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O:\61440\OPTAK_Vyzva-BH a bílá místa\příprava\Příloha 8\Přílohy 8 po IO\opravy\202410\"/>
    </mc:Choice>
  </mc:AlternateContent>
  <xr:revisionPtr revIDLastSave="0" documentId="13_ncr:1_{5B6B5419-F896-4D11-B2A6-56CA96DAF637}" xr6:coauthVersionLast="47" xr6:coauthVersionMax="47" xr10:uidLastSave="{00000000-0000-0000-0000-000000000000}"/>
  <workbookProtection workbookAlgorithmName="SHA-512" workbookHashValue="UVLNh0zL2b5evardE7fcyMONzXAQKVROY012K06DMSHoY9RHiGUVx2pB2S9alik5NgS7NNFbTMSNtUTFS2B1pg==" workbookSaltValue="0tbsDnWGjEKniSoPPe4ejw==" workbookSpinCount="100000" lockStructure="1"/>
  <bookViews>
    <workbookView xWindow="-120" yWindow="-120" windowWidth="29040" windowHeight="17640" xr2:uid="{B8BE26A8-A761-41A7-A1A6-56BBEE5ADDDC}"/>
  </bookViews>
  <sheets>
    <sheet name="Vysvetlivky" sheetId="5" r:id="rId1"/>
    <sheet name="Pravidla" sheetId="23" r:id="rId2"/>
    <sheet name="OBECaZSJaAM" sheetId="16" r:id="rId3"/>
    <sheet name="Body" sheetId="28" r:id="rId4"/>
    <sheet name="Useky" sheetId="30" r:id="rId5"/>
    <sheet name="PZ 1.4" sheetId="21" r:id="rId6"/>
    <sheet name="PS 1" sheetId="34" r:id="rId7"/>
    <sheet name="PS 2.1" sheetId="37" r:id="rId8"/>
    <sheet name="PS 2.3.2 a 2.3.3" sheetId="31" r:id="rId9"/>
    <sheet name="PS 3.1" sheetId="33" r:id="rId10"/>
    <sheet name="PS 3.2" sheetId="35" r:id="rId11"/>
    <sheet name="PS 3.3.1 a 3.3.2" sheetId="36" r:id="rId12"/>
    <sheet name="Kritéria Modelu hodnocení" sheetId="14" r:id="rId13"/>
    <sheet name="zdroj" sheetId="20" state="hidden" r:id="rId14"/>
    <sheet name="ciselniky" sheetId="9" state="hidden" r:id="rId15"/>
  </sheets>
  <definedNames>
    <definedName name="_xlnm._FilterDatabase" localSheetId="3" hidden="1">Body!$A$2:$H$100</definedName>
    <definedName name="_xlnm._FilterDatabase" localSheetId="2" hidden="1">OBECaZSJaAM!$A$8:$AK$19854</definedName>
    <definedName name="_xlnm._FilterDatabase" localSheetId="7" hidden="1">'PS 2.1'!$C$2:$L$3</definedName>
    <definedName name="_xlnm._FilterDatabase" localSheetId="8" hidden="1">'PS 2.3.2 a 2.3.3'!$F$2:$K$118</definedName>
    <definedName name="_xlnm._FilterDatabase" localSheetId="9" hidden="1">'PS 3.1'!$B$2:$K$4</definedName>
    <definedName name="_xlnm._FilterDatabase" localSheetId="4" hidden="1">Useky!$A$2:$L$100</definedName>
    <definedName name="_xlnm._FilterDatabase" localSheetId="13" hidden="1">zdroj!$A$1:$AO$1</definedName>
    <definedName name="AB">ciselniky!$L$3</definedName>
    <definedName name="katA">ciselniky!$G$3:$G$7</definedName>
    <definedName name="katAB">ciselniky!$H$3:$H$7</definedName>
    <definedName name="katB">ciselniky!$I$3:$I$6</definedName>
    <definedName name="katC">ciselniky!$J$3:$J$6</definedName>
    <definedName name="katD">ciselniky!$K$3:$K$6</definedName>
    <definedName name="NE">ciselniky!$N$3</definedName>
    <definedName name="NEZPŮSOBILÉ">ciselniky!$P$3</definedName>
    <definedName name="VONBH">ciselniky!$Q$3:$Q$7</definedName>
    <definedName name="ZPŮSOBILÉ">ciselniky!$O$3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00" i="30" l="1"/>
  <c r="P99" i="30"/>
  <c r="P98" i="30"/>
  <c r="P97" i="30"/>
  <c r="P96" i="30"/>
  <c r="P95" i="30"/>
  <c r="P94" i="30"/>
  <c r="P93" i="30"/>
  <c r="P92" i="30"/>
  <c r="P91" i="30"/>
  <c r="P90" i="30"/>
  <c r="P89" i="30"/>
  <c r="P88" i="30"/>
  <c r="P87" i="30"/>
  <c r="P86" i="30"/>
  <c r="P85" i="30"/>
  <c r="P84" i="30"/>
  <c r="P83" i="30"/>
  <c r="P82" i="30"/>
  <c r="P81" i="30"/>
  <c r="P80" i="30"/>
  <c r="P79" i="30"/>
  <c r="P78" i="30"/>
  <c r="P77" i="30"/>
  <c r="P76" i="30"/>
  <c r="P75" i="30"/>
  <c r="P74" i="30"/>
  <c r="P73" i="30"/>
  <c r="P72" i="30"/>
  <c r="P71" i="30"/>
  <c r="P70" i="30"/>
  <c r="P69" i="30"/>
  <c r="P68" i="30"/>
  <c r="P67" i="30"/>
  <c r="P66" i="30"/>
  <c r="P65" i="30"/>
  <c r="P64" i="30"/>
  <c r="P63" i="30"/>
  <c r="P62" i="30"/>
  <c r="P61" i="30"/>
  <c r="P60" i="30"/>
  <c r="P59" i="30"/>
  <c r="P58" i="30"/>
  <c r="P57" i="30"/>
  <c r="P56" i="30"/>
  <c r="P55" i="30"/>
  <c r="P54" i="30"/>
  <c r="P53" i="30"/>
  <c r="P52" i="30"/>
  <c r="P51" i="30"/>
  <c r="P50" i="30"/>
  <c r="P49" i="30"/>
  <c r="P48" i="30"/>
  <c r="P47" i="30"/>
  <c r="P46" i="30"/>
  <c r="P45" i="30"/>
  <c r="P44" i="30"/>
  <c r="P43" i="30"/>
  <c r="P42" i="30"/>
  <c r="P41" i="30"/>
  <c r="P40" i="30"/>
  <c r="P39" i="30"/>
  <c r="P38" i="30"/>
  <c r="P37" i="30"/>
  <c r="P36" i="30"/>
  <c r="P35" i="30"/>
  <c r="P34" i="30"/>
  <c r="P33" i="30"/>
  <c r="P32" i="30"/>
  <c r="P31" i="30"/>
  <c r="P30" i="30"/>
  <c r="P29" i="30"/>
  <c r="P28" i="30"/>
  <c r="P27" i="30"/>
  <c r="P26" i="30"/>
  <c r="P25" i="30"/>
  <c r="P24" i="30"/>
  <c r="P23" i="30"/>
  <c r="P22" i="30"/>
  <c r="P21" i="30"/>
  <c r="P20" i="30"/>
  <c r="P19" i="30"/>
  <c r="P18" i="30"/>
  <c r="P17" i="30"/>
  <c r="P16" i="30"/>
  <c r="P15" i="30"/>
  <c r="P14" i="30"/>
  <c r="P13" i="30"/>
  <c r="P12" i="30"/>
  <c r="P11" i="30"/>
  <c r="P10" i="30"/>
  <c r="P9" i="30"/>
  <c r="P8" i="30"/>
  <c r="P7" i="30"/>
  <c r="P6" i="30"/>
  <c r="P5" i="30"/>
  <c r="P4" i="30"/>
  <c r="P3" i="30"/>
  <c r="I6" i="33"/>
  <c r="I7" i="33"/>
  <c r="I8" i="33"/>
  <c r="I9" i="33"/>
  <c r="I10" i="33"/>
  <c r="I11" i="33"/>
  <c r="I12" i="33"/>
  <c r="I13" i="33"/>
  <c r="I14" i="33"/>
  <c r="I15" i="33"/>
  <c r="I16" i="33"/>
  <c r="I17" i="33"/>
  <c r="I18" i="33"/>
  <c r="I19" i="33"/>
  <c r="I20" i="33"/>
  <c r="I21" i="33"/>
  <c r="I22" i="33"/>
  <c r="I23" i="33"/>
  <c r="I24" i="33"/>
  <c r="I25" i="33"/>
  <c r="I26" i="33"/>
  <c r="I27" i="33"/>
  <c r="I28" i="33"/>
  <c r="I29" i="33"/>
  <c r="I30" i="33"/>
  <c r="I31" i="33"/>
  <c r="I32" i="33"/>
  <c r="I33" i="33"/>
  <c r="I34" i="33"/>
  <c r="I35" i="33"/>
  <c r="I36" i="33"/>
  <c r="I37" i="33"/>
  <c r="I38" i="33"/>
  <c r="I39" i="33"/>
  <c r="I40" i="33"/>
  <c r="I41" i="33"/>
  <c r="I42" i="33"/>
  <c r="I43" i="33"/>
  <c r="I44" i="33"/>
  <c r="I45" i="33"/>
  <c r="I46" i="33"/>
  <c r="I47" i="33"/>
  <c r="I48" i="33"/>
  <c r="I49" i="33"/>
  <c r="I50" i="33"/>
  <c r="I51" i="33"/>
  <c r="I52" i="33"/>
  <c r="I53" i="33"/>
  <c r="I54" i="33"/>
  <c r="I55" i="33"/>
  <c r="I56" i="33"/>
  <c r="I57" i="33"/>
  <c r="I58" i="33"/>
  <c r="I59" i="33"/>
  <c r="I60" i="33"/>
  <c r="I61" i="33"/>
  <c r="I62" i="33"/>
  <c r="I63" i="33"/>
  <c r="I64" i="33"/>
  <c r="I65" i="33"/>
  <c r="I66" i="33"/>
  <c r="I67" i="33"/>
  <c r="I68" i="33"/>
  <c r="I69" i="33"/>
  <c r="I70" i="33"/>
  <c r="I71" i="33"/>
  <c r="I72" i="33"/>
  <c r="I73" i="33"/>
  <c r="I74" i="33"/>
  <c r="I75" i="33"/>
  <c r="I76" i="33"/>
  <c r="I77" i="33"/>
  <c r="I78" i="33"/>
  <c r="I79" i="33"/>
  <c r="I80" i="33"/>
  <c r="I81" i="33"/>
  <c r="I82" i="33"/>
  <c r="I83" i="33"/>
  <c r="I84" i="33"/>
  <c r="I85" i="33"/>
  <c r="I86" i="33"/>
  <c r="I87" i="33"/>
  <c r="I88" i="33"/>
  <c r="I89" i="33"/>
  <c r="I90" i="33"/>
  <c r="I91" i="33"/>
  <c r="I92" i="33"/>
  <c r="I93" i="33"/>
  <c r="I94" i="33"/>
  <c r="I95" i="33"/>
  <c r="I96" i="33"/>
  <c r="I97" i="33"/>
  <c r="I98" i="33"/>
  <c r="I99" i="33"/>
  <c r="I100" i="33"/>
  <c r="I101" i="33"/>
  <c r="I102" i="33"/>
  <c r="I103" i="33"/>
  <c r="I104" i="33"/>
  <c r="I105" i="33"/>
  <c r="I106" i="33"/>
  <c r="I107" i="33"/>
  <c r="I108" i="33"/>
  <c r="I109" i="33"/>
  <c r="I110" i="33"/>
  <c r="I111" i="33"/>
  <c r="I112" i="33"/>
  <c r="I113" i="33"/>
  <c r="I114" i="33"/>
  <c r="I115" i="33"/>
  <c r="I116" i="33"/>
  <c r="I117" i="33"/>
  <c r="I118" i="33"/>
  <c r="I119" i="33"/>
  <c r="I120" i="33"/>
  <c r="I121" i="33"/>
  <c r="I122" i="33"/>
  <c r="I123" i="33"/>
  <c r="I124" i="33"/>
  <c r="I125" i="33"/>
  <c r="I126" i="33"/>
  <c r="I127" i="33"/>
  <c r="I128" i="33"/>
  <c r="I129" i="33"/>
  <c r="I130" i="33"/>
  <c r="I131" i="33"/>
  <c r="I132" i="33"/>
  <c r="I133" i="33"/>
  <c r="I134" i="33"/>
  <c r="I135" i="33"/>
  <c r="I136" i="33"/>
  <c r="I137" i="33"/>
  <c r="I138" i="33"/>
  <c r="I139" i="33"/>
  <c r="I140" i="33"/>
  <c r="I141" i="33"/>
  <c r="I142" i="33"/>
  <c r="I143" i="33"/>
  <c r="I144" i="33"/>
  <c r="I145" i="33"/>
  <c r="I146" i="33"/>
  <c r="I147" i="33"/>
  <c r="I148" i="33"/>
  <c r="I149" i="33"/>
  <c r="I150" i="33"/>
  <c r="I151" i="33"/>
  <c r="I152" i="33"/>
  <c r="I153" i="33"/>
  <c r="I154" i="33"/>
  <c r="I155" i="33"/>
  <c r="I156" i="33"/>
  <c r="I157" i="33"/>
  <c r="I158" i="33"/>
  <c r="I159" i="33"/>
  <c r="I160" i="33"/>
  <c r="I161" i="33"/>
  <c r="I162" i="33"/>
  <c r="I163" i="33"/>
  <c r="I164" i="33"/>
  <c r="I165" i="33"/>
  <c r="I166" i="33"/>
  <c r="I167" i="33"/>
  <c r="I168" i="33"/>
  <c r="I169" i="33"/>
  <c r="I170" i="33"/>
  <c r="I171" i="33"/>
  <c r="I172" i="33"/>
  <c r="I173" i="33"/>
  <c r="I174" i="33"/>
  <c r="I175" i="33"/>
  <c r="I176" i="33"/>
  <c r="I177" i="33"/>
  <c r="I178" i="33"/>
  <c r="I179" i="33"/>
  <c r="I180" i="33"/>
  <c r="I181" i="33"/>
  <c r="I182" i="33"/>
  <c r="I183" i="33"/>
  <c r="I184" i="33"/>
  <c r="I185" i="33"/>
  <c r="I186" i="33"/>
  <c r="I187" i="33"/>
  <c r="I188" i="33"/>
  <c r="I189" i="33"/>
  <c r="I190" i="33"/>
  <c r="I191" i="33"/>
  <c r="I192" i="33"/>
  <c r="I193" i="33"/>
  <c r="I194" i="33"/>
  <c r="I195" i="33"/>
  <c r="I196" i="33"/>
  <c r="I197" i="33"/>
  <c r="I198" i="33"/>
  <c r="I199" i="33"/>
  <c r="I200" i="33"/>
  <c r="I201" i="33"/>
  <c r="I202" i="33"/>
  <c r="I203" i="33"/>
  <c r="I204" i="33"/>
  <c r="I205" i="33"/>
  <c r="I206" i="33"/>
  <c r="I207" i="33"/>
  <c r="I208" i="33"/>
  <c r="I209" i="33"/>
  <c r="I210" i="33"/>
  <c r="I211" i="33"/>
  <c r="I212" i="33"/>
  <c r="I213" i="33"/>
  <c r="I214" i="33"/>
  <c r="I215" i="33"/>
  <c r="I216" i="33"/>
  <c r="I217" i="33"/>
  <c r="I218" i="33"/>
  <c r="I219" i="33"/>
  <c r="I220" i="33"/>
  <c r="I221" i="33"/>
  <c r="I222" i="33"/>
  <c r="I223" i="33"/>
  <c r="I224" i="33"/>
  <c r="I225" i="33"/>
  <c r="I226" i="33"/>
  <c r="I227" i="33"/>
  <c r="I228" i="33"/>
  <c r="I229" i="33"/>
  <c r="I230" i="33"/>
  <c r="I231" i="33"/>
  <c r="I232" i="33"/>
  <c r="I233" i="33"/>
  <c r="I234" i="33"/>
  <c r="I235" i="33"/>
  <c r="I236" i="33"/>
  <c r="I237" i="33"/>
  <c r="I238" i="33"/>
  <c r="I239" i="33"/>
  <c r="I240" i="33"/>
  <c r="I241" i="33"/>
  <c r="I242" i="33"/>
  <c r="I243" i="33"/>
  <c r="I244" i="33"/>
  <c r="I245" i="33"/>
  <c r="I246" i="33"/>
  <c r="I247" i="33"/>
  <c r="I248" i="33"/>
  <c r="I249" i="33"/>
  <c r="I250" i="33"/>
  <c r="I251" i="33"/>
  <c r="I252" i="33"/>
  <c r="I253" i="33"/>
  <c r="I254" i="33"/>
  <c r="I255" i="33"/>
  <c r="I256" i="33"/>
  <c r="I257" i="33"/>
  <c r="I258" i="33"/>
  <c r="I259" i="33"/>
  <c r="I260" i="33"/>
  <c r="I261" i="33"/>
  <c r="I262" i="33"/>
  <c r="I263" i="33"/>
  <c r="I264" i="33"/>
  <c r="I265" i="33"/>
  <c r="I266" i="33"/>
  <c r="I267" i="33"/>
  <c r="I268" i="33"/>
  <c r="I269" i="33"/>
  <c r="I270" i="33"/>
  <c r="I271" i="33"/>
  <c r="I272" i="33"/>
  <c r="I273" i="33"/>
  <c r="I274" i="33"/>
  <c r="I275" i="33"/>
  <c r="I276" i="33"/>
  <c r="I277" i="33"/>
  <c r="I278" i="33"/>
  <c r="I279" i="33"/>
  <c r="I280" i="33"/>
  <c r="I281" i="33"/>
  <c r="I282" i="33"/>
  <c r="I283" i="33"/>
  <c r="I284" i="33"/>
  <c r="I285" i="33"/>
  <c r="I286" i="33"/>
  <c r="I287" i="33"/>
  <c r="I288" i="33"/>
  <c r="I289" i="33"/>
  <c r="I290" i="33"/>
  <c r="I291" i="33"/>
  <c r="I292" i="33"/>
  <c r="I293" i="33"/>
  <c r="I294" i="33"/>
  <c r="I295" i="33"/>
  <c r="I296" i="33"/>
  <c r="I297" i="33"/>
  <c r="I298" i="33"/>
  <c r="I299" i="33"/>
  <c r="I300" i="33"/>
  <c r="I301" i="33"/>
  <c r="I302" i="33"/>
  <c r="I303" i="33"/>
  <c r="I304" i="33"/>
  <c r="I305" i="33"/>
  <c r="I306" i="33"/>
  <c r="I307" i="33"/>
  <c r="I308" i="33"/>
  <c r="I309" i="33"/>
  <c r="I310" i="33"/>
  <c r="I311" i="33"/>
  <c r="I312" i="33"/>
  <c r="I313" i="33"/>
  <c r="I314" i="33"/>
  <c r="I315" i="33"/>
  <c r="I316" i="33"/>
  <c r="I317" i="33"/>
  <c r="I318" i="33"/>
  <c r="I319" i="33"/>
  <c r="I320" i="33"/>
  <c r="I321" i="33"/>
  <c r="I322" i="33"/>
  <c r="I323" i="33"/>
  <c r="I324" i="33"/>
  <c r="I325" i="33"/>
  <c r="I326" i="33"/>
  <c r="I327" i="33"/>
  <c r="I328" i="33"/>
  <c r="I329" i="33"/>
  <c r="I330" i="33"/>
  <c r="I331" i="33"/>
  <c r="I332" i="33"/>
  <c r="I333" i="33"/>
  <c r="I334" i="33"/>
  <c r="I335" i="33"/>
  <c r="I336" i="33"/>
  <c r="I337" i="33"/>
  <c r="I338" i="33"/>
  <c r="I339" i="33"/>
  <c r="I340" i="33"/>
  <c r="I341" i="33"/>
  <c r="I342" i="33"/>
  <c r="I343" i="33"/>
  <c r="I344" i="33"/>
  <c r="I345" i="33"/>
  <c r="I346" i="33"/>
  <c r="I347" i="33"/>
  <c r="I348" i="33"/>
  <c r="I349" i="33"/>
  <c r="I350" i="33"/>
  <c r="I351" i="33"/>
  <c r="I352" i="33"/>
  <c r="I353" i="33"/>
  <c r="I354" i="33"/>
  <c r="I355" i="33"/>
  <c r="I356" i="33"/>
  <c r="I357" i="33"/>
  <c r="I358" i="33"/>
  <c r="I359" i="33"/>
  <c r="I360" i="33"/>
  <c r="I361" i="33"/>
  <c r="I362" i="33"/>
  <c r="I363" i="33"/>
  <c r="I364" i="33"/>
  <c r="I365" i="33"/>
  <c r="I366" i="33"/>
  <c r="I367" i="33"/>
  <c r="I368" i="33"/>
  <c r="I369" i="33"/>
  <c r="I370" i="33"/>
  <c r="I371" i="33"/>
  <c r="I372" i="33"/>
  <c r="I373" i="33"/>
  <c r="I374" i="33"/>
  <c r="I375" i="33"/>
  <c r="I376" i="33"/>
  <c r="I377" i="33"/>
  <c r="I378" i="33"/>
  <c r="I379" i="33"/>
  <c r="I380" i="33"/>
  <c r="I381" i="33"/>
  <c r="I382" i="33"/>
  <c r="I383" i="33"/>
  <c r="I384" i="33"/>
  <c r="I385" i="33"/>
  <c r="I386" i="33"/>
  <c r="I387" i="33"/>
  <c r="I388" i="33"/>
  <c r="I389" i="33"/>
  <c r="I390" i="33"/>
  <c r="I391" i="33"/>
  <c r="I392" i="33"/>
  <c r="I393" i="33"/>
  <c r="I394" i="33"/>
  <c r="I395" i="33"/>
  <c r="I396" i="33"/>
  <c r="I397" i="33"/>
  <c r="I398" i="33"/>
  <c r="I399" i="33"/>
  <c r="I400" i="33"/>
  <c r="I401" i="33"/>
  <c r="I402" i="33"/>
  <c r="I403" i="33"/>
  <c r="I404" i="33"/>
  <c r="I405" i="33"/>
  <c r="I406" i="33"/>
  <c r="I407" i="33"/>
  <c r="I408" i="33"/>
  <c r="I409" i="33"/>
  <c r="I410" i="33"/>
  <c r="I411" i="33"/>
  <c r="I412" i="33"/>
  <c r="I413" i="33"/>
  <c r="I414" i="33"/>
  <c r="I415" i="33"/>
  <c r="I416" i="33"/>
  <c r="I417" i="33"/>
  <c r="I418" i="33"/>
  <c r="I419" i="33"/>
  <c r="I420" i="33"/>
  <c r="I421" i="33"/>
  <c r="I422" i="33"/>
  <c r="I423" i="33"/>
  <c r="I424" i="33"/>
  <c r="I425" i="33"/>
  <c r="I426" i="33"/>
  <c r="I427" i="33"/>
  <c r="I428" i="33"/>
  <c r="I429" i="33"/>
  <c r="I430" i="33"/>
  <c r="I431" i="33"/>
  <c r="I432" i="33"/>
  <c r="I433" i="33"/>
  <c r="I434" i="33"/>
  <c r="I435" i="33"/>
  <c r="I436" i="33"/>
  <c r="I437" i="33"/>
  <c r="I438" i="33"/>
  <c r="I439" i="33"/>
  <c r="I440" i="33"/>
  <c r="I441" i="33"/>
  <c r="I442" i="33"/>
  <c r="I443" i="33"/>
  <c r="I444" i="33"/>
  <c r="I445" i="33"/>
  <c r="I446" i="33"/>
  <c r="I447" i="33"/>
  <c r="I448" i="33"/>
  <c r="I449" i="33"/>
  <c r="I450" i="33"/>
  <c r="I451" i="33"/>
  <c r="I452" i="33"/>
  <c r="I453" i="33"/>
  <c r="I454" i="33"/>
  <c r="I455" i="33"/>
  <c r="I456" i="33"/>
  <c r="I457" i="33"/>
  <c r="I458" i="33"/>
  <c r="I459" i="33"/>
  <c r="I460" i="33"/>
  <c r="I461" i="33"/>
  <c r="I462" i="33"/>
  <c r="I463" i="33"/>
  <c r="I464" i="33"/>
  <c r="I465" i="33"/>
  <c r="I466" i="33"/>
  <c r="I467" i="33"/>
  <c r="I468" i="33"/>
  <c r="I469" i="33"/>
  <c r="I470" i="33"/>
  <c r="I471" i="33"/>
  <c r="I472" i="33"/>
  <c r="I473" i="33"/>
  <c r="I474" i="33"/>
  <c r="I475" i="33"/>
  <c r="I476" i="33"/>
  <c r="I477" i="33"/>
  <c r="I478" i="33"/>
  <c r="I479" i="33"/>
  <c r="I480" i="33"/>
  <c r="I481" i="33"/>
  <c r="I482" i="33"/>
  <c r="I483" i="33"/>
  <c r="I484" i="33"/>
  <c r="I485" i="33"/>
  <c r="I486" i="33"/>
  <c r="I487" i="33"/>
  <c r="I488" i="33"/>
  <c r="I489" i="33"/>
  <c r="I490" i="33"/>
  <c r="I491" i="33"/>
  <c r="I492" i="33"/>
  <c r="I493" i="33"/>
  <c r="I494" i="33"/>
  <c r="I495" i="33"/>
  <c r="I496" i="33"/>
  <c r="I497" i="33"/>
  <c r="I498" i="33"/>
  <c r="I499" i="33"/>
  <c r="I500" i="33"/>
  <c r="I501" i="33"/>
  <c r="I502" i="33"/>
  <c r="I503" i="33"/>
  <c r="I504" i="33"/>
  <c r="I505" i="33"/>
  <c r="I506" i="33"/>
  <c r="I507" i="33"/>
  <c r="I508" i="33"/>
  <c r="I509" i="33"/>
  <c r="I510" i="33"/>
  <c r="I511" i="33"/>
  <c r="I512" i="33"/>
  <c r="I513" i="33"/>
  <c r="I514" i="33"/>
  <c r="I515" i="33"/>
  <c r="I516" i="33"/>
  <c r="I517" i="33"/>
  <c r="I518" i="33"/>
  <c r="I519" i="33"/>
  <c r="I520" i="33"/>
  <c r="I521" i="33"/>
  <c r="I522" i="33"/>
  <c r="I523" i="33"/>
  <c r="I524" i="33"/>
  <c r="I525" i="33"/>
  <c r="I526" i="33"/>
  <c r="I527" i="33"/>
  <c r="I528" i="33"/>
  <c r="I529" i="33"/>
  <c r="I530" i="33"/>
  <c r="I531" i="33"/>
  <c r="I532" i="33"/>
  <c r="I533" i="33"/>
  <c r="I534" i="33"/>
  <c r="I535" i="33"/>
  <c r="I536" i="33"/>
  <c r="I537" i="33"/>
  <c r="I538" i="33"/>
  <c r="I539" i="33"/>
  <c r="I540" i="33"/>
  <c r="I541" i="33"/>
  <c r="I542" i="33"/>
  <c r="I543" i="33"/>
  <c r="I544" i="33"/>
  <c r="I545" i="33"/>
  <c r="I546" i="33"/>
  <c r="I547" i="33"/>
  <c r="I548" i="33"/>
  <c r="I549" i="33"/>
  <c r="I550" i="33"/>
  <c r="I551" i="33"/>
  <c r="I552" i="33"/>
  <c r="I553" i="33"/>
  <c r="I554" i="33"/>
  <c r="I555" i="33"/>
  <c r="I556" i="33"/>
  <c r="I557" i="33"/>
  <c r="I558" i="33"/>
  <c r="I559" i="33"/>
  <c r="I560" i="33"/>
  <c r="I561" i="33"/>
  <c r="I562" i="33"/>
  <c r="I563" i="33"/>
  <c r="I564" i="33"/>
  <c r="I565" i="33"/>
  <c r="I566" i="33"/>
  <c r="I567" i="33"/>
  <c r="I568" i="33"/>
  <c r="I569" i="33"/>
  <c r="I570" i="33"/>
  <c r="I571" i="33"/>
  <c r="I572" i="33"/>
  <c r="I573" i="33"/>
  <c r="I574" i="33"/>
  <c r="I575" i="33"/>
  <c r="I576" i="33"/>
  <c r="I577" i="33"/>
  <c r="I578" i="33"/>
  <c r="I579" i="33"/>
  <c r="I580" i="33"/>
  <c r="I581" i="33"/>
  <c r="I582" i="33"/>
  <c r="I583" i="33"/>
  <c r="I584" i="33"/>
  <c r="I585" i="33"/>
  <c r="I586" i="33"/>
  <c r="I587" i="33"/>
  <c r="I588" i="33"/>
  <c r="I589" i="33"/>
  <c r="I590" i="33"/>
  <c r="I591" i="33"/>
  <c r="I592" i="33"/>
  <c r="I593" i="33"/>
  <c r="I594" i="33"/>
  <c r="I595" i="33"/>
  <c r="I596" i="33"/>
  <c r="I597" i="33"/>
  <c r="I598" i="33"/>
  <c r="I599" i="33"/>
  <c r="I600" i="33"/>
  <c r="I601" i="33"/>
  <c r="I602" i="33"/>
  <c r="I603" i="33"/>
  <c r="I604" i="33"/>
  <c r="I605" i="33"/>
  <c r="I606" i="33"/>
  <c r="I607" i="33"/>
  <c r="I608" i="33"/>
  <c r="I609" i="33"/>
  <c r="I610" i="33"/>
  <c r="I611" i="33"/>
  <c r="I612" i="33"/>
  <c r="I613" i="33"/>
  <c r="I614" i="33"/>
  <c r="I615" i="33"/>
  <c r="I616" i="33"/>
  <c r="I617" i="33"/>
  <c r="I618" i="33"/>
  <c r="I619" i="33"/>
  <c r="I620" i="33"/>
  <c r="I621" i="33"/>
  <c r="I622" i="33"/>
  <c r="I623" i="33"/>
  <c r="I624" i="33"/>
  <c r="I625" i="33"/>
  <c r="I626" i="33"/>
  <c r="I627" i="33"/>
  <c r="I628" i="33"/>
  <c r="I629" i="33"/>
  <c r="I630" i="33"/>
  <c r="I631" i="33"/>
  <c r="I632" i="33"/>
  <c r="I633" i="33"/>
  <c r="I634" i="33"/>
  <c r="I635" i="33"/>
  <c r="I636" i="33"/>
  <c r="I637" i="33"/>
  <c r="I638" i="33"/>
  <c r="I639" i="33"/>
  <c r="I640" i="33"/>
  <c r="I641" i="33"/>
  <c r="I642" i="33"/>
  <c r="I643" i="33"/>
  <c r="I644" i="33"/>
  <c r="I645" i="33"/>
  <c r="I646" i="33"/>
  <c r="I647" i="33"/>
  <c r="I648" i="33"/>
  <c r="I649" i="33"/>
  <c r="I650" i="33"/>
  <c r="I651" i="33"/>
  <c r="I652" i="33"/>
  <c r="I653" i="33"/>
  <c r="I654" i="33"/>
  <c r="I655" i="33"/>
  <c r="I656" i="33"/>
  <c r="I657" i="33"/>
  <c r="I658" i="33"/>
  <c r="I659" i="33"/>
  <c r="I660" i="33"/>
  <c r="I661" i="33"/>
  <c r="I662" i="33"/>
  <c r="I663" i="33"/>
  <c r="I664" i="33"/>
  <c r="I665" i="33"/>
  <c r="I666" i="33"/>
  <c r="I667" i="33"/>
  <c r="I668" i="33"/>
  <c r="I669" i="33"/>
  <c r="I670" i="33"/>
  <c r="I671" i="33"/>
  <c r="I672" i="33"/>
  <c r="I673" i="33"/>
  <c r="I674" i="33"/>
  <c r="I675" i="33"/>
  <c r="I676" i="33"/>
  <c r="I677" i="33"/>
  <c r="I678" i="33"/>
  <c r="I679" i="33"/>
  <c r="I680" i="33"/>
  <c r="I681" i="33"/>
  <c r="I682" i="33"/>
  <c r="I683" i="33"/>
  <c r="I684" i="33"/>
  <c r="I685" i="33"/>
  <c r="I686" i="33"/>
  <c r="I687" i="33"/>
  <c r="I688" i="33"/>
  <c r="I689" i="33"/>
  <c r="I690" i="33"/>
  <c r="I691" i="33"/>
  <c r="I692" i="33"/>
  <c r="I693" i="33"/>
  <c r="I694" i="33"/>
  <c r="I695" i="33"/>
  <c r="I696" i="33"/>
  <c r="I697" i="33"/>
  <c r="I698" i="33"/>
  <c r="I699" i="33"/>
  <c r="I700" i="33"/>
  <c r="I701" i="33"/>
  <c r="I702" i="33"/>
  <c r="I703" i="33"/>
  <c r="I704" i="33"/>
  <c r="I705" i="33"/>
  <c r="I706" i="33"/>
  <c r="I707" i="33"/>
  <c r="I708" i="33"/>
  <c r="I709" i="33"/>
  <c r="I710" i="33"/>
  <c r="I711" i="33"/>
  <c r="I712" i="33"/>
  <c r="I713" i="33"/>
  <c r="I714" i="33"/>
  <c r="I715" i="33"/>
  <c r="I716" i="33"/>
  <c r="I717" i="33"/>
  <c r="I718" i="33"/>
  <c r="I719" i="33"/>
  <c r="I720" i="33"/>
  <c r="I721" i="33"/>
  <c r="I722" i="33"/>
  <c r="I723" i="33"/>
  <c r="I724" i="33"/>
  <c r="I725" i="33"/>
  <c r="I726" i="33"/>
  <c r="I727" i="33"/>
  <c r="I728" i="33"/>
  <c r="I729" i="33"/>
  <c r="I730" i="33"/>
  <c r="I731" i="33"/>
  <c r="I732" i="33"/>
  <c r="I733" i="33"/>
  <c r="I734" i="33"/>
  <c r="I735" i="33"/>
  <c r="I736" i="33"/>
  <c r="I737" i="33"/>
  <c r="I738" i="33"/>
  <c r="I739" i="33"/>
  <c r="I740" i="33"/>
  <c r="I741" i="33"/>
  <c r="I742" i="33"/>
  <c r="I743" i="33"/>
  <c r="I744" i="33"/>
  <c r="I745" i="33"/>
  <c r="I746" i="33"/>
  <c r="I747" i="33"/>
  <c r="I748" i="33"/>
  <c r="I749" i="33"/>
  <c r="I750" i="33"/>
  <c r="I751" i="33"/>
  <c r="I752" i="33"/>
  <c r="I753" i="33"/>
  <c r="I754" i="33"/>
  <c r="I755" i="33"/>
  <c r="I756" i="33"/>
  <c r="I757" i="33"/>
  <c r="I758" i="33"/>
  <c r="I759" i="33"/>
  <c r="I760" i="33"/>
  <c r="I761" i="33"/>
  <c r="I762" i="33"/>
  <c r="I763" i="33"/>
  <c r="I764" i="33"/>
  <c r="I765" i="33"/>
  <c r="I766" i="33"/>
  <c r="I767" i="33"/>
  <c r="I768" i="33"/>
  <c r="I769" i="33"/>
  <c r="I770" i="33"/>
  <c r="I771" i="33"/>
  <c r="I772" i="33"/>
  <c r="I773" i="33"/>
  <c r="I774" i="33"/>
  <c r="I775" i="33"/>
  <c r="I776" i="33"/>
  <c r="I777" i="33"/>
  <c r="I778" i="33"/>
  <c r="I779" i="33"/>
  <c r="I780" i="33"/>
  <c r="I781" i="33"/>
  <c r="I782" i="33"/>
  <c r="I783" i="33"/>
  <c r="I784" i="33"/>
  <c r="I785" i="33"/>
  <c r="I786" i="33"/>
  <c r="I787" i="33"/>
  <c r="I788" i="33"/>
  <c r="I789" i="33"/>
  <c r="I790" i="33"/>
  <c r="I791" i="33"/>
  <c r="I792" i="33"/>
  <c r="I793" i="33"/>
  <c r="I794" i="33"/>
  <c r="I795" i="33"/>
  <c r="I796" i="33"/>
  <c r="I797" i="33"/>
  <c r="I798" i="33"/>
  <c r="I799" i="33"/>
  <c r="I800" i="33"/>
  <c r="I801" i="33"/>
  <c r="I802" i="33"/>
  <c r="I803" i="33"/>
  <c r="I804" i="33"/>
  <c r="I805" i="33"/>
  <c r="I806" i="33"/>
  <c r="I807" i="33"/>
  <c r="I808" i="33"/>
  <c r="I809" i="33"/>
  <c r="I810" i="33"/>
  <c r="I811" i="33"/>
  <c r="I812" i="33"/>
  <c r="I813" i="33"/>
  <c r="I814" i="33"/>
  <c r="I815" i="33"/>
  <c r="I816" i="33"/>
  <c r="I817" i="33"/>
  <c r="I818" i="33"/>
  <c r="I819" i="33"/>
  <c r="I820" i="33"/>
  <c r="I821" i="33"/>
  <c r="I822" i="33"/>
  <c r="I823" i="33"/>
  <c r="I824" i="33"/>
  <c r="I825" i="33"/>
  <c r="I826" i="33"/>
  <c r="I827" i="33"/>
  <c r="I828" i="33"/>
  <c r="I829" i="33"/>
  <c r="I830" i="33"/>
  <c r="I831" i="33"/>
  <c r="I832" i="33"/>
  <c r="I833" i="33"/>
  <c r="I834" i="33"/>
  <c r="I835" i="33"/>
  <c r="I836" i="33"/>
  <c r="I837" i="33"/>
  <c r="I838" i="33"/>
  <c r="I839" i="33"/>
  <c r="I840" i="33"/>
  <c r="I841" i="33"/>
  <c r="I842" i="33"/>
  <c r="I843" i="33"/>
  <c r="I844" i="33"/>
  <c r="I845" i="33"/>
  <c r="I846" i="33"/>
  <c r="I847" i="33"/>
  <c r="I848" i="33"/>
  <c r="I849" i="33"/>
  <c r="I850" i="33"/>
  <c r="I851" i="33"/>
  <c r="I852" i="33"/>
  <c r="I853" i="33"/>
  <c r="I854" i="33"/>
  <c r="I855" i="33"/>
  <c r="I856" i="33"/>
  <c r="I857" i="33"/>
  <c r="I858" i="33"/>
  <c r="I859" i="33"/>
  <c r="I860" i="33"/>
  <c r="I861" i="33"/>
  <c r="I862" i="33"/>
  <c r="I863" i="33"/>
  <c r="I864" i="33"/>
  <c r="I865" i="33"/>
  <c r="I866" i="33"/>
  <c r="I867" i="33"/>
  <c r="I868" i="33"/>
  <c r="I869" i="33"/>
  <c r="I870" i="33"/>
  <c r="I871" i="33"/>
  <c r="I872" i="33"/>
  <c r="I873" i="33"/>
  <c r="I874" i="33"/>
  <c r="I875" i="33"/>
  <c r="I876" i="33"/>
  <c r="I877" i="33"/>
  <c r="I878" i="33"/>
  <c r="I879" i="33"/>
  <c r="I880" i="33"/>
  <c r="I881" i="33"/>
  <c r="I882" i="33"/>
  <c r="I883" i="33"/>
  <c r="I884" i="33"/>
  <c r="I885" i="33"/>
  <c r="I886" i="33"/>
  <c r="I887" i="33"/>
  <c r="I888" i="33"/>
  <c r="I889" i="33"/>
  <c r="I890" i="33"/>
  <c r="I891" i="33"/>
  <c r="I892" i="33"/>
  <c r="I893" i="33"/>
  <c r="I894" i="33"/>
  <c r="I895" i="33"/>
  <c r="I896" i="33"/>
  <c r="I897" i="33"/>
  <c r="I898" i="33"/>
  <c r="I899" i="33"/>
  <c r="I900" i="33"/>
  <c r="I901" i="33"/>
  <c r="I902" i="33"/>
  <c r="I903" i="33"/>
  <c r="I904" i="33"/>
  <c r="I905" i="33"/>
  <c r="I906" i="33"/>
  <c r="I907" i="33"/>
  <c r="I908" i="33"/>
  <c r="I909" i="33"/>
  <c r="I910" i="33"/>
  <c r="I911" i="33"/>
  <c r="I912" i="33"/>
  <c r="I913" i="33"/>
  <c r="I914" i="33"/>
  <c r="I915" i="33"/>
  <c r="I916" i="33"/>
  <c r="I917" i="33"/>
  <c r="I918" i="33"/>
  <c r="I919" i="33"/>
  <c r="I920" i="33"/>
  <c r="I921" i="33"/>
  <c r="I922" i="33"/>
  <c r="I923" i="33"/>
  <c r="I924" i="33"/>
  <c r="I925" i="33"/>
  <c r="I926" i="33"/>
  <c r="I927" i="33"/>
  <c r="I928" i="33"/>
  <c r="I929" i="33"/>
  <c r="I930" i="33"/>
  <c r="I931" i="33"/>
  <c r="I932" i="33"/>
  <c r="I933" i="33"/>
  <c r="I934" i="33"/>
  <c r="I935" i="33"/>
  <c r="I936" i="33"/>
  <c r="I937" i="33"/>
  <c r="I938" i="33"/>
  <c r="I939" i="33"/>
  <c r="I940" i="33"/>
  <c r="I941" i="33"/>
  <c r="I942" i="33"/>
  <c r="I943" i="33"/>
  <c r="I944" i="33"/>
  <c r="I945" i="33"/>
  <c r="I946" i="33"/>
  <c r="I947" i="33"/>
  <c r="I948" i="33"/>
  <c r="I949" i="33"/>
  <c r="I950" i="33"/>
  <c r="I951" i="33"/>
  <c r="I952" i="33"/>
  <c r="I953" i="33"/>
  <c r="I954" i="33"/>
  <c r="I955" i="33"/>
  <c r="I956" i="33"/>
  <c r="I957" i="33"/>
  <c r="I958" i="33"/>
  <c r="I959" i="33"/>
  <c r="I960" i="33"/>
  <c r="I961" i="33"/>
  <c r="I962" i="33"/>
  <c r="I963" i="33"/>
  <c r="I964" i="33"/>
  <c r="I965" i="33"/>
  <c r="I966" i="33"/>
  <c r="I967" i="33"/>
  <c r="I968" i="33"/>
  <c r="I969" i="33"/>
  <c r="I970" i="33"/>
  <c r="I971" i="33"/>
  <c r="I972" i="33"/>
  <c r="I973" i="33"/>
  <c r="I974" i="33"/>
  <c r="I975" i="33"/>
  <c r="I976" i="33"/>
  <c r="I977" i="33"/>
  <c r="I978" i="33"/>
  <c r="I979" i="33"/>
  <c r="I980" i="33"/>
  <c r="I981" i="33"/>
  <c r="I982" i="33"/>
  <c r="I983" i="33"/>
  <c r="I984" i="33"/>
  <c r="I985" i="33"/>
  <c r="I986" i="33"/>
  <c r="I987" i="33"/>
  <c r="I988" i="33"/>
  <c r="I989" i="33"/>
  <c r="I990" i="33"/>
  <c r="I991" i="33"/>
  <c r="I992" i="33"/>
  <c r="I993" i="33"/>
  <c r="I994" i="33"/>
  <c r="I995" i="33"/>
  <c r="I996" i="33"/>
  <c r="I997" i="33"/>
  <c r="I998" i="33"/>
  <c r="I999" i="33"/>
  <c r="I1000" i="33"/>
  <c r="H6" i="33"/>
  <c r="H7" i="33"/>
  <c r="H8" i="33"/>
  <c r="H9" i="33"/>
  <c r="H10" i="33"/>
  <c r="H11" i="33"/>
  <c r="H12" i="33"/>
  <c r="H13" i="33"/>
  <c r="H14" i="33"/>
  <c r="H15" i="33"/>
  <c r="H16" i="33"/>
  <c r="H17" i="33"/>
  <c r="H18" i="33"/>
  <c r="H19" i="33"/>
  <c r="H20" i="33"/>
  <c r="H21" i="33"/>
  <c r="H22" i="33"/>
  <c r="H23" i="33"/>
  <c r="H24" i="33"/>
  <c r="H25" i="33"/>
  <c r="H26" i="33"/>
  <c r="H27" i="33"/>
  <c r="H28" i="33"/>
  <c r="H29" i="33"/>
  <c r="H30" i="33"/>
  <c r="H31" i="33"/>
  <c r="H32" i="33"/>
  <c r="H33" i="33"/>
  <c r="H34" i="33"/>
  <c r="H35" i="33"/>
  <c r="H36" i="33"/>
  <c r="H37" i="33"/>
  <c r="H38" i="33"/>
  <c r="H39" i="33"/>
  <c r="H40" i="33"/>
  <c r="H41" i="33"/>
  <c r="H42" i="33"/>
  <c r="H43" i="33"/>
  <c r="H44" i="33"/>
  <c r="H45" i="33"/>
  <c r="H46" i="33"/>
  <c r="H47" i="33"/>
  <c r="H48" i="33"/>
  <c r="H49" i="33"/>
  <c r="H50" i="33"/>
  <c r="H51" i="33"/>
  <c r="H52" i="33"/>
  <c r="H53" i="33"/>
  <c r="H54" i="33"/>
  <c r="H55" i="33"/>
  <c r="H56" i="33"/>
  <c r="H57" i="33"/>
  <c r="H58" i="33"/>
  <c r="H59" i="33"/>
  <c r="H60" i="33"/>
  <c r="H61" i="33"/>
  <c r="H62" i="33"/>
  <c r="H63" i="33"/>
  <c r="H64" i="33"/>
  <c r="H65" i="33"/>
  <c r="H66" i="33"/>
  <c r="H67" i="33"/>
  <c r="H68" i="33"/>
  <c r="H69" i="33"/>
  <c r="H70" i="33"/>
  <c r="H71" i="33"/>
  <c r="H72" i="33"/>
  <c r="H73" i="33"/>
  <c r="H74" i="33"/>
  <c r="H75" i="33"/>
  <c r="H76" i="33"/>
  <c r="H77" i="33"/>
  <c r="H78" i="33"/>
  <c r="H79" i="33"/>
  <c r="H80" i="33"/>
  <c r="H81" i="33"/>
  <c r="H82" i="33"/>
  <c r="H83" i="33"/>
  <c r="H84" i="33"/>
  <c r="H85" i="33"/>
  <c r="H86" i="33"/>
  <c r="H87" i="33"/>
  <c r="H88" i="33"/>
  <c r="H89" i="33"/>
  <c r="H90" i="33"/>
  <c r="H91" i="33"/>
  <c r="H92" i="33"/>
  <c r="H93" i="33"/>
  <c r="H94" i="33"/>
  <c r="H95" i="33"/>
  <c r="H96" i="33"/>
  <c r="H97" i="33"/>
  <c r="H98" i="33"/>
  <c r="H99" i="33"/>
  <c r="H100" i="33"/>
  <c r="H101" i="33"/>
  <c r="H102" i="33"/>
  <c r="H103" i="33"/>
  <c r="H104" i="33"/>
  <c r="H105" i="33"/>
  <c r="H106" i="33"/>
  <c r="H107" i="33"/>
  <c r="H108" i="33"/>
  <c r="H109" i="33"/>
  <c r="H110" i="33"/>
  <c r="H111" i="33"/>
  <c r="H112" i="33"/>
  <c r="H113" i="33"/>
  <c r="H114" i="33"/>
  <c r="H115" i="33"/>
  <c r="H116" i="33"/>
  <c r="H117" i="33"/>
  <c r="H118" i="33"/>
  <c r="H119" i="33"/>
  <c r="H120" i="33"/>
  <c r="H121" i="33"/>
  <c r="H122" i="33"/>
  <c r="H123" i="33"/>
  <c r="H124" i="33"/>
  <c r="H125" i="33"/>
  <c r="H126" i="33"/>
  <c r="H127" i="33"/>
  <c r="H128" i="33"/>
  <c r="H129" i="33"/>
  <c r="H130" i="33"/>
  <c r="H131" i="33"/>
  <c r="H132" i="33"/>
  <c r="H133" i="33"/>
  <c r="H134" i="33"/>
  <c r="H135" i="33"/>
  <c r="H136" i="33"/>
  <c r="H137" i="33"/>
  <c r="H138" i="33"/>
  <c r="H139" i="33"/>
  <c r="H140" i="33"/>
  <c r="H141" i="33"/>
  <c r="H142" i="33"/>
  <c r="H143" i="33"/>
  <c r="H144" i="33"/>
  <c r="H145" i="33"/>
  <c r="H146" i="33"/>
  <c r="H147" i="33"/>
  <c r="H148" i="33"/>
  <c r="H149" i="33"/>
  <c r="H150" i="33"/>
  <c r="H151" i="33"/>
  <c r="H152" i="33"/>
  <c r="H153" i="33"/>
  <c r="H154" i="33"/>
  <c r="H155" i="33"/>
  <c r="H156" i="33"/>
  <c r="H157" i="33"/>
  <c r="H158" i="33"/>
  <c r="H159" i="33"/>
  <c r="H160" i="33"/>
  <c r="H161" i="33"/>
  <c r="H162" i="33"/>
  <c r="H163" i="33"/>
  <c r="H164" i="33"/>
  <c r="H165" i="33"/>
  <c r="H166" i="33"/>
  <c r="H167" i="33"/>
  <c r="H168" i="33"/>
  <c r="H169" i="33"/>
  <c r="H170" i="33"/>
  <c r="H171" i="33"/>
  <c r="H172" i="33"/>
  <c r="H173" i="33"/>
  <c r="H174" i="33"/>
  <c r="H175" i="33"/>
  <c r="H176" i="33"/>
  <c r="H177" i="33"/>
  <c r="H178" i="33"/>
  <c r="H179" i="33"/>
  <c r="H180" i="33"/>
  <c r="H181" i="33"/>
  <c r="H182" i="33"/>
  <c r="H183" i="33"/>
  <c r="H184" i="33"/>
  <c r="H185" i="33"/>
  <c r="H186" i="33"/>
  <c r="H187" i="33"/>
  <c r="H188" i="33"/>
  <c r="H189" i="33"/>
  <c r="H190" i="33"/>
  <c r="H191" i="33"/>
  <c r="H192" i="33"/>
  <c r="H193" i="33"/>
  <c r="H194" i="33"/>
  <c r="H195" i="33"/>
  <c r="H196" i="33"/>
  <c r="H197" i="33"/>
  <c r="H198" i="33"/>
  <c r="H199" i="33"/>
  <c r="H200" i="33"/>
  <c r="H201" i="33"/>
  <c r="H202" i="33"/>
  <c r="H203" i="33"/>
  <c r="H204" i="33"/>
  <c r="H205" i="33"/>
  <c r="H206" i="33"/>
  <c r="H207" i="33"/>
  <c r="H208" i="33"/>
  <c r="H209" i="33"/>
  <c r="H210" i="33"/>
  <c r="H211" i="33"/>
  <c r="H212" i="33"/>
  <c r="H213" i="33"/>
  <c r="H214" i="33"/>
  <c r="H215" i="33"/>
  <c r="H216" i="33"/>
  <c r="H217" i="33"/>
  <c r="H218" i="33"/>
  <c r="H219" i="33"/>
  <c r="H220" i="33"/>
  <c r="H221" i="33"/>
  <c r="H222" i="33"/>
  <c r="H223" i="33"/>
  <c r="H224" i="33"/>
  <c r="H225" i="33"/>
  <c r="H226" i="33"/>
  <c r="H227" i="33"/>
  <c r="H228" i="33"/>
  <c r="H229" i="33"/>
  <c r="H230" i="33"/>
  <c r="H231" i="33"/>
  <c r="H232" i="33"/>
  <c r="H233" i="33"/>
  <c r="H234" i="33"/>
  <c r="H235" i="33"/>
  <c r="H236" i="33"/>
  <c r="H237" i="33"/>
  <c r="H238" i="33"/>
  <c r="H239" i="33"/>
  <c r="H240" i="33"/>
  <c r="H241" i="33"/>
  <c r="H242" i="33"/>
  <c r="H243" i="33"/>
  <c r="H244" i="33"/>
  <c r="H245" i="33"/>
  <c r="H246" i="33"/>
  <c r="H247" i="33"/>
  <c r="H248" i="33"/>
  <c r="H249" i="33"/>
  <c r="H250" i="33"/>
  <c r="H251" i="33"/>
  <c r="H252" i="33"/>
  <c r="H253" i="33"/>
  <c r="H254" i="33"/>
  <c r="H255" i="33"/>
  <c r="H256" i="33"/>
  <c r="H257" i="33"/>
  <c r="H258" i="33"/>
  <c r="H259" i="33"/>
  <c r="H260" i="33"/>
  <c r="H261" i="33"/>
  <c r="H262" i="33"/>
  <c r="H263" i="33"/>
  <c r="H264" i="33"/>
  <c r="H265" i="33"/>
  <c r="H266" i="33"/>
  <c r="H267" i="33"/>
  <c r="H268" i="33"/>
  <c r="H269" i="33"/>
  <c r="H270" i="33"/>
  <c r="H271" i="33"/>
  <c r="H272" i="33"/>
  <c r="H273" i="33"/>
  <c r="H274" i="33"/>
  <c r="H275" i="33"/>
  <c r="H276" i="33"/>
  <c r="H277" i="33"/>
  <c r="H278" i="33"/>
  <c r="H279" i="33"/>
  <c r="H280" i="33"/>
  <c r="H281" i="33"/>
  <c r="H282" i="33"/>
  <c r="H283" i="33"/>
  <c r="H284" i="33"/>
  <c r="H285" i="33"/>
  <c r="H286" i="33"/>
  <c r="H287" i="33"/>
  <c r="H288" i="33"/>
  <c r="H289" i="33"/>
  <c r="H290" i="33"/>
  <c r="H291" i="33"/>
  <c r="H292" i="33"/>
  <c r="H293" i="33"/>
  <c r="H294" i="33"/>
  <c r="H295" i="33"/>
  <c r="H296" i="33"/>
  <c r="H297" i="33"/>
  <c r="H298" i="33"/>
  <c r="H299" i="33"/>
  <c r="H300" i="33"/>
  <c r="H301" i="33"/>
  <c r="H302" i="33"/>
  <c r="H303" i="33"/>
  <c r="H304" i="33"/>
  <c r="H305" i="33"/>
  <c r="H306" i="33"/>
  <c r="H307" i="33"/>
  <c r="H308" i="33"/>
  <c r="H309" i="33"/>
  <c r="H310" i="33"/>
  <c r="H311" i="33"/>
  <c r="H312" i="33"/>
  <c r="H313" i="33"/>
  <c r="H314" i="33"/>
  <c r="H315" i="33"/>
  <c r="H316" i="33"/>
  <c r="H317" i="33"/>
  <c r="H318" i="33"/>
  <c r="H319" i="33"/>
  <c r="H320" i="33"/>
  <c r="H321" i="33"/>
  <c r="H322" i="33"/>
  <c r="H323" i="33"/>
  <c r="H324" i="33"/>
  <c r="H325" i="33"/>
  <c r="H326" i="33"/>
  <c r="H327" i="33"/>
  <c r="H328" i="33"/>
  <c r="H329" i="33"/>
  <c r="H330" i="33"/>
  <c r="H331" i="33"/>
  <c r="H332" i="33"/>
  <c r="H333" i="33"/>
  <c r="H334" i="33"/>
  <c r="H335" i="33"/>
  <c r="H336" i="33"/>
  <c r="H337" i="33"/>
  <c r="H338" i="33"/>
  <c r="H339" i="33"/>
  <c r="H340" i="33"/>
  <c r="H341" i="33"/>
  <c r="H342" i="33"/>
  <c r="H343" i="33"/>
  <c r="H344" i="33"/>
  <c r="H345" i="33"/>
  <c r="H346" i="33"/>
  <c r="H347" i="33"/>
  <c r="H348" i="33"/>
  <c r="H349" i="33"/>
  <c r="H350" i="33"/>
  <c r="H351" i="33"/>
  <c r="H352" i="33"/>
  <c r="H353" i="33"/>
  <c r="H354" i="33"/>
  <c r="H355" i="33"/>
  <c r="H356" i="33"/>
  <c r="H357" i="33"/>
  <c r="H358" i="33"/>
  <c r="H359" i="33"/>
  <c r="H360" i="33"/>
  <c r="H361" i="33"/>
  <c r="H362" i="33"/>
  <c r="H363" i="33"/>
  <c r="H364" i="33"/>
  <c r="H365" i="33"/>
  <c r="H366" i="33"/>
  <c r="H367" i="33"/>
  <c r="H368" i="33"/>
  <c r="H369" i="33"/>
  <c r="H370" i="33"/>
  <c r="H371" i="33"/>
  <c r="H372" i="33"/>
  <c r="H373" i="33"/>
  <c r="H374" i="33"/>
  <c r="H375" i="33"/>
  <c r="H376" i="33"/>
  <c r="H377" i="33"/>
  <c r="H378" i="33"/>
  <c r="H379" i="33"/>
  <c r="H380" i="33"/>
  <c r="H381" i="33"/>
  <c r="H382" i="33"/>
  <c r="H383" i="33"/>
  <c r="H384" i="33"/>
  <c r="H385" i="33"/>
  <c r="H386" i="33"/>
  <c r="H387" i="33"/>
  <c r="H388" i="33"/>
  <c r="H389" i="33"/>
  <c r="H390" i="33"/>
  <c r="H391" i="33"/>
  <c r="H392" i="33"/>
  <c r="H393" i="33"/>
  <c r="H394" i="33"/>
  <c r="H395" i="33"/>
  <c r="H396" i="33"/>
  <c r="H397" i="33"/>
  <c r="H398" i="33"/>
  <c r="H399" i="33"/>
  <c r="H400" i="33"/>
  <c r="H401" i="33"/>
  <c r="H402" i="33"/>
  <c r="H403" i="33"/>
  <c r="H404" i="33"/>
  <c r="H405" i="33"/>
  <c r="H406" i="33"/>
  <c r="H407" i="33"/>
  <c r="H408" i="33"/>
  <c r="H409" i="33"/>
  <c r="H410" i="33"/>
  <c r="H411" i="33"/>
  <c r="H412" i="33"/>
  <c r="H413" i="33"/>
  <c r="H414" i="33"/>
  <c r="H415" i="33"/>
  <c r="H416" i="33"/>
  <c r="H417" i="33"/>
  <c r="H418" i="33"/>
  <c r="H419" i="33"/>
  <c r="H420" i="33"/>
  <c r="H421" i="33"/>
  <c r="H422" i="33"/>
  <c r="H423" i="33"/>
  <c r="H424" i="33"/>
  <c r="H425" i="33"/>
  <c r="H426" i="33"/>
  <c r="H427" i="33"/>
  <c r="H428" i="33"/>
  <c r="H429" i="33"/>
  <c r="H430" i="33"/>
  <c r="H431" i="33"/>
  <c r="H432" i="33"/>
  <c r="H433" i="33"/>
  <c r="H434" i="33"/>
  <c r="H435" i="33"/>
  <c r="H436" i="33"/>
  <c r="H437" i="33"/>
  <c r="H438" i="33"/>
  <c r="H439" i="33"/>
  <c r="H440" i="33"/>
  <c r="H441" i="33"/>
  <c r="H442" i="33"/>
  <c r="H443" i="33"/>
  <c r="H444" i="33"/>
  <c r="H445" i="33"/>
  <c r="H446" i="33"/>
  <c r="H447" i="33"/>
  <c r="H448" i="33"/>
  <c r="H449" i="33"/>
  <c r="H450" i="33"/>
  <c r="H451" i="33"/>
  <c r="H452" i="33"/>
  <c r="H453" i="33"/>
  <c r="H454" i="33"/>
  <c r="H455" i="33"/>
  <c r="H456" i="33"/>
  <c r="H457" i="33"/>
  <c r="H458" i="33"/>
  <c r="H459" i="33"/>
  <c r="H460" i="33"/>
  <c r="H461" i="33"/>
  <c r="H462" i="33"/>
  <c r="H463" i="33"/>
  <c r="H464" i="33"/>
  <c r="H465" i="33"/>
  <c r="H466" i="33"/>
  <c r="H467" i="33"/>
  <c r="H468" i="33"/>
  <c r="H469" i="33"/>
  <c r="H470" i="33"/>
  <c r="H471" i="33"/>
  <c r="H472" i="33"/>
  <c r="H473" i="33"/>
  <c r="H474" i="33"/>
  <c r="H475" i="33"/>
  <c r="H476" i="33"/>
  <c r="H477" i="33"/>
  <c r="H478" i="33"/>
  <c r="H479" i="33"/>
  <c r="H480" i="33"/>
  <c r="H481" i="33"/>
  <c r="H482" i="33"/>
  <c r="H483" i="33"/>
  <c r="H484" i="33"/>
  <c r="H485" i="33"/>
  <c r="H486" i="33"/>
  <c r="H487" i="33"/>
  <c r="H488" i="33"/>
  <c r="H489" i="33"/>
  <c r="H490" i="33"/>
  <c r="H491" i="33"/>
  <c r="H492" i="33"/>
  <c r="H493" i="33"/>
  <c r="H494" i="33"/>
  <c r="H495" i="33"/>
  <c r="H496" i="33"/>
  <c r="H497" i="33"/>
  <c r="H498" i="33"/>
  <c r="H499" i="33"/>
  <c r="H500" i="33"/>
  <c r="H501" i="33"/>
  <c r="H502" i="33"/>
  <c r="H503" i="33"/>
  <c r="H504" i="33"/>
  <c r="H505" i="33"/>
  <c r="H506" i="33"/>
  <c r="H507" i="33"/>
  <c r="H508" i="33"/>
  <c r="H509" i="33"/>
  <c r="H510" i="33"/>
  <c r="H511" i="33"/>
  <c r="H512" i="33"/>
  <c r="H513" i="33"/>
  <c r="H514" i="33"/>
  <c r="H515" i="33"/>
  <c r="H516" i="33"/>
  <c r="H517" i="33"/>
  <c r="H518" i="33"/>
  <c r="H519" i="33"/>
  <c r="H520" i="33"/>
  <c r="H521" i="33"/>
  <c r="H522" i="33"/>
  <c r="H523" i="33"/>
  <c r="H524" i="33"/>
  <c r="H525" i="33"/>
  <c r="H526" i="33"/>
  <c r="H527" i="33"/>
  <c r="H528" i="33"/>
  <c r="H529" i="33"/>
  <c r="H530" i="33"/>
  <c r="H531" i="33"/>
  <c r="H532" i="33"/>
  <c r="H533" i="33"/>
  <c r="H534" i="33"/>
  <c r="H535" i="33"/>
  <c r="H536" i="33"/>
  <c r="H537" i="33"/>
  <c r="H538" i="33"/>
  <c r="H539" i="33"/>
  <c r="H540" i="33"/>
  <c r="H541" i="33"/>
  <c r="H542" i="33"/>
  <c r="H543" i="33"/>
  <c r="H544" i="33"/>
  <c r="H545" i="33"/>
  <c r="H546" i="33"/>
  <c r="H547" i="33"/>
  <c r="H548" i="33"/>
  <c r="H549" i="33"/>
  <c r="H550" i="33"/>
  <c r="H551" i="33"/>
  <c r="H552" i="33"/>
  <c r="H553" i="33"/>
  <c r="H554" i="33"/>
  <c r="H555" i="33"/>
  <c r="H556" i="33"/>
  <c r="H557" i="33"/>
  <c r="H558" i="33"/>
  <c r="H559" i="33"/>
  <c r="H560" i="33"/>
  <c r="H561" i="33"/>
  <c r="H562" i="33"/>
  <c r="H563" i="33"/>
  <c r="H564" i="33"/>
  <c r="H565" i="33"/>
  <c r="H566" i="33"/>
  <c r="H567" i="33"/>
  <c r="H568" i="33"/>
  <c r="H569" i="33"/>
  <c r="H570" i="33"/>
  <c r="H571" i="33"/>
  <c r="H572" i="33"/>
  <c r="H573" i="33"/>
  <c r="H574" i="33"/>
  <c r="H575" i="33"/>
  <c r="H576" i="33"/>
  <c r="H577" i="33"/>
  <c r="H578" i="33"/>
  <c r="H579" i="33"/>
  <c r="H580" i="33"/>
  <c r="H581" i="33"/>
  <c r="H582" i="33"/>
  <c r="H583" i="33"/>
  <c r="H584" i="33"/>
  <c r="H585" i="33"/>
  <c r="H586" i="33"/>
  <c r="H587" i="33"/>
  <c r="H588" i="33"/>
  <c r="H589" i="33"/>
  <c r="H590" i="33"/>
  <c r="H591" i="33"/>
  <c r="H592" i="33"/>
  <c r="H593" i="33"/>
  <c r="H594" i="33"/>
  <c r="H595" i="33"/>
  <c r="H596" i="33"/>
  <c r="H597" i="33"/>
  <c r="H598" i="33"/>
  <c r="H599" i="33"/>
  <c r="H600" i="33"/>
  <c r="H601" i="33"/>
  <c r="H602" i="33"/>
  <c r="H603" i="33"/>
  <c r="H604" i="33"/>
  <c r="H605" i="33"/>
  <c r="H606" i="33"/>
  <c r="H607" i="33"/>
  <c r="H608" i="33"/>
  <c r="H609" i="33"/>
  <c r="H610" i="33"/>
  <c r="H611" i="33"/>
  <c r="H612" i="33"/>
  <c r="H613" i="33"/>
  <c r="H614" i="33"/>
  <c r="H615" i="33"/>
  <c r="H616" i="33"/>
  <c r="H617" i="33"/>
  <c r="H618" i="33"/>
  <c r="H619" i="33"/>
  <c r="H620" i="33"/>
  <c r="H621" i="33"/>
  <c r="H622" i="33"/>
  <c r="H623" i="33"/>
  <c r="H624" i="33"/>
  <c r="H625" i="33"/>
  <c r="H626" i="33"/>
  <c r="H627" i="33"/>
  <c r="H628" i="33"/>
  <c r="H629" i="33"/>
  <c r="H630" i="33"/>
  <c r="H631" i="33"/>
  <c r="H632" i="33"/>
  <c r="H633" i="33"/>
  <c r="H634" i="33"/>
  <c r="H635" i="33"/>
  <c r="H636" i="33"/>
  <c r="H637" i="33"/>
  <c r="H638" i="33"/>
  <c r="H639" i="33"/>
  <c r="H640" i="33"/>
  <c r="H641" i="33"/>
  <c r="H642" i="33"/>
  <c r="H643" i="33"/>
  <c r="H644" i="33"/>
  <c r="H645" i="33"/>
  <c r="H646" i="33"/>
  <c r="H647" i="33"/>
  <c r="H648" i="33"/>
  <c r="H649" i="33"/>
  <c r="H650" i="33"/>
  <c r="H651" i="33"/>
  <c r="H652" i="33"/>
  <c r="H653" i="33"/>
  <c r="H654" i="33"/>
  <c r="H655" i="33"/>
  <c r="H656" i="33"/>
  <c r="H657" i="33"/>
  <c r="H658" i="33"/>
  <c r="H659" i="33"/>
  <c r="H660" i="33"/>
  <c r="H661" i="33"/>
  <c r="H662" i="33"/>
  <c r="H663" i="33"/>
  <c r="H664" i="33"/>
  <c r="H665" i="33"/>
  <c r="H666" i="33"/>
  <c r="H667" i="33"/>
  <c r="H668" i="33"/>
  <c r="H669" i="33"/>
  <c r="H670" i="33"/>
  <c r="H671" i="33"/>
  <c r="H672" i="33"/>
  <c r="H673" i="33"/>
  <c r="H674" i="33"/>
  <c r="H675" i="33"/>
  <c r="H676" i="33"/>
  <c r="H677" i="33"/>
  <c r="H678" i="33"/>
  <c r="H679" i="33"/>
  <c r="H680" i="33"/>
  <c r="H681" i="33"/>
  <c r="H682" i="33"/>
  <c r="H683" i="33"/>
  <c r="H684" i="33"/>
  <c r="H685" i="33"/>
  <c r="H686" i="33"/>
  <c r="H687" i="33"/>
  <c r="H688" i="33"/>
  <c r="H689" i="33"/>
  <c r="H690" i="33"/>
  <c r="H691" i="33"/>
  <c r="H692" i="33"/>
  <c r="H693" i="33"/>
  <c r="H694" i="33"/>
  <c r="H695" i="33"/>
  <c r="H696" i="33"/>
  <c r="H697" i="33"/>
  <c r="H698" i="33"/>
  <c r="H699" i="33"/>
  <c r="H700" i="33"/>
  <c r="H701" i="33"/>
  <c r="H702" i="33"/>
  <c r="H703" i="33"/>
  <c r="H704" i="33"/>
  <c r="H705" i="33"/>
  <c r="H706" i="33"/>
  <c r="H707" i="33"/>
  <c r="H708" i="33"/>
  <c r="H709" i="33"/>
  <c r="H710" i="33"/>
  <c r="H711" i="33"/>
  <c r="H712" i="33"/>
  <c r="H713" i="33"/>
  <c r="H714" i="33"/>
  <c r="H715" i="33"/>
  <c r="H716" i="33"/>
  <c r="H717" i="33"/>
  <c r="H718" i="33"/>
  <c r="H719" i="33"/>
  <c r="H720" i="33"/>
  <c r="H721" i="33"/>
  <c r="H722" i="33"/>
  <c r="H723" i="33"/>
  <c r="H724" i="33"/>
  <c r="H725" i="33"/>
  <c r="H726" i="33"/>
  <c r="H727" i="33"/>
  <c r="H728" i="33"/>
  <c r="H729" i="33"/>
  <c r="H730" i="33"/>
  <c r="H731" i="33"/>
  <c r="H732" i="33"/>
  <c r="H733" i="33"/>
  <c r="H734" i="33"/>
  <c r="H735" i="33"/>
  <c r="H736" i="33"/>
  <c r="H737" i="33"/>
  <c r="H738" i="33"/>
  <c r="H739" i="33"/>
  <c r="H740" i="33"/>
  <c r="H741" i="33"/>
  <c r="H742" i="33"/>
  <c r="H743" i="33"/>
  <c r="H744" i="33"/>
  <c r="H745" i="33"/>
  <c r="H746" i="33"/>
  <c r="H747" i="33"/>
  <c r="H748" i="33"/>
  <c r="H749" i="33"/>
  <c r="H750" i="33"/>
  <c r="H751" i="33"/>
  <c r="H752" i="33"/>
  <c r="H753" i="33"/>
  <c r="H754" i="33"/>
  <c r="H755" i="33"/>
  <c r="H756" i="33"/>
  <c r="H757" i="33"/>
  <c r="H758" i="33"/>
  <c r="H759" i="33"/>
  <c r="H760" i="33"/>
  <c r="H761" i="33"/>
  <c r="H762" i="33"/>
  <c r="H763" i="33"/>
  <c r="H764" i="33"/>
  <c r="H765" i="33"/>
  <c r="H766" i="33"/>
  <c r="H767" i="33"/>
  <c r="H768" i="33"/>
  <c r="H769" i="33"/>
  <c r="H770" i="33"/>
  <c r="H771" i="33"/>
  <c r="H772" i="33"/>
  <c r="H773" i="33"/>
  <c r="H774" i="33"/>
  <c r="H775" i="33"/>
  <c r="H776" i="33"/>
  <c r="H777" i="33"/>
  <c r="H778" i="33"/>
  <c r="H779" i="33"/>
  <c r="H780" i="33"/>
  <c r="H781" i="33"/>
  <c r="H782" i="33"/>
  <c r="H783" i="33"/>
  <c r="H784" i="33"/>
  <c r="H785" i="33"/>
  <c r="H786" i="33"/>
  <c r="H787" i="33"/>
  <c r="H788" i="33"/>
  <c r="H789" i="33"/>
  <c r="H790" i="33"/>
  <c r="H791" i="33"/>
  <c r="H792" i="33"/>
  <c r="H793" i="33"/>
  <c r="H794" i="33"/>
  <c r="H795" i="33"/>
  <c r="H796" i="33"/>
  <c r="H797" i="33"/>
  <c r="H798" i="33"/>
  <c r="H799" i="33"/>
  <c r="H800" i="33"/>
  <c r="H801" i="33"/>
  <c r="H802" i="33"/>
  <c r="H803" i="33"/>
  <c r="H804" i="33"/>
  <c r="H805" i="33"/>
  <c r="H806" i="33"/>
  <c r="H807" i="33"/>
  <c r="H808" i="33"/>
  <c r="H809" i="33"/>
  <c r="H810" i="33"/>
  <c r="H811" i="33"/>
  <c r="H812" i="33"/>
  <c r="H813" i="33"/>
  <c r="H814" i="33"/>
  <c r="H815" i="33"/>
  <c r="H816" i="33"/>
  <c r="H817" i="33"/>
  <c r="H818" i="33"/>
  <c r="H819" i="33"/>
  <c r="H820" i="33"/>
  <c r="H821" i="33"/>
  <c r="H822" i="33"/>
  <c r="H823" i="33"/>
  <c r="H824" i="33"/>
  <c r="H825" i="33"/>
  <c r="H826" i="33"/>
  <c r="H827" i="33"/>
  <c r="H828" i="33"/>
  <c r="H829" i="33"/>
  <c r="H830" i="33"/>
  <c r="H831" i="33"/>
  <c r="H832" i="33"/>
  <c r="H833" i="33"/>
  <c r="H834" i="33"/>
  <c r="H835" i="33"/>
  <c r="H836" i="33"/>
  <c r="H837" i="33"/>
  <c r="H838" i="33"/>
  <c r="H839" i="33"/>
  <c r="H840" i="33"/>
  <c r="H841" i="33"/>
  <c r="H842" i="33"/>
  <c r="H843" i="33"/>
  <c r="H844" i="33"/>
  <c r="H845" i="33"/>
  <c r="H846" i="33"/>
  <c r="H847" i="33"/>
  <c r="H848" i="33"/>
  <c r="H849" i="33"/>
  <c r="H850" i="33"/>
  <c r="H851" i="33"/>
  <c r="H852" i="33"/>
  <c r="H853" i="33"/>
  <c r="H854" i="33"/>
  <c r="H855" i="33"/>
  <c r="H856" i="33"/>
  <c r="H857" i="33"/>
  <c r="H858" i="33"/>
  <c r="H859" i="33"/>
  <c r="H860" i="33"/>
  <c r="H861" i="33"/>
  <c r="H862" i="33"/>
  <c r="H863" i="33"/>
  <c r="H864" i="33"/>
  <c r="H865" i="33"/>
  <c r="H866" i="33"/>
  <c r="H867" i="33"/>
  <c r="H868" i="33"/>
  <c r="H869" i="33"/>
  <c r="H870" i="33"/>
  <c r="H871" i="33"/>
  <c r="H872" i="33"/>
  <c r="H873" i="33"/>
  <c r="H874" i="33"/>
  <c r="H875" i="33"/>
  <c r="H876" i="33"/>
  <c r="H877" i="33"/>
  <c r="H878" i="33"/>
  <c r="H879" i="33"/>
  <c r="H880" i="33"/>
  <c r="H881" i="33"/>
  <c r="H882" i="33"/>
  <c r="H883" i="33"/>
  <c r="H884" i="33"/>
  <c r="H885" i="33"/>
  <c r="H886" i="33"/>
  <c r="H887" i="33"/>
  <c r="H888" i="33"/>
  <c r="H889" i="33"/>
  <c r="H890" i="33"/>
  <c r="H891" i="33"/>
  <c r="H892" i="33"/>
  <c r="H893" i="33"/>
  <c r="H894" i="33"/>
  <c r="H895" i="33"/>
  <c r="H896" i="33"/>
  <c r="H897" i="33"/>
  <c r="H898" i="33"/>
  <c r="H899" i="33"/>
  <c r="H900" i="33"/>
  <c r="H901" i="33"/>
  <c r="H902" i="33"/>
  <c r="H903" i="33"/>
  <c r="H904" i="33"/>
  <c r="H905" i="33"/>
  <c r="H906" i="33"/>
  <c r="H907" i="33"/>
  <c r="H908" i="33"/>
  <c r="H909" i="33"/>
  <c r="H910" i="33"/>
  <c r="H911" i="33"/>
  <c r="H912" i="33"/>
  <c r="H913" i="33"/>
  <c r="H914" i="33"/>
  <c r="H915" i="33"/>
  <c r="H916" i="33"/>
  <c r="H917" i="33"/>
  <c r="H918" i="33"/>
  <c r="H919" i="33"/>
  <c r="H920" i="33"/>
  <c r="H921" i="33"/>
  <c r="H922" i="33"/>
  <c r="H923" i="33"/>
  <c r="H924" i="33"/>
  <c r="H925" i="33"/>
  <c r="H926" i="33"/>
  <c r="H927" i="33"/>
  <c r="H928" i="33"/>
  <c r="H929" i="33"/>
  <c r="H930" i="33"/>
  <c r="H931" i="33"/>
  <c r="H932" i="33"/>
  <c r="H933" i="33"/>
  <c r="H934" i="33"/>
  <c r="H935" i="33"/>
  <c r="H936" i="33"/>
  <c r="H937" i="33"/>
  <c r="H938" i="33"/>
  <c r="H939" i="33"/>
  <c r="H940" i="33"/>
  <c r="H941" i="33"/>
  <c r="H942" i="33"/>
  <c r="H943" i="33"/>
  <c r="H944" i="33"/>
  <c r="H945" i="33"/>
  <c r="H946" i="33"/>
  <c r="H947" i="33"/>
  <c r="H948" i="33"/>
  <c r="H949" i="33"/>
  <c r="H950" i="33"/>
  <c r="H951" i="33"/>
  <c r="H952" i="33"/>
  <c r="H953" i="33"/>
  <c r="H954" i="33"/>
  <c r="H955" i="33"/>
  <c r="H956" i="33"/>
  <c r="H957" i="33"/>
  <c r="H958" i="33"/>
  <c r="H959" i="33"/>
  <c r="H960" i="33"/>
  <c r="H961" i="33"/>
  <c r="H962" i="33"/>
  <c r="H963" i="33"/>
  <c r="H964" i="33"/>
  <c r="H965" i="33"/>
  <c r="H966" i="33"/>
  <c r="H967" i="33"/>
  <c r="H968" i="33"/>
  <c r="H969" i="33"/>
  <c r="H970" i="33"/>
  <c r="H971" i="33"/>
  <c r="H972" i="33"/>
  <c r="H973" i="33"/>
  <c r="H974" i="33"/>
  <c r="H975" i="33"/>
  <c r="H976" i="33"/>
  <c r="H977" i="33"/>
  <c r="H978" i="33"/>
  <c r="H979" i="33"/>
  <c r="H980" i="33"/>
  <c r="H981" i="33"/>
  <c r="H982" i="33"/>
  <c r="H983" i="33"/>
  <c r="H984" i="33"/>
  <c r="H985" i="33"/>
  <c r="H986" i="33"/>
  <c r="H987" i="33"/>
  <c r="H988" i="33"/>
  <c r="H989" i="33"/>
  <c r="H990" i="33"/>
  <c r="H991" i="33"/>
  <c r="H992" i="33"/>
  <c r="H993" i="33"/>
  <c r="H994" i="33"/>
  <c r="H995" i="33"/>
  <c r="H996" i="33"/>
  <c r="H997" i="33"/>
  <c r="H998" i="33"/>
  <c r="H999" i="33"/>
  <c r="H1000" i="33"/>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111" i="33"/>
  <c r="C112" i="33"/>
  <c r="C113" i="33"/>
  <c r="C114" i="33"/>
  <c r="C115" i="33"/>
  <c r="C116" i="33"/>
  <c r="C117" i="33"/>
  <c r="C118" i="33"/>
  <c r="C119" i="33"/>
  <c r="C120" i="33"/>
  <c r="C121" i="33"/>
  <c r="C122" i="33"/>
  <c r="C123" i="33"/>
  <c r="C124" i="33"/>
  <c r="C125" i="33"/>
  <c r="C126" i="33"/>
  <c r="C127" i="33"/>
  <c r="C128" i="33"/>
  <c r="C129" i="33"/>
  <c r="C130" i="33"/>
  <c r="C131" i="33"/>
  <c r="C132" i="33"/>
  <c r="C133" i="33"/>
  <c r="C134" i="33"/>
  <c r="C135" i="33"/>
  <c r="C136" i="33"/>
  <c r="C137" i="33"/>
  <c r="C138" i="33"/>
  <c r="C139" i="33"/>
  <c r="C140" i="33"/>
  <c r="C141" i="33"/>
  <c r="C142" i="33"/>
  <c r="C143" i="33"/>
  <c r="C144" i="33"/>
  <c r="C145" i="33"/>
  <c r="C146" i="33"/>
  <c r="C147" i="33"/>
  <c r="C148" i="33"/>
  <c r="C149" i="33"/>
  <c r="C150" i="33"/>
  <c r="C151" i="33"/>
  <c r="C152" i="33"/>
  <c r="C153" i="33"/>
  <c r="C154" i="33"/>
  <c r="C155" i="33"/>
  <c r="C156" i="33"/>
  <c r="C157" i="33"/>
  <c r="C158" i="33"/>
  <c r="C159" i="33"/>
  <c r="C160" i="33"/>
  <c r="C161" i="33"/>
  <c r="C162" i="33"/>
  <c r="C163" i="33"/>
  <c r="C164" i="33"/>
  <c r="C165" i="33"/>
  <c r="C166" i="33"/>
  <c r="C167" i="33"/>
  <c r="C168" i="33"/>
  <c r="C169" i="33"/>
  <c r="C170" i="33"/>
  <c r="C171" i="33"/>
  <c r="C172" i="33"/>
  <c r="C173" i="33"/>
  <c r="C174" i="33"/>
  <c r="C175" i="33"/>
  <c r="C176" i="33"/>
  <c r="C177" i="33"/>
  <c r="C178" i="33"/>
  <c r="C179" i="33"/>
  <c r="C180" i="33"/>
  <c r="C181" i="33"/>
  <c r="C182" i="33"/>
  <c r="C183" i="33"/>
  <c r="C184" i="33"/>
  <c r="C185" i="33"/>
  <c r="C186" i="33"/>
  <c r="C187" i="33"/>
  <c r="C188" i="33"/>
  <c r="C189" i="33"/>
  <c r="C190" i="33"/>
  <c r="C191" i="33"/>
  <c r="C192" i="33"/>
  <c r="C193" i="33"/>
  <c r="C194" i="33"/>
  <c r="C195" i="33"/>
  <c r="C196" i="33"/>
  <c r="C197" i="33"/>
  <c r="C198" i="33"/>
  <c r="C199" i="33"/>
  <c r="C200" i="33"/>
  <c r="C201" i="33"/>
  <c r="C202" i="33"/>
  <c r="C203" i="33"/>
  <c r="C204" i="33"/>
  <c r="C205" i="33"/>
  <c r="C206" i="33"/>
  <c r="C207" i="33"/>
  <c r="C208" i="33"/>
  <c r="C209" i="33"/>
  <c r="C210" i="33"/>
  <c r="C211" i="33"/>
  <c r="C212" i="33"/>
  <c r="C213" i="33"/>
  <c r="C214" i="33"/>
  <c r="C215" i="33"/>
  <c r="C216" i="33"/>
  <c r="C217" i="33"/>
  <c r="C218" i="33"/>
  <c r="C219" i="33"/>
  <c r="C220" i="33"/>
  <c r="C221" i="33"/>
  <c r="C222" i="33"/>
  <c r="C223" i="33"/>
  <c r="C224" i="33"/>
  <c r="C225" i="33"/>
  <c r="C226" i="33"/>
  <c r="C227" i="33"/>
  <c r="C228" i="33"/>
  <c r="C229" i="33"/>
  <c r="C230" i="33"/>
  <c r="C231" i="33"/>
  <c r="C232" i="33"/>
  <c r="C233" i="33"/>
  <c r="C234" i="33"/>
  <c r="C235" i="33"/>
  <c r="C236" i="33"/>
  <c r="C237" i="33"/>
  <c r="C238" i="33"/>
  <c r="C239" i="33"/>
  <c r="C240" i="33"/>
  <c r="C241" i="33"/>
  <c r="C242" i="33"/>
  <c r="C243" i="33"/>
  <c r="C244" i="33"/>
  <c r="C245" i="33"/>
  <c r="C246" i="33"/>
  <c r="C247" i="33"/>
  <c r="C248" i="33"/>
  <c r="C249" i="33"/>
  <c r="C250" i="33"/>
  <c r="C251" i="33"/>
  <c r="C252" i="33"/>
  <c r="C253" i="33"/>
  <c r="C254" i="33"/>
  <c r="C255" i="33"/>
  <c r="C256" i="33"/>
  <c r="C257" i="33"/>
  <c r="C258" i="33"/>
  <c r="C259" i="33"/>
  <c r="C260" i="33"/>
  <c r="C261" i="33"/>
  <c r="C262" i="33"/>
  <c r="C263" i="33"/>
  <c r="C264" i="33"/>
  <c r="C265" i="33"/>
  <c r="C266" i="33"/>
  <c r="C267" i="33"/>
  <c r="C268" i="33"/>
  <c r="C269" i="33"/>
  <c r="C270" i="33"/>
  <c r="C271" i="33"/>
  <c r="C272" i="33"/>
  <c r="C273" i="33"/>
  <c r="C274" i="33"/>
  <c r="C275" i="33"/>
  <c r="C276" i="33"/>
  <c r="C277" i="33"/>
  <c r="C278" i="33"/>
  <c r="C279" i="33"/>
  <c r="C280" i="33"/>
  <c r="C281" i="33"/>
  <c r="C282" i="33"/>
  <c r="C283" i="33"/>
  <c r="C284" i="33"/>
  <c r="C285" i="33"/>
  <c r="C286" i="33"/>
  <c r="C287" i="33"/>
  <c r="C288" i="33"/>
  <c r="C289" i="33"/>
  <c r="C290" i="33"/>
  <c r="C291" i="33"/>
  <c r="C292" i="33"/>
  <c r="C293" i="33"/>
  <c r="C294" i="33"/>
  <c r="C295" i="33"/>
  <c r="C296" i="33"/>
  <c r="C297" i="33"/>
  <c r="C298" i="33"/>
  <c r="C299" i="33"/>
  <c r="C300" i="33"/>
  <c r="C301" i="33"/>
  <c r="C302" i="33"/>
  <c r="C303" i="33"/>
  <c r="C304" i="33"/>
  <c r="C305" i="33"/>
  <c r="C306" i="33"/>
  <c r="C307" i="33"/>
  <c r="C308" i="33"/>
  <c r="C309" i="33"/>
  <c r="C310" i="33"/>
  <c r="C311" i="33"/>
  <c r="C312" i="33"/>
  <c r="C313" i="33"/>
  <c r="C314" i="33"/>
  <c r="C315" i="33"/>
  <c r="C316" i="33"/>
  <c r="C317" i="33"/>
  <c r="C318" i="33"/>
  <c r="C319" i="33"/>
  <c r="C320" i="33"/>
  <c r="C321" i="33"/>
  <c r="C322" i="33"/>
  <c r="C323" i="33"/>
  <c r="C324" i="33"/>
  <c r="C325" i="33"/>
  <c r="C326" i="33"/>
  <c r="C327" i="33"/>
  <c r="C328" i="33"/>
  <c r="C329" i="33"/>
  <c r="C330" i="33"/>
  <c r="C331" i="33"/>
  <c r="C332" i="33"/>
  <c r="C333" i="33"/>
  <c r="C334" i="33"/>
  <c r="C335" i="33"/>
  <c r="C336" i="33"/>
  <c r="C337" i="33"/>
  <c r="C338" i="33"/>
  <c r="C339" i="33"/>
  <c r="C340" i="33"/>
  <c r="C341" i="33"/>
  <c r="C342" i="33"/>
  <c r="C343" i="33"/>
  <c r="C344" i="33"/>
  <c r="C345" i="33"/>
  <c r="C346" i="33"/>
  <c r="C347" i="33"/>
  <c r="C348" i="33"/>
  <c r="C349" i="33"/>
  <c r="C350" i="33"/>
  <c r="C351" i="33"/>
  <c r="C352" i="33"/>
  <c r="C353" i="33"/>
  <c r="C354" i="33"/>
  <c r="C355" i="33"/>
  <c r="C356" i="33"/>
  <c r="C357" i="33"/>
  <c r="C358" i="33"/>
  <c r="C359" i="33"/>
  <c r="C360" i="33"/>
  <c r="C361" i="33"/>
  <c r="C362" i="33"/>
  <c r="C363" i="33"/>
  <c r="C364" i="33"/>
  <c r="C365" i="33"/>
  <c r="C366" i="33"/>
  <c r="C367" i="33"/>
  <c r="C368" i="33"/>
  <c r="C369" i="33"/>
  <c r="C370" i="33"/>
  <c r="C371" i="33"/>
  <c r="C372" i="33"/>
  <c r="C373" i="33"/>
  <c r="C374" i="33"/>
  <c r="C375" i="33"/>
  <c r="C376" i="33"/>
  <c r="C377" i="33"/>
  <c r="C378" i="33"/>
  <c r="C379" i="33"/>
  <c r="C380" i="33"/>
  <c r="C381" i="33"/>
  <c r="C382" i="33"/>
  <c r="C383" i="33"/>
  <c r="C384" i="33"/>
  <c r="C385" i="33"/>
  <c r="C386" i="33"/>
  <c r="C387" i="33"/>
  <c r="C388" i="33"/>
  <c r="C389" i="33"/>
  <c r="C390" i="33"/>
  <c r="C391" i="33"/>
  <c r="C392" i="33"/>
  <c r="C393" i="33"/>
  <c r="C394" i="33"/>
  <c r="C395" i="33"/>
  <c r="C396" i="33"/>
  <c r="C397" i="33"/>
  <c r="C398" i="33"/>
  <c r="C399" i="33"/>
  <c r="C400" i="33"/>
  <c r="C401" i="33"/>
  <c r="C402" i="33"/>
  <c r="C403" i="33"/>
  <c r="C404" i="33"/>
  <c r="C405" i="33"/>
  <c r="C406" i="33"/>
  <c r="C407" i="33"/>
  <c r="C408" i="33"/>
  <c r="C409" i="33"/>
  <c r="C410" i="33"/>
  <c r="C411" i="33"/>
  <c r="C412" i="33"/>
  <c r="C413" i="33"/>
  <c r="C414" i="33"/>
  <c r="C415" i="33"/>
  <c r="C416" i="33"/>
  <c r="C417" i="33"/>
  <c r="C418" i="33"/>
  <c r="C419" i="33"/>
  <c r="C420" i="33"/>
  <c r="C421" i="33"/>
  <c r="C422" i="33"/>
  <c r="C423" i="33"/>
  <c r="C424" i="33"/>
  <c r="C425" i="33"/>
  <c r="C426" i="33"/>
  <c r="C427" i="33"/>
  <c r="C428" i="33"/>
  <c r="C429" i="33"/>
  <c r="C430" i="33"/>
  <c r="C431" i="33"/>
  <c r="C432" i="33"/>
  <c r="C433" i="33"/>
  <c r="C434" i="33"/>
  <c r="C435" i="33"/>
  <c r="C436" i="33"/>
  <c r="C437" i="33"/>
  <c r="C438" i="33"/>
  <c r="C439" i="33"/>
  <c r="C440" i="33"/>
  <c r="C441" i="33"/>
  <c r="C442" i="33"/>
  <c r="C443" i="33"/>
  <c r="C444" i="33"/>
  <c r="C445" i="33"/>
  <c r="C446" i="33"/>
  <c r="C447" i="33"/>
  <c r="C448" i="33"/>
  <c r="C449" i="33"/>
  <c r="C450" i="33"/>
  <c r="C451" i="33"/>
  <c r="C452" i="33"/>
  <c r="C453" i="33"/>
  <c r="C454" i="33"/>
  <c r="C455" i="33"/>
  <c r="C456" i="33"/>
  <c r="C457" i="33"/>
  <c r="C458" i="33"/>
  <c r="C459" i="33"/>
  <c r="C460" i="33"/>
  <c r="C461" i="33"/>
  <c r="C462" i="33"/>
  <c r="C463" i="33"/>
  <c r="C464" i="33"/>
  <c r="C465" i="33"/>
  <c r="C466" i="33"/>
  <c r="C467" i="33"/>
  <c r="C468" i="33"/>
  <c r="C469" i="33"/>
  <c r="C470" i="33"/>
  <c r="C471" i="33"/>
  <c r="C472" i="33"/>
  <c r="C473" i="33"/>
  <c r="C474" i="33"/>
  <c r="C475" i="33"/>
  <c r="C476" i="33"/>
  <c r="C477" i="33"/>
  <c r="C478" i="33"/>
  <c r="C479" i="33"/>
  <c r="C480" i="33"/>
  <c r="C481" i="33"/>
  <c r="C482" i="33"/>
  <c r="C483" i="33"/>
  <c r="C484" i="33"/>
  <c r="C485" i="33"/>
  <c r="C486" i="33"/>
  <c r="C487" i="33"/>
  <c r="C488" i="33"/>
  <c r="C489" i="33"/>
  <c r="C490" i="33"/>
  <c r="C491" i="33"/>
  <c r="C492" i="33"/>
  <c r="C493" i="33"/>
  <c r="C494" i="33"/>
  <c r="C495" i="33"/>
  <c r="C496" i="33"/>
  <c r="C497" i="33"/>
  <c r="C498" i="33"/>
  <c r="C499" i="33"/>
  <c r="C500" i="33"/>
  <c r="C501" i="33"/>
  <c r="C502" i="33"/>
  <c r="C503" i="33"/>
  <c r="C504" i="33"/>
  <c r="C505" i="33"/>
  <c r="C506" i="33"/>
  <c r="C507" i="33"/>
  <c r="C508" i="33"/>
  <c r="C509" i="33"/>
  <c r="C510" i="33"/>
  <c r="C511" i="33"/>
  <c r="C512" i="33"/>
  <c r="C513" i="33"/>
  <c r="C514" i="33"/>
  <c r="C515" i="33"/>
  <c r="C516" i="33"/>
  <c r="C517" i="33"/>
  <c r="C518" i="33"/>
  <c r="C519" i="33"/>
  <c r="C520" i="33"/>
  <c r="C521" i="33"/>
  <c r="C522" i="33"/>
  <c r="C523" i="33"/>
  <c r="C524" i="33"/>
  <c r="C525" i="33"/>
  <c r="C526" i="33"/>
  <c r="C527" i="33"/>
  <c r="C528" i="33"/>
  <c r="C529" i="33"/>
  <c r="C530" i="33"/>
  <c r="C531" i="33"/>
  <c r="C532" i="33"/>
  <c r="C533" i="33"/>
  <c r="C534" i="33"/>
  <c r="C535" i="33"/>
  <c r="C536" i="33"/>
  <c r="C537" i="33"/>
  <c r="C538" i="33"/>
  <c r="C539" i="33"/>
  <c r="C540" i="33"/>
  <c r="C541" i="33"/>
  <c r="C542" i="33"/>
  <c r="C543" i="33"/>
  <c r="C544" i="33"/>
  <c r="C545" i="33"/>
  <c r="C546" i="33"/>
  <c r="C547" i="33"/>
  <c r="C548" i="33"/>
  <c r="C549" i="33"/>
  <c r="C550" i="33"/>
  <c r="C551" i="33"/>
  <c r="C552" i="33"/>
  <c r="C553" i="33"/>
  <c r="C554" i="33"/>
  <c r="C555" i="33"/>
  <c r="C556" i="33"/>
  <c r="C557" i="33"/>
  <c r="C558" i="33"/>
  <c r="C559" i="33"/>
  <c r="C560" i="33"/>
  <c r="C561" i="33"/>
  <c r="C562" i="33"/>
  <c r="C563" i="33"/>
  <c r="C564" i="33"/>
  <c r="C565" i="33"/>
  <c r="C566" i="33"/>
  <c r="C567" i="33"/>
  <c r="C568" i="33"/>
  <c r="C569" i="33"/>
  <c r="C570" i="33"/>
  <c r="C571" i="33"/>
  <c r="C572" i="33"/>
  <c r="C573" i="33"/>
  <c r="C574" i="33"/>
  <c r="C575" i="33"/>
  <c r="C576" i="33"/>
  <c r="C577" i="33"/>
  <c r="C578" i="33"/>
  <c r="C579" i="33"/>
  <c r="C580" i="33"/>
  <c r="C581" i="33"/>
  <c r="C582" i="33"/>
  <c r="C583" i="33"/>
  <c r="C584" i="33"/>
  <c r="C585" i="33"/>
  <c r="C586" i="33"/>
  <c r="C587" i="33"/>
  <c r="C588" i="33"/>
  <c r="C589" i="33"/>
  <c r="C590" i="33"/>
  <c r="C591" i="33"/>
  <c r="C592" i="33"/>
  <c r="C593" i="33"/>
  <c r="C594" i="33"/>
  <c r="C595" i="33"/>
  <c r="C596" i="33"/>
  <c r="C597" i="33"/>
  <c r="C598" i="33"/>
  <c r="C599" i="33"/>
  <c r="C600" i="33"/>
  <c r="C601" i="33"/>
  <c r="C602" i="33"/>
  <c r="C603" i="33"/>
  <c r="C604" i="33"/>
  <c r="C605" i="33"/>
  <c r="C606" i="33"/>
  <c r="C607" i="33"/>
  <c r="C608" i="33"/>
  <c r="C609" i="33"/>
  <c r="C610" i="33"/>
  <c r="C611" i="33"/>
  <c r="C612" i="33"/>
  <c r="C613" i="33"/>
  <c r="C614" i="33"/>
  <c r="C615" i="33"/>
  <c r="C616" i="33"/>
  <c r="C617" i="33"/>
  <c r="C618" i="33"/>
  <c r="C619" i="33"/>
  <c r="C620" i="33"/>
  <c r="C621" i="33"/>
  <c r="C622" i="33"/>
  <c r="C623" i="33"/>
  <c r="C624" i="33"/>
  <c r="C625" i="33"/>
  <c r="C626" i="33"/>
  <c r="C627" i="33"/>
  <c r="C628" i="33"/>
  <c r="C629" i="33"/>
  <c r="C630" i="33"/>
  <c r="C631" i="33"/>
  <c r="C632" i="33"/>
  <c r="C633" i="33"/>
  <c r="C634" i="33"/>
  <c r="C635" i="33"/>
  <c r="C636" i="33"/>
  <c r="C637" i="33"/>
  <c r="C638" i="33"/>
  <c r="C639" i="33"/>
  <c r="C640" i="33"/>
  <c r="C641" i="33"/>
  <c r="C642" i="33"/>
  <c r="C643" i="33"/>
  <c r="C644" i="33"/>
  <c r="C645" i="33"/>
  <c r="C646" i="33"/>
  <c r="C647" i="33"/>
  <c r="C648" i="33"/>
  <c r="C649" i="33"/>
  <c r="C650" i="33"/>
  <c r="C651" i="33"/>
  <c r="C652" i="33"/>
  <c r="C653" i="33"/>
  <c r="C654" i="33"/>
  <c r="C655" i="33"/>
  <c r="C656" i="33"/>
  <c r="C657" i="33"/>
  <c r="C658" i="33"/>
  <c r="C659" i="33"/>
  <c r="C660" i="33"/>
  <c r="C661" i="33"/>
  <c r="C662" i="33"/>
  <c r="C663" i="33"/>
  <c r="C664" i="33"/>
  <c r="C665" i="33"/>
  <c r="C666" i="33"/>
  <c r="C667" i="33"/>
  <c r="C668" i="33"/>
  <c r="C669" i="33"/>
  <c r="C670" i="33"/>
  <c r="C671" i="33"/>
  <c r="C672" i="33"/>
  <c r="C673" i="33"/>
  <c r="C674" i="33"/>
  <c r="C675" i="33"/>
  <c r="C676" i="33"/>
  <c r="C677" i="33"/>
  <c r="C678" i="33"/>
  <c r="C679" i="33"/>
  <c r="C680" i="33"/>
  <c r="C681" i="33"/>
  <c r="C682" i="33"/>
  <c r="C683" i="33"/>
  <c r="C684" i="33"/>
  <c r="C685" i="33"/>
  <c r="C686" i="33"/>
  <c r="C687" i="33"/>
  <c r="C688" i="33"/>
  <c r="C689" i="33"/>
  <c r="C690" i="33"/>
  <c r="C691" i="33"/>
  <c r="C692" i="33"/>
  <c r="C693" i="33"/>
  <c r="C694" i="33"/>
  <c r="C695" i="33"/>
  <c r="C696" i="33"/>
  <c r="C697" i="33"/>
  <c r="C698" i="33"/>
  <c r="C699" i="33"/>
  <c r="C700" i="33"/>
  <c r="C701" i="33"/>
  <c r="C702" i="33"/>
  <c r="C703" i="33"/>
  <c r="C704" i="33"/>
  <c r="C705" i="33"/>
  <c r="C706" i="33"/>
  <c r="C707" i="33"/>
  <c r="C708" i="33"/>
  <c r="C709" i="33"/>
  <c r="C710" i="33"/>
  <c r="C711" i="33"/>
  <c r="C712" i="33"/>
  <c r="C713" i="33"/>
  <c r="C714" i="33"/>
  <c r="C715" i="33"/>
  <c r="C716" i="33"/>
  <c r="C717" i="33"/>
  <c r="C718" i="33"/>
  <c r="C719" i="33"/>
  <c r="C720" i="33"/>
  <c r="C721" i="33"/>
  <c r="C722" i="33"/>
  <c r="C723" i="33"/>
  <c r="C724" i="33"/>
  <c r="C725" i="33"/>
  <c r="C726" i="33"/>
  <c r="C727" i="33"/>
  <c r="C728" i="33"/>
  <c r="C729" i="33"/>
  <c r="C730" i="33"/>
  <c r="C731" i="33"/>
  <c r="C732" i="33"/>
  <c r="C733" i="33"/>
  <c r="C734" i="33"/>
  <c r="C735" i="33"/>
  <c r="C736" i="33"/>
  <c r="C737" i="33"/>
  <c r="C738" i="33"/>
  <c r="C739" i="33"/>
  <c r="C740" i="33"/>
  <c r="C741" i="33"/>
  <c r="C742" i="33"/>
  <c r="C743" i="33"/>
  <c r="C744" i="33"/>
  <c r="C745" i="33"/>
  <c r="C746" i="33"/>
  <c r="C747" i="33"/>
  <c r="C748" i="33"/>
  <c r="C749" i="33"/>
  <c r="C750" i="33"/>
  <c r="C751" i="33"/>
  <c r="C752" i="33"/>
  <c r="C753" i="33"/>
  <c r="C754" i="33"/>
  <c r="C755" i="33"/>
  <c r="C756" i="33"/>
  <c r="C757" i="33"/>
  <c r="C758" i="33"/>
  <c r="C759" i="33"/>
  <c r="C760" i="33"/>
  <c r="C761" i="33"/>
  <c r="C762" i="33"/>
  <c r="C763" i="33"/>
  <c r="C764" i="33"/>
  <c r="C765" i="33"/>
  <c r="C766" i="33"/>
  <c r="C767" i="33"/>
  <c r="C768" i="33"/>
  <c r="C769" i="33"/>
  <c r="C770" i="33"/>
  <c r="C771" i="33"/>
  <c r="C772" i="33"/>
  <c r="C773" i="33"/>
  <c r="C774" i="33"/>
  <c r="C775" i="33"/>
  <c r="C776" i="33"/>
  <c r="C777" i="33"/>
  <c r="C778" i="33"/>
  <c r="C779" i="33"/>
  <c r="C780" i="33"/>
  <c r="C781" i="33"/>
  <c r="C782" i="33"/>
  <c r="C783" i="33"/>
  <c r="C784" i="33"/>
  <c r="C785" i="33"/>
  <c r="C786" i="33"/>
  <c r="C787" i="33"/>
  <c r="C788" i="33"/>
  <c r="C789" i="33"/>
  <c r="C790" i="33"/>
  <c r="C791" i="33"/>
  <c r="C792" i="33"/>
  <c r="C793" i="33"/>
  <c r="C794" i="33"/>
  <c r="C795" i="33"/>
  <c r="C796" i="33"/>
  <c r="C797" i="33"/>
  <c r="C798" i="33"/>
  <c r="C799" i="33"/>
  <c r="C800" i="33"/>
  <c r="C801" i="33"/>
  <c r="C802" i="33"/>
  <c r="C803" i="33"/>
  <c r="C804" i="33"/>
  <c r="C805" i="33"/>
  <c r="C806" i="33"/>
  <c r="C807" i="33"/>
  <c r="C808" i="33"/>
  <c r="C809" i="33"/>
  <c r="C810" i="33"/>
  <c r="C811" i="33"/>
  <c r="C812" i="33"/>
  <c r="C813" i="33"/>
  <c r="C814" i="33"/>
  <c r="C815" i="33"/>
  <c r="C816" i="33"/>
  <c r="C817" i="33"/>
  <c r="C818" i="33"/>
  <c r="C819" i="33"/>
  <c r="C820" i="33"/>
  <c r="C821" i="33"/>
  <c r="C822" i="33"/>
  <c r="C823" i="33"/>
  <c r="C824" i="33"/>
  <c r="C825" i="33"/>
  <c r="C826" i="33"/>
  <c r="C827" i="33"/>
  <c r="C828" i="33"/>
  <c r="C829" i="33"/>
  <c r="C830" i="33"/>
  <c r="C831" i="33"/>
  <c r="C832" i="33"/>
  <c r="C833" i="33"/>
  <c r="C834" i="33"/>
  <c r="C835" i="33"/>
  <c r="C836" i="33"/>
  <c r="C837" i="33"/>
  <c r="C838" i="33"/>
  <c r="C839" i="33"/>
  <c r="C840" i="33"/>
  <c r="C841" i="33"/>
  <c r="C842" i="33"/>
  <c r="C843" i="33"/>
  <c r="C844" i="33"/>
  <c r="C845" i="33"/>
  <c r="C846" i="33"/>
  <c r="C847" i="33"/>
  <c r="C848" i="33"/>
  <c r="C849" i="33"/>
  <c r="C850" i="33"/>
  <c r="C851" i="33"/>
  <c r="C852" i="33"/>
  <c r="C853" i="33"/>
  <c r="C854" i="33"/>
  <c r="C855" i="33"/>
  <c r="C856" i="33"/>
  <c r="C857" i="33"/>
  <c r="C858" i="33"/>
  <c r="C859" i="33"/>
  <c r="C860" i="33"/>
  <c r="C861" i="33"/>
  <c r="C862" i="33"/>
  <c r="C863" i="33"/>
  <c r="C864" i="33"/>
  <c r="C865" i="33"/>
  <c r="C866" i="33"/>
  <c r="C867" i="33"/>
  <c r="C868" i="33"/>
  <c r="C869" i="33"/>
  <c r="C870" i="33"/>
  <c r="C871" i="33"/>
  <c r="C872" i="33"/>
  <c r="C873" i="33"/>
  <c r="C874" i="33"/>
  <c r="C875" i="33"/>
  <c r="C876" i="33"/>
  <c r="C877" i="33"/>
  <c r="C878" i="33"/>
  <c r="C879" i="33"/>
  <c r="C880" i="33"/>
  <c r="C881" i="33"/>
  <c r="C882" i="33"/>
  <c r="C883" i="33"/>
  <c r="C884" i="33"/>
  <c r="C885" i="33"/>
  <c r="C886" i="33"/>
  <c r="C887" i="33"/>
  <c r="C888" i="33"/>
  <c r="C889" i="33"/>
  <c r="C890" i="33"/>
  <c r="C891" i="33"/>
  <c r="C892" i="33"/>
  <c r="C893" i="33"/>
  <c r="C894" i="33"/>
  <c r="C895" i="33"/>
  <c r="C896" i="33"/>
  <c r="C897" i="33"/>
  <c r="C898" i="33"/>
  <c r="C899" i="33"/>
  <c r="C900" i="33"/>
  <c r="C901" i="33"/>
  <c r="C902" i="33"/>
  <c r="C903" i="33"/>
  <c r="C904" i="33"/>
  <c r="C905" i="33"/>
  <c r="C906" i="33"/>
  <c r="C907" i="33"/>
  <c r="C908" i="33"/>
  <c r="C909" i="33"/>
  <c r="C910" i="33"/>
  <c r="C911" i="33"/>
  <c r="C912" i="33"/>
  <c r="C913" i="33"/>
  <c r="C914" i="33"/>
  <c r="C915" i="33"/>
  <c r="C916" i="33"/>
  <c r="C917" i="33"/>
  <c r="C918" i="33"/>
  <c r="C919" i="33"/>
  <c r="C920" i="33"/>
  <c r="C921" i="33"/>
  <c r="C922" i="33"/>
  <c r="C923" i="33"/>
  <c r="C924" i="33"/>
  <c r="C925" i="33"/>
  <c r="C926" i="33"/>
  <c r="C927" i="33"/>
  <c r="C928" i="33"/>
  <c r="C929" i="33"/>
  <c r="C930" i="33"/>
  <c r="C931" i="33"/>
  <c r="C932" i="33"/>
  <c r="C933" i="33"/>
  <c r="C934" i="33"/>
  <c r="C935" i="33"/>
  <c r="C936" i="33"/>
  <c r="C937" i="33"/>
  <c r="C938" i="33"/>
  <c r="C939" i="33"/>
  <c r="C940" i="33"/>
  <c r="C941" i="33"/>
  <c r="C942" i="33"/>
  <c r="C943" i="33"/>
  <c r="C944" i="33"/>
  <c r="C945" i="33"/>
  <c r="C946" i="33"/>
  <c r="C947" i="33"/>
  <c r="C948" i="33"/>
  <c r="C949" i="33"/>
  <c r="C950" i="33"/>
  <c r="C951" i="33"/>
  <c r="C952" i="33"/>
  <c r="C953" i="33"/>
  <c r="C954" i="33"/>
  <c r="C955" i="33"/>
  <c r="C956" i="33"/>
  <c r="C957" i="33"/>
  <c r="C958" i="33"/>
  <c r="C959" i="33"/>
  <c r="C960" i="33"/>
  <c r="C961" i="33"/>
  <c r="C962" i="33"/>
  <c r="C963" i="33"/>
  <c r="C964" i="33"/>
  <c r="C965" i="33"/>
  <c r="C966" i="33"/>
  <c r="C967" i="33"/>
  <c r="C968" i="33"/>
  <c r="C969" i="33"/>
  <c r="C970" i="33"/>
  <c r="C971" i="33"/>
  <c r="C972" i="33"/>
  <c r="C973" i="33"/>
  <c r="C974" i="33"/>
  <c r="C975" i="33"/>
  <c r="C976" i="33"/>
  <c r="C977" i="33"/>
  <c r="C978" i="33"/>
  <c r="C979" i="33"/>
  <c r="C980" i="33"/>
  <c r="C981" i="33"/>
  <c r="C982" i="33"/>
  <c r="C983" i="33"/>
  <c r="C984" i="33"/>
  <c r="C985" i="33"/>
  <c r="C986" i="33"/>
  <c r="C987" i="33"/>
  <c r="C988" i="33"/>
  <c r="C989" i="33"/>
  <c r="C990" i="33"/>
  <c r="C991" i="33"/>
  <c r="C992" i="33"/>
  <c r="C993" i="33"/>
  <c r="C994" i="33"/>
  <c r="C995" i="33"/>
  <c r="C996" i="33"/>
  <c r="C997" i="33"/>
  <c r="C998" i="33"/>
  <c r="C999" i="33"/>
  <c r="C1000" i="33"/>
  <c r="D94" i="31"/>
  <c r="D95" i="31"/>
  <c r="D96" i="31"/>
  <c r="D97" i="31"/>
  <c r="D98" i="31"/>
  <c r="D99" i="31"/>
  <c r="D100" i="31"/>
  <c r="C94" i="31"/>
  <c r="C95" i="31"/>
  <c r="C96" i="31"/>
  <c r="C97" i="31"/>
  <c r="C98" i="31"/>
  <c r="C99" i="31"/>
  <c r="C100" i="31"/>
  <c r="L32" i="28"/>
  <c r="L33" i="28"/>
  <c r="L34" i="28"/>
  <c r="L35" i="28"/>
  <c r="L36" i="28"/>
  <c r="L37" i="28"/>
  <c r="L38" i="28"/>
  <c r="L39" i="28"/>
  <c r="L40" i="28"/>
  <c r="L41" i="28"/>
  <c r="L42" i="28"/>
  <c r="L43" i="28"/>
  <c r="L44" i="28"/>
  <c r="L45" i="28"/>
  <c r="L46" i="28"/>
  <c r="L47" i="28"/>
  <c r="L48" i="28"/>
  <c r="L49" i="28"/>
  <c r="L50" i="28"/>
  <c r="L51" i="28"/>
  <c r="L52" i="28"/>
  <c r="L53" i="28"/>
  <c r="L54" i="28"/>
  <c r="L55" i="28"/>
  <c r="L56" i="28"/>
  <c r="L57" i="28"/>
  <c r="L58" i="28"/>
  <c r="L59" i="28"/>
  <c r="L60"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L87" i="28"/>
  <c r="L88" i="28"/>
  <c r="L89" i="28"/>
  <c r="L90" i="28"/>
  <c r="L91" i="28"/>
  <c r="L92" i="28"/>
  <c r="L93" i="28"/>
  <c r="L94" i="28"/>
  <c r="L95" i="28"/>
  <c r="L96" i="28"/>
  <c r="L97" i="28"/>
  <c r="L98" i="28"/>
  <c r="L99" i="28"/>
  <c r="L100" i="28"/>
  <c r="N46" i="16" l="1"/>
  <c r="N47" i="16"/>
  <c r="N87" i="16"/>
  <c r="N88" i="16"/>
  <c r="N91" i="16"/>
  <c r="N92" i="16"/>
  <c r="N94" i="16"/>
  <c r="N95" i="16"/>
  <c r="N97" i="16"/>
  <c r="N98" i="16"/>
  <c r="N200" i="16"/>
  <c r="N201" i="16"/>
  <c r="N202" i="16"/>
  <c r="N239" i="16"/>
  <c r="G47" i="33" l="1"/>
  <c r="G48" i="33"/>
  <c r="G49" i="33"/>
  <c r="G50" i="33"/>
  <c r="G51" i="33"/>
  <c r="G52" i="33"/>
  <c r="G53" i="33"/>
  <c r="G54" i="33"/>
  <c r="G55" i="33"/>
  <c r="G56" i="33"/>
  <c r="G57" i="33"/>
  <c r="G58" i="33"/>
  <c r="G59" i="33"/>
  <c r="G60" i="33"/>
  <c r="G61" i="33"/>
  <c r="G62" i="33"/>
  <c r="G63" i="33"/>
  <c r="G64" i="33"/>
  <c r="G65" i="33"/>
  <c r="G66" i="33"/>
  <c r="G67" i="33"/>
  <c r="G68" i="33"/>
  <c r="G69" i="33"/>
  <c r="G70" i="33"/>
  <c r="G71" i="33"/>
  <c r="G72" i="33"/>
  <c r="G73" i="33"/>
  <c r="G74" i="33"/>
  <c r="G75" i="33"/>
  <c r="G76" i="33"/>
  <c r="G77" i="33"/>
  <c r="G78" i="33"/>
  <c r="G79" i="33"/>
  <c r="G80" i="33"/>
  <c r="G81" i="33"/>
  <c r="G82" i="33"/>
  <c r="G83" i="33"/>
  <c r="G84" i="33"/>
  <c r="G85" i="33"/>
  <c r="G86" i="33"/>
  <c r="G87" i="33"/>
  <c r="G88" i="33"/>
  <c r="G89" i="33"/>
  <c r="G90" i="33"/>
  <c r="G91" i="33"/>
  <c r="G92" i="33"/>
  <c r="G93" i="33"/>
  <c r="G94" i="33"/>
  <c r="G95" i="33"/>
  <c r="G96" i="33"/>
  <c r="G97" i="33"/>
  <c r="G98" i="33"/>
  <c r="G99" i="33"/>
  <c r="G100" i="33"/>
  <c r="G101" i="33"/>
  <c r="G102" i="33"/>
  <c r="G103" i="33"/>
  <c r="G104" i="33"/>
  <c r="G105" i="33"/>
  <c r="G106" i="33"/>
  <c r="G107" i="33"/>
  <c r="G108" i="33"/>
  <c r="G109" i="33"/>
  <c r="G110" i="33"/>
  <c r="G111" i="33"/>
  <c r="G112" i="33"/>
  <c r="G113" i="33"/>
  <c r="G114" i="33"/>
  <c r="G115" i="33"/>
  <c r="G116" i="33"/>
  <c r="G117" i="33"/>
  <c r="G118" i="33"/>
  <c r="G119" i="33"/>
  <c r="G120" i="33"/>
  <c r="G121" i="33"/>
  <c r="G122" i="33"/>
  <c r="G123" i="33"/>
  <c r="G124" i="33"/>
  <c r="G125" i="33"/>
  <c r="G126" i="33"/>
  <c r="G127" i="33"/>
  <c r="G128" i="33"/>
  <c r="G129" i="33"/>
  <c r="G130" i="33"/>
  <c r="G131" i="33"/>
  <c r="G132" i="33"/>
  <c r="G133" i="33"/>
  <c r="G134" i="33"/>
  <c r="G135" i="33"/>
  <c r="G136" i="33"/>
  <c r="G137" i="33"/>
  <c r="G138" i="33"/>
  <c r="G139" i="33"/>
  <c r="G140" i="33"/>
  <c r="G141" i="33"/>
  <c r="G142" i="33"/>
  <c r="G143" i="33"/>
  <c r="G144" i="33"/>
  <c r="G145" i="33"/>
  <c r="G146" i="33"/>
  <c r="G147" i="33"/>
  <c r="G148" i="33"/>
  <c r="G149" i="33"/>
  <c r="G150" i="33"/>
  <c r="G151" i="33"/>
  <c r="G152" i="33"/>
  <c r="G153" i="33"/>
  <c r="G154" i="33"/>
  <c r="G155" i="33"/>
  <c r="G156" i="33"/>
  <c r="G157" i="33"/>
  <c r="G158" i="33"/>
  <c r="G159" i="33"/>
  <c r="G160" i="33"/>
  <c r="G161" i="33"/>
  <c r="G162" i="33"/>
  <c r="G163" i="33"/>
  <c r="G164" i="33"/>
  <c r="G165" i="33"/>
  <c r="G166" i="33"/>
  <c r="G167" i="33"/>
  <c r="G168" i="33"/>
  <c r="G169" i="33"/>
  <c r="G170" i="33"/>
  <c r="G171" i="33"/>
  <c r="G172" i="33"/>
  <c r="G173" i="33"/>
  <c r="G174" i="33"/>
  <c r="G175" i="33"/>
  <c r="G176" i="33"/>
  <c r="G177" i="33"/>
  <c r="G178" i="33"/>
  <c r="G179" i="33"/>
  <c r="G180" i="33"/>
  <c r="G181" i="33"/>
  <c r="G182" i="33"/>
  <c r="G183" i="33"/>
  <c r="G184" i="33"/>
  <c r="G185" i="33"/>
  <c r="G186" i="33"/>
  <c r="G187" i="33"/>
  <c r="G188" i="33"/>
  <c r="G189" i="33"/>
  <c r="G190" i="33"/>
  <c r="G191" i="33"/>
  <c r="G192" i="33"/>
  <c r="G193" i="33"/>
  <c r="G194" i="33"/>
  <c r="G195" i="33"/>
  <c r="G196" i="33"/>
  <c r="G197" i="33"/>
  <c r="G198" i="33"/>
  <c r="G199" i="33"/>
  <c r="G200" i="33"/>
  <c r="G201" i="33"/>
  <c r="G202" i="33"/>
  <c r="G203" i="33"/>
  <c r="G204" i="33"/>
  <c r="G205" i="33"/>
  <c r="G206" i="33"/>
  <c r="G207" i="33"/>
  <c r="G208" i="33"/>
  <c r="G209" i="33"/>
  <c r="G210" i="33"/>
  <c r="G211" i="33"/>
  <c r="G212" i="33"/>
  <c r="G213" i="33"/>
  <c r="G214" i="33"/>
  <c r="G215" i="33"/>
  <c r="G216" i="33"/>
  <c r="G217" i="33"/>
  <c r="G218" i="33"/>
  <c r="G219" i="33"/>
  <c r="G220" i="33"/>
  <c r="G221" i="33"/>
  <c r="G222" i="33"/>
  <c r="G223" i="33"/>
  <c r="G224" i="33"/>
  <c r="G225" i="33"/>
  <c r="G226" i="33"/>
  <c r="G227" i="33"/>
  <c r="G228" i="33"/>
  <c r="G229" i="33"/>
  <c r="G230" i="33"/>
  <c r="G231" i="33"/>
  <c r="G232" i="33"/>
  <c r="G233" i="33"/>
  <c r="G234" i="33"/>
  <c r="G235" i="33"/>
  <c r="G236" i="33"/>
  <c r="G237" i="33"/>
  <c r="G238" i="33"/>
  <c r="G239" i="33"/>
  <c r="G240" i="33"/>
  <c r="G241" i="33"/>
  <c r="G242" i="33"/>
  <c r="G243" i="33"/>
  <c r="G244" i="33"/>
  <c r="G245" i="33"/>
  <c r="G246" i="33"/>
  <c r="G247" i="33"/>
  <c r="G248" i="33"/>
  <c r="G249" i="33"/>
  <c r="G250" i="33"/>
  <c r="G251" i="33"/>
  <c r="G252" i="33"/>
  <c r="G253" i="33"/>
  <c r="G254" i="33"/>
  <c r="G255" i="33"/>
  <c r="G256" i="33"/>
  <c r="G257" i="33"/>
  <c r="G258" i="33"/>
  <c r="G259" i="33"/>
  <c r="G260" i="33"/>
  <c r="G261" i="33"/>
  <c r="G262" i="33"/>
  <c r="G263" i="33"/>
  <c r="G264" i="33"/>
  <c r="G265" i="33"/>
  <c r="G266" i="33"/>
  <c r="G267" i="33"/>
  <c r="G268" i="33"/>
  <c r="G269" i="33"/>
  <c r="G270" i="33"/>
  <c r="G271" i="33"/>
  <c r="G272" i="33"/>
  <c r="G273" i="33"/>
  <c r="G274" i="33"/>
  <c r="G275" i="33"/>
  <c r="G276" i="33"/>
  <c r="G277" i="33"/>
  <c r="G278" i="33"/>
  <c r="G279" i="33"/>
  <c r="G280" i="33"/>
  <c r="G281" i="33"/>
  <c r="G282" i="33"/>
  <c r="G283" i="33"/>
  <c r="G284" i="33"/>
  <c r="G285" i="33"/>
  <c r="G286" i="33"/>
  <c r="G287" i="33"/>
  <c r="G288" i="33"/>
  <c r="G289" i="33"/>
  <c r="G290" i="33"/>
  <c r="G291" i="33"/>
  <c r="G292" i="33"/>
  <c r="G293" i="33"/>
  <c r="G294" i="33"/>
  <c r="G295" i="33"/>
  <c r="G296" i="33"/>
  <c r="G297" i="33"/>
  <c r="G298" i="33"/>
  <c r="G299" i="33"/>
  <c r="G300" i="33"/>
  <c r="G301" i="33"/>
  <c r="G302" i="33"/>
  <c r="G303" i="33"/>
  <c r="G304" i="33"/>
  <c r="G305" i="33"/>
  <c r="G306" i="33"/>
  <c r="G307" i="33"/>
  <c r="G308" i="33"/>
  <c r="G309" i="33"/>
  <c r="G310" i="33"/>
  <c r="G311" i="33"/>
  <c r="G312" i="33"/>
  <c r="G313" i="33"/>
  <c r="G314" i="33"/>
  <c r="G315" i="33"/>
  <c r="G316" i="33"/>
  <c r="G317" i="33"/>
  <c r="G318" i="33"/>
  <c r="G319" i="33"/>
  <c r="G320" i="33"/>
  <c r="G321" i="33"/>
  <c r="G322" i="33"/>
  <c r="G323" i="33"/>
  <c r="G324" i="33"/>
  <c r="G325" i="33"/>
  <c r="G326" i="33"/>
  <c r="G327" i="33"/>
  <c r="G328" i="33"/>
  <c r="G329" i="33"/>
  <c r="G330" i="33"/>
  <c r="G331" i="33"/>
  <c r="G332" i="33"/>
  <c r="G333" i="33"/>
  <c r="G334" i="33"/>
  <c r="G335" i="33"/>
  <c r="G336" i="33"/>
  <c r="G337" i="33"/>
  <c r="G338" i="33"/>
  <c r="G339" i="33"/>
  <c r="G340" i="33"/>
  <c r="G341" i="33"/>
  <c r="G342" i="33"/>
  <c r="G343" i="33"/>
  <c r="G344" i="33"/>
  <c r="G345" i="33"/>
  <c r="G346" i="33"/>
  <c r="G347" i="33"/>
  <c r="G348" i="33"/>
  <c r="G349" i="33"/>
  <c r="G350" i="33"/>
  <c r="G351" i="33"/>
  <c r="G352" i="33"/>
  <c r="G353" i="33"/>
  <c r="G354" i="33"/>
  <c r="G355" i="33"/>
  <c r="G356" i="33"/>
  <c r="G357" i="33"/>
  <c r="G358" i="33"/>
  <c r="G359" i="33"/>
  <c r="G360" i="33"/>
  <c r="G361" i="33"/>
  <c r="G362" i="33"/>
  <c r="G363" i="33"/>
  <c r="G364" i="33"/>
  <c r="G365" i="33"/>
  <c r="G366" i="33"/>
  <c r="G367" i="33"/>
  <c r="G368" i="33"/>
  <c r="G369" i="33"/>
  <c r="G370" i="33"/>
  <c r="G371" i="33"/>
  <c r="G372" i="33"/>
  <c r="G373" i="33"/>
  <c r="G374" i="33"/>
  <c r="G375" i="33"/>
  <c r="G376" i="33"/>
  <c r="G377" i="33"/>
  <c r="G378" i="33"/>
  <c r="G379" i="33"/>
  <c r="G380" i="33"/>
  <c r="G381" i="33"/>
  <c r="G382" i="33"/>
  <c r="G383" i="33"/>
  <c r="G384" i="33"/>
  <c r="G385" i="33"/>
  <c r="G386" i="33"/>
  <c r="G387" i="33"/>
  <c r="G388" i="33"/>
  <c r="G389" i="33"/>
  <c r="G390" i="33"/>
  <c r="G391" i="33"/>
  <c r="G392" i="33"/>
  <c r="G393" i="33"/>
  <c r="G394" i="33"/>
  <c r="G395" i="33"/>
  <c r="G396" i="33"/>
  <c r="G397" i="33"/>
  <c r="G398" i="33"/>
  <c r="G399" i="33"/>
  <c r="G400" i="33"/>
  <c r="G401" i="33"/>
  <c r="G402" i="33"/>
  <c r="G403" i="33"/>
  <c r="G404" i="33"/>
  <c r="G405" i="33"/>
  <c r="G406" i="33"/>
  <c r="G407" i="33"/>
  <c r="G408" i="33"/>
  <c r="G409" i="33"/>
  <c r="G410" i="33"/>
  <c r="G411" i="33"/>
  <c r="G412" i="33"/>
  <c r="G413" i="33"/>
  <c r="G414" i="33"/>
  <c r="G415" i="33"/>
  <c r="G416" i="33"/>
  <c r="G417" i="33"/>
  <c r="G418" i="33"/>
  <c r="G419" i="33"/>
  <c r="G420" i="33"/>
  <c r="G421" i="33"/>
  <c r="G422" i="33"/>
  <c r="G423" i="33"/>
  <c r="G424" i="33"/>
  <c r="G425" i="33"/>
  <c r="G426" i="33"/>
  <c r="G427" i="33"/>
  <c r="G428" i="33"/>
  <c r="G429" i="33"/>
  <c r="G430" i="33"/>
  <c r="G431" i="33"/>
  <c r="G432" i="33"/>
  <c r="G433" i="33"/>
  <c r="G434" i="33"/>
  <c r="G435" i="33"/>
  <c r="G436" i="33"/>
  <c r="G437" i="33"/>
  <c r="G438" i="33"/>
  <c r="G439" i="33"/>
  <c r="G440" i="33"/>
  <c r="G441" i="33"/>
  <c r="G442" i="33"/>
  <c r="G443" i="33"/>
  <c r="G444" i="33"/>
  <c r="G445" i="33"/>
  <c r="G446" i="33"/>
  <c r="G447" i="33"/>
  <c r="G448" i="33"/>
  <c r="G449" i="33"/>
  <c r="G450" i="33"/>
  <c r="G451" i="33"/>
  <c r="G452" i="33"/>
  <c r="G453" i="33"/>
  <c r="G454" i="33"/>
  <c r="G455" i="33"/>
  <c r="G456" i="33"/>
  <c r="G457" i="33"/>
  <c r="G458" i="33"/>
  <c r="G459" i="33"/>
  <c r="G460" i="33"/>
  <c r="G461" i="33"/>
  <c r="G462" i="33"/>
  <c r="G463" i="33"/>
  <c r="G464" i="33"/>
  <c r="G465" i="33"/>
  <c r="G466" i="33"/>
  <c r="G467" i="33"/>
  <c r="G468" i="33"/>
  <c r="G469" i="33"/>
  <c r="G470" i="33"/>
  <c r="G471" i="33"/>
  <c r="G472" i="33"/>
  <c r="G473" i="33"/>
  <c r="G474" i="33"/>
  <c r="G475" i="33"/>
  <c r="G476" i="33"/>
  <c r="G477" i="33"/>
  <c r="G478" i="33"/>
  <c r="G479" i="33"/>
  <c r="G480" i="33"/>
  <c r="G481" i="33"/>
  <c r="G482" i="33"/>
  <c r="G483" i="33"/>
  <c r="G484" i="33"/>
  <c r="G485" i="33"/>
  <c r="G486" i="33"/>
  <c r="G487" i="33"/>
  <c r="G488" i="33"/>
  <c r="G489" i="33"/>
  <c r="G490" i="33"/>
  <c r="G491" i="33"/>
  <c r="G492" i="33"/>
  <c r="G493" i="33"/>
  <c r="G494" i="33"/>
  <c r="G495" i="33"/>
  <c r="G496" i="33"/>
  <c r="G497" i="33"/>
  <c r="G498" i="33"/>
  <c r="G499" i="33"/>
  <c r="G500" i="33"/>
  <c r="G501" i="33"/>
  <c r="G502" i="33"/>
  <c r="G503" i="33"/>
  <c r="G504" i="33"/>
  <c r="G505" i="33"/>
  <c r="G506" i="33"/>
  <c r="G507" i="33"/>
  <c r="G508" i="33"/>
  <c r="G509" i="33"/>
  <c r="G510" i="33"/>
  <c r="G511" i="33"/>
  <c r="G512" i="33"/>
  <c r="G513" i="33"/>
  <c r="G514" i="33"/>
  <c r="G515" i="33"/>
  <c r="G516" i="33"/>
  <c r="G517" i="33"/>
  <c r="G518" i="33"/>
  <c r="G519" i="33"/>
  <c r="G520" i="33"/>
  <c r="G521" i="33"/>
  <c r="G522" i="33"/>
  <c r="G523" i="33"/>
  <c r="G524" i="33"/>
  <c r="G525" i="33"/>
  <c r="G526" i="33"/>
  <c r="G527" i="33"/>
  <c r="G528" i="33"/>
  <c r="G529" i="33"/>
  <c r="G530" i="33"/>
  <c r="G531" i="33"/>
  <c r="G532" i="33"/>
  <c r="G533" i="33"/>
  <c r="G534" i="33"/>
  <c r="G535" i="33"/>
  <c r="G536" i="33"/>
  <c r="G537" i="33"/>
  <c r="G538" i="33"/>
  <c r="G539" i="33"/>
  <c r="G540" i="33"/>
  <c r="G541" i="33"/>
  <c r="G542" i="33"/>
  <c r="G543" i="33"/>
  <c r="G544" i="33"/>
  <c r="G545" i="33"/>
  <c r="G546" i="33"/>
  <c r="G547" i="33"/>
  <c r="G548" i="33"/>
  <c r="G549" i="33"/>
  <c r="G550" i="33"/>
  <c r="G551" i="33"/>
  <c r="G552" i="33"/>
  <c r="G553" i="33"/>
  <c r="G554" i="33"/>
  <c r="G555" i="33"/>
  <c r="G556" i="33"/>
  <c r="G557" i="33"/>
  <c r="G558" i="33"/>
  <c r="G559" i="33"/>
  <c r="G560" i="33"/>
  <c r="G561" i="33"/>
  <c r="G562" i="33"/>
  <c r="G563" i="33"/>
  <c r="G564" i="33"/>
  <c r="G565" i="33"/>
  <c r="G566" i="33"/>
  <c r="G567" i="33"/>
  <c r="G568" i="33"/>
  <c r="G569" i="33"/>
  <c r="G570" i="33"/>
  <c r="G571" i="33"/>
  <c r="G572" i="33"/>
  <c r="G573" i="33"/>
  <c r="G574" i="33"/>
  <c r="G575" i="33"/>
  <c r="G576" i="33"/>
  <c r="G577" i="33"/>
  <c r="G578" i="33"/>
  <c r="G579" i="33"/>
  <c r="G580" i="33"/>
  <c r="G581" i="33"/>
  <c r="G582" i="33"/>
  <c r="G583" i="33"/>
  <c r="G584" i="33"/>
  <c r="G585" i="33"/>
  <c r="G586" i="33"/>
  <c r="G587" i="33"/>
  <c r="G588" i="33"/>
  <c r="G589" i="33"/>
  <c r="G590" i="33"/>
  <c r="G591" i="33"/>
  <c r="G592" i="33"/>
  <c r="G593" i="33"/>
  <c r="G594" i="33"/>
  <c r="G595" i="33"/>
  <c r="G596" i="33"/>
  <c r="G597" i="33"/>
  <c r="G598" i="33"/>
  <c r="G599" i="33"/>
  <c r="G600" i="33"/>
  <c r="G601" i="33"/>
  <c r="G602" i="33"/>
  <c r="G603" i="33"/>
  <c r="G604" i="33"/>
  <c r="G605" i="33"/>
  <c r="G606" i="33"/>
  <c r="G607" i="33"/>
  <c r="G608" i="33"/>
  <c r="G609" i="33"/>
  <c r="G610" i="33"/>
  <c r="G611" i="33"/>
  <c r="G612" i="33"/>
  <c r="G613" i="33"/>
  <c r="G614" i="33"/>
  <c r="G615" i="33"/>
  <c r="G616" i="33"/>
  <c r="G617" i="33"/>
  <c r="G618" i="33"/>
  <c r="G619" i="33"/>
  <c r="G620" i="33"/>
  <c r="G621" i="33"/>
  <c r="G622" i="33"/>
  <c r="G623" i="33"/>
  <c r="G624" i="33"/>
  <c r="G625" i="33"/>
  <c r="G626" i="33"/>
  <c r="G627" i="33"/>
  <c r="G628" i="33"/>
  <c r="G629" i="33"/>
  <c r="G630" i="33"/>
  <c r="G631" i="33"/>
  <c r="G632" i="33"/>
  <c r="G633" i="33"/>
  <c r="G634" i="33"/>
  <c r="G635" i="33"/>
  <c r="G636" i="33"/>
  <c r="G637" i="33"/>
  <c r="G638" i="33"/>
  <c r="G639" i="33"/>
  <c r="G640" i="33"/>
  <c r="G641" i="33"/>
  <c r="G642" i="33"/>
  <c r="G643" i="33"/>
  <c r="G644" i="33"/>
  <c r="G645" i="33"/>
  <c r="G646" i="33"/>
  <c r="G647" i="33"/>
  <c r="G648" i="33"/>
  <c r="G649" i="33"/>
  <c r="G650" i="33"/>
  <c r="G651" i="33"/>
  <c r="G652" i="33"/>
  <c r="G653" i="33"/>
  <c r="G654" i="33"/>
  <c r="G655" i="33"/>
  <c r="G656" i="33"/>
  <c r="G657" i="33"/>
  <c r="G658" i="33"/>
  <c r="G659" i="33"/>
  <c r="G660" i="33"/>
  <c r="G661" i="33"/>
  <c r="G662" i="33"/>
  <c r="G663" i="33"/>
  <c r="G664" i="33"/>
  <c r="G665" i="33"/>
  <c r="G666" i="33"/>
  <c r="G667" i="33"/>
  <c r="G668" i="33"/>
  <c r="G669" i="33"/>
  <c r="G670" i="33"/>
  <c r="G671" i="33"/>
  <c r="G672" i="33"/>
  <c r="G673" i="33"/>
  <c r="G674" i="33"/>
  <c r="G675" i="33"/>
  <c r="G676" i="33"/>
  <c r="G677" i="33"/>
  <c r="G678" i="33"/>
  <c r="G679" i="33"/>
  <c r="G680" i="33"/>
  <c r="G681" i="33"/>
  <c r="G682" i="33"/>
  <c r="G683" i="33"/>
  <c r="G684" i="33"/>
  <c r="G685" i="33"/>
  <c r="G686" i="33"/>
  <c r="G687" i="33"/>
  <c r="G688" i="33"/>
  <c r="G689" i="33"/>
  <c r="G690" i="33"/>
  <c r="G691" i="33"/>
  <c r="G692" i="33"/>
  <c r="G693" i="33"/>
  <c r="G694" i="33"/>
  <c r="G695" i="33"/>
  <c r="G696" i="33"/>
  <c r="G697" i="33"/>
  <c r="G698" i="33"/>
  <c r="G699" i="33"/>
  <c r="G700" i="33"/>
  <c r="G701" i="33"/>
  <c r="G702" i="33"/>
  <c r="G703" i="33"/>
  <c r="G704" i="33"/>
  <c r="G705" i="33"/>
  <c r="G706" i="33"/>
  <c r="G707" i="33"/>
  <c r="G708" i="33"/>
  <c r="G709" i="33"/>
  <c r="G710" i="33"/>
  <c r="G711" i="33"/>
  <c r="G712" i="33"/>
  <c r="G713" i="33"/>
  <c r="G714" i="33"/>
  <c r="G715" i="33"/>
  <c r="G716" i="33"/>
  <c r="G717" i="33"/>
  <c r="G718" i="33"/>
  <c r="G719" i="33"/>
  <c r="G720" i="33"/>
  <c r="G721" i="33"/>
  <c r="G722" i="33"/>
  <c r="G723" i="33"/>
  <c r="G724" i="33"/>
  <c r="G725" i="33"/>
  <c r="G726" i="33"/>
  <c r="G727" i="33"/>
  <c r="G728" i="33"/>
  <c r="G729" i="33"/>
  <c r="G730" i="33"/>
  <c r="G731" i="33"/>
  <c r="G732" i="33"/>
  <c r="G733" i="33"/>
  <c r="G734" i="33"/>
  <c r="G735" i="33"/>
  <c r="G736" i="33"/>
  <c r="G737" i="33"/>
  <c r="G738" i="33"/>
  <c r="G739" i="33"/>
  <c r="G740" i="33"/>
  <c r="G741" i="33"/>
  <c r="G742" i="33"/>
  <c r="G743" i="33"/>
  <c r="G744" i="33"/>
  <c r="G745" i="33"/>
  <c r="G746" i="33"/>
  <c r="G747" i="33"/>
  <c r="G748" i="33"/>
  <c r="G749" i="33"/>
  <c r="G750" i="33"/>
  <c r="G751" i="33"/>
  <c r="G752" i="33"/>
  <c r="G753" i="33"/>
  <c r="G754" i="33"/>
  <c r="G755" i="33"/>
  <c r="G756" i="33"/>
  <c r="G757" i="33"/>
  <c r="G758" i="33"/>
  <c r="G759" i="33"/>
  <c r="G760" i="33"/>
  <c r="G761" i="33"/>
  <c r="G762" i="33"/>
  <c r="G763" i="33"/>
  <c r="G764" i="33"/>
  <c r="G765" i="33"/>
  <c r="G766" i="33"/>
  <c r="G767" i="33"/>
  <c r="G768" i="33"/>
  <c r="G769" i="33"/>
  <c r="G770" i="33"/>
  <c r="G771" i="33"/>
  <c r="G772" i="33"/>
  <c r="G773" i="33"/>
  <c r="G774" i="33"/>
  <c r="G775" i="33"/>
  <c r="G776" i="33"/>
  <c r="G777" i="33"/>
  <c r="G778" i="33"/>
  <c r="G779" i="33"/>
  <c r="G780" i="33"/>
  <c r="G781" i="33"/>
  <c r="G782" i="33"/>
  <c r="G783" i="33"/>
  <c r="G784" i="33"/>
  <c r="G785" i="33"/>
  <c r="G786" i="33"/>
  <c r="G787" i="33"/>
  <c r="G788" i="33"/>
  <c r="G789" i="33"/>
  <c r="G790" i="33"/>
  <c r="G791" i="33"/>
  <c r="G792" i="33"/>
  <c r="G793" i="33"/>
  <c r="G794" i="33"/>
  <c r="G795" i="33"/>
  <c r="G796" i="33"/>
  <c r="G797" i="33"/>
  <c r="G798" i="33"/>
  <c r="G799" i="33"/>
  <c r="G800" i="33"/>
  <c r="G801" i="33"/>
  <c r="G802" i="33"/>
  <c r="G803" i="33"/>
  <c r="G804" i="33"/>
  <c r="G805" i="33"/>
  <c r="G806" i="33"/>
  <c r="G807" i="33"/>
  <c r="G808" i="33"/>
  <c r="G809" i="33"/>
  <c r="G810" i="33"/>
  <c r="G811" i="33"/>
  <c r="G812" i="33"/>
  <c r="G813" i="33"/>
  <c r="G814" i="33"/>
  <c r="G815" i="33"/>
  <c r="G816" i="33"/>
  <c r="G817" i="33"/>
  <c r="G818" i="33"/>
  <c r="G819" i="33"/>
  <c r="G820" i="33"/>
  <c r="G821" i="33"/>
  <c r="G822" i="33"/>
  <c r="G823" i="33"/>
  <c r="G824" i="33"/>
  <c r="G825" i="33"/>
  <c r="G826" i="33"/>
  <c r="G827" i="33"/>
  <c r="G828" i="33"/>
  <c r="G829" i="33"/>
  <c r="G830" i="33"/>
  <c r="G831" i="33"/>
  <c r="G832" i="33"/>
  <c r="G833" i="33"/>
  <c r="G834" i="33"/>
  <c r="G835" i="33"/>
  <c r="G836" i="33"/>
  <c r="G837" i="33"/>
  <c r="G838" i="33"/>
  <c r="G839" i="33"/>
  <c r="G840" i="33"/>
  <c r="G841" i="33"/>
  <c r="G842" i="33"/>
  <c r="G843" i="33"/>
  <c r="G844" i="33"/>
  <c r="G845" i="33"/>
  <c r="G846" i="33"/>
  <c r="G847" i="33"/>
  <c r="G848" i="33"/>
  <c r="G849" i="33"/>
  <c r="G850" i="33"/>
  <c r="G851" i="33"/>
  <c r="G852" i="33"/>
  <c r="G853" i="33"/>
  <c r="G854" i="33"/>
  <c r="G855" i="33"/>
  <c r="G856" i="33"/>
  <c r="G857" i="33"/>
  <c r="G858" i="33"/>
  <c r="G859" i="33"/>
  <c r="G860" i="33"/>
  <c r="G861" i="33"/>
  <c r="G862" i="33"/>
  <c r="G863" i="33"/>
  <c r="G864" i="33"/>
  <c r="G865" i="33"/>
  <c r="G866" i="33"/>
  <c r="G867" i="33"/>
  <c r="G868" i="33"/>
  <c r="G869" i="33"/>
  <c r="G870" i="33"/>
  <c r="G871" i="33"/>
  <c r="G872" i="33"/>
  <c r="G873" i="33"/>
  <c r="G874" i="33"/>
  <c r="G875" i="33"/>
  <c r="G876" i="33"/>
  <c r="G877" i="33"/>
  <c r="G878" i="33"/>
  <c r="G879" i="33"/>
  <c r="G880" i="33"/>
  <c r="G881" i="33"/>
  <c r="G882" i="33"/>
  <c r="G883" i="33"/>
  <c r="G884" i="33"/>
  <c r="G885" i="33"/>
  <c r="G886" i="33"/>
  <c r="G887" i="33"/>
  <c r="G888" i="33"/>
  <c r="G889" i="33"/>
  <c r="G890" i="33"/>
  <c r="G891" i="33"/>
  <c r="G892" i="33"/>
  <c r="G893" i="33"/>
  <c r="G894" i="33"/>
  <c r="G895" i="33"/>
  <c r="G896" i="33"/>
  <c r="G897" i="33"/>
  <c r="G898" i="33"/>
  <c r="G899" i="33"/>
  <c r="G900" i="33"/>
  <c r="G901" i="33"/>
  <c r="G902" i="33"/>
  <c r="G903" i="33"/>
  <c r="G904" i="33"/>
  <c r="G905" i="33"/>
  <c r="G906" i="33"/>
  <c r="G907" i="33"/>
  <c r="G908" i="33"/>
  <c r="G909" i="33"/>
  <c r="G910" i="33"/>
  <c r="G911" i="33"/>
  <c r="G912" i="33"/>
  <c r="G913" i="33"/>
  <c r="G914" i="33"/>
  <c r="G915" i="33"/>
  <c r="G916" i="33"/>
  <c r="G917" i="33"/>
  <c r="G918" i="33"/>
  <c r="G919" i="33"/>
  <c r="G920" i="33"/>
  <c r="G921" i="33"/>
  <c r="G922" i="33"/>
  <c r="G923" i="33"/>
  <c r="G924" i="33"/>
  <c r="G925" i="33"/>
  <c r="G926" i="33"/>
  <c r="G927" i="33"/>
  <c r="G928" i="33"/>
  <c r="G929" i="33"/>
  <c r="G930" i="33"/>
  <c r="G931" i="33"/>
  <c r="G932" i="33"/>
  <c r="G933" i="33"/>
  <c r="G934" i="33"/>
  <c r="G935" i="33"/>
  <c r="G936" i="33"/>
  <c r="G937" i="33"/>
  <c r="G938" i="33"/>
  <c r="G939" i="33"/>
  <c r="G940" i="33"/>
  <c r="G941" i="33"/>
  <c r="G942" i="33"/>
  <c r="G943" i="33"/>
  <c r="G944" i="33"/>
  <c r="G945" i="33"/>
  <c r="G946" i="33"/>
  <c r="G947" i="33"/>
  <c r="G948" i="33"/>
  <c r="G949" i="33"/>
  <c r="G950" i="33"/>
  <c r="G951" i="33"/>
  <c r="G952" i="33"/>
  <c r="G953" i="33"/>
  <c r="G954" i="33"/>
  <c r="G955" i="33"/>
  <c r="G956" i="33"/>
  <c r="G957" i="33"/>
  <c r="G958" i="33"/>
  <c r="G959" i="33"/>
  <c r="G960" i="33"/>
  <c r="G961" i="33"/>
  <c r="G962" i="33"/>
  <c r="G963" i="33"/>
  <c r="G964" i="33"/>
  <c r="G965" i="33"/>
  <c r="G966" i="33"/>
  <c r="G967" i="33"/>
  <c r="G968" i="33"/>
  <c r="G969" i="33"/>
  <c r="G970" i="33"/>
  <c r="G971" i="33"/>
  <c r="G972" i="33"/>
  <c r="G973" i="33"/>
  <c r="G974" i="33"/>
  <c r="G975" i="33"/>
  <c r="G976" i="33"/>
  <c r="G977" i="33"/>
  <c r="G978" i="33"/>
  <c r="G979" i="33"/>
  <c r="G980" i="33"/>
  <c r="G981" i="33"/>
  <c r="G982" i="33"/>
  <c r="G983" i="33"/>
  <c r="G984" i="33"/>
  <c r="G985" i="33"/>
  <c r="G986" i="33"/>
  <c r="G987" i="33"/>
  <c r="G988" i="33"/>
  <c r="G989" i="33"/>
  <c r="G990" i="33"/>
  <c r="G991" i="33"/>
  <c r="G992" i="33"/>
  <c r="G993" i="33"/>
  <c r="G994" i="33"/>
  <c r="G995" i="33"/>
  <c r="G996" i="33"/>
  <c r="G997" i="33"/>
  <c r="G998" i="33"/>
  <c r="G999" i="33"/>
  <c r="G1000" i="33"/>
  <c r="U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0" i="16"/>
  <c r="U41" i="16"/>
  <c r="U42" i="16"/>
  <c r="U43" i="16"/>
  <c r="U44" i="16"/>
  <c r="U45" i="16"/>
  <c r="U46" i="16"/>
  <c r="U47" i="16"/>
  <c r="U48" i="16"/>
  <c r="U49" i="16"/>
  <c r="U50" i="16"/>
  <c r="U51" i="16"/>
  <c r="U52" i="16"/>
  <c r="U53" i="16"/>
  <c r="U54" i="16"/>
  <c r="U55" i="16"/>
  <c r="U56" i="16"/>
  <c r="U57" i="16"/>
  <c r="U58" i="16"/>
  <c r="U59" i="16"/>
  <c r="U60" i="16"/>
  <c r="U61" i="16"/>
  <c r="U62" i="16"/>
  <c r="U63" i="16"/>
  <c r="U64" i="16"/>
  <c r="U65" i="16"/>
  <c r="U66" i="16"/>
  <c r="U67" i="16"/>
  <c r="U68" i="16"/>
  <c r="U69" i="16"/>
  <c r="U70" i="16"/>
  <c r="U71" i="16"/>
  <c r="U72" i="16"/>
  <c r="U73" i="16"/>
  <c r="U74" i="16"/>
  <c r="U75" i="16"/>
  <c r="U76" i="16"/>
  <c r="U77" i="16"/>
  <c r="U78" i="16"/>
  <c r="U79" i="16"/>
  <c r="U80" i="16"/>
  <c r="U81" i="16"/>
  <c r="U82" i="16"/>
  <c r="U83" i="16"/>
  <c r="U84" i="16"/>
  <c r="U85" i="16"/>
  <c r="U86" i="16"/>
  <c r="U87" i="16"/>
  <c r="U88" i="16"/>
  <c r="U89" i="16"/>
  <c r="U90" i="16"/>
  <c r="U91" i="16"/>
  <c r="U92" i="16"/>
  <c r="U93" i="16"/>
  <c r="U94" i="16"/>
  <c r="U95" i="16"/>
  <c r="U96" i="16"/>
  <c r="U97" i="16"/>
  <c r="U98" i="16"/>
  <c r="U99" i="16"/>
  <c r="U100" i="16"/>
  <c r="U101" i="16"/>
  <c r="U102" i="16"/>
  <c r="U103" i="16"/>
  <c r="U104" i="16"/>
  <c r="U105" i="16"/>
  <c r="U106" i="16"/>
  <c r="U107" i="16"/>
  <c r="U108" i="16"/>
  <c r="U109" i="16"/>
  <c r="U110" i="16"/>
  <c r="U111" i="16"/>
  <c r="U112" i="16"/>
  <c r="U113" i="16"/>
  <c r="U114" i="16"/>
  <c r="U115" i="16"/>
  <c r="U116" i="16"/>
  <c r="U117" i="16"/>
  <c r="U118" i="16"/>
  <c r="U119" i="16"/>
  <c r="U120" i="16"/>
  <c r="U121" i="16"/>
  <c r="U122" i="16"/>
  <c r="U123" i="16"/>
  <c r="U124" i="16"/>
  <c r="U125" i="16"/>
  <c r="U126" i="16"/>
  <c r="U127" i="16"/>
  <c r="U128" i="16"/>
  <c r="U129" i="16"/>
  <c r="U130" i="16"/>
  <c r="U131" i="16"/>
  <c r="U132" i="16"/>
  <c r="U133" i="16"/>
  <c r="U134" i="16"/>
  <c r="U135" i="16"/>
  <c r="U136" i="16"/>
  <c r="U137" i="16"/>
  <c r="U138" i="16"/>
  <c r="U139" i="16"/>
  <c r="U140" i="16"/>
  <c r="U141" i="16"/>
  <c r="U142" i="16"/>
  <c r="U143" i="16"/>
  <c r="U144" i="16"/>
  <c r="U145" i="16"/>
  <c r="U146" i="16"/>
  <c r="U147" i="16"/>
  <c r="U148" i="16"/>
  <c r="U149" i="16"/>
  <c r="U150" i="16"/>
  <c r="U151" i="16"/>
  <c r="U152" i="16"/>
  <c r="U153" i="16"/>
  <c r="U154" i="16"/>
  <c r="U155" i="16"/>
  <c r="U156" i="16"/>
  <c r="U157" i="16"/>
  <c r="U158" i="16"/>
  <c r="U159" i="16"/>
  <c r="U160" i="16"/>
  <c r="U161" i="16"/>
  <c r="U162" i="16"/>
  <c r="U163" i="16"/>
  <c r="U164" i="16"/>
  <c r="U165" i="16"/>
  <c r="U166" i="16"/>
  <c r="U167" i="16"/>
  <c r="U168" i="16"/>
  <c r="U169" i="16"/>
  <c r="U170" i="16"/>
  <c r="U171" i="16"/>
  <c r="U172" i="16"/>
  <c r="U173" i="16"/>
  <c r="U174" i="16"/>
  <c r="U175" i="16"/>
  <c r="U176" i="16"/>
  <c r="U177" i="16"/>
  <c r="U178" i="16"/>
  <c r="U179" i="16"/>
  <c r="U180" i="16"/>
  <c r="U181" i="16"/>
  <c r="U182" i="16"/>
  <c r="U183" i="16"/>
  <c r="U184" i="16"/>
  <c r="U185" i="16"/>
  <c r="U186" i="16"/>
  <c r="U187" i="16"/>
  <c r="U188" i="16"/>
  <c r="U189" i="16"/>
  <c r="U190" i="16"/>
  <c r="U191" i="16"/>
  <c r="U192" i="16"/>
  <c r="U193" i="16"/>
  <c r="U194" i="16"/>
  <c r="U195" i="16"/>
  <c r="U196" i="16"/>
  <c r="U197" i="16"/>
  <c r="U198" i="16"/>
  <c r="U199" i="16"/>
  <c r="U200" i="16"/>
  <c r="U201" i="16"/>
  <c r="U202" i="16"/>
  <c r="U203" i="16"/>
  <c r="U204" i="16"/>
  <c r="U205" i="16"/>
  <c r="U206" i="16"/>
  <c r="U207" i="16"/>
  <c r="U208" i="16"/>
  <c r="U209" i="16"/>
  <c r="U210" i="16"/>
  <c r="U211" i="16"/>
  <c r="U212" i="16"/>
  <c r="U213" i="16"/>
  <c r="U214" i="16"/>
  <c r="U215" i="16"/>
  <c r="U216" i="16"/>
  <c r="U217" i="16"/>
  <c r="U218" i="16"/>
  <c r="U219" i="16"/>
  <c r="U220" i="16"/>
  <c r="U221" i="16"/>
  <c r="U222" i="16"/>
  <c r="U223" i="16"/>
  <c r="U224" i="16"/>
  <c r="U225" i="16"/>
  <c r="U226" i="16"/>
  <c r="U227" i="16"/>
  <c r="U228" i="16"/>
  <c r="U229" i="16"/>
  <c r="U230" i="16"/>
  <c r="U231" i="16"/>
  <c r="U232" i="16"/>
  <c r="U233" i="16"/>
  <c r="U234" i="16"/>
  <c r="U235" i="16"/>
  <c r="U236" i="16"/>
  <c r="U237" i="16"/>
  <c r="U238" i="16"/>
  <c r="U239" i="16"/>
  <c r="U240" i="16"/>
  <c r="U241" i="16"/>
  <c r="U242" i="16"/>
  <c r="U243" i="16"/>
  <c r="U244" i="16"/>
  <c r="U245" i="16"/>
  <c r="U246" i="16"/>
  <c r="U247" i="16"/>
  <c r="U248" i="16"/>
  <c r="U249" i="16"/>
  <c r="U250" i="16"/>
  <c r="U251" i="16"/>
  <c r="U252" i="16"/>
  <c r="U253" i="16"/>
  <c r="U254" i="16"/>
  <c r="U255" i="16"/>
  <c r="U256" i="16"/>
  <c r="U257" i="16"/>
  <c r="U258" i="16"/>
  <c r="U259" i="16"/>
  <c r="U260" i="16"/>
  <c r="U261" i="16"/>
  <c r="U262" i="16"/>
  <c r="U263" i="16"/>
  <c r="U264" i="16"/>
  <c r="U9" i="16"/>
  <c r="S47" i="16"/>
  <c r="C14" i="36"/>
  <c r="O4" i="30" l="1"/>
  <c r="O5" i="30"/>
  <c r="O6" i="30"/>
  <c r="O7" i="30"/>
  <c r="O8" i="30"/>
  <c r="O9" i="30"/>
  <c r="O10" i="30"/>
  <c r="O11" i="30"/>
  <c r="O12" i="30"/>
  <c r="O13" i="30"/>
  <c r="O14" i="30"/>
  <c r="O15" i="30"/>
  <c r="O16" i="30"/>
  <c r="O17" i="30"/>
  <c r="O18" i="30"/>
  <c r="O19" i="30"/>
  <c r="O20" i="30"/>
  <c r="O21" i="30"/>
  <c r="O22" i="30"/>
  <c r="O23" i="30"/>
  <c r="O24" i="30"/>
  <c r="O25" i="30"/>
  <c r="O26" i="30"/>
  <c r="O27" i="30"/>
  <c r="O28" i="30"/>
  <c r="O29" i="30"/>
  <c r="O30" i="30"/>
  <c r="O31" i="30"/>
  <c r="O32" i="30"/>
  <c r="O33" i="30"/>
  <c r="O34" i="30"/>
  <c r="O35" i="30"/>
  <c r="O36" i="30"/>
  <c r="O37" i="30"/>
  <c r="O38" i="30"/>
  <c r="O39" i="30"/>
  <c r="O40" i="30"/>
  <c r="O41" i="30"/>
  <c r="O42" i="30"/>
  <c r="O43" i="30"/>
  <c r="O44" i="30"/>
  <c r="O45" i="30"/>
  <c r="O46" i="30"/>
  <c r="O47" i="30"/>
  <c r="O48" i="30"/>
  <c r="O49" i="30"/>
  <c r="O50" i="30"/>
  <c r="O51" i="30"/>
  <c r="O52" i="30"/>
  <c r="O53" i="30"/>
  <c r="O54" i="30"/>
  <c r="O55" i="30"/>
  <c r="O56" i="30"/>
  <c r="O57" i="30"/>
  <c r="O58" i="30"/>
  <c r="O59" i="30"/>
  <c r="O60" i="30"/>
  <c r="O61" i="30"/>
  <c r="O62" i="30"/>
  <c r="O63" i="30"/>
  <c r="O64" i="30"/>
  <c r="O65" i="30"/>
  <c r="O66" i="30"/>
  <c r="O67" i="30"/>
  <c r="O68" i="30"/>
  <c r="O69" i="30"/>
  <c r="O70" i="30"/>
  <c r="O71" i="30"/>
  <c r="O72" i="30"/>
  <c r="O73" i="30"/>
  <c r="O74" i="30"/>
  <c r="O75" i="30"/>
  <c r="O76" i="30"/>
  <c r="O77" i="30"/>
  <c r="O78" i="30"/>
  <c r="O79" i="30"/>
  <c r="O80" i="30"/>
  <c r="O81" i="30"/>
  <c r="O82" i="30"/>
  <c r="O83" i="30"/>
  <c r="O84" i="30"/>
  <c r="O85" i="30"/>
  <c r="O86" i="30"/>
  <c r="O87" i="30"/>
  <c r="O88" i="30"/>
  <c r="O89" i="30"/>
  <c r="O90" i="30"/>
  <c r="O91" i="30"/>
  <c r="O92" i="30"/>
  <c r="O93" i="30"/>
  <c r="O94" i="30"/>
  <c r="O95" i="30"/>
  <c r="O96" i="30"/>
  <c r="O97" i="30"/>
  <c r="O98" i="30"/>
  <c r="O99" i="30"/>
  <c r="O100" i="30"/>
  <c r="O3" i="30"/>
  <c r="D14" i="30"/>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C13" i="28"/>
  <c r="C14" i="28"/>
  <c r="C15" i="28"/>
  <c r="AM3" i="20" l="1"/>
  <c r="AN3" i="20" s="1"/>
  <c r="AM4" i="20"/>
  <c r="AN4" i="20" s="1"/>
  <c r="AM5" i="20"/>
  <c r="AN5" i="20" s="1"/>
  <c r="AM6" i="20"/>
  <c r="AN6" i="20" s="1"/>
  <c r="AM7" i="20"/>
  <c r="AN7" i="20" s="1"/>
  <c r="S14" i="16" s="1"/>
  <c r="AM8" i="20"/>
  <c r="AN8" i="20" s="1"/>
  <c r="AM9" i="20"/>
  <c r="AN9" i="20" s="1"/>
  <c r="AM10" i="20"/>
  <c r="AN10" i="20" s="1"/>
  <c r="AM11" i="20"/>
  <c r="AN11" i="20" s="1"/>
  <c r="AM12" i="20"/>
  <c r="AN12" i="20" s="1"/>
  <c r="AM13" i="20"/>
  <c r="AN13" i="20" s="1"/>
  <c r="AM14" i="20"/>
  <c r="AN14" i="20" s="1"/>
  <c r="AM15" i="20"/>
  <c r="AN15" i="20" s="1"/>
  <c r="AM16" i="20"/>
  <c r="AN16" i="20" s="1"/>
  <c r="AM17" i="20"/>
  <c r="AN17" i="20" s="1"/>
  <c r="AM18" i="20"/>
  <c r="AN18" i="20" s="1"/>
  <c r="AM19" i="20"/>
  <c r="AN19" i="20" s="1"/>
  <c r="AM20" i="20"/>
  <c r="AN20" i="20" s="1"/>
  <c r="AM21" i="20"/>
  <c r="AN21" i="20" s="1"/>
  <c r="AM22" i="20"/>
  <c r="AN22" i="20" s="1"/>
  <c r="AM23" i="20"/>
  <c r="AN23" i="20" s="1"/>
  <c r="AM24" i="20"/>
  <c r="AN24" i="20" s="1"/>
  <c r="AM25" i="20"/>
  <c r="AN25" i="20" s="1"/>
  <c r="AM26" i="20"/>
  <c r="AN26" i="20" s="1"/>
  <c r="AM27" i="20"/>
  <c r="AN27" i="20" s="1"/>
  <c r="AM28" i="20"/>
  <c r="AN28" i="20" s="1"/>
  <c r="AM29" i="20"/>
  <c r="AN29" i="20" s="1"/>
  <c r="AM30" i="20"/>
  <c r="AN30" i="20" s="1"/>
  <c r="AM31" i="20"/>
  <c r="AN31" i="20" s="1"/>
  <c r="AM32" i="20"/>
  <c r="AN32" i="20" s="1"/>
  <c r="AM33" i="20"/>
  <c r="AN33" i="20" s="1"/>
  <c r="AM34" i="20"/>
  <c r="AN34" i="20" s="1"/>
  <c r="AM35" i="20"/>
  <c r="AN35" i="20" s="1"/>
  <c r="AM36" i="20"/>
  <c r="AN36" i="20" s="1"/>
  <c r="AM37" i="20"/>
  <c r="AN37" i="20" s="1"/>
  <c r="AM38" i="20"/>
  <c r="AN38" i="20" s="1"/>
  <c r="AM39" i="20"/>
  <c r="AN39" i="20" s="1"/>
  <c r="AM40" i="20"/>
  <c r="AN40" i="20" s="1"/>
  <c r="AM41" i="20"/>
  <c r="AN41" i="20" s="1"/>
  <c r="AM42" i="20"/>
  <c r="AN42" i="20" s="1"/>
  <c r="AM43" i="20"/>
  <c r="AN43" i="20" s="1"/>
  <c r="AM44" i="20"/>
  <c r="AN44" i="20" s="1"/>
  <c r="AM45" i="20"/>
  <c r="AN45" i="20" s="1"/>
  <c r="AM46" i="20"/>
  <c r="AN46" i="20" s="1"/>
  <c r="AM47" i="20"/>
  <c r="AN47" i="20" s="1"/>
  <c r="AM48" i="20"/>
  <c r="AN48" i="20" s="1"/>
  <c r="AM49" i="20"/>
  <c r="AN49" i="20" s="1"/>
  <c r="AM50" i="20"/>
  <c r="AN50" i="20" s="1"/>
  <c r="AM51" i="20"/>
  <c r="AN51" i="20" s="1"/>
  <c r="AM52" i="20"/>
  <c r="AN52" i="20" s="1"/>
  <c r="AM53" i="20"/>
  <c r="AN53" i="20" s="1"/>
  <c r="AM54" i="20"/>
  <c r="AN54" i="20" s="1"/>
  <c r="AM55" i="20"/>
  <c r="AN55" i="20" s="1"/>
  <c r="AM56" i="20"/>
  <c r="AN56" i="20" s="1"/>
  <c r="AM57" i="20"/>
  <c r="AN57" i="20" s="1"/>
  <c r="AM58" i="20"/>
  <c r="AN58" i="20" s="1"/>
  <c r="AM59" i="20"/>
  <c r="AN59" i="20" s="1"/>
  <c r="AM60" i="20"/>
  <c r="AN60" i="20" s="1"/>
  <c r="AM61" i="20"/>
  <c r="AN61" i="20" s="1"/>
  <c r="AM62" i="20"/>
  <c r="AN62" i="20" s="1"/>
  <c r="AM63" i="20"/>
  <c r="AN63" i="20" s="1"/>
  <c r="AM64" i="20"/>
  <c r="AN64" i="20" s="1"/>
  <c r="AM65" i="20"/>
  <c r="AN65" i="20" s="1"/>
  <c r="AM66" i="20"/>
  <c r="AN66" i="20" s="1"/>
  <c r="AM67" i="20"/>
  <c r="AN67" i="20" s="1"/>
  <c r="AM68" i="20"/>
  <c r="AN68" i="20" s="1"/>
  <c r="AM69" i="20"/>
  <c r="AN69" i="20" s="1"/>
  <c r="AM70" i="20"/>
  <c r="AN70" i="20" s="1"/>
  <c r="AM71" i="20"/>
  <c r="AN71" i="20" s="1"/>
  <c r="AM72" i="20"/>
  <c r="AN72" i="20" s="1"/>
  <c r="AM73" i="20"/>
  <c r="AN73" i="20" s="1"/>
  <c r="AM74" i="20"/>
  <c r="AN74" i="20" s="1"/>
  <c r="AM75" i="20"/>
  <c r="AN75" i="20" s="1"/>
  <c r="AM76" i="20"/>
  <c r="AN76" i="20" s="1"/>
  <c r="AM77" i="20"/>
  <c r="AN77" i="20" s="1"/>
  <c r="S87" i="16" s="1"/>
  <c r="AM78" i="20"/>
  <c r="AN78" i="20" s="1"/>
  <c r="S88" i="16" s="1"/>
  <c r="AM79" i="20"/>
  <c r="AN79" i="20" s="1"/>
  <c r="AM80" i="20"/>
  <c r="AN80" i="20" s="1"/>
  <c r="AM81" i="20"/>
  <c r="AN81" i="20" s="1"/>
  <c r="S91" i="16" s="1"/>
  <c r="AM82" i="20"/>
  <c r="AN82" i="20" s="1"/>
  <c r="S92" i="16" s="1"/>
  <c r="AM83" i="20"/>
  <c r="AN83" i="20" s="1"/>
  <c r="AM84" i="20"/>
  <c r="AN84" i="20" s="1"/>
  <c r="S94" i="16" s="1"/>
  <c r="AM85" i="20"/>
  <c r="AN85" i="20" s="1"/>
  <c r="S95" i="16" s="1"/>
  <c r="AM86" i="20"/>
  <c r="AN86" i="20" s="1"/>
  <c r="AM87" i="20"/>
  <c r="AN87" i="20" s="1"/>
  <c r="S97" i="16" s="1"/>
  <c r="AM88" i="20"/>
  <c r="AN88" i="20" s="1"/>
  <c r="S98" i="16" s="1"/>
  <c r="AM89" i="20"/>
  <c r="AN89" i="20" s="1"/>
  <c r="AM90" i="20"/>
  <c r="AN90" i="20" s="1"/>
  <c r="AM91" i="20"/>
  <c r="AN91" i="20" s="1"/>
  <c r="AM92" i="20"/>
  <c r="AN92" i="20" s="1"/>
  <c r="AM93" i="20"/>
  <c r="AN93" i="20" s="1"/>
  <c r="AM94" i="20"/>
  <c r="AN94" i="20" s="1"/>
  <c r="AM95" i="20"/>
  <c r="AN95" i="20" s="1"/>
  <c r="AM96" i="20"/>
  <c r="AN96" i="20" s="1"/>
  <c r="AM97" i="20"/>
  <c r="AN97" i="20" s="1"/>
  <c r="AM98" i="20"/>
  <c r="AN98" i="20" s="1"/>
  <c r="AM99" i="20"/>
  <c r="AN99" i="20" s="1"/>
  <c r="AM100" i="20"/>
  <c r="AN100" i="20" s="1"/>
  <c r="AM101" i="20"/>
  <c r="AN101" i="20" s="1"/>
  <c r="AM102" i="20"/>
  <c r="AN102" i="20" s="1"/>
  <c r="AM103" i="20"/>
  <c r="AN103" i="20" s="1"/>
  <c r="AM104" i="20"/>
  <c r="AN104" i="20" s="1"/>
  <c r="AM105" i="20"/>
  <c r="AN105" i="20" s="1"/>
  <c r="AM106" i="20"/>
  <c r="AN106" i="20" s="1"/>
  <c r="AM107" i="20"/>
  <c r="AN107" i="20" s="1"/>
  <c r="AM108" i="20"/>
  <c r="AN108" i="20" s="1"/>
  <c r="AM109" i="20"/>
  <c r="AN109" i="20" s="1"/>
  <c r="AM110" i="20"/>
  <c r="AN110" i="20" s="1"/>
  <c r="AM111" i="20"/>
  <c r="AN111" i="20" s="1"/>
  <c r="AM112" i="20"/>
  <c r="AN112" i="20" s="1"/>
  <c r="AM113" i="20"/>
  <c r="AN113" i="20" s="1"/>
  <c r="AM114" i="20"/>
  <c r="AN114" i="20" s="1"/>
  <c r="AM115" i="20"/>
  <c r="AN115" i="20" s="1"/>
  <c r="AM116" i="20"/>
  <c r="AN116" i="20" s="1"/>
  <c r="AM117" i="20"/>
  <c r="AN117" i="20" s="1"/>
  <c r="AM118" i="20"/>
  <c r="AN118" i="20" s="1"/>
  <c r="AM119" i="20"/>
  <c r="AN119" i="20" s="1"/>
  <c r="AM120" i="20"/>
  <c r="AN120" i="20" s="1"/>
  <c r="AM121" i="20"/>
  <c r="AN121" i="20" s="1"/>
  <c r="AM122" i="20"/>
  <c r="AN122" i="20" s="1"/>
  <c r="AM123" i="20"/>
  <c r="AN123" i="20" s="1"/>
  <c r="AM124" i="20"/>
  <c r="AN124" i="20" s="1"/>
  <c r="AM125" i="20"/>
  <c r="AN125" i="20" s="1"/>
  <c r="AM126" i="20"/>
  <c r="AN126" i="20" s="1"/>
  <c r="AM127" i="20"/>
  <c r="AN127" i="20" s="1"/>
  <c r="AM128" i="20"/>
  <c r="AN128" i="20" s="1"/>
  <c r="AM129" i="20"/>
  <c r="AN129" i="20" s="1"/>
  <c r="AM130" i="20"/>
  <c r="AN130" i="20" s="1"/>
  <c r="AM131" i="20"/>
  <c r="AN131" i="20" s="1"/>
  <c r="AM132" i="20"/>
  <c r="AN132" i="20" s="1"/>
  <c r="AM133" i="20"/>
  <c r="AN133" i="20" s="1"/>
  <c r="AM134" i="20"/>
  <c r="AN134" i="20" s="1"/>
  <c r="S145" i="16" s="1"/>
  <c r="AM135" i="20"/>
  <c r="AN135" i="20" s="1"/>
  <c r="AM136" i="20"/>
  <c r="AN136" i="20" s="1"/>
  <c r="AM137" i="20"/>
  <c r="AN137" i="20" s="1"/>
  <c r="AM138" i="20"/>
  <c r="AN138" i="20" s="1"/>
  <c r="AM139" i="20"/>
  <c r="AN139" i="20" s="1"/>
  <c r="AM140" i="20"/>
  <c r="AN140" i="20" s="1"/>
  <c r="AM141" i="20"/>
  <c r="AN141" i="20" s="1"/>
  <c r="AM142" i="20"/>
  <c r="AN142" i="20" s="1"/>
  <c r="AM143" i="20"/>
  <c r="AN143" i="20" s="1"/>
  <c r="AM144" i="20"/>
  <c r="AN144" i="20" s="1"/>
  <c r="AM145" i="20"/>
  <c r="AN145" i="20" s="1"/>
  <c r="AM146" i="20"/>
  <c r="AN146" i="20" s="1"/>
  <c r="AM147" i="20"/>
  <c r="AN147" i="20" s="1"/>
  <c r="AM148" i="20"/>
  <c r="AN148" i="20" s="1"/>
  <c r="AM149" i="20"/>
  <c r="AN149" i="20" s="1"/>
  <c r="AM150" i="20"/>
  <c r="AN150" i="20" s="1"/>
  <c r="AM151" i="20"/>
  <c r="AN151" i="20" s="1"/>
  <c r="AM152" i="20"/>
  <c r="AN152" i="20" s="1"/>
  <c r="AM153" i="20"/>
  <c r="AN153" i="20" s="1"/>
  <c r="AM154" i="20"/>
  <c r="AN154" i="20" s="1"/>
  <c r="AM155" i="20"/>
  <c r="AN155" i="20" s="1"/>
  <c r="AM156" i="20"/>
  <c r="AN156" i="20" s="1"/>
  <c r="AM157" i="20"/>
  <c r="AN157" i="20" s="1"/>
  <c r="AM158" i="20"/>
  <c r="AN158" i="20" s="1"/>
  <c r="AM159" i="20"/>
  <c r="AN159" i="20" s="1"/>
  <c r="AM160" i="20"/>
  <c r="AN160" i="20" s="1"/>
  <c r="AM161" i="20"/>
  <c r="AN161" i="20" s="1"/>
  <c r="AM162" i="20"/>
  <c r="AN162" i="20" s="1"/>
  <c r="AM163" i="20"/>
  <c r="AN163" i="20" s="1"/>
  <c r="AM164" i="20"/>
  <c r="AN164" i="20" s="1"/>
  <c r="AM165" i="20"/>
  <c r="AN165" i="20" s="1"/>
  <c r="AM166" i="20"/>
  <c r="AN166" i="20" s="1"/>
  <c r="AM167" i="20"/>
  <c r="AN167" i="20" s="1"/>
  <c r="AM168" i="20"/>
  <c r="AN168" i="20" s="1"/>
  <c r="AM169" i="20"/>
  <c r="AN169" i="20" s="1"/>
  <c r="AM170" i="20"/>
  <c r="AN170" i="20" s="1"/>
  <c r="AM171" i="20"/>
  <c r="AN171" i="20" s="1"/>
  <c r="AM172" i="20"/>
  <c r="AN172" i="20" s="1"/>
  <c r="AM173" i="20"/>
  <c r="AN173" i="20" s="1"/>
  <c r="AM174" i="20"/>
  <c r="AN174" i="20" s="1"/>
  <c r="AM175" i="20"/>
  <c r="AN175" i="20" s="1"/>
  <c r="AM176" i="20"/>
  <c r="AN176" i="20" s="1"/>
  <c r="AM177" i="20"/>
  <c r="AN177" i="20" s="1"/>
  <c r="AM178" i="20"/>
  <c r="AN178" i="20" s="1"/>
  <c r="AM179" i="20"/>
  <c r="AN179" i="20" s="1"/>
  <c r="AM180" i="20"/>
  <c r="AN180" i="20" s="1"/>
  <c r="AM181" i="20"/>
  <c r="AN181" i="20" s="1"/>
  <c r="AM182" i="20"/>
  <c r="AN182" i="20" s="1"/>
  <c r="AM183" i="20"/>
  <c r="AN183" i="20" s="1"/>
  <c r="AM184" i="20"/>
  <c r="AN184" i="20" s="1"/>
  <c r="AM185" i="20"/>
  <c r="AN185" i="20" s="1"/>
  <c r="AM186" i="20"/>
  <c r="AN186" i="20" s="1"/>
  <c r="AM187" i="20"/>
  <c r="AN187" i="20" s="1"/>
  <c r="AM188" i="20"/>
  <c r="AN188" i="20" s="1"/>
  <c r="S199" i="16" s="1"/>
  <c r="AM189" i="20"/>
  <c r="AN189" i="20" s="1"/>
  <c r="S200" i="16" s="1"/>
  <c r="AM190" i="20"/>
  <c r="AN190" i="20" s="1"/>
  <c r="S201" i="16" s="1"/>
  <c r="AM191" i="20"/>
  <c r="AN191" i="20" s="1"/>
  <c r="S202" i="16" s="1"/>
  <c r="AM192" i="20"/>
  <c r="AN192" i="20" s="1"/>
  <c r="AM193" i="20"/>
  <c r="AN193" i="20" s="1"/>
  <c r="S204" i="16" s="1"/>
  <c r="AM194" i="20"/>
  <c r="AN194" i="20" s="1"/>
  <c r="AM195" i="20"/>
  <c r="AN195" i="20" s="1"/>
  <c r="S206" i="16" s="1"/>
  <c r="AM196" i="20"/>
  <c r="AN196" i="20" s="1"/>
  <c r="AM197" i="20"/>
  <c r="AN197" i="20" s="1"/>
  <c r="AM198" i="20"/>
  <c r="AN198" i="20" s="1"/>
  <c r="AM199" i="20"/>
  <c r="AN199" i="20" s="1"/>
  <c r="AM200" i="20"/>
  <c r="AN200" i="20" s="1"/>
  <c r="AM201" i="20"/>
  <c r="AN201" i="20" s="1"/>
  <c r="AM202" i="20"/>
  <c r="AN202" i="20" s="1"/>
  <c r="AM203" i="20"/>
  <c r="AN203" i="20" s="1"/>
  <c r="AM204" i="20"/>
  <c r="AN204" i="20" s="1"/>
  <c r="AM205" i="20"/>
  <c r="AN205" i="20" s="1"/>
  <c r="AM206" i="20"/>
  <c r="AN206" i="20" s="1"/>
  <c r="AM207" i="20"/>
  <c r="AN207" i="20" s="1"/>
  <c r="AM208" i="20"/>
  <c r="AN208" i="20" s="1"/>
  <c r="AM209" i="20"/>
  <c r="AN209" i="20" s="1"/>
  <c r="AM210" i="20"/>
  <c r="AN210" i="20" s="1"/>
  <c r="AM211" i="20"/>
  <c r="AN211" i="20" s="1"/>
  <c r="AM212" i="20"/>
  <c r="AN212" i="20" s="1"/>
  <c r="S232" i="16" s="1"/>
  <c r="AM213" i="20"/>
  <c r="AN213" i="20" s="1"/>
  <c r="AM214" i="20"/>
  <c r="AN214" i="20" s="1"/>
  <c r="AM215" i="20"/>
  <c r="AN215" i="20" s="1"/>
  <c r="AM216" i="20"/>
  <c r="AN216" i="20" s="1"/>
  <c r="AM217" i="20"/>
  <c r="AN217" i="20" s="1"/>
  <c r="AM218" i="20"/>
  <c r="AN218" i="20" s="1"/>
  <c r="AM219" i="20"/>
  <c r="AN219" i="20" s="1"/>
  <c r="AM220" i="20"/>
  <c r="AN220" i="20" s="1"/>
  <c r="AM221" i="20"/>
  <c r="AN221" i="20" s="1"/>
  <c r="AM222" i="20"/>
  <c r="AN222" i="20" s="1"/>
  <c r="AM223" i="20"/>
  <c r="AN223" i="20" s="1"/>
  <c r="S239" i="16" s="1"/>
  <c r="AM224" i="20"/>
  <c r="AN224" i="20" s="1"/>
  <c r="AM225" i="20"/>
  <c r="AN225" i="20" s="1"/>
  <c r="AM226" i="20"/>
  <c r="AN226" i="20" s="1"/>
  <c r="AM227" i="20"/>
  <c r="AN227" i="20" s="1"/>
  <c r="AM228" i="20"/>
  <c r="AN228" i="20" s="1"/>
  <c r="AM229" i="20"/>
  <c r="AN229" i="20" s="1"/>
  <c r="AM230" i="20"/>
  <c r="AN230" i="20" s="1"/>
  <c r="AM231" i="20"/>
  <c r="AN231" i="20" s="1"/>
  <c r="AM232" i="20"/>
  <c r="AN232" i="20" s="1"/>
  <c r="AM233" i="20"/>
  <c r="AN233" i="20" s="1"/>
  <c r="AM234" i="20"/>
  <c r="AN234" i="20" s="1"/>
  <c r="AM235" i="20"/>
  <c r="AN235" i="20" s="1"/>
  <c r="AM236" i="20"/>
  <c r="AN236" i="20" s="1"/>
  <c r="AM237" i="20"/>
  <c r="AN237" i="20" s="1"/>
  <c r="AM238" i="20"/>
  <c r="AN238" i="20" s="1"/>
  <c r="AM239" i="20"/>
  <c r="AN239" i="20" s="1"/>
  <c r="AM240" i="20"/>
  <c r="AN240" i="20" s="1"/>
  <c r="AM241" i="20"/>
  <c r="AN241" i="20" s="1"/>
  <c r="AM242" i="20"/>
  <c r="AN242" i="20" s="1"/>
  <c r="AM243" i="20"/>
  <c r="AN243" i="20" s="1"/>
  <c r="AM2" i="20"/>
  <c r="AN2" i="20" s="1"/>
  <c r="B7" i="14"/>
  <c r="D7" i="14" s="1"/>
  <c r="S223" i="16" l="1"/>
  <c r="S222" i="16"/>
  <c r="S221" i="16"/>
  <c r="F8" i="36"/>
  <c r="F7" i="36"/>
  <c r="F6" i="36"/>
  <c r="F5" i="36"/>
  <c r="AE3" i="20"/>
  <c r="AE4" i="20"/>
  <c r="AE5" i="20"/>
  <c r="AE6" i="20"/>
  <c r="AE7" i="20"/>
  <c r="AE8" i="20"/>
  <c r="AE9" i="20"/>
  <c r="AE10" i="20"/>
  <c r="AE11" i="20"/>
  <c r="AE12" i="20"/>
  <c r="AE13" i="20"/>
  <c r="AE14" i="20"/>
  <c r="AE15" i="20"/>
  <c r="AE16" i="20"/>
  <c r="AE17" i="20"/>
  <c r="AE18" i="20"/>
  <c r="AE19" i="20"/>
  <c r="AE20" i="20"/>
  <c r="AE21" i="20"/>
  <c r="AE22" i="20"/>
  <c r="AE23" i="20"/>
  <c r="AE24" i="20"/>
  <c r="AE25" i="20"/>
  <c r="AE26" i="20"/>
  <c r="AE27" i="20"/>
  <c r="AE28" i="20"/>
  <c r="AE29" i="20"/>
  <c r="AE30" i="20"/>
  <c r="AE31" i="20"/>
  <c r="AE32" i="20"/>
  <c r="AE33" i="20"/>
  <c r="AE34" i="20"/>
  <c r="AE35" i="20"/>
  <c r="AE36" i="20"/>
  <c r="AE37" i="20"/>
  <c r="AE38" i="20"/>
  <c r="AE39" i="20"/>
  <c r="AE40" i="20"/>
  <c r="AE41" i="20"/>
  <c r="AE42" i="20"/>
  <c r="AE43" i="20"/>
  <c r="AE44" i="20"/>
  <c r="AE45" i="20"/>
  <c r="AE46" i="20"/>
  <c r="AE47" i="20"/>
  <c r="AE48" i="20"/>
  <c r="AE49" i="20"/>
  <c r="AE50" i="20"/>
  <c r="AE51" i="20"/>
  <c r="AE52" i="20"/>
  <c r="AE53" i="20"/>
  <c r="AE54" i="20"/>
  <c r="AE55" i="20"/>
  <c r="AE56" i="20"/>
  <c r="AE57" i="20"/>
  <c r="AE58" i="20"/>
  <c r="AE59" i="20"/>
  <c r="AE60" i="20"/>
  <c r="AE61" i="20"/>
  <c r="AE62" i="20"/>
  <c r="AE63" i="20"/>
  <c r="AE64" i="20"/>
  <c r="AE65" i="20"/>
  <c r="AE66" i="20"/>
  <c r="AE67" i="20"/>
  <c r="AE68" i="20"/>
  <c r="AE69" i="20"/>
  <c r="AE70" i="20"/>
  <c r="AE71" i="20"/>
  <c r="AE72" i="20"/>
  <c r="AE73" i="20"/>
  <c r="AE74" i="20"/>
  <c r="AE75" i="20"/>
  <c r="AE76" i="20"/>
  <c r="AE77" i="20"/>
  <c r="AE78" i="20"/>
  <c r="AE79" i="20"/>
  <c r="AE80" i="20"/>
  <c r="AE81" i="20"/>
  <c r="AE82" i="20"/>
  <c r="AE83" i="20"/>
  <c r="AE84" i="20"/>
  <c r="AE85" i="20"/>
  <c r="AE86" i="20"/>
  <c r="AE87" i="20"/>
  <c r="AE88" i="20"/>
  <c r="AE89" i="20"/>
  <c r="AE90" i="20"/>
  <c r="AE91" i="20"/>
  <c r="AE92" i="20"/>
  <c r="AE93" i="20"/>
  <c r="AE94" i="20"/>
  <c r="AE95" i="20"/>
  <c r="AE96" i="20"/>
  <c r="AE97" i="20"/>
  <c r="AE98" i="20"/>
  <c r="AE99" i="20"/>
  <c r="AE100" i="20"/>
  <c r="AE101" i="20"/>
  <c r="AE102" i="20"/>
  <c r="AE103" i="20"/>
  <c r="AE104" i="20"/>
  <c r="AE105" i="20"/>
  <c r="AE106" i="20"/>
  <c r="AE107" i="20"/>
  <c r="AE108" i="20"/>
  <c r="AE109" i="20"/>
  <c r="AE110" i="20"/>
  <c r="AE111" i="20"/>
  <c r="AE112" i="20"/>
  <c r="AE113" i="20"/>
  <c r="AE114" i="20"/>
  <c r="AE115" i="20"/>
  <c r="AE116" i="20"/>
  <c r="AE117" i="20"/>
  <c r="AE118" i="20"/>
  <c r="AE119" i="20"/>
  <c r="AE120" i="20"/>
  <c r="AE121" i="20"/>
  <c r="AE122" i="20"/>
  <c r="AE123" i="20"/>
  <c r="AE124" i="20"/>
  <c r="AE125" i="20"/>
  <c r="AE126" i="20"/>
  <c r="AE127" i="20"/>
  <c r="AE128" i="20"/>
  <c r="AE129" i="20"/>
  <c r="AE130" i="20"/>
  <c r="AE131" i="20"/>
  <c r="AE132" i="20"/>
  <c r="AE133" i="20"/>
  <c r="AE134" i="20"/>
  <c r="AE135" i="20"/>
  <c r="AE136" i="20"/>
  <c r="AE137" i="20"/>
  <c r="AE138" i="20"/>
  <c r="AE139" i="20"/>
  <c r="AE140" i="20"/>
  <c r="AE141" i="20"/>
  <c r="AE142" i="20"/>
  <c r="AE143" i="20"/>
  <c r="AE144" i="20"/>
  <c r="AE145" i="20"/>
  <c r="AE146" i="20"/>
  <c r="AE147" i="20"/>
  <c r="AE148" i="20"/>
  <c r="AE149" i="20"/>
  <c r="AE150" i="20"/>
  <c r="AE151" i="20"/>
  <c r="AE152" i="20"/>
  <c r="AE153" i="20"/>
  <c r="AE154" i="20"/>
  <c r="AE155" i="20"/>
  <c r="AE156" i="20"/>
  <c r="AE157" i="20"/>
  <c r="AE158" i="20"/>
  <c r="AE159" i="20"/>
  <c r="AE160" i="20"/>
  <c r="AE161" i="20"/>
  <c r="AE162" i="20"/>
  <c r="AE163" i="20"/>
  <c r="AE164" i="20"/>
  <c r="AE165" i="20"/>
  <c r="AE166" i="20"/>
  <c r="AE167" i="20"/>
  <c r="AE168" i="20"/>
  <c r="AE169" i="20"/>
  <c r="AE170" i="20"/>
  <c r="AE171" i="20"/>
  <c r="AE172" i="20"/>
  <c r="AE173" i="20"/>
  <c r="AE174" i="20"/>
  <c r="AE175" i="20"/>
  <c r="AE176" i="20"/>
  <c r="AE177" i="20"/>
  <c r="AE178" i="20"/>
  <c r="AE179" i="20"/>
  <c r="AE180" i="20"/>
  <c r="AE181" i="20"/>
  <c r="AE182" i="20"/>
  <c r="AE183" i="20"/>
  <c r="AE184" i="20"/>
  <c r="AE185" i="20"/>
  <c r="AE186" i="20"/>
  <c r="AE187" i="20"/>
  <c r="AE188" i="20"/>
  <c r="AE189" i="20"/>
  <c r="AE190" i="20"/>
  <c r="AE191" i="20"/>
  <c r="AE192" i="20"/>
  <c r="AE193" i="20"/>
  <c r="AE194" i="20"/>
  <c r="AE195" i="20"/>
  <c r="AE196" i="20"/>
  <c r="AE197" i="20"/>
  <c r="AE198" i="20"/>
  <c r="AE199" i="20"/>
  <c r="AE200" i="20"/>
  <c r="AE201" i="20"/>
  <c r="AE202" i="20"/>
  <c r="AE203" i="20"/>
  <c r="AE204" i="20"/>
  <c r="AE205" i="20"/>
  <c r="AE206" i="20"/>
  <c r="AE207" i="20"/>
  <c r="AE208" i="20"/>
  <c r="AE209" i="20"/>
  <c r="AE210" i="20"/>
  <c r="AE211" i="20"/>
  <c r="AE212" i="20"/>
  <c r="AE213" i="20"/>
  <c r="AE214" i="20"/>
  <c r="AE215" i="20"/>
  <c r="AE216" i="20"/>
  <c r="AE217" i="20"/>
  <c r="AE218" i="20"/>
  <c r="AE219" i="20"/>
  <c r="AE220" i="20"/>
  <c r="AE221" i="20"/>
  <c r="AE222" i="20"/>
  <c r="AE223" i="20"/>
  <c r="AE224" i="20"/>
  <c r="AE225" i="20"/>
  <c r="AE226" i="20"/>
  <c r="AE227" i="20"/>
  <c r="AE228" i="20"/>
  <c r="AE229" i="20"/>
  <c r="AE230" i="20"/>
  <c r="AE231" i="20"/>
  <c r="AE232" i="20"/>
  <c r="AE233" i="20"/>
  <c r="AE234" i="20"/>
  <c r="AE235" i="20"/>
  <c r="AE236" i="20"/>
  <c r="AE237" i="20"/>
  <c r="AE238" i="20"/>
  <c r="AE239" i="20"/>
  <c r="AE240" i="20"/>
  <c r="AE241" i="20"/>
  <c r="AE242" i="20"/>
  <c r="AE243" i="20"/>
  <c r="AE2" i="20"/>
  <c r="AD3" i="20"/>
  <c r="AD4" i="20"/>
  <c r="AD5" i="20"/>
  <c r="AD6" i="20"/>
  <c r="AD7" i="20"/>
  <c r="AD8" i="20"/>
  <c r="AD9" i="20"/>
  <c r="AD10" i="20"/>
  <c r="AD11" i="20"/>
  <c r="AD12" i="20"/>
  <c r="AD13" i="20"/>
  <c r="AD14" i="20"/>
  <c r="AD15" i="20"/>
  <c r="AD16" i="20"/>
  <c r="AD17" i="20"/>
  <c r="AD18" i="20"/>
  <c r="AD19" i="20"/>
  <c r="AD20" i="20"/>
  <c r="AD21" i="20"/>
  <c r="AD22" i="20"/>
  <c r="AD23" i="20"/>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 i="20"/>
  <c r="Z2" i="31"/>
  <c r="Z3" i="31"/>
  <c r="AE10" i="16"/>
  <c r="AE11" i="16"/>
  <c r="AE12" i="16"/>
  <c r="AE13" i="16"/>
  <c r="AE14" i="16"/>
  <c r="AE15" i="16"/>
  <c r="AE16" i="16"/>
  <c r="AE17" i="16"/>
  <c r="AE18" i="16"/>
  <c r="AE19" i="16"/>
  <c r="AE20" i="16"/>
  <c r="AE21" i="16"/>
  <c r="AE22" i="16"/>
  <c r="AE23" i="16"/>
  <c r="AE24" i="16"/>
  <c r="AE25" i="16"/>
  <c r="AE26" i="16"/>
  <c r="AE27" i="16"/>
  <c r="AE28" i="16"/>
  <c r="AE29" i="16"/>
  <c r="AE30" i="16"/>
  <c r="AE31" i="16"/>
  <c r="AE32" i="16"/>
  <c r="AE33" i="16"/>
  <c r="AE34" i="16"/>
  <c r="AE35" i="16"/>
  <c r="AE36" i="16"/>
  <c r="AE37" i="16"/>
  <c r="AE38" i="16"/>
  <c r="AE39" i="16"/>
  <c r="AE40" i="16"/>
  <c r="AE41" i="16"/>
  <c r="AE42" i="16"/>
  <c r="AE43" i="16"/>
  <c r="AE44" i="16"/>
  <c r="AE45" i="16"/>
  <c r="AE46" i="16"/>
  <c r="AE47" i="16"/>
  <c r="AE48" i="16"/>
  <c r="AE49" i="16"/>
  <c r="AE50" i="16"/>
  <c r="AE51" i="16"/>
  <c r="AE52" i="16"/>
  <c r="AE53" i="16"/>
  <c r="AE54" i="16"/>
  <c r="AE55" i="16"/>
  <c r="AE56" i="16"/>
  <c r="AE57" i="16"/>
  <c r="AE58" i="16"/>
  <c r="AE59" i="16"/>
  <c r="AE60" i="16"/>
  <c r="AE61" i="16"/>
  <c r="AE62" i="16"/>
  <c r="AE63" i="16"/>
  <c r="AE64" i="16"/>
  <c r="AE65" i="16"/>
  <c r="AE66" i="16"/>
  <c r="AE67" i="16"/>
  <c r="AE68" i="16"/>
  <c r="AE69" i="16"/>
  <c r="AE70" i="16"/>
  <c r="AE71" i="16"/>
  <c r="AE72" i="16"/>
  <c r="AE73" i="16"/>
  <c r="AE74" i="16"/>
  <c r="AE75" i="16"/>
  <c r="AE76" i="16"/>
  <c r="AE77" i="16"/>
  <c r="AE78" i="16"/>
  <c r="AE79" i="16"/>
  <c r="AE80" i="16"/>
  <c r="AE81" i="16"/>
  <c r="AE82" i="16"/>
  <c r="AE83" i="16"/>
  <c r="AE84" i="16"/>
  <c r="AE85" i="16"/>
  <c r="AE86" i="16"/>
  <c r="AE87" i="16"/>
  <c r="AE88" i="16"/>
  <c r="AE89" i="16"/>
  <c r="AE90" i="16"/>
  <c r="AE91" i="16"/>
  <c r="AE92" i="16"/>
  <c r="AE93" i="16"/>
  <c r="AE94" i="16"/>
  <c r="AE95" i="16"/>
  <c r="AE96" i="16"/>
  <c r="AE97" i="16"/>
  <c r="AE98" i="16"/>
  <c r="AE99" i="16"/>
  <c r="AE100" i="16"/>
  <c r="AE101" i="16"/>
  <c r="AE102" i="16"/>
  <c r="AE103" i="16"/>
  <c r="AE104" i="16"/>
  <c r="AE105" i="16"/>
  <c r="AE106" i="16"/>
  <c r="AE107" i="16"/>
  <c r="AE108" i="16"/>
  <c r="AE109" i="16"/>
  <c r="AE110" i="16"/>
  <c r="AE111" i="16"/>
  <c r="AE112" i="16"/>
  <c r="AE113" i="16"/>
  <c r="AE114" i="16"/>
  <c r="AE115" i="16"/>
  <c r="AE116" i="16"/>
  <c r="AE117" i="16"/>
  <c r="AE118" i="16"/>
  <c r="AE119" i="16"/>
  <c r="AE120" i="16"/>
  <c r="AE121" i="16"/>
  <c r="AE122" i="16"/>
  <c r="AE123" i="16"/>
  <c r="AE124" i="16"/>
  <c r="AE125" i="16"/>
  <c r="AE126" i="16"/>
  <c r="AE127" i="16"/>
  <c r="AE128" i="16"/>
  <c r="AE129" i="16"/>
  <c r="AE130" i="16"/>
  <c r="AE131" i="16"/>
  <c r="AE132" i="16"/>
  <c r="AE133" i="16"/>
  <c r="AE134" i="16"/>
  <c r="AE135" i="16"/>
  <c r="AE136" i="16"/>
  <c r="AE137" i="16"/>
  <c r="AE138" i="16"/>
  <c r="AE139" i="16"/>
  <c r="AE140" i="16"/>
  <c r="AE141" i="16"/>
  <c r="AE142" i="16"/>
  <c r="AE143" i="16"/>
  <c r="AE144" i="16"/>
  <c r="AE145" i="16"/>
  <c r="AE146" i="16"/>
  <c r="AE147" i="16"/>
  <c r="AE148" i="16"/>
  <c r="AE149" i="16"/>
  <c r="AE150" i="16"/>
  <c r="AE151" i="16"/>
  <c r="AE152" i="16"/>
  <c r="AE153" i="16"/>
  <c r="AE154" i="16"/>
  <c r="AE155" i="16"/>
  <c r="AE156" i="16"/>
  <c r="AE157" i="16"/>
  <c r="AE158" i="16"/>
  <c r="AE159" i="16"/>
  <c r="AE160" i="16"/>
  <c r="AE161" i="16"/>
  <c r="AE162" i="16"/>
  <c r="AE163" i="16"/>
  <c r="AE164" i="16"/>
  <c r="AE165" i="16"/>
  <c r="AE166" i="16"/>
  <c r="AE167" i="16"/>
  <c r="AE168" i="16"/>
  <c r="AE169" i="16"/>
  <c r="AE170" i="16"/>
  <c r="AE171" i="16"/>
  <c r="AE172" i="16"/>
  <c r="AE173" i="16"/>
  <c r="AE174" i="16"/>
  <c r="AE175" i="16"/>
  <c r="AE176" i="16"/>
  <c r="AE177" i="16"/>
  <c r="AE178" i="16"/>
  <c r="AE179" i="16"/>
  <c r="AE180" i="16"/>
  <c r="AE181" i="16"/>
  <c r="AE182" i="16"/>
  <c r="AE183" i="16"/>
  <c r="AE184" i="16"/>
  <c r="AE185" i="16"/>
  <c r="AE186" i="16"/>
  <c r="AE187" i="16"/>
  <c r="AE188" i="16"/>
  <c r="AE189" i="16"/>
  <c r="AE190" i="16"/>
  <c r="AE191" i="16"/>
  <c r="AE192" i="16"/>
  <c r="AE193" i="16"/>
  <c r="AE194" i="16"/>
  <c r="AE195" i="16"/>
  <c r="AE196" i="16"/>
  <c r="AE197" i="16"/>
  <c r="AE198" i="16"/>
  <c r="AE199" i="16"/>
  <c r="AE200" i="16"/>
  <c r="AE201" i="16"/>
  <c r="AE202" i="16"/>
  <c r="AE203" i="16"/>
  <c r="AE204" i="16"/>
  <c r="AE205" i="16"/>
  <c r="AE206" i="16"/>
  <c r="AE207" i="16"/>
  <c r="AE208" i="16"/>
  <c r="AE209" i="16"/>
  <c r="AE210" i="16"/>
  <c r="AE211" i="16"/>
  <c r="AE212" i="16"/>
  <c r="AE213" i="16"/>
  <c r="AE214" i="16"/>
  <c r="AE215" i="16"/>
  <c r="AE216" i="16"/>
  <c r="AE217" i="16"/>
  <c r="AE218" i="16"/>
  <c r="AE219" i="16"/>
  <c r="AE220" i="16"/>
  <c r="AE221" i="16"/>
  <c r="AE222" i="16"/>
  <c r="AE223" i="16"/>
  <c r="AE224" i="16"/>
  <c r="AE225" i="16"/>
  <c r="AE226" i="16"/>
  <c r="AE227" i="16"/>
  <c r="AE228" i="16"/>
  <c r="AE229" i="16"/>
  <c r="AE230" i="16"/>
  <c r="AE231" i="16"/>
  <c r="AE232" i="16"/>
  <c r="AE233" i="16"/>
  <c r="AE234" i="16"/>
  <c r="AE235" i="16"/>
  <c r="AE236" i="16"/>
  <c r="AE237" i="16"/>
  <c r="AE238" i="16"/>
  <c r="AE239" i="16"/>
  <c r="AE240" i="16"/>
  <c r="AE241" i="16"/>
  <c r="AE242" i="16"/>
  <c r="AE243" i="16"/>
  <c r="AE244" i="16"/>
  <c r="AE245" i="16"/>
  <c r="AE246" i="16"/>
  <c r="AE247" i="16"/>
  <c r="AE248" i="16"/>
  <c r="AE249" i="16"/>
  <c r="AE250" i="16"/>
  <c r="AE251" i="16"/>
  <c r="AE252" i="16"/>
  <c r="AE253" i="16"/>
  <c r="AE254" i="16"/>
  <c r="AE255" i="16"/>
  <c r="AE256" i="16"/>
  <c r="AE257" i="16"/>
  <c r="AE258" i="16"/>
  <c r="AE259" i="16"/>
  <c r="AE260" i="16"/>
  <c r="AE261" i="16"/>
  <c r="AE262" i="16"/>
  <c r="AE263" i="16"/>
  <c r="AE264" i="16"/>
  <c r="AE265" i="16"/>
  <c r="AE266" i="16"/>
  <c r="AE267" i="16"/>
  <c r="AE268" i="16"/>
  <c r="AE269" i="16"/>
  <c r="AE270" i="16"/>
  <c r="AE271" i="16"/>
  <c r="AE272" i="16"/>
  <c r="AE273" i="16"/>
  <c r="AE274" i="16"/>
  <c r="AE275" i="16"/>
  <c r="AE276" i="16"/>
  <c r="AE277" i="16"/>
  <c r="AE278" i="16"/>
  <c r="AE279" i="16"/>
  <c r="AE280" i="16"/>
  <c r="AE281" i="16"/>
  <c r="AE282" i="16"/>
  <c r="AE283" i="16"/>
  <c r="AE284" i="16"/>
  <c r="AE285" i="16"/>
  <c r="AE286" i="16"/>
  <c r="AE287" i="16"/>
  <c r="AE288" i="16"/>
  <c r="AE289" i="16"/>
  <c r="AE290" i="16"/>
  <c r="AE291" i="16"/>
  <c r="AE292" i="16"/>
  <c r="AE293" i="16"/>
  <c r="AE294" i="16"/>
  <c r="AE295" i="16"/>
  <c r="AE296" i="16"/>
  <c r="AE297" i="16"/>
  <c r="AE298" i="16"/>
  <c r="AE299" i="16"/>
  <c r="AE300" i="16"/>
  <c r="AE301" i="16"/>
  <c r="AE302" i="16"/>
  <c r="AE303" i="16"/>
  <c r="AE304" i="16"/>
  <c r="AE305" i="16"/>
  <c r="AE306" i="16"/>
  <c r="AE307" i="16"/>
  <c r="AE308" i="16"/>
  <c r="AE309" i="16"/>
  <c r="AE310" i="16"/>
  <c r="AE311" i="16"/>
  <c r="AE312" i="16"/>
  <c r="AE313" i="16"/>
  <c r="AE314" i="16"/>
  <c r="AE315" i="16"/>
  <c r="AE316" i="16"/>
  <c r="AE317" i="16"/>
  <c r="AE318" i="16"/>
  <c r="AE319" i="16"/>
  <c r="AE320" i="16"/>
  <c r="AE321" i="16"/>
  <c r="AE322" i="16"/>
  <c r="AE323" i="16"/>
  <c r="AE324" i="16"/>
  <c r="AE325" i="16"/>
  <c r="AE326" i="16"/>
  <c r="AE327" i="16"/>
  <c r="AE328" i="16"/>
  <c r="AE329" i="16"/>
  <c r="AE330" i="16"/>
  <c r="AE331" i="16"/>
  <c r="AE332" i="16"/>
  <c r="AE333" i="16"/>
  <c r="AE334" i="16"/>
  <c r="AE335" i="16"/>
  <c r="AE336" i="16"/>
  <c r="AE337" i="16"/>
  <c r="AE338" i="16"/>
  <c r="AE339" i="16"/>
  <c r="AE340" i="16"/>
  <c r="AE341" i="16"/>
  <c r="AE342" i="16"/>
  <c r="AE343" i="16"/>
  <c r="AE344" i="16"/>
  <c r="AE345" i="16"/>
  <c r="AE346" i="16"/>
  <c r="AE347" i="16"/>
  <c r="AE348" i="16"/>
  <c r="AE349" i="16"/>
  <c r="AE350" i="16"/>
  <c r="AE351" i="16"/>
  <c r="AE352" i="16"/>
  <c r="AE353" i="16"/>
  <c r="AE354" i="16"/>
  <c r="AE355" i="16"/>
  <c r="AE356" i="16"/>
  <c r="AE357" i="16"/>
  <c r="AE358" i="16"/>
  <c r="AE359" i="16"/>
  <c r="AE360" i="16"/>
  <c r="AE361" i="16"/>
  <c r="AE362" i="16"/>
  <c r="AE363" i="16"/>
  <c r="AE364" i="16"/>
  <c r="AE365" i="16"/>
  <c r="AE366" i="16"/>
  <c r="AE367" i="16"/>
  <c r="AE368" i="16"/>
  <c r="AE369" i="16"/>
  <c r="AE370" i="16"/>
  <c r="AE371" i="16"/>
  <c r="AE372" i="16"/>
  <c r="AE373" i="16"/>
  <c r="AE374" i="16"/>
  <c r="AE375" i="16"/>
  <c r="AE376" i="16"/>
  <c r="AE377" i="16"/>
  <c r="AE378" i="16"/>
  <c r="AE379" i="16"/>
  <c r="AE380" i="16"/>
  <c r="AE381" i="16"/>
  <c r="AE382" i="16"/>
  <c r="AE383" i="16"/>
  <c r="AE384" i="16"/>
  <c r="AE385" i="16"/>
  <c r="AE386" i="16"/>
  <c r="AE387" i="16"/>
  <c r="AE388" i="16"/>
  <c r="AE389" i="16"/>
  <c r="AE390" i="16"/>
  <c r="AE391" i="16"/>
  <c r="AE392" i="16"/>
  <c r="AE393" i="16"/>
  <c r="AE394" i="16"/>
  <c r="AE395" i="16"/>
  <c r="AE396" i="16"/>
  <c r="AE397" i="16"/>
  <c r="AE398" i="16"/>
  <c r="AE399" i="16"/>
  <c r="AE400" i="16"/>
  <c r="AE401" i="16"/>
  <c r="AE402" i="16"/>
  <c r="AE403" i="16"/>
  <c r="AE404" i="16"/>
  <c r="AE405" i="16"/>
  <c r="AE406" i="16"/>
  <c r="AE407" i="16"/>
  <c r="AE408" i="16"/>
  <c r="AE409" i="16"/>
  <c r="AE410" i="16"/>
  <c r="AE411" i="16"/>
  <c r="AE412" i="16"/>
  <c r="AE413" i="16"/>
  <c r="AE414" i="16"/>
  <c r="AE415" i="16"/>
  <c r="AE416" i="16"/>
  <c r="AE417" i="16"/>
  <c r="AE418" i="16"/>
  <c r="AE419" i="16"/>
  <c r="AE420" i="16"/>
  <c r="AE421" i="16"/>
  <c r="AE422" i="16"/>
  <c r="AE423" i="16"/>
  <c r="AE424" i="16"/>
  <c r="AE425" i="16"/>
  <c r="AE426" i="16"/>
  <c r="AE427" i="16"/>
  <c r="AE428" i="16"/>
  <c r="AE429" i="16"/>
  <c r="AE430" i="16"/>
  <c r="AE431" i="16"/>
  <c r="AE432" i="16"/>
  <c r="AE433" i="16"/>
  <c r="AE434" i="16"/>
  <c r="AE435" i="16"/>
  <c r="AE436" i="16"/>
  <c r="AE437" i="16"/>
  <c r="AE438" i="16"/>
  <c r="AE439" i="16"/>
  <c r="AE440" i="16"/>
  <c r="AE441" i="16"/>
  <c r="AE442" i="16"/>
  <c r="AE443" i="16"/>
  <c r="AE444" i="16"/>
  <c r="AE445" i="16"/>
  <c r="AE446" i="16"/>
  <c r="AE447" i="16"/>
  <c r="AE448" i="16"/>
  <c r="AE449" i="16"/>
  <c r="AE450" i="16"/>
  <c r="AE451" i="16"/>
  <c r="AE452" i="16"/>
  <c r="AE453" i="16"/>
  <c r="AE454" i="16"/>
  <c r="AE455" i="16"/>
  <c r="AE456" i="16"/>
  <c r="AE457" i="16"/>
  <c r="AE458" i="16"/>
  <c r="AE459" i="16"/>
  <c r="AE460" i="16"/>
  <c r="AE461" i="16"/>
  <c r="AE462" i="16"/>
  <c r="AE463" i="16"/>
  <c r="AE464" i="16"/>
  <c r="AE465" i="16"/>
  <c r="AE466" i="16"/>
  <c r="AE467" i="16"/>
  <c r="AE468" i="16"/>
  <c r="AE469" i="16"/>
  <c r="AE470" i="16"/>
  <c r="AE471" i="16"/>
  <c r="AE472" i="16"/>
  <c r="AE473" i="16"/>
  <c r="AE474" i="16"/>
  <c r="AE475" i="16"/>
  <c r="AE476" i="16"/>
  <c r="AE477" i="16"/>
  <c r="AE478" i="16"/>
  <c r="AE479" i="16"/>
  <c r="AE480" i="16"/>
  <c r="AE481" i="16"/>
  <c r="AE482" i="16"/>
  <c r="AE483" i="16"/>
  <c r="AE484" i="16"/>
  <c r="AE485" i="16"/>
  <c r="AE486" i="16"/>
  <c r="AE487" i="16"/>
  <c r="AE488" i="16"/>
  <c r="AE489" i="16"/>
  <c r="AE490" i="16"/>
  <c r="AE491" i="16"/>
  <c r="AE492" i="16"/>
  <c r="AE493" i="16"/>
  <c r="AE494" i="16"/>
  <c r="AE495" i="16"/>
  <c r="AE496" i="16"/>
  <c r="AE497" i="16"/>
  <c r="AE498" i="16"/>
  <c r="AE499" i="16"/>
  <c r="AE500" i="16"/>
  <c r="AE501" i="16"/>
  <c r="AE502" i="16"/>
  <c r="AE503" i="16"/>
  <c r="AE504" i="16"/>
  <c r="AE505" i="16"/>
  <c r="AE506" i="16"/>
  <c r="AE507" i="16"/>
  <c r="AE508" i="16"/>
  <c r="AE509" i="16"/>
  <c r="AE510" i="16"/>
  <c r="AE511" i="16"/>
  <c r="AE512" i="16"/>
  <c r="AE513" i="16"/>
  <c r="AE514" i="16"/>
  <c r="AE515" i="16"/>
  <c r="AE516" i="16"/>
  <c r="AE517" i="16"/>
  <c r="AE518" i="16"/>
  <c r="AE519" i="16"/>
  <c r="AE520" i="16"/>
  <c r="AE521" i="16"/>
  <c r="AE522" i="16"/>
  <c r="AE523" i="16"/>
  <c r="AE524" i="16"/>
  <c r="AE525" i="16"/>
  <c r="AE526" i="16"/>
  <c r="AE527" i="16"/>
  <c r="AE528" i="16"/>
  <c r="AE529" i="16"/>
  <c r="AE530" i="16"/>
  <c r="AE531" i="16"/>
  <c r="AE532" i="16"/>
  <c r="AE533" i="16"/>
  <c r="AE534" i="16"/>
  <c r="AE535" i="16"/>
  <c r="AE536" i="16"/>
  <c r="AE537" i="16"/>
  <c r="AE538" i="16"/>
  <c r="AE539" i="16"/>
  <c r="AE540" i="16"/>
  <c r="AE541" i="16"/>
  <c r="AE542" i="16"/>
  <c r="AE543" i="16"/>
  <c r="AE544" i="16"/>
  <c r="AE545" i="16"/>
  <c r="AE546" i="16"/>
  <c r="AE547" i="16"/>
  <c r="AE548" i="16"/>
  <c r="AE549" i="16"/>
  <c r="AE550" i="16"/>
  <c r="AE551" i="16"/>
  <c r="AE552" i="16"/>
  <c r="AE553" i="16"/>
  <c r="AE554" i="16"/>
  <c r="AE555" i="16"/>
  <c r="AE556" i="16"/>
  <c r="AE557" i="16"/>
  <c r="AE558" i="16"/>
  <c r="AE559" i="16"/>
  <c r="AE560" i="16"/>
  <c r="AE561" i="16"/>
  <c r="AE562" i="16"/>
  <c r="AE563" i="16"/>
  <c r="AE564" i="16"/>
  <c r="AE565" i="16"/>
  <c r="AE566" i="16"/>
  <c r="AE567" i="16"/>
  <c r="AE568" i="16"/>
  <c r="AE569" i="16"/>
  <c r="AE570" i="16"/>
  <c r="AE571" i="16"/>
  <c r="AE572" i="16"/>
  <c r="AE573" i="16"/>
  <c r="AE574" i="16"/>
  <c r="AE575" i="16"/>
  <c r="AE576" i="16"/>
  <c r="AE577" i="16"/>
  <c r="AE578" i="16"/>
  <c r="AE579" i="16"/>
  <c r="AE580" i="16"/>
  <c r="AE581" i="16"/>
  <c r="AE582" i="16"/>
  <c r="AE583" i="16"/>
  <c r="AE584" i="16"/>
  <c r="AE585" i="16"/>
  <c r="AE586" i="16"/>
  <c r="AE587" i="16"/>
  <c r="AE588" i="16"/>
  <c r="AE589" i="16"/>
  <c r="AE590" i="16"/>
  <c r="AE591" i="16"/>
  <c r="AE592" i="16"/>
  <c r="AE593" i="16"/>
  <c r="AE594" i="16"/>
  <c r="AE595" i="16"/>
  <c r="AE596" i="16"/>
  <c r="AE597" i="16"/>
  <c r="AE598" i="16"/>
  <c r="AE599" i="16"/>
  <c r="AE600" i="16"/>
  <c r="AE601" i="16"/>
  <c r="AE602" i="16"/>
  <c r="AE603" i="16"/>
  <c r="AE604" i="16"/>
  <c r="AE605" i="16"/>
  <c r="AE606" i="16"/>
  <c r="AE607" i="16"/>
  <c r="AE608" i="16"/>
  <c r="AE609" i="16"/>
  <c r="AE610" i="16"/>
  <c r="AE611" i="16"/>
  <c r="AE612" i="16"/>
  <c r="AE613" i="16"/>
  <c r="AE614" i="16"/>
  <c r="AE615" i="16"/>
  <c r="AE616" i="16"/>
  <c r="AE617" i="16"/>
  <c r="AE618" i="16"/>
  <c r="AE619" i="16"/>
  <c r="AE620" i="16"/>
  <c r="AE621" i="16"/>
  <c r="AE622" i="16"/>
  <c r="AE623" i="16"/>
  <c r="AE624" i="16"/>
  <c r="AE625" i="16"/>
  <c r="AE626" i="16"/>
  <c r="AE627" i="16"/>
  <c r="AE628" i="16"/>
  <c r="AE629" i="16"/>
  <c r="AE630" i="16"/>
  <c r="AE631" i="16"/>
  <c r="AE632" i="16"/>
  <c r="AE633" i="16"/>
  <c r="AE634" i="16"/>
  <c r="AE635" i="16"/>
  <c r="AE636" i="16"/>
  <c r="AE637" i="16"/>
  <c r="AE638" i="16"/>
  <c r="AE639" i="16"/>
  <c r="AE640" i="16"/>
  <c r="AE641" i="16"/>
  <c r="AE642" i="16"/>
  <c r="AE643" i="16"/>
  <c r="AE644" i="16"/>
  <c r="AE645" i="16"/>
  <c r="AE646" i="16"/>
  <c r="AE647" i="16"/>
  <c r="AE648" i="16"/>
  <c r="AE649" i="16"/>
  <c r="AE650" i="16"/>
  <c r="AE651" i="16"/>
  <c r="AE652" i="16"/>
  <c r="AE653" i="16"/>
  <c r="AE654" i="16"/>
  <c r="AE655" i="16"/>
  <c r="AE656" i="16"/>
  <c r="AE657" i="16"/>
  <c r="AE658" i="16"/>
  <c r="AE659" i="16"/>
  <c r="AE660" i="16"/>
  <c r="AE661" i="16"/>
  <c r="AE662" i="16"/>
  <c r="AE663" i="16"/>
  <c r="AE664" i="16"/>
  <c r="AE665" i="16"/>
  <c r="AE666" i="16"/>
  <c r="AE667" i="16"/>
  <c r="AE668" i="16"/>
  <c r="AE669" i="16"/>
  <c r="AE670" i="16"/>
  <c r="AE671" i="16"/>
  <c r="AE672" i="16"/>
  <c r="AE673" i="16"/>
  <c r="AE674" i="16"/>
  <c r="AE675" i="16"/>
  <c r="AE676" i="16"/>
  <c r="AE677" i="16"/>
  <c r="AE678" i="16"/>
  <c r="AE679" i="16"/>
  <c r="AE680" i="16"/>
  <c r="AE681" i="16"/>
  <c r="AE682" i="16"/>
  <c r="AE683" i="16"/>
  <c r="AE684" i="16"/>
  <c r="AE685" i="16"/>
  <c r="AE686" i="16"/>
  <c r="AE687" i="16"/>
  <c r="AE688" i="16"/>
  <c r="AE689" i="16"/>
  <c r="AE690" i="16"/>
  <c r="AE691" i="16"/>
  <c r="AE692" i="16"/>
  <c r="AE693" i="16"/>
  <c r="AE694" i="16"/>
  <c r="AE695" i="16"/>
  <c r="AE696" i="16"/>
  <c r="AE697" i="16"/>
  <c r="AE698" i="16"/>
  <c r="AE699" i="16"/>
  <c r="AE700" i="16"/>
  <c r="AE701" i="16"/>
  <c r="AE702" i="16"/>
  <c r="AE703" i="16"/>
  <c r="AE704" i="16"/>
  <c r="AE705" i="16"/>
  <c r="AE706" i="16"/>
  <c r="AE707" i="16"/>
  <c r="AE708" i="16"/>
  <c r="AE709" i="16"/>
  <c r="AE710" i="16"/>
  <c r="AE711" i="16"/>
  <c r="AE712" i="16"/>
  <c r="AE713" i="16"/>
  <c r="AE714" i="16"/>
  <c r="AE715" i="16"/>
  <c r="AE716" i="16"/>
  <c r="AE717" i="16"/>
  <c r="AE718" i="16"/>
  <c r="AE719" i="16"/>
  <c r="AE720" i="16"/>
  <c r="AE721" i="16"/>
  <c r="AE722" i="16"/>
  <c r="AE723" i="16"/>
  <c r="AE724" i="16"/>
  <c r="AE725" i="16"/>
  <c r="AE726" i="16"/>
  <c r="AE727" i="16"/>
  <c r="AE728" i="16"/>
  <c r="AE729" i="16"/>
  <c r="AE730" i="16"/>
  <c r="AE731" i="16"/>
  <c r="AE732" i="16"/>
  <c r="AE733" i="16"/>
  <c r="AE734" i="16"/>
  <c r="AE735" i="16"/>
  <c r="AE736" i="16"/>
  <c r="AE737" i="16"/>
  <c r="AE738" i="16"/>
  <c r="AE739" i="16"/>
  <c r="AE740" i="16"/>
  <c r="AE741" i="16"/>
  <c r="AE742" i="16"/>
  <c r="AE743" i="16"/>
  <c r="AE744" i="16"/>
  <c r="AE745" i="16"/>
  <c r="AE746" i="16"/>
  <c r="AE747" i="16"/>
  <c r="AE748" i="16"/>
  <c r="AE749" i="16"/>
  <c r="AE750" i="16"/>
  <c r="AE751" i="16"/>
  <c r="AE752" i="16"/>
  <c r="AE753" i="16"/>
  <c r="AE754" i="16"/>
  <c r="AE755" i="16"/>
  <c r="AE756" i="16"/>
  <c r="AE757" i="16"/>
  <c r="AE758" i="16"/>
  <c r="AE759" i="16"/>
  <c r="AE760" i="16"/>
  <c r="AE761" i="16"/>
  <c r="AE762" i="16"/>
  <c r="AE763" i="16"/>
  <c r="AE764" i="16"/>
  <c r="AE765" i="16"/>
  <c r="AE766" i="16"/>
  <c r="AE767" i="16"/>
  <c r="AE768" i="16"/>
  <c r="AE769" i="16"/>
  <c r="AE770" i="16"/>
  <c r="AE771" i="16"/>
  <c r="AE772" i="16"/>
  <c r="AE773" i="16"/>
  <c r="AE774" i="16"/>
  <c r="AE775" i="16"/>
  <c r="AE776" i="16"/>
  <c r="AE777" i="16"/>
  <c r="AE778" i="16"/>
  <c r="AE779" i="16"/>
  <c r="AE780" i="16"/>
  <c r="AE781" i="16"/>
  <c r="AE782" i="16"/>
  <c r="AE783" i="16"/>
  <c r="AE784" i="16"/>
  <c r="AE785" i="16"/>
  <c r="AE786" i="16"/>
  <c r="AE787" i="16"/>
  <c r="AE788" i="16"/>
  <c r="AE789" i="16"/>
  <c r="AE790" i="16"/>
  <c r="AE791" i="16"/>
  <c r="AE792" i="16"/>
  <c r="AE793" i="16"/>
  <c r="AE794" i="16"/>
  <c r="AE795" i="16"/>
  <c r="AE796" i="16"/>
  <c r="AE797" i="16"/>
  <c r="AE798" i="16"/>
  <c r="AE799" i="16"/>
  <c r="AE800" i="16"/>
  <c r="AE801" i="16"/>
  <c r="AE802" i="16"/>
  <c r="AE803" i="16"/>
  <c r="AE804" i="16"/>
  <c r="AE805" i="16"/>
  <c r="AE806" i="16"/>
  <c r="AE807" i="16"/>
  <c r="AE808" i="16"/>
  <c r="AE809" i="16"/>
  <c r="AE810" i="16"/>
  <c r="AE811" i="16"/>
  <c r="AE812" i="16"/>
  <c r="AE813" i="16"/>
  <c r="AE814" i="16"/>
  <c r="AE815" i="16"/>
  <c r="AE816" i="16"/>
  <c r="AE817" i="16"/>
  <c r="AE818" i="16"/>
  <c r="AE819" i="16"/>
  <c r="AE820" i="16"/>
  <c r="AE821" i="16"/>
  <c r="AE822" i="16"/>
  <c r="AE823" i="16"/>
  <c r="AE824" i="16"/>
  <c r="AE825" i="16"/>
  <c r="AE826" i="16"/>
  <c r="AE827" i="16"/>
  <c r="AE828" i="16"/>
  <c r="AE829" i="16"/>
  <c r="AE830" i="16"/>
  <c r="AE831" i="16"/>
  <c r="AE832" i="16"/>
  <c r="AE833" i="16"/>
  <c r="AE834" i="16"/>
  <c r="AE835" i="16"/>
  <c r="AE836" i="16"/>
  <c r="AE837" i="16"/>
  <c r="AE838" i="16"/>
  <c r="AE839" i="16"/>
  <c r="AE840" i="16"/>
  <c r="AE841" i="16"/>
  <c r="AE842" i="16"/>
  <c r="AE843" i="16"/>
  <c r="AE844" i="16"/>
  <c r="AE845" i="16"/>
  <c r="AE846" i="16"/>
  <c r="AE847" i="16"/>
  <c r="AE848" i="16"/>
  <c r="AE849" i="16"/>
  <c r="AE850" i="16"/>
  <c r="AE851" i="16"/>
  <c r="AE852" i="16"/>
  <c r="AE853" i="16"/>
  <c r="AE854" i="16"/>
  <c r="AE855" i="16"/>
  <c r="AE856" i="16"/>
  <c r="AE857" i="16"/>
  <c r="AE858" i="16"/>
  <c r="AE859" i="16"/>
  <c r="AE860" i="16"/>
  <c r="AE861" i="16"/>
  <c r="AE862" i="16"/>
  <c r="AE863" i="16"/>
  <c r="AE864" i="16"/>
  <c r="AE865" i="16"/>
  <c r="AE866" i="16"/>
  <c r="AE867" i="16"/>
  <c r="AE868" i="16"/>
  <c r="AE869" i="16"/>
  <c r="AE870" i="16"/>
  <c r="AE871" i="16"/>
  <c r="AE872" i="16"/>
  <c r="AE873" i="16"/>
  <c r="AE874" i="16"/>
  <c r="AE875" i="16"/>
  <c r="AE876" i="16"/>
  <c r="AE877" i="16"/>
  <c r="AE878" i="16"/>
  <c r="AE879" i="16"/>
  <c r="AE880" i="16"/>
  <c r="AE881" i="16"/>
  <c r="AE882" i="16"/>
  <c r="AE883" i="16"/>
  <c r="AE884" i="16"/>
  <c r="AE885" i="16"/>
  <c r="AE886" i="16"/>
  <c r="AE887" i="16"/>
  <c r="AE888" i="16"/>
  <c r="AE889" i="16"/>
  <c r="AE890" i="16"/>
  <c r="AE891" i="16"/>
  <c r="AE892" i="16"/>
  <c r="AE893" i="16"/>
  <c r="AE894" i="16"/>
  <c r="AE895" i="16"/>
  <c r="AE896" i="16"/>
  <c r="AE897" i="16"/>
  <c r="AE898" i="16"/>
  <c r="AE899" i="16"/>
  <c r="AE900" i="16"/>
  <c r="AE901" i="16"/>
  <c r="AE902" i="16"/>
  <c r="AE903" i="16"/>
  <c r="AE904" i="16"/>
  <c r="AE905" i="16"/>
  <c r="AE906" i="16"/>
  <c r="AE907" i="16"/>
  <c r="AE908" i="16"/>
  <c r="AE909" i="16"/>
  <c r="AE910" i="16"/>
  <c r="AE911" i="16"/>
  <c r="AE912" i="16"/>
  <c r="AE913" i="16"/>
  <c r="AE914" i="16"/>
  <c r="AE915" i="16"/>
  <c r="AE916" i="16"/>
  <c r="AE917" i="16"/>
  <c r="AE918" i="16"/>
  <c r="AE919" i="16"/>
  <c r="AE920" i="16"/>
  <c r="AE921" i="16"/>
  <c r="AE922" i="16"/>
  <c r="AE923" i="16"/>
  <c r="AE924" i="16"/>
  <c r="AE925" i="16"/>
  <c r="AE926" i="16"/>
  <c r="AE927" i="16"/>
  <c r="AE928" i="16"/>
  <c r="AE929" i="16"/>
  <c r="AE930" i="16"/>
  <c r="AE931" i="16"/>
  <c r="AE932" i="16"/>
  <c r="AE933" i="16"/>
  <c r="AE934" i="16"/>
  <c r="AE935" i="16"/>
  <c r="AE936" i="16"/>
  <c r="AE937" i="16"/>
  <c r="AE938" i="16"/>
  <c r="AE939" i="16"/>
  <c r="AE940" i="16"/>
  <c r="AE941" i="16"/>
  <c r="AE942" i="16"/>
  <c r="AE943" i="16"/>
  <c r="AE944" i="16"/>
  <c r="AE945" i="16"/>
  <c r="AE946" i="16"/>
  <c r="AE947" i="16"/>
  <c r="AE948" i="16"/>
  <c r="AE949" i="16"/>
  <c r="AE950" i="16"/>
  <c r="AE951" i="16"/>
  <c r="AE952" i="16"/>
  <c r="AE953" i="16"/>
  <c r="AE954" i="16"/>
  <c r="AE955" i="16"/>
  <c r="AE956" i="16"/>
  <c r="AE957" i="16"/>
  <c r="AE958" i="16"/>
  <c r="AE959" i="16"/>
  <c r="AE960" i="16"/>
  <c r="AE961" i="16"/>
  <c r="AE962" i="16"/>
  <c r="AE963" i="16"/>
  <c r="AE964" i="16"/>
  <c r="AE965" i="16"/>
  <c r="AE966" i="16"/>
  <c r="AE967" i="16"/>
  <c r="AE968" i="16"/>
  <c r="AE969" i="16"/>
  <c r="AE970" i="16"/>
  <c r="AE971" i="16"/>
  <c r="AE972" i="16"/>
  <c r="AE973" i="16"/>
  <c r="AE974" i="16"/>
  <c r="AE975" i="16"/>
  <c r="AE976" i="16"/>
  <c r="AE977" i="16"/>
  <c r="AE978" i="16"/>
  <c r="AE979" i="16"/>
  <c r="AE980" i="16"/>
  <c r="AE981" i="16"/>
  <c r="AE982" i="16"/>
  <c r="AE983" i="16"/>
  <c r="AE984" i="16"/>
  <c r="AE985" i="16"/>
  <c r="AE986" i="16"/>
  <c r="AE987" i="16"/>
  <c r="AE988" i="16"/>
  <c r="AE989" i="16"/>
  <c r="AE990" i="16"/>
  <c r="AE991" i="16"/>
  <c r="AE992" i="16"/>
  <c r="AE993" i="16"/>
  <c r="AE994" i="16"/>
  <c r="AE995" i="16"/>
  <c r="AE996" i="16"/>
  <c r="AE997" i="16"/>
  <c r="AE998" i="16"/>
  <c r="AE999" i="16"/>
  <c r="AE1000" i="16"/>
  <c r="AE1001" i="16"/>
  <c r="AE1002" i="16"/>
  <c r="AE1003" i="16"/>
  <c r="AE1004" i="16"/>
  <c r="AE1005" i="16"/>
  <c r="AE1006" i="16"/>
  <c r="AE1007" i="16"/>
  <c r="AE1008" i="16"/>
  <c r="AE1009" i="16"/>
  <c r="AE1010" i="16"/>
  <c r="AE1011" i="16"/>
  <c r="AE1012" i="16"/>
  <c r="AE1013" i="16"/>
  <c r="AE1014" i="16"/>
  <c r="AE1015" i="16"/>
  <c r="AE1016" i="16"/>
  <c r="AE1017" i="16"/>
  <c r="AE1018" i="16"/>
  <c r="AE1019" i="16"/>
  <c r="AE1020" i="16"/>
  <c r="AE1021" i="16"/>
  <c r="AE1022" i="16"/>
  <c r="AE1023" i="16"/>
  <c r="AE1024" i="16"/>
  <c r="AE1025" i="16"/>
  <c r="AE1026" i="16"/>
  <c r="AE1027" i="16"/>
  <c r="AE1028" i="16"/>
  <c r="AE1029" i="16"/>
  <c r="AE1030" i="16"/>
  <c r="AE1031" i="16"/>
  <c r="AE1032" i="16"/>
  <c r="AE1033" i="16"/>
  <c r="AE1034" i="16"/>
  <c r="AE1035" i="16"/>
  <c r="AE1036" i="16"/>
  <c r="AE1037" i="16"/>
  <c r="AE1038" i="16"/>
  <c r="AE1039" i="16"/>
  <c r="AE1040" i="16"/>
  <c r="AE1041" i="16"/>
  <c r="AE1042" i="16"/>
  <c r="AE1043" i="16"/>
  <c r="AE1044" i="16"/>
  <c r="AE1045" i="16"/>
  <c r="AE1046" i="16"/>
  <c r="AE1047" i="16"/>
  <c r="AE1048" i="16"/>
  <c r="AE1049" i="16"/>
  <c r="AE1050" i="16"/>
  <c r="AE1051" i="16"/>
  <c r="AE1052" i="16"/>
  <c r="AE1053" i="16"/>
  <c r="AE1054" i="16"/>
  <c r="AE1055" i="16"/>
  <c r="AE1056" i="16"/>
  <c r="AE1057" i="16"/>
  <c r="AE1058" i="16"/>
  <c r="AE1059" i="16"/>
  <c r="AE1060" i="16"/>
  <c r="AE1061" i="16"/>
  <c r="AE1062" i="16"/>
  <c r="AE1063" i="16"/>
  <c r="AE1064" i="16"/>
  <c r="AE1065" i="16"/>
  <c r="AE1066" i="16"/>
  <c r="AE1067" i="16"/>
  <c r="AE1068" i="16"/>
  <c r="AE1069" i="16"/>
  <c r="AE1070" i="16"/>
  <c r="AE1071" i="16"/>
  <c r="AE1072" i="16"/>
  <c r="AE1073" i="16"/>
  <c r="AE1074" i="16"/>
  <c r="AE1075" i="16"/>
  <c r="AE1076" i="16"/>
  <c r="AE1077" i="16"/>
  <c r="AE1078" i="16"/>
  <c r="AE1079" i="16"/>
  <c r="AE1080" i="16"/>
  <c r="AE1081" i="16"/>
  <c r="AE1082" i="16"/>
  <c r="AE1083" i="16"/>
  <c r="AE1084" i="16"/>
  <c r="AE1085" i="16"/>
  <c r="AE1086" i="16"/>
  <c r="AE1087" i="16"/>
  <c r="AE1088" i="16"/>
  <c r="AE1089" i="16"/>
  <c r="AE1090" i="16"/>
  <c r="AE1091" i="16"/>
  <c r="AE1092" i="16"/>
  <c r="AE1093" i="16"/>
  <c r="AE1094" i="16"/>
  <c r="AE1095" i="16"/>
  <c r="AE1096" i="16"/>
  <c r="AE1097" i="16"/>
  <c r="AE1098" i="16"/>
  <c r="AE1099" i="16"/>
  <c r="AE1100" i="16"/>
  <c r="AE1101" i="16"/>
  <c r="AE1102" i="16"/>
  <c r="AE1103" i="16"/>
  <c r="AE1104" i="16"/>
  <c r="AE1105" i="16"/>
  <c r="AE1106" i="16"/>
  <c r="AE1107" i="16"/>
  <c r="AE1108" i="16"/>
  <c r="AE1109" i="16"/>
  <c r="AE1110" i="16"/>
  <c r="AE1111" i="16"/>
  <c r="AE1112" i="16"/>
  <c r="AE1113" i="16"/>
  <c r="AE1114" i="16"/>
  <c r="AE1115" i="16"/>
  <c r="AE1116" i="16"/>
  <c r="AE1117" i="16"/>
  <c r="AE1118" i="16"/>
  <c r="AE1119" i="16"/>
  <c r="AE1120" i="16"/>
  <c r="AE1121" i="16"/>
  <c r="AE1122" i="16"/>
  <c r="AE1123" i="16"/>
  <c r="AE1124" i="16"/>
  <c r="AE1125" i="16"/>
  <c r="AE1126" i="16"/>
  <c r="AE1127" i="16"/>
  <c r="AE1128" i="16"/>
  <c r="AE1129" i="16"/>
  <c r="AE1130" i="16"/>
  <c r="AE1131" i="16"/>
  <c r="AE1132" i="16"/>
  <c r="AE1133" i="16"/>
  <c r="AE1134" i="16"/>
  <c r="AE1135" i="16"/>
  <c r="AE1136" i="16"/>
  <c r="AE1137" i="16"/>
  <c r="AE1138" i="16"/>
  <c r="AE1139" i="16"/>
  <c r="AE1140" i="16"/>
  <c r="AE1141" i="16"/>
  <c r="AE1142" i="16"/>
  <c r="AE1143" i="16"/>
  <c r="AE1144" i="16"/>
  <c r="AE1145" i="16"/>
  <c r="AE1146" i="16"/>
  <c r="AE1147" i="16"/>
  <c r="AE1148" i="16"/>
  <c r="AE1149" i="16"/>
  <c r="AE1150" i="16"/>
  <c r="AE1151" i="16"/>
  <c r="AE1152" i="16"/>
  <c r="AE1153" i="16"/>
  <c r="AE1154" i="16"/>
  <c r="AE1155" i="16"/>
  <c r="AE1156" i="16"/>
  <c r="AE1157" i="16"/>
  <c r="AE1158" i="16"/>
  <c r="AE1159" i="16"/>
  <c r="AE1160" i="16"/>
  <c r="AE1161" i="16"/>
  <c r="AE1162" i="16"/>
  <c r="AE1163" i="16"/>
  <c r="AE1164" i="16"/>
  <c r="AE1165" i="16"/>
  <c r="AE1166" i="16"/>
  <c r="AE1167" i="16"/>
  <c r="AE1168" i="16"/>
  <c r="AE1169" i="16"/>
  <c r="AE1170" i="16"/>
  <c r="AE1171" i="16"/>
  <c r="AE1172" i="16"/>
  <c r="AE1173" i="16"/>
  <c r="AE1174" i="16"/>
  <c r="AE1175" i="16"/>
  <c r="AE1176" i="16"/>
  <c r="AE1177" i="16"/>
  <c r="AE1178" i="16"/>
  <c r="AE1179" i="16"/>
  <c r="AE1180" i="16"/>
  <c r="AE1181" i="16"/>
  <c r="AE1182" i="16"/>
  <c r="AE1183" i="16"/>
  <c r="AE1184" i="16"/>
  <c r="AE1185" i="16"/>
  <c r="AE1186" i="16"/>
  <c r="AE1187" i="16"/>
  <c r="AE1188" i="16"/>
  <c r="AE1189" i="16"/>
  <c r="AE1190" i="16"/>
  <c r="AE1191" i="16"/>
  <c r="AE1192" i="16"/>
  <c r="AE1193" i="16"/>
  <c r="AE1194" i="16"/>
  <c r="AE1195" i="16"/>
  <c r="AE1196" i="16"/>
  <c r="AE1197" i="16"/>
  <c r="AE1198" i="16"/>
  <c r="AE1199" i="16"/>
  <c r="AE1200" i="16"/>
  <c r="AE1201" i="16"/>
  <c r="AE1202" i="16"/>
  <c r="AE1203" i="16"/>
  <c r="AE1204" i="16"/>
  <c r="AE1205" i="16"/>
  <c r="AE1206" i="16"/>
  <c r="AE1207" i="16"/>
  <c r="AE1208" i="16"/>
  <c r="AE1209" i="16"/>
  <c r="AE1210" i="16"/>
  <c r="AE1211" i="16"/>
  <c r="AE1212" i="16"/>
  <c r="AE1213" i="16"/>
  <c r="AE1214" i="16"/>
  <c r="AE1215" i="16"/>
  <c r="AE1216" i="16"/>
  <c r="AE1217" i="16"/>
  <c r="AE1218" i="16"/>
  <c r="AE1219" i="16"/>
  <c r="AE1220" i="16"/>
  <c r="AE1221" i="16"/>
  <c r="AE1222" i="16"/>
  <c r="AE1223" i="16"/>
  <c r="AE1224" i="16"/>
  <c r="AE1225" i="16"/>
  <c r="AE1226" i="16"/>
  <c r="AE1227" i="16"/>
  <c r="AE1228" i="16"/>
  <c r="AE1229" i="16"/>
  <c r="AE1230" i="16"/>
  <c r="AE1231" i="16"/>
  <c r="AE1232" i="16"/>
  <c r="AE1233" i="16"/>
  <c r="AE1234" i="16"/>
  <c r="AE1235" i="16"/>
  <c r="AE1236" i="16"/>
  <c r="AE1237" i="16"/>
  <c r="AE1238" i="16"/>
  <c r="AE1239" i="16"/>
  <c r="AE1240" i="16"/>
  <c r="AE1241" i="16"/>
  <c r="AE1242" i="16"/>
  <c r="AE1243" i="16"/>
  <c r="AE1244" i="16"/>
  <c r="AE1245" i="16"/>
  <c r="AE1246" i="16"/>
  <c r="AE1247" i="16"/>
  <c r="AE1248" i="16"/>
  <c r="AE1249" i="16"/>
  <c r="AE1250" i="16"/>
  <c r="AE1251" i="16"/>
  <c r="AE1252" i="16"/>
  <c r="AE1253" i="16"/>
  <c r="AE1254" i="16"/>
  <c r="AE1255" i="16"/>
  <c r="AE1256" i="16"/>
  <c r="AE1257" i="16"/>
  <c r="AE1258" i="16"/>
  <c r="AE1259" i="16"/>
  <c r="AE1260" i="16"/>
  <c r="AE1261" i="16"/>
  <c r="AE1262" i="16"/>
  <c r="AE1263" i="16"/>
  <c r="AE1264" i="16"/>
  <c r="AE1265" i="16"/>
  <c r="AE1266" i="16"/>
  <c r="AE1267" i="16"/>
  <c r="AE1268" i="16"/>
  <c r="AE1269" i="16"/>
  <c r="AE1270" i="16"/>
  <c r="AE1271" i="16"/>
  <c r="AE1272" i="16"/>
  <c r="AE1273" i="16"/>
  <c r="AE1274" i="16"/>
  <c r="AE1275" i="16"/>
  <c r="AE1276" i="16"/>
  <c r="AE1277" i="16"/>
  <c r="AE1278" i="16"/>
  <c r="AE1279" i="16"/>
  <c r="AE1280" i="16"/>
  <c r="AE1281" i="16"/>
  <c r="AE1282" i="16"/>
  <c r="AE1283" i="16"/>
  <c r="AE1284" i="16"/>
  <c r="AE1285" i="16"/>
  <c r="AE1286" i="16"/>
  <c r="AE1287" i="16"/>
  <c r="AE1288" i="16"/>
  <c r="AE1289" i="16"/>
  <c r="AE1290" i="16"/>
  <c r="AE1291" i="16"/>
  <c r="AE1292" i="16"/>
  <c r="AE1293" i="16"/>
  <c r="AE1294" i="16"/>
  <c r="AE1295" i="16"/>
  <c r="AE1296" i="16"/>
  <c r="AE1297" i="16"/>
  <c r="AE1298" i="16"/>
  <c r="AE1299" i="16"/>
  <c r="AE1300" i="16"/>
  <c r="AE1301" i="16"/>
  <c r="AE1302" i="16"/>
  <c r="AE1303" i="16"/>
  <c r="AE1304" i="16"/>
  <c r="AE1305" i="16"/>
  <c r="AE1306" i="16"/>
  <c r="AE1307" i="16"/>
  <c r="AE1308" i="16"/>
  <c r="AE1309" i="16"/>
  <c r="AE1310" i="16"/>
  <c r="AE1311" i="16"/>
  <c r="AE1312" i="16"/>
  <c r="AE1313" i="16"/>
  <c r="AE1314" i="16"/>
  <c r="AE1315" i="16"/>
  <c r="AE1316" i="16"/>
  <c r="AE1317" i="16"/>
  <c r="AE1318" i="16"/>
  <c r="AE1319" i="16"/>
  <c r="AE1320" i="16"/>
  <c r="AE1321" i="16"/>
  <c r="AE1322" i="16"/>
  <c r="AE1323" i="16"/>
  <c r="AE1324" i="16"/>
  <c r="AE1325" i="16"/>
  <c r="AE1326" i="16"/>
  <c r="AE1327" i="16"/>
  <c r="AE1328" i="16"/>
  <c r="AE1329" i="16"/>
  <c r="AE1330" i="16"/>
  <c r="AE1331" i="16"/>
  <c r="AE1332" i="16"/>
  <c r="AE1333" i="16"/>
  <c r="AE1334" i="16"/>
  <c r="AE1335" i="16"/>
  <c r="AE1336" i="16"/>
  <c r="AE1337" i="16"/>
  <c r="AE1338" i="16"/>
  <c r="AE1339" i="16"/>
  <c r="AE1340" i="16"/>
  <c r="AE1341" i="16"/>
  <c r="AE1342" i="16"/>
  <c r="AE1343" i="16"/>
  <c r="AE1344" i="16"/>
  <c r="AE1345" i="16"/>
  <c r="AE1346" i="16"/>
  <c r="AE1347" i="16"/>
  <c r="AE1348" i="16"/>
  <c r="AE1349" i="16"/>
  <c r="AE1350" i="16"/>
  <c r="AE1351" i="16"/>
  <c r="AE1352" i="16"/>
  <c r="AE1353" i="16"/>
  <c r="AE1354" i="16"/>
  <c r="AE1355" i="16"/>
  <c r="AE1356" i="16"/>
  <c r="AE1357" i="16"/>
  <c r="AE1358" i="16"/>
  <c r="AE1359" i="16"/>
  <c r="AE1360" i="16"/>
  <c r="AE1361" i="16"/>
  <c r="AE1362" i="16"/>
  <c r="AE1363" i="16"/>
  <c r="AE1364" i="16"/>
  <c r="AE1365" i="16"/>
  <c r="AE1366" i="16"/>
  <c r="AE1367" i="16"/>
  <c r="AE1368" i="16"/>
  <c r="AE1369" i="16"/>
  <c r="AE1370" i="16"/>
  <c r="AE1371" i="16"/>
  <c r="AE1372" i="16"/>
  <c r="AE1373" i="16"/>
  <c r="AE1374" i="16"/>
  <c r="AE1375" i="16"/>
  <c r="AE1376" i="16"/>
  <c r="AE1377" i="16"/>
  <c r="AE1378" i="16"/>
  <c r="AE1379" i="16"/>
  <c r="AE1380" i="16"/>
  <c r="AE1381" i="16"/>
  <c r="AE1382" i="16"/>
  <c r="AE1383" i="16"/>
  <c r="AE1384" i="16"/>
  <c r="AE1385" i="16"/>
  <c r="AE1386" i="16"/>
  <c r="AE1387" i="16"/>
  <c r="AE1388" i="16"/>
  <c r="AE1389" i="16"/>
  <c r="AE1390" i="16"/>
  <c r="AE1391" i="16"/>
  <c r="AE1392" i="16"/>
  <c r="AE1393" i="16"/>
  <c r="AE1394" i="16"/>
  <c r="AE1395" i="16"/>
  <c r="AE1396" i="16"/>
  <c r="AE1397" i="16"/>
  <c r="AE1398" i="16"/>
  <c r="AE1399" i="16"/>
  <c r="AE1400" i="16"/>
  <c r="AE1401" i="16"/>
  <c r="AE1402" i="16"/>
  <c r="AE1403" i="16"/>
  <c r="AE1404" i="16"/>
  <c r="AE1405" i="16"/>
  <c r="AE1406" i="16"/>
  <c r="AE1407" i="16"/>
  <c r="AE1408" i="16"/>
  <c r="AE1409" i="16"/>
  <c r="AE1410" i="16"/>
  <c r="AE1411" i="16"/>
  <c r="AE1412" i="16"/>
  <c r="AE1413" i="16"/>
  <c r="AE1414" i="16"/>
  <c r="AE1415" i="16"/>
  <c r="AE1416" i="16"/>
  <c r="AE1417" i="16"/>
  <c r="AE1418" i="16"/>
  <c r="AE1419" i="16"/>
  <c r="AE1420" i="16"/>
  <c r="AE1421" i="16"/>
  <c r="AE1422" i="16"/>
  <c r="AE1423" i="16"/>
  <c r="AE1424" i="16"/>
  <c r="AE1425" i="16"/>
  <c r="AE1426" i="16"/>
  <c r="AE1427" i="16"/>
  <c r="AE1428" i="16"/>
  <c r="AE1429" i="16"/>
  <c r="AE1430" i="16"/>
  <c r="AE1431" i="16"/>
  <c r="AE1432" i="16"/>
  <c r="AE1433" i="16"/>
  <c r="AE1434" i="16"/>
  <c r="AE1435" i="16"/>
  <c r="AE1436" i="16"/>
  <c r="AE1437" i="16"/>
  <c r="AE1438" i="16"/>
  <c r="AE1439" i="16"/>
  <c r="AE1440" i="16"/>
  <c r="AE1441" i="16"/>
  <c r="AE1442" i="16"/>
  <c r="AE1443" i="16"/>
  <c r="AE1444" i="16"/>
  <c r="AE1445" i="16"/>
  <c r="AE1446" i="16"/>
  <c r="AE1447" i="16"/>
  <c r="AE1448" i="16"/>
  <c r="AE1449" i="16"/>
  <c r="AE1450" i="16"/>
  <c r="AE1451" i="16"/>
  <c r="AE1452" i="16"/>
  <c r="AE1453" i="16"/>
  <c r="AE1454" i="16"/>
  <c r="AE1455" i="16"/>
  <c r="AE1456" i="16"/>
  <c r="AE1457" i="16"/>
  <c r="AE1458" i="16"/>
  <c r="AE1459" i="16"/>
  <c r="AE1460" i="16"/>
  <c r="AE1461" i="16"/>
  <c r="AE1462" i="16"/>
  <c r="AE1463" i="16"/>
  <c r="AE1464" i="16"/>
  <c r="AE1465" i="16"/>
  <c r="AE1466" i="16"/>
  <c r="AE1467" i="16"/>
  <c r="AE1468" i="16"/>
  <c r="AE1469" i="16"/>
  <c r="AE1470" i="16"/>
  <c r="AE1471" i="16"/>
  <c r="AE1472" i="16"/>
  <c r="AE1473" i="16"/>
  <c r="AE1474" i="16"/>
  <c r="AE1475" i="16"/>
  <c r="AE1476" i="16"/>
  <c r="AE1477" i="16"/>
  <c r="AE1478" i="16"/>
  <c r="AE1479" i="16"/>
  <c r="AE1480" i="16"/>
  <c r="AE1481" i="16"/>
  <c r="AE1482" i="16"/>
  <c r="AE1483" i="16"/>
  <c r="AE1484" i="16"/>
  <c r="AE1485" i="16"/>
  <c r="AE1486" i="16"/>
  <c r="AE1487" i="16"/>
  <c r="AE1488" i="16"/>
  <c r="AE1489" i="16"/>
  <c r="AE1490" i="16"/>
  <c r="AE1491" i="16"/>
  <c r="AE1492" i="16"/>
  <c r="AE1493" i="16"/>
  <c r="AE1494" i="16"/>
  <c r="AE1495" i="16"/>
  <c r="AE1496" i="16"/>
  <c r="AE1497" i="16"/>
  <c r="AE1498" i="16"/>
  <c r="AE1499" i="16"/>
  <c r="AE1500" i="16"/>
  <c r="AE1501" i="16"/>
  <c r="AE1502" i="16"/>
  <c r="AE1503" i="16"/>
  <c r="AE1504" i="16"/>
  <c r="AE1505" i="16"/>
  <c r="AE1506" i="16"/>
  <c r="AE1507" i="16"/>
  <c r="AE1508" i="16"/>
  <c r="AE1509" i="16"/>
  <c r="AE1510" i="16"/>
  <c r="AE1511" i="16"/>
  <c r="AE1512" i="16"/>
  <c r="AE1513" i="16"/>
  <c r="AE1514" i="16"/>
  <c r="AE1515" i="16"/>
  <c r="AE1516" i="16"/>
  <c r="AE1517" i="16"/>
  <c r="AE1518" i="16"/>
  <c r="AE1519" i="16"/>
  <c r="AE1520" i="16"/>
  <c r="AE1521" i="16"/>
  <c r="AE1522" i="16"/>
  <c r="AE1523" i="16"/>
  <c r="AE1524" i="16"/>
  <c r="AE1525" i="16"/>
  <c r="AE1526" i="16"/>
  <c r="AE1527" i="16"/>
  <c r="AE1528" i="16"/>
  <c r="AE1529" i="16"/>
  <c r="AE1530" i="16"/>
  <c r="AE1531" i="16"/>
  <c r="AE1532" i="16"/>
  <c r="AE1533" i="16"/>
  <c r="AE1534" i="16"/>
  <c r="AE1535" i="16"/>
  <c r="AE1536" i="16"/>
  <c r="AE1537" i="16"/>
  <c r="AE1538" i="16"/>
  <c r="AE1539" i="16"/>
  <c r="AE1540" i="16"/>
  <c r="AE1541" i="16"/>
  <c r="AE1542" i="16"/>
  <c r="AE1543" i="16"/>
  <c r="AE1544" i="16"/>
  <c r="AE1545" i="16"/>
  <c r="AE1546" i="16"/>
  <c r="AE1547" i="16"/>
  <c r="AE1548" i="16"/>
  <c r="AE1549" i="16"/>
  <c r="AE1550" i="16"/>
  <c r="AE1551" i="16"/>
  <c r="AE1552" i="16"/>
  <c r="AE1553" i="16"/>
  <c r="AE1554" i="16"/>
  <c r="AE1555" i="16"/>
  <c r="AE1556" i="16"/>
  <c r="AE1557" i="16"/>
  <c r="AE1558" i="16"/>
  <c r="AE1559" i="16"/>
  <c r="AE1560" i="16"/>
  <c r="AE1561" i="16"/>
  <c r="AE1562" i="16"/>
  <c r="AE1563" i="16"/>
  <c r="AE1564" i="16"/>
  <c r="AE1565" i="16"/>
  <c r="AE1566" i="16"/>
  <c r="AE1567" i="16"/>
  <c r="AE1568" i="16"/>
  <c r="AE1569" i="16"/>
  <c r="AE1570" i="16"/>
  <c r="AE1571" i="16"/>
  <c r="AE1572" i="16"/>
  <c r="AE1573" i="16"/>
  <c r="AE1574" i="16"/>
  <c r="AE1575" i="16"/>
  <c r="AE1576" i="16"/>
  <c r="AE1577" i="16"/>
  <c r="AE1578" i="16"/>
  <c r="AE1579" i="16"/>
  <c r="AE1580" i="16"/>
  <c r="AE1581" i="16"/>
  <c r="AE1582" i="16"/>
  <c r="AE1583" i="16"/>
  <c r="AE1584" i="16"/>
  <c r="AE1585" i="16"/>
  <c r="AE1586" i="16"/>
  <c r="AE1587" i="16"/>
  <c r="AE1588" i="16"/>
  <c r="AE1589" i="16"/>
  <c r="AE1590" i="16"/>
  <c r="AE1591" i="16"/>
  <c r="AE1592" i="16"/>
  <c r="AE1593" i="16"/>
  <c r="AE1594" i="16"/>
  <c r="AE1595" i="16"/>
  <c r="AE1596" i="16"/>
  <c r="AE1597" i="16"/>
  <c r="AE1598" i="16"/>
  <c r="AE1599" i="16"/>
  <c r="AE1600" i="16"/>
  <c r="AE1601" i="16"/>
  <c r="AE1602" i="16"/>
  <c r="AE1603" i="16"/>
  <c r="AE1604" i="16"/>
  <c r="AE1605" i="16"/>
  <c r="AE1606" i="16"/>
  <c r="AE1607" i="16"/>
  <c r="AE1608" i="16"/>
  <c r="AE1609" i="16"/>
  <c r="AE1610" i="16"/>
  <c r="AE1611" i="16"/>
  <c r="AE1612" i="16"/>
  <c r="AE1613" i="16"/>
  <c r="AE1614" i="16"/>
  <c r="AE1615" i="16"/>
  <c r="AE1616" i="16"/>
  <c r="AE1617" i="16"/>
  <c r="AE1618" i="16"/>
  <c r="AE1619" i="16"/>
  <c r="AE1620" i="16"/>
  <c r="AE1621" i="16"/>
  <c r="AE1622" i="16"/>
  <c r="AE1623" i="16"/>
  <c r="AE1624" i="16"/>
  <c r="AE1625" i="16"/>
  <c r="AE1626" i="16"/>
  <c r="AE1627" i="16"/>
  <c r="AE1628" i="16"/>
  <c r="AE1629" i="16"/>
  <c r="AE1630" i="16"/>
  <c r="AE1631" i="16"/>
  <c r="AE1632" i="16"/>
  <c r="AE1633" i="16"/>
  <c r="AE1634" i="16"/>
  <c r="AE1635" i="16"/>
  <c r="AE1636" i="16"/>
  <c r="AE1637" i="16"/>
  <c r="AE1638" i="16"/>
  <c r="AE1639" i="16"/>
  <c r="AE1640" i="16"/>
  <c r="AE1641" i="16"/>
  <c r="AE1642" i="16"/>
  <c r="AE1643" i="16"/>
  <c r="AE1644" i="16"/>
  <c r="AE1645" i="16"/>
  <c r="AE1646" i="16"/>
  <c r="AE1647" i="16"/>
  <c r="AE1648" i="16"/>
  <c r="AE1649" i="16"/>
  <c r="AE1650" i="16"/>
  <c r="AE1651" i="16"/>
  <c r="AE1652" i="16"/>
  <c r="AE1653" i="16"/>
  <c r="AE1654" i="16"/>
  <c r="AE1655" i="16"/>
  <c r="AE1656" i="16"/>
  <c r="AE1657" i="16"/>
  <c r="AE1658" i="16"/>
  <c r="AE1659" i="16"/>
  <c r="AE1660" i="16"/>
  <c r="AE1661" i="16"/>
  <c r="AE1662" i="16"/>
  <c r="AE1663" i="16"/>
  <c r="AE1664" i="16"/>
  <c r="AE1665" i="16"/>
  <c r="AE1666" i="16"/>
  <c r="AE1667" i="16"/>
  <c r="AE1668" i="16"/>
  <c r="AE1669" i="16"/>
  <c r="AE1670" i="16"/>
  <c r="AE1671" i="16"/>
  <c r="AE1672" i="16"/>
  <c r="AE1673" i="16"/>
  <c r="AE1674" i="16"/>
  <c r="AE1675" i="16"/>
  <c r="AE1676" i="16"/>
  <c r="AE1677" i="16"/>
  <c r="AE1678" i="16"/>
  <c r="AE1679" i="16"/>
  <c r="AE1680" i="16"/>
  <c r="AE1681" i="16"/>
  <c r="AE1682" i="16"/>
  <c r="AE1683" i="16"/>
  <c r="AE1684" i="16"/>
  <c r="AE1685" i="16"/>
  <c r="AE1686" i="16"/>
  <c r="AE1687" i="16"/>
  <c r="AE1688" i="16"/>
  <c r="AE1689" i="16"/>
  <c r="AE1690" i="16"/>
  <c r="AE1691" i="16"/>
  <c r="AE1692" i="16"/>
  <c r="AE1693" i="16"/>
  <c r="AE1694" i="16"/>
  <c r="AE1695" i="16"/>
  <c r="AE1696" i="16"/>
  <c r="AE1697" i="16"/>
  <c r="AE1698" i="16"/>
  <c r="AE1699" i="16"/>
  <c r="AE1700" i="16"/>
  <c r="AE1701" i="16"/>
  <c r="AE1702" i="16"/>
  <c r="AE1703" i="16"/>
  <c r="AE1704" i="16"/>
  <c r="AE1705" i="16"/>
  <c r="AE1706" i="16"/>
  <c r="AE1707" i="16"/>
  <c r="AE1708" i="16"/>
  <c r="AE1709" i="16"/>
  <c r="AE1710" i="16"/>
  <c r="AE1711" i="16"/>
  <c r="AE1712" i="16"/>
  <c r="AE1713" i="16"/>
  <c r="AE1714" i="16"/>
  <c r="AE1715" i="16"/>
  <c r="AE1716" i="16"/>
  <c r="AE1717" i="16"/>
  <c r="AE1718" i="16"/>
  <c r="AE1719" i="16"/>
  <c r="AE1720" i="16"/>
  <c r="AE1721" i="16"/>
  <c r="AE1722" i="16"/>
  <c r="AE1723" i="16"/>
  <c r="AE1724" i="16"/>
  <c r="AE1725" i="16"/>
  <c r="AE1726" i="16"/>
  <c r="AE1727" i="16"/>
  <c r="AE1728" i="16"/>
  <c r="AE1729" i="16"/>
  <c r="AE1730" i="16"/>
  <c r="AE1731" i="16"/>
  <c r="AE1732" i="16"/>
  <c r="AE1733" i="16"/>
  <c r="AE1734" i="16"/>
  <c r="AE1735" i="16"/>
  <c r="AE1736" i="16"/>
  <c r="AE1737" i="16"/>
  <c r="AE1738" i="16"/>
  <c r="AE1739" i="16"/>
  <c r="AE1740" i="16"/>
  <c r="AE1741" i="16"/>
  <c r="AE1742" i="16"/>
  <c r="AE1743" i="16"/>
  <c r="AE1744" i="16"/>
  <c r="AE1745" i="16"/>
  <c r="AE1746" i="16"/>
  <c r="AE1747" i="16"/>
  <c r="AE1748" i="16"/>
  <c r="AE1749" i="16"/>
  <c r="AE1750" i="16"/>
  <c r="AE1751" i="16"/>
  <c r="AE1752" i="16"/>
  <c r="AE1753" i="16"/>
  <c r="AE1754" i="16"/>
  <c r="AE1755" i="16"/>
  <c r="AE1756" i="16"/>
  <c r="AE1757" i="16"/>
  <c r="AE1758" i="16"/>
  <c r="AE1759" i="16"/>
  <c r="AE1760" i="16"/>
  <c r="AE1761" i="16"/>
  <c r="AE1762" i="16"/>
  <c r="AE1763" i="16"/>
  <c r="AE1764" i="16"/>
  <c r="AE1765" i="16"/>
  <c r="AE1766" i="16"/>
  <c r="AE1767" i="16"/>
  <c r="AE1768" i="16"/>
  <c r="AE1769" i="16"/>
  <c r="AE1770" i="16"/>
  <c r="AE1771" i="16"/>
  <c r="AE1772" i="16"/>
  <c r="AE1773" i="16"/>
  <c r="AE1774" i="16"/>
  <c r="AE1775" i="16"/>
  <c r="AE1776" i="16"/>
  <c r="AE1777" i="16"/>
  <c r="AE1778" i="16"/>
  <c r="AE1779" i="16"/>
  <c r="AE1780" i="16"/>
  <c r="AE1781" i="16"/>
  <c r="AE1782" i="16"/>
  <c r="AE1783" i="16"/>
  <c r="AE1784" i="16"/>
  <c r="AE1785" i="16"/>
  <c r="AE1786" i="16"/>
  <c r="AE1787" i="16"/>
  <c r="AE1788" i="16"/>
  <c r="AE1789" i="16"/>
  <c r="AE1790" i="16"/>
  <c r="AE1791" i="16"/>
  <c r="AE1792" i="16"/>
  <c r="AE1793" i="16"/>
  <c r="AE1794" i="16"/>
  <c r="AE1795" i="16"/>
  <c r="AE1796" i="16"/>
  <c r="AE1797" i="16"/>
  <c r="AE1798" i="16"/>
  <c r="AE1799" i="16"/>
  <c r="AE1800" i="16"/>
  <c r="AE1801" i="16"/>
  <c r="AE1802" i="16"/>
  <c r="AE1803" i="16"/>
  <c r="AE1804" i="16"/>
  <c r="AE1805" i="16"/>
  <c r="AE1806" i="16"/>
  <c r="AE1807" i="16"/>
  <c r="AE1808" i="16"/>
  <c r="AE1809" i="16"/>
  <c r="AE1810" i="16"/>
  <c r="AE1811" i="16"/>
  <c r="AE1812" i="16"/>
  <c r="AE1813" i="16"/>
  <c r="AE1814" i="16"/>
  <c r="AE1815" i="16"/>
  <c r="AE1816" i="16"/>
  <c r="AE1817" i="16"/>
  <c r="AE1818" i="16"/>
  <c r="AE1819" i="16"/>
  <c r="AE1820" i="16"/>
  <c r="AE1821" i="16"/>
  <c r="AE1822" i="16"/>
  <c r="AE1823" i="16"/>
  <c r="AE1824" i="16"/>
  <c r="AE1825" i="16"/>
  <c r="AE1826" i="16"/>
  <c r="AE1827" i="16"/>
  <c r="AE1828" i="16"/>
  <c r="AE1829" i="16"/>
  <c r="AE1830" i="16"/>
  <c r="AE1831" i="16"/>
  <c r="AE1832" i="16"/>
  <c r="AE1833" i="16"/>
  <c r="AE1834" i="16"/>
  <c r="AE1835" i="16"/>
  <c r="AE1836" i="16"/>
  <c r="AE1837" i="16"/>
  <c r="AE1838" i="16"/>
  <c r="AE1839" i="16"/>
  <c r="AE1840" i="16"/>
  <c r="AE1841" i="16"/>
  <c r="AE1842" i="16"/>
  <c r="AE1843" i="16"/>
  <c r="AE1844" i="16"/>
  <c r="AE1845" i="16"/>
  <c r="AE1846" i="16"/>
  <c r="AE1847" i="16"/>
  <c r="AE1848" i="16"/>
  <c r="AE1849" i="16"/>
  <c r="AE1850" i="16"/>
  <c r="AE1851" i="16"/>
  <c r="AE1852" i="16"/>
  <c r="AE1853" i="16"/>
  <c r="AE1854" i="16"/>
  <c r="AE1855" i="16"/>
  <c r="AE1856" i="16"/>
  <c r="AE1857" i="16"/>
  <c r="AE1858" i="16"/>
  <c r="AE1859" i="16"/>
  <c r="AE1860" i="16"/>
  <c r="AE1861" i="16"/>
  <c r="AE1862" i="16"/>
  <c r="AE1863" i="16"/>
  <c r="AE1864" i="16"/>
  <c r="AE1865" i="16"/>
  <c r="AE1866" i="16"/>
  <c r="AE1867" i="16"/>
  <c r="AE1868" i="16"/>
  <c r="AE1869" i="16"/>
  <c r="AE1870" i="16"/>
  <c r="AE1871" i="16"/>
  <c r="AE1872" i="16"/>
  <c r="AE1873" i="16"/>
  <c r="AE1874" i="16"/>
  <c r="AE1875" i="16"/>
  <c r="AE1876" i="16"/>
  <c r="AE1877" i="16"/>
  <c r="AE1878" i="16"/>
  <c r="AE1879" i="16"/>
  <c r="AE1880" i="16"/>
  <c r="AE1881" i="16"/>
  <c r="AE1882" i="16"/>
  <c r="AE1883" i="16"/>
  <c r="AE1884" i="16"/>
  <c r="AE1885" i="16"/>
  <c r="AE1886" i="16"/>
  <c r="AE1887" i="16"/>
  <c r="AE1888" i="16"/>
  <c r="AE1889" i="16"/>
  <c r="AE1890" i="16"/>
  <c r="AE1891" i="16"/>
  <c r="AE1892" i="16"/>
  <c r="AE1893" i="16"/>
  <c r="AE1894" i="16"/>
  <c r="AE1895" i="16"/>
  <c r="AE1896" i="16"/>
  <c r="AE1897" i="16"/>
  <c r="AE1898" i="16"/>
  <c r="AE1899" i="16"/>
  <c r="AE1900" i="16"/>
  <c r="AE1901" i="16"/>
  <c r="AE1902" i="16"/>
  <c r="AE1903" i="16"/>
  <c r="AE1904" i="16"/>
  <c r="AE1905" i="16"/>
  <c r="AE1906" i="16"/>
  <c r="AE1907" i="16"/>
  <c r="AE1908" i="16"/>
  <c r="AE1909" i="16"/>
  <c r="AE1910" i="16"/>
  <c r="AE1911" i="16"/>
  <c r="AE1912" i="16"/>
  <c r="AE1913" i="16"/>
  <c r="AE1914" i="16"/>
  <c r="AE1915" i="16"/>
  <c r="AE1916" i="16"/>
  <c r="AE1917" i="16"/>
  <c r="AE1918" i="16"/>
  <c r="AE1919" i="16"/>
  <c r="AE1920" i="16"/>
  <c r="AE1921" i="16"/>
  <c r="AE1922" i="16"/>
  <c r="AE1923" i="16"/>
  <c r="AE1924" i="16"/>
  <c r="AE1925" i="16"/>
  <c r="AE1926" i="16"/>
  <c r="AE1927" i="16"/>
  <c r="AE1928" i="16"/>
  <c r="AE1929" i="16"/>
  <c r="AE1930" i="16"/>
  <c r="AE1931" i="16"/>
  <c r="AE1932" i="16"/>
  <c r="AE1933" i="16"/>
  <c r="AE1934" i="16"/>
  <c r="AE1935" i="16"/>
  <c r="AE1936" i="16"/>
  <c r="AE1937" i="16"/>
  <c r="AE1938" i="16"/>
  <c r="AE1939" i="16"/>
  <c r="AE1940" i="16"/>
  <c r="AE1941" i="16"/>
  <c r="AE1942" i="16"/>
  <c r="AE1943" i="16"/>
  <c r="AE1944" i="16"/>
  <c r="AE1945" i="16"/>
  <c r="AE1946" i="16"/>
  <c r="AE1947" i="16"/>
  <c r="AE1948" i="16"/>
  <c r="AE1949" i="16"/>
  <c r="AE1950" i="16"/>
  <c r="AE1951" i="16"/>
  <c r="AE1952" i="16"/>
  <c r="AE1953" i="16"/>
  <c r="AE1954" i="16"/>
  <c r="AE1955" i="16"/>
  <c r="AE1956" i="16"/>
  <c r="AE1957" i="16"/>
  <c r="AE1958" i="16"/>
  <c r="AE1959" i="16"/>
  <c r="AE1960" i="16"/>
  <c r="AE1961" i="16"/>
  <c r="AE1962" i="16"/>
  <c r="AE1963" i="16"/>
  <c r="AE1964" i="16"/>
  <c r="AE1965" i="16"/>
  <c r="AE1966" i="16"/>
  <c r="AE1967" i="16"/>
  <c r="AE1968" i="16"/>
  <c r="AE1969" i="16"/>
  <c r="AE1970" i="16"/>
  <c r="AE1971" i="16"/>
  <c r="AE1972" i="16"/>
  <c r="AE1973" i="16"/>
  <c r="AE1974" i="16"/>
  <c r="AE1975" i="16"/>
  <c r="AE1976" i="16"/>
  <c r="AE1977" i="16"/>
  <c r="AE1978" i="16"/>
  <c r="AE1979" i="16"/>
  <c r="AE1980" i="16"/>
  <c r="AE1981" i="16"/>
  <c r="AE1982" i="16"/>
  <c r="AE1983" i="16"/>
  <c r="AE1984" i="16"/>
  <c r="AE1985" i="16"/>
  <c r="AE1986" i="16"/>
  <c r="AE1987" i="16"/>
  <c r="AE1988" i="16"/>
  <c r="AE1989" i="16"/>
  <c r="AE1990" i="16"/>
  <c r="AE1991" i="16"/>
  <c r="AE1992" i="16"/>
  <c r="AE1993" i="16"/>
  <c r="AE1994" i="16"/>
  <c r="AE1995" i="16"/>
  <c r="AE1996" i="16"/>
  <c r="AE1997" i="16"/>
  <c r="AE1998" i="16"/>
  <c r="AE1999" i="16"/>
  <c r="AE2000" i="16"/>
  <c r="AE2001" i="16"/>
  <c r="AE2002" i="16"/>
  <c r="AE2003" i="16"/>
  <c r="AE2004" i="16"/>
  <c r="AE2005" i="16"/>
  <c r="AE2006" i="16"/>
  <c r="AE2007" i="16"/>
  <c r="AE2008" i="16"/>
  <c r="AE2009" i="16"/>
  <c r="AE2010" i="16"/>
  <c r="AE2011" i="16"/>
  <c r="AE2012" i="16"/>
  <c r="AE2013" i="16"/>
  <c r="AE2014" i="16"/>
  <c r="AE2015" i="16"/>
  <c r="AE2016" i="16"/>
  <c r="AE2017" i="16"/>
  <c r="AE2018" i="16"/>
  <c r="AE2019" i="16"/>
  <c r="AE2020" i="16"/>
  <c r="AE2021" i="16"/>
  <c r="AE2022" i="16"/>
  <c r="AE2023" i="16"/>
  <c r="AE2024" i="16"/>
  <c r="AE2025" i="16"/>
  <c r="AE2026" i="16"/>
  <c r="AE2027" i="16"/>
  <c r="AE2028" i="16"/>
  <c r="AE2029" i="16"/>
  <c r="AE2030" i="16"/>
  <c r="AE2031" i="16"/>
  <c r="AE2032" i="16"/>
  <c r="AE2033" i="16"/>
  <c r="AE2034" i="16"/>
  <c r="AE2035" i="16"/>
  <c r="AE2036" i="16"/>
  <c r="AE2037" i="16"/>
  <c r="AE2038" i="16"/>
  <c r="AE2039" i="16"/>
  <c r="AE2040" i="16"/>
  <c r="AE2041" i="16"/>
  <c r="AE2042" i="16"/>
  <c r="AE2043" i="16"/>
  <c r="AE2044" i="16"/>
  <c r="AE2045" i="16"/>
  <c r="AE2046" i="16"/>
  <c r="AE2047" i="16"/>
  <c r="AE2048" i="16"/>
  <c r="AE2049" i="16"/>
  <c r="AE2050" i="16"/>
  <c r="AE2051" i="16"/>
  <c r="AE2052" i="16"/>
  <c r="AE2053" i="16"/>
  <c r="AE2054" i="16"/>
  <c r="AE2055" i="16"/>
  <c r="AE2056" i="16"/>
  <c r="AE2057" i="16"/>
  <c r="AE2058" i="16"/>
  <c r="AE2059" i="16"/>
  <c r="AE2060" i="16"/>
  <c r="AE2061" i="16"/>
  <c r="AE2062" i="16"/>
  <c r="AE2063" i="16"/>
  <c r="AE2064" i="16"/>
  <c r="AE2065" i="16"/>
  <c r="AE2066" i="16"/>
  <c r="AE2067" i="16"/>
  <c r="AE2068" i="16"/>
  <c r="AE2069" i="16"/>
  <c r="AE2070" i="16"/>
  <c r="AE2071" i="16"/>
  <c r="AE2072" i="16"/>
  <c r="AE2073" i="16"/>
  <c r="AE2074" i="16"/>
  <c r="AE2075" i="16"/>
  <c r="AE2076" i="16"/>
  <c r="AE2077" i="16"/>
  <c r="AE2078" i="16"/>
  <c r="AE2079" i="16"/>
  <c r="AE2080" i="16"/>
  <c r="AE2081" i="16"/>
  <c r="AE2082" i="16"/>
  <c r="AE2083" i="16"/>
  <c r="AE2084" i="16"/>
  <c r="AE2085" i="16"/>
  <c r="AE2086" i="16"/>
  <c r="AE2087" i="16"/>
  <c r="AE2088" i="16"/>
  <c r="AE2089" i="16"/>
  <c r="AE2090" i="16"/>
  <c r="AE2091" i="16"/>
  <c r="AE2092" i="16"/>
  <c r="AE2093" i="16"/>
  <c r="AE2094" i="16"/>
  <c r="AE2095" i="16"/>
  <c r="AE2096" i="16"/>
  <c r="AE2097" i="16"/>
  <c r="AE2098" i="16"/>
  <c r="AE2099" i="16"/>
  <c r="AE2100" i="16"/>
  <c r="AE2101" i="16"/>
  <c r="AE2102" i="16"/>
  <c r="AE2103" i="16"/>
  <c r="AE2104" i="16"/>
  <c r="AE2105" i="16"/>
  <c r="AE2106" i="16"/>
  <c r="AE2107" i="16"/>
  <c r="AE2108" i="16"/>
  <c r="AE2109" i="16"/>
  <c r="AE2110" i="16"/>
  <c r="AE2111" i="16"/>
  <c r="AE2112" i="16"/>
  <c r="AE2113" i="16"/>
  <c r="AE2114" i="16"/>
  <c r="AE2115" i="16"/>
  <c r="AE2116" i="16"/>
  <c r="AE2117" i="16"/>
  <c r="AE2118" i="16"/>
  <c r="AE2119" i="16"/>
  <c r="AE2120" i="16"/>
  <c r="AE2121" i="16"/>
  <c r="AE2122" i="16"/>
  <c r="AE2123" i="16"/>
  <c r="AE2124" i="16"/>
  <c r="AE2125" i="16"/>
  <c r="AE2126" i="16"/>
  <c r="AE2127" i="16"/>
  <c r="AE2128" i="16"/>
  <c r="AE2129" i="16"/>
  <c r="AE2130" i="16"/>
  <c r="AE2131" i="16"/>
  <c r="AE2132" i="16"/>
  <c r="AE2133" i="16"/>
  <c r="AE2134" i="16"/>
  <c r="AE2135" i="16"/>
  <c r="AE2136" i="16"/>
  <c r="AE2137" i="16"/>
  <c r="AE2138" i="16"/>
  <c r="AE2139" i="16"/>
  <c r="AE2140" i="16"/>
  <c r="AE2141" i="16"/>
  <c r="AE2142" i="16"/>
  <c r="AE2143" i="16"/>
  <c r="AE2144" i="16"/>
  <c r="AE2145" i="16"/>
  <c r="AE2146" i="16"/>
  <c r="AE2147" i="16"/>
  <c r="AE2148" i="16"/>
  <c r="AE2149" i="16"/>
  <c r="AE2150" i="16"/>
  <c r="AE2151" i="16"/>
  <c r="AE2152" i="16"/>
  <c r="AE2153" i="16"/>
  <c r="AE2154" i="16"/>
  <c r="AE2155" i="16"/>
  <c r="AE2156" i="16"/>
  <c r="AE2157" i="16"/>
  <c r="AE2158" i="16"/>
  <c r="AE2159" i="16"/>
  <c r="AE2160" i="16"/>
  <c r="AE2161" i="16"/>
  <c r="AE2162" i="16"/>
  <c r="AE2163" i="16"/>
  <c r="AE2164" i="16"/>
  <c r="AE2165" i="16"/>
  <c r="AE2166" i="16"/>
  <c r="AE2167" i="16"/>
  <c r="AE2168" i="16"/>
  <c r="AE2169" i="16"/>
  <c r="AE2170" i="16"/>
  <c r="AE2171" i="16"/>
  <c r="AE2172" i="16"/>
  <c r="AE2173" i="16"/>
  <c r="AE2174" i="16"/>
  <c r="AE2175" i="16"/>
  <c r="AE2176" i="16"/>
  <c r="AE2177" i="16"/>
  <c r="AE2178" i="16"/>
  <c r="AE2179" i="16"/>
  <c r="AE2180" i="16"/>
  <c r="AE2181" i="16"/>
  <c r="AE2182" i="16"/>
  <c r="AE2183" i="16"/>
  <c r="AE2184" i="16"/>
  <c r="AE2185" i="16"/>
  <c r="AE2186" i="16"/>
  <c r="AE2187" i="16"/>
  <c r="AE2188" i="16"/>
  <c r="AE2189" i="16"/>
  <c r="AE2190" i="16"/>
  <c r="AE2191" i="16"/>
  <c r="AE2192" i="16"/>
  <c r="AE2193" i="16"/>
  <c r="AE2194" i="16"/>
  <c r="AE2195" i="16"/>
  <c r="AE2196" i="16"/>
  <c r="AE2197" i="16"/>
  <c r="AE2198" i="16"/>
  <c r="AE2199" i="16"/>
  <c r="AE2200" i="16"/>
  <c r="AE2201" i="16"/>
  <c r="AE2202" i="16"/>
  <c r="AE2203" i="16"/>
  <c r="AE2204" i="16"/>
  <c r="AE2205" i="16"/>
  <c r="AE2206" i="16"/>
  <c r="AE2207" i="16"/>
  <c r="AE2208" i="16"/>
  <c r="AE2209" i="16"/>
  <c r="AE2210" i="16"/>
  <c r="AE2211" i="16"/>
  <c r="AE2212" i="16"/>
  <c r="AE2213" i="16"/>
  <c r="AE2214" i="16"/>
  <c r="AE2215" i="16"/>
  <c r="AE2216" i="16"/>
  <c r="AE2217" i="16"/>
  <c r="AE2218" i="16"/>
  <c r="AE2219" i="16"/>
  <c r="AE2220" i="16"/>
  <c r="AE2221" i="16"/>
  <c r="AE2222" i="16"/>
  <c r="AE2223" i="16"/>
  <c r="AE2224" i="16"/>
  <c r="AE2225" i="16"/>
  <c r="AE2226" i="16"/>
  <c r="AE2227" i="16"/>
  <c r="AE2228" i="16"/>
  <c r="AE2229" i="16"/>
  <c r="AE2230" i="16"/>
  <c r="AE2231" i="16"/>
  <c r="AE2232" i="16"/>
  <c r="AE2233" i="16"/>
  <c r="AE2234" i="16"/>
  <c r="AE2235" i="16"/>
  <c r="AE2236" i="16"/>
  <c r="AE2237" i="16"/>
  <c r="AE2238" i="16"/>
  <c r="AE2239" i="16"/>
  <c r="AE2240" i="16"/>
  <c r="AE2241" i="16"/>
  <c r="AE2242" i="16"/>
  <c r="AE2243" i="16"/>
  <c r="AE2244" i="16"/>
  <c r="AE2245" i="16"/>
  <c r="AE2246" i="16"/>
  <c r="AE2247" i="16"/>
  <c r="AE2248" i="16"/>
  <c r="AE2249" i="16"/>
  <c r="AE2250" i="16"/>
  <c r="AE2251" i="16"/>
  <c r="AE2252" i="16"/>
  <c r="AE2253" i="16"/>
  <c r="AE2254" i="16"/>
  <c r="AE2255" i="16"/>
  <c r="AE2256" i="16"/>
  <c r="AE2257" i="16"/>
  <c r="AE2258" i="16"/>
  <c r="AE2259" i="16"/>
  <c r="AE2260" i="16"/>
  <c r="AE2261" i="16"/>
  <c r="AE2262" i="16"/>
  <c r="AE2263" i="16"/>
  <c r="AE2264" i="16"/>
  <c r="AE2265" i="16"/>
  <c r="AE2266" i="16"/>
  <c r="AE2267" i="16"/>
  <c r="AE2268" i="16"/>
  <c r="AE2269" i="16"/>
  <c r="AE2270" i="16"/>
  <c r="AE2271" i="16"/>
  <c r="AE2272" i="16"/>
  <c r="AE2273" i="16"/>
  <c r="AE2274" i="16"/>
  <c r="AE2275" i="16"/>
  <c r="AE2276" i="16"/>
  <c r="AE2277" i="16"/>
  <c r="AE2278" i="16"/>
  <c r="AE2279" i="16"/>
  <c r="AE2280" i="16"/>
  <c r="AE2281" i="16"/>
  <c r="AE2282" i="16"/>
  <c r="AE2283" i="16"/>
  <c r="AE2284" i="16"/>
  <c r="AE2285" i="16"/>
  <c r="AE2286" i="16"/>
  <c r="AE2287" i="16"/>
  <c r="AE2288" i="16"/>
  <c r="AE2289" i="16"/>
  <c r="AE2290" i="16"/>
  <c r="AE2291" i="16"/>
  <c r="AE2292" i="16"/>
  <c r="AE2293" i="16"/>
  <c r="AE2294" i="16"/>
  <c r="AE2295" i="16"/>
  <c r="AE2296" i="16"/>
  <c r="AE2297" i="16"/>
  <c r="AE2298" i="16"/>
  <c r="AE2299" i="16"/>
  <c r="AE2300" i="16"/>
  <c r="AE2301" i="16"/>
  <c r="AE2302" i="16"/>
  <c r="AE2303" i="16"/>
  <c r="AE2304" i="16"/>
  <c r="AE2305" i="16"/>
  <c r="AE2306" i="16"/>
  <c r="AE2307" i="16"/>
  <c r="AE2308" i="16"/>
  <c r="AE2309" i="16"/>
  <c r="AE2310" i="16"/>
  <c r="AE2311" i="16"/>
  <c r="AE2312" i="16"/>
  <c r="AE2313" i="16"/>
  <c r="AE2314" i="16"/>
  <c r="AE2315" i="16"/>
  <c r="AE2316" i="16"/>
  <c r="AE2317" i="16"/>
  <c r="AE2318" i="16"/>
  <c r="AE2319" i="16"/>
  <c r="AE2320" i="16"/>
  <c r="AE2321" i="16"/>
  <c r="AE2322" i="16"/>
  <c r="AE2323" i="16"/>
  <c r="AE2324" i="16"/>
  <c r="AE2325" i="16"/>
  <c r="AE2326" i="16"/>
  <c r="AE2327" i="16"/>
  <c r="AE2328" i="16"/>
  <c r="AE2329" i="16"/>
  <c r="AE2330" i="16"/>
  <c r="AE2331" i="16"/>
  <c r="AE2332" i="16"/>
  <c r="AE2333" i="16"/>
  <c r="AE2334" i="16"/>
  <c r="AE2335" i="16"/>
  <c r="AE2336" i="16"/>
  <c r="AE2337" i="16"/>
  <c r="AE2338" i="16"/>
  <c r="AE2339" i="16"/>
  <c r="AE2340" i="16"/>
  <c r="AE2341" i="16"/>
  <c r="AE2342" i="16"/>
  <c r="AE2343" i="16"/>
  <c r="AE2344" i="16"/>
  <c r="AE2345" i="16"/>
  <c r="AE2346" i="16"/>
  <c r="AE2347" i="16"/>
  <c r="AE2348" i="16"/>
  <c r="AE2349" i="16"/>
  <c r="AE2350" i="16"/>
  <c r="AE2351" i="16"/>
  <c r="AE2352" i="16"/>
  <c r="AE2353" i="16"/>
  <c r="AE2354" i="16"/>
  <c r="AE2355" i="16"/>
  <c r="AE2356" i="16"/>
  <c r="AE2357" i="16"/>
  <c r="AE2358" i="16"/>
  <c r="AE2359" i="16"/>
  <c r="AE2360" i="16"/>
  <c r="AE2361" i="16"/>
  <c r="AE2362" i="16"/>
  <c r="AE2363" i="16"/>
  <c r="AE2364" i="16"/>
  <c r="AE2365" i="16"/>
  <c r="AE2366" i="16"/>
  <c r="AE2367" i="16"/>
  <c r="AE2368" i="16"/>
  <c r="AE2369" i="16"/>
  <c r="AE2370" i="16"/>
  <c r="AE2371" i="16"/>
  <c r="AE2372" i="16"/>
  <c r="AE2373" i="16"/>
  <c r="AE2374" i="16"/>
  <c r="AE2375" i="16"/>
  <c r="AE2376" i="16"/>
  <c r="AE2377" i="16"/>
  <c r="AE2378" i="16"/>
  <c r="AE2379" i="16"/>
  <c r="AE2380" i="16"/>
  <c r="AE2381" i="16"/>
  <c r="AE2382" i="16"/>
  <c r="AE2383" i="16"/>
  <c r="AE2384" i="16"/>
  <c r="AE2385" i="16"/>
  <c r="AE2386" i="16"/>
  <c r="AE2387" i="16"/>
  <c r="AE2388" i="16"/>
  <c r="AE2389" i="16"/>
  <c r="AE2390" i="16"/>
  <c r="AE2391" i="16"/>
  <c r="AE2392" i="16"/>
  <c r="AE2393" i="16"/>
  <c r="AE2394" i="16"/>
  <c r="AE2395" i="16"/>
  <c r="AE2396" i="16"/>
  <c r="AE2397" i="16"/>
  <c r="AE2398" i="16"/>
  <c r="AE2399" i="16"/>
  <c r="AE2400" i="16"/>
  <c r="AE2401" i="16"/>
  <c r="AE2402" i="16"/>
  <c r="AE2403" i="16"/>
  <c r="AE2404" i="16"/>
  <c r="AE2405" i="16"/>
  <c r="AE2406" i="16"/>
  <c r="AE2407" i="16"/>
  <c r="AE2408" i="16"/>
  <c r="AE2409" i="16"/>
  <c r="AE2410" i="16"/>
  <c r="AE2411" i="16"/>
  <c r="AE2412" i="16"/>
  <c r="AE2413" i="16"/>
  <c r="AE2414" i="16"/>
  <c r="AE2415" i="16"/>
  <c r="AE2416" i="16"/>
  <c r="AE2417" i="16"/>
  <c r="AE2418" i="16"/>
  <c r="AE2419" i="16"/>
  <c r="AE2420" i="16"/>
  <c r="AE2421" i="16"/>
  <c r="AE2422" i="16"/>
  <c r="AE2423" i="16"/>
  <c r="AE2424" i="16"/>
  <c r="AE2425" i="16"/>
  <c r="AE2426" i="16"/>
  <c r="AE2427" i="16"/>
  <c r="AE2428" i="16"/>
  <c r="AE2429" i="16"/>
  <c r="AE2430" i="16"/>
  <c r="AE2431" i="16"/>
  <c r="AE2432" i="16"/>
  <c r="AE2433" i="16"/>
  <c r="AE2434" i="16"/>
  <c r="AE2435" i="16"/>
  <c r="AE2436" i="16"/>
  <c r="AE2437" i="16"/>
  <c r="AE2438" i="16"/>
  <c r="AE2439" i="16"/>
  <c r="AE2440" i="16"/>
  <c r="AE2441" i="16"/>
  <c r="AE2442" i="16"/>
  <c r="AE2443" i="16"/>
  <c r="AE2444" i="16"/>
  <c r="AE2445" i="16"/>
  <c r="AE2446" i="16"/>
  <c r="AE2447" i="16"/>
  <c r="AE2448" i="16"/>
  <c r="AE2449" i="16"/>
  <c r="AE2450" i="16"/>
  <c r="AE2451" i="16"/>
  <c r="AE2452" i="16"/>
  <c r="AE2453" i="16"/>
  <c r="AE2454" i="16"/>
  <c r="AE2455" i="16"/>
  <c r="AE2456" i="16"/>
  <c r="AE2457" i="16"/>
  <c r="AE2458" i="16"/>
  <c r="AE2459" i="16"/>
  <c r="AE2460" i="16"/>
  <c r="AE2461" i="16"/>
  <c r="AE2462" i="16"/>
  <c r="AE2463" i="16"/>
  <c r="AE2464" i="16"/>
  <c r="AE2465" i="16"/>
  <c r="AE2466" i="16"/>
  <c r="AE2467" i="16"/>
  <c r="AE2468" i="16"/>
  <c r="AE2469" i="16"/>
  <c r="AE2470" i="16"/>
  <c r="AE2471" i="16"/>
  <c r="AE2472" i="16"/>
  <c r="AE2473" i="16"/>
  <c r="AE2474" i="16"/>
  <c r="AE2475" i="16"/>
  <c r="AE2476" i="16"/>
  <c r="AE2477" i="16"/>
  <c r="AE2478" i="16"/>
  <c r="AE2479" i="16"/>
  <c r="AE2480" i="16"/>
  <c r="AE2481" i="16"/>
  <c r="AE2482" i="16"/>
  <c r="AE2483" i="16"/>
  <c r="AE2484" i="16"/>
  <c r="AE2485" i="16"/>
  <c r="AE2486" i="16"/>
  <c r="AE2487" i="16"/>
  <c r="AE2488" i="16"/>
  <c r="AE2489" i="16"/>
  <c r="AE2490" i="16"/>
  <c r="AE2491" i="16"/>
  <c r="AE2492" i="16"/>
  <c r="AE2493" i="16"/>
  <c r="AE2494" i="16"/>
  <c r="AE2495" i="16"/>
  <c r="AE2496" i="16"/>
  <c r="AE2497" i="16"/>
  <c r="AE2498" i="16"/>
  <c r="AE2499" i="16"/>
  <c r="AE2500" i="16"/>
  <c r="AE2501" i="16"/>
  <c r="AE2502" i="16"/>
  <c r="AE2503" i="16"/>
  <c r="AE2504" i="16"/>
  <c r="AE2505" i="16"/>
  <c r="AE2506" i="16"/>
  <c r="AE2507" i="16"/>
  <c r="AE2508" i="16"/>
  <c r="AE2509" i="16"/>
  <c r="AE2510" i="16"/>
  <c r="AE2511" i="16"/>
  <c r="AE2512" i="16"/>
  <c r="AE2513" i="16"/>
  <c r="AE2514" i="16"/>
  <c r="AE2515" i="16"/>
  <c r="AE2516" i="16"/>
  <c r="AE2517" i="16"/>
  <c r="AE2518" i="16"/>
  <c r="AE2519" i="16"/>
  <c r="AE2520" i="16"/>
  <c r="AE2521" i="16"/>
  <c r="AE2522" i="16"/>
  <c r="AE2523" i="16"/>
  <c r="AE2524" i="16"/>
  <c r="AE2525" i="16"/>
  <c r="AE2526" i="16"/>
  <c r="AE2527" i="16"/>
  <c r="AE2528" i="16"/>
  <c r="AE2529" i="16"/>
  <c r="AE2530" i="16"/>
  <c r="AE2531" i="16"/>
  <c r="AE2532" i="16"/>
  <c r="AE2533" i="16"/>
  <c r="AE2534" i="16"/>
  <c r="AE2535" i="16"/>
  <c r="AE2536" i="16"/>
  <c r="AE2537" i="16"/>
  <c r="AE2538" i="16"/>
  <c r="AE2539" i="16"/>
  <c r="AE2540" i="16"/>
  <c r="AE2541" i="16"/>
  <c r="AE2542" i="16"/>
  <c r="AE2543" i="16"/>
  <c r="AE2544" i="16"/>
  <c r="AE2545" i="16"/>
  <c r="AE2546" i="16"/>
  <c r="AE2547" i="16"/>
  <c r="AE2548" i="16"/>
  <c r="AE2549" i="16"/>
  <c r="AE2550" i="16"/>
  <c r="AE2551" i="16"/>
  <c r="AE2552" i="16"/>
  <c r="AE2553" i="16"/>
  <c r="AE2554" i="16"/>
  <c r="AE2555" i="16"/>
  <c r="AE2556" i="16"/>
  <c r="AE2557" i="16"/>
  <c r="AE2558" i="16"/>
  <c r="AE2559" i="16"/>
  <c r="AE2560" i="16"/>
  <c r="AE2561" i="16"/>
  <c r="AE2562" i="16"/>
  <c r="AE2563" i="16"/>
  <c r="AE2564" i="16"/>
  <c r="AE2565" i="16"/>
  <c r="AE2566" i="16"/>
  <c r="AE2567" i="16"/>
  <c r="AE2568" i="16"/>
  <c r="AE2569" i="16"/>
  <c r="AE2570" i="16"/>
  <c r="AE2571" i="16"/>
  <c r="AE2572" i="16"/>
  <c r="AE2573" i="16"/>
  <c r="AE2574" i="16"/>
  <c r="AE2575" i="16"/>
  <c r="AE2576" i="16"/>
  <c r="AE2577" i="16"/>
  <c r="AE2578" i="16"/>
  <c r="AE2579" i="16"/>
  <c r="AE2580" i="16"/>
  <c r="AE2581" i="16"/>
  <c r="AE2582" i="16"/>
  <c r="AE2583" i="16"/>
  <c r="AE2584" i="16"/>
  <c r="AE2585" i="16"/>
  <c r="AE2586" i="16"/>
  <c r="AE2587" i="16"/>
  <c r="AE2588" i="16"/>
  <c r="AE2589" i="16"/>
  <c r="AE2590" i="16"/>
  <c r="AE2591" i="16"/>
  <c r="AE2592" i="16"/>
  <c r="AE2593" i="16"/>
  <c r="AE2594" i="16"/>
  <c r="AE2595" i="16"/>
  <c r="AE2596" i="16"/>
  <c r="AE2597" i="16"/>
  <c r="AE2598" i="16"/>
  <c r="AE2599" i="16"/>
  <c r="AE2600" i="16"/>
  <c r="AE2601" i="16"/>
  <c r="AE2602" i="16"/>
  <c r="AE2603" i="16"/>
  <c r="AE2604" i="16"/>
  <c r="AE2605" i="16"/>
  <c r="AE2606" i="16"/>
  <c r="AE2607" i="16"/>
  <c r="AE2608" i="16"/>
  <c r="AE2609" i="16"/>
  <c r="AE2610" i="16"/>
  <c r="AE2611" i="16"/>
  <c r="AE2612" i="16"/>
  <c r="AE2613" i="16"/>
  <c r="AE2614" i="16"/>
  <c r="AE2615" i="16"/>
  <c r="AE2616" i="16"/>
  <c r="AE2617" i="16"/>
  <c r="AE2618" i="16"/>
  <c r="AE2619" i="16"/>
  <c r="AE2620" i="16"/>
  <c r="AE2621" i="16"/>
  <c r="AE2622" i="16"/>
  <c r="AE2623" i="16"/>
  <c r="AE2624" i="16"/>
  <c r="AE2625" i="16"/>
  <c r="AE2626" i="16"/>
  <c r="AE2627" i="16"/>
  <c r="AE2628" i="16"/>
  <c r="AE2629" i="16"/>
  <c r="AE2630" i="16"/>
  <c r="AE2631" i="16"/>
  <c r="AE2632" i="16"/>
  <c r="AE2633" i="16"/>
  <c r="AE2634" i="16"/>
  <c r="AE2635" i="16"/>
  <c r="AE2636" i="16"/>
  <c r="AE2637" i="16"/>
  <c r="AE2638" i="16"/>
  <c r="AE2639" i="16"/>
  <c r="AE2640" i="16"/>
  <c r="AE2641" i="16"/>
  <c r="AE2642" i="16"/>
  <c r="AE2643" i="16"/>
  <c r="AE2644" i="16"/>
  <c r="AE2645" i="16"/>
  <c r="AE2646" i="16"/>
  <c r="AE2647" i="16"/>
  <c r="AE2648" i="16"/>
  <c r="AE2649" i="16"/>
  <c r="AE2650" i="16"/>
  <c r="AE2651" i="16"/>
  <c r="AE2652" i="16"/>
  <c r="AE2653" i="16"/>
  <c r="AE2654" i="16"/>
  <c r="AE2655" i="16"/>
  <c r="AE2656" i="16"/>
  <c r="AE2657" i="16"/>
  <c r="AE2658" i="16"/>
  <c r="AE2659" i="16"/>
  <c r="AE2660" i="16"/>
  <c r="AE2661" i="16"/>
  <c r="AE2662" i="16"/>
  <c r="AE2663" i="16"/>
  <c r="AE2664" i="16"/>
  <c r="AE2665" i="16"/>
  <c r="AE2666" i="16"/>
  <c r="AE2667" i="16"/>
  <c r="AE2668" i="16"/>
  <c r="AE2669" i="16"/>
  <c r="AE2670" i="16"/>
  <c r="AE2671" i="16"/>
  <c r="AE2672" i="16"/>
  <c r="AE2673" i="16"/>
  <c r="AE2674" i="16"/>
  <c r="AE2675" i="16"/>
  <c r="AE2676" i="16"/>
  <c r="AE2677" i="16"/>
  <c r="AE2678" i="16"/>
  <c r="AE2679" i="16"/>
  <c r="AE2680" i="16"/>
  <c r="AE2681" i="16"/>
  <c r="AE2682" i="16"/>
  <c r="AE2683" i="16"/>
  <c r="AE2684" i="16"/>
  <c r="AE2685" i="16"/>
  <c r="AE2686" i="16"/>
  <c r="AE2687" i="16"/>
  <c r="AE2688" i="16"/>
  <c r="AE2689" i="16"/>
  <c r="AE2690" i="16"/>
  <c r="AE2691" i="16"/>
  <c r="AE2692" i="16"/>
  <c r="AE2693" i="16"/>
  <c r="AE2694" i="16"/>
  <c r="AE2695" i="16"/>
  <c r="AE2696" i="16"/>
  <c r="AE2697" i="16"/>
  <c r="AE2698" i="16"/>
  <c r="AE2699" i="16"/>
  <c r="AE2700" i="16"/>
  <c r="AE2701" i="16"/>
  <c r="AE2702" i="16"/>
  <c r="AE2703" i="16"/>
  <c r="AE2704" i="16"/>
  <c r="AE2705" i="16"/>
  <c r="AE2706" i="16"/>
  <c r="AE2707" i="16"/>
  <c r="AE2708" i="16"/>
  <c r="AE2709" i="16"/>
  <c r="AE2710" i="16"/>
  <c r="AE2711" i="16"/>
  <c r="AE2712" i="16"/>
  <c r="AE2713" i="16"/>
  <c r="AE2714" i="16"/>
  <c r="AE2715" i="16"/>
  <c r="AE2716" i="16"/>
  <c r="AE2717" i="16"/>
  <c r="AE2718" i="16"/>
  <c r="AE2719" i="16"/>
  <c r="AE2720" i="16"/>
  <c r="AE2721" i="16"/>
  <c r="AE2722" i="16"/>
  <c r="AE2723" i="16"/>
  <c r="AE2724" i="16"/>
  <c r="AE2725" i="16"/>
  <c r="AE2726" i="16"/>
  <c r="AE2727" i="16"/>
  <c r="AE2728" i="16"/>
  <c r="AE2729" i="16"/>
  <c r="AE2730" i="16"/>
  <c r="AE2731" i="16"/>
  <c r="AE2732" i="16"/>
  <c r="AE2733" i="16"/>
  <c r="AE2734" i="16"/>
  <c r="AE2735" i="16"/>
  <c r="AE2736" i="16"/>
  <c r="AE2737" i="16"/>
  <c r="AE2738" i="16"/>
  <c r="AE2739" i="16"/>
  <c r="AE2740" i="16"/>
  <c r="AE2741" i="16"/>
  <c r="AE2742" i="16"/>
  <c r="AE2743" i="16"/>
  <c r="AE2744" i="16"/>
  <c r="AE2745" i="16"/>
  <c r="AE2746" i="16"/>
  <c r="AE2747" i="16"/>
  <c r="AE2748" i="16"/>
  <c r="AE2749" i="16"/>
  <c r="AE2750" i="16"/>
  <c r="AE2751" i="16"/>
  <c r="AE2752" i="16"/>
  <c r="AE2753" i="16"/>
  <c r="AE2754" i="16"/>
  <c r="AE2755" i="16"/>
  <c r="AE2756" i="16"/>
  <c r="AE2757" i="16"/>
  <c r="AE2758" i="16"/>
  <c r="AE2759" i="16"/>
  <c r="AE2760" i="16"/>
  <c r="AE2761" i="16"/>
  <c r="AE2762" i="16"/>
  <c r="AE2763" i="16"/>
  <c r="AE2764" i="16"/>
  <c r="AE2765" i="16"/>
  <c r="AE2766" i="16"/>
  <c r="AE2767" i="16"/>
  <c r="AE2768" i="16"/>
  <c r="AE2769" i="16"/>
  <c r="AE2770" i="16"/>
  <c r="AE2771" i="16"/>
  <c r="AE2772" i="16"/>
  <c r="AE2773" i="16"/>
  <c r="AE2774" i="16"/>
  <c r="AE2775" i="16"/>
  <c r="AE2776" i="16"/>
  <c r="AE2777" i="16"/>
  <c r="AE2778" i="16"/>
  <c r="AE2779" i="16"/>
  <c r="AE2780" i="16"/>
  <c r="AE2781" i="16"/>
  <c r="AE2782" i="16"/>
  <c r="AE2783" i="16"/>
  <c r="AE2784" i="16"/>
  <c r="AE2785" i="16"/>
  <c r="AE2786" i="16"/>
  <c r="AE2787" i="16"/>
  <c r="AE2788" i="16"/>
  <c r="AE2789" i="16"/>
  <c r="AE2790" i="16"/>
  <c r="AE2791" i="16"/>
  <c r="AE2792" i="16"/>
  <c r="AE2793" i="16"/>
  <c r="AE2794" i="16"/>
  <c r="AE2795" i="16"/>
  <c r="AE2796" i="16"/>
  <c r="AE2797" i="16"/>
  <c r="AE2798" i="16"/>
  <c r="AE2799" i="16"/>
  <c r="AE2800" i="16"/>
  <c r="AE2801" i="16"/>
  <c r="AE2802" i="16"/>
  <c r="AE2803" i="16"/>
  <c r="AE2804" i="16"/>
  <c r="AE2805" i="16"/>
  <c r="AE2806" i="16"/>
  <c r="AE2807" i="16"/>
  <c r="AE2808" i="16"/>
  <c r="AE2809" i="16"/>
  <c r="AE2810" i="16"/>
  <c r="AE2811" i="16"/>
  <c r="AE2812" i="16"/>
  <c r="AE2813" i="16"/>
  <c r="AE2814" i="16"/>
  <c r="AE2815" i="16"/>
  <c r="AE2816" i="16"/>
  <c r="AE2817" i="16"/>
  <c r="AE2818" i="16"/>
  <c r="AE2819" i="16"/>
  <c r="AE2820" i="16"/>
  <c r="AE2821" i="16"/>
  <c r="AE2822" i="16"/>
  <c r="AE2823" i="16"/>
  <c r="AE2824" i="16"/>
  <c r="AE2825" i="16"/>
  <c r="AE2826" i="16"/>
  <c r="AE2827" i="16"/>
  <c r="AE2828" i="16"/>
  <c r="AE2829" i="16"/>
  <c r="AE2830" i="16"/>
  <c r="AE2831" i="16"/>
  <c r="AE2832" i="16"/>
  <c r="AE2833" i="16"/>
  <c r="AE2834" i="16"/>
  <c r="AE2835" i="16"/>
  <c r="AE2836" i="16"/>
  <c r="AE2837" i="16"/>
  <c r="AE2838" i="16"/>
  <c r="AE2839" i="16"/>
  <c r="AE2840" i="16"/>
  <c r="AE2841" i="16"/>
  <c r="AE2842" i="16"/>
  <c r="AE2843" i="16"/>
  <c r="AE2844" i="16"/>
  <c r="AE2845" i="16"/>
  <c r="AE2846" i="16"/>
  <c r="AE2847" i="16"/>
  <c r="AE2848" i="16"/>
  <c r="AE2849" i="16"/>
  <c r="AE2850" i="16"/>
  <c r="AE2851" i="16"/>
  <c r="AE2852" i="16"/>
  <c r="AE2853" i="16"/>
  <c r="AE2854" i="16"/>
  <c r="AE2855" i="16"/>
  <c r="AE2856" i="16"/>
  <c r="AE2857" i="16"/>
  <c r="AE2858" i="16"/>
  <c r="AE2859" i="16"/>
  <c r="AE2860" i="16"/>
  <c r="AE2861" i="16"/>
  <c r="AE2862" i="16"/>
  <c r="AE2863" i="16"/>
  <c r="AE2864" i="16"/>
  <c r="AE2865" i="16"/>
  <c r="AE2866" i="16"/>
  <c r="AE2867" i="16"/>
  <c r="AE2868" i="16"/>
  <c r="AE2869" i="16"/>
  <c r="AE2870" i="16"/>
  <c r="AE2871" i="16"/>
  <c r="AE2872" i="16"/>
  <c r="AE2873" i="16"/>
  <c r="AE2874" i="16"/>
  <c r="AE2875" i="16"/>
  <c r="AE2876" i="16"/>
  <c r="AE2877" i="16"/>
  <c r="AE2878" i="16"/>
  <c r="AE2879" i="16"/>
  <c r="AE2880" i="16"/>
  <c r="AE2881" i="16"/>
  <c r="AE2882" i="16"/>
  <c r="AE2883" i="16"/>
  <c r="AE2884" i="16"/>
  <c r="AE2885" i="16"/>
  <c r="AE2886" i="16"/>
  <c r="AE2887" i="16"/>
  <c r="AE2888" i="16"/>
  <c r="AE2889" i="16"/>
  <c r="AE2890" i="16"/>
  <c r="AE2891" i="16"/>
  <c r="AE2892" i="16"/>
  <c r="AE2893" i="16"/>
  <c r="AE2894" i="16"/>
  <c r="AE2895" i="16"/>
  <c r="AE2896" i="16"/>
  <c r="AE2897" i="16"/>
  <c r="AE2898" i="16"/>
  <c r="AE2899" i="16"/>
  <c r="AE2900" i="16"/>
  <c r="AE2901" i="16"/>
  <c r="AE2902" i="16"/>
  <c r="AE2903" i="16"/>
  <c r="AE2904" i="16"/>
  <c r="AE2905" i="16"/>
  <c r="AE2906" i="16"/>
  <c r="AE2907" i="16"/>
  <c r="AE2908" i="16"/>
  <c r="AE2909" i="16"/>
  <c r="AE2910" i="16"/>
  <c r="AE2911" i="16"/>
  <c r="AE2912" i="16"/>
  <c r="AE2913" i="16"/>
  <c r="AE2914" i="16"/>
  <c r="AE2915" i="16"/>
  <c r="AE2916" i="16"/>
  <c r="AE2917" i="16"/>
  <c r="AE2918" i="16"/>
  <c r="AE2919" i="16"/>
  <c r="AE2920" i="16"/>
  <c r="AE2921" i="16"/>
  <c r="AE2922" i="16"/>
  <c r="AE2923" i="16"/>
  <c r="AE2924" i="16"/>
  <c r="AE2925" i="16"/>
  <c r="AE2926" i="16"/>
  <c r="AE2927" i="16"/>
  <c r="AE2928" i="16"/>
  <c r="AE2929" i="16"/>
  <c r="AE2930" i="16"/>
  <c r="AE2931" i="16"/>
  <c r="AE2932" i="16"/>
  <c r="AE2933" i="16"/>
  <c r="AE2934" i="16"/>
  <c r="AE2935" i="16"/>
  <c r="AE2936" i="16"/>
  <c r="AE2937" i="16"/>
  <c r="AE2938" i="16"/>
  <c r="AE2939" i="16"/>
  <c r="AE2940" i="16"/>
  <c r="AE2941" i="16"/>
  <c r="AE2942" i="16"/>
  <c r="AE2943" i="16"/>
  <c r="AE2944" i="16"/>
  <c r="AE2945" i="16"/>
  <c r="AE2946" i="16"/>
  <c r="AE2947" i="16"/>
  <c r="AE2948" i="16"/>
  <c r="AE2949" i="16"/>
  <c r="AE2950" i="16"/>
  <c r="AE2951" i="16"/>
  <c r="AE2952" i="16"/>
  <c r="AE2953" i="16"/>
  <c r="AE2954" i="16"/>
  <c r="AE2955" i="16"/>
  <c r="AE2956" i="16"/>
  <c r="AE2957" i="16"/>
  <c r="AE2958" i="16"/>
  <c r="AE2959" i="16"/>
  <c r="AE2960" i="16"/>
  <c r="AE2961" i="16"/>
  <c r="AE2962" i="16"/>
  <c r="AE2963" i="16"/>
  <c r="AE2964" i="16"/>
  <c r="AE2965" i="16"/>
  <c r="AE2966" i="16"/>
  <c r="AE2967" i="16"/>
  <c r="AE2968" i="16"/>
  <c r="AE2969" i="16"/>
  <c r="AE2970" i="16"/>
  <c r="AE2971" i="16"/>
  <c r="AE2972" i="16"/>
  <c r="AE2973" i="16"/>
  <c r="AE2974" i="16"/>
  <c r="AE2975" i="16"/>
  <c r="AE2976" i="16"/>
  <c r="AE2977" i="16"/>
  <c r="AE2978" i="16"/>
  <c r="AE2979" i="16"/>
  <c r="AE2980" i="16"/>
  <c r="AE2981" i="16"/>
  <c r="AE2982" i="16"/>
  <c r="AE2983" i="16"/>
  <c r="AE2984" i="16"/>
  <c r="AE2985" i="16"/>
  <c r="AE2986" i="16"/>
  <c r="AE2987" i="16"/>
  <c r="AE2988" i="16"/>
  <c r="AE2989" i="16"/>
  <c r="AE2990" i="16"/>
  <c r="AE2991" i="16"/>
  <c r="AE2992" i="16"/>
  <c r="AE2993" i="16"/>
  <c r="AE2994" i="16"/>
  <c r="AE2995" i="16"/>
  <c r="AE2996" i="16"/>
  <c r="AE2997" i="16"/>
  <c r="AE2998" i="16"/>
  <c r="AE2999" i="16"/>
  <c r="AE3000" i="16"/>
  <c r="AE3001" i="16"/>
  <c r="AE3002" i="16"/>
  <c r="AE3003" i="16"/>
  <c r="AE3004" i="16"/>
  <c r="AE3005" i="16"/>
  <c r="AE3006" i="16"/>
  <c r="AE3007" i="16"/>
  <c r="AE3008" i="16"/>
  <c r="AE3009" i="16"/>
  <c r="AE3010" i="16"/>
  <c r="AE3011" i="16"/>
  <c r="AE3012" i="16"/>
  <c r="AE3013" i="16"/>
  <c r="AE3014" i="16"/>
  <c r="AE3015" i="16"/>
  <c r="AE3016" i="16"/>
  <c r="AE3017" i="16"/>
  <c r="AE3018" i="16"/>
  <c r="AE3019" i="16"/>
  <c r="AE3020" i="16"/>
  <c r="AE3021" i="16"/>
  <c r="AE3022" i="16"/>
  <c r="AE3023" i="16"/>
  <c r="AE3024" i="16"/>
  <c r="AE3025" i="16"/>
  <c r="AE3026" i="16"/>
  <c r="AE3027" i="16"/>
  <c r="AE3028" i="16"/>
  <c r="AE3029" i="16"/>
  <c r="AE3030" i="16"/>
  <c r="AE3031" i="16"/>
  <c r="AE3032" i="16"/>
  <c r="AE3033" i="16"/>
  <c r="AE3034" i="16"/>
  <c r="AE3035" i="16"/>
  <c r="AE3036" i="16"/>
  <c r="AE3037" i="16"/>
  <c r="AE3038" i="16"/>
  <c r="AE3039" i="16"/>
  <c r="AE3040" i="16"/>
  <c r="AE3041" i="16"/>
  <c r="AE3042" i="16"/>
  <c r="AE3043" i="16"/>
  <c r="AE3044" i="16"/>
  <c r="AE3045" i="16"/>
  <c r="AE3046" i="16"/>
  <c r="AE3047" i="16"/>
  <c r="AE3048" i="16"/>
  <c r="AE3049" i="16"/>
  <c r="AE3050" i="16"/>
  <c r="AE3051" i="16"/>
  <c r="AE3052" i="16"/>
  <c r="AE3053" i="16"/>
  <c r="AE3054" i="16"/>
  <c r="AE3055" i="16"/>
  <c r="AE3056" i="16"/>
  <c r="AE3057" i="16"/>
  <c r="AE3058" i="16"/>
  <c r="AE3059" i="16"/>
  <c r="AE3060" i="16"/>
  <c r="AE3061" i="16"/>
  <c r="AE3062" i="16"/>
  <c r="AE3063" i="16"/>
  <c r="AE3064" i="16"/>
  <c r="AE3065" i="16"/>
  <c r="AE3066" i="16"/>
  <c r="AE3067" i="16"/>
  <c r="AE3068" i="16"/>
  <c r="AE3069" i="16"/>
  <c r="AE3070" i="16"/>
  <c r="AE3071" i="16"/>
  <c r="AE3072" i="16"/>
  <c r="AE3073" i="16"/>
  <c r="AE3074" i="16"/>
  <c r="AE3075" i="16"/>
  <c r="AE3076" i="16"/>
  <c r="AE3077" i="16"/>
  <c r="AE3078" i="16"/>
  <c r="AE3079" i="16"/>
  <c r="AE3080" i="16"/>
  <c r="AE3081" i="16"/>
  <c r="AE3082" i="16"/>
  <c r="AE3083" i="16"/>
  <c r="AE3084" i="16"/>
  <c r="AE3085" i="16"/>
  <c r="AE3086" i="16"/>
  <c r="AE3087" i="16"/>
  <c r="AE3088" i="16"/>
  <c r="AE3089" i="16"/>
  <c r="AE3090" i="16"/>
  <c r="AE3091" i="16"/>
  <c r="AE3092" i="16"/>
  <c r="AE3093" i="16"/>
  <c r="AE3094" i="16"/>
  <c r="AE3095" i="16"/>
  <c r="AE3096" i="16"/>
  <c r="AE3097" i="16"/>
  <c r="AE3098" i="16"/>
  <c r="AE3099" i="16"/>
  <c r="AE3100" i="16"/>
  <c r="AE3101" i="16"/>
  <c r="AE3102" i="16"/>
  <c r="AE3103" i="16"/>
  <c r="AE3104" i="16"/>
  <c r="AE3105" i="16"/>
  <c r="AE3106" i="16"/>
  <c r="AE3107" i="16"/>
  <c r="AE3108" i="16"/>
  <c r="AE3109" i="16"/>
  <c r="AE3110" i="16"/>
  <c r="AE3111" i="16"/>
  <c r="AE3112" i="16"/>
  <c r="AE3113" i="16"/>
  <c r="AE3114" i="16"/>
  <c r="AE3115" i="16"/>
  <c r="AE3116" i="16"/>
  <c r="AE3117" i="16"/>
  <c r="AE3118" i="16"/>
  <c r="AE3119" i="16"/>
  <c r="AE3120" i="16"/>
  <c r="AE3121" i="16"/>
  <c r="AE3122" i="16"/>
  <c r="AE3123" i="16"/>
  <c r="AE3124" i="16"/>
  <c r="AE3125" i="16"/>
  <c r="AE3126" i="16"/>
  <c r="AE3127" i="16"/>
  <c r="AE3128" i="16"/>
  <c r="AE3129" i="16"/>
  <c r="AE3130" i="16"/>
  <c r="AE3131" i="16"/>
  <c r="AE3132" i="16"/>
  <c r="AE3133" i="16"/>
  <c r="AE3134" i="16"/>
  <c r="AE3135" i="16"/>
  <c r="AE3136" i="16"/>
  <c r="AE3137" i="16"/>
  <c r="AE3138" i="16"/>
  <c r="AE3139" i="16"/>
  <c r="AE3140" i="16"/>
  <c r="AE3141" i="16"/>
  <c r="AE3142" i="16"/>
  <c r="AE3143" i="16"/>
  <c r="AE3144" i="16"/>
  <c r="AE3145" i="16"/>
  <c r="AE3146" i="16"/>
  <c r="AE3147" i="16"/>
  <c r="AE3148" i="16"/>
  <c r="AE3149" i="16"/>
  <c r="AE3150" i="16"/>
  <c r="AE3151" i="16"/>
  <c r="AE3152" i="16"/>
  <c r="AE3153" i="16"/>
  <c r="AE3154" i="16"/>
  <c r="AE3155" i="16"/>
  <c r="AE3156" i="16"/>
  <c r="AE3157" i="16"/>
  <c r="AE3158" i="16"/>
  <c r="AE3159" i="16"/>
  <c r="AE3160" i="16"/>
  <c r="AE3161" i="16"/>
  <c r="AE3162" i="16"/>
  <c r="AE3163" i="16"/>
  <c r="AE3164" i="16"/>
  <c r="AE3165" i="16"/>
  <c r="AE3166" i="16"/>
  <c r="AE3167" i="16"/>
  <c r="AE3168" i="16"/>
  <c r="AE3169" i="16"/>
  <c r="AE3170" i="16"/>
  <c r="AE3171" i="16"/>
  <c r="AE3172" i="16"/>
  <c r="AE3173" i="16"/>
  <c r="AE3174" i="16"/>
  <c r="AE3175" i="16"/>
  <c r="AE3176" i="16"/>
  <c r="AE3177" i="16"/>
  <c r="AE3178" i="16"/>
  <c r="AE3179" i="16"/>
  <c r="AE3180" i="16"/>
  <c r="AE3181" i="16"/>
  <c r="AE3182" i="16"/>
  <c r="AE3183" i="16"/>
  <c r="AE3184" i="16"/>
  <c r="AE3185" i="16"/>
  <c r="AE3186" i="16"/>
  <c r="AE3187" i="16"/>
  <c r="AE3188" i="16"/>
  <c r="AE3189" i="16"/>
  <c r="AE3190" i="16"/>
  <c r="AE3191" i="16"/>
  <c r="AE3192" i="16"/>
  <c r="AE3193" i="16"/>
  <c r="AE3194" i="16"/>
  <c r="AE3195" i="16"/>
  <c r="AE3196" i="16"/>
  <c r="AE3197" i="16"/>
  <c r="AE3198" i="16"/>
  <c r="AE3199" i="16"/>
  <c r="AE3200" i="16"/>
  <c r="AE3201" i="16"/>
  <c r="AE3202" i="16"/>
  <c r="AE3203" i="16"/>
  <c r="AE3204" i="16"/>
  <c r="AE3205" i="16"/>
  <c r="AE3206" i="16"/>
  <c r="AE3207" i="16"/>
  <c r="AE3208" i="16"/>
  <c r="AE3209" i="16"/>
  <c r="AE3210" i="16"/>
  <c r="AE3211" i="16"/>
  <c r="AE3212" i="16"/>
  <c r="AE3213" i="16"/>
  <c r="AE3214" i="16"/>
  <c r="AE3215" i="16"/>
  <c r="AE3216" i="16"/>
  <c r="AE3217" i="16"/>
  <c r="AE3218" i="16"/>
  <c r="AE3219" i="16"/>
  <c r="AE3220" i="16"/>
  <c r="AE3221" i="16"/>
  <c r="AE3222" i="16"/>
  <c r="AE3223" i="16"/>
  <c r="AE3224" i="16"/>
  <c r="AE3225" i="16"/>
  <c r="AE3226" i="16"/>
  <c r="AE3227" i="16"/>
  <c r="AE3228" i="16"/>
  <c r="AE3229" i="16"/>
  <c r="AE3230" i="16"/>
  <c r="AE3231" i="16"/>
  <c r="AE3232" i="16"/>
  <c r="AE3233" i="16"/>
  <c r="AE3234" i="16"/>
  <c r="AE3235" i="16"/>
  <c r="AE3236" i="16"/>
  <c r="AE3237" i="16"/>
  <c r="AE3238" i="16"/>
  <c r="AE3239" i="16"/>
  <c r="AE3240" i="16"/>
  <c r="AE3241" i="16"/>
  <c r="AE3242" i="16"/>
  <c r="AE3243" i="16"/>
  <c r="AE3244" i="16"/>
  <c r="AE3245" i="16"/>
  <c r="AE3246" i="16"/>
  <c r="AE3247" i="16"/>
  <c r="AE3248" i="16"/>
  <c r="AE3249" i="16"/>
  <c r="AE3250" i="16"/>
  <c r="AE3251" i="16"/>
  <c r="AE3252" i="16"/>
  <c r="AE3253" i="16"/>
  <c r="AE3254" i="16"/>
  <c r="AE3255" i="16"/>
  <c r="AE3256" i="16"/>
  <c r="AE3257" i="16"/>
  <c r="AE3258" i="16"/>
  <c r="AE3259" i="16"/>
  <c r="AE3260" i="16"/>
  <c r="AE3261" i="16"/>
  <c r="AE3262" i="16"/>
  <c r="AE3263" i="16"/>
  <c r="AE3264" i="16"/>
  <c r="AE3265" i="16"/>
  <c r="AE3266" i="16"/>
  <c r="AE3267" i="16"/>
  <c r="AE3268" i="16"/>
  <c r="AE3269" i="16"/>
  <c r="AE3270" i="16"/>
  <c r="AE3271" i="16"/>
  <c r="AE3272" i="16"/>
  <c r="AE3273" i="16"/>
  <c r="AE3274" i="16"/>
  <c r="AE3275" i="16"/>
  <c r="AE3276" i="16"/>
  <c r="AE3277" i="16"/>
  <c r="AE3278" i="16"/>
  <c r="AE3279" i="16"/>
  <c r="AE3280" i="16"/>
  <c r="AE3281" i="16"/>
  <c r="AE3282" i="16"/>
  <c r="AE3283" i="16"/>
  <c r="AE3284" i="16"/>
  <c r="AE3285" i="16"/>
  <c r="AE3286" i="16"/>
  <c r="AE3287" i="16"/>
  <c r="AE3288" i="16"/>
  <c r="AE3289" i="16"/>
  <c r="AE3290" i="16"/>
  <c r="AE3291" i="16"/>
  <c r="AE3292" i="16"/>
  <c r="AE3293" i="16"/>
  <c r="AE3294" i="16"/>
  <c r="AE3295" i="16"/>
  <c r="AE3296" i="16"/>
  <c r="AE3297" i="16"/>
  <c r="AE3298" i="16"/>
  <c r="AE3299" i="16"/>
  <c r="AE3300" i="16"/>
  <c r="AE3301" i="16"/>
  <c r="AE3302" i="16"/>
  <c r="AE3303" i="16"/>
  <c r="AE3304" i="16"/>
  <c r="AE3305" i="16"/>
  <c r="AE3306" i="16"/>
  <c r="AE3307" i="16"/>
  <c r="AE3308" i="16"/>
  <c r="AE3309" i="16"/>
  <c r="AE3310" i="16"/>
  <c r="AE3311" i="16"/>
  <c r="AE3312" i="16"/>
  <c r="AE3313" i="16"/>
  <c r="AE3314" i="16"/>
  <c r="AE3315" i="16"/>
  <c r="AE3316" i="16"/>
  <c r="AE3317" i="16"/>
  <c r="AE3318" i="16"/>
  <c r="AE3319" i="16"/>
  <c r="AE3320" i="16"/>
  <c r="AE3321" i="16"/>
  <c r="AE3322" i="16"/>
  <c r="AE3323" i="16"/>
  <c r="AE3324" i="16"/>
  <c r="AE3325" i="16"/>
  <c r="AE3326" i="16"/>
  <c r="AE3327" i="16"/>
  <c r="AE3328" i="16"/>
  <c r="AE3329" i="16"/>
  <c r="AE3330" i="16"/>
  <c r="AE3331" i="16"/>
  <c r="AE3332" i="16"/>
  <c r="AE3333" i="16"/>
  <c r="AE3334" i="16"/>
  <c r="AE3335" i="16"/>
  <c r="AE3336" i="16"/>
  <c r="AE3337" i="16"/>
  <c r="AE3338" i="16"/>
  <c r="AE3339" i="16"/>
  <c r="AE3340" i="16"/>
  <c r="AE3341" i="16"/>
  <c r="AE3342" i="16"/>
  <c r="AE3343" i="16"/>
  <c r="AE3344" i="16"/>
  <c r="AE3345" i="16"/>
  <c r="AE3346" i="16"/>
  <c r="AE3347" i="16"/>
  <c r="AE3348" i="16"/>
  <c r="AE3349" i="16"/>
  <c r="AE3350" i="16"/>
  <c r="AE3351" i="16"/>
  <c r="AE3352" i="16"/>
  <c r="AE3353" i="16"/>
  <c r="AE3354" i="16"/>
  <c r="AE3355" i="16"/>
  <c r="AE3356" i="16"/>
  <c r="AE3357" i="16"/>
  <c r="AE3358" i="16"/>
  <c r="AE3359" i="16"/>
  <c r="AE3360" i="16"/>
  <c r="AE3361" i="16"/>
  <c r="AE3362" i="16"/>
  <c r="AE3363" i="16"/>
  <c r="AE3364" i="16"/>
  <c r="AE3365" i="16"/>
  <c r="AE3366" i="16"/>
  <c r="AE3367" i="16"/>
  <c r="AE3368" i="16"/>
  <c r="AE3369" i="16"/>
  <c r="AE3370" i="16"/>
  <c r="AE3371" i="16"/>
  <c r="AE3372" i="16"/>
  <c r="AE3373" i="16"/>
  <c r="AE3374" i="16"/>
  <c r="AE3375" i="16"/>
  <c r="AE3376" i="16"/>
  <c r="AE3377" i="16"/>
  <c r="AE3378" i="16"/>
  <c r="AE3379" i="16"/>
  <c r="AE3380" i="16"/>
  <c r="AE3381" i="16"/>
  <c r="AE3382" i="16"/>
  <c r="AE3383" i="16"/>
  <c r="AE3384" i="16"/>
  <c r="AE3385" i="16"/>
  <c r="AE3386" i="16"/>
  <c r="AE3387" i="16"/>
  <c r="AE3388" i="16"/>
  <c r="AE3389" i="16"/>
  <c r="AE3390" i="16"/>
  <c r="AE3391" i="16"/>
  <c r="AE3392" i="16"/>
  <c r="AE3393" i="16"/>
  <c r="AE3394" i="16"/>
  <c r="AE3395" i="16"/>
  <c r="AE3396" i="16"/>
  <c r="AE3397" i="16"/>
  <c r="AE3398" i="16"/>
  <c r="AE3399" i="16"/>
  <c r="AE3400" i="16"/>
  <c r="AE3401" i="16"/>
  <c r="AE3402" i="16"/>
  <c r="AE3403" i="16"/>
  <c r="AE3404" i="16"/>
  <c r="AE3405" i="16"/>
  <c r="AE3406" i="16"/>
  <c r="AE3407" i="16"/>
  <c r="AE3408" i="16"/>
  <c r="AE3409" i="16"/>
  <c r="AE3410" i="16"/>
  <c r="AE3411" i="16"/>
  <c r="AE3412" i="16"/>
  <c r="AE3413" i="16"/>
  <c r="AE3414" i="16"/>
  <c r="AE3415" i="16"/>
  <c r="AE3416" i="16"/>
  <c r="AE3417" i="16"/>
  <c r="AE3418" i="16"/>
  <c r="AE3419" i="16"/>
  <c r="AE3420" i="16"/>
  <c r="AE3421" i="16"/>
  <c r="AE3422" i="16"/>
  <c r="AE3423" i="16"/>
  <c r="AE3424" i="16"/>
  <c r="AE3425" i="16"/>
  <c r="AE3426" i="16"/>
  <c r="AE3427" i="16"/>
  <c r="AE3428" i="16"/>
  <c r="AE3429" i="16"/>
  <c r="AE3430" i="16"/>
  <c r="AE3431" i="16"/>
  <c r="AE3432" i="16"/>
  <c r="AE3433" i="16"/>
  <c r="AE3434" i="16"/>
  <c r="AE3435" i="16"/>
  <c r="AE3436" i="16"/>
  <c r="AE3437" i="16"/>
  <c r="AE3438" i="16"/>
  <c r="AE3439" i="16"/>
  <c r="AE3440" i="16"/>
  <c r="AE3441" i="16"/>
  <c r="AE3442" i="16"/>
  <c r="AE3443" i="16"/>
  <c r="AE3444" i="16"/>
  <c r="AE3445" i="16"/>
  <c r="AE3446" i="16"/>
  <c r="AE3447" i="16"/>
  <c r="AE3448" i="16"/>
  <c r="AE3449" i="16"/>
  <c r="AE3450" i="16"/>
  <c r="AE3451" i="16"/>
  <c r="AE3452" i="16"/>
  <c r="AE3453" i="16"/>
  <c r="AE3454" i="16"/>
  <c r="AE3455" i="16"/>
  <c r="AE3456" i="16"/>
  <c r="AE3457" i="16"/>
  <c r="AE3458" i="16"/>
  <c r="AE3459" i="16"/>
  <c r="AE3460" i="16"/>
  <c r="AE3461" i="16"/>
  <c r="AE3462" i="16"/>
  <c r="AE3463" i="16"/>
  <c r="AE3464" i="16"/>
  <c r="AE3465" i="16"/>
  <c r="AE3466" i="16"/>
  <c r="AE3467" i="16"/>
  <c r="AE3468" i="16"/>
  <c r="AE3469" i="16"/>
  <c r="AE3470" i="16"/>
  <c r="AE3471" i="16"/>
  <c r="AE3472" i="16"/>
  <c r="AE3473" i="16"/>
  <c r="AE3474" i="16"/>
  <c r="AE3475" i="16"/>
  <c r="AE3476" i="16"/>
  <c r="AE3477" i="16"/>
  <c r="AE3478" i="16"/>
  <c r="AE3479" i="16"/>
  <c r="AE3480" i="16"/>
  <c r="AE3481" i="16"/>
  <c r="AE3482" i="16"/>
  <c r="AE3483" i="16"/>
  <c r="AE3484" i="16"/>
  <c r="AE3485" i="16"/>
  <c r="AE3486" i="16"/>
  <c r="AE3487" i="16"/>
  <c r="AE3488" i="16"/>
  <c r="AE3489" i="16"/>
  <c r="AE3490" i="16"/>
  <c r="AE3491" i="16"/>
  <c r="AE3492" i="16"/>
  <c r="AE3493" i="16"/>
  <c r="AE3494" i="16"/>
  <c r="AE3495" i="16"/>
  <c r="AE3496" i="16"/>
  <c r="AE3497" i="16"/>
  <c r="AE3498" i="16"/>
  <c r="AE3499" i="16"/>
  <c r="AE3500" i="16"/>
  <c r="AE3501" i="16"/>
  <c r="AE3502" i="16"/>
  <c r="AE3503" i="16"/>
  <c r="AE3504" i="16"/>
  <c r="AE3505" i="16"/>
  <c r="AE3506" i="16"/>
  <c r="AE3507" i="16"/>
  <c r="AE3508" i="16"/>
  <c r="AE3509" i="16"/>
  <c r="AE3510" i="16"/>
  <c r="AE3511" i="16"/>
  <c r="AE3512" i="16"/>
  <c r="AE3513" i="16"/>
  <c r="AE3514" i="16"/>
  <c r="AE3515" i="16"/>
  <c r="AE3516" i="16"/>
  <c r="AE3517" i="16"/>
  <c r="AE3518" i="16"/>
  <c r="AE3519" i="16"/>
  <c r="AE3520" i="16"/>
  <c r="AE3521" i="16"/>
  <c r="AE3522" i="16"/>
  <c r="AE3523" i="16"/>
  <c r="AE3524" i="16"/>
  <c r="AE3525" i="16"/>
  <c r="AE3526" i="16"/>
  <c r="AE3527" i="16"/>
  <c r="AE3528" i="16"/>
  <c r="AE3529" i="16"/>
  <c r="AE3530" i="16"/>
  <c r="AE3531" i="16"/>
  <c r="AE3532" i="16"/>
  <c r="AE3533" i="16"/>
  <c r="AE3534" i="16"/>
  <c r="AE3535" i="16"/>
  <c r="AE3536" i="16"/>
  <c r="AE3537" i="16"/>
  <c r="AE3538" i="16"/>
  <c r="AE3539" i="16"/>
  <c r="AE3540" i="16"/>
  <c r="AE3541" i="16"/>
  <c r="AE3542" i="16"/>
  <c r="AE3543" i="16"/>
  <c r="AE3544" i="16"/>
  <c r="AE3545" i="16"/>
  <c r="AE3546" i="16"/>
  <c r="AE3547" i="16"/>
  <c r="AE3548" i="16"/>
  <c r="AE3549" i="16"/>
  <c r="AE3550" i="16"/>
  <c r="AE3551" i="16"/>
  <c r="AE3552" i="16"/>
  <c r="AE3553" i="16"/>
  <c r="AE3554" i="16"/>
  <c r="AE3555" i="16"/>
  <c r="AE3556" i="16"/>
  <c r="AE3557" i="16"/>
  <c r="AE3558" i="16"/>
  <c r="AE3559" i="16"/>
  <c r="AE3560" i="16"/>
  <c r="AE3561" i="16"/>
  <c r="AE3562" i="16"/>
  <c r="AE3563" i="16"/>
  <c r="AE3564" i="16"/>
  <c r="AE3565" i="16"/>
  <c r="AE3566" i="16"/>
  <c r="AE3567" i="16"/>
  <c r="AE3568" i="16"/>
  <c r="AE3569" i="16"/>
  <c r="AE3570" i="16"/>
  <c r="AE3571" i="16"/>
  <c r="AE3572" i="16"/>
  <c r="AE3573" i="16"/>
  <c r="AE3574" i="16"/>
  <c r="AE3575" i="16"/>
  <c r="AE3576" i="16"/>
  <c r="AE3577" i="16"/>
  <c r="AE3578" i="16"/>
  <c r="AE3579" i="16"/>
  <c r="AE3580" i="16"/>
  <c r="AE3581" i="16"/>
  <c r="AE3582" i="16"/>
  <c r="AE3583" i="16"/>
  <c r="AE3584" i="16"/>
  <c r="AE3585" i="16"/>
  <c r="AE3586" i="16"/>
  <c r="AE3587" i="16"/>
  <c r="AE3588" i="16"/>
  <c r="AE3589" i="16"/>
  <c r="AE3590" i="16"/>
  <c r="AE3591" i="16"/>
  <c r="AE3592" i="16"/>
  <c r="AE3593" i="16"/>
  <c r="AE3594" i="16"/>
  <c r="AE3595" i="16"/>
  <c r="AE3596" i="16"/>
  <c r="AE3597" i="16"/>
  <c r="AE3598" i="16"/>
  <c r="AE3599" i="16"/>
  <c r="AE3600" i="16"/>
  <c r="AE3601" i="16"/>
  <c r="AE3602" i="16"/>
  <c r="AE3603" i="16"/>
  <c r="AE3604" i="16"/>
  <c r="AE3605" i="16"/>
  <c r="AE3606" i="16"/>
  <c r="AE3607" i="16"/>
  <c r="AE3608" i="16"/>
  <c r="AE3609" i="16"/>
  <c r="AE3610" i="16"/>
  <c r="AE3611" i="16"/>
  <c r="AE3612" i="16"/>
  <c r="AE3613" i="16"/>
  <c r="AE3614" i="16"/>
  <c r="AE3615" i="16"/>
  <c r="AE3616" i="16"/>
  <c r="AE3617" i="16"/>
  <c r="AE3618" i="16"/>
  <c r="AE3619" i="16"/>
  <c r="AE3620" i="16"/>
  <c r="AE3621" i="16"/>
  <c r="AE3622" i="16"/>
  <c r="AE3623" i="16"/>
  <c r="AE3624" i="16"/>
  <c r="AE3625" i="16"/>
  <c r="AE3626" i="16"/>
  <c r="AE3627" i="16"/>
  <c r="AE3628" i="16"/>
  <c r="AE3629" i="16"/>
  <c r="AE3630" i="16"/>
  <c r="AE3631" i="16"/>
  <c r="AE3632" i="16"/>
  <c r="AE3633" i="16"/>
  <c r="AE3634" i="16"/>
  <c r="AE3635" i="16"/>
  <c r="AE3636" i="16"/>
  <c r="AE3637" i="16"/>
  <c r="AE3638" i="16"/>
  <c r="AE3639" i="16"/>
  <c r="AE3640" i="16"/>
  <c r="AE3641" i="16"/>
  <c r="AE3642" i="16"/>
  <c r="AE3643" i="16"/>
  <c r="AE3644" i="16"/>
  <c r="AE3645" i="16"/>
  <c r="AE3646" i="16"/>
  <c r="AE3647" i="16"/>
  <c r="AE3648" i="16"/>
  <c r="AE3649" i="16"/>
  <c r="AE3650" i="16"/>
  <c r="AE3651" i="16"/>
  <c r="AE3652" i="16"/>
  <c r="AE3653" i="16"/>
  <c r="AE3654" i="16"/>
  <c r="AE3655" i="16"/>
  <c r="AE3656" i="16"/>
  <c r="AE3657" i="16"/>
  <c r="AE3658" i="16"/>
  <c r="AE3659" i="16"/>
  <c r="AE3660" i="16"/>
  <c r="AE3661" i="16"/>
  <c r="AE3662" i="16"/>
  <c r="AE3663" i="16"/>
  <c r="AE3664" i="16"/>
  <c r="AE3665" i="16"/>
  <c r="AE3666" i="16"/>
  <c r="AE3667" i="16"/>
  <c r="AE3668" i="16"/>
  <c r="AE3669" i="16"/>
  <c r="AE3670" i="16"/>
  <c r="AE3671" i="16"/>
  <c r="AE3672" i="16"/>
  <c r="AE3673" i="16"/>
  <c r="AE3674" i="16"/>
  <c r="AE3675" i="16"/>
  <c r="AE3676" i="16"/>
  <c r="AE3677" i="16"/>
  <c r="AE3678" i="16"/>
  <c r="AE3679" i="16"/>
  <c r="AE3680" i="16"/>
  <c r="AE3681" i="16"/>
  <c r="AE3682" i="16"/>
  <c r="AE3683" i="16"/>
  <c r="AE3684" i="16"/>
  <c r="AE3685" i="16"/>
  <c r="AE3686" i="16"/>
  <c r="AE3687" i="16"/>
  <c r="AE3688" i="16"/>
  <c r="AE3689" i="16"/>
  <c r="AE3690" i="16"/>
  <c r="AE3691" i="16"/>
  <c r="AE3692" i="16"/>
  <c r="AE3693" i="16"/>
  <c r="AE3694" i="16"/>
  <c r="AE3695" i="16"/>
  <c r="AE3696" i="16"/>
  <c r="AE3697" i="16"/>
  <c r="AE3698" i="16"/>
  <c r="AE3699" i="16"/>
  <c r="AE3700" i="16"/>
  <c r="AE3701" i="16"/>
  <c r="AE3702" i="16"/>
  <c r="AE3703" i="16"/>
  <c r="AE3704" i="16"/>
  <c r="AE3705" i="16"/>
  <c r="AE3706" i="16"/>
  <c r="AE3707" i="16"/>
  <c r="AE3708" i="16"/>
  <c r="AE3709" i="16"/>
  <c r="AE3710" i="16"/>
  <c r="AE3711" i="16"/>
  <c r="AE3712" i="16"/>
  <c r="AE3713" i="16"/>
  <c r="AE3714" i="16"/>
  <c r="AE3715" i="16"/>
  <c r="AE3716" i="16"/>
  <c r="AE3717" i="16"/>
  <c r="AE3718" i="16"/>
  <c r="AE3719" i="16"/>
  <c r="AE3720" i="16"/>
  <c r="AE3721" i="16"/>
  <c r="AE3722" i="16"/>
  <c r="AE3723" i="16"/>
  <c r="AE3724" i="16"/>
  <c r="AE3725" i="16"/>
  <c r="AE3726" i="16"/>
  <c r="AE3727" i="16"/>
  <c r="AE3728" i="16"/>
  <c r="AE3729" i="16"/>
  <c r="AE3730" i="16"/>
  <c r="AE3731" i="16"/>
  <c r="AE3732" i="16"/>
  <c r="AE3733" i="16"/>
  <c r="AE3734" i="16"/>
  <c r="AE3735" i="16"/>
  <c r="AE3736" i="16"/>
  <c r="AE3737" i="16"/>
  <c r="AE3738" i="16"/>
  <c r="AE3739" i="16"/>
  <c r="AE3740" i="16"/>
  <c r="AE3741" i="16"/>
  <c r="AE3742" i="16"/>
  <c r="AE3743" i="16"/>
  <c r="AE3744" i="16"/>
  <c r="AE3745" i="16"/>
  <c r="AE3746" i="16"/>
  <c r="AE3747" i="16"/>
  <c r="AE3748" i="16"/>
  <c r="AE3749" i="16"/>
  <c r="AE3750" i="16"/>
  <c r="AE3751" i="16"/>
  <c r="AE3752" i="16"/>
  <c r="AE3753" i="16"/>
  <c r="AE3754" i="16"/>
  <c r="AE3755" i="16"/>
  <c r="AE3756" i="16"/>
  <c r="AE3757" i="16"/>
  <c r="AE3758" i="16"/>
  <c r="AE3759" i="16"/>
  <c r="AE3760" i="16"/>
  <c r="AE3761" i="16"/>
  <c r="AE3762" i="16"/>
  <c r="AE3763" i="16"/>
  <c r="AE3764" i="16"/>
  <c r="AE3765" i="16"/>
  <c r="AE3766" i="16"/>
  <c r="AE3767" i="16"/>
  <c r="AE3768" i="16"/>
  <c r="AE3769" i="16"/>
  <c r="AE3770" i="16"/>
  <c r="AE3771" i="16"/>
  <c r="AE3772" i="16"/>
  <c r="AE3773" i="16"/>
  <c r="AE3774" i="16"/>
  <c r="AE3775" i="16"/>
  <c r="AE3776" i="16"/>
  <c r="AE3777" i="16"/>
  <c r="AE3778" i="16"/>
  <c r="AE3779" i="16"/>
  <c r="AE3780" i="16"/>
  <c r="AE3781" i="16"/>
  <c r="AE3782" i="16"/>
  <c r="AE3783" i="16"/>
  <c r="AE3784" i="16"/>
  <c r="AE3785" i="16"/>
  <c r="AE3786" i="16"/>
  <c r="AE3787" i="16"/>
  <c r="AE3788" i="16"/>
  <c r="AE3789" i="16"/>
  <c r="AE3790" i="16"/>
  <c r="AE3791" i="16"/>
  <c r="AE3792" i="16"/>
  <c r="AE3793" i="16"/>
  <c r="AE3794" i="16"/>
  <c r="AE3795" i="16"/>
  <c r="AE3796" i="16"/>
  <c r="AE3797" i="16"/>
  <c r="AE3798" i="16"/>
  <c r="AE3799" i="16"/>
  <c r="AE3800" i="16"/>
  <c r="AE3801" i="16"/>
  <c r="AE3802" i="16"/>
  <c r="AE3803" i="16"/>
  <c r="AE3804" i="16"/>
  <c r="AE3805" i="16"/>
  <c r="AE3806" i="16"/>
  <c r="AE3807" i="16"/>
  <c r="AE3808" i="16"/>
  <c r="AE3809" i="16"/>
  <c r="AE3810" i="16"/>
  <c r="AE3811" i="16"/>
  <c r="AE3812" i="16"/>
  <c r="AE3813" i="16"/>
  <c r="AE3814" i="16"/>
  <c r="AE3815" i="16"/>
  <c r="AE3816" i="16"/>
  <c r="AE3817" i="16"/>
  <c r="AE3818" i="16"/>
  <c r="AE3819" i="16"/>
  <c r="AE3820" i="16"/>
  <c r="AE3821" i="16"/>
  <c r="AE3822" i="16"/>
  <c r="AE3823" i="16"/>
  <c r="AE3824" i="16"/>
  <c r="AE3825" i="16"/>
  <c r="AE3826" i="16"/>
  <c r="AE3827" i="16"/>
  <c r="AE3828" i="16"/>
  <c r="AE3829" i="16"/>
  <c r="AE3830" i="16"/>
  <c r="AE3831" i="16"/>
  <c r="AE3832" i="16"/>
  <c r="AE3833" i="16"/>
  <c r="AE3834" i="16"/>
  <c r="AE3835" i="16"/>
  <c r="AE3836" i="16"/>
  <c r="AE3837" i="16"/>
  <c r="AE3838" i="16"/>
  <c r="AE3839" i="16"/>
  <c r="AE3840" i="16"/>
  <c r="AE3841" i="16"/>
  <c r="AE3842" i="16"/>
  <c r="AE3843" i="16"/>
  <c r="AE3844" i="16"/>
  <c r="AE3845" i="16"/>
  <c r="AE3846" i="16"/>
  <c r="AE3847" i="16"/>
  <c r="AE3848" i="16"/>
  <c r="AE3849" i="16"/>
  <c r="AE3850" i="16"/>
  <c r="AE3851" i="16"/>
  <c r="AE3852" i="16"/>
  <c r="AE3853" i="16"/>
  <c r="AE3854" i="16"/>
  <c r="AE3855" i="16"/>
  <c r="AE3856" i="16"/>
  <c r="AE3857" i="16"/>
  <c r="AE3858" i="16"/>
  <c r="AE3859" i="16"/>
  <c r="AE3860" i="16"/>
  <c r="AE3861" i="16"/>
  <c r="AE3862" i="16"/>
  <c r="AE3863" i="16"/>
  <c r="AE3864" i="16"/>
  <c r="AE3865" i="16"/>
  <c r="AE3866" i="16"/>
  <c r="AE3867" i="16"/>
  <c r="AE3868" i="16"/>
  <c r="AE3869" i="16"/>
  <c r="AE3870" i="16"/>
  <c r="AE3871" i="16"/>
  <c r="AE3872" i="16"/>
  <c r="AE3873" i="16"/>
  <c r="AE3874" i="16"/>
  <c r="AE3875" i="16"/>
  <c r="AE3876" i="16"/>
  <c r="AE3877" i="16"/>
  <c r="AE3878" i="16"/>
  <c r="AE3879" i="16"/>
  <c r="AE3880" i="16"/>
  <c r="AE3881" i="16"/>
  <c r="AE3882" i="16"/>
  <c r="AE3883" i="16"/>
  <c r="AE3884" i="16"/>
  <c r="AE3885" i="16"/>
  <c r="AE3886" i="16"/>
  <c r="AE3887" i="16"/>
  <c r="AE3888" i="16"/>
  <c r="AE3889" i="16"/>
  <c r="AE3890" i="16"/>
  <c r="AE3891" i="16"/>
  <c r="AE3892" i="16"/>
  <c r="AE3893" i="16"/>
  <c r="AE3894" i="16"/>
  <c r="AE3895" i="16"/>
  <c r="AE3896" i="16"/>
  <c r="AE3897" i="16"/>
  <c r="AE3898" i="16"/>
  <c r="AE3899" i="16"/>
  <c r="AE3900" i="16"/>
  <c r="AE3901" i="16"/>
  <c r="AE3902" i="16"/>
  <c r="AE3903" i="16"/>
  <c r="AE3904" i="16"/>
  <c r="AE3905" i="16"/>
  <c r="AE3906" i="16"/>
  <c r="AE3907" i="16"/>
  <c r="AE3908" i="16"/>
  <c r="AE3909" i="16"/>
  <c r="AE3910" i="16"/>
  <c r="AE3911" i="16"/>
  <c r="AE3912" i="16"/>
  <c r="AE3913" i="16"/>
  <c r="AE3914" i="16"/>
  <c r="AE3915" i="16"/>
  <c r="AE3916" i="16"/>
  <c r="AE3917" i="16"/>
  <c r="AE3918" i="16"/>
  <c r="AE3919" i="16"/>
  <c r="AE3920" i="16"/>
  <c r="AE3921" i="16"/>
  <c r="AE3922" i="16"/>
  <c r="AE3923" i="16"/>
  <c r="AE3924" i="16"/>
  <c r="AE3925" i="16"/>
  <c r="AE3926" i="16"/>
  <c r="AE3927" i="16"/>
  <c r="AE3928" i="16"/>
  <c r="AE3929" i="16"/>
  <c r="AE3930" i="16"/>
  <c r="AE3931" i="16"/>
  <c r="AE3932" i="16"/>
  <c r="AE3933" i="16"/>
  <c r="AE3934" i="16"/>
  <c r="AE3935" i="16"/>
  <c r="AE3936" i="16"/>
  <c r="AE3937" i="16"/>
  <c r="AE3938" i="16"/>
  <c r="AE3939" i="16"/>
  <c r="AE3940" i="16"/>
  <c r="AE3941" i="16"/>
  <c r="AE3942" i="16"/>
  <c r="AE3943" i="16"/>
  <c r="AE3944" i="16"/>
  <c r="AE3945" i="16"/>
  <c r="AE3946" i="16"/>
  <c r="AE3947" i="16"/>
  <c r="AE3948" i="16"/>
  <c r="AE3949" i="16"/>
  <c r="AE3950" i="16"/>
  <c r="AE3951" i="16"/>
  <c r="AE3952" i="16"/>
  <c r="AE3953" i="16"/>
  <c r="AE3954" i="16"/>
  <c r="AE3955" i="16"/>
  <c r="AE3956" i="16"/>
  <c r="AE3957" i="16"/>
  <c r="AE3958" i="16"/>
  <c r="AE3959" i="16"/>
  <c r="AE3960" i="16"/>
  <c r="AE3961" i="16"/>
  <c r="AE3962" i="16"/>
  <c r="AE3963" i="16"/>
  <c r="AE3964" i="16"/>
  <c r="AE3965" i="16"/>
  <c r="AE3966" i="16"/>
  <c r="AE3967" i="16"/>
  <c r="AE3968" i="16"/>
  <c r="AE3969" i="16"/>
  <c r="AE3970" i="16"/>
  <c r="AE3971" i="16"/>
  <c r="AE3972" i="16"/>
  <c r="AE3973" i="16"/>
  <c r="AE3974" i="16"/>
  <c r="AE3975" i="16"/>
  <c r="AE3976" i="16"/>
  <c r="AE3977" i="16"/>
  <c r="AE3978" i="16"/>
  <c r="AE3979" i="16"/>
  <c r="AE3980" i="16"/>
  <c r="AE3981" i="16"/>
  <c r="AE3982" i="16"/>
  <c r="AE3983" i="16"/>
  <c r="AE3984" i="16"/>
  <c r="AE3985" i="16"/>
  <c r="AE3986" i="16"/>
  <c r="AE3987" i="16"/>
  <c r="AE3988" i="16"/>
  <c r="AE3989" i="16"/>
  <c r="AE3990" i="16"/>
  <c r="AE3991" i="16"/>
  <c r="AE3992" i="16"/>
  <c r="AE3993" i="16"/>
  <c r="AE3994" i="16"/>
  <c r="AE3995" i="16"/>
  <c r="AE3996" i="16"/>
  <c r="AE3997" i="16"/>
  <c r="AE3998" i="16"/>
  <c r="AE3999" i="16"/>
  <c r="AE4000" i="16"/>
  <c r="AE4001" i="16"/>
  <c r="AE4002" i="16"/>
  <c r="AE4003" i="16"/>
  <c r="AE4004" i="16"/>
  <c r="AE4005" i="16"/>
  <c r="AE4006" i="16"/>
  <c r="AE4007" i="16"/>
  <c r="AE4008" i="16"/>
  <c r="AE4009" i="16"/>
  <c r="AE4010" i="16"/>
  <c r="AE4011" i="16"/>
  <c r="AE4012" i="16"/>
  <c r="AE4013" i="16"/>
  <c r="AE4014" i="16"/>
  <c r="AE4015" i="16"/>
  <c r="AE4016" i="16"/>
  <c r="AE4017" i="16"/>
  <c r="AE4018" i="16"/>
  <c r="AE4019" i="16"/>
  <c r="AE4020" i="16"/>
  <c r="AE4021" i="16"/>
  <c r="AE4022" i="16"/>
  <c r="AE4023" i="16"/>
  <c r="AE4024" i="16"/>
  <c r="AE4025" i="16"/>
  <c r="AE4026" i="16"/>
  <c r="AE4027" i="16"/>
  <c r="AE4028" i="16"/>
  <c r="AE4029" i="16"/>
  <c r="AE4030" i="16"/>
  <c r="AE4031" i="16"/>
  <c r="AE4032" i="16"/>
  <c r="AE4033" i="16"/>
  <c r="AE4034" i="16"/>
  <c r="AE4035" i="16"/>
  <c r="AE4036" i="16"/>
  <c r="AE4037" i="16"/>
  <c r="AE4038" i="16"/>
  <c r="AE4039" i="16"/>
  <c r="AE4040" i="16"/>
  <c r="AE4041" i="16"/>
  <c r="AE4042" i="16"/>
  <c r="AE4043" i="16"/>
  <c r="AE4044" i="16"/>
  <c r="AE4045" i="16"/>
  <c r="AE4046" i="16"/>
  <c r="AE4047" i="16"/>
  <c r="AE4048" i="16"/>
  <c r="AE4049" i="16"/>
  <c r="AE4050" i="16"/>
  <c r="AE4051" i="16"/>
  <c r="AE4052" i="16"/>
  <c r="AE4053" i="16"/>
  <c r="AE4054" i="16"/>
  <c r="AE4055" i="16"/>
  <c r="AE4056" i="16"/>
  <c r="AE4057" i="16"/>
  <c r="AE4058" i="16"/>
  <c r="AE4059" i="16"/>
  <c r="AE4060" i="16"/>
  <c r="AE4061" i="16"/>
  <c r="AE4062" i="16"/>
  <c r="AE4063" i="16"/>
  <c r="AE4064" i="16"/>
  <c r="AE4065" i="16"/>
  <c r="AE4066" i="16"/>
  <c r="AE4067" i="16"/>
  <c r="AE4068" i="16"/>
  <c r="AE4069" i="16"/>
  <c r="AE4070" i="16"/>
  <c r="AE4071" i="16"/>
  <c r="AE4072" i="16"/>
  <c r="AE4073" i="16"/>
  <c r="AE4074" i="16"/>
  <c r="AE4075" i="16"/>
  <c r="AE4076" i="16"/>
  <c r="AE4077" i="16"/>
  <c r="AE4078" i="16"/>
  <c r="AE4079" i="16"/>
  <c r="AE4080" i="16"/>
  <c r="AE4081" i="16"/>
  <c r="AE4082" i="16"/>
  <c r="AE4083" i="16"/>
  <c r="AE4084" i="16"/>
  <c r="AE4085" i="16"/>
  <c r="AE4086" i="16"/>
  <c r="AE4087" i="16"/>
  <c r="AE4088" i="16"/>
  <c r="AE4089" i="16"/>
  <c r="AE4090" i="16"/>
  <c r="AE4091" i="16"/>
  <c r="AE4092" i="16"/>
  <c r="AE4093" i="16"/>
  <c r="AE4094" i="16"/>
  <c r="AE4095" i="16"/>
  <c r="AE4096" i="16"/>
  <c r="AE4097" i="16"/>
  <c r="AE4098" i="16"/>
  <c r="AE4099" i="16"/>
  <c r="AE4100" i="16"/>
  <c r="AE4101" i="16"/>
  <c r="AE4102" i="16"/>
  <c r="AE4103" i="16"/>
  <c r="AE4104" i="16"/>
  <c r="AE4105" i="16"/>
  <c r="AE4106" i="16"/>
  <c r="AE4107" i="16"/>
  <c r="AE4108" i="16"/>
  <c r="AE4109" i="16"/>
  <c r="AE4110" i="16"/>
  <c r="AE4111" i="16"/>
  <c r="AE4112" i="16"/>
  <c r="AE4113" i="16"/>
  <c r="AE4114" i="16"/>
  <c r="AE4115" i="16"/>
  <c r="AE4116" i="16"/>
  <c r="AE4117" i="16"/>
  <c r="AE4118" i="16"/>
  <c r="AE4119" i="16"/>
  <c r="AE4120" i="16"/>
  <c r="AE4121" i="16"/>
  <c r="AE4122" i="16"/>
  <c r="AE4123" i="16"/>
  <c r="AE4124" i="16"/>
  <c r="AE4125" i="16"/>
  <c r="AE4126" i="16"/>
  <c r="AE4127" i="16"/>
  <c r="AE4128" i="16"/>
  <c r="AE4129" i="16"/>
  <c r="AE4130" i="16"/>
  <c r="AE4131" i="16"/>
  <c r="AE4132" i="16"/>
  <c r="AE4133" i="16"/>
  <c r="AE4134" i="16"/>
  <c r="AE4135" i="16"/>
  <c r="AE4136" i="16"/>
  <c r="AE4137" i="16"/>
  <c r="AE4138" i="16"/>
  <c r="AE4139" i="16"/>
  <c r="AE4140" i="16"/>
  <c r="AE4141" i="16"/>
  <c r="AE4142" i="16"/>
  <c r="AE4143" i="16"/>
  <c r="AE4144" i="16"/>
  <c r="AE4145" i="16"/>
  <c r="AE4146" i="16"/>
  <c r="AE4147" i="16"/>
  <c r="AE4148" i="16"/>
  <c r="AE4149" i="16"/>
  <c r="AE4150" i="16"/>
  <c r="AE4151" i="16"/>
  <c r="AE4152" i="16"/>
  <c r="AE4153" i="16"/>
  <c r="AE4154" i="16"/>
  <c r="AE4155" i="16"/>
  <c r="AE4156" i="16"/>
  <c r="AE4157" i="16"/>
  <c r="AE4158" i="16"/>
  <c r="AE4159" i="16"/>
  <c r="AE4160" i="16"/>
  <c r="AE4161" i="16"/>
  <c r="AE4162" i="16"/>
  <c r="AE4163" i="16"/>
  <c r="AE4164" i="16"/>
  <c r="AE4165" i="16"/>
  <c r="AE4166" i="16"/>
  <c r="AE4167" i="16"/>
  <c r="AE4168" i="16"/>
  <c r="AE4169" i="16"/>
  <c r="AE4170" i="16"/>
  <c r="AE4171" i="16"/>
  <c r="AE4172" i="16"/>
  <c r="AE4173" i="16"/>
  <c r="AE4174" i="16"/>
  <c r="AE4175" i="16"/>
  <c r="AE4176" i="16"/>
  <c r="AE4177" i="16"/>
  <c r="AE4178" i="16"/>
  <c r="AE4179" i="16"/>
  <c r="AE4180" i="16"/>
  <c r="AE4181" i="16"/>
  <c r="AE4182" i="16"/>
  <c r="AE4183" i="16"/>
  <c r="AE4184" i="16"/>
  <c r="AE4185" i="16"/>
  <c r="AE4186" i="16"/>
  <c r="AE4187" i="16"/>
  <c r="AE4188" i="16"/>
  <c r="AE4189" i="16"/>
  <c r="AE4190" i="16"/>
  <c r="AE4191" i="16"/>
  <c r="AE4192" i="16"/>
  <c r="AE4193" i="16"/>
  <c r="AE4194" i="16"/>
  <c r="AE4195" i="16"/>
  <c r="AE4196" i="16"/>
  <c r="AE4197" i="16"/>
  <c r="AE4198" i="16"/>
  <c r="AE4199" i="16"/>
  <c r="AE4200" i="16"/>
  <c r="AE4201" i="16"/>
  <c r="AE4202" i="16"/>
  <c r="AE4203" i="16"/>
  <c r="AE4204" i="16"/>
  <c r="AE4205" i="16"/>
  <c r="AE4206" i="16"/>
  <c r="AE4207" i="16"/>
  <c r="AE4208" i="16"/>
  <c r="AE4209" i="16"/>
  <c r="AE4210" i="16"/>
  <c r="AE4211" i="16"/>
  <c r="AE4212" i="16"/>
  <c r="AE4213" i="16"/>
  <c r="AE4214" i="16"/>
  <c r="AE4215" i="16"/>
  <c r="AE4216" i="16"/>
  <c r="AE4217" i="16"/>
  <c r="AE4218" i="16"/>
  <c r="AE4219" i="16"/>
  <c r="AE4220" i="16"/>
  <c r="AE4221" i="16"/>
  <c r="AE4222" i="16"/>
  <c r="AE4223" i="16"/>
  <c r="AE4224" i="16"/>
  <c r="AE4225" i="16"/>
  <c r="AE4226" i="16"/>
  <c r="AE4227" i="16"/>
  <c r="AE4228" i="16"/>
  <c r="AE4229" i="16"/>
  <c r="AE4230" i="16"/>
  <c r="AE4231" i="16"/>
  <c r="AE4232" i="16"/>
  <c r="AE4233" i="16"/>
  <c r="AE4234" i="16"/>
  <c r="AE4235" i="16"/>
  <c r="AE4236" i="16"/>
  <c r="AE4237" i="16"/>
  <c r="AE4238" i="16"/>
  <c r="AE4239" i="16"/>
  <c r="AE4240" i="16"/>
  <c r="AE4241" i="16"/>
  <c r="AE4242" i="16"/>
  <c r="AE4243" i="16"/>
  <c r="AE4244" i="16"/>
  <c r="AE4245" i="16"/>
  <c r="AE4246" i="16"/>
  <c r="AE4247" i="16"/>
  <c r="AE4248" i="16"/>
  <c r="AE4249" i="16"/>
  <c r="AE4250" i="16"/>
  <c r="AE4251" i="16"/>
  <c r="AE4252" i="16"/>
  <c r="AE4253" i="16"/>
  <c r="AE4254" i="16"/>
  <c r="AE4255" i="16"/>
  <c r="AE4256" i="16"/>
  <c r="AE4257" i="16"/>
  <c r="AE4258" i="16"/>
  <c r="AE4259" i="16"/>
  <c r="AE4260" i="16"/>
  <c r="AE4261" i="16"/>
  <c r="AE4262" i="16"/>
  <c r="AE4263" i="16"/>
  <c r="AE4264" i="16"/>
  <c r="AE4265" i="16"/>
  <c r="AE4266" i="16"/>
  <c r="AE4267" i="16"/>
  <c r="AE4268" i="16"/>
  <c r="AE4269" i="16"/>
  <c r="AE4270" i="16"/>
  <c r="AE4271" i="16"/>
  <c r="AE4272" i="16"/>
  <c r="AE4273" i="16"/>
  <c r="AE4274" i="16"/>
  <c r="AE4275" i="16"/>
  <c r="AE4276" i="16"/>
  <c r="AE4277" i="16"/>
  <c r="AE4278" i="16"/>
  <c r="AE4279" i="16"/>
  <c r="AE4280" i="16"/>
  <c r="AE4281" i="16"/>
  <c r="AE4282" i="16"/>
  <c r="AE4283" i="16"/>
  <c r="AE4284" i="16"/>
  <c r="AE4285" i="16"/>
  <c r="AE4286" i="16"/>
  <c r="AE4287" i="16"/>
  <c r="AE4288" i="16"/>
  <c r="AE4289" i="16"/>
  <c r="AE4290" i="16"/>
  <c r="AE4291" i="16"/>
  <c r="AE4292" i="16"/>
  <c r="AE4293" i="16"/>
  <c r="AE4294" i="16"/>
  <c r="AE4295" i="16"/>
  <c r="AE4296" i="16"/>
  <c r="AE4297" i="16"/>
  <c r="AE4298" i="16"/>
  <c r="AE4299" i="16"/>
  <c r="AE4300" i="16"/>
  <c r="AE4301" i="16"/>
  <c r="AE4302" i="16"/>
  <c r="AE4303" i="16"/>
  <c r="AE4304" i="16"/>
  <c r="AE4305" i="16"/>
  <c r="AE4306" i="16"/>
  <c r="AE4307" i="16"/>
  <c r="AE4308" i="16"/>
  <c r="AE4309" i="16"/>
  <c r="AE4310" i="16"/>
  <c r="AE4311" i="16"/>
  <c r="AE4312" i="16"/>
  <c r="AE4313" i="16"/>
  <c r="AE4314" i="16"/>
  <c r="AE4315" i="16"/>
  <c r="AE4316" i="16"/>
  <c r="AE4317" i="16"/>
  <c r="AE4318" i="16"/>
  <c r="AE4319" i="16"/>
  <c r="AE4320" i="16"/>
  <c r="AE4321" i="16"/>
  <c r="AE4322" i="16"/>
  <c r="AE4323" i="16"/>
  <c r="AE4324" i="16"/>
  <c r="AE4325" i="16"/>
  <c r="AE4326" i="16"/>
  <c r="AE4327" i="16"/>
  <c r="AE4328" i="16"/>
  <c r="AE4329" i="16"/>
  <c r="AE4330" i="16"/>
  <c r="AE4331" i="16"/>
  <c r="AE4332" i="16"/>
  <c r="AE4333" i="16"/>
  <c r="AE4334" i="16"/>
  <c r="AE4335" i="16"/>
  <c r="AE4336" i="16"/>
  <c r="AE4337" i="16"/>
  <c r="AE4338" i="16"/>
  <c r="AE4339" i="16"/>
  <c r="AE4340" i="16"/>
  <c r="AE4341" i="16"/>
  <c r="AE4342" i="16"/>
  <c r="AE4343" i="16"/>
  <c r="AE4344" i="16"/>
  <c r="AE4345" i="16"/>
  <c r="AE4346" i="16"/>
  <c r="AE4347" i="16"/>
  <c r="AE4348" i="16"/>
  <c r="AE4349" i="16"/>
  <c r="AE4350" i="16"/>
  <c r="AE4351" i="16"/>
  <c r="AE4352" i="16"/>
  <c r="AE4353" i="16"/>
  <c r="AE4354" i="16"/>
  <c r="AE4355" i="16"/>
  <c r="AE4356" i="16"/>
  <c r="AE4357" i="16"/>
  <c r="AE4358" i="16"/>
  <c r="AE4359" i="16"/>
  <c r="AE4360" i="16"/>
  <c r="AE4361" i="16"/>
  <c r="AE4362" i="16"/>
  <c r="AE4363" i="16"/>
  <c r="AE4364" i="16"/>
  <c r="AE4365" i="16"/>
  <c r="AE4366" i="16"/>
  <c r="AE4367" i="16"/>
  <c r="AE4368" i="16"/>
  <c r="AE4369" i="16"/>
  <c r="AE4370" i="16"/>
  <c r="AE4371" i="16"/>
  <c r="AE4372" i="16"/>
  <c r="AE4373" i="16"/>
  <c r="AE4374" i="16"/>
  <c r="AE4375" i="16"/>
  <c r="AE4376" i="16"/>
  <c r="AE4377" i="16"/>
  <c r="AE4378" i="16"/>
  <c r="AE4379" i="16"/>
  <c r="AE4380" i="16"/>
  <c r="AE4381" i="16"/>
  <c r="AE4382" i="16"/>
  <c r="AE4383" i="16"/>
  <c r="AE4384" i="16"/>
  <c r="AE4385" i="16"/>
  <c r="AE4386" i="16"/>
  <c r="AE4387" i="16"/>
  <c r="AE4388" i="16"/>
  <c r="AE4389" i="16"/>
  <c r="AE4390" i="16"/>
  <c r="AE4391" i="16"/>
  <c r="AE4392" i="16"/>
  <c r="AE4393" i="16"/>
  <c r="AE4394" i="16"/>
  <c r="AE4395" i="16"/>
  <c r="AE4396" i="16"/>
  <c r="AE4397" i="16"/>
  <c r="AE4398" i="16"/>
  <c r="AE4399" i="16"/>
  <c r="AE4400" i="16"/>
  <c r="AE4401" i="16"/>
  <c r="AE4402" i="16"/>
  <c r="AE4403" i="16"/>
  <c r="AE4404" i="16"/>
  <c r="AE4405" i="16"/>
  <c r="AE4406" i="16"/>
  <c r="AE4407" i="16"/>
  <c r="AE4408" i="16"/>
  <c r="AE4409" i="16"/>
  <c r="AE4410" i="16"/>
  <c r="AE4411" i="16"/>
  <c r="AE4412" i="16"/>
  <c r="AE4413" i="16"/>
  <c r="AE4414" i="16"/>
  <c r="AE4415" i="16"/>
  <c r="AE4416" i="16"/>
  <c r="AE4417" i="16"/>
  <c r="AE4418" i="16"/>
  <c r="AE4419" i="16"/>
  <c r="AE4420" i="16"/>
  <c r="AE4421" i="16"/>
  <c r="AE4422" i="16"/>
  <c r="AE4423" i="16"/>
  <c r="AE4424" i="16"/>
  <c r="AE4425" i="16"/>
  <c r="AE4426" i="16"/>
  <c r="AE4427" i="16"/>
  <c r="AE4428" i="16"/>
  <c r="AE4429" i="16"/>
  <c r="AE4430" i="16"/>
  <c r="AE4431" i="16"/>
  <c r="AE4432" i="16"/>
  <c r="AE4433" i="16"/>
  <c r="AE4434" i="16"/>
  <c r="AE4435" i="16"/>
  <c r="AE4436" i="16"/>
  <c r="AE4437" i="16"/>
  <c r="AE4438" i="16"/>
  <c r="AE4439" i="16"/>
  <c r="AE4440" i="16"/>
  <c r="AE4441" i="16"/>
  <c r="AE4442" i="16"/>
  <c r="AE4443" i="16"/>
  <c r="AE4444" i="16"/>
  <c r="AE4445" i="16"/>
  <c r="AE4446" i="16"/>
  <c r="AE4447" i="16"/>
  <c r="AE4448" i="16"/>
  <c r="AE4449" i="16"/>
  <c r="AE4450" i="16"/>
  <c r="AE4451" i="16"/>
  <c r="AE4452" i="16"/>
  <c r="AE4453" i="16"/>
  <c r="AE4454" i="16"/>
  <c r="AE4455" i="16"/>
  <c r="AE4456" i="16"/>
  <c r="AE4457" i="16"/>
  <c r="AE4458" i="16"/>
  <c r="AE4459" i="16"/>
  <c r="AE4460" i="16"/>
  <c r="AE4461" i="16"/>
  <c r="AE4462" i="16"/>
  <c r="AE4463" i="16"/>
  <c r="AE4464" i="16"/>
  <c r="AE4465" i="16"/>
  <c r="AE4466" i="16"/>
  <c r="AE4467" i="16"/>
  <c r="AE4468" i="16"/>
  <c r="AE4469" i="16"/>
  <c r="AE4470" i="16"/>
  <c r="AE4471" i="16"/>
  <c r="AE4472" i="16"/>
  <c r="AE4473" i="16"/>
  <c r="AE4474" i="16"/>
  <c r="AE4475" i="16"/>
  <c r="AE4476" i="16"/>
  <c r="AE4477" i="16"/>
  <c r="AE4478" i="16"/>
  <c r="AE4479" i="16"/>
  <c r="AE4480" i="16"/>
  <c r="AE4481" i="16"/>
  <c r="AE4482" i="16"/>
  <c r="AE4483" i="16"/>
  <c r="AE4484" i="16"/>
  <c r="AE4485" i="16"/>
  <c r="AE4486" i="16"/>
  <c r="AE4487" i="16"/>
  <c r="AE4488" i="16"/>
  <c r="AE4489" i="16"/>
  <c r="AE4490" i="16"/>
  <c r="AE4491" i="16"/>
  <c r="AE4492" i="16"/>
  <c r="AE4493" i="16"/>
  <c r="AE4494" i="16"/>
  <c r="AE4495" i="16"/>
  <c r="AE4496" i="16"/>
  <c r="AE4497" i="16"/>
  <c r="AE4498" i="16"/>
  <c r="AE4499" i="16"/>
  <c r="AE4500" i="16"/>
  <c r="AE4501" i="16"/>
  <c r="AE4502" i="16"/>
  <c r="AE4503" i="16"/>
  <c r="AE4504" i="16"/>
  <c r="AE4505" i="16"/>
  <c r="AE4506" i="16"/>
  <c r="AE4507" i="16"/>
  <c r="AE4508" i="16"/>
  <c r="AE4509" i="16"/>
  <c r="AE4510" i="16"/>
  <c r="AE4511" i="16"/>
  <c r="AE4512" i="16"/>
  <c r="AE4513" i="16"/>
  <c r="AE4514" i="16"/>
  <c r="AE4515" i="16"/>
  <c r="AE4516" i="16"/>
  <c r="AE4517" i="16"/>
  <c r="AE4518" i="16"/>
  <c r="AE4519" i="16"/>
  <c r="AE4520" i="16"/>
  <c r="AE4521" i="16"/>
  <c r="AE4522" i="16"/>
  <c r="AE4523" i="16"/>
  <c r="AE4524" i="16"/>
  <c r="AE4525" i="16"/>
  <c r="AE4526" i="16"/>
  <c r="AE4527" i="16"/>
  <c r="AE4528" i="16"/>
  <c r="AE4529" i="16"/>
  <c r="AE4530" i="16"/>
  <c r="AE4531" i="16"/>
  <c r="AE4532" i="16"/>
  <c r="AE4533" i="16"/>
  <c r="AE4534" i="16"/>
  <c r="AE4535" i="16"/>
  <c r="AE4536" i="16"/>
  <c r="AE4537" i="16"/>
  <c r="AE4538" i="16"/>
  <c r="AE4539" i="16"/>
  <c r="AE4540" i="16"/>
  <c r="AE4541" i="16"/>
  <c r="AE4542" i="16"/>
  <c r="AE4543" i="16"/>
  <c r="AE4544" i="16"/>
  <c r="AE4545" i="16"/>
  <c r="AE4546" i="16"/>
  <c r="AE4547" i="16"/>
  <c r="AE4548" i="16"/>
  <c r="AE4549" i="16"/>
  <c r="AE4550" i="16"/>
  <c r="AE4551" i="16"/>
  <c r="AE4552" i="16"/>
  <c r="AE4553" i="16"/>
  <c r="AE4554" i="16"/>
  <c r="AE4555" i="16"/>
  <c r="AE4556" i="16"/>
  <c r="AE4557" i="16"/>
  <c r="AE4558" i="16"/>
  <c r="AE4559" i="16"/>
  <c r="AE4560" i="16"/>
  <c r="AE4561" i="16"/>
  <c r="AE4562" i="16"/>
  <c r="AE4563" i="16"/>
  <c r="AE4564" i="16"/>
  <c r="AE4565" i="16"/>
  <c r="AE4566" i="16"/>
  <c r="AE4567" i="16"/>
  <c r="AE4568" i="16"/>
  <c r="AE4569" i="16"/>
  <c r="AE4570" i="16"/>
  <c r="AE4571" i="16"/>
  <c r="AE4572" i="16"/>
  <c r="AE4573" i="16"/>
  <c r="AE4574" i="16"/>
  <c r="AE4575" i="16"/>
  <c r="AE4576" i="16"/>
  <c r="AE4577" i="16"/>
  <c r="AE4578" i="16"/>
  <c r="AE4579" i="16"/>
  <c r="AE4580" i="16"/>
  <c r="AE4581" i="16"/>
  <c r="AE4582" i="16"/>
  <c r="AE4583" i="16"/>
  <c r="AE4584" i="16"/>
  <c r="AE4585" i="16"/>
  <c r="AE4586" i="16"/>
  <c r="AE4587" i="16"/>
  <c r="AE4588" i="16"/>
  <c r="AE4589" i="16"/>
  <c r="AE4590" i="16"/>
  <c r="AE4591" i="16"/>
  <c r="AE4592" i="16"/>
  <c r="AE4593" i="16"/>
  <c r="AE4594" i="16"/>
  <c r="AE4595" i="16"/>
  <c r="AE4596" i="16"/>
  <c r="AE4597" i="16"/>
  <c r="AE4598" i="16"/>
  <c r="AE4599" i="16"/>
  <c r="AE4600" i="16"/>
  <c r="AE4601" i="16"/>
  <c r="AE4602" i="16"/>
  <c r="AE4603" i="16"/>
  <c r="AE4604" i="16"/>
  <c r="AE4605" i="16"/>
  <c r="AE4606" i="16"/>
  <c r="AE4607" i="16"/>
  <c r="AE4608" i="16"/>
  <c r="AE4609" i="16"/>
  <c r="AE4610" i="16"/>
  <c r="AE4611" i="16"/>
  <c r="AE4612" i="16"/>
  <c r="AE4613" i="16"/>
  <c r="AE4614" i="16"/>
  <c r="AE4615" i="16"/>
  <c r="AE4616" i="16"/>
  <c r="AE4617" i="16"/>
  <c r="AE4618" i="16"/>
  <c r="AE4619" i="16"/>
  <c r="AE4620" i="16"/>
  <c r="AE4621" i="16"/>
  <c r="AE4622" i="16"/>
  <c r="AE4623" i="16"/>
  <c r="AE4624" i="16"/>
  <c r="AE4625" i="16"/>
  <c r="AE4626" i="16"/>
  <c r="AE4627" i="16"/>
  <c r="AE4628" i="16"/>
  <c r="AE4629" i="16"/>
  <c r="AE4630" i="16"/>
  <c r="AE4631" i="16"/>
  <c r="AE4632" i="16"/>
  <c r="AE4633" i="16"/>
  <c r="AE4634" i="16"/>
  <c r="AE4635" i="16"/>
  <c r="AE4636" i="16"/>
  <c r="AE4637" i="16"/>
  <c r="AE4638" i="16"/>
  <c r="AE4639" i="16"/>
  <c r="AE4640" i="16"/>
  <c r="AE4641" i="16"/>
  <c r="AE4642" i="16"/>
  <c r="AE4643" i="16"/>
  <c r="AE4644" i="16"/>
  <c r="AE4645" i="16"/>
  <c r="AE4646" i="16"/>
  <c r="AE4647" i="16"/>
  <c r="AE4648" i="16"/>
  <c r="AE4649" i="16"/>
  <c r="AE4650" i="16"/>
  <c r="AE4651" i="16"/>
  <c r="AE4652" i="16"/>
  <c r="AE4653" i="16"/>
  <c r="AE4654" i="16"/>
  <c r="AE4655" i="16"/>
  <c r="AE4656" i="16"/>
  <c r="AE4657" i="16"/>
  <c r="AE4658" i="16"/>
  <c r="AE4659" i="16"/>
  <c r="AE4660" i="16"/>
  <c r="AE4661" i="16"/>
  <c r="AE4662" i="16"/>
  <c r="AE4663" i="16"/>
  <c r="AE4664" i="16"/>
  <c r="AE4665" i="16"/>
  <c r="AE4666" i="16"/>
  <c r="AE4667" i="16"/>
  <c r="AE4668" i="16"/>
  <c r="AE4669" i="16"/>
  <c r="AE4670" i="16"/>
  <c r="AE4671" i="16"/>
  <c r="AE4672" i="16"/>
  <c r="AE4673" i="16"/>
  <c r="AE4674" i="16"/>
  <c r="AE4675" i="16"/>
  <c r="AE4676" i="16"/>
  <c r="AE4677" i="16"/>
  <c r="AE4678" i="16"/>
  <c r="AE4679" i="16"/>
  <c r="AE4680" i="16"/>
  <c r="AE4681" i="16"/>
  <c r="AE4682" i="16"/>
  <c r="AE4683" i="16"/>
  <c r="AE4684" i="16"/>
  <c r="AE4685" i="16"/>
  <c r="AE4686" i="16"/>
  <c r="AE4687" i="16"/>
  <c r="AE4688" i="16"/>
  <c r="AE4689" i="16"/>
  <c r="AE4690" i="16"/>
  <c r="AE4691" i="16"/>
  <c r="AE4692" i="16"/>
  <c r="AE4693" i="16"/>
  <c r="AE4694" i="16"/>
  <c r="AE4695" i="16"/>
  <c r="AE4696" i="16"/>
  <c r="AE4697" i="16"/>
  <c r="AE4698" i="16"/>
  <c r="AE4699" i="16"/>
  <c r="AE4700" i="16"/>
  <c r="AE4701" i="16"/>
  <c r="AE4702" i="16"/>
  <c r="AE4703" i="16"/>
  <c r="AE4704" i="16"/>
  <c r="AE4705" i="16"/>
  <c r="AE4706" i="16"/>
  <c r="AE4707" i="16"/>
  <c r="AE4708" i="16"/>
  <c r="AE4709" i="16"/>
  <c r="AE4710" i="16"/>
  <c r="AE4711" i="16"/>
  <c r="AE4712" i="16"/>
  <c r="AE4713" i="16"/>
  <c r="AE4714" i="16"/>
  <c r="AE4715" i="16"/>
  <c r="AE4716" i="16"/>
  <c r="AE4717" i="16"/>
  <c r="AE4718" i="16"/>
  <c r="AE4719" i="16"/>
  <c r="AE4720" i="16"/>
  <c r="AE4721" i="16"/>
  <c r="AE4722" i="16"/>
  <c r="AE4723" i="16"/>
  <c r="AE4724" i="16"/>
  <c r="AE4725" i="16"/>
  <c r="AE4726" i="16"/>
  <c r="AE4727" i="16"/>
  <c r="AE4728" i="16"/>
  <c r="AE4729" i="16"/>
  <c r="AE4730" i="16"/>
  <c r="AE4731" i="16"/>
  <c r="AE4732" i="16"/>
  <c r="AE4733" i="16"/>
  <c r="AE4734" i="16"/>
  <c r="AE4735" i="16"/>
  <c r="AE4736" i="16"/>
  <c r="AE4737" i="16"/>
  <c r="AE4738" i="16"/>
  <c r="AE4739" i="16"/>
  <c r="AE4740" i="16"/>
  <c r="AE4741" i="16"/>
  <c r="AE4742" i="16"/>
  <c r="AE4743" i="16"/>
  <c r="AE4744" i="16"/>
  <c r="AE4745" i="16"/>
  <c r="AE4746" i="16"/>
  <c r="AE4747" i="16"/>
  <c r="AE4748" i="16"/>
  <c r="AE4749" i="16"/>
  <c r="AE4750" i="16"/>
  <c r="AE4751" i="16"/>
  <c r="AE4752" i="16"/>
  <c r="AE4753" i="16"/>
  <c r="AE4754" i="16"/>
  <c r="AE4755" i="16"/>
  <c r="AE4756" i="16"/>
  <c r="AE4757" i="16"/>
  <c r="AE4758" i="16"/>
  <c r="AE4759" i="16"/>
  <c r="AE4760" i="16"/>
  <c r="AE4761" i="16"/>
  <c r="AE4762" i="16"/>
  <c r="AE4763" i="16"/>
  <c r="AE4764" i="16"/>
  <c r="AE4765" i="16"/>
  <c r="AE4766" i="16"/>
  <c r="AE4767" i="16"/>
  <c r="AE4768" i="16"/>
  <c r="AE4769" i="16"/>
  <c r="AE4770" i="16"/>
  <c r="AE4771" i="16"/>
  <c r="AE4772" i="16"/>
  <c r="AE4773" i="16"/>
  <c r="AE4774" i="16"/>
  <c r="AE4775" i="16"/>
  <c r="AE4776" i="16"/>
  <c r="AE4777" i="16"/>
  <c r="AE4778" i="16"/>
  <c r="AE4779" i="16"/>
  <c r="AE4780" i="16"/>
  <c r="AE4781" i="16"/>
  <c r="AE4782" i="16"/>
  <c r="AE4783" i="16"/>
  <c r="AE4784" i="16"/>
  <c r="AE4785" i="16"/>
  <c r="AE4786" i="16"/>
  <c r="AE4787" i="16"/>
  <c r="AE4788" i="16"/>
  <c r="AE4789" i="16"/>
  <c r="AE4790" i="16"/>
  <c r="AE4791" i="16"/>
  <c r="AE4792" i="16"/>
  <c r="AE4793" i="16"/>
  <c r="AE4794" i="16"/>
  <c r="AE4795" i="16"/>
  <c r="AE4796" i="16"/>
  <c r="AE4797" i="16"/>
  <c r="AE4798" i="16"/>
  <c r="AE4799" i="16"/>
  <c r="AE4800" i="16"/>
  <c r="AE4801" i="16"/>
  <c r="AE4802" i="16"/>
  <c r="AE4803" i="16"/>
  <c r="AE4804" i="16"/>
  <c r="AE4805" i="16"/>
  <c r="AE4806" i="16"/>
  <c r="AE4807" i="16"/>
  <c r="AE4808" i="16"/>
  <c r="AE4809" i="16"/>
  <c r="AE4810" i="16"/>
  <c r="AE4811" i="16"/>
  <c r="AE4812" i="16"/>
  <c r="AE4813" i="16"/>
  <c r="AE4814" i="16"/>
  <c r="AE4815" i="16"/>
  <c r="AE4816" i="16"/>
  <c r="AE4817" i="16"/>
  <c r="AE4818" i="16"/>
  <c r="AE4819" i="16"/>
  <c r="AE4820" i="16"/>
  <c r="AE4821" i="16"/>
  <c r="AE4822" i="16"/>
  <c r="AE4823" i="16"/>
  <c r="AE4824" i="16"/>
  <c r="AE4825" i="16"/>
  <c r="AE4826" i="16"/>
  <c r="AE4827" i="16"/>
  <c r="AE4828" i="16"/>
  <c r="AE4829" i="16"/>
  <c r="AE4830" i="16"/>
  <c r="AE4831" i="16"/>
  <c r="AE4832" i="16"/>
  <c r="AE4833" i="16"/>
  <c r="AE4834" i="16"/>
  <c r="AE4835" i="16"/>
  <c r="AE4836" i="16"/>
  <c r="AE4837" i="16"/>
  <c r="AE4838" i="16"/>
  <c r="AE4839" i="16"/>
  <c r="AE4840" i="16"/>
  <c r="AE4841" i="16"/>
  <c r="AE4842" i="16"/>
  <c r="AE4843" i="16"/>
  <c r="AE4844" i="16"/>
  <c r="AE4845" i="16"/>
  <c r="AE4846" i="16"/>
  <c r="AE4847" i="16"/>
  <c r="AE4848" i="16"/>
  <c r="AE4849" i="16"/>
  <c r="AE4850" i="16"/>
  <c r="AE4851" i="16"/>
  <c r="AE4852" i="16"/>
  <c r="AE4853" i="16"/>
  <c r="AE4854" i="16"/>
  <c r="AE4855" i="16"/>
  <c r="AE4856" i="16"/>
  <c r="AE4857" i="16"/>
  <c r="AE4858" i="16"/>
  <c r="AE4859" i="16"/>
  <c r="AE4860" i="16"/>
  <c r="AE4861" i="16"/>
  <c r="AE4862" i="16"/>
  <c r="AE4863" i="16"/>
  <c r="AE4864" i="16"/>
  <c r="AE4865" i="16"/>
  <c r="AE4866" i="16"/>
  <c r="AE4867" i="16"/>
  <c r="AE4868" i="16"/>
  <c r="AE4869" i="16"/>
  <c r="AE4870" i="16"/>
  <c r="AE4871" i="16"/>
  <c r="AE4872" i="16"/>
  <c r="AE4873" i="16"/>
  <c r="AE4874" i="16"/>
  <c r="AE4875" i="16"/>
  <c r="AE4876" i="16"/>
  <c r="AE4877" i="16"/>
  <c r="AE4878" i="16"/>
  <c r="AE4879" i="16"/>
  <c r="AE4880" i="16"/>
  <c r="AE4881" i="16"/>
  <c r="AE4882" i="16"/>
  <c r="AE4883" i="16"/>
  <c r="AE4884" i="16"/>
  <c r="AE4885" i="16"/>
  <c r="AE4886" i="16"/>
  <c r="AE4887" i="16"/>
  <c r="AE4888" i="16"/>
  <c r="AE4889" i="16"/>
  <c r="AE4890" i="16"/>
  <c r="AE4891" i="16"/>
  <c r="AE4892" i="16"/>
  <c r="AE4893" i="16"/>
  <c r="AE4894" i="16"/>
  <c r="AE4895" i="16"/>
  <c r="AE4896" i="16"/>
  <c r="AE4897" i="16"/>
  <c r="AE4898" i="16"/>
  <c r="AE4899" i="16"/>
  <c r="AE4900" i="16"/>
  <c r="AE4901" i="16"/>
  <c r="AE4902" i="16"/>
  <c r="AE4903" i="16"/>
  <c r="AE4904" i="16"/>
  <c r="AE4905" i="16"/>
  <c r="AE4906" i="16"/>
  <c r="AE4907" i="16"/>
  <c r="AE4908" i="16"/>
  <c r="AE4909" i="16"/>
  <c r="AE4910" i="16"/>
  <c r="AE4911" i="16"/>
  <c r="AE4912" i="16"/>
  <c r="AE4913" i="16"/>
  <c r="AE4914" i="16"/>
  <c r="AE4915" i="16"/>
  <c r="AE4916" i="16"/>
  <c r="AE4917" i="16"/>
  <c r="AE4918" i="16"/>
  <c r="AE4919" i="16"/>
  <c r="AE4920" i="16"/>
  <c r="AE4921" i="16"/>
  <c r="AE4922" i="16"/>
  <c r="AE4923" i="16"/>
  <c r="AE4924" i="16"/>
  <c r="AE4925" i="16"/>
  <c r="AE4926" i="16"/>
  <c r="AE4927" i="16"/>
  <c r="AE4928" i="16"/>
  <c r="AE4929" i="16"/>
  <c r="AE4930" i="16"/>
  <c r="AE4931" i="16"/>
  <c r="AE4932" i="16"/>
  <c r="AE4933" i="16"/>
  <c r="AE4934" i="16"/>
  <c r="AE4935" i="16"/>
  <c r="AE4936" i="16"/>
  <c r="AE4937" i="16"/>
  <c r="AE4938" i="16"/>
  <c r="AE4939" i="16"/>
  <c r="AE4940" i="16"/>
  <c r="AE4941" i="16"/>
  <c r="AE4942" i="16"/>
  <c r="AE4943" i="16"/>
  <c r="AE4944" i="16"/>
  <c r="AE4945" i="16"/>
  <c r="AE4946" i="16"/>
  <c r="AE4947" i="16"/>
  <c r="AE4948" i="16"/>
  <c r="AE4949" i="16"/>
  <c r="AE4950" i="16"/>
  <c r="AE4951" i="16"/>
  <c r="AE4952" i="16"/>
  <c r="AE4953" i="16"/>
  <c r="AE4954" i="16"/>
  <c r="AE4955" i="16"/>
  <c r="AE4956" i="16"/>
  <c r="AE4957" i="16"/>
  <c r="AE4958" i="16"/>
  <c r="AE4959" i="16"/>
  <c r="AE4960" i="16"/>
  <c r="AE4961" i="16"/>
  <c r="AE4962" i="16"/>
  <c r="AE4963" i="16"/>
  <c r="AE4964" i="16"/>
  <c r="AE4965" i="16"/>
  <c r="AE4966" i="16"/>
  <c r="AE4967" i="16"/>
  <c r="AE4968" i="16"/>
  <c r="AE4969" i="16"/>
  <c r="AE4970" i="16"/>
  <c r="AE4971" i="16"/>
  <c r="AE4972" i="16"/>
  <c r="AE4973" i="16"/>
  <c r="AE4974" i="16"/>
  <c r="AE4975" i="16"/>
  <c r="AE4976" i="16"/>
  <c r="AE4977" i="16"/>
  <c r="AE4978" i="16"/>
  <c r="AE4979" i="16"/>
  <c r="AE4980" i="16"/>
  <c r="AE4981" i="16"/>
  <c r="AE4982" i="16"/>
  <c r="AE4983" i="16"/>
  <c r="AE4984" i="16"/>
  <c r="AE4985" i="16"/>
  <c r="AE4986" i="16"/>
  <c r="AE4987" i="16"/>
  <c r="AE4988" i="16"/>
  <c r="AE4989" i="16"/>
  <c r="AE4990" i="16"/>
  <c r="AE4991" i="16"/>
  <c r="AE4992" i="16"/>
  <c r="AE4993" i="16"/>
  <c r="AE4994" i="16"/>
  <c r="AE4995" i="16"/>
  <c r="AE4996" i="16"/>
  <c r="AE4997" i="16"/>
  <c r="AE4998" i="16"/>
  <c r="AE4999" i="16"/>
  <c r="AE5000" i="16"/>
  <c r="AE5001" i="16"/>
  <c r="AE5002" i="16"/>
  <c r="AE5003" i="16"/>
  <c r="AE5004" i="16"/>
  <c r="AE5005" i="16"/>
  <c r="AE5006" i="16"/>
  <c r="AE5007" i="16"/>
  <c r="AE5008" i="16"/>
  <c r="AE5009" i="16"/>
  <c r="AE5010" i="16"/>
  <c r="AE5011" i="16"/>
  <c r="AE5012" i="16"/>
  <c r="AE5013" i="16"/>
  <c r="AE5014" i="16"/>
  <c r="AE5015" i="16"/>
  <c r="AE5016" i="16"/>
  <c r="AE5017" i="16"/>
  <c r="AE5018" i="16"/>
  <c r="AE5019" i="16"/>
  <c r="AE5020" i="16"/>
  <c r="AE5021" i="16"/>
  <c r="AE5022" i="16"/>
  <c r="AE5023" i="16"/>
  <c r="AE5024" i="16"/>
  <c r="AE5025" i="16"/>
  <c r="AE5026" i="16"/>
  <c r="AE5027" i="16"/>
  <c r="AE5028" i="16"/>
  <c r="AE5029" i="16"/>
  <c r="AE5030" i="16"/>
  <c r="AE5031" i="16"/>
  <c r="AE5032" i="16"/>
  <c r="AE5033" i="16"/>
  <c r="AE5034" i="16"/>
  <c r="AE5035" i="16"/>
  <c r="AE5036" i="16"/>
  <c r="AE5037" i="16"/>
  <c r="AE5038" i="16"/>
  <c r="AE5039" i="16"/>
  <c r="AE5040" i="16"/>
  <c r="AE5041" i="16"/>
  <c r="AE5042" i="16"/>
  <c r="AE5043" i="16"/>
  <c r="AE5044" i="16"/>
  <c r="AE5045" i="16"/>
  <c r="AE5046" i="16"/>
  <c r="AE5047" i="16"/>
  <c r="AE5048" i="16"/>
  <c r="AE5049" i="16"/>
  <c r="AE5050" i="16"/>
  <c r="AE5051" i="16"/>
  <c r="AE5052" i="16"/>
  <c r="AE5053" i="16"/>
  <c r="AE5054" i="16"/>
  <c r="AE5055" i="16"/>
  <c r="AE5056" i="16"/>
  <c r="AE5057" i="16"/>
  <c r="AE5058" i="16"/>
  <c r="AE5059" i="16"/>
  <c r="AE5060" i="16"/>
  <c r="AE5061" i="16"/>
  <c r="AE5062" i="16"/>
  <c r="AE5063" i="16"/>
  <c r="AE5064" i="16"/>
  <c r="AE5065" i="16"/>
  <c r="AE5066" i="16"/>
  <c r="AE5067" i="16"/>
  <c r="AE5068" i="16"/>
  <c r="AE5069" i="16"/>
  <c r="AE5070" i="16"/>
  <c r="AE5071" i="16"/>
  <c r="AE5072" i="16"/>
  <c r="AE5073" i="16"/>
  <c r="AE5074" i="16"/>
  <c r="AE5075" i="16"/>
  <c r="AE5076" i="16"/>
  <c r="AE5077" i="16"/>
  <c r="AE5078" i="16"/>
  <c r="AE5079" i="16"/>
  <c r="AE5080" i="16"/>
  <c r="AE5081" i="16"/>
  <c r="AE5082" i="16"/>
  <c r="AE5083" i="16"/>
  <c r="AE5084" i="16"/>
  <c r="AE5085" i="16"/>
  <c r="AE5086" i="16"/>
  <c r="AE5087" i="16"/>
  <c r="AE5088" i="16"/>
  <c r="AE5089" i="16"/>
  <c r="AE5090" i="16"/>
  <c r="AE5091" i="16"/>
  <c r="AE5092" i="16"/>
  <c r="AE5093" i="16"/>
  <c r="AE5094" i="16"/>
  <c r="AE5095" i="16"/>
  <c r="AE5096" i="16"/>
  <c r="AE5097" i="16"/>
  <c r="AE5098" i="16"/>
  <c r="AE5099" i="16"/>
  <c r="AE5100" i="16"/>
  <c r="AE5101" i="16"/>
  <c r="AE5102" i="16"/>
  <c r="AE5103" i="16"/>
  <c r="AE5104" i="16"/>
  <c r="AE5105" i="16"/>
  <c r="AE5106" i="16"/>
  <c r="AE5107" i="16"/>
  <c r="AE5108" i="16"/>
  <c r="AE5109" i="16"/>
  <c r="AE5110" i="16"/>
  <c r="AE5111" i="16"/>
  <c r="AE5112" i="16"/>
  <c r="AE5113" i="16"/>
  <c r="AE5114" i="16"/>
  <c r="AE5115" i="16"/>
  <c r="AE5116" i="16"/>
  <c r="AE5117" i="16"/>
  <c r="AE5118" i="16"/>
  <c r="AE5119" i="16"/>
  <c r="AE5120" i="16"/>
  <c r="AE5121" i="16"/>
  <c r="AE5122" i="16"/>
  <c r="AE5123" i="16"/>
  <c r="AE5124" i="16"/>
  <c r="AE5125" i="16"/>
  <c r="AE5126" i="16"/>
  <c r="AE5127" i="16"/>
  <c r="AE5128" i="16"/>
  <c r="AE5129" i="16"/>
  <c r="AE5130" i="16"/>
  <c r="AE5131" i="16"/>
  <c r="AE5132" i="16"/>
  <c r="AE5133" i="16"/>
  <c r="AE5134" i="16"/>
  <c r="AE5135" i="16"/>
  <c r="AE5136" i="16"/>
  <c r="AE5137" i="16"/>
  <c r="AE5138" i="16"/>
  <c r="AE5139" i="16"/>
  <c r="AE5140" i="16"/>
  <c r="AE5141" i="16"/>
  <c r="AE5142" i="16"/>
  <c r="AE5143" i="16"/>
  <c r="AE5144" i="16"/>
  <c r="AE5145" i="16"/>
  <c r="AE5146" i="16"/>
  <c r="AE5147" i="16"/>
  <c r="AE5148" i="16"/>
  <c r="AE5149" i="16"/>
  <c r="AE5150" i="16"/>
  <c r="AE5151" i="16"/>
  <c r="AE5152" i="16"/>
  <c r="AE5153" i="16"/>
  <c r="AE5154" i="16"/>
  <c r="AE5155" i="16"/>
  <c r="AE5156" i="16"/>
  <c r="AE5157" i="16"/>
  <c r="AE5158" i="16"/>
  <c r="AE5159" i="16"/>
  <c r="AE5160" i="16"/>
  <c r="AE5161" i="16"/>
  <c r="AE5162" i="16"/>
  <c r="AE5163" i="16"/>
  <c r="AE5164" i="16"/>
  <c r="AE5165" i="16"/>
  <c r="AE5166" i="16"/>
  <c r="AE5167" i="16"/>
  <c r="AE5168" i="16"/>
  <c r="AE5169" i="16"/>
  <c r="AE5170" i="16"/>
  <c r="AE5171" i="16"/>
  <c r="AE5172" i="16"/>
  <c r="AE5173" i="16"/>
  <c r="AE5174" i="16"/>
  <c r="AE5175" i="16"/>
  <c r="AE5176" i="16"/>
  <c r="AE5177" i="16"/>
  <c r="AE5178" i="16"/>
  <c r="AE5179" i="16"/>
  <c r="AE5180" i="16"/>
  <c r="AE5181" i="16"/>
  <c r="AE5182" i="16"/>
  <c r="AE5183" i="16"/>
  <c r="AE5184" i="16"/>
  <c r="AE5185" i="16"/>
  <c r="AE5186" i="16"/>
  <c r="AE5187" i="16"/>
  <c r="AE5188" i="16"/>
  <c r="AE5189" i="16"/>
  <c r="AE5190" i="16"/>
  <c r="AE5191" i="16"/>
  <c r="AE5192" i="16"/>
  <c r="AE5193" i="16"/>
  <c r="AE5194" i="16"/>
  <c r="AE5195" i="16"/>
  <c r="AE5196" i="16"/>
  <c r="AE5197" i="16"/>
  <c r="AE5198" i="16"/>
  <c r="AE5199" i="16"/>
  <c r="AE5200" i="16"/>
  <c r="AE5201" i="16"/>
  <c r="AE5202" i="16"/>
  <c r="AE5203" i="16"/>
  <c r="AE5204" i="16"/>
  <c r="AE5205" i="16"/>
  <c r="AE5206" i="16"/>
  <c r="AE5207" i="16"/>
  <c r="AE5208" i="16"/>
  <c r="AE5209" i="16"/>
  <c r="AE5210" i="16"/>
  <c r="AE5211" i="16"/>
  <c r="AE5212" i="16"/>
  <c r="AE5213" i="16"/>
  <c r="AE5214" i="16"/>
  <c r="AE5215" i="16"/>
  <c r="AE5216" i="16"/>
  <c r="AE5217" i="16"/>
  <c r="AE5218" i="16"/>
  <c r="AE5219" i="16"/>
  <c r="AE5220" i="16"/>
  <c r="AE5221" i="16"/>
  <c r="AE5222" i="16"/>
  <c r="AE5223" i="16"/>
  <c r="AE5224" i="16"/>
  <c r="AE5225" i="16"/>
  <c r="AE5226" i="16"/>
  <c r="AE5227" i="16"/>
  <c r="AE5228" i="16"/>
  <c r="AE5229" i="16"/>
  <c r="AE5230" i="16"/>
  <c r="AE5231" i="16"/>
  <c r="AE5232" i="16"/>
  <c r="AE5233" i="16"/>
  <c r="AE5234" i="16"/>
  <c r="AE5235" i="16"/>
  <c r="AE5236" i="16"/>
  <c r="AE5237" i="16"/>
  <c r="AE5238" i="16"/>
  <c r="AE5239" i="16"/>
  <c r="AE5240" i="16"/>
  <c r="AE5241" i="16"/>
  <c r="AE5242" i="16"/>
  <c r="AE5243" i="16"/>
  <c r="AE5244" i="16"/>
  <c r="AE5245" i="16"/>
  <c r="AE5246" i="16"/>
  <c r="AE5247" i="16"/>
  <c r="AE5248" i="16"/>
  <c r="AE5249" i="16"/>
  <c r="AE5250" i="16"/>
  <c r="AE5251" i="16"/>
  <c r="AE5252" i="16"/>
  <c r="AE5253" i="16"/>
  <c r="AE5254" i="16"/>
  <c r="AE5255" i="16"/>
  <c r="AE5256" i="16"/>
  <c r="AE5257" i="16"/>
  <c r="AE5258" i="16"/>
  <c r="AE5259" i="16"/>
  <c r="AE5260" i="16"/>
  <c r="AE5261" i="16"/>
  <c r="AE5262" i="16"/>
  <c r="AE5263" i="16"/>
  <c r="AE5264" i="16"/>
  <c r="AE5265" i="16"/>
  <c r="AE5266" i="16"/>
  <c r="AE5267" i="16"/>
  <c r="AE5268" i="16"/>
  <c r="AE5269" i="16"/>
  <c r="AE5270" i="16"/>
  <c r="AE5271" i="16"/>
  <c r="AE5272" i="16"/>
  <c r="AE5273" i="16"/>
  <c r="AE5274" i="16"/>
  <c r="AE5275" i="16"/>
  <c r="AE5276" i="16"/>
  <c r="AE5277" i="16"/>
  <c r="AE5278" i="16"/>
  <c r="AE5279" i="16"/>
  <c r="AE5280" i="16"/>
  <c r="AE5281" i="16"/>
  <c r="AE5282" i="16"/>
  <c r="AE5283" i="16"/>
  <c r="AE5284" i="16"/>
  <c r="AE5285" i="16"/>
  <c r="AE5286" i="16"/>
  <c r="AE5287" i="16"/>
  <c r="AE5288" i="16"/>
  <c r="AE5289" i="16"/>
  <c r="AE5290" i="16"/>
  <c r="AE5291" i="16"/>
  <c r="AE5292" i="16"/>
  <c r="AE5293" i="16"/>
  <c r="AE5294" i="16"/>
  <c r="AE5295" i="16"/>
  <c r="AE5296" i="16"/>
  <c r="AE5297" i="16"/>
  <c r="AE5298" i="16"/>
  <c r="AE5299" i="16"/>
  <c r="AE5300" i="16"/>
  <c r="AE5301" i="16"/>
  <c r="AE5302" i="16"/>
  <c r="AE5303" i="16"/>
  <c r="AE5304" i="16"/>
  <c r="AE5305" i="16"/>
  <c r="AE5306" i="16"/>
  <c r="AE5307" i="16"/>
  <c r="AE5308" i="16"/>
  <c r="AE5309" i="16"/>
  <c r="AE5310" i="16"/>
  <c r="AE5311" i="16"/>
  <c r="AE5312" i="16"/>
  <c r="AE5313" i="16"/>
  <c r="AE5314" i="16"/>
  <c r="AE5315" i="16"/>
  <c r="AE5316" i="16"/>
  <c r="AE5317" i="16"/>
  <c r="AE5318" i="16"/>
  <c r="AE5319" i="16"/>
  <c r="AE5320" i="16"/>
  <c r="AE5321" i="16"/>
  <c r="AE5322" i="16"/>
  <c r="AE5323" i="16"/>
  <c r="AE5324" i="16"/>
  <c r="AE5325" i="16"/>
  <c r="AE5326" i="16"/>
  <c r="AE5327" i="16"/>
  <c r="AE5328" i="16"/>
  <c r="AE5329" i="16"/>
  <c r="AE5330" i="16"/>
  <c r="AE5331" i="16"/>
  <c r="AE5332" i="16"/>
  <c r="AE5333" i="16"/>
  <c r="AE5334" i="16"/>
  <c r="AE5335" i="16"/>
  <c r="AE5336" i="16"/>
  <c r="AE5337" i="16"/>
  <c r="AE5338" i="16"/>
  <c r="AE5339" i="16"/>
  <c r="AE5340" i="16"/>
  <c r="AE5341" i="16"/>
  <c r="AE5342" i="16"/>
  <c r="AE5343" i="16"/>
  <c r="AE5344" i="16"/>
  <c r="AE5345" i="16"/>
  <c r="AE5346" i="16"/>
  <c r="AE5347" i="16"/>
  <c r="AE5348" i="16"/>
  <c r="AE5349" i="16"/>
  <c r="AE5350" i="16"/>
  <c r="AE5351" i="16"/>
  <c r="AE5352" i="16"/>
  <c r="AE5353" i="16"/>
  <c r="AE5354" i="16"/>
  <c r="AE5355" i="16"/>
  <c r="AE5356" i="16"/>
  <c r="AE5357" i="16"/>
  <c r="AE5358" i="16"/>
  <c r="AE5359" i="16"/>
  <c r="AE5360" i="16"/>
  <c r="AE5361" i="16"/>
  <c r="AE5362" i="16"/>
  <c r="AE5363" i="16"/>
  <c r="AE5364" i="16"/>
  <c r="AE5365" i="16"/>
  <c r="AE5366" i="16"/>
  <c r="AE5367" i="16"/>
  <c r="AE5368" i="16"/>
  <c r="AE5369" i="16"/>
  <c r="AE5370" i="16"/>
  <c r="AE5371" i="16"/>
  <c r="AE5372" i="16"/>
  <c r="AE5373" i="16"/>
  <c r="AE5374" i="16"/>
  <c r="AE5375" i="16"/>
  <c r="AE5376" i="16"/>
  <c r="AE5377" i="16"/>
  <c r="AE5378" i="16"/>
  <c r="AE5379" i="16"/>
  <c r="AE5380" i="16"/>
  <c r="AE5381" i="16"/>
  <c r="AE5382" i="16"/>
  <c r="AE5383" i="16"/>
  <c r="AE5384" i="16"/>
  <c r="AE5385" i="16"/>
  <c r="AE5386" i="16"/>
  <c r="AE5387" i="16"/>
  <c r="AE5388" i="16"/>
  <c r="AE5389" i="16"/>
  <c r="AE5390" i="16"/>
  <c r="AE5391" i="16"/>
  <c r="AE5392" i="16"/>
  <c r="AE5393" i="16"/>
  <c r="AE5394" i="16"/>
  <c r="AE5395" i="16"/>
  <c r="AE5396" i="16"/>
  <c r="AE5397" i="16"/>
  <c r="AE5398" i="16"/>
  <c r="AE5399" i="16"/>
  <c r="AE5400" i="16"/>
  <c r="AE5401" i="16"/>
  <c r="AE5402" i="16"/>
  <c r="AE5403" i="16"/>
  <c r="AE5404" i="16"/>
  <c r="AE5405" i="16"/>
  <c r="AE5406" i="16"/>
  <c r="AE5407" i="16"/>
  <c r="AE5408" i="16"/>
  <c r="AE5409" i="16"/>
  <c r="AE5410" i="16"/>
  <c r="AE5411" i="16"/>
  <c r="AE5412" i="16"/>
  <c r="AE5413" i="16"/>
  <c r="AE5414" i="16"/>
  <c r="AE5415" i="16"/>
  <c r="AE5416" i="16"/>
  <c r="AE5417" i="16"/>
  <c r="AE5418" i="16"/>
  <c r="AE5419" i="16"/>
  <c r="AE5420" i="16"/>
  <c r="AE5421" i="16"/>
  <c r="AE5422" i="16"/>
  <c r="AE5423" i="16"/>
  <c r="AE5424" i="16"/>
  <c r="AE5425" i="16"/>
  <c r="AE5426" i="16"/>
  <c r="AE5427" i="16"/>
  <c r="AE5428" i="16"/>
  <c r="AE5429" i="16"/>
  <c r="AE5430" i="16"/>
  <c r="AE5431" i="16"/>
  <c r="AE5432" i="16"/>
  <c r="AE5433" i="16"/>
  <c r="AE5434" i="16"/>
  <c r="AE5435" i="16"/>
  <c r="AE5436" i="16"/>
  <c r="AE5437" i="16"/>
  <c r="AE5438" i="16"/>
  <c r="AE5439" i="16"/>
  <c r="AE5440" i="16"/>
  <c r="AE5441" i="16"/>
  <c r="AE5442" i="16"/>
  <c r="AE5443" i="16"/>
  <c r="AE5444" i="16"/>
  <c r="AE5445" i="16"/>
  <c r="AE5446" i="16"/>
  <c r="AE5447" i="16"/>
  <c r="AE5448" i="16"/>
  <c r="AE5449" i="16"/>
  <c r="AE5450" i="16"/>
  <c r="AE5451" i="16"/>
  <c r="AE5452" i="16"/>
  <c r="AE5453" i="16"/>
  <c r="AE5454" i="16"/>
  <c r="AE5455" i="16"/>
  <c r="AE5456" i="16"/>
  <c r="AE5457" i="16"/>
  <c r="AE5458" i="16"/>
  <c r="AE5459" i="16"/>
  <c r="AE5460" i="16"/>
  <c r="AE5461" i="16"/>
  <c r="AE5462" i="16"/>
  <c r="AE5463" i="16"/>
  <c r="AE5464" i="16"/>
  <c r="AE5465" i="16"/>
  <c r="AE5466" i="16"/>
  <c r="AE5467" i="16"/>
  <c r="AE5468" i="16"/>
  <c r="AE5469" i="16"/>
  <c r="AE5470" i="16"/>
  <c r="AE5471" i="16"/>
  <c r="AE5472" i="16"/>
  <c r="AE5473" i="16"/>
  <c r="AE5474" i="16"/>
  <c r="AE5475" i="16"/>
  <c r="AE5476" i="16"/>
  <c r="AE5477" i="16"/>
  <c r="AE5478" i="16"/>
  <c r="AE5479" i="16"/>
  <c r="AE5480" i="16"/>
  <c r="AE5481" i="16"/>
  <c r="AE5482" i="16"/>
  <c r="AE5483" i="16"/>
  <c r="AE5484" i="16"/>
  <c r="AE5485" i="16"/>
  <c r="AE5486" i="16"/>
  <c r="AE5487" i="16"/>
  <c r="AE5488" i="16"/>
  <c r="AE5489" i="16"/>
  <c r="AE5490" i="16"/>
  <c r="AE5491" i="16"/>
  <c r="AE5492" i="16"/>
  <c r="AE5493" i="16"/>
  <c r="AE5494" i="16"/>
  <c r="AE5495" i="16"/>
  <c r="AE5496" i="16"/>
  <c r="AE5497" i="16"/>
  <c r="AE5498" i="16"/>
  <c r="AE5499" i="16"/>
  <c r="AE5500" i="16"/>
  <c r="AE5501" i="16"/>
  <c r="AE5502" i="16"/>
  <c r="AE5503" i="16"/>
  <c r="AE5504" i="16"/>
  <c r="AE5505" i="16"/>
  <c r="AE5506" i="16"/>
  <c r="AE5507" i="16"/>
  <c r="AE5508" i="16"/>
  <c r="AE5509" i="16"/>
  <c r="AE5510" i="16"/>
  <c r="AE5511" i="16"/>
  <c r="AE5512" i="16"/>
  <c r="AE5513" i="16"/>
  <c r="AE5514" i="16"/>
  <c r="AE5515" i="16"/>
  <c r="AE5516" i="16"/>
  <c r="AE5517" i="16"/>
  <c r="AE5518" i="16"/>
  <c r="AE5519" i="16"/>
  <c r="AE5520" i="16"/>
  <c r="AE5521" i="16"/>
  <c r="AE5522" i="16"/>
  <c r="AE5523" i="16"/>
  <c r="AE5524" i="16"/>
  <c r="AE5525" i="16"/>
  <c r="AE5526" i="16"/>
  <c r="AE5527" i="16"/>
  <c r="AE5528" i="16"/>
  <c r="AE5529" i="16"/>
  <c r="AE5530" i="16"/>
  <c r="AE5531" i="16"/>
  <c r="AE5532" i="16"/>
  <c r="AE5533" i="16"/>
  <c r="AE5534" i="16"/>
  <c r="AE5535" i="16"/>
  <c r="AE5536" i="16"/>
  <c r="AE5537" i="16"/>
  <c r="AE5538" i="16"/>
  <c r="AE5539" i="16"/>
  <c r="AE5540" i="16"/>
  <c r="AE5541" i="16"/>
  <c r="AE5542" i="16"/>
  <c r="AE5543" i="16"/>
  <c r="AE5544" i="16"/>
  <c r="AE5545" i="16"/>
  <c r="AE5546" i="16"/>
  <c r="AE5547" i="16"/>
  <c r="AE5548" i="16"/>
  <c r="AE5549" i="16"/>
  <c r="AE5550" i="16"/>
  <c r="AE5551" i="16"/>
  <c r="AE5552" i="16"/>
  <c r="AE5553" i="16"/>
  <c r="AE5554" i="16"/>
  <c r="AE5555" i="16"/>
  <c r="AE5556" i="16"/>
  <c r="AE5557" i="16"/>
  <c r="AE5558" i="16"/>
  <c r="AE5559" i="16"/>
  <c r="AE5560" i="16"/>
  <c r="AE5561" i="16"/>
  <c r="AE5562" i="16"/>
  <c r="AE5563" i="16"/>
  <c r="AE5564" i="16"/>
  <c r="AE5565" i="16"/>
  <c r="AE5566" i="16"/>
  <c r="AE5567" i="16"/>
  <c r="AE5568" i="16"/>
  <c r="AE5569" i="16"/>
  <c r="AE5570" i="16"/>
  <c r="AE5571" i="16"/>
  <c r="AE5572" i="16"/>
  <c r="AE5573" i="16"/>
  <c r="AE5574" i="16"/>
  <c r="AE5575" i="16"/>
  <c r="AE5576" i="16"/>
  <c r="AE5577" i="16"/>
  <c r="AE5578" i="16"/>
  <c r="AE5579" i="16"/>
  <c r="AE5580" i="16"/>
  <c r="AE5581" i="16"/>
  <c r="AE5582" i="16"/>
  <c r="AE5583" i="16"/>
  <c r="AE5584" i="16"/>
  <c r="AE5585" i="16"/>
  <c r="AE5586" i="16"/>
  <c r="AE5587" i="16"/>
  <c r="AE5588" i="16"/>
  <c r="AE5589" i="16"/>
  <c r="AE5590" i="16"/>
  <c r="AE5591" i="16"/>
  <c r="AE5592" i="16"/>
  <c r="AE5593" i="16"/>
  <c r="AE5594" i="16"/>
  <c r="AE5595" i="16"/>
  <c r="AE5596" i="16"/>
  <c r="AE5597" i="16"/>
  <c r="AE5598" i="16"/>
  <c r="AE5599" i="16"/>
  <c r="AE5600" i="16"/>
  <c r="AE5601" i="16"/>
  <c r="AE5602" i="16"/>
  <c r="AE5603" i="16"/>
  <c r="AE5604" i="16"/>
  <c r="AE5605" i="16"/>
  <c r="AE5606" i="16"/>
  <c r="AE5607" i="16"/>
  <c r="AE5608" i="16"/>
  <c r="AE5609" i="16"/>
  <c r="AE5610" i="16"/>
  <c r="AE5611" i="16"/>
  <c r="AE5612" i="16"/>
  <c r="AE5613" i="16"/>
  <c r="AE5614" i="16"/>
  <c r="AE5615" i="16"/>
  <c r="AE5616" i="16"/>
  <c r="AE5617" i="16"/>
  <c r="AE5618" i="16"/>
  <c r="AE5619" i="16"/>
  <c r="AE5620" i="16"/>
  <c r="AE5621" i="16"/>
  <c r="AE5622" i="16"/>
  <c r="AE5623" i="16"/>
  <c r="AE5624" i="16"/>
  <c r="AE5625" i="16"/>
  <c r="AE5626" i="16"/>
  <c r="AE5627" i="16"/>
  <c r="AE5628" i="16"/>
  <c r="AE5629" i="16"/>
  <c r="AE5630" i="16"/>
  <c r="AE5631" i="16"/>
  <c r="AE5632" i="16"/>
  <c r="AE5633" i="16"/>
  <c r="AE5634" i="16"/>
  <c r="AE5635" i="16"/>
  <c r="AE5636" i="16"/>
  <c r="AE5637" i="16"/>
  <c r="AE5638" i="16"/>
  <c r="AE5639" i="16"/>
  <c r="AE5640" i="16"/>
  <c r="AE5641" i="16"/>
  <c r="AE5642" i="16"/>
  <c r="AE5643" i="16"/>
  <c r="AE5644" i="16"/>
  <c r="AE5645" i="16"/>
  <c r="AE5646" i="16"/>
  <c r="AE5647" i="16"/>
  <c r="AE5648" i="16"/>
  <c r="AE5649" i="16"/>
  <c r="AE5650" i="16"/>
  <c r="AE5651" i="16"/>
  <c r="AE5652" i="16"/>
  <c r="AE5653" i="16"/>
  <c r="AE5654" i="16"/>
  <c r="AE5655" i="16"/>
  <c r="AE5656" i="16"/>
  <c r="AE5657" i="16"/>
  <c r="AE5658" i="16"/>
  <c r="AE5659" i="16"/>
  <c r="AE5660" i="16"/>
  <c r="AE5661" i="16"/>
  <c r="AE5662" i="16"/>
  <c r="AE5663" i="16"/>
  <c r="AE5664" i="16"/>
  <c r="AE5665" i="16"/>
  <c r="AE5666" i="16"/>
  <c r="AE5667" i="16"/>
  <c r="AE5668" i="16"/>
  <c r="AE5669" i="16"/>
  <c r="AE5670" i="16"/>
  <c r="AE5671" i="16"/>
  <c r="AE5672" i="16"/>
  <c r="AE5673" i="16"/>
  <c r="AE5674" i="16"/>
  <c r="AE5675" i="16"/>
  <c r="AE5676" i="16"/>
  <c r="AE5677" i="16"/>
  <c r="AE5678" i="16"/>
  <c r="AE5679" i="16"/>
  <c r="AE5680" i="16"/>
  <c r="AE5681" i="16"/>
  <c r="AE5682" i="16"/>
  <c r="AE5683" i="16"/>
  <c r="AE5684" i="16"/>
  <c r="AE5685" i="16"/>
  <c r="AE5686" i="16"/>
  <c r="AE5687" i="16"/>
  <c r="AE5688" i="16"/>
  <c r="AE5689" i="16"/>
  <c r="AE5690" i="16"/>
  <c r="AE5691" i="16"/>
  <c r="AE5692" i="16"/>
  <c r="AE5693" i="16"/>
  <c r="AE5694" i="16"/>
  <c r="AE5695" i="16"/>
  <c r="AE5696" i="16"/>
  <c r="AE5697" i="16"/>
  <c r="AE5698" i="16"/>
  <c r="AE5699" i="16"/>
  <c r="AE5700" i="16"/>
  <c r="AE5701" i="16"/>
  <c r="AE5702" i="16"/>
  <c r="AE5703" i="16"/>
  <c r="AE5704" i="16"/>
  <c r="AE5705" i="16"/>
  <c r="AE5706" i="16"/>
  <c r="AE5707" i="16"/>
  <c r="AE5708" i="16"/>
  <c r="AE5709" i="16"/>
  <c r="AE5710" i="16"/>
  <c r="AE5711" i="16"/>
  <c r="AE5712" i="16"/>
  <c r="AE5713" i="16"/>
  <c r="AE5714" i="16"/>
  <c r="AE5715" i="16"/>
  <c r="AE5716" i="16"/>
  <c r="AE5717" i="16"/>
  <c r="AE5718" i="16"/>
  <c r="AE5719" i="16"/>
  <c r="AE5720" i="16"/>
  <c r="AE5721" i="16"/>
  <c r="AE5722" i="16"/>
  <c r="AE5723" i="16"/>
  <c r="AE5724" i="16"/>
  <c r="AE5725" i="16"/>
  <c r="AE5726" i="16"/>
  <c r="AE5727" i="16"/>
  <c r="AE5728" i="16"/>
  <c r="AE5729" i="16"/>
  <c r="AE5730" i="16"/>
  <c r="AE5731" i="16"/>
  <c r="AE5732" i="16"/>
  <c r="AE5733" i="16"/>
  <c r="AE5734" i="16"/>
  <c r="AE5735" i="16"/>
  <c r="AE5736" i="16"/>
  <c r="AE5737" i="16"/>
  <c r="AE5738" i="16"/>
  <c r="AE5739" i="16"/>
  <c r="AE5740" i="16"/>
  <c r="AE5741" i="16"/>
  <c r="AE5742" i="16"/>
  <c r="AE5743" i="16"/>
  <c r="AE5744" i="16"/>
  <c r="AE5745" i="16"/>
  <c r="AE5746" i="16"/>
  <c r="AE5747" i="16"/>
  <c r="AE5748" i="16"/>
  <c r="AE5749" i="16"/>
  <c r="AE5750" i="16"/>
  <c r="AE5751" i="16"/>
  <c r="AE5752" i="16"/>
  <c r="AE5753" i="16"/>
  <c r="AE5754" i="16"/>
  <c r="AE5755" i="16"/>
  <c r="AE5756" i="16"/>
  <c r="AE5757" i="16"/>
  <c r="AE5758" i="16"/>
  <c r="AE5759" i="16"/>
  <c r="AE5760" i="16"/>
  <c r="AE5761" i="16"/>
  <c r="AE5762" i="16"/>
  <c r="AE5763" i="16"/>
  <c r="AE5764" i="16"/>
  <c r="AE5765" i="16"/>
  <c r="AE5766" i="16"/>
  <c r="AE5767" i="16"/>
  <c r="AE5768" i="16"/>
  <c r="AE5769" i="16"/>
  <c r="AE5770" i="16"/>
  <c r="AE5771" i="16"/>
  <c r="AE5772" i="16"/>
  <c r="AE5773" i="16"/>
  <c r="AE5774" i="16"/>
  <c r="AE5775" i="16"/>
  <c r="AE5776" i="16"/>
  <c r="AE5777" i="16"/>
  <c r="AE5778" i="16"/>
  <c r="AE5779" i="16"/>
  <c r="AE5780" i="16"/>
  <c r="AE5781" i="16"/>
  <c r="AE5782" i="16"/>
  <c r="AE5783" i="16"/>
  <c r="AE5784" i="16"/>
  <c r="AE5785" i="16"/>
  <c r="AE5786" i="16"/>
  <c r="AE5787" i="16"/>
  <c r="AE5788" i="16"/>
  <c r="AE5789" i="16"/>
  <c r="AE5790" i="16"/>
  <c r="AE5791" i="16"/>
  <c r="AE5792" i="16"/>
  <c r="AE5793" i="16"/>
  <c r="AE5794" i="16"/>
  <c r="AE5795" i="16"/>
  <c r="AE5796" i="16"/>
  <c r="AE5797" i="16"/>
  <c r="AE5798" i="16"/>
  <c r="AE5799" i="16"/>
  <c r="AE5800" i="16"/>
  <c r="AE5801" i="16"/>
  <c r="AE5802" i="16"/>
  <c r="AE5803" i="16"/>
  <c r="AE5804" i="16"/>
  <c r="AE5805" i="16"/>
  <c r="AE5806" i="16"/>
  <c r="AE5807" i="16"/>
  <c r="AE5808" i="16"/>
  <c r="AE5809" i="16"/>
  <c r="AE5810" i="16"/>
  <c r="AE5811" i="16"/>
  <c r="AE5812" i="16"/>
  <c r="AE5813" i="16"/>
  <c r="AE5814" i="16"/>
  <c r="AE5815" i="16"/>
  <c r="AE5816" i="16"/>
  <c r="AE5817" i="16"/>
  <c r="AE5818" i="16"/>
  <c r="AE5819" i="16"/>
  <c r="AE5820" i="16"/>
  <c r="AE5821" i="16"/>
  <c r="AE5822" i="16"/>
  <c r="AE5823" i="16"/>
  <c r="AE5824" i="16"/>
  <c r="AE5825" i="16"/>
  <c r="AE5826" i="16"/>
  <c r="AE5827" i="16"/>
  <c r="AE5828" i="16"/>
  <c r="AE5829" i="16"/>
  <c r="AE5830" i="16"/>
  <c r="AE5831" i="16"/>
  <c r="AE5832" i="16"/>
  <c r="AE5833" i="16"/>
  <c r="AE5834" i="16"/>
  <c r="AE5835" i="16"/>
  <c r="AE5836" i="16"/>
  <c r="AE5837" i="16"/>
  <c r="AE5838" i="16"/>
  <c r="AE5839" i="16"/>
  <c r="AE5840" i="16"/>
  <c r="AE5841" i="16"/>
  <c r="AE5842" i="16"/>
  <c r="AE5843" i="16"/>
  <c r="AE5844" i="16"/>
  <c r="AE5845" i="16"/>
  <c r="AE5846" i="16"/>
  <c r="AE5847" i="16"/>
  <c r="AE5848" i="16"/>
  <c r="AE5849" i="16"/>
  <c r="AE5850" i="16"/>
  <c r="AE5851" i="16"/>
  <c r="AE5852" i="16"/>
  <c r="AE5853" i="16"/>
  <c r="AE5854" i="16"/>
  <c r="AE5855" i="16"/>
  <c r="AE5856" i="16"/>
  <c r="AE5857" i="16"/>
  <c r="AE5858" i="16"/>
  <c r="AE5859" i="16"/>
  <c r="AE5860" i="16"/>
  <c r="AE5861" i="16"/>
  <c r="AE5862" i="16"/>
  <c r="AE5863" i="16"/>
  <c r="AE5864" i="16"/>
  <c r="AE5865" i="16"/>
  <c r="AE5866" i="16"/>
  <c r="AE5867" i="16"/>
  <c r="AE5868" i="16"/>
  <c r="AE5869" i="16"/>
  <c r="AE5870" i="16"/>
  <c r="AE5871" i="16"/>
  <c r="AE5872" i="16"/>
  <c r="AE5873" i="16"/>
  <c r="AE5874" i="16"/>
  <c r="AE5875" i="16"/>
  <c r="AE5876" i="16"/>
  <c r="AE5877" i="16"/>
  <c r="AE5878" i="16"/>
  <c r="AE5879" i="16"/>
  <c r="AE5880" i="16"/>
  <c r="AE5881" i="16"/>
  <c r="AE5882" i="16"/>
  <c r="AE5883" i="16"/>
  <c r="AE5884" i="16"/>
  <c r="AE5885" i="16"/>
  <c r="AE5886" i="16"/>
  <c r="AE5887" i="16"/>
  <c r="AE5888" i="16"/>
  <c r="AE5889" i="16"/>
  <c r="AE5890" i="16"/>
  <c r="AE5891" i="16"/>
  <c r="AE5892" i="16"/>
  <c r="AE5893" i="16"/>
  <c r="AE5894" i="16"/>
  <c r="AE5895" i="16"/>
  <c r="AE5896" i="16"/>
  <c r="AE5897" i="16"/>
  <c r="AE5898" i="16"/>
  <c r="AE5899" i="16"/>
  <c r="AE5900" i="16"/>
  <c r="AE5901" i="16"/>
  <c r="AE5902" i="16"/>
  <c r="AE5903" i="16"/>
  <c r="AE5904" i="16"/>
  <c r="AE5905" i="16"/>
  <c r="AE5906" i="16"/>
  <c r="AE5907" i="16"/>
  <c r="AE5908" i="16"/>
  <c r="AE5909" i="16"/>
  <c r="AE5910" i="16"/>
  <c r="AE5911" i="16"/>
  <c r="AE5912" i="16"/>
  <c r="AE5913" i="16"/>
  <c r="AE5914" i="16"/>
  <c r="AE5915" i="16"/>
  <c r="AE5916" i="16"/>
  <c r="AE5917" i="16"/>
  <c r="AE5918" i="16"/>
  <c r="AE5919" i="16"/>
  <c r="AE5920" i="16"/>
  <c r="AE5921" i="16"/>
  <c r="AE5922" i="16"/>
  <c r="AE5923" i="16"/>
  <c r="AE5924" i="16"/>
  <c r="AE5925" i="16"/>
  <c r="AE5926" i="16"/>
  <c r="AE5927" i="16"/>
  <c r="AE5928" i="16"/>
  <c r="AE5929" i="16"/>
  <c r="AE5930" i="16"/>
  <c r="AE5931" i="16"/>
  <c r="AE5932" i="16"/>
  <c r="AE5933" i="16"/>
  <c r="AE5934" i="16"/>
  <c r="AE5935" i="16"/>
  <c r="AE5936" i="16"/>
  <c r="AE5937" i="16"/>
  <c r="AE5938" i="16"/>
  <c r="AE5939" i="16"/>
  <c r="AE5940" i="16"/>
  <c r="AE5941" i="16"/>
  <c r="AE5942" i="16"/>
  <c r="AE5943" i="16"/>
  <c r="AE5944" i="16"/>
  <c r="AE5945" i="16"/>
  <c r="AE5946" i="16"/>
  <c r="AE5947" i="16"/>
  <c r="AE5948" i="16"/>
  <c r="AE5949" i="16"/>
  <c r="AE5950" i="16"/>
  <c r="AE5951" i="16"/>
  <c r="AE5952" i="16"/>
  <c r="AE5953" i="16"/>
  <c r="AE5954" i="16"/>
  <c r="AE5955" i="16"/>
  <c r="AE5956" i="16"/>
  <c r="AE5957" i="16"/>
  <c r="AE5958" i="16"/>
  <c r="AE5959" i="16"/>
  <c r="AE5960" i="16"/>
  <c r="AE5961" i="16"/>
  <c r="AE5962" i="16"/>
  <c r="AE5963" i="16"/>
  <c r="AE5964" i="16"/>
  <c r="AE5965" i="16"/>
  <c r="AE5966" i="16"/>
  <c r="AE5967" i="16"/>
  <c r="AE5968" i="16"/>
  <c r="AE5969" i="16"/>
  <c r="AE5970" i="16"/>
  <c r="AE5971" i="16"/>
  <c r="AE5972" i="16"/>
  <c r="AE5973" i="16"/>
  <c r="AE5974" i="16"/>
  <c r="AE5975" i="16"/>
  <c r="AE5976" i="16"/>
  <c r="AE5977" i="16"/>
  <c r="AE5978" i="16"/>
  <c r="AE5979" i="16"/>
  <c r="AE5980" i="16"/>
  <c r="AE5981" i="16"/>
  <c r="AE5982" i="16"/>
  <c r="AE5983" i="16"/>
  <c r="AE5984" i="16"/>
  <c r="AE5985" i="16"/>
  <c r="AE5986" i="16"/>
  <c r="AE5987" i="16"/>
  <c r="AE5988" i="16"/>
  <c r="AE5989" i="16"/>
  <c r="AE5990" i="16"/>
  <c r="AE5991" i="16"/>
  <c r="AE5992" i="16"/>
  <c r="AE5993" i="16"/>
  <c r="AE5994" i="16"/>
  <c r="AE5995" i="16"/>
  <c r="AE5996" i="16"/>
  <c r="AE5997" i="16"/>
  <c r="AE5998" i="16"/>
  <c r="AE5999" i="16"/>
  <c r="AE6000" i="16"/>
  <c r="AE6001" i="16"/>
  <c r="AE6002" i="16"/>
  <c r="AE6003" i="16"/>
  <c r="AE6004" i="16"/>
  <c r="AE6005" i="16"/>
  <c r="AE6006" i="16"/>
  <c r="AE6007" i="16"/>
  <c r="AE6008" i="16"/>
  <c r="AE6009" i="16"/>
  <c r="AE6010" i="16"/>
  <c r="AE6011" i="16"/>
  <c r="AE6012" i="16"/>
  <c r="AE6013" i="16"/>
  <c r="AE6014" i="16"/>
  <c r="AE6015" i="16"/>
  <c r="AE6016" i="16"/>
  <c r="AE6017" i="16"/>
  <c r="AE6018" i="16"/>
  <c r="AE6019" i="16"/>
  <c r="AE6020" i="16"/>
  <c r="AE6021" i="16"/>
  <c r="AE6022" i="16"/>
  <c r="AE6023" i="16"/>
  <c r="AE6024" i="16"/>
  <c r="AE6025" i="16"/>
  <c r="AE6026" i="16"/>
  <c r="AE6027" i="16"/>
  <c r="AE6028" i="16"/>
  <c r="AE6029" i="16"/>
  <c r="AE6030" i="16"/>
  <c r="AE6031" i="16"/>
  <c r="AE6032" i="16"/>
  <c r="AE6033" i="16"/>
  <c r="AE6034" i="16"/>
  <c r="AE6035" i="16"/>
  <c r="AE6036" i="16"/>
  <c r="AE6037" i="16"/>
  <c r="AE6038" i="16"/>
  <c r="AE6039" i="16"/>
  <c r="AE6040" i="16"/>
  <c r="AE6041" i="16"/>
  <c r="AE6042" i="16"/>
  <c r="AE6043" i="16"/>
  <c r="AE6044" i="16"/>
  <c r="AE6045" i="16"/>
  <c r="AE6046" i="16"/>
  <c r="AE6047" i="16"/>
  <c r="AE6048" i="16"/>
  <c r="AE6049" i="16"/>
  <c r="AE6050" i="16"/>
  <c r="AE6051" i="16"/>
  <c r="AE6052" i="16"/>
  <c r="AE6053" i="16"/>
  <c r="AE6054" i="16"/>
  <c r="AE6055" i="16"/>
  <c r="AE6056" i="16"/>
  <c r="AE6057" i="16"/>
  <c r="AE6058" i="16"/>
  <c r="AE6059" i="16"/>
  <c r="AE6060" i="16"/>
  <c r="AE6061" i="16"/>
  <c r="AE6062" i="16"/>
  <c r="AE6063" i="16"/>
  <c r="AE6064" i="16"/>
  <c r="AE6065" i="16"/>
  <c r="AE6066" i="16"/>
  <c r="AE6067" i="16"/>
  <c r="AE6068" i="16"/>
  <c r="AE6069" i="16"/>
  <c r="AE6070" i="16"/>
  <c r="AE6071" i="16"/>
  <c r="AE6072" i="16"/>
  <c r="AE6073" i="16"/>
  <c r="AE6074" i="16"/>
  <c r="AE6075" i="16"/>
  <c r="AE6076" i="16"/>
  <c r="AE6077" i="16"/>
  <c r="AE6078" i="16"/>
  <c r="AE6079" i="16"/>
  <c r="AE6080" i="16"/>
  <c r="AE6081" i="16"/>
  <c r="AE6082" i="16"/>
  <c r="AE6083" i="16"/>
  <c r="AE6084" i="16"/>
  <c r="AE6085" i="16"/>
  <c r="AE6086" i="16"/>
  <c r="AE6087" i="16"/>
  <c r="AE6088" i="16"/>
  <c r="AE6089" i="16"/>
  <c r="AE6090" i="16"/>
  <c r="AE6091" i="16"/>
  <c r="AE6092" i="16"/>
  <c r="AE6093" i="16"/>
  <c r="AE6094" i="16"/>
  <c r="AE6095" i="16"/>
  <c r="AE6096" i="16"/>
  <c r="AE6097" i="16"/>
  <c r="AE6098" i="16"/>
  <c r="AE6099" i="16"/>
  <c r="AE6100" i="16"/>
  <c r="AE6101" i="16"/>
  <c r="AE6102" i="16"/>
  <c r="AE6103" i="16"/>
  <c r="AE6104" i="16"/>
  <c r="AE6105" i="16"/>
  <c r="AE6106" i="16"/>
  <c r="AE6107" i="16"/>
  <c r="AE6108" i="16"/>
  <c r="AE6109" i="16"/>
  <c r="AE6110" i="16"/>
  <c r="AE6111" i="16"/>
  <c r="AE6112" i="16"/>
  <c r="AE6113" i="16"/>
  <c r="AE6114" i="16"/>
  <c r="AE6115" i="16"/>
  <c r="AE6116" i="16"/>
  <c r="AE6117" i="16"/>
  <c r="AE6118" i="16"/>
  <c r="AE6119" i="16"/>
  <c r="AE6120" i="16"/>
  <c r="AE6121" i="16"/>
  <c r="AE6122" i="16"/>
  <c r="AE6123" i="16"/>
  <c r="AE6124" i="16"/>
  <c r="AE6125" i="16"/>
  <c r="AE6126" i="16"/>
  <c r="AE6127" i="16"/>
  <c r="AE6128" i="16"/>
  <c r="AE6129" i="16"/>
  <c r="AE6130" i="16"/>
  <c r="AE6131" i="16"/>
  <c r="AE6132" i="16"/>
  <c r="AE6133" i="16"/>
  <c r="AE6134" i="16"/>
  <c r="AE6135" i="16"/>
  <c r="AE6136" i="16"/>
  <c r="AE6137" i="16"/>
  <c r="AE6138" i="16"/>
  <c r="AE6139" i="16"/>
  <c r="AE6140" i="16"/>
  <c r="AE6141" i="16"/>
  <c r="AE6142" i="16"/>
  <c r="AE6143" i="16"/>
  <c r="AE6144" i="16"/>
  <c r="AE6145" i="16"/>
  <c r="AE6146" i="16"/>
  <c r="AE6147" i="16"/>
  <c r="AE6148" i="16"/>
  <c r="AE6149" i="16"/>
  <c r="AE6150" i="16"/>
  <c r="AE6151" i="16"/>
  <c r="AE6152" i="16"/>
  <c r="AE6153" i="16"/>
  <c r="AE6154" i="16"/>
  <c r="AE6155" i="16"/>
  <c r="AE6156" i="16"/>
  <c r="AE6157" i="16"/>
  <c r="AE6158" i="16"/>
  <c r="AE6159" i="16"/>
  <c r="AE6160" i="16"/>
  <c r="AE6161" i="16"/>
  <c r="AE6162" i="16"/>
  <c r="AE6163" i="16"/>
  <c r="AE6164" i="16"/>
  <c r="AE6165" i="16"/>
  <c r="AE6166" i="16"/>
  <c r="AE6167" i="16"/>
  <c r="AE6168" i="16"/>
  <c r="AE6169" i="16"/>
  <c r="AE6170" i="16"/>
  <c r="AE6171" i="16"/>
  <c r="AE6172" i="16"/>
  <c r="AE6173" i="16"/>
  <c r="AE6174" i="16"/>
  <c r="AE6175" i="16"/>
  <c r="AE6176" i="16"/>
  <c r="AE6177" i="16"/>
  <c r="AE6178" i="16"/>
  <c r="AE6179" i="16"/>
  <c r="AE6180" i="16"/>
  <c r="AE6181" i="16"/>
  <c r="AE6182" i="16"/>
  <c r="AE6183" i="16"/>
  <c r="AE6184" i="16"/>
  <c r="AE6185" i="16"/>
  <c r="AE6186" i="16"/>
  <c r="AE6187" i="16"/>
  <c r="AE6188" i="16"/>
  <c r="AE6189" i="16"/>
  <c r="AE6190" i="16"/>
  <c r="AE6191" i="16"/>
  <c r="AE6192" i="16"/>
  <c r="AE6193" i="16"/>
  <c r="AE6194" i="16"/>
  <c r="AE6195" i="16"/>
  <c r="AE6196" i="16"/>
  <c r="AE6197" i="16"/>
  <c r="AE6198" i="16"/>
  <c r="AE6199" i="16"/>
  <c r="AE6200" i="16"/>
  <c r="AE6201" i="16"/>
  <c r="AE6202" i="16"/>
  <c r="AE6203" i="16"/>
  <c r="AE6204" i="16"/>
  <c r="AE6205" i="16"/>
  <c r="AE6206" i="16"/>
  <c r="AE6207" i="16"/>
  <c r="AE6208" i="16"/>
  <c r="AE6209" i="16"/>
  <c r="AE6210" i="16"/>
  <c r="AE6211" i="16"/>
  <c r="AE6212" i="16"/>
  <c r="AE6213" i="16"/>
  <c r="AE6214" i="16"/>
  <c r="AE6215" i="16"/>
  <c r="AE6216" i="16"/>
  <c r="AE6217" i="16"/>
  <c r="AE6218" i="16"/>
  <c r="AE6219" i="16"/>
  <c r="AE6220" i="16"/>
  <c r="AE6221" i="16"/>
  <c r="AE6222" i="16"/>
  <c r="AE6223" i="16"/>
  <c r="AE6224" i="16"/>
  <c r="AE6225" i="16"/>
  <c r="AE6226" i="16"/>
  <c r="AE6227" i="16"/>
  <c r="AE6228" i="16"/>
  <c r="AE6229" i="16"/>
  <c r="AE6230" i="16"/>
  <c r="AE6231" i="16"/>
  <c r="AE6232" i="16"/>
  <c r="AE6233" i="16"/>
  <c r="AE6234" i="16"/>
  <c r="AE6235" i="16"/>
  <c r="AE6236" i="16"/>
  <c r="AE6237" i="16"/>
  <c r="AE6238" i="16"/>
  <c r="AE6239" i="16"/>
  <c r="AE6240" i="16"/>
  <c r="AE6241" i="16"/>
  <c r="AE6242" i="16"/>
  <c r="AE6243" i="16"/>
  <c r="AE6244" i="16"/>
  <c r="AE6245" i="16"/>
  <c r="AE6246" i="16"/>
  <c r="AE6247" i="16"/>
  <c r="AE6248" i="16"/>
  <c r="AE6249" i="16"/>
  <c r="AE6250" i="16"/>
  <c r="AE6251" i="16"/>
  <c r="AE6252" i="16"/>
  <c r="AE6253" i="16"/>
  <c r="AE6254" i="16"/>
  <c r="AE6255" i="16"/>
  <c r="AE6256" i="16"/>
  <c r="AE6257" i="16"/>
  <c r="AE6258" i="16"/>
  <c r="AE6259" i="16"/>
  <c r="AE6260" i="16"/>
  <c r="AE6261" i="16"/>
  <c r="AE6262" i="16"/>
  <c r="AE6263" i="16"/>
  <c r="AE6264" i="16"/>
  <c r="AE6265" i="16"/>
  <c r="AE6266" i="16"/>
  <c r="AE6267" i="16"/>
  <c r="AE6268" i="16"/>
  <c r="AE6269" i="16"/>
  <c r="AE6270" i="16"/>
  <c r="AE6271" i="16"/>
  <c r="AE6272" i="16"/>
  <c r="AE6273" i="16"/>
  <c r="AE6274" i="16"/>
  <c r="AE6275" i="16"/>
  <c r="AE6276" i="16"/>
  <c r="AE6277" i="16"/>
  <c r="AE6278" i="16"/>
  <c r="AE6279" i="16"/>
  <c r="AE6280" i="16"/>
  <c r="AE6281" i="16"/>
  <c r="AE6282" i="16"/>
  <c r="AE6283" i="16"/>
  <c r="AE6284" i="16"/>
  <c r="AE6285" i="16"/>
  <c r="AE6286" i="16"/>
  <c r="AE6287" i="16"/>
  <c r="AE6288" i="16"/>
  <c r="AE6289" i="16"/>
  <c r="AE6290" i="16"/>
  <c r="AE6291" i="16"/>
  <c r="AE6292" i="16"/>
  <c r="AE6293" i="16"/>
  <c r="AE6294" i="16"/>
  <c r="AE6295" i="16"/>
  <c r="AE6296" i="16"/>
  <c r="AE6297" i="16"/>
  <c r="AE6298" i="16"/>
  <c r="AE6299" i="16"/>
  <c r="AE6300" i="16"/>
  <c r="AE6301" i="16"/>
  <c r="AE6302" i="16"/>
  <c r="AE6303" i="16"/>
  <c r="AE6304" i="16"/>
  <c r="AE6305" i="16"/>
  <c r="AE6306" i="16"/>
  <c r="AE6307" i="16"/>
  <c r="AE6308" i="16"/>
  <c r="AE6309" i="16"/>
  <c r="AE6310" i="16"/>
  <c r="AE6311" i="16"/>
  <c r="AE6312" i="16"/>
  <c r="AE6313" i="16"/>
  <c r="AE6314" i="16"/>
  <c r="AE6315" i="16"/>
  <c r="AE6316" i="16"/>
  <c r="AE6317" i="16"/>
  <c r="AE6318" i="16"/>
  <c r="AE6319" i="16"/>
  <c r="AE6320" i="16"/>
  <c r="AE6321" i="16"/>
  <c r="AE6322" i="16"/>
  <c r="AE6323" i="16"/>
  <c r="AE6324" i="16"/>
  <c r="AE6325" i="16"/>
  <c r="AE6326" i="16"/>
  <c r="AE6327" i="16"/>
  <c r="AE6328" i="16"/>
  <c r="AE6329" i="16"/>
  <c r="AE6330" i="16"/>
  <c r="AE6331" i="16"/>
  <c r="AE6332" i="16"/>
  <c r="AE6333" i="16"/>
  <c r="AE6334" i="16"/>
  <c r="AE6335" i="16"/>
  <c r="AE6336" i="16"/>
  <c r="AE6337" i="16"/>
  <c r="AE6338" i="16"/>
  <c r="AE6339" i="16"/>
  <c r="AE6340" i="16"/>
  <c r="AE6341" i="16"/>
  <c r="AE6342" i="16"/>
  <c r="AE6343" i="16"/>
  <c r="AE6344" i="16"/>
  <c r="AE6345" i="16"/>
  <c r="AE6346" i="16"/>
  <c r="AE6347" i="16"/>
  <c r="AE6348" i="16"/>
  <c r="AE6349" i="16"/>
  <c r="AE6350" i="16"/>
  <c r="AE6351" i="16"/>
  <c r="AE6352" i="16"/>
  <c r="AE6353" i="16"/>
  <c r="AE6354" i="16"/>
  <c r="AE6355" i="16"/>
  <c r="AE6356" i="16"/>
  <c r="AE6357" i="16"/>
  <c r="AE6358" i="16"/>
  <c r="AE6359" i="16"/>
  <c r="AE6360" i="16"/>
  <c r="AE6361" i="16"/>
  <c r="AE6362" i="16"/>
  <c r="AE6363" i="16"/>
  <c r="AE6364" i="16"/>
  <c r="AE6365" i="16"/>
  <c r="AE6366" i="16"/>
  <c r="AE6367" i="16"/>
  <c r="AE6368" i="16"/>
  <c r="AE6369" i="16"/>
  <c r="AE6370" i="16"/>
  <c r="AE6371" i="16"/>
  <c r="AE6372" i="16"/>
  <c r="AE6373" i="16"/>
  <c r="AE6374" i="16"/>
  <c r="AE6375" i="16"/>
  <c r="AE6376" i="16"/>
  <c r="AE6377" i="16"/>
  <c r="AE6378" i="16"/>
  <c r="AE6379" i="16"/>
  <c r="AE6380" i="16"/>
  <c r="AE6381" i="16"/>
  <c r="AE6382" i="16"/>
  <c r="AE6383" i="16"/>
  <c r="AE6384" i="16"/>
  <c r="AE6385" i="16"/>
  <c r="AE6386" i="16"/>
  <c r="AE6387" i="16"/>
  <c r="AE6388" i="16"/>
  <c r="AE6389" i="16"/>
  <c r="AE6390" i="16"/>
  <c r="AE6391" i="16"/>
  <c r="AE6392" i="16"/>
  <c r="AE6393" i="16"/>
  <c r="AE6394" i="16"/>
  <c r="AE6395" i="16"/>
  <c r="AE6396" i="16"/>
  <c r="AE6397" i="16"/>
  <c r="AE6398" i="16"/>
  <c r="AE6399" i="16"/>
  <c r="AE6400" i="16"/>
  <c r="AE6401" i="16"/>
  <c r="AE6402" i="16"/>
  <c r="AE6403" i="16"/>
  <c r="AE6404" i="16"/>
  <c r="AE6405" i="16"/>
  <c r="AE6406" i="16"/>
  <c r="AE6407" i="16"/>
  <c r="AE6408" i="16"/>
  <c r="AE6409" i="16"/>
  <c r="AE6410" i="16"/>
  <c r="AE6411" i="16"/>
  <c r="AE6412" i="16"/>
  <c r="AE6413" i="16"/>
  <c r="AE6414" i="16"/>
  <c r="AE6415" i="16"/>
  <c r="AE6416" i="16"/>
  <c r="AE6417" i="16"/>
  <c r="AE6418" i="16"/>
  <c r="AE6419" i="16"/>
  <c r="AE6420" i="16"/>
  <c r="AE6421" i="16"/>
  <c r="AE6422" i="16"/>
  <c r="AE6423" i="16"/>
  <c r="AE6424" i="16"/>
  <c r="AE6425" i="16"/>
  <c r="AE6426" i="16"/>
  <c r="AE6427" i="16"/>
  <c r="AE6428" i="16"/>
  <c r="AE6429" i="16"/>
  <c r="AE6430" i="16"/>
  <c r="AE6431" i="16"/>
  <c r="AE6432" i="16"/>
  <c r="AE6433" i="16"/>
  <c r="AE6434" i="16"/>
  <c r="AE6435" i="16"/>
  <c r="AE6436" i="16"/>
  <c r="AE6437" i="16"/>
  <c r="AE6438" i="16"/>
  <c r="AE6439" i="16"/>
  <c r="AE6440" i="16"/>
  <c r="AE6441" i="16"/>
  <c r="AE6442" i="16"/>
  <c r="AE6443" i="16"/>
  <c r="AE6444" i="16"/>
  <c r="AE6445" i="16"/>
  <c r="AE6446" i="16"/>
  <c r="AE6447" i="16"/>
  <c r="AE6448" i="16"/>
  <c r="AE6449" i="16"/>
  <c r="AE6450" i="16"/>
  <c r="AE6451" i="16"/>
  <c r="AE6452" i="16"/>
  <c r="AE6453" i="16"/>
  <c r="AE6454" i="16"/>
  <c r="AE6455" i="16"/>
  <c r="AE6456" i="16"/>
  <c r="AE6457" i="16"/>
  <c r="AE6458" i="16"/>
  <c r="AE6459" i="16"/>
  <c r="AE6460" i="16"/>
  <c r="AE6461" i="16"/>
  <c r="AE6462" i="16"/>
  <c r="AE6463" i="16"/>
  <c r="AE6464" i="16"/>
  <c r="AE6465" i="16"/>
  <c r="AE6466" i="16"/>
  <c r="AE6467" i="16"/>
  <c r="AE6468" i="16"/>
  <c r="AE6469" i="16"/>
  <c r="AE6470" i="16"/>
  <c r="AE6471" i="16"/>
  <c r="AE6472" i="16"/>
  <c r="AE6473" i="16"/>
  <c r="AE6474" i="16"/>
  <c r="AE6475" i="16"/>
  <c r="AE6476" i="16"/>
  <c r="AE6477" i="16"/>
  <c r="AE6478" i="16"/>
  <c r="AE6479" i="16"/>
  <c r="AE6480" i="16"/>
  <c r="AE6481" i="16"/>
  <c r="AE6482" i="16"/>
  <c r="AE6483" i="16"/>
  <c r="AE6484" i="16"/>
  <c r="AE6485" i="16"/>
  <c r="AE6486" i="16"/>
  <c r="AE6487" i="16"/>
  <c r="AE6488" i="16"/>
  <c r="AE6489" i="16"/>
  <c r="AE6490" i="16"/>
  <c r="AE6491" i="16"/>
  <c r="AE6492" i="16"/>
  <c r="AE6493" i="16"/>
  <c r="AE6494" i="16"/>
  <c r="AE6495" i="16"/>
  <c r="AE6496" i="16"/>
  <c r="AE6497" i="16"/>
  <c r="AE6498" i="16"/>
  <c r="AE6499" i="16"/>
  <c r="AE6500" i="16"/>
  <c r="AE6501" i="16"/>
  <c r="AE6502" i="16"/>
  <c r="AE6503" i="16"/>
  <c r="AE6504" i="16"/>
  <c r="AE6505" i="16"/>
  <c r="AE6506" i="16"/>
  <c r="AE6507" i="16"/>
  <c r="AE6508" i="16"/>
  <c r="AE6509" i="16"/>
  <c r="AE6510" i="16"/>
  <c r="AE6511" i="16"/>
  <c r="AE6512" i="16"/>
  <c r="AE6513" i="16"/>
  <c r="AE6514" i="16"/>
  <c r="AE6515" i="16"/>
  <c r="AE6516" i="16"/>
  <c r="AE6517" i="16"/>
  <c r="AE6518" i="16"/>
  <c r="AE6519" i="16"/>
  <c r="AE6520" i="16"/>
  <c r="AE6521" i="16"/>
  <c r="AE6522" i="16"/>
  <c r="AE6523" i="16"/>
  <c r="AE6524" i="16"/>
  <c r="AE6525" i="16"/>
  <c r="AE6526" i="16"/>
  <c r="AE6527" i="16"/>
  <c r="AE6528" i="16"/>
  <c r="AE6529" i="16"/>
  <c r="AE6530" i="16"/>
  <c r="AE6531" i="16"/>
  <c r="AE6532" i="16"/>
  <c r="AE6533" i="16"/>
  <c r="AE6534" i="16"/>
  <c r="AE6535" i="16"/>
  <c r="AE6536" i="16"/>
  <c r="AE6537" i="16"/>
  <c r="AE6538" i="16"/>
  <c r="AE6539" i="16"/>
  <c r="AE6540" i="16"/>
  <c r="AE6541" i="16"/>
  <c r="AE6542" i="16"/>
  <c r="AE6543" i="16"/>
  <c r="AE6544" i="16"/>
  <c r="AE6545" i="16"/>
  <c r="AE6546" i="16"/>
  <c r="AE6547" i="16"/>
  <c r="AE6548" i="16"/>
  <c r="AE6549" i="16"/>
  <c r="AE6550" i="16"/>
  <c r="AE6551" i="16"/>
  <c r="AE6552" i="16"/>
  <c r="AE6553" i="16"/>
  <c r="AE6554" i="16"/>
  <c r="AE6555" i="16"/>
  <c r="AE6556" i="16"/>
  <c r="AE6557" i="16"/>
  <c r="AE6558" i="16"/>
  <c r="AE6559" i="16"/>
  <c r="AE6560" i="16"/>
  <c r="AE6561" i="16"/>
  <c r="AE6562" i="16"/>
  <c r="AE6563" i="16"/>
  <c r="AE6564" i="16"/>
  <c r="AE6565" i="16"/>
  <c r="AE6566" i="16"/>
  <c r="AE6567" i="16"/>
  <c r="AE6568" i="16"/>
  <c r="AE6569" i="16"/>
  <c r="AE6570" i="16"/>
  <c r="AE6571" i="16"/>
  <c r="AE6572" i="16"/>
  <c r="AE6573" i="16"/>
  <c r="AE6574" i="16"/>
  <c r="AE6575" i="16"/>
  <c r="AE6576" i="16"/>
  <c r="AE6577" i="16"/>
  <c r="AE6578" i="16"/>
  <c r="AE6579" i="16"/>
  <c r="AE6580" i="16"/>
  <c r="AE6581" i="16"/>
  <c r="AE6582" i="16"/>
  <c r="AE6583" i="16"/>
  <c r="AE6584" i="16"/>
  <c r="AE6585" i="16"/>
  <c r="AE6586" i="16"/>
  <c r="AE6587" i="16"/>
  <c r="AE6588" i="16"/>
  <c r="AE6589" i="16"/>
  <c r="AE6590" i="16"/>
  <c r="AE6591" i="16"/>
  <c r="AE6592" i="16"/>
  <c r="AE6593" i="16"/>
  <c r="AE6594" i="16"/>
  <c r="AE6595" i="16"/>
  <c r="AE6596" i="16"/>
  <c r="AE6597" i="16"/>
  <c r="AE6598" i="16"/>
  <c r="AE6599" i="16"/>
  <c r="AE6600" i="16"/>
  <c r="AE6601" i="16"/>
  <c r="AE6602" i="16"/>
  <c r="AE6603" i="16"/>
  <c r="AE6604" i="16"/>
  <c r="AE6605" i="16"/>
  <c r="AE6606" i="16"/>
  <c r="AE6607" i="16"/>
  <c r="AE6608" i="16"/>
  <c r="AE6609" i="16"/>
  <c r="AE6610" i="16"/>
  <c r="AE6611" i="16"/>
  <c r="AE6612" i="16"/>
  <c r="AE6613" i="16"/>
  <c r="AE6614" i="16"/>
  <c r="AE6615" i="16"/>
  <c r="AE6616" i="16"/>
  <c r="AE6617" i="16"/>
  <c r="AE6618" i="16"/>
  <c r="AE6619" i="16"/>
  <c r="AE6620" i="16"/>
  <c r="AE6621" i="16"/>
  <c r="AE6622" i="16"/>
  <c r="AE6623" i="16"/>
  <c r="AE6624" i="16"/>
  <c r="AE6625" i="16"/>
  <c r="AE6626" i="16"/>
  <c r="AE6627" i="16"/>
  <c r="AE6628" i="16"/>
  <c r="AE6629" i="16"/>
  <c r="AE6630" i="16"/>
  <c r="AE6631" i="16"/>
  <c r="AE6632" i="16"/>
  <c r="AE6633" i="16"/>
  <c r="AE6634" i="16"/>
  <c r="AE6635" i="16"/>
  <c r="AE6636" i="16"/>
  <c r="AE6637" i="16"/>
  <c r="AE6638" i="16"/>
  <c r="AE6639" i="16"/>
  <c r="AE6640" i="16"/>
  <c r="AE6641" i="16"/>
  <c r="AE6642" i="16"/>
  <c r="AE6643" i="16"/>
  <c r="AE6644" i="16"/>
  <c r="AE6645" i="16"/>
  <c r="AE6646" i="16"/>
  <c r="AE6647" i="16"/>
  <c r="AE6648" i="16"/>
  <c r="AE6649" i="16"/>
  <c r="AE6650" i="16"/>
  <c r="AE6651" i="16"/>
  <c r="AE6652" i="16"/>
  <c r="AE6653" i="16"/>
  <c r="AE6654" i="16"/>
  <c r="AE6655" i="16"/>
  <c r="AE6656" i="16"/>
  <c r="AE6657" i="16"/>
  <c r="AE6658" i="16"/>
  <c r="AE6659" i="16"/>
  <c r="AE6660" i="16"/>
  <c r="AE6661" i="16"/>
  <c r="AE6662" i="16"/>
  <c r="AE6663" i="16"/>
  <c r="AE6664" i="16"/>
  <c r="AE6665" i="16"/>
  <c r="AE6666" i="16"/>
  <c r="AE6667" i="16"/>
  <c r="AE6668" i="16"/>
  <c r="AE6669" i="16"/>
  <c r="AE6670" i="16"/>
  <c r="AE6671" i="16"/>
  <c r="AE6672" i="16"/>
  <c r="AE6673" i="16"/>
  <c r="AE6674" i="16"/>
  <c r="AE6675" i="16"/>
  <c r="AE6676" i="16"/>
  <c r="AE6677" i="16"/>
  <c r="AE6678" i="16"/>
  <c r="AE6679" i="16"/>
  <c r="AE6680" i="16"/>
  <c r="AE6681" i="16"/>
  <c r="AE6682" i="16"/>
  <c r="AE6683" i="16"/>
  <c r="AE6684" i="16"/>
  <c r="AE6685" i="16"/>
  <c r="AE6686" i="16"/>
  <c r="AE6687" i="16"/>
  <c r="AE6688" i="16"/>
  <c r="AE6689" i="16"/>
  <c r="AE6690" i="16"/>
  <c r="AE6691" i="16"/>
  <c r="AE6692" i="16"/>
  <c r="AE6693" i="16"/>
  <c r="AE6694" i="16"/>
  <c r="AE6695" i="16"/>
  <c r="AE6696" i="16"/>
  <c r="AE6697" i="16"/>
  <c r="AE6698" i="16"/>
  <c r="AE6699" i="16"/>
  <c r="AE6700" i="16"/>
  <c r="AE6701" i="16"/>
  <c r="AE6702" i="16"/>
  <c r="AE6703" i="16"/>
  <c r="AE6704" i="16"/>
  <c r="AE6705" i="16"/>
  <c r="AE6706" i="16"/>
  <c r="AE6707" i="16"/>
  <c r="AE6708" i="16"/>
  <c r="AE6709" i="16"/>
  <c r="AE6710" i="16"/>
  <c r="AE6711" i="16"/>
  <c r="AE6712" i="16"/>
  <c r="AE6713" i="16"/>
  <c r="AE6714" i="16"/>
  <c r="AE6715" i="16"/>
  <c r="AE6716" i="16"/>
  <c r="AE6717" i="16"/>
  <c r="AE6718" i="16"/>
  <c r="AE6719" i="16"/>
  <c r="AE6720" i="16"/>
  <c r="AE6721" i="16"/>
  <c r="AE6722" i="16"/>
  <c r="AE6723" i="16"/>
  <c r="AE6724" i="16"/>
  <c r="AE6725" i="16"/>
  <c r="AE6726" i="16"/>
  <c r="AE6727" i="16"/>
  <c r="AE6728" i="16"/>
  <c r="AE6729" i="16"/>
  <c r="AE6730" i="16"/>
  <c r="AE6731" i="16"/>
  <c r="AE6732" i="16"/>
  <c r="AE6733" i="16"/>
  <c r="AE6734" i="16"/>
  <c r="AE6735" i="16"/>
  <c r="AE6736" i="16"/>
  <c r="AE6737" i="16"/>
  <c r="AE6738" i="16"/>
  <c r="AE6739" i="16"/>
  <c r="AE6740" i="16"/>
  <c r="AE6741" i="16"/>
  <c r="AE6742" i="16"/>
  <c r="AE6743" i="16"/>
  <c r="AE6744" i="16"/>
  <c r="AE6745" i="16"/>
  <c r="AE6746" i="16"/>
  <c r="AE6747" i="16"/>
  <c r="AE6748" i="16"/>
  <c r="AE6749" i="16"/>
  <c r="AE6750" i="16"/>
  <c r="AE6751" i="16"/>
  <c r="AE6752" i="16"/>
  <c r="AE6753" i="16"/>
  <c r="AE6754" i="16"/>
  <c r="AE6755" i="16"/>
  <c r="AE6756" i="16"/>
  <c r="AE6757" i="16"/>
  <c r="AE6758" i="16"/>
  <c r="AE6759" i="16"/>
  <c r="AE6760" i="16"/>
  <c r="AE6761" i="16"/>
  <c r="AE6762" i="16"/>
  <c r="AE6763" i="16"/>
  <c r="AE6764" i="16"/>
  <c r="AE6765" i="16"/>
  <c r="AE6766" i="16"/>
  <c r="AE6767" i="16"/>
  <c r="AE6768" i="16"/>
  <c r="AE6769" i="16"/>
  <c r="AE6770" i="16"/>
  <c r="AE6771" i="16"/>
  <c r="AE6772" i="16"/>
  <c r="AE6773" i="16"/>
  <c r="AE6774" i="16"/>
  <c r="AE6775" i="16"/>
  <c r="AE6776" i="16"/>
  <c r="AE6777" i="16"/>
  <c r="AE6778" i="16"/>
  <c r="AE6779" i="16"/>
  <c r="AE6780" i="16"/>
  <c r="AE6781" i="16"/>
  <c r="AE6782" i="16"/>
  <c r="AE6783" i="16"/>
  <c r="AE6784" i="16"/>
  <c r="AE6785" i="16"/>
  <c r="AE6786" i="16"/>
  <c r="AE6787" i="16"/>
  <c r="AE6788" i="16"/>
  <c r="AE6789" i="16"/>
  <c r="AE6790" i="16"/>
  <c r="AE6791" i="16"/>
  <c r="AE6792" i="16"/>
  <c r="AE6793" i="16"/>
  <c r="AE6794" i="16"/>
  <c r="AE6795" i="16"/>
  <c r="AE6796" i="16"/>
  <c r="AE6797" i="16"/>
  <c r="AE6798" i="16"/>
  <c r="AE6799" i="16"/>
  <c r="AE6800" i="16"/>
  <c r="AE6801" i="16"/>
  <c r="AE6802" i="16"/>
  <c r="AE6803" i="16"/>
  <c r="AE6804" i="16"/>
  <c r="AE6805" i="16"/>
  <c r="AE6806" i="16"/>
  <c r="AE6807" i="16"/>
  <c r="AE6808" i="16"/>
  <c r="AE6809" i="16"/>
  <c r="AE6810" i="16"/>
  <c r="AE6811" i="16"/>
  <c r="AE6812" i="16"/>
  <c r="AE6813" i="16"/>
  <c r="AE6814" i="16"/>
  <c r="AE6815" i="16"/>
  <c r="AE6816" i="16"/>
  <c r="AE6817" i="16"/>
  <c r="AE6818" i="16"/>
  <c r="AE6819" i="16"/>
  <c r="AE6820" i="16"/>
  <c r="AE6821" i="16"/>
  <c r="AE6822" i="16"/>
  <c r="AE6823" i="16"/>
  <c r="AE6824" i="16"/>
  <c r="AE6825" i="16"/>
  <c r="AE6826" i="16"/>
  <c r="AE6827" i="16"/>
  <c r="AE6828" i="16"/>
  <c r="AE6829" i="16"/>
  <c r="AE6830" i="16"/>
  <c r="AE6831" i="16"/>
  <c r="AE6832" i="16"/>
  <c r="AE6833" i="16"/>
  <c r="AE6834" i="16"/>
  <c r="AE6835" i="16"/>
  <c r="AE6836" i="16"/>
  <c r="AE6837" i="16"/>
  <c r="AE6838" i="16"/>
  <c r="AE6839" i="16"/>
  <c r="AE6840" i="16"/>
  <c r="AE6841" i="16"/>
  <c r="AE6842" i="16"/>
  <c r="AE6843" i="16"/>
  <c r="AE6844" i="16"/>
  <c r="AE6845" i="16"/>
  <c r="AE6846" i="16"/>
  <c r="AE6847" i="16"/>
  <c r="AE6848" i="16"/>
  <c r="AE6849" i="16"/>
  <c r="AE6850" i="16"/>
  <c r="AE6851" i="16"/>
  <c r="AE6852" i="16"/>
  <c r="AE6853" i="16"/>
  <c r="AE6854" i="16"/>
  <c r="AE6855" i="16"/>
  <c r="AE6856" i="16"/>
  <c r="AE6857" i="16"/>
  <c r="AE6858" i="16"/>
  <c r="AE6859" i="16"/>
  <c r="AE6860" i="16"/>
  <c r="AE6861" i="16"/>
  <c r="AE6862" i="16"/>
  <c r="AE6863" i="16"/>
  <c r="AE6864" i="16"/>
  <c r="AE6865" i="16"/>
  <c r="AE6866" i="16"/>
  <c r="AE6867" i="16"/>
  <c r="AE6868" i="16"/>
  <c r="AE6869" i="16"/>
  <c r="AE6870" i="16"/>
  <c r="AE6871" i="16"/>
  <c r="AE6872" i="16"/>
  <c r="AE6873" i="16"/>
  <c r="AE6874" i="16"/>
  <c r="AE6875" i="16"/>
  <c r="AE6876" i="16"/>
  <c r="AE6877" i="16"/>
  <c r="AE6878" i="16"/>
  <c r="AE6879" i="16"/>
  <c r="AE6880" i="16"/>
  <c r="AE6881" i="16"/>
  <c r="AE6882" i="16"/>
  <c r="AE6883" i="16"/>
  <c r="AE6884" i="16"/>
  <c r="AE6885" i="16"/>
  <c r="AE6886" i="16"/>
  <c r="AE6887" i="16"/>
  <c r="AE6888" i="16"/>
  <c r="AE6889" i="16"/>
  <c r="AE6890" i="16"/>
  <c r="AE6891" i="16"/>
  <c r="AE6892" i="16"/>
  <c r="AE6893" i="16"/>
  <c r="AE6894" i="16"/>
  <c r="AE6895" i="16"/>
  <c r="AE6896" i="16"/>
  <c r="AE6897" i="16"/>
  <c r="AE6898" i="16"/>
  <c r="AE6899" i="16"/>
  <c r="AE6900" i="16"/>
  <c r="AE6901" i="16"/>
  <c r="AE6902" i="16"/>
  <c r="AE6903" i="16"/>
  <c r="AE6904" i="16"/>
  <c r="AE6905" i="16"/>
  <c r="AE6906" i="16"/>
  <c r="AE6907" i="16"/>
  <c r="AE6908" i="16"/>
  <c r="AE6909" i="16"/>
  <c r="AE6910" i="16"/>
  <c r="AE6911" i="16"/>
  <c r="AE6912" i="16"/>
  <c r="AE6913" i="16"/>
  <c r="AE6914" i="16"/>
  <c r="AE6915" i="16"/>
  <c r="AE6916" i="16"/>
  <c r="AE6917" i="16"/>
  <c r="AE6918" i="16"/>
  <c r="AE6919" i="16"/>
  <c r="AE6920" i="16"/>
  <c r="AE6921" i="16"/>
  <c r="AE6922" i="16"/>
  <c r="AE6923" i="16"/>
  <c r="AE6924" i="16"/>
  <c r="AE6925" i="16"/>
  <c r="AE6926" i="16"/>
  <c r="AE6927" i="16"/>
  <c r="AE6928" i="16"/>
  <c r="AE6929" i="16"/>
  <c r="AE6930" i="16"/>
  <c r="AE6931" i="16"/>
  <c r="AE6932" i="16"/>
  <c r="AE6933" i="16"/>
  <c r="AE6934" i="16"/>
  <c r="AE6935" i="16"/>
  <c r="AE6936" i="16"/>
  <c r="AE6937" i="16"/>
  <c r="AE6938" i="16"/>
  <c r="AE6939" i="16"/>
  <c r="AE6940" i="16"/>
  <c r="AE6941" i="16"/>
  <c r="AE6942" i="16"/>
  <c r="AE6943" i="16"/>
  <c r="AE6944" i="16"/>
  <c r="AE6945" i="16"/>
  <c r="AE6946" i="16"/>
  <c r="AE6947" i="16"/>
  <c r="AE6948" i="16"/>
  <c r="AE6949" i="16"/>
  <c r="AE6950" i="16"/>
  <c r="AE6951" i="16"/>
  <c r="AE6952" i="16"/>
  <c r="AE6953" i="16"/>
  <c r="AE6954" i="16"/>
  <c r="AE6955" i="16"/>
  <c r="AE6956" i="16"/>
  <c r="AE6957" i="16"/>
  <c r="AE6958" i="16"/>
  <c r="AE6959" i="16"/>
  <c r="AE6960" i="16"/>
  <c r="AE6961" i="16"/>
  <c r="AE6962" i="16"/>
  <c r="AE6963" i="16"/>
  <c r="AE6964" i="16"/>
  <c r="AE6965" i="16"/>
  <c r="AE6966" i="16"/>
  <c r="AE6967" i="16"/>
  <c r="AE6968" i="16"/>
  <c r="AE6969" i="16"/>
  <c r="AE6970" i="16"/>
  <c r="AE6971" i="16"/>
  <c r="AE6972" i="16"/>
  <c r="AE6973" i="16"/>
  <c r="AE6974" i="16"/>
  <c r="AE6975" i="16"/>
  <c r="AE6976" i="16"/>
  <c r="AE6977" i="16"/>
  <c r="AE6978" i="16"/>
  <c r="AE6979" i="16"/>
  <c r="AE6980" i="16"/>
  <c r="AE6981" i="16"/>
  <c r="AE6982" i="16"/>
  <c r="AE6983" i="16"/>
  <c r="AE6984" i="16"/>
  <c r="AE6985" i="16"/>
  <c r="AE6986" i="16"/>
  <c r="AE6987" i="16"/>
  <c r="AE6988" i="16"/>
  <c r="AE6989" i="16"/>
  <c r="AE6990" i="16"/>
  <c r="AE6991" i="16"/>
  <c r="AE6992" i="16"/>
  <c r="AE6993" i="16"/>
  <c r="AE6994" i="16"/>
  <c r="AE6995" i="16"/>
  <c r="AE6996" i="16"/>
  <c r="AE6997" i="16"/>
  <c r="AE6998" i="16"/>
  <c r="AE6999" i="16"/>
  <c r="AE7000" i="16"/>
  <c r="AE7001" i="16"/>
  <c r="AE7002" i="16"/>
  <c r="AE7003" i="16"/>
  <c r="AE7004" i="16"/>
  <c r="AE7005" i="16"/>
  <c r="AE7006" i="16"/>
  <c r="AE7007" i="16"/>
  <c r="AE7008" i="16"/>
  <c r="AE7009" i="16"/>
  <c r="AE7010" i="16"/>
  <c r="AE7011" i="16"/>
  <c r="AE7012" i="16"/>
  <c r="AE7013" i="16"/>
  <c r="AE7014" i="16"/>
  <c r="AE7015" i="16"/>
  <c r="AE7016" i="16"/>
  <c r="AE7017" i="16"/>
  <c r="AE7018" i="16"/>
  <c r="AE7019" i="16"/>
  <c r="AE7020" i="16"/>
  <c r="AE7021" i="16"/>
  <c r="AE7022" i="16"/>
  <c r="AE7023" i="16"/>
  <c r="AE7024" i="16"/>
  <c r="AE7025" i="16"/>
  <c r="AE7026" i="16"/>
  <c r="AE7027" i="16"/>
  <c r="AE7028" i="16"/>
  <c r="AE7029" i="16"/>
  <c r="AE7030" i="16"/>
  <c r="AE7031" i="16"/>
  <c r="AE7032" i="16"/>
  <c r="AE7033" i="16"/>
  <c r="AE7034" i="16"/>
  <c r="AE7035" i="16"/>
  <c r="AE7036" i="16"/>
  <c r="AE7037" i="16"/>
  <c r="AE7038" i="16"/>
  <c r="AE7039" i="16"/>
  <c r="AE7040" i="16"/>
  <c r="AE7041" i="16"/>
  <c r="AE7042" i="16"/>
  <c r="AE7043" i="16"/>
  <c r="AE7044" i="16"/>
  <c r="AE7045" i="16"/>
  <c r="AE7046" i="16"/>
  <c r="AE7047" i="16"/>
  <c r="AE7048" i="16"/>
  <c r="AE7049" i="16"/>
  <c r="AE7050" i="16"/>
  <c r="AE7051" i="16"/>
  <c r="AE7052" i="16"/>
  <c r="AE7053" i="16"/>
  <c r="AE7054" i="16"/>
  <c r="AE7055" i="16"/>
  <c r="AE7056" i="16"/>
  <c r="AE7057" i="16"/>
  <c r="AE7058" i="16"/>
  <c r="AE7059" i="16"/>
  <c r="AE7060" i="16"/>
  <c r="AE7061" i="16"/>
  <c r="AE7062" i="16"/>
  <c r="AE7063" i="16"/>
  <c r="AE7064" i="16"/>
  <c r="AE7065" i="16"/>
  <c r="AE7066" i="16"/>
  <c r="AE7067" i="16"/>
  <c r="AE7068" i="16"/>
  <c r="AE7069" i="16"/>
  <c r="AE7070" i="16"/>
  <c r="AE7071" i="16"/>
  <c r="AE7072" i="16"/>
  <c r="AE7073" i="16"/>
  <c r="AE7074" i="16"/>
  <c r="AE7075" i="16"/>
  <c r="AE7076" i="16"/>
  <c r="AE7077" i="16"/>
  <c r="AE7078" i="16"/>
  <c r="AE7079" i="16"/>
  <c r="AE7080" i="16"/>
  <c r="AE7081" i="16"/>
  <c r="AE7082" i="16"/>
  <c r="AE7083" i="16"/>
  <c r="AE7084" i="16"/>
  <c r="AE7085" i="16"/>
  <c r="AE7086" i="16"/>
  <c r="AE7087" i="16"/>
  <c r="AE7088" i="16"/>
  <c r="AE7089" i="16"/>
  <c r="AE7090" i="16"/>
  <c r="AE7091" i="16"/>
  <c r="AE7092" i="16"/>
  <c r="AE7093" i="16"/>
  <c r="AE7094" i="16"/>
  <c r="AE7095" i="16"/>
  <c r="AE7096" i="16"/>
  <c r="AE7097" i="16"/>
  <c r="AE7098" i="16"/>
  <c r="AE7099" i="16"/>
  <c r="AE7100" i="16"/>
  <c r="AE7101" i="16"/>
  <c r="AE7102" i="16"/>
  <c r="AE7103" i="16"/>
  <c r="AE7104" i="16"/>
  <c r="AE7105" i="16"/>
  <c r="AE7106" i="16"/>
  <c r="AE7107" i="16"/>
  <c r="AE7108" i="16"/>
  <c r="AE7109" i="16"/>
  <c r="AE7110" i="16"/>
  <c r="AE7111" i="16"/>
  <c r="AE7112" i="16"/>
  <c r="AE7113" i="16"/>
  <c r="AE7114" i="16"/>
  <c r="AE7115" i="16"/>
  <c r="AE7116" i="16"/>
  <c r="AE7117" i="16"/>
  <c r="AE7118" i="16"/>
  <c r="AE7119" i="16"/>
  <c r="AE7120" i="16"/>
  <c r="AE7121" i="16"/>
  <c r="AE7122" i="16"/>
  <c r="AE7123" i="16"/>
  <c r="AE7124" i="16"/>
  <c r="AE7125" i="16"/>
  <c r="AE7126" i="16"/>
  <c r="AE7127" i="16"/>
  <c r="AE7128" i="16"/>
  <c r="AE7129" i="16"/>
  <c r="AE7130" i="16"/>
  <c r="AE7131" i="16"/>
  <c r="AE7132" i="16"/>
  <c r="AE7133" i="16"/>
  <c r="AE7134" i="16"/>
  <c r="AE7135" i="16"/>
  <c r="AE7136" i="16"/>
  <c r="AE7137" i="16"/>
  <c r="AE7138" i="16"/>
  <c r="AE7139" i="16"/>
  <c r="AE7140" i="16"/>
  <c r="AE7141" i="16"/>
  <c r="AE7142" i="16"/>
  <c r="AE7143" i="16"/>
  <c r="AE7144" i="16"/>
  <c r="AE7145" i="16"/>
  <c r="AE7146" i="16"/>
  <c r="AE7147" i="16"/>
  <c r="AE7148" i="16"/>
  <c r="AE7149" i="16"/>
  <c r="AE7150" i="16"/>
  <c r="AE7151" i="16"/>
  <c r="AE7152" i="16"/>
  <c r="AE7153" i="16"/>
  <c r="AE7154" i="16"/>
  <c r="AE7155" i="16"/>
  <c r="AE7156" i="16"/>
  <c r="AE7157" i="16"/>
  <c r="AE7158" i="16"/>
  <c r="AE7159" i="16"/>
  <c r="AE7160" i="16"/>
  <c r="AE7161" i="16"/>
  <c r="AE7162" i="16"/>
  <c r="AE7163" i="16"/>
  <c r="AE7164" i="16"/>
  <c r="AE7165" i="16"/>
  <c r="AE7166" i="16"/>
  <c r="AE7167" i="16"/>
  <c r="AE7168" i="16"/>
  <c r="AE7169" i="16"/>
  <c r="AE7170" i="16"/>
  <c r="AE7171" i="16"/>
  <c r="AE7172" i="16"/>
  <c r="AE7173" i="16"/>
  <c r="AE7174" i="16"/>
  <c r="AE7175" i="16"/>
  <c r="AE7176" i="16"/>
  <c r="AE7177" i="16"/>
  <c r="AE7178" i="16"/>
  <c r="AE7179" i="16"/>
  <c r="AE7180" i="16"/>
  <c r="AE7181" i="16"/>
  <c r="AE7182" i="16"/>
  <c r="AE7183" i="16"/>
  <c r="AE7184" i="16"/>
  <c r="AE7185" i="16"/>
  <c r="AE7186" i="16"/>
  <c r="AE7187" i="16"/>
  <c r="AE7188" i="16"/>
  <c r="AE7189" i="16"/>
  <c r="AE7190" i="16"/>
  <c r="AE7191" i="16"/>
  <c r="AE7192" i="16"/>
  <c r="AE7193" i="16"/>
  <c r="AE7194" i="16"/>
  <c r="AE7195" i="16"/>
  <c r="AE7196" i="16"/>
  <c r="AE7197" i="16"/>
  <c r="AE7198" i="16"/>
  <c r="AE7199" i="16"/>
  <c r="AE7200" i="16"/>
  <c r="AE7201" i="16"/>
  <c r="AE7202" i="16"/>
  <c r="AE7203" i="16"/>
  <c r="AE7204" i="16"/>
  <c r="AE7205" i="16"/>
  <c r="AE7206" i="16"/>
  <c r="AE7207" i="16"/>
  <c r="AE7208" i="16"/>
  <c r="AE7209" i="16"/>
  <c r="AE7210" i="16"/>
  <c r="AE7211" i="16"/>
  <c r="AE7212" i="16"/>
  <c r="AE7213" i="16"/>
  <c r="AE7214" i="16"/>
  <c r="AE7215" i="16"/>
  <c r="AE7216" i="16"/>
  <c r="AE7217" i="16"/>
  <c r="AE7218" i="16"/>
  <c r="AE7219" i="16"/>
  <c r="AE7220" i="16"/>
  <c r="AE7221" i="16"/>
  <c r="AE7222" i="16"/>
  <c r="AE7223" i="16"/>
  <c r="AE7224" i="16"/>
  <c r="AE7225" i="16"/>
  <c r="AE7226" i="16"/>
  <c r="AE7227" i="16"/>
  <c r="AE7228" i="16"/>
  <c r="AE7229" i="16"/>
  <c r="AE7230" i="16"/>
  <c r="AE7231" i="16"/>
  <c r="AE7232" i="16"/>
  <c r="AE7233" i="16"/>
  <c r="AE7234" i="16"/>
  <c r="AE7235" i="16"/>
  <c r="AE7236" i="16"/>
  <c r="AE7237" i="16"/>
  <c r="AE7238" i="16"/>
  <c r="AE7239" i="16"/>
  <c r="AE7240" i="16"/>
  <c r="AE7241" i="16"/>
  <c r="AE7242" i="16"/>
  <c r="AE7243" i="16"/>
  <c r="AE7244" i="16"/>
  <c r="AE7245" i="16"/>
  <c r="AE7246" i="16"/>
  <c r="AE7247" i="16"/>
  <c r="AE7248" i="16"/>
  <c r="AE7249" i="16"/>
  <c r="AE7250" i="16"/>
  <c r="AE7251" i="16"/>
  <c r="AE7252" i="16"/>
  <c r="AE7253" i="16"/>
  <c r="AE7254" i="16"/>
  <c r="AE7255" i="16"/>
  <c r="AE7256" i="16"/>
  <c r="AE7257" i="16"/>
  <c r="AE7258" i="16"/>
  <c r="AE7259" i="16"/>
  <c r="AE7260" i="16"/>
  <c r="AE7261" i="16"/>
  <c r="AE7262" i="16"/>
  <c r="AE7263" i="16"/>
  <c r="AE7264" i="16"/>
  <c r="AE7265" i="16"/>
  <c r="AE7266" i="16"/>
  <c r="AE7267" i="16"/>
  <c r="AE7268" i="16"/>
  <c r="AE7269" i="16"/>
  <c r="AE7270" i="16"/>
  <c r="AE7271" i="16"/>
  <c r="AE7272" i="16"/>
  <c r="AE7273" i="16"/>
  <c r="AE7274" i="16"/>
  <c r="AE7275" i="16"/>
  <c r="AE7276" i="16"/>
  <c r="AE7277" i="16"/>
  <c r="AE7278" i="16"/>
  <c r="AE7279" i="16"/>
  <c r="AE7280" i="16"/>
  <c r="AE7281" i="16"/>
  <c r="AE7282" i="16"/>
  <c r="AE7283" i="16"/>
  <c r="AE7284" i="16"/>
  <c r="AE7285" i="16"/>
  <c r="AE7286" i="16"/>
  <c r="AE7287" i="16"/>
  <c r="AE7288" i="16"/>
  <c r="AE7289" i="16"/>
  <c r="AE7290" i="16"/>
  <c r="AE7291" i="16"/>
  <c r="AE7292" i="16"/>
  <c r="AE7293" i="16"/>
  <c r="AE7294" i="16"/>
  <c r="AE7295" i="16"/>
  <c r="AE7296" i="16"/>
  <c r="AE7297" i="16"/>
  <c r="AE7298" i="16"/>
  <c r="AE7299" i="16"/>
  <c r="AE7300" i="16"/>
  <c r="AE7301" i="16"/>
  <c r="AE7302" i="16"/>
  <c r="AE7303" i="16"/>
  <c r="AE7304" i="16"/>
  <c r="AE7305" i="16"/>
  <c r="AE7306" i="16"/>
  <c r="AE7307" i="16"/>
  <c r="AE7308" i="16"/>
  <c r="AE7309" i="16"/>
  <c r="AE7310" i="16"/>
  <c r="AE7311" i="16"/>
  <c r="AE7312" i="16"/>
  <c r="AE7313" i="16"/>
  <c r="AE7314" i="16"/>
  <c r="AE7315" i="16"/>
  <c r="AE7316" i="16"/>
  <c r="AE7317" i="16"/>
  <c r="AE7318" i="16"/>
  <c r="AE7319" i="16"/>
  <c r="AE7320" i="16"/>
  <c r="AE7321" i="16"/>
  <c r="AE7322" i="16"/>
  <c r="AE7323" i="16"/>
  <c r="AE7324" i="16"/>
  <c r="AE7325" i="16"/>
  <c r="AE7326" i="16"/>
  <c r="AE7327" i="16"/>
  <c r="AE7328" i="16"/>
  <c r="AE7329" i="16"/>
  <c r="AE7330" i="16"/>
  <c r="AE7331" i="16"/>
  <c r="AE7332" i="16"/>
  <c r="AE7333" i="16"/>
  <c r="AE7334" i="16"/>
  <c r="AE7335" i="16"/>
  <c r="AE7336" i="16"/>
  <c r="AE7337" i="16"/>
  <c r="AE7338" i="16"/>
  <c r="AE7339" i="16"/>
  <c r="AE7340" i="16"/>
  <c r="AE7341" i="16"/>
  <c r="AE7342" i="16"/>
  <c r="AE7343" i="16"/>
  <c r="AE7344" i="16"/>
  <c r="AE7345" i="16"/>
  <c r="AE7346" i="16"/>
  <c r="AE7347" i="16"/>
  <c r="AE7348" i="16"/>
  <c r="AE7349" i="16"/>
  <c r="AE7350" i="16"/>
  <c r="AE7351" i="16"/>
  <c r="AE7352" i="16"/>
  <c r="AE7353" i="16"/>
  <c r="AE7354" i="16"/>
  <c r="AE7355" i="16"/>
  <c r="AE7356" i="16"/>
  <c r="AE7357" i="16"/>
  <c r="AE7358" i="16"/>
  <c r="AE7359" i="16"/>
  <c r="AE7360" i="16"/>
  <c r="AE7361" i="16"/>
  <c r="AE7362" i="16"/>
  <c r="AE7363" i="16"/>
  <c r="AE7364" i="16"/>
  <c r="AE7365" i="16"/>
  <c r="AE7366" i="16"/>
  <c r="AE7367" i="16"/>
  <c r="AE7368" i="16"/>
  <c r="AE7369" i="16"/>
  <c r="AE7370" i="16"/>
  <c r="AE7371" i="16"/>
  <c r="AE7372" i="16"/>
  <c r="AE7373" i="16"/>
  <c r="AE7374" i="16"/>
  <c r="AE7375" i="16"/>
  <c r="AE7376" i="16"/>
  <c r="AE7377" i="16"/>
  <c r="AE7378" i="16"/>
  <c r="AE7379" i="16"/>
  <c r="AE7380" i="16"/>
  <c r="AE7381" i="16"/>
  <c r="AE7382" i="16"/>
  <c r="AE7383" i="16"/>
  <c r="AE7384" i="16"/>
  <c r="AE7385" i="16"/>
  <c r="AE7386" i="16"/>
  <c r="AE7387" i="16"/>
  <c r="AE7388" i="16"/>
  <c r="AE7389" i="16"/>
  <c r="AE7390" i="16"/>
  <c r="AE7391" i="16"/>
  <c r="AE7392" i="16"/>
  <c r="AE7393" i="16"/>
  <c r="AE7394" i="16"/>
  <c r="AE7395" i="16"/>
  <c r="AE7396" i="16"/>
  <c r="AE7397" i="16"/>
  <c r="AE7398" i="16"/>
  <c r="AE7399" i="16"/>
  <c r="AE7400" i="16"/>
  <c r="AE7401" i="16"/>
  <c r="AE7402" i="16"/>
  <c r="AE7403" i="16"/>
  <c r="AE7404" i="16"/>
  <c r="AE7405" i="16"/>
  <c r="AE7406" i="16"/>
  <c r="AE7407" i="16"/>
  <c r="AE7408" i="16"/>
  <c r="AE7409" i="16"/>
  <c r="AE7410" i="16"/>
  <c r="AE7411" i="16"/>
  <c r="AE7412" i="16"/>
  <c r="AE7413" i="16"/>
  <c r="AE7414" i="16"/>
  <c r="AE7415" i="16"/>
  <c r="AE7416" i="16"/>
  <c r="AE7417" i="16"/>
  <c r="AE7418" i="16"/>
  <c r="AE7419" i="16"/>
  <c r="AE7420" i="16"/>
  <c r="AE7421" i="16"/>
  <c r="AE7422" i="16"/>
  <c r="AE7423" i="16"/>
  <c r="AE7424" i="16"/>
  <c r="AE7425" i="16"/>
  <c r="AE7426" i="16"/>
  <c r="AE7427" i="16"/>
  <c r="AE7428" i="16"/>
  <c r="AE7429" i="16"/>
  <c r="AE7430" i="16"/>
  <c r="AE7431" i="16"/>
  <c r="AE7432" i="16"/>
  <c r="AE7433" i="16"/>
  <c r="AE7434" i="16"/>
  <c r="AE7435" i="16"/>
  <c r="AE7436" i="16"/>
  <c r="AE7437" i="16"/>
  <c r="AE7438" i="16"/>
  <c r="AE7439" i="16"/>
  <c r="AE7440" i="16"/>
  <c r="AE7441" i="16"/>
  <c r="AE7442" i="16"/>
  <c r="AE7443" i="16"/>
  <c r="AE7444" i="16"/>
  <c r="AE7445" i="16"/>
  <c r="AE7446" i="16"/>
  <c r="AE7447" i="16"/>
  <c r="AE7448" i="16"/>
  <c r="AE7449" i="16"/>
  <c r="AE7450" i="16"/>
  <c r="AE7451" i="16"/>
  <c r="AE7452" i="16"/>
  <c r="AE7453" i="16"/>
  <c r="AE7454" i="16"/>
  <c r="AE7455" i="16"/>
  <c r="AE7456" i="16"/>
  <c r="AE7457" i="16"/>
  <c r="AE7458" i="16"/>
  <c r="AE7459" i="16"/>
  <c r="AE7460" i="16"/>
  <c r="AE7461" i="16"/>
  <c r="AE7462" i="16"/>
  <c r="AE7463" i="16"/>
  <c r="AE7464" i="16"/>
  <c r="AE7465" i="16"/>
  <c r="AE7466" i="16"/>
  <c r="AE7467" i="16"/>
  <c r="AE7468" i="16"/>
  <c r="AE7469" i="16"/>
  <c r="AE7470" i="16"/>
  <c r="AE7471" i="16"/>
  <c r="AE7472" i="16"/>
  <c r="AE7473" i="16"/>
  <c r="AE7474" i="16"/>
  <c r="AE7475" i="16"/>
  <c r="AE7476" i="16"/>
  <c r="AE7477" i="16"/>
  <c r="AE7478" i="16"/>
  <c r="AE7479" i="16"/>
  <c r="AE7480" i="16"/>
  <c r="AE7481" i="16"/>
  <c r="AE7482" i="16"/>
  <c r="AE7483" i="16"/>
  <c r="AE7484" i="16"/>
  <c r="AE7485" i="16"/>
  <c r="AE7486" i="16"/>
  <c r="AE7487" i="16"/>
  <c r="AE7488" i="16"/>
  <c r="AE7489" i="16"/>
  <c r="AE7490" i="16"/>
  <c r="AE7491" i="16"/>
  <c r="AE7492" i="16"/>
  <c r="AE7493" i="16"/>
  <c r="AE7494" i="16"/>
  <c r="AE7495" i="16"/>
  <c r="AE7496" i="16"/>
  <c r="AE7497" i="16"/>
  <c r="AE7498" i="16"/>
  <c r="AE7499" i="16"/>
  <c r="AE7500" i="16"/>
  <c r="AE7501" i="16"/>
  <c r="AE7502" i="16"/>
  <c r="AE7503" i="16"/>
  <c r="AE7504" i="16"/>
  <c r="AE7505" i="16"/>
  <c r="AE7506" i="16"/>
  <c r="AE7507" i="16"/>
  <c r="AE7508" i="16"/>
  <c r="AE7509" i="16"/>
  <c r="AE7510" i="16"/>
  <c r="AE7511" i="16"/>
  <c r="AE7512" i="16"/>
  <c r="AE7513" i="16"/>
  <c r="AE7514" i="16"/>
  <c r="AE7515" i="16"/>
  <c r="AE7516" i="16"/>
  <c r="AE7517" i="16"/>
  <c r="AE7518" i="16"/>
  <c r="AE7519" i="16"/>
  <c r="AE7520" i="16"/>
  <c r="AE7521" i="16"/>
  <c r="AE7522" i="16"/>
  <c r="AE7523" i="16"/>
  <c r="AE7524" i="16"/>
  <c r="AE7525" i="16"/>
  <c r="AE7526" i="16"/>
  <c r="AE7527" i="16"/>
  <c r="AE7528" i="16"/>
  <c r="AE7529" i="16"/>
  <c r="AE7530" i="16"/>
  <c r="AE7531" i="16"/>
  <c r="AE7532" i="16"/>
  <c r="AE7533" i="16"/>
  <c r="AE7534" i="16"/>
  <c r="AE7535" i="16"/>
  <c r="AE7536" i="16"/>
  <c r="AE7537" i="16"/>
  <c r="AE7538" i="16"/>
  <c r="AE7539" i="16"/>
  <c r="AE7540" i="16"/>
  <c r="AE7541" i="16"/>
  <c r="AE7542" i="16"/>
  <c r="AE7543" i="16"/>
  <c r="AE7544" i="16"/>
  <c r="AE7545" i="16"/>
  <c r="AE7546" i="16"/>
  <c r="AE7547" i="16"/>
  <c r="AE7548" i="16"/>
  <c r="AE7549" i="16"/>
  <c r="AE7550" i="16"/>
  <c r="AE7551" i="16"/>
  <c r="AE7552" i="16"/>
  <c r="AE7553" i="16"/>
  <c r="AE7554" i="16"/>
  <c r="AE7555" i="16"/>
  <c r="AE7556" i="16"/>
  <c r="AE7557" i="16"/>
  <c r="AE7558" i="16"/>
  <c r="AE7559" i="16"/>
  <c r="AE7560" i="16"/>
  <c r="AE7561" i="16"/>
  <c r="AE7562" i="16"/>
  <c r="AE7563" i="16"/>
  <c r="AE7564" i="16"/>
  <c r="AE7565" i="16"/>
  <c r="AE7566" i="16"/>
  <c r="AE7567" i="16"/>
  <c r="AE7568" i="16"/>
  <c r="AE7569" i="16"/>
  <c r="AE7570" i="16"/>
  <c r="AE7571" i="16"/>
  <c r="AE7572" i="16"/>
  <c r="AE7573" i="16"/>
  <c r="AE7574" i="16"/>
  <c r="AE7575" i="16"/>
  <c r="AE7576" i="16"/>
  <c r="AE7577" i="16"/>
  <c r="AE7578" i="16"/>
  <c r="AE7579" i="16"/>
  <c r="AE7580" i="16"/>
  <c r="AE7581" i="16"/>
  <c r="AE7582" i="16"/>
  <c r="AE7583" i="16"/>
  <c r="AE7584" i="16"/>
  <c r="AE7585" i="16"/>
  <c r="AE7586" i="16"/>
  <c r="AE7587" i="16"/>
  <c r="AE7588" i="16"/>
  <c r="AE7589" i="16"/>
  <c r="AE7590" i="16"/>
  <c r="AE7591" i="16"/>
  <c r="AE7592" i="16"/>
  <c r="AE7593" i="16"/>
  <c r="AE7594" i="16"/>
  <c r="AE7595" i="16"/>
  <c r="AE7596" i="16"/>
  <c r="AE7597" i="16"/>
  <c r="AE7598" i="16"/>
  <c r="AE7599" i="16"/>
  <c r="AE7600" i="16"/>
  <c r="AE7601" i="16"/>
  <c r="AE7602" i="16"/>
  <c r="AE7603" i="16"/>
  <c r="AE7604" i="16"/>
  <c r="AE7605" i="16"/>
  <c r="AE7606" i="16"/>
  <c r="AE7607" i="16"/>
  <c r="AE7608" i="16"/>
  <c r="AE7609" i="16"/>
  <c r="AE7610" i="16"/>
  <c r="AE7611" i="16"/>
  <c r="AE7612" i="16"/>
  <c r="AE7613" i="16"/>
  <c r="AE7614" i="16"/>
  <c r="AE7615" i="16"/>
  <c r="AE7616" i="16"/>
  <c r="AE7617" i="16"/>
  <c r="AE7618" i="16"/>
  <c r="AE7619" i="16"/>
  <c r="AE7620" i="16"/>
  <c r="AE7621" i="16"/>
  <c r="AE7622" i="16"/>
  <c r="AE7623" i="16"/>
  <c r="AE7624" i="16"/>
  <c r="AE7625" i="16"/>
  <c r="AE7626" i="16"/>
  <c r="AE7627" i="16"/>
  <c r="AE7628" i="16"/>
  <c r="AE7629" i="16"/>
  <c r="AE7630" i="16"/>
  <c r="AE7631" i="16"/>
  <c r="AE7632" i="16"/>
  <c r="AE7633" i="16"/>
  <c r="AE7634" i="16"/>
  <c r="AE7635" i="16"/>
  <c r="AE7636" i="16"/>
  <c r="AE7637" i="16"/>
  <c r="AE7638" i="16"/>
  <c r="AE7639" i="16"/>
  <c r="AE7640" i="16"/>
  <c r="AE7641" i="16"/>
  <c r="AE7642" i="16"/>
  <c r="AE7643" i="16"/>
  <c r="AE7644" i="16"/>
  <c r="AE7645" i="16"/>
  <c r="AE7646" i="16"/>
  <c r="AE7647" i="16"/>
  <c r="AE7648" i="16"/>
  <c r="AE7649" i="16"/>
  <c r="AE7650" i="16"/>
  <c r="AE7651" i="16"/>
  <c r="AE7652" i="16"/>
  <c r="AE7653" i="16"/>
  <c r="AE7654" i="16"/>
  <c r="AE7655" i="16"/>
  <c r="AE7656" i="16"/>
  <c r="AE7657" i="16"/>
  <c r="AE7658" i="16"/>
  <c r="AE7659" i="16"/>
  <c r="AE7660" i="16"/>
  <c r="AE7661" i="16"/>
  <c r="AE7662" i="16"/>
  <c r="AE7663" i="16"/>
  <c r="AE7664" i="16"/>
  <c r="AE7665" i="16"/>
  <c r="AE7666" i="16"/>
  <c r="AE7667" i="16"/>
  <c r="AE7668" i="16"/>
  <c r="AE7669" i="16"/>
  <c r="AE7670" i="16"/>
  <c r="AE7671" i="16"/>
  <c r="AE7672" i="16"/>
  <c r="AE7673" i="16"/>
  <c r="AE7674" i="16"/>
  <c r="AE7675" i="16"/>
  <c r="AE7676" i="16"/>
  <c r="AE7677" i="16"/>
  <c r="AE7678" i="16"/>
  <c r="AE7679" i="16"/>
  <c r="AE7680" i="16"/>
  <c r="AE7681" i="16"/>
  <c r="AE7682" i="16"/>
  <c r="AE7683" i="16"/>
  <c r="AE7684" i="16"/>
  <c r="AE7685" i="16"/>
  <c r="AE7686" i="16"/>
  <c r="AE7687" i="16"/>
  <c r="AE7688" i="16"/>
  <c r="AE7689" i="16"/>
  <c r="AE7690" i="16"/>
  <c r="AE7691" i="16"/>
  <c r="AE7692" i="16"/>
  <c r="AE7693" i="16"/>
  <c r="AE7694" i="16"/>
  <c r="AE7695" i="16"/>
  <c r="AE7696" i="16"/>
  <c r="AE7697" i="16"/>
  <c r="AE7698" i="16"/>
  <c r="AE7699" i="16"/>
  <c r="AE7700" i="16"/>
  <c r="AE7701" i="16"/>
  <c r="AE7702" i="16"/>
  <c r="AE7703" i="16"/>
  <c r="AE7704" i="16"/>
  <c r="AE7705" i="16"/>
  <c r="AE7706" i="16"/>
  <c r="AE7707" i="16"/>
  <c r="AE7708" i="16"/>
  <c r="AE7709" i="16"/>
  <c r="AE7710" i="16"/>
  <c r="AE7711" i="16"/>
  <c r="AE7712" i="16"/>
  <c r="AE7713" i="16"/>
  <c r="AE7714" i="16"/>
  <c r="AE7715" i="16"/>
  <c r="AE7716" i="16"/>
  <c r="AE7717" i="16"/>
  <c r="AE7718" i="16"/>
  <c r="AE7719" i="16"/>
  <c r="AE7720" i="16"/>
  <c r="AE7721" i="16"/>
  <c r="AE7722" i="16"/>
  <c r="AE7723" i="16"/>
  <c r="AE7724" i="16"/>
  <c r="AE7725" i="16"/>
  <c r="AE7726" i="16"/>
  <c r="AE7727" i="16"/>
  <c r="AE7728" i="16"/>
  <c r="AE7729" i="16"/>
  <c r="AE7730" i="16"/>
  <c r="AE7731" i="16"/>
  <c r="AE7732" i="16"/>
  <c r="AE7733" i="16"/>
  <c r="AE7734" i="16"/>
  <c r="AE7735" i="16"/>
  <c r="AE7736" i="16"/>
  <c r="AE7737" i="16"/>
  <c r="AE7738" i="16"/>
  <c r="AE7739" i="16"/>
  <c r="AE7740" i="16"/>
  <c r="AE7741" i="16"/>
  <c r="AE7742" i="16"/>
  <c r="AE7743" i="16"/>
  <c r="AE7744" i="16"/>
  <c r="AE7745" i="16"/>
  <c r="AE7746" i="16"/>
  <c r="AE7747" i="16"/>
  <c r="AE7748" i="16"/>
  <c r="AE7749" i="16"/>
  <c r="AE7750" i="16"/>
  <c r="AE7751" i="16"/>
  <c r="AE7752" i="16"/>
  <c r="AE7753" i="16"/>
  <c r="AE7754" i="16"/>
  <c r="AE7755" i="16"/>
  <c r="AE7756" i="16"/>
  <c r="AE7757" i="16"/>
  <c r="AE7758" i="16"/>
  <c r="AE7759" i="16"/>
  <c r="AE7760" i="16"/>
  <c r="AE7761" i="16"/>
  <c r="AE7762" i="16"/>
  <c r="AE7763" i="16"/>
  <c r="AE7764" i="16"/>
  <c r="AE7765" i="16"/>
  <c r="AE7766" i="16"/>
  <c r="AE7767" i="16"/>
  <c r="AE7768" i="16"/>
  <c r="AE7769" i="16"/>
  <c r="AE7770" i="16"/>
  <c r="AE7771" i="16"/>
  <c r="AE7772" i="16"/>
  <c r="AE7773" i="16"/>
  <c r="AE7774" i="16"/>
  <c r="AE7775" i="16"/>
  <c r="AE7776" i="16"/>
  <c r="AE7777" i="16"/>
  <c r="AE7778" i="16"/>
  <c r="AE7779" i="16"/>
  <c r="AE7780" i="16"/>
  <c r="AE7781" i="16"/>
  <c r="AE7782" i="16"/>
  <c r="AE7783" i="16"/>
  <c r="AE7784" i="16"/>
  <c r="AE7785" i="16"/>
  <c r="AE7786" i="16"/>
  <c r="AE7787" i="16"/>
  <c r="AE7788" i="16"/>
  <c r="AE7789" i="16"/>
  <c r="AE7790" i="16"/>
  <c r="AE7791" i="16"/>
  <c r="AE7792" i="16"/>
  <c r="AE7793" i="16"/>
  <c r="AE7794" i="16"/>
  <c r="AE7795" i="16"/>
  <c r="AE7796" i="16"/>
  <c r="AE7797" i="16"/>
  <c r="AE7798" i="16"/>
  <c r="AE7799" i="16"/>
  <c r="AE7800" i="16"/>
  <c r="AE7801" i="16"/>
  <c r="AE7802" i="16"/>
  <c r="AE7803" i="16"/>
  <c r="AE7804" i="16"/>
  <c r="AE7805" i="16"/>
  <c r="AE7806" i="16"/>
  <c r="AE7807" i="16"/>
  <c r="AE7808" i="16"/>
  <c r="AE7809" i="16"/>
  <c r="AE7810" i="16"/>
  <c r="AE7811" i="16"/>
  <c r="AE7812" i="16"/>
  <c r="AE7813" i="16"/>
  <c r="AE7814" i="16"/>
  <c r="AE7815" i="16"/>
  <c r="AE7816" i="16"/>
  <c r="AE7817" i="16"/>
  <c r="AE7818" i="16"/>
  <c r="AE7819" i="16"/>
  <c r="AE7820" i="16"/>
  <c r="AE7821" i="16"/>
  <c r="AE7822" i="16"/>
  <c r="AE7823" i="16"/>
  <c r="AE7824" i="16"/>
  <c r="AE7825" i="16"/>
  <c r="AE7826" i="16"/>
  <c r="AE7827" i="16"/>
  <c r="AE7828" i="16"/>
  <c r="AE7829" i="16"/>
  <c r="AE7830" i="16"/>
  <c r="AE7831" i="16"/>
  <c r="AE7832" i="16"/>
  <c r="AE7833" i="16"/>
  <c r="AE7834" i="16"/>
  <c r="AE7835" i="16"/>
  <c r="AE7836" i="16"/>
  <c r="AE7837" i="16"/>
  <c r="AE7838" i="16"/>
  <c r="AE7839" i="16"/>
  <c r="AE7840" i="16"/>
  <c r="AE7841" i="16"/>
  <c r="AE7842" i="16"/>
  <c r="AE7843" i="16"/>
  <c r="AE7844" i="16"/>
  <c r="AE7845" i="16"/>
  <c r="AE7846" i="16"/>
  <c r="AE7847" i="16"/>
  <c r="AE7848" i="16"/>
  <c r="AE7849" i="16"/>
  <c r="AE7850" i="16"/>
  <c r="AE7851" i="16"/>
  <c r="AE7852" i="16"/>
  <c r="AE7853" i="16"/>
  <c r="AE7854" i="16"/>
  <c r="AE7855" i="16"/>
  <c r="AE7856" i="16"/>
  <c r="AE7857" i="16"/>
  <c r="AE7858" i="16"/>
  <c r="AE7859" i="16"/>
  <c r="AE7860" i="16"/>
  <c r="AE7861" i="16"/>
  <c r="AE7862" i="16"/>
  <c r="AE7863" i="16"/>
  <c r="AE7864" i="16"/>
  <c r="AE7865" i="16"/>
  <c r="AE7866" i="16"/>
  <c r="AE7867" i="16"/>
  <c r="AE7868" i="16"/>
  <c r="AE7869" i="16"/>
  <c r="AE7870" i="16"/>
  <c r="AE7871" i="16"/>
  <c r="AE7872" i="16"/>
  <c r="AE7873" i="16"/>
  <c r="AE7874" i="16"/>
  <c r="AE7875" i="16"/>
  <c r="AE7876" i="16"/>
  <c r="AE7877" i="16"/>
  <c r="AE7878" i="16"/>
  <c r="AE7879" i="16"/>
  <c r="AE7880" i="16"/>
  <c r="AE7881" i="16"/>
  <c r="AE7882" i="16"/>
  <c r="AE7883" i="16"/>
  <c r="AE7884" i="16"/>
  <c r="AE7885" i="16"/>
  <c r="AE7886" i="16"/>
  <c r="AE7887" i="16"/>
  <c r="AE7888" i="16"/>
  <c r="AE7889" i="16"/>
  <c r="AE7890" i="16"/>
  <c r="AE7891" i="16"/>
  <c r="AE7892" i="16"/>
  <c r="AE7893" i="16"/>
  <c r="AE7894" i="16"/>
  <c r="AE7895" i="16"/>
  <c r="AE7896" i="16"/>
  <c r="AE7897" i="16"/>
  <c r="AE7898" i="16"/>
  <c r="AE7899" i="16"/>
  <c r="AE7900" i="16"/>
  <c r="AE7901" i="16"/>
  <c r="AE7902" i="16"/>
  <c r="AE7903" i="16"/>
  <c r="AE7904" i="16"/>
  <c r="AE7905" i="16"/>
  <c r="AE7906" i="16"/>
  <c r="AE7907" i="16"/>
  <c r="AE7908" i="16"/>
  <c r="AE7909" i="16"/>
  <c r="AE7910" i="16"/>
  <c r="AE7911" i="16"/>
  <c r="AE7912" i="16"/>
  <c r="AE7913" i="16"/>
  <c r="AE7914" i="16"/>
  <c r="AE7915" i="16"/>
  <c r="AE7916" i="16"/>
  <c r="AE7917" i="16"/>
  <c r="AE7918" i="16"/>
  <c r="AE7919" i="16"/>
  <c r="AE7920" i="16"/>
  <c r="AE7921" i="16"/>
  <c r="AE7922" i="16"/>
  <c r="AE7923" i="16"/>
  <c r="AE7924" i="16"/>
  <c r="AE7925" i="16"/>
  <c r="AE7926" i="16"/>
  <c r="AE7927" i="16"/>
  <c r="AE7928" i="16"/>
  <c r="AE7929" i="16"/>
  <c r="AE7930" i="16"/>
  <c r="AE7931" i="16"/>
  <c r="AE7932" i="16"/>
  <c r="AE7933" i="16"/>
  <c r="AE7934" i="16"/>
  <c r="AE7935" i="16"/>
  <c r="AE7936" i="16"/>
  <c r="AE7937" i="16"/>
  <c r="AE7938" i="16"/>
  <c r="AE7939" i="16"/>
  <c r="AE7940" i="16"/>
  <c r="AE7941" i="16"/>
  <c r="AE7942" i="16"/>
  <c r="AE7943" i="16"/>
  <c r="AE7944" i="16"/>
  <c r="AE7945" i="16"/>
  <c r="AE7946" i="16"/>
  <c r="AE7947" i="16"/>
  <c r="AE7948" i="16"/>
  <c r="AE7949" i="16"/>
  <c r="AE7950" i="16"/>
  <c r="AE7951" i="16"/>
  <c r="AE7952" i="16"/>
  <c r="AE7953" i="16"/>
  <c r="AE7954" i="16"/>
  <c r="AE7955" i="16"/>
  <c r="AE7956" i="16"/>
  <c r="AE7957" i="16"/>
  <c r="AE7958" i="16"/>
  <c r="AE7959" i="16"/>
  <c r="AE7960" i="16"/>
  <c r="AE7961" i="16"/>
  <c r="AE7962" i="16"/>
  <c r="AE7963" i="16"/>
  <c r="AE7964" i="16"/>
  <c r="AE7965" i="16"/>
  <c r="AE7966" i="16"/>
  <c r="AE7967" i="16"/>
  <c r="AE7968" i="16"/>
  <c r="AE7969" i="16"/>
  <c r="AE7970" i="16"/>
  <c r="AE7971" i="16"/>
  <c r="AE7972" i="16"/>
  <c r="AE7973" i="16"/>
  <c r="AE7974" i="16"/>
  <c r="AE7975" i="16"/>
  <c r="AE7976" i="16"/>
  <c r="AE7977" i="16"/>
  <c r="AE7978" i="16"/>
  <c r="AE7979" i="16"/>
  <c r="AE7980" i="16"/>
  <c r="AE7981" i="16"/>
  <c r="AE7982" i="16"/>
  <c r="AE7983" i="16"/>
  <c r="AE7984" i="16"/>
  <c r="AE7985" i="16"/>
  <c r="AE7986" i="16"/>
  <c r="AE7987" i="16"/>
  <c r="AE7988" i="16"/>
  <c r="AE7989" i="16"/>
  <c r="AE7990" i="16"/>
  <c r="AE7991" i="16"/>
  <c r="AE7992" i="16"/>
  <c r="AE7993" i="16"/>
  <c r="AE7994" i="16"/>
  <c r="AE7995" i="16"/>
  <c r="AE7996" i="16"/>
  <c r="AE7997" i="16"/>
  <c r="AE7998" i="16"/>
  <c r="AE7999" i="16"/>
  <c r="AE8000" i="16"/>
  <c r="AE8001" i="16"/>
  <c r="AE8002" i="16"/>
  <c r="AE8003" i="16"/>
  <c r="AE8004" i="16"/>
  <c r="AE8005" i="16"/>
  <c r="AE8006" i="16"/>
  <c r="AE8007" i="16"/>
  <c r="AE8008" i="16"/>
  <c r="AE8009" i="16"/>
  <c r="AE8010" i="16"/>
  <c r="AE8011" i="16"/>
  <c r="AE8012" i="16"/>
  <c r="AE8013" i="16"/>
  <c r="AE8014" i="16"/>
  <c r="AE8015" i="16"/>
  <c r="AE8016" i="16"/>
  <c r="AE8017" i="16"/>
  <c r="AE8018" i="16"/>
  <c r="AE8019" i="16"/>
  <c r="AE8020" i="16"/>
  <c r="AE8021" i="16"/>
  <c r="AE8022" i="16"/>
  <c r="AE8023" i="16"/>
  <c r="AE8024" i="16"/>
  <c r="AE8025" i="16"/>
  <c r="AE8026" i="16"/>
  <c r="AE8027" i="16"/>
  <c r="AE8028" i="16"/>
  <c r="AE8029" i="16"/>
  <c r="AE8030" i="16"/>
  <c r="AE8031" i="16"/>
  <c r="AE8032" i="16"/>
  <c r="AE8033" i="16"/>
  <c r="AE8034" i="16"/>
  <c r="AE8035" i="16"/>
  <c r="AE8036" i="16"/>
  <c r="AE8037" i="16"/>
  <c r="AE8038" i="16"/>
  <c r="AE8039" i="16"/>
  <c r="AE8040" i="16"/>
  <c r="AE8041" i="16"/>
  <c r="AE8042" i="16"/>
  <c r="AE8043" i="16"/>
  <c r="AE8044" i="16"/>
  <c r="AE8045" i="16"/>
  <c r="AE8046" i="16"/>
  <c r="AE8047" i="16"/>
  <c r="AE8048" i="16"/>
  <c r="AE8049" i="16"/>
  <c r="AE8050" i="16"/>
  <c r="AE8051" i="16"/>
  <c r="AE8052" i="16"/>
  <c r="AE8053" i="16"/>
  <c r="AE8054" i="16"/>
  <c r="AE8055" i="16"/>
  <c r="AE8056" i="16"/>
  <c r="AE8057" i="16"/>
  <c r="AE8058" i="16"/>
  <c r="AE8059" i="16"/>
  <c r="AE8060" i="16"/>
  <c r="AE8061" i="16"/>
  <c r="AE8062" i="16"/>
  <c r="AE8063" i="16"/>
  <c r="AE8064" i="16"/>
  <c r="AE8065" i="16"/>
  <c r="AE8066" i="16"/>
  <c r="AE8067" i="16"/>
  <c r="AE8068" i="16"/>
  <c r="AE8069" i="16"/>
  <c r="AE8070" i="16"/>
  <c r="AE8071" i="16"/>
  <c r="AE8072" i="16"/>
  <c r="AE8073" i="16"/>
  <c r="AE8074" i="16"/>
  <c r="AE8075" i="16"/>
  <c r="AE8076" i="16"/>
  <c r="AE8077" i="16"/>
  <c r="AE8078" i="16"/>
  <c r="AE8079" i="16"/>
  <c r="AE8080" i="16"/>
  <c r="AE8081" i="16"/>
  <c r="AE8082" i="16"/>
  <c r="AE8083" i="16"/>
  <c r="AE8084" i="16"/>
  <c r="AE8085" i="16"/>
  <c r="AE8086" i="16"/>
  <c r="AE8087" i="16"/>
  <c r="AE8088" i="16"/>
  <c r="AE8089" i="16"/>
  <c r="AE8090" i="16"/>
  <c r="AE8091" i="16"/>
  <c r="AE8092" i="16"/>
  <c r="AE8093" i="16"/>
  <c r="AE8094" i="16"/>
  <c r="AE8095" i="16"/>
  <c r="AE8096" i="16"/>
  <c r="AE8097" i="16"/>
  <c r="AE8098" i="16"/>
  <c r="AE8099" i="16"/>
  <c r="AE8100" i="16"/>
  <c r="AE8101" i="16"/>
  <c r="AE8102" i="16"/>
  <c r="AE8103" i="16"/>
  <c r="AE8104" i="16"/>
  <c r="AE8105" i="16"/>
  <c r="AE8106" i="16"/>
  <c r="AE8107" i="16"/>
  <c r="AE8108" i="16"/>
  <c r="AE8109" i="16"/>
  <c r="AE8110" i="16"/>
  <c r="AE8111" i="16"/>
  <c r="AE8112" i="16"/>
  <c r="AE8113" i="16"/>
  <c r="AE8114" i="16"/>
  <c r="AE8115" i="16"/>
  <c r="AE8116" i="16"/>
  <c r="AE8117" i="16"/>
  <c r="AE8118" i="16"/>
  <c r="AE8119" i="16"/>
  <c r="AE8120" i="16"/>
  <c r="AE8121" i="16"/>
  <c r="AE8122" i="16"/>
  <c r="AE8123" i="16"/>
  <c r="AE8124" i="16"/>
  <c r="AE8125" i="16"/>
  <c r="AE8126" i="16"/>
  <c r="AE8127" i="16"/>
  <c r="AE8128" i="16"/>
  <c r="AE8129" i="16"/>
  <c r="AE8130" i="16"/>
  <c r="AE8131" i="16"/>
  <c r="AE8132" i="16"/>
  <c r="AE8133" i="16"/>
  <c r="AE8134" i="16"/>
  <c r="AE8135" i="16"/>
  <c r="AE8136" i="16"/>
  <c r="AE8137" i="16"/>
  <c r="AE8138" i="16"/>
  <c r="AE8139" i="16"/>
  <c r="AE8140" i="16"/>
  <c r="AE8141" i="16"/>
  <c r="AE8142" i="16"/>
  <c r="AE8143" i="16"/>
  <c r="AE8144" i="16"/>
  <c r="AE8145" i="16"/>
  <c r="AE8146" i="16"/>
  <c r="AE8147" i="16"/>
  <c r="AE8148" i="16"/>
  <c r="AE8149" i="16"/>
  <c r="AE8150" i="16"/>
  <c r="AE8151" i="16"/>
  <c r="AE8152" i="16"/>
  <c r="AE8153" i="16"/>
  <c r="AE8154" i="16"/>
  <c r="AE8155" i="16"/>
  <c r="AE8156" i="16"/>
  <c r="AE8157" i="16"/>
  <c r="AE8158" i="16"/>
  <c r="AE8159" i="16"/>
  <c r="AE8160" i="16"/>
  <c r="AE8161" i="16"/>
  <c r="AE8162" i="16"/>
  <c r="AE8163" i="16"/>
  <c r="AE8164" i="16"/>
  <c r="AE8165" i="16"/>
  <c r="AE8166" i="16"/>
  <c r="AE8167" i="16"/>
  <c r="AE8168" i="16"/>
  <c r="AE8169" i="16"/>
  <c r="AE8170" i="16"/>
  <c r="AE8171" i="16"/>
  <c r="AE8172" i="16"/>
  <c r="AE8173" i="16"/>
  <c r="AE8174" i="16"/>
  <c r="AE8175" i="16"/>
  <c r="AE8176" i="16"/>
  <c r="AE8177" i="16"/>
  <c r="AE8178" i="16"/>
  <c r="AE8179" i="16"/>
  <c r="AE8180" i="16"/>
  <c r="AE8181" i="16"/>
  <c r="AE8182" i="16"/>
  <c r="AE8183" i="16"/>
  <c r="AE8184" i="16"/>
  <c r="AE8185" i="16"/>
  <c r="AE8186" i="16"/>
  <c r="AE8187" i="16"/>
  <c r="AE8188" i="16"/>
  <c r="AE8189" i="16"/>
  <c r="AE8190" i="16"/>
  <c r="AE8191" i="16"/>
  <c r="AE8192" i="16"/>
  <c r="AE8193" i="16"/>
  <c r="AE8194" i="16"/>
  <c r="AE8195" i="16"/>
  <c r="AE8196" i="16"/>
  <c r="AE8197" i="16"/>
  <c r="AE8198" i="16"/>
  <c r="AE8199" i="16"/>
  <c r="AE8200" i="16"/>
  <c r="AE8201" i="16"/>
  <c r="AE8202" i="16"/>
  <c r="AE8203" i="16"/>
  <c r="AE8204" i="16"/>
  <c r="AE8205" i="16"/>
  <c r="AE8206" i="16"/>
  <c r="AE8207" i="16"/>
  <c r="AE8208" i="16"/>
  <c r="AE8209" i="16"/>
  <c r="AE8210" i="16"/>
  <c r="AE8211" i="16"/>
  <c r="AE8212" i="16"/>
  <c r="AE8213" i="16"/>
  <c r="AE8214" i="16"/>
  <c r="AE8215" i="16"/>
  <c r="AE8216" i="16"/>
  <c r="AE8217" i="16"/>
  <c r="AE8218" i="16"/>
  <c r="AE8219" i="16"/>
  <c r="AE8220" i="16"/>
  <c r="AE8221" i="16"/>
  <c r="AE8222" i="16"/>
  <c r="AE8223" i="16"/>
  <c r="AE8224" i="16"/>
  <c r="AE8225" i="16"/>
  <c r="AE8226" i="16"/>
  <c r="AE8227" i="16"/>
  <c r="AE8228" i="16"/>
  <c r="AE8229" i="16"/>
  <c r="AE8230" i="16"/>
  <c r="AE8231" i="16"/>
  <c r="AE8232" i="16"/>
  <c r="AE8233" i="16"/>
  <c r="AE8234" i="16"/>
  <c r="AE8235" i="16"/>
  <c r="AE8236" i="16"/>
  <c r="AE8237" i="16"/>
  <c r="AE8238" i="16"/>
  <c r="AE8239" i="16"/>
  <c r="AE8240" i="16"/>
  <c r="AE8241" i="16"/>
  <c r="AE8242" i="16"/>
  <c r="AE8243" i="16"/>
  <c r="AE8244" i="16"/>
  <c r="AE8245" i="16"/>
  <c r="AE8246" i="16"/>
  <c r="AE8247" i="16"/>
  <c r="AE8248" i="16"/>
  <c r="AE8249" i="16"/>
  <c r="AE8250" i="16"/>
  <c r="AE8251" i="16"/>
  <c r="AE8252" i="16"/>
  <c r="AE8253" i="16"/>
  <c r="AE8254" i="16"/>
  <c r="AE8255" i="16"/>
  <c r="AE8256" i="16"/>
  <c r="AE8257" i="16"/>
  <c r="AE8258" i="16"/>
  <c r="AE8259" i="16"/>
  <c r="AE8260" i="16"/>
  <c r="AE8261" i="16"/>
  <c r="AE8262" i="16"/>
  <c r="AE8263" i="16"/>
  <c r="AE8264" i="16"/>
  <c r="AE8265" i="16"/>
  <c r="AE8266" i="16"/>
  <c r="AE8267" i="16"/>
  <c r="AE8268" i="16"/>
  <c r="AE8269" i="16"/>
  <c r="AE8270" i="16"/>
  <c r="AE8271" i="16"/>
  <c r="AE8272" i="16"/>
  <c r="AE8273" i="16"/>
  <c r="AE8274" i="16"/>
  <c r="AE8275" i="16"/>
  <c r="AE8276" i="16"/>
  <c r="AE8277" i="16"/>
  <c r="AE8278" i="16"/>
  <c r="AE8279" i="16"/>
  <c r="AE8280" i="16"/>
  <c r="AE8281" i="16"/>
  <c r="AE8282" i="16"/>
  <c r="AE8283" i="16"/>
  <c r="AE8284" i="16"/>
  <c r="AE8285" i="16"/>
  <c r="AE8286" i="16"/>
  <c r="AE8287" i="16"/>
  <c r="AE8288" i="16"/>
  <c r="AE8289" i="16"/>
  <c r="AE8290" i="16"/>
  <c r="AE8291" i="16"/>
  <c r="AE8292" i="16"/>
  <c r="AE8293" i="16"/>
  <c r="AE8294" i="16"/>
  <c r="AE8295" i="16"/>
  <c r="AE8296" i="16"/>
  <c r="AE8297" i="16"/>
  <c r="AE8298" i="16"/>
  <c r="AE8299" i="16"/>
  <c r="AE8300" i="16"/>
  <c r="AE8301" i="16"/>
  <c r="AE8302" i="16"/>
  <c r="AE8303" i="16"/>
  <c r="AE8304" i="16"/>
  <c r="AE8305" i="16"/>
  <c r="AE8306" i="16"/>
  <c r="AE8307" i="16"/>
  <c r="AE8308" i="16"/>
  <c r="AE8309" i="16"/>
  <c r="AE8310" i="16"/>
  <c r="AE8311" i="16"/>
  <c r="AE8312" i="16"/>
  <c r="AE8313" i="16"/>
  <c r="AE8314" i="16"/>
  <c r="AE8315" i="16"/>
  <c r="AE8316" i="16"/>
  <c r="AE8317" i="16"/>
  <c r="AE8318" i="16"/>
  <c r="AE8319" i="16"/>
  <c r="AE8320" i="16"/>
  <c r="AE8321" i="16"/>
  <c r="AE8322" i="16"/>
  <c r="AE8323" i="16"/>
  <c r="AE8324" i="16"/>
  <c r="AE8325" i="16"/>
  <c r="AE8326" i="16"/>
  <c r="AE8327" i="16"/>
  <c r="AE8328" i="16"/>
  <c r="AE8329" i="16"/>
  <c r="AE8330" i="16"/>
  <c r="AE8331" i="16"/>
  <c r="AE8332" i="16"/>
  <c r="AE8333" i="16"/>
  <c r="AE8334" i="16"/>
  <c r="AE8335" i="16"/>
  <c r="AE8336" i="16"/>
  <c r="AE8337" i="16"/>
  <c r="AE8338" i="16"/>
  <c r="AE8339" i="16"/>
  <c r="AE8340" i="16"/>
  <c r="AE8341" i="16"/>
  <c r="AE8342" i="16"/>
  <c r="AE8343" i="16"/>
  <c r="AE8344" i="16"/>
  <c r="AE8345" i="16"/>
  <c r="AE8346" i="16"/>
  <c r="AE8347" i="16"/>
  <c r="AE8348" i="16"/>
  <c r="AE8349" i="16"/>
  <c r="AE8350" i="16"/>
  <c r="AE8351" i="16"/>
  <c r="AE8352" i="16"/>
  <c r="AE8353" i="16"/>
  <c r="AE8354" i="16"/>
  <c r="AE8355" i="16"/>
  <c r="AE8356" i="16"/>
  <c r="AE8357" i="16"/>
  <c r="AE8358" i="16"/>
  <c r="AE8359" i="16"/>
  <c r="AE8360" i="16"/>
  <c r="AE8361" i="16"/>
  <c r="AE8362" i="16"/>
  <c r="AE8363" i="16"/>
  <c r="AE8364" i="16"/>
  <c r="AE8365" i="16"/>
  <c r="AE8366" i="16"/>
  <c r="AE8367" i="16"/>
  <c r="AE8368" i="16"/>
  <c r="AE8369" i="16"/>
  <c r="AE8370" i="16"/>
  <c r="AE8371" i="16"/>
  <c r="AE8372" i="16"/>
  <c r="AE8373" i="16"/>
  <c r="AE8374" i="16"/>
  <c r="AE8375" i="16"/>
  <c r="AE8376" i="16"/>
  <c r="AE8377" i="16"/>
  <c r="AE8378" i="16"/>
  <c r="AE8379" i="16"/>
  <c r="AE8380" i="16"/>
  <c r="AE8381" i="16"/>
  <c r="AE8382" i="16"/>
  <c r="AE8383" i="16"/>
  <c r="AE8384" i="16"/>
  <c r="AE8385" i="16"/>
  <c r="AE8386" i="16"/>
  <c r="AE8387" i="16"/>
  <c r="AE8388" i="16"/>
  <c r="AE8389" i="16"/>
  <c r="AE8390" i="16"/>
  <c r="AE8391" i="16"/>
  <c r="AE8392" i="16"/>
  <c r="AE8393" i="16"/>
  <c r="AE8394" i="16"/>
  <c r="AE8395" i="16"/>
  <c r="AE8396" i="16"/>
  <c r="AE8397" i="16"/>
  <c r="AE8398" i="16"/>
  <c r="AE8399" i="16"/>
  <c r="AE8400" i="16"/>
  <c r="AE8401" i="16"/>
  <c r="AE8402" i="16"/>
  <c r="AE8403" i="16"/>
  <c r="AE8404" i="16"/>
  <c r="AE8405" i="16"/>
  <c r="AE8406" i="16"/>
  <c r="AE8407" i="16"/>
  <c r="AE8408" i="16"/>
  <c r="AE8409" i="16"/>
  <c r="AE8410" i="16"/>
  <c r="AE8411" i="16"/>
  <c r="AE8412" i="16"/>
  <c r="AE8413" i="16"/>
  <c r="AE8414" i="16"/>
  <c r="AE8415" i="16"/>
  <c r="AE8416" i="16"/>
  <c r="AE8417" i="16"/>
  <c r="AE8418" i="16"/>
  <c r="AE8419" i="16"/>
  <c r="AE8420" i="16"/>
  <c r="AE8421" i="16"/>
  <c r="AE8422" i="16"/>
  <c r="AE8423" i="16"/>
  <c r="AE8424" i="16"/>
  <c r="AE8425" i="16"/>
  <c r="AE8426" i="16"/>
  <c r="AE8427" i="16"/>
  <c r="AE8428" i="16"/>
  <c r="AE8429" i="16"/>
  <c r="AE8430" i="16"/>
  <c r="AE8431" i="16"/>
  <c r="AE8432" i="16"/>
  <c r="AE8433" i="16"/>
  <c r="AE8434" i="16"/>
  <c r="AE8435" i="16"/>
  <c r="AE8436" i="16"/>
  <c r="AE8437" i="16"/>
  <c r="AE8438" i="16"/>
  <c r="AE8439" i="16"/>
  <c r="AE8440" i="16"/>
  <c r="AE8441" i="16"/>
  <c r="AE8442" i="16"/>
  <c r="AE8443" i="16"/>
  <c r="AE8444" i="16"/>
  <c r="AE8445" i="16"/>
  <c r="AE8446" i="16"/>
  <c r="AE8447" i="16"/>
  <c r="AE8448" i="16"/>
  <c r="AE8449" i="16"/>
  <c r="AE8450" i="16"/>
  <c r="AE8451" i="16"/>
  <c r="AE8452" i="16"/>
  <c r="AE8453" i="16"/>
  <c r="AE8454" i="16"/>
  <c r="AE8455" i="16"/>
  <c r="AE8456" i="16"/>
  <c r="AE8457" i="16"/>
  <c r="AE8458" i="16"/>
  <c r="AE8459" i="16"/>
  <c r="AE8460" i="16"/>
  <c r="AE8461" i="16"/>
  <c r="AE8462" i="16"/>
  <c r="AE8463" i="16"/>
  <c r="AE8464" i="16"/>
  <c r="AE8465" i="16"/>
  <c r="AE8466" i="16"/>
  <c r="AE8467" i="16"/>
  <c r="AE8468" i="16"/>
  <c r="AE8469" i="16"/>
  <c r="AE8470" i="16"/>
  <c r="AE8471" i="16"/>
  <c r="AE8472" i="16"/>
  <c r="AE8473" i="16"/>
  <c r="AE8474" i="16"/>
  <c r="AE8475" i="16"/>
  <c r="AE8476" i="16"/>
  <c r="AE8477" i="16"/>
  <c r="AE8478" i="16"/>
  <c r="AE8479" i="16"/>
  <c r="AE8480" i="16"/>
  <c r="AE8481" i="16"/>
  <c r="AE8482" i="16"/>
  <c r="AE8483" i="16"/>
  <c r="AE8484" i="16"/>
  <c r="AE8485" i="16"/>
  <c r="AE8486" i="16"/>
  <c r="AE8487" i="16"/>
  <c r="AE8488" i="16"/>
  <c r="AE8489" i="16"/>
  <c r="AE8490" i="16"/>
  <c r="AE8491" i="16"/>
  <c r="AE8492" i="16"/>
  <c r="AE8493" i="16"/>
  <c r="AE8494" i="16"/>
  <c r="AE8495" i="16"/>
  <c r="AE8496" i="16"/>
  <c r="AE8497" i="16"/>
  <c r="AE8498" i="16"/>
  <c r="AE8499" i="16"/>
  <c r="AE8500" i="16"/>
  <c r="AE8501" i="16"/>
  <c r="AE8502" i="16"/>
  <c r="AE8503" i="16"/>
  <c r="AE8504" i="16"/>
  <c r="AE8505" i="16"/>
  <c r="AE8506" i="16"/>
  <c r="AE8507" i="16"/>
  <c r="AE8508" i="16"/>
  <c r="AE8509" i="16"/>
  <c r="AE8510" i="16"/>
  <c r="AE8511" i="16"/>
  <c r="AE8512" i="16"/>
  <c r="AE8513" i="16"/>
  <c r="AE8514" i="16"/>
  <c r="AE8515" i="16"/>
  <c r="AE8516" i="16"/>
  <c r="AE8517" i="16"/>
  <c r="AE8518" i="16"/>
  <c r="AE8519" i="16"/>
  <c r="AE8520" i="16"/>
  <c r="AE8521" i="16"/>
  <c r="AE8522" i="16"/>
  <c r="AE8523" i="16"/>
  <c r="AE8524" i="16"/>
  <c r="AE8525" i="16"/>
  <c r="AE8526" i="16"/>
  <c r="AE8527" i="16"/>
  <c r="AE8528" i="16"/>
  <c r="AE8529" i="16"/>
  <c r="AE8530" i="16"/>
  <c r="AE8531" i="16"/>
  <c r="AE8532" i="16"/>
  <c r="AE8533" i="16"/>
  <c r="AE8534" i="16"/>
  <c r="AE8535" i="16"/>
  <c r="AE8536" i="16"/>
  <c r="AE8537" i="16"/>
  <c r="AE8538" i="16"/>
  <c r="AE8539" i="16"/>
  <c r="AE8540" i="16"/>
  <c r="AE8541" i="16"/>
  <c r="AE8542" i="16"/>
  <c r="AE8543" i="16"/>
  <c r="AE8544" i="16"/>
  <c r="AE8545" i="16"/>
  <c r="AE8546" i="16"/>
  <c r="AE8547" i="16"/>
  <c r="AE8548" i="16"/>
  <c r="AE8549" i="16"/>
  <c r="AE8550" i="16"/>
  <c r="AE8551" i="16"/>
  <c r="AE8552" i="16"/>
  <c r="AE8553" i="16"/>
  <c r="AE8554" i="16"/>
  <c r="AE8555" i="16"/>
  <c r="AE8556" i="16"/>
  <c r="AE8557" i="16"/>
  <c r="AE8558" i="16"/>
  <c r="AE8559" i="16"/>
  <c r="AE8560" i="16"/>
  <c r="AE8561" i="16"/>
  <c r="AE8562" i="16"/>
  <c r="AE8563" i="16"/>
  <c r="AE8564" i="16"/>
  <c r="AE8565" i="16"/>
  <c r="AE8566" i="16"/>
  <c r="AE8567" i="16"/>
  <c r="AE8568" i="16"/>
  <c r="AE8569" i="16"/>
  <c r="AE8570" i="16"/>
  <c r="AE8571" i="16"/>
  <c r="AE8572" i="16"/>
  <c r="AE8573" i="16"/>
  <c r="AE8574" i="16"/>
  <c r="AE8575" i="16"/>
  <c r="AE8576" i="16"/>
  <c r="AE8577" i="16"/>
  <c r="AE8578" i="16"/>
  <c r="AE8579" i="16"/>
  <c r="AE8580" i="16"/>
  <c r="AE8581" i="16"/>
  <c r="AE8582" i="16"/>
  <c r="AE8583" i="16"/>
  <c r="AE8584" i="16"/>
  <c r="AE8585" i="16"/>
  <c r="AE8586" i="16"/>
  <c r="AE8587" i="16"/>
  <c r="AE8588" i="16"/>
  <c r="AE8589" i="16"/>
  <c r="AE8590" i="16"/>
  <c r="AE8591" i="16"/>
  <c r="AE8592" i="16"/>
  <c r="AE8593" i="16"/>
  <c r="AE8594" i="16"/>
  <c r="AE8595" i="16"/>
  <c r="AE8596" i="16"/>
  <c r="AE8597" i="16"/>
  <c r="AE8598" i="16"/>
  <c r="AE8599" i="16"/>
  <c r="AE8600" i="16"/>
  <c r="AE8601" i="16"/>
  <c r="AE8602" i="16"/>
  <c r="AE8603" i="16"/>
  <c r="AE8604" i="16"/>
  <c r="AE8605" i="16"/>
  <c r="AE8606" i="16"/>
  <c r="AE8607" i="16"/>
  <c r="AE8608" i="16"/>
  <c r="AE8609" i="16"/>
  <c r="AE8610" i="16"/>
  <c r="AE8611" i="16"/>
  <c r="AE8612" i="16"/>
  <c r="AE8613" i="16"/>
  <c r="AE8614" i="16"/>
  <c r="AE8615" i="16"/>
  <c r="AE8616" i="16"/>
  <c r="AE8617" i="16"/>
  <c r="AE8618" i="16"/>
  <c r="AE8619" i="16"/>
  <c r="AE8620" i="16"/>
  <c r="AE8621" i="16"/>
  <c r="AE8622" i="16"/>
  <c r="AE8623" i="16"/>
  <c r="AE8624" i="16"/>
  <c r="AE8625" i="16"/>
  <c r="AE8626" i="16"/>
  <c r="AE8627" i="16"/>
  <c r="AE8628" i="16"/>
  <c r="AE8629" i="16"/>
  <c r="AE8630" i="16"/>
  <c r="AE8631" i="16"/>
  <c r="AE8632" i="16"/>
  <c r="AE8633" i="16"/>
  <c r="AE8634" i="16"/>
  <c r="AE8635" i="16"/>
  <c r="AE8636" i="16"/>
  <c r="AE8637" i="16"/>
  <c r="AE8638" i="16"/>
  <c r="AE8639" i="16"/>
  <c r="AE8640" i="16"/>
  <c r="AE8641" i="16"/>
  <c r="AE8642" i="16"/>
  <c r="AE8643" i="16"/>
  <c r="AE8644" i="16"/>
  <c r="AE8645" i="16"/>
  <c r="AE8646" i="16"/>
  <c r="AE8647" i="16"/>
  <c r="AE8648" i="16"/>
  <c r="AE8649" i="16"/>
  <c r="AE8650" i="16"/>
  <c r="AE8651" i="16"/>
  <c r="AE8652" i="16"/>
  <c r="AE8653" i="16"/>
  <c r="AE8654" i="16"/>
  <c r="AE8655" i="16"/>
  <c r="AE8656" i="16"/>
  <c r="AE8657" i="16"/>
  <c r="AE8658" i="16"/>
  <c r="AE8659" i="16"/>
  <c r="AE8660" i="16"/>
  <c r="AE8661" i="16"/>
  <c r="AE8662" i="16"/>
  <c r="AE8663" i="16"/>
  <c r="AE8664" i="16"/>
  <c r="AE8665" i="16"/>
  <c r="AE8666" i="16"/>
  <c r="AE8667" i="16"/>
  <c r="AE8668" i="16"/>
  <c r="AE8669" i="16"/>
  <c r="AE8670" i="16"/>
  <c r="AE8671" i="16"/>
  <c r="AE8672" i="16"/>
  <c r="AE8673" i="16"/>
  <c r="AE8674" i="16"/>
  <c r="AE8675" i="16"/>
  <c r="AE8676" i="16"/>
  <c r="AE8677" i="16"/>
  <c r="AE8678" i="16"/>
  <c r="AE8679" i="16"/>
  <c r="AE8680" i="16"/>
  <c r="AE8681" i="16"/>
  <c r="AE8682" i="16"/>
  <c r="AE8683" i="16"/>
  <c r="AE8684" i="16"/>
  <c r="AE8685" i="16"/>
  <c r="AE8686" i="16"/>
  <c r="AE8687" i="16"/>
  <c r="AE8688" i="16"/>
  <c r="AE8689" i="16"/>
  <c r="AE8690" i="16"/>
  <c r="AE8691" i="16"/>
  <c r="AE8692" i="16"/>
  <c r="AE8693" i="16"/>
  <c r="AE8694" i="16"/>
  <c r="AE8695" i="16"/>
  <c r="AE8696" i="16"/>
  <c r="AE8697" i="16"/>
  <c r="AE8698" i="16"/>
  <c r="AE8699" i="16"/>
  <c r="AE8700" i="16"/>
  <c r="AE8701" i="16"/>
  <c r="AE8702" i="16"/>
  <c r="AE8703" i="16"/>
  <c r="AE8704" i="16"/>
  <c r="AE8705" i="16"/>
  <c r="AE8706" i="16"/>
  <c r="AE8707" i="16"/>
  <c r="AE8708" i="16"/>
  <c r="AE8709" i="16"/>
  <c r="AE8710" i="16"/>
  <c r="AE8711" i="16"/>
  <c r="AE8712" i="16"/>
  <c r="AE8713" i="16"/>
  <c r="AE8714" i="16"/>
  <c r="AE8715" i="16"/>
  <c r="AE8716" i="16"/>
  <c r="AE8717" i="16"/>
  <c r="AE8718" i="16"/>
  <c r="AE8719" i="16"/>
  <c r="AE8720" i="16"/>
  <c r="AE8721" i="16"/>
  <c r="AE8722" i="16"/>
  <c r="AE8723" i="16"/>
  <c r="AE8724" i="16"/>
  <c r="AE8725" i="16"/>
  <c r="AE8726" i="16"/>
  <c r="AE8727" i="16"/>
  <c r="AE8728" i="16"/>
  <c r="AE8729" i="16"/>
  <c r="AE8730" i="16"/>
  <c r="AE8731" i="16"/>
  <c r="AE8732" i="16"/>
  <c r="AE8733" i="16"/>
  <c r="AE8734" i="16"/>
  <c r="AE8735" i="16"/>
  <c r="AE8736" i="16"/>
  <c r="AE8737" i="16"/>
  <c r="AE8738" i="16"/>
  <c r="AE8739" i="16"/>
  <c r="AE8740" i="16"/>
  <c r="AE8741" i="16"/>
  <c r="AE8742" i="16"/>
  <c r="AE8743" i="16"/>
  <c r="AE8744" i="16"/>
  <c r="AE8745" i="16"/>
  <c r="AE8746" i="16"/>
  <c r="AE8747" i="16"/>
  <c r="AE8748" i="16"/>
  <c r="AE8749" i="16"/>
  <c r="AE8750" i="16"/>
  <c r="AE8751" i="16"/>
  <c r="AE8752" i="16"/>
  <c r="AE8753" i="16"/>
  <c r="AE8754" i="16"/>
  <c r="AE8755" i="16"/>
  <c r="AE8756" i="16"/>
  <c r="AE8757" i="16"/>
  <c r="AE8758" i="16"/>
  <c r="AE8759" i="16"/>
  <c r="AE8760" i="16"/>
  <c r="AE8761" i="16"/>
  <c r="AE8762" i="16"/>
  <c r="AE8763" i="16"/>
  <c r="AE8764" i="16"/>
  <c r="AE8765" i="16"/>
  <c r="AE8766" i="16"/>
  <c r="AE8767" i="16"/>
  <c r="AE8768" i="16"/>
  <c r="AE8769" i="16"/>
  <c r="AE8770" i="16"/>
  <c r="AE8771" i="16"/>
  <c r="AE8772" i="16"/>
  <c r="AE8773" i="16"/>
  <c r="AE8774" i="16"/>
  <c r="AE8775" i="16"/>
  <c r="AE8776" i="16"/>
  <c r="AE8777" i="16"/>
  <c r="AE8778" i="16"/>
  <c r="AE8779" i="16"/>
  <c r="AE8780" i="16"/>
  <c r="AE8781" i="16"/>
  <c r="AE8782" i="16"/>
  <c r="AE8783" i="16"/>
  <c r="AE8784" i="16"/>
  <c r="AE8785" i="16"/>
  <c r="AE8786" i="16"/>
  <c r="AE8787" i="16"/>
  <c r="AE8788" i="16"/>
  <c r="AE8789" i="16"/>
  <c r="AE8790" i="16"/>
  <c r="AE8791" i="16"/>
  <c r="AE8792" i="16"/>
  <c r="AE8793" i="16"/>
  <c r="AE8794" i="16"/>
  <c r="AE8795" i="16"/>
  <c r="AE8796" i="16"/>
  <c r="AE8797" i="16"/>
  <c r="AE8798" i="16"/>
  <c r="AE8799" i="16"/>
  <c r="AE8800" i="16"/>
  <c r="AE8801" i="16"/>
  <c r="AE8802" i="16"/>
  <c r="AE8803" i="16"/>
  <c r="AE8804" i="16"/>
  <c r="AE8805" i="16"/>
  <c r="AE8806" i="16"/>
  <c r="AE8807" i="16"/>
  <c r="AE8808" i="16"/>
  <c r="AE8809" i="16"/>
  <c r="AE8810" i="16"/>
  <c r="AE8811" i="16"/>
  <c r="AE8812" i="16"/>
  <c r="AE8813" i="16"/>
  <c r="AE8814" i="16"/>
  <c r="AE8815" i="16"/>
  <c r="AE8816" i="16"/>
  <c r="AE8817" i="16"/>
  <c r="AE8818" i="16"/>
  <c r="AE8819" i="16"/>
  <c r="AE8820" i="16"/>
  <c r="AE8821" i="16"/>
  <c r="AE8822" i="16"/>
  <c r="AE8823" i="16"/>
  <c r="AE8824" i="16"/>
  <c r="AE8825" i="16"/>
  <c r="AE8826" i="16"/>
  <c r="AE8827" i="16"/>
  <c r="AE8828" i="16"/>
  <c r="AE8829" i="16"/>
  <c r="AE8830" i="16"/>
  <c r="AE8831" i="16"/>
  <c r="AE8832" i="16"/>
  <c r="AE8833" i="16"/>
  <c r="AE8834" i="16"/>
  <c r="AE8835" i="16"/>
  <c r="AE8836" i="16"/>
  <c r="AE8837" i="16"/>
  <c r="AE8838" i="16"/>
  <c r="AE8839" i="16"/>
  <c r="AE8840" i="16"/>
  <c r="AE8841" i="16"/>
  <c r="AE8842" i="16"/>
  <c r="AE8843" i="16"/>
  <c r="AE8844" i="16"/>
  <c r="AE8845" i="16"/>
  <c r="AE8846" i="16"/>
  <c r="AE8847" i="16"/>
  <c r="AE8848" i="16"/>
  <c r="AE8849" i="16"/>
  <c r="AE8850" i="16"/>
  <c r="AE8851" i="16"/>
  <c r="AE8852" i="16"/>
  <c r="AE8853" i="16"/>
  <c r="AE8854" i="16"/>
  <c r="AE8855" i="16"/>
  <c r="AE8856" i="16"/>
  <c r="AE8857" i="16"/>
  <c r="AE8858" i="16"/>
  <c r="AE8859" i="16"/>
  <c r="AE8860" i="16"/>
  <c r="AE8861" i="16"/>
  <c r="AE8862" i="16"/>
  <c r="AE8863" i="16"/>
  <c r="AE8864" i="16"/>
  <c r="AE8865" i="16"/>
  <c r="AE8866" i="16"/>
  <c r="AE8867" i="16"/>
  <c r="AE8868" i="16"/>
  <c r="AE8869" i="16"/>
  <c r="AE8870" i="16"/>
  <c r="AE8871" i="16"/>
  <c r="AE8872" i="16"/>
  <c r="AE8873" i="16"/>
  <c r="AE8874" i="16"/>
  <c r="AE8875" i="16"/>
  <c r="AE8876" i="16"/>
  <c r="AE8877" i="16"/>
  <c r="AE8878" i="16"/>
  <c r="AE8879" i="16"/>
  <c r="AE8880" i="16"/>
  <c r="AE8881" i="16"/>
  <c r="AE8882" i="16"/>
  <c r="AE8883" i="16"/>
  <c r="AE8884" i="16"/>
  <c r="AE8885" i="16"/>
  <c r="AE8886" i="16"/>
  <c r="AE8887" i="16"/>
  <c r="AE8888" i="16"/>
  <c r="AE8889" i="16"/>
  <c r="AE8890" i="16"/>
  <c r="AE8891" i="16"/>
  <c r="AE8892" i="16"/>
  <c r="AE8893" i="16"/>
  <c r="AE8894" i="16"/>
  <c r="AE8895" i="16"/>
  <c r="AE8896" i="16"/>
  <c r="AE8897" i="16"/>
  <c r="AE8898" i="16"/>
  <c r="AE8899" i="16"/>
  <c r="AE8900" i="16"/>
  <c r="AE8901" i="16"/>
  <c r="AE8902" i="16"/>
  <c r="AE8903" i="16"/>
  <c r="AE8904" i="16"/>
  <c r="AE8905" i="16"/>
  <c r="AE8906" i="16"/>
  <c r="AE8907" i="16"/>
  <c r="AE8908" i="16"/>
  <c r="AE8909" i="16"/>
  <c r="AE8910" i="16"/>
  <c r="AE8911" i="16"/>
  <c r="AE8912" i="16"/>
  <c r="AE8913" i="16"/>
  <c r="AE8914" i="16"/>
  <c r="AE8915" i="16"/>
  <c r="AE8916" i="16"/>
  <c r="AE8917" i="16"/>
  <c r="AE8918" i="16"/>
  <c r="AE8919" i="16"/>
  <c r="AE8920" i="16"/>
  <c r="AE8921" i="16"/>
  <c r="AE8922" i="16"/>
  <c r="AE8923" i="16"/>
  <c r="AE8924" i="16"/>
  <c r="AE8925" i="16"/>
  <c r="AE8926" i="16"/>
  <c r="AE8927" i="16"/>
  <c r="AE8928" i="16"/>
  <c r="AE8929" i="16"/>
  <c r="AE8930" i="16"/>
  <c r="AE8931" i="16"/>
  <c r="AE8932" i="16"/>
  <c r="AE8933" i="16"/>
  <c r="AE8934" i="16"/>
  <c r="AE8935" i="16"/>
  <c r="AE8936" i="16"/>
  <c r="AE8937" i="16"/>
  <c r="AE8938" i="16"/>
  <c r="AE8939" i="16"/>
  <c r="AE8940" i="16"/>
  <c r="AE8941" i="16"/>
  <c r="AE8942" i="16"/>
  <c r="AE8943" i="16"/>
  <c r="AE8944" i="16"/>
  <c r="AE8945" i="16"/>
  <c r="AE8946" i="16"/>
  <c r="AE8947" i="16"/>
  <c r="AE8948" i="16"/>
  <c r="AE8949" i="16"/>
  <c r="AE8950" i="16"/>
  <c r="AE8951" i="16"/>
  <c r="AE8952" i="16"/>
  <c r="AE8953" i="16"/>
  <c r="AE8954" i="16"/>
  <c r="AE8955" i="16"/>
  <c r="AE8956" i="16"/>
  <c r="AE8957" i="16"/>
  <c r="AE8958" i="16"/>
  <c r="AE8959" i="16"/>
  <c r="AE8960" i="16"/>
  <c r="AE8961" i="16"/>
  <c r="AE8962" i="16"/>
  <c r="AE8963" i="16"/>
  <c r="AE8964" i="16"/>
  <c r="AE8965" i="16"/>
  <c r="AE8966" i="16"/>
  <c r="AE8967" i="16"/>
  <c r="AE8968" i="16"/>
  <c r="AE8969" i="16"/>
  <c r="AE8970" i="16"/>
  <c r="AE8971" i="16"/>
  <c r="AE8972" i="16"/>
  <c r="AE8973" i="16"/>
  <c r="AE8974" i="16"/>
  <c r="AE8975" i="16"/>
  <c r="AE8976" i="16"/>
  <c r="AE8977" i="16"/>
  <c r="AE8978" i="16"/>
  <c r="AE8979" i="16"/>
  <c r="AE8980" i="16"/>
  <c r="AE8981" i="16"/>
  <c r="AE8982" i="16"/>
  <c r="AE8983" i="16"/>
  <c r="AE8984" i="16"/>
  <c r="AE8985" i="16"/>
  <c r="AE8986" i="16"/>
  <c r="AE8987" i="16"/>
  <c r="AE8988" i="16"/>
  <c r="AE8989" i="16"/>
  <c r="AE8990" i="16"/>
  <c r="AE8991" i="16"/>
  <c r="AE8992" i="16"/>
  <c r="AE8993" i="16"/>
  <c r="AE8994" i="16"/>
  <c r="AE8995" i="16"/>
  <c r="AE8996" i="16"/>
  <c r="AE8997" i="16"/>
  <c r="AE8998" i="16"/>
  <c r="AE8999" i="16"/>
  <c r="AE9000" i="16"/>
  <c r="AE9001" i="16"/>
  <c r="AE9002" i="16"/>
  <c r="AE9003" i="16"/>
  <c r="AE9004" i="16"/>
  <c r="AE9005" i="16"/>
  <c r="AE9006" i="16"/>
  <c r="AE9007" i="16"/>
  <c r="AE9008" i="16"/>
  <c r="AE9009" i="16"/>
  <c r="AE9010" i="16"/>
  <c r="AE9011" i="16"/>
  <c r="AE9012" i="16"/>
  <c r="AE9013" i="16"/>
  <c r="AE9014" i="16"/>
  <c r="AE9015" i="16"/>
  <c r="AE9016" i="16"/>
  <c r="AE9017" i="16"/>
  <c r="AE9018" i="16"/>
  <c r="AE9019" i="16"/>
  <c r="AE9020" i="16"/>
  <c r="AE9021" i="16"/>
  <c r="AE9022" i="16"/>
  <c r="AE9023" i="16"/>
  <c r="AE9024" i="16"/>
  <c r="AE9025" i="16"/>
  <c r="AE9026" i="16"/>
  <c r="AE9027" i="16"/>
  <c r="AE9028" i="16"/>
  <c r="AE9029" i="16"/>
  <c r="AE9030" i="16"/>
  <c r="AE9031" i="16"/>
  <c r="AE9032" i="16"/>
  <c r="AE9033" i="16"/>
  <c r="AE9034" i="16"/>
  <c r="AE9035" i="16"/>
  <c r="AE9036" i="16"/>
  <c r="AE9037" i="16"/>
  <c r="AE9038" i="16"/>
  <c r="AE9039" i="16"/>
  <c r="AE9040" i="16"/>
  <c r="AE9041" i="16"/>
  <c r="AE9042" i="16"/>
  <c r="AE9043" i="16"/>
  <c r="AE9044" i="16"/>
  <c r="AE9045" i="16"/>
  <c r="AE9046" i="16"/>
  <c r="AE9047" i="16"/>
  <c r="AE9048" i="16"/>
  <c r="AE9049" i="16"/>
  <c r="AE9050" i="16"/>
  <c r="AE9051" i="16"/>
  <c r="AE9052" i="16"/>
  <c r="AE9053" i="16"/>
  <c r="AE9054" i="16"/>
  <c r="AE9055" i="16"/>
  <c r="AE9056" i="16"/>
  <c r="AE9057" i="16"/>
  <c r="AE9058" i="16"/>
  <c r="AE9059" i="16"/>
  <c r="AE9060" i="16"/>
  <c r="AE9061" i="16"/>
  <c r="AE9062" i="16"/>
  <c r="AE9063" i="16"/>
  <c r="AE9064" i="16"/>
  <c r="AE9065" i="16"/>
  <c r="AE9066" i="16"/>
  <c r="AE9067" i="16"/>
  <c r="AE9068" i="16"/>
  <c r="AE9069" i="16"/>
  <c r="AE9070" i="16"/>
  <c r="AE9071" i="16"/>
  <c r="AE9072" i="16"/>
  <c r="AE9073" i="16"/>
  <c r="AE9074" i="16"/>
  <c r="AE9075" i="16"/>
  <c r="AE9076" i="16"/>
  <c r="AE9077" i="16"/>
  <c r="AE9078" i="16"/>
  <c r="AE9079" i="16"/>
  <c r="AE9080" i="16"/>
  <c r="AE9081" i="16"/>
  <c r="AE9082" i="16"/>
  <c r="AE9083" i="16"/>
  <c r="AE9084" i="16"/>
  <c r="AE9085" i="16"/>
  <c r="AE9086" i="16"/>
  <c r="AE9087" i="16"/>
  <c r="AE9088" i="16"/>
  <c r="AE9089" i="16"/>
  <c r="AE9090" i="16"/>
  <c r="AE9091" i="16"/>
  <c r="AE9092" i="16"/>
  <c r="AE9093" i="16"/>
  <c r="AE9094" i="16"/>
  <c r="AE9095" i="16"/>
  <c r="AE9096" i="16"/>
  <c r="AE9097" i="16"/>
  <c r="AE9098" i="16"/>
  <c r="AE9099" i="16"/>
  <c r="AE9100" i="16"/>
  <c r="AE9101" i="16"/>
  <c r="AE9102" i="16"/>
  <c r="AE9103" i="16"/>
  <c r="AE9104" i="16"/>
  <c r="AE9105" i="16"/>
  <c r="AE9106" i="16"/>
  <c r="AE9107" i="16"/>
  <c r="AE9108" i="16"/>
  <c r="AE9109" i="16"/>
  <c r="AE9110" i="16"/>
  <c r="AE9111" i="16"/>
  <c r="AE9112" i="16"/>
  <c r="AE9113" i="16"/>
  <c r="AE9114" i="16"/>
  <c r="AE9115" i="16"/>
  <c r="AE9116" i="16"/>
  <c r="AE9117" i="16"/>
  <c r="AE9118" i="16"/>
  <c r="AE9119" i="16"/>
  <c r="AE9120" i="16"/>
  <c r="AE9121" i="16"/>
  <c r="AE9122" i="16"/>
  <c r="AE9123" i="16"/>
  <c r="AE9124" i="16"/>
  <c r="AE9125" i="16"/>
  <c r="AE9126" i="16"/>
  <c r="AE9127" i="16"/>
  <c r="AE9128" i="16"/>
  <c r="AE9129" i="16"/>
  <c r="AE9130" i="16"/>
  <c r="AE9131" i="16"/>
  <c r="AE9132" i="16"/>
  <c r="AE9133" i="16"/>
  <c r="AE9134" i="16"/>
  <c r="AE9135" i="16"/>
  <c r="AE9136" i="16"/>
  <c r="AE9137" i="16"/>
  <c r="AE9138" i="16"/>
  <c r="AE9139" i="16"/>
  <c r="AE9140" i="16"/>
  <c r="AE9141" i="16"/>
  <c r="AE9142" i="16"/>
  <c r="AE9143" i="16"/>
  <c r="AE9144" i="16"/>
  <c r="AE9145" i="16"/>
  <c r="AE9146" i="16"/>
  <c r="AE9147" i="16"/>
  <c r="AE9148" i="16"/>
  <c r="AE9149" i="16"/>
  <c r="AE9150" i="16"/>
  <c r="AE9151" i="16"/>
  <c r="AE9152" i="16"/>
  <c r="AE9153" i="16"/>
  <c r="AE9154" i="16"/>
  <c r="AE9155" i="16"/>
  <c r="AE9156" i="16"/>
  <c r="AE9157" i="16"/>
  <c r="AE9158" i="16"/>
  <c r="AE9159" i="16"/>
  <c r="AE9160" i="16"/>
  <c r="AE9161" i="16"/>
  <c r="AE9162" i="16"/>
  <c r="AE9163" i="16"/>
  <c r="AE9164" i="16"/>
  <c r="AE9165" i="16"/>
  <c r="AE9166" i="16"/>
  <c r="AE9167" i="16"/>
  <c r="AE9168" i="16"/>
  <c r="AE9169" i="16"/>
  <c r="AE9170" i="16"/>
  <c r="AE9171" i="16"/>
  <c r="AE9172" i="16"/>
  <c r="AE9173" i="16"/>
  <c r="AE9174" i="16"/>
  <c r="AE9175" i="16"/>
  <c r="AE9176" i="16"/>
  <c r="AE9177" i="16"/>
  <c r="AE9178" i="16"/>
  <c r="AE9179" i="16"/>
  <c r="AE9180" i="16"/>
  <c r="AE9181" i="16"/>
  <c r="AE9182" i="16"/>
  <c r="AE9183" i="16"/>
  <c r="AE9184" i="16"/>
  <c r="AE9185" i="16"/>
  <c r="AE9186" i="16"/>
  <c r="AE9187" i="16"/>
  <c r="AE9188" i="16"/>
  <c r="AE9189" i="16"/>
  <c r="AE9190" i="16"/>
  <c r="AE9191" i="16"/>
  <c r="AE9192" i="16"/>
  <c r="AE9193" i="16"/>
  <c r="AE9194" i="16"/>
  <c r="AE9195" i="16"/>
  <c r="AE9196" i="16"/>
  <c r="AE9197" i="16"/>
  <c r="AE9198" i="16"/>
  <c r="AE9199" i="16"/>
  <c r="AE9200" i="16"/>
  <c r="AE9201" i="16"/>
  <c r="AE9202" i="16"/>
  <c r="AE9203" i="16"/>
  <c r="AE9204" i="16"/>
  <c r="AE9205" i="16"/>
  <c r="AE9206" i="16"/>
  <c r="AE9207" i="16"/>
  <c r="AE9208" i="16"/>
  <c r="AE9209" i="16"/>
  <c r="AE9210" i="16"/>
  <c r="AE9211" i="16"/>
  <c r="AE9212" i="16"/>
  <c r="AE9213" i="16"/>
  <c r="AE9214" i="16"/>
  <c r="AE9215" i="16"/>
  <c r="AE9216" i="16"/>
  <c r="AE9217" i="16"/>
  <c r="AE9218" i="16"/>
  <c r="AE9219" i="16"/>
  <c r="AE9220" i="16"/>
  <c r="AE9221" i="16"/>
  <c r="AE9222" i="16"/>
  <c r="AE9223" i="16"/>
  <c r="AE9224" i="16"/>
  <c r="AE9225" i="16"/>
  <c r="AE9226" i="16"/>
  <c r="AE9227" i="16"/>
  <c r="AE9228" i="16"/>
  <c r="AE9229" i="16"/>
  <c r="AE9230" i="16"/>
  <c r="AE9231" i="16"/>
  <c r="AE9232" i="16"/>
  <c r="AE9233" i="16"/>
  <c r="AE9234" i="16"/>
  <c r="AE9235" i="16"/>
  <c r="AE9236" i="16"/>
  <c r="AE9237" i="16"/>
  <c r="AE9238" i="16"/>
  <c r="AE9239" i="16"/>
  <c r="AE9240" i="16"/>
  <c r="AE9241" i="16"/>
  <c r="AE9242" i="16"/>
  <c r="AE9243" i="16"/>
  <c r="AE9244" i="16"/>
  <c r="AE9245" i="16"/>
  <c r="AE9246" i="16"/>
  <c r="AE9247" i="16"/>
  <c r="AE9248" i="16"/>
  <c r="AE9249" i="16"/>
  <c r="AE9250" i="16"/>
  <c r="AE9251" i="16"/>
  <c r="AE9252" i="16"/>
  <c r="AE9253" i="16"/>
  <c r="AE9254" i="16"/>
  <c r="AE9255" i="16"/>
  <c r="AE9256" i="16"/>
  <c r="AE9257" i="16"/>
  <c r="AE9258" i="16"/>
  <c r="AE9259" i="16"/>
  <c r="AE9260" i="16"/>
  <c r="AE9261" i="16"/>
  <c r="AE9262" i="16"/>
  <c r="AE9263" i="16"/>
  <c r="AE9264" i="16"/>
  <c r="AE9265" i="16"/>
  <c r="AE9266" i="16"/>
  <c r="AE9267" i="16"/>
  <c r="AE9268" i="16"/>
  <c r="AE9269" i="16"/>
  <c r="AE9270" i="16"/>
  <c r="AE9271" i="16"/>
  <c r="AE9272" i="16"/>
  <c r="AE9273" i="16"/>
  <c r="AE9274" i="16"/>
  <c r="AE9275" i="16"/>
  <c r="AE9276" i="16"/>
  <c r="AE9277" i="16"/>
  <c r="AE9278" i="16"/>
  <c r="AE9279" i="16"/>
  <c r="AE9280" i="16"/>
  <c r="AE9281" i="16"/>
  <c r="AE9282" i="16"/>
  <c r="AE9283" i="16"/>
  <c r="AE9284" i="16"/>
  <c r="AE9285" i="16"/>
  <c r="AE9286" i="16"/>
  <c r="AE9287" i="16"/>
  <c r="AE9288" i="16"/>
  <c r="AE9289" i="16"/>
  <c r="AE9290" i="16"/>
  <c r="AE9291" i="16"/>
  <c r="AE9292" i="16"/>
  <c r="AE9293" i="16"/>
  <c r="AE9294" i="16"/>
  <c r="AE9295" i="16"/>
  <c r="AE9296" i="16"/>
  <c r="AE9297" i="16"/>
  <c r="AE9298" i="16"/>
  <c r="AE9299" i="16"/>
  <c r="AE9300" i="16"/>
  <c r="AE9301" i="16"/>
  <c r="AE9302" i="16"/>
  <c r="AE9303" i="16"/>
  <c r="AE9304" i="16"/>
  <c r="AE9305" i="16"/>
  <c r="AE9306" i="16"/>
  <c r="AE9307" i="16"/>
  <c r="AE9308" i="16"/>
  <c r="AE9309" i="16"/>
  <c r="AE9310" i="16"/>
  <c r="AE9311" i="16"/>
  <c r="AE9312" i="16"/>
  <c r="AE9313" i="16"/>
  <c r="AE9314" i="16"/>
  <c r="AE9315" i="16"/>
  <c r="AE9316" i="16"/>
  <c r="AE9317" i="16"/>
  <c r="AE9318" i="16"/>
  <c r="AE9319" i="16"/>
  <c r="AE9320" i="16"/>
  <c r="AE9321" i="16"/>
  <c r="AE9322" i="16"/>
  <c r="AE9323" i="16"/>
  <c r="AE9324" i="16"/>
  <c r="AE9325" i="16"/>
  <c r="AE9326" i="16"/>
  <c r="AE9327" i="16"/>
  <c r="AE9328" i="16"/>
  <c r="AE9329" i="16"/>
  <c r="AE9330" i="16"/>
  <c r="AE9331" i="16"/>
  <c r="AE9332" i="16"/>
  <c r="AE9333" i="16"/>
  <c r="AE9334" i="16"/>
  <c r="AE9335" i="16"/>
  <c r="AE9336" i="16"/>
  <c r="AE9337" i="16"/>
  <c r="AE9338" i="16"/>
  <c r="AE9339" i="16"/>
  <c r="AE9340" i="16"/>
  <c r="AE9341" i="16"/>
  <c r="AE9342" i="16"/>
  <c r="AE9343" i="16"/>
  <c r="AE9344" i="16"/>
  <c r="AE9345" i="16"/>
  <c r="AE9346" i="16"/>
  <c r="AE9347" i="16"/>
  <c r="AE9348" i="16"/>
  <c r="AE9349" i="16"/>
  <c r="AE9350" i="16"/>
  <c r="AE9351" i="16"/>
  <c r="AE9352" i="16"/>
  <c r="AE9353" i="16"/>
  <c r="AE9354" i="16"/>
  <c r="AE9355" i="16"/>
  <c r="AE9356" i="16"/>
  <c r="AE9357" i="16"/>
  <c r="AE9358" i="16"/>
  <c r="AE9359" i="16"/>
  <c r="AE9360" i="16"/>
  <c r="AE9361" i="16"/>
  <c r="AE9362" i="16"/>
  <c r="AE9363" i="16"/>
  <c r="AE9364" i="16"/>
  <c r="AE9365" i="16"/>
  <c r="AE9366" i="16"/>
  <c r="AE9367" i="16"/>
  <c r="AE9368" i="16"/>
  <c r="AE9369" i="16"/>
  <c r="AE9370" i="16"/>
  <c r="AE9371" i="16"/>
  <c r="AE9372" i="16"/>
  <c r="AE9373" i="16"/>
  <c r="AE9374" i="16"/>
  <c r="AE9375" i="16"/>
  <c r="AE9376" i="16"/>
  <c r="AE9377" i="16"/>
  <c r="AE9378" i="16"/>
  <c r="AE9379" i="16"/>
  <c r="AE9380" i="16"/>
  <c r="AE9381" i="16"/>
  <c r="AE9382" i="16"/>
  <c r="AE9383" i="16"/>
  <c r="AE9384" i="16"/>
  <c r="AE9385" i="16"/>
  <c r="AE9386" i="16"/>
  <c r="AE9387" i="16"/>
  <c r="AE9388" i="16"/>
  <c r="AE9389" i="16"/>
  <c r="AE9390" i="16"/>
  <c r="AE9391" i="16"/>
  <c r="AE9392" i="16"/>
  <c r="AE9393" i="16"/>
  <c r="AE9394" i="16"/>
  <c r="AE9395" i="16"/>
  <c r="AE9396" i="16"/>
  <c r="AE9397" i="16"/>
  <c r="AE9398" i="16"/>
  <c r="AE9399" i="16"/>
  <c r="AE9400" i="16"/>
  <c r="AE9401" i="16"/>
  <c r="AE9402" i="16"/>
  <c r="AE9403" i="16"/>
  <c r="AE9404" i="16"/>
  <c r="AE9405" i="16"/>
  <c r="AE9406" i="16"/>
  <c r="AE9407" i="16"/>
  <c r="AE9408" i="16"/>
  <c r="AE9409" i="16"/>
  <c r="AE9410" i="16"/>
  <c r="AE9411" i="16"/>
  <c r="AE9412" i="16"/>
  <c r="AE9413" i="16"/>
  <c r="AE9414" i="16"/>
  <c r="AE9415" i="16"/>
  <c r="AE9416" i="16"/>
  <c r="AE9417" i="16"/>
  <c r="AE9418" i="16"/>
  <c r="AE9419" i="16"/>
  <c r="AE9420" i="16"/>
  <c r="AE9421" i="16"/>
  <c r="AE9422" i="16"/>
  <c r="AE9423" i="16"/>
  <c r="AE9424" i="16"/>
  <c r="AE9425" i="16"/>
  <c r="AE9426" i="16"/>
  <c r="AE9427" i="16"/>
  <c r="AE9428" i="16"/>
  <c r="AE9429" i="16"/>
  <c r="AE9430" i="16"/>
  <c r="AE9431" i="16"/>
  <c r="AE9432" i="16"/>
  <c r="AE9433" i="16"/>
  <c r="AE9434" i="16"/>
  <c r="AE9435" i="16"/>
  <c r="AE9436" i="16"/>
  <c r="AE9437" i="16"/>
  <c r="AE9438" i="16"/>
  <c r="AE9439" i="16"/>
  <c r="AE9440" i="16"/>
  <c r="AE9441" i="16"/>
  <c r="AE9442" i="16"/>
  <c r="AE9443" i="16"/>
  <c r="AE9444" i="16"/>
  <c r="AE9445" i="16"/>
  <c r="AE9446" i="16"/>
  <c r="AE9447" i="16"/>
  <c r="AE9448" i="16"/>
  <c r="AE9449" i="16"/>
  <c r="AE9450" i="16"/>
  <c r="AE9451" i="16"/>
  <c r="AE9452" i="16"/>
  <c r="AE9453" i="16"/>
  <c r="AE9454" i="16"/>
  <c r="AE9455" i="16"/>
  <c r="AE9456" i="16"/>
  <c r="AE9457" i="16"/>
  <c r="AE9458" i="16"/>
  <c r="AE9459" i="16"/>
  <c r="AE9460" i="16"/>
  <c r="AE9461" i="16"/>
  <c r="AE9462" i="16"/>
  <c r="AE9463" i="16"/>
  <c r="AE9464" i="16"/>
  <c r="AE9465" i="16"/>
  <c r="AE9466" i="16"/>
  <c r="AE9467" i="16"/>
  <c r="AE9468" i="16"/>
  <c r="AE9469" i="16"/>
  <c r="AE9470" i="16"/>
  <c r="AE9471" i="16"/>
  <c r="AE9472" i="16"/>
  <c r="AE9473" i="16"/>
  <c r="AE9474" i="16"/>
  <c r="AE9475" i="16"/>
  <c r="AE9476" i="16"/>
  <c r="AE9477" i="16"/>
  <c r="AE9478" i="16"/>
  <c r="AE9479" i="16"/>
  <c r="AE9480" i="16"/>
  <c r="AE9481" i="16"/>
  <c r="AE9482" i="16"/>
  <c r="AE9483" i="16"/>
  <c r="AE9484" i="16"/>
  <c r="AE9485" i="16"/>
  <c r="AE9486" i="16"/>
  <c r="AE9487" i="16"/>
  <c r="AE9488" i="16"/>
  <c r="AE9489" i="16"/>
  <c r="AE9490" i="16"/>
  <c r="AE9491" i="16"/>
  <c r="AE9492" i="16"/>
  <c r="AE9493" i="16"/>
  <c r="AE9494" i="16"/>
  <c r="AE9495" i="16"/>
  <c r="AE9496" i="16"/>
  <c r="AE9497" i="16"/>
  <c r="AE9498" i="16"/>
  <c r="AE9499" i="16"/>
  <c r="AE9500" i="16"/>
  <c r="AE9501" i="16"/>
  <c r="AE9502" i="16"/>
  <c r="AE9503" i="16"/>
  <c r="AE9504" i="16"/>
  <c r="AE9505" i="16"/>
  <c r="AE9506" i="16"/>
  <c r="AE9507" i="16"/>
  <c r="AE9508" i="16"/>
  <c r="AE9509" i="16"/>
  <c r="AE9510" i="16"/>
  <c r="AE9511" i="16"/>
  <c r="AE9512" i="16"/>
  <c r="AE9513" i="16"/>
  <c r="AE9514" i="16"/>
  <c r="AE9515" i="16"/>
  <c r="AE9516" i="16"/>
  <c r="AE9517" i="16"/>
  <c r="AE9518" i="16"/>
  <c r="AE9519" i="16"/>
  <c r="AE9520" i="16"/>
  <c r="AE9521" i="16"/>
  <c r="AE9522" i="16"/>
  <c r="AE9523" i="16"/>
  <c r="AE9524" i="16"/>
  <c r="AE9525" i="16"/>
  <c r="AE9526" i="16"/>
  <c r="AE9527" i="16"/>
  <c r="AE9528" i="16"/>
  <c r="AE9529" i="16"/>
  <c r="AE9530" i="16"/>
  <c r="AE9531" i="16"/>
  <c r="AE9532" i="16"/>
  <c r="AE9533" i="16"/>
  <c r="AE9534" i="16"/>
  <c r="AE9535" i="16"/>
  <c r="AE9536" i="16"/>
  <c r="AE9537" i="16"/>
  <c r="AE9538" i="16"/>
  <c r="AE9539" i="16"/>
  <c r="AE9540" i="16"/>
  <c r="AE9541" i="16"/>
  <c r="AE9542" i="16"/>
  <c r="AE9543" i="16"/>
  <c r="AE9544" i="16"/>
  <c r="AE9545" i="16"/>
  <c r="AE9546" i="16"/>
  <c r="AE9547" i="16"/>
  <c r="AE9548" i="16"/>
  <c r="AE9549" i="16"/>
  <c r="AE9550" i="16"/>
  <c r="AE9551" i="16"/>
  <c r="AE9552" i="16"/>
  <c r="AE9553" i="16"/>
  <c r="AE9554" i="16"/>
  <c r="AE9555" i="16"/>
  <c r="AE9556" i="16"/>
  <c r="AE9557" i="16"/>
  <c r="AE9558" i="16"/>
  <c r="AE9559" i="16"/>
  <c r="AE9560" i="16"/>
  <c r="AE9561" i="16"/>
  <c r="AE9562" i="16"/>
  <c r="AE9563" i="16"/>
  <c r="AE9564" i="16"/>
  <c r="AE9565" i="16"/>
  <c r="AE9566" i="16"/>
  <c r="AE9567" i="16"/>
  <c r="AE9568" i="16"/>
  <c r="AE9569" i="16"/>
  <c r="AE9570" i="16"/>
  <c r="AE9571" i="16"/>
  <c r="AE9572" i="16"/>
  <c r="AE9573" i="16"/>
  <c r="AE9574" i="16"/>
  <c r="AE9575" i="16"/>
  <c r="AE9576" i="16"/>
  <c r="AE9577" i="16"/>
  <c r="AE9578" i="16"/>
  <c r="AE9579" i="16"/>
  <c r="AE9580" i="16"/>
  <c r="AE9581" i="16"/>
  <c r="AE9582" i="16"/>
  <c r="AE9583" i="16"/>
  <c r="AE9584" i="16"/>
  <c r="AE9585" i="16"/>
  <c r="AE9586" i="16"/>
  <c r="AE9587" i="16"/>
  <c r="AE9588" i="16"/>
  <c r="AE9589" i="16"/>
  <c r="AE9590" i="16"/>
  <c r="AE9591" i="16"/>
  <c r="AE9592" i="16"/>
  <c r="AE9593" i="16"/>
  <c r="AE9594" i="16"/>
  <c r="AE9595" i="16"/>
  <c r="AE9596" i="16"/>
  <c r="AE9597" i="16"/>
  <c r="AE9598" i="16"/>
  <c r="AE9599" i="16"/>
  <c r="AE9600" i="16"/>
  <c r="AE9601" i="16"/>
  <c r="AE9602" i="16"/>
  <c r="AE9603" i="16"/>
  <c r="AE9604" i="16"/>
  <c r="AE9605" i="16"/>
  <c r="AE9606" i="16"/>
  <c r="AE9607" i="16"/>
  <c r="AE9608" i="16"/>
  <c r="AE9609" i="16"/>
  <c r="AE9610" i="16"/>
  <c r="AE9611" i="16"/>
  <c r="AE9612" i="16"/>
  <c r="AE9613" i="16"/>
  <c r="AE9614" i="16"/>
  <c r="AE9615" i="16"/>
  <c r="AE9616" i="16"/>
  <c r="AE9617" i="16"/>
  <c r="AE9618" i="16"/>
  <c r="AE9619" i="16"/>
  <c r="AE9620" i="16"/>
  <c r="AE9621" i="16"/>
  <c r="AE9622" i="16"/>
  <c r="AE9623" i="16"/>
  <c r="AE9624" i="16"/>
  <c r="AE9625" i="16"/>
  <c r="AE9626" i="16"/>
  <c r="AE9627" i="16"/>
  <c r="AE9628" i="16"/>
  <c r="AE9629" i="16"/>
  <c r="AE9630" i="16"/>
  <c r="AE9631" i="16"/>
  <c r="AE9632" i="16"/>
  <c r="AE9633" i="16"/>
  <c r="AE9634" i="16"/>
  <c r="AE9635" i="16"/>
  <c r="AE9636" i="16"/>
  <c r="AE9637" i="16"/>
  <c r="AE9638" i="16"/>
  <c r="AE9639" i="16"/>
  <c r="AE9640" i="16"/>
  <c r="AE9641" i="16"/>
  <c r="AE9642" i="16"/>
  <c r="AE9643" i="16"/>
  <c r="AE9644" i="16"/>
  <c r="AE9645" i="16"/>
  <c r="AE9646" i="16"/>
  <c r="AE9647" i="16"/>
  <c r="AE9648" i="16"/>
  <c r="AE9649" i="16"/>
  <c r="AE9650" i="16"/>
  <c r="AE9651" i="16"/>
  <c r="AE9652" i="16"/>
  <c r="AE9653" i="16"/>
  <c r="AE9654" i="16"/>
  <c r="AE9655" i="16"/>
  <c r="AE9656" i="16"/>
  <c r="AE9657" i="16"/>
  <c r="AE9658" i="16"/>
  <c r="AE9659" i="16"/>
  <c r="AE9660" i="16"/>
  <c r="AE9661" i="16"/>
  <c r="AE9662" i="16"/>
  <c r="AE9663" i="16"/>
  <c r="AE9664" i="16"/>
  <c r="AE9665" i="16"/>
  <c r="AE9666" i="16"/>
  <c r="AE9667" i="16"/>
  <c r="AE9668" i="16"/>
  <c r="AE9669" i="16"/>
  <c r="AE9670" i="16"/>
  <c r="AE9671" i="16"/>
  <c r="AE9672" i="16"/>
  <c r="AE9673" i="16"/>
  <c r="AE9674" i="16"/>
  <c r="AE9675" i="16"/>
  <c r="AE9676" i="16"/>
  <c r="AE9677" i="16"/>
  <c r="AE9678" i="16"/>
  <c r="AE9679" i="16"/>
  <c r="AE9680" i="16"/>
  <c r="AE9681" i="16"/>
  <c r="AE9682" i="16"/>
  <c r="AE9683" i="16"/>
  <c r="AE9684" i="16"/>
  <c r="AE9685" i="16"/>
  <c r="AE9686" i="16"/>
  <c r="AE9687" i="16"/>
  <c r="AE9688" i="16"/>
  <c r="AE9689" i="16"/>
  <c r="AE9690" i="16"/>
  <c r="AE9691" i="16"/>
  <c r="AE9692" i="16"/>
  <c r="AE9693" i="16"/>
  <c r="AE9694" i="16"/>
  <c r="AE9695" i="16"/>
  <c r="AE9696" i="16"/>
  <c r="AE9697" i="16"/>
  <c r="AE9698" i="16"/>
  <c r="AE9699" i="16"/>
  <c r="AE9700" i="16"/>
  <c r="AE9701" i="16"/>
  <c r="AE9702" i="16"/>
  <c r="AE9703" i="16"/>
  <c r="AE9704" i="16"/>
  <c r="AE9705" i="16"/>
  <c r="AE9706" i="16"/>
  <c r="AE9707" i="16"/>
  <c r="AE9708" i="16"/>
  <c r="AE9709" i="16"/>
  <c r="AE9710" i="16"/>
  <c r="AE9711" i="16"/>
  <c r="AE9712" i="16"/>
  <c r="AE9713" i="16"/>
  <c r="AE9714" i="16"/>
  <c r="AE9715" i="16"/>
  <c r="AE9716" i="16"/>
  <c r="AE9717" i="16"/>
  <c r="AE9718" i="16"/>
  <c r="AE9719" i="16"/>
  <c r="AE9720" i="16"/>
  <c r="AE9721" i="16"/>
  <c r="AE9722" i="16"/>
  <c r="AE9723" i="16"/>
  <c r="AE9724" i="16"/>
  <c r="AE9725" i="16"/>
  <c r="AE9726" i="16"/>
  <c r="AE9727" i="16"/>
  <c r="AE9728" i="16"/>
  <c r="AE9729" i="16"/>
  <c r="AE9730" i="16"/>
  <c r="AE9731" i="16"/>
  <c r="AE9732" i="16"/>
  <c r="AE9733" i="16"/>
  <c r="AE9734" i="16"/>
  <c r="AE9735" i="16"/>
  <c r="AE9736" i="16"/>
  <c r="AE9737" i="16"/>
  <c r="AE9738" i="16"/>
  <c r="AE9739" i="16"/>
  <c r="AE9740" i="16"/>
  <c r="AE9741" i="16"/>
  <c r="AE9742" i="16"/>
  <c r="AE9743" i="16"/>
  <c r="AE9744" i="16"/>
  <c r="AE9745" i="16"/>
  <c r="AE9746" i="16"/>
  <c r="AE9747" i="16"/>
  <c r="AE9748" i="16"/>
  <c r="AE9749" i="16"/>
  <c r="AE9750" i="16"/>
  <c r="AE9751" i="16"/>
  <c r="AE9752" i="16"/>
  <c r="AE9753" i="16"/>
  <c r="AE9754" i="16"/>
  <c r="AE9755" i="16"/>
  <c r="AE9756" i="16"/>
  <c r="AE9757" i="16"/>
  <c r="AE9758" i="16"/>
  <c r="AE9759" i="16"/>
  <c r="AE9760" i="16"/>
  <c r="AE9761" i="16"/>
  <c r="AE9762" i="16"/>
  <c r="AE9763" i="16"/>
  <c r="AE9764" i="16"/>
  <c r="AE9765" i="16"/>
  <c r="AE9766" i="16"/>
  <c r="AE9767" i="16"/>
  <c r="AE9768" i="16"/>
  <c r="AE9769" i="16"/>
  <c r="AE9770" i="16"/>
  <c r="AE9771" i="16"/>
  <c r="AE9772" i="16"/>
  <c r="AE9773" i="16"/>
  <c r="AE9774" i="16"/>
  <c r="AE9775" i="16"/>
  <c r="AE9776" i="16"/>
  <c r="AE9777" i="16"/>
  <c r="AE9778" i="16"/>
  <c r="AE9779" i="16"/>
  <c r="AE9780" i="16"/>
  <c r="AE9781" i="16"/>
  <c r="AE9782" i="16"/>
  <c r="AE9783" i="16"/>
  <c r="AE9784" i="16"/>
  <c r="AE9785" i="16"/>
  <c r="AE9786" i="16"/>
  <c r="AE9787" i="16"/>
  <c r="AE9788" i="16"/>
  <c r="AE9789" i="16"/>
  <c r="AE9790" i="16"/>
  <c r="AE9791" i="16"/>
  <c r="AE9792" i="16"/>
  <c r="AE9793" i="16"/>
  <c r="AE9794" i="16"/>
  <c r="AE9795" i="16"/>
  <c r="AE9796" i="16"/>
  <c r="AE9797" i="16"/>
  <c r="AE9798" i="16"/>
  <c r="AE9799" i="16"/>
  <c r="AE9800" i="16"/>
  <c r="AE9801" i="16"/>
  <c r="AE9802" i="16"/>
  <c r="AE9803" i="16"/>
  <c r="AE9804" i="16"/>
  <c r="AE9805" i="16"/>
  <c r="AE9806" i="16"/>
  <c r="AE9807" i="16"/>
  <c r="AE9808" i="16"/>
  <c r="AE9809" i="16"/>
  <c r="AE9810" i="16"/>
  <c r="AE9811" i="16"/>
  <c r="AE9812" i="16"/>
  <c r="AE9813" i="16"/>
  <c r="AE9814" i="16"/>
  <c r="AE9815" i="16"/>
  <c r="AE9816" i="16"/>
  <c r="AE9817" i="16"/>
  <c r="AE9818" i="16"/>
  <c r="AE9819" i="16"/>
  <c r="AE9820" i="16"/>
  <c r="AE9821" i="16"/>
  <c r="AE9822" i="16"/>
  <c r="AE9823" i="16"/>
  <c r="AE9824" i="16"/>
  <c r="AE9825" i="16"/>
  <c r="AE9826" i="16"/>
  <c r="AE9827" i="16"/>
  <c r="AE9828" i="16"/>
  <c r="AE9829" i="16"/>
  <c r="AE9830" i="16"/>
  <c r="AE9831" i="16"/>
  <c r="AE9832" i="16"/>
  <c r="AE9833" i="16"/>
  <c r="AE9834" i="16"/>
  <c r="AE9835" i="16"/>
  <c r="AE9836" i="16"/>
  <c r="AE9837" i="16"/>
  <c r="AE9838" i="16"/>
  <c r="AE9839" i="16"/>
  <c r="AE9840" i="16"/>
  <c r="AE9841" i="16"/>
  <c r="AE9842" i="16"/>
  <c r="AE9843" i="16"/>
  <c r="AE9844" i="16"/>
  <c r="AE9845" i="16"/>
  <c r="AE9846" i="16"/>
  <c r="AE9847" i="16"/>
  <c r="AE9848" i="16"/>
  <c r="AE9849" i="16"/>
  <c r="AE9850" i="16"/>
  <c r="AE9851" i="16"/>
  <c r="AE9852" i="16"/>
  <c r="AE9853" i="16"/>
  <c r="AE9854" i="16"/>
  <c r="AE9855" i="16"/>
  <c r="AE9856" i="16"/>
  <c r="AE9857" i="16"/>
  <c r="AE9858" i="16"/>
  <c r="AE9859" i="16"/>
  <c r="AE9860" i="16"/>
  <c r="AE9861" i="16"/>
  <c r="AE9862" i="16"/>
  <c r="AE9863" i="16"/>
  <c r="AE9864" i="16"/>
  <c r="AE9865" i="16"/>
  <c r="AE9866" i="16"/>
  <c r="AE9867" i="16"/>
  <c r="AE9868" i="16"/>
  <c r="AE9869" i="16"/>
  <c r="AE9870" i="16"/>
  <c r="AE9871" i="16"/>
  <c r="AE9872" i="16"/>
  <c r="AE9873" i="16"/>
  <c r="AE9874" i="16"/>
  <c r="AE9875" i="16"/>
  <c r="AE9876" i="16"/>
  <c r="AE9877" i="16"/>
  <c r="AE9878" i="16"/>
  <c r="AE9879" i="16"/>
  <c r="AE9880" i="16"/>
  <c r="AE9881" i="16"/>
  <c r="AE9882" i="16"/>
  <c r="AE9883" i="16"/>
  <c r="AE9884" i="16"/>
  <c r="AE9885" i="16"/>
  <c r="AE9886" i="16"/>
  <c r="AE9887" i="16"/>
  <c r="AE9888" i="16"/>
  <c r="AE9889" i="16"/>
  <c r="AE9890" i="16"/>
  <c r="AE9891" i="16"/>
  <c r="AE9892" i="16"/>
  <c r="AE9893" i="16"/>
  <c r="AE9894" i="16"/>
  <c r="AE9895" i="16"/>
  <c r="AE9896" i="16"/>
  <c r="AE9897" i="16"/>
  <c r="AE9898" i="16"/>
  <c r="AE9899" i="16"/>
  <c r="AE9900" i="16"/>
  <c r="AE9901" i="16"/>
  <c r="AE9902" i="16"/>
  <c r="AE9903" i="16"/>
  <c r="AE9904" i="16"/>
  <c r="AE9905" i="16"/>
  <c r="AE9906" i="16"/>
  <c r="AE9907" i="16"/>
  <c r="AE9908" i="16"/>
  <c r="AE9909" i="16"/>
  <c r="AE9910" i="16"/>
  <c r="AE9911" i="16"/>
  <c r="AE9912" i="16"/>
  <c r="AE9913" i="16"/>
  <c r="AE9914" i="16"/>
  <c r="AE9915" i="16"/>
  <c r="AE9916" i="16"/>
  <c r="AE9917" i="16"/>
  <c r="AE9918" i="16"/>
  <c r="AE9919" i="16"/>
  <c r="AE9920" i="16"/>
  <c r="AE9921" i="16"/>
  <c r="AE9922" i="16"/>
  <c r="AE9923" i="16"/>
  <c r="AE9924" i="16"/>
  <c r="AE9925" i="16"/>
  <c r="AE9926" i="16"/>
  <c r="AE9927" i="16"/>
  <c r="AE9928" i="16"/>
  <c r="AE9929" i="16"/>
  <c r="AE9930" i="16"/>
  <c r="AE9931" i="16"/>
  <c r="AE9932" i="16"/>
  <c r="AE9933" i="16"/>
  <c r="AE9934" i="16"/>
  <c r="AE9935" i="16"/>
  <c r="AE9936" i="16"/>
  <c r="AE9937" i="16"/>
  <c r="AE9938" i="16"/>
  <c r="AE9939" i="16"/>
  <c r="AE9940" i="16"/>
  <c r="AE9941" i="16"/>
  <c r="AE9942" i="16"/>
  <c r="AE9943" i="16"/>
  <c r="AE9944" i="16"/>
  <c r="AE9945" i="16"/>
  <c r="AE9946" i="16"/>
  <c r="AE9947" i="16"/>
  <c r="AE9948" i="16"/>
  <c r="AE9949" i="16"/>
  <c r="AE9950" i="16"/>
  <c r="AE9951" i="16"/>
  <c r="AE9952" i="16"/>
  <c r="AE9953" i="16"/>
  <c r="AE9954" i="16"/>
  <c r="AE9955" i="16"/>
  <c r="AE9956" i="16"/>
  <c r="AE9957" i="16"/>
  <c r="AE9958" i="16"/>
  <c r="AE9959" i="16"/>
  <c r="AE9960" i="16"/>
  <c r="AE9961" i="16"/>
  <c r="AE9962" i="16"/>
  <c r="AE9963" i="16"/>
  <c r="AE9964" i="16"/>
  <c r="AE9965" i="16"/>
  <c r="AE9966" i="16"/>
  <c r="AE9967" i="16"/>
  <c r="AE9968" i="16"/>
  <c r="AE9969" i="16"/>
  <c r="AE9970" i="16"/>
  <c r="AE9971" i="16"/>
  <c r="AE9972" i="16"/>
  <c r="AE9973" i="16"/>
  <c r="AE9974" i="16"/>
  <c r="AE9975" i="16"/>
  <c r="AE9976" i="16"/>
  <c r="AE9977" i="16"/>
  <c r="AE9978" i="16"/>
  <c r="AE9979" i="16"/>
  <c r="AE9980" i="16"/>
  <c r="AE9981" i="16"/>
  <c r="AE9982" i="16"/>
  <c r="AE9983" i="16"/>
  <c r="AE9984" i="16"/>
  <c r="AE9985" i="16"/>
  <c r="AE9986" i="16"/>
  <c r="AE9987" i="16"/>
  <c r="AE9988" i="16"/>
  <c r="AE9989" i="16"/>
  <c r="AE9990" i="16"/>
  <c r="AE9991" i="16"/>
  <c r="AE9992" i="16"/>
  <c r="AE9993" i="16"/>
  <c r="AE9994" i="16"/>
  <c r="AE9995" i="16"/>
  <c r="AE9996" i="16"/>
  <c r="AE9997" i="16"/>
  <c r="AE9998" i="16"/>
  <c r="AE9999" i="16"/>
  <c r="AE10000" i="16"/>
  <c r="AE10001" i="16"/>
  <c r="AE10002" i="16"/>
  <c r="AE10003" i="16"/>
  <c r="AE10004" i="16"/>
  <c r="AE10005" i="16"/>
  <c r="AE10006" i="16"/>
  <c r="AE10007" i="16"/>
  <c r="AE10008" i="16"/>
  <c r="AE10009" i="16"/>
  <c r="AE10010" i="16"/>
  <c r="AE10011" i="16"/>
  <c r="AE10012" i="16"/>
  <c r="AE10013" i="16"/>
  <c r="AE10014" i="16"/>
  <c r="AE10015" i="16"/>
  <c r="AE10016" i="16"/>
  <c r="AE10017" i="16"/>
  <c r="AE10018" i="16"/>
  <c r="AE10019" i="16"/>
  <c r="AE10020" i="16"/>
  <c r="AE10021" i="16"/>
  <c r="AE10022" i="16"/>
  <c r="AE10023" i="16"/>
  <c r="AE10024" i="16"/>
  <c r="AE10025" i="16"/>
  <c r="AE10026" i="16"/>
  <c r="AE10027" i="16"/>
  <c r="AE10028" i="16"/>
  <c r="AE10029" i="16"/>
  <c r="AE10030" i="16"/>
  <c r="AE10031" i="16"/>
  <c r="AE10032" i="16"/>
  <c r="AE10033" i="16"/>
  <c r="AE10034" i="16"/>
  <c r="AE10035" i="16"/>
  <c r="AE10036" i="16"/>
  <c r="AE10037" i="16"/>
  <c r="AE10038" i="16"/>
  <c r="AE10039" i="16"/>
  <c r="AE10040" i="16"/>
  <c r="AE10041" i="16"/>
  <c r="AE10042" i="16"/>
  <c r="AE10043" i="16"/>
  <c r="AE10044" i="16"/>
  <c r="AE10045" i="16"/>
  <c r="AE10046" i="16"/>
  <c r="AE10047" i="16"/>
  <c r="AE10048" i="16"/>
  <c r="AE10049" i="16"/>
  <c r="AE10050" i="16"/>
  <c r="AE10051" i="16"/>
  <c r="AE10052" i="16"/>
  <c r="AE10053" i="16"/>
  <c r="AE10054" i="16"/>
  <c r="AE10055" i="16"/>
  <c r="AE10056" i="16"/>
  <c r="AE10057" i="16"/>
  <c r="AE10058" i="16"/>
  <c r="AE10059" i="16"/>
  <c r="AE10060" i="16"/>
  <c r="AE10061" i="16"/>
  <c r="AE10062" i="16"/>
  <c r="AE10063" i="16"/>
  <c r="AE10064" i="16"/>
  <c r="AE10065" i="16"/>
  <c r="AE10066" i="16"/>
  <c r="AE10067" i="16"/>
  <c r="AE10068" i="16"/>
  <c r="AE10069" i="16"/>
  <c r="AE10070" i="16"/>
  <c r="AE10071" i="16"/>
  <c r="AE10072" i="16"/>
  <c r="AE10073" i="16"/>
  <c r="AE10074" i="16"/>
  <c r="AE10075" i="16"/>
  <c r="AE10076" i="16"/>
  <c r="AE10077" i="16"/>
  <c r="AE10078" i="16"/>
  <c r="AE10079" i="16"/>
  <c r="AE10080" i="16"/>
  <c r="AE10081" i="16"/>
  <c r="AE10082" i="16"/>
  <c r="AE10083" i="16"/>
  <c r="AE10084" i="16"/>
  <c r="AE10085" i="16"/>
  <c r="AE10086" i="16"/>
  <c r="AE10087" i="16"/>
  <c r="AE10088" i="16"/>
  <c r="AE10089" i="16"/>
  <c r="AE10090" i="16"/>
  <c r="AE10091" i="16"/>
  <c r="AE10092" i="16"/>
  <c r="AE10093" i="16"/>
  <c r="AE10094" i="16"/>
  <c r="AE10095" i="16"/>
  <c r="AE10096" i="16"/>
  <c r="AE10097" i="16"/>
  <c r="AE10098" i="16"/>
  <c r="AE10099" i="16"/>
  <c r="AE10100" i="16"/>
  <c r="AE10101" i="16"/>
  <c r="AE10102" i="16"/>
  <c r="AE10103" i="16"/>
  <c r="AE10104" i="16"/>
  <c r="AE10105" i="16"/>
  <c r="AE10106" i="16"/>
  <c r="AE10107" i="16"/>
  <c r="AE10108" i="16"/>
  <c r="AE10109" i="16"/>
  <c r="AE10110" i="16"/>
  <c r="AE10111" i="16"/>
  <c r="AE10112" i="16"/>
  <c r="AE10113" i="16"/>
  <c r="AE10114" i="16"/>
  <c r="AE10115" i="16"/>
  <c r="AE10116" i="16"/>
  <c r="AE10117" i="16"/>
  <c r="AE10118" i="16"/>
  <c r="AE10119" i="16"/>
  <c r="AE10120" i="16"/>
  <c r="AE10121" i="16"/>
  <c r="AE10122" i="16"/>
  <c r="AE10123" i="16"/>
  <c r="AE10124" i="16"/>
  <c r="AE10125" i="16"/>
  <c r="AE10126" i="16"/>
  <c r="AE10127" i="16"/>
  <c r="AE10128" i="16"/>
  <c r="AE10129" i="16"/>
  <c r="AE10130" i="16"/>
  <c r="AE10131" i="16"/>
  <c r="AE10132" i="16"/>
  <c r="AE10133" i="16"/>
  <c r="AE10134" i="16"/>
  <c r="AE10135" i="16"/>
  <c r="AE10136" i="16"/>
  <c r="AE10137" i="16"/>
  <c r="AE10138" i="16"/>
  <c r="AE10139" i="16"/>
  <c r="AE10140" i="16"/>
  <c r="AE10141" i="16"/>
  <c r="AE10142" i="16"/>
  <c r="AE10143" i="16"/>
  <c r="AE10144" i="16"/>
  <c r="AE10145" i="16"/>
  <c r="AE10146" i="16"/>
  <c r="AE10147" i="16"/>
  <c r="AE10148" i="16"/>
  <c r="AE10149" i="16"/>
  <c r="AE10150" i="16"/>
  <c r="AE10151" i="16"/>
  <c r="AE10152" i="16"/>
  <c r="AE10153" i="16"/>
  <c r="AE10154" i="16"/>
  <c r="AE10155" i="16"/>
  <c r="AE10156" i="16"/>
  <c r="AE10157" i="16"/>
  <c r="AE10158" i="16"/>
  <c r="AE10159" i="16"/>
  <c r="AE10160" i="16"/>
  <c r="AE10161" i="16"/>
  <c r="AE10162" i="16"/>
  <c r="AE10163" i="16"/>
  <c r="AE10164" i="16"/>
  <c r="AE10165" i="16"/>
  <c r="AE10166" i="16"/>
  <c r="AE10167" i="16"/>
  <c r="AE10168" i="16"/>
  <c r="AE10169" i="16"/>
  <c r="AE10170" i="16"/>
  <c r="AE10171" i="16"/>
  <c r="AE10172" i="16"/>
  <c r="AE10173" i="16"/>
  <c r="AE10174" i="16"/>
  <c r="AE10175" i="16"/>
  <c r="AE10176" i="16"/>
  <c r="AE10177" i="16"/>
  <c r="AE10178" i="16"/>
  <c r="AE10179" i="16"/>
  <c r="AE10180" i="16"/>
  <c r="AE10181" i="16"/>
  <c r="AE10182" i="16"/>
  <c r="AE10183" i="16"/>
  <c r="AE10184" i="16"/>
  <c r="AE10185" i="16"/>
  <c r="AE10186" i="16"/>
  <c r="AE10187" i="16"/>
  <c r="AE10188" i="16"/>
  <c r="AE10189" i="16"/>
  <c r="AE10190" i="16"/>
  <c r="AE10191" i="16"/>
  <c r="AE10192" i="16"/>
  <c r="AE10193" i="16"/>
  <c r="AE10194" i="16"/>
  <c r="AE10195" i="16"/>
  <c r="AE10196" i="16"/>
  <c r="AE10197" i="16"/>
  <c r="AE10198" i="16"/>
  <c r="AE10199" i="16"/>
  <c r="AE10200" i="16"/>
  <c r="AE10201" i="16"/>
  <c r="AE10202" i="16"/>
  <c r="AE10203" i="16"/>
  <c r="AE10204" i="16"/>
  <c r="AE10205" i="16"/>
  <c r="AE10206" i="16"/>
  <c r="AE10207" i="16"/>
  <c r="AE10208" i="16"/>
  <c r="AE10209" i="16"/>
  <c r="AE10210" i="16"/>
  <c r="AE10211" i="16"/>
  <c r="AE10212" i="16"/>
  <c r="AE10213" i="16"/>
  <c r="AE10214" i="16"/>
  <c r="AE10215" i="16"/>
  <c r="AE10216" i="16"/>
  <c r="AE10217" i="16"/>
  <c r="AE10218" i="16"/>
  <c r="AE10219" i="16"/>
  <c r="AE10220" i="16"/>
  <c r="AE10221" i="16"/>
  <c r="AE10222" i="16"/>
  <c r="AE10223" i="16"/>
  <c r="AE10224" i="16"/>
  <c r="AE10225" i="16"/>
  <c r="AE10226" i="16"/>
  <c r="AE10227" i="16"/>
  <c r="AE10228" i="16"/>
  <c r="AE10229" i="16"/>
  <c r="AE10230" i="16"/>
  <c r="AE10231" i="16"/>
  <c r="AE10232" i="16"/>
  <c r="AE10233" i="16"/>
  <c r="AE10234" i="16"/>
  <c r="AE10235" i="16"/>
  <c r="AE10236" i="16"/>
  <c r="AE10237" i="16"/>
  <c r="AE10238" i="16"/>
  <c r="AE10239" i="16"/>
  <c r="AE10240" i="16"/>
  <c r="AE10241" i="16"/>
  <c r="AE10242" i="16"/>
  <c r="AE10243" i="16"/>
  <c r="AE10244" i="16"/>
  <c r="AE10245" i="16"/>
  <c r="AE10246" i="16"/>
  <c r="AE10247" i="16"/>
  <c r="AE10248" i="16"/>
  <c r="AE10249" i="16"/>
  <c r="AE10250" i="16"/>
  <c r="AE10251" i="16"/>
  <c r="AE10252" i="16"/>
  <c r="AE10253" i="16"/>
  <c r="AE10254" i="16"/>
  <c r="AE10255" i="16"/>
  <c r="AE10256" i="16"/>
  <c r="AE10257" i="16"/>
  <c r="AE10258" i="16"/>
  <c r="AE10259" i="16"/>
  <c r="AE10260" i="16"/>
  <c r="AE10261" i="16"/>
  <c r="AE10262" i="16"/>
  <c r="AE10263" i="16"/>
  <c r="AE10264" i="16"/>
  <c r="AE10265" i="16"/>
  <c r="AE10266" i="16"/>
  <c r="AE10267" i="16"/>
  <c r="AE10268" i="16"/>
  <c r="AE10269" i="16"/>
  <c r="AE10270" i="16"/>
  <c r="AE10271" i="16"/>
  <c r="AE10272" i="16"/>
  <c r="AE10273" i="16"/>
  <c r="AE10274" i="16"/>
  <c r="AE10275" i="16"/>
  <c r="AE10276" i="16"/>
  <c r="AE10277" i="16"/>
  <c r="AE10278" i="16"/>
  <c r="AE10279" i="16"/>
  <c r="AE10280" i="16"/>
  <c r="AE10281" i="16"/>
  <c r="AE10282" i="16"/>
  <c r="AE10283" i="16"/>
  <c r="AE10284" i="16"/>
  <c r="AE10285" i="16"/>
  <c r="AE10286" i="16"/>
  <c r="AE10287" i="16"/>
  <c r="AE10288" i="16"/>
  <c r="AE10289" i="16"/>
  <c r="AE10290" i="16"/>
  <c r="AE10291" i="16"/>
  <c r="AE10292" i="16"/>
  <c r="AE10293" i="16"/>
  <c r="AE10294" i="16"/>
  <c r="AE10295" i="16"/>
  <c r="AE10296" i="16"/>
  <c r="AE10297" i="16"/>
  <c r="AE10298" i="16"/>
  <c r="AE10299" i="16"/>
  <c r="AE10300" i="16"/>
  <c r="AE10301" i="16"/>
  <c r="AE10302" i="16"/>
  <c r="AE10303" i="16"/>
  <c r="AE10304" i="16"/>
  <c r="AE10305" i="16"/>
  <c r="AE10306" i="16"/>
  <c r="AE10307" i="16"/>
  <c r="AE10308" i="16"/>
  <c r="AE10309" i="16"/>
  <c r="AE10310" i="16"/>
  <c r="AE10311" i="16"/>
  <c r="AE10312" i="16"/>
  <c r="AE10313" i="16"/>
  <c r="AE10314" i="16"/>
  <c r="AE10315" i="16"/>
  <c r="AE10316" i="16"/>
  <c r="AE10317" i="16"/>
  <c r="AE10318" i="16"/>
  <c r="AE10319" i="16"/>
  <c r="AE10320" i="16"/>
  <c r="AE10321" i="16"/>
  <c r="AE10322" i="16"/>
  <c r="AE10323" i="16"/>
  <c r="AE10324" i="16"/>
  <c r="AE10325" i="16"/>
  <c r="AE10326" i="16"/>
  <c r="AE10327" i="16"/>
  <c r="AE10328" i="16"/>
  <c r="AE10329" i="16"/>
  <c r="AE10330" i="16"/>
  <c r="AE10331" i="16"/>
  <c r="AE10332" i="16"/>
  <c r="AE10333" i="16"/>
  <c r="AE10334" i="16"/>
  <c r="AE10335" i="16"/>
  <c r="AE10336" i="16"/>
  <c r="AE10337" i="16"/>
  <c r="AE10338" i="16"/>
  <c r="AE10339" i="16"/>
  <c r="AE10340" i="16"/>
  <c r="AE10341" i="16"/>
  <c r="AE10342" i="16"/>
  <c r="AE10343" i="16"/>
  <c r="AE10344" i="16"/>
  <c r="AE10345" i="16"/>
  <c r="AE10346" i="16"/>
  <c r="AE10347" i="16"/>
  <c r="AE10348" i="16"/>
  <c r="AE10349" i="16"/>
  <c r="AE10350" i="16"/>
  <c r="AE10351" i="16"/>
  <c r="AE10352" i="16"/>
  <c r="AE10353" i="16"/>
  <c r="AE10354" i="16"/>
  <c r="AE10355" i="16"/>
  <c r="AE10356" i="16"/>
  <c r="AE10357" i="16"/>
  <c r="AE10358" i="16"/>
  <c r="AE10359" i="16"/>
  <c r="AE10360" i="16"/>
  <c r="AE10361" i="16"/>
  <c r="AE10362" i="16"/>
  <c r="AE10363" i="16"/>
  <c r="AE10364" i="16"/>
  <c r="AE10365" i="16"/>
  <c r="AE10366" i="16"/>
  <c r="AE10367" i="16"/>
  <c r="AE10368" i="16"/>
  <c r="AE10369" i="16"/>
  <c r="AE10370" i="16"/>
  <c r="AE10371" i="16"/>
  <c r="AE10372" i="16"/>
  <c r="AE10373" i="16"/>
  <c r="AE10374" i="16"/>
  <c r="AE10375" i="16"/>
  <c r="AE10376" i="16"/>
  <c r="AE10377" i="16"/>
  <c r="AE10378" i="16"/>
  <c r="AE10379" i="16"/>
  <c r="AE10380" i="16"/>
  <c r="AE10381" i="16"/>
  <c r="AE10382" i="16"/>
  <c r="AE10383" i="16"/>
  <c r="AE10384" i="16"/>
  <c r="AE10385" i="16"/>
  <c r="AE10386" i="16"/>
  <c r="AE10387" i="16"/>
  <c r="AE10388" i="16"/>
  <c r="AE10389" i="16"/>
  <c r="AE10390" i="16"/>
  <c r="AE10391" i="16"/>
  <c r="AE10392" i="16"/>
  <c r="AE10393" i="16"/>
  <c r="AE10394" i="16"/>
  <c r="AE10395" i="16"/>
  <c r="AE10396" i="16"/>
  <c r="AE10397" i="16"/>
  <c r="AE10398" i="16"/>
  <c r="AE10399" i="16"/>
  <c r="AE10400" i="16"/>
  <c r="AE10401" i="16"/>
  <c r="AE10402" i="16"/>
  <c r="AE10403" i="16"/>
  <c r="AE10404" i="16"/>
  <c r="AE10405" i="16"/>
  <c r="AE10406" i="16"/>
  <c r="AE10407" i="16"/>
  <c r="AE10408" i="16"/>
  <c r="AE10409" i="16"/>
  <c r="AE10410" i="16"/>
  <c r="AE10411" i="16"/>
  <c r="AE10412" i="16"/>
  <c r="AE10413" i="16"/>
  <c r="AE10414" i="16"/>
  <c r="AE10415" i="16"/>
  <c r="AE10416" i="16"/>
  <c r="AE10417" i="16"/>
  <c r="AE10418" i="16"/>
  <c r="AE10419" i="16"/>
  <c r="AE10420" i="16"/>
  <c r="AE10421" i="16"/>
  <c r="AE10422" i="16"/>
  <c r="AE10423" i="16"/>
  <c r="AE10424" i="16"/>
  <c r="AE10425" i="16"/>
  <c r="AE10426" i="16"/>
  <c r="AE10427" i="16"/>
  <c r="AE10428" i="16"/>
  <c r="AE10429" i="16"/>
  <c r="AE10430" i="16"/>
  <c r="AE10431" i="16"/>
  <c r="AE10432" i="16"/>
  <c r="AE10433" i="16"/>
  <c r="AE10434" i="16"/>
  <c r="AE10435" i="16"/>
  <c r="AE10436" i="16"/>
  <c r="AE10437" i="16"/>
  <c r="AE10438" i="16"/>
  <c r="AE10439" i="16"/>
  <c r="AE10440" i="16"/>
  <c r="AE10441" i="16"/>
  <c r="AE10442" i="16"/>
  <c r="AE10443" i="16"/>
  <c r="AE10444" i="16"/>
  <c r="AE10445" i="16"/>
  <c r="AE10446" i="16"/>
  <c r="AE10447" i="16"/>
  <c r="AE10448" i="16"/>
  <c r="AE10449" i="16"/>
  <c r="AE10450" i="16"/>
  <c r="AE10451" i="16"/>
  <c r="AE10452" i="16"/>
  <c r="AE10453" i="16"/>
  <c r="AE10454" i="16"/>
  <c r="AE10455" i="16"/>
  <c r="AE10456" i="16"/>
  <c r="AE10457" i="16"/>
  <c r="AE10458" i="16"/>
  <c r="AE10459" i="16"/>
  <c r="AE10460" i="16"/>
  <c r="AE10461" i="16"/>
  <c r="AE10462" i="16"/>
  <c r="AE10463" i="16"/>
  <c r="AE10464" i="16"/>
  <c r="AE10465" i="16"/>
  <c r="AE10466" i="16"/>
  <c r="AE10467" i="16"/>
  <c r="AE10468" i="16"/>
  <c r="AE10469" i="16"/>
  <c r="AE10470" i="16"/>
  <c r="AE10471" i="16"/>
  <c r="AE10472" i="16"/>
  <c r="AE10473" i="16"/>
  <c r="AE10474" i="16"/>
  <c r="AE10475" i="16"/>
  <c r="AE10476" i="16"/>
  <c r="AE10477" i="16"/>
  <c r="AE10478" i="16"/>
  <c r="AE10479" i="16"/>
  <c r="AE10480" i="16"/>
  <c r="AE10481" i="16"/>
  <c r="AE10482" i="16"/>
  <c r="AE10483" i="16"/>
  <c r="AE10484" i="16"/>
  <c r="AE10485" i="16"/>
  <c r="AE10486" i="16"/>
  <c r="AE10487" i="16"/>
  <c r="AE10488" i="16"/>
  <c r="AE10489" i="16"/>
  <c r="AE10490" i="16"/>
  <c r="AE10491" i="16"/>
  <c r="AE10492" i="16"/>
  <c r="AE10493" i="16"/>
  <c r="AE10494" i="16"/>
  <c r="AE10495" i="16"/>
  <c r="AE10496" i="16"/>
  <c r="AE10497" i="16"/>
  <c r="AE10498" i="16"/>
  <c r="AE10499" i="16"/>
  <c r="AE10500" i="16"/>
  <c r="AE10501" i="16"/>
  <c r="AE10502" i="16"/>
  <c r="AE10503" i="16"/>
  <c r="AE10504" i="16"/>
  <c r="AE10505" i="16"/>
  <c r="AE10506" i="16"/>
  <c r="AE10507" i="16"/>
  <c r="AE10508" i="16"/>
  <c r="AE10509" i="16"/>
  <c r="AE10510" i="16"/>
  <c r="AE10511" i="16"/>
  <c r="AE10512" i="16"/>
  <c r="AE10513" i="16"/>
  <c r="AE10514" i="16"/>
  <c r="AE10515" i="16"/>
  <c r="AE10516" i="16"/>
  <c r="AE10517" i="16"/>
  <c r="AE10518" i="16"/>
  <c r="AE10519" i="16"/>
  <c r="AE10520" i="16"/>
  <c r="AE10521" i="16"/>
  <c r="AE10522" i="16"/>
  <c r="AE10523" i="16"/>
  <c r="AE10524" i="16"/>
  <c r="AE10525" i="16"/>
  <c r="AE10526" i="16"/>
  <c r="AE10527" i="16"/>
  <c r="AE10528" i="16"/>
  <c r="AE10529" i="16"/>
  <c r="AE10530" i="16"/>
  <c r="AE10531" i="16"/>
  <c r="AE10532" i="16"/>
  <c r="AE10533" i="16"/>
  <c r="AE10534" i="16"/>
  <c r="AE10535" i="16"/>
  <c r="AE10536" i="16"/>
  <c r="AE10537" i="16"/>
  <c r="AE10538" i="16"/>
  <c r="AE10539" i="16"/>
  <c r="AE10540" i="16"/>
  <c r="AE10541" i="16"/>
  <c r="AE10542" i="16"/>
  <c r="AE10543" i="16"/>
  <c r="AE10544" i="16"/>
  <c r="AE10545" i="16"/>
  <c r="AE10546" i="16"/>
  <c r="AE10547" i="16"/>
  <c r="AE10548" i="16"/>
  <c r="AE10549" i="16"/>
  <c r="AE10550" i="16"/>
  <c r="AE10551" i="16"/>
  <c r="AE10552" i="16"/>
  <c r="AE10553" i="16"/>
  <c r="AE10554" i="16"/>
  <c r="AE10555" i="16"/>
  <c r="AE10556" i="16"/>
  <c r="AE10557" i="16"/>
  <c r="AE10558" i="16"/>
  <c r="AE10559" i="16"/>
  <c r="AE10560" i="16"/>
  <c r="AE10561" i="16"/>
  <c r="AE10562" i="16"/>
  <c r="AE10563" i="16"/>
  <c r="AE10564" i="16"/>
  <c r="AE10565" i="16"/>
  <c r="AE10566" i="16"/>
  <c r="AE10567" i="16"/>
  <c r="AE10568" i="16"/>
  <c r="AE10569" i="16"/>
  <c r="AE10570" i="16"/>
  <c r="AE10571" i="16"/>
  <c r="AE10572" i="16"/>
  <c r="AE10573" i="16"/>
  <c r="AE10574" i="16"/>
  <c r="AE10575" i="16"/>
  <c r="AE10576" i="16"/>
  <c r="AE10577" i="16"/>
  <c r="AE10578" i="16"/>
  <c r="AE10579" i="16"/>
  <c r="AE10580" i="16"/>
  <c r="AE10581" i="16"/>
  <c r="AE10582" i="16"/>
  <c r="AE10583" i="16"/>
  <c r="AE10584" i="16"/>
  <c r="AE10585" i="16"/>
  <c r="AE10586" i="16"/>
  <c r="AE10587" i="16"/>
  <c r="AE10588" i="16"/>
  <c r="AE10589" i="16"/>
  <c r="AE10590" i="16"/>
  <c r="AE10591" i="16"/>
  <c r="AE10592" i="16"/>
  <c r="AE10593" i="16"/>
  <c r="AE10594" i="16"/>
  <c r="AE10595" i="16"/>
  <c r="AE10596" i="16"/>
  <c r="AE10597" i="16"/>
  <c r="AE10598" i="16"/>
  <c r="AE10599" i="16"/>
  <c r="AE10600" i="16"/>
  <c r="AE10601" i="16"/>
  <c r="AE10602" i="16"/>
  <c r="AE10603" i="16"/>
  <c r="AE10604" i="16"/>
  <c r="AE10605" i="16"/>
  <c r="AE10606" i="16"/>
  <c r="AE10607" i="16"/>
  <c r="AE10608" i="16"/>
  <c r="AE10609" i="16"/>
  <c r="AE10610" i="16"/>
  <c r="AE10611" i="16"/>
  <c r="AE10612" i="16"/>
  <c r="AE10613" i="16"/>
  <c r="AE10614" i="16"/>
  <c r="AE10615" i="16"/>
  <c r="AE10616" i="16"/>
  <c r="AE10617" i="16"/>
  <c r="AE10618" i="16"/>
  <c r="AE10619" i="16"/>
  <c r="AE10620" i="16"/>
  <c r="AE10621" i="16"/>
  <c r="AE10622" i="16"/>
  <c r="AE10623" i="16"/>
  <c r="AE10624" i="16"/>
  <c r="AE10625" i="16"/>
  <c r="AE10626" i="16"/>
  <c r="AE10627" i="16"/>
  <c r="AE10628" i="16"/>
  <c r="AE10629" i="16"/>
  <c r="AE10630" i="16"/>
  <c r="AE10631" i="16"/>
  <c r="AE10632" i="16"/>
  <c r="AE10633" i="16"/>
  <c r="AE10634" i="16"/>
  <c r="AE10635" i="16"/>
  <c r="AE10636" i="16"/>
  <c r="AE10637" i="16"/>
  <c r="AE10638" i="16"/>
  <c r="AE10639" i="16"/>
  <c r="AE10640" i="16"/>
  <c r="AE10641" i="16"/>
  <c r="AE10642" i="16"/>
  <c r="AE10643" i="16"/>
  <c r="AE10644" i="16"/>
  <c r="AE10645" i="16"/>
  <c r="AE10646" i="16"/>
  <c r="AE10647" i="16"/>
  <c r="AE10648" i="16"/>
  <c r="AE10649" i="16"/>
  <c r="AE10650" i="16"/>
  <c r="AE10651" i="16"/>
  <c r="AE10652" i="16"/>
  <c r="AE10653" i="16"/>
  <c r="AE10654" i="16"/>
  <c r="AE10655" i="16"/>
  <c r="AE10656" i="16"/>
  <c r="AE10657" i="16"/>
  <c r="AE10658" i="16"/>
  <c r="AE10659" i="16"/>
  <c r="AE10660" i="16"/>
  <c r="AE10661" i="16"/>
  <c r="AE10662" i="16"/>
  <c r="AE10663" i="16"/>
  <c r="AE10664" i="16"/>
  <c r="AE10665" i="16"/>
  <c r="AE10666" i="16"/>
  <c r="AE10667" i="16"/>
  <c r="AE10668" i="16"/>
  <c r="AE10669" i="16"/>
  <c r="AE10670" i="16"/>
  <c r="AE10671" i="16"/>
  <c r="AE10672" i="16"/>
  <c r="AE10673" i="16"/>
  <c r="AE10674" i="16"/>
  <c r="AE10675" i="16"/>
  <c r="AE10676" i="16"/>
  <c r="AE10677" i="16"/>
  <c r="AE10678" i="16"/>
  <c r="AE10679" i="16"/>
  <c r="AE10680" i="16"/>
  <c r="AE10681" i="16"/>
  <c r="AE10682" i="16"/>
  <c r="AE10683" i="16"/>
  <c r="AE10684" i="16"/>
  <c r="AE10685" i="16"/>
  <c r="AE10686" i="16"/>
  <c r="AE10687" i="16"/>
  <c r="AE10688" i="16"/>
  <c r="AE10689" i="16"/>
  <c r="AE10690" i="16"/>
  <c r="AE10691" i="16"/>
  <c r="AE10692" i="16"/>
  <c r="AE10693" i="16"/>
  <c r="AE10694" i="16"/>
  <c r="AE10695" i="16"/>
  <c r="AE10696" i="16"/>
  <c r="AE10697" i="16"/>
  <c r="AE10698" i="16"/>
  <c r="AE10699" i="16"/>
  <c r="AE10700" i="16"/>
  <c r="AE10701" i="16"/>
  <c r="AE10702" i="16"/>
  <c r="AE10703" i="16"/>
  <c r="AE10704" i="16"/>
  <c r="AE10705" i="16"/>
  <c r="AE10706" i="16"/>
  <c r="AE10707" i="16"/>
  <c r="AE10708" i="16"/>
  <c r="AE10709" i="16"/>
  <c r="AE10710" i="16"/>
  <c r="AE10711" i="16"/>
  <c r="AE10712" i="16"/>
  <c r="AE10713" i="16"/>
  <c r="AE10714" i="16"/>
  <c r="AE10715" i="16"/>
  <c r="AE10716" i="16"/>
  <c r="AE10717" i="16"/>
  <c r="AE10718" i="16"/>
  <c r="AE10719" i="16"/>
  <c r="AE10720" i="16"/>
  <c r="AE10721" i="16"/>
  <c r="AE10722" i="16"/>
  <c r="AE10723" i="16"/>
  <c r="AE10724" i="16"/>
  <c r="AE10725" i="16"/>
  <c r="AE10726" i="16"/>
  <c r="AE10727" i="16"/>
  <c r="AE10728" i="16"/>
  <c r="AE10729" i="16"/>
  <c r="AE10730" i="16"/>
  <c r="AE10731" i="16"/>
  <c r="AE10732" i="16"/>
  <c r="AE10733" i="16"/>
  <c r="AE10734" i="16"/>
  <c r="AE10735" i="16"/>
  <c r="AE10736" i="16"/>
  <c r="AE10737" i="16"/>
  <c r="AE10738" i="16"/>
  <c r="AE10739" i="16"/>
  <c r="AE10740" i="16"/>
  <c r="AE10741" i="16"/>
  <c r="AE10742" i="16"/>
  <c r="AE10743" i="16"/>
  <c r="AE10744" i="16"/>
  <c r="AE10745" i="16"/>
  <c r="AE10746" i="16"/>
  <c r="AE10747" i="16"/>
  <c r="AE10748" i="16"/>
  <c r="AE10749" i="16"/>
  <c r="AE10750" i="16"/>
  <c r="AE10751" i="16"/>
  <c r="AE10752" i="16"/>
  <c r="AE10753" i="16"/>
  <c r="AE10754" i="16"/>
  <c r="AE10755" i="16"/>
  <c r="AE10756" i="16"/>
  <c r="AE10757" i="16"/>
  <c r="AE10758" i="16"/>
  <c r="AE10759" i="16"/>
  <c r="AE10760" i="16"/>
  <c r="AE10761" i="16"/>
  <c r="AE10762" i="16"/>
  <c r="AE10763" i="16"/>
  <c r="AE10764" i="16"/>
  <c r="AE10765" i="16"/>
  <c r="AE10766" i="16"/>
  <c r="AE10767" i="16"/>
  <c r="AE10768" i="16"/>
  <c r="AE10769" i="16"/>
  <c r="AE10770" i="16"/>
  <c r="AE10771" i="16"/>
  <c r="AE10772" i="16"/>
  <c r="AE10773" i="16"/>
  <c r="AE10774" i="16"/>
  <c r="AE10775" i="16"/>
  <c r="AE10776" i="16"/>
  <c r="AE10777" i="16"/>
  <c r="AE10778" i="16"/>
  <c r="AE10779" i="16"/>
  <c r="AE10780" i="16"/>
  <c r="AE10781" i="16"/>
  <c r="AE10782" i="16"/>
  <c r="AE10783" i="16"/>
  <c r="AE10784" i="16"/>
  <c r="AE10785" i="16"/>
  <c r="AE10786" i="16"/>
  <c r="AE10787" i="16"/>
  <c r="AE10788" i="16"/>
  <c r="AE10789" i="16"/>
  <c r="AE10790" i="16"/>
  <c r="AE10791" i="16"/>
  <c r="AE10792" i="16"/>
  <c r="AE10793" i="16"/>
  <c r="AE10794" i="16"/>
  <c r="AE10795" i="16"/>
  <c r="AE10796" i="16"/>
  <c r="AE10797" i="16"/>
  <c r="AE10798" i="16"/>
  <c r="AE10799" i="16"/>
  <c r="AE10800" i="16"/>
  <c r="AE10801" i="16"/>
  <c r="AE10802" i="16"/>
  <c r="AE10803" i="16"/>
  <c r="AE10804" i="16"/>
  <c r="AE10805" i="16"/>
  <c r="AE10806" i="16"/>
  <c r="AE10807" i="16"/>
  <c r="AE10808" i="16"/>
  <c r="AE10809" i="16"/>
  <c r="AE10810" i="16"/>
  <c r="AE10811" i="16"/>
  <c r="AE10812" i="16"/>
  <c r="AE10813" i="16"/>
  <c r="AE10814" i="16"/>
  <c r="AE10815" i="16"/>
  <c r="AE10816" i="16"/>
  <c r="AE10817" i="16"/>
  <c r="AE10818" i="16"/>
  <c r="AE10819" i="16"/>
  <c r="AE10820" i="16"/>
  <c r="AE10821" i="16"/>
  <c r="AE10822" i="16"/>
  <c r="AE10823" i="16"/>
  <c r="AE10824" i="16"/>
  <c r="AE10825" i="16"/>
  <c r="AE10826" i="16"/>
  <c r="AE10827" i="16"/>
  <c r="AE10828" i="16"/>
  <c r="AE10829" i="16"/>
  <c r="AE10830" i="16"/>
  <c r="AE10831" i="16"/>
  <c r="AE10832" i="16"/>
  <c r="AE10833" i="16"/>
  <c r="AE10834" i="16"/>
  <c r="AE10835" i="16"/>
  <c r="AE10836" i="16"/>
  <c r="AE10837" i="16"/>
  <c r="AE10838" i="16"/>
  <c r="AE10839" i="16"/>
  <c r="AE10840" i="16"/>
  <c r="AE10841" i="16"/>
  <c r="AE10842" i="16"/>
  <c r="AE10843" i="16"/>
  <c r="AE10844" i="16"/>
  <c r="AE10845" i="16"/>
  <c r="AE10846" i="16"/>
  <c r="AE10847" i="16"/>
  <c r="AE10848" i="16"/>
  <c r="AE10849" i="16"/>
  <c r="AE10850" i="16"/>
  <c r="AE10851" i="16"/>
  <c r="AE10852" i="16"/>
  <c r="AE10853" i="16"/>
  <c r="AE10854" i="16"/>
  <c r="AE10855" i="16"/>
  <c r="AE10856" i="16"/>
  <c r="AE10857" i="16"/>
  <c r="AE10858" i="16"/>
  <c r="AE10859" i="16"/>
  <c r="AE10860" i="16"/>
  <c r="AE10861" i="16"/>
  <c r="AE10862" i="16"/>
  <c r="AE10863" i="16"/>
  <c r="AE10864" i="16"/>
  <c r="AE10865" i="16"/>
  <c r="AE10866" i="16"/>
  <c r="AE10867" i="16"/>
  <c r="AE10868" i="16"/>
  <c r="AE10869" i="16"/>
  <c r="AE10870" i="16"/>
  <c r="AE10871" i="16"/>
  <c r="AE10872" i="16"/>
  <c r="AE10873" i="16"/>
  <c r="AE10874" i="16"/>
  <c r="AE10875" i="16"/>
  <c r="AE10876" i="16"/>
  <c r="AE10877" i="16"/>
  <c r="AE10878" i="16"/>
  <c r="AE10879" i="16"/>
  <c r="AE10880" i="16"/>
  <c r="AE10881" i="16"/>
  <c r="AE10882" i="16"/>
  <c r="AE10883" i="16"/>
  <c r="AE10884" i="16"/>
  <c r="AE10885" i="16"/>
  <c r="AE10886" i="16"/>
  <c r="AE10887" i="16"/>
  <c r="AE10888" i="16"/>
  <c r="AE10889" i="16"/>
  <c r="AE10890" i="16"/>
  <c r="AE10891" i="16"/>
  <c r="AE10892" i="16"/>
  <c r="AE10893" i="16"/>
  <c r="AE10894" i="16"/>
  <c r="AE10895" i="16"/>
  <c r="AE10896" i="16"/>
  <c r="AE10897" i="16"/>
  <c r="AE10898" i="16"/>
  <c r="AE10899" i="16"/>
  <c r="AE10900" i="16"/>
  <c r="AE10901" i="16"/>
  <c r="AE10902" i="16"/>
  <c r="AE10903" i="16"/>
  <c r="AE10904" i="16"/>
  <c r="AE10905" i="16"/>
  <c r="AE10906" i="16"/>
  <c r="AE10907" i="16"/>
  <c r="AE10908" i="16"/>
  <c r="AE10909" i="16"/>
  <c r="AE10910" i="16"/>
  <c r="AE10911" i="16"/>
  <c r="AE10912" i="16"/>
  <c r="AE10913" i="16"/>
  <c r="AE10914" i="16"/>
  <c r="AE10915" i="16"/>
  <c r="AE10916" i="16"/>
  <c r="AE10917" i="16"/>
  <c r="AE10918" i="16"/>
  <c r="AE10919" i="16"/>
  <c r="AE10920" i="16"/>
  <c r="AE10921" i="16"/>
  <c r="AE10922" i="16"/>
  <c r="AE10923" i="16"/>
  <c r="AE10924" i="16"/>
  <c r="AE10925" i="16"/>
  <c r="AE10926" i="16"/>
  <c r="AE10927" i="16"/>
  <c r="AE10928" i="16"/>
  <c r="AE10929" i="16"/>
  <c r="AE10930" i="16"/>
  <c r="AE10931" i="16"/>
  <c r="AE10932" i="16"/>
  <c r="AE10933" i="16"/>
  <c r="AE10934" i="16"/>
  <c r="AE10935" i="16"/>
  <c r="AE10936" i="16"/>
  <c r="AE10937" i="16"/>
  <c r="AE10938" i="16"/>
  <c r="AE10939" i="16"/>
  <c r="AE10940" i="16"/>
  <c r="AE10941" i="16"/>
  <c r="AE10942" i="16"/>
  <c r="AE10943" i="16"/>
  <c r="AE10944" i="16"/>
  <c r="AE10945" i="16"/>
  <c r="AE10946" i="16"/>
  <c r="AE10947" i="16"/>
  <c r="AE10948" i="16"/>
  <c r="AE10949" i="16"/>
  <c r="AE10950" i="16"/>
  <c r="AE10951" i="16"/>
  <c r="AE10952" i="16"/>
  <c r="AE10953" i="16"/>
  <c r="AE10954" i="16"/>
  <c r="AE10955" i="16"/>
  <c r="AE10956" i="16"/>
  <c r="AE10957" i="16"/>
  <c r="AE10958" i="16"/>
  <c r="AE10959" i="16"/>
  <c r="AE10960" i="16"/>
  <c r="AE10961" i="16"/>
  <c r="AE10962" i="16"/>
  <c r="AE10963" i="16"/>
  <c r="AE10964" i="16"/>
  <c r="AE10965" i="16"/>
  <c r="AE10966" i="16"/>
  <c r="AE10967" i="16"/>
  <c r="AE10968" i="16"/>
  <c r="AE10969" i="16"/>
  <c r="AE10970" i="16"/>
  <c r="AE10971" i="16"/>
  <c r="AE10972" i="16"/>
  <c r="AE10973" i="16"/>
  <c r="AE10974" i="16"/>
  <c r="AE10975" i="16"/>
  <c r="AE10976" i="16"/>
  <c r="AE10977" i="16"/>
  <c r="AE10978" i="16"/>
  <c r="AE10979" i="16"/>
  <c r="AE10980" i="16"/>
  <c r="AE10981" i="16"/>
  <c r="AE10982" i="16"/>
  <c r="AE10983" i="16"/>
  <c r="AE10984" i="16"/>
  <c r="AE10985" i="16"/>
  <c r="AE10986" i="16"/>
  <c r="AE10987" i="16"/>
  <c r="AE10988" i="16"/>
  <c r="AE10989" i="16"/>
  <c r="AE10990" i="16"/>
  <c r="AE10991" i="16"/>
  <c r="AE10992" i="16"/>
  <c r="AE10993" i="16"/>
  <c r="AE10994" i="16"/>
  <c r="AE10995" i="16"/>
  <c r="AE10996" i="16"/>
  <c r="AE10997" i="16"/>
  <c r="AE10998" i="16"/>
  <c r="AE10999" i="16"/>
  <c r="AE11000" i="16"/>
  <c r="AE11001" i="16"/>
  <c r="AE11002" i="16"/>
  <c r="AE11003" i="16"/>
  <c r="AE11004" i="16"/>
  <c r="AE11005" i="16"/>
  <c r="AE11006" i="16"/>
  <c r="AE11007" i="16"/>
  <c r="AE11008" i="16"/>
  <c r="AE11009" i="16"/>
  <c r="AE11010" i="16"/>
  <c r="AE11011" i="16"/>
  <c r="AE11012" i="16"/>
  <c r="AE11013" i="16"/>
  <c r="AE11014" i="16"/>
  <c r="AE11015" i="16"/>
  <c r="AE11016" i="16"/>
  <c r="AE11017" i="16"/>
  <c r="AE11018" i="16"/>
  <c r="AE11019" i="16"/>
  <c r="AE11020" i="16"/>
  <c r="AE11021" i="16"/>
  <c r="AE11022" i="16"/>
  <c r="AE11023" i="16"/>
  <c r="AE11024" i="16"/>
  <c r="AE11025" i="16"/>
  <c r="AE11026" i="16"/>
  <c r="AE11027" i="16"/>
  <c r="AE11028" i="16"/>
  <c r="AE11029" i="16"/>
  <c r="AE11030" i="16"/>
  <c r="AE11031" i="16"/>
  <c r="AE11032" i="16"/>
  <c r="AE11033" i="16"/>
  <c r="AE11034" i="16"/>
  <c r="AE11035" i="16"/>
  <c r="AE11036" i="16"/>
  <c r="AE11037" i="16"/>
  <c r="AE11038" i="16"/>
  <c r="AE11039" i="16"/>
  <c r="AE11040" i="16"/>
  <c r="AE11041" i="16"/>
  <c r="AE11042" i="16"/>
  <c r="AE11043" i="16"/>
  <c r="AE11044" i="16"/>
  <c r="AE11045" i="16"/>
  <c r="AE11046" i="16"/>
  <c r="AE11047" i="16"/>
  <c r="AE11048" i="16"/>
  <c r="AE11049" i="16"/>
  <c r="AE11050" i="16"/>
  <c r="AE11051" i="16"/>
  <c r="AE11052" i="16"/>
  <c r="AE11053" i="16"/>
  <c r="AE11054" i="16"/>
  <c r="AE11055" i="16"/>
  <c r="AE11056" i="16"/>
  <c r="AE11057" i="16"/>
  <c r="AE11058" i="16"/>
  <c r="AE11059" i="16"/>
  <c r="AE11060" i="16"/>
  <c r="AE11061" i="16"/>
  <c r="AE11062" i="16"/>
  <c r="AE11063" i="16"/>
  <c r="AE11064" i="16"/>
  <c r="AE11065" i="16"/>
  <c r="AE11066" i="16"/>
  <c r="AE11067" i="16"/>
  <c r="AE11068" i="16"/>
  <c r="AE11069" i="16"/>
  <c r="AE11070" i="16"/>
  <c r="AE11071" i="16"/>
  <c r="AE11072" i="16"/>
  <c r="AE11073" i="16"/>
  <c r="AE11074" i="16"/>
  <c r="AE11075" i="16"/>
  <c r="AE11076" i="16"/>
  <c r="AE11077" i="16"/>
  <c r="AE11078" i="16"/>
  <c r="AE11079" i="16"/>
  <c r="AE11080" i="16"/>
  <c r="AE11081" i="16"/>
  <c r="AE11082" i="16"/>
  <c r="AE11083" i="16"/>
  <c r="AE11084" i="16"/>
  <c r="AE11085" i="16"/>
  <c r="AE11086" i="16"/>
  <c r="AE11087" i="16"/>
  <c r="AE11088" i="16"/>
  <c r="AE11089" i="16"/>
  <c r="AE11090" i="16"/>
  <c r="AE11091" i="16"/>
  <c r="AE11092" i="16"/>
  <c r="AE11093" i="16"/>
  <c r="AE11094" i="16"/>
  <c r="AE11095" i="16"/>
  <c r="AE11096" i="16"/>
  <c r="AE11097" i="16"/>
  <c r="AE11098" i="16"/>
  <c r="AE11099" i="16"/>
  <c r="AE11100" i="16"/>
  <c r="AE11101" i="16"/>
  <c r="AE11102" i="16"/>
  <c r="AE11103" i="16"/>
  <c r="AE11104" i="16"/>
  <c r="AE11105" i="16"/>
  <c r="AE11106" i="16"/>
  <c r="AE11107" i="16"/>
  <c r="AE11108" i="16"/>
  <c r="AE11109" i="16"/>
  <c r="AE11110" i="16"/>
  <c r="AE11111" i="16"/>
  <c r="AE11112" i="16"/>
  <c r="AE11113" i="16"/>
  <c r="AE11114" i="16"/>
  <c r="AE11115" i="16"/>
  <c r="AE11116" i="16"/>
  <c r="AE11117" i="16"/>
  <c r="AE11118" i="16"/>
  <c r="AE11119" i="16"/>
  <c r="AE11120" i="16"/>
  <c r="AE11121" i="16"/>
  <c r="AE11122" i="16"/>
  <c r="AE11123" i="16"/>
  <c r="AE11124" i="16"/>
  <c r="AE11125" i="16"/>
  <c r="AE11126" i="16"/>
  <c r="AE11127" i="16"/>
  <c r="AE11128" i="16"/>
  <c r="AE11129" i="16"/>
  <c r="AE11130" i="16"/>
  <c r="AE11131" i="16"/>
  <c r="AE11132" i="16"/>
  <c r="AE11133" i="16"/>
  <c r="AE11134" i="16"/>
  <c r="AE11135" i="16"/>
  <c r="AE11136" i="16"/>
  <c r="AE11137" i="16"/>
  <c r="AE11138" i="16"/>
  <c r="AE11139" i="16"/>
  <c r="AE11140" i="16"/>
  <c r="AE11141" i="16"/>
  <c r="AE11142" i="16"/>
  <c r="AE11143" i="16"/>
  <c r="AE11144" i="16"/>
  <c r="AE11145" i="16"/>
  <c r="AE11146" i="16"/>
  <c r="AE11147" i="16"/>
  <c r="AE11148" i="16"/>
  <c r="AE11149" i="16"/>
  <c r="AE11150" i="16"/>
  <c r="AE11151" i="16"/>
  <c r="AE11152" i="16"/>
  <c r="AE11153" i="16"/>
  <c r="AE11154" i="16"/>
  <c r="AE11155" i="16"/>
  <c r="AE11156" i="16"/>
  <c r="AE11157" i="16"/>
  <c r="AE11158" i="16"/>
  <c r="AE11159" i="16"/>
  <c r="AE11160" i="16"/>
  <c r="AE11161" i="16"/>
  <c r="AE11162" i="16"/>
  <c r="AE11163" i="16"/>
  <c r="AE11164" i="16"/>
  <c r="AE11165" i="16"/>
  <c r="AE11166" i="16"/>
  <c r="AE11167" i="16"/>
  <c r="AE11168" i="16"/>
  <c r="AE11169" i="16"/>
  <c r="AE11170" i="16"/>
  <c r="AE11171" i="16"/>
  <c r="AE11172" i="16"/>
  <c r="AE11173" i="16"/>
  <c r="AE11174" i="16"/>
  <c r="AE11175" i="16"/>
  <c r="AE11176" i="16"/>
  <c r="AE11177" i="16"/>
  <c r="AE11178" i="16"/>
  <c r="AE11179" i="16"/>
  <c r="AE11180" i="16"/>
  <c r="AE11181" i="16"/>
  <c r="AE11182" i="16"/>
  <c r="AE11183" i="16"/>
  <c r="AE11184" i="16"/>
  <c r="AE11185" i="16"/>
  <c r="AE11186" i="16"/>
  <c r="AE11187" i="16"/>
  <c r="AE11188" i="16"/>
  <c r="AE11189" i="16"/>
  <c r="AE11190" i="16"/>
  <c r="AE11191" i="16"/>
  <c r="AE11192" i="16"/>
  <c r="AE11193" i="16"/>
  <c r="AE11194" i="16"/>
  <c r="AE11195" i="16"/>
  <c r="AE11196" i="16"/>
  <c r="AE11197" i="16"/>
  <c r="AE11198" i="16"/>
  <c r="AE11199" i="16"/>
  <c r="AE11200" i="16"/>
  <c r="AE11201" i="16"/>
  <c r="AE11202" i="16"/>
  <c r="AE11203" i="16"/>
  <c r="AE11204" i="16"/>
  <c r="AE11205" i="16"/>
  <c r="AE11206" i="16"/>
  <c r="AE11207" i="16"/>
  <c r="AE11208" i="16"/>
  <c r="AE11209" i="16"/>
  <c r="AE11210" i="16"/>
  <c r="AE11211" i="16"/>
  <c r="AE11212" i="16"/>
  <c r="AE11213" i="16"/>
  <c r="AE11214" i="16"/>
  <c r="AE11215" i="16"/>
  <c r="AE11216" i="16"/>
  <c r="AE11217" i="16"/>
  <c r="AE11218" i="16"/>
  <c r="AE11219" i="16"/>
  <c r="AE11220" i="16"/>
  <c r="AE11221" i="16"/>
  <c r="AE11222" i="16"/>
  <c r="AE11223" i="16"/>
  <c r="AE11224" i="16"/>
  <c r="AE11225" i="16"/>
  <c r="AE11226" i="16"/>
  <c r="AE11227" i="16"/>
  <c r="AE11228" i="16"/>
  <c r="AE11229" i="16"/>
  <c r="AE11230" i="16"/>
  <c r="AE11231" i="16"/>
  <c r="AE11232" i="16"/>
  <c r="AE11233" i="16"/>
  <c r="AE11234" i="16"/>
  <c r="AE11235" i="16"/>
  <c r="AE11236" i="16"/>
  <c r="AE11237" i="16"/>
  <c r="AE11238" i="16"/>
  <c r="AE11239" i="16"/>
  <c r="AE11240" i="16"/>
  <c r="AE11241" i="16"/>
  <c r="AE11242" i="16"/>
  <c r="AE11243" i="16"/>
  <c r="AE11244" i="16"/>
  <c r="AE11245" i="16"/>
  <c r="AE11246" i="16"/>
  <c r="AE11247" i="16"/>
  <c r="AE11248" i="16"/>
  <c r="AE11249" i="16"/>
  <c r="AE11250" i="16"/>
  <c r="AE11251" i="16"/>
  <c r="AE11252" i="16"/>
  <c r="AE11253" i="16"/>
  <c r="AE11254" i="16"/>
  <c r="AE11255" i="16"/>
  <c r="AE11256" i="16"/>
  <c r="AE11257" i="16"/>
  <c r="AE11258" i="16"/>
  <c r="AE11259" i="16"/>
  <c r="AE11260" i="16"/>
  <c r="AE11261" i="16"/>
  <c r="AE11262" i="16"/>
  <c r="AE11263" i="16"/>
  <c r="AE11264" i="16"/>
  <c r="AE11265" i="16"/>
  <c r="AE11266" i="16"/>
  <c r="AE11267" i="16"/>
  <c r="AE11268" i="16"/>
  <c r="AE11269" i="16"/>
  <c r="AE11270" i="16"/>
  <c r="AE11271" i="16"/>
  <c r="AE11272" i="16"/>
  <c r="AE11273" i="16"/>
  <c r="AE11274" i="16"/>
  <c r="AE11275" i="16"/>
  <c r="AE11276" i="16"/>
  <c r="AE11277" i="16"/>
  <c r="AE11278" i="16"/>
  <c r="AE11279" i="16"/>
  <c r="AE11280" i="16"/>
  <c r="AE11281" i="16"/>
  <c r="AE11282" i="16"/>
  <c r="AE11283" i="16"/>
  <c r="AE11284" i="16"/>
  <c r="AE11285" i="16"/>
  <c r="AE11286" i="16"/>
  <c r="AE11287" i="16"/>
  <c r="AE11288" i="16"/>
  <c r="AE11289" i="16"/>
  <c r="AE11290" i="16"/>
  <c r="AE11291" i="16"/>
  <c r="AE11292" i="16"/>
  <c r="AE11293" i="16"/>
  <c r="AE11294" i="16"/>
  <c r="AE11295" i="16"/>
  <c r="AE11296" i="16"/>
  <c r="AE11297" i="16"/>
  <c r="AE11298" i="16"/>
  <c r="AE11299" i="16"/>
  <c r="AE11300" i="16"/>
  <c r="AE11301" i="16"/>
  <c r="AE11302" i="16"/>
  <c r="AE11303" i="16"/>
  <c r="AE11304" i="16"/>
  <c r="AE11305" i="16"/>
  <c r="AE11306" i="16"/>
  <c r="AE11307" i="16"/>
  <c r="AE11308" i="16"/>
  <c r="AE11309" i="16"/>
  <c r="AE11310" i="16"/>
  <c r="AE11311" i="16"/>
  <c r="AE11312" i="16"/>
  <c r="AE11313" i="16"/>
  <c r="AE11314" i="16"/>
  <c r="AE11315" i="16"/>
  <c r="AE11316" i="16"/>
  <c r="AE11317" i="16"/>
  <c r="AE11318" i="16"/>
  <c r="AE11319" i="16"/>
  <c r="AE11320" i="16"/>
  <c r="AE11321" i="16"/>
  <c r="AE11322" i="16"/>
  <c r="AE11323" i="16"/>
  <c r="AE11324" i="16"/>
  <c r="AE11325" i="16"/>
  <c r="AE11326" i="16"/>
  <c r="AE11327" i="16"/>
  <c r="AE11328" i="16"/>
  <c r="AE11329" i="16"/>
  <c r="AE11330" i="16"/>
  <c r="AE11331" i="16"/>
  <c r="AE11332" i="16"/>
  <c r="AE11333" i="16"/>
  <c r="AE11334" i="16"/>
  <c r="AE11335" i="16"/>
  <c r="AE11336" i="16"/>
  <c r="AE11337" i="16"/>
  <c r="AE11338" i="16"/>
  <c r="AE11339" i="16"/>
  <c r="AE11340" i="16"/>
  <c r="AE11341" i="16"/>
  <c r="AE11342" i="16"/>
  <c r="AE11343" i="16"/>
  <c r="AE11344" i="16"/>
  <c r="AE11345" i="16"/>
  <c r="AE11346" i="16"/>
  <c r="AE11347" i="16"/>
  <c r="AE11348" i="16"/>
  <c r="AE11349" i="16"/>
  <c r="AE11350" i="16"/>
  <c r="AE11351" i="16"/>
  <c r="AE11352" i="16"/>
  <c r="AE11353" i="16"/>
  <c r="AE11354" i="16"/>
  <c r="AE11355" i="16"/>
  <c r="AE11356" i="16"/>
  <c r="AE11357" i="16"/>
  <c r="AE11358" i="16"/>
  <c r="AE11359" i="16"/>
  <c r="AE11360" i="16"/>
  <c r="AE11361" i="16"/>
  <c r="AE11362" i="16"/>
  <c r="AE11363" i="16"/>
  <c r="AE11364" i="16"/>
  <c r="AE11365" i="16"/>
  <c r="AE11366" i="16"/>
  <c r="AE11367" i="16"/>
  <c r="AE11368" i="16"/>
  <c r="AE11369" i="16"/>
  <c r="AE11370" i="16"/>
  <c r="AE11371" i="16"/>
  <c r="AE11372" i="16"/>
  <c r="AE11373" i="16"/>
  <c r="AE11374" i="16"/>
  <c r="AE11375" i="16"/>
  <c r="AE11376" i="16"/>
  <c r="AE11377" i="16"/>
  <c r="AE11378" i="16"/>
  <c r="AE11379" i="16"/>
  <c r="AE11380" i="16"/>
  <c r="AE11381" i="16"/>
  <c r="AE11382" i="16"/>
  <c r="AE11383" i="16"/>
  <c r="AE11384" i="16"/>
  <c r="AE11385" i="16"/>
  <c r="AE11386" i="16"/>
  <c r="AE11387" i="16"/>
  <c r="AE11388" i="16"/>
  <c r="AE11389" i="16"/>
  <c r="AE11390" i="16"/>
  <c r="AE11391" i="16"/>
  <c r="AE11392" i="16"/>
  <c r="AE11393" i="16"/>
  <c r="AE11394" i="16"/>
  <c r="AE11395" i="16"/>
  <c r="AE11396" i="16"/>
  <c r="AE11397" i="16"/>
  <c r="AE11398" i="16"/>
  <c r="AE11399" i="16"/>
  <c r="AE11400" i="16"/>
  <c r="AE11401" i="16"/>
  <c r="AE11402" i="16"/>
  <c r="AE11403" i="16"/>
  <c r="AE11404" i="16"/>
  <c r="AE11405" i="16"/>
  <c r="AE11406" i="16"/>
  <c r="AE11407" i="16"/>
  <c r="AE11408" i="16"/>
  <c r="AE11409" i="16"/>
  <c r="AE11410" i="16"/>
  <c r="AE11411" i="16"/>
  <c r="AE11412" i="16"/>
  <c r="AE11413" i="16"/>
  <c r="AE11414" i="16"/>
  <c r="AE11415" i="16"/>
  <c r="AE11416" i="16"/>
  <c r="AE11417" i="16"/>
  <c r="AE11418" i="16"/>
  <c r="AE11419" i="16"/>
  <c r="AE11420" i="16"/>
  <c r="AE11421" i="16"/>
  <c r="AE11422" i="16"/>
  <c r="AE11423" i="16"/>
  <c r="AE11424" i="16"/>
  <c r="AE11425" i="16"/>
  <c r="AE11426" i="16"/>
  <c r="AE11427" i="16"/>
  <c r="AE11428" i="16"/>
  <c r="AE11429" i="16"/>
  <c r="AE11430" i="16"/>
  <c r="AE11431" i="16"/>
  <c r="AE11432" i="16"/>
  <c r="AE11433" i="16"/>
  <c r="AE11434" i="16"/>
  <c r="AE11435" i="16"/>
  <c r="AE11436" i="16"/>
  <c r="AE11437" i="16"/>
  <c r="AE11438" i="16"/>
  <c r="AE11439" i="16"/>
  <c r="AE11440" i="16"/>
  <c r="AE11441" i="16"/>
  <c r="AE11442" i="16"/>
  <c r="AE11443" i="16"/>
  <c r="AE11444" i="16"/>
  <c r="AE11445" i="16"/>
  <c r="AE11446" i="16"/>
  <c r="AE11447" i="16"/>
  <c r="AE11448" i="16"/>
  <c r="AE11449" i="16"/>
  <c r="AE11450" i="16"/>
  <c r="AE11451" i="16"/>
  <c r="AE11452" i="16"/>
  <c r="AE11453" i="16"/>
  <c r="AE11454" i="16"/>
  <c r="AE11455" i="16"/>
  <c r="AE11456" i="16"/>
  <c r="AE11457" i="16"/>
  <c r="AE11458" i="16"/>
  <c r="AE11459" i="16"/>
  <c r="AE11460" i="16"/>
  <c r="AE11461" i="16"/>
  <c r="AE11462" i="16"/>
  <c r="AE11463" i="16"/>
  <c r="AE11464" i="16"/>
  <c r="AE11465" i="16"/>
  <c r="AE11466" i="16"/>
  <c r="AE11467" i="16"/>
  <c r="AE11468" i="16"/>
  <c r="AE11469" i="16"/>
  <c r="AE11470" i="16"/>
  <c r="AE11471" i="16"/>
  <c r="AE11472" i="16"/>
  <c r="AE11473" i="16"/>
  <c r="AE11474" i="16"/>
  <c r="AE11475" i="16"/>
  <c r="AE11476" i="16"/>
  <c r="AE11477" i="16"/>
  <c r="AE11478" i="16"/>
  <c r="AE11479" i="16"/>
  <c r="AE11480" i="16"/>
  <c r="AE11481" i="16"/>
  <c r="AE11482" i="16"/>
  <c r="AE11483" i="16"/>
  <c r="AE11484" i="16"/>
  <c r="AE11485" i="16"/>
  <c r="AE11486" i="16"/>
  <c r="AE11487" i="16"/>
  <c r="AE11488" i="16"/>
  <c r="AE11489" i="16"/>
  <c r="AE11490" i="16"/>
  <c r="AE11491" i="16"/>
  <c r="AE11492" i="16"/>
  <c r="AE11493" i="16"/>
  <c r="AE11494" i="16"/>
  <c r="AE11495" i="16"/>
  <c r="AE11496" i="16"/>
  <c r="AE11497" i="16"/>
  <c r="AE11498" i="16"/>
  <c r="AE11499" i="16"/>
  <c r="AE11500" i="16"/>
  <c r="AE11501" i="16"/>
  <c r="AE11502" i="16"/>
  <c r="AE11503" i="16"/>
  <c r="AE11504" i="16"/>
  <c r="AE11505" i="16"/>
  <c r="AE11506" i="16"/>
  <c r="AE11507" i="16"/>
  <c r="AE11508" i="16"/>
  <c r="AE11509" i="16"/>
  <c r="AE11510" i="16"/>
  <c r="AE11511" i="16"/>
  <c r="AE11512" i="16"/>
  <c r="AE11513" i="16"/>
  <c r="AE11514" i="16"/>
  <c r="AE11515" i="16"/>
  <c r="AE11516" i="16"/>
  <c r="AE11517" i="16"/>
  <c r="AE11518" i="16"/>
  <c r="AE11519" i="16"/>
  <c r="AE11520" i="16"/>
  <c r="AE11521" i="16"/>
  <c r="AE11522" i="16"/>
  <c r="AE11523" i="16"/>
  <c r="AE11524" i="16"/>
  <c r="AE11525" i="16"/>
  <c r="AE11526" i="16"/>
  <c r="AE11527" i="16"/>
  <c r="AE11528" i="16"/>
  <c r="AE11529" i="16"/>
  <c r="AE11530" i="16"/>
  <c r="AE11531" i="16"/>
  <c r="AE11532" i="16"/>
  <c r="AE11533" i="16"/>
  <c r="AE11534" i="16"/>
  <c r="AE11535" i="16"/>
  <c r="AE11536" i="16"/>
  <c r="AE11537" i="16"/>
  <c r="AE11538" i="16"/>
  <c r="AE11539" i="16"/>
  <c r="AE11540" i="16"/>
  <c r="AE11541" i="16"/>
  <c r="AE11542" i="16"/>
  <c r="AE11543" i="16"/>
  <c r="AE11544" i="16"/>
  <c r="AE11545" i="16"/>
  <c r="AE11546" i="16"/>
  <c r="AE11547" i="16"/>
  <c r="AE11548" i="16"/>
  <c r="AE11549" i="16"/>
  <c r="AE11550" i="16"/>
  <c r="AE11551" i="16"/>
  <c r="AE11552" i="16"/>
  <c r="AE11553" i="16"/>
  <c r="AE11554" i="16"/>
  <c r="AE11555" i="16"/>
  <c r="AE11556" i="16"/>
  <c r="AE11557" i="16"/>
  <c r="AE11558" i="16"/>
  <c r="AE11559" i="16"/>
  <c r="AE11560" i="16"/>
  <c r="AE11561" i="16"/>
  <c r="AE11562" i="16"/>
  <c r="AE11563" i="16"/>
  <c r="AE11564" i="16"/>
  <c r="AE11565" i="16"/>
  <c r="AE11566" i="16"/>
  <c r="AE11567" i="16"/>
  <c r="AE11568" i="16"/>
  <c r="AE11569" i="16"/>
  <c r="AE11570" i="16"/>
  <c r="AE11571" i="16"/>
  <c r="AE11572" i="16"/>
  <c r="AE11573" i="16"/>
  <c r="AE11574" i="16"/>
  <c r="AE11575" i="16"/>
  <c r="AE11576" i="16"/>
  <c r="AE11577" i="16"/>
  <c r="AE11578" i="16"/>
  <c r="AE11579" i="16"/>
  <c r="AE11580" i="16"/>
  <c r="AE11581" i="16"/>
  <c r="AE11582" i="16"/>
  <c r="AE11583" i="16"/>
  <c r="AE11584" i="16"/>
  <c r="AE11585" i="16"/>
  <c r="AE11586" i="16"/>
  <c r="AE11587" i="16"/>
  <c r="AE11588" i="16"/>
  <c r="AE11589" i="16"/>
  <c r="AE11590" i="16"/>
  <c r="AE11591" i="16"/>
  <c r="AE11592" i="16"/>
  <c r="AE11593" i="16"/>
  <c r="AE11594" i="16"/>
  <c r="AE11595" i="16"/>
  <c r="AE11596" i="16"/>
  <c r="AE11597" i="16"/>
  <c r="AE11598" i="16"/>
  <c r="AE11599" i="16"/>
  <c r="AE11600" i="16"/>
  <c r="AE11601" i="16"/>
  <c r="AE11602" i="16"/>
  <c r="AE11603" i="16"/>
  <c r="AE11604" i="16"/>
  <c r="AE11605" i="16"/>
  <c r="AE11606" i="16"/>
  <c r="AE11607" i="16"/>
  <c r="AE11608" i="16"/>
  <c r="AE11609" i="16"/>
  <c r="AE11610" i="16"/>
  <c r="AE11611" i="16"/>
  <c r="AE11612" i="16"/>
  <c r="AE11613" i="16"/>
  <c r="AE11614" i="16"/>
  <c r="AE11615" i="16"/>
  <c r="AE11616" i="16"/>
  <c r="AE11617" i="16"/>
  <c r="AE11618" i="16"/>
  <c r="AE11619" i="16"/>
  <c r="AE11620" i="16"/>
  <c r="AE11621" i="16"/>
  <c r="AE11622" i="16"/>
  <c r="AE11623" i="16"/>
  <c r="AE11624" i="16"/>
  <c r="AE11625" i="16"/>
  <c r="AE11626" i="16"/>
  <c r="AE11627" i="16"/>
  <c r="AE11628" i="16"/>
  <c r="AE11629" i="16"/>
  <c r="AE11630" i="16"/>
  <c r="AE11631" i="16"/>
  <c r="AE11632" i="16"/>
  <c r="AE11633" i="16"/>
  <c r="AE11634" i="16"/>
  <c r="AE11635" i="16"/>
  <c r="AE11636" i="16"/>
  <c r="AE11637" i="16"/>
  <c r="AE11638" i="16"/>
  <c r="AE11639" i="16"/>
  <c r="AE11640" i="16"/>
  <c r="AE11641" i="16"/>
  <c r="AE11642" i="16"/>
  <c r="AE11643" i="16"/>
  <c r="AE11644" i="16"/>
  <c r="AE11645" i="16"/>
  <c r="AE11646" i="16"/>
  <c r="AE11647" i="16"/>
  <c r="AE11648" i="16"/>
  <c r="AE11649" i="16"/>
  <c r="AE11650" i="16"/>
  <c r="AE11651" i="16"/>
  <c r="AE11652" i="16"/>
  <c r="AE11653" i="16"/>
  <c r="AE11654" i="16"/>
  <c r="AE11655" i="16"/>
  <c r="AE11656" i="16"/>
  <c r="AE11657" i="16"/>
  <c r="AE11658" i="16"/>
  <c r="AE11659" i="16"/>
  <c r="AE11660" i="16"/>
  <c r="AE11661" i="16"/>
  <c r="AE11662" i="16"/>
  <c r="AE11663" i="16"/>
  <c r="AE11664" i="16"/>
  <c r="AE11665" i="16"/>
  <c r="AE11666" i="16"/>
  <c r="AE11667" i="16"/>
  <c r="AE11668" i="16"/>
  <c r="AE11669" i="16"/>
  <c r="AE11670" i="16"/>
  <c r="AE11671" i="16"/>
  <c r="AE11672" i="16"/>
  <c r="AE11673" i="16"/>
  <c r="AE11674" i="16"/>
  <c r="AE11675" i="16"/>
  <c r="AE11676" i="16"/>
  <c r="AE11677" i="16"/>
  <c r="AE11678" i="16"/>
  <c r="AE11679" i="16"/>
  <c r="AE11680" i="16"/>
  <c r="AE11681" i="16"/>
  <c r="AE11682" i="16"/>
  <c r="AE11683" i="16"/>
  <c r="AE11684" i="16"/>
  <c r="AE11685" i="16"/>
  <c r="AE11686" i="16"/>
  <c r="AE11687" i="16"/>
  <c r="AE11688" i="16"/>
  <c r="AE11689" i="16"/>
  <c r="AE11690" i="16"/>
  <c r="AE11691" i="16"/>
  <c r="AE11692" i="16"/>
  <c r="AE11693" i="16"/>
  <c r="AE11694" i="16"/>
  <c r="AE11695" i="16"/>
  <c r="AE11696" i="16"/>
  <c r="AE11697" i="16"/>
  <c r="AE11698" i="16"/>
  <c r="AE11699" i="16"/>
  <c r="AE11700" i="16"/>
  <c r="AE11701" i="16"/>
  <c r="AE11702" i="16"/>
  <c r="AE11703" i="16"/>
  <c r="AE11704" i="16"/>
  <c r="AE11705" i="16"/>
  <c r="AE11706" i="16"/>
  <c r="AE11707" i="16"/>
  <c r="AE11708" i="16"/>
  <c r="AE11709" i="16"/>
  <c r="AE11710" i="16"/>
  <c r="AE11711" i="16"/>
  <c r="AE11712" i="16"/>
  <c r="AE11713" i="16"/>
  <c r="AE11714" i="16"/>
  <c r="AE11715" i="16"/>
  <c r="AE11716" i="16"/>
  <c r="AE11717" i="16"/>
  <c r="AE11718" i="16"/>
  <c r="AE11719" i="16"/>
  <c r="AE11720" i="16"/>
  <c r="AE11721" i="16"/>
  <c r="AE11722" i="16"/>
  <c r="AE11723" i="16"/>
  <c r="AE11724" i="16"/>
  <c r="AE11725" i="16"/>
  <c r="AE11726" i="16"/>
  <c r="AE11727" i="16"/>
  <c r="AE11728" i="16"/>
  <c r="AE11729" i="16"/>
  <c r="AE11730" i="16"/>
  <c r="AE11731" i="16"/>
  <c r="AE11732" i="16"/>
  <c r="AE11733" i="16"/>
  <c r="AE11734" i="16"/>
  <c r="AE11735" i="16"/>
  <c r="AE11736" i="16"/>
  <c r="AE11737" i="16"/>
  <c r="AE11738" i="16"/>
  <c r="AE11739" i="16"/>
  <c r="AE11740" i="16"/>
  <c r="AE11741" i="16"/>
  <c r="AE11742" i="16"/>
  <c r="AE11743" i="16"/>
  <c r="AE11744" i="16"/>
  <c r="AE11745" i="16"/>
  <c r="AE11746" i="16"/>
  <c r="AE11747" i="16"/>
  <c r="AE11748" i="16"/>
  <c r="AE11749" i="16"/>
  <c r="AE11750" i="16"/>
  <c r="AE11751" i="16"/>
  <c r="AE11752" i="16"/>
  <c r="AE11753" i="16"/>
  <c r="AE11754" i="16"/>
  <c r="AE11755" i="16"/>
  <c r="AE11756" i="16"/>
  <c r="AE11757" i="16"/>
  <c r="AE11758" i="16"/>
  <c r="AE11759" i="16"/>
  <c r="AE11760" i="16"/>
  <c r="AE11761" i="16"/>
  <c r="AE11762" i="16"/>
  <c r="AE11763" i="16"/>
  <c r="AE11764" i="16"/>
  <c r="AE11765" i="16"/>
  <c r="AE11766" i="16"/>
  <c r="AE11767" i="16"/>
  <c r="AE11768" i="16"/>
  <c r="AE11769" i="16"/>
  <c r="AE11770" i="16"/>
  <c r="AE11771" i="16"/>
  <c r="AE11772" i="16"/>
  <c r="AE11773" i="16"/>
  <c r="AE11774" i="16"/>
  <c r="AE11775" i="16"/>
  <c r="AE11776" i="16"/>
  <c r="AE11777" i="16"/>
  <c r="AE11778" i="16"/>
  <c r="AE11779" i="16"/>
  <c r="AE11780" i="16"/>
  <c r="AE11781" i="16"/>
  <c r="AE11782" i="16"/>
  <c r="AE11783" i="16"/>
  <c r="AE11784" i="16"/>
  <c r="AE11785" i="16"/>
  <c r="AE11786" i="16"/>
  <c r="AE11787" i="16"/>
  <c r="AE11788" i="16"/>
  <c r="AE11789" i="16"/>
  <c r="AE11790" i="16"/>
  <c r="AE11791" i="16"/>
  <c r="AE11792" i="16"/>
  <c r="AE11793" i="16"/>
  <c r="AE11794" i="16"/>
  <c r="AE11795" i="16"/>
  <c r="AE11796" i="16"/>
  <c r="AE11797" i="16"/>
  <c r="AE11798" i="16"/>
  <c r="AE11799" i="16"/>
  <c r="AE11800" i="16"/>
  <c r="AE11801" i="16"/>
  <c r="AE11802" i="16"/>
  <c r="AE11803" i="16"/>
  <c r="AE11804" i="16"/>
  <c r="AE11805" i="16"/>
  <c r="AE11806" i="16"/>
  <c r="AE11807" i="16"/>
  <c r="AE11808" i="16"/>
  <c r="AE11809" i="16"/>
  <c r="AE11810" i="16"/>
  <c r="AE11811" i="16"/>
  <c r="AE11812" i="16"/>
  <c r="AE11813" i="16"/>
  <c r="AE11814" i="16"/>
  <c r="AE11815" i="16"/>
  <c r="AE11816" i="16"/>
  <c r="AE11817" i="16"/>
  <c r="AE11818" i="16"/>
  <c r="AE11819" i="16"/>
  <c r="AE11820" i="16"/>
  <c r="AE11821" i="16"/>
  <c r="AE11822" i="16"/>
  <c r="AE11823" i="16"/>
  <c r="AE11824" i="16"/>
  <c r="AE11825" i="16"/>
  <c r="AE11826" i="16"/>
  <c r="AE11827" i="16"/>
  <c r="AE11828" i="16"/>
  <c r="AE11829" i="16"/>
  <c r="AE11830" i="16"/>
  <c r="AE11831" i="16"/>
  <c r="AE11832" i="16"/>
  <c r="AE11833" i="16"/>
  <c r="AE11834" i="16"/>
  <c r="AE11835" i="16"/>
  <c r="AE11836" i="16"/>
  <c r="AE11837" i="16"/>
  <c r="AE11838" i="16"/>
  <c r="AE11839" i="16"/>
  <c r="AE11840" i="16"/>
  <c r="AE11841" i="16"/>
  <c r="AE11842" i="16"/>
  <c r="AE11843" i="16"/>
  <c r="AE11844" i="16"/>
  <c r="AE11845" i="16"/>
  <c r="AE11846" i="16"/>
  <c r="AE11847" i="16"/>
  <c r="AE11848" i="16"/>
  <c r="AE11849" i="16"/>
  <c r="AE11850" i="16"/>
  <c r="AE11851" i="16"/>
  <c r="AE11852" i="16"/>
  <c r="AE11853" i="16"/>
  <c r="AE11854" i="16"/>
  <c r="AE11855" i="16"/>
  <c r="AE11856" i="16"/>
  <c r="AE11857" i="16"/>
  <c r="AE11858" i="16"/>
  <c r="AE11859" i="16"/>
  <c r="AE11860" i="16"/>
  <c r="AE11861" i="16"/>
  <c r="AE11862" i="16"/>
  <c r="AE11863" i="16"/>
  <c r="AE11864" i="16"/>
  <c r="AE11865" i="16"/>
  <c r="AE11866" i="16"/>
  <c r="AE11867" i="16"/>
  <c r="AE11868" i="16"/>
  <c r="AE11869" i="16"/>
  <c r="AE11870" i="16"/>
  <c r="AE11871" i="16"/>
  <c r="AE11872" i="16"/>
  <c r="AE11873" i="16"/>
  <c r="AE11874" i="16"/>
  <c r="AE11875" i="16"/>
  <c r="AE11876" i="16"/>
  <c r="AE11877" i="16"/>
  <c r="AE11878" i="16"/>
  <c r="AE11879" i="16"/>
  <c r="AE11880" i="16"/>
  <c r="AE11881" i="16"/>
  <c r="AE11882" i="16"/>
  <c r="AE11883" i="16"/>
  <c r="AE11884" i="16"/>
  <c r="AE11885" i="16"/>
  <c r="AE11886" i="16"/>
  <c r="AE11887" i="16"/>
  <c r="AE11888" i="16"/>
  <c r="AE11889" i="16"/>
  <c r="AE11890" i="16"/>
  <c r="AE11891" i="16"/>
  <c r="AE11892" i="16"/>
  <c r="AE11893" i="16"/>
  <c r="AE11894" i="16"/>
  <c r="AE11895" i="16"/>
  <c r="AE11896" i="16"/>
  <c r="AE11897" i="16"/>
  <c r="AE11898" i="16"/>
  <c r="AE11899" i="16"/>
  <c r="AE11900" i="16"/>
  <c r="AE11901" i="16"/>
  <c r="AE11902" i="16"/>
  <c r="AE11903" i="16"/>
  <c r="AE11904" i="16"/>
  <c r="AE11905" i="16"/>
  <c r="AE11906" i="16"/>
  <c r="AE11907" i="16"/>
  <c r="AE11908" i="16"/>
  <c r="AE11909" i="16"/>
  <c r="AE11910" i="16"/>
  <c r="AE11911" i="16"/>
  <c r="AE11912" i="16"/>
  <c r="AE11913" i="16"/>
  <c r="AE11914" i="16"/>
  <c r="AE11915" i="16"/>
  <c r="AE11916" i="16"/>
  <c r="AE11917" i="16"/>
  <c r="AE11918" i="16"/>
  <c r="AE11919" i="16"/>
  <c r="AE11920" i="16"/>
  <c r="AE11921" i="16"/>
  <c r="AE11922" i="16"/>
  <c r="AE11923" i="16"/>
  <c r="AE11924" i="16"/>
  <c r="AE11925" i="16"/>
  <c r="AE11926" i="16"/>
  <c r="AE11927" i="16"/>
  <c r="AE11928" i="16"/>
  <c r="AE11929" i="16"/>
  <c r="AE11930" i="16"/>
  <c r="AE11931" i="16"/>
  <c r="AE11932" i="16"/>
  <c r="AE11933" i="16"/>
  <c r="AE11934" i="16"/>
  <c r="AE11935" i="16"/>
  <c r="AE11936" i="16"/>
  <c r="AE11937" i="16"/>
  <c r="AE11938" i="16"/>
  <c r="AE11939" i="16"/>
  <c r="AE11940" i="16"/>
  <c r="AE11941" i="16"/>
  <c r="AE11942" i="16"/>
  <c r="AE11943" i="16"/>
  <c r="AE11944" i="16"/>
  <c r="AE11945" i="16"/>
  <c r="AE11946" i="16"/>
  <c r="AE11947" i="16"/>
  <c r="AE11948" i="16"/>
  <c r="AE11949" i="16"/>
  <c r="AE11950" i="16"/>
  <c r="AE11951" i="16"/>
  <c r="AE11952" i="16"/>
  <c r="AE11953" i="16"/>
  <c r="AE11954" i="16"/>
  <c r="AE11955" i="16"/>
  <c r="AE11956" i="16"/>
  <c r="AE11957" i="16"/>
  <c r="AE11958" i="16"/>
  <c r="AE11959" i="16"/>
  <c r="AE11960" i="16"/>
  <c r="AE11961" i="16"/>
  <c r="AE11962" i="16"/>
  <c r="AE11963" i="16"/>
  <c r="AE11964" i="16"/>
  <c r="AE11965" i="16"/>
  <c r="AE11966" i="16"/>
  <c r="AE11967" i="16"/>
  <c r="AE11968" i="16"/>
  <c r="AE11969" i="16"/>
  <c r="AE11970" i="16"/>
  <c r="AE11971" i="16"/>
  <c r="AE11972" i="16"/>
  <c r="AE11973" i="16"/>
  <c r="AE11974" i="16"/>
  <c r="AE11975" i="16"/>
  <c r="AE11976" i="16"/>
  <c r="AE11977" i="16"/>
  <c r="AE11978" i="16"/>
  <c r="AE11979" i="16"/>
  <c r="AE11980" i="16"/>
  <c r="AE11981" i="16"/>
  <c r="AE11982" i="16"/>
  <c r="AE11983" i="16"/>
  <c r="AE11984" i="16"/>
  <c r="AE11985" i="16"/>
  <c r="AE11986" i="16"/>
  <c r="AE11987" i="16"/>
  <c r="AE11988" i="16"/>
  <c r="AE11989" i="16"/>
  <c r="AE11990" i="16"/>
  <c r="AE11991" i="16"/>
  <c r="AE11992" i="16"/>
  <c r="AE11993" i="16"/>
  <c r="AE11994" i="16"/>
  <c r="AE11995" i="16"/>
  <c r="AE11996" i="16"/>
  <c r="AE11997" i="16"/>
  <c r="AE11998" i="16"/>
  <c r="AE11999" i="16"/>
  <c r="AE12000" i="16"/>
  <c r="AE12001" i="16"/>
  <c r="AE12002" i="16"/>
  <c r="AE12003" i="16"/>
  <c r="AE12004" i="16"/>
  <c r="AE12005" i="16"/>
  <c r="AE12006" i="16"/>
  <c r="AE12007" i="16"/>
  <c r="AE12008" i="16"/>
  <c r="AE12009" i="16"/>
  <c r="AE12010" i="16"/>
  <c r="AE12011" i="16"/>
  <c r="AE12012" i="16"/>
  <c r="AE12013" i="16"/>
  <c r="AE12014" i="16"/>
  <c r="AE12015" i="16"/>
  <c r="AE12016" i="16"/>
  <c r="AE12017" i="16"/>
  <c r="AE12018" i="16"/>
  <c r="AE12019" i="16"/>
  <c r="AE12020" i="16"/>
  <c r="AE12021" i="16"/>
  <c r="AE12022" i="16"/>
  <c r="AE12023" i="16"/>
  <c r="AE12024" i="16"/>
  <c r="AE12025" i="16"/>
  <c r="AE12026" i="16"/>
  <c r="AE12027" i="16"/>
  <c r="AE12028" i="16"/>
  <c r="AE12029" i="16"/>
  <c r="AE12030" i="16"/>
  <c r="AE12031" i="16"/>
  <c r="AE12032" i="16"/>
  <c r="AE12033" i="16"/>
  <c r="AE12034" i="16"/>
  <c r="AE12035" i="16"/>
  <c r="AE12036" i="16"/>
  <c r="AE12037" i="16"/>
  <c r="AE12038" i="16"/>
  <c r="AE12039" i="16"/>
  <c r="AE12040" i="16"/>
  <c r="AE12041" i="16"/>
  <c r="AE12042" i="16"/>
  <c r="AE12043" i="16"/>
  <c r="AE12044" i="16"/>
  <c r="AE12045" i="16"/>
  <c r="AE12046" i="16"/>
  <c r="AE12047" i="16"/>
  <c r="AE12048" i="16"/>
  <c r="AE12049" i="16"/>
  <c r="AE12050" i="16"/>
  <c r="AE12051" i="16"/>
  <c r="AE12052" i="16"/>
  <c r="AE12053" i="16"/>
  <c r="AE12054" i="16"/>
  <c r="AE12055" i="16"/>
  <c r="AE12056" i="16"/>
  <c r="AE12057" i="16"/>
  <c r="AE12058" i="16"/>
  <c r="AE12059" i="16"/>
  <c r="AE12060" i="16"/>
  <c r="AE12061" i="16"/>
  <c r="AE12062" i="16"/>
  <c r="AE12063" i="16"/>
  <c r="AE12064" i="16"/>
  <c r="AE12065" i="16"/>
  <c r="AE12066" i="16"/>
  <c r="AE12067" i="16"/>
  <c r="AE12068" i="16"/>
  <c r="AE12069" i="16"/>
  <c r="AE12070" i="16"/>
  <c r="AE12071" i="16"/>
  <c r="AE12072" i="16"/>
  <c r="AE12073" i="16"/>
  <c r="AE12074" i="16"/>
  <c r="AE12075" i="16"/>
  <c r="AE12076" i="16"/>
  <c r="AE12077" i="16"/>
  <c r="AE12078" i="16"/>
  <c r="AE12079" i="16"/>
  <c r="AE12080" i="16"/>
  <c r="AE12081" i="16"/>
  <c r="AE12082" i="16"/>
  <c r="AE12083" i="16"/>
  <c r="AE12084" i="16"/>
  <c r="AE12085" i="16"/>
  <c r="AE12086" i="16"/>
  <c r="AE12087" i="16"/>
  <c r="AE12088" i="16"/>
  <c r="AE12089" i="16"/>
  <c r="AE12090" i="16"/>
  <c r="AE12091" i="16"/>
  <c r="AE12092" i="16"/>
  <c r="AE12093" i="16"/>
  <c r="AE12094" i="16"/>
  <c r="AE12095" i="16"/>
  <c r="AE12096" i="16"/>
  <c r="AE12097" i="16"/>
  <c r="AE12098" i="16"/>
  <c r="AE12099" i="16"/>
  <c r="AE12100" i="16"/>
  <c r="AE12101" i="16"/>
  <c r="AE12102" i="16"/>
  <c r="AE12103" i="16"/>
  <c r="AE12104" i="16"/>
  <c r="AE12105" i="16"/>
  <c r="AE12106" i="16"/>
  <c r="AE12107" i="16"/>
  <c r="AE12108" i="16"/>
  <c r="AE12109" i="16"/>
  <c r="AE12110" i="16"/>
  <c r="AE12111" i="16"/>
  <c r="AE12112" i="16"/>
  <c r="AE12113" i="16"/>
  <c r="AE12114" i="16"/>
  <c r="AE12115" i="16"/>
  <c r="AE12116" i="16"/>
  <c r="AE12117" i="16"/>
  <c r="AE12118" i="16"/>
  <c r="AE12119" i="16"/>
  <c r="AE12120" i="16"/>
  <c r="AE12121" i="16"/>
  <c r="AE12122" i="16"/>
  <c r="AE12123" i="16"/>
  <c r="AE12124" i="16"/>
  <c r="AE12125" i="16"/>
  <c r="AE12126" i="16"/>
  <c r="AE12127" i="16"/>
  <c r="AE12128" i="16"/>
  <c r="AE12129" i="16"/>
  <c r="AE12130" i="16"/>
  <c r="AE12131" i="16"/>
  <c r="AE12132" i="16"/>
  <c r="AE12133" i="16"/>
  <c r="AE12134" i="16"/>
  <c r="AE12135" i="16"/>
  <c r="AE12136" i="16"/>
  <c r="AE12137" i="16"/>
  <c r="AE12138" i="16"/>
  <c r="AE12139" i="16"/>
  <c r="AE12140" i="16"/>
  <c r="AE12141" i="16"/>
  <c r="AE12142" i="16"/>
  <c r="AE12143" i="16"/>
  <c r="AE12144" i="16"/>
  <c r="AE12145" i="16"/>
  <c r="AE12146" i="16"/>
  <c r="AE12147" i="16"/>
  <c r="AE12148" i="16"/>
  <c r="AE12149" i="16"/>
  <c r="AE12150" i="16"/>
  <c r="AE12151" i="16"/>
  <c r="AE12152" i="16"/>
  <c r="AE12153" i="16"/>
  <c r="AE12154" i="16"/>
  <c r="AE12155" i="16"/>
  <c r="AE12156" i="16"/>
  <c r="AE12157" i="16"/>
  <c r="AE12158" i="16"/>
  <c r="AE12159" i="16"/>
  <c r="AE12160" i="16"/>
  <c r="AE12161" i="16"/>
  <c r="AE12162" i="16"/>
  <c r="AE12163" i="16"/>
  <c r="AE12164" i="16"/>
  <c r="AE12165" i="16"/>
  <c r="AE12166" i="16"/>
  <c r="AE12167" i="16"/>
  <c r="AE12168" i="16"/>
  <c r="AE12169" i="16"/>
  <c r="AE12170" i="16"/>
  <c r="AE12171" i="16"/>
  <c r="AE12172" i="16"/>
  <c r="AE12173" i="16"/>
  <c r="AE12174" i="16"/>
  <c r="AE12175" i="16"/>
  <c r="AE12176" i="16"/>
  <c r="AE12177" i="16"/>
  <c r="AE12178" i="16"/>
  <c r="AE12179" i="16"/>
  <c r="AE12180" i="16"/>
  <c r="AE12181" i="16"/>
  <c r="AE12182" i="16"/>
  <c r="AE12183" i="16"/>
  <c r="AE12184" i="16"/>
  <c r="AE12185" i="16"/>
  <c r="AE12186" i="16"/>
  <c r="AE12187" i="16"/>
  <c r="AE12188" i="16"/>
  <c r="AE12189" i="16"/>
  <c r="AE12190" i="16"/>
  <c r="AE12191" i="16"/>
  <c r="AE12192" i="16"/>
  <c r="AE12193" i="16"/>
  <c r="AE12194" i="16"/>
  <c r="AE12195" i="16"/>
  <c r="AE12196" i="16"/>
  <c r="AE12197" i="16"/>
  <c r="AE12198" i="16"/>
  <c r="AE12199" i="16"/>
  <c r="AE12200" i="16"/>
  <c r="AE12201" i="16"/>
  <c r="AE12202" i="16"/>
  <c r="AE12203" i="16"/>
  <c r="AE12204" i="16"/>
  <c r="AE12205" i="16"/>
  <c r="AE12206" i="16"/>
  <c r="AE12207" i="16"/>
  <c r="AE12208" i="16"/>
  <c r="AE12209" i="16"/>
  <c r="AE12210" i="16"/>
  <c r="AE12211" i="16"/>
  <c r="AE12212" i="16"/>
  <c r="AE12213" i="16"/>
  <c r="AE12214" i="16"/>
  <c r="AE12215" i="16"/>
  <c r="AE12216" i="16"/>
  <c r="AE12217" i="16"/>
  <c r="AE12218" i="16"/>
  <c r="AE12219" i="16"/>
  <c r="AE12220" i="16"/>
  <c r="AE12221" i="16"/>
  <c r="AE12222" i="16"/>
  <c r="AE12223" i="16"/>
  <c r="AE12224" i="16"/>
  <c r="AE12225" i="16"/>
  <c r="AE12226" i="16"/>
  <c r="AE12227" i="16"/>
  <c r="AE12228" i="16"/>
  <c r="AE12229" i="16"/>
  <c r="AE12230" i="16"/>
  <c r="AE12231" i="16"/>
  <c r="AE12232" i="16"/>
  <c r="AE12233" i="16"/>
  <c r="AE12234" i="16"/>
  <c r="AE12235" i="16"/>
  <c r="AE12236" i="16"/>
  <c r="AE12237" i="16"/>
  <c r="AE12238" i="16"/>
  <c r="AE12239" i="16"/>
  <c r="AE12240" i="16"/>
  <c r="AE12241" i="16"/>
  <c r="AE12242" i="16"/>
  <c r="AE12243" i="16"/>
  <c r="AE12244" i="16"/>
  <c r="AE12245" i="16"/>
  <c r="AE12246" i="16"/>
  <c r="AE12247" i="16"/>
  <c r="AE12248" i="16"/>
  <c r="AE12249" i="16"/>
  <c r="AE12250" i="16"/>
  <c r="AE12251" i="16"/>
  <c r="AE12252" i="16"/>
  <c r="AE12253" i="16"/>
  <c r="AE12254" i="16"/>
  <c r="AE12255" i="16"/>
  <c r="AE12256" i="16"/>
  <c r="AE12257" i="16"/>
  <c r="AE12258" i="16"/>
  <c r="AE12259" i="16"/>
  <c r="AE12260" i="16"/>
  <c r="AE12261" i="16"/>
  <c r="AE12262" i="16"/>
  <c r="AE12263" i="16"/>
  <c r="AE12264" i="16"/>
  <c r="AE12265" i="16"/>
  <c r="AE12266" i="16"/>
  <c r="AE12267" i="16"/>
  <c r="AE12268" i="16"/>
  <c r="AE12269" i="16"/>
  <c r="AE12270" i="16"/>
  <c r="AE12271" i="16"/>
  <c r="AE12272" i="16"/>
  <c r="AE12273" i="16"/>
  <c r="AE12274" i="16"/>
  <c r="AE12275" i="16"/>
  <c r="AE12276" i="16"/>
  <c r="AE12277" i="16"/>
  <c r="AE12278" i="16"/>
  <c r="AE12279" i="16"/>
  <c r="AE12280" i="16"/>
  <c r="AE12281" i="16"/>
  <c r="AE12282" i="16"/>
  <c r="AE12283" i="16"/>
  <c r="AE12284" i="16"/>
  <c r="AE12285" i="16"/>
  <c r="AE12286" i="16"/>
  <c r="AE12287" i="16"/>
  <c r="AE12288" i="16"/>
  <c r="AE12289" i="16"/>
  <c r="AE12290" i="16"/>
  <c r="AE12291" i="16"/>
  <c r="AE12292" i="16"/>
  <c r="AE12293" i="16"/>
  <c r="AE12294" i="16"/>
  <c r="AE12295" i="16"/>
  <c r="AE12296" i="16"/>
  <c r="AE12297" i="16"/>
  <c r="AE12298" i="16"/>
  <c r="AE12299" i="16"/>
  <c r="AE12300" i="16"/>
  <c r="AE12301" i="16"/>
  <c r="AE12302" i="16"/>
  <c r="AE12303" i="16"/>
  <c r="AE12304" i="16"/>
  <c r="AE12305" i="16"/>
  <c r="AE12306" i="16"/>
  <c r="AE12307" i="16"/>
  <c r="AE12308" i="16"/>
  <c r="AE12309" i="16"/>
  <c r="AE12310" i="16"/>
  <c r="AE12311" i="16"/>
  <c r="AE12312" i="16"/>
  <c r="AE12313" i="16"/>
  <c r="AE12314" i="16"/>
  <c r="AE12315" i="16"/>
  <c r="AE12316" i="16"/>
  <c r="AE12317" i="16"/>
  <c r="AE12318" i="16"/>
  <c r="AE12319" i="16"/>
  <c r="AE12320" i="16"/>
  <c r="AE12321" i="16"/>
  <c r="AE12322" i="16"/>
  <c r="AE12323" i="16"/>
  <c r="AE12324" i="16"/>
  <c r="AE12325" i="16"/>
  <c r="AE12326" i="16"/>
  <c r="AE12327" i="16"/>
  <c r="AE12328" i="16"/>
  <c r="AE12329" i="16"/>
  <c r="AE12330" i="16"/>
  <c r="AE12331" i="16"/>
  <c r="AE12332" i="16"/>
  <c r="AE12333" i="16"/>
  <c r="AE12334" i="16"/>
  <c r="AE12335" i="16"/>
  <c r="AE12336" i="16"/>
  <c r="AE12337" i="16"/>
  <c r="AE12338" i="16"/>
  <c r="AE12339" i="16"/>
  <c r="AE12340" i="16"/>
  <c r="AE12341" i="16"/>
  <c r="AE12342" i="16"/>
  <c r="AE12343" i="16"/>
  <c r="AE12344" i="16"/>
  <c r="AE12345" i="16"/>
  <c r="AE12346" i="16"/>
  <c r="AE12347" i="16"/>
  <c r="AE12348" i="16"/>
  <c r="AE12349" i="16"/>
  <c r="AE12350" i="16"/>
  <c r="AE12351" i="16"/>
  <c r="AE12352" i="16"/>
  <c r="AE12353" i="16"/>
  <c r="AE12354" i="16"/>
  <c r="AE12355" i="16"/>
  <c r="AE12356" i="16"/>
  <c r="AE12357" i="16"/>
  <c r="AE12358" i="16"/>
  <c r="AE12359" i="16"/>
  <c r="AE12360" i="16"/>
  <c r="AE12361" i="16"/>
  <c r="AE12362" i="16"/>
  <c r="AE12363" i="16"/>
  <c r="AE12364" i="16"/>
  <c r="AE12365" i="16"/>
  <c r="AE12366" i="16"/>
  <c r="AE12367" i="16"/>
  <c r="AE12368" i="16"/>
  <c r="AE12369" i="16"/>
  <c r="AE12370" i="16"/>
  <c r="AE12371" i="16"/>
  <c r="AE12372" i="16"/>
  <c r="AE12373" i="16"/>
  <c r="AE12374" i="16"/>
  <c r="AE12375" i="16"/>
  <c r="AE12376" i="16"/>
  <c r="AE12377" i="16"/>
  <c r="AE12378" i="16"/>
  <c r="AE12379" i="16"/>
  <c r="AE12380" i="16"/>
  <c r="AE12381" i="16"/>
  <c r="AE12382" i="16"/>
  <c r="AE12383" i="16"/>
  <c r="AE12384" i="16"/>
  <c r="AE12385" i="16"/>
  <c r="AE12386" i="16"/>
  <c r="AE12387" i="16"/>
  <c r="AE12388" i="16"/>
  <c r="AE12389" i="16"/>
  <c r="AE12390" i="16"/>
  <c r="AE12391" i="16"/>
  <c r="AE12392" i="16"/>
  <c r="AE12393" i="16"/>
  <c r="AE12394" i="16"/>
  <c r="AE12395" i="16"/>
  <c r="AE12396" i="16"/>
  <c r="AE12397" i="16"/>
  <c r="AE12398" i="16"/>
  <c r="AE12399" i="16"/>
  <c r="AE12400" i="16"/>
  <c r="AE12401" i="16"/>
  <c r="AE12402" i="16"/>
  <c r="AE12403" i="16"/>
  <c r="AE12404" i="16"/>
  <c r="AE12405" i="16"/>
  <c r="AE12406" i="16"/>
  <c r="AE12407" i="16"/>
  <c r="AE12408" i="16"/>
  <c r="AE12409" i="16"/>
  <c r="AE12410" i="16"/>
  <c r="AE12411" i="16"/>
  <c r="AE12412" i="16"/>
  <c r="AE12413" i="16"/>
  <c r="AE12414" i="16"/>
  <c r="AE12415" i="16"/>
  <c r="AE12416" i="16"/>
  <c r="AE12417" i="16"/>
  <c r="AE12418" i="16"/>
  <c r="AE12419" i="16"/>
  <c r="AE12420" i="16"/>
  <c r="AE12421" i="16"/>
  <c r="AE12422" i="16"/>
  <c r="AE12423" i="16"/>
  <c r="AE12424" i="16"/>
  <c r="AE12425" i="16"/>
  <c r="AE12426" i="16"/>
  <c r="AE12427" i="16"/>
  <c r="AE12428" i="16"/>
  <c r="AE12429" i="16"/>
  <c r="AE12430" i="16"/>
  <c r="AE12431" i="16"/>
  <c r="AE12432" i="16"/>
  <c r="AE12433" i="16"/>
  <c r="AE12434" i="16"/>
  <c r="AE12435" i="16"/>
  <c r="AE12436" i="16"/>
  <c r="AE12437" i="16"/>
  <c r="AE12438" i="16"/>
  <c r="AE12439" i="16"/>
  <c r="AE12440" i="16"/>
  <c r="AE12441" i="16"/>
  <c r="AE12442" i="16"/>
  <c r="AE12443" i="16"/>
  <c r="AE12444" i="16"/>
  <c r="AE12445" i="16"/>
  <c r="AE12446" i="16"/>
  <c r="AE12447" i="16"/>
  <c r="AE12448" i="16"/>
  <c r="AE12449" i="16"/>
  <c r="AE12450" i="16"/>
  <c r="AE12451" i="16"/>
  <c r="AE12452" i="16"/>
  <c r="AE12453" i="16"/>
  <c r="AE12454" i="16"/>
  <c r="AE12455" i="16"/>
  <c r="AE12456" i="16"/>
  <c r="AE12457" i="16"/>
  <c r="AE12458" i="16"/>
  <c r="AE12459" i="16"/>
  <c r="AE12460" i="16"/>
  <c r="AE12461" i="16"/>
  <c r="AE12462" i="16"/>
  <c r="AE12463" i="16"/>
  <c r="AE12464" i="16"/>
  <c r="AE12465" i="16"/>
  <c r="AE12466" i="16"/>
  <c r="AE12467" i="16"/>
  <c r="AE12468" i="16"/>
  <c r="AE12469" i="16"/>
  <c r="AE12470" i="16"/>
  <c r="AE12471" i="16"/>
  <c r="AE12472" i="16"/>
  <c r="AE12473" i="16"/>
  <c r="AE12474" i="16"/>
  <c r="AE12475" i="16"/>
  <c r="AE12476" i="16"/>
  <c r="AE12477" i="16"/>
  <c r="AE12478" i="16"/>
  <c r="AE12479" i="16"/>
  <c r="AE12480" i="16"/>
  <c r="AE12481" i="16"/>
  <c r="AE12482" i="16"/>
  <c r="AE12483" i="16"/>
  <c r="AE12484" i="16"/>
  <c r="AE12485" i="16"/>
  <c r="AE12486" i="16"/>
  <c r="AE12487" i="16"/>
  <c r="AE12488" i="16"/>
  <c r="AE12489" i="16"/>
  <c r="AE12490" i="16"/>
  <c r="AE12491" i="16"/>
  <c r="AE12492" i="16"/>
  <c r="AE12493" i="16"/>
  <c r="AE12494" i="16"/>
  <c r="AE12495" i="16"/>
  <c r="AE12496" i="16"/>
  <c r="AE12497" i="16"/>
  <c r="AE12498" i="16"/>
  <c r="AE12499" i="16"/>
  <c r="AE12500" i="16"/>
  <c r="AE12501" i="16"/>
  <c r="AE12502" i="16"/>
  <c r="AE12503" i="16"/>
  <c r="AE12504" i="16"/>
  <c r="AE12505" i="16"/>
  <c r="AE12506" i="16"/>
  <c r="AE12507" i="16"/>
  <c r="AE12508" i="16"/>
  <c r="AE12509" i="16"/>
  <c r="AE12510" i="16"/>
  <c r="AE12511" i="16"/>
  <c r="AE12512" i="16"/>
  <c r="AE12513" i="16"/>
  <c r="AE12514" i="16"/>
  <c r="AE12515" i="16"/>
  <c r="AE12516" i="16"/>
  <c r="AE12517" i="16"/>
  <c r="AE12518" i="16"/>
  <c r="AE12519" i="16"/>
  <c r="AE12520" i="16"/>
  <c r="AE12521" i="16"/>
  <c r="AE12522" i="16"/>
  <c r="AE12523" i="16"/>
  <c r="AE12524" i="16"/>
  <c r="AE12525" i="16"/>
  <c r="AE12526" i="16"/>
  <c r="AE12527" i="16"/>
  <c r="AE12528" i="16"/>
  <c r="AE12529" i="16"/>
  <c r="AE12530" i="16"/>
  <c r="AE12531" i="16"/>
  <c r="AE12532" i="16"/>
  <c r="AE12533" i="16"/>
  <c r="AE12534" i="16"/>
  <c r="AE12535" i="16"/>
  <c r="AE12536" i="16"/>
  <c r="AE12537" i="16"/>
  <c r="AE12538" i="16"/>
  <c r="AE12539" i="16"/>
  <c r="AE12540" i="16"/>
  <c r="AE12541" i="16"/>
  <c r="AE12542" i="16"/>
  <c r="AE12543" i="16"/>
  <c r="AE12544" i="16"/>
  <c r="AE12545" i="16"/>
  <c r="AE12546" i="16"/>
  <c r="AE12547" i="16"/>
  <c r="AE12548" i="16"/>
  <c r="AE12549" i="16"/>
  <c r="AE12550" i="16"/>
  <c r="AE12551" i="16"/>
  <c r="AE12552" i="16"/>
  <c r="AE12553" i="16"/>
  <c r="AE12554" i="16"/>
  <c r="AE12555" i="16"/>
  <c r="AE12556" i="16"/>
  <c r="AE12557" i="16"/>
  <c r="AE12558" i="16"/>
  <c r="AE12559" i="16"/>
  <c r="AE12560" i="16"/>
  <c r="AE12561" i="16"/>
  <c r="AE12562" i="16"/>
  <c r="AE12563" i="16"/>
  <c r="AE12564" i="16"/>
  <c r="AE12565" i="16"/>
  <c r="AE12566" i="16"/>
  <c r="AE12567" i="16"/>
  <c r="AE12568" i="16"/>
  <c r="AE12569" i="16"/>
  <c r="AE12570" i="16"/>
  <c r="AE12571" i="16"/>
  <c r="AE12572" i="16"/>
  <c r="AE12573" i="16"/>
  <c r="AE12574" i="16"/>
  <c r="AE12575" i="16"/>
  <c r="AE12576" i="16"/>
  <c r="AE12577" i="16"/>
  <c r="AE12578" i="16"/>
  <c r="AE12579" i="16"/>
  <c r="AE12580" i="16"/>
  <c r="AE12581" i="16"/>
  <c r="AE12582" i="16"/>
  <c r="AE12583" i="16"/>
  <c r="AE12584" i="16"/>
  <c r="AE12585" i="16"/>
  <c r="AE12586" i="16"/>
  <c r="AE12587" i="16"/>
  <c r="AE12588" i="16"/>
  <c r="AE12589" i="16"/>
  <c r="AE12590" i="16"/>
  <c r="AE12591" i="16"/>
  <c r="AE12592" i="16"/>
  <c r="AE12593" i="16"/>
  <c r="AE12594" i="16"/>
  <c r="AE12595" i="16"/>
  <c r="AE12596" i="16"/>
  <c r="AE12597" i="16"/>
  <c r="AE12598" i="16"/>
  <c r="AE12599" i="16"/>
  <c r="AE12600" i="16"/>
  <c r="AE12601" i="16"/>
  <c r="AE12602" i="16"/>
  <c r="AE12603" i="16"/>
  <c r="AE12604" i="16"/>
  <c r="AE12605" i="16"/>
  <c r="AE12606" i="16"/>
  <c r="AE12607" i="16"/>
  <c r="AE12608" i="16"/>
  <c r="AE12609" i="16"/>
  <c r="AE12610" i="16"/>
  <c r="AE12611" i="16"/>
  <c r="AE12612" i="16"/>
  <c r="AE12613" i="16"/>
  <c r="AE12614" i="16"/>
  <c r="AE12615" i="16"/>
  <c r="AE12616" i="16"/>
  <c r="AE12617" i="16"/>
  <c r="AE12618" i="16"/>
  <c r="AE12619" i="16"/>
  <c r="AE12620" i="16"/>
  <c r="AE12621" i="16"/>
  <c r="AE12622" i="16"/>
  <c r="AE12623" i="16"/>
  <c r="AE12624" i="16"/>
  <c r="AE12625" i="16"/>
  <c r="AE12626" i="16"/>
  <c r="AE12627" i="16"/>
  <c r="AE12628" i="16"/>
  <c r="AE12629" i="16"/>
  <c r="AE12630" i="16"/>
  <c r="AE12631" i="16"/>
  <c r="AE12632" i="16"/>
  <c r="AE12633" i="16"/>
  <c r="AE12634" i="16"/>
  <c r="AE12635" i="16"/>
  <c r="AE12636" i="16"/>
  <c r="AE12637" i="16"/>
  <c r="AE12638" i="16"/>
  <c r="AE12639" i="16"/>
  <c r="AE12640" i="16"/>
  <c r="AE12641" i="16"/>
  <c r="AE12642" i="16"/>
  <c r="AE12643" i="16"/>
  <c r="AE12644" i="16"/>
  <c r="AE12645" i="16"/>
  <c r="AE12646" i="16"/>
  <c r="AE12647" i="16"/>
  <c r="AE12648" i="16"/>
  <c r="AE12649" i="16"/>
  <c r="AE12650" i="16"/>
  <c r="AE12651" i="16"/>
  <c r="AE12652" i="16"/>
  <c r="AE12653" i="16"/>
  <c r="AE12654" i="16"/>
  <c r="AE12655" i="16"/>
  <c r="AE12656" i="16"/>
  <c r="AE12657" i="16"/>
  <c r="AE12658" i="16"/>
  <c r="AE12659" i="16"/>
  <c r="AE12660" i="16"/>
  <c r="AE12661" i="16"/>
  <c r="AE12662" i="16"/>
  <c r="AE12663" i="16"/>
  <c r="AE12664" i="16"/>
  <c r="AE12665" i="16"/>
  <c r="AE12666" i="16"/>
  <c r="AE12667" i="16"/>
  <c r="AE12668" i="16"/>
  <c r="AE12669" i="16"/>
  <c r="AE12670" i="16"/>
  <c r="AE12671" i="16"/>
  <c r="AE12672" i="16"/>
  <c r="AE12673" i="16"/>
  <c r="AE12674" i="16"/>
  <c r="AE12675" i="16"/>
  <c r="AE12676" i="16"/>
  <c r="AE12677" i="16"/>
  <c r="AE12678" i="16"/>
  <c r="AE12679" i="16"/>
  <c r="AE12680" i="16"/>
  <c r="AE12681" i="16"/>
  <c r="AE12682" i="16"/>
  <c r="AE12683" i="16"/>
  <c r="AE12684" i="16"/>
  <c r="AE12685" i="16"/>
  <c r="AE12686" i="16"/>
  <c r="AE12687" i="16"/>
  <c r="AE12688" i="16"/>
  <c r="AE12689" i="16"/>
  <c r="AE12690" i="16"/>
  <c r="AE12691" i="16"/>
  <c r="AE12692" i="16"/>
  <c r="AE12693" i="16"/>
  <c r="AE12694" i="16"/>
  <c r="AE12695" i="16"/>
  <c r="AE12696" i="16"/>
  <c r="AE12697" i="16"/>
  <c r="AE12698" i="16"/>
  <c r="AE12699" i="16"/>
  <c r="AE12700" i="16"/>
  <c r="AE12701" i="16"/>
  <c r="AE12702" i="16"/>
  <c r="AE12703" i="16"/>
  <c r="AE12704" i="16"/>
  <c r="AE12705" i="16"/>
  <c r="AE12706" i="16"/>
  <c r="AE12707" i="16"/>
  <c r="AE12708" i="16"/>
  <c r="AE12709" i="16"/>
  <c r="AE12710" i="16"/>
  <c r="AE12711" i="16"/>
  <c r="AE12712" i="16"/>
  <c r="AE12713" i="16"/>
  <c r="AE12714" i="16"/>
  <c r="AE12715" i="16"/>
  <c r="AE12716" i="16"/>
  <c r="AE12717" i="16"/>
  <c r="AE12718" i="16"/>
  <c r="AE12719" i="16"/>
  <c r="AE12720" i="16"/>
  <c r="AE12721" i="16"/>
  <c r="AE12722" i="16"/>
  <c r="AE12723" i="16"/>
  <c r="AE12724" i="16"/>
  <c r="AE12725" i="16"/>
  <c r="AE12726" i="16"/>
  <c r="AE12727" i="16"/>
  <c r="AE12728" i="16"/>
  <c r="AE12729" i="16"/>
  <c r="AE12730" i="16"/>
  <c r="AE12731" i="16"/>
  <c r="AE12732" i="16"/>
  <c r="AE12733" i="16"/>
  <c r="AE12734" i="16"/>
  <c r="AE12735" i="16"/>
  <c r="AE12736" i="16"/>
  <c r="AE12737" i="16"/>
  <c r="AE12738" i="16"/>
  <c r="AE12739" i="16"/>
  <c r="AE12740" i="16"/>
  <c r="AE12741" i="16"/>
  <c r="AE12742" i="16"/>
  <c r="AE12743" i="16"/>
  <c r="AE12744" i="16"/>
  <c r="AE12745" i="16"/>
  <c r="AE12746" i="16"/>
  <c r="AE12747" i="16"/>
  <c r="AE12748" i="16"/>
  <c r="AE12749" i="16"/>
  <c r="AE12750" i="16"/>
  <c r="AE12751" i="16"/>
  <c r="AE12752" i="16"/>
  <c r="AE12753" i="16"/>
  <c r="AE12754" i="16"/>
  <c r="AE12755" i="16"/>
  <c r="AE12756" i="16"/>
  <c r="AE12757" i="16"/>
  <c r="AE12758" i="16"/>
  <c r="AE12759" i="16"/>
  <c r="AE12760" i="16"/>
  <c r="AE12761" i="16"/>
  <c r="AE12762" i="16"/>
  <c r="AE12763" i="16"/>
  <c r="AE12764" i="16"/>
  <c r="AE12765" i="16"/>
  <c r="AE12766" i="16"/>
  <c r="AE12767" i="16"/>
  <c r="AE12768" i="16"/>
  <c r="AE12769" i="16"/>
  <c r="AE12770" i="16"/>
  <c r="AE12771" i="16"/>
  <c r="AE12772" i="16"/>
  <c r="AE12773" i="16"/>
  <c r="AE12774" i="16"/>
  <c r="AE12775" i="16"/>
  <c r="AE12776" i="16"/>
  <c r="AE12777" i="16"/>
  <c r="AE12778" i="16"/>
  <c r="AE12779" i="16"/>
  <c r="AE12780" i="16"/>
  <c r="AE12781" i="16"/>
  <c r="AE12782" i="16"/>
  <c r="AE12783" i="16"/>
  <c r="AE12784" i="16"/>
  <c r="AE12785" i="16"/>
  <c r="AE12786" i="16"/>
  <c r="AE12787" i="16"/>
  <c r="AE12788" i="16"/>
  <c r="AE12789" i="16"/>
  <c r="AE12790" i="16"/>
  <c r="AE12791" i="16"/>
  <c r="AE12792" i="16"/>
  <c r="AE12793" i="16"/>
  <c r="AE12794" i="16"/>
  <c r="AE12795" i="16"/>
  <c r="AE12796" i="16"/>
  <c r="AE12797" i="16"/>
  <c r="AE12798" i="16"/>
  <c r="AE12799" i="16"/>
  <c r="AE12800" i="16"/>
  <c r="AE12801" i="16"/>
  <c r="AE12802" i="16"/>
  <c r="AE12803" i="16"/>
  <c r="AE12804" i="16"/>
  <c r="AE12805" i="16"/>
  <c r="AE12806" i="16"/>
  <c r="AE12807" i="16"/>
  <c r="AE12808" i="16"/>
  <c r="AE12809" i="16"/>
  <c r="AE12810" i="16"/>
  <c r="AE12811" i="16"/>
  <c r="AE12812" i="16"/>
  <c r="AE12813" i="16"/>
  <c r="AE12814" i="16"/>
  <c r="AE12815" i="16"/>
  <c r="AE12816" i="16"/>
  <c r="AE12817" i="16"/>
  <c r="AE12818" i="16"/>
  <c r="AE12819" i="16"/>
  <c r="AE12820" i="16"/>
  <c r="AE12821" i="16"/>
  <c r="AE12822" i="16"/>
  <c r="AE12823" i="16"/>
  <c r="AE12824" i="16"/>
  <c r="AE12825" i="16"/>
  <c r="AE12826" i="16"/>
  <c r="AE12827" i="16"/>
  <c r="AE12828" i="16"/>
  <c r="AE12829" i="16"/>
  <c r="AE12830" i="16"/>
  <c r="AE12831" i="16"/>
  <c r="AE12832" i="16"/>
  <c r="AE12833" i="16"/>
  <c r="AE12834" i="16"/>
  <c r="AE12835" i="16"/>
  <c r="AE12836" i="16"/>
  <c r="AE12837" i="16"/>
  <c r="AE12838" i="16"/>
  <c r="AE12839" i="16"/>
  <c r="AE12840" i="16"/>
  <c r="AE12841" i="16"/>
  <c r="AE12842" i="16"/>
  <c r="AE12843" i="16"/>
  <c r="AE12844" i="16"/>
  <c r="AE12845" i="16"/>
  <c r="AE12846" i="16"/>
  <c r="AE12847" i="16"/>
  <c r="AE12848" i="16"/>
  <c r="AE12849" i="16"/>
  <c r="AE12850" i="16"/>
  <c r="AE12851" i="16"/>
  <c r="AE12852" i="16"/>
  <c r="AE12853" i="16"/>
  <c r="AE12854" i="16"/>
  <c r="AE12855" i="16"/>
  <c r="AE12856" i="16"/>
  <c r="AE12857" i="16"/>
  <c r="AE12858" i="16"/>
  <c r="AE12859" i="16"/>
  <c r="AE12860" i="16"/>
  <c r="AE12861" i="16"/>
  <c r="AE12862" i="16"/>
  <c r="AE12863" i="16"/>
  <c r="AE12864" i="16"/>
  <c r="AE12865" i="16"/>
  <c r="AE12866" i="16"/>
  <c r="AE12867" i="16"/>
  <c r="AE12868" i="16"/>
  <c r="AE12869" i="16"/>
  <c r="AE12870" i="16"/>
  <c r="AE12871" i="16"/>
  <c r="AE12872" i="16"/>
  <c r="AE12873" i="16"/>
  <c r="AE12874" i="16"/>
  <c r="AE12875" i="16"/>
  <c r="AE12876" i="16"/>
  <c r="AE12877" i="16"/>
  <c r="AE12878" i="16"/>
  <c r="AE12879" i="16"/>
  <c r="AE12880" i="16"/>
  <c r="AE12881" i="16"/>
  <c r="AE12882" i="16"/>
  <c r="AE12883" i="16"/>
  <c r="AE12884" i="16"/>
  <c r="AE12885" i="16"/>
  <c r="AE12886" i="16"/>
  <c r="AE12887" i="16"/>
  <c r="AE12888" i="16"/>
  <c r="AE12889" i="16"/>
  <c r="AE12890" i="16"/>
  <c r="AE12891" i="16"/>
  <c r="AE12892" i="16"/>
  <c r="AE12893" i="16"/>
  <c r="AE12894" i="16"/>
  <c r="AE12895" i="16"/>
  <c r="AE12896" i="16"/>
  <c r="AE12897" i="16"/>
  <c r="AE12898" i="16"/>
  <c r="AE12899" i="16"/>
  <c r="AE12900" i="16"/>
  <c r="AE12901" i="16"/>
  <c r="AE12902" i="16"/>
  <c r="AE12903" i="16"/>
  <c r="AE12904" i="16"/>
  <c r="AE12905" i="16"/>
  <c r="AE12906" i="16"/>
  <c r="AE12907" i="16"/>
  <c r="AE12908" i="16"/>
  <c r="AE12909" i="16"/>
  <c r="AE12910" i="16"/>
  <c r="AE12911" i="16"/>
  <c r="AE12912" i="16"/>
  <c r="AE12913" i="16"/>
  <c r="AE12914" i="16"/>
  <c r="AE12915" i="16"/>
  <c r="AE12916" i="16"/>
  <c r="AE12917" i="16"/>
  <c r="AE12918" i="16"/>
  <c r="AE12919" i="16"/>
  <c r="AE12920" i="16"/>
  <c r="AE12921" i="16"/>
  <c r="AE12922" i="16"/>
  <c r="AE12923" i="16"/>
  <c r="AE12924" i="16"/>
  <c r="AE12925" i="16"/>
  <c r="AE12926" i="16"/>
  <c r="AE12927" i="16"/>
  <c r="AE12928" i="16"/>
  <c r="AE12929" i="16"/>
  <c r="AE12930" i="16"/>
  <c r="AE12931" i="16"/>
  <c r="AE12932" i="16"/>
  <c r="AE12933" i="16"/>
  <c r="AE12934" i="16"/>
  <c r="AE12935" i="16"/>
  <c r="AE12936" i="16"/>
  <c r="AE12937" i="16"/>
  <c r="AE12938" i="16"/>
  <c r="AE12939" i="16"/>
  <c r="AE12940" i="16"/>
  <c r="AE12941" i="16"/>
  <c r="AE12942" i="16"/>
  <c r="AE12943" i="16"/>
  <c r="AE12944" i="16"/>
  <c r="AE12945" i="16"/>
  <c r="AE12946" i="16"/>
  <c r="AE12947" i="16"/>
  <c r="AE12948" i="16"/>
  <c r="AE12949" i="16"/>
  <c r="AE12950" i="16"/>
  <c r="AE12951" i="16"/>
  <c r="AE12952" i="16"/>
  <c r="AE12953" i="16"/>
  <c r="AE12954" i="16"/>
  <c r="AE12955" i="16"/>
  <c r="AE12956" i="16"/>
  <c r="AE12957" i="16"/>
  <c r="AE12958" i="16"/>
  <c r="AE12959" i="16"/>
  <c r="AE12960" i="16"/>
  <c r="AE12961" i="16"/>
  <c r="AE12962" i="16"/>
  <c r="AE12963" i="16"/>
  <c r="AE12964" i="16"/>
  <c r="AE12965" i="16"/>
  <c r="AE12966" i="16"/>
  <c r="AE12967" i="16"/>
  <c r="AE12968" i="16"/>
  <c r="AE12969" i="16"/>
  <c r="AE12970" i="16"/>
  <c r="AE12971" i="16"/>
  <c r="AE12972" i="16"/>
  <c r="AE12973" i="16"/>
  <c r="AE12974" i="16"/>
  <c r="AE12975" i="16"/>
  <c r="AE12976" i="16"/>
  <c r="AE12977" i="16"/>
  <c r="AE12978" i="16"/>
  <c r="AE12979" i="16"/>
  <c r="AE12980" i="16"/>
  <c r="AE12981" i="16"/>
  <c r="AE12982" i="16"/>
  <c r="AE12983" i="16"/>
  <c r="AE12984" i="16"/>
  <c r="AE12985" i="16"/>
  <c r="AE12986" i="16"/>
  <c r="AE12987" i="16"/>
  <c r="AE12988" i="16"/>
  <c r="AE12989" i="16"/>
  <c r="AE12990" i="16"/>
  <c r="AE12991" i="16"/>
  <c r="AE12992" i="16"/>
  <c r="AE12993" i="16"/>
  <c r="AE12994" i="16"/>
  <c r="AE12995" i="16"/>
  <c r="AE12996" i="16"/>
  <c r="AE12997" i="16"/>
  <c r="AE12998" i="16"/>
  <c r="AE12999" i="16"/>
  <c r="AE13000" i="16"/>
  <c r="AE13001" i="16"/>
  <c r="AE13002" i="16"/>
  <c r="AE13003" i="16"/>
  <c r="AE13004" i="16"/>
  <c r="AE13005" i="16"/>
  <c r="AE13006" i="16"/>
  <c r="AE13007" i="16"/>
  <c r="AE13008" i="16"/>
  <c r="AE13009" i="16"/>
  <c r="AE13010" i="16"/>
  <c r="AE13011" i="16"/>
  <c r="AE13012" i="16"/>
  <c r="AE13013" i="16"/>
  <c r="AE13014" i="16"/>
  <c r="AE13015" i="16"/>
  <c r="AE13016" i="16"/>
  <c r="AE13017" i="16"/>
  <c r="AE13018" i="16"/>
  <c r="AE13019" i="16"/>
  <c r="AE13020" i="16"/>
  <c r="AE13021" i="16"/>
  <c r="AE13022" i="16"/>
  <c r="AE13023" i="16"/>
  <c r="AE13024" i="16"/>
  <c r="AE13025" i="16"/>
  <c r="AE13026" i="16"/>
  <c r="AE13027" i="16"/>
  <c r="AE13028" i="16"/>
  <c r="AE13029" i="16"/>
  <c r="AE13030" i="16"/>
  <c r="AE13031" i="16"/>
  <c r="AE13032" i="16"/>
  <c r="AE13033" i="16"/>
  <c r="AE13034" i="16"/>
  <c r="AE13035" i="16"/>
  <c r="AE13036" i="16"/>
  <c r="AE13037" i="16"/>
  <c r="AE13038" i="16"/>
  <c r="AE13039" i="16"/>
  <c r="AE13040" i="16"/>
  <c r="AE13041" i="16"/>
  <c r="AE13042" i="16"/>
  <c r="AE13043" i="16"/>
  <c r="AE13044" i="16"/>
  <c r="AE13045" i="16"/>
  <c r="AE13046" i="16"/>
  <c r="AE13047" i="16"/>
  <c r="AE13048" i="16"/>
  <c r="AE13049" i="16"/>
  <c r="AE13050" i="16"/>
  <c r="AE13051" i="16"/>
  <c r="AE13052" i="16"/>
  <c r="AE13053" i="16"/>
  <c r="AE13054" i="16"/>
  <c r="AE13055" i="16"/>
  <c r="AE13056" i="16"/>
  <c r="AE13057" i="16"/>
  <c r="AE13058" i="16"/>
  <c r="AE13059" i="16"/>
  <c r="AE13060" i="16"/>
  <c r="AE13061" i="16"/>
  <c r="AE13062" i="16"/>
  <c r="AE13063" i="16"/>
  <c r="AE13064" i="16"/>
  <c r="AE13065" i="16"/>
  <c r="AE13066" i="16"/>
  <c r="AE13067" i="16"/>
  <c r="AE13068" i="16"/>
  <c r="AE13069" i="16"/>
  <c r="AE13070" i="16"/>
  <c r="AE13071" i="16"/>
  <c r="AE13072" i="16"/>
  <c r="AE13073" i="16"/>
  <c r="AE13074" i="16"/>
  <c r="AE13075" i="16"/>
  <c r="AE13076" i="16"/>
  <c r="AE13077" i="16"/>
  <c r="AE13078" i="16"/>
  <c r="AE13079" i="16"/>
  <c r="AE13080" i="16"/>
  <c r="AE13081" i="16"/>
  <c r="AE13082" i="16"/>
  <c r="AE13083" i="16"/>
  <c r="AE13084" i="16"/>
  <c r="AE13085" i="16"/>
  <c r="AE13086" i="16"/>
  <c r="AE13087" i="16"/>
  <c r="AE13088" i="16"/>
  <c r="AE13089" i="16"/>
  <c r="AE13090" i="16"/>
  <c r="AE13091" i="16"/>
  <c r="AE13092" i="16"/>
  <c r="AE13093" i="16"/>
  <c r="AE13094" i="16"/>
  <c r="AE13095" i="16"/>
  <c r="AE13096" i="16"/>
  <c r="AE13097" i="16"/>
  <c r="AE13098" i="16"/>
  <c r="AE13099" i="16"/>
  <c r="AE13100" i="16"/>
  <c r="AE13101" i="16"/>
  <c r="AE13102" i="16"/>
  <c r="AE13103" i="16"/>
  <c r="AE13104" i="16"/>
  <c r="AE13105" i="16"/>
  <c r="AE13106" i="16"/>
  <c r="AE13107" i="16"/>
  <c r="AE13108" i="16"/>
  <c r="AE13109" i="16"/>
  <c r="AE13110" i="16"/>
  <c r="AE13111" i="16"/>
  <c r="AE13112" i="16"/>
  <c r="AE13113" i="16"/>
  <c r="AE13114" i="16"/>
  <c r="AE13115" i="16"/>
  <c r="AE13116" i="16"/>
  <c r="AE13117" i="16"/>
  <c r="AE13118" i="16"/>
  <c r="AE13119" i="16"/>
  <c r="AE13120" i="16"/>
  <c r="AE13121" i="16"/>
  <c r="AE13122" i="16"/>
  <c r="AE13123" i="16"/>
  <c r="AE13124" i="16"/>
  <c r="AE13125" i="16"/>
  <c r="AE13126" i="16"/>
  <c r="AE13127" i="16"/>
  <c r="AE13128" i="16"/>
  <c r="AE13129" i="16"/>
  <c r="AE13130" i="16"/>
  <c r="AE13131" i="16"/>
  <c r="AE13132" i="16"/>
  <c r="AE13133" i="16"/>
  <c r="AE13134" i="16"/>
  <c r="AE13135" i="16"/>
  <c r="AE13136" i="16"/>
  <c r="AE13137" i="16"/>
  <c r="AE13138" i="16"/>
  <c r="AE13139" i="16"/>
  <c r="AE13140" i="16"/>
  <c r="AE13141" i="16"/>
  <c r="AE13142" i="16"/>
  <c r="AE13143" i="16"/>
  <c r="AE13144" i="16"/>
  <c r="AE13145" i="16"/>
  <c r="AE13146" i="16"/>
  <c r="AE13147" i="16"/>
  <c r="AE13148" i="16"/>
  <c r="AE13149" i="16"/>
  <c r="AE13150" i="16"/>
  <c r="AE13151" i="16"/>
  <c r="AE13152" i="16"/>
  <c r="AE13153" i="16"/>
  <c r="AE13154" i="16"/>
  <c r="AE13155" i="16"/>
  <c r="AE13156" i="16"/>
  <c r="AE13157" i="16"/>
  <c r="AE13158" i="16"/>
  <c r="AE13159" i="16"/>
  <c r="AE13160" i="16"/>
  <c r="AE13161" i="16"/>
  <c r="AE13162" i="16"/>
  <c r="AE13163" i="16"/>
  <c r="AE13164" i="16"/>
  <c r="AE13165" i="16"/>
  <c r="AE13166" i="16"/>
  <c r="AE13167" i="16"/>
  <c r="AE13168" i="16"/>
  <c r="AE13169" i="16"/>
  <c r="AE13170" i="16"/>
  <c r="AE13171" i="16"/>
  <c r="AE13172" i="16"/>
  <c r="AE13173" i="16"/>
  <c r="AE13174" i="16"/>
  <c r="AE13175" i="16"/>
  <c r="AE13176" i="16"/>
  <c r="AE13177" i="16"/>
  <c r="AE13178" i="16"/>
  <c r="AE13179" i="16"/>
  <c r="AE13180" i="16"/>
  <c r="AE13181" i="16"/>
  <c r="AE13182" i="16"/>
  <c r="AE13183" i="16"/>
  <c r="AE13184" i="16"/>
  <c r="AE13185" i="16"/>
  <c r="AE13186" i="16"/>
  <c r="AE13187" i="16"/>
  <c r="AE13188" i="16"/>
  <c r="AE13189" i="16"/>
  <c r="AE13190" i="16"/>
  <c r="AE13191" i="16"/>
  <c r="AE13192" i="16"/>
  <c r="AE13193" i="16"/>
  <c r="AE13194" i="16"/>
  <c r="AE13195" i="16"/>
  <c r="AE13196" i="16"/>
  <c r="AE13197" i="16"/>
  <c r="AE13198" i="16"/>
  <c r="AE13199" i="16"/>
  <c r="AE13200" i="16"/>
  <c r="AE13201" i="16"/>
  <c r="AE13202" i="16"/>
  <c r="AE13203" i="16"/>
  <c r="AE13204" i="16"/>
  <c r="AE13205" i="16"/>
  <c r="AE13206" i="16"/>
  <c r="AE13207" i="16"/>
  <c r="AE13208" i="16"/>
  <c r="AE13209" i="16"/>
  <c r="AE13210" i="16"/>
  <c r="AE13211" i="16"/>
  <c r="AE13212" i="16"/>
  <c r="AE13213" i="16"/>
  <c r="AE13214" i="16"/>
  <c r="AE13215" i="16"/>
  <c r="AE13216" i="16"/>
  <c r="AE13217" i="16"/>
  <c r="AE13218" i="16"/>
  <c r="AE13219" i="16"/>
  <c r="AE13220" i="16"/>
  <c r="AE13221" i="16"/>
  <c r="AE13222" i="16"/>
  <c r="AE13223" i="16"/>
  <c r="AE13224" i="16"/>
  <c r="AE13225" i="16"/>
  <c r="AE13226" i="16"/>
  <c r="AE13227" i="16"/>
  <c r="AE13228" i="16"/>
  <c r="AE13229" i="16"/>
  <c r="AE13230" i="16"/>
  <c r="AE13231" i="16"/>
  <c r="AE13232" i="16"/>
  <c r="AE13233" i="16"/>
  <c r="AE13234" i="16"/>
  <c r="AE13235" i="16"/>
  <c r="AE13236" i="16"/>
  <c r="AE13237" i="16"/>
  <c r="AE13238" i="16"/>
  <c r="AE13239" i="16"/>
  <c r="AE13240" i="16"/>
  <c r="AE13241" i="16"/>
  <c r="AE13242" i="16"/>
  <c r="AE13243" i="16"/>
  <c r="AE13244" i="16"/>
  <c r="AE13245" i="16"/>
  <c r="AE13246" i="16"/>
  <c r="AE13247" i="16"/>
  <c r="AE13248" i="16"/>
  <c r="AE13249" i="16"/>
  <c r="AE13250" i="16"/>
  <c r="AE13251" i="16"/>
  <c r="AE13252" i="16"/>
  <c r="AE13253" i="16"/>
  <c r="AE13254" i="16"/>
  <c r="AE13255" i="16"/>
  <c r="AE13256" i="16"/>
  <c r="AE13257" i="16"/>
  <c r="AE13258" i="16"/>
  <c r="AE13259" i="16"/>
  <c r="AE13260" i="16"/>
  <c r="AE13261" i="16"/>
  <c r="AE13262" i="16"/>
  <c r="AE13263" i="16"/>
  <c r="AE13264" i="16"/>
  <c r="AE13265" i="16"/>
  <c r="AE13266" i="16"/>
  <c r="AE13267" i="16"/>
  <c r="AE13268" i="16"/>
  <c r="AE13269" i="16"/>
  <c r="AE13270" i="16"/>
  <c r="AE13271" i="16"/>
  <c r="AE13272" i="16"/>
  <c r="AE13273" i="16"/>
  <c r="AE13274" i="16"/>
  <c r="AE13275" i="16"/>
  <c r="AE13276" i="16"/>
  <c r="AE13277" i="16"/>
  <c r="AE13278" i="16"/>
  <c r="AE13279" i="16"/>
  <c r="AE13280" i="16"/>
  <c r="AE13281" i="16"/>
  <c r="AE13282" i="16"/>
  <c r="AE13283" i="16"/>
  <c r="AE13284" i="16"/>
  <c r="AE13285" i="16"/>
  <c r="AE13286" i="16"/>
  <c r="AE13287" i="16"/>
  <c r="AE13288" i="16"/>
  <c r="AE13289" i="16"/>
  <c r="AE13290" i="16"/>
  <c r="AE13291" i="16"/>
  <c r="AE13292" i="16"/>
  <c r="AE13293" i="16"/>
  <c r="AE13294" i="16"/>
  <c r="AE13295" i="16"/>
  <c r="AE13296" i="16"/>
  <c r="AE13297" i="16"/>
  <c r="AE13298" i="16"/>
  <c r="AE13299" i="16"/>
  <c r="AE13300" i="16"/>
  <c r="AE13301" i="16"/>
  <c r="AE13302" i="16"/>
  <c r="AE13303" i="16"/>
  <c r="AE13304" i="16"/>
  <c r="AE13305" i="16"/>
  <c r="AE13306" i="16"/>
  <c r="AE13307" i="16"/>
  <c r="AE13308" i="16"/>
  <c r="AE13309" i="16"/>
  <c r="AE13310" i="16"/>
  <c r="AE13311" i="16"/>
  <c r="AE13312" i="16"/>
  <c r="AE13313" i="16"/>
  <c r="AE13314" i="16"/>
  <c r="AE13315" i="16"/>
  <c r="AE13316" i="16"/>
  <c r="AE13317" i="16"/>
  <c r="AE13318" i="16"/>
  <c r="AE13319" i="16"/>
  <c r="AE13320" i="16"/>
  <c r="AE13321" i="16"/>
  <c r="AE13322" i="16"/>
  <c r="AE13323" i="16"/>
  <c r="AE13324" i="16"/>
  <c r="AE13325" i="16"/>
  <c r="AE13326" i="16"/>
  <c r="AE13327" i="16"/>
  <c r="AE13328" i="16"/>
  <c r="AE13329" i="16"/>
  <c r="AE13330" i="16"/>
  <c r="AE13331" i="16"/>
  <c r="AE13332" i="16"/>
  <c r="AE13333" i="16"/>
  <c r="AE13334" i="16"/>
  <c r="AE13335" i="16"/>
  <c r="AE13336" i="16"/>
  <c r="AE13337" i="16"/>
  <c r="AE13338" i="16"/>
  <c r="AE13339" i="16"/>
  <c r="AE13340" i="16"/>
  <c r="AE13341" i="16"/>
  <c r="AE13342" i="16"/>
  <c r="AE13343" i="16"/>
  <c r="AE13344" i="16"/>
  <c r="AE13345" i="16"/>
  <c r="AE13346" i="16"/>
  <c r="AE13347" i="16"/>
  <c r="AE13348" i="16"/>
  <c r="AE13349" i="16"/>
  <c r="AE13350" i="16"/>
  <c r="AE13351" i="16"/>
  <c r="AE13352" i="16"/>
  <c r="AE13353" i="16"/>
  <c r="AE13354" i="16"/>
  <c r="AE13355" i="16"/>
  <c r="AE13356" i="16"/>
  <c r="AE13357" i="16"/>
  <c r="AE13358" i="16"/>
  <c r="AE13359" i="16"/>
  <c r="AE13360" i="16"/>
  <c r="AE13361" i="16"/>
  <c r="AE13362" i="16"/>
  <c r="AE13363" i="16"/>
  <c r="AE13364" i="16"/>
  <c r="AE13365" i="16"/>
  <c r="AE13366" i="16"/>
  <c r="AE13367" i="16"/>
  <c r="AE13368" i="16"/>
  <c r="AE13369" i="16"/>
  <c r="AE13370" i="16"/>
  <c r="AE13371" i="16"/>
  <c r="AE13372" i="16"/>
  <c r="AE13373" i="16"/>
  <c r="AE13374" i="16"/>
  <c r="AE13375" i="16"/>
  <c r="AE13376" i="16"/>
  <c r="AE13377" i="16"/>
  <c r="AE13378" i="16"/>
  <c r="AE13379" i="16"/>
  <c r="AE13380" i="16"/>
  <c r="AE13381" i="16"/>
  <c r="AE13382" i="16"/>
  <c r="AE13383" i="16"/>
  <c r="AE13384" i="16"/>
  <c r="AE13385" i="16"/>
  <c r="AE13386" i="16"/>
  <c r="AE13387" i="16"/>
  <c r="AE13388" i="16"/>
  <c r="AE13389" i="16"/>
  <c r="AE13390" i="16"/>
  <c r="AE13391" i="16"/>
  <c r="AE13392" i="16"/>
  <c r="AE13393" i="16"/>
  <c r="AE13394" i="16"/>
  <c r="AE13395" i="16"/>
  <c r="AE13396" i="16"/>
  <c r="AE13397" i="16"/>
  <c r="AE13398" i="16"/>
  <c r="AE13399" i="16"/>
  <c r="AE13400" i="16"/>
  <c r="AE13401" i="16"/>
  <c r="AE13402" i="16"/>
  <c r="AE13403" i="16"/>
  <c r="AE13404" i="16"/>
  <c r="AE13405" i="16"/>
  <c r="AE13406" i="16"/>
  <c r="AE13407" i="16"/>
  <c r="AE13408" i="16"/>
  <c r="AE13409" i="16"/>
  <c r="AE13410" i="16"/>
  <c r="AE13411" i="16"/>
  <c r="AE13412" i="16"/>
  <c r="AE13413" i="16"/>
  <c r="AE13414" i="16"/>
  <c r="AE13415" i="16"/>
  <c r="AE13416" i="16"/>
  <c r="AE13417" i="16"/>
  <c r="AE13418" i="16"/>
  <c r="AE13419" i="16"/>
  <c r="AE13420" i="16"/>
  <c r="AE13421" i="16"/>
  <c r="AE13422" i="16"/>
  <c r="AE13423" i="16"/>
  <c r="AE13424" i="16"/>
  <c r="AE13425" i="16"/>
  <c r="AE13426" i="16"/>
  <c r="AE13427" i="16"/>
  <c r="AE13428" i="16"/>
  <c r="AE13429" i="16"/>
  <c r="AE13430" i="16"/>
  <c r="AE13431" i="16"/>
  <c r="AE13432" i="16"/>
  <c r="AE13433" i="16"/>
  <c r="AE13434" i="16"/>
  <c r="AE13435" i="16"/>
  <c r="AE13436" i="16"/>
  <c r="AE13437" i="16"/>
  <c r="AE13438" i="16"/>
  <c r="AE13439" i="16"/>
  <c r="AE13440" i="16"/>
  <c r="AE13441" i="16"/>
  <c r="AE13442" i="16"/>
  <c r="AE13443" i="16"/>
  <c r="AE13444" i="16"/>
  <c r="AE13445" i="16"/>
  <c r="AE13446" i="16"/>
  <c r="AE13447" i="16"/>
  <c r="AE13448" i="16"/>
  <c r="AE13449" i="16"/>
  <c r="AE13450" i="16"/>
  <c r="AE13451" i="16"/>
  <c r="AE13452" i="16"/>
  <c r="AE13453" i="16"/>
  <c r="AE13454" i="16"/>
  <c r="AE13455" i="16"/>
  <c r="AE13456" i="16"/>
  <c r="AE13457" i="16"/>
  <c r="AE13458" i="16"/>
  <c r="AE13459" i="16"/>
  <c r="AE13460" i="16"/>
  <c r="AE13461" i="16"/>
  <c r="AE13462" i="16"/>
  <c r="AE13463" i="16"/>
  <c r="AE13464" i="16"/>
  <c r="AE13465" i="16"/>
  <c r="AE13466" i="16"/>
  <c r="AE13467" i="16"/>
  <c r="AE13468" i="16"/>
  <c r="AE13469" i="16"/>
  <c r="AE13470" i="16"/>
  <c r="AE13471" i="16"/>
  <c r="AE13472" i="16"/>
  <c r="AE13473" i="16"/>
  <c r="AE13474" i="16"/>
  <c r="AE13475" i="16"/>
  <c r="AE13476" i="16"/>
  <c r="AE13477" i="16"/>
  <c r="AE13478" i="16"/>
  <c r="AE13479" i="16"/>
  <c r="AE13480" i="16"/>
  <c r="AE13481" i="16"/>
  <c r="AE13482" i="16"/>
  <c r="AE13483" i="16"/>
  <c r="AE13484" i="16"/>
  <c r="AE13485" i="16"/>
  <c r="AE13486" i="16"/>
  <c r="AE13487" i="16"/>
  <c r="AE13488" i="16"/>
  <c r="AE13489" i="16"/>
  <c r="AE13490" i="16"/>
  <c r="AE13491" i="16"/>
  <c r="AE13492" i="16"/>
  <c r="AE13493" i="16"/>
  <c r="AE13494" i="16"/>
  <c r="AE13495" i="16"/>
  <c r="AE13496" i="16"/>
  <c r="AE13497" i="16"/>
  <c r="AE13498" i="16"/>
  <c r="AE13499" i="16"/>
  <c r="AE13500" i="16"/>
  <c r="AE13501" i="16"/>
  <c r="AE13502" i="16"/>
  <c r="AE13503" i="16"/>
  <c r="AE13504" i="16"/>
  <c r="AE13505" i="16"/>
  <c r="AE13506" i="16"/>
  <c r="AE13507" i="16"/>
  <c r="AE13508" i="16"/>
  <c r="AE13509" i="16"/>
  <c r="AE13510" i="16"/>
  <c r="AE13511" i="16"/>
  <c r="AE13512" i="16"/>
  <c r="AE13513" i="16"/>
  <c r="AE13514" i="16"/>
  <c r="AE13515" i="16"/>
  <c r="AE13516" i="16"/>
  <c r="AE13517" i="16"/>
  <c r="AE13518" i="16"/>
  <c r="AE13519" i="16"/>
  <c r="AE13520" i="16"/>
  <c r="AE13521" i="16"/>
  <c r="AE13522" i="16"/>
  <c r="AE13523" i="16"/>
  <c r="AE13524" i="16"/>
  <c r="AE13525" i="16"/>
  <c r="AE13526" i="16"/>
  <c r="AE13527" i="16"/>
  <c r="AE13528" i="16"/>
  <c r="AE13529" i="16"/>
  <c r="AE13530" i="16"/>
  <c r="AE13531" i="16"/>
  <c r="AE13532" i="16"/>
  <c r="AE13533" i="16"/>
  <c r="AE13534" i="16"/>
  <c r="AE13535" i="16"/>
  <c r="AE13536" i="16"/>
  <c r="AE13537" i="16"/>
  <c r="AE13538" i="16"/>
  <c r="AE13539" i="16"/>
  <c r="AE13540" i="16"/>
  <c r="AE13541" i="16"/>
  <c r="AE13542" i="16"/>
  <c r="AE13543" i="16"/>
  <c r="AE13544" i="16"/>
  <c r="AE13545" i="16"/>
  <c r="AE13546" i="16"/>
  <c r="AE13547" i="16"/>
  <c r="AE13548" i="16"/>
  <c r="AE13549" i="16"/>
  <c r="AE13550" i="16"/>
  <c r="AE13551" i="16"/>
  <c r="AE13552" i="16"/>
  <c r="AE13553" i="16"/>
  <c r="AE13554" i="16"/>
  <c r="AE13555" i="16"/>
  <c r="AE13556" i="16"/>
  <c r="AE13557" i="16"/>
  <c r="AE13558" i="16"/>
  <c r="AE13559" i="16"/>
  <c r="AE13560" i="16"/>
  <c r="AE13561" i="16"/>
  <c r="AE13562" i="16"/>
  <c r="AE13563" i="16"/>
  <c r="AE13564" i="16"/>
  <c r="AE13565" i="16"/>
  <c r="AE13566" i="16"/>
  <c r="AE13567" i="16"/>
  <c r="AE13568" i="16"/>
  <c r="AE13569" i="16"/>
  <c r="AE13570" i="16"/>
  <c r="AE13571" i="16"/>
  <c r="AE13572" i="16"/>
  <c r="AE13573" i="16"/>
  <c r="AE13574" i="16"/>
  <c r="AE13575" i="16"/>
  <c r="AE13576" i="16"/>
  <c r="AE13577" i="16"/>
  <c r="AE13578" i="16"/>
  <c r="AE13579" i="16"/>
  <c r="AE13580" i="16"/>
  <c r="AE13581" i="16"/>
  <c r="AE13582" i="16"/>
  <c r="AE13583" i="16"/>
  <c r="AE13584" i="16"/>
  <c r="AE13585" i="16"/>
  <c r="AE13586" i="16"/>
  <c r="AE13587" i="16"/>
  <c r="AE13588" i="16"/>
  <c r="AE13589" i="16"/>
  <c r="AE13590" i="16"/>
  <c r="AE13591" i="16"/>
  <c r="AE13592" i="16"/>
  <c r="AE13593" i="16"/>
  <c r="AE13594" i="16"/>
  <c r="AE13595" i="16"/>
  <c r="AE13596" i="16"/>
  <c r="AE13597" i="16"/>
  <c r="AE13598" i="16"/>
  <c r="AE13599" i="16"/>
  <c r="AE13600" i="16"/>
  <c r="AE13601" i="16"/>
  <c r="AE13602" i="16"/>
  <c r="AE13603" i="16"/>
  <c r="AE13604" i="16"/>
  <c r="AE13605" i="16"/>
  <c r="AE13606" i="16"/>
  <c r="AE13607" i="16"/>
  <c r="AE13608" i="16"/>
  <c r="AE13609" i="16"/>
  <c r="AE13610" i="16"/>
  <c r="AE13611" i="16"/>
  <c r="AE13612" i="16"/>
  <c r="AE13613" i="16"/>
  <c r="AE13614" i="16"/>
  <c r="AE13615" i="16"/>
  <c r="AE13616" i="16"/>
  <c r="AE13617" i="16"/>
  <c r="AE13618" i="16"/>
  <c r="AE13619" i="16"/>
  <c r="AE13620" i="16"/>
  <c r="AE13621" i="16"/>
  <c r="AE13622" i="16"/>
  <c r="AE13623" i="16"/>
  <c r="AE13624" i="16"/>
  <c r="AE13625" i="16"/>
  <c r="AE13626" i="16"/>
  <c r="AE13627" i="16"/>
  <c r="AE13628" i="16"/>
  <c r="AE13629" i="16"/>
  <c r="AE13630" i="16"/>
  <c r="AE13631" i="16"/>
  <c r="AE13632" i="16"/>
  <c r="AE13633" i="16"/>
  <c r="AE13634" i="16"/>
  <c r="AE13635" i="16"/>
  <c r="AE13636" i="16"/>
  <c r="AE13637" i="16"/>
  <c r="AE13638" i="16"/>
  <c r="AE13639" i="16"/>
  <c r="AE13640" i="16"/>
  <c r="AE13641" i="16"/>
  <c r="AE13642" i="16"/>
  <c r="AE13643" i="16"/>
  <c r="AE13644" i="16"/>
  <c r="AE13645" i="16"/>
  <c r="AE13646" i="16"/>
  <c r="AE13647" i="16"/>
  <c r="AE13648" i="16"/>
  <c r="AE13649" i="16"/>
  <c r="AE13650" i="16"/>
  <c r="AE13651" i="16"/>
  <c r="AE13652" i="16"/>
  <c r="AE13653" i="16"/>
  <c r="AE13654" i="16"/>
  <c r="AE13655" i="16"/>
  <c r="AE13656" i="16"/>
  <c r="AE13657" i="16"/>
  <c r="AE13658" i="16"/>
  <c r="AE13659" i="16"/>
  <c r="AE13660" i="16"/>
  <c r="AE13661" i="16"/>
  <c r="AE13662" i="16"/>
  <c r="AE13663" i="16"/>
  <c r="AE13664" i="16"/>
  <c r="AE13665" i="16"/>
  <c r="AE13666" i="16"/>
  <c r="AE13667" i="16"/>
  <c r="AE13668" i="16"/>
  <c r="AE13669" i="16"/>
  <c r="AE13670" i="16"/>
  <c r="AE13671" i="16"/>
  <c r="AE13672" i="16"/>
  <c r="AE13673" i="16"/>
  <c r="AE13674" i="16"/>
  <c r="AE13675" i="16"/>
  <c r="AE13676" i="16"/>
  <c r="AE13677" i="16"/>
  <c r="AE13678" i="16"/>
  <c r="AE13679" i="16"/>
  <c r="AE13680" i="16"/>
  <c r="AE13681" i="16"/>
  <c r="AE13682" i="16"/>
  <c r="AE13683" i="16"/>
  <c r="AE13684" i="16"/>
  <c r="AE13685" i="16"/>
  <c r="AE13686" i="16"/>
  <c r="AE13687" i="16"/>
  <c r="AE13688" i="16"/>
  <c r="AE13689" i="16"/>
  <c r="AE13690" i="16"/>
  <c r="AE13691" i="16"/>
  <c r="AE13692" i="16"/>
  <c r="AE13693" i="16"/>
  <c r="AE13694" i="16"/>
  <c r="AE13695" i="16"/>
  <c r="AE13696" i="16"/>
  <c r="AE13697" i="16"/>
  <c r="AE13698" i="16"/>
  <c r="AE13699" i="16"/>
  <c r="AE13700" i="16"/>
  <c r="AE13701" i="16"/>
  <c r="AE13702" i="16"/>
  <c r="AE13703" i="16"/>
  <c r="AE13704" i="16"/>
  <c r="AE13705" i="16"/>
  <c r="AE13706" i="16"/>
  <c r="AE13707" i="16"/>
  <c r="AE13708" i="16"/>
  <c r="AE13709" i="16"/>
  <c r="AE13710" i="16"/>
  <c r="AE13711" i="16"/>
  <c r="AE13712" i="16"/>
  <c r="AE13713" i="16"/>
  <c r="AE13714" i="16"/>
  <c r="AE13715" i="16"/>
  <c r="AE13716" i="16"/>
  <c r="AE13717" i="16"/>
  <c r="AE13718" i="16"/>
  <c r="AE13719" i="16"/>
  <c r="AE13720" i="16"/>
  <c r="AE13721" i="16"/>
  <c r="AE13722" i="16"/>
  <c r="AE13723" i="16"/>
  <c r="AE13724" i="16"/>
  <c r="AE13725" i="16"/>
  <c r="AE13726" i="16"/>
  <c r="AE13727" i="16"/>
  <c r="AE13728" i="16"/>
  <c r="AE13729" i="16"/>
  <c r="AE13730" i="16"/>
  <c r="AE13731" i="16"/>
  <c r="AE13732" i="16"/>
  <c r="AE13733" i="16"/>
  <c r="AE13734" i="16"/>
  <c r="AE13735" i="16"/>
  <c r="AE13736" i="16"/>
  <c r="AE13737" i="16"/>
  <c r="AE13738" i="16"/>
  <c r="AE13739" i="16"/>
  <c r="AE13740" i="16"/>
  <c r="AE13741" i="16"/>
  <c r="AE13742" i="16"/>
  <c r="AE13743" i="16"/>
  <c r="AE13744" i="16"/>
  <c r="AE13745" i="16"/>
  <c r="AE13746" i="16"/>
  <c r="AE13747" i="16"/>
  <c r="AE13748" i="16"/>
  <c r="AE13749" i="16"/>
  <c r="AE13750" i="16"/>
  <c r="AE13751" i="16"/>
  <c r="AE13752" i="16"/>
  <c r="AE13753" i="16"/>
  <c r="AE13754" i="16"/>
  <c r="AE13755" i="16"/>
  <c r="AE13756" i="16"/>
  <c r="AE13757" i="16"/>
  <c r="AE13758" i="16"/>
  <c r="AE13759" i="16"/>
  <c r="AE13760" i="16"/>
  <c r="AE13761" i="16"/>
  <c r="AE13762" i="16"/>
  <c r="AE13763" i="16"/>
  <c r="AE13764" i="16"/>
  <c r="AE13765" i="16"/>
  <c r="AE13766" i="16"/>
  <c r="AE13767" i="16"/>
  <c r="AE13768" i="16"/>
  <c r="AE13769" i="16"/>
  <c r="AE13770" i="16"/>
  <c r="AE13771" i="16"/>
  <c r="AE13772" i="16"/>
  <c r="AE13773" i="16"/>
  <c r="AE13774" i="16"/>
  <c r="AE13775" i="16"/>
  <c r="AE13776" i="16"/>
  <c r="AE13777" i="16"/>
  <c r="AE13778" i="16"/>
  <c r="AE13779" i="16"/>
  <c r="AE13780" i="16"/>
  <c r="AE13781" i="16"/>
  <c r="AE13782" i="16"/>
  <c r="AE13783" i="16"/>
  <c r="AE13784" i="16"/>
  <c r="AE13785" i="16"/>
  <c r="AE13786" i="16"/>
  <c r="AE13787" i="16"/>
  <c r="AE13788" i="16"/>
  <c r="AE13789" i="16"/>
  <c r="AE13790" i="16"/>
  <c r="AE13791" i="16"/>
  <c r="AE13792" i="16"/>
  <c r="AE13793" i="16"/>
  <c r="AE13794" i="16"/>
  <c r="AE13795" i="16"/>
  <c r="AE13796" i="16"/>
  <c r="AE13797" i="16"/>
  <c r="AE13798" i="16"/>
  <c r="AE13799" i="16"/>
  <c r="AE13800" i="16"/>
  <c r="AE13801" i="16"/>
  <c r="AE13802" i="16"/>
  <c r="AE13803" i="16"/>
  <c r="AE13804" i="16"/>
  <c r="AE13805" i="16"/>
  <c r="AE13806" i="16"/>
  <c r="AE13807" i="16"/>
  <c r="AE13808" i="16"/>
  <c r="AE13809" i="16"/>
  <c r="AE13810" i="16"/>
  <c r="AE13811" i="16"/>
  <c r="AE13812" i="16"/>
  <c r="AE13813" i="16"/>
  <c r="AE13814" i="16"/>
  <c r="AE13815" i="16"/>
  <c r="AE13816" i="16"/>
  <c r="AE13817" i="16"/>
  <c r="AE13818" i="16"/>
  <c r="AE13819" i="16"/>
  <c r="AE13820" i="16"/>
  <c r="AE13821" i="16"/>
  <c r="AE13822" i="16"/>
  <c r="AE13823" i="16"/>
  <c r="AE13824" i="16"/>
  <c r="AE13825" i="16"/>
  <c r="AE13826" i="16"/>
  <c r="AE13827" i="16"/>
  <c r="AE13828" i="16"/>
  <c r="AE13829" i="16"/>
  <c r="AE13830" i="16"/>
  <c r="AE13831" i="16"/>
  <c r="AE13832" i="16"/>
  <c r="AE13833" i="16"/>
  <c r="AE13834" i="16"/>
  <c r="AE13835" i="16"/>
  <c r="AE13836" i="16"/>
  <c r="AE13837" i="16"/>
  <c r="AE13838" i="16"/>
  <c r="AE13839" i="16"/>
  <c r="AE13840" i="16"/>
  <c r="AE13841" i="16"/>
  <c r="AE13842" i="16"/>
  <c r="AE13843" i="16"/>
  <c r="AE13844" i="16"/>
  <c r="AE13845" i="16"/>
  <c r="AE13846" i="16"/>
  <c r="AE13847" i="16"/>
  <c r="AE13848" i="16"/>
  <c r="AE13849" i="16"/>
  <c r="AE13850" i="16"/>
  <c r="AE13851" i="16"/>
  <c r="AE13852" i="16"/>
  <c r="AE13853" i="16"/>
  <c r="AE13854" i="16"/>
  <c r="AE13855" i="16"/>
  <c r="AE13856" i="16"/>
  <c r="AE13857" i="16"/>
  <c r="AE13858" i="16"/>
  <c r="AE13859" i="16"/>
  <c r="AE13860" i="16"/>
  <c r="AE13861" i="16"/>
  <c r="AE13862" i="16"/>
  <c r="AE13863" i="16"/>
  <c r="AE13864" i="16"/>
  <c r="AE13865" i="16"/>
  <c r="AE13866" i="16"/>
  <c r="AE13867" i="16"/>
  <c r="AE13868" i="16"/>
  <c r="AE13869" i="16"/>
  <c r="AE13870" i="16"/>
  <c r="AE13871" i="16"/>
  <c r="AE13872" i="16"/>
  <c r="AE13873" i="16"/>
  <c r="AE13874" i="16"/>
  <c r="AE13875" i="16"/>
  <c r="AE13876" i="16"/>
  <c r="AE13877" i="16"/>
  <c r="AE13878" i="16"/>
  <c r="AE13879" i="16"/>
  <c r="AE13880" i="16"/>
  <c r="AE13881" i="16"/>
  <c r="AE13882" i="16"/>
  <c r="AE13883" i="16"/>
  <c r="AE13884" i="16"/>
  <c r="AE13885" i="16"/>
  <c r="AE13886" i="16"/>
  <c r="AE13887" i="16"/>
  <c r="AE13888" i="16"/>
  <c r="AE13889" i="16"/>
  <c r="AE13890" i="16"/>
  <c r="AE13891" i="16"/>
  <c r="AE13892" i="16"/>
  <c r="AE13893" i="16"/>
  <c r="AE13894" i="16"/>
  <c r="AE13895" i="16"/>
  <c r="AE13896" i="16"/>
  <c r="AE13897" i="16"/>
  <c r="AE13898" i="16"/>
  <c r="AE13899" i="16"/>
  <c r="AE13900" i="16"/>
  <c r="AE13901" i="16"/>
  <c r="AE13902" i="16"/>
  <c r="AE13903" i="16"/>
  <c r="AE13904" i="16"/>
  <c r="AE13905" i="16"/>
  <c r="AE13906" i="16"/>
  <c r="AE13907" i="16"/>
  <c r="AE13908" i="16"/>
  <c r="AE13909" i="16"/>
  <c r="AE13910" i="16"/>
  <c r="AE13911" i="16"/>
  <c r="AE13912" i="16"/>
  <c r="AE13913" i="16"/>
  <c r="AE13914" i="16"/>
  <c r="AE13915" i="16"/>
  <c r="AE13916" i="16"/>
  <c r="AE13917" i="16"/>
  <c r="AE13918" i="16"/>
  <c r="AE13919" i="16"/>
  <c r="AE13920" i="16"/>
  <c r="AE13921" i="16"/>
  <c r="AE13922" i="16"/>
  <c r="AE13923" i="16"/>
  <c r="AE13924" i="16"/>
  <c r="AE13925" i="16"/>
  <c r="AE13926" i="16"/>
  <c r="AE13927" i="16"/>
  <c r="AE13928" i="16"/>
  <c r="AE13929" i="16"/>
  <c r="AE13930" i="16"/>
  <c r="AE13931" i="16"/>
  <c r="AE13932" i="16"/>
  <c r="AE13933" i="16"/>
  <c r="AE13934" i="16"/>
  <c r="AE13935" i="16"/>
  <c r="AE13936" i="16"/>
  <c r="AE13937" i="16"/>
  <c r="AE13938" i="16"/>
  <c r="AE13939" i="16"/>
  <c r="AE13940" i="16"/>
  <c r="AE13941" i="16"/>
  <c r="AE13942" i="16"/>
  <c r="AE13943" i="16"/>
  <c r="AE13944" i="16"/>
  <c r="AE13945" i="16"/>
  <c r="AE13946" i="16"/>
  <c r="AE13947" i="16"/>
  <c r="AE13948" i="16"/>
  <c r="AE13949" i="16"/>
  <c r="AE13950" i="16"/>
  <c r="AE13951" i="16"/>
  <c r="AE13952" i="16"/>
  <c r="AE13953" i="16"/>
  <c r="AE13954" i="16"/>
  <c r="AE13955" i="16"/>
  <c r="AE13956" i="16"/>
  <c r="AE13957" i="16"/>
  <c r="AE13958" i="16"/>
  <c r="AE13959" i="16"/>
  <c r="AE13960" i="16"/>
  <c r="AE13961" i="16"/>
  <c r="AE13962" i="16"/>
  <c r="AE13963" i="16"/>
  <c r="AE13964" i="16"/>
  <c r="AE13965" i="16"/>
  <c r="AE13966" i="16"/>
  <c r="AE13967" i="16"/>
  <c r="AE13968" i="16"/>
  <c r="AE13969" i="16"/>
  <c r="AE13970" i="16"/>
  <c r="AE13971" i="16"/>
  <c r="AE13972" i="16"/>
  <c r="AE13973" i="16"/>
  <c r="AE13974" i="16"/>
  <c r="AE13975" i="16"/>
  <c r="AE13976" i="16"/>
  <c r="AE13977" i="16"/>
  <c r="AE13978" i="16"/>
  <c r="AE13979" i="16"/>
  <c r="AE13980" i="16"/>
  <c r="AE13981" i="16"/>
  <c r="AE13982" i="16"/>
  <c r="AE13983" i="16"/>
  <c r="AE13984" i="16"/>
  <c r="AE13985" i="16"/>
  <c r="AE13986" i="16"/>
  <c r="AE13987" i="16"/>
  <c r="AE13988" i="16"/>
  <c r="AE13989" i="16"/>
  <c r="AE13990" i="16"/>
  <c r="AE13991" i="16"/>
  <c r="AE13992" i="16"/>
  <c r="AE13993" i="16"/>
  <c r="AE13994" i="16"/>
  <c r="AE13995" i="16"/>
  <c r="AE13996" i="16"/>
  <c r="AE13997" i="16"/>
  <c r="AE13998" i="16"/>
  <c r="AE13999" i="16"/>
  <c r="AE14000" i="16"/>
  <c r="AE14001" i="16"/>
  <c r="AE14002" i="16"/>
  <c r="AE14003" i="16"/>
  <c r="AE14004" i="16"/>
  <c r="AE14005" i="16"/>
  <c r="AE14006" i="16"/>
  <c r="AE14007" i="16"/>
  <c r="AE14008" i="16"/>
  <c r="AE14009" i="16"/>
  <c r="AE14010" i="16"/>
  <c r="AE14011" i="16"/>
  <c r="AE14012" i="16"/>
  <c r="AE14013" i="16"/>
  <c r="AE14014" i="16"/>
  <c r="AE14015" i="16"/>
  <c r="AE14016" i="16"/>
  <c r="AE14017" i="16"/>
  <c r="AE14018" i="16"/>
  <c r="AE14019" i="16"/>
  <c r="AE14020" i="16"/>
  <c r="AE14021" i="16"/>
  <c r="AE14022" i="16"/>
  <c r="AE14023" i="16"/>
  <c r="AE14024" i="16"/>
  <c r="AE14025" i="16"/>
  <c r="AE14026" i="16"/>
  <c r="AE14027" i="16"/>
  <c r="AE14028" i="16"/>
  <c r="AE14029" i="16"/>
  <c r="AE14030" i="16"/>
  <c r="AE14031" i="16"/>
  <c r="AE14032" i="16"/>
  <c r="AE14033" i="16"/>
  <c r="AE14034" i="16"/>
  <c r="AE14035" i="16"/>
  <c r="AE14036" i="16"/>
  <c r="AE14037" i="16"/>
  <c r="AE14038" i="16"/>
  <c r="AE14039" i="16"/>
  <c r="AE14040" i="16"/>
  <c r="AE14041" i="16"/>
  <c r="AE14042" i="16"/>
  <c r="AE14043" i="16"/>
  <c r="AE14044" i="16"/>
  <c r="AE14045" i="16"/>
  <c r="AE14046" i="16"/>
  <c r="AE14047" i="16"/>
  <c r="AE14048" i="16"/>
  <c r="AE14049" i="16"/>
  <c r="AE14050" i="16"/>
  <c r="AE14051" i="16"/>
  <c r="AE14052" i="16"/>
  <c r="AE14053" i="16"/>
  <c r="AE14054" i="16"/>
  <c r="AE14055" i="16"/>
  <c r="AE14056" i="16"/>
  <c r="AE14057" i="16"/>
  <c r="AE14058" i="16"/>
  <c r="AE14059" i="16"/>
  <c r="AE14060" i="16"/>
  <c r="AE14061" i="16"/>
  <c r="AE14062" i="16"/>
  <c r="AE14063" i="16"/>
  <c r="AE14064" i="16"/>
  <c r="AE14065" i="16"/>
  <c r="AE14066" i="16"/>
  <c r="AE14067" i="16"/>
  <c r="AE14068" i="16"/>
  <c r="AE14069" i="16"/>
  <c r="AE14070" i="16"/>
  <c r="AE14071" i="16"/>
  <c r="AE14072" i="16"/>
  <c r="AE14073" i="16"/>
  <c r="AE14074" i="16"/>
  <c r="AE14075" i="16"/>
  <c r="AE14076" i="16"/>
  <c r="AE14077" i="16"/>
  <c r="AE14078" i="16"/>
  <c r="AE14079" i="16"/>
  <c r="AE14080" i="16"/>
  <c r="AE14081" i="16"/>
  <c r="AE14082" i="16"/>
  <c r="AE14083" i="16"/>
  <c r="AE14084" i="16"/>
  <c r="AE14085" i="16"/>
  <c r="AE14086" i="16"/>
  <c r="AE14087" i="16"/>
  <c r="AE14088" i="16"/>
  <c r="AE14089" i="16"/>
  <c r="AE14090" i="16"/>
  <c r="AE14091" i="16"/>
  <c r="AE14092" i="16"/>
  <c r="AE14093" i="16"/>
  <c r="AE14094" i="16"/>
  <c r="AE14095" i="16"/>
  <c r="AE14096" i="16"/>
  <c r="AE14097" i="16"/>
  <c r="AE14098" i="16"/>
  <c r="AE14099" i="16"/>
  <c r="AE14100" i="16"/>
  <c r="AE14101" i="16"/>
  <c r="AE14102" i="16"/>
  <c r="AE14103" i="16"/>
  <c r="AE14104" i="16"/>
  <c r="AE14105" i="16"/>
  <c r="AE14106" i="16"/>
  <c r="AE14107" i="16"/>
  <c r="AE14108" i="16"/>
  <c r="AE14109" i="16"/>
  <c r="AE14110" i="16"/>
  <c r="AE14111" i="16"/>
  <c r="AE14112" i="16"/>
  <c r="AE14113" i="16"/>
  <c r="AE14114" i="16"/>
  <c r="AE14115" i="16"/>
  <c r="AE14116" i="16"/>
  <c r="AE14117" i="16"/>
  <c r="AE14118" i="16"/>
  <c r="AE14119" i="16"/>
  <c r="AE14120" i="16"/>
  <c r="AE14121" i="16"/>
  <c r="AE14122" i="16"/>
  <c r="AE14123" i="16"/>
  <c r="AE14124" i="16"/>
  <c r="AE14125" i="16"/>
  <c r="AE14126" i="16"/>
  <c r="AE14127" i="16"/>
  <c r="AE14128" i="16"/>
  <c r="AE14129" i="16"/>
  <c r="AE14130" i="16"/>
  <c r="AE14131" i="16"/>
  <c r="AE14132" i="16"/>
  <c r="AE14133" i="16"/>
  <c r="AE14134" i="16"/>
  <c r="AE14135" i="16"/>
  <c r="AE14136" i="16"/>
  <c r="AE14137" i="16"/>
  <c r="AE14138" i="16"/>
  <c r="AE14139" i="16"/>
  <c r="AE14140" i="16"/>
  <c r="AE14141" i="16"/>
  <c r="AE14142" i="16"/>
  <c r="AE14143" i="16"/>
  <c r="AE14144" i="16"/>
  <c r="AE14145" i="16"/>
  <c r="AE14146" i="16"/>
  <c r="AE14147" i="16"/>
  <c r="AE14148" i="16"/>
  <c r="AE14149" i="16"/>
  <c r="AE14150" i="16"/>
  <c r="AE14151" i="16"/>
  <c r="AE14152" i="16"/>
  <c r="AE14153" i="16"/>
  <c r="AE14154" i="16"/>
  <c r="AE14155" i="16"/>
  <c r="AE14156" i="16"/>
  <c r="AE14157" i="16"/>
  <c r="AE14158" i="16"/>
  <c r="AE14159" i="16"/>
  <c r="AE14160" i="16"/>
  <c r="AE14161" i="16"/>
  <c r="AE14162" i="16"/>
  <c r="AE14163" i="16"/>
  <c r="AE14164" i="16"/>
  <c r="AE14165" i="16"/>
  <c r="AE14166" i="16"/>
  <c r="AE14167" i="16"/>
  <c r="AE14168" i="16"/>
  <c r="AE14169" i="16"/>
  <c r="AE14170" i="16"/>
  <c r="AE14171" i="16"/>
  <c r="AE14172" i="16"/>
  <c r="AE14173" i="16"/>
  <c r="AE14174" i="16"/>
  <c r="AE14175" i="16"/>
  <c r="AE14176" i="16"/>
  <c r="AE14177" i="16"/>
  <c r="AE14178" i="16"/>
  <c r="AE14179" i="16"/>
  <c r="AE14180" i="16"/>
  <c r="AE14181" i="16"/>
  <c r="AE14182" i="16"/>
  <c r="AE14183" i="16"/>
  <c r="AE14184" i="16"/>
  <c r="AE14185" i="16"/>
  <c r="AE14186" i="16"/>
  <c r="AE14187" i="16"/>
  <c r="AE14188" i="16"/>
  <c r="AE14189" i="16"/>
  <c r="AE14190" i="16"/>
  <c r="AE14191" i="16"/>
  <c r="AE14192" i="16"/>
  <c r="AE14193" i="16"/>
  <c r="AE14194" i="16"/>
  <c r="AE14195" i="16"/>
  <c r="AE14196" i="16"/>
  <c r="AE14197" i="16"/>
  <c r="AE14198" i="16"/>
  <c r="AE14199" i="16"/>
  <c r="AE14200" i="16"/>
  <c r="AE14201" i="16"/>
  <c r="AE14202" i="16"/>
  <c r="AE14203" i="16"/>
  <c r="AE14204" i="16"/>
  <c r="AE14205" i="16"/>
  <c r="AE14206" i="16"/>
  <c r="AE14207" i="16"/>
  <c r="AE14208" i="16"/>
  <c r="AE14209" i="16"/>
  <c r="AE14210" i="16"/>
  <c r="AE14211" i="16"/>
  <c r="AE14212" i="16"/>
  <c r="AE14213" i="16"/>
  <c r="AE14214" i="16"/>
  <c r="AE14215" i="16"/>
  <c r="AE14216" i="16"/>
  <c r="AE14217" i="16"/>
  <c r="AE14218" i="16"/>
  <c r="AE14219" i="16"/>
  <c r="AE14220" i="16"/>
  <c r="AE14221" i="16"/>
  <c r="AE14222" i="16"/>
  <c r="AE14223" i="16"/>
  <c r="AE14224" i="16"/>
  <c r="AE14225" i="16"/>
  <c r="AE14226" i="16"/>
  <c r="AE14227" i="16"/>
  <c r="AE14228" i="16"/>
  <c r="AE14229" i="16"/>
  <c r="AE14230" i="16"/>
  <c r="AE14231" i="16"/>
  <c r="AE14232" i="16"/>
  <c r="AE14233" i="16"/>
  <c r="AE14234" i="16"/>
  <c r="AE14235" i="16"/>
  <c r="AE14236" i="16"/>
  <c r="AE14237" i="16"/>
  <c r="AE14238" i="16"/>
  <c r="AE14239" i="16"/>
  <c r="AE14240" i="16"/>
  <c r="AE14241" i="16"/>
  <c r="AE14242" i="16"/>
  <c r="AE14243" i="16"/>
  <c r="AE14244" i="16"/>
  <c r="AE14245" i="16"/>
  <c r="AE14246" i="16"/>
  <c r="AE14247" i="16"/>
  <c r="AE14248" i="16"/>
  <c r="AE14249" i="16"/>
  <c r="AE14250" i="16"/>
  <c r="AE14251" i="16"/>
  <c r="AE14252" i="16"/>
  <c r="AE14253" i="16"/>
  <c r="AE14254" i="16"/>
  <c r="AE14255" i="16"/>
  <c r="AE14256" i="16"/>
  <c r="AE14257" i="16"/>
  <c r="AE14258" i="16"/>
  <c r="AE14259" i="16"/>
  <c r="AE14260" i="16"/>
  <c r="AE14261" i="16"/>
  <c r="AE14262" i="16"/>
  <c r="AE14263" i="16"/>
  <c r="AE14264" i="16"/>
  <c r="AE14265" i="16"/>
  <c r="AE14266" i="16"/>
  <c r="AE14267" i="16"/>
  <c r="AE14268" i="16"/>
  <c r="AE14269" i="16"/>
  <c r="AE14270" i="16"/>
  <c r="AE14271" i="16"/>
  <c r="AE14272" i="16"/>
  <c r="AE14273" i="16"/>
  <c r="AE14274" i="16"/>
  <c r="AE14275" i="16"/>
  <c r="AE14276" i="16"/>
  <c r="AE14277" i="16"/>
  <c r="AE14278" i="16"/>
  <c r="AE14279" i="16"/>
  <c r="AE14280" i="16"/>
  <c r="AE14281" i="16"/>
  <c r="AE14282" i="16"/>
  <c r="AE14283" i="16"/>
  <c r="AE14284" i="16"/>
  <c r="AE14285" i="16"/>
  <c r="AE14286" i="16"/>
  <c r="AE14287" i="16"/>
  <c r="AE14288" i="16"/>
  <c r="AE14289" i="16"/>
  <c r="AE14290" i="16"/>
  <c r="AE14291" i="16"/>
  <c r="AE14292" i="16"/>
  <c r="AE14293" i="16"/>
  <c r="AE14294" i="16"/>
  <c r="AE14295" i="16"/>
  <c r="AE14296" i="16"/>
  <c r="AE14297" i="16"/>
  <c r="AE14298" i="16"/>
  <c r="AE14299" i="16"/>
  <c r="AE14300" i="16"/>
  <c r="AE14301" i="16"/>
  <c r="AE14302" i="16"/>
  <c r="AE14303" i="16"/>
  <c r="AE14304" i="16"/>
  <c r="AE14305" i="16"/>
  <c r="AE14306" i="16"/>
  <c r="AE14307" i="16"/>
  <c r="AE14308" i="16"/>
  <c r="AE14309" i="16"/>
  <c r="AE14310" i="16"/>
  <c r="AE14311" i="16"/>
  <c r="AE14312" i="16"/>
  <c r="AE14313" i="16"/>
  <c r="AE14314" i="16"/>
  <c r="AE14315" i="16"/>
  <c r="AE14316" i="16"/>
  <c r="AE14317" i="16"/>
  <c r="AE14318" i="16"/>
  <c r="AE14319" i="16"/>
  <c r="AE14320" i="16"/>
  <c r="AE14321" i="16"/>
  <c r="AE14322" i="16"/>
  <c r="AE14323" i="16"/>
  <c r="AE14324" i="16"/>
  <c r="AE14325" i="16"/>
  <c r="AE14326" i="16"/>
  <c r="AE14327" i="16"/>
  <c r="AE14328" i="16"/>
  <c r="AE14329" i="16"/>
  <c r="AE14330" i="16"/>
  <c r="AE14331" i="16"/>
  <c r="AE14332" i="16"/>
  <c r="AE14333" i="16"/>
  <c r="AE14334" i="16"/>
  <c r="AE14335" i="16"/>
  <c r="AE14336" i="16"/>
  <c r="AE14337" i="16"/>
  <c r="AE14338" i="16"/>
  <c r="AE14339" i="16"/>
  <c r="AE14340" i="16"/>
  <c r="AE14341" i="16"/>
  <c r="AE14342" i="16"/>
  <c r="AE14343" i="16"/>
  <c r="AE14344" i="16"/>
  <c r="AE14345" i="16"/>
  <c r="AE14346" i="16"/>
  <c r="AE14347" i="16"/>
  <c r="AE14348" i="16"/>
  <c r="AE14349" i="16"/>
  <c r="AE14350" i="16"/>
  <c r="AE14351" i="16"/>
  <c r="AE14352" i="16"/>
  <c r="AE14353" i="16"/>
  <c r="AE14354" i="16"/>
  <c r="AE14355" i="16"/>
  <c r="AE14356" i="16"/>
  <c r="AE14357" i="16"/>
  <c r="AE14358" i="16"/>
  <c r="AE14359" i="16"/>
  <c r="AE14360" i="16"/>
  <c r="AE14361" i="16"/>
  <c r="AE14362" i="16"/>
  <c r="AE14363" i="16"/>
  <c r="AE14364" i="16"/>
  <c r="AE14365" i="16"/>
  <c r="AE14366" i="16"/>
  <c r="AE14367" i="16"/>
  <c r="AE14368" i="16"/>
  <c r="AE14369" i="16"/>
  <c r="AE14370" i="16"/>
  <c r="AE14371" i="16"/>
  <c r="AE14372" i="16"/>
  <c r="AE14373" i="16"/>
  <c r="AE14374" i="16"/>
  <c r="AE14375" i="16"/>
  <c r="AE14376" i="16"/>
  <c r="AE14377" i="16"/>
  <c r="AE14378" i="16"/>
  <c r="AE14379" i="16"/>
  <c r="AE14380" i="16"/>
  <c r="AE14381" i="16"/>
  <c r="AE14382" i="16"/>
  <c r="AE14383" i="16"/>
  <c r="AE14384" i="16"/>
  <c r="AE14385" i="16"/>
  <c r="AE14386" i="16"/>
  <c r="AE14387" i="16"/>
  <c r="AE14388" i="16"/>
  <c r="AE14389" i="16"/>
  <c r="AE14390" i="16"/>
  <c r="AE14391" i="16"/>
  <c r="AE14392" i="16"/>
  <c r="AE14393" i="16"/>
  <c r="AE14394" i="16"/>
  <c r="AE14395" i="16"/>
  <c r="AE14396" i="16"/>
  <c r="AE14397" i="16"/>
  <c r="AE14398" i="16"/>
  <c r="AE14399" i="16"/>
  <c r="AE14400" i="16"/>
  <c r="AE14401" i="16"/>
  <c r="AE14402" i="16"/>
  <c r="AE14403" i="16"/>
  <c r="AE14404" i="16"/>
  <c r="AE14405" i="16"/>
  <c r="AE14406" i="16"/>
  <c r="AE14407" i="16"/>
  <c r="AE14408" i="16"/>
  <c r="AE14409" i="16"/>
  <c r="AE14410" i="16"/>
  <c r="AE14411" i="16"/>
  <c r="AE14412" i="16"/>
  <c r="AE14413" i="16"/>
  <c r="AE14414" i="16"/>
  <c r="AE14415" i="16"/>
  <c r="AE14416" i="16"/>
  <c r="AE14417" i="16"/>
  <c r="AE14418" i="16"/>
  <c r="AE14419" i="16"/>
  <c r="AE14420" i="16"/>
  <c r="AE14421" i="16"/>
  <c r="AE14422" i="16"/>
  <c r="AE14423" i="16"/>
  <c r="AE14424" i="16"/>
  <c r="AE14425" i="16"/>
  <c r="AE14426" i="16"/>
  <c r="AE14427" i="16"/>
  <c r="AE14428" i="16"/>
  <c r="AE14429" i="16"/>
  <c r="AE14430" i="16"/>
  <c r="AE14431" i="16"/>
  <c r="AE14432" i="16"/>
  <c r="AE14433" i="16"/>
  <c r="AE14434" i="16"/>
  <c r="AE14435" i="16"/>
  <c r="AE14436" i="16"/>
  <c r="AE14437" i="16"/>
  <c r="AE14438" i="16"/>
  <c r="AE14439" i="16"/>
  <c r="AE14440" i="16"/>
  <c r="AE14441" i="16"/>
  <c r="AE14442" i="16"/>
  <c r="AE14443" i="16"/>
  <c r="AE14444" i="16"/>
  <c r="AE14445" i="16"/>
  <c r="AE14446" i="16"/>
  <c r="AE14447" i="16"/>
  <c r="AE14448" i="16"/>
  <c r="AE14449" i="16"/>
  <c r="AE14450" i="16"/>
  <c r="AE14451" i="16"/>
  <c r="AE14452" i="16"/>
  <c r="AE14453" i="16"/>
  <c r="AE14454" i="16"/>
  <c r="AE14455" i="16"/>
  <c r="AE14456" i="16"/>
  <c r="AE14457" i="16"/>
  <c r="AE14458" i="16"/>
  <c r="AE14459" i="16"/>
  <c r="AE14460" i="16"/>
  <c r="AE14461" i="16"/>
  <c r="AE14462" i="16"/>
  <c r="AE14463" i="16"/>
  <c r="AE14464" i="16"/>
  <c r="AE14465" i="16"/>
  <c r="AE14466" i="16"/>
  <c r="AE14467" i="16"/>
  <c r="AE14468" i="16"/>
  <c r="AE14469" i="16"/>
  <c r="AE14470" i="16"/>
  <c r="AE14471" i="16"/>
  <c r="AE14472" i="16"/>
  <c r="AE14473" i="16"/>
  <c r="AE14474" i="16"/>
  <c r="AE14475" i="16"/>
  <c r="AE14476" i="16"/>
  <c r="AE14477" i="16"/>
  <c r="AE14478" i="16"/>
  <c r="AE14479" i="16"/>
  <c r="AE14480" i="16"/>
  <c r="AE14481" i="16"/>
  <c r="AE14482" i="16"/>
  <c r="AE14483" i="16"/>
  <c r="AE14484" i="16"/>
  <c r="AE14485" i="16"/>
  <c r="AE14486" i="16"/>
  <c r="AE14487" i="16"/>
  <c r="AE14488" i="16"/>
  <c r="AE14489" i="16"/>
  <c r="AE14490" i="16"/>
  <c r="AE14491" i="16"/>
  <c r="AE14492" i="16"/>
  <c r="AE14493" i="16"/>
  <c r="AE14494" i="16"/>
  <c r="AE14495" i="16"/>
  <c r="AE14496" i="16"/>
  <c r="AE14497" i="16"/>
  <c r="AE14498" i="16"/>
  <c r="AE14499" i="16"/>
  <c r="AE14500" i="16"/>
  <c r="AE14501" i="16"/>
  <c r="AE14502" i="16"/>
  <c r="AE14503" i="16"/>
  <c r="AE14504" i="16"/>
  <c r="AE14505" i="16"/>
  <c r="AE14506" i="16"/>
  <c r="AE14507" i="16"/>
  <c r="AE14508" i="16"/>
  <c r="AE14509" i="16"/>
  <c r="AE14510" i="16"/>
  <c r="AE14511" i="16"/>
  <c r="AE14512" i="16"/>
  <c r="AE14513" i="16"/>
  <c r="AE14514" i="16"/>
  <c r="AE14515" i="16"/>
  <c r="AE14516" i="16"/>
  <c r="AE14517" i="16"/>
  <c r="AE14518" i="16"/>
  <c r="AE14519" i="16"/>
  <c r="AE14520" i="16"/>
  <c r="AE14521" i="16"/>
  <c r="AE14522" i="16"/>
  <c r="AE14523" i="16"/>
  <c r="AE14524" i="16"/>
  <c r="AE14525" i="16"/>
  <c r="AE14526" i="16"/>
  <c r="AE14527" i="16"/>
  <c r="AE14528" i="16"/>
  <c r="AE14529" i="16"/>
  <c r="AE14530" i="16"/>
  <c r="AE14531" i="16"/>
  <c r="AE14532" i="16"/>
  <c r="AE14533" i="16"/>
  <c r="AE14534" i="16"/>
  <c r="AE14535" i="16"/>
  <c r="AE14536" i="16"/>
  <c r="AE14537" i="16"/>
  <c r="AE14538" i="16"/>
  <c r="AE14539" i="16"/>
  <c r="AE14540" i="16"/>
  <c r="AE14541" i="16"/>
  <c r="AE14542" i="16"/>
  <c r="AE14543" i="16"/>
  <c r="AE14544" i="16"/>
  <c r="AE14545" i="16"/>
  <c r="AE14546" i="16"/>
  <c r="AE14547" i="16"/>
  <c r="AE14548" i="16"/>
  <c r="AE14549" i="16"/>
  <c r="AE14550" i="16"/>
  <c r="AE14551" i="16"/>
  <c r="AE14552" i="16"/>
  <c r="AE14553" i="16"/>
  <c r="AE14554" i="16"/>
  <c r="AE14555" i="16"/>
  <c r="AE14556" i="16"/>
  <c r="AE14557" i="16"/>
  <c r="AE14558" i="16"/>
  <c r="AE14559" i="16"/>
  <c r="AE14560" i="16"/>
  <c r="AE14561" i="16"/>
  <c r="AE14562" i="16"/>
  <c r="AE14563" i="16"/>
  <c r="AE14564" i="16"/>
  <c r="AE14565" i="16"/>
  <c r="AE14566" i="16"/>
  <c r="AE14567" i="16"/>
  <c r="AE14568" i="16"/>
  <c r="AE14569" i="16"/>
  <c r="AE14570" i="16"/>
  <c r="AE14571" i="16"/>
  <c r="AE14572" i="16"/>
  <c r="AE14573" i="16"/>
  <c r="AE14574" i="16"/>
  <c r="AE14575" i="16"/>
  <c r="AE14576" i="16"/>
  <c r="AE14577" i="16"/>
  <c r="AE14578" i="16"/>
  <c r="AE14579" i="16"/>
  <c r="AE14580" i="16"/>
  <c r="AE14581" i="16"/>
  <c r="AE14582" i="16"/>
  <c r="AE14583" i="16"/>
  <c r="AE14584" i="16"/>
  <c r="AE14585" i="16"/>
  <c r="AE14586" i="16"/>
  <c r="AE14587" i="16"/>
  <c r="AE14588" i="16"/>
  <c r="AE14589" i="16"/>
  <c r="AE14590" i="16"/>
  <c r="AE14591" i="16"/>
  <c r="AE14592" i="16"/>
  <c r="AE14593" i="16"/>
  <c r="AE14594" i="16"/>
  <c r="AE14595" i="16"/>
  <c r="AE14596" i="16"/>
  <c r="AE14597" i="16"/>
  <c r="AE14598" i="16"/>
  <c r="AE14599" i="16"/>
  <c r="AE14600" i="16"/>
  <c r="AE14601" i="16"/>
  <c r="AE14602" i="16"/>
  <c r="AE14603" i="16"/>
  <c r="AE14604" i="16"/>
  <c r="AE14605" i="16"/>
  <c r="AE14606" i="16"/>
  <c r="AE14607" i="16"/>
  <c r="AE14608" i="16"/>
  <c r="AE14609" i="16"/>
  <c r="AE14610" i="16"/>
  <c r="AE14611" i="16"/>
  <c r="AE14612" i="16"/>
  <c r="AE14613" i="16"/>
  <c r="AE14614" i="16"/>
  <c r="AE14615" i="16"/>
  <c r="AE14616" i="16"/>
  <c r="AE14617" i="16"/>
  <c r="AE14618" i="16"/>
  <c r="AE14619" i="16"/>
  <c r="AE14620" i="16"/>
  <c r="AE14621" i="16"/>
  <c r="AE14622" i="16"/>
  <c r="AE14623" i="16"/>
  <c r="AE14624" i="16"/>
  <c r="AE14625" i="16"/>
  <c r="AE14626" i="16"/>
  <c r="AE14627" i="16"/>
  <c r="AE14628" i="16"/>
  <c r="AE14629" i="16"/>
  <c r="AE14630" i="16"/>
  <c r="AE14631" i="16"/>
  <c r="AE14632" i="16"/>
  <c r="AE14633" i="16"/>
  <c r="AE14634" i="16"/>
  <c r="AE14635" i="16"/>
  <c r="AE14636" i="16"/>
  <c r="AE14637" i="16"/>
  <c r="AE14638" i="16"/>
  <c r="AE14639" i="16"/>
  <c r="AE14640" i="16"/>
  <c r="AE14641" i="16"/>
  <c r="AE14642" i="16"/>
  <c r="AE14643" i="16"/>
  <c r="AE14644" i="16"/>
  <c r="AE14645" i="16"/>
  <c r="AE14646" i="16"/>
  <c r="AE14647" i="16"/>
  <c r="AE14648" i="16"/>
  <c r="AE14649" i="16"/>
  <c r="AE14650" i="16"/>
  <c r="AE14651" i="16"/>
  <c r="AE14652" i="16"/>
  <c r="AE14653" i="16"/>
  <c r="AE14654" i="16"/>
  <c r="AE14655" i="16"/>
  <c r="AE14656" i="16"/>
  <c r="AE14657" i="16"/>
  <c r="AE14658" i="16"/>
  <c r="AE14659" i="16"/>
  <c r="AE14660" i="16"/>
  <c r="AE14661" i="16"/>
  <c r="AE14662" i="16"/>
  <c r="AE14663" i="16"/>
  <c r="AE14664" i="16"/>
  <c r="AE14665" i="16"/>
  <c r="AE14666" i="16"/>
  <c r="AE14667" i="16"/>
  <c r="AE14668" i="16"/>
  <c r="AE14669" i="16"/>
  <c r="AE14670" i="16"/>
  <c r="AE14671" i="16"/>
  <c r="AE14672" i="16"/>
  <c r="AE14673" i="16"/>
  <c r="AE14674" i="16"/>
  <c r="AE14675" i="16"/>
  <c r="AE14676" i="16"/>
  <c r="AE14677" i="16"/>
  <c r="AE14678" i="16"/>
  <c r="AE14679" i="16"/>
  <c r="AE14680" i="16"/>
  <c r="AE14681" i="16"/>
  <c r="AE14682" i="16"/>
  <c r="AE14683" i="16"/>
  <c r="AE14684" i="16"/>
  <c r="AE14685" i="16"/>
  <c r="AE14686" i="16"/>
  <c r="AE14687" i="16"/>
  <c r="AE14688" i="16"/>
  <c r="AE14689" i="16"/>
  <c r="AE14690" i="16"/>
  <c r="AE14691" i="16"/>
  <c r="AE14692" i="16"/>
  <c r="AE14693" i="16"/>
  <c r="AE14694" i="16"/>
  <c r="AE14695" i="16"/>
  <c r="AE14696" i="16"/>
  <c r="AE14697" i="16"/>
  <c r="AE14698" i="16"/>
  <c r="AE14699" i="16"/>
  <c r="AE14700" i="16"/>
  <c r="AE14701" i="16"/>
  <c r="AE14702" i="16"/>
  <c r="AE14703" i="16"/>
  <c r="AE14704" i="16"/>
  <c r="AE14705" i="16"/>
  <c r="AE14706" i="16"/>
  <c r="AE14707" i="16"/>
  <c r="AE14708" i="16"/>
  <c r="AE14709" i="16"/>
  <c r="AE14710" i="16"/>
  <c r="AE14711" i="16"/>
  <c r="AE14712" i="16"/>
  <c r="AE14713" i="16"/>
  <c r="AE14714" i="16"/>
  <c r="AE14715" i="16"/>
  <c r="AE14716" i="16"/>
  <c r="AE14717" i="16"/>
  <c r="AE14718" i="16"/>
  <c r="AE14719" i="16"/>
  <c r="AE14720" i="16"/>
  <c r="AE14721" i="16"/>
  <c r="AE14722" i="16"/>
  <c r="AE14723" i="16"/>
  <c r="AE14724" i="16"/>
  <c r="AE14725" i="16"/>
  <c r="AE14726" i="16"/>
  <c r="AE14727" i="16"/>
  <c r="AE14728" i="16"/>
  <c r="AE14729" i="16"/>
  <c r="AE14730" i="16"/>
  <c r="AE14731" i="16"/>
  <c r="AE14732" i="16"/>
  <c r="AE14733" i="16"/>
  <c r="AE14734" i="16"/>
  <c r="AE14735" i="16"/>
  <c r="AE14736" i="16"/>
  <c r="AE14737" i="16"/>
  <c r="AE14738" i="16"/>
  <c r="AE14739" i="16"/>
  <c r="AE14740" i="16"/>
  <c r="AE14741" i="16"/>
  <c r="AE14742" i="16"/>
  <c r="AE14743" i="16"/>
  <c r="AE14744" i="16"/>
  <c r="AE14745" i="16"/>
  <c r="AE14746" i="16"/>
  <c r="AE14747" i="16"/>
  <c r="AE14748" i="16"/>
  <c r="AE14749" i="16"/>
  <c r="AE14750" i="16"/>
  <c r="AE14751" i="16"/>
  <c r="AE14752" i="16"/>
  <c r="AE14753" i="16"/>
  <c r="AE14754" i="16"/>
  <c r="AE14755" i="16"/>
  <c r="AE14756" i="16"/>
  <c r="AE14757" i="16"/>
  <c r="AE14758" i="16"/>
  <c r="AE14759" i="16"/>
  <c r="AE14760" i="16"/>
  <c r="AE14761" i="16"/>
  <c r="AE14762" i="16"/>
  <c r="AE14763" i="16"/>
  <c r="AE14764" i="16"/>
  <c r="AE14765" i="16"/>
  <c r="AE14766" i="16"/>
  <c r="AE14767" i="16"/>
  <c r="AE14768" i="16"/>
  <c r="AE14769" i="16"/>
  <c r="AE14770" i="16"/>
  <c r="AE14771" i="16"/>
  <c r="AE14772" i="16"/>
  <c r="AE14773" i="16"/>
  <c r="AE14774" i="16"/>
  <c r="AE14775" i="16"/>
  <c r="AE14776" i="16"/>
  <c r="AE14777" i="16"/>
  <c r="AE14778" i="16"/>
  <c r="AE14779" i="16"/>
  <c r="AE14780" i="16"/>
  <c r="AE14781" i="16"/>
  <c r="AE14782" i="16"/>
  <c r="AE14783" i="16"/>
  <c r="AE14784" i="16"/>
  <c r="AE14785" i="16"/>
  <c r="AE14786" i="16"/>
  <c r="AE14787" i="16"/>
  <c r="AE14788" i="16"/>
  <c r="AE14789" i="16"/>
  <c r="AE14790" i="16"/>
  <c r="AE14791" i="16"/>
  <c r="AE14792" i="16"/>
  <c r="AE14793" i="16"/>
  <c r="AE14794" i="16"/>
  <c r="AE14795" i="16"/>
  <c r="AE14796" i="16"/>
  <c r="AE14797" i="16"/>
  <c r="AE14798" i="16"/>
  <c r="AE14799" i="16"/>
  <c r="AE14800" i="16"/>
  <c r="AE14801" i="16"/>
  <c r="AE14802" i="16"/>
  <c r="AE14803" i="16"/>
  <c r="AE14804" i="16"/>
  <c r="AE14805" i="16"/>
  <c r="AE14806" i="16"/>
  <c r="AE14807" i="16"/>
  <c r="AE14808" i="16"/>
  <c r="AE14809" i="16"/>
  <c r="AE14810" i="16"/>
  <c r="AE14811" i="16"/>
  <c r="AE14812" i="16"/>
  <c r="AE14813" i="16"/>
  <c r="AE14814" i="16"/>
  <c r="AE14815" i="16"/>
  <c r="AE14816" i="16"/>
  <c r="AE14817" i="16"/>
  <c r="AE14818" i="16"/>
  <c r="AE14819" i="16"/>
  <c r="AE14820" i="16"/>
  <c r="AE14821" i="16"/>
  <c r="AE14822" i="16"/>
  <c r="AE14823" i="16"/>
  <c r="AE14824" i="16"/>
  <c r="AE14825" i="16"/>
  <c r="AE14826" i="16"/>
  <c r="AE14827" i="16"/>
  <c r="AE14828" i="16"/>
  <c r="AE14829" i="16"/>
  <c r="AE14830" i="16"/>
  <c r="AE14831" i="16"/>
  <c r="AE14832" i="16"/>
  <c r="AE14833" i="16"/>
  <c r="AE14834" i="16"/>
  <c r="AE14835" i="16"/>
  <c r="AE14836" i="16"/>
  <c r="AE14837" i="16"/>
  <c r="AE14838" i="16"/>
  <c r="AE14839" i="16"/>
  <c r="AE14840" i="16"/>
  <c r="AE14841" i="16"/>
  <c r="AE14842" i="16"/>
  <c r="AE14843" i="16"/>
  <c r="AE14844" i="16"/>
  <c r="AE14845" i="16"/>
  <c r="AE14846" i="16"/>
  <c r="AE14847" i="16"/>
  <c r="AE14848" i="16"/>
  <c r="AE14849" i="16"/>
  <c r="AE14850" i="16"/>
  <c r="AE14851" i="16"/>
  <c r="AE14852" i="16"/>
  <c r="AE14853" i="16"/>
  <c r="AE14854" i="16"/>
  <c r="AE14855" i="16"/>
  <c r="AE14856" i="16"/>
  <c r="AE14857" i="16"/>
  <c r="AE14858" i="16"/>
  <c r="AE14859" i="16"/>
  <c r="AE14860" i="16"/>
  <c r="AE14861" i="16"/>
  <c r="AE14862" i="16"/>
  <c r="AE14863" i="16"/>
  <c r="AE14864" i="16"/>
  <c r="AE14865" i="16"/>
  <c r="AE14866" i="16"/>
  <c r="AE14867" i="16"/>
  <c r="AE14868" i="16"/>
  <c r="AE14869" i="16"/>
  <c r="AE14870" i="16"/>
  <c r="AE14871" i="16"/>
  <c r="AE14872" i="16"/>
  <c r="AE14873" i="16"/>
  <c r="AE14874" i="16"/>
  <c r="AE14875" i="16"/>
  <c r="AE14876" i="16"/>
  <c r="AE14877" i="16"/>
  <c r="AE14878" i="16"/>
  <c r="AE14879" i="16"/>
  <c r="AE14880" i="16"/>
  <c r="AE14881" i="16"/>
  <c r="AE14882" i="16"/>
  <c r="AE14883" i="16"/>
  <c r="AE14884" i="16"/>
  <c r="AE14885" i="16"/>
  <c r="AE14886" i="16"/>
  <c r="AE14887" i="16"/>
  <c r="AE14888" i="16"/>
  <c r="AE14889" i="16"/>
  <c r="AE14890" i="16"/>
  <c r="AE14891" i="16"/>
  <c r="AE14892" i="16"/>
  <c r="AE14893" i="16"/>
  <c r="AE14894" i="16"/>
  <c r="AE14895" i="16"/>
  <c r="AE14896" i="16"/>
  <c r="AE14897" i="16"/>
  <c r="AE14898" i="16"/>
  <c r="AE14899" i="16"/>
  <c r="AE14900" i="16"/>
  <c r="AE14901" i="16"/>
  <c r="AE14902" i="16"/>
  <c r="AE14903" i="16"/>
  <c r="AE14904" i="16"/>
  <c r="AE14905" i="16"/>
  <c r="AE14906" i="16"/>
  <c r="AE14907" i="16"/>
  <c r="AE14908" i="16"/>
  <c r="AE14909" i="16"/>
  <c r="AE14910" i="16"/>
  <c r="AE14911" i="16"/>
  <c r="AE14912" i="16"/>
  <c r="AE14913" i="16"/>
  <c r="AE14914" i="16"/>
  <c r="AE14915" i="16"/>
  <c r="AE14916" i="16"/>
  <c r="AE14917" i="16"/>
  <c r="AE14918" i="16"/>
  <c r="AE14919" i="16"/>
  <c r="AE14920" i="16"/>
  <c r="AE14921" i="16"/>
  <c r="AE14922" i="16"/>
  <c r="AE14923" i="16"/>
  <c r="AE14924" i="16"/>
  <c r="AE14925" i="16"/>
  <c r="AE14926" i="16"/>
  <c r="AE14927" i="16"/>
  <c r="AE14928" i="16"/>
  <c r="AE14929" i="16"/>
  <c r="AE14930" i="16"/>
  <c r="AE14931" i="16"/>
  <c r="AE14932" i="16"/>
  <c r="AE14933" i="16"/>
  <c r="AE14934" i="16"/>
  <c r="AE14935" i="16"/>
  <c r="AE14936" i="16"/>
  <c r="AE14937" i="16"/>
  <c r="AE14938" i="16"/>
  <c r="AE14939" i="16"/>
  <c r="AE14940" i="16"/>
  <c r="AE14941" i="16"/>
  <c r="AE14942" i="16"/>
  <c r="AE14943" i="16"/>
  <c r="AE14944" i="16"/>
  <c r="AE14945" i="16"/>
  <c r="AE14946" i="16"/>
  <c r="AE14947" i="16"/>
  <c r="AE14948" i="16"/>
  <c r="AE14949" i="16"/>
  <c r="AE14950" i="16"/>
  <c r="AE14951" i="16"/>
  <c r="AE14952" i="16"/>
  <c r="AE14953" i="16"/>
  <c r="AE14954" i="16"/>
  <c r="AE14955" i="16"/>
  <c r="AE14956" i="16"/>
  <c r="AE14957" i="16"/>
  <c r="AE14958" i="16"/>
  <c r="AE14959" i="16"/>
  <c r="AE14960" i="16"/>
  <c r="AE14961" i="16"/>
  <c r="AE14962" i="16"/>
  <c r="AE14963" i="16"/>
  <c r="AE14964" i="16"/>
  <c r="AE14965" i="16"/>
  <c r="AE14966" i="16"/>
  <c r="AE14967" i="16"/>
  <c r="AE14968" i="16"/>
  <c r="AE14969" i="16"/>
  <c r="AE14970" i="16"/>
  <c r="AE14971" i="16"/>
  <c r="AE14972" i="16"/>
  <c r="AE14973" i="16"/>
  <c r="AE14974" i="16"/>
  <c r="AE14975" i="16"/>
  <c r="AE14976" i="16"/>
  <c r="AE14977" i="16"/>
  <c r="AE14978" i="16"/>
  <c r="AE14979" i="16"/>
  <c r="AE14980" i="16"/>
  <c r="AE14981" i="16"/>
  <c r="AE14982" i="16"/>
  <c r="AE14983" i="16"/>
  <c r="AE14984" i="16"/>
  <c r="AE14985" i="16"/>
  <c r="AE14986" i="16"/>
  <c r="AE14987" i="16"/>
  <c r="AE14988" i="16"/>
  <c r="AE14989" i="16"/>
  <c r="AE14990" i="16"/>
  <c r="AE14991" i="16"/>
  <c r="AE14992" i="16"/>
  <c r="AE14993" i="16"/>
  <c r="AE14994" i="16"/>
  <c r="AE14995" i="16"/>
  <c r="AE14996" i="16"/>
  <c r="AE14997" i="16"/>
  <c r="AE14998" i="16"/>
  <c r="AE14999" i="16"/>
  <c r="AE15000" i="16"/>
  <c r="AE15001" i="16"/>
  <c r="AE15002" i="16"/>
  <c r="AE15003" i="16"/>
  <c r="AE15004" i="16"/>
  <c r="AE15005" i="16"/>
  <c r="AE15006" i="16"/>
  <c r="AE15007" i="16"/>
  <c r="AE15008" i="16"/>
  <c r="AE15009" i="16"/>
  <c r="AE15010" i="16"/>
  <c r="AE15011" i="16"/>
  <c r="AE15012" i="16"/>
  <c r="AE15013" i="16"/>
  <c r="AE15014" i="16"/>
  <c r="AE15015" i="16"/>
  <c r="AE15016" i="16"/>
  <c r="AE15017" i="16"/>
  <c r="AE15018" i="16"/>
  <c r="AE15019" i="16"/>
  <c r="AE15020" i="16"/>
  <c r="AE15021" i="16"/>
  <c r="AE15022" i="16"/>
  <c r="AE15023" i="16"/>
  <c r="AE15024" i="16"/>
  <c r="AE15025" i="16"/>
  <c r="AE15026" i="16"/>
  <c r="AE15027" i="16"/>
  <c r="AE15028" i="16"/>
  <c r="AE15029" i="16"/>
  <c r="AE15030" i="16"/>
  <c r="AE15031" i="16"/>
  <c r="AE15032" i="16"/>
  <c r="AE15033" i="16"/>
  <c r="AE15034" i="16"/>
  <c r="AE15035" i="16"/>
  <c r="AE15036" i="16"/>
  <c r="AE15037" i="16"/>
  <c r="AE15038" i="16"/>
  <c r="AE15039" i="16"/>
  <c r="AE15040" i="16"/>
  <c r="AE15041" i="16"/>
  <c r="AE15042" i="16"/>
  <c r="AE15043" i="16"/>
  <c r="AE15044" i="16"/>
  <c r="AE15045" i="16"/>
  <c r="AE15046" i="16"/>
  <c r="AE15047" i="16"/>
  <c r="AE15048" i="16"/>
  <c r="AE15049" i="16"/>
  <c r="AE15050" i="16"/>
  <c r="AE15051" i="16"/>
  <c r="AE15052" i="16"/>
  <c r="AE15053" i="16"/>
  <c r="AE15054" i="16"/>
  <c r="AE15055" i="16"/>
  <c r="AE15056" i="16"/>
  <c r="AE15057" i="16"/>
  <c r="AE15058" i="16"/>
  <c r="AE15059" i="16"/>
  <c r="AE15060" i="16"/>
  <c r="AE15061" i="16"/>
  <c r="AE15062" i="16"/>
  <c r="AE15063" i="16"/>
  <c r="AE15064" i="16"/>
  <c r="AE15065" i="16"/>
  <c r="AE15066" i="16"/>
  <c r="AE15067" i="16"/>
  <c r="AE15068" i="16"/>
  <c r="AE15069" i="16"/>
  <c r="AE15070" i="16"/>
  <c r="AE15071" i="16"/>
  <c r="AE15072" i="16"/>
  <c r="AE15073" i="16"/>
  <c r="AE15074" i="16"/>
  <c r="AE15075" i="16"/>
  <c r="AE15076" i="16"/>
  <c r="AE15077" i="16"/>
  <c r="AE15078" i="16"/>
  <c r="AE15079" i="16"/>
  <c r="AE15080" i="16"/>
  <c r="AE15081" i="16"/>
  <c r="AE15082" i="16"/>
  <c r="AE15083" i="16"/>
  <c r="AE15084" i="16"/>
  <c r="AE15085" i="16"/>
  <c r="AE15086" i="16"/>
  <c r="AE15087" i="16"/>
  <c r="AE15088" i="16"/>
  <c r="AE15089" i="16"/>
  <c r="AE15090" i="16"/>
  <c r="AE15091" i="16"/>
  <c r="AE15092" i="16"/>
  <c r="AE15093" i="16"/>
  <c r="AE15094" i="16"/>
  <c r="AE15095" i="16"/>
  <c r="AE15096" i="16"/>
  <c r="AE15097" i="16"/>
  <c r="AE15098" i="16"/>
  <c r="AE15099" i="16"/>
  <c r="AE15100" i="16"/>
  <c r="AE15101" i="16"/>
  <c r="AE15102" i="16"/>
  <c r="AE15103" i="16"/>
  <c r="AE15104" i="16"/>
  <c r="AE15105" i="16"/>
  <c r="AE15106" i="16"/>
  <c r="AE15107" i="16"/>
  <c r="AE15108" i="16"/>
  <c r="AE15109" i="16"/>
  <c r="AE15110" i="16"/>
  <c r="AE15111" i="16"/>
  <c r="AE15112" i="16"/>
  <c r="AE15113" i="16"/>
  <c r="AE15114" i="16"/>
  <c r="AE15115" i="16"/>
  <c r="AE15116" i="16"/>
  <c r="AE15117" i="16"/>
  <c r="AE15118" i="16"/>
  <c r="AE15119" i="16"/>
  <c r="AE15120" i="16"/>
  <c r="AE15121" i="16"/>
  <c r="AE15122" i="16"/>
  <c r="AE15123" i="16"/>
  <c r="AE15124" i="16"/>
  <c r="AE15125" i="16"/>
  <c r="AE15126" i="16"/>
  <c r="AE15127" i="16"/>
  <c r="AE15128" i="16"/>
  <c r="AE15129" i="16"/>
  <c r="AE15130" i="16"/>
  <c r="AE15131" i="16"/>
  <c r="AE15132" i="16"/>
  <c r="AE15133" i="16"/>
  <c r="AE15134" i="16"/>
  <c r="AE15135" i="16"/>
  <c r="AE15136" i="16"/>
  <c r="AE15137" i="16"/>
  <c r="AE15138" i="16"/>
  <c r="AE15139" i="16"/>
  <c r="AE15140" i="16"/>
  <c r="AE15141" i="16"/>
  <c r="AE15142" i="16"/>
  <c r="AE15143" i="16"/>
  <c r="AE15144" i="16"/>
  <c r="AE15145" i="16"/>
  <c r="AE15146" i="16"/>
  <c r="AE15147" i="16"/>
  <c r="AE15148" i="16"/>
  <c r="AE15149" i="16"/>
  <c r="AE15150" i="16"/>
  <c r="AE15151" i="16"/>
  <c r="AE15152" i="16"/>
  <c r="AE15153" i="16"/>
  <c r="AE15154" i="16"/>
  <c r="AE15155" i="16"/>
  <c r="AE15156" i="16"/>
  <c r="AE15157" i="16"/>
  <c r="AE15158" i="16"/>
  <c r="AE15159" i="16"/>
  <c r="AE15160" i="16"/>
  <c r="AE15161" i="16"/>
  <c r="AE15162" i="16"/>
  <c r="AE15163" i="16"/>
  <c r="AE15164" i="16"/>
  <c r="AE15165" i="16"/>
  <c r="AE15166" i="16"/>
  <c r="AE15167" i="16"/>
  <c r="AE15168" i="16"/>
  <c r="AE15169" i="16"/>
  <c r="AE15170" i="16"/>
  <c r="AE15171" i="16"/>
  <c r="AE15172" i="16"/>
  <c r="AE15173" i="16"/>
  <c r="AE15174" i="16"/>
  <c r="AE15175" i="16"/>
  <c r="AE15176" i="16"/>
  <c r="AE15177" i="16"/>
  <c r="AE15178" i="16"/>
  <c r="AE15179" i="16"/>
  <c r="AE15180" i="16"/>
  <c r="AE15181" i="16"/>
  <c r="AE15182" i="16"/>
  <c r="AE15183" i="16"/>
  <c r="AE15184" i="16"/>
  <c r="AE15185" i="16"/>
  <c r="AE15186" i="16"/>
  <c r="AE15187" i="16"/>
  <c r="AE15188" i="16"/>
  <c r="AE15189" i="16"/>
  <c r="AE15190" i="16"/>
  <c r="AE15191" i="16"/>
  <c r="AE15192" i="16"/>
  <c r="AE15193" i="16"/>
  <c r="AE15194" i="16"/>
  <c r="AE15195" i="16"/>
  <c r="AE15196" i="16"/>
  <c r="AE15197" i="16"/>
  <c r="AE15198" i="16"/>
  <c r="AE15199" i="16"/>
  <c r="AE15200" i="16"/>
  <c r="AE15201" i="16"/>
  <c r="AE15202" i="16"/>
  <c r="AE15203" i="16"/>
  <c r="AE15204" i="16"/>
  <c r="AE15205" i="16"/>
  <c r="AE15206" i="16"/>
  <c r="AE15207" i="16"/>
  <c r="AE15208" i="16"/>
  <c r="AE15209" i="16"/>
  <c r="AE15210" i="16"/>
  <c r="AE15211" i="16"/>
  <c r="AE15212" i="16"/>
  <c r="AE15213" i="16"/>
  <c r="AE15214" i="16"/>
  <c r="AE15215" i="16"/>
  <c r="AE15216" i="16"/>
  <c r="AE15217" i="16"/>
  <c r="AE15218" i="16"/>
  <c r="AE15219" i="16"/>
  <c r="AE15220" i="16"/>
  <c r="AE15221" i="16"/>
  <c r="AE15222" i="16"/>
  <c r="AE15223" i="16"/>
  <c r="AE15224" i="16"/>
  <c r="AE15225" i="16"/>
  <c r="AE15226" i="16"/>
  <c r="AE15227" i="16"/>
  <c r="AE15228" i="16"/>
  <c r="AE15229" i="16"/>
  <c r="AE15230" i="16"/>
  <c r="AE15231" i="16"/>
  <c r="AE15232" i="16"/>
  <c r="AE15233" i="16"/>
  <c r="AE15234" i="16"/>
  <c r="AE15235" i="16"/>
  <c r="AE15236" i="16"/>
  <c r="AE15237" i="16"/>
  <c r="AE15238" i="16"/>
  <c r="AE15239" i="16"/>
  <c r="AE15240" i="16"/>
  <c r="AE15241" i="16"/>
  <c r="AE15242" i="16"/>
  <c r="AE15243" i="16"/>
  <c r="AE15244" i="16"/>
  <c r="AE15245" i="16"/>
  <c r="AE15246" i="16"/>
  <c r="AE15247" i="16"/>
  <c r="AE15248" i="16"/>
  <c r="AE15249" i="16"/>
  <c r="AE15250" i="16"/>
  <c r="AE15251" i="16"/>
  <c r="AE15252" i="16"/>
  <c r="AE15253" i="16"/>
  <c r="AE15254" i="16"/>
  <c r="AE15255" i="16"/>
  <c r="AE15256" i="16"/>
  <c r="AE15257" i="16"/>
  <c r="AE15258" i="16"/>
  <c r="AE15259" i="16"/>
  <c r="AE15260" i="16"/>
  <c r="AE15261" i="16"/>
  <c r="AE15262" i="16"/>
  <c r="AE15263" i="16"/>
  <c r="AE15264" i="16"/>
  <c r="AE15265" i="16"/>
  <c r="AE15266" i="16"/>
  <c r="AE15267" i="16"/>
  <c r="AE15268" i="16"/>
  <c r="AE15269" i="16"/>
  <c r="AE15270" i="16"/>
  <c r="AE15271" i="16"/>
  <c r="AE15272" i="16"/>
  <c r="AE15273" i="16"/>
  <c r="AE15274" i="16"/>
  <c r="AE15275" i="16"/>
  <c r="AE15276" i="16"/>
  <c r="AE15277" i="16"/>
  <c r="AE15278" i="16"/>
  <c r="AE15279" i="16"/>
  <c r="AE15280" i="16"/>
  <c r="AE15281" i="16"/>
  <c r="AE15282" i="16"/>
  <c r="AE15283" i="16"/>
  <c r="AE15284" i="16"/>
  <c r="AE15285" i="16"/>
  <c r="AE15286" i="16"/>
  <c r="AE15287" i="16"/>
  <c r="AE15288" i="16"/>
  <c r="AE15289" i="16"/>
  <c r="AE15290" i="16"/>
  <c r="AE15291" i="16"/>
  <c r="AE15292" i="16"/>
  <c r="AE15293" i="16"/>
  <c r="AE15294" i="16"/>
  <c r="AE15295" i="16"/>
  <c r="AE15296" i="16"/>
  <c r="AE15297" i="16"/>
  <c r="AE15298" i="16"/>
  <c r="AE15299" i="16"/>
  <c r="AE15300" i="16"/>
  <c r="AE15301" i="16"/>
  <c r="AE15302" i="16"/>
  <c r="AE15303" i="16"/>
  <c r="AE15304" i="16"/>
  <c r="AE15305" i="16"/>
  <c r="AE15306" i="16"/>
  <c r="AE15307" i="16"/>
  <c r="AE15308" i="16"/>
  <c r="AE15309" i="16"/>
  <c r="AE15310" i="16"/>
  <c r="AE15311" i="16"/>
  <c r="AE15312" i="16"/>
  <c r="AE15313" i="16"/>
  <c r="AE15314" i="16"/>
  <c r="AE15315" i="16"/>
  <c r="AE15316" i="16"/>
  <c r="AE15317" i="16"/>
  <c r="AE15318" i="16"/>
  <c r="AE15319" i="16"/>
  <c r="AE15320" i="16"/>
  <c r="AE15321" i="16"/>
  <c r="AE15322" i="16"/>
  <c r="AE15323" i="16"/>
  <c r="AE15324" i="16"/>
  <c r="AE15325" i="16"/>
  <c r="AE15326" i="16"/>
  <c r="AE15327" i="16"/>
  <c r="AE15328" i="16"/>
  <c r="AE15329" i="16"/>
  <c r="AE15330" i="16"/>
  <c r="AE15331" i="16"/>
  <c r="AE15332" i="16"/>
  <c r="AE15333" i="16"/>
  <c r="AE15334" i="16"/>
  <c r="AE15335" i="16"/>
  <c r="AE15336" i="16"/>
  <c r="AE15337" i="16"/>
  <c r="AE15338" i="16"/>
  <c r="AE15339" i="16"/>
  <c r="AE15340" i="16"/>
  <c r="AE15341" i="16"/>
  <c r="AE15342" i="16"/>
  <c r="AE15343" i="16"/>
  <c r="AE15344" i="16"/>
  <c r="AE15345" i="16"/>
  <c r="AE15346" i="16"/>
  <c r="AE15347" i="16"/>
  <c r="AE15348" i="16"/>
  <c r="AE15349" i="16"/>
  <c r="AE15350" i="16"/>
  <c r="AE15351" i="16"/>
  <c r="AE15352" i="16"/>
  <c r="AE15353" i="16"/>
  <c r="AE15354" i="16"/>
  <c r="AE15355" i="16"/>
  <c r="AE15356" i="16"/>
  <c r="AE15357" i="16"/>
  <c r="AE15358" i="16"/>
  <c r="AE15359" i="16"/>
  <c r="AE15360" i="16"/>
  <c r="AE15361" i="16"/>
  <c r="AE15362" i="16"/>
  <c r="AE15363" i="16"/>
  <c r="AE15364" i="16"/>
  <c r="AE15365" i="16"/>
  <c r="AE15366" i="16"/>
  <c r="AE15367" i="16"/>
  <c r="AE15368" i="16"/>
  <c r="AE15369" i="16"/>
  <c r="AE15370" i="16"/>
  <c r="AE15371" i="16"/>
  <c r="AE15372" i="16"/>
  <c r="AE15373" i="16"/>
  <c r="AE15374" i="16"/>
  <c r="AE15375" i="16"/>
  <c r="AE15376" i="16"/>
  <c r="AE15377" i="16"/>
  <c r="AE15378" i="16"/>
  <c r="AE15379" i="16"/>
  <c r="AE15380" i="16"/>
  <c r="AE15381" i="16"/>
  <c r="AE15382" i="16"/>
  <c r="AE15383" i="16"/>
  <c r="AE15384" i="16"/>
  <c r="AE15385" i="16"/>
  <c r="AE15386" i="16"/>
  <c r="AE15387" i="16"/>
  <c r="AE15388" i="16"/>
  <c r="AE15389" i="16"/>
  <c r="AE15390" i="16"/>
  <c r="AE15391" i="16"/>
  <c r="AE15392" i="16"/>
  <c r="AE15393" i="16"/>
  <c r="AE15394" i="16"/>
  <c r="AE15395" i="16"/>
  <c r="AE15396" i="16"/>
  <c r="AE15397" i="16"/>
  <c r="AE15398" i="16"/>
  <c r="AE15399" i="16"/>
  <c r="AE15400" i="16"/>
  <c r="AE15401" i="16"/>
  <c r="AE15402" i="16"/>
  <c r="AE15403" i="16"/>
  <c r="AE15404" i="16"/>
  <c r="AE15405" i="16"/>
  <c r="AE15406" i="16"/>
  <c r="AE15407" i="16"/>
  <c r="AE15408" i="16"/>
  <c r="AE15409" i="16"/>
  <c r="AE15410" i="16"/>
  <c r="AE15411" i="16"/>
  <c r="AE15412" i="16"/>
  <c r="AE15413" i="16"/>
  <c r="AE15414" i="16"/>
  <c r="AE15415" i="16"/>
  <c r="AE15416" i="16"/>
  <c r="AE15417" i="16"/>
  <c r="AE15418" i="16"/>
  <c r="AE15419" i="16"/>
  <c r="AE15420" i="16"/>
  <c r="AE15421" i="16"/>
  <c r="AE15422" i="16"/>
  <c r="AE15423" i="16"/>
  <c r="AE15424" i="16"/>
  <c r="AE15425" i="16"/>
  <c r="AE15426" i="16"/>
  <c r="AE15427" i="16"/>
  <c r="AE15428" i="16"/>
  <c r="AE15429" i="16"/>
  <c r="AE15430" i="16"/>
  <c r="AE15431" i="16"/>
  <c r="AE15432" i="16"/>
  <c r="AE15433" i="16"/>
  <c r="AE15434" i="16"/>
  <c r="AE15435" i="16"/>
  <c r="AE15436" i="16"/>
  <c r="AE15437" i="16"/>
  <c r="AE15438" i="16"/>
  <c r="AE15439" i="16"/>
  <c r="AE15440" i="16"/>
  <c r="AE15441" i="16"/>
  <c r="AE15442" i="16"/>
  <c r="AE15443" i="16"/>
  <c r="AE15444" i="16"/>
  <c r="AE15445" i="16"/>
  <c r="AE15446" i="16"/>
  <c r="AE15447" i="16"/>
  <c r="AE15448" i="16"/>
  <c r="AE15449" i="16"/>
  <c r="AE15450" i="16"/>
  <c r="AE15451" i="16"/>
  <c r="AE15452" i="16"/>
  <c r="AE15453" i="16"/>
  <c r="AE15454" i="16"/>
  <c r="AE15455" i="16"/>
  <c r="AE15456" i="16"/>
  <c r="AE15457" i="16"/>
  <c r="AE15458" i="16"/>
  <c r="AE15459" i="16"/>
  <c r="AE15460" i="16"/>
  <c r="AE15461" i="16"/>
  <c r="AE15462" i="16"/>
  <c r="AE15463" i="16"/>
  <c r="AE15464" i="16"/>
  <c r="AE15465" i="16"/>
  <c r="AE15466" i="16"/>
  <c r="AE15467" i="16"/>
  <c r="AE15468" i="16"/>
  <c r="AE15469" i="16"/>
  <c r="AE15470" i="16"/>
  <c r="AE15471" i="16"/>
  <c r="AE15472" i="16"/>
  <c r="AE15473" i="16"/>
  <c r="AE15474" i="16"/>
  <c r="AE15475" i="16"/>
  <c r="AE15476" i="16"/>
  <c r="AE15477" i="16"/>
  <c r="AE15478" i="16"/>
  <c r="AE15479" i="16"/>
  <c r="AE15480" i="16"/>
  <c r="AE15481" i="16"/>
  <c r="AE15482" i="16"/>
  <c r="AE15483" i="16"/>
  <c r="AE15484" i="16"/>
  <c r="AE15485" i="16"/>
  <c r="AE15486" i="16"/>
  <c r="AE15487" i="16"/>
  <c r="AE15488" i="16"/>
  <c r="AE15489" i="16"/>
  <c r="AE15490" i="16"/>
  <c r="AE15491" i="16"/>
  <c r="AE15492" i="16"/>
  <c r="AE15493" i="16"/>
  <c r="AE15494" i="16"/>
  <c r="AE15495" i="16"/>
  <c r="AE15496" i="16"/>
  <c r="AE15497" i="16"/>
  <c r="AE15498" i="16"/>
  <c r="AE15499" i="16"/>
  <c r="AE15500" i="16"/>
  <c r="AE15501" i="16"/>
  <c r="AE15502" i="16"/>
  <c r="AE15503" i="16"/>
  <c r="AE15504" i="16"/>
  <c r="AE15505" i="16"/>
  <c r="AE15506" i="16"/>
  <c r="AE15507" i="16"/>
  <c r="AE15508" i="16"/>
  <c r="AE15509" i="16"/>
  <c r="AE15510" i="16"/>
  <c r="AE15511" i="16"/>
  <c r="AE15512" i="16"/>
  <c r="AE15513" i="16"/>
  <c r="AE15514" i="16"/>
  <c r="AE15515" i="16"/>
  <c r="AE15516" i="16"/>
  <c r="AE15517" i="16"/>
  <c r="AE15518" i="16"/>
  <c r="AE15519" i="16"/>
  <c r="AE15520" i="16"/>
  <c r="AE15521" i="16"/>
  <c r="AE15522" i="16"/>
  <c r="AE15523" i="16"/>
  <c r="AE15524" i="16"/>
  <c r="AE15525" i="16"/>
  <c r="AE15526" i="16"/>
  <c r="AE15527" i="16"/>
  <c r="AE15528" i="16"/>
  <c r="AE15529" i="16"/>
  <c r="AE15530" i="16"/>
  <c r="AE15531" i="16"/>
  <c r="AE15532" i="16"/>
  <c r="AE15533" i="16"/>
  <c r="AE15534" i="16"/>
  <c r="AE15535" i="16"/>
  <c r="AE15536" i="16"/>
  <c r="AE15537" i="16"/>
  <c r="AE15538" i="16"/>
  <c r="AE15539" i="16"/>
  <c r="AE15540" i="16"/>
  <c r="AE15541" i="16"/>
  <c r="AE15542" i="16"/>
  <c r="AE15543" i="16"/>
  <c r="AE15544" i="16"/>
  <c r="AE15545" i="16"/>
  <c r="AE15546" i="16"/>
  <c r="AE15547" i="16"/>
  <c r="AE15548" i="16"/>
  <c r="AE15549" i="16"/>
  <c r="AE15550" i="16"/>
  <c r="AE15551" i="16"/>
  <c r="AE15552" i="16"/>
  <c r="AE15553" i="16"/>
  <c r="AE15554" i="16"/>
  <c r="AE15555" i="16"/>
  <c r="AE15556" i="16"/>
  <c r="AE15557" i="16"/>
  <c r="AE15558" i="16"/>
  <c r="AE15559" i="16"/>
  <c r="AE15560" i="16"/>
  <c r="AE15561" i="16"/>
  <c r="AE15562" i="16"/>
  <c r="AE15563" i="16"/>
  <c r="AE15564" i="16"/>
  <c r="AE15565" i="16"/>
  <c r="AE15566" i="16"/>
  <c r="AE15567" i="16"/>
  <c r="AE15568" i="16"/>
  <c r="AE15569" i="16"/>
  <c r="AE15570" i="16"/>
  <c r="AE15571" i="16"/>
  <c r="AE15572" i="16"/>
  <c r="AE15573" i="16"/>
  <c r="AE15574" i="16"/>
  <c r="AE15575" i="16"/>
  <c r="AE15576" i="16"/>
  <c r="AE15577" i="16"/>
  <c r="AE15578" i="16"/>
  <c r="AE15579" i="16"/>
  <c r="AE15580" i="16"/>
  <c r="AE15581" i="16"/>
  <c r="AE15582" i="16"/>
  <c r="AE15583" i="16"/>
  <c r="AE15584" i="16"/>
  <c r="AE15585" i="16"/>
  <c r="AE15586" i="16"/>
  <c r="AE15587" i="16"/>
  <c r="AE15588" i="16"/>
  <c r="AE15589" i="16"/>
  <c r="AE15590" i="16"/>
  <c r="AE15591" i="16"/>
  <c r="AE15592" i="16"/>
  <c r="AE15593" i="16"/>
  <c r="AE15594" i="16"/>
  <c r="AE15595" i="16"/>
  <c r="AE15596" i="16"/>
  <c r="AE15597" i="16"/>
  <c r="AE15598" i="16"/>
  <c r="AE15599" i="16"/>
  <c r="AE15600" i="16"/>
  <c r="AE15601" i="16"/>
  <c r="AE15602" i="16"/>
  <c r="AE15603" i="16"/>
  <c r="AE15604" i="16"/>
  <c r="AE15605" i="16"/>
  <c r="AE15606" i="16"/>
  <c r="AE15607" i="16"/>
  <c r="AE15608" i="16"/>
  <c r="AE15609" i="16"/>
  <c r="AE15610" i="16"/>
  <c r="AE15611" i="16"/>
  <c r="AE15612" i="16"/>
  <c r="AE15613" i="16"/>
  <c r="AE15614" i="16"/>
  <c r="AE15615" i="16"/>
  <c r="AE15616" i="16"/>
  <c r="AE15617" i="16"/>
  <c r="AE15618" i="16"/>
  <c r="AE15619" i="16"/>
  <c r="AE15620" i="16"/>
  <c r="AE15621" i="16"/>
  <c r="AE15622" i="16"/>
  <c r="AE15623" i="16"/>
  <c r="AE15624" i="16"/>
  <c r="AE15625" i="16"/>
  <c r="AE15626" i="16"/>
  <c r="AE15627" i="16"/>
  <c r="AE15628" i="16"/>
  <c r="AE15629" i="16"/>
  <c r="AE15630" i="16"/>
  <c r="AE15631" i="16"/>
  <c r="AE15632" i="16"/>
  <c r="AE15633" i="16"/>
  <c r="AE15634" i="16"/>
  <c r="AE15635" i="16"/>
  <c r="AE15636" i="16"/>
  <c r="AE15637" i="16"/>
  <c r="AE15638" i="16"/>
  <c r="AE15639" i="16"/>
  <c r="AE15640" i="16"/>
  <c r="AE15641" i="16"/>
  <c r="AE15642" i="16"/>
  <c r="AE15643" i="16"/>
  <c r="AE15644" i="16"/>
  <c r="AE15645" i="16"/>
  <c r="AE15646" i="16"/>
  <c r="AE15647" i="16"/>
  <c r="AE15648" i="16"/>
  <c r="AE15649" i="16"/>
  <c r="AE15650" i="16"/>
  <c r="AE15651" i="16"/>
  <c r="AE15652" i="16"/>
  <c r="AE15653" i="16"/>
  <c r="AE15654" i="16"/>
  <c r="AE15655" i="16"/>
  <c r="AE15656" i="16"/>
  <c r="AE15657" i="16"/>
  <c r="AE15658" i="16"/>
  <c r="AE15659" i="16"/>
  <c r="AE15660" i="16"/>
  <c r="AE15661" i="16"/>
  <c r="AE15662" i="16"/>
  <c r="AE15663" i="16"/>
  <c r="AE15664" i="16"/>
  <c r="AE15665" i="16"/>
  <c r="AE15666" i="16"/>
  <c r="AE15667" i="16"/>
  <c r="AE15668" i="16"/>
  <c r="AE15669" i="16"/>
  <c r="AE15670" i="16"/>
  <c r="AE15671" i="16"/>
  <c r="AE15672" i="16"/>
  <c r="AE15673" i="16"/>
  <c r="AE15674" i="16"/>
  <c r="AE15675" i="16"/>
  <c r="AE15676" i="16"/>
  <c r="AE15677" i="16"/>
  <c r="AE15678" i="16"/>
  <c r="AE15679" i="16"/>
  <c r="AE15680" i="16"/>
  <c r="AE15681" i="16"/>
  <c r="AE15682" i="16"/>
  <c r="AE15683" i="16"/>
  <c r="AE15684" i="16"/>
  <c r="AE15685" i="16"/>
  <c r="AE15686" i="16"/>
  <c r="AE15687" i="16"/>
  <c r="AE15688" i="16"/>
  <c r="AE15689" i="16"/>
  <c r="AE15690" i="16"/>
  <c r="AE15691" i="16"/>
  <c r="AE15692" i="16"/>
  <c r="AE15693" i="16"/>
  <c r="AE15694" i="16"/>
  <c r="AE15695" i="16"/>
  <c r="AE15696" i="16"/>
  <c r="AE15697" i="16"/>
  <c r="AE15698" i="16"/>
  <c r="AE15699" i="16"/>
  <c r="AE15700" i="16"/>
  <c r="AE15701" i="16"/>
  <c r="AE15702" i="16"/>
  <c r="AE15703" i="16"/>
  <c r="AE15704" i="16"/>
  <c r="AE15705" i="16"/>
  <c r="AE15706" i="16"/>
  <c r="AE15707" i="16"/>
  <c r="AE15708" i="16"/>
  <c r="AE15709" i="16"/>
  <c r="AE15710" i="16"/>
  <c r="AE15711" i="16"/>
  <c r="AE15712" i="16"/>
  <c r="AE15713" i="16"/>
  <c r="AE15714" i="16"/>
  <c r="AE15715" i="16"/>
  <c r="AE15716" i="16"/>
  <c r="AE15717" i="16"/>
  <c r="AE15718" i="16"/>
  <c r="AE15719" i="16"/>
  <c r="AE15720" i="16"/>
  <c r="AE15721" i="16"/>
  <c r="AE15722" i="16"/>
  <c r="AE15723" i="16"/>
  <c r="AE15724" i="16"/>
  <c r="AE15725" i="16"/>
  <c r="AE15726" i="16"/>
  <c r="AE15727" i="16"/>
  <c r="AE15728" i="16"/>
  <c r="AE15729" i="16"/>
  <c r="AE15730" i="16"/>
  <c r="AE15731" i="16"/>
  <c r="AE15732" i="16"/>
  <c r="AE15733" i="16"/>
  <c r="AE15734" i="16"/>
  <c r="AE15735" i="16"/>
  <c r="AE15736" i="16"/>
  <c r="AE15737" i="16"/>
  <c r="AE15738" i="16"/>
  <c r="AE15739" i="16"/>
  <c r="AE15740" i="16"/>
  <c r="AE15741" i="16"/>
  <c r="AE15742" i="16"/>
  <c r="AE15743" i="16"/>
  <c r="AE15744" i="16"/>
  <c r="AE15745" i="16"/>
  <c r="AE15746" i="16"/>
  <c r="AE15747" i="16"/>
  <c r="AE15748" i="16"/>
  <c r="AE15749" i="16"/>
  <c r="AE15750" i="16"/>
  <c r="AE15751" i="16"/>
  <c r="AE15752" i="16"/>
  <c r="AE15753" i="16"/>
  <c r="AE15754" i="16"/>
  <c r="AE15755" i="16"/>
  <c r="AE15756" i="16"/>
  <c r="AE15757" i="16"/>
  <c r="AE15758" i="16"/>
  <c r="AE15759" i="16"/>
  <c r="AE15760" i="16"/>
  <c r="AE15761" i="16"/>
  <c r="AE15762" i="16"/>
  <c r="AE15763" i="16"/>
  <c r="AE15764" i="16"/>
  <c r="AE15765" i="16"/>
  <c r="AE15766" i="16"/>
  <c r="AE15767" i="16"/>
  <c r="AE15768" i="16"/>
  <c r="AE15769" i="16"/>
  <c r="AE15770" i="16"/>
  <c r="AE15771" i="16"/>
  <c r="AE15772" i="16"/>
  <c r="AE15773" i="16"/>
  <c r="AE15774" i="16"/>
  <c r="AE15775" i="16"/>
  <c r="AE15776" i="16"/>
  <c r="AE15777" i="16"/>
  <c r="AE15778" i="16"/>
  <c r="AE15779" i="16"/>
  <c r="AE15780" i="16"/>
  <c r="AE15781" i="16"/>
  <c r="AE15782" i="16"/>
  <c r="AE15783" i="16"/>
  <c r="AE15784" i="16"/>
  <c r="AE15785" i="16"/>
  <c r="AE15786" i="16"/>
  <c r="AE15787" i="16"/>
  <c r="AE15788" i="16"/>
  <c r="AE15789" i="16"/>
  <c r="AE15790" i="16"/>
  <c r="AE15791" i="16"/>
  <c r="AE15792" i="16"/>
  <c r="AE15793" i="16"/>
  <c r="AE15794" i="16"/>
  <c r="AE15795" i="16"/>
  <c r="AE15796" i="16"/>
  <c r="AE15797" i="16"/>
  <c r="AE15798" i="16"/>
  <c r="AE15799" i="16"/>
  <c r="AE15800" i="16"/>
  <c r="AE15801" i="16"/>
  <c r="AE15802" i="16"/>
  <c r="AE15803" i="16"/>
  <c r="AE15804" i="16"/>
  <c r="AE15805" i="16"/>
  <c r="AE15806" i="16"/>
  <c r="AE15807" i="16"/>
  <c r="AE15808" i="16"/>
  <c r="AE15809" i="16"/>
  <c r="AE15810" i="16"/>
  <c r="AE15811" i="16"/>
  <c r="AE15812" i="16"/>
  <c r="AE15813" i="16"/>
  <c r="AE15814" i="16"/>
  <c r="AE15815" i="16"/>
  <c r="AE15816" i="16"/>
  <c r="AE15817" i="16"/>
  <c r="AE15818" i="16"/>
  <c r="AE15819" i="16"/>
  <c r="AE15820" i="16"/>
  <c r="AE15821" i="16"/>
  <c r="AE15822" i="16"/>
  <c r="AE15823" i="16"/>
  <c r="AE15824" i="16"/>
  <c r="AE15825" i="16"/>
  <c r="AE15826" i="16"/>
  <c r="AE15827" i="16"/>
  <c r="AE15828" i="16"/>
  <c r="AE15829" i="16"/>
  <c r="AE15830" i="16"/>
  <c r="AE15831" i="16"/>
  <c r="AE15832" i="16"/>
  <c r="AE15833" i="16"/>
  <c r="AE15834" i="16"/>
  <c r="AE15835" i="16"/>
  <c r="AE15836" i="16"/>
  <c r="AE15837" i="16"/>
  <c r="AE15838" i="16"/>
  <c r="AE15839" i="16"/>
  <c r="AE15840" i="16"/>
  <c r="AE15841" i="16"/>
  <c r="AE15842" i="16"/>
  <c r="AE15843" i="16"/>
  <c r="AE15844" i="16"/>
  <c r="AE15845" i="16"/>
  <c r="AE15846" i="16"/>
  <c r="AE15847" i="16"/>
  <c r="AE15848" i="16"/>
  <c r="AE15849" i="16"/>
  <c r="AE15850" i="16"/>
  <c r="AE15851" i="16"/>
  <c r="AE15852" i="16"/>
  <c r="AE15853" i="16"/>
  <c r="AE15854" i="16"/>
  <c r="AE15855" i="16"/>
  <c r="AE15856" i="16"/>
  <c r="AE15857" i="16"/>
  <c r="AE15858" i="16"/>
  <c r="AE15859" i="16"/>
  <c r="AE15860" i="16"/>
  <c r="AE15861" i="16"/>
  <c r="AE15862" i="16"/>
  <c r="AE15863" i="16"/>
  <c r="AE15864" i="16"/>
  <c r="AE15865" i="16"/>
  <c r="AE15866" i="16"/>
  <c r="AE15867" i="16"/>
  <c r="AE15868" i="16"/>
  <c r="AE15869" i="16"/>
  <c r="AE15870" i="16"/>
  <c r="AE15871" i="16"/>
  <c r="AE15872" i="16"/>
  <c r="AE15873" i="16"/>
  <c r="AE15874" i="16"/>
  <c r="AE15875" i="16"/>
  <c r="AE15876" i="16"/>
  <c r="AE15877" i="16"/>
  <c r="AE15878" i="16"/>
  <c r="AE15879" i="16"/>
  <c r="AE15880" i="16"/>
  <c r="AE15881" i="16"/>
  <c r="AE15882" i="16"/>
  <c r="AE15883" i="16"/>
  <c r="AE15884" i="16"/>
  <c r="AE15885" i="16"/>
  <c r="AE15886" i="16"/>
  <c r="AE15887" i="16"/>
  <c r="AE15888" i="16"/>
  <c r="AE15889" i="16"/>
  <c r="AE15890" i="16"/>
  <c r="AE15891" i="16"/>
  <c r="AE15892" i="16"/>
  <c r="AE15893" i="16"/>
  <c r="AE15894" i="16"/>
  <c r="AE15895" i="16"/>
  <c r="AE15896" i="16"/>
  <c r="AE15897" i="16"/>
  <c r="AE15898" i="16"/>
  <c r="AE15899" i="16"/>
  <c r="AE15900" i="16"/>
  <c r="AE15901" i="16"/>
  <c r="AE15902" i="16"/>
  <c r="AE15903" i="16"/>
  <c r="AE15904" i="16"/>
  <c r="AE15905" i="16"/>
  <c r="AE15906" i="16"/>
  <c r="AE15907" i="16"/>
  <c r="AE15908" i="16"/>
  <c r="AE15909" i="16"/>
  <c r="AE15910" i="16"/>
  <c r="AE15911" i="16"/>
  <c r="AE15912" i="16"/>
  <c r="AE15913" i="16"/>
  <c r="AE15914" i="16"/>
  <c r="AE15915" i="16"/>
  <c r="AE15916" i="16"/>
  <c r="AE15917" i="16"/>
  <c r="AE15918" i="16"/>
  <c r="AE15919" i="16"/>
  <c r="AE15920" i="16"/>
  <c r="AE15921" i="16"/>
  <c r="AE15922" i="16"/>
  <c r="AE15923" i="16"/>
  <c r="AE15924" i="16"/>
  <c r="AE15925" i="16"/>
  <c r="AE15926" i="16"/>
  <c r="AE15927" i="16"/>
  <c r="AE15928" i="16"/>
  <c r="AE15929" i="16"/>
  <c r="AE15930" i="16"/>
  <c r="AE15931" i="16"/>
  <c r="AE15932" i="16"/>
  <c r="AE15933" i="16"/>
  <c r="AE15934" i="16"/>
  <c r="AE15935" i="16"/>
  <c r="AE15936" i="16"/>
  <c r="AE15937" i="16"/>
  <c r="AE15938" i="16"/>
  <c r="AE15939" i="16"/>
  <c r="AE15940" i="16"/>
  <c r="AE15941" i="16"/>
  <c r="AE15942" i="16"/>
  <c r="AE15943" i="16"/>
  <c r="AE15944" i="16"/>
  <c r="AE15945" i="16"/>
  <c r="AE15946" i="16"/>
  <c r="AE15947" i="16"/>
  <c r="AE15948" i="16"/>
  <c r="AE15949" i="16"/>
  <c r="AE15950" i="16"/>
  <c r="AE15951" i="16"/>
  <c r="AE15952" i="16"/>
  <c r="AE15953" i="16"/>
  <c r="AE15954" i="16"/>
  <c r="AE15955" i="16"/>
  <c r="AE15956" i="16"/>
  <c r="AE15957" i="16"/>
  <c r="AE15958" i="16"/>
  <c r="AE15959" i="16"/>
  <c r="AE15960" i="16"/>
  <c r="AE15961" i="16"/>
  <c r="AE15962" i="16"/>
  <c r="AE15963" i="16"/>
  <c r="AE15964" i="16"/>
  <c r="AE15965" i="16"/>
  <c r="AE15966" i="16"/>
  <c r="AE15967" i="16"/>
  <c r="AE15968" i="16"/>
  <c r="AE15969" i="16"/>
  <c r="AE15970" i="16"/>
  <c r="AE15971" i="16"/>
  <c r="AE15972" i="16"/>
  <c r="AE15973" i="16"/>
  <c r="AE15974" i="16"/>
  <c r="AE15975" i="16"/>
  <c r="AE15976" i="16"/>
  <c r="AE15977" i="16"/>
  <c r="AE15978" i="16"/>
  <c r="AE15979" i="16"/>
  <c r="AE15980" i="16"/>
  <c r="AE15981" i="16"/>
  <c r="AE15982" i="16"/>
  <c r="AE15983" i="16"/>
  <c r="AE15984" i="16"/>
  <c r="AE15985" i="16"/>
  <c r="AE15986" i="16"/>
  <c r="AE15987" i="16"/>
  <c r="AE15988" i="16"/>
  <c r="AE15989" i="16"/>
  <c r="AE15990" i="16"/>
  <c r="AE15991" i="16"/>
  <c r="AE15992" i="16"/>
  <c r="AE15993" i="16"/>
  <c r="AE15994" i="16"/>
  <c r="AE15995" i="16"/>
  <c r="AE15996" i="16"/>
  <c r="AE15997" i="16"/>
  <c r="AE15998" i="16"/>
  <c r="AE15999" i="16"/>
  <c r="AE16000" i="16"/>
  <c r="AE16001" i="16"/>
  <c r="AE16002" i="16"/>
  <c r="AE16003" i="16"/>
  <c r="AE16004" i="16"/>
  <c r="AE16005" i="16"/>
  <c r="AE16006" i="16"/>
  <c r="AE16007" i="16"/>
  <c r="AE16008" i="16"/>
  <c r="AE16009" i="16"/>
  <c r="AE16010" i="16"/>
  <c r="AE16011" i="16"/>
  <c r="AE16012" i="16"/>
  <c r="AE16013" i="16"/>
  <c r="AE16014" i="16"/>
  <c r="AE16015" i="16"/>
  <c r="AE16016" i="16"/>
  <c r="AE16017" i="16"/>
  <c r="AE16018" i="16"/>
  <c r="AE16019" i="16"/>
  <c r="AE16020" i="16"/>
  <c r="AE16021" i="16"/>
  <c r="AE16022" i="16"/>
  <c r="AE16023" i="16"/>
  <c r="AE16024" i="16"/>
  <c r="AE16025" i="16"/>
  <c r="AE16026" i="16"/>
  <c r="AE16027" i="16"/>
  <c r="AE16028" i="16"/>
  <c r="AE16029" i="16"/>
  <c r="AE16030" i="16"/>
  <c r="AE16031" i="16"/>
  <c r="AE16032" i="16"/>
  <c r="AE16033" i="16"/>
  <c r="AE16034" i="16"/>
  <c r="AE16035" i="16"/>
  <c r="AE16036" i="16"/>
  <c r="AE16037" i="16"/>
  <c r="AE16038" i="16"/>
  <c r="AE16039" i="16"/>
  <c r="AE16040" i="16"/>
  <c r="AE16041" i="16"/>
  <c r="AE16042" i="16"/>
  <c r="AE16043" i="16"/>
  <c r="AE16044" i="16"/>
  <c r="AE16045" i="16"/>
  <c r="AE16046" i="16"/>
  <c r="AE16047" i="16"/>
  <c r="AE16048" i="16"/>
  <c r="AE16049" i="16"/>
  <c r="AE16050" i="16"/>
  <c r="AE16051" i="16"/>
  <c r="AE16052" i="16"/>
  <c r="AE16053" i="16"/>
  <c r="AE16054" i="16"/>
  <c r="AE16055" i="16"/>
  <c r="AE16056" i="16"/>
  <c r="AE16057" i="16"/>
  <c r="AE16058" i="16"/>
  <c r="AE16059" i="16"/>
  <c r="AE16060" i="16"/>
  <c r="AE16061" i="16"/>
  <c r="AE16062" i="16"/>
  <c r="AE16063" i="16"/>
  <c r="AE16064" i="16"/>
  <c r="AE16065" i="16"/>
  <c r="AE16066" i="16"/>
  <c r="AE16067" i="16"/>
  <c r="AE16068" i="16"/>
  <c r="AE16069" i="16"/>
  <c r="AE16070" i="16"/>
  <c r="AE16071" i="16"/>
  <c r="AE16072" i="16"/>
  <c r="AE16073" i="16"/>
  <c r="AE16074" i="16"/>
  <c r="AE16075" i="16"/>
  <c r="AE16076" i="16"/>
  <c r="AE16077" i="16"/>
  <c r="AE16078" i="16"/>
  <c r="AE16079" i="16"/>
  <c r="AE16080" i="16"/>
  <c r="AE16081" i="16"/>
  <c r="AE16082" i="16"/>
  <c r="AE16083" i="16"/>
  <c r="AE16084" i="16"/>
  <c r="AE16085" i="16"/>
  <c r="AE16086" i="16"/>
  <c r="AE16087" i="16"/>
  <c r="AE16088" i="16"/>
  <c r="AE16089" i="16"/>
  <c r="AE16090" i="16"/>
  <c r="AE16091" i="16"/>
  <c r="AE16092" i="16"/>
  <c r="AE16093" i="16"/>
  <c r="AE16094" i="16"/>
  <c r="AE16095" i="16"/>
  <c r="AE16096" i="16"/>
  <c r="AE16097" i="16"/>
  <c r="AE16098" i="16"/>
  <c r="AE16099" i="16"/>
  <c r="AE16100" i="16"/>
  <c r="AE16101" i="16"/>
  <c r="AE16102" i="16"/>
  <c r="AE16103" i="16"/>
  <c r="AE16104" i="16"/>
  <c r="AE16105" i="16"/>
  <c r="AE16106" i="16"/>
  <c r="AE16107" i="16"/>
  <c r="AE16108" i="16"/>
  <c r="AE16109" i="16"/>
  <c r="AE16110" i="16"/>
  <c r="AE16111" i="16"/>
  <c r="AE16112" i="16"/>
  <c r="AE16113" i="16"/>
  <c r="AE16114" i="16"/>
  <c r="AE16115" i="16"/>
  <c r="AE16116" i="16"/>
  <c r="AE16117" i="16"/>
  <c r="AE16118" i="16"/>
  <c r="AE16119" i="16"/>
  <c r="AE16120" i="16"/>
  <c r="AE16121" i="16"/>
  <c r="AE16122" i="16"/>
  <c r="AE16123" i="16"/>
  <c r="AE16124" i="16"/>
  <c r="AE16125" i="16"/>
  <c r="AE16126" i="16"/>
  <c r="AE16127" i="16"/>
  <c r="AE16128" i="16"/>
  <c r="AE16129" i="16"/>
  <c r="AE16130" i="16"/>
  <c r="AE16131" i="16"/>
  <c r="AE16132" i="16"/>
  <c r="AE16133" i="16"/>
  <c r="AE16134" i="16"/>
  <c r="AE16135" i="16"/>
  <c r="AE16136" i="16"/>
  <c r="AE16137" i="16"/>
  <c r="AE16138" i="16"/>
  <c r="AE16139" i="16"/>
  <c r="AE16140" i="16"/>
  <c r="AE16141" i="16"/>
  <c r="AE16142" i="16"/>
  <c r="AE16143" i="16"/>
  <c r="AE16144" i="16"/>
  <c r="AE16145" i="16"/>
  <c r="AE16146" i="16"/>
  <c r="AE16147" i="16"/>
  <c r="AE16148" i="16"/>
  <c r="AE16149" i="16"/>
  <c r="AE16150" i="16"/>
  <c r="AE16151" i="16"/>
  <c r="AE16152" i="16"/>
  <c r="AE16153" i="16"/>
  <c r="AE16154" i="16"/>
  <c r="AE16155" i="16"/>
  <c r="AE16156" i="16"/>
  <c r="AE16157" i="16"/>
  <c r="AE16158" i="16"/>
  <c r="AE16159" i="16"/>
  <c r="AE16160" i="16"/>
  <c r="AE16161" i="16"/>
  <c r="AE16162" i="16"/>
  <c r="AE16163" i="16"/>
  <c r="AE16164" i="16"/>
  <c r="AE16165" i="16"/>
  <c r="AE16166" i="16"/>
  <c r="AE16167" i="16"/>
  <c r="AE16168" i="16"/>
  <c r="AE16169" i="16"/>
  <c r="AE16170" i="16"/>
  <c r="AE16171" i="16"/>
  <c r="AE16172" i="16"/>
  <c r="AE16173" i="16"/>
  <c r="AE16174" i="16"/>
  <c r="AE16175" i="16"/>
  <c r="AE16176" i="16"/>
  <c r="AE16177" i="16"/>
  <c r="AE16178" i="16"/>
  <c r="AE16179" i="16"/>
  <c r="AE16180" i="16"/>
  <c r="AE16181" i="16"/>
  <c r="AE16182" i="16"/>
  <c r="AE16183" i="16"/>
  <c r="AE16184" i="16"/>
  <c r="AE16185" i="16"/>
  <c r="AE16186" i="16"/>
  <c r="AE16187" i="16"/>
  <c r="AE16188" i="16"/>
  <c r="AE16189" i="16"/>
  <c r="AE16190" i="16"/>
  <c r="AE16191" i="16"/>
  <c r="AE16192" i="16"/>
  <c r="AE16193" i="16"/>
  <c r="AE16194" i="16"/>
  <c r="AE16195" i="16"/>
  <c r="AE16196" i="16"/>
  <c r="AE16197" i="16"/>
  <c r="AE16198" i="16"/>
  <c r="AE16199" i="16"/>
  <c r="AE16200" i="16"/>
  <c r="AE16201" i="16"/>
  <c r="AE16202" i="16"/>
  <c r="AE16203" i="16"/>
  <c r="AE16204" i="16"/>
  <c r="AE16205" i="16"/>
  <c r="AE16206" i="16"/>
  <c r="AE16207" i="16"/>
  <c r="AE16208" i="16"/>
  <c r="AE16209" i="16"/>
  <c r="AE16210" i="16"/>
  <c r="AE16211" i="16"/>
  <c r="AE16212" i="16"/>
  <c r="AE16213" i="16"/>
  <c r="AE16214" i="16"/>
  <c r="AE16215" i="16"/>
  <c r="AE16216" i="16"/>
  <c r="AE16217" i="16"/>
  <c r="AE16218" i="16"/>
  <c r="AE16219" i="16"/>
  <c r="AE16220" i="16"/>
  <c r="AE16221" i="16"/>
  <c r="AE16222" i="16"/>
  <c r="AE16223" i="16"/>
  <c r="AE16224" i="16"/>
  <c r="AE16225" i="16"/>
  <c r="AE16226" i="16"/>
  <c r="AE16227" i="16"/>
  <c r="AE16228" i="16"/>
  <c r="AE16229" i="16"/>
  <c r="AE16230" i="16"/>
  <c r="AE16231" i="16"/>
  <c r="AE16232" i="16"/>
  <c r="AE16233" i="16"/>
  <c r="AE16234" i="16"/>
  <c r="AE16235" i="16"/>
  <c r="AE16236" i="16"/>
  <c r="AE16237" i="16"/>
  <c r="AE16238" i="16"/>
  <c r="AE16239" i="16"/>
  <c r="AE16240" i="16"/>
  <c r="AE16241" i="16"/>
  <c r="AE16242" i="16"/>
  <c r="AE16243" i="16"/>
  <c r="AE16244" i="16"/>
  <c r="AE16245" i="16"/>
  <c r="AE16246" i="16"/>
  <c r="AE16247" i="16"/>
  <c r="AE16248" i="16"/>
  <c r="AE16249" i="16"/>
  <c r="AE16250" i="16"/>
  <c r="AE16251" i="16"/>
  <c r="AE16252" i="16"/>
  <c r="AE16253" i="16"/>
  <c r="AE16254" i="16"/>
  <c r="AE16255" i="16"/>
  <c r="AE16256" i="16"/>
  <c r="AE16257" i="16"/>
  <c r="AE16258" i="16"/>
  <c r="AE16259" i="16"/>
  <c r="AE16260" i="16"/>
  <c r="AE16261" i="16"/>
  <c r="AE16262" i="16"/>
  <c r="AE16263" i="16"/>
  <c r="AE16264" i="16"/>
  <c r="AE16265" i="16"/>
  <c r="AE16266" i="16"/>
  <c r="AE16267" i="16"/>
  <c r="AE16268" i="16"/>
  <c r="AE16269" i="16"/>
  <c r="AE16270" i="16"/>
  <c r="AE16271" i="16"/>
  <c r="AE16272" i="16"/>
  <c r="AE16273" i="16"/>
  <c r="AE16274" i="16"/>
  <c r="AE16275" i="16"/>
  <c r="AE16276" i="16"/>
  <c r="AE16277" i="16"/>
  <c r="AE16278" i="16"/>
  <c r="AE16279" i="16"/>
  <c r="AE16280" i="16"/>
  <c r="AE16281" i="16"/>
  <c r="AE16282" i="16"/>
  <c r="AE16283" i="16"/>
  <c r="AE16284" i="16"/>
  <c r="AE16285" i="16"/>
  <c r="AE16286" i="16"/>
  <c r="AE16287" i="16"/>
  <c r="AE16288" i="16"/>
  <c r="AE16289" i="16"/>
  <c r="AE16290" i="16"/>
  <c r="AE16291" i="16"/>
  <c r="AE16292" i="16"/>
  <c r="AE16293" i="16"/>
  <c r="AE16294" i="16"/>
  <c r="AE16295" i="16"/>
  <c r="AE16296" i="16"/>
  <c r="AE16297" i="16"/>
  <c r="AE16298" i="16"/>
  <c r="AE16299" i="16"/>
  <c r="AE16300" i="16"/>
  <c r="AE16301" i="16"/>
  <c r="AE16302" i="16"/>
  <c r="AE16303" i="16"/>
  <c r="AE16304" i="16"/>
  <c r="AE16305" i="16"/>
  <c r="AE16306" i="16"/>
  <c r="AE16307" i="16"/>
  <c r="AE16308" i="16"/>
  <c r="AE16309" i="16"/>
  <c r="AE16310" i="16"/>
  <c r="AE16311" i="16"/>
  <c r="AE16312" i="16"/>
  <c r="AE16313" i="16"/>
  <c r="AE16314" i="16"/>
  <c r="AE16315" i="16"/>
  <c r="AE16316" i="16"/>
  <c r="AE16317" i="16"/>
  <c r="AE16318" i="16"/>
  <c r="AE16319" i="16"/>
  <c r="AE16320" i="16"/>
  <c r="AE16321" i="16"/>
  <c r="AE16322" i="16"/>
  <c r="AE16323" i="16"/>
  <c r="AE16324" i="16"/>
  <c r="AE16325" i="16"/>
  <c r="AE16326" i="16"/>
  <c r="AE16327" i="16"/>
  <c r="AE16328" i="16"/>
  <c r="AE16329" i="16"/>
  <c r="AE16330" i="16"/>
  <c r="AE16331" i="16"/>
  <c r="AE16332" i="16"/>
  <c r="AE16333" i="16"/>
  <c r="AE16334" i="16"/>
  <c r="AE16335" i="16"/>
  <c r="AE16336" i="16"/>
  <c r="AE16337" i="16"/>
  <c r="AE16338" i="16"/>
  <c r="AE16339" i="16"/>
  <c r="AE16340" i="16"/>
  <c r="AE16341" i="16"/>
  <c r="AE16342" i="16"/>
  <c r="AE16343" i="16"/>
  <c r="AE16344" i="16"/>
  <c r="AE16345" i="16"/>
  <c r="AE16346" i="16"/>
  <c r="AE16347" i="16"/>
  <c r="AE16348" i="16"/>
  <c r="AE16349" i="16"/>
  <c r="AE16350" i="16"/>
  <c r="AE16351" i="16"/>
  <c r="AE16352" i="16"/>
  <c r="AE16353" i="16"/>
  <c r="AE16354" i="16"/>
  <c r="AE16355" i="16"/>
  <c r="AE16356" i="16"/>
  <c r="AE16357" i="16"/>
  <c r="AE16358" i="16"/>
  <c r="AE16359" i="16"/>
  <c r="AE16360" i="16"/>
  <c r="AE16361" i="16"/>
  <c r="AE16362" i="16"/>
  <c r="AE16363" i="16"/>
  <c r="AE16364" i="16"/>
  <c r="AE16365" i="16"/>
  <c r="AE16366" i="16"/>
  <c r="AE16367" i="16"/>
  <c r="AE16368" i="16"/>
  <c r="AE16369" i="16"/>
  <c r="AE16370" i="16"/>
  <c r="AE16371" i="16"/>
  <c r="AE16372" i="16"/>
  <c r="AE16373" i="16"/>
  <c r="AE16374" i="16"/>
  <c r="AE16375" i="16"/>
  <c r="AE16376" i="16"/>
  <c r="AE16377" i="16"/>
  <c r="AE16378" i="16"/>
  <c r="AE16379" i="16"/>
  <c r="AE16380" i="16"/>
  <c r="AE16381" i="16"/>
  <c r="AE16382" i="16"/>
  <c r="AE16383" i="16"/>
  <c r="AE16384" i="16"/>
  <c r="AE16385" i="16"/>
  <c r="AE16386" i="16"/>
  <c r="AE16387" i="16"/>
  <c r="AE16388" i="16"/>
  <c r="AE16389" i="16"/>
  <c r="AE16390" i="16"/>
  <c r="AE16391" i="16"/>
  <c r="AE16392" i="16"/>
  <c r="AE16393" i="16"/>
  <c r="AE16394" i="16"/>
  <c r="AE16395" i="16"/>
  <c r="AE16396" i="16"/>
  <c r="AE16397" i="16"/>
  <c r="AE16398" i="16"/>
  <c r="AE16399" i="16"/>
  <c r="AE16400" i="16"/>
  <c r="AE16401" i="16"/>
  <c r="AE16402" i="16"/>
  <c r="AE16403" i="16"/>
  <c r="AE16404" i="16"/>
  <c r="AE16405" i="16"/>
  <c r="AE16406" i="16"/>
  <c r="AE16407" i="16"/>
  <c r="AE16408" i="16"/>
  <c r="AE16409" i="16"/>
  <c r="AE16410" i="16"/>
  <c r="AE16411" i="16"/>
  <c r="AE16412" i="16"/>
  <c r="AE16413" i="16"/>
  <c r="AE16414" i="16"/>
  <c r="AE16415" i="16"/>
  <c r="AE16416" i="16"/>
  <c r="AE16417" i="16"/>
  <c r="AE16418" i="16"/>
  <c r="AE16419" i="16"/>
  <c r="AE16420" i="16"/>
  <c r="AE16421" i="16"/>
  <c r="AE16422" i="16"/>
  <c r="AE16423" i="16"/>
  <c r="AE16424" i="16"/>
  <c r="AE16425" i="16"/>
  <c r="AE16426" i="16"/>
  <c r="AE16427" i="16"/>
  <c r="AE16428" i="16"/>
  <c r="AE16429" i="16"/>
  <c r="AE16430" i="16"/>
  <c r="AE16431" i="16"/>
  <c r="AE16432" i="16"/>
  <c r="AE16433" i="16"/>
  <c r="AE16434" i="16"/>
  <c r="AE16435" i="16"/>
  <c r="AE16436" i="16"/>
  <c r="AE16437" i="16"/>
  <c r="AE16438" i="16"/>
  <c r="AE16439" i="16"/>
  <c r="AE16440" i="16"/>
  <c r="AE16441" i="16"/>
  <c r="AE16442" i="16"/>
  <c r="AE16443" i="16"/>
  <c r="AE16444" i="16"/>
  <c r="AE16445" i="16"/>
  <c r="AE16446" i="16"/>
  <c r="AE16447" i="16"/>
  <c r="AE16448" i="16"/>
  <c r="AE16449" i="16"/>
  <c r="AE16450" i="16"/>
  <c r="AE16451" i="16"/>
  <c r="AE16452" i="16"/>
  <c r="AE16453" i="16"/>
  <c r="AE16454" i="16"/>
  <c r="AE16455" i="16"/>
  <c r="AE16456" i="16"/>
  <c r="AE16457" i="16"/>
  <c r="AE16458" i="16"/>
  <c r="AE16459" i="16"/>
  <c r="AE16460" i="16"/>
  <c r="AE16461" i="16"/>
  <c r="AE16462" i="16"/>
  <c r="AE16463" i="16"/>
  <c r="AE16464" i="16"/>
  <c r="AE16465" i="16"/>
  <c r="AE16466" i="16"/>
  <c r="AE16467" i="16"/>
  <c r="AE16468" i="16"/>
  <c r="AE16469" i="16"/>
  <c r="AE16470" i="16"/>
  <c r="AE16471" i="16"/>
  <c r="AE16472" i="16"/>
  <c r="AE16473" i="16"/>
  <c r="AE16474" i="16"/>
  <c r="AE16475" i="16"/>
  <c r="AE16476" i="16"/>
  <c r="AE16477" i="16"/>
  <c r="AE16478" i="16"/>
  <c r="AE16479" i="16"/>
  <c r="AE16480" i="16"/>
  <c r="AE16481" i="16"/>
  <c r="AE16482" i="16"/>
  <c r="AE16483" i="16"/>
  <c r="AE16484" i="16"/>
  <c r="AE16485" i="16"/>
  <c r="AE16486" i="16"/>
  <c r="AE16487" i="16"/>
  <c r="AE16488" i="16"/>
  <c r="AE16489" i="16"/>
  <c r="AE16490" i="16"/>
  <c r="AE16491" i="16"/>
  <c r="AE16492" i="16"/>
  <c r="AE16493" i="16"/>
  <c r="AE16494" i="16"/>
  <c r="AE16495" i="16"/>
  <c r="AE16496" i="16"/>
  <c r="AE16497" i="16"/>
  <c r="AE16498" i="16"/>
  <c r="AE16499" i="16"/>
  <c r="AE16500" i="16"/>
  <c r="AE16501" i="16"/>
  <c r="AE16502" i="16"/>
  <c r="AE16503" i="16"/>
  <c r="AE16504" i="16"/>
  <c r="AE16505" i="16"/>
  <c r="AE16506" i="16"/>
  <c r="AE16507" i="16"/>
  <c r="AE16508" i="16"/>
  <c r="AE16509" i="16"/>
  <c r="AE16510" i="16"/>
  <c r="AE16511" i="16"/>
  <c r="AE16512" i="16"/>
  <c r="AE16513" i="16"/>
  <c r="AE16514" i="16"/>
  <c r="AE16515" i="16"/>
  <c r="AE16516" i="16"/>
  <c r="AE16517" i="16"/>
  <c r="AE16518" i="16"/>
  <c r="AE16519" i="16"/>
  <c r="AE16520" i="16"/>
  <c r="AE16521" i="16"/>
  <c r="AE16522" i="16"/>
  <c r="AE16523" i="16"/>
  <c r="AE16524" i="16"/>
  <c r="AE16525" i="16"/>
  <c r="AE16526" i="16"/>
  <c r="AE16527" i="16"/>
  <c r="AE16528" i="16"/>
  <c r="AE16529" i="16"/>
  <c r="AE16530" i="16"/>
  <c r="AE16531" i="16"/>
  <c r="AE16532" i="16"/>
  <c r="AE16533" i="16"/>
  <c r="AE16534" i="16"/>
  <c r="AE16535" i="16"/>
  <c r="AE16536" i="16"/>
  <c r="AE16537" i="16"/>
  <c r="AE16538" i="16"/>
  <c r="AE16539" i="16"/>
  <c r="AE16540" i="16"/>
  <c r="AE16541" i="16"/>
  <c r="AE16542" i="16"/>
  <c r="AE16543" i="16"/>
  <c r="AE16544" i="16"/>
  <c r="AE16545" i="16"/>
  <c r="AE16546" i="16"/>
  <c r="AE16547" i="16"/>
  <c r="AE16548" i="16"/>
  <c r="AE16549" i="16"/>
  <c r="AE16550" i="16"/>
  <c r="AE16551" i="16"/>
  <c r="AE16552" i="16"/>
  <c r="AE16553" i="16"/>
  <c r="AE16554" i="16"/>
  <c r="AE16555" i="16"/>
  <c r="AE16556" i="16"/>
  <c r="AE16557" i="16"/>
  <c r="AE16558" i="16"/>
  <c r="AE16559" i="16"/>
  <c r="AE16560" i="16"/>
  <c r="AE16561" i="16"/>
  <c r="AE16562" i="16"/>
  <c r="AE16563" i="16"/>
  <c r="AE16564" i="16"/>
  <c r="AE16565" i="16"/>
  <c r="AE16566" i="16"/>
  <c r="AE16567" i="16"/>
  <c r="AE16568" i="16"/>
  <c r="AE16569" i="16"/>
  <c r="AE16570" i="16"/>
  <c r="AE16571" i="16"/>
  <c r="AE16572" i="16"/>
  <c r="AE16573" i="16"/>
  <c r="AE16574" i="16"/>
  <c r="AE16575" i="16"/>
  <c r="AE16576" i="16"/>
  <c r="AE16577" i="16"/>
  <c r="AE16578" i="16"/>
  <c r="AE16579" i="16"/>
  <c r="AE16580" i="16"/>
  <c r="AE16581" i="16"/>
  <c r="AE16582" i="16"/>
  <c r="AE16583" i="16"/>
  <c r="AE16584" i="16"/>
  <c r="AE16585" i="16"/>
  <c r="AE16586" i="16"/>
  <c r="AE16587" i="16"/>
  <c r="AE16588" i="16"/>
  <c r="AE16589" i="16"/>
  <c r="AE16590" i="16"/>
  <c r="AE16591" i="16"/>
  <c r="AE16592" i="16"/>
  <c r="AE16593" i="16"/>
  <c r="AE16594" i="16"/>
  <c r="AE16595" i="16"/>
  <c r="AE16596" i="16"/>
  <c r="AE16597" i="16"/>
  <c r="AE16598" i="16"/>
  <c r="AE16599" i="16"/>
  <c r="AE16600" i="16"/>
  <c r="AE16601" i="16"/>
  <c r="AE16602" i="16"/>
  <c r="AE16603" i="16"/>
  <c r="AE16604" i="16"/>
  <c r="AE16605" i="16"/>
  <c r="AE16606" i="16"/>
  <c r="AE16607" i="16"/>
  <c r="AE16608" i="16"/>
  <c r="AE16609" i="16"/>
  <c r="AE16610" i="16"/>
  <c r="AE16611" i="16"/>
  <c r="AE16612" i="16"/>
  <c r="AE16613" i="16"/>
  <c r="AE16614" i="16"/>
  <c r="AE16615" i="16"/>
  <c r="AE16616" i="16"/>
  <c r="AE16617" i="16"/>
  <c r="AE16618" i="16"/>
  <c r="AE16619" i="16"/>
  <c r="AE16620" i="16"/>
  <c r="AE16621" i="16"/>
  <c r="AE16622" i="16"/>
  <c r="AE16623" i="16"/>
  <c r="AE16624" i="16"/>
  <c r="AE16625" i="16"/>
  <c r="AE16626" i="16"/>
  <c r="AE16627" i="16"/>
  <c r="AE16628" i="16"/>
  <c r="AE16629" i="16"/>
  <c r="AE16630" i="16"/>
  <c r="AE16631" i="16"/>
  <c r="AE16632" i="16"/>
  <c r="AE16633" i="16"/>
  <c r="AE16634" i="16"/>
  <c r="AE16635" i="16"/>
  <c r="AE16636" i="16"/>
  <c r="AE16637" i="16"/>
  <c r="AE16638" i="16"/>
  <c r="AE16639" i="16"/>
  <c r="AE16640" i="16"/>
  <c r="AE16641" i="16"/>
  <c r="AE16642" i="16"/>
  <c r="AE16643" i="16"/>
  <c r="AE16644" i="16"/>
  <c r="AE16645" i="16"/>
  <c r="AE16646" i="16"/>
  <c r="AE16647" i="16"/>
  <c r="AE16648" i="16"/>
  <c r="AE16649" i="16"/>
  <c r="AE16650" i="16"/>
  <c r="AE16651" i="16"/>
  <c r="AE16652" i="16"/>
  <c r="AE16653" i="16"/>
  <c r="AE16654" i="16"/>
  <c r="AE16655" i="16"/>
  <c r="AE16656" i="16"/>
  <c r="AE16657" i="16"/>
  <c r="AE16658" i="16"/>
  <c r="AE16659" i="16"/>
  <c r="AE16660" i="16"/>
  <c r="AE16661" i="16"/>
  <c r="AE16662" i="16"/>
  <c r="AE16663" i="16"/>
  <c r="AE16664" i="16"/>
  <c r="AE16665" i="16"/>
  <c r="AE16666" i="16"/>
  <c r="AE16667" i="16"/>
  <c r="AE16668" i="16"/>
  <c r="AE16669" i="16"/>
  <c r="AE16670" i="16"/>
  <c r="AE16671" i="16"/>
  <c r="AE16672" i="16"/>
  <c r="AE16673" i="16"/>
  <c r="AE16674" i="16"/>
  <c r="AE16675" i="16"/>
  <c r="AE16676" i="16"/>
  <c r="AE16677" i="16"/>
  <c r="AE16678" i="16"/>
  <c r="AE16679" i="16"/>
  <c r="AE16680" i="16"/>
  <c r="AE16681" i="16"/>
  <c r="AE16682" i="16"/>
  <c r="AE16683" i="16"/>
  <c r="AE16684" i="16"/>
  <c r="AE16685" i="16"/>
  <c r="AE16686" i="16"/>
  <c r="AE16687" i="16"/>
  <c r="AE16688" i="16"/>
  <c r="AE16689" i="16"/>
  <c r="AE16690" i="16"/>
  <c r="AE16691" i="16"/>
  <c r="AE16692" i="16"/>
  <c r="AE16693" i="16"/>
  <c r="AE16694" i="16"/>
  <c r="AE16695" i="16"/>
  <c r="AE16696" i="16"/>
  <c r="AE16697" i="16"/>
  <c r="AE16698" i="16"/>
  <c r="AE16699" i="16"/>
  <c r="AE16700" i="16"/>
  <c r="AE16701" i="16"/>
  <c r="AE16702" i="16"/>
  <c r="AE16703" i="16"/>
  <c r="AE16704" i="16"/>
  <c r="AE16705" i="16"/>
  <c r="AE16706" i="16"/>
  <c r="AE16707" i="16"/>
  <c r="AE16708" i="16"/>
  <c r="AE16709" i="16"/>
  <c r="AE16710" i="16"/>
  <c r="AE16711" i="16"/>
  <c r="AE16712" i="16"/>
  <c r="AE16713" i="16"/>
  <c r="AE16714" i="16"/>
  <c r="AE16715" i="16"/>
  <c r="AE16716" i="16"/>
  <c r="AE16717" i="16"/>
  <c r="AE16718" i="16"/>
  <c r="AE16719" i="16"/>
  <c r="AE16720" i="16"/>
  <c r="AE16721" i="16"/>
  <c r="AE16722" i="16"/>
  <c r="AE16723" i="16"/>
  <c r="AE16724" i="16"/>
  <c r="AE16725" i="16"/>
  <c r="AE16726" i="16"/>
  <c r="AE16727" i="16"/>
  <c r="AE16728" i="16"/>
  <c r="AE16729" i="16"/>
  <c r="AE16730" i="16"/>
  <c r="AE16731" i="16"/>
  <c r="AE16732" i="16"/>
  <c r="AE16733" i="16"/>
  <c r="AE16734" i="16"/>
  <c r="AE16735" i="16"/>
  <c r="AE16736" i="16"/>
  <c r="AE16737" i="16"/>
  <c r="AE16738" i="16"/>
  <c r="AE16739" i="16"/>
  <c r="AE16740" i="16"/>
  <c r="AE16741" i="16"/>
  <c r="AE16742" i="16"/>
  <c r="AE16743" i="16"/>
  <c r="AE16744" i="16"/>
  <c r="AE16745" i="16"/>
  <c r="AE16746" i="16"/>
  <c r="AE16747" i="16"/>
  <c r="AE16748" i="16"/>
  <c r="AE16749" i="16"/>
  <c r="AE16750" i="16"/>
  <c r="AE16751" i="16"/>
  <c r="AE16752" i="16"/>
  <c r="AE16753" i="16"/>
  <c r="AE16754" i="16"/>
  <c r="AE16755" i="16"/>
  <c r="AE16756" i="16"/>
  <c r="AE16757" i="16"/>
  <c r="AE16758" i="16"/>
  <c r="AE16759" i="16"/>
  <c r="AE16760" i="16"/>
  <c r="AE16761" i="16"/>
  <c r="AE16762" i="16"/>
  <c r="AE16763" i="16"/>
  <c r="AE16764" i="16"/>
  <c r="AE16765" i="16"/>
  <c r="AE16766" i="16"/>
  <c r="AE16767" i="16"/>
  <c r="AE16768" i="16"/>
  <c r="AE16769" i="16"/>
  <c r="AE16770" i="16"/>
  <c r="AE16771" i="16"/>
  <c r="AE16772" i="16"/>
  <c r="AE16773" i="16"/>
  <c r="AE16774" i="16"/>
  <c r="AE16775" i="16"/>
  <c r="AE16776" i="16"/>
  <c r="AE16777" i="16"/>
  <c r="AE16778" i="16"/>
  <c r="AE16779" i="16"/>
  <c r="AE16780" i="16"/>
  <c r="AE16781" i="16"/>
  <c r="AE16782" i="16"/>
  <c r="AE16783" i="16"/>
  <c r="AE16784" i="16"/>
  <c r="AE16785" i="16"/>
  <c r="AE16786" i="16"/>
  <c r="AE16787" i="16"/>
  <c r="AE16788" i="16"/>
  <c r="AE16789" i="16"/>
  <c r="AE16790" i="16"/>
  <c r="AE16791" i="16"/>
  <c r="AE16792" i="16"/>
  <c r="AE16793" i="16"/>
  <c r="AE16794" i="16"/>
  <c r="AE16795" i="16"/>
  <c r="AE16796" i="16"/>
  <c r="AE16797" i="16"/>
  <c r="AE16798" i="16"/>
  <c r="AE16799" i="16"/>
  <c r="AE16800" i="16"/>
  <c r="AE16801" i="16"/>
  <c r="AE16802" i="16"/>
  <c r="AE16803" i="16"/>
  <c r="AE16804" i="16"/>
  <c r="AE16805" i="16"/>
  <c r="AE16806" i="16"/>
  <c r="AE16807" i="16"/>
  <c r="AE16808" i="16"/>
  <c r="AE16809" i="16"/>
  <c r="AE16810" i="16"/>
  <c r="AE16811" i="16"/>
  <c r="AE16812" i="16"/>
  <c r="AE16813" i="16"/>
  <c r="AE16814" i="16"/>
  <c r="AE16815" i="16"/>
  <c r="AE16816" i="16"/>
  <c r="AE16817" i="16"/>
  <c r="AE16818" i="16"/>
  <c r="AE16819" i="16"/>
  <c r="AE16820" i="16"/>
  <c r="AE16821" i="16"/>
  <c r="AE16822" i="16"/>
  <c r="AE16823" i="16"/>
  <c r="AE16824" i="16"/>
  <c r="AE16825" i="16"/>
  <c r="AE16826" i="16"/>
  <c r="AE16827" i="16"/>
  <c r="AE16828" i="16"/>
  <c r="AE16829" i="16"/>
  <c r="AE16830" i="16"/>
  <c r="AE16831" i="16"/>
  <c r="AE16832" i="16"/>
  <c r="AE16833" i="16"/>
  <c r="AE16834" i="16"/>
  <c r="AE16835" i="16"/>
  <c r="AE16836" i="16"/>
  <c r="AE16837" i="16"/>
  <c r="AE16838" i="16"/>
  <c r="AE16839" i="16"/>
  <c r="AE16840" i="16"/>
  <c r="AE16841" i="16"/>
  <c r="AE16842" i="16"/>
  <c r="AE16843" i="16"/>
  <c r="AE16844" i="16"/>
  <c r="AE16845" i="16"/>
  <c r="AE16846" i="16"/>
  <c r="AE16847" i="16"/>
  <c r="AE16848" i="16"/>
  <c r="AE16849" i="16"/>
  <c r="AE16850" i="16"/>
  <c r="AE16851" i="16"/>
  <c r="AE16852" i="16"/>
  <c r="AE16853" i="16"/>
  <c r="AE16854" i="16"/>
  <c r="AE16855" i="16"/>
  <c r="AE16856" i="16"/>
  <c r="AE16857" i="16"/>
  <c r="AE16858" i="16"/>
  <c r="AE16859" i="16"/>
  <c r="AE16860" i="16"/>
  <c r="AE16861" i="16"/>
  <c r="AE16862" i="16"/>
  <c r="AE16863" i="16"/>
  <c r="AE16864" i="16"/>
  <c r="AE16865" i="16"/>
  <c r="AE16866" i="16"/>
  <c r="AE16867" i="16"/>
  <c r="AE16868" i="16"/>
  <c r="AE16869" i="16"/>
  <c r="AE16870" i="16"/>
  <c r="AE16871" i="16"/>
  <c r="AE16872" i="16"/>
  <c r="AE16873" i="16"/>
  <c r="AE16874" i="16"/>
  <c r="AE16875" i="16"/>
  <c r="AE16876" i="16"/>
  <c r="AE16877" i="16"/>
  <c r="AE16878" i="16"/>
  <c r="AE16879" i="16"/>
  <c r="AE16880" i="16"/>
  <c r="AE16881" i="16"/>
  <c r="AE16882" i="16"/>
  <c r="AE16883" i="16"/>
  <c r="AE16884" i="16"/>
  <c r="AE16885" i="16"/>
  <c r="AE16886" i="16"/>
  <c r="AE16887" i="16"/>
  <c r="AE16888" i="16"/>
  <c r="AE16889" i="16"/>
  <c r="AE16890" i="16"/>
  <c r="AE16891" i="16"/>
  <c r="AE16892" i="16"/>
  <c r="AE16893" i="16"/>
  <c r="AE16894" i="16"/>
  <c r="AE16895" i="16"/>
  <c r="AE16896" i="16"/>
  <c r="AE16897" i="16"/>
  <c r="AE16898" i="16"/>
  <c r="AE16899" i="16"/>
  <c r="AE16900" i="16"/>
  <c r="AE16901" i="16"/>
  <c r="AE16902" i="16"/>
  <c r="AE16903" i="16"/>
  <c r="AE16904" i="16"/>
  <c r="AE16905" i="16"/>
  <c r="AE16906" i="16"/>
  <c r="AE16907" i="16"/>
  <c r="AE16908" i="16"/>
  <c r="AE16909" i="16"/>
  <c r="AE16910" i="16"/>
  <c r="AE16911" i="16"/>
  <c r="AE16912" i="16"/>
  <c r="AE16913" i="16"/>
  <c r="AE16914" i="16"/>
  <c r="AE16915" i="16"/>
  <c r="AE16916" i="16"/>
  <c r="AE16917" i="16"/>
  <c r="AE16918" i="16"/>
  <c r="AE16919" i="16"/>
  <c r="AE16920" i="16"/>
  <c r="AE16921" i="16"/>
  <c r="AE16922" i="16"/>
  <c r="AE16923" i="16"/>
  <c r="AE16924" i="16"/>
  <c r="AE16925" i="16"/>
  <c r="AE16926" i="16"/>
  <c r="AE16927" i="16"/>
  <c r="AE16928" i="16"/>
  <c r="AE16929" i="16"/>
  <c r="AE16930" i="16"/>
  <c r="AE16931" i="16"/>
  <c r="AE16932" i="16"/>
  <c r="AE16933" i="16"/>
  <c r="AE16934" i="16"/>
  <c r="AE16935" i="16"/>
  <c r="AE16936" i="16"/>
  <c r="AE16937" i="16"/>
  <c r="AE16938" i="16"/>
  <c r="AE16939" i="16"/>
  <c r="AE16940" i="16"/>
  <c r="AE16941" i="16"/>
  <c r="AE16942" i="16"/>
  <c r="AE16943" i="16"/>
  <c r="AE16944" i="16"/>
  <c r="AE16945" i="16"/>
  <c r="AE16946" i="16"/>
  <c r="AE16947" i="16"/>
  <c r="AE16948" i="16"/>
  <c r="AE16949" i="16"/>
  <c r="AE16950" i="16"/>
  <c r="AE16951" i="16"/>
  <c r="AE16952" i="16"/>
  <c r="AE16953" i="16"/>
  <c r="AE16954" i="16"/>
  <c r="AE16955" i="16"/>
  <c r="AE16956" i="16"/>
  <c r="AE16957" i="16"/>
  <c r="AE16958" i="16"/>
  <c r="AE16959" i="16"/>
  <c r="AE16960" i="16"/>
  <c r="AE16961" i="16"/>
  <c r="AE16962" i="16"/>
  <c r="AE16963" i="16"/>
  <c r="AE16964" i="16"/>
  <c r="AE16965" i="16"/>
  <c r="AE16966" i="16"/>
  <c r="AE16967" i="16"/>
  <c r="AE16968" i="16"/>
  <c r="AE16969" i="16"/>
  <c r="AE16970" i="16"/>
  <c r="AE16971" i="16"/>
  <c r="AE16972" i="16"/>
  <c r="AE16973" i="16"/>
  <c r="AE16974" i="16"/>
  <c r="AE16975" i="16"/>
  <c r="AE16976" i="16"/>
  <c r="AE16977" i="16"/>
  <c r="AE16978" i="16"/>
  <c r="AE16979" i="16"/>
  <c r="AE16980" i="16"/>
  <c r="AE16981" i="16"/>
  <c r="AE16982" i="16"/>
  <c r="AE16983" i="16"/>
  <c r="AE16984" i="16"/>
  <c r="AE16985" i="16"/>
  <c r="AE16986" i="16"/>
  <c r="AE16987" i="16"/>
  <c r="AE16988" i="16"/>
  <c r="AE16989" i="16"/>
  <c r="AE16990" i="16"/>
  <c r="AE16991" i="16"/>
  <c r="AE16992" i="16"/>
  <c r="AE16993" i="16"/>
  <c r="AE16994" i="16"/>
  <c r="AE16995" i="16"/>
  <c r="AE16996" i="16"/>
  <c r="AE16997" i="16"/>
  <c r="AE16998" i="16"/>
  <c r="AE16999" i="16"/>
  <c r="AE17000" i="16"/>
  <c r="AE17001" i="16"/>
  <c r="AE17002" i="16"/>
  <c r="AE17003" i="16"/>
  <c r="AE17004" i="16"/>
  <c r="AE17005" i="16"/>
  <c r="AE17006" i="16"/>
  <c r="AE17007" i="16"/>
  <c r="AE17008" i="16"/>
  <c r="AE17009" i="16"/>
  <c r="AE17010" i="16"/>
  <c r="AE17011" i="16"/>
  <c r="AE17012" i="16"/>
  <c r="AE17013" i="16"/>
  <c r="AE17014" i="16"/>
  <c r="AE17015" i="16"/>
  <c r="AE17016" i="16"/>
  <c r="AE17017" i="16"/>
  <c r="AE17018" i="16"/>
  <c r="AE17019" i="16"/>
  <c r="AE17020" i="16"/>
  <c r="AE17021" i="16"/>
  <c r="AE17022" i="16"/>
  <c r="AE17023" i="16"/>
  <c r="AE17024" i="16"/>
  <c r="AE17025" i="16"/>
  <c r="AE17026" i="16"/>
  <c r="AE17027" i="16"/>
  <c r="AE17028" i="16"/>
  <c r="AE17029" i="16"/>
  <c r="AE17030" i="16"/>
  <c r="AE17031" i="16"/>
  <c r="AE17032" i="16"/>
  <c r="AE17033" i="16"/>
  <c r="AE17034" i="16"/>
  <c r="AE17035" i="16"/>
  <c r="AE17036" i="16"/>
  <c r="AE17037" i="16"/>
  <c r="AE17038" i="16"/>
  <c r="AE17039" i="16"/>
  <c r="AE17040" i="16"/>
  <c r="AE17041" i="16"/>
  <c r="AE17042" i="16"/>
  <c r="AE17043" i="16"/>
  <c r="AE17044" i="16"/>
  <c r="AE17045" i="16"/>
  <c r="AE17046" i="16"/>
  <c r="AE17047" i="16"/>
  <c r="AE17048" i="16"/>
  <c r="AE17049" i="16"/>
  <c r="AE17050" i="16"/>
  <c r="AE17051" i="16"/>
  <c r="AE17052" i="16"/>
  <c r="AE17053" i="16"/>
  <c r="AE17054" i="16"/>
  <c r="AE17055" i="16"/>
  <c r="AE17056" i="16"/>
  <c r="AE17057" i="16"/>
  <c r="AE17058" i="16"/>
  <c r="AE17059" i="16"/>
  <c r="AE17060" i="16"/>
  <c r="AE17061" i="16"/>
  <c r="AE17062" i="16"/>
  <c r="AE17063" i="16"/>
  <c r="AE17064" i="16"/>
  <c r="AE17065" i="16"/>
  <c r="AE17066" i="16"/>
  <c r="AE17067" i="16"/>
  <c r="AE17068" i="16"/>
  <c r="AE17069" i="16"/>
  <c r="AE17070" i="16"/>
  <c r="AE17071" i="16"/>
  <c r="AE17072" i="16"/>
  <c r="AE17073" i="16"/>
  <c r="AE17074" i="16"/>
  <c r="AE17075" i="16"/>
  <c r="AE17076" i="16"/>
  <c r="AE17077" i="16"/>
  <c r="AE17078" i="16"/>
  <c r="AE17079" i="16"/>
  <c r="AE17080" i="16"/>
  <c r="AE17081" i="16"/>
  <c r="AE17082" i="16"/>
  <c r="AE17083" i="16"/>
  <c r="AE17084" i="16"/>
  <c r="AE17085" i="16"/>
  <c r="AE17086" i="16"/>
  <c r="AE17087" i="16"/>
  <c r="AE17088" i="16"/>
  <c r="AE17089" i="16"/>
  <c r="AE17090" i="16"/>
  <c r="AE17091" i="16"/>
  <c r="AE17092" i="16"/>
  <c r="AE17093" i="16"/>
  <c r="AE17094" i="16"/>
  <c r="AE17095" i="16"/>
  <c r="AE17096" i="16"/>
  <c r="AE17097" i="16"/>
  <c r="AE17098" i="16"/>
  <c r="AE17099" i="16"/>
  <c r="AE17100" i="16"/>
  <c r="AE17101" i="16"/>
  <c r="AE17102" i="16"/>
  <c r="AE17103" i="16"/>
  <c r="AE17104" i="16"/>
  <c r="AE9" i="16"/>
  <c r="F12" i="33"/>
  <c r="F13" i="33"/>
  <c r="F14" i="33"/>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68" i="33"/>
  <c r="F69" i="33"/>
  <c r="F70" i="33"/>
  <c r="F71" i="33"/>
  <c r="F72" i="33"/>
  <c r="F73" i="33"/>
  <c r="F74" i="33"/>
  <c r="F75" i="33"/>
  <c r="F76" i="33"/>
  <c r="F77" i="33"/>
  <c r="F78" i="33"/>
  <c r="F79" i="33"/>
  <c r="F80" i="33"/>
  <c r="F81" i="33"/>
  <c r="F82" i="33"/>
  <c r="F83" i="33"/>
  <c r="F84" i="33"/>
  <c r="F85" i="33"/>
  <c r="F86" i="33"/>
  <c r="F87" i="33"/>
  <c r="F88" i="33"/>
  <c r="F89" i="33"/>
  <c r="F90" i="33"/>
  <c r="F91" i="33"/>
  <c r="F92" i="33"/>
  <c r="F93" i="33"/>
  <c r="F94" i="33"/>
  <c r="F95" i="33"/>
  <c r="F96" i="33"/>
  <c r="F97" i="33"/>
  <c r="F98" i="33"/>
  <c r="F99" i="33"/>
  <c r="F100" i="33"/>
  <c r="F101" i="33"/>
  <c r="F102" i="33"/>
  <c r="F103" i="33"/>
  <c r="F104" i="33"/>
  <c r="F105" i="33"/>
  <c r="F106" i="33"/>
  <c r="F107" i="33"/>
  <c r="F108" i="33"/>
  <c r="F109" i="33"/>
  <c r="F110" i="33"/>
  <c r="F111" i="33"/>
  <c r="F112" i="33"/>
  <c r="F113" i="33"/>
  <c r="F114" i="33"/>
  <c r="F115" i="33"/>
  <c r="F116" i="33"/>
  <c r="F117" i="33"/>
  <c r="F118" i="33"/>
  <c r="F119" i="33"/>
  <c r="F120" i="33"/>
  <c r="F121" i="33"/>
  <c r="F122" i="33"/>
  <c r="F123" i="33"/>
  <c r="F124" i="33"/>
  <c r="F125" i="33"/>
  <c r="F126" i="33"/>
  <c r="F127" i="33"/>
  <c r="F128" i="33"/>
  <c r="F129" i="33"/>
  <c r="F130" i="33"/>
  <c r="F131" i="33"/>
  <c r="F132" i="33"/>
  <c r="F133" i="33"/>
  <c r="F134" i="33"/>
  <c r="F135" i="33"/>
  <c r="F136" i="33"/>
  <c r="F137" i="33"/>
  <c r="F138" i="33"/>
  <c r="F139" i="33"/>
  <c r="F140" i="33"/>
  <c r="F141" i="33"/>
  <c r="F142" i="33"/>
  <c r="F143" i="33"/>
  <c r="F144" i="33"/>
  <c r="F145" i="33"/>
  <c r="F146" i="33"/>
  <c r="F147" i="33"/>
  <c r="F148" i="33"/>
  <c r="F149" i="33"/>
  <c r="F150" i="33"/>
  <c r="F151" i="33"/>
  <c r="F152" i="33"/>
  <c r="F153" i="33"/>
  <c r="F154" i="33"/>
  <c r="F155" i="33"/>
  <c r="F156" i="33"/>
  <c r="F157" i="33"/>
  <c r="F158" i="33"/>
  <c r="F159" i="33"/>
  <c r="F160" i="33"/>
  <c r="F161" i="33"/>
  <c r="F162" i="33"/>
  <c r="F163" i="33"/>
  <c r="F164" i="33"/>
  <c r="F165" i="33"/>
  <c r="F166" i="33"/>
  <c r="F167" i="33"/>
  <c r="F168" i="33"/>
  <c r="F169" i="33"/>
  <c r="F170" i="33"/>
  <c r="F171" i="33"/>
  <c r="F172" i="33"/>
  <c r="F173" i="33"/>
  <c r="F174" i="33"/>
  <c r="F175" i="33"/>
  <c r="F176" i="33"/>
  <c r="F177" i="33"/>
  <c r="F178" i="33"/>
  <c r="F179" i="33"/>
  <c r="F180" i="33"/>
  <c r="F181" i="33"/>
  <c r="F182" i="33"/>
  <c r="F183" i="33"/>
  <c r="F184" i="33"/>
  <c r="F185" i="33"/>
  <c r="F186" i="33"/>
  <c r="F187" i="33"/>
  <c r="F188" i="33"/>
  <c r="F189" i="33"/>
  <c r="F190" i="33"/>
  <c r="F191" i="33"/>
  <c r="F192" i="33"/>
  <c r="F193" i="33"/>
  <c r="F194" i="33"/>
  <c r="F195" i="33"/>
  <c r="F196" i="33"/>
  <c r="F197" i="33"/>
  <c r="F198" i="33"/>
  <c r="F199" i="33"/>
  <c r="F200" i="33"/>
  <c r="F201" i="33"/>
  <c r="F202" i="33"/>
  <c r="F203" i="33"/>
  <c r="F204" i="33"/>
  <c r="F205" i="33"/>
  <c r="F206" i="33"/>
  <c r="F207" i="33"/>
  <c r="F208" i="33"/>
  <c r="F209" i="33"/>
  <c r="F210" i="33"/>
  <c r="F211" i="33"/>
  <c r="F212" i="33"/>
  <c r="F213" i="33"/>
  <c r="F214" i="33"/>
  <c r="F215" i="33"/>
  <c r="F216" i="33"/>
  <c r="F217" i="33"/>
  <c r="F218" i="33"/>
  <c r="F219" i="33"/>
  <c r="F220" i="33"/>
  <c r="F221" i="33"/>
  <c r="F222" i="33"/>
  <c r="F223" i="33"/>
  <c r="F224" i="33"/>
  <c r="F225" i="33"/>
  <c r="F226" i="33"/>
  <c r="F227" i="33"/>
  <c r="F228" i="33"/>
  <c r="F229" i="33"/>
  <c r="F230" i="33"/>
  <c r="F231" i="33"/>
  <c r="F232" i="33"/>
  <c r="F233" i="33"/>
  <c r="F234" i="33"/>
  <c r="F235" i="33"/>
  <c r="F236" i="33"/>
  <c r="F237" i="33"/>
  <c r="F238" i="33"/>
  <c r="F239" i="33"/>
  <c r="F240" i="33"/>
  <c r="F241" i="33"/>
  <c r="F242" i="33"/>
  <c r="F243" i="33"/>
  <c r="F244" i="33"/>
  <c r="F245" i="33"/>
  <c r="F246" i="33"/>
  <c r="F247" i="33"/>
  <c r="F248" i="33"/>
  <c r="F249" i="33"/>
  <c r="F250" i="33"/>
  <c r="F251" i="33"/>
  <c r="F252" i="33"/>
  <c r="F253" i="33"/>
  <c r="F254" i="33"/>
  <c r="F255" i="33"/>
  <c r="F256" i="33"/>
  <c r="F257" i="33"/>
  <c r="F258" i="33"/>
  <c r="F259" i="33"/>
  <c r="F260" i="33"/>
  <c r="F261" i="33"/>
  <c r="F262" i="33"/>
  <c r="F263" i="33"/>
  <c r="F264" i="33"/>
  <c r="F265" i="33"/>
  <c r="F266" i="33"/>
  <c r="F267" i="33"/>
  <c r="F268" i="33"/>
  <c r="F269" i="33"/>
  <c r="F270" i="33"/>
  <c r="F271" i="33"/>
  <c r="F272" i="33"/>
  <c r="F273" i="33"/>
  <c r="F274" i="33"/>
  <c r="F275" i="33"/>
  <c r="F276" i="33"/>
  <c r="F277" i="33"/>
  <c r="F278" i="33"/>
  <c r="F279" i="33"/>
  <c r="F280" i="33"/>
  <c r="F281" i="33"/>
  <c r="F282" i="33"/>
  <c r="F283" i="33"/>
  <c r="F284" i="33"/>
  <c r="F285" i="33"/>
  <c r="F286" i="33"/>
  <c r="F287" i="33"/>
  <c r="F288" i="33"/>
  <c r="F289" i="33"/>
  <c r="F290" i="33"/>
  <c r="F291" i="33"/>
  <c r="F292" i="33"/>
  <c r="F293" i="33"/>
  <c r="F294" i="33"/>
  <c r="F295" i="33"/>
  <c r="F296" i="33"/>
  <c r="F297" i="33"/>
  <c r="F298" i="33"/>
  <c r="F299" i="33"/>
  <c r="F300" i="33"/>
  <c r="F301" i="33"/>
  <c r="F302" i="33"/>
  <c r="F303" i="33"/>
  <c r="F304" i="33"/>
  <c r="F305" i="33"/>
  <c r="F306" i="33"/>
  <c r="F307" i="33"/>
  <c r="F308" i="33"/>
  <c r="F309" i="33"/>
  <c r="F310" i="33"/>
  <c r="F311" i="33"/>
  <c r="F312" i="33"/>
  <c r="F313" i="33"/>
  <c r="F314" i="33"/>
  <c r="F315" i="33"/>
  <c r="F316" i="33"/>
  <c r="F317" i="33"/>
  <c r="F318" i="33"/>
  <c r="F319" i="33"/>
  <c r="F320" i="33"/>
  <c r="F321" i="33"/>
  <c r="F322" i="33"/>
  <c r="F323" i="33"/>
  <c r="F324" i="33"/>
  <c r="F325" i="33"/>
  <c r="F326" i="33"/>
  <c r="F327" i="33"/>
  <c r="F328" i="33"/>
  <c r="F329" i="33"/>
  <c r="F330" i="33"/>
  <c r="F331" i="33"/>
  <c r="F332" i="33"/>
  <c r="F333" i="33"/>
  <c r="F334" i="33"/>
  <c r="F335" i="33"/>
  <c r="F336" i="33"/>
  <c r="F337" i="33"/>
  <c r="F338" i="33"/>
  <c r="F339" i="33"/>
  <c r="F340" i="33"/>
  <c r="F341" i="33"/>
  <c r="F342" i="33"/>
  <c r="F343" i="33"/>
  <c r="F344" i="33"/>
  <c r="F345" i="33"/>
  <c r="F346" i="33"/>
  <c r="F347" i="33"/>
  <c r="F348" i="33"/>
  <c r="F349" i="33"/>
  <c r="F350" i="33"/>
  <c r="F351" i="33"/>
  <c r="F352" i="33"/>
  <c r="F353" i="33"/>
  <c r="F354" i="33"/>
  <c r="F355" i="33"/>
  <c r="F356" i="33"/>
  <c r="F357" i="33"/>
  <c r="F358" i="33"/>
  <c r="F359" i="33"/>
  <c r="F360" i="33"/>
  <c r="F361" i="33"/>
  <c r="F362" i="33"/>
  <c r="F363" i="33"/>
  <c r="F364" i="33"/>
  <c r="F365" i="33"/>
  <c r="F366" i="33"/>
  <c r="F367" i="33"/>
  <c r="F368" i="33"/>
  <c r="F369" i="33"/>
  <c r="F370" i="33"/>
  <c r="F371" i="33"/>
  <c r="F372" i="33"/>
  <c r="F373" i="33"/>
  <c r="F374" i="33"/>
  <c r="F375" i="33"/>
  <c r="F376" i="33"/>
  <c r="F377" i="33"/>
  <c r="F378" i="33"/>
  <c r="F379" i="33"/>
  <c r="F380" i="33"/>
  <c r="F381" i="33"/>
  <c r="F382" i="33"/>
  <c r="F383" i="33"/>
  <c r="F384" i="33"/>
  <c r="F385" i="33"/>
  <c r="F386" i="33"/>
  <c r="F387" i="33"/>
  <c r="F388" i="33"/>
  <c r="F389" i="33"/>
  <c r="F390" i="33"/>
  <c r="F391" i="33"/>
  <c r="F392" i="33"/>
  <c r="F393" i="33"/>
  <c r="F394" i="33"/>
  <c r="F395" i="33"/>
  <c r="F396" i="33"/>
  <c r="F397" i="33"/>
  <c r="F398" i="33"/>
  <c r="F399" i="33"/>
  <c r="F400" i="33"/>
  <c r="F401" i="33"/>
  <c r="F402" i="33"/>
  <c r="F403" i="33"/>
  <c r="F404" i="33"/>
  <c r="F405" i="33"/>
  <c r="F406" i="33"/>
  <c r="F407" i="33"/>
  <c r="F408" i="33"/>
  <c r="F409" i="33"/>
  <c r="F410" i="33"/>
  <c r="F411" i="33"/>
  <c r="F412" i="33"/>
  <c r="F413" i="33"/>
  <c r="F414" i="33"/>
  <c r="F415" i="33"/>
  <c r="F416" i="33"/>
  <c r="F417" i="33"/>
  <c r="F418" i="33"/>
  <c r="F419" i="33"/>
  <c r="F420" i="33"/>
  <c r="F421" i="33"/>
  <c r="F422" i="33"/>
  <c r="F423" i="33"/>
  <c r="F424" i="33"/>
  <c r="F425" i="33"/>
  <c r="F426" i="33"/>
  <c r="F427" i="33"/>
  <c r="F428" i="33"/>
  <c r="F429" i="33"/>
  <c r="F430" i="33"/>
  <c r="F431" i="33"/>
  <c r="F432" i="33"/>
  <c r="F433" i="33"/>
  <c r="F434" i="33"/>
  <c r="F435" i="33"/>
  <c r="F436" i="33"/>
  <c r="F437" i="33"/>
  <c r="F438" i="33"/>
  <c r="F439" i="33"/>
  <c r="F440" i="33"/>
  <c r="F441" i="33"/>
  <c r="F442" i="33"/>
  <c r="F443" i="33"/>
  <c r="F444" i="33"/>
  <c r="F445" i="33"/>
  <c r="F446" i="33"/>
  <c r="F447" i="33"/>
  <c r="F448" i="33"/>
  <c r="F449" i="33"/>
  <c r="F450" i="33"/>
  <c r="F451" i="33"/>
  <c r="F452" i="33"/>
  <c r="F453" i="33"/>
  <c r="F454" i="33"/>
  <c r="F455" i="33"/>
  <c r="F456" i="33"/>
  <c r="F457" i="33"/>
  <c r="F458" i="33"/>
  <c r="F459" i="33"/>
  <c r="F460" i="33"/>
  <c r="F461" i="33"/>
  <c r="F462" i="33"/>
  <c r="F463" i="33"/>
  <c r="F464" i="33"/>
  <c r="F465" i="33"/>
  <c r="F466" i="33"/>
  <c r="F467" i="33"/>
  <c r="F468" i="33"/>
  <c r="F469" i="33"/>
  <c r="F470" i="33"/>
  <c r="F471" i="33"/>
  <c r="F472" i="33"/>
  <c r="F473" i="33"/>
  <c r="F474" i="33"/>
  <c r="F475" i="33"/>
  <c r="F476" i="33"/>
  <c r="F477" i="33"/>
  <c r="F478" i="33"/>
  <c r="F479" i="33"/>
  <c r="F480" i="33"/>
  <c r="F481" i="33"/>
  <c r="F482" i="33"/>
  <c r="F483" i="33"/>
  <c r="F484" i="33"/>
  <c r="F485" i="33"/>
  <c r="F486" i="33"/>
  <c r="F487" i="33"/>
  <c r="F488" i="33"/>
  <c r="F489" i="33"/>
  <c r="F490" i="33"/>
  <c r="F491" i="33"/>
  <c r="F492" i="33"/>
  <c r="F493" i="33"/>
  <c r="F494" i="33"/>
  <c r="F495" i="33"/>
  <c r="F496" i="33"/>
  <c r="F497" i="33"/>
  <c r="F498" i="33"/>
  <c r="F499" i="33"/>
  <c r="F500" i="33"/>
  <c r="F501" i="33"/>
  <c r="F502" i="33"/>
  <c r="F503" i="33"/>
  <c r="F504" i="33"/>
  <c r="F505" i="33"/>
  <c r="F506" i="33"/>
  <c r="F507" i="33"/>
  <c r="F508" i="33"/>
  <c r="F509" i="33"/>
  <c r="F510" i="33"/>
  <c r="F511" i="33"/>
  <c r="F512" i="33"/>
  <c r="F513" i="33"/>
  <c r="F514" i="33"/>
  <c r="F515" i="33"/>
  <c r="F516" i="33"/>
  <c r="F517" i="33"/>
  <c r="F518" i="33"/>
  <c r="F519" i="33"/>
  <c r="F520" i="33"/>
  <c r="F521" i="33"/>
  <c r="F522" i="33"/>
  <c r="F523" i="33"/>
  <c r="F524" i="33"/>
  <c r="F525" i="33"/>
  <c r="F526" i="33"/>
  <c r="F527" i="33"/>
  <c r="F528" i="33"/>
  <c r="F529" i="33"/>
  <c r="F530" i="33"/>
  <c r="F531" i="33"/>
  <c r="F532" i="33"/>
  <c r="F533" i="33"/>
  <c r="F534" i="33"/>
  <c r="F535" i="33"/>
  <c r="F536" i="33"/>
  <c r="F537" i="33"/>
  <c r="F538" i="33"/>
  <c r="F539" i="33"/>
  <c r="F540" i="33"/>
  <c r="F541" i="33"/>
  <c r="F542" i="33"/>
  <c r="F543" i="33"/>
  <c r="F544" i="33"/>
  <c r="F545" i="33"/>
  <c r="F546" i="33"/>
  <c r="F547" i="33"/>
  <c r="F548" i="33"/>
  <c r="F549" i="33"/>
  <c r="F550" i="33"/>
  <c r="F551" i="33"/>
  <c r="F552" i="33"/>
  <c r="F553" i="33"/>
  <c r="F554" i="33"/>
  <c r="F555" i="33"/>
  <c r="F556" i="33"/>
  <c r="F557" i="33"/>
  <c r="F558" i="33"/>
  <c r="F559" i="33"/>
  <c r="F560" i="33"/>
  <c r="F561" i="33"/>
  <c r="F562" i="33"/>
  <c r="F563" i="33"/>
  <c r="F564" i="33"/>
  <c r="F565" i="33"/>
  <c r="F566" i="33"/>
  <c r="F567" i="33"/>
  <c r="F568" i="33"/>
  <c r="F569" i="33"/>
  <c r="F570" i="33"/>
  <c r="F571" i="33"/>
  <c r="F572" i="33"/>
  <c r="F573" i="33"/>
  <c r="F574" i="33"/>
  <c r="F575" i="33"/>
  <c r="F576" i="33"/>
  <c r="F577" i="33"/>
  <c r="F578" i="33"/>
  <c r="F579" i="33"/>
  <c r="F580" i="33"/>
  <c r="F581" i="33"/>
  <c r="F582" i="33"/>
  <c r="F583" i="33"/>
  <c r="F584" i="33"/>
  <c r="F585" i="33"/>
  <c r="F586" i="33"/>
  <c r="F587" i="33"/>
  <c r="F588" i="33"/>
  <c r="F589" i="33"/>
  <c r="F590" i="33"/>
  <c r="F591" i="33"/>
  <c r="F592" i="33"/>
  <c r="F593" i="33"/>
  <c r="F594" i="33"/>
  <c r="F595" i="33"/>
  <c r="F596" i="33"/>
  <c r="F597" i="33"/>
  <c r="F598" i="33"/>
  <c r="F599" i="33"/>
  <c r="F600" i="33"/>
  <c r="F601" i="33"/>
  <c r="F602" i="33"/>
  <c r="F603" i="33"/>
  <c r="F604" i="33"/>
  <c r="F605" i="33"/>
  <c r="F606" i="33"/>
  <c r="F607" i="33"/>
  <c r="F608" i="33"/>
  <c r="F609" i="33"/>
  <c r="F610" i="33"/>
  <c r="F611" i="33"/>
  <c r="F612" i="33"/>
  <c r="F613" i="33"/>
  <c r="F614" i="33"/>
  <c r="F615" i="33"/>
  <c r="F616" i="33"/>
  <c r="F617" i="33"/>
  <c r="F618" i="33"/>
  <c r="F619" i="33"/>
  <c r="F620" i="33"/>
  <c r="F621" i="33"/>
  <c r="F622" i="33"/>
  <c r="F623" i="33"/>
  <c r="F624" i="33"/>
  <c r="F625" i="33"/>
  <c r="F626" i="33"/>
  <c r="F627" i="33"/>
  <c r="F628" i="33"/>
  <c r="F629" i="33"/>
  <c r="F630" i="33"/>
  <c r="F631" i="33"/>
  <c r="F632" i="33"/>
  <c r="F633" i="33"/>
  <c r="F634" i="33"/>
  <c r="F635" i="33"/>
  <c r="F636" i="33"/>
  <c r="F637" i="33"/>
  <c r="F638" i="33"/>
  <c r="F639" i="33"/>
  <c r="F640" i="33"/>
  <c r="F641" i="33"/>
  <c r="F642" i="33"/>
  <c r="F643" i="33"/>
  <c r="F644" i="33"/>
  <c r="F645" i="33"/>
  <c r="F646" i="33"/>
  <c r="F647" i="33"/>
  <c r="F648" i="33"/>
  <c r="F649" i="33"/>
  <c r="F650" i="33"/>
  <c r="F651" i="33"/>
  <c r="F652" i="33"/>
  <c r="F653" i="33"/>
  <c r="F654" i="33"/>
  <c r="F655" i="33"/>
  <c r="F656" i="33"/>
  <c r="F657" i="33"/>
  <c r="F658" i="33"/>
  <c r="F659" i="33"/>
  <c r="F660" i="33"/>
  <c r="F661" i="33"/>
  <c r="F662" i="33"/>
  <c r="F663" i="33"/>
  <c r="F664" i="33"/>
  <c r="F665" i="33"/>
  <c r="F666" i="33"/>
  <c r="F667" i="33"/>
  <c r="F668" i="33"/>
  <c r="F669" i="33"/>
  <c r="F670" i="33"/>
  <c r="F671" i="33"/>
  <c r="F672" i="33"/>
  <c r="F673" i="33"/>
  <c r="F674" i="33"/>
  <c r="F675" i="33"/>
  <c r="F676" i="33"/>
  <c r="F677" i="33"/>
  <c r="F678" i="33"/>
  <c r="F679" i="33"/>
  <c r="F680" i="33"/>
  <c r="F681" i="33"/>
  <c r="F682" i="33"/>
  <c r="F683" i="33"/>
  <c r="F684" i="33"/>
  <c r="F685" i="33"/>
  <c r="F686" i="33"/>
  <c r="F687" i="33"/>
  <c r="F688" i="33"/>
  <c r="F689" i="33"/>
  <c r="F690" i="33"/>
  <c r="F691" i="33"/>
  <c r="F692" i="33"/>
  <c r="F693" i="33"/>
  <c r="F694" i="33"/>
  <c r="F695" i="33"/>
  <c r="F696" i="33"/>
  <c r="F697" i="33"/>
  <c r="F698" i="33"/>
  <c r="F699" i="33"/>
  <c r="F700" i="33"/>
  <c r="F701" i="33"/>
  <c r="F702" i="33"/>
  <c r="F703" i="33"/>
  <c r="F704" i="33"/>
  <c r="F705" i="33"/>
  <c r="F706" i="33"/>
  <c r="F707" i="33"/>
  <c r="F708" i="33"/>
  <c r="F709" i="33"/>
  <c r="F710" i="33"/>
  <c r="F711" i="33"/>
  <c r="F712" i="33"/>
  <c r="F713" i="33"/>
  <c r="F714" i="33"/>
  <c r="F715" i="33"/>
  <c r="F716" i="33"/>
  <c r="F717" i="33"/>
  <c r="F718" i="33"/>
  <c r="F719" i="33"/>
  <c r="F720" i="33"/>
  <c r="F721" i="33"/>
  <c r="F722" i="33"/>
  <c r="F723" i="33"/>
  <c r="F724" i="33"/>
  <c r="F725" i="33"/>
  <c r="F726" i="33"/>
  <c r="F727" i="33"/>
  <c r="F728" i="33"/>
  <c r="F729" i="33"/>
  <c r="F730" i="33"/>
  <c r="F731" i="33"/>
  <c r="F732" i="33"/>
  <c r="F733" i="33"/>
  <c r="F734" i="33"/>
  <c r="F735" i="33"/>
  <c r="F736" i="33"/>
  <c r="F737" i="33"/>
  <c r="F738" i="33"/>
  <c r="F739" i="33"/>
  <c r="F740" i="33"/>
  <c r="F741" i="33"/>
  <c r="F742" i="33"/>
  <c r="F743" i="33"/>
  <c r="F744" i="33"/>
  <c r="F745" i="33"/>
  <c r="F746" i="33"/>
  <c r="F747" i="33"/>
  <c r="F748" i="33"/>
  <c r="F749" i="33"/>
  <c r="F750" i="33"/>
  <c r="F751" i="33"/>
  <c r="F752" i="33"/>
  <c r="F753" i="33"/>
  <c r="F754" i="33"/>
  <c r="F755" i="33"/>
  <c r="F756" i="33"/>
  <c r="F757" i="33"/>
  <c r="F758" i="33"/>
  <c r="F759" i="33"/>
  <c r="F760" i="33"/>
  <c r="F761" i="33"/>
  <c r="F762" i="33"/>
  <c r="F763" i="33"/>
  <c r="F764" i="33"/>
  <c r="F765" i="33"/>
  <c r="F766" i="33"/>
  <c r="F767" i="33"/>
  <c r="F768" i="33"/>
  <c r="F769" i="33"/>
  <c r="F770" i="33"/>
  <c r="F771" i="33"/>
  <c r="F772" i="33"/>
  <c r="F773" i="33"/>
  <c r="F774" i="33"/>
  <c r="F775" i="33"/>
  <c r="F776" i="33"/>
  <c r="F777" i="33"/>
  <c r="F778" i="33"/>
  <c r="F779" i="33"/>
  <c r="F780" i="33"/>
  <c r="F781" i="33"/>
  <c r="F782" i="33"/>
  <c r="F783" i="33"/>
  <c r="F784" i="33"/>
  <c r="F785" i="33"/>
  <c r="F786" i="33"/>
  <c r="F787" i="33"/>
  <c r="F788" i="33"/>
  <c r="F789" i="33"/>
  <c r="F790" i="33"/>
  <c r="F791" i="33"/>
  <c r="F792" i="33"/>
  <c r="F793" i="33"/>
  <c r="F794" i="33"/>
  <c r="F795" i="33"/>
  <c r="F796" i="33"/>
  <c r="F797" i="33"/>
  <c r="F798" i="33"/>
  <c r="F799" i="33"/>
  <c r="F800" i="33"/>
  <c r="F801" i="33"/>
  <c r="F802" i="33"/>
  <c r="F803" i="33"/>
  <c r="F804" i="33"/>
  <c r="F805" i="33"/>
  <c r="F806" i="33"/>
  <c r="F807" i="33"/>
  <c r="F808" i="33"/>
  <c r="F809" i="33"/>
  <c r="F810" i="33"/>
  <c r="F811" i="33"/>
  <c r="F812" i="33"/>
  <c r="F813" i="33"/>
  <c r="F814" i="33"/>
  <c r="F815" i="33"/>
  <c r="F816" i="33"/>
  <c r="F817" i="33"/>
  <c r="F818" i="33"/>
  <c r="F819" i="33"/>
  <c r="F820" i="33"/>
  <c r="F821" i="33"/>
  <c r="F822" i="33"/>
  <c r="F823" i="33"/>
  <c r="F824" i="33"/>
  <c r="F825" i="33"/>
  <c r="F826" i="33"/>
  <c r="F827" i="33"/>
  <c r="F828" i="33"/>
  <c r="F829" i="33"/>
  <c r="F830" i="33"/>
  <c r="F831" i="33"/>
  <c r="F832" i="33"/>
  <c r="F833" i="33"/>
  <c r="F834" i="33"/>
  <c r="F835" i="33"/>
  <c r="F836" i="33"/>
  <c r="F837" i="33"/>
  <c r="F838" i="33"/>
  <c r="F839" i="33"/>
  <c r="F840" i="33"/>
  <c r="F841" i="33"/>
  <c r="F842" i="33"/>
  <c r="F843" i="33"/>
  <c r="F844" i="33"/>
  <c r="F845" i="33"/>
  <c r="F846" i="33"/>
  <c r="F847" i="33"/>
  <c r="F848" i="33"/>
  <c r="F849" i="33"/>
  <c r="F850" i="33"/>
  <c r="F851" i="33"/>
  <c r="F852" i="33"/>
  <c r="F853" i="33"/>
  <c r="F854" i="33"/>
  <c r="F855" i="33"/>
  <c r="F856" i="33"/>
  <c r="F857" i="33"/>
  <c r="F858" i="33"/>
  <c r="F859" i="33"/>
  <c r="F860" i="33"/>
  <c r="F861" i="33"/>
  <c r="F862" i="33"/>
  <c r="F863" i="33"/>
  <c r="F864" i="33"/>
  <c r="F865" i="33"/>
  <c r="F866" i="33"/>
  <c r="F867" i="33"/>
  <c r="F868" i="33"/>
  <c r="F869" i="33"/>
  <c r="F870" i="33"/>
  <c r="F871" i="33"/>
  <c r="F872" i="33"/>
  <c r="F873" i="33"/>
  <c r="F874" i="33"/>
  <c r="F875" i="33"/>
  <c r="F876" i="33"/>
  <c r="F877" i="33"/>
  <c r="F878" i="33"/>
  <c r="F879" i="33"/>
  <c r="F880" i="33"/>
  <c r="F881" i="33"/>
  <c r="F882" i="33"/>
  <c r="F883" i="33"/>
  <c r="F884" i="33"/>
  <c r="F885" i="33"/>
  <c r="F886" i="33"/>
  <c r="F887" i="33"/>
  <c r="F888" i="33"/>
  <c r="F889" i="33"/>
  <c r="F890" i="33"/>
  <c r="F891" i="33"/>
  <c r="F892" i="33"/>
  <c r="F893" i="33"/>
  <c r="F894" i="33"/>
  <c r="F895" i="33"/>
  <c r="F896" i="33"/>
  <c r="F897" i="33"/>
  <c r="F898" i="33"/>
  <c r="F899" i="33"/>
  <c r="F900" i="33"/>
  <c r="F901" i="33"/>
  <c r="F902" i="33"/>
  <c r="F903" i="33"/>
  <c r="F904" i="33"/>
  <c r="F905" i="33"/>
  <c r="F906" i="33"/>
  <c r="F907" i="33"/>
  <c r="F908" i="33"/>
  <c r="F909" i="33"/>
  <c r="F910" i="33"/>
  <c r="F911" i="33"/>
  <c r="F912" i="33"/>
  <c r="F913" i="33"/>
  <c r="F914" i="33"/>
  <c r="F915" i="33"/>
  <c r="F916" i="33"/>
  <c r="F917" i="33"/>
  <c r="F918" i="33"/>
  <c r="F919" i="33"/>
  <c r="F920" i="33"/>
  <c r="F921" i="33"/>
  <c r="F922" i="33"/>
  <c r="F923" i="33"/>
  <c r="F924" i="33"/>
  <c r="F925" i="33"/>
  <c r="F926" i="33"/>
  <c r="F927" i="33"/>
  <c r="F928" i="33"/>
  <c r="F929" i="33"/>
  <c r="F930" i="33"/>
  <c r="F931" i="33"/>
  <c r="F932" i="33"/>
  <c r="F933" i="33"/>
  <c r="F934" i="33"/>
  <c r="F935" i="33"/>
  <c r="F936" i="33"/>
  <c r="F937" i="33"/>
  <c r="F938" i="33"/>
  <c r="F939" i="33"/>
  <c r="F940" i="33"/>
  <c r="F941" i="33"/>
  <c r="F942" i="33"/>
  <c r="F943" i="33"/>
  <c r="F944" i="33"/>
  <c r="F945" i="33"/>
  <c r="F946" i="33"/>
  <c r="F947" i="33"/>
  <c r="F948" i="33"/>
  <c r="F949" i="33"/>
  <c r="F950" i="33"/>
  <c r="F951" i="33"/>
  <c r="F952" i="33"/>
  <c r="F953" i="33"/>
  <c r="F954" i="33"/>
  <c r="F955" i="33"/>
  <c r="F956" i="33"/>
  <c r="F957" i="33"/>
  <c r="F958" i="33"/>
  <c r="F959" i="33"/>
  <c r="F960" i="33"/>
  <c r="F961" i="33"/>
  <c r="F962" i="33"/>
  <c r="F963" i="33"/>
  <c r="F964" i="33"/>
  <c r="F965" i="33"/>
  <c r="F966" i="33"/>
  <c r="F967" i="33"/>
  <c r="F968" i="33"/>
  <c r="F969" i="33"/>
  <c r="F970" i="33"/>
  <c r="F971" i="33"/>
  <c r="F972" i="33"/>
  <c r="F973" i="33"/>
  <c r="F974" i="33"/>
  <c r="F975" i="33"/>
  <c r="F976" i="33"/>
  <c r="F977" i="33"/>
  <c r="F978" i="33"/>
  <c r="F979" i="33"/>
  <c r="F980" i="33"/>
  <c r="F981" i="33"/>
  <c r="F982" i="33"/>
  <c r="F983" i="33"/>
  <c r="F984" i="33"/>
  <c r="F985" i="33"/>
  <c r="F986" i="33"/>
  <c r="F987" i="33"/>
  <c r="F988" i="33"/>
  <c r="F989" i="33"/>
  <c r="F990" i="33"/>
  <c r="F991" i="33"/>
  <c r="F992" i="33"/>
  <c r="F993" i="33"/>
  <c r="F994" i="33"/>
  <c r="F995" i="33"/>
  <c r="F996" i="33"/>
  <c r="F997" i="33"/>
  <c r="F998" i="33"/>
  <c r="F999" i="33"/>
  <c r="F1000" i="33"/>
  <c r="N12" i="33"/>
  <c r="G12" i="33" s="1"/>
  <c r="N13" i="33"/>
  <c r="G13" i="33" s="1"/>
  <c r="N14" i="33"/>
  <c r="G14" i="33" s="1"/>
  <c r="N15" i="33"/>
  <c r="G15" i="33" s="1"/>
  <c r="N16" i="33"/>
  <c r="G16" i="33" s="1"/>
  <c r="N17" i="33"/>
  <c r="G17" i="33" s="1"/>
  <c r="N18" i="33"/>
  <c r="G18" i="33" s="1"/>
  <c r="N19" i="33"/>
  <c r="G19" i="33" s="1"/>
  <c r="N20" i="33"/>
  <c r="G20" i="33" s="1"/>
  <c r="N21" i="33"/>
  <c r="G21" i="33" s="1"/>
  <c r="N22" i="33"/>
  <c r="G22" i="33" s="1"/>
  <c r="N23" i="33"/>
  <c r="G23" i="33" s="1"/>
  <c r="N24" i="33"/>
  <c r="G24" i="33" s="1"/>
  <c r="N25" i="33"/>
  <c r="G25" i="33" s="1"/>
  <c r="N26" i="33"/>
  <c r="G26" i="33" s="1"/>
  <c r="N27" i="33"/>
  <c r="G27" i="33" s="1"/>
  <c r="N28" i="33"/>
  <c r="G28" i="33" s="1"/>
  <c r="N29" i="33"/>
  <c r="G29" i="33" s="1"/>
  <c r="N30" i="33"/>
  <c r="G30" i="33" s="1"/>
  <c r="N31" i="33"/>
  <c r="G31" i="33" s="1"/>
  <c r="N32" i="33"/>
  <c r="G32" i="33" s="1"/>
  <c r="N33" i="33"/>
  <c r="G33" i="33" s="1"/>
  <c r="N34" i="33"/>
  <c r="G34" i="33" s="1"/>
  <c r="N35" i="33"/>
  <c r="G35" i="33" s="1"/>
  <c r="N36" i="33"/>
  <c r="G36" i="33" s="1"/>
  <c r="N37" i="33"/>
  <c r="G37" i="33" s="1"/>
  <c r="N38" i="33"/>
  <c r="G38" i="33" s="1"/>
  <c r="N39" i="33"/>
  <c r="G39" i="33" s="1"/>
  <c r="N40" i="33"/>
  <c r="G40" i="33" s="1"/>
  <c r="N41" i="33"/>
  <c r="G41" i="33" s="1"/>
  <c r="N42" i="33"/>
  <c r="G42" i="33" s="1"/>
  <c r="N43" i="33"/>
  <c r="G43" i="33" s="1"/>
  <c r="N44" i="33"/>
  <c r="G44" i="33" s="1"/>
  <c r="N45" i="33"/>
  <c r="G45" i="33" s="1"/>
  <c r="N46" i="33"/>
  <c r="G46" i="33" s="1"/>
  <c r="E12" i="33"/>
  <c r="E13" i="33"/>
  <c r="E14" i="33"/>
  <c r="E15" i="33"/>
  <c r="E16" i="33"/>
  <c r="E17" i="33"/>
  <c r="E18" i="33"/>
  <c r="E19" i="33"/>
  <c r="E20" i="33"/>
  <c r="E21" i="33"/>
  <c r="E22" i="33"/>
  <c r="E23" i="33"/>
  <c r="E24" i="33"/>
  <c r="E25" i="33"/>
  <c r="E26" i="33"/>
  <c r="E27" i="33"/>
  <c r="E28" i="33"/>
  <c r="E29" i="33"/>
  <c r="E30" i="33"/>
  <c r="E31" i="33"/>
  <c r="E32" i="33"/>
  <c r="E33" i="33"/>
  <c r="E34" i="33"/>
  <c r="E35" i="33"/>
  <c r="E36" i="33"/>
  <c r="E37" i="33"/>
  <c r="E38" i="33"/>
  <c r="E39" i="33"/>
  <c r="E40" i="33"/>
  <c r="E41" i="33"/>
  <c r="E42" i="33"/>
  <c r="E43" i="33"/>
  <c r="E44" i="33"/>
  <c r="E45" i="33"/>
  <c r="E46" i="33"/>
  <c r="E47" i="33"/>
  <c r="E48" i="33"/>
  <c r="E49" i="33"/>
  <c r="E50" i="33"/>
  <c r="E51" i="33"/>
  <c r="E52" i="33"/>
  <c r="E53" i="33"/>
  <c r="E54" i="33"/>
  <c r="E55" i="33"/>
  <c r="E56" i="33"/>
  <c r="E57" i="33"/>
  <c r="E58" i="33"/>
  <c r="E59" i="33"/>
  <c r="E60" i="33"/>
  <c r="E61" i="33"/>
  <c r="E62" i="33"/>
  <c r="E63" i="33"/>
  <c r="E64" i="33"/>
  <c r="E65" i="33"/>
  <c r="E66" i="33"/>
  <c r="E67" i="33"/>
  <c r="E68" i="33"/>
  <c r="E69" i="33"/>
  <c r="E70" i="33"/>
  <c r="E71" i="33"/>
  <c r="E72" i="33"/>
  <c r="E73" i="33"/>
  <c r="E74" i="33"/>
  <c r="E75" i="33"/>
  <c r="E76" i="33"/>
  <c r="E77" i="33"/>
  <c r="E78" i="33"/>
  <c r="E79" i="33"/>
  <c r="E80" i="33"/>
  <c r="E81" i="33"/>
  <c r="E82" i="33"/>
  <c r="E83" i="33"/>
  <c r="E84" i="33"/>
  <c r="E85" i="33"/>
  <c r="E86" i="33"/>
  <c r="E87" i="33"/>
  <c r="E88" i="33"/>
  <c r="E89" i="33"/>
  <c r="E90" i="33"/>
  <c r="E91" i="33"/>
  <c r="E92" i="33"/>
  <c r="E93" i="33"/>
  <c r="E94" i="33"/>
  <c r="E95" i="33"/>
  <c r="E96" i="33"/>
  <c r="E97" i="33"/>
  <c r="E98" i="33"/>
  <c r="E99" i="33"/>
  <c r="E100" i="33"/>
  <c r="E101" i="33"/>
  <c r="E102" i="33"/>
  <c r="E103" i="33"/>
  <c r="E104" i="33"/>
  <c r="E105" i="33"/>
  <c r="E106" i="33"/>
  <c r="E107" i="33"/>
  <c r="E108" i="33"/>
  <c r="E109" i="33"/>
  <c r="E110" i="33"/>
  <c r="E111" i="33"/>
  <c r="E112" i="33"/>
  <c r="E113" i="33"/>
  <c r="E114" i="33"/>
  <c r="E115" i="33"/>
  <c r="E116" i="33"/>
  <c r="E117" i="33"/>
  <c r="E118" i="33"/>
  <c r="E119" i="33"/>
  <c r="E120" i="33"/>
  <c r="E121" i="33"/>
  <c r="E122" i="33"/>
  <c r="E123" i="33"/>
  <c r="E124" i="33"/>
  <c r="E125" i="33"/>
  <c r="E126" i="33"/>
  <c r="E127" i="33"/>
  <c r="E128" i="33"/>
  <c r="E129" i="33"/>
  <c r="E130" i="33"/>
  <c r="E131" i="33"/>
  <c r="E132" i="33"/>
  <c r="E133" i="33"/>
  <c r="E134" i="33"/>
  <c r="E135" i="33"/>
  <c r="E136" i="33"/>
  <c r="E137" i="33"/>
  <c r="E138" i="33"/>
  <c r="E139" i="33"/>
  <c r="E140" i="33"/>
  <c r="E141" i="33"/>
  <c r="E142" i="33"/>
  <c r="E143" i="33"/>
  <c r="E144" i="33"/>
  <c r="E145" i="33"/>
  <c r="E146" i="33"/>
  <c r="E147" i="33"/>
  <c r="E148" i="33"/>
  <c r="E149" i="33"/>
  <c r="E150" i="33"/>
  <c r="E151" i="33"/>
  <c r="E152" i="33"/>
  <c r="E153" i="33"/>
  <c r="E154" i="33"/>
  <c r="E155" i="33"/>
  <c r="E156" i="33"/>
  <c r="E157" i="33"/>
  <c r="E158" i="33"/>
  <c r="E159" i="33"/>
  <c r="E160" i="33"/>
  <c r="E161" i="33"/>
  <c r="E162" i="33"/>
  <c r="E163" i="33"/>
  <c r="E164" i="33"/>
  <c r="E165" i="33"/>
  <c r="E166" i="33"/>
  <c r="E167" i="33"/>
  <c r="E168" i="33"/>
  <c r="E169" i="33"/>
  <c r="E170" i="33"/>
  <c r="E171" i="33"/>
  <c r="E172" i="33"/>
  <c r="E173" i="33"/>
  <c r="E174" i="33"/>
  <c r="E175" i="33"/>
  <c r="E176" i="33"/>
  <c r="E177" i="33"/>
  <c r="E178" i="33"/>
  <c r="E179" i="33"/>
  <c r="E180" i="33"/>
  <c r="E181" i="33"/>
  <c r="E182" i="33"/>
  <c r="E183" i="33"/>
  <c r="E184" i="33"/>
  <c r="E185" i="33"/>
  <c r="E186" i="33"/>
  <c r="E187" i="33"/>
  <c r="E188" i="33"/>
  <c r="E189" i="33"/>
  <c r="E190" i="33"/>
  <c r="E191" i="33"/>
  <c r="E192" i="33"/>
  <c r="E193" i="33"/>
  <c r="E194" i="33"/>
  <c r="E195" i="33"/>
  <c r="E196" i="33"/>
  <c r="E197" i="33"/>
  <c r="E198" i="33"/>
  <c r="E199" i="33"/>
  <c r="E200" i="33"/>
  <c r="E201" i="33"/>
  <c r="E202" i="33"/>
  <c r="E203" i="33"/>
  <c r="E204" i="33"/>
  <c r="E205" i="33"/>
  <c r="E206" i="33"/>
  <c r="E207" i="33"/>
  <c r="E208" i="33"/>
  <c r="E209" i="33"/>
  <c r="E210" i="33"/>
  <c r="E211" i="33"/>
  <c r="E212" i="33"/>
  <c r="E213" i="33"/>
  <c r="E214" i="33"/>
  <c r="E215" i="33"/>
  <c r="E216" i="33"/>
  <c r="E217" i="33"/>
  <c r="E218" i="33"/>
  <c r="E219" i="33"/>
  <c r="E220" i="33"/>
  <c r="E221" i="33"/>
  <c r="E222" i="33"/>
  <c r="E223" i="33"/>
  <c r="E224" i="33"/>
  <c r="E225" i="33"/>
  <c r="E226" i="33"/>
  <c r="E227" i="33"/>
  <c r="E228" i="33"/>
  <c r="E229" i="33"/>
  <c r="E230" i="33"/>
  <c r="E231" i="33"/>
  <c r="E232" i="33"/>
  <c r="E233" i="33"/>
  <c r="E234" i="33"/>
  <c r="E235" i="33"/>
  <c r="E236" i="33"/>
  <c r="E237" i="33"/>
  <c r="E238" i="33"/>
  <c r="E239" i="33"/>
  <c r="E240" i="33"/>
  <c r="E241" i="33"/>
  <c r="E242" i="33"/>
  <c r="E243" i="33"/>
  <c r="E244" i="33"/>
  <c r="E245" i="33"/>
  <c r="E246" i="33"/>
  <c r="E247" i="33"/>
  <c r="E248" i="33"/>
  <c r="E249" i="33"/>
  <c r="E250" i="33"/>
  <c r="E251" i="33"/>
  <c r="E252" i="33"/>
  <c r="E253" i="33"/>
  <c r="E254" i="33"/>
  <c r="E255" i="33"/>
  <c r="E256" i="33"/>
  <c r="E257" i="33"/>
  <c r="E258" i="33"/>
  <c r="E259" i="33"/>
  <c r="E260" i="33"/>
  <c r="E261" i="33"/>
  <c r="E262" i="33"/>
  <c r="E263" i="33"/>
  <c r="E264" i="33"/>
  <c r="E265" i="33"/>
  <c r="E266" i="33"/>
  <c r="E267" i="33"/>
  <c r="E268" i="33"/>
  <c r="E269" i="33"/>
  <c r="E270" i="33"/>
  <c r="E271" i="33"/>
  <c r="E272" i="33"/>
  <c r="E273" i="33"/>
  <c r="E274" i="33"/>
  <c r="E275" i="33"/>
  <c r="E276" i="33"/>
  <c r="E277" i="33"/>
  <c r="E278" i="33"/>
  <c r="E279" i="33"/>
  <c r="E280" i="33"/>
  <c r="E281" i="33"/>
  <c r="E282" i="33"/>
  <c r="E283" i="33"/>
  <c r="E284" i="33"/>
  <c r="E285" i="33"/>
  <c r="E286" i="33"/>
  <c r="E287" i="33"/>
  <c r="E288" i="33"/>
  <c r="E289" i="33"/>
  <c r="E290" i="33"/>
  <c r="E291" i="33"/>
  <c r="E292" i="33"/>
  <c r="E293" i="33"/>
  <c r="E294" i="33"/>
  <c r="E295" i="33"/>
  <c r="E296" i="33"/>
  <c r="E297" i="33"/>
  <c r="E298" i="33"/>
  <c r="E299" i="33"/>
  <c r="E300" i="33"/>
  <c r="E301" i="33"/>
  <c r="E302" i="33"/>
  <c r="E303" i="33"/>
  <c r="E304" i="33"/>
  <c r="E305" i="33"/>
  <c r="E306" i="33"/>
  <c r="E307" i="33"/>
  <c r="E308" i="33"/>
  <c r="E309" i="33"/>
  <c r="E310" i="33"/>
  <c r="E311" i="33"/>
  <c r="E312" i="33"/>
  <c r="E313" i="33"/>
  <c r="E314" i="33"/>
  <c r="E315" i="33"/>
  <c r="E316" i="33"/>
  <c r="E317" i="33"/>
  <c r="E318" i="33"/>
  <c r="E319" i="33"/>
  <c r="E320" i="33"/>
  <c r="E321" i="33"/>
  <c r="E322" i="33"/>
  <c r="E323" i="33"/>
  <c r="E324" i="33"/>
  <c r="E325" i="33"/>
  <c r="E326" i="33"/>
  <c r="E327" i="33"/>
  <c r="E328" i="33"/>
  <c r="E329" i="33"/>
  <c r="E330" i="33"/>
  <c r="E331" i="33"/>
  <c r="E332" i="33"/>
  <c r="E333" i="33"/>
  <c r="E334" i="33"/>
  <c r="E335" i="33"/>
  <c r="E336" i="33"/>
  <c r="E337" i="33"/>
  <c r="E338" i="33"/>
  <c r="E339" i="33"/>
  <c r="E340" i="33"/>
  <c r="E341" i="33"/>
  <c r="E342" i="33"/>
  <c r="E343" i="33"/>
  <c r="E344" i="33"/>
  <c r="E345" i="33"/>
  <c r="E346" i="33"/>
  <c r="E347" i="33"/>
  <c r="E348" i="33"/>
  <c r="E349" i="33"/>
  <c r="E350" i="33"/>
  <c r="E351" i="33"/>
  <c r="E352" i="33"/>
  <c r="E353" i="33"/>
  <c r="E354" i="33"/>
  <c r="E355" i="33"/>
  <c r="E356" i="33"/>
  <c r="E357" i="33"/>
  <c r="E358" i="33"/>
  <c r="E359" i="33"/>
  <c r="E360" i="33"/>
  <c r="E361" i="33"/>
  <c r="E362" i="33"/>
  <c r="E363" i="33"/>
  <c r="E364" i="33"/>
  <c r="E365" i="33"/>
  <c r="E366" i="33"/>
  <c r="E367" i="33"/>
  <c r="E368" i="33"/>
  <c r="E369" i="33"/>
  <c r="E370" i="33"/>
  <c r="E371" i="33"/>
  <c r="E372" i="33"/>
  <c r="E373" i="33"/>
  <c r="E374" i="33"/>
  <c r="E375" i="33"/>
  <c r="E376" i="33"/>
  <c r="E377" i="33"/>
  <c r="E378" i="33"/>
  <c r="E379" i="33"/>
  <c r="E380" i="33"/>
  <c r="E381" i="33"/>
  <c r="E382" i="33"/>
  <c r="E383" i="33"/>
  <c r="E384" i="33"/>
  <c r="E385" i="33"/>
  <c r="E386" i="33"/>
  <c r="E387" i="33"/>
  <c r="E388" i="33"/>
  <c r="E389" i="33"/>
  <c r="E390" i="33"/>
  <c r="E391" i="33"/>
  <c r="E392" i="33"/>
  <c r="E393" i="33"/>
  <c r="E394" i="33"/>
  <c r="E395" i="33"/>
  <c r="E396" i="33"/>
  <c r="E397" i="33"/>
  <c r="E398" i="33"/>
  <c r="E399" i="33"/>
  <c r="E400" i="33"/>
  <c r="E401" i="33"/>
  <c r="E402" i="33"/>
  <c r="E403" i="33"/>
  <c r="E404" i="33"/>
  <c r="E405" i="33"/>
  <c r="E406" i="33"/>
  <c r="E407" i="33"/>
  <c r="E408" i="33"/>
  <c r="E409" i="33"/>
  <c r="E410" i="33"/>
  <c r="E411" i="33"/>
  <c r="E412" i="33"/>
  <c r="E413" i="33"/>
  <c r="E414" i="33"/>
  <c r="E415" i="33"/>
  <c r="E416" i="33"/>
  <c r="E417" i="33"/>
  <c r="E418" i="33"/>
  <c r="E419" i="33"/>
  <c r="E420" i="33"/>
  <c r="E421" i="33"/>
  <c r="E422" i="33"/>
  <c r="E423" i="33"/>
  <c r="E424" i="33"/>
  <c r="E425" i="33"/>
  <c r="E426" i="33"/>
  <c r="E427" i="33"/>
  <c r="E428" i="33"/>
  <c r="E429" i="33"/>
  <c r="E430" i="33"/>
  <c r="E431" i="33"/>
  <c r="E432" i="33"/>
  <c r="E433" i="33"/>
  <c r="E434" i="33"/>
  <c r="E435" i="33"/>
  <c r="E436" i="33"/>
  <c r="E437" i="33"/>
  <c r="E438" i="33"/>
  <c r="E439" i="33"/>
  <c r="E440" i="33"/>
  <c r="E441" i="33"/>
  <c r="E442" i="33"/>
  <c r="E443" i="33"/>
  <c r="E444" i="33"/>
  <c r="E445" i="33"/>
  <c r="E446" i="33"/>
  <c r="E447" i="33"/>
  <c r="E448" i="33"/>
  <c r="E449" i="33"/>
  <c r="E450" i="33"/>
  <c r="E451" i="33"/>
  <c r="E452" i="33"/>
  <c r="E453" i="33"/>
  <c r="E454" i="33"/>
  <c r="E455" i="33"/>
  <c r="E456" i="33"/>
  <c r="E457" i="33"/>
  <c r="E458" i="33"/>
  <c r="E459" i="33"/>
  <c r="E460" i="33"/>
  <c r="E461" i="33"/>
  <c r="E462" i="33"/>
  <c r="E463" i="33"/>
  <c r="E464" i="33"/>
  <c r="E465" i="33"/>
  <c r="E466" i="33"/>
  <c r="E467" i="33"/>
  <c r="E468" i="33"/>
  <c r="E469" i="33"/>
  <c r="E470" i="33"/>
  <c r="E471" i="33"/>
  <c r="E472" i="33"/>
  <c r="E473" i="33"/>
  <c r="E474" i="33"/>
  <c r="E475" i="33"/>
  <c r="E476" i="33"/>
  <c r="E477" i="33"/>
  <c r="E478" i="33"/>
  <c r="E479" i="33"/>
  <c r="E480" i="33"/>
  <c r="E481" i="33"/>
  <c r="E482" i="33"/>
  <c r="E483" i="33"/>
  <c r="E484" i="33"/>
  <c r="E485" i="33"/>
  <c r="E486" i="33"/>
  <c r="E487" i="33"/>
  <c r="E488" i="33"/>
  <c r="E489" i="33"/>
  <c r="E490" i="33"/>
  <c r="E491" i="33"/>
  <c r="E492" i="33"/>
  <c r="E493" i="33"/>
  <c r="E494" i="33"/>
  <c r="E495" i="33"/>
  <c r="E496" i="33"/>
  <c r="E497" i="33"/>
  <c r="E498" i="33"/>
  <c r="E499" i="33"/>
  <c r="E500" i="33"/>
  <c r="E501" i="33"/>
  <c r="E502" i="33"/>
  <c r="E503" i="33"/>
  <c r="E504" i="33"/>
  <c r="E505" i="33"/>
  <c r="E506" i="33"/>
  <c r="E507" i="33"/>
  <c r="E508" i="33"/>
  <c r="E509" i="33"/>
  <c r="E510" i="33"/>
  <c r="E511" i="33"/>
  <c r="E512" i="33"/>
  <c r="E513" i="33"/>
  <c r="E514" i="33"/>
  <c r="E515" i="33"/>
  <c r="E516" i="33"/>
  <c r="E517" i="33"/>
  <c r="E518" i="33"/>
  <c r="E519" i="33"/>
  <c r="E520" i="33"/>
  <c r="E521" i="33"/>
  <c r="E522" i="33"/>
  <c r="E523" i="33"/>
  <c r="E524" i="33"/>
  <c r="E525" i="33"/>
  <c r="E526" i="33"/>
  <c r="E527" i="33"/>
  <c r="E528" i="33"/>
  <c r="E529" i="33"/>
  <c r="E530" i="33"/>
  <c r="E531" i="33"/>
  <c r="E532" i="33"/>
  <c r="E533" i="33"/>
  <c r="E534" i="33"/>
  <c r="E535" i="33"/>
  <c r="E536" i="33"/>
  <c r="E537" i="33"/>
  <c r="E538" i="33"/>
  <c r="E539" i="33"/>
  <c r="E540" i="33"/>
  <c r="E541" i="33"/>
  <c r="E542" i="33"/>
  <c r="E543" i="33"/>
  <c r="E544" i="33"/>
  <c r="E545" i="33"/>
  <c r="E546" i="33"/>
  <c r="E547" i="33"/>
  <c r="E548" i="33"/>
  <c r="E549" i="33"/>
  <c r="E550" i="33"/>
  <c r="E551" i="33"/>
  <c r="E552" i="33"/>
  <c r="E553" i="33"/>
  <c r="E554" i="33"/>
  <c r="E555" i="33"/>
  <c r="E556" i="33"/>
  <c r="E557" i="33"/>
  <c r="E558" i="33"/>
  <c r="E559" i="33"/>
  <c r="E560" i="33"/>
  <c r="E561" i="33"/>
  <c r="E562" i="33"/>
  <c r="E563" i="33"/>
  <c r="E564" i="33"/>
  <c r="E565" i="33"/>
  <c r="E566" i="33"/>
  <c r="E567" i="33"/>
  <c r="E568" i="33"/>
  <c r="E569" i="33"/>
  <c r="E570" i="33"/>
  <c r="E571" i="33"/>
  <c r="E572" i="33"/>
  <c r="E573" i="33"/>
  <c r="E574" i="33"/>
  <c r="E575" i="33"/>
  <c r="E576" i="33"/>
  <c r="E577" i="33"/>
  <c r="E578" i="33"/>
  <c r="E579" i="33"/>
  <c r="E580" i="33"/>
  <c r="E581" i="33"/>
  <c r="E582" i="33"/>
  <c r="E583" i="33"/>
  <c r="E584" i="33"/>
  <c r="E585" i="33"/>
  <c r="E586" i="33"/>
  <c r="E587" i="33"/>
  <c r="E588" i="33"/>
  <c r="E589" i="33"/>
  <c r="E590" i="33"/>
  <c r="E591" i="33"/>
  <c r="E592" i="33"/>
  <c r="E593" i="33"/>
  <c r="E594" i="33"/>
  <c r="E595" i="33"/>
  <c r="E596" i="33"/>
  <c r="E597" i="33"/>
  <c r="E598" i="33"/>
  <c r="E599" i="33"/>
  <c r="E600" i="33"/>
  <c r="E601" i="33"/>
  <c r="E602" i="33"/>
  <c r="E603" i="33"/>
  <c r="E604" i="33"/>
  <c r="E605" i="33"/>
  <c r="E606" i="33"/>
  <c r="E607" i="33"/>
  <c r="E608" i="33"/>
  <c r="E609" i="33"/>
  <c r="E610" i="33"/>
  <c r="E611" i="33"/>
  <c r="E612" i="33"/>
  <c r="E613" i="33"/>
  <c r="E614" i="33"/>
  <c r="E615" i="33"/>
  <c r="E616" i="33"/>
  <c r="E617" i="33"/>
  <c r="E618" i="33"/>
  <c r="E619" i="33"/>
  <c r="E620" i="33"/>
  <c r="E621" i="33"/>
  <c r="E622" i="33"/>
  <c r="E623" i="33"/>
  <c r="E624" i="33"/>
  <c r="E625" i="33"/>
  <c r="E626" i="33"/>
  <c r="E627" i="33"/>
  <c r="E628" i="33"/>
  <c r="E629" i="33"/>
  <c r="E630" i="33"/>
  <c r="E631" i="33"/>
  <c r="E632" i="33"/>
  <c r="E633" i="33"/>
  <c r="E634" i="33"/>
  <c r="E635" i="33"/>
  <c r="E636" i="33"/>
  <c r="E637" i="33"/>
  <c r="E638" i="33"/>
  <c r="E639" i="33"/>
  <c r="E640" i="33"/>
  <c r="E641" i="33"/>
  <c r="E642" i="33"/>
  <c r="E643" i="33"/>
  <c r="E644" i="33"/>
  <c r="E645" i="33"/>
  <c r="E646" i="33"/>
  <c r="E647" i="33"/>
  <c r="E648" i="33"/>
  <c r="E649" i="33"/>
  <c r="E650" i="33"/>
  <c r="E651" i="33"/>
  <c r="E652" i="33"/>
  <c r="E653" i="33"/>
  <c r="E654" i="33"/>
  <c r="E655" i="33"/>
  <c r="E656" i="33"/>
  <c r="E657" i="33"/>
  <c r="E658" i="33"/>
  <c r="E659" i="33"/>
  <c r="E660" i="33"/>
  <c r="E661" i="33"/>
  <c r="E662" i="33"/>
  <c r="E663" i="33"/>
  <c r="E664" i="33"/>
  <c r="E665" i="33"/>
  <c r="E666" i="33"/>
  <c r="E667" i="33"/>
  <c r="E668" i="33"/>
  <c r="E669" i="33"/>
  <c r="E670" i="33"/>
  <c r="E671" i="33"/>
  <c r="E672" i="33"/>
  <c r="E673" i="33"/>
  <c r="E674" i="33"/>
  <c r="E675" i="33"/>
  <c r="E676" i="33"/>
  <c r="E677" i="33"/>
  <c r="E678" i="33"/>
  <c r="E679" i="33"/>
  <c r="E680" i="33"/>
  <c r="E681" i="33"/>
  <c r="E682" i="33"/>
  <c r="E683" i="33"/>
  <c r="E684" i="33"/>
  <c r="E685" i="33"/>
  <c r="E686" i="33"/>
  <c r="E687" i="33"/>
  <c r="E688" i="33"/>
  <c r="E689" i="33"/>
  <c r="E690" i="33"/>
  <c r="E691" i="33"/>
  <c r="E692" i="33"/>
  <c r="E693" i="33"/>
  <c r="E694" i="33"/>
  <c r="E695" i="33"/>
  <c r="E696" i="33"/>
  <c r="E697" i="33"/>
  <c r="E698" i="33"/>
  <c r="E699" i="33"/>
  <c r="E700" i="33"/>
  <c r="E701" i="33"/>
  <c r="E702" i="33"/>
  <c r="E703" i="33"/>
  <c r="E704" i="33"/>
  <c r="E705" i="33"/>
  <c r="E706" i="33"/>
  <c r="E707" i="33"/>
  <c r="E708" i="33"/>
  <c r="E709" i="33"/>
  <c r="E710" i="33"/>
  <c r="E711" i="33"/>
  <c r="E712" i="33"/>
  <c r="E713" i="33"/>
  <c r="E714" i="33"/>
  <c r="E715" i="33"/>
  <c r="E716" i="33"/>
  <c r="E717" i="33"/>
  <c r="E718" i="33"/>
  <c r="E719" i="33"/>
  <c r="E720" i="33"/>
  <c r="E721" i="33"/>
  <c r="E722" i="33"/>
  <c r="E723" i="33"/>
  <c r="E724" i="33"/>
  <c r="E725" i="33"/>
  <c r="E726" i="33"/>
  <c r="E727" i="33"/>
  <c r="E728" i="33"/>
  <c r="E729" i="33"/>
  <c r="E730" i="33"/>
  <c r="E731" i="33"/>
  <c r="E732" i="33"/>
  <c r="E733" i="33"/>
  <c r="E734" i="33"/>
  <c r="E735" i="33"/>
  <c r="E736" i="33"/>
  <c r="E737" i="33"/>
  <c r="E738" i="33"/>
  <c r="E739" i="33"/>
  <c r="E740" i="33"/>
  <c r="E741" i="33"/>
  <c r="E742" i="33"/>
  <c r="E743" i="33"/>
  <c r="E744" i="33"/>
  <c r="E745" i="33"/>
  <c r="E746" i="33"/>
  <c r="E747" i="33"/>
  <c r="E748" i="33"/>
  <c r="E749" i="33"/>
  <c r="E750" i="33"/>
  <c r="E751" i="33"/>
  <c r="E752" i="33"/>
  <c r="E753" i="33"/>
  <c r="E754" i="33"/>
  <c r="E755" i="33"/>
  <c r="E756" i="33"/>
  <c r="E757" i="33"/>
  <c r="E758" i="33"/>
  <c r="E759" i="33"/>
  <c r="E760" i="33"/>
  <c r="E761" i="33"/>
  <c r="E762" i="33"/>
  <c r="E763" i="33"/>
  <c r="E764" i="33"/>
  <c r="E765" i="33"/>
  <c r="E766" i="33"/>
  <c r="E767" i="33"/>
  <c r="E768" i="33"/>
  <c r="E769" i="33"/>
  <c r="E770" i="33"/>
  <c r="E771" i="33"/>
  <c r="E772" i="33"/>
  <c r="E773" i="33"/>
  <c r="E774" i="33"/>
  <c r="E775" i="33"/>
  <c r="E776" i="33"/>
  <c r="E777" i="33"/>
  <c r="E778" i="33"/>
  <c r="E779" i="33"/>
  <c r="E780" i="33"/>
  <c r="E781" i="33"/>
  <c r="E782" i="33"/>
  <c r="E783" i="33"/>
  <c r="E784" i="33"/>
  <c r="E785" i="33"/>
  <c r="E786" i="33"/>
  <c r="E787" i="33"/>
  <c r="E788" i="33"/>
  <c r="E789" i="33"/>
  <c r="E790" i="33"/>
  <c r="E791" i="33"/>
  <c r="E792" i="33"/>
  <c r="E793" i="33"/>
  <c r="E794" i="33"/>
  <c r="E795" i="33"/>
  <c r="E796" i="33"/>
  <c r="E797" i="33"/>
  <c r="E798" i="33"/>
  <c r="E799" i="33"/>
  <c r="E800" i="33"/>
  <c r="E801" i="33"/>
  <c r="E802" i="33"/>
  <c r="E803" i="33"/>
  <c r="E804" i="33"/>
  <c r="E805" i="33"/>
  <c r="E806" i="33"/>
  <c r="E807" i="33"/>
  <c r="E808" i="33"/>
  <c r="E809" i="33"/>
  <c r="E810" i="33"/>
  <c r="E811" i="33"/>
  <c r="E812" i="33"/>
  <c r="E813" i="33"/>
  <c r="E814" i="33"/>
  <c r="E815" i="33"/>
  <c r="E816" i="33"/>
  <c r="E817" i="33"/>
  <c r="E818" i="33"/>
  <c r="E819" i="33"/>
  <c r="E820" i="33"/>
  <c r="E821" i="33"/>
  <c r="E822" i="33"/>
  <c r="E823" i="33"/>
  <c r="E824" i="33"/>
  <c r="E825" i="33"/>
  <c r="E826" i="33"/>
  <c r="E827" i="33"/>
  <c r="E828" i="33"/>
  <c r="E829" i="33"/>
  <c r="E830" i="33"/>
  <c r="E831" i="33"/>
  <c r="E832" i="33"/>
  <c r="E833" i="33"/>
  <c r="E834" i="33"/>
  <c r="E835" i="33"/>
  <c r="E836" i="33"/>
  <c r="E837" i="33"/>
  <c r="E838" i="33"/>
  <c r="E839" i="33"/>
  <c r="E840" i="33"/>
  <c r="E841" i="33"/>
  <c r="E842" i="33"/>
  <c r="E843" i="33"/>
  <c r="E844" i="33"/>
  <c r="E845" i="33"/>
  <c r="E846" i="33"/>
  <c r="E847" i="33"/>
  <c r="E848" i="33"/>
  <c r="E849" i="33"/>
  <c r="E850" i="33"/>
  <c r="E851" i="33"/>
  <c r="E852" i="33"/>
  <c r="E853" i="33"/>
  <c r="E854" i="33"/>
  <c r="E855" i="33"/>
  <c r="E856" i="33"/>
  <c r="E857" i="33"/>
  <c r="E858" i="33"/>
  <c r="E859" i="33"/>
  <c r="E860" i="33"/>
  <c r="E861" i="33"/>
  <c r="E862" i="33"/>
  <c r="E863" i="33"/>
  <c r="E864" i="33"/>
  <c r="E865" i="33"/>
  <c r="E866" i="33"/>
  <c r="E867" i="33"/>
  <c r="E868" i="33"/>
  <c r="E869" i="33"/>
  <c r="E870" i="33"/>
  <c r="E871" i="33"/>
  <c r="E872" i="33"/>
  <c r="E873" i="33"/>
  <c r="E874" i="33"/>
  <c r="E875" i="33"/>
  <c r="E876" i="33"/>
  <c r="E877" i="33"/>
  <c r="E878" i="33"/>
  <c r="E879" i="33"/>
  <c r="E880" i="33"/>
  <c r="E881" i="33"/>
  <c r="E882" i="33"/>
  <c r="E883" i="33"/>
  <c r="E884" i="33"/>
  <c r="E885" i="33"/>
  <c r="E886" i="33"/>
  <c r="E887" i="33"/>
  <c r="E888" i="33"/>
  <c r="E889" i="33"/>
  <c r="E890" i="33"/>
  <c r="E891" i="33"/>
  <c r="E892" i="33"/>
  <c r="E893" i="33"/>
  <c r="E894" i="33"/>
  <c r="E895" i="33"/>
  <c r="E896" i="33"/>
  <c r="E897" i="33"/>
  <c r="E898" i="33"/>
  <c r="E899" i="33"/>
  <c r="E900" i="33"/>
  <c r="E901" i="33"/>
  <c r="E902" i="33"/>
  <c r="E903" i="33"/>
  <c r="E904" i="33"/>
  <c r="E905" i="33"/>
  <c r="E906" i="33"/>
  <c r="E907" i="33"/>
  <c r="E908" i="33"/>
  <c r="E909" i="33"/>
  <c r="E910" i="33"/>
  <c r="E911" i="33"/>
  <c r="E912" i="33"/>
  <c r="E913" i="33"/>
  <c r="E914" i="33"/>
  <c r="E915" i="33"/>
  <c r="E916" i="33"/>
  <c r="E917" i="33"/>
  <c r="E918" i="33"/>
  <c r="E919" i="33"/>
  <c r="E920" i="33"/>
  <c r="E921" i="33"/>
  <c r="E922" i="33"/>
  <c r="E923" i="33"/>
  <c r="E924" i="33"/>
  <c r="E925" i="33"/>
  <c r="E926" i="33"/>
  <c r="E927" i="33"/>
  <c r="E928" i="33"/>
  <c r="E929" i="33"/>
  <c r="E930" i="33"/>
  <c r="E931" i="33"/>
  <c r="E932" i="33"/>
  <c r="E933" i="33"/>
  <c r="E934" i="33"/>
  <c r="E935" i="33"/>
  <c r="E936" i="33"/>
  <c r="E937" i="33"/>
  <c r="E938" i="33"/>
  <c r="E939" i="33"/>
  <c r="E940" i="33"/>
  <c r="E941" i="33"/>
  <c r="E942" i="33"/>
  <c r="E943" i="33"/>
  <c r="E944" i="33"/>
  <c r="E945" i="33"/>
  <c r="E946" i="33"/>
  <c r="E947" i="33"/>
  <c r="E948" i="33"/>
  <c r="E949" i="33"/>
  <c r="E950" i="33"/>
  <c r="E951" i="33"/>
  <c r="E952" i="33"/>
  <c r="E953" i="33"/>
  <c r="E954" i="33"/>
  <c r="E955" i="33"/>
  <c r="E956" i="33"/>
  <c r="E957" i="33"/>
  <c r="E958" i="33"/>
  <c r="E959" i="33"/>
  <c r="E960" i="33"/>
  <c r="E961" i="33"/>
  <c r="E962" i="33"/>
  <c r="E963" i="33"/>
  <c r="E964" i="33"/>
  <c r="E965" i="33"/>
  <c r="E966" i="33"/>
  <c r="E967" i="33"/>
  <c r="E968" i="33"/>
  <c r="E969" i="33"/>
  <c r="E970" i="33"/>
  <c r="E971" i="33"/>
  <c r="E972" i="33"/>
  <c r="E973" i="33"/>
  <c r="E974" i="33"/>
  <c r="E975" i="33"/>
  <c r="E976" i="33"/>
  <c r="E977" i="33"/>
  <c r="E978" i="33"/>
  <c r="E979" i="33"/>
  <c r="E980" i="33"/>
  <c r="E981" i="33"/>
  <c r="E982" i="33"/>
  <c r="E983" i="33"/>
  <c r="E984" i="33"/>
  <c r="E985" i="33"/>
  <c r="E986" i="33"/>
  <c r="E987" i="33"/>
  <c r="E988" i="33"/>
  <c r="E989" i="33"/>
  <c r="E990" i="33"/>
  <c r="E991" i="33"/>
  <c r="E992" i="33"/>
  <c r="E993" i="33"/>
  <c r="E994" i="33"/>
  <c r="E995" i="33"/>
  <c r="E996" i="33"/>
  <c r="E997" i="33"/>
  <c r="E998" i="33"/>
  <c r="E999" i="33"/>
  <c r="E1000" i="33"/>
  <c r="D12" i="33"/>
  <c r="D13" i="33"/>
  <c r="D14" i="33"/>
  <c r="D15" i="33"/>
  <c r="D16" i="33"/>
  <c r="D17" i="33"/>
  <c r="D18" i="33"/>
  <c r="D19" i="33"/>
  <c r="D20" i="33"/>
  <c r="D21" i="33"/>
  <c r="D22" i="33"/>
  <c r="D23" i="33"/>
  <c r="D24" i="33"/>
  <c r="D25" i="33"/>
  <c r="D26" i="33"/>
  <c r="D27" i="33"/>
  <c r="D28" i="33"/>
  <c r="D29" i="33"/>
  <c r="D30" i="33"/>
  <c r="D31" i="33"/>
  <c r="D32" i="33"/>
  <c r="D33" i="33"/>
  <c r="D34" i="33"/>
  <c r="D35" i="33"/>
  <c r="D36" i="33"/>
  <c r="D37" i="33"/>
  <c r="D38" i="33"/>
  <c r="D39" i="33"/>
  <c r="D40" i="33"/>
  <c r="D41" i="33"/>
  <c r="D42" i="33"/>
  <c r="D43" i="33"/>
  <c r="D44" i="33"/>
  <c r="D45" i="33"/>
  <c r="D46" i="33"/>
  <c r="D47" i="33"/>
  <c r="D48" i="33"/>
  <c r="D49" i="33"/>
  <c r="D50" i="33"/>
  <c r="D51" i="33"/>
  <c r="D52" i="33"/>
  <c r="D53" i="33"/>
  <c r="D54" i="33"/>
  <c r="D55" i="33"/>
  <c r="D56" i="33"/>
  <c r="D57" i="33"/>
  <c r="D58" i="33"/>
  <c r="D59" i="33"/>
  <c r="D60" i="33"/>
  <c r="D61" i="33"/>
  <c r="D62" i="33"/>
  <c r="D63" i="33"/>
  <c r="D64" i="33"/>
  <c r="D65" i="33"/>
  <c r="D66" i="33"/>
  <c r="D67" i="33"/>
  <c r="D68" i="33"/>
  <c r="D69" i="33"/>
  <c r="D70" i="33"/>
  <c r="D71" i="33"/>
  <c r="D72" i="33"/>
  <c r="D73" i="33"/>
  <c r="D74" i="33"/>
  <c r="D75" i="33"/>
  <c r="D76" i="33"/>
  <c r="D77" i="33"/>
  <c r="D78" i="33"/>
  <c r="D79" i="33"/>
  <c r="D80" i="33"/>
  <c r="D81" i="33"/>
  <c r="D82" i="33"/>
  <c r="D83" i="33"/>
  <c r="D84" i="33"/>
  <c r="D85" i="33"/>
  <c r="D86" i="33"/>
  <c r="D87" i="33"/>
  <c r="D88" i="33"/>
  <c r="D89" i="33"/>
  <c r="D90" i="33"/>
  <c r="D91" i="33"/>
  <c r="D92" i="33"/>
  <c r="D93" i="33"/>
  <c r="D94" i="33"/>
  <c r="D95" i="33"/>
  <c r="D96" i="33"/>
  <c r="D97" i="33"/>
  <c r="D98" i="33"/>
  <c r="D99" i="33"/>
  <c r="D100" i="33"/>
  <c r="D101" i="33"/>
  <c r="D102" i="33"/>
  <c r="D103" i="33"/>
  <c r="D104" i="33"/>
  <c r="D105" i="33"/>
  <c r="D106" i="33"/>
  <c r="D107" i="33"/>
  <c r="D108" i="33"/>
  <c r="D109" i="33"/>
  <c r="D110" i="33"/>
  <c r="D111" i="33"/>
  <c r="D112" i="33"/>
  <c r="D113" i="33"/>
  <c r="D114" i="33"/>
  <c r="D115" i="33"/>
  <c r="D116" i="33"/>
  <c r="D117" i="33"/>
  <c r="D118" i="33"/>
  <c r="D119" i="33"/>
  <c r="D120" i="33"/>
  <c r="D121" i="33"/>
  <c r="D122" i="33"/>
  <c r="D123" i="33"/>
  <c r="D124" i="33"/>
  <c r="D125" i="33"/>
  <c r="D126" i="33"/>
  <c r="D127" i="33"/>
  <c r="D128" i="33"/>
  <c r="D129" i="33"/>
  <c r="D130" i="33"/>
  <c r="D131" i="33"/>
  <c r="D132" i="33"/>
  <c r="D133" i="33"/>
  <c r="D134" i="33"/>
  <c r="D135" i="33"/>
  <c r="D136" i="33"/>
  <c r="D137" i="33"/>
  <c r="D138" i="33"/>
  <c r="D139" i="33"/>
  <c r="D140" i="33"/>
  <c r="D141" i="33"/>
  <c r="D142" i="33"/>
  <c r="D143" i="33"/>
  <c r="D144" i="33"/>
  <c r="D145" i="33"/>
  <c r="D146" i="33"/>
  <c r="D147" i="33"/>
  <c r="D148" i="33"/>
  <c r="D149" i="33"/>
  <c r="D150" i="33"/>
  <c r="D151" i="33"/>
  <c r="D152" i="33"/>
  <c r="D153" i="33"/>
  <c r="D154" i="33"/>
  <c r="D155" i="33"/>
  <c r="D156" i="33"/>
  <c r="D157" i="33"/>
  <c r="D158" i="33"/>
  <c r="D159" i="33"/>
  <c r="D160" i="33"/>
  <c r="D161" i="33"/>
  <c r="D162" i="33"/>
  <c r="D163" i="33"/>
  <c r="D164" i="33"/>
  <c r="D165" i="33"/>
  <c r="D166" i="33"/>
  <c r="D167" i="33"/>
  <c r="D168" i="33"/>
  <c r="D169" i="33"/>
  <c r="D170" i="33"/>
  <c r="D171" i="33"/>
  <c r="D172" i="33"/>
  <c r="D173" i="33"/>
  <c r="D174" i="33"/>
  <c r="D175" i="33"/>
  <c r="D176" i="33"/>
  <c r="D177" i="33"/>
  <c r="D178" i="33"/>
  <c r="D179" i="33"/>
  <c r="D180" i="33"/>
  <c r="D181" i="33"/>
  <c r="D182" i="33"/>
  <c r="D183" i="33"/>
  <c r="D184" i="33"/>
  <c r="D185" i="33"/>
  <c r="D186" i="33"/>
  <c r="D187" i="33"/>
  <c r="D188" i="33"/>
  <c r="D189" i="33"/>
  <c r="D190" i="33"/>
  <c r="D191" i="33"/>
  <c r="D192" i="33"/>
  <c r="D193" i="33"/>
  <c r="D194" i="33"/>
  <c r="D195" i="33"/>
  <c r="D196" i="33"/>
  <c r="D197" i="33"/>
  <c r="D198" i="33"/>
  <c r="D199" i="33"/>
  <c r="D200" i="33"/>
  <c r="D201" i="33"/>
  <c r="D202" i="33"/>
  <c r="D203" i="33"/>
  <c r="D204" i="33"/>
  <c r="D205" i="33"/>
  <c r="D206" i="33"/>
  <c r="D207" i="33"/>
  <c r="D208" i="33"/>
  <c r="D209" i="33"/>
  <c r="D210" i="33"/>
  <c r="D211" i="33"/>
  <c r="D212" i="33"/>
  <c r="D213" i="33"/>
  <c r="D214" i="33"/>
  <c r="D215" i="33"/>
  <c r="D216" i="33"/>
  <c r="D217" i="33"/>
  <c r="D218" i="33"/>
  <c r="D219" i="33"/>
  <c r="D220" i="33"/>
  <c r="D221" i="33"/>
  <c r="D222" i="33"/>
  <c r="D223" i="33"/>
  <c r="D224" i="33"/>
  <c r="D225" i="33"/>
  <c r="D226" i="33"/>
  <c r="D227" i="33"/>
  <c r="D228" i="33"/>
  <c r="D229" i="33"/>
  <c r="D230" i="33"/>
  <c r="D231" i="33"/>
  <c r="D232" i="33"/>
  <c r="D233" i="33"/>
  <c r="D234" i="33"/>
  <c r="D235" i="33"/>
  <c r="D236" i="33"/>
  <c r="D237" i="33"/>
  <c r="D238" i="33"/>
  <c r="D239" i="33"/>
  <c r="D240" i="33"/>
  <c r="D241" i="33"/>
  <c r="D242" i="33"/>
  <c r="D243" i="33"/>
  <c r="D244" i="33"/>
  <c r="D245" i="33"/>
  <c r="D246" i="33"/>
  <c r="D247" i="33"/>
  <c r="D248" i="33"/>
  <c r="D249" i="33"/>
  <c r="D250" i="33"/>
  <c r="D251" i="33"/>
  <c r="D252" i="33"/>
  <c r="D253" i="33"/>
  <c r="D254" i="33"/>
  <c r="D255" i="33"/>
  <c r="D256" i="33"/>
  <c r="D257" i="33"/>
  <c r="D258" i="33"/>
  <c r="D259" i="33"/>
  <c r="D260" i="33"/>
  <c r="D261" i="33"/>
  <c r="D262" i="33"/>
  <c r="D263" i="33"/>
  <c r="D264" i="33"/>
  <c r="D265" i="33"/>
  <c r="D266" i="33"/>
  <c r="D267" i="33"/>
  <c r="D268" i="33"/>
  <c r="D269" i="33"/>
  <c r="D270" i="33"/>
  <c r="D271" i="33"/>
  <c r="D272" i="33"/>
  <c r="D273" i="33"/>
  <c r="D274" i="33"/>
  <c r="D275" i="33"/>
  <c r="D276" i="33"/>
  <c r="D277" i="33"/>
  <c r="D278" i="33"/>
  <c r="D279" i="33"/>
  <c r="D280" i="33"/>
  <c r="D281" i="33"/>
  <c r="D282" i="33"/>
  <c r="D283" i="33"/>
  <c r="D284" i="33"/>
  <c r="D285" i="33"/>
  <c r="D286" i="33"/>
  <c r="D287" i="33"/>
  <c r="D288" i="33"/>
  <c r="D289" i="33"/>
  <c r="D290" i="33"/>
  <c r="D291" i="33"/>
  <c r="D292" i="33"/>
  <c r="D293" i="33"/>
  <c r="D294" i="33"/>
  <c r="D295" i="33"/>
  <c r="D296" i="33"/>
  <c r="D297" i="33"/>
  <c r="D298" i="33"/>
  <c r="D299" i="33"/>
  <c r="D300" i="33"/>
  <c r="D301" i="33"/>
  <c r="D302" i="33"/>
  <c r="D303" i="33"/>
  <c r="D304" i="33"/>
  <c r="D305" i="33"/>
  <c r="D306" i="33"/>
  <c r="D307" i="33"/>
  <c r="D308" i="33"/>
  <c r="D309" i="33"/>
  <c r="D310" i="33"/>
  <c r="D311" i="33"/>
  <c r="D312" i="33"/>
  <c r="D313" i="33"/>
  <c r="D314" i="33"/>
  <c r="D315" i="33"/>
  <c r="D316" i="33"/>
  <c r="D317" i="33"/>
  <c r="D318" i="33"/>
  <c r="D319" i="33"/>
  <c r="D320" i="33"/>
  <c r="D321" i="33"/>
  <c r="D322" i="33"/>
  <c r="D323" i="33"/>
  <c r="D324" i="33"/>
  <c r="D325" i="33"/>
  <c r="D326" i="33"/>
  <c r="D327" i="33"/>
  <c r="D328" i="33"/>
  <c r="D329" i="33"/>
  <c r="D330" i="33"/>
  <c r="D331" i="33"/>
  <c r="D332" i="33"/>
  <c r="D333" i="33"/>
  <c r="D334" i="33"/>
  <c r="D335" i="33"/>
  <c r="D336" i="33"/>
  <c r="D337" i="33"/>
  <c r="D338" i="33"/>
  <c r="D339" i="33"/>
  <c r="D340" i="33"/>
  <c r="D341" i="33"/>
  <c r="D342" i="33"/>
  <c r="D343" i="33"/>
  <c r="D344" i="33"/>
  <c r="D345" i="33"/>
  <c r="D346" i="33"/>
  <c r="D347" i="33"/>
  <c r="D348" i="33"/>
  <c r="D349" i="33"/>
  <c r="D350" i="33"/>
  <c r="D351" i="33"/>
  <c r="D352" i="33"/>
  <c r="D353" i="33"/>
  <c r="D354" i="33"/>
  <c r="D355" i="33"/>
  <c r="D356" i="33"/>
  <c r="D357" i="33"/>
  <c r="D358" i="33"/>
  <c r="D359" i="33"/>
  <c r="D360" i="33"/>
  <c r="D361" i="33"/>
  <c r="D362" i="33"/>
  <c r="D363" i="33"/>
  <c r="D364" i="33"/>
  <c r="D365" i="33"/>
  <c r="D366" i="33"/>
  <c r="D367" i="33"/>
  <c r="D368" i="33"/>
  <c r="D369" i="33"/>
  <c r="D370" i="33"/>
  <c r="D371" i="33"/>
  <c r="D372" i="33"/>
  <c r="D373" i="33"/>
  <c r="D374" i="33"/>
  <c r="D375" i="33"/>
  <c r="D376" i="33"/>
  <c r="D377" i="33"/>
  <c r="D378" i="33"/>
  <c r="D379" i="33"/>
  <c r="D380" i="33"/>
  <c r="D381" i="33"/>
  <c r="D382" i="33"/>
  <c r="D383" i="33"/>
  <c r="D384" i="33"/>
  <c r="D385" i="33"/>
  <c r="D386" i="33"/>
  <c r="D387" i="33"/>
  <c r="D388" i="33"/>
  <c r="D389" i="33"/>
  <c r="D390" i="33"/>
  <c r="D391" i="33"/>
  <c r="D392" i="33"/>
  <c r="D393" i="33"/>
  <c r="D394" i="33"/>
  <c r="D395" i="33"/>
  <c r="D396" i="33"/>
  <c r="D397" i="33"/>
  <c r="D398" i="33"/>
  <c r="D399" i="33"/>
  <c r="D400" i="33"/>
  <c r="D401" i="33"/>
  <c r="D402" i="33"/>
  <c r="D403" i="33"/>
  <c r="D404" i="33"/>
  <c r="D405" i="33"/>
  <c r="D406" i="33"/>
  <c r="D407" i="33"/>
  <c r="D408" i="33"/>
  <c r="D409" i="33"/>
  <c r="D410" i="33"/>
  <c r="D411" i="33"/>
  <c r="D412" i="33"/>
  <c r="D413" i="33"/>
  <c r="D414" i="33"/>
  <c r="D415" i="33"/>
  <c r="D416" i="33"/>
  <c r="D417" i="33"/>
  <c r="D418" i="33"/>
  <c r="D419" i="33"/>
  <c r="D420" i="33"/>
  <c r="D421" i="33"/>
  <c r="D422" i="33"/>
  <c r="D423" i="33"/>
  <c r="D424" i="33"/>
  <c r="D425" i="33"/>
  <c r="D426" i="33"/>
  <c r="D427" i="33"/>
  <c r="D428" i="33"/>
  <c r="D429" i="33"/>
  <c r="D430" i="33"/>
  <c r="D431" i="33"/>
  <c r="D432" i="33"/>
  <c r="D433" i="33"/>
  <c r="D434" i="33"/>
  <c r="D435" i="33"/>
  <c r="D436" i="33"/>
  <c r="D437" i="33"/>
  <c r="D438" i="33"/>
  <c r="D439" i="33"/>
  <c r="D440" i="33"/>
  <c r="D441" i="33"/>
  <c r="D442" i="33"/>
  <c r="D443" i="33"/>
  <c r="D444" i="33"/>
  <c r="D445" i="33"/>
  <c r="D446" i="33"/>
  <c r="D447" i="33"/>
  <c r="D448" i="33"/>
  <c r="D449" i="33"/>
  <c r="D450" i="33"/>
  <c r="D451" i="33"/>
  <c r="D452" i="33"/>
  <c r="D453" i="33"/>
  <c r="D454" i="33"/>
  <c r="D455" i="33"/>
  <c r="D456" i="33"/>
  <c r="D457" i="33"/>
  <c r="D458" i="33"/>
  <c r="D459" i="33"/>
  <c r="D460" i="33"/>
  <c r="D461" i="33"/>
  <c r="D462" i="33"/>
  <c r="D463" i="33"/>
  <c r="D464" i="33"/>
  <c r="D465" i="33"/>
  <c r="D466" i="33"/>
  <c r="D467" i="33"/>
  <c r="D468" i="33"/>
  <c r="D469" i="33"/>
  <c r="D470" i="33"/>
  <c r="D471" i="33"/>
  <c r="D472" i="33"/>
  <c r="D473" i="33"/>
  <c r="D474" i="33"/>
  <c r="D475" i="33"/>
  <c r="D476" i="33"/>
  <c r="D477" i="33"/>
  <c r="D478" i="33"/>
  <c r="D479" i="33"/>
  <c r="D480" i="33"/>
  <c r="D481" i="33"/>
  <c r="D482" i="33"/>
  <c r="D483" i="33"/>
  <c r="D484" i="33"/>
  <c r="D485" i="33"/>
  <c r="D486" i="33"/>
  <c r="D487" i="33"/>
  <c r="D488" i="33"/>
  <c r="D489" i="33"/>
  <c r="D490" i="33"/>
  <c r="D491" i="33"/>
  <c r="D492" i="33"/>
  <c r="D493" i="33"/>
  <c r="D494" i="33"/>
  <c r="D495" i="33"/>
  <c r="D496" i="33"/>
  <c r="D497" i="33"/>
  <c r="D498" i="33"/>
  <c r="D499" i="33"/>
  <c r="D500" i="33"/>
  <c r="D501" i="33"/>
  <c r="D502" i="33"/>
  <c r="D503" i="33"/>
  <c r="D504" i="33"/>
  <c r="D505" i="33"/>
  <c r="D506" i="33"/>
  <c r="D507" i="33"/>
  <c r="D508" i="33"/>
  <c r="D509" i="33"/>
  <c r="D510" i="33"/>
  <c r="D511" i="33"/>
  <c r="D512" i="33"/>
  <c r="D513" i="33"/>
  <c r="D514" i="33"/>
  <c r="D515" i="33"/>
  <c r="D516" i="33"/>
  <c r="D517" i="33"/>
  <c r="D518" i="33"/>
  <c r="D519" i="33"/>
  <c r="D520" i="33"/>
  <c r="D521" i="33"/>
  <c r="D522" i="33"/>
  <c r="D523" i="33"/>
  <c r="D524" i="33"/>
  <c r="D525" i="33"/>
  <c r="D526" i="33"/>
  <c r="D527" i="33"/>
  <c r="D528" i="33"/>
  <c r="D529" i="33"/>
  <c r="D530" i="33"/>
  <c r="D531" i="33"/>
  <c r="D532" i="33"/>
  <c r="D533" i="33"/>
  <c r="D534" i="33"/>
  <c r="D535" i="33"/>
  <c r="D536" i="33"/>
  <c r="D537" i="33"/>
  <c r="D538" i="33"/>
  <c r="D539" i="33"/>
  <c r="D540" i="33"/>
  <c r="D541" i="33"/>
  <c r="D542" i="33"/>
  <c r="D543" i="33"/>
  <c r="D544" i="33"/>
  <c r="D545" i="33"/>
  <c r="D546" i="33"/>
  <c r="D547" i="33"/>
  <c r="D548" i="33"/>
  <c r="D549" i="33"/>
  <c r="D550" i="33"/>
  <c r="D551" i="33"/>
  <c r="D552" i="33"/>
  <c r="D553" i="33"/>
  <c r="D554" i="33"/>
  <c r="D555" i="33"/>
  <c r="D556" i="33"/>
  <c r="D557" i="33"/>
  <c r="D558" i="33"/>
  <c r="D559" i="33"/>
  <c r="D560" i="33"/>
  <c r="D561" i="33"/>
  <c r="D562" i="33"/>
  <c r="D563" i="33"/>
  <c r="D564" i="33"/>
  <c r="D565" i="33"/>
  <c r="D566" i="33"/>
  <c r="D567" i="33"/>
  <c r="D568" i="33"/>
  <c r="D569" i="33"/>
  <c r="D570" i="33"/>
  <c r="D571" i="33"/>
  <c r="D572" i="33"/>
  <c r="D573" i="33"/>
  <c r="D574" i="33"/>
  <c r="D575" i="33"/>
  <c r="D576" i="33"/>
  <c r="D577" i="33"/>
  <c r="D578" i="33"/>
  <c r="D579" i="33"/>
  <c r="D580" i="33"/>
  <c r="D581" i="33"/>
  <c r="D582" i="33"/>
  <c r="D583" i="33"/>
  <c r="D584" i="33"/>
  <c r="D585" i="33"/>
  <c r="D586" i="33"/>
  <c r="D587" i="33"/>
  <c r="D588" i="33"/>
  <c r="D589" i="33"/>
  <c r="D590" i="33"/>
  <c r="D591" i="33"/>
  <c r="D592" i="33"/>
  <c r="D593" i="33"/>
  <c r="D594" i="33"/>
  <c r="D595" i="33"/>
  <c r="D596" i="33"/>
  <c r="D597" i="33"/>
  <c r="D598" i="33"/>
  <c r="D599" i="33"/>
  <c r="D600" i="33"/>
  <c r="D601" i="33"/>
  <c r="D602" i="33"/>
  <c r="D603" i="33"/>
  <c r="D604" i="33"/>
  <c r="D605" i="33"/>
  <c r="D606" i="33"/>
  <c r="D607" i="33"/>
  <c r="D608" i="33"/>
  <c r="D609" i="33"/>
  <c r="D610" i="33"/>
  <c r="D611" i="33"/>
  <c r="D612" i="33"/>
  <c r="D613" i="33"/>
  <c r="D614" i="33"/>
  <c r="D615" i="33"/>
  <c r="D616" i="33"/>
  <c r="D617" i="33"/>
  <c r="D618" i="33"/>
  <c r="D619" i="33"/>
  <c r="D620" i="33"/>
  <c r="D621" i="33"/>
  <c r="D622" i="33"/>
  <c r="D623" i="33"/>
  <c r="D624" i="33"/>
  <c r="D625" i="33"/>
  <c r="D626" i="33"/>
  <c r="D627" i="33"/>
  <c r="D628" i="33"/>
  <c r="D629" i="33"/>
  <c r="D630" i="33"/>
  <c r="D631" i="33"/>
  <c r="D632" i="33"/>
  <c r="D633" i="33"/>
  <c r="D634" i="33"/>
  <c r="D635" i="33"/>
  <c r="D636" i="33"/>
  <c r="D637" i="33"/>
  <c r="D638" i="33"/>
  <c r="D639" i="33"/>
  <c r="D640" i="33"/>
  <c r="D641" i="33"/>
  <c r="D642" i="33"/>
  <c r="D643" i="33"/>
  <c r="D644" i="33"/>
  <c r="D645" i="33"/>
  <c r="D646" i="33"/>
  <c r="D647" i="33"/>
  <c r="D648" i="33"/>
  <c r="D649" i="33"/>
  <c r="D650" i="33"/>
  <c r="D651" i="33"/>
  <c r="D652" i="33"/>
  <c r="D653" i="33"/>
  <c r="D654" i="33"/>
  <c r="D655" i="33"/>
  <c r="D656" i="33"/>
  <c r="D657" i="33"/>
  <c r="D658" i="33"/>
  <c r="D659" i="33"/>
  <c r="D660" i="33"/>
  <c r="D661" i="33"/>
  <c r="D662" i="33"/>
  <c r="D663" i="33"/>
  <c r="D664" i="33"/>
  <c r="D665" i="33"/>
  <c r="D666" i="33"/>
  <c r="D667" i="33"/>
  <c r="D668" i="33"/>
  <c r="D669" i="33"/>
  <c r="D670" i="33"/>
  <c r="D671" i="33"/>
  <c r="D672" i="33"/>
  <c r="D673" i="33"/>
  <c r="D674" i="33"/>
  <c r="D675" i="33"/>
  <c r="D676" i="33"/>
  <c r="D677" i="33"/>
  <c r="D678" i="33"/>
  <c r="D679" i="33"/>
  <c r="D680" i="33"/>
  <c r="D681" i="33"/>
  <c r="D682" i="33"/>
  <c r="D683" i="33"/>
  <c r="D684" i="33"/>
  <c r="D685" i="33"/>
  <c r="D686" i="33"/>
  <c r="D687" i="33"/>
  <c r="D688" i="33"/>
  <c r="D689" i="33"/>
  <c r="D690" i="33"/>
  <c r="D691" i="33"/>
  <c r="D692" i="33"/>
  <c r="D693" i="33"/>
  <c r="D694" i="33"/>
  <c r="D695" i="33"/>
  <c r="D696" i="33"/>
  <c r="D697" i="33"/>
  <c r="D698" i="33"/>
  <c r="D699" i="33"/>
  <c r="D700" i="33"/>
  <c r="D701" i="33"/>
  <c r="D702" i="33"/>
  <c r="D703" i="33"/>
  <c r="D704" i="33"/>
  <c r="D705" i="33"/>
  <c r="D706" i="33"/>
  <c r="D707" i="33"/>
  <c r="D708" i="33"/>
  <c r="D709" i="33"/>
  <c r="D710" i="33"/>
  <c r="D711" i="33"/>
  <c r="D712" i="33"/>
  <c r="D713" i="33"/>
  <c r="D714" i="33"/>
  <c r="D715" i="33"/>
  <c r="D716" i="33"/>
  <c r="D717" i="33"/>
  <c r="D718" i="33"/>
  <c r="D719" i="33"/>
  <c r="D720" i="33"/>
  <c r="D721" i="33"/>
  <c r="D722" i="33"/>
  <c r="D723" i="33"/>
  <c r="D724" i="33"/>
  <c r="D725" i="33"/>
  <c r="D726" i="33"/>
  <c r="D727" i="33"/>
  <c r="D728" i="33"/>
  <c r="D729" i="33"/>
  <c r="D730" i="33"/>
  <c r="D731" i="33"/>
  <c r="D732" i="33"/>
  <c r="D733" i="33"/>
  <c r="D734" i="33"/>
  <c r="D735" i="33"/>
  <c r="D736" i="33"/>
  <c r="D737" i="33"/>
  <c r="D738" i="33"/>
  <c r="D739" i="33"/>
  <c r="D740" i="33"/>
  <c r="D741" i="33"/>
  <c r="D742" i="33"/>
  <c r="D743" i="33"/>
  <c r="D744" i="33"/>
  <c r="D745" i="33"/>
  <c r="D746" i="33"/>
  <c r="D747" i="33"/>
  <c r="D748" i="33"/>
  <c r="D749" i="33"/>
  <c r="D750" i="33"/>
  <c r="D751" i="33"/>
  <c r="D752" i="33"/>
  <c r="D753" i="33"/>
  <c r="D754" i="33"/>
  <c r="D755" i="33"/>
  <c r="D756" i="33"/>
  <c r="D757" i="33"/>
  <c r="D758" i="33"/>
  <c r="D759" i="33"/>
  <c r="D760" i="33"/>
  <c r="D761" i="33"/>
  <c r="D762" i="33"/>
  <c r="D763" i="33"/>
  <c r="D764" i="33"/>
  <c r="D765" i="33"/>
  <c r="D766" i="33"/>
  <c r="D767" i="33"/>
  <c r="D768" i="33"/>
  <c r="D769" i="33"/>
  <c r="D770" i="33"/>
  <c r="D771" i="33"/>
  <c r="D772" i="33"/>
  <c r="D773" i="33"/>
  <c r="D774" i="33"/>
  <c r="D775" i="33"/>
  <c r="D776" i="33"/>
  <c r="D777" i="33"/>
  <c r="D778" i="33"/>
  <c r="D779" i="33"/>
  <c r="D780" i="33"/>
  <c r="D781" i="33"/>
  <c r="D782" i="33"/>
  <c r="D783" i="33"/>
  <c r="D784" i="33"/>
  <c r="D785" i="33"/>
  <c r="D786" i="33"/>
  <c r="D787" i="33"/>
  <c r="D788" i="33"/>
  <c r="D789" i="33"/>
  <c r="D790" i="33"/>
  <c r="D791" i="33"/>
  <c r="D792" i="33"/>
  <c r="D793" i="33"/>
  <c r="D794" i="33"/>
  <c r="D795" i="33"/>
  <c r="D796" i="33"/>
  <c r="D797" i="33"/>
  <c r="D798" i="33"/>
  <c r="D799" i="33"/>
  <c r="D800" i="33"/>
  <c r="D801" i="33"/>
  <c r="D802" i="33"/>
  <c r="D803" i="33"/>
  <c r="D804" i="33"/>
  <c r="D805" i="33"/>
  <c r="D806" i="33"/>
  <c r="D807" i="33"/>
  <c r="D808" i="33"/>
  <c r="D809" i="33"/>
  <c r="D810" i="33"/>
  <c r="D811" i="33"/>
  <c r="D812" i="33"/>
  <c r="D813" i="33"/>
  <c r="D814" i="33"/>
  <c r="D815" i="33"/>
  <c r="D816" i="33"/>
  <c r="D817" i="33"/>
  <c r="D818" i="33"/>
  <c r="D819" i="33"/>
  <c r="D820" i="33"/>
  <c r="D821" i="33"/>
  <c r="D822" i="33"/>
  <c r="D823" i="33"/>
  <c r="D824" i="33"/>
  <c r="D825" i="33"/>
  <c r="D826" i="33"/>
  <c r="D827" i="33"/>
  <c r="D828" i="33"/>
  <c r="D829" i="33"/>
  <c r="D830" i="33"/>
  <c r="D831" i="33"/>
  <c r="D832" i="33"/>
  <c r="D833" i="33"/>
  <c r="D834" i="33"/>
  <c r="D835" i="33"/>
  <c r="D836" i="33"/>
  <c r="D837" i="33"/>
  <c r="D838" i="33"/>
  <c r="D839" i="33"/>
  <c r="D840" i="33"/>
  <c r="D841" i="33"/>
  <c r="D842" i="33"/>
  <c r="D843" i="33"/>
  <c r="D844" i="33"/>
  <c r="D845" i="33"/>
  <c r="D846" i="33"/>
  <c r="D847" i="33"/>
  <c r="D848" i="33"/>
  <c r="D849" i="33"/>
  <c r="D850" i="33"/>
  <c r="D851" i="33"/>
  <c r="D852" i="33"/>
  <c r="D853" i="33"/>
  <c r="D854" i="33"/>
  <c r="D855" i="33"/>
  <c r="D856" i="33"/>
  <c r="D857" i="33"/>
  <c r="D858" i="33"/>
  <c r="D859" i="33"/>
  <c r="D860" i="33"/>
  <c r="D861" i="33"/>
  <c r="D862" i="33"/>
  <c r="D863" i="33"/>
  <c r="D864" i="33"/>
  <c r="D865" i="33"/>
  <c r="D866" i="33"/>
  <c r="D867" i="33"/>
  <c r="D868" i="33"/>
  <c r="D869" i="33"/>
  <c r="D870" i="33"/>
  <c r="D871" i="33"/>
  <c r="D872" i="33"/>
  <c r="D873" i="33"/>
  <c r="D874" i="33"/>
  <c r="D875" i="33"/>
  <c r="D876" i="33"/>
  <c r="D877" i="33"/>
  <c r="D878" i="33"/>
  <c r="D879" i="33"/>
  <c r="D880" i="33"/>
  <c r="D881" i="33"/>
  <c r="D882" i="33"/>
  <c r="D883" i="33"/>
  <c r="D884" i="33"/>
  <c r="D885" i="33"/>
  <c r="D886" i="33"/>
  <c r="D887" i="33"/>
  <c r="D888" i="33"/>
  <c r="D889" i="33"/>
  <c r="D890" i="33"/>
  <c r="D891" i="33"/>
  <c r="D892" i="33"/>
  <c r="D893" i="33"/>
  <c r="D894" i="33"/>
  <c r="D895" i="33"/>
  <c r="D896" i="33"/>
  <c r="D897" i="33"/>
  <c r="D898" i="33"/>
  <c r="D899" i="33"/>
  <c r="D900" i="33"/>
  <c r="D901" i="33"/>
  <c r="D902" i="33"/>
  <c r="D903" i="33"/>
  <c r="D904" i="33"/>
  <c r="D905" i="33"/>
  <c r="D906" i="33"/>
  <c r="D907" i="33"/>
  <c r="D908" i="33"/>
  <c r="D909" i="33"/>
  <c r="D910" i="33"/>
  <c r="D911" i="33"/>
  <c r="D912" i="33"/>
  <c r="D913" i="33"/>
  <c r="D914" i="33"/>
  <c r="D915" i="33"/>
  <c r="D916" i="33"/>
  <c r="D917" i="33"/>
  <c r="D918" i="33"/>
  <c r="D919" i="33"/>
  <c r="D920" i="33"/>
  <c r="D921" i="33"/>
  <c r="D922" i="33"/>
  <c r="D923" i="33"/>
  <c r="D924" i="33"/>
  <c r="D925" i="33"/>
  <c r="D926" i="33"/>
  <c r="D927" i="33"/>
  <c r="D928" i="33"/>
  <c r="D929" i="33"/>
  <c r="D930" i="33"/>
  <c r="D931" i="33"/>
  <c r="D932" i="33"/>
  <c r="D933" i="33"/>
  <c r="D934" i="33"/>
  <c r="D935" i="33"/>
  <c r="D936" i="33"/>
  <c r="D937" i="33"/>
  <c r="D938" i="33"/>
  <c r="D939" i="33"/>
  <c r="D940" i="33"/>
  <c r="D941" i="33"/>
  <c r="D942" i="33"/>
  <c r="D943" i="33"/>
  <c r="D944" i="33"/>
  <c r="D945" i="33"/>
  <c r="D946" i="33"/>
  <c r="D947" i="33"/>
  <c r="D948" i="33"/>
  <c r="D949" i="33"/>
  <c r="D950" i="33"/>
  <c r="D951" i="33"/>
  <c r="D952" i="33"/>
  <c r="D953" i="33"/>
  <c r="D954" i="33"/>
  <c r="D955" i="33"/>
  <c r="D956" i="33"/>
  <c r="D957" i="33"/>
  <c r="D958" i="33"/>
  <c r="D959" i="33"/>
  <c r="D960" i="33"/>
  <c r="D961" i="33"/>
  <c r="D962" i="33"/>
  <c r="D963" i="33"/>
  <c r="D964" i="33"/>
  <c r="D965" i="33"/>
  <c r="D966" i="33"/>
  <c r="D967" i="33"/>
  <c r="D968" i="33"/>
  <c r="D969" i="33"/>
  <c r="D970" i="33"/>
  <c r="D971" i="33"/>
  <c r="D972" i="33"/>
  <c r="D973" i="33"/>
  <c r="D974" i="33"/>
  <c r="D975" i="33"/>
  <c r="D976" i="33"/>
  <c r="D977" i="33"/>
  <c r="D978" i="33"/>
  <c r="D979" i="33"/>
  <c r="D980" i="33"/>
  <c r="D981" i="33"/>
  <c r="D982" i="33"/>
  <c r="D983" i="33"/>
  <c r="D984" i="33"/>
  <c r="D985" i="33"/>
  <c r="D986" i="33"/>
  <c r="D987" i="33"/>
  <c r="D988" i="33"/>
  <c r="D989" i="33"/>
  <c r="D990" i="33"/>
  <c r="D991" i="33"/>
  <c r="D992" i="33"/>
  <c r="D993" i="33"/>
  <c r="D994" i="33"/>
  <c r="D995" i="33"/>
  <c r="D996" i="33"/>
  <c r="D997" i="33"/>
  <c r="D998" i="33"/>
  <c r="D999" i="33"/>
  <c r="D1000" i="33"/>
  <c r="Z4" i="31" l="1"/>
  <c r="F3" i="14" s="1"/>
  <c r="F4" i="14" s="1" a="1"/>
  <c r="F4" i="14" s="1"/>
  <c r="N30" i="30"/>
  <c r="N31" i="30"/>
  <c r="N32" i="30"/>
  <c r="N33" i="30"/>
  <c r="N34" i="30"/>
  <c r="N35" i="30"/>
  <c r="N36" i="30"/>
  <c r="N37" i="30"/>
  <c r="N38" i="30"/>
  <c r="N39" i="30"/>
  <c r="N40" i="30"/>
  <c r="N41" i="30"/>
  <c r="N42" i="30"/>
  <c r="N43" i="30"/>
  <c r="N44" i="30"/>
  <c r="N45" i="30"/>
  <c r="N46" i="30"/>
  <c r="N47" i="30"/>
  <c r="N48" i="30"/>
  <c r="N49" i="30"/>
  <c r="N50" i="30"/>
  <c r="N51" i="30"/>
  <c r="N52" i="30"/>
  <c r="N53" i="30"/>
  <c r="N54" i="30"/>
  <c r="N55" i="30"/>
  <c r="N56" i="30"/>
  <c r="N57" i="30"/>
  <c r="N58" i="30"/>
  <c r="N59" i="30"/>
  <c r="N60" i="30"/>
  <c r="N61" i="30"/>
  <c r="N62" i="30"/>
  <c r="N63" i="30"/>
  <c r="N64" i="30"/>
  <c r="N65" i="30"/>
  <c r="N66" i="30"/>
  <c r="N67" i="30"/>
  <c r="N68" i="30"/>
  <c r="N69" i="30"/>
  <c r="N70" i="30"/>
  <c r="N71" i="30"/>
  <c r="N72" i="30"/>
  <c r="N73" i="30"/>
  <c r="N74" i="30"/>
  <c r="N75" i="30"/>
  <c r="N76" i="30"/>
  <c r="N77" i="30"/>
  <c r="N78" i="30"/>
  <c r="N79" i="30"/>
  <c r="N80" i="30"/>
  <c r="N81" i="30"/>
  <c r="N82" i="30"/>
  <c r="N83" i="30"/>
  <c r="N84" i="30"/>
  <c r="N85" i="30"/>
  <c r="N86" i="30"/>
  <c r="N87" i="30"/>
  <c r="N88" i="30"/>
  <c r="N89" i="30"/>
  <c r="N90" i="30"/>
  <c r="N91" i="30"/>
  <c r="N92" i="30"/>
  <c r="N93" i="30"/>
  <c r="N94" i="30"/>
  <c r="N95" i="30"/>
  <c r="N96" i="30"/>
  <c r="N97" i="30"/>
  <c r="N98" i="30"/>
  <c r="N99" i="30"/>
  <c r="N100" i="30"/>
  <c r="D41" i="30"/>
  <c r="D42" i="30"/>
  <c r="D43" i="30"/>
  <c r="D44" i="30"/>
  <c r="D45" i="30"/>
  <c r="D46" i="30"/>
  <c r="D47" i="30"/>
  <c r="D48" i="30"/>
  <c r="D49" i="30"/>
  <c r="D50" i="30"/>
  <c r="D51" i="30"/>
  <c r="D52" i="30"/>
  <c r="D53" i="30"/>
  <c r="D54" i="30"/>
  <c r="D55" i="30"/>
  <c r="D56" i="30"/>
  <c r="D57" i="30"/>
  <c r="D58" i="30"/>
  <c r="D59" i="30"/>
  <c r="D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D92" i="30"/>
  <c r="D93" i="30"/>
  <c r="D94" i="30"/>
  <c r="D95" i="30"/>
  <c r="D96" i="30"/>
  <c r="D97" i="30"/>
  <c r="D98" i="30"/>
  <c r="D99" i="30"/>
  <c r="D100" i="30"/>
  <c r="N4" i="30"/>
  <c r="D4" i="30" s="1"/>
  <c r="N5" i="30"/>
  <c r="D5" i="30" s="1"/>
  <c r="N6" i="30"/>
  <c r="D6" i="30" s="1"/>
  <c r="N7" i="30"/>
  <c r="D7" i="30" s="1"/>
  <c r="N8" i="30"/>
  <c r="D8" i="30" s="1"/>
  <c r="N9" i="30"/>
  <c r="D9" i="30" s="1"/>
  <c r="N10" i="30"/>
  <c r="D10" i="30" s="1"/>
  <c r="N11" i="30"/>
  <c r="D11" i="30" s="1"/>
  <c r="N12" i="30"/>
  <c r="D12" i="30" s="1"/>
  <c r="N13" i="30"/>
  <c r="D13" i="30" s="1"/>
  <c r="N14" i="30"/>
  <c r="N15" i="30"/>
  <c r="N16" i="30"/>
  <c r="N17" i="30"/>
  <c r="N18" i="30"/>
  <c r="N19" i="30"/>
  <c r="N20" i="30"/>
  <c r="N21" i="30"/>
  <c r="N22" i="30"/>
  <c r="N23" i="30"/>
  <c r="N24" i="30"/>
  <c r="N25" i="30"/>
  <c r="N26" i="30"/>
  <c r="N27" i="30"/>
  <c r="N28" i="30"/>
  <c r="N29" i="30"/>
  <c r="N3" i="30"/>
  <c r="D3" i="30" s="1"/>
  <c r="AH3" i="20" l="1"/>
  <c r="AH4" i="20"/>
  <c r="AH5" i="20"/>
  <c r="AH6" i="20"/>
  <c r="AH7" i="20"/>
  <c r="AH8" i="20"/>
  <c r="AH9" i="20"/>
  <c r="AH10" i="20"/>
  <c r="AH11" i="20"/>
  <c r="AH12" i="20"/>
  <c r="AH13" i="20"/>
  <c r="AH14" i="20"/>
  <c r="AH15" i="20"/>
  <c r="AH16" i="20"/>
  <c r="AH17" i="20"/>
  <c r="AH18" i="20"/>
  <c r="AH19" i="20"/>
  <c r="AH20" i="20"/>
  <c r="AH21" i="20"/>
  <c r="AH22" i="20"/>
  <c r="AH23" i="20"/>
  <c r="AH24" i="20"/>
  <c r="AH25" i="20"/>
  <c r="AH26" i="20"/>
  <c r="AH27" i="20"/>
  <c r="AH28" i="20"/>
  <c r="AH29" i="20"/>
  <c r="AH30" i="20"/>
  <c r="AH31" i="20"/>
  <c r="AH32" i="20"/>
  <c r="AH33" i="20"/>
  <c r="AH34" i="20"/>
  <c r="AH35" i="20"/>
  <c r="AH36" i="20"/>
  <c r="AH37" i="20"/>
  <c r="AH38" i="20"/>
  <c r="AH39" i="20"/>
  <c r="AH40" i="20"/>
  <c r="AH41" i="20"/>
  <c r="AH42" i="20"/>
  <c r="AH43" i="20"/>
  <c r="AH44" i="20"/>
  <c r="AH45" i="20"/>
  <c r="AH46" i="20"/>
  <c r="AH47" i="20"/>
  <c r="AH48" i="20"/>
  <c r="AH49" i="20"/>
  <c r="AH50" i="20"/>
  <c r="AH51" i="20"/>
  <c r="AH52" i="20"/>
  <c r="AH53" i="20"/>
  <c r="AH54" i="20"/>
  <c r="AH55" i="20"/>
  <c r="AH56" i="20"/>
  <c r="AH57" i="20"/>
  <c r="AH58" i="20"/>
  <c r="AH59" i="20"/>
  <c r="AH60" i="20"/>
  <c r="AH61" i="20"/>
  <c r="AH62" i="20"/>
  <c r="AH63" i="20"/>
  <c r="AH64" i="20"/>
  <c r="AH65" i="20"/>
  <c r="AH66" i="20"/>
  <c r="AH67" i="20"/>
  <c r="AH68" i="20"/>
  <c r="AH69" i="20"/>
  <c r="AH70" i="20"/>
  <c r="AH71" i="20"/>
  <c r="AH72" i="20"/>
  <c r="AH73" i="20"/>
  <c r="AH74" i="20"/>
  <c r="AH75" i="20"/>
  <c r="AH76" i="20"/>
  <c r="AH77" i="20"/>
  <c r="AH78" i="20"/>
  <c r="AH79" i="20"/>
  <c r="AH80" i="20"/>
  <c r="AH81" i="20"/>
  <c r="AH82" i="20"/>
  <c r="AH83" i="20"/>
  <c r="AH84" i="20"/>
  <c r="AH85" i="20"/>
  <c r="AH86" i="20"/>
  <c r="AH87" i="20"/>
  <c r="AH88" i="20"/>
  <c r="AH89" i="20"/>
  <c r="AH90" i="20"/>
  <c r="AH91" i="20"/>
  <c r="AH92" i="20"/>
  <c r="AH93" i="20"/>
  <c r="AH94" i="20"/>
  <c r="AH95" i="20"/>
  <c r="AH96" i="20"/>
  <c r="AH97" i="20"/>
  <c r="AH98" i="20"/>
  <c r="AH99" i="20"/>
  <c r="AH100" i="20"/>
  <c r="AH101" i="20"/>
  <c r="AH102" i="20"/>
  <c r="AH103" i="20"/>
  <c r="AH104" i="20"/>
  <c r="AH105" i="20"/>
  <c r="AH106" i="20"/>
  <c r="AH107" i="20"/>
  <c r="AH108" i="20"/>
  <c r="AH109"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H155" i="20"/>
  <c r="AH156" i="20"/>
  <c r="AH157" i="20"/>
  <c r="AH158" i="20"/>
  <c r="AH159" i="20"/>
  <c r="AH160" i="20"/>
  <c r="AH161" i="20"/>
  <c r="AH162" i="20"/>
  <c r="AH163" i="20"/>
  <c r="AH164" i="20"/>
  <c r="AH165" i="20"/>
  <c r="AH166" i="20"/>
  <c r="AH167" i="20"/>
  <c r="AH168" i="20"/>
  <c r="AH169" i="20"/>
  <c r="AH170" i="20"/>
  <c r="AH171" i="20"/>
  <c r="AH172" i="20"/>
  <c r="AH173" i="20"/>
  <c r="AH174" i="20"/>
  <c r="AH175" i="20"/>
  <c r="AH176" i="20"/>
  <c r="AH177" i="20"/>
  <c r="AH178" i="20"/>
  <c r="AH179" i="20"/>
  <c r="AH180" i="20"/>
  <c r="AH181" i="20"/>
  <c r="AH182" i="20"/>
  <c r="AH183" i="20"/>
  <c r="AH184" i="20"/>
  <c r="AH185" i="20"/>
  <c r="AH186" i="20"/>
  <c r="AH187" i="20"/>
  <c r="AH188" i="20"/>
  <c r="AH189" i="20"/>
  <c r="AH190" i="20"/>
  <c r="AH191" i="20"/>
  <c r="AH192" i="20"/>
  <c r="AH193" i="20"/>
  <c r="AH194" i="20"/>
  <c r="AH195" i="20"/>
  <c r="AH196" i="20"/>
  <c r="AH197" i="20"/>
  <c r="AH198" i="20"/>
  <c r="AH199" i="20"/>
  <c r="AH200" i="20"/>
  <c r="AH201" i="20"/>
  <c r="AH202" i="20"/>
  <c r="AH203" i="20"/>
  <c r="AH204" i="20"/>
  <c r="AH205" i="20"/>
  <c r="AH206" i="20"/>
  <c r="AH207" i="20"/>
  <c r="AH208" i="20"/>
  <c r="AH209" i="20"/>
  <c r="AH210" i="20"/>
  <c r="AH211" i="20"/>
  <c r="AH212" i="20"/>
  <c r="AH213" i="20"/>
  <c r="AH214" i="20"/>
  <c r="AH215" i="20"/>
  <c r="AH216" i="20"/>
  <c r="AH217" i="20"/>
  <c r="AH218" i="20"/>
  <c r="AH219" i="20"/>
  <c r="AH220" i="20"/>
  <c r="AH221" i="20"/>
  <c r="AH222" i="20"/>
  <c r="AH223" i="20"/>
  <c r="AH224" i="20"/>
  <c r="AH225" i="20"/>
  <c r="AH226" i="20"/>
  <c r="AH227" i="20"/>
  <c r="AH228" i="20"/>
  <c r="AH229" i="20"/>
  <c r="AH230" i="20"/>
  <c r="AH231" i="20"/>
  <c r="AH232" i="20"/>
  <c r="AH233" i="20"/>
  <c r="AH234" i="20"/>
  <c r="AH235" i="20"/>
  <c r="AH236" i="20"/>
  <c r="AH237" i="20"/>
  <c r="AH238" i="20"/>
  <c r="AH239" i="20"/>
  <c r="AH240" i="20"/>
  <c r="AH241" i="20"/>
  <c r="AH242" i="20"/>
  <c r="AH243" i="20"/>
  <c r="AH2" i="20"/>
  <c r="AJ7" i="20" l="1"/>
  <c r="AJ8" i="20"/>
  <c r="AJ9" i="20"/>
  <c r="AJ14" i="20"/>
  <c r="AJ17" i="20"/>
  <c r="AJ18" i="20"/>
  <c r="AJ21" i="20"/>
  <c r="AJ24" i="20"/>
  <c r="AJ27" i="20"/>
  <c r="AJ29" i="20"/>
  <c r="AJ30" i="20"/>
  <c r="AJ31" i="20"/>
  <c r="AJ32" i="20"/>
  <c r="AJ36" i="20"/>
  <c r="AJ38" i="20"/>
  <c r="AJ40" i="20"/>
  <c r="AJ43" i="20"/>
  <c r="AJ45" i="20"/>
  <c r="AJ46" i="20"/>
  <c r="AJ51" i="20"/>
  <c r="AJ52" i="20"/>
  <c r="AJ53" i="20"/>
  <c r="AJ54" i="20"/>
  <c r="AJ55" i="20"/>
  <c r="AJ56" i="20"/>
  <c r="AJ61" i="20"/>
  <c r="AJ62" i="20"/>
  <c r="AJ64" i="20"/>
  <c r="AJ65" i="20"/>
  <c r="AJ70" i="20"/>
  <c r="AJ71" i="20"/>
  <c r="AJ74" i="20"/>
  <c r="AJ77" i="20"/>
  <c r="AJ80" i="20"/>
  <c r="AJ82" i="20"/>
  <c r="AJ83" i="20"/>
  <c r="AJ84" i="20"/>
  <c r="AJ85" i="20"/>
  <c r="AJ86" i="20"/>
  <c r="AJ90" i="20"/>
  <c r="AJ94" i="20"/>
  <c r="AJ95" i="20"/>
  <c r="AJ96" i="20"/>
  <c r="AJ97" i="20"/>
  <c r="AJ98" i="20"/>
  <c r="AJ99" i="20"/>
  <c r="AJ101" i="20"/>
  <c r="AJ102" i="20"/>
  <c r="AJ103" i="20"/>
  <c r="AJ104" i="20"/>
  <c r="AJ106" i="20"/>
  <c r="AJ107" i="20"/>
  <c r="AJ109" i="20"/>
  <c r="AJ110" i="20"/>
  <c r="AJ111" i="20"/>
  <c r="AJ114" i="20"/>
  <c r="AJ116" i="20"/>
  <c r="AJ118" i="20"/>
  <c r="AJ119" i="20"/>
  <c r="AJ122" i="20"/>
  <c r="AJ123" i="20"/>
  <c r="AJ126" i="20"/>
  <c r="AJ127" i="20"/>
  <c r="AJ128" i="20"/>
  <c r="AJ130" i="20"/>
  <c r="AJ131" i="20"/>
  <c r="AJ134" i="20"/>
  <c r="AJ139" i="20"/>
  <c r="AJ144" i="20"/>
  <c r="AJ145" i="20"/>
  <c r="AJ147" i="20"/>
  <c r="AJ151" i="20"/>
  <c r="AJ163" i="20"/>
  <c r="AJ166" i="20"/>
  <c r="AJ170" i="20"/>
  <c r="AJ176" i="20"/>
  <c r="AJ179" i="20"/>
  <c r="AJ182" i="20"/>
  <c r="AJ183" i="20"/>
  <c r="AJ184" i="20"/>
  <c r="AJ186" i="20"/>
  <c r="AJ187" i="20"/>
  <c r="AJ189" i="20"/>
  <c r="AJ193" i="20"/>
  <c r="AJ195" i="20"/>
  <c r="AJ196" i="20"/>
  <c r="AJ200" i="20"/>
  <c r="AJ201" i="20"/>
  <c r="AJ202" i="20"/>
  <c r="AJ203" i="20"/>
  <c r="AJ205" i="20"/>
  <c r="AJ208" i="20"/>
  <c r="AJ212" i="20"/>
  <c r="AJ214" i="20"/>
  <c r="AJ216" i="20"/>
  <c r="AJ218" i="20"/>
  <c r="AJ222" i="20"/>
  <c r="AJ223" i="20"/>
  <c r="AJ224" i="20"/>
  <c r="AJ225" i="20"/>
  <c r="AJ227" i="20"/>
  <c r="AJ228" i="20"/>
  <c r="AJ229" i="20"/>
  <c r="AJ231" i="20"/>
  <c r="AJ234" i="20"/>
  <c r="AJ237" i="20"/>
  <c r="AJ238" i="20"/>
  <c r="AJ239" i="20"/>
  <c r="AJ243" i="20"/>
  <c r="AB3" i="20"/>
  <c r="AC3" i="20" s="1"/>
  <c r="AB4" i="20"/>
  <c r="AC4" i="20" s="1"/>
  <c r="AB5" i="20"/>
  <c r="AC5" i="20" s="1"/>
  <c r="AB6" i="20"/>
  <c r="AC6" i="20" s="1"/>
  <c r="AB7" i="20"/>
  <c r="AC7" i="20" s="1"/>
  <c r="AB8" i="20"/>
  <c r="AC8" i="20" s="1"/>
  <c r="AB9" i="20"/>
  <c r="AC9" i="20" s="1"/>
  <c r="AB10" i="20"/>
  <c r="AC10" i="20" s="1"/>
  <c r="AB11" i="20"/>
  <c r="AC11" i="20" s="1"/>
  <c r="AB12" i="20"/>
  <c r="AC12" i="20" s="1"/>
  <c r="AB13" i="20"/>
  <c r="AC13" i="20" s="1"/>
  <c r="AB14" i="20"/>
  <c r="AC14" i="20" s="1"/>
  <c r="AB15" i="20"/>
  <c r="AC15" i="20" s="1"/>
  <c r="AB16" i="20"/>
  <c r="AC16" i="20" s="1"/>
  <c r="AB17" i="20"/>
  <c r="AC17" i="20" s="1"/>
  <c r="AB18" i="20"/>
  <c r="AC18" i="20" s="1"/>
  <c r="AB19" i="20"/>
  <c r="AC19" i="20" s="1"/>
  <c r="AB20" i="20"/>
  <c r="AC20" i="20" s="1"/>
  <c r="AB21" i="20"/>
  <c r="AC21" i="20" s="1"/>
  <c r="AB22" i="20"/>
  <c r="AC22" i="20" s="1"/>
  <c r="AB23" i="20"/>
  <c r="AC23" i="20" s="1"/>
  <c r="AB24" i="20"/>
  <c r="AC24" i="20" s="1"/>
  <c r="AB25" i="20"/>
  <c r="AC25" i="20" s="1"/>
  <c r="AB26" i="20"/>
  <c r="AC26" i="20" s="1"/>
  <c r="AB27" i="20"/>
  <c r="AC27" i="20" s="1"/>
  <c r="AB28" i="20"/>
  <c r="AC28" i="20" s="1"/>
  <c r="AB29" i="20"/>
  <c r="AC29" i="20" s="1"/>
  <c r="AB30" i="20"/>
  <c r="AC30" i="20" s="1"/>
  <c r="AB31" i="20"/>
  <c r="AC31" i="20" s="1"/>
  <c r="AB32" i="20"/>
  <c r="AC32" i="20" s="1"/>
  <c r="AB33" i="20"/>
  <c r="AC33" i="20" s="1"/>
  <c r="AB34" i="20"/>
  <c r="AC34" i="20" s="1"/>
  <c r="AB35" i="20"/>
  <c r="AC35" i="20" s="1"/>
  <c r="AB36" i="20"/>
  <c r="AC36" i="20" s="1"/>
  <c r="AB37" i="20"/>
  <c r="AC37" i="20" s="1"/>
  <c r="AB38" i="20"/>
  <c r="AC38" i="20" s="1"/>
  <c r="AB39" i="20"/>
  <c r="AC39" i="20" s="1"/>
  <c r="AB40" i="20"/>
  <c r="AC40" i="20" s="1"/>
  <c r="AB41" i="20"/>
  <c r="AC41" i="20" s="1"/>
  <c r="AB42" i="20"/>
  <c r="AC42" i="20" s="1"/>
  <c r="AB43" i="20"/>
  <c r="AC43" i="20" s="1"/>
  <c r="AB44" i="20"/>
  <c r="AC44" i="20" s="1"/>
  <c r="AB45" i="20"/>
  <c r="AC45" i="20" s="1"/>
  <c r="AB46" i="20"/>
  <c r="AC46" i="20" s="1"/>
  <c r="AB47" i="20"/>
  <c r="AC47" i="20" s="1"/>
  <c r="AB48" i="20"/>
  <c r="AC48" i="20" s="1"/>
  <c r="AB49" i="20"/>
  <c r="AC49" i="20" s="1"/>
  <c r="AB50" i="20"/>
  <c r="AC50" i="20" s="1"/>
  <c r="AB51" i="20"/>
  <c r="AC51" i="20" s="1"/>
  <c r="AB52" i="20"/>
  <c r="AC52" i="20" s="1"/>
  <c r="AB53" i="20"/>
  <c r="AC53" i="20" s="1"/>
  <c r="AB54" i="20"/>
  <c r="AC54" i="20" s="1"/>
  <c r="AB55" i="20"/>
  <c r="AC55" i="20" s="1"/>
  <c r="AB56" i="20"/>
  <c r="AC56" i="20" s="1"/>
  <c r="AB57" i="20"/>
  <c r="AC57" i="20" s="1"/>
  <c r="AB58" i="20"/>
  <c r="AC58" i="20" s="1"/>
  <c r="AB59" i="20"/>
  <c r="AC59" i="20" s="1"/>
  <c r="AB60" i="20"/>
  <c r="AC60" i="20" s="1"/>
  <c r="AB61" i="20"/>
  <c r="AC61" i="20" s="1"/>
  <c r="AB62" i="20"/>
  <c r="AC62" i="20" s="1"/>
  <c r="AB63" i="20"/>
  <c r="AC63" i="20" s="1"/>
  <c r="AB64" i="20"/>
  <c r="AC64" i="20" s="1"/>
  <c r="AB65" i="20"/>
  <c r="AC65" i="20" s="1"/>
  <c r="AB66" i="20"/>
  <c r="AC66" i="20" s="1"/>
  <c r="AB67" i="20"/>
  <c r="AC67" i="20" s="1"/>
  <c r="AB68" i="20"/>
  <c r="AC68" i="20" s="1"/>
  <c r="AB69" i="20"/>
  <c r="AC69" i="20" s="1"/>
  <c r="AB70" i="20"/>
  <c r="AC70" i="20" s="1"/>
  <c r="AB71" i="20"/>
  <c r="AC71" i="20" s="1"/>
  <c r="AB72" i="20"/>
  <c r="AC72" i="20" s="1"/>
  <c r="AB73" i="20"/>
  <c r="AC73" i="20" s="1"/>
  <c r="AB74" i="20"/>
  <c r="AC74" i="20" s="1"/>
  <c r="AB75" i="20"/>
  <c r="AC75" i="20" s="1"/>
  <c r="AB76" i="20"/>
  <c r="AC76" i="20" s="1"/>
  <c r="AB77" i="20"/>
  <c r="AC77" i="20" s="1"/>
  <c r="AB78" i="20"/>
  <c r="AC78" i="20" s="1"/>
  <c r="AB79" i="20"/>
  <c r="AC79" i="20" s="1"/>
  <c r="AB80" i="20"/>
  <c r="AC80" i="20" s="1"/>
  <c r="AB81" i="20"/>
  <c r="AC81" i="20" s="1"/>
  <c r="AB82" i="20"/>
  <c r="AC82" i="20" s="1"/>
  <c r="AB83" i="20"/>
  <c r="AC83" i="20" s="1"/>
  <c r="AB84" i="20"/>
  <c r="AC84" i="20" s="1"/>
  <c r="AB85" i="20"/>
  <c r="AC85" i="20" s="1"/>
  <c r="AB86" i="20"/>
  <c r="AC86" i="20" s="1"/>
  <c r="AB87" i="20"/>
  <c r="AC87" i="20" s="1"/>
  <c r="AB88" i="20"/>
  <c r="AC88" i="20" s="1"/>
  <c r="AB89" i="20"/>
  <c r="AC89" i="20" s="1"/>
  <c r="AB90" i="20"/>
  <c r="AC90" i="20" s="1"/>
  <c r="AB91" i="20"/>
  <c r="AC91" i="20" s="1"/>
  <c r="AB92" i="20"/>
  <c r="AC92" i="20" s="1"/>
  <c r="AB93" i="20"/>
  <c r="AC93" i="20" s="1"/>
  <c r="AB94" i="20"/>
  <c r="AC94" i="20" s="1"/>
  <c r="AB95" i="20"/>
  <c r="AC95" i="20" s="1"/>
  <c r="AB96" i="20"/>
  <c r="AC96" i="20" s="1"/>
  <c r="AB97" i="20"/>
  <c r="AC97" i="20" s="1"/>
  <c r="AB98" i="20"/>
  <c r="AC98" i="20" s="1"/>
  <c r="AB99" i="20"/>
  <c r="AC99" i="20" s="1"/>
  <c r="AB100" i="20"/>
  <c r="AC100" i="20" s="1"/>
  <c r="AB101" i="20"/>
  <c r="AC101" i="20" s="1"/>
  <c r="AB102" i="20"/>
  <c r="AC102" i="20" s="1"/>
  <c r="AB103" i="20"/>
  <c r="AC103" i="20" s="1"/>
  <c r="AB104" i="20"/>
  <c r="AC104" i="20" s="1"/>
  <c r="AB105" i="20"/>
  <c r="AC105" i="20" s="1"/>
  <c r="AB106" i="20"/>
  <c r="AC106" i="20" s="1"/>
  <c r="AB107" i="20"/>
  <c r="AC107" i="20" s="1"/>
  <c r="AB108" i="20"/>
  <c r="AC108" i="20" s="1"/>
  <c r="AB109" i="20"/>
  <c r="AC109" i="20" s="1"/>
  <c r="AB110" i="20"/>
  <c r="AC110" i="20" s="1"/>
  <c r="AB111" i="20"/>
  <c r="AC111" i="20" s="1"/>
  <c r="AB112" i="20"/>
  <c r="AC112" i="20" s="1"/>
  <c r="AB113" i="20"/>
  <c r="AC113" i="20" s="1"/>
  <c r="AB114" i="20"/>
  <c r="AC114" i="20" s="1"/>
  <c r="AB115" i="20"/>
  <c r="AC115" i="20" s="1"/>
  <c r="AB116" i="20"/>
  <c r="AC116" i="20" s="1"/>
  <c r="AB117" i="20"/>
  <c r="AC117" i="20" s="1"/>
  <c r="AB118" i="20"/>
  <c r="AC118" i="20" s="1"/>
  <c r="AB119" i="20"/>
  <c r="AC119" i="20" s="1"/>
  <c r="AB120" i="20"/>
  <c r="AC120" i="20" s="1"/>
  <c r="AB121" i="20"/>
  <c r="AC121" i="20" s="1"/>
  <c r="AB122" i="20"/>
  <c r="AC122" i="20" s="1"/>
  <c r="AB123" i="20"/>
  <c r="AC123" i="20" s="1"/>
  <c r="AB124" i="20"/>
  <c r="AC124" i="20" s="1"/>
  <c r="AB125" i="20"/>
  <c r="AC125" i="20" s="1"/>
  <c r="AB126" i="20"/>
  <c r="AC126" i="20" s="1"/>
  <c r="AB127" i="20"/>
  <c r="AC127" i="20" s="1"/>
  <c r="AB128" i="20"/>
  <c r="AC128" i="20" s="1"/>
  <c r="AB129" i="20"/>
  <c r="AC129" i="20" s="1"/>
  <c r="AB130" i="20"/>
  <c r="AC130" i="20" s="1"/>
  <c r="AB131" i="20"/>
  <c r="AC131" i="20" s="1"/>
  <c r="AB132" i="20"/>
  <c r="AC132" i="20" s="1"/>
  <c r="AB133" i="20"/>
  <c r="AC133" i="20" s="1"/>
  <c r="AB134" i="20"/>
  <c r="AC134" i="20" s="1"/>
  <c r="AB135" i="20"/>
  <c r="AC135" i="20" s="1"/>
  <c r="AB136" i="20"/>
  <c r="AC136" i="20" s="1"/>
  <c r="AB137" i="20"/>
  <c r="AC137" i="20" s="1"/>
  <c r="AB138" i="20"/>
  <c r="AC138" i="20" s="1"/>
  <c r="AB139" i="20"/>
  <c r="AC139" i="20" s="1"/>
  <c r="AB140" i="20"/>
  <c r="AC140" i="20" s="1"/>
  <c r="AB141" i="20"/>
  <c r="AC141" i="20" s="1"/>
  <c r="AB142" i="20"/>
  <c r="AC142" i="20" s="1"/>
  <c r="AB143" i="20"/>
  <c r="AC143" i="20" s="1"/>
  <c r="AB144" i="20"/>
  <c r="AC144" i="20" s="1"/>
  <c r="AB145" i="20"/>
  <c r="AC145" i="20" s="1"/>
  <c r="AB146" i="20"/>
  <c r="AC146" i="20" s="1"/>
  <c r="AB147" i="20"/>
  <c r="AC147" i="20" s="1"/>
  <c r="AB148" i="20"/>
  <c r="AC148" i="20" s="1"/>
  <c r="AB149" i="20"/>
  <c r="AC149" i="20" s="1"/>
  <c r="AB150" i="20"/>
  <c r="AC150" i="20" s="1"/>
  <c r="AB151" i="20"/>
  <c r="AC151" i="20" s="1"/>
  <c r="AB152" i="20"/>
  <c r="AC152" i="20" s="1"/>
  <c r="AB153" i="20"/>
  <c r="AC153" i="20" s="1"/>
  <c r="AB154" i="20"/>
  <c r="AC154" i="20" s="1"/>
  <c r="AB155" i="20"/>
  <c r="AC155" i="20" s="1"/>
  <c r="AB156" i="20"/>
  <c r="AC156" i="20" s="1"/>
  <c r="AB157" i="20"/>
  <c r="AC157" i="20" s="1"/>
  <c r="AB158" i="20"/>
  <c r="AC158" i="20" s="1"/>
  <c r="AB159" i="20"/>
  <c r="AC159" i="20" s="1"/>
  <c r="AB160" i="20"/>
  <c r="AC160" i="20" s="1"/>
  <c r="AB161" i="20"/>
  <c r="AC161" i="20" s="1"/>
  <c r="AB162" i="20"/>
  <c r="AC162" i="20" s="1"/>
  <c r="AB163" i="20"/>
  <c r="AC163" i="20" s="1"/>
  <c r="AB164" i="20"/>
  <c r="AC164" i="20" s="1"/>
  <c r="AB165" i="20"/>
  <c r="AC165" i="20" s="1"/>
  <c r="AB166" i="20"/>
  <c r="AC166" i="20" s="1"/>
  <c r="AB167" i="20"/>
  <c r="AC167" i="20" s="1"/>
  <c r="AB168" i="20"/>
  <c r="AC168" i="20" s="1"/>
  <c r="AB169" i="20"/>
  <c r="AC169" i="20" s="1"/>
  <c r="AB170" i="20"/>
  <c r="AC170" i="20" s="1"/>
  <c r="AB171" i="20"/>
  <c r="AC171" i="20" s="1"/>
  <c r="AB172" i="20"/>
  <c r="AC172" i="20" s="1"/>
  <c r="AB173" i="20"/>
  <c r="AC173" i="20" s="1"/>
  <c r="AB174" i="20"/>
  <c r="AC174" i="20" s="1"/>
  <c r="AB175" i="20"/>
  <c r="AC175" i="20" s="1"/>
  <c r="AB176" i="20"/>
  <c r="AC176" i="20" s="1"/>
  <c r="AB177" i="20"/>
  <c r="AC177" i="20" s="1"/>
  <c r="AB178" i="20"/>
  <c r="AC178" i="20" s="1"/>
  <c r="AB179" i="20"/>
  <c r="AC179" i="20" s="1"/>
  <c r="AB180" i="20"/>
  <c r="AC180" i="20" s="1"/>
  <c r="AB181" i="20"/>
  <c r="AC181" i="20" s="1"/>
  <c r="AB182" i="20"/>
  <c r="AC182" i="20" s="1"/>
  <c r="AB183" i="20"/>
  <c r="AC183" i="20" s="1"/>
  <c r="AB184" i="20"/>
  <c r="AC184" i="20" s="1"/>
  <c r="AB185" i="20"/>
  <c r="AC185" i="20" s="1"/>
  <c r="AB186" i="20"/>
  <c r="AC186" i="20" s="1"/>
  <c r="AB187" i="20"/>
  <c r="AC187" i="20" s="1"/>
  <c r="AB188" i="20"/>
  <c r="AC188" i="20" s="1"/>
  <c r="AB189" i="20"/>
  <c r="AC189" i="20" s="1"/>
  <c r="AB190" i="20"/>
  <c r="AC190" i="20" s="1"/>
  <c r="AB191" i="20"/>
  <c r="AC191" i="20" s="1"/>
  <c r="AB192" i="20"/>
  <c r="AC192" i="20" s="1"/>
  <c r="AB193" i="20"/>
  <c r="AC193" i="20" s="1"/>
  <c r="AB194" i="20"/>
  <c r="AC194" i="20" s="1"/>
  <c r="AB195" i="20"/>
  <c r="AC195" i="20" s="1"/>
  <c r="AB196" i="20"/>
  <c r="AC196" i="20" s="1"/>
  <c r="AB197" i="20"/>
  <c r="AC197" i="20" s="1"/>
  <c r="AB198" i="20"/>
  <c r="AC198" i="20" s="1"/>
  <c r="AB199" i="20"/>
  <c r="AC199" i="20" s="1"/>
  <c r="AB200" i="20"/>
  <c r="AC200" i="20" s="1"/>
  <c r="AB201" i="20"/>
  <c r="AC201" i="20" s="1"/>
  <c r="AB202" i="20"/>
  <c r="AC202" i="20" s="1"/>
  <c r="AB203" i="20"/>
  <c r="AC203" i="20" s="1"/>
  <c r="AB204" i="20"/>
  <c r="AC204" i="20" s="1"/>
  <c r="AB205" i="20"/>
  <c r="AC205" i="20" s="1"/>
  <c r="AB206" i="20"/>
  <c r="AC206" i="20" s="1"/>
  <c r="AB207" i="20"/>
  <c r="AC207" i="20" s="1"/>
  <c r="AB208" i="20"/>
  <c r="AC208" i="20" s="1"/>
  <c r="AB209" i="20"/>
  <c r="AC209" i="20" s="1"/>
  <c r="AB210" i="20"/>
  <c r="AC210" i="20" s="1"/>
  <c r="AB211" i="20"/>
  <c r="AC211" i="20" s="1"/>
  <c r="AB212" i="20"/>
  <c r="AC212" i="20" s="1"/>
  <c r="AB213" i="20"/>
  <c r="AC213" i="20" s="1"/>
  <c r="AB214" i="20"/>
  <c r="AC214" i="20" s="1"/>
  <c r="AB215" i="20"/>
  <c r="AC215" i="20" s="1"/>
  <c r="AB216" i="20"/>
  <c r="AC216" i="20" s="1"/>
  <c r="AB217" i="20"/>
  <c r="AC217" i="20" s="1"/>
  <c r="AB218" i="20"/>
  <c r="AC218" i="20" s="1"/>
  <c r="AB219" i="20"/>
  <c r="AC219" i="20" s="1"/>
  <c r="AB220" i="20"/>
  <c r="AC220" i="20" s="1"/>
  <c r="AB221" i="20"/>
  <c r="AC221" i="20" s="1"/>
  <c r="AB222" i="20"/>
  <c r="AC222" i="20" s="1"/>
  <c r="AB223" i="20"/>
  <c r="AC223" i="20" s="1"/>
  <c r="AB224" i="20"/>
  <c r="AC224" i="20" s="1"/>
  <c r="AB225" i="20"/>
  <c r="AC225" i="20" s="1"/>
  <c r="AB226" i="20"/>
  <c r="AC226" i="20" s="1"/>
  <c r="AB227" i="20"/>
  <c r="AC227" i="20" s="1"/>
  <c r="AB228" i="20"/>
  <c r="AC228" i="20" s="1"/>
  <c r="AB229" i="20"/>
  <c r="AC229" i="20" s="1"/>
  <c r="AB230" i="20"/>
  <c r="AC230" i="20" s="1"/>
  <c r="AB231" i="20"/>
  <c r="AC231" i="20" s="1"/>
  <c r="AB232" i="20"/>
  <c r="AC232" i="20" s="1"/>
  <c r="AB233" i="20"/>
  <c r="AC233" i="20" s="1"/>
  <c r="AB234" i="20"/>
  <c r="AC234" i="20" s="1"/>
  <c r="AB235" i="20"/>
  <c r="AC235" i="20" s="1"/>
  <c r="AB236" i="20"/>
  <c r="AC236" i="20" s="1"/>
  <c r="AB237" i="20"/>
  <c r="AC237" i="20" s="1"/>
  <c r="AB238" i="20"/>
  <c r="AC238" i="20" s="1"/>
  <c r="AB239" i="20"/>
  <c r="AC239" i="20" s="1"/>
  <c r="AB240" i="20"/>
  <c r="AC240" i="20" s="1"/>
  <c r="AB241" i="20"/>
  <c r="AC241" i="20" s="1"/>
  <c r="AB242" i="20"/>
  <c r="AC242" i="20" s="1"/>
  <c r="AB243" i="20"/>
  <c r="AC243" i="20" s="1"/>
  <c r="AB2" i="20"/>
  <c r="AC2" i="20" s="1"/>
  <c r="AJ73" i="20" l="1"/>
  <c r="AJ42" i="20"/>
  <c r="AJ217" i="20"/>
  <c r="AJ57" i="20"/>
  <c r="N237" i="16"/>
  <c r="AK15449" i="16"/>
  <c r="AK15461" i="16"/>
  <c r="AK15450" i="16"/>
  <c r="AK15462" i="16"/>
  <c r="AK15452" i="16"/>
  <c r="AK15464" i="16"/>
  <c r="AK15453" i="16"/>
  <c r="AK15465" i="16"/>
  <c r="AK15454" i="16"/>
  <c r="AK15466" i="16"/>
  <c r="AK15455" i="16"/>
  <c r="AK15467" i="16"/>
  <c r="AK15447" i="16"/>
  <c r="AK15459" i="16"/>
  <c r="AK15458" i="16"/>
  <c r="AK15460" i="16"/>
  <c r="AK15463" i="16"/>
  <c r="AK15444" i="16"/>
  <c r="AK15445" i="16"/>
  <c r="AK15446" i="16"/>
  <c r="AK15448" i="16"/>
  <c r="AK15451" i="16"/>
  <c r="AK15457" i="16"/>
  <c r="AK15456" i="16"/>
  <c r="AJ233" i="20"/>
  <c r="N236" i="16"/>
  <c r="N220" i="16"/>
  <c r="AJ185" i="20"/>
  <c r="N180" i="16"/>
  <c r="AK12444" i="16"/>
  <c r="AK12456" i="16"/>
  <c r="AK12468" i="16"/>
  <c r="AK12445" i="16"/>
  <c r="AK12457" i="16"/>
  <c r="AK12469" i="16"/>
  <c r="AK12435" i="16"/>
  <c r="AK12447" i="16"/>
  <c r="AK12459" i="16"/>
  <c r="AK12471" i="16"/>
  <c r="AK12436" i="16"/>
  <c r="AK12448" i="16"/>
  <c r="AK12460" i="16"/>
  <c r="AK12472" i="16"/>
  <c r="AK12437" i="16"/>
  <c r="AK12449" i="16"/>
  <c r="AK12461" i="16"/>
  <c r="AK12473" i="16"/>
  <c r="AK12441" i="16"/>
  <c r="AK12453" i="16"/>
  <c r="AK12465" i="16"/>
  <c r="AK12477" i="16"/>
  <c r="AK12442" i="16"/>
  <c r="AK12454" i="16"/>
  <c r="AK12466" i="16"/>
  <c r="AK12478" i="16"/>
  <c r="AK12443" i="16"/>
  <c r="AK12474" i="16"/>
  <c r="AK12446" i="16"/>
  <c r="AK12475" i="16"/>
  <c r="AK12451" i="16"/>
  <c r="AK12479" i="16"/>
  <c r="AK12452" i="16"/>
  <c r="AK12455" i="16"/>
  <c r="AK12458" i="16"/>
  <c r="AK12439" i="16"/>
  <c r="AK12467" i="16"/>
  <c r="AK12440" i="16"/>
  <c r="AK12470" i="16"/>
  <c r="AK12438" i="16"/>
  <c r="AK12450" i="16"/>
  <c r="AK12462" i="16"/>
  <c r="AK12463" i="16"/>
  <c r="AK12464" i="16"/>
  <c r="AK12476" i="16"/>
  <c r="AJ143" i="20"/>
  <c r="AJ124" i="20"/>
  <c r="N126" i="16"/>
  <c r="AK7926" i="16"/>
  <c r="AK7938" i="16"/>
  <c r="AK7927" i="16"/>
  <c r="AK7939" i="16"/>
  <c r="AK7929" i="16"/>
  <c r="AK7941" i="16"/>
  <c r="AK7930" i="16"/>
  <c r="AK7942" i="16"/>
  <c r="AK7931" i="16"/>
  <c r="AK7935" i="16"/>
  <c r="AK7924" i="16"/>
  <c r="AK7936" i="16"/>
  <c r="AK7925" i="16"/>
  <c r="AK7928" i="16"/>
  <c r="AK7932" i="16"/>
  <c r="AK7933" i="16"/>
  <c r="AK7934" i="16"/>
  <c r="AK7937" i="16"/>
  <c r="AK7940" i="16"/>
  <c r="N113" i="16"/>
  <c r="AK6482" i="16"/>
  <c r="AK6494" i="16"/>
  <c r="AK6506" i="16"/>
  <c r="AK6518" i="16"/>
  <c r="AK6530" i="16"/>
  <c r="AK6483" i="16"/>
  <c r="AK6495" i="16"/>
  <c r="AK6507" i="16"/>
  <c r="AK6519" i="16"/>
  <c r="AK6531" i="16"/>
  <c r="AK6473" i="16"/>
  <c r="AK6485" i="16"/>
  <c r="AK6497" i="16"/>
  <c r="AK6509" i="16"/>
  <c r="AK6521" i="16"/>
  <c r="AK6533" i="16"/>
  <c r="AK6474" i="16"/>
  <c r="AK6486" i="16"/>
  <c r="AK6498" i="16"/>
  <c r="AK6510" i="16"/>
  <c r="AK6522" i="16"/>
  <c r="AK6534" i="16"/>
  <c r="AK6475" i="16"/>
  <c r="AK6487" i="16"/>
  <c r="AK6499" i="16"/>
  <c r="AK6511" i="16"/>
  <c r="AK6523" i="16"/>
  <c r="AK6535" i="16"/>
  <c r="AK6476" i="16"/>
  <c r="AK6488" i="16"/>
  <c r="AK6500" i="16"/>
  <c r="AK6512" i="16"/>
  <c r="AK6524" i="16"/>
  <c r="AK6536" i="16"/>
  <c r="AK6479" i="16"/>
  <c r="AK6491" i="16"/>
  <c r="AK6503" i="16"/>
  <c r="AK6515" i="16"/>
  <c r="AK6527" i="16"/>
  <c r="AK6539" i="16"/>
  <c r="AK6480" i="16"/>
  <c r="AK6492" i="16"/>
  <c r="AK6504" i="16"/>
  <c r="AK6516" i="16"/>
  <c r="AK6528" i="16"/>
  <c r="AK6489" i="16"/>
  <c r="AK6525" i="16"/>
  <c r="AK6546" i="16"/>
  <c r="AK6558" i="16"/>
  <c r="AK6570" i="16"/>
  <c r="AK6582" i="16"/>
  <c r="AK6594" i="16"/>
  <c r="AK6606" i="16"/>
  <c r="AK6618" i="16"/>
  <c r="AK6630" i="16"/>
  <c r="AK6642" i="16"/>
  <c r="AK6654" i="16"/>
  <c r="AK6666" i="16"/>
  <c r="AK6678" i="16"/>
  <c r="AK6490" i="16"/>
  <c r="AK6526" i="16"/>
  <c r="AK6547" i="16"/>
  <c r="AK6559" i="16"/>
  <c r="AK6571" i="16"/>
  <c r="AK6583" i="16"/>
  <c r="AK6595" i="16"/>
  <c r="AK6607" i="16"/>
  <c r="AK6619" i="16"/>
  <c r="AK6631" i="16"/>
  <c r="AK6643" i="16"/>
  <c r="AK6655" i="16"/>
  <c r="AK6667" i="16"/>
  <c r="AK6679" i="16"/>
  <c r="AK6493" i="16"/>
  <c r="AK6529" i="16"/>
  <c r="AK6548" i="16"/>
  <c r="AK6560" i="16"/>
  <c r="AK6572" i="16"/>
  <c r="AK6584" i="16"/>
  <c r="AK6596" i="16"/>
  <c r="AK6608" i="16"/>
  <c r="AK6620" i="16"/>
  <c r="AK6632" i="16"/>
  <c r="AK6644" i="16"/>
  <c r="AK6656" i="16"/>
  <c r="AK6668" i="16"/>
  <c r="AK6680" i="16"/>
  <c r="AK6496" i="16"/>
  <c r="AK6532" i="16"/>
  <c r="AK6549" i="16"/>
  <c r="AK6561" i="16"/>
  <c r="AK6573" i="16"/>
  <c r="AK6585" i="16"/>
  <c r="AK6597" i="16"/>
  <c r="AK6609" i="16"/>
  <c r="AK6621" i="16"/>
  <c r="AK6633" i="16"/>
  <c r="AK6645" i="16"/>
  <c r="AK6657" i="16"/>
  <c r="AK6669" i="16"/>
  <c r="AK6681" i="16"/>
  <c r="AK6501" i="16"/>
  <c r="AK6537" i="16"/>
  <c r="AK6550" i="16"/>
  <c r="AK6562" i="16"/>
  <c r="AK6574" i="16"/>
  <c r="AK6586" i="16"/>
  <c r="AK6598" i="16"/>
  <c r="AK6610" i="16"/>
  <c r="AK6622" i="16"/>
  <c r="AK6634" i="16"/>
  <c r="AK6646" i="16"/>
  <c r="AK6658" i="16"/>
  <c r="AK6670" i="16"/>
  <c r="AK6682" i="16"/>
  <c r="AK6502" i="16"/>
  <c r="AK6538" i="16"/>
  <c r="AK6551" i="16"/>
  <c r="AK6563" i="16"/>
  <c r="AK6575" i="16"/>
  <c r="AK6587" i="16"/>
  <c r="AK6599" i="16"/>
  <c r="AK6611" i="16"/>
  <c r="AK6623" i="16"/>
  <c r="AK6635" i="16"/>
  <c r="AK6647" i="16"/>
  <c r="AK6659" i="16"/>
  <c r="AK6671" i="16"/>
  <c r="AK6683" i="16"/>
  <c r="AK6505" i="16"/>
  <c r="AK6540" i="16"/>
  <c r="AK6552" i="16"/>
  <c r="AK6564" i="16"/>
  <c r="AK6576" i="16"/>
  <c r="AK6588" i="16"/>
  <c r="AK6600" i="16"/>
  <c r="AK6612" i="16"/>
  <c r="AK6624" i="16"/>
  <c r="AK6636" i="16"/>
  <c r="AK6648" i="16"/>
  <c r="AK6660" i="16"/>
  <c r="AK6672" i="16"/>
  <c r="AK6684" i="16"/>
  <c r="AK6508" i="16"/>
  <c r="AK6541" i="16"/>
  <c r="AK6553" i="16"/>
  <c r="AK6565" i="16"/>
  <c r="AK6577" i="16"/>
  <c r="AK6589" i="16"/>
  <c r="AK6601" i="16"/>
  <c r="AK6613" i="16"/>
  <c r="AK6625" i="16"/>
  <c r="AK6637" i="16"/>
  <c r="AK6649" i="16"/>
  <c r="AK6661" i="16"/>
  <c r="AK6673" i="16"/>
  <c r="AK6685" i="16"/>
  <c r="AK6477" i="16"/>
  <c r="AK6513" i="16"/>
  <c r="AK6542" i="16"/>
  <c r="AK6554" i="16"/>
  <c r="AK6566" i="16"/>
  <c r="AK6578" i="16"/>
  <c r="AK6590" i="16"/>
  <c r="AK6602" i="16"/>
  <c r="AK6614" i="16"/>
  <c r="AK6626" i="16"/>
  <c r="AK6638" i="16"/>
  <c r="AK6650" i="16"/>
  <c r="AK6662" i="16"/>
  <c r="AK6674" i="16"/>
  <c r="AK6686" i="16"/>
  <c r="AK6478" i="16"/>
  <c r="AK6514" i="16"/>
  <c r="AK6543" i="16"/>
  <c r="AK6555" i="16"/>
  <c r="AK6567" i="16"/>
  <c r="AK6579" i="16"/>
  <c r="AK6591" i="16"/>
  <c r="AK6603" i="16"/>
  <c r="AK6615" i="16"/>
  <c r="AK6627" i="16"/>
  <c r="AK6639" i="16"/>
  <c r="AK6651" i="16"/>
  <c r="AK6663" i="16"/>
  <c r="AK6675" i="16"/>
  <c r="AK6687" i="16"/>
  <c r="AK6481" i="16"/>
  <c r="AK6517" i="16"/>
  <c r="AK6544" i="16"/>
  <c r="AK6556" i="16"/>
  <c r="AK6568" i="16"/>
  <c r="AK6580" i="16"/>
  <c r="AK6592" i="16"/>
  <c r="AK6604" i="16"/>
  <c r="AK6616" i="16"/>
  <c r="AK6628" i="16"/>
  <c r="AK6640" i="16"/>
  <c r="AK6652" i="16"/>
  <c r="AK6664" i="16"/>
  <c r="AK6676" i="16"/>
  <c r="AK6688" i="16"/>
  <c r="AK6569" i="16"/>
  <c r="AK6581" i="16"/>
  <c r="AK6593" i="16"/>
  <c r="AK6605" i="16"/>
  <c r="AK6617" i="16"/>
  <c r="AK6629" i="16"/>
  <c r="AK6641" i="16"/>
  <c r="AK6653" i="16"/>
  <c r="AK6484" i="16"/>
  <c r="AK6665" i="16"/>
  <c r="AK6520" i="16"/>
  <c r="AK6677" i="16"/>
  <c r="AK6545" i="16"/>
  <c r="AK6557" i="16"/>
  <c r="AK6689" i="16"/>
  <c r="N101" i="16"/>
  <c r="AK5353" i="16"/>
  <c r="AK5365" i="16"/>
  <c r="AK5377" i="16"/>
  <c r="AK5389" i="16"/>
  <c r="AK5401" i="16"/>
  <c r="AK5413" i="16"/>
  <c r="AK5425" i="16"/>
  <c r="AK5437" i="16"/>
  <c r="AK5449" i="16"/>
  <c r="AK5461" i="16"/>
  <c r="AK5473" i="16"/>
  <c r="AK5485" i="16"/>
  <c r="AK5497" i="16"/>
  <c r="AK5509" i="16"/>
  <c r="AK5521" i="16"/>
  <c r="AK5533" i="16"/>
  <c r="AK5545" i="16"/>
  <c r="AK5557" i="16"/>
  <c r="AK5342" i="16"/>
  <c r="AK5354" i="16"/>
  <c r="AK5366" i="16"/>
  <c r="AK5378" i="16"/>
  <c r="AK5390" i="16"/>
  <c r="AK5402" i="16"/>
  <c r="AK5414" i="16"/>
  <c r="AK5426" i="16"/>
  <c r="AK5438" i="16"/>
  <c r="AK5450" i="16"/>
  <c r="AK5462" i="16"/>
  <c r="AK5474" i="16"/>
  <c r="AK5486" i="16"/>
  <c r="AK5498" i="16"/>
  <c r="AK5510" i="16"/>
  <c r="AK5522" i="16"/>
  <c r="AK5534" i="16"/>
  <c r="AK5546" i="16"/>
  <c r="AK5558" i="16"/>
  <c r="AK5344" i="16"/>
  <c r="AK5356" i="16"/>
  <c r="AK5368" i="16"/>
  <c r="AK5380" i="16"/>
  <c r="AK5392" i="16"/>
  <c r="AK5404" i="16"/>
  <c r="AK5416" i="16"/>
  <c r="AK5428" i="16"/>
  <c r="AK5440" i="16"/>
  <c r="AK5452" i="16"/>
  <c r="AK5464" i="16"/>
  <c r="AK5476" i="16"/>
  <c r="AK5488" i="16"/>
  <c r="AK5500" i="16"/>
  <c r="AK5512" i="16"/>
  <c r="AK5524" i="16"/>
  <c r="AK5536" i="16"/>
  <c r="AK5548" i="16"/>
  <c r="AK5345" i="16"/>
  <c r="AK5357" i="16"/>
  <c r="AK5369" i="16"/>
  <c r="AK5381" i="16"/>
  <c r="AK5393" i="16"/>
  <c r="AK5405" i="16"/>
  <c r="AK5417" i="16"/>
  <c r="AK5429" i="16"/>
  <c r="AK5441" i="16"/>
  <c r="AK5453" i="16"/>
  <c r="AK5465" i="16"/>
  <c r="AK5477" i="16"/>
  <c r="AK5489" i="16"/>
  <c r="AK5501" i="16"/>
  <c r="AK5513" i="16"/>
  <c r="AK5525" i="16"/>
  <c r="AK5537" i="16"/>
  <c r="AK5549" i="16"/>
  <c r="AK5346" i="16"/>
  <c r="AK5358" i="16"/>
  <c r="AK5370" i="16"/>
  <c r="AK5382" i="16"/>
  <c r="AK5394" i="16"/>
  <c r="AK5406" i="16"/>
  <c r="AK5418" i="16"/>
  <c r="AK5430" i="16"/>
  <c r="AK5442" i="16"/>
  <c r="AK5454" i="16"/>
  <c r="AK5466" i="16"/>
  <c r="AK5478" i="16"/>
  <c r="AK5490" i="16"/>
  <c r="AK5502" i="16"/>
  <c r="AK5514" i="16"/>
  <c r="AK5526" i="16"/>
  <c r="AK5538" i="16"/>
  <c r="AK5550" i="16"/>
  <c r="AK5347" i="16"/>
  <c r="AK5359" i="16"/>
  <c r="AK5371" i="16"/>
  <c r="AK5383" i="16"/>
  <c r="AK5395" i="16"/>
  <c r="AK5407" i="16"/>
  <c r="AK5419" i="16"/>
  <c r="AK5431" i="16"/>
  <c r="AK5443" i="16"/>
  <c r="AK5455" i="16"/>
  <c r="AK5467" i="16"/>
  <c r="AK5479" i="16"/>
  <c r="AK5491" i="16"/>
  <c r="AK5503" i="16"/>
  <c r="AK5515" i="16"/>
  <c r="AK5527" i="16"/>
  <c r="AK5539" i="16"/>
  <c r="AK5551" i="16"/>
  <c r="AK5350" i="16"/>
  <c r="AK5362" i="16"/>
  <c r="AK5374" i="16"/>
  <c r="AK5386" i="16"/>
  <c r="AK5398" i="16"/>
  <c r="AK5410" i="16"/>
  <c r="AK5422" i="16"/>
  <c r="AK5434" i="16"/>
  <c r="AK5446" i="16"/>
  <c r="AK5458" i="16"/>
  <c r="AK5470" i="16"/>
  <c r="AK5482" i="16"/>
  <c r="AK5494" i="16"/>
  <c r="AK5506" i="16"/>
  <c r="AK5518" i="16"/>
  <c r="AK5530" i="16"/>
  <c r="AK5542" i="16"/>
  <c r="AK5554" i="16"/>
  <c r="AK5351" i="16"/>
  <c r="AK5363" i="16"/>
  <c r="AK5375" i="16"/>
  <c r="AK5387" i="16"/>
  <c r="AK5399" i="16"/>
  <c r="AK5411" i="16"/>
  <c r="AK5423" i="16"/>
  <c r="AK5435" i="16"/>
  <c r="AK5447" i="16"/>
  <c r="AK5459" i="16"/>
  <c r="AK5471" i="16"/>
  <c r="AK5483" i="16"/>
  <c r="AK5495" i="16"/>
  <c r="AK5507" i="16"/>
  <c r="AK5519" i="16"/>
  <c r="AK5531" i="16"/>
  <c r="AK5543" i="16"/>
  <c r="AK5555" i="16"/>
  <c r="AK5349" i="16"/>
  <c r="AK5385" i="16"/>
  <c r="AK5421" i="16"/>
  <c r="AK5457" i="16"/>
  <c r="AK5493" i="16"/>
  <c r="AK5529" i="16"/>
  <c r="AK5352" i="16"/>
  <c r="AK5388" i="16"/>
  <c r="AK5424" i="16"/>
  <c r="AK5460" i="16"/>
  <c r="AK5496" i="16"/>
  <c r="AK5532" i="16"/>
  <c r="AK5355" i="16"/>
  <c r="AK5391" i="16"/>
  <c r="AK5427" i="16"/>
  <c r="AK5463" i="16"/>
  <c r="AK5499" i="16"/>
  <c r="AK5535" i="16"/>
  <c r="AK5360" i="16"/>
  <c r="AK5396" i="16"/>
  <c r="AK5432" i="16"/>
  <c r="AK5468" i="16"/>
  <c r="AK5504" i="16"/>
  <c r="AK5540" i="16"/>
  <c r="AK5361" i="16"/>
  <c r="AK5397" i="16"/>
  <c r="AK5433" i="16"/>
  <c r="AK5469" i="16"/>
  <c r="AK5505" i="16"/>
  <c r="AK5541" i="16"/>
  <c r="AK5364" i="16"/>
  <c r="AK5400" i="16"/>
  <c r="AK5436" i="16"/>
  <c r="AK5472" i="16"/>
  <c r="AK5508" i="16"/>
  <c r="AK5544" i="16"/>
  <c r="AK5367" i="16"/>
  <c r="AK5403" i="16"/>
  <c r="AK5439" i="16"/>
  <c r="AK5475" i="16"/>
  <c r="AK5511" i="16"/>
  <c r="AK5547" i="16"/>
  <c r="AK5372" i="16"/>
  <c r="AK5408" i="16"/>
  <c r="AK5444" i="16"/>
  <c r="AK5480" i="16"/>
  <c r="AK5516" i="16"/>
  <c r="AK5552" i="16"/>
  <c r="AK5373" i="16"/>
  <c r="AK5409" i="16"/>
  <c r="AK5445" i="16"/>
  <c r="AK5481" i="16"/>
  <c r="AK5517" i="16"/>
  <c r="AK5553" i="16"/>
  <c r="AK5376" i="16"/>
  <c r="AK5412" i="16"/>
  <c r="AK5448" i="16"/>
  <c r="AK5484" i="16"/>
  <c r="AK5520" i="16"/>
  <c r="AK5556" i="16"/>
  <c r="AK5343" i="16"/>
  <c r="AK5379" i="16"/>
  <c r="AK5415" i="16"/>
  <c r="AK5451" i="16"/>
  <c r="AK5487" i="16"/>
  <c r="AK5523" i="16"/>
  <c r="AK5559" i="16"/>
  <c r="AK5420" i="16"/>
  <c r="AK5456" i="16"/>
  <c r="AK5492" i="16"/>
  <c r="AK5528" i="16"/>
  <c r="AK5348" i="16"/>
  <c r="AK5384" i="16"/>
  <c r="AJ72" i="20"/>
  <c r="N65" i="16"/>
  <c r="AK3457" i="16"/>
  <c r="AK3469" i="16"/>
  <c r="AK3460" i="16"/>
  <c r="AK3472" i="16"/>
  <c r="AK3451" i="16"/>
  <c r="AK3463" i="16"/>
  <c r="AK3450" i="16"/>
  <c r="AK3466" i="16"/>
  <c r="AK3480" i="16"/>
  <c r="AK3492" i="16"/>
  <c r="AK3504" i="16"/>
  <c r="AK3516" i="16"/>
  <c r="AK3528" i="16"/>
  <c r="AK3540" i="16"/>
  <c r="AK3552" i="16"/>
  <c r="AK3564" i="16"/>
  <c r="AK3576" i="16"/>
  <c r="AK3588" i="16"/>
  <c r="AK3600" i="16"/>
  <c r="AK3612" i="16"/>
  <c r="AK3624" i="16"/>
  <c r="AK3636" i="16"/>
  <c r="AK3648" i="16"/>
  <c r="AK3660" i="16"/>
  <c r="AK3672" i="16"/>
  <c r="AK3684" i="16"/>
  <c r="AK3696" i="16"/>
  <c r="AK3708" i="16"/>
  <c r="AK3452" i="16"/>
  <c r="AK3467" i="16"/>
  <c r="AK3481" i="16"/>
  <c r="AK3493" i="16"/>
  <c r="AK3505" i="16"/>
  <c r="AK3517" i="16"/>
  <c r="AK3529" i="16"/>
  <c r="AK3541" i="16"/>
  <c r="AK3553" i="16"/>
  <c r="AK3565" i="16"/>
  <c r="AK3577" i="16"/>
  <c r="AK3589" i="16"/>
  <c r="AK3601" i="16"/>
  <c r="AK3613" i="16"/>
  <c r="AK3625" i="16"/>
  <c r="AK3637" i="16"/>
  <c r="AK3649" i="16"/>
  <c r="AK3661" i="16"/>
  <c r="AK3673" i="16"/>
  <c r="AK3685" i="16"/>
  <c r="AK3697" i="16"/>
  <c r="AK3709" i="16"/>
  <c r="AK3453" i="16"/>
  <c r="AK3468" i="16"/>
  <c r="AK3482" i="16"/>
  <c r="AK3494" i="16"/>
  <c r="AK3506" i="16"/>
  <c r="AK3518" i="16"/>
  <c r="AK3530" i="16"/>
  <c r="AK3542" i="16"/>
  <c r="AK3554" i="16"/>
  <c r="AK3566" i="16"/>
  <c r="AK3578" i="16"/>
  <c r="AK3454" i="16"/>
  <c r="AK3470" i="16"/>
  <c r="AK3483" i="16"/>
  <c r="AK3495" i="16"/>
  <c r="AK3507" i="16"/>
  <c r="AK3519" i="16"/>
  <c r="AK3531" i="16"/>
  <c r="AK3543" i="16"/>
  <c r="AK3555" i="16"/>
  <c r="AK3567" i="16"/>
  <c r="AK3579" i="16"/>
  <c r="AK3591" i="16"/>
  <c r="AK3603" i="16"/>
  <c r="AK3615" i="16"/>
  <c r="AK3627" i="16"/>
  <c r="AK3639" i="16"/>
  <c r="AK3651" i="16"/>
  <c r="AK3663" i="16"/>
  <c r="AK3675" i="16"/>
  <c r="AK3687" i="16"/>
  <c r="AK3699" i="16"/>
  <c r="AK3711" i="16"/>
  <c r="AK3455" i="16"/>
  <c r="AK3471" i="16"/>
  <c r="AK3484" i="16"/>
  <c r="AK3496" i="16"/>
  <c r="AK3508" i="16"/>
  <c r="AK3520" i="16"/>
  <c r="AK3532" i="16"/>
  <c r="AK3544" i="16"/>
  <c r="AK3556" i="16"/>
  <c r="AK3568" i="16"/>
  <c r="AK3580" i="16"/>
  <c r="AK3592" i="16"/>
  <c r="AK3604" i="16"/>
  <c r="AK3616" i="16"/>
  <c r="AK3628" i="16"/>
  <c r="AK3640" i="16"/>
  <c r="AK3652" i="16"/>
  <c r="AK3664" i="16"/>
  <c r="AK3676" i="16"/>
  <c r="AK3688" i="16"/>
  <c r="AK3700" i="16"/>
  <c r="AK3712" i="16"/>
  <c r="AK3456" i="16"/>
  <c r="AK3473" i="16"/>
  <c r="AK3485" i="16"/>
  <c r="AK3497" i="16"/>
  <c r="AK3509" i="16"/>
  <c r="AK3521" i="16"/>
  <c r="AK3533" i="16"/>
  <c r="AK3545" i="16"/>
  <c r="AK3557" i="16"/>
  <c r="AK3569" i="16"/>
  <c r="AK3581" i="16"/>
  <c r="AK3593" i="16"/>
  <c r="AK3605" i="16"/>
  <c r="AK3617" i="16"/>
  <c r="AK3629" i="16"/>
  <c r="AK3641" i="16"/>
  <c r="AK3653" i="16"/>
  <c r="AK3665" i="16"/>
  <c r="AK3677" i="16"/>
  <c r="AK3689" i="16"/>
  <c r="AK3701" i="16"/>
  <c r="AK3713" i="16"/>
  <c r="AK3458" i="16"/>
  <c r="AK3474" i="16"/>
  <c r="AK3486" i="16"/>
  <c r="AK3498" i="16"/>
  <c r="AK3510" i="16"/>
  <c r="AK3522" i="16"/>
  <c r="AK3534" i="16"/>
  <c r="AK3546" i="16"/>
  <c r="AK3558" i="16"/>
  <c r="AK3570" i="16"/>
  <c r="AK3582" i="16"/>
  <c r="AK3594" i="16"/>
  <c r="AK3606" i="16"/>
  <c r="AK3618" i="16"/>
  <c r="AK3630" i="16"/>
  <c r="AK3642" i="16"/>
  <c r="AK3654" i="16"/>
  <c r="AK3666" i="16"/>
  <c r="AK3678" i="16"/>
  <c r="AK3690" i="16"/>
  <c r="AK3702" i="16"/>
  <c r="AK3714" i="16"/>
  <c r="AK3459" i="16"/>
  <c r="AK3475" i="16"/>
  <c r="AK3487" i="16"/>
  <c r="AK3499" i="16"/>
  <c r="AK3511" i="16"/>
  <c r="AK3523" i="16"/>
  <c r="AK3535" i="16"/>
  <c r="AK3547" i="16"/>
  <c r="AK3461" i="16"/>
  <c r="AK3476" i="16"/>
  <c r="AK3488" i="16"/>
  <c r="AK3500" i="16"/>
  <c r="AK3512" i="16"/>
  <c r="AK3524" i="16"/>
  <c r="AK3536" i="16"/>
  <c r="AK3548" i="16"/>
  <c r="AK3462" i="16"/>
  <c r="AK3477" i="16"/>
  <c r="AK3489" i="16"/>
  <c r="AK3501" i="16"/>
  <c r="AK3513" i="16"/>
  <c r="AK3525" i="16"/>
  <c r="AK3537" i="16"/>
  <c r="AK3549" i="16"/>
  <c r="AK3561" i="16"/>
  <c r="AK3573" i="16"/>
  <c r="AK3585" i="16"/>
  <c r="AK3597" i="16"/>
  <c r="AK3609" i="16"/>
  <c r="AK3621" i="16"/>
  <c r="AK3633" i="16"/>
  <c r="AK3645" i="16"/>
  <c r="AK3657" i="16"/>
  <c r="AK3669" i="16"/>
  <c r="AK3681" i="16"/>
  <c r="AK3693" i="16"/>
  <c r="AK3705" i="16"/>
  <c r="AK3464" i="16"/>
  <c r="AK3478" i="16"/>
  <c r="AK3490" i="16"/>
  <c r="AK3502" i="16"/>
  <c r="AK3514" i="16"/>
  <c r="AK3526" i="16"/>
  <c r="AK3538" i="16"/>
  <c r="AK3550" i="16"/>
  <c r="AK3562" i="16"/>
  <c r="AK3574" i="16"/>
  <c r="AK3586" i="16"/>
  <c r="AK3598" i="16"/>
  <c r="AK3610" i="16"/>
  <c r="AK3622" i="16"/>
  <c r="AK3634" i="16"/>
  <c r="AK3646" i="16"/>
  <c r="AK3658" i="16"/>
  <c r="AK3670" i="16"/>
  <c r="AK3682" i="16"/>
  <c r="AK3694" i="16"/>
  <c r="AK3706" i="16"/>
  <c r="AK3559" i="16"/>
  <c r="AK3599" i="16"/>
  <c r="AK3635" i="16"/>
  <c r="AK3671" i="16"/>
  <c r="AK3707" i="16"/>
  <c r="AK3560" i="16"/>
  <c r="AK3602" i="16"/>
  <c r="AK3638" i="16"/>
  <c r="AK3674" i="16"/>
  <c r="AK3710" i="16"/>
  <c r="AK3563" i="16"/>
  <c r="AK3607" i="16"/>
  <c r="AK3643" i="16"/>
  <c r="AK3679" i="16"/>
  <c r="AK3571" i="16"/>
  <c r="AK3608" i="16"/>
  <c r="AK3644" i="16"/>
  <c r="AK3680" i="16"/>
  <c r="AK3465" i="16"/>
  <c r="AK3572" i="16"/>
  <c r="AK3611" i="16"/>
  <c r="AK3647" i="16"/>
  <c r="AK3683" i="16"/>
  <c r="AK3479" i="16"/>
  <c r="AK3575" i="16"/>
  <c r="AK3614" i="16"/>
  <c r="AK3650" i="16"/>
  <c r="AK3686" i="16"/>
  <c r="AK3491" i="16"/>
  <c r="AK3583" i="16"/>
  <c r="AK3619" i="16"/>
  <c r="AK3655" i="16"/>
  <c r="AK3691" i="16"/>
  <c r="AK3503" i="16"/>
  <c r="AK3584" i="16"/>
  <c r="AK3620" i="16"/>
  <c r="AK3656" i="16"/>
  <c r="AK3692" i="16"/>
  <c r="AK3515" i="16"/>
  <c r="AK3587" i="16"/>
  <c r="AK3623" i="16"/>
  <c r="AK3659" i="16"/>
  <c r="AK3695" i="16"/>
  <c r="AK3527" i="16"/>
  <c r="AK3590" i="16"/>
  <c r="AK3626" i="16"/>
  <c r="AK3662" i="16"/>
  <c r="AK3698" i="16"/>
  <c r="AK3539" i="16"/>
  <c r="AK3595" i="16"/>
  <c r="AK3631" i="16"/>
  <c r="AK3667" i="16"/>
  <c r="AK3703" i="16"/>
  <c r="AK3551" i="16"/>
  <c r="AK3596" i="16"/>
  <c r="AK3632" i="16"/>
  <c r="AK3668" i="16"/>
  <c r="AK3704" i="16"/>
  <c r="AJ41" i="20"/>
  <c r="AJ25" i="20"/>
  <c r="AJ4" i="20"/>
  <c r="N221" i="16"/>
  <c r="AK14791" i="16"/>
  <c r="AK14803" i="16"/>
  <c r="AK14815" i="16"/>
  <c r="AK14780" i="16"/>
  <c r="AK14792" i="16"/>
  <c r="AK14804" i="16"/>
  <c r="AK14816" i="16"/>
  <c r="AK14783" i="16"/>
  <c r="AK14795" i="16"/>
  <c r="AK14807" i="16"/>
  <c r="AK14819" i="16"/>
  <c r="AK14789" i="16"/>
  <c r="AK14806" i="16"/>
  <c r="AK14822" i="16"/>
  <c r="AK14790" i="16"/>
  <c r="AK14808" i="16"/>
  <c r="AK14823" i="16"/>
  <c r="AK14794" i="16"/>
  <c r="AK14810" i="16"/>
  <c r="AK14796" i="16"/>
  <c r="AK14811" i="16"/>
  <c r="AK14781" i="16"/>
  <c r="AK14797" i="16"/>
  <c r="AK14812" i="16"/>
  <c r="AK14782" i="16"/>
  <c r="AK14798" i="16"/>
  <c r="AK14813" i="16"/>
  <c r="AK14787" i="16"/>
  <c r="AK14802" i="16"/>
  <c r="AK14820" i="16"/>
  <c r="AK14788" i="16"/>
  <c r="AK14805" i="16"/>
  <c r="AK14821" i="16"/>
  <c r="AK14784" i="16"/>
  <c r="AK14785" i="16"/>
  <c r="AK14786" i="16"/>
  <c r="AK14793" i="16"/>
  <c r="AK14799" i="16"/>
  <c r="AK14800" i="16"/>
  <c r="AK14801" i="16"/>
  <c r="AK14809" i="16"/>
  <c r="AK14814" i="16"/>
  <c r="AK14817" i="16"/>
  <c r="AK14824" i="16"/>
  <c r="AK14818" i="16"/>
  <c r="AJ125" i="20"/>
  <c r="N82" i="16"/>
  <c r="AK4080" i="16"/>
  <c r="AK4092" i="16"/>
  <c r="AK4104" i="16"/>
  <c r="AK4116" i="16"/>
  <c r="AK4128" i="16"/>
  <c r="AK4081" i="16"/>
  <c r="AK4093" i="16"/>
  <c r="AK4105" i="16"/>
  <c r="AK4117" i="16"/>
  <c r="AK4129" i="16"/>
  <c r="AK4083" i="16"/>
  <c r="AK4095" i="16"/>
  <c r="AK4107" i="16"/>
  <c r="AK4119" i="16"/>
  <c r="AK4131" i="16"/>
  <c r="AK4143" i="16"/>
  <c r="AK4155" i="16"/>
  <c r="AK4167" i="16"/>
  <c r="AK4179" i="16"/>
  <c r="AK4191" i="16"/>
  <c r="AK4203" i="16"/>
  <c r="AK4215" i="16"/>
  <c r="AK4085" i="16"/>
  <c r="AK4097" i="16"/>
  <c r="AK4109" i="16"/>
  <c r="AK4121" i="16"/>
  <c r="AK4133" i="16"/>
  <c r="AK4145" i="16"/>
  <c r="AK4157" i="16"/>
  <c r="AK4086" i="16"/>
  <c r="AK4098" i="16"/>
  <c r="AK4110" i="16"/>
  <c r="AK4122" i="16"/>
  <c r="AK4134" i="16"/>
  <c r="AK4146" i="16"/>
  <c r="AK4158" i="16"/>
  <c r="AK4170" i="16"/>
  <c r="AK4182" i="16"/>
  <c r="AK4194" i="16"/>
  <c r="AK4206" i="16"/>
  <c r="AK4089" i="16"/>
  <c r="AK4101" i="16"/>
  <c r="AK4113" i="16"/>
  <c r="AK4125" i="16"/>
  <c r="AK4137" i="16"/>
  <c r="AK4149" i="16"/>
  <c r="AK4161" i="16"/>
  <c r="AK4173" i="16"/>
  <c r="AK4185" i="16"/>
  <c r="AK4197" i="16"/>
  <c r="AK4209" i="16"/>
  <c r="AK4099" i="16"/>
  <c r="AK4123" i="16"/>
  <c r="AK4142" i="16"/>
  <c r="AK4162" i="16"/>
  <c r="AK4177" i="16"/>
  <c r="AK4193" i="16"/>
  <c r="AK4210" i="16"/>
  <c r="AK4100" i="16"/>
  <c r="AK4124" i="16"/>
  <c r="AK4144" i="16"/>
  <c r="AK4163" i="16"/>
  <c r="AK4178" i="16"/>
  <c r="AK4195" i="16"/>
  <c r="AK4211" i="16"/>
  <c r="AK4078" i="16"/>
  <c r="AK4102" i="16"/>
  <c r="AK4126" i="16"/>
  <c r="AK4147" i="16"/>
  <c r="AK4164" i="16"/>
  <c r="AK4180" i="16"/>
  <c r="AK4196" i="16"/>
  <c r="AK4212" i="16"/>
  <c r="AK4079" i="16"/>
  <c r="AK4103" i="16"/>
  <c r="AK4127" i="16"/>
  <c r="AK4148" i="16"/>
  <c r="AK4165" i="16"/>
  <c r="AK4181" i="16"/>
  <c r="AK4198" i="16"/>
  <c r="AK4213" i="16"/>
  <c r="AK4082" i="16"/>
  <c r="AK4106" i="16"/>
  <c r="AK4130" i="16"/>
  <c r="AK4150" i="16"/>
  <c r="AK4166" i="16"/>
  <c r="AK4183" i="16"/>
  <c r="AK4199" i="16"/>
  <c r="AK4214" i="16"/>
  <c r="AK4084" i="16"/>
  <c r="AK4108" i="16"/>
  <c r="AK4132" i="16"/>
  <c r="AK4151" i="16"/>
  <c r="AK4168" i="16"/>
  <c r="AK4184" i="16"/>
  <c r="AK4200" i="16"/>
  <c r="AK4087" i="16"/>
  <c r="AK4111" i="16"/>
  <c r="AK4135" i="16"/>
  <c r="AK4152" i="16"/>
  <c r="AK4169" i="16"/>
  <c r="AK4186" i="16"/>
  <c r="AK4201" i="16"/>
  <c r="AK4088" i="16"/>
  <c r="AK4112" i="16"/>
  <c r="AK4136" i="16"/>
  <c r="AK4153" i="16"/>
  <c r="AK4171" i="16"/>
  <c r="AK4187" i="16"/>
  <c r="AK4202" i="16"/>
  <c r="AK4090" i="16"/>
  <c r="AK4114" i="16"/>
  <c r="AK4138" i="16"/>
  <c r="AK4154" i="16"/>
  <c r="AK4172" i="16"/>
  <c r="AK4188" i="16"/>
  <c r="AK4204" i="16"/>
  <c r="AK4091" i="16"/>
  <c r="AK4115" i="16"/>
  <c r="AK4139" i="16"/>
  <c r="AK4156" i="16"/>
  <c r="AK4174" i="16"/>
  <c r="AK4189" i="16"/>
  <c r="AK4205" i="16"/>
  <c r="AK4094" i="16"/>
  <c r="AK4118" i="16"/>
  <c r="AK4140" i="16"/>
  <c r="AK4159" i="16"/>
  <c r="AK4175" i="16"/>
  <c r="AK4190" i="16"/>
  <c r="AK4207" i="16"/>
  <c r="AK4176" i="16"/>
  <c r="AK4192" i="16"/>
  <c r="AK4208" i="16"/>
  <c r="AK4096" i="16"/>
  <c r="AK4120" i="16"/>
  <c r="AK4141" i="16"/>
  <c r="AK4160" i="16"/>
  <c r="N252" i="16"/>
  <c r="AK16229" i="16"/>
  <c r="AK16241" i="16"/>
  <c r="AK16253" i="16"/>
  <c r="AK16265" i="16"/>
  <c r="AK16277" i="16"/>
  <c r="AK16230" i="16"/>
  <c r="AK16242" i="16"/>
  <c r="AK16254" i="16"/>
  <c r="AK16266" i="16"/>
  <c r="AK16278" i="16"/>
  <c r="AK16232" i="16"/>
  <c r="AK16244" i="16"/>
  <c r="AK16256" i="16"/>
  <c r="AK16268" i="16"/>
  <c r="AK16233" i="16"/>
  <c r="AK16245" i="16"/>
  <c r="AK16257" i="16"/>
  <c r="AK16269" i="16"/>
  <c r="AK16281" i="16"/>
  <c r="AK16234" i="16"/>
  <c r="AK16246" i="16"/>
  <c r="AK16258" i="16"/>
  <c r="AK16270" i="16"/>
  <c r="AK16282" i="16"/>
  <c r="AK16235" i="16"/>
  <c r="AK16247" i="16"/>
  <c r="AK16259" i="16"/>
  <c r="AK16271" i="16"/>
  <c r="AK16227" i="16"/>
  <c r="AK16239" i="16"/>
  <c r="AK16251" i="16"/>
  <c r="AK16263" i="16"/>
  <c r="AK16275" i="16"/>
  <c r="AK16237" i="16"/>
  <c r="AK16264" i="16"/>
  <c r="AK16240" i="16"/>
  <c r="AK16238" i="16"/>
  <c r="AK16267" i="16"/>
  <c r="AK16272" i="16"/>
  <c r="AK16243" i="16"/>
  <c r="AK16273" i="16"/>
  <c r="AK16225" i="16"/>
  <c r="AK16248" i="16"/>
  <c r="AK16274" i="16"/>
  <c r="AK16252" i="16"/>
  <c r="AK16249" i="16"/>
  <c r="AK16276" i="16"/>
  <c r="AK16224" i="16"/>
  <c r="AK16250" i="16"/>
  <c r="AK16279" i="16"/>
  <c r="AK16280" i="16"/>
  <c r="AK16228" i="16"/>
  <c r="AK16260" i="16"/>
  <c r="AK16231" i="16"/>
  <c r="AK16261" i="16"/>
  <c r="AK16226" i="16"/>
  <c r="AK16236" i="16"/>
  <c r="AK16255" i="16"/>
  <c r="AK16262" i="16"/>
  <c r="AJ215" i="20"/>
  <c r="AJ198" i="20"/>
  <c r="AO198" i="20" s="1"/>
  <c r="N204" i="16"/>
  <c r="AK14299" i="16"/>
  <c r="AK14407" i="16"/>
  <c r="AK14408" i="16"/>
  <c r="AK14399" i="16"/>
  <c r="AK14401" i="16"/>
  <c r="AK14357" i="16"/>
  <c r="AK14369" i="16"/>
  <c r="AK14405" i="16"/>
  <c r="AK14400" i="16"/>
  <c r="AK14298" i="16"/>
  <c r="AK14402" i="16"/>
  <c r="AK14403" i="16"/>
  <c r="AK14406" i="16"/>
  <c r="AK14404" i="16"/>
  <c r="AJ159" i="20"/>
  <c r="AJ142" i="20"/>
  <c r="N140" i="16"/>
  <c r="AK8214" i="16"/>
  <c r="AK8226" i="16"/>
  <c r="AK8238" i="16"/>
  <c r="AK8250" i="16"/>
  <c r="AK8262" i="16"/>
  <c r="AK8274" i="16"/>
  <c r="AK8215" i="16"/>
  <c r="AK8227" i="16"/>
  <c r="AK8239" i="16"/>
  <c r="AK8251" i="16"/>
  <c r="AK8263" i="16"/>
  <c r="AK8275" i="16"/>
  <c r="AK8217" i="16"/>
  <c r="AK8229" i="16"/>
  <c r="AK8241" i="16"/>
  <c r="AK8253" i="16"/>
  <c r="AK8265" i="16"/>
  <c r="AK8277" i="16"/>
  <c r="AK8218" i="16"/>
  <c r="AK8230" i="16"/>
  <c r="AK8242" i="16"/>
  <c r="AK8254" i="16"/>
  <c r="AK8266" i="16"/>
  <c r="AK8278" i="16"/>
  <c r="AK8219" i="16"/>
  <c r="AK8231" i="16"/>
  <c r="AK8243" i="16"/>
  <c r="AK8255" i="16"/>
  <c r="AK8267" i="16"/>
  <c r="AK8279" i="16"/>
  <c r="AK8211" i="16"/>
  <c r="AK8223" i="16"/>
  <c r="AK8235" i="16"/>
  <c r="AK8247" i="16"/>
  <c r="AK8259" i="16"/>
  <c r="AK8271" i="16"/>
  <c r="AK8283" i="16"/>
  <c r="AK8212" i="16"/>
  <c r="AK8224" i="16"/>
  <c r="AK8236" i="16"/>
  <c r="AK8248" i="16"/>
  <c r="AK8260" i="16"/>
  <c r="AK8272" i="16"/>
  <c r="AK8284" i="16"/>
  <c r="AK8209" i="16"/>
  <c r="AK8237" i="16"/>
  <c r="AK8268" i="16"/>
  <c r="AK8210" i="16"/>
  <c r="AK8240" i="16"/>
  <c r="AK8269" i="16"/>
  <c r="AK8213" i="16"/>
  <c r="AK8244" i="16"/>
  <c r="AK8270" i="16"/>
  <c r="AK8216" i="16"/>
  <c r="AK8245" i="16"/>
  <c r="AK8273" i="16"/>
  <c r="AK8220" i="16"/>
  <c r="AK8246" i="16"/>
  <c r="AK8276" i="16"/>
  <c r="AK8221" i="16"/>
  <c r="AK8249" i="16"/>
  <c r="AK8280" i="16"/>
  <c r="AK8222" i="16"/>
  <c r="AK8252" i="16"/>
  <c r="AK8281" i="16"/>
  <c r="AK8225" i="16"/>
  <c r="AK8256" i="16"/>
  <c r="AK8282" i="16"/>
  <c r="AK8228" i="16"/>
  <c r="AK8257" i="16"/>
  <c r="AK8285" i="16"/>
  <c r="AK8232" i="16"/>
  <c r="AK8258" i="16"/>
  <c r="AK8261" i="16"/>
  <c r="AK8264" i="16"/>
  <c r="AK8233" i="16"/>
  <c r="AK8234" i="16"/>
  <c r="N124" i="16"/>
  <c r="AK7806" i="16"/>
  <c r="AK7818" i="16"/>
  <c r="AK7830" i="16"/>
  <c r="AK7842" i="16"/>
  <c r="AK7854" i="16"/>
  <c r="AK7866" i="16"/>
  <c r="AK7878" i="16"/>
  <c r="AK7890" i="16"/>
  <c r="AK7902" i="16"/>
  <c r="AK7807" i="16"/>
  <c r="AK7819" i="16"/>
  <c r="AK7831" i="16"/>
  <c r="AK7843" i="16"/>
  <c r="AK7855" i="16"/>
  <c r="AK7867" i="16"/>
  <c r="AK7879" i="16"/>
  <c r="AK7891" i="16"/>
  <c r="AK7903" i="16"/>
  <c r="AK7809" i="16"/>
  <c r="AK7821" i="16"/>
  <c r="AK7833" i="16"/>
  <c r="AK7845" i="16"/>
  <c r="AK7857" i="16"/>
  <c r="AK7869" i="16"/>
  <c r="AK7881" i="16"/>
  <c r="AK7893" i="16"/>
  <c r="AK7905" i="16"/>
  <c r="AK7798" i="16"/>
  <c r="AK7810" i="16"/>
  <c r="AK7822" i="16"/>
  <c r="AK7834" i="16"/>
  <c r="AK7846" i="16"/>
  <c r="AK7858" i="16"/>
  <c r="AK7870" i="16"/>
  <c r="AK7882" i="16"/>
  <c r="AK7894" i="16"/>
  <c r="AK7906" i="16"/>
  <c r="AK7799" i="16"/>
  <c r="AK7811" i="16"/>
  <c r="AK7823" i="16"/>
  <c r="AK7835" i="16"/>
  <c r="AK7847" i="16"/>
  <c r="AK7859" i="16"/>
  <c r="AK7871" i="16"/>
  <c r="AK7883" i="16"/>
  <c r="AK7895" i="16"/>
  <c r="AK7907" i="16"/>
  <c r="AK7803" i="16"/>
  <c r="AK7815" i="16"/>
  <c r="AK7827" i="16"/>
  <c r="AK7839" i="16"/>
  <c r="AK7851" i="16"/>
  <c r="AK7863" i="16"/>
  <c r="AK7875" i="16"/>
  <c r="AK7887" i="16"/>
  <c r="AK7899" i="16"/>
  <c r="AK7911" i="16"/>
  <c r="AK7804" i="16"/>
  <c r="AK7816" i="16"/>
  <c r="AK7828" i="16"/>
  <c r="AK7840" i="16"/>
  <c r="AK7852" i="16"/>
  <c r="AK7864" i="16"/>
  <c r="AK7876" i="16"/>
  <c r="AK7888" i="16"/>
  <c r="AK7900" i="16"/>
  <c r="AK7912" i="16"/>
  <c r="AK7805" i="16"/>
  <c r="AK7836" i="16"/>
  <c r="AK7862" i="16"/>
  <c r="AK7892" i="16"/>
  <c r="AK7808" i="16"/>
  <c r="AK7837" i="16"/>
  <c r="AK7865" i="16"/>
  <c r="AK7896" i="16"/>
  <c r="AK7812" i="16"/>
  <c r="AK7838" i="16"/>
  <c r="AK7868" i="16"/>
  <c r="AK7897" i="16"/>
  <c r="AK7813" i="16"/>
  <c r="AK7841" i="16"/>
  <c r="AK7872" i="16"/>
  <c r="AK7898" i="16"/>
  <c r="AK7814" i="16"/>
  <c r="AK7844" i="16"/>
  <c r="AK7873" i="16"/>
  <c r="AK7901" i="16"/>
  <c r="AK7817" i="16"/>
  <c r="AK7848" i="16"/>
  <c r="AK7874" i="16"/>
  <c r="AK7904" i="16"/>
  <c r="AK7820" i="16"/>
  <c r="AK7849" i="16"/>
  <c r="AK7877" i="16"/>
  <c r="AK7908" i="16"/>
  <c r="AK7824" i="16"/>
  <c r="AK7850" i="16"/>
  <c r="AK7880" i="16"/>
  <c r="AK7909" i="16"/>
  <c r="AK7825" i="16"/>
  <c r="AK7853" i="16"/>
  <c r="AK7884" i="16"/>
  <c r="AK7910" i="16"/>
  <c r="AK7800" i="16"/>
  <c r="AK7826" i="16"/>
  <c r="AK7856" i="16"/>
  <c r="AK7885" i="16"/>
  <c r="AK7801" i="16"/>
  <c r="AK7802" i="16"/>
  <c r="AK7829" i="16"/>
  <c r="AK7832" i="16"/>
  <c r="AK7860" i="16"/>
  <c r="AK7861" i="16"/>
  <c r="AK7886" i="16"/>
  <c r="AK7889" i="16"/>
  <c r="N112" i="16"/>
  <c r="AK6434" i="16"/>
  <c r="AK6446" i="16"/>
  <c r="AK6458" i="16"/>
  <c r="AK6470" i="16"/>
  <c r="AK6435" i="16"/>
  <c r="AK6447" i="16"/>
  <c r="AK6459" i="16"/>
  <c r="AK6471" i="16"/>
  <c r="AK6437" i="16"/>
  <c r="AK6449" i="16"/>
  <c r="AK6461" i="16"/>
  <c r="AK6438" i="16"/>
  <c r="AK6450" i="16"/>
  <c r="AK6462" i="16"/>
  <c r="AK6439" i="16"/>
  <c r="AK6451" i="16"/>
  <c r="AK6463" i="16"/>
  <c r="AK6440" i="16"/>
  <c r="AK6452" i="16"/>
  <c r="AK6464" i="16"/>
  <c r="AK6443" i="16"/>
  <c r="AK6455" i="16"/>
  <c r="AK6467" i="16"/>
  <c r="AK6444" i="16"/>
  <c r="AK6456" i="16"/>
  <c r="AK6468" i="16"/>
  <c r="AK6453" i="16"/>
  <c r="AK6454" i="16"/>
  <c r="AK6457" i="16"/>
  <c r="AK6460" i="16"/>
  <c r="AK6465" i="16"/>
  <c r="AK6466" i="16"/>
  <c r="AK6469" i="16"/>
  <c r="AK6436" i="16"/>
  <c r="AK6472" i="16"/>
  <c r="AK6441" i="16"/>
  <c r="AK6442" i="16"/>
  <c r="AK6445" i="16"/>
  <c r="AK6448" i="16"/>
  <c r="N100" i="16"/>
  <c r="AK5317" i="16"/>
  <c r="AK5329" i="16"/>
  <c r="AK5341" i="16"/>
  <c r="AK5318" i="16"/>
  <c r="AK5330" i="16"/>
  <c r="AK5320" i="16"/>
  <c r="AK5332" i="16"/>
  <c r="AK5321" i="16"/>
  <c r="AK5333" i="16"/>
  <c r="AK5322" i="16"/>
  <c r="AK5334" i="16"/>
  <c r="AK5323" i="16"/>
  <c r="AK5335" i="16"/>
  <c r="AK5314" i="16"/>
  <c r="AK5326" i="16"/>
  <c r="AK5338" i="16"/>
  <c r="AK5315" i="16"/>
  <c r="AK5327" i="16"/>
  <c r="AK5339" i="16"/>
  <c r="AK5313" i="16"/>
  <c r="AK5316" i="16"/>
  <c r="AK5319" i="16"/>
  <c r="AK5324" i="16"/>
  <c r="AK5325" i="16"/>
  <c r="AK5328" i="16"/>
  <c r="AK5331" i="16"/>
  <c r="AK5336" i="16"/>
  <c r="AK5337" i="16"/>
  <c r="AK5340" i="16"/>
  <c r="N80" i="16"/>
  <c r="AK4227" i="16"/>
  <c r="AK4239" i="16"/>
  <c r="AK4251" i="16"/>
  <c r="AK4218" i="16"/>
  <c r="AK4230" i="16"/>
  <c r="AK4242" i="16"/>
  <c r="AK4254" i="16"/>
  <c r="AK4221" i="16"/>
  <c r="AK4233" i="16"/>
  <c r="AK4245" i="16"/>
  <c r="AK4257" i="16"/>
  <c r="AK4225" i="16"/>
  <c r="AK4241" i="16"/>
  <c r="AK4226" i="16"/>
  <c r="AK4243" i="16"/>
  <c r="AK4228" i="16"/>
  <c r="AK4244" i="16"/>
  <c r="AK4229" i="16"/>
  <c r="AK4246" i="16"/>
  <c r="AK4231" i="16"/>
  <c r="AK4247" i="16"/>
  <c r="AK4216" i="16"/>
  <c r="AK4232" i="16"/>
  <c r="AK4248" i="16"/>
  <c r="AK4217" i="16"/>
  <c r="AK4234" i="16"/>
  <c r="AK4249" i="16"/>
  <c r="AK4219" i="16"/>
  <c r="AK4235" i="16"/>
  <c r="AK4250" i="16"/>
  <c r="AK4220" i="16"/>
  <c r="AK4236" i="16"/>
  <c r="AK4252" i="16"/>
  <c r="AK4222" i="16"/>
  <c r="AK4237" i="16"/>
  <c r="AK4253" i="16"/>
  <c r="AK4223" i="16"/>
  <c r="AK4238" i="16"/>
  <c r="AK4255" i="16"/>
  <c r="AK4224" i="16"/>
  <c r="AK4240" i="16"/>
  <c r="AK4256" i="16"/>
  <c r="N64" i="16"/>
  <c r="AK3409" i="16"/>
  <c r="AK3421" i="16"/>
  <c r="AK3433" i="16"/>
  <c r="AK3445" i="16"/>
  <c r="AK3412" i="16"/>
  <c r="AK3424" i="16"/>
  <c r="AK3436" i="16"/>
  <c r="AK3448" i="16"/>
  <c r="AK3415" i="16"/>
  <c r="AK3427" i="16"/>
  <c r="AK3439" i="16"/>
  <c r="AK3418" i="16"/>
  <c r="AK3434" i="16"/>
  <c r="AK3419" i="16"/>
  <c r="AK3435" i="16"/>
  <c r="AK3420" i="16"/>
  <c r="AK3437" i="16"/>
  <c r="AK3422" i="16"/>
  <c r="AK3438" i="16"/>
  <c r="AK3423" i="16"/>
  <c r="AK3440" i="16"/>
  <c r="AK3408" i="16"/>
  <c r="AK3425" i="16"/>
  <c r="AK3441" i="16"/>
  <c r="AK3410" i="16"/>
  <c r="AK3426" i="16"/>
  <c r="AK3442" i="16"/>
  <c r="AK3411" i="16"/>
  <c r="AK3428" i="16"/>
  <c r="AK3443" i="16"/>
  <c r="AK3413" i="16"/>
  <c r="AK3429" i="16"/>
  <c r="AK3444" i="16"/>
  <c r="AK3414" i="16"/>
  <c r="AK3430" i="16"/>
  <c r="AK3446" i="16"/>
  <c r="AK3416" i="16"/>
  <c r="AK3431" i="16"/>
  <c r="AK3447" i="16"/>
  <c r="AK3417" i="16"/>
  <c r="AK3432" i="16"/>
  <c r="AK3449" i="16"/>
  <c r="N49" i="16"/>
  <c r="AK2560" i="16"/>
  <c r="AK2550" i="16"/>
  <c r="AK2551" i="16"/>
  <c r="AK2555" i="16"/>
  <c r="AK2556" i="16"/>
  <c r="AK2549" i="16"/>
  <c r="AK2552" i="16"/>
  <c r="AK2553" i="16"/>
  <c r="AK2554" i="16"/>
  <c r="AK2557" i="16"/>
  <c r="AK2558" i="16"/>
  <c r="AK2559" i="16"/>
  <c r="AK2561" i="16"/>
  <c r="N31" i="16"/>
  <c r="AK1233" i="16"/>
  <c r="AK1245" i="16"/>
  <c r="AK1257" i="16"/>
  <c r="AK1269" i="16"/>
  <c r="AK1281" i="16"/>
  <c r="AK1293" i="16"/>
  <c r="AK1305" i="16"/>
  <c r="AK1317" i="16"/>
  <c r="AK1329" i="16"/>
  <c r="AK1341" i="16"/>
  <c r="AK1353" i="16"/>
  <c r="AK1365" i="16"/>
  <c r="AK1377" i="16"/>
  <c r="AK1389" i="16"/>
  <c r="AK1401" i="16"/>
  <c r="AK1413" i="16"/>
  <c r="AK1425" i="16"/>
  <c r="AK1437" i="16"/>
  <c r="AK1234" i="16"/>
  <c r="AK1246" i="16"/>
  <c r="AK1258" i="16"/>
  <c r="AK1270" i="16"/>
  <c r="AK1282" i="16"/>
  <c r="AK1294" i="16"/>
  <c r="AK1306" i="16"/>
  <c r="AK1318" i="16"/>
  <c r="AK1330" i="16"/>
  <c r="AK1342" i="16"/>
  <c r="AK1354" i="16"/>
  <c r="AK1366" i="16"/>
  <c r="AK1378" i="16"/>
  <c r="AK1390" i="16"/>
  <c r="AK1402" i="16"/>
  <c r="AK1414" i="16"/>
  <c r="AK1426" i="16"/>
  <c r="AK1438" i="16"/>
  <c r="AK1235" i="16"/>
  <c r="AK1247" i="16"/>
  <c r="AK1259" i="16"/>
  <c r="AK1271" i="16"/>
  <c r="AK1283" i="16"/>
  <c r="AK1295" i="16"/>
  <c r="AK1307" i="16"/>
  <c r="AK1319" i="16"/>
  <c r="AK1331" i="16"/>
  <c r="AK1343" i="16"/>
  <c r="AK1355" i="16"/>
  <c r="AK1367" i="16"/>
  <c r="AK1379" i="16"/>
  <c r="AK1391" i="16"/>
  <c r="AK1403" i="16"/>
  <c r="AK1415" i="16"/>
  <c r="AK1427" i="16"/>
  <c r="AK1439" i="16"/>
  <c r="AK1236" i="16"/>
  <c r="AK1248" i="16"/>
  <c r="AK1260" i="16"/>
  <c r="AK1272" i="16"/>
  <c r="AK1284" i="16"/>
  <c r="AK1296" i="16"/>
  <c r="AK1308" i="16"/>
  <c r="AK1320" i="16"/>
  <c r="AK1332" i="16"/>
  <c r="AK1344" i="16"/>
  <c r="AK1356" i="16"/>
  <c r="AK1368" i="16"/>
  <c r="AK1380" i="16"/>
  <c r="AK1392" i="16"/>
  <c r="AK1404" i="16"/>
  <c r="AK1416" i="16"/>
  <c r="AK1428" i="16"/>
  <c r="AK1440" i="16"/>
  <c r="AK1237" i="16"/>
  <c r="AK1249" i="16"/>
  <c r="AK1261" i="16"/>
  <c r="AK1273" i="16"/>
  <c r="AK1285" i="16"/>
  <c r="AK1297" i="16"/>
  <c r="AK1309" i="16"/>
  <c r="AK1321" i="16"/>
  <c r="AK1333" i="16"/>
  <c r="AK1345" i="16"/>
  <c r="AK1357" i="16"/>
  <c r="AK1369" i="16"/>
  <c r="AK1381" i="16"/>
  <c r="AK1393" i="16"/>
  <c r="AK1405" i="16"/>
  <c r="AK1417" i="16"/>
  <c r="AK1429" i="16"/>
  <c r="AK1441" i="16"/>
  <c r="AK1238" i="16"/>
  <c r="AK1250" i="16"/>
  <c r="AK1262" i="16"/>
  <c r="AK1274" i="16"/>
  <c r="AK1286" i="16"/>
  <c r="AK1298" i="16"/>
  <c r="AK1310" i="16"/>
  <c r="AK1322" i="16"/>
  <c r="AK1334" i="16"/>
  <c r="AK1346" i="16"/>
  <c r="AK1358" i="16"/>
  <c r="AK1370" i="16"/>
  <c r="AK1382" i="16"/>
  <c r="AK1394" i="16"/>
  <c r="AK1406" i="16"/>
  <c r="AK1418" i="16"/>
  <c r="AK1430" i="16"/>
  <c r="AK1442" i="16"/>
  <c r="AK1227" i="16"/>
  <c r="AK1239" i="16"/>
  <c r="AK1251" i="16"/>
  <c r="AK1263" i="16"/>
  <c r="AK1275" i="16"/>
  <c r="AK1287" i="16"/>
  <c r="AK1299" i="16"/>
  <c r="AK1311" i="16"/>
  <c r="AK1323" i="16"/>
  <c r="AK1335" i="16"/>
  <c r="AK1347" i="16"/>
  <c r="AK1359" i="16"/>
  <c r="AK1371" i="16"/>
  <c r="AK1383" i="16"/>
  <c r="AK1395" i="16"/>
  <c r="AK1407" i="16"/>
  <c r="AK1419" i="16"/>
  <c r="AK1431" i="16"/>
  <c r="AK1443" i="16"/>
  <c r="AK1228" i="16"/>
  <c r="AK1240" i="16"/>
  <c r="AK1252" i="16"/>
  <c r="AK1264" i="16"/>
  <c r="AK1276" i="16"/>
  <c r="AK1288" i="16"/>
  <c r="AK1300" i="16"/>
  <c r="AK1312" i="16"/>
  <c r="AK1324" i="16"/>
  <c r="AK1336" i="16"/>
  <c r="AK1348" i="16"/>
  <c r="AK1360" i="16"/>
  <c r="AK1372" i="16"/>
  <c r="AK1384" i="16"/>
  <c r="AK1396" i="16"/>
  <c r="AK1408" i="16"/>
  <c r="AK1420" i="16"/>
  <c r="AK1432" i="16"/>
  <c r="AK1444" i="16"/>
  <c r="AK1229" i="16"/>
  <c r="AK1241" i="16"/>
  <c r="AK1253" i="16"/>
  <c r="AK1265" i="16"/>
  <c r="AK1277" i="16"/>
  <c r="AK1289" i="16"/>
  <c r="AK1301" i="16"/>
  <c r="AK1313" i="16"/>
  <c r="AK1325" i="16"/>
  <c r="AK1337" i="16"/>
  <c r="AK1349" i="16"/>
  <c r="AK1361" i="16"/>
  <c r="AK1373" i="16"/>
  <c r="AK1385" i="16"/>
  <c r="AK1397" i="16"/>
  <c r="AK1409" i="16"/>
  <c r="AK1421" i="16"/>
  <c r="AK1433" i="16"/>
  <c r="AK1445" i="16"/>
  <c r="AK1230" i="16"/>
  <c r="AK1242" i="16"/>
  <c r="AK1254" i="16"/>
  <c r="AK1266" i="16"/>
  <c r="AK1278" i="16"/>
  <c r="AK1290" i="16"/>
  <c r="AK1302" i="16"/>
  <c r="AK1314" i="16"/>
  <c r="AK1326" i="16"/>
  <c r="AK1338" i="16"/>
  <c r="AK1350" i="16"/>
  <c r="AK1362" i="16"/>
  <c r="AK1374" i="16"/>
  <c r="AK1386" i="16"/>
  <c r="AK1398" i="16"/>
  <c r="AK1410" i="16"/>
  <c r="AK1422" i="16"/>
  <c r="AK1434" i="16"/>
  <c r="AK1446" i="16"/>
  <c r="AK1267" i="16"/>
  <c r="AK1339" i="16"/>
  <c r="AK1411" i="16"/>
  <c r="AK1268" i="16"/>
  <c r="AK1340" i="16"/>
  <c r="AK1412" i="16"/>
  <c r="AK1279" i="16"/>
  <c r="AK1351" i="16"/>
  <c r="AK1423" i="16"/>
  <c r="AK1280" i="16"/>
  <c r="AK1352" i="16"/>
  <c r="AK1424" i="16"/>
  <c r="AK1291" i="16"/>
  <c r="AK1363" i="16"/>
  <c r="AK1435" i="16"/>
  <c r="AK1292" i="16"/>
  <c r="AK1364" i="16"/>
  <c r="AK1436" i="16"/>
  <c r="AK1231" i="16"/>
  <c r="AK1303" i="16"/>
  <c r="AK1375" i="16"/>
  <c r="AK1232" i="16"/>
  <c r="AK1304" i="16"/>
  <c r="AK1376" i="16"/>
  <c r="AK1243" i="16"/>
  <c r="AK1315" i="16"/>
  <c r="AK1387" i="16"/>
  <c r="AK1255" i="16"/>
  <c r="AK1327" i="16"/>
  <c r="AK1399" i="16"/>
  <c r="AK1256" i="16"/>
  <c r="AK1328" i="16"/>
  <c r="AK1400" i="16"/>
  <c r="AK1244" i="16"/>
  <c r="AK1316" i="16"/>
  <c r="AK1388" i="16"/>
  <c r="AJ3" i="20"/>
  <c r="N255" i="16"/>
  <c r="AK16785" i="16"/>
  <c r="AK16797" i="16"/>
  <c r="AK16809" i="16"/>
  <c r="AK16821" i="16"/>
  <c r="AK16833" i="16"/>
  <c r="AK16845" i="16"/>
  <c r="AK16857" i="16"/>
  <c r="AK16774" i="16"/>
  <c r="AK16786" i="16"/>
  <c r="AK16798" i="16"/>
  <c r="AK16810" i="16"/>
  <c r="AK16822" i="16"/>
  <c r="AK16834" i="16"/>
  <c r="AK16846" i="16"/>
  <c r="AK16858" i="16"/>
  <c r="AK16776" i="16"/>
  <c r="AK16788" i="16"/>
  <c r="AK16800" i="16"/>
  <c r="AK16812" i="16"/>
  <c r="AK16824" i="16"/>
  <c r="AK16836" i="16"/>
  <c r="AK16848" i="16"/>
  <c r="AK16860" i="16"/>
  <c r="AK16780" i="16"/>
  <c r="AK16816" i="16"/>
  <c r="AK16864" i="16"/>
  <c r="AK16777" i="16"/>
  <c r="AK16789" i="16"/>
  <c r="AK16801" i="16"/>
  <c r="AK16813" i="16"/>
  <c r="AK16825" i="16"/>
  <c r="AK16837" i="16"/>
  <c r="AK16849" i="16"/>
  <c r="AK16861" i="16"/>
  <c r="AK16804" i="16"/>
  <c r="AK16852" i="16"/>
  <c r="AK16778" i="16"/>
  <c r="AK16790" i="16"/>
  <c r="AK16802" i="16"/>
  <c r="AK16814" i="16"/>
  <c r="AK16826" i="16"/>
  <c r="AK16838" i="16"/>
  <c r="AK16850" i="16"/>
  <c r="AK16862" i="16"/>
  <c r="AK16792" i="16"/>
  <c r="AK16840" i="16"/>
  <c r="AK16779" i="16"/>
  <c r="AK16791" i="16"/>
  <c r="AK16803" i="16"/>
  <c r="AK16815" i="16"/>
  <c r="AK16827" i="16"/>
  <c r="AK16839" i="16"/>
  <c r="AK16851" i="16"/>
  <c r="AK16863" i="16"/>
  <c r="AK16828" i="16"/>
  <c r="AK16782" i="16"/>
  <c r="AK16794" i="16"/>
  <c r="AK16806" i="16"/>
  <c r="AK16818" i="16"/>
  <c r="AK16830" i="16"/>
  <c r="AK16842" i="16"/>
  <c r="AK16854" i="16"/>
  <c r="AK16783" i="16"/>
  <c r="AK16795" i="16"/>
  <c r="AK16807" i="16"/>
  <c r="AK16819" i="16"/>
  <c r="AK16831" i="16"/>
  <c r="AK16843" i="16"/>
  <c r="AK16855" i="16"/>
  <c r="AK16799" i="16"/>
  <c r="AK16847" i="16"/>
  <c r="AK16808" i="16"/>
  <c r="AK16805" i="16"/>
  <c r="AK16853" i="16"/>
  <c r="AK16856" i="16"/>
  <c r="AK16811" i="16"/>
  <c r="AK16859" i="16"/>
  <c r="AK16781" i="16"/>
  <c r="AK16832" i="16"/>
  <c r="AK16817" i="16"/>
  <c r="AK16865" i="16"/>
  <c r="AK16784" i="16"/>
  <c r="AK16820" i="16"/>
  <c r="AK16829" i="16"/>
  <c r="AK16775" i="16"/>
  <c r="AK16823" i="16"/>
  <c r="AK16787" i="16"/>
  <c r="AK16835" i="16"/>
  <c r="AK16844" i="16"/>
  <c r="AK16793" i="16"/>
  <c r="AK16841" i="16"/>
  <c r="AK16796" i="16"/>
  <c r="N161" i="16"/>
  <c r="AK9964" i="16"/>
  <c r="AK9976" i="16"/>
  <c r="AK9988" i="16"/>
  <c r="AK10000" i="16"/>
  <c r="AK10012" i="16"/>
  <c r="AK10024" i="16"/>
  <c r="AK10036" i="16"/>
  <c r="AK10048" i="16"/>
  <c r="AK10060" i="16"/>
  <c r="AK10072" i="16"/>
  <c r="AK10084" i="16"/>
  <c r="AK10096" i="16"/>
  <c r="AK10108" i="16"/>
  <c r="AK10120" i="16"/>
  <c r="AK10132" i="16"/>
  <c r="AK10144" i="16"/>
  <c r="AK10156" i="16"/>
  <c r="AK10168" i="16"/>
  <c r="AK10180" i="16"/>
  <c r="AK10192" i="16"/>
  <c r="AK10204" i="16"/>
  <c r="AK10216" i="16"/>
  <c r="AK10228" i="16"/>
  <c r="AK10240" i="16"/>
  <c r="AK10252" i="16"/>
  <c r="AK10264" i="16"/>
  <c r="AK10276" i="16"/>
  <c r="AK10288" i="16"/>
  <c r="AK10300" i="16"/>
  <c r="AK9953" i="16"/>
  <c r="AK9965" i="16"/>
  <c r="AK9977" i="16"/>
  <c r="AK9989" i="16"/>
  <c r="AK10001" i="16"/>
  <c r="AK10013" i="16"/>
  <c r="AK10025" i="16"/>
  <c r="AK10037" i="16"/>
  <c r="AK10049" i="16"/>
  <c r="AK10061" i="16"/>
  <c r="AK10073" i="16"/>
  <c r="AK10085" i="16"/>
  <c r="AK10097" i="16"/>
  <c r="AK10109" i="16"/>
  <c r="AK10121" i="16"/>
  <c r="AK10133" i="16"/>
  <c r="AK10145" i="16"/>
  <c r="AK10157" i="16"/>
  <c r="AK10169" i="16"/>
  <c r="AK10181" i="16"/>
  <c r="AK10193" i="16"/>
  <c r="AK10205" i="16"/>
  <c r="AK10217" i="16"/>
  <c r="AK10229" i="16"/>
  <c r="AK10241" i="16"/>
  <c r="AK10253" i="16"/>
  <c r="AK10265" i="16"/>
  <c r="AK10277" i="16"/>
  <c r="AK10289" i="16"/>
  <c r="AK10301" i="16"/>
  <c r="AK9955" i="16"/>
  <c r="AK9967" i="16"/>
  <c r="AK9979" i="16"/>
  <c r="AK9991" i="16"/>
  <c r="AK10003" i="16"/>
  <c r="AK10015" i="16"/>
  <c r="AK10027" i="16"/>
  <c r="AK10039" i="16"/>
  <c r="AK10051" i="16"/>
  <c r="AK10063" i="16"/>
  <c r="AK10075" i="16"/>
  <c r="AK10087" i="16"/>
  <c r="AK10099" i="16"/>
  <c r="AK10111" i="16"/>
  <c r="AK10123" i="16"/>
  <c r="AK10135" i="16"/>
  <c r="AK10147" i="16"/>
  <c r="AK10159" i="16"/>
  <c r="AK10171" i="16"/>
  <c r="AK10183" i="16"/>
  <c r="AK10195" i="16"/>
  <c r="AK10207" i="16"/>
  <c r="AK10219" i="16"/>
  <c r="AK10231" i="16"/>
  <c r="AK10243" i="16"/>
  <c r="AK10255" i="16"/>
  <c r="AK10267" i="16"/>
  <c r="AK10279" i="16"/>
  <c r="AK10291" i="16"/>
  <c r="AK10303" i="16"/>
  <c r="AK9956" i="16"/>
  <c r="AK9968" i="16"/>
  <c r="AK9980" i="16"/>
  <c r="AK9992" i="16"/>
  <c r="AK10004" i="16"/>
  <c r="AK10016" i="16"/>
  <c r="AK10028" i="16"/>
  <c r="AK10040" i="16"/>
  <c r="AK10052" i="16"/>
  <c r="AK10064" i="16"/>
  <c r="AK10076" i="16"/>
  <c r="AK10088" i="16"/>
  <c r="AK10100" i="16"/>
  <c r="AK10112" i="16"/>
  <c r="AK10124" i="16"/>
  <c r="AK10136" i="16"/>
  <c r="AK10148" i="16"/>
  <c r="AK10160" i="16"/>
  <c r="AK10172" i="16"/>
  <c r="AK10184" i="16"/>
  <c r="AK10196" i="16"/>
  <c r="AK10208" i="16"/>
  <c r="AK10220" i="16"/>
  <c r="AK10232" i="16"/>
  <c r="AK10244" i="16"/>
  <c r="AK10256" i="16"/>
  <c r="AK10268" i="16"/>
  <c r="AK10280" i="16"/>
  <c r="AK10292" i="16"/>
  <c r="AK10304" i="16"/>
  <c r="AK9957" i="16"/>
  <c r="AK9969" i="16"/>
  <c r="AK9981" i="16"/>
  <c r="AK9993" i="16"/>
  <c r="AK10005" i="16"/>
  <c r="AK10017" i="16"/>
  <c r="AK10029" i="16"/>
  <c r="AK10041" i="16"/>
  <c r="AK10053" i="16"/>
  <c r="AK10065" i="16"/>
  <c r="AK10077" i="16"/>
  <c r="AK10089" i="16"/>
  <c r="AK10101" i="16"/>
  <c r="AK10113" i="16"/>
  <c r="AK10125" i="16"/>
  <c r="AK10137" i="16"/>
  <c r="AK10149" i="16"/>
  <c r="AK10161" i="16"/>
  <c r="AK10173" i="16"/>
  <c r="AK10185" i="16"/>
  <c r="AK10197" i="16"/>
  <c r="AK10209" i="16"/>
  <c r="AK10221" i="16"/>
  <c r="AK10233" i="16"/>
  <c r="AK10245" i="16"/>
  <c r="AK10257" i="16"/>
  <c r="AK10269" i="16"/>
  <c r="AK10281" i="16"/>
  <c r="AK10293" i="16"/>
  <c r="AK10305" i="16"/>
  <c r="AK9958" i="16"/>
  <c r="AK9970" i="16"/>
  <c r="AK9982" i="16"/>
  <c r="AK9994" i="16"/>
  <c r="AK10006" i="16"/>
  <c r="AK10018" i="16"/>
  <c r="AK10030" i="16"/>
  <c r="AK10042" i="16"/>
  <c r="AK10054" i="16"/>
  <c r="AK10066" i="16"/>
  <c r="AK10078" i="16"/>
  <c r="AK10090" i="16"/>
  <c r="AK10102" i="16"/>
  <c r="AK10114" i="16"/>
  <c r="AK10126" i="16"/>
  <c r="AK10138" i="16"/>
  <c r="AK10150" i="16"/>
  <c r="AK10162" i="16"/>
  <c r="AK10174" i="16"/>
  <c r="AK10186" i="16"/>
  <c r="AK10198" i="16"/>
  <c r="AK10210" i="16"/>
  <c r="AK10222" i="16"/>
  <c r="AK10234" i="16"/>
  <c r="AK10246" i="16"/>
  <c r="AK10258" i="16"/>
  <c r="AK10270" i="16"/>
  <c r="AK10282" i="16"/>
  <c r="AK10294" i="16"/>
  <c r="AK10306" i="16"/>
  <c r="AK9961" i="16"/>
  <c r="AK9973" i="16"/>
  <c r="AK9985" i="16"/>
  <c r="AK9997" i="16"/>
  <c r="AK10009" i="16"/>
  <c r="AK10021" i="16"/>
  <c r="AK10033" i="16"/>
  <c r="AK10045" i="16"/>
  <c r="AK10057" i="16"/>
  <c r="AK10069" i="16"/>
  <c r="AK10081" i="16"/>
  <c r="AK10093" i="16"/>
  <c r="AK10105" i="16"/>
  <c r="AK10117" i="16"/>
  <c r="AK10129" i="16"/>
  <c r="AK10141" i="16"/>
  <c r="AK10153" i="16"/>
  <c r="AK10165" i="16"/>
  <c r="AK10177" i="16"/>
  <c r="AK10189" i="16"/>
  <c r="AK10201" i="16"/>
  <c r="AK10213" i="16"/>
  <c r="AK10225" i="16"/>
  <c r="AK10237" i="16"/>
  <c r="AK10249" i="16"/>
  <c r="AK10261" i="16"/>
  <c r="AK10273" i="16"/>
  <c r="AK10285" i="16"/>
  <c r="AK10297" i="16"/>
  <c r="AK10309" i="16"/>
  <c r="AK9962" i="16"/>
  <c r="AK9974" i="16"/>
  <c r="AK9986" i="16"/>
  <c r="AK9998" i="16"/>
  <c r="AK10010" i="16"/>
  <c r="AK10022" i="16"/>
  <c r="AK10034" i="16"/>
  <c r="AK10046" i="16"/>
  <c r="AK10058" i="16"/>
  <c r="AK10070" i="16"/>
  <c r="AK10082" i="16"/>
  <c r="AK10094" i="16"/>
  <c r="AK10106" i="16"/>
  <c r="AK10118" i="16"/>
  <c r="AK10130" i="16"/>
  <c r="AK10142" i="16"/>
  <c r="AK10154" i="16"/>
  <c r="AK10166" i="16"/>
  <c r="AK10178" i="16"/>
  <c r="AK10190" i="16"/>
  <c r="AK10202" i="16"/>
  <c r="AK10214" i="16"/>
  <c r="AK10226" i="16"/>
  <c r="AK10238" i="16"/>
  <c r="AK10250" i="16"/>
  <c r="AK10262" i="16"/>
  <c r="AK10274" i="16"/>
  <c r="AK10286" i="16"/>
  <c r="AK10298" i="16"/>
  <c r="AK10310" i="16"/>
  <c r="AK9959" i="16"/>
  <c r="AK9995" i="16"/>
  <c r="AK10031" i="16"/>
  <c r="AK10067" i="16"/>
  <c r="AK10103" i="16"/>
  <c r="AK10139" i="16"/>
  <c r="AK10175" i="16"/>
  <c r="AK10211" i="16"/>
  <c r="AK10247" i="16"/>
  <c r="AK10283" i="16"/>
  <c r="AK9960" i="16"/>
  <c r="AK9996" i="16"/>
  <c r="AK10032" i="16"/>
  <c r="AK10068" i="16"/>
  <c r="AK10104" i="16"/>
  <c r="AK10140" i="16"/>
  <c r="AK10176" i="16"/>
  <c r="AK10212" i="16"/>
  <c r="AK10248" i="16"/>
  <c r="AK10284" i="16"/>
  <c r="AK9963" i="16"/>
  <c r="AK9999" i="16"/>
  <c r="AK10035" i="16"/>
  <c r="AK10071" i="16"/>
  <c r="AK10107" i="16"/>
  <c r="AK10143" i="16"/>
  <c r="AK10179" i="16"/>
  <c r="AK10215" i="16"/>
  <c r="AK10251" i="16"/>
  <c r="AK10287" i="16"/>
  <c r="AK9966" i="16"/>
  <c r="AK10002" i="16"/>
  <c r="AK10038" i="16"/>
  <c r="AK10074" i="16"/>
  <c r="AK10110" i="16"/>
  <c r="AK10146" i="16"/>
  <c r="AK10182" i="16"/>
  <c r="AK10218" i="16"/>
  <c r="AK10254" i="16"/>
  <c r="AK10290" i="16"/>
  <c r="AK9971" i="16"/>
  <c r="AK10007" i="16"/>
  <c r="AK10043" i="16"/>
  <c r="AK10079" i="16"/>
  <c r="AK10115" i="16"/>
  <c r="AK10151" i="16"/>
  <c r="AK10187" i="16"/>
  <c r="AK10223" i="16"/>
  <c r="AK10259" i="16"/>
  <c r="AK10295" i="16"/>
  <c r="AK9972" i="16"/>
  <c r="AK10008" i="16"/>
  <c r="AK10044" i="16"/>
  <c r="AK10080" i="16"/>
  <c r="AK10116" i="16"/>
  <c r="AK10152" i="16"/>
  <c r="AK10188" i="16"/>
  <c r="AK10224" i="16"/>
  <c r="AK10260" i="16"/>
  <c r="AK10296" i="16"/>
  <c r="AK9975" i="16"/>
  <c r="AK10011" i="16"/>
  <c r="AK10047" i="16"/>
  <c r="AK10083" i="16"/>
  <c r="AK10119" i="16"/>
  <c r="AK10155" i="16"/>
  <c r="AK10191" i="16"/>
  <c r="AK10227" i="16"/>
  <c r="AK10263" i="16"/>
  <c r="AK10299" i="16"/>
  <c r="AK9978" i="16"/>
  <c r="AK10014" i="16"/>
  <c r="AK10050" i="16"/>
  <c r="AK10086" i="16"/>
  <c r="AK10122" i="16"/>
  <c r="AK10158" i="16"/>
  <c r="AK10194" i="16"/>
  <c r="AK10230" i="16"/>
  <c r="AK10266" i="16"/>
  <c r="AK10302" i="16"/>
  <c r="AK9983" i="16"/>
  <c r="AK10019" i="16"/>
  <c r="AK10055" i="16"/>
  <c r="AK10091" i="16"/>
  <c r="AK10127" i="16"/>
  <c r="AK10163" i="16"/>
  <c r="AK10199" i="16"/>
  <c r="AK10235" i="16"/>
  <c r="AK10271" i="16"/>
  <c r="AK10307" i="16"/>
  <c r="AK9984" i="16"/>
  <c r="AK10020" i="16"/>
  <c r="AK10056" i="16"/>
  <c r="AK10092" i="16"/>
  <c r="AK10128" i="16"/>
  <c r="AK10164" i="16"/>
  <c r="AK10200" i="16"/>
  <c r="AK10236" i="16"/>
  <c r="AK10272" i="16"/>
  <c r="AK10308" i="16"/>
  <c r="AK9987" i="16"/>
  <c r="AK10023" i="16"/>
  <c r="AK10059" i="16"/>
  <c r="AK10095" i="16"/>
  <c r="AK10131" i="16"/>
  <c r="AK10167" i="16"/>
  <c r="AK10203" i="16"/>
  <c r="AK10239" i="16"/>
  <c r="AK10275" i="16"/>
  <c r="AK9990" i="16"/>
  <c r="AK10026" i="16"/>
  <c r="AK10062" i="16"/>
  <c r="AK10098" i="16"/>
  <c r="AK10134" i="16"/>
  <c r="AK10170" i="16"/>
  <c r="AK10206" i="16"/>
  <c r="AK10242" i="16"/>
  <c r="AK9954" i="16"/>
  <c r="AK10278" i="16"/>
  <c r="N114" i="16"/>
  <c r="AK6690" i="16"/>
  <c r="AK6702" i="16"/>
  <c r="AK6714" i="16"/>
  <c r="AK6726" i="16"/>
  <c r="AK6738" i="16"/>
  <c r="AK6750" i="16"/>
  <c r="AK6762" i="16"/>
  <c r="AK6691" i="16"/>
  <c r="AK6703" i="16"/>
  <c r="AK6715" i="16"/>
  <c r="AK6727" i="16"/>
  <c r="AK6739" i="16"/>
  <c r="AK6751" i="16"/>
  <c r="AK6763" i="16"/>
  <c r="AK6692" i="16"/>
  <c r="AK6704" i="16"/>
  <c r="AK6716" i="16"/>
  <c r="AK6728" i="16"/>
  <c r="AK6740" i="16"/>
  <c r="AK6752" i="16"/>
  <c r="AK6764" i="16"/>
  <c r="AK6693" i="16"/>
  <c r="AK6705" i="16"/>
  <c r="AK6717" i="16"/>
  <c r="AK6729" i="16"/>
  <c r="AK6741" i="16"/>
  <c r="AK6753" i="16"/>
  <c r="AK6765" i="16"/>
  <c r="AK6694" i="16"/>
  <c r="AK6706" i="16"/>
  <c r="AK6718" i="16"/>
  <c r="AK6730" i="16"/>
  <c r="AK6742" i="16"/>
  <c r="AK6754" i="16"/>
  <c r="AK6766" i="16"/>
  <c r="AK6695" i="16"/>
  <c r="AK6707" i="16"/>
  <c r="AK6719" i="16"/>
  <c r="AK6731" i="16"/>
  <c r="AK6743" i="16"/>
  <c r="AK6755" i="16"/>
  <c r="AK6767" i="16"/>
  <c r="AK6696" i="16"/>
  <c r="AK6708" i="16"/>
  <c r="AK6720" i="16"/>
  <c r="AK6732" i="16"/>
  <c r="AK6744" i="16"/>
  <c r="AK6756" i="16"/>
  <c r="AK6768" i="16"/>
  <c r="AK6697" i="16"/>
  <c r="AK6709" i="16"/>
  <c r="AK6721" i="16"/>
  <c r="AK6733" i="16"/>
  <c r="AK6745" i="16"/>
  <c r="AK6757" i="16"/>
  <c r="AK6698" i="16"/>
  <c r="AK6710" i="16"/>
  <c r="AK6722" i="16"/>
  <c r="AK6734" i="16"/>
  <c r="AK6746" i="16"/>
  <c r="AK6758" i="16"/>
  <c r="AK6699" i="16"/>
  <c r="AK6711" i="16"/>
  <c r="AK6723" i="16"/>
  <c r="AK6735" i="16"/>
  <c r="AK6747" i="16"/>
  <c r="AK6759" i="16"/>
  <c r="AK6700" i="16"/>
  <c r="AK6712" i="16"/>
  <c r="AK6724" i="16"/>
  <c r="AK6736" i="16"/>
  <c r="AK6748" i="16"/>
  <c r="AK6760" i="16"/>
  <c r="AK6713" i="16"/>
  <c r="AK6725" i="16"/>
  <c r="AK6737" i="16"/>
  <c r="AK6749" i="16"/>
  <c r="AK6761" i="16"/>
  <c r="AK6701" i="16"/>
  <c r="N66" i="16"/>
  <c r="AK3948" i="16"/>
  <c r="AK3960" i="16"/>
  <c r="AK3972" i="16"/>
  <c r="AK3984" i="16"/>
  <c r="AK3949" i="16"/>
  <c r="AK3961" i="16"/>
  <c r="AK3973" i="16"/>
  <c r="AK3985" i="16"/>
  <c r="AK3951" i="16"/>
  <c r="AK3963" i="16"/>
  <c r="AK3975" i="16"/>
  <c r="AK3987" i="16"/>
  <c r="AK3952" i="16"/>
  <c r="AK3964" i="16"/>
  <c r="AK3976" i="16"/>
  <c r="AK3988" i="16"/>
  <c r="AK3953" i="16"/>
  <c r="AK3965" i="16"/>
  <c r="AK3977" i="16"/>
  <c r="AK3989" i="16"/>
  <c r="AK3954" i="16"/>
  <c r="AK3966" i="16"/>
  <c r="AK3978" i="16"/>
  <c r="AK3990" i="16"/>
  <c r="AK3957" i="16"/>
  <c r="AK3969" i="16"/>
  <c r="AK3981" i="16"/>
  <c r="AK3993" i="16"/>
  <c r="AK3958" i="16"/>
  <c r="AK3970" i="16"/>
  <c r="AK3982" i="16"/>
  <c r="AK3994" i="16"/>
  <c r="AK3959" i="16"/>
  <c r="AK3995" i="16"/>
  <c r="AK3962" i="16"/>
  <c r="AK3967" i="16"/>
  <c r="AK3968" i="16"/>
  <c r="AK3971" i="16"/>
  <c r="AK3974" i="16"/>
  <c r="AK3979" i="16"/>
  <c r="AK3980" i="16"/>
  <c r="AK3947" i="16"/>
  <c r="AK3983" i="16"/>
  <c r="AK3950" i="16"/>
  <c r="AK3986" i="16"/>
  <c r="AK3955" i="16"/>
  <c r="AK3991" i="16"/>
  <c r="AK3956" i="16"/>
  <c r="AK3992" i="16"/>
  <c r="N250" i="16"/>
  <c r="N234" i="16"/>
  <c r="AK15331" i="16"/>
  <c r="AK15332" i="16"/>
  <c r="AK15323" i="16"/>
  <c r="AK15335" i="16"/>
  <c r="AK15334" i="16"/>
  <c r="AK15336" i="16"/>
  <c r="AK15322" i="16"/>
  <c r="AK15338" i="16"/>
  <c r="AK15324" i="16"/>
  <c r="AK15339" i="16"/>
  <c r="AK15325" i="16"/>
  <c r="AK15326" i="16"/>
  <c r="AK15330" i="16"/>
  <c r="AK15321" i="16"/>
  <c r="AK15327" i="16"/>
  <c r="AK15328" i="16"/>
  <c r="AK15329" i="16"/>
  <c r="AK15333" i="16"/>
  <c r="AK15337" i="16"/>
  <c r="AJ197" i="20"/>
  <c r="AK14375" i="16" s="1"/>
  <c r="N203" i="16"/>
  <c r="AK14004" i="16"/>
  <c r="AK14016" i="16"/>
  <c r="AK14028" i="16"/>
  <c r="AK14040" i="16"/>
  <c r="AK14052" i="16"/>
  <c r="AK14064" i="16"/>
  <c r="AK14076" i="16"/>
  <c r="AK14088" i="16"/>
  <c r="AK14100" i="16"/>
  <c r="AK14112" i="16"/>
  <c r="AK14124" i="16"/>
  <c r="AK14136" i="16"/>
  <c r="AK14005" i="16"/>
  <c r="AK14017" i="16"/>
  <c r="AK14029" i="16"/>
  <c r="AK14041" i="16"/>
  <c r="AK14053" i="16"/>
  <c r="AK14065" i="16"/>
  <c r="AK14077" i="16"/>
  <c r="AK14089" i="16"/>
  <c r="AK14101" i="16"/>
  <c r="AK14113" i="16"/>
  <c r="AK14125" i="16"/>
  <c r="AK14137" i="16"/>
  <c r="AK14007" i="16"/>
  <c r="AK14019" i="16"/>
  <c r="AK14031" i="16"/>
  <c r="AK14043" i="16"/>
  <c r="AK14055" i="16"/>
  <c r="AK14067" i="16"/>
  <c r="AK14079" i="16"/>
  <c r="AK14091" i="16"/>
  <c r="AK14103" i="16"/>
  <c r="AK14115" i="16"/>
  <c r="AK14127" i="16"/>
  <c r="AK14009" i="16"/>
  <c r="AK14021" i="16"/>
  <c r="AK14033" i="16"/>
  <c r="AK14045" i="16"/>
  <c r="AK14057" i="16"/>
  <c r="AK14069" i="16"/>
  <c r="AK14081" i="16"/>
  <c r="AK14093" i="16"/>
  <c r="AK14105" i="16"/>
  <c r="AK14117" i="16"/>
  <c r="AK14129" i="16"/>
  <c r="AK14010" i="16"/>
  <c r="AK14022" i="16"/>
  <c r="AK14034" i="16"/>
  <c r="AK14046" i="16"/>
  <c r="AK14058" i="16"/>
  <c r="AK14070" i="16"/>
  <c r="AK14082" i="16"/>
  <c r="AK14094" i="16"/>
  <c r="AK14106" i="16"/>
  <c r="AK14118" i="16"/>
  <c r="AK14130" i="16"/>
  <c r="AK14002" i="16"/>
  <c r="AK14014" i="16"/>
  <c r="AK14026" i="16"/>
  <c r="AK14038" i="16"/>
  <c r="AK14050" i="16"/>
  <c r="AK14062" i="16"/>
  <c r="AK14074" i="16"/>
  <c r="AK14086" i="16"/>
  <c r="AK14098" i="16"/>
  <c r="AK14110" i="16"/>
  <c r="AK14122" i="16"/>
  <c r="AK14134" i="16"/>
  <c r="AK14003" i="16"/>
  <c r="AK14027" i="16"/>
  <c r="AK14051" i="16"/>
  <c r="AK14075" i="16"/>
  <c r="AK14099" i="16"/>
  <c r="AK14123" i="16"/>
  <c r="AK14143" i="16"/>
  <c r="AK14155" i="16"/>
  <c r="AK14167" i="16"/>
  <c r="AK14179" i="16"/>
  <c r="AK14191" i="16"/>
  <c r="AK14203" i="16"/>
  <c r="AK14006" i="16"/>
  <c r="AK14030" i="16"/>
  <c r="AK14054" i="16"/>
  <c r="AK14078" i="16"/>
  <c r="AK14102" i="16"/>
  <c r="AK14126" i="16"/>
  <c r="AK14144" i="16"/>
  <c r="AK14156" i="16"/>
  <c r="AK14168" i="16"/>
  <c r="AK14180" i="16"/>
  <c r="AK14192" i="16"/>
  <c r="AK14204" i="16"/>
  <c r="AK14011" i="16"/>
  <c r="AK14035" i="16"/>
  <c r="AK14059" i="16"/>
  <c r="AK14083" i="16"/>
  <c r="AK14107" i="16"/>
  <c r="AK14131" i="16"/>
  <c r="AK14146" i="16"/>
  <c r="AK14158" i="16"/>
  <c r="AK14170" i="16"/>
  <c r="AK14182" i="16"/>
  <c r="AK14194" i="16"/>
  <c r="AK14206" i="16"/>
  <c r="AK14012" i="16"/>
  <c r="AK14036" i="16"/>
  <c r="AK14060" i="16"/>
  <c r="AK14084" i="16"/>
  <c r="AK14108" i="16"/>
  <c r="AK14132" i="16"/>
  <c r="AK14147" i="16"/>
  <c r="AK14159" i="16"/>
  <c r="AK14171" i="16"/>
  <c r="AK14183" i="16"/>
  <c r="AK14195" i="16"/>
  <c r="AK14207" i="16"/>
  <c r="AK14013" i="16"/>
  <c r="AK14037" i="16"/>
  <c r="AK14061" i="16"/>
  <c r="AK14085" i="16"/>
  <c r="AK14109" i="16"/>
  <c r="AK14133" i="16"/>
  <c r="AK14148" i="16"/>
  <c r="AK14160" i="16"/>
  <c r="AK14172" i="16"/>
  <c r="AK14184" i="16"/>
  <c r="AK14196" i="16"/>
  <c r="AK14208" i="16"/>
  <c r="AK14015" i="16"/>
  <c r="AK14039" i="16"/>
  <c r="AK14063" i="16"/>
  <c r="AK14087" i="16"/>
  <c r="AK14111" i="16"/>
  <c r="AK14135" i="16"/>
  <c r="AK14149" i="16"/>
  <c r="AK14161" i="16"/>
  <c r="AK14173" i="16"/>
  <c r="AK14185" i="16"/>
  <c r="AK14197" i="16"/>
  <c r="AK14209" i="16"/>
  <c r="AK14000" i="16"/>
  <c r="AK14024" i="16"/>
  <c r="AK14048" i="16"/>
  <c r="AK14072" i="16"/>
  <c r="AK14096" i="16"/>
  <c r="AK14120" i="16"/>
  <c r="AK14141" i="16"/>
  <c r="AK14153" i="16"/>
  <c r="AK14165" i="16"/>
  <c r="AK14177" i="16"/>
  <c r="AK14189" i="16"/>
  <c r="AK14201" i="16"/>
  <c r="AK14023" i="16"/>
  <c r="AK14080" i="16"/>
  <c r="AK14139" i="16"/>
  <c r="AK14166" i="16"/>
  <c r="AK14198" i="16"/>
  <c r="AK14025" i="16"/>
  <c r="AK14090" i="16"/>
  <c r="AK14140" i="16"/>
  <c r="AK14169" i="16"/>
  <c r="AK14199" i="16"/>
  <c r="AK14032" i="16"/>
  <c r="AK14092" i="16"/>
  <c r="AK14142" i="16"/>
  <c r="AK14200" i="16"/>
  <c r="AK14042" i="16"/>
  <c r="AK14095" i="16"/>
  <c r="AK14145" i="16"/>
  <c r="AK14202" i="16"/>
  <c r="AK14044" i="16"/>
  <c r="AK14097" i="16"/>
  <c r="AK14150" i="16"/>
  <c r="AK14176" i="16"/>
  <c r="AK14205" i="16"/>
  <c r="AK14047" i="16"/>
  <c r="AK14104" i="16"/>
  <c r="AK14151" i="16"/>
  <c r="AK14178" i="16"/>
  <c r="AK14210" i="16"/>
  <c r="AK14049" i="16"/>
  <c r="AK14114" i="16"/>
  <c r="AK14152" i="16"/>
  <c r="AK14181" i="16"/>
  <c r="AK14211" i="16"/>
  <c r="AK13999" i="16"/>
  <c r="AK14056" i="16"/>
  <c r="AK14116" i="16"/>
  <c r="AK14154" i="16"/>
  <c r="AK14186" i="16"/>
  <c r="AK14212" i="16"/>
  <c r="AK14001" i="16"/>
  <c r="AK14066" i="16"/>
  <c r="AK14119" i="16"/>
  <c r="AK14157" i="16"/>
  <c r="AK14187" i="16"/>
  <c r="AK14018" i="16"/>
  <c r="AK14071" i="16"/>
  <c r="AK14128" i="16"/>
  <c r="AK14163" i="16"/>
  <c r="AK14190" i="16"/>
  <c r="AK14020" i="16"/>
  <c r="AK14073" i="16"/>
  <c r="AK14138" i="16"/>
  <c r="AK14164" i="16"/>
  <c r="AK14193" i="16"/>
  <c r="AK14008" i="16"/>
  <c r="AK14068" i="16"/>
  <c r="AK14121" i="16"/>
  <c r="AK14162" i="16"/>
  <c r="AK14188" i="16"/>
  <c r="AJ158" i="20"/>
  <c r="AJ141" i="20"/>
  <c r="N139" i="16"/>
  <c r="AK8106" i="16"/>
  <c r="AK8118" i="16"/>
  <c r="AK8130" i="16"/>
  <c r="AK8142" i="16"/>
  <c r="AK8154" i="16"/>
  <c r="AK8166" i="16"/>
  <c r="AK8107" i="16"/>
  <c r="AK8119" i="16"/>
  <c r="AK8131" i="16"/>
  <c r="AK8143" i="16"/>
  <c r="AK8155" i="16"/>
  <c r="AK8167" i="16"/>
  <c r="AK8109" i="16"/>
  <c r="AK8121" i="16"/>
  <c r="AK8133" i="16"/>
  <c r="AK8145" i="16"/>
  <c r="AK8157" i="16"/>
  <c r="AK8169" i="16"/>
  <c r="AK8098" i="16"/>
  <c r="AK8110" i="16"/>
  <c r="AK8122" i="16"/>
  <c r="AK8134" i="16"/>
  <c r="AK8146" i="16"/>
  <c r="AK8158" i="16"/>
  <c r="AK8170" i="16"/>
  <c r="AK8099" i="16"/>
  <c r="AK8111" i="16"/>
  <c r="AK8123" i="16"/>
  <c r="AK8135" i="16"/>
  <c r="AK8147" i="16"/>
  <c r="AK8159" i="16"/>
  <c r="AK8171" i="16"/>
  <c r="AK8103" i="16"/>
  <c r="AK8115" i="16"/>
  <c r="AK8127" i="16"/>
  <c r="AK8139" i="16"/>
  <c r="AK8151" i="16"/>
  <c r="AK8163" i="16"/>
  <c r="AK8104" i="16"/>
  <c r="AK8116" i="16"/>
  <c r="AK8128" i="16"/>
  <c r="AK8140" i="16"/>
  <c r="AK8152" i="16"/>
  <c r="AK8164" i="16"/>
  <c r="AK8124" i="16"/>
  <c r="AK8150" i="16"/>
  <c r="AK8125" i="16"/>
  <c r="AK8153" i="16"/>
  <c r="AK8100" i="16"/>
  <c r="AK8126" i="16"/>
  <c r="AK8156" i="16"/>
  <c r="AK8101" i="16"/>
  <c r="AK8129" i="16"/>
  <c r="AK8160" i="16"/>
  <c r="AK8102" i="16"/>
  <c r="AK8132" i="16"/>
  <c r="AK8161" i="16"/>
  <c r="AK8105" i="16"/>
  <c r="AK8136" i="16"/>
  <c r="AK8162" i="16"/>
  <c r="AK8108" i="16"/>
  <c r="AK8137" i="16"/>
  <c r="AK8165" i="16"/>
  <c r="AK8112" i="16"/>
  <c r="AK8138" i="16"/>
  <c r="AK8168" i="16"/>
  <c r="AK8113" i="16"/>
  <c r="AK8141" i="16"/>
  <c r="AK8172" i="16"/>
  <c r="AK8114" i="16"/>
  <c r="AK8144" i="16"/>
  <c r="AK8173" i="16"/>
  <c r="AK8117" i="16"/>
  <c r="AK8120" i="16"/>
  <c r="AK8148" i="16"/>
  <c r="AK8149" i="16"/>
  <c r="N123" i="16"/>
  <c r="AK7206" i="16"/>
  <c r="AK7218" i="16"/>
  <c r="AK7230" i="16"/>
  <c r="AK7242" i="16"/>
  <c r="AK7254" i="16"/>
  <c r="AK7266" i="16"/>
  <c r="AK7278" i="16"/>
  <c r="AK7290" i="16"/>
  <c r="AK7302" i="16"/>
  <c r="AK7314" i="16"/>
  <c r="AK7326" i="16"/>
  <c r="AK7338" i="16"/>
  <c r="AK7350" i="16"/>
  <c r="AK7362" i="16"/>
  <c r="AK7374" i="16"/>
  <c r="AK7386" i="16"/>
  <c r="AK7398" i="16"/>
  <c r="AK7410" i="16"/>
  <c r="AK7422" i="16"/>
  <c r="AK7434" i="16"/>
  <c r="AK7446" i="16"/>
  <c r="AK7458" i="16"/>
  <c r="AK7470" i="16"/>
  <c r="AK7482" i="16"/>
  <c r="AK7494" i="16"/>
  <c r="AK7506" i="16"/>
  <c r="AK7518" i="16"/>
  <c r="AK7530" i="16"/>
  <c r="AK7542" i="16"/>
  <c r="AK7554" i="16"/>
  <c r="AK7566" i="16"/>
  <c r="AK7578" i="16"/>
  <c r="AK7590" i="16"/>
  <c r="AK7602" i="16"/>
  <c r="AK7614" i="16"/>
  <c r="AK7626" i="16"/>
  <c r="AK7638" i="16"/>
  <c r="AK7650" i="16"/>
  <c r="AK7662" i="16"/>
  <c r="AK7674" i="16"/>
  <c r="AK7686" i="16"/>
  <c r="AK7698" i="16"/>
  <c r="AK7710" i="16"/>
  <c r="AK7722" i="16"/>
  <c r="AK7734" i="16"/>
  <c r="AK7746" i="16"/>
  <c r="AK7758" i="16"/>
  <c r="AK7770" i="16"/>
  <c r="AK7782" i="16"/>
  <c r="AK7794" i="16"/>
  <c r="AK7207" i="16"/>
  <c r="AK7219" i="16"/>
  <c r="AK7231" i="16"/>
  <c r="AK7243" i="16"/>
  <c r="AK7255" i="16"/>
  <c r="AK7267" i="16"/>
  <c r="AK7279" i="16"/>
  <c r="AK7291" i="16"/>
  <c r="AK7303" i="16"/>
  <c r="AK7315" i="16"/>
  <c r="AK7327" i="16"/>
  <c r="AK7339" i="16"/>
  <c r="AK7351" i="16"/>
  <c r="AK7363" i="16"/>
  <c r="AK7375" i="16"/>
  <c r="AK7387" i="16"/>
  <c r="AK7399" i="16"/>
  <c r="AK7411" i="16"/>
  <c r="AK7423" i="16"/>
  <c r="AK7435" i="16"/>
  <c r="AK7447" i="16"/>
  <c r="AK7459" i="16"/>
  <c r="AK7471" i="16"/>
  <c r="AK7483" i="16"/>
  <c r="AK7495" i="16"/>
  <c r="AK7507" i="16"/>
  <c r="AK7519" i="16"/>
  <c r="AK7531" i="16"/>
  <c r="AK7543" i="16"/>
  <c r="AK7555" i="16"/>
  <c r="AK7567" i="16"/>
  <c r="AK7579" i="16"/>
  <c r="AK7591" i="16"/>
  <c r="AK7603" i="16"/>
  <c r="AK7615" i="16"/>
  <c r="AK7627" i="16"/>
  <c r="AK7639" i="16"/>
  <c r="AK7651" i="16"/>
  <c r="AK7663" i="16"/>
  <c r="AK7675" i="16"/>
  <c r="AK7687" i="16"/>
  <c r="AK7699" i="16"/>
  <c r="AK7711" i="16"/>
  <c r="AK7723" i="16"/>
  <c r="AK7735" i="16"/>
  <c r="AK7747" i="16"/>
  <c r="AK7759" i="16"/>
  <c r="AK7771" i="16"/>
  <c r="AK7783" i="16"/>
  <c r="AK7795" i="16"/>
  <c r="AK7197" i="16"/>
  <c r="AK7209" i="16"/>
  <c r="AK7221" i="16"/>
  <c r="AK7233" i="16"/>
  <c r="AK7245" i="16"/>
  <c r="AK7257" i="16"/>
  <c r="AK7269" i="16"/>
  <c r="AK7281" i="16"/>
  <c r="AK7293" i="16"/>
  <c r="AK7305" i="16"/>
  <c r="AK7317" i="16"/>
  <c r="AK7329" i="16"/>
  <c r="AK7341" i="16"/>
  <c r="AK7353" i="16"/>
  <c r="AK7365" i="16"/>
  <c r="AK7377" i="16"/>
  <c r="AK7389" i="16"/>
  <c r="AK7401" i="16"/>
  <c r="AK7413" i="16"/>
  <c r="AK7425" i="16"/>
  <c r="AK7437" i="16"/>
  <c r="AK7449" i="16"/>
  <c r="AK7461" i="16"/>
  <c r="AK7473" i="16"/>
  <c r="AK7485" i="16"/>
  <c r="AK7497" i="16"/>
  <c r="AK7509" i="16"/>
  <c r="AK7521" i="16"/>
  <c r="AK7533" i="16"/>
  <c r="AK7545" i="16"/>
  <c r="AK7557" i="16"/>
  <c r="AK7569" i="16"/>
  <c r="AK7581" i="16"/>
  <c r="AK7593" i="16"/>
  <c r="AK7605" i="16"/>
  <c r="AK7617" i="16"/>
  <c r="AK7629" i="16"/>
  <c r="AK7641" i="16"/>
  <c r="AK7653" i="16"/>
  <c r="AK7665" i="16"/>
  <c r="AK7677" i="16"/>
  <c r="AK7689" i="16"/>
  <c r="AK7701" i="16"/>
  <c r="AK7713" i="16"/>
  <c r="AK7725" i="16"/>
  <c r="AK7737" i="16"/>
  <c r="AK7749" i="16"/>
  <c r="AK7761" i="16"/>
  <c r="AK7773" i="16"/>
  <c r="AK7785" i="16"/>
  <c r="AK7797" i="16"/>
  <c r="AK7198" i="16"/>
  <c r="AK7210" i="16"/>
  <c r="AK7222" i="16"/>
  <c r="AK7234" i="16"/>
  <c r="AK7246" i="16"/>
  <c r="AK7258" i="16"/>
  <c r="AK7270" i="16"/>
  <c r="AK7282" i="16"/>
  <c r="AK7294" i="16"/>
  <c r="AK7306" i="16"/>
  <c r="AK7318" i="16"/>
  <c r="AK7330" i="16"/>
  <c r="AK7342" i="16"/>
  <c r="AK7354" i="16"/>
  <c r="AK7366" i="16"/>
  <c r="AK7378" i="16"/>
  <c r="AK7390" i="16"/>
  <c r="AK7402" i="16"/>
  <c r="AK7414" i="16"/>
  <c r="AK7426" i="16"/>
  <c r="AK7438" i="16"/>
  <c r="AK7450" i="16"/>
  <c r="AK7462" i="16"/>
  <c r="AK7474" i="16"/>
  <c r="AK7486" i="16"/>
  <c r="AK7498" i="16"/>
  <c r="AK7510" i="16"/>
  <c r="AK7522" i="16"/>
  <c r="AK7534" i="16"/>
  <c r="AK7546" i="16"/>
  <c r="AK7558" i="16"/>
  <c r="AK7570" i="16"/>
  <c r="AK7582" i="16"/>
  <c r="AK7594" i="16"/>
  <c r="AK7606" i="16"/>
  <c r="AK7618" i="16"/>
  <c r="AK7630" i="16"/>
  <c r="AK7642" i="16"/>
  <c r="AK7654" i="16"/>
  <c r="AK7666" i="16"/>
  <c r="AK7678" i="16"/>
  <c r="AK7690" i="16"/>
  <c r="AK7702" i="16"/>
  <c r="AK7714" i="16"/>
  <c r="AK7726" i="16"/>
  <c r="AK7738" i="16"/>
  <c r="AK7750" i="16"/>
  <c r="AK7762" i="16"/>
  <c r="AK7774" i="16"/>
  <c r="AK7786" i="16"/>
  <c r="AK7199" i="16"/>
  <c r="AK7211" i="16"/>
  <c r="AK7223" i="16"/>
  <c r="AK7235" i="16"/>
  <c r="AK7247" i="16"/>
  <c r="AK7259" i="16"/>
  <c r="AK7271" i="16"/>
  <c r="AK7283" i="16"/>
  <c r="AK7295" i="16"/>
  <c r="AK7307" i="16"/>
  <c r="AK7319" i="16"/>
  <c r="AK7331" i="16"/>
  <c r="AK7343" i="16"/>
  <c r="AK7355" i="16"/>
  <c r="AK7367" i="16"/>
  <c r="AK7379" i="16"/>
  <c r="AK7391" i="16"/>
  <c r="AK7403" i="16"/>
  <c r="AK7415" i="16"/>
  <c r="AK7427" i="16"/>
  <c r="AK7439" i="16"/>
  <c r="AK7451" i="16"/>
  <c r="AK7463" i="16"/>
  <c r="AK7475" i="16"/>
  <c r="AK7487" i="16"/>
  <c r="AK7499" i="16"/>
  <c r="AK7511" i="16"/>
  <c r="AK7523" i="16"/>
  <c r="AK7535" i="16"/>
  <c r="AK7547" i="16"/>
  <c r="AK7559" i="16"/>
  <c r="AK7571" i="16"/>
  <c r="AK7583" i="16"/>
  <c r="AK7595" i="16"/>
  <c r="AK7607" i="16"/>
  <c r="AK7619" i="16"/>
  <c r="AK7631" i="16"/>
  <c r="AK7643" i="16"/>
  <c r="AK7655" i="16"/>
  <c r="AK7667" i="16"/>
  <c r="AK7679" i="16"/>
  <c r="AK7691" i="16"/>
  <c r="AK7703" i="16"/>
  <c r="AK7715" i="16"/>
  <c r="AK7727" i="16"/>
  <c r="AK7739" i="16"/>
  <c r="AK7751" i="16"/>
  <c r="AK7763" i="16"/>
  <c r="AK7775" i="16"/>
  <c r="AK7787" i="16"/>
  <c r="AK7200" i="16"/>
  <c r="AK7212" i="16"/>
  <c r="AK7224" i="16"/>
  <c r="AK7236" i="16"/>
  <c r="AK7248" i="16"/>
  <c r="AK7260" i="16"/>
  <c r="AK7272" i="16"/>
  <c r="AK7284" i="16"/>
  <c r="AK7296" i="16"/>
  <c r="AK7308" i="16"/>
  <c r="AK7320" i="16"/>
  <c r="AK7332" i="16"/>
  <c r="AK7344" i="16"/>
  <c r="AK7356" i="16"/>
  <c r="AK7368" i="16"/>
  <c r="AK7380" i="16"/>
  <c r="AK7392" i="16"/>
  <c r="AK7404" i="16"/>
  <c r="AK7416" i="16"/>
  <c r="AK7428" i="16"/>
  <c r="AK7440" i="16"/>
  <c r="AK7452" i="16"/>
  <c r="AK7464" i="16"/>
  <c r="AK7476" i="16"/>
  <c r="AK7488" i="16"/>
  <c r="AK7500" i="16"/>
  <c r="AK7512" i="16"/>
  <c r="AK7524" i="16"/>
  <c r="AK7536" i="16"/>
  <c r="AK7548" i="16"/>
  <c r="AK7560" i="16"/>
  <c r="AK7572" i="16"/>
  <c r="AK7584" i="16"/>
  <c r="AK7596" i="16"/>
  <c r="AK7608" i="16"/>
  <c r="AK7620" i="16"/>
  <c r="AK7632" i="16"/>
  <c r="AK7644" i="16"/>
  <c r="AK7656" i="16"/>
  <c r="AK7668" i="16"/>
  <c r="AK7680" i="16"/>
  <c r="AK7692" i="16"/>
  <c r="AK7704" i="16"/>
  <c r="AK7716" i="16"/>
  <c r="AK7203" i="16"/>
  <c r="AK7215" i="16"/>
  <c r="AK7227" i="16"/>
  <c r="AK7239" i="16"/>
  <c r="AK7251" i="16"/>
  <c r="AK7263" i="16"/>
  <c r="AK7275" i="16"/>
  <c r="AK7287" i="16"/>
  <c r="AK7299" i="16"/>
  <c r="AK7311" i="16"/>
  <c r="AK7323" i="16"/>
  <c r="AK7335" i="16"/>
  <c r="AK7347" i="16"/>
  <c r="AK7359" i="16"/>
  <c r="AK7371" i="16"/>
  <c r="AK7383" i="16"/>
  <c r="AK7395" i="16"/>
  <c r="AK7407" i="16"/>
  <c r="AK7419" i="16"/>
  <c r="AK7431" i="16"/>
  <c r="AK7443" i="16"/>
  <c r="AK7455" i="16"/>
  <c r="AK7467" i="16"/>
  <c r="AK7479" i="16"/>
  <c r="AK7491" i="16"/>
  <c r="AK7503" i="16"/>
  <c r="AK7515" i="16"/>
  <c r="AK7527" i="16"/>
  <c r="AK7539" i="16"/>
  <c r="AK7551" i="16"/>
  <c r="AK7563" i="16"/>
  <c r="AK7575" i="16"/>
  <c r="AK7587" i="16"/>
  <c r="AK7599" i="16"/>
  <c r="AK7611" i="16"/>
  <c r="AK7623" i="16"/>
  <c r="AK7635" i="16"/>
  <c r="AK7647" i="16"/>
  <c r="AK7659" i="16"/>
  <c r="AK7671" i="16"/>
  <c r="AK7683" i="16"/>
  <c r="AK7695" i="16"/>
  <c r="AK7707" i="16"/>
  <c r="AK7719" i="16"/>
  <c r="AK7731" i="16"/>
  <c r="AK7743" i="16"/>
  <c r="AK7755" i="16"/>
  <c r="AK7767" i="16"/>
  <c r="AK7779" i="16"/>
  <c r="AK7791" i="16"/>
  <c r="AK7204" i="16"/>
  <c r="AK7216" i="16"/>
  <c r="AK7228" i="16"/>
  <c r="AK7240" i="16"/>
  <c r="AK7252" i="16"/>
  <c r="AK7264" i="16"/>
  <c r="AK7276" i="16"/>
  <c r="AK7288" i="16"/>
  <c r="AK7300" i="16"/>
  <c r="AK7312" i="16"/>
  <c r="AK7324" i="16"/>
  <c r="AK7336" i="16"/>
  <c r="AK7348" i="16"/>
  <c r="AK7360" i="16"/>
  <c r="AK7372" i="16"/>
  <c r="AK7384" i="16"/>
  <c r="AK7396" i="16"/>
  <c r="AK7408" i="16"/>
  <c r="AK7420" i="16"/>
  <c r="AK7432" i="16"/>
  <c r="AK7444" i="16"/>
  <c r="AK7456" i="16"/>
  <c r="AK7468" i="16"/>
  <c r="AK7480" i="16"/>
  <c r="AK7492" i="16"/>
  <c r="AK7504" i="16"/>
  <c r="AK7516" i="16"/>
  <c r="AK7528" i="16"/>
  <c r="AK7540" i="16"/>
  <c r="AK7552" i="16"/>
  <c r="AK7564" i="16"/>
  <c r="AK7576" i="16"/>
  <c r="AK7588" i="16"/>
  <c r="AK7600" i="16"/>
  <c r="AK7612" i="16"/>
  <c r="AK7624" i="16"/>
  <c r="AK7636" i="16"/>
  <c r="AK7648" i="16"/>
  <c r="AK7660" i="16"/>
  <c r="AK7672" i="16"/>
  <c r="AK7684" i="16"/>
  <c r="AK7696" i="16"/>
  <c r="AK7708" i="16"/>
  <c r="AK7720" i="16"/>
  <c r="AK7732" i="16"/>
  <c r="AK7744" i="16"/>
  <c r="AK7756" i="16"/>
  <c r="AK7768" i="16"/>
  <c r="AK7780" i="16"/>
  <c r="AK7792" i="16"/>
  <c r="AK7214" i="16"/>
  <c r="AK7250" i="16"/>
  <c r="AK7286" i="16"/>
  <c r="AK7322" i="16"/>
  <c r="AK7358" i="16"/>
  <c r="AK7394" i="16"/>
  <c r="AK7430" i="16"/>
  <c r="AK7466" i="16"/>
  <c r="AK7502" i="16"/>
  <c r="AK7538" i="16"/>
  <c r="AK7574" i="16"/>
  <c r="AK7610" i="16"/>
  <c r="AK7646" i="16"/>
  <c r="AK7682" i="16"/>
  <c r="AK7718" i="16"/>
  <c r="AK7748" i="16"/>
  <c r="AK7777" i="16"/>
  <c r="AK7217" i="16"/>
  <c r="AK7253" i="16"/>
  <c r="AK7289" i="16"/>
  <c r="AK7325" i="16"/>
  <c r="AK7361" i="16"/>
  <c r="AK7397" i="16"/>
  <c r="AK7433" i="16"/>
  <c r="AK7469" i="16"/>
  <c r="AK7505" i="16"/>
  <c r="AK7541" i="16"/>
  <c r="AK7577" i="16"/>
  <c r="AK7613" i="16"/>
  <c r="AK7649" i="16"/>
  <c r="AK7685" i="16"/>
  <c r="AK7721" i="16"/>
  <c r="AK7752" i="16"/>
  <c r="AK7778" i="16"/>
  <c r="AK7220" i="16"/>
  <c r="AK7256" i="16"/>
  <c r="AK7292" i="16"/>
  <c r="AK7328" i="16"/>
  <c r="AK7364" i="16"/>
  <c r="AK7400" i="16"/>
  <c r="AK7436" i="16"/>
  <c r="AK7472" i="16"/>
  <c r="AK7508" i="16"/>
  <c r="AK7544" i="16"/>
  <c r="AK7580" i="16"/>
  <c r="AK7616" i="16"/>
  <c r="AK7652" i="16"/>
  <c r="AK7688" i="16"/>
  <c r="AK7724" i="16"/>
  <c r="AK7753" i="16"/>
  <c r="AK7781" i="16"/>
  <c r="AK7225" i="16"/>
  <c r="AK7261" i="16"/>
  <c r="AK7297" i="16"/>
  <c r="AK7333" i="16"/>
  <c r="AK7369" i="16"/>
  <c r="AK7405" i="16"/>
  <c r="AK7441" i="16"/>
  <c r="AK7477" i="16"/>
  <c r="AK7513" i="16"/>
  <c r="AK7549" i="16"/>
  <c r="AK7585" i="16"/>
  <c r="AK7621" i="16"/>
  <c r="AK7657" i="16"/>
  <c r="AK7693" i="16"/>
  <c r="AK7728" i="16"/>
  <c r="AK7754" i="16"/>
  <c r="AK7784" i="16"/>
  <c r="AK7226" i="16"/>
  <c r="AK7262" i="16"/>
  <c r="AK7298" i="16"/>
  <c r="AK7334" i="16"/>
  <c r="AK7370" i="16"/>
  <c r="AK7406" i="16"/>
  <c r="AK7442" i="16"/>
  <c r="AK7478" i="16"/>
  <c r="AK7514" i="16"/>
  <c r="AK7550" i="16"/>
  <c r="AK7586" i="16"/>
  <c r="AK7622" i="16"/>
  <c r="AK7658" i="16"/>
  <c r="AK7694" i="16"/>
  <c r="AK7729" i="16"/>
  <c r="AK7757" i="16"/>
  <c r="AK7788" i="16"/>
  <c r="AK7229" i="16"/>
  <c r="AK7265" i="16"/>
  <c r="AK7301" i="16"/>
  <c r="AK7337" i="16"/>
  <c r="AK7373" i="16"/>
  <c r="AK7409" i="16"/>
  <c r="AK7445" i="16"/>
  <c r="AK7481" i="16"/>
  <c r="AK7517" i="16"/>
  <c r="AK7553" i="16"/>
  <c r="AK7589" i="16"/>
  <c r="AK7625" i="16"/>
  <c r="AK7661" i="16"/>
  <c r="AK7697" i="16"/>
  <c r="AK7730" i="16"/>
  <c r="AK7760" i="16"/>
  <c r="AK7789" i="16"/>
  <c r="AK7196" i="16"/>
  <c r="AK7232" i="16"/>
  <c r="AK7268" i="16"/>
  <c r="AK7304" i="16"/>
  <c r="AK7340" i="16"/>
  <c r="AK7376" i="16"/>
  <c r="AK7412" i="16"/>
  <c r="AK7448" i="16"/>
  <c r="AK7484" i="16"/>
  <c r="AK7520" i="16"/>
  <c r="AK7556" i="16"/>
  <c r="AK7592" i="16"/>
  <c r="AK7628" i="16"/>
  <c r="AK7664" i="16"/>
  <c r="AK7700" i="16"/>
  <c r="AK7733" i="16"/>
  <c r="AK7764" i="16"/>
  <c r="AK7790" i="16"/>
  <c r="AK7201" i="16"/>
  <c r="AK7237" i="16"/>
  <c r="AK7273" i="16"/>
  <c r="AK7309" i="16"/>
  <c r="AK7345" i="16"/>
  <c r="AK7381" i="16"/>
  <c r="AK7417" i="16"/>
  <c r="AK7453" i="16"/>
  <c r="AK7489" i="16"/>
  <c r="AK7525" i="16"/>
  <c r="AK7561" i="16"/>
  <c r="AK7597" i="16"/>
  <c r="AK7633" i="16"/>
  <c r="AK7669" i="16"/>
  <c r="AK7705" i="16"/>
  <c r="AK7736" i="16"/>
  <c r="AK7765" i="16"/>
  <c r="AK7793" i="16"/>
  <c r="AK7202" i="16"/>
  <c r="AK7238" i="16"/>
  <c r="AK7274" i="16"/>
  <c r="AK7310" i="16"/>
  <c r="AK7346" i="16"/>
  <c r="AK7382" i="16"/>
  <c r="AK7418" i="16"/>
  <c r="AK7454" i="16"/>
  <c r="AK7490" i="16"/>
  <c r="AK7526" i="16"/>
  <c r="AK7562" i="16"/>
  <c r="AK7598" i="16"/>
  <c r="AK7634" i="16"/>
  <c r="AK7670" i="16"/>
  <c r="AK7706" i="16"/>
  <c r="AK7740" i="16"/>
  <c r="AK7766" i="16"/>
  <c r="AK7796" i="16"/>
  <c r="AK7205" i="16"/>
  <c r="AK7241" i="16"/>
  <c r="AK7277" i="16"/>
  <c r="AK7313" i="16"/>
  <c r="AK7349" i="16"/>
  <c r="AK7385" i="16"/>
  <c r="AK7421" i="16"/>
  <c r="AK7457" i="16"/>
  <c r="AK7493" i="16"/>
  <c r="AK7529" i="16"/>
  <c r="AK7565" i="16"/>
  <c r="AK7601" i="16"/>
  <c r="AK7637" i="16"/>
  <c r="AK7673" i="16"/>
  <c r="AK7709" i="16"/>
  <c r="AK7741" i="16"/>
  <c r="AK7769" i="16"/>
  <c r="AK7316" i="16"/>
  <c r="AK7532" i="16"/>
  <c r="AK7742" i="16"/>
  <c r="AK7321" i="16"/>
  <c r="AK7537" i="16"/>
  <c r="AK7745" i="16"/>
  <c r="AK7352" i="16"/>
  <c r="AK7568" i="16"/>
  <c r="AK7772" i="16"/>
  <c r="AK7357" i="16"/>
  <c r="AK7573" i="16"/>
  <c r="AK7776" i="16"/>
  <c r="AK7388" i="16"/>
  <c r="AK7604" i="16"/>
  <c r="AK7393" i="16"/>
  <c r="AK7609" i="16"/>
  <c r="AK7208" i="16"/>
  <c r="AK7424" i="16"/>
  <c r="AK7640" i="16"/>
  <c r="AK7213" i="16"/>
  <c r="AK7429" i="16"/>
  <c r="AK7645" i="16"/>
  <c r="AK7244" i="16"/>
  <c r="AK7460" i="16"/>
  <c r="AK7676" i="16"/>
  <c r="AK7249" i="16"/>
  <c r="AK7465" i="16"/>
  <c r="AK7681" i="16"/>
  <c r="AK7280" i="16"/>
  <c r="AK7496" i="16"/>
  <c r="AK7712" i="16"/>
  <c r="AK7285" i="16"/>
  <c r="AK7501" i="16"/>
  <c r="AK7717" i="16"/>
  <c r="N111" i="16"/>
  <c r="AK6266" i="16"/>
  <c r="AK6278" i="16"/>
  <c r="AK6290" i="16"/>
  <c r="AK6302" i="16"/>
  <c r="AK6314" i="16"/>
  <c r="AK6326" i="16"/>
  <c r="AK6338" i="16"/>
  <c r="AK6350" i="16"/>
  <c r="AK6362" i="16"/>
  <c r="AK6374" i="16"/>
  <c r="AK6386" i="16"/>
  <c r="AK6398" i="16"/>
  <c r="AK6410" i="16"/>
  <c r="AK6422" i="16"/>
  <c r="AK6267" i="16"/>
  <c r="AK6279" i="16"/>
  <c r="AK6291" i="16"/>
  <c r="AK6303" i="16"/>
  <c r="AK6315" i="16"/>
  <c r="AK6327" i="16"/>
  <c r="AK6339" i="16"/>
  <c r="AK6351" i="16"/>
  <c r="AK6363" i="16"/>
  <c r="AK6375" i="16"/>
  <c r="AK6387" i="16"/>
  <c r="AK6399" i="16"/>
  <c r="AK6411" i="16"/>
  <c r="AK6423" i="16"/>
  <c r="AK6269" i="16"/>
  <c r="AK6281" i="16"/>
  <c r="AK6293" i="16"/>
  <c r="AK6305" i="16"/>
  <c r="AK6317" i="16"/>
  <c r="AK6329" i="16"/>
  <c r="AK6341" i="16"/>
  <c r="AK6353" i="16"/>
  <c r="AK6365" i="16"/>
  <c r="AK6377" i="16"/>
  <c r="AK6389" i="16"/>
  <c r="AK6401" i="16"/>
  <c r="AK6413" i="16"/>
  <c r="AK6425" i="16"/>
  <c r="AK6270" i="16"/>
  <c r="AK6282" i="16"/>
  <c r="AK6294" i="16"/>
  <c r="AK6306" i="16"/>
  <c r="AK6318" i="16"/>
  <c r="AK6330" i="16"/>
  <c r="AK6342" i="16"/>
  <c r="AK6354" i="16"/>
  <c r="AK6366" i="16"/>
  <c r="AK6378" i="16"/>
  <c r="AK6390" i="16"/>
  <c r="AK6402" i="16"/>
  <c r="AK6414" i="16"/>
  <c r="AK6426" i="16"/>
  <c r="AK6271" i="16"/>
  <c r="AK6283" i="16"/>
  <c r="AK6295" i="16"/>
  <c r="AK6307" i="16"/>
  <c r="AK6319" i="16"/>
  <c r="AK6331" i="16"/>
  <c r="AK6343" i="16"/>
  <c r="AK6355" i="16"/>
  <c r="AK6367" i="16"/>
  <c r="AK6379" i="16"/>
  <c r="AK6391" i="16"/>
  <c r="AK6403" i="16"/>
  <c r="AK6415" i="16"/>
  <c r="AK6427" i="16"/>
  <c r="AK6272" i="16"/>
  <c r="AK6284" i="16"/>
  <c r="AK6296" i="16"/>
  <c r="AK6308" i="16"/>
  <c r="AK6320" i="16"/>
  <c r="AK6332" i="16"/>
  <c r="AK6344" i="16"/>
  <c r="AK6356" i="16"/>
  <c r="AK6368" i="16"/>
  <c r="AK6380" i="16"/>
  <c r="AK6392" i="16"/>
  <c r="AK6404" i="16"/>
  <c r="AK6416" i="16"/>
  <c r="AK6428" i="16"/>
  <c r="AK6263" i="16"/>
  <c r="AK6275" i="16"/>
  <c r="AK6287" i="16"/>
  <c r="AK6299" i="16"/>
  <c r="AK6311" i="16"/>
  <c r="AK6323" i="16"/>
  <c r="AK6335" i="16"/>
  <c r="AK6347" i="16"/>
  <c r="AK6359" i="16"/>
  <c r="AK6371" i="16"/>
  <c r="AK6383" i="16"/>
  <c r="AK6395" i="16"/>
  <c r="AK6407" i="16"/>
  <c r="AK6419" i="16"/>
  <c r="AK6431" i="16"/>
  <c r="AK6264" i="16"/>
  <c r="AK6276" i="16"/>
  <c r="AK6288" i="16"/>
  <c r="AK6300" i="16"/>
  <c r="AK6312" i="16"/>
  <c r="AK6324" i="16"/>
  <c r="AK6336" i="16"/>
  <c r="AK6348" i="16"/>
  <c r="AK6360" i="16"/>
  <c r="AK6372" i="16"/>
  <c r="AK6384" i="16"/>
  <c r="AK6396" i="16"/>
  <c r="AK6408" i="16"/>
  <c r="AK6420" i="16"/>
  <c r="AK6432" i="16"/>
  <c r="AK6273" i="16"/>
  <c r="AK6309" i="16"/>
  <c r="AK6345" i="16"/>
  <c r="AK6381" i="16"/>
  <c r="AK6417" i="16"/>
  <c r="AK6274" i="16"/>
  <c r="AK6310" i="16"/>
  <c r="AK6346" i="16"/>
  <c r="AK6382" i="16"/>
  <c r="AK6418" i="16"/>
  <c r="AK6277" i="16"/>
  <c r="AK6313" i="16"/>
  <c r="AK6349" i="16"/>
  <c r="AK6385" i="16"/>
  <c r="AK6421" i="16"/>
  <c r="AK6280" i="16"/>
  <c r="AK6316" i="16"/>
  <c r="AK6352" i="16"/>
  <c r="AK6388" i="16"/>
  <c r="AK6424" i="16"/>
  <c r="AK6285" i="16"/>
  <c r="AK6321" i="16"/>
  <c r="AK6357" i="16"/>
  <c r="AK6393" i="16"/>
  <c r="AK6429" i="16"/>
  <c r="AK6286" i="16"/>
  <c r="AK6322" i="16"/>
  <c r="AK6358" i="16"/>
  <c r="AK6394" i="16"/>
  <c r="AK6430" i="16"/>
  <c r="AK6289" i="16"/>
  <c r="AK6325" i="16"/>
  <c r="AK6361" i="16"/>
  <c r="AK6397" i="16"/>
  <c r="AK6433" i="16"/>
  <c r="AK6292" i="16"/>
  <c r="AK6328" i="16"/>
  <c r="AK6364" i="16"/>
  <c r="AK6400" i="16"/>
  <c r="AK6261" i="16"/>
  <c r="AK6297" i="16"/>
  <c r="AK6333" i="16"/>
  <c r="AK6369" i="16"/>
  <c r="AK6405" i="16"/>
  <c r="AK6262" i="16"/>
  <c r="AK6298" i="16"/>
  <c r="AK6334" i="16"/>
  <c r="AK6370" i="16"/>
  <c r="AK6406" i="16"/>
  <c r="AK6265" i="16"/>
  <c r="AK6301" i="16"/>
  <c r="AK6337" i="16"/>
  <c r="AK6373" i="16"/>
  <c r="AK6409" i="16"/>
  <c r="AK6268" i="16"/>
  <c r="AK6304" i="16"/>
  <c r="AK6340" i="16"/>
  <c r="AK6376" i="16"/>
  <c r="AK6412" i="16"/>
  <c r="N99" i="16"/>
  <c r="AK5221" i="16"/>
  <c r="AK5233" i="16"/>
  <c r="AK5245" i="16"/>
  <c r="AK5257" i="16"/>
  <c r="AK5269" i="16"/>
  <c r="AK5281" i="16"/>
  <c r="AK5293" i="16"/>
  <c r="AK5305" i="16"/>
  <c r="AK5222" i="16"/>
  <c r="AK5234" i="16"/>
  <c r="AK5246" i="16"/>
  <c r="AK5258" i="16"/>
  <c r="AK5270" i="16"/>
  <c r="AK5282" i="16"/>
  <c r="AK5294" i="16"/>
  <c r="AK5306" i="16"/>
  <c r="AK5224" i="16"/>
  <c r="AK5236" i="16"/>
  <c r="AK5248" i="16"/>
  <c r="AK5260" i="16"/>
  <c r="AK5272" i="16"/>
  <c r="AK5284" i="16"/>
  <c r="AK5296" i="16"/>
  <c r="AK5308" i="16"/>
  <c r="AK5225" i="16"/>
  <c r="AK5237" i="16"/>
  <c r="AK5249" i="16"/>
  <c r="AK5261" i="16"/>
  <c r="AK5273" i="16"/>
  <c r="AK5285" i="16"/>
  <c r="AK5297" i="16"/>
  <c r="AK5309" i="16"/>
  <c r="AK5226" i="16"/>
  <c r="AK5238" i="16"/>
  <c r="AK5250" i="16"/>
  <c r="AK5262" i="16"/>
  <c r="AK5274" i="16"/>
  <c r="AK5286" i="16"/>
  <c r="AK5298" i="16"/>
  <c r="AK5310" i="16"/>
  <c r="AK5215" i="16"/>
  <c r="AK5227" i="16"/>
  <c r="AK5239" i="16"/>
  <c r="AK5251" i="16"/>
  <c r="AK5263" i="16"/>
  <c r="AK5275" i="16"/>
  <c r="AK5287" i="16"/>
  <c r="AK5299" i="16"/>
  <c r="AK5311" i="16"/>
  <c r="AK5218" i="16"/>
  <c r="AK5230" i="16"/>
  <c r="AK5242" i="16"/>
  <c r="AK5254" i="16"/>
  <c r="AK5266" i="16"/>
  <c r="AK5278" i="16"/>
  <c r="AK5290" i="16"/>
  <c r="AK5302" i="16"/>
  <c r="AK5219" i="16"/>
  <c r="AK5231" i="16"/>
  <c r="AK5243" i="16"/>
  <c r="AK5255" i="16"/>
  <c r="AK5267" i="16"/>
  <c r="AK5279" i="16"/>
  <c r="AK5291" i="16"/>
  <c r="AK5303" i="16"/>
  <c r="AK5241" i="16"/>
  <c r="AK5277" i="16"/>
  <c r="AK5244" i="16"/>
  <c r="AK5280" i="16"/>
  <c r="AK5247" i="16"/>
  <c r="AK5283" i="16"/>
  <c r="AK5216" i="16"/>
  <c r="AK5252" i="16"/>
  <c r="AK5288" i="16"/>
  <c r="AK5217" i="16"/>
  <c r="AK5253" i="16"/>
  <c r="AK5289" i="16"/>
  <c r="AK5220" i="16"/>
  <c r="AK5256" i="16"/>
  <c r="AK5292" i="16"/>
  <c r="AK5223" i="16"/>
  <c r="AK5259" i="16"/>
  <c r="AK5295" i="16"/>
  <c r="AK5228" i="16"/>
  <c r="AK5264" i="16"/>
  <c r="AK5300" i="16"/>
  <c r="AK5229" i="16"/>
  <c r="AK5265" i="16"/>
  <c r="AK5301" i="16"/>
  <c r="AK5232" i="16"/>
  <c r="AK5268" i="16"/>
  <c r="AK5304" i="16"/>
  <c r="AK5235" i="16"/>
  <c r="AK5271" i="16"/>
  <c r="AK5307" i="16"/>
  <c r="AK5240" i="16"/>
  <c r="AK5276" i="16"/>
  <c r="AK5312" i="16"/>
  <c r="N79" i="16"/>
  <c r="AK4321" i="16"/>
  <c r="AK4333" i="16"/>
  <c r="AK4345" i="16"/>
  <c r="AK4322" i="16"/>
  <c r="AK4334" i="16"/>
  <c r="AK4346" i="16"/>
  <c r="AK4323" i="16"/>
  <c r="AK4335" i="16"/>
  <c r="AK4347" i="16"/>
  <c r="AK4324" i="16"/>
  <c r="AK4336" i="16"/>
  <c r="AK4348" i="16"/>
  <c r="AK4325" i="16"/>
  <c r="AK4337" i="16"/>
  <c r="AK4349" i="16"/>
  <c r="AK4326" i="16"/>
  <c r="AK4338" i="16"/>
  <c r="AK4350" i="16"/>
  <c r="AK4327" i="16"/>
  <c r="AK4339" i="16"/>
  <c r="AK4328" i="16"/>
  <c r="AK4340" i="16"/>
  <c r="AK4329" i="16"/>
  <c r="AK4341" i="16"/>
  <c r="AK4330" i="16"/>
  <c r="AK4342" i="16"/>
  <c r="AK4331" i="16"/>
  <c r="AK4343" i="16"/>
  <c r="AK4344" i="16"/>
  <c r="AK4332" i="16"/>
  <c r="N63" i="16"/>
  <c r="AK3361" i="16"/>
  <c r="AK3373" i="16"/>
  <c r="AK3385" i="16"/>
  <c r="AK3397" i="16"/>
  <c r="AK3364" i="16"/>
  <c r="AK3376" i="16"/>
  <c r="AK3388" i="16"/>
  <c r="AK3400" i="16"/>
  <c r="AK3367" i="16"/>
  <c r="AK3379" i="16"/>
  <c r="AK3391" i="16"/>
  <c r="AK3403" i="16"/>
  <c r="AK3370" i="16"/>
  <c r="AK3386" i="16"/>
  <c r="AK3402" i="16"/>
  <c r="AK3371" i="16"/>
  <c r="AK3387" i="16"/>
  <c r="AK3404" i="16"/>
  <c r="AK3372" i="16"/>
  <c r="AK3389" i="16"/>
  <c r="AK3405" i="16"/>
  <c r="AK3374" i="16"/>
  <c r="AK3390" i="16"/>
  <c r="AK3406" i="16"/>
  <c r="AK3359" i="16"/>
  <c r="AK3375" i="16"/>
  <c r="AK3392" i="16"/>
  <c r="AK3407" i="16"/>
  <c r="AK3360" i="16"/>
  <c r="AK3377" i="16"/>
  <c r="AK3393" i="16"/>
  <c r="AK3362" i="16"/>
  <c r="AK3378" i="16"/>
  <c r="AK3394" i="16"/>
  <c r="AK3363" i="16"/>
  <c r="AK3380" i="16"/>
  <c r="AK3395" i="16"/>
  <c r="AK3365" i="16"/>
  <c r="AK3381" i="16"/>
  <c r="AK3396" i="16"/>
  <c r="AK3366" i="16"/>
  <c r="AK3382" i="16"/>
  <c r="AK3398" i="16"/>
  <c r="AK3368" i="16"/>
  <c r="AK3383" i="16"/>
  <c r="AK3399" i="16"/>
  <c r="AK3401" i="16"/>
  <c r="AK3369" i="16"/>
  <c r="AK3384" i="16"/>
  <c r="N45" i="16"/>
  <c r="AK2185" i="16"/>
  <c r="AK2197" i="16"/>
  <c r="AK2209" i="16"/>
  <c r="AK2221" i="16"/>
  <c r="AK2233" i="16"/>
  <c r="AK2186" i="16"/>
  <c r="AK2198" i="16"/>
  <c r="AK2210" i="16"/>
  <c r="AK2222" i="16"/>
  <c r="AK2187" i="16"/>
  <c r="AK2199" i="16"/>
  <c r="AK2211" i="16"/>
  <c r="AK2223" i="16"/>
  <c r="AK2188" i="16"/>
  <c r="AK2200" i="16"/>
  <c r="AK2212" i="16"/>
  <c r="AK2224" i="16"/>
  <c r="AK2189" i="16"/>
  <c r="AK2201" i="16"/>
  <c r="AK2213" i="16"/>
  <c r="AK2225" i="16"/>
  <c r="AK2190" i="16"/>
  <c r="AK2202" i="16"/>
  <c r="AK2214" i="16"/>
  <c r="AK2226" i="16"/>
  <c r="AK2191" i="16"/>
  <c r="AK2203" i="16"/>
  <c r="AK2215" i="16"/>
  <c r="AK2227" i="16"/>
  <c r="AK2192" i="16"/>
  <c r="AK2204" i="16"/>
  <c r="AK2216" i="16"/>
  <c r="AK2228" i="16"/>
  <c r="AK2181" i="16"/>
  <c r="AK2193" i="16"/>
  <c r="AK2205" i="16"/>
  <c r="AK2217" i="16"/>
  <c r="AK2229" i="16"/>
  <c r="AK2183" i="16"/>
  <c r="AK2195" i="16"/>
  <c r="AK2207" i="16"/>
  <c r="AK2219" i="16"/>
  <c r="AK2231" i="16"/>
  <c r="AK2184" i="16"/>
  <c r="AK2196" i="16"/>
  <c r="AK2208" i="16"/>
  <c r="AK2220" i="16"/>
  <c r="AK2232" i="16"/>
  <c r="AK2230" i="16"/>
  <c r="AK2182" i="16"/>
  <c r="AK2194" i="16"/>
  <c r="AK2206" i="16"/>
  <c r="AK2218" i="16"/>
  <c r="AK764" i="16"/>
  <c r="N28" i="16"/>
  <c r="AK769" i="16"/>
  <c r="AK770" i="16"/>
  <c r="AK762" i="16"/>
  <c r="AK777" i="16"/>
  <c r="AK789" i="16"/>
  <c r="AK801" i="16"/>
  <c r="AK763" i="16"/>
  <c r="AK778" i="16"/>
  <c r="AK790" i="16"/>
  <c r="AK802" i="16"/>
  <c r="AK765" i="16"/>
  <c r="AK779" i="16"/>
  <c r="AK791" i="16"/>
  <c r="AK803" i="16"/>
  <c r="AK766" i="16"/>
  <c r="AK780" i="16"/>
  <c r="AK792" i="16"/>
  <c r="AK804" i="16"/>
  <c r="AK767" i="16"/>
  <c r="AK781" i="16"/>
  <c r="AK793" i="16"/>
  <c r="AK805" i="16"/>
  <c r="AK768" i="16"/>
  <c r="AK782" i="16"/>
  <c r="AK794" i="16"/>
  <c r="AK806" i="16"/>
  <c r="AK771" i="16"/>
  <c r="AK783" i="16"/>
  <c r="AK795" i="16"/>
  <c r="AK807" i="16"/>
  <c r="AK772" i="16"/>
  <c r="AK784" i="16"/>
  <c r="AK796" i="16"/>
  <c r="AK808" i="16"/>
  <c r="AK773" i="16"/>
  <c r="AK785" i="16"/>
  <c r="AK797" i="16"/>
  <c r="AK809" i="16"/>
  <c r="AK774" i="16"/>
  <c r="AK786" i="16"/>
  <c r="AK798" i="16"/>
  <c r="AK799" i="16"/>
  <c r="AK800" i="16"/>
  <c r="AK761" i="16"/>
  <c r="AK775" i="16"/>
  <c r="AK776" i="16"/>
  <c r="AK787" i="16"/>
  <c r="AK788" i="16"/>
  <c r="N51" i="16"/>
  <c r="AK2656" i="16"/>
  <c r="AK2668" i="16"/>
  <c r="AK2680" i="16"/>
  <c r="AK2658" i="16"/>
  <c r="AK2659" i="16"/>
  <c r="AK2671" i="16"/>
  <c r="AK2683" i="16"/>
  <c r="AK2651" i="16"/>
  <c r="AK2652" i="16"/>
  <c r="AK2664" i="16"/>
  <c r="AK2676" i="16"/>
  <c r="AK2688" i="16"/>
  <c r="AK2650" i="16"/>
  <c r="AK2669" i="16"/>
  <c r="AK2685" i="16"/>
  <c r="AK2698" i="16"/>
  <c r="AK2710" i="16"/>
  <c r="AK2722" i="16"/>
  <c r="AK2653" i="16"/>
  <c r="AK2670" i="16"/>
  <c r="AK2686" i="16"/>
  <c r="AK2699" i="16"/>
  <c r="AK2711" i="16"/>
  <c r="AK2723" i="16"/>
  <c r="AK2654" i="16"/>
  <c r="AK2672" i="16"/>
  <c r="AK2687" i="16"/>
  <c r="AK2700" i="16"/>
  <c r="AK2712" i="16"/>
  <c r="AK2724" i="16"/>
  <c r="AK2655" i="16"/>
  <c r="AK2673" i="16"/>
  <c r="AK2689" i="16"/>
  <c r="AK2701" i="16"/>
  <c r="AK2713" i="16"/>
  <c r="AK2725" i="16"/>
  <c r="AK2657" i="16"/>
  <c r="AK2674" i="16"/>
  <c r="AK2690" i="16"/>
  <c r="AK2702" i="16"/>
  <c r="AK2714" i="16"/>
  <c r="AK2660" i="16"/>
  <c r="AK2675" i="16"/>
  <c r="AK2691" i="16"/>
  <c r="AK2703" i="16"/>
  <c r="AK2715" i="16"/>
  <c r="AK2661" i="16"/>
  <c r="AK2677" i="16"/>
  <c r="AK2692" i="16"/>
  <c r="AK2704" i="16"/>
  <c r="AK2716" i="16"/>
  <c r="AK2662" i="16"/>
  <c r="AK2678" i="16"/>
  <c r="AK2693" i="16"/>
  <c r="AK2705" i="16"/>
  <c r="AK2717" i="16"/>
  <c r="AK2663" i="16"/>
  <c r="AK2679" i="16"/>
  <c r="AK2694" i="16"/>
  <c r="AK2706" i="16"/>
  <c r="AK2718" i="16"/>
  <c r="AK2665" i="16"/>
  <c r="AK2681" i="16"/>
  <c r="AK2695" i="16"/>
  <c r="AK2707" i="16"/>
  <c r="AK2719" i="16"/>
  <c r="AK2666" i="16"/>
  <c r="AK2682" i="16"/>
  <c r="AK2696" i="16"/>
  <c r="AK2708" i="16"/>
  <c r="AK2720" i="16"/>
  <c r="AK2721" i="16"/>
  <c r="AK2667" i="16"/>
  <c r="AK2684" i="16"/>
  <c r="AK2697" i="16"/>
  <c r="AK2709" i="16"/>
  <c r="N249" i="16"/>
  <c r="AK16462" i="16"/>
  <c r="AK16463" i="16"/>
  <c r="AK16464" i="16"/>
  <c r="AK16465" i="16"/>
  <c r="AK16466" i="16"/>
  <c r="AK16468" i="16"/>
  <c r="AK16467" i="16"/>
  <c r="AK16470" i="16"/>
  <c r="AK16471" i="16"/>
  <c r="AK16469" i="16"/>
  <c r="N232" i="16"/>
  <c r="AK15343" i="16"/>
  <c r="AK15355" i="16"/>
  <c r="AK15367" i="16"/>
  <c r="AK15379" i="16"/>
  <c r="AK15391" i="16"/>
  <c r="AK15403" i="16"/>
  <c r="AK15344" i="16"/>
  <c r="AK15356" i="16"/>
  <c r="AK15368" i="16"/>
  <c r="AK15380" i="16"/>
  <c r="AK15392" i="16"/>
  <c r="AK15404" i="16"/>
  <c r="AK15347" i="16"/>
  <c r="AK15359" i="16"/>
  <c r="AK15371" i="16"/>
  <c r="AK15383" i="16"/>
  <c r="AK15395" i="16"/>
  <c r="AK15407" i="16"/>
  <c r="AK15350" i="16"/>
  <c r="AK15365" i="16"/>
  <c r="AK15382" i="16"/>
  <c r="AK15398" i="16"/>
  <c r="AK15413" i="16"/>
  <c r="AK15425" i="16"/>
  <c r="AK15351" i="16"/>
  <c r="AK15366" i="16"/>
  <c r="AK15384" i="16"/>
  <c r="AK15399" i="16"/>
  <c r="AK15414" i="16"/>
  <c r="AK15426" i="16"/>
  <c r="AK15353" i="16"/>
  <c r="AK15370" i="16"/>
  <c r="AK15386" i="16"/>
  <c r="AK15401" i="16"/>
  <c r="AK15416" i="16"/>
  <c r="AK15428" i="16"/>
  <c r="AK15354" i="16"/>
  <c r="AK15372" i="16"/>
  <c r="AK15387" i="16"/>
  <c r="AK15402" i="16"/>
  <c r="AK15417" i="16"/>
  <c r="AK15429" i="16"/>
  <c r="AK15340" i="16"/>
  <c r="AK15357" i="16"/>
  <c r="AK15373" i="16"/>
  <c r="AK15388" i="16"/>
  <c r="AK15405" i="16"/>
  <c r="AK15418" i="16"/>
  <c r="AK15341" i="16"/>
  <c r="AK15358" i="16"/>
  <c r="AK15374" i="16"/>
  <c r="AK15389" i="16"/>
  <c r="AK15406" i="16"/>
  <c r="AK15419" i="16"/>
  <c r="AK15348" i="16"/>
  <c r="AK15363" i="16"/>
  <c r="AK15378" i="16"/>
  <c r="AK15396" i="16"/>
  <c r="AK15411" i="16"/>
  <c r="AK15423" i="16"/>
  <c r="AK15361" i="16"/>
  <c r="AK15397" i="16"/>
  <c r="AK15362" i="16"/>
  <c r="AK15400" i="16"/>
  <c r="AK15364" i="16"/>
  <c r="AK15408" i="16"/>
  <c r="AK15369" i="16"/>
  <c r="AK15409" i="16"/>
  <c r="AK15375" i="16"/>
  <c r="AK15410" i="16"/>
  <c r="AK15376" i="16"/>
  <c r="AK15412" i="16"/>
  <c r="AK15342" i="16"/>
  <c r="AK15377" i="16"/>
  <c r="AK15415" i="16"/>
  <c r="AK15345" i="16"/>
  <c r="AK15381" i="16"/>
  <c r="AK15420" i="16"/>
  <c r="AK15346" i="16"/>
  <c r="AK15385" i="16"/>
  <c r="AK15421" i="16"/>
  <c r="AK15349" i="16"/>
  <c r="AK15390" i="16"/>
  <c r="AK15422" i="16"/>
  <c r="AK15394" i="16"/>
  <c r="AK15352" i="16"/>
  <c r="AK15393" i="16"/>
  <c r="AK15424" i="16"/>
  <c r="AK15360" i="16"/>
  <c r="AK15427" i="16"/>
  <c r="N216" i="16"/>
  <c r="AK14682" i="16"/>
  <c r="N199" i="16"/>
  <c r="AK13692" i="16"/>
  <c r="AK13704" i="16"/>
  <c r="AK13716" i="16"/>
  <c r="AK13728" i="16"/>
  <c r="AK13740" i="16"/>
  <c r="AK13752" i="16"/>
  <c r="AK13764" i="16"/>
  <c r="AK13776" i="16"/>
  <c r="AK13788" i="16"/>
  <c r="AK13800" i="16"/>
  <c r="AK13812" i="16"/>
  <c r="AK13824" i="16"/>
  <c r="AK13836" i="16"/>
  <c r="AK13848" i="16"/>
  <c r="AK13860" i="16"/>
  <c r="AK13872" i="16"/>
  <c r="AK13884" i="16"/>
  <c r="AK13896" i="16"/>
  <c r="AK13908" i="16"/>
  <c r="AK13920" i="16"/>
  <c r="AK13932" i="16"/>
  <c r="AK13944" i="16"/>
  <c r="AK13956" i="16"/>
  <c r="AK13968" i="16"/>
  <c r="AK13980" i="16"/>
  <c r="AK13992" i="16"/>
  <c r="AK13693" i="16"/>
  <c r="AK13705" i="16"/>
  <c r="AK13717" i="16"/>
  <c r="AK13729" i="16"/>
  <c r="AK13741" i="16"/>
  <c r="AK13753" i="16"/>
  <c r="AK13765" i="16"/>
  <c r="AK13777" i="16"/>
  <c r="AK13789" i="16"/>
  <c r="AK13801" i="16"/>
  <c r="AK13813" i="16"/>
  <c r="AK13825" i="16"/>
  <c r="AK13837" i="16"/>
  <c r="AK13849" i="16"/>
  <c r="AK13861" i="16"/>
  <c r="AK13873" i="16"/>
  <c r="AK13885" i="16"/>
  <c r="AK13897" i="16"/>
  <c r="AK13909" i="16"/>
  <c r="AK13921" i="16"/>
  <c r="AK13933" i="16"/>
  <c r="AK13945" i="16"/>
  <c r="AK13957" i="16"/>
  <c r="AK13969" i="16"/>
  <c r="AK13981" i="16"/>
  <c r="AK13993" i="16"/>
  <c r="AK13683" i="16"/>
  <c r="AK13695" i="16"/>
  <c r="AK13707" i="16"/>
  <c r="AK13719" i="16"/>
  <c r="AK13731" i="16"/>
  <c r="AK13743" i="16"/>
  <c r="AK13755" i="16"/>
  <c r="AK13767" i="16"/>
  <c r="AK13779" i="16"/>
  <c r="AK13791" i="16"/>
  <c r="AK13803" i="16"/>
  <c r="AK13815" i="16"/>
  <c r="AK13827" i="16"/>
  <c r="AK13839" i="16"/>
  <c r="AK13851" i="16"/>
  <c r="AK13863" i="16"/>
  <c r="AK13875" i="16"/>
  <c r="AK13887" i="16"/>
  <c r="AK13899" i="16"/>
  <c r="AK13911" i="16"/>
  <c r="AK13923" i="16"/>
  <c r="AK13935" i="16"/>
  <c r="AK13947" i="16"/>
  <c r="AK13959" i="16"/>
  <c r="AK13971" i="16"/>
  <c r="AK13983" i="16"/>
  <c r="AK13995" i="16"/>
  <c r="AK13685" i="16"/>
  <c r="AK13697" i="16"/>
  <c r="AK13709" i="16"/>
  <c r="AK13721" i="16"/>
  <c r="AK13733" i="16"/>
  <c r="AK13745" i="16"/>
  <c r="AK13757" i="16"/>
  <c r="AK13769" i="16"/>
  <c r="AK13781" i="16"/>
  <c r="AK13793" i="16"/>
  <c r="AK13805" i="16"/>
  <c r="AK13817" i="16"/>
  <c r="AK13829" i="16"/>
  <c r="AK13841" i="16"/>
  <c r="AK13853" i="16"/>
  <c r="AK13865" i="16"/>
  <c r="AK13877" i="16"/>
  <c r="AK13889" i="16"/>
  <c r="AK13901" i="16"/>
  <c r="AK13913" i="16"/>
  <c r="AK13925" i="16"/>
  <c r="AK13937" i="16"/>
  <c r="AK13949" i="16"/>
  <c r="AK13961" i="16"/>
  <c r="AK13973" i="16"/>
  <c r="AK13985" i="16"/>
  <c r="AK13997" i="16"/>
  <c r="AK13686" i="16"/>
  <c r="AK13698" i="16"/>
  <c r="AK13710" i="16"/>
  <c r="AK13722" i="16"/>
  <c r="AK13734" i="16"/>
  <c r="AK13746" i="16"/>
  <c r="AK13758" i="16"/>
  <c r="AK13770" i="16"/>
  <c r="AK13782" i="16"/>
  <c r="AK13794" i="16"/>
  <c r="AK13806" i="16"/>
  <c r="AK13818" i="16"/>
  <c r="AK13830" i="16"/>
  <c r="AK13842" i="16"/>
  <c r="AK13854" i="16"/>
  <c r="AK13866" i="16"/>
  <c r="AK13878" i="16"/>
  <c r="AK13890" i="16"/>
  <c r="AK13902" i="16"/>
  <c r="AK13914" i="16"/>
  <c r="AK13926" i="16"/>
  <c r="AK13938" i="16"/>
  <c r="AK13950" i="16"/>
  <c r="AK13962" i="16"/>
  <c r="AK13974" i="16"/>
  <c r="AK13986" i="16"/>
  <c r="AK13998" i="16"/>
  <c r="AK13690" i="16"/>
  <c r="AK13702" i="16"/>
  <c r="AK13714" i="16"/>
  <c r="AK13726" i="16"/>
  <c r="AK13738" i="16"/>
  <c r="AK13750" i="16"/>
  <c r="AK13762" i="16"/>
  <c r="AK13774" i="16"/>
  <c r="AK13786" i="16"/>
  <c r="AK13798" i="16"/>
  <c r="AK13810" i="16"/>
  <c r="AK13822" i="16"/>
  <c r="AK13834" i="16"/>
  <c r="AK13846" i="16"/>
  <c r="AK13858" i="16"/>
  <c r="AK13870" i="16"/>
  <c r="AK13882" i="16"/>
  <c r="AK13894" i="16"/>
  <c r="AK13906" i="16"/>
  <c r="AK13918" i="16"/>
  <c r="AK13930" i="16"/>
  <c r="AK13942" i="16"/>
  <c r="AK13954" i="16"/>
  <c r="AK13966" i="16"/>
  <c r="AK13978" i="16"/>
  <c r="AK13990" i="16"/>
  <c r="AK13691" i="16"/>
  <c r="AK13715" i="16"/>
  <c r="AK13739" i="16"/>
  <c r="AK13763" i="16"/>
  <c r="AK13787" i="16"/>
  <c r="AK13811" i="16"/>
  <c r="AK13835" i="16"/>
  <c r="AK13859" i="16"/>
  <c r="AK13883" i="16"/>
  <c r="AK13907" i="16"/>
  <c r="AK13931" i="16"/>
  <c r="AK13955" i="16"/>
  <c r="AK13979" i="16"/>
  <c r="AK13694" i="16"/>
  <c r="AK13718" i="16"/>
  <c r="AK13742" i="16"/>
  <c r="AK13766" i="16"/>
  <c r="AK13790" i="16"/>
  <c r="AK13814" i="16"/>
  <c r="AK13838" i="16"/>
  <c r="AK13862" i="16"/>
  <c r="AK13886" i="16"/>
  <c r="AK13910" i="16"/>
  <c r="AK13934" i="16"/>
  <c r="AK13958" i="16"/>
  <c r="AK13982" i="16"/>
  <c r="AK13696" i="16"/>
  <c r="AK13720" i="16"/>
  <c r="AK13744" i="16"/>
  <c r="AK13768" i="16"/>
  <c r="AK13699" i="16"/>
  <c r="AK13723" i="16"/>
  <c r="AK13747" i="16"/>
  <c r="AK13771" i="16"/>
  <c r="AK13795" i="16"/>
  <c r="AK13819" i="16"/>
  <c r="AK13843" i="16"/>
  <c r="AK13867" i="16"/>
  <c r="AK13891" i="16"/>
  <c r="AK13915" i="16"/>
  <c r="AK13939" i="16"/>
  <c r="AK13963" i="16"/>
  <c r="AK13987" i="16"/>
  <c r="AK13700" i="16"/>
  <c r="AK13724" i="16"/>
  <c r="AK13748" i="16"/>
  <c r="AK13772" i="16"/>
  <c r="AK13796" i="16"/>
  <c r="AK13820" i="16"/>
  <c r="AK13844" i="16"/>
  <c r="AK13868" i="16"/>
  <c r="AK13892" i="16"/>
  <c r="AK13916" i="16"/>
  <c r="AK13940" i="16"/>
  <c r="AK13964" i="16"/>
  <c r="AK13988" i="16"/>
  <c r="AK13701" i="16"/>
  <c r="AK13725" i="16"/>
  <c r="AK13749" i="16"/>
  <c r="AK13773" i="16"/>
  <c r="AK13797" i="16"/>
  <c r="AK13821" i="16"/>
  <c r="AK13845" i="16"/>
  <c r="AK13869" i="16"/>
  <c r="AK13893" i="16"/>
  <c r="AK13917" i="16"/>
  <c r="AK13941" i="16"/>
  <c r="AK13965" i="16"/>
  <c r="AK13989" i="16"/>
  <c r="AK13703" i="16"/>
  <c r="AK13727" i="16"/>
  <c r="AK13751" i="16"/>
  <c r="AK13775" i="16"/>
  <c r="AK13799" i="16"/>
  <c r="AK13823" i="16"/>
  <c r="AK13847" i="16"/>
  <c r="AK13871" i="16"/>
  <c r="AK13895" i="16"/>
  <c r="AK13919" i="16"/>
  <c r="AK13943" i="16"/>
  <c r="AK13967" i="16"/>
  <c r="AK13991" i="16"/>
  <c r="AK13688" i="16"/>
  <c r="AK13712" i="16"/>
  <c r="AK13736" i="16"/>
  <c r="AK13760" i="16"/>
  <c r="AK13784" i="16"/>
  <c r="AK13808" i="16"/>
  <c r="AK13832" i="16"/>
  <c r="AK13856" i="16"/>
  <c r="AK13880" i="16"/>
  <c r="AK13904" i="16"/>
  <c r="AK13928" i="16"/>
  <c r="AK13952" i="16"/>
  <c r="AK13976" i="16"/>
  <c r="AK13730" i="16"/>
  <c r="AK13792" i="16"/>
  <c r="AK13852" i="16"/>
  <c r="AK13905" i="16"/>
  <c r="AK13970" i="16"/>
  <c r="AK13732" i="16"/>
  <c r="AK13802" i="16"/>
  <c r="AK13855" i="16"/>
  <c r="AK13912" i="16"/>
  <c r="AK13972" i="16"/>
  <c r="AK13735" i="16"/>
  <c r="AK13804" i="16"/>
  <c r="AK13857" i="16"/>
  <c r="AK13922" i="16"/>
  <c r="AK13975" i="16"/>
  <c r="AK13737" i="16"/>
  <c r="AK13807" i="16"/>
  <c r="AK13864" i="16"/>
  <c r="AK13924" i="16"/>
  <c r="AK13977" i="16"/>
  <c r="AK13754" i="16"/>
  <c r="AK13809" i="16"/>
  <c r="AK13874" i="16"/>
  <c r="AK13927" i="16"/>
  <c r="AK13984" i="16"/>
  <c r="AK13684" i="16"/>
  <c r="AK13756" i="16"/>
  <c r="AK13816" i="16"/>
  <c r="AK13876" i="16"/>
  <c r="AK13929" i="16"/>
  <c r="AK13994" i="16"/>
  <c r="AK13687" i="16"/>
  <c r="AK13759" i="16"/>
  <c r="AK13826" i="16"/>
  <c r="AK13879" i="16"/>
  <c r="AK13936" i="16"/>
  <c r="AK13996" i="16"/>
  <c r="AK13689" i="16"/>
  <c r="AK13761" i="16"/>
  <c r="AK13828" i="16"/>
  <c r="AK13881" i="16"/>
  <c r="AK13946" i="16"/>
  <c r="AK13706" i="16"/>
  <c r="AK13778" i="16"/>
  <c r="AK13831" i="16"/>
  <c r="AK13888" i="16"/>
  <c r="AK13948" i="16"/>
  <c r="AK13711" i="16"/>
  <c r="AK13783" i="16"/>
  <c r="AK13840" i="16"/>
  <c r="AK13900" i="16"/>
  <c r="AK13953" i="16"/>
  <c r="AK13713" i="16"/>
  <c r="AK13785" i="16"/>
  <c r="AK13850" i="16"/>
  <c r="AK13903" i="16"/>
  <c r="AK13960" i="16"/>
  <c r="AK13708" i="16"/>
  <c r="AK13780" i="16"/>
  <c r="AK13833" i="16"/>
  <c r="AK13898" i="16"/>
  <c r="AK13951" i="16"/>
  <c r="AJ154" i="20"/>
  <c r="N156" i="16"/>
  <c r="AK9723" i="16"/>
  <c r="AK9735" i="16"/>
  <c r="AK9747" i="16"/>
  <c r="AK9759" i="16"/>
  <c r="AK9771" i="16"/>
  <c r="AK9783" i="16"/>
  <c r="AK9712" i="16"/>
  <c r="AK9724" i="16"/>
  <c r="AK9736" i="16"/>
  <c r="AK9748" i="16"/>
  <c r="AK9760" i="16"/>
  <c r="AK9772" i="16"/>
  <c r="AK9784" i="16"/>
  <c r="AK9714" i="16"/>
  <c r="AK9726" i="16"/>
  <c r="AK9738" i="16"/>
  <c r="AK9750" i="16"/>
  <c r="AK9762" i="16"/>
  <c r="AK9774" i="16"/>
  <c r="AK9786" i="16"/>
  <c r="AK9715" i="16"/>
  <c r="AK9727" i="16"/>
  <c r="AK9739" i="16"/>
  <c r="AK9751" i="16"/>
  <c r="AK9763" i="16"/>
  <c r="AK9775" i="16"/>
  <c r="AK9787" i="16"/>
  <c r="AK9716" i="16"/>
  <c r="AK9728" i="16"/>
  <c r="AK9740" i="16"/>
  <c r="AK9752" i="16"/>
  <c r="AK9764" i="16"/>
  <c r="AK9776" i="16"/>
  <c r="AK9788" i="16"/>
  <c r="AK9717" i="16"/>
  <c r="AK9729" i="16"/>
  <c r="AK9741" i="16"/>
  <c r="AK9753" i="16"/>
  <c r="AK9765" i="16"/>
  <c r="AK9777" i="16"/>
  <c r="AK9789" i="16"/>
  <c r="AK9720" i="16"/>
  <c r="AK9732" i="16"/>
  <c r="AK9744" i="16"/>
  <c r="AK9756" i="16"/>
  <c r="AK9768" i="16"/>
  <c r="AK9780" i="16"/>
  <c r="AK9725" i="16"/>
  <c r="AK9755" i="16"/>
  <c r="AK9782" i="16"/>
  <c r="AK9730" i="16"/>
  <c r="AK9757" i="16"/>
  <c r="AK9785" i="16"/>
  <c r="AK9733" i="16"/>
  <c r="AK9761" i="16"/>
  <c r="AK9734" i="16"/>
  <c r="AK9766" i="16"/>
  <c r="AK9737" i="16"/>
  <c r="AK9767" i="16"/>
  <c r="AK9742" i="16"/>
  <c r="AK9769" i="16"/>
  <c r="AK9719" i="16"/>
  <c r="AK9746" i="16"/>
  <c r="AK9778" i="16"/>
  <c r="AK9721" i="16"/>
  <c r="AK9749" i="16"/>
  <c r="AK9779" i="16"/>
  <c r="AK9770" i="16"/>
  <c r="AK9773" i="16"/>
  <c r="AK9781" i="16"/>
  <c r="AK9790" i="16"/>
  <c r="AK9713" i="16"/>
  <c r="AK9718" i="16"/>
  <c r="AK9722" i="16"/>
  <c r="AK9731" i="16"/>
  <c r="AK9743" i="16"/>
  <c r="AK9745" i="16"/>
  <c r="AK9754" i="16"/>
  <c r="AK9758" i="16"/>
  <c r="N136" i="16"/>
  <c r="AK7962" i="16"/>
  <c r="AK7974" i="16"/>
  <c r="AK7986" i="16"/>
  <c r="AK7998" i="16"/>
  <c r="AK8010" i="16"/>
  <c r="AK8022" i="16"/>
  <c r="AK8034" i="16"/>
  <c r="AK8046" i="16"/>
  <c r="AK8058" i="16"/>
  <c r="AK8070" i="16"/>
  <c r="AK8082" i="16"/>
  <c r="AK8094" i="16"/>
  <c r="AK7963" i="16"/>
  <c r="AK7975" i="16"/>
  <c r="AK7987" i="16"/>
  <c r="AK7999" i="16"/>
  <c r="AK8011" i="16"/>
  <c r="AK8023" i="16"/>
  <c r="AK8035" i="16"/>
  <c r="AK8047" i="16"/>
  <c r="AK8059" i="16"/>
  <c r="AK8071" i="16"/>
  <c r="AK8083" i="16"/>
  <c r="AK8095" i="16"/>
  <c r="AK7965" i="16"/>
  <c r="AK7977" i="16"/>
  <c r="AK7989" i="16"/>
  <c r="AK8001" i="16"/>
  <c r="AK8013" i="16"/>
  <c r="AK8025" i="16"/>
  <c r="AK8037" i="16"/>
  <c r="AK8049" i="16"/>
  <c r="AK8061" i="16"/>
  <c r="AK8073" i="16"/>
  <c r="AK8085" i="16"/>
  <c r="AK8097" i="16"/>
  <c r="AK7966" i="16"/>
  <c r="AK7978" i="16"/>
  <c r="AK7990" i="16"/>
  <c r="AK8002" i="16"/>
  <c r="AK8014" i="16"/>
  <c r="AK8026" i="16"/>
  <c r="AK8038" i="16"/>
  <c r="AK8050" i="16"/>
  <c r="AK8062" i="16"/>
  <c r="AK8074" i="16"/>
  <c r="AK8086" i="16"/>
  <c r="AK7967" i="16"/>
  <c r="AK7979" i="16"/>
  <c r="AK7991" i="16"/>
  <c r="AK8003" i="16"/>
  <c r="AK8015" i="16"/>
  <c r="AK8027" i="16"/>
  <c r="AK8039" i="16"/>
  <c r="AK8051" i="16"/>
  <c r="AK8063" i="16"/>
  <c r="AK8075" i="16"/>
  <c r="AK8087" i="16"/>
  <c r="AK7971" i="16"/>
  <c r="AK7983" i="16"/>
  <c r="AK7995" i="16"/>
  <c r="AK8007" i="16"/>
  <c r="AK8019" i="16"/>
  <c r="AK8031" i="16"/>
  <c r="AK8043" i="16"/>
  <c r="AK8055" i="16"/>
  <c r="AK8067" i="16"/>
  <c r="AK8079" i="16"/>
  <c r="AK8091" i="16"/>
  <c r="AK7972" i="16"/>
  <c r="AK7984" i="16"/>
  <c r="AK7996" i="16"/>
  <c r="AK8008" i="16"/>
  <c r="AK8020" i="16"/>
  <c r="AK8032" i="16"/>
  <c r="AK8044" i="16"/>
  <c r="AK8056" i="16"/>
  <c r="AK8068" i="16"/>
  <c r="AK8080" i="16"/>
  <c r="AK8092" i="16"/>
  <c r="AK7980" i="16"/>
  <c r="AK8006" i="16"/>
  <c r="AK8036" i="16"/>
  <c r="AK8065" i="16"/>
  <c r="AK8093" i="16"/>
  <c r="AK7981" i="16"/>
  <c r="AK8009" i="16"/>
  <c r="AK8040" i="16"/>
  <c r="AK8066" i="16"/>
  <c r="AK8096" i="16"/>
  <c r="AK7982" i="16"/>
  <c r="AK8012" i="16"/>
  <c r="AK8041" i="16"/>
  <c r="AK8069" i="16"/>
  <c r="AK7985" i="16"/>
  <c r="AK8016" i="16"/>
  <c r="AK8042" i="16"/>
  <c r="AK8072" i="16"/>
  <c r="AK7988" i="16"/>
  <c r="AK8017" i="16"/>
  <c r="AK8045" i="16"/>
  <c r="AK8076" i="16"/>
  <c r="AK7992" i="16"/>
  <c r="AK8018" i="16"/>
  <c r="AK8048" i="16"/>
  <c r="AK8077" i="16"/>
  <c r="AK7964" i="16"/>
  <c r="AK7993" i="16"/>
  <c r="AK8021" i="16"/>
  <c r="AK8052" i="16"/>
  <c r="AK8078" i="16"/>
  <c r="AK7968" i="16"/>
  <c r="AK7994" i="16"/>
  <c r="AK8024" i="16"/>
  <c r="AK8053" i="16"/>
  <c r="AK8081" i="16"/>
  <c r="AK7969" i="16"/>
  <c r="AK7997" i="16"/>
  <c r="AK8028" i="16"/>
  <c r="AK8054" i="16"/>
  <c r="AK8084" i="16"/>
  <c r="AK7970" i="16"/>
  <c r="AK8000" i="16"/>
  <c r="AK8029" i="16"/>
  <c r="AK8057" i="16"/>
  <c r="AK8088" i="16"/>
  <c r="AK8089" i="16"/>
  <c r="AK8090" i="16"/>
  <c r="AK7973" i="16"/>
  <c r="AK7976" i="16"/>
  <c r="AK8004" i="16"/>
  <c r="AK8005" i="16"/>
  <c r="AK8030" i="16"/>
  <c r="AK8033" i="16"/>
  <c r="AK8060" i="16"/>
  <c r="AK8064" i="16"/>
  <c r="AJ105" i="20"/>
  <c r="AJ93" i="20"/>
  <c r="AJ81" i="20"/>
  <c r="AJ66" i="20"/>
  <c r="N62" i="16"/>
  <c r="AK3195" i="16"/>
  <c r="AK3196" i="16"/>
  <c r="AK3199" i="16"/>
  <c r="AK3198" i="16"/>
  <c r="AK3194" i="16"/>
  <c r="AK3197" i="16"/>
  <c r="AJ37" i="20"/>
  <c r="N25" i="16"/>
  <c r="AK885" i="16"/>
  <c r="AK897" i="16"/>
  <c r="AK909" i="16"/>
  <c r="AK921" i="16"/>
  <c r="AK933" i="16"/>
  <c r="AK945" i="16"/>
  <c r="AK886" i="16"/>
  <c r="AK898" i="16"/>
  <c r="AK910" i="16"/>
  <c r="AK922" i="16"/>
  <c r="AK934" i="16"/>
  <c r="AK946" i="16"/>
  <c r="AK887" i="16"/>
  <c r="AK899" i="16"/>
  <c r="AK911" i="16"/>
  <c r="AK923" i="16"/>
  <c r="AK935" i="16"/>
  <c r="AK888" i="16"/>
  <c r="AK900" i="16"/>
  <c r="AK912" i="16"/>
  <c r="AK924" i="16"/>
  <c r="AK936" i="16"/>
  <c r="AK948" i="16"/>
  <c r="AK889" i="16"/>
  <c r="AK901" i="16"/>
  <c r="AK913" i="16"/>
  <c r="AK925" i="16"/>
  <c r="AK937" i="16"/>
  <c r="AK949" i="16"/>
  <c r="AK878" i="16"/>
  <c r="AK890" i="16"/>
  <c r="AK902" i="16"/>
  <c r="AK914" i="16"/>
  <c r="AK926" i="16"/>
  <c r="AK938" i="16"/>
  <c r="AK950" i="16"/>
  <c r="AK879" i="16"/>
  <c r="AK891" i="16"/>
  <c r="AK903" i="16"/>
  <c r="AK915" i="16"/>
  <c r="AK927" i="16"/>
  <c r="AK939" i="16"/>
  <c r="AK951" i="16"/>
  <c r="AK880" i="16"/>
  <c r="AK892" i="16"/>
  <c r="AK904" i="16"/>
  <c r="AK916" i="16"/>
  <c r="AK928" i="16"/>
  <c r="AK940" i="16"/>
  <c r="AK881" i="16"/>
  <c r="AK893" i="16"/>
  <c r="AK882" i="16"/>
  <c r="AK894" i="16"/>
  <c r="AK906" i="16"/>
  <c r="AK918" i="16"/>
  <c r="AK930" i="16"/>
  <c r="AK942" i="16"/>
  <c r="AK954" i="16"/>
  <c r="AK929" i="16"/>
  <c r="AK931" i="16"/>
  <c r="AK883" i="16"/>
  <c r="AK932" i="16"/>
  <c r="AK884" i="16"/>
  <c r="AK941" i="16"/>
  <c r="AK895" i="16"/>
  <c r="AK943" i="16"/>
  <c r="AK896" i="16"/>
  <c r="AK944" i="16"/>
  <c r="AK905" i="16"/>
  <c r="AK947" i="16"/>
  <c r="AK907" i="16"/>
  <c r="AK952" i="16"/>
  <c r="AK908" i="16"/>
  <c r="AK953" i="16"/>
  <c r="AK917" i="16"/>
  <c r="AK919" i="16"/>
  <c r="AK920" i="16"/>
  <c r="N102" i="16"/>
  <c r="AK5617" i="16"/>
  <c r="AK5629" i="16"/>
  <c r="AK5641" i="16"/>
  <c r="AK5653" i="16"/>
  <c r="AK5665" i="16"/>
  <c r="AK5677" i="16"/>
  <c r="AK5689" i="16"/>
  <c r="AK5701" i="16"/>
  <c r="AK5713" i="16"/>
  <c r="AK5725" i="16"/>
  <c r="AK5737" i="16"/>
  <c r="AK5749" i="16"/>
  <c r="AK5618" i="16"/>
  <c r="AK5630" i="16"/>
  <c r="AK5642" i="16"/>
  <c r="AK5654" i="16"/>
  <c r="AK5666" i="16"/>
  <c r="AK5678" i="16"/>
  <c r="AK5690" i="16"/>
  <c r="AK5702" i="16"/>
  <c r="AK5714" i="16"/>
  <c r="AK5726" i="16"/>
  <c r="AK5738" i="16"/>
  <c r="AK5750" i="16"/>
  <c r="AK5620" i="16"/>
  <c r="AK5632" i="16"/>
  <c r="AK5644" i="16"/>
  <c r="AK5656" i="16"/>
  <c r="AK5668" i="16"/>
  <c r="AK5680" i="16"/>
  <c r="AK5692" i="16"/>
  <c r="AK5704" i="16"/>
  <c r="AK5716" i="16"/>
  <c r="AK5728" i="16"/>
  <c r="AK5740" i="16"/>
  <c r="AK5752" i="16"/>
  <c r="AK5621" i="16"/>
  <c r="AK5633" i="16"/>
  <c r="AK5645" i="16"/>
  <c r="AK5657" i="16"/>
  <c r="AK5669" i="16"/>
  <c r="AK5681" i="16"/>
  <c r="AK5693" i="16"/>
  <c r="AK5705" i="16"/>
  <c r="AK5717" i="16"/>
  <c r="AK5729" i="16"/>
  <c r="AK5741" i="16"/>
  <c r="AK5622" i="16"/>
  <c r="AK5634" i="16"/>
  <c r="AK5646" i="16"/>
  <c r="AK5658" i="16"/>
  <c r="AK5670" i="16"/>
  <c r="AK5682" i="16"/>
  <c r="AK5694" i="16"/>
  <c r="AK5706" i="16"/>
  <c r="AK5718" i="16"/>
  <c r="AK5730" i="16"/>
  <c r="AK5742" i="16"/>
  <c r="AK5623" i="16"/>
  <c r="AK5635" i="16"/>
  <c r="AK5647" i="16"/>
  <c r="AK5659" i="16"/>
  <c r="AK5671" i="16"/>
  <c r="AK5683" i="16"/>
  <c r="AK5695" i="16"/>
  <c r="AK5707" i="16"/>
  <c r="AK5719" i="16"/>
  <c r="AK5731" i="16"/>
  <c r="AK5743" i="16"/>
  <c r="AK5626" i="16"/>
  <c r="AK5638" i="16"/>
  <c r="AK5650" i="16"/>
  <c r="AK5662" i="16"/>
  <c r="AK5674" i="16"/>
  <c r="AK5686" i="16"/>
  <c r="AK5698" i="16"/>
  <c r="AK5710" i="16"/>
  <c r="AK5722" i="16"/>
  <c r="AK5734" i="16"/>
  <c r="AK5746" i="16"/>
  <c r="AK5627" i="16"/>
  <c r="AK5639" i="16"/>
  <c r="AK5651" i="16"/>
  <c r="AK5663" i="16"/>
  <c r="AK5675" i="16"/>
  <c r="AK5687" i="16"/>
  <c r="AK5699" i="16"/>
  <c r="AK5711" i="16"/>
  <c r="AK5723" i="16"/>
  <c r="AK5735" i="16"/>
  <c r="AK5747" i="16"/>
  <c r="AK5637" i="16"/>
  <c r="AK5673" i="16"/>
  <c r="AK5709" i="16"/>
  <c r="AK5745" i="16"/>
  <c r="AK5762" i="16"/>
  <c r="AK5774" i="16"/>
  <c r="AK5786" i="16"/>
  <c r="AK5798" i="16"/>
  <c r="AK5810" i="16"/>
  <c r="AK5640" i="16"/>
  <c r="AK5676" i="16"/>
  <c r="AK5712" i="16"/>
  <c r="AK5748" i="16"/>
  <c r="AK5763" i="16"/>
  <c r="AK5775" i="16"/>
  <c r="AK5787" i="16"/>
  <c r="AK5799" i="16"/>
  <c r="AK5811" i="16"/>
  <c r="AK5643" i="16"/>
  <c r="AK5679" i="16"/>
  <c r="AK5715" i="16"/>
  <c r="AK5751" i="16"/>
  <c r="AK5764" i="16"/>
  <c r="AK5776" i="16"/>
  <c r="AK5788" i="16"/>
  <c r="AK5800" i="16"/>
  <c r="AK5812" i="16"/>
  <c r="AK5648" i="16"/>
  <c r="AK5684" i="16"/>
  <c r="AK5720" i="16"/>
  <c r="AK5753" i="16"/>
  <c r="AK5765" i="16"/>
  <c r="AK5777" i="16"/>
  <c r="AK5789" i="16"/>
  <c r="AK5801" i="16"/>
  <c r="AK5813" i="16"/>
  <c r="AK5649" i="16"/>
  <c r="AK5685" i="16"/>
  <c r="AK5721" i="16"/>
  <c r="AK5754" i="16"/>
  <c r="AK5766" i="16"/>
  <c r="AK5778" i="16"/>
  <c r="AK5790" i="16"/>
  <c r="AK5802" i="16"/>
  <c r="AK5814" i="16"/>
  <c r="AK5616" i="16"/>
  <c r="AK5652" i="16"/>
  <c r="AK5688" i="16"/>
  <c r="AK5724" i="16"/>
  <c r="AK5755" i="16"/>
  <c r="AK5767" i="16"/>
  <c r="AK5779" i="16"/>
  <c r="AK5791" i="16"/>
  <c r="AK5803" i="16"/>
  <c r="AK5815" i="16"/>
  <c r="AK5619" i="16"/>
  <c r="AK5655" i="16"/>
  <c r="AK5691" i="16"/>
  <c r="AK5727" i="16"/>
  <c r="AK5756" i="16"/>
  <c r="AK5768" i="16"/>
  <c r="AK5780" i="16"/>
  <c r="AK5792" i="16"/>
  <c r="AK5804" i="16"/>
  <c r="AK5816" i="16"/>
  <c r="AK5624" i="16"/>
  <c r="AK5660" i="16"/>
  <c r="AK5696" i="16"/>
  <c r="AK5732" i="16"/>
  <c r="AK5757" i="16"/>
  <c r="AK5769" i="16"/>
  <c r="AK5781" i="16"/>
  <c r="AK5793" i="16"/>
  <c r="AK5805" i="16"/>
  <c r="AK5817" i="16"/>
  <c r="AK5625" i="16"/>
  <c r="AK5661" i="16"/>
  <c r="AK5697" i="16"/>
  <c r="AK5733" i="16"/>
  <c r="AK5758" i="16"/>
  <c r="AK5770" i="16"/>
  <c r="AK5782" i="16"/>
  <c r="AK5794" i="16"/>
  <c r="AK5806" i="16"/>
  <c r="AK5818" i="16"/>
  <c r="AK5628" i="16"/>
  <c r="AK5664" i="16"/>
  <c r="AK5700" i="16"/>
  <c r="AK5736" i="16"/>
  <c r="AK5759" i="16"/>
  <c r="AK5771" i="16"/>
  <c r="AK5783" i="16"/>
  <c r="AK5795" i="16"/>
  <c r="AK5807" i="16"/>
  <c r="AK5819" i="16"/>
  <c r="AK5631" i="16"/>
  <c r="AK5667" i="16"/>
  <c r="AK5703" i="16"/>
  <c r="AK5739" i="16"/>
  <c r="AK5760" i="16"/>
  <c r="AK5772" i="16"/>
  <c r="AK5784" i="16"/>
  <c r="AK5796" i="16"/>
  <c r="AK5808" i="16"/>
  <c r="AK5820" i="16"/>
  <c r="AK5785" i="16"/>
  <c r="AK5797" i="16"/>
  <c r="AK5809" i="16"/>
  <c r="AK5821" i="16"/>
  <c r="AK5636" i="16"/>
  <c r="AK5672" i="16"/>
  <c r="AK5708" i="16"/>
  <c r="AK5744" i="16"/>
  <c r="AK5761" i="16"/>
  <c r="AK5773" i="16"/>
  <c r="C4" i="34"/>
  <c r="N248" i="16"/>
  <c r="AK16473" i="16"/>
  <c r="AK16485" i="16"/>
  <c r="AK16497" i="16"/>
  <c r="AK16509" i="16"/>
  <c r="AK16521" i="16"/>
  <c r="AK16533" i="16"/>
  <c r="AK16545" i="16"/>
  <c r="AK16475" i="16"/>
  <c r="AK16499" i="16"/>
  <c r="AK16535" i="16"/>
  <c r="AK16474" i="16"/>
  <c r="AK16486" i="16"/>
  <c r="AK16498" i="16"/>
  <c r="AK16510" i="16"/>
  <c r="AK16522" i="16"/>
  <c r="AK16534" i="16"/>
  <c r="AK16546" i="16"/>
  <c r="AK16487" i="16"/>
  <c r="AK16523" i="16"/>
  <c r="AK16547" i="16"/>
  <c r="AK16511" i="16"/>
  <c r="AK16476" i="16"/>
  <c r="AK16488" i="16"/>
  <c r="AK16500" i="16"/>
  <c r="AK16512" i="16"/>
  <c r="AK16524" i="16"/>
  <c r="AK16536" i="16"/>
  <c r="AK16548" i="16"/>
  <c r="AK16492" i="16"/>
  <c r="AK16528" i="16"/>
  <c r="AK16477" i="16"/>
  <c r="AK16489" i="16"/>
  <c r="AK16501" i="16"/>
  <c r="AK16513" i="16"/>
  <c r="AK16525" i="16"/>
  <c r="AK16537" i="16"/>
  <c r="AK16549" i="16"/>
  <c r="AK16504" i="16"/>
  <c r="AK16552" i="16"/>
  <c r="AK16478" i="16"/>
  <c r="AK16490" i="16"/>
  <c r="AK16502" i="16"/>
  <c r="AK16514" i="16"/>
  <c r="AK16526" i="16"/>
  <c r="AK16538" i="16"/>
  <c r="AK16550" i="16"/>
  <c r="AK16540" i="16"/>
  <c r="AK16479" i="16"/>
  <c r="AK16491" i="16"/>
  <c r="AK16503" i="16"/>
  <c r="AK16515" i="16"/>
  <c r="AK16527" i="16"/>
  <c r="AK16539" i="16"/>
  <c r="AK16551" i="16"/>
  <c r="AK16480" i="16"/>
  <c r="AK16516" i="16"/>
  <c r="AK16482" i="16"/>
  <c r="AK16494" i="16"/>
  <c r="AK16506" i="16"/>
  <c r="AK16518" i="16"/>
  <c r="AK16530" i="16"/>
  <c r="AK16542" i="16"/>
  <c r="AK16483" i="16"/>
  <c r="AK16495" i="16"/>
  <c r="AK16507" i="16"/>
  <c r="AK16519" i="16"/>
  <c r="AK16531" i="16"/>
  <c r="AK16543" i="16"/>
  <c r="AK16517" i="16"/>
  <c r="AK16520" i="16"/>
  <c r="AK16529" i="16"/>
  <c r="AK16532" i="16"/>
  <c r="AK16541" i="16"/>
  <c r="AK16472" i="16"/>
  <c r="AK16544" i="16"/>
  <c r="AK16484" i="16"/>
  <c r="AK16481" i="16"/>
  <c r="AK16493" i="16"/>
  <c r="AK16496" i="16"/>
  <c r="AK16505" i="16"/>
  <c r="AK16508" i="16"/>
  <c r="AJ210" i="20"/>
  <c r="AK14851" i="16" s="1"/>
  <c r="N215" i="16"/>
  <c r="AJ181" i="20"/>
  <c r="AJ152" i="20"/>
  <c r="AO152" i="20" s="1"/>
  <c r="AJ138" i="20"/>
  <c r="N135" i="16"/>
  <c r="AK8322" i="16"/>
  <c r="AK8320" i="16"/>
  <c r="AK8321" i="16"/>
  <c r="N121" i="16"/>
  <c r="AK6966" i="16"/>
  <c r="AK6978" i="16"/>
  <c r="AK6990" i="16"/>
  <c r="AK7002" i="16"/>
  <c r="AK7014" i="16"/>
  <c r="AK7026" i="16"/>
  <c r="AK7038" i="16"/>
  <c r="AK7050" i="16"/>
  <c r="AK7062" i="16"/>
  <c r="AK7074" i="16"/>
  <c r="AK7086" i="16"/>
  <c r="AK7098" i="16"/>
  <c r="AK7110" i="16"/>
  <c r="AK7122" i="16"/>
  <c r="AK7134" i="16"/>
  <c r="AK7146" i="16"/>
  <c r="AK7158" i="16"/>
  <c r="AK6967" i="16"/>
  <c r="AK6979" i="16"/>
  <c r="AK6991" i="16"/>
  <c r="AK7003" i="16"/>
  <c r="AK7015" i="16"/>
  <c r="AK7027" i="16"/>
  <c r="AK7039" i="16"/>
  <c r="AK7051" i="16"/>
  <c r="AK7063" i="16"/>
  <c r="AK7075" i="16"/>
  <c r="AK7087" i="16"/>
  <c r="AK7099" i="16"/>
  <c r="AK7111" i="16"/>
  <c r="AK7123" i="16"/>
  <c r="AK7135" i="16"/>
  <c r="AK7147" i="16"/>
  <c r="AK7159" i="16"/>
  <c r="AK6968" i="16"/>
  <c r="AK6980" i="16"/>
  <c r="AK6992" i="16"/>
  <c r="AK7004" i="16"/>
  <c r="AK7016" i="16"/>
  <c r="AK7028" i="16"/>
  <c r="AK7040" i="16"/>
  <c r="AK7052" i="16"/>
  <c r="AK7064" i="16"/>
  <c r="AK7076" i="16"/>
  <c r="AK7088" i="16"/>
  <c r="AK6957" i="16"/>
  <c r="AK6969" i="16"/>
  <c r="AK6981" i="16"/>
  <c r="AK6993" i="16"/>
  <c r="AK7005" i="16"/>
  <c r="AK7017" i="16"/>
  <c r="AK7029" i="16"/>
  <c r="AK7041" i="16"/>
  <c r="AK7053" i="16"/>
  <c r="AK7065" i="16"/>
  <c r="AK7077" i="16"/>
  <c r="AK7089" i="16"/>
  <c r="AK7101" i="16"/>
  <c r="AK7113" i="16"/>
  <c r="AK7125" i="16"/>
  <c r="AK7137" i="16"/>
  <c r="AK7149" i="16"/>
  <c r="AK7161" i="16"/>
  <c r="AK6958" i="16"/>
  <c r="AK6970" i="16"/>
  <c r="AK6982" i="16"/>
  <c r="AK6994" i="16"/>
  <c r="AK7006" i="16"/>
  <c r="AK7018" i="16"/>
  <c r="AK7030" i="16"/>
  <c r="AK7042" i="16"/>
  <c r="AK7054" i="16"/>
  <c r="AK7066" i="16"/>
  <c r="AK7078" i="16"/>
  <c r="AK7090" i="16"/>
  <c r="AK7102" i="16"/>
  <c r="AK7114" i="16"/>
  <c r="AK7126" i="16"/>
  <c r="AK7138" i="16"/>
  <c r="AK7150" i="16"/>
  <c r="AK7162" i="16"/>
  <c r="AK6959" i="16"/>
  <c r="AK6971" i="16"/>
  <c r="AK6983" i="16"/>
  <c r="AK6995" i="16"/>
  <c r="AK7007" i="16"/>
  <c r="AK7019" i="16"/>
  <c r="AK7031" i="16"/>
  <c r="AK7043" i="16"/>
  <c r="AK7055" i="16"/>
  <c r="AK7067" i="16"/>
  <c r="AK7079" i="16"/>
  <c r="AK7091" i="16"/>
  <c r="AK7103" i="16"/>
  <c r="AK7115" i="16"/>
  <c r="AK7127" i="16"/>
  <c r="AK7139" i="16"/>
  <c r="AK7151" i="16"/>
  <c r="AK7163" i="16"/>
  <c r="AK6960" i="16"/>
  <c r="AK6972" i="16"/>
  <c r="AK6984" i="16"/>
  <c r="AK6996" i="16"/>
  <c r="AK7008" i="16"/>
  <c r="AK7020" i="16"/>
  <c r="AK7032" i="16"/>
  <c r="AK7044" i="16"/>
  <c r="AK7056" i="16"/>
  <c r="AK7068" i="16"/>
  <c r="AK7080" i="16"/>
  <c r="AK7092" i="16"/>
  <c r="AK7104" i="16"/>
  <c r="AK7116" i="16"/>
  <c r="AK7128" i="16"/>
  <c r="AK7140" i="16"/>
  <c r="AK7152" i="16"/>
  <c r="AK7164" i="16"/>
  <c r="AK6961" i="16"/>
  <c r="AK6973" i="16"/>
  <c r="AK6985" i="16"/>
  <c r="AK6997" i="16"/>
  <c r="AK7009" i="16"/>
  <c r="AK7021" i="16"/>
  <c r="AK7033" i="16"/>
  <c r="AK7045" i="16"/>
  <c r="AK7057" i="16"/>
  <c r="AK7069" i="16"/>
  <c r="AK7081" i="16"/>
  <c r="AK6962" i="16"/>
  <c r="AK6974" i="16"/>
  <c r="AK6986" i="16"/>
  <c r="AK6998" i="16"/>
  <c r="AK7010" i="16"/>
  <c r="AK7022" i="16"/>
  <c r="AK7034" i="16"/>
  <c r="AK7046" i="16"/>
  <c r="AK7058" i="16"/>
  <c r="AK7070" i="16"/>
  <c r="AK7082" i="16"/>
  <c r="AK7094" i="16"/>
  <c r="AK6963" i="16"/>
  <c r="AK6975" i="16"/>
  <c r="AK6987" i="16"/>
  <c r="AK6999" i="16"/>
  <c r="AK7011" i="16"/>
  <c r="AK7023" i="16"/>
  <c r="AK7035" i="16"/>
  <c r="AK7047" i="16"/>
  <c r="AK7059" i="16"/>
  <c r="AK7071" i="16"/>
  <c r="AK7083" i="16"/>
  <c r="AK7095" i="16"/>
  <c r="AK7107" i="16"/>
  <c r="AK7119" i="16"/>
  <c r="AK7131" i="16"/>
  <c r="AK7143" i="16"/>
  <c r="AK7155" i="16"/>
  <c r="AK7167" i="16"/>
  <c r="AK6964" i="16"/>
  <c r="AK6976" i="16"/>
  <c r="AK6988" i="16"/>
  <c r="AK7000" i="16"/>
  <c r="AK7012" i="16"/>
  <c r="AK7024" i="16"/>
  <c r="AK7036" i="16"/>
  <c r="AK7048" i="16"/>
  <c r="AK7060" i="16"/>
  <c r="AK7072" i="16"/>
  <c r="AK7084" i="16"/>
  <c r="AK7096" i="16"/>
  <c r="AK7108" i="16"/>
  <c r="AK7120" i="16"/>
  <c r="AK7132" i="16"/>
  <c r="AK7144" i="16"/>
  <c r="AK7156" i="16"/>
  <c r="AK7168" i="16"/>
  <c r="AK7001" i="16"/>
  <c r="AK7106" i="16"/>
  <c r="AK7142" i="16"/>
  <c r="AK7013" i="16"/>
  <c r="AK7109" i="16"/>
  <c r="AK7145" i="16"/>
  <c r="AK7025" i="16"/>
  <c r="AK7112" i="16"/>
  <c r="AK7148" i="16"/>
  <c r="AK7037" i="16"/>
  <c r="AK7117" i="16"/>
  <c r="AK7153" i="16"/>
  <c r="AK7049" i="16"/>
  <c r="AK7118" i="16"/>
  <c r="AK7154" i="16"/>
  <c r="AK7061" i="16"/>
  <c r="AK7121" i="16"/>
  <c r="AK7157" i="16"/>
  <c r="AK7073" i="16"/>
  <c r="AK7124" i="16"/>
  <c r="AK7160" i="16"/>
  <c r="AK7085" i="16"/>
  <c r="AK7129" i="16"/>
  <c r="AK7165" i="16"/>
  <c r="AK7093" i="16"/>
  <c r="AK7130" i="16"/>
  <c r="AK7166" i="16"/>
  <c r="AK6965" i="16"/>
  <c r="AK7097" i="16"/>
  <c r="AK7133" i="16"/>
  <c r="AK7169" i="16"/>
  <c r="AK7100" i="16"/>
  <c r="AK7105" i="16"/>
  <c r="AK7136" i="16"/>
  <c r="AK7141" i="16"/>
  <c r="AK6977" i="16"/>
  <c r="AK6989" i="16"/>
  <c r="AJ92" i="20"/>
  <c r="N93" i="16"/>
  <c r="AK4861" i="16"/>
  <c r="AK4873" i="16"/>
  <c r="AK4885" i="16"/>
  <c r="AK4897" i="16"/>
  <c r="AK4909" i="16"/>
  <c r="AK4921" i="16"/>
  <c r="AK4933" i="16"/>
  <c r="AK4945" i="16"/>
  <c r="AK4862" i="16"/>
  <c r="AK4874" i="16"/>
  <c r="AK4886" i="16"/>
  <c r="AK4898" i="16"/>
  <c r="AK4910" i="16"/>
  <c r="AK4922" i="16"/>
  <c r="AK4934" i="16"/>
  <c r="AK4946" i="16"/>
  <c r="AK4958" i="16"/>
  <c r="AK4864" i="16"/>
  <c r="AK4876" i="16"/>
  <c r="AK4888" i="16"/>
  <c r="AK4900" i="16"/>
  <c r="AK4912" i="16"/>
  <c r="AK4924" i="16"/>
  <c r="AK4936" i="16"/>
  <c r="AK4948" i="16"/>
  <c r="AK4960" i="16"/>
  <c r="AK4972" i="16"/>
  <c r="AK4865" i="16"/>
  <c r="AK4866" i="16"/>
  <c r="AK4878" i="16"/>
  <c r="AK4890" i="16"/>
  <c r="AK4902" i="16"/>
  <c r="AK4914" i="16"/>
  <c r="AK4926" i="16"/>
  <c r="AK4938" i="16"/>
  <c r="AK4950" i="16"/>
  <c r="AK4962" i="16"/>
  <c r="AK4867" i="16"/>
  <c r="AK4879" i="16"/>
  <c r="AK4891" i="16"/>
  <c r="AK4903" i="16"/>
  <c r="AK4915" i="16"/>
  <c r="AK4927" i="16"/>
  <c r="AK4939" i="16"/>
  <c r="AK4951" i="16"/>
  <c r="AK4963" i="16"/>
  <c r="AK4975" i="16"/>
  <c r="AK4858" i="16"/>
  <c r="AK4870" i="16"/>
  <c r="AK4882" i="16"/>
  <c r="AK4894" i="16"/>
  <c r="AK4906" i="16"/>
  <c r="AK4918" i="16"/>
  <c r="AK4930" i="16"/>
  <c r="AK4942" i="16"/>
  <c r="AK4954" i="16"/>
  <c r="AK4966" i="16"/>
  <c r="AK4859" i="16"/>
  <c r="AK4880" i="16"/>
  <c r="AK4904" i="16"/>
  <c r="AK4928" i="16"/>
  <c r="AK4952" i="16"/>
  <c r="AK4970" i="16"/>
  <c r="AK4881" i="16"/>
  <c r="AK4905" i="16"/>
  <c r="AK4929" i="16"/>
  <c r="AK4953" i="16"/>
  <c r="AK4971" i="16"/>
  <c r="AK4856" i="16"/>
  <c r="AK4883" i="16"/>
  <c r="AK4907" i="16"/>
  <c r="AK4931" i="16"/>
  <c r="AK4955" i="16"/>
  <c r="AK4973" i="16"/>
  <c r="AK4857" i="16"/>
  <c r="AK4884" i="16"/>
  <c r="AK4908" i="16"/>
  <c r="AK4932" i="16"/>
  <c r="AK4956" i="16"/>
  <c r="AK4974" i="16"/>
  <c r="AK4860" i="16"/>
  <c r="AK4887" i="16"/>
  <c r="AK4911" i="16"/>
  <c r="AK4935" i="16"/>
  <c r="AK4957" i="16"/>
  <c r="AK4863" i="16"/>
  <c r="AK4889" i="16"/>
  <c r="AK4913" i="16"/>
  <c r="AK4937" i="16"/>
  <c r="AK4959" i="16"/>
  <c r="AK4868" i="16"/>
  <c r="AK4892" i="16"/>
  <c r="AK4916" i="16"/>
  <c r="AK4940" i="16"/>
  <c r="AK4961" i="16"/>
  <c r="AK4869" i="16"/>
  <c r="AK4893" i="16"/>
  <c r="AK4917" i="16"/>
  <c r="AK4941" i="16"/>
  <c r="AK4964" i="16"/>
  <c r="AK4871" i="16"/>
  <c r="AK4895" i="16"/>
  <c r="AK4919" i="16"/>
  <c r="AK4943" i="16"/>
  <c r="AK4965" i="16"/>
  <c r="AK4872" i="16"/>
  <c r="AK4896" i="16"/>
  <c r="AK4920" i="16"/>
  <c r="AK4944" i="16"/>
  <c r="AK4967" i="16"/>
  <c r="AK4875" i="16"/>
  <c r="AK4899" i="16"/>
  <c r="AK4923" i="16"/>
  <c r="AK4947" i="16"/>
  <c r="AK4968" i="16"/>
  <c r="AK4877" i="16"/>
  <c r="AK4901" i="16"/>
  <c r="AK4925" i="16"/>
  <c r="AK4949" i="16"/>
  <c r="AK4969" i="16"/>
  <c r="N74" i="16"/>
  <c r="AK3895" i="16"/>
  <c r="N61" i="16"/>
  <c r="AK3352" i="16"/>
  <c r="AK3355" i="16"/>
  <c r="AK3354" i="16"/>
  <c r="AK3356" i="16"/>
  <c r="AK3357" i="16"/>
  <c r="AK3358" i="16"/>
  <c r="AK3351" i="16"/>
  <c r="AK3353" i="16"/>
  <c r="N43" i="16"/>
  <c r="AK2005" i="16"/>
  <c r="AK2017" i="16"/>
  <c r="AK2029" i="16"/>
  <c r="AK2006" i="16"/>
  <c r="AK2018" i="16"/>
  <c r="AK2030" i="16"/>
  <c r="AK2007" i="16"/>
  <c r="AK2019" i="16"/>
  <c r="AK2031" i="16"/>
  <c r="AK2008" i="16"/>
  <c r="AK2020" i="16"/>
  <c r="AK2032" i="16"/>
  <c r="AK2009" i="16"/>
  <c r="AK2021" i="16"/>
  <c r="AK2033" i="16"/>
  <c r="AK2010" i="16"/>
  <c r="AK2022" i="16"/>
  <c r="AK2034" i="16"/>
  <c r="AK2011" i="16"/>
  <c r="AK2023" i="16"/>
  <c r="AK2035" i="16"/>
  <c r="AK2012" i="16"/>
  <c r="AK2024" i="16"/>
  <c r="AK2013" i="16"/>
  <c r="AK2025" i="16"/>
  <c r="AK2015" i="16"/>
  <c r="AK2027" i="16"/>
  <c r="AK2004" i="16"/>
  <c r="AK2016" i="16"/>
  <c r="AK2028" i="16"/>
  <c r="AK2014" i="16"/>
  <c r="AK2026" i="16"/>
  <c r="N24" i="16"/>
  <c r="AK728" i="16"/>
  <c r="AK740" i="16"/>
  <c r="AK752" i="16"/>
  <c r="AK733" i="16"/>
  <c r="AK745" i="16"/>
  <c r="AK757" i="16"/>
  <c r="AK734" i="16"/>
  <c r="AK746" i="16"/>
  <c r="AK758" i="16"/>
  <c r="AK730" i="16"/>
  <c r="AK747" i="16"/>
  <c r="AK731" i="16"/>
  <c r="AK748" i="16"/>
  <c r="AK732" i="16"/>
  <c r="AK749" i="16"/>
  <c r="AK735" i="16"/>
  <c r="AK750" i="16"/>
  <c r="AK736" i="16"/>
  <c r="AK751" i="16"/>
  <c r="AK737" i="16"/>
  <c r="AK753" i="16"/>
  <c r="AK738" i="16"/>
  <c r="AK754" i="16"/>
  <c r="AK739" i="16"/>
  <c r="AK755" i="16"/>
  <c r="AK725" i="16"/>
  <c r="AK741" i="16"/>
  <c r="AK756" i="16"/>
  <c r="AK726" i="16"/>
  <c r="AK742" i="16"/>
  <c r="AK759" i="16"/>
  <c r="AK727" i="16"/>
  <c r="AK729" i="16"/>
  <c r="AK743" i="16"/>
  <c r="AK744" i="16"/>
  <c r="AK760" i="16"/>
  <c r="N206" i="16"/>
  <c r="AK14491" i="16"/>
  <c r="AK14503" i="16"/>
  <c r="AK14515" i="16"/>
  <c r="AK14492" i="16"/>
  <c r="AK14504" i="16"/>
  <c r="AK14516" i="16"/>
  <c r="AK14494" i="16"/>
  <c r="AK14506" i="16"/>
  <c r="AK14495" i="16"/>
  <c r="AK14507" i="16"/>
  <c r="AK14519" i="16"/>
  <c r="AK14489" i="16"/>
  <c r="AK14501" i="16"/>
  <c r="AK14513" i="16"/>
  <c r="AK14498" i="16"/>
  <c r="AK14518" i="16"/>
  <c r="AK14499" i="16"/>
  <c r="AK14520" i="16"/>
  <c r="AK14502" i="16"/>
  <c r="AK14522" i="16"/>
  <c r="AK14505" i="16"/>
  <c r="AK14523" i="16"/>
  <c r="AK14508" i="16"/>
  <c r="AK14524" i="16"/>
  <c r="AK14509" i="16"/>
  <c r="AK14525" i="16"/>
  <c r="AK14496" i="16"/>
  <c r="AK14514" i="16"/>
  <c r="AK14497" i="16"/>
  <c r="AK14517" i="16"/>
  <c r="AK14490" i="16"/>
  <c r="AK14493" i="16"/>
  <c r="AK14500" i="16"/>
  <c r="AK14510" i="16"/>
  <c r="AK14511" i="16"/>
  <c r="AK14512" i="16"/>
  <c r="AK14521" i="16"/>
  <c r="N34" i="16"/>
  <c r="AK1497" i="16"/>
  <c r="AK1509" i="16"/>
  <c r="AK1521" i="16"/>
  <c r="AK1498" i="16"/>
  <c r="AK1510" i="16"/>
  <c r="AK1522" i="16"/>
  <c r="AK1499" i="16"/>
  <c r="AK1511" i="16"/>
  <c r="AK1523" i="16"/>
  <c r="AK1500" i="16"/>
  <c r="AK1512" i="16"/>
  <c r="AK1524" i="16"/>
  <c r="AK1501" i="16"/>
  <c r="AK1513" i="16"/>
  <c r="AK1525" i="16"/>
  <c r="AK1502" i="16"/>
  <c r="AK1514" i="16"/>
  <c r="AK1503" i="16"/>
  <c r="AK1515" i="16"/>
  <c r="AK1504" i="16"/>
  <c r="AK1516" i="16"/>
  <c r="AK1493" i="16"/>
  <c r="AK1505" i="16"/>
  <c r="AK1517" i="16"/>
  <c r="AK1494" i="16"/>
  <c r="AK1506" i="16"/>
  <c r="AK1518" i="16"/>
  <c r="AK1495" i="16"/>
  <c r="AK1496" i="16"/>
  <c r="AK1507" i="16"/>
  <c r="AK1508" i="16"/>
  <c r="AK1519" i="16"/>
  <c r="AK1520" i="16"/>
  <c r="N246" i="16"/>
  <c r="AK16049" i="16"/>
  <c r="AK16061" i="16"/>
  <c r="AK16073" i="16"/>
  <c r="AK16085" i="16"/>
  <c r="AK16097" i="16"/>
  <c r="AK16109" i="16"/>
  <c r="AK16121" i="16"/>
  <c r="AK16133" i="16"/>
  <c r="AK16050" i="16"/>
  <c r="AK16062" i="16"/>
  <c r="AK16074" i="16"/>
  <c r="AK16086" i="16"/>
  <c r="AK16098" i="16"/>
  <c r="AK16110" i="16"/>
  <c r="AK16122" i="16"/>
  <c r="AK16134" i="16"/>
  <c r="AK16052" i="16"/>
  <c r="AK16064" i="16"/>
  <c r="AK16076" i="16"/>
  <c r="AK16088" i="16"/>
  <c r="AK16100" i="16"/>
  <c r="AK16112" i="16"/>
  <c r="AK16124" i="16"/>
  <c r="AK16136" i="16"/>
  <c r="AK16053" i="16"/>
  <c r="AK16065" i="16"/>
  <c r="AK16077" i="16"/>
  <c r="AK16089" i="16"/>
  <c r="AK16101" i="16"/>
  <c r="AK16113" i="16"/>
  <c r="AK16125" i="16"/>
  <c r="AK16137" i="16"/>
  <c r="AK16054" i="16"/>
  <c r="AK16066" i="16"/>
  <c r="AK16078" i="16"/>
  <c r="AK16090" i="16"/>
  <c r="AK16102" i="16"/>
  <c r="AK16114" i="16"/>
  <c r="AK16126" i="16"/>
  <c r="AK16138" i="16"/>
  <c r="AK16055" i="16"/>
  <c r="AK16067" i="16"/>
  <c r="AK16079" i="16"/>
  <c r="AK16091" i="16"/>
  <c r="AK16103" i="16"/>
  <c r="AK16115" i="16"/>
  <c r="AK16127" i="16"/>
  <c r="AK16139" i="16"/>
  <c r="AK16059" i="16"/>
  <c r="AK16071" i="16"/>
  <c r="AK16083" i="16"/>
  <c r="AK16095" i="16"/>
  <c r="AK16107" i="16"/>
  <c r="AK16119" i="16"/>
  <c r="AK16131" i="16"/>
  <c r="AK16143" i="16"/>
  <c r="AK16063" i="16"/>
  <c r="AK16093" i="16"/>
  <c r="AK16120" i="16"/>
  <c r="AK16096" i="16"/>
  <c r="AK16068" i="16"/>
  <c r="AK16094" i="16"/>
  <c r="AK16123" i="16"/>
  <c r="AK16069" i="16"/>
  <c r="AK16128" i="16"/>
  <c r="AK16070" i="16"/>
  <c r="AK16099" i="16"/>
  <c r="AK16129" i="16"/>
  <c r="AK16081" i="16"/>
  <c r="AK16072" i="16"/>
  <c r="AK16104" i="16"/>
  <c r="AK16130" i="16"/>
  <c r="AK16108" i="16"/>
  <c r="AK16075" i="16"/>
  <c r="AK16105" i="16"/>
  <c r="AK16132" i="16"/>
  <c r="AK16051" i="16"/>
  <c r="AK16080" i="16"/>
  <c r="AK16106" i="16"/>
  <c r="AK16135" i="16"/>
  <c r="AK16140" i="16"/>
  <c r="AK16057" i="16"/>
  <c r="AK16084" i="16"/>
  <c r="AK16116" i="16"/>
  <c r="AK16142" i="16"/>
  <c r="AK16058" i="16"/>
  <c r="AK16087" i="16"/>
  <c r="AK16117" i="16"/>
  <c r="AK16144" i="16"/>
  <c r="AK16056" i="16"/>
  <c r="AK16060" i="16"/>
  <c r="AK16082" i="16"/>
  <c r="AK16092" i="16"/>
  <c r="AK16111" i="16"/>
  <c r="AK16118" i="16"/>
  <c r="AK16141" i="16"/>
  <c r="N228" i="16"/>
  <c r="AK15103" i="16"/>
  <c r="AK15115" i="16"/>
  <c r="AK15104" i="16"/>
  <c r="AK15116" i="16"/>
  <c r="AK15095" i="16"/>
  <c r="AK15107" i="16"/>
  <c r="AK15131" i="16"/>
  <c r="AK15094" i="16"/>
  <c r="AK15110" i="16"/>
  <c r="AK15096" i="16"/>
  <c r="AK15111" i="16"/>
  <c r="AK15098" i="16"/>
  <c r="AK15113" i="16"/>
  <c r="AK15099" i="16"/>
  <c r="AK15114" i="16"/>
  <c r="AK15132" i="16"/>
  <c r="AK15100" i="16"/>
  <c r="AK15133" i="16"/>
  <c r="AK15101" i="16"/>
  <c r="AK15134" i="16"/>
  <c r="AK15108" i="16"/>
  <c r="AK15093" i="16"/>
  <c r="AK15109" i="16"/>
  <c r="AK15135" i="16"/>
  <c r="AK15136" i="16"/>
  <c r="AK15137" i="16"/>
  <c r="AK15097" i="16"/>
  <c r="AK15102" i="16"/>
  <c r="AK15105" i="16"/>
  <c r="AK15106" i="16"/>
  <c r="AK15112" i="16"/>
  <c r="AJ194" i="20"/>
  <c r="AO194" i="20" s="1"/>
  <c r="N196" i="16"/>
  <c r="AK13177" i="16"/>
  <c r="AK13179" i="16"/>
  <c r="AK13181" i="16"/>
  <c r="AK13182" i="16"/>
  <c r="AK13178" i="16"/>
  <c r="AK13180" i="16"/>
  <c r="AK13183" i="16"/>
  <c r="N168" i="16"/>
  <c r="AK10696" i="16"/>
  <c r="AK10708" i="16"/>
  <c r="AK10720" i="16"/>
  <c r="AK10732" i="16"/>
  <c r="AK10744" i="16"/>
  <c r="AK10756" i="16"/>
  <c r="AK10768" i="16"/>
  <c r="AK10780" i="16"/>
  <c r="AK10792" i="16"/>
  <c r="AK10804" i="16"/>
  <c r="AK10816" i="16"/>
  <c r="AK10828" i="16"/>
  <c r="AK10840" i="16"/>
  <c r="AK10852" i="16"/>
  <c r="AK10864" i="16"/>
  <c r="AK10876" i="16"/>
  <c r="AK10888" i="16"/>
  <c r="AK10900" i="16"/>
  <c r="AK10912" i="16"/>
  <c r="AK10924" i="16"/>
  <c r="AK10936" i="16"/>
  <c r="AK10948" i="16"/>
  <c r="AK10960" i="16"/>
  <c r="AK10972" i="16"/>
  <c r="AK10984" i="16"/>
  <c r="AK10996" i="16"/>
  <c r="AK11008" i="16"/>
  <c r="AK11020" i="16"/>
  <c r="AK11032" i="16"/>
  <c r="AK11044" i="16"/>
  <c r="AK11056" i="16"/>
  <c r="AK11068" i="16"/>
  <c r="AK11080" i="16"/>
  <c r="AK11092" i="16"/>
  <c r="AK11104" i="16"/>
  <c r="AK11116" i="16"/>
  <c r="AK11128" i="16"/>
  <c r="AK11140" i="16"/>
  <c r="AK11152" i="16"/>
  <c r="AK11164" i="16"/>
  <c r="AK11176" i="16"/>
  <c r="AK11188" i="16"/>
  <c r="AK11200" i="16"/>
  <c r="AK10697" i="16"/>
  <c r="AK10709" i="16"/>
  <c r="AK10721" i="16"/>
  <c r="AK10733" i="16"/>
  <c r="AK10745" i="16"/>
  <c r="AK10757" i="16"/>
  <c r="AK10769" i="16"/>
  <c r="AK10781" i="16"/>
  <c r="AK10793" i="16"/>
  <c r="AK10805" i="16"/>
  <c r="AK10817" i="16"/>
  <c r="AK10829" i="16"/>
  <c r="AK10841" i="16"/>
  <c r="AK10853" i="16"/>
  <c r="AK10865" i="16"/>
  <c r="AK10877" i="16"/>
  <c r="AK10889" i="16"/>
  <c r="AK10901" i="16"/>
  <c r="AK10913" i="16"/>
  <c r="AK10925" i="16"/>
  <c r="AK10937" i="16"/>
  <c r="AK10949" i="16"/>
  <c r="AK10961" i="16"/>
  <c r="AK10973" i="16"/>
  <c r="AK10985" i="16"/>
  <c r="AK10997" i="16"/>
  <c r="AK11009" i="16"/>
  <c r="AK11021" i="16"/>
  <c r="AK11033" i="16"/>
  <c r="AK11045" i="16"/>
  <c r="AK11057" i="16"/>
  <c r="AK11069" i="16"/>
  <c r="AK11081" i="16"/>
  <c r="AK11093" i="16"/>
  <c r="AK11105" i="16"/>
  <c r="AK11117" i="16"/>
  <c r="AK11129" i="16"/>
  <c r="AK11141" i="16"/>
  <c r="AK11153" i="16"/>
  <c r="AK11165" i="16"/>
  <c r="AK11177" i="16"/>
  <c r="AK11189" i="16"/>
  <c r="AK11201" i="16"/>
  <c r="AK10687" i="16"/>
  <c r="AK10699" i="16"/>
  <c r="AK10711" i="16"/>
  <c r="AK10723" i="16"/>
  <c r="AK10735" i="16"/>
  <c r="AK10747" i="16"/>
  <c r="AK10759" i="16"/>
  <c r="AK10771" i="16"/>
  <c r="AK10783" i="16"/>
  <c r="AK10795" i="16"/>
  <c r="AK10807" i="16"/>
  <c r="AK10819" i="16"/>
  <c r="AK10831" i="16"/>
  <c r="AK10843" i="16"/>
  <c r="AK10855" i="16"/>
  <c r="AK10867" i="16"/>
  <c r="AK10879" i="16"/>
  <c r="AK10891" i="16"/>
  <c r="AK10903" i="16"/>
  <c r="AK10915" i="16"/>
  <c r="AK10927" i="16"/>
  <c r="AK10939" i="16"/>
  <c r="AK10951" i="16"/>
  <c r="AK10963" i="16"/>
  <c r="AK10975" i="16"/>
  <c r="AK10987" i="16"/>
  <c r="AK10999" i="16"/>
  <c r="AK11011" i="16"/>
  <c r="AK11023" i="16"/>
  <c r="AK11035" i="16"/>
  <c r="AK11047" i="16"/>
  <c r="AK11059" i="16"/>
  <c r="AK11071" i="16"/>
  <c r="AK11083" i="16"/>
  <c r="AK11095" i="16"/>
  <c r="AK11107" i="16"/>
  <c r="AK11119" i="16"/>
  <c r="AK11131" i="16"/>
  <c r="AK11143" i="16"/>
  <c r="AK11155" i="16"/>
  <c r="AK11167" i="16"/>
  <c r="AK11179" i="16"/>
  <c r="AK11191" i="16"/>
  <c r="AK11203" i="16"/>
  <c r="AK10688" i="16"/>
  <c r="AK10700" i="16"/>
  <c r="AK10712" i="16"/>
  <c r="AK10724" i="16"/>
  <c r="AK10736" i="16"/>
  <c r="AK10748" i="16"/>
  <c r="AK10760" i="16"/>
  <c r="AK10772" i="16"/>
  <c r="AK10784" i="16"/>
  <c r="AK10796" i="16"/>
  <c r="AK10808" i="16"/>
  <c r="AK10820" i="16"/>
  <c r="AK10832" i="16"/>
  <c r="AK10844" i="16"/>
  <c r="AK10856" i="16"/>
  <c r="AK10868" i="16"/>
  <c r="AK10880" i="16"/>
  <c r="AK10892" i="16"/>
  <c r="AK10904" i="16"/>
  <c r="AK10916" i="16"/>
  <c r="AK10928" i="16"/>
  <c r="AK10940" i="16"/>
  <c r="AK10952" i="16"/>
  <c r="AK10964" i="16"/>
  <c r="AK10976" i="16"/>
  <c r="AK10988" i="16"/>
  <c r="AK11000" i="16"/>
  <c r="AK11012" i="16"/>
  <c r="AK11024" i="16"/>
  <c r="AK11036" i="16"/>
  <c r="AK11048" i="16"/>
  <c r="AK11060" i="16"/>
  <c r="AK11072" i="16"/>
  <c r="AK11084" i="16"/>
  <c r="AK11096" i="16"/>
  <c r="AK11108" i="16"/>
  <c r="AK11120" i="16"/>
  <c r="AK11132" i="16"/>
  <c r="AK11144" i="16"/>
  <c r="AK11156" i="16"/>
  <c r="AK11168" i="16"/>
  <c r="AK11180" i="16"/>
  <c r="AK11192" i="16"/>
  <c r="AK11204" i="16"/>
  <c r="AK10689" i="16"/>
  <c r="AK10701" i="16"/>
  <c r="AK10713" i="16"/>
  <c r="AK10725" i="16"/>
  <c r="AK10737" i="16"/>
  <c r="AK10749" i="16"/>
  <c r="AK10761" i="16"/>
  <c r="AK10773" i="16"/>
  <c r="AK10785" i="16"/>
  <c r="AK10797" i="16"/>
  <c r="AK10809" i="16"/>
  <c r="AK10821" i="16"/>
  <c r="AK10833" i="16"/>
  <c r="AK10845" i="16"/>
  <c r="AK10857" i="16"/>
  <c r="AK10869" i="16"/>
  <c r="AK10881" i="16"/>
  <c r="AK10893" i="16"/>
  <c r="AK10905" i="16"/>
  <c r="AK10917" i="16"/>
  <c r="AK10929" i="16"/>
  <c r="AK10941" i="16"/>
  <c r="AK10953" i="16"/>
  <c r="AK10965" i="16"/>
  <c r="AK10977" i="16"/>
  <c r="AK10989" i="16"/>
  <c r="AK11001" i="16"/>
  <c r="AK11013" i="16"/>
  <c r="AK11025" i="16"/>
  <c r="AK11037" i="16"/>
  <c r="AK11049" i="16"/>
  <c r="AK11061" i="16"/>
  <c r="AK11073" i="16"/>
  <c r="AK11085" i="16"/>
  <c r="AK11097" i="16"/>
  <c r="AK11109" i="16"/>
  <c r="AK11121" i="16"/>
  <c r="AK11133" i="16"/>
  <c r="AK11145" i="16"/>
  <c r="AK11157" i="16"/>
  <c r="AK11169" i="16"/>
  <c r="AK11181" i="16"/>
  <c r="AK11193" i="16"/>
  <c r="AK10690" i="16"/>
  <c r="AK10702" i="16"/>
  <c r="AK10714" i="16"/>
  <c r="AK10726" i="16"/>
  <c r="AK10738" i="16"/>
  <c r="AK10750" i="16"/>
  <c r="AK10762" i="16"/>
  <c r="AK10774" i="16"/>
  <c r="AK10786" i="16"/>
  <c r="AK10798" i="16"/>
  <c r="AK10810" i="16"/>
  <c r="AK10822" i="16"/>
  <c r="AK10834" i="16"/>
  <c r="AK10846" i="16"/>
  <c r="AK10858" i="16"/>
  <c r="AK10870" i="16"/>
  <c r="AK10882" i="16"/>
  <c r="AK10894" i="16"/>
  <c r="AK10906" i="16"/>
  <c r="AK10918" i="16"/>
  <c r="AK10930" i="16"/>
  <c r="AK10942" i="16"/>
  <c r="AK10954" i="16"/>
  <c r="AK10966" i="16"/>
  <c r="AK10978" i="16"/>
  <c r="AK10990" i="16"/>
  <c r="AK11002" i="16"/>
  <c r="AK11014" i="16"/>
  <c r="AK11026" i="16"/>
  <c r="AK11038" i="16"/>
  <c r="AK11050" i="16"/>
  <c r="AK11062" i="16"/>
  <c r="AK11074" i="16"/>
  <c r="AK11086" i="16"/>
  <c r="AK11098" i="16"/>
  <c r="AK11110" i="16"/>
  <c r="AK11122" i="16"/>
  <c r="AK11134" i="16"/>
  <c r="AK11146" i="16"/>
  <c r="AK11158" i="16"/>
  <c r="AK11170" i="16"/>
  <c r="AK11182" i="16"/>
  <c r="AK11194" i="16"/>
  <c r="AK10693" i="16"/>
  <c r="AK10705" i="16"/>
  <c r="AK10717" i="16"/>
  <c r="AK10729" i="16"/>
  <c r="AK10741" i="16"/>
  <c r="AK10753" i="16"/>
  <c r="AK10765" i="16"/>
  <c r="AK10777" i="16"/>
  <c r="AK10789" i="16"/>
  <c r="AK10801" i="16"/>
  <c r="AK10813" i="16"/>
  <c r="AK10825" i="16"/>
  <c r="AK10837" i="16"/>
  <c r="AK10849" i="16"/>
  <c r="AK10861" i="16"/>
  <c r="AK10873" i="16"/>
  <c r="AK10885" i="16"/>
  <c r="AK10897" i="16"/>
  <c r="AK10909" i="16"/>
  <c r="AK10921" i="16"/>
  <c r="AK10933" i="16"/>
  <c r="AK10945" i="16"/>
  <c r="AK10957" i="16"/>
  <c r="AK10969" i="16"/>
  <c r="AK10981" i="16"/>
  <c r="AK10993" i="16"/>
  <c r="AK11005" i="16"/>
  <c r="AK11017" i="16"/>
  <c r="AK11029" i="16"/>
  <c r="AK11041" i="16"/>
  <c r="AK11053" i="16"/>
  <c r="AK11065" i="16"/>
  <c r="AK11077" i="16"/>
  <c r="AK11089" i="16"/>
  <c r="AK11101" i="16"/>
  <c r="AK11113" i="16"/>
  <c r="AK11125" i="16"/>
  <c r="AK11137" i="16"/>
  <c r="AK11149" i="16"/>
  <c r="AK11161" i="16"/>
  <c r="AK11173" i="16"/>
  <c r="AK11185" i="16"/>
  <c r="AK11197" i="16"/>
  <c r="AK10694" i="16"/>
  <c r="AK10706" i="16"/>
  <c r="AK10718" i="16"/>
  <c r="AK10730" i="16"/>
  <c r="AK10742" i="16"/>
  <c r="AK10754" i="16"/>
  <c r="AK10766" i="16"/>
  <c r="AK10778" i="16"/>
  <c r="AK10790" i="16"/>
  <c r="AK10802" i="16"/>
  <c r="AK10814" i="16"/>
  <c r="AK10826" i="16"/>
  <c r="AK10838" i="16"/>
  <c r="AK10850" i="16"/>
  <c r="AK10862" i="16"/>
  <c r="AK10874" i="16"/>
  <c r="AK10886" i="16"/>
  <c r="AK10898" i="16"/>
  <c r="AK10715" i="16"/>
  <c r="AK10751" i="16"/>
  <c r="AK10787" i="16"/>
  <c r="AK10823" i="16"/>
  <c r="AK10859" i="16"/>
  <c r="AK10895" i="16"/>
  <c r="AK10923" i="16"/>
  <c r="AK10955" i="16"/>
  <c r="AK10982" i="16"/>
  <c r="AK11010" i="16"/>
  <c r="AK11040" i="16"/>
  <c r="AK11067" i="16"/>
  <c r="AK11099" i="16"/>
  <c r="AK11126" i="16"/>
  <c r="AK11154" i="16"/>
  <c r="AK11184" i="16"/>
  <c r="AK11208" i="16"/>
  <c r="AK11220" i="16"/>
  <c r="AK11232" i="16"/>
  <c r="AK11244" i="16"/>
  <c r="AK11256" i="16"/>
  <c r="AK11268" i="16"/>
  <c r="AK11280" i="16"/>
  <c r="AK11292" i="16"/>
  <c r="AK11304" i="16"/>
  <c r="AK11316" i="16"/>
  <c r="AK11328" i="16"/>
  <c r="AK11340" i="16"/>
  <c r="AK11352" i="16"/>
  <c r="AK11364" i="16"/>
  <c r="AK11376" i="16"/>
  <c r="AK11388" i="16"/>
  <c r="AK11400" i="16"/>
  <c r="AK11412" i="16"/>
  <c r="AK11424" i="16"/>
  <c r="AK11436" i="16"/>
  <c r="AK11448" i="16"/>
  <c r="AK11460" i="16"/>
  <c r="AK11472" i="16"/>
  <c r="AK11484" i="16"/>
  <c r="AK11496" i="16"/>
  <c r="AK11508" i="16"/>
  <c r="AK11520" i="16"/>
  <c r="AK11532" i="16"/>
  <c r="AK11544" i="16"/>
  <c r="AK10716" i="16"/>
  <c r="AK10752" i="16"/>
  <c r="AK10788" i="16"/>
  <c r="AK10824" i="16"/>
  <c r="AK10860" i="16"/>
  <c r="AK10896" i="16"/>
  <c r="AK10926" i="16"/>
  <c r="AK10956" i="16"/>
  <c r="AK10983" i="16"/>
  <c r="AK11015" i="16"/>
  <c r="AK11042" i="16"/>
  <c r="AK11070" i="16"/>
  <c r="AK11100" i="16"/>
  <c r="AK11127" i="16"/>
  <c r="AK11159" i="16"/>
  <c r="AK11186" i="16"/>
  <c r="AK11209" i="16"/>
  <c r="AK11221" i="16"/>
  <c r="AK11233" i="16"/>
  <c r="AK11245" i="16"/>
  <c r="AK11257" i="16"/>
  <c r="AK11269" i="16"/>
  <c r="AK11281" i="16"/>
  <c r="AK11293" i="16"/>
  <c r="AK11305" i="16"/>
  <c r="AK11317" i="16"/>
  <c r="AK11329" i="16"/>
  <c r="AK11341" i="16"/>
  <c r="AK11353" i="16"/>
  <c r="AK11365" i="16"/>
  <c r="AK11377" i="16"/>
  <c r="AK11389" i="16"/>
  <c r="AK11401" i="16"/>
  <c r="AK11413" i="16"/>
  <c r="AK11425" i="16"/>
  <c r="AK11437" i="16"/>
  <c r="AK11449" i="16"/>
  <c r="AK11461" i="16"/>
  <c r="AK11473" i="16"/>
  <c r="AK11485" i="16"/>
  <c r="AK11497" i="16"/>
  <c r="AK11509" i="16"/>
  <c r="AK11521" i="16"/>
  <c r="AK11533" i="16"/>
  <c r="AK11545" i="16"/>
  <c r="AK10719" i="16"/>
  <c r="AK10755" i="16"/>
  <c r="AK10791" i="16"/>
  <c r="AK10827" i="16"/>
  <c r="AK10863" i="16"/>
  <c r="AK10899" i="16"/>
  <c r="AK10931" i="16"/>
  <c r="AK10958" i="16"/>
  <c r="AK10986" i="16"/>
  <c r="AK11016" i="16"/>
  <c r="AK11043" i="16"/>
  <c r="AK11075" i="16"/>
  <c r="AK11102" i="16"/>
  <c r="AK11130" i="16"/>
  <c r="AK10686" i="16"/>
  <c r="AK10722" i="16"/>
  <c r="AK10758" i="16"/>
  <c r="AK10794" i="16"/>
  <c r="AK10830" i="16"/>
  <c r="AK10866" i="16"/>
  <c r="AK10902" i="16"/>
  <c r="AK10932" i="16"/>
  <c r="AK10959" i="16"/>
  <c r="AK10991" i="16"/>
  <c r="AK11018" i="16"/>
  <c r="AK11046" i="16"/>
  <c r="AK11076" i="16"/>
  <c r="AK11103" i="16"/>
  <c r="AK11135" i="16"/>
  <c r="AK11162" i="16"/>
  <c r="AK11190" i="16"/>
  <c r="AK11211" i="16"/>
  <c r="AK11223" i="16"/>
  <c r="AK11235" i="16"/>
  <c r="AK11247" i="16"/>
  <c r="AK11259" i="16"/>
  <c r="AK11271" i="16"/>
  <c r="AK11283" i="16"/>
  <c r="AK11295" i="16"/>
  <c r="AK11307" i="16"/>
  <c r="AK11319" i="16"/>
  <c r="AK11331" i="16"/>
  <c r="AK11343" i="16"/>
  <c r="AK11355" i="16"/>
  <c r="AK11367" i="16"/>
  <c r="AK11379" i="16"/>
  <c r="AK11391" i="16"/>
  <c r="AK11403" i="16"/>
  <c r="AK11415" i="16"/>
  <c r="AK11427" i="16"/>
  <c r="AK11439" i="16"/>
  <c r="AK11451" i="16"/>
  <c r="AK11463" i="16"/>
  <c r="AK11475" i="16"/>
  <c r="AK11487" i="16"/>
  <c r="AK11499" i="16"/>
  <c r="AK11511" i="16"/>
  <c r="AK11523" i="16"/>
  <c r="AK11535" i="16"/>
  <c r="AK11547" i="16"/>
  <c r="AK10691" i="16"/>
  <c r="AK10727" i="16"/>
  <c r="AK10763" i="16"/>
  <c r="AK10799" i="16"/>
  <c r="AK10835" i="16"/>
  <c r="AK10871" i="16"/>
  <c r="AK10907" i="16"/>
  <c r="AK10934" i="16"/>
  <c r="AK10962" i="16"/>
  <c r="AK10992" i="16"/>
  <c r="AK11019" i="16"/>
  <c r="AK11051" i="16"/>
  <c r="AK11078" i="16"/>
  <c r="AK11106" i="16"/>
  <c r="AK11136" i="16"/>
  <c r="AK11163" i="16"/>
  <c r="AK11195" i="16"/>
  <c r="AK11212" i="16"/>
  <c r="AK11224" i="16"/>
  <c r="AK11236" i="16"/>
  <c r="AK11248" i="16"/>
  <c r="AK11260" i="16"/>
  <c r="AK11272" i="16"/>
  <c r="AK11284" i="16"/>
  <c r="AK11296" i="16"/>
  <c r="AK11308" i="16"/>
  <c r="AK11320" i="16"/>
  <c r="AK11332" i="16"/>
  <c r="AK11344" i="16"/>
  <c r="AK11356" i="16"/>
  <c r="AK11368" i="16"/>
  <c r="AK11380" i="16"/>
  <c r="AK11392" i="16"/>
  <c r="AK11404" i="16"/>
  <c r="AK11416" i="16"/>
  <c r="AK11428" i="16"/>
  <c r="AK11440" i="16"/>
  <c r="AK11452" i="16"/>
  <c r="AK11464" i="16"/>
  <c r="AK11476" i="16"/>
  <c r="AK11488" i="16"/>
  <c r="AK11500" i="16"/>
  <c r="AK11512" i="16"/>
  <c r="AK11524" i="16"/>
  <c r="AK11536" i="16"/>
  <c r="AK10692" i="16"/>
  <c r="AK10728" i="16"/>
  <c r="AK10764" i="16"/>
  <c r="AK10800" i="16"/>
  <c r="AK10836" i="16"/>
  <c r="AK10872" i="16"/>
  <c r="AK10908" i="16"/>
  <c r="AK10935" i="16"/>
  <c r="AK10967" i="16"/>
  <c r="AK10994" i="16"/>
  <c r="AK11022" i="16"/>
  <c r="AK11052" i="16"/>
  <c r="AK11079" i="16"/>
  <c r="AK11111" i="16"/>
  <c r="AK11138" i="16"/>
  <c r="AK11166" i="16"/>
  <c r="AK11196" i="16"/>
  <c r="AK11213" i="16"/>
  <c r="AK11225" i="16"/>
  <c r="AK11237" i="16"/>
  <c r="AK11249" i="16"/>
  <c r="AK11261" i="16"/>
  <c r="AK11273" i="16"/>
  <c r="AK11285" i="16"/>
  <c r="AK11297" i="16"/>
  <c r="AK11309" i="16"/>
  <c r="AK11321" i="16"/>
  <c r="AK11333" i="16"/>
  <c r="AK11345" i="16"/>
  <c r="AK11357" i="16"/>
  <c r="AK11369" i="16"/>
  <c r="AK11381" i="16"/>
  <c r="AK11393" i="16"/>
  <c r="AK11405" i="16"/>
  <c r="AK11417" i="16"/>
  <c r="AK11429" i="16"/>
  <c r="AK11441" i="16"/>
  <c r="AK11453" i="16"/>
  <c r="AK11465" i="16"/>
  <c r="AK11477" i="16"/>
  <c r="AK11489" i="16"/>
  <c r="AK11501" i="16"/>
  <c r="AK11513" i="16"/>
  <c r="AK11525" i="16"/>
  <c r="AK11537" i="16"/>
  <c r="AK10695" i="16"/>
  <c r="AK10731" i="16"/>
  <c r="AK10767" i="16"/>
  <c r="AK10803" i="16"/>
  <c r="AK10839" i="16"/>
  <c r="AK10875" i="16"/>
  <c r="AK10910" i="16"/>
  <c r="AK10938" i="16"/>
  <c r="AK10968" i="16"/>
  <c r="AK10995" i="16"/>
  <c r="AK11027" i="16"/>
  <c r="AK11054" i="16"/>
  <c r="AK11082" i="16"/>
  <c r="AK11112" i="16"/>
  <c r="AK11139" i="16"/>
  <c r="AK11171" i="16"/>
  <c r="AK11198" i="16"/>
  <c r="AK11214" i="16"/>
  <c r="AK11226" i="16"/>
  <c r="AK11238" i="16"/>
  <c r="AK11250" i="16"/>
  <c r="AK11262" i="16"/>
  <c r="AK11274" i="16"/>
  <c r="AK11286" i="16"/>
  <c r="AK11298" i="16"/>
  <c r="AK11310" i="16"/>
  <c r="AK11322" i="16"/>
  <c r="AK11334" i="16"/>
  <c r="AK11346" i="16"/>
  <c r="AK11358" i="16"/>
  <c r="AK11370" i="16"/>
  <c r="AK11382" i="16"/>
  <c r="AK11394" i="16"/>
  <c r="AK11406" i="16"/>
  <c r="AK11418" i="16"/>
  <c r="AK11430" i="16"/>
  <c r="AK11442" i="16"/>
  <c r="AK11454" i="16"/>
  <c r="AK11466" i="16"/>
  <c r="AK11478" i="16"/>
  <c r="AK11490" i="16"/>
  <c r="AK11502" i="16"/>
  <c r="AK11514" i="16"/>
  <c r="AK11526" i="16"/>
  <c r="AK11538" i="16"/>
  <c r="AK10698" i="16"/>
  <c r="AK10734" i="16"/>
  <c r="AK10770" i="16"/>
  <c r="AK10806" i="16"/>
  <c r="AK10842" i="16"/>
  <c r="AK10878" i="16"/>
  <c r="AK10911" i="16"/>
  <c r="AK10943" i="16"/>
  <c r="AK10970" i="16"/>
  <c r="AK10998" i="16"/>
  <c r="AK11028" i="16"/>
  <c r="AK11055" i="16"/>
  <c r="AK11087" i="16"/>
  <c r="AK11114" i="16"/>
  <c r="AK10703" i="16"/>
  <c r="AK10739" i="16"/>
  <c r="AK10775" i="16"/>
  <c r="AK10811" i="16"/>
  <c r="AK10847" i="16"/>
  <c r="AK10883" i="16"/>
  <c r="AK10914" i="16"/>
  <c r="AK10944" i="16"/>
  <c r="AK10971" i="16"/>
  <c r="AK11003" i="16"/>
  <c r="AK11030" i="16"/>
  <c r="AK11058" i="16"/>
  <c r="AK11088" i="16"/>
  <c r="AK11115" i="16"/>
  <c r="AK11147" i="16"/>
  <c r="AK10704" i="16"/>
  <c r="AK10740" i="16"/>
  <c r="AK10776" i="16"/>
  <c r="AK10812" i="16"/>
  <c r="AK10848" i="16"/>
  <c r="AK10884" i="16"/>
  <c r="AK10919" i="16"/>
  <c r="AK10946" i="16"/>
  <c r="AK10974" i="16"/>
  <c r="AK11004" i="16"/>
  <c r="AK11031" i="16"/>
  <c r="AK11063" i="16"/>
  <c r="AK11090" i="16"/>
  <c r="AK11118" i="16"/>
  <c r="AK11148" i="16"/>
  <c r="AK11175" i="16"/>
  <c r="AK11205" i="16"/>
  <c r="AK11217" i="16"/>
  <c r="AK11229" i="16"/>
  <c r="AK11241" i="16"/>
  <c r="AK11253" i="16"/>
  <c r="AK11265" i="16"/>
  <c r="AK11277" i="16"/>
  <c r="AK11289" i="16"/>
  <c r="AK11301" i="16"/>
  <c r="AK11313" i="16"/>
  <c r="AK11325" i="16"/>
  <c r="AK11337" i="16"/>
  <c r="AK11349" i="16"/>
  <c r="AK11361" i="16"/>
  <c r="AK11373" i="16"/>
  <c r="AK11385" i="16"/>
  <c r="AK11397" i="16"/>
  <c r="AK11409" i="16"/>
  <c r="AK11421" i="16"/>
  <c r="AK11433" i="16"/>
  <c r="AK11445" i="16"/>
  <c r="AK11457" i="16"/>
  <c r="AK11469" i="16"/>
  <c r="AK11481" i="16"/>
  <c r="AK11493" i="16"/>
  <c r="AK11505" i="16"/>
  <c r="AK11517" i="16"/>
  <c r="AK11529" i="16"/>
  <c r="AK11541" i="16"/>
  <c r="AK10707" i="16"/>
  <c r="AK10743" i="16"/>
  <c r="AK10779" i="16"/>
  <c r="AK10815" i="16"/>
  <c r="AK10851" i="16"/>
  <c r="AK10887" i="16"/>
  <c r="AK10920" i="16"/>
  <c r="AK10947" i="16"/>
  <c r="AK10979" i="16"/>
  <c r="AK11006" i="16"/>
  <c r="AK11034" i="16"/>
  <c r="AK11064" i="16"/>
  <c r="AK11091" i="16"/>
  <c r="AK11123" i="16"/>
  <c r="AK11150" i="16"/>
  <c r="AK11178" i="16"/>
  <c r="AK11206" i="16"/>
  <c r="AK11218" i="16"/>
  <c r="AK11230" i="16"/>
  <c r="AK11242" i="16"/>
  <c r="AK11254" i="16"/>
  <c r="AK11266" i="16"/>
  <c r="AK11278" i="16"/>
  <c r="AK11290" i="16"/>
  <c r="AK11302" i="16"/>
  <c r="AK11314" i="16"/>
  <c r="AK11326" i="16"/>
  <c r="AK11338" i="16"/>
  <c r="AK11350" i="16"/>
  <c r="AK11362" i="16"/>
  <c r="AK11374" i="16"/>
  <c r="AK11386" i="16"/>
  <c r="AK11398" i="16"/>
  <c r="AK11410" i="16"/>
  <c r="AK11422" i="16"/>
  <c r="AK11434" i="16"/>
  <c r="AK11446" i="16"/>
  <c r="AK11458" i="16"/>
  <c r="AK11470" i="16"/>
  <c r="AK11482" i="16"/>
  <c r="AK11494" i="16"/>
  <c r="AK11506" i="16"/>
  <c r="AK11518" i="16"/>
  <c r="AK11530" i="16"/>
  <c r="AK11542" i="16"/>
  <c r="AK10854" i="16"/>
  <c r="AK11160" i="16"/>
  <c r="AK11222" i="16"/>
  <c r="AK11258" i="16"/>
  <c r="AK11294" i="16"/>
  <c r="AK11330" i="16"/>
  <c r="AK11366" i="16"/>
  <c r="AK11402" i="16"/>
  <c r="AK11438" i="16"/>
  <c r="AK11474" i="16"/>
  <c r="AK11510" i="16"/>
  <c r="AK11546" i="16"/>
  <c r="AK10890" i="16"/>
  <c r="AK11172" i="16"/>
  <c r="AK11227" i="16"/>
  <c r="AK11263" i="16"/>
  <c r="AK11299" i="16"/>
  <c r="AK11335" i="16"/>
  <c r="AK11371" i="16"/>
  <c r="AK11407" i="16"/>
  <c r="AK11443" i="16"/>
  <c r="AK11479" i="16"/>
  <c r="AK11515" i="16"/>
  <c r="AK10922" i="16"/>
  <c r="AK11174" i="16"/>
  <c r="AK11228" i="16"/>
  <c r="AK11264" i="16"/>
  <c r="AK11300" i="16"/>
  <c r="AK11336" i="16"/>
  <c r="AK11372" i="16"/>
  <c r="AK11408" i="16"/>
  <c r="AK11444" i="16"/>
  <c r="AK11480" i="16"/>
  <c r="AK11516" i="16"/>
  <c r="AK10950" i="16"/>
  <c r="AK11183" i="16"/>
  <c r="AK11231" i="16"/>
  <c r="AK11267" i="16"/>
  <c r="AK11303" i="16"/>
  <c r="AK11339" i="16"/>
  <c r="AK11375" i="16"/>
  <c r="AK11411" i="16"/>
  <c r="AK11447" i="16"/>
  <c r="AK11483" i="16"/>
  <c r="AK11519" i="16"/>
  <c r="AK10980" i="16"/>
  <c r="AK11187" i="16"/>
  <c r="AK11234" i="16"/>
  <c r="AK11270" i="16"/>
  <c r="AK11306" i="16"/>
  <c r="AK11342" i="16"/>
  <c r="AK11378" i="16"/>
  <c r="AK11414" i="16"/>
  <c r="AK11450" i="16"/>
  <c r="AK11486" i="16"/>
  <c r="AK11522" i="16"/>
  <c r="AK11007" i="16"/>
  <c r="AK11199" i="16"/>
  <c r="AK11239" i="16"/>
  <c r="AK11275" i="16"/>
  <c r="AK11311" i="16"/>
  <c r="AK11347" i="16"/>
  <c r="AK11383" i="16"/>
  <c r="AK11419" i="16"/>
  <c r="AK11455" i="16"/>
  <c r="AK11491" i="16"/>
  <c r="AK11527" i="16"/>
  <c r="AK11039" i="16"/>
  <c r="AK11202" i="16"/>
  <c r="AK11240" i="16"/>
  <c r="AK11276" i="16"/>
  <c r="AK11312" i="16"/>
  <c r="AK11348" i="16"/>
  <c r="AK11384" i="16"/>
  <c r="AK11420" i="16"/>
  <c r="AK11456" i="16"/>
  <c r="AK11492" i="16"/>
  <c r="AK11528" i="16"/>
  <c r="AK11066" i="16"/>
  <c r="AK11207" i="16"/>
  <c r="AK11243" i="16"/>
  <c r="AK11279" i="16"/>
  <c r="AK11315" i="16"/>
  <c r="AK11351" i="16"/>
  <c r="AK11387" i="16"/>
  <c r="AK11423" i="16"/>
  <c r="AK11459" i="16"/>
  <c r="AK11495" i="16"/>
  <c r="AK11531" i="16"/>
  <c r="AK10782" i="16"/>
  <c r="AK11142" i="16"/>
  <c r="AK11216" i="16"/>
  <c r="AK11252" i="16"/>
  <c r="AK11288" i="16"/>
  <c r="AK11324" i="16"/>
  <c r="AK11360" i="16"/>
  <c r="AK11396" i="16"/>
  <c r="AK11432" i="16"/>
  <c r="AK11468" i="16"/>
  <c r="AK11504" i="16"/>
  <c r="AK11540" i="16"/>
  <c r="AK10818" i="16"/>
  <c r="AK11151" i="16"/>
  <c r="AK11219" i="16"/>
  <c r="AK11255" i="16"/>
  <c r="AK11291" i="16"/>
  <c r="AK11327" i="16"/>
  <c r="AK11363" i="16"/>
  <c r="AK11399" i="16"/>
  <c r="AK11435" i="16"/>
  <c r="AK11471" i="16"/>
  <c r="AK11507" i="16"/>
  <c r="AK11543" i="16"/>
  <c r="AK11246" i="16"/>
  <c r="AK11462" i="16"/>
  <c r="AK11251" i="16"/>
  <c r="AK11467" i="16"/>
  <c r="AK11282" i="16"/>
  <c r="AK11498" i="16"/>
  <c r="AK11287" i="16"/>
  <c r="AK11503" i="16"/>
  <c r="AK11318" i="16"/>
  <c r="AK11534" i="16"/>
  <c r="AK11323" i="16"/>
  <c r="AK11539" i="16"/>
  <c r="AK10710" i="16"/>
  <c r="AK11354" i="16"/>
  <c r="AK10746" i="16"/>
  <c r="AK11359" i="16"/>
  <c r="AK11094" i="16"/>
  <c r="AK11390" i="16"/>
  <c r="AK11210" i="16"/>
  <c r="AK11426" i="16"/>
  <c r="AK11124" i="16"/>
  <c r="AK11215" i="16"/>
  <c r="AK11395" i="16"/>
  <c r="AK11431" i="16"/>
  <c r="N151" i="16"/>
  <c r="AK9387" i="16"/>
  <c r="AK9399" i="16"/>
  <c r="AK9411" i="16"/>
  <c r="AK9423" i="16"/>
  <c r="AK9435" i="16"/>
  <c r="AK9447" i="16"/>
  <c r="AK9459" i="16"/>
  <c r="AK9471" i="16"/>
  <c r="AK9483" i="16"/>
  <c r="AK9495" i="16"/>
  <c r="AK9388" i="16"/>
  <c r="AK9400" i="16"/>
  <c r="AK9412" i="16"/>
  <c r="AK9424" i="16"/>
  <c r="AK9436" i="16"/>
  <c r="AK9448" i="16"/>
  <c r="AK9460" i="16"/>
  <c r="AK9472" i="16"/>
  <c r="AK9484" i="16"/>
  <c r="AK9390" i="16"/>
  <c r="AK9402" i="16"/>
  <c r="AK9414" i="16"/>
  <c r="AK9426" i="16"/>
  <c r="AK9438" i="16"/>
  <c r="AK9450" i="16"/>
  <c r="AK9462" i="16"/>
  <c r="AK9474" i="16"/>
  <c r="AK9486" i="16"/>
  <c r="AK9391" i="16"/>
  <c r="AK9403" i="16"/>
  <c r="AK9415" i="16"/>
  <c r="AK9427" i="16"/>
  <c r="AK9439" i="16"/>
  <c r="AK9451" i="16"/>
  <c r="AK9463" i="16"/>
  <c r="AK9475" i="16"/>
  <c r="AK9487" i="16"/>
  <c r="AK9392" i="16"/>
  <c r="AK9404" i="16"/>
  <c r="AK9416" i="16"/>
  <c r="AK9428" i="16"/>
  <c r="AK9440" i="16"/>
  <c r="AK9452" i="16"/>
  <c r="AK9464" i="16"/>
  <c r="AK9476" i="16"/>
  <c r="AK9488" i="16"/>
  <c r="AK9393" i="16"/>
  <c r="AK9405" i="16"/>
  <c r="AK9417" i="16"/>
  <c r="AK9429" i="16"/>
  <c r="AK9441" i="16"/>
  <c r="AK9453" i="16"/>
  <c r="AK9465" i="16"/>
  <c r="AK9477" i="16"/>
  <c r="AK9489" i="16"/>
  <c r="AK9396" i="16"/>
  <c r="AK9408" i="16"/>
  <c r="AK9420" i="16"/>
  <c r="AK9432" i="16"/>
  <c r="AK9444" i="16"/>
  <c r="AK9456" i="16"/>
  <c r="AK9468" i="16"/>
  <c r="AK9480" i="16"/>
  <c r="AK9492" i="16"/>
  <c r="AK9409" i="16"/>
  <c r="AK9437" i="16"/>
  <c r="AK9467" i="16"/>
  <c r="AK9494" i="16"/>
  <c r="AK9410" i="16"/>
  <c r="AK9442" i="16"/>
  <c r="AK9469" i="16"/>
  <c r="AK9385" i="16"/>
  <c r="AK9413" i="16"/>
  <c r="AK9443" i="16"/>
  <c r="AK9470" i="16"/>
  <c r="AK9386" i="16"/>
  <c r="AK9418" i="16"/>
  <c r="AK9445" i="16"/>
  <c r="AK9473" i="16"/>
  <c r="AK9389" i="16"/>
  <c r="AK9419" i="16"/>
  <c r="AK9446" i="16"/>
  <c r="AK9478" i="16"/>
  <c r="AK9394" i="16"/>
  <c r="AK9421" i="16"/>
  <c r="AK9449" i="16"/>
  <c r="AK9479" i="16"/>
  <c r="AK9395" i="16"/>
  <c r="AK9422" i="16"/>
  <c r="AK9454" i="16"/>
  <c r="AK9481" i="16"/>
  <c r="AK9397" i="16"/>
  <c r="AK9425" i="16"/>
  <c r="AK9455" i="16"/>
  <c r="AK9482" i="16"/>
  <c r="AK9398" i="16"/>
  <c r="AK9430" i="16"/>
  <c r="AK9457" i="16"/>
  <c r="AK9485" i="16"/>
  <c r="AK9401" i="16"/>
  <c r="AK9431" i="16"/>
  <c r="AK9458" i="16"/>
  <c r="AK9490" i="16"/>
  <c r="AK9406" i="16"/>
  <c r="AK9433" i="16"/>
  <c r="AK9461" i="16"/>
  <c r="AK9491" i="16"/>
  <c r="AK9407" i="16"/>
  <c r="AK9434" i="16"/>
  <c r="AK9466" i="16"/>
  <c r="AK9493" i="16"/>
  <c r="AJ117" i="20"/>
  <c r="AO117" i="20" s="1"/>
  <c r="N120" i="16"/>
  <c r="AK6942" i="16"/>
  <c r="AK6954" i="16"/>
  <c r="AK6943" i="16"/>
  <c r="AK6955" i="16"/>
  <c r="AK6944" i="16"/>
  <c r="AK6956" i="16"/>
  <c r="AK6945" i="16"/>
  <c r="AK6946" i="16"/>
  <c r="AK6947" i="16"/>
  <c r="AK6948" i="16"/>
  <c r="AK6949" i="16"/>
  <c r="AK6950" i="16"/>
  <c r="AK6951" i="16"/>
  <c r="AK6940" i="16"/>
  <c r="AK6952" i="16"/>
  <c r="AK6941" i="16"/>
  <c r="AK6953" i="16"/>
  <c r="AJ91" i="20"/>
  <c r="AJ79" i="20"/>
  <c r="N73" i="16"/>
  <c r="AK3780" i="16"/>
  <c r="AK3781" i="16"/>
  <c r="AK3783" i="16"/>
  <c r="AK3784" i="16"/>
  <c r="AK3785" i="16"/>
  <c r="AK3786" i="16"/>
  <c r="AK3777" i="16"/>
  <c r="AK3789" i="16"/>
  <c r="AK3778" i="16"/>
  <c r="AK3790" i="16"/>
  <c r="AK3779" i="16"/>
  <c r="AK3782" i="16"/>
  <c r="AK3787" i="16"/>
  <c r="AK3788" i="16"/>
  <c r="AK3791" i="16"/>
  <c r="AK3775" i="16"/>
  <c r="AK3776" i="16"/>
  <c r="N60" i="16"/>
  <c r="AK3349" i="16"/>
  <c r="AK3347" i="16"/>
  <c r="AK3348" i="16"/>
  <c r="AK3350" i="16"/>
  <c r="AJ34" i="20"/>
  <c r="AK368" i="16"/>
  <c r="AK380" i="16"/>
  <c r="AK392" i="16"/>
  <c r="AK404" i="16"/>
  <c r="AK416" i="16"/>
  <c r="AK428" i="16"/>
  <c r="AK361" i="16"/>
  <c r="AK373" i="16"/>
  <c r="AK385" i="16"/>
  <c r="AK397" i="16"/>
  <c r="AK409" i="16"/>
  <c r="AK421" i="16"/>
  <c r="AK433" i="16"/>
  <c r="AK362" i="16"/>
  <c r="AK374" i="16"/>
  <c r="AK386" i="16"/>
  <c r="AK398" i="16"/>
  <c r="AK410" i="16"/>
  <c r="AK422" i="16"/>
  <c r="AK434" i="16"/>
  <c r="N21" i="16"/>
  <c r="AK363" i="16"/>
  <c r="AK378" i="16"/>
  <c r="AK394" i="16"/>
  <c r="AK411" i="16"/>
  <c r="AK426" i="16"/>
  <c r="AK364" i="16"/>
  <c r="AK379" i="16"/>
  <c r="AK395" i="16"/>
  <c r="AK412" i="16"/>
  <c r="AK427" i="16"/>
  <c r="AK365" i="16"/>
  <c r="AK381" i="16"/>
  <c r="AK396" i="16"/>
  <c r="AK413" i="16"/>
  <c r="AK429" i="16"/>
  <c r="AK366" i="16"/>
  <c r="AK382" i="16"/>
  <c r="AK399" i="16"/>
  <c r="AK414" i="16"/>
  <c r="AK430" i="16"/>
  <c r="AK367" i="16"/>
  <c r="AK383" i="16"/>
  <c r="AK400" i="16"/>
  <c r="AK415" i="16"/>
  <c r="AK431" i="16"/>
  <c r="AK369" i="16"/>
  <c r="AK384" i="16"/>
  <c r="AK401" i="16"/>
  <c r="AK417" i="16"/>
  <c r="AK432" i="16"/>
  <c r="AK370" i="16"/>
  <c r="AK387" i="16"/>
  <c r="AK402" i="16"/>
  <c r="AK418" i="16"/>
  <c r="AK435" i="16"/>
  <c r="AK371" i="16"/>
  <c r="AK388" i="16"/>
  <c r="AK403" i="16"/>
  <c r="AK419" i="16"/>
  <c r="AK372" i="16"/>
  <c r="AK389" i="16"/>
  <c r="AK405" i="16"/>
  <c r="AK420" i="16"/>
  <c r="AK375" i="16"/>
  <c r="AK390" i="16"/>
  <c r="AK406" i="16"/>
  <c r="AK423" i="16"/>
  <c r="AK424" i="16"/>
  <c r="AK425" i="16"/>
  <c r="AK360" i="16"/>
  <c r="AK376" i="16"/>
  <c r="AK377" i="16"/>
  <c r="AK391" i="16"/>
  <c r="AK393" i="16"/>
  <c r="AK407" i="16"/>
  <c r="AK408" i="16"/>
  <c r="N183" i="16"/>
  <c r="AK12519" i="16"/>
  <c r="AK12520" i="16"/>
  <c r="AK12521" i="16"/>
  <c r="AK12525" i="16"/>
  <c r="AK12524" i="16"/>
  <c r="AK12522" i="16"/>
  <c r="AK12523" i="16"/>
  <c r="AJ5" i="20"/>
  <c r="AO5" i="20" s="1"/>
  <c r="N264" i="16"/>
  <c r="N245" i="16"/>
  <c r="AK16025" i="16"/>
  <c r="AK16037" i="16"/>
  <c r="AK16026" i="16"/>
  <c r="AK16038" i="16"/>
  <c r="AK16028" i="16"/>
  <c r="AK16040" i="16"/>
  <c r="AK16029" i="16"/>
  <c r="AK16041" i="16"/>
  <c r="AK16030" i="16"/>
  <c r="AK16042" i="16"/>
  <c r="AK16031" i="16"/>
  <c r="AK16043" i="16"/>
  <c r="AK16023" i="16"/>
  <c r="AK16035" i="16"/>
  <c r="AK16047" i="16"/>
  <c r="AK16034" i="16"/>
  <c r="AK16039" i="16"/>
  <c r="AK16036" i="16"/>
  <c r="AK16044" i="16"/>
  <c r="AK16045" i="16"/>
  <c r="AK16046" i="16"/>
  <c r="AK16048" i="16"/>
  <c r="AK16027" i="16"/>
  <c r="AK16032" i="16"/>
  <c r="AK16024" i="16"/>
  <c r="AK16033" i="16"/>
  <c r="AJ207" i="20"/>
  <c r="AO207" i="20" s="1"/>
  <c r="N213" i="16"/>
  <c r="AK14611" i="16"/>
  <c r="AK14612" i="16"/>
  <c r="N193" i="16"/>
  <c r="AK13164" i="16"/>
  <c r="AK13176" i="16"/>
  <c r="AK13165" i="16"/>
  <c r="AK13167" i="16"/>
  <c r="AK13169" i="16"/>
  <c r="AK13170" i="16"/>
  <c r="AK13162" i="16"/>
  <c r="AK13174" i="16"/>
  <c r="AK13163" i="16"/>
  <c r="AK13166" i="16"/>
  <c r="AK13168" i="16"/>
  <c r="AK13171" i="16"/>
  <c r="AK13172" i="16"/>
  <c r="AK13173" i="16"/>
  <c r="AK13175" i="16"/>
  <c r="AK13161" i="16"/>
  <c r="AJ150" i="20"/>
  <c r="AO150" i="20" s="1"/>
  <c r="N148" i="16"/>
  <c r="AK8895" i="16"/>
  <c r="AK8907" i="16"/>
  <c r="AK8919" i="16"/>
  <c r="AK8931" i="16"/>
  <c r="AK8943" i="16"/>
  <c r="AK8955" i="16"/>
  <c r="AK8896" i="16"/>
  <c r="AK8908" i="16"/>
  <c r="AK8920" i="16"/>
  <c r="AK8932" i="16"/>
  <c r="AK8944" i="16"/>
  <c r="AK8956" i="16"/>
  <c r="AK8898" i="16"/>
  <c r="AK8910" i="16"/>
  <c r="AK8922" i="16"/>
  <c r="AK8934" i="16"/>
  <c r="AK8946" i="16"/>
  <c r="AK8958" i="16"/>
  <c r="AK8899" i="16"/>
  <c r="AK8911" i="16"/>
  <c r="AK8923" i="16"/>
  <c r="AK8935" i="16"/>
  <c r="AK8947" i="16"/>
  <c r="AK8959" i="16"/>
  <c r="AK8900" i="16"/>
  <c r="AK8912" i="16"/>
  <c r="AK8924" i="16"/>
  <c r="AK8936" i="16"/>
  <c r="AK8948" i="16"/>
  <c r="AK8960" i="16"/>
  <c r="AK8901" i="16"/>
  <c r="AK8913" i="16"/>
  <c r="AK8925" i="16"/>
  <c r="AK8937" i="16"/>
  <c r="AK8949" i="16"/>
  <c r="AK8892" i="16"/>
  <c r="AK8904" i="16"/>
  <c r="AK8916" i="16"/>
  <c r="AK8928" i="16"/>
  <c r="AK8940" i="16"/>
  <c r="AK8952" i="16"/>
  <c r="AK8918" i="16"/>
  <c r="AK8950" i="16"/>
  <c r="AK8893" i="16"/>
  <c r="AK8921" i="16"/>
  <c r="AK8951" i="16"/>
  <c r="AK8894" i="16"/>
  <c r="AK8926" i="16"/>
  <c r="AK8953" i="16"/>
  <c r="AK8897" i="16"/>
  <c r="AK8927" i="16"/>
  <c r="AK8954" i="16"/>
  <c r="AK8902" i="16"/>
  <c r="AK8929" i="16"/>
  <c r="AK8957" i="16"/>
  <c r="AK8903" i="16"/>
  <c r="AK8930" i="16"/>
  <c r="AK8905" i="16"/>
  <c r="AK8933" i="16"/>
  <c r="AK8906" i="16"/>
  <c r="AK8938" i="16"/>
  <c r="AK8909" i="16"/>
  <c r="AK8939" i="16"/>
  <c r="AK8914" i="16"/>
  <c r="AK8941" i="16"/>
  <c r="AK8915" i="16"/>
  <c r="AK8942" i="16"/>
  <c r="AK8917" i="16"/>
  <c r="AK8945" i="16"/>
  <c r="N133" i="16"/>
  <c r="AK8439" i="16"/>
  <c r="AK8451" i="16"/>
  <c r="AK8463" i="16"/>
  <c r="AK8475" i="16"/>
  <c r="AK8487" i="16"/>
  <c r="AK8440" i="16"/>
  <c r="AK8452" i="16"/>
  <c r="AK8464" i="16"/>
  <c r="AK8476" i="16"/>
  <c r="AK8488" i="16"/>
  <c r="AK8441" i="16"/>
  <c r="AK8453" i="16"/>
  <c r="AK8465" i="16"/>
  <c r="AK8442" i="16"/>
  <c r="AK8454" i="16"/>
  <c r="AK8466" i="16"/>
  <c r="AK8478" i="16"/>
  <c r="AK8490" i="16"/>
  <c r="AK8443" i="16"/>
  <c r="AK8455" i="16"/>
  <c r="AK8467" i="16"/>
  <c r="AK8479" i="16"/>
  <c r="AK8491" i="16"/>
  <c r="AK8444" i="16"/>
  <c r="AK8456" i="16"/>
  <c r="AK8468" i="16"/>
  <c r="AK8480" i="16"/>
  <c r="AK8445" i="16"/>
  <c r="AK8457" i="16"/>
  <c r="AK8469" i="16"/>
  <c r="AK8481" i="16"/>
  <c r="AK8446" i="16"/>
  <c r="AK8458" i="16"/>
  <c r="AK8447" i="16"/>
  <c r="AK8459" i="16"/>
  <c r="AK8448" i="16"/>
  <c r="AK8460" i="16"/>
  <c r="AK8472" i="16"/>
  <c r="AK8484" i="16"/>
  <c r="AK8449" i="16"/>
  <c r="AK8486" i="16"/>
  <c r="AK8450" i="16"/>
  <c r="AK8489" i="16"/>
  <c r="AK8461" i="16"/>
  <c r="AK8462" i="16"/>
  <c r="AK8470" i="16"/>
  <c r="AK8471" i="16"/>
  <c r="AK8473" i="16"/>
  <c r="AK8474" i="16"/>
  <c r="AK8477" i="16"/>
  <c r="AK8482" i="16"/>
  <c r="AK8483" i="16"/>
  <c r="AK8438" i="16"/>
  <c r="AK8485" i="16"/>
  <c r="N119" i="16"/>
  <c r="AK6918" i="16"/>
  <c r="AK6930" i="16"/>
  <c r="AK6907" i="16"/>
  <c r="AK6919" i="16"/>
  <c r="AK6931" i="16"/>
  <c r="AK6908" i="16"/>
  <c r="AK6920" i="16"/>
  <c r="AK6932" i="16"/>
  <c r="AK6909" i="16"/>
  <c r="AK6921" i="16"/>
  <c r="AK6933" i="16"/>
  <c r="AK6910" i="16"/>
  <c r="AK6922" i="16"/>
  <c r="AK6934" i="16"/>
  <c r="AK6911" i="16"/>
  <c r="AK6923" i="16"/>
  <c r="AK6935" i="16"/>
  <c r="AK6912" i="16"/>
  <c r="AK6924" i="16"/>
  <c r="AK6936" i="16"/>
  <c r="AK6913" i="16"/>
  <c r="AK6925" i="16"/>
  <c r="AK6937" i="16"/>
  <c r="AK6914" i="16"/>
  <c r="AK6926" i="16"/>
  <c r="AK6938" i="16"/>
  <c r="AK6915" i="16"/>
  <c r="AK6927" i="16"/>
  <c r="AK6939" i="16"/>
  <c r="AK6916" i="16"/>
  <c r="AK6928" i="16"/>
  <c r="AK6917" i="16"/>
  <c r="AK6929" i="16"/>
  <c r="N107" i="16"/>
  <c r="AK6014" i="16"/>
  <c r="AK6026" i="16"/>
  <c r="AK6038" i="16"/>
  <c r="AK6050" i="16"/>
  <c r="AK6062" i="16"/>
  <c r="AK6074" i="16"/>
  <c r="AK6015" i="16"/>
  <c r="AK6027" i="16"/>
  <c r="AK6039" i="16"/>
  <c r="AK6051" i="16"/>
  <c r="AK6063" i="16"/>
  <c r="AK6075" i="16"/>
  <c r="AK6017" i="16"/>
  <c r="AK6029" i="16"/>
  <c r="AK6041" i="16"/>
  <c r="AK6053" i="16"/>
  <c r="AK6065" i="16"/>
  <c r="AK6077" i="16"/>
  <c r="AK6018" i="16"/>
  <c r="AK6030" i="16"/>
  <c r="AK6042" i="16"/>
  <c r="AK6054" i="16"/>
  <c r="AK6066" i="16"/>
  <c r="AK6078" i="16"/>
  <c r="AK6007" i="16"/>
  <c r="AK6019" i="16"/>
  <c r="AK6031" i="16"/>
  <c r="AK6043" i="16"/>
  <c r="AK6055" i="16"/>
  <c r="AK6067" i="16"/>
  <c r="AK6079" i="16"/>
  <c r="AK6008" i="16"/>
  <c r="AK6020" i="16"/>
  <c r="AK6032" i="16"/>
  <c r="AK6044" i="16"/>
  <c r="AK6056" i="16"/>
  <c r="AK6068" i="16"/>
  <c r="AK6011" i="16"/>
  <c r="AK6023" i="16"/>
  <c r="AK6035" i="16"/>
  <c r="AK6047" i="16"/>
  <c r="AK6059" i="16"/>
  <c r="AK6071" i="16"/>
  <c r="AK6012" i="16"/>
  <c r="AK6024" i="16"/>
  <c r="AK6036" i="16"/>
  <c r="AK6048" i="16"/>
  <c r="AK6060" i="16"/>
  <c r="AK6072" i="16"/>
  <c r="AK6021" i="16"/>
  <c r="AK6057" i="16"/>
  <c r="AK6022" i="16"/>
  <c r="AK6058" i="16"/>
  <c r="AK6025" i="16"/>
  <c r="AK6061" i="16"/>
  <c r="AK6028" i="16"/>
  <c r="AK6064" i="16"/>
  <c r="AK6033" i="16"/>
  <c r="AK6069" i="16"/>
  <c r="AK6034" i="16"/>
  <c r="AK6070" i="16"/>
  <c r="AK6037" i="16"/>
  <c r="AK6073" i="16"/>
  <c r="AK6040" i="16"/>
  <c r="AK6076" i="16"/>
  <c r="AK6009" i="16"/>
  <c r="AK6045" i="16"/>
  <c r="AK6010" i="16"/>
  <c r="AK6046" i="16"/>
  <c r="AK6013" i="16"/>
  <c r="AK6049" i="16"/>
  <c r="AK6016" i="16"/>
  <c r="AK6052" i="16"/>
  <c r="AJ78" i="20"/>
  <c r="AJ63" i="20"/>
  <c r="AJ49" i="20"/>
  <c r="AJ33" i="20"/>
  <c r="AJ13" i="20"/>
  <c r="AO13" i="20" s="1"/>
  <c r="N260" i="16"/>
  <c r="N244" i="16"/>
  <c r="AK15917" i="16"/>
  <c r="AK15929" i="16"/>
  <c r="AK15941" i="16"/>
  <c r="AK15953" i="16"/>
  <c r="AK15965" i="16"/>
  <c r="AK15977" i="16"/>
  <c r="AK15989" i="16"/>
  <c r="AK16001" i="16"/>
  <c r="AK16013" i="16"/>
  <c r="AK15918" i="16"/>
  <c r="AK15930" i="16"/>
  <c r="AK15942" i="16"/>
  <c r="AK15954" i="16"/>
  <c r="AK15966" i="16"/>
  <c r="AK15978" i="16"/>
  <c r="AK15990" i="16"/>
  <c r="AK16002" i="16"/>
  <c r="AK16014" i="16"/>
  <c r="AK15920" i="16"/>
  <c r="AK15932" i="16"/>
  <c r="AK15944" i="16"/>
  <c r="AK15956" i="16"/>
  <c r="AK15968" i="16"/>
  <c r="AK15980" i="16"/>
  <c r="AK15992" i="16"/>
  <c r="AK16004" i="16"/>
  <c r="AK16016" i="16"/>
  <c r="AK15921" i="16"/>
  <c r="AK15933" i="16"/>
  <c r="AK15945" i="16"/>
  <c r="AK15957" i="16"/>
  <c r="AK15969" i="16"/>
  <c r="AK15981" i="16"/>
  <c r="AK15993" i="16"/>
  <c r="AK16005" i="16"/>
  <c r="AK16017" i="16"/>
  <c r="AK15922" i="16"/>
  <c r="AK15934" i="16"/>
  <c r="AK15946" i="16"/>
  <c r="AK15958" i="16"/>
  <c r="AK15970" i="16"/>
  <c r="AK15982" i="16"/>
  <c r="AK15994" i="16"/>
  <c r="AK16006" i="16"/>
  <c r="AK16018" i="16"/>
  <c r="AK15911" i="16"/>
  <c r="AK15923" i="16"/>
  <c r="AK15935" i="16"/>
  <c r="AK15947" i="16"/>
  <c r="AK15959" i="16"/>
  <c r="AK15971" i="16"/>
  <c r="AK15983" i="16"/>
  <c r="AK15995" i="16"/>
  <c r="AK16007" i="16"/>
  <c r="AK16019" i="16"/>
  <c r="AK15915" i="16"/>
  <c r="AK15927" i="16"/>
  <c r="AK15939" i="16"/>
  <c r="AK15951" i="16"/>
  <c r="AK15963" i="16"/>
  <c r="AK15975" i="16"/>
  <c r="AK15987" i="16"/>
  <c r="AK15999" i="16"/>
  <c r="AK16011" i="16"/>
  <c r="AK15919" i="16"/>
  <c r="AK15949" i="16"/>
  <c r="AK15976" i="16"/>
  <c r="AK16008" i="16"/>
  <c r="AK15925" i="16"/>
  <c r="AK15984" i="16"/>
  <c r="AK15924" i="16"/>
  <c r="AK15950" i="16"/>
  <c r="AK15979" i="16"/>
  <c r="AK16009" i="16"/>
  <c r="AK15952" i="16"/>
  <c r="AK16010" i="16"/>
  <c r="AK15926" i="16"/>
  <c r="AK15955" i="16"/>
  <c r="AK15985" i="16"/>
  <c r="AK16012" i="16"/>
  <c r="AK15937" i="16"/>
  <c r="AK15928" i="16"/>
  <c r="AK15960" i="16"/>
  <c r="AK15986" i="16"/>
  <c r="AK16015" i="16"/>
  <c r="AK15996" i="16"/>
  <c r="AK15931" i="16"/>
  <c r="AK15961" i="16"/>
  <c r="AK15988" i="16"/>
  <c r="AK16020" i="16"/>
  <c r="AK15964" i="16"/>
  <c r="AK15936" i="16"/>
  <c r="AK15962" i="16"/>
  <c r="AK15991" i="16"/>
  <c r="AK16021" i="16"/>
  <c r="AK16022" i="16"/>
  <c r="AK15913" i="16"/>
  <c r="AK15940" i="16"/>
  <c r="AK15972" i="16"/>
  <c r="AK15998" i="16"/>
  <c r="AK15914" i="16"/>
  <c r="AK15943" i="16"/>
  <c r="AK15973" i="16"/>
  <c r="AK16000" i="16"/>
  <c r="AK15912" i="16"/>
  <c r="AK15916" i="16"/>
  <c r="AK15938" i="16"/>
  <c r="AK15948" i="16"/>
  <c r="AK15967" i="16"/>
  <c r="AK15974" i="16"/>
  <c r="AK15997" i="16"/>
  <c r="AK16003" i="16"/>
  <c r="N225" i="16"/>
  <c r="AJ191" i="20"/>
  <c r="AK14359" i="16" s="1"/>
  <c r="AJ175" i="20"/>
  <c r="AJ148" i="20"/>
  <c r="N147" i="16"/>
  <c r="AK8967" i="16"/>
  <c r="AK8979" i="16"/>
  <c r="AK8991" i="16"/>
  <c r="AK9003" i="16"/>
  <c r="AK8968" i="16"/>
  <c r="AK8980" i="16"/>
  <c r="AK8992" i="16"/>
  <c r="AK9004" i="16"/>
  <c r="AK8970" i="16"/>
  <c r="AK8982" i="16"/>
  <c r="AK8994" i="16"/>
  <c r="AK9006" i="16"/>
  <c r="AK8971" i="16"/>
  <c r="AK8983" i="16"/>
  <c r="AK8995" i="16"/>
  <c r="AK9007" i="16"/>
  <c r="AK8972" i="16"/>
  <c r="AK8984" i="16"/>
  <c r="AK8996" i="16"/>
  <c r="AK9008" i="16"/>
  <c r="AK8961" i="16"/>
  <c r="AK8973" i="16"/>
  <c r="AK8985" i="16"/>
  <c r="AK8997" i="16"/>
  <c r="AK9009" i="16"/>
  <c r="AK8964" i="16"/>
  <c r="AK8976" i="16"/>
  <c r="AK8988" i="16"/>
  <c r="AK9000" i="16"/>
  <c r="AK8977" i="16"/>
  <c r="AK9005" i="16"/>
  <c r="AK8978" i="16"/>
  <c r="AK9010" i="16"/>
  <c r="AK8981" i="16"/>
  <c r="AK9011" i="16"/>
  <c r="AK8986" i="16"/>
  <c r="AK8987" i="16"/>
  <c r="AK8962" i="16"/>
  <c r="AK8989" i="16"/>
  <c r="AK8963" i="16"/>
  <c r="AK8990" i="16"/>
  <c r="AK8965" i="16"/>
  <c r="AK8993" i="16"/>
  <c r="AK8966" i="16"/>
  <c r="AK8998" i="16"/>
  <c r="AK8969" i="16"/>
  <c r="AK8999" i="16"/>
  <c r="AK8974" i="16"/>
  <c r="AK9001" i="16"/>
  <c r="AK8975" i="16"/>
  <c r="AK9002" i="16"/>
  <c r="AJ115" i="20"/>
  <c r="N118" i="16"/>
  <c r="AK6894" i="16"/>
  <c r="AK6906" i="16"/>
  <c r="AK6895" i="16"/>
  <c r="AK6896" i="16"/>
  <c r="AK6897" i="16"/>
  <c r="AK6886" i="16"/>
  <c r="AK6898" i="16"/>
  <c r="AK6887" i="16"/>
  <c r="AK6899" i="16"/>
  <c r="AK6888" i="16"/>
  <c r="AK6900" i="16"/>
  <c r="AK6889" i="16"/>
  <c r="AK6901" i="16"/>
  <c r="AK6890" i="16"/>
  <c r="AK6902" i="16"/>
  <c r="AK6891" i="16"/>
  <c r="AK6903" i="16"/>
  <c r="AK6892" i="16"/>
  <c r="AK6904" i="16"/>
  <c r="AK6893" i="16"/>
  <c r="AK6905" i="16"/>
  <c r="AJ89" i="20"/>
  <c r="AO89" i="20" s="1"/>
  <c r="N86" i="16"/>
  <c r="AK4501" i="16"/>
  <c r="AK4513" i="16"/>
  <c r="AK4525" i="16"/>
  <c r="AK4537" i="16"/>
  <c r="AK4549" i="16"/>
  <c r="AK4561" i="16"/>
  <c r="AK4573" i="16"/>
  <c r="AK4585" i="16"/>
  <c r="AK4597" i="16"/>
  <c r="AK4609" i="16"/>
  <c r="AK4502" i="16"/>
  <c r="AK4514" i="16"/>
  <c r="AK4526" i="16"/>
  <c r="AK4538" i="16"/>
  <c r="AK4550" i="16"/>
  <c r="AK4562" i="16"/>
  <c r="AK4574" i="16"/>
  <c r="AK4586" i="16"/>
  <c r="AK4598" i="16"/>
  <c r="AK4610" i="16"/>
  <c r="AK4504" i="16"/>
  <c r="AK4516" i="16"/>
  <c r="AK4528" i="16"/>
  <c r="AK4540" i="16"/>
  <c r="AK4552" i="16"/>
  <c r="AK4564" i="16"/>
  <c r="AK4576" i="16"/>
  <c r="AK4588" i="16"/>
  <c r="AK4600" i="16"/>
  <c r="AK4612" i="16"/>
  <c r="AK4505" i="16"/>
  <c r="AK4517" i="16"/>
  <c r="AK4529" i="16"/>
  <c r="AK4541" i="16"/>
  <c r="AK4553" i="16"/>
  <c r="AK4565" i="16"/>
  <c r="AK4577" i="16"/>
  <c r="AK4589" i="16"/>
  <c r="AK4601" i="16"/>
  <c r="AK4506" i="16"/>
  <c r="AK4518" i="16"/>
  <c r="AK4530" i="16"/>
  <c r="AK4542" i="16"/>
  <c r="AK4554" i="16"/>
  <c r="AK4566" i="16"/>
  <c r="AK4578" i="16"/>
  <c r="AK4590" i="16"/>
  <c r="AK4602" i="16"/>
  <c r="AK4507" i="16"/>
  <c r="AK4519" i="16"/>
  <c r="AK4531" i="16"/>
  <c r="AK4543" i="16"/>
  <c r="AK4555" i="16"/>
  <c r="AK4567" i="16"/>
  <c r="AK4579" i="16"/>
  <c r="AK4591" i="16"/>
  <c r="AK4603" i="16"/>
  <c r="AK4498" i="16"/>
  <c r="AK4510" i="16"/>
  <c r="AK4522" i="16"/>
  <c r="AK4534" i="16"/>
  <c r="AK4546" i="16"/>
  <c r="AK4558" i="16"/>
  <c r="AK4570" i="16"/>
  <c r="AK4582" i="16"/>
  <c r="AK4594" i="16"/>
  <c r="AK4606" i="16"/>
  <c r="AK4499" i="16"/>
  <c r="AK4511" i="16"/>
  <c r="AK4523" i="16"/>
  <c r="AK4535" i="16"/>
  <c r="AK4547" i="16"/>
  <c r="AK4559" i="16"/>
  <c r="AK4571" i="16"/>
  <c r="AK4583" i="16"/>
  <c r="AK4595" i="16"/>
  <c r="AK4607" i="16"/>
  <c r="AK4524" i="16"/>
  <c r="AK4560" i="16"/>
  <c r="AK4596" i="16"/>
  <c r="AK4527" i="16"/>
  <c r="AK4563" i="16"/>
  <c r="AK4599" i="16"/>
  <c r="AK4496" i="16"/>
  <c r="AK4532" i="16"/>
  <c r="AK4568" i="16"/>
  <c r="AK4604" i="16"/>
  <c r="AK4497" i="16"/>
  <c r="AK4533" i="16"/>
  <c r="AK4569" i="16"/>
  <c r="AK4605" i="16"/>
  <c r="AK4500" i="16"/>
  <c r="AK4536" i="16"/>
  <c r="AK4572" i="16"/>
  <c r="AK4608" i="16"/>
  <c r="AK4503" i="16"/>
  <c r="AK4539" i="16"/>
  <c r="AK4575" i="16"/>
  <c r="AK4611" i="16"/>
  <c r="AK4508" i="16"/>
  <c r="AK4544" i="16"/>
  <c r="AK4580" i="16"/>
  <c r="AK4509" i="16"/>
  <c r="AK4545" i="16"/>
  <c r="AK4581" i="16"/>
  <c r="AK4512" i="16"/>
  <c r="AK4548" i="16"/>
  <c r="AK4584" i="16"/>
  <c r="AK4515" i="16"/>
  <c r="AK4551" i="16"/>
  <c r="AK4587" i="16"/>
  <c r="AK4520" i="16"/>
  <c r="AK4556" i="16"/>
  <c r="AK4592" i="16"/>
  <c r="AK4521" i="16"/>
  <c r="AK4557" i="16"/>
  <c r="AK4593" i="16"/>
  <c r="N71" i="16"/>
  <c r="AK3945" i="16"/>
  <c r="AJ48" i="20"/>
  <c r="N39" i="16"/>
  <c r="AK1785" i="16"/>
  <c r="AK1797" i="16"/>
  <c r="AK1786" i="16"/>
  <c r="AK1798" i="16"/>
  <c r="AK1789" i="16"/>
  <c r="AK1801" i="16"/>
  <c r="AK1790" i="16"/>
  <c r="AK1802" i="16"/>
  <c r="AK1791" i="16"/>
  <c r="AK1795" i="16"/>
  <c r="AK1796" i="16"/>
  <c r="AK1799" i="16"/>
  <c r="AK1800" i="16"/>
  <c r="AK1787" i="16"/>
  <c r="AK1788" i="16"/>
  <c r="AK1793" i="16"/>
  <c r="AK1794" i="16"/>
  <c r="AK1792" i="16"/>
  <c r="AK188" i="16"/>
  <c r="N16" i="16"/>
  <c r="AK186" i="16"/>
  <c r="AK187" i="16"/>
  <c r="AK184" i="16"/>
  <c r="AK185" i="16"/>
  <c r="N127" i="16"/>
  <c r="AK7950" i="16"/>
  <c r="AK7951" i="16"/>
  <c r="AK7953" i="16"/>
  <c r="AK7954" i="16"/>
  <c r="AK7943" i="16"/>
  <c r="AK7955" i="16"/>
  <c r="AK7947" i="16"/>
  <c r="AK7959" i="16"/>
  <c r="AK7948" i="16"/>
  <c r="AK7960" i="16"/>
  <c r="AK7949" i="16"/>
  <c r="AK7952" i="16"/>
  <c r="AK7956" i="16"/>
  <c r="AK7957" i="16"/>
  <c r="AK7958" i="16"/>
  <c r="AK7961" i="16"/>
  <c r="AK7944" i="16"/>
  <c r="AK7945" i="16"/>
  <c r="AK7946" i="16"/>
  <c r="N259" i="16"/>
  <c r="N243" i="16"/>
  <c r="AJ204" i="20"/>
  <c r="AK14670" i="16" s="1"/>
  <c r="AJ190" i="20"/>
  <c r="AO190" i="20" s="1"/>
  <c r="AJ174" i="20"/>
  <c r="N164" i="16"/>
  <c r="AK10420" i="16"/>
  <c r="AK10421" i="16"/>
  <c r="AK10423" i="16"/>
  <c r="AK10424" i="16"/>
  <c r="AK10425" i="16"/>
  <c r="AK10426" i="16"/>
  <c r="AK10427" i="16"/>
  <c r="AK10419" i="16"/>
  <c r="AK10422" i="16"/>
  <c r="N145" i="16"/>
  <c r="AK8715" i="16"/>
  <c r="AK8727" i="16"/>
  <c r="AK8739" i="16"/>
  <c r="AK8751" i="16"/>
  <c r="AK8763" i="16"/>
  <c r="AK8775" i="16"/>
  <c r="AK8787" i="16"/>
  <c r="AK8799" i="16"/>
  <c r="AK8811" i="16"/>
  <c r="AK8704" i="16"/>
  <c r="AK8716" i="16"/>
  <c r="AK8728" i="16"/>
  <c r="AK8740" i="16"/>
  <c r="AK8752" i="16"/>
  <c r="AK8764" i="16"/>
  <c r="AK8776" i="16"/>
  <c r="AK8788" i="16"/>
  <c r="AK8800" i="16"/>
  <c r="AK8812" i="16"/>
  <c r="AK8706" i="16"/>
  <c r="AK8718" i="16"/>
  <c r="AK8730" i="16"/>
  <c r="AK8742" i="16"/>
  <c r="AK8754" i="16"/>
  <c r="AK8766" i="16"/>
  <c r="AK8778" i="16"/>
  <c r="AK8790" i="16"/>
  <c r="AK8802" i="16"/>
  <c r="AK8814" i="16"/>
  <c r="AK8707" i="16"/>
  <c r="AK8719" i="16"/>
  <c r="AK8731" i="16"/>
  <c r="AK8743" i="16"/>
  <c r="AK8755" i="16"/>
  <c r="AK8767" i="16"/>
  <c r="AK8779" i="16"/>
  <c r="AK8791" i="16"/>
  <c r="AK8803" i="16"/>
  <c r="AK8815" i="16"/>
  <c r="AK8708" i="16"/>
  <c r="AK8720" i="16"/>
  <c r="AK8732" i="16"/>
  <c r="AK8744" i="16"/>
  <c r="AK8756" i="16"/>
  <c r="AK8768" i="16"/>
  <c r="AK8780" i="16"/>
  <c r="AK8792" i="16"/>
  <c r="AK8804" i="16"/>
  <c r="AK8709" i="16"/>
  <c r="AK8721" i="16"/>
  <c r="AK8733" i="16"/>
  <c r="AK8745" i="16"/>
  <c r="AK8757" i="16"/>
  <c r="AK8769" i="16"/>
  <c r="AK8781" i="16"/>
  <c r="AK8793" i="16"/>
  <c r="AK8805" i="16"/>
  <c r="AK8712" i="16"/>
  <c r="AK8724" i="16"/>
  <c r="AK8736" i="16"/>
  <c r="AK8748" i="16"/>
  <c r="AK8760" i="16"/>
  <c r="AK8772" i="16"/>
  <c r="AK8784" i="16"/>
  <c r="AK8796" i="16"/>
  <c r="AK8808" i="16"/>
  <c r="AK8717" i="16"/>
  <c r="AK8747" i="16"/>
  <c r="AK8774" i="16"/>
  <c r="AK8806" i="16"/>
  <c r="AK8722" i="16"/>
  <c r="AK8749" i="16"/>
  <c r="AK8777" i="16"/>
  <c r="AK8807" i="16"/>
  <c r="AK8723" i="16"/>
  <c r="AK8750" i="16"/>
  <c r="AK8782" i="16"/>
  <c r="AK8809" i="16"/>
  <c r="AK8725" i="16"/>
  <c r="AK8753" i="16"/>
  <c r="AK8783" i="16"/>
  <c r="AK8810" i="16"/>
  <c r="AK8726" i="16"/>
  <c r="AK8758" i="16"/>
  <c r="AK8785" i="16"/>
  <c r="AK8813" i="16"/>
  <c r="AK8729" i="16"/>
  <c r="AK8759" i="16"/>
  <c r="AK8786" i="16"/>
  <c r="AK8734" i="16"/>
  <c r="AK8761" i="16"/>
  <c r="AK8789" i="16"/>
  <c r="AK8705" i="16"/>
  <c r="AK8735" i="16"/>
  <c r="AK8762" i="16"/>
  <c r="AK8794" i="16"/>
  <c r="AK8710" i="16"/>
  <c r="AK8737" i="16"/>
  <c r="AK8765" i="16"/>
  <c r="AK8795" i="16"/>
  <c r="AK8711" i="16"/>
  <c r="AK8738" i="16"/>
  <c r="AK8770" i="16"/>
  <c r="AK8797" i="16"/>
  <c r="AK8713" i="16"/>
  <c r="AK8741" i="16"/>
  <c r="AK8771" i="16"/>
  <c r="AK8798" i="16"/>
  <c r="AK8714" i="16"/>
  <c r="AK8746" i="16"/>
  <c r="AK8773" i="16"/>
  <c r="AK8801" i="16"/>
  <c r="N131" i="16"/>
  <c r="AK8367" i="16"/>
  <c r="AK8368" i="16"/>
  <c r="AK8369" i="16"/>
  <c r="AK8359" i="16"/>
  <c r="AK8360" i="16"/>
  <c r="AK8361" i="16"/>
  <c r="AK8362" i="16"/>
  <c r="AK8363" i="16"/>
  <c r="AK8364" i="16"/>
  <c r="AK8365" i="16"/>
  <c r="AK8366" i="16"/>
  <c r="AJ100" i="20"/>
  <c r="AJ88" i="20"/>
  <c r="AJ76" i="20"/>
  <c r="N70" i="16"/>
  <c r="AK3900" i="16"/>
  <c r="AK3912" i="16"/>
  <c r="AK3924" i="16"/>
  <c r="AK3936" i="16"/>
  <c r="AK3901" i="16"/>
  <c r="AK3913" i="16"/>
  <c r="AK3925" i="16"/>
  <c r="AK3937" i="16"/>
  <c r="AK3903" i="16"/>
  <c r="AK3915" i="16"/>
  <c r="AK3927" i="16"/>
  <c r="AK3939" i="16"/>
  <c r="AK3904" i="16"/>
  <c r="AK3916" i="16"/>
  <c r="AK3928" i="16"/>
  <c r="AK3940" i="16"/>
  <c r="AK3905" i="16"/>
  <c r="AK3917" i="16"/>
  <c r="AK3929" i="16"/>
  <c r="AK3941" i="16"/>
  <c r="AK3906" i="16"/>
  <c r="AK3918" i="16"/>
  <c r="AK3930" i="16"/>
  <c r="AK3942" i="16"/>
  <c r="AK3897" i="16"/>
  <c r="AK3909" i="16"/>
  <c r="AK3921" i="16"/>
  <c r="AK3933" i="16"/>
  <c r="AK3898" i="16"/>
  <c r="AK3910" i="16"/>
  <c r="AK3922" i="16"/>
  <c r="AK3934" i="16"/>
  <c r="AK3923" i="16"/>
  <c r="AK3926" i="16"/>
  <c r="AK3931" i="16"/>
  <c r="AK3896" i="16"/>
  <c r="AK3932" i="16"/>
  <c r="AK3899" i="16"/>
  <c r="AK3935" i="16"/>
  <c r="AK3902" i="16"/>
  <c r="AK3938" i="16"/>
  <c r="AK3907" i="16"/>
  <c r="AK3943" i="16"/>
  <c r="AK3908" i="16"/>
  <c r="AK3944" i="16"/>
  <c r="AK3911" i="16"/>
  <c r="AK3914" i="16"/>
  <c r="AK3919" i="16"/>
  <c r="AK3920" i="16"/>
  <c r="N55" i="16"/>
  <c r="AK2734" i="16"/>
  <c r="AK2746" i="16"/>
  <c r="AK2758" i="16"/>
  <c r="AK2770" i="16"/>
  <c r="AK2735" i="16"/>
  <c r="AK2747" i="16"/>
  <c r="AK2759" i="16"/>
  <c r="AK2771" i="16"/>
  <c r="AK2736" i="16"/>
  <c r="AK2748" i="16"/>
  <c r="AK2760" i="16"/>
  <c r="AK2772" i="16"/>
  <c r="AK2737" i="16"/>
  <c r="AK2749" i="16"/>
  <c r="AK2761" i="16"/>
  <c r="AK2773" i="16"/>
  <c r="AK2726" i="16"/>
  <c r="AK2738" i="16"/>
  <c r="AK2750" i="16"/>
  <c r="AK2762" i="16"/>
  <c r="AK2774" i="16"/>
  <c r="AK2727" i="16"/>
  <c r="AK2739" i="16"/>
  <c r="AK2751" i="16"/>
  <c r="AK2763" i="16"/>
  <c r="AK2775" i="16"/>
  <c r="AK2728" i="16"/>
  <c r="AK2740" i="16"/>
  <c r="AK2752" i="16"/>
  <c r="AK2764" i="16"/>
  <c r="AK2729" i="16"/>
  <c r="AK2741" i="16"/>
  <c r="AK2753" i="16"/>
  <c r="AK2765" i="16"/>
  <c r="AK2730" i="16"/>
  <c r="AK2742" i="16"/>
  <c r="AK2754" i="16"/>
  <c r="AK2766" i="16"/>
  <c r="AK2731" i="16"/>
  <c r="AK2743" i="16"/>
  <c r="AK2755" i="16"/>
  <c r="AK2767" i="16"/>
  <c r="AK2732" i="16"/>
  <c r="AK2744" i="16"/>
  <c r="AK2756" i="16"/>
  <c r="AK2768" i="16"/>
  <c r="AK2733" i="16"/>
  <c r="AK2745" i="16"/>
  <c r="AK2757" i="16"/>
  <c r="AK2769" i="16"/>
  <c r="N38" i="16"/>
  <c r="AK1809" i="16"/>
  <c r="AK1821" i="16"/>
  <c r="AK1833" i="16"/>
  <c r="AK1845" i="16"/>
  <c r="AK1857" i="16"/>
  <c r="AK1869" i="16"/>
  <c r="AK1810" i="16"/>
  <c r="AK1822" i="16"/>
  <c r="AK1834" i="16"/>
  <c r="AK1846" i="16"/>
  <c r="AK1858" i="16"/>
  <c r="AK1870" i="16"/>
  <c r="AK1882" i="16"/>
  <c r="AK1813" i="16"/>
  <c r="AK1825" i="16"/>
  <c r="AK1837" i="16"/>
  <c r="AK1849" i="16"/>
  <c r="AK1861" i="16"/>
  <c r="AK1873" i="16"/>
  <c r="AK1814" i="16"/>
  <c r="AK1826" i="16"/>
  <c r="AK1838" i="16"/>
  <c r="AK1850" i="16"/>
  <c r="AK1862" i="16"/>
  <c r="AK1874" i="16"/>
  <c r="AK1886" i="16"/>
  <c r="AK1898" i="16"/>
  <c r="AK1803" i="16"/>
  <c r="AK1815" i="16"/>
  <c r="AK1827" i="16"/>
  <c r="AK1839" i="16"/>
  <c r="AK1851" i="16"/>
  <c r="AK1863" i="16"/>
  <c r="AK1875" i="16"/>
  <c r="AK1887" i="16"/>
  <c r="AK1899" i="16"/>
  <c r="AK1911" i="16"/>
  <c r="AK1923" i="16"/>
  <c r="AK1817" i="16"/>
  <c r="AK1836" i="16"/>
  <c r="AK1856" i="16"/>
  <c r="AK1878" i="16"/>
  <c r="AK1893" i="16"/>
  <c r="AK1907" i="16"/>
  <c r="AK1920" i="16"/>
  <c r="AK1933" i="16"/>
  <c r="AK1818" i="16"/>
  <c r="AK1840" i="16"/>
  <c r="AK1859" i="16"/>
  <c r="AK1879" i="16"/>
  <c r="AK1894" i="16"/>
  <c r="AK1908" i="16"/>
  <c r="AK1921" i="16"/>
  <c r="AK1934" i="16"/>
  <c r="AK1819" i="16"/>
  <c r="AK1841" i="16"/>
  <c r="AK1860" i="16"/>
  <c r="AK1880" i="16"/>
  <c r="AK1895" i="16"/>
  <c r="AK1909" i="16"/>
  <c r="AK1922" i="16"/>
  <c r="AK1935" i="16"/>
  <c r="AK1820" i="16"/>
  <c r="AK1842" i="16"/>
  <c r="AK1864" i="16"/>
  <c r="AK1881" i="16"/>
  <c r="AK1896" i="16"/>
  <c r="AK1910" i="16"/>
  <c r="AK1924" i="16"/>
  <c r="AK1936" i="16"/>
  <c r="AK1804" i="16"/>
  <c r="AK1823" i="16"/>
  <c r="AK1843" i="16"/>
  <c r="AK1865" i="16"/>
  <c r="AK1883" i="16"/>
  <c r="AK1897" i="16"/>
  <c r="AK1912" i="16"/>
  <c r="AK1925" i="16"/>
  <c r="AK1937" i="16"/>
  <c r="AK1805" i="16"/>
  <c r="AK1824" i="16"/>
  <c r="AK1844" i="16"/>
  <c r="AK1866" i="16"/>
  <c r="AK1884" i="16"/>
  <c r="AK1900" i="16"/>
  <c r="AK1913" i="16"/>
  <c r="AK1926" i="16"/>
  <c r="AK1938" i="16"/>
  <c r="AK1806" i="16"/>
  <c r="AK1828" i="16"/>
  <c r="AK1847" i="16"/>
  <c r="AK1867" i="16"/>
  <c r="AK1885" i="16"/>
  <c r="AK1901" i="16"/>
  <c r="AK1914" i="16"/>
  <c r="AK1927" i="16"/>
  <c r="AK1939" i="16"/>
  <c r="AK1807" i="16"/>
  <c r="AK1829" i="16"/>
  <c r="AK1848" i="16"/>
  <c r="AK1868" i="16"/>
  <c r="AK1888" i="16"/>
  <c r="AK1902" i="16"/>
  <c r="AK1915" i="16"/>
  <c r="AK1928" i="16"/>
  <c r="AK1940" i="16"/>
  <c r="AK1808" i="16"/>
  <c r="AK1830" i="16"/>
  <c r="AK1852" i="16"/>
  <c r="AK1871" i="16"/>
  <c r="AK1889" i="16"/>
  <c r="AK1903" i="16"/>
  <c r="AK1916" i="16"/>
  <c r="AK1929" i="16"/>
  <c r="AK1941" i="16"/>
  <c r="AK1812" i="16"/>
  <c r="AK1832" i="16"/>
  <c r="AK1854" i="16"/>
  <c r="AK1876" i="16"/>
  <c r="AK1891" i="16"/>
  <c r="AK1905" i="16"/>
  <c r="AK1918" i="16"/>
  <c r="AK1931" i="16"/>
  <c r="AK1816" i="16"/>
  <c r="AK1835" i="16"/>
  <c r="AK1855" i="16"/>
  <c r="AK1877" i="16"/>
  <c r="AK1892" i="16"/>
  <c r="AK1906" i="16"/>
  <c r="AK1919" i="16"/>
  <c r="AK1932" i="16"/>
  <c r="AK1942" i="16"/>
  <c r="AK1811" i="16"/>
  <c r="AK1831" i="16"/>
  <c r="AK1853" i="16"/>
  <c r="AK1872" i="16"/>
  <c r="AK1890" i="16"/>
  <c r="AK1904" i="16"/>
  <c r="AK1917" i="16"/>
  <c r="AK1930" i="16"/>
  <c r="AK272" i="16"/>
  <c r="N15" i="16"/>
  <c r="AK277" i="16"/>
  <c r="AK278" i="16"/>
  <c r="AK268" i="16"/>
  <c r="AK269" i="16"/>
  <c r="AK270" i="16"/>
  <c r="AK271" i="16"/>
  <c r="AK273" i="16"/>
  <c r="AK274" i="16"/>
  <c r="AK275" i="16"/>
  <c r="AK276" i="16"/>
  <c r="AK279" i="16"/>
  <c r="N258" i="16"/>
  <c r="AK17073" i="16"/>
  <c r="AK17074" i="16"/>
  <c r="AK17064" i="16"/>
  <c r="AK17068" i="16"/>
  <c r="AK17065" i="16"/>
  <c r="AK17066" i="16"/>
  <c r="AK17067" i="16"/>
  <c r="AK17070" i="16"/>
  <c r="AK17071" i="16"/>
  <c r="AK17069" i="16"/>
  <c r="AK17072" i="16"/>
  <c r="AK17063" i="16"/>
  <c r="AJ221" i="20"/>
  <c r="AO221" i="20" s="1"/>
  <c r="N223" i="16"/>
  <c r="N209" i="16"/>
  <c r="AK14443" i="16"/>
  <c r="AK14444" i="16"/>
  <c r="AK14446" i="16"/>
  <c r="AK14445" i="16"/>
  <c r="AJ173" i="20"/>
  <c r="AJ146" i="20"/>
  <c r="AO146" i="20" s="1"/>
  <c r="N144" i="16"/>
  <c r="AK8655" i="16"/>
  <c r="AK8667" i="16"/>
  <c r="AK8679" i="16"/>
  <c r="AK8691" i="16"/>
  <c r="AK8703" i="16"/>
  <c r="AK8656" i="16"/>
  <c r="AK8668" i="16"/>
  <c r="AK8680" i="16"/>
  <c r="AK8692" i="16"/>
  <c r="AK8658" i="16"/>
  <c r="AK8670" i="16"/>
  <c r="AK8682" i="16"/>
  <c r="AK8694" i="16"/>
  <c r="AK8659" i="16"/>
  <c r="AK8671" i="16"/>
  <c r="AK8683" i="16"/>
  <c r="AK8695" i="16"/>
  <c r="AK8660" i="16"/>
  <c r="AK8672" i="16"/>
  <c r="AK8684" i="16"/>
  <c r="AK8696" i="16"/>
  <c r="AK8661" i="16"/>
  <c r="AK8673" i="16"/>
  <c r="AK8685" i="16"/>
  <c r="AK8697" i="16"/>
  <c r="AK8652" i="16"/>
  <c r="AK8664" i="16"/>
  <c r="AK8676" i="16"/>
  <c r="AK8688" i="16"/>
  <c r="AK8700" i="16"/>
  <c r="AK8662" i="16"/>
  <c r="AK8689" i="16"/>
  <c r="AK8663" i="16"/>
  <c r="AK8690" i="16"/>
  <c r="AK8665" i="16"/>
  <c r="AK8693" i="16"/>
  <c r="AK8666" i="16"/>
  <c r="AK8698" i="16"/>
  <c r="AK8669" i="16"/>
  <c r="AK8699" i="16"/>
  <c r="AK8674" i="16"/>
  <c r="AK8701" i="16"/>
  <c r="AK8675" i="16"/>
  <c r="AK8702" i="16"/>
  <c r="AK8677" i="16"/>
  <c r="AK8651" i="16"/>
  <c r="AK8678" i="16"/>
  <c r="AK8653" i="16"/>
  <c r="AK8681" i="16"/>
  <c r="AK8654" i="16"/>
  <c r="AK8686" i="16"/>
  <c r="AK8657" i="16"/>
  <c r="AK8687" i="16"/>
  <c r="AJ113" i="20"/>
  <c r="N116" i="16"/>
  <c r="AK6810" i="16"/>
  <c r="AK6822" i="16"/>
  <c r="AK6834" i="16"/>
  <c r="AK6846" i="16"/>
  <c r="AK6858" i="16"/>
  <c r="AK6811" i="16"/>
  <c r="AK6823" i="16"/>
  <c r="AK6835" i="16"/>
  <c r="AK6847" i="16"/>
  <c r="AK6859" i="16"/>
  <c r="AK6812" i="16"/>
  <c r="AK6824" i="16"/>
  <c r="AK6836" i="16"/>
  <c r="AK6848" i="16"/>
  <c r="AK6860" i="16"/>
  <c r="AK6813" i="16"/>
  <c r="AK6825" i="16"/>
  <c r="AK6837" i="16"/>
  <c r="AK6849" i="16"/>
  <c r="AK6861" i="16"/>
  <c r="AK6814" i="16"/>
  <c r="AK6826" i="16"/>
  <c r="AK6838" i="16"/>
  <c r="AK6850" i="16"/>
  <c r="AK6862" i="16"/>
  <c r="AK6815" i="16"/>
  <c r="AK6827" i="16"/>
  <c r="AK6839" i="16"/>
  <c r="AK6851" i="16"/>
  <c r="AK6816" i="16"/>
  <c r="AK6828" i="16"/>
  <c r="AK6840" i="16"/>
  <c r="AK6852" i="16"/>
  <c r="AK6817" i="16"/>
  <c r="AK6829" i="16"/>
  <c r="AK6841" i="16"/>
  <c r="AK6853" i="16"/>
  <c r="AK6818" i="16"/>
  <c r="AK6830" i="16"/>
  <c r="AK6842" i="16"/>
  <c r="AK6854" i="16"/>
  <c r="AK6819" i="16"/>
  <c r="AK6831" i="16"/>
  <c r="AK6843" i="16"/>
  <c r="AK6855" i="16"/>
  <c r="AK6820" i="16"/>
  <c r="AK6832" i="16"/>
  <c r="AK6844" i="16"/>
  <c r="AK6856" i="16"/>
  <c r="AK6857" i="16"/>
  <c r="AK6809" i="16"/>
  <c r="AK6821" i="16"/>
  <c r="AK6833" i="16"/>
  <c r="AK6845" i="16"/>
  <c r="AJ87" i="20"/>
  <c r="AO87" i="20" s="1"/>
  <c r="AJ75" i="20"/>
  <c r="AO75" i="20" s="1"/>
  <c r="AJ60" i="20"/>
  <c r="AO60" i="20" s="1"/>
  <c r="N54" i="16"/>
  <c r="AK2890" i="16"/>
  <c r="AK2902" i="16"/>
  <c r="AK2914" i="16"/>
  <c r="AK2891" i="16"/>
  <c r="AK2903" i="16"/>
  <c r="AK2915" i="16"/>
  <c r="AK2893" i="16"/>
  <c r="AK2905" i="16"/>
  <c r="AK2917" i="16"/>
  <c r="AK2894" i="16"/>
  <c r="AK2906" i="16"/>
  <c r="AK2918" i="16"/>
  <c r="AK2895" i="16"/>
  <c r="AK2907" i="16"/>
  <c r="AK2919" i="16"/>
  <c r="AK2896" i="16"/>
  <c r="AK2908" i="16"/>
  <c r="AK2920" i="16"/>
  <c r="AK2886" i="16"/>
  <c r="AK2898" i="16"/>
  <c r="AK2887" i="16"/>
  <c r="AK2899" i="16"/>
  <c r="AK2911" i="16"/>
  <c r="AK2923" i="16"/>
  <c r="AK2888" i="16"/>
  <c r="AK2900" i="16"/>
  <c r="AK2912" i="16"/>
  <c r="AK2924" i="16"/>
  <c r="AK2922" i="16"/>
  <c r="AK2889" i="16"/>
  <c r="AK2892" i="16"/>
  <c r="AK2897" i="16"/>
  <c r="AK2901" i="16"/>
  <c r="AK2904" i="16"/>
  <c r="AK2909" i="16"/>
  <c r="AK2910" i="16"/>
  <c r="AK2913" i="16"/>
  <c r="AK2916" i="16"/>
  <c r="AK2921" i="16"/>
  <c r="N37" i="16"/>
  <c r="AK1749" i="16"/>
  <c r="AK1761" i="16"/>
  <c r="AK1773" i="16"/>
  <c r="AK1750" i="16"/>
  <c r="AK1762" i="16"/>
  <c r="AK1774" i="16"/>
  <c r="AK1740" i="16"/>
  <c r="AK1752" i="16"/>
  <c r="AK1764" i="16"/>
  <c r="AK1776" i="16"/>
  <c r="AK1741" i="16"/>
  <c r="AK1753" i="16"/>
  <c r="AK1765" i="16"/>
  <c r="AK1777" i="16"/>
  <c r="AK1742" i="16"/>
  <c r="AK1754" i="16"/>
  <c r="AK1766" i="16"/>
  <c r="AK1778" i="16"/>
  <c r="AK1743" i="16"/>
  <c r="AK1755" i="16"/>
  <c r="AK1767" i="16"/>
  <c r="AK1779" i="16"/>
  <c r="AK1744" i="16"/>
  <c r="AK1746" i="16"/>
  <c r="AK1758" i="16"/>
  <c r="AK1770" i="16"/>
  <c r="AK1782" i="16"/>
  <c r="AK1771" i="16"/>
  <c r="AK1745" i="16"/>
  <c r="AK1772" i="16"/>
  <c r="AK1747" i="16"/>
  <c r="AK1775" i="16"/>
  <c r="AK1748" i="16"/>
  <c r="AK1780" i="16"/>
  <c r="AK1751" i="16"/>
  <c r="AK1781" i="16"/>
  <c r="AK1756" i="16"/>
  <c r="AK1783" i="16"/>
  <c r="AK1757" i="16"/>
  <c r="AK1784" i="16"/>
  <c r="AK1759" i="16"/>
  <c r="AK1760" i="16"/>
  <c r="AK1768" i="16"/>
  <c r="AK1769" i="16"/>
  <c r="AK1763" i="16"/>
  <c r="AK224" i="16"/>
  <c r="AK236" i="16"/>
  <c r="AK248" i="16"/>
  <c r="AK260" i="16"/>
  <c r="N14" i="16"/>
  <c r="AK229" i="16"/>
  <c r="AK241" i="16"/>
  <c r="AK253" i="16"/>
  <c r="AK265" i="16"/>
  <c r="AK230" i="16"/>
  <c r="AK242" i="16"/>
  <c r="AK254" i="16"/>
  <c r="AK266" i="16"/>
  <c r="AK234" i="16"/>
  <c r="AK250" i="16"/>
  <c r="AK267" i="16"/>
  <c r="AK235" i="16"/>
  <c r="AK251" i="16"/>
  <c r="AK237" i="16"/>
  <c r="AK252" i="16"/>
  <c r="AK222" i="16"/>
  <c r="AK238" i="16"/>
  <c r="AK255" i="16"/>
  <c r="AK223" i="16"/>
  <c r="AK239" i="16"/>
  <c r="AK256" i="16"/>
  <c r="AK225" i="16"/>
  <c r="AK240" i="16"/>
  <c r="AK257" i="16"/>
  <c r="AK226" i="16"/>
  <c r="AK243" i="16"/>
  <c r="AK258" i="16"/>
  <c r="AK227" i="16"/>
  <c r="AK244" i="16"/>
  <c r="AK259" i="16"/>
  <c r="AK228" i="16"/>
  <c r="AK245" i="16"/>
  <c r="AK261" i="16"/>
  <c r="AK231" i="16"/>
  <c r="AK246" i="16"/>
  <c r="AK262" i="16"/>
  <c r="AK232" i="16"/>
  <c r="AK233" i="16"/>
  <c r="AK247" i="16"/>
  <c r="AK249" i="16"/>
  <c r="AK263" i="16"/>
  <c r="AK264" i="16"/>
  <c r="AJ236" i="20"/>
  <c r="N238" i="16"/>
  <c r="AK15605" i="16"/>
  <c r="AK15617" i="16"/>
  <c r="AK15629" i="16"/>
  <c r="AK15641" i="16"/>
  <c r="AK15653" i="16"/>
  <c r="AK15665" i="16"/>
  <c r="AK15677" i="16"/>
  <c r="AK15689" i="16"/>
  <c r="AK15701" i="16"/>
  <c r="AK15713" i="16"/>
  <c r="AK15725" i="16"/>
  <c r="AK15737" i="16"/>
  <c r="AK15749" i="16"/>
  <c r="AK15761" i="16"/>
  <c r="AK15773" i="16"/>
  <c r="AK15606" i="16"/>
  <c r="AK15618" i="16"/>
  <c r="AK15630" i="16"/>
  <c r="AK15642" i="16"/>
  <c r="AK15654" i="16"/>
  <c r="AK15666" i="16"/>
  <c r="AK15678" i="16"/>
  <c r="AK15690" i="16"/>
  <c r="AK15702" i="16"/>
  <c r="AK15714" i="16"/>
  <c r="AK15726" i="16"/>
  <c r="AK15738" i="16"/>
  <c r="AK15750" i="16"/>
  <c r="AK15762" i="16"/>
  <c r="AK15774" i="16"/>
  <c r="AK15608" i="16"/>
  <c r="AK15620" i="16"/>
  <c r="AK15632" i="16"/>
  <c r="AK15644" i="16"/>
  <c r="AK15656" i="16"/>
  <c r="AK15668" i="16"/>
  <c r="AK15680" i="16"/>
  <c r="AK15692" i="16"/>
  <c r="AK15704" i="16"/>
  <c r="AK15716" i="16"/>
  <c r="AK15728" i="16"/>
  <c r="AK15740" i="16"/>
  <c r="AK15752" i="16"/>
  <c r="AK15764" i="16"/>
  <c r="AK15776" i="16"/>
  <c r="AK15609" i="16"/>
  <c r="AK15621" i="16"/>
  <c r="AK15633" i="16"/>
  <c r="AK15645" i="16"/>
  <c r="AK15657" i="16"/>
  <c r="AK15669" i="16"/>
  <c r="AK15681" i="16"/>
  <c r="AK15693" i="16"/>
  <c r="AK15705" i="16"/>
  <c r="AK15717" i="16"/>
  <c r="AK15729" i="16"/>
  <c r="AK15741" i="16"/>
  <c r="AK15753" i="16"/>
  <c r="AK15765" i="16"/>
  <c r="AK15777" i="16"/>
  <c r="AK15598" i="16"/>
  <c r="AK15610" i="16"/>
  <c r="AK15622" i="16"/>
  <c r="AK15634" i="16"/>
  <c r="AK15646" i="16"/>
  <c r="AK15658" i="16"/>
  <c r="AK15670" i="16"/>
  <c r="AK15682" i="16"/>
  <c r="AK15694" i="16"/>
  <c r="AK15706" i="16"/>
  <c r="AK15718" i="16"/>
  <c r="AK15730" i="16"/>
  <c r="AK15742" i="16"/>
  <c r="AK15754" i="16"/>
  <c r="AK15766" i="16"/>
  <c r="AK15778" i="16"/>
  <c r="AK15599" i="16"/>
  <c r="AK15611" i="16"/>
  <c r="AK15623" i="16"/>
  <c r="AK15635" i="16"/>
  <c r="AK15647" i="16"/>
  <c r="AK15659" i="16"/>
  <c r="AK15671" i="16"/>
  <c r="AK15683" i="16"/>
  <c r="AK15695" i="16"/>
  <c r="AK15707" i="16"/>
  <c r="AK15719" i="16"/>
  <c r="AK15731" i="16"/>
  <c r="AK15743" i="16"/>
  <c r="AK15755" i="16"/>
  <c r="AK15767" i="16"/>
  <c r="AK15779" i="16"/>
  <c r="AK15603" i="16"/>
  <c r="AK15615" i="16"/>
  <c r="AK15627" i="16"/>
  <c r="AK15639" i="16"/>
  <c r="AK15651" i="16"/>
  <c r="AK15663" i="16"/>
  <c r="AK15675" i="16"/>
  <c r="AK15687" i="16"/>
  <c r="AK15699" i="16"/>
  <c r="AK15711" i="16"/>
  <c r="AK15723" i="16"/>
  <c r="AK15735" i="16"/>
  <c r="AK15747" i="16"/>
  <c r="AK15759" i="16"/>
  <c r="AK15771" i="16"/>
  <c r="AK15602" i="16"/>
  <c r="AK15631" i="16"/>
  <c r="AK15661" i="16"/>
  <c r="AK15688" i="16"/>
  <c r="AK15720" i="16"/>
  <c r="AK15746" i="16"/>
  <c r="AK15775" i="16"/>
  <c r="AK15607" i="16"/>
  <c r="AK15664" i="16"/>
  <c r="AK15722" i="16"/>
  <c r="AK15604" i="16"/>
  <c r="AK15636" i="16"/>
  <c r="AK15662" i="16"/>
  <c r="AK15691" i="16"/>
  <c r="AK15721" i="16"/>
  <c r="AK15748" i="16"/>
  <c r="AK15780" i="16"/>
  <c r="AK15637" i="16"/>
  <c r="AK15696" i="16"/>
  <c r="AK15751" i="16"/>
  <c r="AK15612" i="16"/>
  <c r="AK15638" i="16"/>
  <c r="AK15667" i="16"/>
  <c r="AK15697" i="16"/>
  <c r="AK15724" i="16"/>
  <c r="AK15756" i="16"/>
  <c r="AK15619" i="16"/>
  <c r="AK15734" i="16"/>
  <c r="AK15613" i="16"/>
  <c r="AK15640" i="16"/>
  <c r="AK15672" i="16"/>
  <c r="AK15698" i="16"/>
  <c r="AK15727" i="16"/>
  <c r="AK15757" i="16"/>
  <c r="AK15676" i="16"/>
  <c r="AK15763" i="16"/>
  <c r="AK15614" i="16"/>
  <c r="AK15643" i="16"/>
  <c r="AK15673" i="16"/>
  <c r="AK15700" i="16"/>
  <c r="AK15732" i="16"/>
  <c r="AK15758" i="16"/>
  <c r="AK15616" i="16"/>
  <c r="AK15648" i="16"/>
  <c r="AK15674" i="16"/>
  <c r="AK15703" i="16"/>
  <c r="AK15733" i="16"/>
  <c r="AK15760" i="16"/>
  <c r="AK15708" i="16"/>
  <c r="AK15649" i="16"/>
  <c r="AK15625" i="16"/>
  <c r="AK15652" i="16"/>
  <c r="AK15684" i="16"/>
  <c r="AK15710" i="16"/>
  <c r="AK15739" i="16"/>
  <c r="AK15769" i="16"/>
  <c r="AK15601" i="16"/>
  <c r="AK15660" i="16"/>
  <c r="AK15715" i="16"/>
  <c r="AK15772" i="16"/>
  <c r="AK15600" i="16"/>
  <c r="AK15626" i="16"/>
  <c r="AK15655" i="16"/>
  <c r="AK15685" i="16"/>
  <c r="AK15712" i="16"/>
  <c r="AK15744" i="16"/>
  <c r="AK15770" i="16"/>
  <c r="AK15628" i="16"/>
  <c r="AK15686" i="16"/>
  <c r="AK15745" i="16"/>
  <c r="AK15624" i="16"/>
  <c r="AK15650" i="16"/>
  <c r="AK15679" i="16"/>
  <c r="AK15709" i="16"/>
  <c r="AK15736" i="16"/>
  <c r="AK15768" i="16"/>
  <c r="N222" i="16"/>
  <c r="N207" i="16"/>
  <c r="AK14455" i="16"/>
  <c r="AK14467" i="16"/>
  <c r="AK14479" i="16"/>
  <c r="AK14456" i="16"/>
  <c r="AK14468" i="16"/>
  <c r="AK14480" i="16"/>
  <c r="AK14458" i="16"/>
  <c r="AK14470" i="16"/>
  <c r="AK14482" i="16"/>
  <c r="AK14447" i="16"/>
  <c r="AK14459" i="16"/>
  <c r="AK14471" i="16"/>
  <c r="AK14483" i="16"/>
  <c r="AK14453" i="16"/>
  <c r="AK14465" i="16"/>
  <c r="AK14477" i="16"/>
  <c r="AK14457" i="16"/>
  <c r="AK14476" i="16"/>
  <c r="AK14460" i="16"/>
  <c r="AK14478" i="16"/>
  <c r="AK14461" i="16"/>
  <c r="AK14462" i="16"/>
  <c r="AK14484" i="16"/>
  <c r="AK14463" i="16"/>
  <c r="AK14485" i="16"/>
  <c r="AK14464" i="16"/>
  <c r="AK14486" i="16"/>
  <c r="AK14448" i="16"/>
  <c r="AK14466" i="16"/>
  <c r="AK14449" i="16"/>
  <c r="AK14469" i="16"/>
  <c r="AK14450" i="16"/>
  <c r="AK14452" i="16"/>
  <c r="AK14474" i="16"/>
  <c r="AK14454" i="16"/>
  <c r="AK14475" i="16"/>
  <c r="AK14451" i="16"/>
  <c r="AK14472" i="16"/>
  <c r="AK14473" i="16"/>
  <c r="AK14481" i="16"/>
  <c r="N187" i="16"/>
  <c r="AK12900" i="16"/>
  <c r="AK12912" i="16"/>
  <c r="AK12924" i="16"/>
  <c r="AK12936" i="16"/>
  <c r="AK12948" i="16"/>
  <c r="AK12960" i="16"/>
  <c r="AK12972" i="16"/>
  <c r="AK12984" i="16"/>
  <c r="AK12901" i="16"/>
  <c r="AK12913" i="16"/>
  <c r="AK12925" i="16"/>
  <c r="AK12937" i="16"/>
  <c r="AK12949" i="16"/>
  <c r="AK12961" i="16"/>
  <c r="AK12973" i="16"/>
  <c r="AK12985" i="16"/>
  <c r="AK12891" i="16"/>
  <c r="AK12903" i="16"/>
  <c r="AK12915" i="16"/>
  <c r="AK12927" i="16"/>
  <c r="AK12939" i="16"/>
  <c r="AK12951" i="16"/>
  <c r="AK12963" i="16"/>
  <c r="AK12975" i="16"/>
  <c r="AK12987" i="16"/>
  <c r="AK12892" i="16"/>
  <c r="AK12904" i="16"/>
  <c r="AK12916" i="16"/>
  <c r="AK12928" i="16"/>
  <c r="AK12940" i="16"/>
  <c r="AK12952" i="16"/>
  <c r="AK12964" i="16"/>
  <c r="AK12976" i="16"/>
  <c r="AK12988" i="16"/>
  <c r="AK12893" i="16"/>
  <c r="AK12905" i="16"/>
  <c r="AK12917" i="16"/>
  <c r="AK12929" i="16"/>
  <c r="AK12941" i="16"/>
  <c r="AK12953" i="16"/>
  <c r="AK12965" i="16"/>
  <c r="AK12977" i="16"/>
  <c r="AK12989" i="16"/>
  <c r="AK12894" i="16"/>
  <c r="AK12906" i="16"/>
  <c r="AK12918" i="16"/>
  <c r="AK12930" i="16"/>
  <c r="AK12942" i="16"/>
  <c r="AK12954" i="16"/>
  <c r="AK12966" i="16"/>
  <c r="AK12978" i="16"/>
  <c r="AK12990" i="16"/>
  <c r="AK12898" i="16"/>
  <c r="AK12910" i="16"/>
  <c r="AK12922" i="16"/>
  <c r="AK12934" i="16"/>
  <c r="AK12946" i="16"/>
  <c r="AK12958" i="16"/>
  <c r="AK12970" i="16"/>
  <c r="AK12982" i="16"/>
  <c r="AK12994" i="16"/>
  <c r="AK12899" i="16"/>
  <c r="AK12911" i="16"/>
  <c r="AK12923" i="16"/>
  <c r="AK12935" i="16"/>
  <c r="AK12947" i="16"/>
  <c r="AK12959" i="16"/>
  <c r="AK12971" i="16"/>
  <c r="AK12983" i="16"/>
  <c r="AK12995" i="16"/>
  <c r="AK12926" i="16"/>
  <c r="AK12962" i="16"/>
  <c r="AK12895" i="16"/>
  <c r="AK12931" i="16"/>
  <c r="AK12967" i="16"/>
  <c r="AK12896" i="16"/>
  <c r="AK12932" i="16"/>
  <c r="AK12968" i="16"/>
  <c r="AK12897" i="16"/>
  <c r="AK12933" i="16"/>
  <c r="AK12969" i="16"/>
  <c r="AK12902" i="16"/>
  <c r="AK12938" i="16"/>
  <c r="AK12974" i="16"/>
  <c r="AK12907" i="16"/>
  <c r="AK12943" i="16"/>
  <c r="AK12979" i="16"/>
  <c r="AK12908" i="16"/>
  <c r="AK12944" i="16"/>
  <c r="AK12980" i="16"/>
  <c r="AK12909" i="16"/>
  <c r="AK12945" i="16"/>
  <c r="AK12981" i="16"/>
  <c r="AK12914" i="16"/>
  <c r="AK12950" i="16"/>
  <c r="AK12986" i="16"/>
  <c r="AK12920" i="16"/>
  <c r="AK12956" i="16"/>
  <c r="AK12992" i="16"/>
  <c r="AK12955" i="16"/>
  <c r="AK12957" i="16"/>
  <c r="AK12991" i="16"/>
  <c r="AK12993" i="16"/>
  <c r="AK12919" i="16"/>
  <c r="AK12921" i="16"/>
  <c r="N162" i="16"/>
  <c r="AK10312" i="16"/>
  <c r="AK10324" i="16"/>
  <c r="AK10336" i="16"/>
  <c r="AK10348" i="16"/>
  <c r="AK10313" i="16"/>
  <c r="AK10325" i="16"/>
  <c r="AK10337" i="16"/>
  <c r="AK10349" i="16"/>
  <c r="AK10315" i="16"/>
  <c r="AK10327" i="16"/>
  <c r="AK10339" i="16"/>
  <c r="AK10351" i="16"/>
  <c r="AK10316" i="16"/>
  <c r="AK10328" i="16"/>
  <c r="AK10340" i="16"/>
  <c r="AK10352" i="16"/>
  <c r="AK10317" i="16"/>
  <c r="AK10329" i="16"/>
  <c r="AK10341" i="16"/>
  <c r="AK10353" i="16"/>
  <c r="AK10318" i="16"/>
  <c r="AK10330" i="16"/>
  <c r="AK10342" i="16"/>
  <c r="AK10354" i="16"/>
  <c r="AK10321" i="16"/>
  <c r="AK10333" i="16"/>
  <c r="AK10345" i="16"/>
  <c r="AK10357" i="16"/>
  <c r="AK10322" i="16"/>
  <c r="AK10334" i="16"/>
  <c r="AK10346" i="16"/>
  <c r="AK10358" i="16"/>
  <c r="AK10319" i="16"/>
  <c r="AK10355" i="16"/>
  <c r="AK10320" i="16"/>
  <c r="AK10356" i="16"/>
  <c r="AK10323" i="16"/>
  <c r="AK10359" i="16"/>
  <c r="AK10326" i="16"/>
  <c r="AK10331" i="16"/>
  <c r="AK10332" i="16"/>
  <c r="AK10335" i="16"/>
  <c r="AK10338" i="16"/>
  <c r="AK10343" i="16"/>
  <c r="AK10344" i="16"/>
  <c r="AK10311" i="16"/>
  <c r="AK10347" i="16"/>
  <c r="AK10350" i="16"/>
  <c r="AK10314" i="16"/>
  <c r="N143" i="16"/>
  <c r="AK8823" i="16"/>
  <c r="AK8835" i="16"/>
  <c r="AK8847" i="16"/>
  <c r="AK8859" i="16"/>
  <c r="AK8871" i="16"/>
  <c r="AK8883" i="16"/>
  <c r="AK8824" i="16"/>
  <c r="AK8836" i="16"/>
  <c r="AK8848" i="16"/>
  <c r="AK8860" i="16"/>
  <c r="AK8872" i="16"/>
  <c r="AK8884" i="16"/>
  <c r="AK8826" i="16"/>
  <c r="AK8838" i="16"/>
  <c r="AK8850" i="16"/>
  <c r="AK8862" i="16"/>
  <c r="AK8874" i="16"/>
  <c r="AK8886" i="16"/>
  <c r="AK8827" i="16"/>
  <c r="AK8839" i="16"/>
  <c r="AK8851" i="16"/>
  <c r="AK8863" i="16"/>
  <c r="AK8875" i="16"/>
  <c r="AK8887" i="16"/>
  <c r="AK8816" i="16"/>
  <c r="AK8828" i="16"/>
  <c r="AK8840" i="16"/>
  <c r="AK8852" i="16"/>
  <c r="AK8864" i="16"/>
  <c r="AK8876" i="16"/>
  <c r="AK8888" i="16"/>
  <c r="AK8817" i="16"/>
  <c r="AK8829" i="16"/>
  <c r="AK8841" i="16"/>
  <c r="AK8853" i="16"/>
  <c r="AK8865" i="16"/>
  <c r="AK8877" i="16"/>
  <c r="AK8889" i="16"/>
  <c r="AK8820" i="16"/>
  <c r="AK8832" i="16"/>
  <c r="AK8844" i="16"/>
  <c r="AK8856" i="16"/>
  <c r="AK8868" i="16"/>
  <c r="AK8880" i="16"/>
  <c r="AK8833" i="16"/>
  <c r="AK8861" i="16"/>
  <c r="AK8891" i="16"/>
  <c r="AK8834" i="16"/>
  <c r="AK8866" i="16"/>
  <c r="AK8837" i="16"/>
  <c r="AK8867" i="16"/>
  <c r="AK8842" i="16"/>
  <c r="AK8869" i="16"/>
  <c r="AK8843" i="16"/>
  <c r="AK8870" i="16"/>
  <c r="AK8818" i="16"/>
  <c r="AK8845" i="16"/>
  <c r="AK8873" i="16"/>
  <c r="AK8819" i="16"/>
  <c r="AK8846" i="16"/>
  <c r="AK8878" i="16"/>
  <c r="AK8821" i="16"/>
  <c r="AK8849" i="16"/>
  <c r="AK8879" i="16"/>
  <c r="AK8822" i="16"/>
  <c r="AK8854" i="16"/>
  <c r="AK8881" i="16"/>
  <c r="AK8825" i="16"/>
  <c r="AK8855" i="16"/>
  <c r="AK8882" i="16"/>
  <c r="AK8830" i="16"/>
  <c r="AK8857" i="16"/>
  <c r="AK8885" i="16"/>
  <c r="AK8858" i="16"/>
  <c r="AK8890" i="16"/>
  <c r="AK8831" i="16"/>
  <c r="N128" i="16"/>
  <c r="AK8178" i="16"/>
  <c r="AK8179" i="16"/>
  <c r="AK8181" i="16"/>
  <c r="AK8182" i="16"/>
  <c r="AK8183" i="16"/>
  <c r="AK8175" i="16"/>
  <c r="AK8176" i="16"/>
  <c r="AK8180" i="16"/>
  <c r="AK8184" i="16"/>
  <c r="AK8174" i="16"/>
  <c r="AK8177" i="16"/>
  <c r="N115" i="16"/>
  <c r="AK6774" i="16"/>
  <c r="AK6786" i="16"/>
  <c r="AK6798" i="16"/>
  <c r="AK6775" i="16"/>
  <c r="AK6787" i="16"/>
  <c r="AK6799" i="16"/>
  <c r="AK6776" i="16"/>
  <c r="AK6788" i="16"/>
  <c r="AK6800" i="16"/>
  <c r="AK6777" i="16"/>
  <c r="AK6789" i="16"/>
  <c r="AK6801" i="16"/>
  <c r="AK6778" i="16"/>
  <c r="AK6790" i="16"/>
  <c r="AK6802" i="16"/>
  <c r="AK6779" i="16"/>
  <c r="AK6791" i="16"/>
  <c r="AK6803" i="16"/>
  <c r="AK6780" i="16"/>
  <c r="AK6792" i="16"/>
  <c r="AK6804" i="16"/>
  <c r="AK6769" i="16"/>
  <c r="AK6781" i="16"/>
  <c r="AK6793" i="16"/>
  <c r="AK6805" i="16"/>
  <c r="AK6770" i="16"/>
  <c r="AK6782" i="16"/>
  <c r="AK6794" i="16"/>
  <c r="AK6806" i="16"/>
  <c r="AK6771" i="16"/>
  <c r="AK6783" i="16"/>
  <c r="AK6795" i="16"/>
  <c r="AK6807" i="16"/>
  <c r="AK6772" i="16"/>
  <c r="AK6784" i="16"/>
  <c r="AK6796" i="16"/>
  <c r="AK6808" i="16"/>
  <c r="AK6773" i="16"/>
  <c r="AK6785" i="16"/>
  <c r="AK6797" i="16"/>
  <c r="N103" i="16"/>
  <c r="AK5569" i="16"/>
  <c r="AK5581" i="16"/>
  <c r="AK5593" i="16"/>
  <c r="AK5605" i="16"/>
  <c r="AK5570" i="16"/>
  <c r="AK5582" i="16"/>
  <c r="AK5594" i="16"/>
  <c r="AK5606" i="16"/>
  <c r="AK5560" i="16"/>
  <c r="AK5572" i="16"/>
  <c r="AK5584" i="16"/>
  <c r="AK5596" i="16"/>
  <c r="AK5608" i="16"/>
  <c r="AK5561" i="16"/>
  <c r="AK5573" i="16"/>
  <c r="AK5585" i="16"/>
  <c r="AK5597" i="16"/>
  <c r="AK5609" i="16"/>
  <c r="AK5562" i="16"/>
  <c r="AK5574" i="16"/>
  <c r="AK5586" i="16"/>
  <c r="AK5598" i="16"/>
  <c r="AK5610" i="16"/>
  <c r="AK5563" i="16"/>
  <c r="AK5575" i="16"/>
  <c r="AK5587" i="16"/>
  <c r="AK5599" i="16"/>
  <c r="AK5611" i="16"/>
  <c r="AK5566" i="16"/>
  <c r="AK5578" i="16"/>
  <c r="AK5590" i="16"/>
  <c r="AK5602" i="16"/>
  <c r="AK5614" i="16"/>
  <c r="AK5567" i="16"/>
  <c r="AK5579" i="16"/>
  <c r="AK5591" i="16"/>
  <c r="AK5603" i="16"/>
  <c r="AK5615" i="16"/>
  <c r="AK5565" i="16"/>
  <c r="AK5601" i="16"/>
  <c r="AK5568" i="16"/>
  <c r="AK5604" i="16"/>
  <c r="AK5571" i="16"/>
  <c r="AK5607" i="16"/>
  <c r="AK5576" i="16"/>
  <c r="AK5612" i="16"/>
  <c r="AK5577" i="16"/>
  <c r="AK5613" i="16"/>
  <c r="AK5580" i="16"/>
  <c r="AK5583" i="16"/>
  <c r="AK5588" i="16"/>
  <c r="AK5589" i="16"/>
  <c r="AK5592" i="16"/>
  <c r="AK5595" i="16"/>
  <c r="AK5564" i="16"/>
  <c r="AK5600" i="16"/>
  <c r="N83" i="16"/>
  <c r="AK4357" i="16"/>
  <c r="AK4369" i="16"/>
  <c r="AK4358" i="16"/>
  <c r="AK4370" i="16"/>
  <c r="AK4359" i="16"/>
  <c r="AK4371" i="16"/>
  <c r="AK4360" i="16"/>
  <c r="AK4372" i="16"/>
  <c r="AK4361" i="16"/>
  <c r="AK4373" i="16"/>
  <c r="AK4362" i="16"/>
  <c r="AK4374" i="16"/>
  <c r="AK4351" i="16"/>
  <c r="AK4363" i="16"/>
  <c r="AK4352" i="16"/>
  <c r="AK4364" i="16"/>
  <c r="AK4353" i="16"/>
  <c r="AK4365" i="16"/>
  <c r="AK4354" i="16"/>
  <c r="AK4366" i="16"/>
  <c r="AK4355" i="16"/>
  <c r="AK4367" i="16"/>
  <c r="AK4356" i="16"/>
  <c r="AK4368" i="16"/>
  <c r="AJ58" i="20"/>
  <c r="N52" i="16"/>
  <c r="AK2866" i="16"/>
  <c r="AK2878" i="16"/>
  <c r="AK2867" i="16"/>
  <c r="AK2879" i="16"/>
  <c r="AK2868" i="16"/>
  <c r="AK2880" i="16"/>
  <c r="AK2869" i="16"/>
  <c r="AK2881" i="16"/>
  <c r="AK2870" i="16"/>
  <c r="AK2882" i="16"/>
  <c r="AK2871" i="16"/>
  <c r="AK2883" i="16"/>
  <c r="AK2872" i="16"/>
  <c r="AK2884" i="16"/>
  <c r="AK2873" i="16"/>
  <c r="AK2885" i="16"/>
  <c r="AK2862" i="16"/>
  <c r="AK2874" i="16"/>
  <c r="AK2863" i="16"/>
  <c r="AK2875" i="16"/>
  <c r="AK2864" i="16"/>
  <c r="AK2876" i="16"/>
  <c r="AK2865" i="16"/>
  <c r="AK2877" i="16"/>
  <c r="N36" i="16"/>
  <c r="AK1581" i="16"/>
  <c r="AK1593" i="16"/>
  <c r="AK1605" i="16"/>
  <c r="AK1617" i="16"/>
  <c r="AK1629" i="16"/>
  <c r="AK1641" i="16"/>
  <c r="AK1653" i="16"/>
  <c r="AK1665" i="16"/>
  <c r="AK1677" i="16"/>
  <c r="AK1689" i="16"/>
  <c r="AK1701" i="16"/>
  <c r="AK1713" i="16"/>
  <c r="AK1725" i="16"/>
  <c r="AK1737" i="16"/>
  <c r="AK1582" i="16"/>
  <c r="AK1594" i="16"/>
  <c r="AK1606" i="16"/>
  <c r="AK1618" i="16"/>
  <c r="AK1630" i="16"/>
  <c r="AK1642" i="16"/>
  <c r="AK1654" i="16"/>
  <c r="AK1666" i="16"/>
  <c r="AK1678" i="16"/>
  <c r="AK1690" i="16"/>
  <c r="AK1702" i="16"/>
  <c r="AK1714" i="16"/>
  <c r="AK1726" i="16"/>
  <c r="AK1738" i="16"/>
  <c r="AK1583" i="16"/>
  <c r="AK1595" i="16"/>
  <c r="AK1607" i="16"/>
  <c r="AK1619" i="16"/>
  <c r="AK1631" i="16"/>
  <c r="AK1643" i="16"/>
  <c r="AK1655" i="16"/>
  <c r="AK1667" i="16"/>
  <c r="AK1679" i="16"/>
  <c r="AK1691" i="16"/>
  <c r="AK1584" i="16"/>
  <c r="AK1596" i="16"/>
  <c r="AK1608" i="16"/>
  <c r="AK1620" i="16"/>
  <c r="AK1632" i="16"/>
  <c r="AK1644" i="16"/>
  <c r="AK1656" i="16"/>
  <c r="AK1668" i="16"/>
  <c r="AK1680" i="16"/>
  <c r="AK1692" i="16"/>
  <c r="AK1704" i="16"/>
  <c r="AK1716" i="16"/>
  <c r="AK1728" i="16"/>
  <c r="AK1585" i="16"/>
  <c r="AK1597" i="16"/>
  <c r="AK1609" i="16"/>
  <c r="AK1621" i="16"/>
  <c r="AK1633" i="16"/>
  <c r="AK1645" i="16"/>
  <c r="AK1657" i="16"/>
  <c r="AK1669" i="16"/>
  <c r="AK1681" i="16"/>
  <c r="AK1693" i="16"/>
  <c r="AK1705" i="16"/>
  <c r="AK1717" i="16"/>
  <c r="AK1729" i="16"/>
  <c r="AK1574" i="16"/>
  <c r="AK1586" i="16"/>
  <c r="AK1598" i="16"/>
  <c r="AK1610" i="16"/>
  <c r="AK1622" i="16"/>
  <c r="AK1634" i="16"/>
  <c r="AK1646" i="16"/>
  <c r="AK1658" i="16"/>
  <c r="AK1670" i="16"/>
  <c r="AK1682" i="16"/>
  <c r="AK1694" i="16"/>
  <c r="AK1706" i="16"/>
  <c r="AK1718" i="16"/>
  <c r="AK1730" i="16"/>
  <c r="AK1575" i="16"/>
  <c r="AK1587" i="16"/>
  <c r="AK1599" i="16"/>
  <c r="AK1611" i="16"/>
  <c r="AK1623" i="16"/>
  <c r="AK1635" i="16"/>
  <c r="AK1647" i="16"/>
  <c r="AK1659" i="16"/>
  <c r="AK1671" i="16"/>
  <c r="AK1683" i="16"/>
  <c r="AK1695" i="16"/>
  <c r="AK1707" i="16"/>
  <c r="AK1719" i="16"/>
  <c r="AK1731" i="16"/>
  <c r="AK1576" i="16"/>
  <c r="AK1588" i="16"/>
  <c r="AK1600" i="16"/>
  <c r="AK1612" i="16"/>
  <c r="AK1624" i="16"/>
  <c r="AK1636" i="16"/>
  <c r="AK1648" i="16"/>
  <c r="AK1660" i="16"/>
  <c r="AK1672" i="16"/>
  <c r="AK1684" i="16"/>
  <c r="AK1696" i="16"/>
  <c r="AK1708" i="16"/>
  <c r="AK1720" i="16"/>
  <c r="AK1732" i="16"/>
  <c r="AK1577" i="16"/>
  <c r="AK1589" i="16"/>
  <c r="AK1601" i="16"/>
  <c r="AK1613" i="16"/>
  <c r="AK1625" i="16"/>
  <c r="AK1637" i="16"/>
  <c r="AK1649" i="16"/>
  <c r="AK1661" i="16"/>
  <c r="AK1673" i="16"/>
  <c r="AK1685" i="16"/>
  <c r="AK1697" i="16"/>
  <c r="AK1709" i="16"/>
  <c r="AK1721" i="16"/>
  <c r="AK1578" i="16"/>
  <c r="AK1590" i="16"/>
  <c r="AK1602" i="16"/>
  <c r="AK1614" i="16"/>
  <c r="AK1626" i="16"/>
  <c r="AK1638" i="16"/>
  <c r="AK1650" i="16"/>
  <c r="AK1662" i="16"/>
  <c r="AK1674" i="16"/>
  <c r="AK1686" i="16"/>
  <c r="AK1698" i="16"/>
  <c r="AK1710" i="16"/>
  <c r="AK1722" i="16"/>
  <c r="AK1734" i="16"/>
  <c r="AK1627" i="16"/>
  <c r="AK1699" i="16"/>
  <c r="AK1739" i="16"/>
  <c r="AK1628" i="16"/>
  <c r="AK1700" i="16"/>
  <c r="AK1639" i="16"/>
  <c r="AK1703" i="16"/>
  <c r="AK1640" i="16"/>
  <c r="AK1711" i="16"/>
  <c r="AK1579" i="16"/>
  <c r="AK1651" i="16"/>
  <c r="AK1712" i="16"/>
  <c r="AK1580" i="16"/>
  <c r="AK1652" i="16"/>
  <c r="AK1715" i="16"/>
  <c r="AK1591" i="16"/>
  <c r="AK1663" i="16"/>
  <c r="AK1723" i="16"/>
  <c r="AK1592" i="16"/>
  <c r="AK1664" i="16"/>
  <c r="AK1724" i="16"/>
  <c r="AK1603" i="16"/>
  <c r="AK1675" i="16"/>
  <c r="AK1727" i="16"/>
  <c r="AK1615" i="16"/>
  <c r="AK1687" i="16"/>
  <c r="AK1735" i="16"/>
  <c r="AK1616" i="16"/>
  <c r="AK1688" i="16"/>
  <c r="AK1736" i="16"/>
  <c r="AK1676" i="16"/>
  <c r="AK1733" i="16"/>
  <c r="AK1604" i="16"/>
  <c r="AJ6" i="20"/>
  <c r="AO6" i="20" s="1"/>
  <c r="AO74" i="20"/>
  <c r="AO217" i="20"/>
  <c r="AO193" i="20"/>
  <c r="AO145" i="20"/>
  <c r="AO109" i="20"/>
  <c r="AO97" i="20"/>
  <c r="AO85" i="20"/>
  <c r="AO73" i="20"/>
  <c r="AO61" i="20"/>
  <c r="AO49" i="20"/>
  <c r="AO37" i="20"/>
  <c r="AO25" i="20"/>
  <c r="AO98" i="20"/>
  <c r="AO36" i="20"/>
  <c r="AO24" i="20"/>
  <c r="AJ12" i="20"/>
  <c r="AO218" i="20"/>
  <c r="AO134" i="20"/>
  <c r="AO228" i="20"/>
  <c r="AO239" i="20"/>
  <c r="AO227" i="20"/>
  <c r="AO215" i="20"/>
  <c r="AO203" i="20"/>
  <c r="AO179" i="20"/>
  <c r="AO143" i="20"/>
  <c r="AJ11" i="20"/>
  <c r="AO110" i="20"/>
  <c r="AO216" i="20"/>
  <c r="AJ132" i="20"/>
  <c r="AJ226" i="20"/>
  <c r="AK16371" i="16" s="1"/>
  <c r="AO202" i="20"/>
  <c r="AO166" i="20"/>
  <c r="AO154" i="20"/>
  <c r="AO142" i="20"/>
  <c r="AO58" i="20"/>
  <c r="AO46" i="20"/>
  <c r="AJ22" i="20"/>
  <c r="AO122" i="20"/>
  <c r="AO144" i="20"/>
  <c r="AJ108" i="20"/>
  <c r="AO237" i="20"/>
  <c r="AO225" i="20"/>
  <c r="AO189" i="20"/>
  <c r="AJ129" i="20"/>
  <c r="AO129" i="20" s="1"/>
  <c r="AO33" i="20"/>
  <c r="AO9" i="20"/>
  <c r="AO182" i="20"/>
  <c r="AJ120" i="20"/>
  <c r="AO120" i="20" s="1"/>
  <c r="AO224" i="20"/>
  <c r="AO212" i="20"/>
  <c r="AJ44" i="20"/>
  <c r="AO44" i="20" s="1"/>
  <c r="AO8" i="20"/>
  <c r="AO86" i="20"/>
  <c r="AJ235" i="20"/>
  <c r="AO235" i="20" s="1"/>
  <c r="AO163" i="20"/>
  <c r="AO151" i="20"/>
  <c r="AO7" i="20"/>
  <c r="AJ230" i="20"/>
  <c r="AO230" i="20" s="1"/>
  <c r="AO174" i="20"/>
  <c r="AO138" i="20"/>
  <c r="AO126" i="20"/>
  <c r="AO114" i="20"/>
  <c r="AO102" i="20"/>
  <c r="AO90" i="20"/>
  <c r="AO78" i="20"/>
  <c r="AO18" i="20"/>
  <c r="AO38" i="20"/>
  <c r="AO233" i="20"/>
  <c r="AO173" i="20"/>
  <c r="AO125" i="20"/>
  <c r="AO113" i="20"/>
  <c r="AO101" i="20"/>
  <c r="AO65" i="20"/>
  <c r="AO53" i="20"/>
  <c r="AO41" i="20"/>
  <c r="AO17" i="20"/>
  <c r="AO208" i="20"/>
  <c r="AO196" i="20"/>
  <c r="AO184" i="20"/>
  <c r="AO148" i="20"/>
  <c r="AO124" i="20"/>
  <c r="AO100" i="20"/>
  <c r="AO88" i="20"/>
  <c r="AJ28" i="20"/>
  <c r="AJ171" i="20"/>
  <c r="AO171" i="20" s="1"/>
  <c r="AO159" i="20"/>
  <c r="AO147" i="20"/>
  <c r="AO51" i="20"/>
  <c r="AO3" i="20"/>
  <c r="AO229" i="20"/>
  <c r="AO214" i="20"/>
  <c r="AO141" i="20"/>
  <c r="AO197" i="20"/>
  <c r="AO183" i="20"/>
  <c r="AO62" i="20"/>
  <c r="AO32" i="20"/>
  <c r="AO77" i="20"/>
  <c r="AO21" i="20"/>
  <c r="AJ232" i="20"/>
  <c r="AK15889" i="16" s="1"/>
  <c r="AJ157" i="20"/>
  <c r="AJ156" i="20"/>
  <c r="AJ26" i="20"/>
  <c r="AJ242" i="20"/>
  <c r="AK17049" i="16" s="1"/>
  <c r="AJ167" i="20"/>
  <c r="AJ155" i="20"/>
  <c r="AJ240" i="20"/>
  <c r="AJ50" i="20"/>
  <c r="AJ149" i="20"/>
  <c r="AJ165" i="20"/>
  <c r="AJ153" i="20"/>
  <c r="AJ112" i="20"/>
  <c r="AJ23" i="20"/>
  <c r="AJ164" i="20"/>
  <c r="AJ161" i="20"/>
  <c r="AJ59" i="20"/>
  <c r="AJ47" i="20"/>
  <c r="AJ160" i="20"/>
  <c r="AJ177" i="20"/>
  <c r="AJ162" i="20"/>
  <c r="AJ121" i="20"/>
  <c r="AO12" i="20"/>
  <c r="AO54" i="20"/>
  <c r="AO42" i="20"/>
  <c r="AO105" i="20"/>
  <c r="AO93" i="20"/>
  <c r="AO81" i="20"/>
  <c r="AO187" i="20"/>
  <c r="AO66" i="20"/>
  <c r="AO231" i="20"/>
  <c r="AO27" i="20"/>
  <c r="AO204" i="20"/>
  <c r="AO11" i="20"/>
  <c r="AO201" i="20"/>
  <c r="AO128" i="20"/>
  <c r="AO116" i="20"/>
  <c r="AO104" i="20"/>
  <c r="AO92" i="20"/>
  <c r="AO80" i="20"/>
  <c r="AO175" i="20"/>
  <c r="AO234" i="20"/>
  <c r="AO222" i="20"/>
  <c r="AO186" i="20"/>
  <c r="AO14" i="20"/>
  <c r="AO131" i="20"/>
  <c r="AO119" i="20"/>
  <c r="AO107" i="20"/>
  <c r="AO95" i="20"/>
  <c r="AO83" i="20"/>
  <c r="AO71" i="20"/>
  <c r="AO56" i="20"/>
  <c r="AO30" i="20"/>
  <c r="AO205" i="20"/>
  <c r="AO132" i="20"/>
  <c r="AO108" i="20"/>
  <c r="AO96" i="20"/>
  <c r="AO84" i="20"/>
  <c r="AO72" i="20"/>
  <c r="AO191" i="20"/>
  <c r="AO57" i="20"/>
  <c r="AO45" i="20"/>
  <c r="AO176" i="20"/>
  <c r="AO223" i="20"/>
  <c r="AO31" i="20"/>
  <c r="AO55" i="20"/>
  <c r="AO43" i="20"/>
  <c r="AO29" i="20"/>
  <c r="AO130" i="20"/>
  <c r="AO118" i="20"/>
  <c r="AO106" i="20"/>
  <c r="AO94" i="20"/>
  <c r="AO82" i="20"/>
  <c r="AO70" i="20"/>
  <c r="AO139" i="20"/>
  <c r="AO210" i="20"/>
  <c r="AO195" i="20"/>
  <c r="AO123" i="20"/>
  <c r="AO111" i="20"/>
  <c r="AO99" i="20"/>
  <c r="AO181" i="20"/>
  <c r="AO48" i="20"/>
  <c r="AO238" i="20"/>
  <c r="AO34" i="20"/>
  <c r="AO22" i="20"/>
  <c r="AO200" i="20"/>
  <c r="AO127" i="20"/>
  <c r="AO115" i="20"/>
  <c r="AO103" i="20"/>
  <c r="AO79" i="20"/>
  <c r="AO185" i="20"/>
  <c r="AO64" i="20"/>
  <c r="AO52" i="20"/>
  <c r="AO40" i="20"/>
  <c r="AO243" i="20"/>
  <c r="AO170" i="20"/>
  <c r="AJ2" i="20"/>
  <c r="AJ241" i="20"/>
  <c r="AK17101" i="16" s="1"/>
  <c r="AJ220" i="20"/>
  <c r="AK15501" i="16" s="1"/>
  <c r="AJ219" i="20"/>
  <c r="AK15474" i="16" s="1"/>
  <c r="AJ213" i="20"/>
  <c r="AK15127" i="16" s="1"/>
  <c r="AJ211" i="20"/>
  <c r="AK14876" i="16" s="1"/>
  <c r="AJ209" i="20"/>
  <c r="AK14834" i="16" s="1"/>
  <c r="AJ206" i="20"/>
  <c r="AK14727" i="16" s="1"/>
  <c r="AJ199" i="20"/>
  <c r="AK14398" i="16" s="1"/>
  <c r="AJ192" i="20"/>
  <c r="AK14323" i="16" s="1"/>
  <c r="AJ188" i="20"/>
  <c r="AK14288" i="16" s="1"/>
  <c r="AJ180" i="20"/>
  <c r="AJ178" i="20"/>
  <c r="AJ172" i="20"/>
  <c r="AJ169" i="20"/>
  <c r="AJ168" i="20"/>
  <c r="AJ140" i="20"/>
  <c r="AJ137" i="20"/>
  <c r="AJ136" i="20"/>
  <c r="AJ135" i="20"/>
  <c r="AJ133" i="20"/>
  <c r="AJ69" i="20"/>
  <c r="AJ68" i="20"/>
  <c r="AJ67" i="20"/>
  <c r="AJ39" i="20"/>
  <c r="AJ35" i="20"/>
  <c r="AJ20" i="20"/>
  <c r="AJ19" i="20"/>
  <c r="AJ16" i="20"/>
  <c r="AJ15" i="20"/>
  <c r="AJ10" i="20"/>
  <c r="D16" i="28"/>
  <c r="D17" i="28"/>
  <c r="D18" i="28"/>
  <c r="D19" i="28"/>
  <c r="D20" i="28"/>
  <c r="D21" i="28"/>
  <c r="D22" i="28"/>
  <c r="D23" i="28"/>
  <c r="D24" i="28"/>
  <c r="D25" i="28"/>
  <c r="D26" i="28"/>
  <c r="D27" i="28"/>
  <c r="D28" i="28"/>
  <c r="D29" i="28"/>
  <c r="D30"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59" i="28"/>
  <c r="D60" i="28"/>
  <c r="D61" i="28"/>
  <c r="D62" i="28"/>
  <c r="D63" i="28"/>
  <c r="D64" i="28"/>
  <c r="D65" i="28"/>
  <c r="D66" i="28"/>
  <c r="D67" i="28"/>
  <c r="D68" i="28"/>
  <c r="D69" i="28"/>
  <c r="D70" i="28"/>
  <c r="D71" i="28"/>
  <c r="D72" i="28"/>
  <c r="D73" i="28"/>
  <c r="D74" i="28"/>
  <c r="D75" i="28"/>
  <c r="D76" i="28"/>
  <c r="D77" i="28"/>
  <c r="D78" i="28"/>
  <c r="D79" i="28"/>
  <c r="D80" i="28"/>
  <c r="D81" i="28"/>
  <c r="D82" i="28"/>
  <c r="D83" i="28"/>
  <c r="D84" i="28"/>
  <c r="D85" i="28"/>
  <c r="D86" i="28"/>
  <c r="D87" i="28"/>
  <c r="D88" i="28"/>
  <c r="D89" i="28"/>
  <c r="D90" i="28"/>
  <c r="D91" i="28"/>
  <c r="D92" i="28"/>
  <c r="D93" i="28"/>
  <c r="D94" i="28"/>
  <c r="D95" i="28"/>
  <c r="D96" i="28"/>
  <c r="D97" i="28"/>
  <c r="D98" i="28"/>
  <c r="D99" i="28"/>
  <c r="D100" i="28"/>
  <c r="I46" i="16"/>
  <c r="I47" i="16"/>
  <c r="I48" i="16"/>
  <c r="I49"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I201" i="16"/>
  <c r="I202" i="16"/>
  <c r="I203" i="16"/>
  <c r="I204" i="16"/>
  <c r="I205" i="16"/>
  <c r="I206" i="16"/>
  <c r="I207" i="16"/>
  <c r="I208" i="16"/>
  <c r="I209" i="16"/>
  <c r="I210" i="16"/>
  <c r="I211" i="16"/>
  <c r="I212" i="16"/>
  <c r="I213"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8" i="16"/>
  <c r="I249" i="16"/>
  <c r="I250" i="16"/>
  <c r="I251" i="16"/>
  <c r="I252" i="16"/>
  <c r="I253" i="16"/>
  <c r="I254" i="16"/>
  <c r="I255" i="16"/>
  <c r="I256" i="16"/>
  <c r="I257" i="16"/>
  <c r="I258" i="16"/>
  <c r="I259" i="16"/>
  <c r="I260" i="16"/>
  <c r="I261" i="16"/>
  <c r="I262" i="16"/>
  <c r="I263" i="16"/>
  <c r="I264" i="16"/>
  <c r="I10" i="16"/>
  <c r="I11" i="16"/>
  <c r="I12" i="16"/>
  <c r="I13" i="16"/>
  <c r="I15" i="16"/>
  <c r="I16" i="16"/>
  <c r="I17" i="16"/>
  <c r="I19" i="16"/>
  <c r="I20" i="16"/>
  <c r="I21" i="16"/>
  <c r="I22" i="16"/>
  <c r="I23" i="16"/>
  <c r="I24" i="16"/>
  <c r="I25" i="16"/>
  <c r="I26" i="16"/>
  <c r="I27" i="16"/>
  <c r="I28" i="16"/>
  <c r="I29" i="16"/>
  <c r="I30" i="16"/>
  <c r="I31" i="16"/>
  <c r="I34" i="16"/>
  <c r="I35" i="16"/>
  <c r="I36" i="16"/>
  <c r="I37" i="16"/>
  <c r="I38" i="16"/>
  <c r="I39" i="16"/>
  <c r="I40" i="16"/>
  <c r="I41" i="16"/>
  <c r="I42" i="16"/>
  <c r="I9" i="16"/>
  <c r="H9" i="16"/>
  <c r="H10" i="16" s="1"/>
  <c r="H11" i="16" s="1"/>
  <c r="H12" i="16" s="1"/>
  <c r="H13" i="16" s="1"/>
  <c r="H14" i="16" s="1"/>
  <c r="H15" i="16" s="1"/>
  <c r="H16" i="16" s="1"/>
  <c r="H17" i="16" s="1"/>
  <c r="H18" i="16" s="1"/>
  <c r="H19" i="16" s="1"/>
  <c r="H20" i="16" s="1"/>
  <c r="H21" i="16" s="1"/>
  <c r="H22" i="16" s="1"/>
  <c r="H23" i="16" s="1"/>
  <c r="H24" i="16" s="1"/>
  <c r="H25" i="16" s="1"/>
  <c r="H26" i="16" s="1"/>
  <c r="H27" i="16" s="1"/>
  <c r="H28" i="16" s="1"/>
  <c r="H29" i="16" s="1"/>
  <c r="H30" i="16" s="1"/>
  <c r="H31" i="16" s="1"/>
  <c r="H32" i="16" s="1"/>
  <c r="H33" i="16" s="1"/>
  <c r="H34" i="16" s="1"/>
  <c r="H35" i="16" s="1"/>
  <c r="H36" i="16" s="1"/>
  <c r="H37" i="16" s="1"/>
  <c r="H38" i="16" s="1"/>
  <c r="H39" i="16" s="1"/>
  <c r="H40" i="16" s="1"/>
  <c r="H41" i="16" s="1"/>
  <c r="H42" i="16" s="1"/>
  <c r="H43" i="16" s="1"/>
  <c r="H44" i="16" s="1"/>
  <c r="I44" i="16" s="1"/>
  <c r="AK14921" i="16" l="1"/>
  <c r="AK14968" i="16"/>
  <c r="AK14946" i="16"/>
  <c r="AK14934" i="16"/>
  <c r="AK17021" i="16"/>
  <c r="AK17096" i="16"/>
  <c r="AK17082" i="16"/>
  <c r="AK17042" i="16"/>
  <c r="AK17089" i="16"/>
  <c r="AK16992" i="16"/>
  <c r="AK17014" i="16"/>
  <c r="AK17037" i="16"/>
  <c r="AK15872" i="16"/>
  <c r="AK14996" i="16"/>
  <c r="AK15880" i="16"/>
  <c r="AK15907" i="16"/>
  <c r="AK15902" i="16"/>
  <c r="AK15129" i="16"/>
  <c r="AK15125" i="16"/>
  <c r="AK16577" i="16"/>
  <c r="AK16556" i="16"/>
  <c r="AK16582" i="16"/>
  <c r="AK14219" i="16"/>
  <c r="AK16435" i="16"/>
  <c r="AK16419" i="16"/>
  <c r="AK16444" i="16"/>
  <c r="AK16427" i="16"/>
  <c r="AK14250" i="16"/>
  <c r="AK14301" i="16"/>
  <c r="AK14352" i="16"/>
  <c r="AK14394" i="16"/>
  <c r="AK14260" i="16"/>
  <c r="AK14284" i="16"/>
  <c r="AK14389" i="16"/>
  <c r="AK14245" i="16"/>
  <c r="AK14363" i="16"/>
  <c r="AK14386" i="16"/>
  <c r="AK14242" i="16"/>
  <c r="AK14276" i="16"/>
  <c r="AK14311" i="16"/>
  <c r="AK16333" i="16"/>
  <c r="AK16407" i="16"/>
  <c r="AK16406" i="16"/>
  <c r="AK16393" i="16"/>
  <c r="AK16392" i="16"/>
  <c r="AK16402" i="16"/>
  <c r="AK16296" i="16"/>
  <c r="AK16359" i="16"/>
  <c r="AK16367" i="16"/>
  <c r="AK16378" i="16"/>
  <c r="AK16374" i="16"/>
  <c r="AK14776" i="16"/>
  <c r="AK14861" i="16"/>
  <c r="AK14858" i="16"/>
  <c r="AK14879" i="16"/>
  <c r="AK14864" i="16"/>
  <c r="AK14839" i="16"/>
  <c r="AK14745" i="16"/>
  <c r="AK14717" i="16"/>
  <c r="AK14712" i="16"/>
  <c r="AK14743" i="16"/>
  <c r="AK15481" i="16"/>
  <c r="AK15469" i="16"/>
  <c r="AK15489" i="16"/>
  <c r="AK14933" i="16"/>
  <c r="AK14962" i="16"/>
  <c r="AK14957" i="16"/>
  <c r="AK14966" i="16"/>
  <c r="AK17015" i="16"/>
  <c r="AK17000" i="16"/>
  <c r="AK17059" i="16"/>
  <c r="AK17092" i="16"/>
  <c r="AK17030" i="16"/>
  <c r="AK17077" i="16"/>
  <c r="AK17002" i="16"/>
  <c r="AK17025" i="16"/>
  <c r="AK15870" i="16"/>
  <c r="AK14995" i="16"/>
  <c r="AK15876" i="16"/>
  <c r="AK15122" i="16"/>
  <c r="AK15117" i="16"/>
  <c r="AK16570" i="16"/>
  <c r="AK14174" i="16"/>
  <c r="AK14230" i="16"/>
  <c r="AK16423" i="16"/>
  <c r="AK16420" i="16"/>
  <c r="AK16452" i="16"/>
  <c r="AK16449" i="16"/>
  <c r="AK14380" i="16"/>
  <c r="AK14272" i="16"/>
  <c r="AK14325" i="16"/>
  <c r="AK14370" i="16"/>
  <c r="AK14234" i="16"/>
  <c r="AK14258" i="16"/>
  <c r="AK14345" i="16"/>
  <c r="AK14377" i="16"/>
  <c r="AK14328" i="16"/>
  <c r="AK14351" i="16"/>
  <c r="AK14374" i="16"/>
  <c r="AK14264" i="16"/>
  <c r="AK16328" i="16"/>
  <c r="AK16385" i="16"/>
  <c r="AK16398" i="16"/>
  <c r="AK16395" i="16"/>
  <c r="AK16394" i="16"/>
  <c r="AK16381" i="16"/>
  <c r="AK16380" i="16"/>
  <c r="AK16390" i="16"/>
  <c r="AK16347" i="16"/>
  <c r="AK16355" i="16"/>
  <c r="AK16366" i="16"/>
  <c r="AK16305" i="16"/>
  <c r="AK16362" i="16"/>
  <c r="AK16373" i="16"/>
  <c r="AK14866" i="16"/>
  <c r="AK14761" i="16"/>
  <c r="AK14881" i="16"/>
  <c r="AK14846" i="16"/>
  <c r="AK14842" i="16"/>
  <c r="AK14867" i="16"/>
  <c r="AK14852" i="16"/>
  <c r="AK14827" i="16"/>
  <c r="AK14738" i="16"/>
  <c r="AK14749" i="16"/>
  <c r="AK14758" i="16"/>
  <c r="AK14731" i="16"/>
  <c r="AK15494" i="16"/>
  <c r="AK15477" i="16"/>
  <c r="AK14927" i="16"/>
  <c r="AK14961" i="16"/>
  <c r="AK14942" i="16"/>
  <c r="AK14950" i="16"/>
  <c r="AK17099" i="16"/>
  <c r="AK17047" i="16"/>
  <c r="AK17058" i="16"/>
  <c r="AK17103" i="16"/>
  <c r="AK17044" i="16"/>
  <c r="AK17018" i="16"/>
  <c r="AK16990" i="16"/>
  <c r="AK17013" i="16"/>
  <c r="AK15869" i="16"/>
  <c r="AK14993" i="16"/>
  <c r="AK15900" i="16"/>
  <c r="AK15121" i="16"/>
  <c r="AK16568" i="16"/>
  <c r="AK16558" i="16"/>
  <c r="AK14218" i="16"/>
  <c r="AK16433" i="16"/>
  <c r="AK16411" i="16"/>
  <c r="AK16454" i="16"/>
  <c r="AK16440" i="16"/>
  <c r="AK16437" i="16"/>
  <c r="AK14356" i="16"/>
  <c r="AK14382" i="16"/>
  <c r="AK14246" i="16"/>
  <c r="AK14296" i="16"/>
  <c r="AK14346" i="16"/>
  <c r="AK14391" i="16"/>
  <c r="AK14388" i="16"/>
  <c r="AK14333" i="16"/>
  <c r="AK14365" i="16"/>
  <c r="AK14316" i="16"/>
  <c r="AK14339" i="16"/>
  <c r="AK14362" i="16"/>
  <c r="AK14396" i="16"/>
  <c r="AK14252" i="16"/>
  <c r="AK14287" i="16"/>
  <c r="AK16312" i="16"/>
  <c r="AK16369" i="16"/>
  <c r="AK16386" i="16"/>
  <c r="AK16383" i="16"/>
  <c r="AK16382" i="16"/>
  <c r="AK16363" i="16"/>
  <c r="AK16360" i="16"/>
  <c r="AK16377" i="16"/>
  <c r="AK16401" i="16"/>
  <c r="AK16335" i="16"/>
  <c r="AK16343" i="16"/>
  <c r="AK16354" i="16"/>
  <c r="AK16293" i="16"/>
  <c r="AK16350" i="16"/>
  <c r="AK16361" i="16"/>
  <c r="AK14849" i="16"/>
  <c r="AK14833" i="16"/>
  <c r="AK14773" i="16"/>
  <c r="AK14830" i="16"/>
  <c r="AK14764" i="16"/>
  <c r="AK14825" i="16"/>
  <c r="AK14775" i="16"/>
  <c r="AK14855" i="16"/>
  <c r="AK14840" i="16"/>
  <c r="AK14737" i="16"/>
  <c r="AK14733" i="16"/>
  <c r="AK14741" i="16"/>
  <c r="AK14719" i="16"/>
  <c r="AK15480" i="16"/>
  <c r="AK15468" i="16"/>
  <c r="AK15491" i="16"/>
  <c r="AK15497" i="16"/>
  <c r="AK14920" i="16"/>
  <c r="AK14924" i="16"/>
  <c r="AK14958" i="16"/>
  <c r="AK14956" i="16"/>
  <c r="AK14963" i="16"/>
  <c r="AK17081" i="16"/>
  <c r="AK17051" i="16"/>
  <c r="AK17087" i="16"/>
  <c r="AK17035" i="16"/>
  <c r="AK17046" i="16"/>
  <c r="AK17091" i="16"/>
  <c r="AK16996" i="16"/>
  <c r="AK17006" i="16"/>
  <c r="AK17053" i="16"/>
  <c r="AK17100" i="16"/>
  <c r="AK17001" i="16"/>
  <c r="AK14992" i="16"/>
  <c r="AK15878" i="16"/>
  <c r="AK15903" i="16"/>
  <c r="AK15910" i="16"/>
  <c r="AK15909" i="16"/>
  <c r="AK15908" i="16"/>
  <c r="AK15906" i="16"/>
  <c r="AK15905" i="16"/>
  <c r="AK15120" i="16"/>
  <c r="AK16592" i="16"/>
  <c r="AK16564" i="16"/>
  <c r="AK16593" i="16"/>
  <c r="AK14223" i="16"/>
  <c r="AK14214" i="16"/>
  <c r="AK14228" i="16"/>
  <c r="AK16436" i="16"/>
  <c r="AK16458" i="16"/>
  <c r="AK16442" i="16"/>
  <c r="AK16428" i="16"/>
  <c r="AK16425" i="16"/>
  <c r="AK14332" i="16"/>
  <c r="AK14358" i="16"/>
  <c r="AK14270" i="16"/>
  <c r="AK14320" i="16"/>
  <c r="AK14367" i="16"/>
  <c r="AK14364" i="16"/>
  <c r="AK14321" i="16"/>
  <c r="AK14353" i="16"/>
  <c r="AK14304" i="16"/>
  <c r="AK14327" i="16"/>
  <c r="AK14350" i="16"/>
  <c r="AK14384" i="16"/>
  <c r="AK14240" i="16"/>
  <c r="AK14275" i="16"/>
  <c r="AK16308" i="16"/>
  <c r="AK16370" i="16"/>
  <c r="AK16365" i="16"/>
  <c r="AK16364" i="16"/>
  <c r="AK16341" i="16"/>
  <c r="AK16340" i="16"/>
  <c r="AK16357" i="16"/>
  <c r="AK16389" i="16"/>
  <c r="AK16323" i="16"/>
  <c r="AK16331" i="16"/>
  <c r="AK16342" i="16"/>
  <c r="AK16338" i="16"/>
  <c r="AK16349" i="16"/>
  <c r="AK14770" i="16"/>
  <c r="AK14883" i="16"/>
  <c r="AK14874" i="16"/>
  <c r="AK14760" i="16"/>
  <c r="AK14843" i="16"/>
  <c r="AK14828" i="16"/>
  <c r="AK14736" i="16"/>
  <c r="AK14716" i="16"/>
  <c r="AK14726" i="16"/>
  <c r="AK15493" i="16"/>
  <c r="AK15479" i="16"/>
  <c r="AK15485" i="16"/>
  <c r="AK14930" i="16"/>
  <c r="AK14923" i="16"/>
  <c r="AK14953" i="16"/>
  <c r="AK14941" i="16"/>
  <c r="AK14951" i="16"/>
  <c r="AK17033" i="16"/>
  <c r="AK17003" i="16"/>
  <c r="AK17039" i="16"/>
  <c r="AK17023" i="16"/>
  <c r="AK17034" i="16"/>
  <c r="AK17079" i="16"/>
  <c r="AK16994" i="16"/>
  <c r="AK17041" i="16"/>
  <c r="AK17088" i="16"/>
  <c r="AK14991" i="16"/>
  <c r="AK15891" i="16"/>
  <c r="AK15899" i="16"/>
  <c r="AK15898" i="16"/>
  <c r="AK15897" i="16"/>
  <c r="AK15896" i="16"/>
  <c r="AK15894" i="16"/>
  <c r="AK15893" i="16"/>
  <c r="AK15124" i="16"/>
  <c r="AK15119" i="16"/>
  <c r="AK16588" i="16"/>
  <c r="AK16576" i="16"/>
  <c r="AK16581" i="16"/>
  <c r="AK14216" i="16"/>
  <c r="AK16424" i="16"/>
  <c r="AK16446" i="16"/>
  <c r="AK16430" i="16"/>
  <c r="AK16416" i="16"/>
  <c r="AK16413" i="16"/>
  <c r="AK14306" i="16"/>
  <c r="AK14334" i="16"/>
  <c r="AK14378" i="16"/>
  <c r="AK14238" i="16"/>
  <c r="AK14294" i="16"/>
  <c r="AK14343" i="16"/>
  <c r="AK14340" i="16"/>
  <c r="AK14309" i="16"/>
  <c r="AK14341" i="16"/>
  <c r="AK14292" i="16"/>
  <c r="AK14315" i="16"/>
  <c r="AK14338" i="16"/>
  <c r="AK14372" i="16"/>
  <c r="AK14263" i="16"/>
  <c r="AK16400" i="16"/>
  <c r="AK16399" i="16"/>
  <c r="AK16351" i="16"/>
  <c r="AK16345" i="16"/>
  <c r="AK16344" i="16"/>
  <c r="AK16321" i="16"/>
  <c r="AK16320" i="16"/>
  <c r="AK16336" i="16"/>
  <c r="AK16376" i="16"/>
  <c r="AK16311" i="16"/>
  <c r="AK16319" i="16"/>
  <c r="AK16330" i="16"/>
  <c r="AK16326" i="16"/>
  <c r="AK16337" i="16"/>
  <c r="AK14848" i="16"/>
  <c r="AK14880" i="16"/>
  <c r="AK14868" i="16"/>
  <c r="AK14859" i="16"/>
  <c r="AK14885" i="16"/>
  <c r="AK14831" i="16"/>
  <c r="AK14728" i="16"/>
  <c r="AK14757" i="16"/>
  <c r="AK14748" i="16"/>
  <c r="AK14747" i="16"/>
  <c r="AK15504" i="16"/>
  <c r="AK15475" i="16"/>
  <c r="AK15500" i="16"/>
  <c r="AK15473" i="16"/>
  <c r="AK14929" i="16"/>
  <c r="AK14945" i="16"/>
  <c r="AK14955" i="16"/>
  <c r="AK14939" i="16"/>
  <c r="AK17036" i="16"/>
  <c r="AK17060" i="16"/>
  <c r="AK16991" i="16"/>
  <c r="AK17011" i="16"/>
  <c r="AK17022" i="16"/>
  <c r="AK17104" i="16"/>
  <c r="AK17029" i="16"/>
  <c r="AK17076" i="16"/>
  <c r="AK17098" i="16"/>
  <c r="AK15871" i="16"/>
  <c r="AK14997" i="16"/>
  <c r="AK15888" i="16"/>
  <c r="AK15904" i="16"/>
  <c r="AK15895" i="16"/>
  <c r="AK15890" i="16"/>
  <c r="AK15879" i="16"/>
  <c r="AK15887" i="16"/>
  <c r="AK15886" i="16"/>
  <c r="AK15885" i="16"/>
  <c r="AK15884" i="16"/>
  <c r="AK15882" i="16"/>
  <c r="AK15881" i="16"/>
  <c r="AK16553" i="16"/>
  <c r="AK16589" i="16"/>
  <c r="AK16590" i="16"/>
  <c r="AK16569" i="16"/>
  <c r="AK14226" i="16"/>
  <c r="AK14225" i="16"/>
  <c r="AK14227" i="16"/>
  <c r="AK16421" i="16"/>
  <c r="AK16434" i="16"/>
  <c r="AK16418" i="16"/>
  <c r="AK16439" i="16"/>
  <c r="AK14274" i="16"/>
  <c r="AK14307" i="16"/>
  <c r="AK14354" i="16"/>
  <c r="AK14397" i="16"/>
  <c r="AK14262" i="16"/>
  <c r="AK14318" i="16"/>
  <c r="AK14310" i="16"/>
  <c r="AK14297" i="16"/>
  <c r="AK14329" i="16"/>
  <c r="AK14280" i="16"/>
  <c r="AK14303" i="16"/>
  <c r="AK14326" i="16"/>
  <c r="AK14360" i="16"/>
  <c r="AK14395" i="16"/>
  <c r="AK14251" i="16"/>
  <c r="AK16288" i="16"/>
  <c r="AK16387" i="16"/>
  <c r="AK16329" i="16"/>
  <c r="AK16324" i="16"/>
  <c r="AK16322" i="16"/>
  <c r="AK16298" i="16"/>
  <c r="AK16297" i="16"/>
  <c r="AK16316" i="16"/>
  <c r="AK16356" i="16"/>
  <c r="AK16299" i="16"/>
  <c r="AK16307" i="16"/>
  <c r="AK16318" i="16"/>
  <c r="AK16314" i="16"/>
  <c r="AK16325" i="16"/>
  <c r="AK14865" i="16"/>
  <c r="AK14832" i="16"/>
  <c r="AK14850" i="16"/>
  <c r="AK14844" i="16"/>
  <c r="AK14777" i="16"/>
  <c r="AK14870" i="16"/>
  <c r="AK14779" i="16"/>
  <c r="AK14722" i="16"/>
  <c r="AK14740" i="16"/>
  <c r="AK14730" i="16"/>
  <c r="AK14735" i="16"/>
  <c r="AK15503" i="16"/>
  <c r="AK15492" i="16"/>
  <c r="AK15488" i="16"/>
  <c r="AK14928" i="16"/>
  <c r="AK14944" i="16"/>
  <c r="AK14940" i="16"/>
  <c r="AK14960" i="16"/>
  <c r="AK17012" i="16"/>
  <c r="AK17048" i="16"/>
  <c r="AK16999" i="16"/>
  <c r="AK17010" i="16"/>
  <c r="AK17055" i="16"/>
  <c r="AK17056" i="16"/>
  <c r="AK17017" i="16"/>
  <c r="AK17086" i="16"/>
  <c r="AK15868" i="16"/>
  <c r="AK14994" i="16"/>
  <c r="AK15877" i="16"/>
  <c r="AK15130" i="16"/>
  <c r="AK16578" i="16"/>
  <c r="AK16587" i="16"/>
  <c r="AK16586" i="16"/>
  <c r="AK16585" i="16"/>
  <c r="AK16595" i="16"/>
  <c r="AK16557" i="16"/>
  <c r="AK14213" i="16"/>
  <c r="AK14215" i="16"/>
  <c r="AK16412" i="16"/>
  <c r="AK16422" i="16"/>
  <c r="AK16456" i="16"/>
  <c r="AK16415" i="16"/>
  <c r="AK14247" i="16"/>
  <c r="AK14277" i="16"/>
  <c r="AK14330" i="16"/>
  <c r="AK14373" i="16"/>
  <c r="AK14235" i="16"/>
  <c r="AK14286" i="16"/>
  <c r="AK14283" i="16"/>
  <c r="AK14285" i="16"/>
  <c r="AK14317" i="16"/>
  <c r="AK14268" i="16"/>
  <c r="AK14291" i="16"/>
  <c r="AK14314" i="16"/>
  <c r="AK14348" i="16"/>
  <c r="AK14383" i="16"/>
  <c r="AK14239" i="16"/>
  <c r="AK16397" i="16"/>
  <c r="AK16372" i="16"/>
  <c r="AK16309" i="16"/>
  <c r="AK16303" i="16"/>
  <c r="AK16300" i="16"/>
  <c r="AK16292" i="16"/>
  <c r="AK16334" i="16"/>
  <c r="AK16287" i="16"/>
  <c r="AK16295" i="16"/>
  <c r="AK16306" i="16"/>
  <c r="AK16302" i="16"/>
  <c r="AK16313" i="16"/>
  <c r="AK14847" i="16"/>
  <c r="AK14835" i="16"/>
  <c r="AK14765" i="16"/>
  <c r="AK14826" i="16"/>
  <c r="AK14762" i="16"/>
  <c r="AK14854" i="16"/>
  <c r="AK14767" i="16"/>
  <c r="AK14721" i="16"/>
  <c r="AK14725" i="16"/>
  <c r="AK14715" i="16"/>
  <c r="AK14723" i="16"/>
  <c r="AK15472" i="16"/>
  <c r="AK15502" i="16"/>
  <c r="AK15476" i="16"/>
  <c r="AK14932" i="16"/>
  <c r="AK14943" i="16"/>
  <c r="AK14969" i="16"/>
  <c r="AK14948" i="16"/>
  <c r="AK17075" i="16"/>
  <c r="AK17084" i="16"/>
  <c r="AK16998" i="16"/>
  <c r="AK17043" i="16"/>
  <c r="AK17102" i="16"/>
  <c r="AK17008" i="16"/>
  <c r="AK17005" i="16"/>
  <c r="AK17052" i="16"/>
  <c r="AK17097" i="16"/>
  <c r="AK15866" i="16"/>
  <c r="AK14990" i="16"/>
  <c r="AK15123" i="16"/>
  <c r="AK15128" i="16"/>
  <c r="AK16591" i="16"/>
  <c r="AK16566" i="16"/>
  <c r="AK16575" i="16"/>
  <c r="AK16574" i="16"/>
  <c r="AK16573" i="16"/>
  <c r="AK16584" i="16"/>
  <c r="AK16571" i="16"/>
  <c r="AK14175" i="16"/>
  <c r="AK14233" i="16"/>
  <c r="AK16409" i="16"/>
  <c r="AK16410" i="16"/>
  <c r="AK16408" i="16"/>
  <c r="AK16450" i="16"/>
  <c r="AK14385" i="16"/>
  <c r="AK14248" i="16"/>
  <c r="AK14349" i="16"/>
  <c r="AK14392" i="16"/>
  <c r="AK14259" i="16"/>
  <c r="AK14253" i="16"/>
  <c r="AK14273" i="16"/>
  <c r="AK14305" i="16"/>
  <c r="AK14256" i="16"/>
  <c r="AK14279" i="16"/>
  <c r="AK14302" i="16"/>
  <c r="AK14336" i="16"/>
  <c r="AK14371" i="16"/>
  <c r="AK16284" i="16"/>
  <c r="AK16352" i="16"/>
  <c r="AK16285" i="16"/>
  <c r="AK16315" i="16"/>
  <c r="AK16283" i="16"/>
  <c r="AK16294" i="16"/>
  <c r="AK16290" i="16"/>
  <c r="AK16301" i="16"/>
  <c r="AK14769" i="16"/>
  <c r="AK14884" i="16"/>
  <c r="AK14877" i="16"/>
  <c r="AK14886" i="16"/>
  <c r="AK14837" i="16"/>
  <c r="AK14718" i="16"/>
  <c r="AK14754" i="16"/>
  <c r="AK14746" i="16"/>
  <c r="AK14756" i="16"/>
  <c r="AK15487" i="16"/>
  <c r="AK15490" i="16"/>
  <c r="AK14931" i="16"/>
  <c r="AK14937" i="16"/>
  <c r="AK14954" i="16"/>
  <c r="AK14936" i="16"/>
  <c r="AK17027" i="16"/>
  <c r="AK17024" i="16"/>
  <c r="AK17093" i="16"/>
  <c r="AK17031" i="16"/>
  <c r="AK17090" i="16"/>
  <c r="AK16993" i="16"/>
  <c r="AK17040" i="16"/>
  <c r="AK17062" i="16"/>
  <c r="AK17085" i="16"/>
  <c r="AK15867" i="16"/>
  <c r="AK14989" i="16"/>
  <c r="AK15901" i="16"/>
  <c r="AK16579" i="16"/>
  <c r="AK16554" i="16"/>
  <c r="AK16563" i="16"/>
  <c r="AK16562" i="16"/>
  <c r="AK16561" i="16"/>
  <c r="AK16572" i="16"/>
  <c r="AK14221" i="16"/>
  <c r="AK16457" i="16"/>
  <c r="AK16432" i="16"/>
  <c r="AK16453" i="16"/>
  <c r="AK16438" i="16"/>
  <c r="AK14361" i="16"/>
  <c r="AK14271" i="16"/>
  <c r="AK14322" i="16"/>
  <c r="AK14368" i="16"/>
  <c r="AK14390" i="16"/>
  <c r="AK14261" i="16"/>
  <c r="AK14293" i="16"/>
  <c r="AK14244" i="16"/>
  <c r="AK14267" i="16"/>
  <c r="AK14290" i="16"/>
  <c r="AK14324" i="16"/>
  <c r="AK16388" i="16"/>
  <c r="AK16332" i="16"/>
  <c r="AK16396" i="16"/>
  <c r="AK16391" i="16"/>
  <c r="AK16291" i="16"/>
  <c r="AK16289" i="16"/>
  <c r="AK14862" i="16"/>
  <c r="AK14841" i="16"/>
  <c r="AK14869" i="16"/>
  <c r="AK14860" i="16"/>
  <c r="AK14871" i="16"/>
  <c r="AK14768" i="16"/>
  <c r="AK14713" i="16"/>
  <c r="AK14739" i="16"/>
  <c r="AK14729" i="16"/>
  <c r="AK14744" i="16"/>
  <c r="AK15484" i="16"/>
  <c r="AK15499" i="16"/>
  <c r="AK15478" i="16"/>
  <c r="AK14926" i="16"/>
  <c r="AK14965" i="16"/>
  <c r="AK14938" i="16"/>
  <c r="AK14959" i="16"/>
  <c r="AK17045" i="16"/>
  <c r="AK17080" i="16"/>
  <c r="AK17019" i="16"/>
  <c r="AK17078" i="16"/>
  <c r="AK17028" i="16"/>
  <c r="AK17050" i="16"/>
  <c r="AK15875" i="16"/>
  <c r="AK14988" i="16"/>
  <c r="AK15126" i="16"/>
  <c r="AK16567" i="16"/>
  <c r="AK16560" i="16"/>
  <c r="AK14217" i="16"/>
  <c r="AK14222" i="16"/>
  <c r="AK14232" i="16"/>
  <c r="AK16448" i="16"/>
  <c r="AK16455" i="16"/>
  <c r="AK16441" i="16"/>
  <c r="AK16426" i="16"/>
  <c r="AK14337" i="16"/>
  <c r="AK14379" i="16"/>
  <c r="AK14241" i="16"/>
  <c r="AK14295" i="16"/>
  <c r="AK14344" i="16"/>
  <c r="AK14366" i="16"/>
  <c r="AK14393" i="16"/>
  <c r="AK14249" i="16"/>
  <c r="AK14281" i="16"/>
  <c r="AK14255" i="16"/>
  <c r="AK14278" i="16"/>
  <c r="AK14312" i="16"/>
  <c r="AK14347" i="16"/>
  <c r="AK16310" i="16"/>
  <c r="AK16346" i="16"/>
  <c r="AK16327" i="16"/>
  <c r="AK16358" i="16"/>
  <c r="AK16403" i="16"/>
  <c r="AK14853" i="16"/>
  <c r="AK14845" i="16"/>
  <c r="AK14778" i="16"/>
  <c r="AK14856" i="16"/>
  <c r="AK14771" i="16"/>
  <c r="AK14875" i="16"/>
  <c r="AK14753" i="16"/>
  <c r="AK14724" i="16"/>
  <c r="AK14714" i="16"/>
  <c r="AK14732" i="16"/>
  <c r="AK15482" i="16"/>
  <c r="AK15470" i="16"/>
  <c r="AK15495" i="16"/>
  <c r="AK15498" i="16"/>
  <c r="AK14925" i="16"/>
  <c r="AK14949" i="16"/>
  <c r="AK14967" i="16"/>
  <c r="AK14947" i="16"/>
  <c r="AK17057" i="16"/>
  <c r="AK16997" i="16"/>
  <c r="AK17095" i="16"/>
  <c r="AK17020" i="16"/>
  <c r="AK17007" i="16"/>
  <c r="AK17016" i="16"/>
  <c r="AK17038" i="16"/>
  <c r="AK17061" i="16"/>
  <c r="AK15874" i="16"/>
  <c r="AK14998" i="16"/>
  <c r="AK15883" i="16"/>
  <c r="AK15892" i="16"/>
  <c r="AK15118" i="16"/>
  <c r="AK16580" i="16"/>
  <c r="AK16565" i="16"/>
  <c r="AK16555" i="16"/>
  <c r="AK16583" i="16"/>
  <c r="AK14220" i="16"/>
  <c r="AK16445" i="16"/>
  <c r="AK16443" i="16"/>
  <c r="AK16429" i="16"/>
  <c r="AK16414" i="16"/>
  <c r="AK14308" i="16"/>
  <c r="AK14355" i="16"/>
  <c r="AK14265" i="16"/>
  <c r="AK14319" i="16"/>
  <c r="AK14342" i="16"/>
  <c r="AK14381" i="16"/>
  <c r="AK14237" i="16"/>
  <c r="AK14269" i="16"/>
  <c r="AK14387" i="16"/>
  <c r="AK14243" i="16"/>
  <c r="AK14266" i="16"/>
  <c r="AK14300" i="16"/>
  <c r="AK14335" i="16"/>
  <c r="AK16353" i="16"/>
  <c r="AK16286" i="16"/>
  <c r="AK16368" i="16"/>
  <c r="AK16384" i="16"/>
  <c r="AK16317" i="16"/>
  <c r="AK16379" i="16"/>
  <c r="AK14766" i="16"/>
  <c r="AK14882" i="16"/>
  <c r="AK14836" i="16"/>
  <c r="AK14772" i="16"/>
  <c r="AK14829" i="16"/>
  <c r="AK14763" i="16"/>
  <c r="AK14838" i="16"/>
  <c r="AK14759" i="16"/>
  <c r="AK14863" i="16"/>
  <c r="AK14752" i="16"/>
  <c r="AK14750" i="16"/>
  <c r="AK14742" i="16"/>
  <c r="AK14720" i="16"/>
  <c r="AK15483" i="16"/>
  <c r="AK15486" i="16"/>
  <c r="AK14922" i="16"/>
  <c r="AK14964" i="16"/>
  <c r="AK14952" i="16"/>
  <c r="AK14935" i="16"/>
  <c r="AK17009" i="16"/>
  <c r="AK17083" i="16"/>
  <c r="AK17094" i="16"/>
  <c r="AK16995" i="16"/>
  <c r="AK17054" i="16"/>
  <c r="AK17032" i="16"/>
  <c r="AK17004" i="16"/>
  <c r="AK17026" i="16"/>
  <c r="AK15873" i="16"/>
  <c r="AK14987" i="16"/>
  <c r="AK16594" i="16"/>
  <c r="AK16559" i="16"/>
  <c r="AK14229" i="16"/>
  <c r="AK14224" i="16"/>
  <c r="AK14231" i="16"/>
  <c r="AK16447" i="16"/>
  <c r="AK16431" i="16"/>
  <c r="AK16417" i="16"/>
  <c r="AK16451" i="16"/>
  <c r="AK14282" i="16"/>
  <c r="AK14331" i="16"/>
  <c r="AK14376" i="16"/>
  <c r="AK14236" i="16"/>
  <c r="AK14289" i="16"/>
  <c r="AK14313" i="16"/>
  <c r="AK14257" i="16"/>
  <c r="AK14254" i="16"/>
  <c r="AK16348" i="16"/>
  <c r="AK16375" i="16"/>
  <c r="AK16304" i="16"/>
  <c r="AK16405" i="16"/>
  <c r="AK16404" i="16"/>
  <c r="AK16339" i="16"/>
  <c r="AK14872" i="16"/>
  <c r="AK14857" i="16"/>
  <c r="AK14878" i="16"/>
  <c r="AK14873" i="16"/>
  <c r="AK14774" i="16"/>
  <c r="AK14751" i="16"/>
  <c r="AK14734" i="16"/>
  <c r="AK14755" i="16"/>
  <c r="AK15496" i="16"/>
  <c r="AK15471" i="16"/>
  <c r="N11" i="16"/>
  <c r="AK116" i="16"/>
  <c r="AK128" i="16"/>
  <c r="AK140" i="16"/>
  <c r="AK109" i="16"/>
  <c r="AK121" i="16"/>
  <c r="AK133" i="16"/>
  <c r="AK145" i="16"/>
  <c r="AK110" i="16"/>
  <c r="AK122" i="16"/>
  <c r="AK134" i="16"/>
  <c r="AK146" i="16"/>
  <c r="AK123" i="16"/>
  <c r="AK138" i="16"/>
  <c r="AK107" i="16"/>
  <c r="AK124" i="16"/>
  <c r="AK139" i="16"/>
  <c r="AK108" i="16"/>
  <c r="AK125" i="16"/>
  <c r="AK141" i="16"/>
  <c r="AK111" i="16"/>
  <c r="AK126" i="16"/>
  <c r="AK142" i="16"/>
  <c r="AK112" i="16"/>
  <c r="AK127" i="16"/>
  <c r="AK143" i="16"/>
  <c r="AK113" i="16"/>
  <c r="AK129" i="16"/>
  <c r="AK144" i="16"/>
  <c r="AK114" i="16"/>
  <c r="AK130" i="16"/>
  <c r="AK147" i="16"/>
  <c r="AK115" i="16"/>
  <c r="AK131" i="16"/>
  <c r="AK148" i="16"/>
  <c r="AK117" i="16"/>
  <c r="AK132" i="16"/>
  <c r="AK149" i="16"/>
  <c r="AK118" i="16"/>
  <c r="AK135" i="16"/>
  <c r="AK150" i="16"/>
  <c r="AK136" i="16"/>
  <c r="AK137" i="16"/>
  <c r="AK119" i="16"/>
  <c r="AK120" i="16"/>
  <c r="AO67" i="20"/>
  <c r="N76" i="16"/>
  <c r="AK3946" i="16"/>
  <c r="AO180" i="20"/>
  <c r="N197" i="16"/>
  <c r="AK13188" i="16"/>
  <c r="AK13200" i="16"/>
  <c r="AK13189" i="16"/>
  <c r="AK13201" i="16"/>
  <c r="AK13191" i="16"/>
  <c r="AK13203" i="16"/>
  <c r="AK13193" i="16"/>
  <c r="AK13205" i="16"/>
  <c r="AK13194" i="16"/>
  <c r="AK13206" i="16"/>
  <c r="AK13186" i="16"/>
  <c r="AK13198" i="16"/>
  <c r="AK13187" i="16"/>
  <c r="AK13190" i="16"/>
  <c r="AK13192" i="16"/>
  <c r="AK13195" i="16"/>
  <c r="AK13196" i="16"/>
  <c r="AK13197" i="16"/>
  <c r="AK13199" i="16"/>
  <c r="AK13184" i="16"/>
  <c r="AK13208" i="16"/>
  <c r="AK13185" i="16"/>
  <c r="AK13202" i="16"/>
  <c r="AK13207" i="16"/>
  <c r="AK13209" i="16"/>
  <c r="AK13204" i="16"/>
  <c r="AO177" i="20"/>
  <c r="N194" i="16"/>
  <c r="AK13212" i="16"/>
  <c r="AK13224" i="16"/>
  <c r="AK13236" i="16"/>
  <c r="AK13248" i="16"/>
  <c r="AK13213" i="16"/>
  <c r="AK13225" i="16"/>
  <c r="AK13237" i="16"/>
  <c r="AK13249" i="16"/>
  <c r="AK13215" i="16"/>
  <c r="AK13227" i="16"/>
  <c r="AK13239" i="16"/>
  <c r="AK13251" i="16"/>
  <c r="AK13217" i="16"/>
  <c r="AK13229" i="16"/>
  <c r="AK13241" i="16"/>
  <c r="AK13253" i="16"/>
  <c r="AK13218" i="16"/>
  <c r="AK13230" i="16"/>
  <c r="AK13242" i="16"/>
  <c r="AK13254" i="16"/>
  <c r="AK13210" i="16"/>
  <c r="AK13222" i="16"/>
  <c r="AK13234" i="16"/>
  <c r="AK13246" i="16"/>
  <c r="AK13211" i="16"/>
  <c r="AK13235" i="16"/>
  <c r="AK13214" i="16"/>
  <c r="AK13238" i="16"/>
  <c r="AK13216" i="16"/>
  <c r="AK13240" i="16"/>
  <c r="AK13219" i="16"/>
  <c r="AK13243" i="16"/>
  <c r="AK13220" i="16"/>
  <c r="AK13244" i="16"/>
  <c r="AK13221" i="16"/>
  <c r="AK13245" i="16"/>
  <c r="AK13223" i="16"/>
  <c r="AK13247" i="16"/>
  <c r="AK13232" i="16"/>
  <c r="AK13256" i="16"/>
  <c r="AK13226" i="16"/>
  <c r="AK13228" i="16"/>
  <c r="AK13231" i="16"/>
  <c r="AK13233" i="16"/>
  <c r="AK13250" i="16"/>
  <c r="AK13252" i="16"/>
  <c r="AK13255" i="16"/>
  <c r="AK13257" i="16"/>
  <c r="AO165" i="20"/>
  <c r="N182" i="16"/>
  <c r="AK12480" i="16"/>
  <c r="AK12492" i="16"/>
  <c r="AK12504" i="16"/>
  <c r="AK12516" i="16"/>
  <c r="AK12481" i="16"/>
  <c r="AK12493" i="16"/>
  <c r="AK12505" i="16"/>
  <c r="AK12517" i="16"/>
  <c r="AK12483" i="16"/>
  <c r="AK12495" i="16"/>
  <c r="AK12507" i="16"/>
  <c r="AK12484" i="16"/>
  <c r="AK12496" i="16"/>
  <c r="AK12508" i="16"/>
  <c r="AK12485" i="16"/>
  <c r="AK12497" i="16"/>
  <c r="AK12509" i="16"/>
  <c r="AK12489" i="16"/>
  <c r="AK12501" i="16"/>
  <c r="AK12513" i="16"/>
  <c r="AK12490" i="16"/>
  <c r="AK12502" i="16"/>
  <c r="AK12514" i="16"/>
  <c r="AK12500" i="16"/>
  <c r="AK12503" i="16"/>
  <c r="AK12510" i="16"/>
  <c r="AK12482" i="16"/>
  <c r="AK12511" i="16"/>
  <c r="AK12486" i="16"/>
  <c r="AK12512" i="16"/>
  <c r="AK12487" i="16"/>
  <c r="AK12515" i="16"/>
  <c r="AK12498" i="16"/>
  <c r="AK12499" i="16"/>
  <c r="AK12506" i="16"/>
  <c r="AK12518" i="16"/>
  <c r="AK12491" i="16"/>
  <c r="AK12488" i="16"/>
  <c r="AK12494" i="16"/>
  <c r="N53" i="16"/>
  <c r="AK2782" i="16"/>
  <c r="AK2794" i="16"/>
  <c r="AK2806" i="16"/>
  <c r="AK2818" i="16"/>
  <c r="AK2830" i="16"/>
  <c r="AK2842" i="16"/>
  <c r="AK2854" i="16"/>
  <c r="AK2783" i="16"/>
  <c r="AK2795" i="16"/>
  <c r="AK2807" i="16"/>
  <c r="AK2819" i="16"/>
  <c r="AK2831" i="16"/>
  <c r="AK2843" i="16"/>
  <c r="AK2855" i="16"/>
  <c r="AK2784" i="16"/>
  <c r="AK2796" i="16"/>
  <c r="AK2808" i="16"/>
  <c r="AK2820" i="16"/>
  <c r="AK2832" i="16"/>
  <c r="AK2844" i="16"/>
  <c r="AK2856" i="16"/>
  <c r="AK2785" i="16"/>
  <c r="AK2797" i="16"/>
  <c r="AK2809" i="16"/>
  <c r="AK2821" i="16"/>
  <c r="AK2833" i="16"/>
  <c r="AK2845" i="16"/>
  <c r="AK2857" i="16"/>
  <c r="AK2786" i="16"/>
  <c r="AK2798" i="16"/>
  <c r="AK2810" i="16"/>
  <c r="AK2822" i="16"/>
  <c r="AK2834" i="16"/>
  <c r="AK2846" i="16"/>
  <c r="AK2858" i="16"/>
  <c r="AK2787" i="16"/>
  <c r="AK2799" i="16"/>
  <c r="AK2811" i="16"/>
  <c r="AK2823" i="16"/>
  <c r="AK2835" i="16"/>
  <c r="AK2847" i="16"/>
  <c r="AK2859" i="16"/>
  <c r="AK2776" i="16"/>
  <c r="AK2788" i="16"/>
  <c r="AK2800" i="16"/>
  <c r="AK2812" i="16"/>
  <c r="AK2824" i="16"/>
  <c r="AK2836" i="16"/>
  <c r="AK2848" i="16"/>
  <c r="AK2860" i="16"/>
  <c r="AK2777" i="16"/>
  <c r="AK2789" i="16"/>
  <c r="AK2801" i="16"/>
  <c r="AK2813" i="16"/>
  <c r="AK2825" i="16"/>
  <c r="AK2837" i="16"/>
  <c r="AK2849" i="16"/>
  <c r="AK2861" i="16"/>
  <c r="AK2778" i="16"/>
  <c r="AK2790" i="16"/>
  <c r="AK2802" i="16"/>
  <c r="AK2814" i="16"/>
  <c r="AK2826" i="16"/>
  <c r="AK2838" i="16"/>
  <c r="AK2850" i="16"/>
  <c r="AK2779" i="16"/>
  <c r="AK2791" i="16"/>
  <c r="AK2803" i="16"/>
  <c r="AK2815" i="16"/>
  <c r="AK2827" i="16"/>
  <c r="AK2839" i="16"/>
  <c r="AK2851" i="16"/>
  <c r="AK2780" i="16"/>
  <c r="AK2792" i="16"/>
  <c r="AK2804" i="16"/>
  <c r="AK2816" i="16"/>
  <c r="AK2828" i="16"/>
  <c r="AK2840" i="16"/>
  <c r="AK2852" i="16"/>
  <c r="AK2781" i="16"/>
  <c r="AK2793" i="16"/>
  <c r="AK2805" i="16"/>
  <c r="AK2817" i="16"/>
  <c r="AK2829" i="16"/>
  <c r="AK2841" i="16"/>
  <c r="AK2853" i="16"/>
  <c r="N137" i="16"/>
  <c r="AK8334" i="16"/>
  <c r="AK8323" i="16"/>
  <c r="AK8335" i="16"/>
  <c r="AK8325" i="16"/>
  <c r="AK8326" i="16"/>
  <c r="AK8327" i="16"/>
  <c r="AK8331" i="16"/>
  <c r="AK8332" i="16"/>
  <c r="AK8324" i="16"/>
  <c r="AK8343" i="16"/>
  <c r="AK8355" i="16"/>
  <c r="AK8328" i="16"/>
  <c r="AK8344" i="16"/>
  <c r="AK8356" i="16"/>
  <c r="AK8329" i="16"/>
  <c r="AK8345" i="16"/>
  <c r="AK8357" i="16"/>
  <c r="AK8330" i="16"/>
  <c r="AK8346" i="16"/>
  <c r="AK8358" i="16"/>
  <c r="AK8333" i="16"/>
  <c r="AK8347" i="16"/>
  <c r="AK8336" i="16"/>
  <c r="AK8348" i="16"/>
  <c r="AK8337" i="16"/>
  <c r="AK8349" i="16"/>
  <c r="AK8338" i="16"/>
  <c r="AK8350" i="16"/>
  <c r="AK8339" i="16"/>
  <c r="AK8351" i="16"/>
  <c r="AK8340" i="16"/>
  <c r="AK8352" i="16"/>
  <c r="AK8341" i="16"/>
  <c r="AK8342" i="16"/>
  <c r="AK8353" i="16"/>
  <c r="AK8354" i="16"/>
  <c r="N29" i="16"/>
  <c r="AK1029" i="16"/>
  <c r="AK1041" i="16"/>
  <c r="AK1053" i="16"/>
  <c r="AK1065" i="16"/>
  <c r="AK1077" i="16"/>
  <c r="AK1089" i="16"/>
  <c r="AK1101" i="16"/>
  <c r="AK1113" i="16"/>
  <c r="AK1125" i="16"/>
  <c r="AK1137" i="16"/>
  <c r="AK1149" i="16"/>
  <c r="AK1030" i="16"/>
  <c r="AK1042" i="16"/>
  <c r="AK1054" i="16"/>
  <c r="AK1066" i="16"/>
  <c r="AK1078" i="16"/>
  <c r="AK1090" i="16"/>
  <c r="AK1102" i="16"/>
  <c r="AK1114" i="16"/>
  <c r="AK1126" i="16"/>
  <c r="AK1138" i="16"/>
  <c r="AK1150" i="16"/>
  <c r="AK1162" i="16"/>
  <c r="AK1033" i="16"/>
  <c r="AK1045" i="16"/>
  <c r="AK1057" i="16"/>
  <c r="AK1069" i="16"/>
  <c r="AK1081" i="16"/>
  <c r="AK1093" i="16"/>
  <c r="AK1105" i="16"/>
  <c r="AK1117" i="16"/>
  <c r="AK1129" i="16"/>
  <c r="AK1141" i="16"/>
  <c r="AK1153" i="16"/>
  <c r="AK1165" i="16"/>
  <c r="AK1034" i="16"/>
  <c r="AK1046" i="16"/>
  <c r="AK1058" i="16"/>
  <c r="AK1070" i="16"/>
  <c r="AK1082" i="16"/>
  <c r="AK1094" i="16"/>
  <c r="AK1106" i="16"/>
  <c r="AK1118" i="16"/>
  <c r="AK1130" i="16"/>
  <c r="AK1142" i="16"/>
  <c r="AK1154" i="16"/>
  <c r="AK1166" i="16"/>
  <c r="AK1035" i="16"/>
  <c r="AK1047" i="16"/>
  <c r="AK1059" i="16"/>
  <c r="AK1071" i="16"/>
  <c r="AK1083" i="16"/>
  <c r="AK1095" i="16"/>
  <c r="AK1107" i="16"/>
  <c r="AK1119" i="16"/>
  <c r="AK1131" i="16"/>
  <c r="AK1038" i="16"/>
  <c r="AK1060" i="16"/>
  <c r="AK1079" i="16"/>
  <c r="AK1099" i="16"/>
  <c r="AK1121" i="16"/>
  <c r="AK1140" i="16"/>
  <c r="AK1158" i="16"/>
  <c r="AK1173" i="16"/>
  <c r="AK1185" i="16"/>
  <c r="AK1039" i="16"/>
  <c r="AK1061" i="16"/>
  <c r="AK1080" i="16"/>
  <c r="AK1100" i="16"/>
  <c r="AK1122" i="16"/>
  <c r="AK1143" i="16"/>
  <c r="AK1159" i="16"/>
  <c r="AK1174" i="16"/>
  <c r="AK1186" i="16"/>
  <c r="AK1040" i="16"/>
  <c r="AK1062" i="16"/>
  <c r="AK1084" i="16"/>
  <c r="AK1103" i="16"/>
  <c r="AK1123" i="16"/>
  <c r="AK1144" i="16"/>
  <c r="AK1160" i="16"/>
  <c r="AK1175" i="16"/>
  <c r="AK1187" i="16"/>
  <c r="AK1043" i="16"/>
  <c r="AK1063" i="16"/>
  <c r="AK1085" i="16"/>
  <c r="AK1104" i="16"/>
  <c r="AK1124" i="16"/>
  <c r="AK1145" i="16"/>
  <c r="AK1161" i="16"/>
  <c r="AK1176" i="16"/>
  <c r="AK1188" i="16"/>
  <c r="AK1044" i="16"/>
  <c r="AK1064" i="16"/>
  <c r="AK1086" i="16"/>
  <c r="AK1108" i="16"/>
  <c r="AK1127" i="16"/>
  <c r="AK1146" i="16"/>
  <c r="AK1163" i="16"/>
  <c r="AK1177" i="16"/>
  <c r="AK1189" i="16"/>
  <c r="AK1048" i="16"/>
  <c r="AK1067" i="16"/>
  <c r="AK1087" i="16"/>
  <c r="AK1109" i="16"/>
  <c r="AK1128" i="16"/>
  <c r="AK1147" i="16"/>
  <c r="AK1164" i="16"/>
  <c r="AK1178" i="16"/>
  <c r="AK1190" i="16"/>
  <c r="AK1049" i="16"/>
  <c r="AK1068" i="16"/>
  <c r="AK1088" i="16"/>
  <c r="AK1110" i="16"/>
  <c r="AK1132" i="16"/>
  <c r="AK1148" i="16"/>
  <c r="AK1167" i="16"/>
  <c r="AK1179" i="16"/>
  <c r="AK1191" i="16"/>
  <c r="AK1028" i="16"/>
  <c r="AK1050" i="16"/>
  <c r="AK1072" i="16"/>
  <c r="AK1091" i="16"/>
  <c r="AK1111" i="16"/>
  <c r="AK1133" i="16"/>
  <c r="AK1151" i="16"/>
  <c r="AK1168" i="16"/>
  <c r="AK1180" i="16"/>
  <c r="AK1192" i="16"/>
  <c r="AK1031" i="16"/>
  <c r="AK1051" i="16"/>
  <c r="AK1073" i="16"/>
  <c r="AK1092" i="16"/>
  <c r="AK1112" i="16"/>
  <c r="AK1134" i="16"/>
  <c r="AK1152" i="16"/>
  <c r="AK1169" i="16"/>
  <c r="AK1181" i="16"/>
  <c r="AK1193" i="16"/>
  <c r="AK1032" i="16"/>
  <c r="AK1052" i="16"/>
  <c r="AK1074" i="16"/>
  <c r="AK1096" i="16"/>
  <c r="AK1115" i="16"/>
  <c r="AK1135" i="16"/>
  <c r="AK1155" i="16"/>
  <c r="AK1170" i="16"/>
  <c r="AK1182" i="16"/>
  <c r="AK1097" i="16"/>
  <c r="AK1098" i="16"/>
  <c r="AK1116" i="16"/>
  <c r="AK1120" i="16"/>
  <c r="AK1136" i="16"/>
  <c r="AK1139" i="16"/>
  <c r="AK1036" i="16"/>
  <c r="AK1156" i="16"/>
  <c r="AK1037" i="16"/>
  <c r="AK1157" i="16"/>
  <c r="AK1055" i="16"/>
  <c r="AK1171" i="16"/>
  <c r="AK1075" i="16"/>
  <c r="AK1183" i="16"/>
  <c r="AK1076" i="16"/>
  <c r="AK1184" i="16"/>
  <c r="AK1056" i="16"/>
  <c r="AK1172" i="16"/>
  <c r="AK296" i="16"/>
  <c r="AK289" i="16"/>
  <c r="AK301" i="16"/>
  <c r="AK290" i="16"/>
  <c r="AK302" i="16"/>
  <c r="N19" i="16"/>
  <c r="AK298" i="16"/>
  <c r="AK299" i="16"/>
  <c r="AK300" i="16"/>
  <c r="AK286" i="16"/>
  <c r="AK303" i="16"/>
  <c r="AK287" i="16"/>
  <c r="AK304" i="16"/>
  <c r="AK288" i="16"/>
  <c r="AK291" i="16"/>
  <c r="AK292" i="16"/>
  <c r="AK293" i="16"/>
  <c r="AK294" i="16"/>
  <c r="AK295" i="16"/>
  <c r="AK297" i="16"/>
  <c r="N105" i="16"/>
  <c r="AK5918" i="16"/>
  <c r="AK5930" i="16"/>
  <c r="AK5942" i="16"/>
  <c r="AK5907" i="16"/>
  <c r="AK5919" i="16"/>
  <c r="AK5931" i="16"/>
  <c r="AK5909" i="16"/>
  <c r="AK5921" i="16"/>
  <c r="AK5933" i="16"/>
  <c r="AK5910" i="16"/>
  <c r="AK5922" i="16"/>
  <c r="AK5934" i="16"/>
  <c r="AK5911" i="16"/>
  <c r="AK5923" i="16"/>
  <c r="AK5935" i="16"/>
  <c r="AK5912" i="16"/>
  <c r="AK5924" i="16"/>
  <c r="AK5936" i="16"/>
  <c r="AK5915" i="16"/>
  <c r="AK5927" i="16"/>
  <c r="AK5939" i="16"/>
  <c r="AK5916" i="16"/>
  <c r="AK5928" i="16"/>
  <c r="AK5940" i="16"/>
  <c r="AK5913" i="16"/>
  <c r="AK5914" i="16"/>
  <c r="AK5917" i="16"/>
  <c r="AK5920" i="16"/>
  <c r="AK5925" i="16"/>
  <c r="AK5926" i="16"/>
  <c r="AK5929" i="16"/>
  <c r="AK5932" i="16"/>
  <c r="AK5937" i="16"/>
  <c r="AK5938" i="16"/>
  <c r="AK5941" i="16"/>
  <c r="AK5908" i="16"/>
  <c r="N89" i="16"/>
  <c r="AK4621" i="16"/>
  <c r="AK4633" i="16"/>
  <c r="AK4645" i="16"/>
  <c r="AK4657" i="16"/>
  <c r="AK4669" i="16"/>
  <c r="AK4681" i="16"/>
  <c r="AK4693" i="16"/>
  <c r="AK4705" i="16"/>
  <c r="AK4717" i="16"/>
  <c r="AK4729" i="16"/>
  <c r="AK4741" i="16"/>
  <c r="AK4753" i="16"/>
  <c r="AK4765" i="16"/>
  <c r="AK4777" i="16"/>
  <c r="AK4622" i="16"/>
  <c r="AK4634" i="16"/>
  <c r="AK4646" i="16"/>
  <c r="AK4658" i="16"/>
  <c r="AK4670" i="16"/>
  <c r="AK4682" i="16"/>
  <c r="AK4694" i="16"/>
  <c r="AK4706" i="16"/>
  <c r="AK4718" i="16"/>
  <c r="AK4730" i="16"/>
  <c r="AK4742" i="16"/>
  <c r="AK4754" i="16"/>
  <c r="AK4766" i="16"/>
  <c r="AK4778" i="16"/>
  <c r="AK4624" i="16"/>
  <c r="AK4636" i="16"/>
  <c r="AK4648" i="16"/>
  <c r="AK4660" i="16"/>
  <c r="AK4672" i="16"/>
  <c r="AK4684" i="16"/>
  <c r="AK4696" i="16"/>
  <c r="AK4708" i="16"/>
  <c r="AK4720" i="16"/>
  <c r="AK4732" i="16"/>
  <c r="AK4744" i="16"/>
  <c r="AK4756" i="16"/>
  <c r="AK4768" i="16"/>
  <c r="AK4780" i="16"/>
  <c r="AK4613" i="16"/>
  <c r="AK4625" i="16"/>
  <c r="AK4637" i="16"/>
  <c r="AK4649" i="16"/>
  <c r="AK4661" i="16"/>
  <c r="AK4673" i="16"/>
  <c r="AK4685" i="16"/>
  <c r="AK4697" i="16"/>
  <c r="AK4709" i="16"/>
  <c r="AK4721" i="16"/>
  <c r="AK4733" i="16"/>
  <c r="AK4745" i="16"/>
  <c r="AK4757" i="16"/>
  <c r="AK4769" i="16"/>
  <c r="AK4781" i="16"/>
  <c r="AK4614" i="16"/>
  <c r="AK4626" i="16"/>
  <c r="AK4638" i="16"/>
  <c r="AK4650" i="16"/>
  <c r="AK4662" i="16"/>
  <c r="AK4674" i="16"/>
  <c r="AK4686" i="16"/>
  <c r="AK4698" i="16"/>
  <c r="AK4710" i="16"/>
  <c r="AK4722" i="16"/>
  <c r="AK4734" i="16"/>
  <c r="AK4746" i="16"/>
  <c r="AK4758" i="16"/>
  <c r="AK4770" i="16"/>
  <c r="AK4782" i="16"/>
  <c r="AK4615" i="16"/>
  <c r="AK4627" i="16"/>
  <c r="AK4639" i="16"/>
  <c r="AK4651" i="16"/>
  <c r="AK4663" i="16"/>
  <c r="AK4675" i="16"/>
  <c r="AK4687" i="16"/>
  <c r="AK4699" i="16"/>
  <c r="AK4711" i="16"/>
  <c r="AK4723" i="16"/>
  <c r="AK4735" i="16"/>
  <c r="AK4747" i="16"/>
  <c r="AK4759" i="16"/>
  <c r="AK4771" i="16"/>
  <c r="AK4618" i="16"/>
  <c r="AK4630" i="16"/>
  <c r="AK4642" i="16"/>
  <c r="AK4654" i="16"/>
  <c r="AK4666" i="16"/>
  <c r="AK4678" i="16"/>
  <c r="AK4690" i="16"/>
  <c r="AK4702" i="16"/>
  <c r="AK4714" i="16"/>
  <c r="AK4726" i="16"/>
  <c r="AK4738" i="16"/>
  <c r="AK4750" i="16"/>
  <c r="AK4762" i="16"/>
  <c r="AK4774" i="16"/>
  <c r="AK4619" i="16"/>
  <c r="AK4631" i="16"/>
  <c r="AK4643" i="16"/>
  <c r="AK4655" i="16"/>
  <c r="AK4667" i="16"/>
  <c r="AK4679" i="16"/>
  <c r="AK4691" i="16"/>
  <c r="AK4703" i="16"/>
  <c r="AK4715" i="16"/>
  <c r="AK4727" i="16"/>
  <c r="AK4739" i="16"/>
  <c r="AK4751" i="16"/>
  <c r="AK4763" i="16"/>
  <c r="AK4775" i="16"/>
  <c r="AK4632" i="16"/>
  <c r="AK4668" i="16"/>
  <c r="AK4704" i="16"/>
  <c r="AK4740" i="16"/>
  <c r="AK4776" i="16"/>
  <c r="AK4635" i="16"/>
  <c r="AK4671" i="16"/>
  <c r="AK4707" i="16"/>
  <c r="AK4743" i="16"/>
  <c r="AK4779" i="16"/>
  <c r="AK4640" i="16"/>
  <c r="AK4676" i="16"/>
  <c r="AK4712" i="16"/>
  <c r="AK4748" i="16"/>
  <c r="AK4641" i="16"/>
  <c r="AK4677" i="16"/>
  <c r="AK4713" i="16"/>
  <c r="AK4749" i="16"/>
  <c r="AK4644" i="16"/>
  <c r="AK4680" i="16"/>
  <c r="AK4716" i="16"/>
  <c r="AK4752" i="16"/>
  <c r="AK4647" i="16"/>
  <c r="AK4683" i="16"/>
  <c r="AK4719" i="16"/>
  <c r="AK4755" i="16"/>
  <c r="AK4616" i="16"/>
  <c r="AK4652" i="16"/>
  <c r="AK4688" i="16"/>
  <c r="AK4724" i="16"/>
  <c r="AK4760" i="16"/>
  <c r="AK4617" i="16"/>
  <c r="AK4653" i="16"/>
  <c r="AK4689" i="16"/>
  <c r="AK4725" i="16"/>
  <c r="AK4761" i="16"/>
  <c r="AK4620" i="16"/>
  <c r="AK4656" i="16"/>
  <c r="AK4692" i="16"/>
  <c r="AK4728" i="16"/>
  <c r="AK4764" i="16"/>
  <c r="AK4623" i="16"/>
  <c r="AK4659" i="16"/>
  <c r="AK4695" i="16"/>
  <c r="AK4731" i="16"/>
  <c r="AK4767" i="16"/>
  <c r="AK4628" i="16"/>
  <c r="AK4664" i="16"/>
  <c r="AK4700" i="16"/>
  <c r="AK4736" i="16"/>
  <c r="AK4772" i="16"/>
  <c r="AK4665" i="16"/>
  <c r="AK4701" i="16"/>
  <c r="AK4737" i="16"/>
  <c r="AK4773" i="16"/>
  <c r="AK4629" i="16"/>
  <c r="N230" i="16"/>
  <c r="AK15151" i="16"/>
  <c r="AK15163" i="16"/>
  <c r="AK15152" i="16"/>
  <c r="AK15164" i="16"/>
  <c r="AK15155" i="16"/>
  <c r="AK15167" i="16"/>
  <c r="AK15158" i="16"/>
  <c r="AK15159" i="16"/>
  <c r="AK15161" i="16"/>
  <c r="AK15162" i="16"/>
  <c r="AK15165" i="16"/>
  <c r="AK15166" i="16"/>
  <c r="AK15156" i="16"/>
  <c r="AK15157" i="16"/>
  <c r="AK15168" i="16"/>
  <c r="AK15169" i="16"/>
  <c r="AK15150" i="16"/>
  <c r="AK15153" i="16"/>
  <c r="AK15160" i="16"/>
  <c r="AK15154" i="16"/>
  <c r="N75" i="16"/>
  <c r="AK3852" i="16"/>
  <c r="AK3864" i="16"/>
  <c r="AK3853" i="16"/>
  <c r="AK3865" i="16"/>
  <c r="AK3855" i="16"/>
  <c r="AK3867" i="16"/>
  <c r="AK3856" i="16"/>
  <c r="AK3868" i="16"/>
  <c r="AK3857" i="16"/>
  <c r="AK3869" i="16"/>
  <c r="AK3858" i="16"/>
  <c r="AK3870" i="16"/>
  <c r="AK3849" i="16"/>
  <c r="AK3861" i="16"/>
  <c r="AK3850" i="16"/>
  <c r="AK3862" i="16"/>
  <c r="AK3851" i="16"/>
  <c r="AK3854" i="16"/>
  <c r="AK3859" i="16"/>
  <c r="AK3860" i="16"/>
  <c r="AK3863" i="16"/>
  <c r="AK3866" i="16"/>
  <c r="AK3871" i="16"/>
  <c r="AK3872" i="16"/>
  <c r="AK3847" i="16"/>
  <c r="AK3848" i="16"/>
  <c r="N235" i="16"/>
  <c r="AK15509" i="16"/>
  <c r="AK15521" i="16"/>
  <c r="AK15533" i="16"/>
  <c r="AK15545" i="16"/>
  <c r="AK15557" i="16"/>
  <c r="AK15569" i="16"/>
  <c r="AK15581" i="16"/>
  <c r="AK15593" i="16"/>
  <c r="AK15510" i="16"/>
  <c r="AK15522" i="16"/>
  <c r="AK15534" i="16"/>
  <c r="AK15546" i="16"/>
  <c r="AK15558" i="16"/>
  <c r="AK15570" i="16"/>
  <c r="AK15582" i="16"/>
  <c r="AK15594" i="16"/>
  <c r="AK15512" i="16"/>
  <c r="AK15524" i="16"/>
  <c r="AK15536" i="16"/>
  <c r="AK15548" i="16"/>
  <c r="AK15560" i="16"/>
  <c r="AK15572" i="16"/>
  <c r="AK15584" i="16"/>
  <c r="AK15596" i="16"/>
  <c r="AK15513" i="16"/>
  <c r="AK15525" i="16"/>
  <c r="AK15537" i="16"/>
  <c r="AK15549" i="16"/>
  <c r="AK15561" i="16"/>
  <c r="AK15573" i="16"/>
  <c r="AK15585" i="16"/>
  <c r="AK15597" i="16"/>
  <c r="AK15514" i="16"/>
  <c r="AK15526" i="16"/>
  <c r="AK15538" i="16"/>
  <c r="AK15550" i="16"/>
  <c r="AK15562" i="16"/>
  <c r="AK15574" i="16"/>
  <c r="AK15586" i="16"/>
  <c r="AK15515" i="16"/>
  <c r="AK15527" i="16"/>
  <c r="AK15539" i="16"/>
  <c r="AK15551" i="16"/>
  <c r="AK15563" i="16"/>
  <c r="AK15575" i="16"/>
  <c r="AK15587" i="16"/>
  <c r="AK15507" i="16"/>
  <c r="AK15519" i="16"/>
  <c r="AK15531" i="16"/>
  <c r="AK15543" i="16"/>
  <c r="AK15555" i="16"/>
  <c r="AK15567" i="16"/>
  <c r="AK15579" i="16"/>
  <c r="AK15591" i="16"/>
  <c r="AK15517" i="16"/>
  <c r="AK15544" i="16"/>
  <c r="AK15576" i="16"/>
  <c r="AK15552" i="16"/>
  <c r="AK15518" i="16"/>
  <c r="AK15547" i="16"/>
  <c r="AK15577" i="16"/>
  <c r="AK15520" i="16"/>
  <c r="AK15578" i="16"/>
  <c r="AK15523" i="16"/>
  <c r="AK15553" i="16"/>
  <c r="AK15580" i="16"/>
  <c r="AK15528" i="16"/>
  <c r="AK15554" i="16"/>
  <c r="AK15583" i="16"/>
  <c r="AK15532" i="16"/>
  <c r="AK15529" i="16"/>
  <c r="AK15556" i="16"/>
  <c r="AK15588" i="16"/>
  <c r="AK15590" i="16"/>
  <c r="AK15530" i="16"/>
  <c r="AK15559" i="16"/>
  <c r="AK15589" i="16"/>
  <c r="AK15564" i="16"/>
  <c r="AK15505" i="16"/>
  <c r="AK15506" i="16"/>
  <c r="AK15535" i="16"/>
  <c r="AK15565" i="16"/>
  <c r="AK15592" i="16"/>
  <c r="AK15508" i="16"/>
  <c r="AK15540" i="16"/>
  <c r="AK15566" i="16"/>
  <c r="AK15595" i="16"/>
  <c r="AK15516" i="16"/>
  <c r="AK15511" i="16"/>
  <c r="AK15541" i="16"/>
  <c r="AK15568" i="16"/>
  <c r="AK15542" i="16"/>
  <c r="AK15571" i="16"/>
  <c r="N32" i="16"/>
  <c r="AK1449" i="16"/>
  <c r="AK1461" i="16"/>
  <c r="AK1473" i="16"/>
  <c r="AK1450" i="16"/>
  <c r="AK1462" i="16"/>
  <c r="AK1474" i="16"/>
  <c r="AK1451" i="16"/>
  <c r="AK1463" i="16"/>
  <c r="AK1475" i="16"/>
  <c r="AK1452" i="16"/>
  <c r="AK1464" i="16"/>
  <c r="AK1476" i="16"/>
  <c r="AK1453" i="16"/>
  <c r="AK1465" i="16"/>
  <c r="AK1477" i="16"/>
  <c r="AK1454" i="16"/>
  <c r="AK1466" i="16"/>
  <c r="AK1478" i="16"/>
  <c r="AK1455" i="16"/>
  <c r="AK1467" i="16"/>
  <c r="AK1479" i="16"/>
  <c r="AK1456" i="16"/>
  <c r="AK1468" i="16"/>
  <c r="AK1457" i="16"/>
  <c r="AK1469" i="16"/>
  <c r="AK1458" i="16"/>
  <c r="AK1470" i="16"/>
  <c r="AK1447" i="16"/>
  <c r="AK1448" i="16"/>
  <c r="AK1459" i="16"/>
  <c r="AK1471" i="16"/>
  <c r="AK1472" i="16"/>
  <c r="AK1460" i="16"/>
  <c r="AO39" i="20"/>
  <c r="N48" i="16"/>
  <c r="AK2245" i="16"/>
  <c r="AK2257" i="16"/>
  <c r="AK2269" i="16"/>
  <c r="AK2281" i="16"/>
  <c r="AK2293" i="16"/>
  <c r="AK2305" i="16"/>
  <c r="AK2317" i="16"/>
  <c r="AK2329" i="16"/>
  <c r="AK2341" i="16"/>
  <c r="AK2353" i="16"/>
  <c r="AK2365" i="16"/>
  <c r="AK2377" i="16"/>
  <c r="AK2389" i="16"/>
  <c r="AK2401" i="16"/>
  <c r="AK2413" i="16"/>
  <c r="AK2425" i="16"/>
  <c r="AK2437" i="16"/>
  <c r="AK2449" i="16"/>
  <c r="AK2461" i="16"/>
  <c r="AK2234" i="16"/>
  <c r="AK2246" i="16"/>
  <c r="AK2258" i="16"/>
  <c r="AK2270" i="16"/>
  <c r="AK2282" i="16"/>
  <c r="AK2294" i="16"/>
  <c r="AK2306" i="16"/>
  <c r="AK2318" i="16"/>
  <c r="AK2330" i="16"/>
  <c r="AK2342" i="16"/>
  <c r="AK2354" i="16"/>
  <c r="AK2366" i="16"/>
  <c r="AK2378" i="16"/>
  <c r="AK2390" i="16"/>
  <c r="AK2402" i="16"/>
  <c r="AK2414" i="16"/>
  <c r="AK2426" i="16"/>
  <c r="AK2438" i="16"/>
  <c r="AK2450" i="16"/>
  <c r="AK2462" i="16"/>
  <c r="AK2474" i="16"/>
  <c r="AK2486" i="16"/>
  <c r="AK2498" i="16"/>
  <c r="AK2510" i="16"/>
  <c r="AK2522" i="16"/>
  <c r="AK2235" i="16"/>
  <c r="AK2247" i="16"/>
  <c r="AK2259" i="16"/>
  <c r="AK2271" i="16"/>
  <c r="AK2236" i="16"/>
  <c r="AK2248" i="16"/>
  <c r="AK2260" i="16"/>
  <c r="AK2272" i="16"/>
  <c r="AK2284" i="16"/>
  <c r="AK2296" i="16"/>
  <c r="AK2308" i="16"/>
  <c r="AK2320" i="16"/>
  <c r="AK2332" i="16"/>
  <c r="AK2344" i="16"/>
  <c r="AK2356" i="16"/>
  <c r="AK2368" i="16"/>
  <c r="AK2380" i="16"/>
  <c r="AK2392" i="16"/>
  <c r="AK2404" i="16"/>
  <c r="AK2416" i="16"/>
  <c r="AK2428" i="16"/>
  <c r="AK2440" i="16"/>
  <c r="AK2452" i="16"/>
  <c r="AK2464" i="16"/>
  <c r="AK2476" i="16"/>
  <c r="AK2488" i="16"/>
  <c r="AK2500" i="16"/>
  <c r="AK2512" i="16"/>
  <c r="AK2524" i="16"/>
  <c r="AK2536" i="16"/>
  <c r="AK2548" i="16"/>
  <c r="AK2237" i="16"/>
  <c r="AK2249" i="16"/>
  <c r="AK2261" i="16"/>
  <c r="AK2273" i="16"/>
  <c r="AK2285" i="16"/>
  <c r="AK2297" i="16"/>
  <c r="AK2309" i="16"/>
  <c r="AK2321" i="16"/>
  <c r="AK2333" i="16"/>
  <c r="AK2345" i="16"/>
  <c r="AK2357" i="16"/>
  <c r="AK2369" i="16"/>
  <c r="AK2381" i="16"/>
  <c r="AK2393" i="16"/>
  <c r="AK2405" i="16"/>
  <c r="AK2417" i="16"/>
  <c r="AK2429" i="16"/>
  <c r="AK2441" i="16"/>
  <c r="AK2453" i="16"/>
  <c r="AK2465" i="16"/>
  <c r="AK2238" i="16"/>
  <c r="AK2250" i="16"/>
  <c r="AK2262" i="16"/>
  <c r="AK2274" i="16"/>
  <c r="AK2286" i="16"/>
  <c r="AK2298" i="16"/>
  <c r="AK2310" i="16"/>
  <c r="AK2322" i="16"/>
  <c r="AK2334" i="16"/>
  <c r="AK2346" i="16"/>
  <c r="AK2358" i="16"/>
  <c r="AK2370" i="16"/>
  <c r="AK2382" i="16"/>
  <c r="AK2394" i="16"/>
  <c r="AK2406" i="16"/>
  <c r="AK2418" i="16"/>
  <c r="AK2430" i="16"/>
  <c r="AK2442" i="16"/>
  <c r="AK2454" i="16"/>
  <c r="AK2466" i="16"/>
  <c r="AK2478" i="16"/>
  <c r="AK2490" i="16"/>
  <c r="AK2502" i="16"/>
  <c r="AK2514" i="16"/>
  <c r="AK2526" i="16"/>
  <c r="AK2538" i="16"/>
  <c r="AK2239" i="16"/>
  <c r="AK2251" i="16"/>
  <c r="AK2263" i="16"/>
  <c r="AK2275" i="16"/>
  <c r="AK2287" i="16"/>
  <c r="AK2299" i="16"/>
  <c r="AK2311" i="16"/>
  <c r="AK2323" i="16"/>
  <c r="AK2335" i="16"/>
  <c r="AK2347" i="16"/>
  <c r="AK2359" i="16"/>
  <c r="AK2371" i="16"/>
  <c r="AK2383" i="16"/>
  <c r="AK2395" i="16"/>
  <c r="AK2407" i="16"/>
  <c r="AK2419" i="16"/>
  <c r="AK2431" i="16"/>
  <c r="AK2443" i="16"/>
  <c r="AK2455" i="16"/>
  <c r="AK2467" i="16"/>
  <c r="AK2479" i="16"/>
  <c r="AK2491" i="16"/>
  <c r="AK2503" i="16"/>
  <c r="AK2515" i="16"/>
  <c r="AK2527" i="16"/>
  <c r="AK2539" i="16"/>
  <c r="AK2240" i="16"/>
  <c r="AK2252" i="16"/>
  <c r="AK2264" i="16"/>
  <c r="AK2276" i="16"/>
  <c r="AK2241" i="16"/>
  <c r="AK2253" i="16"/>
  <c r="AK2265" i="16"/>
  <c r="AK2277" i="16"/>
  <c r="AK2243" i="16"/>
  <c r="AK2255" i="16"/>
  <c r="AK2267" i="16"/>
  <c r="AK2279" i="16"/>
  <c r="AK2291" i="16"/>
  <c r="AK2303" i="16"/>
  <c r="AK2315" i="16"/>
  <c r="AK2327" i="16"/>
  <c r="AK2339" i="16"/>
  <c r="AK2351" i="16"/>
  <c r="AK2363" i="16"/>
  <c r="AK2375" i="16"/>
  <c r="AK2387" i="16"/>
  <c r="AK2399" i="16"/>
  <c r="AK2411" i="16"/>
  <c r="AK2423" i="16"/>
  <c r="AK2435" i="16"/>
  <c r="AK2447" i="16"/>
  <c r="AK2459" i="16"/>
  <c r="AK2471" i="16"/>
  <c r="AK2483" i="16"/>
  <c r="AK2495" i="16"/>
  <c r="AK2507" i="16"/>
  <c r="AK2519" i="16"/>
  <c r="AK2531" i="16"/>
  <c r="AK2543" i="16"/>
  <c r="AK2244" i="16"/>
  <c r="AK2256" i="16"/>
  <c r="AK2268" i="16"/>
  <c r="AK2280" i="16"/>
  <c r="AK2292" i="16"/>
  <c r="AK2304" i="16"/>
  <c r="AK2316" i="16"/>
  <c r="AK2328" i="16"/>
  <c r="AK2340" i="16"/>
  <c r="AK2352" i="16"/>
  <c r="AK2364" i="16"/>
  <c r="AK2376" i="16"/>
  <c r="AK2388" i="16"/>
  <c r="AK2400" i="16"/>
  <c r="AK2412" i="16"/>
  <c r="AK2424" i="16"/>
  <c r="AK2436" i="16"/>
  <c r="AK2448" i="16"/>
  <c r="AK2460" i="16"/>
  <c r="AK2472" i="16"/>
  <c r="AK2484" i="16"/>
  <c r="AK2496" i="16"/>
  <c r="AK2508" i="16"/>
  <c r="AK2520" i="16"/>
  <c r="AK2532" i="16"/>
  <c r="AK2544" i="16"/>
  <c r="AK2302" i="16"/>
  <c r="AK2338" i="16"/>
  <c r="AK2374" i="16"/>
  <c r="AK2410" i="16"/>
  <c r="AK2446" i="16"/>
  <c r="AK2480" i="16"/>
  <c r="AK2504" i="16"/>
  <c r="AK2528" i="16"/>
  <c r="AK2547" i="16"/>
  <c r="AK2242" i="16"/>
  <c r="AK2307" i="16"/>
  <c r="AK2343" i="16"/>
  <c r="AK2379" i="16"/>
  <c r="AK2415" i="16"/>
  <c r="AK2451" i="16"/>
  <c r="AK2481" i="16"/>
  <c r="AK2505" i="16"/>
  <c r="AK2529" i="16"/>
  <c r="AK2254" i="16"/>
  <c r="AK2312" i="16"/>
  <c r="AK2348" i="16"/>
  <c r="AK2384" i="16"/>
  <c r="AK2420" i="16"/>
  <c r="AK2456" i="16"/>
  <c r="AK2482" i="16"/>
  <c r="AK2506" i="16"/>
  <c r="AK2530" i="16"/>
  <c r="AK2266" i="16"/>
  <c r="AK2313" i="16"/>
  <c r="AK2349" i="16"/>
  <c r="AK2385" i="16"/>
  <c r="AK2421" i="16"/>
  <c r="AK2457" i="16"/>
  <c r="AK2485" i="16"/>
  <c r="AK2509" i="16"/>
  <c r="AK2533" i="16"/>
  <c r="AK2278" i="16"/>
  <c r="AK2314" i="16"/>
  <c r="AK2350" i="16"/>
  <c r="AK2386" i="16"/>
  <c r="AK2422" i="16"/>
  <c r="AK2458" i="16"/>
  <c r="AK2487" i="16"/>
  <c r="AK2511" i="16"/>
  <c r="AK2534" i="16"/>
  <c r="AK2283" i="16"/>
  <c r="AK2319" i="16"/>
  <c r="AK2355" i="16"/>
  <c r="AK2391" i="16"/>
  <c r="AK2427" i="16"/>
  <c r="AK2463" i="16"/>
  <c r="AK2489" i="16"/>
  <c r="AK2513" i="16"/>
  <c r="AK2535" i="16"/>
  <c r="AK2288" i="16"/>
  <c r="AK2324" i="16"/>
  <c r="AK2360" i="16"/>
  <c r="AK2396" i="16"/>
  <c r="AK2432" i="16"/>
  <c r="AK2468" i="16"/>
  <c r="AK2492" i="16"/>
  <c r="AK2516" i="16"/>
  <c r="AK2537" i="16"/>
  <c r="AK2289" i="16"/>
  <c r="AK2325" i="16"/>
  <c r="AK2361" i="16"/>
  <c r="AK2397" i="16"/>
  <c r="AK2433" i="16"/>
  <c r="AK2469" i="16"/>
  <c r="AK2493" i="16"/>
  <c r="AK2517" i="16"/>
  <c r="AK2540" i="16"/>
  <c r="AK2290" i="16"/>
  <c r="AK2326" i="16"/>
  <c r="AK2362" i="16"/>
  <c r="AK2398" i="16"/>
  <c r="AK2434" i="16"/>
  <c r="AK2470" i="16"/>
  <c r="AK2494" i="16"/>
  <c r="AK2518" i="16"/>
  <c r="AK2541" i="16"/>
  <c r="AK2295" i="16"/>
  <c r="AK2331" i="16"/>
  <c r="AK2367" i="16"/>
  <c r="AK2403" i="16"/>
  <c r="AK2439" i="16"/>
  <c r="AK2473" i="16"/>
  <c r="AK2497" i="16"/>
  <c r="AK2521" i="16"/>
  <c r="AK2542" i="16"/>
  <c r="AK2300" i="16"/>
  <c r="AK2336" i="16"/>
  <c r="AK2372" i="16"/>
  <c r="AK2408" i="16"/>
  <c r="AK2444" i="16"/>
  <c r="AK2475" i="16"/>
  <c r="AK2499" i="16"/>
  <c r="AK2523" i="16"/>
  <c r="AK2545" i="16"/>
  <c r="AK2501" i="16"/>
  <c r="AK2525" i="16"/>
  <c r="AK2546" i="16"/>
  <c r="AK2301" i="16"/>
  <c r="AK2337" i="16"/>
  <c r="AK2373" i="16"/>
  <c r="AK2409" i="16"/>
  <c r="AK2445" i="16"/>
  <c r="AK2477" i="16"/>
  <c r="N257" i="16"/>
  <c r="AK16941" i="16"/>
  <c r="AK16953" i="16"/>
  <c r="AK16965" i="16"/>
  <c r="AK16977" i="16"/>
  <c r="AK16989" i="16"/>
  <c r="AK16942" i="16"/>
  <c r="AK16954" i="16"/>
  <c r="AK16966" i="16"/>
  <c r="AK16978" i="16"/>
  <c r="AK16944" i="16"/>
  <c r="AK16956" i="16"/>
  <c r="AK16968" i="16"/>
  <c r="AK16980" i="16"/>
  <c r="AK16984" i="16"/>
  <c r="AK16945" i="16"/>
  <c r="AK16957" i="16"/>
  <c r="AK16969" i="16"/>
  <c r="AK16981" i="16"/>
  <c r="AK16960" i="16"/>
  <c r="AK16934" i="16"/>
  <c r="AK16946" i="16"/>
  <c r="AK16958" i="16"/>
  <c r="AK16970" i="16"/>
  <c r="AK16982" i="16"/>
  <c r="AK16948" i="16"/>
  <c r="AK16935" i="16"/>
  <c r="AK16947" i="16"/>
  <c r="AK16959" i="16"/>
  <c r="AK16971" i="16"/>
  <c r="AK16983" i="16"/>
  <c r="AK16936" i="16"/>
  <c r="AK16972" i="16"/>
  <c r="AK16938" i="16"/>
  <c r="AK16950" i="16"/>
  <c r="AK16962" i="16"/>
  <c r="AK16974" i="16"/>
  <c r="AK16986" i="16"/>
  <c r="AK16939" i="16"/>
  <c r="AK16951" i="16"/>
  <c r="AK16963" i="16"/>
  <c r="AK16975" i="16"/>
  <c r="AK16987" i="16"/>
  <c r="AK16943" i="16"/>
  <c r="AK16949" i="16"/>
  <c r="AK16952" i="16"/>
  <c r="AK16955" i="16"/>
  <c r="AK16976" i="16"/>
  <c r="AK16961" i="16"/>
  <c r="AK16964" i="16"/>
  <c r="AK16967" i="16"/>
  <c r="AK16973" i="16"/>
  <c r="AK16979" i="16"/>
  <c r="AK16940" i="16"/>
  <c r="AK16937" i="16"/>
  <c r="AK16985" i="16"/>
  <c r="AK16988" i="16"/>
  <c r="N130" i="16"/>
  <c r="AK8499" i="16"/>
  <c r="AK8511" i="16"/>
  <c r="AK8523" i="16"/>
  <c r="AK8535" i="16"/>
  <c r="AK8500" i="16"/>
  <c r="AK8512" i="16"/>
  <c r="AK8524" i="16"/>
  <c r="AK8536" i="16"/>
  <c r="AK8502" i="16"/>
  <c r="AK8514" i="16"/>
  <c r="AK8526" i="16"/>
  <c r="AK8538" i="16"/>
  <c r="AK8503" i="16"/>
  <c r="AK8515" i="16"/>
  <c r="AK8527" i="16"/>
  <c r="AK8539" i="16"/>
  <c r="AK8492" i="16"/>
  <c r="AK8504" i="16"/>
  <c r="AK8516" i="16"/>
  <c r="AK8528" i="16"/>
  <c r="AK8540" i="16"/>
  <c r="AK8493" i="16"/>
  <c r="AK8505" i="16"/>
  <c r="AK8517" i="16"/>
  <c r="AK8529" i="16"/>
  <c r="AK8541" i="16"/>
  <c r="AK8496" i="16"/>
  <c r="AK8508" i="16"/>
  <c r="AK8520" i="16"/>
  <c r="AK8532" i="16"/>
  <c r="AK8544" i="16"/>
  <c r="AK8518" i="16"/>
  <c r="AK8519" i="16"/>
  <c r="AK8494" i="16"/>
  <c r="AK8521" i="16"/>
  <c r="AK8495" i="16"/>
  <c r="AK8522" i="16"/>
  <c r="AK8497" i="16"/>
  <c r="AK8525" i="16"/>
  <c r="AK8498" i="16"/>
  <c r="AK8530" i="16"/>
  <c r="AK8501" i="16"/>
  <c r="AK8531" i="16"/>
  <c r="AK8506" i="16"/>
  <c r="AK8533" i="16"/>
  <c r="AK8507" i="16"/>
  <c r="AK8534" i="16"/>
  <c r="AK8509" i="16"/>
  <c r="AK8537" i="16"/>
  <c r="AK8510" i="16"/>
  <c r="AK8542" i="16"/>
  <c r="AK8513" i="16"/>
  <c r="AK8543" i="16"/>
  <c r="N117" i="16"/>
  <c r="AK6870" i="16"/>
  <c r="AK6882" i="16"/>
  <c r="AK6871" i="16"/>
  <c r="AK6883" i="16"/>
  <c r="AK6872" i="16"/>
  <c r="AK6884" i="16"/>
  <c r="AK6873" i="16"/>
  <c r="AK6885" i="16"/>
  <c r="AK6874" i="16"/>
  <c r="AK6863" i="16"/>
  <c r="AK6875" i="16"/>
  <c r="AK6864" i="16"/>
  <c r="AK6876" i="16"/>
  <c r="AK6865" i="16"/>
  <c r="AK6877" i="16"/>
  <c r="AK6866" i="16"/>
  <c r="AK6878" i="16"/>
  <c r="AK6867" i="16"/>
  <c r="AK6879" i="16"/>
  <c r="AK6868" i="16"/>
  <c r="AK6880" i="16"/>
  <c r="AK6869" i="16"/>
  <c r="AK6881" i="16"/>
  <c r="N96" i="16"/>
  <c r="AK4984" i="16"/>
  <c r="AK4996" i="16"/>
  <c r="AK5008" i="16"/>
  <c r="AK4987" i="16"/>
  <c r="AK4999" i="16"/>
  <c r="AK5011" i="16"/>
  <c r="AK4978" i="16"/>
  <c r="AK4990" i="16"/>
  <c r="AK5002" i="16"/>
  <c r="AK4986" i="16"/>
  <c r="AK5003" i="16"/>
  <c r="AK5017" i="16"/>
  <c r="AK5029" i="16"/>
  <c r="AK5041" i="16"/>
  <c r="AK5053" i="16"/>
  <c r="AK5065" i="16"/>
  <c r="AK5077" i="16"/>
  <c r="AK5089" i="16"/>
  <c r="AK5101" i="16"/>
  <c r="AK5113" i="16"/>
  <c r="AK5125" i="16"/>
  <c r="AK5137" i="16"/>
  <c r="AK5149" i="16"/>
  <c r="AK5161" i="16"/>
  <c r="AK5173" i="16"/>
  <c r="AK5185" i="16"/>
  <c r="AK5197" i="16"/>
  <c r="AK5209" i="16"/>
  <c r="AK4988" i="16"/>
  <c r="AK5004" i="16"/>
  <c r="AK5018" i="16"/>
  <c r="AK5030" i="16"/>
  <c r="AK5042" i="16"/>
  <c r="AK5054" i="16"/>
  <c r="AK5066" i="16"/>
  <c r="AK5078" i="16"/>
  <c r="AK5090" i="16"/>
  <c r="AK5102" i="16"/>
  <c r="AK5114" i="16"/>
  <c r="AK5126" i="16"/>
  <c r="AK5138" i="16"/>
  <c r="AK5150" i="16"/>
  <c r="AK5162" i="16"/>
  <c r="AK5174" i="16"/>
  <c r="AK5186" i="16"/>
  <c r="AK5198" i="16"/>
  <c r="AK5210" i="16"/>
  <c r="AK4989" i="16"/>
  <c r="AK5005" i="16"/>
  <c r="AK5019" i="16"/>
  <c r="AK5031" i="16"/>
  <c r="AK5043" i="16"/>
  <c r="AK5055" i="16"/>
  <c r="AK5067" i="16"/>
  <c r="AK5079" i="16"/>
  <c r="AK5091" i="16"/>
  <c r="AK5103" i="16"/>
  <c r="AK5115" i="16"/>
  <c r="AK5127" i="16"/>
  <c r="AK4991" i="16"/>
  <c r="AK5006" i="16"/>
  <c r="AK5020" i="16"/>
  <c r="AK5032" i="16"/>
  <c r="AK5044" i="16"/>
  <c r="AK5056" i="16"/>
  <c r="AK5068" i="16"/>
  <c r="AK5080" i="16"/>
  <c r="AK5092" i="16"/>
  <c r="AK5104" i="16"/>
  <c r="AK5116" i="16"/>
  <c r="AK5128" i="16"/>
  <c r="AK5140" i="16"/>
  <c r="AK5152" i="16"/>
  <c r="AK5164" i="16"/>
  <c r="AK5176" i="16"/>
  <c r="AK5188" i="16"/>
  <c r="AK5200" i="16"/>
  <c r="AK5212" i="16"/>
  <c r="AK4976" i="16"/>
  <c r="AK4992" i="16"/>
  <c r="AK5007" i="16"/>
  <c r="AK5021" i="16"/>
  <c r="AK5033" i="16"/>
  <c r="AK5045" i="16"/>
  <c r="AK5057" i="16"/>
  <c r="AK5069" i="16"/>
  <c r="AK5081" i="16"/>
  <c r="AK5093" i="16"/>
  <c r="AK5105" i="16"/>
  <c r="AK5117" i="16"/>
  <c r="AK5129" i="16"/>
  <c r="AK5141" i="16"/>
  <c r="AK5153" i="16"/>
  <c r="AK5165" i="16"/>
  <c r="AK5177" i="16"/>
  <c r="AK5189" i="16"/>
  <c r="AK5201" i="16"/>
  <c r="AK5213" i="16"/>
  <c r="AK4977" i="16"/>
  <c r="AK4993" i="16"/>
  <c r="AK5009" i="16"/>
  <c r="AK5022" i="16"/>
  <c r="AK5034" i="16"/>
  <c r="AK5046" i="16"/>
  <c r="AK5058" i="16"/>
  <c r="AK5070" i="16"/>
  <c r="AK5082" i="16"/>
  <c r="AK5094" i="16"/>
  <c r="AK5106" i="16"/>
  <c r="AK5118" i="16"/>
  <c r="AK5130" i="16"/>
  <c r="AK5142" i="16"/>
  <c r="AK5154" i="16"/>
  <c r="AK5166" i="16"/>
  <c r="AK5178" i="16"/>
  <c r="AK5190" i="16"/>
  <c r="AK5202" i="16"/>
  <c r="AK5214" i="16"/>
  <c r="AK4979" i="16"/>
  <c r="AK4994" i="16"/>
  <c r="AK5010" i="16"/>
  <c r="AK5023" i="16"/>
  <c r="AK5035" i="16"/>
  <c r="AK5047" i="16"/>
  <c r="AK5059" i="16"/>
  <c r="AK5071" i="16"/>
  <c r="AK5083" i="16"/>
  <c r="AK5095" i="16"/>
  <c r="AK5107" i="16"/>
  <c r="AK5119" i="16"/>
  <c r="AK5131" i="16"/>
  <c r="AK5143" i="16"/>
  <c r="AK5155" i="16"/>
  <c r="AK5167" i="16"/>
  <c r="AK5179" i="16"/>
  <c r="AK5191" i="16"/>
  <c r="AK5203" i="16"/>
  <c r="AK4980" i="16"/>
  <c r="AK4995" i="16"/>
  <c r="AK5012" i="16"/>
  <c r="AK5024" i="16"/>
  <c r="AK5036" i="16"/>
  <c r="AK5048" i="16"/>
  <c r="AK5060" i="16"/>
  <c r="AK5072" i="16"/>
  <c r="AK5084" i="16"/>
  <c r="AK5096" i="16"/>
  <c r="AK5108" i="16"/>
  <c r="AK4981" i="16"/>
  <c r="AK4997" i="16"/>
  <c r="AK5013" i="16"/>
  <c r="AK5025" i="16"/>
  <c r="AK5037" i="16"/>
  <c r="AK5049" i="16"/>
  <c r="AK5061" i="16"/>
  <c r="AK5073" i="16"/>
  <c r="AK5085" i="16"/>
  <c r="AK5097" i="16"/>
  <c r="AK5109" i="16"/>
  <c r="AK5121" i="16"/>
  <c r="AK5133" i="16"/>
  <c r="AK4982" i="16"/>
  <c r="AK4998" i="16"/>
  <c r="AK5014" i="16"/>
  <c r="AK5026" i="16"/>
  <c r="AK5038" i="16"/>
  <c r="AK5050" i="16"/>
  <c r="AK5062" i="16"/>
  <c r="AK5074" i="16"/>
  <c r="AK5086" i="16"/>
  <c r="AK5098" i="16"/>
  <c r="AK5110" i="16"/>
  <c r="AK5122" i="16"/>
  <c r="AK5134" i="16"/>
  <c r="AK5146" i="16"/>
  <c r="AK5158" i="16"/>
  <c r="AK5170" i="16"/>
  <c r="AK5182" i="16"/>
  <c r="AK5194" i="16"/>
  <c r="AK5206" i="16"/>
  <c r="AK4983" i="16"/>
  <c r="AK5000" i="16"/>
  <c r="AK5015" i="16"/>
  <c r="AK5027" i="16"/>
  <c r="AK5039" i="16"/>
  <c r="AK5051" i="16"/>
  <c r="AK5063" i="16"/>
  <c r="AK5075" i="16"/>
  <c r="AK5087" i="16"/>
  <c r="AK5099" i="16"/>
  <c r="AK5111" i="16"/>
  <c r="AK5123" i="16"/>
  <c r="AK5135" i="16"/>
  <c r="AK5147" i="16"/>
  <c r="AK5159" i="16"/>
  <c r="AK5171" i="16"/>
  <c r="AK5183" i="16"/>
  <c r="AK5195" i="16"/>
  <c r="AK5207" i="16"/>
  <c r="AK5001" i="16"/>
  <c r="AK5132" i="16"/>
  <c r="AK5169" i="16"/>
  <c r="AK5205" i="16"/>
  <c r="AK5016" i="16"/>
  <c r="AK5136" i="16"/>
  <c r="AK5172" i="16"/>
  <c r="AK5208" i="16"/>
  <c r="AK5028" i="16"/>
  <c r="AK5139" i="16"/>
  <c r="AK5175" i="16"/>
  <c r="AK5211" i="16"/>
  <c r="AK5040" i="16"/>
  <c r="AK5144" i="16"/>
  <c r="AK5180" i="16"/>
  <c r="AK5052" i="16"/>
  <c r="AK5145" i="16"/>
  <c r="AK5181" i="16"/>
  <c r="AK5064" i="16"/>
  <c r="AK5148" i="16"/>
  <c r="AK5184" i="16"/>
  <c r="AK5076" i="16"/>
  <c r="AK5151" i="16"/>
  <c r="AK5187" i="16"/>
  <c r="AK5088" i="16"/>
  <c r="AK5156" i="16"/>
  <c r="AK5192" i="16"/>
  <c r="AK5100" i="16"/>
  <c r="AK5157" i="16"/>
  <c r="AK5193" i="16"/>
  <c r="AK5112" i="16"/>
  <c r="AK5160" i="16"/>
  <c r="AK5196" i="16"/>
  <c r="AK5120" i="16"/>
  <c r="AK5163" i="16"/>
  <c r="AK5199" i="16"/>
  <c r="AK4985" i="16"/>
  <c r="AK5124" i="16"/>
  <c r="AK5168" i="16"/>
  <c r="AK5204" i="16"/>
  <c r="N159" i="16"/>
  <c r="AK9928" i="16"/>
  <c r="AK9940" i="16"/>
  <c r="AK9952" i="16"/>
  <c r="AK9917" i="16"/>
  <c r="AK9929" i="16"/>
  <c r="AK9941" i="16"/>
  <c r="AK9919" i="16"/>
  <c r="AK9931" i="16"/>
  <c r="AK9943" i="16"/>
  <c r="AK9920" i="16"/>
  <c r="AK9932" i="16"/>
  <c r="AK9944" i="16"/>
  <c r="AK9921" i="16"/>
  <c r="AK9933" i="16"/>
  <c r="AK9945" i="16"/>
  <c r="AK9922" i="16"/>
  <c r="AK9934" i="16"/>
  <c r="AK9946" i="16"/>
  <c r="AK9925" i="16"/>
  <c r="AK9937" i="16"/>
  <c r="AK9949" i="16"/>
  <c r="AK9926" i="16"/>
  <c r="AK9938" i="16"/>
  <c r="AK9950" i="16"/>
  <c r="AK9923" i="16"/>
  <c r="AK9924" i="16"/>
  <c r="AK9927" i="16"/>
  <c r="AK9930" i="16"/>
  <c r="AK9935" i="16"/>
  <c r="AK9936" i="16"/>
  <c r="AK9939" i="16"/>
  <c r="AK9942" i="16"/>
  <c r="AK9947" i="16"/>
  <c r="AK9948" i="16"/>
  <c r="AK9951" i="16"/>
  <c r="AK9918" i="16"/>
  <c r="N142" i="16"/>
  <c r="AK8631" i="16"/>
  <c r="AK8643" i="16"/>
  <c r="AK8632" i="16"/>
  <c r="AK8644" i="16"/>
  <c r="AK8622" i="16"/>
  <c r="AK8634" i="16"/>
  <c r="AK8646" i="16"/>
  <c r="AK8623" i="16"/>
  <c r="AK8635" i="16"/>
  <c r="AK8647" i="16"/>
  <c r="AK8624" i="16"/>
  <c r="AK8636" i="16"/>
  <c r="AK8648" i="16"/>
  <c r="AK8625" i="16"/>
  <c r="AK8637" i="16"/>
  <c r="AK8649" i="16"/>
  <c r="AK8628" i="16"/>
  <c r="AK8640" i="16"/>
  <c r="AK8630" i="16"/>
  <c r="AK8633" i="16"/>
  <c r="AK8638" i="16"/>
  <c r="AK8639" i="16"/>
  <c r="AK8641" i="16"/>
  <c r="AK8642" i="16"/>
  <c r="AK8645" i="16"/>
  <c r="AK8650" i="16"/>
  <c r="AK8621" i="16"/>
  <c r="AK8626" i="16"/>
  <c r="AK8627" i="16"/>
  <c r="AK8629" i="16"/>
  <c r="N50" i="16"/>
  <c r="AK2572" i="16"/>
  <c r="AK2584" i="16"/>
  <c r="AK2596" i="16"/>
  <c r="AK2608" i="16"/>
  <c r="AK2620" i="16"/>
  <c r="AK2632" i="16"/>
  <c r="AK2644" i="16"/>
  <c r="AK2562" i="16"/>
  <c r="AK2574" i="16"/>
  <c r="AK2586" i="16"/>
  <c r="AK2598" i="16"/>
  <c r="AK2610" i="16"/>
  <c r="AK2622" i="16"/>
  <c r="AK2634" i="16"/>
  <c r="AK2646" i="16"/>
  <c r="AK2563" i="16"/>
  <c r="AK2575" i="16"/>
  <c r="AK2587" i="16"/>
  <c r="AK2599" i="16"/>
  <c r="AK2611" i="16"/>
  <c r="AK2623" i="16"/>
  <c r="AK2635" i="16"/>
  <c r="AK2647" i="16"/>
  <c r="AK2567" i="16"/>
  <c r="AK2579" i="16"/>
  <c r="AK2591" i="16"/>
  <c r="AK2603" i="16"/>
  <c r="AK2615" i="16"/>
  <c r="AK2627" i="16"/>
  <c r="AK2639" i="16"/>
  <c r="AK2568" i="16"/>
  <c r="AK2580" i="16"/>
  <c r="AK2592" i="16"/>
  <c r="AK2604" i="16"/>
  <c r="AK2616" i="16"/>
  <c r="AK2628" i="16"/>
  <c r="AK2640" i="16"/>
  <c r="AK2569" i="16"/>
  <c r="AK2589" i="16"/>
  <c r="AK2609" i="16"/>
  <c r="AK2630" i="16"/>
  <c r="AK2570" i="16"/>
  <c r="AK2590" i="16"/>
  <c r="AK2612" i="16"/>
  <c r="AK2631" i="16"/>
  <c r="AK2571" i="16"/>
  <c r="AK2593" i="16"/>
  <c r="AK2613" i="16"/>
  <c r="AK2633" i="16"/>
  <c r="AK2573" i="16"/>
  <c r="AK2594" i="16"/>
  <c r="AK2614" i="16"/>
  <c r="AK2636" i="16"/>
  <c r="AK2576" i="16"/>
  <c r="AK2595" i="16"/>
  <c r="AK2617" i="16"/>
  <c r="AK2637" i="16"/>
  <c r="AK2577" i="16"/>
  <c r="AK2597" i="16"/>
  <c r="AK2618" i="16"/>
  <c r="AK2638" i="16"/>
  <c r="AK2578" i="16"/>
  <c r="AK2600" i="16"/>
  <c r="AK2619" i="16"/>
  <c r="AK2641" i="16"/>
  <c r="AK2581" i="16"/>
  <c r="AK2601" i="16"/>
  <c r="AK2621" i="16"/>
  <c r="AK2642" i="16"/>
  <c r="AK2582" i="16"/>
  <c r="AK2602" i="16"/>
  <c r="AK2624" i="16"/>
  <c r="AK2643" i="16"/>
  <c r="AK2564" i="16"/>
  <c r="AK2583" i="16"/>
  <c r="AK2605" i="16"/>
  <c r="AK2625" i="16"/>
  <c r="AK2645" i="16"/>
  <c r="AK2565" i="16"/>
  <c r="AK2585" i="16"/>
  <c r="AK2606" i="16"/>
  <c r="AK2626" i="16"/>
  <c r="AK2648" i="16"/>
  <c r="AK2566" i="16"/>
  <c r="AK2588" i="16"/>
  <c r="AK2607" i="16"/>
  <c r="AK2629" i="16"/>
  <c r="AK2649" i="16"/>
  <c r="N108" i="16"/>
  <c r="AK6086" i="16"/>
  <c r="AK6098" i="16"/>
  <c r="AK6110" i="16"/>
  <c r="AK6122" i="16"/>
  <c r="AK6134" i="16"/>
  <c r="AK6146" i="16"/>
  <c r="AK6158" i="16"/>
  <c r="AK6087" i="16"/>
  <c r="AK6099" i="16"/>
  <c r="AK6111" i="16"/>
  <c r="AK6123" i="16"/>
  <c r="AK6135" i="16"/>
  <c r="AK6147" i="16"/>
  <c r="AK6159" i="16"/>
  <c r="AK6089" i="16"/>
  <c r="AK6101" i="16"/>
  <c r="AK6113" i="16"/>
  <c r="AK6125" i="16"/>
  <c r="AK6137" i="16"/>
  <c r="AK6149" i="16"/>
  <c r="AK6090" i="16"/>
  <c r="AK6102" i="16"/>
  <c r="AK6114" i="16"/>
  <c r="AK6126" i="16"/>
  <c r="AK6138" i="16"/>
  <c r="AK6150" i="16"/>
  <c r="AK6091" i="16"/>
  <c r="AK6103" i="16"/>
  <c r="AK6115" i="16"/>
  <c r="AK6127" i="16"/>
  <c r="AK6139" i="16"/>
  <c r="AK6151" i="16"/>
  <c r="AK6080" i="16"/>
  <c r="AK6092" i="16"/>
  <c r="AK6104" i="16"/>
  <c r="AK6116" i="16"/>
  <c r="AK6128" i="16"/>
  <c r="AK6140" i="16"/>
  <c r="AK6152" i="16"/>
  <c r="AK6083" i="16"/>
  <c r="AK6095" i="16"/>
  <c r="AK6107" i="16"/>
  <c r="AK6119" i="16"/>
  <c r="AK6131" i="16"/>
  <c r="AK6143" i="16"/>
  <c r="AK6155" i="16"/>
  <c r="AK6084" i="16"/>
  <c r="AK6096" i="16"/>
  <c r="AK6108" i="16"/>
  <c r="AK6120" i="16"/>
  <c r="AK6132" i="16"/>
  <c r="AK6144" i="16"/>
  <c r="AK6156" i="16"/>
  <c r="AK6093" i="16"/>
  <c r="AK6129" i="16"/>
  <c r="AK6094" i="16"/>
  <c r="AK6130" i="16"/>
  <c r="AK6097" i="16"/>
  <c r="AK6133" i="16"/>
  <c r="AK6100" i="16"/>
  <c r="AK6136" i="16"/>
  <c r="AK6105" i="16"/>
  <c r="AK6141" i="16"/>
  <c r="AK6106" i="16"/>
  <c r="AK6142" i="16"/>
  <c r="AK6109" i="16"/>
  <c r="AK6145" i="16"/>
  <c r="AK6112" i="16"/>
  <c r="AK6148" i="16"/>
  <c r="AK6081" i="16"/>
  <c r="AK6117" i="16"/>
  <c r="AK6153" i="16"/>
  <c r="AK6082" i="16"/>
  <c r="AK6118" i="16"/>
  <c r="AK6154" i="16"/>
  <c r="AK6085" i="16"/>
  <c r="AK6121" i="16"/>
  <c r="AK6157" i="16"/>
  <c r="AK6088" i="16"/>
  <c r="AK6124" i="16"/>
  <c r="AK6160" i="16"/>
  <c r="N149" i="16"/>
  <c r="AK9303" i="16"/>
  <c r="AK9315" i="16"/>
  <c r="AK9327" i="16"/>
  <c r="AK9339" i="16"/>
  <c r="AK9351" i="16"/>
  <c r="AK9363" i="16"/>
  <c r="AK9375" i="16"/>
  <c r="AK9304" i="16"/>
  <c r="AK9316" i="16"/>
  <c r="AK9328" i="16"/>
  <c r="AK9340" i="16"/>
  <c r="AK9352" i="16"/>
  <c r="AK9364" i="16"/>
  <c r="AK9376" i="16"/>
  <c r="AK9306" i="16"/>
  <c r="AK9318" i="16"/>
  <c r="AK9330" i="16"/>
  <c r="AK9342" i="16"/>
  <c r="AK9354" i="16"/>
  <c r="AK9366" i="16"/>
  <c r="AK9378" i="16"/>
  <c r="AK9307" i="16"/>
  <c r="AK9319" i="16"/>
  <c r="AK9331" i="16"/>
  <c r="AK9343" i="16"/>
  <c r="AK9355" i="16"/>
  <c r="AK9367" i="16"/>
  <c r="AK9379" i="16"/>
  <c r="AK9296" i="16"/>
  <c r="AK9308" i="16"/>
  <c r="AK9320" i="16"/>
  <c r="AK9332" i="16"/>
  <c r="AK9344" i="16"/>
  <c r="AK9356" i="16"/>
  <c r="AK9368" i="16"/>
  <c r="AK9380" i="16"/>
  <c r="AK9297" i="16"/>
  <c r="AK9309" i="16"/>
  <c r="AK9321" i="16"/>
  <c r="AK9333" i="16"/>
  <c r="AK9345" i="16"/>
  <c r="AK9357" i="16"/>
  <c r="AK9369" i="16"/>
  <c r="AK9381" i="16"/>
  <c r="AK9300" i="16"/>
  <c r="AK9312" i="16"/>
  <c r="AK9324" i="16"/>
  <c r="AK9336" i="16"/>
  <c r="AK9348" i="16"/>
  <c r="AK9360" i="16"/>
  <c r="AK9372" i="16"/>
  <c r="AK9384" i="16"/>
  <c r="AK9323" i="16"/>
  <c r="AK9350" i="16"/>
  <c r="AK9382" i="16"/>
  <c r="AK9298" i="16"/>
  <c r="AK9325" i="16"/>
  <c r="AK9353" i="16"/>
  <c r="AK9383" i="16"/>
  <c r="AK9299" i="16"/>
  <c r="AK9326" i="16"/>
  <c r="AK9358" i="16"/>
  <c r="AK9301" i="16"/>
  <c r="AK9329" i="16"/>
  <c r="AK9359" i="16"/>
  <c r="AK9302" i="16"/>
  <c r="AK9334" i="16"/>
  <c r="AK9361" i="16"/>
  <c r="AK9305" i="16"/>
  <c r="AK9335" i="16"/>
  <c r="AK9362" i="16"/>
  <c r="AK9310" i="16"/>
  <c r="AK9337" i="16"/>
  <c r="AK9365" i="16"/>
  <c r="AK9311" i="16"/>
  <c r="AK9338" i="16"/>
  <c r="AK9370" i="16"/>
  <c r="AK9313" i="16"/>
  <c r="AK9341" i="16"/>
  <c r="AK9371" i="16"/>
  <c r="AK9314" i="16"/>
  <c r="AK9346" i="16"/>
  <c r="AK9373" i="16"/>
  <c r="AK9317" i="16"/>
  <c r="AK9347" i="16"/>
  <c r="AK9374" i="16"/>
  <c r="AK9322" i="16"/>
  <c r="AK9349" i="16"/>
  <c r="AK9377" i="16"/>
  <c r="N165" i="16"/>
  <c r="AK10432" i="16"/>
  <c r="AK10444" i="16"/>
  <c r="AK10456" i="16"/>
  <c r="AK10468" i="16"/>
  <c r="AK10480" i="16"/>
  <c r="AK10492" i="16"/>
  <c r="AK10504" i="16"/>
  <c r="AK10516" i="16"/>
  <c r="AK10433" i="16"/>
  <c r="AK10445" i="16"/>
  <c r="AK10457" i="16"/>
  <c r="AK10469" i="16"/>
  <c r="AK10481" i="16"/>
  <c r="AK10493" i="16"/>
  <c r="AK10505" i="16"/>
  <c r="AK10517" i="16"/>
  <c r="AK10435" i="16"/>
  <c r="AK10447" i="16"/>
  <c r="AK10459" i="16"/>
  <c r="AK10471" i="16"/>
  <c r="AK10483" i="16"/>
  <c r="AK10495" i="16"/>
  <c r="AK10507" i="16"/>
  <c r="AK10519" i="16"/>
  <c r="AK10436" i="16"/>
  <c r="AK10448" i="16"/>
  <c r="AK10460" i="16"/>
  <c r="AK10472" i="16"/>
  <c r="AK10484" i="16"/>
  <c r="AK10496" i="16"/>
  <c r="AK10508" i="16"/>
  <c r="AK10520" i="16"/>
  <c r="AK10437" i="16"/>
  <c r="AK10449" i="16"/>
  <c r="AK10461" i="16"/>
  <c r="AK10473" i="16"/>
  <c r="AK10485" i="16"/>
  <c r="AK10497" i="16"/>
  <c r="AK10509" i="16"/>
  <c r="AK10438" i="16"/>
  <c r="AK10450" i="16"/>
  <c r="AK10462" i="16"/>
  <c r="AK10474" i="16"/>
  <c r="AK10486" i="16"/>
  <c r="AK10498" i="16"/>
  <c r="AK10510" i="16"/>
  <c r="AK10429" i="16"/>
  <c r="AK10441" i="16"/>
  <c r="AK10453" i="16"/>
  <c r="AK10465" i="16"/>
  <c r="AK10477" i="16"/>
  <c r="AK10489" i="16"/>
  <c r="AK10501" i="16"/>
  <c r="AK10513" i="16"/>
  <c r="AK10430" i="16"/>
  <c r="AK10442" i="16"/>
  <c r="AK10454" i="16"/>
  <c r="AK10466" i="16"/>
  <c r="AK10478" i="16"/>
  <c r="AK10490" i="16"/>
  <c r="AK10502" i="16"/>
  <c r="AK10514" i="16"/>
  <c r="AK10463" i="16"/>
  <c r="AK10499" i="16"/>
  <c r="AK10428" i="16"/>
  <c r="AK10464" i="16"/>
  <c r="AK10500" i="16"/>
  <c r="AK10431" i="16"/>
  <c r="AK10467" i="16"/>
  <c r="AK10503" i="16"/>
  <c r="AK10434" i="16"/>
  <c r="AK10470" i="16"/>
  <c r="AK10506" i="16"/>
  <c r="AK10439" i="16"/>
  <c r="AK10475" i="16"/>
  <c r="AK10511" i="16"/>
  <c r="AK10440" i="16"/>
  <c r="AK10476" i="16"/>
  <c r="AK10512" i="16"/>
  <c r="AK10443" i="16"/>
  <c r="AK10479" i="16"/>
  <c r="AK10515" i="16"/>
  <c r="AK10446" i="16"/>
  <c r="AK10482" i="16"/>
  <c r="AK10518" i="16"/>
  <c r="AK10451" i="16"/>
  <c r="AK10487" i="16"/>
  <c r="AK10452" i="16"/>
  <c r="AK10488" i="16"/>
  <c r="AK10455" i="16"/>
  <c r="AK10491" i="16"/>
  <c r="AK10458" i="16"/>
  <c r="AK10494" i="16"/>
  <c r="N110" i="16"/>
  <c r="AK6182" i="16"/>
  <c r="AK6194" i="16"/>
  <c r="AK6206" i="16"/>
  <c r="AK6218" i="16"/>
  <c r="AK6230" i="16"/>
  <c r="AK6242" i="16"/>
  <c r="AK6254" i="16"/>
  <c r="AK6171" i="16"/>
  <c r="AK6183" i="16"/>
  <c r="AK6195" i="16"/>
  <c r="AK6207" i="16"/>
  <c r="AK6219" i="16"/>
  <c r="AK6231" i="16"/>
  <c r="AK6243" i="16"/>
  <c r="AK6255" i="16"/>
  <c r="AK6173" i="16"/>
  <c r="AK6185" i="16"/>
  <c r="AK6197" i="16"/>
  <c r="AK6209" i="16"/>
  <c r="AK6221" i="16"/>
  <c r="AK6233" i="16"/>
  <c r="AK6245" i="16"/>
  <c r="AK6257" i="16"/>
  <c r="AK6174" i="16"/>
  <c r="AK6186" i="16"/>
  <c r="AK6198" i="16"/>
  <c r="AK6210" i="16"/>
  <c r="AK6222" i="16"/>
  <c r="AK6234" i="16"/>
  <c r="AK6246" i="16"/>
  <c r="AK6258" i="16"/>
  <c r="AK6175" i="16"/>
  <c r="AK6187" i="16"/>
  <c r="AK6199" i="16"/>
  <c r="AK6211" i="16"/>
  <c r="AK6223" i="16"/>
  <c r="AK6235" i="16"/>
  <c r="AK6247" i="16"/>
  <c r="AK6259" i="16"/>
  <c r="AK6176" i="16"/>
  <c r="AK6188" i="16"/>
  <c r="AK6200" i="16"/>
  <c r="AK6212" i="16"/>
  <c r="AK6224" i="16"/>
  <c r="AK6236" i="16"/>
  <c r="AK6248" i="16"/>
  <c r="AK6260" i="16"/>
  <c r="AK6179" i="16"/>
  <c r="AK6191" i="16"/>
  <c r="AK6203" i="16"/>
  <c r="AK6215" i="16"/>
  <c r="AK6227" i="16"/>
  <c r="AK6239" i="16"/>
  <c r="AK6251" i="16"/>
  <c r="AK6180" i="16"/>
  <c r="AK6192" i="16"/>
  <c r="AK6204" i="16"/>
  <c r="AK6216" i="16"/>
  <c r="AK6228" i="16"/>
  <c r="AK6240" i="16"/>
  <c r="AK6252" i="16"/>
  <c r="AK6201" i="16"/>
  <c r="AK6237" i="16"/>
  <c r="AK6202" i="16"/>
  <c r="AK6238" i="16"/>
  <c r="AK6205" i="16"/>
  <c r="AK6241" i="16"/>
  <c r="AK6172" i="16"/>
  <c r="AK6208" i="16"/>
  <c r="AK6244" i="16"/>
  <c r="AK6177" i="16"/>
  <c r="AK6213" i="16"/>
  <c r="AK6249" i="16"/>
  <c r="AK6178" i="16"/>
  <c r="AK6214" i="16"/>
  <c r="AK6250" i="16"/>
  <c r="AK6181" i="16"/>
  <c r="AK6217" i="16"/>
  <c r="AK6253" i="16"/>
  <c r="AK6184" i="16"/>
  <c r="AK6220" i="16"/>
  <c r="AK6256" i="16"/>
  <c r="AK6189" i="16"/>
  <c r="AK6225" i="16"/>
  <c r="AK6190" i="16"/>
  <c r="AK6226" i="16"/>
  <c r="AK6193" i="16"/>
  <c r="AK6229" i="16"/>
  <c r="AK6196" i="16"/>
  <c r="AK6232" i="16"/>
  <c r="N176" i="16"/>
  <c r="AK12372" i="16"/>
  <c r="AK12384" i="16"/>
  <c r="AK12396" i="16"/>
  <c r="AK12408" i="16"/>
  <c r="AK12420" i="16"/>
  <c r="AK12432" i="16"/>
  <c r="AK12373" i="16"/>
  <c r="AK12385" i="16"/>
  <c r="AK12397" i="16"/>
  <c r="AK12409" i="16"/>
  <c r="AK12421" i="16"/>
  <c r="AK12433" i="16"/>
  <c r="AK12375" i="16"/>
  <c r="AK12387" i="16"/>
  <c r="AK12399" i="16"/>
  <c r="AK12411" i="16"/>
  <c r="AK12423" i="16"/>
  <c r="AK12376" i="16"/>
  <c r="AK12388" i="16"/>
  <c r="AK12400" i="16"/>
  <c r="AK12412" i="16"/>
  <c r="AK12424" i="16"/>
  <c r="AK12377" i="16"/>
  <c r="AK12389" i="16"/>
  <c r="AK12401" i="16"/>
  <c r="AK12413" i="16"/>
  <c r="AK12425" i="16"/>
  <c r="AK12381" i="16"/>
  <c r="AK12393" i="16"/>
  <c r="AK12405" i="16"/>
  <c r="AK12417" i="16"/>
  <c r="AK12429" i="16"/>
  <c r="AK12382" i="16"/>
  <c r="AK12394" i="16"/>
  <c r="AK12406" i="16"/>
  <c r="AK12418" i="16"/>
  <c r="AK12430" i="16"/>
  <c r="AK12386" i="16"/>
  <c r="AK12415" i="16"/>
  <c r="AK12390" i="16"/>
  <c r="AK12416" i="16"/>
  <c r="AK12392" i="16"/>
  <c r="AK12422" i="16"/>
  <c r="AK12395" i="16"/>
  <c r="AK12426" i="16"/>
  <c r="AK12398" i="16"/>
  <c r="AK12427" i="16"/>
  <c r="AK12402" i="16"/>
  <c r="AK12428" i="16"/>
  <c r="AK12380" i="16"/>
  <c r="AK12410" i="16"/>
  <c r="AK12383" i="16"/>
  <c r="AK12414" i="16"/>
  <c r="AK12419" i="16"/>
  <c r="AK12431" i="16"/>
  <c r="AK12434" i="16"/>
  <c r="AK12374" i="16"/>
  <c r="AK12378" i="16"/>
  <c r="AK12379" i="16"/>
  <c r="AK12391" i="16"/>
  <c r="AK12404" i="16"/>
  <c r="AK12403" i="16"/>
  <c r="AK12407" i="16"/>
  <c r="N175" i="16"/>
  <c r="AK12000" i="16"/>
  <c r="AK12012" i="16"/>
  <c r="AK12024" i="16"/>
  <c r="AK12001" i="16"/>
  <c r="AK12013" i="16"/>
  <c r="AK12003" i="16"/>
  <c r="AK12015" i="16"/>
  <c r="AK12004" i="16"/>
  <c r="AK12016" i="16"/>
  <c r="AK12005" i="16"/>
  <c r="AK12017" i="16"/>
  <c r="AK12006" i="16"/>
  <c r="AK12018" i="16"/>
  <c r="AK12009" i="16"/>
  <c r="AK12021" i="16"/>
  <c r="AK12010" i="16"/>
  <c r="AK12022" i="16"/>
  <c r="AK12014" i="16"/>
  <c r="AK12019" i="16"/>
  <c r="AK12020" i="16"/>
  <c r="AK12023" i="16"/>
  <c r="AK12008" i="16"/>
  <c r="AK12011" i="16"/>
  <c r="AK12002" i="16"/>
  <c r="AK12007" i="16"/>
  <c r="N251" i="16"/>
  <c r="AK16222" i="16"/>
  <c r="AK16223" i="16"/>
  <c r="AO69" i="20"/>
  <c r="N78" i="16"/>
  <c r="AK4263" i="16"/>
  <c r="AK4266" i="16"/>
  <c r="AK4269" i="16"/>
  <c r="AK4258" i="16"/>
  <c r="AK4273" i="16"/>
  <c r="AK4285" i="16"/>
  <c r="AK4297" i="16"/>
  <c r="AK4309" i="16"/>
  <c r="AK4259" i="16"/>
  <c r="AK4274" i="16"/>
  <c r="AK4286" i="16"/>
  <c r="AK4298" i="16"/>
  <c r="AK4310" i="16"/>
  <c r="AK4260" i="16"/>
  <c r="AK4275" i="16"/>
  <c r="AK4287" i="16"/>
  <c r="AK4299" i="16"/>
  <c r="AK4311" i="16"/>
  <c r="AK4261" i="16"/>
  <c r="AK4276" i="16"/>
  <c r="AK4288" i="16"/>
  <c r="AK4300" i="16"/>
  <c r="AK4312" i="16"/>
  <c r="AK4262" i="16"/>
  <c r="AK4277" i="16"/>
  <c r="AK4289" i="16"/>
  <c r="AK4301" i="16"/>
  <c r="AK4313" i="16"/>
  <c r="AK4264" i="16"/>
  <c r="AK4278" i="16"/>
  <c r="AK4290" i="16"/>
  <c r="AK4302" i="16"/>
  <c r="AK4314" i="16"/>
  <c r="AK4265" i="16"/>
  <c r="AK4279" i="16"/>
  <c r="AK4291" i="16"/>
  <c r="AK4303" i="16"/>
  <c r="AK4315" i="16"/>
  <c r="AK4267" i="16"/>
  <c r="AK4280" i="16"/>
  <c r="AK4292" i="16"/>
  <c r="AK4304" i="16"/>
  <c r="AK4316" i="16"/>
  <c r="AK4268" i="16"/>
  <c r="AK4281" i="16"/>
  <c r="AK4293" i="16"/>
  <c r="AK4305" i="16"/>
  <c r="AK4317" i="16"/>
  <c r="AK4270" i="16"/>
  <c r="AK4282" i="16"/>
  <c r="AK4294" i="16"/>
  <c r="AK4306" i="16"/>
  <c r="AK4318" i="16"/>
  <c r="AK4271" i="16"/>
  <c r="AK4283" i="16"/>
  <c r="AK4295" i="16"/>
  <c r="AK4307" i="16"/>
  <c r="AK4319" i="16"/>
  <c r="AK4272" i="16"/>
  <c r="AK4284" i="16"/>
  <c r="AK4296" i="16"/>
  <c r="AK4308" i="16"/>
  <c r="AK4320" i="16"/>
  <c r="AO192" i="20"/>
  <c r="N212" i="16"/>
  <c r="AK14623" i="16"/>
  <c r="AK14635" i="16"/>
  <c r="AK14647" i="16"/>
  <c r="AK14659" i="16"/>
  <c r="AK14624" i="16"/>
  <c r="AK14636" i="16"/>
  <c r="AK14648" i="16"/>
  <c r="AK14660" i="16"/>
  <c r="AK14615" i="16"/>
  <c r="AK14627" i="16"/>
  <c r="AK14639" i="16"/>
  <c r="AK14651" i="16"/>
  <c r="AK14663" i="16"/>
  <c r="AK14614" i="16"/>
  <c r="AK14630" i="16"/>
  <c r="AK14645" i="16"/>
  <c r="AK14662" i="16"/>
  <c r="AK14616" i="16"/>
  <c r="AK14631" i="16"/>
  <c r="AK14646" i="16"/>
  <c r="AK14664" i="16"/>
  <c r="AK14618" i="16"/>
  <c r="AK14633" i="16"/>
  <c r="AK14650" i="16"/>
  <c r="AK14666" i="16"/>
  <c r="AK14619" i="16"/>
  <c r="AK14634" i="16"/>
  <c r="AK14652" i="16"/>
  <c r="AK14667" i="16"/>
  <c r="AK14620" i="16"/>
  <c r="AK14637" i="16"/>
  <c r="AK14653" i="16"/>
  <c r="AK14668" i="16"/>
  <c r="AK14621" i="16"/>
  <c r="AK14638" i="16"/>
  <c r="AK14654" i="16"/>
  <c r="AK14669" i="16"/>
  <c r="AK14628" i="16"/>
  <c r="AK14643" i="16"/>
  <c r="AK14658" i="16"/>
  <c r="AK14613" i="16"/>
  <c r="AK14629" i="16"/>
  <c r="AK14644" i="16"/>
  <c r="AK14661" i="16"/>
  <c r="AK14640" i="16"/>
  <c r="AK14641" i="16"/>
  <c r="AK14642" i="16"/>
  <c r="AK14649" i="16"/>
  <c r="AK14655" i="16"/>
  <c r="AK14656" i="16"/>
  <c r="AK14657" i="16"/>
  <c r="AK14617" i="16"/>
  <c r="AK14665" i="16"/>
  <c r="AK14622" i="16"/>
  <c r="AK14625" i="16"/>
  <c r="AK14626" i="16"/>
  <c r="AK14632" i="16"/>
  <c r="AO156" i="20"/>
  <c r="N173" i="16"/>
  <c r="AK12312" i="16"/>
  <c r="AK12324" i="16"/>
  <c r="AK12336" i="16"/>
  <c r="AK12348" i="16"/>
  <c r="AK12360" i="16"/>
  <c r="AK12313" i="16"/>
  <c r="AK12325" i="16"/>
  <c r="AK12337" i="16"/>
  <c r="AK12349" i="16"/>
  <c r="AK12361" i="16"/>
  <c r="AK12315" i="16"/>
  <c r="AK12327" i="16"/>
  <c r="AK12339" i="16"/>
  <c r="AK12351" i="16"/>
  <c r="AK12363" i="16"/>
  <c r="AK12304" i="16"/>
  <c r="AK12316" i="16"/>
  <c r="AK12328" i="16"/>
  <c r="AK12340" i="16"/>
  <c r="AK12352" i="16"/>
  <c r="AK12364" i="16"/>
  <c r="AK12305" i="16"/>
  <c r="AK12317" i="16"/>
  <c r="AK12329" i="16"/>
  <c r="AK12341" i="16"/>
  <c r="AK12353" i="16"/>
  <c r="AK12365" i="16"/>
  <c r="AK12309" i="16"/>
  <c r="AK12321" i="16"/>
  <c r="AK12333" i="16"/>
  <c r="AK12345" i="16"/>
  <c r="AK12357" i="16"/>
  <c r="AK12369" i="16"/>
  <c r="AK12310" i="16"/>
  <c r="AK12322" i="16"/>
  <c r="AK12334" i="16"/>
  <c r="AK12346" i="16"/>
  <c r="AK12358" i="16"/>
  <c r="AK12370" i="16"/>
  <c r="AK12330" i="16"/>
  <c r="AK12356" i="16"/>
  <c r="AK12331" i="16"/>
  <c r="AK12359" i="16"/>
  <c r="AK12306" i="16"/>
  <c r="AK12332" i="16"/>
  <c r="AK12307" i="16"/>
  <c r="AK12335" i="16"/>
  <c r="AK12366" i="16"/>
  <c r="AK12308" i="16"/>
  <c r="AK12338" i="16"/>
  <c r="AK12367" i="16"/>
  <c r="AK12311" i="16"/>
  <c r="AK12342" i="16"/>
  <c r="AK12368" i="16"/>
  <c r="AK12314" i="16"/>
  <c r="AK12343" i="16"/>
  <c r="AK12371" i="16"/>
  <c r="AK12318" i="16"/>
  <c r="AK12344" i="16"/>
  <c r="AK12323" i="16"/>
  <c r="AK12354" i="16"/>
  <c r="AK12326" i="16"/>
  <c r="AK12355" i="16"/>
  <c r="AK12319" i="16"/>
  <c r="AK12320" i="16"/>
  <c r="AK12347" i="16"/>
  <c r="AK12350" i="16"/>
  <c r="AK12362" i="16"/>
  <c r="AO133" i="20"/>
  <c r="N150" i="16"/>
  <c r="AK9123" i="16"/>
  <c r="AK9135" i="16"/>
  <c r="AK9147" i="16"/>
  <c r="AK9159" i="16"/>
  <c r="AK9171" i="16"/>
  <c r="AK9183" i="16"/>
  <c r="AK9195" i="16"/>
  <c r="AK9207" i="16"/>
  <c r="AK9219" i="16"/>
  <c r="AK9231" i="16"/>
  <c r="AK9243" i="16"/>
  <c r="AK9255" i="16"/>
  <c r="AK9267" i="16"/>
  <c r="AK9279" i="16"/>
  <c r="AK9291" i="16"/>
  <c r="AK9124" i="16"/>
  <c r="AK9136" i="16"/>
  <c r="AK9148" i="16"/>
  <c r="AK9160" i="16"/>
  <c r="AK9172" i="16"/>
  <c r="AK9184" i="16"/>
  <c r="AK9196" i="16"/>
  <c r="AK9208" i="16"/>
  <c r="AK9220" i="16"/>
  <c r="AK9232" i="16"/>
  <c r="AK9244" i="16"/>
  <c r="AK9256" i="16"/>
  <c r="AK9268" i="16"/>
  <c r="AK9280" i="16"/>
  <c r="AK9292" i="16"/>
  <c r="AK9126" i="16"/>
  <c r="AK9138" i="16"/>
  <c r="AK9150" i="16"/>
  <c r="AK9162" i="16"/>
  <c r="AK9174" i="16"/>
  <c r="AK9186" i="16"/>
  <c r="AK9198" i="16"/>
  <c r="AK9210" i="16"/>
  <c r="AK9222" i="16"/>
  <c r="AK9234" i="16"/>
  <c r="AK9246" i="16"/>
  <c r="AK9258" i="16"/>
  <c r="AK9270" i="16"/>
  <c r="AK9282" i="16"/>
  <c r="AK9294" i="16"/>
  <c r="AK9115" i="16"/>
  <c r="AK9127" i="16"/>
  <c r="AK9139" i="16"/>
  <c r="AK9151" i="16"/>
  <c r="AK9163" i="16"/>
  <c r="AK9175" i="16"/>
  <c r="AK9187" i="16"/>
  <c r="AK9199" i="16"/>
  <c r="AK9211" i="16"/>
  <c r="AK9223" i="16"/>
  <c r="AK9235" i="16"/>
  <c r="AK9247" i="16"/>
  <c r="AK9259" i="16"/>
  <c r="AK9271" i="16"/>
  <c r="AK9283" i="16"/>
  <c r="AK9295" i="16"/>
  <c r="AK9116" i="16"/>
  <c r="AK9128" i="16"/>
  <c r="AK9140" i="16"/>
  <c r="AK9152" i="16"/>
  <c r="AK9164" i="16"/>
  <c r="AK9176" i="16"/>
  <c r="AK9188" i="16"/>
  <c r="AK9200" i="16"/>
  <c r="AK9212" i="16"/>
  <c r="AK9224" i="16"/>
  <c r="AK9236" i="16"/>
  <c r="AK9248" i="16"/>
  <c r="AK9260" i="16"/>
  <c r="AK9272" i="16"/>
  <c r="AK9284" i="16"/>
  <c r="AK9117" i="16"/>
  <c r="AK9129" i="16"/>
  <c r="AK9141" i="16"/>
  <c r="AK9153" i="16"/>
  <c r="AK9165" i="16"/>
  <c r="AK9177" i="16"/>
  <c r="AK9189" i="16"/>
  <c r="AK9201" i="16"/>
  <c r="AK9213" i="16"/>
  <c r="AK9225" i="16"/>
  <c r="AK9237" i="16"/>
  <c r="AK9249" i="16"/>
  <c r="AK9261" i="16"/>
  <c r="AK9273" i="16"/>
  <c r="AK9285" i="16"/>
  <c r="AK9120" i="16"/>
  <c r="AK9132" i="16"/>
  <c r="AK9144" i="16"/>
  <c r="AK9156" i="16"/>
  <c r="AK9168" i="16"/>
  <c r="AK9180" i="16"/>
  <c r="AK9192" i="16"/>
  <c r="AK9204" i="16"/>
  <c r="AK9216" i="16"/>
  <c r="AK9228" i="16"/>
  <c r="AK9240" i="16"/>
  <c r="AK9252" i="16"/>
  <c r="AK9264" i="16"/>
  <c r="AK9276" i="16"/>
  <c r="AK9288" i="16"/>
  <c r="AK9121" i="16"/>
  <c r="AK9149" i="16"/>
  <c r="AK9179" i="16"/>
  <c r="AK9206" i="16"/>
  <c r="AK9238" i="16"/>
  <c r="AK9265" i="16"/>
  <c r="AK9293" i="16"/>
  <c r="AK9122" i="16"/>
  <c r="AK9154" i="16"/>
  <c r="AK9181" i="16"/>
  <c r="AK9209" i="16"/>
  <c r="AK9239" i="16"/>
  <c r="AK9266" i="16"/>
  <c r="AK9125" i="16"/>
  <c r="AK9155" i="16"/>
  <c r="AK9182" i="16"/>
  <c r="AK9214" i="16"/>
  <c r="AK9241" i="16"/>
  <c r="AK9269" i="16"/>
  <c r="AK9130" i="16"/>
  <c r="AK9157" i="16"/>
  <c r="AK9185" i="16"/>
  <c r="AK9215" i="16"/>
  <c r="AK9242" i="16"/>
  <c r="AK9274" i="16"/>
  <c r="AK9131" i="16"/>
  <c r="AK9158" i="16"/>
  <c r="AK9190" i="16"/>
  <c r="AK9217" i="16"/>
  <c r="AK9245" i="16"/>
  <c r="AK9275" i="16"/>
  <c r="AK9133" i="16"/>
  <c r="AK9161" i="16"/>
  <c r="AK9191" i="16"/>
  <c r="AK9218" i="16"/>
  <c r="AK9250" i="16"/>
  <c r="AK9277" i="16"/>
  <c r="AK9134" i="16"/>
  <c r="AK9166" i="16"/>
  <c r="AK9193" i="16"/>
  <c r="AK9221" i="16"/>
  <c r="AK9251" i="16"/>
  <c r="AK9278" i="16"/>
  <c r="AK9137" i="16"/>
  <c r="AK9167" i="16"/>
  <c r="AK9194" i="16"/>
  <c r="AK9226" i="16"/>
  <c r="AK9253" i="16"/>
  <c r="AK9281" i="16"/>
  <c r="AK9142" i="16"/>
  <c r="AK9169" i="16"/>
  <c r="AK9197" i="16"/>
  <c r="AK9227" i="16"/>
  <c r="AK9254" i="16"/>
  <c r="AK9286" i="16"/>
  <c r="AK9143" i="16"/>
  <c r="AK9170" i="16"/>
  <c r="AK9202" i="16"/>
  <c r="AK9229" i="16"/>
  <c r="AK9257" i="16"/>
  <c r="AK9287" i="16"/>
  <c r="AK9118" i="16"/>
  <c r="AK9145" i="16"/>
  <c r="AK9173" i="16"/>
  <c r="AK9203" i="16"/>
  <c r="AK9230" i="16"/>
  <c r="AK9262" i="16"/>
  <c r="AK9289" i="16"/>
  <c r="AK9205" i="16"/>
  <c r="AK9233" i="16"/>
  <c r="AK9263" i="16"/>
  <c r="AK9290" i="16"/>
  <c r="AK9119" i="16"/>
  <c r="AK9146" i="16"/>
  <c r="AK9178" i="16"/>
  <c r="AO199" i="20"/>
  <c r="N219" i="16"/>
  <c r="AK14695" i="16"/>
  <c r="AK14707" i="16"/>
  <c r="AK14696" i="16"/>
  <c r="AK14708" i="16"/>
  <c r="AK14699" i="16"/>
  <c r="AK14711" i="16"/>
  <c r="AK14693" i="16"/>
  <c r="AK14710" i="16"/>
  <c r="AK14694" i="16"/>
  <c r="AK14698" i="16"/>
  <c r="AK14700" i="16"/>
  <c r="AK14701" i="16"/>
  <c r="AK14702" i="16"/>
  <c r="AK14706" i="16"/>
  <c r="AK14692" i="16"/>
  <c r="AK14709" i="16"/>
  <c r="AK14697" i="16"/>
  <c r="AK14703" i="16"/>
  <c r="AK14704" i="16"/>
  <c r="AK14705" i="16"/>
  <c r="AO160" i="20"/>
  <c r="N177" i="16"/>
  <c r="AK11928" i="16"/>
  <c r="AK11940" i="16"/>
  <c r="AK11952" i="16"/>
  <c r="AK11964" i="16"/>
  <c r="AK11976" i="16"/>
  <c r="AK11988" i="16"/>
  <c r="AK11929" i="16"/>
  <c r="AK11941" i="16"/>
  <c r="AK11953" i="16"/>
  <c r="AK11965" i="16"/>
  <c r="AK11977" i="16"/>
  <c r="AK11989" i="16"/>
  <c r="AK11931" i="16"/>
  <c r="AK11943" i="16"/>
  <c r="AK11955" i="16"/>
  <c r="AK11967" i="16"/>
  <c r="AK11979" i="16"/>
  <c r="AK11991" i="16"/>
  <c r="AK11920" i="16"/>
  <c r="AK11932" i="16"/>
  <c r="AK11944" i="16"/>
  <c r="AK11956" i="16"/>
  <c r="AK11968" i="16"/>
  <c r="AK11980" i="16"/>
  <c r="AK11992" i="16"/>
  <c r="AK11921" i="16"/>
  <c r="AK11933" i="16"/>
  <c r="AK11945" i="16"/>
  <c r="AK11957" i="16"/>
  <c r="AK11969" i="16"/>
  <c r="AK11981" i="16"/>
  <c r="AK11993" i="16"/>
  <c r="AK11922" i="16"/>
  <c r="AK11934" i="16"/>
  <c r="AK11946" i="16"/>
  <c r="AK11958" i="16"/>
  <c r="AK11970" i="16"/>
  <c r="AK11982" i="16"/>
  <c r="AK11994" i="16"/>
  <c r="AK11925" i="16"/>
  <c r="AK11937" i="16"/>
  <c r="AK11949" i="16"/>
  <c r="AK11961" i="16"/>
  <c r="AK11973" i="16"/>
  <c r="AK11985" i="16"/>
  <c r="AK11997" i="16"/>
  <c r="AK11926" i="16"/>
  <c r="AK11938" i="16"/>
  <c r="AK11950" i="16"/>
  <c r="AK11962" i="16"/>
  <c r="AK11974" i="16"/>
  <c r="AK11986" i="16"/>
  <c r="AK11998" i="16"/>
  <c r="AK11942" i="16"/>
  <c r="AK11978" i="16"/>
  <c r="AK11947" i="16"/>
  <c r="AK11983" i="16"/>
  <c r="AK11948" i="16"/>
  <c r="AK11984" i="16"/>
  <c r="AK11951" i="16"/>
  <c r="AK11987" i="16"/>
  <c r="AK11954" i="16"/>
  <c r="AK11990" i="16"/>
  <c r="AK11923" i="16"/>
  <c r="AK11959" i="16"/>
  <c r="AK11995" i="16"/>
  <c r="AK11924" i="16"/>
  <c r="AK11960" i="16"/>
  <c r="AK11996" i="16"/>
  <c r="AK11927" i="16"/>
  <c r="AK11963" i="16"/>
  <c r="AK11999" i="16"/>
  <c r="AK11936" i="16"/>
  <c r="AK11972" i="16"/>
  <c r="AK11939" i="16"/>
  <c r="AK11975" i="16"/>
  <c r="AK11930" i="16"/>
  <c r="AK11935" i="16"/>
  <c r="AK11966" i="16"/>
  <c r="AK11971" i="16"/>
  <c r="AO149" i="20"/>
  <c r="N166" i="16"/>
  <c r="AK10528" i="16"/>
  <c r="AK10540" i="16"/>
  <c r="AK10552" i="16"/>
  <c r="AK10564" i="16"/>
  <c r="AK10576" i="16"/>
  <c r="AK10588" i="16"/>
  <c r="AK10600" i="16"/>
  <c r="AK10612" i="16"/>
  <c r="AK10624" i="16"/>
  <c r="AK10636" i="16"/>
  <c r="AK10529" i="16"/>
  <c r="AK10541" i="16"/>
  <c r="AK10553" i="16"/>
  <c r="AK10565" i="16"/>
  <c r="AK10577" i="16"/>
  <c r="AK10589" i="16"/>
  <c r="AK10601" i="16"/>
  <c r="AK10613" i="16"/>
  <c r="AK10625" i="16"/>
  <c r="AK10637" i="16"/>
  <c r="AK10531" i="16"/>
  <c r="AK10543" i="16"/>
  <c r="AK10555" i="16"/>
  <c r="AK10567" i="16"/>
  <c r="AK10579" i="16"/>
  <c r="AK10591" i="16"/>
  <c r="AK10603" i="16"/>
  <c r="AK10615" i="16"/>
  <c r="AK10627" i="16"/>
  <c r="AK10639" i="16"/>
  <c r="AK10532" i="16"/>
  <c r="AK10544" i="16"/>
  <c r="AK10556" i="16"/>
  <c r="AK10568" i="16"/>
  <c r="AK10580" i="16"/>
  <c r="AK10592" i="16"/>
  <c r="AK10604" i="16"/>
  <c r="AK10616" i="16"/>
  <c r="AK10628" i="16"/>
  <c r="AK10640" i="16"/>
  <c r="AK10521" i="16"/>
  <c r="AK10533" i="16"/>
  <c r="AK10545" i="16"/>
  <c r="AK10557" i="16"/>
  <c r="AK10569" i="16"/>
  <c r="AK10581" i="16"/>
  <c r="AK10593" i="16"/>
  <c r="AK10605" i="16"/>
  <c r="AK10617" i="16"/>
  <c r="AK10629" i="16"/>
  <c r="AK10641" i="16"/>
  <c r="AK10522" i="16"/>
  <c r="AK10534" i="16"/>
  <c r="AK10546" i="16"/>
  <c r="AK10558" i="16"/>
  <c r="AK10570" i="16"/>
  <c r="AK10582" i="16"/>
  <c r="AK10594" i="16"/>
  <c r="AK10606" i="16"/>
  <c r="AK10618" i="16"/>
  <c r="AK10630" i="16"/>
  <c r="AK10642" i="16"/>
  <c r="AK10525" i="16"/>
  <c r="AK10537" i="16"/>
  <c r="AK10549" i="16"/>
  <c r="AK10561" i="16"/>
  <c r="AK10573" i="16"/>
  <c r="AK10585" i="16"/>
  <c r="AK10597" i="16"/>
  <c r="AK10609" i="16"/>
  <c r="AK10621" i="16"/>
  <c r="AK10633" i="16"/>
  <c r="AK10526" i="16"/>
  <c r="AK10538" i="16"/>
  <c r="AK10550" i="16"/>
  <c r="AK10562" i="16"/>
  <c r="AK10574" i="16"/>
  <c r="AK10586" i="16"/>
  <c r="AK10598" i="16"/>
  <c r="AK10610" i="16"/>
  <c r="AK10622" i="16"/>
  <c r="AK10634" i="16"/>
  <c r="AK10535" i="16"/>
  <c r="AK10571" i="16"/>
  <c r="AK10607" i="16"/>
  <c r="AK10536" i="16"/>
  <c r="AK10572" i="16"/>
  <c r="AK10608" i="16"/>
  <c r="AK10539" i="16"/>
  <c r="AK10575" i="16"/>
  <c r="AK10611" i="16"/>
  <c r="AK10542" i="16"/>
  <c r="AK10578" i="16"/>
  <c r="AK10614" i="16"/>
  <c r="AK10547" i="16"/>
  <c r="AK10583" i="16"/>
  <c r="AK10619" i="16"/>
  <c r="AK10548" i="16"/>
  <c r="AK10584" i="16"/>
  <c r="AK10620" i="16"/>
  <c r="AK10551" i="16"/>
  <c r="AK10587" i="16"/>
  <c r="AK10623" i="16"/>
  <c r="AK10554" i="16"/>
  <c r="AK10590" i="16"/>
  <c r="AK10626" i="16"/>
  <c r="AK10523" i="16"/>
  <c r="AK10559" i="16"/>
  <c r="AK10595" i="16"/>
  <c r="AK10631" i="16"/>
  <c r="AK10524" i="16"/>
  <c r="AK10560" i="16"/>
  <c r="AK10596" i="16"/>
  <c r="AK10632" i="16"/>
  <c r="AK10527" i="16"/>
  <c r="AK10563" i="16"/>
  <c r="AK10599" i="16"/>
  <c r="AK10635" i="16"/>
  <c r="AK10530" i="16"/>
  <c r="AK10566" i="16"/>
  <c r="AK10602" i="16"/>
  <c r="AK10638" i="16"/>
  <c r="AO157" i="20"/>
  <c r="N174" i="16"/>
  <c r="AK12036" i="16"/>
  <c r="AK12048" i="16"/>
  <c r="AK12060" i="16"/>
  <c r="AK12072" i="16"/>
  <c r="AK12084" i="16"/>
  <c r="AK12096" i="16"/>
  <c r="AK12108" i="16"/>
  <c r="AK12120" i="16"/>
  <c r="AK12132" i="16"/>
  <c r="AK12144" i="16"/>
  <c r="AK12156" i="16"/>
  <c r="AK12168" i="16"/>
  <c r="AK12180" i="16"/>
  <c r="AK12192" i="16"/>
  <c r="AK12204" i="16"/>
  <c r="AK12216" i="16"/>
  <c r="AK12228" i="16"/>
  <c r="AK12240" i="16"/>
  <c r="AK12252" i="16"/>
  <c r="AK12264" i="16"/>
  <c r="AK12276" i="16"/>
  <c r="AK12288" i="16"/>
  <c r="AK12300" i="16"/>
  <c r="AK12025" i="16"/>
  <c r="AK12037" i="16"/>
  <c r="AK12049" i="16"/>
  <c r="AK12061" i="16"/>
  <c r="AK12073" i="16"/>
  <c r="AK12085" i="16"/>
  <c r="AK12097" i="16"/>
  <c r="AK12109" i="16"/>
  <c r="AK12121" i="16"/>
  <c r="AK12133" i="16"/>
  <c r="AK12145" i="16"/>
  <c r="AK12157" i="16"/>
  <c r="AK12169" i="16"/>
  <c r="AK12181" i="16"/>
  <c r="AK12193" i="16"/>
  <c r="AK12205" i="16"/>
  <c r="AK12217" i="16"/>
  <c r="AK12229" i="16"/>
  <c r="AK12241" i="16"/>
  <c r="AK12253" i="16"/>
  <c r="AK12265" i="16"/>
  <c r="AK12277" i="16"/>
  <c r="AK12289" i="16"/>
  <c r="AK12301" i="16"/>
  <c r="AK12027" i="16"/>
  <c r="AK12039" i="16"/>
  <c r="AK12051" i="16"/>
  <c r="AK12063" i="16"/>
  <c r="AK12075" i="16"/>
  <c r="AK12087" i="16"/>
  <c r="AK12099" i="16"/>
  <c r="AK12111" i="16"/>
  <c r="AK12123" i="16"/>
  <c r="AK12135" i="16"/>
  <c r="AK12147" i="16"/>
  <c r="AK12159" i="16"/>
  <c r="AK12171" i="16"/>
  <c r="AK12183" i="16"/>
  <c r="AK12195" i="16"/>
  <c r="AK12207" i="16"/>
  <c r="AK12219" i="16"/>
  <c r="AK12231" i="16"/>
  <c r="AK12243" i="16"/>
  <c r="AK12255" i="16"/>
  <c r="AK12267" i="16"/>
  <c r="AK12279" i="16"/>
  <c r="AK12291" i="16"/>
  <c r="AK12303" i="16"/>
  <c r="AK12028" i="16"/>
  <c r="AK12040" i="16"/>
  <c r="AK12052" i="16"/>
  <c r="AK12064" i="16"/>
  <c r="AK12076" i="16"/>
  <c r="AK12088" i="16"/>
  <c r="AK12100" i="16"/>
  <c r="AK12112" i="16"/>
  <c r="AK12124" i="16"/>
  <c r="AK12136" i="16"/>
  <c r="AK12148" i="16"/>
  <c r="AK12160" i="16"/>
  <c r="AK12172" i="16"/>
  <c r="AK12184" i="16"/>
  <c r="AK12196" i="16"/>
  <c r="AK12208" i="16"/>
  <c r="AK12220" i="16"/>
  <c r="AK12232" i="16"/>
  <c r="AK12244" i="16"/>
  <c r="AK12256" i="16"/>
  <c r="AK12268" i="16"/>
  <c r="AK12280" i="16"/>
  <c r="AK12292" i="16"/>
  <c r="AK12029" i="16"/>
  <c r="AK12041" i="16"/>
  <c r="AK12053" i="16"/>
  <c r="AK12065" i="16"/>
  <c r="AK12077" i="16"/>
  <c r="AK12089" i="16"/>
  <c r="AK12101" i="16"/>
  <c r="AK12113" i="16"/>
  <c r="AK12125" i="16"/>
  <c r="AK12137" i="16"/>
  <c r="AK12149" i="16"/>
  <c r="AK12161" i="16"/>
  <c r="AK12173" i="16"/>
  <c r="AK12185" i="16"/>
  <c r="AK12197" i="16"/>
  <c r="AK12209" i="16"/>
  <c r="AK12221" i="16"/>
  <c r="AK12233" i="16"/>
  <c r="AK12245" i="16"/>
  <c r="AK12257" i="16"/>
  <c r="AK12269" i="16"/>
  <c r="AK12281" i="16"/>
  <c r="AK12293" i="16"/>
  <c r="AK12030" i="16"/>
  <c r="AK12042" i="16"/>
  <c r="AK12054" i="16"/>
  <c r="AK12066" i="16"/>
  <c r="AK12078" i="16"/>
  <c r="AK12090" i="16"/>
  <c r="AK12102" i="16"/>
  <c r="AK12114" i="16"/>
  <c r="AK12126" i="16"/>
  <c r="AK12138" i="16"/>
  <c r="AK12150" i="16"/>
  <c r="AK12162" i="16"/>
  <c r="AK12174" i="16"/>
  <c r="AK12186" i="16"/>
  <c r="AK12198" i="16"/>
  <c r="AK12210" i="16"/>
  <c r="AK12222" i="16"/>
  <c r="AK12234" i="16"/>
  <c r="AK12246" i="16"/>
  <c r="AK12258" i="16"/>
  <c r="AK12270" i="16"/>
  <c r="AK12282" i="16"/>
  <c r="AK12033" i="16"/>
  <c r="AK12045" i="16"/>
  <c r="AK12057" i="16"/>
  <c r="AK12069" i="16"/>
  <c r="AK12081" i="16"/>
  <c r="AK12093" i="16"/>
  <c r="AK12105" i="16"/>
  <c r="AK12117" i="16"/>
  <c r="AK12129" i="16"/>
  <c r="AK12141" i="16"/>
  <c r="AK12153" i="16"/>
  <c r="AK12165" i="16"/>
  <c r="AK12177" i="16"/>
  <c r="AK12189" i="16"/>
  <c r="AK12201" i="16"/>
  <c r="AK12213" i="16"/>
  <c r="AK12225" i="16"/>
  <c r="AK12237" i="16"/>
  <c r="AK12249" i="16"/>
  <c r="AK12261" i="16"/>
  <c r="AK12273" i="16"/>
  <c r="AK12285" i="16"/>
  <c r="AK12297" i="16"/>
  <c r="AK12034" i="16"/>
  <c r="AK12046" i="16"/>
  <c r="AK12058" i="16"/>
  <c r="AK12070" i="16"/>
  <c r="AK12082" i="16"/>
  <c r="AK12094" i="16"/>
  <c r="AK12106" i="16"/>
  <c r="AK12118" i="16"/>
  <c r="AK12130" i="16"/>
  <c r="AK12142" i="16"/>
  <c r="AK12154" i="16"/>
  <c r="AK12166" i="16"/>
  <c r="AK12178" i="16"/>
  <c r="AK12190" i="16"/>
  <c r="AK12202" i="16"/>
  <c r="AK12214" i="16"/>
  <c r="AK12226" i="16"/>
  <c r="AK12238" i="16"/>
  <c r="AK12250" i="16"/>
  <c r="AK12262" i="16"/>
  <c r="AK12274" i="16"/>
  <c r="AK12286" i="16"/>
  <c r="AK12298" i="16"/>
  <c r="AK12050" i="16"/>
  <c r="AK12086" i="16"/>
  <c r="AK12122" i="16"/>
  <c r="AK12158" i="16"/>
  <c r="AK12194" i="16"/>
  <c r="AK12230" i="16"/>
  <c r="AK12266" i="16"/>
  <c r="AK12299" i="16"/>
  <c r="AK12055" i="16"/>
  <c r="AK12091" i="16"/>
  <c r="AK12127" i="16"/>
  <c r="AK12163" i="16"/>
  <c r="AK12199" i="16"/>
  <c r="AK12235" i="16"/>
  <c r="AK12271" i="16"/>
  <c r="AK12302" i="16"/>
  <c r="AK12056" i="16"/>
  <c r="AK12092" i="16"/>
  <c r="AK12128" i="16"/>
  <c r="AK12164" i="16"/>
  <c r="AK12200" i="16"/>
  <c r="AK12236" i="16"/>
  <c r="AK12272" i="16"/>
  <c r="AK12059" i="16"/>
  <c r="AK12095" i="16"/>
  <c r="AK12131" i="16"/>
  <c r="AK12167" i="16"/>
  <c r="AK12203" i="16"/>
  <c r="AK12239" i="16"/>
  <c r="AK12275" i="16"/>
  <c r="AK12026" i="16"/>
  <c r="AK12062" i="16"/>
  <c r="AK12098" i="16"/>
  <c r="AK12134" i="16"/>
  <c r="AK12170" i="16"/>
  <c r="AK12206" i="16"/>
  <c r="AK12242" i="16"/>
  <c r="AK12278" i="16"/>
  <c r="AK12031" i="16"/>
  <c r="AK12067" i="16"/>
  <c r="AK12103" i="16"/>
  <c r="AK12139" i="16"/>
  <c r="AK12175" i="16"/>
  <c r="AK12211" i="16"/>
  <c r="AK12247" i="16"/>
  <c r="AK12283" i="16"/>
  <c r="AK12032" i="16"/>
  <c r="AK12068" i="16"/>
  <c r="AK12104" i="16"/>
  <c r="AK12140" i="16"/>
  <c r="AK12176" i="16"/>
  <c r="AK12212" i="16"/>
  <c r="AK12248" i="16"/>
  <c r="AK12284" i="16"/>
  <c r="AK12035" i="16"/>
  <c r="AK12071" i="16"/>
  <c r="AK12107" i="16"/>
  <c r="AK12143" i="16"/>
  <c r="AK12179" i="16"/>
  <c r="AK12215" i="16"/>
  <c r="AK12251" i="16"/>
  <c r="AK12287" i="16"/>
  <c r="AK12044" i="16"/>
  <c r="AK12080" i="16"/>
  <c r="AK12116" i="16"/>
  <c r="AK12152" i="16"/>
  <c r="AK12188" i="16"/>
  <c r="AK12224" i="16"/>
  <c r="AK12260" i="16"/>
  <c r="AK12295" i="16"/>
  <c r="AK12047" i="16"/>
  <c r="AK12083" i="16"/>
  <c r="AK12119" i="16"/>
  <c r="AK12155" i="16"/>
  <c r="AK12191" i="16"/>
  <c r="AK12227" i="16"/>
  <c r="AK12263" i="16"/>
  <c r="AK12296" i="16"/>
  <c r="AK12110" i="16"/>
  <c r="AK12115" i="16"/>
  <c r="AK12146" i="16"/>
  <c r="AK12151" i="16"/>
  <c r="AK12182" i="16"/>
  <c r="AK12187" i="16"/>
  <c r="AK12218" i="16"/>
  <c r="AK12223" i="16"/>
  <c r="AK12038" i="16"/>
  <c r="AK12254" i="16"/>
  <c r="AK12074" i="16"/>
  <c r="AK12290" i="16"/>
  <c r="AK12259" i="16"/>
  <c r="AK12294" i="16"/>
  <c r="AK12043" i="16"/>
  <c r="AK12079" i="16"/>
  <c r="AK176" i="16"/>
  <c r="N13" i="16"/>
  <c r="AK181" i="16"/>
  <c r="AK182" i="16"/>
  <c r="AK171" i="16"/>
  <c r="AK172" i="16"/>
  <c r="AK173" i="16"/>
  <c r="AK174" i="16"/>
  <c r="AK175" i="16"/>
  <c r="AK177" i="16"/>
  <c r="AK178" i="16"/>
  <c r="AK179" i="16"/>
  <c r="AK180" i="16"/>
  <c r="AK183" i="16"/>
  <c r="N69" i="16"/>
  <c r="AK3840" i="16"/>
  <c r="AK3841" i="16"/>
  <c r="AK3831" i="16"/>
  <c r="AK3843" i="16"/>
  <c r="AK3832" i="16"/>
  <c r="AK3844" i="16"/>
  <c r="AK3833" i="16"/>
  <c r="AK3845" i="16"/>
  <c r="AK3834" i="16"/>
  <c r="AK3846" i="16"/>
  <c r="AK3837" i="16"/>
  <c r="AK3838" i="16"/>
  <c r="AK3830" i="16"/>
  <c r="AK3835" i="16"/>
  <c r="AK3836" i="16"/>
  <c r="AK3839" i="16"/>
  <c r="AK3842" i="16"/>
  <c r="N192" i="16"/>
  <c r="AK13152" i="16"/>
  <c r="AK13153" i="16"/>
  <c r="AK13155" i="16"/>
  <c r="AK13157" i="16"/>
  <c r="AK13158" i="16"/>
  <c r="AK13150" i="16"/>
  <c r="AK13149" i="16"/>
  <c r="AK13151" i="16"/>
  <c r="AK13156" i="16"/>
  <c r="AK13160" i="16"/>
  <c r="AK13154" i="16"/>
  <c r="AK13159" i="16"/>
  <c r="N227" i="16"/>
  <c r="AK15055" i="16"/>
  <c r="AK15067" i="16"/>
  <c r="AK15079" i="16"/>
  <c r="AK15091" i="16"/>
  <c r="AK15056" i="16"/>
  <c r="AK15068" i="16"/>
  <c r="AK15080" i="16"/>
  <c r="AK15092" i="16"/>
  <c r="AK15047" i="16"/>
  <c r="AK15059" i="16"/>
  <c r="AK15071" i="16"/>
  <c r="AK15083" i="16"/>
  <c r="AK15062" i="16"/>
  <c r="AK15077" i="16"/>
  <c r="AK15048" i="16"/>
  <c r="AK15063" i="16"/>
  <c r="AK15078" i="16"/>
  <c r="AK15050" i="16"/>
  <c r="AK15065" i="16"/>
  <c r="AK15082" i="16"/>
  <c r="AK15051" i="16"/>
  <c r="AK15066" i="16"/>
  <c r="AK15084" i="16"/>
  <c r="AK15052" i="16"/>
  <c r="AK15069" i="16"/>
  <c r="AK15085" i="16"/>
  <c r="AK15053" i="16"/>
  <c r="AK15070" i="16"/>
  <c r="AK15086" i="16"/>
  <c r="AK15060" i="16"/>
  <c r="AK15075" i="16"/>
  <c r="AK15090" i="16"/>
  <c r="AK15061" i="16"/>
  <c r="AK15076" i="16"/>
  <c r="AK15072" i="16"/>
  <c r="AK15073" i="16"/>
  <c r="AK15074" i="16"/>
  <c r="AK15081" i="16"/>
  <c r="AK15087" i="16"/>
  <c r="AK15088" i="16"/>
  <c r="AK15089" i="16"/>
  <c r="AK15049" i="16"/>
  <c r="AK15054" i="16"/>
  <c r="AK15057" i="16"/>
  <c r="AK15058" i="16"/>
  <c r="AK15064" i="16"/>
  <c r="N122" i="16"/>
  <c r="AK7170" i="16"/>
  <c r="AK7182" i="16"/>
  <c r="AK7194" i="16"/>
  <c r="AK7171" i="16"/>
  <c r="AK7183" i="16"/>
  <c r="AK7195" i="16"/>
  <c r="AK7173" i="16"/>
  <c r="AK7185" i="16"/>
  <c r="AK7174" i="16"/>
  <c r="AK7186" i="16"/>
  <c r="AK7175" i="16"/>
  <c r="AK7187" i="16"/>
  <c r="AK7176" i="16"/>
  <c r="AK7188" i="16"/>
  <c r="AK7179" i="16"/>
  <c r="AK7191" i="16"/>
  <c r="AK7180" i="16"/>
  <c r="AK7192" i="16"/>
  <c r="AK7178" i="16"/>
  <c r="AK7181" i="16"/>
  <c r="AK7184" i="16"/>
  <c r="AK7189" i="16"/>
  <c r="AK7190" i="16"/>
  <c r="AK7193" i="16"/>
  <c r="AK7172" i="16"/>
  <c r="AK7177" i="16"/>
  <c r="N10" i="16"/>
  <c r="AK56" i="16"/>
  <c r="AK68" i="16"/>
  <c r="AK80" i="16"/>
  <c r="AK92" i="16"/>
  <c r="AK104" i="16"/>
  <c r="AK61" i="16"/>
  <c r="AK73" i="16"/>
  <c r="AK85" i="16"/>
  <c r="AK97" i="16"/>
  <c r="AK62" i="16"/>
  <c r="AK74" i="16"/>
  <c r="AK86" i="16"/>
  <c r="AK98" i="16"/>
  <c r="AK58" i="16"/>
  <c r="AK75" i="16"/>
  <c r="AK90" i="16"/>
  <c r="AK106" i="16"/>
  <c r="AK59" i="16"/>
  <c r="AK76" i="16"/>
  <c r="AK91" i="16"/>
  <c r="AK60" i="16"/>
  <c r="AK77" i="16"/>
  <c r="AK93" i="16"/>
  <c r="AK63" i="16"/>
  <c r="AK78" i="16"/>
  <c r="AK94" i="16"/>
  <c r="AK64" i="16"/>
  <c r="AK79" i="16"/>
  <c r="AK95" i="16"/>
  <c r="AK65" i="16"/>
  <c r="AK81" i="16"/>
  <c r="AK96" i="16"/>
  <c r="AK51" i="16"/>
  <c r="AK66" i="16"/>
  <c r="AK82" i="16"/>
  <c r="AK99" i="16"/>
  <c r="AK52" i="16"/>
  <c r="AK67" i="16"/>
  <c r="AK83" i="16"/>
  <c r="AK100" i="16"/>
  <c r="AK53" i="16"/>
  <c r="AK69" i="16"/>
  <c r="AK84" i="16"/>
  <c r="AK101" i="16"/>
  <c r="AK54" i="16"/>
  <c r="AK70" i="16"/>
  <c r="AK87" i="16"/>
  <c r="AK102" i="16"/>
  <c r="AK55" i="16"/>
  <c r="AK57" i="16"/>
  <c r="AK71" i="16"/>
  <c r="AK72" i="16"/>
  <c r="AK88" i="16"/>
  <c r="AK89" i="16"/>
  <c r="AK103" i="16"/>
  <c r="AK105" i="16"/>
  <c r="AO153" i="20"/>
  <c r="N170" i="16"/>
  <c r="AK11844" i="16"/>
  <c r="AK11856" i="16"/>
  <c r="AK11868" i="16"/>
  <c r="AK11880" i="16"/>
  <c r="AK11892" i="16"/>
  <c r="AK11904" i="16"/>
  <c r="AK11916" i="16"/>
  <c r="AK11845" i="16"/>
  <c r="AK11857" i="16"/>
  <c r="AK11869" i="16"/>
  <c r="AK11881" i="16"/>
  <c r="AK11893" i="16"/>
  <c r="AK11905" i="16"/>
  <c r="AK11917" i="16"/>
  <c r="AK11847" i="16"/>
  <c r="AK11859" i="16"/>
  <c r="AK11871" i="16"/>
  <c r="AK11883" i="16"/>
  <c r="AK11895" i="16"/>
  <c r="AK11907" i="16"/>
  <c r="AK11919" i="16"/>
  <c r="AK11848" i="16"/>
  <c r="AK11860" i="16"/>
  <c r="AK11872" i="16"/>
  <c r="AK11884" i="16"/>
  <c r="AK11896" i="16"/>
  <c r="AK11908" i="16"/>
  <c r="AK11849" i="16"/>
  <c r="AK11861" i="16"/>
  <c r="AK11873" i="16"/>
  <c r="AK11885" i="16"/>
  <c r="AK11897" i="16"/>
  <c r="AK11909" i="16"/>
  <c r="AK11850" i="16"/>
  <c r="AK11862" i="16"/>
  <c r="AK11874" i="16"/>
  <c r="AK11886" i="16"/>
  <c r="AK11898" i="16"/>
  <c r="AK11910" i="16"/>
  <c r="AK11853" i="16"/>
  <c r="AK11865" i="16"/>
  <c r="AK11877" i="16"/>
  <c r="AK11889" i="16"/>
  <c r="AK11901" i="16"/>
  <c r="AK11913" i="16"/>
  <c r="AK11854" i="16"/>
  <c r="AK11866" i="16"/>
  <c r="AK11878" i="16"/>
  <c r="AK11890" i="16"/>
  <c r="AK11902" i="16"/>
  <c r="AK11914" i="16"/>
  <c r="AK11870" i="16"/>
  <c r="AK11906" i="16"/>
  <c r="AK11875" i="16"/>
  <c r="AK11911" i="16"/>
  <c r="AK11876" i="16"/>
  <c r="AK11912" i="16"/>
  <c r="AK11879" i="16"/>
  <c r="AK11915" i="16"/>
  <c r="AK11846" i="16"/>
  <c r="AK11882" i="16"/>
  <c r="AK11918" i="16"/>
  <c r="AK11851" i="16"/>
  <c r="AK11887" i="16"/>
  <c r="AK11852" i="16"/>
  <c r="AK11888" i="16"/>
  <c r="AK11855" i="16"/>
  <c r="AK11891" i="16"/>
  <c r="AK11864" i="16"/>
  <c r="AK11900" i="16"/>
  <c r="AK11867" i="16"/>
  <c r="AK11903" i="16"/>
  <c r="AK11894" i="16"/>
  <c r="AK11899" i="16"/>
  <c r="AK11858" i="16"/>
  <c r="AK11863" i="16"/>
  <c r="N67" i="16"/>
  <c r="AK3792" i="16"/>
  <c r="AK3804" i="16"/>
  <c r="AK3816" i="16"/>
  <c r="AK3828" i="16"/>
  <c r="AK3793" i="16"/>
  <c r="AK3805" i="16"/>
  <c r="AK3817" i="16"/>
  <c r="AK3829" i="16"/>
  <c r="AK3795" i="16"/>
  <c r="AK3807" i="16"/>
  <c r="AK3819" i="16"/>
  <c r="AK3796" i="16"/>
  <c r="AK3808" i="16"/>
  <c r="AK3820" i="16"/>
  <c r="AK3797" i="16"/>
  <c r="AK3809" i="16"/>
  <c r="AK3821" i="16"/>
  <c r="AK3798" i="16"/>
  <c r="AK3810" i="16"/>
  <c r="AK3822" i="16"/>
  <c r="AK3801" i="16"/>
  <c r="AK3813" i="16"/>
  <c r="AK3825" i="16"/>
  <c r="AK3802" i="16"/>
  <c r="AK3814" i="16"/>
  <c r="AK3826" i="16"/>
  <c r="AK3815" i="16"/>
  <c r="AK3818" i="16"/>
  <c r="AK3823" i="16"/>
  <c r="AK3824" i="16"/>
  <c r="AK3827" i="16"/>
  <c r="AK3794" i="16"/>
  <c r="AK3799" i="16"/>
  <c r="AK3800" i="16"/>
  <c r="AK3803" i="16"/>
  <c r="AK3806" i="16"/>
  <c r="AK3811" i="16"/>
  <c r="AK3812" i="16"/>
  <c r="N84" i="16"/>
  <c r="AK4381" i="16"/>
  <c r="AK4393" i="16"/>
  <c r="AK4382" i="16"/>
  <c r="AK4394" i="16"/>
  <c r="AK4383" i="16"/>
  <c r="AK4384" i="16"/>
  <c r="AK4396" i="16"/>
  <c r="AK4385" i="16"/>
  <c r="AK4397" i="16"/>
  <c r="AK4386" i="16"/>
  <c r="AK4398" i="16"/>
  <c r="AK4375" i="16"/>
  <c r="AK4387" i="16"/>
  <c r="AK4399" i="16"/>
  <c r="AK4376" i="16"/>
  <c r="AK4388" i="16"/>
  <c r="AK4377" i="16"/>
  <c r="AK4389" i="16"/>
  <c r="AK4378" i="16"/>
  <c r="AK4390" i="16"/>
  <c r="AK4379" i="16"/>
  <c r="AK4391" i="16"/>
  <c r="AK4380" i="16"/>
  <c r="AK4392" i="16"/>
  <c r="AK4395" i="16"/>
  <c r="AK4400" i="16"/>
  <c r="AK4401" i="16"/>
  <c r="N242" i="16"/>
  <c r="AK15857" i="16"/>
  <c r="AK15858" i="16"/>
  <c r="AK15860" i="16"/>
  <c r="AK15861" i="16"/>
  <c r="AK15862" i="16"/>
  <c r="AK15851" i="16"/>
  <c r="AK15863" i="16"/>
  <c r="AK15855" i="16"/>
  <c r="AK15864" i="16"/>
  <c r="AK15865" i="16"/>
  <c r="AK15852" i="16"/>
  <c r="AK15854" i="16"/>
  <c r="AK15856" i="16"/>
  <c r="AK15853" i="16"/>
  <c r="AK15859" i="16"/>
  <c r="N211" i="16"/>
  <c r="AK14671" i="16"/>
  <c r="AK14672" i="16"/>
  <c r="AK14675" i="16"/>
  <c r="AK14673" i="16"/>
  <c r="AK14674" i="16"/>
  <c r="N109" i="16"/>
  <c r="AK6170" i="16"/>
  <c r="AK6161" i="16"/>
  <c r="AK6162" i="16"/>
  <c r="AK6163" i="16"/>
  <c r="AK6164" i="16"/>
  <c r="AK6167" i="16"/>
  <c r="AK6168" i="16"/>
  <c r="AK6165" i="16"/>
  <c r="AK6166" i="16"/>
  <c r="AK6169" i="16"/>
  <c r="N44" i="16"/>
  <c r="AK2089" i="16"/>
  <c r="AK2101" i="16"/>
  <c r="AK2113" i="16"/>
  <c r="AK2125" i="16"/>
  <c r="AK2137" i="16"/>
  <c r="AK2149" i="16"/>
  <c r="AK2161" i="16"/>
  <c r="AK2173" i="16"/>
  <c r="AK2090" i="16"/>
  <c r="AK2102" i="16"/>
  <c r="AK2114" i="16"/>
  <c r="AK2126" i="16"/>
  <c r="AK2138" i="16"/>
  <c r="AK2150" i="16"/>
  <c r="AK2162" i="16"/>
  <c r="AK2174" i="16"/>
  <c r="AK2091" i="16"/>
  <c r="AK2103" i="16"/>
  <c r="AK2115" i="16"/>
  <c r="AK2127" i="16"/>
  <c r="AK2139" i="16"/>
  <c r="AK2151" i="16"/>
  <c r="AK2163" i="16"/>
  <c r="AK2175" i="16"/>
  <c r="AK2092" i="16"/>
  <c r="AK2104" i="16"/>
  <c r="AK2116" i="16"/>
  <c r="AK2128" i="16"/>
  <c r="AK2140" i="16"/>
  <c r="AK2152" i="16"/>
  <c r="AK2164" i="16"/>
  <c r="AK2176" i="16"/>
  <c r="AK2093" i="16"/>
  <c r="AK2105" i="16"/>
  <c r="AK2117" i="16"/>
  <c r="AK2129" i="16"/>
  <c r="AK2141" i="16"/>
  <c r="AK2153" i="16"/>
  <c r="AK2165" i="16"/>
  <c r="AK2177" i="16"/>
  <c r="AK2094" i="16"/>
  <c r="AK2106" i="16"/>
  <c r="AK2118" i="16"/>
  <c r="AK2130" i="16"/>
  <c r="AK2142" i="16"/>
  <c r="AK2154" i="16"/>
  <c r="AK2166" i="16"/>
  <c r="AK2178" i="16"/>
  <c r="AK2095" i="16"/>
  <c r="AK2107" i="16"/>
  <c r="AK2119" i="16"/>
  <c r="AK2131" i="16"/>
  <c r="AK2143" i="16"/>
  <c r="AK2155" i="16"/>
  <c r="AK2167" i="16"/>
  <c r="AK2179" i="16"/>
  <c r="AK2096" i="16"/>
  <c r="AK2108" i="16"/>
  <c r="AK2120" i="16"/>
  <c r="AK2132" i="16"/>
  <c r="AK2144" i="16"/>
  <c r="AK2156" i="16"/>
  <c r="AK2168" i="16"/>
  <c r="AK2180" i="16"/>
  <c r="AK2097" i="16"/>
  <c r="AK2109" i="16"/>
  <c r="AK2121" i="16"/>
  <c r="AK2133" i="16"/>
  <c r="AK2145" i="16"/>
  <c r="AK2157" i="16"/>
  <c r="AK2169" i="16"/>
  <c r="AK2099" i="16"/>
  <c r="AK2111" i="16"/>
  <c r="AK2123" i="16"/>
  <c r="AK2135" i="16"/>
  <c r="AK2147" i="16"/>
  <c r="AK2159" i="16"/>
  <c r="AK2171" i="16"/>
  <c r="AK2100" i="16"/>
  <c r="AK2112" i="16"/>
  <c r="AK2124" i="16"/>
  <c r="AK2136" i="16"/>
  <c r="AK2148" i="16"/>
  <c r="AK2160" i="16"/>
  <c r="AK2172" i="16"/>
  <c r="AK2098" i="16"/>
  <c r="AK2110" i="16"/>
  <c r="AK2122" i="16"/>
  <c r="AK2134" i="16"/>
  <c r="AK2146" i="16"/>
  <c r="AK2158" i="16"/>
  <c r="AK2170" i="16"/>
  <c r="N81" i="16"/>
  <c r="AK4056" i="16"/>
  <c r="AK4068" i="16"/>
  <c r="AK4057" i="16"/>
  <c r="AK4069" i="16"/>
  <c r="AK4059" i="16"/>
  <c r="AK4071" i="16"/>
  <c r="AK4061" i="16"/>
  <c r="AK4073" i="16"/>
  <c r="AK4062" i="16"/>
  <c r="AK4074" i="16"/>
  <c r="AK4065" i="16"/>
  <c r="AK4077" i="16"/>
  <c r="AK4075" i="16"/>
  <c r="AK4076" i="16"/>
  <c r="AK4058" i="16"/>
  <c r="AK4060" i="16"/>
  <c r="AK4063" i="16"/>
  <c r="AK4064" i="16"/>
  <c r="AK4066" i="16"/>
  <c r="AK4067" i="16"/>
  <c r="AK4070" i="16"/>
  <c r="AK4072" i="16"/>
  <c r="N85" i="16"/>
  <c r="AK4405" i="16"/>
  <c r="AK4417" i="16"/>
  <c r="AK4429" i="16"/>
  <c r="AK4441" i="16"/>
  <c r="AK4453" i="16"/>
  <c r="AK4465" i="16"/>
  <c r="AK4477" i="16"/>
  <c r="AK4489" i="16"/>
  <c r="AK4406" i="16"/>
  <c r="AK4418" i="16"/>
  <c r="AK4430" i="16"/>
  <c r="AK4442" i="16"/>
  <c r="AK4454" i="16"/>
  <c r="AK4466" i="16"/>
  <c r="AK4478" i="16"/>
  <c r="AK4490" i="16"/>
  <c r="AK4408" i="16"/>
  <c r="AK4420" i="16"/>
  <c r="AK4432" i="16"/>
  <c r="AK4444" i="16"/>
  <c r="AK4456" i="16"/>
  <c r="AK4468" i="16"/>
  <c r="AK4480" i="16"/>
  <c r="AK4492" i="16"/>
  <c r="AK4409" i="16"/>
  <c r="AK4421" i="16"/>
  <c r="AK4433" i="16"/>
  <c r="AK4445" i="16"/>
  <c r="AK4457" i="16"/>
  <c r="AK4469" i="16"/>
  <c r="AK4481" i="16"/>
  <c r="AK4493" i="16"/>
  <c r="AK4410" i="16"/>
  <c r="AK4422" i="16"/>
  <c r="AK4434" i="16"/>
  <c r="AK4446" i="16"/>
  <c r="AK4458" i="16"/>
  <c r="AK4470" i="16"/>
  <c r="AK4482" i="16"/>
  <c r="AK4494" i="16"/>
  <c r="AK4411" i="16"/>
  <c r="AK4423" i="16"/>
  <c r="AK4435" i="16"/>
  <c r="AK4447" i="16"/>
  <c r="AK4459" i="16"/>
  <c r="AK4471" i="16"/>
  <c r="AK4483" i="16"/>
  <c r="AK4495" i="16"/>
  <c r="AK4402" i="16"/>
  <c r="AK4414" i="16"/>
  <c r="AK4426" i="16"/>
  <c r="AK4438" i="16"/>
  <c r="AK4450" i="16"/>
  <c r="AK4462" i="16"/>
  <c r="AK4474" i="16"/>
  <c r="AK4486" i="16"/>
  <c r="AK4403" i="16"/>
  <c r="AK4415" i="16"/>
  <c r="AK4427" i="16"/>
  <c r="AK4439" i="16"/>
  <c r="AK4451" i="16"/>
  <c r="AK4463" i="16"/>
  <c r="AK4475" i="16"/>
  <c r="AK4487" i="16"/>
  <c r="AK4416" i="16"/>
  <c r="AK4452" i="16"/>
  <c r="AK4488" i="16"/>
  <c r="AK4419" i="16"/>
  <c r="AK4455" i="16"/>
  <c r="AK4491" i="16"/>
  <c r="AK4424" i="16"/>
  <c r="AK4460" i="16"/>
  <c r="AK4425" i="16"/>
  <c r="AK4461" i="16"/>
  <c r="AK4428" i="16"/>
  <c r="AK4464" i="16"/>
  <c r="AK4431" i="16"/>
  <c r="AK4467" i="16"/>
  <c r="AK4436" i="16"/>
  <c r="AK4472" i="16"/>
  <c r="AK4437" i="16"/>
  <c r="AK4473" i="16"/>
  <c r="AK4404" i="16"/>
  <c r="AK4440" i="16"/>
  <c r="AK4476" i="16"/>
  <c r="AK4407" i="16"/>
  <c r="AK4443" i="16"/>
  <c r="AK4479" i="16"/>
  <c r="AK4412" i="16"/>
  <c r="AK4448" i="16"/>
  <c r="AK4484" i="16"/>
  <c r="AK4413" i="16"/>
  <c r="AK4449" i="16"/>
  <c r="AK4485" i="16"/>
  <c r="AO68" i="20"/>
  <c r="N77" i="16"/>
  <c r="AK3996" i="16"/>
  <c r="AK4008" i="16"/>
  <c r="AK4020" i="16"/>
  <c r="AK4032" i="16"/>
  <c r="AK4044" i="16"/>
  <c r="AK3997" i="16"/>
  <c r="AK4009" i="16"/>
  <c r="AK4021" i="16"/>
  <c r="AK4033" i="16"/>
  <c r="AK4045" i="16"/>
  <c r="AK3999" i="16"/>
  <c r="AK4011" i="16"/>
  <c r="AK4023" i="16"/>
  <c r="AK4035" i="16"/>
  <c r="AK4047" i="16"/>
  <c r="AK4000" i="16"/>
  <c r="AK4012" i="16"/>
  <c r="AK4001" i="16"/>
  <c r="AK4013" i="16"/>
  <c r="AK4025" i="16"/>
  <c r="AK4037" i="16"/>
  <c r="AK4049" i="16"/>
  <c r="AK4002" i="16"/>
  <c r="AK4014" i="16"/>
  <c r="AK4026" i="16"/>
  <c r="AK4038" i="16"/>
  <c r="AK4050" i="16"/>
  <c r="AK4005" i="16"/>
  <c r="AK4017" i="16"/>
  <c r="AK4029" i="16"/>
  <c r="AK4041" i="16"/>
  <c r="AK4053" i="16"/>
  <c r="AK4006" i="16"/>
  <c r="AK4027" i="16"/>
  <c r="AK4051" i="16"/>
  <c r="AK3998" i="16"/>
  <c r="AK4028" i="16"/>
  <c r="AK4052" i="16"/>
  <c r="AK4003" i="16"/>
  <c r="AK4030" i="16"/>
  <c r="AK4054" i="16"/>
  <c r="AK4004" i="16"/>
  <c r="AK4031" i="16"/>
  <c r="AK4055" i="16"/>
  <c r="AK4007" i="16"/>
  <c r="AK4034" i="16"/>
  <c r="AK4010" i="16"/>
  <c r="AK4036" i="16"/>
  <c r="AK4015" i="16"/>
  <c r="AK4039" i="16"/>
  <c r="AK4016" i="16"/>
  <c r="AK4040" i="16"/>
  <c r="AK4018" i="16"/>
  <c r="AK4042" i="16"/>
  <c r="AK4019" i="16"/>
  <c r="AK4043" i="16"/>
  <c r="AK4022" i="16"/>
  <c r="AK4046" i="16"/>
  <c r="AK4024" i="16"/>
  <c r="AK4048" i="16"/>
  <c r="AO135" i="20"/>
  <c r="N152" i="16"/>
  <c r="AK9507" i="16"/>
  <c r="AK9519" i="16"/>
  <c r="AK9496" i="16"/>
  <c r="AK9508" i="16"/>
  <c r="AK9520" i="16"/>
  <c r="AK9498" i="16"/>
  <c r="AK9510" i="16"/>
  <c r="AK9522" i="16"/>
  <c r="AK9499" i="16"/>
  <c r="AK9511" i="16"/>
  <c r="AK9523" i="16"/>
  <c r="AK9500" i="16"/>
  <c r="AK9512" i="16"/>
  <c r="AK9524" i="16"/>
  <c r="AK9501" i="16"/>
  <c r="AK9513" i="16"/>
  <c r="AK9525" i="16"/>
  <c r="AK9504" i="16"/>
  <c r="AK9516" i="16"/>
  <c r="AK9526" i="16"/>
  <c r="AK9497" i="16"/>
  <c r="AK9527" i="16"/>
  <c r="AK9502" i="16"/>
  <c r="AK9503" i="16"/>
  <c r="AK9505" i="16"/>
  <c r="AK9506" i="16"/>
  <c r="AK9509" i="16"/>
  <c r="AK9514" i="16"/>
  <c r="AK9515" i="16"/>
  <c r="AK9517" i="16"/>
  <c r="AK9518" i="16"/>
  <c r="AK9521" i="16"/>
  <c r="AO47" i="20"/>
  <c r="N56" i="16"/>
  <c r="AK2926" i="16"/>
  <c r="AK2938" i="16"/>
  <c r="AK2950" i="16"/>
  <c r="AK2962" i="16"/>
  <c r="AK2974" i="16"/>
  <c r="AK2986" i="16"/>
  <c r="AK2998" i="16"/>
  <c r="AK3010" i="16"/>
  <c r="AK3022" i="16"/>
  <c r="AK3034" i="16"/>
  <c r="AK3046" i="16"/>
  <c r="AK3058" i="16"/>
  <c r="AK3070" i="16"/>
  <c r="AK3082" i="16"/>
  <c r="AK3094" i="16"/>
  <c r="AK3106" i="16"/>
  <c r="AK3118" i="16"/>
  <c r="AK2927" i="16"/>
  <c r="AK2939" i="16"/>
  <c r="AK2951" i="16"/>
  <c r="AK2963" i="16"/>
  <c r="AK2975" i="16"/>
  <c r="AK2987" i="16"/>
  <c r="AK2999" i="16"/>
  <c r="AK3011" i="16"/>
  <c r="AK3023" i="16"/>
  <c r="AK3035" i="16"/>
  <c r="AK3047" i="16"/>
  <c r="AK3059" i="16"/>
  <c r="AK3071" i="16"/>
  <c r="AK3083" i="16"/>
  <c r="AK3095" i="16"/>
  <c r="AK3107" i="16"/>
  <c r="AK3119" i="16"/>
  <c r="AK2929" i="16"/>
  <c r="AK2941" i="16"/>
  <c r="AK2953" i="16"/>
  <c r="AK2965" i="16"/>
  <c r="AK2977" i="16"/>
  <c r="AK2989" i="16"/>
  <c r="AK3001" i="16"/>
  <c r="AK3013" i="16"/>
  <c r="AK3025" i="16"/>
  <c r="AK3037" i="16"/>
  <c r="AK3049" i="16"/>
  <c r="AK3061" i="16"/>
  <c r="AK3073" i="16"/>
  <c r="AK3085" i="16"/>
  <c r="AK3097" i="16"/>
  <c r="AK3109" i="16"/>
  <c r="AK3121" i="16"/>
  <c r="AK2930" i="16"/>
  <c r="AK2942" i="16"/>
  <c r="AK2954" i="16"/>
  <c r="AK2966" i="16"/>
  <c r="AK2978" i="16"/>
  <c r="AK2990" i="16"/>
  <c r="AK3002" i="16"/>
  <c r="AK3014" i="16"/>
  <c r="AK3026" i="16"/>
  <c r="AK3038" i="16"/>
  <c r="AK3050" i="16"/>
  <c r="AK3062" i="16"/>
  <c r="AK3074" i="16"/>
  <c r="AK3086" i="16"/>
  <c r="AK3098" i="16"/>
  <c r="AK3110" i="16"/>
  <c r="AK3122" i="16"/>
  <c r="AK2931" i="16"/>
  <c r="AK2943" i="16"/>
  <c r="AK2955" i="16"/>
  <c r="AK2967" i="16"/>
  <c r="AK2979" i="16"/>
  <c r="AK2991" i="16"/>
  <c r="AK3003" i="16"/>
  <c r="AK3015" i="16"/>
  <c r="AK3027" i="16"/>
  <c r="AK3039" i="16"/>
  <c r="AK3051" i="16"/>
  <c r="AK3063" i="16"/>
  <c r="AK3075" i="16"/>
  <c r="AK3087" i="16"/>
  <c r="AK3099" i="16"/>
  <c r="AK3111" i="16"/>
  <c r="AK3123" i="16"/>
  <c r="AK2932" i="16"/>
  <c r="AK2944" i="16"/>
  <c r="AK2956" i="16"/>
  <c r="AK2968" i="16"/>
  <c r="AK2980" i="16"/>
  <c r="AK2992" i="16"/>
  <c r="AK3004" i="16"/>
  <c r="AK3016" i="16"/>
  <c r="AK3028" i="16"/>
  <c r="AK3040" i="16"/>
  <c r="AK3052" i="16"/>
  <c r="AK3064" i="16"/>
  <c r="AK3076" i="16"/>
  <c r="AK3088" i="16"/>
  <c r="AK3100" i="16"/>
  <c r="AK3112" i="16"/>
  <c r="AK3124" i="16"/>
  <c r="AK2935" i="16"/>
  <c r="AK2947" i="16"/>
  <c r="AK2959" i="16"/>
  <c r="AK2971" i="16"/>
  <c r="AK2983" i="16"/>
  <c r="AK2995" i="16"/>
  <c r="AK3007" i="16"/>
  <c r="AK3019" i="16"/>
  <c r="AK3031" i="16"/>
  <c r="AK3043" i="16"/>
  <c r="AK3055" i="16"/>
  <c r="AK3067" i="16"/>
  <c r="AK3079" i="16"/>
  <c r="AK3091" i="16"/>
  <c r="AK3103" i="16"/>
  <c r="AK3115" i="16"/>
  <c r="AK2936" i="16"/>
  <c r="AK2948" i="16"/>
  <c r="AK2960" i="16"/>
  <c r="AK2972" i="16"/>
  <c r="AK2984" i="16"/>
  <c r="AK2996" i="16"/>
  <c r="AK3008" i="16"/>
  <c r="AK3020" i="16"/>
  <c r="AK3032" i="16"/>
  <c r="AK3044" i="16"/>
  <c r="AK3056" i="16"/>
  <c r="AK3068" i="16"/>
  <c r="AK3080" i="16"/>
  <c r="AK3092" i="16"/>
  <c r="AK3104" i="16"/>
  <c r="AK3116" i="16"/>
  <c r="AK2958" i="16"/>
  <c r="AK2994" i="16"/>
  <c r="AK3030" i="16"/>
  <c r="AK3066" i="16"/>
  <c r="AK3102" i="16"/>
  <c r="AK2925" i="16"/>
  <c r="AK2961" i="16"/>
  <c r="AK2997" i="16"/>
  <c r="AK3033" i="16"/>
  <c r="AK3069" i="16"/>
  <c r="AK3105" i="16"/>
  <c r="AK2928" i="16"/>
  <c r="AK2964" i="16"/>
  <c r="AK3000" i="16"/>
  <c r="AK3036" i="16"/>
  <c r="AK3072" i="16"/>
  <c r="AK3108" i="16"/>
  <c r="AK2933" i="16"/>
  <c r="AK2969" i="16"/>
  <c r="AK3005" i="16"/>
  <c r="AK3041" i="16"/>
  <c r="AK3077" i="16"/>
  <c r="AK3113" i="16"/>
  <c r="AK2934" i="16"/>
  <c r="AK2970" i="16"/>
  <c r="AK3006" i="16"/>
  <c r="AK3042" i="16"/>
  <c r="AK3078" i="16"/>
  <c r="AK3114" i="16"/>
  <c r="AK2937" i="16"/>
  <c r="AK2973" i="16"/>
  <c r="AK3009" i="16"/>
  <c r="AK3045" i="16"/>
  <c r="AK3081" i="16"/>
  <c r="AK3117" i="16"/>
  <c r="AK2940" i="16"/>
  <c r="AK2976" i="16"/>
  <c r="AK3012" i="16"/>
  <c r="AK3048" i="16"/>
  <c r="AK3084" i="16"/>
  <c r="AK3120" i="16"/>
  <c r="AK2945" i="16"/>
  <c r="AK2981" i="16"/>
  <c r="AK3017" i="16"/>
  <c r="AK3053" i="16"/>
  <c r="AK3089" i="16"/>
  <c r="AK2946" i="16"/>
  <c r="AK2982" i="16"/>
  <c r="AK3018" i="16"/>
  <c r="AK3054" i="16"/>
  <c r="AK3090" i="16"/>
  <c r="AK2949" i="16"/>
  <c r="AK2985" i="16"/>
  <c r="AK3021" i="16"/>
  <c r="AK3057" i="16"/>
  <c r="AK3093" i="16"/>
  <c r="AK2952" i="16"/>
  <c r="AK2988" i="16"/>
  <c r="AK3024" i="16"/>
  <c r="AK3060" i="16"/>
  <c r="AK3096" i="16"/>
  <c r="AK2957" i="16"/>
  <c r="AK2993" i="16"/>
  <c r="AK3029" i="16"/>
  <c r="AK3065" i="16"/>
  <c r="AK3101" i="16"/>
  <c r="AO50" i="20"/>
  <c r="N59" i="16"/>
  <c r="AK3313" i="16"/>
  <c r="AK3325" i="16"/>
  <c r="AK3337" i="16"/>
  <c r="AK3316" i="16"/>
  <c r="AK3328" i="16"/>
  <c r="AK3340" i="16"/>
  <c r="AK3307" i="16"/>
  <c r="AK3319" i="16"/>
  <c r="AK3331" i="16"/>
  <c r="AK3343" i="16"/>
  <c r="AK3306" i="16"/>
  <c r="AK3322" i="16"/>
  <c r="AK3338" i="16"/>
  <c r="AK3308" i="16"/>
  <c r="AK3323" i="16"/>
  <c r="AK3339" i="16"/>
  <c r="AK3309" i="16"/>
  <c r="AK3324" i="16"/>
  <c r="AK3341" i="16"/>
  <c r="AK3310" i="16"/>
  <c r="AK3326" i="16"/>
  <c r="AK3342" i="16"/>
  <c r="AK3311" i="16"/>
  <c r="AK3327" i="16"/>
  <c r="AK3344" i="16"/>
  <c r="AK3312" i="16"/>
  <c r="AK3329" i="16"/>
  <c r="AK3345" i="16"/>
  <c r="AK3314" i="16"/>
  <c r="AK3330" i="16"/>
  <c r="AK3346" i="16"/>
  <c r="AK3315" i="16"/>
  <c r="AK3332" i="16"/>
  <c r="AK3317" i="16"/>
  <c r="AK3333" i="16"/>
  <c r="AK3318" i="16"/>
  <c r="AK3334" i="16"/>
  <c r="AK3320" i="16"/>
  <c r="AK3335" i="16"/>
  <c r="AK3305" i="16"/>
  <c r="AK3321" i="16"/>
  <c r="AK3336" i="16"/>
  <c r="N188" i="16"/>
  <c r="AK12996" i="16"/>
  <c r="AK13008" i="16"/>
  <c r="AK13020" i="16"/>
  <c r="AK13032" i="16"/>
  <c r="AK13044" i="16"/>
  <c r="AK13056" i="16"/>
  <c r="AK13068" i="16"/>
  <c r="AK13080" i="16"/>
  <c r="AK13092" i="16"/>
  <c r="AK13104" i="16"/>
  <c r="AK13116" i="16"/>
  <c r="AK13128" i="16"/>
  <c r="AK13140" i="16"/>
  <c r="AK12997" i="16"/>
  <c r="AK13009" i="16"/>
  <c r="AK13021" i="16"/>
  <c r="AK13033" i="16"/>
  <c r="AK13045" i="16"/>
  <c r="AK13057" i="16"/>
  <c r="AK13069" i="16"/>
  <c r="AK13081" i="16"/>
  <c r="AK13093" i="16"/>
  <c r="AK13105" i="16"/>
  <c r="AK13117" i="16"/>
  <c r="AK13129" i="16"/>
  <c r="AK12999" i="16"/>
  <c r="AK13011" i="16"/>
  <c r="AK13023" i="16"/>
  <c r="AK13035" i="16"/>
  <c r="AK13047" i="16"/>
  <c r="AK13059" i="16"/>
  <c r="AK13071" i="16"/>
  <c r="AK13083" i="16"/>
  <c r="AK13095" i="16"/>
  <c r="AK13107" i="16"/>
  <c r="AK13119" i="16"/>
  <c r="AK13131" i="16"/>
  <c r="AK13000" i="16"/>
  <c r="AK13012" i="16"/>
  <c r="AK13024" i="16"/>
  <c r="AK13036" i="16"/>
  <c r="AK13048" i="16"/>
  <c r="AK13060" i="16"/>
  <c r="AK13072" i="16"/>
  <c r="AK13084" i="16"/>
  <c r="AK13096" i="16"/>
  <c r="AK13108" i="16"/>
  <c r="AK13120" i="16"/>
  <c r="AK13132" i="16"/>
  <c r="AK13001" i="16"/>
  <c r="AK13013" i="16"/>
  <c r="AK13025" i="16"/>
  <c r="AK13037" i="16"/>
  <c r="AK13049" i="16"/>
  <c r="AK13061" i="16"/>
  <c r="AK13073" i="16"/>
  <c r="AK13085" i="16"/>
  <c r="AK13097" i="16"/>
  <c r="AK13109" i="16"/>
  <c r="AK13121" i="16"/>
  <c r="AK13133" i="16"/>
  <c r="AK13002" i="16"/>
  <c r="AK13014" i="16"/>
  <c r="AK13026" i="16"/>
  <c r="AK13038" i="16"/>
  <c r="AK13050" i="16"/>
  <c r="AK13062" i="16"/>
  <c r="AK13074" i="16"/>
  <c r="AK13086" i="16"/>
  <c r="AK13098" i="16"/>
  <c r="AK13110" i="16"/>
  <c r="AK13122" i="16"/>
  <c r="AK13134" i="16"/>
  <c r="AK13006" i="16"/>
  <c r="AK13018" i="16"/>
  <c r="AK13030" i="16"/>
  <c r="AK13042" i="16"/>
  <c r="AK13054" i="16"/>
  <c r="AK13066" i="16"/>
  <c r="AK13078" i="16"/>
  <c r="AK13090" i="16"/>
  <c r="AK13102" i="16"/>
  <c r="AK13114" i="16"/>
  <c r="AK13126" i="16"/>
  <c r="AK13138" i="16"/>
  <c r="AK13007" i="16"/>
  <c r="AK13019" i="16"/>
  <c r="AK13031" i="16"/>
  <c r="AK13043" i="16"/>
  <c r="AK13055" i="16"/>
  <c r="AK13067" i="16"/>
  <c r="AK13079" i="16"/>
  <c r="AK13091" i="16"/>
  <c r="AK13103" i="16"/>
  <c r="AK13115" i="16"/>
  <c r="AK12998" i="16"/>
  <c r="AK13034" i="16"/>
  <c r="AK13070" i="16"/>
  <c r="AK13106" i="16"/>
  <c r="AK13137" i="16"/>
  <c r="AK13003" i="16"/>
  <c r="AK13039" i="16"/>
  <c r="AK13075" i="16"/>
  <c r="AK13111" i="16"/>
  <c r="AK13139" i="16"/>
  <c r="AK13004" i="16"/>
  <c r="AK13040" i="16"/>
  <c r="AK13076" i="16"/>
  <c r="AK13112" i="16"/>
  <c r="AK13005" i="16"/>
  <c r="AK13041" i="16"/>
  <c r="AK13077" i="16"/>
  <c r="AK13113" i="16"/>
  <c r="AK13010" i="16"/>
  <c r="AK13046" i="16"/>
  <c r="AK13082" i="16"/>
  <c r="AK13118" i="16"/>
  <c r="AK13015" i="16"/>
  <c r="AK13051" i="16"/>
  <c r="AK13087" i="16"/>
  <c r="AK13123" i="16"/>
  <c r="AK13016" i="16"/>
  <c r="AK13052" i="16"/>
  <c r="AK13088" i="16"/>
  <c r="AK13124" i="16"/>
  <c r="AK13017" i="16"/>
  <c r="AK13053" i="16"/>
  <c r="AK13089" i="16"/>
  <c r="AK13022" i="16"/>
  <c r="AK13058" i="16"/>
  <c r="AK13094" i="16"/>
  <c r="AK13127" i="16"/>
  <c r="AK13028" i="16"/>
  <c r="AK13064" i="16"/>
  <c r="AK13100" i="16"/>
  <c r="AK13135" i="16"/>
  <c r="AK13136" i="16"/>
  <c r="AK13027" i="16"/>
  <c r="AK13029" i="16"/>
  <c r="AK13063" i="16"/>
  <c r="AK13065" i="16"/>
  <c r="AK13099" i="16"/>
  <c r="AK13125" i="16"/>
  <c r="AK13130" i="16"/>
  <c r="AK13101" i="16"/>
  <c r="AO236" i="20"/>
  <c r="AO10" i="20"/>
  <c r="AK200" i="16"/>
  <c r="AK212" i="16"/>
  <c r="N17" i="16"/>
  <c r="AK193" i="16"/>
  <c r="AK205" i="16"/>
  <c r="AK217" i="16"/>
  <c r="AK194" i="16"/>
  <c r="AK206" i="16"/>
  <c r="AK218" i="16"/>
  <c r="AK202" i="16"/>
  <c r="AK219" i="16"/>
  <c r="AK203" i="16"/>
  <c r="AK220" i="16"/>
  <c r="AK189" i="16"/>
  <c r="AK204" i="16"/>
  <c r="AK221" i="16"/>
  <c r="AK190" i="16"/>
  <c r="AK207" i="16"/>
  <c r="AK191" i="16"/>
  <c r="AK208" i="16"/>
  <c r="AK192" i="16"/>
  <c r="AK209" i="16"/>
  <c r="AK195" i="16"/>
  <c r="AK210" i="16"/>
  <c r="AK196" i="16"/>
  <c r="AK211" i="16"/>
  <c r="AK197" i="16"/>
  <c r="AK213" i="16"/>
  <c r="AK198" i="16"/>
  <c r="AK214" i="16"/>
  <c r="AK199" i="16"/>
  <c r="AK201" i="16"/>
  <c r="AK215" i="16"/>
  <c r="AK216" i="16"/>
  <c r="AO136" i="20"/>
  <c r="N153" i="16"/>
  <c r="AK9531" i="16"/>
  <c r="AK9543" i="16"/>
  <c r="AK9555" i="16"/>
  <c r="AK9567" i="16"/>
  <c r="AK9579" i="16"/>
  <c r="AK9591" i="16"/>
  <c r="AK9603" i="16"/>
  <c r="AK9615" i="16"/>
  <c r="AK9532" i="16"/>
  <c r="AK9544" i="16"/>
  <c r="AK9556" i="16"/>
  <c r="AK9568" i="16"/>
  <c r="AK9580" i="16"/>
  <c r="AK9592" i="16"/>
  <c r="AK9604" i="16"/>
  <c r="AK9616" i="16"/>
  <c r="AK9534" i="16"/>
  <c r="AK9546" i="16"/>
  <c r="AK9558" i="16"/>
  <c r="AK9570" i="16"/>
  <c r="AK9582" i="16"/>
  <c r="AK9594" i="16"/>
  <c r="AK9606" i="16"/>
  <c r="AK9535" i="16"/>
  <c r="AK9547" i="16"/>
  <c r="AK9559" i="16"/>
  <c r="AK9571" i="16"/>
  <c r="AK9583" i="16"/>
  <c r="AK9595" i="16"/>
  <c r="AK9607" i="16"/>
  <c r="AK9536" i="16"/>
  <c r="AK9548" i="16"/>
  <c r="AK9560" i="16"/>
  <c r="AK9572" i="16"/>
  <c r="AK9584" i="16"/>
  <c r="AK9596" i="16"/>
  <c r="AK9608" i="16"/>
  <c r="AK9537" i="16"/>
  <c r="AK9549" i="16"/>
  <c r="AK9561" i="16"/>
  <c r="AK9573" i="16"/>
  <c r="AK9585" i="16"/>
  <c r="AK9597" i="16"/>
  <c r="AK9609" i="16"/>
  <c r="AK9528" i="16"/>
  <c r="AK9540" i="16"/>
  <c r="AK9552" i="16"/>
  <c r="AK9564" i="16"/>
  <c r="AK9576" i="16"/>
  <c r="AK9588" i="16"/>
  <c r="AK9600" i="16"/>
  <c r="AK9612" i="16"/>
  <c r="AK9553" i="16"/>
  <c r="AK9581" i="16"/>
  <c r="AK9611" i="16"/>
  <c r="AK9554" i="16"/>
  <c r="AK9586" i="16"/>
  <c r="AK9613" i="16"/>
  <c r="AK9529" i="16"/>
  <c r="AK9557" i="16"/>
  <c r="AK9587" i="16"/>
  <c r="AK9614" i="16"/>
  <c r="AK9530" i="16"/>
  <c r="AK9562" i="16"/>
  <c r="AK9589" i="16"/>
  <c r="AK9533" i="16"/>
  <c r="AK9563" i="16"/>
  <c r="AK9590" i="16"/>
  <c r="AK9538" i="16"/>
  <c r="AK9565" i="16"/>
  <c r="AK9593" i="16"/>
  <c r="AK9539" i="16"/>
  <c r="AK9566" i="16"/>
  <c r="AK9598" i="16"/>
  <c r="AK9541" i="16"/>
  <c r="AK9569" i="16"/>
  <c r="AK9599" i="16"/>
  <c r="AK9542" i="16"/>
  <c r="AK9574" i="16"/>
  <c r="AK9545" i="16"/>
  <c r="AK9575" i="16"/>
  <c r="AK9602" i="16"/>
  <c r="AK9550" i="16"/>
  <c r="AK9577" i="16"/>
  <c r="AK9605" i="16"/>
  <c r="AK9551" i="16"/>
  <c r="AK9578" i="16"/>
  <c r="AK9601" i="16"/>
  <c r="AK9610" i="16"/>
  <c r="AO209" i="20"/>
  <c r="N229" i="16"/>
  <c r="AK15139" i="16"/>
  <c r="AK15140" i="16"/>
  <c r="AK15143" i="16"/>
  <c r="AK15142" i="16"/>
  <c r="AK15144" i="16"/>
  <c r="AK15146" i="16"/>
  <c r="AK15147" i="16"/>
  <c r="AK15148" i="16"/>
  <c r="AK15149" i="16"/>
  <c r="AK15138" i="16"/>
  <c r="AK15141" i="16"/>
  <c r="AK15145" i="16"/>
  <c r="AO2" i="20"/>
  <c r="AK20" i="16"/>
  <c r="AK32" i="16"/>
  <c r="AK44" i="16"/>
  <c r="AK13" i="16"/>
  <c r="AK25" i="16"/>
  <c r="AK37" i="16"/>
  <c r="AK49" i="16"/>
  <c r="AK14" i="16"/>
  <c r="AK26" i="16"/>
  <c r="AK38" i="16"/>
  <c r="AK50" i="16"/>
  <c r="AK10" i="16"/>
  <c r="AK27" i="16"/>
  <c r="AK42" i="16"/>
  <c r="AK11" i="16"/>
  <c r="AK28" i="16"/>
  <c r="AK43" i="16"/>
  <c r="AK12" i="16"/>
  <c r="AK29" i="16"/>
  <c r="AK45" i="16"/>
  <c r="AK15" i="16"/>
  <c r="AK30" i="16"/>
  <c r="AK46" i="16"/>
  <c r="AK16" i="16"/>
  <c r="AK31" i="16"/>
  <c r="AK47" i="16"/>
  <c r="AK17" i="16"/>
  <c r="AK33" i="16"/>
  <c r="AK48" i="16"/>
  <c r="AK18" i="16"/>
  <c r="AK34" i="16"/>
  <c r="AK19" i="16"/>
  <c r="AK35" i="16"/>
  <c r="AK21" i="16"/>
  <c r="AK36" i="16"/>
  <c r="AK22" i="16"/>
  <c r="AK39" i="16"/>
  <c r="AK40" i="16"/>
  <c r="AK41" i="16"/>
  <c r="N9" i="16"/>
  <c r="AK23" i="16"/>
  <c r="AK24" i="16"/>
  <c r="AK9" i="16"/>
  <c r="AO59" i="20"/>
  <c r="N68" i="16"/>
  <c r="AK3720" i="16"/>
  <c r="AK3732" i="16"/>
  <c r="AK3744" i="16"/>
  <c r="AK3756" i="16"/>
  <c r="AK3768" i="16"/>
  <c r="AK3721" i="16"/>
  <c r="AK3733" i="16"/>
  <c r="AK3745" i="16"/>
  <c r="AK3757" i="16"/>
  <c r="AK3769" i="16"/>
  <c r="AK3723" i="16"/>
  <c r="AK3735" i="16"/>
  <c r="AK3747" i="16"/>
  <c r="AK3759" i="16"/>
  <c r="AK3771" i="16"/>
  <c r="AK3724" i="16"/>
  <c r="AK3736" i="16"/>
  <c r="AK3748" i="16"/>
  <c r="AK3760" i="16"/>
  <c r="AK3772" i="16"/>
  <c r="AK3725" i="16"/>
  <c r="AK3737" i="16"/>
  <c r="AK3749" i="16"/>
  <c r="AK3761" i="16"/>
  <c r="AK3773" i="16"/>
  <c r="AK3726" i="16"/>
  <c r="AK3738" i="16"/>
  <c r="AK3750" i="16"/>
  <c r="AK3762" i="16"/>
  <c r="AK3774" i="16"/>
  <c r="AK3717" i="16"/>
  <c r="AK3729" i="16"/>
  <c r="AK3741" i="16"/>
  <c r="AK3753" i="16"/>
  <c r="AK3765" i="16"/>
  <c r="AK3718" i="16"/>
  <c r="AK3730" i="16"/>
  <c r="AK3742" i="16"/>
  <c r="AK3754" i="16"/>
  <c r="AK3766" i="16"/>
  <c r="AK3743" i="16"/>
  <c r="AK3746" i="16"/>
  <c r="AK3715" i="16"/>
  <c r="AK3751" i="16"/>
  <c r="AK3716" i="16"/>
  <c r="AK3752" i="16"/>
  <c r="AK3719" i="16"/>
  <c r="AK3755" i="16"/>
  <c r="AK3722" i="16"/>
  <c r="AK3758" i="16"/>
  <c r="AK3727" i="16"/>
  <c r="AK3763" i="16"/>
  <c r="AK3728" i="16"/>
  <c r="AK3764" i="16"/>
  <c r="AK3731" i="16"/>
  <c r="AK3767" i="16"/>
  <c r="AK3734" i="16"/>
  <c r="AK3770" i="16"/>
  <c r="AK3739" i="16"/>
  <c r="AK3740" i="16"/>
  <c r="AO240" i="20"/>
  <c r="N261" i="16"/>
  <c r="AO232" i="20"/>
  <c r="N253" i="16"/>
  <c r="AK16145" i="16"/>
  <c r="AK16157" i="16"/>
  <c r="AK16169" i="16"/>
  <c r="AK16181" i="16"/>
  <c r="AK16193" i="16"/>
  <c r="AK16205" i="16"/>
  <c r="AK16217" i="16"/>
  <c r="AK16146" i="16"/>
  <c r="AK16158" i="16"/>
  <c r="AK16170" i="16"/>
  <c r="AK16182" i="16"/>
  <c r="AK16194" i="16"/>
  <c r="AK16206" i="16"/>
  <c r="AK16218" i="16"/>
  <c r="AK16148" i="16"/>
  <c r="AK16160" i="16"/>
  <c r="AK16172" i="16"/>
  <c r="AK16184" i="16"/>
  <c r="AK16196" i="16"/>
  <c r="AK16208" i="16"/>
  <c r="AK16220" i="16"/>
  <c r="AK16149" i="16"/>
  <c r="AK16161" i="16"/>
  <c r="AK16173" i="16"/>
  <c r="AK16185" i="16"/>
  <c r="AK16197" i="16"/>
  <c r="AK16209" i="16"/>
  <c r="AK16221" i="16"/>
  <c r="AK16150" i="16"/>
  <c r="AK16162" i="16"/>
  <c r="AK16174" i="16"/>
  <c r="AK16186" i="16"/>
  <c r="AK16198" i="16"/>
  <c r="AK16210" i="16"/>
  <c r="AK16151" i="16"/>
  <c r="AK16163" i="16"/>
  <c r="AK16175" i="16"/>
  <c r="AK16187" i="16"/>
  <c r="AK16199" i="16"/>
  <c r="AK16211" i="16"/>
  <c r="AK16155" i="16"/>
  <c r="AK16167" i="16"/>
  <c r="AK16179" i="16"/>
  <c r="AK16191" i="16"/>
  <c r="AK16203" i="16"/>
  <c r="AK16215" i="16"/>
  <c r="AK16152" i="16"/>
  <c r="AK16178" i="16"/>
  <c r="AK16207" i="16"/>
  <c r="AK16183" i="16"/>
  <c r="AK16153" i="16"/>
  <c r="AK16180" i="16"/>
  <c r="AK16212" i="16"/>
  <c r="AK16213" i="16"/>
  <c r="AK16154" i="16"/>
  <c r="AK16156" i="16"/>
  <c r="AK16188" i="16"/>
  <c r="AK16214" i="16"/>
  <c r="AK16159" i="16"/>
  <c r="AK16189" i="16"/>
  <c r="AK16216" i="16"/>
  <c r="AK16164" i="16"/>
  <c r="AK16190" i="16"/>
  <c r="AK16219" i="16"/>
  <c r="AK16195" i="16"/>
  <c r="AK16165" i="16"/>
  <c r="AK16192" i="16"/>
  <c r="AK16166" i="16"/>
  <c r="AK16171" i="16"/>
  <c r="AK16201" i="16"/>
  <c r="AK16176" i="16"/>
  <c r="AK16202" i="16"/>
  <c r="AK16147" i="16"/>
  <c r="AK16168" i="16"/>
  <c r="AK16177" i="16"/>
  <c r="AK16200" i="16"/>
  <c r="AK16204" i="16"/>
  <c r="AO4" i="20"/>
  <c r="N256" i="16"/>
  <c r="AK16869" i="16"/>
  <c r="AK16881" i="16"/>
  <c r="AK16893" i="16"/>
  <c r="AK16905" i="16"/>
  <c r="AK16917" i="16"/>
  <c r="AK16929" i="16"/>
  <c r="AK16870" i="16"/>
  <c r="AK16882" i="16"/>
  <c r="AK16894" i="16"/>
  <c r="AK16906" i="16"/>
  <c r="AK16918" i="16"/>
  <c r="AK16930" i="16"/>
  <c r="AK16872" i="16"/>
  <c r="AK16884" i="16"/>
  <c r="AK16896" i="16"/>
  <c r="AK16908" i="16"/>
  <c r="AK16920" i="16"/>
  <c r="AK16932" i="16"/>
  <c r="AK16924" i="16"/>
  <c r="AK16873" i="16"/>
  <c r="AK16885" i="16"/>
  <c r="AK16897" i="16"/>
  <c r="AK16909" i="16"/>
  <c r="AK16921" i="16"/>
  <c r="AK16933" i="16"/>
  <c r="AK16912" i="16"/>
  <c r="AK16874" i="16"/>
  <c r="AK16886" i="16"/>
  <c r="AK16898" i="16"/>
  <c r="AK16910" i="16"/>
  <c r="AK16922" i="16"/>
  <c r="AK16888" i="16"/>
  <c r="AK16875" i="16"/>
  <c r="AK16887" i="16"/>
  <c r="AK16899" i="16"/>
  <c r="AK16911" i="16"/>
  <c r="AK16923" i="16"/>
  <c r="AK16876" i="16"/>
  <c r="AK16900" i="16"/>
  <c r="AK16866" i="16"/>
  <c r="AK16878" i="16"/>
  <c r="AK16890" i="16"/>
  <c r="AK16902" i="16"/>
  <c r="AK16914" i="16"/>
  <c r="AK16926" i="16"/>
  <c r="AK16867" i="16"/>
  <c r="AK16879" i="16"/>
  <c r="AK16891" i="16"/>
  <c r="AK16903" i="16"/>
  <c r="AK16915" i="16"/>
  <c r="AK16927" i="16"/>
  <c r="AK16895" i="16"/>
  <c r="AK16904" i="16"/>
  <c r="AK16901" i="16"/>
  <c r="AK16907" i="16"/>
  <c r="AK16913" i="16"/>
  <c r="AK16925" i="16"/>
  <c r="AK16868" i="16"/>
  <c r="AK16916" i="16"/>
  <c r="AK16880" i="16"/>
  <c r="AK16871" i="16"/>
  <c r="AK16919" i="16"/>
  <c r="AK16877" i="16"/>
  <c r="AK16928" i="16"/>
  <c r="AK16883" i="16"/>
  <c r="AK16931" i="16"/>
  <c r="AK16889" i="16"/>
  <c r="AK16892" i="16"/>
  <c r="N104" i="16"/>
  <c r="AK5822" i="16"/>
  <c r="AK5834" i="16"/>
  <c r="AK5846" i="16"/>
  <c r="AK5858" i="16"/>
  <c r="AK5870" i="16"/>
  <c r="AK5882" i="16"/>
  <c r="AK5894" i="16"/>
  <c r="AK5906" i="16"/>
  <c r="AK5823" i="16"/>
  <c r="AK5835" i="16"/>
  <c r="AK5847" i="16"/>
  <c r="AK5859" i="16"/>
  <c r="AK5871" i="16"/>
  <c r="AK5883" i="16"/>
  <c r="AK5895" i="16"/>
  <c r="AK5824" i="16"/>
  <c r="AK5836" i="16"/>
  <c r="AK5848" i="16"/>
  <c r="AK5860" i="16"/>
  <c r="AK5872" i="16"/>
  <c r="AK5884" i="16"/>
  <c r="AK5896" i="16"/>
  <c r="AK5825" i="16"/>
  <c r="AK5837" i="16"/>
  <c r="AK5849" i="16"/>
  <c r="AK5861" i="16"/>
  <c r="AK5873" i="16"/>
  <c r="AK5885" i="16"/>
  <c r="AK5897" i="16"/>
  <c r="AK5826" i="16"/>
  <c r="AK5838" i="16"/>
  <c r="AK5850" i="16"/>
  <c r="AK5862" i="16"/>
  <c r="AK5874" i="16"/>
  <c r="AK5886" i="16"/>
  <c r="AK5898" i="16"/>
  <c r="AK5827" i="16"/>
  <c r="AK5839" i="16"/>
  <c r="AK5851" i="16"/>
  <c r="AK5863" i="16"/>
  <c r="AK5875" i="16"/>
  <c r="AK5887" i="16"/>
  <c r="AK5899" i="16"/>
  <c r="AK5828" i="16"/>
  <c r="AK5840" i="16"/>
  <c r="AK5852" i="16"/>
  <c r="AK5864" i="16"/>
  <c r="AK5876" i="16"/>
  <c r="AK5888" i="16"/>
  <c r="AK5900" i="16"/>
  <c r="AK5829" i="16"/>
  <c r="AK5841" i="16"/>
  <c r="AK5853" i="16"/>
  <c r="AK5865" i="16"/>
  <c r="AK5877" i="16"/>
  <c r="AK5889" i="16"/>
  <c r="AK5901" i="16"/>
  <c r="AK5830" i="16"/>
  <c r="AK5842" i="16"/>
  <c r="AK5854" i="16"/>
  <c r="AK5866" i="16"/>
  <c r="AK5878" i="16"/>
  <c r="AK5890" i="16"/>
  <c r="AK5902" i="16"/>
  <c r="AK5831" i="16"/>
  <c r="AK5843" i="16"/>
  <c r="AK5855" i="16"/>
  <c r="AK5867" i="16"/>
  <c r="AK5879" i="16"/>
  <c r="AK5891" i="16"/>
  <c r="AK5903" i="16"/>
  <c r="AK5832" i="16"/>
  <c r="AK5844" i="16"/>
  <c r="AK5856" i="16"/>
  <c r="AK5868" i="16"/>
  <c r="AK5880" i="16"/>
  <c r="AK5892" i="16"/>
  <c r="AK5904" i="16"/>
  <c r="AK5833" i="16"/>
  <c r="AK5845" i="16"/>
  <c r="AK5857" i="16"/>
  <c r="AK5869" i="16"/>
  <c r="AK5881" i="16"/>
  <c r="AK5893" i="16"/>
  <c r="AK5905" i="16"/>
  <c r="N191" i="16"/>
  <c r="AK13524" i="16"/>
  <c r="AK13536" i="16"/>
  <c r="AK13548" i="16"/>
  <c r="AK13560" i="16"/>
  <c r="AK13572" i="16"/>
  <c r="AK13584" i="16"/>
  <c r="AK13596" i="16"/>
  <c r="AK13608" i="16"/>
  <c r="AK13525" i="16"/>
  <c r="AK13537" i="16"/>
  <c r="AK13549" i="16"/>
  <c r="AK13561" i="16"/>
  <c r="AK13573" i="16"/>
  <c r="AK13585" i="16"/>
  <c r="AK13597" i="16"/>
  <c r="AK13609" i="16"/>
  <c r="AK13527" i="16"/>
  <c r="AK13539" i="16"/>
  <c r="AK13551" i="16"/>
  <c r="AK13563" i="16"/>
  <c r="AK13575" i="16"/>
  <c r="AK13587" i="16"/>
  <c r="AK13599" i="16"/>
  <c r="AK13611" i="16"/>
  <c r="AK13517" i="16"/>
  <c r="AK13529" i="16"/>
  <c r="AK13541" i="16"/>
  <c r="AK13553" i="16"/>
  <c r="AK13565" i="16"/>
  <c r="AK13577" i="16"/>
  <c r="AK13589" i="16"/>
  <c r="AK13601" i="16"/>
  <c r="AK13613" i="16"/>
  <c r="AK13518" i="16"/>
  <c r="AK13530" i="16"/>
  <c r="AK13542" i="16"/>
  <c r="AK13554" i="16"/>
  <c r="AK13566" i="16"/>
  <c r="AK13578" i="16"/>
  <c r="AK13590" i="16"/>
  <c r="AK13602" i="16"/>
  <c r="AK13614" i="16"/>
  <c r="AK13522" i="16"/>
  <c r="AK13534" i="16"/>
  <c r="AK13546" i="16"/>
  <c r="AK13558" i="16"/>
  <c r="AK13570" i="16"/>
  <c r="AK13582" i="16"/>
  <c r="AK13594" i="16"/>
  <c r="AK13606" i="16"/>
  <c r="AK13523" i="16"/>
  <c r="AK13547" i="16"/>
  <c r="AK13571" i="16"/>
  <c r="AK13595" i="16"/>
  <c r="AK13526" i="16"/>
  <c r="AK13550" i="16"/>
  <c r="AK13574" i="16"/>
  <c r="AK13598" i="16"/>
  <c r="AK13528" i="16"/>
  <c r="AK13552" i="16"/>
  <c r="AK13576" i="16"/>
  <c r="AK13600" i="16"/>
  <c r="AK13531" i="16"/>
  <c r="AK13555" i="16"/>
  <c r="AK13579" i="16"/>
  <c r="AK13603" i="16"/>
  <c r="AK13532" i="16"/>
  <c r="AK13556" i="16"/>
  <c r="AK13580" i="16"/>
  <c r="AK13604" i="16"/>
  <c r="AK13533" i="16"/>
  <c r="AK13557" i="16"/>
  <c r="AK13581" i="16"/>
  <c r="AK13605" i="16"/>
  <c r="AK13535" i="16"/>
  <c r="AK13559" i="16"/>
  <c r="AK13583" i="16"/>
  <c r="AK13607" i="16"/>
  <c r="AK13520" i="16"/>
  <c r="AK13544" i="16"/>
  <c r="AK13568" i="16"/>
  <c r="AK13592" i="16"/>
  <c r="AK13616" i="16"/>
  <c r="AK13586" i="16"/>
  <c r="AK13588" i="16"/>
  <c r="AK13519" i="16"/>
  <c r="AK13591" i="16"/>
  <c r="AK13521" i="16"/>
  <c r="AK13593" i="16"/>
  <c r="AK13538" i="16"/>
  <c r="AK13610" i="16"/>
  <c r="AK13540" i="16"/>
  <c r="AK13612" i="16"/>
  <c r="AK13543" i="16"/>
  <c r="AK13615" i="16"/>
  <c r="AK13545" i="16"/>
  <c r="AK13617" i="16"/>
  <c r="AK13562" i="16"/>
  <c r="AK13567" i="16"/>
  <c r="AK13569" i="16"/>
  <c r="AK13564" i="16"/>
  <c r="N171" i="16"/>
  <c r="AK11628" i="16"/>
  <c r="AK11640" i="16"/>
  <c r="AK11652" i="16"/>
  <c r="AK11664" i="16"/>
  <c r="AK11676" i="16"/>
  <c r="AK11629" i="16"/>
  <c r="AK11641" i="16"/>
  <c r="AK11653" i="16"/>
  <c r="AK11665" i="16"/>
  <c r="AK11677" i="16"/>
  <c r="AK11631" i="16"/>
  <c r="AK11643" i="16"/>
  <c r="AK11655" i="16"/>
  <c r="AK11667" i="16"/>
  <c r="AK11679" i="16"/>
  <c r="AK11632" i="16"/>
  <c r="AK11644" i="16"/>
  <c r="AK11656" i="16"/>
  <c r="AK11668" i="16"/>
  <c r="AK11680" i="16"/>
  <c r="AK11621" i="16"/>
  <c r="AK11633" i="16"/>
  <c r="AK11645" i="16"/>
  <c r="AK11657" i="16"/>
  <c r="AK11669" i="16"/>
  <c r="AK11681" i="16"/>
  <c r="AK11622" i="16"/>
  <c r="AK11634" i="16"/>
  <c r="AK11646" i="16"/>
  <c r="AK11658" i="16"/>
  <c r="AK11670" i="16"/>
  <c r="AK11682" i="16"/>
  <c r="AK11625" i="16"/>
  <c r="AK11637" i="16"/>
  <c r="AK11649" i="16"/>
  <c r="AK11661" i="16"/>
  <c r="AK11673" i="16"/>
  <c r="AK11626" i="16"/>
  <c r="AK11638" i="16"/>
  <c r="AK11650" i="16"/>
  <c r="AK11662" i="16"/>
  <c r="AK11674" i="16"/>
  <c r="AK11654" i="16"/>
  <c r="AK11623" i="16"/>
  <c r="AK11659" i="16"/>
  <c r="AK11624" i="16"/>
  <c r="AK11660" i="16"/>
  <c r="AK11627" i="16"/>
  <c r="AK11663" i="16"/>
  <c r="AK11630" i="16"/>
  <c r="AK11666" i="16"/>
  <c r="AK11635" i="16"/>
  <c r="AK11671" i="16"/>
  <c r="AK11636" i="16"/>
  <c r="AK11672" i="16"/>
  <c r="AK11639" i="16"/>
  <c r="AK11675" i="16"/>
  <c r="AK11648" i="16"/>
  <c r="AK11651" i="16"/>
  <c r="AK11678" i="16"/>
  <c r="AK11642" i="16"/>
  <c r="AK11647" i="16"/>
  <c r="N218" i="16"/>
  <c r="AK14887" i="16"/>
  <c r="AK14899" i="16"/>
  <c r="AK14911" i="16"/>
  <c r="AK14888" i="16"/>
  <c r="AK14900" i="16"/>
  <c r="AK14912" i="16"/>
  <c r="AK14891" i="16"/>
  <c r="AK14903" i="16"/>
  <c r="AK14915" i="16"/>
  <c r="AK14902" i="16"/>
  <c r="AK14918" i="16"/>
  <c r="AK14904" i="16"/>
  <c r="AK14919" i="16"/>
  <c r="AK14890" i="16"/>
  <c r="AK14906" i="16"/>
  <c r="AK14892" i="16"/>
  <c r="AK14907" i="16"/>
  <c r="AK14893" i="16"/>
  <c r="AK14908" i="16"/>
  <c r="AK14894" i="16"/>
  <c r="AK14909" i="16"/>
  <c r="AK14898" i="16"/>
  <c r="AK14916" i="16"/>
  <c r="AK14901" i="16"/>
  <c r="AK14917" i="16"/>
  <c r="AK14889" i="16"/>
  <c r="AK14895" i="16"/>
  <c r="AK14896" i="16"/>
  <c r="AK14897" i="16"/>
  <c r="AK14905" i="16"/>
  <c r="AK14910" i="16"/>
  <c r="AK14913" i="16"/>
  <c r="AK14914" i="16"/>
  <c r="AO206" i="20"/>
  <c r="N226" i="16"/>
  <c r="AK15007" i="16"/>
  <c r="AK15019" i="16"/>
  <c r="AK15031" i="16"/>
  <c r="AK15043" i="16"/>
  <c r="AK15008" i="16"/>
  <c r="AK15020" i="16"/>
  <c r="AK15032" i="16"/>
  <c r="AK15044" i="16"/>
  <c r="AK14999" i="16"/>
  <c r="AK15011" i="16"/>
  <c r="AK15023" i="16"/>
  <c r="AK15035" i="16"/>
  <c r="AK15014" i="16"/>
  <c r="AK15029" i="16"/>
  <c r="AK15046" i="16"/>
  <c r="AK15000" i="16"/>
  <c r="AK15015" i="16"/>
  <c r="AK15030" i="16"/>
  <c r="AK15002" i="16"/>
  <c r="AK15017" i="16"/>
  <c r="AK15034" i="16"/>
  <c r="AK15003" i="16"/>
  <c r="AK15018" i="16"/>
  <c r="AK15036" i="16"/>
  <c r="AK15004" i="16"/>
  <c r="AK15021" i="16"/>
  <c r="AK15037" i="16"/>
  <c r="AK15005" i="16"/>
  <c r="AK15022" i="16"/>
  <c r="AK15038" i="16"/>
  <c r="AK15012" i="16"/>
  <c r="AK15027" i="16"/>
  <c r="AK15042" i="16"/>
  <c r="AK15013" i="16"/>
  <c r="AK15028" i="16"/>
  <c r="AK15045" i="16"/>
  <c r="AK15024" i="16"/>
  <c r="AK15025" i="16"/>
  <c r="AK15026" i="16"/>
  <c r="AK15033" i="16"/>
  <c r="AK15039" i="16"/>
  <c r="AK15040" i="16"/>
  <c r="AK15041" i="16"/>
  <c r="AK15001" i="16"/>
  <c r="AK15006" i="16"/>
  <c r="AK15009" i="16"/>
  <c r="AK15010" i="16"/>
  <c r="AK15016" i="16"/>
  <c r="AO15" i="20"/>
  <c r="N22" i="16"/>
  <c r="AK440" i="16"/>
  <c r="AK452" i="16"/>
  <c r="AK464" i="16"/>
  <c r="AK476" i="16"/>
  <c r="AK488" i="16"/>
  <c r="AK500" i="16"/>
  <c r="AK512" i="16"/>
  <c r="AK524" i="16"/>
  <c r="AK536" i="16"/>
  <c r="AK548" i="16"/>
  <c r="AK445" i="16"/>
  <c r="AK457" i="16"/>
  <c r="AK469" i="16"/>
  <c r="AK481" i="16"/>
  <c r="AK493" i="16"/>
  <c r="AK505" i="16"/>
  <c r="AK517" i="16"/>
  <c r="AK529" i="16"/>
  <c r="AK541" i="16"/>
  <c r="AK553" i="16"/>
  <c r="AK446" i="16"/>
  <c r="AK458" i="16"/>
  <c r="AK470" i="16"/>
  <c r="AK482" i="16"/>
  <c r="AK494" i="16"/>
  <c r="AK506" i="16"/>
  <c r="AK518" i="16"/>
  <c r="AK530" i="16"/>
  <c r="AK542" i="16"/>
  <c r="AK554" i="16"/>
  <c r="AK442" i="16"/>
  <c r="AK459" i="16"/>
  <c r="AK474" i="16"/>
  <c r="AK490" i="16"/>
  <c r="AK507" i="16"/>
  <c r="AK522" i="16"/>
  <c r="AK538" i="16"/>
  <c r="AK555" i="16"/>
  <c r="AK443" i="16"/>
  <c r="AK460" i="16"/>
  <c r="AK475" i="16"/>
  <c r="AK491" i="16"/>
  <c r="AK508" i="16"/>
  <c r="AK523" i="16"/>
  <c r="AK539" i="16"/>
  <c r="AK444" i="16"/>
  <c r="AK461" i="16"/>
  <c r="AK477" i="16"/>
  <c r="AK492" i="16"/>
  <c r="AK509" i="16"/>
  <c r="AK525" i="16"/>
  <c r="AK540" i="16"/>
  <c r="AK447" i="16"/>
  <c r="AK462" i="16"/>
  <c r="AK478" i="16"/>
  <c r="AK495" i="16"/>
  <c r="AK510" i="16"/>
  <c r="AK526" i="16"/>
  <c r="AK543" i="16"/>
  <c r="AK448" i="16"/>
  <c r="AK463" i="16"/>
  <c r="AK479" i="16"/>
  <c r="AK496" i="16"/>
  <c r="AK511" i="16"/>
  <c r="AK527" i="16"/>
  <c r="AK544" i="16"/>
  <c r="AK449" i="16"/>
  <c r="AK465" i="16"/>
  <c r="AK480" i="16"/>
  <c r="AK497" i="16"/>
  <c r="AK513" i="16"/>
  <c r="AK528" i="16"/>
  <c r="AK545" i="16"/>
  <c r="AK450" i="16"/>
  <c r="AK466" i="16"/>
  <c r="AK483" i="16"/>
  <c r="AK498" i="16"/>
  <c r="AK514" i="16"/>
  <c r="AK531" i="16"/>
  <c r="AK546" i="16"/>
  <c r="AK436" i="16"/>
  <c r="AK451" i="16"/>
  <c r="AK467" i="16"/>
  <c r="AK484" i="16"/>
  <c r="AK499" i="16"/>
  <c r="AK515" i="16"/>
  <c r="AK532" i="16"/>
  <c r="AK547" i="16"/>
  <c r="AK437" i="16"/>
  <c r="AK453" i="16"/>
  <c r="AK468" i="16"/>
  <c r="AK485" i="16"/>
  <c r="AK501" i="16"/>
  <c r="AK516" i="16"/>
  <c r="AK533" i="16"/>
  <c r="AK549" i="16"/>
  <c r="AK438" i="16"/>
  <c r="AK454" i="16"/>
  <c r="AK471" i="16"/>
  <c r="AK486" i="16"/>
  <c r="AK502" i="16"/>
  <c r="AK519" i="16"/>
  <c r="AK534" i="16"/>
  <c r="AK550" i="16"/>
  <c r="AK520" i="16"/>
  <c r="AK521" i="16"/>
  <c r="AK439" i="16"/>
  <c r="AK535" i="16"/>
  <c r="AK441" i="16"/>
  <c r="AK537" i="16"/>
  <c r="AK455" i="16"/>
  <c r="AK551" i="16"/>
  <c r="AK456" i="16"/>
  <c r="AK552" i="16"/>
  <c r="AK472" i="16"/>
  <c r="AK473" i="16"/>
  <c r="AK487" i="16"/>
  <c r="AK489" i="16"/>
  <c r="AK503" i="16"/>
  <c r="AK504" i="16"/>
  <c r="AO137" i="20"/>
  <c r="N154" i="16"/>
  <c r="AK9627" i="16"/>
  <c r="AK9639" i="16"/>
  <c r="AK9651" i="16"/>
  <c r="AK9663" i="16"/>
  <c r="AK9628" i="16"/>
  <c r="AK9640" i="16"/>
  <c r="AK9652" i="16"/>
  <c r="AK9664" i="16"/>
  <c r="AK9618" i="16"/>
  <c r="AK9630" i="16"/>
  <c r="AK9642" i="16"/>
  <c r="AK9654" i="16"/>
  <c r="AK9666" i="16"/>
  <c r="AK9619" i="16"/>
  <c r="AK9631" i="16"/>
  <c r="AK9643" i="16"/>
  <c r="AK9655" i="16"/>
  <c r="AK9620" i="16"/>
  <c r="AK9632" i="16"/>
  <c r="AK9644" i="16"/>
  <c r="AK9656" i="16"/>
  <c r="AK9621" i="16"/>
  <c r="AK9633" i="16"/>
  <c r="AK9645" i="16"/>
  <c r="AK9657" i="16"/>
  <c r="AK9624" i="16"/>
  <c r="AK9636" i="16"/>
  <c r="AK9648" i="16"/>
  <c r="AK9660" i="16"/>
  <c r="AK9638" i="16"/>
  <c r="AK9641" i="16"/>
  <c r="AK9617" i="16"/>
  <c r="AK9647" i="16"/>
  <c r="AK9622" i="16"/>
  <c r="AK9649" i="16"/>
  <c r="AK9623" i="16"/>
  <c r="AK9650" i="16"/>
  <c r="AK9625" i="16"/>
  <c r="AK9653" i="16"/>
  <c r="AK9634" i="16"/>
  <c r="AK9661" i="16"/>
  <c r="AK9635" i="16"/>
  <c r="AK9662" i="16"/>
  <c r="AK9626" i="16"/>
  <c r="AK9629" i="16"/>
  <c r="AK9637" i="16"/>
  <c r="AK9646" i="16"/>
  <c r="AK9658" i="16"/>
  <c r="AK9659" i="16"/>
  <c r="AK9665" i="16"/>
  <c r="AO211" i="20"/>
  <c r="N231" i="16"/>
  <c r="AK15175" i="16"/>
  <c r="AK15187" i="16"/>
  <c r="AK15199" i="16"/>
  <c r="AK15211" i="16"/>
  <c r="AK15223" i="16"/>
  <c r="AK15235" i="16"/>
  <c r="AK15247" i="16"/>
  <c r="AK15259" i="16"/>
  <c r="AK15271" i="16"/>
  <c r="AK15283" i="16"/>
  <c r="AK15295" i="16"/>
  <c r="AK15307" i="16"/>
  <c r="AK15319" i="16"/>
  <c r="AK15176" i="16"/>
  <c r="AK15188" i="16"/>
  <c r="AK15200" i="16"/>
  <c r="AK15212" i="16"/>
  <c r="AK15224" i="16"/>
  <c r="AK15236" i="16"/>
  <c r="AK15248" i="16"/>
  <c r="AK15260" i="16"/>
  <c r="AK15272" i="16"/>
  <c r="AK15284" i="16"/>
  <c r="AK15296" i="16"/>
  <c r="AK15308" i="16"/>
  <c r="AK15320" i="16"/>
  <c r="AK15179" i="16"/>
  <c r="AK15191" i="16"/>
  <c r="AK15203" i="16"/>
  <c r="AK15215" i="16"/>
  <c r="AK15227" i="16"/>
  <c r="AK15239" i="16"/>
  <c r="AK15251" i="16"/>
  <c r="AK15263" i="16"/>
  <c r="AK15275" i="16"/>
  <c r="AK15287" i="16"/>
  <c r="AK15299" i="16"/>
  <c r="AK15311" i="16"/>
  <c r="AK15173" i="16"/>
  <c r="AK15190" i="16"/>
  <c r="AK15206" i="16"/>
  <c r="AK15221" i="16"/>
  <c r="AK15238" i="16"/>
  <c r="AK15254" i="16"/>
  <c r="AK15269" i="16"/>
  <c r="AK15286" i="16"/>
  <c r="AK15302" i="16"/>
  <c r="AK15317" i="16"/>
  <c r="AK15174" i="16"/>
  <c r="AK15192" i="16"/>
  <c r="AK15207" i="16"/>
  <c r="AK15222" i="16"/>
  <c r="AK15240" i="16"/>
  <c r="AK15255" i="16"/>
  <c r="AK15270" i="16"/>
  <c r="AK15288" i="16"/>
  <c r="AK15303" i="16"/>
  <c r="AK15318" i="16"/>
  <c r="AK15178" i="16"/>
  <c r="AK15194" i="16"/>
  <c r="AK15209" i="16"/>
  <c r="AK15226" i="16"/>
  <c r="AK15242" i="16"/>
  <c r="AK15257" i="16"/>
  <c r="AK15274" i="16"/>
  <c r="AK15290" i="16"/>
  <c r="AK15305" i="16"/>
  <c r="AK15180" i="16"/>
  <c r="AK15195" i="16"/>
  <c r="AK15210" i="16"/>
  <c r="AK15228" i="16"/>
  <c r="AK15243" i="16"/>
  <c r="AK15258" i="16"/>
  <c r="AK15276" i="16"/>
  <c r="AK15291" i="16"/>
  <c r="AK15306" i="16"/>
  <c r="AK15181" i="16"/>
  <c r="AK15196" i="16"/>
  <c r="AK15213" i="16"/>
  <c r="AK15229" i="16"/>
  <c r="AK15244" i="16"/>
  <c r="AK15261" i="16"/>
  <c r="AK15277" i="16"/>
  <c r="AK15292" i="16"/>
  <c r="AK15309" i="16"/>
  <c r="AK15182" i="16"/>
  <c r="AK15197" i="16"/>
  <c r="AK15214" i="16"/>
  <c r="AK15230" i="16"/>
  <c r="AK15245" i="16"/>
  <c r="AK15262" i="16"/>
  <c r="AK15278" i="16"/>
  <c r="AK15293" i="16"/>
  <c r="AK15310" i="16"/>
  <c r="AK15171" i="16"/>
  <c r="AK15186" i="16"/>
  <c r="AK15204" i="16"/>
  <c r="AK15219" i="16"/>
  <c r="AK15234" i="16"/>
  <c r="AK15252" i="16"/>
  <c r="AK15267" i="16"/>
  <c r="AK15282" i="16"/>
  <c r="AK15300" i="16"/>
  <c r="AK15315" i="16"/>
  <c r="AK15172" i="16"/>
  <c r="AK15205" i="16"/>
  <c r="AK15246" i="16"/>
  <c r="AK15281" i="16"/>
  <c r="AK15208" i="16"/>
  <c r="AK15249" i="16"/>
  <c r="AK15285" i="16"/>
  <c r="AK15170" i="16"/>
  <c r="AK15216" i="16"/>
  <c r="AK15250" i="16"/>
  <c r="AK15289" i="16"/>
  <c r="AK15177" i="16"/>
  <c r="AK15217" i="16"/>
  <c r="AK15253" i="16"/>
  <c r="AK15294" i="16"/>
  <c r="AK15183" i="16"/>
  <c r="AK15218" i="16"/>
  <c r="AK15256" i="16"/>
  <c r="AK15297" i="16"/>
  <c r="AK15184" i="16"/>
  <c r="AK15220" i="16"/>
  <c r="AK15264" i="16"/>
  <c r="AK15298" i="16"/>
  <c r="AK15185" i="16"/>
  <c r="AK15225" i="16"/>
  <c r="AK15265" i="16"/>
  <c r="AK15301" i="16"/>
  <c r="AK15189" i="16"/>
  <c r="AK15231" i="16"/>
  <c r="AK15266" i="16"/>
  <c r="AK15304" i="16"/>
  <c r="AK15193" i="16"/>
  <c r="AK15232" i="16"/>
  <c r="AK15268" i="16"/>
  <c r="AK15312" i="16"/>
  <c r="AK15198" i="16"/>
  <c r="AK15233" i="16"/>
  <c r="AK15273" i="16"/>
  <c r="AK15313" i="16"/>
  <c r="AK15241" i="16"/>
  <c r="AK15316" i="16"/>
  <c r="AK15201" i="16"/>
  <c r="AK15237" i="16"/>
  <c r="AK15279" i="16"/>
  <c r="AK15314" i="16"/>
  <c r="AK15202" i="16"/>
  <c r="AK15280" i="16"/>
  <c r="N35" i="16"/>
  <c r="AK1533" i="16"/>
  <c r="AK1545" i="16"/>
  <c r="AK1557" i="16"/>
  <c r="AK1569" i="16"/>
  <c r="AK1534" i="16"/>
  <c r="AK1546" i="16"/>
  <c r="AK1558" i="16"/>
  <c r="AK1570" i="16"/>
  <c r="AK1535" i="16"/>
  <c r="AK1547" i="16"/>
  <c r="AK1559" i="16"/>
  <c r="AK1571" i="16"/>
  <c r="AK1536" i="16"/>
  <c r="AK1548" i="16"/>
  <c r="AK1560" i="16"/>
  <c r="AK1572" i="16"/>
  <c r="AK1537" i="16"/>
  <c r="AK1549" i="16"/>
  <c r="AK1561" i="16"/>
  <c r="AK1573" i="16"/>
  <c r="AK1526" i="16"/>
  <c r="AK1538" i="16"/>
  <c r="AK1550" i="16"/>
  <c r="AK1562" i="16"/>
  <c r="AK1527" i="16"/>
  <c r="AK1539" i="16"/>
  <c r="AK1551" i="16"/>
  <c r="AK1563" i="16"/>
  <c r="AK1528" i="16"/>
  <c r="AK1540" i="16"/>
  <c r="AK1552" i="16"/>
  <c r="AK1564" i="16"/>
  <c r="AK1529" i="16"/>
  <c r="AK1541" i="16"/>
  <c r="AK1553" i="16"/>
  <c r="AK1565" i="16"/>
  <c r="AK1530" i="16"/>
  <c r="AK1542" i="16"/>
  <c r="AK1554" i="16"/>
  <c r="AK1566" i="16"/>
  <c r="AK1555" i="16"/>
  <c r="AK1556" i="16"/>
  <c r="AK1567" i="16"/>
  <c r="AK1568" i="16"/>
  <c r="AK1531" i="16"/>
  <c r="AK1543" i="16"/>
  <c r="AK1544" i="16"/>
  <c r="AK1532" i="16"/>
  <c r="AO158" i="20"/>
  <c r="AK284" i="16"/>
  <c r="N18" i="16"/>
  <c r="AK282" i="16"/>
  <c r="AK283" i="16"/>
  <c r="AK285" i="16"/>
  <c r="AK280" i="16"/>
  <c r="AK281" i="16"/>
  <c r="N210" i="16"/>
  <c r="AK14487" i="16"/>
  <c r="AK14488" i="16"/>
  <c r="N167" i="16"/>
  <c r="AK10648" i="16"/>
  <c r="AK10660" i="16"/>
  <c r="AK10672" i="16"/>
  <c r="AK10684" i="16"/>
  <c r="AK10649" i="16"/>
  <c r="AK10661" i="16"/>
  <c r="AK10673" i="16"/>
  <c r="AK10685" i="16"/>
  <c r="AK10651" i="16"/>
  <c r="AK10663" i="16"/>
  <c r="AK10675" i="16"/>
  <c r="AK10652" i="16"/>
  <c r="AK10664" i="16"/>
  <c r="AK10676" i="16"/>
  <c r="AK10653" i="16"/>
  <c r="AK10665" i="16"/>
  <c r="AK10677" i="16"/>
  <c r="AK10654" i="16"/>
  <c r="AK10666" i="16"/>
  <c r="AK10678" i="16"/>
  <c r="AK10645" i="16"/>
  <c r="AK10657" i="16"/>
  <c r="AK10669" i="16"/>
  <c r="AK10681" i="16"/>
  <c r="AK10646" i="16"/>
  <c r="AK10658" i="16"/>
  <c r="AK10670" i="16"/>
  <c r="AK10682" i="16"/>
  <c r="AK10643" i="16"/>
  <c r="AK10679" i="16"/>
  <c r="AK10644" i="16"/>
  <c r="AK10680" i="16"/>
  <c r="AK10647" i="16"/>
  <c r="AK10683" i="16"/>
  <c r="AK10650" i="16"/>
  <c r="AK10655" i="16"/>
  <c r="AK10656" i="16"/>
  <c r="AK10659" i="16"/>
  <c r="AK10662" i="16"/>
  <c r="AK10667" i="16"/>
  <c r="AK10668" i="16"/>
  <c r="AK10671" i="16"/>
  <c r="AK10674" i="16"/>
  <c r="N134" i="16"/>
  <c r="AK8319" i="16"/>
  <c r="AK8318" i="16"/>
  <c r="N214" i="16"/>
  <c r="AK14678" i="16"/>
  <c r="AK14679" i="16"/>
  <c r="AK14681" i="16"/>
  <c r="AK14676" i="16"/>
  <c r="AK14677" i="16"/>
  <c r="AK14680" i="16"/>
  <c r="N141" i="16"/>
  <c r="AK8547" i="16"/>
  <c r="AK8559" i="16"/>
  <c r="AK8571" i="16"/>
  <c r="AK8583" i="16"/>
  <c r="AK8595" i="16"/>
  <c r="AK8607" i="16"/>
  <c r="AK8619" i="16"/>
  <c r="AK8548" i="16"/>
  <c r="AK8560" i="16"/>
  <c r="AK8572" i="16"/>
  <c r="AK8584" i="16"/>
  <c r="AK8596" i="16"/>
  <c r="AK8608" i="16"/>
  <c r="AK8620" i="16"/>
  <c r="AK8550" i="16"/>
  <c r="AK8562" i="16"/>
  <c r="AK8574" i="16"/>
  <c r="AK8586" i="16"/>
  <c r="AK8598" i="16"/>
  <c r="AK8610" i="16"/>
  <c r="AK8551" i="16"/>
  <c r="AK8563" i="16"/>
  <c r="AK8575" i="16"/>
  <c r="AK8587" i="16"/>
  <c r="AK8599" i="16"/>
  <c r="AK8611" i="16"/>
  <c r="AK8552" i="16"/>
  <c r="AK8564" i="16"/>
  <c r="AK8576" i="16"/>
  <c r="AK8588" i="16"/>
  <c r="AK8600" i="16"/>
  <c r="AK8612" i="16"/>
  <c r="AK8553" i="16"/>
  <c r="AK8565" i="16"/>
  <c r="AK8577" i="16"/>
  <c r="AK8589" i="16"/>
  <c r="AK8601" i="16"/>
  <c r="AK8613" i="16"/>
  <c r="AK8556" i="16"/>
  <c r="AK8568" i="16"/>
  <c r="AK8580" i="16"/>
  <c r="AK8592" i="16"/>
  <c r="AK8604" i="16"/>
  <c r="AK8616" i="16"/>
  <c r="AK8545" i="16"/>
  <c r="AK8573" i="16"/>
  <c r="AK8603" i="16"/>
  <c r="AK8546" i="16"/>
  <c r="AK8578" i="16"/>
  <c r="AK8605" i="16"/>
  <c r="AK8549" i="16"/>
  <c r="AK8579" i="16"/>
  <c r="AK8606" i="16"/>
  <c r="AK8554" i="16"/>
  <c r="AK8581" i="16"/>
  <c r="AK8609" i="16"/>
  <c r="AK8555" i="16"/>
  <c r="AK8582" i="16"/>
  <c r="AK8614" i="16"/>
  <c r="AK8557" i="16"/>
  <c r="AK8585" i="16"/>
  <c r="AK8615" i="16"/>
  <c r="AK8558" i="16"/>
  <c r="AK8590" i="16"/>
  <c r="AK8617" i="16"/>
  <c r="AK8561" i="16"/>
  <c r="AK8591" i="16"/>
  <c r="AK8618" i="16"/>
  <c r="AK8566" i="16"/>
  <c r="AK8593" i="16"/>
  <c r="AK8567" i="16"/>
  <c r="AK8594" i="16"/>
  <c r="AK8569" i="16"/>
  <c r="AK8597" i="16"/>
  <c r="AK8570" i="16"/>
  <c r="AK8602" i="16"/>
  <c r="N205" i="16"/>
  <c r="AK14419" i="16"/>
  <c r="AK14431" i="16"/>
  <c r="AK14420" i="16"/>
  <c r="AK14432" i="16"/>
  <c r="AK14410" i="16"/>
  <c r="AK14422" i="16"/>
  <c r="AK14434" i="16"/>
  <c r="AK14411" i="16"/>
  <c r="AK14423" i="16"/>
  <c r="AK14435" i="16"/>
  <c r="AK14413" i="16"/>
  <c r="AK14425" i="16"/>
  <c r="AK14437" i="16"/>
  <c r="AK14417" i="16"/>
  <c r="AK14429" i="16"/>
  <c r="AK14441" i="16"/>
  <c r="AK14412" i="16"/>
  <c r="AK14436" i="16"/>
  <c r="AK14414" i="16"/>
  <c r="AK14438" i="16"/>
  <c r="AK14415" i="16"/>
  <c r="AK14439" i="16"/>
  <c r="AK14416" i="16"/>
  <c r="AK14440" i="16"/>
  <c r="AK14418" i="16"/>
  <c r="AK14442" i="16"/>
  <c r="AK14421" i="16"/>
  <c r="AK14424" i="16"/>
  <c r="AK14426" i="16"/>
  <c r="AK14427" i="16"/>
  <c r="AK14430" i="16"/>
  <c r="AK14409" i="16"/>
  <c r="AK14433" i="16"/>
  <c r="AK14428" i="16"/>
  <c r="AO178" i="20"/>
  <c r="N195" i="16"/>
  <c r="AK13260" i="16"/>
  <c r="AK13272" i="16"/>
  <c r="AK13284" i="16"/>
  <c r="AK13296" i="16"/>
  <c r="AK13308" i="16"/>
  <c r="AK13320" i="16"/>
  <c r="AK13332" i="16"/>
  <c r="AK13261" i="16"/>
  <c r="AK13273" i="16"/>
  <c r="AK13285" i="16"/>
  <c r="AK13297" i="16"/>
  <c r="AK13309" i="16"/>
  <c r="AK13321" i="16"/>
  <c r="AK13333" i="16"/>
  <c r="AK13263" i="16"/>
  <c r="AK13275" i="16"/>
  <c r="AK13287" i="16"/>
  <c r="AK13299" i="16"/>
  <c r="AK13311" i="16"/>
  <c r="AK13323" i="16"/>
  <c r="AK13335" i="16"/>
  <c r="AK13265" i="16"/>
  <c r="AK13277" i="16"/>
  <c r="AK13289" i="16"/>
  <c r="AK13301" i="16"/>
  <c r="AK13313" i="16"/>
  <c r="AK13325" i="16"/>
  <c r="AK13266" i="16"/>
  <c r="AK13278" i="16"/>
  <c r="AK13290" i="16"/>
  <c r="AK13302" i="16"/>
  <c r="AK13314" i="16"/>
  <c r="AK13326" i="16"/>
  <c r="AK13258" i="16"/>
  <c r="AK13270" i="16"/>
  <c r="AK13282" i="16"/>
  <c r="AK13294" i="16"/>
  <c r="AK13306" i="16"/>
  <c r="AK13318" i="16"/>
  <c r="AK13330" i="16"/>
  <c r="AK13259" i="16"/>
  <c r="AK13283" i="16"/>
  <c r="AK13307" i="16"/>
  <c r="AK13331" i="16"/>
  <c r="AK13262" i="16"/>
  <c r="AK13286" i="16"/>
  <c r="AK13310" i="16"/>
  <c r="AK13334" i="16"/>
  <c r="AK13264" i="16"/>
  <c r="AK13288" i="16"/>
  <c r="AK13312" i="16"/>
  <c r="AK13267" i="16"/>
  <c r="AK13291" i="16"/>
  <c r="AK13315" i="16"/>
  <c r="AK13268" i="16"/>
  <c r="AK13292" i="16"/>
  <c r="AK13316" i="16"/>
  <c r="AK13269" i="16"/>
  <c r="AK13293" i="16"/>
  <c r="AK13317" i="16"/>
  <c r="AK13271" i="16"/>
  <c r="AK13295" i="16"/>
  <c r="AK13319" i="16"/>
  <c r="AK13280" i="16"/>
  <c r="AK13304" i="16"/>
  <c r="AK13328" i="16"/>
  <c r="AK13298" i="16"/>
  <c r="AK13300" i="16"/>
  <c r="AK13303" i="16"/>
  <c r="AK13305" i="16"/>
  <c r="AK13322" i="16"/>
  <c r="AK13324" i="16"/>
  <c r="AK13327" i="16"/>
  <c r="AK13329" i="16"/>
  <c r="AK13274" i="16"/>
  <c r="AK13279" i="16"/>
  <c r="AK13281" i="16"/>
  <c r="AK13276" i="16"/>
  <c r="N72" i="16"/>
  <c r="AK3876" i="16"/>
  <c r="AK3888" i="16"/>
  <c r="AK3877" i="16"/>
  <c r="AK3889" i="16"/>
  <c r="AK3879" i="16"/>
  <c r="AK3891" i="16"/>
  <c r="AK3880" i="16"/>
  <c r="AK3892" i="16"/>
  <c r="AK3881" i="16"/>
  <c r="AK3893" i="16"/>
  <c r="AK3882" i="16"/>
  <c r="AK3894" i="16"/>
  <c r="AK3873" i="16"/>
  <c r="AK3885" i="16"/>
  <c r="AK3874" i="16"/>
  <c r="AK3886" i="16"/>
  <c r="AK3887" i="16"/>
  <c r="AK3890" i="16"/>
  <c r="AK3875" i="16"/>
  <c r="AK3878" i="16"/>
  <c r="AK3883" i="16"/>
  <c r="AK3884" i="16"/>
  <c r="AO140" i="20"/>
  <c r="N157" i="16"/>
  <c r="AK9831" i="16"/>
  <c r="AK9843" i="16"/>
  <c r="AK9832" i="16"/>
  <c r="AK9844" i="16"/>
  <c r="AK9834" i="16"/>
  <c r="AK9846" i="16"/>
  <c r="AK9823" i="16"/>
  <c r="AK9835" i="16"/>
  <c r="AK9824" i="16"/>
  <c r="AK9836" i="16"/>
  <c r="AK9825" i="16"/>
  <c r="AK9837" i="16"/>
  <c r="AK9828" i="16"/>
  <c r="AK9840" i="16"/>
  <c r="AK9841" i="16"/>
  <c r="AK9856" i="16"/>
  <c r="AK9868" i="16"/>
  <c r="AK9880" i="16"/>
  <c r="AK9892" i="16"/>
  <c r="AK9842" i="16"/>
  <c r="AK9857" i="16"/>
  <c r="AK9869" i="16"/>
  <c r="AK9881" i="16"/>
  <c r="AK9893" i="16"/>
  <c r="AK9847" i="16"/>
  <c r="AK9859" i="16"/>
  <c r="AK9871" i="16"/>
  <c r="AK9883" i="16"/>
  <c r="AK9895" i="16"/>
  <c r="AK9848" i="16"/>
  <c r="AK9860" i="16"/>
  <c r="AK9872" i="16"/>
  <c r="AK9884" i="16"/>
  <c r="AK9896" i="16"/>
  <c r="AK9826" i="16"/>
  <c r="AK9849" i="16"/>
  <c r="AK9861" i="16"/>
  <c r="AK9873" i="16"/>
  <c r="AK9885" i="16"/>
  <c r="AK9897" i="16"/>
  <c r="AK9827" i="16"/>
  <c r="AK9850" i="16"/>
  <c r="AK9862" i="16"/>
  <c r="AK9874" i="16"/>
  <c r="AK9886" i="16"/>
  <c r="AK9898" i="16"/>
  <c r="AK9833" i="16"/>
  <c r="AK9853" i="16"/>
  <c r="AK9865" i="16"/>
  <c r="AK9877" i="16"/>
  <c r="AK9889" i="16"/>
  <c r="AK9838" i="16"/>
  <c r="AK9854" i="16"/>
  <c r="AK9866" i="16"/>
  <c r="AK9878" i="16"/>
  <c r="AK9890" i="16"/>
  <c r="AK9851" i="16"/>
  <c r="AK9887" i="16"/>
  <c r="AK9852" i="16"/>
  <c r="AK9888" i="16"/>
  <c r="AK9855" i="16"/>
  <c r="AK9891" i="16"/>
  <c r="AK9858" i="16"/>
  <c r="AK9894" i="16"/>
  <c r="AK9863" i="16"/>
  <c r="AK9899" i="16"/>
  <c r="AK9864" i="16"/>
  <c r="AK9900" i="16"/>
  <c r="AK9867" i="16"/>
  <c r="AK9870" i="16"/>
  <c r="AK9829" i="16"/>
  <c r="AK9875" i="16"/>
  <c r="AK9830" i="16"/>
  <c r="AK9876" i="16"/>
  <c r="AK9839" i="16"/>
  <c r="AK9879" i="16"/>
  <c r="AK9845" i="16"/>
  <c r="AK9882" i="16"/>
  <c r="AO161" i="20"/>
  <c r="N178" i="16"/>
  <c r="AK12528" i="16"/>
  <c r="AK12540" i="16"/>
  <c r="AK12552" i="16"/>
  <c r="AK12564" i="16"/>
  <c r="AK12576" i="16"/>
  <c r="AK12588" i="16"/>
  <c r="AK12600" i="16"/>
  <c r="AK12612" i="16"/>
  <c r="AK12624" i="16"/>
  <c r="AK12636" i="16"/>
  <c r="AK12648" i="16"/>
  <c r="AK12660" i="16"/>
  <c r="AK12672" i="16"/>
  <c r="AK12529" i="16"/>
  <c r="AK12541" i="16"/>
  <c r="AK12531" i="16"/>
  <c r="AK12543" i="16"/>
  <c r="AK12555" i="16"/>
  <c r="AK12567" i="16"/>
  <c r="AK12579" i="16"/>
  <c r="AK12591" i="16"/>
  <c r="AK12603" i="16"/>
  <c r="AK12615" i="16"/>
  <c r="AK12627" i="16"/>
  <c r="AK12639" i="16"/>
  <c r="AK12651" i="16"/>
  <c r="AK12663" i="16"/>
  <c r="AK12675" i="16"/>
  <c r="AK12532" i="16"/>
  <c r="AK12544" i="16"/>
  <c r="AK12556" i="16"/>
  <c r="AK12568" i="16"/>
  <c r="AK12580" i="16"/>
  <c r="AK12592" i="16"/>
  <c r="AK12604" i="16"/>
  <c r="AK12616" i="16"/>
  <c r="AK12628" i="16"/>
  <c r="AK12640" i="16"/>
  <c r="AK12652" i="16"/>
  <c r="AK12664" i="16"/>
  <c r="AK12676" i="16"/>
  <c r="AK12533" i="16"/>
  <c r="AK12545" i="16"/>
  <c r="AK12557" i="16"/>
  <c r="AK12569" i="16"/>
  <c r="AK12581" i="16"/>
  <c r="AK12593" i="16"/>
  <c r="AK12605" i="16"/>
  <c r="AK12617" i="16"/>
  <c r="AK12629" i="16"/>
  <c r="AK12641" i="16"/>
  <c r="AK12653" i="16"/>
  <c r="AK12665" i="16"/>
  <c r="AK12537" i="16"/>
  <c r="AK12549" i="16"/>
  <c r="AK12561" i="16"/>
  <c r="AK12573" i="16"/>
  <c r="AK12585" i="16"/>
  <c r="AK12597" i="16"/>
  <c r="AK12609" i="16"/>
  <c r="AK12621" i="16"/>
  <c r="AK12633" i="16"/>
  <c r="AK12645" i="16"/>
  <c r="AK12657" i="16"/>
  <c r="AK12669" i="16"/>
  <c r="AK12526" i="16"/>
  <c r="AK12538" i="16"/>
  <c r="AK12550" i="16"/>
  <c r="AK12562" i="16"/>
  <c r="AK12574" i="16"/>
  <c r="AK12586" i="16"/>
  <c r="AK12598" i="16"/>
  <c r="AK12610" i="16"/>
  <c r="AK12622" i="16"/>
  <c r="AK12634" i="16"/>
  <c r="AK12646" i="16"/>
  <c r="AK12658" i="16"/>
  <c r="AK12670" i="16"/>
  <c r="AK12530" i="16"/>
  <c r="AK12558" i="16"/>
  <c r="AK12582" i="16"/>
  <c r="AK12606" i="16"/>
  <c r="AK12630" i="16"/>
  <c r="AK12654" i="16"/>
  <c r="AK12534" i="16"/>
  <c r="AK12559" i="16"/>
  <c r="AK12583" i="16"/>
  <c r="AK12607" i="16"/>
  <c r="AK12631" i="16"/>
  <c r="AK12655" i="16"/>
  <c r="AK12536" i="16"/>
  <c r="AK12563" i="16"/>
  <c r="AK12587" i="16"/>
  <c r="AK12611" i="16"/>
  <c r="AK12635" i="16"/>
  <c r="AK12659" i="16"/>
  <c r="AK12539" i="16"/>
  <c r="AK12565" i="16"/>
  <c r="AK12589" i="16"/>
  <c r="AK12613" i="16"/>
  <c r="AK12637" i="16"/>
  <c r="AK12661" i="16"/>
  <c r="AK12542" i="16"/>
  <c r="AK12566" i="16"/>
  <c r="AK12590" i="16"/>
  <c r="AK12614" i="16"/>
  <c r="AK12638" i="16"/>
  <c r="AK12662" i="16"/>
  <c r="AK12546" i="16"/>
  <c r="AK12570" i="16"/>
  <c r="AK12594" i="16"/>
  <c r="AK12618" i="16"/>
  <c r="AK12642" i="16"/>
  <c r="AK12666" i="16"/>
  <c r="AK12553" i="16"/>
  <c r="AK12577" i="16"/>
  <c r="AK12601" i="16"/>
  <c r="AK12625" i="16"/>
  <c r="AK12649" i="16"/>
  <c r="AK12673" i="16"/>
  <c r="AK12527" i="16"/>
  <c r="AK12554" i="16"/>
  <c r="AK12578" i="16"/>
  <c r="AK12602" i="16"/>
  <c r="AK12626" i="16"/>
  <c r="AK12650" i="16"/>
  <c r="AK12674" i="16"/>
  <c r="AK12584" i="16"/>
  <c r="AK12656" i="16"/>
  <c r="AK12595" i="16"/>
  <c r="AK12667" i="16"/>
  <c r="AK12596" i="16"/>
  <c r="AK12668" i="16"/>
  <c r="AK12599" i="16"/>
  <c r="AK12671" i="16"/>
  <c r="AK12535" i="16"/>
  <c r="AK12608" i="16"/>
  <c r="AK12547" i="16"/>
  <c r="AK12619" i="16"/>
  <c r="AK12548" i="16"/>
  <c r="AK12620" i="16"/>
  <c r="AK12551" i="16"/>
  <c r="AK12623" i="16"/>
  <c r="AK12560" i="16"/>
  <c r="AK12632" i="16"/>
  <c r="AK12572" i="16"/>
  <c r="AK12644" i="16"/>
  <c r="AK12571" i="16"/>
  <c r="AK12575" i="16"/>
  <c r="AK12643" i="16"/>
  <c r="AK12647" i="16"/>
  <c r="AO76" i="20"/>
  <c r="N146" i="16"/>
  <c r="AK9015" i="16"/>
  <c r="AK9027" i="16"/>
  <c r="AK9039" i="16"/>
  <c r="AK9051" i="16"/>
  <c r="AK9063" i="16"/>
  <c r="AK9075" i="16"/>
  <c r="AK9087" i="16"/>
  <c r="AK9099" i="16"/>
  <c r="AK9111" i="16"/>
  <c r="AK9016" i="16"/>
  <c r="AK9028" i="16"/>
  <c r="AK9040" i="16"/>
  <c r="AK9052" i="16"/>
  <c r="AK9064" i="16"/>
  <c r="AK9076" i="16"/>
  <c r="AK9088" i="16"/>
  <c r="AK9100" i="16"/>
  <c r="AK9112" i="16"/>
  <c r="AK9018" i="16"/>
  <c r="AK9030" i="16"/>
  <c r="AK9042" i="16"/>
  <c r="AK9054" i="16"/>
  <c r="AK9066" i="16"/>
  <c r="AK9078" i="16"/>
  <c r="AK9090" i="16"/>
  <c r="AK9102" i="16"/>
  <c r="AK9114" i="16"/>
  <c r="AK9019" i="16"/>
  <c r="AK9031" i="16"/>
  <c r="AK9043" i="16"/>
  <c r="AK9055" i="16"/>
  <c r="AK9067" i="16"/>
  <c r="AK9079" i="16"/>
  <c r="AK9091" i="16"/>
  <c r="AK9103" i="16"/>
  <c r="AK9020" i="16"/>
  <c r="AK9032" i="16"/>
  <c r="AK9044" i="16"/>
  <c r="AK9056" i="16"/>
  <c r="AK9068" i="16"/>
  <c r="AK9080" i="16"/>
  <c r="AK9092" i="16"/>
  <c r="AK9104" i="16"/>
  <c r="AK9021" i="16"/>
  <c r="AK9033" i="16"/>
  <c r="AK9045" i="16"/>
  <c r="AK9057" i="16"/>
  <c r="AK9069" i="16"/>
  <c r="AK9081" i="16"/>
  <c r="AK9093" i="16"/>
  <c r="AK9105" i="16"/>
  <c r="AK9012" i="16"/>
  <c r="AK9024" i="16"/>
  <c r="AK9036" i="16"/>
  <c r="AK9048" i="16"/>
  <c r="AK9060" i="16"/>
  <c r="AK9072" i="16"/>
  <c r="AK9084" i="16"/>
  <c r="AK9096" i="16"/>
  <c r="AK9108" i="16"/>
  <c r="AK9035" i="16"/>
  <c r="AK9062" i="16"/>
  <c r="AK9094" i="16"/>
  <c r="AK9037" i="16"/>
  <c r="AK9065" i="16"/>
  <c r="AK9095" i="16"/>
  <c r="AK9038" i="16"/>
  <c r="AK9070" i="16"/>
  <c r="AK9097" i="16"/>
  <c r="AK9013" i="16"/>
  <c r="AK9041" i="16"/>
  <c r="AK9071" i="16"/>
  <c r="AK9098" i="16"/>
  <c r="AK9014" i="16"/>
  <c r="AK9046" i="16"/>
  <c r="AK9073" i="16"/>
  <c r="AK9101" i="16"/>
  <c r="AK9017" i="16"/>
  <c r="AK9047" i="16"/>
  <c r="AK9074" i="16"/>
  <c r="AK9106" i="16"/>
  <c r="AK9022" i="16"/>
  <c r="AK9049" i="16"/>
  <c r="AK9077" i="16"/>
  <c r="AK9107" i="16"/>
  <c r="AK9023" i="16"/>
  <c r="AK9050" i="16"/>
  <c r="AK9082" i="16"/>
  <c r="AK9109" i="16"/>
  <c r="AK9025" i="16"/>
  <c r="AK9053" i="16"/>
  <c r="AK9083" i="16"/>
  <c r="AK9110" i="16"/>
  <c r="AK9026" i="16"/>
  <c r="AK9058" i="16"/>
  <c r="AK9085" i="16"/>
  <c r="AK9113" i="16"/>
  <c r="AK9029" i="16"/>
  <c r="AK9059" i="16"/>
  <c r="AK9086" i="16"/>
  <c r="AK9034" i="16"/>
  <c r="AK9061" i="16"/>
  <c r="AK9089" i="16"/>
  <c r="N247" i="16"/>
  <c r="AK16605" i="16"/>
  <c r="AK16617" i="16"/>
  <c r="AK16629" i="16"/>
  <c r="AK16641" i="16"/>
  <c r="AK16653" i="16"/>
  <c r="AK16665" i="16"/>
  <c r="AK16677" i="16"/>
  <c r="AK16689" i="16"/>
  <c r="AK16701" i="16"/>
  <c r="AK16713" i="16"/>
  <c r="AK16725" i="16"/>
  <c r="AK16737" i="16"/>
  <c r="AK16749" i="16"/>
  <c r="AK16761" i="16"/>
  <c r="AK16773" i="16"/>
  <c r="AK16607" i="16"/>
  <c r="AK16631" i="16"/>
  <c r="AK16606" i="16"/>
  <c r="AK16618" i="16"/>
  <c r="AK16630" i="16"/>
  <c r="AK16642" i="16"/>
  <c r="AK16654" i="16"/>
  <c r="AK16666" i="16"/>
  <c r="AK16678" i="16"/>
  <c r="AK16690" i="16"/>
  <c r="AK16702" i="16"/>
  <c r="AK16714" i="16"/>
  <c r="AK16726" i="16"/>
  <c r="AK16738" i="16"/>
  <c r="AK16750" i="16"/>
  <c r="AK16762" i="16"/>
  <c r="AK16619" i="16"/>
  <c r="AK16643" i="16"/>
  <c r="AK16596" i="16"/>
  <c r="AK16608" i="16"/>
  <c r="AK16620" i="16"/>
  <c r="AK16632" i="16"/>
  <c r="AK16644" i="16"/>
  <c r="AK16656" i="16"/>
  <c r="AK16668" i="16"/>
  <c r="AK16680" i="16"/>
  <c r="AK16692" i="16"/>
  <c r="AK16704" i="16"/>
  <c r="AK16716" i="16"/>
  <c r="AK16728" i="16"/>
  <c r="AK16740" i="16"/>
  <c r="AK16752" i="16"/>
  <c r="AK16764" i="16"/>
  <c r="AK16624" i="16"/>
  <c r="AK16672" i="16"/>
  <c r="AK16720" i="16"/>
  <c r="AK16597" i="16"/>
  <c r="AK16609" i="16"/>
  <c r="AK16621" i="16"/>
  <c r="AK16633" i="16"/>
  <c r="AK16645" i="16"/>
  <c r="AK16657" i="16"/>
  <c r="AK16669" i="16"/>
  <c r="AK16681" i="16"/>
  <c r="AK16693" i="16"/>
  <c r="AK16705" i="16"/>
  <c r="AK16717" i="16"/>
  <c r="AK16729" i="16"/>
  <c r="AK16741" i="16"/>
  <c r="AK16753" i="16"/>
  <c r="AK16765" i="16"/>
  <c r="AK16600" i="16"/>
  <c r="AK16660" i="16"/>
  <c r="AK16708" i="16"/>
  <c r="AK16756" i="16"/>
  <c r="AK16598" i="16"/>
  <c r="AK16610" i="16"/>
  <c r="AK16622" i="16"/>
  <c r="AK16634" i="16"/>
  <c r="AK16646" i="16"/>
  <c r="AK16658" i="16"/>
  <c r="AK16670" i="16"/>
  <c r="AK16682" i="16"/>
  <c r="AK16694" i="16"/>
  <c r="AK16706" i="16"/>
  <c r="AK16718" i="16"/>
  <c r="AK16730" i="16"/>
  <c r="AK16742" i="16"/>
  <c r="AK16754" i="16"/>
  <c r="AK16766" i="16"/>
  <c r="AK16636" i="16"/>
  <c r="AK16696" i="16"/>
  <c r="AK16744" i="16"/>
  <c r="AK16599" i="16"/>
  <c r="AK16611" i="16"/>
  <c r="AK16623" i="16"/>
  <c r="AK16635" i="16"/>
  <c r="AK16647" i="16"/>
  <c r="AK16659" i="16"/>
  <c r="AK16671" i="16"/>
  <c r="AK16683" i="16"/>
  <c r="AK16695" i="16"/>
  <c r="AK16707" i="16"/>
  <c r="AK16719" i="16"/>
  <c r="AK16731" i="16"/>
  <c r="AK16743" i="16"/>
  <c r="AK16755" i="16"/>
  <c r="AK16767" i="16"/>
  <c r="AK16612" i="16"/>
  <c r="AK16684" i="16"/>
  <c r="AK16732" i="16"/>
  <c r="AK16768" i="16"/>
  <c r="AK16648" i="16"/>
  <c r="AK16602" i="16"/>
  <c r="AK16614" i="16"/>
  <c r="AK16626" i="16"/>
  <c r="AK16638" i="16"/>
  <c r="AK16650" i="16"/>
  <c r="AK16662" i="16"/>
  <c r="AK16674" i="16"/>
  <c r="AK16686" i="16"/>
  <c r="AK16698" i="16"/>
  <c r="AK16710" i="16"/>
  <c r="AK16722" i="16"/>
  <c r="AK16734" i="16"/>
  <c r="AK16746" i="16"/>
  <c r="AK16758" i="16"/>
  <c r="AK16770" i="16"/>
  <c r="AK16603" i="16"/>
  <c r="AK16615" i="16"/>
  <c r="AK16627" i="16"/>
  <c r="AK16639" i="16"/>
  <c r="AK16651" i="16"/>
  <c r="AK16663" i="16"/>
  <c r="AK16675" i="16"/>
  <c r="AK16687" i="16"/>
  <c r="AK16699" i="16"/>
  <c r="AK16711" i="16"/>
  <c r="AK16723" i="16"/>
  <c r="AK16735" i="16"/>
  <c r="AK16747" i="16"/>
  <c r="AK16759" i="16"/>
  <c r="AK16771" i="16"/>
  <c r="AK16655" i="16"/>
  <c r="AK16703" i="16"/>
  <c r="AK16751" i="16"/>
  <c r="AK16601" i="16"/>
  <c r="AK16712" i="16"/>
  <c r="AK16661" i="16"/>
  <c r="AK16709" i="16"/>
  <c r="AK16757" i="16"/>
  <c r="AK16664" i="16"/>
  <c r="AK16760" i="16"/>
  <c r="AK16604" i="16"/>
  <c r="AK16667" i="16"/>
  <c r="AK16715" i="16"/>
  <c r="AK16763" i="16"/>
  <c r="AK16637" i="16"/>
  <c r="AK16613" i="16"/>
  <c r="AK16673" i="16"/>
  <c r="AK16721" i="16"/>
  <c r="AK16769" i="16"/>
  <c r="AK16628" i="16"/>
  <c r="AK16616" i="16"/>
  <c r="AK16676" i="16"/>
  <c r="AK16724" i="16"/>
  <c r="AK16772" i="16"/>
  <c r="AK16733" i="16"/>
  <c r="AK16688" i="16"/>
  <c r="AK16625" i="16"/>
  <c r="AK16679" i="16"/>
  <c r="AK16727" i="16"/>
  <c r="AK16685" i="16"/>
  <c r="AK16736" i="16"/>
  <c r="AK16640" i="16"/>
  <c r="AK16691" i="16"/>
  <c r="AK16739" i="16"/>
  <c r="AK16652" i="16"/>
  <c r="AK16748" i="16"/>
  <c r="AK16649" i="16"/>
  <c r="AK16697" i="16"/>
  <c r="AK16745" i="16"/>
  <c r="AK16700" i="16"/>
  <c r="N224" i="16"/>
  <c r="AK14971" i="16"/>
  <c r="AK14983" i="16"/>
  <c r="AK14972" i="16"/>
  <c r="AK14984" i="16"/>
  <c r="AK14975" i="16"/>
  <c r="AK14981" i="16"/>
  <c r="AK14982" i="16"/>
  <c r="AK14986" i="16"/>
  <c r="AK14970" i="16"/>
  <c r="AK14973" i="16"/>
  <c r="AK14974" i="16"/>
  <c r="AK14979" i="16"/>
  <c r="AK14980" i="16"/>
  <c r="AK14976" i="16"/>
  <c r="AK14977" i="16"/>
  <c r="AK14978" i="16"/>
  <c r="AK14985" i="16"/>
  <c r="N155" i="16"/>
  <c r="AK9675" i="16"/>
  <c r="AK9687" i="16"/>
  <c r="AK9699" i="16"/>
  <c r="AK9711" i="16"/>
  <c r="AK9676" i="16"/>
  <c r="AK9688" i="16"/>
  <c r="AK9700" i="16"/>
  <c r="AK9678" i="16"/>
  <c r="AK9690" i="16"/>
  <c r="AK9702" i="16"/>
  <c r="AK9667" i="16"/>
  <c r="AK9679" i="16"/>
  <c r="AK9691" i="16"/>
  <c r="AK9703" i="16"/>
  <c r="AK9668" i="16"/>
  <c r="AK9680" i="16"/>
  <c r="AK9692" i="16"/>
  <c r="AK9704" i="16"/>
  <c r="AK9669" i="16"/>
  <c r="AK9681" i="16"/>
  <c r="AK9693" i="16"/>
  <c r="AK9705" i="16"/>
  <c r="AK9672" i="16"/>
  <c r="AK9684" i="16"/>
  <c r="AK9696" i="16"/>
  <c r="AK9708" i="16"/>
  <c r="AK9670" i="16"/>
  <c r="AK9697" i="16"/>
  <c r="AK9671" i="16"/>
  <c r="AK9698" i="16"/>
  <c r="AK9674" i="16"/>
  <c r="AK9706" i="16"/>
  <c r="AK9677" i="16"/>
  <c r="AK9707" i="16"/>
  <c r="AK9682" i="16"/>
  <c r="AK9709" i="16"/>
  <c r="AK9683" i="16"/>
  <c r="AK9710" i="16"/>
  <c r="AK9689" i="16"/>
  <c r="AK9694" i="16"/>
  <c r="AK9685" i="16"/>
  <c r="AK9686" i="16"/>
  <c r="AK9695" i="16"/>
  <c r="AK9701" i="16"/>
  <c r="AK9673" i="16"/>
  <c r="N160" i="16"/>
  <c r="AK9795" i="16"/>
  <c r="AK9807" i="16"/>
  <c r="AK9819" i="16"/>
  <c r="AK9796" i="16"/>
  <c r="AK9808" i="16"/>
  <c r="AK9820" i="16"/>
  <c r="AK9798" i="16"/>
  <c r="AK9810" i="16"/>
  <c r="AK9822" i="16"/>
  <c r="AK9799" i="16"/>
  <c r="AK9811" i="16"/>
  <c r="AK9800" i="16"/>
  <c r="AK9812" i="16"/>
  <c r="AK9801" i="16"/>
  <c r="AK9813" i="16"/>
  <c r="AK9792" i="16"/>
  <c r="AK9804" i="16"/>
  <c r="AK9816" i="16"/>
  <c r="AK9814" i="16"/>
  <c r="AK9815" i="16"/>
  <c r="AK9791" i="16"/>
  <c r="AK9818" i="16"/>
  <c r="AK9793" i="16"/>
  <c r="AK9821" i="16"/>
  <c r="AK9794" i="16"/>
  <c r="AK9797" i="16"/>
  <c r="AK9805" i="16"/>
  <c r="AK9806" i="16"/>
  <c r="AK9802" i="16"/>
  <c r="AK9803" i="16"/>
  <c r="AK9809" i="16"/>
  <c r="AK9817" i="16"/>
  <c r="AO26" i="20"/>
  <c r="N33" i="16"/>
  <c r="AK1485" i="16"/>
  <c r="AK1486" i="16"/>
  <c r="AK1487" i="16"/>
  <c r="AK1488" i="16"/>
  <c r="AK1489" i="16"/>
  <c r="AK1490" i="16"/>
  <c r="AK1491" i="16"/>
  <c r="AK1480" i="16"/>
  <c r="AK1492" i="16"/>
  <c r="AK1481" i="16"/>
  <c r="AK1482" i="16"/>
  <c r="AK1483" i="16"/>
  <c r="AK1484" i="16"/>
  <c r="N125" i="16"/>
  <c r="AK7914" i="16"/>
  <c r="AK7915" i="16"/>
  <c r="AK7917" i="16"/>
  <c r="AK7918" i="16"/>
  <c r="AK7919" i="16"/>
  <c r="AK7923" i="16"/>
  <c r="AK7921" i="16"/>
  <c r="AK7922" i="16"/>
  <c r="AK7913" i="16"/>
  <c r="AK7916" i="16"/>
  <c r="AK7920" i="16"/>
  <c r="N163" i="16"/>
  <c r="AK10360" i="16"/>
  <c r="AK10372" i="16"/>
  <c r="AK10384" i="16"/>
  <c r="AK10396" i="16"/>
  <c r="AK10408" i="16"/>
  <c r="AK10361" i="16"/>
  <c r="AK10373" i="16"/>
  <c r="AK10385" i="16"/>
  <c r="AK10397" i="16"/>
  <c r="AK10409" i="16"/>
  <c r="AK10363" i="16"/>
  <c r="AK10375" i="16"/>
  <c r="AK10387" i="16"/>
  <c r="AK10399" i="16"/>
  <c r="AK10411" i="16"/>
  <c r="AK10364" i="16"/>
  <c r="AK10376" i="16"/>
  <c r="AK10388" i="16"/>
  <c r="AK10400" i="16"/>
  <c r="AK10412" i="16"/>
  <c r="AK10365" i="16"/>
  <c r="AK10377" i="16"/>
  <c r="AK10389" i="16"/>
  <c r="AK10401" i="16"/>
  <c r="AK10413" i="16"/>
  <c r="AK10366" i="16"/>
  <c r="AK10378" i="16"/>
  <c r="AK10390" i="16"/>
  <c r="AK10402" i="16"/>
  <c r="AK10414" i="16"/>
  <c r="AK10369" i="16"/>
  <c r="AK10381" i="16"/>
  <c r="AK10393" i="16"/>
  <c r="AK10405" i="16"/>
  <c r="AK10417" i="16"/>
  <c r="AK10370" i="16"/>
  <c r="AK10382" i="16"/>
  <c r="AK10394" i="16"/>
  <c r="AK10406" i="16"/>
  <c r="AK10418" i="16"/>
  <c r="AK10391" i="16"/>
  <c r="AK10392" i="16"/>
  <c r="AK10395" i="16"/>
  <c r="AK10362" i="16"/>
  <c r="AK10398" i="16"/>
  <c r="AK10367" i="16"/>
  <c r="AK10403" i="16"/>
  <c r="AK10368" i="16"/>
  <c r="AK10404" i="16"/>
  <c r="AK10371" i="16"/>
  <c r="AK10407" i="16"/>
  <c r="AK10374" i="16"/>
  <c r="AK10410" i="16"/>
  <c r="AK10379" i="16"/>
  <c r="AK10415" i="16"/>
  <c r="AK10380" i="16"/>
  <c r="AK10416" i="16"/>
  <c r="AK10383" i="16"/>
  <c r="AK10386" i="16"/>
  <c r="AK308" i="16"/>
  <c r="AK320" i="16"/>
  <c r="AK332" i="16"/>
  <c r="AK344" i="16"/>
  <c r="AK356" i="16"/>
  <c r="AK313" i="16"/>
  <c r="AK325" i="16"/>
  <c r="AK337" i="16"/>
  <c r="AK349" i="16"/>
  <c r="AK314" i="16"/>
  <c r="AK326" i="16"/>
  <c r="AK338" i="16"/>
  <c r="AK350" i="16"/>
  <c r="N20" i="16"/>
  <c r="AK315" i="16"/>
  <c r="AK330" i="16"/>
  <c r="AK346" i="16"/>
  <c r="AK316" i="16"/>
  <c r="AK331" i="16"/>
  <c r="AK347" i="16"/>
  <c r="AK317" i="16"/>
  <c r="AK333" i="16"/>
  <c r="AK348" i="16"/>
  <c r="AK318" i="16"/>
  <c r="AK334" i="16"/>
  <c r="AK351" i="16"/>
  <c r="AK319" i="16"/>
  <c r="AK335" i="16"/>
  <c r="AK352" i="16"/>
  <c r="AK305" i="16"/>
  <c r="AK321" i="16"/>
  <c r="AK336" i="16"/>
  <c r="AK353" i="16"/>
  <c r="AK306" i="16"/>
  <c r="AK322" i="16"/>
  <c r="AK339" i="16"/>
  <c r="AK354" i="16"/>
  <c r="AK307" i="16"/>
  <c r="AK323" i="16"/>
  <c r="AK340" i="16"/>
  <c r="AK355" i="16"/>
  <c r="AK309" i="16"/>
  <c r="AK324" i="16"/>
  <c r="AK341" i="16"/>
  <c r="AK357" i="16"/>
  <c r="AK310" i="16"/>
  <c r="AK327" i="16"/>
  <c r="AK342" i="16"/>
  <c r="AK358" i="16"/>
  <c r="AK328" i="16"/>
  <c r="AK329" i="16"/>
  <c r="AK343" i="16"/>
  <c r="AK345" i="16"/>
  <c r="AK359" i="16"/>
  <c r="AK311" i="16"/>
  <c r="AK312" i="16"/>
  <c r="N12" i="16"/>
  <c r="AK152" i="16"/>
  <c r="AK164" i="16"/>
  <c r="AK157" i="16"/>
  <c r="AK169" i="16"/>
  <c r="AK158" i="16"/>
  <c r="AK170" i="16"/>
  <c r="AK154" i="16"/>
  <c r="AK155" i="16"/>
  <c r="AK156" i="16"/>
  <c r="AK159" i="16"/>
  <c r="AK160" i="16"/>
  <c r="AK161" i="16"/>
  <c r="AK162" i="16"/>
  <c r="AK163" i="16"/>
  <c r="AK165" i="16"/>
  <c r="AK166" i="16"/>
  <c r="AK151" i="16"/>
  <c r="AK153" i="16"/>
  <c r="AK167" i="16"/>
  <c r="AK168" i="16"/>
  <c r="N169" i="16"/>
  <c r="AK11556" i="16"/>
  <c r="AK11568" i="16"/>
  <c r="AK11580" i="16"/>
  <c r="AK11592" i="16"/>
  <c r="AK11604" i="16"/>
  <c r="AK11616" i="16"/>
  <c r="AK11557" i="16"/>
  <c r="AK11569" i="16"/>
  <c r="AK11581" i="16"/>
  <c r="AK11593" i="16"/>
  <c r="AK11605" i="16"/>
  <c r="AK11617" i="16"/>
  <c r="AK11559" i="16"/>
  <c r="AK11571" i="16"/>
  <c r="AK11583" i="16"/>
  <c r="AK11595" i="16"/>
  <c r="AK11607" i="16"/>
  <c r="AK11619" i="16"/>
  <c r="AK11548" i="16"/>
  <c r="AK11560" i="16"/>
  <c r="AK11572" i="16"/>
  <c r="AK11584" i="16"/>
  <c r="AK11596" i="16"/>
  <c r="AK11608" i="16"/>
  <c r="AK11620" i="16"/>
  <c r="AK11549" i="16"/>
  <c r="AK11561" i="16"/>
  <c r="AK11573" i="16"/>
  <c r="AK11585" i="16"/>
  <c r="AK11597" i="16"/>
  <c r="AK11609" i="16"/>
  <c r="AK11550" i="16"/>
  <c r="AK11562" i="16"/>
  <c r="AK11574" i="16"/>
  <c r="AK11586" i="16"/>
  <c r="AK11598" i="16"/>
  <c r="AK11610" i="16"/>
  <c r="AK11553" i="16"/>
  <c r="AK11565" i="16"/>
  <c r="AK11577" i="16"/>
  <c r="AK11589" i="16"/>
  <c r="AK11601" i="16"/>
  <c r="AK11613" i="16"/>
  <c r="AK11554" i="16"/>
  <c r="AK11566" i="16"/>
  <c r="AK11578" i="16"/>
  <c r="AK11590" i="16"/>
  <c r="AK11602" i="16"/>
  <c r="AK11614" i="16"/>
  <c r="AK11582" i="16"/>
  <c r="AK11618" i="16"/>
  <c r="AK11551" i="16"/>
  <c r="AK11587" i="16"/>
  <c r="AK11552" i="16"/>
  <c r="AK11588" i="16"/>
  <c r="AK11555" i="16"/>
  <c r="AK11591" i="16"/>
  <c r="AK11558" i="16"/>
  <c r="AK11594" i="16"/>
  <c r="AK11563" i="16"/>
  <c r="AK11599" i="16"/>
  <c r="AK11564" i="16"/>
  <c r="AK11600" i="16"/>
  <c r="AK11567" i="16"/>
  <c r="AK11603" i="16"/>
  <c r="AK11576" i="16"/>
  <c r="AK11612" i="16"/>
  <c r="AK11579" i="16"/>
  <c r="AK11615" i="16"/>
  <c r="AK11570" i="16"/>
  <c r="AK11575" i="16"/>
  <c r="AK11606" i="16"/>
  <c r="AK11611" i="16"/>
  <c r="N217" i="16"/>
  <c r="AK14683" i="16"/>
  <c r="AK14684" i="16"/>
  <c r="AK14687" i="16"/>
  <c r="AK14685" i="16"/>
  <c r="AK14686" i="16"/>
  <c r="AK14691" i="16"/>
  <c r="AK14688" i="16"/>
  <c r="AK14689" i="16"/>
  <c r="AK14690" i="16"/>
  <c r="N23" i="16"/>
  <c r="AK560" i="16"/>
  <c r="AK572" i="16"/>
  <c r="AK584" i="16"/>
  <c r="AK596" i="16"/>
  <c r="AK608" i="16"/>
  <c r="AK620" i="16"/>
  <c r="AK632" i="16"/>
  <c r="AK644" i="16"/>
  <c r="AK656" i="16"/>
  <c r="AK668" i="16"/>
  <c r="AK680" i="16"/>
  <c r="AK692" i="16"/>
  <c r="AK704" i="16"/>
  <c r="AK716" i="16"/>
  <c r="AK565" i="16"/>
  <c r="AK577" i="16"/>
  <c r="AK589" i="16"/>
  <c r="AK601" i="16"/>
  <c r="AK613" i="16"/>
  <c r="AK625" i="16"/>
  <c r="AK637" i="16"/>
  <c r="AK649" i="16"/>
  <c r="AK661" i="16"/>
  <c r="AK673" i="16"/>
  <c r="AK685" i="16"/>
  <c r="AK697" i="16"/>
  <c r="AK709" i="16"/>
  <c r="AK721" i="16"/>
  <c r="AK566" i="16"/>
  <c r="AK578" i="16"/>
  <c r="AK590" i="16"/>
  <c r="AK602" i="16"/>
  <c r="AK614" i="16"/>
  <c r="AK626" i="16"/>
  <c r="AK638" i="16"/>
  <c r="AK650" i="16"/>
  <c r="AK662" i="16"/>
  <c r="AK674" i="16"/>
  <c r="AK686" i="16"/>
  <c r="AK698" i="16"/>
  <c r="AK710" i="16"/>
  <c r="AK722" i="16"/>
  <c r="AK570" i="16"/>
  <c r="AK586" i="16"/>
  <c r="AK603" i="16"/>
  <c r="AK618" i="16"/>
  <c r="AK634" i="16"/>
  <c r="AK651" i="16"/>
  <c r="AK666" i="16"/>
  <c r="AK682" i="16"/>
  <c r="AK699" i="16"/>
  <c r="AK714" i="16"/>
  <c r="AK556" i="16"/>
  <c r="AK571" i="16"/>
  <c r="AK587" i="16"/>
  <c r="AK604" i="16"/>
  <c r="AK619" i="16"/>
  <c r="AK635" i="16"/>
  <c r="AK652" i="16"/>
  <c r="AK667" i="16"/>
  <c r="AK683" i="16"/>
  <c r="AK700" i="16"/>
  <c r="AK715" i="16"/>
  <c r="AK557" i="16"/>
  <c r="AK573" i="16"/>
  <c r="AK588" i="16"/>
  <c r="AK605" i="16"/>
  <c r="AK621" i="16"/>
  <c r="AK636" i="16"/>
  <c r="AK653" i="16"/>
  <c r="AK669" i="16"/>
  <c r="AK684" i="16"/>
  <c r="AK701" i="16"/>
  <c r="AK717" i="16"/>
  <c r="AK558" i="16"/>
  <c r="AK574" i="16"/>
  <c r="AK591" i="16"/>
  <c r="AK606" i="16"/>
  <c r="AK622" i="16"/>
  <c r="AK639" i="16"/>
  <c r="AK654" i="16"/>
  <c r="AK670" i="16"/>
  <c r="AK687" i="16"/>
  <c r="AK702" i="16"/>
  <c r="AK718" i="16"/>
  <c r="AK559" i="16"/>
  <c r="AK575" i="16"/>
  <c r="AK592" i="16"/>
  <c r="AK607" i="16"/>
  <c r="AK623" i="16"/>
  <c r="AK640" i="16"/>
  <c r="AK655" i="16"/>
  <c r="AK671" i="16"/>
  <c r="AK688" i="16"/>
  <c r="AK703" i="16"/>
  <c r="AK719" i="16"/>
  <c r="AK561" i="16"/>
  <c r="AK576" i="16"/>
  <c r="AK593" i="16"/>
  <c r="AK609" i="16"/>
  <c r="AK624" i="16"/>
  <c r="AK641" i="16"/>
  <c r="AK657" i="16"/>
  <c r="AK672" i="16"/>
  <c r="AK689" i="16"/>
  <c r="AK705" i="16"/>
  <c r="AK720" i="16"/>
  <c r="AK562" i="16"/>
  <c r="AK579" i="16"/>
  <c r="AK594" i="16"/>
  <c r="AK610" i="16"/>
  <c r="AK627" i="16"/>
  <c r="AK642" i="16"/>
  <c r="AK658" i="16"/>
  <c r="AK675" i="16"/>
  <c r="AK690" i="16"/>
  <c r="AK706" i="16"/>
  <c r="AK723" i="16"/>
  <c r="AK563" i="16"/>
  <c r="AK580" i="16"/>
  <c r="AK595" i="16"/>
  <c r="AK611" i="16"/>
  <c r="AK628" i="16"/>
  <c r="AK643" i="16"/>
  <c r="AK659" i="16"/>
  <c r="AK676" i="16"/>
  <c r="AK691" i="16"/>
  <c r="AK707" i="16"/>
  <c r="AK724" i="16"/>
  <c r="AK564" i="16"/>
  <c r="AK581" i="16"/>
  <c r="AK597" i="16"/>
  <c r="AK612" i="16"/>
  <c r="AK629" i="16"/>
  <c r="AK645" i="16"/>
  <c r="AK660" i="16"/>
  <c r="AK677" i="16"/>
  <c r="AK693" i="16"/>
  <c r="AK708" i="16"/>
  <c r="AK567" i="16"/>
  <c r="AK582" i="16"/>
  <c r="AK598" i="16"/>
  <c r="AK615" i="16"/>
  <c r="AK630" i="16"/>
  <c r="AK646" i="16"/>
  <c r="AK663" i="16"/>
  <c r="AK678" i="16"/>
  <c r="AK694" i="16"/>
  <c r="AK711" i="16"/>
  <c r="AK616" i="16"/>
  <c r="AK712" i="16"/>
  <c r="AK617" i="16"/>
  <c r="AK713" i="16"/>
  <c r="AK631" i="16"/>
  <c r="AK633" i="16"/>
  <c r="AK647" i="16"/>
  <c r="AK648" i="16"/>
  <c r="AK568" i="16"/>
  <c r="AK664" i="16"/>
  <c r="AK569" i="16"/>
  <c r="AK665" i="16"/>
  <c r="AK583" i="16"/>
  <c r="AK679" i="16"/>
  <c r="AK585" i="16"/>
  <c r="AK681" i="16"/>
  <c r="AK599" i="16"/>
  <c r="AK600" i="16"/>
  <c r="AK695" i="16"/>
  <c r="AK696" i="16"/>
  <c r="AO168" i="20"/>
  <c r="N185" i="16"/>
  <c r="AK12828" i="16"/>
  <c r="AK12840" i="16"/>
  <c r="AK12852" i="16"/>
  <c r="AK12864" i="16"/>
  <c r="AK12876" i="16"/>
  <c r="AK12888" i="16"/>
  <c r="AK12829" i="16"/>
  <c r="AK12841" i="16"/>
  <c r="AK12853" i="16"/>
  <c r="AK12865" i="16"/>
  <c r="AK12877" i="16"/>
  <c r="AK12889" i="16"/>
  <c r="AK12831" i="16"/>
  <c r="AK12843" i="16"/>
  <c r="AK12855" i="16"/>
  <c r="AK12867" i="16"/>
  <c r="AK12879" i="16"/>
  <c r="AK12832" i="16"/>
  <c r="AK12844" i="16"/>
  <c r="AK12856" i="16"/>
  <c r="AK12868" i="16"/>
  <c r="AK12880" i="16"/>
  <c r="AK12833" i="16"/>
  <c r="AK12845" i="16"/>
  <c r="AK12857" i="16"/>
  <c r="AK12869" i="16"/>
  <c r="AK12881" i="16"/>
  <c r="AK12834" i="16"/>
  <c r="AK12846" i="16"/>
  <c r="AK12858" i="16"/>
  <c r="AK12870" i="16"/>
  <c r="AK12882" i="16"/>
  <c r="AK12826" i="16"/>
  <c r="AK12838" i="16"/>
  <c r="AK12850" i="16"/>
  <c r="AK12862" i="16"/>
  <c r="AK12874" i="16"/>
  <c r="AK12886" i="16"/>
  <c r="AK12827" i="16"/>
  <c r="AK12839" i="16"/>
  <c r="AK12851" i="16"/>
  <c r="AK12863" i="16"/>
  <c r="AK12875" i="16"/>
  <c r="AK12887" i="16"/>
  <c r="AK12854" i="16"/>
  <c r="AK12890" i="16"/>
  <c r="AK12859" i="16"/>
  <c r="AK12824" i="16"/>
  <c r="AK12860" i="16"/>
  <c r="AK12825" i="16"/>
  <c r="AK12861" i="16"/>
  <c r="AK12830" i="16"/>
  <c r="AK12866" i="16"/>
  <c r="AK12835" i="16"/>
  <c r="AK12871" i="16"/>
  <c r="AK12836" i="16"/>
  <c r="AK12872" i="16"/>
  <c r="AK12837" i="16"/>
  <c r="AK12873" i="16"/>
  <c r="AK12842" i="16"/>
  <c r="AK12878" i="16"/>
  <c r="AK12848" i="16"/>
  <c r="AK12884" i="16"/>
  <c r="AK12847" i="16"/>
  <c r="AK12849" i="16"/>
  <c r="AK12883" i="16"/>
  <c r="AK12885" i="16"/>
  <c r="AO155" i="20"/>
  <c r="N172" i="16"/>
  <c r="AK11688" i="16"/>
  <c r="AK11700" i="16"/>
  <c r="AK11712" i="16"/>
  <c r="AK11724" i="16"/>
  <c r="AK11736" i="16"/>
  <c r="AK11748" i="16"/>
  <c r="AK11760" i="16"/>
  <c r="AK11772" i="16"/>
  <c r="AK11784" i="16"/>
  <c r="AK11796" i="16"/>
  <c r="AK11808" i="16"/>
  <c r="AK11820" i="16"/>
  <c r="AK11832" i="16"/>
  <c r="AK11689" i="16"/>
  <c r="AK11701" i="16"/>
  <c r="AK11713" i="16"/>
  <c r="AK11725" i="16"/>
  <c r="AK11737" i="16"/>
  <c r="AK11749" i="16"/>
  <c r="AK11761" i="16"/>
  <c r="AK11773" i="16"/>
  <c r="AK11785" i="16"/>
  <c r="AK11797" i="16"/>
  <c r="AK11809" i="16"/>
  <c r="AK11821" i="16"/>
  <c r="AK11833" i="16"/>
  <c r="AK11691" i="16"/>
  <c r="AK11703" i="16"/>
  <c r="AK11715" i="16"/>
  <c r="AK11727" i="16"/>
  <c r="AK11739" i="16"/>
  <c r="AK11751" i="16"/>
  <c r="AK11763" i="16"/>
  <c r="AK11775" i="16"/>
  <c r="AK11787" i="16"/>
  <c r="AK11799" i="16"/>
  <c r="AK11811" i="16"/>
  <c r="AK11823" i="16"/>
  <c r="AK11835" i="16"/>
  <c r="AK11692" i="16"/>
  <c r="AK11704" i="16"/>
  <c r="AK11716" i="16"/>
  <c r="AK11728" i="16"/>
  <c r="AK11740" i="16"/>
  <c r="AK11752" i="16"/>
  <c r="AK11764" i="16"/>
  <c r="AK11776" i="16"/>
  <c r="AK11788" i="16"/>
  <c r="AK11800" i="16"/>
  <c r="AK11812" i="16"/>
  <c r="AK11824" i="16"/>
  <c r="AK11836" i="16"/>
  <c r="AK11693" i="16"/>
  <c r="AK11705" i="16"/>
  <c r="AK11717" i="16"/>
  <c r="AK11729" i="16"/>
  <c r="AK11741" i="16"/>
  <c r="AK11753" i="16"/>
  <c r="AK11765" i="16"/>
  <c r="AK11777" i="16"/>
  <c r="AK11789" i="16"/>
  <c r="AK11801" i="16"/>
  <c r="AK11813" i="16"/>
  <c r="AK11825" i="16"/>
  <c r="AK11837" i="16"/>
  <c r="AK11694" i="16"/>
  <c r="AK11706" i="16"/>
  <c r="AK11718" i="16"/>
  <c r="AK11730" i="16"/>
  <c r="AK11742" i="16"/>
  <c r="AK11754" i="16"/>
  <c r="AK11766" i="16"/>
  <c r="AK11778" i="16"/>
  <c r="AK11790" i="16"/>
  <c r="AK11802" i="16"/>
  <c r="AK11814" i="16"/>
  <c r="AK11826" i="16"/>
  <c r="AK11838" i="16"/>
  <c r="AK11685" i="16"/>
  <c r="AK11697" i="16"/>
  <c r="AK11709" i="16"/>
  <c r="AK11721" i="16"/>
  <c r="AK11733" i="16"/>
  <c r="AK11745" i="16"/>
  <c r="AK11757" i="16"/>
  <c r="AK11769" i="16"/>
  <c r="AK11781" i="16"/>
  <c r="AK11793" i="16"/>
  <c r="AK11805" i="16"/>
  <c r="AK11817" i="16"/>
  <c r="AK11829" i="16"/>
  <c r="AK11841" i="16"/>
  <c r="AK11686" i="16"/>
  <c r="AK11698" i="16"/>
  <c r="AK11710" i="16"/>
  <c r="AK11722" i="16"/>
  <c r="AK11734" i="16"/>
  <c r="AK11746" i="16"/>
  <c r="AK11758" i="16"/>
  <c r="AK11770" i="16"/>
  <c r="AK11782" i="16"/>
  <c r="AK11794" i="16"/>
  <c r="AK11806" i="16"/>
  <c r="AK11818" i="16"/>
  <c r="AK11830" i="16"/>
  <c r="AK11842" i="16"/>
  <c r="AK11690" i="16"/>
  <c r="AK11726" i="16"/>
  <c r="AK11762" i="16"/>
  <c r="AK11798" i="16"/>
  <c r="AK11834" i="16"/>
  <c r="AK11695" i="16"/>
  <c r="AK11731" i="16"/>
  <c r="AK11767" i="16"/>
  <c r="AK11803" i="16"/>
  <c r="AK11839" i="16"/>
  <c r="AK11696" i="16"/>
  <c r="AK11732" i="16"/>
  <c r="AK11768" i="16"/>
  <c r="AK11804" i="16"/>
  <c r="AK11840" i="16"/>
  <c r="AK11699" i="16"/>
  <c r="AK11735" i="16"/>
  <c r="AK11771" i="16"/>
  <c r="AK11807" i="16"/>
  <c r="AK11843" i="16"/>
  <c r="AK11702" i="16"/>
  <c r="AK11738" i="16"/>
  <c r="AK11774" i="16"/>
  <c r="AK11810" i="16"/>
  <c r="AK11707" i="16"/>
  <c r="AK11743" i="16"/>
  <c r="AK11779" i="16"/>
  <c r="AK11815" i="16"/>
  <c r="AK11708" i="16"/>
  <c r="AK11744" i="16"/>
  <c r="AK11780" i="16"/>
  <c r="AK11816" i="16"/>
  <c r="AK11711" i="16"/>
  <c r="AK11747" i="16"/>
  <c r="AK11783" i="16"/>
  <c r="AK11819" i="16"/>
  <c r="AK11684" i="16"/>
  <c r="AK11720" i="16"/>
  <c r="AK11756" i="16"/>
  <c r="AK11792" i="16"/>
  <c r="AK11828" i="16"/>
  <c r="AK11687" i="16"/>
  <c r="AK11723" i="16"/>
  <c r="AK11759" i="16"/>
  <c r="AK11795" i="16"/>
  <c r="AK11831" i="16"/>
  <c r="AK11683" i="16"/>
  <c r="AK11714" i="16"/>
  <c r="AK11719" i="16"/>
  <c r="AK11750" i="16"/>
  <c r="AK11755" i="16"/>
  <c r="AK11786" i="16"/>
  <c r="AK11791" i="16"/>
  <c r="AK11822" i="16"/>
  <c r="AK11827" i="16"/>
  <c r="AO20" i="20"/>
  <c r="N27" i="16"/>
  <c r="AK813" i="16"/>
  <c r="AK825" i="16"/>
  <c r="AK837" i="16"/>
  <c r="AK849" i="16"/>
  <c r="AK861" i="16"/>
  <c r="AK873" i="16"/>
  <c r="AK814" i="16"/>
  <c r="AK826" i="16"/>
  <c r="AK838" i="16"/>
  <c r="AK850" i="16"/>
  <c r="AK862" i="16"/>
  <c r="AK874" i="16"/>
  <c r="AK815" i="16"/>
  <c r="AK827" i="16"/>
  <c r="AK839" i="16"/>
  <c r="AK851" i="16"/>
  <c r="AK863" i="16"/>
  <c r="AK875" i="16"/>
  <c r="AK816" i="16"/>
  <c r="AK828" i="16"/>
  <c r="AK840" i="16"/>
  <c r="AK852" i="16"/>
  <c r="AK864" i="16"/>
  <c r="AK876" i="16"/>
  <c r="AK817" i="16"/>
  <c r="AK829" i="16"/>
  <c r="AK841" i="16"/>
  <c r="AK853" i="16"/>
  <c r="AK865" i="16"/>
  <c r="AK877" i="16"/>
  <c r="AK818" i="16"/>
  <c r="AK830" i="16"/>
  <c r="AK842" i="16"/>
  <c r="AK854" i="16"/>
  <c r="AK866" i="16"/>
  <c r="AK819" i="16"/>
  <c r="AK831" i="16"/>
  <c r="AK843" i="16"/>
  <c r="AK855" i="16"/>
  <c r="AK867" i="16"/>
  <c r="AK820" i="16"/>
  <c r="AK832" i="16"/>
  <c r="AK844" i="16"/>
  <c r="AK856" i="16"/>
  <c r="AK868" i="16"/>
  <c r="AK821" i="16"/>
  <c r="AK833" i="16"/>
  <c r="AK845" i="16"/>
  <c r="AK857" i="16"/>
  <c r="AK869" i="16"/>
  <c r="AK810" i="16"/>
  <c r="AK822" i="16"/>
  <c r="AK834" i="16"/>
  <c r="AK846" i="16"/>
  <c r="AK858" i="16"/>
  <c r="AK870" i="16"/>
  <c r="AK871" i="16"/>
  <c r="AK872" i="16"/>
  <c r="AK811" i="16"/>
  <c r="AK812" i="16"/>
  <c r="AK823" i="16"/>
  <c r="AK824" i="16"/>
  <c r="AK835" i="16"/>
  <c r="AK836" i="16"/>
  <c r="AK847" i="16"/>
  <c r="AK848" i="16"/>
  <c r="AK859" i="16"/>
  <c r="AK860" i="16"/>
  <c r="AO220" i="20"/>
  <c r="N241" i="16"/>
  <c r="AK15797" i="16"/>
  <c r="AK15809" i="16"/>
  <c r="AK15821" i="16"/>
  <c r="AK15833" i="16"/>
  <c r="AK15845" i="16"/>
  <c r="AK15798" i="16"/>
  <c r="AK15810" i="16"/>
  <c r="AK15822" i="16"/>
  <c r="AK15834" i="16"/>
  <c r="AK15846" i="16"/>
  <c r="AK15800" i="16"/>
  <c r="AK15812" i="16"/>
  <c r="AK15824" i="16"/>
  <c r="AK15836" i="16"/>
  <c r="AK15848" i="16"/>
  <c r="AK15801" i="16"/>
  <c r="AK15813" i="16"/>
  <c r="AK15825" i="16"/>
  <c r="AK15837" i="16"/>
  <c r="AK15849" i="16"/>
  <c r="AK15802" i="16"/>
  <c r="AK15814" i="16"/>
  <c r="AK15826" i="16"/>
  <c r="AK15838" i="16"/>
  <c r="AK15850" i="16"/>
  <c r="AK15803" i="16"/>
  <c r="AK15815" i="16"/>
  <c r="AK15827" i="16"/>
  <c r="AK15839" i="16"/>
  <c r="AK15795" i="16"/>
  <c r="AK15807" i="16"/>
  <c r="AK15819" i="16"/>
  <c r="AK15831" i="16"/>
  <c r="AK15843" i="16"/>
  <c r="AK15805" i="16"/>
  <c r="AK15832" i="16"/>
  <c r="AK15808" i="16"/>
  <c r="AK15806" i="16"/>
  <c r="AK15835" i="16"/>
  <c r="AK15840" i="16"/>
  <c r="AK15811" i="16"/>
  <c r="AK15841" i="16"/>
  <c r="AK15793" i="16"/>
  <c r="AK15816" i="16"/>
  <c r="AK15842" i="16"/>
  <c r="AK15817" i="16"/>
  <c r="AK15844" i="16"/>
  <c r="AK15818" i="16"/>
  <c r="AK15847" i="16"/>
  <c r="AK15820" i="16"/>
  <c r="AK15796" i="16"/>
  <c r="AK15828" i="16"/>
  <c r="AK15830" i="16"/>
  <c r="AK15799" i="16"/>
  <c r="AK15829" i="16"/>
  <c r="AK15804" i="16"/>
  <c r="AK15794" i="16"/>
  <c r="AK15823" i="16"/>
  <c r="AO28" i="20"/>
  <c r="AO23" i="20"/>
  <c r="N30" i="16"/>
  <c r="AK1197" i="16"/>
  <c r="AK1209" i="16"/>
  <c r="AK1221" i="16"/>
  <c r="AK1198" i="16"/>
  <c r="AK1210" i="16"/>
  <c r="AK1222" i="16"/>
  <c r="AK1199" i="16"/>
  <c r="AK1211" i="16"/>
  <c r="AK1223" i="16"/>
  <c r="AK1200" i="16"/>
  <c r="AK1212" i="16"/>
  <c r="AK1224" i="16"/>
  <c r="AK1201" i="16"/>
  <c r="AK1213" i="16"/>
  <c r="AK1225" i="16"/>
  <c r="AK1202" i="16"/>
  <c r="AK1214" i="16"/>
  <c r="AK1226" i="16"/>
  <c r="AK1203" i="16"/>
  <c r="AK1215" i="16"/>
  <c r="AK1204" i="16"/>
  <c r="AK1216" i="16"/>
  <c r="AK1205" i="16"/>
  <c r="AK1217" i="16"/>
  <c r="AK1194" i="16"/>
  <c r="AK1206" i="16"/>
  <c r="AK1218" i="16"/>
  <c r="AK1195" i="16"/>
  <c r="AK1196" i="16"/>
  <c r="AK1207" i="16"/>
  <c r="AK1208" i="16"/>
  <c r="AK1219" i="16"/>
  <c r="AK1220" i="16"/>
  <c r="AO167" i="20"/>
  <c r="N184" i="16"/>
  <c r="AK12744" i="16"/>
  <c r="AK12756" i="16"/>
  <c r="AK12768" i="16"/>
  <c r="AK12780" i="16"/>
  <c r="AK12792" i="16"/>
  <c r="AK12804" i="16"/>
  <c r="AK12816" i="16"/>
  <c r="AK12745" i="16"/>
  <c r="AK12757" i="16"/>
  <c r="AK12769" i="16"/>
  <c r="AK12781" i="16"/>
  <c r="AK12793" i="16"/>
  <c r="AK12805" i="16"/>
  <c r="AK12817" i="16"/>
  <c r="AK12747" i="16"/>
  <c r="AK12759" i="16"/>
  <c r="AK12771" i="16"/>
  <c r="AK12783" i="16"/>
  <c r="AK12795" i="16"/>
  <c r="AK12807" i="16"/>
  <c r="AK12819" i="16"/>
  <c r="AK12748" i="16"/>
  <c r="AK12760" i="16"/>
  <c r="AK12772" i="16"/>
  <c r="AK12784" i="16"/>
  <c r="AK12796" i="16"/>
  <c r="AK12808" i="16"/>
  <c r="AK12820" i="16"/>
  <c r="AK12749" i="16"/>
  <c r="AK12761" i="16"/>
  <c r="AK12773" i="16"/>
  <c r="AK12785" i="16"/>
  <c r="AK12797" i="16"/>
  <c r="AK12809" i="16"/>
  <c r="AK12821" i="16"/>
  <c r="AK12750" i="16"/>
  <c r="AK12762" i="16"/>
  <c r="AK12774" i="16"/>
  <c r="AK12786" i="16"/>
  <c r="AK12798" i="16"/>
  <c r="AK12810" i="16"/>
  <c r="AK12822" i="16"/>
  <c r="AK12754" i="16"/>
  <c r="AK12766" i="16"/>
  <c r="AK12778" i="16"/>
  <c r="AK12790" i="16"/>
  <c r="AK12802" i="16"/>
  <c r="AK12814" i="16"/>
  <c r="AK12743" i="16"/>
  <c r="AK12755" i="16"/>
  <c r="AK12767" i="16"/>
  <c r="AK12779" i="16"/>
  <c r="AK12791" i="16"/>
  <c r="AK12803" i="16"/>
  <c r="AK12815" i="16"/>
  <c r="AK12746" i="16"/>
  <c r="AK12782" i="16"/>
  <c r="AK12818" i="16"/>
  <c r="AK12751" i="16"/>
  <c r="AK12787" i="16"/>
  <c r="AK12823" i="16"/>
  <c r="AK12752" i="16"/>
  <c r="AK12788" i="16"/>
  <c r="AK12753" i="16"/>
  <c r="AK12789" i="16"/>
  <c r="AK12758" i="16"/>
  <c r="AK12794" i="16"/>
  <c r="AK12763" i="16"/>
  <c r="AK12799" i="16"/>
  <c r="AK12764" i="16"/>
  <c r="AK12800" i="16"/>
  <c r="AK12765" i="16"/>
  <c r="AK12801" i="16"/>
  <c r="AK12770" i="16"/>
  <c r="AK12806" i="16"/>
  <c r="AK12776" i="16"/>
  <c r="AK12812" i="16"/>
  <c r="AK12775" i="16"/>
  <c r="AK12777" i="16"/>
  <c r="AK12811" i="16"/>
  <c r="AK12813" i="16"/>
  <c r="N190" i="16"/>
  <c r="AK13464" i="16"/>
  <c r="AK13476" i="16"/>
  <c r="AK13488" i="16"/>
  <c r="AK13500" i="16"/>
  <c r="AK13512" i="16"/>
  <c r="AK13465" i="16"/>
  <c r="AK13477" i="16"/>
  <c r="AK13489" i="16"/>
  <c r="AK13501" i="16"/>
  <c r="AK13513" i="16"/>
  <c r="AK13467" i="16"/>
  <c r="AK13479" i="16"/>
  <c r="AK13491" i="16"/>
  <c r="AK13503" i="16"/>
  <c r="AK13515" i="16"/>
  <c r="AK13469" i="16"/>
  <c r="AK13481" i="16"/>
  <c r="AK13493" i="16"/>
  <c r="AK13505" i="16"/>
  <c r="AK13470" i="16"/>
  <c r="AK13482" i="16"/>
  <c r="AK13494" i="16"/>
  <c r="AK13506" i="16"/>
  <c r="AK13462" i="16"/>
  <c r="AK13474" i="16"/>
  <c r="AK13486" i="16"/>
  <c r="AK13498" i="16"/>
  <c r="AK13510" i="16"/>
  <c r="AK13475" i="16"/>
  <c r="AK13499" i="16"/>
  <c r="AK13478" i="16"/>
  <c r="AK13502" i="16"/>
  <c r="AK13480" i="16"/>
  <c r="AK13504" i="16"/>
  <c r="AK13459" i="16"/>
  <c r="AK13483" i="16"/>
  <c r="AK13507" i="16"/>
  <c r="AK13460" i="16"/>
  <c r="AK13484" i="16"/>
  <c r="AK13508" i="16"/>
  <c r="AK13461" i="16"/>
  <c r="AK13485" i="16"/>
  <c r="AK13509" i="16"/>
  <c r="AK13463" i="16"/>
  <c r="AK13487" i="16"/>
  <c r="AK13511" i="16"/>
  <c r="AK13472" i="16"/>
  <c r="AK13496" i="16"/>
  <c r="AK13514" i="16"/>
  <c r="AK13516" i="16"/>
  <c r="AK13466" i="16"/>
  <c r="AK13468" i="16"/>
  <c r="AK13471" i="16"/>
  <c r="AK13473" i="16"/>
  <c r="AK13490" i="16"/>
  <c r="AK13495" i="16"/>
  <c r="AK13497" i="16"/>
  <c r="AK13492" i="16"/>
  <c r="N57" i="16"/>
  <c r="AK3130" i="16"/>
  <c r="AK3142" i="16"/>
  <c r="AK3154" i="16"/>
  <c r="AK3166" i="16"/>
  <c r="AK3178" i="16"/>
  <c r="AK3190" i="16"/>
  <c r="AK3131" i="16"/>
  <c r="AK3143" i="16"/>
  <c r="AK3155" i="16"/>
  <c r="AK3167" i="16"/>
  <c r="AK3179" i="16"/>
  <c r="AK3191" i="16"/>
  <c r="AK3133" i="16"/>
  <c r="AK3145" i="16"/>
  <c r="AK3157" i="16"/>
  <c r="AK3169" i="16"/>
  <c r="AK3181" i="16"/>
  <c r="AK3193" i="16"/>
  <c r="AK3134" i="16"/>
  <c r="AK3146" i="16"/>
  <c r="AK3158" i="16"/>
  <c r="AK3135" i="16"/>
  <c r="AK3147" i="16"/>
  <c r="AK3159" i="16"/>
  <c r="AK3171" i="16"/>
  <c r="AK3183" i="16"/>
  <c r="AK3136" i="16"/>
  <c r="AK3148" i="16"/>
  <c r="AK3160" i="16"/>
  <c r="AK3172" i="16"/>
  <c r="AK3184" i="16"/>
  <c r="AK3127" i="16"/>
  <c r="AK3139" i="16"/>
  <c r="AK3151" i="16"/>
  <c r="AK3163" i="16"/>
  <c r="AK3175" i="16"/>
  <c r="AK3187" i="16"/>
  <c r="AK3128" i="16"/>
  <c r="AK3140" i="16"/>
  <c r="AK3152" i="16"/>
  <c r="AK3164" i="16"/>
  <c r="AK3176" i="16"/>
  <c r="AK3138" i="16"/>
  <c r="AK3173" i="16"/>
  <c r="AK3141" i="16"/>
  <c r="AK3174" i="16"/>
  <c r="AK3144" i="16"/>
  <c r="AK3177" i="16"/>
  <c r="AK3149" i="16"/>
  <c r="AK3180" i="16"/>
  <c r="AK3150" i="16"/>
  <c r="AK3182" i="16"/>
  <c r="AK3153" i="16"/>
  <c r="AK3185" i="16"/>
  <c r="AK3156" i="16"/>
  <c r="AK3186" i="16"/>
  <c r="AK3125" i="16"/>
  <c r="AK3161" i="16"/>
  <c r="AK3188" i="16"/>
  <c r="AK3126" i="16"/>
  <c r="AK3162" i="16"/>
  <c r="AK3189" i="16"/>
  <c r="AK3129" i="16"/>
  <c r="AK3165" i="16"/>
  <c r="AK3192" i="16"/>
  <c r="AK3132" i="16"/>
  <c r="AK3168" i="16"/>
  <c r="AK3170" i="16"/>
  <c r="AK3137" i="16"/>
  <c r="N132" i="16"/>
  <c r="AK8379" i="16"/>
  <c r="AK8391" i="16"/>
  <c r="AK8403" i="16"/>
  <c r="AK8415" i="16"/>
  <c r="AK8427" i="16"/>
  <c r="AK8380" i="16"/>
  <c r="AK8392" i="16"/>
  <c r="AK8404" i="16"/>
  <c r="AK8416" i="16"/>
  <c r="AK8428" i="16"/>
  <c r="AK8381" i="16"/>
  <c r="AK8393" i="16"/>
  <c r="AK8405" i="16"/>
  <c r="AK8417" i="16"/>
  <c r="AK8429" i="16"/>
  <c r="AK8370" i="16"/>
  <c r="AK8382" i="16"/>
  <c r="AK8394" i="16"/>
  <c r="AK8406" i="16"/>
  <c r="AK8418" i="16"/>
  <c r="AK8430" i="16"/>
  <c r="AK8371" i="16"/>
  <c r="AK8383" i="16"/>
  <c r="AK8395" i="16"/>
  <c r="AK8407" i="16"/>
  <c r="AK8419" i="16"/>
  <c r="AK8431" i="16"/>
  <c r="AK8372" i="16"/>
  <c r="AK8384" i="16"/>
  <c r="AK8396" i="16"/>
  <c r="AK8408" i="16"/>
  <c r="AK8420" i="16"/>
  <c r="AK8432" i="16"/>
  <c r="AK8373" i="16"/>
  <c r="AK8385" i="16"/>
  <c r="AK8397" i="16"/>
  <c r="AK8409" i="16"/>
  <c r="AK8421" i="16"/>
  <c r="AK8433" i="16"/>
  <c r="AK8374" i="16"/>
  <c r="AK8386" i="16"/>
  <c r="AK8398" i="16"/>
  <c r="AK8410" i="16"/>
  <c r="AK8422" i="16"/>
  <c r="AK8434" i="16"/>
  <c r="AK8375" i="16"/>
  <c r="AK8387" i="16"/>
  <c r="AK8399" i="16"/>
  <c r="AK8411" i="16"/>
  <c r="AK8423" i="16"/>
  <c r="AK8435" i="16"/>
  <c r="AK8376" i="16"/>
  <c r="AK8388" i="16"/>
  <c r="AK8400" i="16"/>
  <c r="AK8412" i="16"/>
  <c r="AK8424" i="16"/>
  <c r="AK8436" i="16"/>
  <c r="AK8377" i="16"/>
  <c r="AK8378" i="16"/>
  <c r="AK8389" i="16"/>
  <c r="AK8390" i="16"/>
  <c r="AK8401" i="16"/>
  <c r="AK8402" i="16"/>
  <c r="AK8413" i="16"/>
  <c r="AK8414" i="16"/>
  <c r="AK8425" i="16"/>
  <c r="AK8426" i="16"/>
  <c r="AK8437" i="16"/>
  <c r="N40" i="16"/>
  <c r="AK2053" i="16"/>
  <c r="AK2065" i="16"/>
  <c r="AK2077" i="16"/>
  <c r="AK2054" i="16"/>
  <c r="AK2066" i="16"/>
  <c r="AK2078" i="16"/>
  <c r="AK2055" i="16"/>
  <c r="AK2067" i="16"/>
  <c r="AK2079" i="16"/>
  <c r="AK2056" i="16"/>
  <c r="AK2068" i="16"/>
  <c r="AK2080" i="16"/>
  <c r="AK2057" i="16"/>
  <c r="AK2069" i="16"/>
  <c r="AK2081" i="16"/>
  <c r="AK2058" i="16"/>
  <c r="AK2070" i="16"/>
  <c r="AK2082" i="16"/>
  <c r="AK2059" i="16"/>
  <c r="AK2071" i="16"/>
  <c r="AK2083" i="16"/>
  <c r="AK2060" i="16"/>
  <c r="AK2072" i="16"/>
  <c r="AK2084" i="16"/>
  <c r="AK2061" i="16"/>
  <c r="AK2073" i="16"/>
  <c r="AK2085" i="16"/>
  <c r="AK2063" i="16"/>
  <c r="AK2075" i="16"/>
  <c r="AK2087" i="16"/>
  <c r="AK2052" i="16"/>
  <c r="AK2064" i="16"/>
  <c r="AK2076" i="16"/>
  <c r="AK2088" i="16"/>
  <c r="AK2086" i="16"/>
  <c r="AK2062" i="16"/>
  <c r="AK2074" i="16"/>
  <c r="N198" i="16"/>
  <c r="AK13620" i="16"/>
  <c r="AK13632" i="16"/>
  <c r="AK13644" i="16"/>
  <c r="AK13656" i="16"/>
  <c r="AK13668" i="16"/>
  <c r="AK13680" i="16"/>
  <c r="AK13621" i="16"/>
  <c r="AK13633" i="16"/>
  <c r="AK13645" i="16"/>
  <c r="AK13657" i="16"/>
  <c r="AK13669" i="16"/>
  <c r="AK13681" i="16"/>
  <c r="AK13623" i="16"/>
  <c r="AK13635" i="16"/>
  <c r="AK13647" i="16"/>
  <c r="AK13659" i="16"/>
  <c r="AK13671" i="16"/>
  <c r="AK13625" i="16"/>
  <c r="AK13637" i="16"/>
  <c r="AK13649" i="16"/>
  <c r="AK13661" i="16"/>
  <c r="AK13673" i="16"/>
  <c r="AK13626" i="16"/>
  <c r="AK13638" i="16"/>
  <c r="AK13650" i="16"/>
  <c r="AK13662" i="16"/>
  <c r="AK13674" i="16"/>
  <c r="AK13618" i="16"/>
  <c r="AK13630" i="16"/>
  <c r="AK13642" i="16"/>
  <c r="AK13654" i="16"/>
  <c r="AK13666" i="16"/>
  <c r="AK13678" i="16"/>
  <c r="AK13619" i="16"/>
  <c r="AK13643" i="16"/>
  <c r="AK13667" i="16"/>
  <c r="AK13622" i="16"/>
  <c r="AK13646" i="16"/>
  <c r="AK13670" i="16"/>
  <c r="AK13624" i="16"/>
  <c r="AK13648" i="16"/>
  <c r="AK13672" i="16"/>
  <c r="AK13627" i="16"/>
  <c r="AK13651" i="16"/>
  <c r="AK13675" i="16"/>
  <c r="AK13628" i="16"/>
  <c r="AK13652" i="16"/>
  <c r="AK13676" i="16"/>
  <c r="AK13629" i="16"/>
  <c r="AK13653" i="16"/>
  <c r="AK13677" i="16"/>
  <c r="AK13631" i="16"/>
  <c r="AK13655" i="16"/>
  <c r="AK13679" i="16"/>
  <c r="AK13640" i="16"/>
  <c r="AK13664" i="16"/>
  <c r="AK13658" i="16"/>
  <c r="AK13660" i="16"/>
  <c r="AK13663" i="16"/>
  <c r="AK13665" i="16"/>
  <c r="AK13682" i="16"/>
  <c r="AK13634" i="16"/>
  <c r="AK13639" i="16"/>
  <c r="AK13641" i="16"/>
  <c r="AK13636" i="16"/>
  <c r="AO162" i="20"/>
  <c r="N179" i="16"/>
  <c r="AK12684" i="16"/>
  <c r="AK12687" i="16"/>
  <c r="AK12688" i="16"/>
  <c r="AK12677" i="16"/>
  <c r="AK12689" i="16"/>
  <c r="AK12681" i="16"/>
  <c r="AK12682" i="16"/>
  <c r="AK12678" i="16"/>
  <c r="AK12696" i="16"/>
  <c r="AK12708" i="16"/>
  <c r="AK12720" i="16"/>
  <c r="AK12679" i="16"/>
  <c r="AK12697" i="16"/>
  <c r="AK12709" i="16"/>
  <c r="AK12721" i="16"/>
  <c r="AK12683" i="16"/>
  <c r="AK12699" i="16"/>
  <c r="AK12711" i="16"/>
  <c r="AK12723" i="16"/>
  <c r="AK12685" i="16"/>
  <c r="AK12700" i="16"/>
  <c r="AK12712" i="16"/>
  <c r="AK12686" i="16"/>
  <c r="AK12701" i="16"/>
  <c r="AK12713" i="16"/>
  <c r="AK12690" i="16"/>
  <c r="AK12702" i="16"/>
  <c r="AK12714" i="16"/>
  <c r="AK12694" i="16"/>
  <c r="AK12706" i="16"/>
  <c r="AK12718" i="16"/>
  <c r="AK12695" i="16"/>
  <c r="AK12707" i="16"/>
  <c r="AK12719" i="16"/>
  <c r="AK12710" i="16"/>
  <c r="AK12715" i="16"/>
  <c r="AK12716" i="16"/>
  <c r="AK12717" i="16"/>
  <c r="AK12680" i="16"/>
  <c r="AK12722" i="16"/>
  <c r="AK12691" i="16"/>
  <c r="AK12692" i="16"/>
  <c r="AK12693" i="16"/>
  <c r="AK12698" i="16"/>
  <c r="AK12704" i="16"/>
  <c r="AK12703" i="16"/>
  <c r="AK12705" i="16"/>
  <c r="AO188" i="20"/>
  <c r="N208" i="16"/>
  <c r="AK14527" i="16"/>
  <c r="AK14539" i="16"/>
  <c r="AK14551" i="16"/>
  <c r="AK14563" i="16"/>
  <c r="AK14575" i="16"/>
  <c r="AK14587" i="16"/>
  <c r="AK14599" i="16"/>
  <c r="AK14528" i="16"/>
  <c r="AK14540" i="16"/>
  <c r="AK14552" i="16"/>
  <c r="AK14564" i="16"/>
  <c r="AK14576" i="16"/>
  <c r="AK14588" i="16"/>
  <c r="AK14600" i="16"/>
  <c r="AK14531" i="16"/>
  <c r="AK14543" i="16"/>
  <c r="AK14555" i="16"/>
  <c r="AK14567" i="16"/>
  <c r="AK14579" i="16"/>
  <c r="AK14591" i="16"/>
  <c r="AK14603" i="16"/>
  <c r="AK14534" i="16"/>
  <c r="AK14549" i="16"/>
  <c r="AK14566" i="16"/>
  <c r="AK14582" i="16"/>
  <c r="AK14597" i="16"/>
  <c r="AK14535" i="16"/>
  <c r="AK14550" i="16"/>
  <c r="AK14568" i="16"/>
  <c r="AK14583" i="16"/>
  <c r="AK14598" i="16"/>
  <c r="AK14537" i="16"/>
  <c r="AK14554" i="16"/>
  <c r="AK14570" i="16"/>
  <c r="AK14585" i="16"/>
  <c r="AK14602" i="16"/>
  <c r="AK14538" i="16"/>
  <c r="AK14556" i="16"/>
  <c r="AK14571" i="16"/>
  <c r="AK14586" i="16"/>
  <c r="AK14604" i="16"/>
  <c r="AK14541" i="16"/>
  <c r="AK14557" i="16"/>
  <c r="AK14572" i="16"/>
  <c r="AK14589" i="16"/>
  <c r="AK14605" i="16"/>
  <c r="AK14542" i="16"/>
  <c r="AK14558" i="16"/>
  <c r="AK14573" i="16"/>
  <c r="AK14590" i="16"/>
  <c r="AK14606" i="16"/>
  <c r="AK14532" i="16"/>
  <c r="AK14547" i="16"/>
  <c r="AK14562" i="16"/>
  <c r="AK14580" i="16"/>
  <c r="AK14595" i="16"/>
  <c r="AK14610" i="16"/>
  <c r="AK14533" i="16"/>
  <c r="AK14548" i="16"/>
  <c r="AK14565" i="16"/>
  <c r="AK14581" i="16"/>
  <c r="AK14596" i="16"/>
  <c r="AK14544" i="16"/>
  <c r="AK14592" i="16"/>
  <c r="AK14545" i="16"/>
  <c r="AK14593" i="16"/>
  <c r="AK14546" i="16"/>
  <c r="AK14594" i="16"/>
  <c r="AK14553" i="16"/>
  <c r="AK14601" i="16"/>
  <c r="AK14559" i="16"/>
  <c r="AK14607" i="16"/>
  <c r="AK14560" i="16"/>
  <c r="AK14608" i="16"/>
  <c r="AK14561" i="16"/>
  <c r="AK14609" i="16"/>
  <c r="AK14569" i="16"/>
  <c r="AK14526" i="16"/>
  <c r="AK14574" i="16"/>
  <c r="AK14529" i="16"/>
  <c r="AK14577" i="16"/>
  <c r="AK14530" i="16"/>
  <c r="AK14578" i="16"/>
  <c r="AK14536" i="16"/>
  <c r="AK14584" i="16"/>
  <c r="AO91" i="20"/>
  <c r="AO63" i="20"/>
  <c r="AO213" i="20"/>
  <c r="N233" i="16"/>
  <c r="AK15437" i="16"/>
  <c r="AK15438" i="16"/>
  <c r="AK15440" i="16"/>
  <c r="AK15441" i="16"/>
  <c r="AK15430" i="16"/>
  <c r="AK15442" i="16"/>
  <c r="AK15431" i="16"/>
  <c r="AK15443" i="16"/>
  <c r="AK15435" i="16"/>
  <c r="AK15432" i="16"/>
  <c r="AK15433" i="16"/>
  <c r="AK15434" i="16"/>
  <c r="AK15436" i="16"/>
  <c r="AK15439" i="16"/>
  <c r="AO19" i="20"/>
  <c r="N26" i="16"/>
  <c r="AK957" i="16"/>
  <c r="AK969" i="16"/>
  <c r="AK981" i="16"/>
  <c r="AK993" i="16"/>
  <c r="AK1005" i="16"/>
  <c r="AK1017" i="16"/>
  <c r="AK958" i="16"/>
  <c r="AK970" i="16"/>
  <c r="AK982" i="16"/>
  <c r="AK994" i="16"/>
  <c r="AK1006" i="16"/>
  <c r="AK1018" i="16"/>
  <c r="AK960" i="16"/>
  <c r="AK972" i="16"/>
  <c r="AK984" i="16"/>
  <c r="AK996" i="16"/>
  <c r="AK1008" i="16"/>
  <c r="AK961" i="16"/>
  <c r="AK973" i="16"/>
  <c r="AK985" i="16"/>
  <c r="AK997" i="16"/>
  <c r="AK1009" i="16"/>
  <c r="AK1021" i="16"/>
  <c r="AK962" i="16"/>
  <c r="AK974" i="16"/>
  <c r="AK986" i="16"/>
  <c r="AK998" i="16"/>
  <c r="AK1010" i="16"/>
  <c r="AK1022" i="16"/>
  <c r="AK963" i="16"/>
  <c r="AK975" i="16"/>
  <c r="AK987" i="16"/>
  <c r="AK999" i="16"/>
  <c r="AK1011" i="16"/>
  <c r="AK1023" i="16"/>
  <c r="AK966" i="16"/>
  <c r="AK978" i="16"/>
  <c r="AK990" i="16"/>
  <c r="AK1002" i="16"/>
  <c r="AK964" i="16"/>
  <c r="AK991" i="16"/>
  <c r="AK1016" i="16"/>
  <c r="AK965" i="16"/>
  <c r="AK992" i="16"/>
  <c r="AK1019" i="16"/>
  <c r="AK967" i="16"/>
  <c r="AK995" i="16"/>
  <c r="AK1020" i="16"/>
  <c r="AK968" i="16"/>
  <c r="AK1000" i="16"/>
  <c r="AK1024" i="16"/>
  <c r="AK971" i="16"/>
  <c r="AK1001" i="16"/>
  <c r="AK1025" i="16"/>
  <c r="AK976" i="16"/>
  <c r="AK1003" i="16"/>
  <c r="AK1026" i="16"/>
  <c r="AK977" i="16"/>
  <c r="AK1004" i="16"/>
  <c r="AK1027" i="16"/>
  <c r="AK979" i="16"/>
  <c r="AK1007" i="16"/>
  <c r="AK980" i="16"/>
  <c r="AK1012" i="16"/>
  <c r="AK955" i="16"/>
  <c r="AK983" i="16"/>
  <c r="AK1013" i="16"/>
  <c r="AK956" i="16"/>
  <c r="AK959" i="16"/>
  <c r="AK988" i="16"/>
  <c r="AK989" i="16"/>
  <c r="AK1014" i="16"/>
  <c r="AK1015" i="16"/>
  <c r="AO219" i="20"/>
  <c r="N240" i="16"/>
  <c r="AK15785" i="16"/>
  <c r="AK15786" i="16"/>
  <c r="AK15788" i="16"/>
  <c r="AK15789" i="16"/>
  <c r="AK15790" i="16"/>
  <c r="AK15791" i="16"/>
  <c r="AK15783" i="16"/>
  <c r="AK15781" i="16"/>
  <c r="AK15782" i="16"/>
  <c r="AK15784" i="16"/>
  <c r="AK15787" i="16"/>
  <c r="AK15792" i="16"/>
  <c r="AO164" i="20"/>
  <c r="N181" i="16"/>
  <c r="AK12732" i="16"/>
  <c r="AK12733" i="16"/>
  <c r="AK12735" i="16"/>
  <c r="AK12724" i="16"/>
  <c r="AK12736" i="16"/>
  <c r="AK12725" i="16"/>
  <c r="AK12737" i="16"/>
  <c r="AK12726" i="16"/>
  <c r="AK12738" i="16"/>
  <c r="AK12730" i="16"/>
  <c r="AK12742" i="16"/>
  <c r="AK12731" i="16"/>
  <c r="AK12727" i="16"/>
  <c r="AK12728" i="16"/>
  <c r="AK12729" i="16"/>
  <c r="AK12734" i="16"/>
  <c r="AK12740" i="16"/>
  <c r="AK12739" i="16"/>
  <c r="AK12741" i="16"/>
  <c r="AO169" i="20"/>
  <c r="N186" i="16"/>
  <c r="AK13141" i="16"/>
  <c r="AK13143" i="16"/>
  <c r="AK13144" i="16"/>
  <c r="AK13145" i="16"/>
  <c r="AK13146" i="16"/>
  <c r="AK13142" i="16"/>
  <c r="AK13147" i="16"/>
  <c r="AK13148" i="16"/>
  <c r="AO35" i="20"/>
  <c r="N42" i="16"/>
  <c r="AK1945" i="16"/>
  <c r="AK1957" i="16"/>
  <c r="AK1969" i="16"/>
  <c r="AK1981" i="16"/>
  <c r="AK1993" i="16"/>
  <c r="AK1946" i="16"/>
  <c r="AK1958" i="16"/>
  <c r="AK1970" i="16"/>
  <c r="AK1982" i="16"/>
  <c r="AK1994" i="16"/>
  <c r="AK1947" i="16"/>
  <c r="AK1959" i="16"/>
  <c r="AK1971" i="16"/>
  <c r="AK1983" i="16"/>
  <c r="AK1995" i="16"/>
  <c r="AK1948" i="16"/>
  <c r="AK1960" i="16"/>
  <c r="AK1972" i="16"/>
  <c r="AK1984" i="16"/>
  <c r="AK1996" i="16"/>
  <c r="AK1949" i="16"/>
  <c r="AK1961" i="16"/>
  <c r="AK1973" i="16"/>
  <c r="AK1985" i="16"/>
  <c r="AK1997" i="16"/>
  <c r="AK1950" i="16"/>
  <c r="AK1962" i="16"/>
  <c r="AK1974" i="16"/>
  <c r="AK1986" i="16"/>
  <c r="AK1998" i="16"/>
  <c r="AK1951" i="16"/>
  <c r="AK1963" i="16"/>
  <c r="AK1975" i="16"/>
  <c r="AK1987" i="16"/>
  <c r="AK1999" i="16"/>
  <c r="AK1952" i="16"/>
  <c r="AK1964" i="16"/>
  <c r="AK1976" i="16"/>
  <c r="AK1988" i="16"/>
  <c r="AK2000" i="16"/>
  <c r="AK1953" i="16"/>
  <c r="AK1965" i="16"/>
  <c r="AK1977" i="16"/>
  <c r="AK1989" i="16"/>
  <c r="AK2001" i="16"/>
  <c r="AK1943" i="16"/>
  <c r="AK1955" i="16"/>
  <c r="AK1967" i="16"/>
  <c r="AK1979" i="16"/>
  <c r="AK1991" i="16"/>
  <c r="AK2003" i="16"/>
  <c r="AK1944" i="16"/>
  <c r="AK1956" i="16"/>
  <c r="AK1968" i="16"/>
  <c r="AK1980" i="16"/>
  <c r="AK1992" i="16"/>
  <c r="AK1954" i="16"/>
  <c r="AK1966" i="16"/>
  <c r="AK1978" i="16"/>
  <c r="AK1990" i="16"/>
  <c r="AK2002" i="16"/>
  <c r="AO172" i="20"/>
  <c r="N189" i="16"/>
  <c r="AK13344" i="16"/>
  <c r="AK13356" i="16"/>
  <c r="AK13368" i="16"/>
  <c r="AK13380" i="16"/>
  <c r="AK13392" i="16"/>
  <c r="AK13404" i="16"/>
  <c r="AK13416" i="16"/>
  <c r="AK13428" i="16"/>
  <c r="AK13440" i="16"/>
  <c r="AK13452" i="16"/>
  <c r="AK13345" i="16"/>
  <c r="AK13357" i="16"/>
  <c r="AK13369" i="16"/>
  <c r="AK13381" i="16"/>
  <c r="AK13393" i="16"/>
  <c r="AK13405" i="16"/>
  <c r="AK13417" i="16"/>
  <c r="AK13429" i="16"/>
  <c r="AK13441" i="16"/>
  <c r="AK13453" i="16"/>
  <c r="AK13347" i="16"/>
  <c r="AK13359" i="16"/>
  <c r="AK13371" i="16"/>
  <c r="AK13383" i="16"/>
  <c r="AK13395" i="16"/>
  <c r="AK13407" i="16"/>
  <c r="AK13419" i="16"/>
  <c r="AK13431" i="16"/>
  <c r="AK13443" i="16"/>
  <c r="AK13455" i="16"/>
  <c r="AK13337" i="16"/>
  <c r="AK13349" i="16"/>
  <c r="AK13361" i="16"/>
  <c r="AK13373" i="16"/>
  <c r="AK13385" i="16"/>
  <c r="AK13397" i="16"/>
  <c r="AK13409" i="16"/>
  <c r="AK13421" i="16"/>
  <c r="AK13433" i="16"/>
  <c r="AK13445" i="16"/>
  <c r="AK13457" i="16"/>
  <c r="AK13338" i="16"/>
  <c r="AK13350" i="16"/>
  <c r="AK13362" i="16"/>
  <c r="AK13374" i="16"/>
  <c r="AK13386" i="16"/>
  <c r="AK13398" i="16"/>
  <c r="AK13410" i="16"/>
  <c r="AK13422" i="16"/>
  <c r="AK13434" i="16"/>
  <c r="AK13446" i="16"/>
  <c r="AK13458" i="16"/>
  <c r="AK13342" i="16"/>
  <c r="AK13354" i="16"/>
  <c r="AK13366" i="16"/>
  <c r="AK13378" i="16"/>
  <c r="AK13390" i="16"/>
  <c r="AK13402" i="16"/>
  <c r="AK13414" i="16"/>
  <c r="AK13426" i="16"/>
  <c r="AK13438" i="16"/>
  <c r="AK13450" i="16"/>
  <c r="AK13355" i="16"/>
  <c r="AK13379" i="16"/>
  <c r="AK13403" i="16"/>
  <c r="AK13427" i="16"/>
  <c r="AK13451" i="16"/>
  <c r="AK13358" i="16"/>
  <c r="AK13382" i="16"/>
  <c r="AK13406" i="16"/>
  <c r="AK13430" i="16"/>
  <c r="AK13454" i="16"/>
  <c r="AK13336" i="16"/>
  <c r="AK13360" i="16"/>
  <c r="AK13384" i="16"/>
  <c r="AK13408" i="16"/>
  <c r="AK13432" i="16"/>
  <c r="AK13456" i="16"/>
  <c r="AK13339" i="16"/>
  <c r="AK13363" i="16"/>
  <c r="AK13387" i="16"/>
  <c r="AK13411" i="16"/>
  <c r="AK13435" i="16"/>
  <c r="AK13340" i="16"/>
  <c r="AK13364" i="16"/>
  <c r="AK13388" i="16"/>
  <c r="AK13412" i="16"/>
  <c r="AK13436" i="16"/>
  <c r="AK13341" i="16"/>
  <c r="AK13365" i="16"/>
  <c r="AK13389" i="16"/>
  <c r="AK13413" i="16"/>
  <c r="AK13437" i="16"/>
  <c r="AK13343" i="16"/>
  <c r="AK13367" i="16"/>
  <c r="AK13391" i="16"/>
  <c r="AK13415" i="16"/>
  <c r="AK13439" i="16"/>
  <c r="AK13352" i="16"/>
  <c r="AK13376" i="16"/>
  <c r="AK13400" i="16"/>
  <c r="AK13424" i="16"/>
  <c r="AK13448" i="16"/>
  <c r="AK13370" i="16"/>
  <c r="AK13442" i="16"/>
  <c r="AK13372" i="16"/>
  <c r="AK13444" i="16"/>
  <c r="AK13375" i="16"/>
  <c r="AK13447" i="16"/>
  <c r="AK13377" i="16"/>
  <c r="AK13449" i="16"/>
  <c r="AK13394" i="16"/>
  <c r="AK13396" i="16"/>
  <c r="AK13399" i="16"/>
  <c r="AK13401" i="16"/>
  <c r="AK13346" i="16"/>
  <c r="AK13418" i="16"/>
  <c r="AK13351" i="16"/>
  <c r="AK13423" i="16"/>
  <c r="AK13353" i="16"/>
  <c r="AK13425" i="16"/>
  <c r="AK13348" i="16"/>
  <c r="AK13420" i="16"/>
  <c r="AO241" i="20"/>
  <c r="N262" i="16"/>
  <c r="AO226" i="20"/>
  <c r="AO121" i="20"/>
  <c r="N138" i="16"/>
  <c r="AK8286" i="16"/>
  <c r="AK8298" i="16"/>
  <c r="AK8310" i="16"/>
  <c r="AK8287" i="16"/>
  <c r="AK8299" i="16"/>
  <c r="AK8311" i="16"/>
  <c r="AK8289" i="16"/>
  <c r="AK8301" i="16"/>
  <c r="AK8313" i="16"/>
  <c r="AK8290" i="16"/>
  <c r="AK8302" i="16"/>
  <c r="AK8314" i="16"/>
  <c r="AK8291" i="16"/>
  <c r="AK8303" i="16"/>
  <c r="AK8315" i="16"/>
  <c r="AK8295" i="16"/>
  <c r="AK8307" i="16"/>
  <c r="AK8296" i="16"/>
  <c r="AK8308" i="16"/>
  <c r="AK8294" i="16"/>
  <c r="AK8297" i="16"/>
  <c r="AK8300" i="16"/>
  <c r="AK8304" i="16"/>
  <c r="AK8305" i="16"/>
  <c r="AK8306" i="16"/>
  <c r="AK8309" i="16"/>
  <c r="AK8312" i="16"/>
  <c r="AK8316" i="16"/>
  <c r="AK8288" i="16"/>
  <c r="AK8317" i="16"/>
  <c r="AK8292" i="16"/>
  <c r="AK8293" i="16"/>
  <c r="AO112" i="20"/>
  <c r="N129" i="16"/>
  <c r="AK8190" i="16"/>
  <c r="AK8202" i="16"/>
  <c r="AK8191" i="16"/>
  <c r="AK8203" i="16"/>
  <c r="AK8193" i="16"/>
  <c r="AK8205" i="16"/>
  <c r="AK8194" i="16"/>
  <c r="AK8206" i="16"/>
  <c r="AK8195" i="16"/>
  <c r="AK8207" i="16"/>
  <c r="AK8187" i="16"/>
  <c r="AK8199" i="16"/>
  <c r="AK8188" i="16"/>
  <c r="AK8200" i="16"/>
  <c r="AK8185" i="16"/>
  <c r="AK8186" i="16"/>
  <c r="AK8189" i="16"/>
  <c r="AK8192" i="16"/>
  <c r="AK8196" i="16"/>
  <c r="AK8197" i="16"/>
  <c r="AK8198" i="16"/>
  <c r="AK8201" i="16"/>
  <c r="AK8204" i="16"/>
  <c r="AK8208" i="16"/>
  <c r="AO242" i="20"/>
  <c r="N263" i="16"/>
  <c r="N106" i="16"/>
  <c r="AK5954" i="16"/>
  <c r="AK5966" i="16"/>
  <c r="AK5978" i="16"/>
  <c r="AK5990" i="16"/>
  <c r="AK6002" i="16"/>
  <c r="AK5943" i="16"/>
  <c r="AK5955" i="16"/>
  <c r="AK5967" i="16"/>
  <c r="AK5979" i="16"/>
  <c r="AK5991" i="16"/>
  <c r="AK6003" i="16"/>
  <c r="AK5945" i="16"/>
  <c r="AK5957" i="16"/>
  <c r="AK5969" i="16"/>
  <c r="AK5981" i="16"/>
  <c r="AK5993" i="16"/>
  <c r="AK6005" i="16"/>
  <c r="AK5946" i="16"/>
  <c r="AK5958" i="16"/>
  <c r="AK5970" i="16"/>
  <c r="AK5982" i="16"/>
  <c r="AK5994" i="16"/>
  <c r="AK6006" i="16"/>
  <c r="AK5947" i="16"/>
  <c r="AK5959" i="16"/>
  <c r="AK5971" i="16"/>
  <c r="AK5983" i="16"/>
  <c r="AK5995" i="16"/>
  <c r="AK5948" i="16"/>
  <c r="AK5960" i="16"/>
  <c r="AK5972" i="16"/>
  <c r="AK5984" i="16"/>
  <c r="AK5996" i="16"/>
  <c r="AK5951" i="16"/>
  <c r="AK5963" i="16"/>
  <c r="AK5975" i="16"/>
  <c r="AK5987" i="16"/>
  <c r="AK5999" i="16"/>
  <c r="AK5952" i="16"/>
  <c r="AK5964" i="16"/>
  <c r="AK5976" i="16"/>
  <c r="AK5988" i="16"/>
  <c r="AK6000" i="16"/>
  <c r="AK5949" i="16"/>
  <c r="AK5985" i="16"/>
  <c r="AK5950" i="16"/>
  <c r="AK5986" i="16"/>
  <c r="AK5953" i="16"/>
  <c r="AK5989" i="16"/>
  <c r="AK5956" i="16"/>
  <c r="AK5992" i="16"/>
  <c r="AK5961" i="16"/>
  <c r="AK5997" i="16"/>
  <c r="AK5962" i="16"/>
  <c r="AK5998" i="16"/>
  <c r="AK5965" i="16"/>
  <c r="AK6001" i="16"/>
  <c r="AK5968" i="16"/>
  <c r="AK6004" i="16"/>
  <c r="AK5973" i="16"/>
  <c r="AK5974" i="16"/>
  <c r="AK5977" i="16"/>
  <c r="AK5944" i="16"/>
  <c r="AK5980" i="16"/>
  <c r="N58" i="16"/>
  <c r="AK3202" i="16"/>
  <c r="AK3214" i="16"/>
  <c r="AK3226" i="16"/>
  <c r="AK3238" i="16"/>
  <c r="AK3250" i="16"/>
  <c r="AK3262" i="16"/>
  <c r="AK3274" i="16"/>
  <c r="AK3286" i="16"/>
  <c r="AK3203" i="16"/>
  <c r="AK3215" i="16"/>
  <c r="AK3227" i="16"/>
  <c r="AK3239" i="16"/>
  <c r="AK3251" i="16"/>
  <c r="AK3263" i="16"/>
  <c r="AK3275" i="16"/>
  <c r="AK3287" i="16"/>
  <c r="AK3205" i="16"/>
  <c r="AK3217" i="16"/>
  <c r="AK3229" i="16"/>
  <c r="AK3241" i="16"/>
  <c r="AK3253" i="16"/>
  <c r="AK3265" i="16"/>
  <c r="AK3277" i="16"/>
  <c r="AK3289" i="16"/>
  <c r="AK3301" i="16"/>
  <c r="AK3207" i="16"/>
  <c r="AK3219" i="16"/>
  <c r="AK3231" i="16"/>
  <c r="AK3243" i="16"/>
  <c r="AK3255" i="16"/>
  <c r="AK3208" i="16"/>
  <c r="AK3220" i="16"/>
  <c r="AK3232" i="16"/>
  <c r="AK3244" i="16"/>
  <c r="AK3256" i="16"/>
  <c r="AK3268" i="16"/>
  <c r="AK3280" i="16"/>
  <c r="AK3292" i="16"/>
  <c r="AK3304" i="16"/>
  <c r="AK3211" i="16"/>
  <c r="AK3223" i="16"/>
  <c r="AK3235" i="16"/>
  <c r="AK3247" i="16"/>
  <c r="AK3259" i="16"/>
  <c r="AK3271" i="16"/>
  <c r="AK3283" i="16"/>
  <c r="AK3295" i="16"/>
  <c r="AK3222" i="16"/>
  <c r="AK3246" i="16"/>
  <c r="AK3269" i="16"/>
  <c r="AK3290" i="16"/>
  <c r="AK3200" i="16"/>
  <c r="AK3224" i="16"/>
  <c r="AK3248" i="16"/>
  <c r="AK3270" i="16"/>
  <c r="AK3291" i="16"/>
  <c r="AK3201" i="16"/>
  <c r="AK3225" i="16"/>
  <c r="AK3249" i="16"/>
  <c r="AK3272" i="16"/>
  <c r="AK3293" i="16"/>
  <c r="AK3204" i="16"/>
  <c r="AK3228" i="16"/>
  <c r="AK3252" i="16"/>
  <c r="AK3273" i="16"/>
  <c r="AK3294" i="16"/>
  <c r="AK3206" i="16"/>
  <c r="AK3230" i="16"/>
  <c r="AK3254" i="16"/>
  <c r="AK3276" i="16"/>
  <c r="AK3296" i="16"/>
  <c r="AK3209" i="16"/>
  <c r="AK3233" i="16"/>
  <c r="AK3257" i="16"/>
  <c r="AK3278" i="16"/>
  <c r="AK3297" i="16"/>
  <c r="AK3210" i="16"/>
  <c r="AK3234" i="16"/>
  <c r="AK3258" i="16"/>
  <c r="AK3279" i="16"/>
  <c r="AK3298" i="16"/>
  <c r="AK3212" i="16"/>
  <c r="AK3236" i="16"/>
  <c r="AK3260" i="16"/>
  <c r="AK3281" i="16"/>
  <c r="AK3299" i="16"/>
  <c r="AK3213" i="16"/>
  <c r="AK3237" i="16"/>
  <c r="AK3261" i="16"/>
  <c r="AK3282" i="16"/>
  <c r="AK3300" i="16"/>
  <c r="AK3216" i="16"/>
  <c r="AK3240" i="16"/>
  <c r="AK3264" i="16"/>
  <c r="AK3284" i="16"/>
  <c r="AK3302" i="16"/>
  <c r="AK3218" i="16"/>
  <c r="AK3242" i="16"/>
  <c r="AK3266" i="16"/>
  <c r="AK3285" i="16"/>
  <c r="AK3303" i="16"/>
  <c r="AK3221" i="16"/>
  <c r="AK3245" i="16"/>
  <c r="AK3267" i="16"/>
  <c r="AK3288" i="16"/>
  <c r="N41" i="16"/>
  <c r="AK2041" i="16"/>
  <c r="AK2042" i="16"/>
  <c r="AK2043" i="16"/>
  <c r="AK2044" i="16"/>
  <c r="AK2045" i="16"/>
  <c r="AK2046" i="16"/>
  <c r="AK2047" i="16"/>
  <c r="AK2036" i="16"/>
  <c r="AK2048" i="16"/>
  <c r="AK2037" i="16"/>
  <c r="AK2049" i="16"/>
  <c r="AK2039" i="16"/>
  <c r="AK2051" i="16"/>
  <c r="AK2040" i="16"/>
  <c r="AK2038" i="16"/>
  <c r="AK2050" i="16"/>
  <c r="N90" i="16"/>
  <c r="AK4789" i="16"/>
  <c r="AK4801" i="16"/>
  <c r="AK4813" i="16"/>
  <c r="AK4825" i="16"/>
  <c r="AK4837" i="16"/>
  <c r="AK4849" i="16"/>
  <c r="AK4790" i="16"/>
  <c r="AK4802" i="16"/>
  <c r="AK4814" i="16"/>
  <c r="AK4826" i="16"/>
  <c r="AK4838" i="16"/>
  <c r="AK4850" i="16"/>
  <c r="AK4792" i="16"/>
  <c r="AK4804" i="16"/>
  <c r="AK4816" i="16"/>
  <c r="AK4828" i="16"/>
  <c r="AK4840" i="16"/>
  <c r="AK4852" i="16"/>
  <c r="AK4793" i="16"/>
  <c r="AK4805" i="16"/>
  <c r="AK4817" i="16"/>
  <c r="AK4829" i="16"/>
  <c r="AK4841" i="16"/>
  <c r="AK4853" i="16"/>
  <c r="AK4794" i="16"/>
  <c r="AK4806" i="16"/>
  <c r="AK4818" i="16"/>
  <c r="AK4830" i="16"/>
  <c r="AK4842" i="16"/>
  <c r="AK4854" i="16"/>
  <c r="AK4783" i="16"/>
  <c r="AK4795" i="16"/>
  <c r="AK4807" i="16"/>
  <c r="AK4819" i="16"/>
  <c r="AK4831" i="16"/>
  <c r="AK4843" i="16"/>
  <c r="AK4855" i="16"/>
  <c r="AK4786" i="16"/>
  <c r="AK4798" i="16"/>
  <c r="AK4810" i="16"/>
  <c r="AK4822" i="16"/>
  <c r="AK4834" i="16"/>
  <c r="AK4846" i="16"/>
  <c r="AK4787" i="16"/>
  <c r="AK4799" i="16"/>
  <c r="AK4811" i="16"/>
  <c r="AK4823" i="16"/>
  <c r="AK4835" i="16"/>
  <c r="AK4847" i="16"/>
  <c r="AK4812" i="16"/>
  <c r="AK4848" i="16"/>
  <c r="AK4815" i="16"/>
  <c r="AK4851" i="16"/>
  <c r="AK4784" i="16"/>
  <c r="AK4820" i="16"/>
  <c r="AK4785" i="16"/>
  <c r="AK4821" i="16"/>
  <c r="AK4788" i="16"/>
  <c r="AK4824" i="16"/>
  <c r="AK4791" i="16"/>
  <c r="AK4827" i="16"/>
  <c r="AK4796" i="16"/>
  <c r="AK4832" i="16"/>
  <c r="AK4797" i="16"/>
  <c r="AK4833" i="16"/>
  <c r="AK4800" i="16"/>
  <c r="AK4836" i="16"/>
  <c r="AK4803" i="16"/>
  <c r="AK4839" i="16"/>
  <c r="AK4808" i="16"/>
  <c r="AK4844" i="16"/>
  <c r="AK4809" i="16"/>
  <c r="AK4845" i="16"/>
  <c r="N158" i="16"/>
  <c r="AK9904" i="16"/>
  <c r="AK9916" i="16"/>
  <c r="AK9905" i="16"/>
  <c r="AK9907" i="16"/>
  <c r="AK9908" i="16"/>
  <c r="AK9909" i="16"/>
  <c r="AK9910" i="16"/>
  <c r="AK9901" i="16"/>
  <c r="AK9913" i="16"/>
  <c r="AK9902" i="16"/>
  <c r="AK9914" i="16"/>
  <c r="AK9903" i="16"/>
  <c r="AK9906" i="16"/>
  <c r="AK9911" i="16"/>
  <c r="AK9912" i="16"/>
  <c r="AK9915" i="16"/>
  <c r="N254" i="16"/>
  <c r="AK16461" i="16"/>
  <c r="AK16459" i="16"/>
  <c r="AK16460" i="16"/>
  <c r="C4" i="35"/>
  <c r="C7" i="35"/>
  <c r="AO16" i="20"/>
  <c r="C6" i="35"/>
  <c r="C5" i="35"/>
  <c r="L4" i="35"/>
  <c r="L7" i="35"/>
  <c r="L6" i="35"/>
  <c r="L5" i="35"/>
  <c r="I14" i="16"/>
  <c r="I18" i="16"/>
  <c r="I43" i="16"/>
  <c r="H45" i="16"/>
  <c r="I45" i="16" s="1"/>
  <c r="I33" i="16"/>
  <c r="I32" i="16"/>
  <c r="N3" i="20"/>
  <c r="N4" i="20"/>
  <c r="N5" i="20"/>
  <c r="N6" i="20"/>
  <c r="N7" i="20"/>
  <c r="N8" i="20"/>
  <c r="N9" i="20"/>
  <c r="N10" i="20"/>
  <c r="N11" i="20"/>
  <c r="N12" i="20"/>
  <c r="N13" i="20"/>
  <c r="N14" i="20"/>
  <c r="N15" i="20"/>
  <c r="N16" i="20"/>
  <c r="N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M3" i="20"/>
  <c r="M4" i="20"/>
  <c r="M5" i="20"/>
  <c r="M6" i="20"/>
  <c r="M7" i="20"/>
  <c r="M8" i="20"/>
  <c r="M9" i="20"/>
  <c r="M10" i="20"/>
  <c r="M11" i="20"/>
  <c r="M12" i="20"/>
  <c r="M13" i="20"/>
  <c r="M14" i="20"/>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M193" i="20"/>
  <c r="M194" i="20"/>
  <c r="M195" i="20"/>
  <c r="M196" i="20"/>
  <c r="M197" i="20"/>
  <c r="M198" i="20"/>
  <c r="M199" i="20"/>
  <c r="M200" i="20"/>
  <c r="M201" i="20"/>
  <c r="M202" i="20"/>
  <c r="M203" i="20"/>
  <c r="M204" i="20"/>
  <c r="M205" i="20"/>
  <c r="M206" i="20"/>
  <c r="M207" i="20"/>
  <c r="M208" i="20"/>
  <c r="M209" i="20"/>
  <c r="M210" i="20"/>
  <c r="M211" i="20"/>
  <c r="M212" i="20"/>
  <c r="M213" i="20"/>
  <c r="M214" i="20"/>
  <c r="M215" i="20"/>
  <c r="M216" i="20"/>
  <c r="M217" i="20"/>
  <c r="M218" i="20"/>
  <c r="M219" i="20"/>
  <c r="M220" i="20"/>
  <c r="M221" i="20"/>
  <c r="M222" i="20"/>
  <c r="M223" i="20"/>
  <c r="M224" i="20"/>
  <c r="M225" i="20"/>
  <c r="M226" i="20"/>
  <c r="M227" i="20"/>
  <c r="M228" i="20"/>
  <c r="M229" i="20"/>
  <c r="M230" i="20"/>
  <c r="M231" i="20"/>
  <c r="M232" i="20"/>
  <c r="M233" i="20"/>
  <c r="M234" i="20"/>
  <c r="M235" i="20"/>
  <c r="M236" i="20"/>
  <c r="M237" i="20"/>
  <c r="M238" i="20"/>
  <c r="M239" i="20"/>
  <c r="M240" i="20"/>
  <c r="M241" i="20"/>
  <c r="M242" i="20"/>
  <c r="M243" i="20"/>
  <c r="N2" i="20"/>
  <c r="M2" i="20"/>
  <c r="L3" i="20"/>
  <c r="L4"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 i="20"/>
  <c r="Z185" i="20" l="1"/>
  <c r="AA185" i="20"/>
  <c r="Z65" i="20"/>
  <c r="S74" i="16" s="1"/>
  <c r="AA65" i="20"/>
  <c r="Z2" i="20"/>
  <c r="S9" i="16" s="1"/>
  <c r="AA2" i="20"/>
  <c r="Z240" i="20"/>
  <c r="AA240" i="20"/>
  <c r="Z228" i="20"/>
  <c r="AA228" i="20"/>
  <c r="Z216" i="20"/>
  <c r="S236" i="16" s="1"/>
  <c r="AA216" i="20"/>
  <c r="Z204" i="20"/>
  <c r="AA204" i="20"/>
  <c r="Z192" i="20"/>
  <c r="S212" i="16" s="1"/>
  <c r="AA192" i="20"/>
  <c r="Z180" i="20"/>
  <c r="AA180" i="20"/>
  <c r="Z168" i="20"/>
  <c r="AA168" i="20"/>
  <c r="Z156" i="20"/>
  <c r="AA156" i="20"/>
  <c r="Z144" i="20"/>
  <c r="AA144" i="20"/>
  <c r="Z132" i="20"/>
  <c r="AA132" i="20"/>
  <c r="Z120" i="20"/>
  <c r="AA120" i="20"/>
  <c r="Z108" i="20"/>
  <c r="AA108" i="20"/>
  <c r="Z96" i="20"/>
  <c r="AA96" i="20"/>
  <c r="Z84" i="20"/>
  <c r="S101" i="16" s="1"/>
  <c r="AA84" i="20"/>
  <c r="Z72" i="20"/>
  <c r="AA72" i="20"/>
  <c r="Z60" i="20"/>
  <c r="AA60" i="20"/>
  <c r="Z48" i="20"/>
  <c r="AA48" i="20"/>
  <c r="Z36" i="20"/>
  <c r="S43" i="16" s="1"/>
  <c r="AA36" i="20"/>
  <c r="Z24" i="20"/>
  <c r="S31" i="16" s="1"/>
  <c r="AA24" i="20"/>
  <c r="Z12" i="20"/>
  <c r="S19" i="16" s="1"/>
  <c r="AA12" i="20"/>
  <c r="Z137" i="20"/>
  <c r="AA137" i="20"/>
  <c r="Z5" i="20"/>
  <c r="S12" i="16" s="1"/>
  <c r="AA5" i="20"/>
  <c r="Z239" i="20"/>
  <c r="AA239" i="20"/>
  <c r="Z227" i="20"/>
  <c r="AA227" i="20"/>
  <c r="Z215" i="20"/>
  <c r="S235" i="16" s="1"/>
  <c r="AA215" i="20"/>
  <c r="Z203" i="20"/>
  <c r="AA203" i="20"/>
  <c r="Z191" i="20"/>
  <c r="AA191" i="20"/>
  <c r="Z179" i="20"/>
  <c r="AA179" i="20"/>
  <c r="Z167" i="20"/>
  <c r="AA167" i="20"/>
  <c r="Z155" i="20"/>
  <c r="AA155" i="20"/>
  <c r="Z143" i="20"/>
  <c r="AA143" i="20"/>
  <c r="Z131" i="20"/>
  <c r="AA131" i="20"/>
  <c r="Z119" i="20"/>
  <c r="AA119" i="20"/>
  <c r="Z107" i="20"/>
  <c r="AA107" i="20"/>
  <c r="Z95" i="20"/>
  <c r="S112" i="16" s="1"/>
  <c r="AA95" i="20"/>
  <c r="Z83" i="20"/>
  <c r="S100" i="16" s="1"/>
  <c r="AA83" i="20"/>
  <c r="Z71" i="20"/>
  <c r="S81" i="16" s="1"/>
  <c r="AA71" i="20"/>
  <c r="Z59" i="20"/>
  <c r="AA59" i="20"/>
  <c r="Z47" i="20"/>
  <c r="AA47" i="20"/>
  <c r="Z35" i="20"/>
  <c r="S42" i="16" s="1"/>
  <c r="AA35" i="20"/>
  <c r="Z23" i="20"/>
  <c r="S30" i="16" s="1"/>
  <c r="AA23" i="20"/>
  <c r="Z11" i="20"/>
  <c r="S18" i="16" s="1"/>
  <c r="AA11" i="20"/>
  <c r="Z173" i="20"/>
  <c r="S184" i="16" s="1"/>
  <c r="AA173" i="20"/>
  <c r="Z53" i="20"/>
  <c r="AA53" i="20"/>
  <c r="Z238" i="20"/>
  <c r="AA238" i="20"/>
  <c r="Z226" i="20"/>
  <c r="AA226" i="20"/>
  <c r="Z214" i="20"/>
  <c r="AA214" i="20"/>
  <c r="Z202" i="20"/>
  <c r="AA202" i="20"/>
  <c r="Z190" i="20"/>
  <c r="AA190" i="20"/>
  <c r="Z178" i="20"/>
  <c r="AA178" i="20"/>
  <c r="Z166" i="20"/>
  <c r="AA166" i="20"/>
  <c r="Z154" i="20"/>
  <c r="AA154" i="20"/>
  <c r="Z142" i="20"/>
  <c r="AA142" i="20"/>
  <c r="Z130" i="20"/>
  <c r="S147" i="16" s="1"/>
  <c r="AA130" i="20"/>
  <c r="Z118" i="20"/>
  <c r="AA118" i="20"/>
  <c r="Z106" i="20"/>
  <c r="AA106" i="20"/>
  <c r="Z94" i="20"/>
  <c r="S111" i="16" s="1"/>
  <c r="AA94" i="20"/>
  <c r="Z82" i="20"/>
  <c r="S99" i="16" s="1"/>
  <c r="AA82" i="20"/>
  <c r="Z70" i="20"/>
  <c r="S80" i="16" s="1"/>
  <c r="AA70" i="20"/>
  <c r="Z58" i="20"/>
  <c r="S67" i="16" s="1"/>
  <c r="AA58" i="20"/>
  <c r="Z46" i="20"/>
  <c r="S56" i="16" s="1"/>
  <c r="AA46" i="20"/>
  <c r="Z34" i="20"/>
  <c r="S41" i="16" s="1"/>
  <c r="AA34" i="20"/>
  <c r="Z22" i="20"/>
  <c r="S29" i="16" s="1"/>
  <c r="AA22" i="20"/>
  <c r="Z10" i="20"/>
  <c r="S17" i="16" s="1"/>
  <c r="AA10" i="20"/>
  <c r="Z125" i="20"/>
  <c r="S135" i="16" s="1"/>
  <c r="AA125" i="20"/>
  <c r="Z29" i="20"/>
  <c r="S36" i="16" s="1"/>
  <c r="AA29" i="20"/>
  <c r="Z237" i="20"/>
  <c r="AA237" i="20"/>
  <c r="Z225" i="20"/>
  <c r="AA225" i="20"/>
  <c r="Z213" i="20"/>
  <c r="S233" i="16" s="1"/>
  <c r="AA213" i="20"/>
  <c r="Z201" i="20"/>
  <c r="AA201" i="20"/>
  <c r="Z189" i="20"/>
  <c r="AA189" i="20"/>
  <c r="Z177" i="20"/>
  <c r="AA177" i="20"/>
  <c r="Z165" i="20"/>
  <c r="AA165" i="20"/>
  <c r="Z153" i="20"/>
  <c r="AA153" i="20"/>
  <c r="Z141" i="20"/>
  <c r="AA141" i="20"/>
  <c r="Z129" i="20"/>
  <c r="AA129" i="20"/>
  <c r="Z117" i="20"/>
  <c r="AA117" i="20"/>
  <c r="Z105" i="20"/>
  <c r="AA105" i="20"/>
  <c r="Z93" i="20"/>
  <c r="S110" i="16" s="1"/>
  <c r="AA93" i="20"/>
  <c r="Z81" i="20"/>
  <c r="S96" i="16" s="1"/>
  <c r="AA81" i="20"/>
  <c r="Z69" i="20"/>
  <c r="AA69" i="20"/>
  <c r="Z57" i="20"/>
  <c r="AA57" i="20"/>
  <c r="Z45" i="20"/>
  <c r="S55" i="16" s="1"/>
  <c r="AA45" i="20"/>
  <c r="Z33" i="20"/>
  <c r="S40" i="16" s="1"/>
  <c r="AA33" i="20"/>
  <c r="Z21" i="20"/>
  <c r="S28" i="16" s="1"/>
  <c r="AA21" i="20"/>
  <c r="Z9" i="20"/>
  <c r="S16" i="16" s="1"/>
  <c r="AA9" i="20"/>
  <c r="Z221" i="20"/>
  <c r="AA221" i="20"/>
  <c r="Z77" i="20"/>
  <c r="AA77" i="20"/>
  <c r="Z236" i="20"/>
  <c r="AA236" i="20"/>
  <c r="Z224" i="20"/>
  <c r="AA224" i="20"/>
  <c r="Z212" i="20"/>
  <c r="AA212" i="20"/>
  <c r="Z200" i="20"/>
  <c r="S211" i="16" s="1"/>
  <c r="AA200" i="20"/>
  <c r="Z188" i="20"/>
  <c r="AA188" i="20"/>
  <c r="Z176" i="20"/>
  <c r="AA176" i="20"/>
  <c r="Z164" i="20"/>
  <c r="AA164" i="20"/>
  <c r="Z152" i="20"/>
  <c r="AA152" i="20"/>
  <c r="Z140" i="20"/>
  <c r="AA140" i="20"/>
  <c r="Z128" i="20"/>
  <c r="AA128" i="20"/>
  <c r="Z116" i="20"/>
  <c r="AA116" i="20"/>
  <c r="Z104" i="20"/>
  <c r="AA104" i="20"/>
  <c r="Z92" i="20"/>
  <c r="S109" i="16" s="1"/>
  <c r="AA92" i="20"/>
  <c r="Z80" i="20"/>
  <c r="AA80" i="20"/>
  <c r="Z68" i="20"/>
  <c r="S77" i="16" s="1"/>
  <c r="AA68" i="20"/>
  <c r="Z56" i="20"/>
  <c r="AA56" i="20"/>
  <c r="Z44" i="20"/>
  <c r="S54" i="16" s="1"/>
  <c r="AA44" i="20"/>
  <c r="Z32" i="20"/>
  <c r="S39" i="16" s="1"/>
  <c r="AA32" i="20"/>
  <c r="Z20" i="20"/>
  <c r="S27" i="16" s="1"/>
  <c r="AA20" i="20"/>
  <c r="Z8" i="20"/>
  <c r="S15" i="16" s="1"/>
  <c r="AA8" i="20"/>
  <c r="Z235" i="20"/>
  <c r="AA235" i="20"/>
  <c r="Z223" i="20"/>
  <c r="AA223" i="20"/>
  <c r="Z211" i="20"/>
  <c r="AA211" i="20"/>
  <c r="Z199" i="20"/>
  <c r="S210" i="16" s="1"/>
  <c r="AA199" i="20"/>
  <c r="Z187" i="20"/>
  <c r="S207" i="16" s="1"/>
  <c r="AA187" i="20"/>
  <c r="Z175" i="20"/>
  <c r="AA175" i="20"/>
  <c r="Z163" i="20"/>
  <c r="S174" i="16" s="1"/>
  <c r="AA163" i="20"/>
  <c r="Z151" i="20"/>
  <c r="AA151" i="20"/>
  <c r="Z139" i="20"/>
  <c r="AA139" i="20"/>
  <c r="Z127" i="20"/>
  <c r="AA127" i="20"/>
  <c r="Z115" i="20"/>
  <c r="S125" i="16" s="1"/>
  <c r="AA115" i="20"/>
  <c r="Z103" i="20"/>
  <c r="S113" i="16" s="1"/>
  <c r="AA103" i="20"/>
  <c r="Z91" i="20"/>
  <c r="S108" i="16" s="1"/>
  <c r="AA91" i="20"/>
  <c r="Z79" i="20"/>
  <c r="AA79" i="20"/>
  <c r="Z67" i="20"/>
  <c r="S76" i="16" s="1"/>
  <c r="AA67" i="20"/>
  <c r="Z55" i="20"/>
  <c r="AA55" i="20"/>
  <c r="Z43" i="20"/>
  <c r="AA43" i="20"/>
  <c r="Z31" i="20"/>
  <c r="S38" i="16" s="1"/>
  <c r="AA31" i="20"/>
  <c r="Z19" i="20"/>
  <c r="S26" i="16" s="1"/>
  <c r="AA19" i="20"/>
  <c r="Z7" i="20"/>
  <c r="AA7" i="20"/>
  <c r="Z234" i="20"/>
  <c r="AA234" i="20"/>
  <c r="Z222" i="20"/>
  <c r="AA222" i="20"/>
  <c r="Z210" i="20"/>
  <c r="AA210" i="20"/>
  <c r="Z198" i="20"/>
  <c r="S209" i="16" s="1"/>
  <c r="AA198" i="20"/>
  <c r="Z186" i="20"/>
  <c r="AA186" i="20"/>
  <c r="Z174" i="20"/>
  <c r="S185" i="16" s="1"/>
  <c r="AA174" i="20"/>
  <c r="Z162" i="20"/>
  <c r="S173" i="16" s="1"/>
  <c r="AA162" i="20"/>
  <c r="Z150" i="20"/>
  <c r="S161" i="16" s="1"/>
  <c r="AA150" i="20"/>
  <c r="Z138" i="20"/>
  <c r="S149" i="16" s="1"/>
  <c r="AA138" i="20"/>
  <c r="Z126" i="20"/>
  <c r="AA126" i="20"/>
  <c r="Z114" i="20"/>
  <c r="S124" i="16" s="1"/>
  <c r="AA114" i="20"/>
  <c r="Z102" i="20"/>
  <c r="AA102" i="20"/>
  <c r="Z90" i="20"/>
  <c r="S107" i="16" s="1"/>
  <c r="AA90" i="20"/>
  <c r="Z78" i="20"/>
  <c r="AA78" i="20"/>
  <c r="Z66" i="20"/>
  <c r="S75" i="16" s="1"/>
  <c r="AA66" i="20"/>
  <c r="Z54" i="20"/>
  <c r="S64" i="16" s="1"/>
  <c r="AA54" i="20"/>
  <c r="Z42" i="20"/>
  <c r="S51" i="16" s="1"/>
  <c r="AA42" i="20"/>
  <c r="Z30" i="20"/>
  <c r="S37" i="16" s="1"/>
  <c r="AA30" i="20"/>
  <c r="Z18" i="20"/>
  <c r="S25" i="16" s="1"/>
  <c r="AA18" i="20"/>
  <c r="Z6" i="20"/>
  <c r="S13" i="16" s="1"/>
  <c r="AA6" i="20"/>
  <c r="Z209" i="20"/>
  <c r="AA209" i="20"/>
  <c r="Z101" i="20"/>
  <c r="AA101" i="20"/>
  <c r="Z197" i="20"/>
  <c r="AA197" i="20"/>
  <c r="Z89" i="20"/>
  <c r="S106" i="16" s="1"/>
  <c r="AA89" i="20"/>
  <c r="Z232" i="20"/>
  <c r="S248" i="16" s="1"/>
  <c r="AA232" i="20"/>
  <c r="Z220" i="20"/>
  <c r="AA220" i="20"/>
  <c r="Z208" i="20"/>
  <c r="S219" i="16" s="1"/>
  <c r="AA208" i="20"/>
  <c r="Z196" i="20"/>
  <c r="S216" i="16" s="1"/>
  <c r="AA196" i="20"/>
  <c r="Z184" i="20"/>
  <c r="S195" i="16" s="1"/>
  <c r="AA184" i="20"/>
  <c r="Z172" i="20"/>
  <c r="S183" i="16" s="1"/>
  <c r="AA172" i="20"/>
  <c r="Z160" i="20"/>
  <c r="S171" i="16" s="1"/>
  <c r="AA160" i="20"/>
  <c r="Z148" i="20"/>
  <c r="S159" i="16" s="1"/>
  <c r="AA148" i="20"/>
  <c r="Z136" i="20"/>
  <c r="S153" i="16" s="1"/>
  <c r="AA136" i="20"/>
  <c r="Z124" i="20"/>
  <c r="S141" i="16" s="1"/>
  <c r="AA124" i="20"/>
  <c r="Z112" i="20"/>
  <c r="S122" i="16" s="1"/>
  <c r="AA112" i="20"/>
  <c r="Z100" i="20"/>
  <c r="AA100" i="20"/>
  <c r="Z88" i="20"/>
  <c r="S105" i="16" s="1"/>
  <c r="AA88" i="20"/>
  <c r="Z76" i="20"/>
  <c r="S86" i="16" s="1"/>
  <c r="AA76" i="20"/>
  <c r="Z64" i="20"/>
  <c r="S73" i="16" s="1"/>
  <c r="AA64" i="20"/>
  <c r="Z52" i="20"/>
  <c r="S61" i="16" s="1"/>
  <c r="AA52" i="20"/>
  <c r="Z40" i="20"/>
  <c r="S49" i="16" s="1"/>
  <c r="AA40" i="20"/>
  <c r="Z28" i="20"/>
  <c r="S35" i="16" s="1"/>
  <c r="AA28" i="20"/>
  <c r="Z16" i="20"/>
  <c r="S23" i="16" s="1"/>
  <c r="AA16" i="20"/>
  <c r="Z4" i="20"/>
  <c r="S11" i="16" s="1"/>
  <c r="AA4" i="20"/>
  <c r="Z149" i="20"/>
  <c r="S160" i="16" s="1"/>
  <c r="AA149" i="20"/>
  <c r="Z41" i="20"/>
  <c r="S50" i="16" s="1"/>
  <c r="AA41" i="20"/>
  <c r="Z243" i="20"/>
  <c r="S261" i="16" s="1"/>
  <c r="AA243" i="20"/>
  <c r="Z231" i="20"/>
  <c r="S247" i="16" s="1"/>
  <c r="AA231" i="20"/>
  <c r="Z219" i="20"/>
  <c r="S240" i="16" s="1"/>
  <c r="AA219" i="20"/>
  <c r="Z207" i="20"/>
  <c r="AA207" i="20"/>
  <c r="Z195" i="20"/>
  <c r="S215" i="16" s="1"/>
  <c r="AA195" i="20"/>
  <c r="Z183" i="20"/>
  <c r="S203" i="16" s="1"/>
  <c r="AA183" i="20"/>
  <c r="Z171" i="20"/>
  <c r="S182" i="16" s="1"/>
  <c r="AA171" i="20"/>
  <c r="Z159" i="20"/>
  <c r="S170" i="16" s="1"/>
  <c r="AA159" i="20"/>
  <c r="Z147" i="20"/>
  <c r="S158" i="16" s="1"/>
  <c r="AA147" i="20"/>
  <c r="Z135" i="20"/>
  <c r="S146" i="16" s="1"/>
  <c r="AA135" i="20"/>
  <c r="Z123" i="20"/>
  <c r="AA123" i="20"/>
  <c r="Z111" i="20"/>
  <c r="S121" i="16" s="1"/>
  <c r="AA111" i="20"/>
  <c r="Z99" i="20"/>
  <c r="AA99" i="20"/>
  <c r="Z87" i="20"/>
  <c r="S104" i="16" s="1"/>
  <c r="AA87" i="20"/>
  <c r="Z75" i="20"/>
  <c r="AA75" i="20"/>
  <c r="Z63" i="20"/>
  <c r="AA63" i="20"/>
  <c r="Z51" i="20"/>
  <c r="AA51" i="20"/>
  <c r="Z39" i="20"/>
  <c r="AA39" i="20"/>
  <c r="Z27" i="20"/>
  <c r="S34" i="16" s="1"/>
  <c r="AA27" i="20"/>
  <c r="Z15" i="20"/>
  <c r="S22" i="16" s="1"/>
  <c r="AA15" i="20"/>
  <c r="Z161" i="20"/>
  <c r="S172" i="16" s="1"/>
  <c r="AA161" i="20"/>
  <c r="Z17" i="20"/>
  <c r="S24" i="16" s="1"/>
  <c r="AA17" i="20"/>
  <c r="Z242" i="20"/>
  <c r="S260" i="16" s="1"/>
  <c r="AA242" i="20"/>
  <c r="Z230" i="20"/>
  <c r="S246" i="16" s="1"/>
  <c r="AA230" i="20"/>
  <c r="Z218" i="20"/>
  <c r="S238" i="16" s="1"/>
  <c r="AA218" i="20"/>
  <c r="Z206" i="20"/>
  <c r="S217" i="16" s="1"/>
  <c r="AA206" i="20"/>
  <c r="Z194" i="20"/>
  <c r="S214" i="16" s="1"/>
  <c r="AA194" i="20"/>
  <c r="Z182" i="20"/>
  <c r="AA182" i="20"/>
  <c r="Z170" i="20"/>
  <c r="S181" i="16" s="1"/>
  <c r="AA170" i="20"/>
  <c r="Z158" i="20"/>
  <c r="S169" i="16" s="1"/>
  <c r="AA158" i="20"/>
  <c r="Z146" i="20"/>
  <c r="S157" i="16" s="1"/>
  <c r="AA146" i="20"/>
  <c r="Z134" i="20"/>
  <c r="AA134" i="20"/>
  <c r="Z122" i="20"/>
  <c r="S132" i="16" s="1"/>
  <c r="AA122" i="20"/>
  <c r="Z110" i="20"/>
  <c r="S120" i="16" s="1"/>
  <c r="AA110" i="20"/>
  <c r="Z98" i="20"/>
  <c r="AA98" i="20"/>
  <c r="Z86" i="20"/>
  <c r="S103" i="16" s="1"/>
  <c r="AA86" i="20"/>
  <c r="Z74" i="20"/>
  <c r="AA74" i="20"/>
  <c r="Z62" i="20"/>
  <c r="AA62" i="20"/>
  <c r="Z50" i="20"/>
  <c r="AA50" i="20"/>
  <c r="Z38" i="20"/>
  <c r="S45" i="16" s="1"/>
  <c r="AA38" i="20"/>
  <c r="Z26" i="20"/>
  <c r="S33" i="16" s="1"/>
  <c r="AA26" i="20"/>
  <c r="Z14" i="20"/>
  <c r="S21" i="16" s="1"/>
  <c r="AA14" i="20"/>
  <c r="Z233" i="20"/>
  <c r="S249" i="16" s="1"/>
  <c r="AA233" i="20"/>
  <c r="Z113" i="20"/>
  <c r="S123" i="16" s="1"/>
  <c r="AA113" i="20"/>
  <c r="Z241" i="20"/>
  <c r="S259" i="16" s="1"/>
  <c r="AA241" i="20"/>
  <c r="Z229" i="20"/>
  <c r="S245" i="16" s="1"/>
  <c r="AA229" i="20"/>
  <c r="Z217" i="20"/>
  <c r="S237" i="16" s="1"/>
  <c r="AA217" i="20"/>
  <c r="Z205" i="20"/>
  <c r="AA205" i="20"/>
  <c r="Z193" i="20"/>
  <c r="S213" i="16" s="1"/>
  <c r="AA193" i="20"/>
  <c r="Z181" i="20"/>
  <c r="S198" i="16" s="1"/>
  <c r="AA181" i="20"/>
  <c r="Z169" i="20"/>
  <c r="S180" i="16" s="1"/>
  <c r="AA169" i="20"/>
  <c r="Z157" i="20"/>
  <c r="S168" i="16" s="1"/>
  <c r="AA157" i="20"/>
  <c r="Z145" i="20"/>
  <c r="S156" i="16" s="1"/>
  <c r="AA145" i="20"/>
  <c r="Z133" i="20"/>
  <c r="S143" i="16" s="1"/>
  <c r="AA133" i="20"/>
  <c r="Z121" i="20"/>
  <c r="S131" i="16" s="1"/>
  <c r="AA121" i="20"/>
  <c r="Z109" i="20"/>
  <c r="S119" i="16" s="1"/>
  <c r="AA109" i="20"/>
  <c r="Z97" i="20"/>
  <c r="AA97" i="20"/>
  <c r="Z85" i="20"/>
  <c r="S102" i="16" s="1"/>
  <c r="AA85" i="20"/>
  <c r="Z73" i="20"/>
  <c r="S83" i="16" s="1"/>
  <c r="AA73" i="20"/>
  <c r="Z61" i="20"/>
  <c r="AA61" i="20"/>
  <c r="Z49" i="20"/>
  <c r="AA49" i="20"/>
  <c r="Z37" i="20"/>
  <c r="S44" i="16" s="1"/>
  <c r="AA37" i="20"/>
  <c r="Z25" i="20"/>
  <c r="S32" i="16" s="1"/>
  <c r="AA25" i="20"/>
  <c r="Z13" i="20"/>
  <c r="S20" i="16" s="1"/>
  <c r="AA13" i="20"/>
  <c r="Z3" i="20"/>
  <c r="S10" i="16" s="1"/>
  <c r="AA3" i="20"/>
  <c r="L8" i="35"/>
  <c r="H46" i="16"/>
  <c r="H47" i="16" s="1"/>
  <c r="H48" i="16" s="1"/>
  <c r="H49" i="16" s="1"/>
  <c r="H50" i="16" s="1"/>
  <c r="H51" i="16" s="1"/>
  <c r="H52" i="16" s="1"/>
  <c r="H53" i="16" s="1"/>
  <c r="H54" i="16" s="1"/>
  <c r="H55" i="16" s="1"/>
  <c r="H56" i="16" s="1"/>
  <c r="H57" i="16" s="1"/>
  <c r="H58" i="16" s="1"/>
  <c r="H59" i="16" s="1"/>
  <c r="H60" i="16" s="1"/>
  <c r="H61" i="16" s="1"/>
  <c r="H62" i="16" s="1"/>
  <c r="H63" i="16" s="1"/>
  <c r="H64" i="16" s="1"/>
  <c r="H65" i="16" s="1"/>
  <c r="H66" i="16" s="1"/>
  <c r="H67" i="16" s="1"/>
  <c r="H68" i="16" s="1"/>
  <c r="H69" i="16" s="1"/>
  <c r="H70" i="16" s="1"/>
  <c r="H71" i="16" s="1"/>
  <c r="H72" i="16" s="1"/>
  <c r="H73" i="16" s="1"/>
  <c r="H74" i="16" s="1"/>
  <c r="H75" i="16" s="1"/>
  <c r="H76" i="16" s="1"/>
  <c r="H77" i="16" s="1"/>
  <c r="H78" i="16" s="1"/>
  <c r="H79" i="16" s="1"/>
  <c r="H80" i="16" s="1"/>
  <c r="H81" i="16" s="1"/>
  <c r="H82" i="16" s="1"/>
  <c r="H83" i="16" s="1"/>
  <c r="H84" i="16" s="1"/>
  <c r="H85" i="16" s="1"/>
  <c r="H86" i="16" s="1"/>
  <c r="H87" i="16" s="1"/>
  <c r="H88" i="16" s="1"/>
  <c r="H89" i="16" s="1"/>
  <c r="H90" i="16" s="1"/>
  <c r="H91" i="16" s="1"/>
  <c r="H92" i="16" s="1"/>
  <c r="H93" i="16" s="1"/>
  <c r="H94" i="16" s="1"/>
  <c r="H95" i="16" s="1"/>
  <c r="H96" i="16" s="1"/>
  <c r="H97" i="16" s="1"/>
  <c r="H98" i="16" s="1"/>
  <c r="H99" i="16" s="1"/>
  <c r="H100" i="16" s="1"/>
  <c r="H101" i="16" s="1"/>
  <c r="H102" i="16" s="1"/>
  <c r="H103" i="16" s="1"/>
  <c r="H104" i="16" s="1"/>
  <c r="H105" i="16" s="1"/>
  <c r="H106" i="16" s="1"/>
  <c r="H107" i="16" s="1"/>
  <c r="H108" i="16" s="1"/>
  <c r="H109" i="16" s="1"/>
  <c r="H110" i="16" s="1"/>
  <c r="H111" i="16" s="1"/>
  <c r="H112" i="16" s="1"/>
  <c r="H113" i="16" s="1"/>
  <c r="H114" i="16" s="1"/>
  <c r="H115" i="16" s="1"/>
  <c r="H116" i="16" s="1"/>
  <c r="H117" i="16" s="1"/>
  <c r="H118" i="16" s="1"/>
  <c r="H119" i="16" s="1"/>
  <c r="H120" i="16" s="1"/>
  <c r="H121" i="16" s="1"/>
  <c r="H122" i="16" s="1"/>
  <c r="H123" i="16" s="1"/>
  <c r="H124" i="16" s="1"/>
  <c r="H125" i="16" s="1"/>
  <c r="H126" i="16" s="1"/>
  <c r="H127" i="16" s="1"/>
  <c r="H128" i="16" s="1"/>
  <c r="H129" i="16" s="1"/>
  <c r="H130" i="16" s="1"/>
  <c r="H131" i="16" s="1"/>
  <c r="H132" i="16" s="1"/>
  <c r="S148" i="16" l="1"/>
  <c r="S60" i="16"/>
  <c r="S190" i="16"/>
  <c r="S89" i="16"/>
  <c r="S152" i="16"/>
  <c r="S177" i="16"/>
  <c r="S254" i="16"/>
  <c r="S117" i="16"/>
  <c r="S130" i="16"/>
  <c r="S162" i="16"/>
  <c r="S126" i="16"/>
  <c r="S79" i="16"/>
  <c r="S78" i="16"/>
  <c r="S63" i="16"/>
  <c r="S62" i="16"/>
  <c r="S208" i="16"/>
  <c r="S250" i="16"/>
  <c r="S251" i="16"/>
  <c r="S256" i="16"/>
  <c r="S66" i="16"/>
  <c r="S65" i="16"/>
  <c r="S138" i="16"/>
  <c r="S164" i="16"/>
  <c r="S241" i="16"/>
  <c r="S116" i="16"/>
  <c r="S189" i="16"/>
  <c r="S57" i="16"/>
  <c r="S129" i="16"/>
  <c r="S136" i="16"/>
  <c r="S70" i="16"/>
  <c r="S142" i="16"/>
  <c r="S85" i="16"/>
  <c r="S264" i="16"/>
  <c r="S186" i="16"/>
  <c r="S192" i="16"/>
  <c r="S151" i="16"/>
  <c r="S226" i="16"/>
  <c r="S176" i="16"/>
  <c r="S253" i="16"/>
  <c r="S128" i="16"/>
  <c r="S69" i="16"/>
  <c r="S68" i="16"/>
  <c r="S82" i="16"/>
  <c r="S155" i="16"/>
  <c r="S262" i="16"/>
  <c r="S72" i="16"/>
  <c r="S71" i="16"/>
  <c r="S53" i="16"/>
  <c r="S52" i="16"/>
  <c r="S90" i="16"/>
  <c r="S93" i="16"/>
  <c r="S163" i="16"/>
  <c r="S115" i="16"/>
  <c r="S188" i="16"/>
  <c r="S194" i="16"/>
  <c r="S263" i="16"/>
  <c r="S154" i="16"/>
  <c r="S167" i="16"/>
  <c r="S244" i="16"/>
  <c r="S59" i="16"/>
  <c r="S58" i="16"/>
  <c r="S218" i="16"/>
  <c r="S227" i="16"/>
  <c r="S220" i="16"/>
  <c r="S229" i="16"/>
  <c r="S137" i="16"/>
  <c r="S144" i="16"/>
  <c r="S175" i="16"/>
  <c r="S252" i="16"/>
  <c r="S257" i="16"/>
  <c r="S127" i="16"/>
  <c r="S134" i="16"/>
  <c r="S228" i="16"/>
  <c r="S234" i="16"/>
  <c r="S166" i="16"/>
  <c r="S243" i="16"/>
  <c r="S179" i="16"/>
  <c r="S258" i="16"/>
  <c r="S196" i="16"/>
  <c r="S205" i="16"/>
  <c r="S84" i="16"/>
  <c r="S46" i="16"/>
  <c r="S48" i="16"/>
  <c r="S133" i="16"/>
  <c r="S140" i="16"/>
  <c r="S224" i="16"/>
  <c r="S230" i="16"/>
  <c r="S150" i="16"/>
  <c r="S225" i="16"/>
  <c r="S231" i="16"/>
  <c r="S114" i="16"/>
  <c r="S187" i="16"/>
  <c r="S193" i="16"/>
  <c r="S139" i="16"/>
  <c r="S165" i="16"/>
  <c r="S242" i="16"/>
  <c r="S178" i="16"/>
  <c r="S255" i="16"/>
  <c r="S118" i="16"/>
  <c r="S191" i="16"/>
  <c r="S197" i="16"/>
  <c r="I50" i="16"/>
  <c r="H133" i="16"/>
  <c r="H134" i="16" s="1"/>
  <c r="H135" i="16" s="1"/>
  <c r="H136" i="16" s="1"/>
  <c r="H137" i="16" s="1"/>
  <c r="H138" i="16" s="1"/>
  <c r="H139" i="16" s="1"/>
  <c r="H140" i="16" s="1"/>
  <c r="H141" i="16" s="1"/>
  <c r="H142" i="16" s="1"/>
  <c r="H143" i="16" s="1"/>
  <c r="H144" i="16" s="1"/>
  <c r="H145" i="16" s="1"/>
  <c r="H146" i="16" s="1"/>
  <c r="H147" i="16" s="1"/>
  <c r="H148" i="16" s="1"/>
  <c r="H149" i="16" s="1"/>
  <c r="H150" i="16" s="1"/>
  <c r="H151" i="16" s="1"/>
  <c r="H152" i="16" s="1"/>
  <c r="H153" i="16" s="1"/>
  <c r="H154" i="16" s="1"/>
  <c r="H155" i="16" s="1"/>
  <c r="H156" i="16" s="1"/>
  <c r="H157" i="16" s="1"/>
  <c r="H158" i="16" s="1"/>
  <c r="H159" i="16" s="1"/>
  <c r="H160" i="16" s="1"/>
  <c r="H161" i="16" s="1"/>
  <c r="H162" i="16" s="1"/>
  <c r="H163" i="16" s="1"/>
  <c r="H164" i="16" s="1"/>
  <c r="H165" i="16" s="1"/>
  <c r="H166" i="16" s="1"/>
  <c r="H167" i="16" s="1"/>
  <c r="H168" i="16" s="1"/>
  <c r="H169" i="16" s="1"/>
  <c r="H170" i="16" s="1"/>
  <c r="H171" i="16" s="1"/>
  <c r="H172" i="16" s="1"/>
  <c r="H173" i="16" s="1"/>
  <c r="H174" i="16" s="1"/>
  <c r="H175" i="16" s="1"/>
  <c r="H176" i="16" s="1"/>
  <c r="H177" i="16" s="1"/>
  <c r="H178" i="16" s="1"/>
  <c r="H179" i="16" s="1"/>
  <c r="H180" i="16" s="1"/>
  <c r="H181" i="16" s="1"/>
  <c r="H182" i="16" s="1"/>
  <c r="H183" i="16" s="1"/>
  <c r="H184" i="16" s="1"/>
  <c r="H185" i="16" s="1"/>
  <c r="H186" i="16" s="1"/>
  <c r="H187" i="16" s="1"/>
  <c r="H188" i="16" s="1"/>
  <c r="H189" i="16" s="1"/>
  <c r="H190" i="16" s="1"/>
  <c r="H191" i="16" s="1"/>
  <c r="H192" i="16" s="1"/>
  <c r="H193" i="16" s="1"/>
  <c r="H194" i="16" s="1"/>
  <c r="H195" i="16" s="1"/>
  <c r="H196" i="16" s="1"/>
  <c r="H197" i="16" s="1"/>
  <c r="H198" i="16" s="1"/>
  <c r="H199" i="16" s="1"/>
  <c r="H200" i="16" s="1"/>
  <c r="H201" i="16" s="1"/>
  <c r="H202" i="16" s="1"/>
  <c r="H203" i="16" s="1"/>
  <c r="H204" i="16" s="1"/>
  <c r="H205" i="16" s="1"/>
  <c r="H206" i="16" s="1"/>
  <c r="H207" i="16" s="1"/>
  <c r="H208" i="16" s="1"/>
  <c r="H209" i="16" s="1"/>
  <c r="H210" i="16" s="1"/>
  <c r="H211" i="16" s="1"/>
  <c r="H212" i="16" s="1"/>
  <c r="H213" i="16" s="1"/>
  <c r="H214" i="16" s="1"/>
  <c r="H215" i="16" s="1"/>
  <c r="I132" i="16"/>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G90" i="28"/>
  <c r="G91" i="28"/>
  <c r="G92" i="28"/>
  <c r="G93" i="28"/>
  <c r="G94" i="28"/>
  <c r="G95" i="28"/>
  <c r="G96" i="28"/>
  <c r="G97" i="28"/>
  <c r="G98" i="28"/>
  <c r="G99" i="28"/>
  <c r="G100" i="28"/>
  <c r="C6" i="34"/>
  <c r="I214" i="16" l="1"/>
  <c r="H216" i="16"/>
  <c r="I215" i="16"/>
  <c r="D10" i="14"/>
  <c r="H217" i="16" l="1"/>
  <c r="H218" i="16" s="1"/>
  <c r="H219" i="16" s="1"/>
  <c r="H220" i="16" s="1"/>
  <c r="H221" i="16" s="1"/>
  <c r="H222" i="16" s="1"/>
  <c r="H223" i="16" s="1"/>
  <c r="H224" i="16" s="1"/>
  <c r="H225" i="16" s="1"/>
  <c r="H226" i="16" s="1"/>
  <c r="H227" i="16" s="1"/>
  <c r="H228" i="16" s="1"/>
  <c r="H229" i="16" s="1"/>
  <c r="H230" i="16" s="1"/>
  <c r="H231" i="16" s="1"/>
  <c r="H232" i="16" s="1"/>
  <c r="H233" i="16" s="1"/>
  <c r="H234" i="16" s="1"/>
  <c r="H235" i="16" s="1"/>
  <c r="H236" i="16" s="1"/>
  <c r="H237" i="16" s="1"/>
  <c r="H238" i="16" s="1"/>
  <c r="H239" i="16" s="1"/>
  <c r="H240" i="16" s="1"/>
  <c r="H241" i="16" s="1"/>
  <c r="H242" i="16" s="1"/>
  <c r="H243" i="16" s="1"/>
  <c r="H244" i="16" s="1"/>
  <c r="H245" i="16" s="1"/>
  <c r="H246" i="16" s="1"/>
  <c r="H247" i="16" s="1"/>
  <c r="I247" i="16" s="1"/>
  <c r="I216" i="16"/>
  <c r="Y3" i="20"/>
  <c r="Y4" i="20"/>
  <c r="Y5" i="20"/>
  <c r="Y6" i="20"/>
  <c r="Y7" i="20"/>
  <c r="Y8" i="20"/>
  <c r="Y9" i="20"/>
  <c r="Y10" i="20"/>
  <c r="Y11" i="20"/>
  <c r="Y12" i="20"/>
  <c r="Y13" i="20"/>
  <c r="Y14" i="20"/>
  <c r="Y15" i="20"/>
  <c r="Y16" i="20"/>
  <c r="Y17" i="20"/>
  <c r="Y18" i="20"/>
  <c r="Y19" i="20"/>
  <c r="Y20" i="20"/>
  <c r="Y21" i="20"/>
  <c r="Y22" i="20"/>
  <c r="Y23" i="20"/>
  <c r="Y24" i="20"/>
  <c r="Y25" i="20"/>
  <c r="Y26" i="20"/>
  <c r="Y27" i="20"/>
  <c r="Y28" i="20"/>
  <c r="Y29" i="20"/>
  <c r="Y30" i="20"/>
  <c r="Y31" i="20"/>
  <c r="Y32" i="20"/>
  <c r="Y33" i="20"/>
  <c r="Y34" i="20"/>
  <c r="Y35" i="20"/>
  <c r="Y36" i="20"/>
  <c r="Y37" i="20"/>
  <c r="Y38" i="20"/>
  <c r="Y39" i="20"/>
  <c r="Y40" i="20"/>
  <c r="Y41" i="20"/>
  <c r="Y42" i="20"/>
  <c r="Y43" i="20"/>
  <c r="Y44" i="20"/>
  <c r="Y45" i="20"/>
  <c r="Y46" i="20"/>
  <c r="Y47" i="20"/>
  <c r="Y48" i="20"/>
  <c r="Y49" i="20"/>
  <c r="Y50" i="20"/>
  <c r="Y51" i="20"/>
  <c r="Y52" i="20"/>
  <c r="Y53" i="20"/>
  <c r="Y54" i="20"/>
  <c r="Y55" i="20"/>
  <c r="Y56" i="20"/>
  <c r="Y57" i="20"/>
  <c r="Y58" i="20"/>
  <c r="Y59" i="20"/>
  <c r="Y60" i="20"/>
  <c r="Y61" i="20"/>
  <c r="Y62" i="20"/>
  <c r="Y63" i="20"/>
  <c r="Y64" i="20"/>
  <c r="Y65" i="20"/>
  <c r="Y66" i="20"/>
  <c r="Y67" i="20"/>
  <c r="Y68" i="20"/>
  <c r="Y69" i="20"/>
  <c r="Y70" i="20"/>
  <c r="Y71" i="20"/>
  <c r="Y72" i="20"/>
  <c r="Y73" i="20"/>
  <c r="Y74" i="20"/>
  <c r="Y75" i="20"/>
  <c r="Y76" i="20"/>
  <c r="Y77" i="20"/>
  <c r="Y78" i="20"/>
  <c r="Y79" i="20"/>
  <c r="Y80" i="20"/>
  <c r="Y81" i="20"/>
  <c r="Y82" i="20"/>
  <c r="Y83" i="20"/>
  <c r="Y84" i="20"/>
  <c r="Y85" i="20"/>
  <c r="Y86" i="20"/>
  <c r="Y87" i="20"/>
  <c r="Y88" i="20"/>
  <c r="Y89" i="20"/>
  <c r="Y90" i="20"/>
  <c r="Y91" i="20"/>
  <c r="Y92" i="20"/>
  <c r="Y93" i="20"/>
  <c r="Y94" i="20"/>
  <c r="Y95" i="20"/>
  <c r="Y96" i="20"/>
  <c r="Y97" i="20"/>
  <c r="Y98" i="20"/>
  <c r="Y99" i="20"/>
  <c r="Y100" i="20"/>
  <c r="Y101" i="20"/>
  <c r="Y102" i="20"/>
  <c r="Y103" i="20"/>
  <c r="Y104" i="20"/>
  <c r="Y105" i="20"/>
  <c r="Y106" i="20"/>
  <c r="Y107" i="20"/>
  <c r="Y108" i="20"/>
  <c r="Y109" i="20"/>
  <c r="Y110" i="20"/>
  <c r="Y111" i="20"/>
  <c r="Y112" i="20"/>
  <c r="Y113" i="20"/>
  <c r="Y114" i="20"/>
  <c r="Y115" i="20"/>
  <c r="Y116" i="20"/>
  <c r="Y117" i="20"/>
  <c r="Y118" i="20"/>
  <c r="Y119" i="20"/>
  <c r="Y120" i="20"/>
  <c r="Y121" i="20"/>
  <c r="Y122" i="20"/>
  <c r="Y123" i="20"/>
  <c r="Y124" i="20"/>
  <c r="Y125" i="20"/>
  <c r="Y126" i="20"/>
  <c r="Y127" i="20"/>
  <c r="Y128" i="20"/>
  <c r="Y129" i="20"/>
  <c r="Y130" i="20"/>
  <c r="Y131" i="20"/>
  <c r="Y132" i="20"/>
  <c r="Y133" i="20"/>
  <c r="Y134" i="20"/>
  <c r="Y135" i="20"/>
  <c r="Y136" i="20"/>
  <c r="Y137" i="20"/>
  <c r="Y138" i="20"/>
  <c r="Y139" i="20"/>
  <c r="Y140" i="20"/>
  <c r="Y141" i="20"/>
  <c r="Y142" i="20"/>
  <c r="Y143" i="20"/>
  <c r="Y144" i="20"/>
  <c r="Y145" i="20"/>
  <c r="Y146" i="20"/>
  <c r="Y147" i="20"/>
  <c r="Y148" i="20"/>
  <c r="Y149" i="20"/>
  <c r="Y150" i="20"/>
  <c r="Y151" i="20"/>
  <c r="Y152" i="20"/>
  <c r="Y153" i="20"/>
  <c r="Y154" i="20"/>
  <c r="Y155" i="20"/>
  <c r="Y156" i="20"/>
  <c r="Y157" i="20"/>
  <c r="Y158" i="20"/>
  <c r="Y159" i="20"/>
  <c r="Y160" i="20"/>
  <c r="Y161" i="20"/>
  <c r="Y162" i="20"/>
  <c r="Y163" i="20"/>
  <c r="Y164" i="20"/>
  <c r="Y165" i="20"/>
  <c r="Y166" i="20"/>
  <c r="Y167" i="20"/>
  <c r="Y168" i="20"/>
  <c r="Y169" i="20"/>
  <c r="Y170" i="20"/>
  <c r="Y171" i="20"/>
  <c r="Y172" i="20"/>
  <c r="Y173" i="20"/>
  <c r="Y174" i="20"/>
  <c r="Y175" i="20"/>
  <c r="Y176" i="20"/>
  <c r="Y177" i="20"/>
  <c r="Y178" i="20"/>
  <c r="Y179" i="20"/>
  <c r="Y180" i="20"/>
  <c r="Y181" i="20"/>
  <c r="Y182" i="20"/>
  <c r="Y183" i="20"/>
  <c r="Y184" i="20"/>
  <c r="Y185" i="20"/>
  <c r="Y186" i="20"/>
  <c r="Y187" i="20"/>
  <c r="Y188" i="20"/>
  <c r="Y189" i="20"/>
  <c r="Y190" i="20"/>
  <c r="Y191" i="20"/>
  <c r="Y192" i="20"/>
  <c r="Y193" i="20"/>
  <c r="Y194" i="20"/>
  <c r="Y195" i="20"/>
  <c r="Y196" i="20"/>
  <c r="Y197" i="20"/>
  <c r="Y198" i="20"/>
  <c r="Y199" i="20"/>
  <c r="Y200" i="20"/>
  <c r="Y201" i="20"/>
  <c r="Y202" i="20"/>
  <c r="Y203" i="20"/>
  <c r="Y204" i="20"/>
  <c r="Y205" i="20"/>
  <c r="Y206" i="20"/>
  <c r="Y207" i="20"/>
  <c r="Y208" i="20"/>
  <c r="Y209" i="20"/>
  <c r="Y210" i="20"/>
  <c r="Y211" i="20"/>
  <c r="Y212" i="20"/>
  <c r="Y213" i="20"/>
  <c r="Y214" i="20"/>
  <c r="Y215" i="20"/>
  <c r="Y216" i="20"/>
  <c r="Y217" i="20"/>
  <c r="Y218" i="20"/>
  <c r="Y219" i="20"/>
  <c r="Y220" i="20"/>
  <c r="Y221" i="20"/>
  <c r="Y222" i="20"/>
  <c r="Y223" i="20"/>
  <c r="Y224" i="20"/>
  <c r="Y225" i="20"/>
  <c r="Y226" i="20"/>
  <c r="Y227" i="20"/>
  <c r="Y228" i="20"/>
  <c r="Y229" i="20"/>
  <c r="Y230" i="20"/>
  <c r="Y231" i="20"/>
  <c r="Y232" i="20"/>
  <c r="Y233" i="20"/>
  <c r="Y234" i="20"/>
  <c r="Y235" i="20"/>
  <c r="Y236" i="20"/>
  <c r="Y237" i="20"/>
  <c r="Y238" i="20"/>
  <c r="Y239" i="20"/>
  <c r="Y240" i="20"/>
  <c r="Y241" i="20"/>
  <c r="Y242" i="20"/>
  <c r="Y243" i="20"/>
  <c r="Y2" i="20"/>
  <c r="X3" i="20"/>
  <c r="X4" i="20"/>
  <c r="X5" i="20"/>
  <c r="X6" i="20"/>
  <c r="X7" i="20"/>
  <c r="X8" i="20"/>
  <c r="X9" i="20"/>
  <c r="X10" i="20"/>
  <c r="X11" i="20"/>
  <c r="X12" i="20"/>
  <c r="X13" i="20"/>
  <c r="X14" i="20"/>
  <c r="X15" i="20"/>
  <c r="X16" i="20"/>
  <c r="X17" i="20"/>
  <c r="X18" i="20"/>
  <c r="X19" i="20"/>
  <c r="X20" i="20"/>
  <c r="X21" i="20"/>
  <c r="X22" i="20"/>
  <c r="X23" i="20"/>
  <c r="X24" i="20"/>
  <c r="X25" i="20"/>
  <c r="X26" i="20"/>
  <c r="X27" i="20"/>
  <c r="X28" i="20"/>
  <c r="X29" i="20"/>
  <c r="X30" i="20"/>
  <c r="X31" i="20"/>
  <c r="X32" i="20"/>
  <c r="X33" i="20"/>
  <c r="X34" i="20"/>
  <c r="X35" i="20"/>
  <c r="X36" i="20"/>
  <c r="X37" i="20"/>
  <c r="X38" i="20"/>
  <c r="X39" i="20"/>
  <c r="X40" i="20"/>
  <c r="X41" i="20"/>
  <c r="X42" i="20"/>
  <c r="X43" i="20"/>
  <c r="X44" i="20"/>
  <c r="X45" i="20"/>
  <c r="X46" i="20"/>
  <c r="X47" i="20"/>
  <c r="X48" i="20"/>
  <c r="X49" i="20"/>
  <c r="X50" i="20"/>
  <c r="X51" i="20"/>
  <c r="X52" i="20"/>
  <c r="X53" i="20"/>
  <c r="X54" i="20"/>
  <c r="X55" i="20"/>
  <c r="X56" i="20"/>
  <c r="X57" i="20"/>
  <c r="X58" i="20"/>
  <c r="X59" i="20"/>
  <c r="X60" i="20"/>
  <c r="X61" i="20"/>
  <c r="X62" i="20"/>
  <c r="X63" i="20"/>
  <c r="X64" i="20"/>
  <c r="X65" i="20"/>
  <c r="X66" i="20"/>
  <c r="X67" i="20"/>
  <c r="X68" i="20"/>
  <c r="X69" i="20"/>
  <c r="X70" i="20"/>
  <c r="X71" i="20"/>
  <c r="X72" i="20"/>
  <c r="X73" i="20"/>
  <c r="X74" i="20"/>
  <c r="X75" i="20"/>
  <c r="X76" i="20"/>
  <c r="X77" i="20"/>
  <c r="X78" i="20"/>
  <c r="X79" i="20"/>
  <c r="X80" i="20"/>
  <c r="X81" i="20"/>
  <c r="X82" i="20"/>
  <c r="X83" i="20"/>
  <c r="X84" i="20"/>
  <c r="X85" i="20"/>
  <c r="X86" i="20"/>
  <c r="X87" i="20"/>
  <c r="X88" i="20"/>
  <c r="X89" i="20"/>
  <c r="X90" i="20"/>
  <c r="X91" i="20"/>
  <c r="X92" i="20"/>
  <c r="X93" i="20"/>
  <c r="X94" i="20"/>
  <c r="X95" i="20"/>
  <c r="X96" i="20"/>
  <c r="X97" i="20"/>
  <c r="X98" i="20"/>
  <c r="X99" i="20"/>
  <c r="X100" i="20"/>
  <c r="X101" i="20"/>
  <c r="X102" i="20"/>
  <c r="X103" i="20"/>
  <c r="X104" i="20"/>
  <c r="X105" i="20"/>
  <c r="X106" i="20"/>
  <c r="X107" i="20"/>
  <c r="X108" i="20"/>
  <c r="X109" i="20"/>
  <c r="X110" i="20"/>
  <c r="X111" i="20"/>
  <c r="X112" i="20"/>
  <c r="X113" i="20"/>
  <c r="X114" i="20"/>
  <c r="X115" i="20"/>
  <c r="X116" i="20"/>
  <c r="X117" i="20"/>
  <c r="X118" i="20"/>
  <c r="X119" i="20"/>
  <c r="X120" i="20"/>
  <c r="X121" i="20"/>
  <c r="X122" i="20"/>
  <c r="X123" i="20"/>
  <c r="X124" i="20"/>
  <c r="X125" i="20"/>
  <c r="X126" i="20"/>
  <c r="X127" i="20"/>
  <c r="X128" i="20"/>
  <c r="X129" i="20"/>
  <c r="X130" i="20"/>
  <c r="X131" i="20"/>
  <c r="X132" i="20"/>
  <c r="X133" i="20"/>
  <c r="X134" i="20"/>
  <c r="X135" i="20"/>
  <c r="X136" i="20"/>
  <c r="X137" i="20"/>
  <c r="X138" i="20"/>
  <c r="X139" i="20"/>
  <c r="X140" i="20"/>
  <c r="X141" i="20"/>
  <c r="X142" i="20"/>
  <c r="X143" i="20"/>
  <c r="X144" i="20"/>
  <c r="X145" i="20"/>
  <c r="X146" i="20"/>
  <c r="X147" i="20"/>
  <c r="X148" i="20"/>
  <c r="X149" i="20"/>
  <c r="X150" i="20"/>
  <c r="X151" i="20"/>
  <c r="X152" i="20"/>
  <c r="X153" i="20"/>
  <c r="X154" i="20"/>
  <c r="X155" i="20"/>
  <c r="X156" i="20"/>
  <c r="X157" i="20"/>
  <c r="X158" i="20"/>
  <c r="X159" i="20"/>
  <c r="X160" i="20"/>
  <c r="X161" i="20"/>
  <c r="X162" i="20"/>
  <c r="X163" i="20"/>
  <c r="X164" i="20"/>
  <c r="X165" i="20"/>
  <c r="X166" i="20"/>
  <c r="X167" i="20"/>
  <c r="X168" i="20"/>
  <c r="X169" i="20"/>
  <c r="X170" i="20"/>
  <c r="X171" i="20"/>
  <c r="X172" i="20"/>
  <c r="X173" i="20"/>
  <c r="X174" i="20"/>
  <c r="X175" i="20"/>
  <c r="X176" i="20"/>
  <c r="X177" i="20"/>
  <c r="X178" i="20"/>
  <c r="X179" i="20"/>
  <c r="X180" i="20"/>
  <c r="X181" i="20"/>
  <c r="X182" i="20"/>
  <c r="X183" i="20"/>
  <c r="X184" i="20"/>
  <c r="X185" i="20"/>
  <c r="X186" i="20"/>
  <c r="X187" i="20"/>
  <c r="X188" i="20"/>
  <c r="X189" i="20"/>
  <c r="X190" i="20"/>
  <c r="X191" i="20"/>
  <c r="X192" i="20"/>
  <c r="X193" i="20"/>
  <c r="X194" i="20"/>
  <c r="X195" i="20"/>
  <c r="X196" i="20"/>
  <c r="X197" i="20"/>
  <c r="X198" i="20"/>
  <c r="X199" i="20"/>
  <c r="X200" i="20"/>
  <c r="X201" i="20"/>
  <c r="X202" i="20"/>
  <c r="X203" i="20"/>
  <c r="X204" i="20"/>
  <c r="X205" i="20"/>
  <c r="X206" i="20"/>
  <c r="X207" i="20"/>
  <c r="X208" i="20"/>
  <c r="X209" i="20"/>
  <c r="X210" i="20"/>
  <c r="X211" i="20"/>
  <c r="X212" i="20"/>
  <c r="X213" i="20"/>
  <c r="X214" i="20"/>
  <c r="X215" i="20"/>
  <c r="X216" i="20"/>
  <c r="X217" i="20"/>
  <c r="X218" i="20"/>
  <c r="X219" i="20"/>
  <c r="X220" i="20"/>
  <c r="X221" i="20"/>
  <c r="X222" i="20"/>
  <c r="X223" i="20"/>
  <c r="X224" i="20"/>
  <c r="X225" i="20"/>
  <c r="X226" i="20"/>
  <c r="X227" i="20"/>
  <c r="X228" i="20"/>
  <c r="X229" i="20"/>
  <c r="X230" i="20"/>
  <c r="X231" i="20"/>
  <c r="X232" i="20"/>
  <c r="X233" i="20"/>
  <c r="X234" i="20"/>
  <c r="X235" i="20"/>
  <c r="X236" i="20"/>
  <c r="X237" i="20"/>
  <c r="X238" i="20"/>
  <c r="X239" i="20"/>
  <c r="X240" i="20"/>
  <c r="X241" i="20"/>
  <c r="X242" i="20"/>
  <c r="X243" i="20"/>
  <c r="X2" i="20"/>
  <c r="W3" i="20"/>
  <c r="W4" i="20"/>
  <c r="W5" i="20"/>
  <c r="W6" i="20"/>
  <c r="W7" i="20"/>
  <c r="W8" i="20"/>
  <c r="W9" i="20"/>
  <c r="W10" i="20"/>
  <c r="W11" i="20"/>
  <c r="W12" i="20"/>
  <c r="W13" i="20"/>
  <c r="W14" i="20"/>
  <c r="W15" i="20"/>
  <c r="W16" i="20"/>
  <c r="W17" i="20"/>
  <c r="W18" i="20"/>
  <c r="W19" i="20"/>
  <c r="W20" i="20"/>
  <c r="W21" i="20"/>
  <c r="W22" i="20"/>
  <c r="W23" i="20"/>
  <c r="W24" i="20"/>
  <c r="W25" i="20"/>
  <c r="W26" i="20"/>
  <c r="W27" i="20"/>
  <c r="W28" i="20"/>
  <c r="W29" i="20"/>
  <c r="W30" i="20"/>
  <c r="W31" i="20"/>
  <c r="W32" i="20"/>
  <c r="W33" i="20"/>
  <c r="W34" i="20"/>
  <c r="W35" i="20"/>
  <c r="W36" i="20"/>
  <c r="W37" i="20"/>
  <c r="W38" i="20"/>
  <c r="W39" i="20"/>
  <c r="W40" i="20"/>
  <c r="W41" i="20"/>
  <c r="W42" i="20"/>
  <c r="W43" i="20"/>
  <c r="W44" i="20"/>
  <c r="W45" i="20"/>
  <c r="W46" i="20"/>
  <c r="W47" i="20"/>
  <c r="W48" i="20"/>
  <c r="W49" i="20"/>
  <c r="W50" i="20"/>
  <c r="W51" i="20"/>
  <c r="W52" i="20"/>
  <c r="W53" i="20"/>
  <c r="W54" i="20"/>
  <c r="W55" i="20"/>
  <c r="W56" i="20"/>
  <c r="W57" i="20"/>
  <c r="W58" i="20"/>
  <c r="W59" i="20"/>
  <c r="W60" i="20"/>
  <c r="W61" i="20"/>
  <c r="W62" i="20"/>
  <c r="W63" i="20"/>
  <c r="W64" i="20"/>
  <c r="W65" i="20"/>
  <c r="W66" i="20"/>
  <c r="W67" i="20"/>
  <c r="W68" i="20"/>
  <c r="W69" i="20"/>
  <c r="W70" i="20"/>
  <c r="W71" i="20"/>
  <c r="W72" i="20"/>
  <c r="W73" i="20"/>
  <c r="W74" i="20"/>
  <c r="W75" i="20"/>
  <c r="W76" i="20"/>
  <c r="W77" i="20"/>
  <c r="W78" i="20"/>
  <c r="W79" i="20"/>
  <c r="W80" i="20"/>
  <c r="W81" i="20"/>
  <c r="W82" i="20"/>
  <c r="W83" i="20"/>
  <c r="W84" i="20"/>
  <c r="W85" i="20"/>
  <c r="W86" i="20"/>
  <c r="W87" i="20"/>
  <c r="W88" i="20"/>
  <c r="W89" i="20"/>
  <c r="W90" i="20"/>
  <c r="W91" i="20"/>
  <c r="W92" i="20"/>
  <c r="W93" i="20"/>
  <c r="W94" i="20"/>
  <c r="W95" i="20"/>
  <c r="W96" i="20"/>
  <c r="W97" i="20"/>
  <c r="W98" i="20"/>
  <c r="W99" i="20"/>
  <c r="W100" i="20"/>
  <c r="W101" i="20"/>
  <c r="W102" i="20"/>
  <c r="W103" i="20"/>
  <c r="W104" i="20"/>
  <c r="W105" i="20"/>
  <c r="W106" i="20"/>
  <c r="W107" i="20"/>
  <c r="W108" i="20"/>
  <c r="W109" i="20"/>
  <c r="W110" i="20"/>
  <c r="W111" i="20"/>
  <c r="W112" i="20"/>
  <c r="W113" i="20"/>
  <c r="W114" i="20"/>
  <c r="W115" i="20"/>
  <c r="W116" i="20"/>
  <c r="W117" i="20"/>
  <c r="W118" i="20"/>
  <c r="W119" i="20"/>
  <c r="W120" i="20"/>
  <c r="W121" i="20"/>
  <c r="W122" i="20"/>
  <c r="W123" i="20"/>
  <c r="W124" i="20"/>
  <c r="W125" i="20"/>
  <c r="W126" i="20"/>
  <c r="W127" i="20"/>
  <c r="W128" i="20"/>
  <c r="W129" i="20"/>
  <c r="W130" i="20"/>
  <c r="W131" i="20"/>
  <c r="W132" i="20"/>
  <c r="W133" i="20"/>
  <c r="W134" i="20"/>
  <c r="W135" i="20"/>
  <c r="W136" i="20"/>
  <c r="W137" i="20"/>
  <c r="W138" i="20"/>
  <c r="W139" i="20"/>
  <c r="W140" i="20"/>
  <c r="W141" i="20"/>
  <c r="W142" i="20"/>
  <c r="W143" i="20"/>
  <c r="W144" i="20"/>
  <c r="W145" i="20"/>
  <c r="W146" i="20"/>
  <c r="W147" i="20"/>
  <c r="W148" i="20"/>
  <c r="W149" i="20"/>
  <c r="W150" i="20"/>
  <c r="W151" i="20"/>
  <c r="W152" i="20"/>
  <c r="W153" i="20"/>
  <c r="W154" i="20"/>
  <c r="W155" i="20"/>
  <c r="W156" i="20"/>
  <c r="W157" i="20"/>
  <c r="W158" i="20"/>
  <c r="W159" i="20"/>
  <c r="W160" i="20"/>
  <c r="W161" i="20"/>
  <c r="W162" i="20"/>
  <c r="W163" i="20"/>
  <c r="W164" i="20"/>
  <c r="W165" i="20"/>
  <c r="W166" i="20"/>
  <c r="W167" i="20"/>
  <c r="W168" i="20"/>
  <c r="W169" i="20"/>
  <c r="W170" i="20"/>
  <c r="W171" i="20"/>
  <c r="W172" i="20"/>
  <c r="W173" i="20"/>
  <c r="W174" i="20"/>
  <c r="W175" i="20"/>
  <c r="W176" i="20"/>
  <c r="W177" i="20"/>
  <c r="W178" i="20"/>
  <c r="W179" i="20"/>
  <c r="W180" i="20"/>
  <c r="W181" i="20"/>
  <c r="W182" i="20"/>
  <c r="W183" i="20"/>
  <c r="W184" i="20"/>
  <c r="W185" i="20"/>
  <c r="W186" i="20"/>
  <c r="W187" i="20"/>
  <c r="W188" i="20"/>
  <c r="W189" i="20"/>
  <c r="W190" i="20"/>
  <c r="W191" i="20"/>
  <c r="W192" i="20"/>
  <c r="W193" i="20"/>
  <c r="W194" i="20"/>
  <c r="W195" i="20"/>
  <c r="W196" i="20"/>
  <c r="W197" i="20"/>
  <c r="W198" i="20"/>
  <c r="W199" i="20"/>
  <c r="W200" i="20"/>
  <c r="W201" i="20"/>
  <c r="W202" i="20"/>
  <c r="W203" i="20"/>
  <c r="W204" i="20"/>
  <c r="W205" i="20"/>
  <c r="W206" i="20"/>
  <c r="W207" i="20"/>
  <c r="W208" i="20"/>
  <c r="W209" i="20"/>
  <c r="W210" i="20"/>
  <c r="W211" i="20"/>
  <c r="W212" i="20"/>
  <c r="W213" i="20"/>
  <c r="W214" i="20"/>
  <c r="W215" i="20"/>
  <c r="W216" i="20"/>
  <c r="W217" i="20"/>
  <c r="W218" i="20"/>
  <c r="W219" i="20"/>
  <c r="W220" i="20"/>
  <c r="W221" i="20"/>
  <c r="W222" i="20"/>
  <c r="W223" i="20"/>
  <c r="W224" i="20"/>
  <c r="W225" i="20"/>
  <c r="W226" i="20"/>
  <c r="W227" i="20"/>
  <c r="W228" i="20"/>
  <c r="W229" i="20"/>
  <c r="W230" i="20"/>
  <c r="W231" i="20"/>
  <c r="W232" i="20"/>
  <c r="W233" i="20"/>
  <c r="W234" i="20"/>
  <c r="W235" i="20"/>
  <c r="W236" i="20"/>
  <c r="W237" i="20"/>
  <c r="W238" i="20"/>
  <c r="W239" i="20"/>
  <c r="W240" i="20"/>
  <c r="W241" i="20"/>
  <c r="W242" i="20"/>
  <c r="W243" i="20"/>
  <c r="W2" i="20"/>
  <c r="U3" i="20"/>
  <c r="U4" i="20"/>
  <c r="U5"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 i="20"/>
  <c r="T3" i="20"/>
  <c r="T4" i="20"/>
  <c r="T5" i="20"/>
  <c r="T6" i="20"/>
  <c r="T7" i="20"/>
  <c r="T8" i="20"/>
  <c r="T9" i="20"/>
  <c r="T10" i="20"/>
  <c r="T11" i="20"/>
  <c r="T12" i="20"/>
  <c r="T13" i="20"/>
  <c r="T14" i="20"/>
  <c r="T15" i="20"/>
  <c r="T16" i="20"/>
  <c r="T17" i="20"/>
  <c r="T18" i="20"/>
  <c r="T19" i="20"/>
  <c r="T20" i="20"/>
  <c r="T21" i="20"/>
  <c r="T22" i="20"/>
  <c r="T23" i="20"/>
  <c r="T24" i="20"/>
  <c r="T25" i="20"/>
  <c r="T26" i="20"/>
  <c r="T27" i="20"/>
  <c r="T28" i="20"/>
  <c r="T29" i="20"/>
  <c r="T30" i="20"/>
  <c r="T31" i="20"/>
  <c r="T32" i="20"/>
  <c r="T33" i="20"/>
  <c r="T34" i="20"/>
  <c r="T35" i="20"/>
  <c r="T36" i="20"/>
  <c r="T37" i="20"/>
  <c r="T38" i="20"/>
  <c r="T39" i="20"/>
  <c r="T40" i="20"/>
  <c r="T41" i="20"/>
  <c r="T42" i="20"/>
  <c r="T43" i="20"/>
  <c r="T44" i="20"/>
  <c r="T45" i="20"/>
  <c r="T46" i="20"/>
  <c r="T47" i="20"/>
  <c r="T48" i="20"/>
  <c r="T49" i="20"/>
  <c r="T50" i="20"/>
  <c r="T51" i="20"/>
  <c r="T52" i="20"/>
  <c r="T53" i="20"/>
  <c r="T54" i="20"/>
  <c r="T55" i="20"/>
  <c r="T56" i="20"/>
  <c r="T57" i="20"/>
  <c r="T58" i="20"/>
  <c r="T59" i="20"/>
  <c r="T60" i="20"/>
  <c r="T61" i="20"/>
  <c r="T62" i="20"/>
  <c r="T63" i="20"/>
  <c r="T64" i="20"/>
  <c r="T65" i="20"/>
  <c r="T66" i="20"/>
  <c r="T67" i="20"/>
  <c r="T68" i="20"/>
  <c r="T69" i="20"/>
  <c r="T70" i="20"/>
  <c r="T71" i="20"/>
  <c r="T72" i="20"/>
  <c r="T73" i="20"/>
  <c r="T74" i="20"/>
  <c r="T75" i="20"/>
  <c r="T76" i="20"/>
  <c r="T77" i="20"/>
  <c r="T78" i="20"/>
  <c r="T79" i="20"/>
  <c r="T80" i="20"/>
  <c r="T81" i="20"/>
  <c r="T82" i="20"/>
  <c r="T83" i="20"/>
  <c r="T84" i="20"/>
  <c r="T85" i="20"/>
  <c r="T86" i="20"/>
  <c r="T87" i="20"/>
  <c r="T88" i="20"/>
  <c r="T89" i="20"/>
  <c r="T90" i="20"/>
  <c r="T91" i="20"/>
  <c r="T92" i="20"/>
  <c r="T93" i="20"/>
  <c r="T94" i="20"/>
  <c r="T95" i="20"/>
  <c r="T96" i="20"/>
  <c r="T97" i="20"/>
  <c r="T98" i="20"/>
  <c r="T99" i="20"/>
  <c r="T100" i="20"/>
  <c r="T101" i="20"/>
  <c r="T102" i="20"/>
  <c r="T103" i="20"/>
  <c r="T104" i="20"/>
  <c r="T105" i="20"/>
  <c r="T106" i="20"/>
  <c r="T107" i="20"/>
  <c r="T108" i="20"/>
  <c r="T109" i="20"/>
  <c r="T110" i="20"/>
  <c r="T111" i="20"/>
  <c r="T112" i="20"/>
  <c r="T113" i="20"/>
  <c r="T114" i="20"/>
  <c r="T115" i="20"/>
  <c r="T116" i="20"/>
  <c r="T117" i="20"/>
  <c r="T118" i="20"/>
  <c r="T119" i="20"/>
  <c r="T120" i="20"/>
  <c r="T121" i="20"/>
  <c r="T122" i="20"/>
  <c r="T123" i="20"/>
  <c r="T124" i="20"/>
  <c r="T125" i="20"/>
  <c r="T126" i="20"/>
  <c r="T127" i="20"/>
  <c r="T128" i="20"/>
  <c r="T129" i="20"/>
  <c r="T130" i="20"/>
  <c r="T131" i="20"/>
  <c r="T132" i="20"/>
  <c r="T133" i="20"/>
  <c r="T134" i="20"/>
  <c r="T135" i="20"/>
  <c r="T136" i="20"/>
  <c r="T137" i="20"/>
  <c r="T138" i="20"/>
  <c r="T139" i="20"/>
  <c r="T140" i="20"/>
  <c r="T141" i="20"/>
  <c r="T142" i="20"/>
  <c r="T143" i="20"/>
  <c r="T144" i="20"/>
  <c r="T145" i="20"/>
  <c r="T146" i="20"/>
  <c r="T147" i="20"/>
  <c r="T148" i="20"/>
  <c r="T149" i="20"/>
  <c r="T150" i="20"/>
  <c r="T151" i="20"/>
  <c r="T152" i="20"/>
  <c r="T153" i="20"/>
  <c r="T154" i="20"/>
  <c r="T155" i="20"/>
  <c r="T156" i="20"/>
  <c r="T157" i="20"/>
  <c r="T158" i="20"/>
  <c r="T159" i="20"/>
  <c r="T160" i="20"/>
  <c r="T161" i="20"/>
  <c r="T162" i="20"/>
  <c r="T163" i="20"/>
  <c r="T164" i="20"/>
  <c r="T165" i="20"/>
  <c r="T166" i="20"/>
  <c r="T167" i="20"/>
  <c r="T168" i="20"/>
  <c r="T169" i="20"/>
  <c r="T170" i="20"/>
  <c r="T171" i="20"/>
  <c r="T172" i="20"/>
  <c r="T173" i="20"/>
  <c r="T174" i="20"/>
  <c r="T175" i="20"/>
  <c r="T176" i="20"/>
  <c r="T177" i="20"/>
  <c r="T178" i="20"/>
  <c r="T179" i="20"/>
  <c r="T180" i="20"/>
  <c r="T181" i="20"/>
  <c r="T182" i="20"/>
  <c r="T183" i="20"/>
  <c r="T184" i="20"/>
  <c r="T185" i="20"/>
  <c r="T186" i="20"/>
  <c r="T187" i="20"/>
  <c r="T188" i="20"/>
  <c r="T189" i="20"/>
  <c r="T190" i="20"/>
  <c r="T191" i="20"/>
  <c r="T192" i="20"/>
  <c r="T193" i="20"/>
  <c r="T194" i="20"/>
  <c r="T195" i="20"/>
  <c r="T196" i="20"/>
  <c r="T197" i="20"/>
  <c r="T198" i="20"/>
  <c r="T199" i="20"/>
  <c r="T200" i="20"/>
  <c r="T201" i="20"/>
  <c r="T202" i="20"/>
  <c r="T203" i="20"/>
  <c r="T204" i="20"/>
  <c r="T205" i="20"/>
  <c r="T206" i="20"/>
  <c r="T207" i="20"/>
  <c r="T208" i="20"/>
  <c r="T209" i="20"/>
  <c r="T210" i="20"/>
  <c r="T211" i="20"/>
  <c r="T212" i="20"/>
  <c r="T213" i="20"/>
  <c r="T214" i="20"/>
  <c r="T215" i="20"/>
  <c r="T216" i="20"/>
  <c r="T217" i="20"/>
  <c r="T218" i="20"/>
  <c r="T219" i="20"/>
  <c r="T220" i="20"/>
  <c r="T221" i="20"/>
  <c r="T222" i="20"/>
  <c r="T223" i="20"/>
  <c r="T224" i="20"/>
  <c r="T225" i="20"/>
  <c r="T226" i="20"/>
  <c r="T227" i="20"/>
  <c r="T228" i="20"/>
  <c r="T229" i="20"/>
  <c r="T230" i="20"/>
  <c r="T231" i="20"/>
  <c r="T232" i="20"/>
  <c r="T233" i="20"/>
  <c r="T234" i="20"/>
  <c r="T235" i="20"/>
  <c r="T236" i="20"/>
  <c r="T237" i="20"/>
  <c r="T238" i="20"/>
  <c r="T239" i="20"/>
  <c r="T240" i="20"/>
  <c r="T241" i="20"/>
  <c r="T242" i="20"/>
  <c r="T243" i="20"/>
  <c r="T2" i="20"/>
  <c r="S3" i="20"/>
  <c r="S4" i="20"/>
  <c r="S5" i="20"/>
  <c r="S6" i="20"/>
  <c r="S7" i="20"/>
  <c r="S8" i="20"/>
  <c r="S9" i="20"/>
  <c r="S10" i="20"/>
  <c r="S11" i="20"/>
  <c r="S12" i="20"/>
  <c r="S13" i="20"/>
  <c r="S14" i="20"/>
  <c r="S15" i="20"/>
  <c r="S16" i="20"/>
  <c r="S17" i="20"/>
  <c r="S18" i="20"/>
  <c r="S19" i="20"/>
  <c r="S20" i="20"/>
  <c r="S21" i="20"/>
  <c r="S22" i="20"/>
  <c r="S23" i="20"/>
  <c r="S24" i="20"/>
  <c r="S25" i="20"/>
  <c r="S26" i="20"/>
  <c r="S27" i="20"/>
  <c r="S28" i="20"/>
  <c r="S29" i="20"/>
  <c r="S30" i="20"/>
  <c r="S31" i="20"/>
  <c r="S32" i="20"/>
  <c r="S33"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59" i="20"/>
  <c r="S60" i="20"/>
  <c r="S61"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S87" i="20"/>
  <c r="S88" i="20"/>
  <c r="S89" i="20"/>
  <c r="S90" i="20"/>
  <c r="S91" i="20"/>
  <c r="S92" i="20"/>
  <c r="S93" i="20"/>
  <c r="S94" i="20"/>
  <c r="S95" i="20"/>
  <c r="S96" i="20"/>
  <c r="S97" i="20"/>
  <c r="S98" i="20"/>
  <c r="S99" i="20"/>
  <c r="S100" i="20"/>
  <c r="S101" i="20"/>
  <c r="S102" i="20"/>
  <c r="S103" i="20"/>
  <c r="S104" i="20"/>
  <c r="S105" i="20"/>
  <c r="S106" i="20"/>
  <c r="S107" i="20"/>
  <c r="S108" i="20"/>
  <c r="S109" i="20"/>
  <c r="S110" i="20"/>
  <c r="S111" i="20"/>
  <c r="S112" i="20"/>
  <c r="S113" i="20"/>
  <c r="S114" i="20"/>
  <c r="S115" i="20"/>
  <c r="S116" i="20"/>
  <c r="S117" i="20"/>
  <c r="S118" i="20"/>
  <c r="S119" i="20"/>
  <c r="S120" i="20"/>
  <c r="S121" i="20"/>
  <c r="S122" i="20"/>
  <c r="S123" i="20"/>
  <c r="S124" i="20"/>
  <c r="S125" i="20"/>
  <c r="S126" i="20"/>
  <c r="S127" i="20"/>
  <c r="S128" i="20"/>
  <c r="S129" i="20"/>
  <c r="S130" i="20"/>
  <c r="S131" i="20"/>
  <c r="S132" i="20"/>
  <c r="S133" i="20"/>
  <c r="S134" i="20"/>
  <c r="S135" i="20"/>
  <c r="S136" i="20"/>
  <c r="S137" i="20"/>
  <c r="S138" i="20"/>
  <c r="S139" i="20"/>
  <c r="S140" i="20"/>
  <c r="S141" i="20"/>
  <c r="S142" i="20"/>
  <c r="S143" i="20"/>
  <c r="S144" i="20"/>
  <c r="S145" i="20"/>
  <c r="S146" i="20"/>
  <c r="S147" i="20"/>
  <c r="S148" i="20"/>
  <c r="S149" i="20"/>
  <c r="S150" i="20"/>
  <c r="S151" i="20"/>
  <c r="S152" i="20"/>
  <c r="S153" i="20"/>
  <c r="S154" i="20"/>
  <c r="S155" i="20"/>
  <c r="S156" i="20"/>
  <c r="S157" i="20"/>
  <c r="S158" i="20"/>
  <c r="S159" i="20"/>
  <c r="S160" i="20"/>
  <c r="S161" i="20"/>
  <c r="S162" i="20"/>
  <c r="S163" i="20"/>
  <c r="S164" i="20"/>
  <c r="S165" i="20"/>
  <c r="S166" i="20"/>
  <c r="S167" i="20"/>
  <c r="S168" i="20"/>
  <c r="S169" i="20"/>
  <c r="S170" i="20"/>
  <c r="S171" i="20"/>
  <c r="S172" i="20"/>
  <c r="S173" i="20"/>
  <c r="S174" i="20"/>
  <c r="S175" i="20"/>
  <c r="S176" i="20"/>
  <c r="S177" i="20"/>
  <c r="S178" i="20"/>
  <c r="S179" i="20"/>
  <c r="S180" i="20"/>
  <c r="S181" i="20"/>
  <c r="S182" i="20"/>
  <c r="S183" i="20"/>
  <c r="S184" i="20"/>
  <c r="S185" i="20"/>
  <c r="S186" i="20"/>
  <c r="S187" i="20"/>
  <c r="S188" i="20"/>
  <c r="S189" i="20"/>
  <c r="S190" i="20"/>
  <c r="S191" i="20"/>
  <c r="S192" i="20"/>
  <c r="S193" i="20"/>
  <c r="S194" i="20"/>
  <c r="S195" i="20"/>
  <c r="S196" i="20"/>
  <c r="S197" i="20"/>
  <c r="S198" i="20"/>
  <c r="S199" i="20"/>
  <c r="S200" i="20"/>
  <c r="S201" i="20"/>
  <c r="S202" i="20"/>
  <c r="S203" i="20"/>
  <c r="S204" i="20"/>
  <c r="S205" i="20"/>
  <c r="S206" i="20"/>
  <c r="S207" i="20"/>
  <c r="S208" i="20"/>
  <c r="S209" i="20"/>
  <c r="S210" i="20"/>
  <c r="S211" i="20"/>
  <c r="S212" i="20"/>
  <c r="S213" i="20"/>
  <c r="S214" i="20"/>
  <c r="S215" i="20"/>
  <c r="S216" i="20"/>
  <c r="S217" i="20"/>
  <c r="S218" i="20"/>
  <c r="S219" i="20"/>
  <c r="S220" i="20"/>
  <c r="S221" i="20"/>
  <c r="S222" i="20"/>
  <c r="S223" i="20"/>
  <c r="S224" i="20"/>
  <c r="S225" i="20"/>
  <c r="S226" i="20"/>
  <c r="S227" i="20"/>
  <c r="S228" i="20"/>
  <c r="S229" i="20"/>
  <c r="S230" i="20"/>
  <c r="S231" i="20"/>
  <c r="S232" i="20"/>
  <c r="S233" i="20"/>
  <c r="S234" i="20"/>
  <c r="S235" i="20"/>
  <c r="S236" i="20"/>
  <c r="S237" i="20"/>
  <c r="S238" i="20"/>
  <c r="S239" i="20"/>
  <c r="S240" i="20"/>
  <c r="S241" i="20"/>
  <c r="S242" i="20"/>
  <c r="S243" i="20"/>
  <c r="S2" i="20"/>
  <c r="V3" i="20"/>
  <c r="V4" i="20"/>
  <c r="V5" i="20"/>
  <c r="V6" i="20"/>
  <c r="V7" i="20"/>
  <c r="Q7" i="20" s="1"/>
  <c r="AL7" i="20" s="1"/>
  <c r="V8" i="20"/>
  <c r="V9" i="20"/>
  <c r="V10" i="20"/>
  <c r="V11" i="20"/>
  <c r="V12" i="20"/>
  <c r="V13" i="20"/>
  <c r="V14" i="20"/>
  <c r="V15" i="20"/>
  <c r="V16" i="20"/>
  <c r="V17" i="20"/>
  <c r="V18" i="20"/>
  <c r="V19" i="20"/>
  <c r="Q19" i="20" s="1"/>
  <c r="AL19" i="20" s="1"/>
  <c r="V20" i="20"/>
  <c r="V21" i="20"/>
  <c r="V22" i="20"/>
  <c r="V23" i="20"/>
  <c r="V24" i="20"/>
  <c r="V25" i="20"/>
  <c r="V26" i="20"/>
  <c r="V27" i="20"/>
  <c r="V28" i="20"/>
  <c r="V29" i="20"/>
  <c r="V30" i="20"/>
  <c r="V31" i="20"/>
  <c r="Q31" i="20" s="1"/>
  <c r="AL31" i="20" s="1"/>
  <c r="V32" i="20"/>
  <c r="V33" i="20"/>
  <c r="V34" i="20"/>
  <c r="V35" i="20"/>
  <c r="V36" i="20"/>
  <c r="V37" i="20"/>
  <c r="V38" i="20"/>
  <c r="V39" i="20"/>
  <c r="V40" i="20"/>
  <c r="V41" i="20"/>
  <c r="V42" i="20"/>
  <c r="V43" i="20"/>
  <c r="Q43" i="20" s="1"/>
  <c r="AL43" i="20" s="1"/>
  <c r="V44" i="20"/>
  <c r="V45" i="20"/>
  <c r="V46" i="20"/>
  <c r="V47" i="20"/>
  <c r="V48" i="20"/>
  <c r="V49" i="20"/>
  <c r="V50" i="20"/>
  <c r="V51" i="20"/>
  <c r="V52" i="20"/>
  <c r="V53" i="20"/>
  <c r="V54" i="20"/>
  <c r="V55" i="20"/>
  <c r="Q55" i="20" s="1"/>
  <c r="AL55" i="20" s="1"/>
  <c r="V56" i="20"/>
  <c r="V57" i="20"/>
  <c r="V58" i="20"/>
  <c r="V59" i="20"/>
  <c r="V60" i="20"/>
  <c r="V61" i="20"/>
  <c r="V62" i="20"/>
  <c r="V63" i="20"/>
  <c r="V64" i="20"/>
  <c r="V65" i="20"/>
  <c r="V66" i="20"/>
  <c r="V67" i="20"/>
  <c r="Q67" i="20" s="1"/>
  <c r="AL67" i="20" s="1"/>
  <c r="V68" i="20"/>
  <c r="V69" i="20"/>
  <c r="V70" i="20"/>
  <c r="V71" i="20"/>
  <c r="V72" i="20"/>
  <c r="V73" i="20"/>
  <c r="V74" i="20"/>
  <c r="V75" i="20"/>
  <c r="V76" i="20"/>
  <c r="V77" i="20"/>
  <c r="V78" i="20"/>
  <c r="V79" i="20"/>
  <c r="Q79" i="20" s="1"/>
  <c r="AL79" i="20" s="1"/>
  <c r="V80" i="20"/>
  <c r="V81" i="20"/>
  <c r="V82" i="20"/>
  <c r="V83" i="20"/>
  <c r="V84" i="20"/>
  <c r="V85" i="20"/>
  <c r="V86" i="20"/>
  <c r="V87" i="20"/>
  <c r="V88" i="20"/>
  <c r="V89" i="20"/>
  <c r="V90" i="20"/>
  <c r="V91" i="20"/>
  <c r="Q91" i="20" s="1"/>
  <c r="AL91" i="20" s="1"/>
  <c r="V92" i="20"/>
  <c r="V93" i="20"/>
  <c r="V94" i="20"/>
  <c r="V95" i="20"/>
  <c r="V96" i="20"/>
  <c r="V97" i="20"/>
  <c r="V98" i="20"/>
  <c r="V99" i="20"/>
  <c r="V100" i="20"/>
  <c r="V101" i="20"/>
  <c r="V102" i="20"/>
  <c r="V103" i="20"/>
  <c r="Q103" i="20" s="1"/>
  <c r="AL103" i="20" s="1"/>
  <c r="V104" i="20"/>
  <c r="V105" i="20"/>
  <c r="V106" i="20"/>
  <c r="V107" i="20"/>
  <c r="V108" i="20"/>
  <c r="V109" i="20"/>
  <c r="V110" i="20"/>
  <c r="V111" i="20"/>
  <c r="V112" i="20"/>
  <c r="V113" i="20"/>
  <c r="V114" i="20"/>
  <c r="V115" i="20"/>
  <c r="Q115" i="20" s="1"/>
  <c r="AL115" i="20" s="1"/>
  <c r="V116" i="20"/>
  <c r="V117" i="20"/>
  <c r="V118" i="20"/>
  <c r="V119" i="20"/>
  <c r="V120" i="20"/>
  <c r="V121" i="20"/>
  <c r="V122" i="20"/>
  <c r="V123" i="20"/>
  <c r="V124" i="20"/>
  <c r="V125" i="20"/>
  <c r="V126" i="20"/>
  <c r="V127" i="20"/>
  <c r="Q127" i="20" s="1"/>
  <c r="AL127" i="20" s="1"/>
  <c r="V128" i="20"/>
  <c r="V129" i="20"/>
  <c r="V130" i="20"/>
  <c r="V131" i="20"/>
  <c r="V132" i="20"/>
  <c r="V133" i="20"/>
  <c r="V134" i="20"/>
  <c r="V135" i="20"/>
  <c r="V136" i="20"/>
  <c r="V137" i="20"/>
  <c r="V138" i="20"/>
  <c r="V139" i="20"/>
  <c r="Q139" i="20" s="1"/>
  <c r="AL139" i="20" s="1"/>
  <c r="V140" i="20"/>
  <c r="V141" i="20"/>
  <c r="V142" i="20"/>
  <c r="V143" i="20"/>
  <c r="V144" i="20"/>
  <c r="V145" i="20"/>
  <c r="V146" i="20"/>
  <c r="V147" i="20"/>
  <c r="V148" i="20"/>
  <c r="V149" i="20"/>
  <c r="V150" i="20"/>
  <c r="V151" i="20"/>
  <c r="Q151" i="20" s="1"/>
  <c r="AL151" i="20" s="1"/>
  <c r="V152" i="20"/>
  <c r="V153" i="20"/>
  <c r="V154" i="20"/>
  <c r="V155" i="20"/>
  <c r="V156" i="20"/>
  <c r="V157" i="20"/>
  <c r="V158" i="20"/>
  <c r="V159" i="20"/>
  <c r="V160" i="20"/>
  <c r="V161" i="20"/>
  <c r="V162" i="20"/>
  <c r="V163" i="20"/>
  <c r="Q163" i="20" s="1"/>
  <c r="AL163" i="20" s="1"/>
  <c r="V164" i="20"/>
  <c r="V165" i="20"/>
  <c r="V166" i="20"/>
  <c r="V167" i="20"/>
  <c r="V168" i="20"/>
  <c r="V169" i="20"/>
  <c r="V170" i="20"/>
  <c r="V171" i="20"/>
  <c r="V172" i="20"/>
  <c r="V173" i="20"/>
  <c r="V174" i="20"/>
  <c r="V175" i="20"/>
  <c r="Q175" i="20" s="1"/>
  <c r="AL175" i="20" s="1"/>
  <c r="V176" i="20"/>
  <c r="V177" i="20"/>
  <c r="V178" i="20"/>
  <c r="V179" i="20"/>
  <c r="V180" i="20"/>
  <c r="V181" i="20"/>
  <c r="V182" i="20"/>
  <c r="V183" i="20"/>
  <c r="V184" i="20"/>
  <c r="V185" i="20"/>
  <c r="V186" i="20"/>
  <c r="V187" i="20"/>
  <c r="Q187" i="20" s="1"/>
  <c r="AL187" i="20" s="1"/>
  <c r="V188" i="20"/>
  <c r="V189" i="20"/>
  <c r="V190" i="20"/>
  <c r="V191" i="20"/>
  <c r="V192" i="20"/>
  <c r="V193" i="20"/>
  <c r="V194" i="20"/>
  <c r="V195" i="20"/>
  <c r="V196" i="20"/>
  <c r="V197" i="20"/>
  <c r="V198" i="20"/>
  <c r="V199" i="20"/>
  <c r="Q199" i="20" s="1"/>
  <c r="AL199" i="20" s="1"/>
  <c r="V200" i="20"/>
  <c r="V201" i="20"/>
  <c r="V202" i="20"/>
  <c r="V203" i="20"/>
  <c r="V204" i="20"/>
  <c r="V205" i="20"/>
  <c r="V206" i="20"/>
  <c r="V207" i="20"/>
  <c r="V208" i="20"/>
  <c r="V209" i="20"/>
  <c r="V210" i="20"/>
  <c r="V211" i="20"/>
  <c r="Q211" i="20" s="1"/>
  <c r="AL211" i="20" s="1"/>
  <c r="V212" i="20"/>
  <c r="V213" i="20"/>
  <c r="V214" i="20"/>
  <c r="V215" i="20"/>
  <c r="V216" i="20"/>
  <c r="V217" i="20"/>
  <c r="V218" i="20"/>
  <c r="V219" i="20"/>
  <c r="V220" i="20"/>
  <c r="V221" i="20"/>
  <c r="V222" i="20"/>
  <c r="V223" i="20"/>
  <c r="Q223" i="20" s="1"/>
  <c r="AL223" i="20" s="1"/>
  <c r="V224" i="20"/>
  <c r="V225" i="20"/>
  <c r="V226" i="20"/>
  <c r="V227" i="20"/>
  <c r="V228" i="20"/>
  <c r="V229" i="20"/>
  <c r="V230" i="20"/>
  <c r="V231" i="20"/>
  <c r="V232" i="20"/>
  <c r="V233" i="20"/>
  <c r="V234" i="20"/>
  <c r="V235" i="20"/>
  <c r="Q235" i="20" s="1"/>
  <c r="AL235" i="20" s="1"/>
  <c r="V236" i="20"/>
  <c r="V237" i="20"/>
  <c r="V238" i="20"/>
  <c r="V239" i="20"/>
  <c r="V240" i="20"/>
  <c r="V241" i="20"/>
  <c r="V242" i="20"/>
  <c r="V243" i="20"/>
  <c r="V2" i="20"/>
  <c r="R3" i="20"/>
  <c r="R4" i="20"/>
  <c r="R5" i="20"/>
  <c r="R6" i="20"/>
  <c r="R7" i="20"/>
  <c r="R8" i="20"/>
  <c r="R9" i="20"/>
  <c r="R10" i="20"/>
  <c r="R11" i="20"/>
  <c r="R12" i="20"/>
  <c r="R13" i="20"/>
  <c r="P13" i="20" s="1"/>
  <c r="AK13" i="20" s="1"/>
  <c r="R14" i="20"/>
  <c r="R15" i="20"/>
  <c r="R16" i="20"/>
  <c r="R17" i="20"/>
  <c r="R18" i="20"/>
  <c r="R19" i="20"/>
  <c r="R20" i="20"/>
  <c r="R21" i="20"/>
  <c r="R22" i="20"/>
  <c r="R23" i="20"/>
  <c r="R24" i="20"/>
  <c r="R25" i="20"/>
  <c r="P25" i="20" s="1"/>
  <c r="AK25" i="20" s="1"/>
  <c r="R26" i="20"/>
  <c r="R27" i="20"/>
  <c r="R28" i="20"/>
  <c r="R29" i="20"/>
  <c r="R30" i="20"/>
  <c r="R31" i="20"/>
  <c r="R32" i="20"/>
  <c r="R33" i="20"/>
  <c r="R34" i="20"/>
  <c r="R35" i="20"/>
  <c r="R36" i="20"/>
  <c r="R37" i="20"/>
  <c r="P37" i="20" s="1"/>
  <c r="AK37" i="20" s="1"/>
  <c r="R38" i="20"/>
  <c r="R39" i="20"/>
  <c r="R40" i="20"/>
  <c r="R41" i="20"/>
  <c r="R42" i="20"/>
  <c r="R43" i="20"/>
  <c r="R44" i="20"/>
  <c r="R45" i="20"/>
  <c r="R46" i="20"/>
  <c r="R47" i="20"/>
  <c r="R48" i="20"/>
  <c r="R49" i="20"/>
  <c r="P49" i="20" s="1"/>
  <c r="AK49" i="20" s="1"/>
  <c r="R50" i="20"/>
  <c r="R51" i="20"/>
  <c r="R52" i="20"/>
  <c r="R53" i="20"/>
  <c r="R54" i="20"/>
  <c r="R55" i="20"/>
  <c r="R56" i="20"/>
  <c r="R57" i="20"/>
  <c r="R58" i="20"/>
  <c r="R59" i="20"/>
  <c r="R60" i="20"/>
  <c r="R61" i="20"/>
  <c r="P61" i="20" s="1"/>
  <c r="AK61" i="20" s="1"/>
  <c r="R62" i="20"/>
  <c r="R63" i="20"/>
  <c r="R64" i="20"/>
  <c r="R65" i="20"/>
  <c r="R66" i="20"/>
  <c r="R67" i="20"/>
  <c r="R68" i="20"/>
  <c r="R69" i="20"/>
  <c r="R70" i="20"/>
  <c r="R71" i="20"/>
  <c r="R72" i="20"/>
  <c r="R73" i="20"/>
  <c r="P73" i="20" s="1"/>
  <c r="AK73" i="20" s="1"/>
  <c r="R74" i="20"/>
  <c r="R75" i="20"/>
  <c r="R76" i="20"/>
  <c r="R77" i="20"/>
  <c r="R78" i="20"/>
  <c r="R79" i="20"/>
  <c r="R80" i="20"/>
  <c r="R81" i="20"/>
  <c r="R82" i="20"/>
  <c r="R83" i="20"/>
  <c r="R84" i="20"/>
  <c r="R85" i="20"/>
  <c r="P85" i="20" s="1"/>
  <c r="AK85" i="20" s="1"/>
  <c r="R86" i="20"/>
  <c r="R87" i="20"/>
  <c r="R88" i="20"/>
  <c r="R89" i="20"/>
  <c r="R90" i="20"/>
  <c r="R91" i="20"/>
  <c r="R92" i="20"/>
  <c r="R93" i="20"/>
  <c r="R94" i="20"/>
  <c r="R95" i="20"/>
  <c r="R96" i="20"/>
  <c r="R97" i="20"/>
  <c r="P97" i="20" s="1"/>
  <c r="AK97" i="20" s="1"/>
  <c r="R98" i="20"/>
  <c r="R99" i="20"/>
  <c r="R100" i="20"/>
  <c r="R101" i="20"/>
  <c r="R102" i="20"/>
  <c r="R103" i="20"/>
  <c r="R104" i="20"/>
  <c r="R105" i="20"/>
  <c r="R106" i="20"/>
  <c r="R107" i="20"/>
  <c r="R108" i="20"/>
  <c r="R109" i="20"/>
  <c r="P109" i="20" s="1"/>
  <c r="AK109" i="20" s="1"/>
  <c r="R110" i="20"/>
  <c r="R111" i="20"/>
  <c r="R112" i="20"/>
  <c r="R113" i="20"/>
  <c r="R114" i="20"/>
  <c r="R115" i="20"/>
  <c r="R116" i="20"/>
  <c r="R117" i="20"/>
  <c r="R118" i="20"/>
  <c r="R119" i="20"/>
  <c r="R120" i="20"/>
  <c r="R121" i="20"/>
  <c r="P121" i="20" s="1"/>
  <c r="AK121" i="20" s="1"/>
  <c r="R122" i="20"/>
  <c r="R123" i="20"/>
  <c r="R124" i="20"/>
  <c r="R125" i="20"/>
  <c r="R126" i="20"/>
  <c r="R127" i="20"/>
  <c r="R128" i="20"/>
  <c r="R129" i="20"/>
  <c r="R130" i="20"/>
  <c r="R131" i="20"/>
  <c r="R132" i="20"/>
  <c r="R133" i="20"/>
  <c r="P133" i="20" s="1"/>
  <c r="AK133" i="20" s="1"/>
  <c r="R134" i="20"/>
  <c r="R135" i="20"/>
  <c r="R136" i="20"/>
  <c r="R137" i="20"/>
  <c r="R138" i="20"/>
  <c r="R139" i="20"/>
  <c r="R140" i="20"/>
  <c r="R141" i="20"/>
  <c r="R142" i="20"/>
  <c r="R143" i="20"/>
  <c r="R144" i="20"/>
  <c r="R145" i="20"/>
  <c r="P145" i="20" s="1"/>
  <c r="AK145" i="20" s="1"/>
  <c r="R146" i="20"/>
  <c r="R147" i="20"/>
  <c r="R148" i="20"/>
  <c r="R149" i="20"/>
  <c r="R150" i="20"/>
  <c r="R151" i="20"/>
  <c r="R152" i="20"/>
  <c r="R153" i="20"/>
  <c r="R154" i="20"/>
  <c r="R155" i="20"/>
  <c r="R156" i="20"/>
  <c r="R157" i="20"/>
  <c r="P157" i="20" s="1"/>
  <c r="AK157" i="20" s="1"/>
  <c r="R158" i="20"/>
  <c r="R159" i="20"/>
  <c r="R160" i="20"/>
  <c r="R161" i="20"/>
  <c r="R162" i="20"/>
  <c r="R163" i="20"/>
  <c r="R164" i="20"/>
  <c r="R165" i="20"/>
  <c r="R166" i="20"/>
  <c r="R167" i="20"/>
  <c r="R168" i="20"/>
  <c r="R169" i="20"/>
  <c r="P169" i="20" s="1"/>
  <c r="AK169" i="20" s="1"/>
  <c r="R170" i="20"/>
  <c r="R171" i="20"/>
  <c r="R172" i="20"/>
  <c r="R173" i="20"/>
  <c r="R174" i="20"/>
  <c r="R175" i="20"/>
  <c r="R176" i="20"/>
  <c r="R177" i="20"/>
  <c r="R178" i="20"/>
  <c r="R179" i="20"/>
  <c r="R180" i="20"/>
  <c r="R181" i="20"/>
  <c r="P181" i="20" s="1"/>
  <c r="AK181" i="20" s="1"/>
  <c r="R182" i="20"/>
  <c r="R183" i="20"/>
  <c r="R184" i="20"/>
  <c r="R185" i="20"/>
  <c r="R186" i="20"/>
  <c r="R187" i="20"/>
  <c r="R188" i="20"/>
  <c r="R189" i="20"/>
  <c r="R190" i="20"/>
  <c r="R191" i="20"/>
  <c r="R192" i="20"/>
  <c r="R193" i="20"/>
  <c r="P193" i="20" s="1"/>
  <c r="AK193" i="20" s="1"/>
  <c r="R194" i="20"/>
  <c r="R195" i="20"/>
  <c r="R196" i="20"/>
  <c r="R197" i="20"/>
  <c r="R198" i="20"/>
  <c r="R199" i="20"/>
  <c r="R200" i="20"/>
  <c r="R201" i="20"/>
  <c r="R202" i="20"/>
  <c r="R203" i="20"/>
  <c r="R204" i="20"/>
  <c r="R205" i="20"/>
  <c r="P205" i="20" s="1"/>
  <c r="AK205" i="20" s="1"/>
  <c r="R206" i="20"/>
  <c r="R207" i="20"/>
  <c r="R208" i="20"/>
  <c r="R209" i="20"/>
  <c r="R210" i="20"/>
  <c r="R211" i="20"/>
  <c r="R212" i="20"/>
  <c r="R213" i="20"/>
  <c r="R214" i="20"/>
  <c r="R215" i="20"/>
  <c r="R216" i="20"/>
  <c r="R217" i="20"/>
  <c r="P217" i="20" s="1"/>
  <c r="AK217" i="20" s="1"/>
  <c r="R218" i="20"/>
  <c r="R219" i="20"/>
  <c r="R220" i="20"/>
  <c r="R221" i="20"/>
  <c r="R222" i="20"/>
  <c r="R223" i="20"/>
  <c r="R224" i="20"/>
  <c r="R225" i="20"/>
  <c r="R226" i="20"/>
  <c r="R227" i="20"/>
  <c r="R228" i="20"/>
  <c r="R229" i="20"/>
  <c r="P229" i="20" s="1"/>
  <c r="AK229" i="20" s="1"/>
  <c r="R230" i="20"/>
  <c r="R231" i="20"/>
  <c r="R232" i="20"/>
  <c r="R233" i="20"/>
  <c r="R234" i="20"/>
  <c r="R235" i="20"/>
  <c r="R236" i="20"/>
  <c r="R237" i="20"/>
  <c r="R238" i="20"/>
  <c r="R239" i="20"/>
  <c r="R240" i="20"/>
  <c r="R241" i="20"/>
  <c r="P241" i="20" s="1"/>
  <c r="AK241" i="20" s="1"/>
  <c r="R242" i="20"/>
  <c r="R243" i="20"/>
  <c r="R2" i="20"/>
  <c r="S3" i="31"/>
  <c r="Q238" i="20" l="1"/>
  <c r="AL238" i="20" s="1"/>
  <c r="Q226" i="20"/>
  <c r="AL226" i="20" s="1"/>
  <c r="Q214" i="20"/>
  <c r="AL214" i="20" s="1"/>
  <c r="Q202" i="20"/>
  <c r="AL202" i="20" s="1"/>
  <c r="Q190" i="20"/>
  <c r="AL190" i="20" s="1"/>
  <c r="Q178" i="20"/>
  <c r="AL178" i="20" s="1"/>
  <c r="Q166" i="20"/>
  <c r="AL166" i="20" s="1"/>
  <c r="Q154" i="20"/>
  <c r="AL154" i="20" s="1"/>
  <c r="Q142" i="20"/>
  <c r="AL142" i="20" s="1"/>
  <c r="Q130" i="20"/>
  <c r="AL130" i="20" s="1"/>
  <c r="Q118" i="20"/>
  <c r="AL118" i="20" s="1"/>
  <c r="Q106" i="20"/>
  <c r="AL106" i="20" s="1"/>
  <c r="Q94" i="20"/>
  <c r="AL94" i="20" s="1"/>
  <c r="Q82" i="20"/>
  <c r="AL82" i="20" s="1"/>
  <c r="Q70" i="20"/>
  <c r="AL70" i="20" s="1"/>
  <c r="Q58" i="20"/>
  <c r="AL58" i="20" s="1"/>
  <c r="Q46" i="20"/>
  <c r="AL46" i="20" s="1"/>
  <c r="Q34" i="20"/>
  <c r="AL34" i="20" s="1"/>
  <c r="Q10" i="20"/>
  <c r="AL10" i="20" s="1"/>
  <c r="Q240" i="20"/>
  <c r="AL240" i="20" s="1"/>
  <c r="Q228" i="20"/>
  <c r="AL228" i="20" s="1"/>
  <c r="Q216" i="20"/>
  <c r="AL216" i="20" s="1"/>
  <c r="Q204" i="20"/>
  <c r="AL204" i="20" s="1"/>
  <c r="Q192" i="20"/>
  <c r="AL192" i="20" s="1"/>
  <c r="Q180" i="20"/>
  <c r="AL180" i="20" s="1"/>
  <c r="Q168" i="20"/>
  <c r="AL168" i="20" s="1"/>
  <c r="Q156" i="20"/>
  <c r="AL156" i="20" s="1"/>
  <c r="Q22" i="20"/>
  <c r="AL22" i="20" s="1"/>
  <c r="Q144" i="20"/>
  <c r="AL144" i="20" s="1"/>
  <c r="Q132" i="20"/>
  <c r="AL132" i="20" s="1"/>
  <c r="Q120" i="20"/>
  <c r="AL120" i="20" s="1"/>
  <c r="Q108" i="20"/>
  <c r="AL108" i="20" s="1"/>
  <c r="Q96" i="20"/>
  <c r="AL96" i="20" s="1"/>
  <c r="Q84" i="20"/>
  <c r="AL84" i="20" s="1"/>
  <c r="Q72" i="20"/>
  <c r="AL72" i="20" s="1"/>
  <c r="Q60" i="20"/>
  <c r="AL60" i="20" s="1"/>
  <c r="Q48" i="20"/>
  <c r="AL48" i="20" s="1"/>
  <c r="Q36" i="20"/>
  <c r="AL36" i="20" s="1"/>
  <c r="Q12" i="20"/>
  <c r="AL12" i="20" s="1"/>
  <c r="Q2" i="20"/>
  <c r="AL2" i="20" s="1"/>
  <c r="Q237" i="20"/>
  <c r="AL237" i="20" s="1"/>
  <c r="Q225" i="20"/>
  <c r="AL225" i="20" s="1"/>
  <c r="Q213" i="20"/>
  <c r="AL213" i="20" s="1"/>
  <c r="Q201" i="20"/>
  <c r="AL201" i="20" s="1"/>
  <c r="Q189" i="20"/>
  <c r="AL189" i="20" s="1"/>
  <c r="Q177" i="20"/>
  <c r="AL177" i="20" s="1"/>
  <c r="Q165" i="20"/>
  <c r="AL165" i="20" s="1"/>
  <c r="Q153" i="20"/>
  <c r="AL153" i="20" s="1"/>
  <c r="Q141" i="20"/>
  <c r="AL141" i="20" s="1"/>
  <c r="Q129" i="20"/>
  <c r="AL129" i="20" s="1"/>
  <c r="Q117" i="20"/>
  <c r="AL117" i="20" s="1"/>
  <c r="Q105" i="20"/>
  <c r="AL105" i="20" s="1"/>
  <c r="Q93" i="20"/>
  <c r="AL93" i="20" s="1"/>
  <c r="Q81" i="20"/>
  <c r="AL81" i="20" s="1"/>
  <c r="Q69" i="20"/>
  <c r="AL69" i="20" s="1"/>
  <c r="Q57" i="20"/>
  <c r="AL57" i="20" s="1"/>
  <c r="Q45" i="20"/>
  <c r="AL45" i="20" s="1"/>
  <c r="Q33" i="20"/>
  <c r="AL33" i="20" s="1"/>
  <c r="Q9" i="20"/>
  <c r="AL9" i="20" s="1"/>
  <c r="Q21" i="20"/>
  <c r="AL21" i="20" s="1"/>
  <c r="I246" i="16"/>
  <c r="H248" i="16"/>
  <c r="H249" i="16" s="1"/>
  <c r="H250" i="16" s="1"/>
  <c r="H251" i="16" s="1"/>
  <c r="H252" i="16" s="1"/>
  <c r="H253" i="16" s="1"/>
  <c r="H254" i="16" s="1"/>
  <c r="H255" i="16" s="1"/>
  <c r="H256" i="16" s="1"/>
  <c r="H257" i="16" s="1"/>
  <c r="H258" i="16" s="1"/>
  <c r="H259" i="16" s="1"/>
  <c r="H260" i="16" s="1"/>
  <c r="H261" i="16" s="1"/>
  <c r="H262" i="16" s="1"/>
  <c r="H263" i="16" s="1"/>
  <c r="H264" i="16" s="1"/>
  <c r="Q241" i="20"/>
  <c r="AL241" i="20" s="1"/>
  <c r="Q229" i="20"/>
  <c r="AL229" i="20" s="1"/>
  <c r="Q217" i="20"/>
  <c r="AL217" i="20" s="1"/>
  <c r="Q205" i="20"/>
  <c r="AL205" i="20" s="1"/>
  <c r="Q193" i="20"/>
  <c r="AL193" i="20" s="1"/>
  <c r="Q181" i="20"/>
  <c r="AL181" i="20" s="1"/>
  <c r="Q169" i="20"/>
  <c r="AL169" i="20" s="1"/>
  <c r="Q157" i="20"/>
  <c r="AL157" i="20" s="1"/>
  <c r="Q145" i="20"/>
  <c r="AL145" i="20" s="1"/>
  <c r="Q133" i="20"/>
  <c r="AL133" i="20" s="1"/>
  <c r="Q121" i="20"/>
  <c r="AL121" i="20" s="1"/>
  <c r="Q109" i="20"/>
  <c r="AL109" i="20" s="1"/>
  <c r="Q97" i="20"/>
  <c r="AL97" i="20" s="1"/>
  <c r="Q85" i="20"/>
  <c r="AL85" i="20" s="1"/>
  <c r="Q73" i="20"/>
  <c r="AL73" i="20" s="1"/>
  <c r="Q61" i="20"/>
  <c r="AL61" i="20" s="1"/>
  <c r="Q49" i="20"/>
  <c r="AL49" i="20" s="1"/>
  <c r="Q37" i="20"/>
  <c r="AL37" i="20" s="1"/>
  <c r="Q25" i="20"/>
  <c r="AL25" i="20" s="1"/>
  <c r="Q13" i="20"/>
  <c r="AL13" i="20" s="1"/>
  <c r="Q239" i="20"/>
  <c r="AL239" i="20" s="1"/>
  <c r="Q227" i="20"/>
  <c r="AL227" i="20" s="1"/>
  <c r="Q215" i="20"/>
  <c r="AL215" i="20" s="1"/>
  <c r="Q203" i="20"/>
  <c r="AL203" i="20" s="1"/>
  <c r="Q191" i="20"/>
  <c r="AL191" i="20" s="1"/>
  <c r="Q179" i="20"/>
  <c r="AL179" i="20" s="1"/>
  <c r="Q167" i="20"/>
  <c r="AL167" i="20" s="1"/>
  <c r="Q155" i="20"/>
  <c r="AL155" i="20" s="1"/>
  <c r="Q143" i="20"/>
  <c r="AL143" i="20" s="1"/>
  <c r="Q131" i="20"/>
  <c r="AL131" i="20" s="1"/>
  <c r="Q119" i="20"/>
  <c r="AL119" i="20" s="1"/>
  <c r="Q107" i="20"/>
  <c r="AL107" i="20" s="1"/>
  <c r="Q95" i="20"/>
  <c r="AL95" i="20" s="1"/>
  <c r="Q83" i="20"/>
  <c r="AL83" i="20" s="1"/>
  <c r="Q71" i="20"/>
  <c r="AL71" i="20" s="1"/>
  <c r="Q59" i="20"/>
  <c r="AL59" i="20" s="1"/>
  <c r="Q47" i="20"/>
  <c r="AL47" i="20" s="1"/>
  <c r="Q35" i="20"/>
  <c r="AL35" i="20" s="1"/>
  <c r="Q23" i="20"/>
  <c r="AL23" i="20" s="1"/>
  <c r="Q11" i="20"/>
  <c r="AL11" i="20" s="1"/>
  <c r="P243" i="20"/>
  <c r="AK243" i="20" s="1"/>
  <c r="P231" i="20"/>
  <c r="AK231" i="20" s="1"/>
  <c r="P219" i="20"/>
  <c r="AK219" i="20" s="1"/>
  <c r="P207" i="20"/>
  <c r="AK207" i="20" s="1"/>
  <c r="P195" i="20"/>
  <c r="AK195" i="20" s="1"/>
  <c r="P183" i="20"/>
  <c r="AK183" i="20" s="1"/>
  <c r="P171" i="20"/>
  <c r="AK171" i="20" s="1"/>
  <c r="P159" i="20"/>
  <c r="AK159" i="20" s="1"/>
  <c r="P147" i="20"/>
  <c r="AK147" i="20" s="1"/>
  <c r="P135" i="20"/>
  <c r="AK135" i="20" s="1"/>
  <c r="P123" i="20"/>
  <c r="AK123" i="20" s="1"/>
  <c r="P111" i="20"/>
  <c r="AK111" i="20" s="1"/>
  <c r="P99" i="20"/>
  <c r="AK99" i="20" s="1"/>
  <c r="P87" i="20"/>
  <c r="AK87" i="20" s="1"/>
  <c r="P75" i="20"/>
  <c r="AK75" i="20" s="1"/>
  <c r="P63" i="20"/>
  <c r="AK63" i="20" s="1"/>
  <c r="P51" i="20"/>
  <c r="AK51" i="20" s="1"/>
  <c r="P39" i="20"/>
  <c r="AK39" i="20" s="1"/>
  <c r="P27" i="20"/>
  <c r="AK27" i="20" s="1"/>
  <c r="P15" i="20"/>
  <c r="AK15" i="20" s="1"/>
  <c r="P3" i="20"/>
  <c r="AK3" i="20" s="1"/>
  <c r="P235" i="20"/>
  <c r="AK235" i="20" s="1"/>
  <c r="P223" i="20"/>
  <c r="AK223" i="20" s="1"/>
  <c r="P211" i="20"/>
  <c r="AK211" i="20" s="1"/>
  <c r="P199" i="20"/>
  <c r="AK199" i="20" s="1"/>
  <c r="P187" i="20"/>
  <c r="AK187" i="20" s="1"/>
  <c r="P175" i="20"/>
  <c r="AK175" i="20" s="1"/>
  <c r="P163" i="20"/>
  <c r="AK163" i="20" s="1"/>
  <c r="P151" i="20"/>
  <c r="AK151" i="20" s="1"/>
  <c r="P139" i="20"/>
  <c r="AK139" i="20" s="1"/>
  <c r="P127" i="20"/>
  <c r="AK127" i="20" s="1"/>
  <c r="P115" i="20"/>
  <c r="AK115" i="20" s="1"/>
  <c r="P103" i="20"/>
  <c r="AK103" i="20" s="1"/>
  <c r="P91" i="20"/>
  <c r="AK91" i="20" s="1"/>
  <c r="P79" i="20"/>
  <c r="AK79" i="20" s="1"/>
  <c r="P67" i="20"/>
  <c r="AK67" i="20" s="1"/>
  <c r="P55" i="20"/>
  <c r="AK55" i="20" s="1"/>
  <c r="P43" i="20"/>
  <c r="AK43" i="20" s="1"/>
  <c r="P31" i="20"/>
  <c r="AK31" i="20" s="1"/>
  <c r="P19" i="20"/>
  <c r="AK19" i="20" s="1"/>
  <c r="P7" i="20"/>
  <c r="AK7" i="20" s="1"/>
  <c r="P233" i="20"/>
  <c r="AK233" i="20" s="1"/>
  <c r="P221" i="20"/>
  <c r="AK221" i="20" s="1"/>
  <c r="P209" i="20"/>
  <c r="AK209" i="20" s="1"/>
  <c r="P197" i="20"/>
  <c r="AK197" i="20" s="1"/>
  <c r="P185" i="20"/>
  <c r="AK185" i="20" s="1"/>
  <c r="P173" i="20"/>
  <c r="AK173" i="20" s="1"/>
  <c r="P161" i="20"/>
  <c r="AK161" i="20" s="1"/>
  <c r="P149" i="20"/>
  <c r="AK149" i="20" s="1"/>
  <c r="P137" i="20"/>
  <c r="AK137" i="20" s="1"/>
  <c r="P125" i="20"/>
  <c r="AK125" i="20" s="1"/>
  <c r="P113" i="20"/>
  <c r="AK113" i="20" s="1"/>
  <c r="P101" i="20"/>
  <c r="AK101" i="20" s="1"/>
  <c r="P89" i="20"/>
  <c r="AK89" i="20" s="1"/>
  <c r="P77" i="20"/>
  <c r="AK77" i="20" s="1"/>
  <c r="P65" i="20"/>
  <c r="AK65" i="20" s="1"/>
  <c r="P53" i="20"/>
  <c r="AK53" i="20" s="1"/>
  <c r="P41" i="20"/>
  <c r="AK41" i="20" s="1"/>
  <c r="P29" i="20"/>
  <c r="AK29" i="20" s="1"/>
  <c r="P17" i="20"/>
  <c r="AK17" i="20" s="1"/>
  <c r="P5" i="20"/>
  <c r="AK5" i="20" s="1"/>
  <c r="Q233" i="20"/>
  <c r="AL233" i="20" s="1"/>
  <c r="Q221" i="20"/>
  <c r="AL221" i="20" s="1"/>
  <c r="Q209" i="20"/>
  <c r="AL209" i="20" s="1"/>
  <c r="Q197" i="20"/>
  <c r="AL197" i="20" s="1"/>
  <c r="Q185" i="20"/>
  <c r="AL185" i="20" s="1"/>
  <c r="Q173" i="20"/>
  <c r="AL173" i="20" s="1"/>
  <c r="Q161" i="20"/>
  <c r="AL161" i="20" s="1"/>
  <c r="Q149" i="20"/>
  <c r="AL149" i="20" s="1"/>
  <c r="Q137" i="20"/>
  <c r="AL137" i="20" s="1"/>
  <c r="Q125" i="20"/>
  <c r="AL125" i="20" s="1"/>
  <c r="Q113" i="20"/>
  <c r="AL113" i="20" s="1"/>
  <c r="Q101" i="20"/>
  <c r="AL101" i="20" s="1"/>
  <c r="Q89" i="20"/>
  <c r="AL89" i="20" s="1"/>
  <c r="Q77" i="20"/>
  <c r="AL77" i="20" s="1"/>
  <c r="Q65" i="20"/>
  <c r="AL65" i="20" s="1"/>
  <c r="Q53" i="20"/>
  <c r="AL53" i="20" s="1"/>
  <c r="Q41" i="20"/>
  <c r="AL41" i="20" s="1"/>
  <c r="Q29" i="20"/>
  <c r="AL29" i="20" s="1"/>
  <c r="Q17" i="20"/>
  <c r="AL17" i="20" s="1"/>
  <c r="Q5" i="20"/>
  <c r="AL5" i="20" s="1"/>
  <c r="Q243" i="20"/>
  <c r="AL243" i="20" s="1"/>
  <c r="Q231" i="20"/>
  <c r="AL231" i="20" s="1"/>
  <c r="Q219" i="20"/>
  <c r="AL219" i="20" s="1"/>
  <c r="Q207" i="20"/>
  <c r="AL207" i="20" s="1"/>
  <c r="Q195" i="20"/>
  <c r="AL195" i="20" s="1"/>
  <c r="Q183" i="20"/>
  <c r="AL183" i="20" s="1"/>
  <c r="Q171" i="20"/>
  <c r="AL171" i="20" s="1"/>
  <c r="Q159" i="20"/>
  <c r="AL159" i="20" s="1"/>
  <c r="Q147" i="20"/>
  <c r="AL147" i="20" s="1"/>
  <c r="Q135" i="20"/>
  <c r="AL135" i="20" s="1"/>
  <c r="Q123" i="20"/>
  <c r="AL123" i="20" s="1"/>
  <c r="Q111" i="20"/>
  <c r="AL111" i="20" s="1"/>
  <c r="Q99" i="20"/>
  <c r="AL99" i="20" s="1"/>
  <c r="Q87" i="20"/>
  <c r="AL87" i="20" s="1"/>
  <c r="Q75" i="20"/>
  <c r="AL75" i="20" s="1"/>
  <c r="Q63" i="20"/>
  <c r="AL63" i="20" s="1"/>
  <c r="Q51" i="20"/>
  <c r="AL51" i="20" s="1"/>
  <c r="Q39" i="20"/>
  <c r="AL39" i="20" s="1"/>
  <c r="Q27" i="20"/>
  <c r="AL27" i="20" s="1"/>
  <c r="Q15" i="20"/>
  <c r="AL15" i="20" s="1"/>
  <c r="Q3" i="20"/>
  <c r="AL3" i="20" s="1"/>
  <c r="Q24" i="20"/>
  <c r="AL24" i="20" s="1"/>
  <c r="P242" i="20"/>
  <c r="AK242" i="20" s="1"/>
  <c r="P230" i="20"/>
  <c r="AK230" i="20" s="1"/>
  <c r="P218" i="20"/>
  <c r="AK218" i="20" s="1"/>
  <c r="P206" i="20"/>
  <c r="AK206" i="20" s="1"/>
  <c r="P194" i="20"/>
  <c r="AK194" i="20" s="1"/>
  <c r="P182" i="20"/>
  <c r="AK182" i="20" s="1"/>
  <c r="P170" i="20"/>
  <c r="AK170" i="20" s="1"/>
  <c r="P158" i="20"/>
  <c r="AK158" i="20" s="1"/>
  <c r="P146" i="20"/>
  <c r="AK146" i="20" s="1"/>
  <c r="P134" i="20"/>
  <c r="AK134" i="20" s="1"/>
  <c r="P122" i="20"/>
  <c r="AK122" i="20" s="1"/>
  <c r="P110" i="20"/>
  <c r="AK110" i="20" s="1"/>
  <c r="P98" i="20"/>
  <c r="AK98" i="20" s="1"/>
  <c r="P86" i="20"/>
  <c r="AK86" i="20" s="1"/>
  <c r="P74" i="20"/>
  <c r="AK74" i="20" s="1"/>
  <c r="P62" i="20"/>
  <c r="AK62" i="20" s="1"/>
  <c r="P50" i="20"/>
  <c r="AK50" i="20" s="1"/>
  <c r="P38" i="20"/>
  <c r="AK38" i="20" s="1"/>
  <c r="P26" i="20"/>
  <c r="AK26" i="20" s="1"/>
  <c r="P14" i="20"/>
  <c r="AK14" i="20" s="1"/>
  <c r="P2" i="20"/>
  <c r="AK2" i="20" s="1"/>
  <c r="P240" i="20"/>
  <c r="AK240" i="20" s="1"/>
  <c r="P228" i="20"/>
  <c r="AK228" i="20" s="1"/>
  <c r="P216" i="20"/>
  <c r="AK216" i="20" s="1"/>
  <c r="P204" i="20"/>
  <c r="AK204" i="20" s="1"/>
  <c r="P192" i="20"/>
  <c r="AK192" i="20" s="1"/>
  <c r="P180" i="20"/>
  <c r="AK180" i="20" s="1"/>
  <c r="P168" i="20"/>
  <c r="AK168" i="20" s="1"/>
  <c r="P156" i="20"/>
  <c r="AK156" i="20" s="1"/>
  <c r="P144" i="20"/>
  <c r="AK144" i="20" s="1"/>
  <c r="P132" i="20"/>
  <c r="AK132" i="20" s="1"/>
  <c r="P120" i="20"/>
  <c r="AK120" i="20" s="1"/>
  <c r="P108" i="20"/>
  <c r="AK108" i="20" s="1"/>
  <c r="P96" i="20"/>
  <c r="AK96" i="20" s="1"/>
  <c r="P84" i="20"/>
  <c r="AK84" i="20" s="1"/>
  <c r="P72" i="20"/>
  <c r="AK72" i="20" s="1"/>
  <c r="P60" i="20"/>
  <c r="AK60" i="20" s="1"/>
  <c r="P48" i="20"/>
  <c r="AK48" i="20" s="1"/>
  <c r="P36" i="20"/>
  <c r="AK36" i="20" s="1"/>
  <c r="P24" i="20"/>
  <c r="AK24" i="20" s="1"/>
  <c r="P12" i="20"/>
  <c r="AK12" i="20" s="1"/>
  <c r="Q236" i="20"/>
  <c r="AL236" i="20" s="1"/>
  <c r="Q224" i="20"/>
  <c r="AL224" i="20" s="1"/>
  <c r="Q212" i="20"/>
  <c r="AL212" i="20" s="1"/>
  <c r="Q200" i="20"/>
  <c r="AL200" i="20" s="1"/>
  <c r="Q188" i="20"/>
  <c r="AL188" i="20" s="1"/>
  <c r="Q176" i="20"/>
  <c r="AL176" i="20" s="1"/>
  <c r="Q164" i="20"/>
  <c r="AL164" i="20" s="1"/>
  <c r="Q152" i="20"/>
  <c r="AL152" i="20" s="1"/>
  <c r="Q140" i="20"/>
  <c r="AL140" i="20" s="1"/>
  <c r="Q128" i="20"/>
  <c r="AL128" i="20" s="1"/>
  <c r="Q116" i="20"/>
  <c r="AL116" i="20" s="1"/>
  <c r="Q104" i="20"/>
  <c r="AL104" i="20" s="1"/>
  <c r="Q92" i="20"/>
  <c r="AL92" i="20" s="1"/>
  <c r="Q80" i="20"/>
  <c r="AL80" i="20" s="1"/>
  <c r="Q68" i="20"/>
  <c r="AL68" i="20" s="1"/>
  <c r="Q56" i="20"/>
  <c r="AL56" i="20" s="1"/>
  <c r="Q44" i="20"/>
  <c r="AL44" i="20" s="1"/>
  <c r="Q32" i="20"/>
  <c r="AL32" i="20" s="1"/>
  <c r="Q20" i="20"/>
  <c r="AL20" i="20" s="1"/>
  <c r="Q8" i="20"/>
  <c r="AL8" i="20" s="1"/>
  <c r="P239" i="20"/>
  <c r="AK239" i="20" s="1"/>
  <c r="P227" i="20"/>
  <c r="AK227" i="20" s="1"/>
  <c r="P215" i="20"/>
  <c r="AK215" i="20" s="1"/>
  <c r="P203" i="20"/>
  <c r="AK203" i="20" s="1"/>
  <c r="P191" i="20"/>
  <c r="AK191" i="20" s="1"/>
  <c r="P179" i="20"/>
  <c r="AK179" i="20" s="1"/>
  <c r="P167" i="20"/>
  <c r="AK167" i="20" s="1"/>
  <c r="P155" i="20"/>
  <c r="AK155" i="20" s="1"/>
  <c r="P143" i="20"/>
  <c r="AK143" i="20" s="1"/>
  <c r="P131" i="20"/>
  <c r="AK131" i="20" s="1"/>
  <c r="P119" i="20"/>
  <c r="AK119" i="20" s="1"/>
  <c r="P107" i="20"/>
  <c r="AK107" i="20" s="1"/>
  <c r="P95" i="20"/>
  <c r="AK95" i="20" s="1"/>
  <c r="P83" i="20"/>
  <c r="AK83" i="20" s="1"/>
  <c r="P71" i="20"/>
  <c r="AK71" i="20" s="1"/>
  <c r="P59" i="20"/>
  <c r="AK59" i="20" s="1"/>
  <c r="P47" i="20"/>
  <c r="AK47" i="20" s="1"/>
  <c r="P35" i="20"/>
  <c r="AK35" i="20" s="1"/>
  <c r="P23" i="20"/>
  <c r="AK23" i="20" s="1"/>
  <c r="P11" i="20"/>
  <c r="AK11" i="20" s="1"/>
  <c r="P237" i="20"/>
  <c r="AK237" i="20" s="1"/>
  <c r="P225" i="20"/>
  <c r="AK225" i="20" s="1"/>
  <c r="P213" i="20"/>
  <c r="AK213" i="20" s="1"/>
  <c r="P201" i="20"/>
  <c r="AK201" i="20" s="1"/>
  <c r="P189" i="20"/>
  <c r="AK189" i="20" s="1"/>
  <c r="P177" i="20"/>
  <c r="AK177" i="20" s="1"/>
  <c r="P165" i="20"/>
  <c r="AK165" i="20" s="1"/>
  <c r="P153" i="20"/>
  <c r="AK153" i="20" s="1"/>
  <c r="P141" i="20"/>
  <c r="AK141" i="20" s="1"/>
  <c r="P129" i="20"/>
  <c r="AK129" i="20" s="1"/>
  <c r="P117" i="20"/>
  <c r="AK117" i="20" s="1"/>
  <c r="P105" i="20"/>
  <c r="AK105" i="20" s="1"/>
  <c r="P93" i="20"/>
  <c r="AK93" i="20" s="1"/>
  <c r="P81" i="20"/>
  <c r="AK81" i="20" s="1"/>
  <c r="P69" i="20"/>
  <c r="AK69" i="20" s="1"/>
  <c r="P57" i="20"/>
  <c r="AK57" i="20" s="1"/>
  <c r="P45" i="20"/>
  <c r="AK45" i="20" s="1"/>
  <c r="P33" i="20"/>
  <c r="AK33" i="20" s="1"/>
  <c r="P21" i="20"/>
  <c r="AK21" i="20" s="1"/>
  <c r="P9" i="20"/>
  <c r="AK9" i="20" s="1"/>
  <c r="P232" i="20"/>
  <c r="AK232" i="20" s="1"/>
  <c r="P208" i="20"/>
  <c r="AK208" i="20" s="1"/>
  <c r="P184" i="20"/>
  <c r="AK184" i="20" s="1"/>
  <c r="P160" i="20"/>
  <c r="AK160" i="20" s="1"/>
  <c r="P136" i="20"/>
  <c r="AK136" i="20" s="1"/>
  <c r="P112" i="20"/>
  <c r="AK112" i="20" s="1"/>
  <c r="P88" i="20"/>
  <c r="AK88" i="20" s="1"/>
  <c r="P64" i="20"/>
  <c r="AK64" i="20" s="1"/>
  <c r="P40" i="20"/>
  <c r="AK40" i="20" s="1"/>
  <c r="P16" i="20"/>
  <c r="AK16" i="20" s="1"/>
  <c r="Q242" i="20"/>
  <c r="AL242" i="20" s="1"/>
  <c r="Q230" i="20"/>
  <c r="AL230" i="20" s="1"/>
  <c r="Q218" i="20"/>
  <c r="AL218" i="20" s="1"/>
  <c r="Q206" i="20"/>
  <c r="AL206" i="20" s="1"/>
  <c r="Q194" i="20"/>
  <c r="AL194" i="20" s="1"/>
  <c r="Q182" i="20"/>
  <c r="AL182" i="20" s="1"/>
  <c r="Q170" i="20"/>
  <c r="AL170" i="20" s="1"/>
  <c r="Q158" i="20"/>
  <c r="AL158" i="20" s="1"/>
  <c r="Q146" i="20"/>
  <c r="AL146" i="20" s="1"/>
  <c r="Q134" i="20"/>
  <c r="AL134" i="20" s="1"/>
  <c r="Q122" i="20"/>
  <c r="AL122" i="20" s="1"/>
  <c r="Q110" i="20"/>
  <c r="AL110" i="20" s="1"/>
  <c r="Q98" i="20"/>
  <c r="AL98" i="20" s="1"/>
  <c r="Q86" i="20"/>
  <c r="AL86" i="20" s="1"/>
  <c r="Q74" i="20"/>
  <c r="AL74" i="20" s="1"/>
  <c r="Q62" i="20"/>
  <c r="AL62" i="20" s="1"/>
  <c r="Q50" i="20"/>
  <c r="AL50" i="20" s="1"/>
  <c r="Q38" i="20"/>
  <c r="AL38" i="20" s="1"/>
  <c r="Q26" i="20"/>
  <c r="AL26" i="20" s="1"/>
  <c r="Q14" i="20"/>
  <c r="AL14" i="20" s="1"/>
  <c r="P220" i="20"/>
  <c r="AK220" i="20" s="1"/>
  <c r="P196" i="20"/>
  <c r="AK196" i="20" s="1"/>
  <c r="P172" i="20"/>
  <c r="AK172" i="20" s="1"/>
  <c r="P148" i="20"/>
  <c r="AK148" i="20" s="1"/>
  <c r="P124" i="20"/>
  <c r="AK124" i="20" s="1"/>
  <c r="P100" i="20"/>
  <c r="AK100" i="20" s="1"/>
  <c r="P76" i="20"/>
  <c r="AK76" i="20" s="1"/>
  <c r="P52" i="20"/>
  <c r="AK52" i="20" s="1"/>
  <c r="P28" i="20"/>
  <c r="AK28" i="20" s="1"/>
  <c r="P4" i="20"/>
  <c r="AK4" i="20" s="1"/>
  <c r="P238" i="20"/>
  <c r="AK238" i="20" s="1"/>
  <c r="P226" i="20"/>
  <c r="AK226" i="20" s="1"/>
  <c r="P214" i="20"/>
  <c r="AK214" i="20" s="1"/>
  <c r="P202" i="20"/>
  <c r="AK202" i="20" s="1"/>
  <c r="P190" i="20"/>
  <c r="AK190" i="20" s="1"/>
  <c r="P178" i="20"/>
  <c r="AK178" i="20" s="1"/>
  <c r="P166" i="20"/>
  <c r="AK166" i="20" s="1"/>
  <c r="P154" i="20"/>
  <c r="AK154" i="20" s="1"/>
  <c r="P142" i="20"/>
  <c r="AK142" i="20" s="1"/>
  <c r="P130" i="20"/>
  <c r="AK130" i="20" s="1"/>
  <c r="P118" i="20"/>
  <c r="AK118" i="20" s="1"/>
  <c r="P106" i="20"/>
  <c r="AK106" i="20" s="1"/>
  <c r="P94" i="20"/>
  <c r="AK94" i="20" s="1"/>
  <c r="P82" i="20"/>
  <c r="AK82" i="20" s="1"/>
  <c r="P70" i="20"/>
  <c r="AK70" i="20" s="1"/>
  <c r="P58" i="20"/>
  <c r="AK58" i="20" s="1"/>
  <c r="P46" i="20"/>
  <c r="AK46" i="20" s="1"/>
  <c r="P34" i="20"/>
  <c r="AK34" i="20" s="1"/>
  <c r="P22" i="20"/>
  <c r="AK22" i="20" s="1"/>
  <c r="P10" i="20"/>
  <c r="AK10" i="20" s="1"/>
  <c r="P236" i="20"/>
  <c r="AK236" i="20" s="1"/>
  <c r="P224" i="20"/>
  <c r="AK224" i="20" s="1"/>
  <c r="P212" i="20"/>
  <c r="AK212" i="20" s="1"/>
  <c r="P200" i="20"/>
  <c r="AK200" i="20" s="1"/>
  <c r="P188" i="20"/>
  <c r="AK188" i="20" s="1"/>
  <c r="P176" i="20"/>
  <c r="AK176" i="20" s="1"/>
  <c r="P164" i="20"/>
  <c r="AK164" i="20" s="1"/>
  <c r="P152" i="20"/>
  <c r="AK152" i="20" s="1"/>
  <c r="P140" i="20"/>
  <c r="AK140" i="20" s="1"/>
  <c r="P128" i="20"/>
  <c r="AK128" i="20" s="1"/>
  <c r="P116" i="20"/>
  <c r="AK116" i="20" s="1"/>
  <c r="P104" i="20"/>
  <c r="AK104" i="20" s="1"/>
  <c r="P92" i="20"/>
  <c r="AK92" i="20" s="1"/>
  <c r="P80" i="20"/>
  <c r="AK80" i="20" s="1"/>
  <c r="P68" i="20"/>
  <c r="AK68" i="20" s="1"/>
  <c r="P56" i="20"/>
  <c r="AK56" i="20" s="1"/>
  <c r="P44" i="20"/>
  <c r="AK44" i="20" s="1"/>
  <c r="P32" i="20"/>
  <c r="AK32" i="20" s="1"/>
  <c r="P20" i="20"/>
  <c r="AK20" i="20" s="1"/>
  <c r="P8" i="20"/>
  <c r="AK8" i="20" s="1"/>
  <c r="Q234" i="20"/>
  <c r="AL234" i="20" s="1"/>
  <c r="Q222" i="20"/>
  <c r="AL222" i="20" s="1"/>
  <c r="Q210" i="20"/>
  <c r="AL210" i="20" s="1"/>
  <c r="Q198" i="20"/>
  <c r="AL198" i="20" s="1"/>
  <c r="Q186" i="20"/>
  <c r="AL186" i="20" s="1"/>
  <c r="Q174" i="20"/>
  <c r="AL174" i="20" s="1"/>
  <c r="Q162" i="20"/>
  <c r="AL162" i="20" s="1"/>
  <c r="Q150" i="20"/>
  <c r="AL150" i="20" s="1"/>
  <c r="Q138" i="20"/>
  <c r="AL138" i="20" s="1"/>
  <c r="Q126" i="20"/>
  <c r="AL126" i="20" s="1"/>
  <c r="Q114" i="20"/>
  <c r="AL114" i="20" s="1"/>
  <c r="Q102" i="20"/>
  <c r="AL102" i="20" s="1"/>
  <c r="Q90" i="20"/>
  <c r="AL90" i="20" s="1"/>
  <c r="Q78" i="20"/>
  <c r="AL78" i="20" s="1"/>
  <c r="Q66" i="20"/>
  <c r="AL66" i="20" s="1"/>
  <c r="Q54" i="20"/>
  <c r="AL54" i="20" s="1"/>
  <c r="Q42" i="20"/>
  <c r="AL42" i="20" s="1"/>
  <c r="Q30" i="20"/>
  <c r="AL30" i="20" s="1"/>
  <c r="Q18" i="20"/>
  <c r="AL18" i="20" s="1"/>
  <c r="Q6" i="20"/>
  <c r="AL6" i="20" s="1"/>
  <c r="P234" i="20"/>
  <c r="AK234" i="20" s="1"/>
  <c r="P222" i="20"/>
  <c r="AK222" i="20" s="1"/>
  <c r="P210" i="20"/>
  <c r="AK210" i="20" s="1"/>
  <c r="P198" i="20"/>
  <c r="AK198" i="20" s="1"/>
  <c r="P186" i="20"/>
  <c r="AK186" i="20" s="1"/>
  <c r="P174" i="20"/>
  <c r="AK174" i="20" s="1"/>
  <c r="P162" i="20"/>
  <c r="AK162" i="20" s="1"/>
  <c r="P150" i="20"/>
  <c r="AK150" i="20" s="1"/>
  <c r="P138" i="20"/>
  <c r="AK138" i="20" s="1"/>
  <c r="P126" i="20"/>
  <c r="AK126" i="20" s="1"/>
  <c r="P114" i="20"/>
  <c r="AK114" i="20" s="1"/>
  <c r="P102" i="20"/>
  <c r="AK102" i="20" s="1"/>
  <c r="P90" i="20"/>
  <c r="AK90" i="20" s="1"/>
  <c r="P78" i="20"/>
  <c r="AK78" i="20" s="1"/>
  <c r="P66" i="20"/>
  <c r="AK66" i="20" s="1"/>
  <c r="P54" i="20"/>
  <c r="AK54" i="20" s="1"/>
  <c r="P42" i="20"/>
  <c r="AK42" i="20" s="1"/>
  <c r="P30" i="20"/>
  <c r="AK30" i="20" s="1"/>
  <c r="P18" i="20"/>
  <c r="AK18" i="20" s="1"/>
  <c r="P6" i="20"/>
  <c r="AK6" i="20" s="1"/>
  <c r="Q232" i="20"/>
  <c r="AL232" i="20" s="1"/>
  <c r="Q220" i="20"/>
  <c r="AL220" i="20" s="1"/>
  <c r="Q208" i="20"/>
  <c r="AL208" i="20" s="1"/>
  <c r="Q196" i="20"/>
  <c r="AL196" i="20" s="1"/>
  <c r="Q184" i="20"/>
  <c r="AL184" i="20" s="1"/>
  <c r="Q172" i="20"/>
  <c r="AL172" i="20" s="1"/>
  <c r="Q160" i="20"/>
  <c r="AL160" i="20" s="1"/>
  <c r="Q148" i="20"/>
  <c r="AL148" i="20" s="1"/>
  <c r="Q136" i="20"/>
  <c r="AL136" i="20" s="1"/>
  <c r="Q124" i="20"/>
  <c r="AL124" i="20" s="1"/>
  <c r="Q112" i="20"/>
  <c r="AL112" i="20" s="1"/>
  <c r="Q100" i="20"/>
  <c r="AL100" i="20" s="1"/>
  <c r="Q88" i="20"/>
  <c r="AL88" i="20" s="1"/>
  <c r="Q76" i="20"/>
  <c r="AL76" i="20" s="1"/>
  <c r="Q64" i="20"/>
  <c r="AL64" i="20" s="1"/>
  <c r="Q52" i="20"/>
  <c r="AL52" i="20" s="1"/>
  <c r="Q40" i="20"/>
  <c r="AL40" i="20" s="1"/>
  <c r="Q28" i="20"/>
  <c r="AL28" i="20" s="1"/>
  <c r="Q16" i="20"/>
  <c r="AL16" i="20" s="1"/>
  <c r="Q4" i="20"/>
  <c r="AL4" i="20" s="1"/>
  <c r="O143" i="20"/>
  <c r="O131" i="20"/>
  <c r="O119" i="20"/>
  <c r="O107" i="20"/>
  <c r="O95" i="20"/>
  <c r="O83" i="20"/>
  <c r="O71" i="20"/>
  <c r="O59" i="20"/>
  <c r="O47" i="20"/>
  <c r="O186" i="20"/>
  <c r="O174" i="20"/>
  <c r="O114" i="20"/>
  <c r="O102" i="20"/>
  <c r="O90" i="20"/>
  <c r="O78" i="20"/>
  <c r="O42" i="20"/>
  <c r="O18" i="20"/>
  <c r="O6" i="20"/>
  <c r="O148" i="20"/>
  <c r="O112" i="20"/>
  <c r="O100" i="20"/>
  <c r="O88" i="20"/>
  <c r="O76" i="20"/>
  <c r="O28" i="20"/>
  <c r="O147" i="20"/>
  <c r="O123" i="20"/>
  <c r="O111" i="20"/>
  <c r="O99" i="20"/>
  <c r="O87" i="20"/>
  <c r="O75" i="20"/>
  <c r="O63" i="20"/>
  <c r="O164" i="20"/>
  <c r="O152" i="20"/>
  <c r="O116" i="20"/>
  <c r="O104" i="20"/>
  <c r="O92" i="20"/>
  <c r="O80" i="20"/>
  <c r="O56" i="20"/>
  <c r="O44" i="20"/>
  <c r="O220" i="20"/>
  <c r="O243" i="20"/>
  <c r="O207" i="20"/>
  <c r="O159" i="20"/>
  <c r="O27" i="20"/>
  <c r="O124" i="20"/>
  <c r="O231" i="20"/>
  <c r="O183" i="20"/>
  <c r="O15" i="20"/>
  <c r="O242" i="20"/>
  <c r="O230" i="20"/>
  <c r="O218" i="20"/>
  <c r="O206" i="20"/>
  <c r="O194" i="20"/>
  <c r="O182" i="20"/>
  <c r="O170" i="20"/>
  <c r="O158" i="20"/>
  <c r="O146" i="20"/>
  <c r="O134" i="20"/>
  <c r="O122" i="20"/>
  <c r="O110" i="20"/>
  <c r="O98" i="20"/>
  <c r="O86" i="20"/>
  <c r="O74" i="20"/>
  <c r="O62" i="20"/>
  <c r="O50" i="20"/>
  <c r="O38" i="20"/>
  <c r="O26" i="20"/>
  <c r="O14" i="20"/>
  <c r="O196" i="20"/>
  <c r="O64" i="20"/>
  <c r="O195" i="20"/>
  <c r="O135" i="20"/>
  <c r="O39" i="20"/>
  <c r="O241" i="20"/>
  <c r="O229" i="20"/>
  <c r="O217" i="20"/>
  <c r="O205" i="20"/>
  <c r="O193" i="20"/>
  <c r="O181" i="20"/>
  <c r="O169" i="20"/>
  <c r="O157" i="20"/>
  <c r="O145" i="20"/>
  <c r="O133" i="20"/>
  <c r="O121" i="20"/>
  <c r="O109" i="20"/>
  <c r="O97" i="20"/>
  <c r="O85" i="20"/>
  <c r="O73" i="20"/>
  <c r="O61" i="20"/>
  <c r="O49" i="20"/>
  <c r="O37" i="20"/>
  <c r="O25" i="20"/>
  <c r="O13" i="20"/>
  <c r="O16" i="20"/>
  <c r="O219" i="20"/>
  <c r="O171" i="20"/>
  <c r="O51" i="20"/>
  <c r="O3" i="20"/>
  <c r="O2" i="20"/>
  <c r="O240" i="20"/>
  <c r="O228" i="20"/>
  <c r="O216" i="20"/>
  <c r="O204" i="20"/>
  <c r="O192" i="20"/>
  <c r="O180" i="20"/>
  <c r="O168" i="20"/>
  <c r="O156" i="20"/>
  <c r="O144" i="20"/>
  <c r="O132" i="20"/>
  <c r="O120" i="20"/>
  <c r="O108" i="20"/>
  <c r="O96" i="20"/>
  <c r="O84" i="20"/>
  <c r="O72" i="20"/>
  <c r="O60" i="20"/>
  <c r="O48" i="20"/>
  <c r="O36" i="20"/>
  <c r="O24" i="20"/>
  <c r="O12" i="20"/>
  <c r="O203" i="20"/>
  <c r="O35" i="20"/>
  <c r="O184" i="20"/>
  <c r="O40" i="20"/>
  <c r="O191" i="20"/>
  <c r="O11" i="20"/>
  <c r="O238" i="20"/>
  <c r="O226" i="20"/>
  <c r="O214" i="20"/>
  <c r="O202" i="20"/>
  <c r="O190" i="20"/>
  <c r="O178" i="20"/>
  <c r="O166" i="20"/>
  <c r="O154" i="20"/>
  <c r="O142" i="20"/>
  <c r="O130" i="20"/>
  <c r="O118" i="20"/>
  <c r="O106" i="20"/>
  <c r="O94" i="20"/>
  <c r="O82" i="20"/>
  <c r="O70" i="20"/>
  <c r="O58" i="20"/>
  <c r="O46" i="20"/>
  <c r="O34" i="20"/>
  <c r="O22" i="20"/>
  <c r="O10" i="20"/>
  <c r="O232" i="20"/>
  <c r="O215" i="20"/>
  <c r="O237" i="20"/>
  <c r="O225" i="20"/>
  <c r="O213" i="20"/>
  <c r="O201" i="20"/>
  <c r="O189" i="20"/>
  <c r="O177" i="20"/>
  <c r="O165" i="20"/>
  <c r="O153" i="20"/>
  <c r="O141" i="20"/>
  <c r="O129" i="20"/>
  <c r="O117" i="20"/>
  <c r="O105" i="20"/>
  <c r="O93" i="20"/>
  <c r="O81" i="20"/>
  <c r="O69" i="20"/>
  <c r="O57" i="20"/>
  <c r="O45" i="20"/>
  <c r="O33" i="20"/>
  <c r="O21" i="20"/>
  <c r="O9" i="20"/>
  <c r="O136" i="20"/>
  <c r="O4" i="20"/>
  <c r="O179" i="20"/>
  <c r="O23" i="20"/>
  <c r="O236" i="20"/>
  <c r="O224" i="20"/>
  <c r="O212" i="20"/>
  <c r="O200" i="20"/>
  <c r="O188" i="20"/>
  <c r="O176" i="20"/>
  <c r="O140" i="20"/>
  <c r="O128" i="20"/>
  <c r="O68" i="20"/>
  <c r="O32" i="20"/>
  <c r="O20" i="20"/>
  <c r="O8" i="20"/>
  <c r="O208" i="20"/>
  <c r="O52" i="20"/>
  <c r="O227" i="20"/>
  <c r="O235" i="20"/>
  <c r="O223" i="20"/>
  <c r="O211" i="20"/>
  <c r="O199" i="20"/>
  <c r="O187" i="20"/>
  <c r="O175" i="20"/>
  <c r="O163" i="20"/>
  <c r="O151" i="20"/>
  <c r="O139" i="20"/>
  <c r="O127" i="20"/>
  <c r="O115" i="20"/>
  <c r="O103" i="20"/>
  <c r="O91" i="20"/>
  <c r="O79" i="20"/>
  <c r="O67" i="20"/>
  <c r="O55" i="20"/>
  <c r="O43" i="20"/>
  <c r="O31" i="20"/>
  <c r="O19" i="20"/>
  <c r="O7" i="20"/>
  <c r="O160" i="20"/>
  <c r="O239" i="20"/>
  <c r="O155" i="20"/>
  <c r="O234" i="20"/>
  <c r="O222" i="20"/>
  <c r="O210" i="20"/>
  <c r="O198" i="20"/>
  <c r="O162" i="20"/>
  <c r="O150" i="20"/>
  <c r="O138" i="20"/>
  <c r="O126" i="20"/>
  <c r="O66" i="20"/>
  <c r="O54" i="20"/>
  <c r="O30" i="20"/>
  <c r="O172" i="20"/>
  <c r="O167" i="20"/>
  <c r="O233" i="20"/>
  <c r="O221" i="20"/>
  <c r="O209" i="20"/>
  <c r="O197" i="20"/>
  <c r="O185" i="20"/>
  <c r="O173" i="20"/>
  <c r="O161" i="20"/>
  <c r="O149" i="20"/>
  <c r="O137" i="20"/>
  <c r="O125" i="20"/>
  <c r="O113" i="20"/>
  <c r="O101" i="20"/>
  <c r="O89" i="20"/>
  <c r="O77" i="20"/>
  <c r="O65" i="20"/>
  <c r="O53" i="20"/>
  <c r="O41" i="20"/>
  <c r="O29" i="20"/>
  <c r="O17" i="20"/>
  <c r="O5" i="20"/>
  <c r="F9" i="3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9" i="16"/>
  <c r="T3" i="31" s="1"/>
  <c r="C2" i="34"/>
  <c r="C3" i="34"/>
  <c r="C5" i="34" s="1"/>
  <c r="F4" i="35" l="1"/>
  <c r="O5" i="35"/>
  <c r="O4" i="35"/>
  <c r="O6" i="35"/>
  <c r="D4" i="35"/>
  <c r="M4" i="35"/>
  <c r="M6" i="35"/>
  <c r="M5" i="35"/>
  <c r="E4" i="35"/>
  <c r="N6" i="35"/>
  <c r="N5" i="35"/>
  <c r="N4" i="35"/>
  <c r="F6" i="35"/>
  <c r="F5" i="35"/>
  <c r="D6" i="35"/>
  <c r="D5" i="35"/>
  <c r="E6" i="35"/>
  <c r="E5" i="35"/>
  <c r="G8" i="36"/>
  <c r="E5" i="36"/>
  <c r="E8" i="36"/>
  <c r="G6" i="36"/>
  <c r="E6" i="36"/>
  <c r="G7" i="36"/>
  <c r="E7" i="36"/>
  <c r="G5" i="36"/>
  <c r="G11" i="35"/>
  <c r="G16" i="28"/>
  <c r="G17" i="28"/>
  <c r="G18" i="28"/>
  <c r="G11" i="28"/>
  <c r="G15" i="28"/>
  <c r="G7" i="28"/>
  <c r="G19" i="28"/>
  <c r="G8" i="28"/>
  <c r="G20" i="28"/>
  <c r="G9" i="28"/>
  <c r="G10" i="28"/>
  <c r="G12" i="28"/>
  <c r="G13" i="28"/>
  <c r="G14" i="28"/>
  <c r="G12" i="35"/>
  <c r="J1000" i="33"/>
  <c r="K1000" i="33"/>
  <c r="J988" i="33"/>
  <c r="K988" i="33"/>
  <c r="J976" i="33"/>
  <c r="K976" i="33"/>
  <c r="J964" i="33"/>
  <c r="K964" i="33"/>
  <c r="J952" i="33"/>
  <c r="K952" i="33"/>
  <c r="J940" i="33"/>
  <c r="K940" i="33"/>
  <c r="J928" i="33"/>
  <c r="K928" i="33"/>
  <c r="J916" i="33"/>
  <c r="K916" i="33"/>
  <c r="J904" i="33"/>
  <c r="K904" i="33"/>
  <c r="J892" i="33"/>
  <c r="K892" i="33"/>
  <c r="J880" i="33"/>
  <c r="K880" i="33"/>
  <c r="J868" i="33"/>
  <c r="K868" i="33"/>
  <c r="J856" i="33"/>
  <c r="K856" i="33"/>
  <c r="J844" i="33"/>
  <c r="K844" i="33"/>
  <c r="J832" i="33"/>
  <c r="K832" i="33"/>
  <c r="J820" i="33"/>
  <c r="K820" i="33"/>
  <c r="J808" i="33"/>
  <c r="K808" i="33"/>
  <c r="J796" i="33"/>
  <c r="K796" i="33"/>
  <c r="J784" i="33"/>
  <c r="K784" i="33"/>
  <c r="J772" i="33"/>
  <c r="K772" i="33"/>
  <c r="J760" i="33"/>
  <c r="K760" i="33"/>
  <c r="J748" i="33"/>
  <c r="K748" i="33"/>
  <c r="J736" i="33"/>
  <c r="K736" i="33"/>
  <c r="J724" i="33"/>
  <c r="K724" i="33"/>
  <c r="J712" i="33"/>
  <c r="K712" i="33"/>
  <c r="J700" i="33"/>
  <c r="K700" i="33"/>
  <c r="J688" i="33"/>
  <c r="K688" i="33"/>
  <c r="J676" i="33"/>
  <c r="K676" i="33"/>
  <c r="J664" i="33"/>
  <c r="K664" i="33"/>
  <c r="J652" i="33"/>
  <c r="K652" i="33"/>
  <c r="J640" i="33"/>
  <c r="K640" i="33"/>
  <c r="J628" i="33"/>
  <c r="K628" i="33"/>
  <c r="J616" i="33"/>
  <c r="K616" i="33"/>
  <c r="J604" i="33"/>
  <c r="K604" i="33"/>
  <c r="J592" i="33"/>
  <c r="K592" i="33"/>
  <c r="J580" i="33"/>
  <c r="K580" i="33"/>
  <c r="J568" i="33"/>
  <c r="K568" i="33"/>
  <c r="J556" i="33"/>
  <c r="K556" i="33"/>
  <c r="J544" i="33"/>
  <c r="K544" i="33"/>
  <c r="J532" i="33"/>
  <c r="K532" i="33"/>
  <c r="J520" i="33"/>
  <c r="K520" i="33"/>
  <c r="J508" i="33"/>
  <c r="K508" i="33"/>
  <c r="J496" i="33"/>
  <c r="K496" i="33"/>
  <c r="J484" i="33"/>
  <c r="K484" i="33"/>
  <c r="J472" i="33"/>
  <c r="K472" i="33"/>
  <c r="J460" i="33"/>
  <c r="K460" i="33"/>
  <c r="J448" i="33"/>
  <c r="K448" i="33"/>
  <c r="J436" i="33"/>
  <c r="K436" i="33"/>
  <c r="J424" i="33"/>
  <c r="K424" i="33"/>
  <c r="J412" i="33"/>
  <c r="K412" i="33"/>
  <c r="J400" i="33"/>
  <c r="K400" i="33"/>
  <c r="J388" i="33"/>
  <c r="K388" i="33"/>
  <c r="J376" i="33"/>
  <c r="K376" i="33"/>
  <c r="J364" i="33"/>
  <c r="K364" i="33"/>
  <c r="J352" i="33"/>
  <c r="K352" i="33"/>
  <c r="J340" i="33"/>
  <c r="K340" i="33"/>
  <c r="J328" i="33"/>
  <c r="K328" i="33"/>
  <c r="J316" i="33"/>
  <c r="K316" i="33"/>
  <c r="J304" i="33"/>
  <c r="K304" i="33"/>
  <c r="J292" i="33"/>
  <c r="K292" i="33"/>
  <c r="J280" i="33"/>
  <c r="K280" i="33"/>
  <c r="J268" i="33"/>
  <c r="K220" i="33"/>
  <c r="K208" i="33"/>
  <c r="K196" i="33"/>
  <c r="K184" i="33"/>
  <c r="K172" i="33"/>
  <c r="K76" i="33"/>
  <c r="K64" i="33"/>
  <c r="K52" i="33"/>
  <c r="K40" i="33"/>
  <c r="K28" i="33"/>
  <c r="J999" i="33"/>
  <c r="K999" i="33"/>
  <c r="J987" i="33"/>
  <c r="K987" i="33"/>
  <c r="J975" i="33"/>
  <c r="K975" i="33"/>
  <c r="J963" i="33"/>
  <c r="K963" i="33"/>
  <c r="J951" i="33"/>
  <c r="K951" i="33"/>
  <c r="J939" i="33"/>
  <c r="K939" i="33"/>
  <c r="J927" i="33"/>
  <c r="K927" i="33"/>
  <c r="J915" i="33"/>
  <c r="K915" i="33"/>
  <c r="J903" i="33"/>
  <c r="K903" i="33"/>
  <c r="J891" i="33"/>
  <c r="K891" i="33"/>
  <c r="J879" i="33"/>
  <c r="K879" i="33"/>
  <c r="J867" i="33"/>
  <c r="K867" i="33"/>
  <c r="J855" i="33"/>
  <c r="K855" i="33"/>
  <c r="J843" i="33"/>
  <c r="K843" i="33"/>
  <c r="J831" i="33"/>
  <c r="K831" i="33"/>
  <c r="J819" i="33"/>
  <c r="K819" i="33"/>
  <c r="J807" i="33"/>
  <c r="K807" i="33"/>
  <c r="J795" i="33"/>
  <c r="K795" i="33"/>
  <c r="J783" i="33"/>
  <c r="K783" i="33"/>
  <c r="J771" i="33"/>
  <c r="K771" i="33"/>
  <c r="J759" i="33"/>
  <c r="K759" i="33"/>
  <c r="J747" i="33"/>
  <c r="K747" i="33"/>
  <c r="J735" i="33"/>
  <c r="K735" i="33"/>
  <c r="J723" i="33"/>
  <c r="K723" i="33"/>
  <c r="J711" i="33"/>
  <c r="K711" i="33"/>
  <c r="J699" i="33"/>
  <c r="K699" i="33"/>
  <c r="J687" i="33"/>
  <c r="K687" i="33"/>
  <c r="J675" i="33"/>
  <c r="K675" i="33"/>
  <c r="J663" i="33"/>
  <c r="K663" i="33"/>
  <c r="J651" i="33"/>
  <c r="K651" i="33"/>
  <c r="J639" i="33"/>
  <c r="K639" i="33"/>
  <c r="J627" i="33"/>
  <c r="K627" i="33"/>
  <c r="J615" i="33"/>
  <c r="K615" i="33"/>
  <c r="J603" i="33"/>
  <c r="K603" i="33"/>
  <c r="J591" i="33"/>
  <c r="K591" i="33"/>
  <c r="J579" i="33"/>
  <c r="K579" i="33"/>
  <c r="J567" i="33"/>
  <c r="K567" i="33"/>
  <c r="J555" i="33"/>
  <c r="K555" i="33"/>
  <c r="J543" i="33"/>
  <c r="K543" i="33"/>
  <c r="J531" i="33"/>
  <c r="K531" i="33"/>
  <c r="J519" i="33"/>
  <c r="K519" i="33"/>
  <c r="J507" i="33"/>
  <c r="K507" i="33"/>
  <c r="J495" i="33"/>
  <c r="K495" i="33"/>
  <c r="J483" i="33"/>
  <c r="K483" i="33"/>
  <c r="J471" i="33"/>
  <c r="K471" i="33"/>
  <c r="J459" i="33"/>
  <c r="K459" i="33"/>
  <c r="J447" i="33"/>
  <c r="K447" i="33"/>
  <c r="J435" i="33"/>
  <c r="K435" i="33"/>
  <c r="J423" i="33"/>
  <c r="K423" i="33"/>
  <c r="J411" i="33"/>
  <c r="K411" i="33"/>
  <c r="J399" i="33"/>
  <c r="K399" i="33"/>
  <c r="J387" i="33"/>
  <c r="K387" i="33"/>
  <c r="J375" i="33"/>
  <c r="K375" i="33"/>
  <c r="J363" i="33"/>
  <c r="K363" i="33"/>
  <c r="J351" i="33"/>
  <c r="K351" i="33"/>
  <c r="J339" i="33"/>
  <c r="K339" i="33"/>
  <c r="J327" i="33"/>
  <c r="K327" i="33"/>
  <c r="K255" i="33"/>
  <c r="K123" i="33"/>
  <c r="K99" i="33"/>
  <c r="J998" i="33"/>
  <c r="K998" i="33"/>
  <c r="J986" i="33"/>
  <c r="K986" i="33"/>
  <c r="J974" i="33"/>
  <c r="K974" i="33"/>
  <c r="J962" i="33"/>
  <c r="K962" i="33"/>
  <c r="J950" i="33"/>
  <c r="K950" i="33"/>
  <c r="J938" i="33"/>
  <c r="K938" i="33"/>
  <c r="J926" i="33"/>
  <c r="K926" i="33"/>
  <c r="J914" i="33"/>
  <c r="K914" i="33"/>
  <c r="J902" i="33"/>
  <c r="K902" i="33"/>
  <c r="J890" i="33"/>
  <c r="K890" i="33"/>
  <c r="J878" i="33"/>
  <c r="K878" i="33"/>
  <c r="J866" i="33"/>
  <c r="K866" i="33"/>
  <c r="J854" i="33"/>
  <c r="K854" i="33"/>
  <c r="J842" i="33"/>
  <c r="K842" i="33"/>
  <c r="J830" i="33"/>
  <c r="K830" i="33"/>
  <c r="J818" i="33"/>
  <c r="K818" i="33"/>
  <c r="J806" i="33"/>
  <c r="K806" i="33"/>
  <c r="J794" i="33"/>
  <c r="K794" i="33"/>
  <c r="J782" i="33"/>
  <c r="K782" i="33"/>
  <c r="J770" i="33"/>
  <c r="K770" i="33"/>
  <c r="J758" i="33"/>
  <c r="K758" i="33"/>
  <c r="J746" i="33"/>
  <c r="K746" i="33"/>
  <c r="J734" i="33"/>
  <c r="K734" i="33"/>
  <c r="J722" i="33"/>
  <c r="K722" i="33"/>
  <c r="J710" i="33"/>
  <c r="K710" i="33"/>
  <c r="J698" i="33"/>
  <c r="K698" i="33"/>
  <c r="J686" i="33"/>
  <c r="K686" i="33"/>
  <c r="J674" i="33"/>
  <c r="K674" i="33"/>
  <c r="J662" i="33"/>
  <c r="K662" i="33"/>
  <c r="J650" i="33"/>
  <c r="K650" i="33"/>
  <c r="J638" i="33"/>
  <c r="K638" i="33"/>
  <c r="J626" i="33"/>
  <c r="K626" i="33"/>
  <c r="J614" i="33"/>
  <c r="K614" i="33"/>
  <c r="J602" i="33"/>
  <c r="K602" i="33"/>
  <c r="J590" i="33"/>
  <c r="K590" i="33"/>
  <c r="J578" i="33"/>
  <c r="K578" i="33"/>
  <c r="J566" i="33"/>
  <c r="K566" i="33"/>
  <c r="J554" i="33"/>
  <c r="K554" i="33"/>
  <c r="J542" i="33"/>
  <c r="K542" i="33"/>
  <c r="J530" i="33"/>
  <c r="K530" i="33"/>
  <c r="J518" i="33"/>
  <c r="K518" i="33"/>
  <c r="J506" i="33"/>
  <c r="K506" i="33"/>
  <c r="J494" i="33"/>
  <c r="K494" i="33"/>
  <c r="J482" i="33"/>
  <c r="K482" i="33"/>
  <c r="J470" i="33"/>
  <c r="K470" i="33"/>
  <c r="J458" i="33"/>
  <c r="K458" i="33"/>
  <c r="J446" i="33"/>
  <c r="K446" i="33"/>
  <c r="J434" i="33"/>
  <c r="K434" i="33"/>
  <c r="J422" i="33"/>
  <c r="K422" i="33"/>
  <c r="J410" i="33"/>
  <c r="K410" i="33"/>
  <c r="J398" i="33"/>
  <c r="K398" i="33"/>
  <c r="J386" i="33"/>
  <c r="K386" i="33"/>
  <c r="J374" i="33"/>
  <c r="K374" i="33"/>
  <c r="J362" i="33"/>
  <c r="K362" i="33"/>
  <c r="J350" i="33"/>
  <c r="K350" i="33"/>
  <c r="J338" i="33"/>
  <c r="K338" i="33"/>
  <c r="J326" i="33"/>
  <c r="K326" i="33"/>
  <c r="J314" i="33"/>
  <c r="K314" i="33"/>
  <c r="J302" i="33"/>
  <c r="K302" i="33"/>
  <c r="J290" i="33"/>
  <c r="K290" i="33"/>
  <c r="J278" i="33"/>
  <c r="K278" i="33"/>
  <c r="J266" i="33"/>
  <c r="K254" i="33"/>
  <c r="K242" i="33"/>
  <c r="K230" i="33"/>
  <c r="K218" i="33"/>
  <c r="K206" i="33"/>
  <c r="K194" i="33"/>
  <c r="K122" i="33"/>
  <c r="K110" i="33"/>
  <c r="K98" i="33"/>
  <c r="K86" i="33"/>
  <c r="K74" i="33"/>
  <c r="K62" i="33"/>
  <c r="K50" i="33"/>
  <c r="K38" i="33"/>
  <c r="J997" i="33"/>
  <c r="K997" i="33"/>
  <c r="J985" i="33"/>
  <c r="K985" i="33"/>
  <c r="J973" i="33"/>
  <c r="K973" i="33"/>
  <c r="J961" i="33"/>
  <c r="K961" i="33"/>
  <c r="J949" i="33"/>
  <c r="K949" i="33"/>
  <c r="J937" i="33"/>
  <c r="K937" i="33"/>
  <c r="J925" i="33"/>
  <c r="K925" i="33"/>
  <c r="J913" i="33"/>
  <c r="K913" i="33"/>
  <c r="J901" i="33"/>
  <c r="K901" i="33"/>
  <c r="J889" i="33"/>
  <c r="K889" i="33"/>
  <c r="J877" i="33"/>
  <c r="K877" i="33"/>
  <c r="J865" i="33"/>
  <c r="K865" i="33"/>
  <c r="J853" i="33"/>
  <c r="K853" i="33"/>
  <c r="J841" i="33"/>
  <c r="K841" i="33"/>
  <c r="J829" i="33"/>
  <c r="K829" i="33"/>
  <c r="J817" i="33"/>
  <c r="K817" i="33"/>
  <c r="J805" i="33"/>
  <c r="K805" i="33"/>
  <c r="J793" i="33"/>
  <c r="K793" i="33"/>
  <c r="J781" i="33"/>
  <c r="K781" i="33"/>
  <c r="J769" i="33"/>
  <c r="K769" i="33"/>
  <c r="J757" i="33"/>
  <c r="K757" i="33"/>
  <c r="J745" i="33"/>
  <c r="K745" i="33"/>
  <c r="J733" i="33"/>
  <c r="K733" i="33"/>
  <c r="J721" i="33"/>
  <c r="K721" i="33"/>
  <c r="J709" i="33"/>
  <c r="K709" i="33"/>
  <c r="J697" i="33"/>
  <c r="K697" i="33"/>
  <c r="J685" i="33"/>
  <c r="K685" i="33"/>
  <c r="J673" i="33"/>
  <c r="K673" i="33"/>
  <c r="J661" i="33"/>
  <c r="K661" i="33"/>
  <c r="J649" i="33"/>
  <c r="K649" i="33"/>
  <c r="J637" i="33"/>
  <c r="K637" i="33"/>
  <c r="J625" i="33"/>
  <c r="K625" i="33"/>
  <c r="J613" i="33"/>
  <c r="K613" i="33"/>
  <c r="J601" i="33"/>
  <c r="K601" i="33"/>
  <c r="J589" i="33"/>
  <c r="K589" i="33"/>
  <c r="J577" i="33"/>
  <c r="K577" i="33"/>
  <c r="J565" i="33"/>
  <c r="K565" i="33"/>
  <c r="J553" i="33"/>
  <c r="K553" i="33"/>
  <c r="J541" i="33"/>
  <c r="K541" i="33"/>
  <c r="J529" i="33"/>
  <c r="K529" i="33"/>
  <c r="J517" i="33"/>
  <c r="K517" i="33"/>
  <c r="J505" i="33"/>
  <c r="K505" i="33"/>
  <c r="J493" i="33"/>
  <c r="K493" i="33"/>
  <c r="J481" i="33"/>
  <c r="K481" i="33"/>
  <c r="J469" i="33"/>
  <c r="K469" i="33"/>
  <c r="J457" i="33"/>
  <c r="K457" i="33"/>
  <c r="J445" i="33"/>
  <c r="K445" i="33"/>
  <c r="J433" i="33"/>
  <c r="K433" i="33"/>
  <c r="J421" i="33"/>
  <c r="K421" i="33"/>
  <c r="J409" i="33"/>
  <c r="K409" i="33"/>
  <c r="J397" i="33"/>
  <c r="K397" i="33"/>
  <c r="J385" i="33"/>
  <c r="K385" i="33"/>
  <c r="J373" i="33"/>
  <c r="K373" i="33"/>
  <c r="J361" i="33"/>
  <c r="K361" i="33"/>
  <c r="J349" i="33"/>
  <c r="K349" i="33"/>
  <c r="J337" i="33"/>
  <c r="K337" i="33"/>
  <c r="J325" i="33"/>
  <c r="K325" i="33"/>
  <c r="J313" i="33"/>
  <c r="K313" i="33"/>
  <c r="J301" i="33"/>
  <c r="K301" i="33"/>
  <c r="J289" i="33"/>
  <c r="K289" i="33"/>
  <c r="J277" i="33"/>
  <c r="K277" i="33"/>
  <c r="J265" i="33"/>
  <c r="K265" i="33"/>
  <c r="J253" i="33"/>
  <c r="K253" i="33"/>
  <c r="J241" i="33"/>
  <c r="K241" i="33"/>
  <c r="J229" i="33"/>
  <c r="K229" i="33"/>
  <c r="J217" i="33"/>
  <c r="K217" i="33"/>
  <c r="J205" i="33"/>
  <c r="K193" i="33"/>
  <c r="K181" i="33"/>
  <c r="K121" i="33"/>
  <c r="K109" i="33"/>
  <c r="K97" i="33"/>
  <c r="K85" i="33"/>
  <c r="K73" i="33"/>
  <c r="K61" i="33"/>
  <c r="K49" i="33"/>
  <c r="K37" i="33"/>
  <c r="J996" i="33"/>
  <c r="K996" i="33"/>
  <c r="J984" i="33"/>
  <c r="K984" i="33"/>
  <c r="J972" i="33"/>
  <c r="K972" i="33"/>
  <c r="J960" i="33"/>
  <c r="K960" i="33"/>
  <c r="J948" i="33"/>
  <c r="K948" i="33"/>
  <c r="J936" i="33"/>
  <c r="K936" i="33"/>
  <c r="J924" i="33"/>
  <c r="K924" i="33"/>
  <c r="J912" i="33"/>
  <c r="K912" i="33"/>
  <c r="J900" i="33"/>
  <c r="K900" i="33"/>
  <c r="J888" i="33"/>
  <c r="K888" i="33"/>
  <c r="J876" i="33"/>
  <c r="K876" i="33"/>
  <c r="J864" i="33"/>
  <c r="K864" i="33"/>
  <c r="J852" i="33"/>
  <c r="K852" i="33"/>
  <c r="J840" i="33"/>
  <c r="K840" i="33"/>
  <c r="J828" i="33"/>
  <c r="K828" i="33"/>
  <c r="J816" i="33"/>
  <c r="K816" i="33"/>
  <c r="J804" i="33"/>
  <c r="K804" i="33"/>
  <c r="J792" i="33"/>
  <c r="K792" i="33"/>
  <c r="J780" i="33"/>
  <c r="K780" i="33"/>
  <c r="J768" i="33"/>
  <c r="K768" i="33"/>
  <c r="J756" i="33"/>
  <c r="K756" i="33"/>
  <c r="J744" i="33"/>
  <c r="K744" i="33"/>
  <c r="J732" i="33"/>
  <c r="K732" i="33"/>
  <c r="J720" i="33"/>
  <c r="K720" i="33"/>
  <c r="J708" i="33"/>
  <c r="K708" i="33"/>
  <c r="J696" i="33"/>
  <c r="K696" i="33"/>
  <c r="J684" i="33"/>
  <c r="K684" i="33"/>
  <c r="J672" i="33"/>
  <c r="K672" i="33"/>
  <c r="J660" i="33"/>
  <c r="K660" i="33"/>
  <c r="J648" i="33"/>
  <c r="K648" i="33"/>
  <c r="J636" i="33"/>
  <c r="K636" i="33"/>
  <c r="J624" i="33"/>
  <c r="K624" i="33"/>
  <c r="J612" i="33"/>
  <c r="K612" i="33"/>
  <c r="J600" i="33"/>
  <c r="K600" i="33"/>
  <c r="J588" i="33"/>
  <c r="K588" i="33"/>
  <c r="J576" i="33"/>
  <c r="K576" i="33"/>
  <c r="J564" i="33"/>
  <c r="K564" i="33"/>
  <c r="J552" i="33"/>
  <c r="K552" i="33"/>
  <c r="J540" i="33"/>
  <c r="K540" i="33"/>
  <c r="J528" i="33"/>
  <c r="K528" i="33"/>
  <c r="J516" i="33"/>
  <c r="K516" i="33"/>
  <c r="J504" i="33"/>
  <c r="K504" i="33"/>
  <c r="J492" i="33"/>
  <c r="K492" i="33"/>
  <c r="J480" i="33"/>
  <c r="K480" i="33"/>
  <c r="J468" i="33"/>
  <c r="K468" i="33"/>
  <c r="J456" i="33"/>
  <c r="K456" i="33"/>
  <c r="J444" i="33"/>
  <c r="K444" i="33"/>
  <c r="J432" i="33"/>
  <c r="K432" i="33"/>
  <c r="J420" i="33"/>
  <c r="K420" i="33"/>
  <c r="J408" i="33"/>
  <c r="K408" i="33"/>
  <c r="J396" i="33"/>
  <c r="K396" i="33"/>
  <c r="J384" i="33"/>
  <c r="K384" i="33"/>
  <c r="J372" i="33"/>
  <c r="K372" i="33"/>
  <c r="J360" i="33"/>
  <c r="K360" i="33"/>
  <c r="J348" i="33"/>
  <c r="K348" i="33"/>
  <c r="J336" i="33"/>
  <c r="K336" i="33"/>
  <c r="J324" i="33"/>
  <c r="K324" i="33"/>
  <c r="J312" i="33"/>
  <c r="K312" i="33"/>
  <c r="J300" i="33"/>
  <c r="K300" i="33"/>
  <c r="J288" i="33"/>
  <c r="K288" i="33"/>
  <c r="J276" i="33"/>
  <c r="K276" i="33"/>
  <c r="J264" i="33"/>
  <c r="K264" i="33"/>
  <c r="J252" i="33"/>
  <c r="K252" i="33"/>
  <c r="J240" i="33"/>
  <c r="K240" i="33"/>
  <c r="J228" i="33"/>
  <c r="K228" i="33"/>
  <c r="J216" i="33"/>
  <c r="K216" i="33"/>
  <c r="J204" i="33"/>
  <c r="K204" i="33"/>
  <c r="J192" i="33"/>
  <c r="K192" i="33"/>
  <c r="J180" i="33"/>
  <c r="K180" i="33"/>
  <c r="J168" i="33"/>
  <c r="K168" i="33"/>
  <c r="J156" i="33"/>
  <c r="K156" i="33"/>
  <c r="K144" i="33"/>
  <c r="K132" i="33"/>
  <c r="K120" i="33"/>
  <c r="K108" i="33"/>
  <c r="K60" i="33"/>
  <c r="K48" i="33"/>
  <c r="K36" i="33"/>
  <c r="K24" i="33"/>
  <c r="K12" i="33"/>
  <c r="J995" i="33"/>
  <c r="K995" i="33"/>
  <c r="J983" i="33"/>
  <c r="K983" i="33"/>
  <c r="J971" i="33"/>
  <c r="K971" i="33"/>
  <c r="J959" i="33"/>
  <c r="K959" i="33"/>
  <c r="J947" i="33"/>
  <c r="K947" i="33"/>
  <c r="J935" i="33"/>
  <c r="K935" i="33"/>
  <c r="J923" i="33"/>
  <c r="K923" i="33"/>
  <c r="J911" i="33"/>
  <c r="K911" i="33"/>
  <c r="J899" i="33"/>
  <c r="K899" i="33"/>
  <c r="J887" i="33"/>
  <c r="K887" i="33"/>
  <c r="J875" i="33"/>
  <c r="K875" i="33"/>
  <c r="J863" i="33"/>
  <c r="K863" i="33"/>
  <c r="J851" i="33"/>
  <c r="K851" i="33"/>
  <c r="J839" i="33"/>
  <c r="K839" i="33"/>
  <c r="J827" i="33"/>
  <c r="K827" i="33"/>
  <c r="J815" i="33"/>
  <c r="K815" i="33"/>
  <c r="J803" i="33"/>
  <c r="K803" i="33"/>
  <c r="J791" i="33"/>
  <c r="K791" i="33"/>
  <c r="J779" i="33"/>
  <c r="K779" i="33"/>
  <c r="J767" i="33"/>
  <c r="K767" i="33"/>
  <c r="J755" i="33"/>
  <c r="K755" i="33"/>
  <c r="J743" i="33"/>
  <c r="K743" i="33"/>
  <c r="J731" i="33"/>
  <c r="K731" i="33"/>
  <c r="J719" i="33"/>
  <c r="K719" i="33"/>
  <c r="J707" i="33"/>
  <c r="K707" i="33"/>
  <c r="J695" i="33"/>
  <c r="K695" i="33"/>
  <c r="J683" i="33"/>
  <c r="K683" i="33"/>
  <c r="J671" i="33"/>
  <c r="K671" i="33"/>
  <c r="J659" i="33"/>
  <c r="K659" i="33"/>
  <c r="J647" i="33"/>
  <c r="K647" i="33"/>
  <c r="J635" i="33"/>
  <c r="K635" i="33"/>
  <c r="J623" i="33"/>
  <c r="K623" i="33"/>
  <c r="J611" i="33"/>
  <c r="K611" i="33"/>
  <c r="J599" i="33"/>
  <c r="K599" i="33"/>
  <c r="J587" i="33"/>
  <c r="K587" i="33"/>
  <c r="J575" i="33"/>
  <c r="K575" i="33"/>
  <c r="J563" i="33"/>
  <c r="K563" i="33"/>
  <c r="J551" i="33"/>
  <c r="K551" i="33"/>
  <c r="J539" i="33"/>
  <c r="K539" i="33"/>
  <c r="J527" i="33"/>
  <c r="K527" i="33"/>
  <c r="J515" i="33"/>
  <c r="K515" i="33"/>
  <c r="J503" i="33"/>
  <c r="K503" i="33"/>
  <c r="J491" i="33"/>
  <c r="K491" i="33"/>
  <c r="J479" i="33"/>
  <c r="K479" i="33"/>
  <c r="J467" i="33"/>
  <c r="K467" i="33"/>
  <c r="J455" i="33"/>
  <c r="K455" i="33"/>
  <c r="J443" i="33"/>
  <c r="K443" i="33"/>
  <c r="J431" i="33"/>
  <c r="K431" i="33"/>
  <c r="J419" i="33"/>
  <c r="K419" i="33"/>
  <c r="J407" i="33"/>
  <c r="K407" i="33"/>
  <c r="J395" i="33"/>
  <c r="K395" i="33"/>
  <c r="J383" i="33"/>
  <c r="K383" i="33"/>
  <c r="J371" i="33"/>
  <c r="K371" i="33"/>
  <c r="J359" i="33"/>
  <c r="K359" i="33"/>
  <c r="J347" i="33"/>
  <c r="K347" i="33"/>
  <c r="J335" i="33"/>
  <c r="K335" i="33"/>
  <c r="J323" i="33"/>
  <c r="K323" i="33"/>
  <c r="J311" i="33"/>
  <c r="K311" i="33"/>
  <c r="J299" i="33"/>
  <c r="K299" i="33"/>
  <c r="J287" i="33"/>
  <c r="K287" i="33"/>
  <c r="K275" i="33"/>
  <c r="K263" i="33"/>
  <c r="K251" i="33"/>
  <c r="K215" i="33"/>
  <c r="K203" i="33"/>
  <c r="K191" i="33"/>
  <c r="K179" i="33"/>
  <c r="K167" i="33"/>
  <c r="K155" i="33"/>
  <c r="K143" i="33"/>
  <c r="K131" i="33"/>
  <c r="K119" i="33"/>
  <c r="K107" i="33"/>
  <c r="K71" i="33"/>
  <c r="K59" i="33"/>
  <c r="K47" i="33"/>
  <c r="K35" i="33"/>
  <c r="K23" i="33"/>
  <c r="J994" i="33"/>
  <c r="K994" i="33"/>
  <c r="J982" i="33"/>
  <c r="K982" i="33"/>
  <c r="J970" i="33"/>
  <c r="K970" i="33"/>
  <c r="J958" i="33"/>
  <c r="K958" i="33"/>
  <c r="J946" i="33"/>
  <c r="K946" i="33"/>
  <c r="J934" i="33"/>
  <c r="K934" i="33"/>
  <c r="J922" i="33"/>
  <c r="K922" i="33"/>
  <c r="J910" i="33"/>
  <c r="K910" i="33"/>
  <c r="J898" i="33"/>
  <c r="K898" i="33"/>
  <c r="J886" i="33"/>
  <c r="K886" i="33"/>
  <c r="J874" i="33"/>
  <c r="K874" i="33"/>
  <c r="J862" i="33"/>
  <c r="K862" i="33"/>
  <c r="J850" i="33"/>
  <c r="K850" i="33"/>
  <c r="J838" i="33"/>
  <c r="K838" i="33"/>
  <c r="J826" i="33"/>
  <c r="K826" i="33"/>
  <c r="J814" i="33"/>
  <c r="K814" i="33"/>
  <c r="J802" i="33"/>
  <c r="K802" i="33"/>
  <c r="J790" i="33"/>
  <c r="K790" i="33"/>
  <c r="J778" i="33"/>
  <c r="K778" i="33"/>
  <c r="J766" i="33"/>
  <c r="K766" i="33"/>
  <c r="J754" i="33"/>
  <c r="K754" i="33"/>
  <c r="J742" i="33"/>
  <c r="K742" i="33"/>
  <c r="J730" i="33"/>
  <c r="K730" i="33"/>
  <c r="J718" i="33"/>
  <c r="K718" i="33"/>
  <c r="J706" i="33"/>
  <c r="K706" i="33"/>
  <c r="J694" i="33"/>
  <c r="K694" i="33"/>
  <c r="J682" i="33"/>
  <c r="K682" i="33"/>
  <c r="J670" i="33"/>
  <c r="K670" i="33"/>
  <c r="J658" i="33"/>
  <c r="K658" i="33"/>
  <c r="J646" i="33"/>
  <c r="K646" i="33"/>
  <c r="J634" i="33"/>
  <c r="K634" i="33"/>
  <c r="J622" i="33"/>
  <c r="K622" i="33"/>
  <c r="J610" i="33"/>
  <c r="K610" i="33"/>
  <c r="J598" i="33"/>
  <c r="K598" i="33"/>
  <c r="J586" i="33"/>
  <c r="K586" i="33"/>
  <c r="J574" i="33"/>
  <c r="K574" i="33"/>
  <c r="J562" i="33"/>
  <c r="K562" i="33"/>
  <c r="J550" i="33"/>
  <c r="K550" i="33"/>
  <c r="J538" i="33"/>
  <c r="K538" i="33"/>
  <c r="J526" i="33"/>
  <c r="K526" i="33"/>
  <c r="J514" i="33"/>
  <c r="K514" i="33"/>
  <c r="J502" i="33"/>
  <c r="K502" i="33"/>
  <c r="J490" i="33"/>
  <c r="K490" i="33"/>
  <c r="J478" i="33"/>
  <c r="K478" i="33"/>
  <c r="J466" i="33"/>
  <c r="K466" i="33"/>
  <c r="J454" i="33"/>
  <c r="K454" i="33"/>
  <c r="J442" i="33"/>
  <c r="K442" i="33"/>
  <c r="J430" i="33"/>
  <c r="K430" i="33"/>
  <c r="J418" i="33"/>
  <c r="K418" i="33"/>
  <c r="J406" i="33"/>
  <c r="K406" i="33"/>
  <c r="J394" i="33"/>
  <c r="K394" i="33"/>
  <c r="J382" i="33"/>
  <c r="K382" i="33"/>
  <c r="J370" i="33"/>
  <c r="K370" i="33"/>
  <c r="J358" i="33"/>
  <c r="K358" i="33"/>
  <c r="J346" i="33"/>
  <c r="K346" i="33"/>
  <c r="J334" i="33"/>
  <c r="K334" i="33"/>
  <c r="J322" i="33"/>
  <c r="K322" i="33"/>
  <c r="J310" i="33"/>
  <c r="K310" i="33"/>
  <c r="J298" i="33"/>
  <c r="K298" i="33"/>
  <c r="J286" i="33"/>
  <c r="K286" i="33"/>
  <c r="J274" i="33"/>
  <c r="K274" i="33"/>
  <c r="J262" i="33"/>
  <c r="K262" i="33"/>
  <c r="J250" i="33"/>
  <c r="K250" i="33"/>
  <c r="J238" i="33"/>
  <c r="K214" i="33"/>
  <c r="K106" i="33"/>
  <c r="K94" i="33"/>
  <c r="K82" i="33"/>
  <c r="K58" i="33"/>
  <c r="K46" i="33"/>
  <c r="K34" i="33"/>
  <c r="K22" i="33"/>
  <c r="J993" i="33"/>
  <c r="K993" i="33"/>
  <c r="J981" i="33"/>
  <c r="K981" i="33"/>
  <c r="J969" i="33"/>
  <c r="K969" i="33"/>
  <c r="J957" i="33"/>
  <c r="K957" i="33"/>
  <c r="J945" i="33"/>
  <c r="K945" i="33"/>
  <c r="J933" i="33"/>
  <c r="K933" i="33"/>
  <c r="J921" i="33"/>
  <c r="K921" i="33"/>
  <c r="J909" i="33"/>
  <c r="K909" i="33"/>
  <c r="J897" i="33"/>
  <c r="K897" i="33"/>
  <c r="J885" i="33"/>
  <c r="K885" i="33"/>
  <c r="J873" i="33"/>
  <c r="K873" i="33"/>
  <c r="J861" i="33"/>
  <c r="K861" i="33"/>
  <c r="J849" i="33"/>
  <c r="K849" i="33"/>
  <c r="J837" i="33"/>
  <c r="K837" i="33"/>
  <c r="J825" i="33"/>
  <c r="K825" i="33"/>
  <c r="J813" i="33"/>
  <c r="K813" i="33"/>
  <c r="J801" i="33"/>
  <c r="K801" i="33"/>
  <c r="J789" i="33"/>
  <c r="K789" i="33"/>
  <c r="J777" i="33"/>
  <c r="K777" i="33"/>
  <c r="J765" i="33"/>
  <c r="K765" i="33"/>
  <c r="J753" i="33"/>
  <c r="K753" i="33"/>
  <c r="J741" i="33"/>
  <c r="K741" i="33"/>
  <c r="J729" i="33"/>
  <c r="K729" i="33"/>
  <c r="J717" i="33"/>
  <c r="K717" i="33"/>
  <c r="J705" i="33"/>
  <c r="K705" i="33"/>
  <c r="J693" i="33"/>
  <c r="K693" i="33"/>
  <c r="J681" i="33"/>
  <c r="K681" i="33"/>
  <c r="J669" i="33"/>
  <c r="K669" i="33"/>
  <c r="J657" i="33"/>
  <c r="K657" i="33"/>
  <c r="J645" i="33"/>
  <c r="K645" i="33"/>
  <c r="J633" i="33"/>
  <c r="K633" i="33"/>
  <c r="J621" i="33"/>
  <c r="K621" i="33"/>
  <c r="J609" i="33"/>
  <c r="K609" i="33"/>
  <c r="J597" i="33"/>
  <c r="K597" i="33"/>
  <c r="J585" i="33"/>
  <c r="K585" i="33"/>
  <c r="J573" i="33"/>
  <c r="K573" i="33"/>
  <c r="J561" i="33"/>
  <c r="K561" i="33"/>
  <c r="J549" i="33"/>
  <c r="K549" i="33"/>
  <c r="J537" i="33"/>
  <c r="K537" i="33"/>
  <c r="J525" i="33"/>
  <c r="K525" i="33"/>
  <c r="J513" i="33"/>
  <c r="K513" i="33"/>
  <c r="J501" i="33"/>
  <c r="K501" i="33"/>
  <c r="J489" i="33"/>
  <c r="K489" i="33"/>
  <c r="J477" i="33"/>
  <c r="K477" i="33"/>
  <c r="J465" i="33"/>
  <c r="K465" i="33"/>
  <c r="J453" i="33"/>
  <c r="K453" i="33"/>
  <c r="J441" i="33"/>
  <c r="K441" i="33"/>
  <c r="J429" i="33"/>
  <c r="K429" i="33"/>
  <c r="J417" i="33"/>
  <c r="K417" i="33"/>
  <c r="J405" i="33"/>
  <c r="K405" i="33"/>
  <c r="J393" i="33"/>
  <c r="K393" i="33"/>
  <c r="J381" i="33"/>
  <c r="K381" i="33"/>
  <c r="J369" i="33"/>
  <c r="K369" i="33"/>
  <c r="J357" i="33"/>
  <c r="K357" i="33"/>
  <c r="J345" i="33"/>
  <c r="K345" i="33"/>
  <c r="J333" i="33"/>
  <c r="K333" i="33"/>
  <c r="J992" i="33"/>
  <c r="K992" i="33"/>
  <c r="J980" i="33"/>
  <c r="K980" i="33"/>
  <c r="J968" i="33"/>
  <c r="K968" i="33"/>
  <c r="J956" i="33"/>
  <c r="K956" i="33"/>
  <c r="J944" i="33"/>
  <c r="K944" i="33"/>
  <c r="J932" i="33"/>
  <c r="K932" i="33"/>
  <c r="J920" i="33"/>
  <c r="K920" i="33"/>
  <c r="J908" i="33"/>
  <c r="K908" i="33"/>
  <c r="J896" i="33"/>
  <c r="K896" i="33"/>
  <c r="J884" i="33"/>
  <c r="K884" i="33"/>
  <c r="J872" i="33"/>
  <c r="K872" i="33"/>
  <c r="J860" i="33"/>
  <c r="K860" i="33"/>
  <c r="J848" i="33"/>
  <c r="K848" i="33"/>
  <c r="J836" i="33"/>
  <c r="K836" i="33"/>
  <c r="J824" i="33"/>
  <c r="K824" i="33"/>
  <c r="J812" i="33"/>
  <c r="K812" i="33"/>
  <c r="J800" i="33"/>
  <c r="K800" i="33"/>
  <c r="J788" i="33"/>
  <c r="K788" i="33"/>
  <c r="J776" i="33"/>
  <c r="K776" i="33"/>
  <c r="J764" i="33"/>
  <c r="K764" i="33"/>
  <c r="J752" i="33"/>
  <c r="K752" i="33"/>
  <c r="J740" i="33"/>
  <c r="K740" i="33"/>
  <c r="J728" i="33"/>
  <c r="K728" i="33"/>
  <c r="J716" i="33"/>
  <c r="K716" i="33"/>
  <c r="J704" i="33"/>
  <c r="K704" i="33"/>
  <c r="J692" i="33"/>
  <c r="K692" i="33"/>
  <c r="J680" i="33"/>
  <c r="K680" i="33"/>
  <c r="J668" i="33"/>
  <c r="K668" i="33"/>
  <c r="J656" i="33"/>
  <c r="K656" i="33"/>
  <c r="J644" i="33"/>
  <c r="K644" i="33"/>
  <c r="J632" i="33"/>
  <c r="K632" i="33"/>
  <c r="J620" i="33"/>
  <c r="K620" i="33"/>
  <c r="J608" i="33"/>
  <c r="K608" i="33"/>
  <c r="J596" i="33"/>
  <c r="K596" i="33"/>
  <c r="J584" i="33"/>
  <c r="K584" i="33"/>
  <c r="J572" i="33"/>
  <c r="K572" i="33"/>
  <c r="J560" i="33"/>
  <c r="K560" i="33"/>
  <c r="J548" i="33"/>
  <c r="K548" i="33"/>
  <c r="J536" i="33"/>
  <c r="K536" i="33"/>
  <c r="J524" i="33"/>
  <c r="K524" i="33"/>
  <c r="J512" i="33"/>
  <c r="K512" i="33"/>
  <c r="J500" i="33"/>
  <c r="K500" i="33"/>
  <c r="J488" i="33"/>
  <c r="K488" i="33"/>
  <c r="J476" i="33"/>
  <c r="K476" i="33"/>
  <c r="J464" i="33"/>
  <c r="K464" i="33"/>
  <c r="J452" i="33"/>
  <c r="K452" i="33"/>
  <c r="J440" i="33"/>
  <c r="K440" i="33"/>
  <c r="J428" i="33"/>
  <c r="K428" i="33"/>
  <c r="J416" i="33"/>
  <c r="K416" i="33"/>
  <c r="J404" i="33"/>
  <c r="K404" i="33"/>
  <c r="J392" i="33"/>
  <c r="K392" i="33"/>
  <c r="J380" i="33"/>
  <c r="K380" i="33"/>
  <c r="J368" i="33"/>
  <c r="K368" i="33"/>
  <c r="J356" i="33"/>
  <c r="K356" i="33"/>
  <c r="J344" i="33"/>
  <c r="K344" i="33"/>
  <c r="J332" i="33"/>
  <c r="K332" i="33"/>
  <c r="J320" i="33"/>
  <c r="K320" i="33"/>
  <c r="J308" i="33"/>
  <c r="K308" i="33"/>
  <c r="J296" i="33"/>
  <c r="K296" i="33"/>
  <c r="J284" i="33"/>
  <c r="K284" i="33"/>
  <c r="K260" i="33"/>
  <c r="K116" i="33"/>
  <c r="J991" i="33"/>
  <c r="K991" i="33"/>
  <c r="J979" i="33"/>
  <c r="K979" i="33"/>
  <c r="J967" i="33"/>
  <c r="K967" i="33"/>
  <c r="J955" i="33"/>
  <c r="K955" i="33"/>
  <c r="J943" i="33"/>
  <c r="K943" i="33"/>
  <c r="J931" i="33"/>
  <c r="K931" i="33"/>
  <c r="J919" i="33"/>
  <c r="K919" i="33"/>
  <c r="J907" i="33"/>
  <c r="K907" i="33"/>
  <c r="J895" i="33"/>
  <c r="K895" i="33"/>
  <c r="J883" i="33"/>
  <c r="K883" i="33"/>
  <c r="J871" i="33"/>
  <c r="K871" i="33"/>
  <c r="J859" i="33"/>
  <c r="K859" i="33"/>
  <c r="J847" i="33"/>
  <c r="K847" i="33"/>
  <c r="J835" i="33"/>
  <c r="K835" i="33"/>
  <c r="J823" i="33"/>
  <c r="K823" i="33"/>
  <c r="J811" i="33"/>
  <c r="K811" i="33"/>
  <c r="J799" i="33"/>
  <c r="K799" i="33"/>
  <c r="J787" i="33"/>
  <c r="K787" i="33"/>
  <c r="J775" i="33"/>
  <c r="K775" i="33"/>
  <c r="J763" i="33"/>
  <c r="K763" i="33"/>
  <c r="J751" i="33"/>
  <c r="K751" i="33"/>
  <c r="J739" i="33"/>
  <c r="K739" i="33"/>
  <c r="J727" i="33"/>
  <c r="K727" i="33"/>
  <c r="J715" i="33"/>
  <c r="K715" i="33"/>
  <c r="J703" i="33"/>
  <c r="K703" i="33"/>
  <c r="J691" i="33"/>
  <c r="K691" i="33"/>
  <c r="J679" i="33"/>
  <c r="K679" i="33"/>
  <c r="J667" i="33"/>
  <c r="K667" i="33"/>
  <c r="J655" i="33"/>
  <c r="K655" i="33"/>
  <c r="J643" i="33"/>
  <c r="K643" i="33"/>
  <c r="J631" i="33"/>
  <c r="K631" i="33"/>
  <c r="J619" i="33"/>
  <c r="K619" i="33"/>
  <c r="J607" i="33"/>
  <c r="K607" i="33"/>
  <c r="J595" i="33"/>
  <c r="K595" i="33"/>
  <c r="J583" i="33"/>
  <c r="K583" i="33"/>
  <c r="J571" i="33"/>
  <c r="K571" i="33"/>
  <c r="J559" i="33"/>
  <c r="K559" i="33"/>
  <c r="J547" i="33"/>
  <c r="K547" i="33"/>
  <c r="J535" i="33"/>
  <c r="K535" i="33"/>
  <c r="J523" i="33"/>
  <c r="K523" i="33"/>
  <c r="J511" i="33"/>
  <c r="K511" i="33"/>
  <c r="J499" i="33"/>
  <c r="K499" i="33"/>
  <c r="J487" i="33"/>
  <c r="K487" i="33"/>
  <c r="J475" i="33"/>
  <c r="K475" i="33"/>
  <c r="J463" i="33"/>
  <c r="K463" i="33"/>
  <c r="J451" i="33"/>
  <c r="K451" i="33"/>
  <c r="J439" i="33"/>
  <c r="K439" i="33"/>
  <c r="J427" i="33"/>
  <c r="K427" i="33"/>
  <c r="J415" i="33"/>
  <c r="K415" i="33"/>
  <c r="J403" i="33"/>
  <c r="K403" i="33"/>
  <c r="J391" i="33"/>
  <c r="K391" i="33"/>
  <c r="J379" i="33"/>
  <c r="K379" i="33"/>
  <c r="J367" i="33"/>
  <c r="K367" i="33"/>
  <c r="J355" i="33"/>
  <c r="K355" i="33"/>
  <c r="J343" i="33"/>
  <c r="K343" i="33"/>
  <c r="J331" i="33"/>
  <c r="K331" i="33"/>
  <c r="J319" i="33"/>
  <c r="K319" i="33"/>
  <c r="J307" i="33"/>
  <c r="K307" i="33"/>
  <c r="J295" i="33"/>
  <c r="K295" i="33"/>
  <c r="J283" i="33"/>
  <c r="K283" i="33"/>
  <c r="J271" i="33"/>
  <c r="K247" i="33"/>
  <c r="K235" i="33"/>
  <c r="K103" i="33"/>
  <c r="K91" i="33"/>
  <c r="J990" i="33"/>
  <c r="K990" i="33"/>
  <c r="J978" i="33"/>
  <c r="K978" i="33"/>
  <c r="J966" i="33"/>
  <c r="K966" i="33"/>
  <c r="J954" i="33"/>
  <c r="K954" i="33"/>
  <c r="J942" i="33"/>
  <c r="K942" i="33"/>
  <c r="J930" i="33"/>
  <c r="K930" i="33"/>
  <c r="J918" i="33"/>
  <c r="K918" i="33"/>
  <c r="J906" i="33"/>
  <c r="K906" i="33"/>
  <c r="J894" i="33"/>
  <c r="K894" i="33"/>
  <c r="J882" i="33"/>
  <c r="K882" i="33"/>
  <c r="J870" i="33"/>
  <c r="K870" i="33"/>
  <c r="J858" i="33"/>
  <c r="K858" i="33"/>
  <c r="J846" i="33"/>
  <c r="K846" i="33"/>
  <c r="J834" i="33"/>
  <c r="K834" i="33"/>
  <c r="J822" i="33"/>
  <c r="K822" i="33"/>
  <c r="J810" i="33"/>
  <c r="K810" i="33"/>
  <c r="J798" i="33"/>
  <c r="K798" i="33"/>
  <c r="J786" i="33"/>
  <c r="K786" i="33"/>
  <c r="J774" i="33"/>
  <c r="K774" i="33"/>
  <c r="J762" i="33"/>
  <c r="K762" i="33"/>
  <c r="J750" i="33"/>
  <c r="K750" i="33"/>
  <c r="J738" i="33"/>
  <c r="K738" i="33"/>
  <c r="J726" i="33"/>
  <c r="K726" i="33"/>
  <c r="J714" i="33"/>
  <c r="K714" i="33"/>
  <c r="J702" i="33"/>
  <c r="K702" i="33"/>
  <c r="J690" i="33"/>
  <c r="K690" i="33"/>
  <c r="J678" i="33"/>
  <c r="K678" i="33"/>
  <c r="J666" i="33"/>
  <c r="K666" i="33"/>
  <c r="J654" i="33"/>
  <c r="K654" i="33"/>
  <c r="J642" i="33"/>
  <c r="K642" i="33"/>
  <c r="J630" i="33"/>
  <c r="K630" i="33"/>
  <c r="J618" i="33"/>
  <c r="K618" i="33"/>
  <c r="J606" i="33"/>
  <c r="K606" i="33"/>
  <c r="J594" i="33"/>
  <c r="K594" i="33"/>
  <c r="J582" i="33"/>
  <c r="K582" i="33"/>
  <c r="J570" i="33"/>
  <c r="K570" i="33"/>
  <c r="J558" i="33"/>
  <c r="K558" i="33"/>
  <c r="J546" i="33"/>
  <c r="K546" i="33"/>
  <c r="J534" i="33"/>
  <c r="K534" i="33"/>
  <c r="J522" i="33"/>
  <c r="K522" i="33"/>
  <c r="J510" i="33"/>
  <c r="K510" i="33"/>
  <c r="J498" i="33"/>
  <c r="K498" i="33"/>
  <c r="J486" i="33"/>
  <c r="K486" i="33"/>
  <c r="J474" i="33"/>
  <c r="K474" i="33"/>
  <c r="J462" i="33"/>
  <c r="K462" i="33"/>
  <c r="J450" i="33"/>
  <c r="K450" i="33"/>
  <c r="J438" i="33"/>
  <c r="K438" i="33"/>
  <c r="J426" i="33"/>
  <c r="K426" i="33"/>
  <c r="J414" i="33"/>
  <c r="K414" i="33"/>
  <c r="J402" i="33"/>
  <c r="K402" i="33"/>
  <c r="J390" i="33"/>
  <c r="K390" i="33"/>
  <c r="J378" i="33"/>
  <c r="K378" i="33"/>
  <c r="J366" i="33"/>
  <c r="K366" i="33"/>
  <c r="J354" i="33"/>
  <c r="K354" i="33"/>
  <c r="J342" i="33"/>
  <c r="K342" i="33"/>
  <c r="J330" i="33"/>
  <c r="K330" i="33"/>
  <c r="J318" i="33"/>
  <c r="K318" i="33"/>
  <c r="J306" i="33"/>
  <c r="K306" i="33"/>
  <c r="J294" i="33"/>
  <c r="K294" i="33"/>
  <c r="J282" i="33"/>
  <c r="K282" i="33"/>
  <c r="J270" i="33"/>
  <c r="K270" i="33"/>
  <c r="J258" i="33"/>
  <c r="K258" i="33"/>
  <c r="J246" i="33"/>
  <c r="K246" i="33"/>
  <c r="J234" i="33"/>
  <c r="K234" i="33"/>
  <c r="J222" i="33"/>
  <c r="K210" i="33"/>
  <c r="K90" i="33"/>
  <c r="K78" i="33"/>
  <c r="K66" i="33"/>
  <c r="J989" i="33"/>
  <c r="K989" i="33"/>
  <c r="J977" i="33"/>
  <c r="K977" i="33"/>
  <c r="J965" i="33"/>
  <c r="K965" i="33"/>
  <c r="J953" i="33"/>
  <c r="K953" i="33"/>
  <c r="J941" i="33"/>
  <c r="K941" i="33"/>
  <c r="J929" i="33"/>
  <c r="K929" i="33"/>
  <c r="J917" i="33"/>
  <c r="K917" i="33"/>
  <c r="J905" i="33"/>
  <c r="K905" i="33"/>
  <c r="J893" i="33"/>
  <c r="K893" i="33"/>
  <c r="J881" i="33"/>
  <c r="K881" i="33"/>
  <c r="J869" i="33"/>
  <c r="K869" i="33"/>
  <c r="J857" i="33"/>
  <c r="K857" i="33"/>
  <c r="J845" i="33"/>
  <c r="K845" i="33"/>
  <c r="J833" i="33"/>
  <c r="K833" i="33"/>
  <c r="J821" i="33"/>
  <c r="K821" i="33"/>
  <c r="J809" i="33"/>
  <c r="K809" i="33"/>
  <c r="J797" i="33"/>
  <c r="K797" i="33"/>
  <c r="J785" i="33"/>
  <c r="K785" i="33"/>
  <c r="J773" i="33"/>
  <c r="K773" i="33"/>
  <c r="J761" i="33"/>
  <c r="K761" i="33"/>
  <c r="J749" i="33"/>
  <c r="K749" i="33"/>
  <c r="J737" i="33"/>
  <c r="K737" i="33"/>
  <c r="J725" i="33"/>
  <c r="K725" i="33"/>
  <c r="J713" i="33"/>
  <c r="K713" i="33"/>
  <c r="J701" i="33"/>
  <c r="K701" i="33"/>
  <c r="J689" i="33"/>
  <c r="K689" i="33"/>
  <c r="J677" i="33"/>
  <c r="K677" i="33"/>
  <c r="J665" i="33"/>
  <c r="K665" i="33"/>
  <c r="J653" i="33"/>
  <c r="K653" i="33"/>
  <c r="J641" i="33"/>
  <c r="K641" i="33"/>
  <c r="J629" i="33"/>
  <c r="K629" i="33"/>
  <c r="J617" i="33"/>
  <c r="K617" i="33"/>
  <c r="J605" i="33"/>
  <c r="K605" i="33"/>
  <c r="J593" i="33"/>
  <c r="K593" i="33"/>
  <c r="J581" i="33"/>
  <c r="K581" i="33"/>
  <c r="J569" i="33"/>
  <c r="K569" i="33"/>
  <c r="J557" i="33"/>
  <c r="K557" i="33"/>
  <c r="J545" i="33"/>
  <c r="K545" i="33"/>
  <c r="J533" i="33"/>
  <c r="K533" i="33"/>
  <c r="J521" i="33"/>
  <c r="K521" i="33"/>
  <c r="J509" i="33"/>
  <c r="K509" i="33"/>
  <c r="J497" i="33"/>
  <c r="K497" i="33"/>
  <c r="J485" i="33"/>
  <c r="K485" i="33"/>
  <c r="J473" i="33"/>
  <c r="K473" i="33"/>
  <c r="J461" i="33"/>
  <c r="K461" i="33"/>
  <c r="J449" i="33"/>
  <c r="K449" i="33"/>
  <c r="J437" i="33"/>
  <c r="K437" i="33"/>
  <c r="J425" i="33"/>
  <c r="K425" i="33"/>
  <c r="J413" i="33"/>
  <c r="K413" i="33"/>
  <c r="J401" i="33"/>
  <c r="K401" i="33"/>
  <c r="J389" i="33"/>
  <c r="K389" i="33"/>
  <c r="J377" i="33"/>
  <c r="K377" i="33"/>
  <c r="J365" i="33"/>
  <c r="K365" i="33"/>
  <c r="J353" i="33"/>
  <c r="K353" i="33"/>
  <c r="J341" i="33"/>
  <c r="K341" i="33"/>
  <c r="J329" i="33"/>
  <c r="K329" i="33"/>
  <c r="J317" i="33"/>
  <c r="K317" i="33"/>
  <c r="J305" i="33"/>
  <c r="K305" i="33"/>
  <c r="J293" i="33"/>
  <c r="K293" i="33"/>
  <c r="J281" i="33"/>
  <c r="K281" i="33"/>
  <c r="J269" i="33"/>
  <c r="K269" i="33"/>
  <c r="J257" i="33"/>
  <c r="K257" i="33"/>
  <c r="J245" i="33"/>
  <c r="K245" i="33"/>
  <c r="J233" i="33"/>
  <c r="K233" i="33"/>
  <c r="J221" i="33"/>
  <c r="K221" i="33"/>
  <c r="J209" i="33"/>
  <c r="K209" i="33"/>
  <c r="J197" i="33"/>
  <c r="K197" i="33"/>
  <c r="J185" i="33"/>
  <c r="K185" i="33"/>
  <c r="J173" i="33"/>
  <c r="K77" i="33"/>
  <c r="K65" i="33"/>
  <c r="K53" i="33"/>
  <c r="K41" i="33"/>
  <c r="J321" i="33"/>
  <c r="K321" i="33"/>
  <c r="J309" i="33"/>
  <c r="K309" i="33"/>
  <c r="J297" i="33"/>
  <c r="K297" i="33"/>
  <c r="J285" i="33"/>
  <c r="K285" i="33"/>
  <c r="J273" i="33"/>
  <c r="K273" i="33"/>
  <c r="J261" i="33"/>
  <c r="K261" i="33"/>
  <c r="J249" i="33"/>
  <c r="J237" i="33"/>
  <c r="K237" i="33"/>
  <c r="J225" i="33"/>
  <c r="J213" i="33"/>
  <c r="K213" i="33"/>
  <c r="J201" i="33"/>
  <c r="K201" i="33"/>
  <c r="J189" i="33"/>
  <c r="K189" i="33"/>
  <c r="J177" i="33"/>
  <c r="K177" i="33"/>
  <c r="J165" i="33"/>
  <c r="K165" i="33"/>
  <c r="J153" i="33"/>
  <c r="K153" i="33"/>
  <c r="J141" i="33"/>
  <c r="K141" i="33"/>
  <c r="J129" i="33"/>
  <c r="K129" i="33"/>
  <c r="J117" i="33"/>
  <c r="K117" i="33"/>
  <c r="J105" i="33"/>
  <c r="J93" i="33"/>
  <c r="J81" i="33"/>
  <c r="J69" i="33"/>
  <c r="J57" i="33"/>
  <c r="J45" i="33"/>
  <c r="J33" i="33"/>
  <c r="J21" i="33"/>
  <c r="K21" i="33"/>
  <c r="J272" i="33"/>
  <c r="J260" i="33"/>
  <c r="J248" i="33"/>
  <c r="J236" i="33"/>
  <c r="J224" i="33"/>
  <c r="J212" i="33"/>
  <c r="J200" i="33"/>
  <c r="J188" i="33"/>
  <c r="J176" i="33"/>
  <c r="J164" i="33"/>
  <c r="J152" i="33"/>
  <c r="J140" i="33"/>
  <c r="J128" i="33"/>
  <c r="J116" i="33"/>
  <c r="J104" i="33"/>
  <c r="J92" i="33"/>
  <c r="J80" i="33"/>
  <c r="J68" i="33"/>
  <c r="J56" i="33"/>
  <c r="J44" i="33"/>
  <c r="J32" i="33"/>
  <c r="J20" i="33"/>
  <c r="K222" i="33"/>
  <c r="K128" i="33"/>
  <c r="K272" i="33"/>
  <c r="K33" i="33"/>
  <c r="J259" i="33"/>
  <c r="J247" i="33"/>
  <c r="J235" i="33"/>
  <c r="J223" i="33"/>
  <c r="J211" i="33"/>
  <c r="J199" i="33"/>
  <c r="J187" i="33"/>
  <c r="J175" i="33"/>
  <c r="J163" i="33"/>
  <c r="J151" i="33"/>
  <c r="J139" i="33"/>
  <c r="J127" i="33"/>
  <c r="J115" i="33"/>
  <c r="J103" i="33"/>
  <c r="J91" i="33"/>
  <c r="J79" i="33"/>
  <c r="J67" i="33"/>
  <c r="J55" i="33"/>
  <c r="J43" i="33"/>
  <c r="J31" i="33"/>
  <c r="J19" i="33"/>
  <c r="K205" i="33"/>
  <c r="K115" i="33"/>
  <c r="K259" i="33"/>
  <c r="K140" i="33"/>
  <c r="K45" i="33"/>
  <c r="J210" i="33"/>
  <c r="J198" i="33"/>
  <c r="J186" i="33"/>
  <c r="J174" i="33"/>
  <c r="J162" i="33"/>
  <c r="J150" i="33"/>
  <c r="J138" i="33"/>
  <c r="J126" i="33"/>
  <c r="J114" i="33"/>
  <c r="J102" i="33"/>
  <c r="J90" i="33"/>
  <c r="J78" i="33"/>
  <c r="J66" i="33"/>
  <c r="J54" i="33"/>
  <c r="J42" i="33"/>
  <c r="J30" i="33"/>
  <c r="J18" i="33"/>
  <c r="K102" i="33"/>
  <c r="K127" i="33"/>
  <c r="K271" i="33"/>
  <c r="K152" i="33"/>
  <c r="K57" i="33"/>
  <c r="J161" i="33"/>
  <c r="J149" i="33"/>
  <c r="J137" i="33"/>
  <c r="J125" i="33"/>
  <c r="J113" i="33"/>
  <c r="J101" i="33"/>
  <c r="J89" i="33"/>
  <c r="J77" i="33"/>
  <c r="J65" i="33"/>
  <c r="J53" i="33"/>
  <c r="J41" i="33"/>
  <c r="J29" i="33"/>
  <c r="J17" i="33"/>
  <c r="K89" i="33"/>
  <c r="K114" i="33"/>
  <c r="K139" i="33"/>
  <c r="K20" i="33"/>
  <c r="K164" i="33"/>
  <c r="K69" i="33"/>
  <c r="J256" i="33"/>
  <c r="J244" i="33"/>
  <c r="J232" i="33"/>
  <c r="J220" i="33"/>
  <c r="J208" i="33"/>
  <c r="J196" i="33"/>
  <c r="J184" i="33"/>
  <c r="J172" i="33"/>
  <c r="J160" i="33"/>
  <c r="J148" i="33"/>
  <c r="J136" i="33"/>
  <c r="J124" i="33"/>
  <c r="J112" i="33"/>
  <c r="J100" i="33"/>
  <c r="J88" i="33"/>
  <c r="J76" i="33"/>
  <c r="J64" i="33"/>
  <c r="J52" i="33"/>
  <c r="J40" i="33"/>
  <c r="J28" i="33"/>
  <c r="J16" i="33"/>
  <c r="K88" i="33"/>
  <c r="K232" i="33"/>
  <c r="K101" i="33"/>
  <c r="K126" i="33"/>
  <c r="K151" i="33"/>
  <c r="K32" i="33"/>
  <c r="K176" i="33"/>
  <c r="K81" i="33"/>
  <c r="J315" i="33"/>
  <c r="K315" i="33"/>
  <c r="J303" i="33"/>
  <c r="K303" i="33"/>
  <c r="J291" i="33"/>
  <c r="K291" i="33"/>
  <c r="J279" i="33"/>
  <c r="K279" i="33"/>
  <c r="J267" i="33"/>
  <c r="K267" i="33"/>
  <c r="J255" i="33"/>
  <c r="J243" i="33"/>
  <c r="K243" i="33"/>
  <c r="J231" i="33"/>
  <c r="J219" i="33"/>
  <c r="K219" i="33"/>
  <c r="J207" i="33"/>
  <c r="K207" i="33"/>
  <c r="J195" i="33"/>
  <c r="K195" i="33"/>
  <c r="J183" i="33"/>
  <c r="K183" i="33"/>
  <c r="J171" i="33"/>
  <c r="K171" i="33"/>
  <c r="J159" i="33"/>
  <c r="K159" i="33"/>
  <c r="J147" i="33"/>
  <c r="K147" i="33"/>
  <c r="J135" i="33"/>
  <c r="K135" i="33"/>
  <c r="J123" i="33"/>
  <c r="J111" i="33"/>
  <c r="K111" i="33"/>
  <c r="J99" i="33"/>
  <c r="J87" i="33"/>
  <c r="K87" i="33"/>
  <c r="J75" i="33"/>
  <c r="K75" i="33"/>
  <c r="J63" i="33"/>
  <c r="K63" i="33"/>
  <c r="J51" i="33"/>
  <c r="K51" i="33"/>
  <c r="J39" i="33"/>
  <c r="K39" i="33"/>
  <c r="J27" i="33"/>
  <c r="K27" i="33"/>
  <c r="J15" i="33"/>
  <c r="K266" i="33"/>
  <c r="K100" i="33"/>
  <c r="K244" i="33"/>
  <c r="K113" i="33"/>
  <c r="K138" i="33"/>
  <c r="K19" i="33"/>
  <c r="K163" i="33"/>
  <c r="K44" i="33"/>
  <c r="K188" i="33"/>
  <c r="K93" i="33"/>
  <c r="J254" i="33"/>
  <c r="J242" i="33"/>
  <c r="J230" i="33"/>
  <c r="J218" i="33"/>
  <c r="J206" i="33"/>
  <c r="J194" i="33"/>
  <c r="J182" i="33"/>
  <c r="J170" i="33"/>
  <c r="J158" i="33"/>
  <c r="J146" i="33"/>
  <c r="J134" i="33"/>
  <c r="J122" i="33"/>
  <c r="J110" i="33"/>
  <c r="J98" i="33"/>
  <c r="J86" i="33"/>
  <c r="J74" i="33"/>
  <c r="J62" i="33"/>
  <c r="J50" i="33"/>
  <c r="J38" i="33"/>
  <c r="J26" i="33"/>
  <c r="J14" i="33"/>
  <c r="K134" i="33"/>
  <c r="K112" i="33"/>
  <c r="K256" i="33"/>
  <c r="K125" i="33"/>
  <c r="K150" i="33"/>
  <c r="K31" i="33"/>
  <c r="K175" i="33"/>
  <c r="K56" i="33"/>
  <c r="K200" i="33"/>
  <c r="K105" i="33"/>
  <c r="J193" i="33"/>
  <c r="J181" i="33"/>
  <c r="J169" i="33"/>
  <c r="J157" i="33"/>
  <c r="J145" i="33"/>
  <c r="J133" i="33"/>
  <c r="J121" i="33"/>
  <c r="J109" i="33"/>
  <c r="J97" i="33"/>
  <c r="J85" i="33"/>
  <c r="J73" i="33"/>
  <c r="J61" i="33"/>
  <c r="J49" i="33"/>
  <c r="J37" i="33"/>
  <c r="J25" i="33"/>
  <c r="J13" i="33"/>
  <c r="K133" i="33"/>
  <c r="K146" i="33"/>
  <c r="K124" i="33"/>
  <c r="K268" i="33"/>
  <c r="K137" i="33"/>
  <c r="K18" i="33"/>
  <c r="K162" i="33"/>
  <c r="K43" i="33"/>
  <c r="K187" i="33"/>
  <c r="K68" i="33"/>
  <c r="K212" i="33"/>
  <c r="J144" i="33"/>
  <c r="J132" i="33"/>
  <c r="J120" i="33"/>
  <c r="J108" i="33"/>
  <c r="J96" i="33"/>
  <c r="J84" i="33"/>
  <c r="J72" i="33"/>
  <c r="J60" i="33"/>
  <c r="J48" i="33"/>
  <c r="J36" i="33"/>
  <c r="J24" i="33"/>
  <c r="J12" i="33"/>
  <c r="K145" i="33"/>
  <c r="K158" i="33"/>
  <c r="K136" i="33"/>
  <c r="K149" i="33"/>
  <c r="K30" i="33"/>
  <c r="K174" i="33"/>
  <c r="K55" i="33"/>
  <c r="K199" i="33"/>
  <c r="K80" i="33"/>
  <c r="K224" i="33"/>
  <c r="K72" i="33"/>
  <c r="J275" i="33"/>
  <c r="J263" i="33"/>
  <c r="J251" i="33"/>
  <c r="J239" i="33"/>
  <c r="J227" i="33"/>
  <c r="J215" i="33"/>
  <c r="J203" i="33"/>
  <c r="J191" i="33"/>
  <c r="J179" i="33"/>
  <c r="J167" i="33"/>
  <c r="J155" i="33"/>
  <c r="J143" i="33"/>
  <c r="J131" i="33"/>
  <c r="J119" i="33"/>
  <c r="J107" i="33"/>
  <c r="J95" i="33"/>
  <c r="J83" i="33"/>
  <c r="J71" i="33"/>
  <c r="J59" i="33"/>
  <c r="J47" i="33"/>
  <c r="J35" i="33"/>
  <c r="J23" i="33"/>
  <c r="K13" i="33"/>
  <c r="K157" i="33"/>
  <c r="K14" i="33"/>
  <c r="K170" i="33"/>
  <c r="K15" i="33"/>
  <c r="K148" i="33"/>
  <c r="K17" i="33"/>
  <c r="K161" i="33"/>
  <c r="K42" i="33"/>
  <c r="K186" i="33"/>
  <c r="K67" i="33"/>
  <c r="K211" i="33"/>
  <c r="K83" i="33"/>
  <c r="K227" i="33"/>
  <c r="K92" i="33"/>
  <c r="K236" i="33"/>
  <c r="K84" i="33"/>
  <c r="K225" i="33"/>
  <c r="K238" i="33"/>
  <c r="J226" i="33"/>
  <c r="K226" i="33"/>
  <c r="J214" i="33"/>
  <c r="J202" i="33"/>
  <c r="K202" i="33"/>
  <c r="J190" i="33"/>
  <c r="K190" i="33"/>
  <c r="J178" i="33"/>
  <c r="K178" i="33"/>
  <c r="J166" i="33"/>
  <c r="K166" i="33"/>
  <c r="J154" i="33"/>
  <c r="K154" i="33"/>
  <c r="J142" i="33"/>
  <c r="K142" i="33"/>
  <c r="J130" i="33"/>
  <c r="K130" i="33"/>
  <c r="J118" i="33"/>
  <c r="K118" i="33"/>
  <c r="J106" i="33"/>
  <c r="J94" i="33"/>
  <c r="J82" i="33"/>
  <c r="J70" i="33"/>
  <c r="J58" i="33"/>
  <c r="J46" i="33"/>
  <c r="J34" i="33"/>
  <c r="J22" i="33"/>
  <c r="K25" i="33"/>
  <c r="K169" i="33"/>
  <c r="K26" i="33"/>
  <c r="K182" i="33"/>
  <c r="K16" i="33"/>
  <c r="K160" i="33"/>
  <c r="K29" i="33"/>
  <c r="K173" i="33"/>
  <c r="K54" i="33"/>
  <c r="K198" i="33"/>
  <c r="K79" i="33"/>
  <c r="K223" i="33"/>
  <c r="K95" i="33"/>
  <c r="K239" i="33"/>
  <c r="K104" i="33"/>
  <c r="K248" i="33"/>
  <c r="K70" i="33"/>
  <c r="K96" i="33"/>
  <c r="K249" i="33"/>
  <c r="K231" i="33"/>
  <c r="R9" i="16"/>
  <c r="P4" i="35" l="1"/>
  <c r="N8" i="35"/>
  <c r="P5" i="35"/>
  <c r="P6" i="35"/>
  <c r="O8" i="35"/>
  <c r="E8" i="35"/>
  <c r="F8" i="35"/>
  <c r="G6" i="35"/>
  <c r="G4" i="35"/>
  <c r="G5" i="35"/>
  <c r="C3" i="14" l="1"/>
  <c r="C4" i="14" s="1" a="1"/>
  <c r="C4" i="14" s="1"/>
  <c r="E3" i="14"/>
  <c r="E4" i="14" s="1" a="1"/>
  <c r="E4" i="14" s="1"/>
  <c r="D3" i="14"/>
  <c r="D4" i="14" s="1" a="1"/>
  <c r="D4" i="14" s="1"/>
  <c r="D11" i="31"/>
  <c r="D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76" i="31"/>
  <c r="D77" i="31"/>
  <c r="D78" i="31"/>
  <c r="D79" i="31"/>
  <c r="D80" i="31"/>
  <c r="D81" i="31"/>
  <c r="D82" i="31"/>
  <c r="D83" i="31"/>
  <c r="D84" i="31"/>
  <c r="D85" i="31"/>
  <c r="D86" i="31"/>
  <c r="D87" i="31"/>
  <c r="D88" i="31"/>
  <c r="D89" i="31"/>
  <c r="D90" i="31"/>
  <c r="D91" i="31"/>
  <c r="D92" i="31"/>
  <c r="D93"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N3" i="31" a="1"/>
  <c r="B3" i="31" a="1"/>
  <c r="AI24" i="20"/>
  <c r="AI164" i="20"/>
  <c r="AI165" i="20"/>
  <c r="AI166" i="20"/>
  <c r="AI167" i="20"/>
  <c r="AI168" i="20"/>
  <c r="AI169" i="20"/>
  <c r="AI170" i="20"/>
  <c r="AI171" i="20"/>
  <c r="AI9" i="20"/>
  <c r="AI25" i="20"/>
  <c r="AI26" i="20"/>
  <c r="AI13" i="20"/>
  <c r="AI14" i="20"/>
  <c r="AI23" i="20"/>
  <c r="AI28" i="20"/>
  <c r="AI29" i="20"/>
  <c r="AI184" i="20"/>
  <c r="AI172" i="20"/>
  <c r="AI96" i="20"/>
  <c r="AI150" i="20"/>
  <c r="AI210" i="20"/>
  <c r="AI27" i="20"/>
  <c r="AI211" i="20"/>
  <c r="AI98" i="20"/>
  <c r="AI99" i="20"/>
  <c r="AI73" i="20"/>
  <c r="AI30" i="20"/>
  <c r="AI100" i="20"/>
  <c r="AI101" i="20"/>
  <c r="AI102" i="20"/>
  <c r="AI103" i="20"/>
  <c r="AI104" i="20"/>
  <c r="AI105" i="20"/>
  <c r="AI183" i="20"/>
  <c r="AI106" i="20"/>
  <c r="AI107" i="20"/>
  <c r="AI185" i="20"/>
  <c r="AI186" i="20"/>
  <c r="AI187" i="20"/>
  <c r="AI74" i="20"/>
  <c r="AI75" i="20"/>
  <c r="AI76" i="20"/>
  <c r="AI77" i="20"/>
  <c r="AI78" i="20"/>
  <c r="AI79" i="20"/>
  <c r="AI80" i="20"/>
  <c r="AI81" i="20"/>
  <c r="AI188" i="20"/>
  <c r="AI189" i="20"/>
  <c r="AI190" i="20"/>
  <c r="AI15" i="20"/>
  <c r="AI191" i="20"/>
  <c r="AI192" i="20"/>
  <c r="AI193" i="20"/>
  <c r="AI194" i="20"/>
  <c r="AI195" i="20"/>
  <c r="AI196" i="20"/>
  <c r="AI197" i="20"/>
  <c r="AI198" i="20"/>
  <c r="AI173" i="20"/>
  <c r="AI174" i="20"/>
  <c r="AI175" i="20"/>
  <c r="AI176" i="20"/>
  <c r="AI177" i="20"/>
  <c r="AI151" i="20"/>
  <c r="AI152" i="20"/>
  <c r="AI153" i="20"/>
  <c r="AI154" i="20"/>
  <c r="AI155" i="20"/>
  <c r="AI156" i="20"/>
  <c r="AI22" i="20"/>
  <c r="AI222" i="20"/>
  <c r="AI201" i="20"/>
  <c r="AI133" i="20"/>
  <c r="AI134" i="20"/>
  <c r="AI39" i="20"/>
  <c r="AI178" i="20"/>
  <c r="AI179" i="20"/>
  <c r="AI40" i="20"/>
  <c r="AI202" i="20"/>
  <c r="AI32" i="20"/>
  <c r="AI33" i="20"/>
  <c r="AI108" i="20"/>
  <c r="AI109" i="20"/>
  <c r="AI223" i="20"/>
  <c r="AI203" i="20"/>
  <c r="AI204" i="20"/>
  <c r="AI205" i="20"/>
  <c r="AI123" i="20"/>
  <c r="AI110" i="20"/>
  <c r="AI111" i="20"/>
  <c r="AI112" i="20"/>
  <c r="AI34" i="20"/>
  <c r="AI113" i="20"/>
  <c r="AI114" i="20"/>
  <c r="AI115" i="20"/>
  <c r="AI116" i="20"/>
  <c r="AI117" i="20"/>
  <c r="AI118" i="20"/>
  <c r="AI119" i="20"/>
  <c r="AI120" i="20"/>
  <c r="AI121" i="20"/>
  <c r="AI122" i="20"/>
  <c r="AI16" i="20"/>
  <c r="AI17" i="20"/>
  <c r="AI18" i="20"/>
  <c r="AI19" i="20"/>
  <c r="AI20" i="20"/>
  <c r="AI206" i="20"/>
  <c r="AI207" i="20"/>
  <c r="AI208" i="20"/>
  <c r="AI209" i="20"/>
  <c r="AI124" i="20"/>
  <c r="AI125" i="20"/>
  <c r="AI126" i="20"/>
  <c r="AI135" i="20"/>
  <c r="AI127" i="20"/>
  <c r="AI128" i="20"/>
  <c r="AI42" i="20"/>
  <c r="AI43" i="20"/>
  <c r="AI44" i="20"/>
  <c r="AI129" i="20"/>
  <c r="AI93" i="20"/>
  <c r="AI130" i="20"/>
  <c r="AI131" i="20"/>
  <c r="AI132" i="20"/>
  <c r="AI212" i="20"/>
  <c r="AI213" i="20"/>
  <c r="AI214" i="20"/>
  <c r="AI215" i="20"/>
  <c r="AI221" i="20"/>
  <c r="AI11" i="20"/>
  <c r="AI12" i="20"/>
  <c r="AI241" i="20"/>
  <c r="AI136" i="20"/>
  <c r="AI137" i="20"/>
  <c r="AI138" i="20"/>
  <c r="AI139" i="20"/>
  <c r="AI140" i="20"/>
  <c r="AI141" i="20"/>
  <c r="AI65" i="20"/>
  <c r="AI66" i="20"/>
  <c r="AI67" i="20"/>
  <c r="AI68" i="20"/>
  <c r="AI97" i="20"/>
  <c r="AI45" i="20"/>
  <c r="AI46" i="20"/>
  <c r="AI224" i="20"/>
  <c r="AI225" i="20"/>
  <c r="AI226" i="20"/>
  <c r="AI227" i="20"/>
  <c r="AI233" i="20"/>
  <c r="AI234" i="20"/>
  <c r="AI235" i="20"/>
  <c r="AI236" i="20"/>
  <c r="AI237" i="20"/>
  <c r="AI238" i="20"/>
  <c r="AI142" i="20"/>
  <c r="AI143" i="20"/>
  <c r="AI144" i="20"/>
  <c r="AI41" i="20"/>
  <c r="AI82" i="20"/>
  <c r="AI83" i="20"/>
  <c r="AI69" i="20"/>
  <c r="AI239" i="20"/>
  <c r="AI240" i="20"/>
  <c r="AI55" i="20"/>
  <c r="AI64" i="20"/>
  <c r="AI242" i="20"/>
  <c r="AI243" i="20"/>
  <c r="AI157" i="20"/>
  <c r="AI145" i="20"/>
  <c r="AI146" i="20"/>
  <c r="AI147" i="20"/>
  <c r="AI148" i="20"/>
  <c r="AI60" i="20"/>
  <c r="AI61" i="20"/>
  <c r="AI84" i="20"/>
  <c r="AI216" i="20"/>
  <c r="AI35" i="20"/>
  <c r="AI21" i="20"/>
  <c r="AI149" i="20"/>
  <c r="AI85" i="20"/>
  <c r="AI86" i="20"/>
  <c r="AI48" i="20"/>
  <c r="AI49" i="20"/>
  <c r="AI50" i="20"/>
  <c r="AI51" i="20"/>
  <c r="AI52" i="20"/>
  <c r="AI53" i="20"/>
  <c r="AI54" i="20"/>
  <c r="AI70" i="20"/>
  <c r="AI47" i="20"/>
  <c r="AI71" i="20"/>
  <c r="AI72" i="20"/>
  <c r="AI180" i="20"/>
  <c r="AI181" i="20"/>
  <c r="AI182" i="20"/>
  <c r="AI94" i="20"/>
  <c r="AI95" i="20"/>
  <c r="AI62" i="20"/>
  <c r="AI56" i="20"/>
  <c r="AI57" i="20"/>
  <c r="AI36" i="20"/>
  <c r="AI37" i="20"/>
  <c r="AI38" i="20"/>
  <c r="AI63" i="20"/>
  <c r="AI31" i="20"/>
  <c r="AI87" i="20"/>
  <c r="AI199" i="20"/>
  <c r="AI200" i="20"/>
  <c r="AI217" i="20"/>
  <c r="AI218" i="20"/>
  <c r="AI219" i="20"/>
  <c r="AI88" i="20"/>
  <c r="AI228" i="20"/>
  <c r="AI2" i="20"/>
  <c r="AI5" i="20"/>
  <c r="AI6" i="20"/>
  <c r="AI158" i="20"/>
  <c r="AI159" i="20"/>
  <c r="AI160" i="20"/>
  <c r="AI161" i="20"/>
  <c r="AI58" i="20"/>
  <c r="AI59" i="20"/>
  <c r="AI89" i="20"/>
  <c r="AI220" i="20"/>
  <c r="AI10" i="20"/>
  <c r="AI162" i="20"/>
  <c r="AI90" i="20"/>
  <c r="AI91" i="20"/>
  <c r="AI92" i="20"/>
  <c r="AI229" i="20"/>
  <c r="AI230" i="20"/>
  <c r="AI231" i="20"/>
  <c r="AI232" i="20"/>
  <c r="AI7" i="20"/>
  <c r="AI3" i="20"/>
  <c r="AI8" i="20"/>
  <c r="AI4" i="20"/>
  <c r="AI163" i="20"/>
  <c r="K36" i="28" l="1"/>
  <c r="J36" i="28" s="1"/>
  <c r="K37" i="28"/>
  <c r="J37" i="28" s="1"/>
  <c r="K74" i="28"/>
  <c r="J74" i="28" s="1"/>
  <c r="K63" i="28"/>
  <c r="J63" i="28" s="1"/>
  <c r="K100" i="28"/>
  <c r="J100" i="28" s="1"/>
  <c r="K94" i="28"/>
  <c r="J94" i="28" s="1"/>
  <c r="K62" i="28"/>
  <c r="J62" i="28" s="1"/>
  <c r="K48" i="28"/>
  <c r="J48" i="28" s="1"/>
  <c r="K49" i="28"/>
  <c r="J49" i="28" s="1"/>
  <c r="K92" i="28"/>
  <c r="J92" i="28" s="1"/>
  <c r="K81" i="28"/>
  <c r="J81" i="28" s="1"/>
  <c r="K41" i="28"/>
  <c r="J41" i="28" s="1"/>
  <c r="K42" i="28"/>
  <c r="J42" i="28" s="1"/>
  <c r="K33" i="28"/>
  <c r="J33" i="28" s="1"/>
  <c r="K54" i="28"/>
  <c r="J54" i="28" s="1"/>
  <c r="K55" i="28"/>
  <c r="J55" i="28" s="1"/>
  <c r="K39" i="28"/>
  <c r="J39" i="28" s="1"/>
  <c r="K93" i="28"/>
  <c r="J93" i="28" s="1"/>
  <c r="K59" i="28"/>
  <c r="J59" i="28" s="1"/>
  <c r="K72" i="28"/>
  <c r="J72" i="28" s="1"/>
  <c r="K70" i="28"/>
  <c r="J70" i="28" s="1"/>
  <c r="K60" i="28"/>
  <c r="J60" i="28" s="1"/>
  <c r="K79" i="28"/>
  <c r="J79" i="28" s="1"/>
  <c r="K45" i="28"/>
  <c r="J45" i="28" s="1"/>
  <c r="K82" i="28"/>
  <c r="J82" i="28" s="1"/>
  <c r="K77" i="28"/>
  <c r="J77" i="28" s="1"/>
  <c r="K84" i="28"/>
  <c r="J84" i="28" s="1"/>
  <c r="K89" i="28"/>
  <c r="J89" i="28" s="1"/>
  <c r="K66" i="28"/>
  <c r="J66" i="28" s="1"/>
  <c r="K38" i="28"/>
  <c r="J38" i="28" s="1"/>
  <c r="K51" i="28"/>
  <c r="J51" i="28" s="1"/>
  <c r="K40" i="28"/>
  <c r="J40" i="28" s="1"/>
  <c r="K95" i="28"/>
  <c r="J95" i="28" s="1"/>
  <c r="K96" i="28"/>
  <c r="J96" i="28" s="1"/>
  <c r="K78" i="28"/>
  <c r="J78" i="28" s="1"/>
  <c r="K44" i="28"/>
  <c r="J44" i="28" s="1"/>
  <c r="K57" i="28"/>
  <c r="J57" i="28" s="1"/>
  <c r="K58" i="28"/>
  <c r="J58" i="28" s="1"/>
  <c r="K35" i="28"/>
  <c r="J35" i="28" s="1"/>
  <c r="K61" i="28"/>
  <c r="J61" i="28" s="1"/>
  <c r="K90" i="28"/>
  <c r="J90" i="28" s="1"/>
  <c r="K56" i="28"/>
  <c r="J56" i="28" s="1"/>
  <c r="K69" i="28"/>
  <c r="J69" i="28" s="1"/>
  <c r="K88" i="28"/>
  <c r="J88" i="28" s="1"/>
  <c r="K47" i="28"/>
  <c r="J47" i="28" s="1"/>
  <c r="K85" i="28"/>
  <c r="J85" i="28" s="1"/>
  <c r="K67" i="28"/>
  <c r="J67" i="28" s="1"/>
  <c r="K68" i="28"/>
  <c r="J68" i="28" s="1"/>
  <c r="K75" i="28"/>
  <c r="J75" i="28" s="1"/>
  <c r="K34" i="28"/>
  <c r="J34" i="28" s="1"/>
  <c r="K53" i="28"/>
  <c r="J53" i="28" s="1"/>
  <c r="K97" i="28"/>
  <c r="J97" i="28" s="1"/>
  <c r="K91" i="28"/>
  <c r="J91" i="28" s="1"/>
  <c r="K80" i="28"/>
  <c r="J80" i="28" s="1"/>
  <c r="K87" i="28"/>
  <c r="J87" i="28" s="1"/>
  <c r="K46" i="28"/>
  <c r="J46" i="28" s="1"/>
  <c r="K65" i="28"/>
  <c r="J65" i="28" s="1"/>
  <c r="K98" i="28"/>
  <c r="J98" i="28" s="1"/>
  <c r="K86" i="28"/>
  <c r="J86" i="28" s="1"/>
  <c r="K32" i="28"/>
  <c r="J32" i="28" s="1"/>
  <c r="K99" i="28"/>
  <c r="J99" i="28" s="1"/>
  <c r="K52" i="28"/>
  <c r="J52" i="28" s="1"/>
  <c r="K71" i="28"/>
  <c r="J71" i="28" s="1"/>
  <c r="K43" i="28"/>
  <c r="J43" i="28" s="1"/>
  <c r="K50" i="28"/>
  <c r="J50" i="28" s="1"/>
  <c r="K76" i="28"/>
  <c r="J76" i="28" s="1"/>
  <c r="K64" i="28"/>
  <c r="J64" i="28" s="1"/>
  <c r="K83" i="28"/>
  <c r="J83" i="28" s="1"/>
  <c r="K73" i="28"/>
  <c r="J73" i="28" s="1"/>
  <c r="K6" i="28"/>
  <c r="J6" i="28" s="1"/>
  <c r="K8" i="28"/>
  <c r="J8" i="28" s="1"/>
  <c r="K12" i="28"/>
  <c r="J12" i="28" s="1"/>
  <c r="K13" i="28"/>
  <c r="J13" i="28" s="1"/>
  <c r="K14" i="28"/>
  <c r="J14" i="28" s="1"/>
  <c r="K15" i="28"/>
  <c r="J15" i="28" s="1"/>
  <c r="K7" i="28"/>
  <c r="J7" i="28" s="1"/>
  <c r="K3" i="28"/>
  <c r="J3" i="28" s="1"/>
  <c r="K9" i="28"/>
  <c r="J9" i="28" s="1"/>
  <c r="K10" i="28"/>
  <c r="J10" i="28" s="1"/>
  <c r="K11" i="28"/>
  <c r="J11" i="28" s="1"/>
  <c r="K4" i="28"/>
  <c r="J4" i="28" s="1"/>
  <c r="O7" i="37"/>
  <c r="O6" i="37"/>
  <c r="O5" i="37"/>
  <c r="O4" i="37"/>
  <c r="K5" i="28"/>
  <c r="J5" i="28" s="1"/>
  <c r="K18" i="28"/>
  <c r="J18" i="28" s="1"/>
  <c r="K25" i="28"/>
  <c r="J25" i="28" s="1"/>
  <c r="K30" i="28"/>
  <c r="J30" i="28" s="1"/>
  <c r="K23" i="28"/>
  <c r="J23" i="28" s="1"/>
  <c r="K26" i="28"/>
  <c r="J26" i="28" s="1"/>
  <c r="K19" i="28"/>
  <c r="J19" i="28" s="1"/>
  <c r="K24" i="28"/>
  <c r="J24" i="28" s="1"/>
  <c r="K31" i="28"/>
  <c r="J31" i="28" s="1"/>
  <c r="K28" i="28"/>
  <c r="J28" i="28" s="1"/>
  <c r="K27" i="28"/>
  <c r="J27" i="28" s="1"/>
  <c r="K20" i="28"/>
  <c r="J20" i="28" s="1"/>
  <c r="K17" i="28"/>
  <c r="J17" i="28" s="1"/>
  <c r="K29" i="28"/>
  <c r="J29" i="28" s="1"/>
  <c r="K21" i="28"/>
  <c r="J21" i="28" s="1"/>
  <c r="K16" i="28"/>
  <c r="J16" i="28" s="1"/>
  <c r="K22" i="28"/>
  <c r="J22" i="28" s="1"/>
  <c r="O92" i="37"/>
  <c r="O71" i="37"/>
  <c r="O96" i="37"/>
  <c r="O49" i="37"/>
  <c r="O14" i="37"/>
  <c r="O39" i="37"/>
  <c r="O64" i="37"/>
  <c r="O18" i="37"/>
  <c r="O83" i="37"/>
  <c r="O61" i="37"/>
  <c r="O26" i="37"/>
  <c r="O51" i="37"/>
  <c r="O76" i="37"/>
  <c r="O17" i="37"/>
  <c r="O30" i="37"/>
  <c r="O10" i="37"/>
  <c r="O95" i="37"/>
  <c r="O73" i="37"/>
  <c r="O38" i="37"/>
  <c r="O63" i="37"/>
  <c r="O88" i="37"/>
  <c r="O29" i="37"/>
  <c r="O42" i="37"/>
  <c r="O55" i="37"/>
  <c r="O19" i="37"/>
  <c r="O22" i="37"/>
  <c r="O85" i="37"/>
  <c r="O50" i="37"/>
  <c r="O75" i="37"/>
  <c r="O100" i="37"/>
  <c r="O41" i="37"/>
  <c r="O54" i="37"/>
  <c r="O9" i="37"/>
  <c r="O34" i="37"/>
  <c r="O97" i="37"/>
  <c r="O62" i="37"/>
  <c r="O87" i="37"/>
  <c r="O53" i="37"/>
  <c r="O66" i="37"/>
  <c r="O79" i="37"/>
  <c r="O43" i="37"/>
  <c r="O8" i="37"/>
  <c r="O21" i="37"/>
  <c r="O46" i="37"/>
  <c r="O12" i="37"/>
  <c r="O74" i="37"/>
  <c r="O99" i="37"/>
  <c r="O65" i="37"/>
  <c r="O78" i="37"/>
  <c r="O20" i="37"/>
  <c r="O33" i="37"/>
  <c r="O58" i="37"/>
  <c r="O24" i="37"/>
  <c r="O86" i="37"/>
  <c r="O77" i="37"/>
  <c r="O90" i="37"/>
  <c r="O52" i="37"/>
  <c r="O32" i="37"/>
  <c r="O45" i="37"/>
  <c r="O70" i="37"/>
  <c r="O11" i="37"/>
  <c r="O36" i="37"/>
  <c r="O98" i="37"/>
  <c r="O89" i="37"/>
  <c r="O44" i="37"/>
  <c r="O57" i="37"/>
  <c r="O82" i="37"/>
  <c r="O23" i="37"/>
  <c r="O48" i="37"/>
  <c r="O16" i="37"/>
  <c r="O80" i="37"/>
  <c r="O37" i="37"/>
  <c r="O27" i="37"/>
  <c r="O56" i="37"/>
  <c r="O69" i="37"/>
  <c r="O94" i="37"/>
  <c r="O35" i="37"/>
  <c r="O60" i="37"/>
  <c r="O13" i="37"/>
  <c r="O28" i="37"/>
  <c r="O67" i="37"/>
  <c r="O31" i="37"/>
  <c r="O93" i="37"/>
  <c r="O84" i="37"/>
  <c r="O68" i="37"/>
  <c r="O81" i="37"/>
  <c r="O47" i="37"/>
  <c r="O72" i="37"/>
  <c r="O25" i="37"/>
  <c r="O15" i="37"/>
  <c r="O40" i="37"/>
  <c r="O59" i="37"/>
  <c r="O91" i="37"/>
  <c r="B3" i="14"/>
  <c r="C9" i="31"/>
  <c r="C10" i="31"/>
  <c r="N3" i="31"/>
  <c r="P10" i="31"/>
  <c r="P22" i="31"/>
  <c r="P34" i="31"/>
  <c r="P46" i="31"/>
  <c r="P58" i="31"/>
  <c r="P70" i="31"/>
  <c r="P82" i="31"/>
  <c r="P94" i="31"/>
  <c r="P11" i="31"/>
  <c r="P23" i="31"/>
  <c r="P35" i="31"/>
  <c r="P47" i="31"/>
  <c r="P59" i="31"/>
  <c r="P71" i="31"/>
  <c r="P83" i="31"/>
  <c r="P95" i="31"/>
  <c r="P81" i="31"/>
  <c r="P12" i="31"/>
  <c r="P24" i="31"/>
  <c r="P36" i="31"/>
  <c r="P48" i="31"/>
  <c r="P60" i="31"/>
  <c r="P72" i="31"/>
  <c r="P84" i="31"/>
  <c r="P96" i="31"/>
  <c r="P13" i="31"/>
  <c r="P25" i="31"/>
  <c r="P37" i="31"/>
  <c r="P49" i="31"/>
  <c r="P61" i="31"/>
  <c r="P73" i="31"/>
  <c r="P85" i="31"/>
  <c r="P97" i="31"/>
  <c r="P45" i="31"/>
  <c r="P14" i="31"/>
  <c r="P26" i="31"/>
  <c r="P38" i="31"/>
  <c r="P50" i="31"/>
  <c r="P62" i="31"/>
  <c r="P74" i="31"/>
  <c r="P86" i="31"/>
  <c r="P98" i="31"/>
  <c r="P15" i="31"/>
  <c r="P27" i="31"/>
  <c r="P39" i="31"/>
  <c r="P51" i="31"/>
  <c r="P63" i="31"/>
  <c r="P75" i="31"/>
  <c r="P87" i="31"/>
  <c r="P99" i="31"/>
  <c r="P33" i="31"/>
  <c r="P4" i="31"/>
  <c r="P16" i="31"/>
  <c r="P28" i="31"/>
  <c r="P40" i="31"/>
  <c r="P52" i="31"/>
  <c r="P64" i="31"/>
  <c r="P76" i="31"/>
  <c r="P88" i="31"/>
  <c r="P100" i="31"/>
  <c r="P69" i="31"/>
  <c r="P5" i="31"/>
  <c r="P17" i="31"/>
  <c r="P29" i="31"/>
  <c r="P41" i="31"/>
  <c r="P53" i="31"/>
  <c r="P65" i="31"/>
  <c r="P77" i="31"/>
  <c r="P89" i="31"/>
  <c r="P93" i="31"/>
  <c r="P6" i="31"/>
  <c r="P18" i="31"/>
  <c r="P30" i="31"/>
  <c r="P42" i="31"/>
  <c r="P54" i="31"/>
  <c r="P66" i="31"/>
  <c r="P78" i="31"/>
  <c r="P90" i="31"/>
  <c r="P21" i="31"/>
  <c r="P7" i="31"/>
  <c r="P19" i="31"/>
  <c r="P31" i="31"/>
  <c r="P43" i="31"/>
  <c r="P55" i="31"/>
  <c r="P67" i="31"/>
  <c r="P79" i="31"/>
  <c r="P91" i="31"/>
  <c r="P9" i="31"/>
  <c r="P8" i="31"/>
  <c r="P20" i="31"/>
  <c r="P32" i="31"/>
  <c r="P44" i="31"/>
  <c r="P56" i="31"/>
  <c r="P68" i="31"/>
  <c r="P80" i="31"/>
  <c r="P92" i="31"/>
  <c r="P57" i="31"/>
  <c r="O16" i="31"/>
  <c r="O66" i="31"/>
  <c r="O15" i="31"/>
  <c r="O65" i="31"/>
  <c r="O14" i="31"/>
  <c r="O64" i="31"/>
  <c r="O4" i="31"/>
  <c r="O54" i="31"/>
  <c r="O53" i="31"/>
  <c r="O100" i="31"/>
  <c r="O52" i="31"/>
  <c r="O90" i="31"/>
  <c r="O42" i="31"/>
  <c r="O89" i="31"/>
  <c r="O41" i="31"/>
  <c r="O88" i="31"/>
  <c r="O40" i="31"/>
  <c r="O78" i="31"/>
  <c r="O30" i="31"/>
  <c r="O77" i="31"/>
  <c r="O29" i="31"/>
  <c r="O76" i="31"/>
  <c r="O28" i="31"/>
  <c r="O13" i="31"/>
  <c r="O99" i="31"/>
  <c r="O87" i="31"/>
  <c r="O75" i="31"/>
  <c r="O63" i="31"/>
  <c r="O51" i="31"/>
  <c r="O39" i="31"/>
  <c r="O27" i="31"/>
  <c r="O12" i="31"/>
  <c r="O98" i="31"/>
  <c r="O86" i="31"/>
  <c r="O74" i="31"/>
  <c r="O62" i="31"/>
  <c r="O50" i="31"/>
  <c r="O38" i="31"/>
  <c r="O26" i="31"/>
  <c r="O11" i="31"/>
  <c r="O97" i="31"/>
  <c r="O85" i="31"/>
  <c r="O73" i="31"/>
  <c r="O61" i="31"/>
  <c r="O49" i="31"/>
  <c r="O37" i="31"/>
  <c r="O25" i="31"/>
  <c r="O10" i="31"/>
  <c r="O96" i="31"/>
  <c r="O84" i="31"/>
  <c r="O72" i="31"/>
  <c r="O60" i="31"/>
  <c r="O48" i="31"/>
  <c r="O36" i="31"/>
  <c r="O24" i="31"/>
  <c r="O9" i="31"/>
  <c r="O95" i="31"/>
  <c r="O83" i="31"/>
  <c r="O71" i="31"/>
  <c r="O59" i="31"/>
  <c r="O47" i="31"/>
  <c r="O35" i="31"/>
  <c r="O23" i="31"/>
  <c r="O8" i="31"/>
  <c r="O94" i="31"/>
  <c r="O82" i="31"/>
  <c r="O70" i="31"/>
  <c r="O58" i="31"/>
  <c r="O46" i="31"/>
  <c r="O34" i="31"/>
  <c r="O22" i="31"/>
  <c r="O7" i="31"/>
  <c r="O93" i="31"/>
  <c r="O81" i="31"/>
  <c r="O69" i="31"/>
  <c r="O57" i="31"/>
  <c r="O45" i="31"/>
  <c r="O33" i="31"/>
  <c r="O21" i="31"/>
  <c r="O18" i="31"/>
  <c r="O6" i="31"/>
  <c r="O92" i="31"/>
  <c r="O80" i="31"/>
  <c r="O68" i="31"/>
  <c r="O56" i="31"/>
  <c r="O44" i="31"/>
  <c r="O32" i="31"/>
  <c r="O20" i="31"/>
  <c r="O17" i="31"/>
  <c r="C6" i="31" s="1"/>
  <c r="O5" i="31"/>
  <c r="O91" i="31"/>
  <c r="O79" i="31"/>
  <c r="O67" i="31"/>
  <c r="O55" i="31"/>
  <c r="O43" i="31"/>
  <c r="O31" i="31"/>
  <c r="O19" i="31"/>
  <c r="B3" i="31"/>
  <c r="B4" i="37" l="1" a="1"/>
  <c r="O3" i="31"/>
  <c r="C3" i="31" s="1"/>
  <c r="D4" i="31" s="1"/>
  <c r="P3" i="31"/>
  <c r="C7" i="31"/>
  <c r="C4" i="31"/>
  <c r="C5" i="31"/>
  <c r="C8" i="31"/>
  <c r="F3" i="31"/>
  <c r="D17" i="37" l="1"/>
  <c r="D29" i="37"/>
  <c r="D41" i="37"/>
  <c r="D53" i="37"/>
  <c r="D65" i="37"/>
  <c r="D77" i="37"/>
  <c r="D89" i="37"/>
  <c r="D84" i="37"/>
  <c r="D18" i="37"/>
  <c r="D30" i="37"/>
  <c r="D42" i="37"/>
  <c r="D54" i="37"/>
  <c r="D66" i="37"/>
  <c r="D78" i="37"/>
  <c r="D90" i="37"/>
  <c r="D48" i="37"/>
  <c r="D96" i="37"/>
  <c r="D19" i="37"/>
  <c r="D31" i="37"/>
  <c r="D43" i="37"/>
  <c r="D55" i="37"/>
  <c r="D67" i="37"/>
  <c r="D79" i="37"/>
  <c r="D91" i="37"/>
  <c r="D36" i="37"/>
  <c r="D8" i="37"/>
  <c r="D20" i="37"/>
  <c r="D32" i="37"/>
  <c r="D44" i="37"/>
  <c r="D56" i="37"/>
  <c r="D68" i="37"/>
  <c r="D80" i="37"/>
  <c r="D92" i="37"/>
  <c r="D24" i="37"/>
  <c r="D9" i="37"/>
  <c r="D21" i="37"/>
  <c r="D33" i="37"/>
  <c r="D45" i="37"/>
  <c r="D57" i="37"/>
  <c r="D69" i="37"/>
  <c r="D81" i="37"/>
  <c r="D93" i="37"/>
  <c r="D72" i="37"/>
  <c r="D10" i="37"/>
  <c r="D22" i="37"/>
  <c r="D34" i="37"/>
  <c r="D46" i="37"/>
  <c r="D58" i="37"/>
  <c r="D70" i="37"/>
  <c r="D82" i="37"/>
  <c r="D94" i="37"/>
  <c r="D60" i="37"/>
  <c r="D11" i="37"/>
  <c r="D23" i="37"/>
  <c r="D35" i="37"/>
  <c r="D47" i="37"/>
  <c r="D59" i="37"/>
  <c r="D71" i="37"/>
  <c r="D83" i="37"/>
  <c r="D95" i="37"/>
  <c r="D12" i="37"/>
  <c r="D28" i="37"/>
  <c r="D64" i="37"/>
  <c r="D100" i="37"/>
  <c r="D37" i="37"/>
  <c r="D73" i="37"/>
  <c r="D38" i="37"/>
  <c r="D74" i="37"/>
  <c r="D39" i="37"/>
  <c r="D75" i="37"/>
  <c r="D40" i="37"/>
  <c r="D76" i="37"/>
  <c r="D13" i="37"/>
  <c r="D49" i="37"/>
  <c r="D85" i="37"/>
  <c r="D14" i="37"/>
  <c r="D50" i="37"/>
  <c r="D86" i="37"/>
  <c r="D15" i="37"/>
  <c r="D51" i="37"/>
  <c r="D87" i="37"/>
  <c r="D16" i="37"/>
  <c r="D52" i="37"/>
  <c r="D88" i="37"/>
  <c r="D25" i="37"/>
  <c r="D61" i="37"/>
  <c r="D97" i="37"/>
  <c r="D26" i="37"/>
  <c r="D62" i="37"/>
  <c r="D98" i="37"/>
  <c r="D27" i="37"/>
  <c r="D63" i="37"/>
  <c r="D99" i="37"/>
  <c r="G17" i="37"/>
  <c r="G29" i="37"/>
  <c r="G41" i="37"/>
  <c r="G53" i="37"/>
  <c r="G65" i="37"/>
  <c r="G77" i="37"/>
  <c r="G89" i="37"/>
  <c r="G56" i="37"/>
  <c r="G45" i="37"/>
  <c r="G70" i="37"/>
  <c r="G18" i="37"/>
  <c r="G30" i="37"/>
  <c r="G42" i="37"/>
  <c r="G54" i="37"/>
  <c r="G66" i="37"/>
  <c r="G78" i="37"/>
  <c r="G90" i="37"/>
  <c r="G20" i="37"/>
  <c r="G33" i="37"/>
  <c r="G34" i="37"/>
  <c r="G19" i="37"/>
  <c r="G31" i="37"/>
  <c r="G43" i="37"/>
  <c r="G55" i="37"/>
  <c r="G67" i="37"/>
  <c r="G79" i="37"/>
  <c r="G91" i="37"/>
  <c r="G32" i="37"/>
  <c r="G21" i="37"/>
  <c r="G22" i="37"/>
  <c r="G11" i="37"/>
  <c r="G23" i="37"/>
  <c r="G35" i="37"/>
  <c r="G47" i="37"/>
  <c r="G59" i="37"/>
  <c r="G71" i="37"/>
  <c r="G83" i="37"/>
  <c r="G95" i="37"/>
  <c r="G81" i="37"/>
  <c r="G94" i="37"/>
  <c r="G12" i="37"/>
  <c r="G24" i="37"/>
  <c r="G36" i="37"/>
  <c r="G48" i="37"/>
  <c r="G60" i="37"/>
  <c r="G72" i="37"/>
  <c r="G84" i="37"/>
  <c r="G96" i="37"/>
  <c r="G58" i="37"/>
  <c r="G13" i="37"/>
  <c r="G25" i="37"/>
  <c r="G37" i="37"/>
  <c r="G49" i="37"/>
  <c r="G61" i="37"/>
  <c r="G73" i="37"/>
  <c r="G85" i="37"/>
  <c r="G97" i="37"/>
  <c r="G80" i="37"/>
  <c r="G69" i="37"/>
  <c r="G10" i="37"/>
  <c r="G14" i="37"/>
  <c r="G26" i="37"/>
  <c r="G38" i="37"/>
  <c r="G50" i="37"/>
  <c r="G62" i="37"/>
  <c r="G74" i="37"/>
  <c r="G86" i="37"/>
  <c r="G98" i="37"/>
  <c r="G92" i="37"/>
  <c r="G46" i="37"/>
  <c r="G15" i="37"/>
  <c r="G27" i="37"/>
  <c r="G39" i="37"/>
  <c r="G51" i="37"/>
  <c r="G63" i="37"/>
  <c r="G75" i="37"/>
  <c r="G87" i="37"/>
  <c r="G99" i="37"/>
  <c r="G44" i="37"/>
  <c r="G93" i="37"/>
  <c r="G82" i="37"/>
  <c r="G16" i="37"/>
  <c r="G28" i="37"/>
  <c r="G40" i="37"/>
  <c r="G52" i="37"/>
  <c r="G64" i="37"/>
  <c r="G76" i="37"/>
  <c r="G88" i="37"/>
  <c r="G100" i="37"/>
  <c r="G68" i="37"/>
  <c r="G57" i="37"/>
  <c r="D15" i="28"/>
  <c r="D13" i="28"/>
  <c r="D14" i="28"/>
  <c r="D12" i="28"/>
  <c r="B4" i="37"/>
  <c r="E4" i="37" s="1"/>
  <c r="F4" i="37" s="1"/>
  <c r="E50" i="37"/>
  <c r="F50" i="37" s="1"/>
  <c r="E69" i="37"/>
  <c r="F69" i="37" s="1"/>
  <c r="E33" i="37"/>
  <c r="F33" i="37" s="1"/>
  <c r="E70" i="37"/>
  <c r="F70" i="37" s="1"/>
  <c r="E25" i="37"/>
  <c r="F25" i="37" s="1"/>
  <c r="E82" i="37"/>
  <c r="F82" i="37" s="1"/>
  <c r="E11" i="37"/>
  <c r="F11" i="37" s="1"/>
  <c r="E84" i="37"/>
  <c r="F84" i="37" s="1"/>
  <c r="E96" i="37"/>
  <c r="F96" i="37" s="1"/>
  <c r="D10" i="28"/>
  <c r="D11" i="28"/>
  <c r="E40" i="37"/>
  <c r="F40" i="37" s="1"/>
  <c r="E7" i="37"/>
  <c r="F7" i="37" s="1"/>
  <c r="E26" i="37"/>
  <c r="F26" i="37" s="1"/>
  <c r="E22" i="37"/>
  <c r="F22" i="37" s="1"/>
  <c r="E30" i="37"/>
  <c r="F30" i="37" s="1"/>
  <c r="E15" i="37"/>
  <c r="F15" i="37" s="1"/>
  <c r="E47" i="37"/>
  <c r="F47" i="37" s="1"/>
  <c r="E38" i="37"/>
  <c r="F38" i="37" s="1"/>
  <c r="E55" i="37"/>
  <c r="F55" i="37" s="1"/>
  <c r="E92" i="37"/>
  <c r="F92" i="37" s="1"/>
  <c r="E19" i="37"/>
  <c r="F19" i="37" s="1"/>
  <c r="E89" i="37"/>
  <c r="F89" i="37" s="1"/>
  <c r="E64" i="37"/>
  <c r="F64" i="37" s="1"/>
  <c r="E23" i="37"/>
  <c r="F23" i="37" s="1"/>
  <c r="E53" i="37"/>
  <c r="F53" i="37" s="1"/>
  <c r="E63" i="37"/>
  <c r="F63" i="37" s="1"/>
  <c r="E85" i="37"/>
  <c r="F85" i="37" s="1"/>
  <c r="E31" i="37"/>
  <c r="F31" i="37" s="1"/>
  <c r="E61" i="37"/>
  <c r="F61" i="37" s="1"/>
  <c r="E20" i="37"/>
  <c r="F20" i="37" s="1"/>
  <c r="E39" i="37"/>
  <c r="F39" i="37" s="1"/>
  <c r="E36" i="37"/>
  <c r="F36" i="37" s="1"/>
  <c r="E16" i="37"/>
  <c r="F16" i="37" s="1"/>
  <c r="E80" i="37"/>
  <c r="F80" i="37" s="1"/>
  <c r="E13" i="37"/>
  <c r="F13" i="37" s="1"/>
  <c r="E52" i="37"/>
  <c r="F52" i="37" s="1"/>
  <c r="E29" i="37"/>
  <c r="F29" i="37" s="1"/>
  <c r="E81" i="37"/>
  <c r="F81" i="37" s="1"/>
  <c r="E71" i="37"/>
  <c r="F71" i="37" s="1"/>
  <c r="E77" i="37"/>
  <c r="F77" i="37" s="1"/>
  <c r="E95" i="37"/>
  <c r="F95" i="37" s="1"/>
  <c r="E46" i="37"/>
  <c r="F46" i="37" s="1"/>
  <c r="E76" i="37"/>
  <c r="F76" i="37" s="1"/>
  <c r="E24" i="37"/>
  <c r="F24" i="37" s="1"/>
  <c r="E35" i="37"/>
  <c r="F35" i="37" s="1"/>
  <c r="D7" i="28"/>
  <c r="E37" i="37"/>
  <c r="F37" i="37" s="1"/>
  <c r="E49" i="37"/>
  <c r="F49" i="37" s="1"/>
  <c r="E97" i="37"/>
  <c r="F97" i="37" s="1"/>
  <c r="E8" i="37"/>
  <c r="F8" i="37" s="1"/>
  <c r="E43" i="37"/>
  <c r="F43" i="37" s="1"/>
  <c r="E99" i="37"/>
  <c r="F99" i="37" s="1"/>
  <c r="E28" i="37"/>
  <c r="F28" i="37" s="1"/>
  <c r="E12" i="37"/>
  <c r="F12" i="37" s="1"/>
  <c r="E60" i="37"/>
  <c r="F60" i="37" s="1"/>
  <c r="E87" i="37"/>
  <c r="F87" i="37" s="1"/>
  <c r="E44" i="37"/>
  <c r="F44" i="37" s="1"/>
  <c r="E48" i="37"/>
  <c r="F48" i="37" s="1"/>
  <c r="E93" i="37"/>
  <c r="F93" i="37" s="1"/>
  <c r="E62" i="37"/>
  <c r="F62" i="37" s="1"/>
  <c r="E9" i="37"/>
  <c r="F9" i="37" s="1"/>
  <c r="E73" i="37"/>
  <c r="F73" i="37" s="1"/>
  <c r="E65" i="37"/>
  <c r="F65" i="37" s="1"/>
  <c r="E45" i="37"/>
  <c r="F45" i="37" s="1"/>
  <c r="E100" i="37"/>
  <c r="F100" i="37" s="1"/>
  <c r="E17" i="37"/>
  <c r="F17" i="37" s="1"/>
  <c r="E94" i="37"/>
  <c r="F94" i="37" s="1"/>
  <c r="E66" i="37"/>
  <c r="F66" i="37" s="1"/>
  <c r="E57" i="37"/>
  <c r="F57" i="37" s="1"/>
  <c r="E6" i="37"/>
  <c r="F6" i="37" s="1"/>
  <c r="E68" i="37"/>
  <c r="F68" i="37" s="1"/>
  <c r="E72" i="37"/>
  <c r="F72" i="37" s="1"/>
  <c r="E74" i="37"/>
  <c r="F74" i="37" s="1"/>
  <c r="E88" i="37"/>
  <c r="F88" i="37" s="1"/>
  <c r="E58" i="37"/>
  <c r="F58" i="37" s="1"/>
  <c r="E59" i="37"/>
  <c r="F59" i="37" s="1"/>
  <c r="E54" i="37"/>
  <c r="F54" i="37" s="1"/>
  <c r="E21" i="37"/>
  <c r="F21" i="37" s="1"/>
  <c r="E75" i="37"/>
  <c r="F75" i="37" s="1"/>
  <c r="E79" i="37"/>
  <c r="F79" i="37" s="1"/>
  <c r="E67" i="37"/>
  <c r="F67" i="37" s="1"/>
  <c r="E5" i="37"/>
  <c r="F5" i="37" s="1"/>
  <c r="E98" i="37"/>
  <c r="F98" i="37" s="1"/>
  <c r="E41" i="37"/>
  <c r="F41" i="37" s="1"/>
  <c r="E14" i="37"/>
  <c r="F14" i="37" s="1"/>
  <c r="E10" i="37"/>
  <c r="F10" i="37" s="1"/>
  <c r="E18" i="37"/>
  <c r="F18" i="37" s="1"/>
  <c r="E42" i="37"/>
  <c r="F42" i="37" s="1"/>
  <c r="E32" i="37"/>
  <c r="F32" i="37" s="1"/>
  <c r="E91" i="37"/>
  <c r="F91" i="37" s="1"/>
  <c r="E51" i="37"/>
  <c r="F51" i="37" s="1"/>
  <c r="E90" i="37"/>
  <c r="F90" i="37" s="1"/>
  <c r="E78" i="37"/>
  <c r="F78" i="37" s="1"/>
  <c r="E34" i="37"/>
  <c r="F34" i="37" s="1"/>
  <c r="E56" i="37"/>
  <c r="F56" i="37" s="1"/>
  <c r="E86" i="37"/>
  <c r="F86" i="37" s="1"/>
  <c r="E27" i="37"/>
  <c r="F27" i="37" s="1"/>
  <c r="E83" i="37"/>
  <c r="F83" i="37" s="1"/>
  <c r="G3" i="31"/>
  <c r="D5" i="31"/>
  <c r="D6" i="31" s="1"/>
  <c r="D7" i="31" s="1"/>
  <c r="D8" i="31" s="1"/>
  <c r="K68" i="37" l="1"/>
  <c r="J68" i="37"/>
  <c r="Q68" i="37"/>
  <c r="I68" i="37"/>
  <c r="H68" i="37"/>
  <c r="J87" i="37"/>
  <c r="Q87" i="37"/>
  <c r="K87" i="37"/>
  <c r="I87" i="37"/>
  <c r="H87" i="37"/>
  <c r="Q90" i="37"/>
  <c r="K90" i="37"/>
  <c r="J90" i="37"/>
  <c r="I90" i="37"/>
  <c r="H90" i="37"/>
  <c r="J49" i="37"/>
  <c r="Q49" i="37"/>
  <c r="K49" i="37"/>
  <c r="I49" i="37"/>
  <c r="H49" i="37"/>
  <c r="J27" i="37"/>
  <c r="K27" i="37"/>
  <c r="Q27" i="37"/>
  <c r="I27" i="37"/>
  <c r="H27" i="37"/>
  <c r="K86" i="37"/>
  <c r="J86" i="37"/>
  <c r="Q86" i="37"/>
  <c r="I86" i="37"/>
  <c r="H86" i="37"/>
  <c r="Q59" i="37"/>
  <c r="K59" i="37"/>
  <c r="J59" i="37"/>
  <c r="I59" i="37"/>
  <c r="H59" i="37"/>
  <c r="Q45" i="37"/>
  <c r="J45" i="37"/>
  <c r="K45" i="37"/>
  <c r="I45" i="37"/>
  <c r="H45" i="37"/>
  <c r="Q28" i="37"/>
  <c r="J28" i="37"/>
  <c r="K28" i="37"/>
  <c r="I28" i="37"/>
  <c r="H28" i="37"/>
  <c r="K97" i="37"/>
  <c r="J97" i="37"/>
  <c r="Q97" i="37"/>
  <c r="I97" i="37"/>
  <c r="H97" i="37"/>
  <c r="Q56" i="37"/>
  <c r="J56" i="37"/>
  <c r="K56" i="37"/>
  <c r="I56" i="37"/>
  <c r="H56" i="37"/>
  <c r="Q51" i="37"/>
  <c r="J51" i="37"/>
  <c r="I51" i="37"/>
  <c r="H51" i="37"/>
  <c r="K51" i="37"/>
  <c r="Q18" i="37"/>
  <c r="K18" i="37"/>
  <c r="J18" i="37"/>
  <c r="I18" i="37"/>
  <c r="H18" i="37"/>
  <c r="Q79" i="37"/>
  <c r="J79" i="37"/>
  <c r="I79" i="37"/>
  <c r="H79" i="37"/>
  <c r="K79" i="37"/>
  <c r="K21" i="37"/>
  <c r="Q21" i="37"/>
  <c r="J21" i="37"/>
  <c r="H21" i="37"/>
  <c r="I21" i="37"/>
  <c r="Q57" i="37"/>
  <c r="K57" i="37"/>
  <c r="J57" i="37"/>
  <c r="I57" i="37"/>
  <c r="H57" i="37"/>
  <c r="J33" i="37"/>
  <c r="K33" i="37"/>
  <c r="Q33" i="37"/>
  <c r="I33" i="37"/>
  <c r="H33" i="37"/>
  <c r="Q50" i="37"/>
  <c r="K50" i="37"/>
  <c r="J50" i="37"/>
  <c r="I50" i="37"/>
  <c r="H50" i="37"/>
  <c r="J62" i="37"/>
  <c r="Q62" i="37"/>
  <c r="K62" i="37"/>
  <c r="I62" i="37"/>
  <c r="H62" i="37"/>
  <c r="I99" i="37"/>
  <c r="H99" i="37"/>
  <c r="K99" i="37"/>
  <c r="J99" i="37"/>
  <c r="Q99" i="37"/>
  <c r="I91" i="37"/>
  <c r="H91" i="37"/>
  <c r="J91" i="37"/>
  <c r="K91" i="37"/>
  <c r="Q91" i="37"/>
  <c r="K98" i="37"/>
  <c r="Q98" i="37"/>
  <c r="J98" i="37"/>
  <c r="I98" i="37"/>
  <c r="H98" i="37"/>
  <c r="Q54" i="37"/>
  <c r="K54" i="37"/>
  <c r="J54" i="37"/>
  <c r="I54" i="37"/>
  <c r="H54" i="37"/>
  <c r="J8" i="37"/>
  <c r="Q8" i="37"/>
  <c r="K8" i="37"/>
  <c r="I8" i="37"/>
  <c r="H8" i="37"/>
  <c r="K32" i="37"/>
  <c r="J32" i="37"/>
  <c r="Q32" i="37"/>
  <c r="I32" i="37"/>
  <c r="H32" i="37"/>
  <c r="J42" i="37"/>
  <c r="K42" i="37"/>
  <c r="Q42" i="37"/>
  <c r="I42" i="37"/>
  <c r="H42" i="37"/>
  <c r="K41" i="37"/>
  <c r="J41" i="37"/>
  <c r="Q41" i="37"/>
  <c r="I41" i="37"/>
  <c r="H41" i="37"/>
  <c r="K5" i="37"/>
  <c r="Q5" i="37"/>
  <c r="J5" i="37"/>
  <c r="I5" i="37"/>
  <c r="H5" i="37"/>
  <c r="K72" i="37"/>
  <c r="J72" i="37"/>
  <c r="Q72" i="37"/>
  <c r="I72" i="37"/>
  <c r="H72" i="37"/>
  <c r="H73" i="37"/>
  <c r="Q73" i="37"/>
  <c r="I73" i="37"/>
  <c r="J73" i="37"/>
  <c r="K73" i="37"/>
  <c r="J48" i="37"/>
  <c r="K48" i="37"/>
  <c r="Q48" i="37"/>
  <c r="I48" i="37"/>
  <c r="H48" i="37"/>
  <c r="J43" i="37"/>
  <c r="Q43" i="37"/>
  <c r="K43" i="37"/>
  <c r="I43" i="37"/>
  <c r="H43" i="37"/>
  <c r="Q10" i="37"/>
  <c r="J10" i="37"/>
  <c r="K10" i="37"/>
  <c r="I10" i="37"/>
  <c r="H10" i="37"/>
  <c r="J83" i="37"/>
  <c r="Q83" i="37"/>
  <c r="K83" i="37"/>
  <c r="I83" i="37"/>
  <c r="H83" i="37"/>
  <c r="I75" i="37"/>
  <c r="H75" i="37"/>
  <c r="J75" i="37"/>
  <c r="K75" i="37"/>
  <c r="Q75" i="37"/>
  <c r="J9" i="37"/>
  <c r="K9" i="37"/>
  <c r="Q9" i="37"/>
  <c r="I9" i="37"/>
  <c r="H9" i="37"/>
  <c r="K44" i="37"/>
  <c r="Q44" i="37"/>
  <c r="J44" i="37"/>
  <c r="I44" i="37"/>
  <c r="H44" i="37"/>
  <c r="Q78" i="37"/>
  <c r="J78" i="37"/>
  <c r="I78" i="37"/>
  <c r="H78" i="37"/>
  <c r="K78" i="37"/>
  <c r="K14" i="37"/>
  <c r="Q14" i="37"/>
  <c r="J14" i="37"/>
  <c r="I14" i="37"/>
  <c r="H14" i="37"/>
  <c r="J58" i="37"/>
  <c r="Q58" i="37"/>
  <c r="K58" i="37"/>
  <c r="I58" i="37"/>
  <c r="H58" i="37"/>
  <c r="I74" i="37"/>
  <c r="H74" i="37"/>
  <c r="Q74" i="37"/>
  <c r="K74" i="37"/>
  <c r="J74" i="37"/>
  <c r="K66" i="37"/>
  <c r="J66" i="37"/>
  <c r="Q66" i="37"/>
  <c r="I66" i="37"/>
  <c r="H66" i="37"/>
  <c r="J60" i="37"/>
  <c r="K60" i="37"/>
  <c r="Q60" i="37"/>
  <c r="I60" i="37"/>
  <c r="H60" i="37"/>
  <c r="K81" i="37"/>
  <c r="Q81" i="37"/>
  <c r="J81" i="37"/>
  <c r="H81" i="37"/>
  <c r="I81" i="37"/>
  <c r="K88" i="37"/>
  <c r="J88" i="37"/>
  <c r="Q88" i="37"/>
  <c r="I88" i="37"/>
  <c r="H88" i="37"/>
  <c r="J94" i="37"/>
  <c r="K94" i="37"/>
  <c r="H94" i="37"/>
  <c r="Q94" i="37"/>
  <c r="I94" i="37"/>
  <c r="J100" i="37"/>
  <c r="Q100" i="37"/>
  <c r="K100" i="37"/>
  <c r="I100" i="37"/>
  <c r="H100" i="37"/>
  <c r="J65" i="37"/>
  <c r="Q65" i="37"/>
  <c r="K65" i="37"/>
  <c r="I65" i="37"/>
  <c r="H65" i="37"/>
  <c r="Q12" i="37"/>
  <c r="J12" i="37"/>
  <c r="K12" i="37"/>
  <c r="I12" i="37"/>
  <c r="H12" i="37"/>
  <c r="Q24" i="37"/>
  <c r="K24" i="37"/>
  <c r="I24" i="37"/>
  <c r="H24" i="37"/>
  <c r="J24" i="37"/>
  <c r="K95" i="37"/>
  <c r="Q95" i="37"/>
  <c r="J95" i="37"/>
  <c r="I95" i="37"/>
  <c r="H95" i="37"/>
  <c r="K40" i="37"/>
  <c r="J40" i="37"/>
  <c r="Q40" i="37"/>
  <c r="I40" i="37"/>
  <c r="H40" i="37"/>
  <c r="K77" i="37"/>
  <c r="Q77" i="37"/>
  <c r="I77" i="37"/>
  <c r="H77" i="37"/>
  <c r="J77" i="37"/>
  <c r="K53" i="37"/>
  <c r="I53" i="37"/>
  <c r="H53" i="37"/>
  <c r="Q53" i="37"/>
  <c r="J53" i="37"/>
  <c r="J30" i="37"/>
  <c r="Q30" i="37"/>
  <c r="K30" i="37"/>
  <c r="I30" i="37"/>
  <c r="H30" i="37"/>
  <c r="K11" i="37"/>
  <c r="Q11" i="37"/>
  <c r="J11" i="37"/>
  <c r="I11" i="37"/>
  <c r="H11" i="37"/>
  <c r="K71" i="37"/>
  <c r="Q71" i="37"/>
  <c r="J71" i="37"/>
  <c r="I71" i="37"/>
  <c r="H71" i="37"/>
  <c r="K89" i="37"/>
  <c r="J89" i="37"/>
  <c r="Q89" i="37"/>
  <c r="I89" i="37"/>
  <c r="H89" i="37"/>
  <c r="J55" i="37"/>
  <c r="K55" i="37"/>
  <c r="Q55" i="37"/>
  <c r="I55" i="37"/>
  <c r="H55" i="37"/>
  <c r="Q47" i="37"/>
  <c r="J47" i="37"/>
  <c r="I47" i="37"/>
  <c r="H47" i="37"/>
  <c r="K47" i="37"/>
  <c r="J25" i="37"/>
  <c r="K25" i="37"/>
  <c r="Q25" i="37"/>
  <c r="I25" i="37"/>
  <c r="H25" i="37"/>
  <c r="K67" i="37"/>
  <c r="I67" i="37"/>
  <c r="H67" i="37"/>
  <c r="J67" i="37"/>
  <c r="Q67" i="37"/>
  <c r="J17" i="37"/>
  <c r="Q17" i="37"/>
  <c r="K17" i="37"/>
  <c r="I17" i="37"/>
  <c r="H17" i="37"/>
  <c r="K93" i="37"/>
  <c r="Q93" i="37"/>
  <c r="J93" i="37"/>
  <c r="H93" i="37"/>
  <c r="I93" i="37"/>
  <c r="Q37" i="37"/>
  <c r="K37" i="37"/>
  <c r="J37" i="37"/>
  <c r="I37" i="37"/>
  <c r="H37" i="37"/>
  <c r="J34" i="37"/>
  <c r="Q34" i="37"/>
  <c r="K34" i="37"/>
  <c r="I34" i="37"/>
  <c r="H34" i="37"/>
  <c r="K6" i="37"/>
  <c r="Q6" i="37"/>
  <c r="J6" i="37"/>
  <c r="I6" i="37"/>
  <c r="H6" i="37"/>
  <c r="Q29" i="37"/>
  <c r="J29" i="37"/>
  <c r="K29" i="37"/>
  <c r="I29" i="37"/>
  <c r="H29" i="37"/>
  <c r="J13" i="37"/>
  <c r="I13" i="37"/>
  <c r="H13" i="37"/>
  <c r="Q13" i="37"/>
  <c r="K13" i="37"/>
  <c r="J92" i="37"/>
  <c r="Q92" i="37"/>
  <c r="K92" i="37"/>
  <c r="I92" i="37"/>
  <c r="H92" i="37"/>
  <c r="K15" i="37"/>
  <c r="J15" i="37"/>
  <c r="Q15" i="37"/>
  <c r="I15" i="37"/>
  <c r="H15" i="37"/>
  <c r="J22" i="37"/>
  <c r="Q22" i="37"/>
  <c r="K22" i="37"/>
  <c r="I22" i="37"/>
  <c r="H22" i="37"/>
  <c r="Q82" i="37"/>
  <c r="J82" i="37"/>
  <c r="K82" i="37"/>
  <c r="I82" i="37"/>
  <c r="H82" i="37"/>
  <c r="Q70" i="37"/>
  <c r="K70" i="37"/>
  <c r="J70" i="37"/>
  <c r="I70" i="37"/>
  <c r="H70" i="37"/>
  <c r="J80" i="37"/>
  <c r="Q80" i="37"/>
  <c r="K80" i="37"/>
  <c r="I80" i="37"/>
  <c r="H80" i="37"/>
  <c r="H16" i="37"/>
  <c r="J16" i="37"/>
  <c r="K16" i="37"/>
  <c r="I16" i="37"/>
  <c r="Q16" i="37"/>
  <c r="Q61" i="37"/>
  <c r="K61" i="37"/>
  <c r="J61" i="37"/>
  <c r="I61" i="37"/>
  <c r="H61" i="37"/>
  <c r="J85" i="37"/>
  <c r="Q85" i="37"/>
  <c r="K85" i="37"/>
  <c r="I85" i="37"/>
  <c r="H85" i="37"/>
  <c r="Q23" i="37"/>
  <c r="K23" i="37"/>
  <c r="J23" i="37"/>
  <c r="I23" i="37"/>
  <c r="H23" i="37"/>
  <c r="K19" i="37"/>
  <c r="Q19" i="37"/>
  <c r="J19" i="37"/>
  <c r="I19" i="37"/>
  <c r="H19" i="37"/>
  <c r="J52" i="37"/>
  <c r="K52" i="37"/>
  <c r="Q52" i="37"/>
  <c r="I52" i="37"/>
  <c r="H52" i="37"/>
  <c r="Q39" i="37"/>
  <c r="K39" i="37"/>
  <c r="J39" i="37"/>
  <c r="I39" i="37"/>
  <c r="H39" i="37"/>
  <c r="Q76" i="37"/>
  <c r="J76" i="37"/>
  <c r="K76" i="37"/>
  <c r="I76" i="37"/>
  <c r="H76" i="37"/>
  <c r="J36" i="37"/>
  <c r="K36" i="37"/>
  <c r="Q36" i="37"/>
  <c r="I36" i="37"/>
  <c r="H36" i="37"/>
  <c r="K31" i="37"/>
  <c r="J31" i="37"/>
  <c r="Q31" i="37"/>
  <c r="I31" i="37"/>
  <c r="H31" i="37"/>
  <c r="K38" i="37"/>
  <c r="J38" i="37"/>
  <c r="Q38" i="37"/>
  <c r="I38" i="37"/>
  <c r="H38" i="37"/>
  <c r="Q26" i="37"/>
  <c r="J26" i="37"/>
  <c r="I26" i="37"/>
  <c r="H26" i="37"/>
  <c r="K26" i="37"/>
  <c r="K96" i="37"/>
  <c r="Q96" i="37"/>
  <c r="J96" i="37"/>
  <c r="I96" i="37"/>
  <c r="H96" i="37"/>
  <c r="J35" i="37"/>
  <c r="K35" i="37"/>
  <c r="Q35" i="37"/>
  <c r="I35" i="37"/>
  <c r="H35" i="37"/>
  <c r="K64" i="37"/>
  <c r="Q64" i="37"/>
  <c r="I64" i="37"/>
  <c r="H64" i="37"/>
  <c r="J64" i="37"/>
  <c r="Q46" i="37"/>
  <c r="J46" i="37"/>
  <c r="K46" i="37"/>
  <c r="I46" i="37"/>
  <c r="H46" i="37"/>
  <c r="K84" i="37"/>
  <c r="J84" i="37"/>
  <c r="Q84" i="37"/>
  <c r="I84" i="37"/>
  <c r="H84" i="37"/>
  <c r="K69" i="37"/>
  <c r="Q69" i="37"/>
  <c r="I69" i="37"/>
  <c r="J69" i="37"/>
  <c r="H69" i="37"/>
  <c r="K4" i="37"/>
  <c r="Q4" i="37"/>
  <c r="J4" i="37"/>
  <c r="I4" i="37"/>
  <c r="H4" i="37"/>
  <c r="K20" i="37"/>
  <c r="J20" i="37"/>
  <c r="Q20" i="37"/>
  <c r="I20" i="37"/>
  <c r="H20" i="37"/>
  <c r="J7" i="37"/>
  <c r="K7" i="37"/>
  <c r="Q7" i="37"/>
  <c r="I7" i="37"/>
  <c r="H7" i="37"/>
  <c r="J63" i="37"/>
  <c r="Q63" i="37"/>
  <c r="K63" i="37"/>
  <c r="H63" i="37"/>
  <c r="I63" i="37"/>
  <c r="D9" i="31"/>
  <c r="L7" i="37" l="1" a="1"/>
  <c r="L7" i="37" s="1"/>
  <c r="L38" i="37" a="1"/>
  <c r="L38" i="37" s="1"/>
  <c r="L28" i="37" a="1"/>
  <c r="L28" i="37" s="1"/>
  <c r="L35" i="37" a="1"/>
  <c r="L35" i="37" s="1"/>
  <c r="L13" i="37" a="1"/>
  <c r="L13" i="37" s="1"/>
  <c r="L36" i="37" a="1"/>
  <c r="L36" i="37" s="1"/>
  <c r="L20" i="37" a="1"/>
  <c r="L20" i="37" s="1"/>
  <c r="L84" i="37" a="1"/>
  <c r="L84" i="37" s="1"/>
  <c r="L65" i="37" a="1"/>
  <c r="L65" i="37" s="1"/>
  <c r="L81" i="37" a="1"/>
  <c r="L81" i="37" s="1"/>
  <c r="L73" i="37" a="1"/>
  <c r="L73" i="37" s="1"/>
  <c r="L54" i="37" a="1"/>
  <c r="L54" i="37" s="1"/>
  <c r="L90" i="37" a="1"/>
  <c r="L90" i="37" s="1"/>
  <c r="L31" i="37" a="1"/>
  <c r="L31" i="37" s="1"/>
  <c r="L97" i="37" a="1"/>
  <c r="L97" i="37" s="1"/>
  <c r="L27" i="37" a="1"/>
  <c r="L27" i="37" s="1"/>
  <c r="L8" i="37" a="1"/>
  <c r="L8" i="37" s="1"/>
  <c r="L98" i="37" a="1"/>
  <c r="L98" i="37" s="1"/>
  <c r="L62" i="37" a="1"/>
  <c r="L62" i="37" s="1"/>
  <c r="L52" i="37" a="1"/>
  <c r="L52" i="37" s="1"/>
  <c r="L89" i="37" a="1"/>
  <c r="L89" i="37" s="1"/>
  <c r="L25" i="37" a="1"/>
  <c r="L25" i="37" s="1"/>
  <c r="L30" i="37" a="1"/>
  <c r="L30" i="37" s="1"/>
  <c r="L51" i="37" a="1"/>
  <c r="L51" i="37" s="1"/>
  <c r="L72" i="37" a="1"/>
  <c r="L72" i="37" s="1"/>
  <c r="L86" i="37" a="1"/>
  <c r="L86" i="37" s="1"/>
  <c r="L60" i="37" a="1"/>
  <c r="L60" i="37" s="1"/>
  <c r="L96" i="37" a="1"/>
  <c r="L96" i="37" s="1"/>
  <c r="L26" i="37" a="1"/>
  <c r="L26" i="37" s="1"/>
  <c r="L76" i="37" a="1"/>
  <c r="L76" i="37" s="1"/>
  <c r="L82" i="37" a="1"/>
  <c r="L82" i="37" s="1"/>
  <c r="L16" i="37" a="1"/>
  <c r="L16" i="37" s="1"/>
  <c r="L75" i="37" a="1"/>
  <c r="L75" i="37" s="1"/>
  <c r="L99" i="37" a="1"/>
  <c r="L99" i="37" s="1"/>
  <c r="L6" i="37" a="1"/>
  <c r="L6" i="37" s="1"/>
  <c r="L10" i="37" a="1"/>
  <c r="L10" i="37" s="1"/>
  <c r="L94" i="37" a="1"/>
  <c r="L94" i="37" s="1"/>
  <c r="L91" i="37" a="1"/>
  <c r="L91" i="37" s="1"/>
  <c r="L55" i="37" a="1"/>
  <c r="L55" i="37" s="1"/>
  <c r="L74" i="37" a="1"/>
  <c r="L74" i="37" s="1"/>
  <c r="L48" i="37" a="1"/>
  <c r="L48" i="37" s="1"/>
  <c r="L41" i="37" a="1"/>
  <c r="L41" i="37" s="1"/>
  <c r="L32" i="37" a="1"/>
  <c r="L32" i="37" s="1"/>
  <c r="L68" i="37" a="1"/>
  <c r="L68" i="37" s="1"/>
  <c r="L88" i="37" a="1"/>
  <c r="L88" i="37" s="1"/>
  <c r="L44" i="37" a="1"/>
  <c r="L44" i="37" s="1"/>
  <c r="L43" i="37" a="1"/>
  <c r="L43" i="37" s="1"/>
  <c r="L33" i="37" a="1"/>
  <c r="L33" i="37" s="1"/>
  <c r="L4" i="37" a="1"/>
  <c r="L4" i="37" s="1"/>
  <c r="L21" i="37" a="1"/>
  <c r="L21" i="37" s="1"/>
  <c r="L49" i="37" a="1"/>
  <c r="L49" i="37" s="1"/>
  <c r="L15" i="37" a="1"/>
  <c r="L15" i="37" s="1"/>
  <c r="L29" i="37" a="1"/>
  <c r="L29" i="37" s="1"/>
  <c r="L23" i="37" a="1"/>
  <c r="L23" i="37" s="1"/>
  <c r="L61" i="37" a="1"/>
  <c r="L61" i="37" s="1"/>
  <c r="L24" i="37" a="1"/>
  <c r="L24" i="37" s="1"/>
  <c r="L12" i="37" a="1"/>
  <c r="L12" i="37" s="1"/>
  <c r="L92" i="37" a="1"/>
  <c r="L92" i="37" s="1"/>
  <c r="L71" i="37" a="1"/>
  <c r="L71" i="37" s="1"/>
  <c r="L95" i="37" a="1"/>
  <c r="L95" i="37" s="1"/>
  <c r="L46" i="37" a="1"/>
  <c r="L46" i="37" s="1"/>
  <c r="L39" i="37" a="1"/>
  <c r="L39" i="37" s="1"/>
  <c r="L70" i="37" a="1"/>
  <c r="L70" i="37" s="1"/>
  <c r="L50" i="37" a="1"/>
  <c r="L50" i="37" s="1"/>
  <c r="L57" i="37" a="1"/>
  <c r="L57" i="37" s="1"/>
  <c r="L63" i="37" a="1"/>
  <c r="L63" i="37" s="1"/>
  <c r="L78" i="37" a="1"/>
  <c r="L78" i="37" s="1"/>
  <c r="L67" i="37" a="1"/>
  <c r="L67" i="37" s="1"/>
  <c r="L53" i="37" a="1"/>
  <c r="L53" i="37" s="1"/>
  <c r="L66" i="37" a="1"/>
  <c r="L66" i="37" s="1"/>
  <c r="L9" i="37" a="1"/>
  <c r="L9" i="37" s="1"/>
  <c r="L42" i="37" a="1"/>
  <c r="L42" i="37" s="1"/>
  <c r="L22" i="37" a="1"/>
  <c r="L22" i="37" s="1"/>
  <c r="L34" i="37" a="1"/>
  <c r="L34" i="37" s="1"/>
  <c r="L11" i="37" a="1"/>
  <c r="L11" i="37" s="1"/>
  <c r="L40" i="37" a="1"/>
  <c r="L40" i="37" s="1"/>
  <c r="L100" i="37" a="1"/>
  <c r="L100" i="37" s="1"/>
  <c r="L58" i="37" a="1"/>
  <c r="L58" i="37" s="1"/>
  <c r="L14" i="37" a="1"/>
  <c r="L14" i="37" s="1"/>
  <c r="L83" i="37" a="1"/>
  <c r="L83" i="37" s="1"/>
  <c r="L5" i="37" a="1"/>
  <c r="L5" i="37" s="1"/>
  <c r="L93" i="37" a="1"/>
  <c r="L93" i="37" s="1"/>
  <c r="L77" i="37" a="1"/>
  <c r="L77" i="37" s="1"/>
  <c r="L45" i="37" a="1"/>
  <c r="L45" i="37" s="1"/>
  <c r="L87" i="37" a="1"/>
  <c r="L87" i="37" s="1"/>
  <c r="L64" i="37" a="1"/>
  <c r="L64" i="37" s="1"/>
  <c r="L19" i="37" a="1"/>
  <c r="L19" i="37" s="1"/>
  <c r="L85" i="37" a="1"/>
  <c r="L85" i="37" s="1"/>
  <c r="L80" i="37" a="1"/>
  <c r="L80" i="37" s="1"/>
  <c r="L69" i="37" a="1"/>
  <c r="L69" i="37" s="1"/>
  <c r="L17" i="37" a="1"/>
  <c r="L17" i="37" s="1"/>
  <c r="L37" i="37" a="1"/>
  <c r="L37" i="37" s="1"/>
  <c r="L47" i="37" a="1"/>
  <c r="L47" i="37" s="1"/>
  <c r="L79" i="37" a="1"/>
  <c r="L79" i="37" s="1"/>
  <c r="L18" i="37" a="1"/>
  <c r="L18" i="37" s="1"/>
  <c r="L56" i="37" a="1"/>
  <c r="L56" i="37" s="1"/>
  <c r="L59" i="37" a="1"/>
  <c r="L59" i="37" s="1"/>
  <c r="D9" i="28"/>
  <c r="D10" i="31"/>
  <c r="D3" i="28" l="1"/>
  <c r="F4" i="31"/>
  <c r="G4" i="31" s="1"/>
  <c r="D4" i="28"/>
  <c r="D8" i="28"/>
  <c r="F78" i="31"/>
  <c r="F45" i="31"/>
  <c r="F31" i="31"/>
  <c r="F7" i="31"/>
  <c r="F16" i="31"/>
  <c r="F21" i="31"/>
  <c r="F24" i="31"/>
  <c r="F37" i="31"/>
  <c r="F55" i="31"/>
  <c r="F84" i="31"/>
  <c r="F79" i="31"/>
  <c r="F33" i="31"/>
  <c r="F5" i="31"/>
  <c r="G5" i="31" s="1"/>
  <c r="F19" i="31"/>
  <c r="F6" i="31"/>
  <c r="F26" i="31"/>
  <c r="F68" i="31"/>
  <c r="F98" i="31"/>
  <c r="F39" i="31"/>
  <c r="F89" i="31"/>
  <c r="F57" i="31"/>
  <c r="F93" i="31"/>
  <c r="F50" i="31"/>
  <c r="F86" i="31"/>
  <c r="F12" i="31"/>
  <c r="F38" i="31"/>
  <c r="F64" i="31"/>
  <c r="F69" i="31"/>
  <c r="F58" i="31"/>
  <c r="F25" i="31"/>
  <c r="F53" i="31"/>
  <c r="F15" i="31"/>
  <c r="F62" i="31"/>
  <c r="F44" i="31"/>
  <c r="F36" i="31"/>
  <c r="F48" i="31"/>
  <c r="F35" i="31"/>
  <c r="F52" i="31"/>
  <c r="F94" i="31"/>
  <c r="F77" i="31"/>
  <c r="F81" i="31"/>
  <c r="F42" i="31"/>
  <c r="F87" i="31"/>
  <c r="F92" i="31"/>
  <c r="F59" i="31"/>
  <c r="F27" i="31"/>
  <c r="F56" i="31"/>
  <c r="F63" i="31"/>
  <c r="F76" i="31"/>
  <c r="F100" i="31"/>
  <c r="F54" i="31"/>
  <c r="F29" i="31"/>
  <c r="F28" i="31"/>
  <c r="F95" i="31"/>
  <c r="F60" i="31"/>
  <c r="F82" i="31"/>
  <c r="F13" i="31"/>
  <c r="F66" i="31"/>
  <c r="F99" i="31"/>
  <c r="F61" i="31"/>
  <c r="F18" i="31"/>
  <c r="F43" i="31"/>
  <c r="F90" i="31"/>
  <c r="F41" i="31"/>
  <c r="F74" i="31"/>
  <c r="F23" i="31"/>
  <c r="F14" i="31"/>
  <c r="F80" i="31"/>
  <c r="F72" i="31"/>
  <c r="F83" i="31"/>
  <c r="F8" i="31"/>
  <c r="F30" i="31"/>
  <c r="F65" i="31"/>
  <c r="F85" i="31"/>
  <c r="F75" i="31"/>
  <c r="F96" i="31"/>
  <c r="F46" i="31"/>
  <c r="F22" i="31"/>
  <c r="F32" i="31"/>
  <c r="F51" i="31"/>
  <c r="F71" i="31"/>
  <c r="F34" i="31"/>
  <c r="F11" i="31"/>
  <c r="F88" i="31"/>
  <c r="F97" i="31"/>
  <c r="F20" i="31"/>
  <c r="F49" i="31"/>
  <c r="F10" i="31"/>
  <c r="F67" i="31"/>
  <c r="F40" i="31"/>
  <c r="F73" i="31"/>
  <c r="F47" i="31"/>
  <c r="F17" i="31"/>
  <c r="F91" i="31"/>
  <c r="F70" i="31"/>
  <c r="F9" i="31"/>
  <c r="D5" i="28"/>
  <c r="D6" i="28"/>
  <c r="A14" i="30"/>
  <c r="A15" i="30"/>
  <c r="A16" i="30"/>
  <c r="A17" i="30"/>
  <c r="A18" i="30"/>
  <c r="A19" i="30"/>
  <c r="A20" i="30"/>
  <c r="A21" i="30"/>
  <c r="A22" i="30"/>
  <c r="A23" i="30"/>
  <c r="A24" i="30"/>
  <c r="A25" i="30"/>
  <c r="A26" i="30"/>
  <c r="A27" i="30"/>
  <c r="A28" i="30"/>
  <c r="A29" i="30"/>
  <c r="A30" i="30"/>
  <c r="A31" i="30"/>
  <c r="A32" i="30"/>
  <c r="A34" i="30"/>
  <c r="A35" i="30"/>
  <c r="A36" i="30"/>
  <c r="A37" i="30"/>
  <c r="A38" i="30"/>
  <c r="A39" i="30"/>
  <c r="A40" i="30"/>
  <c r="A41" i="30"/>
  <c r="A42" i="30"/>
  <c r="A43" i="30"/>
  <c r="A44" i="30"/>
  <c r="A45" i="30"/>
  <c r="A46" i="30"/>
  <c r="A47" i="30"/>
  <c r="A48" i="30"/>
  <c r="A49" i="30"/>
  <c r="A50" i="30"/>
  <c r="A51" i="30"/>
  <c r="A52" i="30"/>
  <c r="A53" i="30"/>
  <c r="A54" i="30"/>
  <c r="A55" i="30"/>
  <c r="A56" i="30"/>
  <c r="A57" i="30"/>
  <c r="A58" i="30"/>
  <c r="A59" i="30"/>
  <c r="A60" i="30"/>
  <c r="A61" i="30"/>
  <c r="A62" i="30"/>
  <c r="A63" i="30"/>
  <c r="A64" i="30"/>
  <c r="A65" i="30"/>
  <c r="A66" i="30"/>
  <c r="A67" i="30"/>
  <c r="A68" i="30"/>
  <c r="A69" i="30"/>
  <c r="A70" i="30"/>
  <c r="A71" i="30"/>
  <c r="A72" i="30"/>
  <c r="A73" i="30"/>
  <c r="A74" i="30"/>
  <c r="A75" i="30"/>
  <c r="A76" i="30"/>
  <c r="A77" i="30"/>
  <c r="A78" i="30"/>
  <c r="A79" i="30"/>
  <c r="A80" i="30"/>
  <c r="A81" i="30"/>
  <c r="A82" i="30"/>
  <c r="A83" i="30"/>
  <c r="A84" i="30"/>
  <c r="A85" i="30"/>
  <c r="A86" i="30"/>
  <c r="A87" i="30"/>
  <c r="A88" i="30"/>
  <c r="A89" i="30"/>
  <c r="A90" i="30"/>
  <c r="A91" i="30"/>
  <c r="A92" i="30"/>
  <c r="A93" i="30"/>
  <c r="A94" i="30"/>
  <c r="A95" i="30"/>
  <c r="A96" i="30"/>
  <c r="A97" i="30"/>
  <c r="A98" i="30"/>
  <c r="A99" i="30"/>
  <c r="A100" i="30"/>
  <c r="C4" i="28"/>
  <c r="C5" i="28"/>
  <c r="C6" i="28"/>
  <c r="C7" i="28"/>
  <c r="C8" i="28"/>
  <c r="C9" i="28"/>
  <c r="C10" i="28"/>
  <c r="C11" i="28"/>
  <c r="C12"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C93" i="28"/>
  <c r="C94" i="28"/>
  <c r="C95" i="28"/>
  <c r="C96" i="28"/>
  <c r="C97" i="28"/>
  <c r="C98" i="28"/>
  <c r="C99" i="28"/>
  <c r="C100" i="28"/>
  <c r="C3" i="28"/>
  <c r="D5" i="37" l="1"/>
  <c r="D4" i="37"/>
  <c r="D6" i="37"/>
  <c r="D7" i="37"/>
  <c r="Q3" i="31"/>
  <c r="Q4" i="31"/>
  <c r="G6" i="31"/>
  <c r="Q75" i="31"/>
  <c r="Q63" i="31"/>
  <c r="Q58" i="31"/>
  <c r="Q72" i="31"/>
  <c r="Q26" i="31"/>
  <c r="Q64" i="31"/>
  <c r="Q37" i="31"/>
  <c r="Q88" i="31"/>
  <c r="Q7" i="31"/>
  <c r="Q70" i="31"/>
  <c r="Q61" i="31"/>
  <c r="Q46" i="31"/>
  <c r="Q66" i="31"/>
  <c r="Q96" i="31"/>
  <c r="Q91" i="31"/>
  <c r="Q95" i="31"/>
  <c r="Q79" i="31"/>
  <c r="Q67" i="31"/>
  <c r="Q69" i="31"/>
  <c r="Q85" i="31"/>
  <c r="Q57" i="31"/>
  <c r="Q53" i="31"/>
  <c r="Q81" i="31"/>
  <c r="Q34" i="31"/>
  <c r="Q89" i="31"/>
  <c r="Q99" i="31"/>
  <c r="Q35" i="31"/>
  <c r="Q87" i="31"/>
  <c r="Q43" i="31"/>
  <c r="Q31" i="31"/>
  <c r="Q32" i="31"/>
  <c r="Q78" i="31"/>
  <c r="Q62" i="31"/>
  <c r="Q44" i="31"/>
  <c r="Q65" i="31"/>
  <c r="Q20" i="31"/>
  <c r="Q29" i="31"/>
  <c r="Q33" i="31"/>
  <c r="Q9" i="31"/>
  <c r="Q47" i="31"/>
  <c r="Q16" i="31"/>
  <c r="Q48" i="31"/>
  <c r="Q30" i="31"/>
  <c r="Q82" i="31"/>
  <c r="Q98" i="31"/>
  <c r="Q41" i="31"/>
  <c r="Q27" i="31"/>
  <c r="Q74" i="31"/>
  <c r="Q56" i="31"/>
  <c r="Q28" i="31"/>
  <c r="Q6" i="31"/>
  <c r="Q5" i="31"/>
  <c r="Q55" i="31"/>
  <c r="Q40" i="31"/>
  <c r="Q18" i="31"/>
  <c r="Q84" i="31"/>
  <c r="Q51" i="31"/>
  <c r="Q17" i="31"/>
  <c r="Q73" i="31"/>
  <c r="Q60" i="31"/>
  <c r="Q80" i="31"/>
  <c r="Q76" i="31"/>
  <c r="Q94" i="31"/>
  <c r="Q59" i="31"/>
  <c r="Q93" i="31"/>
  <c r="Q25" i="31"/>
  <c r="Q54" i="31"/>
  <c r="Q52" i="31"/>
  <c r="Q10" i="31"/>
  <c r="H3" i="31" s="1"/>
  <c r="I3" i="31" s="1"/>
  <c r="J3" i="31" s="1"/>
  <c r="Q19" i="31"/>
  <c r="Q86" i="31"/>
  <c r="Q22" i="31"/>
  <c r="Q42" i="31"/>
  <c r="Q38" i="31"/>
  <c r="Q92" i="31"/>
  <c r="Q36" i="31"/>
  <c r="Q39" i="31"/>
  <c r="Q8" i="31"/>
  <c r="Q24" i="31"/>
  <c r="Q83" i="31"/>
  <c r="Q49" i="31"/>
  <c r="Q14" i="31"/>
  <c r="Q45" i="31"/>
  <c r="Q21" i="31"/>
  <c r="Q68" i="31"/>
  <c r="Q97" i="31"/>
  <c r="Q100" i="31"/>
  <c r="Q50" i="31"/>
  <c r="Q12" i="31"/>
  <c r="Q71" i="31"/>
  <c r="Q15" i="31"/>
  <c r="Q77" i="31"/>
  <c r="Q90" i="31"/>
  <c r="Q13" i="31"/>
  <c r="Q11" i="31"/>
  <c r="Q23" i="31"/>
  <c r="G7" i="31"/>
  <c r="H6" i="31" l="1"/>
  <c r="K6" i="31" s="1"/>
  <c r="H7" i="31"/>
  <c r="K7" i="31" s="1"/>
  <c r="H5" i="31"/>
  <c r="K5" i="31" s="1"/>
  <c r="H4" i="31"/>
  <c r="K4" i="31" s="1"/>
  <c r="K3" i="31"/>
  <c r="G8" i="31"/>
  <c r="I6" i="31" l="1"/>
  <c r="J6" i="31" s="1"/>
  <c r="I7" i="31"/>
  <c r="J7" i="31" s="1"/>
  <c r="I5" i="31"/>
  <c r="J5" i="31" s="1"/>
  <c r="I4" i="31"/>
  <c r="J4" i="31" s="1"/>
  <c r="H8" i="31"/>
  <c r="G9" i="31"/>
  <c r="G10" i="31" s="1"/>
  <c r="G11" i="31" s="1"/>
  <c r="G12" i="31" s="1"/>
  <c r="G13" i="31" s="1"/>
  <c r="G14" i="31" s="1"/>
  <c r="G15" i="31" s="1"/>
  <c r="G16" i="31" s="1"/>
  <c r="G17" i="31" s="1"/>
  <c r="G18" i="31" s="1"/>
  <c r="G19" i="31" s="1"/>
  <c r="G20" i="31" s="1"/>
  <c r="G21" i="31" s="1"/>
  <c r="G22" i="31" s="1"/>
  <c r="G23" i="31" s="1"/>
  <c r="K8" i="31" l="1"/>
  <c r="I8" i="31"/>
  <c r="J8" i="31" s="1"/>
  <c r="H9" i="31"/>
  <c r="K9" i="31" s="1"/>
  <c r="A3" i="30"/>
  <c r="AG24" i="20"/>
  <c r="AG164" i="20"/>
  <c r="AG165" i="20"/>
  <c r="AG166" i="20"/>
  <c r="AG167" i="20"/>
  <c r="AG168" i="20"/>
  <c r="AG169" i="20"/>
  <c r="AG170" i="20"/>
  <c r="AG171" i="20"/>
  <c r="AG9" i="20"/>
  <c r="AG25" i="20"/>
  <c r="AG26" i="20"/>
  <c r="AG13" i="20"/>
  <c r="AG14" i="20"/>
  <c r="AG23" i="20"/>
  <c r="AG28" i="20"/>
  <c r="AG29" i="20"/>
  <c r="AG184" i="20"/>
  <c r="AG172" i="20"/>
  <c r="AG96" i="20"/>
  <c r="AG150" i="20"/>
  <c r="AG210" i="20"/>
  <c r="AG27" i="20"/>
  <c r="AG211" i="20"/>
  <c r="AG98" i="20"/>
  <c r="AG99" i="20"/>
  <c r="AG73" i="20"/>
  <c r="AG30" i="20"/>
  <c r="AG100" i="20"/>
  <c r="AG101" i="20"/>
  <c r="AG102" i="20"/>
  <c r="AG103" i="20"/>
  <c r="AG104" i="20"/>
  <c r="AG105" i="20"/>
  <c r="AG183" i="20"/>
  <c r="AG106" i="20"/>
  <c r="AG107" i="20"/>
  <c r="AG185" i="20"/>
  <c r="AG186" i="20"/>
  <c r="AG187" i="20"/>
  <c r="AG74" i="20"/>
  <c r="AG75" i="20"/>
  <c r="AG76" i="20"/>
  <c r="AG77" i="20"/>
  <c r="AG78" i="20"/>
  <c r="AG79" i="20"/>
  <c r="AG80" i="20"/>
  <c r="AG81" i="20"/>
  <c r="AG188" i="20"/>
  <c r="AG189" i="20"/>
  <c r="AG190" i="20"/>
  <c r="AG15" i="20"/>
  <c r="AG191" i="20"/>
  <c r="AG192" i="20"/>
  <c r="AG193" i="20"/>
  <c r="AG194" i="20"/>
  <c r="AG195" i="20"/>
  <c r="AG196" i="20"/>
  <c r="AG197" i="20"/>
  <c r="AG198" i="20"/>
  <c r="AG173" i="20"/>
  <c r="AG174" i="20"/>
  <c r="AG175" i="20"/>
  <c r="AG176" i="20"/>
  <c r="AG177" i="20"/>
  <c r="AG151" i="20"/>
  <c r="AG152" i="20"/>
  <c r="AG153" i="20"/>
  <c r="AG154" i="20"/>
  <c r="AG155" i="20"/>
  <c r="AG156" i="20"/>
  <c r="AG22" i="20"/>
  <c r="AG222" i="20"/>
  <c r="AG201" i="20"/>
  <c r="AG133" i="20"/>
  <c r="AG134" i="20"/>
  <c r="AG39" i="20"/>
  <c r="AG178" i="20"/>
  <c r="AG179" i="20"/>
  <c r="AG40" i="20"/>
  <c r="AG202" i="20"/>
  <c r="AG32" i="20"/>
  <c r="AG33" i="20"/>
  <c r="AG108" i="20"/>
  <c r="AG109" i="20"/>
  <c r="AG223" i="20"/>
  <c r="AG203" i="20"/>
  <c r="AG204" i="20"/>
  <c r="AG205" i="20"/>
  <c r="AG123" i="20"/>
  <c r="AG110" i="20"/>
  <c r="AG111" i="20"/>
  <c r="AG112" i="20"/>
  <c r="AG34" i="20"/>
  <c r="AG113" i="20"/>
  <c r="AG114" i="20"/>
  <c r="AG115" i="20"/>
  <c r="AG116" i="20"/>
  <c r="AG117" i="20"/>
  <c r="AG118" i="20"/>
  <c r="AG119" i="20"/>
  <c r="AG120" i="20"/>
  <c r="AG121" i="20"/>
  <c r="AG122" i="20"/>
  <c r="AG16" i="20"/>
  <c r="AG17" i="20"/>
  <c r="AG18" i="20"/>
  <c r="AG19" i="20"/>
  <c r="AG20" i="20"/>
  <c r="AG206" i="20"/>
  <c r="AG207" i="20"/>
  <c r="AG208" i="20"/>
  <c r="AG209" i="20"/>
  <c r="AG124" i="20"/>
  <c r="AG125" i="20"/>
  <c r="AG126" i="20"/>
  <c r="AG135" i="20"/>
  <c r="AG127" i="20"/>
  <c r="AG128" i="20"/>
  <c r="AG42" i="20"/>
  <c r="AG43" i="20"/>
  <c r="AG44" i="20"/>
  <c r="AG129" i="20"/>
  <c r="AG93" i="20"/>
  <c r="AG130" i="20"/>
  <c r="AG131" i="20"/>
  <c r="AG132" i="20"/>
  <c r="AG212" i="20"/>
  <c r="AG213" i="20"/>
  <c r="AG214" i="20"/>
  <c r="AG215" i="20"/>
  <c r="AG221" i="20"/>
  <c r="AG11" i="20"/>
  <c r="AG12" i="20"/>
  <c r="AG241" i="20"/>
  <c r="AG136" i="20"/>
  <c r="AG137" i="20"/>
  <c r="AG138" i="20"/>
  <c r="AG139" i="20"/>
  <c r="AG140" i="20"/>
  <c r="AG141" i="20"/>
  <c r="AG65" i="20"/>
  <c r="AG66" i="20"/>
  <c r="AG67" i="20"/>
  <c r="AG68" i="20"/>
  <c r="AG97" i="20"/>
  <c r="AG45" i="20"/>
  <c r="AG46" i="20"/>
  <c r="AG224" i="20"/>
  <c r="AG225" i="20"/>
  <c r="AG226" i="20"/>
  <c r="AG227" i="20"/>
  <c r="AG233" i="20"/>
  <c r="AG234" i="20"/>
  <c r="AG235" i="20"/>
  <c r="AG236" i="20"/>
  <c r="AG237" i="20"/>
  <c r="AG238" i="20"/>
  <c r="AG142" i="20"/>
  <c r="AG143" i="20"/>
  <c r="AG144" i="20"/>
  <c r="AG41" i="20"/>
  <c r="AG82" i="20"/>
  <c r="AG83" i="20"/>
  <c r="AG69" i="20"/>
  <c r="AG239" i="20"/>
  <c r="AG240" i="20"/>
  <c r="AG55" i="20"/>
  <c r="AG64" i="20"/>
  <c r="AG242" i="20"/>
  <c r="AG243" i="20"/>
  <c r="AG157" i="20"/>
  <c r="AG145" i="20"/>
  <c r="AG146" i="20"/>
  <c r="AG147" i="20"/>
  <c r="AG148" i="20"/>
  <c r="AG60" i="20"/>
  <c r="AG61" i="20"/>
  <c r="AG84" i="20"/>
  <c r="AG216" i="20"/>
  <c r="AG35" i="20"/>
  <c r="AG21" i="20"/>
  <c r="AG149" i="20"/>
  <c r="AG85" i="20"/>
  <c r="AG86" i="20"/>
  <c r="AG48" i="20"/>
  <c r="AG49" i="20"/>
  <c r="AG50" i="20"/>
  <c r="AG51" i="20"/>
  <c r="AG52" i="20"/>
  <c r="AG53" i="20"/>
  <c r="AG54" i="20"/>
  <c r="AG70" i="20"/>
  <c r="AG47" i="20"/>
  <c r="AG71" i="20"/>
  <c r="AG72" i="20"/>
  <c r="AG180" i="20"/>
  <c r="AG181" i="20"/>
  <c r="AG182" i="20"/>
  <c r="AG94" i="20"/>
  <c r="AG95" i="20"/>
  <c r="AG62" i="20"/>
  <c r="AG56" i="20"/>
  <c r="AG57" i="20"/>
  <c r="AG36" i="20"/>
  <c r="AG37" i="20"/>
  <c r="AG38" i="20"/>
  <c r="AG63" i="20"/>
  <c r="AG31" i="20"/>
  <c r="AG87" i="20"/>
  <c r="AG199" i="20"/>
  <c r="AG200" i="20"/>
  <c r="AG217" i="20"/>
  <c r="AG218" i="20"/>
  <c r="AG219" i="20"/>
  <c r="AG88" i="20"/>
  <c r="AG228" i="20"/>
  <c r="AG2" i="20"/>
  <c r="AG5" i="20"/>
  <c r="AG6" i="20"/>
  <c r="AG158" i="20"/>
  <c r="AG159" i="20"/>
  <c r="AG160" i="20"/>
  <c r="AG161" i="20"/>
  <c r="AG58" i="20"/>
  <c r="AG59" i="20"/>
  <c r="AG89" i="20"/>
  <c r="AG220" i="20"/>
  <c r="AG10" i="20"/>
  <c r="AG162" i="20"/>
  <c r="AG90" i="20"/>
  <c r="AG91" i="20"/>
  <c r="AG92" i="20"/>
  <c r="AG229" i="20"/>
  <c r="AG230" i="20"/>
  <c r="AG231" i="20"/>
  <c r="AG232" i="20"/>
  <c r="AG7" i="20"/>
  <c r="AG3" i="20"/>
  <c r="AG8" i="20"/>
  <c r="AG4" i="20"/>
  <c r="AG163" i="20"/>
  <c r="A4" i="30" l="1"/>
  <c r="A5" i="30" s="1"/>
  <c r="A6" i="30" s="1"/>
  <c r="A7" i="30" s="1"/>
  <c r="A8" i="30" s="1"/>
  <c r="A9" i="30" s="1"/>
  <c r="A10" i="30" s="1"/>
  <c r="A11" i="30" s="1"/>
  <c r="A12" i="30" s="1"/>
  <c r="A13" i="30" s="1"/>
  <c r="L29" i="28"/>
  <c r="L31" i="28"/>
  <c r="L30" i="28"/>
  <c r="L19" i="28"/>
  <c r="L7" i="28"/>
  <c r="L8" i="28"/>
  <c r="L9" i="28"/>
  <c r="L21" i="28"/>
  <c r="L22" i="28"/>
  <c r="L24" i="28"/>
  <c r="L23" i="28"/>
  <c r="L12" i="28"/>
  <c r="L13" i="28"/>
  <c r="L14" i="28"/>
  <c r="L15" i="28"/>
  <c r="L27" i="28"/>
  <c r="J22" i="36"/>
  <c r="G23" i="36"/>
  <c r="J23" i="36"/>
  <c r="F20" i="36"/>
  <c r="J19" i="36"/>
  <c r="F21" i="36"/>
  <c r="I20" i="36"/>
  <c r="F22" i="36"/>
  <c r="I21" i="36"/>
  <c r="F23" i="36"/>
  <c r="K20" i="36"/>
  <c r="I22" i="36"/>
  <c r="E20" i="36"/>
  <c r="K21" i="36"/>
  <c r="I23" i="36"/>
  <c r="E21" i="36"/>
  <c r="K22" i="36"/>
  <c r="E22" i="36"/>
  <c r="K23" i="36"/>
  <c r="I19" i="36"/>
  <c r="E23" i="36"/>
  <c r="K19" i="36"/>
  <c r="G20" i="36"/>
  <c r="G19" i="36"/>
  <c r="J20" i="36"/>
  <c r="G21" i="36"/>
  <c r="F19" i="36"/>
  <c r="J21" i="36"/>
  <c r="G22" i="36"/>
  <c r="E19" i="36"/>
  <c r="I9" i="31"/>
  <c r="J9" i="31" s="1"/>
  <c r="AF24" i="20"/>
  <c r="AF164" i="20"/>
  <c r="AF165" i="20"/>
  <c r="AF166" i="20"/>
  <c r="AF167" i="20"/>
  <c r="AF168" i="20"/>
  <c r="AF169" i="20"/>
  <c r="AF170" i="20"/>
  <c r="AF171" i="20"/>
  <c r="AF9" i="20"/>
  <c r="AF25" i="20"/>
  <c r="AF26" i="20"/>
  <c r="AF13" i="20"/>
  <c r="AF14" i="20"/>
  <c r="AF23" i="20"/>
  <c r="AF28" i="20"/>
  <c r="AF29" i="20"/>
  <c r="AF184" i="20"/>
  <c r="AF172" i="20"/>
  <c r="AF96" i="20"/>
  <c r="AF150" i="20"/>
  <c r="AF210" i="20"/>
  <c r="AF27" i="20"/>
  <c r="AF211" i="20"/>
  <c r="AF98" i="20"/>
  <c r="AF99" i="20"/>
  <c r="AF73" i="20"/>
  <c r="AF30" i="20"/>
  <c r="AF100" i="20"/>
  <c r="AF101" i="20"/>
  <c r="AF102" i="20"/>
  <c r="AF103" i="20"/>
  <c r="AF104" i="20"/>
  <c r="AF105" i="20"/>
  <c r="AF183" i="20"/>
  <c r="AF106" i="20"/>
  <c r="AF107" i="20"/>
  <c r="AF185" i="20"/>
  <c r="AF186" i="20"/>
  <c r="AF187" i="20"/>
  <c r="AF74" i="20"/>
  <c r="AF75" i="20"/>
  <c r="AF76" i="20"/>
  <c r="AF77" i="20"/>
  <c r="AF78" i="20"/>
  <c r="AF79" i="20"/>
  <c r="AF80" i="20"/>
  <c r="AF81" i="20"/>
  <c r="AF188" i="20"/>
  <c r="AF189" i="20"/>
  <c r="AF190" i="20"/>
  <c r="AF15" i="20"/>
  <c r="AF191" i="20"/>
  <c r="AF192" i="20"/>
  <c r="AF193" i="20"/>
  <c r="AF194" i="20"/>
  <c r="AF195" i="20"/>
  <c r="AF196" i="20"/>
  <c r="AF197" i="20"/>
  <c r="AF198" i="20"/>
  <c r="AF173" i="20"/>
  <c r="AF174" i="20"/>
  <c r="AF175" i="20"/>
  <c r="AF176" i="20"/>
  <c r="AF177" i="20"/>
  <c r="AF151" i="20"/>
  <c r="AF152" i="20"/>
  <c r="AF153" i="20"/>
  <c r="AF154" i="20"/>
  <c r="AF155" i="20"/>
  <c r="AF156" i="20"/>
  <c r="AF22" i="20"/>
  <c r="AF222" i="20"/>
  <c r="AF201" i="20"/>
  <c r="AF133" i="20"/>
  <c r="AF134" i="20"/>
  <c r="AF39" i="20"/>
  <c r="AF178" i="20"/>
  <c r="AF179" i="20"/>
  <c r="AF40" i="20"/>
  <c r="AF202" i="20"/>
  <c r="AF32" i="20"/>
  <c r="AF33" i="20"/>
  <c r="AF108" i="20"/>
  <c r="AF109" i="20"/>
  <c r="AF223" i="20"/>
  <c r="AF203" i="20"/>
  <c r="AF204" i="20"/>
  <c r="AF205" i="20"/>
  <c r="AF123" i="20"/>
  <c r="AF110" i="20"/>
  <c r="AF111" i="20"/>
  <c r="AF112" i="20"/>
  <c r="AF34" i="20"/>
  <c r="AF113" i="20"/>
  <c r="AF114" i="20"/>
  <c r="AF115" i="20"/>
  <c r="AF116" i="20"/>
  <c r="AF117" i="20"/>
  <c r="AF118" i="20"/>
  <c r="AF119" i="20"/>
  <c r="AF120" i="20"/>
  <c r="AF121" i="20"/>
  <c r="AF122" i="20"/>
  <c r="AF16" i="20"/>
  <c r="AF17" i="20"/>
  <c r="AF18" i="20"/>
  <c r="AF19" i="20"/>
  <c r="AF20" i="20"/>
  <c r="AF206" i="20"/>
  <c r="AF207" i="20"/>
  <c r="AF208" i="20"/>
  <c r="AF209" i="20"/>
  <c r="AF124" i="20"/>
  <c r="AF125" i="20"/>
  <c r="AF126" i="20"/>
  <c r="AF135" i="20"/>
  <c r="AF127" i="20"/>
  <c r="AF128" i="20"/>
  <c r="AF42" i="20"/>
  <c r="AF43" i="20"/>
  <c r="AF44" i="20"/>
  <c r="AF129" i="20"/>
  <c r="AF93" i="20"/>
  <c r="AF130" i="20"/>
  <c r="AF131" i="20"/>
  <c r="AF132" i="20"/>
  <c r="AF212" i="20"/>
  <c r="AF213" i="20"/>
  <c r="AF214" i="20"/>
  <c r="AF215" i="20"/>
  <c r="AF221" i="20"/>
  <c r="AF11" i="20"/>
  <c r="AF12" i="20"/>
  <c r="AF241" i="20"/>
  <c r="AF136" i="20"/>
  <c r="AF137" i="20"/>
  <c r="AF138" i="20"/>
  <c r="AF139" i="20"/>
  <c r="AF140" i="20"/>
  <c r="AF141" i="20"/>
  <c r="AF65" i="20"/>
  <c r="AF66" i="20"/>
  <c r="AF67" i="20"/>
  <c r="AF68" i="20"/>
  <c r="AF97" i="20"/>
  <c r="AF45" i="20"/>
  <c r="AF46" i="20"/>
  <c r="AF224" i="20"/>
  <c r="AF225" i="20"/>
  <c r="AF226" i="20"/>
  <c r="AF227" i="20"/>
  <c r="AF233" i="20"/>
  <c r="AF234" i="20"/>
  <c r="AF235" i="20"/>
  <c r="AF236" i="20"/>
  <c r="AF237" i="20"/>
  <c r="AF238" i="20"/>
  <c r="AF142" i="20"/>
  <c r="AF143" i="20"/>
  <c r="AF144" i="20"/>
  <c r="AF41" i="20"/>
  <c r="AF82" i="20"/>
  <c r="AF83" i="20"/>
  <c r="AF69" i="20"/>
  <c r="AF239" i="20"/>
  <c r="AF240" i="20"/>
  <c r="AF55" i="20"/>
  <c r="AF64" i="20"/>
  <c r="AF242" i="20"/>
  <c r="AF243" i="20"/>
  <c r="AF157" i="20"/>
  <c r="AF145" i="20"/>
  <c r="AF146" i="20"/>
  <c r="AF147" i="20"/>
  <c r="AF148" i="20"/>
  <c r="AF60" i="20"/>
  <c r="AF61" i="20"/>
  <c r="AF84" i="20"/>
  <c r="AF216" i="20"/>
  <c r="AF35" i="20"/>
  <c r="AF21" i="20"/>
  <c r="AF149" i="20"/>
  <c r="AF85" i="20"/>
  <c r="AF86" i="20"/>
  <c r="AF48" i="20"/>
  <c r="AF49" i="20"/>
  <c r="AF50" i="20"/>
  <c r="AF51" i="20"/>
  <c r="AF52" i="20"/>
  <c r="AF53" i="20"/>
  <c r="AF54" i="20"/>
  <c r="AF70" i="20"/>
  <c r="AF47" i="20"/>
  <c r="AF71" i="20"/>
  <c r="AF72" i="20"/>
  <c r="AF180" i="20"/>
  <c r="AF181" i="20"/>
  <c r="AF182" i="20"/>
  <c r="AF94" i="20"/>
  <c r="AF95" i="20"/>
  <c r="AF62" i="20"/>
  <c r="AF56" i="20"/>
  <c r="AF57" i="20"/>
  <c r="AF36" i="20"/>
  <c r="AF37" i="20"/>
  <c r="AF38" i="20"/>
  <c r="AF63" i="20"/>
  <c r="AF31" i="20"/>
  <c r="AF87" i="20"/>
  <c r="AF199" i="20"/>
  <c r="AF200" i="20"/>
  <c r="AF217" i="20"/>
  <c r="AF218" i="20"/>
  <c r="AF219" i="20"/>
  <c r="AF88" i="20"/>
  <c r="AF228" i="20"/>
  <c r="AF2" i="20"/>
  <c r="AF5" i="20"/>
  <c r="AF6" i="20"/>
  <c r="AF158" i="20"/>
  <c r="AF159" i="20"/>
  <c r="AF160" i="20"/>
  <c r="AF161" i="20"/>
  <c r="AF58" i="20"/>
  <c r="AF59" i="20"/>
  <c r="AF89" i="20"/>
  <c r="AF220" i="20"/>
  <c r="AF10" i="20"/>
  <c r="AF162" i="20"/>
  <c r="AF90" i="20"/>
  <c r="AF91" i="20"/>
  <c r="AF92" i="20"/>
  <c r="AF229" i="20"/>
  <c r="AF230" i="20"/>
  <c r="AF231" i="20"/>
  <c r="AF232" i="20"/>
  <c r="AF7" i="20"/>
  <c r="AF3" i="20"/>
  <c r="AF8" i="20"/>
  <c r="AF4" i="20"/>
  <c r="AF163" i="20"/>
  <c r="L11" i="28" l="1"/>
  <c r="L3" i="28"/>
  <c r="L26" i="28"/>
  <c r="L10" i="28"/>
  <c r="L18" i="28"/>
  <c r="L6" i="28"/>
  <c r="L25" i="28"/>
  <c r="L5" i="28"/>
  <c r="L17" i="28"/>
  <c r="L20" i="28"/>
  <c r="L28" i="28"/>
  <c r="G4" i="37"/>
  <c r="G5" i="37"/>
  <c r="L16" i="28"/>
  <c r="L4" i="28"/>
  <c r="G7" i="37" s="1"/>
  <c r="M23" i="36"/>
  <c r="E14" i="14" s="1"/>
  <c r="D19" i="14"/>
  <c r="W3" i="31" a="1"/>
  <c r="W3" i="31" s="1"/>
  <c r="F24" i="36"/>
  <c r="M22" i="36"/>
  <c r="E13" i="14" s="1"/>
  <c r="M21" i="36"/>
  <c r="E12" i="14" s="1"/>
  <c r="M20" i="36"/>
  <c r="E11" i="14" s="1"/>
  <c r="E24" i="36"/>
  <c r="M19" i="36"/>
  <c r="E10" i="14" s="1"/>
  <c r="G24" i="36"/>
  <c r="K24" i="36"/>
  <c r="I24" i="36"/>
  <c r="J24" i="36"/>
  <c r="G6" i="37" l="1"/>
  <c r="C4" i="21"/>
  <c r="G8" i="37"/>
  <c r="G9" i="37"/>
  <c r="E19" i="14"/>
  <c r="E15" i="14"/>
  <c r="M24" i="36"/>
  <c r="D23" i="36" l="1"/>
  <c r="H21" i="36"/>
  <c r="H22" i="36"/>
  <c r="H23" i="36"/>
  <c r="H20" i="36"/>
  <c r="D20" i="36"/>
  <c r="D21" i="36"/>
  <c r="D22" i="36"/>
  <c r="H7" i="36" l="1"/>
  <c r="L7" i="36"/>
  <c r="L6" i="36"/>
  <c r="L5" i="36"/>
  <c r="I6" i="36"/>
  <c r="I5" i="36"/>
  <c r="I7" i="36"/>
  <c r="K5" i="36"/>
  <c r="K7" i="36"/>
  <c r="K6" i="36"/>
  <c r="J5" i="36"/>
  <c r="J7" i="36"/>
  <c r="J6" i="36"/>
  <c r="D5" i="36"/>
  <c r="D8" i="36"/>
  <c r="D6" i="36"/>
  <c r="D7" i="36"/>
  <c r="H6" i="36"/>
  <c r="H5" i="36"/>
  <c r="C8" i="35"/>
  <c r="G5" i="28"/>
  <c r="G3" i="28"/>
  <c r="G6" i="28"/>
  <c r="G4" i="28"/>
  <c r="L22" i="36"/>
  <c r="D13" i="14" s="1"/>
  <c r="L21" i="36"/>
  <c r="D12" i="14" s="1"/>
  <c r="H24" i="36"/>
  <c r="L20" i="36"/>
  <c r="D11" i="14" s="1"/>
  <c r="L23" i="36"/>
  <c r="D14" i="14" s="1"/>
  <c r="D24" i="36"/>
  <c r="E9" i="36"/>
  <c r="G9" i="36"/>
  <c r="E4" i="21"/>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Q88" i="16"/>
  <c r="Q89" i="16"/>
  <c r="Q90" i="16"/>
  <c r="Q91" i="16"/>
  <c r="Q92" i="16"/>
  <c r="Q93" i="16"/>
  <c r="Q94" i="16"/>
  <c r="Q95" i="16"/>
  <c r="Q96" i="16"/>
  <c r="Q97" i="16"/>
  <c r="Q98" i="16"/>
  <c r="Q99" i="16"/>
  <c r="Q100" i="16"/>
  <c r="Q101" i="16"/>
  <c r="Q102" i="16"/>
  <c r="Q103" i="16"/>
  <c r="Q104" i="16"/>
  <c r="Q105" i="16"/>
  <c r="Q106" i="16"/>
  <c r="Q107" i="16"/>
  <c r="Q108" i="16"/>
  <c r="Q109" i="16"/>
  <c r="Q110" i="16"/>
  <c r="Q111" i="16"/>
  <c r="Q112" i="16"/>
  <c r="Q113" i="16"/>
  <c r="Q114" i="16"/>
  <c r="Q115" i="16"/>
  <c r="Q116" i="16"/>
  <c r="Q117" i="16"/>
  <c r="Q118" i="16"/>
  <c r="Q119" i="16"/>
  <c r="Q120" i="16"/>
  <c r="Q121" i="16"/>
  <c r="Q122" i="16"/>
  <c r="Q123" i="16"/>
  <c r="Q124" i="16"/>
  <c r="Q125" i="16"/>
  <c r="Q126" i="16"/>
  <c r="Q127" i="16"/>
  <c r="Q128" i="16"/>
  <c r="Q129" i="16"/>
  <c r="Q130" i="16"/>
  <c r="Q131" i="16"/>
  <c r="Q132" i="16"/>
  <c r="Q133" i="16"/>
  <c r="Q134" i="16"/>
  <c r="Q135" i="16"/>
  <c r="Q136" i="16"/>
  <c r="Q137" i="16"/>
  <c r="Q138" i="16"/>
  <c r="Q139" i="16"/>
  <c r="Q140" i="16"/>
  <c r="Q141" i="16"/>
  <c r="Q142" i="16"/>
  <c r="Q143" i="16"/>
  <c r="Q144" i="16"/>
  <c r="Q145" i="16"/>
  <c r="Q146" i="16"/>
  <c r="Q147" i="16"/>
  <c r="Q148" i="16"/>
  <c r="Q149" i="16"/>
  <c r="Q150" i="16"/>
  <c r="Q151" i="16"/>
  <c r="Q152" i="16"/>
  <c r="Q153" i="16"/>
  <c r="Q154" i="16"/>
  <c r="Q155" i="16"/>
  <c r="Q156" i="16"/>
  <c r="Q157" i="16"/>
  <c r="Q158" i="16"/>
  <c r="Q159" i="16"/>
  <c r="Q160" i="16"/>
  <c r="Q161" i="16"/>
  <c r="Q162" i="16"/>
  <c r="Q163" i="16"/>
  <c r="Q164" i="16"/>
  <c r="Q165" i="16"/>
  <c r="Q166" i="16"/>
  <c r="Q167" i="16"/>
  <c r="Q168" i="16"/>
  <c r="Q169" i="16"/>
  <c r="Q170" i="16"/>
  <c r="Q171" i="16"/>
  <c r="Q172" i="16"/>
  <c r="Q173" i="16"/>
  <c r="Q174" i="16"/>
  <c r="Q175" i="16"/>
  <c r="Q176" i="16"/>
  <c r="Q177" i="16"/>
  <c r="Q178" i="16"/>
  <c r="Q179" i="16"/>
  <c r="Q180" i="16"/>
  <c r="Q181" i="16"/>
  <c r="Q182" i="16"/>
  <c r="Q183" i="16"/>
  <c r="Q184" i="16"/>
  <c r="Q185" i="16"/>
  <c r="Q186" i="16"/>
  <c r="Q187" i="16"/>
  <c r="Q188" i="16"/>
  <c r="Q189" i="16"/>
  <c r="Q190" i="16"/>
  <c r="Q191" i="16"/>
  <c r="Q192" i="16"/>
  <c r="Q193" i="16"/>
  <c r="Q194" i="16"/>
  <c r="Q195" i="16"/>
  <c r="Q196" i="16"/>
  <c r="Q197" i="16"/>
  <c r="Q198" i="16"/>
  <c r="Q199" i="16"/>
  <c r="Q200" i="16"/>
  <c r="Q201" i="16"/>
  <c r="Q202" i="16"/>
  <c r="Q203" i="16"/>
  <c r="Q204" i="16"/>
  <c r="Q205" i="16"/>
  <c r="Q206" i="16"/>
  <c r="Q207" i="16"/>
  <c r="Q208" i="16"/>
  <c r="Q209" i="16"/>
  <c r="Q210" i="16"/>
  <c r="Q211" i="16"/>
  <c r="Q212" i="16"/>
  <c r="Q213" i="16"/>
  <c r="Q214" i="16"/>
  <c r="Q215" i="16"/>
  <c r="Q216" i="16"/>
  <c r="Q217" i="16"/>
  <c r="Q218" i="16"/>
  <c r="Q219" i="16"/>
  <c r="Q220" i="16"/>
  <c r="Q221" i="16"/>
  <c r="Q222" i="16"/>
  <c r="Q223" i="16"/>
  <c r="Q224" i="16"/>
  <c r="Q225" i="16"/>
  <c r="Q226" i="16"/>
  <c r="Q227" i="16"/>
  <c r="Q228" i="16"/>
  <c r="Q229" i="16"/>
  <c r="Q230" i="16"/>
  <c r="Q231" i="16"/>
  <c r="Q232" i="16"/>
  <c r="Q233" i="16"/>
  <c r="Q234" i="16"/>
  <c r="Q235" i="16"/>
  <c r="Q236" i="16"/>
  <c r="Q237" i="16"/>
  <c r="Q238" i="16"/>
  <c r="Q239" i="16"/>
  <c r="Q240" i="16"/>
  <c r="Q241" i="16"/>
  <c r="Q242" i="16"/>
  <c r="Q243" i="16"/>
  <c r="Q244" i="16"/>
  <c r="Q245" i="16"/>
  <c r="Q246" i="16"/>
  <c r="Q247" i="16"/>
  <c r="Q248" i="16"/>
  <c r="Q249" i="16"/>
  <c r="Q250" i="16"/>
  <c r="Q251" i="16"/>
  <c r="Q252" i="16"/>
  <c r="Q253" i="16"/>
  <c r="Q254" i="16"/>
  <c r="Q255" i="16"/>
  <c r="Q256" i="16"/>
  <c r="Q257" i="16"/>
  <c r="Q258" i="16"/>
  <c r="Q259" i="16"/>
  <c r="Q260" i="16"/>
  <c r="Q261" i="16"/>
  <c r="Q262" i="16"/>
  <c r="Q263" i="16"/>
  <c r="Q264" i="16"/>
  <c r="Q9" i="16"/>
  <c r="F10" i="14" l="1"/>
  <c r="F14" i="14"/>
  <c r="F12" i="14"/>
  <c r="F13" i="14"/>
  <c r="L9" i="36"/>
  <c r="D22" i="14"/>
  <c r="E22" i="14" s="1"/>
  <c r="W6" i="31" a="1"/>
  <c r="W6" i="31" s="1"/>
  <c r="I9" i="36"/>
  <c r="J9" i="36"/>
  <c r="C8" i="36"/>
  <c r="C5" i="36"/>
  <c r="C6" i="36"/>
  <c r="C7" i="36"/>
  <c r="H9" i="36"/>
  <c r="D9" i="36"/>
  <c r="C11" i="36" s="1"/>
  <c r="D23" i="14"/>
  <c r="E23" i="14" s="1"/>
  <c r="W7" i="31" a="1"/>
  <c r="W7" i="31" s="1"/>
  <c r="D20" i="14"/>
  <c r="D21" i="14"/>
  <c r="E21" i="14" s="1"/>
  <c r="D15" i="14"/>
  <c r="F11" i="14"/>
  <c r="L24" i="36"/>
  <c r="K9" i="36"/>
  <c r="C12" i="36" s="1"/>
  <c r="AF1235" i="16"/>
  <c r="AF1236" i="16"/>
  <c r="AF1237" i="16"/>
  <c r="AF1238" i="16"/>
  <c r="AF1239" i="16"/>
  <c r="AF1240" i="16"/>
  <c r="AF1241" i="16"/>
  <c r="AF1242" i="16"/>
  <c r="AF1243" i="16"/>
  <c r="AF1244" i="16"/>
  <c r="AF1245" i="16"/>
  <c r="AF1246" i="16"/>
  <c r="AF1247" i="16"/>
  <c r="AF1248" i="16"/>
  <c r="AF1249" i="16"/>
  <c r="AF1250" i="16"/>
  <c r="AF1251" i="16"/>
  <c r="AF1252" i="16"/>
  <c r="AF1253" i="16"/>
  <c r="AF1254" i="16"/>
  <c r="AF1255" i="16"/>
  <c r="AF1256" i="16"/>
  <c r="AF1257" i="16"/>
  <c r="AF1258" i="16"/>
  <c r="AF1259" i="16"/>
  <c r="AF1260" i="16"/>
  <c r="AF1261" i="16"/>
  <c r="AF1262" i="16"/>
  <c r="AF1263" i="16"/>
  <c r="AF1264" i="16"/>
  <c r="AF1265" i="16"/>
  <c r="AF1266" i="16"/>
  <c r="AF1267" i="16"/>
  <c r="AF1268" i="16"/>
  <c r="AF1269" i="16"/>
  <c r="AF1270" i="16"/>
  <c r="AF1271" i="16"/>
  <c r="AF1272" i="16"/>
  <c r="AF1273" i="16"/>
  <c r="AF1274" i="16"/>
  <c r="AF1275" i="16"/>
  <c r="AF1276" i="16"/>
  <c r="AF1277" i="16"/>
  <c r="AF1278" i="16"/>
  <c r="AF1279" i="16"/>
  <c r="AF1280" i="16"/>
  <c r="AF1281" i="16"/>
  <c r="AF1282" i="16"/>
  <c r="AF1283" i="16"/>
  <c r="AF1284" i="16"/>
  <c r="AF1285" i="16"/>
  <c r="AF1286" i="16"/>
  <c r="AF1287" i="16"/>
  <c r="AF1288" i="16"/>
  <c r="AF1289" i="16"/>
  <c r="AF1290" i="16"/>
  <c r="AF1291" i="16"/>
  <c r="AF1292" i="16"/>
  <c r="AF1293" i="16"/>
  <c r="AF1294" i="16"/>
  <c r="AF1295" i="16"/>
  <c r="AF1296" i="16"/>
  <c r="AF1297" i="16"/>
  <c r="AF1298" i="16"/>
  <c r="AF1299" i="16"/>
  <c r="AF1300" i="16"/>
  <c r="AF1301" i="16"/>
  <c r="AF1302" i="16"/>
  <c r="AF1303" i="16"/>
  <c r="AF1304" i="16"/>
  <c r="AF1305" i="16"/>
  <c r="AF1306" i="16"/>
  <c r="AF1307" i="16"/>
  <c r="AF1308" i="16"/>
  <c r="AF1309" i="16"/>
  <c r="AF1310" i="16"/>
  <c r="AF1311" i="16"/>
  <c r="AF1312" i="16"/>
  <c r="AF1313" i="16"/>
  <c r="AF1314" i="16"/>
  <c r="AF1315" i="16"/>
  <c r="AF1316" i="16"/>
  <c r="AF1317" i="16"/>
  <c r="AF1318" i="16"/>
  <c r="AF1319" i="16"/>
  <c r="AF1320" i="16"/>
  <c r="AF1321" i="16"/>
  <c r="AF1322" i="16"/>
  <c r="AF1323" i="16"/>
  <c r="AF1324" i="16"/>
  <c r="AF1325" i="16"/>
  <c r="AF1326" i="16"/>
  <c r="AF1327" i="16"/>
  <c r="AF1328" i="16"/>
  <c r="AF1329" i="16"/>
  <c r="AF1330" i="16"/>
  <c r="AF1331" i="16"/>
  <c r="AF1332" i="16"/>
  <c r="AF1333" i="16"/>
  <c r="AF1334" i="16"/>
  <c r="AF1335" i="16"/>
  <c r="AF1336" i="16"/>
  <c r="AF1337" i="16"/>
  <c r="AF1338" i="16"/>
  <c r="AF1339" i="16"/>
  <c r="AF1340" i="16"/>
  <c r="AF1341" i="16"/>
  <c r="AF1342" i="16"/>
  <c r="AF1343" i="16"/>
  <c r="AF1344" i="16"/>
  <c r="AF1345" i="16"/>
  <c r="AF1346" i="16"/>
  <c r="AF1347" i="16"/>
  <c r="AF1348" i="16"/>
  <c r="AF1349" i="16"/>
  <c r="AF1350" i="16"/>
  <c r="AF1351" i="16"/>
  <c r="AF1352" i="16"/>
  <c r="AF1353" i="16"/>
  <c r="AF1354" i="16"/>
  <c r="AF1355" i="16"/>
  <c r="AF1356" i="16"/>
  <c r="AF1357" i="16"/>
  <c r="AF1358" i="16"/>
  <c r="AF1359" i="16"/>
  <c r="AF1360" i="16"/>
  <c r="AF1361" i="16"/>
  <c r="AF1362" i="16"/>
  <c r="AF1363" i="16"/>
  <c r="AF1364" i="16"/>
  <c r="AF1365" i="16"/>
  <c r="AF1366" i="16"/>
  <c r="AF1367" i="16"/>
  <c r="AF1368" i="16"/>
  <c r="AF1369" i="16"/>
  <c r="AF1370" i="16"/>
  <c r="AF1371" i="16"/>
  <c r="AF1372" i="16"/>
  <c r="AF1373" i="16"/>
  <c r="AF1374" i="16"/>
  <c r="AF1375" i="16"/>
  <c r="AF1376" i="16"/>
  <c r="AF1377" i="16"/>
  <c r="AF1378" i="16"/>
  <c r="AF1379" i="16"/>
  <c r="AF1380" i="16"/>
  <c r="AF1381" i="16"/>
  <c r="AF1382" i="16"/>
  <c r="AF1383" i="16"/>
  <c r="AF1384" i="16"/>
  <c r="AF1385" i="16"/>
  <c r="AF1386" i="16"/>
  <c r="AF1387" i="16"/>
  <c r="AF1388" i="16"/>
  <c r="AF1389" i="16"/>
  <c r="AF1390" i="16"/>
  <c r="AF1391" i="16"/>
  <c r="AF1392" i="16"/>
  <c r="AF1393" i="16"/>
  <c r="AF1394" i="16"/>
  <c r="AF1395" i="16"/>
  <c r="AF1396" i="16"/>
  <c r="AF1397" i="16"/>
  <c r="AF1398" i="16"/>
  <c r="AF1399" i="16"/>
  <c r="AF1400" i="16"/>
  <c r="AF1401" i="16"/>
  <c r="AF1402" i="16"/>
  <c r="AF1403" i="16"/>
  <c r="AF1404" i="16"/>
  <c r="AF1405" i="16"/>
  <c r="AF1406" i="16"/>
  <c r="AF1407" i="16"/>
  <c r="AF1408" i="16"/>
  <c r="AF1409" i="16"/>
  <c r="AF1410" i="16"/>
  <c r="AF1411" i="16"/>
  <c r="AF1412" i="16"/>
  <c r="AF1413" i="16"/>
  <c r="AF1414" i="16"/>
  <c r="AF1415" i="16"/>
  <c r="AF1416" i="16"/>
  <c r="AF1417" i="16"/>
  <c r="AF1418" i="16"/>
  <c r="AF1419" i="16"/>
  <c r="AF1420" i="16"/>
  <c r="AF1421" i="16"/>
  <c r="AF1422" i="16"/>
  <c r="AF1423" i="16"/>
  <c r="AF1424" i="16"/>
  <c r="AF1425" i="16"/>
  <c r="AF1426" i="16"/>
  <c r="AF1427" i="16"/>
  <c r="AF1428" i="16"/>
  <c r="AF1429" i="16"/>
  <c r="AF1430" i="16"/>
  <c r="AF1431" i="16"/>
  <c r="AF1432" i="16"/>
  <c r="AF1433" i="16"/>
  <c r="AF1434" i="16"/>
  <c r="AF1435" i="16"/>
  <c r="AF1436" i="16"/>
  <c r="AF1437" i="16"/>
  <c r="AF1438" i="16"/>
  <c r="AF1439" i="16"/>
  <c r="AF1440" i="16"/>
  <c r="AF1441" i="16"/>
  <c r="AF1442" i="16"/>
  <c r="AF1443" i="16"/>
  <c r="AF1444" i="16"/>
  <c r="AF1445" i="16"/>
  <c r="AF1446" i="16"/>
  <c r="AF1447" i="16"/>
  <c r="AF1448" i="16"/>
  <c r="AF1449" i="16"/>
  <c r="AF1450" i="16"/>
  <c r="AF1451" i="16"/>
  <c r="AF1452" i="16"/>
  <c r="AF1453" i="16"/>
  <c r="AF1454" i="16"/>
  <c r="AF1455" i="16"/>
  <c r="AF1456" i="16"/>
  <c r="AF1457" i="16"/>
  <c r="AF1458" i="16"/>
  <c r="AF1459" i="16"/>
  <c r="AF1460" i="16"/>
  <c r="AF1461" i="16"/>
  <c r="AF1462" i="16"/>
  <c r="AF1463" i="16"/>
  <c r="AF1464" i="16"/>
  <c r="AF1465" i="16"/>
  <c r="AF1466" i="16"/>
  <c r="AF1467" i="16"/>
  <c r="AF1468" i="16"/>
  <c r="AF1469" i="16"/>
  <c r="AF1470" i="16"/>
  <c r="AF1471" i="16"/>
  <c r="AF1472" i="16"/>
  <c r="AF1473" i="16"/>
  <c r="AF1474" i="16"/>
  <c r="AF1475" i="16"/>
  <c r="AF1476" i="16"/>
  <c r="AF1477" i="16"/>
  <c r="AF1478" i="16"/>
  <c r="AF1479" i="16"/>
  <c r="AF1480" i="16"/>
  <c r="AF1481" i="16"/>
  <c r="AF1482" i="16"/>
  <c r="AF1483" i="16"/>
  <c r="AF1484" i="16"/>
  <c r="AF1485" i="16"/>
  <c r="AF1486" i="16"/>
  <c r="AF1487" i="16"/>
  <c r="AF1488" i="16"/>
  <c r="AF1489" i="16"/>
  <c r="AF1490" i="16"/>
  <c r="AF1491" i="16"/>
  <c r="AF1492" i="16"/>
  <c r="AF1493" i="16"/>
  <c r="AF1494" i="16"/>
  <c r="AF1495" i="16"/>
  <c r="AF1496" i="16"/>
  <c r="AF1497" i="16"/>
  <c r="AF1498" i="16"/>
  <c r="AF1499" i="16"/>
  <c r="AF1500" i="16"/>
  <c r="AF1501" i="16"/>
  <c r="AF1502" i="16"/>
  <c r="AF1503" i="16"/>
  <c r="AF1504" i="16"/>
  <c r="AF1505" i="16"/>
  <c r="AF1506" i="16"/>
  <c r="AF1507" i="16"/>
  <c r="AF1508" i="16"/>
  <c r="AF1509" i="16"/>
  <c r="AF1510" i="16"/>
  <c r="AF1511" i="16"/>
  <c r="AF1512" i="16"/>
  <c r="AF1513" i="16"/>
  <c r="AF1514" i="16"/>
  <c r="AF1515" i="16"/>
  <c r="AF1516" i="16"/>
  <c r="AF1517" i="16"/>
  <c r="AF1518" i="16"/>
  <c r="AF1519" i="16"/>
  <c r="AF1520" i="16"/>
  <c r="AF1521" i="16"/>
  <c r="AF1522" i="16"/>
  <c r="AF1523" i="16"/>
  <c r="AF1524" i="16"/>
  <c r="AF1525" i="16"/>
  <c r="AF1526" i="16"/>
  <c r="AF1527" i="16"/>
  <c r="AF1528" i="16"/>
  <c r="AF1529" i="16"/>
  <c r="AF1530" i="16"/>
  <c r="AF1531" i="16"/>
  <c r="AF1532" i="16"/>
  <c r="AF1533" i="16"/>
  <c r="AF1534" i="16"/>
  <c r="AF1535" i="16"/>
  <c r="AF1536" i="16"/>
  <c r="AF1537" i="16"/>
  <c r="AF1538" i="16"/>
  <c r="AF1539" i="16"/>
  <c r="AF1540" i="16"/>
  <c r="AF1541" i="16"/>
  <c r="AF1542" i="16"/>
  <c r="AF1543" i="16"/>
  <c r="AF1544" i="16"/>
  <c r="AF1545" i="16"/>
  <c r="AF1546" i="16"/>
  <c r="AF1547" i="16"/>
  <c r="AF1548" i="16"/>
  <c r="AF1549" i="16"/>
  <c r="AF1550" i="16"/>
  <c r="AF1551" i="16"/>
  <c r="AF1552" i="16"/>
  <c r="AF1553" i="16"/>
  <c r="AF1554" i="16"/>
  <c r="AF1555" i="16"/>
  <c r="AF1556" i="16"/>
  <c r="AF1557" i="16"/>
  <c r="AF1558" i="16"/>
  <c r="AF1559" i="16"/>
  <c r="AF1560" i="16"/>
  <c r="AF1561" i="16"/>
  <c r="AF1562" i="16"/>
  <c r="AF1563" i="16"/>
  <c r="AF1564" i="16"/>
  <c r="AF1565" i="16"/>
  <c r="AF1566" i="16"/>
  <c r="AF1567" i="16"/>
  <c r="AF1568" i="16"/>
  <c r="AF1569" i="16"/>
  <c r="AF1570" i="16"/>
  <c r="AF1571" i="16"/>
  <c r="AF1572" i="16"/>
  <c r="AF1573" i="16"/>
  <c r="AF1574" i="16"/>
  <c r="AF1575" i="16"/>
  <c r="AF1576" i="16"/>
  <c r="AF1577" i="16"/>
  <c r="AF1578" i="16"/>
  <c r="AF1579" i="16"/>
  <c r="AF1580" i="16"/>
  <c r="AF1581" i="16"/>
  <c r="AF1582" i="16"/>
  <c r="AF1583" i="16"/>
  <c r="AF1584" i="16"/>
  <c r="AF1585" i="16"/>
  <c r="AF1586" i="16"/>
  <c r="AF1587" i="16"/>
  <c r="AF1588" i="16"/>
  <c r="AF1589" i="16"/>
  <c r="AF1590" i="16"/>
  <c r="AF1591" i="16"/>
  <c r="AF1592" i="16"/>
  <c r="AF1593" i="16"/>
  <c r="AF1594" i="16"/>
  <c r="AF1595" i="16"/>
  <c r="AF1596" i="16"/>
  <c r="AF1597" i="16"/>
  <c r="AF1598" i="16"/>
  <c r="AF1599" i="16"/>
  <c r="AF1600" i="16"/>
  <c r="AF1601" i="16"/>
  <c r="AF1602" i="16"/>
  <c r="AF1603" i="16"/>
  <c r="AF1604" i="16"/>
  <c r="AF1605" i="16"/>
  <c r="AF1606" i="16"/>
  <c r="AF1607" i="16"/>
  <c r="AF1608" i="16"/>
  <c r="AF1609" i="16"/>
  <c r="AF1610" i="16"/>
  <c r="AF1611" i="16"/>
  <c r="AF1612" i="16"/>
  <c r="AF1613" i="16"/>
  <c r="AF1614" i="16"/>
  <c r="AF1615" i="16"/>
  <c r="AF1616" i="16"/>
  <c r="AF1617" i="16"/>
  <c r="AF1618" i="16"/>
  <c r="AF1619" i="16"/>
  <c r="AF1620" i="16"/>
  <c r="AF1621" i="16"/>
  <c r="AF1622" i="16"/>
  <c r="AF1623" i="16"/>
  <c r="AF1624" i="16"/>
  <c r="AF1625" i="16"/>
  <c r="AF1626" i="16"/>
  <c r="AF1627" i="16"/>
  <c r="AF1628" i="16"/>
  <c r="AF1629" i="16"/>
  <c r="AF1630" i="16"/>
  <c r="AF1631" i="16"/>
  <c r="AF1632" i="16"/>
  <c r="AF1633" i="16"/>
  <c r="AF1634" i="16"/>
  <c r="AF1635" i="16"/>
  <c r="AF1636" i="16"/>
  <c r="AF1637" i="16"/>
  <c r="AF1638" i="16"/>
  <c r="AF1639" i="16"/>
  <c r="AF1640" i="16"/>
  <c r="AF1641" i="16"/>
  <c r="AF1642" i="16"/>
  <c r="AF1643" i="16"/>
  <c r="AF1644" i="16"/>
  <c r="AF1645" i="16"/>
  <c r="AF1646" i="16"/>
  <c r="AF1647" i="16"/>
  <c r="AF1648" i="16"/>
  <c r="AF1649" i="16"/>
  <c r="AF1650" i="16"/>
  <c r="AF1651" i="16"/>
  <c r="AF1652" i="16"/>
  <c r="AF1653" i="16"/>
  <c r="AF1654" i="16"/>
  <c r="AF1655" i="16"/>
  <c r="AF1656" i="16"/>
  <c r="AF1657" i="16"/>
  <c r="AF1658" i="16"/>
  <c r="AF1659" i="16"/>
  <c r="AF1660" i="16"/>
  <c r="AF1661" i="16"/>
  <c r="AF1662" i="16"/>
  <c r="AF1663" i="16"/>
  <c r="AF1664" i="16"/>
  <c r="AF1665" i="16"/>
  <c r="AF1666" i="16"/>
  <c r="AF1667" i="16"/>
  <c r="AF1668" i="16"/>
  <c r="AF1669" i="16"/>
  <c r="AF1670" i="16"/>
  <c r="AF1671" i="16"/>
  <c r="AF1672" i="16"/>
  <c r="AF1673" i="16"/>
  <c r="AF1674" i="16"/>
  <c r="AF1675" i="16"/>
  <c r="AF1676" i="16"/>
  <c r="AF1677" i="16"/>
  <c r="AF1678" i="16"/>
  <c r="AF1679" i="16"/>
  <c r="AF1680" i="16"/>
  <c r="AF1681" i="16"/>
  <c r="AF1682" i="16"/>
  <c r="AF1683" i="16"/>
  <c r="AF1684" i="16"/>
  <c r="AF1685" i="16"/>
  <c r="AF1686" i="16"/>
  <c r="AF1687" i="16"/>
  <c r="AF1688" i="16"/>
  <c r="AF1689" i="16"/>
  <c r="AF1690" i="16"/>
  <c r="AF1691" i="16"/>
  <c r="AF1692" i="16"/>
  <c r="AF1693" i="16"/>
  <c r="AF1694" i="16"/>
  <c r="AF1695" i="16"/>
  <c r="AF1696" i="16"/>
  <c r="AF1697" i="16"/>
  <c r="AF1698" i="16"/>
  <c r="AF1699" i="16"/>
  <c r="AF1700" i="16"/>
  <c r="AF1701" i="16"/>
  <c r="AF1702" i="16"/>
  <c r="AF1703" i="16"/>
  <c r="AF1704" i="16"/>
  <c r="AF1705" i="16"/>
  <c r="AF1706" i="16"/>
  <c r="AF1707" i="16"/>
  <c r="AF1708" i="16"/>
  <c r="AF1709" i="16"/>
  <c r="AF1710" i="16"/>
  <c r="AF1711" i="16"/>
  <c r="AF1712" i="16"/>
  <c r="AF1713" i="16"/>
  <c r="AF1714" i="16"/>
  <c r="AF1715" i="16"/>
  <c r="AF1716" i="16"/>
  <c r="AF1717" i="16"/>
  <c r="AF1718" i="16"/>
  <c r="AF1719" i="16"/>
  <c r="AF1720" i="16"/>
  <c r="AF1721" i="16"/>
  <c r="AF1722" i="16"/>
  <c r="AF1723" i="16"/>
  <c r="AF1724" i="16"/>
  <c r="AF1725" i="16"/>
  <c r="AF1726" i="16"/>
  <c r="AF1727" i="16"/>
  <c r="AF1728" i="16"/>
  <c r="AF1729" i="16"/>
  <c r="AF1730" i="16"/>
  <c r="AF1731" i="16"/>
  <c r="AF1732" i="16"/>
  <c r="AF1733" i="16"/>
  <c r="AF1734" i="16"/>
  <c r="AF1735" i="16"/>
  <c r="AF1736" i="16"/>
  <c r="AF1737" i="16"/>
  <c r="AF1738" i="16"/>
  <c r="AF1739" i="16"/>
  <c r="AF1740" i="16"/>
  <c r="AF1741" i="16"/>
  <c r="AF1742" i="16"/>
  <c r="AF1743" i="16"/>
  <c r="AF1744" i="16"/>
  <c r="AF1745" i="16"/>
  <c r="AF1746" i="16"/>
  <c r="AF1747" i="16"/>
  <c r="AF1748" i="16"/>
  <c r="AF1749" i="16"/>
  <c r="AF1750" i="16"/>
  <c r="AF1751" i="16"/>
  <c r="AF1752" i="16"/>
  <c r="AF1753" i="16"/>
  <c r="AF1754" i="16"/>
  <c r="AF1755" i="16"/>
  <c r="AF1756" i="16"/>
  <c r="AF1757" i="16"/>
  <c r="AF1758" i="16"/>
  <c r="AF1759" i="16"/>
  <c r="AF1760" i="16"/>
  <c r="AF1761" i="16"/>
  <c r="AF1762" i="16"/>
  <c r="AF1763" i="16"/>
  <c r="AF1764" i="16"/>
  <c r="AF1765" i="16"/>
  <c r="AF1766" i="16"/>
  <c r="AF1767" i="16"/>
  <c r="AF1768" i="16"/>
  <c r="AF1769" i="16"/>
  <c r="AF1770" i="16"/>
  <c r="AF1771" i="16"/>
  <c r="AF1772" i="16"/>
  <c r="AF1773" i="16"/>
  <c r="AF1774" i="16"/>
  <c r="AF1775" i="16"/>
  <c r="AF1776" i="16"/>
  <c r="AF1777" i="16"/>
  <c r="AF1778" i="16"/>
  <c r="AF1779" i="16"/>
  <c r="AF1780" i="16"/>
  <c r="AF1781" i="16"/>
  <c r="AF1782" i="16"/>
  <c r="AF1783" i="16"/>
  <c r="AF1784" i="16"/>
  <c r="AF1785" i="16"/>
  <c r="AF1786" i="16"/>
  <c r="AF1787" i="16"/>
  <c r="AF1788" i="16"/>
  <c r="AF1789" i="16"/>
  <c r="AF1790" i="16"/>
  <c r="AF1791" i="16"/>
  <c r="AF1792" i="16"/>
  <c r="AF1793" i="16"/>
  <c r="AF1794" i="16"/>
  <c r="AF1795" i="16"/>
  <c r="AF1796" i="16"/>
  <c r="AF1797" i="16"/>
  <c r="AF1798" i="16"/>
  <c r="AF1799" i="16"/>
  <c r="AF1800" i="16"/>
  <c r="AF1801" i="16"/>
  <c r="AF1802" i="16"/>
  <c r="AF1803" i="16"/>
  <c r="AF1804" i="16"/>
  <c r="AF1805" i="16"/>
  <c r="AF1806" i="16"/>
  <c r="AF1807" i="16"/>
  <c r="AF1808" i="16"/>
  <c r="AF1809" i="16"/>
  <c r="AF1810" i="16"/>
  <c r="AF1811" i="16"/>
  <c r="AF1812" i="16"/>
  <c r="AF1813" i="16"/>
  <c r="AF1814" i="16"/>
  <c r="AF1815" i="16"/>
  <c r="AF1816" i="16"/>
  <c r="AF1817" i="16"/>
  <c r="AF1818" i="16"/>
  <c r="AF1819" i="16"/>
  <c r="AF1820" i="16"/>
  <c r="AF1821" i="16"/>
  <c r="AF1822" i="16"/>
  <c r="AF1823" i="16"/>
  <c r="AF1824" i="16"/>
  <c r="AF1825" i="16"/>
  <c r="AF1826" i="16"/>
  <c r="AF1827" i="16"/>
  <c r="AF1828" i="16"/>
  <c r="AF1829" i="16"/>
  <c r="AF1830" i="16"/>
  <c r="AF1831" i="16"/>
  <c r="AF1832" i="16"/>
  <c r="AF1833" i="16"/>
  <c r="AF1834" i="16"/>
  <c r="AF1835" i="16"/>
  <c r="AF1836" i="16"/>
  <c r="AF1837" i="16"/>
  <c r="AF1838" i="16"/>
  <c r="AF1839" i="16"/>
  <c r="AF1840" i="16"/>
  <c r="AF1841" i="16"/>
  <c r="AF1842" i="16"/>
  <c r="AF1843" i="16"/>
  <c r="AF1844" i="16"/>
  <c r="AF1845" i="16"/>
  <c r="AF1846" i="16"/>
  <c r="AF1847" i="16"/>
  <c r="AF1848" i="16"/>
  <c r="AF1849" i="16"/>
  <c r="AF1850" i="16"/>
  <c r="AF1851" i="16"/>
  <c r="AF1852" i="16"/>
  <c r="AF1853" i="16"/>
  <c r="AF1854" i="16"/>
  <c r="AF1855" i="16"/>
  <c r="AF1856" i="16"/>
  <c r="AF1857" i="16"/>
  <c r="AF1858" i="16"/>
  <c r="AF1859" i="16"/>
  <c r="AF1860" i="16"/>
  <c r="AF1861" i="16"/>
  <c r="AF1862" i="16"/>
  <c r="AF1863" i="16"/>
  <c r="AF1864" i="16"/>
  <c r="AF1865" i="16"/>
  <c r="AF1866" i="16"/>
  <c r="AF1867" i="16"/>
  <c r="AF1868" i="16"/>
  <c r="AF1869" i="16"/>
  <c r="AF1870" i="16"/>
  <c r="AF1871" i="16"/>
  <c r="AF1872" i="16"/>
  <c r="AF1873" i="16"/>
  <c r="AF1874" i="16"/>
  <c r="AF1875" i="16"/>
  <c r="AF1876" i="16"/>
  <c r="AF1877" i="16"/>
  <c r="AF1878" i="16"/>
  <c r="AF1879" i="16"/>
  <c r="AF1880" i="16"/>
  <c r="AF1881" i="16"/>
  <c r="AF1882" i="16"/>
  <c r="AF1883" i="16"/>
  <c r="AF1884" i="16"/>
  <c r="AF1885" i="16"/>
  <c r="AF1886" i="16"/>
  <c r="AF1887" i="16"/>
  <c r="AF1888" i="16"/>
  <c r="AF1889" i="16"/>
  <c r="AF1890" i="16"/>
  <c r="AF1891" i="16"/>
  <c r="AF1892" i="16"/>
  <c r="AF1893" i="16"/>
  <c r="AF1894" i="16"/>
  <c r="AF1895" i="16"/>
  <c r="AF1896" i="16"/>
  <c r="AF1897" i="16"/>
  <c r="AF1898" i="16"/>
  <c r="AF1899" i="16"/>
  <c r="AF1900" i="16"/>
  <c r="AF1901" i="16"/>
  <c r="AF1902" i="16"/>
  <c r="AF1903" i="16"/>
  <c r="AF1904" i="16"/>
  <c r="AF1905" i="16"/>
  <c r="AF1906" i="16"/>
  <c r="AF1907" i="16"/>
  <c r="AF1908" i="16"/>
  <c r="AF1909" i="16"/>
  <c r="AF1910" i="16"/>
  <c r="AF1911" i="16"/>
  <c r="AF1912" i="16"/>
  <c r="AF1913" i="16"/>
  <c r="AF1914" i="16"/>
  <c r="AF1915" i="16"/>
  <c r="AF1916" i="16"/>
  <c r="AF1917" i="16"/>
  <c r="AF1918" i="16"/>
  <c r="AF1919" i="16"/>
  <c r="AF1920" i="16"/>
  <c r="AF1921" i="16"/>
  <c r="AF1922" i="16"/>
  <c r="AF1923" i="16"/>
  <c r="AF1924" i="16"/>
  <c r="AF1925" i="16"/>
  <c r="AF1926" i="16"/>
  <c r="AF1927" i="16"/>
  <c r="AF1928" i="16"/>
  <c r="AF1929" i="16"/>
  <c r="AF1930" i="16"/>
  <c r="AF1931" i="16"/>
  <c r="AF1932" i="16"/>
  <c r="AF1933" i="16"/>
  <c r="AF1934" i="16"/>
  <c r="AF1935" i="16"/>
  <c r="AF1936" i="16"/>
  <c r="AF1937" i="16"/>
  <c r="AF1938" i="16"/>
  <c r="AF1939" i="16"/>
  <c r="AF1940" i="16"/>
  <c r="AF1941" i="16"/>
  <c r="AF1942" i="16"/>
  <c r="AF1943" i="16"/>
  <c r="AF1944" i="16"/>
  <c r="AF1945" i="16"/>
  <c r="AF1946" i="16"/>
  <c r="AF1947" i="16"/>
  <c r="AF1948" i="16"/>
  <c r="AF1949" i="16"/>
  <c r="AF1950" i="16"/>
  <c r="AF1951" i="16"/>
  <c r="AF1952" i="16"/>
  <c r="AF1953" i="16"/>
  <c r="AF1954" i="16"/>
  <c r="AF1955" i="16"/>
  <c r="AF1956" i="16"/>
  <c r="AF1957" i="16"/>
  <c r="AF1958" i="16"/>
  <c r="AF1959" i="16"/>
  <c r="AF1960" i="16"/>
  <c r="AF1961" i="16"/>
  <c r="AF1962" i="16"/>
  <c r="AF1963" i="16"/>
  <c r="AF1964" i="16"/>
  <c r="AF1965" i="16"/>
  <c r="AF1966" i="16"/>
  <c r="AF1967" i="16"/>
  <c r="AF1968" i="16"/>
  <c r="AF1969" i="16"/>
  <c r="AF1970" i="16"/>
  <c r="AF1971" i="16"/>
  <c r="AF1972" i="16"/>
  <c r="AF1973" i="16"/>
  <c r="AF1974" i="16"/>
  <c r="AF1975" i="16"/>
  <c r="AF1976" i="16"/>
  <c r="AF1977" i="16"/>
  <c r="AF1978" i="16"/>
  <c r="AF1979" i="16"/>
  <c r="AF1980" i="16"/>
  <c r="AF1981" i="16"/>
  <c r="AF1982" i="16"/>
  <c r="AF1983" i="16"/>
  <c r="AF1984" i="16"/>
  <c r="AF1985" i="16"/>
  <c r="AF1986" i="16"/>
  <c r="AF1987" i="16"/>
  <c r="AF1988" i="16"/>
  <c r="AF1989" i="16"/>
  <c r="AF1990" i="16"/>
  <c r="AF1991" i="16"/>
  <c r="AF1992" i="16"/>
  <c r="AF1993" i="16"/>
  <c r="AF1994" i="16"/>
  <c r="AF1995" i="16"/>
  <c r="AF1996" i="16"/>
  <c r="AF1997" i="16"/>
  <c r="AF1998" i="16"/>
  <c r="AF1999" i="16"/>
  <c r="AF2000" i="16"/>
  <c r="AF2001" i="16"/>
  <c r="AF2002" i="16"/>
  <c r="AF2003" i="16"/>
  <c r="AF2004" i="16"/>
  <c r="AF2005" i="16"/>
  <c r="AF2006" i="16"/>
  <c r="AF2007" i="16"/>
  <c r="AF2008" i="16"/>
  <c r="AF2009" i="16"/>
  <c r="AF2010" i="16"/>
  <c r="AF2011" i="16"/>
  <c r="AF2012" i="16"/>
  <c r="AF2013" i="16"/>
  <c r="AF2014" i="16"/>
  <c r="AF2015" i="16"/>
  <c r="AF2016" i="16"/>
  <c r="AF2017" i="16"/>
  <c r="AF2018" i="16"/>
  <c r="AF2019" i="16"/>
  <c r="AF2020" i="16"/>
  <c r="AF2021" i="16"/>
  <c r="AF2022" i="16"/>
  <c r="AF2023" i="16"/>
  <c r="AF2024" i="16"/>
  <c r="AF2025" i="16"/>
  <c r="AF2026" i="16"/>
  <c r="AF2027" i="16"/>
  <c r="AF2028" i="16"/>
  <c r="AF2029" i="16"/>
  <c r="AF2030" i="16"/>
  <c r="AF2031" i="16"/>
  <c r="AF2032" i="16"/>
  <c r="AF2033" i="16"/>
  <c r="AF2034" i="16"/>
  <c r="AF2035" i="16"/>
  <c r="AF2036" i="16"/>
  <c r="AF2037" i="16"/>
  <c r="AF2038" i="16"/>
  <c r="AF2039" i="16"/>
  <c r="AF2040" i="16"/>
  <c r="AF2041" i="16"/>
  <c r="AF2042" i="16"/>
  <c r="AF2043" i="16"/>
  <c r="AF2044" i="16"/>
  <c r="AF2045" i="16"/>
  <c r="AF2046" i="16"/>
  <c r="AF2047" i="16"/>
  <c r="AF2048" i="16"/>
  <c r="AF2049" i="16"/>
  <c r="AF2050" i="16"/>
  <c r="AF2051" i="16"/>
  <c r="AF2052" i="16"/>
  <c r="AF2053" i="16"/>
  <c r="AF2054" i="16"/>
  <c r="AF2055" i="16"/>
  <c r="AF2056" i="16"/>
  <c r="AF2057" i="16"/>
  <c r="AF2058" i="16"/>
  <c r="AF2059" i="16"/>
  <c r="AF2060" i="16"/>
  <c r="AF2061" i="16"/>
  <c r="AF2062" i="16"/>
  <c r="AF2063" i="16"/>
  <c r="AF2064" i="16"/>
  <c r="AF2065" i="16"/>
  <c r="AF2066" i="16"/>
  <c r="AF2067" i="16"/>
  <c r="AF2068" i="16"/>
  <c r="AF2069" i="16"/>
  <c r="AF2070" i="16"/>
  <c r="AF2071" i="16"/>
  <c r="AF2072" i="16"/>
  <c r="AF2073" i="16"/>
  <c r="AF2074" i="16"/>
  <c r="AF2075" i="16"/>
  <c r="AF2076" i="16"/>
  <c r="AF2077" i="16"/>
  <c r="AF2078" i="16"/>
  <c r="AF2079" i="16"/>
  <c r="AF2080" i="16"/>
  <c r="AF2081" i="16"/>
  <c r="AF2082" i="16"/>
  <c r="AF2083" i="16"/>
  <c r="AF2084" i="16"/>
  <c r="AF2085" i="16"/>
  <c r="AF2086" i="16"/>
  <c r="AF2087" i="16"/>
  <c r="AF2088" i="16"/>
  <c r="AF2089" i="16"/>
  <c r="AF2090" i="16"/>
  <c r="AF2091" i="16"/>
  <c r="AF2092" i="16"/>
  <c r="AF2093" i="16"/>
  <c r="AF2094" i="16"/>
  <c r="AF2095" i="16"/>
  <c r="AF2096" i="16"/>
  <c r="AF2097" i="16"/>
  <c r="AF2098" i="16"/>
  <c r="AF2099" i="16"/>
  <c r="AF2100" i="16"/>
  <c r="AF2101" i="16"/>
  <c r="AF2102" i="16"/>
  <c r="AF2103" i="16"/>
  <c r="AF2104" i="16"/>
  <c r="AF2105" i="16"/>
  <c r="AF2106" i="16"/>
  <c r="AF2107" i="16"/>
  <c r="AF2108" i="16"/>
  <c r="AF2109" i="16"/>
  <c r="AF2110" i="16"/>
  <c r="AF2111" i="16"/>
  <c r="AF2112" i="16"/>
  <c r="AF2113" i="16"/>
  <c r="AF2114" i="16"/>
  <c r="AF2115" i="16"/>
  <c r="AF2116" i="16"/>
  <c r="AF2117" i="16"/>
  <c r="AF2118" i="16"/>
  <c r="AF2119" i="16"/>
  <c r="AF2120" i="16"/>
  <c r="AF2121" i="16"/>
  <c r="AF2122" i="16"/>
  <c r="AF2123" i="16"/>
  <c r="AF2124" i="16"/>
  <c r="AF2125" i="16"/>
  <c r="AF2126" i="16"/>
  <c r="AF2127" i="16"/>
  <c r="AF2128" i="16"/>
  <c r="AF2129" i="16"/>
  <c r="AF2130" i="16"/>
  <c r="AF2131" i="16"/>
  <c r="AF2132" i="16"/>
  <c r="AF2133" i="16"/>
  <c r="AF2134" i="16"/>
  <c r="AF2135" i="16"/>
  <c r="AF2136" i="16"/>
  <c r="AF2137" i="16"/>
  <c r="AF2138" i="16"/>
  <c r="AF2139" i="16"/>
  <c r="AF2140" i="16"/>
  <c r="AF2141" i="16"/>
  <c r="AF2142" i="16"/>
  <c r="AF2143" i="16"/>
  <c r="AF2144" i="16"/>
  <c r="AF2145" i="16"/>
  <c r="AF2146" i="16"/>
  <c r="AF2147" i="16"/>
  <c r="AF2148" i="16"/>
  <c r="AF2149" i="16"/>
  <c r="AF2150" i="16"/>
  <c r="AF2151" i="16"/>
  <c r="AF2152" i="16"/>
  <c r="AF2153" i="16"/>
  <c r="AF2154" i="16"/>
  <c r="AF2155" i="16"/>
  <c r="AF2156" i="16"/>
  <c r="AF2157" i="16"/>
  <c r="AF2158" i="16"/>
  <c r="AF2159" i="16"/>
  <c r="AF2160" i="16"/>
  <c r="AF2161" i="16"/>
  <c r="AF2162" i="16"/>
  <c r="AF2163" i="16"/>
  <c r="AF2164" i="16"/>
  <c r="AF2165" i="16"/>
  <c r="AF2166" i="16"/>
  <c r="AF2167" i="16"/>
  <c r="AF2168" i="16"/>
  <c r="AF2169" i="16"/>
  <c r="AF2170" i="16"/>
  <c r="AF2171" i="16"/>
  <c r="AF2172" i="16"/>
  <c r="AF2173" i="16"/>
  <c r="AF2174" i="16"/>
  <c r="AF2175" i="16"/>
  <c r="AF2176" i="16"/>
  <c r="AF2177" i="16"/>
  <c r="AF2178" i="16"/>
  <c r="AF2179" i="16"/>
  <c r="AF2180" i="16"/>
  <c r="AF2181" i="16"/>
  <c r="AF2182" i="16"/>
  <c r="AF2183" i="16"/>
  <c r="AF2184" i="16"/>
  <c r="AF2185" i="16"/>
  <c r="AF2186" i="16"/>
  <c r="AF2187" i="16"/>
  <c r="AF2188" i="16"/>
  <c r="AF2189" i="16"/>
  <c r="AF2190" i="16"/>
  <c r="AF2191" i="16"/>
  <c r="AF2192" i="16"/>
  <c r="AF2193" i="16"/>
  <c r="AF2194" i="16"/>
  <c r="AF2195" i="16"/>
  <c r="AF2196" i="16"/>
  <c r="AF2197" i="16"/>
  <c r="AF2198" i="16"/>
  <c r="AF2199" i="16"/>
  <c r="AF2200" i="16"/>
  <c r="AF2201" i="16"/>
  <c r="AF2202" i="16"/>
  <c r="AF2203" i="16"/>
  <c r="AF2204" i="16"/>
  <c r="AF2205" i="16"/>
  <c r="AF2206" i="16"/>
  <c r="AF2207" i="16"/>
  <c r="AF2208" i="16"/>
  <c r="AF2209" i="16"/>
  <c r="AF2210" i="16"/>
  <c r="AF2211" i="16"/>
  <c r="AF2212" i="16"/>
  <c r="AF2213" i="16"/>
  <c r="AF2214" i="16"/>
  <c r="AF2215" i="16"/>
  <c r="AF2216" i="16"/>
  <c r="AF2217" i="16"/>
  <c r="AF2218" i="16"/>
  <c r="AF2219" i="16"/>
  <c r="AF2220" i="16"/>
  <c r="AF2221" i="16"/>
  <c r="AF2222" i="16"/>
  <c r="AF2223" i="16"/>
  <c r="AF2224" i="16"/>
  <c r="AF2225" i="16"/>
  <c r="AF2226" i="16"/>
  <c r="AF2227" i="16"/>
  <c r="AF2228" i="16"/>
  <c r="AF2229" i="16"/>
  <c r="AF2230" i="16"/>
  <c r="AF2231" i="16"/>
  <c r="AF2232" i="16"/>
  <c r="AF2233" i="16"/>
  <c r="AF2234" i="16"/>
  <c r="AF2235" i="16"/>
  <c r="AF2236" i="16"/>
  <c r="AF2237" i="16"/>
  <c r="AF2238" i="16"/>
  <c r="AF2239" i="16"/>
  <c r="AF2240" i="16"/>
  <c r="AF2241" i="16"/>
  <c r="AF2242" i="16"/>
  <c r="AF2243" i="16"/>
  <c r="AF2244" i="16"/>
  <c r="AF2245" i="16"/>
  <c r="AF2246" i="16"/>
  <c r="AF2247" i="16"/>
  <c r="AF2248" i="16"/>
  <c r="AF2249" i="16"/>
  <c r="AF2250" i="16"/>
  <c r="AF2251" i="16"/>
  <c r="AF2252" i="16"/>
  <c r="AF2253" i="16"/>
  <c r="AF2254" i="16"/>
  <c r="AF2255" i="16"/>
  <c r="AF2256" i="16"/>
  <c r="AF2257" i="16"/>
  <c r="AF2258" i="16"/>
  <c r="AF2259" i="16"/>
  <c r="AF2260" i="16"/>
  <c r="AF2261" i="16"/>
  <c r="AF2262" i="16"/>
  <c r="AF2263" i="16"/>
  <c r="AF2264" i="16"/>
  <c r="AF2265" i="16"/>
  <c r="AF2266" i="16"/>
  <c r="AF2267" i="16"/>
  <c r="AF2268" i="16"/>
  <c r="AF2269" i="16"/>
  <c r="AF2270" i="16"/>
  <c r="AF2271" i="16"/>
  <c r="AF2272" i="16"/>
  <c r="AF2273" i="16"/>
  <c r="AF2274" i="16"/>
  <c r="AF2275" i="16"/>
  <c r="AF2276" i="16"/>
  <c r="AF2277" i="16"/>
  <c r="AF2278" i="16"/>
  <c r="AF2279" i="16"/>
  <c r="AF2280" i="16"/>
  <c r="AF2281" i="16"/>
  <c r="AF2282" i="16"/>
  <c r="AF2283" i="16"/>
  <c r="AF2284" i="16"/>
  <c r="AF2285" i="16"/>
  <c r="AF2286" i="16"/>
  <c r="AF2287" i="16"/>
  <c r="AF2288" i="16"/>
  <c r="AF2289" i="16"/>
  <c r="AF2290" i="16"/>
  <c r="AF2291" i="16"/>
  <c r="AF2292" i="16"/>
  <c r="AF2293" i="16"/>
  <c r="AF2294" i="16"/>
  <c r="AF2295" i="16"/>
  <c r="AF2296" i="16"/>
  <c r="AF2297" i="16"/>
  <c r="AF2298" i="16"/>
  <c r="AF2299" i="16"/>
  <c r="AF2300" i="16"/>
  <c r="AF2301" i="16"/>
  <c r="AF2302" i="16"/>
  <c r="AF2303" i="16"/>
  <c r="AF2304" i="16"/>
  <c r="AF2305" i="16"/>
  <c r="AF2306" i="16"/>
  <c r="AF2307" i="16"/>
  <c r="AF2308" i="16"/>
  <c r="AF2309" i="16"/>
  <c r="AF2310" i="16"/>
  <c r="AF2311" i="16"/>
  <c r="AF2312" i="16"/>
  <c r="AF2313" i="16"/>
  <c r="AF2314" i="16"/>
  <c r="AF2315" i="16"/>
  <c r="AF2316" i="16"/>
  <c r="AF2317" i="16"/>
  <c r="AF2318" i="16"/>
  <c r="AF2319" i="16"/>
  <c r="AF2320" i="16"/>
  <c r="AF2321" i="16"/>
  <c r="AF2322" i="16"/>
  <c r="AF2323" i="16"/>
  <c r="AF2324" i="16"/>
  <c r="AF2325" i="16"/>
  <c r="AF2326" i="16"/>
  <c r="AF2327" i="16"/>
  <c r="AF2328" i="16"/>
  <c r="AF2329" i="16"/>
  <c r="AF2330" i="16"/>
  <c r="AF2331" i="16"/>
  <c r="AF2332" i="16"/>
  <c r="AF2333" i="16"/>
  <c r="AF2334" i="16"/>
  <c r="AF2335" i="16"/>
  <c r="AF2336" i="16"/>
  <c r="AF2337" i="16"/>
  <c r="AF2338" i="16"/>
  <c r="AF2339" i="16"/>
  <c r="AF2340" i="16"/>
  <c r="AF2341" i="16"/>
  <c r="AF2342" i="16"/>
  <c r="AF2343" i="16"/>
  <c r="AF2344" i="16"/>
  <c r="AF2345" i="16"/>
  <c r="AF2346" i="16"/>
  <c r="AF2347" i="16"/>
  <c r="AF2348" i="16"/>
  <c r="AF2349" i="16"/>
  <c r="AF2350" i="16"/>
  <c r="AF2351" i="16"/>
  <c r="AF2352" i="16"/>
  <c r="AF2353" i="16"/>
  <c r="AF2354" i="16"/>
  <c r="AF2355" i="16"/>
  <c r="AF2356" i="16"/>
  <c r="AF2357" i="16"/>
  <c r="AF2358" i="16"/>
  <c r="AF2359" i="16"/>
  <c r="AF2360" i="16"/>
  <c r="AF2361" i="16"/>
  <c r="AF2362" i="16"/>
  <c r="AF2363" i="16"/>
  <c r="AF2364" i="16"/>
  <c r="AF2365" i="16"/>
  <c r="AF2366" i="16"/>
  <c r="AF2367" i="16"/>
  <c r="AF2368" i="16"/>
  <c r="AF2369" i="16"/>
  <c r="AF2370" i="16"/>
  <c r="AF2371" i="16"/>
  <c r="AF2372" i="16"/>
  <c r="AF2373" i="16"/>
  <c r="AF2374" i="16"/>
  <c r="AF2375" i="16"/>
  <c r="AF2376" i="16"/>
  <c r="AF2377" i="16"/>
  <c r="AF2378" i="16"/>
  <c r="AF2379" i="16"/>
  <c r="AF2380" i="16"/>
  <c r="AF2381" i="16"/>
  <c r="AF2382" i="16"/>
  <c r="AF2383" i="16"/>
  <c r="AF2384" i="16"/>
  <c r="AF2385" i="16"/>
  <c r="AF2386" i="16"/>
  <c r="AF2387" i="16"/>
  <c r="AF2388" i="16"/>
  <c r="AF2389" i="16"/>
  <c r="AF2390" i="16"/>
  <c r="AF2391" i="16"/>
  <c r="AF2392" i="16"/>
  <c r="AF2393" i="16"/>
  <c r="AF2394" i="16"/>
  <c r="AF2395" i="16"/>
  <c r="AF2396" i="16"/>
  <c r="AF2397" i="16"/>
  <c r="AF2398" i="16"/>
  <c r="AF2399" i="16"/>
  <c r="AF2400" i="16"/>
  <c r="AF2401" i="16"/>
  <c r="AF2402" i="16"/>
  <c r="AF2403" i="16"/>
  <c r="AF2404" i="16"/>
  <c r="AF2405" i="16"/>
  <c r="AF2406" i="16"/>
  <c r="AF2407" i="16"/>
  <c r="AF2408" i="16"/>
  <c r="AF2409" i="16"/>
  <c r="AF2410" i="16"/>
  <c r="AF2411" i="16"/>
  <c r="AF2412" i="16"/>
  <c r="AF2413" i="16"/>
  <c r="AF2414" i="16"/>
  <c r="AF2415" i="16"/>
  <c r="AF2416" i="16"/>
  <c r="AF2417" i="16"/>
  <c r="AF2418" i="16"/>
  <c r="AF2419" i="16"/>
  <c r="AF2420" i="16"/>
  <c r="AF2421" i="16"/>
  <c r="AF2422" i="16"/>
  <c r="AF2423" i="16"/>
  <c r="AF2424" i="16"/>
  <c r="AF2425" i="16"/>
  <c r="AF2426" i="16"/>
  <c r="AF2427" i="16"/>
  <c r="AF2428" i="16"/>
  <c r="AF2429" i="16"/>
  <c r="AF2430" i="16"/>
  <c r="AF2431" i="16"/>
  <c r="AF2432" i="16"/>
  <c r="AF2433" i="16"/>
  <c r="AF2434" i="16"/>
  <c r="AF2435" i="16"/>
  <c r="AF2436" i="16"/>
  <c r="AF2437" i="16"/>
  <c r="AF2438" i="16"/>
  <c r="AF2439" i="16"/>
  <c r="AF2440" i="16"/>
  <c r="AF2441" i="16"/>
  <c r="AF2442" i="16"/>
  <c r="AF2443" i="16"/>
  <c r="AF2444" i="16"/>
  <c r="AF2445" i="16"/>
  <c r="AF2446" i="16"/>
  <c r="AF2447" i="16"/>
  <c r="AF2448" i="16"/>
  <c r="AF2449" i="16"/>
  <c r="AF2450" i="16"/>
  <c r="AF2451" i="16"/>
  <c r="AF2452" i="16"/>
  <c r="AF2453" i="16"/>
  <c r="AF2454" i="16"/>
  <c r="AF2455" i="16"/>
  <c r="AF2456" i="16"/>
  <c r="AF2457" i="16"/>
  <c r="AF2458" i="16"/>
  <c r="AF2459" i="16"/>
  <c r="AF2460" i="16"/>
  <c r="AF2461" i="16"/>
  <c r="AF2462" i="16"/>
  <c r="AF2463" i="16"/>
  <c r="AF2464" i="16"/>
  <c r="AF2465" i="16"/>
  <c r="AF2466" i="16"/>
  <c r="AF2467" i="16"/>
  <c r="AF2468" i="16"/>
  <c r="AF2469" i="16"/>
  <c r="AF2470" i="16"/>
  <c r="AF2471" i="16"/>
  <c r="AF2472" i="16"/>
  <c r="AF2473" i="16"/>
  <c r="AF2474" i="16"/>
  <c r="AF2475" i="16"/>
  <c r="AF2476" i="16"/>
  <c r="AF2477" i="16"/>
  <c r="AF2478" i="16"/>
  <c r="AF2479" i="16"/>
  <c r="AF2480" i="16"/>
  <c r="AF2481" i="16"/>
  <c r="AF2482" i="16"/>
  <c r="AF2483" i="16"/>
  <c r="AF2484" i="16"/>
  <c r="AF2485" i="16"/>
  <c r="AF2486" i="16"/>
  <c r="AF2487" i="16"/>
  <c r="AF2488" i="16"/>
  <c r="AF2489" i="16"/>
  <c r="AF2490" i="16"/>
  <c r="AF2491" i="16"/>
  <c r="AF2492" i="16"/>
  <c r="AF2493" i="16"/>
  <c r="AF2494" i="16"/>
  <c r="AF2495" i="16"/>
  <c r="AF2496" i="16"/>
  <c r="AF2497" i="16"/>
  <c r="AF2498" i="16"/>
  <c r="AF2499" i="16"/>
  <c r="AF2500" i="16"/>
  <c r="AF2501" i="16"/>
  <c r="AF2502" i="16"/>
  <c r="AF2503" i="16"/>
  <c r="AF2504" i="16"/>
  <c r="AF2505" i="16"/>
  <c r="AF2506" i="16"/>
  <c r="AF2507" i="16"/>
  <c r="AF2508" i="16"/>
  <c r="AF2509" i="16"/>
  <c r="AF2510" i="16"/>
  <c r="AF2511" i="16"/>
  <c r="AF2512" i="16"/>
  <c r="AF2513" i="16"/>
  <c r="AF2514" i="16"/>
  <c r="AF2515" i="16"/>
  <c r="AF2516" i="16"/>
  <c r="AF2517" i="16"/>
  <c r="AF2518" i="16"/>
  <c r="AF2519" i="16"/>
  <c r="AF2520" i="16"/>
  <c r="AF2521" i="16"/>
  <c r="AF2522" i="16"/>
  <c r="AF2523" i="16"/>
  <c r="AF2524" i="16"/>
  <c r="AF2525" i="16"/>
  <c r="AF2526" i="16"/>
  <c r="AF2527" i="16"/>
  <c r="AF2528" i="16"/>
  <c r="AF2529" i="16"/>
  <c r="AF2530" i="16"/>
  <c r="AF2531" i="16"/>
  <c r="AF2532" i="16"/>
  <c r="AF2533" i="16"/>
  <c r="AF2534" i="16"/>
  <c r="AF2535" i="16"/>
  <c r="AF2536" i="16"/>
  <c r="AF2537" i="16"/>
  <c r="AF2538" i="16"/>
  <c r="AF2539" i="16"/>
  <c r="AF2540" i="16"/>
  <c r="AF2541" i="16"/>
  <c r="AF2542" i="16"/>
  <c r="AF2543" i="16"/>
  <c r="AF2544" i="16"/>
  <c r="AF2545" i="16"/>
  <c r="AF2546" i="16"/>
  <c r="AF2547" i="16"/>
  <c r="AF2548" i="16"/>
  <c r="AF2549" i="16"/>
  <c r="AF2550" i="16"/>
  <c r="AF2551" i="16"/>
  <c r="AF2552" i="16"/>
  <c r="AF2553" i="16"/>
  <c r="AF2554" i="16"/>
  <c r="AF2555" i="16"/>
  <c r="AF2556" i="16"/>
  <c r="AF2557" i="16"/>
  <c r="AF2558" i="16"/>
  <c r="AF2559" i="16"/>
  <c r="AF2560" i="16"/>
  <c r="AF2561" i="16"/>
  <c r="AF2562" i="16"/>
  <c r="AF2563" i="16"/>
  <c r="AF2564" i="16"/>
  <c r="AF2565" i="16"/>
  <c r="AF2566" i="16"/>
  <c r="AF2567" i="16"/>
  <c r="AF2568" i="16"/>
  <c r="AF2569" i="16"/>
  <c r="AF2570" i="16"/>
  <c r="AF2571" i="16"/>
  <c r="AF2572" i="16"/>
  <c r="AF2573" i="16"/>
  <c r="AF2574" i="16"/>
  <c r="AF2575" i="16"/>
  <c r="AF2576" i="16"/>
  <c r="AF2577" i="16"/>
  <c r="AF2578" i="16"/>
  <c r="AF2579" i="16"/>
  <c r="AF2580" i="16"/>
  <c r="AF2581" i="16"/>
  <c r="AF2582" i="16"/>
  <c r="AF2583" i="16"/>
  <c r="AF2584" i="16"/>
  <c r="AF2585" i="16"/>
  <c r="AF2586" i="16"/>
  <c r="AF2587" i="16"/>
  <c r="AF2588" i="16"/>
  <c r="AF2589" i="16"/>
  <c r="AF2590" i="16"/>
  <c r="AF2591" i="16"/>
  <c r="AF2592" i="16"/>
  <c r="AF2593" i="16"/>
  <c r="AF2594" i="16"/>
  <c r="AF2595" i="16"/>
  <c r="AF2596" i="16"/>
  <c r="AF2597" i="16"/>
  <c r="AF2598" i="16"/>
  <c r="AF2599" i="16"/>
  <c r="AF2600" i="16"/>
  <c r="AF2601" i="16"/>
  <c r="AF2602" i="16"/>
  <c r="AF2603" i="16"/>
  <c r="AF2604" i="16"/>
  <c r="AF2605" i="16"/>
  <c r="AF2606" i="16"/>
  <c r="AF2607" i="16"/>
  <c r="AF2608" i="16"/>
  <c r="AF2609" i="16"/>
  <c r="AF2610" i="16"/>
  <c r="AF2611" i="16"/>
  <c r="AF2612" i="16"/>
  <c r="AF2613" i="16"/>
  <c r="AF2614" i="16"/>
  <c r="AF2615" i="16"/>
  <c r="AF2616" i="16"/>
  <c r="AF2617" i="16"/>
  <c r="AF2618" i="16"/>
  <c r="AF2619" i="16"/>
  <c r="AF2620" i="16"/>
  <c r="AF2621" i="16"/>
  <c r="AF2622" i="16"/>
  <c r="AF2623" i="16"/>
  <c r="AF2624" i="16"/>
  <c r="AF2625" i="16"/>
  <c r="AF2626" i="16"/>
  <c r="AF2627" i="16"/>
  <c r="AF2628" i="16"/>
  <c r="AF2629" i="16"/>
  <c r="AF2630" i="16"/>
  <c r="AF2631" i="16"/>
  <c r="AF2632" i="16"/>
  <c r="AF2633" i="16"/>
  <c r="AF2634" i="16"/>
  <c r="AF2635" i="16"/>
  <c r="AF2636" i="16"/>
  <c r="AF2637" i="16"/>
  <c r="AF2638" i="16"/>
  <c r="AF2639" i="16"/>
  <c r="AF2640" i="16"/>
  <c r="AF2641" i="16"/>
  <c r="AF2642" i="16"/>
  <c r="AF2643" i="16"/>
  <c r="AF2644" i="16"/>
  <c r="AF2645" i="16"/>
  <c r="AF2646" i="16"/>
  <c r="AF2647" i="16"/>
  <c r="AF2648" i="16"/>
  <c r="AF2649" i="16"/>
  <c r="AF2650" i="16"/>
  <c r="AF2651" i="16"/>
  <c r="AF2652" i="16"/>
  <c r="AF2653" i="16"/>
  <c r="AF2654" i="16"/>
  <c r="AF2655" i="16"/>
  <c r="AF2656" i="16"/>
  <c r="AF2657" i="16"/>
  <c r="AF2658" i="16"/>
  <c r="AF2659" i="16"/>
  <c r="AF2660" i="16"/>
  <c r="AF2661" i="16"/>
  <c r="AF2662" i="16"/>
  <c r="AF2663" i="16"/>
  <c r="AF2664" i="16"/>
  <c r="AF2665" i="16"/>
  <c r="AF2666" i="16"/>
  <c r="AF2667" i="16"/>
  <c r="AF2668" i="16"/>
  <c r="AF2669" i="16"/>
  <c r="AF2670" i="16"/>
  <c r="AF2671" i="16"/>
  <c r="AF2672" i="16"/>
  <c r="AF2673" i="16"/>
  <c r="AF2674" i="16"/>
  <c r="AF2675" i="16"/>
  <c r="AF2676" i="16"/>
  <c r="AF2677" i="16"/>
  <c r="AF2678" i="16"/>
  <c r="AF2679" i="16"/>
  <c r="AF2680" i="16"/>
  <c r="AF2681" i="16"/>
  <c r="AF2682" i="16"/>
  <c r="AF2683" i="16"/>
  <c r="AF2684" i="16"/>
  <c r="AF2685" i="16"/>
  <c r="AF2686" i="16"/>
  <c r="AF2687" i="16"/>
  <c r="AF2688" i="16"/>
  <c r="AF2689" i="16"/>
  <c r="AF2690" i="16"/>
  <c r="AF2691" i="16"/>
  <c r="AF2692" i="16"/>
  <c r="AF2693" i="16"/>
  <c r="AF2694" i="16"/>
  <c r="AF2695" i="16"/>
  <c r="AF2696" i="16"/>
  <c r="AF2697" i="16"/>
  <c r="AF2698" i="16"/>
  <c r="AF2699" i="16"/>
  <c r="AF2700" i="16"/>
  <c r="AF2701" i="16"/>
  <c r="AF2702" i="16"/>
  <c r="AF2703" i="16"/>
  <c r="AF2704" i="16"/>
  <c r="AF2705" i="16"/>
  <c r="AF2706" i="16"/>
  <c r="AF2707" i="16"/>
  <c r="AF2708" i="16"/>
  <c r="AF2709" i="16"/>
  <c r="AF2710" i="16"/>
  <c r="AF2711" i="16"/>
  <c r="AF2712" i="16"/>
  <c r="AF2713" i="16"/>
  <c r="AF2714" i="16"/>
  <c r="AF2715" i="16"/>
  <c r="AF2716" i="16"/>
  <c r="AF2717" i="16"/>
  <c r="AF2718" i="16"/>
  <c r="AF2719" i="16"/>
  <c r="AF2720" i="16"/>
  <c r="AF2721" i="16"/>
  <c r="AF2722" i="16"/>
  <c r="AF2723" i="16"/>
  <c r="AF2724" i="16"/>
  <c r="AF2725" i="16"/>
  <c r="AF2726" i="16"/>
  <c r="AF2727" i="16"/>
  <c r="AF2728" i="16"/>
  <c r="AF2729" i="16"/>
  <c r="AF2730" i="16"/>
  <c r="AF2731" i="16"/>
  <c r="AF2732" i="16"/>
  <c r="AF2733" i="16"/>
  <c r="AF2734" i="16"/>
  <c r="AF2735" i="16"/>
  <c r="AF2736" i="16"/>
  <c r="AF2737" i="16"/>
  <c r="AF2738" i="16"/>
  <c r="AF2739" i="16"/>
  <c r="AF2740" i="16"/>
  <c r="AF2741" i="16"/>
  <c r="AF2742" i="16"/>
  <c r="AF2743" i="16"/>
  <c r="AF2744" i="16"/>
  <c r="AF2745" i="16"/>
  <c r="AF2746" i="16"/>
  <c r="AF2747" i="16"/>
  <c r="AF2748" i="16"/>
  <c r="AF2749" i="16"/>
  <c r="AF2750" i="16"/>
  <c r="AF2751" i="16"/>
  <c r="AF2752" i="16"/>
  <c r="AF2753" i="16"/>
  <c r="AF2754" i="16"/>
  <c r="AF2755" i="16"/>
  <c r="AF2756" i="16"/>
  <c r="AF2757" i="16"/>
  <c r="AF2758" i="16"/>
  <c r="AF2759" i="16"/>
  <c r="AF2760" i="16"/>
  <c r="AF2761" i="16"/>
  <c r="AF2762" i="16"/>
  <c r="AF2763" i="16"/>
  <c r="AF2764" i="16"/>
  <c r="AF2765" i="16"/>
  <c r="AF2766" i="16"/>
  <c r="AF2767" i="16"/>
  <c r="AF2768" i="16"/>
  <c r="AF2769" i="16"/>
  <c r="AF2770" i="16"/>
  <c r="AF2771" i="16"/>
  <c r="AF2772" i="16"/>
  <c r="AF2773" i="16"/>
  <c r="AF2774" i="16"/>
  <c r="AF2775" i="16"/>
  <c r="AF2776" i="16"/>
  <c r="AF2777" i="16"/>
  <c r="AF2778" i="16"/>
  <c r="AF2779" i="16"/>
  <c r="AF2780" i="16"/>
  <c r="AF2781" i="16"/>
  <c r="AF2782" i="16"/>
  <c r="AF2783" i="16"/>
  <c r="AF2784" i="16"/>
  <c r="AF2785" i="16"/>
  <c r="AF2786" i="16"/>
  <c r="AF2787" i="16"/>
  <c r="AF2788" i="16"/>
  <c r="AF2789" i="16"/>
  <c r="AF2790" i="16"/>
  <c r="AF2791" i="16"/>
  <c r="AF2792" i="16"/>
  <c r="AF2793" i="16"/>
  <c r="AF2794" i="16"/>
  <c r="AF2795" i="16"/>
  <c r="AF2796" i="16"/>
  <c r="AF2797" i="16"/>
  <c r="AF2798" i="16"/>
  <c r="AF2799" i="16"/>
  <c r="AF2800" i="16"/>
  <c r="AF2801" i="16"/>
  <c r="AF2802" i="16"/>
  <c r="AF2803" i="16"/>
  <c r="AF2804" i="16"/>
  <c r="AF2805" i="16"/>
  <c r="AF2806" i="16"/>
  <c r="AF2807" i="16"/>
  <c r="AF2808" i="16"/>
  <c r="AF2809" i="16"/>
  <c r="AF2810" i="16"/>
  <c r="AF2811" i="16"/>
  <c r="AF2812" i="16"/>
  <c r="AF2813" i="16"/>
  <c r="AF2814" i="16"/>
  <c r="AF2815" i="16"/>
  <c r="AF2816" i="16"/>
  <c r="AF2817" i="16"/>
  <c r="AF2818" i="16"/>
  <c r="AF2819" i="16"/>
  <c r="AF2820" i="16"/>
  <c r="AF2821" i="16"/>
  <c r="AF2822" i="16"/>
  <c r="AF2823" i="16"/>
  <c r="AF2824" i="16"/>
  <c r="AF2825" i="16"/>
  <c r="AF2826" i="16"/>
  <c r="AF2827" i="16"/>
  <c r="AF2828" i="16"/>
  <c r="AF2829" i="16"/>
  <c r="AF2830" i="16"/>
  <c r="AF2831" i="16"/>
  <c r="AF2832" i="16"/>
  <c r="AF2833" i="16"/>
  <c r="AF2834" i="16"/>
  <c r="AF2835" i="16"/>
  <c r="AF2836" i="16"/>
  <c r="AF2837" i="16"/>
  <c r="AF2838" i="16"/>
  <c r="AF2839" i="16"/>
  <c r="AF2840" i="16"/>
  <c r="AF2841" i="16"/>
  <c r="AF2842" i="16"/>
  <c r="AF2843" i="16"/>
  <c r="AF2844" i="16"/>
  <c r="AF2845" i="16"/>
  <c r="AF2846" i="16"/>
  <c r="AF2847" i="16"/>
  <c r="AF2848" i="16"/>
  <c r="AF2849" i="16"/>
  <c r="AF2850" i="16"/>
  <c r="AF2851" i="16"/>
  <c r="AF2852" i="16"/>
  <c r="AF2853" i="16"/>
  <c r="AF2854" i="16"/>
  <c r="AF2855" i="16"/>
  <c r="AF2856" i="16"/>
  <c r="AF2857" i="16"/>
  <c r="AF2858" i="16"/>
  <c r="AF2859" i="16"/>
  <c r="AF2860" i="16"/>
  <c r="AF2861" i="16"/>
  <c r="AF2862" i="16"/>
  <c r="AF2863" i="16"/>
  <c r="AF2864" i="16"/>
  <c r="AF2865" i="16"/>
  <c r="AF2866" i="16"/>
  <c r="AF2867" i="16"/>
  <c r="AF2868" i="16"/>
  <c r="AF2869" i="16"/>
  <c r="AF2870" i="16"/>
  <c r="AF2871" i="16"/>
  <c r="AF2872" i="16"/>
  <c r="AF2873" i="16"/>
  <c r="AF2874" i="16"/>
  <c r="AF2875" i="16"/>
  <c r="AF2876" i="16"/>
  <c r="AF2877" i="16"/>
  <c r="AF2878" i="16"/>
  <c r="AF2879" i="16"/>
  <c r="AF2880" i="16"/>
  <c r="AF2881" i="16"/>
  <c r="AF2882" i="16"/>
  <c r="AF2883" i="16"/>
  <c r="AF2884" i="16"/>
  <c r="AF2885" i="16"/>
  <c r="AF2886" i="16"/>
  <c r="AF2887" i="16"/>
  <c r="AF2888" i="16"/>
  <c r="AF2889" i="16"/>
  <c r="AF2890" i="16"/>
  <c r="AF2891" i="16"/>
  <c r="AF2892" i="16"/>
  <c r="AF2893" i="16"/>
  <c r="AF2894" i="16"/>
  <c r="AF2895" i="16"/>
  <c r="AF2896" i="16"/>
  <c r="AF2897" i="16"/>
  <c r="AF2898" i="16"/>
  <c r="AF2899" i="16"/>
  <c r="AF2900" i="16"/>
  <c r="AF2901" i="16"/>
  <c r="AF2902" i="16"/>
  <c r="AF2903" i="16"/>
  <c r="AF2904" i="16"/>
  <c r="AF2905" i="16"/>
  <c r="AF2906" i="16"/>
  <c r="AF2907" i="16"/>
  <c r="AF2908" i="16"/>
  <c r="AF2909" i="16"/>
  <c r="AF2910" i="16"/>
  <c r="AF2911" i="16"/>
  <c r="AF2912" i="16"/>
  <c r="AF2913" i="16"/>
  <c r="AF2914" i="16"/>
  <c r="AF2915" i="16"/>
  <c r="AF2916" i="16"/>
  <c r="AF2917" i="16"/>
  <c r="AF2918" i="16"/>
  <c r="AF2919" i="16"/>
  <c r="AF2920" i="16"/>
  <c r="AF2921" i="16"/>
  <c r="AF2922" i="16"/>
  <c r="AF2923" i="16"/>
  <c r="AF2924" i="16"/>
  <c r="AF2925" i="16"/>
  <c r="AF2926" i="16"/>
  <c r="AF2927" i="16"/>
  <c r="AF2928" i="16"/>
  <c r="AF2929" i="16"/>
  <c r="AF2930" i="16"/>
  <c r="AF2931" i="16"/>
  <c r="AF2932" i="16"/>
  <c r="AF2933" i="16"/>
  <c r="AF2934" i="16"/>
  <c r="AF2935" i="16"/>
  <c r="AF2936" i="16"/>
  <c r="AF2937" i="16"/>
  <c r="AF2938" i="16"/>
  <c r="AF2939" i="16"/>
  <c r="AF2940" i="16"/>
  <c r="AF2941" i="16"/>
  <c r="AF2942" i="16"/>
  <c r="AF2943" i="16"/>
  <c r="AF2944" i="16"/>
  <c r="AF2945" i="16"/>
  <c r="AF2946" i="16"/>
  <c r="AF2947" i="16"/>
  <c r="AF2948" i="16"/>
  <c r="AF2949" i="16"/>
  <c r="AF2950" i="16"/>
  <c r="AF2951" i="16"/>
  <c r="AF2952" i="16"/>
  <c r="AF2953" i="16"/>
  <c r="AF2954" i="16"/>
  <c r="AF2955" i="16"/>
  <c r="AF2956" i="16"/>
  <c r="AF2957" i="16"/>
  <c r="AF2958" i="16"/>
  <c r="AF2959" i="16"/>
  <c r="AF2960" i="16"/>
  <c r="AF2961" i="16"/>
  <c r="AF2962" i="16"/>
  <c r="AF2963" i="16"/>
  <c r="AF2964" i="16"/>
  <c r="AF2965" i="16"/>
  <c r="AF2966" i="16"/>
  <c r="AF2967" i="16"/>
  <c r="AF2968" i="16"/>
  <c r="AF2969" i="16"/>
  <c r="AF2970" i="16"/>
  <c r="AF2971" i="16"/>
  <c r="AF2972" i="16"/>
  <c r="AF2973" i="16"/>
  <c r="AF2974" i="16"/>
  <c r="AF2975" i="16"/>
  <c r="AF2976" i="16"/>
  <c r="AF2977" i="16"/>
  <c r="AF2978" i="16"/>
  <c r="AF2979" i="16"/>
  <c r="AF2980" i="16"/>
  <c r="AF2981" i="16"/>
  <c r="AF2982" i="16"/>
  <c r="AF2983" i="16"/>
  <c r="AF2984" i="16"/>
  <c r="AF2985" i="16"/>
  <c r="AF2986" i="16"/>
  <c r="AF2987" i="16"/>
  <c r="AF2988" i="16"/>
  <c r="AF2989" i="16"/>
  <c r="AF2990" i="16"/>
  <c r="AF2991" i="16"/>
  <c r="AF2992" i="16"/>
  <c r="AF2993" i="16"/>
  <c r="AF2994" i="16"/>
  <c r="AF2995" i="16"/>
  <c r="AF2996" i="16"/>
  <c r="AF2997" i="16"/>
  <c r="AF2998" i="16"/>
  <c r="AF2999" i="16"/>
  <c r="AF3000" i="16"/>
  <c r="AF3001" i="16"/>
  <c r="AF3002" i="16"/>
  <c r="AF3003" i="16"/>
  <c r="AF3004" i="16"/>
  <c r="AF3005" i="16"/>
  <c r="AF3006" i="16"/>
  <c r="AF3007" i="16"/>
  <c r="AF3008" i="16"/>
  <c r="AF3009" i="16"/>
  <c r="AF3010" i="16"/>
  <c r="AF3011" i="16"/>
  <c r="AF3012" i="16"/>
  <c r="AF3013" i="16"/>
  <c r="AF3014" i="16"/>
  <c r="AF3015" i="16"/>
  <c r="AF3016" i="16"/>
  <c r="AF3017" i="16"/>
  <c r="AF3018" i="16"/>
  <c r="AF3019" i="16"/>
  <c r="AF3020" i="16"/>
  <c r="AF3021" i="16"/>
  <c r="AF3022" i="16"/>
  <c r="AF3023" i="16"/>
  <c r="AF3024" i="16"/>
  <c r="AF3025" i="16"/>
  <c r="AF3026" i="16"/>
  <c r="AF3027" i="16"/>
  <c r="AF3028" i="16"/>
  <c r="AF3029" i="16"/>
  <c r="AF3030" i="16"/>
  <c r="AF3031" i="16"/>
  <c r="AF3032" i="16"/>
  <c r="AF3033" i="16"/>
  <c r="AF3034" i="16"/>
  <c r="AF3035" i="16"/>
  <c r="AF3036" i="16"/>
  <c r="AF3037" i="16"/>
  <c r="AF3038" i="16"/>
  <c r="AF3039" i="16"/>
  <c r="AF3040" i="16"/>
  <c r="AF3041" i="16"/>
  <c r="AF3042" i="16"/>
  <c r="AF3043" i="16"/>
  <c r="AF3044" i="16"/>
  <c r="AF3045" i="16"/>
  <c r="AF3046" i="16"/>
  <c r="AF3047" i="16"/>
  <c r="AF3048" i="16"/>
  <c r="AF3049" i="16"/>
  <c r="AF3050" i="16"/>
  <c r="AF3051" i="16"/>
  <c r="AF3052" i="16"/>
  <c r="AF3053" i="16"/>
  <c r="AF3054" i="16"/>
  <c r="AF3055" i="16"/>
  <c r="AF3056" i="16"/>
  <c r="AF3057" i="16"/>
  <c r="AF3058" i="16"/>
  <c r="AF3059" i="16"/>
  <c r="AF3060" i="16"/>
  <c r="AF3061" i="16"/>
  <c r="AF3062" i="16"/>
  <c r="AF3063" i="16"/>
  <c r="AF3064" i="16"/>
  <c r="AF3065" i="16"/>
  <c r="AF3066" i="16"/>
  <c r="AF3067" i="16"/>
  <c r="AF3068" i="16"/>
  <c r="AF3069" i="16"/>
  <c r="AF3070" i="16"/>
  <c r="AF3071" i="16"/>
  <c r="AF3072" i="16"/>
  <c r="AF3073" i="16"/>
  <c r="AF3074" i="16"/>
  <c r="AF3075" i="16"/>
  <c r="AF3076" i="16"/>
  <c r="AF3077" i="16"/>
  <c r="AF3078" i="16"/>
  <c r="AF3079" i="16"/>
  <c r="AF3080" i="16"/>
  <c r="AF3081" i="16"/>
  <c r="AF3082" i="16"/>
  <c r="AF3083" i="16"/>
  <c r="AF3084" i="16"/>
  <c r="AF3085" i="16"/>
  <c r="AF3086" i="16"/>
  <c r="AF3087" i="16"/>
  <c r="AF3088" i="16"/>
  <c r="AF3089" i="16"/>
  <c r="AF3090" i="16"/>
  <c r="AF3091" i="16"/>
  <c r="AF3092" i="16"/>
  <c r="AF3093" i="16"/>
  <c r="AF3094" i="16"/>
  <c r="AF3095" i="16"/>
  <c r="AF3096" i="16"/>
  <c r="AF3097" i="16"/>
  <c r="AF3098" i="16"/>
  <c r="AF3099" i="16"/>
  <c r="AF3100" i="16"/>
  <c r="AF3101" i="16"/>
  <c r="AF3102" i="16"/>
  <c r="AF3103" i="16"/>
  <c r="AF3104" i="16"/>
  <c r="AF3105" i="16"/>
  <c r="AF3106" i="16"/>
  <c r="AF3107" i="16"/>
  <c r="AF3108" i="16"/>
  <c r="AF3109" i="16"/>
  <c r="AF3110" i="16"/>
  <c r="AF3111" i="16"/>
  <c r="AF3112" i="16"/>
  <c r="AF3113" i="16"/>
  <c r="AF3114" i="16"/>
  <c r="AF3115" i="16"/>
  <c r="AF3116" i="16"/>
  <c r="AF3117" i="16"/>
  <c r="AF3118" i="16"/>
  <c r="AF3119" i="16"/>
  <c r="AF3120" i="16"/>
  <c r="AF3121" i="16"/>
  <c r="AF3122" i="16"/>
  <c r="AF3123" i="16"/>
  <c r="AF3124" i="16"/>
  <c r="AF3125" i="16"/>
  <c r="AF3126" i="16"/>
  <c r="AF3127" i="16"/>
  <c r="AF3128" i="16"/>
  <c r="AF3129" i="16"/>
  <c r="AF3130" i="16"/>
  <c r="AF3131" i="16"/>
  <c r="AF3132" i="16"/>
  <c r="AF3133" i="16"/>
  <c r="AF3134" i="16"/>
  <c r="AF3135" i="16"/>
  <c r="AF3136" i="16"/>
  <c r="AF3137" i="16"/>
  <c r="AF3138" i="16"/>
  <c r="AF3139" i="16"/>
  <c r="AF3140" i="16"/>
  <c r="AF3141" i="16"/>
  <c r="AF3142" i="16"/>
  <c r="AF3143" i="16"/>
  <c r="AF3144" i="16"/>
  <c r="AF3145" i="16"/>
  <c r="AF3146" i="16"/>
  <c r="AF3147" i="16"/>
  <c r="AF3148" i="16"/>
  <c r="AF3149" i="16"/>
  <c r="AF3150" i="16"/>
  <c r="AF3151" i="16"/>
  <c r="AF3152" i="16"/>
  <c r="AF3153" i="16"/>
  <c r="AF3154" i="16"/>
  <c r="AF3155" i="16"/>
  <c r="AF3156" i="16"/>
  <c r="AF3157" i="16"/>
  <c r="AF3158" i="16"/>
  <c r="AF3159" i="16"/>
  <c r="AF3160" i="16"/>
  <c r="AF3161" i="16"/>
  <c r="AF3162" i="16"/>
  <c r="AF3163" i="16"/>
  <c r="AF3164" i="16"/>
  <c r="AF3165" i="16"/>
  <c r="AF3166" i="16"/>
  <c r="AF3167" i="16"/>
  <c r="AF3168" i="16"/>
  <c r="AF3169" i="16"/>
  <c r="AF3170" i="16"/>
  <c r="AF3171" i="16"/>
  <c r="AF3172" i="16"/>
  <c r="AF3173" i="16"/>
  <c r="AF3174" i="16"/>
  <c r="AF3175" i="16"/>
  <c r="AF3176" i="16"/>
  <c r="AF3177" i="16"/>
  <c r="AF3178" i="16"/>
  <c r="AF3179" i="16"/>
  <c r="AF3180" i="16"/>
  <c r="AF3181" i="16"/>
  <c r="AF3182" i="16"/>
  <c r="AF3183" i="16"/>
  <c r="AF3184" i="16"/>
  <c r="AF3185" i="16"/>
  <c r="AF3186" i="16"/>
  <c r="AF3187" i="16"/>
  <c r="AF3188" i="16"/>
  <c r="AF3189" i="16"/>
  <c r="AF3190" i="16"/>
  <c r="AF3191" i="16"/>
  <c r="AF3192" i="16"/>
  <c r="AF3193" i="16"/>
  <c r="AF3194" i="16"/>
  <c r="AF3195" i="16"/>
  <c r="AF3196" i="16"/>
  <c r="AF3197" i="16"/>
  <c r="AF3198" i="16"/>
  <c r="AF3199" i="16"/>
  <c r="AF3200" i="16"/>
  <c r="AF3201" i="16"/>
  <c r="AF3202" i="16"/>
  <c r="AF3203" i="16"/>
  <c r="AF3204" i="16"/>
  <c r="AF3205" i="16"/>
  <c r="AF3206" i="16"/>
  <c r="AF3207" i="16"/>
  <c r="AF3208" i="16"/>
  <c r="AF3209" i="16"/>
  <c r="AF3210" i="16"/>
  <c r="AF3211" i="16"/>
  <c r="AF3212" i="16"/>
  <c r="AF3213" i="16"/>
  <c r="AF3214" i="16"/>
  <c r="AF3215" i="16"/>
  <c r="AF3216" i="16"/>
  <c r="AF3217" i="16"/>
  <c r="AF3218" i="16"/>
  <c r="AF3219" i="16"/>
  <c r="AF3220" i="16"/>
  <c r="AF3221" i="16"/>
  <c r="AF3222" i="16"/>
  <c r="AF3223" i="16"/>
  <c r="AF3224" i="16"/>
  <c r="AF3225" i="16"/>
  <c r="AF3226" i="16"/>
  <c r="AF3227" i="16"/>
  <c r="AF3228" i="16"/>
  <c r="AF3229" i="16"/>
  <c r="AF3230" i="16"/>
  <c r="AF3231" i="16"/>
  <c r="AF3232" i="16"/>
  <c r="AF3233" i="16"/>
  <c r="AF3234" i="16"/>
  <c r="AF3235" i="16"/>
  <c r="AF3236" i="16"/>
  <c r="AF3237" i="16"/>
  <c r="AF3238" i="16"/>
  <c r="AF3239" i="16"/>
  <c r="AF3240" i="16"/>
  <c r="AF3241" i="16"/>
  <c r="AF3242" i="16"/>
  <c r="AF3243" i="16"/>
  <c r="AF3244" i="16"/>
  <c r="AF3245" i="16"/>
  <c r="AF3246" i="16"/>
  <c r="AF3247" i="16"/>
  <c r="AF3248" i="16"/>
  <c r="AF3249" i="16"/>
  <c r="AF3250" i="16"/>
  <c r="AF3251" i="16"/>
  <c r="AF3252" i="16"/>
  <c r="AF3253" i="16"/>
  <c r="AF3254" i="16"/>
  <c r="AF3255" i="16"/>
  <c r="AF3256" i="16"/>
  <c r="AF3257" i="16"/>
  <c r="AF3258" i="16"/>
  <c r="AF3259" i="16"/>
  <c r="AF3260" i="16"/>
  <c r="AF3261" i="16"/>
  <c r="AF3262" i="16"/>
  <c r="AF3263" i="16"/>
  <c r="AF3264" i="16"/>
  <c r="AF3265" i="16"/>
  <c r="AF3266" i="16"/>
  <c r="AF3267" i="16"/>
  <c r="AF3268" i="16"/>
  <c r="AF3269" i="16"/>
  <c r="AF3270" i="16"/>
  <c r="AF3271" i="16"/>
  <c r="AF3272" i="16"/>
  <c r="AF3273" i="16"/>
  <c r="AF3274" i="16"/>
  <c r="AF3275" i="16"/>
  <c r="AF3276" i="16"/>
  <c r="AF3277" i="16"/>
  <c r="AF3278" i="16"/>
  <c r="AF3279" i="16"/>
  <c r="AF3280" i="16"/>
  <c r="AF3281" i="16"/>
  <c r="AF3282" i="16"/>
  <c r="AF3283" i="16"/>
  <c r="AF3284" i="16"/>
  <c r="AF3285" i="16"/>
  <c r="AF3286" i="16"/>
  <c r="AF3287" i="16"/>
  <c r="AF3288" i="16"/>
  <c r="AF3289" i="16"/>
  <c r="AF3290" i="16"/>
  <c r="AF3291" i="16"/>
  <c r="AF3292" i="16"/>
  <c r="AF3293" i="16"/>
  <c r="AF3294" i="16"/>
  <c r="AF3295" i="16"/>
  <c r="AF3296" i="16"/>
  <c r="AF3297" i="16"/>
  <c r="AF3298" i="16"/>
  <c r="AF3299" i="16"/>
  <c r="AF3300" i="16"/>
  <c r="AF3301" i="16"/>
  <c r="AF3302" i="16"/>
  <c r="AF3303" i="16"/>
  <c r="AF3304" i="16"/>
  <c r="AF3305" i="16"/>
  <c r="AF3306" i="16"/>
  <c r="AF3307" i="16"/>
  <c r="AF3308" i="16"/>
  <c r="AF3309" i="16"/>
  <c r="AF3310" i="16"/>
  <c r="AF3311" i="16"/>
  <c r="AF3312" i="16"/>
  <c r="AF3313" i="16"/>
  <c r="AF3314" i="16"/>
  <c r="AF3315" i="16"/>
  <c r="AF3316" i="16"/>
  <c r="AF3317" i="16"/>
  <c r="AF3318" i="16"/>
  <c r="AF3319" i="16"/>
  <c r="AF3320" i="16"/>
  <c r="AF3321" i="16"/>
  <c r="AF3322" i="16"/>
  <c r="AF3323" i="16"/>
  <c r="AF3324" i="16"/>
  <c r="AF3325" i="16"/>
  <c r="AF3326" i="16"/>
  <c r="AF3327" i="16"/>
  <c r="AF3328" i="16"/>
  <c r="AF3329" i="16"/>
  <c r="AF3330" i="16"/>
  <c r="AF3331" i="16"/>
  <c r="AF3332" i="16"/>
  <c r="AF3333" i="16"/>
  <c r="AF3334" i="16"/>
  <c r="AF3335" i="16"/>
  <c r="AF3336" i="16"/>
  <c r="AF3337" i="16"/>
  <c r="AF3338" i="16"/>
  <c r="AF3339" i="16"/>
  <c r="AF3340" i="16"/>
  <c r="AF3341" i="16"/>
  <c r="AF3342" i="16"/>
  <c r="AF3343" i="16"/>
  <c r="AF3344" i="16"/>
  <c r="AF3345" i="16"/>
  <c r="AF3346" i="16"/>
  <c r="AF3347" i="16"/>
  <c r="AF3348" i="16"/>
  <c r="AF3349" i="16"/>
  <c r="AF3350" i="16"/>
  <c r="AF3351" i="16"/>
  <c r="AF3352" i="16"/>
  <c r="AF3353" i="16"/>
  <c r="AF3354" i="16"/>
  <c r="AF3355" i="16"/>
  <c r="AF3356" i="16"/>
  <c r="AF3357" i="16"/>
  <c r="AF3358" i="16"/>
  <c r="AF3359" i="16"/>
  <c r="AF3360" i="16"/>
  <c r="AF3361" i="16"/>
  <c r="AF3362" i="16"/>
  <c r="AF3363" i="16"/>
  <c r="AF3364" i="16"/>
  <c r="AF3365" i="16"/>
  <c r="AF3366" i="16"/>
  <c r="AF3367" i="16"/>
  <c r="AF3368" i="16"/>
  <c r="AF3369" i="16"/>
  <c r="AF3370" i="16"/>
  <c r="AF3371" i="16"/>
  <c r="AF3372" i="16"/>
  <c r="AF3373" i="16"/>
  <c r="AF3374" i="16"/>
  <c r="AF3375" i="16"/>
  <c r="AF3376" i="16"/>
  <c r="AF3377" i="16"/>
  <c r="AF3378" i="16"/>
  <c r="AF3379" i="16"/>
  <c r="AF3380" i="16"/>
  <c r="AF3381" i="16"/>
  <c r="AF3382" i="16"/>
  <c r="AF3383" i="16"/>
  <c r="AF3384" i="16"/>
  <c r="AF3385" i="16"/>
  <c r="AF3386" i="16"/>
  <c r="AF3387" i="16"/>
  <c r="AF3388" i="16"/>
  <c r="AF3389" i="16"/>
  <c r="AF3390" i="16"/>
  <c r="AF3391" i="16"/>
  <c r="AF3392" i="16"/>
  <c r="AF3393" i="16"/>
  <c r="AF3394" i="16"/>
  <c r="AF3395" i="16"/>
  <c r="AF3396" i="16"/>
  <c r="AF3397" i="16"/>
  <c r="AF3398" i="16"/>
  <c r="AF3399" i="16"/>
  <c r="AF3400" i="16"/>
  <c r="AF3401" i="16"/>
  <c r="AF3402" i="16"/>
  <c r="AF3403" i="16"/>
  <c r="AF3404" i="16"/>
  <c r="AF3405" i="16"/>
  <c r="AF3406" i="16"/>
  <c r="AF3407" i="16"/>
  <c r="AF3408" i="16"/>
  <c r="AF3409" i="16"/>
  <c r="AF3410" i="16"/>
  <c r="AF3411" i="16"/>
  <c r="AF3412" i="16"/>
  <c r="AF3413" i="16"/>
  <c r="AF3414" i="16"/>
  <c r="AF3415" i="16"/>
  <c r="AF3416" i="16"/>
  <c r="AF3417" i="16"/>
  <c r="AF3418" i="16"/>
  <c r="AF3419" i="16"/>
  <c r="AF3420" i="16"/>
  <c r="AF3421" i="16"/>
  <c r="AF3422" i="16"/>
  <c r="AF3423" i="16"/>
  <c r="AF3424" i="16"/>
  <c r="AF3425" i="16"/>
  <c r="AF3426" i="16"/>
  <c r="AF3427" i="16"/>
  <c r="AF3428" i="16"/>
  <c r="AF3429" i="16"/>
  <c r="AF3430" i="16"/>
  <c r="AF3431" i="16"/>
  <c r="AF3432" i="16"/>
  <c r="AF3433" i="16"/>
  <c r="AF3434" i="16"/>
  <c r="AF3435" i="16"/>
  <c r="AF3436" i="16"/>
  <c r="AF3437" i="16"/>
  <c r="AF3438" i="16"/>
  <c r="AF3439" i="16"/>
  <c r="AF3440" i="16"/>
  <c r="AF3441" i="16"/>
  <c r="AF3442" i="16"/>
  <c r="AF3443" i="16"/>
  <c r="AF3444" i="16"/>
  <c r="AF3445" i="16"/>
  <c r="AF3446" i="16"/>
  <c r="AF3447" i="16"/>
  <c r="AF3448" i="16"/>
  <c r="AF3449" i="16"/>
  <c r="AF3450" i="16"/>
  <c r="AF3451" i="16"/>
  <c r="AF3452" i="16"/>
  <c r="AF3453" i="16"/>
  <c r="AF3454" i="16"/>
  <c r="AF3455" i="16"/>
  <c r="AF3456" i="16"/>
  <c r="AF3457" i="16"/>
  <c r="AF3458" i="16"/>
  <c r="AF3459" i="16"/>
  <c r="AF3460" i="16"/>
  <c r="AF3461" i="16"/>
  <c r="AF3462" i="16"/>
  <c r="AF3463" i="16"/>
  <c r="AF3464" i="16"/>
  <c r="AF3465" i="16"/>
  <c r="AF3466" i="16"/>
  <c r="AF3467" i="16"/>
  <c r="AF3468" i="16"/>
  <c r="AF3469" i="16"/>
  <c r="AF3470" i="16"/>
  <c r="AF3471" i="16"/>
  <c r="AF3472" i="16"/>
  <c r="AF3473" i="16"/>
  <c r="AF3474" i="16"/>
  <c r="AF3475" i="16"/>
  <c r="AF3476" i="16"/>
  <c r="AF3477" i="16"/>
  <c r="AF3478" i="16"/>
  <c r="AF3479" i="16"/>
  <c r="AF3480" i="16"/>
  <c r="AF3481" i="16"/>
  <c r="AF3482" i="16"/>
  <c r="AF3483" i="16"/>
  <c r="AF3484" i="16"/>
  <c r="AF3485" i="16"/>
  <c r="AF3486" i="16"/>
  <c r="AF3487" i="16"/>
  <c r="AF3488" i="16"/>
  <c r="AF3489" i="16"/>
  <c r="AF3490" i="16"/>
  <c r="AF3491" i="16"/>
  <c r="AF3492" i="16"/>
  <c r="AF3493" i="16"/>
  <c r="AF3494" i="16"/>
  <c r="AF3495" i="16"/>
  <c r="AF3496" i="16"/>
  <c r="AF3497" i="16"/>
  <c r="AF3498" i="16"/>
  <c r="AF3499" i="16"/>
  <c r="AF3500" i="16"/>
  <c r="AF3501" i="16"/>
  <c r="AF3502" i="16"/>
  <c r="AF3503" i="16"/>
  <c r="AF3504" i="16"/>
  <c r="AF3505" i="16"/>
  <c r="AF3506" i="16"/>
  <c r="AF3507" i="16"/>
  <c r="AF3508" i="16"/>
  <c r="AF3509" i="16"/>
  <c r="AF3510" i="16"/>
  <c r="AF3511" i="16"/>
  <c r="AF3512" i="16"/>
  <c r="AF3513" i="16"/>
  <c r="AF3514" i="16"/>
  <c r="AF3515" i="16"/>
  <c r="AF3516" i="16"/>
  <c r="AF3517" i="16"/>
  <c r="AF3518" i="16"/>
  <c r="AF3519" i="16"/>
  <c r="AF3520" i="16"/>
  <c r="AF3521" i="16"/>
  <c r="AF3522" i="16"/>
  <c r="AF3523" i="16"/>
  <c r="AF3524" i="16"/>
  <c r="AF3525" i="16"/>
  <c r="AF3526" i="16"/>
  <c r="AF3527" i="16"/>
  <c r="AF3528" i="16"/>
  <c r="AF3529" i="16"/>
  <c r="AF3530" i="16"/>
  <c r="AF3531" i="16"/>
  <c r="AF3532" i="16"/>
  <c r="AF3533" i="16"/>
  <c r="AF3534" i="16"/>
  <c r="AF3535" i="16"/>
  <c r="AF3536" i="16"/>
  <c r="AF3537" i="16"/>
  <c r="AF3538" i="16"/>
  <c r="AF3539" i="16"/>
  <c r="AF3540" i="16"/>
  <c r="AF3541" i="16"/>
  <c r="AF3542" i="16"/>
  <c r="AF3543" i="16"/>
  <c r="AF3544" i="16"/>
  <c r="AF3545" i="16"/>
  <c r="AF3546" i="16"/>
  <c r="AF3547" i="16"/>
  <c r="AF3548" i="16"/>
  <c r="AF3549" i="16"/>
  <c r="AF3550" i="16"/>
  <c r="AF3551" i="16"/>
  <c r="AF3552" i="16"/>
  <c r="AF3553" i="16"/>
  <c r="AF3554" i="16"/>
  <c r="AF3555" i="16"/>
  <c r="AF3556" i="16"/>
  <c r="AF3557" i="16"/>
  <c r="AF3558" i="16"/>
  <c r="AF3559" i="16"/>
  <c r="AF3560" i="16"/>
  <c r="AF3561" i="16"/>
  <c r="AF3562" i="16"/>
  <c r="AF3563" i="16"/>
  <c r="AF3564" i="16"/>
  <c r="AF3565" i="16"/>
  <c r="AF3566" i="16"/>
  <c r="AF3567" i="16"/>
  <c r="AF3568" i="16"/>
  <c r="AF3569" i="16"/>
  <c r="AF3570" i="16"/>
  <c r="AF3571" i="16"/>
  <c r="AF3572" i="16"/>
  <c r="AF3573" i="16"/>
  <c r="AF3574" i="16"/>
  <c r="AF3575" i="16"/>
  <c r="AF3576" i="16"/>
  <c r="AF3577" i="16"/>
  <c r="AF3578" i="16"/>
  <c r="AF3579" i="16"/>
  <c r="AF3580" i="16"/>
  <c r="AF3581" i="16"/>
  <c r="AF3582" i="16"/>
  <c r="AF3583" i="16"/>
  <c r="AF3584" i="16"/>
  <c r="AF3585" i="16"/>
  <c r="AF3586" i="16"/>
  <c r="AF3587" i="16"/>
  <c r="AF3588" i="16"/>
  <c r="AF3589" i="16"/>
  <c r="AF3590" i="16"/>
  <c r="AF3591" i="16"/>
  <c r="AF3592" i="16"/>
  <c r="AF3593" i="16"/>
  <c r="AF3594" i="16"/>
  <c r="AF3595" i="16"/>
  <c r="AF3596" i="16"/>
  <c r="AF3597" i="16"/>
  <c r="AF3598" i="16"/>
  <c r="AF3599" i="16"/>
  <c r="AF3600" i="16"/>
  <c r="AF3601" i="16"/>
  <c r="AF3602" i="16"/>
  <c r="AF3603" i="16"/>
  <c r="AF3604" i="16"/>
  <c r="AF3605" i="16"/>
  <c r="AF3606" i="16"/>
  <c r="AF3607" i="16"/>
  <c r="AF3608" i="16"/>
  <c r="AF3609" i="16"/>
  <c r="AF3610" i="16"/>
  <c r="AF3611" i="16"/>
  <c r="AF3612" i="16"/>
  <c r="AF3613" i="16"/>
  <c r="AF3614" i="16"/>
  <c r="AF3615" i="16"/>
  <c r="AF3616" i="16"/>
  <c r="AF3617" i="16"/>
  <c r="AF3618" i="16"/>
  <c r="AF3619" i="16"/>
  <c r="AF3620" i="16"/>
  <c r="AF3621" i="16"/>
  <c r="AF3622" i="16"/>
  <c r="AF3623" i="16"/>
  <c r="AF3624" i="16"/>
  <c r="AF3625" i="16"/>
  <c r="AF3626" i="16"/>
  <c r="AF3627" i="16"/>
  <c r="AF3628" i="16"/>
  <c r="AF3629" i="16"/>
  <c r="AF3630" i="16"/>
  <c r="AF3631" i="16"/>
  <c r="AF3632" i="16"/>
  <c r="AF3633" i="16"/>
  <c r="AF3634" i="16"/>
  <c r="AF3635" i="16"/>
  <c r="AF3636" i="16"/>
  <c r="AF3637" i="16"/>
  <c r="AF3638" i="16"/>
  <c r="AF3639" i="16"/>
  <c r="AF3640" i="16"/>
  <c r="AF3641" i="16"/>
  <c r="AF3642" i="16"/>
  <c r="AF3643" i="16"/>
  <c r="AF3644" i="16"/>
  <c r="AF3645" i="16"/>
  <c r="AF3646" i="16"/>
  <c r="AF3647" i="16"/>
  <c r="AF3648" i="16"/>
  <c r="AF3649" i="16"/>
  <c r="AF3650" i="16"/>
  <c r="AF3651" i="16"/>
  <c r="AF3652" i="16"/>
  <c r="AF3653" i="16"/>
  <c r="AF3654" i="16"/>
  <c r="AF3655" i="16"/>
  <c r="AF3656" i="16"/>
  <c r="AF3657" i="16"/>
  <c r="AF3658" i="16"/>
  <c r="AF3659" i="16"/>
  <c r="AF3660" i="16"/>
  <c r="AF3661" i="16"/>
  <c r="AF3662" i="16"/>
  <c r="AF3663" i="16"/>
  <c r="AF3664" i="16"/>
  <c r="AF3665" i="16"/>
  <c r="AF3666" i="16"/>
  <c r="AF3667" i="16"/>
  <c r="AF3668" i="16"/>
  <c r="AF3669" i="16"/>
  <c r="AF3670" i="16"/>
  <c r="AF3671" i="16"/>
  <c r="AF3672" i="16"/>
  <c r="AF3673" i="16"/>
  <c r="AF3674" i="16"/>
  <c r="AF3675" i="16"/>
  <c r="AF3676" i="16"/>
  <c r="AF3677" i="16"/>
  <c r="AF3678" i="16"/>
  <c r="AF3679" i="16"/>
  <c r="AF3680" i="16"/>
  <c r="AF3681" i="16"/>
  <c r="AF3682" i="16"/>
  <c r="AF3683" i="16"/>
  <c r="AF3684" i="16"/>
  <c r="AF3685" i="16"/>
  <c r="AF3686" i="16"/>
  <c r="AF3687" i="16"/>
  <c r="AF3688" i="16"/>
  <c r="AF3689" i="16"/>
  <c r="AF3690" i="16"/>
  <c r="AF3691" i="16"/>
  <c r="AF3692" i="16"/>
  <c r="AF3693" i="16"/>
  <c r="AF3694" i="16"/>
  <c r="AF3695" i="16"/>
  <c r="AF3696" i="16"/>
  <c r="AF3697" i="16"/>
  <c r="AF3698" i="16"/>
  <c r="AF3699" i="16"/>
  <c r="AF3700" i="16"/>
  <c r="AF3701" i="16"/>
  <c r="AF3702" i="16"/>
  <c r="AF3703" i="16"/>
  <c r="AF3704" i="16"/>
  <c r="AF3705" i="16"/>
  <c r="AF3706" i="16"/>
  <c r="AF3707" i="16"/>
  <c r="AF3708" i="16"/>
  <c r="AF3709" i="16"/>
  <c r="AF3710" i="16"/>
  <c r="AF3711" i="16"/>
  <c r="AF3712" i="16"/>
  <c r="AF3713" i="16"/>
  <c r="AF3714" i="16"/>
  <c r="AF3715" i="16"/>
  <c r="AF3716" i="16"/>
  <c r="AF3717" i="16"/>
  <c r="AF3718" i="16"/>
  <c r="AF3719" i="16"/>
  <c r="AF3720" i="16"/>
  <c r="AF3721" i="16"/>
  <c r="AF3722" i="16"/>
  <c r="AF3723" i="16"/>
  <c r="AF3724" i="16"/>
  <c r="AF3725" i="16"/>
  <c r="AF3726" i="16"/>
  <c r="AF3727" i="16"/>
  <c r="AF3728" i="16"/>
  <c r="AF3729" i="16"/>
  <c r="AF3730" i="16"/>
  <c r="AF3731" i="16"/>
  <c r="AF3732" i="16"/>
  <c r="AF3733" i="16"/>
  <c r="AF3734" i="16"/>
  <c r="AF3735" i="16"/>
  <c r="AF3736" i="16"/>
  <c r="AF3737" i="16"/>
  <c r="AF3738" i="16"/>
  <c r="AF3739" i="16"/>
  <c r="AF3740" i="16"/>
  <c r="AF3741" i="16"/>
  <c r="AF3742" i="16"/>
  <c r="AF3743" i="16"/>
  <c r="AF3744" i="16"/>
  <c r="AF3745" i="16"/>
  <c r="AF3746" i="16"/>
  <c r="AF3747" i="16"/>
  <c r="AF3748" i="16"/>
  <c r="AF3749" i="16"/>
  <c r="AF3750" i="16"/>
  <c r="AF3751" i="16"/>
  <c r="AF3752" i="16"/>
  <c r="AF3753" i="16"/>
  <c r="AF3754" i="16"/>
  <c r="AF3755" i="16"/>
  <c r="AF3756" i="16"/>
  <c r="AF3757" i="16"/>
  <c r="AF3758" i="16"/>
  <c r="AF3759" i="16"/>
  <c r="AF3760" i="16"/>
  <c r="AF3761" i="16"/>
  <c r="AF3762" i="16"/>
  <c r="AF3763" i="16"/>
  <c r="AF3764" i="16"/>
  <c r="AF3765" i="16"/>
  <c r="AF3766" i="16"/>
  <c r="AF3767" i="16"/>
  <c r="AF3768" i="16"/>
  <c r="AF3769" i="16"/>
  <c r="AF3770" i="16"/>
  <c r="AF3771" i="16"/>
  <c r="AF3772" i="16"/>
  <c r="AF3773" i="16"/>
  <c r="AF3774" i="16"/>
  <c r="AF3775" i="16"/>
  <c r="AF3776" i="16"/>
  <c r="AF3777" i="16"/>
  <c r="AF3778" i="16"/>
  <c r="AF3779" i="16"/>
  <c r="AF3780" i="16"/>
  <c r="AF3781" i="16"/>
  <c r="AF3782" i="16"/>
  <c r="AF3783" i="16"/>
  <c r="AF3784" i="16"/>
  <c r="AF3785" i="16"/>
  <c r="AF3786" i="16"/>
  <c r="AF3787" i="16"/>
  <c r="AF3788" i="16"/>
  <c r="AF3789" i="16"/>
  <c r="AF3790" i="16"/>
  <c r="AF3791" i="16"/>
  <c r="AF3792" i="16"/>
  <c r="AF3793" i="16"/>
  <c r="AF3794" i="16"/>
  <c r="AF3795" i="16"/>
  <c r="AF3796" i="16"/>
  <c r="AF3797" i="16"/>
  <c r="AF3798" i="16"/>
  <c r="AF3799" i="16"/>
  <c r="AF3800" i="16"/>
  <c r="AF3801" i="16"/>
  <c r="AF3802" i="16"/>
  <c r="AF3803" i="16"/>
  <c r="AF3804" i="16"/>
  <c r="AF3805" i="16"/>
  <c r="AF3806" i="16"/>
  <c r="AF3807" i="16"/>
  <c r="AF3808" i="16"/>
  <c r="AF3809" i="16"/>
  <c r="AF3810" i="16"/>
  <c r="AF3811" i="16"/>
  <c r="AF3812" i="16"/>
  <c r="AF3813" i="16"/>
  <c r="AF3814" i="16"/>
  <c r="AF3815" i="16"/>
  <c r="AF3816" i="16"/>
  <c r="AF3817" i="16"/>
  <c r="AF3818" i="16"/>
  <c r="AF3819" i="16"/>
  <c r="AF3820" i="16"/>
  <c r="AF3821" i="16"/>
  <c r="AF3822" i="16"/>
  <c r="AF3823" i="16"/>
  <c r="AF3824" i="16"/>
  <c r="AF3825" i="16"/>
  <c r="AF3826" i="16"/>
  <c r="AF3827" i="16"/>
  <c r="AF3828" i="16"/>
  <c r="AF3829" i="16"/>
  <c r="AF3830" i="16"/>
  <c r="AF3831" i="16"/>
  <c r="AF3832" i="16"/>
  <c r="AF3833" i="16"/>
  <c r="AF3834" i="16"/>
  <c r="AF3835" i="16"/>
  <c r="AF3836" i="16"/>
  <c r="AF3837" i="16"/>
  <c r="AF3838" i="16"/>
  <c r="AF3839" i="16"/>
  <c r="AF3840" i="16"/>
  <c r="AF3841" i="16"/>
  <c r="AF3842" i="16"/>
  <c r="AF3843" i="16"/>
  <c r="AF3844" i="16"/>
  <c r="AF3845" i="16"/>
  <c r="AF3846" i="16"/>
  <c r="AF3847" i="16"/>
  <c r="AF3848" i="16"/>
  <c r="AF3849" i="16"/>
  <c r="AF3850" i="16"/>
  <c r="AF3851" i="16"/>
  <c r="AF3852" i="16"/>
  <c r="AF3853" i="16"/>
  <c r="AF3854" i="16"/>
  <c r="AF3855" i="16"/>
  <c r="AF3856" i="16"/>
  <c r="AF3857" i="16"/>
  <c r="AF3858" i="16"/>
  <c r="AF3859" i="16"/>
  <c r="AF3860" i="16"/>
  <c r="AF3861" i="16"/>
  <c r="AF3862" i="16"/>
  <c r="AF3863" i="16"/>
  <c r="AF3864" i="16"/>
  <c r="AF3865" i="16"/>
  <c r="AF3866" i="16"/>
  <c r="AF3867" i="16"/>
  <c r="AF3868" i="16"/>
  <c r="AF3869" i="16"/>
  <c r="AF3870" i="16"/>
  <c r="AF3871" i="16"/>
  <c r="AF3872" i="16"/>
  <c r="AF3873" i="16"/>
  <c r="AF3874" i="16"/>
  <c r="AF3875" i="16"/>
  <c r="AF3876" i="16"/>
  <c r="AF3877" i="16"/>
  <c r="AF3878" i="16"/>
  <c r="AF3879" i="16"/>
  <c r="AF3880" i="16"/>
  <c r="AF3881" i="16"/>
  <c r="AF3882" i="16"/>
  <c r="AF3883" i="16"/>
  <c r="AF3884" i="16"/>
  <c r="AF3885" i="16"/>
  <c r="AF3886" i="16"/>
  <c r="AF3887" i="16"/>
  <c r="AF3888" i="16"/>
  <c r="AF3889" i="16"/>
  <c r="AF3890" i="16"/>
  <c r="AF3891" i="16"/>
  <c r="AF3892" i="16"/>
  <c r="AF3893" i="16"/>
  <c r="AF3894" i="16"/>
  <c r="AF3895" i="16"/>
  <c r="AF3896" i="16"/>
  <c r="AF3897" i="16"/>
  <c r="AF3898" i="16"/>
  <c r="AF3899" i="16"/>
  <c r="AF3900" i="16"/>
  <c r="AF3901" i="16"/>
  <c r="AF3902" i="16"/>
  <c r="AF3903" i="16"/>
  <c r="AF3904" i="16"/>
  <c r="AF3905" i="16"/>
  <c r="AF3906" i="16"/>
  <c r="AF3907" i="16"/>
  <c r="AF3908" i="16"/>
  <c r="AF3909" i="16"/>
  <c r="AF3910" i="16"/>
  <c r="AF3911" i="16"/>
  <c r="AF3912" i="16"/>
  <c r="AF3913" i="16"/>
  <c r="AF3914" i="16"/>
  <c r="AF3915" i="16"/>
  <c r="AF3916" i="16"/>
  <c r="AF3917" i="16"/>
  <c r="AF3918" i="16"/>
  <c r="AF3919" i="16"/>
  <c r="AF3920" i="16"/>
  <c r="AF3921" i="16"/>
  <c r="AF3922" i="16"/>
  <c r="AF3923" i="16"/>
  <c r="AF3924" i="16"/>
  <c r="AF3925" i="16"/>
  <c r="AF3926" i="16"/>
  <c r="AF3927" i="16"/>
  <c r="AF3928" i="16"/>
  <c r="AF3929" i="16"/>
  <c r="AF3930" i="16"/>
  <c r="AF3931" i="16"/>
  <c r="AF3932" i="16"/>
  <c r="AF3933" i="16"/>
  <c r="AF3934" i="16"/>
  <c r="AF3935" i="16"/>
  <c r="AF3936" i="16"/>
  <c r="AF3937" i="16"/>
  <c r="AF3938" i="16"/>
  <c r="AF3939" i="16"/>
  <c r="AF3940" i="16"/>
  <c r="AF3941" i="16"/>
  <c r="AF3942" i="16"/>
  <c r="AF3943" i="16"/>
  <c r="AF3944" i="16"/>
  <c r="AF3945" i="16"/>
  <c r="AF3946" i="16"/>
  <c r="AF3947" i="16"/>
  <c r="AF3948" i="16"/>
  <c r="AF3949" i="16"/>
  <c r="AF3950" i="16"/>
  <c r="AF3951" i="16"/>
  <c r="AF3952" i="16"/>
  <c r="AF3953" i="16"/>
  <c r="AF3954" i="16"/>
  <c r="AF3955" i="16"/>
  <c r="AF3956" i="16"/>
  <c r="AF3957" i="16"/>
  <c r="AF3958" i="16"/>
  <c r="AF3959" i="16"/>
  <c r="AF3960" i="16"/>
  <c r="AF3961" i="16"/>
  <c r="AF3962" i="16"/>
  <c r="AF3963" i="16"/>
  <c r="AF3964" i="16"/>
  <c r="AF3965" i="16"/>
  <c r="AF3966" i="16"/>
  <c r="AF3967" i="16"/>
  <c r="AF3968" i="16"/>
  <c r="AF3969" i="16"/>
  <c r="AF3970" i="16"/>
  <c r="AF3971" i="16"/>
  <c r="AF3972" i="16"/>
  <c r="AF3973" i="16"/>
  <c r="AF3974" i="16"/>
  <c r="AF3975" i="16"/>
  <c r="AF3976" i="16"/>
  <c r="AF3977" i="16"/>
  <c r="AF3978" i="16"/>
  <c r="AF3979" i="16"/>
  <c r="AF3980" i="16"/>
  <c r="AF3981" i="16"/>
  <c r="AF3982" i="16"/>
  <c r="AF3983" i="16"/>
  <c r="AF3984" i="16"/>
  <c r="AF3985" i="16"/>
  <c r="AF3986" i="16"/>
  <c r="AF3987" i="16"/>
  <c r="AF3988" i="16"/>
  <c r="AF3989" i="16"/>
  <c r="AF3990" i="16"/>
  <c r="AF3991" i="16"/>
  <c r="AF3992" i="16"/>
  <c r="AF3993" i="16"/>
  <c r="AF3994" i="16"/>
  <c r="AF3995" i="16"/>
  <c r="AF3996" i="16"/>
  <c r="AF3997" i="16"/>
  <c r="AF3998" i="16"/>
  <c r="AF3999" i="16"/>
  <c r="AF4000" i="16"/>
  <c r="AF4001" i="16"/>
  <c r="AF4002" i="16"/>
  <c r="AF4003" i="16"/>
  <c r="AF4004" i="16"/>
  <c r="AF4005" i="16"/>
  <c r="AF4006" i="16"/>
  <c r="AF4007" i="16"/>
  <c r="AF4008" i="16"/>
  <c r="AF4009" i="16"/>
  <c r="AF4010" i="16"/>
  <c r="AF4011" i="16"/>
  <c r="AF4012" i="16"/>
  <c r="AF4013" i="16"/>
  <c r="AF4014" i="16"/>
  <c r="AF4015" i="16"/>
  <c r="AF4016" i="16"/>
  <c r="AF4017" i="16"/>
  <c r="AF4018" i="16"/>
  <c r="AF4019" i="16"/>
  <c r="AF4020" i="16"/>
  <c r="AF4021" i="16"/>
  <c r="AF4022" i="16"/>
  <c r="AF4023" i="16"/>
  <c r="AF4024" i="16"/>
  <c r="AF4025" i="16"/>
  <c r="AF4026" i="16"/>
  <c r="AF4027" i="16"/>
  <c r="AF4028" i="16"/>
  <c r="AF4029" i="16"/>
  <c r="AF4030" i="16"/>
  <c r="AF4031" i="16"/>
  <c r="AF4032" i="16"/>
  <c r="AF4033" i="16"/>
  <c r="AF4034" i="16"/>
  <c r="AF4035" i="16"/>
  <c r="AF4036" i="16"/>
  <c r="AF4037" i="16"/>
  <c r="AF4038" i="16"/>
  <c r="AF4039" i="16"/>
  <c r="AF4040" i="16"/>
  <c r="AF4041" i="16"/>
  <c r="AF4042" i="16"/>
  <c r="AF4043" i="16"/>
  <c r="AF4044" i="16"/>
  <c r="AF4045" i="16"/>
  <c r="AF4046" i="16"/>
  <c r="AF4047" i="16"/>
  <c r="AF4048" i="16"/>
  <c r="AF4049" i="16"/>
  <c r="AF4050" i="16"/>
  <c r="AF4051" i="16"/>
  <c r="AF4052" i="16"/>
  <c r="AF4053" i="16"/>
  <c r="AF4054" i="16"/>
  <c r="AF4055" i="16"/>
  <c r="AF4056" i="16"/>
  <c r="AF4057" i="16"/>
  <c r="AF4058" i="16"/>
  <c r="AF4059" i="16"/>
  <c r="AF4060" i="16"/>
  <c r="AF4061" i="16"/>
  <c r="AF4062" i="16"/>
  <c r="AF4063" i="16"/>
  <c r="AF4064" i="16"/>
  <c r="AF4065" i="16"/>
  <c r="AF4066" i="16"/>
  <c r="AF4067" i="16"/>
  <c r="AF4068" i="16"/>
  <c r="AF4069" i="16"/>
  <c r="AF4070" i="16"/>
  <c r="AF4071" i="16"/>
  <c r="AF4072" i="16"/>
  <c r="AF4073" i="16"/>
  <c r="AF4074" i="16"/>
  <c r="AF4075" i="16"/>
  <c r="AF4076" i="16"/>
  <c r="AF4077" i="16"/>
  <c r="AF4078" i="16"/>
  <c r="AF4079" i="16"/>
  <c r="AF4080" i="16"/>
  <c r="AF4081" i="16"/>
  <c r="AF4082" i="16"/>
  <c r="AF4083" i="16"/>
  <c r="AF4084" i="16"/>
  <c r="AF4085" i="16"/>
  <c r="AF4086" i="16"/>
  <c r="AF4087" i="16"/>
  <c r="AF4088" i="16"/>
  <c r="AF4089" i="16"/>
  <c r="AF4090" i="16"/>
  <c r="AF4091" i="16"/>
  <c r="AF4092" i="16"/>
  <c r="AF4093" i="16"/>
  <c r="AF4094" i="16"/>
  <c r="AF4095" i="16"/>
  <c r="AF4096" i="16"/>
  <c r="AF4097" i="16"/>
  <c r="AF4098" i="16"/>
  <c r="AF4099" i="16"/>
  <c r="AF4100" i="16"/>
  <c r="AF4101" i="16"/>
  <c r="AF4102" i="16"/>
  <c r="AF4103" i="16"/>
  <c r="AF4104" i="16"/>
  <c r="AF4105" i="16"/>
  <c r="AF4106" i="16"/>
  <c r="AF4107" i="16"/>
  <c r="AF4108" i="16"/>
  <c r="AF4109" i="16"/>
  <c r="AF4110" i="16"/>
  <c r="AF4111" i="16"/>
  <c r="AF4112" i="16"/>
  <c r="AF4113" i="16"/>
  <c r="AF4114" i="16"/>
  <c r="AF4115" i="16"/>
  <c r="AF4116" i="16"/>
  <c r="AF4117" i="16"/>
  <c r="AF4118" i="16"/>
  <c r="AF4119" i="16"/>
  <c r="AF4120" i="16"/>
  <c r="AF4121" i="16"/>
  <c r="AF4122" i="16"/>
  <c r="AF4123" i="16"/>
  <c r="AF4124" i="16"/>
  <c r="AF4125" i="16"/>
  <c r="AF4126" i="16"/>
  <c r="AF4127" i="16"/>
  <c r="AF4128" i="16"/>
  <c r="AF4129" i="16"/>
  <c r="AF4130" i="16"/>
  <c r="AF4131" i="16"/>
  <c r="AF4132" i="16"/>
  <c r="AF4133" i="16"/>
  <c r="AF4134" i="16"/>
  <c r="AF4135" i="16"/>
  <c r="AF4136" i="16"/>
  <c r="AF4137" i="16"/>
  <c r="AF4138" i="16"/>
  <c r="AF4139" i="16"/>
  <c r="AF4140" i="16"/>
  <c r="AF4141" i="16"/>
  <c r="AF4142" i="16"/>
  <c r="AF4143" i="16"/>
  <c r="AF4144" i="16"/>
  <c r="AF4145" i="16"/>
  <c r="AF4146" i="16"/>
  <c r="AF4147" i="16"/>
  <c r="AF4148" i="16"/>
  <c r="AF4149" i="16"/>
  <c r="AF4150" i="16"/>
  <c r="AF4151" i="16"/>
  <c r="AF4152" i="16"/>
  <c r="AF4153" i="16"/>
  <c r="AF4154" i="16"/>
  <c r="AF4155" i="16"/>
  <c r="AF4156" i="16"/>
  <c r="AF4157" i="16"/>
  <c r="AF4158" i="16"/>
  <c r="AF4159" i="16"/>
  <c r="AF4160" i="16"/>
  <c r="AF4161" i="16"/>
  <c r="AF4162" i="16"/>
  <c r="AF4163" i="16"/>
  <c r="AF4164" i="16"/>
  <c r="AF4165" i="16"/>
  <c r="AF4166" i="16"/>
  <c r="AF4167" i="16"/>
  <c r="AF4168" i="16"/>
  <c r="AF4169" i="16"/>
  <c r="AF4170" i="16"/>
  <c r="AF4171" i="16"/>
  <c r="AF4172" i="16"/>
  <c r="AF4173" i="16"/>
  <c r="AF4174" i="16"/>
  <c r="AF4175" i="16"/>
  <c r="AF4176" i="16"/>
  <c r="AF4177" i="16"/>
  <c r="AF4178" i="16"/>
  <c r="AF4179" i="16"/>
  <c r="AF4180" i="16"/>
  <c r="AF4181" i="16"/>
  <c r="AF4182" i="16"/>
  <c r="AF4183" i="16"/>
  <c r="AF4184" i="16"/>
  <c r="AF4185" i="16"/>
  <c r="AF4186" i="16"/>
  <c r="AF4187" i="16"/>
  <c r="AF4188" i="16"/>
  <c r="AF4189" i="16"/>
  <c r="AF4190" i="16"/>
  <c r="AF4191" i="16"/>
  <c r="AF4192" i="16"/>
  <c r="AF4193" i="16"/>
  <c r="AF4194" i="16"/>
  <c r="AF4195" i="16"/>
  <c r="AF4196" i="16"/>
  <c r="AF4197" i="16"/>
  <c r="AF4198" i="16"/>
  <c r="AF4199" i="16"/>
  <c r="AF4200" i="16"/>
  <c r="AF4201" i="16"/>
  <c r="AF4202" i="16"/>
  <c r="AF4203" i="16"/>
  <c r="AF4204" i="16"/>
  <c r="AF4205" i="16"/>
  <c r="AF4206" i="16"/>
  <c r="AF4207" i="16"/>
  <c r="AF4208" i="16"/>
  <c r="AF4209" i="16"/>
  <c r="AF4210" i="16"/>
  <c r="AF4211" i="16"/>
  <c r="AF4212" i="16"/>
  <c r="AF4213" i="16"/>
  <c r="AF4214" i="16"/>
  <c r="AF4215" i="16"/>
  <c r="AF4216" i="16"/>
  <c r="AF4217" i="16"/>
  <c r="AF4218" i="16"/>
  <c r="AF4219" i="16"/>
  <c r="AF4220" i="16"/>
  <c r="AF4221" i="16"/>
  <c r="AF4222" i="16"/>
  <c r="AF4223" i="16"/>
  <c r="AF4224" i="16"/>
  <c r="AF4225" i="16"/>
  <c r="AF4226" i="16"/>
  <c r="AF4227" i="16"/>
  <c r="AF4228" i="16"/>
  <c r="AF4229" i="16"/>
  <c r="AF4230" i="16"/>
  <c r="AF4231" i="16"/>
  <c r="AF4232" i="16"/>
  <c r="AF4233" i="16"/>
  <c r="AF4234" i="16"/>
  <c r="AF4235" i="16"/>
  <c r="AF4236" i="16"/>
  <c r="AF4237" i="16"/>
  <c r="AF4238" i="16"/>
  <c r="AF4239" i="16"/>
  <c r="AF4240" i="16"/>
  <c r="AF4241" i="16"/>
  <c r="AF4242" i="16"/>
  <c r="AF4243" i="16"/>
  <c r="AF4244" i="16"/>
  <c r="AF4245" i="16"/>
  <c r="AF4246" i="16"/>
  <c r="AF4247" i="16"/>
  <c r="AF4248" i="16"/>
  <c r="AF4249" i="16"/>
  <c r="AF4250" i="16"/>
  <c r="AF4251" i="16"/>
  <c r="AF4252" i="16"/>
  <c r="AF4253" i="16"/>
  <c r="AF4254" i="16"/>
  <c r="AF4255" i="16"/>
  <c r="AF4256" i="16"/>
  <c r="AF4257" i="16"/>
  <c r="AF4258" i="16"/>
  <c r="AF4259" i="16"/>
  <c r="AF4260" i="16"/>
  <c r="AF4261" i="16"/>
  <c r="AF4262" i="16"/>
  <c r="AF4263" i="16"/>
  <c r="AF4264" i="16"/>
  <c r="AF4265" i="16"/>
  <c r="AF4266" i="16"/>
  <c r="AF4267" i="16"/>
  <c r="AF4268" i="16"/>
  <c r="AF4269" i="16"/>
  <c r="AF4270" i="16"/>
  <c r="AF4271" i="16"/>
  <c r="AF4272" i="16"/>
  <c r="AF4273" i="16"/>
  <c r="AF4274" i="16"/>
  <c r="AF4275" i="16"/>
  <c r="AF4276" i="16"/>
  <c r="AF4277" i="16"/>
  <c r="AF4278" i="16"/>
  <c r="AF4279" i="16"/>
  <c r="AF4280" i="16"/>
  <c r="AF4281" i="16"/>
  <c r="AF4282" i="16"/>
  <c r="AF4283" i="16"/>
  <c r="AF4284" i="16"/>
  <c r="AF4285" i="16"/>
  <c r="AF4286" i="16"/>
  <c r="AF4287" i="16"/>
  <c r="AF4288" i="16"/>
  <c r="AF4289" i="16"/>
  <c r="AF4290" i="16"/>
  <c r="AF4291" i="16"/>
  <c r="AF4292" i="16"/>
  <c r="AF4293" i="16"/>
  <c r="AF4294" i="16"/>
  <c r="AF4295" i="16"/>
  <c r="AF4296" i="16"/>
  <c r="AF4297" i="16"/>
  <c r="AF4298" i="16"/>
  <c r="AF4299" i="16"/>
  <c r="AF4300" i="16"/>
  <c r="AF4301" i="16"/>
  <c r="AF4302" i="16"/>
  <c r="AF4303" i="16"/>
  <c r="AF4304" i="16"/>
  <c r="AF4305" i="16"/>
  <c r="AF4306" i="16"/>
  <c r="AF4307" i="16"/>
  <c r="AF4308" i="16"/>
  <c r="AF4309" i="16"/>
  <c r="AF4310" i="16"/>
  <c r="AF4311" i="16"/>
  <c r="AF4312" i="16"/>
  <c r="AF4313" i="16"/>
  <c r="AF4314" i="16"/>
  <c r="AF4315" i="16"/>
  <c r="AF4316" i="16"/>
  <c r="AF4317" i="16"/>
  <c r="AF4318" i="16"/>
  <c r="AF4319" i="16"/>
  <c r="AF4320" i="16"/>
  <c r="AF4321" i="16"/>
  <c r="AF4322" i="16"/>
  <c r="AF4323" i="16"/>
  <c r="AF4324" i="16"/>
  <c r="AF4325" i="16"/>
  <c r="AF4326" i="16"/>
  <c r="AF4327" i="16"/>
  <c r="AF4328" i="16"/>
  <c r="AF4329" i="16"/>
  <c r="AF4330" i="16"/>
  <c r="AF4331" i="16"/>
  <c r="AF4332" i="16"/>
  <c r="AF4333" i="16"/>
  <c r="AF4334" i="16"/>
  <c r="AF4335" i="16"/>
  <c r="AF4336" i="16"/>
  <c r="AF4337" i="16"/>
  <c r="AF4338" i="16"/>
  <c r="AF4339" i="16"/>
  <c r="AF4340" i="16"/>
  <c r="AF4341" i="16"/>
  <c r="AF4342" i="16"/>
  <c r="AF4343" i="16"/>
  <c r="AF4344" i="16"/>
  <c r="AF4345" i="16"/>
  <c r="AF4346" i="16"/>
  <c r="AF4347" i="16"/>
  <c r="AF4348" i="16"/>
  <c r="AF4349" i="16"/>
  <c r="AF4350" i="16"/>
  <c r="AF4351" i="16"/>
  <c r="AF4352" i="16"/>
  <c r="AF4353" i="16"/>
  <c r="AF4354" i="16"/>
  <c r="AF4355" i="16"/>
  <c r="AF4356" i="16"/>
  <c r="AF4357" i="16"/>
  <c r="AF4358" i="16"/>
  <c r="AF4359" i="16"/>
  <c r="AF4360" i="16"/>
  <c r="AF4361" i="16"/>
  <c r="AF4362" i="16"/>
  <c r="AF4363" i="16"/>
  <c r="AF4364" i="16"/>
  <c r="AF4365" i="16"/>
  <c r="AF4366" i="16"/>
  <c r="AF4367" i="16"/>
  <c r="AF4368" i="16"/>
  <c r="AF4369" i="16"/>
  <c r="AF4370" i="16"/>
  <c r="AF4371" i="16"/>
  <c r="AF4372" i="16"/>
  <c r="AF4373" i="16"/>
  <c r="AF4374" i="16"/>
  <c r="AF4375" i="16"/>
  <c r="AF4376" i="16"/>
  <c r="AF4377" i="16"/>
  <c r="AF4378" i="16"/>
  <c r="AF4379" i="16"/>
  <c r="AF4380" i="16"/>
  <c r="AF4381" i="16"/>
  <c r="AF4382" i="16"/>
  <c r="AF4383" i="16"/>
  <c r="AF4384" i="16"/>
  <c r="AF4385" i="16"/>
  <c r="AF4386" i="16"/>
  <c r="AF4387" i="16"/>
  <c r="AF4388" i="16"/>
  <c r="AF4389" i="16"/>
  <c r="AF4390" i="16"/>
  <c r="AF4391" i="16"/>
  <c r="AF4392" i="16"/>
  <c r="AF4393" i="16"/>
  <c r="AF4394" i="16"/>
  <c r="AF4395" i="16"/>
  <c r="AF4396" i="16"/>
  <c r="AF4397" i="16"/>
  <c r="AF4398" i="16"/>
  <c r="AF4399" i="16"/>
  <c r="AF4400" i="16"/>
  <c r="AF4401" i="16"/>
  <c r="AF4402" i="16"/>
  <c r="AF4403" i="16"/>
  <c r="AF4404" i="16"/>
  <c r="AF4405" i="16"/>
  <c r="AF4406" i="16"/>
  <c r="AF4407" i="16"/>
  <c r="AF4408" i="16"/>
  <c r="AF4409" i="16"/>
  <c r="AF4410" i="16"/>
  <c r="AF4411" i="16"/>
  <c r="AF4412" i="16"/>
  <c r="AF4413" i="16"/>
  <c r="AF4414" i="16"/>
  <c r="AF4415" i="16"/>
  <c r="AF4416" i="16"/>
  <c r="AF4417" i="16"/>
  <c r="AF4418" i="16"/>
  <c r="AF4419" i="16"/>
  <c r="AF4420" i="16"/>
  <c r="AF4421" i="16"/>
  <c r="AF4422" i="16"/>
  <c r="AF4423" i="16"/>
  <c r="AF4424" i="16"/>
  <c r="AF4425" i="16"/>
  <c r="AF4426" i="16"/>
  <c r="AF4427" i="16"/>
  <c r="AF4428" i="16"/>
  <c r="AF4429" i="16"/>
  <c r="AF4430" i="16"/>
  <c r="AF4431" i="16"/>
  <c r="AF4432" i="16"/>
  <c r="AF4433" i="16"/>
  <c r="AF4434" i="16"/>
  <c r="AF4435" i="16"/>
  <c r="AF4436" i="16"/>
  <c r="AF4437" i="16"/>
  <c r="AF4438" i="16"/>
  <c r="AF4439" i="16"/>
  <c r="AF4440" i="16"/>
  <c r="AF4441" i="16"/>
  <c r="AF4442" i="16"/>
  <c r="AF4443" i="16"/>
  <c r="AF4444" i="16"/>
  <c r="AF4445" i="16"/>
  <c r="AF4446" i="16"/>
  <c r="AF4447" i="16"/>
  <c r="AF4448" i="16"/>
  <c r="AF4449" i="16"/>
  <c r="AF4450" i="16"/>
  <c r="AF4451" i="16"/>
  <c r="AF4452" i="16"/>
  <c r="AF4453" i="16"/>
  <c r="AF4454" i="16"/>
  <c r="AF4455" i="16"/>
  <c r="AF4456" i="16"/>
  <c r="AF4457" i="16"/>
  <c r="AF4458" i="16"/>
  <c r="AF4459" i="16"/>
  <c r="AF4460" i="16"/>
  <c r="AF4461" i="16"/>
  <c r="AF4462" i="16"/>
  <c r="AF4463" i="16"/>
  <c r="AF4464" i="16"/>
  <c r="AF4465" i="16"/>
  <c r="AF4466" i="16"/>
  <c r="AF4467" i="16"/>
  <c r="AF4468" i="16"/>
  <c r="AF4469" i="16"/>
  <c r="AF4470" i="16"/>
  <c r="AF4471" i="16"/>
  <c r="AF4472" i="16"/>
  <c r="AF4473" i="16"/>
  <c r="AF4474" i="16"/>
  <c r="AF4475" i="16"/>
  <c r="AF4476" i="16"/>
  <c r="AF4477" i="16"/>
  <c r="AF4478" i="16"/>
  <c r="AF4479" i="16"/>
  <c r="AF4480" i="16"/>
  <c r="AF4481" i="16"/>
  <c r="AF4482" i="16"/>
  <c r="AF4483" i="16"/>
  <c r="AF4484" i="16"/>
  <c r="AF4485" i="16"/>
  <c r="AF4486" i="16"/>
  <c r="AF4487" i="16"/>
  <c r="AF4488" i="16"/>
  <c r="AF4489" i="16"/>
  <c r="AF4490" i="16"/>
  <c r="AF4491" i="16"/>
  <c r="AF4492" i="16"/>
  <c r="AF4493" i="16"/>
  <c r="AF4494" i="16"/>
  <c r="AF4495" i="16"/>
  <c r="AF4496" i="16"/>
  <c r="AF4497" i="16"/>
  <c r="AF4498" i="16"/>
  <c r="AF4499" i="16"/>
  <c r="AF4500" i="16"/>
  <c r="AF4501" i="16"/>
  <c r="AF4502" i="16"/>
  <c r="AF4503" i="16"/>
  <c r="AF4504" i="16"/>
  <c r="AF4505" i="16"/>
  <c r="AF4506" i="16"/>
  <c r="AF4507" i="16"/>
  <c r="AF4508" i="16"/>
  <c r="AF4509" i="16"/>
  <c r="AF4510" i="16"/>
  <c r="AF4511" i="16"/>
  <c r="AF4512" i="16"/>
  <c r="AF4513" i="16"/>
  <c r="AF4514" i="16"/>
  <c r="AF4515" i="16"/>
  <c r="AF4516" i="16"/>
  <c r="AF4517" i="16"/>
  <c r="AF4518" i="16"/>
  <c r="AF4519" i="16"/>
  <c r="AF4520" i="16"/>
  <c r="AF4521" i="16"/>
  <c r="AF4522" i="16"/>
  <c r="AF4523" i="16"/>
  <c r="AF4524" i="16"/>
  <c r="AF4525" i="16"/>
  <c r="AF4526" i="16"/>
  <c r="AF4527" i="16"/>
  <c r="AF4528" i="16"/>
  <c r="AF4529" i="16"/>
  <c r="AF4530" i="16"/>
  <c r="AF4531" i="16"/>
  <c r="AF4532" i="16"/>
  <c r="AF4533" i="16"/>
  <c r="AF4534" i="16"/>
  <c r="AF4535" i="16"/>
  <c r="AF4536" i="16"/>
  <c r="AF4537" i="16"/>
  <c r="AF4538" i="16"/>
  <c r="AF4539" i="16"/>
  <c r="AF4540" i="16"/>
  <c r="AF4541" i="16"/>
  <c r="AF4542" i="16"/>
  <c r="AF4543" i="16"/>
  <c r="AF4544" i="16"/>
  <c r="AF4545" i="16"/>
  <c r="AF4546" i="16"/>
  <c r="AF4547" i="16"/>
  <c r="AF4548" i="16"/>
  <c r="AF4549" i="16"/>
  <c r="AF4550" i="16"/>
  <c r="AF4551" i="16"/>
  <c r="AF4552" i="16"/>
  <c r="AF4553" i="16"/>
  <c r="AF4554" i="16"/>
  <c r="AF4555" i="16"/>
  <c r="AF4556" i="16"/>
  <c r="AF4557" i="16"/>
  <c r="AF4558" i="16"/>
  <c r="AF4559" i="16"/>
  <c r="AF4560" i="16"/>
  <c r="AF4561" i="16"/>
  <c r="AF4562" i="16"/>
  <c r="AF4563" i="16"/>
  <c r="AF4564" i="16"/>
  <c r="AF4565" i="16"/>
  <c r="AF4566" i="16"/>
  <c r="AF4567" i="16"/>
  <c r="AF4568" i="16"/>
  <c r="AF4569" i="16"/>
  <c r="AF4570" i="16"/>
  <c r="AF4571" i="16"/>
  <c r="AF4572" i="16"/>
  <c r="AF4573" i="16"/>
  <c r="AF4574" i="16"/>
  <c r="AF4575" i="16"/>
  <c r="AF4576" i="16"/>
  <c r="AF4577" i="16"/>
  <c r="AF4578" i="16"/>
  <c r="AF4579" i="16"/>
  <c r="AF4580" i="16"/>
  <c r="AF4581" i="16"/>
  <c r="AF4582" i="16"/>
  <c r="AF4583" i="16"/>
  <c r="AF4584" i="16"/>
  <c r="AF4585" i="16"/>
  <c r="AF4586" i="16"/>
  <c r="AF4587" i="16"/>
  <c r="AF4588" i="16"/>
  <c r="AF4589" i="16"/>
  <c r="AF4590" i="16"/>
  <c r="AF4591" i="16"/>
  <c r="AF4592" i="16"/>
  <c r="AF4593" i="16"/>
  <c r="AF4594" i="16"/>
  <c r="AF4595" i="16"/>
  <c r="AF4596" i="16"/>
  <c r="AF4597" i="16"/>
  <c r="AF4598" i="16"/>
  <c r="AF4599" i="16"/>
  <c r="AF4600" i="16"/>
  <c r="AF4601" i="16"/>
  <c r="AF4602" i="16"/>
  <c r="AF4603" i="16"/>
  <c r="AF4604" i="16"/>
  <c r="AF4605" i="16"/>
  <c r="AF4606" i="16"/>
  <c r="AF4607" i="16"/>
  <c r="AF4608" i="16"/>
  <c r="AF4609" i="16"/>
  <c r="AF4610" i="16"/>
  <c r="AF4611" i="16"/>
  <c r="AF4612" i="16"/>
  <c r="AF4613" i="16"/>
  <c r="AF4614" i="16"/>
  <c r="AF4615" i="16"/>
  <c r="AF4616" i="16"/>
  <c r="AF4617" i="16"/>
  <c r="AF4618" i="16"/>
  <c r="AF4619" i="16"/>
  <c r="AF4620" i="16"/>
  <c r="AF4621" i="16"/>
  <c r="AF4622" i="16"/>
  <c r="AF4623" i="16"/>
  <c r="AF4624" i="16"/>
  <c r="AF4625" i="16"/>
  <c r="AF4626" i="16"/>
  <c r="AF4627" i="16"/>
  <c r="AF4628" i="16"/>
  <c r="AF4629" i="16"/>
  <c r="AF4630" i="16"/>
  <c r="AF4631" i="16"/>
  <c r="AF4632" i="16"/>
  <c r="AF4633" i="16"/>
  <c r="AF4634" i="16"/>
  <c r="AF4635" i="16"/>
  <c r="AF4636" i="16"/>
  <c r="AF4637" i="16"/>
  <c r="AF4638" i="16"/>
  <c r="AF4639" i="16"/>
  <c r="AF4640" i="16"/>
  <c r="AF4641" i="16"/>
  <c r="AF4642" i="16"/>
  <c r="AF4643" i="16"/>
  <c r="AF4644" i="16"/>
  <c r="AF4645" i="16"/>
  <c r="AF4646" i="16"/>
  <c r="AF4647" i="16"/>
  <c r="AF4648" i="16"/>
  <c r="AF4649" i="16"/>
  <c r="AF4650" i="16"/>
  <c r="AF4651" i="16"/>
  <c r="AF4652" i="16"/>
  <c r="AF4653" i="16"/>
  <c r="AF4654" i="16"/>
  <c r="AF4655" i="16"/>
  <c r="AF4656" i="16"/>
  <c r="AF4657" i="16"/>
  <c r="AF4658" i="16"/>
  <c r="AF4659" i="16"/>
  <c r="AF4660" i="16"/>
  <c r="AF4661" i="16"/>
  <c r="AF4662" i="16"/>
  <c r="AF4663" i="16"/>
  <c r="AF4664" i="16"/>
  <c r="AF4665" i="16"/>
  <c r="AF4666" i="16"/>
  <c r="AF4667" i="16"/>
  <c r="AF4668" i="16"/>
  <c r="AF4669" i="16"/>
  <c r="AF4670" i="16"/>
  <c r="AF4671" i="16"/>
  <c r="AF4672" i="16"/>
  <c r="AF4673" i="16"/>
  <c r="AF4674" i="16"/>
  <c r="AF4675" i="16"/>
  <c r="AF4676" i="16"/>
  <c r="AF4677" i="16"/>
  <c r="AF4678" i="16"/>
  <c r="AF4679" i="16"/>
  <c r="AF4680" i="16"/>
  <c r="AF4681" i="16"/>
  <c r="AF4682" i="16"/>
  <c r="AF4683" i="16"/>
  <c r="AF4684" i="16"/>
  <c r="AF4685" i="16"/>
  <c r="AF4686" i="16"/>
  <c r="AF4687" i="16"/>
  <c r="AF4688" i="16"/>
  <c r="AF4689" i="16"/>
  <c r="AF4690" i="16"/>
  <c r="AF4691" i="16"/>
  <c r="AF4692" i="16"/>
  <c r="AF4693" i="16"/>
  <c r="AF4694" i="16"/>
  <c r="AF4695" i="16"/>
  <c r="AF4696" i="16"/>
  <c r="AF4697" i="16"/>
  <c r="AF4698" i="16"/>
  <c r="AF4699" i="16"/>
  <c r="AF4700" i="16"/>
  <c r="AF4701" i="16"/>
  <c r="AF4702" i="16"/>
  <c r="AF4703" i="16"/>
  <c r="AF4704" i="16"/>
  <c r="AF4705" i="16"/>
  <c r="AF4706" i="16"/>
  <c r="AF4707" i="16"/>
  <c r="AF4708" i="16"/>
  <c r="AF4709" i="16"/>
  <c r="AF4710" i="16"/>
  <c r="AF4711" i="16"/>
  <c r="AF4712" i="16"/>
  <c r="AF4713" i="16"/>
  <c r="AF4714" i="16"/>
  <c r="AF4715" i="16"/>
  <c r="AF4716" i="16"/>
  <c r="AF4717" i="16"/>
  <c r="AF4718" i="16"/>
  <c r="AF4719" i="16"/>
  <c r="AF4720" i="16"/>
  <c r="AF4721" i="16"/>
  <c r="AF4722" i="16"/>
  <c r="AF4723" i="16"/>
  <c r="AF4724" i="16"/>
  <c r="AF4725" i="16"/>
  <c r="AF4726" i="16"/>
  <c r="AF4727" i="16"/>
  <c r="AF4728" i="16"/>
  <c r="AF4729" i="16"/>
  <c r="AF4730" i="16"/>
  <c r="AF4731" i="16"/>
  <c r="AF4732" i="16"/>
  <c r="AF4733" i="16"/>
  <c r="AF4734" i="16"/>
  <c r="AF4735" i="16"/>
  <c r="AF4736" i="16"/>
  <c r="AF4737" i="16"/>
  <c r="AF4738" i="16"/>
  <c r="AF4739" i="16"/>
  <c r="AF4740" i="16"/>
  <c r="AF4741" i="16"/>
  <c r="AF4742" i="16"/>
  <c r="AF4743" i="16"/>
  <c r="AF4744" i="16"/>
  <c r="AF4745" i="16"/>
  <c r="AF4746" i="16"/>
  <c r="AF4747" i="16"/>
  <c r="AF4748" i="16"/>
  <c r="AF4749" i="16"/>
  <c r="AF4750" i="16"/>
  <c r="AF4751" i="16"/>
  <c r="AF4752" i="16"/>
  <c r="AF4753" i="16"/>
  <c r="AF4754" i="16"/>
  <c r="AF4755" i="16"/>
  <c r="AF4756" i="16"/>
  <c r="AF4757" i="16"/>
  <c r="AF4758" i="16"/>
  <c r="AF4759" i="16"/>
  <c r="AF4760" i="16"/>
  <c r="AF4761" i="16"/>
  <c r="AF4762" i="16"/>
  <c r="AF4763" i="16"/>
  <c r="AF4764" i="16"/>
  <c r="AF4765" i="16"/>
  <c r="AF4766" i="16"/>
  <c r="AF4767" i="16"/>
  <c r="AF4768" i="16"/>
  <c r="AF4769" i="16"/>
  <c r="AF4770" i="16"/>
  <c r="AF4771" i="16"/>
  <c r="AF4772" i="16"/>
  <c r="AF4773" i="16"/>
  <c r="AF4774" i="16"/>
  <c r="AF4775" i="16"/>
  <c r="AF4776" i="16"/>
  <c r="AF4777" i="16"/>
  <c r="AF4778" i="16"/>
  <c r="AF4779" i="16"/>
  <c r="AF4780" i="16"/>
  <c r="AF4781" i="16"/>
  <c r="AF4782" i="16"/>
  <c r="AF4783" i="16"/>
  <c r="AF4784" i="16"/>
  <c r="AF4785" i="16"/>
  <c r="AF4786" i="16"/>
  <c r="AF4787" i="16"/>
  <c r="AF4788" i="16"/>
  <c r="AF4789" i="16"/>
  <c r="AF4790" i="16"/>
  <c r="AF4791" i="16"/>
  <c r="AF4792" i="16"/>
  <c r="AF4793" i="16"/>
  <c r="AF4794" i="16"/>
  <c r="AF4795" i="16"/>
  <c r="AF4796" i="16"/>
  <c r="AF4797" i="16"/>
  <c r="AF4798" i="16"/>
  <c r="AF4799" i="16"/>
  <c r="AF4800" i="16"/>
  <c r="AF4801" i="16"/>
  <c r="AF4802" i="16"/>
  <c r="AF4803" i="16"/>
  <c r="AF4804" i="16"/>
  <c r="AF4805" i="16"/>
  <c r="AF4806" i="16"/>
  <c r="AF4807" i="16"/>
  <c r="AF4808" i="16"/>
  <c r="AF4809" i="16"/>
  <c r="AF4810" i="16"/>
  <c r="AF4811" i="16"/>
  <c r="AF4812" i="16"/>
  <c r="AF4813" i="16"/>
  <c r="AF4814" i="16"/>
  <c r="AF4815" i="16"/>
  <c r="AF4816" i="16"/>
  <c r="AF4817" i="16"/>
  <c r="AF4818" i="16"/>
  <c r="AF4819" i="16"/>
  <c r="AF4820" i="16"/>
  <c r="AF4821" i="16"/>
  <c r="AF4822" i="16"/>
  <c r="AF4823" i="16"/>
  <c r="AF4824" i="16"/>
  <c r="AF4825" i="16"/>
  <c r="AF4826" i="16"/>
  <c r="AF4827" i="16"/>
  <c r="AF4828" i="16"/>
  <c r="AF4829" i="16"/>
  <c r="AF4830" i="16"/>
  <c r="AF4831" i="16"/>
  <c r="AF4832" i="16"/>
  <c r="AF4833" i="16"/>
  <c r="AF4834" i="16"/>
  <c r="AF4835" i="16"/>
  <c r="AF4836" i="16"/>
  <c r="AF4837" i="16"/>
  <c r="AF4838" i="16"/>
  <c r="AF4839" i="16"/>
  <c r="AF4840" i="16"/>
  <c r="AF4841" i="16"/>
  <c r="AF4842" i="16"/>
  <c r="AF4843" i="16"/>
  <c r="AF4844" i="16"/>
  <c r="AF4845" i="16"/>
  <c r="AF4846" i="16"/>
  <c r="AF4847" i="16"/>
  <c r="AF4848" i="16"/>
  <c r="AF4849" i="16"/>
  <c r="AF4850" i="16"/>
  <c r="AF4851" i="16"/>
  <c r="AF4852" i="16"/>
  <c r="AF4853" i="16"/>
  <c r="AF4854" i="16"/>
  <c r="AF4855" i="16"/>
  <c r="AF4856" i="16"/>
  <c r="AF4857" i="16"/>
  <c r="AF4858" i="16"/>
  <c r="AF4859" i="16"/>
  <c r="AF4860" i="16"/>
  <c r="AF4861" i="16"/>
  <c r="AF4862" i="16"/>
  <c r="AF4863" i="16"/>
  <c r="AF4864" i="16"/>
  <c r="AF4865" i="16"/>
  <c r="AF4866" i="16"/>
  <c r="AF4867" i="16"/>
  <c r="AF4868" i="16"/>
  <c r="AF4869" i="16"/>
  <c r="AF4870" i="16"/>
  <c r="AF4871" i="16"/>
  <c r="AF4872" i="16"/>
  <c r="AF4873" i="16"/>
  <c r="AF4874" i="16"/>
  <c r="AF4875" i="16"/>
  <c r="AF4876" i="16"/>
  <c r="AF4877" i="16"/>
  <c r="AF4878" i="16"/>
  <c r="AF4879" i="16"/>
  <c r="AF4880" i="16"/>
  <c r="AF4881" i="16"/>
  <c r="AF4882" i="16"/>
  <c r="AF4883" i="16"/>
  <c r="AF4884" i="16"/>
  <c r="AF4885" i="16"/>
  <c r="AF4886" i="16"/>
  <c r="AF4887" i="16"/>
  <c r="AF4888" i="16"/>
  <c r="AF4889" i="16"/>
  <c r="AF4890" i="16"/>
  <c r="AF4891" i="16"/>
  <c r="AF4892" i="16"/>
  <c r="AF4893" i="16"/>
  <c r="AF4894" i="16"/>
  <c r="AF4895" i="16"/>
  <c r="AF4896" i="16"/>
  <c r="AF4897" i="16"/>
  <c r="AF4898" i="16"/>
  <c r="AF4899" i="16"/>
  <c r="AF4900" i="16"/>
  <c r="AF4901" i="16"/>
  <c r="AF4902" i="16"/>
  <c r="AF4903" i="16"/>
  <c r="AF4904" i="16"/>
  <c r="AF4905" i="16"/>
  <c r="AF4906" i="16"/>
  <c r="AF4907" i="16"/>
  <c r="AF4908" i="16"/>
  <c r="AF4909" i="16"/>
  <c r="AF4910" i="16"/>
  <c r="AF4911" i="16"/>
  <c r="AF4912" i="16"/>
  <c r="AF4913" i="16"/>
  <c r="AF4914" i="16"/>
  <c r="AF4915" i="16"/>
  <c r="AF4916" i="16"/>
  <c r="AF4917" i="16"/>
  <c r="AF4918" i="16"/>
  <c r="AF4919" i="16"/>
  <c r="AF4920" i="16"/>
  <c r="AF4921" i="16"/>
  <c r="AF4922" i="16"/>
  <c r="AF4923" i="16"/>
  <c r="AF4924" i="16"/>
  <c r="AF4925" i="16"/>
  <c r="AF4926" i="16"/>
  <c r="AF4927" i="16"/>
  <c r="AF4928" i="16"/>
  <c r="AF4929" i="16"/>
  <c r="AF4930" i="16"/>
  <c r="AF4931" i="16"/>
  <c r="AF4932" i="16"/>
  <c r="AF4933" i="16"/>
  <c r="AF4934" i="16"/>
  <c r="AF4935" i="16"/>
  <c r="AF4936" i="16"/>
  <c r="AF4937" i="16"/>
  <c r="AF4938" i="16"/>
  <c r="AF4939" i="16"/>
  <c r="AF4940" i="16"/>
  <c r="AF4941" i="16"/>
  <c r="AF4942" i="16"/>
  <c r="AF4943" i="16"/>
  <c r="AF4944" i="16"/>
  <c r="AF4945" i="16"/>
  <c r="AF4946" i="16"/>
  <c r="AF4947" i="16"/>
  <c r="AF4948" i="16"/>
  <c r="AF4949" i="16"/>
  <c r="AF4950" i="16"/>
  <c r="AF4951" i="16"/>
  <c r="AF4952" i="16"/>
  <c r="AF4953" i="16"/>
  <c r="AF4954" i="16"/>
  <c r="AF4955" i="16"/>
  <c r="AF4956" i="16"/>
  <c r="AF4957" i="16"/>
  <c r="AF4958" i="16"/>
  <c r="AF4959" i="16"/>
  <c r="AF4960" i="16"/>
  <c r="AF4961" i="16"/>
  <c r="AF4962" i="16"/>
  <c r="AF4963" i="16"/>
  <c r="AF4964" i="16"/>
  <c r="AF4965" i="16"/>
  <c r="AF4966" i="16"/>
  <c r="AF4967" i="16"/>
  <c r="AF4968" i="16"/>
  <c r="AF4969" i="16"/>
  <c r="AF4970" i="16"/>
  <c r="AF4971" i="16"/>
  <c r="AF4972" i="16"/>
  <c r="AF4973" i="16"/>
  <c r="AF4974" i="16"/>
  <c r="AF4975" i="16"/>
  <c r="AF4976" i="16"/>
  <c r="AF4977" i="16"/>
  <c r="AF4978" i="16"/>
  <c r="AF4979" i="16"/>
  <c r="AF4980" i="16"/>
  <c r="AF4981" i="16"/>
  <c r="AF4982" i="16"/>
  <c r="AF4983" i="16"/>
  <c r="AF4984" i="16"/>
  <c r="AF4985" i="16"/>
  <c r="AF4986" i="16"/>
  <c r="AF4987" i="16"/>
  <c r="AF4988" i="16"/>
  <c r="AF4989" i="16"/>
  <c r="AF4990" i="16"/>
  <c r="AF4991" i="16"/>
  <c r="AF4992" i="16"/>
  <c r="AF4993" i="16"/>
  <c r="AF4994" i="16"/>
  <c r="AF4995" i="16"/>
  <c r="AF4996" i="16"/>
  <c r="AF4997" i="16"/>
  <c r="AF4998" i="16"/>
  <c r="AF4999" i="16"/>
  <c r="AF5000" i="16"/>
  <c r="AF5001" i="16"/>
  <c r="AF5002" i="16"/>
  <c r="AF5003" i="16"/>
  <c r="AF5004" i="16"/>
  <c r="AF5005" i="16"/>
  <c r="AF5006" i="16"/>
  <c r="AF5007" i="16"/>
  <c r="AF5008" i="16"/>
  <c r="AF5009" i="16"/>
  <c r="AF5010" i="16"/>
  <c r="AF5011" i="16"/>
  <c r="AF5012" i="16"/>
  <c r="AF5013" i="16"/>
  <c r="AF5014" i="16"/>
  <c r="AF5015" i="16"/>
  <c r="AF5016" i="16"/>
  <c r="AF5017" i="16"/>
  <c r="AF5018" i="16"/>
  <c r="AF5019" i="16"/>
  <c r="AF5020" i="16"/>
  <c r="AF5021" i="16"/>
  <c r="AF5022" i="16"/>
  <c r="AF5023" i="16"/>
  <c r="AF5024" i="16"/>
  <c r="AF5025" i="16"/>
  <c r="AF5026" i="16"/>
  <c r="AF5027" i="16"/>
  <c r="AF5028" i="16"/>
  <c r="AF5029" i="16"/>
  <c r="AF5030" i="16"/>
  <c r="AF5031" i="16"/>
  <c r="AF5032" i="16"/>
  <c r="AF5033" i="16"/>
  <c r="AF5034" i="16"/>
  <c r="AF5035" i="16"/>
  <c r="AF5036" i="16"/>
  <c r="AF5037" i="16"/>
  <c r="AF5038" i="16"/>
  <c r="AF5039" i="16"/>
  <c r="AF5040" i="16"/>
  <c r="AF5041" i="16"/>
  <c r="AF5042" i="16"/>
  <c r="AF5043" i="16"/>
  <c r="AF5044" i="16"/>
  <c r="AF5045" i="16"/>
  <c r="AF5046" i="16"/>
  <c r="AF5047" i="16"/>
  <c r="AF5048" i="16"/>
  <c r="AF5049" i="16"/>
  <c r="AF5050" i="16"/>
  <c r="AF5051" i="16"/>
  <c r="AF5052" i="16"/>
  <c r="AF5053" i="16"/>
  <c r="AF5054" i="16"/>
  <c r="AF5055" i="16"/>
  <c r="AF5056" i="16"/>
  <c r="AF5057" i="16"/>
  <c r="AF5058" i="16"/>
  <c r="AF5059" i="16"/>
  <c r="AF5060" i="16"/>
  <c r="AF5061" i="16"/>
  <c r="AF5062" i="16"/>
  <c r="AF5063" i="16"/>
  <c r="AF5064" i="16"/>
  <c r="AF5065" i="16"/>
  <c r="AF5066" i="16"/>
  <c r="AF5067" i="16"/>
  <c r="AF5068" i="16"/>
  <c r="AF5069" i="16"/>
  <c r="AF5070" i="16"/>
  <c r="AF5071" i="16"/>
  <c r="AF5072" i="16"/>
  <c r="AF5073" i="16"/>
  <c r="AF5074" i="16"/>
  <c r="AF5075" i="16"/>
  <c r="AF5076" i="16"/>
  <c r="AF5077" i="16"/>
  <c r="AF5078" i="16"/>
  <c r="AF5079" i="16"/>
  <c r="AF5080" i="16"/>
  <c r="AF5081" i="16"/>
  <c r="AF5082" i="16"/>
  <c r="AF5083" i="16"/>
  <c r="AF5084" i="16"/>
  <c r="AF5085" i="16"/>
  <c r="AF5086" i="16"/>
  <c r="AF5087" i="16"/>
  <c r="AF5088" i="16"/>
  <c r="AF5089" i="16"/>
  <c r="AF5090" i="16"/>
  <c r="AF5091" i="16"/>
  <c r="AF5092" i="16"/>
  <c r="AF5093" i="16"/>
  <c r="AF5094" i="16"/>
  <c r="AF5095" i="16"/>
  <c r="AF5096" i="16"/>
  <c r="AF5097" i="16"/>
  <c r="AF5098" i="16"/>
  <c r="AF5099" i="16"/>
  <c r="AF5100" i="16"/>
  <c r="AF5101" i="16"/>
  <c r="AF5102" i="16"/>
  <c r="AF5103" i="16"/>
  <c r="AF5104" i="16"/>
  <c r="AF5105" i="16"/>
  <c r="AF5106" i="16"/>
  <c r="AF5107" i="16"/>
  <c r="AF5108" i="16"/>
  <c r="AF5109" i="16"/>
  <c r="AF5110" i="16"/>
  <c r="AF5111" i="16"/>
  <c r="AF5112" i="16"/>
  <c r="AF5113" i="16"/>
  <c r="AF5114" i="16"/>
  <c r="AF5115" i="16"/>
  <c r="AF5116" i="16"/>
  <c r="AF5117" i="16"/>
  <c r="AF5118" i="16"/>
  <c r="AF5119" i="16"/>
  <c r="AF5120" i="16"/>
  <c r="AF5121" i="16"/>
  <c r="AF5122" i="16"/>
  <c r="AF5123" i="16"/>
  <c r="AF5124" i="16"/>
  <c r="AF5125" i="16"/>
  <c r="AF5126" i="16"/>
  <c r="AF5127" i="16"/>
  <c r="AF5128" i="16"/>
  <c r="AF5129" i="16"/>
  <c r="AF5130" i="16"/>
  <c r="AF5131" i="16"/>
  <c r="AF5132" i="16"/>
  <c r="AF5133" i="16"/>
  <c r="AF5134" i="16"/>
  <c r="AF5135" i="16"/>
  <c r="AF5136" i="16"/>
  <c r="AF5137" i="16"/>
  <c r="AF5138" i="16"/>
  <c r="AF5139" i="16"/>
  <c r="AF5140" i="16"/>
  <c r="AF5141" i="16"/>
  <c r="AF5142" i="16"/>
  <c r="AF5143" i="16"/>
  <c r="AF5144" i="16"/>
  <c r="AF5145" i="16"/>
  <c r="AF5146" i="16"/>
  <c r="AF5147" i="16"/>
  <c r="AF5148" i="16"/>
  <c r="AF5149" i="16"/>
  <c r="AF5150" i="16"/>
  <c r="AF5151" i="16"/>
  <c r="AF5152" i="16"/>
  <c r="AF5153" i="16"/>
  <c r="AF5154" i="16"/>
  <c r="AF5155" i="16"/>
  <c r="AF5156" i="16"/>
  <c r="AF5157" i="16"/>
  <c r="AF5158" i="16"/>
  <c r="AF5159" i="16"/>
  <c r="AF5160" i="16"/>
  <c r="AF5161" i="16"/>
  <c r="AF5162" i="16"/>
  <c r="AF5163" i="16"/>
  <c r="AF5164" i="16"/>
  <c r="AF5165" i="16"/>
  <c r="AF5166" i="16"/>
  <c r="AF5167" i="16"/>
  <c r="AF5168" i="16"/>
  <c r="AF5169" i="16"/>
  <c r="AF5170" i="16"/>
  <c r="AF5171" i="16"/>
  <c r="AF5172" i="16"/>
  <c r="AF5173" i="16"/>
  <c r="AF5174" i="16"/>
  <c r="AF5175" i="16"/>
  <c r="AF5176" i="16"/>
  <c r="AF5177" i="16"/>
  <c r="AF5178" i="16"/>
  <c r="AF5179" i="16"/>
  <c r="AF5180" i="16"/>
  <c r="AF5181" i="16"/>
  <c r="AF5182" i="16"/>
  <c r="AF5183" i="16"/>
  <c r="AF5184" i="16"/>
  <c r="AF5185" i="16"/>
  <c r="AF5186" i="16"/>
  <c r="AF5187" i="16"/>
  <c r="AF5188" i="16"/>
  <c r="AF5189" i="16"/>
  <c r="AF5190" i="16"/>
  <c r="AF5191" i="16"/>
  <c r="AF5192" i="16"/>
  <c r="AF5193" i="16"/>
  <c r="AF5194" i="16"/>
  <c r="AF5195" i="16"/>
  <c r="AF5196" i="16"/>
  <c r="AF5197" i="16"/>
  <c r="AF5198" i="16"/>
  <c r="AF5199" i="16"/>
  <c r="AF5200" i="16"/>
  <c r="AF5201" i="16"/>
  <c r="AF5202" i="16"/>
  <c r="AF5203" i="16"/>
  <c r="AF5204" i="16"/>
  <c r="AF5205" i="16"/>
  <c r="AF5206" i="16"/>
  <c r="AF5207" i="16"/>
  <c r="AF5208" i="16"/>
  <c r="AF5209" i="16"/>
  <c r="AF5210" i="16"/>
  <c r="AF5211" i="16"/>
  <c r="AF5212" i="16"/>
  <c r="AF5213" i="16"/>
  <c r="AF5214" i="16"/>
  <c r="AF5215" i="16"/>
  <c r="AF5216" i="16"/>
  <c r="AF5217" i="16"/>
  <c r="AF5218" i="16"/>
  <c r="AF5219" i="16"/>
  <c r="AF5220" i="16"/>
  <c r="AF5221" i="16"/>
  <c r="AF5222" i="16"/>
  <c r="AF5223" i="16"/>
  <c r="AF5224" i="16"/>
  <c r="AF5225" i="16"/>
  <c r="AF5226" i="16"/>
  <c r="AF5227" i="16"/>
  <c r="AF5228" i="16"/>
  <c r="AF5229" i="16"/>
  <c r="AF5230" i="16"/>
  <c r="AF5231" i="16"/>
  <c r="AF5232" i="16"/>
  <c r="AF5233" i="16"/>
  <c r="AF5234" i="16"/>
  <c r="AF5235" i="16"/>
  <c r="AF5236" i="16"/>
  <c r="AF5237" i="16"/>
  <c r="AF5238" i="16"/>
  <c r="AF5239" i="16"/>
  <c r="AF5240" i="16"/>
  <c r="AF5241" i="16"/>
  <c r="AF5242" i="16"/>
  <c r="AF5243" i="16"/>
  <c r="AF5244" i="16"/>
  <c r="AF5245" i="16"/>
  <c r="AF5246" i="16"/>
  <c r="AF5247" i="16"/>
  <c r="AF5248" i="16"/>
  <c r="AF5249" i="16"/>
  <c r="AF5250" i="16"/>
  <c r="AF5251" i="16"/>
  <c r="AF5252" i="16"/>
  <c r="AF5253" i="16"/>
  <c r="AF5254" i="16"/>
  <c r="AF5255" i="16"/>
  <c r="AF5256" i="16"/>
  <c r="AF5257" i="16"/>
  <c r="AF5258" i="16"/>
  <c r="AF5259" i="16"/>
  <c r="AF5260" i="16"/>
  <c r="AF5261" i="16"/>
  <c r="AF5262" i="16"/>
  <c r="AF5263" i="16"/>
  <c r="AF5264" i="16"/>
  <c r="AF5265" i="16"/>
  <c r="AF5266" i="16"/>
  <c r="AF5267" i="16"/>
  <c r="AF5268" i="16"/>
  <c r="AF5269" i="16"/>
  <c r="AF5270" i="16"/>
  <c r="AF5271" i="16"/>
  <c r="AF5272" i="16"/>
  <c r="AF5273" i="16"/>
  <c r="AF5274" i="16"/>
  <c r="AF5275" i="16"/>
  <c r="AF5276" i="16"/>
  <c r="AF5277" i="16"/>
  <c r="AF5278" i="16"/>
  <c r="AF5279" i="16"/>
  <c r="AF5280" i="16"/>
  <c r="AF5281" i="16"/>
  <c r="AF5282" i="16"/>
  <c r="AF5283" i="16"/>
  <c r="AF5284" i="16"/>
  <c r="AF5285" i="16"/>
  <c r="AF5286" i="16"/>
  <c r="AF5287" i="16"/>
  <c r="AF5288" i="16"/>
  <c r="AF5289" i="16"/>
  <c r="AF5290" i="16"/>
  <c r="AF5291" i="16"/>
  <c r="AF5292" i="16"/>
  <c r="AF5293" i="16"/>
  <c r="AF5294" i="16"/>
  <c r="AF5295" i="16"/>
  <c r="AF5296" i="16"/>
  <c r="AF5297" i="16"/>
  <c r="AF5298" i="16"/>
  <c r="AF5299" i="16"/>
  <c r="AF5300" i="16"/>
  <c r="AF5301" i="16"/>
  <c r="AF5302" i="16"/>
  <c r="AF5303" i="16"/>
  <c r="AF5304" i="16"/>
  <c r="AF5305" i="16"/>
  <c r="AF5306" i="16"/>
  <c r="AF5307" i="16"/>
  <c r="AF5308" i="16"/>
  <c r="AF5309" i="16"/>
  <c r="AF5310" i="16"/>
  <c r="AF5311" i="16"/>
  <c r="AF5312" i="16"/>
  <c r="AF5313" i="16"/>
  <c r="AF5314" i="16"/>
  <c r="AF5315" i="16"/>
  <c r="AF5316" i="16"/>
  <c r="AF5317" i="16"/>
  <c r="AF5318" i="16"/>
  <c r="AF5319" i="16"/>
  <c r="AF5320" i="16"/>
  <c r="AF5321" i="16"/>
  <c r="AF5322" i="16"/>
  <c r="AF5323" i="16"/>
  <c r="AF5324" i="16"/>
  <c r="AF5325" i="16"/>
  <c r="AF5326" i="16"/>
  <c r="AF5327" i="16"/>
  <c r="AF5328" i="16"/>
  <c r="AF5329" i="16"/>
  <c r="AF5330" i="16"/>
  <c r="AF5331" i="16"/>
  <c r="AF5332" i="16"/>
  <c r="AF5333" i="16"/>
  <c r="AF5334" i="16"/>
  <c r="AF5335" i="16"/>
  <c r="AF5336" i="16"/>
  <c r="AF5337" i="16"/>
  <c r="AF5338" i="16"/>
  <c r="AF5339" i="16"/>
  <c r="AF5340" i="16"/>
  <c r="AF5341" i="16"/>
  <c r="AF5342" i="16"/>
  <c r="AF5343" i="16"/>
  <c r="AF5344" i="16"/>
  <c r="AF5345" i="16"/>
  <c r="AF5346" i="16"/>
  <c r="AF5347" i="16"/>
  <c r="AF5348" i="16"/>
  <c r="AF5349" i="16"/>
  <c r="AF5350" i="16"/>
  <c r="AF5351" i="16"/>
  <c r="AF5352" i="16"/>
  <c r="AF5353" i="16"/>
  <c r="AF5354" i="16"/>
  <c r="AF5355" i="16"/>
  <c r="AF5356" i="16"/>
  <c r="AF5357" i="16"/>
  <c r="AF5358" i="16"/>
  <c r="AF5359" i="16"/>
  <c r="AF5360" i="16"/>
  <c r="AF5361" i="16"/>
  <c r="AF5362" i="16"/>
  <c r="AF5363" i="16"/>
  <c r="AF5364" i="16"/>
  <c r="AF5365" i="16"/>
  <c r="AF5366" i="16"/>
  <c r="AF5367" i="16"/>
  <c r="AF5368" i="16"/>
  <c r="AF5369" i="16"/>
  <c r="AF5370" i="16"/>
  <c r="AF5371" i="16"/>
  <c r="AF5372" i="16"/>
  <c r="AF5373" i="16"/>
  <c r="AF5374" i="16"/>
  <c r="AF5375" i="16"/>
  <c r="AF5376" i="16"/>
  <c r="AF5377" i="16"/>
  <c r="AF5378" i="16"/>
  <c r="AF5379" i="16"/>
  <c r="AF5380" i="16"/>
  <c r="AF5381" i="16"/>
  <c r="AF5382" i="16"/>
  <c r="AF5383" i="16"/>
  <c r="AF5384" i="16"/>
  <c r="AF5385" i="16"/>
  <c r="AF5386" i="16"/>
  <c r="AF5387" i="16"/>
  <c r="AF5388" i="16"/>
  <c r="AF5389" i="16"/>
  <c r="AF5390" i="16"/>
  <c r="AF5391" i="16"/>
  <c r="AF5392" i="16"/>
  <c r="AF5393" i="16"/>
  <c r="AF5394" i="16"/>
  <c r="AF5395" i="16"/>
  <c r="AF5396" i="16"/>
  <c r="AF5397" i="16"/>
  <c r="AF5398" i="16"/>
  <c r="AF5399" i="16"/>
  <c r="AF5400" i="16"/>
  <c r="AF5401" i="16"/>
  <c r="AF5402" i="16"/>
  <c r="AF5403" i="16"/>
  <c r="AF5404" i="16"/>
  <c r="AF5405" i="16"/>
  <c r="AF5406" i="16"/>
  <c r="AF5407" i="16"/>
  <c r="AF5408" i="16"/>
  <c r="AF5409" i="16"/>
  <c r="AF5410" i="16"/>
  <c r="AF5411" i="16"/>
  <c r="AF5412" i="16"/>
  <c r="AF5413" i="16"/>
  <c r="AF5414" i="16"/>
  <c r="AF5415" i="16"/>
  <c r="AF5416" i="16"/>
  <c r="AF5417" i="16"/>
  <c r="AF5418" i="16"/>
  <c r="AF5419" i="16"/>
  <c r="AF5420" i="16"/>
  <c r="AF5421" i="16"/>
  <c r="AF5422" i="16"/>
  <c r="AF5423" i="16"/>
  <c r="AF5424" i="16"/>
  <c r="AF5425" i="16"/>
  <c r="AF5426" i="16"/>
  <c r="AF5427" i="16"/>
  <c r="AF5428" i="16"/>
  <c r="AF5429" i="16"/>
  <c r="AF5430" i="16"/>
  <c r="AF5431" i="16"/>
  <c r="AF5432" i="16"/>
  <c r="AF5433" i="16"/>
  <c r="AF5434" i="16"/>
  <c r="AF5435" i="16"/>
  <c r="AF5436" i="16"/>
  <c r="AF5437" i="16"/>
  <c r="AF5438" i="16"/>
  <c r="AF5439" i="16"/>
  <c r="AF5440" i="16"/>
  <c r="AF5441" i="16"/>
  <c r="AF5442" i="16"/>
  <c r="AF5443" i="16"/>
  <c r="AF5444" i="16"/>
  <c r="AF5445" i="16"/>
  <c r="AF5446" i="16"/>
  <c r="AF5447" i="16"/>
  <c r="AF5448" i="16"/>
  <c r="AF5449" i="16"/>
  <c r="AF5450" i="16"/>
  <c r="AF5451" i="16"/>
  <c r="AF5452" i="16"/>
  <c r="AF5453" i="16"/>
  <c r="AF5454" i="16"/>
  <c r="AF5455" i="16"/>
  <c r="AF5456" i="16"/>
  <c r="AF5457" i="16"/>
  <c r="AF5458" i="16"/>
  <c r="AF5459" i="16"/>
  <c r="AF5460" i="16"/>
  <c r="AF5461" i="16"/>
  <c r="AF5462" i="16"/>
  <c r="AF5463" i="16"/>
  <c r="AF5464" i="16"/>
  <c r="AF5465" i="16"/>
  <c r="AF5466" i="16"/>
  <c r="AF5467" i="16"/>
  <c r="AF5468" i="16"/>
  <c r="AF5469" i="16"/>
  <c r="AF5470" i="16"/>
  <c r="AF5471" i="16"/>
  <c r="AF5472" i="16"/>
  <c r="AF5473" i="16"/>
  <c r="AF5474" i="16"/>
  <c r="AF5475" i="16"/>
  <c r="AF5476" i="16"/>
  <c r="AF5477" i="16"/>
  <c r="AF5478" i="16"/>
  <c r="AF5479" i="16"/>
  <c r="AF5480" i="16"/>
  <c r="AF5481" i="16"/>
  <c r="AF5482" i="16"/>
  <c r="AF5483" i="16"/>
  <c r="AF5484" i="16"/>
  <c r="AF5485" i="16"/>
  <c r="AF5486" i="16"/>
  <c r="AF5487" i="16"/>
  <c r="AF5488" i="16"/>
  <c r="AF5489" i="16"/>
  <c r="AF5490" i="16"/>
  <c r="AF5491" i="16"/>
  <c r="AF5492" i="16"/>
  <c r="AF5493" i="16"/>
  <c r="AF5494" i="16"/>
  <c r="AF5495" i="16"/>
  <c r="AF5496" i="16"/>
  <c r="AF5497" i="16"/>
  <c r="AF5498" i="16"/>
  <c r="AF5499" i="16"/>
  <c r="AF5500" i="16"/>
  <c r="AF5501" i="16"/>
  <c r="AF5502" i="16"/>
  <c r="AF5503" i="16"/>
  <c r="AF5504" i="16"/>
  <c r="AF5505" i="16"/>
  <c r="AF5506" i="16"/>
  <c r="AF5507" i="16"/>
  <c r="AF5508" i="16"/>
  <c r="AF5509" i="16"/>
  <c r="AF5510" i="16"/>
  <c r="AF5511" i="16"/>
  <c r="AF5512" i="16"/>
  <c r="AF5513" i="16"/>
  <c r="AF5514" i="16"/>
  <c r="AF5515" i="16"/>
  <c r="AF5516" i="16"/>
  <c r="AF5517" i="16"/>
  <c r="AF5518" i="16"/>
  <c r="AF5519" i="16"/>
  <c r="AF5520" i="16"/>
  <c r="AF5521" i="16"/>
  <c r="AF5522" i="16"/>
  <c r="AF5523" i="16"/>
  <c r="AF5524" i="16"/>
  <c r="AF5525" i="16"/>
  <c r="AF5526" i="16"/>
  <c r="AF5527" i="16"/>
  <c r="AF5528" i="16"/>
  <c r="AF5529" i="16"/>
  <c r="AF5530" i="16"/>
  <c r="AF5531" i="16"/>
  <c r="AF5532" i="16"/>
  <c r="AF5533" i="16"/>
  <c r="AF5534" i="16"/>
  <c r="AF5535" i="16"/>
  <c r="AF5536" i="16"/>
  <c r="AF5537" i="16"/>
  <c r="AF5538" i="16"/>
  <c r="AF5539" i="16"/>
  <c r="AF5540" i="16"/>
  <c r="AF5541" i="16"/>
  <c r="AF5542" i="16"/>
  <c r="AF5543" i="16"/>
  <c r="AF5544" i="16"/>
  <c r="AF5545" i="16"/>
  <c r="AF5546" i="16"/>
  <c r="AF5547" i="16"/>
  <c r="AF5548" i="16"/>
  <c r="AF5549" i="16"/>
  <c r="AF5550" i="16"/>
  <c r="AF5551" i="16"/>
  <c r="AF5552" i="16"/>
  <c r="AF5553" i="16"/>
  <c r="AF5554" i="16"/>
  <c r="AF5555" i="16"/>
  <c r="AF5556" i="16"/>
  <c r="AF5557" i="16"/>
  <c r="AF5558" i="16"/>
  <c r="AF5559" i="16"/>
  <c r="AF5560" i="16"/>
  <c r="AF5561" i="16"/>
  <c r="AF5562" i="16"/>
  <c r="AF5563" i="16"/>
  <c r="AF5564" i="16"/>
  <c r="AF5565" i="16"/>
  <c r="AF5566" i="16"/>
  <c r="AF5567" i="16"/>
  <c r="AF5568" i="16"/>
  <c r="AF5569" i="16"/>
  <c r="AF5570" i="16"/>
  <c r="AF5571" i="16"/>
  <c r="AF5572" i="16"/>
  <c r="AF5573" i="16"/>
  <c r="AF5574" i="16"/>
  <c r="AF5575" i="16"/>
  <c r="AF5576" i="16"/>
  <c r="AF5577" i="16"/>
  <c r="AF5578" i="16"/>
  <c r="AF5579" i="16"/>
  <c r="AF5580" i="16"/>
  <c r="AF5581" i="16"/>
  <c r="AF5582" i="16"/>
  <c r="AF5583" i="16"/>
  <c r="AF5584" i="16"/>
  <c r="AF5585" i="16"/>
  <c r="AF5586" i="16"/>
  <c r="AF5587" i="16"/>
  <c r="AF5588" i="16"/>
  <c r="AF5589" i="16"/>
  <c r="AF5590" i="16"/>
  <c r="AF5591" i="16"/>
  <c r="AF5592" i="16"/>
  <c r="AF5593" i="16"/>
  <c r="AF5594" i="16"/>
  <c r="AF5595" i="16"/>
  <c r="AF5596" i="16"/>
  <c r="AF5597" i="16"/>
  <c r="AF5598" i="16"/>
  <c r="AF5599" i="16"/>
  <c r="AF5600" i="16"/>
  <c r="AF5601" i="16"/>
  <c r="AF5602" i="16"/>
  <c r="AF5603" i="16"/>
  <c r="AF5604" i="16"/>
  <c r="AF5605" i="16"/>
  <c r="AF5606" i="16"/>
  <c r="AF5607" i="16"/>
  <c r="AF5608" i="16"/>
  <c r="AF5609" i="16"/>
  <c r="AF5610" i="16"/>
  <c r="AF5611" i="16"/>
  <c r="AF5612" i="16"/>
  <c r="AF5613" i="16"/>
  <c r="AF5614" i="16"/>
  <c r="AF5615" i="16"/>
  <c r="AF5616" i="16"/>
  <c r="AF5617" i="16"/>
  <c r="AF5618" i="16"/>
  <c r="AF5619" i="16"/>
  <c r="AF5620" i="16"/>
  <c r="AF5621" i="16"/>
  <c r="AF5622" i="16"/>
  <c r="AF5623" i="16"/>
  <c r="AF5624" i="16"/>
  <c r="AF5625" i="16"/>
  <c r="AF5626" i="16"/>
  <c r="AF5627" i="16"/>
  <c r="AF5628" i="16"/>
  <c r="AF5629" i="16"/>
  <c r="AF5630" i="16"/>
  <c r="AF5631" i="16"/>
  <c r="AF5632" i="16"/>
  <c r="AF5633" i="16"/>
  <c r="AF5634" i="16"/>
  <c r="AF5635" i="16"/>
  <c r="AF5636" i="16"/>
  <c r="AF5637" i="16"/>
  <c r="AF5638" i="16"/>
  <c r="AF5639" i="16"/>
  <c r="AF5640" i="16"/>
  <c r="AF5641" i="16"/>
  <c r="AF5642" i="16"/>
  <c r="AF5643" i="16"/>
  <c r="AF5644" i="16"/>
  <c r="AF5645" i="16"/>
  <c r="AF5646" i="16"/>
  <c r="AF5647" i="16"/>
  <c r="AF5648" i="16"/>
  <c r="AF5649" i="16"/>
  <c r="AF5650" i="16"/>
  <c r="AF5651" i="16"/>
  <c r="AF5652" i="16"/>
  <c r="AF5653" i="16"/>
  <c r="AF5654" i="16"/>
  <c r="AF5655" i="16"/>
  <c r="AF5656" i="16"/>
  <c r="AF5657" i="16"/>
  <c r="AF5658" i="16"/>
  <c r="AF5659" i="16"/>
  <c r="AF5660" i="16"/>
  <c r="AF5661" i="16"/>
  <c r="AF5662" i="16"/>
  <c r="AF5663" i="16"/>
  <c r="AF5664" i="16"/>
  <c r="AF5665" i="16"/>
  <c r="AF5666" i="16"/>
  <c r="AF5667" i="16"/>
  <c r="AF5668" i="16"/>
  <c r="AF5669" i="16"/>
  <c r="AF5670" i="16"/>
  <c r="AF5671" i="16"/>
  <c r="AF5672" i="16"/>
  <c r="AF5673" i="16"/>
  <c r="AF5674" i="16"/>
  <c r="AF5675" i="16"/>
  <c r="AF5676" i="16"/>
  <c r="AF5677" i="16"/>
  <c r="AF5678" i="16"/>
  <c r="AF5679" i="16"/>
  <c r="AF5680" i="16"/>
  <c r="AF5681" i="16"/>
  <c r="AF5682" i="16"/>
  <c r="AF5683" i="16"/>
  <c r="AF5684" i="16"/>
  <c r="AF5685" i="16"/>
  <c r="AF5686" i="16"/>
  <c r="AF5687" i="16"/>
  <c r="AF5688" i="16"/>
  <c r="AF5689" i="16"/>
  <c r="AF5690" i="16"/>
  <c r="AF5691" i="16"/>
  <c r="AF5692" i="16"/>
  <c r="AF5693" i="16"/>
  <c r="AF5694" i="16"/>
  <c r="AF5695" i="16"/>
  <c r="AF5696" i="16"/>
  <c r="AF5697" i="16"/>
  <c r="AF5698" i="16"/>
  <c r="AF5699" i="16"/>
  <c r="AF5700" i="16"/>
  <c r="AF5701" i="16"/>
  <c r="AF5702" i="16"/>
  <c r="AF5703" i="16"/>
  <c r="AF5704" i="16"/>
  <c r="AF5705" i="16"/>
  <c r="AF5706" i="16"/>
  <c r="AF5707" i="16"/>
  <c r="AF5708" i="16"/>
  <c r="AF5709" i="16"/>
  <c r="AF5710" i="16"/>
  <c r="AF5711" i="16"/>
  <c r="AF5712" i="16"/>
  <c r="AF5713" i="16"/>
  <c r="AF5714" i="16"/>
  <c r="AF5715" i="16"/>
  <c r="AF5716" i="16"/>
  <c r="AF5717" i="16"/>
  <c r="AF5718" i="16"/>
  <c r="AF5719" i="16"/>
  <c r="AF5720" i="16"/>
  <c r="AF5721" i="16"/>
  <c r="AF5722" i="16"/>
  <c r="AF5723" i="16"/>
  <c r="AF5724" i="16"/>
  <c r="AF5725" i="16"/>
  <c r="AF5726" i="16"/>
  <c r="AF5727" i="16"/>
  <c r="AF5728" i="16"/>
  <c r="AF5729" i="16"/>
  <c r="AF5730" i="16"/>
  <c r="AF5731" i="16"/>
  <c r="AF5732" i="16"/>
  <c r="AF5733" i="16"/>
  <c r="AF5734" i="16"/>
  <c r="AF5735" i="16"/>
  <c r="AF5736" i="16"/>
  <c r="AF5737" i="16"/>
  <c r="AF5738" i="16"/>
  <c r="AF5739" i="16"/>
  <c r="AF5740" i="16"/>
  <c r="AF5741" i="16"/>
  <c r="AF5742" i="16"/>
  <c r="AF5743" i="16"/>
  <c r="AF5744" i="16"/>
  <c r="AF5745" i="16"/>
  <c r="AF5746" i="16"/>
  <c r="AF5747" i="16"/>
  <c r="AF5748" i="16"/>
  <c r="AF5749" i="16"/>
  <c r="AF5750" i="16"/>
  <c r="AF5751" i="16"/>
  <c r="AF5752" i="16"/>
  <c r="AF5753" i="16"/>
  <c r="AF5754" i="16"/>
  <c r="AF5755" i="16"/>
  <c r="AF5756" i="16"/>
  <c r="AF5757" i="16"/>
  <c r="AF5758" i="16"/>
  <c r="AF5759" i="16"/>
  <c r="AF5760" i="16"/>
  <c r="AF5761" i="16"/>
  <c r="AF5762" i="16"/>
  <c r="AF5763" i="16"/>
  <c r="AF5764" i="16"/>
  <c r="AF5765" i="16"/>
  <c r="AF5766" i="16"/>
  <c r="AF5767" i="16"/>
  <c r="AF5768" i="16"/>
  <c r="AF5769" i="16"/>
  <c r="AF5770" i="16"/>
  <c r="AF5771" i="16"/>
  <c r="AF5772" i="16"/>
  <c r="AF5773" i="16"/>
  <c r="AF5774" i="16"/>
  <c r="AF5775" i="16"/>
  <c r="AF5776" i="16"/>
  <c r="AF5777" i="16"/>
  <c r="AF5778" i="16"/>
  <c r="AF5779" i="16"/>
  <c r="AF5780" i="16"/>
  <c r="AF5781" i="16"/>
  <c r="AF5782" i="16"/>
  <c r="AF5783" i="16"/>
  <c r="AF5784" i="16"/>
  <c r="AF5785" i="16"/>
  <c r="AF5786" i="16"/>
  <c r="AF5787" i="16"/>
  <c r="AF5788" i="16"/>
  <c r="AF5789" i="16"/>
  <c r="AF5790" i="16"/>
  <c r="AF5791" i="16"/>
  <c r="AF5792" i="16"/>
  <c r="AF5793" i="16"/>
  <c r="AF5794" i="16"/>
  <c r="AF5795" i="16"/>
  <c r="AF5796" i="16"/>
  <c r="AF5797" i="16"/>
  <c r="AF5798" i="16"/>
  <c r="AF5799" i="16"/>
  <c r="AF5800" i="16"/>
  <c r="AF5801" i="16"/>
  <c r="AF5802" i="16"/>
  <c r="AF5803" i="16"/>
  <c r="AF5804" i="16"/>
  <c r="AF5805" i="16"/>
  <c r="AF5806" i="16"/>
  <c r="AF5807" i="16"/>
  <c r="AF5808" i="16"/>
  <c r="AF5809" i="16"/>
  <c r="AF5810" i="16"/>
  <c r="AF5811" i="16"/>
  <c r="AF5812" i="16"/>
  <c r="AF5813" i="16"/>
  <c r="AF5814" i="16"/>
  <c r="AF5815" i="16"/>
  <c r="AF5816" i="16"/>
  <c r="AF5817" i="16"/>
  <c r="AF5818" i="16"/>
  <c r="AF5819" i="16"/>
  <c r="AF5820" i="16"/>
  <c r="AF5821" i="16"/>
  <c r="AF5822" i="16"/>
  <c r="AF5823" i="16"/>
  <c r="AF5824" i="16"/>
  <c r="AF5825" i="16"/>
  <c r="AF5826" i="16"/>
  <c r="AF5827" i="16"/>
  <c r="AF5828" i="16"/>
  <c r="AF5829" i="16"/>
  <c r="AF5830" i="16"/>
  <c r="AF5831" i="16"/>
  <c r="AF5832" i="16"/>
  <c r="AF5833" i="16"/>
  <c r="AF5834" i="16"/>
  <c r="AF5835" i="16"/>
  <c r="AF5836" i="16"/>
  <c r="AF5837" i="16"/>
  <c r="AF5838" i="16"/>
  <c r="AF5839" i="16"/>
  <c r="AF5840" i="16"/>
  <c r="AF5841" i="16"/>
  <c r="AF5842" i="16"/>
  <c r="AF5843" i="16"/>
  <c r="AF5844" i="16"/>
  <c r="AF5845" i="16"/>
  <c r="AF5846" i="16"/>
  <c r="AF5847" i="16"/>
  <c r="AF5848" i="16"/>
  <c r="AF5849" i="16"/>
  <c r="AF5850" i="16"/>
  <c r="AF5851" i="16"/>
  <c r="AF5852" i="16"/>
  <c r="AF5853" i="16"/>
  <c r="AF5854" i="16"/>
  <c r="AF5855" i="16"/>
  <c r="AF5856" i="16"/>
  <c r="AF5857" i="16"/>
  <c r="AF5858" i="16"/>
  <c r="AF5859" i="16"/>
  <c r="AF5860" i="16"/>
  <c r="AF5861" i="16"/>
  <c r="AF5862" i="16"/>
  <c r="AF5863" i="16"/>
  <c r="AF5864" i="16"/>
  <c r="AF5865" i="16"/>
  <c r="AF5866" i="16"/>
  <c r="AF5867" i="16"/>
  <c r="AF5868" i="16"/>
  <c r="AF5869" i="16"/>
  <c r="AF5870" i="16"/>
  <c r="AF5871" i="16"/>
  <c r="AF5872" i="16"/>
  <c r="AF5873" i="16"/>
  <c r="AF5874" i="16"/>
  <c r="AF5875" i="16"/>
  <c r="AF5876" i="16"/>
  <c r="AF5877" i="16"/>
  <c r="AF5878" i="16"/>
  <c r="AF5879" i="16"/>
  <c r="AF5880" i="16"/>
  <c r="AF5881" i="16"/>
  <c r="AF5882" i="16"/>
  <c r="AF5883" i="16"/>
  <c r="AF5884" i="16"/>
  <c r="AF5885" i="16"/>
  <c r="AF5886" i="16"/>
  <c r="AF5887" i="16"/>
  <c r="AF5888" i="16"/>
  <c r="AF5889" i="16"/>
  <c r="AF5890" i="16"/>
  <c r="AF5891" i="16"/>
  <c r="AF5892" i="16"/>
  <c r="AF5893" i="16"/>
  <c r="AF5894" i="16"/>
  <c r="AF5895" i="16"/>
  <c r="AF5896" i="16"/>
  <c r="AF5897" i="16"/>
  <c r="AF5898" i="16"/>
  <c r="AF5899" i="16"/>
  <c r="AF5900" i="16"/>
  <c r="AF5901" i="16"/>
  <c r="AF5902" i="16"/>
  <c r="AF5903" i="16"/>
  <c r="AF5904" i="16"/>
  <c r="AF5905" i="16"/>
  <c r="AF5906" i="16"/>
  <c r="AF5907" i="16"/>
  <c r="AF5908" i="16"/>
  <c r="AF5909" i="16"/>
  <c r="AF5910" i="16"/>
  <c r="AF5911" i="16"/>
  <c r="AF5912" i="16"/>
  <c r="AF5913" i="16"/>
  <c r="AF5914" i="16"/>
  <c r="AF5915" i="16"/>
  <c r="AF5916" i="16"/>
  <c r="AF5917" i="16"/>
  <c r="AF5918" i="16"/>
  <c r="AF5919" i="16"/>
  <c r="AF5920" i="16"/>
  <c r="AF5921" i="16"/>
  <c r="AF5922" i="16"/>
  <c r="AF5923" i="16"/>
  <c r="AF5924" i="16"/>
  <c r="AF5925" i="16"/>
  <c r="AF5926" i="16"/>
  <c r="AF5927" i="16"/>
  <c r="AF5928" i="16"/>
  <c r="AF5929" i="16"/>
  <c r="AF5930" i="16"/>
  <c r="AF5931" i="16"/>
  <c r="AF5932" i="16"/>
  <c r="AF5933" i="16"/>
  <c r="AF5934" i="16"/>
  <c r="AF5935" i="16"/>
  <c r="AF5936" i="16"/>
  <c r="AF5937" i="16"/>
  <c r="AF5938" i="16"/>
  <c r="AF5939" i="16"/>
  <c r="AF5940" i="16"/>
  <c r="AF5941" i="16"/>
  <c r="AF5942" i="16"/>
  <c r="AF5943" i="16"/>
  <c r="AF5944" i="16"/>
  <c r="AF5945" i="16"/>
  <c r="AF5946" i="16"/>
  <c r="AF5947" i="16"/>
  <c r="AF5948" i="16"/>
  <c r="AF5949" i="16"/>
  <c r="AF5950" i="16"/>
  <c r="AF5951" i="16"/>
  <c r="AF5952" i="16"/>
  <c r="AF5953" i="16"/>
  <c r="AF5954" i="16"/>
  <c r="AF5955" i="16"/>
  <c r="AF5956" i="16"/>
  <c r="AF5957" i="16"/>
  <c r="AF5958" i="16"/>
  <c r="AF5959" i="16"/>
  <c r="AF5960" i="16"/>
  <c r="AF5961" i="16"/>
  <c r="AF5962" i="16"/>
  <c r="AF5963" i="16"/>
  <c r="AF5964" i="16"/>
  <c r="AF5965" i="16"/>
  <c r="AF5966" i="16"/>
  <c r="AF5967" i="16"/>
  <c r="AF5968" i="16"/>
  <c r="AF5969" i="16"/>
  <c r="AF5970" i="16"/>
  <c r="AF5971" i="16"/>
  <c r="AF5972" i="16"/>
  <c r="AF5973" i="16"/>
  <c r="AF5974" i="16"/>
  <c r="AF5975" i="16"/>
  <c r="AF5976" i="16"/>
  <c r="AF5977" i="16"/>
  <c r="AF5978" i="16"/>
  <c r="AF5979" i="16"/>
  <c r="AF5980" i="16"/>
  <c r="AF5981" i="16"/>
  <c r="AF5982" i="16"/>
  <c r="AF5983" i="16"/>
  <c r="AF5984" i="16"/>
  <c r="AF5985" i="16"/>
  <c r="AF5986" i="16"/>
  <c r="AF5987" i="16"/>
  <c r="AF5988" i="16"/>
  <c r="AF5989" i="16"/>
  <c r="AF5990" i="16"/>
  <c r="AF5991" i="16"/>
  <c r="AF5992" i="16"/>
  <c r="AF5993" i="16"/>
  <c r="AF5994" i="16"/>
  <c r="AF5995" i="16"/>
  <c r="AF5996" i="16"/>
  <c r="AF5997" i="16"/>
  <c r="AF5998" i="16"/>
  <c r="AF5999" i="16"/>
  <c r="AF6000" i="16"/>
  <c r="AF6001" i="16"/>
  <c r="AF6002" i="16"/>
  <c r="AF6003" i="16"/>
  <c r="AF6004" i="16"/>
  <c r="AF6005" i="16"/>
  <c r="AF6006" i="16"/>
  <c r="AF6007" i="16"/>
  <c r="AF6008" i="16"/>
  <c r="AF6009" i="16"/>
  <c r="AF6010" i="16"/>
  <c r="AF6011" i="16"/>
  <c r="AF6012" i="16"/>
  <c r="AF6013" i="16"/>
  <c r="AF6014" i="16"/>
  <c r="AF6015" i="16"/>
  <c r="AF6016" i="16"/>
  <c r="AF6017" i="16"/>
  <c r="AF6018" i="16"/>
  <c r="AF6019" i="16"/>
  <c r="AF6020" i="16"/>
  <c r="AF6021" i="16"/>
  <c r="AF6022" i="16"/>
  <c r="AF6023" i="16"/>
  <c r="AF6024" i="16"/>
  <c r="AF6025" i="16"/>
  <c r="AF6026" i="16"/>
  <c r="AF6027" i="16"/>
  <c r="AF6028" i="16"/>
  <c r="AF6029" i="16"/>
  <c r="AF6030" i="16"/>
  <c r="AF6031" i="16"/>
  <c r="AF6032" i="16"/>
  <c r="AF6033" i="16"/>
  <c r="AF6034" i="16"/>
  <c r="AF6035" i="16"/>
  <c r="AF6036" i="16"/>
  <c r="AF6037" i="16"/>
  <c r="AF6038" i="16"/>
  <c r="AF6039" i="16"/>
  <c r="AF6040" i="16"/>
  <c r="AF6041" i="16"/>
  <c r="AF6042" i="16"/>
  <c r="AF6043" i="16"/>
  <c r="AF6044" i="16"/>
  <c r="AF6045" i="16"/>
  <c r="AF6046" i="16"/>
  <c r="AF6047" i="16"/>
  <c r="AF6048" i="16"/>
  <c r="AF6049" i="16"/>
  <c r="AF6050" i="16"/>
  <c r="AF6051" i="16"/>
  <c r="AF6052" i="16"/>
  <c r="AF6053" i="16"/>
  <c r="AF6054" i="16"/>
  <c r="AF6055" i="16"/>
  <c r="AF6056" i="16"/>
  <c r="AF6057" i="16"/>
  <c r="AF6058" i="16"/>
  <c r="AF6059" i="16"/>
  <c r="AF6060" i="16"/>
  <c r="AF6061" i="16"/>
  <c r="AF6062" i="16"/>
  <c r="AF6063" i="16"/>
  <c r="AF6064" i="16"/>
  <c r="AF6065" i="16"/>
  <c r="AF6066" i="16"/>
  <c r="AF6067" i="16"/>
  <c r="AF6068" i="16"/>
  <c r="AF6069" i="16"/>
  <c r="AF6070" i="16"/>
  <c r="AF6071" i="16"/>
  <c r="AF6072" i="16"/>
  <c r="AF6073" i="16"/>
  <c r="AF6074" i="16"/>
  <c r="AF6075" i="16"/>
  <c r="AF6076" i="16"/>
  <c r="AF6077" i="16"/>
  <c r="AF6078" i="16"/>
  <c r="AF6079" i="16"/>
  <c r="AF6080" i="16"/>
  <c r="AF6081" i="16"/>
  <c r="AF6082" i="16"/>
  <c r="AF6083" i="16"/>
  <c r="AF6084" i="16"/>
  <c r="AF6085" i="16"/>
  <c r="AF6086" i="16"/>
  <c r="AF6087" i="16"/>
  <c r="AF6088" i="16"/>
  <c r="AF6089" i="16"/>
  <c r="AF6090" i="16"/>
  <c r="AF6091" i="16"/>
  <c r="AF6092" i="16"/>
  <c r="AF6093" i="16"/>
  <c r="AF6094" i="16"/>
  <c r="AF6095" i="16"/>
  <c r="AF6096" i="16"/>
  <c r="AF6097" i="16"/>
  <c r="AF6098" i="16"/>
  <c r="AF6099" i="16"/>
  <c r="AF6100" i="16"/>
  <c r="AF6101" i="16"/>
  <c r="AF6102" i="16"/>
  <c r="AF6103" i="16"/>
  <c r="AF6104" i="16"/>
  <c r="AF6105" i="16"/>
  <c r="AF6106" i="16"/>
  <c r="AF6107" i="16"/>
  <c r="AF6108" i="16"/>
  <c r="AF6109" i="16"/>
  <c r="AF6110" i="16"/>
  <c r="AF6111" i="16"/>
  <c r="AF6112" i="16"/>
  <c r="AF6113" i="16"/>
  <c r="AF6114" i="16"/>
  <c r="AF6115" i="16"/>
  <c r="AF6116" i="16"/>
  <c r="AF6117" i="16"/>
  <c r="AF6118" i="16"/>
  <c r="AF6119" i="16"/>
  <c r="AF6120" i="16"/>
  <c r="AF6121" i="16"/>
  <c r="AF6122" i="16"/>
  <c r="AF6123" i="16"/>
  <c r="AF6124" i="16"/>
  <c r="AF6125" i="16"/>
  <c r="AF6126" i="16"/>
  <c r="AF6127" i="16"/>
  <c r="AF6128" i="16"/>
  <c r="AF6129" i="16"/>
  <c r="AF6130" i="16"/>
  <c r="AF6131" i="16"/>
  <c r="AF6132" i="16"/>
  <c r="AF6133" i="16"/>
  <c r="AF6134" i="16"/>
  <c r="AF6135" i="16"/>
  <c r="AF6136" i="16"/>
  <c r="AF6137" i="16"/>
  <c r="AF6138" i="16"/>
  <c r="AF6139" i="16"/>
  <c r="AF6140" i="16"/>
  <c r="AF6141" i="16"/>
  <c r="AF6142" i="16"/>
  <c r="AF6143" i="16"/>
  <c r="AF6144" i="16"/>
  <c r="AF6145" i="16"/>
  <c r="AF6146" i="16"/>
  <c r="AF6147" i="16"/>
  <c r="AF6148" i="16"/>
  <c r="AF6149" i="16"/>
  <c r="AF6150" i="16"/>
  <c r="AF6151" i="16"/>
  <c r="AF6152" i="16"/>
  <c r="AF6153" i="16"/>
  <c r="AF6154" i="16"/>
  <c r="AF6155" i="16"/>
  <c r="AF6156" i="16"/>
  <c r="AF6157" i="16"/>
  <c r="AF6158" i="16"/>
  <c r="AF6159" i="16"/>
  <c r="AF6160" i="16"/>
  <c r="AF6161" i="16"/>
  <c r="AF6162" i="16"/>
  <c r="AF6163" i="16"/>
  <c r="AF6164" i="16"/>
  <c r="AF6165" i="16"/>
  <c r="AF6166" i="16"/>
  <c r="AF6167" i="16"/>
  <c r="AF6168" i="16"/>
  <c r="AF6169" i="16"/>
  <c r="AF6170" i="16"/>
  <c r="AF6171" i="16"/>
  <c r="AF6172" i="16"/>
  <c r="AF6173" i="16"/>
  <c r="AF6174" i="16"/>
  <c r="AF6175" i="16"/>
  <c r="AF6176" i="16"/>
  <c r="AF6177" i="16"/>
  <c r="AF6178" i="16"/>
  <c r="AF6179" i="16"/>
  <c r="AF6180" i="16"/>
  <c r="AF6181" i="16"/>
  <c r="AF6182" i="16"/>
  <c r="AF6183" i="16"/>
  <c r="AF6184" i="16"/>
  <c r="AF6185" i="16"/>
  <c r="AF6186" i="16"/>
  <c r="AF6187" i="16"/>
  <c r="AF6188" i="16"/>
  <c r="AF6189" i="16"/>
  <c r="AF6190" i="16"/>
  <c r="AF6191" i="16"/>
  <c r="AF6192" i="16"/>
  <c r="AF6193" i="16"/>
  <c r="AF6194" i="16"/>
  <c r="AF6195" i="16"/>
  <c r="AF6196" i="16"/>
  <c r="AF6197" i="16"/>
  <c r="AF6198" i="16"/>
  <c r="AF6199" i="16"/>
  <c r="AF6200" i="16"/>
  <c r="AF6201" i="16"/>
  <c r="AF6202" i="16"/>
  <c r="AF6203" i="16"/>
  <c r="AF6204" i="16"/>
  <c r="AF6205" i="16"/>
  <c r="AF6206" i="16"/>
  <c r="AF6207" i="16"/>
  <c r="AF6208" i="16"/>
  <c r="AF6209" i="16"/>
  <c r="AF6210" i="16"/>
  <c r="AF6211" i="16"/>
  <c r="AF6212" i="16"/>
  <c r="AF6213" i="16"/>
  <c r="AF6214" i="16"/>
  <c r="AF6215" i="16"/>
  <c r="AF6216" i="16"/>
  <c r="AF6217" i="16"/>
  <c r="AF6218" i="16"/>
  <c r="AF6219" i="16"/>
  <c r="AF6220" i="16"/>
  <c r="AF6221" i="16"/>
  <c r="AF6222" i="16"/>
  <c r="AF6223" i="16"/>
  <c r="AF6224" i="16"/>
  <c r="AF6225" i="16"/>
  <c r="AF6226" i="16"/>
  <c r="AF6227" i="16"/>
  <c r="AF6228" i="16"/>
  <c r="AF6229" i="16"/>
  <c r="AF6230" i="16"/>
  <c r="AF6231" i="16"/>
  <c r="AF6232" i="16"/>
  <c r="AF6233" i="16"/>
  <c r="AF6234" i="16"/>
  <c r="AF6235" i="16"/>
  <c r="AF6236" i="16"/>
  <c r="AF6237" i="16"/>
  <c r="AF6238" i="16"/>
  <c r="AF6239" i="16"/>
  <c r="AF6240" i="16"/>
  <c r="AF6241" i="16"/>
  <c r="AF6242" i="16"/>
  <c r="AF6243" i="16"/>
  <c r="AF6244" i="16"/>
  <c r="AF6245" i="16"/>
  <c r="AF6246" i="16"/>
  <c r="AF6247" i="16"/>
  <c r="AF6248" i="16"/>
  <c r="AF6249" i="16"/>
  <c r="AF6250" i="16"/>
  <c r="AF6251" i="16"/>
  <c r="AF6252" i="16"/>
  <c r="AF6253" i="16"/>
  <c r="AF6254" i="16"/>
  <c r="AF6255" i="16"/>
  <c r="AF6256" i="16"/>
  <c r="AF6257" i="16"/>
  <c r="AF6258" i="16"/>
  <c r="AF6259" i="16"/>
  <c r="AF6260" i="16"/>
  <c r="AF6261" i="16"/>
  <c r="AF6262" i="16"/>
  <c r="AF6263" i="16"/>
  <c r="AF6264" i="16"/>
  <c r="AF6265" i="16"/>
  <c r="AF6266" i="16"/>
  <c r="AF6267" i="16"/>
  <c r="AF6268" i="16"/>
  <c r="AF6269" i="16"/>
  <c r="AF6270" i="16"/>
  <c r="AF6271" i="16"/>
  <c r="AF6272" i="16"/>
  <c r="AF6273" i="16"/>
  <c r="AF6274" i="16"/>
  <c r="AF6275" i="16"/>
  <c r="AF6276" i="16"/>
  <c r="AF6277" i="16"/>
  <c r="AF6278" i="16"/>
  <c r="AF6279" i="16"/>
  <c r="AF6280" i="16"/>
  <c r="AF6281" i="16"/>
  <c r="AF6282" i="16"/>
  <c r="AF6283" i="16"/>
  <c r="AF6284" i="16"/>
  <c r="AF6285" i="16"/>
  <c r="AF6286" i="16"/>
  <c r="AF6287" i="16"/>
  <c r="AF6288" i="16"/>
  <c r="AF6289" i="16"/>
  <c r="AF6290" i="16"/>
  <c r="AF6291" i="16"/>
  <c r="AF6292" i="16"/>
  <c r="AF6293" i="16"/>
  <c r="AF6294" i="16"/>
  <c r="AF6295" i="16"/>
  <c r="AF6296" i="16"/>
  <c r="AF6297" i="16"/>
  <c r="AF6298" i="16"/>
  <c r="AF6299" i="16"/>
  <c r="AF6300" i="16"/>
  <c r="AF6301" i="16"/>
  <c r="AF6302" i="16"/>
  <c r="AF6303" i="16"/>
  <c r="AF6304" i="16"/>
  <c r="AF6305" i="16"/>
  <c r="AF6306" i="16"/>
  <c r="AF6307" i="16"/>
  <c r="AF6308" i="16"/>
  <c r="AF6309" i="16"/>
  <c r="AF6310" i="16"/>
  <c r="AF6311" i="16"/>
  <c r="AF6312" i="16"/>
  <c r="AF6313" i="16"/>
  <c r="AF6314" i="16"/>
  <c r="AF6315" i="16"/>
  <c r="AF6316" i="16"/>
  <c r="AF6317" i="16"/>
  <c r="AF6318" i="16"/>
  <c r="AF6319" i="16"/>
  <c r="AF6320" i="16"/>
  <c r="AF6321" i="16"/>
  <c r="AF6322" i="16"/>
  <c r="AF6323" i="16"/>
  <c r="AF6324" i="16"/>
  <c r="AF6325" i="16"/>
  <c r="AF6326" i="16"/>
  <c r="AF6327" i="16"/>
  <c r="AF6328" i="16"/>
  <c r="AF6329" i="16"/>
  <c r="AF6330" i="16"/>
  <c r="AF6331" i="16"/>
  <c r="AF6332" i="16"/>
  <c r="AF6333" i="16"/>
  <c r="AF6334" i="16"/>
  <c r="AF6335" i="16"/>
  <c r="AF6336" i="16"/>
  <c r="AF6337" i="16"/>
  <c r="AF6338" i="16"/>
  <c r="AF6339" i="16"/>
  <c r="AF6340" i="16"/>
  <c r="AF6341" i="16"/>
  <c r="AF6342" i="16"/>
  <c r="AF6343" i="16"/>
  <c r="AF6344" i="16"/>
  <c r="AF6345" i="16"/>
  <c r="AF6346" i="16"/>
  <c r="AF6347" i="16"/>
  <c r="AF6348" i="16"/>
  <c r="AF6349" i="16"/>
  <c r="AF6350" i="16"/>
  <c r="AF6351" i="16"/>
  <c r="AF6352" i="16"/>
  <c r="AF6353" i="16"/>
  <c r="AF6354" i="16"/>
  <c r="AF6355" i="16"/>
  <c r="AF6356" i="16"/>
  <c r="AF6357" i="16"/>
  <c r="AF6358" i="16"/>
  <c r="AF6359" i="16"/>
  <c r="AF6360" i="16"/>
  <c r="AF6361" i="16"/>
  <c r="AF6362" i="16"/>
  <c r="AF6363" i="16"/>
  <c r="AF6364" i="16"/>
  <c r="AF6365" i="16"/>
  <c r="AF6366" i="16"/>
  <c r="AF6367" i="16"/>
  <c r="AF6368" i="16"/>
  <c r="AF6369" i="16"/>
  <c r="AF6370" i="16"/>
  <c r="AF6371" i="16"/>
  <c r="AF6372" i="16"/>
  <c r="AF6373" i="16"/>
  <c r="AF6374" i="16"/>
  <c r="AF6375" i="16"/>
  <c r="AF6376" i="16"/>
  <c r="AF6377" i="16"/>
  <c r="AF6378" i="16"/>
  <c r="AF6379" i="16"/>
  <c r="AF6380" i="16"/>
  <c r="AF6381" i="16"/>
  <c r="AF6382" i="16"/>
  <c r="AF6383" i="16"/>
  <c r="AF6384" i="16"/>
  <c r="AF6385" i="16"/>
  <c r="AF6386" i="16"/>
  <c r="AF6387" i="16"/>
  <c r="AF6388" i="16"/>
  <c r="AF6389" i="16"/>
  <c r="AF6390" i="16"/>
  <c r="AF6391" i="16"/>
  <c r="AF6392" i="16"/>
  <c r="AF6393" i="16"/>
  <c r="AF6394" i="16"/>
  <c r="AF6395" i="16"/>
  <c r="AF6396" i="16"/>
  <c r="AF6397" i="16"/>
  <c r="AF6398" i="16"/>
  <c r="AF6399" i="16"/>
  <c r="AF6400" i="16"/>
  <c r="AF6401" i="16"/>
  <c r="AF6402" i="16"/>
  <c r="AF6403" i="16"/>
  <c r="AF6404" i="16"/>
  <c r="AF6405" i="16"/>
  <c r="AF6406" i="16"/>
  <c r="AF6407" i="16"/>
  <c r="AF6408" i="16"/>
  <c r="AF6409" i="16"/>
  <c r="AF6410" i="16"/>
  <c r="AF6411" i="16"/>
  <c r="AF6412" i="16"/>
  <c r="AF6413" i="16"/>
  <c r="AF6414" i="16"/>
  <c r="AF6415" i="16"/>
  <c r="AF6416" i="16"/>
  <c r="AF6417" i="16"/>
  <c r="AF6418" i="16"/>
  <c r="AF6419" i="16"/>
  <c r="AF6420" i="16"/>
  <c r="AF6421" i="16"/>
  <c r="AF6422" i="16"/>
  <c r="AF6423" i="16"/>
  <c r="AF6424" i="16"/>
  <c r="AF6425" i="16"/>
  <c r="AF6426" i="16"/>
  <c r="AF6427" i="16"/>
  <c r="AF6428" i="16"/>
  <c r="AF6429" i="16"/>
  <c r="AF6430" i="16"/>
  <c r="AF6431" i="16"/>
  <c r="AF6432" i="16"/>
  <c r="AF6433" i="16"/>
  <c r="AF6434" i="16"/>
  <c r="AF6435" i="16"/>
  <c r="AF6436" i="16"/>
  <c r="AF6437" i="16"/>
  <c r="AF6438" i="16"/>
  <c r="AF6439" i="16"/>
  <c r="AF6440" i="16"/>
  <c r="AF6441" i="16"/>
  <c r="AF6442" i="16"/>
  <c r="AF6443" i="16"/>
  <c r="AF6444" i="16"/>
  <c r="AF6445" i="16"/>
  <c r="AF6446" i="16"/>
  <c r="AF6447" i="16"/>
  <c r="AF6448" i="16"/>
  <c r="AF6449" i="16"/>
  <c r="AF6450" i="16"/>
  <c r="AF6451" i="16"/>
  <c r="AF6452" i="16"/>
  <c r="AF6453" i="16"/>
  <c r="AF6454" i="16"/>
  <c r="AF6455" i="16"/>
  <c r="AF6456" i="16"/>
  <c r="AF6457" i="16"/>
  <c r="AF6458" i="16"/>
  <c r="AF6459" i="16"/>
  <c r="AF6460" i="16"/>
  <c r="AF6461" i="16"/>
  <c r="AF6462" i="16"/>
  <c r="AF6463" i="16"/>
  <c r="AF6464" i="16"/>
  <c r="AF6465" i="16"/>
  <c r="AF6466" i="16"/>
  <c r="AF6467" i="16"/>
  <c r="AF6468" i="16"/>
  <c r="AF6469" i="16"/>
  <c r="AF6470" i="16"/>
  <c r="AF6471" i="16"/>
  <c r="AF6472" i="16"/>
  <c r="AF6473" i="16"/>
  <c r="AF6474" i="16"/>
  <c r="AF6475" i="16"/>
  <c r="AF6476" i="16"/>
  <c r="AF6477" i="16"/>
  <c r="AF6478" i="16"/>
  <c r="AF6479" i="16"/>
  <c r="AF6480" i="16"/>
  <c r="AF6481" i="16"/>
  <c r="AF6482" i="16"/>
  <c r="AF6483" i="16"/>
  <c r="AF6484" i="16"/>
  <c r="AF6485" i="16"/>
  <c r="AF6486" i="16"/>
  <c r="AF6487" i="16"/>
  <c r="AF6488" i="16"/>
  <c r="AF6489" i="16"/>
  <c r="AF6490" i="16"/>
  <c r="AF6491" i="16"/>
  <c r="AF6492" i="16"/>
  <c r="AF6493" i="16"/>
  <c r="AF6494" i="16"/>
  <c r="AF6495" i="16"/>
  <c r="AF6496" i="16"/>
  <c r="AF6497" i="16"/>
  <c r="AF6498" i="16"/>
  <c r="AF6499" i="16"/>
  <c r="AF6500" i="16"/>
  <c r="AF6501" i="16"/>
  <c r="AF6502" i="16"/>
  <c r="AF6503" i="16"/>
  <c r="AF6504" i="16"/>
  <c r="AF6505" i="16"/>
  <c r="AF6506" i="16"/>
  <c r="AF6507" i="16"/>
  <c r="AF6508" i="16"/>
  <c r="AF6509" i="16"/>
  <c r="AF6510" i="16"/>
  <c r="AF6511" i="16"/>
  <c r="AF6512" i="16"/>
  <c r="AF6513" i="16"/>
  <c r="AF6514" i="16"/>
  <c r="AF6515" i="16"/>
  <c r="AF6516" i="16"/>
  <c r="AF6517" i="16"/>
  <c r="AF6518" i="16"/>
  <c r="AF6519" i="16"/>
  <c r="AF6520" i="16"/>
  <c r="AF6521" i="16"/>
  <c r="AF6522" i="16"/>
  <c r="AF6523" i="16"/>
  <c r="AF6524" i="16"/>
  <c r="AF6525" i="16"/>
  <c r="AF6526" i="16"/>
  <c r="AF6527" i="16"/>
  <c r="AF6528" i="16"/>
  <c r="AF6529" i="16"/>
  <c r="AF6530" i="16"/>
  <c r="AF6531" i="16"/>
  <c r="AF6532" i="16"/>
  <c r="AF6533" i="16"/>
  <c r="AF6534" i="16"/>
  <c r="AF6535" i="16"/>
  <c r="AF6536" i="16"/>
  <c r="AF6537" i="16"/>
  <c r="AF6538" i="16"/>
  <c r="AF6539" i="16"/>
  <c r="AF6540" i="16"/>
  <c r="AF6541" i="16"/>
  <c r="AF6542" i="16"/>
  <c r="AF6543" i="16"/>
  <c r="AF6544" i="16"/>
  <c r="AF6545" i="16"/>
  <c r="AF6546" i="16"/>
  <c r="AF6547" i="16"/>
  <c r="AF6548" i="16"/>
  <c r="AF6549" i="16"/>
  <c r="AF6550" i="16"/>
  <c r="AF6551" i="16"/>
  <c r="AF6552" i="16"/>
  <c r="AF6553" i="16"/>
  <c r="AF6554" i="16"/>
  <c r="AF6555" i="16"/>
  <c r="AF6556" i="16"/>
  <c r="AF6557" i="16"/>
  <c r="AF6558" i="16"/>
  <c r="AF6559" i="16"/>
  <c r="AF6560" i="16"/>
  <c r="AF6561" i="16"/>
  <c r="AF6562" i="16"/>
  <c r="AF6563" i="16"/>
  <c r="AF6564" i="16"/>
  <c r="AF6565" i="16"/>
  <c r="AF6566" i="16"/>
  <c r="AF6567" i="16"/>
  <c r="AF6568" i="16"/>
  <c r="AF6569" i="16"/>
  <c r="AF6570" i="16"/>
  <c r="AF6571" i="16"/>
  <c r="AF6572" i="16"/>
  <c r="AF6573" i="16"/>
  <c r="AF6574" i="16"/>
  <c r="AF6575" i="16"/>
  <c r="AF6576" i="16"/>
  <c r="AF6577" i="16"/>
  <c r="AF6578" i="16"/>
  <c r="AF6579" i="16"/>
  <c r="AF6580" i="16"/>
  <c r="AF6581" i="16"/>
  <c r="AF6582" i="16"/>
  <c r="AF6583" i="16"/>
  <c r="AF6584" i="16"/>
  <c r="AF6585" i="16"/>
  <c r="AF6586" i="16"/>
  <c r="AF6587" i="16"/>
  <c r="AF6588" i="16"/>
  <c r="AF6589" i="16"/>
  <c r="AF6590" i="16"/>
  <c r="AF6591" i="16"/>
  <c r="AF6592" i="16"/>
  <c r="AF6593" i="16"/>
  <c r="AF6594" i="16"/>
  <c r="AF6595" i="16"/>
  <c r="AF6596" i="16"/>
  <c r="AF6597" i="16"/>
  <c r="AF6598" i="16"/>
  <c r="AF6599" i="16"/>
  <c r="AF6600" i="16"/>
  <c r="AF6601" i="16"/>
  <c r="AF6602" i="16"/>
  <c r="AF6603" i="16"/>
  <c r="AF6604" i="16"/>
  <c r="AF6605" i="16"/>
  <c r="AF6606" i="16"/>
  <c r="AF6607" i="16"/>
  <c r="AF6608" i="16"/>
  <c r="AF6609" i="16"/>
  <c r="AF6610" i="16"/>
  <c r="AF6611" i="16"/>
  <c r="AF6612" i="16"/>
  <c r="AF6613" i="16"/>
  <c r="AF6614" i="16"/>
  <c r="AF6615" i="16"/>
  <c r="AF6616" i="16"/>
  <c r="AF6617" i="16"/>
  <c r="AF6618" i="16"/>
  <c r="AF6619" i="16"/>
  <c r="AF6620" i="16"/>
  <c r="AF6621" i="16"/>
  <c r="AF6622" i="16"/>
  <c r="AF6623" i="16"/>
  <c r="AF6624" i="16"/>
  <c r="AF6625" i="16"/>
  <c r="AF6626" i="16"/>
  <c r="AF6627" i="16"/>
  <c r="AF6628" i="16"/>
  <c r="AF6629" i="16"/>
  <c r="AF6630" i="16"/>
  <c r="AF6631" i="16"/>
  <c r="AF6632" i="16"/>
  <c r="AF6633" i="16"/>
  <c r="AF6634" i="16"/>
  <c r="AF6635" i="16"/>
  <c r="AF6636" i="16"/>
  <c r="AF6637" i="16"/>
  <c r="AF6638" i="16"/>
  <c r="AF6639" i="16"/>
  <c r="AF6640" i="16"/>
  <c r="AF6641" i="16"/>
  <c r="AF6642" i="16"/>
  <c r="AF6643" i="16"/>
  <c r="AF6644" i="16"/>
  <c r="AF6645" i="16"/>
  <c r="AF6646" i="16"/>
  <c r="AF6647" i="16"/>
  <c r="AF6648" i="16"/>
  <c r="AF6649" i="16"/>
  <c r="AF6650" i="16"/>
  <c r="AF6651" i="16"/>
  <c r="AF6652" i="16"/>
  <c r="AF6653" i="16"/>
  <c r="AF6654" i="16"/>
  <c r="AF6655" i="16"/>
  <c r="AF6656" i="16"/>
  <c r="AF6657" i="16"/>
  <c r="AF6658" i="16"/>
  <c r="AF6659" i="16"/>
  <c r="AF6660" i="16"/>
  <c r="AF6661" i="16"/>
  <c r="AF6662" i="16"/>
  <c r="AF6663" i="16"/>
  <c r="AF6664" i="16"/>
  <c r="AF6665" i="16"/>
  <c r="AF6666" i="16"/>
  <c r="AF6667" i="16"/>
  <c r="AF6668" i="16"/>
  <c r="AF6669" i="16"/>
  <c r="AF6670" i="16"/>
  <c r="AF6671" i="16"/>
  <c r="AF6672" i="16"/>
  <c r="AF6673" i="16"/>
  <c r="AF6674" i="16"/>
  <c r="AF6675" i="16"/>
  <c r="AF6676" i="16"/>
  <c r="AF6677" i="16"/>
  <c r="AF6678" i="16"/>
  <c r="AF6679" i="16"/>
  <c r="AF6680" i="16"/>
  <c r="AF6681" i="16"/>
  <c r="AF6682" i="16"/>
  <c r="AF6683" i="16"/>
  <c r="AF6684" i="16"/>
  <c r="AF6685" i="16"/>
  <c r="AF6686" i="16"/>
  <c r="AF6687" i="16"/>
  <c r="AF6688" i="16"/>
  <c r="AF6689" i="16"/>
  <c r="AF6690" i="16"/>
  <c r="AF6691" i="16"/>
  <c r="AF6692" i="16"/>
  <c r="AF6693" i="16"/>
  <c r="AF6694" i="16"/>
  <c r="AF6695" i="16"/>
  <c r="AF6696" i="16"/>
  <c r="AF6697" i="16"/>
  <c r="AF6698" i="16"/>
  <c r="AF6699" i="16"/>
  <c r="AF6700" i="16"/>
  <c r="AF6701" i="16"/>
  <c r="AF6702" i="16"/>
  <c r="AF6703" i="16"/>
  <c r="AF6704" i="16"/>
  <c r="AF6705" i="16"/>
  <c r="AF6706" i="16"/>
  <c r="AF6707" i="16"/>
  <c r="AF6708" i="16"/>
  <c r="AF6709" i="16"/>
  <c r="AF6710" i="16"/>
  <c r="AF6711" i="16"/>
  <c r="AF6712" i="16"/>
  <c r="AF6713" i="16"/>
  <c r="AF6714" i="16"/>
  <c r="AF6715" i="16"/>
  <c r="AF6716" i="16"/>
  <c r="AF6717" i="16"/>
  <c r="AF6718" i="16"/>
  <c r="AF6719" i="16"/>
  <c r="AF6720" i="16"/>
  <c r="AF6721" i="16"/>
  <c r="AF6722" i="16"/>
  <c r="AF6723" i="16"/>
  <c r="AF6724" i="16"/>
  <c r="AF6725" i="16"/>
  <c r="AF6726" i="16"/>
  <c r="AF6727" i="16"/>
  <c r="AF6728" i="16"/>
  <c r="AF6729" i="16"/>
  <c r="AF6730" i="16"/>
  <c r="AF6731" i="16"/>
  <c r="AF6732" i="16"/>
  <c r="AF6733" i="16"/>
  <c r="AF6734" i="16"/>
  <c r="AF6735" i="16"/>
  <c r="AF6736" i="16"/>
  <c r="AF6737" i="16"/>
  <c r="AF6738" i="16"/>
  <c r="AF6739" i="16"/>
  <c r="AF6740" i="16"/>
  <c r="AF6741" i="16"/>
  <c r="AF6742" i="16"/>
  <c r="AF6743" i="16"/>
  <c r="AF6744" i="16"/>
  <c r="AF6745" i="16"/>
  <c r="AF6746" i="16"/>
  <c r="AF6747" i="16"/>
  <c r="AF6748" i="16"/>
  <c r="AF6749" i="16"/>
  <c r="AF6750" i="16"/>
  <c r="AF6751" i="16"/>
  <c r="AF6752" i="16"/>
  <c r="AF6753" i="16"/>
  <c r="AF6754" i="16"/>
  <c r="AF6755" i="16"/>
  <c r="AF6756" i="16"/>
  <c r="AF6757" i="16"/>
  <c r="AF6758" i="16"/>
  <c r="AF6759" i="16"/>
  <c r="AF6760" i="16"/>
  <c r="AF6761" i="16"/>
  <c r="AF6762" i="16"/>
  <c r="AF6763" i="16"/>
  <c r="AF6764" i="16"/>
  <c r="AF6765" i="16"/>
  <c r="AF6766" i="16"/>
  <c r="AF6767" i="16"/>
  <c r="AF6768" i="16"/>
  <c r="AF6769" i="16"/>
  <c r="AF6770" i="16"/>
  <c r="AF6771" i="16"/>
  <c r="AF6772" i="16"/>
  <c r="AF6773" i="16"/>
  <c r="AF6774" i="16"/>
  <c r="AF6775" i="16"/>
  <c r="AF6776" i="16"/>
  <c r="AF6777" i="16"/>
  <c r="AF6778" i="16"/>
  <c r="AF6779" i="16"/>
  <c r="AF6780" i="16"/>
  <c r="AF6781" i="16"/>
  <c r="AF6782" i="16"/>
  <c r="AF6783" i="16"/>
  <c r="AF6784" i="16"/>
  <c r="AF6785" i="16"/>
  <c r="AF6786" i="16"/>
  <c r="AF6787" i="16"/>
  <c r="AF6788" i="16"/>
  <c r="AF6789" i="16"/>
  <c r="AF6790" i="16"/>
  <c r="AF6791" i="16"/>
  <c r="AF6792" i="16"/>
  <c r="AF6793" i="16"/>
  <c r="AF6794" i="16"/>
  <c r="AF6795" i="16"/>
  <c r="AF6796" i="16"/>
  <c r="AF6797" i="16"/>
  <c r="AF6798" i="16"/>
  <c r="AF6799" i="16"/>
  <c r="AF6800" i="16"/>
  <c r="AF6801" i="16"/>
  <c r="AF6802" i="16"/>
  <c r="AF6803" i="16"/>
  <c r="AF6804" i="16"/>
  <c r="AF6805" i="16"/>
  <c r="AF6806" i="16"/>
  <c r="AF6807" i="16"/>
  <c r="AF6808" i="16"/>
  <c r="AF6809" i="16"/>
  <c r="AF6810" i="16"/>
  <c r="AF6811" i="16"/>
  <c r="AF6812" i="16"/>
  <c r="AF6813" i="16"/>
  <c r="AF6814" i="16"/>
  <c r="AF6815" i="16"/>
  <c r="AF6816" i="16"/>
  <c r="AF6817" i="16"/>
  <c r="AF6818" i="16"/>
  <c r="AF6819" i="16"/>
  <c r="AF6820" i="16"/>
  <c r="AF6821" i="16"/>
  <c r="AF6822" i="16"/>
  <c r="AF6823" i="16"/>
  <c r="AF6824" i="16"/>
  <c r="AF6825" i="16"/>
  <c r="AF6826" i="16"/>
  <c r="AF6827" i="16"/>
  <c r="AF6828" i="16"/>
  <c r="AF6829" i="16"/>
  <c r="AF6830" i="16"/>
  <c r="AF6831" i="16"/>
  <c r="AF6832" i="16"/>
  <c r="AF6833" i="16"/>
  <c r="AF6834" i="16"/>
  <c r="AF6835" i="16"/>
  <c r="AF6836" i="16"/>
  <c r="AF6837" i="16"/>
  <c r="AF6838" i="16"/>
  <c r="AF6839" i="16"/>
  <c r="AF6840" i="16"/>
  <c r="AF6841" i="16"/>
  <c r="AF6842" i="16"/>
  <c r="AF6843" i="16"/>
  <c r="AF6844" i="16"/>
  <c r="AF6845" i="16"/>
  <c r="AF6846" i="16"/>
  <c r="AF6847" i="16"/>
  <c r="AF6848" i="16"/>
  <c r="AF6849" i="16"/>
  <c r="AF6850" i="16"/>
  <c r="AF6851" i="16"/>
  <c r="AF6852" i="16"/>
  <c r="AF6853" i="16"/>
  <c r="AF6854" i="16"/>
  <c r="AF6855" i="16"/>
  <c r="AF6856" i="16"/>
  <c r="AF6857" i="16"/>
  <c r="AF6858" i="16"/>
  <c r="AF6859" i="16"/>
  <c r="AF6860" i="16"/>
  <c r="AF6861" i="16"/>
  <c r="AF6862" i="16"/>
  <c r="AF6863" i="16"/>
  <c r="AF6864" i="16"/>
  <c r="AF6865" i="16"/>
  <c r="AF6866" i="16"/>
  <c r="AF6867" i="16"/>
  <c r="AF6868" i="16"/>
  <c r="AF6869" i="16"/>
  <c r="AF6870" i="16"/>
  <c r="AF6871" i="16"/>
  <c r="AF6872" i="16"/>
  <c r="AF6873" i="16"/>
  <c r="AF6874" i="16"/>
  <c r="AF6875" i="16"/>
  <c r="AF6876" i="16"/>
  <c r="AF6877" i="16"/>
  <c r="AF6878" i="16"/>
  <c r="AF6879" i="16"/>
  <c r="AF6880" i="16"/>
  <c r="AF6881" i="16"/>
  <c r="AF6882" i="16"/>
  <c r="AF6883" i="16"/>
  <c r="AF6884" i="16"/>
  <c r="AF6885" i="16"/>
  <c r="AF6886" i="16"/>
  <c r="AF6887" i="16"/>
  <c r="AF6888" i="16"/>
  <c r="AF6889" i="16"/>
  <c r="AF6890" i="16"/>
  <c r="AF6891" i="16"/>
  <c r="AF6892" i="16"/>
  <c r="AF6893" i="16"/>
  <c r="AF6894" i="16"/>
  <c r="AF6895" i="16"/>
  <c r="AF6896" i="16"/>
  <c r="AF6897" i="16"/>
  <c r="AF6898" i="16"/>
  <c r="AF6899" i="16"/>
  <c r="AF6900" i="16"/>
  <c r="AF6901" i="16"/>
  <c r="AF6902" i="16"/>
  <c r="AF6903" i="16"/>
  <c r="AF6904" i="16"/>
  <c r="AF6905" i="16"/>
  <c r="AF6906" i="16"/>
  <c r="AF6907" i="16"/>
  <c r="AF6908" i="16"/>
  <c r="AF6909" i="16"/>
  <c r="AF6910" i="16"/>
  <c r="AF6911" i="16"/>
  <c r="AF6912" i="16"/>
  <c r="AF6913" i="16"/>
  <c r="AF6914" i="16"/>
  <c r="AF6915" i="16"/>
  <c r="AF6916" i="16"/>
  <c r="AF6917" i="16"/>
  <c r="AF6918" i="16"/>
  <c r="AF6919" i="16"/>
  <c r="AF6920" i="16"/>
  <c r="AF6921" i="16"/>
  <c r="AF6922" i="16"/>
  <c r="AF6923" i="16"/>
  <c r="AF6924" i="16"/>
  <c r="AF6925" i="16"/>
  <c r="AF6926" i="16"/>
  <c r="AF6927" i="16"/>
  <c r="AF6928" i="16"/>
  <c r="AF6929" i="16"/>
  <c r="AF6930" i="16"/>
  <c r="AF6931" i="16"/>
  <c r="AF6932" i="16"/>
  <c r="AF6933" i="16"/>
  <c r="AF6934" i="16"/>
  <c r="AF6935" i="16"/>
  <c r="AF6936" i="16"/>
  <c r="AF6937" i="16"/>
  <c r="AF6938" i="16"/>
  <c r="AF6939" i="16"/>
  <c r="AF6940" i="16"/>
  <c r="AF6941" i="16"/>
  <c r="AF6942" i="16"/>
  <c r="AF6943" i="16"/>
  <c r="AF6944" i="16"/>
  <c r="AF6945" i="16"/>
  <c r="AF6946" i="16"/>
  <c r="AF6947" i="16"/>
  <c r="AF6948" i="16"/>
  <c r="AF6949" i="16"/>
  <c r="AF6950" i="16"/>
  <c r="AF6951" i="16"/>
  <c r="AF6952" i="16"/>
  <c r="AF6953" i="16"/>
  <c r="AF6954" i="16"/>
  <c r="AF6955" i="16"/>
  <c r="AF6956" i="16"/>
  <c r="AF6957" i="16"/>
  <c r="AF6958" i="16"/>
  <c r="AF6959" i="16"/>
  <c r="AF6960" i="16"/>
  <c r="AF6961" i="16"/>
  <c r="AF6962" i="16"/>
  <c r="AF6963" i="16"/>
  <c r="AF6964" i="16"/>
  <c r="AF6965" i="16"/>
  <c r="AF6966" i="16"/>
  <c r="AF6967" i="16"/>
  <c r="AF6968" i="16"/>
  <c r="AF6969" i="16"/>
  <c r="AF6970" i="16"/>
  <c r="AF6971" i="16"/>
  <c r="AF6972" i="16"/>
  <c r="AF6973" i="16"/>
  <c r="AF6974" i="16"/>
  <c r="AF6975" i="16"/>
  <c r="AF6976" i="16"/>
  <c r="AF6977" i="16"/>
  <c r="AF6978" i="16"/>
  <c r="AF6979" i="16"/>
  <c r="AF6980" i="16"/>
  <c r="AF6981" i="16"/>
  <c r="AF6982" i="16"/>
  <c r="AF6983" i="16"/>
  <c r="AF6984" i="16"/>
  <c r="AF6985" i="16"/>
  <c r="AF6986" i="16"/>
  <c r="AF6987" i="16"/>
  <c r="AF6988" i="16"/>
  <c r="AF6989" i="16"/>
  <c r="AF6990" i="16"/>
  <c r="AF6991" i="16"/>
  <c r="AF6992" i="16"/>
  <c r="AF6993" i="16"/>
  <c r="AF6994" i="16"/>
  <c r="AF6995" i="16"/>
  <c r="AF6996" i="16"/>
  <c r="AF6997" i="16"/>
  <c r="AF6998" i="16"/>
  <c r="AF6999" i="16"/>
  <c r="AF7000" i="16"/>
  <c r="AF7001" i="16"/>
  <c r="AF7002" i="16"/>
  <c r="AF7003" i="16"/>
  <c r="AF7004" i="16"/>
  <c r="AF7005" i="16"/>
  <c r="AF7006" i="16"/>
  <c r="AF7007" i="16"/>
  <c r="AF7008" i="16"/>
  <c r="AF7009" i="16"/>
  <c r="AF7010" i="16"/>
  <c r="AF7011" i="16"/>
  <c r="AF7012" i="16"/>
  <c r="AF7013" i="16"/>
  <c r="AF7014" i="16"/>
  <c r="AF7015" i="16"/>
  <c r="AF7016" i="16"/>
  <c r="AF7017" i="16"/>
  <c r="AF7018" i="16"/>
  <c r="AF7019" i="16"/>
  <c r="AF7020" i="16"/>
  <c r="AF7021" i="16"/>
  <c r="AF7022" i="16"/>
  <c r="AF7023" i="16"/>
  <c r="AF7024" i="16"/>
  <c r="AF7025" i="16"/>
  <c r="AF7026" i="16"/>
  <c r="AF7027" i="16"/>
  <c r="AF7028" i="16"/>
  <c r="AF7029" i="16"/>
  <c r="AF7030" i="16"/>
  <c r="AF7031" i="16"/>
  <c r="AF7032" i="16"/>
  <c r="AF7033" i="16"/>
  <c r="AF7034" i="16"/>
  <c r="AF7035" i="16"/>
  <c r="AF7036" i="16"/>
  <c r="AF7037" i="16"/>
  <c r="AF7038" i="16"/>
  <c r="AF7039" i="16"/>
  <c r="AF7040" i="16"/>
  <c r="AF7041" i="16"/>
  <c r="AF7042" i="16"/>
  <c r="AF7043" i="16"/>
  <c r="AF7044" i="16"/>
  <c r="AF7045" i="16"/>
  <c r="AF7046" i="16"/>
  <c r="AF7047" i="16"/>
  <c r="AF7048" i="16"/>
  <c r="AF7049" i="16"/>
  <c r="AF7050" i="16"/>
  <c r="AF7051" i="16"/>
  <c r="AF7052" i="16"/>
  <c r="AF7053" i="16"/>
  <c r="AF7054" i="16"/>
  <c r="AF7055" i="16"/>
  <c r="AF7056" i="16"/>
  <c r="AF7057" i="16"/>
  <c r="AF7058" i="16"/>
  <c r="AF7059" i="16"/>
  <c r="AF7060" i="16"/>
  <c r="AF7061" i="16"/>
  <c r="AF7062" i="16"/>
  <c r="AF7063" i="16"/>
  <c r="AF7064" i="16"/>
  <c r="AF7065" i="16"/>
  <c r="AF7066" i="16"/>
  <c r="AF7067" i="16"/>
  <c r="AF7068" i="16"/>
  <c r="AF7069" i="16"/>
  <c r="AF7070" i="16"/>
  <c r="AF7071" i="16"/>
  <c r="AF7072" i="16"/>
  <c r="AF7073" i="16"/>
  <c r="AF7074" i="16"/>
  <c r="AF7075" i="16"/>
  <c r="AF7076" i="16"/>
  <c r="AF7077" i="16"/>
  <c r="AF7078" i="16"/>
  <c r="AF7079" i="16"/>
  <c r="AF7080" i="16"/>
  <c r="AF7081" i="16"/>
  <c r="AF7082" i="16"/>
  <c r="AF7083" i="16"/>
  <c r="AF7084" i="16"/>
  <c r="AF7085" i="16"/>
  <c r="AF7086" i="16"/>
  <c r="AF7087" i="16"/>
  <c r="AF7088" i="16"/>
  <c r="AF7089" i="16"/>
  <c r="AF7090" i="16"/>
  <c r="AF7091" i="16"/>
  <c r="AF7092" i="16"/>
  <c r="AF7093" i="16"/>
  <c r="AF7094" i="16"/>
  <c r="AF7095" i="16"/>
  <c r="AF7096" i="16"/>
  <c r="AF7097" i="16"/>
  <c r="AF7098" i="16"/>
  <c r="AF7099" i="16"/>
  <c r="AF7100" i="16"/>
  <c r="AF7101" i="16"/>
  <c r="AF7102" i="16"/>
  <c r="AF7103" i="16"/>
  <c r="AF7104" i="16"/>
  <c r="AF7105" i="16"/>
  <c r="AF7106" i="16"/>
  <c r="AF7107" i="16"/>
  <c r="AF7108" i="16"/>
  <c r="AF7109" i="16"/>
  <c r="AF7110" i="16"/>
  <c r="AF7111" i="16"/>
  <c r="AF7112" i="16"/>
  <c r="AF7113" i="16"/>
  <c r="AF7114" i="16"/>
  <c r="AF7115" i="16"/>
  <c r="AF7116" i="16"/>
  <c r="AF7117" i="16"/>
  <c r="AF7118" i="16"/>
  <c r="AF7119" i="16"/>
  <c r="AF7120" i="16"/>
  <c r="AF7121" i="16"/>
  <c r="AF7122" i="16"/>
  <c r="AF7123" i="16"/>
  <c r="AF7124" i="16"/>
  <c r="AF7125" i="16"/>
  <c r="AF7126" i="16"/>
  <c r="AF7127" i="16"/>
  <c r="AF7128" i="16"/>
  <c r="AF7129" i="16"/>
  <c r="AF7130" i="16"/>
  <c r="AF7131" i="16"/>
  <c r="AF7132" i="16"/>
  <c r="AF7133" i="16"/>
  <c r="AF7134" i="16"/>
  <c r="AF7135" i="16"/>
  <c r="AF7136" i="16"/>
  <c r="AF7137" i="16"/>
  <c r="AF7138" i="16"/>
  <c r="AF7139" i="16"/>
  <c r="AF7140" i="16"/>
  <c r="AF7141" i="16"/>
  <c r="AF7142" i="16"/>
  <c r="AF7143" i="16"/>
  <c r="AF7144" i="16"/>
  <c r="AF7145" i="16"/>
  <c r="AF7146" i="16"/>
  <c r="AF7147" i="16"/>
  <c r="AF7148" i="16"/>
  <c r="AF7149" i="16"/>
  <c r="AF7150" i="16"/>
  <c r="AF7151" i="16"/>
  <c r="AF7152" i="16"/>
  <c r="AF7153" i="16"/>
  <c r="AF7154" i="16"/>
  <c r="AF7155" i="16"/>
  <c r="AF7156" i="16"/>
  <c r="AF7157" i="16"/>
  <c r="AF7158" i="16"/>
  <c r="AF7159" i="16"/>
  <c r="AF7160" i="16"/>
  <c r="AF7161" i="16"/>
  <c r="AF7162" i="16"/>
  <c r="AF7163" i="16"/>
  <c r="AF7164" i="16"/>
  <c r="AF7165" i="16"/>
  <c r="AF7166" i="16"/>
  <c r="AF7167" i="16"/>
  <c r="AF7168" i="16"/>
  <c r="AF7169" i="16"/>
  <c r="AF7170" i="16"/>
  <c r="AF7171" i="16"/>
  <c r="AF7172" i="16"/>
  <c r="AF7173" i="16"/>
  <c r="AF7174" i="16"/>
  <c r="AF7175" i="16"/>
  <c r="AF7176" i="16"/>
  <c r="AF7177" i="16"/>
  <c r="AF7178" i="16"/>
  <c r="AF7179" i="16"/>
  <c r="AF7180" i="16"/>
  <c r="AF7181" i="16"/>
  <c r="AF7182" i="16"/>
  <c r="AF7183" i="16"/>
  <c r="AF7184" i="16"/>
  <c r="AF7185" i="16"/>
  <c r="AF7186" i="16"/>
  <c r="AF7187" i="16"/>
  <c r="AF7188" i="16"/>
  <c r="AF7189" i="16"/>
  <c r="AF7190" i="16"/>
  <c r="AF7191" i="16"/>
  <c r="AF7192" i="16"/>
  <c r="AF7193" i="16"/>
  <c r="AF7194" i="16"/>
  <c r="AF7195" i="16"/>
  <c r="AF7196" i="16"/>
  <c r="AF7197" i="16"/>
  <c r="AF7198" i="16"/>
  <c r="AF7199" i="16"/>
  <c r="AF7200" i="16"/>
  <c r="AF7201" i="16"/>
  <c r="AF7202" i="16"/>
  <c r="AF7203" i="16"/>
  <c r="AF7204" i="16"/>
  <c r="AF7205" i="16"/>
  <c r="AF7206" i="16"/>
  <c r="AF7207" i="16"/>
  <c r="AF7208" i="16"/>
  <c r="AF7209" i="16"/>
  <c r="AF7210" i="16"/>
  <c r="AF7211" i="16"/>
  <c r="AF7212" i="16"/>
  <c r="AF7213" i="16"/>
  <c r="AF7214" i="16"/>
  <c r="AF7215" i="16"/>
  <c r="AF7216" i="16"/>
  <c r="AF7217" i="16"/>
  <c r="AF7218" i="16"/>
  <c r="AF7219" i="16"/>
  <c r="AF7220" i="16"/>
  <c r="AF7221" i="16"/>
  <c r="AF7222" i="16"/>
  <c r="AF7223" i="16"/>
  <c r="AF7224" i="16"/>
  <c r="AF7225" i="16"/>
  <c r="AF7226" i="16"/>
  <c r="AF7227" i="16"/>
  <c r="AF7228" i="16"/>
  <c r="AF7229" i="16"/>
  <c r="AF7230" i="16"/>
  <c r="AF7231" i="16"/>
  <c r="AF7232" i="16"/>
  <c r="AF7233" i="16"/>
  <c r="AF7234" i="16"/>
  <c r="AF7235" i="16"/>
  <c r="AF7236" i="16"/>
  <c r="AF7237" i="16"/>
  <c r="AF7238" i="16"/>
  <c r="AF7239" i="16"/>
  <c r="AF7240" i="16"/>
  <c r="AF7241" i="16"/>
  <c r="AF7242" i="16"/>
  <c r="AF7243" i="16"/>
  <c r="AF7244" i="16"/>
  <c r="AF7245" i="16"/>
  <c r="AF7246" i="16"/>
  <c r="AF7247" i="16"/>
  <c r="AF7248" i="16"/>
  <c r="AF7249" i="16"/>
  <c r="AF7250" i="16"/>
  <c r="AF7251" i="16"/>
  <c r="AF7252" i="16"/>
  <c r="AF7253" i="16"/>
  <c r="AF7254" i="16"/>
  <c r="AF7255" i="16"/>
  <c r="AF7256" i="16"/>
  <c r="AF7257" i="16"/>
  <c r="AF7258" i="16"/>
  <c r="AF7259" i="16"/>
  <c r="AF7260" i="16"/>
  <c r="AF7261" i="16"/>
  <c r="AF7262" i="16"/>
  <c r="AF7263" i="16"/>
  <c r="AF7264" i="16"/>
  <c r="AF7265" i="16"/>
  <c r="AF7266" i="16"/>
  <c r="AF7267" i="16"/>
  <c r="AF7268" i="16"/>
  <c r="AF7269" i="16"/>
  <c r="AF7270" i="16"/>
  <c r="AF7271" i="16"/>
  <c r="AF7272" i="16"/>
  <c r="AF7273" i="16"/>
  <c r="AF7274" i="16"/>
  <c r="AF7275" i="16"/>
  <c r="AF7276" i="16"/>
  <c r="AF7277" i="16"/>
  <c r="AF7278" i="16"/>
  <c r="AF7279" i="16"/>
  <c r="AF7280" i="16"/>
  <c r="AF7281" i="16"/>
  <c r="AF7282" i="16"/>
  <c r="AF7283" i="16"/>
  <c r="AF7284" i="16"/>
  <c r="AF7285" i="16"/>
  <c r="AF7286" i="16"/>
  <c r="AF7287" i="16"/>
  <c r="AF7288" i="16"/>
  <c r="AF7289" i="16"/>
  <c r="AF7290" i="16"/>
  <c r="AF7291" i="16"/>
  <c r="AF7292" i="16"/>
  <c r="AF7293" i="16"/>
  <c r="AF7294" i="16"/>
  <c r="AF7295" i="16"/>
  <c r="AF7296" i="16"/>
  <c r="AF7297" i="16"/>
  <c r="AF7298" i="16"/>
  <c r="AF7299" i="16"/>
  <c r="AF7300" i="16"/>
  <c r="AF7301" i="16"/>
  <c r="AF7302" i="16"/>
  <c r="AF7303" i="16"/>
  <c r="AF7304" i="16"/>
  <c r="AF7305" i="16"/>
  <c r="AF7306" i="16"/>
  <c r="AF7307" i="16"/>
  <c r="AF7308" i="16"/>
  <c r="AF7309" i="16"/>
  <c r="AF7310" i="16"/>
  <c r="AF7311" i="16"/>
  <c r="AF7312" i="16"/>
  <c r="AF7313" i="16"/>
  <c r="AF7314" i="16"/>
  <c r="AF7315" i="16"/>
  <c r="AF7316" i="16"/>
  <c r="AF7317" i="16"/>
  <c r="AF7318" i="16"/>
  <c r="AF7319" i="16"/>
  <c r="AF7320" i="16"/>
  <c r="AF7321" i="16"/>
  <c r="AF7322" i="16"/>
  <c r="AF7323" i="16"/>
  <c r="AF7324" i="16"/>
  <c r="AF7325" i="16"/>
  <c r="AF7326" i="16"/>
  <c r="AF7327" i="16"/>
  <c r="AF7328" i="16"/>
  <c r="AF7329" i="16"/>
  <c r="AF7330" i="16"/>
  <c r="AF7331" i="16"/>
  <c r="AF7332" i="16"/>
  <c r="AF7333" i="16"/>
  <c r="AF7334" i="16"/>
  <c r="AF7335" i="16"/>
  <c r="AF7336" i="16"/>
  <c r="AF7337" i="16"/>
  <c r="AF7338" i="16"/>
  <c r="AF7339" i="16"/>
  <c r="AF7340" i="16"/>
  <c r="AF7341" i="16"/>
  <c r="AF7342" i="16"/>
  <c r="AF7343" i="16"/>
  <c r="AF7344" i="16"/>
  <c r="AF7345" i="16"/>
  <c r="AF7346" i="16"/>
  <c r="AF7347" i="16"/>
  <c r="AF7348" i="16"/>
  <c r="AF7349" i="16"/>
  <c r="AF7350" i="16"/>
  <c r="AF7351" i="16"/>
  <c r="AF7352" i="16"/>
  <c r="AF7353" i="16"/>
  <c r="AF7354" i="16"/>
  <c r="AF7355" i="16"/>
  <c r="AF7356" i="16"/>
  <c r="AF7357" i="16"/>
  <c r="AF7358" i="16"/>
  <c r="AF7359" i="16"/>
  <c r="AF7360" i="16"/>
  <c r="AF7361" i="16"/>
  <c r="AF7362" i="16"/>
  <c r="AF7363" i="16"/>
  <c r="AF7364" i="16"/>
  <c r="AF7365" i="16"/>
  <c r="AF7366" i="16"/>
  <c r="AF7367" i="16"/>
  <c r="AF7368" i="16"/>
  <c r="AF7369" i="16"/>
  <c r="AF7370" i="16"/>
  <c r="AF7371" i="16"/>
  <c r="AF7372" i="16"/>
  <c r="AF7373" i="16"/>
  <c r="AF7374" i="16"/>
  <c r="AF7375" i="16"/>
  <c r="AF7376" i="16"/>
  <c r="AF7377" i="16"/>
  <c r="AF7378" i="16"/>
  <c r="AF7379" i="16"/>
  <c r="AF7380" i="16"/>
  <c r="AF7381" i="16"/>
  <c r="AF7382" i="16"/>
  <c r="AF7383" i="16"/>
  <c r="AF7384" i="16"/>
  <c r="AF7385" i="16"/>
  <c r="AF7386" i="16"/>
  <c r="AF7387" i="16"/>
  <c r="AF7388" i="16"/>
  <c r="AF7389" i="16"/>
  <c r="AF7390" i="16"/>
  <c r="AF7391" i="16"/>
  <c r="AF7392" i="16"/>
  <c r="AF7393" i="16"/>
  <c r="AF7394" i="16"/>
  <c r="AF7395" i="16"/>
  <c r="AF7396" i="16"/>
  <c r="AF7397" i="16"/>
  <c r="AF7398" i="16"/>
  <c r="AF7399" i="16"/>
  <c r="AF7400" i="16"/>
  <c r="AF7401" i="16"/>
  <c r="AF7402" i="16"/>
  <c r="AF7403" i="16"/>
  <c r="AF7404" i="16"/>
  <c r="AF7405" i="16"/>
  <c r="AF7406" i="16"/>
  <c r="AF7407" i="16"/>
  <c r="AF7408" i="16"/>
  <c r="AF7409" i="16"/>
  <c r="AF7410" i="16"/>
  <c r="AF7411" i="16"/>
  <c r="AF7412" i="16"/>
  <c r="AF7413" i="16"/>
  <c r="AF7414" i="16"/>
  <c r="AF7415" i="16"/>
  <c r="AF7416" i="16"/>
  <c r="AF7417" i="16"/>
  <c r="AF7418" i="16"/>
  <c r="AF7419" i="16"/>
  <c r="AF7420" i="16"/>
  <c r="AF7421" i="16"/>
  <c r="AF7422" i="16"/>
  <c r="AF7423" i="16"/>
  <c r="AF7424" i="16"/>
  <c r="AF7425" i="16"/>
  <c r="AF7426" i="16"/>
  <c r="AF7427" i="16"/>
  <c r="AF7428" i="16"/>
  <c r="AF7429" i="16"/>
  <c r="AF7430" i="16"/>
  <c r="AF7431" i="16"/>
  <c r="AF7432" i="16"/>
  <c r="AF7433" i="16"/>
  <c r="AF7434" i="16"/>
  <c r="AF7435" i="16"/>
  <c r="AF7436" i="16"/>
  <c r="AF7437" i="16"/>
  <c r="AF7438" i="16"/>
  <c r="AF7439" i="16"/>
  <c r="AF7440" i="16"/>
  <c r="AF7441" i="16"/>
  <c r="AF7442" i="16"/>
  <c r="AF7443" i="16"/>
  <c r="AF7444" i="16"/>
  <c r="AF7445" i="16"/>
  <c r="AF7446" i="16"/>
  <c r="AF7447" i="16"/>
  <c r="AF7448" i="16"/>
  <c r="AF7449" i="16"/>
  <c r="AF7450" i="16"/>
  <c r="AF7451" i="16"/>
  <c r="AF7452" i="16"/>
  <c r="AF7453" i="16"/>
  <c r="AF7454" i="16"/>
  <c r="AF7455" i="16"/>
  <c r="AF7456" i="16"/>
  <c r="AF7457" i="16"/>
  <c r="AF7458" i="16"/>
  <c r="AF7459" i="16"/>
  <c r="AF7460" i="16"/>
  <c r="AF7461" i="16"/>
  <c r="AF7462" i="16"/>
  <c r="AF7463" i="16"/>
  <c r="AF7464" i="16"/>
  <c r="AF7465" i="16"/>
  <c r="AF7466" i="16"/>
  <c r="AF7467" i="16"/>
  <c r="AF7468" i="16"/>
  <c r="AF7469" i="16"/>
  <c r="AF7470" i="16"/>
  <c r="AF7471" i="16"/>
  <c r="AF7472" i="16"/>
  <c r="AF7473" i="16"/>
  <c r="AF7474" i="16"/>
  <c r="AF7475" i="16"/>
  <c r="AF7476" i="16"/>
  <c r="AF7477" i="16"/>
  <c r="AF7478" i="16"/>
  <c r="AF7479" i="16"/>
  <c r="AF7480" i="16"/>
  <c r="AF7481" i="16"/>
  <c r="AF7482" i="16"/>
  <c r="AF7483" i="16"/>
  <c r="AF7484" i="16"/>
  <c r="AF7485" i="16"/>
  <c r="AF7486" i="16"/>
  <c r="AF7487" i="16"/>
  <c r="AF7488" i="16"/>
  <c r="AF7489" i="16"/>
  <c r="AF7490" i="16"/>
  <c r="AF7491" i="16"/>
  <c r="AF7492" i="16"/>
  <c r="AF7493" i="16"/>
  <c r="AF7494" i="16"/>
  <c r="AF7495" i="16"/>
  <c r="AF7496" i="16"/>
  <c r="AF7497" i="16"/>
  <c r="AF7498" i="16"/>
  <c r="AF7499" i="16"/>
  <c r="AF7500" i="16"/>
  <c r="AF7501" i="16"/>
  <c r="AF7502" i="16"/>
  <c r="AF7503" i="16"/>
  <c r="AF7504" i="16"/>
  <c r="AF7505" i="16"/>
  <c r="AF7506" i="16"/>
  <c r="AF7507" i="16"/>
  <c r="AF7508" i="16"/>
  <c r="AF7509" i="16"/>
  <c r="AF7510" i="16"/>
  <c r="AF7511" i="16"/>
  <c r="AF7512" i="16"/>
  <c r="AF7513" i="16"/>
  <c r="AF7514" i="16"/>
  <c r="AF7515" i="16"/>
  <c r="AF7516" i="16"/>
  <c r="AF7517" i="16"/>
  <c r="AF7518" i="16"/>
  <c r="AF7519" i="16"/>
  <c r="AF7520" i="16"/>
  <c r="AF7521" i="16"/>
  <c r="AF7522" i="16"/>
  <c r="AF7523" i="16"/>
  <c r="AF7524" i="16"/>
  <c r="AF7525" i="16"/>
  <c r="AF7526" i="16"/>
  <c r="AF7527" i="16"/>
  <c r="AF7528" i="16"/>
  <c r="AF7529" i="16"/>
  <c r="AF7530" i="16"/>
  <c r="AF7531" i="16"/>
  <c r="AF7532" i="16"/>
  <c r="AF7533" i="16"/>
  <c r="AF7534" i="16"/>
  <c r="AF7535" i="16"/>
  <c r="AF7536" i="16"/>
  <c r="AF7537" i="16"/>
  <c r="AF7538" i="16"/>
  <c r="AF7539" i="16"/>
  <c r="AF7540" i="16"/>
  <c r="AF7541" i="16"/>
  <c r="AF7542" i="16"/>
  <c r="AF7543" i="16"/>
  <c r="AF7544" i="16"/>
  <c r="AF7545" i="16"/>
  <c r="AF7546" i="16"/>
  <c r="AF7547" i="16"/>
  <c r="AF7548" i="16"/>
  <c r="AF7549" i="16"/>
  <c r="AF7550" i="16"/>
  <c r="AF7551" i="16"/>
  <c r="AF7552" i="16"/>
  <c r="AF7553" i="16"/>
  <c r="AF7554" i="16"/>
  <c r="AF7555" i="16"/>
  <c r="AF7556" i="16"/>
  <c r="AF7557" i="16"/>
  <c r="AF7558" i="16"/>
  <c r="AF7559" i="16"/>
  <c r="AF7560" i="16"/>
  <c r="AF7561" i="16"/>
  <c r="AF7562" i="16"/>
  <c r="AF7563" i="16"/>
  <c r="AF7564" i="16"/>
  <c r="AF7565" i="16"/>
  <c r="AF7566" i="16"/>
  <c r="AF7567" i="16"/>
  <c r="AF7568" i="16"/>
  <c r="AF7569" i="16"/>
  <c r="AF7570" i="16"/>
  <c r="AF7571" i="16"/>
  <c r="AF7572" i="16"/>
  <c r="AF7573" i="16"/>
  <c r="AF7574" i="16"/>
  <c r="AF7575" i="16"/>
  <c r="AF7576" i="16"/>
  <c r="AF7577" i="16"/>
  <c r="AF7578" i="16"/>
  <c r="AF7579" i="16"/>
  <c r="AF7580" i="16"/>
  <c r="AF7581" i="16"/>
  <c r="AF7582" i="16"/>
  <c r="AF7583" i="16"/>
  <c r="AF7584" i="16"/>
  <c r="AF7585" i="16"/>
  <c r="AF7586" i="16"/>
  <c r="AF7587" i="16"/>
  <c r="AF7588" i="16"/>
  <c r="AF7589" i="16"/>
  <c r="AF7590" i="16"/>
  <c r="AF7591" i="16"/>
  <c r="AF7592" i="16"/>
  <c r="AF7593" i="16"/>
  <c r="AF7594" i="16"/>
  <c r="AF7595" i="16"/>
  <c r="AF7596" i="16"/>
  <c r="AF7597" i="16"/>
  <c r="AF7598" i="16"/>
  <c r="AF7599" i="16"/>
  <c r="AF7600" i="16"/>
  <c r="AF7601" i="16"/>
  <c r="AF7602" i="16"/>
  <c r="AF7603" i="16"/>
  <c r="AF7604" i="16"/>
  <c r="AF7605" i="16"/>
  <c r="AF7606" i="16"/>
  <c r="AF7607" i="16"/>
  <c r="AF7608" i="16"/>
  <c r="AF7609" i="16"/>
  <c r="AF7610" i="16"/>
  <c r="AF7611" i="16"/>
  <c r="AF7612" i="16"/>
  <c r="AF7613" i="16"/>
  <c r="AF7614" i="16"/>
  <c r="AF7615" i="16"/>
  <c r="AF7616" i="16"/>
  <c r="AF7617" i="16"/>
  <c r="AF7618" i="16"/>
  <c r="AF7619" i="16"/>
  <c r="AF7620" i="16"/>
  <c r="AF7621" i="16"/>
  <c r="AF7622" i="16"/>
  <c r="AF7623" i="16"/>
  <c r="AF7624" i="16"/>
  <c r="AF7625" i="16"/>
  <c r="AF7626" i="16"/>
  <c r="AF7627" i="16"/>
  <c r="AF7628" i="16"/>
  <c r="AF7629" i="16"/>
  <c r="AF7630" i="16"/>
  <c r="AF7631" i="16"/>
  <c r="AF7632" i="16"/>
  <c r="AF7633" i="16"/>
  <c r="AF7634" i="16"/>
  <c r="AF7635" i="16"/>
  <c r="AF7636" i="16"/>
  <c r="AF7637" i="16"/>
  <c r="AF7638" i="16"/>
  <c r="AF7639" i="16"/>
  <c r="AF7640" i="16"/>
  <c r="AF7641" i="16"/>
  <c r="AF7642" i="16"/>
  <c r="AF7643" i="16"/>
  <c r="AF7644" i="16"/>
  <c r="AF7645" i="16"/>
  <c r="AF7646" i="16"/>
  <c r="AF7647" i="16"/>
  <c r="AF7648" i="16"/>
  <c r="AF7649" i="16"/>
  <c r="AF7650" i="16"/>
  <c r="AF7651" i="16"/>
  <c r="AF7652" i="16"/>
  <c r="AF7653" i="16"/>
  <c r="AF7654" i="16"/>
  <c r="AF7655" i="16"/>
  <c r="AF7656" i="16"/>
  <c r="AF7657" i="16"/>
  <c r="AF7658" i="16"/>
  <c r="AF7659" i="16"/>
  <c r="AF7660" i="16"/>
  <c r="AF7661" i="16"/>
  <c r="AF7662" i="16"/>
  <c r="AF7663" i="16"/>
  <c r="AF7664" i="16"/>
  <c r="AF7665" i="16"/>
  <c r="AF7666" i="16"/>
  <c r="AF7667" i="16"/>
  <c r="AF7668" i="16"/>
  <c r="AF7669" i="16"/>
  <c r="AF7670" i="16"/>
  <c r="AF7671" i="16"/>
  <c r="AF7672" i="16"/>
  <c r="AF7673" i="16"/>
  <c r="AF7674" i="16"/>
  <c r="AF7675" i="16"/>
  <c r="AF7676" i="16"/>
  <c r="AF7677" i="16"/>
  <c r="AF7678" i="16"/>
  <c r="AF7679" i="16"/>
  <c r="AF7680" i="16"/>
  <c r="AF7681" i="16"/>
  <c r="AF7682" i="16"/>
  <c r="AF7683" i="16"/>
  <c r="AF7684" i="16"/>
  <c r="AF7685" i="16"/>
  <c r="AF7686" i="16"/>
  <c r="AF7687" i="16"/>
  <c r="AF7688" i="16"/>
  <c r="AF7689" i="16"/>
  <c r="AF7690" i="16"/>
  <c r="AF7691" i="16"/>
  <c r="AF7692" i="16"/>
  <c r="AF7693" i="16"/>
  <c r="AF7694" i="16"/>
  <c r="AF7695" i="16"/>
  <c r="AF7696" i="16"/>
  <c r="AF7697" i="16"/>
  <c r="AF7698" i="16"/>
  <c r="AF7699" i="16"/>
  <c r="AF7700" i="16"/>
  <c r="AF7701" i="16"/>
  <c r="AF7702" i="16"/>
  <c r="AF7703" i="16"/>
  <c r="AF7704" i="16"/>
  <c r="AF7705" i="16"/>
  <c r="AF7706" i="16"/>
  <c r="AF7707" i="16"/>
  <c r="AF7708" i="16"/>
  <c r="AF7709" i="16"/>
  <c r="AF7710" i="16"/>
  <c r="AF7711" i="16"/>
  <c r="AF7712" i="16"/>
  <c r="AF7713" i="16"/>
  <c r="AF7714" i="16"/>
  <c r="AF7715" i="16"/>
  <c r="AF7716" i="16"/>
  <c r="AF7717" i="16"/>
  <c r="AF7718" i="16"/>
  <c r="AF7719" i="16"/>
  <c r="AF7720" i="16"/>
  <c r="AF7721" i="16"/>
  <c r="AF7722" i="16"/>
  <c r="AF7723" i="16"/>
  <c r="AF7724" i="16"/>
  <c r="AF7725" i="16"/>
  <c r="AF7726" i="16"/>
  <c r="AF7727" i="16"/>
  <c r="AF7728" i="16"/>
  <c r="AF7729" i="16"/>
  <c r="AF7730" i="16"/>
  <c r="AF7731" i="16"/>
  <c r="AF7732" i="16"/>
  <c r="AF7733" i="16"/>
  <c r="AF7734" i="16"/>
  <c r="AF7735" i="16"/>
  <c r="AF7736" i="16"/>
  <c r="AF7737" i="16"/>
  <c r="AF7738" i="16"/>
  <c r="AF7739" i="16"/>
  <c r="AF7740" i="16"/>
  <c r="AF7741" i="16"/>
  <c r="AF7742" i="16"/>
  <c r="AF7743" i="16"/>
  <c r="AF7744" i="16"/>
  <c r="AF7745" i="16"/>
  <c r="AF7746" i="16"/>
  <c r="AF7747" i="16"/>
  <c r="AF7748" i="16"/>
  <c r="AF7749" i="16"/>
  <c r="AF7750" i="16"/>
  <c r="AF7751" i="16"/>
  <c r="AF7752" i="16"/>
  <c r="AF7753" i="16"/>
  <c r="AF7754" i="16"/>
  <c r="AF7755" i="16"/>
  <c r="AF7756" i="16"/>
  <c r="AF7757" i="16"/>
  <c r="AF7758" i="16"/>
  <c r="AF7759" i="16"/>
  <c r="AF7760" i="16"/>
  <c r="AF7761" i="16"/>
  <c r="AF7762" i="16"/>
  <c r="AF7763" i="16"/>
  <c r="AF7764" i="16"/>
  <c r="AF7765" i="16"/>
  <c r="AF7766" i="16"/>
  <c r="AF7767" i="16"/>
  <c r="AF7768" i="16"/>
  <c r="AF7769" i="16"/>
  <c r="AF7770" i="16"/>
  <c r="AF7771" i="16"/>
  <c r="AF7772" i="16"/>
  <c r="AF7773" i="16"/>
  <c r="AF7774" i="16"/>
  <c r="AF7775" i="16"/>
  <c r="AF7776" i="16"/>
  <c r="AF7777" i="16"/>
  <c r="AF7778" i="16"/>
  <c r="AF7779" i="16"/>
  <c r="AF7780" i="16"/>
  <c r="AF7781" i="16"/>
  <c r="AF7782" i="16"/>
  <c r="AF7783" i="16"/>
  <c r="AF7784" i="16"/>
  <c r="AF7785" i="16"/>
  <c r="AF7786" i="16"/>
  <c r="AF7787" i="16"/>
  <c r="AF7788" i="16"/>
  <c r="AF7789" i="16"/>
  <c r="AF7790" i="16"/>
  <c r="AF7791" i="16"/>
  <c r="AF7792" i="16"/>
  <c r="AF7793" i="16"/>
  <c r="AF7794" i="16"/>
  <c r="AF7795" i="16"/>
  <c r="AF7796" i="16"/>
  <c r="AF7797" i="16"/>
  <c r="AF7798" i="16"/>
  <c r="AF7799" i="16"/>
  <c r="AF7800" i="16"/>
  <c r="AF7801" i="16"/>
  <c r="AF7802" i="16"/>
  <c r="AF7803" i="16"/>
  <c r="AF7804" i="16"/>
  <c r="AF7805" i="16"/>
  <c r="AF7806" i="16"/>
  <c r="AF7807" i="16"/>
  <c r="AF7808" i="16"/>
  <c r="AF7809" i="16"/>
  <c r="AF7810" i="16"/>
  <c r="AF7811" i="16"/>
  <c r="AF7812" i="16"/>
  <c r="AF7813" i="16"/>
  <c r="AF7814" i="16"/>
  <c r="AF7815" i="16"/>
  <c r="AF7816" i="16"/>
  <c r="AF7817" i="16"/>
  <c r="AF7818" i="16"/>
  <c r="AF7819" i="16"/>
  <c r="AF7820" i="16"/>
  <c r="AF7821" i="16"/>
  <c r="AF7822" i="16"/>
  <c r="AF7823" i="16"/>
  <c r="AF7824" i="16"/>
  <c r="AF7825" i="16"/>
  <c r="AF7826" i="16"/>
  <c r="AF7827" i="16"/>
  <c r="AF7828" i="16"/>
  <c r="AF7829" i="16"/>
  <c r="AF7830" i="16"/>
  <c r="AF7831" i="16"/>
  <c r="AF7832" i="16"/>
  <c r="AF7833" i="16"/>
  <c r="AF7834" i="16"/>
  <c r="AF7835" i="16"/>
  <c r="AF7836" i="16"/>
  <c r="AF7837" i="16"/>
  <c r="AF7838" i="16"/>
  <c r="AF7839" i="16"/>
  <c r="AF7840" i="16"/>
  <c r="AF7841" i="16"/>
  <c r="AF7842" i="16"/>
  <c r="AF7843" i="16"/>
  <c r="AF7844" i="16"/>
  <c r="AF7845" i="16"/>
  <c r="AF7846" i="16"/>
  <c r="AF7847" i="16"/>
  <c r="AF7848" i="16"/>
  <c r="AF7849" i="16"/>
  <c r="AF7850" i="16"/>
  <c r="AF7851" i="16"/>
  <c r="AF7852" i="16"/>
  <c r="AF7853" i="16"/>
  <c r="AF7854" i="16"/>
  <c r="AF7855" i="16"/>
  <c r="AF7856" i="16"/>
  <c r="AF7857" i="16"/>
  <c r="AF7858" i="16"/>
  <c r="AF7859" i="16"/>
  <c r="AF7860" i="16"/>
  <c r="AF7861" i="16"/>
  <c r="AF7862" i="16"/>
  <c r="AF7863" i="16"/>
  <c r="AF7864" i="16"/>
  <c r="AF7865" i="16"/>
  <c r="AF7866" i="16"/>
  <c r="AF7867" i="16"/>
  <c r="AF7868" i="16"/>
  <c r="AF7869" i="16"/>
  <c r="AF7870" i="16"/>
  <c r="AF7871" i="16"/>
  <c r="AF7872" i="16"/>
  <c r="AF7873" i="16"/>
  <c r="AF7874" i="16"/>
  <c r="AF7875" i="16"/>
  <c r="AF7876" i="16"/>
  <c r="AF7877" i="16"/>
  <c r="AF7878" i="16"/>
  <c r="AF7879" i="16"/>
  <c r="AF7880" i="16"/>
  <c r="AF7881" i="16"/>
  <c r="AF7882" i="16"/>
  <c r="AF7883" i="16"/>
  <c r="AF7884" i="16"/>
  <c r="AF7885" i="16"/>
  <c r="AF7886" i="16"/>
  <c r="AF7887" i="16"/>
  <c r="AF7888" i="16"/>
  <c r="AF7889" i="16"/>
  <c r="AF7890" i="16"/>
  <c r="AF7891" i="16"/>
  <c r="AF7892" i="16"/>
  <c r="AF7893" i="16"/>
  <c r="AF7894" i="16"/>
  <c r="AF7895" i="16"/>
  <c r="AF7896" i="16"/>
  <c r="AF7897" i="16"/>
  <c r="AF7898" i="16"/>
  <c r="AF7899" i="16"/>
  <c r="AF7900" i="16"/>
  <c r="AF7901" i="16"/>
  <c r="AF7902" i="16"/>
  <c r="AF7903" i="16"/>
  <c r="AF7904" i="16"/>
  <c r="AF7905" i="16"/>
  <c r="AF7906" i="16"/>
  <c r="AF7907" i="16"/>
  <c r="AF7908" i="16"/>
  <c r="AF7909" i="16"/>
  <c r="AF7910" i="16"/>
  <c r="AF7911" i="16"/>
  <c r="AF7912" i="16"/>
  <c r="AF7913" i="16"/>
  <c r="AF7914" i="16"/>
  <c r="AF7915" i="16"/>
  <c r="AF7916" i="16"/>
  <c r="AF7917" i="16"/>
  <c r="AF7918" i="16"/>
  <c r="AF7919" i="16"/>
  <c r="AF7920" i="16"/>
  <c r="AF7921" i="16"/>
  <c r="AF7922" i="16"/>
  <c r="AF7923" i="16"/>
  <c r="AF7924" i="16"/>
  <c r="AF7925" i="16"/>
  <c r="AF7926" i="16"/>
  <c r="AF7927" i="16"/>
  <c r="AF7928" i="16"/>
  <c r="AF7929" i="16"/>
  <c r="AF7930" i="16"/>
  <c r="AF7931" i="16"/>
  <c r="AF7932" i="16"/>
  <c r="AF7933" i="16"/>
  <c r="AF7934" i="16"/>
  <c r="AF7935" i="16"/>
  <c r="AF7936" i="16"/>
  <c r="AF7937" i="16"/>
  <c r="AF7938" i="16"/>
  <c r="AF7939" i="16"/>
  <c r="AF7940" i="16"/>
  <c r="AF7941" i="16"/>
  <c r="AF7942" i="16"/>
  <c r="AF7943" i="16"/>
  <c r="AF7944" i="16"/>
  <c r="AF7945" i="16"/>
  <c r="AF7946" i="16"/>
  <c r="AF7947" i="16"/>
  <c r="AF7948" i="16"/>
  <c r="AF7949" i="16"/>
  <c r="AF7950" i="16"/>
  <c r="AF7951" i="16"/>
  <c r="AF7952" i="16"/>
  <c r="AF7953" i="16"/>
  <c r="AF7954" i="16"/>
  <c r="AF7955" i="16"/>
  <c r="AF7956" i="16"/>
  <c r="AF7957" i="16"/>
  <c r="AF7958" i="16"/>
  <c r="AF7959" i="16"/>
  <c r="AF7960" i="16"/>
  <c r="AF7961" i="16"/>
  <c r="AF7962" i="16"/>
  <c r="AF7963" i="16"/>
  <c r="AF7964" i="16"/>
  <c r="AF7965" i="16"/>
  <c r="AF7966" i="16"/>
  <c r="AF7967" i="16"/>
  <c r="AF7968" i="16"/>
  <c r="AF7969" i="16"/>
  <c r="AF7970" i="16"/>
  <c r="AF7971" i="16"/>
  <c r="AF7972" i="16"/>
  <c r="AF7973" i="16"/>
  <c r="AF7974" i="16"/>
  <c r="AF7975" i="16"/>
  <c r="AF7976" i="16"/>
  <c r="AF7977" i="16"/>
  <c r="AF7978" i="16"/>
  <c r="AF7979" i="16"/>
  <c r="AF7980" i="16"/>
  <c r="AF7981" i="16"/>
  <c r="AF7982" i="16"/>
  <c r="AF7983" i="16"/>
  <c r="AF7984" i="16"/>
  <c r="AF7985" i="16"/>
  <c r="AF7986" i="16"/>
  <c r="AF7987" i="16"/>
  <c r="AF7988" i="16"/>
  <c r="AF7989" i="16"/>
  <c r="AF7990" i="16"/>
  <c r="AF7991" i="16"/>
  <c r="AF7992" i="16"/>
  <c r="AF7993" i="16"/>
  <c r="AF7994" i="16"/>
  <c r="AF7995" i="16"/>
  <c r="AF7996" i="16"/>
  <c r="AF7997" i="16"/>
  <c r="AF7998" i="16"/>
  <c r="AF7999" i="16"/>
  <c r="AF8000" i="16"/>
  <c r="AF8001" i="16"/>
  <c r="AF8002" i="16"/>
  <c r="AF8003" i="16"/>
  <c r="AF8004" i="16"/>
  <c r="AF8005" i="16"/>
  <c r="AF8006" i="16"/>
  <c r="AF8007" i="16"/>
  <c r="AF8008" i="16"/>
  <c r="AF8009" i="16"/>
  <c r="AF8010" i="16"/>
  <c r="AF8011" i="16"/>
  <c r="AF8012" i="16"/>
  <c r="AF8013" i="16"/>
  <c r="AF8014" i="16"/>
  <c r="AF8015" i="16"/>
  <c r="AF8016" i="16"/>
  <c r="AF8017" i="16"/>
  <c r="AF8018" i="16"/>
  <c r="AF8019" i="16"/>
  <c r="AF8020" i="16"/>
  <c r="AF8021" i="16"/>
  <c r="AF8022" i="16"/>
  <c r="AF8023" i="16"/>
  <c r="AF8024" i="16"/>
  <c r="AF8025" i="16"/>
  <c r="AF8026" i="16"/>
  <c r="AF8027" i="16"/>
  <c r="AF8028" i="16"/>
  <c r="AF8029" i="16"/>
  <c r="AF8030" i="16"/>
  <c r="AF8031" i="16"/>
  <c r="AF8032" i="16"/>
  <c r="AF8033" i="16"/>
  <c r="AF8034" i="16"/>
  <c r="AF8035" i="16"/>
  <c r="AF8036" i="16"/>
  <c r="AF8037" i="16"/>
  <c r="AF8038" i="16"/>
  <c r="AF8039" i="16"/>
  <c r="AF8040" i="16"/>
  <c r="AF8041" i="16"/>
  <c r="AF8042" i="16"/>
  <c r="AF8043" i="16"/>
  <c r="AF8044" i="16"/>
  <c r="AF8045" i="16"/>
  <c r="AF8046" i="16"/>
  <c r="AF8047" i="16"/>
  <c r="AF8048" i="16"/>
  <c r="AF8049" i="16"/>
  <c r="AF8050" i="16"/>
  <c r="AF8051" i="16"/>
  <c r="AF8052" i="16"/>
  <c r="AF8053" i="16"/>
  <c r="AF8054" i="16"/>
  <c r="AF8055" i="16"/>
  <c r="AF8056" i="16"/>
  <c r="AF8057" i="16"/>
  <c r="AF8058" i="16"/>
  <c r="AF8059" i="16"/>
  <c r="AF8060" i="16"/>
  <c r="AF8061" i="16"/>
  <c r="AF8062" i="16"/>
  <c r="AF8063" i="16"/>
  <c r="AF8064" i="16"/>
  <c r="AF8065" i="16"/>
  <c r="AF8066" i="16"/>
  <c r="AF8067" i="16"/>
  <c r="AF8068" i="16"/>
  <c r="AF8069" i="16"/>
  <c r="AF8070" i="16"/>
  <c r="AF8071" i="16"/>
  <c r="AF8072" i="16"/>
  <c r="AF8073" i="16"/>
  <c r="AF8074" i="16"/>
  <c r="AF8075" i="16"/>
  <c r="AF8076" i="16"/>
  <c r="AF8077" i="16"/>
  <c r="AF8078" i="16"/>
  <c r="AF8079" i="16"/>
  <c r="AF8080" i="16"/>
  <c r="AF8081" i="16"/>
  <c r="AF8082" i="16"/>
  <c r="AF8083" i="16"/>
  <c r="AF8084" i="16"/>
  <c r="AF8085" i="16"/>
  <c r="AF8086" i="16"/>
  <c r="AF8087" i="16"/>
  <c r="AF8088" i="16"/>
  <c r="AF8089" i="16"/>
  <c r="AF8090" i="16"/>
  <c r="AF8091" i="16"/>
  <c r="AF8092" i="16"/>
  <c r="AF8093" i="16"/>
  <c r="AF8094" i="16"/>
  <c r="AF8095" i="16"/>
  <c r="AF8096" i="16"/>
  <c r="AF8097" i="16"/>
  <c r="AF8098" i="16"/>
  <c r="AF8099" i="16"/>
  <c r="AF8100" i="16"/>
  <c r="AF8101" i="16"/>
  <c r="AF8102" i="16"/>
  <c r="AF8103" i="16"/>
  <c r="AF8104" i="16"/>
  <c r="AF8105" i="16"/>
  <c r="AF8106" i="16"/>
  <c r="AF8107" i="16"/>
  <c r="AF8108" i="16"/>
  <c r="AF8109" i="16"/>
  <c r="AF8110" i="16"/>
  <c r="AF8111" i="16"/>
  <c r="AF8112" i="16"/>
  <c r="AF8113" i="16"/>
  <c r="AF8114" i="16"/>
  <c r="AF8115" i="16"/>
  <c r="AF8116" i="16"/>
  <c r="AF8117" i="16"/>
  <c r="AF8118" i="16"/>
  <c r="AF8119" i="16"/>
  <c r="AF8120" i="16"/>
  <c r="AF8121" i="16"/>
  <c r="AF8122" i="16"/>
  <c r="AF8123" i="16"/>
  <c r="AF8124" i="16"/>
  <c r="AF8125" i="16"/>
  <c r="AF8126" i="16"/>
  <c r="AF8127" i="16"/>
  <c r="AF8128" i="16"/>
  <c r="AF8129" i="16"/>
  <c r="AF8130" i="16"/>
  <c r="AF8131" i="16"/>
  <c r="AF8132" i="16"/>
  <c r="AF8133" i="16"/>
  <c r="AF8134" i="16"/>
  <c r="AF8135" i="16"/>
  <c r="AF8136" i="16"/>
  <c r="AF8137" i="16"/>
  <c r="AF8138" i="16"/>
  <c r="AF8139" i="16"/>
  <c r="AF8140" i="16"/>
  <c r="AF8141" i="16"/>
  <c r="AF8142" i="16"/>
  <c r="AF8143" i="16"/>
  <c r="AF8144" i="16"/>
  <c r="AF8145" i="16"/>
  <c r="AF8146" i="16"/>
  <c r="AF8147" i="16"/>
  <c r="AF8148" i="16"/>
  <c r="AF8149" i="16"/>
  <c r="AF8150" i="16"/>
  <c r="AF8151" i="16"/>
  <c r="AF8152" i="16"/>
  <c r="AF8153" i="16"/>
  <c r="AF8154" i="16"/>
  <c r="AF8155" i="16"/>
  <c r="AF8156" i="16"/>
  <c r="AF8157" i="16"/>
  <c r="AF8158" i="16"/>
  <c r="AF8159" i="16"/>
  <c r="AF8160" i="16"/>
  <c r="AF8161" i="16"/>
  <c r="AF8162" i="16"/>
  <c r="AF8163" i="16"/>
  <c r="AF8164" i="16"/>
  <c r="AF8165" i="16"/>
  <c r="AF8166" i="16"/>
  <c r="AF8167" i="16"/>
  <c r="AF8168" i="16"/>
  <c r="AF8169" i="16"/>
  <c r="AF8170" i="16"/>
  <c r="AF8171" i="16"/>
  <c r="AF8172" i="16"/>
  <c r="AF8173" i="16"/>
  <c r="AF8174" i="16"/>
  <c r="AF8175" i="16"/>
  <c r="AF8176" i="16"/>
  <c r="AF8177" i="16"/>
  <c r="AF8178" i="16"/>
  <c r="AF8179" i="16"/>
  <c r="AF8180" i="16"/>
  <c r="AF8181" i="16"/>
  <c r="AF8182" i="16"/>
  <c r="AF8183" i="16"/>
  <c r="AF8184" i="16"/>
  <c r="AF8185" i="16"/>
  <c r="AF8186" i="16"/>
  <c r="AF8187" i="16"/>
  <c r="AF8188" i="16"/>
  <c r="AF8189" i="16"/>
  <c r="AF8190" i="16"/>
  <c r="AF8191" i="16"/>
  <c r="AF8192" i="16"/>
  <c r="AF8193" i="16"/>
  <c r="AF8194" i="16"/>
  <c r="AF8195" i="16"/>
  <c r="AF8196" i="16"/>
  <c r="AF8197" i="16"/>
  <c r="AF8198" i="16"/>
  <c r="AF8199" i="16"/>
  <c r="AF8200" i="16"/>
  <c r="AF8201" i="16"/>
  <c r="AF8202" i="16"/>
  <c r="AF8203" i="16"/>
  <c r="AF8204" i="16"/>
  <c r="AF8205" i="16"/>
  <c r="AF8206" i="16"/>
  <c r="AF8207" i="16"/>
  <c r="AF8208" i="16"/>
  <c r="AF8209" i="16"/>
  <c r="AF8210" i="16"/>
  <c r="AF8211" i="16"/>
  <c r="AF8212" i="16"/>
  <c r="AF8213" i="16"/>
  <c r="AF8214" i="16"/>
  <c r="AF8215" i="16"/>
  <c r="AF8216" i="16"/>
  <c r="AF8217" i="16"/>
  <c r="AF8218" i="16"/>
  <c r="AF8219" i="16"/>
  <c r="AF8220" i="16"/>
  <c r="AF8221" i="16"/>
  <c r="AF8222" i="16"/>
  <c r="AF8223" i="16"/>
  <c r="AF8224" i="16"/>
  <c r="AF8225" i="16"/>
  <c r="AF8226" i="16"/>
  <c r="AF8227" i="16"/>
  <c r="AF8228" i="16"/>
  <c r="AF8229" i="16"/>
  <c r="AF8230" i="16"/>
  <c r="AF8231" i="16"/>
  <c r="AF8232" i="16"/>
  <c r="AF8233" i="16"/>
  <c r="AF8234" i="16"/>
  <c r="AF8235" i="16"/>
  <c r="AF8236" i="16"/>
  <c r="AF8237" i="16"/>
  <c r="AF8238" i="16"/>
  <c r="AF8239" i="16"/>
  <c r="AF8240" i="16"/>
  <c r="AF8241" i="16"/>
  <c r="AF8242" i="16"/>
  <c r="AF8243" i="16"/>
  <c r="AF8244" i="16"/>
  <c r="AF8245" i="16"/>
  <c r="AF8246" i="16"/>
  <c r="AF8247" i="16"/>
  <c r="AF8248" i="16"/>
  <c r="AF8249" i="16"/>
  <c r="AF8250" i="16"/>
  <c r="AF8251" i="16"/>
  <c r="AF8252" i="16"/>
  <c r="AF8253" i="16"/>
  <c r="AF8254" i="16"/>
  <c r="AF8255" i="16"/>
  <c r="AF8256" i="16"/>
  <c r="AF8257" i="16"/>
  <c r="AF8258" i="16"/>
  <c r="AF8259" i="16"/>
  <c r="AF8260" i="16"/>
  <c r="AF8261" i="16"/>
  <c r="AF8262" i="16"/>
  <c r="AF8263" i="16"/>
  <c r="AF8264" i="16"/>
  <c r="AF8265" i="16"/>
  <c r="AF8266" i="16"/>
  <c r="AF8267" i="16"/>
  <c r="AF8268" i="16"/>
  <c r="AF8269" i="16"/>
  <c r="AF8270" i="16"/>
  <c r="AF8271" i="16"/>
  <c r="AF8272" i="16"/>
  <c r="AF8273" i="16"/>
  <c r="AF8274" i="16"/>
  <c r="AF8275" i="16"/>
  <c r="AF8276" i="16"/>
  <c r="AF8277" i="16"/>
  <c r="AF8278" i="16"/>
  <c r="AF8279" i="16"/>
  <c r="AF8280" i="16"/>
  <c r="AF8281" i="16"/>
  <c r="AF8282" i="16"/>
  <c r="AF8283" i="16"/>
  <c r="AF8284" i="16"/>
  <c r="AF8285" i="16"/>
  <c r="AF8286" i="16"/>
  <c r="AF8287" i="16"/>
  <c r="AF8288" i="16"/>
  <c r="AF8289" i="16"/>
  <c r="AF8290" i="16"/>
  <c r="AF8291" i="16"/>
  <c r="AF8292" i="16"/>
  <c r="AF8293" i="16"/>
  <c r="AF8294" i="16"/>
  <c r="AF8295" i="16"/>
  <c r="AF8296" i="16"/>
  <c r="AF8297" i="16"/>
  <c r="AF8298" i="16"/>
  <c r="AF8299" i="16"/>
  <c r="AF8300" i="16"/>
  <c r="AF8301" i="16"/>
  <c r="AF8302" i="16"/>
  <c r="AF8303" i="16"/>
  <c r="AF8304" i="16"/>
  <c r="AF8305" i="16"/>
  <c r="AF8306" i="16"/>
  <c r="AF8307" i="16"/>
  <c r="AF8308" i="16"/>
  <c r="AF8309" i="16"/>
  <c r="AF8310" i="16"/>
  <c r="AF8311" i="16"/>
  <c r="AF8312" i="16"/>
  <c r="AF8313" i="16"/>
  <c r="AF8314" i="16"/>
  <c r="AF8315" i="16"/>
  <c r="AF8316" i="16"/>
  <c r="AF8317" i="16"/>
  <c r="AF8318" i="16"/>
  <c r="AF8319" i="16"/>
  <c r="AF8320" i="16"/>
  <c r="AF8321" i="16"/>
  <c r="AF8322" i="16"/>
  <c r="AF8323" i="16"/>
  <c r="AF8324" i="16"/>
  <c r="AF8325" i="16"/>
  <c r="AF8326" i="16"/>
  <c r="AF8327" i="16"/>
  <c r="AF8328" i="16"/>
  <c r="AF8329" i="16"/>
  <c r="AF8330" i="16"/>
  <c r="AF8331" i="16"/>
  <c r="AF8332" i="16"/>
  <c r="AF8333" i="16"/>
  <c r="AF8334" i="16"/>
  <c r="AF8335" i="16"/>
  <c r="AF8336" i="16"/>
  <c r="AF8337" i="16"/>
  <c r="AF8338" i="16"/>
  <c r="AF8339" i="16"/>
  <c r="AF8340" i="16"/>
  <c r="AF8341" i="16"/>
  <c r="AF8342" i="16"/>
  <c r="AF8343" i="16"/>
  <c r="AF8344" i="16"/>
  <c r="AF8345" i="16"/>
  <c r="AF8346" i="16"/>
  <c r="AF8347" i="16"/>
  <c r="AF8348" i="16"/>
  <c r="AF8349" i="16"/>
  <c r="AF8350" i="16"/>
  <c r="AF8351" i="16"/>
  <c r="AF8352" i="16"/>
  <c r="AF8353" i="16"/>
  <c r="AF8354" i="16"/>
  <c r="AF8355" i="16"/>
  <c r="AF8356" i="16"/>
  <c r="AF8357" i="16"/>
  <c r="AF8358" i="16"/>
  <c r="AF8359" i="16"/>
  <c r="AF8360" i="16"/>
  <c r="AF8361" i="16"/>
  <c r="AF8362" i="16"/>
  <c r="AF8363" i="16"/>
  <c r="AF8364" i="16"/>
  <c r="AF8365" i="16"/>
  <c r="AF8366" i="16"/>
  <c r="AF8367" i="16"/>
  <c r="AF8368" i="16"/>
  <c r="AF8369" i="16"/>
  <c r="AF8370" i="16"/>
  <c r="AF8371" i="16"/>
  <c r="AF8372" i="16"/>
  <c r="AF8373" i="16"/>
  <c r="AF8374" i="16"/>
  <c r="AF8375" i="16"/>
  <c r="AF8376" i="16"/>
  <c r="AF8377" i="16"/>
  <c r="AF8378" i="16"/>
  <c r="AF8379" i="16"/>
  <c r="AF8380" i="16"/>
  <c r="AF8381" i="16"/>
  <c r="AF8382" i="16"/>
  <c r="AF8383" i="16"/>
  <c r="AF8384" i="16"/>
  <c r="AF8385" i="16"/>
  <c r="AF8386" i="16"/>
  <c r="AF8387" i="16"/>
  <c r="AF8388" i="16"/>
  <c r="AF8389" i="16"/>
  <c r="AF8390" i="16"/>
  <c r="AF8391" i="16"/>
  <c r="AF8392" i="16"/>
  <c r="AF8393" i="16"/>
  <c r="AF8394" i="16"/>
  <c r="AF8395" i="16"/>
  <c r="AF8396" i="16"/>
  <c r="AF8397" i="16"/>
  <c r="AF8398" i="16"/>
  <c r="AF8399" i="16"/>
  <c r="AF8400" i="16"/>
  <c r="AF8401" i="16"/>
  <c r="AF8402" i="16"/>
  <c r="AF8403" i="16"/>
  <c r="AF8404" i="16"/>
  <c r="AF8405" i="16"/>
  <c r="AF8406" i="16"/>
  <c r="AF8407" i="16"/>
  <c r="AF8408" i="16"/>
  <c r="AF8409" i="16"/>
  <c r="AF8410" i="16"/>
  <c r="AF8411" i="16"/>
  <c r="AF8412" i="16"/>
  <c r="AF8413" i="16"/>
  <c r="AF8414" i="16"/>
  <c r="AF8415" i="16"/>
  <c r="AF8416" i="16"/>
  <c r="AF8417" i="16"/>
  <c r="AF8418" i="16"/>
  <c r="AF8419" i="16"/>
  <c r="AF8420" i="16"/>
  <c r="AF8421" i="16"/>
  <c r="AF8422" i="16"/>
  <c r="AF8423" i="16"/>
  <c r="AF8424" i="16"/>
  <c r="AF8425" i="16"/>
  <c r="AF8426" i="16"/>
  <c r="AF8427" i="16"/>
  <c r="AF8428" i="16"/>
  <c r="AF8429" i="16"/>
  <c r="AF8430" i="16"/>
  <c r="AF8431" i="16"/>
  <c r="AF8432" i="16"/>
  <c r="AF8433" i="16"/>
  <c r="AF8434" i="16"/>
  <c r="AF8435" i="16"/>
  <c r="AF8436" i="16"/>
  <c r="AF8437" i="16"/>
  <c r="AF8438" i="16"/>
  <c r="AF8439" i="16"/>
  <c r="AF8440" i="16"/>
  <c r="AF8441" i="16"/>
  <c r="AF8442" i="16"/>
  <c r="AF8443" i="16"/>
  <c r="AF8444" i="16"/>
  <c r="AF8445" i="16"/>
  <c r="AF8446" i="16"/>
  <c r="AF8447" i="16"/>
  <c r="AF8448" i="16"/>
  <c r="AF8449" i="16"/>
  <c r="AF8450" i="16"/>
  <c r="AF8451" i="16"/>
  <c r="AF8452" i="16"/>
  <c r="AF8453" i="16"/>
  <c r="AF8454" i="16"/>
  <c r="AF8455" i="16"/>
  <c r="AF8456" i="16"/>
  <c r="AF8457" i="16"/>
  <c r="AF8458" i="16"/>
  <c r="AF8459" i="16"/>
  <c r="AF8460" i="16"/>
  <c r="AF8461" i="16"/>
  <c r="AF8462" i="16"/>
  <c r="AF8463" i="16"/>
  <c r="AF8464" i="16"/>
  <c r="AF8465" i="16"/>
  <c r="AF8466" i="16"/>
  <c r="AF8467" i="16"/>
  <c r="AF8468" i="16"/>
  <c r="AF8469" i="16"/>
  <c r="AF8470" i="16"/>
  <c r="AF8471" i="16"/>
  <c r="AF8472" i="16"/>
  <c r="AF8473" i="16"/>
  <c r="AF8474" i="16"/>
  <c r="AF8475" i="16"/>
  <c r="AF8476" i="16"/>
  <c r="AF8477" i="16"/>
  <c r="AF8478" i="16"/>
  <c r="AF8479" i="16"/>
  <c r="AF8480" i="16"/>
  <c r="AF8481" i="16"/>
  <c r="AF8482" i="16"/>
  <c r="AF8483" i="16"/>
  <c r="AF8484" i="16"/>
  <c r="AF8485" i="16"/>
  <c r="AF8486" i="16"/>
  <c r="AF8487" i="16"/>
  <c r="AF8488" i="16"/>
  <c r="AF8489" i="16"/>
  <c r="AF8490" i="16"/>
  <c r="AF8491" i="16"/>
  <c r="AF8492" i="16"/>
  <c r="AF8493" i="16"/>
  <c r="AF8494" i="16"/>
  <c r="AF8495" i="16"/>
  <c r="AF8496" i="16"/>
  <c r="AF8497" i="16"/>
  <c r="AF8498" i="16"/>
  <c r="AF8499" i="16"/>
  <c r="AF8500" i="16"/>
  <c r="AF8501" i="16"/>
  <c r="AF8502" i="16"/>
  <c r="AF8503" i="16"/>
  <c r="AF8504" i="16"/>
  <c r="AF8505" i="16"/>
  <c r="AF8506" i="16"/>
  <c r="AF8507" i="16"/>
  <c r="AF8508" i="16"/>
  <c r="AF8509" i="16"/>
  <c r="AF8510" i="16"/>
  <c r="AF8511" i="16"/>
  <c r="AF8512" i="16"/>
  <c r="AF8513" i="16"/>
  <c r="AF8514" i="16"/>
  <c r="AF8515" i="16"/>
  <c r="AF8516" i="16"/>
  <c r="AF8517" i="16"/>
  <c r="AF8518" i="16"/>
  <c r="AF8519" i="16"/>
  <c r="AF8520" i="16"/>
  <c r="AF8521" i="16"/>
  <c r="AF8522" i="16"/>
  <c r="AF8523" i="16"/>
  <c r="AF8524" i="16"/>
  <c r="AF8525" i="16"/>
  <c r="AF8526" i="16"/>
  <c r="AF8527" i="16"/>
  <c r="AF8528" i="16"/>
  <c r="AF8529" i="16"/>
  <c r="AF8530" i="16"/>
  <c r="AF8531" i="16"/>
  <c r="AF8532" i="16"/>
  <c r="AF8533" i="16"/>
  <c r="AF8534" i="16"/>
  <c r="AF8535" i="16"/>
  <c r="AF8536" i="16"/>
  <c r="AF8537" i="16"/>
  <c r="AF8538" i="16"/>
  <c r="AF8539" i="16"/>
  <c r="AF8540" i="16"/>
  <c r="AF8541" i="16"/>
  <c r="AF8542" i="16"/>
  <c r="AF8543" i="16"/>
  <c r="AF8544" i="16"/>
  <c r="AF8545" i="16"/>
  <c r="AF8546" i="16"/>
  <c r="AF8547" i="16"/>
  <c r="AF8548" i="16"/>
  <c r="AF8549" i="16"/>
  <c r="AF8550" i="16"/>
  <c r="AF8551" i="16"/>
  <c r="AF8552" i="16"/>
  <c r="AF8553" i="16"/>
  <c r="AF8554" i="16"/>
  <c r="AF8555" i="16"/>
  <c r="AF8556" i="16"/>
  <c r="AF8557" i="16"/>
  <c r="AF8558" i="16"/>
  <c r="AF8559" i="16"/>
  <c r="AF8560" i="16"/>
  <c r="AF8561" i="16"/>
  <c r="AF8562" i="16"/>
  <c r="AF8563" i="16"/>
  <c r="AF8564" i="16"/>
  <c r="AF8565" i="16"/>
  <c r="AF8566" i="16"/>
  <c r="AF8567" i="16"/>
  <c r="AF8568" i="16"/>
  <c r="AF8569" i="16"/>
  <c r="AF8570" i="16"/>
  <c r="AF8571" i="16"/>
  <c r="AF8572" i="16"/>
  <c r="AF8573" i="16"/>
  <c r="AF8574" i="16"/>
  <c r="AF8575" i="16"/>
  <c r="AF8576" i="16"/>
  <c r="AF8577" i="16"/>
  <c r="AF8578" i="16"/>
  <c r="AF8579" i="16"/>
  <c r="AF8580" i="16"/>
  <c r="AF8581" i="16"/>
  <c r="AF8582" i="16"/>
  <c r="AF8583" i="16"/>
  <c r="AF8584" i="16"/>
  <c r="AF8585" i="16"/>
  <c r="AF8586" i="16"/>
  <c r="AF8587" i="16"/>
  <c r="AF8588" i="16"/>
  <c r="AF8589" i="16"/>
  <c r="AF8590" i="16"/>
  <c r="AF8591" i="16"/>
  <c r="AF8592" i="16"/>
  <c r="AF8593" i="16"/>
  <c r="AF8594" i="16"/>
  <c r="AF8595" i="16"/>
  <c r="AF8596" i="16"/>
  <c r="AF8597" i="16"/>
  <c r="AF8598" i="16"/>
  <c r="AF8599" i="16"/>
  <c r="AF8600" i="16"/>
  <c r="AF8601" i="16"/>
  <c r="AF8602" i="16"/>
  <c r="AF8603" i="16"/>
  <c r="AF8604" i="16"/>
  <c r="AF8605" i="16"/>
  <c r="AF8606" i="16"/>
  <c r="AF8607" i="16"/>
  <c r="AF8608" i="16"/>
  <c r="AF8609" i="16"/>
  <c r="AF8610" i="16"/>
  <c r="AF8611" i="16"/>
  <c r="AF8612" i="16"/>
  <c r="AF8613" i="16"/>
  <c r="AF8614" i="16"/>
  <c r="AF8615" i="16"/>
  <c r="AF8616" i="16"/>
  <c r="AF8617" i="16"/>
  <c r="AF8618" i="16"/>
  <c r="AF8619" i="16"/>
  <c r="AF8620" i="16"/>
  <c r="AF8621" i="16"/>
  <c r="AF8622" i="16"/>
  <c r="AF8623" i="16"/>
  <c r="AF8624" i="16"/>
  <c r="AF8625" i="16"/>
  <c r="AF8626" i="16"/>
  <c r="AF8627" i="16"/>
  <c r="AF8628" i="16"/>
  <c r="AF8629" i="16"/>
  <c r="AF8630" i="16"/>
  <c r="AF8631" i="16"/>
  <c r="AF8632" i="16"/>
  <c r="AF8633" i="16"/>
  <c r="AF8634" i="16"/>
  <c r="AF8635" i="16"/>
  <c r="AF8636" i="16"/>
  <c r="AF8637" i="16"/>
  <c r="AF8638" i="16"/>
  <c r="AF8639" i="16"/>
  <c r="AF8640" i="16"/>
  <c r="AF8641" i="16"/>
  <c r="AF8642" i="16"/>
  <c r="AF8643" i="16"/>
  <c r="AF8644" i="16"/>
  <c r="AF8645" i="16"/>
  <c r="AF8646" i="16"/>
  <c r="AF8647" i="16"/>
  <c r="AF8648" i="16"/>
  <c r="AF8649" i="16"/>
  <c r="AF8650" i="16"/>
  <c r="AF8651" i="16"/>
  <c r="AF8652" i="16"/>
  <c r="AF8653" i="16"/>
  <c r="AF8654" i="16"/>
  <c r="AF8655" i="16"/>
  <c r="AF8656" i="16"/>
  <c r="AF8657" i="16"/>
  <c r="AF8658" i="16"/>
  <c r="AF8659" i="16"/>
  <c r="AF8660" i="16"/>
  <c r="AF8661" i="16"/>
  <c r="AF8662" i="16"/>
  <c r="AF8663" i="16"/>
  <c r="AF8664" i="16"/>
  <c r="AF8665" i="16"/>
  <c r="AF8666" i="16"/>
  <c r="AF8667" i="16"/>
  <c r="AF8668" i="16"/>
  <c r="AF8669" i="16"/>
  <c r="AF8670" i="16"/>
  <c r="AF8671" i="16"/>
  <c r="AF8672" i="16"/>
  <c r="AF8673" i="16"/>
  <c r="AF8674" i="16"/>
  <c r="AF8675" i="16"/>
  <c r="AF8676" i="16"/>
  <c r="AF8677" i="16"/>
  <c r="AF8678" i="16"/>
  <c r="AF8679" i="16"/>
  <c r="AF8680" i="16"/>
  <c r="AF8681" i="16"/>
  <c r="AF8682" i="16"/>
  <c r="AF8683" i="16"/>
  <c r="AF8684" i="16"/>
  <c r="AF8685" i="16"/>
  <c r="AF8686" i="16"/>
  <c r="AF8687" i="16"/>
  <c r="AF8688" i="16"/>
  <c r="AF8689" i="16"/>
  <c r="AF8690" i="16"/>
  <c r="AF8691" i="16"/>
  <c r="AF8692" i="16"/>
  <c r="AF8693" i="16"/>
  <c r="AF8694" i="16"/>
  <c r="AF8695" i="16"/>
  <c r="AF8696" i="16"/>
  <c r="AF8697" i="16"/>
  <c r="AF8698" i="16"/>
  <c r="AF8699" i="16"/>
  <c r="AF8700" i="16"/>
  <c r="AF8701" i="16"/>
  <c r="AF8702" i="16"/>
  <c r="AF8703" i="16"/>
  <c r="AF8704" i="16"/>
  <c r="AF8705" i="16"/>
  <c r="AF8706" i="16"/>
  <c r="AF8707" i="16"/>
  <c r="AF8708" i="16"/>
  <c r="AF8709" i="16"/>
  <c r="AF8710" i="16"/>
  <c r="AF8711" i="16"/>
  <c r="AF8712" i="16"/>
  <c r="AF8713" i="16"/>
  <c r="AF8714" i="16"/>
  <c r="AF8715" i="16"/>
  <c r="AF8716" i="16"/>
  <c r="AF8717" i="16"/>
  <c r="AF8718" i="16"/>
  <c r="AF8719" i="16"/>
  <c r="AF8720" i="16"/>
  <c r="AF8721" i="16"/>
  <c r="AF8722" i="16"/>
  <c r="AF8723" i="16"/>
  <c r="AF8724" i="16"/>
  <c r="AF8725" i="16"/>
  <c r="AF8726" i="16"/>
  <c r="AF8727" i="16"/>
  <c r="AF8728" i="16"/>
  <c r="AF8729" i="16"/>
  <c r="AF8730" i="16"/>
  <c r="AF8731" i="16"/>
  <c r="AF8732" i="16"/>
  <c r="AF8733" i="16"/>
  <c r="AF8734" i="16"/>
  <c r="AF8735" i="16"/>
  <c r="AF8736" i="16"/>
  <c r="AF8737" i="16"/>
  <c r="AF8738" i="16"/>
  <c r="AF8739" i="16"/>
  <c r="AF8740" i="16"/>
  <c r="AF8741" i="16"/>
  <c r="AF8742" i="16"/>
  <c r="AF8743" i="16"/>
  <c r="AF8744" i="16"/>
  <c r="AF8745" i="16"/>
  <c r="AF8746" i="16"/>
  <c r="AF8747" i="16"/>
  <c r="AF8748" i="16"/>
  <c r="AF8749" i="16"/>
  <c r="AF8750" i="16"/>
  <c r="AF8751" i="16"/>
  <c r="AF8752" i="16"/>
  <c r="AF8753" i="16"/>
  <c r="AF8754" i="16"/>
  <c r="AF8755" i="16"/>
  <c r="AF8756" i="16"/>
  <c r="AF8757" i="16"/>
  <c r="AF8758" i="16"/>
  <c r="AF8759" i="16"/>
  <c r="AF8760" i="16"/>
  <c r="AF8761" i="16"/>
  <c r="AF8762" i="16"/>
  <c r="AF8763" i="16"/>
  <c r="AF8764" i="16"/>
  <c r="AF8765" i="16"/>
  <c r="AF8766" i="16"/>
  <c r="AF8767" i="16"/>
  <c r="AF8768" i="16"/>
  <c r="AF8769" i="16"/>
  <c r="AF8770" i="16"/>
  <c r="AF8771" i="16"/>
  <c r="AF8772" i="16"/>
  <c r="AF8773" i="16"/>
  <c r="AF8774" i="16"/>
  <c r="AF8775" i="16"/>
  <c r="AF8776" i="16"/>
  <c r="AF8777" i="16"/>
  <c r="AF8778" i="16"/>
  <c r="AF8779" i="16"/>
  <c r="AF8780" i="16"/>
  <c r="AF8781" i="16"/>
  <c r="AF8782" i="16"/>
  <c r="AF8783" i="16"/>
  <c r="AF8784" i="16"/>
  <c r="AF8785" i="16"/>
  <c r="AF8786" i="16"/>
  <c r="AF8787" i="16"/>
  <c r="AF8788" i="16"/>
  <c r="AF8789" i="16"/>
  <c r="AF8790" i="16"/>
  <c r="AF8791" i="16"/>
  <c r="AF8792" i="16"/>
  <c r="AF8793" i="16"/>
  <c r="AF8794" i="16"/>
  <c r="AF8795" i="16"/>
  <c r="AF8796" i="16"/>
  <c r="AF8797" i="16"/>
  <c r="AF8798" i="16"/>
  <c r="AF8799" i="16"/>
  <c r="AF8800" i="16"/>
  <c r="AF8801" i="16"/>
  <c r="AF8802" i="16"/>
  <c r="AF8803" i="16"/>
  <c r="AF8804" i="16"/>
  <c r="AF8805" i="16"/>
  <c r="AF8806" i="16"/>
  <c r="AF8807" i="16"/>
  <c r="AF8808" i="16"/>
  <c r="AF8809" i="16"/>
  <c r="AF8810" i="16"/>
  <c r="AF8811" i="16"/>
  <c r="AF8812" i="16"/>
  <c r="AF8813" i="16"/>
  <c r="AF8814" i="16"/>
  <c r="AF8815" i="16"/>
  <c r="AF8816" i="16"/>
  <c r="AF8817" i="16"/>
  <c r="AF8818" i="16"/>
  <c r="AF8819" i="16"/>
  <c r="AF8820" i="16"/>
  <c r="AF8821" i="16"/>
  <c r="AF8822" i="16"/>
  <c r="AF8823" i="16"/>
  <c r="AF8824" i="16"/>
  <c r="AF8825" i="16"/>
  <c r="AF8826" i="16"/>
  <c r="AF8827" i="16"/>
  <c r="AF8828" i="16"/>
  <c r="AF8829" i="16"/>
  <c r="AF8830" i="16"/>
  <c r="AF8831" i="16"/>
  <c r="AF8832" i="16"/>
  <c r="AF8833" i="16"/>
  <c r="AF8834" i="16"/>
  <c r="AF8835" i="16"/>
  <c r="AF8836" i="16"/>
  <c r="AF8837" i="16"/>
  <c r="AF8838" i="16"/>
  <c r="AF8839" i="16"/>
  <c r="AF8840" i="16"/>
  <c r="AF8841" i="16"/>
  <c r="AF8842" i="16"/>
  <c r="AF8843" i="16"/>
  <c r="AF8844" i="16"/>
  <c r="AF8845" i="16"/>
  <c r="AF8846" i="16"/>
  <c r="AF8847" i="16"/>
  <c r="AF8848" i="16"/>
  <c r="AF8849" i="16"/>
  <c r="AF8850" i="16"/>
  <c r="AF8851" i="16"/>
  <c r="AF8852" i="16"/>
  <c r="AF8853" i="16"/>
  <c r="AF8854" i="16"/>
  <c r="AF8855" i="16"/>
  <c r="AF8856" i="16"/>
  <c r="AF8857" i="16"/>
  <c r="AF8858" i="16"/>
  <c r="AF8859" i="16"/>
  <c r="AF8860" i="16"/>
  <c r="AF8861" i="16"/>
  <c r="AF8862" i="16"/>
  <c r="AF8863" i="16"/>
  <c r="AF8864" i="16"/>
  <c r="AF8865" i="16"/>
  <c r="AF8866" i="16"/>
  <c r="AF8867" i="16"/>
  <c r="AF8868" i="16"/>
  <c r="AF8869" i="16"/>
  <c r="AF8870" i="16"/>
  <c r="AF8871" i="16"/>
  <c r="AF8872" i="16"/>
  <c r="AF8873" i="16"/>
  <c r="AF8874" i="16"/>
  <c r="AF8875" i="16"/>
  <c r="AF8876" i="16"/>
  <c r="AF8877" i="16"/>
  <c r="AF8878" i="16"/>
  <c r="AF8879" i="16"/>
  <c r="AF8880" i="16"/>
  <c r="AF8881" i="16"/>
  <c r="AF8882" i="16"/>
  <c r="AF8883" i="16"/>
  <c r="AF8884" i="16"/>
  <c r="AF8885" i="16"/>
  <c r="AF8886" i="16"/>
  <c r="AF8887" i="16"/>
  <c r="AF8888" i="16"/>
  <c r="AF8889" i="16"/>
  <c r="AF8890" i="16"/>
  <c r="AF8891" i="16"/>
  <c r="AF8892" i="16"/>
  <c r="AF8893" i="16"/>
  <c r="AF8894" i="16"/>
  <c r="AF8895" i="16"/>
  <c r="AF8896" i="16"/>
  <c r="AF8897" i="16"/>
  <c r="AF8898" i="16"/>
  <c r="AF8899" i="16"/>
  <c r="AF8900" i="16"/>
  <c r="AF8901" i="16"/>
  <c r="AF8902" i="16"/>
  <c r="AF8903" i="16"/>
  <c r="AF8904" i="16"/>
  <c r="AF8905" i="16"/>
  <c r="AF8906" i="16"/>
  <c r="AF8907" i="16"/>
  <c r="AF8908" i="16"/>
  <c r="AF8909" i="16"/>
  <c r="AF8910" i="16"/>
  <c r="AF8911" i="16"/>
  <c r="AF8912" i="16"/>
  <c r="AF8913" i="16"/>
  <c r="AF8914" i="16"/>
  <c r="AF8915" i="16"/>
  <c r="AF8916" i="16"/>
  <c r="AF8917" i="16"/>
  <c r="AF8918" i="16"/>
  <c r="AF8919" i="16"/>
  <c r="AF8920" i="16"/>
  <c r="AF8921" i="16"/>
  <c r="AF8922" i="16"/>
  <c r="AF8923" i="16"/>
  <c r="AF8924" i="16"/>
  <c r="AF8925" i="16"/>
  <c r="AF8926" i="16"/>
  <c r="AF8927" i="16"/>
  <c r="AF8928" i="16"/>
  <c r="AF8929" i="16"/>
  <c r="AF8930" i="16"/>
  <c r="AF8931" i="16"/>
  <c r="AF8932" i="16"/>
  <c r="AF8933" i="16"/>
  <c r="AF8934" i="16"/>
  <c r="AF8935" i="16"/>
  <c r="AF8936" i="16"/>
  <c r="AF8937" i="16"/>
  <c r="AF8938" i="16"/>
  <c r="AF8939" i="16"/>
  <c r="AF8940" i="16"/>
  <c r="AF8941" i="16"/>
  <c r="AF8942" i="16"/>
  <c r="AF8943" i="16"/>
  <c r="AF8944" i="16"/>
  <c r="AF8945" i="16"/>
  <c r="AF8946" i="16"/>
  <c r="AF8947" i="16"/>
  <c r="AF8948" i="16"/>
  <c r="AF8949" i="16"/>
  <c r="AF8950" i="16"/>
  <c r="AF8951" i="16"/>
  <c r="AF8952" i="16"/>
  <c r="AF8953" i="16"/>
  <c r="AF8954" i="16"/>
  <c r="AF8955" i="16"/>
  <c r="AF8956" i="16"/>
  <c r="AF8957" i="16"/>
  <c r="AF8958" i="16"/>
  <c r="AF8959" i="16"/>
  <c r="AF8960" i="16"/>
  <c r="AF8961" i="16"/>
  <c r="AF8962" i="16"/>
  <c r="AF8963" i="16"/>
  <c r="AF8964" i="16"/>
  <c r="AF8965" i="16"/>
  <c r="AF8966" i="16"/>
  <c r="AF8967" i="16"/>
  <c r="AF8968" i="16"/>
  <c r="AF8969" i="16"/>
  <c r="AF8970" i="16"/>
  <c r="AF8971" i="16"/>
  <c r="AF8972" i="16"/>
  <c r="AF8973" i="16"/>
  <c r="AF8974" i="16"/>
  <c r="AF8975" i="16"/>
  <c r="AF8976" i="16"/>
  <c r="AF8977" i="16"/>
  <c r="AF8978" i="16"/>
  <c r="AF8979" i="16"/>
  <c r="AF8980" i="16"/>
  <c r="AF8981" i="16"/>
  <c r="AF8982" i="16"/>
  <c r="AF8983" i="16"/>
  <c r="AF8984" i="16"/>
  <c r="AF8985" i="16"/>
  <c r="AF8986" i="16"/>
  <c r="AF8987" i="16"/>
  <c r="AF8988" i="16"/>
  <c r="AF8989" i="16"/>
  <c r="AF8990" i="16"/>
  <c r="AF8991" i="16"/>
  <c r="AF8992" i="16"/>
  <c r="AF8993" i="16"/>
  <c r="AF8994" i="16"/>
  <c r="AF8995" i="16"/>
  <c r="AF8996" i="16"/>
  <c r="AF8997" i="16"/>
  <c r="AF8998" i="16"/>
  <c r="AF8999" i="16"/>
  <c r="AF9000" i="16"/>
  <c r="AF9001" i="16"/>
  <c r="AF9002" i="16"/>
  <c r="AF9003" i="16"/>
  <c r="AF9004" i="16"/>
  <c r="AF9005" i="16"/>
  <c r="AF9006" i="16"/>
  <c r="AF9007" i="16"/>
  <c r="AF9008" i="16"/>
  <c r="AF9009" i="16"/>
  <c r="AF9010" i="16"/>
  <c r="AF9011" i="16"/>
  <c r="AF9012" i="16"/>
  <c r="AF9013" i="16"/>
  <c r="AF9014" i="16"/>
  <c r="AF9015" i="16"/>
  <c r="AF9016" i="16"/>
  <c r="AF9017" i="16"/>
  <c r="AF9018" i="16"/>
  <c r="AF9019" i="16"/>
  <c r="AF9020" i="16"/>
  <c r="AF9021" i="16"/>
  <c r="AF9022" i="16"/>
  <c r="AF9023" i="16"/>
  <c r="AF9024" i="16"/>
  <c r="AF9025" i="16"/>
  <c r="AF9026" i="16"/>
  <c r="AF9027" i="16"/>
  <c r="AF9028" i="16"/>
  <c r="AF9029" i="16"/>
  <c r="AF9030" i="16"/>
  <c r="AF9031" i="16"/>
  <c r="AF9032" i="16"/>
  <c r="AF9033" i="16"/>
  <c r="AF9034" i="16"/>
  <c r="AF9035" i="16"/>
  <c r="AF9036" i="16"/>
  <c r="AF9037" i="16"/>
  <c r="AF9038" i="16"/>
  <c r="AF9039" i="16"/>
  <c r="AF9040" i="16"/>
  <c r="AF9041" i="16"/>
  <c r="AF9042" i="16"/>
  <c r="AF9043" i="16"/>
  <c r="AF9044" i="16"/>
  <c r="AF9045" i="16"/>
  <c r="AF9046" i="16"/>
  <c r="AF9047" i="16"/>
  <c r="AF9048" i="16"/>
  <c r="AF9049" i="16"/>
  <c r="AF9050" i="16"/>
  <c r="AF9051" i="16"/>
  <c r="AF9052" i="16"/>
  <c r="AF9053" i="16"/>
  <c r="AF9054" i="16"/>
  <c r="AF9055" i="16"/>
  <c r="AF9056" i="16"/>
  <c r="AF9057" i="16"/>
  <c r="AF9058" i="16"/>
  <c r="AF9059" i="16"/>
  <c r="AF9060" i="16"/>
  <c r="AF9061" i="16"/>
  <c r="AF9062" i="16"/>
  <c r="AF9063" i="16"/>
  <c r="AF9064" i="16"/>
  <c r="AF9065" i="16"/>
  <c r="AF9066" i="16"/>
  <c r="AF9067" i="16"/>
  <c r="AF9068" i="16"/>
  <c r="AF9069" i="16"/>
  <c r="AF9070" i="16"/>
  <c r="AF9071" i="16"/>
  <c r="AF9072" i="16"/>
  <c r="AF9073" i="16"/>
  <c r="AF9074" i="16"/>
  <c r="AF9075" i="16"/>
  <c r="AF9076" i="16"/>
  <c r="AF9077" i="16"/>
  <c r="AF9078" i="16"/>
  <c r="AF9079" i="16"/>
  <c r="AF9080" i="16"/>
  <c r="AF9081" i="16"/>
  <c r="AF9082" i="16"/>
  <c r="AF9083" i="16"/>
  <c r="AF9084" i="16"/>
  <c r="AF9085" i="16"/>
  <c r="AF9086" i="16"/>
  <c r="AF9087" i="16"/>
  <c r="AF9088" i="16"/>
  <c r="AF9089" i="16"/>
  <c r="AF9090" i="16"/>
  <c r="AF9091" i="16"/>
  <c r="AF9092" i="16"/>
  <c r="AF9093" i="16"/>
  <c r="AF9094" i="16"/>
  <c r="AF9095" i="16"/>
  <c r="AF9096" i="16"/>
  <c r="AF9097" i="16"/>
  <c r="AF9098" i="16"/>
  <c r="AF9099" i="16"/>
  <c r="AF9100" i="16"/>
  <c r="AF9101" i="16"/>
  <c r="AF9102" i="16"/>
  <c r="AF9103" i="16"/>
  <c r="AF9104" i="16"/>
  <c r="AF9105" i="16"/>
  <c r="AF9106" i="16"/>
  <c r="AF9107" i="16"/>
  <c r="AF9108" i="16"/>
  <c r="AF9109" i="16"/>
  <c r="AF9110" i="16"/>
  <c r="AF9111" i="16"/>
  <c r="AF9112" i="16"/>
  <c r="AF9113" i="16"/>
  <c r="AF9114" i="16"/>
  <c r="AF9115" i="16"/>
  <c r="AF9116" i="16"/>
  <c r="AF9117" i="16"/>
  <c r="AF9118" i="16"/>
  <c r="AF9119" i="16"/>
  <c r="AF9120" i="16"/>
  <c r="AF9121" i="16"/>
  <c r="AF9122" i="16"/>
  <c r="AF9123" i="16"/>
  <c r="AF9124" i="16"/>
  <c r="AF9125" i="16"/>
  <c r="AF9126" i="16"/>
  <c r="AF9127" i="16"/>
  <c r="AF9128" i="16"/>
  <c r="AF9129" i="16"/>
  <c r="AF9130" i="16"/>
  <c r="AF9131" i="16"/>
  <c r="AF9132" i="16"/>
  <c r="AF9133" i="16"/>
  <c r="AF9134" i="16"/>
  <c r="AF9135" i="16"/>
  <c r="AF9136" i="16"/>
  <c r="AF9137" i="16"/>
  <c r="AF9138" i="16"/>
  <c r="AF9139" i="16"/>
  <c r="AF9140" i="16"/>
  <c r="AF9141" i="16"/>
  <c r="AF9142" i="16"/>
  <c r="AF9143" i="16"/>
  <c r="AF9144" i="16"/>
  <c r="AF9145" i="16"/>
  <c r="AF9146" i="16"/>
  <c r="AF9147" i="16"/>
  <c r="AF9148" i="16"/>
  <c r="AF9149" i="16"/>
  <c r="AF9150" i="16"/>
  <c r="AF9151" i="16"/>
  <c r="AF9152" i="16"/>
  <c r="AF9153" i="16"/>
  <c r="AF9154" i="16"/>
  <c r="AF9155" i="16"/>
  <c r="AF9156" i="16"/>
  <c r="AF9157" i="16"/>
  <c r="AF9158" i="16"/>
  <c r="AF9159" i="16"/>
  <c r="AF9160" i="16"/>
  <c r="AF9161" i="16"/>
  <c r="AF9162" i="16"/>
  <c r="AF9163" i="16"/>
  <c r="AF9164" i="16"/>
  <c r="AF9165" i="16"/>
  <c r="AF9166" i="16"/>
  <c r="AF9167" i="16"/>
  <c r="AF9168" i="16"/>
  <c r="AF9169" i="16"/>
  <c r="AF9170" i="16"/>
  <c r="AF9171" i="16"/>
  <c r="AF9172" i="16"/>
  <c r="AF9173" i="16"/>
  <c r="AF9174" i="16"/>
  <c r="AF9175" i="16"/>
  <c r="AF9176" i="16"/>
  <c r="AF9177" i="16"/>
  <c r="AF9178" i="16"/>
  <c r="AF9179" i="16"/>
  <c r="AF9180" i="16"/>
  <c r="AF9181" i="16"/>
  <c r="AF9182" i="16"/>
  <c r="AF9183" i="16"/>
  <c r="AF9184" i="16"/>
  <c r="AF9185" i="16"/>
  <c r="AF9186" i="16"/>
  <c r="AF9187" i="16"/>
  <c r="AF9188" i="16"/>
  <c r="AF9189" i="16"/>
  <c r="AF9190" i="16"/>
  <c r="AF9191" i="16"/>
  <c r="AF9192" i="16"/>
  <c r="AF9193" i="16"/>
  <c r="AF9194" i="16"/>
  <c r="AF9195" i="16"/>
  <c r="AF9196" i="16"/>
  <c r="AF9197" i="16"/>
  <c r="AF9198" i="16"/>
  <c r="AF9199" i="16"/>
  <c r="AF9200" i="16"/>
  <c r="AF9201" i="16"/>
  <c r="AF9202" i="16"/>
  <c r="AF9203" i="16"/>
  <c r="AF9204" i="16"/>
  <c r="AF9205" i="16"/>
  <c r="AF9206" i="16"/>
  <c r="AF9207" i="16"/>
  <c r="AF9208" i="16"/>
  <c r="AF9209" i="16"/>
  <c r="AF9210" i="16"/>
  <c r="AF9211" i="16"/>
  <c r="AF9212" i="16"/>
  <c r="AF9213" i="16"/>
  <c r="AF9214" i="16"/>
  <c r="AF9215" i="16"/>
  <c r="AF9216" i="16"/>
  <c r="AF9217" i="16"/>
  <c r="AF9218" i="16"/>
  <c r="AF9219" i="16"/>
  <c r="AF9220" i="16"/>
  <c r="AF9221" i="16"/>
  <c r="AF9222" i="16"/>
  <c r="AF9223" i="16"/>
  <c r="AF9224" i="16"/>
  <c r="AF9225" i="16"/>
  <c r="AF9226" i="16"/>
  <c r="AF9227" i="16"/>
  <c r="AF9228" i="16"/>
  <c r="AF9229" i="16"/>
  <c r="AF9230" i="16"/>
  <c r="AF9231" i="16"/>
  <c r="AF9232" i="16"/>
  <c r="AF9233" i="16"/>
  <c r="AF9234" i="16"/>
  <c r="AF9235" i="16"/>
  <c r="AF9236" i="16"/>
  <c r="AF9237" i="16"/>
  <c r="AF9238" i="16"/>
  <c r="AF9239" i="16"/>
  <c r="AF9240" i="16"/>
  <c r="AF9241" i="16"/>
  <c r="AF9242" i="16"/>
  <c r="AF9243" i="16"/>
  <c r="AF9244" i="16"/>
  <c r="AF9245" i="16"/>
  <c r="AF9246" i="16"/>
  <c r="AF9247" i="16"/>
  <c r="AF9248" i="16"/>
  <c r="AF9249" i="16"/>
  <c r="AF9250" i="16"/>
  <c r="AF9251" i="16"/>
  <c r="AF9252" i="16"/>
  <c r="AF9253" i="16"/>
  <c r="AF9254" i="16"/>
  <c r="AF9255" i="16"/>
  <c r="AF9256" i="16"/>
  <c r="AF9257" i="16"/>
  <c r="AF9258" i="16"/>
  <c r="AF9259" i="16"/>
  <c r="AF9260" i="16"/>
  <c r="AF9261" i="16"/>
  <c r="AF9262" i="16"/>
  <c r="AF9263" i="16"/>
  <c r="AF9264" i="16"/>
  <c r="AF9265" i="16"/>
  <c r="AF9266" i="16"/>
  <c r="AF9267" i="16"/>
  <c r="AF9268" i="16"/>
  <c r="AF9269" i="16"/>
  <c r="AF9270" i="16"/>
  <c r="AF9271" i="16"/>
  <c r="AF9272" i="16"/>
  <c r="AF9273" i="16"/>
  <c r="AF9274" i="16"/>
  <c r="AF9275" i="16"/>
  <c r="AF9276" i="16"/>
  <c r="AF9277" i="16"/>
  <c r="AF9278" i="16"/>
  <c r="AF9279" i="16"/>
  <c r="AF9280" i="16"/>
  <c r="AF9281" i="16"/>
  <c r="AF9282" i="16"/>
  <c r="AF9283" i="16"/>
  <c r="AF9284" i="16"/>
  <c r="AF9285" i="16"/>
  <c r="AF9286" i="16"/>
  <c r="AF9287" i="16"/>
  <c r="AF9288" i="16"/>
  <c r="AF9289" i="16"/>
  <c r="AF9290" i="16"/>
  <c r="AF9291" i="16"/>
  <c r="AF9292" i="16"/>
  <c r="AF9293" i="16"/>
  <c r="AF9294" i="16"/>
  <c r="AF9295" i="16"/>
  <c r="AF9296" i="16"/>
  <c r="AF9297" i="16"/>
  <c r="AF9298" i="16"/>
  <c r="AF9299" i="16"/>
  <c r="AF9300" i="16"/>
  <c r="AF9301" i="16"/>
  <c r="AF9302" i="16"/>
  <c r="AF9303" i="16"/>
  <c r="AF9304" i="16"/>
  <c r="AF9305" i="16"/>
  <c r="AF9306" i="16"/>
  <c r="AF9307" i="16"/>
  <c r="AF9308" i="16"/>
  <c r="AF9309" i="16"/>
  <c r="AF9310" i="16"/>
  <c r="AF9311" i="16"/>
  <c r="AF9312" i="16"/>
  <c r="AF9313" i="16"/>
  <c r="AF9314" i="16"/>
  <c r="AF9315" i="16"/>
  <c r="AF9316" i="16"/>
  <c r="AF9317" i="16"/>
  <c r="AF9318" i="16"/>
  <c r="AF9319" i="16"/>
  <c r="AF9320" i="16"/>
  <c r="AF9321" i="16"/>
  <c r="AF9322" i="16"/>
  <c r="AF9323" i="16"/>
  <c r="AF9324" i="16"/>
  <c r="AF9325" i="16"/>
  <c r="AF9326" i="16"/>
  <c r="AF9327" i="16"/>
  <c r="AF9328" i="16"/>
  <c r="AF9329" i="16"/>
  <c r="AF9330" i="16"/>
  <c r="AF9331" i="16"/>
  <c r="AF9332" i="16"/>
  <c r="AF9333" i="16"/>
  <c r="AF9334" i="16"/>
  <c r="AF9335" i="16"/>
  <c r="AF9336" i="16"/>
  <c r="AF9337" i="16"/>
  <c r="AF9338" i="16"/>
  <c r="AF9339" i="16"/>
  <c r="AF9340" i="16"/>
  <c r="AF9341" i="16"/>
  <c r="AF9342" i="16"/>
  <c r="AF9343" i="16"/>
  <c r="AF9344" i="16"/>
  <c r="AF9345" i="16"/>
  <c r="AF9346" i="16"/>
  <c r="AF9347" i="16"/>
  <c r="AF9348" i="16"/>
  <c r="AF9349" i="16"/>
  <c r="AF9350" i="16"/>
  <c r="AF9351" i="16"/>
  <c r="AF9352" i="16"/>
  <c r="AF9353" i="16"/>
  <c r="AF9354" i="16"/>
  <c r="AF9355" i="16"/>
  <c r="AF9356" i="16"/>
  <c r="AF9357" i="16"/>
  <c r="AF9358" i="16"/>
  <c r="AF9359" i="16"/>
  <c r="AF9360" i="16"/>
  <c r="AF9361" i="16"/>
  <c r="AF9362" i="16"/>
  <c r="AF9363" i="16"/>
  <c r="AF9364" i="16"/>
  <c r="AF9365" i="16"/>
  <c r="AF9366" i="16"/>
  <c r="AF9367" i="16"/>
  <c r="AF9368" i="16"/>
  <c r="AF9369" i="16"/>
  <c r="AF9370" i="16"/>
  <c r="AF9371" i="16"/>
  <c r="AF9372" i="16"/>
  <c r="AF9373" i="16"/>
  <c r="AF9374" i="16"/>
  <c r="AF9375" i="16"/>
  <c r="AF9376" i="16"/>
  <c r="AF9377" i="16"/>
  <c r="AF9378" i="16"/>
  <c r="AF9379" i="16"/>
  <c r="AF9380" i="16"/>
  <c r="AF9381" i="16"/>
  <c r="AF9382" i="16"/>
  <c r="AF9383" i="16"/>
  <c r="AF9384" i="16"/>
  <c r="AF9385" i="16"/>
  <c r="AF9386" i="16"/>
  <c r="AF9387" i="16"/>
  <c r="AF9388" i="16"/>
  <c r="AF9389" i="16"/>
  <c r="AF9390" i="16"/>
  <c r="AF9391" i="16"/>
  <c r="AF9392" i="16"/>
  <c r="AF9393" i="16"/>
  <c r="AF9394" i="16"/>
  <c r="AF9395" i="16"/>
  <c r="AF9396" i="16"/>
  <c r="AF9397" i="16"/>
  <c r="AF9398" i="16"/>
  <c r="AF9399" i="16"/>
  <c r="AF9400" i="16"/>
  <c r="AF9401" i="16"/>
  <c r="AF9402" i="16"/>
  <c r="AF9403" i="16"/>
  <c r="AF9404" i="16"/>
  <c r="AF9405" i="16"/>
  <c r="AF9406" i="16"/>
  <c r="AF9407" i="16"/>
  <c r="AF9408" i="16"/>
  <c r="AF9409" i="16"/>
  <c r="AF9410" i="16"/>
  <c r="AF9411" i="16"/>
  <c r="AF9412" i="16"/>
  <c r="AF9413" i="16"/>
  <c r="AF9414" i="16"/>
  <c r="AF9415" i="16"/>
  <c r="AF9416" i="16"/>
  <c r="AF9417" i="16"/>
  <c r="AF9418" i="16"/>
  <c r="AF9419" i="16"/>
  <c r="AF9420" i="16"/>
  <c r="AF9421" i="16"/>
  <c r="AF9422" i="16"/>
  <c r="AF9423" i="16"/>
  <c r="AF9424" i="16"/>
  <c r="AF9425" i="16"/>
  <c r="AF9426" i="16"/>
  <c r="AF9427" i="16"/>
  <c r="AF9428" i="16"/>
  <c r="AF9429" i="16"/>
  <c r="AF9430" i="16"/>
  <c r="AF9431" i="16"/>
  <c r="AF9432" i="16"/>
  <c r="AF9433" i="16"/>
  <c r="AF9434" i="16"/>
  <c r="AF9435" i="16"/>
  <c r="AF9436" i="16"/>
  <c r="AF9437" i="16"/>
  <c r="AF9438" i="16"/>
  <c r="AF9439" i="16"/>
  <c r="AF9440" i="16"/>
  <c r="AF9441" i="16"/>
  <c r="AF9442" i="16"/>
  <c r="AF9443" i="16"/>
  <c r="AF9444" i="16"/>
  <c r="AF9445" i="16"/>
  <c r="AF9446" i="16"/>
  <c r="AF9447" i="16"/>
  <c r="AF9448" i="16"/>
  <c r="AF9449" i="16"/>
  <c r="AF9450" i="16"/>
  <c r="AF9451" i="16"/>
  <c r="AF9452" i="16"/>
  <c r="AF9453" i="16"/>
  <c r="AF9454" i="16"/>
  <c r="AF9455" i="16"/>
  <c r="AF9456" i="16"/>
  <c r="AF9457" i="16"/>
  <c r="AF9458" i="16"/>
  <c r="AF9459" i="16"/>
  <c r="AF9460" i="16"/>
  <c r="AF9461" i="16"/>
  <c r="AF9462" i="16"/>
  <c r="AF9463" i="16"/>
  <c r="AF9464" i="16"/>
  <c r="AF9465" i="16"/>
  <c r="AF9466" i="16"/>
  <c r="AF9467" i="16"/>
  <c r="AF9468" i="16"/>
  <c r="AF9469" i="16"/>
  <c r="AF9470" i="16"/>
  <c r="AF9471" i="16"/>
  <c r="AF9472" i="16"/>
  <c r="AF9473" i="16"/>
  <c r="AF9474" i="16"/>
  <c r="AF9475" i="16"/>
  <c r="AF9476" i="16"/>
  <c r="AF9477" i="16"/>
  <c r="AF9478" i="16"/>
  <c r="AF9479" i="16"/>
  <c r="AF9480" i="16"/>
  <c r="AF9481" i="16"/>
  <c r="AF9482" i="16"/>
  <c r="AF9483" i="16"/>
  <c r="AF9484" i="16"/>
  <c r="AF9485" i="16"/>
  <c r="AF9486" i="16"/>
  <c r="AF9487" i="16"/>
  <c r="AF9488" i="16"/>
  <c r="AF9489" i="16"/>
  <c r="AF9490" i="16"/>
  <c r="AF9491" i="16"/>
  <c r="AF9492" i="16"/>
  <c r="AF9493" i="16"/>
  <c r="AF9494" i="16"/>
  <c r="AF9495" i="16"/>
  <c r="AF9496" i="16"/>
  <c r="AF9497" i="16"/>
  <c r="AF9498" i="16"/>
  <c r="AF9499" i="16"/>
  <c r="AF9500" i="16"/>
  <c r="AF9501" i="16"/>
  <c r="AF9502" i="16"/>
  <c r="AF9503" i="16"/>
  <c r="AF9504" i="16"/>
  <c r="AF9505" i="16"/>
  <c r="AF9506" i="16"/>
  <c r="AF9507" i="16"/>
  <c r="AF9508" i="16"/>
  <c r="AF9509" i="16"/>
  <c r="AF9510" i="16"/>
  <c r="AF9511" i="16"/>
  <c r="AF9512" i="16"/>
  <c r="AF9513" i="16"/>
  <c r="AF9514" i="16"/>
  <c r="AF9515" i="16"/>
  <c r="AF9516" i="16"/>
  <c r="AF9517" i="16"/>
  <c r="AF9518" i="16"/>
  <c r="AF9519" i="16"/>
  <c r="AF9520" i="16"/>
  <c r="AF9521" i="16"/>
  <c r="AF9522" i="16"/>
  <c r="AF9523" i="16"/>
  <c r="AF9524" i="16"/>
  <c r="AF9525" i="16"/>
  <c r="AF9526" i="16"/>
  <c r="AF9527" i="16"/>
  <c r="AF9528" i="16"/>
  <c r="AF9529" i="16"/>
  <c r="AF9530" i="16"/>
  <c r="AF9531" i="16"/>
  <c r="AF9532" i="16"/>
  <c r="AF9533" i="16"/>
  <c r="AF9534" i="16"/>
  <c r="AF9535" i="16"/>
  <c r="AF9536" i="16"/>
  <c r="AF9537" i="16"/>
  <c r="AF9538" i="16"/>
  <c r="AF9539" i="16"/>
  <c r="AF9540" i="16"/>
  <c r="AF9541" i="16"/>
  <c r="AF9542" i="16"/>
  <c r="AF9543" i="16"/>
  <c r="AF9544" i="16"/>
  <c r="AF9545" i="16"/>
  <c r="AF9546" i="16"/>
  <c r="AF9547" i="16"/>
  <c r="AF9548" i="16"/>
  <c r="AF9549" i="16"/>
  <c r="AF9550" i="16"/>
  <c r="AF9551" i="16"/>
  <c r="AF9552" i="16"/>
  <c r="AF9553" i="16"/>
  <c r="AF9554" i="16"/>
  <c r="AF9555" i="16"/>
  <c r="AF9556" i="16"/>
  <c r="AF9557" i="16"/>
  <c r="AF9558" i="16"/>
  <c r="AF9559" i="16"/>
  <c r="AF9560" i="16"/>
  <c r="AF9561" i="16"/>
  <c r="AF9562" i="16"/>
  <c r="AF9563" i="16"/>
  <c r="AF9564" i="16"/>
  <c r="AF9565" i="16"/>
  <c r="AF9566" i="16"/>
  <c r="AF9567" i="16"/>
  <c r="AF9568" i="16"/>
  <c r="AF9569" i="16"/>
  <c r="AF9570" i="16"/>
  <c r="AF9571" i="16"/>
  <c r="AF9572" i="16"/>
  <c r="AF9573" i="16"/>
  <c r="AF9574" i="16"/>
  <c r="AF9575" i="16"/>
  <c r="AF9576" i="16"/>
  <c r="AF9577" i="16"/>
  <c r="AF9578" i="16"/>
  <c r="AF9579" i="16"/>
  <c r="AF9580" i="16"/>
  <c r="AF9581" i="16"/>
  <c r="AF9582" i="16"/>
  <c r="AF9583" i="16"/>
  <c r="AF9584" i="16"/>
  <c r="AF9585" i="16"/>
  <c r="AF9586" i="16"/>
  <c r="AF9587" i="16"/>
  <c r="AF9588" i="16"/>
  <c r="AF9589" i="16"/>
  <c r="AF9590" i="16"/>
  <c r="AF9591" i="16"/>
  <c r="AF9592" i="16"/>
  <c r="AF9593" i="16"/>
  <c r="AF9594" i="16"/>
  <c r="AF9595" i="16"/>
  <c r="AF9596" i="16"/>
  <c r="AF9597" i="16"/>
  <c r="AF9598" i="16"/>
  <c r="AF9599" i="16"/>
  <c r="AF9600" i="16"/>
  <c r="AF9601" i="16"/>
  <c r="AF9602" i="16"/>
  <c r="AF9603" i="16"/>
  <c r="AF9604" i="16"/>
  <c r="AF9605" i="16"/>
  <c r="AF9606" i="16"/>
  <c r="AF9607" i="16"/>
  <c r="AF9608" i="16"/>
  <c r="AF9609" i="16"/>
  <c r="AF9610" i="16"/>
  <c r="AF9611" i="16"/>
  <c r="AF9612" i="16"/>
  <c r="AF9613" i="16"/>
  <c r="AF9614" i="16"/>
  <c r="AF9615" i="16"/>
  <c r="AF9616" i="16"/>
  <c r="AF9617" i="16"/>
  <c r="AF9618" i="16"/>
  <c r="AF9619" i="16"/>
  <c r="AF9620" i="16"/>
  <c r="AF9621" i="16"/>
  <c r="AF9622" i="16"/>
  <c r="AF9623" i="16"/>
  <c r="AF9624" i="16"/>
  <c r="AF9625" i="16"/>
  <c r="AF9626" i="16"/>
  <c r="AF9627" i="16"/>
  <c r="AF9628" i="16"/>
  <c r="AF9629" i="16"/>
  <c r="AF9630" i="16"/>
  <c r="AF9631" i="16"/>
  <c r="AF9632" i="16"/>
  <c r="AF9633" i="16"/>
  <c r="AF9634" i="16"/>
  <c r="AF9635" i="16"/>
  <c r="AF9636" i="16"/>
  <c r="AF9637" i="16"/>
  <c r="AF9638" i="16"/>
  <c r="AF9639" i="16"/>
  <c r="AF9640" i="16"/>
  <c r="AF9641" i="16"/>
  <c r="AF9642" i="16"/>
  <c r="AF9643" i="16"/>
  <c r="AF9644" i="16"/>
  <c r="AF9645" i="16"/>
  <c r="AF9646" i="16"/>
  <c r="AF9647" i="16"/>
  <c r="AF9648" i="16"/>
  <c r="AF9649" i="16"/>
  <c r="AF9650" i="16"/>
  <c r="AF9651" i="16"/>
  <c r="AF9652" i="16"/>
  <c r="AF9653" i="16"/>
  <c r="AF9654" i="16"/>
  <c r="AF9655" i="16"/>
  <c r="AF9656" i="16"/>
  <c r="AF9657" i="16"/>
  <c r="AF9658" i="16"/>
  <c r="AF9659" i="16"/>
  <c r="AF9660" i="16"/>
  <c r="AF9661" i="16"/>
  <c r="AF9662" i="16"/>
  <c r="AF9663" i="16"/>
  <c r="AF9664" i="16"/>
  <c r="AF9665" i="16"/>
  <c r="AF9666" i="16"/>
  <c r="AF9667" i="16"/>
  <c r="AF9668" i="16"/>
  <c r="AF9669" i="16"/>
  <c r="AF9670" i="16"/>
  <c r="AF9671" i="16"/>
  <c r="AF9672" i="16"/>
  <c r="AF9673" i="16"/>
  <c r="AF9674" i="16"/>
  <c r="AF9675" i="16"/>
  <c r="AF9676" i="16"/>
  <c r="AF9677" i="16"/>
  <c r="AF9678" i="16"/>
  <c r="AF9679" i="16"/>
  <c r="AF9680" i="16"/>
  <c r="AF9681" i="16"/>
  <c r="AF9682" i="16"/>
  <c r="AF9683" i="16"/>
  <c r="AF9684" i="16"/>
  <c r="AF9685" i="16"/>
  <c r="AF9686" i="16"/>
  <c r="AF9687" i="16"/>
  <c r="AF9688" i="16"/>
  <c r="AF9689" i="16"/>
  <c r="AF9690" i="16"/>
  <c r="AF9691" i="16"/>
  <c r="AF9692" i="16"/>
  <c r="AF9693" i="16"/>
  <c r="AF9694" i="16"/>
  <c r="AF9695" i="16"/>
  <c r="AF9696" i="16"/>
  <c r="AF9697" i="16"/>
  <c r="AF9698" i="16"/>
  <c r="AF9699" i="16"/>
  <c r="AF9700" i="16"/>
  <c r="AF9701" i="16"/>
  <c r="AF9702" i="16"/>
  <c r="AF9703" i="16"/>
  <c r="AF9704" i="16"/>
  <c r="AF9705" i="16"/>
  <c r="AF9706" i="16"/>
  <c r="AF9707" i="16"/>
  <c r="AF9708" i="16"/>
  <c r="AF9709" i="16"/>
  <c r="AF9710" i="16"/>
  <c r="AF9711" i="16"/>
  <c r="AF9712" i="16"/>
  <c r="AF9713" i="16"/>
  <c r="AF9714" i="16"/>
  <c r="AF9715" i="16"/>
  <c r="AF9716" i="16"/>
  <c r="AF9717" i="16"/>
  <c r="AF9718" i="16"/>
  <c r="AF9719" i="16"/>
  <c r="AF9720" i="16"/>
  <c r="AF9721" i="16"/>
  <c r="AF9722" i="16"/>
  <c r="AF9723" i="16"/>
  <c r="AF9724" i="16"/>
  <c r="AF9725" i="16"/>
  <c r="AF9726" i="16"/>
  <c r="AF9727" i="16"/>
  <c r="AF9728" i="16"/>
  <c r="AF9729" i="16"/>
  <c r="AF9730" i="16"/>
  <c r="AF9731" i="16"/>
  <c r="AF9732" i="16"/>
  <c r="AF9733" i="16"/>
  <c r="AF9734" i="16"/>
  <c r="AF9735" i="16"/>
  <c r="AF9736" i="16"/>
  <c r="AF9737" i="16"/>
  <c r="AF9738" i="16"/>
  <c r="AF9739" i="16"/>
  <c r="AF9740" i="16"/>
  <c r="AF9741" i="16"/>
  <c r="AF9742" i="16"/>
  <c r="AF9743" i="16"/>
  <c r="AF9744" i="16"/>
  <c r="AF9745" i="16"/>
  <c r="AF9746" i="16"/>
  <c r="AF9747" i="16"/>
  <c r="AF9748" i="16"/>
  <c r="AF9749" i="16"/>
  <c r="AF9750" i="16"/>
  <c r="AF9751" i="16"/>
  <c r="AF9752" i="16"/>
  <c r="AF9753" i="16"/>
  <c r="AF9754" i="16"/>
  <c r="AF9755" i="16"/>
  <c r="AF9756" i="16"/>
  <c r="AF9757" i="16"/>
  <c r="AF9758" i="16"/>
  <c r="AF9759" i="16"/>
  <c r="AF9760" i="16"/>
  <c r="AF9761" i="16"/>
  <c r="AF9762" i="16"/>
  <c r="AF9763" i="16"/>
  <c r="AF9764" i="16"/>
  <c r="AF9765" i="16"/>
  <c r="AF9766" i="16"/>
  <c r="AF9767" i="16"/>
  <c r="AF9768" i="16"/>
  <c r="AF9769" i="16"/>
  <c r="AF9770" i="16"/>
  <c r="AF9771" i="16"/>
  <c r="AF9772" i="16"/>
  <c r="AF9773" i="16"/>
  <c r="AF9774" i="16"/>
  <c r="AF9775" i="16"/>
  <c r="AF9776" i="16"/>
  <c r="AF9777" i="16"/>
  <c r="AF9778" i="16"/>
  <c r="AF9779" i="16"/>
  <c r="AF9780" i="16"/>
  <c r="AF9781" i="16"/>
  <c r="AF9782" i="16"/>
  <c r="AF9783" i="16"/>
  <c r="AF9784" i="16"/>
  <c r="AF9785" i="16"/>
  <c r="AF9786" i="16"/>
  <c r="AF9787" i="16"/>
  <c r="AF9788" i="16"/>
  <c r="AF9789" i="16"/>
  <c r="AF9790" i="16"/>
  <c r="AF9791" i="16"/>
  <c r="AF9792" i="16"/>
  <c r="AF9793" i="16"/>
  <c r="AF9794" i="16"/>
  <c r="AF9795" i="16"/>
  <c r="AF9796" i="16"/>
  <c r="AF9797" i="16"/>
  <c r="AF9798" i="16"/>
  <c r="AF9799" i="16"/>
  <c r="AF9800" i="16"/>
  <c r="AF9801" i="16"/>
  <c r="AF9802" i="16"/>
  <c r="AF9803" i="16"/>
  <c r="AF9804" i="16"/>
  <c r="AF9805" i="16"/>
  <c r="AF9806" i="16"/>
  <c r="AF9807" i="16"/>
  <c r="AF9808" i="16"/>
  <c r="AF9809" i="16"/>
  <c r="AF9810" i="16"/>
  <c r="AF9811" i="16"/>
  <c r="AF9812" i="16"/>
  <c r="AF9813" i="16"/>
  <c r="AF9814" i="16"/>
  <c r="AF9815" i="16"/>
  <c r="AF9816" i="16"/>
  <c r="AF9817" i="16"/>
  <c r="AF9818" i="16"/>
  <c r="AF9819" i="16"/>
  <c r="AF9820" i="16"/>
  <c r="AF9821" i="16"/>
  <c r="AF9822" i="16"/>
  <c r="AF9823" i="16"/>
  <c r="AF9824" i="16"/>
  <c r="AF9825" i="16"/>
  <c r="AF9826" i="16"/>
  <c r="AF9827" i="16"/>
  <c r="AF9828" i="16"/>
  <c r="AF9829" i="16"/>
  <c r="AF9830" i="16"/>
  <c r="AF9831" i="16"/>
  <c r="AF9832" i="16"/>
  <c r="AF9833" i="16"/>
  <c r="AF9834" i="16"/>
  <c r="AF9835" i="16"/>
  <c r="AF9836" i="16"/>
  <c r="AF9837" i="16"/>
  <c r="AF9838" i="16"/>
  <c r="AF9839" i="16"/>
  <c r="AF9840" i="16"/>
  <c r="AF9841" i="16"/>
  <c r="AF9842" i="16"/>
  <c r="AF9843" i="16"/>
  <c r="AF9844" i="16"/>
  <c r="AF9845" i="16"/>
  <c r="AF9846" i="16"/>
  <c r="AF9847" i="16"/>
  <c r="AF9848" i="16"/>
  <c r="AF9849" i="16"/>
  <c r="AF9850" i="16"/>
  <c r="AF9851" i="16"/>
  <c r="AF9852" i="16"/>
  <c r="AF9853" i="16"/>
  <c r="AF9854" i="16"/>
  <c r="AF9855" i="16"/>
  <c r="AF9856" i="16"/>
  <c r="AF9857" i="16"/>
  <c r="AF9858" i="16"/>
  <c r="AF9859" i="16"/>
  <c r="AF9860" i="16"/>
  <c r="AF9861" i="16"/>
  <c r="AF9862" i="16"/>
  <c r="AF9863" i="16"/>
  <c r="AF9864" i="16"/>
  <c r="AF9865" i="16"/>
  <c r="AF9866" i="16"/>
  <c r="AF9867" i="16"/>
  <c r="AF9868" i="16"/>
  <c r="AF9869" i="16"/>
  <c r="AF9870" i="16"/>
  <c r="AF9871" i="16"/>
  <c r="AF9872" i="16"/>
  <c r="AF9873" i="16"/>
  <c r="AF9874" i="16"/>
  <c r="AF9875" i="16"/>
  <c r="AF9876" i="16"/>
  <c r="AF9877" i="16"/>
  <c r="AF9878" i="16"/>
  <c r="AF9879" i="16"/>
  <c r="AF9880" i="16"/>
  <c r="AF9881" i="16"/>
  <c r="AF9882" i="16"/>
  <c r="AF9883" i="16"/>
  <c r="AF9884" i="16"/>
  <c r="AF9885" i="16"/>
  <c r="AF9886" i="16"/>
  <c r="AF9887" i="16"/>
  <c r="AF9888" i="16"/>
  <c r="AF9889" i="16"/>
  <c r="AF9890" i="16"/>
  <c r="AF9891" i="16"/>
  <c r="AF9892" i="16"/>
  <c r="AF9893" i="16"/>
  <c r="AF9894" i="16"/>
  <c r="AF9895" i="16"/>
  <c r="AF9896" i="16"/>
  <c r="AF9897" i="16"/>
  <c r="AF9898" i="16"/>
  <c r="AF9899" i="16"/>
  <c r="AF9900" i="16"/>
  <c r="AF9901" i="16"/>
  <c r="AF9902" i="16"/>
  <c r="AF9903" i="16"/>
  <c r="AF9904" i="16"/>
  <c r="AF9905" i="16"/>
  <c r="AF9906" i="16"/>
  <c r="AF9907" i="16"/>
  <c r="AF9908" i="16"/>
  <c r="AF9909" i="16"/>
  <c r="AF9910" i="16"/>
  <c r="AF9911" i="16"/>
  <c r="AF9912" i="16"/>
  <c r="AF9913" i="16"/>
  <c r="AF9914" i="16"/>
  <c r="AF9915" i="16"/>
  <c r="AF9916" i="16"/>
  <c r="AF9917" i="16"/>
  <c r="AF9918" i="16"/>
  <c r="AF9919" i="16"/>
  <c r="AF9920" i="16"/>
  <c r="AF9921" i="16"/>
  <c r="AF9922" i="16"/>
  <c r="AF9923" i="16"/>
  <c r="AF9924" i="16"/>
  <c r="AF9925" i="16"/>
  <c r="AF9926" i="16"/>
  <c r="AF9927" i="16"/>
  <c r="AF9928" i="16"/>
  <c r="AF9929" i="16"/>
  <c r="AF9930" i="16"/>
  <c r="AF9931" i="16"/>
  <c r="AF9932" i="16"/>
  <c r="AF9933" i="16"/>
  <c r="AF9934" i="16"/>
  <c r="AF9935" i="16"/>
  <c r="AF9936" i="16"/>
  <c r="AF9937" i="16"/>
  <c r="AF9938" i="16"/>
  <c r="AF9939" i="16"/>
  <c r="AF9940" i="16"/>
  <c r="AF9941" i="16"/>
  <c r="AF9942" i="16"/>
  <c r="AF9943" i="16"/>
  <c r="AF9944" i="16"/>
  <c r="AF9945" i="16"/>
  <c r="AF9946" i="16"/>
  <c r="AF9947" i="16"/>
  <c r="AF9948" i="16"/>
  <c r="AF9949" i="16"/>
  <c r="AF9950" i="16"/>
  <c r="AF9951" i="16"/>
  <c r="AF9952" i="16"/>
  <c r="AF9953" i="16"/>
  <c r="AF9954" i="16"/>
  <c r="AF9955" i="16"/>
  <c r="AF9956" i="16"/>
  <c r="AF9957" i="16"/>
  <c r="AF9958" i="16"/>
  <c r="AF9959" i="16"/>
  <c r="AF9960" i="16"/>
  <c r="AF9961" i="16"/>
  <c r="AF9962" i="16"/>
  <c r="AF9963" i="16"/>
  <c r="AF9964" i="16"/>
  <c r="AF9965" i="16"/>
  <c r="AF9966" i="16"/>
  <c r="AF9967" i="16"/>
  <c r="AF9968" i="16"/>
  <c r="AF9969" i="16"/>
  <c r="AF9970" i="16"/>
  <c r="AF9971" i="16"/>
  <c r="AF9972" i="16"/>
  <c r="AF9973" i="16"/>
  <c r="AF9974" i="16"/>
  <c r="AF9975" i="16"/>
  <c r="AF9976" i="16"/>
  <c r="AF9977" i="16"/>
  <c r="AF9978" i="16"/>
  <c r="AF9979" i="16"/>
  <c r="AF9980" i="16"/>
  <c r="AF9981" i="16"/>
  <c r="AF9982" i="16"/>
  <c r="AF9983" i="16"/>
  <c r="AF9984" i="16"/>
  <c r="AF9985" i="16"/>
  <c r="AF9986" i="16"/>
  <c r="AF9987" i="16"/>
  <c r="AF9988" i="16"/>
  <c r="AF9989" i="16"/>
  <c r="AF9990" i="16"/>
  <c r="AF9991" i="16"/>
  <c r="AF9992" i="16"/>
  <c r="AF9993" i="16"/>
  <c r="AF9994" i="16"/>
  <c r="AF9995" i="16"/>
  <c r="AF9996" i="16"/>
  <c r="AF9997" i="16"/>
  <c r="AF9998" i="16"/>
  <c r="AF9999" i="16"/>
  <c r="AF10000" i="16"/>
  <c r="AF10001" i="16"/>
  <c r="AF10002" i="16"/>
  <c r="AF10003" i="16"/>
  <c r="AF10004" i="16"/>
  <c r="AF10005" i="16"/>
  <c r="AF10006" i="16"/>
  <c r="AF10007" i="16"/>
  <c r="AF10008" i="16"/>
  <c r="AF10009" i="16"/>
  <c r="AF10010" i="16"/>
  <c r="AF10011" i="16"/>
  <c r="AF10012" i="16"/>
  <c r="AF10013" i="16"/>
  <c r="AF10014" i="16"/>
  <c r="AF10015" i="16"/>
  <c r="AF10016" i="16"/>
  <c r="AF10017" i="16"/>
  <c r="AF10018" i="16"/>
  <c r="AF10019" i="16"/>
  <c r="AF10020" i="16"/>
  <c r="AF10021" i="16"/>
  <c r="AF10022" i="16"/>
  <c r="AF10023" i="16"/>
  <c r="AF10024" i="16"/>
  <c r="AF10025" i="16"/>
  <c r="AF10026" i="16"/>
  <c r="AF10027" i="16"/>
  <c r="AF10028" i="16"/>
  <c r="AF10029" i="16"/>
  <c r="AF10030" i="16"/>
  <c r="AF10031" i="16"/>
  <c r="AF10032" i="16"/>
  <c r="AF10033" i="16"/>
  <c r="AF10034" i="16"/>
  <c r="AF10035" i="16"/>
  <c r="AF10036" i="16"/>
  <c r="AF10037" i="16"/>
  <c r="AF10038" i="16"/>
  <c r="AF10039" i="16"/>
  <c r="AF10040" i="16"/>
  <c r="AF10041" i="16"/>
  <c r="AF10042" i="16"/>
  <c r="AF10043" i="16"/>
  <c r="AF10044" i="16"/>
  <c r="AF10045" i="16"/>
  <c r="AF10046" i="16"/>
  <c r="AF10047" i="16"/>
  <c r="AF10048" i="16"/>
  <c r="AF10049" i="16"/>
  <c r="AF10050" i="16"/>
  <c r="AF10051" i="16"/>
  <c r="AF10052" i="16"/>
  <c r="AF10053" i="16"/>
  <c r="AF10054" i="16"/>
  <c r="AF10055" i="16"/>
  <c r="AF10056" i="16"/>
  <c r="AF10057" i="16"/>
  <c r="AF10058" i="16"/>
  <c r="AF10059" i="16"/>
  <c r="AF10060" i="16"/>
  <c r="AF10061" i="16"/>
  <c r="AF10062" i="16"/>
  <c r="AF10063" i="16"/>
  <c r="AF10064" i="16"/>
  <c r="AF10065" i="16"/>
  <c r="AF10066" i="16"/>
  <c r="AF10067" i="16"/>
  <c r="AF10068" i="16"/>
  <c r="AF10069" i="16"/>
  <c r="AF10070" i="16"/>
  <c r="AF10071" i="16"/>
  <c r="AF10072" i="16"/>
  <c r="AF10073" i="16"/>
  <c r="AF10074" i="16"/>
  <c r="AF10075" i="16"/>
  <c r="AF10076" i="16"/>
  <c r="AF10077" i="16"/>
  <c r="AF10078" i="16"/>
  <c r="AF10079" i="16"/>
  <c r="AF10080" i="16"/>
  <c r="AF10081" i="16"/>
  <c r="AF10082" i="16"/>
  <c r="AF10083" i="16"/>
  <c r="AF10084" i="16"/>
  <c r="AF10085" i="16"/>
  <c r="AF10086" i="16"/>
  <c r="AF10087" i="16"/>
  <c r="AF10088" i="16"/>
  <c r="AF10089" i="16"/>
  <c r="AF10090" i="16"/>
  <c r="AF10091" i="16"/>
  <c r="AF10092" i="16"/>
  <c r="AF10093" i="16"/>
  <c r="AF10094" i="16"/>
  <c r="AF10095" i="16"/>
  <c r="AF10096" i="16"/>
  <c r="AF10097" i="16"/>
  <c r="AF10098" i="16"/>
  <c r="AF10099" i="16"/>
  <c r="AF10100" i="16"/>
  <c r="AF10101" i="16"/>
  <c r="AF10102" i="16"/>
  <c r="AF10103" i="16"/>
  <c r="AF10104" i="16"/>
  <c r="AF10105" i="16"/>
  <c r="AF10106" i="16"/>
  <c r="AF10107" i="16"/>
  <c r="AF10108" i="16"/>
  <c r="AF10109" i="16"/>
  <c r="AF10110" i="16"/>
  <c r="AF10111" i="16"/>
  <c r="AF10112" i="16"/>
  <c r="AF10113" i="16"/>
  <c r="AF10114" i="16"/>
  <c r="AF10115" i="16"/>
  <c r="AF10116" i="16"/>
  <c r="AF10117" i="16"/>
  <c r="AF10118" i="16"/>
  <c r="AF10119" i="16"/>
  <c r="AF10120" i="16"/>
  <c r="AF10121" i="16"/>
  <c r="AF10122" i="16"/>
  <c r="AF10123" i="16"/>
  <c r="AF10124" i="16"/>
  <c r="AF10125" i="16"/>
  <c r="AF10126" i="16"/>
  <c r="AF10127" i="16"/>
  <c r="AF10128" i="16"/>
  <c r="AF10129" i="16"/>
  <c r="AF10130" i="16"/>
  <c r="AF10131" i="16"/>
  <c r="AF10132" i="16"/>
  <c r="AF10133" i="16"/>
  <c r="AF10134" i="16"/>
  <c r="AF10135" i="16"/>
  <c r="AF10136" i="16"/>
  <c r="AF10137" i="16"/>
  <c r="AF10138" i="16"/>
  <c r="AF10139" i="16"/>
  <c r="AF10140" i="16"/>
  <c r="AF10141" i="16"/>
  <c r="AF10142" i="16"/>
  <c r="AF10143" i="16"/>
  <c r="AF10144" i="16"/>
  <c r="AF10145" i="16"/>
  <c r="AF10146" i="16"/>
  <c r="AF10147" i="16"/>
  <c r="AF10148" i="16"/>
  <c r="AF10149" i="16"/>
  <c r="AF10150" i="16"/>
  <c r="AF10151" i="16"/>
  <c r="AF10152" i="16"/>
  <c r="AF10153" i="16"/>
  <c r="AF10154" i="16"/>
  <c r="AF10155" i="16"/>
  <c r="AF10156" i="16"/>
  <c r="AF10157" i="16"/>
  <c r="AF10158" i="16"/>
  <c r="AF10159" i="16"/>
  <c r="AF10160" i="16"/>
  <c r="AF10161" i="16"/>
  <c r="AF10162" i="16"/>
  <c r="AF10163" i="16"/>
  <c r="AF10164" i="16"/>
  <c r="AF10165" i="16"/>
  <c r="AF10166" i="16"/>
  <c r="AF10167" i="16"/>
  <c r="AF10168" i="16"/>
  <c r="AF10169" i="16"/>
  <c r="AF10170" i="16"/>
  <c r="AF10171" i="16"/>
  <c r="AF10172" i="16"/>
  <c r="AF10173" i="16"/>
  <c r="AF10174" i="16"/>
  <c r="AF10175" i="16"/>
  <c r="AF10176" i="16"/>
  <c r="AF10177" i="16"/>
  <c r="AF10178" i="16"/>
  <c r="AF10179" i="16"/>
  <c r="AF10180" i="16"/>
  <c r="AF10181" i="16"/>
  <c r="AF10182" i="16"/>
  <c r="AF10183" i="16"/>
  <c r="AF10184" i="16"/>
  <c r="AF10185" i="16"/>
  <c r="AF10186" i="16"/>
  <c r="AF10187" i="16"/>
  <c r="AF10188" i="16"/>
  <c r="AF10189" i="16"/>
  <c r="AF10190" i="16"/>
  <c r="AF10191" i="16"/>
  <c r="AF10192" i="16"/>
  <c r="AF10193" i="16"/>
  <c r="AF10194" i="16"/>
  <c r="AF10195" i="16"/>
  <c r="AF10196" i="16"/>
  <c r="AF10197" i="16"/>
  <c r="AF10198" i="16"/>
  <c r="AF10199" i="16"/>
  <c r="AF10200" i="16"/>
  <c r="AF10201" i="16"/>
  <c r="AF10202" i="16"/>
  <c r="AF10203" i="16"/>
  <c r="AF10204" i="16"/>
  <c r="AF10205" i="16"/>
  <c r="AF10206" i="16"/>
  <c r="AF10207" i="16"/>
  <c r="AF10208" i="16"/>
  <c r="AF10209" i="16"/>
  <c r="AF10210" i="16"/>
  <c r="AF10211" i="16"/>
  <c r="AF10212" i="16"/>
  <c r="AF10213" i="16"/>
  <c r="AF10214" i="16"/>
  <c r="AF10215" i="16"/>
  <c r="AF10216" i="16"/>
  <c r="AF10217" i="16"/>
  <c r="AF10218" i="16"/>
  <c r="AF10219" i="16"/>
  <c r="AF10220" i="16"/>
  <c r="AF10221" i="16"/>
  <c r="AF10222" i="16"/>
  <c r="AF10223" i="16"/>
  <c r="AF10224" i="16"/>
  <c r="AF10225" i="16"/>
  <c r="AF10226" i="16"/>
  <c r="AF10227" i="16"/>
  <c r="AF10228" i="16"/>
  <c r="AF10229" i="16"/>
  <c r="AF10230" i="16"/>
  <c r="AF10231" i="16"/>
  <c r="AF10232" i="16"/>
  <c r="AF10233" i="16"/>
  <c r="AF10234" i="16"/>
  <c r="AF10235" i="16"/>
  <c r="AF10236" i="16"/>
  <c r="AF10237" i="16"/>
  <c r="AF10238" i="16"/>
  <c r="AF10239" i="16"/>
  <c r="AF10240" i="16"/>
  <c r="AF10241" i="16"/>
  <c r="AF10242" i="16"/>
  <c r="AF10243" i="16"/>
  <c r="AF10244" i="16"/>
  <c r="AF10245" i="16"/>
  <c r="AF10246" i="16"/>
  <c r="AF10247" i="16"/>
  <c r="AF10248" i="16"/>
  <c r="AF10249" i="16"/>
  <c r="AF10250" i="16"/>
  <c r="AF10251" i="16"/>
  <c r="AF10252" i="16"/>
  <c r="AF10253" i="16"/>
  <c r="AF10254" i="16"/>
  <c r="AF10255" i="16"/>
  <c r="AF10256" i="16"/>
  <c r="AF10257" i="16"/>
  <c r="AF10258" i="16"/>
  <c r="AF10259" i="16"/>
  <c r="AF10260" i="16"/>
  <c r="AF10261" i="16"/>
  <c r="AF10262" i="16"/>
  <c r="AF10263" i="16"/>
  <c r="AF10264" i="16"/>
  <c r="AF10265" i="16"/>
  <c r="AF10266" i="16"/>
  <c r="AF10267" i="16"/>
  <c r="AF10268" i="16"/>
  <c r="AF10269" i="16"/>
  <c r="AF10270" i="16"/>
  <c r="AF10271" i="16"/>
  <c r="AF10272" i="16"/>
  <c r="AF10273" i="16"/>
  <c r="AF10274" i="16"/>
  <c r="AF10275" i="16"/>
  <c r="AF10276" i="16"/>
  <c r="AF10277" i="16"/>
  <c r="AF10278" i="16"/>
  <c r="AF10279" i="16"/>
  <c r="AF10280" i="16"/>
  <c r="AF10281" i="16"/>
  <c r="AF10282" i="16"/>
  <c r="AF10283" i="16"/>
  <c r="AF10284" i="16"/>
  <c r="AF10285" i="16"/>
  <c r="AF10286" i="16"/>
  <c r="AF10287" i="16"/>
  <c r="AF10288" i="16"/>
  <c r="AF10289" i="16"/>
  <c r="AF10290" i="16"/>
  <c r="AF10291" i="16"/>
  <c r="AF10292" i="16"/>
  <c r="AF10293" i="16"/>
  <c r="AF10294" i="16"/>
  <c r="AF10295" i="16"/>
  <c r="AF10296" i="16"/>
  <c r="AF10297" i="16"/>
  <c r="AF10298" i="16"/>
  <c r="AF10299" i="16"/>
  <c r="AF10300" i="16"/>
  <c r="AF10301" i="16"/>
  <c r="AF10302" i="16"/>
  <c r="AF10303" i="16"/>
  <c r="AF10304" i="16"/>
  <c r="AF10305" i="16"/>
  <c r="AF10306" i="16"/>
  <c r="AF10307" i="16"/>
  <c r="AF10308" i="16"/>
  <c r="AF10309" i="16"/>
  <c r="AF10310" i="16"/>
  <c r="AF10311" i="16"/>
  <c r="AF10312" i="16"/>
  <c r="AF10313" i="16"/>
  <c r="AF10314" i="16"/>
  <c r="AF10315" i="16"/>
  <c r="AF10316" i="16"/>
  <c r="AF10317" i="16"/>
  <c r="AF10318" i="16"/>
  <c r="AF10319" i="16"/>
  <c r="AF10320" i="16"/>
  <c r="AF10321" i="16"/>
  <c r="AF10322" i="16"/>
  <c r="AF10323" i="16"/>
  <c r="AF10324" i="16"/>
  <c r="AF10325" i="16"/>
  <c r="AF10326" i="16"/>
  <c r="AF10327" i="16"/>
  <c r="AF10328" i="16"/>
  <c r="AF10329" i="16"/>
  <c r="AF10330" i="16"/>
  <c r="AF10331" i="16"/>
  <c r="AF10332" i="16"/>
  <c r="AF10333" i="16"/>
  <c r="AF10334" i="16"/>
  <c r="AF10335" i="16"/>
  <c r="AF10336" i="16"/>
  <c r="AF10337" i="16"/>
  <c r="AF10338" i="16"/>
  <c r="AF10339" i="16"/>
  <c r="AF10340" i="16"/>
  <c r="AF10341" i="16"/>
  <c r="AF10342" i="16"/>
  <c r="AF10343" i="16"/>
  <c r="AF10344" i="16"/>
  <c r="AF10345" i="16"/>
  <c r="AF10346" i="16"/>
  <c r="AF10347" i="16"/>
  <c r="AF10348" i="16"/>
  <c r="AF10349" i="16"/>
  <c r="AF10350" i="16"/>
  <c r="AF10351" i="16"/>
  <c r="AF10352" i="16"/>
  <c r="AF10353" i="16"/>
  <c r="AF10354" i="16"/>
  <c r="AF10355" i="16"/>
  <c r="AF10356" i="16"/>
  <c r="AF10357" i="16"/>
  <c r="AF10358" i="16"/>
  <c r="AF10359" i="16"/>
  <c r="AF10360" i="16"/>
  <c r="AF10361" i="16"/>
  <c r="AF10362" i="16"/>
  <c r="AF10363" i="16"/>
  <c r="AF10364" i="16"/>
  <c r="AF10365" i="16"/>
  <c r="AF10366" i="16"/>
  <c r="AF10367" i="16"/>
  <c r="AF10368" i="16"/>
  <c r="AF10369" i="16"/>
  <c r="AF10370" i="16"/>
  <c r="AF10371" i="16"/>
  <c r="AF10372" i="16"/>
  <c r="AF10373" i="16"/>
  <c r="AF10374" i="16"/>
  <c r="AF10375" i="16"/>
  <c r="AF10376" i="16"/>
  <c r="AF10377" i="16"/>
  <c r="AF10378" i="16"/>
  <c r="AF10379" i="16"/>
  <c r="AF10380" i="16"/>
  <c r="AF10381" i="16"/>
  <c r="AF10382" i="16"/>
  <c r="AF10383" i="16"/>
  <c r="AF10384" i="16"/>
  <c r="AF10385" i="16"/>
  <c r="AF10386" i="16"/>
  <c r="AF10387" i="16"/>
  <c r="AF10388" i="16"/>
  <c r="AF10389" i="16"/>
  <c r="AF10390" i="16"/>
  <c r="AF10391" i="16"/>
  <c r="AF10392" i="16"/>
  <c r="AF10393" i="16"/>
  <c r="AF10394" i="16"/>
  <c r="AF10395" i="16"/>
  <c r="AF10396" i="16"/>
  <c r="AF10397" i="16"/>
  <c r="AF10398" i="16"/>
  <c r="AF10399" i="16"/>
  <c r="AF10400" i="16"/>
  <c r="AF10401" i="16"/>
  <c r="AF10402" i="16"/>
  <c r="AF10403" i="16"/>
  <c r="AF10404" i="16"/>
  <c r="AF10405" i="16"/>
  <c r="AF10406" i="16"/>
  <c r="AF10407" i="16"/>
  <c r="AF10408" i="16"/>
  <c r="AF10409" i="16"/>
  <c r="AF10410" i="16"/>
  <c r="AF10411" i="16"/>
  <c r="AF10412" i="16"/>
  <c r="AF10413" i="16"/>
  <c r="AF10414" i="16"/>
  <c r="AF10415" i="16"/>
  <c r="AF10416" i="16"/>
  <c r="AF10417" i="16"/>
  <c r="AF10418" i="16"/>
  <c r="AF10419" i="16"/>
  <c r="AF10420" i="16"/>
  <c r="AF10421" i="16"/>
  <c r="AF10422" i="16"/>
  <c r="AF10423" i="16"/>
  <c r="AF10424" i="16"/>
  <c r="AF10425" i="16"/>
  <c r="AF10426" i="16"/>
  <c r="AF10427" i="16"/>
  <c r="AF10428" i="16"/>
  <c r="AF10429" i="16"/>
  <c r="AF10430" i="16"/>
  <c r="AF10431" i="16"/>
  <c r="AF10432" i="16"/>
  <c r="AF10433" i="16"/>
  <c r="AF10434" i="16"/>
  <c r="AF10435" i="16"/>
  <c r="AF10436" i="16"/>
  <c r="AF10437" i="16"/>
  <c r="AF10438" i="16"/>
  <c r="AF10439" i="16"/>
  <c r="AF10440" i="16"/>
  <c r="AF10441" i="16"/>
  <c r="AF10442" i="16"/>
  <c r="AF10443" i="16"/>
  <c r="AF10444" i="16"/>
  <c r="AF10445" i="16"/>
  <c r="AF10446" i="16"/>
  <c r="AF10447" i="16"/>
  <c r="AF10448" i="16"/>
  <c r="AF10449" i="16"/>
  <c r="AF10450" i="16"/>
  <c r="AF10451" i="16"/>
  <c r="AF10452" i="16"/>
  <c r="AF10453" i="16"/>
  <c r="AF10454" i="16"/>
  <c r="AF10455" i="16"/>
  <c r="AF10456" i="16"/>
  <c r="AF10457" i="16"/>
  <c r="AF10458" i="16"/>
  <c r="AF10459" i="16"/>
  <c r="AF10460" i="16"/>
  <c r="AF10461" i="16"/>
  <c r="AF10462" i="16"/>
  <c r="AF10463" i="16"/>
  <c r="AF10464" i="16"/>
  <c r="AF10465" i="16"/>
  <c r="AF10466" i="16"/>
  <c r="AF10467" i="16"/>
  <c r="AF10468" i="16"/>
  <c r="AF10469" i="16"/>
  <c r="AF10470" i="16"/>
  <c r="AF10471" i="16"/>
  <c r="AF10472" i="16"/>
  <c r="AF10473" i="16"/>
  <c r="AF10474" i="16"/>
  <c r="AF10475" i="16"/>
  <c r="AF10476" i="16"/>
  <c r="AF10477" i="16"/>
  <c r="AF10478" i="16"/>
  <c r="AF10479" i="16"/>
  <c r="AF10480" i="16"/>
  <c r="AF10481" i="16"/>
  <c r="AF10482" i="16"/>
  <c r="AF10483" i="16"/>
  <c r="AF10484" i="16"/>
  <c r="AF10485" i="16"/>
  <c r="AF10486" i="16"/>
  <c r="AF10487" i="16"/>
  <c r="AF10488" i="16"/>
  <c r="AF10489" i="16"/>
  <c r="AF10490" i="16"/>
  <c r="AF10491" i="16"/>
  <c r="AF10492" i="16"/>
  <c r="AF10493" i="16"/>
  <c r="AF10494" i="16"/>
  <c r="AF10495" i="16"/>
  <c r="AF10496" i="16"/>
  <c r="AF10497" i="16"/>
  <c r="AF10498" i="16"/>
  <c r="AF10499" i="16"/>
  <c r="AF10500" i="16"/>
  <c r="AF10501" i="16"/>
  <c r="AF10502" i="16"/>
  <c r="AF10503" i="16"/>
  <c r="AF10504" i="16"/>
  <c r="AF10505" i="16"/>
  <c r="AF10506" i="16"/>
  <c r="AF10507" i="16"/>
  <c r="AF10508" i="16"/>
  <c r="AF10509" i="16"/>
  <c r="AF10510" i="16"/>
  <c r="AF10511" i="16"/>
  <c r="AF10512" i="16"/>
  <c r="AF10513" i="16"/>
  <c r="AF10514" i="16"/>
  <c r="AF10515" i="16"/>
  <c r="AF10516" i="16"/>
  <c r="AF10517" i="16"/>
  <c r="AF10518" i="16"/>
  <c r="AF10519" i="16"/>
  <c r="AF10520" i="16"/>
  <c r="AF10521" i="16"/>
  <c r="AF10522" i="16"/>
  <c r="AF10523" i="16"/>
  <c r="AF10524" i="16"/>
  <c r="AF10525" i="16"/>
  <c r="AF10526" i="16"/>
  <c r="AF10527" i="16"/>
  <c r="AF10528" i="16"/>
  <c r="AF10529" i="16"/>
  <c r="AF10530" i="16"/>
  <c r="AF10531" i="16"/>
  <c r="AF10532" i="16"/>
  <c r="AF10533" i="16"/>
  <c r="AF10534" i="16"/>
  <c r="AF10535" i="16"/>
  <c r="AF10536" i="16"/>
  <c r="AF10537" i="16"/>
  <c r="AF10538" i="16"/>
  <c r="AF10539" i="16"/>
  <c r="AF10540" i="16"/>
  <c r="AF10541" i="16"/>
  <c r="AF10542" i="16"/>
  <c r="AF10543" i="16"/>
  <c r="AF10544" i="16"/>
  <c r="AF10545" i="16"/>
  <c r="AF10546" i="16"/>
  <c r="AF10547" i="16"/>
  <c r="AF10548" i="16"/>
  <c r="AF10549" i="16"/>
  <c r="AF10550" i="16"/>
  <c r="AF10551" i="16"/>
  <c r="AF10552" i="16"/>
  <c r="AF10553" i="16"/>
  <c r="AF10554" i="16"/>
  <c r="AF10555" i="16"/>
  <c r="AF10556" i="16"/>
  <c r="AF10557" i="16"/>
  <c r="AF10558" i="16"/>
  <c r="AF10559" i="16"/>
  <c r="AF10560" i="16"/>
  <c r="AF10561" i="16"/>
  <c r="AF10562" i="16"/>
  <c r="AF10563" i="16"/>
  <c r="AF10564" i="16"/>
  <c r="AF10565" i="16"/>
  <c r="AF10566" i="16"/>
  <c r="AF10567" i="16"/>
  <c r="AF10568" i="16"/>
  <c r="AF10569" i="16"/>
  <c r="AF10570" i="16"/>
  <c r="AF10571" i="16"/>
  <c r="AF10572" i="16"/>
  <c r="AF10573" i="16"/>
  <c r="AF10574" i="16"/>
  <c r="AF10575" i="16"/>
  <c r="AF10576" i="16"/>
  <c r="AF10577" i="16"/>
  <c r="AF10578" i="16"/>
  <c r="AF10579" i="16"/>
  <c r="AF10580" i="16"/>
  <c r="AF10581" i="16"/>
  <c r="AF10582" i="16"/>
  <c r="AF10583" i="16"/>
  <c r="AF10584" i="16"/>
  <c r="AF10585" i="16"/>
  <c r="AF10586" i="16"/>
  <c r="AF10587" i="16"/>
  <c r="AF10588" i="16"/>
  <c r="AF10589" i="16"/>
  <c r="AF10590" i="16"/>
  <c r="AF10591" i="16"/>
  <c r="AF10592" i="16"/>
  <c r="AF10593" i="16"/>
  <c r="AF10594" i="16"/>
  <c r="AF10595" i="16"/>
  <c r="AF10596" i="16"/>
  <c r="AF10597" i="16"/>
  <c r="AF10598" i="16"/>
  <c r="AF10599" i="16"/>
  <c r="AF10600" i="16"/>
  <c r="AF10601" i="16"/>
  <c r="AF10602" i="16"/>
  <c r="AF10603" i="16"/>
  <c r="AF10604" i="16"/>
  <c r="AF10605" i="16"/>
  <c r="AF10606" i="16"/>
  <c r="AF10607" i="16"/>
  <c r="AF10608" i="16"/>
  <c r="AF10609" i="16"/>
  <c r="AF10610" i="16"/>
  <c r="AF10611" i="16"/>
  <c r="AF10612" i="16"/>
  <c r="AF10613" i="16"/>
  <c r="AF10614" i="16"/>
  <c r="AF10615" i="16"/>
  <c r="AF10616" i="16"/>
  <c r="AF10617" i="16"/>
  <c r="AF10618" i="16"/>
  <c r="AF10619" i="16"/>
  <c r="AF10620" i="16"/>
  <c r="AF10621" i="16"/>
  <c r="AF10622" i="16"/>
  <c r="AF10623" i="16"/>
  <c r="AF10624" i="16"/>
  <c r="AF10625" i="16"/>
  <c r="AF10626" i="16"/>
  <c r="AF10627" i="16"/>
  <c r="AF10628" i="16"/>
  <c r="AF10629" i="16"/>
  <c r="AF10630" i="16"/>
  <c r="AF10631" i="16"/>
  <c r="AF10632" i="16"/>
  <c r="AF10633" i="16"/>
  <c r="AF10634" i="16"/>
  <c r="AF10635" i="16"/>
  <c r="AF10636" i="16"/>
  <c r="AF10637" i="16"/>
  <c r="AF10638" i="16"/>
  <c r="AF10639" i="16"/>
  <c r="AF10640" i="16"/>
  <c r="AF10641" i="16"/>
  <c r="AF10642" i="16"/>
  <c r="AF10643" i="16"/>
  <c r="AF10644" i="16"/>
  <c r="AF10645" i="16"/>
  <c r="AF10646" i="16"/>
  <c r="AF10647" i="16"/>
  <c r="AF10648" i="16"/>
  <c r="AF10649" i="16"/>
  <c r="AF10650" i="16"/>
  <c r="AF10651" i="16"/>
  <c r="AF10652" i="16"/>
  <c r="AF10653" i="16"/>
  <c r="AF10654" i="16"/>
  <c r="AF10655" i="16"/>
  <c r="AF10656" i="16"/>
  <c r="AF10657" i="16"/>
  <c r="AF10658" i="16"/>
  <c r="AF10659" i="16"/>
  <c r="AF10660" i="16"/>
  <c r="AF10661" i="16"/>
  <c r="AF10662" i="16"/>
  <c r="AF10663" i="16"/>
  <c r="AF10664" i="16"/>
  <c r="AF10665" i="16"/>
  <c r="AF10666" i="16"/>
  <c r="AF10667" i="16"/>
  <c r="AF10668" i="16"/>
  <c r="AF10669" i="16"/>
  <c r="AF10670" i="16"/>
  <c r="AF10671" i="16"/>
  <c r="AF10672" i="16"/>
  <c r="AF10673" i="16"/>
  <c r="AF10674" i="16"/>
  <c r="AF10675" i="16"/>
  <c r="AF10676" i="16"/>
  <c r="AF10677" i="16"/>
  <c r="AF10678" i="16"/>
  <c r="AF10679" i="16"/>
  <c r="AF10680" i="16"/>
  <c r="AF10681" i="16"/>
  <c r="AF10682" i="16"/>
  <c r="AF10683" i="16"/>
  <c r="AF10684" i="16"/>
  <c r="AF10685" i="16"/>
  <c r="AF10686" i="16"/>
  <c r="AF10687" i="16"/>
  <c r="AF10688" i="16"/>
  <c r="AF10689" i="16"/>
  <c r="AF10690" i="16"/>
  <c r="AF10691" i="16"/>
  <c r="AF10692" i="16"/>
  <c r="AF10693" i="16"/>
  <c r="AF10694" i="16"/>
  <c r="AF10695" i="16"/>
  <c r="AF10696" i="16"/>
  <c r="AF10697" i="16"/>
  <c r="AF10698" i="16"/>
  <c r="AF10699" i="16"/>
  <c r="AF10700" i="16"/>
  <c r="AF10701" i="16"/>
  <c r="AF10702" i="16"/>
  <c r="AF10703" i="16"/>
  <c r="AF10704" i="16"/>
  <c r="AF10705" i="16"/>
  <c r="AF10706" i="16"/>
  <c r="AF10707" i="16"/>
  <c r="AF10708" i="16"/>
  <c r="AF10709" i="16"/>
  <c r="AF10710" i="16"/>
  <c r="AF10711" i="16"/>
  <c r="AF10712" i="16"/>
  <c r="AF10713" i="16"/>
  <c r="AF10714" i="16"/>
  <c r="AF10715" i="16"/>
  <c r="AF10716" i="16"/>
  <c r="AF10717" i="16"/>
  <c r="AF10718" i="16"/>
  <c r="AF10719" i="16"/>
  <c r="AF10720" i="16"/>
  <c r="AF10721" i="16"/>
  <c r="AF10722" i="16"/>
  <c r="AF10723" i="16"/>
  <c r="AF10724" i="16"/>
  <c r="AF10725" i="16"/>
  <c r="AF10726" i="16"/>
  <c r="AF10727" i="16"/>
  <c r="AF10728" i="16"/>
  <c r="AF10729" i="16"/>
  <c r="AF10730" i="16"/>
  <c r="AF10731" i="16"/>
  <c r="AF10732" i="16"/>
  <c r="AF10733" i="16"/>
  <c r="AF10734" i="16"/>
  <c r="AF10735" i="16"/>
  <c r="AF10736" i="16"/>
  <c r="AF10737" i="16"/>
  <c r="AF10738" i="16"/>
  <c r="AF10739" i="16"/>
  <c r="AF10740" i="16"/>
  <c r="AF10741" i="16"/>
  <c r="AF10742" i="16"/>
  <c r="AF10743" i="16"/>
  <c r="AF10744" i="16"/>
  <c r="AF10745" i="16"/>
  <c r="AF10746" i="16"/>
  <c r="AF10747" i="16"/>
  <c r="AF10748" i="16"/>
  <c r="AF10749" i="16"/>
  <c r="AF10750" i="16"/>
  <c r="AF10751" i="16"/>
  <c r="AF10752" i="16"/>
  <c r="AF10753" i="16"/>
  <c r="AF10754" i="16"/>
  <c r="AF10755" i="16"/>
  <c r="AF10756" i="16"/>
  <c r="AF10757" i="16"/>
  <c r="AF10758" i="16"/>
  <c r="AF10759" i="16"/>
  <c r="AF10760" i="16"/>
  <c r="AF10761" i="16"/>
  <c r="AF10762" i="16"/>
  <c r="AF10763" i="16"/>
  <c r="AF10764" i="16"/>
  <c r="AF10765" i="16"/>
  <c r="AF10766" i="16"/>
  <c r="AF10767" i="16"/>
  <c r="AF10768" i="16"/>
  <c r="AF10769" i="16"/>
  <c r="AF10770" i="16"/>
  <c r="AF10771" i="16"/>
  <c r="AF10772" i="16"/>
  <c r="AF10773" i="16"/>
  <c r="AF10774" i="16"/>
  <c r="AF10775" i="16"/>
  <c r="AF10776" i="16"/>
  <c r="AF10777" i="16"/>
  <c r="AF10778" i="16"/>
  <c r="AF10779" i="16"/>
  <c r="AF10780" i="16"/>
  <c r="AF10781" i="16"/>
  <c r="AF10782" i="16"/>
  <c r="AF10783" i="16"/>
  <c r="AF10784" i="16"/>
  <c r="AF10785" i="16"/>
  <c r="AF10786" i="16"/>
  <c r="AF10787" i="16"/>
  <c r="AF10788" i="16"/>
  <c r="AF10789" i="16"/>
  <c r="AF10790" i="16"/>
  <c r="AF10791" i="16"/>
  <c r="AF10792" i="16"/>
  <c r="AF10793" i="16"/>
  <c r="AF10794" i="16"/>
  <c r="AF10795" i="16"/>
  <c r="AF10796" i="16"/>
  <c r="AF10797" i="16"/>
  <c r="AF10798" i="16"/>
  <c r="AF10799" i="16"/>
  <c r="AF10800" i="16"/>
  <c r="AF10801" i="16"/>
  <c r="AF10802" i="16"/>
  <c r="AF10803" i="16"/>
  <c r="AF10804" i="16"/>
  <c r="AF10805" i="16"/>
  <c r="AF10806" i="16"/>
  <c r="AF10807" i="16"/>
  <c r="AF10808" i="16"/>
  <c r="AF10809" i="16"/>
  <c r="AF10810" i="16"/>
  <c r="AF10811" i="16"/>
  <c r="AF10812" i="16"/>
  <c r="AF10813" i="16"/>
  <c r="AF10814" i="16"/>
  <c r="AF10815" i="16"/>
  <c r="AF10816" i="16"/>
  <c r="AF10817" i="16"/>
  <c r="AF10818" i="16"/>
  <c r="AF10819" i="16"/>
  <c r="AF10820" i="16"/>
  <c r="AF10821" i="16"/>
  <c r="AF10822" i="16"/>
  <c r="AF10823" i="16"/>
  <c r="AF10824" i="16"/>
  <c r="AF10825" i="16"/>
  <c r="AF10826" i="16"/>
  <c r="AF10827" i="16"/>
  <c r="AF10828" i="16"/>
  <c r="AF10829" i="16"/>
  <c r="AF10830" i="16"/>
  <c r="AF10831" i="16"/>
  <c r="AF10832" i="16"/>
  <c r="AF10833" i="16"/>
  <c r="AF10834" i="16"/>
  <c r="AF10835" i="16"/>
  <c r="AF10836" i="16"/>
  <c r="AF10837" i="16"/>
  <c r="AF10838" i="16"/>
  <c r="AF10839" i="16"/>
  <c r="AF10840" i="16"/>
  <c r="AF10841" i="16"/>
  <c r="AF10842" i="16"/>
  <c r="AF10843" i="16"/>
  <c r="AF10844" i="16"/>
  <c r="AF10845" i="16"/>
  <c r="AF10846" i="16"/>
  <c r="AF10847" i="16"/>
  <c r="AF10848" i="16"/>
  <c r="AF10849" i="16"/>
  <c r="AF10850" i="16"/>
  <c r="AF10851" i="16"/>
  <c r="AF10852" i="16"/>
  <c r="AF10853" i="16"/>
  <c r="AF10854" i="16"/>
  <c r="AF10855" i="16"/>
  <c r="AF10856" i="16"/>
  <c r="AF10857" i="16"/>
  <c r="AF10858" i="16"/>
  <c r="AF10859" i="16"/>
  <c r="AF10860" i="16"/>
  <c r="AF10861" i="16"/>
  <c r="AF10862" i="16"/>
  <c r="AF10863" i="16"/>
  <c r="AF10864" i="16"/>
  <c r="AF10865" i="16"/>
  <c r="AF10866" i="16"/>
  <c r="AF10867" i="16"/>
  <c r="AF10868" i="16"/>
  <c r="AF10869" i="16"/>
  <c r="AF10870" i="16"/>
  <c r="AF10871" i="16"/>
  <c r="AF10872" i="16"/>
  <c r="AF10873" i="16"/>
  <c r="AF10874" i="16"/>
  <c r="AF10875" i="16"/>
  <c r="AF10876" i="16"/>
  <c r="AF10877" i="16"/>
  <c r="AF10878" i="16"/>
  <c r="AF10879" i="16"/>
  <c r="AF10880" i="16"/>
  <c r="AF10881" i="16"/>
  <c r="AF10882" i="16"/>
  <c r="AF10883" i="16"/>
  <c r="AF10884" i="16"/>
  <c r="AF10885" i="16"/>
  <c r="AF10886" i="16"/>
  <c r="AF10887" i="16"/>
  <c r="AF10888" i="16"/>
  <c r="AF10889" i="16"/>
  <c r="AF10890" i="16"/>
  <c r="AF10891" i="16"/>
  <c r="AF10892" i="16"/>
  <c r="AF10893" i="16"/>
  <c r="AF10894" i="16"/>
  <c r="AF10895" i="16"/>
  <c r="AF10896" i="16"/>
  <c r="AF10897" i="16"/>
  <c r="AF10898" i="16"/>
  <c r="AF10899" i="16"/>
  <c r="AF10900" i="16"/>
  <c r="AF10901" i="16"/>
  <c r="AF10902" i="16"/>
  <c r="AF10903" i="16"/>
  <c r="AF10904" i="16"/>
  <c r="AF10905" i="16"/>
  <c r="AF10906" i="16"/>
  <c r="AF10907" i="16"/>
  <c r="AF10908" i="16"/>
  <c r="AF10909" i="16"/>
  <c r="AF10910" i="16"/>
  <c r="AF10911" i="16"/>
  <c r="AF10912" i="16"/>
  <c r="AF10913" i="16"/>
  <c r="AF10914" i="16"/>
  <c r="AF10915" i="16"/>
  <c r="AF10916" i="16"/>
  <c r="AF10917" i="16"/>
  <c r="AF10918" i="16"/>
  <c r="AF10919" i="16"/>
  <c r="AF10920" i="16"/>
  <c r="AF10921" i="16"/>
  <c r="AF10922" i="16"/>
  <c r="AF10923" i="16"/>
  <c r="AF10924" i="16"/>
  <c r="AF10925" i="16"/>
  <c r="AF10926" i="16"/>
  <c r="AF10927" i="16"/>
  <c r="AF10928" i="16"/>
  <c r="AF10929" i="16"/>
  <c r="AF10930" i="16"/>
  <c r="AF10931" i="16"/>
  <c r="AF10932" i="16"/>
  <c r="AF10933" i="16"/>
  <c r="AF10934" i="16"/>
  <c r="AF10935" i="16"/>
  <c r="AF10936" i="16"/>
  <c r="AF10937" i="16"/>
  <c r="AF10938" i="16"/>
  <c r="AF10939" i="16"/>
  <c r="AF10940" i="16"/>
  <c r="AF10941" i="16"/>
  <c r="AF10942" i="16"/>
  <c r="AF10943" i="16"/>
  <c r="AF10944" i="16"/>
  <c r="AF10945" i="16"/>
  <c r="AF10946" i="16"/>
  <c r="AF10947" i="16"/>
  <c r="AF10948" i="16"/>
  <c r="AF10949" i="16"/>
  <c r="AF10950" i="16"/>
  <c r="AF10951" i="16"/>
  <c r="AF10952" i="16"/>
  <c r="AF10953" i="16"/>
  <c r="AF10954" i="16"/>
  <c r="AF10955" i="16"/>
  <c r="AF10956" i="16"/>
  <c r="AF10957" i="16"/>
  <c r="AF10958" i="16"/>
  <c r="AF10959" i="16"/>
  <c r="AF10960" i="16"/>
  <c r="AF10961" i="16"/>
  <c r="AF10962" i="16"/>
  <c r="AF10963" i="16"/>
  <c r="AF10964" i="16"/>
  <c r="AF10965" i="16"/>
  <c r="AF10966" i="16"/>
  <c r="AF10967" i="16"/>
  <c r="AF10968" i="16"/>
  <c r="AF10969" i="16"/>
  <c r="AF10970" i="16"/>
  <c r="AF10971" i="16"/>
  <c r="AF10972" i="16"/>
  <c r="AF10973" i="16"/>
  <c r="AF10974" i="16"/>
  <c r="AF10975" i="16"/>
  <c r="AF10976" i="16"/>
  <c r="AF10977" i="16"/>
  <c r="AF10978" i="16"/>
  <c r="AF10979" i="16"/>
  <c r="AF10980" i="16"/>
  <c r="AF10981" i="16"/>
  <c r="AF10982" i="16"/>
  <c r="AF10983" i="16"/>
  <c r="AF10984" i="16"/>
  <c r="AF10985" i="16"/>
  <c r="AF10986" i="16"/>
  <c r="AF10987" i="16"/>
  <c r="AF10988" i="16"/>
  <c r="AF10989" i="16"/>
  <c r="AF10990" i="16"/>
  <c r="AF10991" i="16"/>
  <c r="AF10992" i="16"/>
  <c r="AF10993" i="16"/>
  <c r="AF10994" i="16"/>
  <c r="AF10995" i="16"/>
  <c r="AF10996" i="16"/>
  <c r="AF10997" i="16"/>
  <c r="AF10998" i="16"/>
  <c r="AF10999" i="16"/>
  <c r="AF11000" i="16"/>
  <c r="AF11001" i="16"/>
  <c r="AF11002" i="16"/>
  <c r="AF11003" i="16"/>
  <c r="AF11004" i="16"/>
  <c r="AF11005" i="16"/>
  <c r="AF11006" i="16"/>
  <c r="AF11007" i="16"/>
  <c r="AF11008" i="16"/>
  <c r="AF11009" i="16"/>
  <c r="AF11010" i="16"/>
  <c r="AF11011" i="16"/>
  <c r="AF11012" i="16"/>
  <c r="AF11013" i="16"/>
  <c r="AF11014" i="16"/>
  <c r="AF11015" i="16"/>
  <c r="AF11016" i="16"/>
  <c r="AF11017" i="16"/>
  <c r="AF11018" i="16"/>
  <c r="AF11019" i="16"/>
  <c r="AF11020" i="16"/>
  <c r="AF11021" i="16"/>
  <c r="AF11022" i="16"/>
  <c r="AF11023" i="16"/>
  <c r="AF11024" i="16"/>
  <c r="AF11025" i="16"/>
  <c r="AF11026" i="16"/>
  <c r="AF11027" i="16"/>
  <c r="AF11028" i="16"/>
  <c r="AF11029" i="16"/>
  <c r="AF11030" i="16"/>
  <c r="AF11031" i="16"/>
  <c r="AF11032" i="16"/>
  <c r="AF11033" i="16"/>
  <c r="AF11034" i="16"/>
  <c r="AF11035" i="16"/>
  <c r="AF11036" i="16"/>
  <c r="AF11037" i="16"/>
  <c r="AF11038" i="16"/>
  <c r="AF11039" i="16"/>
  <c r="AF11040" i="16"/>
  <c r="AF11041" i="16"/>
  <c r="AF11042" i="16"/>
  <c r="AF11043" i="16"/>
  <c r="AF11044" i="16"/>
  <c r="AF11045" i="16"/>
  <c r="AF11046" i="16"/>
  <c r="AF11047" i="16"/>
  <c r="AF11048" i="16"/>
  <c r="AF11049" i="16"/>
  <c r="AF11050" i="16"/>
  <c r="AF11051" i="16"/>
  <c r="AF11052" i="16"/>
  <c r="AF11053" i="16"/>
  <c r="AF11054" i="16"/>
  <c r="AF11055" i="16"/>
  <c r="AF11056" i="16"/>
  <c r="AF11057" i="16"/>
  <c r="AF11058" i="16"/>
  <c r="AF11059" i="16"/>
  <c r="AF11060" i="16"/>
  <c r="AF11061" i="16"/>
  <c r="AF11062" i="16"/>
  <c r="AF11063" i="16"/>
  <c r="AF11064" i="16"/>
  <c r="AF11065" i="16"/>
  <c r="AF11066" i="16"/>
  <c r="AF11067" i="16"/>
  <c r="AF11068" i="16"/>
  <c r="AF11069" i="16"/>
  <c r="AF11070" i="16"/>
  <c r="AF11071" i="16"/>
  <c r="AF11072" i="16"/>
  <c r="AF11073" i="16"/>
  <c r="AF11074" i="16"/>
  <c r="AF11075" i="16"/>
  <c r="AF11076" i="16"/>
  <c r="AF11077" i="16"/>
  <c r="AF11078" i="16"/>
  <c r="AF11079" i="16"/>
  <c r="AF11080" i="16"/>
  <c r="AF11081" i="16"/>
  <c r="AF11082" i="16"/>
  <c r="AF11083" i="16"/>
  <c r="AF11084" i="16"/>
  <c r="AF11085" i="16"/>
  <c r="AF11086" i="16"/>
  <c r="AF11087" i="16"/>
  <c r="AF11088" i="16"/>
  <c r="AF11089" i="16"/>
  <c r="AF11090" i="16"/>
  <c r="AF11091" i="16"/>
  <c r="AF11092" i="16"/>
  <c r="AF11093" i="16"/>
  <c r="AF11094" i="16"/>
  <c r="AF11095" i="16"/>
  <c r="AF11096" i="16"/>
  <c r="AF11097" i="16"/>
  <c r="AF11098" i="16"/>
  <c r="AF11099" i="16"/>
  <c r="AF11100" i="16"/>
  <c r="AF11101" i="16"/>
  <c r="AF11102" i="16"/>
  <c r="AF11103" i="16"/>
  <c r="AF11104" i="16"/>
  <c r="AF11105" i="16"/>
  <c r="AF11106" i="16"/>
  <c r="AF11107" i="16"/>
  <c r="AF11108" i="16"/>
  <c r="AF11109" i="16"/>
  <c r="AF11110" i="16"/>
  <c r="AF11111" i="16"/>
  <c r="AF11112" i="16"/>
  <c r="AF11113" i="16"/>
  <c r="AF11114" i="16"/>
  <c r="AF11115" i="16"/>
  <c r="AF11116" i="16"/>
  <c r="AF11117" i="16"/>
  <c r="AF11118" i="16"/>
  <c r="AF11119" i="16"/>
  <c r="AF11120" i="16"/>
  <c r="AF11121" i="16"/>
  <c r="AF11122" i="16"/>
  <c r="AF11123" i="16"/>
  <c r="AF11124" i="16"/>
  <c r="AF11125" i="16"/>
  <c r="AF11126" i="16"/>
  <c r="AF11127" i="16"/>
  <c r="AF11128" i="16"/>
  <c r="AF11129" i="16"/>
  <c r="AF11130" i="16"/>
  <c r="AF11131" i="16"/>
  <c r="AF11132" i="16"/>
  <c r="AF11133" i="16"/>
  <c r="AF11134" i="16"/>
  <c r="AF11135" i="16"/>
  <c r="AF11136" i="16"/>
  <c r="AF11137" i="16"/>
  <c r="AF11138" i="16"/>
  <c r="AF11139" i="16"/>
  <c r="AF11140" i="16"/>
  <c r="AF11141" i="16"/>
  <c r="AF11142" i="16"/>
  <c r="AF11143" i="16"/>
  <c r="AF11144" i="16"/>
  <c r="AF11145" i="16"/>
  <c r="AF11146" i="16"/>
  <c r="AF11147" i="16"/>
  <c r="AF11148" i="16"/>
  <c r="AF11149" i="16"/>
  <c r="AF11150" i="16"/>
  <c r="AF11151" i="16"/>
  <c r="AF11152" i="16"/>
  <c r="AF11153" i="16"/>
  <c r="AF11154" i="16"/>
  <c r="AF11155" i="16"/>
  <c r="AF11156" i="16"/>
  <c r="AF11157" i="16"/>
  <c r="AF11158" i="16"/>
  <c r="AF11159" i="16"/>
  <c r="AF11160" i="16"/>
  <c r="AF11161" i="16"/>
  <c r="AF11162" i="16"/>
  <c r="AF11163" i="16"/>
  <c r="AF11164" i="16"/>
  <c r="AF11165" i="16"/>
  <c r="AF11166" i="16"/>
  <c r="AF11167" i="16"/>
  <c r="AF11168" i="16"/>
  <c r="AF11169" i="16"/>
  <c r="AF11170" i="16"/>
  <c r="AF11171" i="16"/>
  <c r="AF11172" i="16"/>
  <c r="AF11173" i="16"/>
  <c r="AF11174" i="16"/>
  <c r="AF11175" i="16"/>
  <c r="AF11176" i="16"/>
  <c r="AF11177" i="16"/>
  <c r="AF11178" i="16"/>
  <c r="AF11179" i="16"/>
  <c r="AF11180" i="16"/>
  <c r="AF11181" i="16"/>
  <c r="AF11182" i="16"/>
  <c r="AF11183" i="16"/>
  <c r="AF11184" i="16"/>
  <c r="AF11185" i="16"/>
  <c r="AF11186" i="16"/>
  <c r="AF11187" i="16"/>
  <c r="AF11188" i="16"/>
  <c r="AF11189" i="16"/>
  <c r="AF11190" i="16"/>
  <c r="AF11191" i="16"/>
  <c r="AF11192" i="16"/>
  <c r="AF11193" i="16"/>
  <c r="AF11194" i="16"/>
  <c r="AF11195" i="16"/>
  <c r="AF11196" i="16"/>
  <c r="AF11197" i="16"/>
  <c r="AF11198" i="16"/>
  <c r="AF11199" i="16"/>
  <c r="AF11200" i="16"/>
  <c r="AF11201" i="16"/>
  <c r="AF11202" i="16"/>
  <c r="AF11203" i="16"/>
  <c r="AF11204" i="16"/>
  <c r="AF11205" i="16"/>
  <c r="AF11206" i="16"/>
  <c r="AF11207" i="16"/>
  <c r="AF11208" i="16"/>
  <c r="AF11209" i="16"/>
  <c r="AF11210" i="16"/>
  <c r="AF11211" i="16"/>
  <c r="AF11212" i="16"/>
  <c r="AF11213" i="16"/>
  <c r="AF11214" i="16"/>
  <c r="AF11215" i="16"/>
  <c r="AF11216" i="16"/>
  <c r="AF11217" i="16"/>
  <c r="AF11218" i="16"/>
  <c r="AF11219" i="16"/>
  <c r="AF11220" i="16"/>
  <c r="AF11221" i="16"/>
  <c r="AF11222" i="16"/>
  <c r="AF11223" i="16"/>
  <c r="AF11224" i="16"/>
  <c r="AF11225" i="16"/>
  <c r="AF11226" i="16"/>
  <c r="AF11227" i="16"/>
  <c r="AF11228" i="16"/>
  <c r="AF11229" i="16"/>
  <c r="AF11230" i="16"/>
  <c r="AF11231" i="16"/>
  <c r="AF11232" i="16"/>
  <c r="AF11233" i="16"/>
  <c r="AF11234" i="16"/>
  <c r="AF11235" i="16"/>
  <c r="AF11236" i="16"/>
  <c r="AF11237" i="16"/>
  <c r="AF11238" i="16"/>
  <c r="AF11239" i="16"/>
  <c r="AF11240" i="16"/>
  <c r="AF11241" i="16"/>
  <c r="AF11242" i="16"/>
  <c r="AF11243" i="16"/>
  <c r="AF11244" i="16"/>
  <c r="AF11245" i="16"/>
  <c r="AF11246" i="16"/>
  <c r="AF11247" i="16"/>
  <c r="AF11248" i="16"/>
  <c r="AF11249" i="16"/>
  <c r="AF11250" i="16"/>
  <c r="AF11251" i="16"/>
  <c r="AF11252" i="16"/>
  <c r="AF11253" i="16"/>
  <c r="AF11254" i="16"/>
  <c r="AF11255" i="16"/>
  <c r="AF11256" i="16"/>
  <c r="AF11257" i="16"/>
  <c r="AF11258" i="16"/>
  <c r="AF11259" i="16"/>
  <c r="AF11260" i="16"/>
  <c r="AF11261" i="16"/>
  <c r="AF11262" i="16"/>
  <c r="AF11263" i="16"/>
  <c r="AF11264" i="16"/>
  <c r="AF11265" i="16"/>
  <c r="AF11266" i="16"/>
  <c r="AF11267" i="16"/>
  <c r="AF11268" i="16"/>
  <c r="AF11269" i="16"/>
  <c r="AF11270" i="16"/>
  <c r="AF11271" i="16"/>
  <c r="AF11272" i="16"/>
  <c r="AF11273" i="16"/>
  <c r="AF11274" i="16"/>
  <c r="AF11275" i="16"/>
  <c r="AF11276" i="16"/>
  <c r="AF11277" i="16"/>
  <c r="AF11278" i="16"/>
  <c r="AF11279" i="16"/>
  <c r="AF11280" i="16"/>
  <c r="AF11281" i="16"/>
  <c r="AF11282" i="16"/>
  <c r="AF11283" i="16"/>
  <c r="AF11284" i="16"/>
  <c r="AF11285" i="16"/>
  <c r="AF11286" i="16"/>
  <c r="AF11287" i="16"/>
  <c r="AF11288" i="16"/>
  <c r="AF11289" i="16"/>
  <c r="AF11290" i="16"/>
  <c r="AF11291" i="16"/>
  <c r="AF11292" i="16"/>
  <c r="AF11293" i="16"/>
  <c r="AF11294" i="16"/>
  <c r="AF11295" i="16"/>
  <c r="AF11296" i="16"/>
  <c r="AF11297" i="16"/>
  <c r="AF11298" i="16"/>
  <c r="AF11299" i="16"/>
  <c r="AF11300" i="16"/>
  <c r="AF11301" i="16"/>
  <c r="AF11302" i="16"/>
  <c r="AF11303" i="16"/>
  <c r="AF11304" i="16"/>
  <c r="AF11305" i="16"/>
  <c r="AF11306" i="16"/>
  <c r="AF11307" i="16"/>
  <c r="AF11308" i="16"/>
  <c r="AF11309" i="16"/>
  <c r="AF11310" i="16"/>
  <c r="AF11311" i="16"/>
  <c r="AF11312" i="16"/>
  <c r="AF11313" i="16"/>
  <c r="AF11314" i="16"/>
  <c r="AF11315" i="16"/>
  <c r="AF11316" i="16"/>
  <c r="AF11317" i="16"/>
  <c r="AF11318" i="16"/>
  <c r="AF11319" i="16"/>
  <c r="AF11320" i="16"/>
  <c r="AF11321" i="16"/>
  <c r="AF11322" i="16"/>
  <c r="AF11323" i="16"/>
  <c r="AF11324" i="16"/>
  <c r="AF11325" i="16"/>
  <c r="AF11326" i="16"/>
  <c r="AF11327" i="16"/>
  <c r="AF11328" i="16"/>
  <c r="AF11329" i="16"/>
  <c r="AF11330" i="16"/>
  <c r="AF11331" i="16"/>
  <c r="AF11332" i="16"/>
  <c r="AF11333" i="16"/>
  <c r="AF11334" i="16"/>
  <c r="AF11335" i="16"/>
  <c r="AF11336" i="16"/>
  <c r="AF11337" i="16"/>
  <c r="AF11338" i="16"/>
  <c r="AF11339" i="16"/>
  <c r="AF11340" i="16"/>
  <c r="AF11341" i="16"/>
  <c r="AF11342" i="16"/>
  <c r="AF11343" i="16"/>
  <c r="AF11344" i="16"/>
  <c r="AF11345" i="16"/>
  <c r="AF11346" i="16"/>
  <c r="AF11347" i="16"/>
  <c r="AF11348" i="16"/>
  <c r="AF11349" i="16"/>
  <c r="AF11350" i="16"/>
  <c r="AF11351" i="16"/>
  <c r="AF11352" i="16"/>
  <c r="AF11353" i="16"/>
  <c r="AF11354" i="16"/>
  <c r="AF11355" i="16"/>
  <c r="AF11356" i="16"/>
  <c r="AF11357" i="16"/>
  <c r="AF11358" i="16"/>
  <c r="AF11359" i="16"/>
  <c r="AF11360" i="16"/>
  <c r="AF11361" i="16"/>
  <c r="AF11362" i="16"/>
  <c r="AF11363" i="16"/>
  <c r="AF11364" i="16"/>
  <c r="AF11365" i="16"/>
  <c r="AF11366" i="16"/>
  <c r="AF11367" i="16"/>
  <c r="AF11368" i="16"/>
  <c r="AF11369" i="16"/>
  <c r="AF11370" i="16"/>
  <c r="AF11371" i="16"/>
  <c r="AF11372" i="16"/>
  <c r="AF11373" i="16"/>
  <c r="AF11374" i="16"/>
  <c r="AF11375" i="16"/>
  <c r="AF11376" i="16"/>
  <c r="AF11377" i="16"/>
  <c r="AF11378" i="16"/>
  <c r="AF11379" i="16"/>
  <c r="AF11380" i="16"/>
  <c r="AF11381" i="16"/>
  <c r="AF11382" i="16"/>
  <c r="AF11383" i="16"/>
  <c r="AF11384" i="16"/>
  <c r="AF11385" i="16"/>
  <c r="AF11386" i="16"/>
  <c r="AF11387" i="16"/>
  <c r="AF11388" i="16"/>
  <c r="AF11389" i="16"/>
  <c r="AF11390" i="16"/>
  <c r="AF11391" i="16"/>
  <c r="AF11392" i="16"/>
  <c r="AF11393" i="16"/>
  <c r="AF11394" i="16"/>
  <c r="AF11395" i="16"/>
  <c r="AF11396" i="16"/>
  <c r="AF11397" i="16"/>
  <c r="AF11398" i="16"/>
  <c r="AF11399" i="16"/>
  <c r="AF11400" i="16"/>
  <c r="AF11401" i="16"/>
  <c r="AF11402" i="16"/>
  <c r="AF11403" i="16"/>
  <c r="AF11404" i="16"/>
  <c r="AF11405" i="16"/>
  <c r="AF11406" i="16"/>
  <c r="AF11407" i="16"/>
  <c r="AF11408" i="16"/>
  <c r="AF11409" i="16"/>
  <c r="AF11410" i="16"/>
  <c r="AF11411" i="16"/>
  <c r="AF11412" i="16"/>
  <c r="AF11413" i="16"/>
  <c r="AF11414" i="16"/>
  <c r="AF11415" i="16"/>
  <c r="AF11416" i="16"/>
  <c r="AF11417" i="16"/>
  <c r="AF11418" i="16"/>
  <c r="AF11419" i="16"/>
  <c r="AF11420" i="16"/>
  <c r="AF11421" i="16"/>
  <c r="AF11422" i="16"/>
  <c r="AF11423" i="16"/>
  <c r="AF11424" i="16"/>
  <c r="AF11425" i="16"/>
  <c r="AF11426" i="16"/>
  <c r="AF11427" i="16"/>
  <c r="AF11428" i="16"/>
  <c r="AF11429" i="16"/>
  <c r="AF11430" i="16"/>
  <c r="AF11431" i="16"/>
  <c r="AF11432" i="16"/>
  <c r="AF11433" i="16"/>
  <c r="AF11434" i="16"/>
  <c r="AF11435" i="16"/>
  <c r="AF11436" i="16"/>
  <c r="AF11437" i="16"/>
  <c r="AF11438" i="16"/>
  <c r="AF11439" i="16"/>
  <c r="AF11440" i="16"/>
  <c r="AF11441" i="16"/>
  <c r="AF11442" i="16"/>
  <c r="AF11443" i="16"/>
  <c r="AF11444" i="16"/>
  <c r="AF11445" i="16"/>
  <c r="AF11446" i="16"/>
  <c r="AF11447" i="16"/>
  <c r="AF11448" i="16"/>
  <c r="AF11449" i="16"/>
  <c r="AF11450" i="16"/>
  <c r="AF11451" i="16"/>
  <c r="AF11452" i="16"/>
  <c r="AF11453" i="16"/>
  <c r="AF11454" i="16"/>
  <c r="AF11455" i="16"/>
  <c r="AF11456" i="16"/>
  <c r="AF11457" i="16"/>
  <c r="AF11458" i="16"/>
  <c r="AF11459" i="16"/>
  <c r="AF11460" i="16"/>
  <c r="AF11461" i="16"/>
  <c r="AF11462" i="16"/>
  <c r="AF11463" i="16"/>
  <c r="AF11464" i="16"/>
  <c r="AF11465" i="16"/>
  <c r="AF11466" i="16"/>
  <c r="AF11467" i="16"/>
  <c r="AF11468" i="16"/>
  <c r="AF11469" i="16"/>
  <c r="AF11470" i="16"/>
  <c r="AF11471" i="16"/>
  <c r="AF11472" i="16"/>
  <c r="AF11473" i="16"/>
  <c r="AF11474" i="16"/>
  <c r="AF11475" i="16"/>
  <c r="AF11476" i="16"/>
  <c r="AF11477" i="16"/>
  <c r="AF11478" i="16"/>
  <c r="AF11479" i="16"/>
  <c r="AF11480" i="16"/>
  <c r="AF11481" i="16"/>
  <c r="AF11482" i="16"/>
  <c r="AF11483" i="16"/>
  <c r="AF11484" i="16"/>
  <c r="AF11485" i="16"/>
  <c r="AF11486" i="16"/>
  <c r="AF11487" i="16"/>
  <c r="AF11488" i="16"/>
  <c r="AF11489" i="16"/>
  <c r="AF11490" i="16"/>
  <c r="AF11491" i="16"/>
  <c r="AF11492" i="16"/>
  <c r="AF11493" i="16"/>
  <c r="AF11494" i="16"/>
  <c r="AF11495" i="16"/>
  <c r="AF11496" i="16"/>
  <c r="AF11497" i="16"/>
  <c r="AF11498" i="16"/>
  <c r="AF11499" i="16"/>
  <c r="AF11500" i="16"/>
  <c r="AF11501" i="16"/>
  <c r="AF11502" i="16"/>
  <c r="AF11503" i="16"/>
  <c r="AF11504" i="16"/>
  <c r="AF11505" i="16"/>
  <c r="AF11506" i="16"/>
  <c r="AF11507" i="16"/>
  <c r="AF11508" i="16"/>
  <c r="AF11509" i="16"/>
  <c r="AF11510" i="16"/>
  <c r="AF11511" i="16"/>
  <c r="AF11512" i="16"/>
  <c r="AF11513" i="16"/>
  <c r="AF11514" i="16"/>
  <c r="AF11515" i="16"/>
  <c r="AF11516" i="16"/>
  <c r="AF11517" i="16"/>
  <c r="AF11518" i="16"/>
  <c r="AF11519" i="16"/>
  <c r="AF11520" i="16"/>
  <c r="AF11521" i="16"/>
  <c r="AF11522" i="16"/>
  <c r="AF11523" i="16"/>
  <c r="AF11524" i="16"/>
  <c r="AF11525" i="16"/>
  <c r="AF11526" i="16"/>
  <c r="AF11527" i="16"/>
  <c r="AF11528" i="16"/>
  <c r="AF11529" i="16"/>
  <c r="AF11530" i="16"/>
  <c r="AF11531" i="16"/>
  <c r="AF11532" i="16"/>
  <c r="AF11533" i="16"/>
  <c r="AF11534" i="16"/>
  <c r="AF11535" i="16"/>
  <c r="AF11536" i="16"/>
  <c r="AF11537" i="16"/>
  <c r="AF11538" i="16"/>
  <c r="AF11539" i="16"/>
  <c r="AF11540" i="16"/>
  <c r="AF11541" i="16"/>
  <c r="AF11542" i="16"/>
  <c r="AF11543" i="16"/>
  <c r="AF11544" i="16"/>
  <c r="AF11545" i="16"/>
  <c r="AF11546" i="16"/>
  <c r="AF11547" i="16"/>
  <c r="AF11548" i="16"/>
  <c r="AF11549" i="16"/>
  <c r="AF11550" i="16"/>
  <c r="AF11551" i="16"/>
  <c r="AF11552" i="16"/>
  <c r="AF11553" i="16"/>
  <c r="AF11554" i="16"/>
  <c r="AF11555" i="16"/>
  <c r="AF11556" i="16"/>
  <c r="AF11557" i="16"/>
  <c r="AF11558" i="16"/>
  <c r="AF11559" i="16"/>
  <c r="AF11560" i="16"/>
  <c r="AF11561" i="16"/>
  <c r="AF11562" i="16"/>
  <c r="AF11563" i="16"/>
  <c r="AF11564" i="16"/>
  <c r="AF11565" i="16"/>
  <c r="AF11566" i="16"/>
  <c r="AF11567" i="16"/>
  <c r="AF11568" i="16"/>
  <c r="AF11569" i="16"/>
  <c r="AF11570" i="16"/>
  <c r="AF11571" i="16"/>
  <c r="AF11572" i="16"/>
  <c r="AF11573" i="16"/>
  <c r="AF11574" i="16"/>
  <c r="AF11575" i="16"/>
  <c r="AF11576" i="16"/>
  <c r="AF11577" i="16"/>
  <c r="AF11578" i="16"/>
  <c r="AF11579" i="16"/>
  <c r="AF11580" i="16"/>
  <c r="AF11581" i="16"/>
  <c r="AF11582" i="16"/>
  <c r="AF11583" i="16"/>
  <c r="AF11584" i="16"/>
  <c r="AF11585" i="16"/>
  <c r="AF11586" i="16"/>
  <c r="AF11587" i="16"/>
  <c r="AF11588" i="16"/>
  <c r="AF11589" i="16"/>
  <c r="AF11590" i="16"/>
  <c r="AF11591" i="16"/>
  <c r="AF11592" i="16"/>
  <c r="AF11593" i="16"/>
  <c r="AF11594" i="16"/>
  <c r="AF11595" i="16"/>
  <c r="AF11596" i="16"/>
  <c r="AF11597" i="16"/>
  <c r="AF11598" i="16"/>
  <c r="AF11599" i="16"/>
  <c r="AF11600" i="16"/>
  <c r="AF11601" i="16"/>
  <c r="AF11602" i="16"/>
  <c r="AF11603" i="16"/>
  <c r="AF11604" i="16"/>
  <c r="AF11605" i="16"/>
  <c r="AF11606" i="16"/>
  <c r="AF11607" i="16"/>
  <c r="AF11608" i="16"/>
  <c r="AF11609" i="16"/>
  <c r="AF11610" i="16"/>
  <c r="AF11611" i="16"/>
  <c r="AF11612" i="16"/>
  <c r="AF11613" i="16"/>
  <c r="AF11614" i="16"/>
  <c r="AF11615" i="16"/>
  <c r="AF11616" i="16"/>
  <c r="AF11617" i="16"/>
  <c r="AF11618" i="16"/>
  <c r="AF11619" i="16"/>
  <c r="AF11620" i="16"/>
  <c r="AF11621" i="16"/>
  <c r="AF11622" i="16"/>
  <c r="AF11623" i="16"/>
  <c r="AF11624" i="16"/>
  <c r="AF11625" i="16"/>
  <c r="AF11626" i="16"/>
  <c r="AF11627" i="16"/>
  <c r="AF11628" i="16"/>
  <c r="AF11629" i="16"/>
  <c r="AF11630" i="16"/>
  <c r="AF11631" i="16"/>
  <c r="AF11632" i="16"/>
  <c r="AF11633" i="16"/>
  <c r="AF11634" i="16"/>
  <c r="AF11635" i="16"/>
  <c r="AF11636" i="16"/>
  <c r="AF11637" i="16"/>
  <c r="AF11638" i="16"/>
  <c r="AF11639" i="16"/>
  <c r="AF11640" i="16"/>
  <c r="AF11641" i="16"/>
  <c r="AF11642" i="16"/>
  <c r="AF11643" i="16"/>
  <c r="AF11644" i="16"/>
  <c r="AF11645" i="16"/>
  <c r="AF11646" i="16"/>
  <c r="AF11647" i="16"/>
  <c r="AF11648" i="16"/>
  <c r="AF11649" i="16"/>
  <c r="AF11650" i="16"/>
  <c r="AF11651" i="16"/>
  <c r="AF11652" i="16"/>
  <c r="AF11653" i="16"/>
  <c r="AF11654" i="16"/>
  <c r="AF11655" i="16"/>
  <c r="AF11656" i="16"/>
  <c r="AF11657" i="16"/>
  <c r="AF11658" i="16"/>
  <c r="AF11659" i="16"/>
  <c r="AF11660" i="16"/>
  <c r="AF11661" i="16"/>
  <c r="AF11662" i="16"/>
  <c r="AF11663" i="16"/>
  <c r="AF11664" i="16"/>
  <c r="AF11665" i="16"/>
  <c r="AF11666" i="16"/>
  <c r="AF11667" i="16"/>
  <c r="AF11668" i="16"/>
  <c r="AF11669" i="16"/>
  <c r="AF11670" i="16"/>
  <c r="AF11671" i="16"/>
  <c r="AF11672" i="16"/>
  <c r="AF11673" i="16"/>
  <c r="AF11674" i="16"/>
  <c r="AF11675" i="16"/>
  <c r="AF11676" i="16"/>
  <c r="AF11677" i="16"/>
  <c r="AF11678" i="16"/>
  <c r="AF11679" i="16"/>
  <c r="AF11680" i="16"/>
  <c r="AF11681" i="16"/>
  <c r="AF11682" i="16"/>
  <c r="AF11683" i="16"/>
  <c r="AF11684" i="16"/>
  <c r="AF11685" i="16"/>
  <c r="AF11686" i="16"/>
  <c r="AF11687" i="16"/>
  <c r="AF11688" i="16"/>
  <c r="AF11689" i="16"/>
  <c r="AF11690" i="16"/>
  <c r="AF11691" i="16"/>
  <c r="AF11692" i="16"/>
  <c r="AF11693" i="16"/>
  <c r="AF11694" i="16"/>
  <c r="AF11695" i="16"/>
  <c r="AF11696" i="16"/>
  <c r="AF11697" i="16"/>
  <c r="AF11698" i="16"/>
  <c r="AF11699" i="16"/>
  <c r="AF11700" i="16"/>
  <c r="AF11701" i="16"/>
  <c r="AF11702" i="16"/>
  <c r="AF11703" i="16"/>
  <c r="AF11704" i="16"/>
  <c r="AF11705" i="16"/>
  <c r="AF11706" i="16"/>
  <c r="AF11707" i="16"/>
  <c r="AF11708" i="16"/>
  <c r="AF11709" i="16"/>
  <c r="AF11710" i="16"/>
  <c r="AF11711" i="16"/>
  <c r="AF11712" i="16"/>
  <c r="AF11713" i="16"/>
  <c r="AF11714" i="16"/>
  <c r="AF11715" i="16"/>
  <c r="AF11716" i="16"/>
  <c r="AF11717" i="16"/>
  <c r="AF11718" i="16"/>
  <c r="AF11719" i="16"/>
  <c r="AF11720" i="16"/>
  <c r="AF11721" i="16"/>
  <c r="AF11722" i="16"/>
  <c r="AF11723" i="16"/>
  <c r="AF11724" i="16"/>
  <c r="AF11725" i="16"/>
  <c r="AF11726" i="16"/>
  <c r="AF11727" i="16"/>
  <c r="AF11728" i="16"/>
  <c r="AF11729" i="16"/>
  <c r="AF11730" i="16"/>
  <c r="AF11731" i="16"/>
  <c r="AF11732" i="16"/>
  <c r="AF11733" i="16"/>
  <c r="AF11734" i="16"/>
  <c r="AF11735" i="16"/>
  <c r="AF11736" i="16"/>
  <c r="AF11737" i="16"/>
  <c r="AF11738" i="16"/>
  <c r="AF11739" i="16"/>
  <c r="AF11740" i="16"/>
  <c r="AF11741" i="16"/>
  <c r="AF11742" i="16"/>
  <c r="AF11743" i="16"/>
  <c r="AF11744" i="16"/>
  <c r="AF11745" i="16"/>
  <c r="AF11746" i="16"/>
  <c r="AF11747" i="16"/>
  <c r="AF11748" i="16"/>
  <c r="AF11749" i="16"/>
  <c r="AF11750" i="16"/>
  <c r="AF11751" i="16"/>
  <c r="AF11752" i="16"/>
  <c r="AF11753" i="16"/>
  <c r="AF11754" i="16"/>
  <c r="AF11755" i="16"/>
  <c r="AF11756" i="16"/>
  <c r="AF11757" i="16"/>
  <c r="AF11758" i="16"/>
  <c r="AF11759" i="16"/>
  <c r="AF11760" i="16"/>
  <c r="AF11761" i="16"/>
  <c r="AF11762" i="16"/>
  <c r="AF11763" i="16"/>
  <c r="AF11764" i="16"/>
  <c r="AF11765" i="16"/>
  <c r="AF11766" i="16"/>
  <c r="AF11767" i="16"/>
  <c r="AF11768" i="16"/>
  <c r="AF11769" i="16"/>
  <c r="AF11770" i="16"/>
  <c r="AF11771" i="16"/>
  <c r="AF11772" i="16"/>
  <c r="AF11773" i="16"/>
  <c r="AF11774" i="16"/>
  <c r="AF11775" i="16"/>
  <c r="AF11776" i="16"/>
  <c r="AF11777" i="16"/>
  <c r="AF11778" i="16"/>
  <c r="AF11779" i="16"/>
  <c r="AF11780" i="16"/>
  <c r="AF11781" i="16"/>
  <c r="AF11782" i="16"/>
  <c r="AF11783" i="16"/>
  <c r="AF11784" i="16"/>
  <c r="AF11785" i="16"/>
  <c r="AF11786" i="16"/>
  <c r="AF11787" i="16"/>
  <c r="AF11788" i="16"/>
  <c r="AF11789" i="16"/>
  <c r="AF11790" i="16"/>
  <c r="AF11791" i="16"/>
  <c r="AF11792" i="16"/>
  <c r="AF11793" i="16"/>
  <c r="AF11794" i="16"/>
  <c r="AF11795" i="16"/>
  <c r="AF11796" i="16"/>
  <c r="AF11797" i="16"/>
  <c r="AF11798" i="16"/>
  <c r="AF11799" i="16"/>
  <c r="AF11800" i="16"/>
  <c r="AF11801" i="16"/>
  <c r="AF11802" i="16"/>
  <c r="AF11803" i="16"/>
  <c r="AF11804" i="16"/>
  <c r="AF11805" i="16"/>
  <c r="AF11806" i="16"/>
  <c r="AF11807" i="16"/>
  <c r="AF11808" i="16"/>
  <c r="AF11809" i="16"/>
  <c r="AF11810" i="16"/>
  <c r="AF11811" i="16"/>
  <c r="AF11812" i="16"/>
  <c r="AF11813" i="16"/>
  <c r="AF11814" i="16"/>
  <c r="AF11815" i="16"/>
  <c r="AF11816" i="16"/>
  <c r="AF11817" i="16"/>
  <c r="AF11818" i="16"/>
  <c r="AF11819" i="16"/>
  <c r="AF11820" i="16"/>
  <c r="AF11821" i="16"/>
  <c r="AF11822" i="16"/>
  <c r="AF11823" i="16"/>
  <c r="AF11824" i="16"/>
  <c r="AF11825" i="16"/>
  <c r="AF11826" i="16"/>
  <c r="AF11827" i="16"/>
  <c r="AF11828" i="16"/>
  <c r="AF11829" i="16"/>
  <c r="AF11830" i="16"/>
  <c r="AF11831" i="16"/>
  <c r="AF11832" i="16"/>
  <c r="AF11833" i="16"/>
  <c r="AF11834" i="16"/>
  <c r="AF11835" i="16"/>
  <c r="AF11836" i="16"/>
  <c r="AF11837" i="16"/>
  <c r="AF11838" i="16"/>
  <c r="AF11839" i="16"/>
  <c r="AF11840" i="16"/>
  <c r="AF11841" i="16"/>
  <c r="AF11842" i="16"/>
  <c r="AF11843" i="16"/>
  <c r="AF11844" i="16"/>
  <c r="AF11845" i="16"/>
  <c r="AF11846" i="16"/>
  <c r="AF11847" i="16"/>
  <c r="AF11848" i="16"/>
  <c r="AF11849" i="16"/>
  <c r="AF11850" i="16"/>
  <c r="AF11851" i="16"/>
  <c r="AF11852" i="16"/>
  <c r="AF11853" i="16"/>
  <c r="AF11854" i="16"/>
  <c r="AF11855" i="16"/>
  <c r="AF11856" i="16"/>
  <c r="AF11857" i="16"/>
  <c r="AF11858" i="16"/>
  <c r="AF11859" i="16"/>
  <c r="AF11860" i="16"/>
  <c r="AF11861" i="16"/>
  <c r="AF11862" i="16"/>
  <c r="AF11863" i="16"/>
  <c r="AF11864" i="16"/>
  <c r="AF11865" i="16"/>
  <c r="AF11866" i="16"/>
  <c r="AF11867" i="16"/>
  <c r="AF11868" i="16"/>
  <c r="AF11869" i="16"/>
  <c r="AF11870" i="16"/>
  <c r="AF11871" i="16"/>
  <c r="AF11872" i="16"/>
  <c r="AF11873" i="16"/>
  <c r="AF11874" i="16"/>
  <c r="AF11875" i="16"/>
  <c r="AF11876" i="16"/>
  <c r="AF11877" i="16"/>
  <c r="AF11878" i="16"/>
  <c r="AF11879" i="16"/>
  <c r="AF11880" i="16"/>
  <c r="AF11881" i="16"/>
  <c r="AF11882" i="16"/>
  <c r="AF11883" i="16"/>
  <c r="AF11884" i="16"/>
  <c r="AF11885" i="16"/>
  <c r="AF11886" i="16"/>
  <c r="AF11887" i="16"/>
  <c r="AF11888" i="16"/>
  <c r="AF11889" i="16"/>
  <c r="AF11890" i="16"/>
  <c r="AF11891" i="16"/>
  <c r="AF11892" i="16"/>
  <c r="AF11893" i="16"/>
  <c r="AF11894" i="16"/>
  <c r="AF11895" i="16"/>
  <c r="AF11896" i="16"/>
  <c r="AF11897" i="16"/>
  <c r="AF11898" i="16"/>
  <c r="AF11899" i="16"/>
  <c r="AF11900" i="16"/>
  <c r="AF11901" i="16"/>
  <c r="AF11902" i="16"/>
  <c r="AF11903" i="16"/>
  <c r="AF11904" i="16"/>
  <c r="AF11905" i="16"/>
  <c r="AF11906" i="16"/>
  <c r="AF11907" i="16"/>
  <c r="AF11908" i="16"/>
  <c r="AF11909" i="16"/>
  <c r="AF11910" i="16"/>
  <c r="AF11911" i="16"/>
  <c r="AF11912" i="16"/>
  <c r="AF11913" i="16"/>
  <c r="AF11914" i="16"/>
  <c r="AF11915" i="16"/>
  <c r="AF11916" i="16"/>
  <c r="AF11917" i="16"/>
  <c r="AF11918" i="16"/>
  <c r="AF11919" i="16"/>
  <c r="AF11920" i="16"/>
  <c r="AF11921" i="16"/>
  <c r="AF11922" i="16"/>
  <c r="AF11923" i="16"/>
  <c r="AF11924" i="16"/>
  <c r="AF11925" i="16"/>
  <c r="AF11926" i="16"/>
  <c r="AF11927" i="16"/>
  <c r="AF11928" i="16"/>
  <c r="AF11929" i="16"/>
  <c r="AF11930" i="16"/>
  <c r="AF11931" i="16"/>
  <c r="AF11932" i="16"/>
  <c r="AF11933" i="16"/>
  <c r="AF11934" i="16"/>
  <c r="AF11935" i="16"/>
  <c r="AF11936" i="16"/>
  <c r="AF11937" i="16"/>
  <c r="AF11938" i="16"/>
  <c r="AF11939" i="16"/>
  <c r="AF11940" i="16"/>
  <c r="AF11941" i="16"/>
  <c r="AF11942" i="16"/>
  <c r="AF11943" i="16"/>
  <c r="AF11944" i="16"/>
  <c r="AF11945" i="16"/>
  <c r="AF11946" i="16"/>
  <c r="AF11947" i="16"/>
  <c r="AF11948" i="16"/>
  <c r="AF11949" i="16"/>
  <c r="AF11950" i="16"/>
  <c r="AF11951" i="16"/>
  <c r="AF11952" i="16"/>
  <c r="AF11953" i="16"/>
  <c r="AF11954" i="16"/>
  <c r="AF11955" i="16"/>
  <c r="AF11956" i="16"/>
  <c r="AF11957" i="16"/>
  <c r="AF11958" i="16"/>
  <c r="AF11959" i="16"/>
  <c r="AF11960" i="16"/>
  <c r="AF11961" i="16"/>
  <c r="AF11962" i="16"/>
  <c r="AF11963" i="16"/>
  <c r="AF11964" i="16"/>
  <c r="AF11965" i="16"/>
  <c r="AF11966" i="16"/>
  <c r="AF11967" i="16"/>
  <c r="AF11968" i="16"/>
  <c r="AF11969" i="16"/>
  <c r="AF11970" i="16"/>
  <c r="AF11971" i="16"/>
  <c r="AF11972" i="16"/>
  <c r="AF11973" i="16"/>
  <c r="AF11974" i="16"/>
  <c r="AF11975" i="16"/>
  <c r="AF11976" i="16"/>
  <c r="AF11977" i="16"/>
  <c r="AF11978" i="16"/>
  <c r="AF11979" i="16"/>
  <c r="AF11980" i="16"/>
  <c r="AF11981" i="16"/>
  <c r="AF11982" i="16"/>
  <c r="AF11983" i="16"/>
  <c r="AF11984" i="16"/>
  <c r="AF11985" i="16"/>
  <c r="AF11986" i="16"/>
  <c r="AF11987" i="16"/>
  <c r="AF11988" i="16"/>
  <c r="AF11989" i="16"/>
  <c r="AF11990" i="16"/>
  <c r="AF11991" i="16"/>
  <c r="AF11992" i="16"/>
  <c r="AF11993" i="16"/>
  <c r="AF11994" i="16"/>
  <c r="AF11995" i="16"/>
  <c r="AF11996" i="16"/>
  <c r="AF11997" i="16"/>
  <c r="AF11998" i="16"/>
  <c r="AF11999" i="16"/>
  <c r="AF12000" i="16"/>
  <c r="AF12001" i="16"/>
  <c r="AF12002" i="16"/>
  <c r="AF12003" i="16"/>
  <c r="AF12004" i="16"/>
  <c r="AF12005" i="16"/>
  <c r="AF12006" i="16"/>
  <c r="AF12007" i="16"/>
  <c r="AF12008" i="16"/>
  <c r="AF12009" i="16"/>
  <c r="AF12010" i="16"/>
  <c r="AF12011" i="16"/>
  <c r="AF12012" i="16"/>
  <c r="AF12013" i="16"/>
  <c r="AF12014" i="16"/>
  <c r="AF12015" i="16"/>
  <c r="AF12016" i="16"/>
  <c r="AF12017" i="16"/>
  <c r="AF12018" i="16"/>
  <c r="AF12019" i="16"/>
  <c r="AF12020" i="16"/>
  <c r="AF12021" i="16"/>
  <c r="AF12022" i="16"/>
  <c r="AF12023" i="16"/>
  <c r="AF12024" i="16"/>
  <c r="AF12025" i="16"/>
  <c r="AF12026" i="16"/>
  <c r="AF12027" i="16"/>
  <c r="AF12028" i="16"/>
  <c r="AF12029" i="16"/>
  <c r="AF12030" i="16"/>
  <c r="AF12031" i="16"/>
  <c r="AF12032" i="16"/>
  <c r="AF12033" i="16"/>
  <c r="AF12034" i="16"/>
  <c r="AF12035" i="16"/>
  <c r="AF12036" i="16"/>
  <c r="AF12037" i="16"/>
  <c r="AF12038" i="16"/>
  <c r="AF12039" i="16"/>
  <c r="AF12040" i="16"/>
  <c r="AF12041" i="16"/>
  <c r="AF12042" i="16"/>
  <c r="AF12043" i="16"/>
  <c r="AF12044" i="16"/>
  <c r="AF12045" i="16"/>
  <c r="AF12046" i="16"/>
  <c r="AF12047" i="16"/>
  <c r="AF12048" i="16"/>
  <c r="AF12049" i="16"/>
  <c r="AF12050" i="16"/>
  <c r="AF12051" i="16"/>
  <c r="AF12052" i="16"/>
  <c r="AF12053" i="16"/>
  <c r="AF12054" i="16"/>
  <c r="AF12055" i="16"/>
  <c r="AF12056" i="16"/>
  <c r="AF12057" i="16"/>
  <c r="AF12058" i="16"/>
  <c r="AF12059" i="16"/>
  <c r="AF12060" i="16"/>
  <c r="AF12061" i="16"/>
  <c r="AF12062" i="16"/>
  <c r="AF12063" i="16"/>
  <c r="AF12064" i="16"/>
  <c r="AF12065" i="16"/>
  <c r="AF12066" i="16"/>
  <c r="AF12067" i="16"/>
  <c r="AF12068" i="16"/>
  <c r="AF12069" i="16"/>
  <c r="AF12070" i="16"/>
  <c r="AF12071" i="16"/>
  <c r="AF12072" i="16"/>
  <c r="AF12073" i="16"/>
  <c r="AF12074" i="16"/>
  <c r="AF12075" i="16"/>
  <c r="AF12076" i="16"/>
  <c r="AF12077" i="16"/>
  <c r="AF12078" i="16"/>
  <c r="AF12079" i="16"/>
  <c r="AF12080" i="16"/>
  <c r="AF12081" i="16"/>
  <c r="AF12082" i="16"/>
  <c r="AF12083" i="16"/>
  <c r="AF12084" i="16"/>
  <c r="AF12085" i="16"/>
  <c r="AF12086" i="16"/>
  <c r="AF12087" i="16"/>
  <c r="AF12088" i="16"/>
  <c r="AF12089" i="16"/>
  <c r="AF12090" i="16"/>
  <c r="AF12091" i="16"/>
  <c r="AF12092" i="16"/>
  <c r="AF12093" i="16"/>
  <c r="AF12094" i="16"/>
  <c r="AF12095" i="16"/>
  <c r="AF12096" i="16"/>
  <c r="AF12097" i="16"/>
  <c r="AF12098" i="16"/>
  <c r="AF12099" i="16"/>
  <c r="AF12100" i="16"/>
  <c r="AF12101" i="16"/>
  <c r="AF12102" i="16"/>
  <c r="AF12103" i="16"/>
  <c r="AF12104" i="16"/>
  <c r="AF12105" i="16"/>
  <c r="AF12106" i="16"/>
  <c r="AF12107" i="16"/>
  <c r="AF12108" i="16"/>
  <c r="AF12109" i="16"/>
  <c r="AF12110" i="16"/>
  <c r="AF12111" i="16"/>
  <c r="AF12112" i="16"/>
  <c r="AF12113" i="16"/>
  <c r="AF12114" i="16"/>
  <c r="AF12115" i="16"/>
  <c r="AF12116" i="16"/>
  <c r="AF12117" i="16"/>
  <c r="AF12118" i="16"/>
  <c r="AF12119" i="16"/>
  <c r="AF12120" i="16"/>
  <c r="AF12121" i="16"/>
  <c r="AF12122" i="16"/>
  <c r="AF12123" i="16"/>
  <c r="AF12124" i="16"/>
  <c r="AF12125" i="16"/>
  <c r="AF12126" i="16"/>
  <c r="AF12127" i="16"/>
  <c r="AF12128" i="16"/>
  <c r="AF12129" i="16"/>
  <c r="AF12130" i="16"/>
  <c r="AF12131" i="16"/>
  <c r="AF12132" i="16"/>
  <c r="AF12133" i="16"/>
  <c r="AF12134" i="16"/>
  <c r="AF12135" i="16"/>
  <c r="AF12136" i="16"/>
  <c r="AF12137" i="16"/>
  <c r="AF12138" i="16"/>
  <c r="AF12139" i="16"/>
  <c r="AF12140" i="16"/>
  <c r="AF12141" i="16"/>
  <c r="AF12142" i="16"/>
  <c r="AF12143" i="16"/>
  <c r="AF12144" i="16"/>
  <c r="AF12145" i="16"/>
  <c r="AF12146" i="16"/>
  <c r="AF12147" i="16"/>
  <c r="AF12148" i="16"/>
  <c r="AF12149" i="16"/>
  <c r="AF12150" i="16"/>
  <c r="AF12151" i="16"/>
  <c r="AF12152" i="16"/>
  <c r="AF12153" i="16"/>
  <c r="AF12154" i="16"/>
  <c r="AF12155" i="16"/>
  <c r="AF12156" i="16"/>
  <c r="AF12157" i="16"/>
  <c r="AF12158" i="16"/>
  <c r="AF12159" i="16"/>
  <c r="AF12160" i="16"/>
  <c r="AF12161" i="16"/>
  <c r="AF12162" i="16"/>
  <c r="AF12163" i="16"/>
  <c r="AF12164" i="16"/>
  <c r="AF12165" i="16"/>
  <c r="AF12166" i="16"/>
  <c r="AF12167" i="16"/>
  <c r="AF12168" i="16"/>
  <c r="AF12169" i="16"/>
  <c r="AF12170" i="16"/>
  <c r="AF12171" i="16"/>
  <c r="AF12172" i="16"/>
  <c r="AF12173" i="16"/>
  <c r="AF12174" i="16"/>
  <c r="AF12175" i="16"/>
  <c r="AF12176" i="16"/>
  <c r="AF12177" i="16"/>
  <c r="AF12178" i="16"/>
  <c r="AF12179" i="16"/>
  <c r="AF12180" i="16"/>
  <c r="AF12181" i="16"/>
  <c r="AF12182" i="16"/>
  <c r="AF12183" i="16"/>
  <c r="AF12184" i="16"/>
  <c r="AF12185" i="16"/>
  <c r="AF12186" i="16"/>
  <c r="AF12187" i="16"/>
  <c r="AF12188" i="16"/>
  <c r="AF12189" i="16"/>
  <c r="AF12190" i="16"/>
  <c r="AF12191" i="16"/>
  <c r="AF12192" i="16"/>
  <c r="AF12193" i="16"/>
  <c r="AF12194" i="16"/>
  <c r="AF12195" i="16"/>
  <c r="AF12196" i="16"/>
  <c r="AF12197" i="16"/>
  <c r="AF12198" i="16"/>
  <c r="AF12199" i="16"/>
  <c r="AF12200" i="16"/>
  <c r="AF12201" i="16"/>
  <c r="AF12202" i="16"/>
  <c r="AF12203" i="16"/>
  <c r="AF12204" i="16"/>
  <c r="AF12205" i="16"/>
  <c r="AF12206" i="16"/>
  <c r="AF12207" i="16"/>
  <c r="AF12208" i="16"/>
  <c r="AF12209" i="16"/>
  <c r="AF12210" i="16"/>
  <c r="AF12211" i="16"/>
  <c r="AF12212" i="16"/>
  <c r="AF12213" i="16"/>
  <c r="AF12214" i="16"/>
  <c r="AF12215" i="16"/>
  <c r="AF12216" i="16"/>
  <c r="AF12217" i="16"/>
  <c r="AF12218" i="16"/>
  <c r="AF12219" i="16"/>
  <c r="AF12220" i="16"/>
  <c r="AF12221" i="16"/>
  <c r="AF12222" i="16"/>
  <c r="AF12223" i="16"/>
  <c r="AF12224" i="16"/>
  <c r="AF12225" i="16"/>
  <c r="AF12226" i="16"/>
  <c r="AF12227" i="16"/>
  <c r="AF12228" i="16"/>
  <c r="AF12229" i="16"/>
  <c r="AF12230" i="16"/>
  <c r="AF12231" i="16"/>
  <c r="AF12232" i="16"/>
  <c r="AF12233" i="16"/>
  <c r="AF12234" i="16"/>
  <c r="AF12235" i="16"/>
  <c r="AF12236" i="16"/>
  <c r="AF12237" i="16"/>
  <c r="AF12238" i="16"/>
  <c r="AF12239" i="16"/>
  <c r="AF12240" i="16"/>
  <c r="AF12241" i="16"/>
  <c r="AF12242" i="16"/>
  <c r="AF12243" i="16"/>
  <c r="AF12244" i="16"/>
  <c r="AF12245" i="16"/>
  <c r="AF12246" i="16"/>
  <c r="AF12247" i="16"/>
  <c r="AF12248" i="16"/>
  <c r="AF12249" i="16"/>
  <c r="AF12250" i="16"/>
  <c r="AF12251" i="16"/>
  <c r="AF12252" i="16"/>
  <c r="AF12253" i="16"/>
  <c r="AF12254" i="16"/>
  <c r="AF12255" i="16"/>
  <c r="AF12256" i="16"/>
  <c r="AF12257" i="16"/>
  <c r="AF12258" i="16"/>
  <c r="AF12259" i="16"/>
  <c r="AF12260" i="16"/>
  <c r="AF12261" i="16"/>
  <c r="AF12262" i="16"/>
  <c r="AF12263" i="16"/>
  <c r="AF12264" i="16"/>
  <c r="AF12265" i="16"/>
  <c r="AF12266" i="16"/>
  <c r="AF12267" i="16"/>
  <c r="AF12268" i="16"/>
  <c r="AF12269" i="16"/>
  <c r="AF12270" i="16"/>
  <c r="AF12271" i="16"/>
  <c r="AF12272" i="16"/>
  <c r="AF12273" i="16"/>
  <c r="AF12274" i="16"/>
  <c r="AF12275" i="16"/>
  <c r="AF12276" i="16"/>
  <c r="AF12277" i="16"/>
  <c r="AF12278" i="16"/>
  <c r="AF12279" i="16"/>
  <c r="AF12280" i="16"/>
  <c r="AF12281" i="16"/>
  <c r="AF12282" i="16"/>
  <c r="AF12283" i="16"/>
  <c r="AF12284" i="16"/>
  <c r="AF12285" i="16"/>
  <c r="AF12286" i="16"/>
  <c r="AF12287" i="16"/>
  <c r="AF12288" i="16"/>
  <c r="AF12289" i="16"/>
  <c r="AF12290" i="16"/>
  <c r="AF12291" i="16"/>
  <c r="AF12292" i="16"/>
  <c r="AF12293" i="16"/>
  <c r="AF12294" i="16"/>
  <c r="AF12295" i="16"/>
  <c r="AF12296" i="16"/>
  <c r="AF12297" i="16"/>
  <c r="AF12298" i="16"/>
  <c r="AF12299" i="16"/>
  <c r="AF12300" i="16"/>
  <c r="AF12301" i="16"/>
  <c r="AF12302" i="16"/>
  <c r="AF12303" i="16"/>
  <c r="AF12304" i="16"/>
  <c r="AF12305" i="16"/>
  <c r="AF12306" i="16"/>
  <c r="AF12307" i="16"/>
  <c r="AF12308" i="16"/>
  <c r="AF12309" i="16"/>
  <c r="AF12310" i="16"/>
  <c r="AF12311" i="16"/>
  <c r="AF12312" i="16"/>
  <c r="AF12313" i="16"/>
  <c r="AF12314" i="16"/>
  <c r="AF12315" i="16"/>
  <c r="AF12316" i="16"/>
  <c r="AF12317" i="16"/>
  <c r="AF12318" i="16"/>
  <c r="AF12319" i="16"/>
  <c r="AF12320" i="16"/>
  <c r="AF12321" i="16"/>
  <c r="AF12322" i="16"/>
  <c r="AF12323" i="16"/>
  <c r="AF12324" i="16"/>
  <c r="AF12325" i="16"/>
  <c r="AF12326" i="16"/>
  <c r="AF12327" i="16"/>
  <c r="AF12328" i="16"/>
  <c r="AF12329" i="16"/>
  <c r="AF12330" i="16"/>
  <c r="AF12331" i="16"/>
  <c r="AF12332" i="16"/>
  <c r="AF12333" i="16"/>
  <c r="AF12334" i="16"/>
  <c r="AF12335" i="16"/>
  <c r="AF12336" i="16"/>
  <c r="AF12337" i="16"/>
  <c r="AF12338" i="16"/>
  <c r="AF12339" i="16"/>
  <c r="AF12340" i="16"/>
  <c r="AF12341" i="16"/>
  <c r="AF12342" i="16"/>
  <c r="AF12343" i="16"/>
  <c r="AF12344" i="16"/>
  <c r="AF12345" i="16"/>
  <c r="AF12346" i="16"/>
  <c r="AF12347" i="16"/>
  <c r="AF12348" i="16"/>
  <c r="AF12349" i="16"/>
  <c r="AF12350" i="16"/>
  <c r="AF12351" i="16"/>
  <c r="AF12352" i="16"/>
  <c r="AF12353" i="16"/>
  <c r="AF12354" i="16"/>
  <c r="AF12355" i="16"/>
  <c r="AF12356" i="16"/>
  <c r="AF12357" i="16"/>
  <c r="AF12358" i="16"/>
  <c r="AF12359" i="16"/>
  <c r="AF12360" i="16"/>
  <c r="AF12361" i="16"/>
  <c r="AF12362" i="16"/>
  <c r="AF12363" i="16"/>
  <c r="AF12364" i="16"/>
  <c r="AF12365" i="16"/>
  <c r="AF12366" i="16"/>
  <c r="AF12367" i="16"/>
  <c r="AF12368" i="16"/>
  <c r="AF12369" i="16"/>
  <c r="AF12370" i="16"/>
  <c r="AF12371" i="16"/>
  <c r="AF12372" i="16"/>
  <c r="AF12373" i="16"/>
  <c r="AF12374" i="16"/>
  <c r="AF12375" i="16"/>
  <c r="AF12376" i="16"/>
  <c r="AF12377" i="16"/>
  <c r="AF12378" i="16"/>
  <c r="AF12379" i="16"/>
  <c r="AF12380" i="16"/>
  <c r="AF12381" i="16"/>
  <c r="AF12382" i="16"/>
  <c r="AF12383" i="16"/>
  <c r="AF12384" i="16"/>
  <c r="AF12385" i="16"/>
  <c r="AF12386" i="16"/>
  <c r="AF12387" i="16"/>
  <c r="AF12388" i="16"/>
  <c r="AF12389" i="16"/>
  <c r="AF12390" i="16"/>
  <c r="AF12391" i="16"/>
  <c r="AF12392" i="16"/>
  <c r="AF12393" i="16"/>
  <c r="AF12394" i="16"/>
  <c r="AF12395" i="16"/>
  <c r="AF12396" i="16"/>
  <c r="AF12397" i="16"/>
  <c r="AF12398" i="16"/>
  <c r="AF12399" i="16"/>
  <c r="AF12400" i="16"/>
  <c r="AF12401" i="16"/>
  <c r="AF12402" i="16"/>
  <c r="AF12403" i="16"/>
  <c r="AF12404" i="16"/>
  <c r="AF12405" i="16"/>
  <c r="AF12406" i="16"/>
  <c r="AF12407" i="16"/>
  <c r="AF12408" i="16"/>
  <c r="AF12409" i="16"/>
  <c r="AF12410" i="16"/>
  <c r="AF12411" i="16"/>
  <c r="AF12412" i="16"/>
  <c r="AF12413" i="16"/>
  <c r="AF12414" i="16"/>
  <c r="AF12415" i="16"/>
  <c r="AF12416" i="16"/>
  <c r="AF12417" i="16"/>
  <c r="AF12418" i="16"/>
  <c r="AF12419" i="16"/>
  <c r="AF12420" i="16"/>
  <c r="AF12421" i="16"/>
  <c r="AF12422" i="16"/>
  <c r="AF12423" i="16"/>
  <c r="AF12424" i="16"/>
  <c r="AF12425" i="16"/>
  <c r="AF12426" i="16"/>
  <c r="AF12427" i="16"/>
  <c r="AF12428" i="16"/>
  <c r="AF12429" i="16"/>
  <c r="AF12430" i="16"/>
  <c r="AF12431" i="16"/>
  <c r="AF12432" i="16"/>
  <c r="AF12433" i="16"/>
  <c r="AF12434" i="16"/>
  <c r="AF12435" i="16"/>
  <c r="AF12436" i="16"/>
  <c r="AF12437" i="16"/>
  <c r="AF12438" i="16"/>
  <c r="AF12439" i="16"/>
  <c r="AF12440" i="16"/>
  <c r="AF12441" i="16"/>
  <c r="AF12442" i="16"/>
  <c r="AF12443" i="16"/>
  <c r="AF12444" i="16"/>
  <c r="AF12445" i="16"/>
  <c r="AF12446" i="16"/>
  <c r="AF12447" i="16"/>
  <c r="AF12448" i="16"/>
  <c r="AF12449" i="16"/>
  <c r="AF12450" i="16"/>
  <c r="AF12451" i="16"/>
  <c r="AF12452" i="16"/>
  <c r="AF12453" i="16"/>
  <c r="AF12454" i="16"/>
  <c r="AF12455" i="16"/>
  <c r="AF12456" i="16"/>
  <c r="AF12457" i="16"/>
  <c r="AF12458" i="16"/>
  <c r="AF12459" i="16"/>
  <c r="AF12460" i="16"/>
  <c r="AF12461" i="16"/>
  <c r="AF12462" i="16"/>
  <c r="AF12463" i="16"/>
  <c r="AF12464" i="16"/>
  <c r="AF12465" i="16"/>
  <c r="AF12466" i="16"/>
  <c r="AF12467" i="16"/>
  <c r="AF12468" i="16"/>
  <c r="AF12469" i="16"/>
  <c r="AF12470" i="16"/>
  <c r="AF12471" i="16"/>
  <c r="AF12472" i="16"/>
  <c r="AF12473" i="16"/>
  <c r="AF12474" i="16"/>
  <c r="AF12475" i="16"/>
  <c r="AF12476" i="16"/>
  <c r="AF12477" i="16"/>
  <c r="AF12478" i="16"/>
  <c r="AF12479" i="16"/>
  <c r="AF12480" i="16"/>
  <c r="AF12481" i="16"/>
  <c r="AF12482" i="16"/>
  <c r="AF12483" i="16"/>
  <c r="AF12484" i="16"/>
  <c r="AF12485" i="16"/>
  <c r="AF12486" i="16"/>
  <c r="AF12487" i="16"/>
  <c r="AF12488" i="16"/>
  <c r="AF12489" i="16"/>
  <c r="AF12490" i="16"/>
  <c r="AF12491" i="16"/>
  <c r="AF12492" i="16"/>
  <c r="AF12493" i="16"/>
  <c r="AF12494" i="16"/>
  <c r="AF12495" i="16"/>
  <c r="AF12496" i="16"/>
  <c r="AF12497" i="16"/>
  <c r="AF12498" i="16"/>
  <c r="AF12499" i="16"/>
  <c r="AF12500" i="16"/>
  <c r="AF12501" i="16"/>
  <c r="AF12502" i="16"/>
  <c r="AF12503" i="16"/>
  <c r="AF12504" i="16"/>
  <c r="AF12505" i="16"/>
  <c r="AF12506" i="16"/>
  <c r="AF12507" i="16"/>
  <c r="AF12508" i="16"/>
  <c r="AF12509" i="16"/>
  <c r="AF12510" i="16"/>
  <c r="AF12511" i="16"/>
  <c r="AF12512" i="16"/>
  <c r="AF12513" i="16"/>
  <c r="AF12514" i="16"/>
  <c r="AF12515" i="16"/>
  <c r="AF12516" i="16"/>
  <c r="AF12517" i="16"/>
  <c r="AF12518" i="16"/>
  <c r="AF12519" i="16"/>
  <c r="AF12520" i="16"/>
  <c r="AF12521" i="16"/>
  <c r="AF12522" i="16"/>
  <c r="AF12523" i="16"/>
  <c r="AF12524" i="16"/>
  <c r="AF12525" i="16"/>
  <c r="AF12526" i="16"/>
  <c r="AF12527" i="16"/>
  <c r="AF12528" i="16"/>
  <c r="AF12529" i="16"/>
  <c r="AF12530" i="16"/>
  <c r="AF12531" i="16"/>
  <c r="AF12532" i="16"/>
  <c r="AF12533" i="16"/>
  <c r="AF12534" i="16"/>
  <c r="AF12535" i="16"/>
  <c r="AF12536" i="16"/>
  <c r="AF12537" i="16"/>
  <c r="AF12538" i="16"/>
  <c r="AF12539" i="16"/>
  <c r="AF12540" i="16"/>
  <c r="AF12541" i="16"/>
  <c r="AF12542" i="16"/>
  <c r="AF12543" i="16"/>
  <c r="AF12544" i="16"/>
  <c r="AF12545" i="16"/>
  <c r="AF12546" i="16"/>
  <c r="AF12547" i="16"/>
  <c r="AF12548" i="16"/>
  <c r="AF12549" i="16"/>
  <c r="AF12550" i="16"/>
  <c r="AF12551" i="16"/>
  <c r="AF12552" i="16"/>
  <c r="AF12553" i="16"/>
  <c r="AF12554" i="16"/>
  <c r="AF12555" i="16"/>
  <c r="AF12556" i="16"/>
  <c r="AF12557" i="16"/>
  <c r="AF12558" i="16"/>
  <c r="AF12559" i="16"/>
  <c r="AF12560" i="16"/>
  <c r="AF12561" i="16"/>
  <c r="AF12562" i="16"/>
  <c r="AF12563" i="16"/>
  <c r="AF12564" i="16"/>
  <c r="AF12565" i="16"/>
  <c r="AF12566" i="16"/>
  <c r="AF12567" i="16"/>
  <c r="AF12568" i="16"/>
  <c r="AF12569" i="16"/>
  <c r="AF12570" i="16"/>
  <c r="AF12571" i="16"/>
  <c r="AF12572" i="16"/>
  <c r="AF12573" i="16"/>
  <c r="AF12574" i="16"/>
  <c r="AF12575" i="16"/>
  <c r="AF12576" i="16"/>
  <c r="AF12577" i="16"/>
  <c r="AF12578" i="16"/>
  <c r="AF12579" i="16"/>
  <c r="AF12580" i="16"/>
  <c r="AF12581" i="16"/>
  <c r="AF12582" i="16"/>
  <c r="AF12583" i="16"/>
  <c r="AF12584" i="16"/>
  <c r="AF12585" i="16"/>
  <c r="AF12586" i="16"/>
  <c r="AF12587" i="16"/>
  <c r="AF12588" i="16"/>
  <c r="AF12589" i="16"/>
  <c r="AF12590" i="16"/>
  <c r="AF12591" i="16"/>
  <c r="AF12592" i="16"/>
  <c r="AF12593" i="16"/>
  <c r="AF12594" i="16"/>
  <c r="AF12595" i="16"/>
  <c r="AF12596" i="16"/>
  <c r="AF12597" i="16"/>
  <c r="AF12598" i="16"/>
  <c r="AF12599" i="16"/>
  <c r="AF12600" i="16"/>
  <c r="AF12601" i="16"/>
  <c r="AF12602" i="16"/>
  <c r="AF12603" i="16"/>
  <c r="AF12604" i="16"/>
  <c r="AF12605" i="16"/>
  <c r="AF12606" i="16"/>
  <c r="AF12607" i="16"/>
  <c r="AF12608" i="16"/>
  <c r="AF12609" i="16"/>
  <c r="AF12610" i="16"/>
  <c r="AF12611" i="16"/>
  <c r="AF12612" i="16"/>
  <c r="AF12613" i="16"/>
  <c r="AF12614" i="16"/>
  <c r="AF12615" i="16"/>
  <c r="AF12616" i="16"/>
  <c r="AF12617" i="16"/>
  <c r="AF12618" i="16"/>
  <c r="AF12619" i="16"/>
  <c r="AF12620" i="16"/>
  <c r="AF12621" i="16"/>
  <c r="AF12622" i="16"/>
  <c r="AF12623" i="16"/>
  <c r="AF12624" i="16"/>
  <c r="AF12625" i="16"/>
  <c r="AF12626" i="16"/>
  <c r="AF12627" i="16"/>
  <c r="AF12628" i="16"/>
  <c r="AF12629" i="16"/>
  <c r="AF12630" i="16"/>
  <c r="AF12631" i="16"/>
  <c r="AF12632" i="16"/>
  <c r="AF12633" i="16"/>
  <c r="AF12634" i="16"/>
  <c r="AF12635" i="16"/>
  <c r="AF12636" i="16"/>
  <c r="AF12637" i="16"/>
  <c r="AF12638" i="16"/>
  <c r="AF12639" i="16"/>
  <c r="AF12640" i="16"/>
  <c r="AF12641" i="16"/>
  <c r="AF12642" i="16"/>
  <c r="AF12643" i="16"/>
  <c r="AF12644" i="16"/>
  <c r="AF12645" i="16"/>
  <c r="AF12646" i="16"/>
  <c r="AF12647" i="16"/>
  <c r="AF12648" i="16"/>
  <c r="AF12649" i="16"/>
  <c r="AF12650" i="16"/>
  <c r="AF12651" i="16"/>
  <c r="AF12652" i="16"/>
  <c r="AF12653" i="16"/>
  <c r="AF12654" i="16"/>
  <c r="AF12655" i="16"/>
  <c r="AF12656" i="16"/>
  <c r="AF12657" i="16"/>
  <c r="AF12658" i="16"/>
  <c r="AF12659" i="16"/>
  <c r="AF12660" i="16"/>
  <c r="AF12661" i="16"/>
  <c r="AF12662" i="16"/>
  <c r="AF12663" i="16"/>
  <c r="AF12664" i="16"/>
  <c r="AF12665" i="16"/>
  <c r="AF12666" i="16"/>
  <c r="AF12667" i="16"/>
  <c r="AF12668" i="16"/>
  <c r="AF12669" i="16"/>
  <c r="AF12670" i="16"/>
  <c r="AF12671" i="16"/>
  <c r="AF12672" i="16"/>
  <c r="AF12673" i="16"/>
  <c r="AF12674" i="16"/>
  <c r="AF12675" i="16"/>
  <c r="AF12676" i="16"/>
  <c r="AF12677" i="16"/>
  <c r="AF12678" i="16"/>
  <c r="AF12679" i="16"/>
  <c r="AF12680" i="16"/>
  <c r="AF12681" i="16"/>
  <c r="AF12682" i="16"/>
  <c r="AF12683" i="16"/>
  <c r="AF12684" i="16"/>
  <c r="AF12685" i="16"/>
  <c r="AF12686" i="16"/>
  <c r="AF12687" i="16"/>
  <c r="AF12688" i="16"/>
  <c r="AF12689" i="16"/>
  <c r="AF12690" i="16"/>
  <c r="AF12691" i="16"/>
  <c r="AF12692" i="16"/>
  <c r="AF12693" i="16"/>
  <c r="AF12694" i="16"/>
  <c r="AF12695" i="16"/>
  <c r="AF12696" i="16"/>
  <c r="AF12697" i="16"/>
  <c r="AF12698" i="16"/>
  <c r="AF12699" i="16"/>
  <c r="AF12700" i="16"/>
  <c r="AF12701" i="16"/>
  <c r="AF12702" i="16"/>
  <c r="AF12703" i="16"/>
  <c r="AF12704" i="16"/>
  <c r="AF12705" i="16"/>
  <c r="AF12706" i="16"/>
  <c r="AF12707" i="16"/>
  <c r="AF12708" i="16"/>
  <c r="AF12709" i="16"/>
  <c r="AF12710" i="16"/>
  <c r="AF12711" i="16"/>
  <c r="AF12712" i="16"/>
  <c r="AF12713" i="16"/>
  <c r="AF12714" i="16"/>
  <c r="AF12715" i="16"/>
  <c r="AF12716" i="16"/>
  <c r="AF12717" i="16"/>
  <c r="AF12718" i="16"/>
  <c r="AF12719" i="16"/>
  <c r="AF12720" i="16"/>
  <c r="AF12721" i="16"/>
  <c r="AF12722" i="16"/>
  <c r="AF12723" i="16"/>
  <c r="AF12724" i="16"/>
  <c r="AF12725" i="16"/>
  <c r="AF12726" i="16"/>
  <c r="AF12727" i="16"/>
  <c r="AF12728" i="16"/>
  <c r="AF12729" i="16"/>
  <c r="AF12730" i="16"/>
  <c r="AF12731" i="16"/>
  <c r="AF12732" i="16"/>
  <c r="AF12733" i="16"/>
  <c r="AF12734" i="16"/>
  <c r="AF12735" i="16"/>
  <c r="AF12736" i="16"/>
  <c r="AF12737" i="16"/>
  <c r="AF12738" i="16"/>
  <c r="AF12739" i="16"/>
  <c r="AF12740" i="16"/>
  <c r="AF12741" i="16"/>
  <c r="AF12742" i="16"/>
  <c r="AF12743" i="16"/>
  <c r="AF12744" i="16"/>
  <c r="AF12745" i="16"/>
  <c r="AF12746" i="16"/>
  <c r="AF12747" i="16"/>
  <c r="AF12748" i="16"/>
  <c r="AF12749" i="16"/>
  <c r="AF12750" i="16"/>
  <c r="AF12751" i="16"/>
  <c r="AF12752" i="16"/>
  <c r="AF12753" i="16"/>
  <c r="AF12754" i="16"/>
  <c r="AF12755" i="16"/>
  <c r="AF12756" i="16"/>
  <c r="AF12757" i="16"/>
  <c r="AF12758" i="16"/>
  <c r="AF12759" i="16"/>
  <c r="AF12760" i="16"/>
  <c r="AF12761" i="16"/>
  <c r="AF12762" i="16"/>
  <c r="AF12763" i="16"/>
  <c r="AF12764" i="16"/>
  <c r="AF12765" i="16"/>
  <c r="AF12766" i="16"/>
  <c r="AF12767" i="16"/>
  <c r="AF12768" i="16"/>
  <c r="AF12769" i="16"/>
  <c r="AF12770" i="16"/>
  <c r="AF12771" i="16"/>
  <c r="AF12772" i="16"/>
  <c r="AF12773" i="16"/>
  <c r="AF12774" i="16"/>
  <c r="AF12775" i="16"/>
  <c r="AF12776" i="16"/>
  <c r="AF12777" i="16"/>
  <c r="AF12778" i="16"/>
  <c r="AF12779" i="16"/>
  <c r="AF12780" i="16"/>
  <c r="AF12781" i="16"/>
  <c r="AF12782" i="16"/>
  <c r="AF12783" i="16"/>
  <c r="AF12784" i="16"/>
  <c r="AF12785" i="16"/>
  <c r="AF12786" i="16"/>
  <c r="AF12787" i="16"/>
  <c r="AF12788" i="16"/>
  <c r="AF12789" i="16"/>
  <c r="AF12790" i="16"/>
  <c r="AF12791" i="16"/>
  <c r="AF12792" i="16"/>
  <c r="AF12793" i="16"/>
  <c r="AF12794" i="16"/>
  <c r="AF12795" i="16"/>
  <c r="AF12796" i="16"/>
  <c r="AF12797" i="16"/>
  <c r="AF12798" i="16"/>
  <c r="AF12799" i="16"/>
  <c r="AF12800" i="16"/>
  <c r="AF12801" i="16"/>
  <c r="AF12802" i="16"/>
  <c r="AF12803" i="16"/>
  <c r="AF12804" i="16"/>
  <c r="AF12805" i="16"/>
  <c r="AF12806" i="16"/>
  <c r="AF12807" i="16"/>
  <c r="AF12808" i="16"/>
  <c r="AF12809" i="16"/>
  <c r="AF12810" i="16"/>
  <c r="AF12811" i="16"/>
  <c r="AF12812" i="16"/>
  <c r="AF12813" i="16"/>
  <c r="AF12814" i="16"/>
  <c r="AF12815" i="16"/>
  <c r="AF12816" i="16"/>
  <c r="AF12817" i="16"/>
  <c r="AF12818" i="16"/>
  <c r="AF12819" i="16"/>
  <c r="AF12820" i="16"/>
  <c r="AF12821" i="16"/>
  <c r="AF12822" i="16"/>
  <c r="AF12823" i="16"/>
  <c r="AF12824" i="16"/>
  <c r="AF12825" i="16"/>
  <c r="AF12826" i="16"/>
  <c r="AF12827" i="16"/>
  <c r="AF12828" i="16"/>
  <c r="AF12829" i="16"/>
  <c r="AF12830" i="16"/>
  <c r="AF12831" i="16"/>
  <c r="AF12832" i="16"/>
  <c r="AF12833" i="16"/>
  <c r="AF12834" i="16"/>
  <c r="AF12835" i="16"/>
  <c r="AF12836" i="16"/>
  <c r="AF12837" i="16"/>
  <c r="AF12838" i="16"/>
  <c r="AF12839" i="16"/>
  <c r="AF12840" i="16"/>
  <c r="AF12841" i="16"/>
  <c r="AF12842" i="16"/>
  <c r="AF12843" i="16"/>
  <c r="AF12844" i="16"/>
  <c r="AF12845" i="16"/>
  <c r="AF12846" i="16"/>
  <c r="AF12847" i="16"/>
  <c r="AF12848" i="16"/>
  <c r="AF12849" i="16"/>
  <c r="AF12850" i="16"/>
  <c r="AF12851" i="16"/>
  <c r="AF12852" i="16"/>
  <c r="AF12853" i="16"/>
  <c r="AF12854" i="16"/>
  <c r="AF12855" i="16"/>
  <c r="AF12856" i="16"/>
  <c r="AF12857" i="16"/>
  <c r="AF12858" i="16"/>
  <c r="AF12859" i="16"/>
  <c r="AF12860" i="16"/>
  <c r="AF12861" i="16"/>
  <c r="AF12862" i="16"/>
  <c r="AF12863" i="16"/>
  <c r="AF12864" i="16"/>
  <c r="AF12865" i="16"/>
  <c r="AF12866" i="16"/>
  <c r="AF12867" i="16"/>
  <c r="AF12868" i="16"/>
  <c r="AF12869" i="16"/>
  <c r="AF12870" i="16"/>
  <c r="AF12871" i="16"/>
  <c r="AF12872" i="16"/>
  <c r="AF12873" i="16"/>
  <c r="AF12874" i="16"/>
  <c r="AF12875" i="16"/>
  <c r="AF12876" i="16"/>
  <c r="AF12877" i="16"/>
  <c r="AF12878" i="16"/>
  <c r="AF12879" i="16"/>
  <c r="AF12880" i="16"/>
  <c r="AF12881" i="16"/>
  <c r="AF12882" i="16"/>
  <c r="AF12883" i="16"/>
  <c r="AF12884" i="16"/>
  <c r="AF12885" i="16"/>
  <c r="AF12886" i="16"/>
  <c r="AF12887" i="16"/>
  <c r="AF12888" i="16"/>
  <c r="AF12889" i="16"/>
  <c r="AF12890" i="16"/>
  <c r="AF12891" i="16"/>
  <c r="AF12892" i="16"/>
  <c r="AF12893" i="16"/>
  <c r="AF12894" i="16"/>
  <c r="AF12895" i="16"/>
  <c r="AF12896" i="16"/>
  <c r="AF12897" i="16"/>
  <c r="AF12898" i="16"/>
  <c r="AF12899" i="16"/>
  <c r="AF12900" i="16"/>
  <c r="AF12901" i="16"/>
  <c r="AF12902" i="16"/>
  <c r="AF12903" i="16"/>
  <c r="AF12904" i="16"/>
  <c r="AF12905" i="16"/>
  <c r="AF12906" i="16"/>
  <c r="AF12907" i="16"/>
  <c r="AF12908" i="16"/>
  <c r="AF12909" i="16"/>
  <c r="AF12910" i="16"/>
  <c r="AF12911" i="16"/>
  <c r="AF12912" i="16"/>
  <c r="AF12913" i="16"/>
  <c r="AF12914" i="16"/>
  <c r="AF12915" i="16"/>
  <c r="AF12916" i="16"/>
  <c r="AF12917" i="16"/>
  <c r="AF12918" i="16"/>
  <c r="AF12919" i="16"/>
  <c r="AF12920" i="16"/>
  <c r="AF12921" i="16"/>
  <c r="AF12922" i="16"/>
  <c r="AF12923" i="16"/>
  <c r="AF12924" i="16"/>
  <c r="AF12925" i="16"/>
  <c r="AF12926" i="16"/>
  <c r="AF12927" i="16"/>
  <c r="AF12928" i="16"/>
  <c r="AF12929" i="16"/>
  <c r="AF12930" i="16"/>
  <c r="AF12931" i="16"/>
  <c r="AF12932" i="16"/>
  <c r="AF12933" i="16"/>
  <c r="AF12934" i="16"/>
  <c r="AF12935" i="16"/>
  <c r="AF12936" i="16"/>
  <c r="AF12937" i="16"/>
  <c r="AF12938" i="16"/>
  <c r="AF12939" i="16"/>
  <c r="AF12940" i="16"/>
  <c r="AF12941" i="16"/>
  <c r="AF12942" i="16"/>
  <c r="AF12943" i="16"/>
  <c r="AF12944" i="16"/>
  <c r="AF12945" i="16"/>
  <c r="AF12946" i="16"/>
  <c r="AF12947" i="16"/>
  <c r="AF12948" i="16"/>
  <c r="AF12949" i="16"/>
  <c r="AF12950" i="16"/>
  <c r="AF12951" i="16"/>
  <c r="AF12952" i="16"/>
  <c r="AF12953" i="16"/>
  <c r="AF12954" i="16"/>
  <c r="AF12955" i="16"/>
  <c r="AF12956" i="16"/>
  <c r="AF12957" i="16"/>
  <c r="AF12958" i="16"/>
  <c r="AF12959" i="16"/>
  <c r="AF12960" i="16"/>
  <c r="AF12961" i="16"/>
  <c r="AF12962" i="16"/>
  <c r="AF12963" i="16"/>
  <c r="AF12964" i="16"/>
  <c r="AF12965" i="16"/>
  <c r="AF12966" i="16"/>
  <c r="AF12967" i="16"/>
  <c r="AF12968" i="16"/>
  <c r="AF12969" i="16"/>
  <c r="AF12970" i="16"/>
  <c r="AF12971" i="16"/>
  <c r="AF12972" i="16"/>
  <c r="AF12973" i="16"/>
  <c r="AF12974" i="16"/>
  <c r="AF12975" i="16"/>
  <c r="AF12976" i="16"/>
  <c r="AF12977" i="16"/>
  <c r="AF12978" i="16"/>
  <c r="AF12979" i="16"/>
  <c r="AF12980" i="16"/>
  <c r="AF12981" i="16"/>
  <c r="AF12982" i="16"/>
  <c r="AF12983" i="16"/>
  <c r="AF12984" i="16"/>
  <c r="AF12985" i="16"/>
  <c r="AF12986" i="16"/>
  <c r="AF12987" i="16"/>
  <c r="AF12988" i="16"/>
  <c r="AF12989" i="16"/>
  <c r="AF12990" i="16"/>
  <c r="AF12991" i="16"/>
  <c r="AF12992" i="16"/>
  <c r="AF12993" i="16"/>
  <c r="AF12994" i="16"/>
  <c r="AF12995" i="16"/>
  <c r="AF12996" i="16"/>
  <c r="AF12997" i="16"/>
  <c r="AF12998" i="16"/>
  <c r="AF12999" i="16"/>
  <c r="AF13000" i="16"/>
  <c r="AF13001" i="16"/>
  <c r="AF13002" i="16"/>
  <c r="AF13003" i="16"/>
  <c r="AF13004" i="16"/>
  <c r="AF13005" i="16"/>
  <c r="AF13006" i="16"/>
  <c r="AF13007" i="16"/>
  <c r="AF13008" i="16"/>
  <c r="AF13009" i="16"/>
  <c r="AF13010" i="16"/>
  <c r="AF13011" i="16"/>
  <c r="AF13012" i="16"/>
  <c r="AF13013" i="16"/>
  <c r="AF13014" i="16"/>
  <c r="AF13015" i="16"/>
  <c r="AF13016" i="16"/>
  <c r="AF13017" i="16"/>
  <c r="AF13018" i="16"/>
  <c r="AF13019" i="16"/>
  <c r="AF13020" i="16"/>
  <c r="AF13021" i="16"/>
  <c r="AF13022" i="16"/>
  <c r="AF13023" i="16"/>
  <c r="AF13024" i="16"/>
  <c r="AF13025" i="16"/>
  <c r="AF13026" i="16"/>
  <c r="AF13027" i="16"/>
  <c r="AF13028" i="16"/>
  <c r="AF13029" i="16"/>
  <c r="AF13030" i="16"/>
  <c r="AF13031" i="16"/>
  <c r="AF13032" i="16"/>
  <c r="AF13033" i="16"/>
  <c r="AF13034" i="16"/>
  <c r="AF13035" i="16"/>
  <c r="AF13036" i="16"/>
  <c r="AF13037" i="16"/>
  <c r="AF13038" i="16"/>
  <c r="AF13039" i="16"/>
  <c r="AF13040" i="16"/>
  <c r="AF13041" i="16"/>
  <c r="AF13042" i="16"/>
  <c r="AF13043" i="16"/>
  <c r="AF13044" i="16"/>
  <c r="AF13045" i="16"/>
  <c r="AF13046" i="16"/>
  <c r="AF13047" i="16"/>
  <c r="AF13048" i="16"/>
  <c r="AF13049" i="16"/>
  <c r="AF13050" i="16"/>
  <c r="AF13051" i="16"/>
  <c r="AF13052" i="16"/>
  <c r="AF13053" i="16"/>
  <c r="AF13054" i="16"/>
  <c r="AF13055" i="16"/>
  <c r="AF13056" i="16"/>
  <c r="AF13057" i="16"/>
  <c r="AF13058" i="16"/>
  <c r="AF13059" i="16"/>
  <c r="AF13060" i="16"/>
  <c r="AF13061" i="16"/>
  <c r="AF13062" i="16"/>
  <c r="AF13063" i="16"/>
  <c r="AF13064" i="16"/>
  <c r="AF13065" i="16"/>
  <c r="AF13066" i="16"/>
  <c r="AF13067" i="16"/>
  <c r="AF13068" i="16"/>
  <c r="AF13069" i="16"/>
  <c r="AF13070" i="16"/>
  <c r="AF13071" i="16"/>
  <c r="AF13072" i="16"/>
  <c r="AF13073" i="16"/>
  <c r="AF13074" i="16"/>
  <c r="AF13075" i="16"/>
  <c r="AF13076" i="16"/>
  <c r="AF13077" i="16"/>
  <c r="AF13078" i="16"/>
  <c r="AF13079" i="16"/>
  <c r="AF13080" i="16"/>
  <c r="AF13081" i="16"/>
  <c r="AF13082" i="16"/>
  <c r="AF13083" i="16"/>
  <c r="AF13084" i="16"/>
  <c r="AF13085" i="16"/>
  <c r="AF13086" i="16"/>
  <c r="AF13087" i="16"/>
  <c r="AF13088" i="16"/>
  <c r="AF13089" i="16"/>
  <c r="AF13090" i="16"/>
  <c r="AF13091" i="16"/>
  <c r="AF13092" i="16"/>
  <c r="AF13093" i="16"/>
  <c r="AF13094" i="16"/>
  <c r="AF13095" i="16"/>
  <c r="AF13096" i="16"/>
  <c r="AF13097" i="16"/>
  <c r="AF13098" i="16"/>
  <c r="AF13099" i="16"/>
  <c r="AF13100" i="16"/>
  <c r="AF13101" i="16"/>
  <c r="AF13102" i="16"/>
  <c r="AF13103" i="16"/>
  <c r="AF13104" i="16"/>
  <c r="AF13105" i="16"/>
  <c r="AF13106" i="16"/>
  <c r="AF13107" i="16"/>
  <c r="AF13108" i="16"/>
  <c r="AF13109" i="16"/>
  <c r="AF13110" i="16"/>
  <c r="AF13111" i="16"/>
  <c r="AF13112" i="16"/>
  <c r="AF13113" i="16"/>
  <c r="AF13114" i="16"/>
  <c r="AF13115" i="16"/>
  <c r="AF13116" i="16"/>
  <c r="AF13117" i="16"/>
  <c r="AF13118" i="16"/>
  <c r="AF13119" i="16"/>
  <c r="AF13120" i="16"/>
  <c r="AF13121" i="16"/>
  <c r="AF13122" i="16"/>
  <c r="AF13123" i="16"/>
  <c r="AF13124" i="16"/>
  <c r="AF13125" i="16"/>
  <c r="AF13126" i="16"/>
  <c r="AF13127" i="16"/>
  <c r="AF13128" i="16"/>
  <c r="AF13129" i="16"/>
  <c r="AF13130" i="16"/>
  <c r="AF13131" i="16"/>
  <c r="AF13132" i="16"/>
  <c r="AF13133" i="16"/>
  <c r="AF13134" i="16"/>
  <c r="AF13135" i="16"/>
  <c r="AF13136" i="16"/>
  <c r="AF13137" i="16"/>
  <c r="AF13138" i="16"/>
  <c r="AF13139" i="16"/>
  <c r="AF13140" i="16"/>
  <c r="AF13141" i="16"/>
  <c r="AF13142" i="16"/>
  <c r="AF13143" i="16"/>
  <c r="AF13144" i="16"/>
  <c r="AF13145" i="16"/>
  <c r="AF13146" i="16"/>
  <c r="AF13147" i="16"/>
  <c r="AF13148" i="16"/>
  <c r="AF13149" i="16"/>
  <c r="AF13150" i="16"/>
  <c r="AF13151" i="16"/>
  <c r="AF13152" i="16"/>
  <c r="AF13153" i="16"/>
  <c r="AF13154" i="16"/>
  <c r="AF13155" i="16"/>
  <c r="AF13156" i="16"/>
  <c r="AF13157" i="16"/>
  <c r="AF13158" i="16"/>
  <c r="AF13159" i="16"/>
  <c r="AF13160" i="16"/>
  <c r="AF13161" i="16"/>
  <c r="AF13162" i="16"/>
  <c r="AF13163" i="16"/>
  <c r="AF13164" i="16"/>
  <c r="AF13165" i="16"/>
  <c r="AF13166" i="16"/>
  <c r="AF13167" i="16"/>
  <c r="AF13168" i="16"/>
  <c r="AF13169" i="16"/>
  <c r="AF13170" i="16"/>
  <c r="AF13171" i="16"/>
  <c r="AF13172" i="16"/>
  <c r="AF13173" i="16"/>
  <c r="AF13174" i="16"/>
  <c r="AF13175" i="16"/>
  <c r="AF13176" i="16"/>
  <c r="AF13177" i="16"/>
  <c r="AF13178" i="16"/>
  <c r="AF13179" i="16"/>
  <c r="AF13180" i="16"/>
  <c r="AF13181" i="16"/>
  <c r="AF13182" i="16"/>
  <c r="AF13183" i="16"/>
  <c r="AF13184" i="16"/>
  <c r="AF13185" i="16"/>
  <c r="AF13186" i="16"/>
  <c r="AF13187" i="16"/>
  <c r="AF13188" i="16"/>
  <c r="AF13189" i="16"/>
  <c r="AF13190" i="16"/>
  <c r="AF13191" i="16"/>
  <c r="AF13192" i="16"/>
  <c r="AF13193" i="16"/>
  <c r="AF13194" i="16"/>
  <c r="AF13195" i="16"/>
  <c r="AF13196" i="16"/>
  <c r="AF13197" i="16"/>
  <c r="AF13198" i="16"/>
  <c r="AF13199" i="16"/>
  <c r="AF13200" i="16"/>
  <c r="AF13201" i="16"/>
  <c r="AF13202" i="16"/>
  <c r="AF13203" i="16"/>
  <c r="AF13204" i="16"/>
  <c r="AF13205" i="16"/>
  <c r="AF13206" i="16"/>
  <c r="AF13207" i="16"/>
  <c r="AF13208" i="16"/>
  <c r="AF13209" i="16"/>
  <c r="AF13210" i="16"/>
  <c r="AF13211" i="16"/>
  <c r="AF13212" i="16"/>
  <c r="AF13213" i="16"/>
  <c r="AF13214" i="16"/>
  <c r="AF13215" i="16"/>
  <c r="AF13216" i="16"/>
  <c r="AF13217" i="16"/>
  <c r="AF13218" i="16"/>
  <c r="AF13219" i="16"/>
  <c r="AF13220" i="16"/>
  <c r="AF13221" i="16"/>
  <c r="AF13222" i="16"/>
  <c r="AF13223" i="16"/>
  <c r="AF13224" i="16"/>
  <c r="AF13225" i="16"/>
  <c r="AF13226" i="16"/>
  <c r="AF13227" i="16"/>
  <c r="AF13228" i="16"/>
  <c r="AF13229" i="16"/>
  <c r="AF13230" i="16"/>
  <c r="AF13231" i="16"/>
  <c r="AF13232" i="16"/>
  <c r="AF13233" i="16"/>
  <c r="AF13234" i="16"/>
  <c r="AF13235" i="16"/>
  <c r="AF13236" i="16"/>
  <c r="AF13237" i="16"/>
  <c r="AF13238" i="16"/>
  <c r="AF13239" i="16"/>
  <c r="AF13240" i="16"/>
  <c r="AF13241" i="16"/>
  <c r="AF13242" i="16"/>
  <c r="AF13243" i="16"/>
  <c r="AF13244" i="16"/>
  <c r="AF13245" i="16"/>
  <c r="AF13246" i="16"/>
  <c r="AF13247" i="16"/>
  <c r="AF13248" i="16"/>
  <c r="AF13249" i="16"/>
  <c r="AF13250" i="16"/>
  <c r="AF13251" i="16"/>
  <c r="AF13252" i="16"/>
  <c r="AF13253" i="16"/>
  <c r="AF13254" i="16"/>
  <c r="AF13255" i="16"/>
  <c r="AF13256" i="16"/>
  <c r="AF13257" i="16"/>
  <c r="AF13258" i="16"/>
  <c r="AF13259" i="16"/>
  <c r="AF13260" i="16"/>
  <c r="AF13261" i="16"/>
  <c r="AF13262" i="16"/>
  <c r="AF13263" i="16"/>
  <c r="AF13264" i="16"/>
  <c r="AF13265" i="16"/>
  <c r="AF13266" i="16"/>
  <c r="AF13267" i="16"/>
  <c r="AF13268" i="16"/>
  <c r="AF13269" i="16"/>
  <c r="AF13270" i="16"/>
  <c r="AF13271" i="16"/>
  <c r="AF13272" i="16"/>
  <c r="AF13273" i="16"/>
  <c r="AF13274" i="16"/>
  <c r="AF13275" i="16"/>
  <c r="AF13276" i="16"/>
  <c r="AF13277" i="16"/>
  <c r="AF13278" i="16"/>
  <c r="AF13279" i="16"/>
  <c r="AF13280" i="16"/>
  <c r="AF13281" i="16"/>
  <c r="AF13282" i="16"/>
  <c r="AF13283" i="16"/>
  <c r="AF13284" i="16"/>
  <c r="AF13285" i="16"/>
  <c r="AF13286" i="16"/>
  <c r="AF13287" i="16"/>
  <c r="AF13288" i="16"/>
  <c r="AF13289" i="16"/>
  <c r="AF13290" i="16"/>
  <c r="AF13291" i="16"/>
  <c r="AF13292" i="16"/>
  <c r="AF13293" i="16"/>
  <c r="AF13294" i="16"/>
  <c r="AF13295" i="16"/>
  <c r="AF13296" i="16"/>
  <c r="AF13297" i="16"/>
  <c r="AF13298" i="16"/>
  <c r="AF13299" i="16"/>
  <c r="AF13300" i="16"/>
  <c r="AF13301" i="16"/>
  <c r="AF13302" i="16"/>
  <c r="AF13303" i="16"/>
  <c r="AF13304" i="16"/>
  <c r="AF13305" i="16"/>
  <c r="AF13306" i="16"/>
  <c r="AF13307" i="16"/>
  <c r="AF13308" i="16"/>
  <c r="AF13309" i="16"/>
  <c r="AF13310" i="16"/>
  <c r="AF13311" i="16"/>
  <c r="AF13312" i="16"/>
  <c r="AF13313" i="16"/>
  <c r="AF13314" i="16"/>
  <c r="AF13315" i="16"/>
  <c r="AF13316" i="16"/>
  <c r="AF13317" i="16"/>
  <c r="AF13318" i="16"/>
  <c r="AF13319" i="16"/>
  <c r="AF13320" i="16"/>
  <c r="AF13321" i="16"/>
  <c r="AF13322" i="16"/>
  <c r="AF13323" i="16"/>
  <c r="AF13324" i="16"/>
  <c r="AF13325" i="16"/>
  <c r="AF13326" i="16"/>
  <c r="AF13327" i="16"/>
  <c r="AF13328" i="16"/>
  <c r="AF13329" i="16"/>
  <c r="AF13330" i="16"/>
  <c r="AF13331" i="16"/>
  <c r="AF13332" i="16"/>
  <c r="AF13333" i="16"/>
  <c r="AF13334" i="16"/>
  <c r="AF13335" i="16"/>
  <c r="AF13336" i="16"/>
  <c r="AF13337" i="16"/>
  <c r="AF13338" i="16"/>
  <c r="AF13339" i="16"/>
  <c r="AF13340" i="16"/>
  <c r="AF13341" i="16"/>
  <c r="AF13342" i="16"/>
  <c r="AF13343" i="16"/>
  <c r="AF13344" i="16"/>
  <c r="AF13345" i="16"/>
  <c r="AF13346" i="16"/>
  <c r="AF13347" i="16"/>
  <c r="AF13348" i="16"/>
  <c r="AF13349" i="16"/>
  <c r="AF13350" i="16"/>
  <c r="AF13351" i="16"/>
  <c r="AF13352" i="16"/>
  <c r="AF13353" i="16"/>
  <c r="AF13354" i="16"/>
  <c r="AF13355" i="16"/>
  <c r="AF13356" i="16"/>
  <c r="AF13357" i="16"/>
  <c r="AF13358" i="16"/>
  <c r="AF13359" i="16"/>
  <c r="AF13360" i="16"/>
  <c r="AF13361" i="16"/>
  <c r="AF13362" i="16"/>
  <c r="AF13363" i="16"/>
  <c r="AF13364" i="16"/>
  <c r="AF13365" i="16"/>
  <c r="AF13366" i="16"/>
  <c r="AF13367" i="16"/>
  <c r="AF13368" i="16"/>
  <c r="AF13369" i="16"/>
  <c r="AF13370" i="16"/>
  <c r="AF13371" i="16"/>
  <c r="AF13372" i="16"/>
  <c r="AF13373" i="16"/>
  <c r="AF13374" i="16"/>
  <c r="AF13375" i="16"/>
  <c r="AF13376" i="16"/>
  <c r="AF13377" i="16"/>
  <c r="AF13378" i="16"/>
  <c r="AF13379" i="16"/>
  <c r="AF13380" i="16"/>
  <c r="AF13381" i="16"/>
  <c r="AF13382" i="16"/>
  <c r="AF13383" i="16"/>
  <c r="AF13384" i="16"/>
  <c r="AF13385" i="16"/>
  <c r="AF13386" i="16"/>
  <c r="AF13387" i="16"/>
  <c r="AF13388" i="16"/>
  <c r="AF13389" i="16"/>
  <c r="AF13390" i="16"/>
  <c r="AF13391" i="16"/>
  <c r="AF13392" i="16"/>
  <c r="AF13393" i="16"/>
  <c r="AF13394" i="16"/>
  <c r="AF13395" i="16"/>
  <c r="AF13396" i="16"/>
  <c r="AF13397" i="16"/>
  <c r="AF13398" i="16"/>
  <c r="AF13399" i="16"/>
  <c r="AF13400" i="16"/>
  <c r="AF13401" i="16"/>
  <c r="AF13402" i="16"/>
  <c r="AF13403" i="16"/>
  <c r="AF13404" i="16"/>
  <c r="AF13405" i="16"/>
  <c r="AF13406" i="16"/>
  <c r="AF13407" i="16"/>
  <c r="AF13408" i="16"/>
  <c r="AF13409" i="16"/>
  <c r="AF13410" i="16"/>
  <c r="AF13411" i="16"/>
  <c r="AF13412" i="16"/>
  <c r="AF13413" i="16"/>
  <c r="AF13414" i="16"/>
  <c r="AF13415" i="16"/>
  <c r="AF13416" i="16"/>
  <c r="AF13417" i="16"/>
  <c r="AF13418" i="16"/>
  <c r="AF13419" i="16"/>
  <c r="AF13420" i="16"/>
  <c r="AF13421" i="16"/>
  <c r="AF13422" i="16"/>
  <c r="AF13423" i="16"/>
  <c r="AF13424" i="16"/>
  <c r="AF13425" i="16"/>
  <c r="AF13426" i="16"/>
  <c r="AF13427" i="16"/>
  <c r="AF13428" i="16"/>
  <c r="AF13429" i="16"/>
  <c r="AF13430" i="16"/>
  <c r="AF13431" i="16"/>
  <c r="AF13432" i="16"/>
  <c r="AF13433" i="16"/>
  <c r="AF13434" i="16"/>
  <c r="AF13435" i="16"/>
  <c r="AF13436" i="16"/>
  <c r="AF13437" i="16"/>
  <c r="AF13438" i="16"/>
  <c r="AF13439" i="16"/>
  <c r="AF13440" i="16"/>
  <c r="AF13441" i="16"/>
  <c r="AF13442" i="16"/>
  <c r="AF13443" i="16"/>
  <c r="AF13444" i="16"/>
  <c r="AF13445" i="16"/>
  <c r="AF13446" i="16"/>
  <c r="AF13447" i="16"/>
  <c r="AF13448" i="16"/>
  <c r="AF13449" i="16"/>
  <c r="AF13450" i="16"/>
  <c r="AF13451" i="16"/>
  <c r="AF13452" i="16"/>
  <c r="AF13453" i="16"/>
  <c r="AF13454" i="16"/>
  <c r="AF13455" i="16"/>
  <c r="AF13456" i="16"/>
  <c r="AF13457" i="16"/>
  <c r="AF13458" i="16"/>
  <c r="AF13459" i="16"/>
  <c r="AF13460" i="16"/>
  <c r="AF13461" i="16"/>
  <c r="AF13462" i="16"/>
  <c r="AF13463" i="16"/>
  <c r="AF13464" i="16"/>
  <c r="AF13465" i="16"/>
  <c r="AF13466" i="16"/>
  <c r="AF13467" i="16"/>
  <c r="AF13468" i="16"/>
  <c r="AF13469" i="16"/>
  <c r="AF13470" i="16"/>
  <c r="AF13471" i="16"/>
  <c r="AF13472" i="16"/>
  <c r="AF13473" i="16"/>
  <c r="AF13474" i="16"/>
  <c r="AF13475" i="16"/>
  <c r="AF13476" i="16"/>
  <c r="AF13477" i="16"/>
  <c r="AF13478" i="16"/>
  <c r="AF13479" i="16"/>
  <c r="AF13480" i="16"/>
  <c r="AF13481" i="16"/>
  <c r="AF13482" i="16"/>
  <c r="AF13483" i="16"/>
  <c r="AF13484" i="16"/>
  <c r="AF13485" i="16"/>
  <c r="AF13486" i="16"/>
  <c r="AF13487" i="16"/>
  <c r="AF13488" i="16"/>
  <c r="AF13489" i="16"/>
  <c r="AF13490" i="16"/>
  <c r="AF13491" i="16"/>
  <c r="AF13492" i="16"/>
  <c r="AF13493" i="16"/>
  <c r="AF13494" i="16"/>
  <c r="AF13495" i="16"/>
  <c r="AF13496" i="16"/>
  <c r="AF13497" i="16"/>
  <c r="AF13498" i="16"/>
  <c r="AF13499" i="16"/>
  <c r="AF13500" i="16"/>
  <c r="AF13501" i="16"/>
  <c r="AF13502" i="16"/>
  <c r="AF13503" i="16"/>
  <c r="AF13504" i="16"/>
  <c r="AF13505" i="16"/>
  <c r="AF13506" i="16"/>
  <c r="AF13507" i="16"/>
  <c r="AF13508" i="16"/>
  <c r="AF13509" i="16"/>
  <c r="AF13510" i="16"/>
  <c r="AF13511" i="16"/>
  <c r="AF13512" i="16"/>
  <c r="AF13513" i="16"/>
  <c r="AF13514" i="16"/>
  <c r="AF13515" i="16"/>
  <c r="AF13516" i="16"/>
  <c r="AF13517" i="16"/>
  <c r="AF13518" i="16"/>
  <c r="AF13519" i="16"/>
  <c r="AF13520" i="16"/>
  <c r="AF13521" i="16"/>
  <c r="AF13522" i="16"/>
  <c r="AF13523" i="16"/>
  <c r="AF13524" i="16"/>
  <c r="AF13525" i="16"/>
  <c r="AF13526" i="16"/>
  <c r="AF13527" i="16"/>
  <c r="AF13528" i="16"/>
  <c r="AF13529" i="16"/>
  <c r="AF13530" i="16"/>
  <c r="AF13531" i="16"/>
  <c r="AF13532" i="16"/>
  <c r="AF13533" i="16"/>
  <c r="AF13534" i="16"/>
  <c r="AF13535" i="16"/>
  <c r="AF13536" i="16"/>
  <c r="AF13537" i="16"/>
  <c r="AF13538" i="16"/>
  <c r="AF13539" i="16"/>
  <c r="AF13540" i="16"/>
  <c r="AF13541" i="16"/>
  <c r="AF13542" i="16"/>
  <c r="AF13543" i="16"/>
  <c r="AF13544" i="16"/>
  <c r="AF13545" i="16"/>
  <c r="AF13546" i="16"/>
  <c r="AF13547" i="16"/>
  <c r="AF13548" i="16"/>
  <c r="AF13549" i="16"/>
  <c r="AF13550" i="16"/>
  <c r="AF13551" i="16"/>
  <c r="AF13552" i="16"/>
  <c r="AF13553" i="16"/>
  <c r="AF13554" i="16"/>
  <c r="AF13555" i="16"/>
  <c r="AF13556" i="16"/>
  <c r="AF13557" i="16"/>
  <c r="AF13558" i="16"/>
  <c r="AF13559" i="16"/>
  <c r="AF13560" i="16"/>
  <c r="AF13561" i="16"/>
  <c r="AF13562" i="16"/>
  <c r="AF13563" i="16"/>
  <c r="AF13564" i="16"/>
  <c r="AF13565" i="16"/>
  <c r="AF13566" i="16"/>
  <c r="AF13567" i="16"/>
  <c r="AF13568" i="16"/>
  <c r="AF13569" i="16"/>
  <c r="AF13570" i="16"/>
  <c r="AF13571" i="16"/>
  <c r="AF13572" i="16"/>
  <c r="AF13573" i="16"/>
  <c r="AF13574" i="16"/>
  <c r="AF13575" i="16"/>
  <c r="AF13576" i="16"/>
  <c r="AF13577" i="16"/>
  <c r="AF13578" i="16"/>
  <c r="AF13579" i="16"/>
  <c r="AF13580" i="16"/>
  <c r="AF13581" i="16"/>
  <c r="AF13582" i="16"/>
  <c r="AF13583" i="16"/>
  <c r="AF13584" i="16"/>
  <c r="AF13585" i="16"/>
  <c r="AF13586" i="16"/>
  <c r="AF13587" i="16"/>
  <c r="AF13588" i="16"/>
  <c r="AF13589" i="16"/>
  <c r="AF13590" i="16"/>
  <c r="AF13591" i="16"/>
  <c r="AF13592" i="16"/>
  <c r="AF13593" i="16"/>
  <c r="AF13594" i="16"/>
  <c r="AF13595" i="16"/>
  <c r="AF13596" i="16"/>
  <c r="AF13597" i="16"/>
  <c r="AF13598" i="16"/>
  <c r="AF13599" i="16"/>
  <c r="AF13600" i="16"/>
  <c r="AF13601" i="16"/>
  <c r="AF13602" i="16"/>
  <c r="AF13603" i="16"/>
  <c r="AF13604" i="16"/>
  <c r="AF13605" i="16"/>
  <c r="AF13606" i="16"/>
  <c r="AF13607" i="16"/>
  <c r="AF13608" i="16"/>
  <c r="AF13609" i="16"/>
  <c r="AF13610" i="16"/>
  <c r="AF13611" i="16"/>
  <c r="AF13612" i="16"/>
  <c r="AF13613" i="16"/>
  <c r="AF13614" i="16"/>
  <c r="AF13615" i="16"/>
  <c r="AF13616" i="16"/>
  <c r="AF13617" i="16"/>
  <c r="AF13618" i="16"/>
  <c r="AF13619" i="16"/>
  <c r="AF13620" i="16"/>
  <c r="AF13621" i="16"/>
  <c r="AF13622" i="16"/>
  <c r="AF13623" i="16"/>
  <c r="AF13624" i="16"/>
  <c r="AF13625" i="16"/>
  <c r="AF13626" i="16"/>
  <c r="AF13627" i="16"/>
  <c r="AF13628" i="16"/>
  <c r="AF13629" i="16"/>
  <c r="AF13630" i="16"/>
  <c r="AF13631" i="16"/>
  <c r="AF13632" i="16"/>
  <c r="AF13633" i="16"/>
  <c r="AF13634" i="16"/>
  <c r="AF13635" i="16"/>
  <c r="AF13636" i="16"/>
  <c r="AF13637" i="16"/>
  <c r="AF13638" i="16"/>
  <c r="AF13639" i="16"/>
  <c r="AF13640" i="16"/>
  <c r="AF13641" i="16"/>
  <c r="AF13642" i="16"/>
  <c r="AF13643" i="16"/>
  <c r="AF13644" i="16"/>
  <c r="AF13645" i="16"/>
  <c r="AF13646" i="16"/>
  <c r="AF13647" i="16"/>
  <c r="AF13648" i="16"/>
  <c r="AF13649" i="16"/>
  <c r="AF13650" i="16"/>
  <c r="AF13651" i="16"/>
  <c r="AF13652" i="16"/>
  <c r="AF13653" i="16"/>
  <c r="AF13654" i="16"/>
  <c r="AF13655" i="16"/>
  <c r="AF13656" i="16"/>
  <c r="AF13657" i="16"/>
  <c r="AF13658" i="16"/>
  <c r="AF13659" i="16"/>
  <c r="AF13660" i="16"/>
  <c r="AF13661" i="16"/>
  <c r="AF13662" i="16"/>
  <c r="AF13663" i="16"/>
  <c r="AF13664" i="16"/>
  <c r="AF13665" i="16"/>
  <c r="AF13666" i="16"/>
  <c r="AF13667" i="16"/>
  <c r="AF13668" i="16"/>
  <c r="AF13669" i="16"/>
  <c r="AF13670" i="16"/>
  <c r="AF13671" i="16"/>
  <c r="AF13672" i="16"/>
  <c r="AF13673" i="16"/>
  <c r="AF13674" i="16"/>
  <c r="AF13675" i="16"/>
  <c r="AF13676" i="16"/>
  <c r="AF13677" i="16"/>
  <c r="AF13678" i="16"/>
  <c r="AF13679" i="16"/>
  <c r="AF13680" i="16"/>
  <c r="AF13681" i="16"/>
  <c r="AF13682" i="16"/>
  <c r="AF13683" i="16"/>
  <c r="AF13684" i="16"/>
  <c r="AF13685" i="16"/>
  <c r="AF13686" i="16"/>
  <c r="AF13687" i="16"/>
  <c r="AF13688" i="16"/>
  <c r="AF13689" i="16"/>
  <c r="AF13690" i="16"/>
  <c r="AF13691" i="16"/>
  <c r="AF13692" i="16"/>
  <c r="AF13693" i="16"/>
  <c r="AF13694" i="16"/>
  <c r="AF13695" i="16"/>
  <c r="AF13696" i="16"/>
  <c r="AF13697" i="16"/>
  <c r="AF13698" i="16"/>
  <c r="AF13699" i="16"/>
  <c r="AF13700" i="16"/>
  <c r="AF13701" i="16"/>
  <c r="AF13702" i="16"/>
  <c r="AF13703" i="16"/>
  <c r="AF13704" i="16"/>
  <c r="AF13705" i="16"/>
  <c r="AF13706" i="16"/>
  <c r="AF13707" i="16"/>
  <c r="AF13708" i="16"/>
  <c r="AF13709" i="16"/>
  <c r="AF13710" i="16"/>
  <c r="AF13711" i="16"/>
  <c r="AF13712" i="16"/>
  <c r="AF13713" i="16"/>
  <c r="AF13714" i="16"/>
  <c r="AF13715" i="16"/>
  <c r="AF13716" i="16"/>
  <c r="AF13717" i="16"/>
  <c r="AF13718" i="16"/>
  <c r="AF13719" i="16"/>
  <c r="AF13720" i="16"/>
  <c r="AF13721" i="16"/>
  <c r="AF13722" i="16"/>
  <c r="AF13723" i="16"/>
  <c r="AF13724" i="16"/>
  <c r="AF13725" i="16"/>
  <c r="AF13726" i="16"/>
  <c r="AF13727" i="16"/>
  <c r="AF13728" i="16"/>
  <c r="AF13729" i="16"/>
  <c r="AF13730" i="16"/>
  <c r="AF13731" i="16"/>
  <c r="AF13732" i="16"/>
  <c r="AF13733" i="16"/>
  <c r="AF13734" i="16"/>
  <c r="AF13735" i="16"/>
  <c r="AF13736" i="16"/>
  <c r="AF13737" i="16"/>
  <c r="AF13738" i="16"/>
  <c r="AF13739" i="16"/>
  <c r="AF13740" i="16"/>
  <c r="AF13741" i="16"/>
  <c r="AF13742" i="16"/>
  <c r="AF13743" i="16"/>
  <c r="AF13744" i="16"/>
  <c r="AF13745" i="16"/>
  <c r="AF13746" i="16"/>
  <c r="AF13747" i="16"/>
  <c r="AF13748" i="16"/>
  <c r="AF13749" i="16"/>
  <c r="AF13750" i="16"/>
  <c r="AF13751" i="16"/>
  <c r="AF13752" i="16"/>
  <c r="AF13753" i="16"/>
  <c r="AF13754" i="16"/>
  <c r="AF13755" i="16"/>
  <c r="AF13756" i="16"/>
  <c r="AF13757" i="16"/>
  <c r="AF13758" i="16"/>
  <c r="AF13759" i="16"/>
  <c r="AF13760" i="16"/>
  <c r="AF13761" i="16"/>
  <c r="AF13762" i="16"/>
  <c r="AF13763" i="16"/>
  <c r="AF13764" i="16"/>
  <c r="AF13765" i="16"/>
  <c r="AF13766" i="16"/>
  <c r="AF13767" i="16"/>
  <c r="AF13768" i="16"/>
  <c r="AF13769" i="16"/>
  <c r="AF13770" i="16"/>
  <c r="AF13771" i="16"/>
  <c r="AF13772" i="16"/>
  <c r="AF13773" i="16"/>
  <c r="AF13774" i="16"/>
  <c r="AF13775" i="16"/>
  <c r="AF13776" i="16"/>
  <c r="AF13777" i="16"/>
  <c r="AF13778" i="16"/>
  <c r="AF13779" i="16"/>
  <c r="AF13780" i="16"/>
  <c r="AF13781" i="16"/>
  <c r="AF13782" i="16"/>
  <c r="AF13783" i="16"/>
  <c r="AF13784" i="16"/>
  <c r="AF13785" i="16"/>
  <c r="AF13786" i="16"/>
  <c r="AF13787" i="16"/>
  <c r="AF13788" i="16"/>
  <c r="AF13789" i="16"/>
  <c r="AF13790" i="16"/>
  <c r="AF13791" i="16"/>
  <c r="AF13792" i="16"/>
  <c r="AF13793" i="16"/>
  <c r="AF13794" i="16"/>
  <c r="AF13795" i="16"/>
  <c r="AF13796" i="16"/>
  <c r="AF13797" i="16"/>
  <c r="AF13798" i="16"/>
  <c r="AF13799" i="16"/>
  <c r="AF13800" i="16"/>
  <c r="AF13801" i="16"/>
  <c r="AF13802" i="16"/>
  <c r="AF13803" i="16"/>
  <c r="AF13804" i="16"/>
  <c r="AF13805" i="16"/>
  <c r="AF13806" i="16"/>
  <c r="AF13807" i="16"/>
  <c r="AF13808" i="16"/>
  <c r="AF13809" i="16"/>
  <c r="AF13810" i="16"/>
  <c r="AF13811" i="16"/>
  <c r="AF13812" i="16"/>
  <c r="AF13813" i="16"/>
  <c r="AF13814" i="16"/>
  <c r="AF13815" i="16"/>
  <c r="AF13816" i="16"/>
  <c r="AF13817" i="16"/>
  <c r="AF13818" i="16"/>
  <c r="AF13819" i="16"/>
  <c r="AF13820" i="16"/>
  <c r="AF13821" i="16"/>
  <c r="AF13822" i="16"/>
  <c r="AF13823" i="16"/>
  <c r="AF13824" i="16"/>
  <c r="AF13825" i="16"/>
  <c r="AF13826" i="16"/>
  <c r="AF13827" i="16"/>
  <c r="AF13828" i="16"/>
  <c r="AF13829" i="16"/>
  <c r="AF13830" i="16"/>
  <c r="AF13831" i="16"/>
  <c r="AF13832" i="16"/>
  <c r="AF13833" i="16"/>
  <c r="AF13834" i="16"/>
  <c r="AF13835" i="16"/>
  <c r="AF13836" i="16"/>
  <c r="AF13837" i="16"/>
  <c r="AF13838" i="16"/>
  <c r="AF13839" i="16"/>
  <c r="AF13840" i="16"/>
  <c r="AF13841" i="16"/>
  <c r="AF13842" i="16"/>
  <c r="AF13843" i="16"/>
  <c r="AF13844" i="16"/>
  <c r="AF13845" i="16"/>
  <c r="AF13846" i="16"/>
  <c r="AF13847" i="16"/>
  <c r="AF13848" i="16"/>
  <c r="AF13849" i="16"/>
  <c r="AF13850" i="16"/>
  <c r="AF13851" i="16"/>
  <c r="AF13852" i="16"/>
  <c r="AF13853" i="16"/>
  <c r="AF13854" i="16"/>
  <c r="AF13855" i="16"/>
  <c r="AF13856" i="16"/>
  <c r="AF13857" i="16"/>
  <c r="AF13858" i="16"/>
  <c r="AF13859" i="16"/>
  <c r="AF13860" i="16"/>
  <c r="AF13861" i="16"/>
  <c r="AF13862" i="16"/>
  <c r="AF13863" i="16"/>
  <c r="AF13864" i="16"/>
  <c r="AF13865" i="16"/>
  <c r="AF13866" i="16"/>
  <c r="AF13867" i="16"/>
  <c r="AF13868" i="16"/>
  <c r="AF13869" i="16"/>
  <c r="AF13870" i="16"/>
  <c r="AF13871" i="16"/>
  <c r="AF13872" i="16"/>
  <c r="AF13873" i="16"/>
  <c r="AF13874" i="16"/>
  <c r="AF13875" i="16"/>
  <c r="AF13876" i="16"/>
  <c r="AF13877" i="16"/>
  <c r="AF13878" i="16"/>
  <c r="AF13879" i="16"/>
  <c r="AF13880" i="16"/>
  <c r="AF13881" i="16"/>
  <c r="AF13882" i="16"/>
  <c r="AF13883" i="16"/>
  <c r="AF13884" i="16"/>
  <c r="AF13885" i="16"/>
  <c r="AF13886" i="16"/>
  <c r="AF13887" i="16"/>
  <c r="AF13888" i="16"/>
  <c r="AF13889" i="16"/>
  <c r="AF13890" i="16"/>
  <c r="AF13891" i="16"/>
  <c r="AF13892" i="16"/>
  <c r="AF13893" i="16"/>
  <c r="AF13894" i="16"/>
  <c r="AF13895" i="16"/>
  <c r="AF13896" i="16"/>
  <c r="AF13897" i="16"/>
  <c r="AF13898" i="16"/>
  <c r="AF13899" i="16"/>
  <c r="AF13900" i="16"/>
  <c r="AF13901" i="16"/>
  <c r="AF13902" i="16"/>
  <c r="AF13903" i="16"/>
  <c r="AF13904" i="16"/>
  <c r="AF13905" i="16"/>
  <c r="AF13906" i="16"/>
  <c r="AF13907" i="16"/>
  <c r="AF13908" i="16"/>
  <c r="AF13909" i="16"/>
  <c r="AF13910" i="16"/>
  <c r="AF13911" i="16"/>
  <c r="AF13912" i="16"/>
  <c r="AF13913" i="16"/>
  <c r="AF13914" i="16"/>
  <c r="AF13915" i="16"/>
  <c r="AF13916" i="16"/>
  <c r="AF13917" i="16"/>
  <c r="AF13918" i="16"/>
  <c r="AF13919" i="16"/>
  <c r="AF13920" i="16"/>
  <c r="AF13921" i="16"/>
  <c r="AF13922" i="16"/>
  <c r="AF13923" i="16"/>
  <c r="AF13924" i="16"/>
  <c r="AF13925" i="16"/>
  <c r="AF13926" i="16"/>
  <c r="AF13927" i="16"/>
  <c r="AF13928" i="16"/>
  <c r="AF13929" i="16"/>
  <c r="AF13930" i="16"/>
  <c r="AF13931" i="16"/>
  <c r="AF13932" i="16"/>
  <c r="AF13933" i="16"/>
  <c r="AF13934" i="16"/>
  <c r="AF13935" i="16"/>
  <c r="AF13936" i="16"/>
  <c r="AF13937" i="16"/>
  <c r="AF13938" i="16"/>
  <c r="AF13939" i="16"/>
  <c r="AF13940" i="16"/>
  <c r="AF13941" i="16"/>
  <c r="AF13942" i="16"/>
  <c r="AF13943" i="16"/>
  <c r="AF13944" i="16"/>
  <c r="AF13945" i="16"/>
  <c r="AF13946" i="16"/>
  <c r="AF13947" i="16"/>
  <c r="AF13948" i="16"/>
  <c r="AF13949" i="16"/>
  <c r="AF13950" i="16"/>
  <c r="AF13951" i="16"/>
  <c r="AF13952" i="16"/>
  <c r="AF13953" i="16"/>
  <c r="AF13954" i="16"/>
  <c r="AF13955" i="16"/>
  <c r="AF13956" i="16"/>
  <c r="AF13957" i="16"/>
  <c r="AF13958" i="16"/>
  <c r="AF13959" i="16"/>
  <c r="AF13960" i="16"/>
  <c r="AF13961" i="16"/>
  <c r="AF13962" i="16"/>
  <c r="AF13963" i="16"/>
  <c r="AF13964" i="16"/>
  <c r="AF13965" i="16"/>
  <c r="AF13966" i="16"/>
  <c r="AF13967" i="16"/>
  <c r="AF13968" i="16"/>
  <c r="AF13969" i="16"/>
  <c r="AF13970" i="16"/>
  <c r="AF13971" i="16"/>
  <c r="AF13972" i="16"/>
  <c r="AF13973" i="16"/>
  <c r="AF13974" i="16"/>
  <c r="AF13975" i="16"/>
  <c r="AF13976" i="16"/>
  <c r="AF13977" i="16"/>
  <c r="AF13978" i="16"/>
  <c r="AF13979" i="16"/>
  <c r="AF13980" i="16"/>
  <c r="AF13981" i="16"/>
  <c r="AF13982" i="16"/>
  <c r="AF13983" i="16"/>
  <c r="AF13984" i="16"/>
  <c r="AF13985" i="16"/>
  <c r="AF13986" i="16"/>
  <c r="AF13987" i="16"/>
  <c r="AF13988" i="16"/>
  <c r="AF13989" i="16"/>
  <c r="AF13990" i="16"/>
  <c r="AF13991" i="16"/>
  <c r="AF13992" i="16"/>
  <c r="AF13993" i="16"/>
  <c r="AF13994" i="16"/>
  <c r="AF13995" i="16"/>
  <c r="AF13996" i="16"/>
  <c r="AF13997" i="16"/>
  <c r="AF13998" i="16"/>
  <c r="AF13999" i="16"/>
  <c r="AF14000" i="16"/>
  <c r="AF14001" i="16"/>
  <c r="AF14002" i="16"/>
  <c r="AF14003" i="16"/>
  <c r="AF14004" i="16"/>
  <c r="AF14005" i="16"/>
  <c r="AF14006" i="16"/>
  <c r="AF14007" i="16"/>
  <c r="AF14008" i="16"/>
  <c r="AF14009" i="16"/>
  <c r="AF14010" i="16"/>
  <c r="AF14011" i="16"/>
  <c r="AF14012" i="16"/>
  <c r="AF14013" i="16"/>
  <c r="AF14014" i="16"/>
  <c r="AF14015" i="16"/>
  <c r="AF14016" i="16"/>
  <c r="AF14017" i="16"/>
  <c r="AF14018" i="16"/>
  <c r="AF14019" i="16"/>
  <c r="AF14020" i="16"/>
  <c r="AF14021" i="16"/>
  <c r="AF14022" i="16"/>
  <c r="AF14023" i="16"/>
  <c r="AF14024" i="16"/>
  <c r="AF14025" i="16"/>
  <c r="AF14026" i="16"/>
  <c r="AF14027" i="16"/>
  <c r="AF14028" i="16"/>
  <c r="AF14029" i="16"/>
  <c r="AF14030" i="16"/>
  <c r="AF14031" i="16"/>
  <c r="AF14032" i="16"/>
  <c r="AF14033" i="16"/>
  <c r="AF14034" i="16"/>
  <c r="AF14035" i="16"/>
  <c r="AF14036" i="16"/>
  <c r="AF14037" i="16"/>
  <c r="AF14038" i="16"/>
  <c r="AF14039" i="16"/>
  <c r="AF14040" i="16"/>
  <c r="AF14041" i="16"/>
  <c r="AF14042" i="16"/>
  <c r="AF14043" i="16"/>
  <c r="AF14044" i="16"/>
  <c r="AF14045" i="16"/>
  <c r="AF14046" i="16"/>
  <c r="AF14047" i="16"/>
  <c r="AF14048" i="16"/>
  <c r="AF14049" i="16"/>
  <c r="AF14050" i="16"/>
  <c r="AF14051" i="16"/>
  <c r="AF14052" i="16"/>
  <c r="AF14053" i="16"/>
  <c r="AF14054" i="16"/>
  <c r="AF14055" i="16"/>
  <c r="AF14056" i="16"/>
  <c r="AF14057" i="16"/>
  <c r="AF14058" i="16"/>
  <c r="AF14059" i="16"/>
  <c r="AF14060" i="16"/>
  <c r="AF14061" i="16"/>
  <c r="AF14062" i="16"/>
  <c r="AF14063" i="16"/>
  <c r="AF14064" i="16"/>
  <c r="AF14065" i="16"/>
  <c r="AF14066" i="16"/>
  <c r="AF14067" i="16"/>
  <c r="AF14068" i="16"/>
  <c r="AF14069" i="16"/>
  <c r="AF14070" i="16"/>
  <c r="AF14071" i="16"/>
  <c r="AF14072" i="16"/>
  <c r="AF14073" i="16"/>
  <c r="AF14074" i="16"/>
  <c r="AF14075" i="16"/>
  <c r="AF14076" i="16"/>
  <c r="AF14077" i="16"/>
  <c r="AF14078" i="16"/>
  <c r="AF14079" i="16"/>
  <c r="AF14080" i="16"/>
  <c r="AF14081" i="16"/>
  <c r="AF14082" i="16"/>
  <c r="AF14083" i="16"/>
  <c r="AF14084" i="16"/>
  <c r="AF14085" i="16"/>
  <c r="AF14086" i="16"/>
  <c r="AF14087" i="16"/>
  <c r="AF14088" i="16"/>
  <c r="AF14089" i="16"/>
  <c r="AF14090" i="16"/>
  <c r="AF14091" i="16"/>
  <c r="AF14092" i="16"/>
  <c r="AF14093" i="16"/>
  <c r="AF14094" i="16"/>
  <c r="AF14095" i="16"/>
  <c r="AF14096" i="16"/>
  <c r="AF14097" i="16"/>
  <c r="AF14098" i="16"/>
  <c r="AF14099" i="16"/>
  <c r="AF14100" i="16"/>
  <c r="AF14101" i="16"/>
  <c r="AF14102" i="16"/>
  <c r="AF14103" i="16"/>
  <c r="AF14104" i="16"/>
  <c r="AF14105" i="16"/>
  <c r="AF14106" i="16"/>
  <c r="AF14107" i="16"/>
  <c r="AF14108" i="16"/>
  <c r="AF14109" i="16"/>
  <c r="AF14110" i="16"/>
  <c r="AF14111" i="16"/>
  <c r="AF14112" i="16"/>
  <c r="AF14113" i="16"/>
  <c r="AF14114" i="16"/>
  <c r="AF14115" i="16"/>
  <c r="AF14116" i="16"/>
  <c r="AF14117" i="16"/>
  <c r="AF14118" i="16"/>
  <c r="AF14119" i="16"/>
  <c r="AF14120" i="16"/>
  <c r="AF14121" i="16"/>
  <c r="AF14122" i="16"/>
  <c r="AF14123" i="16"/>
  <c r="AF14124" i="16"/>
  <c r="AF14125" i="16"/>
  <c r="AF14126" i="16"/>
  <c r="AF14127" i="16"/>
  <c r="AF14128" i="16"/>
  <c r="AF14129" i="16"/>
  <c r="AF14130" i="16"/>
  <c r="AF14131" i="16"/>
  <c r="AF14132" i="16"/>
  <c r="AF14133" i="16"/>
  <c r="AF14134" i="16"/>
  <c r="AF14135" i="16"/>
  <c r="AF14136" i="16"/>
  <c r="AF14137" i="16"/>
  <c r="AF14138" i="16"/>
  <c r="AF14139" i="16"/>
  <c r="AF14140" i="16"/>
  <c r="AF14141" i="16"/>
  <c r="AF14142" i="16"/>
  <c r="AF14143" i="16"/>
  <c r="AF14144" i="16"/>
  <c r="AF14145" i="16"/>
  <c r="AF14146" i="16"/>
  <c r="AF14147" i="16"/>
  <c r="AF14148" i="16"/>
  <c r="AF14149" i="16"/>
  <c r="AF14150" i="16"/>
  <c r="AF14151" i="16"/>
  <c r="AF14152" i="16"/>
  <c r="AF14153" i="16"/>
  <c r="AF14154" i="16"/>
  <c r="AF14155" i="16"/>
  <c r="AF14156" i="16"/>
  <c r="AF14157" i="16"/>
  <c r="AF14158" i="16"/>
  <c r="AF14159" i="16"/>
  <c r="AF14160" i="16"/>
  <c r="AF14161" i="16"/>
  <c r="AF14162" i="16"/>
  <c r="AF14163" i="16"/>
  <c r="AF14164" i="16"/>
  <c r="AF14165" i="16"/>
  <c r="AF14166" i="16"/>
  <c r="AF14167" i="16"/>
  <c r="AF14168" i="16"/>
  <c r="AF14169" i="16"/>
  <c r="AF14170" i="16"/>
  <c r="AF14171" i="16"/>
  <c r="AF14172" i="16"/>
  <c r="AF14173" i="16"/>
  <c r="AF14174" i="16"/>
  <c r="AF14175" i="16"/>
  <c r="AF14176" i="16"/>
  <c r="AF14177" i="16"/>
  <c r="AF14178" i="16"/>
  <c r="AF14179" i="16"/>
  <c r="AF14180" i="16"/>
  <c r="AF14181" i="16"/>
  <c r="AF14182" i="16"/>
  <c r="AF14183" i="16"/>
  <c r="AF14184" i="16"/>
  <c r="AF14185" i="16"/>
  <c r="AF14186" i="16"/>
  <c r="AF14187" i="16"/>
  <c r="AF14188" i="16"/>
  <c r="AF14189" i="16"/>
  <c r="AF14190" i="16"/>
  <c r="AF14191" i="16"/>
  <c r="AF14192" i="16"/>
  <c r="AF14193" i="16"/>
  <c r="AF14194" i="16"/>
  <c r="AF14195" i="16"/>
  <c r="AF14196" i="16"/>
  <c r="AF14197" i="16"/>
  <c r="AF14198" i="16"/>
  <c r="AF14199" i="16"/>
  <c r="AF14200" i="16"/>
  <c r="AF14201" i="16"/>
  <c r="AF14202" i="16"/>
  <c r="AF14203" i="16"/>
  <c r="AF14204" i="16"/>
  <c r="AF14205" i="16"/>
  <c r="AF14206" i="16"/>
  <c r="AF14207" i="16"/>
  <c r="AF14208" i="16"/>
  <c r="AF14209" i="16"/>
  <c r="AF14210" i="16"/>
  <c r="AF14211" i="16"/>
  <c r="AF14212" i="16"/>
  <c r="AF14213" i="16"/>
  <c r="AF14214" i="16"/>
  <c r="AF14215" i="16"/>
  <c r="AF14216" i="16"/>
  <c r="AF14217" i="16"/>
  <c r="AF14218" i="16"/>
  <c r="AF14219" i="16"/>
  <c r="AF14220" i="16"/>
  <c r="AF14221" i="16"/>
  <c r="AF14222" i="16"/>
  <c r="AF14223" i="16"/>
  <c r="AF14224" i="16"/>
  <c r="AF14225" i="16"/>
  <c r="AF14226" i="16"/>
  <c r="AF14227" i="16"/>
  <c r="AF14228" i="16"/>
  <c r="AF14229" i="16"/>
  <c r="AF14230" i="16"/>
  <c r="AF14231" i="16"/>
  <c r="AF14232" i="16"/>
  <c r="AF14233" i="16"/>
  <c r="AF14234" i="16"/>
  <c r="AF14235" i="16"/>
  <c r="AF14236" i="16"/>
  <c r="AF14237" i="16"/>
  <c r="AF14238" i="16"/>
  <c r="AF14239" i="16"/>
  <c r="AF14240" i="16"/>
  <c r="AF14241" i="16"/>
  <c r="AF14242" i="16"/>
  <c r="AF14243" i="16"/>
  <c r="AF14244" i="16"/>
  <c r="AF14245" i="16"/>
  <c r="AF14246" i="16"/>
  <c r="AF14247" i="16"/>
  <c r="AF14248" i="16"/>
  <c r="AF14249" i="16"/>
  <c r="AF14250" i="16"/>
  <c r="AF14251" i="16"/>
  <c r="AF14252" i="16"/>
  <c r="AF14253" i="16"/>
  <c r="AF14254" i="16"/>
  <c r="AF14255" i="16"/>
  <c r="AF14256" i="16"/>
  <c r="AF14257" i="16"/>
  <c r="AF14258" i="16"/>
  <c r="AF14259" i="16"/>
  <c r="AF14260" i="16"/>
  <c r="AF14261" i="16"/>
  <c r="AF14262" i="16"/>
  <c r="AF14263" i="16"/>
  <c r="AF14264" i="16"/>
  <c r="AF14265" i="16"/>
  <c r="AF14266" i="16"/>
  <c r="AF14267" i="16"/>
  <c r="AF14268" i="16"/>
  <c r="AF14269" i="16"/>
  <c r="AF14270" i="16"/>
  <c r="AF14271" i="16"/>
  <c r="AF14272" i="16"/>
  <c r="AF14273" i="16"/>
  <c r="AF14274" i="16"/>
  <c r="AF14275" i="16"/>
  <c r="AF14276" i="16"/>
  <c r="AF14277" i="16"/>
  <c r="AF14278" i="16"/>
  <c r="AF14279" i="16"/>
  <c r="AF14280" i="16"/>
  <c r="AF14281" i="16"/>
  <c r="AF14282" i="16"/>
  <c r="AF14283" i="16"/>
  <c r="AF14284" i="16"/>
  <c r="AF14285" i="16"/>
  <c r="AF14286" i="16"/>
  <c r="AF14287" i="16"/>
  <c r="AF14288" i="16"/>
  <c r="AF14289" i="16"/>
  <c r="AF14290" i="16"/>
  <c r="AF14291" i="16"/>
  <c r="AF14292" i="16"/>
  <c r="AF14293" i="16"/>
  <c r="AF14294" i="16"/>
  <c r="AF14295" i="16"/>
  <c r="AF14296" i="16"/>
  <c r="AF14297" i="16"/>
  <c r="AF14298" i="16"/>
  <c r="AF14299" i="16"/>
  <c r="AF14300" i="16"/>
  <c r="AF14301" i="16"/>
  <c r="AF14302" i="16"/>
  <c r="AF14303" i="16"/>
  <c r="AF14304" i="16"/>
  <c r="AF14305" i="16"/>
  <c r="AF14306" i="16"/>
  <c r="AF14307" i="16"/>
  <c r="AF14308" i="16"/>
  <c r="AF14309" i="16"/>
  <c r="AF14310" i="16"/>
  <c r="AF14311" i="16"/>
  <c r="AF14312" i="16"/>
  <c r="AF14313" i="16"/>
  <c r="AF14314" i="16"/>
  <c r="AF14315" i="16"/>
  <c r="AF14316" i="16"/>
  <c r="AF14317" i="16"/>
  <c r="AF14318" i="16"/>
  <c r="AF14319" i="16"/>
  <c r="AF14320" i="16"/>
  <c r="AF14321" i="16"/>
  <c r="AF14322" i="16"/>
  <c r="AF14323" i="16"/>
  <c r="AF14324" i="16"/>
  <c r="AF14325" i="16"/>
  <c r="AF14326" i="16"/>
  <c r="AF14327" i="16"/>
  <c r="AF14328" i="16"/>
  <c r="AF14329" i="16"/>
  <c r="AF14330" i="16"/>
  <c r="AF14331" i="16"/>
  <c r="AF14332" i="16"/>
  <c r="AF14333" i="16"/>
  <c r="AF14334" i="16"/>
  <c r="AF14335" i="16"/>
  <c r="AF14336" i="16"/>
  <c r="AF14337" i="16"/>
  <c r="AF14338" i="16"/>
  <c r="AF14339" i="16"/>
  <c r="AF14340" i="16"/>
  <c r="AF14341" i="16"/>
  <c r="AF14342" i="16"/>
  <c r="AF14343" i="16"/>
  <c r="AF14344" i="16"/>
  <c r="AF14345" i="16"/>
  <c r="AF14346" i="16"/>
  <c r="AF14347" i="16"/>
  <c r="AF14348" i="16"/>
  <c r="AF14349" i="16"/>
  <c r="AF14350" i="16"/>
  <c r="AF14351" i="16"/>
  <c r="AF14352" i="16"/>
  <c r="AF14353" i="16"/>
  <c r="AF14354" i="16"/>
  <c r="AF14355" i="16"/>
  <c r="AF14356" i="16"/>
  <c r="AF14357" i="16"/>
  <c r="AF14358" i="16"/>
  <c r="AF14359" i="16"/>
  <c r="AF14360" i="16"/>
  <c r="AF14361" i="16"/>
  <c r="AF14362" i="16"/>
  <c r="AF14363" i="16"/>
  <c r="AF14364" i="16"/>
  <c r="AF14365" i="16"/>
  <c r="AF14366" i="16"/>
  <c r="AF14367" i="16"/>
  <c r="AF14368" i="16"/>
  <c r="AF14369" i="16"/>
  <c r="AF14370" i="16"/>
  <c r="AF14371" i="16"/>
  <c r="AF14372" i="16"/>
  <c r="AF14373" i="16"/>
  <c r="AF14374" i="16"/>
  <c r="AF14375" i="16"/>
  <c r="AF14376" i="16"/>
  <c r="AF14377" i="16"/>
  <c r="AF14378" i="16"/>
  <c r="AF14379" i="16"/>
  <c r="AF14380" i="16"/>
  <c r="AF14381" i="16"/>
  <c r="AF14382" i="16"/>
  <c r="AF14383" i="16"/>
  <c r="AF14384" i="16"/>
  <c r="AF14385" i="16"/>
  <c r="AF14386" i="16"/>
  <c r="AF14387" i="16"/>
  <c r="AF14388" i="16"/>
  <c r="AF14389" i="16"/>
  <c r="AF14390" i="16"/>
  <c r="AF14391" i="16"/>
  <c r="AF14392" i="16"/>
  <c r="AF14393" i="16"/>
  <c r="AF14394" i="16"/>
  <c r="AF14395" i="16"/>
  <c r="AF14396" i="16"/>
  <c r="AF14397" i="16"/>
  <c r="AF14398" i="16"/>
  <c r="AF14399" i="16"/>
  <c r="AF14400" i="16"/>
  <c r="AF14401" i="16"/>
  <c r="AF14402" i="16"/>
  <c r="AF14403" i="16"/>
  <c r="AF14404" i="16"/>
  <c r="AF14405" i="16"/>
  <c r="AF14406" i="16"/>
  <c r="AF14407" i="16"/>
  <c r="AF14408" i="16"/>
  <c r="AF14409" i="16"/>
  <c r="AF14410" i="16"/>
  <c r="AF14411" i="16"/>
  <c r="AF14412" i="16"/>
  <c r="AF14413" i="16"/>
  <c r="AF14414" i="16"/>
  <c r="AF14415" i="16"/>
  <c r="AF14416" i="16"/>
  <c r="AF14417" i="16"/>
  <c r="AF14418" i="16"/>
  <c r="AF14419" i="16"/>
  <c r="AF14420" i="16"/>
  <c r="AF14421" i="16"/>
  <c r="AF14422" i="16"/>
  <c r="AF14423" i="16"/>
  <c r="AF14424" i="16"/>
  <c r="AF14425" i="16"/>
  <c r="AF14426" i="16"/>
  <c r="AF14427" i="16"/>
  <c r="AF14428" i="16"/>
  <c r="AF14429" i="16"/>
  <c r="AF14430" i="16"/>
  <c r="AF14431" i="16"/>
  <c r="AF14432" i="16"/>
  <c r="AF14433" i="16"/>
  <c r="AF14434" i="16"/>
  <c r="AF14435" i="16"/>
  <c r="AF14436" i="16"/>
  <c r="AF14437" i="16"/>
  <c r="AF14438" i="16"/>
  <c r="AF14439" i="16"/>
  <c r="AF14440" i="16"/>
  <c r="AF14441" i="16"/>
  <c r="AF14442" i="16"/>
  <c r="AF14443" i="16"/>
  <c r="AF14444" i="16"/>
  <c r="AF14445" i="16"/>
  <c r="AF14446" i="16"/>
  <c r="AF14447" i="16"/>
  <c r="AF14448" i="16"/>
  <c r="AF14449" i="16"/>
  <c r="AF14450" i="16"/>
  <c r="AF14451" i="16"/>
  <c r="AF14452" i="16"/>
  <c r="AF14453" i="16"/>
  <c r="AF14454" i="16"/>
  <c r="AF14455" i="16"/>
  <c r="AF14456" i="16"/>
  <c r="AF14457" i="16"/>
  <c r="AF14458" i="16"/>
  <c r="AF14459" i="16"/>
  <c r="AF14460" i="16"/>
  <c r="AF14461" i="16"/>
  <c r="AF14462" i="16"/>
  <c r="AF14463" i="16"/>
  <c r="AF14464" i="16"/>
  <c r="AF14465" i="16"/>
  <c r="AF14466" i="16"/>
  <c r="AF14467" i="16"/>
  <c r="AF14468" i="16"/>
  <c r="AF14469" i="16"/>
  <c r="AF14470" i="16"/>
  <c r="AF14471" i="16"/>
  <c r="AF14472" i="16"/>
  <c r="AF14473" i="16"/>
  <c r="AF14474" i="16"/>
  <c r="AF14475" i="16"/>
  <c r="AF14476" i="16"/>
  <c r="AF14477" i="16"/>
  <c r="AF14478" i="16"/>
  <c r="AF14479" i="16"/>
  <c r="AF14480" i="16"/>
  <c r="AF14481" i="16"/>
  <c r="AF14482" i="16"/>
  <c r="AF14483" i="16"/>
  <c r="AF14484" i="16"/>
  <c r="AF14485" i="16"/>
  <c r="AF14486" i="16"/>
  <c r="AF14487" i="16"/>
  <c r="AF14488" i="16"/>
  <c r="AF14489" i="16"/>
  <c r="AF14490" i="16"/>
  <c r="AF14491" i="16"/>
  <c r="AF14492" i="16"/>
  <c r="AF14493" i="16"/>
  <c r="AF14494" i="16"/>
  <c r="AF14495" i="16"/>
  <c r="AF14496" i="16"/>
  <c r="AF14497" i="16"/>
  <c r="AF14498" i="16"/>
  <c r="AF14499" i="16"/>
  <c r="AF14500" i="16"/>
  <c r="AF14501" i="16"/>
  <c r="AF14502" i="16"/>
  <c r="AF14503" i="16"/>
  <c r="AF14504" i="16"/>
  <c r="AF14505" i="16"/>
  <c r="AF14506" i="16"/>
  <c r="AF14507" i="16"/>
  <c r="AF14508" i="16"/>
  <c r="AF14509" i="16"/>
  <c r="AF14510" i="16"/>
  <c r="AF14511" i="16"/>
  <c r="AF14512" i="16"/>
  <c r="AF14513" i="16"/>
  <c r="AF14514" i="16"/>
  <c r="AF14515" i="16"/>
  <c r="AF14516" i="16"/>
  <c r="AF14517" i="16"/>
  <c r="AF14518" i="16"/>
  <c r="AF14519" i="16"/>
  <c r="AF14520" i="16"/>
  <c r="AF14521" i="16"/>
  <c r="AF14522" i="16"/>
  <c r="AF14523" i="16"/>
  <c r="AF14524" i="16"/>
  <c r="AF14525" i="16"/>
  <c r="AF14526" i="16"/>
  <c r="AF14527" i="16"/>
  <c r="AF14528" i="16"/>
  <c r="AF14529" i="16"/>
  <c r="AF14530" i="16"/>
  <c r="AF14531" i="16"/>
  <c r="AF14532" i="16"/>
  <c r="AF14533" i="16"/>
  <c r="AF14534" i="16"/>
  <c r="AF14535" i="16"/>
  <c r="AF14536" i="16"/>
  <c r="AF14537" i="16"/>
  <c r="AF14538" i="16"/>
  <c r="AF14539" i="16"/>
  <c r="AF14540" i="16"/>
  <c r="AF14541" i="16"/>
  <c r="AF14542" i="16"/>
  <c r="AF14543" i="16"/>
  <c r="AF14544" i="16"/>
  <c r="AF14545" i="16"/>
  <c r="AF14546" i="16"/>
  <c r="AF14547" i="16"/>
  <c r="AF14548" i="16"/>
  <c r="AF14549" i="16"/>
  <c r="AF14550" i="16"/>
  <c r="AF14551" i="16"/>
  <c r="AF14552" i="16"/>
  <c r="AF14553" i="16"/>
  <c r="AF14554" i="16"/>
  <c r="AF14555" i="16"/>
  <c r="AF14556" i="16"/>
  <c r="AF14557" i="16"/>
  <c r="AF14558" i="16"/>
  <c r="AF14559" i="16"/>
  <c r="AF14560" i="16"/>
  <c r="AF14561" i="16"/>
  <c r="AF14562" i="16"/>
  <c r="AF14563" i="16"/>
  <c r="AF14564" i="16"/>
  <c r="AF14565" i="16"/>
  <c r="AF14566" i="16"/>
  <c r="AF14567" i="16"/>
  <c r="AF14568" i="16"/>
  <c r="AF14569" i="16"/>
  <c r="AF14570" i="16"/>
  <c r="AF14571" i="16"/>
  <c r="AF14572" i="16"/>
  <c r="AF14573" i="16"/>
  <c r="AF14574" i="16"/>
  <c r="AF14575" i="16"/>
  <c r="AF14576" i="16"/>
  <c r="AF14577" i="16"/>
  <c r="AF14578" i="16"/>
  <c r="AF14579" i="16"/>
  <c r="AF14580" i="16"/>
  <c r="AF14581" i="16"/>
  <c r="AF14582" i="16"/>
  <c r="AF14583" i="16"/>
  <c r="AF14584" i="16"/>
  <c r="AF14585" i="16"/>
  <c r="AF14586" i="16"/>
  <c r="AF14587" i="16"/>
  <c r="AF14588" i="16"/>
  <c r="AF14589" i="16"/>
  <c r="AF14590" i="16"/>
  <c r="AF14591" i="16"/>
  <c r="AF14592" i="16"/>
  <c r="AF14593" i="16"/>
  <c r="AF14594" i="16"/>
  <c r="AF14595" i="16"/>
  <c r="AF14596" i="16"/>
  <c r="AF14597" i="16"/>
  <c r="AF14598" i="16"/>
  <c r="AF14599" i="16"/>
  <c r="AF14600" i="16"/>
  <c r="AF14601" i="16"/>
  <c r="AF14602" i="16"/>
  <c r="AF14603" i="16"/>
  <c r="AF14604" i="16"/>
  <c r="AF14605" i="16"/>
  <c r="AF14606" i="16"/>
  <c r="AF14607" i="16"/>
  <c r="AF14608" i="16"/>
  <c r="AF14609" i="16"/>
  <c r="AF14610" i="16"/>
  <c r="AF14611" i="16"/>
  <c r="AF14612" i="16"/>
  <c r="AF14613" i="16"/>
  <c r="AF14614" i="16"/>
  <c r="AF14615" i="16"/>
  <c r="AF14616" i="16"/>
  <c r="AF14617" i="16"/>
  <c r="AF14618" i="16"/>
  <c r="AF14619" i="16"/>
  <c r="AF14620" i="16"/>
  <c r="AF14621" i="16"/>
  <c r="AF14622" i="16"/>
  <c r="AF14623" i="16"/>
  <c r="AF14624" i="16"/>
  <c r="AF14625" i="16"/>
  <c r="AF14626" i="16"/>
  <c r="AF14627" i="16"/>
  <c r="AF14628" i="16"/>
  <c r="AF14629" i="16"/>
  <c r="AF14630" i="16"/>
  <c r="AF14631" i="16"/>
  <c r="AF14632" i="16"/>
  <c r="AF14633" i="16"/>
  <c r="AF14634" i="16"/>
  <c r="AF14635" i="16"/>
  <c r="AF14636" i="16"/>
  <c r="AF14637" i="16"/>
  <c r="AF14638" i="16"/>
  <c r="AF14639" i="16"/>
  <c r="AF14640" i="16"/>
  <c r="AF14641" i="16"/>
  <c r="AF14642" i="16"/>
  <c r="AF14643" i="16"/>
  <c r="AF14644" i="16"/>
  <c r="AF14645" i="16"/>
  <c r="AF14646" i="16"/>
  <c r="AF14647" i="16"/>
  <c r="AF14648" i="16"/>
  <c r="AF14649" i="16"/>
  <c r="AF14650" i="16"/>
  <c r="AF14651" i="16"/>
  <c r="AF14652" i="16"/>
  <c r="AF14653" i="16"/>
  <c r="AF14654" i="16"/>
  <c r="AF14655" i="16"/>
  <c r="AF14656" i="16"/>
  <c r="AF14657" i="16"/>
  <c r="AF14658" i="16"/>
  <c r="AF14659" i="16"/>
  <c r="AF14660" i="16"/>
  <c r="AF14661" i="16"/>
  <c r="AF14662" i="16"/>
  <c r="AF14663" i="16"/>
  <c r="AF14664" i="16"/>
  <c r="AF14665" i="16"/>
  <c r="AF14666" i="16"/>
  <c r="AF14667" i="16"/>
  <c r="AF14668" i="16"/>
  <c r="AF14669" i="16"/>
  <c r="AF14670" i="16"/>
  <c r="AF14671" i="16"/>
  <c r="AF14672" i="16"/>
  <c r="AF14673" i="16"/>
  <c r="AF14674" i="16"/>
  <c r="AF14675" i="16"/>
  <c r="AF14676" i="16"/>
  <c r="AF14677" i="16"/>
  <c r="AF14678" i="16"/>
  <c r="AF14679" i="16"/>
  <c r="AF14680" i="16"/>
  <c r="AF14681" i="16"/>
  <c r="AF14682" i="16"/>
  <c r="AF14683" i="16"/>
  <c r="AF14684" i="16"/>
  <c r="AF14685" i="16"/>
  <c r="AF14686" i="16"/>
  <c r="AF14687" i="16"/>
  <c r="AF14688" i="16"/>
  <c r="AF14689" i="16"/>
  <c r="AF14690" i="16"/>
  <c r="AF14691" i="16"/>
  <c r="AF14692" i="16"/>
  <c r="AF14693" i="16"/>
  <c r="AF14694" i="16"/>
  <c r="AF14695" i="16"/>
  <c r="AF14696" i="16"/>
  <c r="AF14697" i="16"/>
  <c r="AF14698" i="16"/>
  <c r="AF14699" i="16"/>
  <c r="AF14700" i="16"/>
  <c r="AF14701" i="16"/>
  <c r="AF14702" i="16"/>
  <c r="AF14703" i="16"/>
  <c r="AF14704" i="16"/>
  <c r="AF14705" i="16"/>
  <c r="AF14706" i="16"/>
  <c r="AF14707" i="16"/>
  <c r="AF14708" i="16"/>
  <c r="AF14709" i="16"/>
  <c r="AF14710" i="16"/>
  <c r="AF14711" i="16"/>
  <c r="AF14712" i="16"/>
  <c r="AF14713" i="16"/>
  <c r="AF14714" i="16"/>
  <c r="AF14715" i="16"/>
  <c r="AF14716" i="16"/>
  <c r="AF14717" i="16"/>
  <c r="AF14718" i="16"/>
  <c r="AF14719" i="16"/>
  <c r="AF14720" i="16"/>
  <c r="AF14721" i="16"/>
  <c r="AF14722" i="16"/>
  <c r="AF14723" i="16"/>
  <c r="AF14724" i="16"/>
  <c r="AF14725" i="16"/>
  <c r="AF14726" i="16"/>
  <c r="AF14727" i="16"/>
  <c r="AF14728" i="16"/>
  <c r="AF14729" i="16"/>
  <c r="AF14730" i="16"/>
  <c r="AF14731" i="16"/>
  <c r="AF14732" i="16"/>
  <c r="AF14733" i="16"/>
  <c r="AF14734" i="16"/>
  <c r="AF14735" i="16"/>
  <c r="AF14736" i="16"/>
  <c r="AF14737" i="16"/>
  <c r="AF14738" i="16"/>
  <c r="AF14739" i="16"/>
  <c r="AF14740" i="16"/>
  <c r="AF14741" i="16"/>
  <c r="AF14742" i="16"/>
  <c r="AF14743" i="16"/>
  <c r="AF14744" i="16"/>
  <c r="AF14745" i="16"/>
  <c r="AF14746" i="16"/>
  <c r="AF14747" i="16"/>
  <c r="AF14748" i="16"/>
  <c r="AF14749" i="16"/>
  <c r="AF14750" i="16"/>
  <c r="AF14751" i="16"/>
  <c r="AF14752" i="16"/>
  <c r="AF14753" i="16"/>
  <c r="AF14754" i="16"/>
  <c r="AF14755" i="16"/>
  <c r="AF14756" i="16"/>
  <c r="AF14757" i="16"/>
  <c r="AF14758" i="16"/>
  <c r="AF14759" i="16"/>
  <c r="AF14760" i="16"/>
  <c r="AF14761" i="16"/>
  <c r="AF14762" i="16"/>
  <c r="AF14763" i="16"/>
  <c r="AF14764" i="16"/>
  <c r="AF14765" i="16"/>
  <c r="AF14766" i="16"/>
  <c r="AF14767" i="16"/>
  <c r="AF14768" i="16"/>
  <c r="AF14769" i="16"/>
  <c r="AF14770" i="16"/>
  <c r="AF14771" i="16"/>
  <c r="AF14772" i="16"/>
  <c r="AF14773" i="16"/>
  <c r="AF14774" i="16"/>
  <c r="AF14775" i="16"/>
  <c r="AF14776" i="16"/>
  <c r="AF14777" i="16"/>
  <c r="AF14778" i="16"/>
  <c r="AF14779" i="16"/>
  <c r="AF14780" i="16"/>
  <c r="AF14781" i="16"/>
  <c r="AF14782" i="16"/>
  <c r="AF14783" i="16"/>
  <c r="AF14784" i="16"/>
  <c r="AF14785" i="16"/>
  <c r="AF14786" i="16"/>
  <c r="AF14787" i="16"/>
  <c r="AF14788" i="16"/>
  <c r="AF14789" i="16"/>
  <c r="AF14790" i="16"/>
  <c r="AF14791" i="16"/>
  <c r="AF14792" i="16"/>
  <c r="AF14793" i="16"/>
  <c r="AF14794" i="16"/>
  <c r="AF14795" i="16"/>
  <c r="AF14796" i="16"/>
  <c r="AF14797" i="16"/>
  <c r="AF14798" i="16"/>
  <c r="AF14799" i="16"/>
  <c r="AF14800" i="16"/>
  <c r="AF14801" i="16"/>
  <c r="AF14802" i="16"/>
  <c r="AF14803" i="16"/>
  <c r="AF14804" i="16"/>
  <c r="AF14805" i="16"/>
  <c r="AF14806" i="16"/>
  <c r="AF14807" i="16"/>
  <c r="AF14808" i="16"/>
  <c r="AF14809" i="16"/>
  <c r="AF14810" i="16"/>
  <c r="AF14811" i="16"/>
  <c r="AF14812" i="16"/>
  <c r="AF14813" i="16"/>
  <c r="AF14814" i="16"/>
  <c r="AF14815" i="16"/>
  <c r="AF14816" i="16"/>
  <c r="AF14817" i="16"/>
  <c r="AF14818" i="16"/>
  <c r="AF14819" i="16"/>
  <c r="AF14820" i="16"/>
  <c r="AF14821" i="16"/>
  <c r="AF14822" i="16"/>
  <c r="AF14823" i="16"/>
  <c r="AF14824" i="16"/>
  <c r="AF14825" i="16"/>
  <c r="AF14826" i="16"/>
  <c r="AF14827" i="16"/>
  <c r="AF14828" i="16"/>
  <c r="AF14829" i="16"/>
  <c r="AF14830" i="16"/>
  <c r="AF14831" i="16"/>
  <c r="AF14832" i="16"/>
  <c r="AF14833" i="16"/>
  <c r="AF14834" i="16"/>
  <c r="AF14835" i="16"/>
  <c r="AF14836" i="16"/>
  <c r="AF14837" i="16"/>
  <c r="AF14838" i="16"/>
  <c r="AF14839" i="16"/>
  <c r="AF14840" i="16"/>
  <c r="AF14841" i="16"/>
  <c r="AF14842" i="16"/>
  <c r="AF14843" i="16"/>
  <c r="AF14844" i="16"/>
  <c r="AF14845" i="16"/>
  <c r="AF14846" i="16"/>
  <c r="AF14847" i="16"/>
  <c r="AF14848" i="16"/>
  <c r="AF14849" i="16"/>
  <c r="AF14850" i="16"/>
  <c r="AF14851" i="16"/>
  <c r="AF14852" i="16"/>
  <c r="AF14853" i="16"/>
  <c r="AF14854" i="16"/>
  <c r="AF14855" i="16"/>
  <c r="AF14856" i="16"/>
  <c r="AF14857" i="16"/>
  <c r="AF14858" i="16"/>
  <c r="AF14859" i="16"/>
  <c r="AF14860" i="16"/>
  <c r="AF14861" i="16"/>
  <c r="AF14862" i="16"/>
  <c r="AF14863" i="16"/>
  <c r="AF14864" i="16"/>
  <c r="AF14865" i="16"/>
  <c r="AF14866" i="16"/>
  <c r="AF14867" i="16"/>
  <c r="AF14868" i="16"/>
  <c r="AF14869" i="16"/>
  <c r="AF14870" i="16"/>
  <c r="AF14871" i="16"/>
  <c r="AF14872" i="16"/>
  <c r="AF14873" i="16"/>
  <c r="AF14874" i="16"/>
  <c r="AF14875" i="16"/>
  <c r="AF14876" i="16"/>
  <c r="AF14877" i="16"/>
  <c r="AF14878" i="16"/>
  <c r="AF14879" i="16"/>
  <c r="AF14880" i="16"/>
  <c r="AF14881" i="16"/>
  <c r="AF14882" i="16"/>
  <c r="AF14883" i="16"/>
  <c r="AF14884" i="16"/>
  <c r="AF14885" i="16"/>
  <c r="AF14886" i="16"/>
  <c r="AF14887" i="16"/>
  <c r="AF14888" i="16"/>
  <c r="AF14889" i="16"/>
  <c r="AF14890" i="16"/>
  <c r="AF14891" i="16"/>
  <c r="AF14892" i="16"/>
  <c r="AF14893" i="16"/>
  <c r="AF14894" i="16"/>
  <c r="AF14895" i="16"/>
  <c r="AF14896" i="16"/>
  <c r="AF14897" i="16"/>
  <c r="AF14898" i="16"/>
  <c r="AF14899" i="16"/>
  <c r="AF14900" i="16"/>
  <c r="AF14901" i="16"/>
  <c r="AF14902" i="16"/>
  <c r="AF14903" i="16"/>
  <c r="AF14904" i="16"/>
  <c r="AF14905" i="16"/>
  <c r="AF14906" i="16"/>
  <c r="AF14907" i="16"/>
  <c r="AF14908" i="16"/>
  <c r="AF14909" i="16"/>
  <c r="AF14910" i="16"/>
  <c r="AF14911" i="16"/>
  <c r="AF14912" i="16"/>
  <c r="AF14913" i="16"/>
  <c r="AF14914" i="16"/>
  <c r="AF14915" i="16"/>
  <c r="AF14916" i="16"/>
  <c r="AF14917" i="16"/>
  <c r="AF14918" i="16"/>
  <c r="AF14919" i="16"/>
  <c r="AF14920" i="16"/>
  <c r="AF14921" i="16"/>
  <c r="AF14922" i="16"/>
  <c r="AF14923" i="16"/>
  <c r="AF14924" i="16"/>
  <c r="AF14925" i="16"/>
  <c r="AF14926" i="16"/>
  <c r="AF14927" i="16"/>
  <c r="AF14928" i="16"/>
  <c r="AF14929" i="16"/>
  <c r="AF14930" i="16"/>
  <c r="AF14931" i="16"/>
  <c r="AF14932" i="16"/>
  <c r="AF14933" i="16"/>
  <c r="AF14934" i="16"/>
  <c r="AF14935" i="16"/>
  <c r="AF14936" i="16"/>
  <c r="AF14937" i="16"/>
  <c r="AF14938" i="16"/>
  <c r="AF14939" i="16"/>
  <c r="AF14940" i="16"/>
  <c r="AF14941" i="16"/>
  <c r="AF14942" i="16"/>
  <c r="AF14943" i="16"/>
  <c r="AF14944" i="16"/>
  <c r="AF14945" i="16"/>
  <c r="AF14946" i="16"/>
  <c r="AF14947" i="16"/>
  <c r="AF14948" i="16"/>
  <c r="AF14949" i="16"/>
  <c r="AF14950" i="16"/>
  <c r="AF14951" i="16"/>
  <c r="AF14952" i="16"/>
  <c r="AF14953" i="16"/>
  <c r="AF14954" i="16"/>
  <c r="AF14955" i="16"/>
  <c r="AF14956" i="16"/>
  <c r="AF14957" i="16"/>
  <c r="AF14958" i="16"/>
  <c r="AF14959" i="16"/>
  <c r="AF14960" i="16"/>
  <c r="AF14961" i="16"/>
  <c r="AF14962" i="16"/>
  <c r="AF14963" i="16"/>
  <c r="AF14964" i="16"/>
  <c r="AF14965" i="16"/>
  <c r="AF14966" i="16"/>
  <c r="AF14967" i="16"/>
  <c r="AF14968" i="16"/>
  <c r="AF14969" i="16"/>
  <c r="AF14970" i="16"/>
  <c r="AF14971" i="16"/>
  <c r="AF14972" i="16"/>
  <c r="AF14973" i="16"/>
  <c r="AF14974" i="16"/>
  <c r="AF14975" i="16"/>
  <c r="AF14976" i="16"/>
  <c r="AF14977" i="16"/>
  <c r="AF14978" i="16"/>
  <c r="AF14979" i="16"/>
  <c r="AF14980" i="16"/>
  <c r="AF14981" i="16"/>
  <c r="AF14982" i="16"/>
  <c r="AF14983" i="16"/>
  <c r="AF14984" i="16"/>
  <c r="AF14985" i="16"/>
  <c r="AF14986" i="16"/>
  <c r="AF14987" i="16"/>
  <c r="AF14988" i="16"/>
  <c r="AF14989" i="16"/>
  <c r="AF14990" i="16"/>
  <c r="AF14991" i="16"/>
  <c r="AF14992" i="16"/>
  <c r="AF14993" i="16"/>
  <c r="AF14994" i="16"/>
  <c r="AF14995" i="16"/>
  <c r="AF14996" i="16"/>
  <c r="AF14997" i="16"/>
  <c r="AF14998" i="16"/>
  <c r="AF14999" i="16"/>
  <c r="AF15000" i="16"/>
  <c r="AF15001" i="16"/>
  <c r="AF15002" i="16"/>
  <c r="AF15003" i="16"/>
  <c r="AF15004" i="16"/>
  <c r="AF15005" i="16"/>
  <c r="AF15006" i="16"/>
  <c r="AF15007" i="16"/>
  <c r="AF15008" i="16"/>
  <c r="AF15009" i="16"/>
  <c r="AF15010" i="16"/>
  <c r="AF15011" i="16"/>
  <c r="AF15012" i="16"/>
  <c r="AF15013" i="16"/>
  <c r="AF15014" i="16"/>
  <c r="AF15015" i="16"/>
  <c r="AF15016" i="16"/>
  <c r="AF15017" i="16"/>
  <c r="AF15018" i="16"/>
  <c r="AF15019" i="16"/>
  <c r="AF15020" i="16"/>
  <c r="AF15021" i="16"/>
  <c r="AF15022" i="16"/>
  <c r="AF15023" i="16"/>
  <c r="AF15024" i="16"/>
  <c r="AF15025" i="16"/>
  <c r="AF15026" i="16"/>
  <c r="AF15027" i="16"/>
  <c r="AF15028" i="16"/>
  <c r="AF15029" i="16"/>
  <c r="AF15030" i="16"/>
  <c r="AF15031" i="16"/>
  <c r="AF15032" i="16"/>
  <c r="AF15033" i="16"/>
  <c r="AF15034" i="16"/>
  <c r="AF15035" i="16"/>
  <c r="AF15036" i="16"/>
  <c r="AF15037" i="16"/>
  <c r="AF15038" i="16"/>
  <c r="AF15039" i="16"/>
  <c r="AF15040" i="16"/>
  <c r="AF15041" i="16"/>
  <c r="AF15042" i="16"/>
  <c r="AF15043" i="16"/>
  <c r="AF15044" i="16"/>
  <c r="AF15045" i="16"/>
  <c r="AF15046" i="16"/>
  <c r="AF15047" i="16"/>
  <c r="AF15048" i="16"/>
  <c r="AF15049" i="16"/>
  <c r="AF15050" i="16"/>
  <c r="AF15051" i="16"/>
  <c r="AF15052" i="16"/>
  <c r="AF15053" i="16"/>
  <c r="AF15054" i="16"/>
  <c r="AF15055" i="16"/>
  <c r="AF15056" i="16"/>
  <c r="AF15057" i="16"/>
  <c r="AF15058" i="16"/>
  <c r="AF15059" i="16"/>
  <c r="AF15060" i="16"/>
  <c r="AF15061" i="16"/>
  <c r="AF15062" i="16"/>
  <c r="AF15063" i="16"/>
  <c r="AF15064" i="16"/>
  <c r="AF15065" i="16"/>
  <c r="AF15066" i="16"/>
  <c r="AF15067" i="16"/>
  <c r="AF15068" i="16"/>
  <c r="AF15069" i="16"/>
  <c r="AF15070" i="16"/>
  <c r="AF15071" i="16"/>
  <c r="AF15072" i="16"/>
  <c r="AF15073" i="16"/>
  <c r="AF15074" i="16"/>
  <c r="AF15075" i="16"/>
  <c r="AF15076" i="16"/>
  <c r="AF15077" i="16"/>
  <c r="AF15078" i="16"/>
  <c r="AF15079" i="16"/>
  <c r="AF15080" i="16"/>
  <c r="AF15081" i="16"/>
  <c r="AF15082" i="16"/>
  <c r="AF15083" i="16"/>
  <c r="AF15084" i="16"/>
  <c r="AF15085" i="16"/>
  <c r="AF15086" i="16"/>
  <c r="AF15087" i="16"/>
  <c r="AF15088" i="16"/>
  <c r="AF15089" i="16"/>
  <c r="AF15090" i="16"/>
  <c r="AF15091" i="16"/>
  <c r="AF15092" i="16"/>
  <c r="AF15093" i="16"/>
  <c r="AF15094" i="16"/>
  <c r="AF15095" i="16"/>
  <c r="AF15096" i="16"/>
  <c r="AF15097" i="16"/>
  <c r="AF15098" i="16"/>
  <c r="AF15099" i="16"/>
  <c r="AF15100" i="16"/>
  <c r="AF15101" i="16"/>
  <c r="AF15102" i="16"/>
  <c r="AF15103" i="16"/>
  <c r="AF15104" i="16"/>
  <c r="AF15105" i="16"/>
  <c r="AF15106" i="16"/>
  <c r="AF15107" i="16"/>
  <c r="AF15108" i="16"/>
  <c r="AF15109" i="16"/>
  <c r="AF15110" i="16"/>
  <c r="AF15111" i="16"/>
  <c r="AF15112" i="16"/>
  <c r="AF15113" i="16"/>
  <c r="AF15114" i="16"/>
  <c r="AF15115" i="16"/>
  <c r="AF15116" i="16"/>
  <c r="AF15117" i="16"/>
  <c r="AF15118" i="16"/>
  <c r="AF15119" i="16"/>
  <c r="AF15120" i="16"/>
  <c r="AF15121" i="16"/>
  <c r="AF15122" i="16"/>
  <c r="AF15123" i="16"/>
  <c r="AF15124" i="16"/>
  <c r="AF15125" i="16"/>
  <c r="AF15126" i="16"/>
  <c r="AF15127" i="16"/>
  <c r="AF15128" i="16"/>
  <c r="AF15129" i="16"/>
  <c r="AF15130" i="16"/>
  <c r="AF15131" i="16"/>
  <c r="AF15132" i="16"/>
  <c r="AF15133" i="16"/>
  <c r="AF15134" i="16"/>
  <c r="AF15135" i="16"/>
  <c r="AF15136" i="16"/>
  <c r="AF15137" i="16"/>
  <c r="AF15138" i="16"/>
  <c r="AF15139" i="16"/>
  <c r="AF15140" i="16"/>
  <c r="AF15141" i="16"/>
  <c r="AF15142" i="16"/>
  <c r="AF15143" i="16"/>
  <c r="AF15144" i="16"/>
  <c r="AF15145" i="16"/>
  <c r="AF15146" i="16"/>
  <c r="AF15147" i="16"/>
  <c r="AF15148" i="16"/>
  <c r="AF15149" i="16"/>
  <c r="AF15150" i="16"/>
  <c r="AF15151" i="16"/>
  <c r="AF15152" i="16"/>
  <c r="AF15153" i="16"/>
  <c r="AF15154" i="16"/>
  <c r="AF15155" i="16"/>
  <c r="AF15156" i="16"/>
  <c r="AF15157" i="16"/>
  <c r="AF15158" i="16"/>
  <c r="AF15159" i="16"/>
  <c r="AF15160" i="16"/>
  <c r="AF15161" i="16"/>
  <c r="AF15162" i="16"/>
  <c r="AF15163" i="16"/>
  <c r="AF15164" i="16"/>
  <c r="AF15165" i="16"/>
  <c r="AF15166" i="16"/>
  <c r="AF15167" i="16"/>
  <c r="AF15168" i="16"/>
  <c r="AF15169" i="16"/>
  <c r="AF15170" i="16"/>
  <c r="AF15171" i="16"/>
  <c r="AF15172" i="16"/>
  <c r="AF15173" i="16"/>
  <c r="AF15174" i="16"/>
  <c r="AF15175" i="16"/>
  <c r="AF15176" i="16"/>
  <c r="AF15177" i="16"/>
  <c r="AF15178" i="16"/>
  <c r="AF15179" i="16"/>
  <c r="AF15180" i="16"/>
  <c r="AF15181" i="16"/>
  <c r="AF15182" i="16"/>
  <c r="AF15183" i="16"/>
  <c r="AF15184" i="16"/>
  <c r="AF15185" i="16"/>
  <c r="AF15186" i="16"/>
  <c r="AF15187" i="16"/>
  <c r="AF15188" i="16"/>
  <c r="AF15189" i="16"/>
  <c r="AF15190" i="16"/>
  <c r="AF15191" i="16"/>
  <c r="AF15192" i="16"/>
  <c r="AF15193" i="16"/>
  <c r="AF15194" i="16"/>
  <c r="AF15195" i="16"/>
  <c r="AF15196" i="16"/>
  <c r="AF15197" i="16"/>
  <c r="AF15198" i="16"/>
  <c r="AF15199" i="16"/>
  <c r="AF15200" i="16"/>
  <c r="AF15201" i="16"/>
  <c r="AF15202" i="16"/>
  <c r="AF15203" i="16"/>
  <c r="AF15204" i="16"/>
  <c r="AF15205" i="16"/>
  <c r="AF15206" i="16"/>
  <c r="AF15207" i="16"/>
  <c r="AF15208" i="16"/>
  <c r="AF15209" i="16"/>
  <c r="AF15210" i="16"/>
  <c r="AF15211" i="16"/>
  <c r="AF15212" i="16"/>
  <c r="AF15213" i="16"/>
  <c r="AF15214" i="16"/>
  <c r="AF15215" i="16"/>
  <c r="AF15216" i="16"/>
  <c r="AF15217" i="16"/>
  <c r="AF15218" i="16"/>
  <c r="AF15219" i="16"/>
  <c r="AF15220" i="16"/>
  <c r="AF15221" i="16"/>
  <c r="AF15222" i="16"/>
  <c r="AF15223" i="16"/>
  <c r="AF15224" i="16"/>
  <c r="AF15225" i="16"/>
  <c r="AF15226" i="16"/>
  <c r="AF15227" i="16"/>
  <c r="AF15228" i="16"/>
  <c r="AF15229" i="16"/>
  <c r="AF15230" i="16"/>
  <c r="AF15231" i="16"/>
  <c r="AF15232" i="16"/>
  <c r="AF15233" i="16"/>
  <c r="AF15234" i="16"/>
  <c r="AF15235" i="16"/>
  <c r="AF15236" i="16"/>
  <c r="AF15237" i="16"/>
  <c r="AF15238" i="16"/>
  <c r="AF15239" i="16"/>
  <c r="AF15240" i="16"/>
  <c r="AF15241" i="16"/>
  <c r="AF15242" i="16"/>
  <c r="AF15243" i="16"/>
  <c r="AF15244" i="16"/>
  <c r="AF15245" i="16"/>
  <c r="AF15246" i="16"/>
  <c r="AF15247" i="16"/>
  <c r="AF15248" i="16"/>
  <c r="AF15249" i="16"/>
  <c r="AF15250" i="16"/>
  <c r="AF15251" i="16"/>
  <c r="AF15252" i="16"/>
  <c r="AF15253" i="16"/>
  <c r="AF15254" i="16"/>
  <c r="AF15255" i="16"/>
  <c r="AF15256" i="16"/>
  <c r="AF15257" i="16"/>
  <c r="AF15258" i="16"/>
  <c r="AF15259" i="16"/>
  <c r="AF15260" i="16"/>
  <c r="AF15261" i="16"/>
  <c r="AF15262" i="16"/>
  <c r="AF15263" i="16"/>
  <c r="AF15264" i="16"/>
  <c r="AF15265" i="16"/>
  <c r="AF15266" i="16"/>
  <c r="AF15267" i="16"/>
  <c r="AF15268" i="16"/>
  <c r="AF15269" i="16"/>
  <c r="AF15270" i="16"/>
  <c r="AF15271" i="16"/>
  <c r="AF15272" i="16"/>
  <c r="AF15273" i="16"/>
  <c r="AF15274" i="16"/>
  <c r="AF15275" i="16"/>
  <c r="AF15276" i="16"/>
  <c r="AF15277" i="16"/>
  <c r="AF15278" i="16"/>
  <c r="AF15279" i="16"/>
  <c r="AF15280" i="16"/>
  <c r="AF15281" i="16"/>
  <c r="AF15282" i="16"/>
  <c r="AF15283" i="16"/>
  <c r="AF15284" i="16"/>
  <c r="AF15285" i="16"/>
  <c r="AF15286" i="16"/>
  <c r="AF15287" i="16"/>
  <c r="AF15288" i="16"/>
  <c r="AF15289" i="16"/>
  <c r="AF15290" i="16"/>
  <c r="AF15291" i="16"/>
  <c r="AF15292" i="16"/>
  <c r="AF15293" i="16"/>
  <c r="AF15294" i="16"/>
  <c r="AF15295" i="16"/>
  <c r="AF15296" i="16"/>
  <c r="AF15297" i="16"/>
  <c r="AF15298" i="16"/>
  <c r="AF15299" i="16"/>
  <c r="AF15300" i="16"/>
  <c r="AF15301" i="16"/>
  <c r="AF15302" i="16"/>
  <c r="AF15303" i="16"/>
  <c r="AF15304" i="16"/>
  <c r="AF15305" i="16"/>
  <c r="AF15306" i="16"/>
  <c r="AF15307" i="16"/>
  <c r="AF15308" i="16"/>
  <c r="AF15309" i="16"/>
  <c r="AF15310" i="16"/>
  <c r="AF15311" i="16"/>
  <c r="AF15312" i="16"/>
  <c r="AF15313" i="16"/>
  <c r="AF15314" i="16"/>
  <c r="AF15315" i="16"/>
  <c r="AF15316" i="16"/>
  <c r="AF15317" i="16"/>
  <c r="AF15318" i="16"/>
  <c r="AF15319" i="16"/>
  <c r="AF15320" i="16"/>
  <c r="AF15321" i="16"/>
  <c r="AF15322" i="16"/>
  <c r="AF15323" i="16"/>
  <c r="AF15324" i="16"/>
  <c r="AF15325" i="16"/>
  <c r="AF15326" i="16"/>
  <c r="AF15327" i="16"/>
  <c r="AF15328" i="16"/>
  <c r="AF15329" i="16"/>
  <c r="AF15330" i="16"/>
  <c r="AF15331" i="16"/>
  <c r="AF15332" i="16"/>
  <c r="AF15333" i="16"/>
  <c r="AF15334" i="16"/>
  <c r="AF15335" i="16"/>
  <c r="AF15336" i="16"/>
  <c r="AF15337" i="16"/>
  <c r="AF15338" i="16"/>
  <c r="AF15339" i="16"/>
  <c r="AF15340" i="16"/>
  <c r="AF15341" i="16"/>
  <c r="AF15342" i="16"/>
  <c r="AF15343" i="16"/>
  <c r="AF15344" i="16"/>
  <c r="AF15345" i="16"/>
  <c r="AF15346" i="16"/>
  <c r="AF15347" i="16"/>
  <c r="AF15348" i="16"/>
  <c r="AF15349" i="16"/>
  <c r="AF15350" i="16"/>
  <c r="AF15351" i="16"/>
  <c r="AF15352" i="16"/>
  <c r="AF15353" i="16"/>
  <c r="AF15354" i="16"/>
  <c r="AF15355" i="16"/>
  <c r="AF15356" i="16"/>
  <c r="AF15357" i="16"/>
  <c r="AF15358" i="16"/>
  <c r="AF15359" i="16"/>
  <c r="AF15360" i="16"/>
  <c r="AF15361" i="16"/>
  <c r="AF15362" i="16"/>
  <c r="AF15363" i="16"/>
  <c r="AF15364" i="16"/>
  <c r="AF15365" i="16"/>
  <c r="AF15366" i="16"/>
  <c r="AF15367" i="16"/>
  <c r="AF15368" i="16"/>
  <c r="AF15369" i="16"/>
  <c r="AF15370" i="16"/>
  <c r="AF15371" i="16"/>
  <c r="AF15372" i="16"/>
  <c r="AF15373" i="16"/>
  <c r="AF15374" i="16"/>
  <c r="AF15375" i="16"/>
  <c r="AF15376" i="16"/>
  <c r="AF15377" i="16"/>
  <c r="AF15378" i="16"/>
  <c r="AF15379" i="16"/>
  <c r="AF15380" i="16"/>
  <c r="AF15381" i="16"/>
  <c r="AF15382" i="16"/>
  <c r="AF15383" i="16"/>
  <c r="AF15384" i="16"/>
  <c r="AF15385" i="16"/>
  <c r="AF15386" i="16"/>
  <c r="AF15387" i="16"/>
  <c r="AF15388" i="16"/>
  <c r="AF15389" i="16"/>
  <c r="AF15390" i="16"/>
  <c r="AF15391" i="16"/>
  <c r="AF15392" i="16"/>
  <c r="AF15393" i="16"/>
  <c r="AF15394" i="16"/>
  <c r="AF15395" i="16"/>
  <c r="AF15396" i="16"/>
  <c r="AF15397" i="16"/>
  <c r="AF15398" i="16"/>
  <c r="AF15399" i="16"/>
  <c r="AF15400" i="16"/>
  <c r="AF15401" i="16"/>
  <c r="AF15402" i="16"/>
  <c r="AF15403" i="16"/>
  <c r="AF15404" i="16"/>
  <c r="AF15405" i="16"/>
  <c r="AF15406" i="16"/>
  <c r="AF15407" i="16"/>
  <c r="AF15408" i="16"/>
  <c r="AF15409" i="16"/>
  <c r="AF15410" i="16"/>
  <c r="AF15411" i="16"/>
  <c r="AF15412" i="16"/>
  <c r="AF15413" i="16"/>
  <c r="AF15414" i="16"/>
  <c r="AF15415" i="16"/>
  <c r="AF15416" i="16"/>
  <c r="AF15417" i="16"/>
  <c r="AF15418" i="16"/>
  <c r="AF15419" i="16"/>
  <c r="AF15420" i="16"/>
  <c r="AF15421" i="16"/>
  <c r="AF15422" i="16"/>
  <c r="AF15423" i="16"/>
  <c r="AF15424" i="16"/>
  <c r="AF15425" i="16"/>
  <c r="AF15426" i="16"/>
  <c r="AF15427" i="16"/>
  <c r="AF15428" i="16"/>
  <c r="AF15429" i="16"/>
  <c r="AF15430" i="16"/>
  <c r="AF15431" i="16"/>
  <c r="AF15432" i="16"/>
  <c r="AF15433" i="16"/>
  <c r="AF15434" i="16"/>
  <c r="AF15435" i="16"/>
  <c r="AF15436" i="16"/>
  <c r="AF15437" i="16"/>
  <c r="AF15438" i="16"/>
  <c r="AF15439" i="16"/>
  <c r="AF15440" i="16"/>
  <c r="AF15441" i="16"/>
  <c r="AF15442" i="16"/>
  <c r="AF15443" i="16"/>
  <c r="AF15444" i="16"/>
  <c r="AF15445" i="16"/>
  <c r="AF15446" i="16"/>
  <c r="AF15447" i="16"/>
  <c r="AF15448" i="16"/>
  <c r="AF15449" i="16"/>
  <c r="AF15450" i="16"/>
  <c r="AF15451" i="16"/>
  <c r="AF15452" i="16"/>
  <c r="AF15453" i="16"/>
  <c r="AF15454" i="16"/>
  <c r="AF15455" i="16"/>
  <c r="AF15456" i="16"/>
  <c r="AF15457" i="16"/>
  <c r="AF15458" i="16"/>
  <c r="AF15459" i="16"/>
  <c r="AF15460" i="16"/>
  <c r="AF15461" i="16"/>
  <c r="AF15462" i="16"/>
  <c r="AF15463" i="16"/>
  <c r="AF15464" i="16"/>
  <c r="AF15465" i="16"/>
  <c r="AF15466" i="16"/>
  <c r="AF15467" i="16"/>
  <c r="AF15468" i="16"/>
  <c r="AF15469" i="16"/>
  <c r="AF15470" i="16"/>
  <c r="AF15471" i="16"/>
  <c r="AF15472" i="16"/>
  <c r="AF15473" i="16"/>
  <c r="AF15474" i="16"/>
  <c r="AF15475" i="16"/>
  <c r="AF15476" i="16"/>
  <c r="AF15477" i="16"/>
  <c r="AF15478" i="16"/>
  <c r="AF15479" i="16"/>
  <c r="AF15480" i="16"/>
  <c r="AF15481" i="16"/>
  <c r="AF15482" i="16"/>
  <c r="AF15483" i="16"/>
  <c r="AF15484" i="16"/>
  <c r="AF15485" i="16"/>
  <c r="AF15486" i="16"/>
  <c r="AF15487" i="16"/>
  <c r="AF15488" i="16"/>
  <c r="AF15489" i="16"/>
  <c r="AF15490" i="16"/>
  <c r="AF15491" i="16"/>
  <c r="AF15492" i="16"/>
  <c r="AF15493" i="16"/>
  <c r="AF15494" i="16"/>
  <c r="AF15495" i="16"/>
  <c r="AF15496" i="16"/>
  <c r="AF15497" i="16"/>
  <c r="AF15498" i="16"/>
  <c r="AF15499" i="16"/>
  <c r="AF15500" i="16"/>
  <c r="AF15501" i="16"/>
  <c r="AF15502" i="16"/>
  <c r="AF15503" i="16"/>
  <c r="AF15504" i="16"/>
  <c r="AF15505" i="16"/>
  <c r="AF15506" i="16"/>
  <c r="AF15507" i="16"/>
  <c r="AF15508" i="16"/>
  <c r="AF15509" i="16"/>
  <c r="AF15510" i="16"/>
  <c r="AF15511" i="16"/>
  <c r="AF15512" i="16"/>
  <c r="AF15513" i="16"/>
  <c r="AF15514" i="16"/>
  <c r="AF15515" i="16"/>
  <c r="AF15516" i="16"/>
  <c r="AF15517" i="16"/>
  <c r="AF15518" i="16"/>
  <c r="AF15519" i="16"/>
  <c r="AF15520" i="16"/>
  <c r="AF15521" i="16"/>
  <c r="AF15522" i="16"/>
  <c r="AF15523" i="16"/>
  <c r="AF15524" i="16"/>
  <c r="AF15525" i="16"/>
  <c r="AF15526" i="16"/>
  <c r="AF15527" i="16"/>
  <c r="AF15528" i="16"/>
  <c r="AF15529" i="16"/>
  <c r="AF15530" i="16"/>
  <c r="AF15531" i="16"/>
  <c r="AF15532" i="16"/>
  <c r="AF15533" i="16"/>
  <c r="AF15534" i="16"/>
  <c r="AF15535" i="16"/>
  <c r="AF15536" i="16"/>
  <c r="AF15537" i="16"/>
  <c r="AF15538" i="16"/>
  <c r="AF15539" i="16"/>
  <c r="AF15540" i="16"/>
  <c r="AF15541" i="16"/>
  <c r="AF15542" i="16"/>
  <c r="AF15543" i="16"/>
  <c r="AF15544" i="16"/>
  <c r="AF15545" i="16"/>
  <c r="AF15546" i="16"/>
  <c r="AF15547" i="16"/>
  <c r="AF15548" i="16"/>
  <c r="AF15549" i="16"/>
  <c r="AF15550" i="16"/>
  <c r="AF15551" i="16"/>
  <c r="AF15552" i="16"/>
  <c r="AF15553" i="16"/>
  <c r="AF15554" i="16"/>
  <c r="AF15555" i="16"/>
  <c r="AF15556" i="16"/>
  <c r="AF15557" i="16"/>
  <c r="AF15558" i="16"/>
  <c r="AF15559" i="16"/>
  <c r="AF15560" i="16"/>
  <c r="AF15561" i="16"/>
  <c r="AF15562" i="16"/>
  <c r="AF15563" i="16"/>
  <c r="AF15564" i="16"/>
  <c r="AF15565" i="16"/>
  <c r="AF15566" i="16"/>
  <c r="AF15567" i="16"/>
  <c r="AF15568" i="16"/>
  <c r="AF15569" i="16"/>
  <c r="AF15570" i="16"/>
  <c r="AF15571" i="16"/>
  <c r="AF15572" i="16"/>
  <c r="AF15573" i="16"/>
  <c r="AF15574" i="16"/>
  <c r="AF15575" i="16"/>
  <c r="AF15576" i="16"/>
  <c r="AF15577" i="16"/>
  <c r="AF15578" i="16"/>
  <c r="AF15579" i="16"/>
  <c r="AF15580" i="16"/>
  <c r="AF15581" i="16"/>
  <c r="AF15582" i="16"/>
  <c r="AF15583" i="16"/>
  <c r="AF15584" i="16"/>
  <c r="AF15585" i="16"/>
  <c r="AF15586" i="16"/>
  <c r="AF15587" i="16"/>
  <c r="AF15588" i="16"/>
  <c r="AF15589" i="16"/>
  <c r="AF15590" i="16"/>
  <c r="AF15591" i="16"/>
  <c r="AF15592" i="16"/>
  <c r="AF15593" i="16"/>
  <c r="AF15594" i="16"/>
  <c r="AF15595" i="16"/>
  <c r="AF15596" i="16"/>
  <c r="AF15597" i="16"/>
  <c r="AF15598" i="16"/>
  <c r="AF15599" i="16"/>
  <c r="AF15600" i="16"/>
  <c r="AF15601" i="16"/>
  <c r="AF15602" i="16"/>
  <c r="AF15603" i="16"/>
  <c r="AF15604" i="16"/>
  <c r="AF15605" i="16"/>
  <c r="AF15606" i="16"/>
  <c r="AF15607" i="16"/>
  <c r="AF15608" i="16"/>
  <c r="AF15609" i="16"/>
  <c r="AF15610" i="16"/>
  <c r="AF15611" i="16"/>
  <c r="AF15612" i="16"/>
  <c r="AF15613" i="16"/>
  <c r="AF15614" i="16"/>
  <c r="AF15615" i="16"/>
  <c r="AF15616" i="16"/>
  <c r="AF15617" i="16"/>
  <c r="AF15618" i="16"/>
  <c r="AF15619" i="16"/>
  <c r="AF15620" i="16"/>
  <c r="AF15621" i="16"/>
  <c r="AF15622" i="16"/>
  <c r="AF15623" i="16"/>
  <c r="AF15624" i="16"/>
  <c r="AF15625" i="16"/>
  <c r="AF15626" i="16"/>
  <c r="AF15627" i="16"/>
  <c r="AF15628" i="16"/>
  <c r="AF15629" i="16"/>
  <c r="AF15630" i="16"/>
  <c r="AF15631" i="16"/>
  <c r="AF15632" i="16"/>
  <c r="AF15633" i="16"/>
  <c r="AF15634" i="16"/>
  <c r="AF15635" i="16"/>
  <c r="AF15636" i="16"/>
  <c r="AF15637" i="16"/>
  <c r="AF15638" i="16"/>
  <c r="AF15639" i="16"/>
  <c r="AF15640" i="16"/>
  <c r="AF15641" i="16"/>
  <c r="AF15642" i="16"/>
  <c r="AF15643" i="16"/>
  <c r="AF15644" i="16"/>
  <c r="AF15645" i="16"/>
  <c r="AF15646" i="16"/>
  <c r="AF15647" i="16"/>
  <c r="AF15648" i="16"/>
  <c r="AF15649" i="16"/>
  <c r="AF15650" i="16"/>
  <c r="AF15651" i="16"/>
  <c r="AF15652" i="16"/>
  <c r="AF15653" i="16"/>
  <c r="AF15654" i="16"/>
  <c r="AF15655" i="16"/>
  <c r="AF15656" i="16"/>
  <c r="AF15657" i="16"/>
  <c r="AF15658" i="16"/>
  <c r="AF15659" i="16"/>
  <c r="AF15660" i="16"/>
  <c r="AF15661" i="16"/>
  <c r="AF15662" i="16"/>
  <c r="AF15663" i="16"/>
  <c r="AF15664" i="16"/>
  <c r="AF15665" i="16"/>
  <c r="AF15666" i="16"/>
  <c r="AF15667" i="16"/>
  <c r="AF15668" i="16"/>
  <c r="AF15669" i="16"/>
  <c r="AF15670" i="16"/>
  <c r="AF15671" i="16"/>
  <c r="AF15672" i="16"/>
  <c r="AF15673" i="16"/>
  <c r="AF15674" i="16"/>
  <c r="AF15675" i="16"/>
  <c r="AF15676" i="16"/>
  <c r="AF15677" i="16"/>
  <c r="AF15678" i="16"/>
  <c r="AF15679" i="16"/>
  <c r="AF15680" i="16"/>
  <c r="AF15681" i="16"/>
  <c r="AF15682" i="16"/>
  <c r="AF15683" i="16"/>
  <c r="AF15684" i="16"/>
  <c r="AF15685" i="16"/>
  <c r="AF15686" i="16"/>
  <c r="AF15687" i="16"/>
  <c r="AF15688" i="16"/>
  <c r="AF15689" i="16"/>
  <c r="AF15690" i="16"/>
  <c r="AF15691" i="16"/>
  <c r="AF15692" i="16"/>
  <c r="AF15693" i="16"/>
  <c r="AF15694" i="16"/>
  <c r="AF15695" i="16"/>
  <c r="AF15696" i="16"/>
  <c r="AF15697" i="16"/>
  <c r="AF15698" i="16"/>
  <c r="AF15699" i="16"/>
  <c r="AF15700" i="16"/>
  <c r="AF15701" i="16"/>
  <c r="AF15702" i="16"/>
  <c r="AF15703" i="16"/>
  <c r="AF15704" i="16"/>
  <c r="AF15705" i="16"/>
  <c r="AF15706" i="16"/>
  <c r="AF15707" i="16"/>
  <c r="AF15708" i="16"/>
  <c r="AF15709" i="16"/>
  <c r="AF15710" i="16"/>
  <c r="AF15711" i="16"/>
  <c r="AF15712" i="16"/>
  <c r="AF15713" i="16"/>
  <c r="AF15714" i="16"/>
  <c r="AF15715" i="16"/>
  <c r="AF15716" i="16"/>
  <c r="AF15717" i="16"/>
  <c r="AF15718" i="16"/>
  <c r="AF15719" i="16"/>
  <c r="AF15720" i="16"/>
  <c r="AF15721" i="16"/>
  <c r="AF15722" i="16"/>
  <c r="AF15723" i="16"/>
  <c r="AF15724" i="16"/>
  <c r="AF15725" i="16"/>
  <c r="AF15726" i="16"/>
  <c r="AF15727" i="16"/>
  <c r="AF15728" i="16"/>
  <c r="AF15729" i="16"/>
  <c r="AF15730" i="16"/>
  <c r="AF15731" i="16"/>
  <c r="AF15732" i="16"/>
  <c r="AF15733" i="16"/>
  <c r="AF15734" i="16"/>
  <c r="AF15735" i="16"/>
  <c r="AF15736" i="16"/>
  <c r="AF15737" i="16"/>
  <c r="AF15738" i="16"/>
  <c r="AF15739" i="16"/>
  <c r="AF15740" i="16"/>
  <c r="AF15741" i="16"/>
  <c r="AF15742" i="16"/>
  <c r="AF15743" i="16"/>
  <c r="AF15744" i="16"/>
  <c r="AF15745" i="16"/>
  <c r="AF15746" i="16"/>
  <c r="AF15747" i="16"/>
  <c r="AF15748" i="16"/>
  <c r="AF15749" i="16"/>
  <c r="AF15750" i="16"/>
  <c r="AF15751" i="16"/>
  <c r="AF15752" i="16"/>
  <c r="AF15753" i="16"/>
  <c r="AF15754" i="16"/>
  <c r="AF15755" i="16"/>
  <c r="AF15756" i="16"/>
  <c r="AF15757" i="16"/>
  <c r="AF15758" i="16"/>
  <c r="AF15759" i="16"/>
  <c r="AF15760" i="16"/>
  <c r="AF15761" i="16"/>
  <c r="AF15762" i="16"/>
  <c r="AF15763" i="16"/>
  <c r="AF15764" i="16"/>
  <c r="AF15765" i="16"/>
  <c r="AF15766" i="16"/>
  <c r="AF15767" i="16"/>
  <c r="AF15768" i="16"/>
  <c r="AF15769" i="16"/>
  <c r="AF15770" i="16"/>
  <c r="AF15771" i="16"/>
  <c r="AF15772" i="16"/>
  <c r="AF15773" i="16"/>
  <c r="AF15774" i="16"/>
  <c r="AF15775" i="16"/>
  <c r="AF15776" i="16"/>
  <c r="AF15777" i="16"/>
  <c r="AF15778" i="16"/>
  <c r="AF15779" i="16"/>
  <c r="AF15780" i="16"/>
  <c r="AF15781" i="16"/>
  <c r="AF15782" i="16"/>
  <c r="AF15783" i="16"/>
  <c r="AF15784" i="16"/>
  <c r="AF15785" i="16"/>
  <c r="AF15786" i="16"/>
  <c r="AF15787" i="16"/>
  <c r="AF15788" i="16"/>
  <c r="AF15789" i="16"/>
  <c r="AF15790" i="16"/>
  <c r="AF15791" i="16"/>
  <c r="AF15792" i="16"/>
  <c r="AF15793" i="16"/>
  <c r="AF15794" i="16"/>
  <c r="AF15795" i="16"/>
  <c r="AF15796" i="16"/>
  <c r="AF15797" i="16"/>
  <c r="AF15798" i="16"/>
  <c r="AF15799" i="16"/>
  <c r="AF15800" i="16"/>
  <c r="AF15801" i="16"/>
  <c r="AF15802" i="16"/>
  <c r="AF15803" i="16"/>
  <c r="AF15804" i="16"/>
  <c r="AF15805" i="16"/>
  <c r="AF15806" i="16"/>
  <c r="AF15807" i="16"/>
  <c r="AF15808" i="16"/>
  <c r="AF15809" i="16"/>
  <c r="AF15810" i="16"/>
  <c r="AF15811" i="16"/>
  <c r="AF15812" i="16"/>
  <c r="AF15813" i="16"/>
  <c r="AF15814" i="16"/>
  <c r="AF15815" i="16"/>
  <c r="AF15816" i="16"/>
  <c r="AF15817" i="16"/>
  <c r="AF15818" i="16"/>
  <c r="AF15819" i="16"/>
  <c r="AF15820" i="16"/>
  <c r="AF15821" i="16"/>
  <c r="AF15822" i="16"/>
  <c r="AF15823" i="16"/>
  <c r="AF15824" i="16"/>
  <c r="AF15825" i="16"/>
  <c r="AF15826" i="16"/>
  <c r="AF15827" i="16"/>
  <c r="AF15828" i="16"/>
  <c r="AF15829" i="16"/>
  <c r="AF15830" i="16"/>
  <c r="AF15831" i="16"/>
  <c r="AF15832" i="16"/>
  <c r="AF15833" i="16"/>
  <c r="AF15834" i="16"/>
  <c r="AF15835" i="16"/>
  <c r="AF15836" i="16"/>
  <c r="AF15837" i="16"/>
  <c r="AF15838" i="16"/>
  <c r="AF15839" i="16"/>
  <c r="AF15840" i="16"/>
  <c r="AF15841" i="16"/>
  <c r="AF15842" i="16"/>
  <c r="AF15843" i="16"/>
  <c r="AF15844" i="16"/>
  <c r="AF15845" i="16"/>
  <c r="AF15846" i="16"/>
  <c r="AF15847" i="16"/>
  <c r="AF15848" i="16"/>
  <c r="AF15849" i="16"/>
  <c r="AF15850" i="16"/>
  <c r="AF15851" i="16"/>
  <c r="AF15852" i="16"/>
  <c r="AF15853" i="16"/>
  <c r="AF15854" i="16"/>
  <c r="AF15855" i="16"/>
  <c r="AF15856" i="16"/>
  <c r="AF15857" i="16"/>
  <c r="AF15858" i="16"/>
  <c r="AF15859" i="16"/>
  <c r="AF15860" i="16"/>
  <c r="AF15861" i="16"/>
  <c r="AF15862" i="16"/>
  <c r="AF15863" i="16"/>
  <c r="AF15864" i="16"/>
  <c r="AF15865" i="16"/>
  <c r="AF15866" i="16"/>
  <c r="AF15867" i="16"/>
  <c r="AF15868" i="16"/>
  <c r="AF15869" i="16"/>
  <c r="AF15870" i="16"/>
  <c r="AF15871" i="16"/>
  <c r="AF15872" i="16"/>
  <c r="AF15873" i="16"/>
  <c r="AF15874" i="16"/>
  <c r="AF15875" i="16"/>
  <c r="AF15876" i="16"/>
  <c r="AF15877" i="16"/>
  <c r="AF15878" i="16"/>
  <c r="AF15879" i="16"/>
  <c r="AF15880" i="16"/>
  <c r="AF15881" i="16"/>
  <c r="AF15882" i="16"/>
  <c r="AF15883" i="16"/>
  <c r="AF15884" i="16"/>
  <c r="AF15885" i="16"/>
  <c r="AF15886" i="16"/>
  <c r="AF15887" i="16"/>
  <c r="AF15888" i="16"/>
  <c r="AF15889" i="16"/>
  <c r="AF15890" i="16"/>
  <c r="AF15891" i="16"/>
  <c r="AF15892" i="16"/>
  <c r="AF15893" i="16"/>
  <c r="AF15894" i="16"/>
  <c r="AF15895" i="16"/>
  <c r="AF15896" i="16"/>
  <c r="AF15897" i="16"/>
  <c r="AF15898" i="16"/>
  <c r="AF15899" i="16"/>
  <c r="AF15900" i="16"/>
  <c r="AF15901" i="16"/>
  <c r="AF15902" i="16"/>
  <c r="AF15903" i="16"/>
  <c r="AF15904" i="16"/>
  <c r="AF15905" i="16"/>
  <c r="AF15906" i="16"/>
  <c r="AF15907" i="16"/>
  <c r="AF15908" i="16"/>
  <c r="AF15909" i="16"/>
  <c r="AF15910" i="16"/>
  <c r="AF15911" i="16"/>
  <c r="AF15912" i="16"/>
  <c r="AF15913" i="16"/>
  <c r="AF15914" i="16"/>
  <c r="AF15915" i="16"/>
  <c r="AF15916" i="16"/>
  <c r="AF15917" i="16"/>
  <c r="AF15918" i="16"/>
  <c r="AF15919" i="16"/>
  <c r="AF15920" i="16"/>
  <c r="AF15921" i="16"/>
  <c r="AF15922" i="16"/>
  <c r="AF15923" i="16"/>
  <c r="AF15924" i="16"/>
  <c r="AF15925" i="16"/>
  <c r="AF15926" i="16"/>
  <c r="AF15927" i="16"/>
  <c r="AF15928" i="16"/>
  <c r="AF15929" i="16"/>
  <c r="AF15930" i="16"/>
  <c r="AF15931" i="16"/>
  <c r="AF15932" i="16"/>
  <c r="AF15933" i="16"/>
  <c r="AF15934" i="16"/>
  <c r="AF15935" i="16"/>
  <c r="AF15936" i="16"/>
  <c r="AF15937" i="16"/>
  <c r="AF15938" i="16"/>
  <c r="AF15939" i="16"/>
  <c r="AF15940" i="16"/>
  <c r="AF15941" i="16"/>
  <c r="AF15942" i="16"/>
  <c r="AF15943" i="16"/>
  <c r="AF15944" i="16"/>
  <c r="AF15945" i="16"/>
  <c r="AF15946" i="16"/>
  <c r="AF15947" i="16"/>
  <c r="AF15948" i="16"/>
  <c r="AF15949" i="16"/>
  <c r="AF15950" i="16"/>
  <c r="AF15951" i="16"/>
  <c r="AF15952" i="16"/>
  <c r="AF15953" i="16"/>
  <c r="AF15954" i="16"/>
  <c r="AF15955" i="16"/>
  <c r="AF15956" i="16"/>
  <c r="AF15957" i="16"/>
  <c r="AF15958" i="16"/>
  <c r="AF15959" i="16"/>
  <c r="AF15960" i="16"/>
  <c r="AF15961" i="16"/>
  <c r="AF15962" i="16"/>
  <c r="AF15963" i="16"/>
  <c r="AF15964" i="16"/>
  <c r="AF15965" i="16"/>
  <c r="AF15966" i="16"/>
  <c r="AF15967" i="16"/>
  <c r="AF15968" i="16"/>
  <c r="AF15969" i="16"/>
  <c r="AF15970" i="16"/>
  <c r="AF15971" i="16"/>
  <c r="AF15972" i="16"/>
  <c r="AF15973" i="16"/>
  <c r="AF15974" i="16"/>
  <c r="AF15975" i="16"/>
  <c r="AF15976" i="16"/>
  <c r="AF15977" i="16"/>
  <c r="AF15978" i="16"/>
  <c r="AF15979" i="16"/>
  <c r="AF15980" i="16"/>
  <c r="AF15981" i="16"/>
  <c r="AF15982" i="16"/>
  <c r="AF15983" i="16"/>
  <c r="AF15984" i="16"/>
  <c r="AF15985" i="16"/>
  <c r="AF15986" i="16"/>
  <c r="AF15987" i="16"/>
  <c r="AF15988" i="16"/>
  <c r="AF15989" i="16"/>
  <c r="AF15990" i="16"/>
  <c r="AF15991" i="16"/>
  <c r="AF15992" i="16"/>
  <c r="AF15993" i="16"/>
  <c r="AF15994" i="16"/>
  <c r="AF15995" i="16"/>
  <c r="AF15996" i="16"/>
  <c r="AF15997" i="16"/>
  <c r="AF15998" i="16"/>
  <c r="AF15999" i="16"/>
  <c r="AF16000" i="16"/>
  <c r="AF16001" i="16"/>
  <c r="AF16002" i="16"/>
  <c r="AF16003" i="16"/>
  <c r="AF16004" i="16"/>
  <c r="AF16005" i="16"/>
  <c r="AF16006" i="16"/>
  <c r="AF16007" i="16"/>
  <c r="AF16008" i="16"/>
  <c r="AF16009" i="16"/>
  <c r="AF16010" i="16"/>
  <c r="AF16011" i="16"/>
  <c r="AF16012" i="16"/>
  <c r="AF16013" i="16"/>
  <c r="AF16014" i="16"/>
  <c r="AF16015" i="16"/>
  <c r="AF16016" i="16"/>
  <c r="AF16017" i="16"/>
  <c r="AF16018" i="16"/>
  <c r="AF16019" i="16"/>
  <c r="AF16020" i="16"/>
  <c r="AF16021" i="16"/>
  <c r="AF16022" i="16"/>
  <c r="AF16023" i="16"/>
  <c r="AF16024" i="16"/>
  <c r="AF16025" i="16"/>
  <c r="AF16026" i="16"/>
  <c r="AF16027" i="16"/>
  <c r="AF16028" i="16"/>
  <c r="AF16029" i="16"/>
  <c r="AF16030" i="16"/>
  <c r="AF16031" i="16"/>
  <c r="AF16032" i="16"/>
  <c r="AF16033" i="16"/>
  <c r="AF16034" i="16"/>
  <c r="AF16035" i="16"/>
  <c r="AF16036" i="16"/>
  <c r="AF16037" i="16"/>
  <c r="AF16038" i="16"/>
  <c r="AF16039" i="16"/>
  <c r="AF16040" i="16"/>
  <c r="AF16041" i="16"/>
  <c r="AF16042" i="16"/>
  <c r="AF16043" i="16"/>
  <c r="AF16044" i="16"/>
  <c r="AF16045" i="16"/>
  <c r="AF16046" i="16"/>
  <c r="AF16047" i="16"/>
  <c r="AF16048" i="16"/>
  <c r="AF16049" i="16"/>
  <c r="AF16050" i="16"/>
  <c r="AF16051" i="16"/>
  <c r="AF16052" i="16"/>
  <c r="AF16053" i="16"/>
  <c r="AF16054" i="16"/>
  <c r="AF16055" i="16"/>
  <c r="AF16056" i="16"/>
  <c r="AF16057" i="16"/>
  <c r="AF16058" i="16"/>
  <c r="AF16059" i="16"/>
  <c r="AF16060" i="16"/>
  <c r="AF16061" i="16"/>
  <c r="AF16062" i="16"/>
  <c r="AF16063" i="16"/>
  <c r="AF16064" i="16"/>
  <c r="AF16065" i="16"/>
  <c r="AF16066" i="16"/>
  <c r="AF16067" i="16"/>
  <c r="AF16068" i="16"/>
  <c r="AF16069" i="16"/>
  <c r="AF16070" i="16"/>
  <c r="AF16071" i="16"/>
  <c r="AF16072" i="16"/>
  <c r="AF16073" i="16"/>
  <c r="AF16074" i="16"/>
  <c r="AF16075" i="16"/>
  <c r="AF16076" i="16"/>
  <c r="AF16077" i="16"/>
  <c r="AF16078" i="16"/>
  <c r="AF16079" i="16"/>
  <c r="AF16080" i="16"/>
  <c r="AF16081" i="16"/>
  <c r="AF16082" i="16"/>
  <c r="AF16083" i="16"/>
  <c r="AF16084" i="16"/>
  <c r="AF16085" i="16"/>
  <c r="AF16086" i="16"/>
  <c r="AF16087" i="16"/>
  <c r="AF16088" i="16"/>
  <c r="AF16089" i="16"/>
  <c r="AF16090" i="16"/>
  <c r="AF16091" i="16"/>
  <c r="AF16092" i="16"/>
  <c r="AF16093" i="16"/>
  <c r="AF16094" i="16"/>
  <c r="AF16095" i="16"/>
  <c r="AF16096" i="16"/>
  <c r="AF16097" i="16"/>
  <c r="AF16098" i="16"/>
  <c r="AF16099" i="16"/>
  <c r="AF16100" i="16"/>
  <c r="AF16101" i="16"/>
  <c r="AF16102" i="16"/>
  <c r="AF16103" i="16"/>
  <c r="AF16104" i="16"/>
  <c r="AF16105" i="16"/>
  <c r="AF16106" i="16"/>
  <c r="AF16107" i="16"/>
  <c r="AF16108" i="16"/>
  <c r="AF16109" i="16"/>
  <c r="AF16110" i="16"/>
  <c r="AF16111" i="16"/>
  <c r="AF16112" i="16"/>
  <c r="AF16113" i="16"/>
  <c r="AF16114" i="16"/>
  <c r="AF16115" i="16"/>
  <c r="AF16116" i="16"/>
  <c r="AF16117" i="16"/>
  <c r="AF16118" i="16"/>
  <c r="AF16119" i="16"/>
  <c r="AF16120" i="16"/>
  <c r="AF16121" i="16"/>
  <c r="AF16122" i="16"/>
  <c r="AF16123" i="16"/>
  <c r="AF16124" i="16"/>
  <c r="AF16125" i="16"/>
  <c r="AF16126" i="16"/>
  <c r="AF16127" i="16"/>
  <c r="AF16128" i="16"/>
  <c r="AF16129" i="16"/>
  <c r="AF16130" i="16"/>
  <c r="AF16131" i="16"/>
  <c r="AF16132" i="16"/>
  <c r="AF16133" i="16"/>
  <c r="AF16134" i="16"/>
  <c r="AF16135" i="16"/>
  <c r="AF16136" i="16"/>
  <c r="AF16137" i="16"/>
  <c r="AF16138" i="16"/>
  <c r="AF16139" i="16"/>
  <c r="AF16140" i="16"/>
  <c r="AF16141" i="16"/>
  <c r="AF16142" i="16"/>
  <c r="AF16143" i="16"/>
  <c r="AF16144" i="16"/>
  <c r="AF16145" i="16"/>
  <c r="AF16146" i="16"/>
  <c r="AF16147" i="16"/>
  <c r="AF16148" i="16"/>
  <c r="AF16149" i="16"/>
  <c r="AF16150" i="16"/>
  <c r="AF16151" i="16"/>
  <c r="AF16152" i="16"/>
  <c r="AF16153" i="16"/>
  <c r="AF16154" i="16"/>
  <c r="AF16155" i="16"/>
  <c r="AF16156" i="16"/>
  <c r="AF16157" i="16"/>
  <c r="AF16158" i="16"/>
  <c r="AF16159" i="16"/>
  <c r="AF16160" i="16"/>
  <c r="AF16161" i="16"/>
  <c r="AF16162" i="16"/>
  <c r="AF16163" i="16"/>
  <c r="AF16164" i="16"/>
  <c r="AF16165" i="16"/>
  <c r="AF16166" i="16"/>
  <c r="AF16167" i="16"/>
  <c r="AF16168" i="16"/>
  <c r="AF16169" i="16"/>
  <c r="AF16170" i="16"/>
  <c r="AF16171" i="16"/>
  <c r="AF16172" i="16"/>
  <c r="AF16173" i="16"/>
  <c r="AF16174" i="16"/>
  <c r="AF16175" i="16"/>
  <c r="AF16176" i="16"/>
  <c r="AF16177" i="16"/>
  <c r="AF16178" i="16"/>
  <c r="AF16179" i="16"/>
  <c r="AF16180" i="16"/>
  <c r="AF16181" i="16"/>
  <c r="AF16182" i="16"/>
  <c r="AF16183" i="16"/>
  <c r="AF16184" i="16"/>
  <c r="AF16185" i="16"/>
  <c r="AF16186" i="16"/>
  <c r="AF16187" i="16"/>
  <c r="AF16188" i="16"/>
  <c r="AF16189" i="16"/>
  <c r="AF16190" i="16"/>
  <c r="AF16191" i="16"/>
  <c r="AF16192" i="16"/>
  <c r="AF16193" i="16"/>
  <c r="AF16194" i="16"/>
  <c r="AF16195" i="16"/>
  <c r="AF16196" i="16"/>
  <c r="AF16197" i="16"/>
  <c r="AF16198" i="16"/>
  <c r="AF16199" i="16"/>
  <c r="AF16200" i="16"/>
  <c r="AF16201" i="16"/>
  <c r="AF16202" i="16"/>
  <c r="AF16203" i="16"/>
  <c r="AF16204" i="16"/>
  <c r="AF16205" i="16"/>
  <c r="AF16206" i="16"/>
  <c r="AF16207" i="16"/>
  <c r="AF16208" i="16"/>
  <c r="AF16209" i="16"/>
  <c r="AF16210" i="16"/>
  <c r="AF16211" i="16"/>
  <c r="AF16212" i="16"/>
  <c r="AF16213" i="16"/>
  <c r="AF16214" i="16"/>
  <c r="AF16215" i="16"/>
  <c r="AF16216" i="16"/>
  <c r="AF16217" i="16"/>
  <c r="AF16218" i="16"/>
  <c r="AF16219" i="16"/>
  <c r="AF16220" i="16"/>
  <c r="AF16221" i="16"/>
  <c r="AF16222" i="16"/>
  <c r="AF16223" i="16"/>
  <c r="AF16224" i="16"/>
  <c r="AF16225" i="16"/>
  <c r="AF16226" i="16"/>
  <c r="AF16227" i="16"/>
  <c r="AF16228" i="16"/>
  <c r="AF16229" i="16"/>
  <c r="AF16230" i="16"/>
  <c r="AF16231" i="16"/>
  <c r="AF16232" i="16"/>
  <c r="AF16233" i="16"/>
  <c r="AF16234" i="16"/>
  <c r="AF16235" i="16"/>
  <c r="AF16236" i="16"/>
  <c r="AF16237" i="16"/>
  <c r="AF16238" i="16"/>
  <c r="AF16239" i="16"/>
  <c r="AF16240" i="16"/>
  <c r="AF16241" i="16"/>
  <c r="AF16242" i="16"/>
  <c r="AF16243" i="16"/>
  <c r="AF16244" i="16"/>
  <c r="AF16245" i="16"/>
  <c r="AF16246" i="16"/>
  <c r="AF16247" i="16"/>
  <c r="AF16248" i="16"/>
  <c r="AF16249" i="16"/>
  <c r="AF16250" i="16"/>
  <c r="AF16251" i="16"/>
  <c r="AF16252" i="16"/>
  <c r="AF16253" i="16"/>
  <c r="AF16254" i="16"/>
  <c r="AF16255" i="16"/>
  <c r="AF16256" i="16"/>
  <c r="AF16257" i="16"/>
  <c r="AF16258" i="16"/>
  <c r="AF16259" i="16"/>
  <c r="AF16260" i="16"/>
  <c r="AF16261" i="16"/>
  <c r="AF16262" i="16"/>
  <c r="AF16263" i="16"/>
  <c r="AF16264" i="16"/>
  <c r="AF16265" i="16"/>
  <c r="AF16266" i="16"/>
  <c r="AF16267" i="16"/>
  <c r="AF16268" i="16"/>
  <c r="AF16269" i="16"/>
  <c r="AF16270" i="16"/>
  <c r="AF16271" i="16"/>
  <c r="AF16272" i="16"/>
  <c r="AF16273" i="16"/>
  <c r="AF16274" i="16"/>
  <c r="AF16275" i="16"/>
  <c r="AF16276" i="16"/>
  <c r="AF16277" i="16"/>
  <c r="AF16278" i="16"/>
  <c r="AF16279" i="16"/>
  <c r="AF16280" i="16"/>
  <c r="AF16281" i="16"/>
  <c r="AF16282" i="16"/>
  <c r="AF16283" i="16"/>
  <c r="AF16284" i="16"/>
  <c r="AF16285" i="16"/>
  <c r="AF16286" i="16"/>
  <c r="AF16287" i="16"/>
  <c r="AF16288" i="16"/>
  <c r="AF16289" i="16"/>
  <c r="AF16290" i="16"/>
  <c r="AF16291" i="16"/>
  <c r="AF16292" i="16"/>
  <c r="AF16293" i="16"/>
  <c r="AF16294" i="16"/>
  <c r="AF16295" i="16"/>
  <c r="AF16296" i="16"/>
  <c r="AF16297" i="16"/>
  <c r="AF16298" i="16"/>
  <c r="AF16299" i="16"/>
  <c r="AF16300" i="16"/>
  <c r="AF16301" i="16"/>
  <c r="AF16302" i="16"/>
  <c r="AF16303" i="16"/>
  <c r="AF16304" i="16"/>
  <c r="AF16305" i="16"/>
  <c r="AF16306" i="16"/>
  <c r="AF16307" i="16"/>
  <c r="AF16308" i="16"/>
  <c r="AF16309" i="16"/>
  <c r="AF16310" i="16"/>
  <c r="AF16311" i="16"/>
  <c r="AF16312" i="16"/>
  <c r="AF16313" i="16"/>
  <c r="AF16314" i="16"/>
  <c r="AF16315" i="16"/>
  <c r="AF16316" i="16"/>
  <c r="AF16317" i="16"/>
  <c r="AF16318" i="16"/>
  <c r="AF16319" i="16"/>
  <c r="AF16320" i="16"/>
  <c r="AF16321" i="16"/>
  <c r="AF16322" i="16"/>
  <c r="AF16323" i="16"/>
  <c r="AF16324" i="16"/>
  <c r="AF16325" i="16"/>
  <c r="AF16326" i="16"/>
  <c r="AF16327" i="16"/>
  <c r="AF16328" i="16"/>
  <c r="AF16329" i="16"/>
  <c r="AF16330" i="16"/>
  <c r="AF16331" i="16"/>
  <c r="AF16332" i="16"/>
  <c r="AF16333" i="16"/>
  <c r="AF16334" i="16"/>
  <c r="AF16335" i="16"/>
  <c r="AF16336" i="16"/>
  <c r="AF16337" i="16"/>
  <c r="AF16338" i="16"/>
  <c r="AF16339" i="16"/>
  <c r="AF16340" i="16"/>
  <c r="AF16341" i="16"/>
  <c r="AF16342" i="16"/>
  <c r="AF16343" i="16"/>
  <c r="AF16344" i="16"/>
  <c r="AF16345" i="16"/>
  <c r="AF16346" i="16"/>
  <c r="AF16347" i="16"/>
  <c r="AF16348" i="16"/>
  <c r="AF16349" i="16"/>
  <c r="AF16350" i="16"/>
  <c r="AF16351" i="16"/>
  <c r="AF16352" i="16"/>
  <c r="AF16353" i="16"/>
  <c r="AF16354" i="16"/>
  <c r="AF16355" i="16"/>
  <c r="AF16356" i="16"/>
  <c r="AF16357" i="16"/>
  <c r="AF16358" i="16"/>
  <c r="AF16359" i="16"/>
  <c r="AF16360" i="16"/>
  <c r="AF16361" i="16"/>
  <c r="AF16362" i="16"/>
  <c r="AF16363" i="16"/>
  <c r="AF16364" i="16"/>
  <c r="AF16365" i="16"/>
  <c r="AF16366" i="16"/>
  <c r="AF16367" i="16"/>
  <c r="AF16368" i="16"/>
  <c r="AF16369" i="16"/>
  <c r="AF16370" i="16"/>
  <c r="AF16371" i="16"/>
  <c r="AF16372" i="16"/>
  <c r="AF16373" i="16"/>
  <c r="AF16374" i="16"/>
  <c r="AF16375" i="16"/>
  <c r="AF16376" i="16"/>
  <c r="AF16377" i="16"/>
  <c r="AF16378" i="16"/>
  <c r="AF16379" i="16"/>
  <c r="AF16380" i="16"/>
  <c r="AF16381" i="16"/>
  <c r="AF16382" i="16"/>
  <c r="AF16383" i="16"/>
  <c r="AF16384" i="16"/>
  <c r="AF16385" i="16"/>
  <c r="AF16386" i="16"/>
  <c r="AF16387" i="16"/>
  <c r="AF16388" i="16"/>
  <c r="AF16389" i="16"/>
  <c r="AF16390" i="16"/>
  <c r="AF16391" i="16"/>
  <c r="AF16392" i="16"/>
  <c r="AF16393" i="16"/>
  <c r="AF16394" i="16"/>
  <c r="AF16395" i="16"/>
  <c r="AF16396" i="16"/>
  <c r="AF16397" i="16"/>
  <c r="AF16398" i="16"/>
  <c r="AF16399" i="16"/>
  <c r="AF16400" i="16"/>
  <c r="AF16401" i="16"/>
  <c r="AF16402" i="16"/>
  <c r="AF16403" i="16"/>
  <c r="AF16404" i="16"/>
  <c r="AF16405" i="16"/>
  <c r="AF16406" i="16"/>
  <c r="AF16407" i="16"/>
  <c r="AF16408" i="16"/>
  <c r="AF16409" i="16"/>
  <c r="AF16410" i="16"/>
  <c r="AF16411" i="16"/>
  <c r="AF16412" i="16"/>
  <c r="AF16413" i="16"/>
  <c r="AF16414" i="16"/>
  <c r="AF16415" i="16"/>
  <c r="AF16416" i="16"/>
  <c r="AF16417" i="16"/>
  <c r="AF16418" i="16"/>
  <c r="AF16419" i="16"/>
  <c r="AF16420" i="16"/>
  <c r="AF16421" i="16"/>
  <c r="AF16422" i="16"/>
  <c r="AF16423" i="16"/>
  <c r="AF16424" i="16"/>
  <c r="AF16425" i="16"/>
  <c r="AF16426" i="16"/>
  <c r="AF16427" i="16"/>
  <c r="AF16428" i="16"/>
  <c r="AF16429" i="16"/>
  <c r="AF16430" i="16"/>
  <c r="AF16431" i="16"/>
  <c r="AF16432" i="16"/>
  <c r="AF16433" i="16"/>
  <c r="AF16434" i="16"/>
  <c r="AF16435" i="16"/>
  <c r="AF16436" i="16"/>
  <c r="AF16437" i="16"/>
  <c r="AF16438" i="16"/>
  <c r="AF16439" i="16"/>
  <c r="AF16440" i="16"/>
  <c r="AF16441" i="16"/>
  <c r="AF16442" i="16"/>
  <c r="AF16443" i="16"/>
  <c r="AF16444" i="16"/>
  <c r="AF16445" i="16"/>
  <c r="AF16446" i="16"/>
  <c r="AF16447" i="16"/>
  <c r="AF16448" i="16"/>
  <c r="AF16449" i="16"/>
  <c r="AF16450" i="16"/>
  <c r="AF16451" i="16"/>
  <c r="AF16452" i="16"/>
  <c r="AF16453" i="16"/>
  <c r="AF16454" i="16"/>
  <c r="AF16455" i="16"/>
  <c r="AF16456" i="16"/>
  <c r="AF16457" i="16"/>
  <c r="AF16458" i="16"/>
  <c r="AF16459" i="16"/>
  <c r="AF16460" i="16"/>
  <c r="AF16461" i="16"/>
  <c r="AF16462" i="16"/>
  <c r="AF16463" i="16"/>
  <c r="AF16464" i="16"/>
  <c r="AF16465" i="16"/>
  <c r="AF16466" i="16"/>
  <c r="AF16467" i="16"/>
  <c r="AF16468" i="16"/>
  <c r="AF16469" i="16"/>
  <c r="AF16470" i="16"/>
  <c r="AF16471" i="16"/>
  <c r="AF16472" i="16"/>
  <c r="AF16473" i="16"/>
  <c r="AF16474" i="16"/>
  <c r="AF16475" i="16"/>
  <c r="AF16476" i="16"/>
  <c r="AF16477" i="16"/>
  <c r="AF16478" i="16"/>
  <c r="AF16479" i="16"/>
  <c r="AF16480" i="16"/>
  <c r="AF16481" i="16"/>
  <c r="AF16482" i="16"/>
  <c r="AF16483" i="16"/>
  <c r="AF16484" i="16"/>
  <c r="AF16485" i="16"/>
  <c r="AF16486" i="16"/>
  <c r="AF16487" i="16"/>
  <c r="AF16488" i="16"/>
  <c r="AF16489" i="16"/>
  <c r="AF16490" i="16"/>
  <c r="AF16491" i="16"/>
  <c r="AF16492" i="16"/>
  <c r="AF16493" i="16"/>
  <c r="AF16494" i="16"/>
  <c r="AF16495" i="16"/>
  <c r="AF16496" i="16"/>
  <c r="AF16497" i="16"/>
  <c r="AF16498" i="16"/>
  <c r="AF16499" i="16"/>
  <c r="AF16500" i="16"/>
  <c r="AF16501" i="16"/>
  <c r="AF16502" i="16"/>
  <c r="AF16503" i="16"/>
  <c r="AF16504" i="16"/>
  <c r="AF16505" i="16"/>
  <c r="AF16506" i="16"/>
  <c r="AF16507" i="16"/>
  <c r="AF16508" i="16"/>
  <c r="AF16509" i="16"/>
  <c r="AF16510" i="16"/>
  <c r="AF16511" i="16"/>
  <c r="AF16512" i="16"/>
  <c r="AF16513" i="16"/>
  <c r="AF16514" i="16"/>
  <c r="AF16515" i="16"/>
  <c r="AF16516" i="16"/>
  <c r="AF16517" i="16"/>
  <c r="AF16518" i="16"/>
  <c r="AF16519" i="16"/>
  <c r="AF16520" i="16"/>
  <c r="AF16521" i="16"/>
  <c r="AF16522" i="16"/>
  <c r="AF16523" i="16"/>
  <c r="AF16524" i="16"/>
  <c r="AF16525" i="16"/>
  <c r="AF16526" i="16"/>
  <c r="AF16527" i="16"/>
  <c r="AF16528" i="16"/>
  <c r="AF16529" i="16"/>
  <c r="AF16530" i="16"/>
  <c r="AF16531" i="16"/>
  <c r="AF16532" i="16"/>
  <c r="AF16533" i="16"/>
  <c r="AF16534" i="16"/>
  <c r="AF16535" i="16"/>
  <c r="AF16536" i="16"/>
  <c r="AF16537" i="16"/>
  <c r="AF16538" i="16"/>
  <c r="AF16539" i="16"/>
  <c r="AF16540" i="16"/>
  <c r="AF16541" i="16"/>
  <c r="AF16542" i="16"/>
  <c r="AF16543" i="16"/>
  <c r="AF16544" i="16"/>
  <c r="AF16545" i="16"/>
  <c r="AF16546" i="16"/>
  <c r="AF16547" i="16"/>
  <c r="AF16548" i="16"/>
  <c r="AF16549" i="16"/>
  <c r="AF16550" i="16"/>
  <c r="AF16551" i="16"/>
  <c r="AF16552" i="16"/>
  <c r="AF16553" i="16"/>
  <c r="AF16554" i="16"/>
  <c r="AF16555" i="16"/>
  <c r="AF16556" i="16"/>
  <c r="AF16557" i="16"/>
  <c r="AF16558" i="16"/>
  <c r="AF16559" i="16"/>
  <c r="AF16560" i="16"/>
  <c r="AF16561" i="16"/>
  <c r="AF16562" i="16"/>
  <c r="AF16563" i="16"/>
  <c r="AF16564" i="16"/>
  <c r="AF16565" i="16"/>
  <c r="AF16566" i="16"/>
  <c r="AF16567" i="16"/>
  <c r="AF16568" i="16"/>
  <c r="AF16569" i="16"/>
  <c r="AF16570" i="16"/>
  <c r="AF16571" i="16"/>
  <c r="AF16572" i="16"/>
  <c r="AF16573" i="16"/>
  <c r="AF16574" i="16"/>
  <c r="AF16575" i="16"/>
  <c r="AF16576" i="16"/>
  <c r="AF16577" i="16"/>
  <c r="AF16578" i="16"/>
  <c r="AF16579" i="16"/>
  <c r="AF16580" i="16"/>
  <c r="AF16581" i="16"/>
  <c r="AF16582" i="16"/>
  <c r="AF16583" i="16"/>
  <c r="AF16584" i="16"/>
  <c r="AF16585" i="16"/>
  <c r="AF16586" i="16"/>
  <c r="AF16587" i="16"/>
  <c r="AF16588" i="16"/>
  <c r="AF16589" i="16"/>
  <c r="AF16590" i="16"/>
  <c r="AF16591" i="16"/>
  <c r="AF16592" i="16"/>
  <c r="AF16593" i="16"/>
  <c r="AF16594" i="16"/>
  <c r="AF16595" i="16"/>
  <c r="AF16596" i="16"/>
  <c r="AF16597" i="16"/>
  <c r="AF16598" i="16"/>
  <c r="AF16599" i="16"/>
  <c r="AF16600" i="16"/>
  <c r="AF16601" i="16"/>
  <c r="AF16602" i="16"/>
  <c r="AF16603" i="16"/>
  <c r="AF16604" i="16"/>
  <c r="AF16605" i="16"/>
  <c r="AF16606" i="16"/>
  <c r="AF16607" i="16"/>
  <c r="AF16608" i="16"/>
  <c r="AF16609" i="16"/>
  <c r="AF16610" i="16"/>
  <c r="AF16611" i="16"/>
  <c r="AF16612" i="16"/>
  <c r="AF16613" i="16"/>
  <c r="AF16614" i="16"/>
  <c r="AF16615" i="16"/>
  <c r="AF16616" i="16"/>
  <c r="AF16617" i="16"/>
  <c r="AF16618" i="16"/>
  <c r="AF16619" i="16"/>
  <c r="AF16620" i="16"/>
  <c r="AF16621" i="16"/>
  <c r="AF16622" i="16"/>
  <c r="AF16623" i="16"/>
  <c r="AF16624" i="16"/>
  <c r="AF16625" i="16"/>
  <c r="AF16626" i="16"/>
  <c r="AF16627" i="16"/>
  <c r="AF16628" i="16"/>
  <c r="AF16629" i="16"/>
  <c r="AF16630" i="16"/>
  <c r="AF16631" i="16"/>
  <c r="AF16632" i="16"/>
  <c r="AF16633" i="16"/>
  <c r="AF16634" i="16"/>
  <c r="AF16635" i="16"/>
  <c r="AF16636" i="16"/>
  <c r="AF16637" i="16"/>
  <c r="AF16638" i="16"/>
  <c r="AF16639" i="16"/>
  <c r="AF16640" i="16"/>
  <c r="AF16641" i="16"/>
  <c r="AF16642" i="16"/>
  <c r="AF16643" i="16"/>
  <c r="AF16644" i="16"/>
  <c r="AF16645" i="16"/>
  <c r="AF16646" i="16"/>
  <c r="AF16647" i="16"/>
  <c r="AF16648" i="16"/>
  <c r="AF16649" i="16"/>
  <c r="AF16650" i="16"/>
  <c r="AF16651" i="16"/>
  <c r="AF16652" i="16"/>
  <c r="AF16653" i="16"/>
  <c r="AF16654" i="16"/>
  <c r="AF16655" i="16"/>
  <c r="AF16656" i="16"/>
  <c r="AF16657" i="16"/>
  <c r="AF16658" i="16"/>
  <c r="AF16659" i="16"/>
  <c r="AF16660" i="16"/>
  <c r="AF16661" i="16"/>
  <c r="AF16662" i="16"/>
  <c r="AF16663" i="16"/>
  <c r="AF16664" i="16"/>
  <c r="AF16665" i="16"/>
  <c r="AF16666" i="16"/>
  <c r="AF16667" i="16"/>
  <c r="AF16668" i="16"/>
  <c r="AF16669" i="16"/>
  <c r="AF16670" i="16"/>
  <c r="AF16671" i="16"/>
  <c r="AF16672" i="16"/>
  <c r="AF16673" i="16"/>
  <c r="AF16674" i="16"/>
  <c r="AF16675" i="16"/>
  <c r="AF16676" i="16"/>
  <c r="AF16677" i="16"/>
  <c r="AF16678" i="16"/>
  <c r="AF16679" i="16"/>
  <c r="AF16680" i="16"/>
  <c r="AF16681" i="16"/>
  <c r="AF16682" i="16"/>
  <c r="AF16683" i="16"/>
  <c r="AF16684" i="16"/>
  <c r="AF16685" i="16"/>
  <c r="AF16686" i="16"/>
  <c r="AF16687" i="16"/>
  <c r="AF16688" i="16"/>
  <c r="AF16689" i="16"/>
  <c r="AF16690" i="16"/>
  <c r="AF16691" i="16"/>
  <c r="AF16692" i="16"/>
  <c r="AF16693" i="16"/>
  <c r="AF16694" i="16"/>
  <c r="AF16695" i="16"/>
  <c r="AF16696" i="16"/>
  <c r="AF16697" i="16"/>
  <c r="AF16698" i="16"/>
  <c r="AF16699" i="16"/>
  <c r="AF16700" i="16"/>
  <c r="AF16701" i="16"/>
  <c r="AF16702" i="16"/>
  <c r="AF16703" i="16"/>
  <c r="AF16704" i="16"/>
  <c r="AF16705" i="16"/>
  <c r="AF16706" i="16"/>
  <c r="AF16707" i="16"/>
  <c r="AF16708" i="16"/>
  <c r="AF16709" i="16"/>
  <c r="AF16710" i="16"/>
  <c r="AF16711" i="16"/>
  <c r="AF16712" i="16"/>
  <c r="AF16713" i="16"/>
  <c r="AF16714" i="16"/>
  <c r="AF16715" i="16"/>
  <c r="AF16716" i="16"/>
  <c r="AF16717" i="16"/>
  <c r="AF16718" i="16"/>
  <c r="AF16719" i="16"/>
  <c r="AF16720" i="16"/>
  <c r="AF16721" i="16"/>
  <c r="AF16722" i="16"/>
  <c r="AF16723" i="16"/>
  <c r="AF16724" i="16"/>
  <c r="AF16725" i="16"/>
  <c r="AF16726" i="16"/>
  <c r="AF16727" i="16"/>
  <c r="AF16728" i="16"/>
  <c r="AF16729" i="16"/>
  <c r="AF16730" i="16"/>
  <c r="AF16731" i="16"/>
  <c r="AF16732" i="16"/>
  <c r="AF16733" i="16"/>
  <c r="AF16734" i="16"/>
  <c r="AF16735" i="16"/>
  <c r="AF16736" i="16"/>
  <c r="AF16737" i="16"/>
  <c r="AF16738" i="16"/>
  <c r="AF16739" i="16"/>
  <c r="AF16740" i="16"/>
  <c r="AF16741" i="16"/>
  <c r="AF16742" i="16"/>
  <c r="AF16743" i="16"/>
  <c r="AF16744" i="16"/>
  <c r="AF16745" i="16"/>
  <c r="AF16746" i="16"/>
  <c r="AF16747" i="16"/>
  <c r="AF16748" i="16"/>
  <c r="AF16749" i="16"/>
  <c r="AF16750" i="16"/>
  <c r="AF16751" i="16"/>
  <c r="AF16752" i="16"/>
  <c r="AF16753" i="16"/>
  <c r="AF16754" i="16"/>
  <c r="AF16755" i="16"/>
  <c r="AF16756" i="16"/>
  <c r="AF16757" i="16"/>
  <c r="AF16758" i="16"/>
  <c r="AF16759" i="16"/>
  <c r="AF16760" i="16"/>
  <c r="AF16761" i="16"/>
  <c r="AF16762" i="16"/>
  <c r="AF16763" i="16"/>
  <c r="AF16764" i="16"/>
  <c r="AF16765" i="16"/>
  <c r="AF16766" i="16"/>
  <c r="AF16767" i="16"/>
  <c r="AF16768" i="16"/>
  <c r="AF16769" i="16"/>
  <c r="AF16770" i="16"/>
  <c r="AF16771" i="16"/>
  <c r="AF16772" i="16"/>
  <c r="AF16773" i="16"/>
  <c r="AF16774" i="16"/>
  <c r="AF16775" i="16"/>
  <c r="AF16776" i="16"/>
  <c r="AF16777" i="16"/>
  <c r="AF16778" i="16"/>
  <c r="AF16779" i="16"/>
  <c r="AF16780" i="16"/>
  <c r="AF16781" i="16"/>
  <c r="AF16782" i="16"/>
  <c r="AF16783" i="16"/>
  <c r="AF16784" i="16"/>
  <c r="AF16785" i="16"/>
  <c r="AF16786" i="16"/>
  <c r="AF16787" i="16"/>
  <c r="AF16788" i="16"/>
  <c r="AF16789" i="16"/>
  <c r="AF16790" i="16"/>
  <c r="AF16791" i="16"/>
  <c r="AF16792" i="16"/>
  <c r="AF16793" i="16"/>
  <c r="AF16794" i="16"/>
  <c r="AF16795" i="16"/>
  <c r="AF16796" i="16"/>
  <c r="AF16797" i="16"/>
  <c r="AF16798" i="16"/>
  <c r="AF16799" i="16"/>
  <c r="AF16800" i="16"/>
  <c r="AF16801" i="16"/>
  <c r="AF16802" i="16"/>
  <c r="AF16803" i="16"/>
  <c r="AF16804" i="16"/>
  <c r="AF16805" i="16"/>
  <c r="AF16806" i="16"/>
  <c r="AF16807" i="16"/>
  <c r="AF16808" i="16"/>
  <c r="AF16809" i="16"/>
  <c r="AF16810" i="16"/>
  <c r="AF16811" i="16"/>
  <c r="AF16812" i="16"/>
  <c r="AF16813" i="16"/>
  <c r="AF16814" i="16"/>
  <c r="AF16815" i="16"/>
  <c r="AF16816" i="16"/>
  <c r="AF16817" i="16"/>
  <c r="AF16818" i="16"/>
  <c r="AF16819" i="16"/>
  <c r="AF16820" i="16"/>
  <c r="AF16821" i="16"/>
  <c r="AF16822" i="16"/>
  <c r="AF16823" i="16"/>
  <c r="AF16824" i="16"/>
  <c r="AF16825" i="16"/>
  <c r="AF16826" i="16"/>
  <c r="AF16827" i="16"/>
  <c r="AF16828" i="16"/>
  <c r="AF16829" i="16"/>
  <c r="AF16830" i="16"/>
  <c r="AF16831" i="16"/>
  <c r="AF16832" i="16"/>
  <c r="AF16833" i="16"/>
  <c r="AF16834" i="16"/>
  <c r="AF16835" i="16"/>
  <c r="AF16836" i="16"/>
  <c r="AF16837" i="16"/>
  <c r="AF16838" i="16"/>
  <c r="AF16839" i="16"/>
  <c r="AF16840" i="16"/>
  <c r="AF16841" i="16"/>
  <c r="AF16842" i="16"/>
  <c r="AF16843" i="16"/>
  <c r="AF16844" i="16"/>
  <c r="AF16845" i="16"/>
  <c r="AF16846" i="16"/>
  <c r="AF16847" i="16"/>
  <c r="AF16848" i="16"/>
  <c r="AF16849" i="16"/>
  <c r="AF16850" i="16"/>
  <c r="AF16851" i="16"/>
  <c r="AF16852" i="16"/>
  <c r="AF16853" i="16"/>
  <c r="AF16854" i="16"/>
  <c r="AF16855" i="16"/>
  <c r="AF16856" i="16"/>
  <c r="AF16857" i="16"/>
  <c r="AF16858" i="16"/>
  <c r="AF16859" i="16"/>
  <c r="AF16860" i="16"/>
  <c r="AF16861" i="16"/>
  <c r="AF16862" i="16"/>
  <c r="AF16863" i="16"/>
  <c r="AF16864" i="16"/>
  <c r="AF16865" i="16"/>
  <c r="AF16866" i="16"/>
  <c r="AF16867" i="16"/>
  <c r="AF16868" i="16"/>
  <c r="AF16869" i="16"/>
  <c r="AF16870" i="16"/>
  <c r="AF16871" i="16"/>
  <c r="AF16872" i="16"/>
  <c r="AF16873" i="16"/>
  <c r="AF16874" i="16"/>
  <c r="AF16875" i="16"/>
  <c r="AF16876" i="16"/>
  <c r="AF16877" i="16"/>
  <c r="AF16878" i="16"/>
  <c r="AF16879" i="16"/>
  <c r="AF16880" i="16"/>
  <c r="AF16881" i="16"/>
  <c r="AF16882" i="16"/>
  <c r="AF16883" i="16"/>
  <c r="AF16884" i="16"/>
  <c r="AF16885" i="16"/>
  <c r="AF16886" i="16"/>
  <c r="AF16887" i="16"/>
  <c r="AF16888" i="16"/>
  <c r="AF16889" i="16"/>
  <c r="AF16890" i="16"/>
  <c r="AF16891" i="16"/>
  <c r="AF16892" i="16"/>
  <c r="AF16893" i="16"/>
  <c r="AF16894" i="16"/>
  <c r="AF16895" i="16"/>
  <c r="AF16896" i="16"/>
  <c r="AF16897" i="16"/>
  <c r="AF16898" i="16"/>
  <c r="AF16899" i="16"/>
  <c r="AF16900" i="16"/>
  <c r="AF16901" i="16"/>
  <c r="AF16902" i="16"/>
  <c r="AF16903" i="16"/>
  <c r="AF16904" i="16"/>
  <c r="AF16905" i="16"/>
  <c r="AF16906" i="16"/>
  <c r="AF16907" i="16"/>
  <c r="AF16908" i="16"/>
  <c r="AF16909" i="16"/>
  <c r="AF16910" i="16"/>
  <c r="AF16911" i="16"/>
  <c r="AF16912" i="16"/>
  <c r="AF16913" i="16"/>
  <c r="AF16914" i="16"/>
  <c r="AF16915" i="16"/>
  <c r="AF16916" i="16"/>
  <c r="AF16917" i="16"/>
  <c r="AF16918" i="16"/>
  <c r="AF16919" i="16"/>
  <c r="AF16920" i="16"/>
  <c r="AF16921" i="16"/>
  <c r="AF16922" i="16"/>
  <c r="AF16923" i="16"/>
  <c r="AF16924" i="16"/>
  <c r="AF16925" i="16"/>
  <c r="AF16926" i="16"/>
  <c r="AF16927" i="16"/>
  <c r="AF16928" i="16"/>
  <c r="AF16929" i="16"/>
  <c r="AF16930" i="16"/>
  <c r="AF16931" i="16"/>
  <c r="AF16932" i="16"/>
  <c r="AF16933" i="16"/>
  <c r="AF16934" i="16"/>
  <c r="AF16935" i="16"/>
  <c r="AF16936" i="16"/>
  <c r="AF16937" i="16"/>
  <c r="AF16938" i="16"/>
  <c r="AF16939" i="16"/>
  <c r="AF16940" i="16"/>
  <c r="AF16941" i="16"/>
  <c r="AF16942" i="16"/>
  <c r="AF16943" i="16"/>
  <c r="AF16944" i="16"/>
  <c r="AF16945" i="16"/>
  <c r="AF16946" i="16"/>
  <c r="AF16947" i="16"/>
  <c r="AF16948" i="16"/>
  <c r="AF16949" i="16"/>
  <c r="AF16950" i="16"/>
  <c r="AF16951" i="16"/>
  <c r="AF16952" i="16"/>
  <c r="AF16953" i="16"/>
  <c r="AF16954" i="16"/>
  <c r="AF16955" i="16"/>
  <c r="AF16956" i="16"/>
  <c r="AF16957" i="16"/>
  <c r="AF16958" i="16"/>
  <c r="AF16959" i="16"/>
  <c r="AF16960" i="16"/>
  <c r="AF16961" i="16"/>
  <c r="AF16962" i="16"/>
  <c r="AF16963" i="16"/>
  <c r="AF16964" i="16"/>
  <c r="AF16965" i="16"/>
  <c r="AF16966" i="16"/>
  <c r="AF16967" i="16"/>
  <c r="AF16968" i="16"/>
  <c r="AF16969" i="16"/>
  <c r="AF16970" i="16"/>
  <c r="AF16971" i="16"/>
  <c r="AF16972" i="16"/>
  <c r="AF16973" i="16"/>
  <c r="AF16974" i="16"/>
  <c r="AF16975" i="16"/>
  <c r="AF16976" i="16"/>
  <c r="AF16977" i="16"/>
  <c r="AF16978" i="16"/>
  <c r="AF16979" i="16"/>
  <c r="AF16980" i="16"/>
  <c r="AF16981" i="16"/>
  <c r="AF16982" i="16"/>
  <c r="AF16983" i="16"/>
  <c r="AF16984" i="16"/>
  <c r="AF16985" i="16"/>
  <c r="AF16986" i="16"/>
  <c r="AF16987" i="16"/>
  <c r="AF16988" i="16"/>
  <c r="AF16989" i="16"/>
  <c r="AF16990" i="16"/>
  <c r="AF16991" i="16"/>
  <c r="AF16992" i="16"/>
  <c r="AF16993" i="16"/>
  <c r="AF16994" i="16"/>
  <c r="AF16995" i="16"/>
  <c r="AF16996" i="16"/>
  <c r="AF16997" i="16"/>
  <c r="AF16998" i="16"/>
  <c r="AF16999" i="16"/>
  <c r="AF17000" i="16"/>
  <c r="AF17001" i="16"/>
  <c r="AF17002" i="16"/>
  <c r="AF17003" i="16"/>
  <c r="AF17004" i="16"/>
  <c r="AF17005" i="16"/>
  <c r="AF17006" i="16"/>
  <c r="AF17007" i="16"/>
  <c r="AF17008" i="16"/>
  <c r="AF17009" i="16"/>
  <c r="AF17010" i="16"/>
  <c r="AF17011" i="16"/>
  <c r="AF17012" i="16"/>
  <c r="AF17013" i="16"/>
  <c r="AF17014" i="16"/>
  <c r="AF17015" i="16"/>
  <c r="AF17016" i="16"/>
  <c r="AF17017" i="16"/>
  <c r="AF17018" i="16"/>
  <c r="AF17019" i="16"/>
  <c r="AF17020" i="16"/>
  <c r="AF17021" i="16"/>
  <c r="AF17022" i="16"/>
  <c r="AF17023" i="16"/>
  <c r="AF17024" i="16"/>
  <c r="AF17025" i="16"/>
  <c r="AF17026" i="16"/>
  <c r="AF17027" i="16"/>
  <c r="AF17028" i="16"/>
  <c r="AF17029" i="16"/>
  <c r="AF17030" i="16"/>
  <c r="AF17031" i="16"/>
  <c r="AF17032" i="16"/>
  <c r="AF17033" i="16"/>
  <c r="AF17034" i="16"/>
  <c r="AF17035" i="16"/>
  <c r="AF17036" i="16"/>
  <c r="AF17037" i="16"/>
  <c r="AF17038" i="16"/>
  <c r="AF17039" i="16"/>
  <c r="AF17040" i="16"/>
  <c r="AF17041" i="16"/>
  <c r="AF17042" i="16"/>
  <c r="AF17043" i="16"/>
  <c r="AF17044" i="16"/>
  <c r="AF17045" i="16"/>
  <c r="AF17046" i="16"/>
  <c r="AF17047" i="16"/>
  <c r="AF17048" i="16"/>
  <c r="AF17049" i="16"/>
  <c r="AF17050" i="16"/>
  <c r="AF17051" i="16"/>
  <c r="AF17052" i="16"/>
  <c r="AF17053" i="16"/>
  <c r="AF17054" i="16"/>
  <c r="AF17055" i="16"/>
  <c r="AF17056" i="16"/>
  <c r="AF17057" i="16"/>
  <c r="AF17058" i="16"/>
  <c r="AF17059" i="16"/>
  <c r="AF17060" i="16"/>
  <c r="AF17061" i="16"/>
  <c r="AF17062" i="16"/>
  <c r="AF17063" i="16"/>
  <c r="AF17064" i="16"/>
  <c r="AF17065" i="16"/>
  <c r="AF17066" i="16"/>
  <c r="AF17067" i="16"/>
  <c r="AF17068" i="16"/>
  <c r="AF17069" i="16"/>
  <c r="AF17070" i="16"/>
  <c r="AF17071" i="16"/>
  <c r="AF17072" i="16"/>
  <c r="AF17073" i="16"/>
  <c r="AF17074" i="16"/>
  <c r="AF17075" i="16"/>
  <c r="AF17076" i="16"/>
  <c r="AF17077" i="16"/>
  <c r="AF17078" i="16"/>
  <c r="AF17079" i="16"/>
  <c r="AF17080" i="16"/>
  <c r="AF17081" i="16"/>
  <c r="AF17082" i="16"/>
  <c r="AF17083" i="16"/>
  <c r="AF17084" i="16"/>
  <c r="AF17085" i="16"/>
  <c r="AF17086" i="16"/>
  <c r="AF17087" i="16"/>
  <c r="AF17088" i="16"/>
  <c r="AF17089" i="16"/>
  <c r="AF17090" i="16"/>
  <c r="AF17091" i="16"/>
  <c r="AF17092" i="16"/>
  <c r="AF17093" i="16"/>
  <c r="AF17094" i="16"/>
  <c r="AF17095" i="16"/>
  <c r="AF17096" i="16"/>
  <c r="AF17097" i="16"/>
  <c r="AF17098" i="16"/>
  <c r="AF17099" i="16"/>
  <c r="AF17100" i="16"/>
  <c r="AF17101" i="16"/>
  <c r="AF17102" i="16"/>
  <c r="AF17103" i="16"/>
  <c r="AF17104" i="16"/>
  <c r="AF10" i="16"/>
  <c r="AF11" i="16"/>
  <c r="AF12" i="16"/>
  <c r="AF13" i="16"/>
  <c r="AF14" i="16"/>
  <c r="AF15" i="16"/>
  <c r="AF16" i="16"/>
  <c r="AF17" i="16"/>
  <c r="AF18" i="16"/>
  <c r="AF19" i="16"/>
  <c r="AF20" i="16"/>
  <c r="AF21" i="16"/>
  <c r="AF22" i="16"/>
  <c r="AF23" i="16"/>
  <c r="AF24" i="16"/>
  <c r="AF25" i="16"/>
  <c r="AF26" i="16"/>
  <c r="AF27" i="16"/>
  <c r="AF28" i="16"/>
  <c r="AF29" i="16"/>
  <c r="AF30" i="16"/>
  <c r="AF31" i="16"/>
  <c r="AF32" i="16"/>
  <c r="AF33" i="16"/>
  <c r="AF34" i="16"/>
  <c r="AF35" i="16"/>
  <c r="AF36" i="16"/>
  <c r="AF37" i="16"/>
  <c r="AF38" i="16"/>
  <c r="AF39" i="16"/>
  <c r="AF40" i="16"/>
  <c r="AF41" i="16"/>
  <c r="AF42" i="16"/>
  <c r="AF43" i="16"/>
  <c r="AF44" i="16"/>
  <c r="AF45" i="16"/>
  <c r="AF46" i="16"/>
  <c r="AF47" i="16"/>
  <c r="AF48" i="16"/>
  <c r="AF49" i="16"/>
  <c r="AF50"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80" i="16"/>
  <c r="AF81" i="16"/>
  <c r="AF82" i="16"/>
  <c r="AF83" i="16"/>
  <c r="AF84" i="16"/>
  <c r="AF85" i="16"/>
  <c r="AF86" i="16"/>
  <c r="AF87" i="16"/>
  <c r="AF88" i="16"/>
  <c r="AF89" i="16"/>
  <c r="AF90" i="16"/>
  <c r="AF91" i="16"/>
  <c r="AF92" i="16"/>
  <c r="AF93" i="16"/>
  <c r="AF94" i="16"/>
  <c r="AF95" i="16"/>
  <c r="AF96" i="16"/>
  <c r="AF97" i="16"/>
  <c r="AF98" i="16"/>
  <c r="AF99" i="16"/>
  <c r="AF100" i="16"/>
  <c r="AF101" i="16"/>
  <c r="AF102" i="16"/>
  <c r="AF103" i="16"/>
  <c r="AF104" i="16"/>
  <c r="AF105" i="16"/>
  <c r="AF106" i="16"/>
  <c r="AF107" i="16"/>
  <c r="AF108" i="16"/>
  <c r="AF109" i="16"/>
  <c r="AF110" i="16"/>
  <c r="AF111" i="16"/>
  <c r="AF112" i="16"/>
  <c r="AF113" i="16"/>
  <c r="AF114" i="16"/>
  <c r="AF115" i="16"/>
  <c r="AF116" i="16"/>
  <c r="AF117" i="16"/>
  <c r="AF118" i="16"/>
  <c r="AF119" i="16"/>
  <c r="AF120" i="16"/>
  <c r="AF121" i="16"/>
  <c r="AF122" i="16"/>
  <c r="AF123" i="16"/>
  <c r="AF124" i="16"/>
  <c r="AF125" i="16"/>
  <c r="AF126" i="16"/>
  <c r="AF127" i="16"/>
  <c r="AF128" i="16"/>
  <c r="AF129" i="16"/>
  <c r="AF130" i="16"/>
  <c r="AF131" i="16"/>
  <c r="AF132" i="16"/>
  <c r="AF133" i="16"/>
  <c r="AF134" i="16"/>
  <c r="AF135" i="16"/>
  <c r="AF136" i="16"/>
  <c r="AF137" i="16"/>
  <c r="AF138" i="16"/>
  <c r="AF139" i="16"/>
  <c r="AF140" i="16"/>
  <c r="AF141" i="16"/>
  <c r="AF142" i="16"/>
  <c r="AF143" i="16"/>
  <c r="AF144" i="16"/>
  <c r="AF145" i="16"/>
  <c r="AF146" i="16"/>
  <c r="AF147" i="16"/>
  <c r="AF148" i="16"/>
  <c r="AF149" i="16"/>
  <c r="AF150" i="16"/>
  <c r="AF151" i="16"/>
  <c r="AF152" i="16"/>
  <c r="AF153" i="16"/>
  <c r="AF154" i="16"/>
  <c r="AF155" i="16"/>
  <c r="AF156" i="16"/>
  <c r="AF157" i="16"/>
  <c r="AF158" i="16"/>
  <c r="AF159" i="16"/>
  <c r="AF160" i="16"/>
  <c r="AF161" i="16"/>
  <c r="AF162" i="16"/>
  <c r="AF163" i="16"/>
  <c r="AF164" i="16"/>
  <c r="AF165" i="16"/>
  <c r="AF166" i="16"/>
  <c r="AF167" i="16"/>
  <c r="AF168" i="16"/>
  <c r="AF169" i="16"/>
  <c r="AF170" i="16"/>
  <c r="AF171" i="16"/>
  <c r="AF172" i="16"/>
  <c r="AF173" i="16"/>
  <c r="AF174" i="16"/>
  <c r="AF175" i="16"/>
  <c r="AF176" i="16"/>
  <c r="AF177" i="16"/>
  <c r="AF178" i="16"/>
  <c r="AF179" i="16"/>
  <c r="AF180" i="16"/>
  <c r="AF181" i="16"/>
  <c r="AF182" i="16"/>
  <c r="AF183" i="16"/>
  <c r="AF184" i="16"/>
  <c r="AF185" i="16"/>
  <c r="AF186" i="16"/>
  <c r="AF187" i="16"/>
  <c r="AF188" i="16"/>
  <c r="AF189" i="16"/>
  <c r="AF190" i="16"/>
  <c r="AF191" i="16"/>
  <c r="AF192" i="16"/>
  <c r="AF193" i="16"/>
  <c r="AF194" i="16"/>
  <c r="AF195" i="16"/>
  <c r="AF196" i="16"/>
  <c r="AF197" i="16"/>
  <c r="AF198" i="16"/>
  <c r="AF199" i="16"/>
  <c r="AF200" i="16"/>
  <c r="AF201" i="16"/>
  <c r="AF202" i="16"/>
  <c r="AF203" i="16"/>
  <c r="AF204" i="16"/>
  <c r="AF205" i="16"/>
  <c r="AF206" i="16"/>
  <c r="AF207" i="16"/>
  <c r="AF208" i="16"/>
  <c r="AF209" i="16"/>
  <c r="AF210" i="16"/>
  <c r="AF211" i="16"/>
  <c r="AF212" i="16"/>
  <c r="AF213" i="16"/>
  <c r="AF214" i="16"/>
  <c r="AF215" i="16"/>
  <c r="AF216" i="16"/>
  <c r="AF217" i="16"/>
  <c r="AF218" i="16"/>
  <c r="AF219" i="16"/>
  <c r="AF220" i="16"/>
  <c r="AF221" i="16"/>
  <c r="AF222" i="16"/>
  <c r="AF223" i="16"/>
  <c r="AF224" i="16"/>
  <c r="AF225" i="16"/>
  <c r="AF226" i="16"/>
  <c r="AF227" i="16"/>
  <c r="AF228" i="16"/>
  <c r="AF229" i="16"/>
  <c r="AF230" i="16"/>
  <c r="AF231" i="16"/>
  <c r="AF232" i="16"/>
  <c r="AF233" i="16"/>
  <c r="AF234" i="16"/>
  <c r="AF235" i="16"/>
  <c r="AF236" i="16"/>
  <c r="AF237" i="16"/>
  <c r="AF238" i="16"/>
  <c r="AF239" i="16"/>
  <c r="AF240" i="16"/>
  <c r="AF241" i="16"/>
  <c r="AF242" i="16"/>
  <c r="AF243" i="16"/>
  <c r="AF244" i="16"/>
  <c r="AF245" i="16"/>
  <c r="AF246" i="16"/>
  <c r="AF247" i="16"/>
  <c r="AF248" i="16"/>
  <c r="AF249" i="16"/>
  <c r="AF250" i="16"/>
  <c r="AF251" i="16"/>
  <c r="AF252" i="16"/>
  <c r="AF253" i="16"/>
  <c r="AF254" i="16"/>
  <c r="AF255" i="16"/>
  <c r="AF256" i="16"/>
  <c r="AF257" i="16"/>
  <c r="AF258" i="16"/>
  <c r="AF259" i="16"/>
  <c r="AF260" i="16"/>
  <c r="AF261" i="16"/>
  <c r="AF262" i="16"/>
  <c r="AF263" i="16"/>
  <c r="AF264" i="16"/>
  <c r="AF265" i="16"/>
  <c r="AF266" i="16"/>
  <c r="AF267" i="16"/>
  <c r="AF268" i="16"/>
  <c r="AF269" i="16"/>
  <c r="AF270" i="16"/>
  <c r="AF271" i="16"/>
  <c r="AF272" i="16"/>
  <c r="AF273" i="16"/>
  <c r="AF274" i="16"/>
  <c r="AF275" i="16"/>
  <c r="AF276" i="16"/>
  <c r="AF277" i="16"/>
  <c r="AF278" i="16"/>
  <c r="AF279" i="16"/>
  <c r="AF280" i="16"/>
  <c r="AF281" i="16"/>
  <c r="AF282" i="16"/>
  <c r="AF283" i="16"/>
  <c r="AF284" i="16"/>
  <c r="AF285" i="16"/>
  <c r="AF286" i="16"/>
  <c r="AF287" i="16"/>
  <c r="AF288" i="16"/>
  <c r="AF289" i="16"/>
  <c r="AF290" i="16"/>
  <c r="AF291" i="16"/>
  <c r="AF292" i="16"/>
  <c r="AF293" i="16"/>
  <c r="AF294" i="16"/>
  <c r="AF295" i="16"/>
  <c r="AF296" i="16"/>
  <c r="AF297" i="16"/>
  <c r="AF298" i="16"/>
  <c r="AF299" i="16"/>
  <c r="AF300" i="16"/>
  <c r="AF301" i="16"/>
  <c r="AF302" i="16"/>
  <c r="AF303" i="16"/>
  <c r="AF304" i="16"/>
  <c r="AF305" i="16"/>
  <c r="AF306" i="16"/>
  <c r="AF307" i="16"/>
  <c r="AF308" i="16"/>
  <c r="AF309" i="16"/>
  <c r="AF310" i="16"/>
  <c r="AF311" i="16"/>
  <c r="AF312" i="16"/>
  <c r="AF313" i="16"/>
  <c r="AF314" i="16"/>
  <c r="AF315" i="16"/>
  <c r="AF316" i="16"/>
  <c r="AF317" i="16"/>
  <c r="AF318" i="16"/>
  <c r="AF319" i="16"/>
  <c r="AF320" i="16"/>
  <c r="AF321" i="16"/>
  <c r="AF322" i="16"/>
  <c r="AF323" i="16"/>
  <c r="AF324" i="16"/>
  <c r="AF325" i="16"/>
  <c r="AF326" i="16"/>
  <c r="AF327" i="16"/>
  <c r="AF328" i="16"/>
  <c r="AF329" i="16"/>
  <c r="AF330" i="16"/>
  <c r="AF331" i="16"/>
  <c r="AF332" i="16"/>
  <c r="AF333" i="16"/>
  <c r="AF334" i="16"/>
  <c r="AF335" i="16"/>
  <c r="AF336" i="16"/>
  <c r="AF337" i="16"/>
  <c r="AF338" i="16"/>
  <c r="AF339" i="16"/>
  <c r="AF340" i="16"/>
  <c r="AF341" i="16"/>
  <c r="AF342" i="16"/>
  <c r="AF343" i="16"/>
  <c r="AF344" i="16"/>
  <c r="AF345" i="16"/>
  <c r="AF346" i="16"/>
  <c r="AF347" i="16"/>
  <c r="AF348" i="16"/>
  <c r="AF349" i="16"/>
  <c r="AF350" i="16"/>
  <c r="AF351" i="16"/>
  <c r="AF352" i="16"/>
  <c r="AF353" i="16"/>
  <c r="AF354" i="16"/>
  <c r="AF355" i="16"/>
  <c r="AF356" i="16"/>
  <c r="AF357" i="16"/>
  <c r="AF358" i="16"/>
  <c r="AF359" i="16"/>
  <c r="AF360" i="16"/>
  <c r="AF361" i="16"/>
  <c r="AF362" i="16"/>
  <c r="AF363" i="16"/>
  <c r="AF364" i="16"/>
  <c r="AF365" i="16"/>
  <c r="AF366" i="16"/>
  <c r="AF367" i="16"/>
  <c r="AF368" i="16"/>
  <c r="AF369" i="16"/>
  <c r="AF370" i="16"/>
  <c r="AF371" i="16"/>
  <c r="AF372" i="16"/>
  <c r="AF373" i="16"/>
  <c r="AF374" i="16"/>
  <c r="AF375" i="16"/>
  <c r="AF376" i="16"/>
  <c r="AF377" i="16"/>
  <c r="AF378" i="16"/>
  <c r="AF379" i="16"/>
  <c r="AF380" i="16"/>
  <c r="AF381" i="16"/>
  <c r="AF382" i="16"/>
  <c r="AF383" i="16"/>
  <c r="AF384" i="16"/>
  <c r="AF385" i="16"/>
  <c r="AF386" i="16"/>
  <c r="AF387" i="16"/>
  <c r="AF388" i="16"/>
  <c r="AF389" i="16"/>
  <c r="AF390" i="16"/>
  <c r="AF391" i="16"/>
  <c r="AF392" i="16"/>
  <c r="AF393" i="16"/>
  <c r="AF394" i="16"/>
  <c r="AF395" i="16"/>
  <c r="AF396" i="16"/>
  <c r="AF397" i="16"/>
  <c r="AF398" i="16"/>
  <c r="AF399" i="16"/>
  <c r="AF400" i="16"/>
  <c r="AF401" i="16"/>
  <c r="AF402" i="16"/>
  <c r="AF403" i="16"/>
  <c r="AF404" i="16"/>
  <c r="AF405" i="16"/>
  <c r="AF406" i="16"/>
  <c r="AF407" i="16"/>
  <c r="AF408" i="16"/>
  <c r="AF409" i="16"/>
  <c r="AF410" i="16"/>
  <c r="AF411" i="16"/>
  <c r="AF412" i="16"/>
  <c r="AF413" i="16"/>
  <c r="AF414" i="16"/>
  <c r="AF415" i="16"/>
  <c r="AF416" i="16"/>
  <c r="AF417" i="16"/>
  <c r="AF418" i="16"/>
  <c r="AF419" i="16"/>
  <c r="AF420" i="16"/>
  <c r="AF421" i="16"/>
  <c r="AF422" i="16"/>
  <c r="AF423" i="16"/>
  <c r="AF424"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F453" i="16"/>
  <c r="AF454" i="16"/>
  <c r="AF455" i="16"/>
  <c r="AF456" i="16"/>
  <c r="AF457" i="16"/>
  <c r="AF458" i="16"/>
  <c r="AF459" i="16"/>
  <c r="AF460" i="16"/>
  <c r="AF461" i="16"/>
  <c r="AF462" i="16"/>
  <c r="AF463" i="16"/>
  <c r="AF464" i="16"/>
  <c r="AF465" i="16"/>
  <c r="AF466" i="16"/>
  <c r="AF467" i="16"/>
  <c r="AF468" i="16"/>
  <c r="AF469" i="16"/>
  <c r="AF470" i="16"/>
  <c r="AF471" i="16"/>
  <c r="AF472" i="16"/>
  <c r="AF473" i="16"/>
  <c r="AF474" i="16"/>
  <c r="AF475" i="16"/>
  <c r="AF476" i="16"/>
  <c r="AF477" i="16"/>
  <c r="AF478" i="16"/>
  <c r="AF479" i="16"/>
  <c r="AF480" i="16"/>
  <c r="AF481" i="16"/>
  <c r="AF482" i="16"/>
  <c r="AF483" i="16"/>
  <c r="AF484" i="16"/>
  <c r="AF485" i="16"/>
  <c r="AF486" i="16"/>
  <c r="AF487" i="16"/>
  <c r="AF488" i="16"/>
  <c r="AF489" i="16"/>
  <c r="AF490" i="16"/>
  <c r="AF491" i="16"/>
  <c r="AF492" i="16"/>
  <c r="AF493" i="16"/>
  <c r="AF494" i="16"/>
  <c r="AF495" i="16"/>
  <c r="AF496" i="16"/>
  <c r="AF497" i="16"/>
  <c r="AF498" i="16"/>
  <c r="AF499" i="16"/>
  <c r="AF500" i="16"/>
  <c r="AF501" i="16"/>
  <c r="AF502" i="16"/>
  <c r="AF503" i="16"/>
  <c r="AF504" i="16"/>
  <c r="AF505" i="16"/>
  <c r="AF506" i="16"/>
  <c r="AF507" i="16"/>
  <c r="AF508" i="16"/>
  <c r="AF509" i="16"/>
  <c r="AF510" i="16"/>
  <c r="AF511" i="16"/>
  <c r="AF512" i="16"/>
  <c r="AF513" i="16"/>
  <c r="AF514" i="16"/>
  <c r="AF515" i="16"/>
  <c r="AF516" i="16"/>
  <c r="AF517" i="16"/>
  <c r="AF518" i="16"/>
  <c r="AF519" i="16"/>
  <c r="AF520" i="16"/>
  <c r="AF521" i="16"/>
  <c r="AF522" i="16"/>
  <c r="AF523" i="16"/>
  <c r="AF524" i="16"/>
  <c r="AF525" i="16"/>
  <c r="AF526" i="16"/>
  <c r="AF527" i="16"/>
  <c r="AF528" i="16"/>
  <c r="AF529" i="16"/>
  <c r="AF530" i="16"/>
  <c r="AF531" i="16"/>
  <c r="AF532" i="16"/>
  <c r="AF533" i="16"/>
  <c r="AF534" i="16"/>
  <c r="AF535" i="16"/>
  <c r="AF536" i="16"/>
  <c r="AF537" i="16"/>
  <c r="AF538" i="16"/>
  <c r="AF539" i="16"/>
  <c r="AF540" i="16"/>
  <c r="AF541" i="16"/>
  <c r="AF542" i="16"/>
  <c r="AF543" i="16"/>
  <c r="AF544" i="16"/>
  <c r="AF545" i="16"/>
  <c r="AF546" i="16"/>
  <c r="AF547" i="16"/>
  <c r="AF548" i="16"/>
  <c r="AF549" i="16"/>
  <c r="AF550" i="16"/>
  <c r="AF551" i="16"/>
  <c r="AF552" i="16"/>
  <c r="AF553" i="16"/>
  <c r="AF554" i="16"/>
  <c r="AF555" i="16"/>
  <c r="AF556" i="16"/>
  <c r="AF557" i="16"/>
  <c r="AF558" i="16"/>
  <c r="AF559" i="16"/>
  <c r="AF560" i="16"/>
  <c r="AF561" i="16"/>
  <c r="AF562" i="16"/>
  <c r="AF563" i="16"/>
  <c r="AF564" i="16"/>
  <c r="AF565" i="16"/>
  <c r="AF566" i="16"/>
  <c r="AF567" i="16"/>
  <c r="AF568" i="16"/>
  <c r="AF569" i="16"/>
  <c r="AF570" i="16"/>
  <c r="AF571" i="16"/>
  <c r="AF572" i="16"/>
  <c r="AF573" i="16"/>
  <c r="AF574" i="16"/>
  <c r="AF575" i="16"/>
  <c r="AF576" i="16"/>
  <c r="AF577" i="16"/>
  <c r="AF578" i="16"/>
  <c r="AF579" i="16"/>
  <c r="AF580" i="16"/>
  <c r="AF581" i="16"/>
  <c r="AF582" i="16"/>
  <c r="AF583" i="16"/>
  <c r="AF584" i="16"/>
  <c r="AF585" i="16"/>
  <c r="AF586" i="16"/>
  <c r="AF587" i="16"/>
  <c r="AF588" i="16"/>
  <c r="AF589" i="16"/>
  <c r="AF590" i="16"/>
  <c r="AF591" i="16"/>
  <c r="AF592" i="16"/>
  <c r="AF593" i="16"/>
  <c r="AF594" i="16"/>
  <c r="AF595" i="16"/>
  <c r="AF596" i="16"/>
  <c r="AF597" i="16"/>
  <c r="AF598" i="16"/>
  <c r="AF599" i="16"/>
  <c r="AF600" i="16"/>
  <c r="AF601" i="16"/>
  <c r="AF602" i="16"/>
  <c r="AF603" i="16"/>
  <c r="AF604" i="16"/>
  <c r="AF605" i="16"/>
  <c r="AF606" i="16"/>
  <c r="AF607" i="16"/>
  <c r="AF608" i="16"/>
  <c r="AF609" i="16"/>
  <c r="AF610" i="16"/>
  <c r="AF611" i="16"/>
  <c r="AF612" i="16"/>
  <c r="AF613" i="16"/>
  <c r="AF614" i="16"/>
  <c r="AF615" i="16"/>
  <c r="AF616" i="16"/>
  <c r="AF617" i="16"/>
  <c r="AF618" i="16"/>
  <c r="AF619" i="16"/>
  <c r="AF620" i="16"/>
  <c r="AF621" i="16"/>
  <c r="AF622" i="16"/>
  <c r="AF623" i="16"/>
  <c r="AF624" i="16"/>
  <c r="AF625" i="16"/>
  <c r="AF626" i="16"/>
  <c r="AF627" i="16"/>
  <c r="AF628" i="16"/>
  <c r="AF629" i="16"/>
  <c r="AF630" i="16"/>
  <c r="AF631" i="16"/>
  <c r="AF632" i="16"/>
  <c r="AF633" i="16"/>
  <c r="AF634" i="16"/>
  <c r="AF635" i="16"/>
  <c r="AF636" i="16"/>
  <c r="AF637" i="16"/>
  <c r="AF638" i="16"/>
  <c r="AF639" i="16"/>
  <c r="AF640" i="16"/>
  <c r="AF641" i="16"/>
  <c r="AF642" i="16"/>
  <c r="AF643" i="16"/>
  <c r="AF644" i="16"/>
  <c r="AF645" i="16"/>
  <c r="AF646" i="16"/>
  <c r="AF647" i="16"/>
  <c r="AF648" i="16"/>
  <c r="AF649" i="16"/>
  <c r="AF650" i="16"/>
  <c r="AF651" i="16"/>
  <c r="AF652" i="16"/>
  <c r="AF653" i="16"/>
  <c r="AF654" i="16"/>
  <c r="AF655" i="16"/>
  <c r="AF656" i="16"/>
  <c r="AF657" i="16"/>
  <c r="AF658" i="16"/>
  <c r="AF659" i="16"/>
  <c r="AF660" i="16"/>
  <c r="AF661" i="16"/>
  <c r="AF662" i="16"/>
  <c r="AF663" i="16"/>
  <c r="AF664" i="16"/>
  <c r="AF665" i="16"/>
  <c r="AF666" i="16"/>
  <c r="AF667" i="16"/>
  <c r="AF668" i="16"/>
  <c r="AF669" i="16"/>
  <c r="AF670" i="16"/>
  <c r="AF671" i="16"/>
  <c r="AF672" i="16"/>
  <c r="AF673" i="16"/>
  <c r="AF674" i="16"/>
  <c r="AF675" i="16"/>
  <c r="AF676" i="16"/>
  <c r="AF677" i="16"/>
  <c r="AF678" i="16"/>
  <c r="AF679" i="16"/>
  <c r="AF680" i="16"/>
  <c r="AF681" i="16"/>
  <c r="AF682" i="16"/>
  <c r="AF683" i="16"/>
  <c r="AF684" i="16"/>
  <c r="AF685" i="16"/>
  <c r="AF686" i="16"/>
  <c r="AF687" i="16"/>
  <c r="AF688" i="16"/>
  <c r="AF689" i="16"/>
  <c r="AF690" i="16"/>
  <c r="AF691" i="16"/>
  <c r="AF692" i="16"/>
  <c r="AF693" i="16"/>
  <c r="AF694" i="16"/>
  <c r="AF695" i="16"/>
  <c r="AF696" i="16"/>
  <c r="AF697" i="16"/>
  <c r="AF698" i="16"/>
  <c r="AF699" i="16"/>
  <c r="AF700" i="16"/>
  <c r="AF701" i="16"/>
  <c r="AF702" i="16"/>
  <c r="AF703" i="16"/>
  <c r="AF704" i="16"/>
  <c r="AF705" i="16"/>
  <c r="AF706" i="16"/>
  <c r="AF707" i="16"/>
  <c r="AF708" i="16"/>
  <c r="AF709" i="16"/>
  <c r="AF710" i="16"/>
  <c r="AF711" i="16"/>
  <c r="AF712" i="16"/>
  <c r="AF713" i="16"/>
  <c r="AF714" i="16"/>
  <c r="AF715" i="16"/>
  <c r="AF716" i="16"/>
  <c r="AF717" i="16"/>
  <c r="AF718" i="16"/>
  <c r="AF719" i="16"/>
  <c r="AF720" i="16"/>
  <c r="AF721" i="16"/>
  <c r="AF722" i="16"/>
  <c r="AF723" i="16"/>
  <c r="AF724" i="16"/>
  <c r="AF725" i="16"/>
  <c r="AF726" i="16"/>
  <c r="AF727" i="16"/>
  <c r="AF728" i="16"/>
  <c r="AF729" i="16"/>
  <c r="AF730" i="16"/>
  <c r="AF731" i="16"/>
  <c r="AF732" i="16"/>
  <c r="AF733" i="16"/>
  <c r="AF734" i="16"/>
  <c r="AF735" i="16"/>
  <c r="AF736" i="16"/>
  <c r="AF737" i="16"/>
  <c r="AF738" i="16"/>
  <c r="AF739" i="16"/>
  <c r="AF740" i="16"/>
  <c r="AF741" i="16"/>
  <c r="AF742" i="16"/>
  <c r="AF743" i="16"/>
  <c r="AF744" i="16"/>
  <c r="AF745" i="16"/>
  <c r="AF746" i="16"/>
  <c r="AF747" i="16"/>
  <c r="AF748" i="16"/>
  <c r="AF749" i="16"/>
  <c r="AF750" i="16"/>
  <c r="AF751" i="16"/>
  <c r="AF752" i="16"/>
  <c r="AF753" i="16"/>
  <c r="AF754" i="16"/>
  <c r="AF755" i="16"/>
  <c r="AF756" i="16"/>
  <c r="AF757" i="16"/>
  <c r="AF758" i="16"/>
  <c r="AF759" i="16"/>
  <c r="AF760" i="16"/>
  <c r="AF761" i="16"/>
  <c r="AF762" i="16"/>
  <c r="AF763" i="16"/>
  <c r="AF764" i="16"/>
  <c r="AF765" i="16"/>
  <c r="AF766" i="16"/>
  <c r="AF767" i="16"/>
  <c r="AF768" i="16"/>
  <c r="AF769" i="16"/>
  <c r="AF770" i="16"/>
  <c r="AF771" i="16"/>
  <c r="AF772" i="16"/>
  <c r="AF773" i="16"/>
  <c r="AF774" i="16"/>
  <c r="AF775" i="16"/>
  <c r="AF776" i="16"/>
  <c r="AF777" i="16"/>
  <c r="AF778" i="16"/>
  <c r="AF779" i="16"/>
  <c r="AF780" i="16"/>
  <c r="AF781" i="16"/>
  <c r="AF782" i="16"/>
  <c r="AF783" i="16"/>
  <c r="AF784" i="16"/>
  <c r="AF785" i="16"/>
  <c r="AF786" i="16"/>
  <c r="AF787" i="16"/>
  <c r="AF788" i="16"/>
  <c r="AF789" i="16"/>
  <c r="AF790" i="16"/>
  <c r="AF791" i="16"/>
  <c r="AF792" i="16"/>
  <c r="AF793" i="16"/>
  <c r="AF794" i="16"/>
  <c r="AF795" i="16"/>
  <c r="AF796" i="16"/>
  <c r="AF797" i="16"/>
  <c r="AF798" i="16"/>
  <c r="AF799" i="16"/>
  <c r="AF800" i="16"/>
  <c r="AF801" i="16"/>
  <c r="AF802" i="16"/>
  <c r="AF803" i="16"/>
  <c r="AF804" i="16"/>
  <c r="AF805" i="16"/>
  <c r="AF806" i="16"/>
  <c r="AF807" i="16"/>
  <c r="AF808" i="16"/>
  <c r="AF809" i="16"/>
  <c r="AF810" i="16"/>
  <c r="AF811" i="16"/>
  <c r="AF812" i="16"/>
  <c r="AF813" i="16"/>
  <c r="AF814" i="16"/>
  <c r="AF815" i="16"/>
  <c r="AF816" i="16"/>
  <c r="AF817" i="16"/>
  <c r="AF818" i="16"/>
  <c r="AF819" i="16"/>
  <c r="AF820" i="16"/>
  <c r="AF821" i="16"/>
  <c r="AF822" i="16"/>
  <c r="AF823" i="16"/>
  <c r="AF824" i="16"/>
  <c r="AF825" i="16"/>
  <c r="AF826" i="16"/>
  <c r="AF827" i="16"/>
  <c r="AF828" i="16"/>
  <c r="AF829" i="16"/>
  <c r="AF830" i="16"/>
  <c r="AF831" i="16"/>
  <c r="AF832" i="16"/>
  <c r="AF833" i="16"/>
  <c r="AF834" i="16"/>
  <c r="AF835" i="16"/>
  <c r="AF836" i="16"/>
  <c r="AF837" i="16"/>
  <c r="AF838" i="16"/>
  <c r="AF839" i="16"/>
  <c r="AF840" i="16"/>
  <c r="AF841" i="16"/>
  <c r="AF842" i="16"/>
  <c r="AF843" i="16"/>
  <c r="AF844" i="16"/>
  <c r="AF845" i="16"/>
  <c r="AF846" i="16"/>
  <c r="AF847" i="16"/>
  <c r="AF848" i="16"/>
  <c r="AF849" i="16"/>
  <c r="AF850" i="16"/>
  <c r="AF851" i="16"/>
  <c r="AF852" i="16"/>
  <c r="AF853" i="16"/>
  <c r="AF854" i="16"/>
  <c r="AF855" i="16"/>
  <c r="AF856" i="16"/>
  <c r="AF857" i="16"/>
  <c r="AF858" i="16"/>
  <c r="AF859" i="16"/>
  <c r="AF860" i="16"/>
  <c r="AF861" i="16"/>
  <c r="AF862" i="16"/>
  <c r="AF863" i="16"/>
  <c r="AF864" i="16"/>
  <c r="AF865"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2" i="16"/>
  <c r="AF893" i="16"/>
  <c r="AF894" i="16"/>
  <c r="AF895" i="16"/>
  <c r="AF896" i="16"/>
  <c r="AF897" i="16"/>
  <c r="AF898" i="16"/>
  <c r="AF899" i="16"/>
  <c r="AF900" i="16"/>
  <c r="AF901" i="16"/>
  <c r="AF902" i="16"/>
  <c r="AF903" i="16"/>
  <c r="AF904" i="16"/>
  <c r="AF905" i="16"/>
  <c r="AF906" i="16"/>
  <c r="AF907" i="16"/>
  <c r="AF908" i="16"/>
  <c r="AF909" i="16"/>
  <c r="AF910" i="16"/>
  <c r="AF911" i="16"/>
  <c r="AF912" i="16"/>
  <c r="AF913" i="16"/>
  <c r="AF914" i="16"/>
  <c r="AF915" i="16"/>
  <c r="AF916" i="16"/>
  <c r="AF917" i="16"/>
  <c r="AF918" i="16"/>
  <c r="AF919" i="16"/>
  <c r="AF920" i="16"/>
  <c r="AF921" i="16"/>
  <c r="AF922" i="16"/>
  <c r="AF923" i="16"/>
  <c r="AF924" i="16"/>
  <c r="AF925" i="16"/>
  <c r="AF926" i="16"/>
  <c r="AF927" i="16"/>
  <c r="AF928" i="16"/>
  <c r="AF929" i="16"/>
  <c r="AF930" i="16"/>
  <c r="AF931" i="16"/>
  <c r="AF932" i="16"/>
  <c r="AF933" i="16"/>
  <c r="AF934" i="16"/>
  <c r="AF935" i="16"/>
  <c r="AF936" i="16"/>
  <c r="AF937" i="16"/>
  <c r="AF938" i="16"/>
  <c r="AF939" i="16"/>
  <c r="AF940" i="16"/>
  <c r="AF941" i="16"/>
  <c r="AF942" i="16"/>
  <c r="AF943" i="16"/>
  <c r="AF944" i="16"/>
  <c r="AF945" i="16"/>
  <c r="AF946" i="16"/>
  <c r="AF947" i="16"/>
  <c r="AF948" i="16"/>
  <c r="AF949" i="16"/>
  <c r="AF950" i="16"/>
  <c r="AF951" i="16"/>
  <c r="AF952" i="16"/>
  <c r="AF953" i="16"/>
  <c r="AF954" i="16"/>
  <c r="AF955" i="16"/>
  <c r="AF956" i="16"/>
  <c r="AF957" i="16"/>
  <c r="AF958" i="16"/>
  <c r="AF959" i="16"/>
  <c r="AF960" i="16"/>
  <c r="AF961" i="16"/>
  <c r="AF962" i="16"/>
  <c r="AF963" i="16"/>
  <c r="AF964" i="16"/>
  <c r="AF965" i="16"/>
  <c r="AF966" i="16"/>
  <c r="AF967" i="16"/>
  <c r="AF968" i="16"/>
  <c r="AF969" i="16"/>
  <c r="AF970" i="16"/>
  <c r="AF971" i="16"/>
  <c r="AF972" i="16"/>
  <c r="AF973" i="16"/>
  <c r="AF974" i="16"/>
  <c r="AF975" i="16"/>
  <c r="AF976" i="16"/>
  <c r="AF977" i="16"/>
  <c r="AF978" i="16"/>
  <c r="AF979" i="16"/>
  <c r="AF980" i="16"/>
  <c r="AF981" i="16"/>
  <c r="AF982" i="16"/>
  <c r="AF983" i="16"/>
  <c r="AF984" i="16"/>
  <c r="AF985" i="16"/>
  <c r="AF986" i="16"/>
  <c r="AF987" i="16"/>
  <c r="AF988" i="16"/>
  <c r="AF989" i="16"/>
  <c r="AF990" i="16"/>
  <c r="AF991" i="16"/>
  <c r="AF992" i="16"/>
  <c r="AF993" i="16"/>
  <c r="AF994" i="16"/>
  <c r="AF995" i="16"/>
  <c r="AF996" i="16"/>
  <c r="AF997" i="16"/>
  <c r="AF998" i="16"/>
  <c r="AF999" i="16"/>
  <c r="AF1000" i="16"/>
  <c r="AF1001" i="16"/>
  <c r="AF1002" i="16"/>
  <c r="AF1003" i="16"/>
  <c r="AF1004" i="16"/>
  <c r="AF1005" i="16"/>
  <c r="AF1006" i="16"/>
  <c r="AF1007" i="16"/>
  <c r="AF1008" i="16"/>
  <c r="AF1009" i="16"/>
  <c r="AF1010" i="16"/>
  <c r="AF1011" i="16"/>
  <c r="AF1012" i="16"/>
  <c r="AF1013" i="16"/>
  <c r="AF1014" i="16"/>
  <c r="AF1015" i="16"/>
  <c r="AF1016" i="16"/>
  <c r="AF1017" i="16"/>
  <c r="AF1018" i="16"/>
  <c r="AF1019" i="16"/>
  <c r="AF1020" i="16"/>
  <c r="AF1021" i="16"/>
  <c r="AF1022" i="16"/>
  <c r="AF1023" i="16"/>
  <c r="AF1024" i="16"/>
  <c r="AF1025" i="16"/>
  <c r="AF1026" i="16"/>
  <c r="AF1027" i="16"/>
  <c r="AF1028" i="16"/>
  <c r="AF1029" i="16"/>
  <c r="AF1030" i="16"/>
  <c r="AF1031" i="16"/>
  <c r="AF1032" i="16"/>
  <c r="AF1033" i="16"/>
  <c r="AF1034" i="16"/>
  <c r="AF1035" i="16"/>
  <c r="AF1036" i="16"/>
  <c r="AF1037" i="16"/>
  <c r="AF1038" i="16"/>
  <c r="AF1039" i="16"/>
  <c r="AF1040" i="16"/>
  <c r="AF1041" i="16"/>
  <c r="AF1042" i="16"/>
  <c r="AF1043" i="16"/>
  <c r="AF1044" i="16"/>
  <c r="AF1045" i="16"/>
  <c r="AF1046" i="16"/>
  <c r="AF1047" i="16"/>
  <c r="AF1048" i="16"/>
  <c r="AF1049" i="16"/>
  <c r="AF1050" i="16"/>
  <c r="AF1051" i="16"/>
  <c r="AF1052" i="16"/>
  <c r="AF1053" i="16"/>
  <c r="AF1054" i="16"/>
  <c r="AF1055" i="16"/>
  <c r="AF1056" i="16"/>
  <c r="AF1057" i="16"/>
  <c r="AF1058" i="16"/>
  <c r="AF1059" i="16"/>
  <c r="AF1060" i="16"/>
  <c r="AF1061" i="16"/>
  <c r="AF1062" i="16"/>
  <c r="AF1063" i="16"/>
  <c r="AF1064" i="16"/>
  <c r="AF1065" i="16"/>
  <c r="AF1066" i="16"/>
  <c r="AF1067" i="16"/>
  <c r="AF1068" i="16"/>
  <c r="AF1069" i="16"/>
  <c r="AF1070" i="16"/>
  <c r="AF1071" i="16"/>
  <c r="AF1072" i="16"/>
  <c r="AF1073" i="16"/>
  <c r="AF1074" i="16"/>
  <c r="AF1075" i="16"/>
  <c r="AF1076" i="16"/>
  <c r="AF1077" i="16"/>
  <c r="AF1078" i="16"/>
  <c r="AF1079" i="16"/>
  <c r="AF1080" i="16"/>
  <c r="AF1081" i="16"/>
  <c r="AF1082" i="16"/>
  <c r="AF1083" i="16"/>
  <c r="AF1084" i="16"/>
  <c r="AF1085" i="16"/>
  <c r="AF1086" i="16"/>
  <c r="AF1087" i="16"/>
  <c r="AF1088" i="16"/>
  <c r="AF1089" i="16"/>
  <c r="AF1090" i="16"/>
  <c r="AF1091" i="16"/>
  <c r="AF1092" i="16"/>
  <c r="AF1093" i="16"/>
  <c r="AF1094" i="16"/>
  <c r="AF1095" i="16"/>
  <c r="AF1096" i="16"/>
  <c r="AF1097" i="16"/>
  <c r="AF1098" i="16"/>
  <c r="AF1099" i="16"/>
  <c r="AF1100" i="16"/>
  <c r="AF1101" i="16"/>
  <c r="AF1102" i="16"/>
  <c r="AF1103" i="16"/>
  <c r="AF1104" i="16"/>
  <c r="AF1105" i="16"/>
  <c r="AF1106" i="16"/>
  <c r="AF1107" i="16"/>
  <c r="AF1108" i="16"/>
  <c r="AF1109" i="16"/>
  <c r="AF1110" i="16"/>
  <c r="AF1111" i="16"/>
  <c r="AF1112" i="16"/>
  <c r="AF1113" i="16"/>
  <c r="AF1114" i="16"/>
  <c r="AF1115" i="16"/>
  <c r="AF1116" i="16"/>
  <c r="AF1117" i="16"/>
  <c r="AF1118" i="16"/>
  <c r="AF1119" i="16"/>
  <c r="AF1120" i="16"/>
  <c r="AF1121" i="16"/>
  <c r="AF1122" i="16"/>
  <c r="AF1123" i="16"/>
  <c r="AF1124" i="16"/>
  <c r="AF1125" i="16"/>
  <c r="AF1126" i="16"/>
  <c r="AF1127" i="16"/>
  <c r="AF1128" i="16"/>
  <c r="AF1129" i="16"/>
  <c r="AF1130" i="16"/>
  <c r="AF1131" i="16"/>
  <c r="AF1132" i="16"/>
  <c r="AF1133" i="16"/>
  <c r="AF1134" i="16"/>
  <c r="AF1135" i="16"/>
  <c r="AF1136" i="16"/>
  <c r="AF1137" i="16"/>
  <c r="AF1138" i="16"/>
  <c r="AF1139" i="16"/>
  <c r="AF1140" i="16"/>
  <c r="AF1141" i="16"/>
  <c r="AF1142" i="16"/>
  <c r="AF1143" i="16"/>
  <c r="AF1144" i="16"/>
  <c r="AF1145" i="16"/>
  <c r="AF1146" i="16"/>
  <c r="AF1147" i="16"/>
  <c r="AF1148" i="16"/>
  <c r="AF1149" i="16"/>
  <c r="AF1150" i="16"/>
  <c r="AF1151" i="16"/>
  <c r="AF1152" i="16"/>
  <c r="AF1153" i="16"/>
  <c r="AF1154" i="16"/>
  <c r="AF1155" i="16"/>
  <c r="AF1156" i="16"/>
  <c r="AF1157" i="16"/>
  <c r="AF1158" i="16"/>
  <c r="AF1159" i="16"/>
  <c r="AF1160" i="16"/>
  <c r="AF1161" i="16"/>
  <c r="AF1162" i="16"/>
  <c r="AF1163" i="16"/>
  <c r="AF1164" i="16"/>
  <c r="AF1165" i="16"/>
  <c r="AF1166" i="16"/>
  <c r="AF1167" i="16"/>
  <c r="AF1168" i="16"/>
  <c r="AF1169" i="16"/>
  <c r="AF1170" i="16"/>
  <c r="AF1171" i="16"/>
  <c r="AF1172" i="16"/>
  <c r="AF1173" i="16"/>
  <c r="AF1174" i="16"/>
  <c r="AF1175" i="16"/>
  <c r="AF1176" i="16"/>
  <c r="AF1177" i="16"/>
  <c r="AF1178" i="16"/>
  <c r="AF1179" i="16"/>
  <c r="AF1180" i="16"/>
  <c r="AF1181" i="16"/>
  <c r="AF1182" i="16"/>
  <c r="AF1183" i="16"/>
  <c r="AF1184" i="16"/>
  <c r="AF1185" i="16"/>
  <c r="AF1186" i="16"/>
  <c r="AF1187" i="16"/>
  <c r="AF1188" i="16"/>
  <c r="AF1189" i="16"/>
  <c r="AF1190" i="16"/>
  <c r="AF1191" i="16"/>
  <c r="AF1192" i="16"/>
  <c r="AF1193" i="16"/>
  <c r="AF1194" i="16"/>
  <c r="AF1195" i="16"/>
  <c r="AF1196" i="16"/>
  <c r="AF1197" i="16"/>
  <c r="AF1198" i="16"/>
  <c r="AF1199" i="16"/>
  <c r="AF1200" i="16"/>
  <c r="AF1201" i="16"/>
  <c r="AF1202" i="16"/>
  <c r="AF1203" i="16"/>
  <c r="AF1204" i="16"/>
  <c r="AF1205" i="16"/>
  <c r="AF1206" i="16"/>
  <c r="AF1207" i="16"/>
  <c r="AF1208" i="16"/>
  <c r="AF1209" i="16"/>
  <c r="AF1210" i="16"/>
  <c r="AF1211" i="16"/>
  <c r="AF1212" i="16"/>
  <c r="AF1213" i="16"/>
  <c r="AF1214" i="16"/>
  <c r="AF1215" i="16"/>
  <c r="AF1216" i="16"/>
  <c r="AF1217" i="16"/>
  <c r="AF1218" i="16"/>
  <c r="AF1219" i="16"/>
  <c r="AF1220" i="16"/>
  <c r="AF1221" i="16"/>
  <c r="AF1222" i="16"/>
  <c r="AF1223" i="16"/>
  <c r="AF1224" i="16"/>
  <c r="AF1225" i="16"/>
  <c r="AF1226" i="16"/>
  <c r="AF1227" i="16"/>
  <c r="AF1228" i="16"/>
  <c r="AF1229" i="16"/>
  <c r="AF1230" i="16"/>
  <c r="AF1231" i="16"/>
  <c r="AF1232" i="16"/>
  <c r="AF1233" i="16"/>
  <c r="AF1234" i="16"/>
  <c r="AF9" i="16"/>
  <c r="D8" i="21" l="1"/>
  <c r="G10" i="14"/>
  <c r="C9" i="36"/>
  <c r="E20" i="14"/>
  <c r="F19" i="14" s="1"/>
  <c r="K19" i="14" s="1"/>
  <c r="G19" i="14" s="1"/>
  <c r="D24" i="14"/>
  <c r="C13" i="36"/>
  <c r="D18" i="21"/>
  <c r="D17" i="21"/>
  <c r="D16" i="21"/>
  <c r="C19" i="21"/>
  <c r="E19" i="21" s="1"/>
  <c r="C18" i="21"/>
  <c r="C17" i="21"/>
  <c r="C16" i="21"/>
  <c r="D13" i="21"/>
  <c r="D12" i="21"/>
  <c r="D11" i="21"/>
  <c r="D7" i="21"/>
  <c r="D6" i="21"/>
  <c r="C9" i="21"/>
  <c r="E9" i="21" s="1"/>
  <c r="C8" i="21"/>
  <c r="C6" i="21"/>
  <c r="C14" i="21"/>
  <c r="E14" i="21" s="1"/>
  <c r="C13" i="21"/>
  <c r="C12" i="21"/>
  <c r="C11" i="21"/>
  <c r="C7" i="21"/>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52" i="16"/>
  <c r="R253" i="16"/>
  <c r="R254" i="16"/>
  <c r="R255" i="16"/>
  <c r="R256" i="16"/>
  <c r="R257" i="16"/>
  <c r="R258" i="16"/>
  <c r="R259" i="16"/>
  <c r="R260" i="16"/>
  <c r="R261" i="16"/>
  <c r="R262" i="16"/>
  <c r="R263" i="16"/>
  <c r="R264" i="16"/>
  <c r="E8" i="21" l="1"/>
  <c r="F7" i="14"/>
  <c r="B5" i="33" a="1"/>
  <c r="E11" i="21"/>
  <c r="E17" i="21"/>
  <c r="E13" i="21"/>
  <c r="E16" i="21"/>
  <c r="E18" i="21"/>
  <c r="E7" i="21"/>
  <c r="E6" i="21"/>
  <c r="E12" i="21"/>
  <c r="D20" i="21"/>
  <c r="C20" i="21"/>
  <c r="F11" i="33" l="1"/>
  <c r="D11" i="33"/>
  <c r="N11" i="33"/>
  <c r="G11" i="33" s="1"/>
  <c r="E11" i="33"/>
  <c r="F6" i="33"/>
  <c r="N10" i="33"/>
  <c r="G10" i="33" s="1"/>
  <c r="F7" i="33"/>
  <c r="E10" i="33"/>
  <c r="F8" i="33"/>
  <c r="F9" i="33"/>
  <c r="F10" i="33"/>
  <c r="D10" i="33"/>
  <c r="N6" i="33"/>
  <c r="G6" i="33" s="1"/>
  <c r="N7" i="33"/>
  <c r="G7" i="33" s="1"/>
  <c r="N8" i="33"/>
  <c r="G8" i="33" s="1"/>
  <c r="N9" i="33"/>
  <c r="G9" i="33" s="1"/>
  <c r="D6" i="33"/>
  <c r="E6" i="33"/>
  <c r="E7" i="33"/>
  <c r="D7" i="33"/>
  <c r="E8" i="33"/>
  <c r="D8" i="33"/>
  <c r="E9" i="33"/>
  <c r="D9" i="33"/>
  <c r="B5" i="33"/>
  <c r="E5" i="21"/>
  <c r="E10" i="21"/>
  <c r="E15" i="21"/>
  <c r="I5" i="33" l="1"/>
  <c r="H5" i="33"/>
  <c r="H1001" i="33" s="1"/>
  <c r="C5" i="33"/>
  <c r="M7" i="35" s="1"/>
  <c r="J11" i="33"/>
  <c r="J10" i="33"/>
  <c r="K11" i="33"/>
  <c r="F5" i="33"/>
  <c r="F1001" i="33" s="1"/>
  <c r="N5" i="33"/>
  <c r="G5" i="33" s="1"/>
  <c r="E5" i="33"/>
  <c r="D5" i="33"/>
  <c r="K10" i="33"/>
  <c r="C1001" i="33"/>
  <c r="J8" i="33"/>
  <c r="J9" i="33"/>
  <c r="K9" i="33"/>
  <c r="J7" i="33"/>
  <c r="K8" i="33"/>
  <c r="J6" i="33"/>
  <c r="K6" i="33"/>
  <c r="K7" i="33"/>
  <c r="E20" i="21"/>
  <c r="H10" i="14"/>
  <c r="G1001" i="33" l="1"/>
  <c r="P7" i="35"/>
  <c r="P8" i="35" s="1"/>
  <c r="M8" i="35"/>
  <c r="D7" i="35"/>
  <c r="G7" i="35" s="1"/>
  <c r="G8" i="35" s="1"/>
  <c r="G13" i="35" s="1"/>
  <c r="K10" i="14"/>
  <c r="I10" i="14" s="1"/>
  <c r="I1001" i="33"/>
  <c r="J5" i="33" l="1"/>
  <c r="K5" i="33"/>
  <c r="D8" i="35"/>
  <c r="W4" i="31" a="1"/>
  <c r="W4" i="31" s="1"/>
  <c r="W5" i="31" l="1" a="1"/>
  <c r="W5" i="31" s="1"/>
  <c r="H11" i="31" l="1"/>
  <c r="K11" i="31" s="1"/>
  <c r="H12" i="31"/>
  <c r="K12" i="31" s="1"/>
  <c r="H13" i="31"/>
  <c r="K13" i="31" s="1"/>
  <c r="H14" i="31"/>
  <c r="K14" i="31" s="1"/>
  <c r="H15" i="31"/>
  <c r="K15" i="31" s="1"/>
  <c r="H16" i="31"/>
  <c r="K16" i="31" s="1"/>
  <c r="H17" i="31"/>
  <c r="K17" i="31" s="1"/>
  <c r="H18" i="31"/>
  <c r="K18" i="31" s="1"/>
  <c r="H19" i="31"/>
  <c r="K19" i="31" s="1"/>
  <c r="H20" i="31"/>
  <c r="K20" i="31" s="1"/>
  <c r="H21" i="31"/>
  <c r="K21" i="31" s="1"/>
  <c r="H22" i="31"/>
  <c r="K22" i="31" s="1"/>
  <c r="H23" i="31"/>
  <c r="K23" i="31" s="1"/>
  <c r="G24" i="31"/>
  <c r="H24" i="31" s="1"/>
  <c r="K24" i="31" s="1"/>
  <c r="I20" i="31" l="1"/>
  <c r="J20" i="31" s="1"/>
  <c r="I19" i="31"/>
  <c r="J19" i="31" s="1"/>
  <c r="I18" i="31"/>
  <c r="J18" i="31" s="1"/>
  <c r="I17" i="31"/>
  <c r="J17" i="31" s="1"/>
  <c r="I16" i="31"/>
  <c r="J16" i="31" s="1"/>
  <c r="I21" i="31"/>
  <c r="J21" i="31" s="1"/>
  <c r="I15" i="31"/>
  <c r="J15" i="31" s="1"/>
  <c r="I14" i="31"/>
  <c r="J14" i="31" s="1"/>
  <c r="I13" i="31"/>
  <c r="J13" i="31" s="1"/>
  <c r="I24" i="31"/>
  <c r="J24" i="31" s="1"/>
  <c r="I12" i="31"/>
  <c r="J12" i="31" s="1"/>
  <c r="I11" i="31"/>
  <c r="J11" i="31" s="1"/>
  <c r="I23" i="31"/>
  <c r="J23" i="31" s="1"/>
  <c r="I22" i="31"/>
  <c r="J22" i="31" s="1"/>
  <c r="G25" i="31"/>
  <c r="G26" i="31" l="1"/>
  <c r="H25" i="31"/>
  <c r="K25" i="31" s="1"/>
  <c r="I25" i="31" l="1"/>
  <c r="J25" i="31" s="1"/>
  <c r="H26" i="31"/>
  <c r="K26" i="31" s="1"/>
  <c r="G27" i="31"/>
  <c r="I26" i="31" l="1"/>
  <c r="J26" i="31" s="1"/>
  <c r="H27" i="31"/>
  <c r="K27" i="31" s="1"/>
  <c r="G28" i="31"/>
  <c r="I27" i="31" l="1"/>
  <c r="J27" i="31" s="1"/>
  <c r="H28" i="31"/>
  <c r="K28" i="31" s="1"/>
  <c r="G29" i="31"/>
  <c r="I28" i="31" l="1"/>
  <c r="J28" i="31" s="1"/>
  <c r="H29" i="31"/>
  <c r="K29" i="31" s="1"/>
  <c r="G30" i="31"/>
  <c r="I29" i="31" l="1"/>
  <c r="J29" i="31" s="1"/>
  <c r="H30" i="31"/>
  <c r="K30" i="31" s="1"/>
  <c r="G31" i="31"/>
  <c r="I30" i="31" l="1"/>
  <c r="J30" i="31" s="1"/>
  <c r="H31" i="31"/>
  <c r="K31" i="31" s="1"/>
  <c r="G32" i="31"/>
  <c r="I31" i="31" l="1"/>
  <c r="J31" i="31" s="1"/>
  <c r="G33" i="31"/>
  <c r="H32" i="31"/>
  <c r="K32" i="31" s="1"/>
  <c r="I32" i="31" l="1"/>
  <c r="J32" i="31" s="1"/>
  <c r="G34" i="31"/>
  <c r="H33" i="31"/>
  <c r="K33" i="31" s="1"/>
  <c r="I33" i="31" l="1"/>
  <c r="J33" i="31" s="1"/>
  <c r="G35" i="31"/>
  <c r="H34" i="31"/>
  <c r="K34" i="31" s="1"/>
  <c r="I34" i="31" l="1"/>
  <c r="J34" i="31" s="1"/>
  <c r="H35" i="31"/>
  <c r="K35" i="31" s="1"/>
  <c r="G36" i="31"/>
  <c r="I35" i="31" l="1"/>
  <c r="J35" i="31" s="1"/>
  <c r="G37" i="31"/>
  <c r="H36" i="31"/>
  <c r="K36" i="31" s="1"/>
  <c r="I36" i="31" l="1"/>
  <c r="J36" i="31" s="1"/>
  <c r="G38" i="31"/>
  <c r="H37" i="31"/>
  <c r="K37" i="31" s="1"/>
  <c r="I37" i="31" l="1"/>
  <c r="J37" i="31" s="1"/>
  <c r="G39" i="31"/>
  <c r="H38" i="31"/>
  <c r="K38" i="31" s="1"/>
  <c r="I38" i="31" l="1"/>
  <c r="J38" i="31" s="1"/>
  <c r="G40" i="31"/>
  <c r="H39" i="31"/>
  <c r="K39" i="31" s="1"/>
  <c r="I39" i="31" l="1"/>
  <c r="J39" i="31" s="1"/>
  <c r="H40" i="31"/>
  <c r="K40" i="31" s="1"/>
  <c r="G41" i="31"/>
  <c r="I40" i="31" l="1"/>
  <c r="J40" i="31" s="1"/>
  <c r="H41" i="31"/>
  <c r="K41" i="31" s="1"/>
  <c r="G42" i="31"/>
  <c r="I41" i="31" l="1"/>
  <c r="J41" i="31" s="1"/>
  <c r="H42" i="31"/>
  <c r="K42" i="31" s="1"/>
  <c r="G43" i="31"/>
  <c r="I42" i="31" l="1"/>
  <c r="J42" i="31" s="1"/>
  <c r="H43" i="31"/>
  <c r="K43" i="31" s="1"/>
  <c r="G44" i="31"/>
  <c r="I43" i="31" l="1"/>
  <c r="J43" i="31" s="1"/>
  <c r="G45" i="31"/>
  <c r="H44" i="31"/>
  <c r="K44" i="31" s="1"/>
  <c r="I44" i="31" l="1"/>
  <c r="J44" i="31" s="1"/>
  <c r="H45" i="31"/>
  <c r="K45" i="31" s="1"/>
  <c r="G46" i="31"/>
  <c r="I45" i="31" l="1"/>
  <c r="J45" i="31" s="1"/>
  <c r="G47" i="31"/>
  <c r="H46" i="31"/>
  <c r="K46" i="31" s="1"/>
  <c r="I46" i="31" l="1"/>
  <c r="J46" i="31" s="1"/>
  <c r="H47" i="31"/>
  <c r="K47" i="31" s="1"/>
  <c r="G48" i="31"/>
  <c r="I47" i="31" l="1"/>
  <c r="J47" i="31" s="1"/>
  <c r="H48" i="31"/>
  <c r="K48" i="31" s="1"/>
  <c r="G49" i="31"/>
  <c r="I48" i="31" l="1"/>
  <c r="J48" i="31" s="1"/>
  <c r="H49" i="31"/>
  <c r="K49" i="31" s="1"/>
  <c r="G50" i="31"/>
  <c r="I49" i="31" l="1"/>
  <c r="J49" i="31" s="1"/>
  <c r="G51" i="31"/>
  <c r="H50" i="31"/>
  <c r="K50" i="31" s="1"/>
  <c r="I50" i="31" l="1"/>
  <c r="J50" i="31" s="1"/>
  <c r="G52" i="31"/>
  <c r="H51" i="31"/>
  <c r="K51" i="31" s="1"/>
  <c r="I51" i="31" l="1"/>
  <c r="J51" i="31" s="1"/>
  <c r="H52" i="31"/>
  <c r="K52" i="31" s="1"/>
  <c r="G53" i="31"/>
  <c r="I52" i="31" l="1"/>
  <c r="J52" i="31" s="1"/>
  <c r="H53" i="31"/>
  <c r="K53" i="31" s="1"/>
  <c r="G54" i="31"/>
  <c r="I53" i="31" l="1"/>
  <c r="J53" i="31" s="1"/>
  <c r="G55" i="31"/>
  <c r="H54" i="31"/>
  <c r="K54" i="31" s="1"/>
  <c r="I54" i="31" l="1"/>
  <c r="J54" i="31" s="1"/>
  <c r="H55" i="31"/>
  <c r="K55" i="31" s="1"/>
  <c r="G56" i="31"/>
  <c r="I55" i="31" l="1"/>
  <c r="J55" i="31" s="1"/>
  <c r="G57" i="31"/>
  <c r="H56" i="31"/>
  <c r="K56" i="31" s="1"/>
  <c r="I56" i="31" l="1"/>
  <c r="J56" i="31" s="1"/>
  <c r="G58" i="31"/>
  <c r="H57" i="31"/>
  <c r="H10" i="31"/>
  <c r="K10" i="31" s="1"/>
  <c r="G59" i="31" l="1"/>
  <c r="H58" i="31"/>
  <c r="K57" i="31"/>
  <c r="I10" i="31"/>
  <c r="J10" i="31" s="1"/>
  <c r="I57" i="31"/>
  <c r="J57" i="31" s="1"/>
  <c r="K58" i="31" l="1"/>
  <c r="I58" i="31"/>
  <c r="J58" i="31" s="1"/>
  <c r="G60" i="31"/>
  <c r="H59" i="31"/>
  <c r="K59" i="31" l="1"/>
  <c r="I59" i="31"/>
  <c r="J59" i="31" s="1"/>
  <c r="G61" i="31"/>
  <c r="H60" i="31"/>
  <c r="I60" i="31" l="1"/>
  <c r="J60" i="31" s="1"/>
  <c r="K60" i="31"/>
  <c r="G62" i="31"/>
  <c r="H61" i="31"/>
  <c r="I61" i="31" l="1"/>
  <c r="J61" i="31" s="1"/>
  <c r="K61" i="31"/>
  <c r="G63" i="31"/>
  <c r="H62" i="31"/>
  <c r="I62" i="31" l="1"/>
  <c r="J62" i="31" s="1"/>
  <c r="K62" i="31"/>
  <c r="G64" i="31"/>
  <c r="H63" i="31"/>
  <c r="I63" i="31" l="1"/>
  <c r="J63" i="31" s="1"/>
  <c r="K63" i="31"/>
  <c r="G65" i="31"/>
  <c r="H64" i="31"/>
  <c r="I64" i="31" l="1"/>
  <c r="J64" i="31" s="1"/>
  <c r="K64" i="31"/>
  <c r="G66" i="31"/>
  <c r="H65" i="31"/>
  <c r="I65" i="31" l="1"/>
  <c r="J65" i="31" s="1"/>
  <c r="K65" i="31"/>
  <c r="G67" i="31"/>
  <c r="H66" i="31"/>
  <c r="I66" i="31" l="1"/>
  <c r="J66" i="31" s="1"/>
  <c r="K66" i="31"/>
  <c r="G68" i="31"/>
  <c r="H67" i="31"/>
  <c r="I67" i="31" l="1"/>
  <c r="J67" i="31" s="1"/>
  <c r="K67" i="31"/>
  <c r="G69" i="31"/>
  <c r="H68" i="31"/>
  <c r="I68" i="31" l="1"/>
  <c r="J68" i="31" s="1"/>
  <c r="K68" i="31"/>
  <c r="G70" i="31"/>
  <c r="H69" i="31"/>
  <c r="I69" i="31" l="1"/>
  <c r="J69" i="31" s="1"/>
  <c r="K69" i="31"/>
  <c r="G71" i="31"/>
  <c r="H70" i="31"/>
  <c r="I70" i="31" l="1"/>
  <c r="J70" i="31" s="1"/>
  <c r="K70" i="31"/>
  <c r="G72" i="31"/>
  <c r="H71" i="31"/>
  <c r="I71" i="31" l="1"/>
  <c r="J71" i="31" s="1"/>
  <c r="K71" i="31"/>
  <c r="G73" i="31"/>
  <c r="H72" i="31"/>
  <c r="I72" i="31" l="1"/>
  <c r="J72" i="31" s="1"/>
  <c r="K72" i="31"/>
  <c r="G74" i="31"/>
  <c r="H73" i="31"/>
  <c r="I73" i="31" l="1"/>
  <c r="J73" i="31" s="1"/>
  <c r="K73" i="31"/>
  <c r="G75" i="31"/>
  <c r="H74" i="31"/>
  <c r="I74" i="31" l="1"/>
  <c r="J74" i="31" s="1"/>
  <c r="K74" i="31"/>
  <c r="G76" i="31"/>
  <c r="H75" i="31"/>
  <c r="I75" i="31" l="1"/>
  <c r="J75" i="31" s="1"/>
  <c r="K75" i="31"/>
  <c r="G77" i="31"/>
  <c r="H76" i="31"/>
  <c r="I76" i="31" l="1"/>
  <c r="J76" i="31" s="1"/>
  <c r="K76" i="31"/>
  <c r="G78" i="31"/>
  <c r="H77" i="31"/>
  <c r="I77" i="31" l="1"/>
  <c r="J77" i="31" s="1"/>
  <c r="K77" i="31"/>
  <c r="G79" i="31"/>
  <c r="H78" i="31"/>
  <c r="I78" i="31" l="1"/>
  <c r="J78" i="31" s="1"/>
  <c r="K78" i="31"/>
  <c r="G80" i="31"/>
  <c r="H79" i="31"/>
  <c r="I79" i="31" l="1"/>
  <c r="J79" i="31" s="1"/>
  <c r="K79" i="31"/>
  <c r="G81" i="31"/>
  <c r="H80" i="31"/>
  <c r="I80" i="31" l="1"/>
  <c r="J80" i="31" s="1"/>
  <c r="K80" i="31"/>
  <c r="G82" i="31"/>
  <c r="H81" i="31"/>
  <c r="I81" i="31" l="1"/>
  <c r="J81" i="31" s="1"/>
  <c r="K81" i="31"/>
  <c r="G83" i="31"/>
  <c r="H82" i="31"/>
  <c r="I82" i="31" l="1"/>
  <c r="J82" i="31" s="1"/>
  <c r="K82" i="31"/>
  <c r="G84" i="31"/>
  <c r="H83" i="31"/>
  <c r="I83" i="31" l="1"/>
  <c r="J83" i="31" s="1"/>
  <c r="K83" i="31"/>
  <c r="G85" i="31"/>
  <c r="H84" i="31"/>
  <c r="I84" i="31" l="1"/>
  <c r="J84" i="31" s="1"/>
  <c r="K84" i="31"/>
  <c r="G86" i="31"/>
  <c r="H85" i="31"/>
  <c r="I85" i="31" l="1"/>
  <c r="J85" i="31" s="1"/>
  <c r="K85" i="31"/>
  <c r="G87" i="31"/>
  <c r="H86" i="31"/>
  <c r="I86" i="31" l="1"/>
  <c r="J86" i="31" s="1"/>
  <c r="K86" i="31"/>
  <c r="G88" i="31"/>
  <c r="H87" i="31"/>
  <c r="I87" i="31" l="1"/>
  <c r="J87" i="31" s="1"/>
  <c r="K87" i="31"/>
  <c r="G89" i="31"/>
  <c r="H88" i="31"/>
  <c r="I88" i="31" l="1"/>
  <c r="J88" i="31" s="1"/>
  <c r="K88" i="31"/>
  <c r="G90" i="31"/>
  <c r="H89" i="31"/>
  <c r="I89" i="31" l="1"/>
  <c r="J89" i="31" s="1"/>
  <c r="K89" i="31"/>
  <c r="G91" i="31"/>
  <c r="H90" i="31"/>
  <c r="I90" i="31" l="1"/>
  <c r="J90" i="31" s="1"/>
  <c r="K90" i="31"/>
  <c r="G92" i="31"/>
  <c r="H91" i="31"/>
  <c r="I91" i="31" l="1"/>
  <c r="J91" i="31" s="1"/>
  <c r="K91" i="31"/>
  <c r="G93" i="31"/>
  <c r="H92" i="31"/>
  <c r="I92" i="31" l="1"/>
  <c r="J92" i="31" s="1"/>
  <c r="K92" i="31"/>
  <c r="G94" i="31"/>
  <c r="H93" i="31"/>
  <c r="I93" i="31" l="1"/>
  <c r="J93" i="31" s="1"/>
  <c r="K93" i="31"/>
  <c r="G95" i="31"/>
  <c r="H94" i="31"/>
  <c r="I94" i="31" l="1"/>
  <c r="J94" i="31" s="1"/>
  <c r="K94" i="31"/>
  <c r="G96" i="31"/>
  <c r="H95" i="31"/>
  <c r="I95" i="31" l="1"/>
  <c r="J95" i="31" s="1"/>
  <c r="K95" i="31"/>
  <c r="G97" i="31"/>
  <c r="H96" i="31"/>
  <c r="I96" i="31" l="1"/>
  <c r="J96" i="31" s="1"/>
  <c r="K96" i="31"/>
  <c r="G98" i="31"/>
  <c r="H97" i="31"/>
  <c r="K97" i="31" l="1"/>
  <c r="I97" i="31"/>
  <c r="J97" i="31" s="1"/>
  <c r="G99" i="31"/>
  <c r="H98" i="31"/>
  <c r="I98" i="31" l="1"/>
  <c r="J98" i="31" s="1"/>
  <c r="K98" i="31"/>
  <c r="G100" i="31"/>
  <c r="H99" i="31"/>
  <c r="I99" i="31" l="1"/>
  <c r="J99" i="31" s="1"/>
  <c r="K99" i="31"/>
  <c r="H100" i="31"/>
  <c r="I100" i="31" l="1"/>
  <c r="J100" i="31" s="1"/>
  <c r="K100" i="31"/>
  <c r="V3" i="31" l="1"/>
  <c r="V4" i="31"/>
  <c r="V7" i="31"/>
  <c r="V6" i="31"/>
  <c r="V5" i="3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<sst xmlns="http://schemas.openxmlformats.org/spreadsheetml/2006/main" count="122492" uniqueCount="17892">
  <si>
    <t>Aktivity I. = zavádění sítí páteřního propojení (backhaulu; BH) podle článku 52d</t>
  </si>
  <si>
    <t>Aktivity II. = zavádění přístupových sítí (AN) podle článku 52</t>
  </si>
  <si>
    <t>Doporučené pořadí kroků k vyplnění</t>
  </si>
  <si>
    <t>List</t>
  </si>
  <si>
    <t>Úroveň</t>
  </si>
  <si>
    <t>Název sloupce (řádku)</t>
  </si>
  <si>
    <t>Nabídka</t>
  </si>
  <si>
    <t>Účel</t>
  </si>
  <si>
    <t>Vysvětlivka</t>
  </si>
  <si>
    <t>Více informací k nalezení v Příloze Výzvy</t>
  </si>
  <si>
    <t>Kontrola</t>
  </si>
  <si>
    <t>OBECaZSJaAM</t>
  </si>
  <si>
    <t>Úroveň IO/projektu</t>
  </si>
  <si>
    <t>Intervenční oblast (IO)</t>
  </si>
  <si>
    <t>1 - 28</t>
  </si>
  <si>
    <t>informativní</t>
  </si>
  <si>
    <t xml:space="preserve">Číslo intervenční oblasti (IO). Každá IO má svou Přílohu č. 8. </t>
  </si>
  <si>
    <t>Kategorie regionu</t>
  </si>
  <si>
    <t>MRR; PR</t>
  </si>
  <si>
    <t>Označení kategorie regionu, kde se IO nachází.</t>
  </si>
  <si>
    <t>PpŽP 9.3</t>
  </si>
  <si>
    <t>1.</t>
  </si>
  <si>
    <t>Celkové způsobilé výdaje projektu (CZV) v Kč</t>
  </si>
  <si>
    <t>k vyplnění</t>
  </si>
  <si>
    <t xml:space="preserve">Vyplnit celkové způsobilé výdaje za celý projekt (v prvotní fázi přípravy projektu patrně odhad). Finální částka pak musí odpovídat celkové částce CZV v rozpočtu a v ostatních dokumentech projektu. </t>
  </si>
  <si>
    <t>2.</t>
  </si>
  <si>
    <t>Požadovaná míra podpory v % CZV</t>
  </si>
  <si>
    <t>Vyplnit požadavanou míru podpory (dotace) pro celý projekt. Její maximální míra je omezena na kategorii regionu. Pro MRR je maximální míra dotace 85 %, pro PR 70 %.</t>
  </si>
  <si>
    <t>Úroveň obce</t>
  </si>
  <si>
    <t>Obce pro připojení Aktivitami I. v IO</t>
  </si>
  <si>
    <t>Informace o kompletním výčtu obcí bez BH, které se v IO nacházejí.</t>
  </si>
  <si>
    <t>Počet existujících pevných sítí</t>
  </si>
  <si>
    <t xml:space="preserve">Informace o počtu existujících pevných sítí, které se v obci nacházejí a kterým musí umožnit připojení. Který konkrétní provozovatel síť vlastní lze dohledat na webech Vportálu, Mapy internetu, mapy Veřejné konzultace, Digitální technické mapě či Registru sítí.  </t>
  </si>
  <si>
    <t>PpŽP 9.4.2.1</t>
  </si>
  <si>
    <t>Počet existujících mobilních sítí</t>
  </si>
  <si>
    <t>Informace o počtu existujících mobilních sítí, které se v obci nacházejí a kterým musí umožnit připojení. GPS souřadnice BTS, které MPO obdrželo ve Veřejné konzultaci, jsou k nalezení v Celkovém seznamu podporovaných oblastí a adresních míst na webu Veřejné konzultace.</t>
  </si>
  <si>
    <t>Počet SCOBAM</t>
  </si>
  <si>
    <t>Informace o celkovém počtu SCOBAM, které se v obci nacházejí a kterým musí umožnit pokrytí.</t>
  </si>
  <si>
    <t>PpŽP 9.4.2.2</t>
  </si>
  <si>
    <t>Speciální režim BH + info kdo</t>
  </si>
  <si>
    <t xml:space="preserve">Informace zda vybudování BH podléhá speciálnímu režimu a kterému subjektu stávající/budovaný BH patří. </t>
  </si>
  <si>
    <t>PpŽP 6.3.2</t>
  </si>
  <si>
    <r>
      <t>3.</t>
    </r>
    <r>
      <rPr>
        <b/>
        <sz val="11"/>
        <color theme="1"/>
        <rFont val="Calibri"/>
        <family val="2"/>
        <charset val="238"/>
        <scheme val="minor"/>
      </rPr>
      <t xml:space="preserve"> </t>
    </r>
  </si>
  <si>
    <t>Chci obec připojit k BH</t>
  </si>
  <si>
    <t>A</t>
  </si>
  <si>
    <t>k výběru</t>
  </si>
  <si>
    <t xml:space="preserve">Vybrat "A" pokud bude projekt obec připojovat k BH Aktivitami I., bez ohledu na to, zda se zaváže připojit i jednotlivá AM. </t>
  </si>
  <si>
    <t>PpŽP 4.3.2; 9.4.2</t>
  </si>
  <si>
    <t>Úrověň základní sídelní jednotky</t>
  </si>
  <si>
    <t>Je BH již pokryto?</t>
  </si>
  <si>
    <t>ANO; NE</t>
  </si>
  <si>
    <t>Informace zda obec, resp. v ní se nacházející ZSJ, je již pokryta BH. Pokud "NE", lze ji připojit podle Aktivit I.</t>
  </si>
  <si>
    <t>Kategorie ZSJ</t>
  </si>
  <si>
    <t>katA; katAB; katB; katC; katD; "prázdné"</t>
  </si>
  <si>
    <t>Informace do jaké kategorie ZSJ spadá. BTS není zařazena v žádné kategorii.</t>
  </si>
  <si>
    <t>PpŽP 9.3.2; 9.4.1</t>
  </si>
  <si>
    <t>16.</t>
  </si>
  <si>
    <t>Který předávací bod CO/PB bude AM v ZSJ zásobovat?</t>
  </si>
  <si>
    <r>
      <t xml:space="preserve">nabídka podmíněná identifikací bodů na listu </t>
    </r>
    <r>
      <rPr>
        <b/>
        <sz val="11"/>
        <color theme="1"/>
        <rFont val="Calibri"/>
        <family val="2"/>
        <charset val="238"/>
        <scheme val="minor"/>
      </rPr>
      <t>Body</t>
    </r>
  </si>
  <si>
    <r>
      <t xml:space="preserve">Výběru předchází identifikace bodů do sloupce "ID bodu" na listu </t>
    </r>
    <r>
      <rPr>
        <b/>
        <sz val="11"/>
        <color theme="1"/>
        <rFont val="Calibri"/>
        <family val="2"/>
        <charset val="238"/>
        <scheme val="minor"/>
      </rPr>
      <t>Body</t>
    </r>
    <r>
      <rPr>
        <sz val="11"/>
        <color theme="1"/>
        <rFont val="Calibri"/>
        <family val="2"/>
        <charset val="238"/>
        <scheme val="minor"/>
      </rPr>
      <t xml:space="preserve">. Následně vybrat topologicky </t>
    </r>
    <r>
      <rPr>
        <sz val="11"/>
        <rFont val="Calibri"/>
        <family val="2"/>
        <charset val="238"/>
        <scheme val="minor"/>
      </rPr>
      <t>nejnižsí projektem budovaný bod BH</t>
    </r>
    <r>
      <rPr>
        <sz val="11"/>
        <color theme="1"/>
        <rFont val="Calibri"/>
        <family val="2"/>
        <charset val="238"/>
        <scheme val="minor"/>
      </rPr>
      <t>, který v ZSJ obsluhuje většinu AM. 
Body, které jsou zaváděny Aktivitami II., se zde nepřiřazují do ZSJ.</t>
    </r>
  </si>
  <si>
    <t>PpŽP 4.3.2.1</t>
  </si>
  <si>
    <r>
      <t xml:space="preserve">Pokud je u dané ZSJ ve sloupci </t>
    </r>
    <r>
      <rPr>
        <b/>
        <sz val="11"/>
        <color theme="1"/>
        <rFont val="Calibri"/>
        <family val="2"/>
        <charset val="238"/>
        <scheme val="minor"/>
      </rPr>
      <t xml:space="preserve">Bude ZSJ dotčena Aktivitami I.? </t>
    </r>
    <r>
      <rPr>
        <sz val="11"/>
        <color theme="1"/>
        <rFont val="Calibri"/>
        <family val="2"/>
        <charset val="238"/>
        <scheme val="minor"/>
      </rPr>
      <t>zelené "A", musí být v tomto sloupci vybrán předávací bod.</t>
    </r>
  </si>
  <si>
    <t>Bude ZSJ  dotčena Aktivitami I.?</t>
  </si>
  <si>
    <t>A; N</t>
  </si>
  <si>
    <t>informativní/dopočteno</t>
  </si>
  <si>
    <r>
      <t xml:space="preserve">Údaj navázaný na výběr ve sloupci </t>
    </r>
    <r>
      <rPr>
        <b/>
        <sz val="11"/>
        <color theme="1"/>
        <rFont val="Calibri"/>
        <family val="2"/>
        <charset val="238"/>
        <scheme val="minor"/>
      </rPr>
      <t>Obec připojím k BH Aktivitami I.</t>
    </r>
  </si>
  <si>
    <r>
      <t xml:space="preserve">Pokud je u dané ZSJ v tomto sloupci zelené "A", musí být ve sloupci </t>
    </r>
    <r>
      <rPr>
        <b/>
        <sz val="11"/>
        <color theme="1"/>
        <rFont val="Calibri"/>
        <family val="2"/>
        <charset val="238"/>
        <scheme val="minor"/>
      </rPr>
      <t>Který předávací bod CO/PB bude AM v ZSJ zásobovat?</t>
    </r>
    <r>
      <rPr>
        <sz val="11"/>
        <color theme="1"/>
        <rFont val="Calibri"/>
        <family val="2"/>
        <charset val="238"/>
        <scheme val="minor"/>
      </rPr>
      <t xml:space="preserve"> vybrán předávací bod.</t>
    </r>
  </si>
  <si>
    <t xml:space="preserve">Budou AM v ZSJ připojena k BH dle Aktivit I.? </t>
  </si>
  <si>
    <r>
      <t xml:space="preserve">Údaj navázaný na výběr ve sloupci </t>
    </r>
    <r>
      <rPr>
        <b/>
        <sz val="11"/>
        <color theme="1"/>
        <rFont val="Calibri"/>
        <family val="2"/>
        <charset val="238"/>
        <scheme val="minor"/>
      </rPr>
      <t xml:space="preserve">AM pokryji Aktivitami I. </t>
    </r>
  </si>
  <si>
    <r>
      <t xml:space="preserve">Pokud je u dané ZSJ v tomto sloupci zelené "A", musí být ve sloupcích </t>
    </r>
    <r>
      <rPr>
        <b/>
        <sz val="11"/>
        <color theme="1"/>
        <rFont val="Calibri"/>
        <family val="2"/>
        <charset val="238"/>
        <scheme val="minor"/>
      </rPr>
      <t>Závazná cílová rychlost (BDR) pro OBAM a OSTAM</t>
    </r>
    <r>
      <rPr>
        <sz val="11"/>
        <color theme="1"/>
        <rFont val="Calibri"/>
        <family val="2"/>
        <charset val="238"/>
        <scheme val="minor"/>
      </rPr>
      <t xml:space="preserve"> a </t>
    </r>
    <r>
      <rPr>
        <b/>
        <sz val="11"/>
        <color theme="1"/>
        <rFont val="Calibri"/>
        <family val="2"/>
        <charset val="238"/>
        <scheme val="minor"/>
      </rPr>
      <t>Závazná cílová rychlost (BDR) pro SEAM</t>
    </r>
    <r>
      <rPr>
        <sz val="11"/>
        <color theme="1"/>
        <rFont val="Calibri"/>
        <family val="2"/>
        <charset val="238"/>
        <scheme val="minor"/>
      </rPr>
      <t xml:space="preserve"> vybrána cílová rychlost. Rychlost 150/50 lze vybrat pouze u ZSJ kategorie A.
Pokud je u dané ZSJ v tomto sloupci zelené "A", musí být ve sloupci </t>
    </r>
    <r>
      <rPr>
        <b/>
        <sz val="11"/>
        <color theme="1"/>
        <rFont val="Calibri"/>
        <family val="2"/>
        <charset val="238"/>
        <scheme val="minor"/>
      </rPr>
      <t>Bude ZSJ  dotčena Aktivitami I.</t>
    </r>
    <r>
      <rPr>
        <sz val="11"/>
        <color theme="1"/>
        <rFont val="Calibri"/>
        <family val="2"/>
        <charset val="238"/>
        <scheme val="minor"/>
      </rPr>
      <t xml:space="preserve"> také zelené "A". Toho je docíleno, když je obec vybrána k pokrytí ve sloupci </t>
    </r>
    <r>
      <rPr>
        <b/>
        <sz val="11"/>
        <color theme="1"/>
        <rFont val="Calibri"/>
        <family val="2"/>
        <charset val="238"/>
        <scheme val="minor"/>
      </rPr>
      <t xml:space="preserve">Chci obec připojit k BH </t>
    </r>
    <r>
      <rPr>
        <sz val="11"/>
        <color theme="1"/>
        <rFont val="Calibri"/>
        <family val="2"/>
        <charset val="238"/>
        <scheme val="minor"/>
      </rPr>
      <t>na úrovni obce.</t>
    </r>
  </si>
  <si>
    <t>Budou AM v ZSJ  pokryta Aktivitami II.?</t>
  </si>
  <si>
    <r>
      <t xml:space="preserve">Údaj navázaný na výběr ve sloupci </t>
    </r>
    <r>
      <rPr>
        <b/>
        <sz val="11"/>
        <color theme="1"/>
        <rFont val="Calibri"/>
        <family val="2"/>
        <charset val="238"/>
        <scheme val="minor"/>
      </rPr>
      <t>AM pokryji Aktivitami II.</t>
    </r>
  </si>
  <si>
    <r>
      <t xml:space="preserve">Pokud je u dané ZSJ v tomto sloupci zelené "A", musí být ve sloupcích </t>
    </r>
    <r>
      <rPr>
        <b/>
        <sz val="11"/>
        <color theme="1"/>
        <rFont val="Calibri"/>
        <family val="2"/>
        <charset val="238"/>
        <scheme val="minor"/>
      </rPr>
      <t>Závazná cílová rychlost (BDR) pro OBAM a OSTAM</t>
    </r>
    <r>
      <rPr>
        <sz val="11"/>
        <color theme="1"/>
        <rFont val="Calibri"/>
        <family val="2"/>
        <charset val="238"/>
        <scheme val="minor"/>
      </rPr>
      <t xml:space="preserve"> a </t>
    </r>
    <r>
      <rPr>
        <b/>
        <sz val="11"/>
        <color theme="1"/>
        <rFont val="Calibri"/>
        <family val="2"/>
        <charset val="238"/>
        <scheme val="minor"/>
      </rPr>
      <t>Závazná cílová rychlost (BDR) pro SEAM</t>
    </r>
    <r>
      <rPr>
        <sz val="11"/>
        <color theme="1"/>
        <rFont val="Calibri"/>
        <family val="2"/>
        <charset val="238"/>
        <scheme val="minor"/>
      </rPr>
      <t xml:space="preserve"> vybrána cílová rychlost. Rychlost 150/50 lze vybrat pouze u ZSJ kategorie A.</t>
    </r>
  </si>
  <si>
    <t>Výsledné % pokrytí ZSJ (výchozí + pokrytí projektem)</t>
  </si>
  <si>
    <t>Procento pokrytí vypočtené ze SCOBAM již pokrytých a SCOBAM vybraných projektem k pokrytí k celkovému počtu SCOBAM v dané ZSJ. Pro "přebarvení" ZSJ kategorie A a B je nutných více než 40 %. Pro "přebarvení" ZSJ kategorie C je nutné pokrytí většiny SEAM.</t>
  </si>
  <si>
    <t>PpŽP 9.3.2</t>
  </si>
  <si>
    <r>
      <t xml:space="preserve">Pokud je u dané ZSJ ve sloupci </t>
    </r>
    <r>
      <rPr>
        <b/>
        <sz val="11"/>
        <color theme="1"/>
        <rFont val="Calibri"/>
        <family val="2"/>
        <charset val="238"/>
        <scheme val="minor"/>
      </rPr>
      <t>Budou AM v ZSJ  pokryta Aktivitami I. nebo II.</t>
    </r>
    <r>
      <rPr>
        <sz val="11"/>
        <color theme="1"/>
        <rFont val="Calibri"/>
        <family val="2"/>
        <charset val="238"/>
        <scheme val="minor"/>
      </rPr>
      <t xml:space="preserve"> "A", nesmí být odpovídající hodnota ve sloupci </t>
    </r>
    <r>
      <rPr>
        <b/>
        <sz val="11"/>
        <color theme="1"/>
        <rFont val="Calibri"/>
        <family val="2"/>
        <charset val="238"/>
        <scheme val="minor"/>
      </rPr>
      <t>Výsledné %</t>
    </r>
    <r>
      <rPr>
        <sz val="11"/>
        <color theme="1"/>
        <rFont val="Calibri"/>
        <family val="2"/>
        <charset val="238"/>
        <scheme val="minor"/>
      </rPr>
      <t xml:space="preserve"> podbarvena červeně.</t>
    </r>
  </si>
  <si>
    <t>17.</t>
  </si>
  <si>
    <t xml:space="preserve">Chci povýšit ZSJ kategorie AB na kategorii B </t>
  </si>
  <si>
    <t>možné k výběru</t>
  </si>
  <si>
    <r>
      <t xml:space="preserve">Výběr možný pouze u ZSJ kategorie AB. Vybrat "A" pokud bude projekt pokrávat ZSJ pokrývat za podmínek kategorie B, respektive pokud bude projekt v ZSJ pokrývat i AM, které je označeno ve sloupci </t>
    </r>
    <r>
      <rPr>
        <b/>
        <sz val="11"/>
        <color theme="1"/>
        <rFont val="Calibri"/>
        <family val="2"/>
        <charset val="238"/>
        <scheme val="minor"/>
      </rPr>
      <t>Kategorie AM</t>
    </r>
    <r>
      <rPr>
        <sz val="11"/>
        <color theme="1"/>
        <rFont val="Calibri"/>
        <family val="2"/>
        <charset val="238"/>
        <scheme val="minor"/>
      </rPr>
      <t xml:space="preserve"> jako "katB". Pokud projekt nechce povyšovat žádnou ZSJ, nic nevybírá.</t>
    </r>
  </si>
  <si>
    <t>PpŽP 4.3.2.3 (1); 9.3.2.1 (6)</t>
  </si>
  <si>
    <t>Výsledné % pokrytí ZSJ kategorie AB (výchozí + pokrytí projektem) při povýšení na B</t>
  </si>
  <si>
    <t>Procento pokrytí vypočtené ze SCOBAM již pokrytých a SCOBAM vybraných projektem k pokrytí k celkovému počtu SCOBAM v dané ZSJ. Pro "přebarvení" ZSJ je nutných více než 40 %.</t>
  </si>
  <si>
    <r>
      <t xml:space="preserve">Pokud je u dané ZSJ ve sloupci </t>
    </r>
    <r>
      <rPr>
        <b/>
        <sz val="11"/>
        <color theme="1"/>
        <rFont val="Calibri"/>
        <family val="2"/>
        <charset val="238"/>
        <scheme val="minor"/>
      </rPr>
      <t>Budou AM v ZSJ  pokryta Aktivitami II.?</t>
    </r>
    <r>
      <rPr>
        <sz val="11"/>
        <color theme="1"/>
        <rFont val="Calibri"/>
        <family val="2"/>
        <charset val="238"/>
        <scheme val="minor"/>
      </rPr>
      <t xml:space="preserve"> "A", nesmí být odpovídající hodnota ve sloupci Výsledné % podbarvena červeně.</t>
    </r>
  </si>
  <si>
    <t>20.</t>
  </si>
  <si>
    <t>Závazná cílová rychlost (BDR) pro OBAM a OSTAM</t>
  </si>
  <si>
    <t>2/1 pro OBAM/OVMAM/SOCAM/POAM
1/1 pro OBAM/OVMAM/SOCAM/POAM
1/200 pro OBAM/OVMAM/SOCAM/POAM
150/50 pro OBAM/OVMAM/SOCAM/POAM</t>
  </si>
  <si>
    <r>
      <t xml:space="preserve">Výběrem se zavazuje nabízet a poskytovat alespoň vybranou závaznou cílovou rychlost služby (běžně dostupnou rychlostí) každému koncovému uživateli daného typu na AM.
Výběrem budou všechny typy koncových uživatelů nacházejících se na AM vybraných ve sloupcích </t>
    </r>
    <r>
      <rPr>
        <b/>
        <sz val="11"/>
        <rFont val="Calibri"/>
        <family val="2"/>
        <charset val="238"/>
        <scheme val="minor"/>
      </rPr>
      <t>AM pokryji Aktivitami I. a II.</t>
    </r>
    <r>
      <rPr>
        <sz val="11"/>
        <rFont val="Calibri"/>
        <family val="2"/>
        <charset val="238"/>
        <scheme val="minor"/>
      </rPr>
      <t xml:space="preserve"> započítána do relativního pokrytí v kritériu C1.</t>
    </r>
  </si>
  <si>
    <t>PpŽP 9.4.1.2</t>
  </si>
  <si>
    <t>21.</t>
  </si>
  <si>
    <t xml:space="preserve">Závazná cílová rychlost (BDR) pro SEAM </t>
  </si>
  <si>
    <t>5/1 pro OVMAM/SOCAM/POAM
2/1 pro OBAM/OVMAM/SOCAM/POAM
1/1 pro OBAM/OVMAM/SOCAM/POAM
1/200 pro OBAM/OVMAM/SOCAM/POAM
150/50 pro OBAM/OVMAM/SOCAM/POAM</t>
  </si>
  <si>
    <r>
      <t>Výběrem se zavazuje nabízet a poskytovat alespoň vybranou závaznou cílovou rychlost služby (běžně dostupnou rychlostí) každému koncovému uživateli daného typu na AM.
Výběrem budou všechny typy koncových uživatelů nacházejících se na AM vybraných ve sloupcích</t>
    </r>
    <r>
      <rPr>
        <b/>
        <sz val="11"/>
        <rFont val="Calibri"/>
        <family val="2"/>
        <charset val="238"/>
        <scheme val="minor"/>
      </rPr>
      <t xml:space="preserve"> AM pokryji Aktivitami I. a II.</t>
    </r>
    <r>
      <rPr>
        <sz val="11"/>
        <rFont val="Calibri"/>
        <family val="2"/>
        <charset val="238"/>
        <scheme val="minor"/>
      </rPr>
      <t xml:space="preserve"> započítána do relativního pokrytí v kritériu C1.</t>
    </r>
  </si>
  <si>
    <t>Úroveň adresního místa</t>
  </si>
  <si>
    <t>ZSJ
BH
Kategorie ZSJ
Kód AM
Název AM</t>
  </si>
  <si>
    <t>Informace o adresních místech (AM) nacházejících se v podporovaných ZSJ/obcích.</t>
  </si>
  <si>
    <t>Výsledná kategorie AM</t>
  </si>
  <si>
    <t>katA; katB; katC; katD; POKRYTO</t>
  </si>
  <si>
    <t>Odvozená informace o AM dle ZSJ, v níž se nachazí. Dopočteno pro AM v kategorii AB a pouze při povýšení ZSJ na kategorii B. 
Jako "katA, katB, katC a katD" jsou označena VŠECHNA nepokrytá AM. Jako "POKRYTO" jsou označena pokrytá AM.</t>
  </si>
  <si>
    <t>18.</t>
  </si>
  <si>
    <t xml:space="preserve">AM pokryji Aktivitami I. </t>
  </si>
  <si>
    <r>
      <t xml:space="preserve">Výběr možný pouze u AM patřících do takové ZSJ, resp.obce, která není pokryta BH (ve sloupci </t>
    </r>
    <r>
      <rPr>
        <b/>
        <sz val="11"/>
        <color theme="1"/>
        <rFont val="Calibri"/>
        <family val="2"/>
        <charset val="238"/>
        <scheme val="minor"/>
      </rPr>
      <t xml:space="preserve">Je BH již pokryto? </t>
    </r>
    <r>
      <rPr>
        <sz val="11"/>
        <color theme="1"/>
        <rFont val="Calibri"/>
        <family val="2"/>
        <charset val="238"/>
        <scheme val="minor"/>
      </rPr>
      <t xml:space="preserve">je uvedeno "NE").
Výběr možný pouze u dříve nepokrytých SCOBAM kategorie A, B, C a D. U Aktivit I. nevybírejte OSTAM.
Výběrem se projekt zavazuje pokrýt AM z dotované sítě páteřního propojení (BH), ale část přístupové sítě dotována není. 
Výběrem se projekt zavazuje nabízet a poskytovat alespoň vyybranou závaznou cílovou rychlost služby (běžně dostupnou rychlostí) každému typu koncového uživatele, kterou pro danou ZSJ vybral ve sloupcích </t>
    </r>
    <r>
      <rPr>
        <b/>
        <sz val="11"/>
        <color theme="1"/>
        <rFont val="Calibri"/>
        <family val="2"/>
        <charset val="238"/>
        <scheme val="minor"/>
      </rPr>
      <t xml:space="preserve">Závazná cílová rychlost (BDR) </t>
    </r>
    <r>
      <rPr>
        <sz val="11"/>
        <rFont val="Calibri"/>
        <family val="2"/>
        <charset val="238"/>
        <scheme val="minor"/>
      </rPr>
      <t>a to i přes infrastrukturu jiného provozovatele (zahrnutou do projektu).</t>
    </r>
    <r>
      <rPr>
        <sz val="11"/>
        <color theme="1"/>
        <rFont val="Calibri"/>
        <family val="2"/>
        <charset val="238"/>
        <scheme val="minor"/>
      </rPr>
      <t xml:space="preserve">
V případě AM katD je výběr zde jediná možnost. V případě AM kat A-C je výběr vhodnější u Aktivit II., pokud jsou takové předmětem projektu.</t>
    </r>
  </si>
  <si>
    <t xml:space="preserve">PpŽP 4.3.2, 9.4.2 (2) </t>
  </si>
  <si>
    <r>
      <t xml:space="preserve">Pokud je ve sloupci </t>
    </r>
    <r>
      <rPr>
        <b/>
        <sz val="11"/>
        <color theme="1"/>
        <rFont val="Calibri"/>
        <family val="2"/>
        <charset val="238"/>
        <scheme val="minor"/>
      </rPr>
      <t xml:space="preserve">AM pokryji Aktivitami I. </t>
    </r>
    <r>
      <rPr>
        <sz val="11"/>
        <color theme="1"/>
        <rFont val="Calibri"/>
        <family val="2"/>
        <charset val="238"/>
        <scheme val="minor"/>
      </rPr>
      <t xml:space="preserve">u daného AM vybráno "A", nesmí být stejné AM vybráno i ve sloupci </t>
    </r>
    <r>
      <rPr>
        <b/>
        <sz val="11"/>
        <color theme="1"/>
        <rFont val="Calibri"/>
        <family val="2"/>
        <charset val="238"/>
        <scheme val="minor"/>
      </rPr>
      <t>AM pokryji Aktivitami II.</t>
    </r>
  </si>
  <si>
    <t>19.</t>
  </si>
  <si>
    <t>AM pokryji Aktivitami II.</t>
  </si>
  <si>
    <r>
      <t xml:space="preserve">Výběr možný pouze u dříve nepokrytých SCOBAM kategorie A, B, C a také OSTAM.
Výběrem se projekt zavazuje nabízet a poskytovat alespoň vyybranou závaznou cílovou rychlost služby (běžně dostupnou rychlostí) každému typu koncového uživatele, kterou pro danou ZSJ vybral ve sloupcích </t>
    </r>
    <r>
      <rPr>
        <b/>
        <sz val="11"/>
        <color theme="1"/>
        <rFont val="Calibri"/>
        <family val="2"/>
        <charset val="238"/>
        <scheme val="minor"/>
      </rPr>
      <t>Závazná cílová rychlost (BDR)</t>
    </r>
    <r>
      <rPr>
        <sz val="11"/>
        <color theme="1"/>
        <rFont val="Calibri"/>
        <family val="2"/>
        <charset val="238"/>
        <scheme val="minor"/>
      </rPr>
      <t>.</t>
    </r>
  </si>
  <si>
    <t>PpŽP 4.3.2</t>
  </si>
  <si>
    <r>
      <t xml:space="preserve">Pokud je ve sloupci </t>
    </r>
    <r>
      <rPr>
        <b/>
        <sz val="11"/>
        <color theme="1"/>
        <rFont val="Calibri"/>
        <family val="2"/>
        <charset val="238"/>
        <scheme val="minor"/>
      </rPr>
      <t>AM pokryji Aktivitami II.</t>
    </r>
    <r>
      <rPr>
        <sz val="11"/>
        <color theme="1"/>
        <rFont val="Calibri"/>
        <family val="2"/>
        <charset val="238"/>
        <scheme val="minor"/>
      </rPr>
      <t xml:space="preserve"> u daného AM vybráno "A", nesmí být stejné AM vybráno i ve sloupci </t>
    </r>
    <r>
      <rPr>
        <b/>
        <sz val="11"/>
        <color theme="1"/>
        <rFont val="Calibri"/>
        <family val="2"/>
        <charset val="238"/>
        <scheme val="minor"/>
      </rPr>
      <t>AM pokryji Aktivitami I.</t>
    </r>
  </si>
  <si>
    <t>Typ adresního místa</t>
  </si>
  <si>
    <t>OBAM; OVMAM; POAM; SOCAM; OSTAM</t>
  </si>
  <si>
    <t>Informace jaké všechny typy koncových uživatelů se na daném AM nacházejí.</t>
  </si>
  <si>
    <t>PpŽP 9.1.4; 9.1.6</t>
  </si>
  <si>
    <t>Způsobilost pro Aktivity II.</t>
  </si>
  <si>
    <t>ZPŮSOBILÉ; NEZPŮSOBILÉ; Pokryto; - (nerelevantní)</t>
  </si>
  <si>
    <t>Informace o způsobilosti nákladů na připojení AM Aktivitami II.</t>
  </si>
  <si>
    <t>PpŽP 9.3.2.3</t>
  </si>
  <si>
    <t>4.</t>
  </si>
  <si>
    <t>Body</t>
  </si>
  <si>
    <t>Typ bodu</t>
  </si>
  <si>
    <t>POP; CO; PB; ODB; ODA; DP; AN; BTS</t>
  </si>
  <si>
    <t>Vybrat typ bodu. ODB = odbočka na BH, ODA = odbočka na AN, AN = access network - sdružuje všechny body přístupové sítě.</t>
  </si>
  <si>
    <t>PpŽP 9.1.3</t>
  </si>
  <si>
    <t>5.</t>
  </si>
  <si>
    <t>ID bodu</t>
  </si>
  <si>
    <t>?</t>
  </si>
  <si>
    <t>Vyplnit název (ID) bodu. Musí se jednat o unikátní ID v celém projektu. Např. POP1, CO Horní Dolní, DP Lhota, ODB na rozcestí atp.</t>
  </si>
  <si>
    <t>Připojeno přes bod</t>
  </si>
  <si>
    <r>
      <t xml:space="preserve">Informace automaticky dopočtena po výběru bodů na listu </t>
    </r>
    <r>
      <rPr>
        <b/>
        <sz val="11"/>
        <color theme="1"/>
        <rFont val="Calibri"/>
        <family val="2"/>
        <charset val="238"/>
        <scheme val="minor"/>
      </rPr>
      <t>Úseky</t>
    </r>
    <r>
      <rPr>
        <sz val="11"/>
        <color theme="1"/>
        <rFont val="Calibri"/>
        <family val="2"/>
        <charset val="238"/>
        <scheme val="minor"/>
      </rPr>
      <t>.</t>
    </r>
  </si>
  <si>
    <t>Zjednodušený výpočet minimální disponibilní kapacity Cmin v Mbit/s</t>
  </si>
  <si>
    <t>Informace automaticky dopočtena na základě přiřazení bodu k ZSJ/k více ZSJ, výběru cílové rychlosti a počtu odpovídajích AM nacházejících se v dané ZSJ dle zjednodušeného výpočtu.</t>
  </si>
  <si>
    <t>PpŽP 9.4.2.3</t>
  </si>
  <si>
    <t>22.</t>
  </si>
  <si>
    <t>Projektovaná kapacita</t>
  </si>
  <si>
    <t>Vyplnit projektovanou kapacitu daného bodu v Mbit/s.</t>
  </si>
  <si>
    <t>PpŽP 9.4.2 vpravo</t>
  </si>
  <si>
    <t>23.</t>
  </si>
  <si>
    <t xml:space="preserve">Výběru předchází identifikace úseků ve sloupcích "Z bodu" a "Do bodu" na listu Body. Jednomu bodu může být přiřazen právě jeden úsek a jeden úsek může být přiřazen dvěma bodům. Body nacházející se ve společném v úseku, mohou být přiřazeny do různých úseků.  </t>
  </si>
  <si>
    <t>PpŽP 9.2.2</t>
  </si>
  <si>
    <t>Počet SCOBAM v ZSJ</t>
  </si>
  <si>
    <t>Informace automaticky dopočtena po přiřazení bodu k ZSJ/k více ZSJ.</t>
  </si>
  <si>
    <t>24.</t>
  </si>
  <si>
    <t>Produkt VON</t>
  </si>
  <si>
    <r>
      <t xml:space="preserve">Vybrat produkt VON, který je v daném bodě i v bodech topologicky nadřazených možný a bude nabízen.
Vybrat lze pouze u bodů typu CO, PB, DP, a ODB, pokud je takový bod budován Aktivitami I a byl přiřazen k nějaké ZSJ ve sloupci </t>
    </r>
    <r>
      <rPr>
        <b/>
        <sz val="11"/>
        <color theme="1"/>
        <rFont val="Calibri"/>
        <family val="2"/>
        <charset val="238"/>
        <scheme val="minor"/>
      </rPr>
      <t>Který předávací bod CO/PB bude AM v ZSJ zásobovat?</t>
    </r>
    <r>
      <rPr>
        <sz val="11"/>
        <color theme="1"/>
        <rFont val="Calibri"/>
        <family val="2"/>
        <charset val="238"/>
        <scheme val="minor"/>
      </rPr>
      <t xml:space="preserve"> na listě </t>
    </r>
    <r>
      <rPr>
        <b/>
        <sz val="11"/>
        <color theme="1"/>
        <rFont val="Calibri"/>
        <family val="2"/>
        <charset val="238"/>
        <scheme val="minor"/>
      </rPr>
      <t>OBECaZSJaAM.</t>
    </r>
    <r>
      <rPr>
        <sz val="11"/>
        <color theme="1"/>
        <rFont val="Calibri"/>
        <family val="2"/>
        <charset val="238"/>
        <scheme val="minor"/>
      </rPr>
      <t xml:space="preserve">
Výběrem bude počet SCOBAM nacházející v ZSJ, ke které/kterým je daný bod přiřazen započítán do rozsahu VON v kritériu C2.</t>
    </r>
  </si>
  <si>
    <t>PpŽP 9.4.4.2; Příloha 7a</t>
  </si>
  <si>
    <t>ÚSEKY</t>
  </si>
  <si>
    <t>Úseky</t>
  </si>
  <si>
    <t>ID úseku</t>
  </si>
  <si>
    <t>1, 2, 3, …</t>
  </si>
  <si>
    <r>
      <t xml:space="preserve">Danému úseku se automaticky po vyplnění sloupců </t>
    </r>
    <r>
      <rPr>
        <b/>
        <sz val="11"/>
        <color theme="1"/>
        <rFont val="Calibri"/>
        <family val="2"/>
        <charset val="238"/>
        <scheme val="minor"/>
      </rPr>
      <t>Z bodu</t>
    </r>
    <r>
      <rPr>
        <sz val="11"/>
        <color theme="1"/>
        <rFont val="Calibri"/>
        <family val="2"/>
        <charset val="238"/>
        <scheme val="minor"/>
      </rPr>
      <t xml:space="preserve"> a </t>
    </r>
    <r>
      <rPr>
        <b/>
        <sz val="11"/>
        <color theme="1"/>
        <rFont val="Calibri"/>
        <family val="2"/>
        <charset val="238"/>
        <scheme val="minor"/>
      </rPr>
      <t>Do bodu</t>
    </r>
    <r>
      <rPr>
        <sz val="11"/>
        <color theme="1"/>
        <rFont val="Calibri"/>
        <family val="2"/>
        <charset val="238"/>
        <scheme val="minor"/>
      </rPr>
      <t xml:space="preserve"> přiřadí číslo , které bude použito jako identifikátor v Příloze 9 Rozpočet.</t>
    </r>
  </si>
  <si>
    <t>6.</t>
  </si>
  <si>
    <t>Z bodu</t>
  </si>
  <si>
    <t>Vybrat ve kterém bodě bude daný úsek začínat.</t>
  </si>
  <si>
    <t>7.</t>
  </si>
  <si>
    <t>Do bodu (nižší úroveň)</t>
  </si>
  <si>
    <t>Vybrat ve kterém bodě bude daný úsek končit.</t>
  </si>
  <si>
    <t>Úroveň sítě</t>
  </si>
  <si>
    <r>
      <t xml:space="preserve">Informace automaticky dopočtena ma základě typu bodu uvedeného na listu </t>
    </r>
    <r>
      <rPr>
        <b/>
        <sz val="11"/>
        <color theme="1"/>
        <rFont val="Calibri"/>
        <family val="2"/>
        <charset val="238"/>
        <scheme val="minor"/>
      </rPr>
      <t>Body</t>
    </r>
    <r>
      <rPr>
        <sz val="11"/>
        <color theme="1"/>
        <rFont val="Calibri"/>
        <family val="2"/>
        <charset val="238"/>
        <scheme val="minor"/>
      </rPr>
      <t>.</t>
    </r>
  </si>
  <si>
    <t>8.</t>
  </si>
  <si>
    <t>Aktivita</t>
  </si>
  <si>
    <t>I. Budování nových (52d)
I. Modernizace (52d)
I. Zpřístupnění neveř. (52d)
II. Budování nových (52)
II. Modernizace (52)
Nepodporovaná</t>
  </si>
  <si>
    <t>Vybrat dle které Aktivity bude projekt úsek zavádět.</t>
  </si>
  <si>
    <t>9.</t>
  </si>
  <si>
    <t>Způsob realizace</t>
  </si>
  <si>
    <t>Výstavba - vlastní
Výstavba - přípolož/koord.
Jiné - sdílená infra./IRU
Jiné - Koupě
Nedotované – vlastní s dotací
Nedotované – vlastní bez dotací
Nedotované – cizí s dotací
Nedotované – cizí bez dotací</t>
  </si>
  <si>
    <t>Vybrat dle kterého způsobu bude projekt úsek realizovat.</t>
  </si>
  <si>
    <t>PpŽP 6</t>
  </si>
  <si>
    <t>10.</t>
  </si>
  <si>
    <t>Technologie</t>
  </si>
  <si>
    <t>Optické podzemní
Optické nadzemní
Metalické podzemní
Metalické nadzemní
Bezdrát P2P
Bezdrát P2MP</t>
  </si>
  <si>
    <t>Vybrat jakou technologií bude projekt úsek realizovat.</t>
  </si>
  <si>
    <t>11.</t>
  </si>
  <si>
    <t>Délka úseku [m]</t>
  </si>
  <si>
    <t>12.</t>
  </si>
  <si>
    <t>Počet prvků pro projekt</t>
  </si>
  <si>
    <t>CV [Kč]</t>
  </si>
  <si>
    <t>Vyplnit celkové výdaje za daný úsek odpovídající rozpočtové položce I. Investiční výdaje na zavádění pasivní síťové infrastruktury a III. Investiční výdaje na jiné způsoby realizace infrastruktury.</t>
  </si>
  <si>
    <t>CZV [Kč]</t>
  </si>
  <si>
    <t>Vyplnit celkové způsobilé výdaje za daný úsek odpovídající rozpočtové položce I. Investiční výdaje na zavádění pasivní síťové infrastruktury a III. Investiční výdaje na jiné způsoby realizace infrastruktury.</t>
  </si>
  <si>
    <t>PZ 1.4
PS 1
PS2.1
PS 2.3.2 a 2.3.3
PS 3.1
PS 3.2
PS 3.3.1 a 3.3.2</t>
  </si>
  <si>
    <t>Informace na těchto listech představují souhrnné údaje automaticky dopočtené z údajů vyplněných na žlutých listech. Použít do podnikatelského záměru (PZ) a projektové studie (PS) v odpovídajících bodech.</t>
  </si>
  <si>
    <t>Osnova</t>
  </si>
  <si>
    <t>Kritéria Modelu hodnocení</t>
  </si>
  <si>
    <t xml:space="preserve">Pro výpočty byly použity informace z růžových listů. </t>
  </si>
  <si>
    <t>Model hodnocení 2 věcné hodnocení</t>
  </si>
  <si>
    <r>
      <t xml:space="preserve">A1 nesmí být </t>
    </r>
    <r>
      <rPr>
        <b/>
        <sz val="11"/>
        <color theme="1"/>
        <rFont val="Calibri"/>
        <family val="2"/>
        <charset val="238"/>
        <scheme val="minor"/>
      </rPr>
      <t>menší než 2</t>
    </r>
    <r>
      <rPr>
        <sz val="11"/>
        <color theme="1"/>
        <rFont val="Calibri"/>
        <family val="2"/>
        <charset val="238"/>
        <scheme val="minor"/>
      </rPr>
      <t xml:space="preserve">, dílčí část A nesmí být </t>
    </r>
    <r>
      <rPr>
        <b/>
        <sz val="11"/>
        <color theme="1"/>
        <rFont val="Calibri"/>
        <family val="2"/>
        <charset val="238"/>
        <scheme val="minor"/>
      </rPr>
      <t>vyšší než 170 000</t>
    </r>
    <r>
      <rPr>
        <sz val="11"/>
        <color theme="1"/>
        <rFont val="Calibri"/>
        <family val="2"/>
        <charset val="238"/>
        <scheme val="minor"/>
      </rPr>
      <t xml:space="preserve"> Kč.</t>
    </r>
  </si>
  <si>
    <t>Způsobilost-I</t>
  </si>
  <si>
    <t>Způsobilost-II</t>
  </si>
  <si>
    <t>Připojitelnost-I</t>
  </si>
  <si>
    <t>Připojitelnost-II</t>
  </si>
  <si>
    <t>Započitatelnost-I</t>
  </si>
  <si>
    <t>Započitatelnost-II</t>
  </si>
  <si>
    <t>SCOBAM</t>
  </si>
  <si>
    <t>N</t>
  </si>
  <si>
    <t>OSTAM</t>
  </si>
  <si>
    <t>Pokryté</t>
  </si>
  <si>
    <t>BTS</t>
  </si>
  <si>
    <t>B</t>
  </si>
  <si>
    <t>C</t>
  </si>
  <si>
    <t>SE-A</t>
  </si>
  <si>
    <t>OBAM</t>
  </si>
  <si>
    <t>D</t>
  </si>
  <si>
    <t>CO/PB</t>
  </si>
  <si>
    <t>–</t>
  </si>
  <si>
    <t>Požadavky</t>
  </si>
  <si>
    <t>VON</t>
  </si>
  <si>
    <t>dle Způsobilosti-II</t>
  </si>
  <si>
    <t>Cílová</t>
  </si>
  <si>
    <t>MRR</t>
  </si>
  <si>
    <t>Úroveň obce
relevantní pro backhaul - Aktivity I.</t>
  </si>
  <si>
    <t>Úrověň základní sídelní jednotky
relevantní pro backhaul i přístupovou síť - Aktivity I. I Aktivity II.</t>
  </si>
  <si>
    <t>Úroveň adresního místa
relevantní pro backhaul i přístupovou síť - Aktivity I. I Aktivity II.</t>
  </si>
  <si>
    <t>Obec připojím k BH Aktivitami I.</t>
  </si>
  <si>
    <t>Obec</t>
  </si>
  <si>
    <t>ZSJ</t>
  </si>
  <si>
    <t>Výsledná kategorie ZSJ</t>
  </si>
  <si>
    <t xml:space="preserve">Budou AM v ZSJ připojena k BH Aktivitami I.? </t>
  </si>
  <si>
    <t>BH</t>
  </si>
  <si>
    <t>Kód AM</t>
  </si>
  <si>
    <t>Název AM</t>
  </si>
  <si>
    <t>Kategorie AM</t>
  </si>
  <si>
    <t>propočet</t>
  </si>
  <si>
    <t>Výsledná Kategorie AM</t>
  </si>
  <si>
    <t>katAB</t>
  </si>
  <si>
    <t>katA</t>
  </si>
  <si>
    <t>katC</t>
  </si>
  <si>
    <t>1/1 pro OBAM/OVMAM/SOCAM/POAM</t>
  </si>
  <si>
    <t>2/1 pro OBAM/OVMAM/SOCAM/POAM</t>
  </si>
  <si>
    <t>SOCAM</t>
  </si>
  <si>
    <t>ZPŮSOBILÉ</t>
  </si>
  <si>
    <t>katB</t>
  </si>
  <si>
    <t>NE</t>
  </si>
  <si>
    <t>5/1 pro OVMAM/SOCAM/POAM</t>
  </si>
  <si>
    <t>katD</t>
  </si>
  <si>
    <t>NEZPŮSOBILÉ</t>
  </si>
  <si>
    <t>POAM</t>
  </si>
  <si>
    <t>AB</t>
  </si>
  <si>
    <t>-</t>
  </si>
  <si>
    <t>BODY</t>
  </si>
  <si>
    <t>Projektovaná kapacita v Mbit/s</t>
  </si>
  <si>
    <t>BH?</t>
  </si>
  <si>
    <t>VON BH</t>
  </si>
  <si>
    <t>POP</t>
  </si>
  <si>
    <t>CO</t>
  </si>
  <si>
    <t>(α1) + (β)</t>
  </si>
  <si>
    <t>PB</t>
  </si>
  <si>
    <t>(α2)</t>
  </si>
  <si>
    <t>AN</t>
  </si>
  <si>
    <t>ODB</t>
  </si>
  <si>
    <t>DP</t>
  </si>
  <si>
    <t>Celk. Počet prvků</t>
  </si>
  <si>
    <t>propočet úroveň</t>
  </si>
  <si>
    <t>zatřídění</t>
  </si>
  <si>
    <t>I. Budování nových (52d)</t>
  </si>
  <si>
    <t>Výstavba - přípolož/koord.</t>
  </si>
  <si>
    <t>Optické podzemní</t>
  </si>
  <si>
    <t>Výstavba - vlastní</t>
  </si>
  <si>
    <t>II. Budování nových (52)</t>
  </si>
  <si>
    <t>Jiné - sdílená infra./IRU</t>
  </si>
  <si>
    <t>I. Modernizace (52d)</t>
  </si>
  <si>
    <t>Jiné - Koupě</t>
  </si>
  <si>
    <t>Nedotované – cizí bez dotací</t>
  </si>
  <si>
    <t>Bezdrát P2P</t>
  </si>
  <si>
    <t>Bezdrát P2MP</t>
  </si>
  <si>
    <t>Cílová hodnota Zvýšení počtu objektů s přístupem k VHCN</t>
  </si>
  <si>
    <t>Aktivity I. - Backhaul</t>
  </si>
  <si>
    <t>Aktivity II. – VHCN</t>
  </si>
  <si>
    <t>Celkem</t>
  </si>
  <si>
    <t>CO (PB)</t>
  </si>
  <si>
    <t xml:space="preserve">obydlí </t>
  </si>
  <si>
    <t>Indikátor (302012, RCO41) </t>
  </si>
  <si>
    <t>- kat. A</t>
  </si>
  <si>
    <t>- kat. B</t>
  </si>
  <si>
    <t>- kat. C</t>
  </si>
  <si>
    <t>- kat. D</t>
  </si>
  <si>
    <t>Indikátor (303002, RCO42)</t>
  </si>
  <si>
    <t>ost.obj.</t>
  </si>
  <si>
    <t>Indikátor (302301) </t>
  </si>
  <si>
    <t>CELKEM</t>
  </si>
  <si>
    <t>Celkový počet obcí dříve nepřipojených k backhaulu v IO:</t>
  </si>
  <si>
    <t>Celkový počet SCOBAM v IO
∑SCOBAM</t>
  </si>
  <si>
    <t>Celkový počet dříve pokrytých SCOBAM v IO
∑ DSCOBAM</t>
  </si>
  <si>
    <t>Celkový počet dříve nepokrytých SCOBAM v IO 
∑ NSCOBAM</t>
  </si>
  <si>
    <t>Pořadí</t>
  </si>
  <si>
    <t>Seznam ZSJ a BTS  připojených přes CO/PB</t>
  </si>
  <si>
    <t>Kat.</t>
  </si>
  <si>
    <t>Zatřídění dle PZ/3.5.1</t>
  </si>
  <si>
    <t>Cílová rychlost (Mb/s)</t>
  </si>
  <si>
    <t>Počet AM typu</t>
  </si>
  <si>
    <t xml:space="preserve">pro OBAM </t>
  </si>
  <si>
    <t>pro SE-A</t>
  </si>
  <si>
    <t>SEAM</t>
  </si>
  <si>
    <t>Seznam vybraných obcí s Aktivitami I.</t>
  </si>
  <si>
    <t>Počet pozic podle ZSJ v obci</t>
  </si>
  <si>
    <t>Pozice přiřazená</t>
  </si>
  <si>
    <t>Výčet všech ZSJ nacházejících se v dané obci</t>
  </si>
  <si>
    <t>Připojeno z CO/PB</t>
  </si>
  <si>
    <t>Rozsah VO nabídky</t>
  </si>
  <si>
    <t>SCOBAM v ZSJ</t>
  </si>
  <si>
    <t>Výčet všech obcí</t>
  </si>
  <si>
    <t>Počet ZSJ v obci</t>
  </si>
  <si>
    <t>První pozice ve zdroji</t>
  </si>
  <si>
    <t>První přiřazená pozice + 1</t>
  </si>
  <si>
    <t>Celkem obcí připojovaných Aktivitami I.
∑I POBCI</t>
  </si>
  <si>
    <t>Celkem ZSJ připojovaných Aktivitami I.
∑I PZSJ</t>
  </si>
  <si>
    <t>Celkem ZSJ připojovaných Aktivitami I.
∑I PZSJ
z toho podle rozsahu VO nabídky</t>
  </si>
  <si>
    <t>Celkem SCOBAM v připojovaných obcích 
∑I SCOBAM</t>
  </si>
  <si>
    <t>Celkový počet dříve nepřipojených obcí v IO</t>
  </si>
  <si>
    <t>(α2) + (β) + (γ)</t>
  </si>
  <si>
    <t>Počet obcí v dané IO připojovaných Aktivitami I. ∑I POBCI</t>
  </si>
  <si>
    <t>(α1) + (β) + (γ)</t>
  </si>
  <si>
    <t>Procento připojovaných obcí:</t>
  </si>
  <si>
    <t>(α1)</t>
  </si>
  <si>
    <t xml:space="preserve">ZSJ </t>
  </si>
  <si>
    <t>% Pokrytí SCOBAM</t>
  </si>
  <si>
    <t>Z toho pokrytých</t>
  </si>
  <si>
    <t>Dříve (před realizací)</t>
  </si>
  <si>
    <t>Po realizaci projektu</t>
  </si>
  <si>
    <t>ID-Název</t>
  </si>
  <si>
    <t>Cíl r. OBAM</t>
  </si>
  <si>
    <t>Cíl r. SE-A</t>
  </si>
  <si>
    <t>Dříve</t>
  </si>
  <si>
    <t>Aktivitami I.</t>
  </si>
  <si>
    <t>Aktivitami II.</t>
  </si>
  <si>
    <t>povýšení?</t>
  </si>
  <si>
    <t>Celkem ZSJ</t>
  </si>
  <si>
    <t>pro výpočet A1 (závisí na původní nepovýšené kat ZSJ)</t>
  </si>
  <si>
    <t>v oblasti</t>
  </si>
  <si>
    <t>z toho</t>
  </si>
  <si>
    <t>Pokryje jen Aktivity I.</t>
  </si>
  <si>
    <t>Pokryje jen Aktivity II.</t>
  </si>
  <si>
    <t>Pokryje Aktivity I. i II.</t>
  </si>
  <si>
    <t>Projektem pokrytých</t>
  </si>
  <si>
    <t xml:space="preserve">Počet ZSJ pokrytých Aktivitami I. je: </t>
  </si>
  <si>
    <t>Počet ZSJ pokrytých Aktivitami II. je:</t>
  </si>
  <si>
    <t>Počet ZSJ pokrytých projektem je:</t>
  </si>
  <si>
    <t>v oblasti</t>
  </si>
  <si>
    <t>Celkem SCOBAM</t>
  </si>
  <si>
    <t>z toho počet typů koncových uživatelů na AM</t>
  </si>
  <si>
    <t>Nezpůsobilé</t>
  </si>
  <si>
    <t>pokrytých Aktivitami I.</t>
  </si>
  <si>
    <t>pokrytých Aktivitami II.</t>
  </si>
  <si>
    <t>OVMAM</t>
  </si>
  <si>
    <t>OSTAM
OBAM u kat C</t>
  </si>
  <si>
    <r>
      <t>Celkový počet</t>
    </r>
    <r>
      <rPr>
        <b/>
        <sz val="11"/>
        <color theme="1"/>
        <rFont val="Calibri"/>
        <family val="2"/>
        <charset val="238"/>
        <scheme val="minor"/>
      </rPr>
      <t xml:space="preserve"> typů koncových uživatelů</t>
    </r>
    <r>
      <rPr>
        <sz val="11"/>
        <color theme="1"/>
        <rFont val="Calibri"/>
        <family val="2"/>
        <charset val="238"/>
        <scheme val="minor"/>
      </rPr>
      <t xml:space="preserve"> na SCOBAM pokrytých Aktivitami I. je: </t>
    </r>
  </si>
  <si>
    <r>
      <t>Celkový počet</t>
    </r>
    <r>
      <rPr>
        <b/>
        <sz val="11"/>
        <color theme="1"/>
        <rFont val="Calibri"/>
        <family val="2"/>
        <charset val="238"/>
        <scheme val="minor"/>
      </rPr>
      <t xml:space="preserve"> typů koncových uživatelů</t>
    </r>
    <r>
      <rPr>
        <sz val="11"/>
        <color theme="1"/>
        <rFont val="Calibri"/>
        <family val="2"/>
        <charset val="238"/>
        <scheme val="minor"/>
      </rPr>
      <t xml:space="preserve"> na SCOBAM pokrytých Aktivitami II. je: </t>
    </r>
  </si>
  <si>
    <r>
      <t xml:space="preserve">Celkový počet </t>
    </r>
    <r>
      <rPr>
        <b/>
        <sz val="11"/>
        <color theme="1"/>
        <rFont val="Calibri"/>
        <family val="2"/>
        <charset val="238"/>
        <scheme val="minor"/>
      </rPr>
      <t>typů koncových uživatelů</t>
    </r>
    <r>
      <rPr>
        <sz val="11"/>
        <color theme="1"/>
        <rFont val="Calibri"/>
        <family val="2"/>
        <charset val="238"/>
        <scheme val="minor"/>
      </rPr>
      <t xml:space="preserve"> na SCOBAM pokrytých projektem je:</t>
    </r>
  </si>
  <si>
    <r>
      <t xml:space="preserve">Celkový počet </t>
    </r>
    <r>
      <rPr>
        <b/>
        <sz val="11"/>
        <color theme="1"/>
        <rFont val="Calibri"/>
        <family val="2"/>
        <charset val="238"/>
        <scheme val="minor"/>
      </rPr>
      <t>SCOBAM</t>
    </r>
    <r>
      <rPr>
        <sz val="11"/>
        <color theme="1"/>
        <rFont val="Calibri"/>
        <family val="2"/>
        <charset val="238"/>
        <scheme val="minor"/>
      </rPr>
      <t xml:space="preserve"> pokrytých projektem je:</t>
    </r>
  </si>
  <si>
    <t>rychlost</t>
  </si>
  <si>
    <t>počet typů koncových uživatelů na AM</t>
  </si>
  <si>
    <t>CELKEM pokrytých projektem</t>
  </si>
  <si>
    <t>POBAM</t>
  </si>
  <si>
    <t>PSEAM</t>
  </si>
  <si>
    <t>1/200 pro OBAM/OVMAM/SOCAM/POAM</t>
  </si>
  <si>
    <t>150/50 pro OBAM/OVMAM/SOCAM/POAM</t>
  </si>
  <si>
    <t>A1</t>
  </si>
  <si>
    <t>a)</t>
  </si>
  <si>
    <t>b)</t>
  </si>
  <si>
    <t>c)</t>
  </si>
  <si>
    <t>d)</t>
  </si>
  <si>
    <r>
      <rPr>
        <b/>
        <sz val="12"/>
        <color theme="1"/>
        <rFont val="Calibri"/>
        <family val="2"/>
        <charset val="238"/>
        <scheme val="minor"/>
      </rPr>
      <t>A2 dílčí část</t>
    </r>
    <r>
      <rPr>
        <b/>
        <sz val="11"/>
        <color theme="1"/>
        <rFont val="Calibri"/>
        <family val="2"/>
        <charset val="238"/>
        <scheme val="minor"/>
      </rPr>
      <t xml:space="preserve">
Průměrná výše CZV na SCOBAM v Kč maximálně 170 000 Kč</t>
    </r>
  </si>
  <si>
    <t>Průměrná výše dotace na SCOBAM v Kč</t>
  </si>
  <si>
    <t>VKD</t>
  </si>
  <si>
    <t>Cílová rychlost</t>
  </si>
  <si>
    <t>VKT</t>
  </si>
  <si>
    <t xml:space="preserve">Počet projektem pokrytých OBAM </t>
  </si>
  <si>
    <t>Počet projektem pokrytých SEAM</t>
  </si>
  <si>
    <t>PAM</t>
  </si>
  <si>
    <t>EPT</t>
  </si>
  <si>
    <t>EPTD</t>
  </si>
  <si>
    <t>C1</t>
  </si>
  <si>
    <t>C1 výpočet log skrýt</t>
  </si>
  <si>
    <t>Celkem typů koncových uživatelů na SCOBAM v Aktivitách I. a II.</t>
  </si>
  <si>
    <t>VKN</t>
  </si>
  <si>
    <t>Počet SCOBAM, které Aktivity I. umožní připojit</t>
  </si>
  <si>
    <t>EPN</t>
  </si>
  <si>
    <t>C2</t>
  </si>
  <si>
    <t>C2 výpočet log skrýt</t>
  </si>
  <si>
    <t>Celkem SCOBAM, kterým bude umožněno pokrytí Aktivitami I.</t>
  </si>
  <si>
    <t>NIO</t>
  </si>
  <si>
    <t>ZSJ kód</t>
  </si>
  <si>
    <t>Backhaul</t>
  </si>
  <si>
    <t>Počet SCOBAM vybraných k pokrytí z obou Aktivit</t>
  </si>
  <si>
    <t>Počet SCOBAM vybraných k pokrytí z Aktivit I.</t>
  </si>
  <si>
    <t>Počet SCOBAM vybraných k pokrytí z Aktivit II.</t>
  </si>
  <si>
    <t>Počet typů koncových uživatelů na SCOBAM vybraných k pokrytí z obou Aktivit</t>
  </si>
  <si>
    <t>Počet typů koncových uživatelů na SCOBAM vybraných k pokrytí z Aktivit I.</t>
  </si>
  <si>
    <t>Počet typů koncových uživatelů na SCOBAM vybraných k pokrytí z Aktivit II.</t>
  </si>
  <si>
    <r>
      <t xml:space="preserve">Počet </t>
    </r>
    <r>
      <rPr>
        <b/>
        <sz val="11"/>
        <rFont val="Calibri"/>
        <family val="2"/>
        <charset val="238"/>
        <scheme val="minor"/>
      </rPr>
      <t>OBAM</t>
    </r>
    <r>
      <rPr>
        <sz val="11"/>
        <rFont val="Calibri"/>
        <family val="2"/>
        <charset val="238"/>
        <scheme val="minor"/>
      </rPr>
      <t xml:space="preserve"> vybraných k pokrytí </t>
    </r>
    <r>
      <rPr>
        <b/>
        <sz val="11"/>
        <rFont val="Calibri"/>
        <family val="2"/>
        <charset val="238"/>
        <scheme val="minor"/>
      </rPr>
      <t>Aktivitami I.</t>
    </r>
  </si>
  <si>
    <r>
      <t xml:space="preserve">Počet </t>
    </r>
    <r>
      <rPr>
        <b/>
        <sz val="11"/>
        <rFont val="Calibri"/>
        <family val="2"/>
        <charset val="238"/>
        <scheme val="minor"/>
      </rPr>
      <t>POAM</t>
    </r>
    <r>
      <rPr>
        <sz val="11"/>
        <rFont val="Calibri"/>
        <family val="2"/>
        <charset val="238"/>
        <scheme val="minor"/>
      </rPr>
      <t xml:space="preserve"> vybraných k pokrytí </t>
    </r>
    <r>
      <rPr>
        <b/>
        <sz val="11"/>
        <rFont val="Calibri"/>
        <family val="2"/>
        <charset val="238"/>
        <scheme val="minor"/>
      </rPr>
      <t>Aktivitami I.</t>
    </r>
  </si>
  <si>
    <r>
      <t xml:space="preserve">Počet </t>
    </r>
    <r>
      <rPr>
        <b/>
        <sz val="11"/>
        <rFont val="Calibri"/>
        <family val="2"/>
        <charset val="238"/>
        <scheme val="minor"/>
      </rPr>
      <t>OVMAM</t>
    </r>
    <r>
      <rPr>
        <sz val="11"/>
        <rFont val="Calibri"/>
        <family val="2"/>
        <charset val="238"/>
        <scheme val="minor"/>
      </rPr>
      <t xml:space="preserve"> vybraných k pokrytí </t>
    </r>
    <r>
      <rPr>
        <b/>
        <sz val="11"/>
        <rFont val="Calibri"/>
        <family val="2"/>
        <charset val="238"/>
        <scheme val="minor"/>
      </rPr>
      <t>Aktivitami I.</t>
    </r>
  </si>
  <si>
    <r>
      <t xml:space="preserve">Počet </t>
    </r>
    <r>
      <rPr>
        <b/>
        <sz val="11"/>
        <rFont val="Calibri"/>
        <family val="2"/>
        <charset val="238"/>
        <scheme val="minor"/>
      </rPr>
      <t>SOCAM</t>
    </r>
    <r>
      <rPr>
        <sz val="11"/>
        <rFont val="Calibri"/>
        <family val="2"/>
        <charset val="238"/>
        <scheme val="minor"/>
      </rPr>
      <t xml:space="preserve"> vybraných k pokrytí </t>
    </r>
    <r>
      <rPr>
        <b/>
        <sz val="11"/>
        <rFont val="Calibri"/>
        <family val="2"/>
        <charset val="238"/>
        <scheme val="minor"/>
      </rPr>
      <t>Aktivitami I.</t>
    </r>
  </si>
  <si>
    <r>
      <t xml:space="preserve">Počet </t>
    </r>
    <r>
      <rPr>
        <b/>
        <sz val="11"/>
        <rFont val="Calibri"/>
        <family val="2"/>
        <charset val="238"/>
        <scheme val="minor"/>
      </rPr>
      <t>OBAM</t>
    </r>
    <r>
      <rPr>
        <sz val="11"/>
        <rFont val="Calibri"/>
        <family val="2"/>
        <charset val="238"/>
        <scheme val="minor"/>
      </rPr>
      <t xml:space="preserve"> vybraných k pokrytí </t>
    </r>
    <r>
      <rPr>
        <b/>
        <sz val="11"/>
        <rFont val="Calibri"/>
        <family val="2"/>
        <charset val="238"/>
        <scheme val="minor"/>
      </rPr>
      <t>Aktivitami II.</t>
    </r>
  </si>
  <si>
    <r>
      <t xml:space="preserve">Počet </t>
    </r>
    <r>
      <rPr>
        <b/>
        <sz val="11"/>
        <rFont val="Calibri"/>
        <family val="2"/>
        <charset val="238"/>
        <scheme val="minor"/>
      </rPr>
      <t>POAM</t>
    </r>
    <r>
      <rPr>
        <sz val="11"/>
        <rFont val="Calibri"/>
        <family val="2"/>
        <charset val="238"/>
        <scheme val="minor"/>
      </rPr>
      <t xml:space="preserve"> vybraných k pokrytí </t>
    </r>
    <r>
      <rPr>
        <b/>
        <sz val="11"/>
        <rFont val="Calibri"/>
        <family val="2"/>
        <charset val="238"/>
        <scheme val="minor"/>
      </rPr>
      <t>Aktivitami II.</t>
    </r>
  </si>
  <si>
    <r>
      <t xml:space="preserve">Počet </t>
    </r>
    <r>
      <rPr>
        <b/>
        <sz val="11"/>
        <rFont val="Calibri"/>
        <family val="2"/>
        <charset val="238"/>
        <scheme val="minor"/>
      </rPr>
      <t>OVMAM</t>
    </r>
    <r>
      <rPr>
        <sz val="11"/>
        <rFont val="Calibri"/>
        <family val="2"/>
        <charset val="238"/>
        <scheme val="minor"/>
      </rPr>
      <t xml:space="preserve"> vybraných k pokrytí </t>
    </r>
    <r>
      <rPr>
        <b/>
        <sz val="11"/>
        <rFont val="Calibri"/>
        <family val="2"/>
        <charset val="238"/>
        <scheme val="minor"/>
      </rPr>
      <t>Aktivitami II.</t>
    </r>
  </si>
  <si>
    <r>
      <t xml:space="preserve">Počet </t>
    </r>
    <r>
      <rPr>
        <b/>
        <sz val="11"/>
        <rFont val="Calibri"/>
        <family val="2"/>
        <charset val="238"/>
        <scheme val="minor"/>
      </rPr>
      <t>SOCAM</t>
    </r>
    <r>
      <rPr>
        <sz val="11"/>
        <rFont val="Calibri"/>
        <family val="2"/>
        <charset val="238"/>
        <scheme val="minor"/>
      </rPr>
      <t xml:space="preserve"> vybraných k pokrytí </t>
    </r>
    <r>
      <rPr>
        <b/>
        <sz val="11"/>
        <rFont val="Calibri"/>
        <family val="2"/>
        <charset val="238"/>
        <scheme val="minor"/>
      </rPr>
      <t>Aktivitami II.</t>
    </r>
  </si>
  <si>
    <t>Výsledné procento pokrytí ZSJ (výchozí + pokrytí projektem) - BEZ POVÝŠENÍ</t>
  </si>
  <si>
    <t>Výsledné procento pokrytí ZSJ (výchozí + pokrytí projektem) - S POVÝŠENÍM</t>
  </si>
  <si>
    <t>Bude ZSJ povýšena?</t>
  </si>
  <si>
    <t>Načítání k celkovému počtu SCOBAM při povýšení na B</t>
  </si>
  <si>
    <t>Závazná cílová rychlost (BDR) pro OBAM pro C1</t>
  </si>
  <si>
    <t>Závazná cílová rychlost (BDR) pro SEAM pro C1</t>
  </si>
  <si>
    <t>Počet vybraných OBAM dle rychlosti pro C1</t>
  </si>
  <si>
    <t>Počet vybraných SEAM dle rychlosti pro C1</t>
  </si>
  <si>
    <t>Propočet C2</t>
  </si>
  <si>
    <t>Výsledná kat ZSJ</t>
  </si>
  <si>
    <t>ZSJ pokrytá Aktivitami I.</t>
  </si>
  <si>
    <t>ZSJ pokrytá Aktivitami II.</t>
  </si>
  <si>
    <t>Počet vybraných SEAM</t>
  </si>
  <si>
    <t>Propočet A1 c)</t>
  </si>
  <si>
    <t>Propočet A1 a) 
tzn. ZSJ kat AB při povýšení zůstává na A</t>
  </si>
  <si>
    <t>koef</t>
  </si>
  <si>
    <t>rozvinutost regionu</t>
  </si>
  <si>
    <t>míra podpory</t>
  </si>
  <si>
    <t>podmíněný výběr</t>
  </si>
  <si>
    <t>povýšení</t>
  </si>
  <si>
    <t>výběr A/N</t>
  </si>
  <si>
    <t>Aktivity I.</t>
  </si>
  <si>
    <t>Aktivity II.</t>
  </si>
  <si>
    <t>podmíněný výběr body pro VON</t>
  </si>
  <si>
    <t>PR</t>
  </si>
  <si>
    <t>VONBH</t>
  </si>
  <si>
    <t>TypBodu</t>
  </si>
  <si>
    <t>≥ 130000</t>
  </si>
  <si>
    <t>ODA</t>
  </si>
  <si>
    <t>TypAM</t>
  </si>
  <si>
    <t>I. Zpřístupnění neveř. (52d)</t>
  </si>
  <si>
    <t>II. Modernizace (52)</t>
  </si>
  <si>
    <t>Nedotované – vlastní s dotací</t>
  </si>
  <si>
    <t>Nedotované – vlastní bez dotací</t>
  </si>
  <si>
    <t>Nedotované – cizí s dotací</t>
  </si>
  <si>
    <t>Optické nadzemní</t>
  </si>
  <si>
    <t>Metalické podzemní</t>
  </si>
  <si>
    <t>Metalické nadzemní</t>
  </si>
  <si>
    <t>Výběr úseku (ID úseku), do kterého bod patří dle aktivity a způsobu realizace (není povinné, pokud na bod neuplatňuje ZV)</t>
  </si>
  <si>
    <t>Žadatel vyplňuje pouze žlutě označené sloupce/řádky na žlutě vyznačených listech.</t>
  </si>
  <si>
    <r>
      <t xml:space="preserve">dle bodů vyplněných žadatelem ve sloupci </t>
    </r>
    <r>
      <rPr>
        <b/>
        <sz val="11"/>
        <color theme="1"/>
        <rFont val="Calibri"/>
        <family val="2"/>
        <charset val="238"/>
        <scheme val="minor"/>
      </rPr>
      <t>ID bodu</t>
    </r>
    <r>
      <rPr>
        <sz val="11"/>
        <color theme="1"/>
        <rFont val="Calibri"/>
        <family val="2"/>
        <charset val="238"/>
        <scheme val="minor"/>
      </rPr>
      <t xml:space="preserve"> na listu Body</t>
    </r>
  </si>
  <si>
    <r>
      <t>podniky</t>
    </r>
    <r>
      <rPr>
        <sz val="11"/>
        <color rgb="FF000000"/>
        <rFont val="Calibri"/>
        <family val="2"/>
        <charset val="238"/>
      </rPr>
      <t xml:space="preserve"> </t>
    </r>
  </si>
  <si>
    <r>
      <t>Celkový počet SCOBAM v IO pro Aktivity I.
∑</t>
    </r>
    <r>
      <rPr>
        <b/>
        <vertAlign val="subscript"/>
        <sz val="11"/>
        <color theme="1"/>
        <rFont val="Calibri"/>
        <family val="2"/>
        <charset val="238"/>
        <scheme val="minor"/>
      </rPr>
      <t>I</t>
    </r>
    <r>
      <rPr>
        <b/>
        <sz val="11"/>
        <color theme="1"/>
        <rFont val="Calibri"/>
        <family val="2"/>
        <charset val="238"/>
        <scheme val="minor"/>
      </rPr>
      <t xml:space="preserve"> SCOBAM</t>
    </r>
  </si>
  <si>
    <r>
      <t>Zjednodušený výpočet minimální disponibilní kapacita C</t>
    </r>
    <r>
      <rPr>
        <b/>
        <vertAlign val="subscript"/>
        <sz val="11"/>
        <color theme="1"/>
        <rFont val="Calibri"/>
        <family val="2"/>
        <charset val="238"/>
      </rPr>
      <t>min</t>
    </r>
    <r>
      <rPr>
        <b/>
        <sz val="11"/>
        <color theme="1"/>
        <rFont val="Calibri"/>
        <family val="2"/>
        <charset val="238"/>
      </rPr>
      <t xml:space="preserve"> v </t>
    </r>
    <r>
      <rPr>
        <b/>
        <sz val="12"/>
        <color rgb="FF0070C0"/>
        <rFont val="Calibri"/>
        <family val="2"/>
        <charset val="238"/>
      </rPr>
      <t>Mbit/s</t>
    </r>
  </si>
  <si>
    <t>Kategorie ZSJ (formát s kat)</t>
  </si>
  <si>
    <t>Počet OBAM (počet AM, na kterých se nachází pouze OBAM)</t>
  </si>
  <si>
    <t>Počet SEAM (počet AM, na kterých se nachází SE-A)</t>
  </si>
  <si>
    <t>Počet SCOBAM pokrytých "POKRYTO"
nepovýšeno</t>
  </si>
  <si>
    <t>Počet SCOBAM "AB" 
(pro AB prohozeno)
pro ZSJ mimo AB "POKRYTO"
povýšeno</t>
  </si>
  <si>
    <t>530727 Brníčko</t>
  </si>
  <si>
    <t>553387 Hraběšice</t>
  </si>
  <si>
    <t>553212 Janoušov</t>
  </si>
  <si>
    <t>536571 Kamenná</t>
  </si>
  <si>
    <t>536687 Klopina</t>
  </si>
  <si>
    <t>557218 Kobylá nad Vidnavkou</t>
  </si>
  <si>
    <t>536733 Kolšov</t>
  </si>
  <si>
    <t>537284 Lesnice</t>
  </si>
  <si>
    <t>553476 Nemile</t>
  </si>
  <si>
    <t>553352 Postřelmůvek</t>
  </si>
  <si>
    <t>541109 Sudkov</t>
  </si>
  <si>
    <t>ANO (CETIN a.s.)</t>
  </si>
  <si>
    <t>554146 Vernířovice</t>
  </si>
  <si>
    <t>570338 Zborov</t>
  </si>
  <si>
    <t>523917 Bělá pod Pradědem</t>
  </si>
  <si>
    <t>1767 Bělá</t>
  </si>
  <si>
    <t>ANO</t>
  </si>
  <si>
    <t>1783 Filipovice</t>
  </si>
  <si>
    <t>524891 Bernartice</t>
  </si>
  <si>
    <t>2836 Buková</t>
  </si>
  <si>
    <t>2844 Horní Heřmanice</t>
  </si>
  <si>
    <t>325414 Horní Heřmanice-u nádraží</t>
  </si>
  <si>
    <t>525227 Bílá Voda</t>
  </si>
  <si>
    <t>4014 Bílá Voda</t>
  </si>
  <si>
    <t>4022 Kamenička</t>
  </si>
  <si>
    <t>325422 Kamenička-u Bílé Vody</t>
  </si>
  <si>
    <t>340693 Ves Bílá Voda</t>
  </si>
  <si>
    <t>525588 Bludov</t>
  </si>
  <si>
    <t>5827 Bludov-Zámeček</t>
  </si>
  <si>
    <t>525804 Bohdíkov</t>
  </si>
  <si>
    <t>6211 Alojzov</t>
  </si>
  <si>
    <t>6238 Dvůr Raškov</t>
  </si>
  <si>
    <t>6246 Komňátka</t>
  </si>
  <si>
    <t>6254 Raškov</t>
  </si>
  <si>
    <t>525979 Bohutín</t>
  </si>
  <si>
    <t>6718 Bohutín</t>
  </si>
  <si>
    <t>569437 Bratrušov</t>
  </si>
  <si>
    <t>9661 Osikov</t>
  </si>
  <si>
    <t>9938 Brníčko</t>
  </si>
  <si>
    <t>9946 Dolní Brníčko</t>
  </si>
  <si>
    <t>325546 Horní Brníčko</t>
  </si>
  <si>
    <t>157201 Strupšín</t>
  </si>
  <si>
    <t>532894 Bušín</t>
  </si>
  <si>
    <t>16306 Bušín</t>
  </si>
  <si>
    <t>16314 Hartíkov</t>
  </si>
  <si>
    <t>533491 Černá Voda</t>
  </si>
  <si>
    <t>19925 Černá Voda</t>
  </si>
  <si>
    <t>19933 Nové Podhradí</t>
  </si>
  <si>
    <t>19941 Rokliny</t>
  </si>
  <si>
    <t>19950 Staré Podhradí</t>
  </si>
  <si>
    <t>533688 Dlouhomilov</t>
  </si>
  <si>
    <t>26638 Benkov</t>
  </si>
  <si>
    <t>26646 Dlouhomilov</t>
  </si>
  <si>
    <t>553379 Dolní Studénky</t>
  </si>
  <si>
    <t>325554 Třemešek</t>
  </si>
  <si>
    <t>570141 Drozdov</t>
  </si>
  <si>
    <t>32611 Drozdov</t>
  </si>
  <si>
    <t>325562 Drozdovská Pila</t>
  </si>
  <si>
    <t>535532 Hanušovice</t>
  </si>
  <si>
    <t>37222 Potůčník</t>
  </si>
  <si>
    <t>340600 Potůčník-u zastávky</t>
  </si>
  <si>
    <t>188361 Vysoké Žibřidovice</t>
  </si>
  <si>
    <t>188379 Žleb</t>
  </si>
  <si>
    <t>46400 Hraběšice</t>
  </si>
  <si>
    <t>46418 Krásné</t>
  </si>
  <si>
    <t>BTS Hraběšice 1 [-554231.2,-1077411.0]</t>
  </si>
  <si>
    <t>BTS Hraběšice 2 [-554229.3,-1077422.0]</t>
  </si>
  <si>
    <t>536091 Hrabišín</t>
  </si>
  <si>
    <t>46523 Hrabišín</t>
  </si>
  <si>
    <t>553221 Hrabová</t>
  </si>
  <si>
    <t>46558 Vitošov</t>
  </si>
  <si>
    <t>553301 Hradec-Nová Ves</t>
  </si>
  <si>
    <t>46850 Hradec</t>
  </si>
  <si>
    <t>46868 Nová Ves</t>
  </si>
  <si>
    <t>536113 Hynčina</t>
  </si>
  <si>
    <t>76465 Dlouhá Ves</t>
  </si>
  <si>
    <t>50415 Hynčina</t>
  </si>
  <si>
    <t>76473 Křižanov</t>
  </si>
  <si>
    <t>325571 Popelák-Zejfy</t>
  </si>
  <si>
    <t>569305 Chromeč</t>
  </si>
  <si>
    <t>54224 Chromeč</t>
  </si>
  <si>
    <t>56863 Janoušov</t>
  </si>
  <si>
    <t>536148 Javorník</t>
  </si>
  <si>
    <t>4669 Bílý Potok</t>
  </si>
  <si>
    <t>4677 Horní Hoštice</t>
  </si>
  <si>
    <t>4685 Kohout</t>
  </si>
  <si>
    <t>57932 Podměstí</t>
  </si>
  <si>
    <t>325431 Račí údolí</t>
  </si>
  <si>
    <t>57941 Travná</t>
  </si>
  <si>
    <t>57967 Zálesí</t>
  </si>
  <si>
    <t>536288 Jedlí</t>
  </si>
  <si>
    <t>58076 Jedlí</t>
  </si>
  <si>
    <t>536385 Jeseník</t>
  </si>
  <si>
    <t>58921 Dětřichov-Seč</t>
  </si>
  <si>
    <t>340677 Dětřichov-východ</t>
  </si>
  <si>
    <t>322377 Dětřichov-západ</t>
  </si>
  <si>
    <t>58769 Křížový vrch</t>
  </si>
  <si>
    <t>58866 Lázně Jeseník</t>
  </si>
  <si>
    <t>58874 Pod Bukovickým vrchem</t>
  </si>
  <si>
    <t>58840 Pod Železnou horou</t>
  </si>
  <si>
    <t>340669 Průmyslová zóna Za Podjezdem</t>
  </si>
  <si>
    <t>58858 U České Vsi</t>
  </si>
  <si>
    <t>58823 U vlečky</t>
  </si>
  <si>
    <t>58912 Vavřinec</t>
  </si>
  <si>
    <t>536393 Jestřebí</t>
  </si>
  <si>
    <t>122912 Pobučí</t>
  </si>
  <si>
    <t>536521 Jindřichov</t>
  </si>
  <si>
    <t>60356 Habartice</t>
  </si>
  <si>
    <t>60364 Jindřichov</t>
  </si>
  <si>
    <t>325589 Jindřichov-sever</t>
  </si>
  <si>
    <t>106364 Labe</t>
  </si>
  <si>
    <t>106372 Nové Losiny</t>
  </si>
  <si>
    <t>60372 Pekařov</t>
  </si>
  <si>
    <t>60381 Pleče</t>
  </si>
  <si>
    <t>60399 Pusté Žibřidovice</t>
  </si>
  <si>
    <t>62782 Kamenná</t>
  </si>
  <si>
    <t>BTS Kamenná 1 [-560021.0,-1089961.8]</t>
  </si>
  <si>
    <t>BTS Kamenná 2 [-560025.3,-1089967.7]</t>
  </si>
  <si>
    <t>66541 Klopina</t>
  </si>
  <si>
    <t>66559 Veleboř</t>
  </si>
  <si>
    <t>BTS Klopina 1 [-561982.5,-1095271.0]</t>
  </si>
  <si>
    <t>BTS Klopina 2 [-561991.0,-1095277.0]</t>
  </si>
  <si>
    <t>67407 Kobylá nad Vidnavkou</t>
  </si>
  <si>
    <t>BTS Kobylá nad Vidnavkou 1 [-548474.7,-1037760.2]</t>
  </si>
  <si>
    <t>BTS Kobylá nad Vidnavkou 2 [-548460.7,-1037739.8]</t>
  </si>
  <si>
    <t>68616 Kolšov</t>
  </si>
  <si>
    <t>BTS Kolšov 1 [-565149.4,-1086468.3]</t>
  </si>
  <si>
    <t>BTS Kolšov 2 [-565140.4,-1086453.7]</t>
  </si>
  <si>
    <t>553247 Kopřivná</t>
  </si>
  <si>
    <t>69370 Kopřivná</t>
  </si>
  <si>
    <t>69388 Lužná</t>
  </si>
  <si>
    <t>80217 Lesnice</t>
  </si>
  <si>
    <t>539961 Libina</t>
  </si>
  <si>
    <t>82830 Dolní Libina</t>
  </si>
  <si>
    <t>340626 Horní Libina-chatová oblast</t>
  </si>
  <si>
    <t>82856 Obědné</t>
  </si>
  <si>
    <t>540030 Lipová-lázně</t>
  </si>
  <si>
    <t>84646 Bobrovník</t>
  </si>
  <si>
    <t>540161 Líšnice</t>
  </si>
  <si>
    <t>85120 Vyšehorky</t>
  </si>
  <si>
    <t>540196 Loštice</t>
  </si>
  <si>
    <t>198188 Vlčice</t>
  </si>
  <si>
    <t>86894 Žádlovice</t>
  </si>
  <si>
    <t>540226 Loučná nad Desnou</t>
  </si>
  <si>
    <t>325597 Červenohorské Sedlo</t>
  </si>
  <si>
    <t>87068 Filipová</t>
  </si>
  <si>
    <t>87076 Kouty nad Desnou</t>
  </si>
  <si>
    <t>87092 Přemyslov</t>
  </si>
  <si>
    <t>87106 Rejhotice</t>
  </si>
  <si>
    <t>540234 Lukavice</t>
  </si>
  <si>
    <t>88889 Slavoňov</t>
  </si>
  <si>
    <t>88897 Vlachov</t>
  </si>
  <si>
    <t>540331 Malá Morava</t>
  </si>
  <si>
    <t>90166 Sklené</t>
  </si>
  <si>
    <t>90174 Vlaské</t>
  </si>
  <si>
    <t>90212 Zlatý Potok</t>
  </si>
  <si>
    <t>540366 Maletín</t>
  </si>
  <si>
    <t>90883 Javoří</t>
  </si>
  <si>
    <t>90891 Nový Maletín</t>
  </si>
  <si>
    <t>90905 Starý Maletín</t>
  </si>
  <si>
    <t>540382 Mikulovice</t>
  </si>
  <si>
    <t>94404 Kolnovice</t>
  </si>
  <si>
    <t>94412 Mikulovice</t>
  </si>
  <si>
    <t>94421 Široký Brod</t>
  </si>
  <si>
    <t>94439 Terezín</t>
  </si>
  <si>
    <t>94447 Vysutá</t>
  </si>
  <si>
    <t>569381 Mírov</t>
  </si>
  <si>
    <t>95541 Mírovský Grunt</t>
  </si>
  <si>
    <t>540471 Mohelnice</t>
  </si>
  <si>
    <t>158208 Buková</t>
  </si>
  <si>
    <t>158216 Bušín</t>
  </si>
  <si>
    <t>98027 Horní Krčmy</t>
  </si>
  <si>
    <t>341002 Horní Krčmy-západ</t>
  </si>
  <si>
    <t>75728 Křemačov</t>
  </si>
  <si>
    <t>78247 Květín</t>
  </si>
  <si>
    <t>328766 Moravičanské jezero</t>
  </si>
  <si>
    <t>328774 Nad dráhou</t>
  </si>
  <si>
    <t>124320 Podolí</t>
  </si>
  <si>
    <t>340995 Podolí-východ</t>
  </si>
  <si>
    <t>315605 Průmyslový obvod</t>
  </si>
  <si>
    <t>145297 Řepová</t>
  </si>
  <si>
    <t>158224 Studená Loučka</t>
  </si>
  <si>
    <t>540480 Moravičany</t>
  </si>
  <si>
    <t>31305 Doubravice</t>
  </si>
  <si>
    <t>31313 Mitrovice</t>
  </si>
  <si>
    <t>103136 Filipov</t>
  </si>
  <si>
    <t>103110 Lupěné</t>
  </si>
  <si>
    <t>103128 Nemile</t>
  </si>
  <si>
    <t>540501 Nový Malín</t>
  </si>
  <si>
    <t>97012 Mladoňov</t>
  </si>
  <si>
    <t>340642 Nový Malín-chatová oblast</t>
  </si>
  <si>
    <t>30210 Plechy</t>
  </si>
  <si>
    <t>540510 Olšany</t>
  </si>
  <si>
    <t>65609 Klášterec</t>
  </si>
  <si>
    <t>111091 Olšany</t>
  </si>
  <si>
    <t>540544 Oskava</t>
  </si>
  <si>
    <t>113123 Bedřichov</t>
  </si>
  <si>
    <t>97021 Václavov</t>
  </si>
  <si>
    <t>569330 Ostružná</t>
  </si>
  <si>
    <t>116220 Petříkov</t>
  </si>
  <si>
    <t>116238 Ramzová</t>
  </si>
  <si>
    <t>540609 Pavlov</t>
  </si>
  <si>
    <t>118451 Lechovice</t>
  </si>
  <si>
    <t>118460 Pavlov</t>
  </si>
  <si>
    <t>138134 Radnice</t>
  </si>
  <si>
    <t>180653 Vacetín</t>
  </si>
  <si>
    <t>180661 Veselí</t>
  </si>
  <si>
    <t>118486 Zavadilka</t>
  </si>
  <si>
    <t>500020 Petrov nad Desnou</t>
  </si>
  <si>
    <t>119792 Petrov nad Desnou</t>
  </si>
  <si>
    <t>119806 Terezín</t>
  </si>
  <si>
    <t>540650 Písařov</t>
  </si>
  <si>
    <t>120642 Bukovice</t>
  </si>
  <si>
    <t>540684 Písečná</t>
  </si>
  <si>
    <t>120685 Chebzí</t>
  </si>
  <si>
    <t>540731 Police</t>
  </si>
  <si>
    <t>125300 Police</t>
  </si>
  <si>
    <t>126187 Postřelmůvek</t>
  </si>
  <si>
    <t>540862 Rapotín</t>
  </si>
  <si>
    <t>139343 Nové Domky</t>
  </si>
  <si>
    <t>139351 Rapotín</t>
  </si>
  <si>
    <t>553395 Rejchartice</t>
  </si>
  <si>
    <t>140031 Rejchartice</t>
  </si>
  <si>
    <t>540871 Rohle</t>
  </si>
  <si>
    <t>56855 Janoslavice</t>
  </si>
  <si>
    <t>102369 Nedvězí</t>
  </si>
  <si>
    <t>140422 Rohle</t>
  </si>
  <si>
    <t>540978 Ruda nad Moravou</t>
  </si>
  <si>
    <t>957 Bartoňov</t>
  </si>
  <si>
    <t>46396 Hrabenov</t>
  </si>
  <si>
    <t>325601 Pustá-Na Drahách</t>
  </si>
  <si>
    <t>965 Radomilov</t>
  </si>
  <si>
    <t>163228 Štědrákova Lhota</t>
  </si>
  <si>
    <t>553484 Skorošice</t>
  </si>
  <si>
    <t>148440 Dolní Skorošice</t>
  </si>
  <si>
    <t>148474 Horní Skorošice</t>
  </si>
  <si>
    <t>148415 Nýznerov</t>
  </si>
  <si>
    <t>320943 Nýznerov-jih</t>
  </si>
  <si>
    <t>148423 Petrovice</t>
  </si>
  <si>
    <t>148431 Sedmlánů</t>
  </si>
  <si>
    <t>540986 Sobotín</t>
  </si>
  <si>
    <t>152048 Klepáčov</t>
  </si>
  <si>
    <t>152056 Rudoltice</t>
  </si>
  <si>
    <t>541036 Stará Červená Voda</t>
  </si>
  <si>
    <t>153699 Dolní Červená Voda</t>
  </si>
  <si>
    <t>153672 Nová Červená Voda</t>
  </si>
  <si>
    <t>153681 Stará Červená Voda</t>
  </si>
  <si>
    <t>541079 Staré Město</t>
  </si>
  <si>
    <t>53929 Hynčice pod Sušinou</t>
  </si>
  <si>
    <t>53937 Chrastice</t>
  </si>
  <si>
    <t>77089 Kunčice</t>
  </si>
  <si>
    <t>154504 Květná</t>
  </si>
  <si>
    <t>154512 Malé Vrbno</t>
  </si>
  <si>
    <t>157759 Nová Seninka</t>
  </si>
  <si>
    <t>157767 Stříbrnice</t>
  </si>
  <si>
    <t>154539 Štěpánov</t>
  </si>
  <si>
    <t>154547 Velké Vrbno</t>
  </si>
  <si>
    <t>570281 Stavenice</t>
  </si>
  <si>
    <t>155357 Stavenice</t>
  </si>
  <si>
    <t>158771 Sudkov</t>
  </si>
  <si>
    <t>BTS Sudkov 1 [-566123.8,-1083861.2]</t>
  </si>
  <si>
    <t>BTS Sudkov 2 [-565423.6,-1083268.2]</t>
  </si>
  <si>
    <t>BTS Sudkov 3 [-565423.6,-1083268.2]</t>
  </si>
  <si>
    <t>541117 Supíkovice</t>
  </si>
  <si>
    <t>159573 Supíkovice</t>
  </si>
  <si>
    <t>541125 Svébohov</t>
  </si>
  <si>
    <t>160288 Svébohov</t>
  </si>
  <si>
    <t>570117 Šléglov</t>
  </si>
  <si>
    <t>181803 Šléglov</t>
  </si>
  <si>
    <t>541168 Štíty</t>
  </si>
  <si>
    <t>198706 Březenský Dvůr</t>
  </si>
  <si>
    <t>14265 Březná</t>
  </si>
  <si>
    <t>38431 Heroltice</t>
  </si>
  <si>
    <t>14257 Horní Březenský Dvůr</t>
  </si>
  <si>
    <t>164020 Štíty Hamerské</t>
  </si>
  <si>
    <t>523704 Šumperk</t>
  </si>
  <si>
    <t>164453 Bratrušovské pole</t>
  </si>
  <si>
    <t>164372 Karlův Dvůr</t>
  </si>
  <si>
    <t>164305 Kokrháč</t>
  </si>
  <si>
    <t>164496 Kopce</t>
  </si>
  <si>
    <t>164437 Pod Hájem</t>
  </si>
  <si>
    <t>315648 U čističky</t>
  </si>
  <si>
    <t>553336 Třeština</t>
  </si>
  <si>
    <t>325619 Háj</t>
  </si>
  <si>
    <t>541214 Uhelná</t>
  </si>
  <si>
    <t>172723 Dolní Fořt</t>
  </si>
  <si>
    <t>172693 Horní Fořt</t>
  </si>
  <si>
    <t>172707 Nové Vilémovice</t>
  </si>
  <si>
    <t>172715 Uhelná</t>
  </si>
  <si>
    <t>541222 Úsov</t>
  </si>
  <si>
    <t>125296 Bezděkov u Úsova</t>
  </si>
  <si>
    <t>174793 Úsov-Židovská obec</t>
  </si>
  <si>
    <t>541249 Vápenná</t>
  </si>
  <si>
    <t>176893 Polka</t>
  </si>
  <si>
    <t>325449 Zelená Hora</t>
  </si>
  <si>
    <t>553468 Velká Kraš</t>
  </si>
  <si>
    <t>178454 Fojtova Kraš</t>
  </si>
  <si>
    <t>178462 Hukovice</t>
  </si>
  <si>
    <t>178471 Malá Kraš</t>
  </si>
  <si>
    <t>569453 Velké Kunětice</t>
  </si>
  <si>
    <t>179051 Františkov</t>
  </si>
  <si>
    <t>179060 Strachovičky</t>
  </si>
  <si>
    <t>179078 Velké Kunětice</t>
  </si>
  <si>
    <t>541265 Velké Losiny</t>
  </si>
  <si>
    <t>16021 Bukovice</t>
  </si>
  <si>
    <t>194638 Horní Bohdíkov</t>
  </si>
  <si>
    <t>139335 Ludvíkov</t>
  </si>
  <si>
    <t>91901 Maršíkov</t>
  </si>
  <si>
    <t>198366 Prameny</t>
  </si>
  <si>
    <t>194646 Žárová</t>
  </si>
  <si>
    <t>180238 Vernířovice</t>
  </si>
  <si>
    <t>BTS Vernířovice 1 [-550880.5,-1072080.8]</t>
  </si>
  <si>
    <t>541303 Vidnava</t>
  </si>
  <si>
    <t>181706 Štachlovice</t>
  </si>
  <si>
    <t>553191 Vikantice</t>
  </si>
  <si>
    <t>181811 Vikantice</t>
  </si>
  <si>
    <t>541346 Vlčice</t>
  </si>
  <si>
    <t>183784 Bergov</t>
  </si>
  <si>
    <t>183792 Dolní Les</t>
  </si>
  <si>
    <t>183814 Vlčice</t>
  </si>
  <si>
    <t>183822 Vojtovice</t>
  </si>
  <si>
    <t>570095 Vyšehoří</t>
  </si>
  <si>
    <t>188484 Vyšehoří</t>
  </si>
  <si>
    <t>541354 Zábřeh</t>
  </si>
  <si>
    <t>74489 Dolní Bušínov</t>
  </si>
  <si>
    <t>40053 Hněvkov</t>
  </si>
  <si>
    <t>340952 Krumpach-výrobní areál</t>
  </si>
  <si>
    <t>305651 Levenov</t>
  </si>
  <si>
    <t>189456 Měkkýš</t>
  </si>
  <si>
    <t>189481 Mlýnský náhon</t>
  </si>
  <si>
    <t>121193 Pivonín</t>
  </si>
  <si>
    <t>305677 Račice</t>
  </si>
  <si>
    <t>191655 Zborov</t>
  </si>
  <si>
    <t>597996 Zlaté Hory</t>
  </si>
  <si>
    <t>193135 Dolní Údolí</t>
  </si>
  <si>
    <t>193143 Horní Údolí</t>
  </si>
  <si>
    <t>193151 Ondřejovice</t>
  </si>
  <si>
    <t>193160 Rejvíz</t>
  </si>
  <si>
    <t>193178 Rožmitál</t>
  </si>
  <si>
    <t>193186 Salisov</t>
  </si>
  <si>
    <t>541575 Žulová</t>
  </si>
  <si>
    <t>197793 Starost</t>
  </si>
  <si>
    <t>148458 Tomíkovice</t>
  </si>
  <si>
    <t>148466 Žlíbek</t>
  </si>
  <si>
    <t>Bělá pod Pradědem - Bělá, č. ev. 100</t>
  </si>
  <si>
    <t>Bělá pod Pradědem - Bělá, č. ev. 106</t>
  </si>
  <si>
    <t>Bělá pod Pradědem - Bělá, č. ev. 110</t>
  </si>
  <si>
    <t>Bělá pod Pradědem - Bělá, č. ev. 112</t>
  </si>
  <si>
    <t>Bělá pod Pradědem - Bělá, č. ev. 115</t>
  </si>
  <si>
    <t>Bělá pod Pradědem - Bělá, č. ev. 121</t>
  </si>
  <si>
    <t>Bělá pod Pradědem - Bělá, č. ev. 122</t>
  </si>
  <si>
    <t>Bělá pod Pradědem - Bělá, č. ev. 123</t>
  </si>
  <si>
    <t>Bělá pod Pradědem - Bělá, č. ev. 135</t>
  </si>
  <si>
    <t>Bělá pod Pradědem - Bělá, č. ev. 136</t>
  </si>
  <si>
    <t>Pokryto</t>
  </si>
  <si>
    <t>Bělá pod Pradědem - Bělá, č. ev. 2</t>
  </si>
  <si>
    <t>Bělá pod Pradědem - Bělá, č. ev. 42</t>
  </si>
  <si>
    <t>Bělá pod Pradědem - Bělá, č. ev. 43</t>
  </si>
  <si>
    <t>Bělá pod Pradědem - Bělá, č. ev. 46</t>
  </si>
  <si>
    <t>Bělá pod Pradědem - Bělá, č. ev. 48</t>
  </si>
  <si>
    <t>Bělá pod Pradědem - Bělá, č. ev. 50</t>
  </si>
  <si>
    <t>Bělá pod Pradědem - Bělá, č. ev. 51</t>
  </si>
  <si>
    <t>Bělá pod Pradědem - Bělá, č. ev. 52</t>
  </si>
  <si>
    <t>Bělá pod Pradědem - Bělá, č. ev. 53</t>
  </si>
  <si>
    <t>Bělá pod Pradědem - Bělá, č. ev. 54</t>
  </si>
  <si>
    <t>Bělá pod Pradědem - Bělá, č. ev. 55</t>
  </si>
  <si>
    <t>Bělá pod Pradědem - Bělá, č. ev. 57</t>
  </si>
  <si>
    <t>Bělá pod Pradědem - Bělá, č. p. 11</t>
  </si>
  <si>
    <t>Bělá pod Pradědem - Bělá, č. p. 25</t>
  </si>
  <si>
    <t>Bělá pod Pradědem - Bělá, č. p. 27</t>
  </si>
  <si>
    <t>Bělá pod Pradědem - Bělá, č. p. 28</t>
  </si>
  <si>
    <t>Bělá pod Pradědem - Bělá, č. p. 31</t>
  </si>
  <si>
    <t>Bělá pod Pradědem - Bělá, č. p. 37</t>
  </si>
  <si>
    <t>Bělá pod Pradědem - Bělá, č. p. 439</t>
  </si>
  <si>
    <t>Bělá pod Pradědem - Bělá, č. p. 44</t>
  </si>
  <si>
    <t>Bělá pod Pradědem - Bělá, č. p. 49</t>
  </si>
  <si>
    <t>Bělá pod Pradědem - Bělá, č. p. 50</t>
  </si>
  <si>
    <t>Bělá pod Pradědem - Bělá, č. p. 51</t>
  </si>
  <si>
    <t>Bělá pod Pradědem - Bělá, č. p. 52</t>
  </si>
  <si>
    <t>Bělá pod Pradědem - Bělá, č. p. 537</t>
  </si>
  <si>
    <t>Bělá pod Pradědem - Bělá, č. p. 58</t>
  </si>
  <si>
    <t>Bělá pod Pradědem - Bělá, č. p. 7</t>
  </si>
  <si>
    <t>Bělá pod Pradědem - Bělá, č. p. 9</t>
  </si>
  <si>
    <t>Bělá pod Pradědem - Domašov, č. ev. 101</t>
  </si>
  <si>
    <t>Bělá pod Pradědem - Domašov, č. ev. 124</t>
  </si>
  <si>
    <t>Bělá pod Pradědem - Domašov, č. ev. 125</t>
  </si>
  <si>
    <t>Bělá pod Pradědem - Domašov, č. ev. 127</t>
  </si>
  <si>
    <t>Bělá pod Pradědem - Filipovice, č. ev. 132</t>
  </si>
  <si>
    <t>Bělá pod Pradědem - Filipovice, č. ev. 133</t>
  </si>
  <si>
    <t>Bělá pod Pradědem - Filipovice, č. ev. 61</t>
  </si>
  <si>
    <t>Bělá pod Pradědem - Filipovice, č. ev. 62</t>
  </si>
  <si>
    <t>Bělá pod Pradědem - Filipovice, č. ev. 63</t>
  </si>
  <si>
    <t>Bělá pod Pradědem - Filipovice, č. ev. 64</t>
  </si>
  <si>
    <t>Bělá pod Pradědem - Filipovice, č. ev. 65</t>
  </si>
  <si>
    <t>Bělá pod Pradědem - Filipovice, č. ev. 66</t>
  </si>
  <si>
    <t>Bělá pod Pradědem - Filipovice, č. ev. 67</t>
  </si>
  <si>
    <t>Bělá pod Pradědem - Filipovice, č. ev. 68</t>
  </si>
  <si>
    <t>Bělá pod Pradědem - Filipovice, č. ev. 69</t>
  </si>
  <si>
    <t>Bělá pod Pradědem - Filipovice, č. ev. 70</t>
  </si>
  <si>
    <t>Bělá pod Pradědem - Filipovice, č. ev. 71</t>
  </si>
  <si>
    <t>Bělá pod Pradědem - Filipovice, č. ev. 72</t>
  </si>
  <si>
    <t>Bělá pod Pradědem - Filipovice, č. ev. 73</t>
  </si>
  <si>
    <t>Bělá pod Pradědem - Filipovice, č. ev. 76</t>
  </si>
  <si>
    <t>Bělá pod Pradědem - Filipovice, č. ev. 77</t>
  </si>
  <si>
    <t>Bělá pod Pradědem - Filipovice, č. ev. 79</t>
  </si>
  <si>
    <t>Bělá pod Pradědem - Filipovice, č. ev. 80</t>
  </si>
  <si>
    <t>Bělá pod Pradědem - Filipovice, č. ev. 81</t>
  </si>
  <si>
    <t>Bělá pod Pradědem - Filipovice, č. ev. 83</t>
  </si>
  <si>
    <t>Bělá pod Pradědem - Filipovice, č. ev. 84</t>
  </si>
  <si>
    <t>Bělá pod Pradědem - Filipovice, č. ev. 85</t>
  </si>
  <si>
    <t>Bělá pod Pradědem - Filipovice, č. ev. 88</t>
  </si>
  <si>
    <t>Bělá pod Pradědem - Filipovice, č. ev. 89</t>
  </si>
  <si>
    <t>Bělá pod Pradědem - Filipovice, č. ev. 91</t>
  </si>
  <si>
    <t>Bělá pod Pradědem - Filipovice, č. ev. 92</t>
  </si>
  <si>
    <t>Bělá pod Pradědem - Filipovice, č. ev. 93</t>
  </si>
  <si>
    <t>Bělá pod Pradědem - Filipovice, č. ev. 94</t>
  </si>
  <si>
    <t>Bělá pod Pradědem - Filipovice, č. ev. 96</t>
  </si>
  <si>
    <t>Bělá pod Pradědem - Filipovice, č. ev. 97</t>
  </si>
  <si>
    <t>Bělá pod Pradědem - Filipovice, č. ev. 98</t>
  </si>
  <si>
    <t>Bělá pod Pradědem - Filipovice, č. p. 13</t>
  </si>
  <si>
    <t>Bělá pod Pradědem - Filipovice, č. p. 14</t>
  </si>
  <si>
    <t>Bělá pod Pradědem - Filipovice, č. p. 15</t>
  </si>
  <si>
    <t>Bělá pod Pradědem - Filipovice, č. p. 18</t>
  </si>
  <si>
    <t>Bělá pod Pradědem - Filipovice, č. p. 28</t>
  </si>
  <si>
    <t>Bělá pod Pradědem - Filipovice, č. p. 29</t>
  </si>
  <si>
    <t>Bělá pod Pradědem - Filipovice, č. p. 30</t>
  </si>
  <si>
    <t>Bělá pod Pradědem - Filipovice, č. p. 31</t>
  </si>
  <si>
    <t>Bělá pod Pradědem - Filipovice, č. p. 32</t>
  </si>
  <si>
    <t>Bělá pod Pradědem - Filipovice, č. p. 33</t>
  </si>
  <si>
    <t>Bělá pod Pradědem - Filipovice, č. p. 34</t>
  </si>
  <si>
    <t>Bělá pod Pradědem - Filipovice, č. p. 35</t>
  </si>
  <si>
    <t>Bělá pod Pradědem - Filipovice, č. p. 36</t>
  </si>
  <si>
    <t>Bělá pod Pradědem - Filipovice, č. p. 519</t>
  </si>
  <si>
    <t>Bělá pod Pradědem - Filipovice, č. p. 524</t>
  </si>
  <si>
    <t>Bělá pod Pradědem - Filipovice, č. p. 527</t>
  </si>
  <si>
    <t>Bělá pod Pradědem - Filipovice, č. p. 528</t>
  </si>
  <si>
    <t>Bělá pod Pradědem - Filipovice, č. p. 533</t>
  </si>
  <si>
    <t>Bělá pod Pradědem - Filipovice, č. p. 534</t>
  </si>
  <si>
    <t>Bělá pod Pradědem - Filipovice, č. p. 6</t>
  </si>
  <si>
    <t>Bělá pod Pradědem - Filipovice, č. p. 7</t>
  </si>
  <si>
    <t>Bělá pod Pradědem - Filipovice, č. p. 78</t>
  </si>
  <si>
    <t>Bělá pod Pradědem - Filipovice, č. p. 8</t>
  </si>
  <si>
    <t>Bělá pod Pradědem - Filipovice, č. p. 9</t>
  </si>
  <si>
    <t>Bernartice - Buková, č. ev. 3</t>
  </si>
  <si>
    <t>Bernartice - Buková, č. ev. 4</t>
  </si>
  <si>
    <t>Bernartice - Buková, č. ev. 6</t>
  </si>
  <si>
    <t>Bernartice - Buková, č. p. 1</t>
  </si>
  <si>
    <t>Bernartice - Buková, č. p. 100</t>
  </si>
  <si>
    <t>Bernartice - Buková, č. p. 101</t>
  </si>
  <si>
    <t>Bernartice - Buková, č. p. 102</t>
  </si>
  <si>
    <t>Bernartice - Buková, č. p. 103</t>
  </si>
  <si>
    <t>Bernartice - Buková, č. p. 104</t>
  </si>
  <si>
    <t>Bernartice - Buková, č. p. 105</t>
  </si>
  <si>
    <t>Bernartice - Buková, č. p. 106</t>
  </si>
  <si>
    <t>Bernartice - Buková, č. p. 108</t>
  </si>
  <si>
    <t>Bernartice - Buková, č. p. 110</t>
  </si>
  <si>
    <t>Bernartice - Buková, č. p. 19</t>
  </si>
  <si>
    <t>Bernartice - Buková, č. p. 21</t>
  </si>
  <si>
    <t>Bernartice - Buková, č. p. 22</t>
  </si>
  <si>
    <t>Bernartice - Buková, č. p. 26</t>
  </si>
  <si>
    <t>Bernartice - Buková, č. p. 27</t>
  </si>
  <si>
    <t>Bernartice - Buková, č. p. 33</t>
  </si>
  <si>
    <t>Bernartice - Buková, č. p. 34</t>
  </si>
  <si>
    <t>Bernartice - Buková, č. p. 35</t>
  </si>
  <si>
    <t>Bernartice - Buková, č. p. 38</t>
  </si>
  <si>
    <t>Bernartice - Buková, č. p. 4</t>
  </si>
  <si>
    <t>Bernartice - Buková, č. p. 41</t>
  </si>
  <si>
    <t>Bernartice - Buková, č. p. 42</t>
  </si>
  <si>
    <t>Bernartice - Buková, č. p. 44</t>
  </si>
  <si>
    <t>Bernartice - Buková, č. p. 45</t>
  </si>
  <si>
    <t>Bernartice - Buková, č. p. 46</t>
  </si>
  <si>
    <t>Bernartice - Buková, č. p. 50</t>
  </si>
  <si>
    <t>Bernartice - Buková, č. p. 54</t>
  </si>
  <si>
    <t>Bernartice - Buková, č. p. 57</t>
  </si>
  <si>
    <t>Bernartice - Buková, č. p. 65</t>
  </si>
  <si>
    <t>Bernartice - Buková, č. p. 67</t>
  </si>
  <si>
    <t>Bernartice - Buková, č. p. 77</t>
  </si>
  <si>
    <t>Bernartice - Buková, č. p. 79</t>
  </si>
  <si>
    <t>Bernartice - Buková, č. p. 80</t>
  </si>
  <si>
    <t>Bernartice - Buková, č. p. 89</t>
  </si>
  <si>
    <t>Bernartice - Buková, č. p. 9</t>
  </si>
  <si>
    <t>Bernartice - Buková, č. p. 90</t>
  </si>
  <si>
    <t>Bernartice - Buková, č. p. 91</t>
  </si>
  <si>
    <t>Bernartice - Buková, č. p. 92</t>
  </si>
  <si>
    <t>Bernartice - Buková, č. p. 94</t>
  </si>
  <si>
    <t>Bernartice - Buková, č. p. 98</t>
  </si>
  <si>
    <t>Bernartice - Buková, č. p. 99</t>
  </si>
  <si>
    <t>Bernartice - Horní Heřmanice, č. ev. 1</t>
  </si>
  <si>
    <t>Bernartice - Horní Heřmanice, č. p. 18</t>
  </si>
  <si>
    <t>Bernartice - Horní Heřmanice, č. p. 19</t>
  </si>
  <si>
    <t>Bernartice - Horní Heřmanice, č. p. 22</t>
  </si>
  <si>
    <t>Bernartice - Horní Heřmanice, č. p. 25</t>
  </si>
  <si>
    <t>Bernartice - Horní Heřmanice, č. p. 26</t>
  </si>
  <si>
    <t>Bernartice - Horní Heřmanice, č. p. 27</t>
  </si>
  <si>
    <t>Bernartice - Horní Heřmanice, č. p. 3</t>
  </si>
  <si>
    <t>Bernartice - Horní Heřmanice, č. p. 30</t>
  </si>
  <si>
    <t>Bernartice - Horní Heřmanice, č. p. 34</t>
  </si>
  <si>
    <t>Bernartice - Horní Heřmanice, č. p. 37</t>
  </si>
  <si>
    <t>Bernartice - Horní Heřmanice, č. p. 38</t>
  </si>
  <si>
    <t>Bernartice - Horní Heřmanice, č. p. 41</t>
  </si>
  <si>
    <t>Bernartice - Horní Heřmanice, č. p. 43</t>
  </si>
  <si>
    <t>Bernartice - Horní Heřmanice, č. p. 44</t>
  </si>
  <si>
    <t>Bernartice - Horní Heřmanice, č. p. 45</t>
  </si>
  <si>
    <t>Bernartice - Horní Heřmanice, č. p. 48</t>
  </si>
  <si>
    <t>Bernartice - Horní Heřmanice, č. p. 49</t>
  </si>
  <si>
    <t>Bernartice - Horní Heřmanice, č. p. 5</t>
  </si>
  <si>
    <t>Bernartice - Horní Heřmanice, č. p. 8</t>
  </si>
  <si>
    <t>Bernartice - Horní Heřmanice, č. p. 39</t>
  </si>
  <si>
    <t>Bernartice - Horní Heřmanice, č. p. 47</t>
  </si>
  <si>
    <t>Bernartice - Horní Heřmanice, č. p. 51</t>
  </si>
  <si>
    <t>Bernartice - Horní Heřmanice, č. p. 52</t>
  </si>
  <si>
    <t>Bernartice - Horní Heřmanice, č. p. 53</t>
  </si>
  <si>
    <t>Bernartice - Horní Heřmanice, č. p. 54</t>
  </si>
  <si>
    <t>Bernartice - Horní Heřmanice, č. p. 55</t>
  </si>
  <si>
    <t>Bernartice - Horní Heřmanice, č. p. 56</t>
  </si>
  <si>
    <t>Bernartice - Horní Heřmanice, č. p. 57</t>
  </si>
  <si>
    <t>Bernartice - Horní Heřmanice, č. p. 58</t>
  </si>
  <si>
    <t>Bernartice - Horní Heřmanice, č. p. 59</t>
  </si>
  <si>
    <t>Bernartice - Horní Heřmanice, č. p. 60</t>
  </si>
  <si>
    <t>Bernartice - Horní Heřmanice, č. p. 61</t>
  </si>
  <si>
    <t>Bílá Voda - Kamenička, č. p. 1</t>
  </si>
  <si>
    <t>Bílá Voda - Kamenička, č. p. 10</t>
  </si>
  <si>
    <t>Bílá Voda - Kamenička, č. p. 12</t>
  </si>
  <si>
    <t>Bílá Voda - Kamenička, č. p. 32</t>
  </si>
  <si>
    <t>Bílá Voda - Kamenička, č. p. 37</t>
  </si>
  <si>
    <t>Bílá Voda - Ves Bílá Voda, č. ev. 1</t>
  </si>
  <si>
    <t>Bílá Voda - Ves Bílá Voda, č. ev. 2</t>
  </si>
  <si>
    <t>Bílá Voda - Ves Bílá Voda, č. ev. 3</t>
  </si>
  <si>
    <t>Bílá Voda - Ves Bílá Voda, č. ev. 4</t>
  </si>
  <si>
    <t>Bílá Voda - Ves Bílá Voda, č. ev. 5</t>
  </si>
  <si>
    <t>Bílá Voda - Ves Bílá Voda, č. p. 1</t>
  </si>
  <si>
    <t>Bílá Voda - Ves Bílá Voda, č. p. 108</t>
  </si>
  <si>
    <t>Bílá Voda - Ves Bílá Voda, č. p. 11</t>
  </si>
  <si>
    <t>Bílá Voda - Ves Bílá Voda, č. p. 120</t>
  </si>
  <si>
    <t>Bílá Voda - Ves Bílá Voda, č. p. 121</t>
  </si>
  <si>
    <t>Bílá Voda - Ves Bílá Voda, č. p. 122</t>
  </si>
  <si>
    <t>Bílá Voda - Ves Bílá Voda, č. p. 123</t>
  </si>
  <si>
    <t>Bílá Voda - Ves Bílá Voda, č. p. 13</t>
  </si>
  <si>
    <t>Bílá Voda - Ves Bílá Voda, č. p. 15</t>
  </si>
  <si>
    <t>Bílá Voda - Ves Bílá Voda, č. p. 16</t>
  </si>
  <si>
    <t>Bílá Voda - Ves Bílá Voda, č. p. 19</t>
  </si>
  <si>
    <t>Bílá Voda - Ves Bílá Voda, č. p. 2</t>
  </si>
  <si>
    <t>Bílá Voda - Ves Bílá Voda, č. p. 21</t>
  </si>
  <si>
    <t>Bílá Voda - Ves Bílá Voda, č. p. 24</t>
  </si>
  <si>
    <t>Bílá Voda - Ves Bílá Voda, č. p. 25</t>
  </si>
  <si>
    <t>Bílá Voda - Ves Bílá Voda, č. p. 28</t>
  </si>
  <si>
    <t>Bílá Voda - Ves Bílá Voda, č. p. 29</t>
  </si>
  <si>
    <t>Bílá Voda - Ves Bílá Voda, č. p. 3</t>
  </si>
  <si>
    <t>Bílá Voda - Ves Bílá Voda, č. p. 31</t>
  </si>
  <si>
    <t>Bílá Voda - Ves Bílá Voda, č. p. 32</t>
  </si>
  <si>
    <t>Bílá Voda - Ves Bílá Voda, č. p. 36</t>
  </si>
  <si>
    <t>Bílá Voda - Ves Bílá Voda, č. p. 39</t>
  </si>
  <si>
    <t>Bílá Voda - Ves Bílá Voda, č. p. 5</t>
  </si>
  <si>
    <t>Bílá Voda - Ves Bílá Voda, č. p. 7</t>
  </si>
  <si>
    <t>Bílá Voda - Ves Bílá Voda, č. p. 73</t>
  </si>
  <si>
    <t>Bílá Voda - Ves Bílá Voda, č. p. 76</t>
  </si>
  <si>
    <t>Bílá Voda - Ves Bílá Voda, č. p. 83</t>
  </si>
  <si>
    <t>Bílá Voda - Ves Bílá Voda, č. p. 98</t>
  </si>
  <si>
    <t>Bílá Voda - Městys Bílá Voda, č. p. 1</t>
  </si>
  <si>
    <t>Bílá Voda - Městys Bílá Voda, č. p. 11</t>
  </si>
  <si>
    <t>Bílá Voda - Městys Bílá Voda, č. p. 12</t>
  </si>
  <si>
    <t>Bílá Voda - Městys Bílá Voda, č. p. 2</t>
  </si>
  <si>
    <t>Bílá Voda - Městys Bílá Voda, č. p. 22</t>
  </si>
  <si>
    <t>Bílá Voda - Městys Bílá Voda, č. p. 23</t>
  </si>
  <si>
    <t>Bílá Voda - Městys Bílá Voda, č. p. 24</t>
  </si>
  <si>
    <t>Bílá Voda - Městys Bílá Voda, č. p. 27</t>
  </si>
  <si>
    <t>Bílá Voda - Městys Bílá Voda, č. p. 3</t>
  </si>
  <si>
    <t>Bílá Voda - Městys Bílá Voda, č. p. 30</t>
  </si>
  <si>
    <t>Bílá Voda - Městys Bílá Voda, č. p. 31</t>
  </si>
  <si>
    <t>Bílá Voda - Městys Bílá Voda, č. p. 36</t>
  </si>
  <si>
    <t>Bílá Voda - Městys Bílá Voda, č. p. 37</t>
  </si>
  <si>
    <t>Bílá Voda - Městys Bílá Voda, č. p. 40</t>
  </si>
  <si>
    <t>Bílá Voda - Městys Bílá Voda, č. p. 42</t>
  </si>
  <si>
    <t>Bílá Voda - Městys Bílá Voda, č. p. 44</t>
  </si>
  <si>
    <t>Bílá Voda - Městys Bílá Voda, č. p. 45</t>
  </si>
  <si>
    <t>Bílá Voda - Městys Bílá Voda, č. p. 47</t>
  </si>
  <si>
    <t>Bílá Voda - Městys Bílá Voda, č. p. 5</t>
  </si>
  <si>
    <t>Bílá Voda - Městys Bílá Voda, č. p. 53</t>
  </si>
  <si>
    <t>Bílá Voda - Městys Bílá Voda, č. p. 58</t>
  </si>
  <si>
    <t>Bílá Voda - Městys Bílá Voda, č. p. 59</t>
  </si>
  <si>
    <t>Bílá Voda - Městys Bílá Voda, č. p. 6</t>
  </si>
  <si>
    <t>Bílá Voda - Městys Bílá Voda, č. p. 60</t>
  </si>
  <si>
    <t>Bílá Voda - Městys Bílá Voda, č. p. 61</t>
  </si>
  <si>
    <t>Bílá Voda - Městys Bílá Voda, č. p. 62</t>
  </si>
  <si>
    <t>Bílá Voda - Městys Bílá Voda, č. p. 63</t>
  </si>
  <si>
    <t>Bílá Voda - Městys Bílá Voda, č. p. 64</t>
  </si>
  <si>
    <t>Bílá Voda - Městys Bílá Voda, č. p. 66</t>
  </si>
  <si>
    <t>Bílá Voda - Městys Bílá Voda, č. p. 67</t>
  </si>
  <si>
    <t>Bílá Voda - Městys Bílá Voda, č. p. 68</t>
  </si>
  <si>
    <t>Bílá Voda - Městys Bílá Voda, č. p. 69</t>
  </si>
  <si>
    <t>Bílá Voda - Městys Bílá Voda, č. p. 7</t>
  </si>
  <si>
    <t>Bílá Voda - Městys Bílá Voda, č. p. 72</t>
  </si>
  <si>
    <t>Bílá Voda - Městys Bílá Voda, č. p. 74</t>
  </si>
  <si>
    <t>Bílá Voda - Městys Bílá Voda, č. p. 75</t>
  </si>
  <si>
    <t>Bílá Voda - Městys Bílá Voda, č. p. 76</t>
  </si>
  <si>
    <t>Bílá Voda - Městys Bílá Voda, č. p. 77</t>
  </si>
  <si>
    <t>Bílá Voda - Městys Bílá Voda, č. p. 78</t>
  </si>
  <si>
    <t>Bílá Voda - Městys Bílá Voda, č. p. 79</t>
  </si>
  <si>
    <t>Bílá Voda - Městys Bílá Voda, č. p. 8</t>
  </si>
  <si>
    <t>Bílá Voda - Městys Bílá Voda, č. p. 80</t>
  </si>
  <si>
    <t>Bílá Voda - Městys Bílá Voda, č. p. 81</t>
  </si>
  <si>
    <t>Bílá Voda - Městys Bílá Voda, č. p. 82</t>
  </si>
  <si>
    <t>Bílá Voda - Městys Bílá Voda, č. p. 83</t>
  </si>
  <si>
    <t>Bílá Voda - Městys Bílá Voda, č. p. 9</t>
  </si>
  <si>
    <t>Bílá Voda - Kamenička, č. ev. 31</t>
  </si>
  <si>
    <t>Bílá Voda - Kamenička, č. p. 11</t>
  </si>
  <si>
    <t>Bílá Voda - Kamenička, č. p. 15</t>
  </si>
  <si>
    <t>Bílá Voda - Kamenička, č. p. 17</t>
  </si>
  <si>
    <t>Bílá Voda - Kamenička, č. p. 18</t>
  </si>
  <si>
    <t>Bílá Voda - Kamenička, č. p. 20</t>
  </si>
  <si>
    <t>Bílá Voda - Kamenička, č. p. 24</t>
  </si>
  <si>
    <t>Bílá Voda - Kamenička, č. p. 26</t>
  </si>
  <si>
    <t>Bílá Voda - Kamenička, č. p. 29</t>
  </si>
  <si>
    <t>Bílá Voda - Kamenička, č. p. 34</t>
  </si>
  <si>
    <t>Bílá Voda - Kamenička, č. p. 6</t>
  </si>
  <si>
    <t>Bílá Voda - Kamenička, č. p. 8</t>
  </si>
  <si>
    <t>Bludov, Bludoveček 194</t>
  </si>
  <si>
    <t>Bludov, Bludoveček 660</t>
  </si>
  <si>
    <t>Bludov, Bludoveček 661</t>
  </si>
  <si>
    <t>Bludov, Bludoveček 938</t>
  </si>
  <si>
    <t>Bludov, Bludoveček 952</t>
  </si>
  <si>
    <t>Bludov, K Zámečku 887</t>
  </si>
  <si>
    <t>Bohdíkov, č. p. 134</t>
  </si>
  <si>
    <t>Bohdíkov, č. p. 135</t>
  </si>
  <si>
    <t>Bohdíkov, č. p. 142</t>
  </si>
  <si>
    <t>Bohdíkov, č. p. 144</t>
  </si>
  <si>
    <t>Bohdíkov, č. p. 145</t>
  </si>
  <si>
    <t>Bohdíkov, č. p. 146</t>
  </si>
  <si>
    <t>Bohdíkov, č. p. 147</t>
  </si>
  <si>
    <t>Bohdíkov, č. p. 155</t>
  </si>
  <si>
    <t>Bohdíkov, č. p. 168</t>
  </si>
  <si>
    <t>Bohdíkov, č. p. 205</t>
  </si>
  <si>
    <t>Bohdíkov, č. p. 206</t>
  </si>
  <si>
    <t>Bohdíkov, č. p. 207</t>
  </si>
  <si>
    <t>Bohdíkov, č. p. 208</t>
  </si>
  <si>
    <t>Bohdíkov, č. p. 209</t>
  </si>
  <si>
    <t>Bohdíkov, č. p. 247</t>
  </si>
  <si>
    <t>Bohdíkov, č. p. 248</t>
  </si>
  <si>
    <t>Bohdíkov, č. p. 249</t>
  </si>
  <si>
    <t>Bohdíkov, č. p. 258</t>
  </si>
  <si>
    <t>Bohdíkov, č. p. 259</t>
  </si>
  <si>
    <t>Bohdíkov - Raškov, č. ev. 12</t>
  </si>
  <si>
    <t>Bohdíkov - Raškov, č. ev. 15</t>
  </si>
  <si>
    <t>Bohdíkov - Raškov, č. ev. 17</t>
  </si>
  <si>
    <t>Bohdíkov - Raškov, č. ev. 20</t>
  </si>
  <si>
    <t>Bohdíkov - Raškov, č. ev. 26</t>
  </si>
  <si>
    <t>Bohdíkov - Raškov, č. ev. 27</t>
  </si>
  <si>
    <t>Bohdíkov - Raškov, č. p. 1</t>
  </si>
  <si>
    <t>Bohdíkov - Raškov, č. p. 102</t>
  </si>
  <si>
    <t>Bohdíkov - Raškov, č. p. 108</t>
  </si>
  <si>
    <t>Bohdíkov - Raškov, č. p. 111</t>
  </si>
  <si>
    <t>Bohdíkov - Raškov, č. p. 113</t>
  </si>
  <si>
    <t>Bohdíkov - Raškov, č. p. 114</t>
  </si>
  <si>
    <t>Bohdíkov - Raškov, č. p. 116</t>
  </si>
  <si>
    <t>Bohdíkov - Raškov, č. p. 127</t>
  </si>
  <si>
    <t>Bohdíkov - Raškov, č. p. 136</t>
  </si>
  <si>
    <t>Bohdíkov - Raškov, č. p. 139</t>
  </si>
  <si>
    <t>Bohdíkov - Raškov, č. p. 140</t>
  </si>
  <si>
    <t>Bohdíkov - Raškov, č. p. 141</t>
  </si>
  <si>
    <t>Bohdíkov - Raškov, č. p. 142</t>
  </si>
  <si>
    <t>Bohdíkov - Raškov, č. p. 145</t>
  </si>
  <si>
    <t>Bohdíkov - Raškov, č. p. 146</t>
  </si>
  <si>
    <t>Bohdíkov - Raškov, č. p. 148</t>
  </si>
  <si>
    <t>Bohdíkov - Raškov, č. p. 149</t>
  </si>
  <si>
    <t>Bohdíkov - Raškov, č. p. 150</t>
  </si>
  <si>
    <t>Bohdíkov - Raškov, č. p. 153</t>
  </si>
  <si>
    <t>Bohdíkov - Raškov, č. p. 157</t>
  </si>
  <si>
    <t>Bohdíkov - Raškov, č. p. 166</t>
  </si>
  <si>
    <t>Bohdíkov - Raškov, č. p. 170</t>
  </si>
  <si>
    <t>Bohdíkov - Raškov, č. p. 178</t>
  </si>
  <si>
    <t>Bohdíkov - Raškov, č. p. 26</t>
  </si>
  <si>
    <t>Bohdíkov - Raškov, č. p. 47</t>
  </si>
  <si>
    <t>Bohdíkov - Raškov, č. p. 48</t>
  </si>
  <si>
    <t>Bohdíkov - Raškov, č. p. 49</t>
  </si>
  <si>
    <t>Bohdíkov - Raškov, č. p. 50</t>
  </si>
  <si>
    <t>Bohdíkov - Raškov, č. p. 51</t>
  </si>
  <si>
    <t>Bohdíkov - Raškov, č. p. 52</t>
  </si>
  <si>
    <t>Bohdíkov - Raškov, č. p. 53</t>
  </si>
  <si>
    <t>Bohdíkov - Raškov, č. p. 55</t>
  </si>
  <si>
    <t>Bohdíkov - Raškov, č. p. 56</t>
  </si>
  <si>
    <t>Bohdíkov - Raškov, č. p. 57</t>
  </si>
  <si>
    <t>Bohdíkov - Raškov, č. p. 58</t>
  </si>
  <si>
    <t>Bohdíkov - Raškov, č. p. 60</t>
  </si>
  <si>
    <t>Bohdíkov - Raškov, č. p. 61</t>
  </si>
  <si>
    <t>Bohdíkov - Raškov, č. p. 62</t>
  </si>
  <si>
    <t>Bohdíkov - Raškov, č. p. 63</t>
  </si>
  <si>
    <t>Bohdíkov - Raškov, č. p. 64</t>
  </si>
  <si>
    <t>Bohdíkov - Raškov, č. p. 65</t>
  </si>
  <si>
    <t>Bohdíkov - Raškov, č. p. 69</t>
  </si>
  <si>
    <t>Bohdíkov - Raškov, č. p. 75</t>
  </si>
  <si>
    <t>Bohdíkov - Raškov, č. p. 76</t>
  </si>
  <si>
    <t>Bohdíkov - Raškov, č. p. 77</t>
  </si>
  <si>
    <t>Bohdíkov - Raškov, č. p. 81</t>
  </si>
  <si>
    <t>Bohdíkov - Raškov, č. p. 84</t>
  </si>
  <si>
    <t>Bohdíkov - Raškov, č. p. 88</t>
  </si>
  <si>
    <t>Bohdíkov - Raškov, č. p. 98</t>
  </si>
  <si>
    <t>Bohdíkov - Komňátka, č. ev. 10</t>
  </si>
  <si>
    <t>Bohdíkov - Komňátka, č. ev. 11</t>
  </si>
  <si>
    <t>Bohdíkov - Komňátka, č. ev. 13</t>
  </si>
  <si>
    <t>Bohdíkov - Komňátka, č. ev. 16</t>
  </si>
  <si>
    <t>Bohdíkov - Komňátka, č. ev. 18</t>
  </si>
  <si>
    <t>Bohdíkov - Komňátka, č. ev. 19</t>
  </si>
  <si>
    <t>Bohdíkov - Komňátka, č. ev. 22</t>
  </si>
  <si>
    <t>Bohdíkov - Komňátka, č. ev. 24</t>
  </si>
  <si>
    <t>Bohdíkov - Komňátka, č. ev. 25</t>
  </si>
  <si>
    <t>Bohdíkov - Komňátka, č. ev. 3</t>
  </si>
  <si>
    <t>Bohdíkov - Komňátka, č. ev. 4</t>
  </si>
  <si>
    <t>Bohdíkov - Komňátka, č. ev. 5</t>
  </si>
  <si>
    <t>Bohdíkov - Komňátka, č. ev. 9</t>
  </si>
  <si>
    <t>Bohdíkov - Komňátka, č. p. 1</t>
  </si>
  <si>
    <t>Bohdíkov - Komňátka, č. p. 10</t>
  </si>
  <si>
    <t>Bohdíkov - Komňátka, č. p. 11</t>
  </si>
  <si>
    <t>Bohdíkov - Komňátka, č. p. 13</t>
  </si>
  <si>
    <t>Bohdíkov - Komňátka, č. p. 14</t>
  </si>
  <si>
    <t>Bohdíkov - Komňátka, č. p. 15</t>
  </si>
  <si>
    <t>Bohdíkov - Komňátka, č. p. 16</t>
  </si>
  <si>
    <t>Bohdíkov - Komňátka, č. p. 17</t>
  </si>
  <si>
    <t>Bohdíkov - Komňátka, č. p. 18</t>
  </si>
  <si>
    <t>Bohdíkov - Komňátka, č. p. 19</t>
  </si>
  <si>
    <t>Bohdíkov - Komňátka, č. p. 2</t>
  </si>
  <si>
    <t>Bohdíkov - Komňátka, č. p. 21</t>
  </si>
  <si>
    <t>Bohdíkov - Komňátka, č. p. 23</t>
  </si>
  <si>
    <t>Bohdíkov - Komňátka, č. p. 27</t>
  </si>
  <si>
    <t>Bohdíkov - Komňátka, č. p. 28</t>
  </si>
  <si>
    <t>Bohdíkov - Komňátka, č. p. 29</t>
  </si>
  <si>
    <t>Bohdíkov - Komňátka, č. p. 3</t>
  </si>
  <si>
    <t>Bohdíkov - Komňátka, č. p. 30</t>
  </si>
  <si>
    <t>Bohdíkov - Komňátka, č. p. 31</t>
  </si>
  <si>
    <t>Bohdíkov - Komňátka, č. p. 32</t>
  </si>
  <si>
    <t>Bohdíkov - Komňátka, č. p. 33</t>
  </si>
  <si>
    <t>Bohdíkov - Komňátka, č. p. 34</t>
  </si>
  <si>
    <t>Bohdíkov - Komňátka, č. p. 36</t>
  </si>
  <si>
    <t>Bohdíkov - Komňátka, č. p. 37</t>
  </si>
  <si>
    <t>Bohdíkov - Komňátka, č. p. 38</t>
  </si>
  <si>
    <t>Bohdíkov - Komňátka, č. p. 4</t>
  </si>
  <si>
    <t>Bohdíkov - Komňátka, č. p. 40</t>
  </si>
  <si>
    <t>Bohdíkov - Komňátka, č. p. 45</t>
  </si>
  <si>
    <t>Bohdíkov - Komňátka, č. p. 46</t>
  </si>
  <si>
    <t>Bohdíkov - Komňátka, č. p. 47</t>
  </si>
  <si>
    <t>Bohdíkov - Komňátka, č. p. 48</t>
  </si>
  <si>
    <t>Bohdíkov - Komňátka, č. p. 5</t>
  </si>
  <si>
    <t>Bohdíkov - Komňátka, č. p. 50</t>
  </si>
  <si>
    <t>Bohdíkov - Komňátka, č. p. 53</t>
  </si>
  <si>
    <t>Bohdíkov - Komňátka, č. p. 56</t>
  </si>
  <si>
    <t>Bohdíkov - Komňátka, č. p. 57</t>
  </si>
  <si>
    <t>Bohdíkov - Komňátka, č. p. 58</t>
  </si>
  <si>
    <t>Bohdíkov - Komňátka, č. p. 59</t>
  </si>
  <si>
    <t>Bohdíkov - Komňátka, č. p. 6</t>
  </si>
  <si>
    <t>Bohdíkov - Komňátka, č. p. 60</t>
  </si>
  <si>
    <t>Bohdíkov - Komňátka, č. p. 61</t>
  </si>
  <si>
    <t>Bohdíkov - Komňátka, č. p. 62</t>
  </si>
  <si>
    <t>Bohdíkov - Komňátka, č. p. 63</t>
  </si>
  <si>
    <t>Bohdíkov - Komňátka, č. p. 64</t>
  </si>
  <si>
    <t>Bohdíkov - Komňátka, č. p. 65</t>
  </si>
  <si>
    <t>Bohdíkov - Komňátka, č. p. 66</t>
  </si>
  <si>
    <t>Bohdíkov - Komňátka, č. p. 67</t>
  </si>
  <si>
    <t>Bohdíkov - Komňátka, č. p. 68</t>
  </si>
  <si>
    <t>Bohdíkov - Komňátka, č. p. 7</t>
  </si>
  <si>
    <t>Bohdíkov - Komňátka, č. p. 70</t>
  </si>
  <si>
    <t>Bohdíkov - Komňátka, č. p. 73</t>
  </si>
  <si>
    <t>Bohdíkov - Komňátka, č. p. 74</t>
  </si>
  <si>
    <t>Bohdíkov - Komňátka, č. p. 75</t>
  </si>
  <si>
    <t>Bohdíkov - Komňátka, č. p. 76</t>
  </si>
  <si>
    <t>Bohdíkov - Komňátka, č. p. 77</t>
  </si>
  <si>
    <t>Bohdíkov - Komňátka, č. p. 78</t>
  </si>
  <si>
    <t>Bohdíkov - Komňátka, č. p. 79</t>
  </si>
  <si>
    <t>Bohdíkov - Komňátka, č. p. 8</t>
  </si>
  <si>
    <t>Bohdíkov - Komňátka, č. p. 80</t>
  </si>
  <si>
    <t>Bohdíkov - Komňátka, č. p. 81</t>
  </si>
  <si>
    <t>Bohdíkov - Komňátka, č. p. 82</t>
  </si>
  <si>
    <t>Bohdíkov - Komňátka, č. p. 83</t>
  </si>
  <si>
    <t>Bohdíkov - Komňátka, č. p. 9</t>
  </si>
  <si>
    <t>Bohdíkov - Raškov, č. ev. 21</t>
  </si>
  <si>
    <t>Bohdíkov - Raškov, č. ev. 7</t>
  </si>
  <si>
    <t>Bohdíkov - Raškov, č. ev. 8</t>
  </si>
  <si>
    <t>Bohdíkov - Raškov, č. p. 10</t>
  </si>
  <si>
    <t>Bohdíkov - Raškov, č. p. 100</t>
  </si>
  <si>
    <t>Bohdíkov - Raškov, č. p. 101</t>
  </si>
  <si>
    <t>Bohdíkov - Raškov, č. p. 103</t>
  </si>
  <si>
    <t>Bohdíkov - Raškov, č. p. 104</t>
  </si>
  <si>
    <t>Bohdíkov - Raškov, č. p. 105</t>
  </si>
  <si>
    <t>Bohdíkov - Raškov, č. p. 106</t>
  </si>
  <si>
    <t>Bohdíkov - Raškov, č. p. 107</t>
  </si>
  <si>
    <t>Bohdíkov - Raškov, č. p. 109</t>
  </si>
  <si>
    <t>Bohdíkov - Raškov, č. p. 11</t>
  </si>
  <si>
    <t>Bohdíkov - Raškov, č. p. 110</t>
  </si>
  <si>
    <t>Bohdíkov - Raškov, č. p. 112</t>
  </si>
  <si>
    <t>Bohdíkov - Raškov, č. p. 115</t>
  </si>
  <si>
    <t>Bohdíkov - Raškov, č. p. 117</t>
  </si>
  <si>
    <t>Bohdíkov - Raškov, č. p. 118</t>
  </si>
  <si>
    <t>Bohdíkov - Raškov, č. p. 120</t>
  </si>
  <si>
    <t>Bohdíkov - Raškov, č. p. 121</t>
  </si>
  <si>
    <t>Bohdíkov - Raškov, č. p. 122</t>
  </si>
  <si>
    <t>Bohdíkov - Raškov, č. p. 124</t>
  </si>
  <si>
    <t>Bohdíkov - Raškov, č. p. 126</t>
  </si>
  <si>
    <t>Bohdíkov - Raškov, č. p. 128</t>
  </si>
  <si>
    <t>Bohdíkov - Raškov, č. p. 129</t>
  </si>
  <si>
    <t>Bohdíkov - Raškov, č. p. 13</t>
  </si>
  <si>
    <t>Bohdíkov - Raškov, č. p. 130</t>
  </si>
  <si>
    <t>Bohdíkov - Raškov, č. p. 131</t>
  </si>
  <si>
    <t>Bohdíkov - Raškov, č. p. 132</t>
  </si>
  <si>
    <t>Bohdíkov - Raškov, č. p. 134</t>
  </si>
  <si>
    <t>Bohdíkov - Raškov, č. p. 137</t>
  </si>
  <si>
    <t>Bohdíkov - Raškov, č. p. 138</t>
  </si>
  <si>
    <t>Bohdíkov - Raškov, č. p. 14</t>
  </si>
  <si>
    <t>Bohdíkov - Raškov, č. p. 143</t>
  </si>
  <si>
    <t>Bohdíkov - Raškov, č. p. 15</t>
  </si>
  <si>
    <t>Bohdíkov - Raškov, č. p. 151</t>
  </si>
  <si>
    <t>Bohdíkov - Raškov, č. p. 152</t>
  </si>
  <si>
    <t>Bohdíkov - Raškov, č. p. 154</t>
  </si>
  <si>
    <t>Bohdíkov - Raškov, č. p. 155</t>
  </si>
  <si>
    <t>Bohdíkov - Raškov, č. p. 156</t>
  </si>
  <si>
    <t>Bohdíkov - Raškov, č. p. 158</t>
  </si>
  <si>
    <t>Bohdíkov - Raškov, č. p. 159</t>
  </si>
  <si>
    <t>Bohdíkov - Raškov, č. p. 16</t>
  </si>
  <si>
    <t>Bohdíkov - Raškov, č. p. 160</t>
  </si>
  <si>
    <t>Bohdíkov - Raškov, č. p. 161</t>
  </si>
  <si>
    <t>Bohdíkov - Raškov, č. p. 162</t>
  </si>
  <si>
    <t>Bohdíkov - Raškov, č. p. 163</t>
  </si>
  <si>
    <t>Bohdíkov - Raškov, č. p. 164</t>
  </si>
  <si>
    <t>Bohdíkov - Raškov, č. p. 165</t>
  </si>
  <si>
    <t>Bohdíkov - Raškov, č. p. 167</t>
  </si>
  <si>
    <t>Bohdíkov - Raškov, č. p. 168</t>
  </si>
  <si>
    <t>Bohdíkov - Raškov, č. p. 169</t>
  </si>
  <si>
    <t>Bohdíkov - Raškov, č. p. 171</t>
  </si>
  <si>
    <t>Bohdíkov - Raškov, č. p. 172</t>
  </si>
  <si>
    <t>Bohdíkov - Raškov, č. p. 173</t>
  </si>
  <si>
    <t>Bohdíkov - Raškov, č. p. 174</t>
  </si>
  <si>
    <t>Bohdíkov - Raškov, č. p. 175</t>
  </si>
  <si>
    <t>Bohdíkov - Raškov, č. p. 176</t>
  </si>
  <si>
    <t>Bohdíkov - Raškov, č. p. 177</t>
  </si>
  <si>
    <t>Bohdíkov - Raškov, č. p. 179</t>
  </si>
  <si>
    <t>Bohdíkov - Raškov, č. p. 18</t>
  </si>
  <si>
    <t>Bohdíkov - Raškov, č. p. 180</t>
  </si>
  <si>
    <t>Bohdíkov - Raškov, č. p. 2</t>
  </si>
  <si>
    <t>Bohdíkov - Raškov, č. p. 20</t>
  </si>
  <si>
    <t>Bohdíkov - Raškov, č. p. 21</t>
  </si>
  <si>
    <t>Bohdíkov - Raškov, č. p. 22</t>
  </si>
  <si>
    <t>Bohdíkov - Raškov, č. p. 23</t>
  </si>
  <si>
    <t>Bohdíkov - Raškov, č. p. 24</t>
  </si>
  <si>
    <t>Bohdíkov - Raškov, č. p. 25</t>
  </si>
  <si>
    <t>Bohdíkov - Raškov, č. p. 27</t>
  </si>
  <si>
    <t>Bohdíkov - Raškov, č. p. 28</t>
  </si>
  <si>
    <t>Bohdíkov - Raškov, č. p. 29</t>
  </si>
  <si>
    <t>Bohdíkov - Raškov, č. p. 3</t>
  </si>
  <si>
    <t>Bohdíkov - Raškov, č. p. 30</t>
  </si>
  <si>
    <t>Bohdíkov - Raškov, č. p. 31</t>
  </si>
  <si>
    <t>Bohdíkov - Raškov, č. p. 32</t>
  </si>
  <si>
    <t>Bohdíkov - Raškov, č. p. 33</t>
  </si>
  <si>
    <t>Bohdíkov - Raškov, č. p. 34</t>
  </si>
  <si>
    <t>Bohdíkov - Raškov, č. p. 35</t>
  </si>
  <si>
    <t>Bohdíkov - Raškov, č. p. 36</t>
  </si>
  <si>
    <t>Bohdíkov - Raškov, č. p. 37</t>
  </si>
  <si>
    <t>Bohdíkov - Raškov, č. p. 38</t>
  </si>
  <si>
    <t>Bohdíkov - Raškov, č. p. 39</t>
  </si>
  <si>
    <t>Bohdíkov - Raškov, č. p. 4</t>
  </si>
  <si>
    <t>Bohdíkov - Raškov, č. p. 40</t>
  </si>
  <si>
    <t>Bohdíkov - Raškov, č. p. 41</t>
  </si>
  <si>
    <t>Bohdíkov - Raškov, č. p. 42</t>
  </si>
  <si>
    <t>Bohdíkov - Raškov, č. p. 43</t>
  </si>
  <si>
    <t>Bohdíkov - Raškov, č. p. 44</t>
  </si>
  <si>
    <t>Bohdíkov - Raškov, č. p. 45</t>
  </si>
  <si>
    <t>Bohdíkov - Raškov, č. p. 46</t>
  </si>
  <si>
    <t>Bohdíkov - Raškov, č. p. 5</t>
  </si>
  <si>
    <t>Bohdíkov - Raškov, č. p. 54</t>
  </si>
  <si>
    <t>Bohdíkov - Raškov, č. p. 59</t>
  </si>
  <si>
    <t>Bohdíkov - Raškov, č. p. 6</t>
  </si>
  <si>
    <t>Bohdíkov - Raškov, č. p. 66</t>
  </si>
  <si>
    <t>Bohdíkov - Raškov, č. p. 67</t>
  </si>
  <si>
    <t>Bohdíkov - Raškov, č. p. 68</t>
  </si>
  <si>
    <t>Bohdíkov - Raškov, č. p. 7</t>
  </si>
  <si>
    <t>Bohdíkov - Raškov, č. p. 70</t>
  </si>
  <si>
    <t>Bohdíkov - Raškov, č. p. 71</t>
  </si>
  <si>
    <t>Bohdíkov - Raškov, č. p. 72</t>
  </si>
  <si>
    <t>Bohdíkov - Raškov, č. p. 73</t>
  </si>
  <si>
    <t>Bohdíkov - Raškov, č. p. 74</t>
  </si>
  <si>
    <t>Bohdíkov - Raškov, č. p. 78</t>
  </si>
  <si>
    <t>Bohdíkov - Raškov, č. p. 79</t>
  </si>
  <si>
    <t>Bohdíkov - Raškov, č. p. 8</t>
  </si>
  <si>
    <t>Bohdíkov - Raškov, č. p. 82</t>
  </si>
  <si>
    <t>Bohdíkov - Raškov, č. p. 83</t>
  </si>
  <si>
    <t>Bohdíkov - Raškov, č. p. 86</t>
  </si>
  <si>
    <t>Bohdíkov - Raškov, č. p. 87</t>
  </si>
  <si>
    <t>Bohdíkov - Raškov, č. p. 89</t>
  </si>
  <si>
    <t>Bohdíkov - Raškov, č. p. 9</t>
  </si>
  <si>
    <t>Bohdíkov - Raškov, č. p. 90</t>
  </si>
  <si>
    <t>Bohdíkov - Raškov, č. p. 91</t>
  </si>
  <si>
    <t>Bohdíkov - Raškov, č. p. 92</t>
  </si>
  <si>
    <t>Bohdíkov - Raškov, č. p. 93</t>
  </si>
  <si>
    <t>Bohdíkov - Raškov, č. p. 95</t>
  </si>
  <si>
    <t>Bohdíkov - Raškov, č. p. 97</t>
  </si>
  <si>
    <t>Bohdíkov - Raškov, č. p. 99</t>
  </si>
  <si>
    <t>Bohutín, č. p. 1</t>
  </si>
  <si>
    <t>Bohutín, č. p. 10</t>
  </si>
  <si>
    <t>Bohutín, č. p. 100</t>
  </si>
  <si>
    <t>Bohutín, č. p. 101</t>
  </si>
  <si>
    <t>Bohutín, č. p. 102</t>
  </si>
  <si>
    <t>Bohutín, č. p. 103</t>
  </si>
  <si>
    <t>Bohutín, č. p. 104</t>
  </si>
  <si>
    <t>Bohutín, č. p. 105</t>
  </si>
  <si>
    <t>Bohutín, č. p. 106</t>
  </si>
  <si>
    <t>Bohutín, č. p. 107</t>
  </si>
  <si>
    <t>Bohutín, č. p. 108</t>
  </si>
  <si>
    <t>Bohutín, č. p. 109</t>
  </si>
  <si>
    <t>Bohutín, č. p. 11</t>
  </si>
  <si>
    <t>Bohutín, č. p. 110</t>
  </si>
  <si>
    <t>Bohutín, č. p. 111</t>
  </si>
  <si>
    <t>Bohutín, č. p. 113</t>
  </si>
  <si>
    <t>Bohutín, č. p. 114</t>
  </si>
  <si>
    <t>Bohutín, č. p. 115</t>
  </si>
  <si>
    <t>Bohutín, č. p. 116</t>
  </si>
  <si>
    <t>Bohutín, č. p. 117</t>
  </si>
  <si>
    <t>Bohutín, č. p. 118</t>
  </si>
  <si>
    <t>Bohutín, č. p. 119</t>
  </si>
  <si>
    <t>Bohutín, č. p. 12</t>
  </si>
  <si>
    <t>Bohutín, č. p. 120</t>
  </si>
  <si>
    <t>Bohutín, č. p. 121</t>
  </si>
  <si>
    <t>Bohutín, č. p. 122</t>
  </si>
  <si>
    <t>Bohutín, č. p. 123</t>
  </si>
  <si>
    <t>Bohutín, č. p. 124</t>
  </si>
  <si>
    <t>Bohutín, č. p. 125</t>
  </si>
  <si>
    <t>Bohutín, č. p. 126</t>
  </si>
  <si>
    <t>Bohutín, č. p. 127</t>
  </si>
  <si>
    <t>Bohutín, č. p. 128</t>
  </si>
  <si>
    <t>Bohutín, č. p. 129</t>
  </si>
  <si>
    <t>Bohutín, č. p. 13</t>
  </si>
  <si>
    <t>Bohutín, č. p. 130</t>
  </si>
  <si>
    <t>Bohutín, č. p. 131</t>
  </si>
  <si>
    <t>Bohutín, č. p. 132</t>
  </si>
  <si>
    <t>Bohutín, č. p. 133</t>
  </si>
  <si>
    <t>Bohutín, č. p. 134</t>
  </si>
  <si>
    <t>Bohutín, č. p. 135</t>
  </si>
  <si>
    <t>Bohutín, č. p. 136</t>
  </si>
  <si>
    <t>Bohutín, č. p. 137</t>
  </si>
  <si>
    <t>Bohutín, č. p. 138</t>
  </si>
  <si>
    <t>Bohutín, č. p. 139</t>
  </si>
  <si>
    <t>Bohutín, č. p. 14</t>
  </si>
  <si>
    <t>Bohutín, č. p. 140</t>
  </si>
  <si>
    <t>Bohutín, č. p. 141</t>
  </si>
  <si>
    <t>Bohutín, č. p. 142</t>
  </si>
  <si>
    <t>Bohutín, č. p. 143</t>
  </si>
  <si>
    <t>Bohutín, č. p. 144</t>
  </si>
  <si>
    <t>Bohutín, č. p. 145</t>
  </si>
  <si>
    <t>Bohutín, č. p. 146</t>
  </si>
  <si>
    <t>Bohutín, č. p. 147</t>
  </si>
  <si>
    <t>Bohutín, č. p. 148</t>
  </si>
  <si>
    <t>Bohutín, č. p. 149</t>
  </si>
  <si>
    <t>Bohutín, č. p. 15</t>
  </si>
  <si>
    <t>Bohutín, č. p. 150</t>
  </si>
  <si>
    <t>Bohutín, č. p. 151</t>
  </si>
  <si>
    <t>Bohutín, č. p. 152</t>
  </si>
  <si>
    <t>Bohutín, č. p. 153</t>
  </si>
  <si>
    <t>Bohutín, č. p. 154</t>
  </si>
  <si>
    <t>Bohutín, č. p. 155</t>
  </si>
  <si>
    <t>Bohutín, č. p. 156</t>
  </si>
  <si>
    <t>Bohutín, č. p. 157</t>
  </si>
  <si>
    <t>Bohutín, č. p. 158</t>
  </si>
  <si>
    <t>Bohutín, č. p. 159</t>
  </si>
  <si>
    <t>Bohutín, č. p. 16</t>
  </si>
  <si>
    <t>Bohutín, č. p. 160</t>
  </si>
  <si>
    <t>Bohutín, č. p. 161</t>
  </si>
  <si>
    <t>Bohutín, č. p. 162</t>
  </si>
  <si>
    <t>Bohutín, č. p. 164</t>
  </si>
  <si>
    <t>Bohutín, č. p. 165</t>
  </si>
  <si>
    <t>Bohutín, č. p. 166</t>
  </si>
  <si>
    <t>Bohutín, č. p. 167</t>
  </si>
  <si>
    <t>Bohutín, č. p. 168</t>
  </si>
  <si>
    <t>Bohutín, č. p. 169</t>
  </si>
  <si>
    <t>Bohutín, č. p. 17</t>
  </si>
  <si>
    <t>Bohutín, č. p. 170</t>
  </si>
  <si>
    <t>Bohutín, č. p. 172</t>
  </si>
  <si>
    <t>Bohutín, č. p. 173</t>
  </si>
  <si>
    <t>Bohutín, č. p. 174</t>
  </si>
  <si>
    <t>Bohutín, č. p. 175</t>
  </si>
  <si>
    <t>Bohutín, č. p. 176</t>
  </si>
  <si>
    <t>Bohutín, č. p. 177</t>
  </si>
  <si>
    <t>Bohutín, č. p. 178</t>
  </si>
  <si>
    <t>Bohutín, č. p. 179</t>
  </si>
  <si>
    <t>Bohutín, č. p. 18</t>
  </si>
  <si>
    <t>Bohutín, č. p. 19</t>
  </si>
  <si>
    <t>Bohutín, č. p. 2</t>
  </si>
  <si>
    <t>Bohutín, č. p. 20</t>
  </si>
  <si>
    <t>Bohutín, č. p. 21</t>
  </si>
  <si>
    <t>Bohutín, č. p. 22</t>
  </si>
  <si>
    <t>Bohutín, č. p. 23</t>
  </si>
  <si>
    <t>Bohutín, č. p. 24</t>
  </si>
  <si>
    <t>Bohutín, č. p. 26</t>
  </si>
  <si>
    <t>Bohutín, č. p. 27</t>
  </si>
  <si>
    <t>Bohutín, č. p. 28</t>
  </si>
  <si>
    <t>Bohutín, č. p. 29</t>
  </si>
  <si>
    <t>Bohutín, č. p. 3</t>
  </si>
  <si>
    <t>Bohutín, č. p. 30</t>
  </si>
  <si>
    <t>Bohutín, č. p. 31</t>
  </si>
  <si>
    <t>Bohutín, č. p. 32</t>
  </si>
  <si>
    <t>Bohutín, č. p. 33</t>
  </si>
  <si>
    <t>Bohutín, č. p. 34</t>
  </si>
  <si>
    <t>Bohutín, č. p. 35</t>
  </si>
  <si>
    <t>Bohutín, č. p. 36</t>
  </si>
  <si>
    <t>Bohutín, č. p. 37</t>
  </si>
  <si>
    <t>Bohutín, č. p. 38</t>
  </si>
  <si>
    <t>Bohutín, č. p. 39</t>
  </si>
  <si>
    <t>Bohutín, č. p. 4</t>
  </si>
  <si>
    <t>Bohutín, č. p. 40</t>
  </si>
  <si>
    <t>Bohutín, č. p. 41</t>
  </si>
  <si>
    <t>Bohutín, č. p. 42</t>
  </si>
  <si>
    <t>Bohutín, č. p. 43</t>
  </si>
  <si>
    <t>Bohutín, č. p. 44</t>
  </si>
  <si>
    <t>Bohutín, č. p. 45</t>
  </si>
  <si>
    <t>Bohutín, č. p. 46</t>
  </si>
  <si>
    <t>Bohutín, č. p. 47</t>
  </si>
  <si>
    <t>Bohutín, č. p. 48</t>
  </si>
  <si>
    <t>Bohutín, č. p. 49</t>
  </si>
  <si>
    <t>Bohutín, č. p. 5</t>
  </si>
  <si>
    <t>Bohutín, č. p. 50</t>
  </si>
  <si>
    <t>Bohutín, č. p. 51</t>
  </si>
  <si>
    <t>Bohutín, č. p. 52</t>
  </si>
  <si>
    <t>Bohutín, č. p. 53</t>
  </si>
  <si>
    <t>Bohutín, č. p. 54</t>
  </si>
  <si>
    <t>Bohutín, č. p. 55</t>
  </si>
  <si>
    <t>Bohutín, č. p. 58</t>
  </si>
  <si>
    <t>Bohutín, č. p. 59</t>
  </si>
  <si>
    <t>Bohutín, č. p. 6</t>
  </si>
  <si>
    <t>Bohutín, č. p. 60</t>
  </si>
  <si>
    <t>Bohutín, č. p. 61</t>
  </si>
  <si>
    <t>Bohutín, č. p. 62</t>
  </si>
  <si>
    <t>Bohutín, č. p. 63</t>
  </si>
  <si>
    <t>Bohutín, č. p. 64</t>
  </si>
  <si>
    <t>Bohutín, č. p. 65</t>
  </si>
  <si>
    <t>Bohutín, č. p. 66</t>
  </si>
  <si>
    <t>Bohutín, č. p. 67</t>
  </si>
  <si>
    <t>Bohutín, č. p. 68</t>
  </si>
  <si>
    <t>Bohutín, č. p. 69</t>
  </si>
  <si>
    <t>Bohutín, č. p. 7</t>
  </si>
  <si>
    <t>Bohutín, č. p. 70</t>
  </si>
  <si>
    <t>Bohutín, č. p. 71</t>
  </si>
  <si>
    <t>Bohutín, č. p. 72</t>
  </si>
  <si>
    <t>Bohutín, č. p. 73</t>
  </si>
  <si>
    <t>Bohutín, č. p. 74</t>
  </si>
  <si>
    <t>Bohutín, č. p. 75</t>
  </si>
  <si>
    <t>Bohutín, č. p. 77</t>
  </si>
  <si>
    <t>Bohutín, č. p. 78</t>
  </si>
  <si>
    <t>Bohutín, č. p. 8</t>
  </si>
  <si>
    <t>Bohutín, č. p. 80</t>
  </si>
  <si>
    <t>Bohutín, č. p. 81</t>
  </si>
  <si>
    <t>Bohutín, č. p. 82</t>
  </si>
  <si>
    <t>Bohutín, č. p. 83</t>
  </si>
  <si>
    <t>Bohutín, č. p. 84</t>
  </si>
  <si>
    <t>Bohutín, č. p. 86</t>
  </si>
  <si>
    <t>Bohutín, č. p. 87</t>
  </si>
  <si>
    <t>Bohutín, č. p. 89</t>
  </si>
  <si>
    <t>Bohutín, č. p. 9</t>
  </si>
  <si>
    <t>Bohutín, č. p. 90</t>
  </si>
  <si>
    <t>Bohutín, č. p. 91</t>
  </si>
  <si>
    <t>Bohutín, č. p. 92</t>
  </si>
  <si>
    <t>Bohutín, č. p. 93</t>
  </si>
  <si>
    <t>Bohutín, č. p. 94</t>
  </si>
  <si>
    <t>Bohutín, č. p. 95</t>
  </si>
  <si>
    <t>Bohutín, č. p. 96</t>
  </si>
  <si>
    <t>Bohutín, č. p. 97</t>
  </si>
  <si>
    <t>Bohutín, č. p. 98</t>
  </si>
  <si>
    <t>Bohutín, č. p. 99</t>
  </si>
  <si>
    <t>Bratrušov - Osikov, č. ev. 1</t>
  </si>
  <si>
    <t>Bratrušov - Osikov, č. ev. 10</t>
  </si>
  <si>
    <t>Bratrušov - Osikov, č. ev. 11</t>
  </si>
  <si>
    <t>Bratrušov - Osikov, č. ev. 17</t>
  </si>
  <si>
    <t>Bratrušov - Osikov, č. ev. 18</t>
  </si>
  <si>
    <t>Bratrušov - Osikov, č. ev. 19</t>
  </si>
  <si>
    <t>Bratrušov - Osikov, č. ev. 2</t>
  </si>
  <si>
    <t>Bratrušov - Osikov, č. ev. 23</t>
  </si>
  <si>
    <t>Bratrušov - Osikov, č. ev. 24</t>
  </si>
  <si>
    <t>Bratrušov - Osikov, č. ev. 35</t>
  </si>
  <si>
    <t>Bratrušov - Osikov, č. ev. 37</t>
  </si>
  <si>
    <t>Bratrušov - Osikov, č. ev. 38</t>
  </si>
  <si>
    <t>Bratrušov - Osikov, č. ev. 39</t>
  </si>
  <si>
    <t>Bratrušov - Osikov, č. ev. 4</t>
  </si>
  <si>
    <t>Bratrušov - Osikov, č. ev. 42</t>
  </si>
  <si>
    <t>Bratrušov - Osikov, č. ev. 43</t>
  </si>
  <si>
    <t>Bratrušov - Osikov, č. ev. 45</t>
  </si>
  <si>
    <t>Bratrušov - Osikov, č. ev. 46</t>
  </si>
  <si>
    <t>Bratrušov - Osikov, č. ev. 47</t>
  </si>
  <si>
    <t>Bratrušov - Osikov, č. ev. 48</t>
  </si>
  <si>
    <t>Bratrušov - Osikov, č. ev. 49</t>
  </si>
  <si>
    <t>Bratrušov - Osikov, č. ev. 5</t>
  </si>
  <si>
    <t>Bratrušov - Osikov, č. ev. 50</t>
  </si>
  <si>
    <t>Bratrušov - Osikov, č. ev. 51</t>
  </si>
  <si>
    <t>Bratrušov - Osikov, č. ev. 6</t>
  </si>
  <si>
    <t>Bratrušov - Osikov, č. ev. 8</t>
  </si>
  <si>
    <t>Bratrušov - Osikov, č. ev. 9</t>
  </si>
  <si>
    <t>Bratrušov - Osikov, č. p. 1</t>
  </si>
  <si>
    <t>Bratrušov - Osikov, č. p. 13</t>
  </si>
  <si>
    <t>Bratrušov - Osikov, č. p. 14</t>
  </si>
  <si>
    <t>Bratrušov - Osikov, č. p. 22</t>
  </si>
  <si>
    <t>Bratrušov - Osikov, č. p. 24</t>
  </si>
  <si>
    <t>Bratrušov - Osikov, č. p. 29</t>
  </si>
  <si>
    <t>Bratrušov - Osikov, č. p. 3</t>
  </si>
  <si>
    <t>Bratrušov - Osikov, č. p. 31</t>
  </si>
  <si>
    <t>Bratrušov - Osikov, č. p. 6</t>
  </si>
  <si>
    <t>Brníčko - Strupšín, č. ev. 2</t>
  </si>
  <si>
    <t>Brníčko - Strupšín, č. ev. 3</t>
  </si>
  <si>
    <t>Brníčko - Strupšín, č. p. 1</t>
  </si>
  <si>
    <t>Brníčko - Strupšín, č. p. 10</t>
  </si>
  <si>
    <t>Brníčko - Strupšín, č. p. 11</t>
  </si>
  <si>
    <t>Brníčko - Strupšín, č. p. 12</t>
  </si>
  <si>
    <t>Brníčko - Strupšín, č. p. 13</t>
  </si>
  <si>
    <t>Brníčko - Strupšín, č. p. 14</t>
  </si>
  <si>
    <t>Brníčko - Strupšín, č. p. 15</t>
  </si>
  <si>
    <t>Brníčko - Strupšín, č. p. 16</t>
  </si>
  <si>
    <t>Brníčko - Strupšín, č. p. 17</t>
  </si>
  <si>
    <t>Brníčko - Strupšín, č. p. 18</t>
  </si>
  <si>
    <t>Brníčko - Strupšín, č. p. 19</t>
  </si>
  <si>
    <t>Brníčko - Strupšín, č. p. 2</t>
  </si>
  <si>
    <t>Brníčko - Strupšín, č. p. 20</t>
  </si>
  <si>
    <t>Brníčko - Strupšín, č. p. 22</t>
  </si>
  <si>
    <t>Brníčko - Strupšín, č. p. 24</t>
  </si>
  <si>
    <t>Brníčko - Strupšín, č. p. 25</t>
  </si>
  <si>
    <t>Brníčko - Strupšín, č. p. 26</t>
  </si>
  <si>
    <t>Brníčko - Strupšín, č. p. 27</t>
  </si>
  <si>
    <t>Brníčko - Strupšín, č. p. 28</t>
  </si>
  <si>
    <t>Brníčko - Strupšín, č. p. 29</t>
  </si>
  <si>
    <t>Brníčko - Strupšín, č. p. 3</t>
  </si>
  <si>
    <t>Brníčko - Strupšín, č. p. 30</t>
  </si>
  <si>
    <t>Brníčko - Strupšín, č. p. 31</t>
  </si>
  <si>
    <t>Brníčko - Strupšín, č. p. 32</t>
  </si>
  <si>
    <t>Brníčko - Strupšín, č. p. 33</t>
  </si>
  <si>
    <t>Brníčko - Strupšín, č. p. 34</t>
  </si>
  <si>
    <t>Brníčko - Strupšín, č. p. 35</t>
  </si>
  <si>
    <t>Brníčko - Strupšín, č. p. 36</t>
  </si>
  <si>
    <t>Brníčko - Strupšín, č. p. 37</t>
  </si>
  <si>
    <t>Brníčko - Strupšín, č. p. 38</t>
  </si>
  <si>
    <t>Brníčko - Strupšín, č. p. 39</t>
  </si>
  <si>
    <t>Brníčko - Strupšín, č. p. 4</t>
  </si>
  <si>
    <t>Brníčko - Strupšín, č. p. 40</t>
  </si>
  <si>
    <t>Brníčko - Strupšín, č. p. 41</t>
  </si>
  <si>
    <t>Brníčko - Strupšín, č. p. 42</t>
  </si>
  <si>
    <t>Brníčko - Strupšín, č. p. 43</t>
  </si>
  <si>
    <t>Brníčko - Strupšín, č. p. 44</t>
  </si>
  <si>
    <t>Brníčko - Strupšín, č. p. 45</t>
  </si>
  <si>
    <t>Brníčko - Strupšín, č. p. 46</t>
  </si>
  <si>
    <t>Brníčko - Strupšín, č. p. 47</t>
  </si>
  <si>
    <t>Brníčko - Strupšín, č. p. 48</t>
  </si>
  <si>
    <t>Brníčko - Strupšín, č. p. 49</t>
  </si>
  <si>
    <t>Brníčko - Strupšín, č. p. 5</t>
  </si>
  <si>
    <t>Brníčko - Strupšín, č. p. 6</t>
  </si>
  <si>
    <t>Brníčko - Strupšín, č. p. 7</t>
  </si>
  <si>
    <t>Brníčko - Strupšín, č. p. 8</t>
  </si>
  <si>
    <t>Brníčko - Strupšín, č. p. 9</t>
  </si>
  <si>
    <t>Brníčko, č. ev. 14</t>
  </si>
  <si>
    <t>Brníčko, č. p. 1</t>
  </si>
  <si>
    <t>Brníčko, č. p. 10</t>
  </si>
  <si>
    <t>Brníčko, č. p. 103</t>
  </si>
  <si>
    <t>Brníčko, č. p. 104</t>
  </si>
  <si>
    <t>Brníčko, č. p. 105</t>
  </si>
  <si>
    <t>Brníčko, č. p. 106</t>
  </si>
  <si>
    <t>Brníčko, č. p. 107</t>
  </si>
  <si>
    <t>Brníčko, č. p. 108</t>
  </si>
  <si>
    <t>Brníčko, č. p. 109</t>
  </si>
  <si>
    <t>Brníčko, č. p. 11</t>
  </si>
  <si>
    <t>Brníčko, č. p. 115</t>
  </si>
  <si>
    <t>Brníčko, č. p. 12</t>
  </si>
  <si>
    <t>Brníčko, č. p. 121</t>
  </si>
  <si>
    <t>Brníčko, č. p. 122</t>
  </si>
  <si>
    <t>Brníčko, č. p. 123</t>
  </si>
  <si>
    <t>Brníčko, č. p. 125</t>
  </si>
  <si>
    <t>Brníčko, č. p. 126</t>
  </si>
  <si>
    <t>Brníčko, č. p. 131</t>
  </si>
  <si>
    <t>Brníčko, č. p. 135</t>
  </si>
  <si>
    <t>Brníčko, č. p. 137</t>
  </si>
  <si>
    <t>Brníčko, č. p. 14</t>
  </si>
  <si>
    <t>Brníčko, č. p. 141</t>
  </si>
  <si>
    <t>Brníčko, č. p. 145</t>
  </si>
  <si>
    <t>Brníčko, č. p. 146</t>
  </si>
  <si>
    <t>Brníčko, č. p. 161</t>
  </si>
  <si>
    <t>Brníčko, č. p. 176</t>
  </si>
  <si>
    <t>Brníčko, č. p. 177</t>
  </si>
  <si>
    <t>Brníčko, č. p. 184</t>
  </si>
  <si>
    <t>Brníčko, č. p. 2</t>
  </si>
  <si>
    <t>Brníčko, č. p. 29</t>
  </si>
  <si>
    <t>Brníčko, č. p. 3</t>
  </si>
  <si>
    <t>Brníčko, č. p. 4</t>
  </si>
  <si>
    <t>Brníčko, č. p. 52</t>
  </si>
  <si>
    <t>Brníčko, č. p. 53</t>
  </si>
  <si>
    <t>Brníčko, č. p. 54</t>
  </si>
  <si>
    <t>Brníčko, č. p. 56</t>
  </si>
  <si>
    <t>Brníčko, č. p. 57</t>
  </si>
  <si>
    <t>Brníčko, č. p. 58</t>
  </si>
  <si>
    <t>Brníčko, č. p. 6</t>
  </si>
  <si>
    <t>Brníčko, č. p. 60</t>
  </si>
  <si>
    <t>Brníčko, č. p. 61</t>
  </si>
  <si>
    <t>Brníčko, č. p. 62</t>
  </si>
  <si>
    <t>Brníčko, č. p. 64</t>
  </si>
  <si>
    <t>Brníčko, č. p. 66</t>
  </si>
  <si>
    <t>Brníčko, č. p. 67</t>
  </si>
  <si>
    <t>Brníčko, č. p. 68</t>
  </si>
  <si>
    <t>Brníčko, č. p. 69</t>
  </si>
  <si>
    <t>Brníčko, č. p. 7</t>
  </si>
  <si>
    <t>Brníčko, č. p. 70</t>
  </si>
  <si>
    <t>Brníčko, č. p. 71</t>
  </si>
  <si>
    <t>Brníčko, č. p. 72</t>
  </si>
  <si>
    <t>Brníčko, č. p. 75</t>
  </si>
  <si>
    <t>Brníčko, č. p. 76</t>
  </si>
  <si>
    <t>Brníčko, č. p. 78</t>
  </si>
  <si>
    <t>Brníčko, č. p. 79</t>
  </si>
  <si>
    <t>Brníčko, č. p. 8</t>
  </si>
  <si>
    <t>Brníčko, č. p. 80</t>
  </si>
  <si>
    <t>Brníčko, č. p. 81</t>
  </si>
  <si>
    <t>Brníčko, č. p. 83</t>
  </si>
  <si>
    <t>Brníčko, č. p. 84</t>
  </si>
  <si>
    <t>Brníčko, č. p. 88</t>
  </si>
  <si>
    <t>Brníčko, č. p. 89</t>
  </si>
  <si>
    <t>Brníčko, č. p. 9</t>
  </si>
  <si>
    <t>Brníčko, č. p. 91</t>
  </si>
  <si>
    <t>Brníčko, č. p. 96</t>
  </si>
  <si>
    <t>Brníčko, č. p. 97</t>
  </si>
  <si>
    <t>Brníčko, č. p. 98</t>
  </si>
  <si>
    <t>Brníčko, č. ev. 1</t>
  </si>
  <si>
    <t>Brníčko, č. ev. 10</t>
  </si>
  <si>
    <t>Brníčko, č. ev. 12</t>
  </si>
  <si>
    <t>Brníčko, č. ev. 2</t>
  </si>
  <si>
    <t>Brníčko, č. ev. 3</t>
  </si>
  <si>
    <t>Brníčko, č. ev. 4</t>
  </si>
  <si>
    <t>Brníčko, č. ev. 5</t>
  </si>
  <si>
    <t>Brníčko, č. ev. 6</t>
  </si>
  <si>
    <t>Brníčko, č. ev. 7</t>
  </si>
  <si>
    <t>Brníčko, č. ev. 8</t>
  </si>
  <si>
    <t>Brníčko, č. ev. 9</t>
  </si>
  <si>
    <t>Brníčko, č. p. 101</t>
  </si>
  <si>
    <t>Brníčko, č. p. 102</t>
  </si>
  <si>
    <t>Brníčko, č. p. 111</t>
  </si>
  <si>
    <t>Brníčko, č. p. 112</t>
  </si>
  <si>
    <t>Brníčko, č. p. 120</t>
  </si>
  <si>
    <t>Brníčko, č. p. 129</t>
  </si>
  <si>
    <t>Brníčko, č. p. 13</t>
  </si>
  <si>
    <t>Brníčko, č. p. 130</t>
  </si>
  <si>
    <t>Brníčko, č. p. 136</t>
  </si>
  <si>
    <t>Brníčko, č. p. 144</t>
  </si>
  <si>
    <t>Brníčko, č. p. 15</t>
  </si>
  <si>
    <t>Brníčko, č. p. 151</t>
  </si>
  <si>
    <t>Brníčko, č. p. 152</t>
  </si>
  <si>
    <t>Brníčko, č. p. 153</t>
  </si>
  <si>
    <t>Brníčko, č. p. 155</t>
  </si>
  <si>
    <t>Brníčko, č. p. 156</t>
  </si>
  <si>
    <t>Brníčko, č. p. 158</t>
  </si>
  <si>
    <t>Brníčko, č. p. 159</t>
  </si>
  <si>
    <t>Brníčko, č. p. 16</t>
  </si>
  <si>
    <t>Brníčko, č. p. 160</t>
  </si>
  <si>
    <t>Brníčko, č. p. 163</t>
  </si>
  <si>
    <t>Brníčko, č. p. 164</t>
  </si>
  <si>
    <t>Brníčko, č. p. 165</t>
  </si>
  <si>
    <t>Brníčko, č. p. 166</t>
  </si>
  <si>
    <t>Brníčko, č. p. 167</t>
  </si>
  <si>
    <t>Brníčko, č. p. 168</t>
  </si>
  <si>
    <t>Brníčko, č. p. 169</t>
  </si>
  <si>
    <t>Brníčko, č. p. 171</t>
  </si>
  <si>
    <t>Brníčko, č. p. 172</t>
  </si>
  <si>
    <t>Brníčko, č. p. 173</t>
  </si>
  <si>
    <t>Brníčko, č. p. 174</t>
  </si>
  <si>
    <t>Brníčko, č. p. 178</t>
  </si>
  <si>
    <t>Brníčko, č. p. 179</t>
  </si>
  <si>
    <t>Brníčko, č. p. 18</t>
  </si>
  <si>
    <t>Brníčko, č. p. 180</t>
  </si>
  <si>
    <t>Brníčko, č. p. 181</t>
  </si>
  <si>
    <t>Brníčko, č. p. 182</t>
  </si>
  <si>
    <t>Brníčko, č. p. 185</t>
  </si>
  <si>
    <t>Brníčko, č. p. 186</t>
  </si>
  <si>
    <t>Brníčko, č. p. 187</t>
  </si>
  <si>
    <t>Brníčko, č. p. 188</t>
  </si>
  <si>
    <t>Brníčko, č. p. 19</t>
  </si>
  <si>
    <t>Brníčko, č. p. 190</t>
  </si>
  <si>
    <t>Brníčko, č. p. 191</t>
  </si>
  <si>
    <t>Brníčko, č. p. 192</t>
  </si>
  <si>
    <t>Brníčko, č. p. 193</t>
  </si>
  <si>
    <t>Brníčko, č. p. 195</t>
  </si>
  <si>
    <t>Brníčko, č. p. 198</t>
  </si>
  <si>
    <t>Brníčko, č. p. 20</t>
  </si>
  <si>
    <t>Brníčko, č. p. 200</t>
  </si>
  <si>
    <t>Brníčko, č. p. 202</t>
  </si>
  <si>
    <t>Brníčko, č. p. 204</t>
  </si>
  <si>
    <t>Brníčko, č. p. 205</t>
  </si>
  <si>
    <t>Brníčko, č. p. 206</t>
  </si>
  <si>
    <t>Brníčko, č. p. 209</t>
  </si>
  <si>
    <t>Brníčko, č. p. 21</t>
  </si>
  <si>
    <t>Brníčko, č. p. 210</t>
  </si>
  <si>
    <t>Brníčko, č. p. 22</t>
  </si>
  <si>
    <t>Brníčko, č. p. 23</t>
  </si>
  <si>
    <t>Brníčko, č. p. 24</t>
  </si>
  <si>
    <t>Brníčko, č. p. 48</t>
  </si>
  <si>
    <t>Brníčko, č. p. 50</t>
  </si>
  <si>
    <t>Brníčko, č. p. 51</t>
  </si>
  <si>
    <t>Brníčko, č. p. 74</t>
  </si>
  <si>
    <t>Brníčko, č. p. 85</t>
  </si>
  <si>
    <t>Brníčko, č. p. 86</t>
  </si>
  <si>
    <t>Brníčko, č. ev. 13</t>
  </si>
  <si>
    <t>Brníčko, č. ev. 15</t>
  </si>
  <si>
    <t>Brníčko, č. p. 100</t>
  </si>
  <si>
    <t>Brníčko, č. p. 110</t>
  </si>
  <si>
    <t>Brníčko, č. p. 113</t>
  </si>
  <si>
    <t>Brníčko, č. p. 114</t>
  </si>
  <si>
    <t>Brníčko, č. p. 116</t>
  </si>
  <si>
    <t>Brníčko, č. p. 117</t>
  </si>
  <si>
    <t>Brníčko, č. p. 118</t>
  </si>
  <si>
    <t>Brníčko, č. p. 124</t>
  </si>
  <si>
    <t>Brníčko, č. p. 127</t>
  </si>
  <si>
    <t>Brníčko, č. p. 128</t>
  </si>
  <si>
    <t>Brníčko, č. p. 132</t>
  </si>
  <si>
    <t>Brníčko, č. p. 133</t>
  </si>
  <si>
    <t>Brníčko, č. p. 134</t>
  </si>
  <si>
    <t>Brníčko, č. p. 138</t>
  </si>
  <si>
    <t>Brníčko, č. p. 139</t>
  </si>
  <si>
    <t>Brníčko, č. p. 140</t>
  </si>
  <si>
    <t>Brníčko, č. p. 142</t>
  </si>
  <si>
    <t>Brníčko, č. p. 143</t>
  </si>
  <si>
    <t>Brníčko, č. p. 147</t>
  </si>
  <si>
    <t>Brníčko, č. p. 148</t>
  </si>
  <si>
    <t>Brníčko, č. p. 149</t>
  </si>
  <si>
    <t>Brníčko, č. p. 150</t>
  </si>
  <si>
    <t>Brníčko, č. p. 154</t>
  </si>
  <si>
    <t>Brníčko, č. p. 157</t>
  </si>
  <si>
    <t>Brníčko, č. p. 162</t>
  </si>
  <si>
    <t>Brníčko, č. p. 170</t>
  </si>
  <si>
    <t>Brníčko, č. p. 175</t>
  </si>
  <si>
    <t>Brníčko, č. p. 183</t>
  </si>
  <si>
    <t>Brníčko, č. p. 189</t>
  </si>
  <si>
    <t>Brníčko, č. p. 194</t>
  </si>
  <si>
    <t>Brníčko, č. p. 196</t>
  </si>
  <si>
    <t>Brníčko, č. p. 197</t>
  </si>
  <si>
    <t>Brníčko, č. p. 199</t>
  </si>
  <si>
    <t>Brníčko, č. p. 203</t>
  </si>
  <si>
    <t>Brníčko, č. p. 207</t>
  </si>
  <si>
    <t>Brníčko, č. p. 208</t>
  </si>
  <si>
    <t>Brníčko, č. p. 25</t>
  </si>
  <si>
    <t>Brníčko, č. p. 26</t>
  </si>
  <si>
    <t>Brníčko, č. p. 27</t>
  </si>
  <si>
    <t>Brníčko, č. p. 28</t>
  </si>
  <si>
    <t>Brníčko, č. p. 30</t>
  </si>
  <si>
    <t>Brníčko, č. p. 31</t>
  </si>
  <si>
    <t>Brníčko, č. p. 32</t>
  </si>
  <si>
    <t>Brníčko, č. p. 33</t>
  </si>
  <si>
    <t>Brníčko, č. p. 34</t>
  </si>
  <si>
    <t>Brníčko, č. p. 35</t>
  </si>
  <si>
    <t>Brníčko, č. p. 36</t>
  </si>
  <si>
    <t>Brníčko, č. p. 37</t>
  </si>
  <si>
    <t>Brníčko, č. p. 38</t>
  </si>
  <si>
    <t>Brníčko, č. p. 39</t>
  </si>
  <si>
    <t>Brníčko, č. p. 40</t>
  </si>
  <si>
    <t>Brníčko, č. p. 41</t>
  </si>
  <si>
    <t>Brníčko, č. p. 42</t>
  </si>
  <si>
    <t>Brníčko, č. p. 43</t>
  </si>
  <si>
    <t>Brníčko, č. p. 44</t>
  </si>
  <si>
    <t>Brníčko, č. p. 45</t>
  </si>
  <si>
    <t>Brníčko, č. p. 47</t>
  </si>
  <si>
    <t>Brníčko, č. p. 49</t>
  </si>
  <si>
    <t>Brníčko, č. p. 5</t>
  </si>
  <si>
    <t>Brníčko, č. p. 55</t>
  </si>
  <si>
    <t>Brníčko, č. p. 59</t>
  </si>
  <si>
    <t>Brníčko, č. p. 63</t>
  </si>
  <si>
    <t>Brníčko, č. p. 73</t>
  </si>
  <si>
    <t>Brníčko, č. p. 77</t>
  </si>
  <si>
    <t>Brníčko, č. p. 82</t>
  </si>
  <si>
    <t>Brníčko, č. p. 87</t>
  </si>
  <si>
    <t>Brníčko, č. p. 90</t>
  </si>
  <si>
    <t>Brníčko, č. p. 93</t>
  </si>
  <si>
    <t>Brníčko, č. p. 94</t>
  </si>
  <si>
    <t>Brníčko, č. p. 95</t>
  </si>
  <si>
    <t>Brníčko, č. p. 99</t>
  </si>
  <si>
    <t>Bušín, č. ev. 1</t>
  </si>
  <si>
    <t>Bušín, č. ev. 2</t>
  </si>
  <si>
    <t>Bušín, č. ev. 25</t>
  </si>
  <si>
    <t>Bušín, č. ev. 27</t>
  </si>
  <si>
    <t>Bušín, č. ev. 3</t>
  </si>
  <si>
    <t>Bušín, č. p. 1</t>
  </si>
  <si>
    <t>Bušín, č. p. 10</t>
  </si>
  <si>
    <t>Bušín, č. p. 100</t>
  </si>
  <si>
    <t>Bušín, č. p. 101</t>
  </si>
  <si>
    <t>Bušín, č. p. 102</t>
  </si>
  <si>
    <t>Bušín, č. p. 103</t>
  </si>
  <si>
    <t>Bušín, č. p. 104</t>
  </si>
  <si>
    <t>Bušín, č. p. 105</t>
  </si>
  <si>
    <t>Bušín, č. p. 106</t>
  </si>
  <si>
    <t>Bušín, č. p. 107</t>
  </si>
  <si>
    <t>Bušín, č. p. 108</t>
  </si>
  <si>
    <t>Bušín, č. p. 109</t>
  </si>
  <si>
    <t>Bušín, č. p. 11</t>
  </si>
  <si>
    <t>Bušín, č. p. 110</t>
  </si>
  <si>
    <t>Bušín, č. p. 111</t>
  </si>
  <si>
    <t>Bušín, č. p. 112</t>
  </si>
  <si>
    <t>Bušín, č. p. 113</t>
  </si>
  <si>
    <t>Bušín, č. p. 114</t>
  </si>
  <si>
    <t>Bušín, č. p. 115</t>
  </si>
  <si>
    <t>Bušín, č. p. 116</t>
  </si>
  <si>
    <t>Bušín, č. p. 117</t>
  </si>
  <si>
    <t>Bušín, č. p. 118</t>
  </si>
  <si>
    <t>Bušín, č. p. 119</t>
  </si>
  <si>
    <t>Bušín, č. p. 12</t>
  </si>
  <si>
    <t>Bušín, č. p. 120</t>
  </si>
  <si>
    <t>Bušín, č. p. 122</t>
  </si>
  <si>
    <t>Bušín, č. p. 123</t>
  </si>
  <si>
    <t>Bušín, č. p. 124</t>
  </si>
  <si>
    <t>Bušín, č. p. 125</t>
  </si>
  <si>
    <t>Bušín, č. p. 126</t>
  </si>
  <si>
    <t>Bušín, č. p. 127</t>
  </si>
  <si>
    <t>Bušín, č. p. 128</t>
  </si>
  <si>
    <t>Bušín, č. p. 129</t>
  </si>
  <si>
    <t>Bušín, č. p. 13</t>
  </si>
  <si>
    <t>Bušín, č. p. 130</t>
  </si>
  <si>
    <t>Bušín, č. p. 131</t>
  </si>
  <si>
    <t>Bušín, č. p. 132</t>
  </si>
  <si>
    <t>Bušín, č. p. 133</t>
  </si>
  <si>
    <t>Bušín, č. p. 134</t>
  </si>
  <si>
    <t>Bušín, č. p. 135</t>
  </si>
  <si>
    <t>Bušín, č. p. 136</t>
  </si>
  <si>
    <t>Bušín, č. p. 137</t>
  </si>
  <si>
    <t>Bušín, č. p. 138</t>
  </si>
  <si>
    <t>Bušín, č. p. 139</t>
  </si>
  <si>
    <t>Bušín, č. p. 14</t>
  </si>
  <si>
    <t>Bušín, č. p. 140</t>
  </si>
  <si>
    <t>Bušín, č. p. 141</t>
  </si>
  <si>
    <t>Bušín, č. p. 142</t>
  </si>
  <si>
    <t>Bušín, č. p. 143</t>
  </si>
  <si>
    <t>Bušín, č. p. 144</t>
  </si>
  <si>
    <t>Bušín, č. p. 145</t>
  </si>
  <si>
    <t>Bušín, č. p. 146</t>
  </si>
  <si>
    <t>Bušín, č. p. 147</t>
  </si>
  <si>
    <t>Bušín, č. p. 148</t>
  </si>
  <si>
    <t>Bušín, č. p. 149</t>
  </si>
  <si>
    <t>Bušín, č. p. 15</t>
  </si>
  <si>
    <t>Bušín, č. p. 150</t>
  </si>
  <si>
    <t>Bušín, č. p. 151</t>
  </si>
  <si>
    <t>Bušín, č. p. 16</t>
  </si>
  <si>
    <t>Bušín, č. p. 165</t>
  </si>
  <si>
    <t>Bušín, č. p. 166</t>
  </si>
  <si>
    <t>Bušín, č. p. 167</t>
  </si>
  <si>
    <t>Bušín, č. p. 168</t>
  </si>
  <si>
    <t>Bušín, č. p. 169</t>
  </si>
  <si>
    <t>Bušín, č. p. 17</t>
  </si>
  <si>
    <t>Bušín, č. p. 170</t>
  </si>
  <si>
    <t>Bušín, č. p. 171</t>
  </si>
  <si>
    <t>Bušín, č. p. 172</t>
  </si>
  <si>
    <t>Bušín, č. p. 173</t>
  </si>
  <si>
    <t>Bušín, č. p. 174</t>
  </si>
  <si>
    <t>Bušín, č. p. 175</t>
  </si>
  <si>
    <t>Bušín, č. p. 176</t>
  </si>
  <si>
    <t>Bušín, č. p. 177</t>
  </si>
  <si>
    <t>Bušín, č. p. 178</t>
  </si>
  <si>
    <t>Bušín, č. p. 179</t>
  </si>
  <si>
    <t>Bušín, č. p. 18</t>
  </si>
  <si>
    <t>Bušín, č. p. 19</t>
  </si>
  <si>
    <t>Bušín, č. p. 2</t>
  </si>
  <si>
    <t>Bušín, č. p. 20</t>
  </si>
  <si>
    <t>Bušín, č. p. 21</t>
  </si>
  <si>
    <t>Bušín, č. p. 22</t>
  </si>
  <si>
    <t>Bušín, č. p. 23</t>
  </si>
  <si>
    <t>Bušín, č. p. 24</t>
  </si>
  <si>
    <t>Bušín, č. p. 25</t>
  </si>
  <si>
    <t>Bušín, č. p. 26</t>
  </si>
  <si>
    <t>Bušín, č. p. 27</t>
  </si>
  <si>
    <t>Bušín, č. p. 28</t>
  </si>
  <si>
    <t>Bušín, č. p. 3</t>
  </si>
  <si>
    <t>Bušín, č. p. 30</t>
  </si>
  <si>
    <t>Bušín, č. p. 31</t>
  </si>
  <si>
    <t>Bušín, č. p. 32</t>
  </si>
  <si>
    <t>Bušín, č. p. 33</t>
  </si>
  <si>
    <t>Bušín, č. p. 34</t>
  </si>
  <si>
    <t>Bušín, č. p. 35</t>
  </si>
  <si>
    <t>Bušín, č. p. 36</t>
  </si>
  <si>
    <t>Bušín, č. p. 37</t>
  </si>
  <si>
    <t>Bušín, č. p. 38</t>
  </si>
  <si>
    <t>Bušín, č. p. 39</t>
  </si>
  <si>
    <t>Bušín, č. p. 4</t>
  </si>
  <si>
    <t>Bušín, č. p. 40</t>
  </si>
  <si>
    <t>Bušín, č. p. 41</t>
  </si>
  <si>
    <t>Bušín, č. p. 42</t>
  </si>
  <si>
    <t>Bušín, č. p. 43</t>
  </si>
  <si>
    <t>Bušín, č. p. 44</t>
  </si>
  <si>
    <t>Bušín, č. p. 45</t>
  </si>
  <si>
    <t>Bušín, č. p. 46</t>
  </si>
  <si>
    <t>Bušín, č. p. 47</t>
  </si>
  <si>
    <t>Bušín, č. p. 48</t>
  </si>
  <si>
    <t>Bušín, č. p. 49</t>
  </si>
  <si>
    <t>Bušín, č. p. 5</t>
  </si>
  <si>
    <t>Bušín, č. p. 50</t>
  </si>
  <si>
    <t>Bušín, č. p. 51</t>
  </si>
  <si>
    <t>Bušín, č. p. 52</t>
  </si>
  <si>
    <t>Bušín, č. p. 53</t>
  </si>
  <si>
    <t>Bušín, č. p. 54</t>
  </si>
  <si>
    <t>Bušín, č. p. 55</t>
  </si>
  <si>
    <t>Bušín, č. p. 56</t>
  </si>
  <si>
    <t>Bušín, č. p. 57</t>
  </si>
  <si>
    <t>Bušín, č. p. 58</t>
  </si>
  <si>
    <t>Bušín, č. p. 59</t>
  </si>
  <si>
    <t>Bušín, č. p. 6</t>
  </si>
  <si>
    <t>Bušín, č. p. 61</t>
  </si>
  <si>
    <t>Bušín, č. p. 62</t>
  </si>
  <si>
    <t>Bušín, č. p. 63</t>
  </si>
  <si>
    <t>Bušín, č. p. 64</t>
  </si>
  <si>
    <t>Bušín, č. p. 65</t>
  </si>
  <si>
    <t>Bušín, č. p. 66</t>
  </si>
  <si>
    <t>Bušín, č. p. 67</t>
  </si>
  <si>
    <t>Bušín, č. p. 68</t>
  </si>
  <si>
    <t>Bušín, č. p. 69</t>
  </si>
  <si>
    <t>Bušín, č. p. 7</t>
  </si>
  <si>
    <t>Bušín, č. p. 70</t>
  </si>
  <si>
    <t>Bušín, č. p. 71</t>
  </si>
  <si>
    <t>Bušín, č. p. 73</t>
  </si>
  <si>
    <t>Bušín, č. p. 74</t>
  </si>
  <si>
    <t>Bušín, č. p. 76</t>
  </si>
  <si>
    <t>Bušín, č. p. 77</t>
  </si>
  <si>
    <t>Bušín, č. p. 78</t>
  </si>
  <si>
    <t>Bušín, č. p. 79</t>
  </si>
  <si>
    <t>Bušín, č. p. 8</t>
  </si>
  <si>
    <t>Bušín, č. p. 80</t>
  </si>
  <si>
    <t>Bušín, č. p. 81</t>
  </si>
  <si>
    <t>Bušín, č. p. 82</t>
  </si>
  <si>
    <t>Bušín, č. p. 83</t>
  </si>
  <si>
    <t>Bušín, č. p. 84</t>
  </si>
  <si>
    <t>Bušín, č. p. 85</t>
  </si>
  <si>
    <t>Bušín, č. p. 86</t>
  </si>
  <si>
    <t>Bušín, č. p. 87</t>
  </si>
  <si>
    <t>Bušín, č. p. 88</t>
  </si>
  <si>
    <t>Bušín, č. p. 89</t>
  </si>
  <si>
    <t>Bušín, č. p. 9</t>
  </si>
  <si>
    <t>Bušín, č. p. 90</t>
  </si>
  <si>
    <t>Bušín, č. p. 91</t>
  </si>
  <si>
    <t>Bušín, č. p. 92</t>
  </si>
  <si>
    <t>Bušín, č. p. 93</t>
  </si>
  <si>
    <t>Bušín, č. p. 94</t>
  </si>
  <si>
    <t>Bušín, č. p. 95</t>
  </si>
  <si>
    <t>Bušín, č. p. 96</t>
  </si>
  <si>
    <t>Bušín, č. p. 97</t>
  </si>
  <si>
    <t>Bušín, č. p. 98</t>
  </si>
  <si>
    <t>Bušín, č. p. 99</t>
  </si>
  <si>
    <t>Bušín, č. ev. 10</t>
  </si>
  <si>
    <t>Bušín, č. ev. 11</t>
  </si>
  <si>
    <t>Bušín, č. ev. 12</t>
  </si>
  <si>
    <t>Bušín, č. ev. 13</t>
  </si>
  <si>
    <t>Bušín, č. ev. 14</t>
  </si>
  <si>
    <t>Bušín, č. ev. 15</t>
  </si>
  <si>
    <t>Bušín, č. ev. 16</t>
  </si>
  <si>
    <t>Bušín, č. ev. 17</t>
  </si>
  <si>
    <t>Bušín, č. ev. 18</t>
  </si>
  <si>
    <t>Bušín, č. ev. 19</t>
  </si>
  <si>
    <t>Bušín, č. ev. 20</t>
  </si>
  <si>
    <t>Bušín, č. ev. 21</t>
  </si>
  <si>
    <t>Bušín, č. ev. 22</t>
  </si>
  <si>
    <t>Bušín, č. ev. 24</t>
  </si>
  <si>
    <t>Bušín, č. ev. 29</t>
  </si>
  <si>
    <t>Bušín, č. ev. 30</t>
  </si>
  <si>
    <t>Bušín, č. ev. 6</t>
  </si>
  <si>
    <t>Bušín, č. ev. 7</t>
  </si>
  <si>
    <t>Bušín, č. ev. 8</t>
  </si>
  <si>
    <t>Bušín, č. ev. 9</t>
  </si>
  <si>
    <t>Bušín, č. p. 152</t>
  </si>
  <si>
    <t>Bušín, č. p. 153</t>
  </si>
  <si>
    <t>Bušín, č. p. 154</t>
  </si>
  <si>
    <t>Bušín, č. p. 155</t>
  </si>
  <si>
    <t>Bušín, č. p. 156</t>
  </si>
  <si>
    <t>Bušín, č. p. 157</t>
  </si>
  <si>
    <t>Bušín, č. p. 158</t>
  </si>
  <si>
    <t>Bušín, č. p. 159</t>
  </si>
  <si>
    <t>Bušín, č. p. 160</t>
  </si>
  <si>
    <t>Bušín, č. p. 161</t>
  </si>
  <si>
    <t>Bušín, č. p. 162</t>
  </si>
  <si>
    <t>Bušín, č. p. 163</t>
  </si>
  <si>
    <t>Bušín, č. p. 164</t>
  </si>
  <si>
    <t>Černá Voda, č. ev. 14</t>
  </si>
  <si>
    <t>Černá Voda, č. ev. 15</t>
  </si>
  <si>
    <t>Černá Voda, č. ev. 22</t>
  </si>
  <si>
    <t>Černá Voda, č. ev. 31</t>
  </si>
  <si>
    <t>Černá Voda, č. p. 1</t>
  </si>
  <si>
    <t>Černá Voda, č. p. 10</t>
  </si>
  <si>
    <t>Černá Voda, č. p. 100</t>
  </si>
  <si>
    <t>Černá Voda, č. p. 101</t>
  </si>
  <si>
    <t>Černá Voda, č. p. 102</t>
  </si>
  <si>
    <t>Černá Voda, č. p. 103</t>
  </si>
  <si>
    <t>Černá Voda, č. p. 104</t>
  </si>
  <si>
    <t>Černá Voda, č. p. 105</t>
  </si>
  <si>
    <t>Černá Voda, č. p. 106</t>
  </si>
  <si>
    <t>Černá Voda, č. p. 107</t>
  </si>
  <si>
    <t>Černá Voda, č. p. 108</t>
  </si>
  <si>
    <t>Černá Voda, č. p. 109</t>
  </si>
  <si>
    <t>Černá Voda, č. p. 11</t>
  </si>
  <si>
    <t>Černá Voda, č. p. 110</t>
  </si>
  <si>
    <t>Černá Voda, č. p. 111</t>
  </si>
  <si>
    <t>Černá Voda, č. p. 112</t>
  </si>
  <si>
    <t>Černá Voda, č. p. 113</t>
  </si>
  <si>
    <t>Černá Voda, č. p. 114</t>
  </si>
  <si>
    <t>Černá Voda, č. p. 115</t>
  </si>
  <si>
    <t>Černá Voda, č. p. 116</t>
  </si>
  <si>
    <t>Černá Voda, č. p. 117</t>
  </si>
  <si>
    <t>Černá Voda, č. p. 118</t>
  </si>
  <si>
    <t>Černá Voda, č. p. 119</t>
  </si>
  <si>
    <t>Černá Voda, č. p. 12</t>
  </si>
  <si>
    <t>Černá Voda, č. p. 120</t>
  </si>
  <si>
    <t>Černá Voda, č. p. 121</t>
  </si>
  <si>
    <t>Černá Voda, č. p. 122</t>
  </si>
  <si>
    <t>Černá Voda, č. p. 13</t>
  </si>
  <si>
    <t>Černá Voda, č. p. 137</t>
  </si>
  <si>
    <t>Černá Voda, č. p. 138</t>
  </si>
  <si>
    <t>Černá Voda, č. p. 139</t>
  </si>
  <si>
    <t>Černá Voda, č. p. 14</t>
  </si>
  <si>
    <t>Černá Voda, č. p. 140</t>
  </si>
  <si>
    <t>Černá Voda, č. p. 141</t>
  </si>
  <si>
    <t>Černá Voda, č. p. 142</t>
  </si>
  <si>
    <t>Černá Voda, č. p. 143</t>
  </si>
  <si>
    <t>Černá Voda, č. p. 144</t>
  </si>
  <si>
    <t>Černá Voda, č. p. 145</t>
  </si>
  <si>
    <t>Černá Voda, č. p. 146</t>
  </si>
  <si>
    <t>Černá Voda, č. p. 147</t>
  </si>
  <si>
    <t>Černá Voda, č. p. 148</t>
  </si>
  <si>
    <t>Černá Voda, č. p. 149</t>
  </si>
  <si>
    <t>Černá Voda, č. p. 15</t>
  </si>
  <si>
    <t>Černá Voda, č. p. 150</t>
  </si>
  <si>
    <t>Černá Voda, č. p. 151</t>
  </si>
  <si>
    <t>Černá Voda, č. p. 152</t>
  </si>
  <si>
    <t>Černá Voda, č. p. 153</t>
  </si>
  <si>
    <t>Černá Voda, č. p. 155</t>
  </si>
  <si>
    <t>Černá Voda, č. p. 156</t>
  </si>
  <si>
    <t>Černá Voda, č. p. 157</t>
  </si>
  <si>
    <t>Černá Voda, č. p. 158</t>
  </si>
  <si>
    <t>Černá Voda, č. p. 159</t>
  </si>
  <si>
    <t>Černá Voda, č. p. 16</t>
  </si>
  <si>
    <t>Černá Voda, č. p. 160</t>
  </si>
  <si>
    <t>Černá Voda, č. p. 161</t>
  </si>
  <si>
    <t>Černá Voda, č. p. 162</t>
  </si>
  <si>
    <t>Černá Voda, č. p. 163</t>
  </si>
  <si>
    <t>Černá Voda, č. p. 164</t>
  </si>
  <si>
    <t>Černá Voda, č. p. 166</t>
  </si>
  <si>
    <t>Černá Voda, č. p. 167</t>
  </si>
  <si>
    <t>Černá Voda, č. p. 168</t>
  </si>
  <si>
    <t>Černá Voda, č. p. 169</t>
  </si>
  <si>
    <t>Černá Voda, č. p. 17</t>
  </si>
  <si>
    <t>Černá Voda, č. p. 170</t>
  </si>
  <si>
    <t>Černá Voda, č. p. 171</t>
  </si>
  <si>
    <t>Černá Voda, č. p. 172</t>
  </si>
  <si>
    <t>Černá Voda, č. p. 173</t>
  </si>
  <si>
    <t>Černá Voda, č. p. 174</t>
  </si>
  <si>
    <t>Černá Voda, č. p. 175</t>
  </si>
  <si>
    <t>Černá Voda, č. p. 176</t>
  </si>
  <si>
    <t>Černá Voda, č. p. 177</t>
  </si>
  <si>
    <t>Černá Voda, č. p. 178</t>
  </si>
  <si>
    <t>Černá Voda, č. p. 179</t>
  </si>
  <si>
    <t>Černá Voda, č. p. 18</t>
  </si>
  <si>
    <t>Černá Voda, č. p. 180</t>
  </si>
  <si>
    <t>Černá Voda, č. p. 182</t>
  </si>
  <si>
    <t>Černá Voda, č. p. 183</t>
  </si>
  <si>
    <t>Černá Voda, č. p. 184</t>
  </si>
  <si>
    <t>Černá Voda, č. p. 185</t>
  </si>
  <si>
    <t>Černá Voda, č. p. 2</t>
  </si>
  <si>
    <t>Černá Voda, č. p. 20</t>
  </si>
  <si>
    <t>Černá Voda, č. p. 21</t>
  </si>
  <si>
    <t>Černá Voda, č. p. 212</t>
  </si>
  <si>
    <t>Černá Voda, č. p. 213</t>
  </si>
  <si>
    <t>Černá Voda, č. p. 214</t>
  </si>
  <si>
    <t>Černá Voda, č. p. 215</t>
  </si>
  <si>
    <t>Černá Voda, č. p. 216</t>
  </si>
  <si>
    <t>Černá Voda, č. p. 217</t>
  </si>
  <si>
    <t>Černá Voda, č. p. 218</t>
  </si>
  <si>
    <t>Černá Voda, č. p. 219</t>
  </si>
  <si>
    <t>Černá Voda, č. p. 22</t>
  </si>
  <si>
    <t>Černá Voda, č. p. 220</t>
  </si>
  <si>
    <t>Černá Voda, č. p. 221</t>
  </si>
  <si>
    <t>Černá Voda, č. p. 222</t>
  </si>
  <si>
    <t>Černá Voda, č. p. 223</t>
  </si>
  <si>
    <t>Černá Voda, č. p. 224</t>
  </si>
  <si>
    <t>Černá Voda, č. p. 225</t>
  </si>
  <si>
    <t>Černá Voda, č. p. 226</t>
  </si>
  <si>
    <t>Černá Voda, č. p. 227</t>
  </si>
  <si>
    <t>Černá Voda, č. p. 228</t>
  </si>
  <si>
    <t>Černá Voda, č. p. 229</t>
  </si>
  <si>
    <t>Černá Voda, č. p. 23</t>
  </si>
  <si>
    <t>Černá Voda, č. p. 230</t>
  </si>
  <si>
    <t>Černá Voda, č. p. 231</t>
  </si>
  <si>
    <t>Černá Voda, č. p. 232</t>
  </si>
  <si>
    <t>Černá Voda, č. p. 233</t>
  </si>
  <si>
    <t>Černá Voda, č. p. 234</t>
  </si>
  <si>
    <t>Černá Voda, č. p. 235</t>
  </si>
  <si>
    <t>Černá Voda, č. p. 236</t>
  </si>
  <si>
    <t>Černá Voda, č. p. 237</t>
  </si>
  <si>
    <t>Černá Voda, č. p. 238</t>
  </si>
  <si>
    <t>Černá Voda, č. p. 239</t>
  </si>
  <si>
    <t>Černá Voda, č. p. 24</t>
  </si>
  <si>
    <t>Černá Voda, č. p. 240</t>
  </si>
  <si>
    <t>Černá Voda, č. p. 241</t>
  </si>
  <si>
    <t>Černá Voda, č. p. 242</t>
  </si>
  <si>
    <t>Černá Voda, č. p. 244</t>
  </si>
  <si>
    <t>Černá Voda, č. p. 245</t>
  </si>
  <si>
    <t>Černá Voda, č. p. 246</t>
  </si>
  <si>
    <t>Černá Voda, č. p. 247</t>
  </si>
  <si>
    <t>Černá Voda, č. p. 249</t>
  </si>
  <si>
    <t>Černá Voda, č. p. 25</t>
  </si>
  <si>
    <t>Černá Voda, č. p. 250</t>
  </si>
  <si>
    <t>Černá Voda, č. p. 251</t>
  </si>
  <si>
    <t>Černá Voda, č. p. 254</t>
  </si>
  <si>
    <t>Černá Voda, č. p. 255</t>
  </si>
  <si>
    <t>Černá Voda, č. p. 256</t>
  </si>
  <si>
    <t>Černá Voda, č. p. 257</t>
  </si>
  <si>
    <t>Černá Voda, č. p. 26</t>
  </si>
  <si>
    <t>Černá Voda, č. p. 261</t>
  </si>
  <si>
    <t>Černá Voda, č. p. 263</t>
  </si>
  <si>
    <t>Černá Voda, č. p. 266</t>
  </si>
  <si>
    <t>Černá Voda, č. p. 268</t>
  </si>
  <si>
    <t>Černá Voda, č. p. 27</t>
  </si>
  <si>
    <t>Černá Voda, č. p. 270</t>
  </si>
  <si>
    <t>Černá Voda, č. p. 271</t>
  </si>
  <si>
    <t>Černá Voda, č. p. 272</t>
  </si>
  <si>
    <t>Černá Voda, č. p. 273</t>
  </si>
  <si>
    <t>Černá Voda, č. p. 274</t>
  </si>
  <si>
    <t>Černá Voda, č. p. 275</t>
  </si>
  <si>
    <t>Černá Voda, č. p. 276</t>
  </si>
  <si>
    <t>Černá Voda, č. p. 277</t>
  </si>
  <si>
    <t>Černá Voda, č. p. 278</t>
  </si>
  <si>
    <t>Černá Voda, č. p. 279</t>
  </si>
  <si>
    <t>Černá Voda, č. p. 28</t>
  </si>
  <si>
    <t>Černá Voda, č. p. 280</t>
  </si>
  <si>
    <t>Černá Voda, č. p. 281</t>
  </si>
  <si>
    <t>Černá Voda, č. p. 282</t>
  </si>
  <si>
    <t>Černá Voda, č. p. 283</t>
  </si>
  <si>
    <t>Černá Voda, č. p. 284</t>
  </si>
  <si>
    <t>Černá Voda, č. p. 286</t>
  </si>
  <si>
    <t>Černá Voda, č. p. 29</t>
  </si>
  <si>
    <t>Černá Voda, č. p. 3</t>
  </si>
  <si>
    <t>Černá Voda, č. p. 30</t>
  </si>
  <si>
    <t>Černá Voda, č. p. 31</t>
  </si>
  <si>
    <t>Černá Voda, č. p. 32</t>
  </si>
  <si>
    <t>Černá Voda, č. p. 33</t>
  </si>
  <si>
    <t>Černá Voda, č. p. 34</t>
  </si>
  <si>
    <t>Černá Voda, č. p. 35</t>
  </si>
  <si>
    <t>Černá Voda, č. p. 36</t>
  </si>
  <si>
    <t>Černá Voda, č. p. 37</t>
  </si>
  <si>
    <t>Černá Voda, č. p. 38</t>
  </si>
  <si>
    <t>Černá Voda, č. p. 39</t>
  </si>
  <si>
    <t>Černá Voda, č. p. 4</t>
  </si>
  <si>
    <t>Černá Voda, č. p. 40</t>
  </si>
  <si>
    <t>Černá Voda, č. p. 41</t>
  </si>
  <si>
    <t>Černá Voda, č. p. 42</t>
  </si>
  <si>
    <t>Černá Voda, č. p. 43</t>
  </si>
  <si>
    <t>Černá Voda, č. p. 44</t>
  </si>
  <si>
    <t>Černá Voda, č. p. 46</t>
  </si>
  <si>
    <t>Černá Voda, č. p. 47</t>
  </si>
  <si>
    <t>Černá Voda, č. p. 48</t>
  </si>
  <si>
    <t>Černá Voda, č. p. 49</t>
  </si>
  <si>
    <t>Černá Voda, č. p. 5</t>
  </si>
  <si>
    <t>Černá Voda, č. p. 50</t>
  </si>
  <si>
    <t>Černá Voda, č. p. 51</t>
  </si>
  <si>
    <t>Černá Voda, č. p. 52</t>
  </si>
  <si>
    <t>Černá Voda, č. p. 53</t>
  </si>
  <si>
    <t>Černá Voda, č. p. 55</t>
  </si>
  <si>
    <t>Černá Voda, č. p. 56</t>
  </si>
  <si>
    <t>Černá Voda, č. p. 57</t>
  </si>
  <si>
    <t>Černá Voda, č. p. 58</t>
  </si>
  <si>
    <t>Černá Voda, č. p. 59</t>
  </si>
  <si>
    <t>Černá Voda, č. p. 6</t>
  </si>
  <si>
    <t>Černá Voda, č. p. 60</t>
  </si>
  <si>
    <t>Černá Voda, č. p. 61</t>
  </si>
  <si>
    <t>Černá Voda, č. p. 62</t>
  </si>
  <si>
    <t>Černá Voda, č. p. 63</t>
  </si>
  <si>
    <t>Černá Voda, č. p. 64</t>
  </si>
  <si>
    <t>Černá Voda, č. p. 65</t>
  </si>
  <si>
    <t>Černá Voda, č. p. 66</t>
  </si>
  <si>
    <t>Černá Voda, č. p. 67</t>
  </si>
  <si>
    <t>Černá Voda, č. p. 68</t>
  </si>
  <si>
    <t>Černá Voda, č. p. 69</t>
  </si>
  <si>
    <t>Černá Voda, č. p. 7</t>
  </si>
  <si>
    <t>Černá Voda, č. p. 70</t>
  </si>
  <si>
    <t>Černá Voda, č. p. 71</t>
  </si>
  <si>
    <t>Černá Voda, č. p. 72</t>
  </si>
  <si>
    <t>Černá Voda, č. p. 73</t>
  </si>
  <si>
    <t>Černá Voda, č. p. 8</t>
  </si>
  <si>
    <t>Černá Voda, č. p. 84</t>
  </si>
  <si>
    <t>Černá Voda, č. p. 85</t>
  </si>
  <si>
    <t>Černá Voda, č. p. 86</t>
  </si>
  <si>
    <t>Černá Voda, č. p. 87</t>
  </si>
  <si>
    <t>Černá Voda, č. p. 88</t>
  </si>
  <si>
    <t>Černá Voda, č. p. 89</t>
  </si>
  <si>
    <t>Černá Voda, č. p. 9</t>
  </si>
  <si>
    <t>Černá Voda, č. p. 90</t>
  </si>
  <si>
    <t>Černá Voda, č. p. 91</t>
  </si>
  <si>
    <t>Černá Voda, č. p. 92</t>
  </si>
  <si>
    <t>Černá Voda, č. p. 93</t>
  </si>
  <si>
    <t>Černá Voda, č. p. 94</t>
  </si>
  <si>
    <t>Černá Voda, č. p. 95</t>
  </si>
  <si>
    <t>Černá Voda, č. p. 96</t>
  </si>
  <si>
    <t>Černá Voda, č. p. 97</t>
  </si>
  <si>
    <t>Černá Voda, č. p. 98</t>
  </si>
  <si>
    <t>Černá Voda, č. ev. 17</t>
  </si>
  <si>
    <t>Černá Voda, č. ev. 27</t>
  </si>
  <si>
    <t>Černá Voda, č. ev. 28</t>
  </si>
  <si>
    <t>Černá Voda, č. ev. 29</t>
  </si>
  <si>
    <t>Černá Voda, č. ev. 5</t>
  </si>
  <si>
    <t>Černá Voda, č. p. 165</t>
  </si>
  <si>
    <t>Černá Voda, č. p. 186</t>
  </si>
  <si>
    <t>Černá Voda, č. p. 187</t>
  </si>
  <si>
    <t>Černá Voda, č. p. 188</t>
  </si>
  <si>
    <t>Černá Voda, č. p. 189</t>
  </si>
  <si>
    <t>Černá Voda, č. p. 190</t>
  </si>
  <si>
    <t>Černá Voda, č. p. 191</t>
  </si>
  <si>
    <t>Černá Voda, č. p. 192</t>
  </si>
  <si>
    <t>Černá Voda, č. p. 193</t>
  </si>
  <si>
    <t>Černá Voda, č. p. 194</t>
  </si>
  <si>
    <t>Černá Voda, č. p. 195</t>
  </si>
  <si>
    <t>Černá Voda, č. p. 196</t>
  </si>
  <si>
    <t>Černá Voda, č. p. 197</t>
  </si>
  <si>
    <t>Černá Voda, č. p. 198</t>
  </si>
  <si>
    <t>Černá Voda, č. p. 199</t>
  </si>
  <si>
    <t>Černá Voda, č. p. 200</t>
  </si>
  <si>
    <t>Černá Voda, č. p. 201</t>
  </si>
  <si>
    <t>Černá Voda, č. p. 202</t>
  </si>
  <si>
    <t>Černá Voda, č. p. 203</t>
  </si>
  <si>
    <t>Černá Voda, č. p. 204</t>
  </si>
  <si>
    <t>Černá Voda, č. p. 205</t>
  </si>
  <si>
    <t>Černá Voda, č. p. 206</t>
  </si>
  <si>
    <t>Černá Voda, č. p. 208</t>
  </si>
  <si>
    <t>Černá Voda, č. p. 209</t>
  </si>
  <si>
    <t>Černá Voda, č. p. 210</t>
  </si>
  <si>
    <t>Černá Voda, č. p. 211</t>
  </si>
  <si>
    <t>Černá Voda, č. p. 243</t>
  </si>
  <si>
    <t>Černá Voda, č. p. 267</t>
  </si>
  <si>
    <t>Černá Voda, č. ev. 18</t>
  </si>
  <si>
    <t>Černá Voda, č. ev. 19</t>
  </si>
  <si>
    <t>Černá Voda, č. p. 252</t>
  </si>
  <si>
    <t>Černá Voda, č. p. 285</t>
  </si>
  <si>
    <t>Černá Voda, č. p. 74</t>
  </si>
  <si>
    <t>Černá Voda, č. p. 75</t>
  </si>
  <si>
    <t>Černá Voda, č. p. 76</t>
  </si>
  <si>
    <t>Černá Voda, č. p. 78</t>
  </si>
  <si>
    <t>Černá Voda, č. p. 79</t>
  </si>
  <si>
    <t>Černá Voda, č. p. 80</t>
  </si>
  <si>
    <t>Černá Voda, č. p. 81</t>
  </si>
  <si>
    <t>Černá Voda, č. p. 82</t>
  </si>
  <si>
    <t>Černá Voda, č. p. 83</t>
  </si>
  <si>
    <t>Černá Voda, č. ev. 1</t>
  </si>
  <si>
    <t>Černá Voda, č. ev. 10</t>
  </si>
  <si>
    <t>Černá Voda, č. ev. 13</t>
  </si>
  <si>
    <t>Černá Voda, č. ev. 23</t>
  </si>
  <si>
    <t>Černá Voda, č. ev. 25</t>
  </si>
  <si>
    <t>Černá Voda, č. ev. 258</t>
  </si>
  <si>
    <t>Černá Voda, č. ev. 4</t>
  </si>
  <si>
    <t>Černá Voda, č. ev. 6</t>
  </si>
  <si>
    <t>Černá Voda, č. ev. 7</t>
  </si>
  <si>
    <t>Černá Voda, č. ev. 8</t>
  </si>
  <si>
    <t>Černá Voda, č. ev. 9</t>
  </si>
  <si>
    <t>Černá Voda, č. p. 123</t>
  </si>
  <si>
    <t>Černá Voda, č. p. 124</t>
  </si>
  <si>
    <t>Černá Voda, č. p. 125</t>
  </si>
  <si>
    <t>Černá Voda, č. p. 126</t>
  </si>
  <si>
    <t>Černá Voda, č. p. 127</t>
  </si>
  <si>
    <t>Černá Voda, č. p. 128</t>
  </si>
  <si>
    <t>Černá Voda, č. p. 129</t>
  </si>
  <si>
    <t>Černá Voda, č. p. 130</t>
  </si>
  <si>
    <t>Černá Voda, č. p. 131</t>
  </si>
  <si>
    <t>Černá Voda, č. p. 132</t>
  </si>
  <si>
    <t>Černá Voda, č. p. 133</t>
  </si>
  <si>
    <t>Černá Voda, č. p. 134</t>
  </si>
  <si>
    <t>Černá Voda, č. p. 135</t>
  </si>
  <si>
    <t>Černá Voda, č. p. 136</t>
  </si>
  <si>
    <t>Černá Voda, č. p. 207</t>
  </si>
  <si>
    <t>Černá Voda, č. p. 248</t>
  </si>
  <si>
    <t>Černá Voda, č. p. 253</t>
  </si>
  <si>
    <t>Černá Voda, č. p. 259</t>
  </si>
  <si>
    <t>Černá Voda, č. p. 260</t>
  </si>
  <si>
    <t>Černá Voda, č. p. 262</t>
  </si>
  <si>
    <t>Černá Voda, č. p. 264</t>
  </si>
  <si>
    <t>Černá Voda, č. p. 265</t>
  </si>
  <si>
    <t>Dlouhomilov - Benkov, č. ev. 1</t>
  </si>
  <si>
    <t>Dlouhomilov - Benkov, č. ev. 13</t>
  </si>
  <si>
    <t>Dlouhomilov - Benkov, č. ev. 14</t>
  </si>
  <si>
    <t>Dlouhomilov - Benkov, č. ev. 15</t>
  </si>
  <si>
    <t>Dlouhomilov - Benkov, č. ev. 16</t>
  </si>
  <si>
    <t>Dlouhomilov - Benkov, č. ev. 17</t>
  </si>
  <si>
    <t>Dlouhomilov - Benkov, č. ev. 2</t>
  </si>
  <si>
    <t>Dlouhomilov - Benkov, č. ev. 4</t>
  </si>
  <si>
    <t>Dlouhomilov - Benkov, č. ev. 5</t>
  </si>
  <si>
    <t>Dlouhomilov - Benkov, č. ev. 6</t>
  </si>
  <si>
    <t>Dlouhomilov - Benkov, č. ev. 7</t>
  </si>
  <si>
    <t>Dlouhomilov - Benkov, č. ev. 9</t>
  </si>
  <si>
    <t>Dlouhomilov - Benkov, č. p. 1</t>
  </si>
  <si>
    <t>Dlouhomilov - Benkov, č. p. 10</t>
  </si>
  <si>
    <t>Dlouhomilov - Benkov, č. p. 12</t>
  </si>
  <si>
    <t>Dlouhomilov - Benkov, č. p. 13</t>
  </si>
  <si>
    <t>Dlouhomilov - Benkov, č. p. 14</t>
  </si>
  <si>
    <t>Dlouhomilov - Benkov, č. p. 15</t>
  </si>
  <si>
    <t>Dlouhomilov - Benkov, č. p. 16</t>
  </si>
  <si>
    <t>Dlouhomilov - Benkov, č. p. 18</t>
  </si>
  <si>
    <t>Dlouhomilov - Benkov, č. p. 19</t>
  </si>
  <si>
    <t>Dlouhomilov - Benkov, č. p. 2</t>
  </si>
  <si>
    <t>Dlouhomilov - Benkov, č. p. 20</t>
  </si>
  <si>
    <t>Dlouhomilov - Benkov, č. p. 21</t>
  </si>
  <si>
    <t>Dlouhomilov - Benkov, č. p. 23</t>
  </si>
  <si>
    <t>Dlouhomilov - Benkov, č. p. 24</t>
  </si>
  <si>
    <t>Dlouhomilov - Benkov, č. p. 25</t>
  </si>
  <si>
    <t>Dlouhomilov - Benkov, č. p. 26</t>
  </si>
  <si>
    <t>Dlouhomilov - Benkov, č. p. 29</t>
  </si>
  <si>
    <t>Dlouhomilov - Benkov, č. p. 31</t>
  </si>
  <si>
    <t>Dlouhomilov - Benkov, č. p. 32</t>
  </si>
  <si>
    <t>Dlouhomilov - Benkov, č. p. 33</t>
  </si>
  <si>
    <t>Dlouhomilov - Benkov, č. p. 34</t>
  </si>
  <si>
    <t>Dlouhomilov - Benkov, č. p. 36</t>
  </si>
  <si>
    <t>Dlouhomilov - Benkov, č. p. 37</t>
  </si>
  <si>
    <t>Dlouhomilov - Benkov, č. p. 38</t>
  </si>
  <si>
    <t>Dlouhomilov - Benkov, č. p. 40</t>
  </si>
  <si>
    <t>Dlouhomilov - Benkov, č. p. 41</t>
  </si>
  <si>
    <t>Dlouhomilov - Benkov, č. p. 42</t>
  </si>
  <si>
    <t>Dlouhomilov - Benkov, č. p. 44</t>
  </si>
  <si>
    <t>Dlouhomilov - Benkov, č. p. 47</t>
  </si>
  <si>
    <t>Dlouhomilov - Benkov, č. p. 48</t>
  </si>
  <si>
    <t>Dlouhomilov - Benkov, č. p. 49</t>
  </si>
  <si>
    <t>Dlouhomilov - Benkov, č. p. 50</t>
  </si>
  <si>
    <t>Dlouhomilov - Benkov, č. p. 51</t>
  </si>
  <si>
    <t>Dlouhomilov - Benkov, č. p. 52</t>
  </si>
  <si>
    <t>Dlouhomilov - Benkov, č. p. 7</t>
  </si>
  <si>
    <t>Dlouhomilov - Benkov, č. p. 8</t>
  </si>
  <si>
    <t>Dlouhomilov, č. ev. 1</t>
  </si>
  <si>
    <t>Dlouhomilov, č. p. 1</t>
  </si>
  <si>
    <t>Dlouhomilov, č. p. 10</t>
  </si>
  <si>
    <t>Dlouhomilov, č. p. 100</t>
  </si>
  <si>
    <t>Dlouhomilov, č. p. 101</t>
  </si>
  <si>
    <t>Dlouhomilov, č. p. 102</t>
  </si>
  <si>
    <t>Dlouhomilov, č. p. 103</t>
  </si>
  <si>
    <t>Dlouhomilov, č. p. 104</t>
  </si>
  <si>
    <t>Dlouhomilov, č. p. 105</t>
  </si>
  <si>
    <t>Dlouhomilov, č. p. 106</t>
  </si>
  <si>
    <t>Dlouhomilov, č. p. 107</t>
  </si>
  <si>
    <t>Dlouhomilov, č. p. 108</t>
  </si>
  <si>
    <t>Dlouhomilov, č. p. 109</t>
  </si>
  <si>
    <t>Dlouhomilov, č. p. 11</t>
  </si>
  <si>
    <t>Dlouhomilov, č. p. 110</t>
  </si>
  <si>
    <t>Dlouhomilov, č. p. 111</t>
  </si>
  <si>
    <t>Dlouhomilov, č. p. 112</t>
  </si>
  <si>
    <t>Dlouhomilov, č. p. 113</t>
  </si>
  <si>
    <t>Dlouhomilov, č. p. 114</t>
  </si>
  <si>
    <t>Dlouhomilov, č. p. 115</t>
  </si>
  <si>
    <t>Dlouhomilov, č. p. 116</t>
  </si>
  <si>
    <t>Dlouhomilov, č. p. 117</t>
  </si>
  <si>
    <t>Dlouhomilov, č. p. 118</t>
  </si>
  <si>
    <t>Dlouhomilov, č. p. 119</t>
  </si>
  <si>
    <t>Dlouhomilov, č. p. 12</t>
  </si>
  <si>
    <t>Dlouhomilov, č. p. 120</t>
  </si>
  <si>
    <t>Dlouhomilov, č. p. 121</t>
  </si>
  <si>
    <t>Dlouhomilov, č. p. 122</t>
  </si>
  <si>
    <t>Dlouhomilov, č. p. 123</t>
  </si>
  <si>
    <t>Dlouhomilov, č. p. 124</t>
  </si>
  <si>
    <t>Dlouhomilov, č. p. 125</t>
  </si>
  <si>
    <t>Dlouhomilov, č. p. 126</t>
  </si>
  <si>
    <t>Dlouhomilov, č. p. 127</t>
  </si>
  <si>
    <t>Dlouhomilov, č. p. 128</t>
  </si>
  <si>
    <t>Dlouhomilov, č. p. 129</t>
  </si>
  <si>
    <t>Dlouhomilov, č. p. 13</t>
  </si>
  <si>
    <t>Dlouhomilov, č. p. 130</t>
  </si>
  <si>
    <t>Dlouhomilov, č. p. 131</t>
  </si>
  <si>
    <t>Dlouhomilov, č. p. 132</t>
  </si>
  <si>
    <t>Dlouhomilov, č. p. 133</t>
  </si>
  <si>
    <t>Dlouhomilov, č. p. 134</t>
  </si>
  <si>
    <t>Dlouhomilov, č. p. 135</t>
  </si>
  <si>
    <t>Dlouhomilov, č. p. 136</t>
  </si>
  <si>
    <t>Dlouhomilov, č. p. 137</t>
  </si>
  <si>
    <t>Dlouhomilov, č. p. 138</t>
  </si>
  <si>
    <t>Dlouhomilov, č. p. 139</t>
  </si>
  <si>
    <t>Dlouhomilov, č. p. 14</t>
  </si>
  <si>
    <t>Dlouhomilov, č. p. 140</t>
  </si>
  <si>
    <t>Dlouhomilov, č. p. 141</t>
  </si>
  <si>
    <t>Dlouhomilov, č. p. 142</t>
  </si>
  <si>
    <t>Dlouhomilov, č. p. 143</t>
  </si>
  <si>
    <t>Dlouhomilov, č. p. 144</t>
  </si>
  <si>
    <t>Dlouhomilov, č. p. 145</t>
  </si>
  <si>
    <t>Dlouhomilov, č. p. 146</t>
  </si>
  <si>
    <t>Dlouhomilov, č. p. 147</t>
  </si>
  <si>
    <t>Dlouhomilov, č. p. 148</t>
  </si>
  <si>
    <t>Dlouhomilov, č. p. 149</t>
  </si>
  <si>
    <t>Dlouhomilov, č. p. 15</t>
  </si>
  <si>
    <t>Dlouhomilov, č. p. 150</t>
  </si>
  <si>
    <t>Dlouhomilov, č. p. 151</t>
  </si>
  <si>
    <t>Dlouhomilov, č. p. 152</t>
  </si>
  <si>
    <t>Dlouhomilov, č. p. 153</t>
  </si>
  <si>
    <t>Dlouhomilov, č. p. 154</t>
  </si>
  <si>
    <t>Dlouhomilov, č. p. 155</t>
  </si>
  <si>
    <t>Dlouhomilov, č. p. 156</t>
  </si>
  <si>
    <t>Dlouhomilov, č. p. 157</t>
  </si>
  <si>
    <t>Dlouhomilov, č. p. 158</t>
  </si>
  <si>
    <t>Dlouhomilov, č. p. 159</t>
  </si>
  <si>
    <t>Dlouhomilov, č. p. 16</t>
  </si>
  <si>
    <t>Dlouhomilov, č. p. 160</t>
  </si>
  <si>
    <t>Dlouhomilov, č. p. 161</t>
  </si>
  <si>
    <t>Dlouhomilov, č. p. 162</t>
  </si>
  <si>
    <t>Dlouhomilov, č. p. 163</t>
  </si>
  <si>
    <t>Dlouhomilov, č. p. 164</t>
  </si>
  <si>
    <t>Dlouhomilov, č. p. 165</t>
  </si>
  <si>
    <t>Dlouhomilov, č. p. 166</t>
  </si>
  <si>
    <t>Dlouhomilov, č. p. 167</t>
  </si>
  <si>
    <t>Dlouhomilov, č. p. 168</t>
  </si>
  <si>
    <t>Dlouhomilov, č. p. 169</t>
  </si>
  <si>
    <t>Dlouhomilov, č. p. 17</t>
  </si>
  <si>
    <t>Dlouhomilov, č. p. 19</t>
  </si>
  <si>
    <t>Dlouhomilov, č. p. 2</t>
  </si>
  <si>
    <t>Dlouhomilov, č. p. 20</t>
  </si>
  <si>
    <t>Dlouhomilov, č. p. 21</t>
  </si>
  <si>
    <t>Dlouhomilov, č. p. 22</t>
  </si>
  <si>
    <t>Dlouhomilov, č. p. 23</t>
  </si>
  <si>
    <t>Dlouhomilov, č. p. 24</t>
  </si>
  <si>
    <t>Dlouhomilov, č. p. 25</t>
  </si>
  <si>
    <t>Dlouhomilov, č. p. 26</t>
  </si>
  <si>
    <t>Dlouhomilov, č. p. 27</t>
  </si>
  <si>
    <t>Dlouhomilov, č. p. 28</t>
  </si>
  <si>
    <t>Dlouhomilov, č. p. 29</t>
  </si>
  <si>
    <t>Dlouhomilov, č. p. 3</t>
  </si>
  <si>
    <t>Dlouhomilov, č. p. 30</t>
  </si>
  <si>
    <t>Dlouhomilov, č. p. 31</t>
  </si>
  <si>
    <t>Dlouhomilov, č. p. 32</t>
  </si>
  <si>
    <t>Dlouhomilov, č. p. 33</t>
  </si>
  <si>
    <t>Dlouhomilov, č. p. 34</t>
  </si>
  <si>
    <t>Dlouhomilov, č. p. 35</t>
  </si>
  <si>
    <t>Dlouhomilov, č. p. 37</t>
  </si>
  <si>
    <t>Dlouhomilov, č. p. 38</t>
  </si>
  <si>
    <t>Dlouhomilov, č. p. 39</t>
  </si>
  <si>
    <t>Dlouhomilov, č. p. 4</t>
  </si>
  <si>
    <t>Dlouhomilov, č. p. 40</t>
  </si>
  <si>
    <t>Dlouhomilov, č. p. 41</t>
  </si>
  <si>
    <t>Dlouhomilov, č. p. 42</t>
  </si>
  <si>
    <t>Dlouhomilov, č. p. 43</t>
  </si>
  <si>
    <t>Dlouhomilov, č. p. 44</t>
  </si>
  <si>
    <t>Dlouhomilov, č. p. 45</t>
  </si>
  <si>
    <t>Dlouhomilov, č. p. 46</t>
  </si>
  <si>
    <t>Dlouhomilov, č. p. 47</t>
  </si>
  <si>
    <t>Dlouhomilov, č. p. 48</t>
  </si>
  <si>
    <t>Dlouhomilov, č. p. 49</t>
  </si>
  <si>
    <t>Dlouhomilov, č. p. 5</t>
  </si>
  <si>
    <t>Dlouhomilov, č. p. 50</t>
  </si>
  <si>
    <t>Dlouhomilov, č. p. 51</t>
  </si>
  <si>
    <t>Dlouhomilov, č. p. 52</t>
  </si>
  <si>
    <t>Dlouhomilov, č. p. 53</t>
  </si>
  <si>
    <t>Dlouhomilov, č. p. 54</t>
  </si>
  <si>
    <t>Dlouhomilov, č. p. 55</t>
  </si>
  <si>
    <t>Dlouhomilov, č. p. 56</t>
  </si>
  <si>
    <t>Dlouhomilov, č. p. 57</t>
  </si>
  <si>
    <t>Dlouhomilov, č. p. 58</t>
  </si>
  <si>
    <t>Dlouhomilov, č. p. 59</t>
  </si>
  <si>
    <t>Dlouhomilov, č. p. 6</t>
  </si>
  <si>
    <t>Dlouhomilov, č. p. 60</t>
  </si>
  <si>
    <t>Dlouhomilov, č. p. 61</t>
  </si>
  <si>
    <t>Dlouhomilov, č. p. 62</t>
  </si>
  <si>
    <t>Dlouhomilov, č. p. 63</t>
  </si>
  <si>
    <t>Dlouhomilov, č. p. 64</t>
  </si>
  <si>
    <t>Dlouhomilov, č. p. 65</t>
  </si>
  <si>
    <t>Dlouhomilov, č. p. 66</t>
  </si>
  <si>
    <t>Dlouhomilov, č. p. 67</t>
  </si>
  <si>
    <t>Dlouhomilov, č. p. 68</t>
  </si>
  <si>
    <t>Dlouhomilov, č. p. 69</t>
  </si>
  <si>
    <t>Dlouhomilov, č. p. 7</t>
  </si>
  <si>
    <t>Dlouhomilov, č. p. 70</t>
  </si>
  <si>
    <t>Dlouhomilov, č. p. 71</t>
  </si>
  <si>
    <t>Dlouhomilov, č. p. 72</t>
  </si>
  <si>
    <t>Dlouhomilov, č. p. 74</t>
  </si>
  <si>
    <t>Dlouhomilov, č. p. 75</t>
  </si>
  <si>
    <t>Dlouhomilov, č. p. 76</t>
  </si>
  <si>
    <t>Dlouhomilov, č. p. 77</t>
  </si>
  <si>
    <t>Dlouhomilov, č. p. 78</t>
  </si>
  <si>
    <t>Dlouhomilov, č. p. 79</t>
  </si>
  <si>
    <t>Dlouhomilov, č. p. 8</t>
  </si>
  <si>
    <t>Dlouhomilov, č. p. 80</t>
  </si>
  <si>
    <t>Dlouhomilov, č. p. 81</t>
  </si>
  <si>
    <t>Dlouhomilov, č. p. 82</t>
  </si>
  <si>
    <t>Dlouhomilov, č. p. 83</t>
  </si>
  <si>
    <t>Dlouhomilov, č. p. 84</t>
  </si>
  <si>
    <t>Dlouhomilov, č. p. 85</t>
  </si>
  <si>
    <t>Dlouhomilov, č. p. 86</t>
  </si>
  <si>
    <t>Dlouhomilov, č. p. 88</t>
  </si>
  <si>
    <t>Dlouhomilov, č. p. 89</t>
  </si>
  <si>
    <t>Dlouhomilov, č. p. 9</t>
  </si>
  <si>
    <t>Dlouhomilov, č. p. 90</t>
  </si>
  <si>
    <t>Dlouhomilov, č. p. 91</t>
  </si>
  <si>
    <t>Dlouhomilov, č. p. 92</t>
  </si>
  <si>
    <t>Dlouhomilov, č. p. 93</t>
  </si>
  <si>
    <t>Dlouhomilov, č. p. 94</t>
  </si>
  <si>
    <t>Dlouhomilov, č. p. 95</t>
  </si>
  <si>
    <t>Dlouhomilov, č. p. 96</t>
  </si>
  <si>
    <t>Dlouhomilov, č. p. 97</t>
  </si>
  <si>
    <t>Dlouhomilov, č. p. 98</t>
  </si>
  <si>
    <t>Dlouhomilov, č. p. 99</t>
  </si>
  <si>
    <t>Dolní Studénky - Králec, č. ev. 2</t>
  </si>
  <si>
    <t>Dolní Studénky - Králec, č. p. 103</t>
  </si>
  <si>
    <t>Dolní Studénky - Králec, č. p. 104</t>
  </si>
  <si>
    <t>Dolní Studénky - Králec, č. p. 105</t>
  </si>
  <si>
    <t>Dolní Studénky - Králec, č. p. 106</t>
  </si>
  <si>
    <t>Dolní Studénky - Králec, č. p. 107</t>
  </si>
  <si>
    <t>Dolní Studénky - Králec, č. p. 108</t>
  </si>
  <si>
    <t>Dolní Studénky - Králec, č. p. 109</t>
  </si>
  <si>
    <t>Dolní Studénky - Králec, č. p. 110</t>
  </si>
  <si>
    <t>Dolní Studénky - Králec, č. p. 112</t>
  </si>
  <si>
    <t>Dolní Studénky - Králec, č. p. 113</t>
  </si>
  <si>
    <t>Dolní Studénky - Králec, č. p. 114</t>
  </si>
  <si>
    <t>Dolní Studénky - Králec, č. p. 117</t>
  </si>
  <si>
    <t>Dolní Studénky - Králec, č. p. 118</t>
  </si>
  <si>
    <t>Dolní Studénky - Králec, č. p. 120</t>
  </si>
  <si>
    <t>Dolní Studénky - Králec, č. p. 122</t>
  </si>
  <si>
    <t>Dolní Studénky - Králec, č. p. 123</t>
  </si>
  <si>
    <t>Dolní Studénky - Králec, č. p. 125</t>
  </si>
  <si>
    <t>Dolní Studénky - Králec, č. p. 129</t>
  </si>
  <si>
    <t>Dolní Studénky - Králec, č. p. 130</t>
  </si>
  <si>
    <t>Dolní Studénky - Králec, č. p. 131</t>
  </si>
  <si>
    <t>Dolní Studénky - Králec, č. p. 132</t>
  </si>
  <si>
    <t>Dolní Studénky - Králec, č. p. 133</t>
  </si>
  <si>
    <t>Dolní Studénky - Králec, č. p. 134</t>
  </si>
  <si>
    <t>Dolní Studénky - Králec, č. p. 137</t>
  </si>
  <si>
    <t>Dolní Studénky - Králec, č. p. 138</t>
  </si>
  <si>
    <t>Dolní Studénky - Králec, č. p. 139</t>
  </si>
  <si>
    <t>Dolní Studénky - Králec, č. p. 140</t>
  </si>
  <si>
    <t>Dolní Studénky - Králec, č. p. 141</t>
  </si>
  <si>
    <t>Dolní Studénky - Králec, č. p. 144</t>
  </si>
  <si>
    <t>Dolní Studénky - Králec, č. p. 145</t>
  </si>
  <si>
    <t>Dolní Studénky - Králec, č. p. 146</t>
  </si>
  <si>
    <t>Dolní Studénky - Králec, č. p. 147</t>
  </si>
  <si>
    <t>Dolní Studénky - Králec, č. p. 18</t>
  </si>
  <si>
    <t>Dolní Studénky - Králec, č. p. 3</t>
  </si>
  <si>
    <t>Dolní Studénky - Králec, č. p. 34</t>
  </si>
  <si>
    <t>Dolní Studénky - Králec, č. p. 35</t>
  </si>
  <si>
    <t>Dolní Studénky - Králec, č. p. 36</t>
  </si>
  <si>
    <t>Dolní Studénky - Králec, č. p. 4</t>
  </si>
  <si>
    <t>Dolní Studénky - Králec, č. p. 5</t>
  </si>
  <si>
    <t>Dolní Studénky - Králec, č. p. 64</t>
  </si>
  <si>
    <t>Dolní Studénky - Králec, č. p. 7</t>
  </si>
  <si>
    <t>Dolní Studénky - Králec, č. p. 90</t>
  </si>
  <si>
    <t>Dolní Studénky - Králec, č. p. 91</t>
  </si>
  <si>
    <t>Dolní Studénky - Králec, č. p. 99</t>
  </si>
  <si>
    <t>Drozdov, č. ev. 1</t>
  </si>
  <si>
    <t>Drozdov, č. ev. 5</t>
  </si>
  <si>
    <t>Drozdov, č. ev. 6</t>
  </si>
  <si>
    <t>Drozdov, č. ev. 7</t>
  </si>
  <si>
    <t>Drozdov, č. ev. 8</t>
  </si>
  <si>
    <t>Drozdov, č. p. 117</t>
  </si>
  <si>
    <t>Drozdov, č. p. 130</t>
  </si>
  <si>
    <t>Drozdov, č. p. 135</t>
  </si>
  <si>
    <t>Drozdov, č. p. 139</t>
  </si>
  <si>
    <t>Drozdov, č. p. 141</t>
  </si>
  <si>
    <t>Drozdov, č. p. 142</t>
  </si>
  <si>
    <t>Drozdov, č. p. 143</t>
  </si>
  <si>
    <t>Drozdov, č. p. 145</t>
  </si>
  <si>
    <t>Drozdov, č. p. 146</t>
  </si>
  <si>
    <t>Drozdov, č. p. 2</t>
  </si>
  <si>
    <t>Drozdov, č. p. 60</t>
  </si>
  <si>
    <t>Drozdov, č. p. 61</t>
  </si>
  <si>
    <t>Drozdov, č. p. 72</t>
  </si>
  <si>
    <t>Drozdov, č. ev. 3</t>
  </si>
  <si>
    <t>Drozdov, č. ev. 4</t>
  </si>
  <si>
    <t>Drozdov, č. p. 1</t>
  </si>
  <si>
    <t>Drozdov, č. p. 10</t>
  </si>
  <si>
    <t>Drozdov, č. p. 100</t>
  </si>
  <si>
    <t>Drozdov, č. p. 101</t>
  </si>
  <si>
    <t>Drozdov, č. p. 102</t>
  </si>
  <si>
    <t>Drozdov, č. p. 103</t>
  </si>
  <si>
    <t>Drozdov, č. p. 104</t>
  </si>
  <si>
    <t>Drozdov, č. p. 105</t>
  </si>
  <si>
    <t>Drozdov, č. p. 106</t>
  </si>
  <si>
    <t>Drozdov, č. p. 107</t>
  </si>
  <si>
    <t>Drozdov, č. p. 108</t>
  </si>
  <si>
    <t>Drozdov, č. p. 109</t>
  </si>
  <si>
    <t>Drozdov, č. p. 11</t>
  </si>
  <si>
    <t>Drozdov, č. p. 110</t>
  </si>
  <si>
    <t>Drozdov, č. p. 111</t>
  </si>
  <si>
    <t>Drozdov, č. p. 113</t>
  </si>
  <si>
    <t>Drozdov, č. p. 115</t>
  </si>
  <si>
    <t>Drozdov, č. p. 116</t>
  </si>
  <si>
    <t>Drozdov, č. p. 118</t>
  </si>
  <si>
    <t>Drozdov, č. p. 119</t>
  </si>
  <si>
    <t>Drozdov, č. p. 12</t>
  </si>
  <si>
    <t>Drozdov, č. p. 120</t>
  </si>
  <si>
    <t>Drozdov, č. p. 121</t>
  </si>
  <si>
    <t>Drozdov, č. p. 122</t>
  </si>
  <si>
    <t>Drozdov, č. p. 123</t>
  </si>
  <si>
    <t>Drozdov, č. p. 125</t>
  </si>
  <si>
    <t>Drozdov, č. p. 126</t>
  </si>
  <si>
    <t>Drozdov, č. p. 127</t>
  </si>
  <si>
    <t>Drozdov, č. p. 128</t>
  </si>
  <si>
    <t>Drozdov, č. p. 129</t>
  </si>
  <si>
    <t>Drozdov, č. p. 13</t>
  </si>
  <si>
    <t>Drozdov, č. p. 131</t>
  </si>
  <si>
    <t>Drozdov, č. p. 132</t>
  </si>
  <si>
    <t>Drozdov, č. p. 133</t>
  </si>
  <si>
    <t>Drozdov, č. p. 134</t>
  </si>
  <si>
    <t>Drozdov, č. p. 136</t>
  </si>
  <si>
    <t>Drozdov, č. p. 137</t>
  </si>
  <si>
    <t>Drozdov, č. p. 14</t>
  </si>
  <si>
    <t>Drozdov, č. p. 140</t>
  </si>
  <si>
    <t>Drozdov, č. p. 144</t>
  </si>
  <si>
    <t>Drozdov, č. p. 148</t>
  </si>
  <si>
    <t>Drozdov, č. p. 149</t>
  </si>
  <si>
    <t>Drozdov, č. p. 15</t>
  </si>
  <si>
    <t>Drozdov, č. p. 150</t>
  </si>
  <si>
    <t>Drozdov, č. p. 151</t>
  </si>
  <si>
    <t>Drozdov, č. p. 152</t>
  </si>
  <si>
    <t>Drozdov, č. p. 153</t>
  </si>
  <si>
    <t>Drozdov, č. p. 154</t>
  </si>
  <si>
    <t>Drozdov, č. p. 155</t>
  </si>
  <si>
    <t>Drozdov, č. p. 156</t>
  </si>
  <si>
    <t>Drozdov, č. p. 157</t>
  </si>
  <si>
    <t>Drozdov, č. p. 158</t>
  </si>
  <si>
    <t>Drozdov, č. p. 159</t>
  </si>
  <si>
    <t>Drozdov, č. p. 16</t>
  </si>
  <si>
    <t>Drozdov, č. p. 160</t>
  </si>
  <si>
    <t>Drozdov, č. p. 161</t>
  </si>
  <si>
    <t>Drozdov, č. p. 162</t>
  </si>
  <si>
    <t>Drozdov, č. p. 163</t>
  </si>
  <si>
    <t>Drozdov, č. p. 164</t>
  </si>
  <si>
    <t>Drozdov, č. p. 165</t>
  </si>
  <si>
    <t>Drozdov, č. p. 166</t>
  </si>
  <si>
    <t>Drozdov, č. p. 17</t>
  </si>
  <si>
    <t>Drozdov, č. p. 18</t>
  </si>
  <si>
    <t>Drozdov, č. p. 19</t>
  </si>
  <si>
    <t>Drozdov, č. p. 20</t>
  </si>
  <si>
    <t>Drozdov, č. p. 21</t>
  </si>
  <si>
    <t>Drozdov, č. p. 22</t>
  </si>
  <si>
    <t>Drozdov, č. p. 23</t>
  </si>
  <si>
    <t>Drozdov, č. p. 24</t>
  </si>
  <si>
    <t>Drozdov, č. p. 25</t>
  </si>
  <si>
    <t>Drozdov, č. p. 26</t>
  </si>
  <si>
    <t>Drozdov, č. p. 27</t>
  </si>
  <si>
    <t>Drozdov, č. p. 29</t>
  </si>
  <si>
    <t>Drozdov, č. p. 3</t>
  </si>
  <si>
    <t>Drozdov, č. p. 30</t>
  </si>
  <si>
    <t>Drozdov, č. p. 32</t>
  </si>
  <si>
    <t>Drozdov, č. p. 33</t>
  </si>
  <si>
    <t>Drozdov, č. p. 34</t>
  </si>
  <si>
    <t>Drozdov, č. p. 35</t>
  </si>
  <si>
    <t>Drozdov, č. p. 36</t>
  </si>
  <si>
    <t>Drozdov, č. p. 37</t>
  </si>
  <si>
    <t>Drozdov, č. p. 38</t>
  </si>
  <si>
    <t>Drozdov, č. p. 39</t>
  </si>
  <si>
    <t>Drozdov, č. p. 4</t>
  </si>
  <si>
    <t>Drozdov, č. p. 40</t>
  </si>
  <si>
    <t>Drozdov, č. p. 41</t>
  </si>
  <si>
    <t>Drozdov, č. p. 42</t>
  </si>
  <si>
    <t>Drozdov, č. p. 43</t>
  </si>
  <si>
    <t>Drozdov, č. p. 44</t>
  </si>
  <si>
    <t>Drozdov, č. p. 45</t>
  </si>
  <si>
    <t>Drozdov, č. p. 46</t>
  </si>
  <si>
    <t>Drozdov, č. p. 47</t>
  </si>
  <si>
    <t>Drozdov, č. p. 48</t>
  </si>
  <si>
    <t>Drozdov, č. p. 49</t>
  </si>
  <si>
    <t>Drozdov, č. p. 50</t>
  </si>
  <si>
    <t>Drozdov, č. p. 51</t>
  </si>
  <si>
    <t>Drozdov, č. p. 52</t>
  </si>
  <si>
    <t>Drozdov, č. p. 53</t>
  </si>
  <si>
    <t>Drozdov, č. p. 54</t>
  </si>
  <si>
    <t>Drozdov, č. p. 55</t>
  </si>
  <si>
    <t>Drozdov, č. p. 56</t>
  </si>
  <si>
    <t>Drozdov, č. p. 57</t>
  </si>
  <si>
    <t>Drozdov, č. p. 58</t>
  </si>
  <si>
    <t>Drozdov, č. p. 6</t>
  </si>
  <si>
    <t>Drozdov, č. p. 63</t>
  </si>
  <si>
    <t>Drozdov, č. p. 64</t>
  </si>
  <si>
    <t>Drozdov, č. p. 66</t>
  </si>
  <si>
    <t>Drozdov, č. p. 67</t>
  </si>
  <si>
    <t>Drozdov, č. p. 69</t>
  </si>
  <si>
    <t>Drozdov, č. p. 7</t>
  </si>
  <si>
    <t>Drozdov, č. p. 70</t>
  </si>
  <si>
    <t>Drozdov, č. p. 71</t>
  </si>
  <si>
    <t>Drozdov, č. p. 74</t>
  </si>
  <si>
    <t>Drozdov, č. p. 76</t>
  </si>
  <si>
    <t>Drozdov, č. p. 77</t>
  </si>
  <si>
    <t>Drozdov, č. p. 78</t>
  </si>
  <si>
    <t>Drozdov, č. p. 79</t>
  </si>
  <si>
    <t>Drozdov, č. p. 8</t>
  </si>
  <si>
    <t>Drozdov, č. p. 80</t>
  </si>
  <si>
    <t>Drozdov, č. p. 82</t>
  </si>
  <si>
    <t>Drozdov, č. p. 83</t>
  </si>
  <si>
    <t>Drozdov, č. p. 84</t>
  </si>
  <si>
    <t>Drozdov, č. p. 85</t>
  </si>
  <si>
    <t>Drozdov, č. p. 86</t>
  </si>
  <si>
    <t>Drozdov, č. p. 87</t>
  </si>
  <si>
    <t>Drozdov, č. p. 88</t>
  </si>
  <si>
    <t>Drozdov, č. p. 89</t>
  </si>
  <si>
    <t>Drozdov, č. p. 9</t>
  </si>
  <si>
    <t>Drozdov, č. p. 90</t>
  </si>
  <si>
    <t>Drozdov, č. p. 91</t>
  </si>
  <si>
    <t>Drozdov, č. p. 92</t>
  </si>
  <si>
    <t>Drozdov, č. p. 93</t>
  </si>
  <si>
    <t>Drozdov, č. p. 94</t>
  </si>
  <si>
    <t>Drozdov, č. p. 95</t>
  </si>
  <si>
    <t>Drozdov, č. p. 96</t>
  </si>
  <si>
    <t>Drozdov, č. p. 97</t>
  </si>
  <si>
    <t>Drozdov, č. p. 98</t>
  </si>
  <si>
    <t>Drozdov, č. p. 99</t>
  </si>
  <si>
    <t>Hanušovice - Vysoké Žibřidovice, č. ev. 1</t>
  </si>
  <si>
    <t>Hanušovice - Vysoké Žibřidovice, č. ev. 10</t>
  </si>
  <si>
    <t>Hanušovice - Vysoké Žibřidovice, č. ev. 11</t>
  </si>
  <si>
    <t>Hanušovice - Vysoké Žibřidovice, č. ev. 12</t>
  </si>
  <si>
    <t>Hanušovice - Vysoké Žibřidovice, č. ev. 18</t>
  </si>
  <si>
    <t>Hanušovice - Vysoké Žibřidovice, č. ev. 2</t>
  </si>
  <si>
    <t>Hanušovice - Vysoké Žibřidovice, č. ev. 3</t>
  </si>
  <si>
    <t>Hanušovice - Vysoké Žibřidovice, č. ev. 32</t>
  </si>
  <si>
    <t>Hanušovice - Vysoké Žibřidovice, č. ev. 4</t>
  </si>
  <si>
    <t>Hanušovice - Vysoké Žibřidovice, č. ev. 5</t>
  </si>
  <si>
    <t>Hanušovice - Vysoké Žibřidovice, č. ev. 6</t>
  </si>
  <si>
    <t>Hanušovice - Vysoké Žibřidovice, č. ev. 7</t>
  </si>
  <si>
    <t>Hanušovice - Vysoké Žibřidovice, č. ev. 8</t>
  </si>
  <si>
    <t>Hanušovice - Vysoké Žibřidovice, č. p. 1</t>
  </si>
  <si>
    <t>Hanušovice - Vysoké Žibřidovice, č. p. 10</t>
  </si>
  <si>
    <t>Hanušovice - Vysoké Žibřidovice, č. p. 100</t>
  </si>
  <si>
    <t>Hanušovice - Vysoké Žibřidovice, č. p. 104</t>
  </si>
  <si>
    <t>Hanušovice - Vysoké Žibřidovice, č. p. 11</t>
  </si>
  <si>
    <t>Hanušovice - Vysoké Žibřidovice, č. p. 12</t>
  </si>
  <si>
    <t>Hanušovice - Vysoké Žibřidovice, č. p. 14</t>
  </si>
  <si>
    <t>Hanušovice - Vysoké Žibřidovice, č. p. 15</t>
  </si>
  <si>
    <t>Hanušovice - Vysoké Žibřidovice, č. p. 16</t>
  </si>
  <si>
    <t>Hanušovice - Vysoké Žibřidovice, č. p. 17</t>
  </si>
  <si>
    <t>Hanušovice - Vysoké Žibřidovice, č. p. 18</t>
  </si>
  <si>
    <t>Hanušovice - Vysoké Žibřidovice, č. p. 19</t>
  </si>
  <si>
    <t>Hanušovice - Vysoké Žibřidovice, č. p. 2</t>
  </si>
  <si>
    <t>Hanušovice - Vysoké Žibřidovice, č. p. 20</t>
  </si>
  <si>
    <t>Hanušovice - Vysoké Žibřidovice, č. p. 21</t>
  </si>
  <si>
    <t>Hanušovice - Vysoké Žibřidovice, č. p. 22</t>
  </si>
  <si>
    <t>Hanušovice - Vysoké Žibřidovice, č. p. 23</t>
  </si>
  <si>
    <t>Hanušovice - Vysoké Žibřidovice, č. p. 24</t>
  </si>
  <si>
    <t>Hanušovice - Vysoké Žibřidovice, č. p. 25</t>
  </si>
  <si>
    <t>Hanušovice - Vysoké Žibřidovice, č. p. 26</t>
  </si>
  <si>
    <t>Hanušovice - Vysoké Žibřidovice, č. p. 27</t>
  </si>
  <si>
    <t>Hanušovice - Vysoké Žibřidovice, č. p. 28</t>
  </si>
  <si>
    <t>Hanušovice - Vysoké Žibřidovice, č. p. 29</t>
  </si>
  <si>
    <t>Hanušovice - Vysoké Žibřidovice, č. p. 3</t>
  </si>
  <si>
    <t>Hanušovice - Vysoké Žibřidovice, č. p. 30</t>
  </si>
  <si>
    <t>Hanušovice - Vysoké Žibřidovice, č. p. 31</t>
  </si>
  <si>
    <t>Hanušovice - Vysoké Žibřidovice, č. p. 33</t>
  </si>
  <si>
    <t>Hanušovice - Vysoké Žibřidovice, č. p. 34</t>
  </si>
  <si>
    <t>Hanušovice - Vysoké Žibřidovice, č. p. 36</t>
  </si>
  <si>
    <t>Hanušovice - Vysoké Žibřidovice, č. p. 37</t>
  </si>
  <si>
    <t>Hanušovice - Vysoké Žibřidovice, č. p. 38</t>
  </si>
  <si>
    <t>Hanušovice - Vysoké Žibřidovice, č. p. 39</t>
  </si>
  <si>
    <t>Hanušovice - Vysoké Žibřidovice, č. p. 4</t>
  </si>
  <si>
    <t>Hanušovice - Vysoké Žibřidovice, č. p. 40</t>
  </si>
  <si>
    <t>Hanušovice - Vysoké Žibřidovice, č. p. 41</t>
  </si>
  <si>
    <t>Hanušovice - Vysoké Žibřidovice, č. p. 42</t>
  </si>
  <si>
    <t>Hanušovice - Vysoké Žibřidovice, č. p. 44</t>
  </si>
  <si>
    <t>Hanušovice - Vysoké Žibřidovice, č. p. 45</t>
  </si>
  <si>
    <t>Hanušovice - Vysoké Žibřidovice, č. p. 46</t>
  </si>
  <si>
    <t>Hanušovice - Vysoké Žibřidovice, č. p. 47</t>
  </si>
  <si>
    <t>Hanušovice - Vysoké Žibřidovice, č. p. 48</t>
  </si>
  <si>
    <t>Hanušovice - Vysoké Žibřidovice, č. p. 49</t>
  </si>
  <si>
    <t>Hanušovice - Vysoké Žibřidovice, č. p. 5</t>
  </si>
  <si>
    <t>Hanušovice - Vysoké Žibřidovice, č. p. 50</t>
  </si>
  <si>
    <t>Hanušovice - Vysoké Žibřidovice, č. p. 6</t>
  </si>
  <si>
    <t>Hanušovice - Vysoké Žibřidovice, č. p. 7</t>
  </si>
  <si>
    <t>Hanušovice - Vysoké Žibřidovice, č. p. 8</t>
  </si>
  <si>
    <t>Hanušovice - Vysoké Žibřidovice, č. p. 9</t>
  </si>
  <si>
    <t>Hanušovice - Žleb, č. ev. 14</t>
  </si>
  <si>
    <t>Hanušovice - Žleb, č. ev. 15</t>
  </si>
  <si>
    <t>Hanušovice - Žleb, č. ev. 17</t>
  </si>
  <si>
    <t>Hanušovice - Žleb, č. ev. 18</t>
  </si>
  <si>
    <t>Hanušovice - Žleb, č. ev. 20</t>
  </si>
  <si>
    <t>Hanušovice - Žleb, č. ev. 21</t>
  </si>
  <si>
    <t>Hanušovice - Žleb, č. ev. 22</t>
  </si>
  <si>
    <t>Hanušovice - Žleb, č. ev. 23</t>
  </si>
  <si>
    <t>Hanušovice - Žleb, č. ev. 24</t>
  </si>
  <si>
    <t>Hanušovice - Žleb, č. ev. 25</t>
  </si>
  <si>
    <t>Hanušovice - Žleb, č. ev. 27</t>
  </si>
  <si>
    <t>Hanušovice - Žleb, č. ev. 28</t>
  </si>
  <si>
    <t>Hanušovice - Žleb, č. p. 56</t>
  </si>
  <si>
    <t>Hanušovice - Žleb, č. p. 57</t>
  </si>
  <si>
    <t>Hanušovice - Žleb, č. p. 58</t>
  </si>
  <si>
    <t>Hanušovice - Žleb, č. p. 59</t>
  </si>
  <si>
    <t>Hanušovice - Žleb, č. p. 60</t>
  </si>
  <si>
    <t>Hanušovice - Žleb, č. p. 61</t>
  </si>
  <si>
    <t>Hanušovice - Žleb, č. p. 63</t>
  </si>
  <si>
    <t>Hanušovice - Žleb, č. p. 64</t>
  </si>
  <si>
    <t>Hanušovice - Žleb, č. p. 65</t>
  </si>
  <si>
    <t>Hanušovice - Žleb, č. p. 67</t>
  </si>
  <si>
    <t>Hanušovice - Žleb, č. p. 69</t>
  </si>
  <si>
    <t>Hanušovice - Žleb, č. p. 70</t>
  </si>
  <si>
    <t>Hanušovice - Žleb, č. p. 71</t>
  </si>
  <si>
    <t>Hanušovice - Žleb, č. p. 72</t>
  </si>
  <si>
    <t>Hanušovice - Žleb, č. p. 73</t>
  </si>
  <si>
    <t>Hanušovice - Žleb, č. p. 75</t>
  </si>
  <si>
    <t>Hanušovice - Žleb, č. p. 76</t>
  </si>
  <si>
    <t>Hanušovice - Žleb, č. p. 77</t>
  </si>
  <si>
    <t>Hanušovice - Žleb, č. p. 78</t>
  </si>
  <si>
    <t>Hanušovice - Žleb, č. p. 80</t>
  </si>
  <si>
    <t>Hanušovice - Potůčník, č. ev. 51</t>
  </si>
  <si>
    <t>Hanušovice - Potůčník, č. ev. 52</t>
  </si>
  <si>
    <t>Hanušovice - Potůčník, č. p. 102</t>
  </si>
  <si>
    <t>Hanušovice - Potůčník, č. p. 103</t>
  </si>
  <si>
    <t>Hanušovice - Potůčník, č. p. 106</t>
  </si>
  <si>
    <t>Hanušovice - Potůčník, č. p. 29</t>
  </si>
  <si>
    <t>Hanušovice - Potůčník, č. p. 359</t>
  </si>
  <si>
    <t>Hanušovice - Potůčník, č. p. 38</t>
  </si>
  <si>
    <t>Hanušovice - Potůčník, č. p. 428</t>
  </si>
  <si>
    <t>Hanušovice - Potůčník, č. p. 431</t>
  </si>
  <si>
    <t>Hanušovice - Potůčník, č. p. 432</t>
  </si>
  <si>
    <t>Hanušovice - Potůčník, č. p. 449</t>
  </si>
  <si>
    <t>Hanušovice - Potůčník, č. p. 469</t>
  </si>
  <si>
    <t>Hanušovice - Potůčník, č. p. 76</t>
  </si>
  <si>
    <t>Hanušovice - Potůčník, č. p. 78</t>
  </si>
  <si>
    <t>Hanušovice - Potůčník, č. p. 95</t>
  </si>
  <si>
    <t>Hanušovice - Potůčník, č. ev. 1</t>
  </si>
  <si>
    <t>Hanušovice - Potůčník, č. ev. 10</t>
  </si>
  <si>
    <t>Hanušovice - Potůčník, č. ev. 11</t>
  </si>
  <si>
    <t>Hanušovice - Potůčník, č. ev. 12</t>
  </si>
  <si>
    <t>Hanušovice - Potůčník, č. ev. 13</t>
  </si>
  <si>
    <t>Hanušovice - Potůčník, č. ev. 14</t>
  </si>
  <si>
    <t>Hanušovice - Potůčník, č. ev. 15</t>
  </si>
  <si>
    <t>Hanušovice - Potůčník, č. ev. 16</t>
  </si>
  <si>
    <t>Hanušovice - Potůčník, č. ev. 17</t>
  </si>
  <si>
    <t>Hanušovice - Potůčník, č. ev. 18</t>
  </si>
  <si>
    <t>Hanušovice - Potůčník, č. ev. 19</t>
  </si>
  <si>
    <t>Hanušovice - Potůčník, č. ev. 20</t>
  </si>
  <si>
    <t>Hanušovice - Potůčník, č. ev. 21</t>
  </si>
  <si>
    <t>Hanušovice - Potůčník, č. ev. 22</t>
  </si>
  <si>
    <t>Hanušovice - Potůčník, č. ev. 23</t>
  </si>
  <si>
    <t>Hanušovice - Potůčník, č. ev. 24</t>
  </si>
  <si>
    <t>Hanušovice - Potůčník, č. ev. 25</t>
  </si>
  <si>
    <t>Hanušovice - Potůčník, č. ev. 26</t>
  </si>
  <si>
    <t>Hanušovice - Potůčník, č. ev. 27</t>
  </si>
  <si>
    <t>Hanušovice - Potůčník, č. ev. 28</t>
  </si>
  <si>
    <t>Hanušovice - Potůčník, č. ev. 3</t>
  </si>
  <si>
    <t>Hanušovice - Potůčník, č. ev. 4</t>
  </si>
  <si>
    <t>Hanušovice - Potůčník, č. ev. 5</t>
  </si>
  <si>
    <t>Hanušovice - Potůčník, č. ev. 6</t>
  </si>
  <si>
    <t>Hanušovice - Potůčník, č. ev. 7</t>
  </si>
  <si>
    <t>Hanušovice - Potůčník, č. ev. 9</t>
  </si>
  <si>
    <t>Hanušovice - Potůčník, č. p. 15</t>
  </si>
  <si>
    <t>Hanušovice - Potůčník, č. p. 16</t>
  </si>
  <si>
    <t>Hanušovice - Potůčník, č. p. 2</t>
  </si>
  <si>
    <t>Hanušovice - Potůčník, č. p. 3</t>
  </si>
  <si>
    <t>Hanušovice - Potůčník, č. p. 42</t>
  </si>
  <si>
    <t>Hanušovice - Potůčník, č. p. 46</t>
  </si>
  <si>
    <t>Hanušovice - Potůčník, č. p. 47</t>
  </si>
  <si>
    <t>Hanušovice - Potůčník, č. p. 48</t>
  </si>
  <si>
    <t>Hanušovice - Potůčník, č. p. 49</t>
  </si>
  <si>
    <t>Hanušovice - Potůčník, č. p. 5</t>
  </si>
  <si>
    <t>Hanušovice - Potůčník, č. p. 50</t>
  </si>
  <si>
    <t>Hraběšice, č. ev. 1</t>
  </si>
  <si>
    <t>Hraběšice, č. ev. 10</t>
  </si>
  <si>
    <t>Hraběšice, č. ev. 12</t>
  </si>
  <si>
    <t>Hraběšice, č. ev. 13</t>
  </si>
  <si>
    <t>Hraběšice, č. ev. 2</t>
  </si>
  <si>
    <t>Hraběšice, č. ev. 3</t>
  </si>
  <si>
    <t>Hraběšice, č. ev. 4</t>
  </si>
  <si>
    <t>Hraběšice, č. ev. 42</t>
  </si>
  <si>
    <t>Hraběšice, č. ev. 43</t>
  </si>
  <si>
    <t>Hraběšice, č. ev. 44</t>
  </si>
  <si>
    <t>Hraběšice, č. ev. 47</t>
  </si>
  <si>
    <t>Hraběšice, č. ev. 48</t>
  </si>
  <si>
    <t>Hraběšice, č. ev. 49</t>
  </si>
  <si>
    <t>Hraběšice, č. ev. 5</t>
  </si>
  <si>
    <t>Hraběšice, č. ev. 50</t>
  </si>
  <si>
    <t>Hraběšice, č. ev. 52</t>
  </si>
  <si>
    <t>Hraběšice, č. ev. 53</t>
  </si>
  <si>
    <t>Hraběšice, č. ev. 54</t>
  </si>
  <si>
    <t>Hraběšice, č. ev. 57</t>
  </si>
  <si>
    <t>Hraběšice, č. ev. 58</t>
  </si>
  <si>
    <t>Hraběšice, č. ev. 6</t>
  </si>
  <si>
    <t>Hraběšice, č. ev. 60</t>
  </si>
  <si>
    <t>Hraběšice, č. ev. 64</t>
  </si>
  <si>
    <t>Hraběšice, č. ev. 67</t>
  </si>
  <si>
    <t>Hraběšice, č. ev. 68</t>
  </si>
  <si>
    <t>Hraběšice, č. ev. 7</t>
  </si>
  <si>
    <t>Hraběšice, č. ev. 70</t>
  </si>
  <si>
    <t>Hraběšice, č. ev. 71</t>
  </si>
  <si>
    <t>Hraběšice, č. ev. 72</t>
  </si>
  <si>
    <t>Hraběšice, č. ev. 73</t>
  </si>
  <si>
    <t>Hraběšice, č. ev. 75</t>
  </si>
  <si>
    <t>Hraběšice, č. ev. 77</t>
  </si>
  <si>
    <t>Hraběšice, č. ev. 8</t>
  </si>
  <si>
    <t>Hraběšice, č. ev. 9</t>
  </si>
  <si>
    <t>Hraběšice, č. p. 1</t>
  </si>
  <si>
    <t>Hraběšice, č. p. 10</t>
  </si>
  <si>
    <t>Hraběšice, č. p. 11</t>
  </si>
  <si>
    <t>Hraběšice, č. p. 12</t>
  </si>
  <si>
    <t>Hraběšice, č. p. 13</t>
  </si>
  <si>
    <t>Hraběšice, č. p. 14</t>
  </si>
  <si>
    <t>Hraběšice, č. p. 15</t>
  </si>
  <si>
    <t>Hraběšice, č. p. 16</t>
  </si>
  <si>
    <t>Hraběšice, č. p. 17</t>
  </si>
  <si>
    <t>Hraběšice, č. p. 18</t>
  </si>
  <si>
    <t>Hraběšice, č. p. 19</t>
  </si>
  <si>
    <t>Hraběšice, č. p. 2</t>
  </si>
  <si>
    <t>Hraběšice, č. p. 20</t>
  </si>
  <si>
    <t>Hraběšice, č. p. 21</t>
  </si>
  <si>
    <t>Hraběšice, č. p. 22</t>
  </si>
  <si>
    <t>Hraběšice, č. p. 23</t>
  </si>
  <si>
    <t>Hraběšice, č. p. 24</t>
  </si>
  <si>
    <t>Hraběšice, č. p. 25</t>
  </si>
  <si>
    <t>Hraběšice, č. p. 26</t>
  </si>
  <si>
    <t>Hraběšice, č. p. 27</t>
  </si>
  <si>
    <t>Hraběšice, č. p. 28</t>
  </si>
  <si>
    <t>Hraběšice, č. p. 3</t>
  </si>
  <si>
    <t>Hraběšice, č. p. 34</t>
  </si>
  <si>
    <t>Hraběšice, č. p. 4</t>
  </si>
  <si>
    <t>Hraběšice, č. p. 40</t>
  </si>
  <si>
    <t>Hraběšice, č. p. 45</t>
  </si>
  <si>
    <t>Hraběšice, č. p. 46</t>
  </si>
  <si>
    <t>Hraběšice, č. p. 47</t>
  </si>
  <si>
    <t>Hraběšice, č. p. 48</t>
  </si>
  <si>
    <t>Hraběšice, č. p. 49</t>
  </si>
  <si>
    <t>Hraběšice, č. p. 5</t>
  </si>
  <si>
    <t>Hraběšice, č. p. 50</t>
  </si>
  <si>
    <t>Hraběšice, č. p. 51</t>
  </si>
  <si>
    <t>Hraběšice, č. p. 52</t>
  </si>
  <si>
    <t>Hraběšice, č. p. 53</t>
  </si>
  <si>
    <t>Hraběšice, č. p. 54</t>
  </si>
  <si>
    <t>Hraběšice, č. p. 55</t>
  </si>
  <si>
    <t>Hraběšice, č. p. 56</t>
  </si>
  <si>
    <t>Hraběšice, č. p. 57</t>
  </si>
  <si>
    <t>Hraběšice, č. p. 58</t>
  </si>
  <si>
    <t>Hraběšice, č. p. 6</t>
  </si>
  <si>
    <t>Hraběšice, č. p. 60</t>
  </si>
  <si>
    <t>Hraběšice, č. p. 61</t>
  </si>
  <si>
    <t>Hraběšice, č. p. 62</t>
  </si>
  <si>
    <t>Hraběšice, č. p. 63</t>
  </si>
  <si>
    <t>Hraběšice, č. p. 64</t>
  </si>
  <si>
    <t>Hraběšice, č. p. 65</t>
  </si>
  <si>
    <t>Hraběšice, č. p. 66</t>
  </si>
  <si>
    <t>Hraběšice, č. p. 67</t>
  </si>
  <si>
    <t>Hraběšice, č. p. 68</t>
  </si>
  <si>
    <t>Hraběšice, č. p. 69</t>
  </si>
  <si>
    <t>Hraběšice, č. p. 7</t>
  </si>
  <si>
    <t>Hraběšice, č. p. 70</t>
  </si>
  <si>
    <t>Hraběšice, č. p. 71</t>
  </si>
  <si>
    <t>Hraběšice, č. p. 72</t>
  </si>
  <si>
    <t>Hraběšice, č. p. 73</t>
  </si>
  <si>
    <t>Hraběšice, č. p. 8</t>
  </si>
  <si>
    <t>Hraběšice, č. p. 9</t>
  </si>
  <si>
    <t>Hraběšice, č. ev. 14</t>
  </si>
  <si>
    <t>Hraběšice, č. ev. 15</t>
  </si>
  <si>
    <t>Hraběšice, č. ev. 16</t>
  </si>
  <si>
    <t>Hraběšice, č. ev. 17</t>
  </si>
  <si>
    <t>Hraběšice, č. ev. 18</t>
  </si>
  <si>
    <t>Hraběšice, č. ev. 19</t>
  </si>
  <si>
    <t>Hraběšice, č. ev. 21</t>
  </si>
  <si>
    <t>Hraběšice, č. ev. 22</t>
  </si>
  <si>
    <t>Hraběšice, č. ev. 23</t>
  </si>
  <si>
    <t>Hraběšice, č. ev. 24</t>
  </si>
  <si>
    <t>Hraběšice, č. ev. 25</t>
  </si>
  <si>
    <t>Hraběšice, č. ev. 26</t>
  </si>
  <si>
    <t>Hraběšice, č. ev. 27</t>
  </si>
  <si>
    <t>Hraběšice, č. ev. 28</t>
  </si>
  <si>
    <t>Hraběšice, č. ev. 29</t>
  </si>
  <si>
    <t>Hraběšice, č. ev. 30</t>
  </si>
  <si>
    <t>Hraběšice, č. ev. 31</t>
  </si>
  <si>
    <t>Hraběšice, č. ev. 32</t>
  </si>
  <si>
    <t>Hraběšice, č. ev. 33</t>
  </si>
  <si>
    <t>Hraběšice, č. ev. 34</t>
  </si>
  <si>
    <t>Hraběšice, č. ev. 35</t>
  </si>
  <si>
    <t>Hraběšice, č. ev. 36</t>
  </si>
  <si>
    <t>Hraběšice, č. ev. 37</t>
  </si>
  <si>
    <t>Hraběšice, č. ev. 38</t>
  </si>
  <si>
    <t>Hraběšice, č. ev. 39</t>
  </si>
  <si>
    <t>Hraběšice, č. ev. 41</t>
  </si>
  <si>
    <t>Hraběšice, č. ev. 45</t>
  </si>
  <si>
    <t>Hraběšice, č. ev. 46</t>
  </si>
  <si>
    <t>Hraběšice, č. ev. 51</t>
  </si>
  <si>
    <t>Hraběšice, č. ev. 59</t>
  </si>
  <si>
    <t>Hraběšice, č. ev. 61</t>
  </si>
  <si>
    <t>Hraběšice, č. ev. 63</t>
  </si>
  <si>
    <t>Hraběšice, č. ev. 65</t>
  </si>
  <si>
    <t>Hraběšice, č. ev. 66</t>
  </si>
  <si>
    <t>Hraběšice, č. ev. 69</t>
  </si>
  <si>
    <t>Hraběšice, č. ev. 74</t>
  </si>
  <si>
    <t>Hraběšice, č. ev. 76</t>
  </si>
  <si>
    <t>Hraběšice, č. ev. 79</t>
  </si>
  <si>
    <t>Hraběšice, č. p. 29</t>
  </si>
  <si>
    <t>Hraběšice, č. p. 30</t>
  </si>
  <si>
    <t>Hraběšice, č. p. 31</t>
  </si>
  <si>
    <t>Hraběšice, č. p. 32</t>
  </si>
  <si>
    <t>Hraběšice, č. p. 33</t>
  </si>
  <si>
    <t>Hraběšice, č. p. 35</t>
  </si>
  <si>
    <t>Hraběšice, č. p. 36</t>
  </si>
  <si>
    <t>Hraběšice, č. p. 37</t>
  </si>
  <si>
    <t>Hraběšice, č. p. 38</t>
  </si>
  <si>
    <t>Hraběšice, č. p. 39</t>
  </si>
  <si>
    <t>Hraběšice, č. p. 41</t>
  </si>
  <si>
    <t>Hraběšice, č. p. 42</t>
  </si>
  <si>
    <t>Hraběšice, č. p. 43</t>
  </si>
  <si>
    <t>Hraběšice, č. p. 44</t>
  </si>
  <si>
    <t>Hraběšice, č. p. 59</t>
  </si>
  <si>
    <t>Hrabišín, č. ev. 1</t>
  </si>
  <si>
    <t>Hrabišín, č. ev. 106</t>
  </si>
  <si>
    <t>Hrabišín, č. ev. 3</t>
  </si>
  <si>
    <t>Hrabišín, č. ev. 4</t>
  </si>
  <si>
    <t>Hrabišín, č. p. 10</t>
  </si>
  <si>
    <t>Hrabišín, č. p. 100</t>
  </si>
  <si>
    <t>Hrabišín, č. p. 101</t>
  </si>
  <si>
    <t>Hrabišín, č. p. 102</t>
  </si>
  <si>
    <t>Hrabišín, č. p. 103</t>
  </si>
  <si>
    <t>Hrabišín, č. p. 104</t>
  </si>
  <si>
    <t>Hrabišín, č. p. 105</t>
  </si>
  <si>
    <t>Hrabišín, č. p. 107</t>
  </si>
  <si>
    <t>Hrabišín, č. p. 108</t>
  </si>
  <si>
    <t>Hrabišín, č. p. 109</t>
  </si>
  <si>
    <t>Hrabišín, č. p. 11</t>
  </si>
  <si>
    <t>Hrabišín, č. p. 110</t>
  </si>
  <si>
    <t>Hrabišín, č. p. 111</t>
  </si>
  <si>
    <t>Hrabišín, č. p. 112</t>
  </si>
  <si>
    <t>Hrabišín, č. p. 113</t>
  </si>
  <si>
    <t>Hrabišín, č. p. 114</t>
  </si>
  <si>
    <t>Hrabišín, č. p. 115</t>
  </si>
  <si>
    <t>Hrabišín, č. p. 116</t>
  </si>
  <si>
    <t>Hrabišín, č. p. 117</t>
  </si>
  <si>
    <t>Hrabišín, č. p. 118</t>
  </si>
  <si>
    <t>Hrabišín, č. p. 119</t>
  </si>
  <si>
    <t>Hrabišín, č. p. 12</t>
  </si>
  <si>
    <t>Hrabišín, č. p. 120</t>
  </si>
  <si>
    <t>Hrabišín, č. p. 121</t>
  </si>
  <si>
    <t>Hrabišín, č. p. 122</t>
  </si>
  <si>
    <t>Hrabišín, č. p. 123</t>
  </si>
  <si>
    <t>Hrabišín, č. p. 124</t>
  </si>
  <si>
    <t>Hrabišín, č. p. 125</t>
  </si>
  <si>
    <t>Hrabišín, č. p. 126</t>
  </si>
  <si>
    <t>Hrabišín, č. p. 127</t>
  </si>
  <si>
    <t>Hrabišín, č. p. 128</t>
  </si>
  <si>
    <t>Hrabišín, č. p. 129</t>
  </si>
  <si>
    <t>Hrabišín, č. p. 13</t>
  </si>
  <si>
    <t>Hrabišín, č. p. 130</t>
  </si>
  <si>
    <t>Hrabišín, č. p. 131</t>
  </si>
  <si>
    <t>Hrabišín, č. p. 132</t>
  </si>
  <si>
    <t>Hrabišín, č. p. 133</t>
  </si>
  <si>
    <t>Hrabišín, č. p. 134</t>
  </si>
  <si>
    <t>Hrabišín, č. p. 135</t>
  </si>
  <si>
    <t>Hrabišín, č. p. 136</t>
  </si>
  <si>
    <t>Hrabišín, č. p. 137</t>
  </si>
  <si>
    <t>Hrabišín, č. p. 138</t>
  </si>
  <si>
    <t>Hrabišín, č. p. 139</t>
  </si>
  <si>
    <t>Hrabišín, č. p. 140</t>
  </si>
  <si>
    <t>Hrabišín, č. p. 141</t>
  </si>
  <si>
    <t>Hrabišín, č. p. 142</t>
  </si>
  <si>
    <t>Hrabišín, č. p. 143</t>
  </si>
  <si>
    <t>Hrabišín, č. p. 145</t>
  </si>
  <si>
    <t>Hrabišín, č. p. 146</t>
  </si>
  <si>
    <t>Hrabišín, č. p. 147</t>
  </si>
  <si>
    <t>Hrabišín, č. p. 148</t>
  </si>
  <si>
    <t>Hrabišín, č. p. 149</t>
  </si>
  <si>
    <t>Hrabišín, č. p. 15</t>
  </si>
  <si>
    <t>Hrabišín, č. p. 150</t>
  </si>
  <si>
    <t>Hrabišín, č. p. 151</t>
  </si>
  <si>
    <t>Hrabišín, č. p. 152</t>
  </si>
  <si>
    <t>Hrabišín, č. p. 153</t>
  </si>
  <si>
    <t>Hrabišín, č. p. 154</t>
  </si>
  <si>
    <t>Hrabišín, č. p. 155</t>
  </si>
  <si>
    <t>Hrabišín, č. p. 156</t>
  </si>
  <si>
    <t>Hrabišín, č. p. 157</t>
  </si>
  <si>
    <t>Hrabišín, č. p. 158</t>
  </si>
  <si>
    <t>Hrabišín, č. p. 159</t>
  </si>
  <si>
    <t>Hrabišín, č. p. 16</t>
  </si>
  <si>
    <t>Hrabišín, č. p. 160</t>
  </si>
  <si>
    <t>Hrabišín, č. p. 161</t>
  </si>
  <si>
    <t>Hrabišín, č. p. 162</t>
  </si>
  <si>
    <t>Hrabišín, č. p. 163</t>
  </si>
  <si>
    <t>Hrabišín, č. p. 164</t>
  </si>
  <si>
    <t>Hrabišín, č. p. 165</t>
  </si>
  <si>
    <t>Hrabišín, č. p. 166</t>
  </si>
  <si>
    <t>Hrabišín, č. p. 167</t>
  </si>
  <si>
    <t>Hrabišín, č. p. 168</t>
  </si>
  <si>
    <t>Hrabišín, č. p. 169</t>
  </si>
  <si>
    <t>Hrabišín, č. p. 17</t>
  </si>
  <si>
    <t>Hrabišín, č. p. 170</t>
  </si>
  <si>
    <t>Hrabišín, č. p. 171</t>
  </si>
  <si>
    <t>Hrabišín, č. p. 172</t>
  </si>
  <si>
    <t>Hrabišín, č. p. 174</t>
  </si>
  <si>
    <t>Hrabišín, č. p. 175</t>
  </si>
  <si>
    <t>Hrabišín, č. p. 176</t>
  </si>
  <si>
    <t>Hrabišín, č. p. 177</t>
  </si>
  <si>
    <t>Hrabišín, č. p. 178</t>
  </si>
  <si>
    <t>Hrabišín, č. p. 179</t>
  </si>
  <si>
    <t>Hrabišín, č. p. 18</t>
  </si>
  <si>
    <t>Hrabišín, č. p. 180</t>
  </si>
  <si>
    <t>Hrabišín, č. p. 181</t>
  </si>
  <si>
    <t>Hrabišín, č. p. 182</t>
  </si>
  <si>
    <t>Hrabišín, č. p. 183</t>
  </si>
  <si>
    <t>Hrabišín, č. p. 184</t>
  </si>
  <si>
    <t>Hrabišín, č. p. 185</t>
  </si>
  <si>
    <t>Hrabišín, č. p. 186</t>
  </si>
  <si>
    <t>Hrabišín, č. p. 188</t>
  </si>
  <si>
    <t>Hrabišín, č. p. 189</t>
  </si>
  <si>
    <t>Hrabišín, č. p. 19</t>
  </si>
  <si>
    <t>Hrabišín, č. p. 190</t>
  </si>
  <si>
    <t>Hrabišín, č. p. 191</t>
  </si>
  <si>
    <t>Hrabišín, č. p. 192</t>
  </si>
  <si>
    <t>Hrabišín, č. p. 193</t>
  </si>
  <si>
    <t>Hrabišín, č. p. 194</t>
  </si>
  <si>
    <t>Hrabišín, č. p. 195</t>
  </si>
  <si>
    <t>Hrabišín, č. p. 196</t>
  </si>
  <si>
    <t>Hrabišín, č. p. 197</t>
  </si>
  <si>
    <t>Hrabišín, č. p. 198</t>
  </si>
  <si>
    <t>Hrabišín, č. p. 199</t>
  </si>
  <si>
    <t>Hrabišín, č. p. 2</t>
  </si>
  <si>
    <t>Hrabišín, č. p. 200</t>
  </si>
  <si>
    <t>Hrabišín, č. p. 201</t>
  </si>
  <si>
    <t>Hrabišín, č. p. 202</t>
  </si>
  <si>
    <t>Hrabišín, č. p. 203</t>
  </si>
  <si>
    <t>Hrabišín, č. p. 204</t>
  </si>
  <si>
    <t>Hrabišín, č. p. 205</t>
  </si>
  <si>
    <t>Hrabišín, č. p. 206</t>
  </si>
  <si>
    <t>Hrabišín, č. p. 207</t>
  </si>
  <si>
    <t>Hrabišín, č. p. 208</t>
  </si>
  <si>
    <t>Hrabišín, č. p. 209</t>
  </si>
  <si>
    <t>Hrabišín, č. p. 21</t>
  </si>
  <si>
    <t>Hrabišín, č. p. 210</t>
  </si>
  <si>
    <t>Hrabišín, č. p. 211</t>
  </si>
  <si>
    <t>Hrabišín, č. p. 212</t>
  </si>
  <si>
    <t>Hrabišín, č. p. 213</t>
  </si>
  <si>
    <t>Hrabišín, č. p. 214</t>
  </si>
  <si>
    <t>Hrabišín, č. p. 215</t>
  </si>
  <si>
    <t>Hrabišín, č. p. 216</t>
  </si>
  <si>
    <t>Hrabišín, č. p. 217</t>
  </si>
  <si>
    <t>Hrabišín, č. p. 218</t>
  </si>
  <si>
    <t>Hrabišín, č. p. 22</t>
  </si>
  <si>
    <t>Hrabišín, č. p. 220</t>
  </si>
  <si>
    <t>Hrabišín, č. p. 221</t>
  </si>
  <si>
    <t>Hrabišín, č. p. 222</t>
  </si>
  <si>
    <t>Hrabišín, č. p. 223</t>
  </si>
  <si>
    <t>Hrabišín, č. p. 224</t>
  </si>
  <si>
    <t>Hrabišín, č. p. 225</t>
  </si>
  <si>
    <t>Hrabišín, č. p. 226</t>
  </si>
  <si>
    <t>Hrabišín, č. p. 227</t>
  </si>
  <si>
    <t>Hrabišín, č. p. 228</t>
  </si>
  <si>
    <t>Hrabišín, č. p. 229</t>
  </si>
  <si>
    <t>Hrabišín, č. p. 23</t>
  </si>
  <si>
    <t>Hrabišín, č. p. 230</t>
  </si>
  <si>
    <t>Hrabišín, č. p. 231</t>
  </si>
  <si>
    <t>Hrabišín, č. p. 232</t>
  </si>
  <si>
    <t>Hrabišín, č. p. 233</t>
  </si>
  <si>
    <t>Hrabišín, č. p. 234</t>
  </si>
  <si>
    <t>Hrabišín, č. p. 235</t>
  </si>
  <si>
    <t>Hrabišín, č. p. 236</t>
  </si>
  <si>
    <t>Hrabišín, č. p. 237</t>
  </si>
  <si>
    <t>Hrabišín, č. p. 238</t>
  </si>
  <si>
    <t>Hrabišín, č. p. 239</t>
  </si>
  <si>
    <t>Hrabišín, č. p. 24</t>
  </si>
  <si>
    <t>Hrabišín, č. p. 240</t>
  </si>
  <si>
    <t>Hrabišín, č. p. 241</t>
  </si>
  <si>
    <t>Hrabišín, č. p. 242</t>
  </si>
  <si>
    <t>Hrabišín, č. p. 243</t>
  </si>
  <si>
    <t>Hrabišín, č. p. 244</t>
  </si>
  <si>
    <t>Hrabišín, č. p. 245</t>
  </si>
  <si>
    <t>Hrabišín, č. p. 247</t>
  </si>
  <si>
    <t>Hrabišín, č. p. 248</t>
  </si>
  <si>
    <t>Hrabišín, č. p. 249</t>
  </si>
  <si>
    <t>Hrabišín, č. p. 25</t>
  </si>
  <si>
    <t>Hrabišín, č. p. 250</t>
  </si>
  <si>
    <t>Hrabišín, č. p. 251</t>
  </si>
  <si>
    <t>Hrabišín, č. p. 252</t>
  </si>
  <si>
    <t>Hrabišín, č. p. 253</t>
  </si>
  <si>
    <t>Hrabišín, č. p. 254</t>
  </si>
  <si>
    <t>Hrabišín, č. p. 255</t>
  </si>
  <si>
    <t>Hrabišín, č. p. 256</t>
  </si>
  <si>
    <t>Hrabišín, č. p. 257</t>
  </si>
  <si>
    <t>Hrabišín, č. p. 258</t>
  </si>
  <si>
    <t>Hrabišín, č. p. 259</t>
  </si>
  <si>
    <t>Hrabišín, č. p. 26</t>
  </si>
  <si>
    <t>Hrabišín, č. p. 260</t>
  </si>
  <si>
    <t>Hrabišín, č. p. 261</t>
  </si>
  <si>
    <t>Hrabišín, č. p. 262</t>
  </si>
  <si>
    <t>Hrabišín, č. p. 263</t>
  </si>
  <si>
    <t>Hrabišín, č. p. 264</t>
  </si>
  <si>
    <t>Hrabišín, č. p. 265</t>
  </si>
  <si>
    <t>Hrabišín, č. p. 266</t>
  </si>
  <si>
    <t>Hrabišín, č. p. 267</t>
  </si>
  <si>
    <t>Hrabišín, č. p. 268</t>
  </si>
  <si>
    <t>Hrabišín, č. p. 269</t>
  </si>
  <si>
    <t>Hrabišín, č. p. 27</t>
  </si>
  <si>
    <t>Hrabišín, č. p. 270</t>
  </si>
  <si>
    <t>Hrabišín, č. p. 271</t>
  </si>
  <si>
    <t>Hrabišín, č. p. 272</t>
  </si>
  <si>
    <t>Hrabišín, č. p. 273</t>
  </si>
  <si>
    <t>Hrabišín, č. p. 274</t>
  </si>
  <si>
    <t>Hrabišín, č. p. 275</t>
  </si>
  <si>
    <t>Hrabišín, č. p. 276</t>
  </si>
  <si>
    <t>Hrabišín, č. p. 277</t>
  </si>
  <si>
    <t>Hrabišín, č. p. 278</t>
  </si>
  <si>
    <t>Hrabišín, č. p. 279</t>
  </si>
  <si>
    <t>Hrabišín, č. p. 28</t>
  </si>
  <si>
    <t>Hrabišín, č. p. 280</t>
  </si>
  <si>
    <t>Hrabišín, č. p. 281</t>
  </si>
  <si>
    <t>Hrabišín, č. p. 282</t>
  </si>
  <si>
    <t>Hrabišín, č. p. 283</t>
  </si>
  <si>
    <t>Hrabišín, č. p. 284</t>
  </si>
  <si>
    <t>Hrabišín, č. p. 285</t>
  </si>
  <si>
    <t>Hrabišín, č. p. 286</t>
  </si>
  <si>
    <t>Hrabišín, č. p. 287</t>
  </si>
  <si>
    <t>Hrabišín, č. p. 289</t>
  </si>
  <si>
    <t>Hrabišín, č. p. 29</t>
  </si>
  <si>
    <t>Hrabišín, č. p. 290</t>
  </si>
  <si>
    <t>Hrabišín, č. p. 291</t>
  </si>
  <si>
    <t>Hrabišín, č. p. 292</t>
  </si>
  <si>
    <t>Hrabišín, č. p. 293</t>
  </si>
  <si>
    <t>Hrabišín, č. p. 294</t>
  </si>
  <si>
    <t>Hrabišín, č. p. 295</t>
  </si>
  <si>
    <t>Hrabišín, č. p. 296</t>
  </si>
  <si>
    <t>Hrabišín, č. p. 297</t>
  </si>
  <si>
    <t>Hrabišín, č. p. 298</t>
  </si>
  <si>
    <t>Hrabišín, č. p. 299</t>
  </si>
  <si>
    <t>Hrabišín, č. p. 3</t>
  </si>
  <si>
    <t>Hrabišín, č. p. 30</t>
  </si>
  <si>
    <t>Hrabišín, č. p. 300</t>
  </si>
  <si>
    <t>Hrabišín, č. p. 301</t>
  </si>
  <si>
    <t>Hrabišín, č. p. 302</t>
  </si>
  <si>
    <t>Hrabišín, č. p. 303</t>
  </si>
  <si>
    <t>Hrabišín, č. p. 304</t>
  </si>
  <si>
    <t>Hrabišín, č. p. 305</t>
  </si>
  <si>
    <t>Hrabišín, č. p. 306</t>
  </si>
  <si>
    <t>Hrabišín, č. p. 307</t>
  </si>
  <si>
    <t>Hrabišín, č. p. 308</t>
  </si>
  <si>
    <t>Hrabišín, č. p. 309</t>
  </si>
  <si>
    <t>Hrabišín, č. p. 31</t>
  </si>
  <si>
    <t>Hrabišín, č. p. 310</t>
  </si>
  <si>
    <t>Hrabišín, č. p. 311</t>
  </si>
  <si>
    <t>Hrabišín, č. p. 312</t>
  </si>
  <si>
    <t>Hrabišín, č. p. 313</t>
  </si>
  <si>
    <t>Hrabišín, č. p. 314</t>
  </si>
  <si>
    <t>Hrabišín, č. p. 315</t>
  </si>
  <si>
    <t>Hrabišín, č. p. 317</t>
  </si>
  <si>
    <t>Hrabišín, č. p. 318</t>
  </si>
  <si>
    <t>Hrabišín, č. p. 319</t>
  </si>
  <si>
    <t>Hrabišín, č. p. 32</t>
  </si>
  <si>
    <t>Hrabišín, č. p. 321</t>
  </si>
  <si>
    <t>Hrabišín, č. p. 322</t>
  </si>
  <si>
    <t>Hrabišín, č. p. 325</t>
  </si>
  <si>
    <t>Hrabišín, č. p. 326</t>
  </si>
  <si>
    <t>Hrabišín, č. p. 328</t>
  </si>
  <si>
    <t>Hrabišín, č. p. 33</t>
  </si>
  <si>
    <t>Hrabišín, č. p. 34</t>
  </si>
  <si>
    <t>Hrabišín, č. p. 35</t>
  </si>
  <si>
    <t>Hrabišín, č. p. 36</t>
  </si>
  <si>
    <t>Hrabišín, č. p. 37</t>
  </si>
  <si>
    <t>Hrabišín, č. p. 39</t>
  </si>
  <si>
    <t>Hrabišín, č. p. 4</t>
  </si>
  <si>
    <t>Hrabišín, č. p. 40</t>
  </si>
  <si>
    <t>Hrabišín, č. p. 41</t>
  </si>
  <si>
    <t>Hrabišín, č. p. 42</t>
  </si>
  <si>
    <t>Hrabišín, č. p. 43</t>
  </si>
  <si>
    <t>Hrabišín, č. p. 44</t>
  </si>
  <si>
    <t>Hrabišín, č. p. 45</t>
  </si>
  <si>
    <t>Hrabišín, č. p. 46</t>
  </si>
  <si>
    <t>Hrabišín, č. p. 47</t>
  </si>
  <si>
    <t>Hrabišín, č. p. 48</t>
  </si>
  <si>
    <t>Hrabišín, č. p. 49</t>
  </si>
  <si>
    <t>Hrabišín, č. p. 5</t>
  </si>
  <si>
    <t>Hrabišín, č. p. 50</t>
  </si>
  <si>
    <t>Hrabišín, č. p. 51</t>
  </si>
  <si>
    <t>Hrabišín, č. p. 52</t>
  </si>
  <si>
    <t>Hrabišín, č. p. 53</t>
  </si>
  <si>
    <t>Hrabišín, č. p. 54</t>
  </si>
  <si>
    <t>Hrabišín, č. p. 55</t>
  </si>
  <si>
    <t>Hrabišín, č. p. 56</t>
  </si>
  <si>
    <t>Hrabišín, č. p. 57</t>
  </si>
  <si>
    <t>Hrabišín, č. p. 58</t>
  </si>
  <si>
    <t>Hrabišín, č. p. 59</t>
  </si>
  <si>
    <t>Hrabišín, č. p. 6</t>
  </si>
  <si>
    <t>Hrabišín, č. p. 60</t>
  </si>
  <si>
    <t>Hrabišín, č. p. 61</t>
  </si>
  <si>
    <t>Hrabišín, č. p. 62</t>
  </si>
  <si>
    <t>Hrabišín, č. p. 63</t>
  </si>
  <si>
    <t>Hrabišín, č. p. 64</t>
  </si>
  <si>
    <t>Hrabišín, č. p. 65</t>
  </si>
  <si>
    <t>Hrabišín, č. p. 66</t>
  </si>
  <si>
    <t>Hrabišín, č. p. 67</t>
  </si>
  <si>
    <t>Hrabišín, č. p. 68</t>
  </si>
  <si>
    <t>Hrabišín, č. p. 7</t>
  </si>
  <si>
    <t>Hrabišín, č. p. 70</t>
  </si>
  <si>
    <t>Hrabišín, č. p. 71</t>
  </si>
  <si>
    <t>Hrabišín, č. p. 72</t>
  </si>
  <si>
    <t>Hrabišín, č. p. 73</t>
  </si>
  <si>
    <t>Hrabišín, č. p. 74</t>
  </si>
  <si>
    <t>Hrabišín, č. p. 75</t>
  </si>
  <si>
    <t>Hrabišín, č. p. 76</t>
  </si>
  <si>
    <t>Hrabišín, č. p. 77</t>
  </si>
  <si>
    <t>Hrabišín, č. p. 78</t>
  </si>
  <si>
    <t>Hrabišín, č. p. 79</t>
  </si>
  <si>
    <t>Hrabišín, č. p. 8</t>
  </si>
  <si>
    <t>Hrabišín, č. p. 80</t>
  </si>
  <si>
    <t>Hrabišín, č. p. 81</t>
  </si>
  <si>
    <t>Hrabišín, č. p. 82</t>
  </si>
  <si>
    <t>Hrabišín, č. p. 83</t>
  </si>
  <si>
    <t>Hrabišín, č. p. 84</t>
  </si>
  <si>
    <t>Hrabišín, č. p. 85</t>
  </si>
  <si>
    <t>Hrabišín, č. p. 86</t>
  </si>
  <si>
    <t>Hrabišín, č. p. 87</t>
  </si>
  <si>
    <t>Hrabišín, č. p. 88</t>
  </si>
  <si>
    <t>Hrabišín, č. p. 89</t>
  </si>
  <si>
    <t>Hrabišín, č. p. 9</t>
  </si>
  <si>
    <t>Hrabišín, č. p. 90</t>
  </si>
  <si>
    <t>Hrabišín, č. p. 91</t>
  </si>
  <si>
    <t>Hrabišín, č. p. 92</t>
  </si>
  <si>
    <t>Hrabišín, č. p. 93</t>
  </si>
  <si>
    <t>Hrabišín, č. p. 94</t>
  </si>
  <si>
    <t>Hrabišín, č. p. 95</t>
  </si>
  <si>
    <t>Hrabišín, č. p. 96</t>
  </si>
  <si>
    <t>Hrabišín, č. p. 97</t>
  </si>
  <si>
    <t>Hrabišín, č. p. 98</t>
  </si>
  <si>
    <t>Hrabišín, č. p. 99</t>
  </si>
  <si>
    <t>Hrabová, č. p. 100</t>
  </si>
  <si>
    <t>Hrabová, č. p. 115</t>
  </si>
  <si>
    <t>Hrabová, č. p. 116</t>
  </si>
  <si>
    <t>Hrabová, č. p. 124</t>
  </si>
  <si>
    <t>Hrabová, č. p. 125</t>
  </si>
  <si>
    <t>Hrabová, č. p. 136</t>
  </si>
  <si>
    <t>Hrabová, č. p. 138</t>
  </si>
  <si>
    <t>Hrabová, č. p. 250</t>
  </si>
  <si>
    <t>Hrabová, č. p. 49</t>
  </si>
  <si>
    <t>Hrabová, č. p. 50</t>
  </si>
  <si>
    <t>Hrabová, č. p. 54</t>
  </si>
  <si>
    <t>Hrabová, č. p. 60</t>
  </si>
  <si>
    <t>Hrabová, č. p. 80</t>
  </si>
  <si>
    <t>Hradec-Nová Ves, č. ev. 15</t>
  </si>
  <si>
    <t>Hradec-Nová Ves, č. ev. 3</t>
  </si>
  <si>
    <t>Hradec-Nová Ves, č. ev. 8</t>
  </si>
  <si>
    <t>Hradec-Nová Ves, č. p. 1</t>
  </si>
  <si>
    <t>Hradec-Nová Ves, č. p. 10</t>
  </si>
  <si>
    <t>Hradec-Nová Ves, č. p. 11</t>
  </si>
  <si>
    <t>Hradec-Nová Ves, č. p. 12</t>
  </si>
  <si>
    <t>Hradec-Nová Ves, č. p. 13</t>
  </si>
  <si>
    <t>Hradec-Nová Ves, č. p. 15</t>
  </si>
  <si>
    <t>Hradec-Nová Ves, č. p. 16</t>
  </si>
  <si>
    <t>Hradec-Nová Ves, č. p. 17</t>
  </si>
  <si>
    <t>Hradec-Nová Ves, č. p. 19</t>
  </si>
  <si>
    <t>Hradec-Nová Ves, č. p. 2</t>
  </si>
  <si>
    <t>Hradec-Nová Ves, č. p. 20</t>
  </si>
  <si>
    <t>Hradec-Nová Ves, č. p. 200</t>
  </si>
  <si>
    <t>Hradec-Nová Ves, č. p. 201</t>
  </si>
  <si>
    <t>Hradec-Nová Ves, č. p. 202</t>
  </si>
  <si>
    <t>Hradec-Nová Ves, č. p. 21</t>
  </si>
  <si>
    <t>Hradec-Nová Ves, č. p. 22</t>
  </si>
  <si>
    <t>Hradec-Nová Ves, č. p. 23</t>
  </si>
  <si>
    <t>Hradec-Nová Ves, č. p. 24</t>
  </si>
  <si>
    <t>Hradec-Nová Ves, č. p. 25</t>
  </si>
  <si>
    <t>Hradec-Nová Ves, č. p. 26</t>
  </si>
  <si>
    <t>Hradec-Nová Ves, č. p. 27</t>
  </si>
  <si>
    <t>Hradec-Nová Ves, č. p. 28</t>
  </si>
  <si>
    <t>Hradec-Nová Ves, č. p. 29</t>
  </si>
  <si>
    <t>Hradec-Nová Ves, č. p. 3</t>
  </si>
  <si>
    <t>Hradec-Nová Ves, č. p. 30</t>
  </si>
  <si>
    <t>Hradec-Nová Ves, č. p. 31</t>
  </si>
  <si>
    <t>Hradec-Nová Ves, č. p. 32</t>
  </si>
  <si>
    <t>Hradec-Nová Ves, č. p. 33</t>
  </si>
  <si>
    <t>Hradec-Nová Ves, č. p. 34</t>
  </si>
  <si>
    <t>Hradec-Nová Ves, č. p. 36</t>
  </si>
  <si>
    <t>Hradec-Nová Ves, č. p. 37</t>
  </si>
  <si>
    <t>Hradec-Nová Ves, č. p. 38</t>
  </si>
  <si>
    <t>Hradec-Nová Ves, č. p. 39</t>
  </si>
  <si>
    <t>Hradec-Nová Ves, č. p. 40</t>
  </si>
  <si>
    <t>Hradec-Nová Ves, č. p. 41</t>
  </si>
  <si>
    <t>Hradec-Nová Ves, č. p. 42</t>
  </si>
  <si>
    <t>Hradec-Nová Ves, č. p. 43</t>
  </si>
  <si>
    <t>Hradec-Nová Ves, č. p. 44</t>
  </si>
  <si>
    <t>Hradec-Nová Ves, č. p. 45</t>
  </si>
  <si>
    <t>Hradec-Nová Ves, č. p. 46</t>
  </si>
  <si>
    <t>Hradec-Nová Ves, č. p. 47</t>
  </si>
  <si>
    <t>Hradec-Nová Ves, č. p. 48</t>
  </si>
  <si>
    <t>Hradec-Nová Ves, č. p. 49</t>
  </si>
  <si>
    <t>Hradec-Nová Ves, č. p. 5</t>
  </si>
  <si>
    <t>Hradec-Nová Ves, č. p. 50</t>
  </si>
  <si>
    <t>Hradec-Nová Ves, č. p. 51</t>
  </si>
  <si>
    <t>Hradec-Nová Ves, č. p. 52</t>
  </si>
  <si>
    <t>Hradec-Nová Ves, č. p. 53</t>
  </si>
  <si>
    <t>Hradec-Nová Ves, č. p. 54</t>
  </si>
  <si>
    <t>Hradec-Nová Ves, č. p. 55</t>
  </si>
  <si>
    <t>Hradec-Nová Ves, č. p. 56</t>
  </si>
  <si>
    <t>Hradec-Nová Ves, č. p. 57</t>
  </si>
  <si>
    <t>Hradec-Nová Ves, č. p. 58</t>
  </si>
  <si>
    <t>Hradec-Nová Ves, č. p. 6</t>
  </si>
  <si>
    <t>Hradec-Nová Ves, č. p. 61</t>
  </si>
  <si>
    <t>Hradec-Nová Ves, č. p. 62</t>
  </si>
  <si>
    <t>Hradec-Nová Ves, č. p. 63</t>
  </si>
  <si>
    <t>Hradec-Nová Ves, č. p. 64</t>
  </si>
  <si>
    <t>Hradec-Nová Ves, č. p. 65</t>
  </si>
  <si>
    <t>Hradec-Nová Ves, č. p. 66</t>
  </si>
  <si>
    <t>Hradec-Nová Ves, č. p. 67</t>
  </si>
  <si>
    <t>Hradec-Nová Ves, č. p. 68</t>
  </si>
  <si>
    <t>Hradec-Nová Ves, č. p. 69</t>
  </si>
  <si>
    <t>Hradec-Nová Ves, č. p. 7</t>
  </si>
  <si>
    <t>Hradec-Nová Ves, č. p. 70</t>
  </si>
  <si>
    <t>Hradec-Nová Ves, č. p. 71</t>
  </si>
  <si>
    <t>Hradec-Nová Ves, č. p. 72</t>
  </si>
  <si>
    <t>Hradec-Nová Ves, č. p. 73</t>
  </si>
  <si>
    <t>Hradec-Nová Ves, č. p. 74</t>
  </si>
  <si>
    <t>Hradec-Nová Ves, č. p. 75</t>
  </si>
  <si>
    <t>Hradec-Nová Ves, č. p. 76</t>
  </si>
  <si>
    <t>Hradec-Nová Ves, č. p. 77</t>
  </si>
  <si>
    <t>Hradec-Nová Ves, č. p. 78</t>
  </si>
  <si>
    <t>Hradec-Nová Ves, č. p. 79</t>
  </si>
  <si>
    <t>Hradec-Nová Ves, č. p. 8</t>
  </si>
  <si>
    <t>Hradec-Nová Ves, č. p. 80</t>
  </si>
  <si>
    <t>Hradec-Nová Ves, č. p. 81</t>
  </si>
  <si>
    <t>Hradec-Nová Ves, č. p. 82</t>
  </si>
  <si>
    <t>Hradec-Nová Ves, č. p. 84</t>
  </si>
  <si>
    <t>Hradec-Nová Ves, č. p. 85</t>
  </si>
  <si>
    <t>Hradec-Nová Ves, č. p. 86</t>
  </si>
  <si>
    <t>Hradec-Nová Ves, č. p. 87</t>
  </si>
  <si>
    <t>Hradec-Nová Ves, č. p. 88</t>
  </si>
  <si>
    <t>Hradec-Nová Ves, č. p. 89</t>
  </si>
  <si>
    <t>Hradec-Nová Ves, č. p. 9</t>
  </si>
  <si>
    <t>Hradec-Nová Ves, č. ev. 10</t>
  </si>
  <si>
    <t>Hradec-Nová Ves, č. ev. 14</t>
  </si>
  <si>
    <t>Hradec-Nová Ves, č. ev. 17</t>
  </si>
  <si>
    <t>Hradec-Nová Ves, č. ev. 18</t>
  </si>
  <si>
    <t>Hradec-Nová Ves, č. ev. 19</t>
  </si>
  <si>
    <t>Hradec-Nová Ves, č. ev. 2</t>
  </si>
  <si>
    <t>Hradec-Nová Ves, č. ev. 20</t>
  </si>
  <si>
    <t>Hradec-Nová Ves, č. ev. 21</t>
  </si>
  <si>
    <t>Hradec-Nová Ves, č. ev. 22</t>
  </si>
  <si>
    <t>Hradec-Nová Ves, č. p. 100</t>
  </si>
  <si>
    <t>Hradec-Nová Ves, č. p. 101</t>
  </si>
  <si>
    <t>Hradec-Nová Ves, č. p. 102</t>
  </si>
  <si>
    <t>Hradec-Nová Ves, č. p. 103</t>
  </si>
  <si>
    <t>Hradec-Nová Ves, č. p. 104</t>
  </si>
  <si>
    <t>Hradec-Nová Ves, č. p. 105</t>
  </si>
  <si>
    <t>Hradec-Nová Ves, č. p. 106</t>
  </si>
  <si>
    <t>Hradec-Nová Ves, č. p. 107</t>
  </si>
  <si>
    <t>Hradec-Nová Ves, č. p. 108</t>
  </si>
  <si>
    <t>Hradec-Nová Ves, č. p. 109</t>
  </si>
  <si>
    <t>Hradec-Nová Ves, č. p. 110</t>
  </si>
  <si>
    <t>Hradec-Nová Ves, č. p. 111</t>
  </si>
  <si>
    <t>Hradec-Nová Ves, č. p. 112</t>
  </si>
  <si>
    <t>Hradec-Nová Ves, č. p. 113</t>
  </si>
  <si>
    <t>Hradec-Nová Ves, č. p. 114</t>
  </si>
  <si>
    <t>Hradec-Nová Ves, č. p. 115</t>
  </si>
  <si>
    <t>Hradec-Nová Ves, č. p. 116</t>
  </si>
  <si>
    <t>Hradec-Nová Ves, č. p. 117</t>
  </si>
  <si>
    <t>Hradec-Nová Ves, č. p. 118</t>
  </si>
  <si>
    <t>Hradec-Nová Ves, č. p. 119</t>
  </si>
  <si>
    <t>Hradec-Nová Ves, č. p. 120</t>
  </si>
  <si>
    <t>Hradec-Nová Ves, č. p. 121</t>
  </si>
  <si>
    <t>Hradec-Nová Ves, č. p. 122</t>
  </si>
  <si>
    <t>Hradec-Nová Ves, č. p. 123</t>
  </si>
  <si>
    <t>Hradec-Nová Ves, č. p. 124</t>
  </si>
  <si>
    <t>Hradec-Nová Ves, č. p. 125</t>
  </si>
  <si>
    <t>Hradec-Nová Ves, č. p. 126</t>
  </si>
  <si>
    <t>Hradec-Nová Ves, č. p. 127</t>
  </si>
  <si>
    <t>Hradec-Nová Ves, č. p. 128</t>
  </si>
  <si>
    <t>Hradec-Nová Ves, č. p. 129</t>
  </si>
  <si>
    <t>Hradec-Nová Ves, č. p. 130</t>
  </si>
  <si>
    <t>Hradec-Nová Ves, č. p. 131</t>
  </si>
  <si>
    <t>Hradec-Nová Ves, č. p. 132</t>
  </si>
  <si>
    <t>Hradec-Nová Ves, č. p. 133</t>
  </si>
  <si>
    <t>Hradec-Nová Ves, č. p. 134</t>
  </si>
  <si>
    <t>Hradec-Nová Ves, č. p. 135</t>
  </si>
  <si>
    <t>Hradec-Nová Ves, č. p. 136</t>
  </si>
  <si>
    <t>Hradec-Nová Ves, č. p. 137</t>
  </si>
  <si>
    <t>Hradec-Nová Ves, č. p. 138</t>
  </si>
  <si>
    <t>Hradec-Nová Ves, č. p. 139</t>
  </si>
  <si>
    <t>Hradec-Nová Ves, č. p. 140</t>
  </si>
  <si>
    <t>Hradec-Nová Ves, č. p. 141</t>
  </si>
  <si>
    <t>Hradec-Nová Ves, č. p. 142</t>
  </si>
  <si>
    <t>Hradec-Nová Ves, č. p. 143</t>
  </si>
  <si>
    <t>Hradec-Nová Ves, č. p. 144</t>
  </si>
  <si>
    <t>Hradec-Nová Ves, č. p. 145</t>
  </si>
  <si>
    <t>Hradec-Nová Ves, č. p. 146</t>
  </si>
  <si>
    <t>Hradec-Nová Ves, č. p. 147</t>
  </si>
  <si>
    <t>Hradec-Nová Ves, č. p. 148</t>
  </si>
  <si>
    <t>Hradec-Nová Ves, č. p. 149</t>
  </si>
  <si>
    <t>Hradec-Nová Ves, č. p. 150</t>
  </si>
  <si>
    <t>Hradec-Nová Ves, č. p. 151</t>
  </si>
  <si>
    <t>Hradec-Nová Ves, č. p. 152</t>
  </si>
  <si>
    <t>Hradec-Nová Ves, č. p. 153</t>
  </si>
  <si>
    <t>Hradec-Nová Ves, č. p. 154</t>
  </si>
  <si>
    <t>Hradec-Nová Ves, č. p. 155</t>
  </si>
  <si>
    <t>Hradec-Nová Ves, č. p. 59</t>
  </si>
  <si>
    <t>Hradec-Nová Ves, č. p. 60</t>
  </si>
  <si>
    <t>Hradec-Nová Ves, č. p. 83</t>
  </si>
  <si>
    <t>Hradec-Nová Ves, č. p. 90</t>
  </si>
  <si>
    <t>Hradec-Nová Ves, č. p. 92</t>
  </si>
  <si>
    <t>Hradec-Nová Ves, č. p. 93</t>
  </si>
  <si>
    <t>Hradec-Nová Ves, č. p. 95</t>
  </si>
  <si>
    <t>Hradec-Nová Ves, č. p. 96</t>
  </si>
  <si>
    <t>Hradec-Nová Ves, č. p. 97</t>
  </si>
  <si>
    <t>Hradec-Nová Ves, č. p. 98</t>
  </si>
  <si>
    <t>Hradec-Nová Ves, č. p. 99</t>
  </si>
  <si>
    <t>Hynčina, č. ev. 1</t>
  </si>
  <si>
    <t>Hynčina, č. ev. 10</t>
  </si>
  <si>
    <t>Hynčina, č. ev. 11</t>
  </si>
  <si>
    <t>Hynčina, č. ev. 117</t>
  </si>
  <si>
    <t>Hynčina, č. ev. 12</t>
  </si>
  <si>
    <t>Hynčina, č. ev. 123</t>
  </si>
  <si>
    <t>Hynčina, č. ev. 13</t>
  </si>
  <si>
    <t>Hynčina, č. ev. 14</t>
  </si>
  <si>
    <t>Hynčina, č. ev. 15</t>
  </si>
  <si>
    <t>Hynčina, č. ev. 16</t>
  </si>
  <si>
    <t>Hynčina, č. ev. 17</t>
  </si>
  <si>
    <t>Hynčina, č. ev. 18</t>
  </si>
  <si>
    <t>Hynčina, č. ev. 2</t>
  </si>
  <si>
    <t>Hynčina, č. ev. 20</t>
  </si>
  <si>
    <t>Hynčina, č. ev. 21</t>
  </si>
  <si>
    <t>Hynčina, č. ev. 22</t>
  </si>
  <si>
    <t>Hynčina, č. ev. 24</t>
  </si>
  <si>
    <t>Hynčina, č. ev. 25</t>
  </si>
  <si>
    <t>Hynčina, č. ev. 26</t>
  </si>
  <si>
    <t>Hynčina, č. ev. 28</t>
  </si>
  <si>
    <t>Hynčina, č. ev. 3</t>
  </si>
  <si>
    <t>Hynčina, č. ev. 36</t>
  </si>
  <si>
    <t>Hynčina, č. ev. 37</t>
  </si>
  <si>
    <t>Hynčina, č. ev. 38</t>
  </si>
  <si>
    <t>Hynčina, č. ev. 39</t>
  </si>
  <si>
    <t>Hynčina, č. ev. 4</t>
  </si>
  <si>
    <t>Hynčina, č. ev. 40</t>
  </si>
  <si>
    <t>Hynčina, č. ev. 48</t>
  </si>
  <si>
    <t>Hynčina, č. ev. 49</t>
  </si>
  <si>
    <t>Hynčina, č. ev. 5</t>
  </si>
  <si>
    <t>Hynčina, č. ev. 50</t>
  </si>
  <si>
    <t>Hynčina, č. ev. 52</t>
  </si>
  <si>
    <t>Hynčina, č. ev. 54</t>
  </si>
  <si>
    <t>Hynčina, č. ev. 55</t>
  </si>
  <si>
    <t>Hynčina, č. ev. 57</t>
  </si>
  <si>
    <t>Hynčina, č. ev. 6</t>
  </si>
  <si>
    <t>Hynčina, č. ev. 60</t>
  </si>
  <si>
    <t>Hynčina, č. ev. 65</t>
  </si>
  <si>
    <t>Hynčina, č. ev. 9</t>
  </si>
  <si>
    <t>Hynčina, č. p. 104</t>
  </si>
  <si>
    <t>Hynčina, č. p. 106</t>
  </si>
  <si>
    <t>Hynčina, č. p. 119</t>
  </si>
  <si>
    <t>Hynčina, č. p. 121</t>
  </si>
  <si>
    <t>Hynčina, č. p. 123</t>
  </si>
  <si>
    <t>Hynčina, č. p. 128</t>
  </si>
  <si>
    <t>Hynčina, č. p. 131</t>
  </si>
  <si>
    <t>Hynčina, č. p. 132</t>
  </si>
  <si>
    <t>Hynčina, č. p. 136</t>
  </si>
  <si>
    <t>Hynčina, č. p. 138</t>
  </si>
  <si>
    <t>Hynčina, č. p. 97</t>
  </si>
  <si>
    <t>Hynčina, č. ev. 101</t>
  </si>
  <si>
    <t>Hynčina, č. ev. 124</t>
  </si>
  <si>
    <t>Hynčina, č. ev. 23</t>
  </si>
  <si>
    <t>Hynčina, č. ev. 29</t>
  </si>
  <si>
    <t>Hynčina, č. ev. 31</t>
  </si>
  <si>
    <t>Hynčina, č. ev. 32</t>
  </si>
  <si>
    <t>Hynčina, č. ev. 33</t>
  </si>
  <si>
    <t>Hynčina, č. ev. 34</t>
  </si>
  <si>
    <t>Hynčina, č. ev. 35</t>
  </si>
  <si>
    <t>Hynčina, č. ev. 42</t>
  </si>
  <si>
    <t>Hynčina, č. ev. 45</t>
  </si>
  <si>
    <t>Hynčina, č. ev. 46</t>
  </si>
  <si>
    <t>Hynčina, č. ev. 47</t>
  </si>
  <si>
    <t>Hynčina, č. ev. 51</t>
  </si>
  <si>
    <t>Hynčina, č. ev. 56</t>
  </si>
  <si>
    <t>Hynčina, č. ev. 58</t>
  </si>
  <si>
    <t>Hynčina, č. ev. 61</t>
  </si>
  <si>
    <t>Hynčina, č. ev. 62</t>
  </si>
  <si>
    <t>Hynčina, č. ev. 63</t>
  </si>
  <si>
    <t>Hynčina, č. ev. 66</t>
  </si>
  <si>
    <t>Hynčina, č. ev. 67</t>
  </si>
  <si>
    <t>Hynčina, č. p. 1</t>
  </si>
  <si>
    <t>Hynčina, č. p. 10</t>
  </si>
  <si>
    <t>Hynčina, č. p. 108</t>
  </si>
  <si>
    <t>Hynčina, č. p. 11</t>
  </si>
  <si>
    <t>Hynčina, č. p. 110</t>
  </si>
  <si>
    <t>Hynčina, č. p. 116</t>
  </si>
  <si>
    <t>Hynčina, č. p. 117</t>
  </si>
  <si>
    <t>Hynčina, č. p. 12</t>
  </si>
  <si>
    <t>Hynčina, č. p. 125</t>
  </si>
  <si>
    <t>Hynčina, č. p. 126</t>
  </si>
  <si>
    <t>Hynčina, č. p. 13</t>
  </si>
  <si>
    <t>Hynčina, č. p. 130</t>
  </si>
  <si>
    <t>Hynčina, č. p. 134</t>
  </si>
  <si>
    <t>Hynčina, č. p. 135</t>
  </si>
  <si>
    <t>Hynčina, č. p. 137</t>
  </si>
  <si>
    <t>Hynčina, č. p. 14</t>
  </si>
  <si>
    <t>Hynčina, č. p. 140</t>
  </si>
  <si>
    <t>Hynčina, č. p. 141</t>
  </si>
  <si>
    <t>Hynčina, č. p. 142</t>
  </si>
  <si>
    <t>Hynčina, č. p. 15</t>
  </si>
  <si>
    <t>Hynčina, č. p. 18</t>
  </si>
  <si>
    <t>Hynčina, č. p. 19</t>
  </si>
  <si>
    <t>Hynčina, č. p. 2</t>
  </si>
  <si>
    <t>Hynčina, č. p. 20</t>
  </si>
  <si>
    <t>Hynčina, č. p. 21</t>
  </si>
  <si>
    <t>Hynčina, č. p. 22</t>
  </si>
  <si>
    <t>Hynčina, č. p. 23</t>
  </si>
  <si>
    <t>Hynčina, č. p. 24</t>
  </si>
  <si>
    <t>Hynčina, č. p. 25</t>
  </si>
  <si>
    <t>Hynčina, č. p. 26</t>
  </si>
  <si>
    <t>Hynčina, č. p. 3</t>
  </si>
  <si>
    <t>Hynčina, č. p. 30</t>
  </si>
  <si>
    <t>Hynčina, č. p. 32</t>
  </si>
  <si>
    <t>Hynčina, č. p. 35</t>
  </si>
  <si>
    <t>Hynčina, č. p. 4</t>
  </si>
  <si>
    <t>Hynčina, č. p. 42</t>
  </si>
  <si>
    <t>Hynčina, č. p. 45</t>
  </si>
  <si>
    <t>Hynčina, č. p. 46</t>
  </si>
  <si>
    <t>Hynčina, č. p. 5</t>
  </si>
  <si>
    <t>Hynčina, č. p. 57</t>
  </si>
  <si>
    <t>Hynčina, č. p. 58</t>
  </si>
  <si>
    <t>Hynčina, č. p. 6</t>
  </si>
  <si>
    <t>Hynčina, č. p. 60</t>
  </si>
  <si>
    <t>Hynčina, č. p. 62</t>
  </si>
  <si>
    <t>Hynčina, č. p. 64</t>
  </si>
  <si>
    <t>Hynčina, č. p. 66</t>
  </si>
  <si>
    <t>Hynčina, č. p. 67</t>
  </si>
  <si>
    <t>Hynčina, č. p. 68</t>
  </si>
  <si>
    <t>Hynčina, č. p. 69</t>
  </si>
  <si>
    <t>Hynčina, č. p. 70</t>
  </si>
  <si>
    <t>Hynčina, č. p. 72</t>
  </si>
  <si>
    <t>Hynčina, č. p. 73</t>
  </si>
  <si>
    <t>Hynčina, č. p. 74</t>
  </si>
  <si>
    <t>Hynčina, č. p. 75</t>
  </si>
  <si>
    <t>Hynčina, č. p. 76</t>
  </si>
  <si>
    <t>Hynčina, č. p. 8</t>
  </si>
  <si>
    <t>Hynčina, č. p. 85</t>
  </si>
  <si>
    <t>Hynčina, č. p. 87</t>
  </si>
  <si>
    <t>Hynčina, č. p. 88</t>
  </si>
  <si>
    <t>Hynčina, č. p. 89</t>
  </si>
  <si>
    <t>Hynčina, č. p. 9</t>
  </si>
  <si>
    <t>Hynčina, č. p. 90</t>
  </si>
  <si>
    <t>Hynčina, č. p. 91</t>
  </si>
  <si>
    <t>Hynčina, č. p. 92</t>
  </si>
  <si>
    <t>Hynčina, č. p. 98</t>
  </si>
  <si>
    <t>Hynčina - Dlouhá Ves, č. ev. 17</t>
  </si>
  <si>
    <t>Hynčina - Dlouhá Ves, č. p. 1</t>
  </si>
  <si>
    <t>Hynčina - Dlouhá Ves, č. p. 10</t>
  </si>
  <si>
    <t>Hynčina - Dlouhá Ves, č. p. 11</t>
  </si>
  <si>
    <t>Hynčina - Dlouhá Ves, č. p. 12</t>
  </si>
  <si>
    <t>Hynčina - Dlouhá Ves, č. p. 13</t>
  </si>
  <si>
    <t>Hynčina - Dlouhá Ves, č. p. 14</t>
  </si>
  <si>
    <t>Hynčina - Dlouhá Ves, č. p. 15</t>
  </si>
  <si>
    <t>Hynčina - Dlouhá Ves, č. p. 16</t>
  </si>
  <si>
    <t>Hynčina - Dlouhá Ves, č. p. 17</t>
  </si>
  <si>
    <t>Hynčina - Dlouhá Ves, č. p. 18</t>
  </si>
  <si>
    <t>Hynčina - Dlouhá Ves, č. p. 19</t>
  </si>
  <si>
    <t>Hynčina - Dlouhá Ves, č. p. 2</t>
  </si>
  <si>
    <t>Hynčina - Dlouhá Ves, č. p. 27</t>
  </si>
  <si>
    <t>Hynčina - Dlouhá Ves, č. p. 28</t>
  </si>
  <si>
    <t>Hynčina - Dlouhá Ves, č. p. 3</t>
  </si>
  <si>
    <t>Hynčina - Dlouhá Ves, č. p. 4</t>
  </si>
  <si>
    <t>Hynčina - Dlouhá Ves, č. p. 46</t>
  </si>
  <si>
    <t>Hynčina - Dlouhá Ves, č. p. 5</t>
  </si>
  <si>
    <t>Hynčina - Dlouhá Ves, č. p. 6</t>
  </si>
  <si>
    <t>Hynčina - Dlouhá Ves, č. p. 7</t>
  </si>
  <si>
    <t>Hynčina - Dlouhá Ves, č. p. 8</t>
  </si>
  <si>
    <t>Hynčina - Dlouhá Ves, č. p. 9</t>
  </si>
  <si>
    <t>Hynčina - Křižanov, č. ev. 16</t>
  </si>
  <si>
    <t>Hynčina - Křižanov, č. ev. 10</t>
  </si>
  <si>
    <t>Hynčina - Křižanov, č. ev. 12</t>
  </si>
  <si>
    <t>Hynčina - Křižanov, č. ev. 14</t>
  </si>
  <si>
    <t>Hynčina - Křižanov, č. ev. 15</t>
  </si>
  <si>
    <t>Hynčina - Křižanov, č. ev. 4</t>
  </si>
  <si>
    <t>Hynčina - Křižanov, č. ev. 6</t>
  </si>
  <si>
    <t>Hynčina - Křižanov, č. p. 1</t>
  </si>
  <si>
    <t>Hynčina - Křižanov, č. p. 11</t>
  </si>
  <si>
    <t>Hynčina - Křižanov, č. p. 13</t>
  </si>
  <si>
    <t>Hynčina - Křižanov, č. p. 14</t>
  </si>
  <si>
    <t>Hynčina - Křižanov, č. p. 15</t>
  </si>
  <si>
    <t>Hynčina - Křižanov, č. p. 16</t>
  </si>
  <si>
    <t>Hynčina - Křižanov, č. p. 17</t>
  </si>
  <si>
    <t>Hynčina - Křižanov, č. p. 18</t>
  </si>
  <si>
    <t>Hynčina - Křižanov, č. p. 19</t>
  </si>
  <si>
    <t>Hynčina - Křižanov, č. p. 2</t>
  </si>
  <si>
    <t>Hynčina - Křižanov, č. p. 20</t>
  </si>
  <si>
    <t>Hynčina - Křižanov, č. p. 21</t>
  </si>
  <si>
    <t>Hynčina - Křižanov, č. p. 22</t>
  </si>
  <si>
    <t>Hynčina - Křižanov, č. p. 24</t>
  </si>
  <si>
    <t>Hynčina - Křižanov, č. p. 25</t>
  </si>
  <si>
    <t>Hynčina - Křižanov, č. p. 28</t>
  </si>
  <si>
    <t>Hynčina - Křižanov, č. p. 29</t>
  </si>
  <si>
    <t>Hynčina - Křižanov, č. p. 3</t>
  </si>
  <si>
    <t>Hynčina - Křižanov, č. p. 30</t>
  </si>
  <si>
    <t>Hynčina - Křižanov, č. p. 36</t>
  </si>
  <si>
    <t>Hynčina - Křižanov, č. p. 38</t>
  </si>
  <si>
    <t>Hynčina - Křižanov, č. p. 39</t>
  </si>
  <si>
    <t>Hynčina - Křižanov, č. p. 4</t>
  </si>
  <si>
    <t>Hynčina - Křižanov, č. p. 41</t>
  </si>
  <si>
    <t>Hynčina - Křižanov, č. p. 42</t>
  </si>
  <si>
    <t>Hynčina - Křižanov, č. p. 43</t>
  </si>
  <si>
    <t>Hynčina - Křižanov, č. p. 44</t>
  </si>
  <si>
    <t>Hynčina - Křižanov, č. p. 45</t>
  </si>
  <si>
    <t>Hynčina - Křižanov, č. p. 5</t>
  </si>
  <si>
    <t>Hynčina - Křižanov, č. p. 6</t>
  </si>
  <si>
    <t>Hynčina - Křižanov, č. p. 7</t>
  </si>
  <si>
    <t>Hynčina - Křižanov, č. p. 8</t>
  </si>
  <si>
    <t>Hynčina - Křižanov, č. p. 9</t>
  </si>
  <si>
    <t>Chromeč, č. ev. 2</t>
  </si>
  <si>
    <t>Chromeč, č. p. 1</t>
  </si>
  <si>
    <t>Chromeč, č. p. 10</t>
  </si>
  <si>
    <t>Chromeč, č. p. 100</t>
  </si>
  <si>
    <t>Chromeč, č. p. 101</t>
  </si>
  <si>
    <t>Chromeč, č. p. 102</t>
  </si>
  <si>
    <t>Chromeč, č. p. 103</t>
  </si>
  <si>
    <t>Chromeč, č. p. 104</t>
  </si>
  <si>
    <t>Chromeč, č. p. 105</t>
  </si>
  <si>
    <t>Chromeč, č. p. 106</t>
  </si>
  <si>
    <t>Chromeč, č. p. 107</t>
  </si>
  <si>
    <t>Chromeč, č. p. 108</t>
  </si>
  <si>
    <t>Chromeč, č. p. 109</t>
  </si>
  <si>
    <t>Chromeč, č. p. 11</t>
  </si>
  <si>
    <t>Chromeč, č. p. 110</t>
  </si>
  <si>
    <t>Chromeč, č. p. 111</t>
  </si>
  <si>
    <t>Chromeč, č. p. 112</t>
  </si>
  <si>
    <t>Chromeč, č. p. 113</t>
  </si>
  <si>
    <t>Chromeč, č. p. 114</t>
  </si>
  <si>
    <t>Chromeč, č. p. 115</t>
  </si>
  <si>
    <t>Chromeč, č. p. 116</t>
  </si>
  <si>
    <t>Chromeč, č. p. 117</t>
  </si>
  <si>
    <t>Chromeč, č. p. 118</t>
  </si>
  <si>
    <t>Chromeč, č. p. 119</t>
  </si>
  <si>
    <t>Chromeč, č. p. 12</t>
  </si>
  <si>
    <t>Chromeč, č. p. 120</t>
  </si>
  <si>
    <t>Chromeč, č. p. 121</t>
  </si>
  <si>
    <t>Chromeč, č. p. 122</t>
  </si>
  <si>
    <t>Chromeč, č. p. 123</t>
  </si>
  <si>
    <t>Chromeč, č. p. 124</t>
  </si>
  <si>
    <t>Chromeč, č. p. 125</t>
  </si>
  <si>
    <t>Chromeč, č. p. 126</t>
  </si>
  <si>
    <t>Chromeč, č. p. 127</t>
  </si>
  <si>
    <t>Chromeč, č. p. 128</t>
  </si>
  <si>
    <t>Chromeč, č. p. 129</t>
  </si>
  <si>
    <t>Chromeč, č. p. 13</t>
  </si>
  <si>
    <t>Chromeč, č. p. 130</t>
  </si>
  <si>
    <t>Chromeč, č. p. 131</t>
  </si>
  <si>
    <t>Chromeč, č. p. 132</t>
  </si>
  <si>
    <t>Chromeč, č. p. 133</t>
  </si>
  <si>
    <t>Chromeč, č. p. 134</t>
  </si>
  <si>
    <t>Chromeč, č. p. 135</t>
  </si>
  <si>
    <t>Chromeč, č. p. 136</t>
  </si>
  <si>
    <t>Chromeč, č. p. 137</t>
  </si>
  <si>
    <t>Chromeč, č. p. 138</t>
  </si>
  <si>
    <t>Chromeč, č. p. 139</t>
  </si>
  <si>
    <t>Chromeč, č. p. 140</t>
  </si>
  <si>
    <t>Chromeč, č. p. 141</t>
  </si>
  <si>
    <t>Chromeč, č. p. 142</t>
  </si>
  <si>
    <t>Chromeč, č. p. 143</t>
  </si>
  <si>
    <t>Chromeč, č. p. 144</t>
  </si>
  <si>
    <t>Chromeč, č. p. 145</t>
  </si>
  <si>
    <t>Chromeč, č. p. 146</t>
  </si>
  <si>
    <t>Chromeč, č. p. 147</t>
  </si>
  <si>
    <t>Chromeč, č. p. 148</t>
  </si>
  <si>
    <t>Chromeč, č. p. 149</t>
  </si>
  <si>
    <t>Chromeč, č. p. 15</t>
  </si>
  <si>
    <t>Chromeč, č. p. 150</t>
  </si>
  <si>
    <t>Chromeč, č. p. 151</t>
  </si>
  <si>
    <t>Chromeč, č. p. 152</t>
  </si>
  <si>
    <t>Chromeč, č. p. 153</t>
  </si>
  <si>
    <t>Chromeč, č. p. 154</t>
  </si>
  <si>
    <t>Chromeč, č. p. 155</t>
  </si>
  <si>
    <t>Chromeč, č. p. 156</t>
  </si>
  <si>
    <t>Chromeč, č. p. 157</t>
  </si>
  <si>
    <t>Chromeč, č. p. 158</t>
  </si>
  <si>
    <t>Chromeč, č. p. 159</t>
  </si>
  <si>
    <t>Chromeč, č. p. 16</t>
  </si>
  <si>
    <t>Chromeč, č. p. 160</t>
  </si>
  <si>
    <t>Chromeč, č. p. 161</t>
  </si>
  <si>
    <t>Chromeč, č. p. 162</t>
  </si>
  <si>
    <t>Chromeč, č. p. 163</t>
  </si>
  <si>
    <t>Chromeč, č. p. 164</t>
  </si>
  <si>
    <t>Chromeč, č. p. 165</t>
  </si>
  <si>
    <t>Chromeč, č. p. 166</t>
  </si>
  <si>
    <t>Chromeč, č. p. 167</t>
  </si>
  <si>
    <t>Chromeč, č. p. 168</t>
  </si>
  <si>
    <t>Chromeč, č. p. 169</t>
  </si>
  <si>
    <t>Chromeč, č. p. 17</t>
  </si>
  <si>
    <t>Chromeč, č. p. 170</t>
  </si>
  <si>
    <t>Chromeč, č. p. 171</t>
  </si>
  <si>
    <t>Chromeč, č. p. 172</t>
  </si>
  <si>
    <t>Chromeč, č. p. 173</t>
  </si>
  <si>
    <t>Chromeč, č. p. 174</t>
  </si>
  <si>
    <t>Chromeč, č. p. 175</t>
  </si>
  <si>
    <t>Chromeč, č. p. 176</t>
  </si>
  <si>
    <t>Chromeč, č. p. 177</t>
  </si>
  <si>
    <t>Chromeč, č. p. 178</t>
  </si>
  <si>
    <t>Chromeč, č. p. 179</t>
  </si>
  <si>
    <t>Chromeč, č. p. 18</t>
  </si>
  <si>
    <t>Chromeč, č. p. 180</t>
  </si>
  <si>
    <t>Chromeč, č. p. 181</t>
  </si>
  <si>
    <t>Chromeč, č. p. 182</t>
  </si>
  <si>
    <t>Chromeč, č. p. 183</t>
  </si>
  <si>
    <t>Chromeč, č. p. 184</t>
  </si>
  <si>
    <t>Chromeč, č. p. 185</t>
  </si>
  <si>
    <t>Chromeč, č. p. 186</t>
  </si>
  <si>
    <t>Chromeč, č. p. 187</t>
  </si>
  <si>
    <t>Chromeč, č. p. 188</t>
  </si>
  <si>
    <t>Chromeč, č. p. 189</t>
  </si>
  <si>
    <t>Chromeč, č. p. 19</t>
  </si>
  <si>
    <t>Chromeč, č. p. 190</t>
  </si>
  <si>
    <t>Chromeč, č. p. 191</t>
  </si>
  <si>
    <t>Chromeč, č. p. 192</t>
  </si>
  <si>
    <t>Chromeč, č. p. 193</t>
  </si>
  <si>
    <t>Chromeč, č. p. 194</t>
  </si>
  <si>
    <t>Chromeč, č. p. 195</t>
  </si>
  <si>
    <t>Chromeč, č. p. 196</t>
  </si>
  <si>
    <t>Chromeč, č. p. 197</t>
  </si>
  <si>
    <t>Chromeč, č. p. 198</t>
  </si>
  <si>
    <t>Chromeč, č. p. 199</t>
  </si>
  <si>
    <t>Chromeč, č. p. 2</t>
  </si>
  <si>
    <t>Chromeč, č. p. 20</t>
  </si>
  <si>
    <t>Chromeč, č. p. 200</t>
  </si>
  <si>
    <t>Chromeč, č. p. 201</t>
  </si>
  <si>
    <t>Chromeč, č. p. 202</t>
  </si>
  <si>
    <t>Chromeč, č. p. 203</t>
  </si>
  <si>
    <t>Chromeč, č. p. 204</t>
  </si>
  <si>
    <t>Chromeč, č. p. 205</t>
  </si>
  <si>
    <t>Chromeč, č. p. 21</t>
  </si>
  <si>
    <t>Chromeč, č. p. 22</t>
  </si>
  <si>
    <t>Chromeč, č. p. 23</t>
  </si>
  <si>
    <t>Chromeč, č. p. 24</t>
  </si>
  <si>
    <t>Chromeč, č. p. 25</t>
  </si>
  <si>
    <t>Chromeč, č. p. 26</t>
  </si>
  <si>
    <t>Chromeč, č. p. 27</t>
  </si>
  <si>
    <t>Chromeč, č. p. 28</t>
  </si>
  <si>
    <t>Chromeč, č. p. 29</t>
  </si>
  <si>
    <t>Chromeč, č. p. 3</t>
  </si>
  <si>
    <t>Chromeč, č. p. 30</t>
  </si>
  <si>
    <t>Chromeč, č. p. 31</t>
  </si>
  <si>
    <t>Chromeč, č. p. 33</t>
  </si>
  <si>
    <t>Chromeč, č. p. 34</t>
  </si>
  <si>
    <t>Chromeč, č. p. 35</t>
  </si>
  <si>
    <t>Chromeč, č. p. 36</t>
  </si>
  <si>
    <t>Chromeč, č. p. 37</t>
  </si>
  <si>
    <t>Chromeč, č. p. 38</t>
  </si>
  <si>
    <t>Chromeč, č. p. 39</t>
  </si>
  <si>
    <t>Chromeč, č. p. 40</t>
  </si>
  <si>
    <t>Chromeč, č. p. 41</t>
  </si>
  <si>
    <t>Chromeč, č. p. 42</t>
  </si>
  <si>
    <t>Chromeč, č. p. 43</t>
  </si>
  <si>
    <t>Chromeč, č. p. 44</t>
  </si>
  <si>
    <t>Chromeč, č. p. 45</t>
  </si>
  <si>
    <t>Chromeč, č. p. 46</t>
  </si>
  <si>
    <t>Chromeč, č. p. 47</t>
  </si>
  <si>
    <t>Chromeč, č. p. 48</t>
  </si>
  <si>
    <t>Chromeč, č. p. 49</t>
  </si>
  <si>
    <t>Chromeč, č. p. 5</t>
  </si>
  <si>
    <t>Chromeč, č. p. 50</t>
  </si>
  <si>
    <t>Chromeč, č. p. 51</t>
  </si>
  <si>
    <t>Chromeč, č. p. 52</t>
  </si>
  <si>
    <t>Chromeč, č. p. 53</t>
  </si>
  <si>
    <t>Chromeč, č. p. 54</t>
  </si>
  <si>
    <t>Chromeč, č. p. 55</t>
  </si>
  <si>
    <t>Chromeč, č. p. 56</t>
  </si>
  <si>
    <t>Chromeč, č. p. 57</t>
  </si>
  <si>
    <t>Chromeč, č. p. 58</t>
  </si>
  <si>
    <t>Chromeč, č. p. 59</t>
  </si>
  <si>
    <t>Chromeč, č. p. 6</t>
  </si>
  <si>
    <t>Chromeč, č. p. 60</t>
  </si>
  <si>
    <t>Chromeč, č. p. 61</t>
  </si>
  <si>
    <t>Chromeč, č. p. 62</t>
  </si>
  <si>
    <t>Chromeč, č. p. 63</t>
  </si>
  <si>
    <t>Chromeč, č. p. 64</t>
  </si>
  <si>
    <t>Chromeč, č. p. 65</t>
  </si>
  <si>
    <t>Chromeč, č. p. 67</t>
  </si>
  <si>
    <t>Chromeč, č. p. 68</t>
  </si>
  <si>
    <t>Chromeč, č. p. 69</t>
  </si>
  <si>
    <t>Chromeč, č. p. 7</t>
  </si>
  <si>
    <t>Chromeč, č. p. 70</t>
  </si>
  <si>
    <t>Chromeč, č. p. 71</t>
  </si>
  <si>
    <t>Chromeč, č. p. 72</t>
  </si>
  <si>
    <t>Chromeč, č. p. 73</t>
  </si>
  <si>
    <t>Chromeč, č. p. 74</t>
  </si>
  <si>
    <t>Chromeč, č. p. 75</t>
  </si>
  <si>
    <t>Chromeč, č. p. 76</t>
  </si>
  <si>
    <t>Chromeč, č. p. 77</t>
  </si>
  <si>
    <t>Chromeč, č. p. 78</t>
  </si>
  <si>
    <t>Chromeč, č. p. 79</t>
  </si>
  <si>
    <t>Chromeč, č. p. 8</t>
  </si>
  <si>
    <t>Chromeč, č. p. 80</t>
  </si>
  <si>
    <t>Chromeč, č. p. 81</t>
  </si>
  <si>
    <t>Chromeč, č. p. 82</t>
  </si>
  <si>
    <t>Chromeč, č. p. 83</t>
  </si>
  <si>
    <t>Chromeč, č. p. 84</t>
  </si>
  <si>
    <t>Chromeč, č. p. 85</t>
  </si>
  <si>
    <t>Chromeč, č. p. 86</t>
  </si>
  <si>
    <t>Chromeč, č. p. 88</t>
  </si>
  <si>
    <t>Chromeč, č. p. 89</t>
  </si>
  <si>
    <t>Chromeč, č. p. 9</t>
  </si>
  <si>
    <t>Chromeč, č. p. 90</t>
  </si>
  <si>
    <t>Chromeč, č. p. 91</t>
  </si>
  <si>
    <t>Chromeč, č. p. 92</t>
  </si>
  <si>
    <t>Chromeč, č. p. 93</t>
  </si>
  <si>
    <t>Chromeč, č. p. 94</t>
  </si>
  <si>
    <t>Chromeč, č. p. 95</t>
  </si>
  <si>
    <t>Chromeč, č. p. 97</t>
  </si>
  <si>
    <t>Chromeč, č. p. 98</t>
  </si>
  <si>
    <t>Chromeč, č. p. 99</t>
  </si>
  <si>
    <t>Janoušov, č. ev. 10</t>
  </si>
  <si>
    <t>Janoušov, č. ev. 11</t>
  </si>
  <si>
    <t>Janoušov, č. ev. 13</t>
  </si>
  <si>
    <t>Janoušov, č. ev. 14</t>
  </si>
  <si>
    <t>Janoušov, č. ev. 15</t>
  </si>
  <si>
    <t>Janoušov, č. ev. 16</t>
  </si>
  <si>
    <t>Janoušov, č. ev. 17</t>
  </si>
  <si>
    <t>Janoušov, č. ev. 18</t>
  </si>
  <si>
    <t>Janoušov, č. ev. 19</t>
  </si>
  <si>
    <t>Janoušov, č. ev. 2</t>
  </si>
  <si>
    <t>Janoušov, č. ev. 22</t>
  </si>
  <si>
    <t>Janoušov, č. ev. 24</t>
  </si>
  <si>
    <t>Janoušov, č. ev. 27</t>
  </si>
  <si>
    <t>Janoušov, č. ev. 28</t>
  </si>
  <si>
    <t>Janoušov, č. ev. 29</t>
  </si>
  <si>
    <t>Janoušov, č. ev. 3</t>
  </si>
  <si>
    <t>Janoušov, č. ev. 30</t>
  </si>
  <si>
    <t>Janoušov, č. ev. 4</t>
  </si>
  <si>
    <t>Janoušov, č. ev. 6</t>
  </si>
  <si>
    <t>Janoušov, č. ev. 7</t>
  </si>
  <si>
    <t>Janoušov, č. ev. 8</t>
  </si>
  <si>
    <t>Janoušov, č. ev. 84</t>
  </si>
  <si>
    <t>Janoušov, č. p. 13</t>
  </si>
  <si>
    <t>Janoušov, č. p. 14</t>
  </si>
  <si>
    <t>Janoušov, č. p. 15</t>
  </si>
  <si>
    <t>Janoušov, č. p. 16</t>
  </si>
  <si>
    <t>Janoušov, č. p. 17</t>
  </si>
  <si>
    <t>Janoušov, č. p. 18</t>
  </si>
  <si>
    <t>Janoušov, č. p. 2</t>
  </si>
  <si>
    <t>Janoušov, č. p. 20</t>
  </si>
  <si>
    <t>Janoušov, č. p. 21</t>
  </si>
  <si>
    <t>Janoušov, č. p. 22</t>
  </si>
  <si>
    <t>Janoušov, č. p. 24</t>
  </si>
  <si>
    <t>Janoušov, č. p. 28</t>
  </si>
  <si>
    <t>Janoušov, č. p. 29</t>
  </si>
  <si>
    <t>Janoušov, č. p. 3</t>
  </si>
  <si>
    <t>Janoušov, č. p. 30</t>
  </si>
  <si>
    <t>Janoušov, č. p. 31</t>
  </si>
  <si>
    <t>Janoušov, č. p. 34</t>
  </si>
  <si>
    <t>Janoušov, č. p. 37</t>
  </si>
  <si>
    <t>Janoušov, č. p. 38</t>
  </si>
  <si>
    <t>Janoušov, č. p. 39</t>
  </si>
  <si>
    <t>Janoušov, č. p. 4</t>
  </si>
  <si>
    <t>Janoušov, č. p. 45</t>
  </si>
  <si>
    <t>Janoušov, č. p. 46</t>
  </si>
  <si>
    <t>Janoušov, č. p. 47</t>
  </si>
  <si>
    <t>Janoušov, č. p. 48</t>
  </si>
  <si>
    <t>Janoušov, č. p. 49</t>
  </si>
  <si>
    <t>Janoušov, č. p. 50</t>
  </si>
  <si>
    <t>Janoušov, č. p. 54</t>
  </si>
  <si>
    <t>Janoušov, č. p. 60</t>
  </si>
  <si>
    <t>Janoušov, č. p. 61</t>
  </si>
  <si>
    <t>Janoušov, č. p. 62</t>
  </si>
  <si>
    <t>Janoušov, č. p. 63</t>
  </si>
  <si>
    <t>Janoušov, č. p. 64</t>
  </si>
  <si>
    <t>Janoušov, č. p. 65</t>
  </si>
  <si>
    <t>Janoušov, č. p. 69</t>
  </si>
  <si>
    <t>Janoušov, č. p. 70</t>
  </si>
  <si>
    <t>Janoušov, č. p. 71</t>
  </si>
  <si>
    <t>Janoušov, č. p. 72</t>
  </si>
  <si>
    <t>Janoušov, č. p. 73</t>
  </si>
  <si>
    <t>Janoušov, č. p. 74</t>
  </si>
  <si>
    <t>Janoušov, č. p. 75</t>
  </si>
  <si>
    <t>Janoušov, č. p. 79</t>
  </si>
  <si>
    <t>Janoušov, č. p. 81</t>
  </si>
  <si>
    <t>Janoušov, č. p. 82</t>
  </si>
  <si>
    <t>Janoušov, č. p. 83</t>
  </si>
  <si>
    <t>Janoušov, č. p. 84</t>
  </si>
  <si>
    <t>Janoušov, č. p. 85</t>
  </si>
  <si>
    <t>Javorník, Račí údolí 102</t>
  </si>
  <si>
    <t>Javorník, Račí údolí 109</t>
  </si>
  <si>
    <t>Javorník, Račí údolí 112</t>
  </si>
  <si>
    <t>Javorník, Račí údolí 118</t>
  </si>
  <si>
    <t>Javorník, Račí údolí 126</t>
  </si>
  <si>
    <t>Javorník, Račí údolí 3</t>
  </si>
  <si>
    <t>Javorník - Bílý Potok, č. ev. 6</t>
  </si>
  <si>
    <t>Javorník - Bílý Potok, č. ev. 7</t>
  </si>
  <si>
    <t>Javorník - Bílý Potok, č. p. 1</t>
  </si>
  <si>
    <t>Javorník - Bílý Potok, č. p. 10</t>
  </si>
  <si>
    <t>Javorník - Bílý Potok, č. p. 100</t>
  </si>
  <si>
    <t>Javorník - Bílý Potok, č. p. 101</t>
  </si>
  <si>
    <t>Javorník - Bílý Potok, č. p. 105</t>
  </si>
  <si>
    <t>Javorník - Bílý Potok, č. p. 107</t>
  </si>
  <si>
    <t>Javorník - Bílý Potok, č. p. 11</t>
  </si>
  <si>
    <t>Javorník - Bílý Potok, č. p. 112</t>
  </si>
  <si>
    <t>Javorník - Bílý Potok, č. p. 113</t>
  </si>
  <si>
    <t>Javorník - Bílý Potok, č. p. 114</t>
  </si>
  <si>
    <t>Javorník - Bílý Potok, č. p. 116</t>
  </si>
  <si>
    <t>Javorník - Bílý Potok, č. p. 118</t>
  </si>
  <si>
    <t>Javorník - Bílý Potok, č. p. 119</t>
  </si>
  <si>
    <t>Javorník - Bílý Potok, č. p. 123</t>
  </si>
  <si>
    <t>Javorník - Bílý Potok, č. p. 124</t>
  </si>
  <si>
    <t>Javorník - Bílý Potok, č. p. 125</t>
  </si>
  <si>
    <t>Javorník - Bílý Potok, č. p. 128</t>
  </si>
  <si>
    <t>Javorník - Bílý Potok, č. p. 129</t>
  </si>
  <si>
    <t>Javorník - Bílý Potok, č. p. 130</t>
  </si>
  <si>
    <t>Javorník - Bílý Potok, č. p. 132</t>
  </si>
  <si>
    <t>Javorník - Bílý Potok, č. p. 134</t>
  </si>
  <si>
    <t>Javorník - Bílý Potok, č. p. 135</t>
  </si>
  <si>
    <t>Javorník - Bílý Potok, č. p. 136</t>
  </si>
  <si>
    <t>Javorník - Bílý Potok, č. p. 137</t>
  </si>
  <si>
    <t>Javorník - Bílý Potok, č. p. 138</t>
  </si>
  <si>
    <t>Javorník - Bílý Potok, č. p. 14</t>
  </si>
  <si>
    <t>Javorník - Bílý Potok, č. p. 140</t>
  </si>
  <si>
    <t>Javorník - Bílý Potok, č. p. 141</t>
  </si>
  <si>
    <t>Javorník - Bílý Potok, č. p. 142</t>
  </si>
  <si>
    <t>Javorník - Bílý Potok, č. p. 143</t>
  </si>
  <si>
    <t>Javorník - Bílý Potok, č. p. 144</t>
  </si>
  <si>
    <t>Javorník - Bílý Potok, č. p. 145</t>
  </si>
  <si>
    <t>Javorník - Bílý Potok, č. p. 146</t>
  </si>
  <si>
    <t>Javorník - Bílý Potok, č. p. 147</t>
  </si>
  <si>
    <t>Javorník - Bílý Potok, č. p. 148</t>
  </si>
  <si>
    <t>Javorník - Bílý Potok, č. p. 149</t>
  </si>
  <si>
    <t>Javorník - Bílý Potok, č. p. 15</t>
  </si>
  <si>
    <t>Javorník - Bílý Potok, č. p. 150</t>
  </si>
  <si>
    <t>Javorník - Bílý Potok, č. p. 151</t>
  </si>
  <si>
    <t>Javorník - Bílý Potok, č. p. 152</t>
  </si>
  <si>
    <t>Javorník - Bílý Potok, č. p. 153</t>
  </si>
  <si>
    <t>Javorník - Bílý Potok, č. p. 154</t>
  </si>
  <si>
    <t>Javorník - Bílý Potok, č. p. 155</t>
  </si>
  <si>
    <t>Javorník - Bílý Potok, č. p. 16</t>
  </si>
  <si>
    <t>Javorník - Bílý Potok, č. p. 17</t>
  </si>
  <si>
    <t>Javorník - Bílý Potok, č. p. 18</t>
  </si>
  <si>
    <t>Javorník - Bílý Potok, č. p. 2</t>
  </si>
  <si>
    <t>Javorník - Bílý Potok, č. p. 20</t>
  </si>
  <si>
    <t>Javorník - Bílý Potok, č. p. 23</t>
  </si>
  <si>
    <t>Javorník - Bílý Potok, č. p. 24</t>
  </si>
  <si>
    <t>Javorník - Bílý Potok, č. p. 25</t>
  </si>
  <si>
    <t>Javorník - Bílý Potok, č. p. 26</t>
  </si>
  <si>
    <t>Javorník - Bílý Potok, č. p. 27</t>
  </si>
  <si>
    <t>Javorník - Bílý Potok, č. p. 28</t>
  </si>
  <si>
    <t>Javorník - Bílý Potok, č. p. 3</t>
  </si>
  <si>
    <t>Javorník - Bílý Potok, č. p. 30</t>
  </si>
  <si>
    <t>Javorník - Bílý Potok, č. p. 31</t>
  </si>
  <si>
    <t>Javorník - Bílý Potok, č. p. 32</t>
  </si>
  <si>
    <t>Javorník - Bílý Potok, č. p. 33</t>
  </si>
  <si>
    <t>Javorník - Bílý Potok, č. p. 35</t>
  </si>
  <si>
    <t>Javorník - Bílý Potok, č. p. 36</t>
  </si>
  <si>
    <t>Javorník - Bílý Potok, č. p. 39</t>
  </si>
  <si>
    <t>Javorník - Bílý Potok, č. p. 40</t>
  </si>
  <si>
    <t>Javorník - Bílý Potok, č. p. 41</t>
  </si>
  <si>
    <t>Javorník - Bílý Potok, č. p. 42</t>
  </si>
  <si>
    <t>Javorník - Bílý Potok, č. p. 43</t>
  </si>
  <si>
    <t>Javorník - Bílý Potok, č. p. 44</t>
  </si>
  <si>
    <t>Javorník - Bílý Potok, č. p. 48</t>
  </si>
  <si>
    <t>Javorník - Bílý Potok, č. p. 5</t>
  </si>
  <si>
    <t>Javorník - Bílý Potok, č. p. 50</t>
  </si>
  <si>
    <t>Javorník - Bílý Potok, č. p. 51</t>
  </si>
  <si>
    <t>Javorník - Bílý Potok, č. p. 52</t>
  </si>
  <si>
    <t>Javorník - Bílý Potok, č. p. 54</t>
  </si>
  <si>
    <t>Javorník - Bílý Potok, č. p. 55</t>
  </si>
  <si>
    <t>Javorník - Bílý Potok, č. p. 57</t>
  </si>
  <si>
    <t>Javorník - Bílý Potok, č. p. 58</t>
  </si>
  <si>
    <t>Javorník - Bílý Potok, č. p. 59</t>
  </si>
  <si>
    <t>Javorník - Bílý Potok, č. p. 6</t>
  </si>
  <si>
    <t>Javorník - Bílý Potok, č. p. 62</t>
  </si>
  <si>
    <t>Javorník - Bílý Potok, č. p. 64</t>
  </si>
  <si>
    <t>Javorník - Bílý Potok, č. p. 65</t>
  </si>
  <si>
    <t>Javorník - Bílý Potok, č. p. 67</t>
  </si>
  <si>
    <t>Javorník - Bílý Potok, č. p. 68</t>
  </si>
  <si>
    <t>Javorník - Bílý Potok, č. p. 70</t>
  </si>
  <si>
    <t>Javorník - Bílý Potok, č. p. 72</t>
  </si>
  <si>
    <t>Javorník - Bílý Potok, č. p. 74</t>
  </si>
  <si>
    <t>Javorník - Bílý Potok, č. p. 75</t>
  </si>
  <si>
    <t>Javorník - Bílý Potok, č. p. 76</t>
  </si>
  <si>
    <t>Javorník - Bílý Potok, č. p. 78</t>
  </si>
  <si>
    <t>Javorník - Bílý Potok, č. p. 80</t>
  </si>
  <si>
    <t>Javorník - Bílý Potok, č. p. 81</t>
  </si>
  <si>
    <t>Javorník - Bílý Potok, č. p. 82</t>
  </si>
  <si>
    <t>Javorník - Bílý Potok, č. p. 85</t>
  </si>
  <si>
    <t>Javorník - Bílý Potok, č. p. 86</t>
  </si>
  <si>
    <t>Javorník - Bílý Potok, č. p. 87</t>
  </si>
  <si>
    <t>Javorník - Bílý Potok, č. p. 88</t>
  </si>
  <si>
    <t>Javorník - Bílý Potok, č. p. 89</t>
  </si>
  <si>
    <t>Javorník - Bílý Potok, č. p. 9</t>
  </si>
  <si>
    <t>Javorník - Bílý Potok, č. p. 90</t>
  </si>
  <si>
    <t>Javorník - Bílý Potok, č. p. 91</t>
  </si>
  <si>
    <t>Javorník - Bílý Potok, č. p. 92</t>
  </si>
  <si>
    <t>Javorník - Bílý Potok, č. p. 94</t>
  </si>
  <si>
    <t>Javorník - Bílý Potok, č. p. 95</t>
  </si>
  <si>
    <t>Javorník - Horní Hoštice, č. ev. 10</t>
  </si>
  <si>
    <t>Javorník - Horní Hoštice, č. ev. 3</t>
  </si>
  <si>
    <t>Javorník - Horní Hoštice, č. ev. 4</t>
  </si>
  <si>
    <t>Javorník - Horní Hoštice, č. p. 101</t>
  </si>
  <si>
    <t>Javorník - Horní Hoštice, č. p. 11</t>
  </si>
  <si>
    <t>Javorník - Horní Hoštice, č. p. 12</t>
  </si>
  <si>
    <t>Javorník - Horní Hoštice, č. p. 15</t>
  </si>
  <si>
    <t>Javorník - Horní Hoštice, č. p. 16</t>
  </si>
  <si>
    <t>Javorník - Horní Hoštice, č. p. 21</t>
  </si>
  <si>
    <t>Javorník - Horní Hoštice, č. p. 22</t>
  </si>
  <si>
    <t>Javorník - Horní Hoštice, č. p. 23</t>
  </si>
  <si>
    <t>Javorník - Horní Hoštice, č. p. 24</t>
  </si>
  <si>
    <t>Javorník - Horní Hoštice, č. p. 25</t>
  </si>
  <si>
    <t>Javorník - Horní Hoštice, č. p. 27</t>
  </si>
  <si>
    <t>Javorník - Horní Hoštice, č. p. 28</t>
  </si>
  <si>
    <t>Javorník - Horní Hoštice, č. p. 29</t>
  </si>
  <si>
    <t>Javorník - Horní Hoštice, č. p. 31</t>
  </si>
  <si>
    <t>Javorník - Horní Hoštice, č. p. 32</t>
  </si>
  <si>
    <t>Javorník - Horní Hoštice, č. p. 37</t>
  </si>
  <si>
    <t>Javorník - Horní Hoštice, č. p. 38</t>
  </si>
  <si>
    <t>Javorník - Horní Hoštice, č. p. 41</t>
  </si>
  <si>
    <t>Javorník - Horní Hoštice, č. p. 42</t>
  </si>
  <si>
    <t>Javorník - Horní Hoštice, č. p. 47</t>
  </si>
  <si>
    <t>Javorník - Horní Hoštice, č. p. 48</t>
  </si>
  <si>
    <t>Javorník - Horní Hoštice, č. p. 5</t>
  </si>
  <si>
    <t>Javorník - Horní Hoštice, č. p. 51</t>
  </si>
  <si>
    <t>Javorník - Horní Hoštice, č. p. 55</t>
  </si>
  <si>
    <t>Javorník - Horní Hoštice, č. p. 57</t>
  </si>
  <si>
    <t>Javorník - Horní Hoštice, č. p. 59</t>
  </si>
  <si>
    <t>Javorník - Horní Hoštice, č. p. 65</t>
  </si>
  <si>
    <t>Javorník - Horní Hoštice, č. p. 66</t>
  </si>
  <si>
    <t>Javorník - Horní Hoštice, č. p. 7</t>
  </si>
  <si>
    <t>Javorník - Horní Hoštice, č. p. 72</t>
  </si>
  <si>
    <t>Javorník - Horní Hoštice, č. p. 77</t>
  </si>
  <si>
    <t>Javorník - Horní Hoštice, č. p. 80</t>
  </si>
  <si>
    <t>Javorník - Horní Hoštice, č. p. 83</t>
  </si>
  <si>
    <t>Javorník - Horní Hoštice, č. p. 84</t>
  </si>
  <si>
    <t>Javorník - Horní Hoštice, č. p. 9</t>
  </si>
  <si>
    <t>Javorník - Horní Hoštice, č. p. 91</t>
  </si>
  <si>
    <t>Javorník - Horní Hoštice, č. p. 92</t>
  </si>
  <si>
    <t>Javorník - Horní Hoštice, č. p. 94</t>
  </si>
  <si>
    <t>Javorník - Horní Hoštice, č. p. 95</t>
  </si>
  <si>
    <t>Javorník - Bílý Potok, č. p. 201</t>
  </si>
  <si>
    <t>Javorník - Bílý Potok, č. p. 207</t>
  </si>
  <si>
    <t>Javorník - Bílý Potok, č. p. 223</t>
  </si>
  <si>
    <t>Javorník - Bílý Potok, č. p. 224</t>
  </si>
  <si>
    <t>Javorník, č. ev. 1</t>
  </si>
  <si>
    <t>Javorník, č. ev. 2</t>
  </si>
  <si>
    <t>Javorník, Míru 371</t>
  </si>
  <si>
    <t>Javorník, Míru 373</t>
  </si>
  <si>
    <t>Javorník, Míru 375</t>
  </si>
  <si>
    <t>Javorník, Míru 376</t>
  </si>
  <si>
    <t>Javorník, Míru 377</t>
  </si>
  <si>
    <t>Javorník, Míru 554</t>
  </si>
  <si>
    <t>Javorník - Travná, č. ev. 14</t>
  </si>
  <si>
    <t>Javorník - Travná, č. ev. 21</t>
  </si>
  <si>
    <t>Javorník - Travná, č. ev. 23</t>
  </si>
  <si>
    <t>Javorník - Travná, č. ev. 25</t>
  </si>
  <si>
    <t>Javorník - Travná, č. ev. 4</t>
  </si>
  <si>
    <t>Javorník - Travná, č. ev. 5</t>
  </si>
  <si>
    <t>Javorník - Travná, č. p. 12</t>
  </si>
  <si>
    <t>Javorník - Travná, č. p. 13</t>
  </si>
  <si>
    <t>Javorník - Travná, č. p. 14</t>
  </si>
  <si>
    <t>Javorník - Travná, č. p. 17</t>
  </si>
  <si>
    <t>Javorník - Travná, č. p. 21</t>
  </si>
  <si>
    <t>Javorník - Travná, č. p. 22</t>
  </si>
  <si>
    <t>Javorník - Travná, č. p. 25</t>
  </si>
  <si>
    <t>Javorník - Travná, č. p. 26</t>
  </si>
  <si>
    <t>Javorník - Travná, č. p. 28</t>
  </si>
  <si>
    <t>Javorník - Travná, č. p. 31</t>
  </si>
  <si>
    <t>Javorník - Travná, č. p. 36</t>
  </si>
  <si>
    <t>Javorník - Travná, č. p. 42</t>
  </si>
  <si>
    <t>Javorník - Travná, č. p. 44</t>
  </si>
  <si>
    <t>Javorník - Travná, č. p. 45</t>
  </si>
  <si>
    <t>Javorník - Travná, č. p. 46</t>
  </si>
  <si>
    <t>Javorník - Travná, č. p. 49</t>
  </si>
  <si>
    <t>Javorník - Travná, č. p. 5</t>
  </si>
  <si>
    <t>Javorník - Travná, č. p. 50</t>
  </si>
  <si>
    <t>Javorník - Travná, č. p. 52</t>
  </si>
  <si>
    <t>Javorník - Travná, č. p. 53</t>
  </si>
  <si>
    <t>Javorník - Travná, č. p. 55</t>
  </si>
  <si>
    <t>Javorník - Travná, č. p. 56</t>
  </si>
  <si>
    <t>Javorník - Travná, č. p. 6</t>
  </si>
  <si>
    <t>Javorník - Travná, č. p. 68</t>
  </si>
  <si>
    <t>Javorník - Travná, č. p. 70</t>
  </si>
  <si>
    <t>Javorník - Travná, č. p. 72</t>
  </si>
  <si>
    <t>Javorník - Travná, č. p. 73</t>
  </si>
  <si>
    <t>Javorník - Travná, č. p. 75</t>
  </si>
  <si>
    <t>Javorník - Travná, č. p. 78</t>
  </si>
  <si>
    <t>Javorník - Travná, č. p. 79</t>
  </si>
  <si>
    <t>Javorník - Travná, č. p. 82</t>
  </si>
  <si>
    <t>Javorník - Travná, č. p. 84</t>
  </si>
  <si>
    <t>Javorník - Travná, č. p. 85</t>
  </si>
  <si>
    <t>Javorník - Travná, č. p. 87</t>
  </si>
  <si>
    <t>Javorník - Travná, č. p. 88</t>
  </si>
  <si>
    <t>Javorník - Travná, č. p. 90</t>
  </si>
  <si>
    <t>Javorník - Travná, č. p. 91</t>
  </si>
  <si>
    <t>Javorník - Travná, č. p. 92</t>
  </si>
  <si>
    <t>Javorník - Travná, č. p. 93</t>
  </si>
  <si>
    <t>Javorník - Travná, č. p. 94</t>
  </si>
  <si>
    <t>Javorník - Travná, č. p. 95</t>
  </si>
  <si>
    <t>Javorník - Travná, č. p. 96</t>
  </si>
  <si>
    <t>Javorník - Travná, č. p. 97</t>
  </si>
  <si>
    <t>Javorník - Zálesí, č. ev. 1</t>
  </si>
  <si>
    <t>Javorník - Zálesí, č. ev. 10</t>
  </si>
  <si>
    <t>Javorník - Zálesí, č. ev. 17</t>
  </si>
  <si>
    <t>Javorník - Zálesí, č. ev. 23</t>
  </si>
  <si>
    <t>Javorník - Zálesí, č. ev. 27</t>
  </si>
  <si>
    <t>Javorník - Zálesí, č. ev. 29</t>
  </si>
  <si>
    <t>Javorník - Zálesí, č. ev. 3</t>
  </si>
  <si>
    <t>Javorník - Zálesí, č. ev. 4</t>
  </si>
  <si>
    <t>Javorník - Zálesí, č. ev. 5</t>
  </si>
  <si>
    <t>Javorník - Zálesí, č. p. 1</t>
  </si>
  <si>
    <t>Javorník - Zálesí, č. p. 100</t>
  </si>
  <si>
    <t>Javorník - Zálesí, č. p. 103</t>
  </si>
  <si>
    <t>Javorník - Zálesí, č. p. 111</t>
  </si>
  <si>
    <t>Javorník - Zálesí, č. p. 113</t>
  </si>
  <si>
    <t>Javorník - Zálesí, č. p. 114</t>
  </si>
  <si>
    <t>Javorník - Zálesí, č. p. 115</t>
  </si>
  <si>
    <t>Javorník - Zálesí, č. p. 20</t>
  </si>
  <si>
    <t>Javorník - Zálesí, č. p. 21</t>
  </si>
  <si>
    <t>Javorník - Zálesí, č. p. 22</t>
  </si>
  <si>
    <t>Javorník - Zálesí, č. p. 26</t>
  </si>
  <si>
    <t>Javorník - Zálesí, č. p. 39</t>
  </si>
  <si>
    <t>Javorník - Zálesí, č. p. 40</t>
  </si>
  <si>
    <t>Javorník - Zálesí, č. p. 41</t>
  </si>
  <si>
    <t>Javorník - Zálesí, č. p. 42</t>
  </si>
  <si>
    <t>Javorník - Zálesí, č. p. 43</t>
  </si>
  <si>
    <t>Javorník - Zálesí, č. p. 44</t>
  </si>
  <si>
    <t>Javorník - Zálesí, č. p. 47</t>
  </si>
  <si>
    <t>Javorník - Zálesí, č. p. 48</t>
  </si>
  <si>
    <t>Javorník - Zálesí, č. p. 49</t>
  </si>
  <si>
    <t>Javorník - Zálesí, č. p. 50</t>
  </si>
  <si>
    <t>Javorník - Zálesí, č. p. 53</t>
  </si>
  <si>
    <t>Javorník - Zálesí, č. p. 54</t>
  </si>
  <si>
    <t>Javorník - Zálesí, č. p. 57</t>
  </si>
  <si>
    <t>Javorník - Zálesí, č. p. 58</t>
  </si>
  <si>
    <t>Javorník - Zálesí, č. p. 62</t>
  </si>
  <si>
    <t>Javorník - Zálesí, č. p. 64</t>
  </si>
  <si>
    <t>Javorník - Zálesí, č. p. 65</t>
  </si>
  <si>
    <t>Javorník - Zálesí, č. p. 72</t>
  </si>
  <si>
    <t>Javorník - Zálesí, č. p. 76</t>
  </si>
  <si>
    <t>Javorník - Zálesí, č. p. 82</t>
  </si>
  <si>
    <t>Javorník - Zálesí, č. p. 92</t>
  </si>
  <si>
    <t>Javorník - Zálesí, č. p. 96</t>
  </si>
  <si>
    <t>Jedlí, č. ev. 2</t>
  </si>
  <si>
    <t>Jedlí, č. ev. 3</t>
  </si>
  <si>
    <t>Jedlí, č. ev. 4</t>
  </si>
  <si>
    <t>Jedlí, č. p. 1</t>
  </si>
  <si>
    <t>Jedlí, č. p. 10</t>
  </si>
  <si>
    <t>Jedlí, č. p. 100</t>
  </si>
  <si>
    <t>Jedlí, č. p. 101</t>
  </si>
  <si>
    <t>Jedlí, č. p. 102</t>
  </si>
  <si>
    <t>Jedlí, č. p. 103</t>
  </si>
  <si>
    <t>Jedlí, č. p. 104</t>
  </si>
  <si>
    <t>Jedlí, č. p. 105</t>
  </si>
  <si>
    <t>Jedlí, č. p. 106</t>
  </si>
  <si>
    <t>Jedlí, č. p. 107</t>
  </si>
  <si>
    <t>Jedlí, č. p. 108</t>
  </si>
  <si>
    <t>Jedlí, č. p. 109</t>
  </si>
  <si>
    <t>Jedlí, č. p. 11</t>
  </si>
  <si>
    <t>Jedlí, č. p. 110</t>
  </si>
  <si>
    <t>Jedlí, č. p. 111</t>
  </si>
  <si>
    <t>Jedlí, č. p. 112</t>
  </si>
  <si>
    <t>Jedlí, č. p. 113</t>
  </si>
  <si>
    <t>Jedlí, č. p. 114</t>
  </si>
  <si>
    <t>Jedlí, č. p. 115</t>
  </si>
  <si>
    <t>Jedlí, č. p. 116</t>
  </si>
  <si>
    <t>Jedlí, č. p. 117</t>
  </si>
  <si>
    <t>Jedlí, č. p. 118</t>
  </si>
  <si>
    <t>Jedlí, č. p. 119</t>
  </si>
  <si>
    <t>Jedlí, č. p. 12</t>
  </si>
  <si>
    <t>Jedlí, č. p. 120</t>
  </si>
  <si>
    <t>Jedlí, č. p. 121</t>
  </si>
  <si>
    <t>Jedlí, č. p. 122</t>
  </si>
  <si>
    <t>Jedlí, č. p. 123</t>
  </si>
  <si>
    <t>Jedlí, č. p. 125</t>
  </si>
  <si>
    <t>Jedlí, č. p. 126</t>
  </si>
  <si>
    <t>Jedlí, č. p. 127</t>
  </si>
  <si>
    <t>Jedlí, č. p. 128</t>
  </si>
  <si>
    <t>Jedlí, č. p. 129</t>
  </si>
  <si>
    <t>Jedlí, č. p. 13</t>
  </si>
  <si>
    <t>Jedlí, č. p. 130</t>
  </si>
  <si>
    <t>Jedlí, č. p. 131</t>
  </si>
  <si>
    <t>Jedlí, č. p. 132</t>
  </si>
  <si>
    <t>Jedlí, č. p. 133</t>
  </si>
  <si>
    <t>Jedlí, č. p. 135</t>
  </si>
  <si>
    <t>Jedlí, č. p. 136</t>
  </si>
  <si>
    <t>Jedlí, č. p. 138</t>
  </si>
  <si>
    <t>Jedlí, č. p. 139</t>
  </si>
  <si>
    <t>Jedlí, č. p. 14</t>
  </si>
  <si>
    <t>Jedlí, č. p. 140</t>
  </si>
  <si>
    <t>Jedlí, č. p. 141</t>
  </si>
  <si>
    <t>Jedlí, č. p. 142</t>
  </si>
  <si>
    <t>Jedlí, č. p. 143</t>
  </si>
  <si>
    <t>Jedlí, č. p. 144</t>
  </si>
  <si>
    <t>Jedlí, č. p. 145</t>
  </si>
  <si>
    <t>Jedlí, č. p. 146</t>
  </si>
  <si>
    <t>Jedlí, č. p. 147</t>
  </si>
  <si>
    <t>Jedlí, č. p. 148</t>
  </si>
  <si>
    <t>Jedlí, č. p. 149</t>
  </si>
  <si>
    <t>Jedlí, č. p. 15</t>
  </si>
  <si>
    <t>Jedlí, č. p. 150</t>
  </si>
  <si>
    <t>Jedlí, č. p. 151</t>
  </si>
  <si>
    <t>Jedlí, č. p. 152</t>
  </si>
  <si>
    <t>Jedlí, č. p. 154</t>
  </si>
  <si>
    <t>Jedlí, č. p. 155</t>
  </si>
  <si>
    <t>Jedlí, č. p. 156</t>
  </si>
  <si>
    <t>Jedlí, č. p. 157</t>
  </si>
  <si>
    <t>Jedlí, č. p. 158</t>
  </si>
  <si>
    <t>Jedlí, č. p. 159</t>
  </si>
  <si>
    <t>Jedlí, č. p. 16</t>
  </si>
  <si>
    <t>Jedlí, č. p. 160</t>
  </si>
  <si>
    <t>Jedlí, č. p. 161</t>
  </si>
  <si>
    <t>Jedlí, č. p. 162</t>
  </si>
  <si>
    <t>Jedlí, č. p. 163</t>
  </si>
  <si>
    <t>Jedlí, č. p. 164</t>
  </si>
  <si>
    <t>Jedlí, č. p. 165</t>
  </si>
  <si>
    <t>Jedlí, č. p. 166</t>
  </si>
  <si>
    <t>Jedlí, č. p. 168</t>
  </si>
  <si>
    <t>Jedlí, č. p. 169</t>
  </si>
  <si>
    <t>Jedlí, č. p. 17</t>
  </si>
  <si>
    <t>Jedlí, č. p. 170</t>
  </si>
  <si>
    <t>Jedlí, č. p. 171</t>
  </si>
  <si>
    <t>Jedlí, č. p. 172</t>
  </si>
  <si>
    <t>Jedlí, č. p. 174</t>
  </si>
  <si>
    <t>Jedlí, č. p. 175</t>
  </si>
  <si>
    <t>Jedlí, č. p. 176</t>
  </si>
  <si>
    <t>Jedlí, č. p. 177</t>
  </si>
  <si>
    <t>Jedlí, č. p. 178</t>
  </si>
  <si>
    <t>Jedlí, č. p. 179</t>
  </si>
  <si>
    <t>Jedlí, č. p. 18</t>
  </si>
  <si>
    <t>Jedlí, č. p. 180</t>
  </si>
  <si>
    <t>Jedlí, č. p. 181</t>
  </si>
  <si>
    <t>Jedlí, č. p. 182</t>
  </si>
  <si>
    <t>Jedlí, č. p. 183</t>
  </si>
  <si>
    <t>Jedlí, č. p. 184</t>
  </si>
  <si>
    <t>Jedlí, č. p. 185</t>
  </si>
  <si>
    <t>Jedlí, č. p. 186</t>
  </si>
  <si>
    <t>Jedlí, č. p. 187</t>
  </si>
  <si>
    <t>Jedlí, č. p. 189</t>
  </si>
  <si>
    <t>Jedlí, č. p. 19</t>
  </si>
  <si>
    <t>Jedlí, č. p. 190</t>
  </si>
  <si>
    <t>Jedlí, č. p. 191</t>
  </si>
  <si>
    <t>Jedlí, č. p. 194</t>
  </si>
  <si>
    <t>Jedlí, č. p. 195</t>
  </si>
  <si>
    <t>Jedlí, č. p. 198</t>
  </si>
  <si>
    <t>Jedlí, č. p. 199</t>
  </si>
  <si>
    <t>Jedlí, č. p. 2</t>
  </si>
  <si>
    <t>Jedlí, č. p. 20</t>
  </si>
  <si>
    <t>Jedlí, č. p. 200</t>
  </si>
  <si>
    <t>Jedlí, č. p. 201</t>
  </si>
  <si>
    <t>Jedlí, č. p. 202</t>
  </si>
  <si>
    <t>Jedlí, č. p. 203</t>
  </si>
  <si>
    <t>Jedlí, č. p. 204</t>
  </si>
  <si>
    <t>Jedlí, č. p. 205</t>
  </si>
  <si>
    <t>Jedlí, č. p. 206</t>
  </si>
  <si>
    <t>Jedlí, č. p. 207</t>
  </si>
  <si>
    <t>Jedlí, č. p. 208</t>
  </si>
  <si>
    <t>Jedlí, č. p. 209</t>
  </si>
  <si>
    <t>Jedlí, č. p. 21</t>
  </si>
  <si>
    <t>Jedlí, č. p. 210</t>
  </si>
  <si>
    <t>Jedlí, č. p. 212</t>
  </si>
  <si>
    <t>Jedlí, č. p. 213</t>
  </si>
  <si>
    <t>Jedlí, č. p. 214</t>
  </si>
  <si>
    <t>Jedlí, č. p. 215</t>
  </si>
  <si>
    <t>Jedlí, č. p. 216</t>
  </si>
  <si>
    <t>Jedlí, č. p. 217</t>
  </si>
  <si>
    <t>Jedlí, č. p. 218</t>
  </si>
  <si>
    <t>Jedlí, č. p. 219</t>
  </si>
  <si>
    <t>Jedlí, č. p. 22</t>
  </si>
  <si>
    <t>Jedlí, č. p. 220</t>
  </si>
  <si>
    <t>Jedlí, č. p. 221</t>
  </si>
  <si>
    <t>Jedlí, č. p. 222</t>
  </si>
  <si>
    <t>Jedlí, č. p. 223</t>
  </si>
  <si>
    <t>Jedlí, č. p. 224</t>
  </si>
  <si>
    <t>Jedlí, č. p. 225</t>
  </si>
  <si>
    <t>Jedlí, č. p. 226</t>
  </si>
  <si>
    <t>Jedlí, č. p. 227</t>
  </si>
  <si>
    <t>Jedlí, č. p. 228</t>
  </si>
  <si>
    <t>Jedlí, č. p. 229</t>
  </si>
  <si>
    <t>Jedlí, č. p. 23</t>
  </si>
  <si>
    <t>Jedlí, č. p. 230</t>
  </si>
  <si>
    <t>Jedlí, č. p. 231</t>
  </si>
  <si>
    <t>Jedlí, č. p. 232</t>
  </si>
  <si>
    <t>Jedlí, č. p. 233</t>
  </si>
  <si>
    <t>Jedlí, č. p. 234</t>
  </si>
  <si>
    <t>Jedlí, č. p. 235</t>
  </si>
  <si>
    <t>Jedlí, č. p. 236</t>
  </si>
  <si>
    <t>Jedlí, č. p. 237</t>
  </si>
  <si>
    <t>Jedlí, č. p. 238</t>
  </si>
  <si>
    <t>Jedlí, č. p. 24</t>
  </si>
  <si>
    <t>Jedlí, č. p. 240</t>
  </si>
  <si>
    <t>Jedlí, č. p. 241</t>
  </si>
  <si>
    <t>Jedlí, č. p. 242</t>
  </si>
  <si>
    <t>Jedlí, č. p. 244</t>
  </si>
  <si>
    <t>Jedlí, č. p. 245</t>
  </si>
  <si>
    <t>Jedlí, č. p. 246</t>
  </si>
  <si>
    <t>Jedlí, č. p. 247</t>
  </si>
  <si>
    <t>Jedlí, č. p. 248</t>
  </si>
  <si>
    <t>Jedlí, č. p. 25</t>
  </si>
  <si>
    <t>Jedlí, č. p. 250</t>
  </si>
  <si>
    <t>Jedlí, č. p. 251</t>
  </si>
  <si>
    <t>Jedlí, č. p. 252</t>
  </si>
  <si>
    <t>Jedlí, č. p. 253</t>
  </si>
  <si>
    <t>Jedlí, č. p. 254</t>
  </si>
  <si>
    <t>Jedlí, č. p. 256</t>
  </si>
  <si>
    <t>Jedlí, č. p. 257</t>
  </si>
  <si>
    <t>Jedlí, č. p. 258</t>
  </si>
  <si>
    <t>Jedlí, č. p. 259</t>
  </si>
  <si>
    <t>Jedlí, č. p. 26</t>
  </si>
  <si>
    <t>Jedlí, č. p. 260</t>
  </si>
  <si>
    <t>Jedlí, č. p. 261</t>
  </si>
  <si>
    <t>Jedlí, č. p. 262</t>
  </si>
  <si>
    <t>Jedlí, č. p. 264</t>
  </si>
  <si>
    <t>Jedlí, č. p. 265</t>
  </si>
  <si>
    <t>Jedlí, č. p. 266</t>
  </si>
  <si>
    <t>Jedlí, č. p. 267</t>
  </si>
  <si>
    <t>Jedlí, č. p. 268</t>
  </si>
  <si>
    <t>Jedlí, č. p. 269</t>
  </si>
  <si>
    <t>Jedlí, č. p. 27</t>
  </si>
  <si>
    <t>Jedlí, č. p. 270</t>
  </si>
  <si>
    <t>Jedlí, č. p. 271</t>
  </si>
  <si>
    <t>Jedlí, č. p. 272</t>
  </si>
  <si>
    <t>Jedlí, č. p. 273</t>
  </si>
  <si>
    <t>Jedlí, č. p. 274</t>
  </si>
  <si>
    <t>Jedlí, č. p. 275</t>
  </si>
  <si>
    <t>Jedlí, č. p. 276</t>
  </si>
  <si>
    <t>Jedlí, č. p. 277</t>
  </si>
  <si>
    <t>Jedlí, č. p. 278</t>
  </si>
  <si>
    <t>Jedlí, č. p. 279</t>
  </si>
  <si>
    <t>Jedlí, č. p. 28</t>
  </si>
  <si>
    <t>Jedlí, č. p. 280</t>
  </si>
  <si>
    <t>Jedlí, č. p. 281</t>
  </si>
  <si>
    <t>Jedlí, č. p. 29</t>
  </si>
  <si>
    <t>Jedlí, č. p. 3</t>
  </si>
  <si>
    <t>Jedlí, č. p. 30</t>
  </si>
  <si>
    <t>Jedlí, č. p. 31</t>
  </si>
  <si>
    <t>Jedlí, č. p. 32</t>
  </si>
  <si>
    <t>Jedlí, č. p. 33</t>
  </si>
  <si>
    <t>Jedlí, č. p. 34</t>
  </si>
  <si>
    <t>Jedlí, č. p. 35</t>
  </si>
  <si>
    <t>Jedlí, č. p. 37</t>
  </si>
  <si>
    <t>Jedlí, č. p. 38</t>
  </si>
  <si>
    <t>Jedlí, č. p. 39</t>
  </si>
  <si>
    <t>Jedlí, č. p. 4</t>
  </si>
  <si>
    <t>Jedlí, č. p. 40</t>
  </si>
  <si>
    <t>Jedlí, č. p. 41</t>
  </si>
  <si>
    <t>Jedlí, č. p. 42</t>
  </si>
  <si>
    <t>Jedlí, č. p. 43</t>
  </si>
  <si>
    <t>Jedlí, č. p. 44</t>
  </si>
  <si>
    <t>Jedlí, č. p. 45</t>
  </si>
  <si>
    <t>Jedlí, č. p. 46</t>
  </si>
  <si>
    <t>Jedlí, č. p. 47</t>
  </si>
  <si>
    <t>Jedlí, č. p. 48</t>
  </si>
  <si>
    <t>Jedlí, č. p. 49</t>
  </si>
  <si>
    <t>Jedlí, č. p. 50</t>
  </si>
  <si>
    <t>Jedlí, č. p. 51</t>
  </si>
  <si>
    <t>Jedlí, č. p. 52</t>
  </si>
  <si>
    <t>Jedlí, č. p. 53</t>
  </si>
  <si>
    <t>Jedlí, č. p. 54</t>
  </si>
  <si>
    <t>Jedlí, č. p. 55</t>
  </si>
  <si>
    <t>Jedlí, č. p. 56</t>
  </si>
  <si>
    <t>Jedlí, č. p. 57</t>
  </si>
  <si>
    <t>Jedlí, č. p. 58</t>
  </si>
  <si>
    <t>Jedlí, č. p. 59</t>
  </si>
  <si>
    <t>Jedlí, č. p. 6</t>
  </si>
  <si>
    <t>Jedlí, č. p. 60</t>
  </si>
  <si>
    <t>Jedlí, č. p. 61</t>
  </si>
  <si>
    <t>Jedlí, č. p. 62</t>
  </si>
  <si>
    <t>Jedlí, č. p. 63</t>
  </si>
  <si>
    <t>Jedlí, č. p. 64</t>
  </si>
  <si>
    <t>Jedlí, č. p. 65</t>
  </si>
  <si>
    <t>Jedlí, č. p. 66</t>
  </si>
  <si>
    <t>Jedlí, č. p. 67</t>
  </si>
  <si>
    <t>Jedlí, č. p. 68</t>
  </si>
  <si>
    <t>Jedlí, č. p. 69</t>
  </si>
  <si>
    <t>Jedlí, č. p. 7</t>
  </si>
  <si>
    <t>Jedlí, č. p. 70</t>
  </si>
  <si>
    <t>Jedlí, č. p. 71</t>
  </si>
  <si>
    <t>Jedlí, č. p. 72</t>
  </si>
  <si>
    <t>Jedlí, č. p. 73</t>
  </si>
  <si>
    <t>Jedlí, č. p. 74</t>
  </si>
  <si>
    <t>Jedlí, č. p. 75</t>
  </si>
  <si>
    <t>Jedlí, č. p. 76</t>
  </si>
  <si>
    <t>Jedlí, č. p. 77</t>
  </si>
  <si>
    <t>Jedlí, č. p. 78</t>
  </si>
  <si>
    <t>Jedlí, č. p. 79</t>
  </si>
  <si>
    <t>Jedlí, č. p. 8</t>
  </si>
  <si>
    <t>Jedlí, č. p. 80</t>
  </si>
  <si>
    <t>Jedlí, č. p. 81</t>
  </si>
  <si>
    <t>Jedlí, č. p. 82</t>
  </si>
  <si>
    <t>Jedlí, č. p. 83</t>
  </si>
  <si>
    <t>Jedlí, č. p. 84</t>
  </si>
  <si>
    <t>Jedlí, č. p. 85</t>
  </si>
  <si>
    <t>Jedlí, č. p. 86</t>
  </si>
  <si>
    <t>Jedlí, č. p. 87</t>
  </si>
  <si>
    <t>Jedlí, č. p. 88</t>
  </si>
  <si>
    <t>Jedlí, č. p. 89</t>
  </si>
  <si>
    <t>Jedlí, č. p. 9</t>
  </si>
  <si>
    <t>Jedlí, č. p. 90</t>
  </si>
  <si>
    <t>Jedlí, č. p. 91</t>
  </si>
  <si>
    <t>Jedlí, č. p. 92</t>
  </si>
  <si>
    <t>Jedlí, č. p. 93</t>
  </si>
  <si>
    <t>Jedlí, č. p. 94</t>
  </si>
  <si>
    <t>Jedlí, č. p. 95</t>
  </si>
  <si>
    <t>Jedlí, č. p. 96</t>
  </si>
  <si>
    <t>Jedlí, č. p. 97</t>
  </si>
  <si>
    <t>Jedlí, č. p. 98</t>
  </si>
  <si>
    <t>Jedlí, č. p. 99</t>
  </si>
  <si>
    <t>Jeseník - Bukovice, K Vodě 13</t>
  </si>
  <si>
    <t>Jeseník - Bukovice, K Vodě 15</t>
  </si>
  <si>
    <t>Jeseník - Bukovice, K Vodě 26</t>
  </si>
  <si>
    <t>Jeseník - Bukovice, K Vodě 27</t>
  </si>
  <si>
    <t>Jeseník - Bukovice, K Vodě 28</t>
  </si>
  <si>
    <t>Jeseník - Bukovice, K Vodě 3</t>
  </si>
  <si>
    <t>Jeseník - Bukovice, K Vodě 36</t>
  </si>
  <si>
    <t>Jeseník - Bukovice, K Vodě 394</t>
  </si>
  <si>
    <t>Jeseník - Bukovice, K Vodě 430</t>
  </si>
  <si>
    <t>Jeseník - Bukovice, K Vodě 431</t>
  </si>
  <si>
    <t>Jeseník - Bukovice, K Vodě 450</t>
  </si>
  <si>
    <t>Jeseník - Bukovice, K Vodě 499</t>
  </si>
  <si>
    <t>Jeseník - Bukovice, Na Mýtince 112</t>
  </si>
  <si>
    <t>Jeseník - Bukovice, Na Mýtince 119</t>
  </si>
  <si>
    <t>Jeseník - Bukovice, Na Mýtince 123</t>
  </si>
  <si>
    <t>Jeseník - Bukovice, Na Mýtince 130</t>
  </si>
  <si>
    <t>Jeseník - Bukovice, Na Mýtince 131</t>
  </si>
  <si>
    <t>Jeseník - Bukovice, Na Mýtince 187</t>
  </si>
  <si>
    <t>Jeseník - Bukovice, Na Mýtince 190</t>
  </si>
  <si>
    <t>Jeseník - Bukovice, Na Mýtince 210</t>
  </si>
  <si>
    <t>Jeseník - Bukovice, Na Mýtince 230</t>
  </si>
  <si>
    <t>Jeseník - Bukovice, Na Mýtince 32</t>
  </si>
  <si>
    <t>Jeseník - Bukovice, Na Mýtince 37</t>
  </si>
  <si>
    <t>Jeseník - Bukovice, Na Mýtince 465</t>
  </si>
  <si>
    <t>Jeseník - Bukovice, Nová 323</t>
  </si>
  <si>
    <t>Jeseník - Bukovice, Nová 324</t>
  </si>
  <si>
    <t>Jeseník - Bukovice, Nová 325</t>
  </si>
  <si>
    <t>Jeseník - Bukovice, Nová 326</t>
  </si>
  <si>
    <t>Jeseník - Bukovice, Rejvízská 113</t>
  </si>
  <si>
    <t>Jeseník - Bukovice, Rejvízská 122</t>
  </si>
  <si>
    <t>Jeseník - Bukovice, Rejvízská 124</t>
  </si>
  <si>
    <t>Jeseník - Bukovice, Rejvízská 142</t>
  </si>
  <si>
    <t>Jeseník - Bukovice, Rejvízská 146</t>
  </si>
  <si>
    <t>Jeseník - Bukovice, Rejvízská 148</t>
  </si>
  <si>
    <t>Jeseník - Bukovice, Rejvízská 163</t>
  </si>
  <si>
    <t>Jeseník - Bukovice, Rejvízská 18</t>
  </si>
  <si>
    <t>Jeseník - Bukovice, Rejvízská 180</t>
  </si>
  <si>
    <t>Jeseník - Bukovice, Rejvízská 181</t>
  </si>
  <si>
    <t>Jeseník - Bukovice, Rejvízská 209</t>
  </si>
  <si>
    <t>Jeseník - Bukovice, Rejvízská 211</t>
  </si>
  <si>
    <t>Jeseník - Bukovice, Rejvízská 3</t>
  </si>
  <si>
    <t>Jeseník - Bukovice, Rejvízská 33</t>
  </si>
  <si>
    <t>Jeseník - Bukovice, Rejvízská 39</t>
  </si>
  <si>
    <t>Jeseník - Bukovice, Rejvízská 405</t>
  </si>
  <si>
    <t>Jeseník - Bukovice, Rejvízská 406</t>
  </si>
  <si>
    <t>Jeseník - Bukovice, Rejvízská 425</t>
  </si>
  <si>
    <t>Jeseník - Bukovice, Rejvízská 426</t>
  </si>
  <si>
    <t>Jeseník - Bukovice, Rejvízská 445</t>
  </si>
  <si>
    <t>Jeseník - Bukovice, Rejvízská 468</t>
  </si>
  <si>
    <t>Jeseník - Bukovice, Rejvízská 502</t>
  </si>
  <si>
    <t>Jeseník - Bukovice, Rejvízská 516</t>
  </si>
  <si>
    <t>Jeseník - Bukovice, Rejvízská 517</t>
  </si>
  <si>
    <t>Jeseník - Bukovice, Rejvízská 75</t>
  </si>
  <si>
    <t>Jeseník - Bukovice, Rejvízská 90</t>
  </si>
  <si>
    <t>Jeseník - Bukovice, Strmá 475</t>
  </si>
  <si>
    <t>Jeseník - Bukovice, Úvoz 1</t>
  </si>
  <si>
    <t>Jeseník - Bukovice, Úvoz 10</t>
  </si>
  <si>
    <t>Jeseník - Bukovice, Úvoz 204</t>
  </si>
  <si>
    <t>Jeseník - Bukovice, Úvoz 7</t>
  </si>
  <si>
    <t>Jeseník - Bukovice, Úvoz 8</t>
  </si>
  <si>
    <t>Jeseník - Bukovice, Za Podjezdem 437/2</t>
  </si>
  <si>
    <t>Jeseník - Bukovice, Za Podjezdem 439/13</t>
  </si>
  <si>
    <t>Jeseník - Bukovice, Za Podjezdem 441/17</t>
  </si>
  <si>
    <t>Jeseník - Bukovice, Za Podjezdem 442/19</t>
  </si>
  <si>
    <t>Jeseník - Bukovice, Za Podjezdem 443/21</t>
  </si>
  <si>
    <t>Jeseník - Bukovice, Za Podjezdem 444/23</t>
  </si>
  <si>
    <t>Jeseník - Bukovice, Za Podjezdem 446/7</t>
  </si>
  <si>
    <t>Jeseník - Bukovice, Za Podjezdem 449/9</t>
  </si>
  <si>
    <t>Jeseník - Bukovice, Za Podjezdem 474/25</t>
  </si>
  <si>
    <t>Jeseník - Bukovice, Za Podjezdem 481/15</t>
  </si>
  <si>
    <t>Jeseník - Bukovice, Za Podjezdem 484</t>
  </si>
  <si>
    <t>Jeseník - Bukovice, Za Podjezdem 491</t>
  </si>
  <si>
    <t>Jeseník - Bukovice, Za Podjezdem 495</t>
  </si>
  <si>
    <t>Jeseník - Bukovice, Za Podjezdem 498</t>
  </si>
  <si>
    <t>Jeseník - Bukovice, Za Podjezdem 501/26</t>
  </si>
  <si>
    <t>Jeseník - Bukovice, Za Podjezdem 511</t>
  </si>
  <si>
    <t>Jeseník - Bukovice, Za Podjezdem 526</t>
  </si>
  <si>
    <t>Jeseník - Dětřichov, Příčná 23</t>
  </si>
  <si>
    <t>Jeseník - Dětřichov, Příčná 24</t>
  </si>
  <si>
    <t>Jeseník - Dětřichov, Příčná 25</t>
  </si>
  <si>
    <t>Jeseník - Dětřichov, Příčná 36</t>
  </si>
  <si>
    <t>Jeseník - Dětřichov, Příčná 37</t>
  </si>
  <si>
    <t>Jeseník - Dětřichov, Příčná 38</t>
  </si>
  <si>
    <t>Jeseník - Dětřichov, Příčná 396</t>
  </si>
  <si>
    <t>Jeseník - Dětřichov, Příčná 397</t>
  </si>
  <si>
    <t>Jeseník - Dětřichov, Příčná 407</t>
  </si>
  <si>
    <t>Jeseník - Dětřichov, Příčná 408</t>
  </si>
  <si>
    <t>Jeseník - Dětřichov, Příčná 410</t>
  </si>
  <si>
    <t>Jeseník - Dětřichov, Příčná 414</t>
  </si>
  <si>
    <t>Jeseník - Dětřichov, Rejvízská 14</t>
  </si>
  <si>
    <t>Jeseník - Dětřichov, Rejvízská 17</t>
  </si>
  <si>
    <t>Jeseník - Dětřichov, Rejvízská 21</t>
  </si>
  <si>
    <t>Jeseník - Dětřichov, Rejvízská 26</t>
  </si>
  <si>
    <t>Jeseník - Dětřichov, Rejvízská 27</t>
  </si>
  <si>
    <t>Jeseník - Dětřichov, Rejvízská 28</t>
  </si>
  <si>
    <t>Jeseník - Dětřichov, Rejvízská 29</t>
  </si>
  <si>
    <t>Jeseník - Dětřichov, Rejvízská 30</t>
  </si>
  <si>
    <t>Jeseník - Dětřichov, Rejvízská 31</t>
  </si>
  <si>
    <t>Jeseník - Dětřichov, Rejvízská 32</t>
  </si>
  <si>
    <t>Jeseník - Dětřichov, Rejvízská 33</t>
  </si>
  <si>
    <t>Jeseník - Dětřichov, Rejvízská 34</t>
  </si>
  <si>
    <t>Jeseník - Dětřichov, Rejvízská 35</t>
  </si>
  <si>
    <t>Jeseník - Dětřichov, Rejvízská 391</t>
  </si>
  <si>
    <t>Jeseník - Dětřichov, Rejvízská 392</t>
  </si>
  <si>
    <t>Jeseník - Dětřichov, Rejvízská 393</t>
  </si>
  <si>
    <t>Jeseník - Dětřichov, Rejvízská 395</t>
  </si>
  <si>
    <t>Jeseník - Dětřichov, Rejvízská 4</t>
  </si>
  <si>
    <t>Jeseník - Dětřichov, Rejvízská 406</t>
  </si>
  <si>
    <t>Jeseník - Dětřichov, Rejvízská 409</t>
  </si>
  <si>
    <t>Jeseník - Dětřichov, Rejvízská 411</t>
  </si>
  <si>
    <t>Jeseník - Dětřichov, Rejvízská 412</t>
  </si>
  <si>
    <t>Jeseník - Dětřichov, Rejvízská 413</t>
  </si>
  <si>
    <t>Jeseník - Dětřichov, Rejvízská 42</t>
  </si>
  <si>
    <t>Jeseník - Dětřichov, Rejvízská 429</t>
  </si>
  <si>
    <t>Jeseník, Nerudova 1399/23a</t>
  </si>
  <si>
    <t>Jeseník, Nerudova 18</t>
  </si>
  <si>
    <t>Jeseník, Rudná 15</t>
  </si>
  <si>
    <t>Jeseník, Za Pilou 11</t>
  </si>
  <si>
    <t>Jeseník, Za Pilou 12</t>
  </si>
  <si>
    <t>Jeseník, Za Pilou 15</t>
  </si>
  <si>
    <t>Jeseník, Za Pilou 16</t>
  </si>
  <si>
    <t>Jeseník, Za Pilou 19</t>
  </si>
  <si>
    <t>Jeseník, Za Pilou 20</t>
  </si>
  <si>
    <t>Jeseník, Za Pilou 209</t>
  </si>
  <si>
    <t>Jeseník, Za Pilou 223</t>
  </si>
  <si>
    <t>Jeseník, Za Pilou 404</t>
  </si>
  <si>
    <t>Jeseník, Za Pilou 5</t>
  </si>
  <si>
    <t>Jeseník, Za Pilou 502</t>
  </si>
  <si>
    <t>Jeseník, Za Pilou 6</t>
  </si>
  <si>
    <t>Jeseník, Za Pilou 8</t>
  </si>
  <si>
    <t>Jeseník, Janáčkova 747</t>
  </si>
  <si>
    <t>Jeseník, Janáčkova 748</t>
  </si>
  <si>
    <t>Jeseník, Janáčkova 759</t>
  </si>
  <si>
    <t>Jeseník, Jaroslava Ježka 1338/18a</t>
  </si>
  <si>
    <t>Jeseník, Jaroslava Ježka 1404/18b</t>
  </si>
  <si>
    <t>Jeseník, Jaroslava Ježka 1411/22</t>
  </si>
  <si>
    <t>Jeseník, Jaroslava Ježka 556/15</t>
  </si>
  <si>
    <t>Jeseník, Jaroslava Ježka 925/20</t>
  </si>
  <si>
    <t>Jeseník, Lipovská 1004/100</t>
  </si>
  <si>
    <t>Jeseník, Lipovská 1005/98</t>
  </si>
  <si>
    <t>Jeseník, Lipovská 1179/94</t>
  </si>
  <si>
    <t>Jeseník, Lipovská 1430/100a</t>
  </si>
  <si>
    <t>Jeseník, Lipovská 208/88</t>
  </si>
  <si>
    <t>Jeseník, Lipovská 633/102</t>
  </si>
  <si>
    <t>Jeseník, Lipovská 682/90</t>
  </si>
  <si>
    <t>Jeseník, Lipovská 684/92</t>
  </si>
  <si>
    <t>Jeseník, Lipovská 686/86</t>
  </si>
  <si>
    <t>Jeseník, Lipovská 76</t>
  </si>
  <si>
    <t>Jeseník, Lipovská 924/96</t>
  </si>
  <si>
    <t>Jeseník, U Bělidla 1273/7</t>
  </si>
  <si>
    <t>Jeseník, U Bělidla 1275/9</t>
  </si>
  <si>
    <t>Jeseník, U Bělidla 1276/11</t>
  </si>
  <si>
    <t>Jeseník, U Bělidla 1277/13</t>
  </si>
  <si>
    <t>Jeseník, U Bělidla 1278/15</t>
  </si>
  <si>
    <t>Jeseník, U Bělidla 1395/5</t>
  </si>
  <si>
    <t>Jeseník, U Bělidla 926/3</t>
  </si>
  <si>
    <t>Jeseník, Javorová 1433/10</t>
  </si>
  <si>
    <t>Jeseník, Kalvodova 1031/34</t>
  </si>
  <si>
    <t>Jeseník, Kalvodova 298/32</t>
  </si>
  <si>
    <t>Jeseník, Kalvodova 356/28</t>
  </si>
  <si>
    <t>Jeseník, Kalvodova 463/30</t>
  </si>
  <si>
    <t>Jeseník, Lipovská 1396/115b</t>
  </si>
  <si>
    <t>Jeseník, Lipovská 1402/115a</t>
  </si>
  <si>
    <t>Jeseník, Lipovská 177/106</t>
  </si>
  <si>
    <t>Jeseník, Lipovská 200/119</t>
  </si>
  <si>
    <t>Jeseník, Lipovská 272/115a</t>
  </si>
  <si>
    <t>Jeseník, Lipovská 304/113</t>
  </si>
  <si>
    <t>Jeseník, Lipovská 327/111</t>
  </si>
  <si>
    <t>Jeseník, Lipovská 328/115</t>
  </si>
  <si>
    <t>Jeseník, Lipovská 342/104</t>
  </si>
  <si>
    <t>Jeseník, Lipovská 449/117</t>
  </si>
  <si>
    <t>Jeseník, Myslbekova 1372/16</t>
  </si>
  <si>
    <t>Jeseník, Myslbekova 1381/12a</t>
  </si>
  <si>
    <t>Jeseník, Myslbekova 181/10</t>
  </si>
  <si>
    <t>Jeseník, Myslbekova 183/14</t>
  </si>
  <si>
    <t>Jeseník, Myslbekova 276/13</t>
  </si>
  <si>
    <t>Jeseník, Myslbekova 428/12</t>
  </si>
  <si>
    <t>Jeseník, Myslbekova 7</t>
  </si>
  <si>
    <t>Jeseník, Myslbekova 515</t>
  </si>
  <si>
    <t>Jeseník, Myslbekova 266/11</t>
  </si>
  <si>
    <t>Jeseník, Myslbekova 269/4</t>
  </si>
  <si>
    <t>Jeseník, Myslbekova 270/1</t>
  </si>
  <si>
    <t>Jeseník, Myslbekova 271/4a</t>
  </si>
  <si>
    <t>Jeseník, Myslbekova 278/9</t>
  </si>
  <si>
    <t>Jeseník, Myslbekova 309/6</t>
  </si>
  <si>
    <t>Jeseník, Myslbekova 402/7</t>
  </si>
  <si>
    <t>Jeseník, Myslbekova 525/8</t>
  </si>
  <si>
    <t>Jeseník, Myslbekova 528/5</t>
  </si>
  <si>
    <t>Jeseník, Myslbekova 614/3</t>
  </si>
  <si>
    <t>Jeseník, Priessnitzova 115/31</t>
  </si>
  <si>
    <t>Jeseník, Priessnitzova 116/29</t>
  </si>
  <si>
    <t>Jeseník, Priessnitzova 1235/23</t>
  </si>
  <si>
    <t>Jeseník, Priessnitzova 1345/49a</t>
  </si>
  <si>
    <t>Jeseník, Priessnitzova 1349/24a</t>
  </si>
  <si>
    <t>Jeseník, Priessnitzova 1350/20a</t>
  </si>
  <si>
    <t>Jeseník, Priessnitzova 1351/43a</t>
  </si>
  <si>
    <t>Jeseník, Priessnitzova 1359/20b</t>
  </si>
  <si>
    <t>Jeseník, Priessnitzova 174/27</t>
  </si>
  <si>
    <t>Jeseník, Priessnitzova 175/37</t>
  </si>
  <si>
    <t>Jeseník, Priessnitzova 235/16</t>
  </si>
  <si>
    <t>Jeseník, Priessnitzova 268/14</t>
  </si>
  <si>
    <t>Jeseník, Priessnitzova 287/10</t>
  </si>
  <si>
    <t>Jeseník, Priessnitzova 299/12</t>
  </si>
  <si>
    <t>Jeseník, Priessnitzova 302/25</t>
  </si>
  <si>
    <t>Jeseník, Priessnitzova 308/33</t>
  </si>
  <si>
    <t>Jeseník, Priessnitzova 311/35</t>
  </si>
  <si>
    <t>Jeseník, Priessnitzova 314/17</t>
  </si>
  <si>
    <t>Jeseník, Priessnitzova 334/22</t>
  </si>
  <si>
    <t>Jeseník, Priessnitzova 359/19</t>
  </si>
  <si>
    <t>Jeseník, Priessnitzova 388/21</t>
  </si>
  <si>
    <t>Jeseník, Priessnitzova 405/15</t>
  </si>
  <si>
    <t>Jeseník, Priessnitzova 458/8</t>
  </si>
  <si>
    <t>Jeseník, Priessnitzova 77/39</t>
  </si>
  <si>
    <t>Jeseník, Priessnitzova 78/20</t>
  </si>
  <si>
    <t>Jeseník, Priessnitzova 79/18</t>
  </si>
  <si>
    <t>Jeseník, Priessnitzova 90/51</t>
  </si>
  <si>
    <t>Jeseník, Priessnitzova 906/24</t>
  </si>
  <si>
    <t>Jeseník, Priessnitzova 907/41</t>
  </si>
  <si>
    <t>Jeseník, Priessnitzova 910/49</t>
  </si>
  <si>
    <t>Jeseník, Priessnitzova 911/43</t>
  </si>
  <si>
    <t>Jeseník, Priessnitzova 912/45</t>
  </si>
  <si>
    <t>Jeseník, Priessnitzova 913/26</t>
  </si>
  <si>
    <t>Jeseník, Priessnitzova 914/47</t>
  </si>
  <si>
    <t>Jeseník, Růžová 393/1</t>
  </si>
  <si>
    <t>Jeseník, Růžová 406/4</t>
  </si>
  <si>
    <t>Jeseník, Růžová 431/2</t>
  </si>
  <si>
    <t>Jeseník, Růžová 434/6</t>
  </si>
  <si>
    <t>Jeseník, Růžová 634/8</t>
  </si>
  <si>
    <t>Jeseník - Bukovice, U Bělidla 110</t>
  </si>
  <si>
    <t>Jeseník - Bukovice, Šumperská 515</t>
  </si>
  <si>
    <t>Jeseník - Dětřichov, č. ev. 40</t>
  </si>
  <si>
    <t>Jeseník - Dětřichov, Na Mýtince 14</t>
  </si>
  <si>
    <t>Jeseník - Dětřichov, Na Mýtince 15</t>
  </si>
  <si>
    <t>Jeseník - Dětřichov, Na Mýtince 18</t>
  </si>
  <si>
    <t>Jeseník - Dětřichov, Na Mýtince 19</t>
  </si>
  <si>
    <t>Jeseník - Dětřichov, Na Mýtince 20</t>
  </si>
  <si>
    <t>Jeseník - Dětřichov, Na Mýtince 3</t>
  </si>
  <si>
    <t>Jeseník - Dětřichov, Strmá 10</t>
  </si>
  <si>
    <t>Jeseník - Dětřichov, Strmá 11</t>
  </si>
  <si>
    <t>Jeseník - Dětřichov, Strmá 12</t>
  </si>
  <si>
    <t>Jeseník - Dětřichov, Strmá 15</t>
  </si>
  <si>
    <t>Jeseník - Dětřichov, Strmá 16</t>
  </si>
  <si>
    <t>Jeseník - Dětřichov, Strmá 17</t>
  </si>
  <si>
    <t>Jeseník - Dětřichov, Strmá 18</t>
  </si>
  <si>
    <t>Jeseník - Dětřichov, Strmá 19</t>
  </si>
  <si>
    <t>Jeseník - Dětřichov, Strmá 27</t>
  </si>
  <si>
    <t>Jeseník - Dětřichov, Strmá 33</t>
  </si>
  <si>
    <t>Jeseník - Dětřichov, Strmá 37</t>
  </si>
  <si>
    <t>Jeseník - Dětřichov, Strmá 38</t>
  </si>
  <si>
    <t>Jeseník - Dětřichov, Strmá 39</t>
  </si>
  <si>
    <t>Jeseník - Dětřichov, Strmá 398</t>
  </si>
  <si>
    <t>Jeseník - Dětřichov, Strmá 43</t>
  </si>
  <si>
    <t>Jeseník - Dětřichov, Strmá 430</t>
  </si>
  <si>
    <t>Jeseník - Dětřichov, Strmá 431</t>
  </si>
  <si>
    <t>Jeseník - Dětřichov, Strmá 432</t>
  </si>
  <si>
    <t>Jeseník - Dětřichov, Strmá 433</t>
  </si>
  <si>
    <t>Jeseník - Dětřichov, Strmá 434</t>
  </si>
  <si>
    <t>Jeseník - Dětřichov, Strmá 435</t>
  </si>
  <si>
    <t>Jeseník - Dětřichov, Strmá 44</t>
  </si>
  <si>
    <t>Jeseník - Dětřichov, Strmá 45</t>
  </si>
  <si>
    <t>Jeseník - Dětřichov, Strmá 6</t>
  </si>
  <si>
    <t>Jeseník - Dětřichov, Strmá 7</t>
  </si>
  <si>
    <t>Jeseník - Dětřichov, Strmá 8</t>
  </si>
  <si>
    <t>Jeseník - Dětřichov, Strmá 9</t>
  </si>
  <si>
    <t>Jeseník - Dětřichov, Za Pilou 1</t>
  </si>
  <si>
    <t>Jeseník - Dětřichov, Za Pilou 10</t>
  </si>
  <si>
    <t>Jeseník - Dětřichov, Za Pilou 2</t>
  </si>
  <si>
    <t>Jeseník - Dětřichov, Za Pilou 20</t>
  </si>
  <si>
    <t>Jeseník - Dětřichov, Za Pilou 28</t>
  </si>
  <si>
    <t>Jeseník - Dětřichov, Za Pilou 394</t>
  </si>
  <si>
    <t>Jeseník - Dětřichov, Za Pilou 4</t>
  </si>
  <si>
    <t>Jeseník - Dětřichov, Za Pilou 41</t>
  </si>
  <si>
    <t>Jeseník - Dětřichov, Za Pilou 5</t>
  </si>
  <si>
    <t>Jeseník - Dětřichov, Za Pilou 6</t>
  </si>
  <si>
    <t>Jestřebí - Pobučí, č. ev. 1</t>
  </si>
  <si>
    <t>Jestřebí - Pobučí, č. ev. 14</t>
  </si>
  <si>
    <t>Jestřebí - Pobučí, č. ev. 15</t>
  </si>
  <si>
    <t>Jestřebí - Pobučí, č. ev. 16</t>
  </si>
  <si>
    <t>Jestřebí - Pobučí, č. ev. 2</t>
  </si>
  <si>
    <t>Jestřebí - Pobučí, č. ev. 3</t>
  </si>
  <si>
    <t>Jestřebí - Pobučí, č. ev. 4</t>
  </si>
  <si>
    <t>Jestřebí - Pobučí, č. ev. 6</t>
  </si>
  <si>
    <t>Jestřebí - Pobučí, č. ev. 7</t>
  </si>
  <si>
    <t>Jestřebí - Pobučí, č. ev. 8</t>
  </si>
  <si>
    <t>Jestřebí - Pobučí, č. ev. 9</t>
  </si>
  <si>
    <t>Jestřebí - Pobučí, č. p. 1</t>
  </si>
  <si>
    <t>Jestřebí - Pobučí, č. p. 12</t>
  </si>
  <si>
    <t>Jestřebí - Pobučí, č. p. 16</t>
  </si>
  <si>
    <t>Jestřebí - Pobučí, č. p. 17</t>
  </si>
  <si>
    <t>Jestřebí - Pobučí, č. p. 19</t>
  </si>
  <si>
    <t>Jestřebí - Pobučí, č. p. 2</t>
  </si>
  <si>
    <t>Jestřebí - Pobučí, č. p. 20</t>
  </si>
  <si>
    <t>Jestřebí - Pobučí, č. p. 21</t>
  </si>
  <si>
    <t>Jestřebí - Pobučí, č. p. 23</t>
  </si>
  <si>
    <t>Jestřebí - Pobučí, č. p. 24</t>
  </si>
  <si>
    <t>Jestřebí - Pobučí, č. p. 25</t>
  </si>
  <si>
    <t>Jestřebí - Pobučí, č. p. 26</t>
  </si>
  <si>
    <t>Jestřebí - Pobučí, č. p. 27</t>
  </si>
  <si>
    <t>Jestřebí - Pobučí, č. p. 29</t>
  </si>
  <si>
    <t>Jestřebí - Pobučí, č. p. 3</t>
  </si>
  <si>
    <t>Jestřebí - Pobučí, č. p. 31</t>
  </si>
  <si>
    <t>Jestřebí - Pobučí, č. p. 32</t>
  </si>
  <si>
    <t>Jestřebí - Pobučí, č. p. 33</t>
  </si>
  <si>
    <t>Jestřebí - Pobučí, č. p. 34</t>
  </si>
  <si>
    <t>Jestřebí - Pobučí, č. p. 35</t>
  </si>
  <si>
    <t>Jestřebí - Pobučí, č. p. 4</t>
  </si>
  <si>
    <t>Jestřebí - Pobučí, č. p. 41</t>
  </si>
  <si>
    <t>Jestřebí - Pobučí, č. p. 42</t>
  </si>
  <si>
    <t>Jestřebí - Pobučí, č. p. 43</t>
  </si>
  <si>
    <t>Jestřebí - Pobučí, č. p. 44</t>
  </si>
  <si>
    <t>Jestřebí - Pobučí, č. p. 46</t>
  </si>
  <si>
    <t>Jestřebí - Pobučí, č. p. 47</t>
  </si>
  <si>
    <t>Jestřebí - Pobučí, č. p. 48</t>
  </si>
  <si>
    <t>Jestřebí - Pobučí, č. p. 5</t>
  </si>
  <si>
    <t>Jestřebí - Pobučí, č. p. 52</t>
  </si>
  <si>
    <t>Jestřebí - Pobučí, č. p. 56</t>
  </si>
  <si>
    <t>Jestřebí - Pobučí, č. p. 57</t>
  </si>
  <si>
    <t>Jestřebí - Pobučí, č. p. 58</t>
  </si>
  <si>
    <t>Jestřebí - Pobučí, č. p. 6</t>
  </si>
  <si>
    <t>Jestřebí - Pobučí, č. p. 61</t>
  </si>
  <si>
    <t>Jestřebí - Pobučí, č. p. 62</t>
  </si>
  <si>
    <t>Jestřebí - Pobučí, č. p. 63</t>
  </si>
  <si>
    <t>Jestřebí - Pobučí, č. p. 64</t>
  </si>
  <si>
    <t>Jestřebí - Pobučí, č. p. 65</t>
  </si>
  <si>
    <t>Jestřebí - Pobučí, č. p. 66</t>
  </si>
  <si>
    <t>Jestřebí - Pobučí, č. p. 67</t>
  </si>
  <si>
    <t>Jestřebí - Pobučí, č. p. 68</t>
  </si>
  <si>
    <t>Jestřebí - Pobučí, č. p. 69</t>
  </si>
  <si>
    <t>Jestřebí - Pobučí, č. p. 7</t>
  </si>
  <si>
    <t>Jestřebí - Pobučí, č. p. 71</t>
  </si>
  <si>
    <t>Jestřebí - Pobučí, č. p. 72</t>
  </si>
  <si>
    <t>Jestřebí - Pobučí, č. p. 73</t>
  </si>
  <si>
    <t>Jestřebí - Pobučí, č. p. 8</t>
  </si>
  <si>
    <t>Jestřebí - Pobučí, č. p. 9</t>
  </si>
  <si>
    <t>Jindřichov - Nové Losiny, č. ev. 129</t>
  </si>
  <si>
    <t>Jindřichov - Nové Losiny, č. ev. 136</t>
  </si>
  <si>
    <t>Jindřichov - Nové Losiny, č. ev. 139</t>
  </si>
  <si>
    <t>Jindřichov - Nové Losiny, č. ev. 18</t>
  </si>
  <si>
    <t>Jindřichov - Nové Losiny, č. ev. 23</t>
  </si>
  <si>
    <t>Jindřichov - Nové Losiny, č. ev. 38</t>
  </si>
  <si>
    <t>Jindřichov - Nové Losiny, č. ev. 51</t>
  </si>
  <si>
    <t>Jindřichov - Nové Losiny, č. ev. 58</t>
  </si>
  <si>
    <t>Jindřichov - Nové Losiny, č. ev. 59</t>
  </si>
  <si>
    <t>Jindřichov - Nové Losiny, č. ev. 67</t>
  </si>
  <si>
    <t>Jindřichov - Nové Losiny, č. p. 1</t>
  </si>
  <si>
    <t>Jindřichov - Nové Losiny, č. p. 175</t>
  </si>
  <si>
    <t>Jindřichov - Nové Losiny, č. p. 2</t>
  </si>
  <si>
    <t>Jindřichov - Nové Losiny, č. p. 3</t>
  </si>
  <si>
    <t>Jindřichov - Nové Losiny, č. p. 32</t>
  </si>
  <si>
    <t>Jindřichov - Nové Losiny, č. p. 38</t>
  </si>
  <si>
    <t>Jindřichov - Nové Losiny, č. p. 53</t>
  </si>
  <si>
    <t>Jindřichov - Nové Losiny, č. p. 54</t>
  </si>
  <si>
    <t>Jindřichov - Nové Losiny, č. p. 55</t>
  </si>
  <si>
    <t>Jindřichov - Nové Losiny, č. p. 56</t>
  </si>
  <si>
    <t>Jindřichov - Nové Losiny, č. p. 58</t>
  </si>
  <si>
    <t>Jindřichov - Nové Losiny, č. p. 9</t>
  </si>
  <si>
    <t>Jindřichov - Nové Losiny, č. ev. 1</t>
  </si>
  <si>
    <t>Jindřichov - Nové Losiny, č. ev. 107</t>
  </si>
  <si>
    <t>Jindřichov - Nové Losiny, č. ev. 109</t>
  </si>
  <si>
    <t>Jindřichov - Nové Losiny, č. ev. 110</t>
  </si>
  <si>
    <t>Jindřichov - Nové Losiny, č. ev. 112</t>
  </si>
  <si>
    <t>Jindřichov - Nové Losiny, č. ev. 113</t>
  </si>
  <si>
    <t>Jindřichov - Nové Losiny, č. ev. 114</t>
  </si>
  <si>
    <t>Jindřichov - Nové Losiny, č. ev. 118</t>
  </si>
  <si>
    <t>Jindřichov - Nové Losiny, č. ev. 12</t>
  </si>
  <si>
    <t>Jindřichov - Nové Losiny, č. ev. 124</t>
  </si>
  <si>
    <t>Jindřichov - Nové Losiny, č. ev. 125</t>
  </si>
  <si>
    <t>Jindřichov - Nové Losiny, č. ev. 126</t>
  </si>
  <si>
    <t>Jindřichov - Nové Losiny, č. ev. 127</t>
  </si>
  <si>
    <t>Jindřichov - Nové Losiny, č. ev. 130</t>
  </si>
  <si>
    <t>Jindřichov - Nové Losiny, č. ev. 131</t>
  </si>
  <si>
    <t>Jindřichov - Nové Losiny, č. ev. 134</t>
  </si>
  <si>
    <t>Jindřichov - Nové Losiny, č. ev. 135</t>
  </si>
  <si>
    <t>Jindřichov - Nové Losiny, č. ev. 140</t>
  </si>
  <si>
    <t>Jindřichov - Nové Losiny, č. ev. 2</t>
  </si>
  <si>
    <t>Jindřichov - Nové Losiny, č. ev. 21</t>
  </si>
  <si>
    <t>Jindřichov - Nové Losiny, č. ev. 26</t>
  </si>
  <si>
    <t>Jindřichov - Nové Losiny, č. ev. 29</t>
  </si>
  <si>
    <t>Jindřichov - Nové Losiny, č. ev. 3</t>
  </si>
  <si>
    <t>Jindřichov - Nové Losiny, č. ev. 35</t>
  </si>
  <si>
    <t>Jindřichov - Nové Losiny, č. ev. 37</t>
  </si>
  <si>
    <t>Jindřichov - Nové Losiny, č. ev. 39</t>
  </si>
  <si>
    <t>Jindřichov - Nové Losiny, č. ev. 42</t>
  </si>
  <si>
    <t>Jindřichov - Nové Losiny, č. ev. 43</t>
  </si>
  <si>
    <t>Jindřichov - Nové Losiny, č. ev. 46</t>
  </si>
  <si>
    <t>Jindřichov - Nové Losiny, č. ev. 5</t>
  </si>
  <si>
    <t>Jindřichov - Nové Losiny, č. ev. 50</t>
  </si>
  <si>
    <t>Jindřichov - Nové Losiny, č. ev. 53</t>
  </si>
  <si>
    <t>Jindřichov - Nové Losiny, č. ev. 54</t>
  </si>
  <si>
    <t>Jindřichov - Nové Losiny, č. ev. 56</t>
  </si>
  <si>
    <t>Jindřichov - Nové Losiny, č. ev. 62</t>
  </si>
  <si>
    <t>Jindřichov - Nové Losiny, č. ev. 63</t>
  </si>
  <si>
    <t>Jindřichov - Nové Losiny, č. ev. 65</t>
  </si>
  <si>
    <t>Jindřichov - Nové Losiny, č. ev. 68</t>
  </si>
  <si>
    <t>Jindřichov - Nové Losiny, č. ev. 71</t>
  </si>
  <si>
    <t>Jindřichov - Nové Losiny, č. ev. 73</t>
  </si>
  <si>
    <t>Jindřichov - Nové Losiny, č. ev. 75</t>
  </si>
  <si>
    <t>Jindřichov - Nové Losiny, č. ev. 76</t>
  </si>
  <si>
    <t>Jindřichov - Nové Losiny, č. ev. 78</t>
  </si>
  <si>
    <t>Jindřichov - Nové Losiny, č. ev. 83</t>
  </si>
  <si>
    <t>Jindřichov - Nové Losiny, č. ev. 99</t>
  </si>
  <si>
    <t>Jindřichov - Nové Losiny, č. p. 10</t>
  </si>
  <si>
    <t>Jindřichov - Nové Losiny, č. p. 100</t>
  </si>
  <si>
    <t>Jindřichov - Nové Losiny, č. p. 101</t>
  </si>
  <si>
    <t>Jindřichov - Nové Losiny, č. p. 103</t>
  </si>
  <si>
    <t>Jindřichov - Nové Losiny, č. p. 11</t>
  </si>
  <si>
    <t>Jindřichov - Nové Losiny, č. p. 117</t>
  </si>
  <si>
    <t>Jindřichov - Nové Losiny, č. p. 119</t>
  </si>
  <si>
    <t>Jindřichov - Nové Losiny, č. p. 120</t>
  </si>
  <si>
    <t>Jindřichov - Nové Losiny, č. p. 122</t>
  </si>
  <si>
    <t>Jindřichov - Nové Losiny, č. p. 123</t>
  </si>
  <si>
    <t>Jindřichov - Nové Losiny, č. p. 124</t>
  </si>
  <si>
    <t>Jindřichov - Nové Losiny, č. p. 125</t>
  </si>
  <si>
    <t>Jindřichov - Nové Losiny, č. p. 126</t>
  </si>
  <si>
    <t>Jindřichov - Nové Losiny, č. p. 127</t>
  </si>
  <si>
    <t>Jindřichov - Nové Losiny, č. p. 13</t>
  </si>
  <si>
    <t>Jindřichov - Nové Losiny, č. p. 130</t>
  </si>
  <si>
    <t>Jindřichov - Nové Losiny, č. p. 137</t>
  </si>
  <si>
    <t>Jindřichov - Nové Losiny, č. p. 140</t>
  </si>
  <si>
    <t>Jindřichov - Nové Losiny, č. p. 148</t>
  </si>
  <si>
    <t>Jindřichov - Nové Losiny, č. p. 15</t>
  </si>
  <si>
    <t>Jindřichov - Nové Losiny, č. p. 151</t>
  </si>
  <si>
    <t>Jindřichov - Nové Losiny, č. p. 152</t>
  </si>
  <si>
    <t>Jindřichov - Nové Losiny, č. p. 153</t>
  </si>
  <si>
    <t>Jindřichov - Nové Losiny, č. p. 154</t>
  </si>
  <si>
    <t>Jindřichov - Nové Losiny, č. p. 155</t>
  </si>
  <si>
    <t>Jindřichov - Nové Losiny, č. p. 156</t>
  </si>
  <si>
    <t>Jindřichov - Nové Losiny, č. p. 157</t>
  </si>
  <si>
    <t>Jindřichov - Nové Losiny, č. p. 158</t>
  </si>
  <si>
    <t>Jindřichov - Nové Losiny, č. p. 16</t>
  </si>
  <si>
    <t>Jindřichov - Nové Losiny, č. p. 160</t>
  </si>
  <si>
    <t>Jindřichov - Nové Losiny, č. p. 161</t>
  </si>
  <si>
    <t>Jindřichov - Nové Losiny, č. p. 162</t>
  </si>
  <si>
    <t>Jindřichov - Nové Losiny, č. p. 164</t>
  </si>
  <si>
    <t>Jindřichov - Nové Losiny, č. p. 165</t>
  </si>
  <si>
    <t>Jindřichov - Nové Losiny, č. p. 166</t>
  </si>
  <si>
    <t>Jindřichov - Nové Losiny, č. p. 167</t>
  </si>
  <si>
    <t>Jindřichov - Nové Losiny, č. p. 168</t>
  </si>
  <si>
    <t>Jindřichov - Nové Losiny, č. p. 169</t>
  </si>
  <si>
    <t>Jindřichov - Nové Losiny, č. p. 17</t>
  </si>
  <si>
    <t>Jindřichov - Nové Losiny, č. p. 170</t>
  </si>
  <si>
    <t>Jindřichov - Nové Losiny, č. p. 171</t>
  </si>
  <si>
    <t>Jindřichov - Nové Losiny, č. p. 172</t>
  </si>
  <si>
    <t>Jindřichov - Nové Losiny, č. p. 173</t>
  </si>
  <si>
    <t>Jindřichov - Nové Losiny, č. p. 174</t>
  </si>
  <si>
    <t>Jindřichov - Nové Losiny, č. p. 176</t>
  </si>
  <si>
    <t>Jindřichov - Nové Losiny, č. p. 177</t>
  </si>
  <si>
    <t>Jindřichov - Nové Losiny, č. p. 178</t>
  </si>
  <si>
    <t>Jindřichov - Nové Losiny, č. p. 19</t>
  </si>
  <si>
    <t>Jindřichov - Nové Losiny, č. p. 20</t>
  </si>
  <si>
    <t>Jindřichov - Nové Losiny, č. p. 23</t>
  </si>
  <si>
    <t>Jindřichov - Nové Losiny, č. p. 24</t>
  </si>
  <si>
    <t>Jindřichov - Nové Losiny, č. p. 26</t>
  </si>
  <si>
    <t>Jindřichov - Nové Losiny, č. p. 27</t>
  </si>
  <si>
    <t>Jindřichov - Nové Losiny, č. p. 28</t>
  </si>
  <si>
    <t>Jindřichov - Nové Losiny, č. p. 29</t>
  </si>
  <si>
    <t>Jindřichov - Nové Losiny, č. p. 30</t>
  </si>
  <si>
    <t>Jindřichov - Nové Losiny, č. p. 34</t>
  </si>
  <si>
    <t>Jindřichov - Nové Losiny, č. p. 36</t>
  </si>
  <si>
    <t>Jindřichov - Nové Losiny, č. p. 39</t>
  </si>
  <si>
    <t>Jindřichov - Nové Losiny, č. p. 40</t>
  </si>
  <si>
    <t>Jindřichov - Nové Losiny, č. p. 41</t>
  </si>
  <si>
    <t>Jindřichov - Nové Losiny, č. p. 42</t>
  </si>
  <si>
    <t>Jindřichov - Nové Losiny, č. p. 44</t>
  </si>
  <si>
    <t>Jindřichov - Nové Losiny, č. p. 46</t>
  </si>
  <si>
    <t>Jindřichov - Nové Losiny, č. p. 49</t>
  </si>
  <si>
    <t>Jindřichov - Nové Losiny, č. p. 5</t>
  </si>
  <si>
    <t>Jindřichov - Nové Losiny, č. p. 50</t>
  </si>
  <si>
    <t>Jindřichov - Nové Losiny, č. p. 51</t>
  </si>
  <si>
    <t>Jindřichov - Nové Losiny, č. p. 59</t>
  </si>
  <si>
    <t>Jindřichov - Nové Losiny, č. p. 6</t>
  </si>
  <si>
    <t>Jindřichov - Nové Losiny, č. p. 60</t>
  </si>
  <si>
    <t>Jindřichov - Nové Losiny, č. p. 61</t>
  </si>
  <si>
    <t>Jindřichov - Nové Losiny, č. p. 64</t>
  </si>
  <si>
    <t>Jindřichov - Nové Losiny, č. p. 69</t>
  </si>
  <si>
    <t>Jindřichov - Nové Losiny, č. p. 7</t>
  </si>
  <si>
    <t>Jindřichov - Nové Losiny, č. p. 71</t>
  </si>
  <si>
    <t>Jindřichov - Nové Losiny, č. p. 74</t>
  </si>
  <si>
    <t>Jindřichov - Nové Losiny, č. p. 75</t>
  </si>
  <si>
    <t>Jindřichov - Nové Losiny, č. p. 77</t>
  </si>
  <si>
    <t>Jindřichov - Nové Losiny, č. p. 78</t>
  </si>
  <si>
    <t>Jindřichov - Nové Losiny, č. p. 79</t>
  </si>
  <si>
    <t>Jindřichov - Nové Losiny, č. p. 8</t>
  </si>
  <si>
    <t>Jindřichov - Nové Losiny, č. p. 80</t>
  </si>
  <si>
    <t>Jindřichov - Nové Losiny, č. p. 81</t>
  </si>
  <si>
    <t>Jindřichov - Nové Losiny, č. p. 82</t>
  </si>
  <si>
    <t>Jindřichov - Nové Losiny, č. p. 83</t>
  </si>
  <si>
    <t>Jindřichov - Nové Losiny, č. p. 84</t>
  </si>
  <si>
    <t>Jindřichov - Nové Losiny, č. p. 85</t>
  </si>
  <si>
    <t>Jindřichov - Nové Losiny, č. p. 86</t>
  </si>
  <si>
    <t>Jindřichov - Nové Losiny, č. p. 89</t>
  </si>
  <si>
    <t>Jindřichov - Nové Losiny, č. p. 91</t>
  </si>
  <si>
    <t>Jindřichov - Nové Losiny, č. p. 95</t>
  </si>
  <si>
    <t>Jindřichov - Nové Losiny, č. p. 96</t>
  </si>
  <si>
    <t>Jindřichov, č. p. 109</t>
  </si>
  <si>
    <t>Jindřichov, č. p. 110</t>
  </si>
  <si>
    <t>Jindřichov, č. p. 111</t>
  </si>
  <si>
    <t>Jindřichov, č. p. 116</t>
  </si>
  <si>
    <t>Jindřichov, č. p. 118</t>
  </si>
  <si>
    <t>Jindřichov, č. p. 119</t>
  </si>
  <si>
    <t>Jindřichov, č. p. 122</t>
  </si>
  <si>
    <t>Jindřichov, č. p. 125</t>
  </si>
  <si>
    <t>Jindřichov, č. p. 126</t>
  </si>
  <si>
    <t>Jindřichov, č. p. 127</t>
  </si>
  <si>
    <t>Jindřichov, č. p. 129</t>
  </si>
  <si>
    <t>Jindřichov, č. p. 24</t>
  </si>
  <si>
    <t>Jindřichov, č. p. 27</t>
  </si>
  <si>
    <t>Jindřichov, č. p. 28</t>
  </si>
  <si>
    <t>Jindřichov, č. p. 29</t>
  </si>
  <si>
    <t>Jindřichov, č. p. 30</t>
  </si>
  <si>
    <t>Jindřichov, č. p. 32</t>
  </si>
  <si>
    <t>Jindřichov, č. p. 33</t>
  </si>
  <si>
    <t>Jindřichov, č. p. 34</t>
  </si>
  <si>
    <t>Jindřichov, č. p. 42</t>
  </si>
  <si>
    <t>Jindřichov, č. p. 51</t>
  </si>
  <si>
    <t>Jindřichov, č. p. 52</t>
  </si>
  <si>
    <t>Jindřichov, č. p. 54</t>
  </si>
  <si>
    <t>Jindřichov, č. p. 55</t>
  </si>
  <si>
    <t>Jindřichov, č. p. 56</t>
  </si>
  <si>
    <t>Jindřichov, č. p. 57</t>
  </si>
  <si>
    <t>Jindřichov, č. p. 58</t>
  </si>
  <si>
    <t>Jindřichov, č. p. 59</t>
  </si>
  <si>
    <t>Jindřichov, č. p. 60</t>
  </si>
  <si>
    <t>Jindřichov, č. p. 61</t>
  </si>
  <si>
    <t>Jindřichov, č. p. 62</t>
  </si>
  <si>
    <t>Jindřichov, č. p. 63</t>
  </si>
  <si>
    <t>Jindřichov, č. p. 64</t>
  </si>
  <si>
    <t>Jindřichov, č. p. 65</t>
  </si>
  <si>
    <t>Jindřichov, č. p. 66</t>
  </si>
  <si>
    <t>Jindřichov, č. p. 67</t>
  </si>
  <si>
    <t>Jindřichov, č. p. 68</t>
  </si>
  <si>
    <t>Jindřichov, č. p. 69</t>
  </si>
  <si>
    <t>Jindřichov, č. p. 70</t>
  </si>
  <si>
    <t>Jindřichov, č. p. 71</t>
  </si>
  <si>
    <t>Jindřichov, č. p. 83</t>
  </si>
  <si>
    <t>Jindřichov, č. p. 85</t>
  </si>
  <si>
    <t>Jindřichov - Habartice, č. ev. 11</t>
  </si>
  <si>
    <t>Jindřichov - Habartice, č. ev. 116</t>
  </si>
  <si>
    <t>Jindřichov - Habartice, č. ev. 19</t>
  </si>
  <si>
    <t>Jindřichov - Habartice, č. ev. 25</t>
  </si>
  <si>
    <t>Jindřichov - Habartice, č. ev. 31</t>
  </si>
  <si>
    <t>Jindřichov - Habartice, č. ev. 7</t>
  </si>
  <si>
    <t>Jindřichov - Habartice, č. ev. 72</t>
  </si>
  <si>
    <t>Jindřichov - Habartice, č. ev. 80</t>
  </si>
  <si>
    <t>Jindřichov - Habartice, č. ev. 81</t>
  </si>
  <si>
    <t>Jindřichov - Habartice, č. ev. 93</t>
  </si>
  <si>
    <t>Jindřichov - Habartice, č. ev. 94</t>
  </si>
  <si>
    <t>Jindřichov - Habartice, č. p. 1</t>
  </si>
  <si>
    <t>Jindřichov - Habartice, č. p. 10</t>
  </si>
  <si>
    <t>Jindřichov - Habartice, č. p. 100</t>
  </si>
  <si>
    <t>Jindřichov - Habartice, č. p. 101</t>
  </si>
  <si>
    <t>Jindřichov - Habartice, č. p. 102</t>
  </si>
  <si>
    <t>Jindřichov - Habartice, č. p. 103</t>
  </si>
  <si>
    <t>Jindřichov - Habartice, č. p. 105</t>
  </si>
  <si>
    <t>Jindřichov - Habartice, č. p. 106</t>
  </si>
  <si>
    <t>Jindřichov - Habartice, č. p. 107</t>
  </si>
  <si>
    <t>Jindřichov - Habartice, č. p. 12</t>
  </si>
  <si>
    <t>Jindřichov - Habartice, č. p. 13</t>
  </si>
  <si>
    <t>Jindřichov - Habartice, č. p. 14</t>
  </si>
  <si>
    <t>Jindřichov - Habartice, č. p. 15</t>
  </si>
  <si>
    <t>Jindřichov - Habartice, č. p. 16</t>
  </si>
  <si>
    <t>Jindřichov - Habartice, č. p. 17</t>
  </si>
  <si>
    <t>Jindřichov - Habartice, č. p. 19</t>
  </si>
  <si>
    <t>Jindřichov - Habartice, č. p. 2</t>
  </si>
  <si>
    <t>Jindřichov - Habartice, č. p. 20</t>
  </si>
  <si>
    <t>Jindřichov - Habartice, č. p. 21</t>
  </si>
  <si>
    <t>Jindřichov - Habartice, č. p. 22</t>
  </si>
  <si>
    <t>Jindřichov - Habartice, č. p. 23</t>
  </si>
  <si>
    <t>Jindřichov - Habartice, č. p. 24</t>
  </si>
  <si>
    <t>Jindřichov - Habartice, č. p. 25</t>
  </si>
  <si>
    <t>Jindřichov - Habartice, č. p. 3</t>
  </si>
  <si>
    <t>Jindřichov - Habartice, č. p. 32</t>
  </si>
  <si>
    <t>Jindřichov - Habartice, č. p. 33</t>
  </si>
  <si>
    <t>Jindřichov - Habartice, č. p. 34</t>
  </si>
  <si>
    <t>Jindřichov - Habartice, č. p. 36</t>
  </si>
  <si>
    <t>Jindřichov - Habartice, č. p. 4</t>
  </si>
  <si>
    <t>Jindřichov - Habartice, č. p. 40</t>
  </si>
  <si>
    <t>Jindřichov - Habartice, č. p. 42</t>
  </si>
  <si>
    <t>Jindřichov - Habartice, č. p. 49</t>
  </si>
  <si>
    <t>Jindřichov - Habartice, č. p. 5</t>
  </si>
  <si>
    <t>Jindřichov - Habartice, č. p. 51</t>
  </si>
  <si>
    <t>Jindřichov - Habartice, č. p. 52</t>
  </si>
  <si>
    <t>Jindřichov - Habartice, č. p. 53</t>
  </si>
  <si>
    <t>Jindřichov - Habartice, č. p. 54</t>
  </si>
  <si>
    <t>Jindřichov - Habartice, č. p. 56</t>
  </si>
  <si>
    <t>Jindřichov - Habartice, č. p. 58</t>
  </si>
  <si>
    <t>Jindřichov - Habartice, č. p. 6</t>
  </si>
  <si>
    <t>Jindřichov - Habartice, č. p. 61</t>
  </si>
  <si>
    <t>Jindřichov - Habartice, č. p. 66</t>
  </si>
  <si>
    <t>Jindřichov - Habartice, č. p. 7</t>
  </si>
  <si>
    <t>Jindřichov - Habartice, č. p. 70</t>
  </si>
  <si>
    <t>Jindřichov - Habartice, č. p. 73</t>
  </si>
  <si>
    <t>Jindřichov - Habartice, č. p. 77</t>
  </si>
  <si>
    <t>Jindřichov - Habartice, č. p. 78</t>
  </si>
  <si>
    <t>Jindřichov - Habartice, č. p. 79</t>
  </si>
  <si>
    <t>Jindřichov - Habartice, č. p. 8</t>
  </si>
  <si>
    <t>Jindřichov - Habartice, č. p. 81</t>
  </si>
  <si>
    <t>Jindřichov - Habartice, č. p. 9</t>
  </si>
  <si>
    <t>Jindřichov - Habartice, č. p. 92</t>
  </si>
  <si>
    <t>Jindřichov, č. p. 10</t>
  </si>
  <si>
    <t>Jindřichov, č. p. 11</t>
  </si>
  <si>
    <t>Jindřichov, č. p. 115</t>
  </si>
  <si>
    <t>Jindřichov, č. p. 14</t>
  </si>
  <si>
    <t>Jindřichov, č. p. 143</t>
  </si>
  <si>
    <t>Jindřichov, č. p. 18</t>
  </si>
  <si>
    <t>Jindřichov, č. p. 19</t>
  </si>
  <si>
    <t>Jindřichov, č. p. 20</t>
  </si>
  <si>
    <t>Jindřichov, č. p. 35</t>
  </si>
  <si>
    <t>Jindřichov, č. p. 380</t>
  </si>
  <si>
    <t>Jindřichov, č. p. 381</t>
  </si>
  <si>
    <t>Jindřichov, č. p. 382</t>
  </si>
  <si>
    <t>Jindřichov, č. p. 39</t>
  </si>
  <si>
    <t>Jindřichov, č. p. 40</t>
  </si>
  <si>
    <t>Jindřichov, č. p. 41</t>
  </si>
  <si>
    <t>Jindřichov, č. p. 419</t>
  </si>
  <si>
    <t>Jindřichov, č. p. 422</t>
  </si>
  <si>
    <t>Jindřichov, č. p. 43</t>
  </si>
  <si>
    <t>Jindřichov, č. p. 44</t>
  </si>
  <si>
    <t>Jindřichov, č. p. 45</t>
  </si>
  <si>
    <t>Jindřichov, č. p. 46</t>
  </si>
  <si>
    <t>Jindřichov, č. p. 47</t>
  </si>
  <si>
    <t>Jindřichov, č. p. 48</t>
  </si>
  <si>
    <t>Jindřichov, č. p. 49</t>
  </si>
  <si>
    <t>Jindřichov, č. p. 6</t>
  </si>
  <si>
    <t>Jindřichov, č. p. 7</t>
  </si>
  <si>
    <t>Jindřichov, č. p. 88</t>
  </si>
  <si>
    <t>Jindřichov, č. p. 89</t>
  </si>
  <si>
    <t>Jindřichov, č. p. 9</t>
  </si>
  <si>
    <t>Jindřichov, č. p. 90</t>
  </si>
  <si>
    <t>Jindřichov - Pusté Žibřidovice, č. ev. 10</t>
  </si>
  <si>
    <t>Jindřichov - Pusté Žibřidovice, č. ev. 119</t>
  </si>
  <si>
    <t>Jindřichov - Pusté Žibřidovice, č. ev. 121</t>
  </si>
  <si>
    <t>Jindřichov - Pusté Žibřidovice, č. ev. 14</t>
  </si>
  <si>
    <t>Jindřichov - Pusté Žibřidovice, č. ev. 15</t>
  </si>
  <si>
    <t>Jindřichov - Pusté Žibřidovice, č. ev. 17</t>
  </si>
  <si>
    <t>Jindřichov - Pusté Žibřidovice, č. ev. 28</t>
  </si>
  <si>
    <t>Jindřichov - Pusté Žibřidovice, č. ev. 34</t>
  </si>
  <si>
    <t>Jindřichov - Pusté Žibřidovice, č. ev. 74</t>
  </si>
  <si>
    <t>Jindřichov - Pusté Žibřidovice, č. ev. 79</t>
  </si>
  <si>
    <t>Jindřichov - Pusté Žibřidovice, č. ev. 8</t>
  </si>
  <si>
    <t>Jindřichov - Pusté Žibřidovice, č. ev. 96</t>
  </si>
  <si>
    <t>Jindřichov - Pusté Žibřidovice, č. p. 10</t>
  </si>
  <si>
    <t>Jindřichov - Pusté Žibřidovice, č. p. 13</t>
  </si>
  <si>
    <t>Jindřichov - Pusté Žibřidovice, č. p. 15</t>
  </si>
  <si>
    <t>Jindřichov - Pusté Žibřidovice, č. p. 16</t>
  </si>
  <si>
    <t>Jindřichov - Pusté Žibřidovice, č. p. 25</t>
  </si>
  <si>
    <t>Jindřichov - Pusté Žibřidovice, č. p. 35</t>
  </si>
  <si>
    <t>Jindřichov - Pusté Žibřidovice, č. p. 41</t>
  </si>
  <si>
    <t>Jindřichov - Pusté Žibřidovice, č. p. 43</t>
  </si>
  <si>
    <t>Jindřichov - Pusté Žibřidovice, č. p. 44</t>
  </si>
  <si>
    <t>Jindřichov - Pusté Žibřidovice, č. p. 47</t>
  </si>
  <si>
    <t>Jindřichov - Pusté Žibřidovice, č. p. 50</t>
  </si>
  <si>
    <t>Jindřichov - Pusté Žibřidovice, č. p. 83</t>
  </si>
  <si>
    <t>Jindřichov, č. ev. 115</t>
  </si>
  <si>
    <t>Jindřichov, č. ev. 13</t>
  </si>
  <si>
    <t>Jindřichov, č. ev. 40</t>
  </si>
  <si>
    <t>Jindřichov, č. ev. 41</t>
  </si>
  <si>
    <t>Jindřichov, č. ev. 49</t>
  </si>
  <si>
    <t>Jindřichov, č. p. 104</t>
  </si>
  <si>
    <t>Jindřichov, č. p. 12</t>
  </si>
  <si>
    <t>Jindřichov, č. p. 15</t>
  </si>
  <si>
    <t>Jindřichov, č. p. 16</t>
  </si>
  <si>
    <t>Jindřichov, č. p. 2</t>
  </si>
  <si>
    <t>Jindřichov, č. p. 22</t>
  </si>
  <si>
    <t>Jindřichov, č. p. 23</t>
  </si>
  <si>
    <t>Jindřichov, č. p. 25</t>
  </si>
  <si>
    <t>Jindřichov, č. p. 26</t>
  </si>
  <si>
    <t>Jindřichov, č. p. 3</t>
  </si>
  <si>
    <t>Jindřichov, č. p. 31</t>
  </si>
  <si>
    <t>Jindřichov, č. p. 36</t>
  </si>
  <si>
    <t>Jindřichov, č. p. 38</t>
  </si>
  <si>
    <t>Jindřichov, č. p. 5</t>
  </si>
  <si>
    <t>Jindřichov, č. p. 50</t>
  </si>
  <si>
    <t>Jindřichov, č. p. 75</t>
  </si>
  <si>
    <t>Jindřichov, č. p. 77</t>
  </si>
  <si>
    <t>Jindřichov, č. p. 79</t>
  </si>
  <si>
    <t>Jindřichov, č. p. 8</t>
  </si>
  <si>
    <t>Jindřichov, č. p. 84</t>
  </si>
  <si>
    <t>Jindřichov, č. p. 86</t>
  </si>
  <si>
    <t>Jindřichov, č. p. 99</t>
  </si>
  <si>
    <t>Jindřichov - Pusté Žibřidovice, č. ev. 117</t>
  </si>
  <si>
    <t>Jindřichov - Pusté Žibřidovice, č. ev. 120</t>
  </si>
  <si>
    <t>Jindřichov - Pusté Žibřidovice, č. ev. 128</t>
  </si>
  <si>
    <t>Jindřichov - Pusté Žibřidovice, č. ev. 24</t>
  </si>
  <si>
    <t>Jindřichov - Pusté Žibřidovice, č. ev. 30</t>
  </si>
  <si>
    <t>Jindřichov - Pusté Žibřidovice, č. ev. 32</t>
  </si>
  <si>
    <t>Jindřichov - Pusté Žibřidovice, č. ev. 33</t>
  </si>
  <si>
    <t>Jindřichov - Pusté Žibřidovice, č. ev. 4</t>
  </si>
  <si>
    <t>Jindřichov - Pusté Žibřidovice, č. ev. 44</t>
  </si>
  <si>
    <t>Jindřichov - Pusté Žibřidovice, č. ev. 6</t>
  </si>
  <si>
    <t>Jindřichov - Pusté Žibřidovice, č. ev. 61</t>
  </si>
  <si>
    <t>Jindřichov - Pusté Žibřidovice, č. ev. 9</t>
  </si>
  <si>
    <t>Jindřichov - Pusté Žibřidovice, č. p. 105</t>
  </si>
  <si>
    <t>Jindřichov - Pusté Žibřidovice, č. p. 106</t>
  </si>
  <si>
    <t>Jindřichov - Pusté Žibřidovice, č. p. 107</t>
  </si>
  <si>
    <t>Jindřichov - Pusté Žibřidovice, č. p. 11</t>
  </si>
  <si>
    <t>Jindřichov - Pusté Žibřidovice, č. p. 110</t>
  </si>
  <si>
    <t>Jindřichov - Pusté Žibřidovice, č. p. 111</t>
  </si>
  <si>
    <t>Jindřichov - Pusté Žibřidovice, č. p. 115</t>
  </si>
  <si>
    <t>Jindřichov - Pusté Žibřidovice, č. p. 116</t>
  </si>
  <si>
    <t>Jindřichov - Pusté Žibřidovice, č. p. 117</t>
  </si>
  <si>
    <t>Jindřichov - Pusté Žibřidovice, č. p. 119</t>
  </si>
  <si>
    <t>Jindřichov - Pusté Žibřidovice, č. p. 12</t>
  </si>
  <si>
    <t>Jindřichov - Pusté Žibřidovice, č. p. 120</t>
  </si>
  <si>
    <t>Jindřichov - Pusté Žibřidovice, č. p. 121</t>
  </si>
  <si>
    <t>Jindřichov - Pusté Žibřidovice, č. p. 123</t>
  </si>
  <si>
    <t>Jindřichov - Pusté Žibřidovice, č. p. 126</t>
  </si>
  <si>
    <t>Jindřichov - Pusté Žibřidovice, č. p. 127</t>
  </si>
  <si>
    <t>Jindřichov - Pusté Žibřidovice, č. p. 133</t>
  </si>
  <si>
    <t>Jindřichov - Pusté Žibřidovice, č. p. 135</t>
  </si>
  <si>
    <t>Jindřichov - Pusté Žibřidovice, č. p. 136</t>
  </si>
  <si>
    <t>Jindřichov - Pusté Žibřidovice, č. p. 137</t>
  </si>
  <si>
    <t>Jindřichov - Pusté Žibřidovice, č. p. 138</t>
  </si>
  <si>
    <t>Jindřichov - Pusté Žibřidovice, č. p. 139</t>
  </si>
  <si>
    <t>Jindřichov - Pusté Žibřidovice, č. p. 14</t>
  </si>
  <si>
    <t>Jindřichov - Pusté Žibřidovice, č. p. 140</t>
  </si>
  <si>
    <t>Jindřichov - Pusté Žibřidovice, č. p. 141</t>
  </si>
  <si>
    <t>Jindřichov - Pusté Žibřidovice, č. p. 142</t>
  </si>
  <si>
    <t>Jindřichov - Pusté Žibřidovice, č. p. 155</t>
  </si>
  <si>
    <t>Jindřichov - Pusté Žibřidovice, č. p. 156</t>
  </si>
  <si>
    <t>Jindřichov - Pusté Žibřidovice, č. p. 157</t>
  </si>
  <si>
    <t>Jindřichov - Pusté Žibřidovice, č. p. 158</t>
  </si>
  <si>
    <t>Jindřichov - Pusté Žibřidovice, č. p. 159</t>
  </si>
  <si>
    <t>Jindřichov - Pusté Žibřidovice, č. p. 160</t>
  </si>
  <si>
    <t>Jindřichov - Pusté Žibřidovice, č. p. 161</t>
  </si>
  <si>
    <t>Jindřichov - Pusté Žibřidovice, č. p. 162</t>
  </si>
  <si>
    <t>Jindřichov - Pusté Žibřidovice, č. p. 164</t>
  </si>
  <si>
    <t>Jindřichov - Pusté Žibřidovice, č. p. 165</t>
  </si>
  <si>
    <t>Jindřichov - Pusté Žibřidovice, č. p. 166</t>
  </si>
  <si>
    <t>Jindřichov - Pusté Žibřidovice, č. p. 167</t>
  </si>
  <si>
    <t>Jindřichov - Pusté Žibřidovice, č. p. 17</t>
  </si>
  <si>
    <t>Jindřichov - Pusté Žibřidovice, č. p. 18</t>
  </si>
  <si>
    <t>Jindřichov - Pusté Žibřidovice, č. p. 19</t>
  </si>
  <si>
    <t>Jindřichov - Pusté Žibřidovice, č. p. 2</t>
  </si>
  <si>
    <t>Jindřichov - Pusté Žibřidovice, č. p. 20</t>
  </si>
  <si>
    <t>Jindřichov - Pusté Žibřidovice, č. p. 21</t>
  </si>
  <si>
    <t>Jindřichov - Pusté Žibřidovice, č. p. 22</t>
  </si>
  <si>
    <t>Jindřichov - Pusté Žibřidovice, č. p. 26</t>
  </si>
  <si>
    <t>Jindřichov - Pusté Žibřidovice, č. p. 28</t>
  </si>
  <si>
    <t>Jindřichov - Pusté Žibřidovice, č. p. 29</t>
  </si>
  <si>
    <t>Jindřichov - Pusté Žibřidovice, č. p. 3</t>
  </si>
  <si>
    <t>Jindřichov - Pusté Žibřidovice, č. p. 30</t>
  </si>
  <si>
    <t>Jindřichov - Pusté Žibřidovice, č. p. 32</t>
  </si>
  <si>
    <t>Jindřichov - Pusté Žibřidovice, č. p. 33</t>
  </si>
  <si>
    <t>Jindřichov - Pusté Žibřidovice, č. p. 34</t>
  </si>
  <si>
    <t>Jindřichov - Pusté Žibřidovice, č. p. 39</t>
  </si>
  <si>
    <t>Jindřichov - Pusté Žibřidovice, č. p. 40</t>
  </si>
  <si>
    <t>Jindřichov - Pusté Žibřidovice, č. p. 46</t>
  </si>
  <si>
    <t>Jindřichov - Pusté Žibřidovice, č. p. 49</t>
  </si>
  <si>
    <t>Jindřichov - Pusté Žibřidovice, č. p. 5</t>
  </si>
  <si>
    <t>Jindřichov - Pusté Žibřidovice, č. p. 52</t>
  </si>
  <si>
    <t>Jindřichov - Pusté Žibřidovice, č. p. 54</t>
  </si>
  <si>
    <t>Jindřichov - Pusté Žibřidovice, č. p. 55</t>
  </si>
  <si>
    <t>Jindřichov - Pusté Žibřidovice, č. p. 58</t>
  </si>
  <si>
    <t>Jindřichov - Pusté Žibřidovice, č. p. 6</t>
  </si>
  <si>
    <t>Jindřichov - Pusté Žibřidovice, č. p. 60</t>
  </si>
  <si>
    <t>Jindřichov - Pusté Žibřidovice, č. p. 65</t>
  </si>
  <si>
    <t>Jindřichov - Pusté Žibřidovice, č. p. 66</t>
  </si>
  <si>
    <t>Jindřichov - Pusté Žibřidovice, č. p. 69</t>
  </si>
  <si>
    <t>Jindřichov - Pusté Žibřidovice, č. p. 7</t>
  </si>
  <si>
    <t>Jindřichov - Pusté Žibřidovice, č. p. 75</t>
  </si>
  <si>
    <t>Jindřichov - Pusté Žibřidovice, č. p. 77</t>
  </si>
  <si>
    <t>Jindřichov - Pusté Žibřidovice, č. p. 79</t>
  </si>
  <si>
    <t>Jindřichov - Pusté Žibřidovice, č. p. 8</t>
  </si>
  <si>
    <t>Jindřichov - Pusté Žibřidovice, č. p. 80</t>
  </si>
  <si>
    <t>Jindřichov - Pusté Žibřidovice, č. p. 87</t>
  </si>
  <si>
    <t>Jindřichov - Pusté Žibřidovice, č. p. 88</t>
  </si>
  <si>
    <t>Jindřichov - Pusté Žibřidovice, č. p. 89</t>
  </si>
  <si>
    <t>Jindřichov - Pusté Žibřidovice, č. p. 9</t>
  </si>
  <si>
    <t>Jindřichov - Pusté Žibřidovice, č. p. 90</t>
  </si>
  <si>
    <t>Jindřichov - Pusté Žibřidovice, č. p. 91</t>
  </si>
  <si>
    <t>Jindřichov - Pusté Žibřidovice, č. p. 93</t>
  </si>
  <si>
    <t>Jindřichov - Pusté Žibřidovice, č. p. 94</t>
  </si>
  <si>
    <t>Jindřichov - Pusté Žibřidovice, č. p. 98</t>
  </si>
  <si>
    <t>Kamenná, č. p. 1</t>
  </si>
  <si>
    <t>Kamenná, č. p. 10</t>
  </si>
  <si>
    <t>Kamenná, č. p. 100</t>
  </si>
  <si>
    <t>Kamenná, č. p. 101</t>
  </si>
  <si>
    <t>Kamenná, č. p. 102</t>
  </si>
  <si>
    <t>Kamenná, č. p. 103</t>
  </si>
  <si>
    <t>Kamenná, č. p. 104</t>
  </si>
  <si>
    <t>Kamenná, č. p. 105</t>
  </si>
  <si>
    <t>Kamenná, č. p. 107</t>
  </si>
  <si>
    <t>Kamenná, č. p. 108</t>
  </si>
  <si>
    <t>Kamenná, č. p. 109</t>
  </si>
  <si>
    <t>Kamenná, č. p. 11</t>
  </si>
  <si>
    <t>Kamenná, č. p. 110</t>
  </si>
  <si>
    <t>Kamenná, č. p. 111</t>
  </si>
  <si>
    <t>Kamenná, č. p. 112</t>
  </si>
  <si>
    <t>Kamenná, č. p. 113</t>
  </si>
  <si>
    <t>Kamenná, č. p. 114</t>
  </si>
  <si>
    <t>Kamenná, č. p. 115</t>
  </si>
  <si>
    <t>Kamenná, č. p. 116</t>
  </si>
  <si>
    <t>Kamenná, č. p. 117</t>
  </si>
  <si>
    <t>Kamenná, č. p. 118</t>
  </si>
  <si>
    <t>Kamenná, č. p. 119</t>
  </si>
  <si>
    <t>Kamenná, č. p. 12</t>
  </si>
  <si>
    <t>Kamenná, č. p. 120</t>
  </si>
  <si>
    <t>Kamenná, č. p. 121</t>
  </si>
  <si>
    <t>Kamenná, č. p. 122</t>
  </si>
  <si>
    <t>Kamenná, č. p. 123</t>
  </si>
  <si>
    <t>Kamenná, č. p. 13</t>
  </si>
  <si>
    <t>Kamenná, č. p. 14</t>
  </si>
  <si>
    <t>Kamenná, č. p. 15</t>
  </si>
  <si>
    <t>Kamenná, č. p. 16</t>
  </si>
  <si>
    <t>Kamenná, č. p. 17</t>
  </si>
  <si>
    <t>Kamenná, č. p. 18</t>
  </si>
  <si>
    <t>Kamenná, č. p. 19</t>
  </si>
  <si>
    <t>Kamenná, č. p. 2</t>
  </si>
  <si>
    <t>Kamenná, č. p. 20</t>
  </si>
  <si>
    <t>Kamenná, č. p. 21</t>
  </si>
  <si>
    <t>Kamenná, č. p. 22</t>
  </si>
  <si>
    <t>Kamenná, č. p. 25</t>
  </si>
  <si>
    <t>Kamenná, č. p. 26</t>
  </si>
  <si>
    <t>Kamenná, č. p. 27</t>
  </si>
  <si>
    <t>Kamenná, č. p. 28</t>
  </si>
  <si>
    <t>Kamenná, č. p. 29</t>
  </si>
  <si>
    <t>Kamenná, č. p. 3</t>
  </si>
  <si>
    <t>Kamenná, č. p. 30</t>
  </si>
  <si>
    <t>Kamenná, č. p. 31</t>
  </si>
  <si>
    <t>Kamenná, č. p. 32</t>
  </si>
  <si>
    <t>Kamenná, č. p. 33</t>
  </si>
  <si>
    <t>Kamenná, č. p. 34</t>
  </si>
  <si>
    <t>Kamenná, č. p. 35</t>
  </si>
  <si>
    <t>Kamenná, č. p. 36</t>
  </si>
  <si>
    <t>Kamenná, č. p. 37</t>
  </si>
  <si>
    <t>Kamenná, č. p. 38</t>
  </si>
  <si>
    <t>Kamenná, č. p. 39</t>
  </si>
  <si>
    <t>Kamenná, č. p. 4</t>
  </si>
  <si>
    <t>Kamenná, č. p. 40</t>
  </si>
  <si>
    <t>Kamenná, č. p. 41</t>
  </si>
  <si>
    <t>Kamenná, č. p. 42</t>
  </si>
  <si>
    <t>Kamenná, č. p. 43</t>
  </si>
  <si>
    <t>Kamenná, č. p. 44</t>
  </si>
  <si>
    <t>Kamenná, č. p. 45</t>
  </si>
  <si>
    <t>Kamenná, č. p. 46</t>
  </si>
  <si>
    <t>Kamenná, č. p. 48</t>
  </si>
  <si>
    <t>Kamenná, č. p. 49</t>
  </si>
  <si>
    <t>Kamenná, č. p. 5</t>
  </si>
  <si>
    <t>Kamenná, č. p. 50</t>
  </si>
  <si>
    <t>Kamenná, č. p. 51</t>
  </si>
  <si>
    <t>Kamenná, č. p. 52</t>
  </si>
  <si>
    <t>Kamenná, č. p. 53</t>
  </si>
  <si>
    <t>Kamenná, č. p. 54</t>
  </si>
  <si>
    <t>Kamenná, č. p. 55</t>
  </si>
  <si>
    <t>Kamenná, č. p. 56</t>
  </si>
  <si>
    <t>Kamenná, č. p. 57</t>
  </si>
  <si>
    <t>Kamenná, č. p. 58</t>
  </si>
  <si>
    <t>Kamenná, č. p. 59</t>
  </si>
  <si>
    <t>Kamenná, č. p. 6</t>
  </si>
  <si>
    <t>Kamenná, č. p. 60</t>
  </si>
  <si>
    <t>Kamenná, č. p. 61</t>
  </si>
  <si>
    <t>Kamenná, č. p. 62</t>
  </si>
  <si>
    <t>Kamenná, č. p. 63</t>
  </si>
  <si>
    <t>Kamenná, č. p. 64</t>
  </si>
  <si>
    <t>Kamenná, č. p. 65</t>
  </si>
  <si>
    <t>Kamenná, č. p. 66</t>
  </si>
  <si>
    <t>Kamenná, č. p. 67</t>
  </si>
  <si>
    <t>Kamenná, č. p. 69</t>
  </si>
  <si>
    <t>Kamenná, č. p. 7</t>
  </si>
  <si>
    <t>Kamenná, č. p. 70</t>
  </si>
  <si>
    <t>Kamenná, č. p. 71</t>
  </si>
  <si>
    <t>Kamenná, č. p. 72</t>
  </si>
  <si>
    <t>Kamenná, č. p. 73</t>
  </si>
  <si>
    <t>Kamenná, č. p. 74</t>
  </si>
  <si>
    <t>Kamenná, č. p. 75</t>
  </si>
  <si>
    <t>Kamenná, č. p. 76</t>
  </si>
  <si>
    <t>Kamenná, č. p. 77</t>
  </si>
  <si>
    <t>Kamenná, č. p. 78</t>
  </si>
  <si>
    <t>Kamenná, č. p. 79</t>
  </si>
  <si>
    <t>Kamenná, č. p. 80</t>
  </si>
  <si>
    <t>Kamenná, č. p. 81</t>
  </si>
  <si>
    <t>Kamenná, č. p. 82</t>
  </si>
  <si>
    <t>Kamenná, č. p. 83</t>
  </si>
  <si>
    <t>Kamenná, č. p. 84</t>
  </si>
  <si>
    <t>Kamenná, č. p. 85</t>
  </si>
  <si>
    <t>Kamenná, č. p. 86</t>
  </si>
  <si>
    <t>Kamenná, č. p. 87</t>
  </si>
  <si>
    <t>Kamenná, č. p. 88</t>
  </si>
  <si>
    <t>Kamenná, č. p. 89</t>
  </si>
  <si>
    <t>Kamenná, č. p. 9</t>
  </si>
  <si>
    <t>Kamenná, č. p. 90</t>
  </si>
  <si>
    <t>Kamenná, č. p. 91</t>
  </si>
  <si>
    <t>Kamenná, č. p. 92</t>
  </si>
  <si>
    <t>Kamenná, č. p. 93</t>
  </si>
  <si>
    <t>Kamenná, č. p. 94</t>
  </si>
  <si>
    <t>Kamenná, č. p. 95</t>
  </si>
  <si>
    <t>Kamenná, č. p. 96</t>
  </si>
  <si>
    <t>Kamenná, č. p. 97</t>
  </si>
  <si>
    <t>Kamenná, č. p. 98</t>
  </si>
  <si>
    <t>Kamenná, č. p. 99</t>
  </si>
  <si>
    <t>Klopina, č. ev. 1</t>
  </si>
  <si>
    <t>Klopina, č. ev. 2</t>
  </si>
  <si>
    <t>Klopina, č. p. 1</t>
  </si>
  <si>
    <t>Klopina, č. p. 10</t>
  </si>
  <si>
    <t>Klopina, č. p. 100</t>
  </si>
  <si>
    <t>Klopina, č. p. 101</t>
  </si>
  <si>
    <t>Klopina, č. p. 102</t>
  </si>
  <si>
    <t>Klopina, č. p. 103</t>
  </si>
  <si>
    <t>Klopina, č. p. 104</t>
  </si>
  <si>
    <t>Klopina, č. p. 105</t>
  </si>
  <si>
    <t>Klopina, č. p. 106</t>
  </si>
  <si>
    <t>Klopina, č. p. 107</t>
  </si>
  <si>
    <t>Klopina, č. p. 108</t>
  </si>
  <si>
    <t>Klopina, č. p. 109</t>
  </si>
  <si>
    <t>Klopina, č. p. 11</t>
  </si>
  <si>
    <t>Klopina, č. p. 110</t>
  </si>
  <si>
    <t>Klopina, č. p. 111</t>
  </si>
  <si>
    <t>Klopina, č. p. 112</t>
  </si>
  <si>
    <t>Klopina, č. p. 113</t>
  </si>
  <si>
    <t>Klopina, č. p. 114</t>
  </si>
  <si>
    <t>Klopina, č. p. 115</t>
  </si>
  <si>
    <t>Klopina, č. p. 116</t>
  </si>
  <si>
    <t>Klopina, č. p. 117</t>
  </si>
  <si>
    <t>Klopina, č. p. 118</t>
  </si>
  <si>
    <t>Klopina, č. p. 119</t>
  </si>
  <si>
    <t>Klopina, č. p. 12</t>
  </si>
  <si>
    <t>Klopina, č. p. 120</t>
  </si>
  <si>
    <t>Klopina, č. p. 122</t>
  </si>
  <si>
    <t>Klopina, č. p. 123</t>
  </si>
  <si>
    <t>Klopina, č. p. 124</t>
  </si>
  <si>
    <t>Klopina, č. p. 125</t>
  </si>
  <si>
    <t>Klopina, č. p. 126</t>
  </si>
  <si>
    <t>Klopina, č. p. 127</t>
  </si>
  <si>
    <t>Klopina, č. p. 128</t>
  </si>
  <si>
    <t>Klopina, č. p. 129</t>
  </si>
  <si>
    <t>Klopina, č. p. 13</t>
  </si>
  <si>
    <t>Klopina, č. p. 130</t>
  </si>
  <si>
    <t>Klopina, č. p. 131</t>
  </si>
  <si>
    <t>Klopina, č. p. 132</t>
  </si>
  <si>
    <t>Klopina, č. p. 133</t>
  </si>
  <si>
    <t>Klopina, č. p. 134</t>
  </si>
  <si>
    <t>Klopina, č. p. 135</t>
  </si>
  <si>
    <t>Klopina, č. p. 136</t>
  </si>
  <si>
    <t>Klopina, č. p. 137</t>
  </si>
  <si>
    <t>Klopina, č. p. 138</t>
  </si>
  <si>
    <t>Klopina, č. p. 139</t>
  </si>
  <si>
    <t>Klopina, č. p. 14</t>
  </si>
  <si>
    <t>Klopina, č. p. 140</t>
  </si>
  <si>
    <t>Klopina, č. p. 141</t>
  </si>
  <si>
    <t>Klopina, č. p. 142</t>
  </si>
  <si>
    <t>Klopina, č. p. 143</t>
  </si>
  <si>
    <t>Klopina, č. p. 144</t>
  </si>
  <si>
    <t>Klopina, č. p. 145</t>
  </si>
  <si>
    <t>Klopina, č. p. 146</t>
  </si>
  <si>
    <t>Klopina, č. p. 147</t>
  </si>
  <si>
    <t>Klopina, č. p. 148</t>
  </si>
  <si>
    <t>Klopina, č. p. 149</t>
  </si>
  <si>
    <t>Klopina, č. p. 15</t>
  </si>
  <si>
    <t>Klopina, č. p. 150</t>
  </si>
  <si>
    <t>Klopina, č. p. 151</t>
  </si>
  <si>
    <t>Klopina, č. p. 152</t>
  </si>
  <si>
    <t>Klopina, č. p. 153</t>
  </si>
  <si>
    <t>Klopina, č. p. 154</t>
  </si>
  <si>
    <t>Klopina, č. p. 155</t>
  </si>
  <si>
    <t>Klopina, č. p. 156</t>
  </si>
  <si>
    <t>Klopina, č. p. 157</t>
  </si>
  <si>
    <t>Klopina, č. p. 158</t>
  </si>
  <si>
    <t>Klopina, č. p. 159</t>
  </si>
  <si>
    <t>Klopina, č. p. 16</t>
  </si>
  <si>
    <t>Klopina, č. p. 160</t>
  </si>
  <si>
    <t>Klopina, č. p. 161</t>
  </si>
  <si>
    <t>Klopina, č. p. 162</t>
  </si>
  <si>
    <t>Klopina, č. p. 163</t>
  </si>
  <si>
    <t>Klopina, č. p. 164</t>
  </si>
  <si>
    <t>Klopina, č. p. 165</t>
  </si>
  <si>
    <t>Klopina, č. p. 166</t>
  </si>
  <si>
    <t>Klopina, č. p. 167</t>
  </si>
  <si>
    <t>Klopina, č. p. 168</t>
  </si>
  <si>
    <t>Klopina, č. p. 169</t>
  </si>
  <si>
    <t>Klopina, č. p. 170</t>
  </si>
  <si>
    <t>Klopina, č. p. 171</t>
  </si>
  <si>
    <t>Klopina, č. p. 172</t>
  </si>
  <si>
    <t>Klopina, č. p. 173</t>
  </si>
  <si>
    <t>Klopina, č. p. 174</t>
  </si>
  <si>
    <t>Klopina, č. p. 18</t>
  </si>
  <si>
    <t>Klopina, č. p. 19</t>
  </si>
  <si>
    <t>Klopina, č. p. 2</t>
  </si>
  <si>
    <t>Klopina, č. p. 20</t>
  </si>
  <si>
    <t>Klopina, č. p. 21</t>
  </si>
  <si>
    <t>Klopina, č. p. 22</t>
  </si>
  <si>
    <t>Klopina, č. p. 23</t>
  </si>
  <si>
    <t>Klopina, č. p. 24</t>
  </si>
  <si>
    <t>Klopina, č. p. 25</t>
  </si>
  <si>
    <t>Klopina, č. p. 26</t>
  </si>
  <si>
    <t>Klopina, č. p. 27</t>
  </si>
  <si>
    <t>Klopina, č. p. 28</t>
  </si>
  <si>
    <t>Klopina, č. p. 29</t>
  </si>
  <si>
    <t>Klopina, č. p. 3</t>
  </si>
  <si>
    <t>Klopina, č. p. 30</t>
  </si>
  <si>
    <t>Klopina, č. p. 31</t>
  </si>
  <si>
    <t>Klopina, č. p. 32</t>
  </si>
  <si>
    <t>Klopina, č. p. 33</t>
  </si>
  <si>
    <t>Klopina, č. p. 34</t>
  </si>
  <si>
    <t>Klopina, č. p. 35</t>
  </si>
  <si>
    <t>Klopina, č. p. 36</t>
  </si>
  <si>
    <t>Klopina, č. p. 37</t>
  </si>
  <si>
    <t>Klopina, č. p. 38</t>
  </si>
  <si>
    <t>Klopina, č. p. 39</t>
  </si>
  <si>
    <t>Klopina, č. p. 4</t>
  </si>
  <si>
    <t>Klopina, č. p. 41</t>
  </si>
  <si>
    <t>Klopina, č. p. 42</t>
  </si>
  <si>
    <t>Klopina, č. p. 43</t>
  </si>
  <si>
    <t>Klopina, č. p. 44</t>
  </si>
  <si>
    <t>Klopina, č. p. 46</t>
  </si>
  <si>
    <t>Klopina, č. p. 47</t>
  </si>
  <si>
    <t>Klopina, č. p. 48</t>
  </si>
  <si>
    <t>Klopina, č. p. 49</t>
  </si>
  <si>
    <t>Klopina, č. p. 5</t>
  </si>
  <si>
    <t>Klopina, č. p. 51</t>
  </si>
  <si>
    <t>Klopina, č. p. 52</t>
  </si>
  <si>
    <t>Klopina, č. p. 53</t>
  </si>
  <si>
    <t>Klopina, č. p. 54</t>
  </si>
  <si>
    <t>Klopina, č. p. 55</t>
  </si>
  <si>
    <t>Klopina, č. p. 56</t>
  </si>
  <si>
    <t>Klopina, č. p. 57</t>
  </si>
  <si>
    <t>Klopina, č. p. 58</t>
  </si>
  <si>
    <t>Klopina, č. p. 6</t>
  </si>
  <si>
    <t>Klopina, č. p. 60</t>
  </si>
  <si>
    <t>Klopina, č. p. 61</t>
  </si>
  <si>
    <t>Klopina, č. p. 62</t>
  </si>
  <si>
    <t>Klopina, č. p. 63</t>
  </si>
  <si>
    <t>Klopina, č. p. 64</t>
  </si>
  <si>
    <t>Klopina, č. p. 65</t>
  </si>
  <si>
    <t>Klopina, č. p. 66</t>
  </si>
  <si>
    <t>Klopina, č. p. 67</t>
  </si>
  <si>
    <t>Klopina, č. p. 68</t>
  </si>
  <si>
    <t>Klopina, č. p. 69</t>
  </si>
  <si>
    <t>Klopina, č. p. 7</t>
  </si>
  <si>
    <t>Klopina, č. p. 70</t>
  </si>
  <si>
    <t>Klopina, č. p. 71</t>
  </si>
  <si>
    <t>Klopina, č. p. 72</t>
  </si>
  <si>
    <t>Klopina, č. p. 73</t>
  </si>
  <si>
    <t>Klopina, č. p. 74</t>
  </si>
  <si>
    <t>Klopina, č. p. 75</t>
  </si>
  <si>
    <t>Klopina, č. p. 76</t>
  </si>
  <si>
    <t>Klopina, č. p. 77</t>
  </si>
  <si>
    <t>Klopina, č. p. 78</t>
  </si>
  <si>
    <t>Klopina, č. p. 79</t>
  </si>
  <si>
    <t>Klopina, č. p. 8</t>
  </si>
  <si>
    <t>Klopina, č. p. 80</t>
  </si>
  <si>
    <t>Klopina, č. p. 81</t>
  </si>
  <si>
    <t>Klopina, č. p. 82</t>
  </si>
  <si>
    <t>Klopina, č. p. 83</t>
  </si>
  <si>
    <t>Klopina, č. p. 84</t>
  </si>
  <si>
    <t>Klopina, č. p. 85</t>
  </si>
  <si>
    <t>Klopina, č. p. 86</t>
  </si>
  <si>
    <t>Klopina, č. p. 87</t>
  </si>
  <si>
    <t>Klopina, č. p. 88</t>
  </si>
  <si>
    <t>Klopina, č. p. 89</t>
  </si>
  <si>
    <t>Klopina, č. p. 9</t>
  </si>
  <si>
    <t>Klopina, č. p. 90</t>
  </si>
  <si>
    <t>Klopina, č. p. 91</t>
  </si>
  <si>
    <t>Klopina, č. p. 92</t>
  </si>
  <si>
    <t>Klopina, č. p. 93</t>
  </si>
  <si>
    <t>Klopina, č. p. 94</t>
  </si>
  <si>
    <t>Klopina, č. p. 95</t>
  </si>
  <si>
    <t>Klopina, č. p. 96</t>
  </si>
  <si>
    <t>Klopina, č. p. 97</t>
  </si>
  <si>
    <t>Klopina, č. p. 98</t>
  </si>
  <si>
    <t>Klopina, č. p. 99</t>
  </si>
  <si>
    <t>Klopina - Veleboř, č. ev. 1</t>
  </si>
  <si>
    <t>Klopina - Veleboř, č. ev. 2</t>
  </si>
  <si>
    <t>Klopina - Veleboř, č. ev. 3</t>
  </si>
  <si>
    <t>Klopina - Veleboř, č. ev. 4</t>
  </si>
  <si>
    <t>Klopina - Veleboř, č. ev. 5</t>
  </si>
  <si>
    <t>Klopina - Veleboř, č. p. 1</t>
  </si>
  <si>
    <t>Klopina - Veleboř, č. p. 10</t>
  </si>
  <si>
    <t>Klopina - Veleboř, č. p. 12</t>
  </si>
  <si>
    <t>Klopina - Veleboř, č. p. 13</t>
  </si>
  <si>
    <t>Klopina - Veleboř, č. p. 14</t>
  </si>
  <si>
    <t>Klopina - Veleboř, č. p. 15</t>
  </si>
  <si>
    <t>Klopina - Veleboř, č. p. 16</t>
  </si>
  <si>
    <t>Klopina - Veleboř, č. p. 17</t>
  </si>
  <si>
    <t>Klopina - Veleboř, č. p. 18</t>
  </si>
  <si>
    <t>Klopina - Veleboř, č. p. 19</t>
  </si>
  <si>
    <t>Klopina - Veleboř, č. p. 2</t>
  </si>
  <si>
    <t>Klopina - Veleboř, č. p. 20</t>
  </si>
  <si>
    <t>Klopina - Veleboř, č. p. 21</t>
  </si>
  <si>
    <t>Klopina - Veleboř, č. p. 22</t>
  </si>
  <si>
    <t>Klopina - Veleboř, č. p. 23</t>
  </si>
  <si>
    <t>Klopina - Veleboř, č. p. 24</t>
  </si>
  <si>
    <t>Klopina - Veleboř, č. p. 25</t>
  </si>
  <si>
    <t>Klopina - Veleboř, č. p. 26</t>
  </si>
  <si>
    <t>Klopina - Veleboř, č. p. 27</t>
  </si>
  <si>
    <t>Klopina - Veleboř, č. p. 28</t>
  </si>
  <si>
    <t>Klopina - Veleboř, č. p. 29</t>
  </si>
  <si>
    <t>Klopina - Veleboř, č. p. 3</t>
  </si>
  <si>
    <t>Klopina - Veleboř, č. p. 31</t>
  </si>
  <si>
    <t>Klopina - Veleboř, č. p. 32</t>
  </si>
  <si>
    <t>Klopina - Veleboř, č. p. 33</t>
  </si>
  <si>
    <t>Klopina - Veleboř, č. p. 34</t>
  </si>
  <si>
    <t>Klopina - Veleboř, č. p. 35</t>
  </si>
  <si>
    <t>Klopina - Veleboř, č. p. 36</t>
  </si>
  <si>
    <t>Klopina - Veleboř, č. p. 37</t>
  </si>
  <si>
    <t>Klopina - Veleboř, č. p. 38</t>
  </si>
  <si>
    <t>Klopina - Veleboř, č. p. 39</t>
  </si>
  <si>
    <t>Klopina - Veleboř, č. p. 41</t>
  </si>
  <si>
    <t>Klopina - Veleboř, č. p. 42</t>
  </si>
  <si>
    <t>Klopina - Veleboř, č. p. 43</t>
  </si>
  <si>
    <t>Klopina - Veleboř, č. p. 44</t>
  </si>
  <si>
    <t>Klopina - Veleboř, č. p. 45</t>
  </si>
  <si>
    <t>Klopina - Veleboř, č. p. 46</t>
  </si>
  <si>
    <t>Klopina - Veleboř, č. p. 47</t>
  </si>
  <si>
    <t>Klopina - Veleboř, č. p. 48</t>
  </si>
  <si>
    <t>Klopina - Veleboř, č. p. 49</t>
  </si>
  <si>
    <t>Klopina - Veleboř, č. p. 5</t>
  </si>
  <si>
    <t>Klopina - Veleboř, č. p. 50</t>
  </si>
  <si>
    <t>Klopina - Veleboř, č. p. 51</t>
  </si>
  <si>
    <t>Klopina - Veleboř, č. p. 53</t>
  </si>
  <si>
    <t>Klopina - Veleboř, č. p. 54</t>
  </si>
  <si>
    <t>Klopina - Veleboř, č. p. 55</t>
  </si>
  <si>
    <t>Klopina - Veleboř, č. p. 56</t>
  </si>
  <si>
    <t>Klopina - Veleboř, č. p. 57</t>
  </si>
  <si>
    <t>Klopina - Veleboř, č. p. 58</t>
  </si>
  <si>
    <t>Klopina - Veleboř, č. p. 59</t>
  </si>
  <si>
    <t>Klopina - Veleboř, č. p. 6</t>
  </si>
  <si>
    <t>Klopina - Veleboř, č. p. 60</t>
  </si>
  <si>
    <t>Klopina - Veleboř, č. p. 61</t>
  </si>
  <si>
    <t>Klopina - Veleboř, č. p. 62</t>
  </si>
  <si>
    <t>Klopina - Veleboř, č. p. 63</t>
  </si>
  <si>
    <t>Klopina - Veleboř, č. p. 64</t>
  </si>
  <si>
    <t>Klopina - Veleboř, č. p. 65</t>
  </si>
  <si>
    <t>Klopina - Veleboř, č. p. 66</t>
  </si>
  <si>
    <t>Klopina - Veleboř, č. p. 67</t>
  </si>
  <si>
    <t>Klopina - Veleboř, č. p. 68</t>
  </si>
  <si>
    <t>Klopina - Veleboř, č. p. 69</t>
  </si>
  <si>
    <t>Klopina - Veleboř, č. p. 7</t>
  </si>
  <si>
    <t>Klopina - Veleboř, č. p. 70</t>
  </si>
  <si>
    <t>Klopina - Veleboř, č. p. 71</t>
  </si>
  <si>
    <t>Klopina - Veleboř, č. p. 72</t>
  </si>
  <si>
    <t>Klopina - Veleboř, č. p. 73</t>
  </si>
  <si>
    <t>Klopina - Veleboř, č. p. 8</t>
  </si>
  <si>
    <t>Klopina - Veleboř, č. p. 9</t>
  </si>
  <si>
    <t>Kobylá nad Vidnavkou, č. ev. 1</t>
  </si>
  <si>
    <t>Kobylá nad Vidnavkou, č. ev. 24</t>
  </si>
  <si>
    <t>Kobylá nad Vidnavkou, č. ev. 26</t>
  </si>
  <si>
    <t>Kobylá nad Vidnavkou, č. p. 1</t>
  </si>
  <si>
    <t>Kobylá nad Vidnavkou, č. p. 10</t>
  </si>
  <si>
    <t>Kobylá nad Vidnavkou, č. p. 101</t>
  </si>
  <si>
    <t>Kobylá nad Vidnavkou, č. p. 104</t>
  </si>
  <si>
    <t>Kobylá nad Vidnavkou, č. p. 107</t>
  </si>
  <si>
    <t>Kobylá nad Vidnavkou, č. p. 108</t>
  </si>
  <si>
    <t>Kobylá nad Vidnavkou, č. p. 11</t>
  </si>
  <si>
    <t>Kobylá nad Vidnavkou, č. p. 110</t>
  </si>
  <si>
    <t>Kobylá nad Vidnavkou, č. p. 111</t>
  </si>
  <si>
    <t>Kobylá nad Vidnavkou, č. p. 112</t>
  </si>
  <si>
    <t>Kobylá nad Vidnavkou, č. p. 114</t>
  </si>
  <si>
    <t>Kobylá nad Vidnavkou, č. p. 116</t>
  </si>
  <si>
    <t>Kobylá nad Vidnavkou, č. p. 12</t>
  </si>
  <si>
    <t>Kobylá nad Vidnavkou, č. p. 120</t>
  </si>
  <si>
    <t>Kobylá nad Vidnavkou, č. p. 122</t>
  </si>
  <si>
    <t>Kobylá nad Vidnavkou, č. p. 123</t>
  </si>
  <si>
    <t>Kobylá nad Vidnavkou, č. p. 124</t>
  </si>
  <si>
    <t>Kobylá nad Vidnavkou, č. p. 125</t>
  </si>
  <si>
    <t>Kobylá nad Vidnavkou, č. p. 126</t>
  </si>
  <si>
    <t>Kobylá nad Vidnavkou, č. p. 127</t>
  </si>
  <si>
    <t>Kobylá nad Vidnavkou, č. p. 129</t>
  </si>
  <si>
    <t>Kobylá nad Vidnavkou, č. p. 13</t>
  </si>
  <si>
    <t>Kobylá nad Vidnavkou, č. p. 130</t>
  </si>
  <si>
    <t>Kobylá nad Vidnavkou, č. p. 132</t>
  </si>
  <si>
    <t>Kobylá nad Vidnavkou, č. p. 138</t>
  </si>
  <si>
    <t>Kobylá nad Vidnavkou, č. p. 139</t>
  </si>
  <si>
    <t>Kobylá nad Vidnavkou, č. p. 140</t>
  </si>
  <si>
    <t>Kobylá nad Vidnavkou, č. p. 141</t>
  </si>
  <si>
    <t>Kobylá nad Vidnavkou, č. p. 142</t>
  </si>
  <si>
    <t>Kobylá nad Vidnavkou, č. p. 143</t>
  </si>
  <si>
    <t>Kobylá nad Vidnavkou, č. p. 144</t>
  </si>
  <si>
    <t>Kobylá nad Vidnavkou, č. p. 145</t>
  </si>
  <si>
    <t>Kobylá nad Vidnavkou, č. p. 146</t>
  </si>
  <si>
    <t>Kobylá nad Vidnavkou, č. p. 147</t>
  </si>
  <si>
    <t>Kobylá nad Vidnavkou, č. p. 148</t>
  </si>
  <si>
    <t>Kobylá nad Vidnavkou, č. p. 149</t>
  </si>
  <si>
    <t>Kobylá nad Vidnavkou, č. p. 150</t>
  </si>
  <si>
    <t>Kobylá nad Vidnavkou, č. p. 151</t>
  </si>
  <si>
    <t>Kobylá nad Vidnavkou, č. p. 152</t>
  </si>
  <si>
    <t>Kobylá nad Vidnavkou, č. p. 153</t>
  </si>
  <si>
    <t>Kobylá nad Vidnavkou, č. p. 154</t>
  </si>
  <si>
    <t>Kobylá nad Vidnavkou, č. p. 155</t>
  </si>
  <si>
    <t>Kobylá nad Vidnavkou, č. p. 156</t>
  </si>
  <si>
    <t>Kobylá nad Vidnavkou, č. p. 157</t>
  </si>
  <si>
    <t>Kobylá nad Vidnavkou, č. p. 159</t>
  </si>
  <si>
    <t>Kobylá nad Vidnavkou, č. p. 16</t>
  </si>
  <si>
    <t>Kobylá nad Vidnavkou, č. p. 160</t>
  </si>
  <si>
    <t>Kobylá nad Vidnavkou, č. p. 161</t>
  </si>
  <si>
    <t>Kobylá nad Vidnavkou, č. p. 162</t>
  </si>
  <si>
    <t>Kobylá nad Vidnavkou, č. p. 163</t>
  </si>
  <si>
    <t>Kobylá nad Vidnavkou, č. p. 164</t>
  </si>
  <si>
    <t>Kobylá nad Vidnavkou, č. p. 17</t>
  </si>
  <si>
    <t>Kobylá nad Vidnavkou, č. p. 19</t>
  </si>
  <si>
    <t>Kobylá nad Vidnavkou, č. p. 2</t>
  </si>
  <si>
    <t>Kobylá nad Vidnavkou, č. p. 21</t>
  </si>
  <si>
    <t>Kobylá nad Vidnavkou, č. p. 22</t>
  </si>
  <si>
    <t>Kobylá nad Vidnavkou, č. p. 23</t>
  </si>
  <si>
    <t>Kobylá nad Vidnavkou, č. p. 24</t>
  </si>
  <si>
    <t>Kobylá nad Vidnavkou, č. p. 28</t>
  </si>
  <si>
    <t>Kobylá nad Vidnavkou, č. p. 29</t>
  </si>
  <si>
    <t>Kobylá nad Vidnavkou, č. p. 3</t>
  </si>
  <si>
    <t>Kobylá nad Vidnavkou, č. p. 30</t>
  </si>
  <si>
    <t>Kobylá nad Vidnavkou, č. p. 32</t>
  </si>
  <si>
    <t>Kobylá nad Vidnavkou, č. p. 33</t>
  </si>
  <si>
    <t>Kobylá nad Vidnavkou, č. p. 34</t>
  </si>
  <si>
    <t>Kobylá nad Vidnavkou, č. p. 35</t>
  </si>
  <si>
    <t>Kobylá nad Vidnavkou, č. p. 36</t>
  </si>
  <si>
    <t>Kobylá nad Vidnavkou, č. p. 37</t>
  </si>
  <si>
    <t>Kobylá nad Vidnavkou, č. p. 38</t>
  </si>
  <si>
    <t>Kobylá nad Vidnavkou, č. p. 39</t>
  </si>
  <si>
    <t>Kobylá nad Vidnavkou, č. p. 4</t>
  </si>
  <si>
    <t>Kobylá nad Vidnavkou, č. p. 40</t>
  </si>
  <si>
    <t>Kobylá nad Vidnavkou, č. p. 41</t>
  </si>
  <si>
    <t>Kobylá nad Vidnavkou, č. p. 42</t>
  </si>
  <si>
    <t>Kobylá nad Vidnavkou, č. p. 43</t>
  </si>
  <si>
    <t>Kobylá nad Vidnavkou, č. p. 45</t>
  </si>
  <si>
    <t>Kobylá nad Vidnavkou, č. p. 46</t>
  </si>
  <si>
    <t>Kobylá nad Vidnavkou, č. p. 47</t>
  </si>
  <si>
    <t>Kobylá nad Vidnavkou, č. p. 48</t>
  </si>
  <si>
    <t>Kobylá nad Vidnavkou, č. p. 49</t>
  </si>
  <si>
    <t>Kobylá nad Vidnavkou, č. p. 5</t>
  </si>
  <si>
    <t>Kobylá nad Vidnavkou, č. p. 50</t>
  </si>
  <si>
    <t>Kobylá nad Vidnavkou, č. p. 51</t>
  </si>
  <si>
    <t>Kobylá nad Vidnavkou, č. p. 52</t>
  </si>
  <si>
    <t>Kobylá nad Vidnavkou, č. p. 53</t>
  </si>
  <si>
    <t>Kobylá nad Vidnavkou, č. p. 54</t>
  </si>
  <si>
    <t>Kobylá nad Vidnavkou, č. p. 55</t>
  </si>
  <si>
    <t>Kobylá nad Vidnavkou, č. p. 56</t>
  </si>
  <si>
    <t>Kobylá nad Vidnavkou, č. p. 57</t>
  </si>
  <si>
    <t>Kobylá nad Vidnavkou, č. p. 58</t>
  </si>
  <si>
    <t>Kobylá nad Vidnavkou, č. p. 59</t>
  </si>
  <si>
    <t>Kobylá nad Vidnavkou, č. p. 6</t>
  </si>
  <si>
    <t>Kobylá nad Vidnavkou, č. p. 60</t>
  </si>
  <si>
    <t>Kobylá nad Vidnavkou, č. p. 61</t>
  </si>
  <si>
    <t>Kobylá nad Vidnavkou, č. p. 62</t>
  </si>
  <si>
    <t>Kobylá nad Vidnavkou, č. p. 64</t>
  </si>
  <si>
    <t>Kobylá nad Vidnavkou, č. p. 65</t>
  </si>
  <si>
    <t>Kobylá nad Vidnavkou, č. p. 66</t>
  </si>
  <si>
    <t>Kobylá nad Vidnavkou, č. p. 67</t>
  </si>
  <si>
    <t>Kobylá nad Vidnavkou, č. p. 69</t>
  </si>
  <si>
    <t>Kobylá nad Vidnavkou, č. p. 7</t>
  </si>
  <si>
    <t>Kobylá nad Vidnavkou, č. p. 75</t>
  </si>
  <si>
    <t>Kobylá nad Vidnavkou, č. p. 76</t>
  </si>
  <si>
    <t>Kobylá nad Vidnavkou, č. p. 77</t>
  </si>
  <si>
    <t>Kobylá nad Vidnavkou, č. p. 8</t>
  </si>
  <si>
    <t>Kobylá nad Vidnavkou, č. p. 80</t>
  </si>
  <si>
    <t>Kobylá nad Vidnavkou, č. p. 83</t>
  </si>
  <si>
    <t>Kobylá nad Vidnavkou, č. p. 84</t>
  </si>
  <si>
    <t>Kobylá nad Vidnavkou, č. p. 87</t>
  </si>
  <si>
    <t>Kobylá nad Vidnavkou, č. p. 89</t>
  </si>
  <si>
    <t>Kobylá nad Vidnavkou, č. p. 9</t>
  </si>
  <si>
    <t>Kobylá nad Vidnavkou, č. p. 92</t>
  </si>
  <si>
    <t>Kobylá nad Vidnavkou, č. p. 93</t>
  </si>
  <si>
    <t>Kobylá nad Vidnavkou, č. p. 94</t>
  </si>
  <si>
    <t>Kobylá nad Vidnavkou, č. p. 95</t>
  </si>
  <si>
    <t>Kobylá nad Vidnavkou, č. p. 97</t>
  </si>
  <si>
    <t>Kobylá nad Vidnavkou, č. p. 98</t>
  </si>
  <si>
    <t>Kolšov, č. p. 1</t>
  </si>
  <si>
    <t>Kolšov, č. p. 10</t>
  </si>
  <si>
    <t>Kolšov, č. p. 100</t>
  </si>
  <si>
    <t>Kolšov, č. p. 101</t>
  </si>
  <si>
    <t>Kolšov, č. p. 102</t>
  </si>
  <si>
    <t>Kolšov, č. p. 103</t>
  </si>
  <si>
    <t>Kolšov, č. p. 104</t>
  </si>
  <si>
    <t>Kolšov, č. p. 105</t>
  </si>
  <si>
    <t>Kolšov, č. p. 106</t>
  </si>
  <si>
    <t>Kolšov, č. p. 107</t>
  </si>
  <si>
    <t>Kolšov, č. p. 108</t>
  </si>
  <si>
    <t>Kolšov, č. p. 109</t>
  </si>
  <si>
    <t>Kolšov, č. p. 11</t>
  </si>
  <si>
    <t>Kolšov, č. p. 110</t>
  </si>
  <si>
    <t>Kolšov, č. p. 111</t>
  </si>
  <si>
    <t>Kolšov, č. p. 112</t>
  </si>
  <si>
    <t>Kolšov, č. p. 113</t>
  </si>
  <si>
    <t>Kolšov, č. p. 114</t>
  </si>
  <si>
    <t>Kolšov, č. p. 115</t>
  </si>
  <si>
    <t>Kolšov, č. p. 116</t>
  </si>
  <si>
    <t>Kolšov, č. p. 117</t>
  </si>
  <si>
    <t>Kolšov, č. p. 118</t>
  </si>
  <si>
    <t>Kolšov, č. p. 119</t>
  </si>
  <si>
    <t>Kolšov, č. p. 12</t>
  </si>
  <si>
    <t>Kolšov, č. p. 120</t>
  </si>
  <si>
    <t>Kolšov, č. p. 121</t>
  </si>
  <si>
    <t>Kolšov, č. p. 122</t>
  </si>
  <si>
    <t>Kolšov, č. p. 123</t>
  </si>
  <si>
    <t>Kolšov, č. p. 124</t>
  </si>
  <si>
    <t>Kolšov, č. p. 125</t>
  </si>
  <si>
    <t>Kolšov, č. p. 126</t>
  </si>
  <si>
    <t>Kolšov, č. p. 127</t>
  </si>
  <si>
    <t>Kolšov, č. p. 128</t>
  </si>
  <si>
    <t>Kolšov, č. p. 129</t>
  </si>
  <si>
    <t>Kolšov, č. p. 13</t>
  </si>
  <si>
    <t>Kolšov, č. p. 130</t>
  </si>
  <si>
    <t>Kolšov, č. p. 131</t>
  </si>
  <si>
    <t>Kolšov, č. p. 132</t>
  </si>
  <si>
    <t>Kolšov, č. p. 133</t>
  </si>
  <si>
    <t>Kolšov, č. p. 134</t>
  </si>
  <si>
    <t>Kolšov, č. p. 135</t>
  </si>
  <si>
    <t>Kolšov, č. p. 136</t>
  </si>
  <si>
    <t>Kolšov, č. p. 137</t>
  </si>
  <si>
    <t>Kolšov, č. p. 138</t>
  </si>
  <si>
    <t>Kolšov, č. p. 139</t>
  </si>
  <si>
    <t>Kolšov, č. p. 14</t>
  </si>
  <si>
    <t>Kolšov, č. p. 140</t>
  </si>
  <si>
    <t>Kolšov, č. p. 141</t>
  </si>
  <si>
    <t>Kolšov, č. p. 142</t>
  </si>
  <si>
    <t>Kolšov, č. p. 143</t>
  </si>
  <si>
    <t>Kolšov, č. p. 144</t>
  </si>
  <si>
    <t>Kolšov, č. p. 145</t>
  </si>
  <si>
    <t>Kolšov, č. p. 146</t>
  </si>
  <si>
    <t>Kolšov, č. p. 147</t>
  </si>
  <si>
    <t>Kolšov, č. p. 148</t>
  </si>
  <si>
    <t>Kolšov, č. p. 149</t>
  </si>
  <si>
    <t>Kolšov, č. p. 15</t>
  </si>
  <si>
    <t>Kolšov, č. p. 150</t>
  </si>
  <si>
    <t>Kolšov, č. p. 151</t>
  </si>
  <si>
    <t>Kolšov, č. p. 152</t>
  </si>
  <si>
    <t>Kolšov, č. p. 153</t>
  </si>
  <si>
    <t>Kolšov, č. p. 154</t>
  </si>
  <si>
    <t>Kolšov, č. p. 155</t>
  </si>
  <si>
    <t>Kolšov, č. p. 156</t>
  </si>
  <si>
    <t>Kolšov, č. p. 157</t>
  </si>
  <si>
    <t>Kolšov, č. p. 158</t>
  </si>
  <si>
    <t>Kolšov, č. p. 159</t>
  </si>
  <si>
    <t>Kolšov, č. p. 16</t>
  </si>
  <si>
    <t>Kolšov, č. p. 160</t>
  </si>
  <si>
    <t>Kolšov, č. p. 161</t>
  </si>
  <si>
    <t>Kolšov, č. p. 162</t>
  </si>
  <si>
    <t>Kolšov, č. p. 163</t>
  </si>
  <si>
    <t>Kolšov, č. p. 164</t>
  </si>
  <si>
    <t>Kolšov, č. p. 165</t>
  </si>
  <si>
    <t>Kolšov, č. p. 166</t>
  </si>
  <si>
    <t>Kolšov, č. p. 167</t>
  </si>
  <si>
    <t>Kolšov, č. p. 168</t>
  </si>
  <si>
    <t>Kolšov, č. p. 169</t>
  </si>
  <si>
    <t>Kolšov, č. p. 17</t>
  </si>
  <si>
    <t>Kolšov, č. p. 170</t>
  </si>
  <si>
    <t>Kolšov, č. p. 171</t>
  </si>
  <si>
    <t>Kolšov, č. p. 172</t>
  </si>
  <si>
    <t>Kolšov, č. p. 173</t>
  </si>
  <si>
    <t>Kolšov, č. p. 174</t>
  </si>
  <si>
    <t>Kolšov, č. p. 175</t>
  </si>
  <si>
    <t>Kolšov, č. p. 176</t>
  </si>
  <si>
    <t>Kolšov, č. p. 177</t>
  </si>
  <si>
    <t>Kolšov, č. p. 178</t>
  </si>
  <si>
    <t>Kolšov, č. p. 179</t>
  </si>
  <si>
    <t>Kolšov, č. p. 18</t>
  </si>
  <si>
    <t>Kolšov, č. p. 180</t>
  </si>
  <si>
    <t>Kolšov, č. p. 181</t>
  </si>
  <si>
    <t>Kolšov, č. p. 182</t>
  </si>
  <si>
    <t>Kolšov, č. p. 183</t>
  </si>
  <si>
    <t>Kolšov, č. p. 184</t>
  </si>
  <si>
    <t>Kolšov, č. p. 185</t>
  </si>
  <si>
    <t>Kolšov, č. p. 186</t>
  </si>
  <si>
    <t>Kolšov, č. p. 187</t>
  </si>
  <si>
    <t>Kolšov, č. p. 188</t>
  </si>
  <si>
    <t>Kolšov, č. p. 189</t>
  </si>
  <si>
    <t>Kolšov, č. p. 19</t>
  </si>
  <si>
    <t>Kolšov, č. p. 190</t>
  </si>
  <si>
    <t>Kolšov, č. p. 191</t>
  </si>
  <si>
    <t>Kolšov, č. p. 192</t>
  </si>
  <si>
    <t>Kolšov, č. p. 193</t>
  </si>
  <si>
    <t>Kolšov, č. p. 194</t>
  </si>
  <si>
    <t>Kolšov, č. p. 195</t>
  </si>
  <si>
    <t>Kolšov, č. p. 196</t>
  </si>
  <si>
    <t>Kolšov, č. p. 197</t>
  </si>
  <si>
    <t>Kolšov, č. p. 198</t>
  </si>
  <si>
    <t>Kolšov, č. p. 199</t>
  </si>
  <si>
    <t>Kolšov, č. p. 2</t>
  </si>
  <si>
    <t>Kolšov, č. p. 20</t>
  </si>
  <si>
    <t>Kolšov, č. p. 200</t>
  </si>
  <si>
    <t>Kolšov, č. p. 201</t>
  </si>
  <si>
    <t>Kolšov, č. p. 202</t>
  </si>
  <si>
    <t>Kolšov, č. p. 203</t>
  </si>
  <si>
    <t>Kolšov, č. p. 204</t>
  </si>
  <si>
    <t>Kolšov, č. p. 205</t>
  </si>
  <si>
    <t>Kolšov, č. p. 206</t>
  </si>
  <si>
    <t>Kolšov, č. p. 207</t>
  </si>
  <si>
    <t>Kolšov, č. p. 208</t>
  </si>
  <si>
    <t>Kolšov, č. p. 209</t>
  </si>
  <si>
    <t>Kolšov, č. p. 21</t>
  </si>
  <si>
    <t>Kolšov, č. p. 210</t>
  </si>
  <si>
    <t>Kolšov, č. p. 211</t>
  </si>
  <si>
    <t>Kolšov, č. p. 212</t>
  </si>
  <si>
    <t>Kolšov, č. p. 213</t>
  </si>
  <si>
    <t>Kolšov, č. p. 214</t>
  </si>
  <si>
    <t>Kolšov, č. p. 215</t>
  </si>
  <si>
    <t>Kolšov, č. p. 216</t>
  </si>
  <si>
    <t>Kolšov, č. p. 217</t>
  </si>
  <si>
    <t>Kolšov, č. p. 218</t>
  </si>
  <si>
    <t>Kolšov, č. p. 219</t>
  </si>
  <si>
    <t>Kolšov, č. p. 22</t>
  </si>
  <si>
    <t>Kolšov, č. p. 220</t>
  </si>
  <si>
    <t>Kolšov, č. p. 221</t>
  </si>
  <si>
    <t>Kolšov, č. p. 222</t>
  </si>
  <si>
    <t>Kolšov, č. p. 223</t>
  </si>
  <si>
    <t>Kolšov, č. p. 224</t>
  </si>
  <si>
    <t>Kolšov, č. p. 225</t>
  </si>
  <si>
    <t>Kolšov, č. p. 226</t>
  </si>
  <si>
    <t>Kolšov, č. p. 227</t>
  </si>
  <si>
    <t>Kolšov, č. p. 228</t>
  </si>
  <si>
    <t>Kolšov, č. p. 229</t>
  </si>
  <si>
    <t>Kolšov, č. p. 23</t>
  </si>
  <si>
    <t>Kolšov, č. p. 230</t>
  </si>
  <si>
    <t>Kolšov, č. p. 231</t>
  </si>
  <si>
    <t>Kolšov, č. p. 232</t>
  </si>
  <si>
    <t>Kolšov, č. p. 233</t>
  </si>
  <si>
    <t>Kolšov, č. p. 235</t>
  </si>
  <si>
    <t>Kolšov, č. p. 236</t>
  </si>
  <si>
    <t>Kolšov, č. p. 239</t>
  </si>
  <si>
    <t>Kolšov, č. p. 24</t>
  </si>
  <si>
    <t>Kolšov, č. p. 240</t>
  </si>
  <si>
    <t>Kolšov, č. p. 241</t>
  </si>
  <si>
    <t>Kolšov, č. p. 245</t>
  </si>
  <si>
    <t>Kolšov, č. p. 246</t>
  </si>
  <si>
    <t>Kolšov, č. p. 247</t>
  </si>
  <si>
    <t>Kolšov, č. p. 25</t>
  </si>
  <si>
    <t>Kolšov, č. p. 26</t>
  </si>
  <si>
    <t>Kolšov, č. p. 27</t>
  </si>
  <si>
    <t>Kolšov, č. p. 28</t>
  </si>
  <si>
    <t>Kolšov, č. p. 29</t>
  </si>
  <si>
    <t>Kolšov, č. p. 30</t>
  </si>
  <si>
    <t>Kolšov, č. p. 31</t>
  </si>
  <si>
    <t>Kolšov, č. p. 32</t>
  </si>
  <si>
    <t>Kolšov, č. p. 33</t>
  </si>
  <si>
    <t>Kolšov, č. p. 34</t>
  </si>
  <si>
    <t>Kolšov, č. p. 35</t>
  </si>
  <si>
    <t>Kolšov, č. p. 36</t>
  </si>
  <si>
    <t>Kolšov, č. p. 37</t>
  </si>
  <si>
    <t>Kolšov, č. p. 38</t>
  </si>
  <si>
    <t>Kolšov, č. p. 39</t>
  </si>
  <si>
    <t>Kolšov, č. p. 4</t>
  </si>
  <si>
    <t>Kolšov, č. p. 40</t>
  </si>
  <si>
    <t>Kolšov, č. p. 41</t>
  </si>
  <si>
    <t>Kolšov, č. p. 43</t>
  </si>
  <si>
    <t>Kolšov, č. p. 44</t>
  </si>
  <si>
    <t>Kolšov, č. p. 45</t>
  </si>
  <si>
    <t>Kolšov, č. p. 46</t>
  </si>
  <si>
    <t>Kolšov, č. p. 47</t>
  </si>
  <si>
    <t>Kolšov, č. p. 48</t>
  </si>
  <si>
    <t>Kolšov, č. p. 49</t>
  </si>
  <si>
    <t>Kolšov, č. p. 5</t>
  </si>
  <si>
    <t>Kolšov, č. p. 50</t>
  </si>
  <si>
    <t>Kolšov, č. p. 51</t>
  </si>
  <si>
    <t>Kolšov, č. p. 52</t>
  </si>
  <si>
    <t>Kolšov, č. p. 53</t>
  </si>
  <si>
    <t>Kolšov, č. p. 54</t>
  </si>
  <si>
    <t>Kolšov, č. p. 55</t>
  </si>
  <si>
    <t>Kolšov, č. p. 56</t>
  </si>
  <si>
    <t>Kolšov, č. p. 57</t>
  </si>
  <si>
    <t>Kolšov, č. p. 58</t>
  </si>
  <si>
    <t>Kolšov, č. p. 59</t>
  </si>
  <si>
    <t>Kolšov, č. p. 6</t>
  </si>
  <si>
    <t>Kolšov, č. p. 60</t>
  </si>
  <si>
    <t>Kolšov, č. p. 61</t>
  </si>
  <si>
    <t>Kolšov, č. p. 62</t>
  </si>
  <si>
    <t>Kolšov, č. p. 63</t>
  </si>
  <si>
    <t>Kolšov, č. p. 64</t>
  </si>
  <si>
    <t>Kolšov, č. p. 65</t>
  </si>
  <si>
    <t>Kolšov, č. p. 66</t>
  </si>
  <si>
    <t>Kolšov, č. p. 67</t>
  </si>
  <si>
    <t>Kolšov, č. p. 68</t>
  </si>
  <si>
    <t>Kolšov, č. p. 69</t>
  </si>
  <si>
    <t>Kolšov, č. p. 7</t>
  </si>
  <si>
    <t>Kolšov, č. p. 70</t>
  </si>
  <si>
    <t>Kolšov, č. p. 71</t>
  </si>
  <si>
    <t>Kolšov, č. p. 72</t>
  </si>
  <si>
    <t>Kolšov, č. p. 73</t>
  </si>
  <si>
    <t>Kolšov, č. p. 74</t>
  </si>
  <si>
    <t>Kolšov, č. p. 75</t>
  </si>
  <si>
    <t>Kolšov, č. p. 76</t>
  </si>
  <si>
    <t>Kolšov, č. p. 77</t>
  </si>
  <si>
    <t>Kolšov, č. p. 78</t>
  </si>
  <si>
    <t>Kolšov, č. p. 79</t>
  </si>
  <si>
    <t>Kolšov, č. p. 8</t>
  </si>
  <si>
    <t>Kolšov, č. p. 80</t>
  </si>
  <si>
    <t>Kolšov, č. p. 81</t>
  </si>
  <si>
    <t>Kolšov, č. p. 82</t>
  </si>
  <si>
    <t>Kolšov, č. p. 83</t>
  </si>
  <si>
    <t>Kolšov, č. p. 84</t>
  </si>
  <si>
    <t>Kolšov, č. p. 85</t>
  </si>
  <si>
    <t>Kolšov, č. p. 86</t>
  </si>
  <si>
    <t>Kolšov, č. p. 87</t>
  </si>
  <si>
    <t>Kolšov, č. p. 88</t>
  </si>
  <si>
    <t>Kolšov, č. p. 89</t>
  </si>
  <si>
    <t>Kolšov, č. p. 9</t>
  </si>
  <si>
    <t>Kolšov, č. p. 90</t>
  </si>
  <si>
    <t>Kolšov, č. p. 91</t>
  </si>
  <si>
    <t>Kolšov, č. p. 92</t>
  </si>
  <si>
    <t>Kolšov, č. p. 93</t>
  </si>
  <si>
    <t>Kolšov, č. p. 94</t>
  </si>
  <si>
    <t>Kolšov, č. p. 95</t>
  </si>
  <si>
    <t>Kolšov, č. p. 96</t>
  </si>
  <si>
    <t>Kolšov, č. p. 97</t>
  </si>
  <si>
    <t>Kolšov, č. p. 98</t>
  </si>
  <si>
    <t>Kolšov, č. p. 99</t>
  </si>
  <si>
    <t>Kopřivná, č. ev. 10</t>
  </si>
  <si>
    <t>Kopřivná, č. ev. 11</t>
  </si>
  <si>
    <t>Kopřivná, č. ev. 2</t>
  </si>
  <si>
    <t>Kopřivná, č. ev. 4</t>
  </si>
  <si>
    <t>Kopřivná, č. ev. 6</t>
  </si>
  <si>
    <t>Kopřivná, č. ev. 8</t>
  </si>
  <si>
    <t>Kopřivná, č. ev. 9</t>
  </si>
  <si>
    <t>Kopřivná, č. p. 1</t>
  </si>
  <si>
    <t>Kopřivná, č. p. 10</t>
  </si>
  <si>
    <t>Kopřivná, č. p. 105</t>
  </si>
  <si>
    <t>Kopřivná, č. p. 108</t>
  </si>
  <si>
    <t>Kopřivná, č. p. 11</t>
  </si>
  <si>
    <t>Kopřivná, č. p. 111</t>
  </si>
  <si>
    <t>Kopřivná, č. p. 115</t>
  </si>
  <si>
    <t>Kopřivná, č. p. 117</t>
  </si>
  <si>
    <t>Kopřivná, č. p. 12</t>
  </si>
  <si>
    <t>Kopřivná, č. p. 122</t>
  </si>
  <si>
    <t>Kopřivná, č. p. 126</t>
  </si>
  <si>
    <t>Kopřivná, č. p. 13</t>
  </si>
  <si>
    <t>Kopřivná, č. p. 130</t>
  </si>
  <si>
    <t>Kopřivná, č. p. 131</t>
  </si>
  <si>
    <t>Kopřivná, č. p. 133</t>
  </si>
  <si>
    <t>Kopřivná, č. p. 134</t>
  </si>
  <si>
    <t>Kopřivná, č. p. 136</t>
  </si>
  <si>
    <t>Kopřivná, č. p. 138</t>
  </si>
  <si>
    <t>Kopřivná, č. p. 139</t>
  </si>
  <si>
    <t>Kopřivná, č. p. 140</t>
  </si>
  <si>
    <t>Kopřivná, č. p. 142</t>
  </si>
  <si>
    <t>Kopřivná, č. p. 146</t>
  </si>
  <si>
    <t>Kopřivná, č. p. 15</t>
  </si>
  <si>
    <t>Kopřivná, č. p. 150</t>
  </si>
  <si>
    <t>Kopřivná, č. p. 151</t>
  </si>
  <si>
    <t>Kopřivná, č. p. 156</t>
  </si>
  <si>
    <t>Kopřivná, č. p. 157</t>
  </si>
  <si>
    <t>Kopřivná, č. p. 163</t>
  </si>
  <si>
    <t>Kopřivná, č. p. 164</t>
  </si>
  <si>
    <t>Kopřivná, č. p. 165</t>
  </si>
  <si>
    <t>Kopřivná, č. p. 167</t>
  </si>
  <si>
    <t>Kopřivná, č. p. 171</t>
  </si>
  <si>
    <t>Kopřivná, č. p. 172</t>
  </si>
  <si>
    <t>Kopřivná, č. p. 173</t>
  </si>
  <si>
    <t>Kopřivná, č. p. 176</t>
  </si>
  <si>
    <t>Kopřivná, č. p. 177</t>
  </si>
  <si>
    <t>Kopřivná, č. p. 179</t>
  </si>
  <si>
    <t>Kopřivná, č. p. 18</t>
  </si>
  <si>
    <t>Kopřivná, č. p. 180</t>
  </si>
  <si>
    <t>Kopřivná, č. p. 184</t>
  </si>
  <si>
    <t>Kopřivná, č. p. 185</t>
  </si>
  <si>
    <t>Kopřivná, č. p. 186</t>
  </si>
  <si>
    <t>Kopřivná, č. p. 187</t>
  </si>
  <si>
    <t>Kopřivná, č. p. 188</t>
  </si>
  <si>
    <t>Kopřivná, č. p. 189</t>
  </si>
  <si>
    <t>Kopřivná, č. p. 19</t>
  </si>
  <si>
    <t>Kopřivná, č. p. 190</t>
  </si>
  <si>
    <t>Kopřivná, č. p. 191</t>
  </si>
  <si>
    <t>Kopřivná, č. p. 192</t>
  </si>
  <si>
    <t>Kopřivná, č. p. 194</t>
  </si>
  <si>
    <t>Kopřivná, č. p. 195</t>
  </si>
  <si>
    <t>Kopřivná, č. p. 2</t>
  </si>
  <si>
    <t>Kopřivná, č. p. 23</t>
  </si>
  <si>
    <t>Kopřivná, č. p. 25</t>
  </si>
  <si>
    <t>Kopřivná, č. p. 26</t>
  </si>
  <si>
    <t>Kopřivná, č. p. 27</t>
  </si>
  <si>
    <t>Kopřivná, č. p. 28</t>
  </si>
  <si>
    <t>Kopřivná, č. p. 29</t>
  </si>
  <si>
    <t>Kopřivná, č. p. 3</t>
  </si>
  <si>
    <t>Kopřivná, č. p. 30</t>
  </si>
  <si>
    <t>Kopřivná, č. p. 33</t>
  </si>
  <si>
    <t>Kopřivná, č. p. 34</t>
  </si>
  <si>
    <t>Kopřivná, č. p. 35</t>
  </si>
  <si>
    <t>Kopřivná, č. p. 36</t>
  </si>
  <si>
    <t>Kopřivná, č. p. 4</t>
  </si>
  <si>
    <t>Kopřivná, č. p. 41</t>
  </si>
  <si>
    <t>Kopřivná, č. p. 44</t>
  </si>
  <si>
    <t>Kopřivná, č. p. 51</t>
  </si>
  <si>
    <t>Kopřivná, č. p. 53</t>
  </si>
  <si>
    <t>Kopřivná, č. p. 56</t>
  </si>
  <si>
    <t>Kopřivná, č. p. 58</t>
  </si>
  <si>
    <t>Kopřivná, č. p. 60</t>
  </si>
  <si>
    <t>Kopřivná, č. p. 61</t>
  </si>
  <si>
    <t>Kopřivná, č. p. 64</t>
  </si>
  <si>
    <t>Kopřivná, č. p. 65</t>
  </si>
  <si>
    <t>Kopřivná, č. p. 66</t>
  </si>
  <si>
    <t>Kopřivná, č. p. 67</t>
  </si>
  <si>
    <t>Kopřivná, č. p. 68</t>
  </si>
  <si>
    <t>Kopřivná, č. p. 7</t>
  </si>
  <si>
    <t>Kopřivná, č. p. 70</t>
  </si>
  <si>
    <t>Kopřivná, č. p. 71</t>
  </si>
  <si>
    <t>Kopřivná, č. p. 73</t>
  </si>
  <si>
    <t>Kopřivná, č. p. 74</t>
  </si>
  <si>
    <t>Kopřivná, č. p. 8</t>
  </si>
  <si>
    <t>Kopřivná, č. p. 82</t>
  </si>
  <si>
    <t>Kopřivná, č. p. 83</t>
  </si>
  <si>
    <t>Kopřivná, č. p. 84</t>
  </si>
  <si>
    <t>Kopřivná, č. p. 9</t>
  </si>
  <si>
    <t>Kopřivná, č. p. 96</t>
  </si>
  <si>
    <t>Kopřivná, č. p. 98</t>
  </si>
  <si>
    <t>Kopřivná, č. p. 99</t>
  </si>
  <si>
    <t>Kopřivná - Lužná, č. ev. 11</t>
  </si>
  <si>
    <t>Kopřivná - Lužná, č. ev. 12</t>
  </si>
  <si>
    <t>Kopřivná - Lužná, č. ev. 13</t>
  </si>
  <si>
    <t>Kopřivná - Lužná, č. ev. 14</t>
  </si>
  <si>
    <t>Kopřivná - Lužná, č. ev. 15</t>
  </si>
  <si>
    <t>Kopřivná - Lužná, č. ev. 16</t>
  </si>
  <si>
    <t>Kopřivná - Lužná, č. ev. 18</t>
  </si>
  <si>
    <t>Kopřivná - Lužná, č. ev. 19</t>
  </si>
  <si>
    <t>Kopřivná - Lužná, č. ev. 2</t>
  </si>
  <si>
    <t>Kopřivná - Lužná, č. ev. 20</t>
  </si>
  <si>
    <t>Kopřivná - Lužná, č. ev. 21</t>
  </si>
  <si>
    <t>Kopřivná - Lužná, č. ev. 22</t>
  </si>
  <si>
    <t>Kopřivná - Lužná, č. ev. 23</t>
  </si>
  <si>
    <t>Kopřivná - Lužná, č. ev. 24</t>
  </si>
  <si>
    <t>Kopřivná - Lužná, č. ev. 27</t>
  </si>
  <si>
    <t>Kopřivná - Lužná, č. ev. 28</t>
  </si>
  <si>
    <t>Kopřivná - Lužná, č. ev. 29</t>
  </si>
  <si>
    <t>Kopřivná - Lužná, č. ev. 30</t>
  </si>
  <si>
    <t>Kopřivná - Lužná, č. ev. 31</t>
  </si>
  <si>
    <t>Kopřivná - Lužná, č. ev. 32</t>
  </si>
  <si>
    <t>Kopřivná - Lužná, č. ev. 4</t>
  </si>
  <si>
    <t>Kopřivná - Lužná, č. ev. 6</t>
  </si>
  <si>
    <t>Kopřivná - Lužná, č. ev. 7</t>
  </si>
  <si>
    <t>Kopřivná - Lužná, č. ev. 8</t>
  </si>
  <si>
    <t>Kopřivná - Lužná, č. ev. 9</t>
  </si>
  <si>
    <t>Kopřivná - Lužná, č. p. 14</t>
  </si>
  <si>
    <t>Kopřivná - Lužná, č. p. 19</t>
  </si>
  <si>
    <t>Kopřivná - Lužná, č. p. 22</t>
  </si>
  <si>
    <t>Kopřivná - Lužná, č. p. 34</t>
  </si>
  <si>
    <t>Lesnice, č. ev. 1</t>
  </si>
  <si>
    <t>Lesnice, č. ev. 2</t>
  </si>
  <si>
    <t>Lesnice, č. p. 1</t>
  </si>
  <si>
    <t>Lesnice, č. p. 10</t>
  </si>
  <si>
    <t>Lesnice, č. p. 100</t>
  </si>
  <si>
    <t>Lesnice, č. p. 101</t>
  </si>
  <si>
    <t>Lesnice, č. p. 102</t>
  </si>
  <si>
    <t>Lesnice, č. p. 103</t>
  </si>
  <si>
    <t>Lesnice, č. p. 104</t>
  </si>
  <si>
    <t>Lesnice, č. p. 105</t>
  </si>
  <si>
    <t>Lesnice, č. p. 106</t>
  </si>
  <si>
    <t>Lesnice, č. p. 107</t>
  </si>
  <si>
    <t>Lesnice, č. p. 108</t>
  </si>
  <si>
    <t>Lesnice, č. p. 109</t>
  </si>
  <si>
    <t>Lesnice, č. p. 11</t>
  </si>
  <si>
    <t>Lesnice, č. p. 110</t>
  </si>
  <si>
    <t>Lesnice, č. p. 111</t>
  </si>
  <si>
    <t>Lesnice, č. p. 112</t>
  </si>
  <si>
    <t>Lesnice, č. p. 113</t>
  </si>
  <si>
    <t>Lesnice, č. p. 114</t>
  </si>
  <si>
    <t>Lesnice, č. p. 115</t>
  </si>
  <si>
    <t>Lesnice, č. p. 116</t>
  </si>
  <si>
    <t>Lesnice, č. p. 117</t>
  </si>
  <si>
    <t>Lesnice, č. p. 118</t>
  </si>
  <si>
    <t>Lesnice, č. p. 119</t>
  </si>
  <si>
    <t>Lesnice, č. p. 12</t>
  </si>
  <si>
    <t>Lesnice, č. p. 120</t>
  </si>
  <si>
    <t>Lesnice, č. p. 121</t>
  </si>
  <si>
    <t>Lesnice, č. p. 122</t>
  </si>
  <si>
    <t>Lesnice, č. p. 123</t>
  </si>
  <si>
    <t>Lesnice, č. p. 124</t>
  </si>
  <si>
    <t>Lesnice, č. p. 125</t>
  </si>
  <si>
    <t>Lesnice, č. p. 126</t>
  </si>
  <si>
    <t>Lesnice, č. p. 127</t>
  </si>
  <si>
    <t>Lesnice, č. p. 128</t>
  </si>
  <si>
    <t>Lesnice, č. p. 129</t>
  </si>
  <si>
    <t>Lesnice, č. p. 13</t>
  </si>
  <si>
    <t>Lesnice, č. p. 130</t>
  </si>
  <si>
    <t>Lesnice, č. p. 131</t>
  </si>
  <si>
    <t>Lesnice, č. p. 132</t>
  </si>
  <si>
    <t>Lesnice, č. p. 133</t>
  </si>
  <si>
    <t>Lesnice, č. p. 134</t>
  </si>
  <si>
    <t>Lesnice, č. p. 135</t>
  </si>
  <si>
    <t>Lesnice, č. p. 136</t>
  </si>
  <si>
    <t>Lesnice, č. p. 137</t>
  </si>
  <si>
    <t>Lesnice, č. p. 138</t>
  </si>
  <si>
    <t>Lesnice, č. p. 139</t>
  </si>
  <si>
    <t>Lesnice, č. p. 14</t>
  </si>
  <si>
    <t>Lesnice, č. p. 140</t>
  </si>
  <si>
    <t>Lesnice, č. p. 141</t>
  </si>
  <si>
    <t>Lesnice, č. p. 142</t>
  </si>
  <si>
    <t>Lesnice, č. p. 143</t>
  </si>
  <si>
    <t>Lesnice, č. p. 144</t>
  </si>
  <si>
    <t>Lesnice, č. p. 145</t>
  </si>
  <si>
    <t>Lesnice, č. p. 146</t>
  </si>
  <si>
    <t>Lesnice, č. p. 147</t>
  </si>
  <si>
    <t>Lesnice, č. p. 148</t>
  </si>
  <si>
    <t>Lesnice, č. p. 149</t>
  </si>
  <si>
    <t>Lesnice, č. p. 15</t>
  </si>
  <si>
    <t>Lesnice, č. p. 150</t>
  </si>
  <si>
    <t>Lesnice, č. p. 151</t>
  </si>
  <si>
    <t>Lesnice, č. p. 152</t>
  </si>
  <si>
    <t>Lesnice, č. p. 153</t>
  </si>
  <si>
    <t>Lesnice, č. p. 154</t>
  </si>
  <si>
    <t>Lesnice, č. p. 155</t>
  </si>
  <si>
    <t>Lesnice, č. p. 156</t>
  </si>
  <si>
    <t>Lesnice, č. p. 157</t>
  </si>
  <si>
    <t>Lesnice, č. p. 158</t>
  </si>
  <si>
    <t>Lesnice, č. p. 159</t>
  </si>
  <si>
    <t>Lesnice, č. p. 16</t>
  </si>
  <si>
    <t>Lesnice, č. p. 160</t>
  </si>
  <si>
    <t>Lesnice, č. p. 161</t>
  </si>
  <si>
    <t>Lesnice, č. p. 162</t>
  </si>
  <si>
    <t>Lesnice, č. p. 163</t>
  </si>
  <si>
    <t>Lesnice, č. p. 164</t>
  </si>
  <si>
    <t>Lesnice, č. p. 165</t>
  </si>
  <si>
    <t>Lesnice, č. p. 166</t>
  </si>
  <si>
    <t>Lesnice, č. p. 167</t>
  </si>
  <si>
    <t>Lesnice, č. p. 168</t>
  </si>
  <si>
    <t>Lesnice, č. p. 169</t>
  </si>
  <si>
    <t>Lesnice, č. p. 17</t>
  </si>
  <si>
    <t>Lesnice, č. p. 170</t>
  </si>
  <si>
    <t>Lesnice, č. p. 171</t>
  </si>
  <si>
    <t>Lesnice, č. p. 172</t>
  </si>
  <si>
    <t>Lesnice, č. p. 173</t>
  </si>
  <si>
    <t>Lesnice, č. p. 174</t>
  </si>
  <si>
    <t>Lesnice, č. p. 175</t>
  </si>
  <si>
    <t>Lesnice, č. p. 176</t>
  </si>
  <si>
    <t>Lesnice, č. p. 177</t>
  </si>
  <si>
    <t>Lesnice, č. p. 178</t>
  </si>
  <si>
    <t>Lesnice, č. p. 179</t>
  </si>
  <si>
    <t>Lesnice, č. p. 18</t>
  </si>
  <si>
    <t>Lesnice, č. p. 180</t>
  </si>
  <si>
    <t>Lesnice, č. p. 181</t>
  </si>
  <si>
    <t>Lesnice, č. p. 182</t>
  </si>
  <si>
    <t>Lesnice, č. p. 183</t>
  </si>
  <si>
    <t>Lesnice, č. p. 184</t>
  </si>
  <si>
    <t>Lesnice, č. p. 185</t>
  </si>
  <si>
    <t>Lesnice, č. p. 186</t>
  </si>
  <si>
    <t>Lesnice, č. p. 187</t>
  </si>
  <si>
    <t>Lesnice, č. p. 188</t>
  </si>
  <si>
    <t>Lesnice, č. p. 189</t>
  </si>
  <si>
    <t>Lesnice, č. p. 19</t>
  </si>
  <si>
    <t>Lesnice, č. p. 190</t>
  </si>
  <si>
    <t>Lesnice, č. p. 191</t>
  </si>
  <si>
    <t>Lesnice, č. p. 192</t>
  </si>
  <si>
    <t>Lesnice, č. p. 193</t>
  </si>
  <si>
    <t>Lesnice, č. p. 194</t>
  </si>
  <si>
    <t>Lesnice, č. p. 195</t>
  </si>
  <si>
    <t>Lesnice, č. p. 196</t>
  </si>
  <si>
    <t>Lesnice, č. p. 197</t>
  </si>
  <si>
    <t>Lesnice, č. p. 198</t>
  </si>
  <si>
    <t>Lesnice, č. p. 199</t>
  </si>
  <si>
    <t>Lesnice, č. p. 2</t>
  </si>
  <si>
    <t>Lesnice, č. p. 20</t>
  </si>
  <si>
    <t>Lesnice, č. p. 200</t>
  </si>
  <si>
    <t>Lesnice, č. p. 201</t>
  </si>
  <si>
    <t>Lesnice, č. p. 202</t>
  </si>
  <si>
    <t>Lesnice, č. p. 203</t>
  </si>
  <si>
    <t>Lesnice, č. p. 204</t>
  </si>
  <si>
    <t>Lesnice, č. p. 205</t>
  </si>
  <si>
    <t>Lesnice, č. p. 206</t>
  </si>
  <si>
    <t>Lesnice, č. p. 207</t>
  </si>
  <si>
    <t>Lesnice, č. p. 208</t>
  </si>
  <si>
    <t>Lesnice, č. p. 209</t>
  </si>
  <si>
    <t>Lesnice, č. p. 21</t>
  </si>
  <si>
    <t>Lesnice, č. p. 210</t>
  </si>
  <si>
    <t>Lesnice, č. p. 211</t>
  </si>
  <si>
    <t>Lesnice, č. p. 212</t>
  </si>
  <si>
    <t>Lesnice, č. p. 213</t>
  </si>
  <si>
    <t>Lesnice, č. p. 214</t>
  </si>
  <si>
    <t>Lesnice, č. p. 215</t>
  </si>
  <si>
    <t>Lesnice, č. p. 216</t>
  </si>
  <si>
    <t>Lesnice, č. p. 217</t>
  </si>
  <si>
    <t>Lesnice, č. p. 219</t>
  </si>
  <si>
    <t>Lesnice, č. p. 22</t>
  </si>
  <si>
    <t>Lesnice, č. p. 220</t>
  </si>
  <si>
    <t>Lesnice, č. p. 228</t>
  </si>
  <si>
    <t>Lesnice, č. p. 23</t>
  </si>
  <si>
    <t>Lesnice, č. p. 230</t>
  </si>
  <si>
    <t>Lesnice, č. p. 24</t>
  </si>
  <si>
    <t>Lesnice, č. p. 25</t>
  </si>
  <si>
    <t>Lesnice, č. p. 26</t>
  </si>
  <si>
    <t>Lesnice, č. p. 27</t>
  </si>
  <si>
    <t>Lesnice, č. p. 28</t>
  </si>
  <si>
    <t>Lesnice, č. p. 29</t>
  </si>
  <si>
    <t>Lesnice, č. p. 3</t>
  </si>
  <si>
    <t>Lesnice, č. p. 30</t>
  </si>
  <si>
    <t>Lesnice, č. p. 31</t>
  </si>
  <si>
    <t>Lesnice, č. p. 32</t>
  </si>
  <si>
    <t>Lesnice, č. p. 33</t>
  </si>
  <si>
    <t>Lesnice, č. p. 34</t>
  </si>
  <si>
    <t>Lesnice, č. p. 35</t>
  </si>
  <si>
    <t>Lesnice, č. p. 36</t>
  </si>
  <si>
    <t>Lesnice, č. p. 37</t>
  </si>
  <si>
    <t>Lesnice, č. p. 38</t>
  </si>
  <si>
    <t>Lesnice, č. p. 39</t>
  </si>
  <si>
    <t>Lesnice, č. p. 4</t>
  </si>
  <si>
    <t>Lesnice, č. p. 40</t>
  </si>
  <si>
    <t>Lesnice, č. p. 41</t>
  </si>
  <si>
    <t>Lesnice, č. p. 42</t>
  </si>
  <si>
    <t>Lesnice, č. p. 43</t>
  </si>
  <si>
    <t>Lesnice, č. p. 44</t>
  </si>
  <si>
    <t>Lesnice, č. p. 46</t>
  </si>
  <si>
    <t>Lesnice, č. p. 47</t>
  </si>
  <si>
    <t>Lesnice, č. p. 48</t>
  </si>
  <si>
    <t>Lesnice, č. p. 49</t>
  </si>
  <si>
    <t>Lesnice, č. p. 5</t>
  </si>
  <si>
    <t>Lesnice, č. p. 50</t>
  </si>
  <si>
    <t>Lesnice, č. p. 51</t>
  </si>
  <si>
    <t>Lesnice, č. p. 54</t>
  </si>
  <si>
    <t>Lesnice, č. p. 55</t>
  </si>
  <si>
    <t>Lesnice, č. p. 57</t>
  </si>
  <si>
    <t>Lesnice, č. p. 58</t>
  </si>
  <si>
    <t>Lesnice, č. p. 59</t>
  </si>
  <si>
    <t>Lesnice, č. p. 6</t>
  </si>
  <si>
    <t>Lesnice, č. p. 60</t>
  </si>
  <si>
    <t>Lesnice, č. p. 61</t>
  </si>
  <si>
    <t>Lesnice, č. p. 62</t>
  </si>
  <si>
    <t>Lesnice, č. p. 63</t>
  </si>
  <si>
    <t>Lesnice, č. p. 64</t>
  </si>
  <si>
    <t>Lesnice, č. p. 65</t>
  </si>
  <si>
    <t>Lesnice, č. p. 66</t>
  </si>
  <si>
    <t>Lesnice, č. p. 67</t>
  </si>
  <si>
    <t>Lesnice, č. p. 68</t>
  </si>
  <si>
    <t>Lesnice, č. p. 69</t>
  </si>
  <si>
    <t>Lesnice, č. p. 7</t>
  </si>
  <si>
    <t>Lesnice, č. p. 70</t>
  </si>
  <si>
    <t>Lesnice, č. p. 71</t>
  </si>
  <si>
    <t>Lesnice, č. p. 72</t>
  </si>
  <si>
    <t>Lesnice, č. p. 73</t>
  </si>
  <si>
    <t>Lesnice, č. p. 74</t>
  </si>
  <si>
    <t>Lesnice, č. p. 75</t>
  </si>
  <si>
    <t>Lesnice, č. p. 76</t>
  </si>
  <si>
    <t>Lesnice, č. p. 77</t>
  </si>
  <si>
    <t>Lesnice, č. p. 78</t>
  </si>
  <si>
    <t>Lesnice, č. p. 79</t>
  </si>
  <si>
    <t>Lesnice, č. p. 8</t>
  </si>
  <si>
    <t>Lesnice, č. p. 80</t>
  </si>
  <si>
    <t>Lesnice, č. p. 81</t>
  </si>
  <si>
    <t>Lesnice, č. p. 82</t>
  </si>
  <si>
    <t>Lesnice, č. p. 83</t>
  </si>
  <si>
    <t>Lesnice, č. p. 84</t>
  </si>
  <si>
    <t>Lesnice, č. p. 85</t>
  </si>
  <si>
    <t>Lesnice, č. p. 87</t>
  </si>
  <si>
    <t>Lesnice, č. p. 88</t>
  </si>
  <si>
    <t>Lesnice, č. p. 89</t>
  </si>
  <si>
    <t>Lesnice, č. p. 9</t>
  </si>
  <si>
    <t>Lesnice, č. p. 90</t>
  </si>
  <si>
    <t>Lesnice, č. p. 91</t>
  </si>
  <si>
    <t>Lesnice, č. p. 92</t>
  </si>
  <si>
    <t>Lesnice, č. p. 93</t>
  </si>
  <si>
    <t>Lesnice, č. p. 94</t>
  </si>
  <si>
    <t>Lesnice, č. p. 95</t>
  </si>
  <si>
    <t>Lesnice, č. p. 96</t>
  </si>
  <si>
    <t>Lesnice, č. p. 97</t>
  </si>
  <si>
    <t>Lesnice, č. p. 98</t>
  </si>
  <si>
    <t>Lesnice, č. p. 99</t>
  </si>
  <si>
    <t>Libina, č. ev. 11</t>
  </si>
  <si>
    <t>Libina, č. ev. 12</t>
  </si>
  <si>
    <t>Libina, č. ev. 13</t>
  </si>
  <si>
    <t>Libina, č. ev. 14</t>
  </si>
  <si>
    <t>Libina, č. ev. 15</t>
  </si>
  <si>
    <t>Libina, č. ev. 16</t>
  </si>
  <si>
    <t>Libina, č. ev. 17</t>
  </si>
  <si>
    <t>Libina, č. ev. 18</t>
  </si>
  <si>
    <t>Libina, č. ev. 19</t>
  </si>
  <si>
    <t>Libina, č. ev. 20</t>
  </si>
  <si>
    <t>Libina, č. ev. 21</t>
  </si>
  <si>
    <t>Libina, č. ev. 22</t>
  </si>
  <si>
    <t>Libina, č. ev. 23</t>
  </si>
  <si>
    <t>Libina, č. ev. 24</t>
  </si>
  <si>
    <t>Libina, č. ev. 25</t>
  </si>
  <si>
    <t>Libina, č. ev. 26</t>
  </si>
  <si>
    <t>Libina, č. ev. 27</t>
  </si>
  <si>
    <t>Libina, č. ev. 28</t>
  </si>
  <si>
    <t>Libina, č. ev. 29</t>
  </si>
  <si>
    <t>Libina, č. ev. 30</t>
  </si>
  <si>
    <t>Libina, č. ev. 31</t>
  </si>
  <si>
    <t>Libina, č. ev. 32</t>
  </si>
  <si>
    <t>Libina, č. ev. 33</t>
  </si>
  <si>
    <t>Libina, č. ev. 34</t>
  </si>
  <si>
    <t>Libina, č. ev. 36</t>
  </si>
  <si>
    <t>Libina, č. ev. 37</t>
  </si>
  <si>
    <t>Libina, č. ev. 38</t>
  </si>
  <si>
    <t>Libina, č. ev. 39</t>
  </si>
  <si>
    <t>Libina, č. ev. 40</t>
  </si>
  <si>
    <t>Libina, č. ev. 41</t>
  </si>
  <si>
    <t>Libina, č. ev. 42</t>
  </si>
  <si>
    <t>Libina, č. ev. 43</t>
  </si>
  <si>
    <t>Libina, č. ev. 44</t>
  </si>
  <si>
    <t>Libina, č. ev. 46</t>
  </si>
  <si>
    <t>Libina, č. ev. 47</t>
  </si>
  <si>
    <t>Libina, č. ev. 48</t>
  </si>
  <si>
    <t>Libina, č. ev. 49</t>
  </si>
  <si>
    <t>Libina, č. ev. 50</t>
  </si>
  <si>
    <t>Libina, č. ev. 51</t>
  </si>
  <si>
    <t>Libina, č. ev. 52</t>
  </si>
  <si>
    <t>Libina, č. ev. 53</t>
  </si>
  <si>
    <t>Libina, č. ev. 55</t>
  </si>
  <si>
    <t>Libina, č. ev. 56</t>
  </si>
  <si>
    <t>Libina, č. ev. 57</t>
  </si>
  <si>
    <t>Libina, č. ev. 58</t>
  </si>
  <si>
    <t>Libina, č. ev. 59</t>
  </si>
  <si>
    <t>Libina, č. ev. 60</t>
  </si>
  <si>
    <t>Libina, č. ev. 61</t>
  </si>
  <si>
    <t>Libina, č. ev. 62</t>
  </si>
  <si>
    <t>Libina, č. ev. 64</t>
  </si>
  <si>
    <t>Libina, č. ev. 65</t>
  </si>
  <si>
    <t>Libina, č. ev. 66</t>
  </si>
  <si>
    <t>Libina, č. ev. 67</t>
  </si>
  <si>
    <t>Libina, č. ev. 69</t>
  </si>
  <si>
    <t>Libina, č. ev. 70</t>
  </si>
  <si>
    <t>Libina, č. ev. 71</t>
  </si>
  <si>
    <t>Libina - Dolní Libina, č. p. 1</t>
  </si>
  <si>
    <t>Libina - Dolní Libina, č. p. 10</t>
  </si>
  <si>
    <t>Libina - Dolní Libina, č. p. 100</t>
  </si>
  <si>
    <t>Libina - Dolní Libina, č. p. 101</t>
  </si>
  <si>
    <t>Libina - Dolní Libina, č. p. 103</t>
  </si>
  <si>
    <t>Libina - Dolní Libina, č. p. 104</t>
  </si>
  <si>
    <t>Libina - Dolní Libina, č. p. 105</t>
  </si>
  <si>
    <t>Libina - Dolní Libina, č. p. 106</t>
  </si>
  <si>
    <t>Libina - Dolní Libina, č. p. 107</t>
  </si>
  <si>
    <t>Libina - Dolní Libina, č. p. 108</t>
  </si>
  <si>
    <t>Libina - Dolní Libina, č. p. 109</t>
  </si>
  <si>
    <t>Libina - Dolní Libina, č. p. 11</t>
  </si>
  <si>
    <t>Libina - Dolní Libina, č. p. 110</t>
  </si>
  <si>
    <t>Libina - Dolní Libina, č. p. 112</t>
  </si>
  <si>
    <t>Libina - Dolní Libina, č. p. 113</t>
  </si>
  <si>
    <t>Libina - Dolní Libina, č. p. 114</t>
  </si>
  <si>
    <t>Libina - Dolní Libina, č. p. 115</t>
  </si>
  <si>
    <t>Libina - Dolní Libina, č. p. 118</t>
  </si>
  <si>
    <t>Libina - Dolní Libina, č. p. 119</t>
  </si>
  <si>
    <t>Libina - Dolní Libina, č. p. 12</t>
  </si>
  <si>
    <t>Libina - Dolní Libina, č. p. 120</t>
  </si>
  <si>
    <t>Libina - Dolní Libina, č. p. 121</t>
  </si>
  <si>
    <t>Libina - Dolní Libina, č. p. 122</t>
  </si>
  <si>
    <t>Libina - Dolní Libina, č. p. 123</t>
  </si>
  <si>
    <t>Libina - Dolní Libina, č. p. 124</t>
  </si>
  <si>
    <t>Libina - Dolní Libina, č. p. 125</t>
  </si>
  <si>
    <t>Libina - Dolní Libina, č. p. 126</t>
  </si>
  <si>
    <t>Libina - Dolní Libina, č. p. 127</t>
  </si>
  <si>
    <t>Libina - Dolní Libina, č. p. 128</t>
  </si>
  <si>
    <t>Libina - Dolní Libina, č. p. 129</t>
  </si>
  <si>
    <t>Libina - Dolní Libina, č. p. 13</t>
  </si>
  <si>
    <t>Libina - Dolní Libina, č. p. 130</t>
  </si>
  <si>
    <t>Libina - Dolní Libina, č. p. 131</t>
  </si>
  <si>
    <t>Libina - Dolní Libina, č. p. 132</t>
  </si>
  <si>
    <t>Libina - Dolní Libina, č. p. 133</t>
  </si>
  <si>
    <t>Libina - Dolní Libina, č. p. 134</t>
  </si>
  <si>
    <t>Libina - Dolní Libina, č. p. 135</t>
  </si>
  <si>
    <t>Libina - Dolní Libina, č. p. 136</t>
  </si>
  <si>
    <t>Libina - Dolní Libina, č. p. 137</t>
  </si>
  <si>
    <t>Libina - Dolní Libina, č. p. 138</t>
  </si>
  <si>
    <t>Libina - Dolní Libina, č. p. 139</t>
  </si>
  <si>
    <t>Libina - Dolní Libina, č. p. 14</t>
  </si>
  <si>
    <t>Libina - Dolní Libina, č. p. 140</t>
  </si>
  <si>
    <t>Libina - Dolní Libina, č. p. 141</t>
  </si>
  <si>
    <t>Libina - Dolní Libina, č. p. 143</t>
  </si>
  <si>
    <t>Libina - Dolní Libina, č. p. 148</t>
  </si>
  <si>
    <t>Libina - Dolní Libina, č. p. 149</t>
  </si>
  <si>
    <t>Libina - Dolní Libina, č. p. 15</t>
  </si>
  <si>
    <t>Libina - Dolní Libina, č. p. 150</t>
  </si>
  <si>
    <t>Libina - Dolní Libina, č. p. 152</t>
  </si>
  <si>
    <t>Libina - Dolní Libina, č. p. 153</t>
  </si>
  <si>
    <t>Libina - Dolní Libina, č. p. 154</t>
  </si>
  <si>
    <t>Libina - Dolní Libina, č. p. 155</t>
  </si>
  <si>
    <t>Libina - Dolní Libina, č. p. 156</t>
  </si>
  <si>
    <t>Libina - Dolní Libina, č. p. 157</t>
  </si>
  <si>
    <t>Libina - Dolní Libina, č. p. 158</t>
  </si>
  <si>
    <t>Libina - Dolní Libina, č. p. 159</t>
  </si>
  <si>
    <t>Libina - Dolní Libina, č. p. 16</t>
  </si>
  <si>
    <t>Libina - Dolní Libina, č. p. 160</t>
  </si>
  <si>
    <t>Libina - Dolní Libina, č. p. 161</t>
  </si>
  <si>
    <t>Libina - Dolní Libina, č. p. 163</t>
  </si>
  <si>
    <t>Libina - Dolní Libina, č. p. 165</t>
  </si>
  <si>
    <t>Libina - Dolní Libina, č. p. 167</t>
  </si>
  <si>
    <t>Libina - Dolní Libina, č. p. 168</t>
  </si>
  <si>
    <t>Libina - Dolní Libina, č. p. 169</t>
  </si>
  <si>
    <t>Libina - Dolní Libina, č. p. 17</t>
  </si>
  <si>
    <t>Libina - Dolní Libina, č. p. 170</t>
  </si>
  <si>
    <t>Libina - Dolní Libina, č. p. 171</t>
  </si>
  <si>
    <t>Libina - Dolní Libina, č. p. 172</t>
  </si>
  <si>
    <t>Libina - Dolní Libina, č. p. 173</t>
  </si>
  <si>
    <t>Libina - Dolní Libina, č. p. 174</t>
  </si>
  <si>
    <t>Libina - Dolní Libina, č. p. 175</t>
  </si>
  <si>
    <t>Libina - Dolní Libina, č. p. 176</t>
  </si>
  <si>
    <t>Libina - Dolní Libina, č. p. 177</t>
  </si>
  <si>
    <t>Libina - Dolní Libina, č. p. 178</t>
  </si>
  <si>
    <t>Libina - Dolní Libina, č. p. 179</t>
  </si>
  <si>
    <t>Libina - Dolní Libina, č. p. 18</t>
  </si>
  <si>
    <t>Libina - Dolní Libina, č. p. 180</t>
  </si>
  <si>
    <t>Libina - Dolní Libina, č. p. 181</t>
  </si>
  <si>
    <t>Libina - Dolní Libina, č. p. 182</t>
  </si>
  <si>
    <t>Libina - Dolní Libina, č. p. 183</t>
  </si>
  <si>
    <t>Libina - Dolní Libina, č. p. 184</t>
  </si>
  <si>
    <t>Libina - Dolní Libina, č. p. 185</t>
  </si>
  <si>
    <t>Libina - Dolní Libina, č. p. 186</t>
  </si>
  <si>
    <t>Libina - Dolní Libina, č. p. 187</t>
  </si>
  <si>
    <t>Libina - Dolní Libina, č. p. 188</t>
  </si>
  <si>
    <t>Libina - Dolní Libina, č. p. 189</t>
  </si>
  <si>
    <t>Libina - Dolní Libina, č. p. 19</t>
  </si>
  <si>
    <t>Libina - Dolní Libina, č. p. 190</t>
  </si>
  <si>
    <t>Libina - Dolní Libina, č. p. 191</t>
  </si>
  <si>
    <t>Libina - Dolní Libina, č. p. 192</t>
  </si>
  <si>
    <t>Libina - Dolní Libina, č. p. 193</t>
  </si>
  <si>
    <t>Libina - Dolní Libina, č. p. 194</t>
  </si>
  <si>
    <t>Libina - Dolní Libina, č. p. 195</t>
  </si>
  <si>
    <t>Libina - Dolní Libina, č. p. 196</t>
  </si>
  <si>
    <t>Libina - Dolní Libina, č. p. 197</t>
  </si>
  <si>
    <t>Libina - Dolní Libina, č. p. 198</t>
  </si>
  <si>
    <t>Libina - Dolní Libina, č. p. 199</t>
  </si>
  <si>
    <t>Libina - Dolní Libina, č. p. 2</t>
  </si>
  <si>
    <t>Libina - Dolní Libina, č. p. 20</t>
  </si>
  <si>
    <t>Libina - Dolní Libina, č. p. 200</t>
  </si>
  <si>
    <t>Libina - Dolní Libina, č. p. 201</t>
  </si>
  <si>
    <t>Libina - Dolní Libina, č. p. 202</t>
  </si>
  <si>
    <t>Libina - Dolní Libina, č. p. 203</t>
  </si>
  <si>
    <t>Libina - Dolní Libina, č. p. 205</t>
  </si>
  <si>
    <t>Libina - Dolní Libina, č. p. 206</t>
  </si>
  <si>
    <t>Libina - Dolní Libina, č. p. 207</t>
  </si>
  <si>
    <t>Libina - Dolní Libina, č. p. 208</t>
  </si>
  <si>
    <t>Libina - Dolní Libina, č. p. 209</t>
  </si>
  <si>
    <t>Libina - Dolní Libina, č. p. 21</t>
  </si>
  <si>
    <t>Libina - Dolní Libina, č. p. 210</t>
  </si>
  <si>
    <t>Libina - Dolní Libina, č. p. 212</t>
  </si>
  <si>
    <t>Libina - Dolní Libina, č. p. 213</t>
  </si>
  <si>
    <t>Libina - Dolní Libina, č. p. 214</t>
  </si>
  <si>
    <t>Libina - Dolní Libina, č. p. 215</t>
  </si>
  <si>
    <t>Libina - Dolní Libina, č. p. 216</t>
  </si>
  <si>
    <t>Libina - Dolní Libina, č. p. 217</t>
  </si>
  <si>
    <t>Libina - Dolní Libina, č. p. 218</t>
  </si>
  <si>
    <t>Libina - Dolní Libina, č. p. 219</t>
  </si>
  <si>
    <t>Libina - Dolní Libina, č. p. 22</t>
  </si>
  <si>
    <t>Libina - Dolní Libina, č. p. 220</t>
  </si>
  <si>
    <t>Libina - Dolní Libina, č. p. 221</t>
  </si>
  <si>
    <t>Libina - Dolní Libina, č. p. 222</t>
  </si>
  <si>
    <t>Libina - Dolní Libina, č. p. 223</t>
  </si>
  <si>
    <t>Libina - Dolní Libina, č. p. 224</t>
  </si>
  <si>
    <t>Libina - Dolní Libina, č. p. 225</t>
  </si>
  <si>
    <t>Libina - Dolní Libina, č. p. 226</t>
  </si>
  <si>
    <t>Libina - Dolní Libina, č. p. 227</t>
  </si>
  <si>
    <t>Libina - Dolní Libina, č. p. 228</t>
  </si>
  <si>
    <t>Libina - Dolní Libina, č. p. 229</t>
  </si>
  <si>
    <t>Libina - Dolní Libina, č. p. 23</t>
  </si>
  <si>
    <t>Libina - Dolní Libina, č. p. 230</t>
  </si>
  <si>
    <t>Libina - Dolní Libina, č. p. 231</t>
  </si>
  <si>
    <t>Libina - Dolní Libina, č. p. 232</t>
  </si>
  <si>
    <t>Libina - Dolní Libina, č. p. 24</t>
  </si>
  <si>
    <t>Libina - Dolní Libina, č. p. 25</t>
  </si>
  <si>
    <t>Libina - Dolní Libina, č. p. 26</t>
  </si>
  <si>
    <t>Libina - Dolní Libina, č. p. 27</t>
  </si>
  <si>
    <t>Libina - Dolní Libina, č. p. 28</t>
  </si>
  <si>
    <t>Libina - Dolní Libina, č. p. 29</t>
  </si>
  <si>
    <t>Libina - Dolní Libina, č. p. 3</t>
  </si>
  <si>
    <t>Libina - Dolní Libina, č. p. 30</t>
  </si>
  <si>
    <t>Libina - Dolní Libina, č. p. 33</t>
  </si>
  <si>
    <t>Libina - Dolní Libina, č. p. 34</t>
  </si>
  <si>
    <t>Libina - Dolní Libina, č. p. 35</t>
  </si>
  <si>
    <t>Libina - Dolní Libina, č. p. 36</t>
  </si>
  <si>
    <t>Libina - Dolní Libina, č. p. 37</t>
  </si>
  <si>
    <t>Libina - Dolní Libina, č. p. 38</t>
  </si>
  <si>
    <t>Libina - Dolní Libina, č. p. 39</t>
  </si>
  <si>
    <t>Libina - Dolní Libina, č. p. 4</t>
  </si>
  <si>
    <t>Libina - Dolní Libina, č. p. 40</t>
  </si>
  <si>
    <t>Libina - Dolní Libina, č. p. 41</t>
  </si>
  <si>
    <t>Libina - Dolní Libina, č. p. 42</t>
  </si>
  <si>
    <t>Libina - Dolní Libina, č. p. 43</t>
  </si>
  <si>
    <t>Libina - Dolní Libina, č. p. 44</t>
  </si>
  <si>
    <t>Libina - Dolní Libina, č. p. 45</t>
  </si>
  <si>
    <t>Libina - Dolní Libina, č. p. 46</t>
  </si>
  <si>
    <t>Libina - Dolní Libina, č. p. 48</t>
  </si>
  <si>
    <t>Libina - Dolní Libina, č. p. 49</t>
  </si>
  <si>
    <t>Libina - Dolní Libina, č. p. 5</t>
  </si>
  <si>
    <t>Libina - Dolní Libina, č. p. 51</t>
  </si>
  <si>
    <t>Libina - Dolní Libina, č. p. 52</t>
  </si>
  <si>
    <t>Libina - Dolní Libina, č. p. 53</t>
  </si>
  <si>
    <t>Libina - Dolní Libina, č. p. 54</t>
  </si>
  <si>
    <t>Libina - Dolní Libina, č. p. 55</t>
  </si>
  <si>
    <t>Libina - Dolní Libina, č. p. 56</t>
  </si>
  <si>
    <t>Libina - Dolní Libina, č. p. 57</t>
  </si>
  <si>
    <t>Libina - Dolní Libina, č. p. 58</t>
  </si>
  <si>
    <t>Libina - Dolní Libina, č. p. 59</t>
  </si>
  <si>
    <t>Libina - Dolní Libina, č. p. 6</t>
  </si>
  <si>
    <t>Libina - Dolní Libina, č. p. 60</t>
  </si>
  <si>
    <t>Libina - Dolní Libina, č. p. 61</t>
  </si>
  <si>
    <t>Libina - Dolní Libina, č. p. 62</t>
  </si>
  <si>
    <t>Libina - Dolní Libina, č. p. 64</t>
  </si>
  <si>
    <t>Libina - Dolní Libina, č. p. 65</t>
  </si>
  <si>
    <t>Libina - Dolní Libina, č. p. 66</t>
  </si>
  <si>
    <t>Libina - Dolní Libina, č. p. 67</t>
  </si>
  <si>
    <t>Libina - Dolní Libina, č. p. 68</t>
  </si>
  <si>
    <t>Libina - Dolní Libina, č. p. 69</t>
  </si>
  <si>
    <t>Libina - Dolní Libina, č. p. 7</t>
  </si>
  <si>
    <t>Libina - Dolní Libina, č. p. 70</t>
  </si>
  <si>
    <t>Libina - Dolní Libina, č. p. 71</t>
  </si>
  <si>
    <t>Libina - Dolní Libina, č. p. 72</t>
  </si>
  <si>
    <t>Libina - Dolní Libina, č. p. 74</t>
  </si>
  <si>
    <t>Libina - Dolní Libina, č. p. 75</t>
  </si>
  <si>
    <t>Libina - Dolní Libina, č. p. 76</t>
  </si>
  <si>
    <t>Libina - Dolní Libina, č. p. 77</t>
  </si>
  <si>
    <t>Libina - Dolní Libina, č. p. 78</t>
  </si>
  <si>
    <t>Libina - Dolní Libina, č. p. 79</t>
  </si>
  <si>
    <t>Libina - Dolní Libina, č. p. 8</t>
  </si>
  <si>
    <t>Libina - Dolní Libina, č. p. 80</t>
  </si>
  <si>
    <t>Libina - Dolní Libina, č. p. 81</t>
  </si>
  <si>
    <t>Libina - Dolní Libina, č. p. 83</t>
  </si>
  <si>
    <t>Libina - Dolní Libina, č. p. 86</t>
  </si>
  <si>
    <t>Libina - Dolní Libina, č. p. 87</t>
  </si>
  <si>
    <t>Libina - Dolní Libina, č. p. 88</t>
  </si>
  <si>
    <t>Libina - Dolní Libina, č. p. 9</t>
  </si>
  <si>
    <t>Libina - Dolní Libina, č. p. 90</t>
  </si>
  <si>
    <t>Libina - Dolní Libina, č. p. 92</t>
  </si>
  <si>
    <t>Libina - Dolní Libina, č. p. 93</t>
  </si>
  <si>
    <t>Libina - Dolní Libina, č. p. 94</t>
  </si>
  <si>
    <t>Libina - Dolní Libina, č. p. 95</t>
  </si>
  <si>
    <t>Libina - Dolní Libina, č. p. 96</t>
  </si>
  <si>
    <t>Libina - Dolní Libina, č. p. 97</t>
  </si>
  <si>
    <t>Libina - Dolní Libina, č. p. 98</t>
  </si>
  <si>
    <t>Libina - Dolní Libina, č. p. 99</t>
  </si>
  <si>
    <t>Libina - Obědné, č. ev. 100</t>
  </si>
  <si>
    <t>Libina - Obědné, č. ev. 102</t>
  </si>
  <si>
    <t>Libina - Obědné, č. ev. 35</t>
  </si>
  <si>
    <t>Libina - Obědné, č. p. 1</t>
  </si>
  <si>
    <t>Libina - Obědné, č. p. 10</t>
  </si>
  <si>
    <t>Libina - Obědné, č. p. 100</t>
  </si>
  <si>
    <t>Libina - Obědné, č. p. 101</t>
  </si>
  <si>
    <t>Libina - Obědné, č. p. 11</t>
  </si>
  <si>
    <t>Libina - Obědné, č. p. 12</t>
  </si>
  <si>
    <t>Libina - Obědné, č. p. 13</t>
  </si>
  <si>
    <t>Libina - Obědné, č. p. 14</t>
  </si>
  <si>
    <t>Libina - Obědné, č. p. 15</t>
  </si>
  <si>
    <t>Libina - Obědné, č. p. 16</t>
  </si>
  <si>
    <t>Libina - Obědné, č. p. 17</t>
  </si>
  <si>
    <t>Libina - Obědné, č. p. 18</t>
  </si>
  <si>
    <t>Libina - Obědné, č. p. 19</t>
  </si>
  <si>
    <t>Libina - Obědné, č. p. 20</t>
  </si>
  <si>
    <t>Libina - Obědné, č. p. 21</t>
  </si>
  <si>
    <t>Libina - Obědné, č. p. 22</t>
  </si>
  <si>
    <t>Libina - Obědné, č. p. 23</t>
  </si>
  <si>
    <t>Libina - Obědné, č. p. 24</t>
  </si>
  <si>
    <t>Libina - Obědné, č. p. 25</t>
  </si>
  <si>
    <t>Libina - Obědné, č. p. 26</t>
  </si>
  <si>
    <t>Libina - Obědné, č. p. 28</t>
  </si>
  <si>
    <t>Libina - Obědné, č. p. 3</t>
  </si>
  <si>
    <t>Libina - Obědné, č. p. 30</t>
  </si>
  <si>
    <t>Libina - Obědné, č. p. 31</t>
  </si>
  <si>
    <t>Libina - Obědné, č. p. 33</t>
  </si>
  <si>
    <t>Libina - Obědné, č. p. 34</t>
  </si>
  <si>
    <t>Libina - Obědné, č. p. 35</t>
  </si>
  <si>
    <t>Libina - Obědné, č. p. 36</t>
  </si>
  <si>
    <t>Libina - Obědné, č. p. 37</t>
  </si>
  <si>
    <t>Libina - Obědné, č. p. 38</t>
  </si>
  <si>
    <t>Libina - Obědné, č. p. 39</t>
  </si>
  <si>
    <t>Libina - Obědné, č. p. 4</t>
  </si>
  <si>
    <t>Libina - Obědné, č. p. 40</t>
  </si>
  <si>
    <t>Libina - Obědné, č. p. 41</t>
  </si>
  <si>
    <t>Libina - Obědné, č. p. 42</t>
  </si>
  <si>
    <t>Libina - Obědné, č. p. 43</t>
  </si>
  <si>
    <t>Libina - Obědné, č. p. 44</t>
  </si>
  <si>
    <t>Libina - Obědné, č. p. 45</t>
  </si>
  <si>
    <t>Libina - Obědné, č. p. 46</t>
  </si>
  <si>
    <t>Libina - Obědné, č. p. 47</t>
  </si>
  <si>
    <t>Libina - Obědné, č. p. 48</t>
  </si>
  <si>
    <t>Libina - Obědné, č. p. 49</t>
  </si>
  <si>
    <t>Libina - Obědné, č. p. 5</t>
  </si>
  <si>
    <t>Libina - Obědné, č. p. 51</t>
  </si>
  <si>
    <t>Libina - Obědné, č. p. 53</t>
  </si>
  <si>
    <t>Libina - Obědné, č. p. 54</t>
  </si>
  <si>
    <t>Libina - Obědné, č. p. 56</t>
  </si>
  <si>
    <t>Libina - Obědné, č. p. 57</t>
  </si>
  <si>
    <t>Libina - Obědné, č. p. 58</t>
  </si>
  <si>
    <t>Libina - Obědné, č. p. 59</t>
  </si>
  <si>
    <t>Libina - Obědné, č. p. 6</t>
  </si>
  <si>
    <t>Libina - Obědné, č. p. 60</t>
  </si>
  <si>
    <t>Libina - Obědné, č. p. 61</t>
  </si>
  <si>
    <t>Libina - Obědné, č. p. 62</t>
  </si>
  <si>
    <t>Libina - Obědné, č. p. 63</t>
  </si>
  <si>
    <t>Libina - Obědné, č. p. 64</t>
  </si>
  <si>
    <t>Libina - Obědné, č. p. 65</t>
  </si>
  <si>
    <t>Libina - Obědné, č. p. 66</t>
  </si>
  <si>
    <t>Libina - Obědné, č. p. 67</t>
  </si>
  <si>
    <t>Libina - Obědné, č. p. 68</t>
  </si>
  <si>
    <t>Libina - Obědné, č. p. 69</t>
  </si>
  <si>
    <t>Libina - Obědné, č. p. 70</t>
  </si>
  <si>
    <t>Libina - Obědné, č. p. 72</t>
  </si>
  <si>
    <t>Libina - Obědné, č. p. 73</t>
  </si>
  <si>
    <t>Libina - Obědné, č. p. 74</t>
  </si>
  <si>
    <t>Libina - Obědné, č. p. 75</t>
  </si>
  <si>
    <t>Libina - Obědné, č. p. 77</t>
  </si>
  <si>
    <t>Libina - Obědné, č. p. 8</t>
  </si>
  <si>
    <t>Libina - Obědné, č. p. 81</t>
  </si>
  <si>
    <t>Libina - Obědné, č. p. 87</t>
  </si>
  <si>
    <t>Libina - Obědné, č. p. 88</t>
  </si>
  <si>
    <t>Libina - Obědné, č. p. 89</t>
  </si>
  <si>
    <t>Libina - Obědné, č. p. 9</t>
  </si>
  <si>
    <t>Libina - Obědné, č. p. 90</t>
  </si>
  <si>
    <t>Libina - Obědné, č. p. 91</t>
  </si>
  <si>
    <t>Libina - Obědné, č. p. 92</t>
  </si>
  <si>
    <t>Libina - Obědné, č. p. 93</t>
  </si>
  <si>
    <t>Libina - Obědné, č. p. 94</t>
  </si>
  <si>
    <t>Libina - Obědné, č. p. 96</t>
  </si>
  <si>
    <t>Libina - Obědné, č. p. 97</t>
  </si>
  <si>
    <t>Libina - Obědné, č. p. 98</t>
  </si>
  <si>
    <t>Libina - Obědné, č. p. 99</t>
  </si>
  <si>
    <t>Lipová-lázně - Bobrovník, č. ev. 51</t>
  </si>
  <si>
    <t>Lipová-lázně - Bobrovník, č. ev. 52</t>
  </si>
  <si>
    <t>Lipová-lázně - Bobrovník, č. ev. 53</t>
  </si>
  <si>
    <t>Lipová-lázně - Bobrovník, č. ev. 55</t>
  </si>
  <si>
    <t>Lipová-lázně - Bobrovník, č. ev. 60</t>
  </si>
  <si>
    <t>Lipová-lázně - Bobrovník, č. ev. 61</t>
  </si>
  <si>
    <t>Lipová-lázně - Bobrovník, č. ev. 62</t>
  </si>
  <si>
    <t>Lipová-lázně - Bobrovník, č. ev. 63</t>
  </si>
  <si>
    <t>Lipová-lázně - Bobrovník, č. ev. 64</t>
  </si>
  <si>
    <t>Lipová-lázně - Bobrovník, č. ev. 65</t>
  </si>
  <si>
    <t>Lipová-lázně - Bobrovník, č. ev. 66</t>
  </si>
  <si>
    <t>Lipová-lázně - Bobrovník, č. ev. 67</t>
  </si>
  <si>
    <t>Lipová-lázně - Bobrovník, č. ev. 71</t>
  </si>
  <si>
    <t>Lipová-lázně - Bobrovník, č. ev. 73</t>
  </si>
  <si>
    <t>Lipová-lázně - Bobrovník, č. ev. 74</t>
  </si>
  <si>
    <t>Lipová-lázně - Bobrovník, č. ev. 75</t>
  </si>
  <si>
    <t>Lipová-lázně - Bobrovník, č. ev. 76</t>
  </si>
  <si>
    <t>Lipová-lázně - Bobrovník, č. ev. 77</t>
  </si>
  <si>
    <t>Lipová-lázně - Bobrovník, č. ev. 78</t>
  </si>
  <si>
    <t>Lipová-lázně - Bobrovník, č. ev. 79</t>
  </si>
  <si>
    <t>Lipová-lázně - Bobrovník, č. ev. 80</t>
  </si>
  <si>
    <t>Lipová-lázně - Bobrovník, č. ev. 82</t>
  </si>
  <si>
    <t>Lipová-lázně - Bobrovník, č. p. 11</t>
  </si>
  <si>
    <t>Lipová-lázně - Bobrovník, č. p. 12</t>
  </si>
  <si>
    <t>Lipová-lázně - Bobrovník, č. p. 13</t>
  </si>
  <si>
    <t>Lipová-lázně - Bobrovník, č. p. 14</t>
  </si>
  <si>
    <t>Lipová-lázně - Bobrovník, č. p. 15</t>
  </si>
  <si>
    <t>Lipová-lázně - Bobrovník, č. p. 16</t>
  </si>
  <si>
    <t>Lipová-lázně - Bobrovník, č. p. 2</t>
  </si>
  <si>
    <t>Lipová-lázně - Bobrovník, č. p. 5</t>
  </si>
  <si>
    <t>Lipová-lázně - Bobrovník, č. p. 6</t>
  </si>
  <si>
    <t>Lipová-lázně - Bobrovník, č. p. 648</t>
  </si>
  <si>
    <t>Lipová-lázně - Bobrovník, č. p. 7</t>
  </si>
  <si>
    <t>Lipová-lázně - Bobrovník, č. p. 8</t>
  </si>
  <si>
    <t>Lipová-lázně - Bobrovník, č. p. 9</t>
  </si>
  <si>
    <t>Lipová-lázně, č. p. 8</t>
  </si>
  <si>
    <t>Líšnice - Vyšehorky, č. ev. 19</t>
  </si>
  <si>
    <t>Líšnice - Vyšehorky, č. p. 1</t>
  </si>
  <si>
    <t>Líšnice - Vyšehorky, č. p. 10</t>
  </si>
  <si>
    <t>Líšnice - Vyšehorky, č. p. 11</t>
  </si>
  <si>
    <t>Líšnice - Vyšehorky, č. p. 12</t>
  </si>
  <si>
    <t>Líšnice - Vyšehorky, č. p. 13</t>
  </si>
  <si>
    <t>Líšnice - Vyšehorky, č. p. 14</t>
  </si>
  <si>
    <t>Líšnice - Vyšehorky, č. p. 15</t>
  </si>
  <si>
    <t>Líšnice - Vyšehorky, č. p. 16</t>
  </si>
  <si>
    <t>Líšnice - Vyšehorky, č. p. 17</t>
  </si>
  <si>
    <t>Líšnice - Vyšehorky, č. p. 18</t>
  </si>
  <si>
    <t>Líšnice - Vyšehorky, č. p. 19</t>
  </si>
  <si>
    <t>Líšnice - Vyšehorky, č. p. 2</t>
  </si>
  <si>
    <t>Líšnice - Vyšehorky, č. p. 20</t>
  </si>
  <si>
    <t>Líšnice - Vyšehorky, č. p. 21</t>
  </si>
  <si>
    <t>Líšnice - Vyšehorky, č. p. 22</t>
  </si>
  <si>
    <t>Líšnice - Vyšehorky, č. p. 23</t>
  </si>
  <si>
    <t>Líšnice - Vyšehorky, č. p. 25</t>
  </si>
  <si>
    <t>Líšnice - Vyšehorky, č. p. 26</t>
  </si>
  <si>
    <t>Líšnice - Vyšehorky, č. p. 27</t>
  </si>
  <si>
    <t>Líšnice - Vyšehorky, č. p. 28</t>
  </si>
  <si>
    <t>Líšnice - Vyšehorky, č. p. 29</t>
  </si>
  <si>
    <t>Líšnice - Vyšehorky, č. p. 3</t>
  </si>
  <si>
    <t>Líšnice - Vyšehorky, č. p. 30</t>
  </si>
  <si>
    <t>Líšnice - Vyšehorky, č. p. 32</t>
  </si>
  <si>
    <t>Líšnice - Vyšehorky, č. p. 33</t>
  </si>
  <si>
    <t>Líšnice - Vyšehorky, č. p. 35</t>
  </si>
  <si>
    <t>Líšnice - Vyšehorky, č. p. 36</t>
  </si>
  <si>
    <t>Líšnice - Vyšehorky, č. p. 37</t>
  </si>
  <si>
    <t>Líšnice - Vyšehorky, č. p. 4</t>
  </si>
  <si>
    <t>Líšnice - Vyšehorky, č. p. 45</t>
  </si>
  <si>
    <t>Líšnice - Vyšehorky, č. p. 5</t>
  </si>
  <si>
    <t>Líšnice - Vyšehorky, č. p. 50</t>
  </si>
  <si>
    <t>Líšnice - Vyšehorky, č. p. 51</t>
  </si>
  <si>
    <t>Líšnice - Vyšehorky, č. p. 52</t>
  </si>
  <si>
    <t>Líšnice - Vyšehorky, č. p. 53</t>
  </si>
  <si>
    <t>Líšnice - Vyšehorky, č. p. 54</t>
  </si>
  <si>
    <t>Líšnice - Vyšehorky, č. p. 55</t>
  </si>
  <si>
    <t>Líšnice - Vyšehorky, č. p. 56</t>
  </si>
  <si>
    <t>Líšnice - Vyšehorky, č. p. 57</t>
  </si>
  <si>
    <t>Líšnice - Vyšehorky, č. p. 58</t>
  </si>
  <si>
    <t>Líšnice - Vyšehorky, č. p. 59</t>
  </si>
  <si>
    <t>Líšnice - Vyšehorky, č. p. 6</t>
  </si>
  <si>
    <t>Líšnice - Vyšehorky, č. p. 60</t>
  </si>
  <si>
    <t>Líšnice - Vyšehorky, č. p. 61</t>
  </si>
  <si>
    <t>Líšnice - Vyšehorky, č. p. 62</t>
  </si>
  <si>
    <t>Líšnice - Vyšehorky, č. p. 63</t>
  </si>
  <si>
    <t>Líšnice - Vyšehorky, č. p. 64</t>
  </si>
  <si>
    <t>Líšnice - Vyšehorky, č. p. 65</t>
  </si>
  <si>
    <t>Líšnice - Vyšehorky, č. p. 66</t>
  </si>
  <si>
    <t>Líšnice - Vyšehorky, č. p. 67</t>
  </si>
  <si>
    <t>Líšnice - Vyšehorky, č. p. 68</t>
  </si>
  <si>
    <t>Líšnice - Vyšehorky, č. p. 69</t>
  </si>
  <si>
    <t>Líšnice - Vyšehorky, č. p. 7</t>
  </si>
  <si>
    <t>Líšnice - Vyšehorky, č. p. 70</t>
  </si>
  <si>
    <t>Líšnice - Vyšehorky, č. p. 71</t>
  </si>
  <si>
    <t>Líšnice - Vyšehorky, č. p. 72</t>
  </si>
  <si>
    <t>Líšnice - Vyšehorky, č. p. 73</t>
  </si>
  <si>
    <t>Líšnice - Vyšehorky, č. p. 74</t>
  </si>
  <si>
    <t>Líšnice - Vyšehorky, č. p. 75</t>
  </si>
  <si>
    <t>Líšnice - Vyšehorky, č. p. 76</t>
  </si>
  <si>
    <t>Líšnice - Vyšehorky, č. p. 77</t>
  </si>
  <si>
    <t>Líšnice - Vyšehorky, č. p. 8</t>
  </si>
  <si>
    <t>Líšnice - Vyšehorky, č. p. 9</t>
  </si>
  <si>
    <t>Loštice, č. ev. 69</t>
  </si>
  <si>
    <t>Loštice, č. ev. 73</t>
  </si>
  <si>
    <t>Loštice, č. ev. 79</t>
  </si>
  <si>
    <t>Loštice, č. ev. 82</t>
  </si>
  <si>
    <t>Loštice, Markrabka 571/3</t>
  </si>
  <si>
    <t>Loštice, Markrabka 572/2</t>
  </si>
  <si>
    <t>Loštice, Markrabka 573/4</t>
  </si>
  <si>
    <t>Loštice, Markrabka 574/1</t>
  </si>
  <si>
    <t>Loštice, Vlčice 114/63</t>
  </si>
  <si>
    <t>Loštice, Vlčice 17</t>
  </si>
  <si>
    <t>Loštice, Vlčice 196/62</t>
  </si>
  <si>
    <t>Loštice, Vlčice 223/60</t>
  </si>
  <si>
    <t>Loštice, Vlčice 224/59</t>
  </si>
  <si>
    <t>Loštice, Vlčice 229/53</t>
  </si>
  <si>
    <t>Loštice, Vlčice 230/55</t>
  </si>
  <si>
    <t>Loštice, Vlčice 231/54</t>
  </si>
  <si>
    <t>Loštice, Vlčice 255/41</t>
  </si>
  <si>
    <t>Loštice, Vlčice 256/3</t>
  </si>
  <si>
    <t>Loštice, Vlčice 278/57</t>
  </si>
  <si>
    <t>Loštice, Vlčice 287/51</t>
  </si>
  <si>
    <t>Loštice, Vlčice 288/6</t>
  </si>
  <si>
    <t>Loštice, Vlčice 309/56</t>
  </si>
  <si>
    <t>Loštice, Vlčice 312/50</t>
  </si>
  <si>
    <t>Loštice, Vlčice 312/50a</t>
  </si>
  <si>
    <t>Loštice, Vlčice 313/7</t>
  </si>
  <si>
    <t>Loštice, Vlčice 32</t>
  </si>
  <si>
    <t>Loštice, Vlčice 33</t>
  </si>
  <si>
    <t>Loštice, Vlčice 334/1</t>
  </si>
  <si>
    <t>Loštice, Vlčice 41</t>
  </si>
  <si>
    <t>Loštice, Vlčice 410/21</t>
  </si>
  <si>
    <t>Loštice, Vlčice 411/8</t>
  </si>
  <si>
    <t>Loštice, Vlčice 422/9</t>
  </si>
  <si>
    <t>Loštice, Vlčice 423/10</t>
  </si>
  <si>
    <t>Loštice, Vlčice 434/12</t>
  </si>
  <si>
    <t>Loštice, Vlčice 440/11</t>
  </si>
  <si>
    <t>Loštice, Vlčice 442/13</t>
  </si>
  <si>
    <t>Loštice, Vlčice 445/14</t>
  </si>
  <si>
    <t>Loštice, Vlčice 452/17</t>
  </si>
  <si>
    <t>Loštice, Vlčice 458/19</t>
  </si>
  <si>
    <t>Loštice, Vlčice 459/20</t>
  </si>
  <si>
    <t>Loštice, Vlčice 460/18</t>
  </si>
  <si>
    <t>Loštice, Vlčice 466/15</t>
  </si>
  <si>
    <t>Loštice, Vlčice 470/23</t>
  </si>
  <si>
    <t>Loštice, Vlčice 491/24</t>
  </si>
  <si>
    <t>Loštice, Vlčice 492/25</t>
  </si>
  <si>
    <t>Loštice, Vlčice 493/26</t>
  </si>
  <si>
    <t>Loštice, Vlčice 494/16</t>
  </si>
  <si>
    <t>Loštice, Vlčice 50</t>
  </si>
  <si>
    <t>Loštice, Vlčice 504/39</t>
  </si>
  <si>
    <t>Loštice, Vlčice 510/32</t>
  </si>
  <si>
    <t>Loštice, Vlčice 512/35</t>
  </si>
  <si>
    <t>Loštice, Vlčice 518/45</t>
  </si>
  <si>
    <t>Loštice, Vlčice 519/58</t>
  </si>
  <si>
    <t>Loštice, Vlčice 520/36</t>
  </si>
  <si>
    <t>Loštice, Vlčice 524/34</t>
  </si>
  <si>
    <t>Loštice, Vlčice 525/33</t>
  </si>
  <si>
    <t>Loštice, Vlčice 528/44</t>
  </si>
  <si>
    <t>Loštice, Vlčice 537/37</t>
  </si>
  <si>
    <t>Loštice, Vlčice 543/42</t>
  </si>
  <si>
    <t>Loštice, Vlčice 558/30</t>
  </si>
  <si>
    <t>Loštice, Vlčice 561/29</t>
  </si>
  <si>
    <t>Loštice, Vlčice 65</t>
  </si>
  <si>
    <t>Loštice, Vlčice 654/61</t>
  </si>
  <si>
    <t>Loštice, Vlčice 660/2</t>
  </si>
  <si>
    <t>Loštice, Vlčice 705/49</t>
  </si>
  <si>
    <t>Loštice, Vlčice 716/64</t>
  </si>
  <si>
    <t>Loštice, Vlčice 717/47</t>
  </si>
  <si>
    <t>Loštice, Vlčice 770/65</t>
  </si>
  <si>
    <t>Loštice, Vlčice 771/66</t>
  </si>
  <si>
    <t>Loštice, Vlčice 80</t>
  </si>
  <si>
    <t>Loštice, Vlčice 807/67</t>
  </si>
  <si>
    <t>Loštice, Vlčice 812/68</t>
  </si>
  <si>
    <t>Loštice, Vlčice 87/48</t>
  </si>
  <si>
    <t>Loštice - Žádlovice, č. ev. 19</t>
  </si>
  <si>
    <t>Loštice - Žádlovice, č. ev. 47</t>
  </si>
  <si>
    <t>Loštice - Žádlovice, č. ev. 51</t>
  </si>
  <si>
    <t>Loštice - Žádlovice, č. ev. 54</t>
  </si>
  <si>
    <t>Loštice - Žádlovice, č. p. 1</t>
  </si>
  <si>
    <t>Loštice - Žádlovice, č. p. 10</t>
  </si>
  <si>
    <t>Loštice - Žádlovice, č. p. 11</t>
  </si>
  <si>
    <t>Loštice - Žádlovice, č. p. 12</t>
  </si>
  <si>
    <t>Loštice - Žádlovice, č. p. 13</t>
  </si>
  <si>
    <t>Loštice - Žádlovice, č. p. 14</t>
  </si>
  <si>
    <t>Loštice - Žádlovice, č. p. 15</t>
  </si>
  <si>
    <t>Loštice - Žádlovice, č. p. 16</t>
  </si>
  <si>
    <t>Loštice - Žádlovice, č. p. 17</t>
  </si>
  <si>
    <t>Loštice - Žádlovice, č. p. 18</t>
  </si>
  <si>
    <t>Loštice - Žádlovice, č. p. 19</t>
  </si>
  <si>
    <t>Loštice - Žádlovice, č. p. 2</t>
  </si>
  <si>
    <t>Loštice - Žádlovice, č. p. 20</t>
  </si>
  <si>
    <t>Loštice - Žádlovice, č. p. 21</t>
  </si>
  <si>
    <t>Loštice - Žádlovice, č. p. 22</t>
  </si>
  <si>
    <t>Loštice - Žádlovice, č. p. 23</t>
  </si>
  <si>
    <t>Loštice - Žádlovice, č. p. 24</t>
  </si>
  <si>
    <t>Loštice - Žádlovice, č. p. 25</t>
  </si>
  <si>
    <t>Loštice - Žádlovice, č. p. 26</t>
  </si>
  <si>
    <t>Loštice - Žádlovice, č. p. 27</t>
  </si>
  <si>
    <t>Loštice - Žádlovice, č. p. 28</t>
  </si>
  <si>
    <t>Loštice - Žádlovice, č. p. 29</t>
  </si>
  <si>
    <t>Loštice - Žádlovice, č. p. 3</t>
  </si>
  <si>
    <t>Loštice - Žádlovice, č. p. 30</t>
  </si>
  <si>
    <t>Loštice - Žádlovice, č. p. 31</t>
  </si>
  <si>
    <t>Loštice - Žádlovice, č. p. 32</t>
  </si>
  <si>
    <t>Loštice - Žádlovice, č. p. 33</t>
  </si>
  <si>
    <t>Loštice - Žádlovice, č. p. 34</t>
  </si>
  <si>
    <t>Loštice - Žádlovice, č. p. 35</t>
  </si>
  <si>
    <t>Loštice - Žádlovice, č. p. 36</t>
  </si>
  <si>
    <t>Loštice - Žádlovice, č. p. 37</t>
  </si>
  <si>
    <t>Loštice - Žádlovice, č. p. 38</t>
  </si>
  <si>
    <t>Loštice - Žádlovice, č. p. 39</t>
  </si>
  <si>
    <t>Loštice - Žádlovice, č. p. 4</t>
  </si>
  <si>
    <t>Loštice - Žádlovice, č. p. 40</t>
  </si>
  <si>
    <t>Loštice - Žádlovice, č. p. 41</t>
  </si>
  <si>
    <t>Loštice - Žádlovice, č. p. 42</t>
  </si>
  <si>
    <t>Loštice - Žádlovice, č. p. 43</t>
  </si>
  <si>
    <t>Loštice - Žádlovice, č. p. 44</t>
  </si>
  <si>
    <t>Loštice - Žádlovice, č. p. 45</t>
  </si>
  <si>
    <t>Loštice - Žádlovice, č. p. 46</t>
  </si>
  <si>
    <t>Loštice - Žádlovice, č. p. 47</t>
  </si>
  <si>
    <t>Loštice - Žádlovice, č. p. 48</t>
  </si>
  <si>
    <t>Loštice - Žádlovice, č. p. 49</t>
  </si>
  <si>
    <t>Loštice - Žádlovice, č. p. 5</t>
  </si>
  <si>
    <t>Loštice - Žádlovice, č. p. 50</t>
  </si>
  <si>
    <t>Loštice - Žádlovice, č. p. 51</t>
  </si>
  <si>
    <t>Loštice - Žádlovice, č. p. 52</t>
  </si>
  <si>
    <t>Loštice - Žádlovice, č. p. 53</t>
  </si>
  <si>
    <t>Loštice - Žádlovice, č. p. 54</t>
  </si>
  <si>
    <t>Loštice - Žádlovice, č. p. 55</t>
  </si>
  <si>
    <t>Loštice - Žádlovice, č. p. 56</t>
  </si>
  <si>
    <t>Loštice - Žádlovice, č. p. 57</t>
  </si>
  <si>
    <t>Loštice - Žádlovice, č. p. 58</t>
  </si>
  <si>
    <t>Loštice - Žádlovice, č. p. 59</t>
  </si>
  <si>
    <t>Loštice - Žádlovice, č. p. 6</t>
  </si>
  <si>
    <t>Loštice - Žádlovice, č. p. 60</t>
  </si>
  <si>
    <t>Loštice - Žádlovice, č. p. 61</t>
  </si>
  <si>
    <t>Loštice - Žádlovice, č. p. 62</t>
  </si>
  <si>
    <t>Loštice - Žádlovice, č. p. 63</t>
  </si>
  <si>
    <t>Loštice - Žádlovice, č. p. 64</t>
  </si>
  <si>
    <t>Loštice - Žádlovice, č. p. 65</t>
  </si>
  <si>
    <t>Loštice - Žádlovice, č. p. 66</t>
  </si>
  <si>
    <t>Loštice - Žádlovice, č. p. 67</t>
  </si>
  <si>
    <t>Loštice - Žádlovice, č. p. 68</t>
  </si>
  <si>
    <t>Loštice - Žádlovice, č. p. 7</t>
  </si>
  <si>
    <t>Loštice - Žádlovice, č. p. 70</t>
  </si>
  <si>
    <t>Loštice - Žádlovice, č. p. 71</t>
  </si>
  <si>
    <t>Loštice - Žádlovice, č. p. 72</t>
  </si>
  <si>
    <t>Loštice - Žádlovice, č. p. 73</t>
  </si>
  <si>
    <t>Loštice - Žádlovice, č. p. 75</t>
  </si>
  <si>
    <t>Loštice - Žádlovice, č. p. 76</t>
  </si>
  <si>
    <t>Loštice - Žádlovice, č. p. 77</t>
  </si>
  <si>
    <t>Loštice - Žádlovice, č. p. 78</t>
  </si>
  <si>
    <t>Loštice - Žádlovice, č. p. 8</t>
  </si>
  <si>
    <t>Loštice - Žádlovice, č. p. 82</t>
  </si>
  <si>
    <t>Loštice - Žádlovice, č. p. 9</t>
  </si>
  <si>
    <t>Loučná nad Desnou - Kouty nad Desnou, č. ev. 107</t>
  </si>
  <si>
    <t>Loučná nad Desnou - Kouty nad Desnou, č. ev. 96</t>
  </si>
  <si>
    <t>Loučná nad Desnou - Kouty nad Desnou, č. p. 72</t>
  </si>
  <si>
    <t>Loučná nad Desnou - Kouty nad Desnou, č. p. 75</t>
  </si>
  <si>
    <t>Loučná nad Desnou - Kouty nad Desnou, č. p. 76</t>
  </si>
  <si>
    <t>Loučná nad Desnou - Kouty nad Desnou, č. p. 77</t>
  </si>
  <si>
    <t>Loučná nad Desnou - Kouty nad Desnou, č. p. 78</t>
  </si>
  <si>
    <t>Loučná nad Desnou - Kouty nad Desnou, č. p. 79</t>
  </si>
  <si>
    <t>Loučná nad Desnou - Kouty nad Desnou, č. p. 80</t>
  </si>
  <si>
    <t>Loučná nad Desnou - Kouty nad Desnou, č. p. 81</t>
  </si>
  <si>
    <t>Loučná nad Desnou - Filipová, č. ev. 135</t>
  </si>
  <si>
    <t>Loučná nad Desnou - Filipová, č. ev. 174</t>
  </si>
  <si>
    <t>Loučná nad Desnou - Filipová, č. ev. 98</t>
  </si>
  <si>
    <t>Loučná nad Desnou - Filipová, č. p. 1</t>
  </si>
  <si>
    <t>Loučná nad Desnou - Filipová, č. p. 10</t>
  </si>
  <si>
    <t>Loučná nad Desnou - Filipová, č. p. 11</t>
  </si>
  <si>
    <t>Loučná nad Desnou - Filipová, č. p. 12</t>
  </si>
  <si>
    <t>Loučná nad Desnou - Filipová, č. p. 13</t>
  </si>
  <si>
    <t>Loučná nad Desnou - Filipová, č. p. 14</t>
  </si>
  <si>
    <t>Loučná nad Desnou - Filipová, č. p. 15</t>
  </si>
  <si>
    <t>Loučná nad Desnou - Filipová, č. p. 17</t>
  </si>
  <si>
    <t>Loučná nad Desnou - Filipová, č. p. 18</t>
  </si>
  <si>
    <t>Loučná nad Desnou - Filipová, č. p. 19</t>
  </si>
  <si>
    <t>Loučná nad Desnou - Filipová, č. p. 2</t>
  </si>
  <si>
    <t>Loučná nad Desnou - Filipová, č. p. 20</t>
  </si>
  <si>
    <t>Loučná nad Desnou - Filipová, č. p. 21</t>
  </si>
  <si>
    <t>Loučná nad Desnou - Filipová, č. p. 22</t>
  </si>
  <si>
    <t>Loučná nad Desnou - Filipová, č. p. 23</t>
  </si>
  <si>
    <t>Loučná nad Desnou - Filipová, č. p. 24</t>
  </si>
  <si>
    <t>Loučná nad Desnou - Filipová, č. p. 25</t>
  </si>
  <si>
    <t>Loučná nad Desnou - Filipová, č. p. 26</t>
  </si>
  <si>
    <t>Loučná nad Desnou - Filipová, č. p. 27</t>
  </si>
  <si>
    <t>Loučná nad Desnou - Filipová, č. p. 28</t>
  </si>
  <si>
    <t>Loučná nad Desnou - Filipová, č. p. 29</t>
  </si>
  <si>
    <t>Loučná nad Desnou - Filipová, č. p. 3</t>
  </si>
  <si>
    <t>Loučná nad Desnou - Filipová, č. p. 30</t>
  </si>
  <si>
    <t>Loučná nad Desnou - Filipová, č. p. 31</t>
  </si>
  <si>
    <t>Loučná nad Desnou - Filipová, č. p. 32</t>
  </si>
  <si>
    <t>Loučná nad Desnou - Filipová, č. p. 33</t>
  </si>
  <si>
    <t>Loučná nad Desnou - Filipová, č. p. 34</t>
  </si>
  <si>
    <t>Loučná nad Desnou - Filipová, č. p. 35</t>
  </si>
  <si>
    <t>Loučná nad Desnou - Filipová, č. p. 36</t>
  </si>
  <si>
    <t>Loučná nad Desnou - Filipová, č. p. 37</t>
  </si>
  <si>
    <t>Loučná nad Desnou - Filipová, č. p. 38</t>
  </si>
  <si>
    <t>Loučná nad Desnou - Filipová, č. p. 4</t>
  </si>
  <si>
    <t>Loučná nad Desnou - Filipová, č. p. 40</t>
  </si>
  <si>
    <t>Loučná nad Desnou - Filipová, č. p. 41</t>
  </si>
  <si>
    <t>Loučná nad Desnou - Filipová, č. p. 42</t>
  </si>
  <si>
    <t>Loučná nad Desnou - Filipová, č. p. 43</t>
  </si>
  <si>
    <t>Loučná nad Desnou - Filipová, č. p. 44</t>
  </si>
  <si>
    <t>Loučná nad Desnou - Filipová, č. p. 45</t>
  </si>
  <si>
    <t>Loučná nad Desnou - Filipová, č. p. 46</t>
  </si>
  <si>
    <t>Loučná nad Desnou - Filipová, č. p. 47</t>
  </si>
  <si>
    <t>Loučná nad Desnou - Filipová, č. p. 48</t>
  </si>
  <si>
    <t>Loučná nad Desnou - Filipová, č. p. 49</t>
  </si>
  <si>
    <t>Loučná nad Desnou - Filipová, č. p. 5</t>
  </si>
  <si>
    <t>Loučná nad Desnou - Filipová, č. p. 50</t>
  </si>
  <si>
    <t>Loučná nad Desnou - Filipová, č. p. 51</t>
  </si>
  <si>
    <t>Loučná nad Desnou - Filipová, č. p. 52</t>
  </si>
  <si>
    <t>Loučná nad Desnou - Filipová, č. p. 53</t>
  </si>
  <si>
    <t>Loučná nad Desnou - Filipová, č. p. 55</t>
  </si>
  <si>
    <t>Loučná nad Desnou - Filipová, č. p. 56</t>
  </si>
  <si>
    <t>Loučná nad Desnou - Filipová, č. p. 57</t>
  </si>
  <si>
    <t>Loučná nad Desnou - Filipová, č. p. 58</t>
  </si>
  <si>
    <t>Loučná nad Desnou - Filipová, č. p. 59</t>
  </si>
  <si>
    <t>Loučná nad Desnou - Filipová, č. p. 6</t>
  </si>
  <si>
    <t>Loučná nad Desnou - Filipová, č. p. 60</t>
  </si>
  <si>
    <t>Loučná nad Desnou - Filipová, č. p. 61</t>
  </si>
  <si>
    <t>Loučná nad Desnou - Filipová, č. p. 62</t>
  </si>
  <si>
    <t>Loučná nad Desnou - Filipová, č. p. 63</t>
  </si>
  <si>
    <t>Loučná nad Desnou - Filipová, č. p. 64</t>
  </si>
  <si>
    <t>Loučná nad Desnou - Filipová, č. p. 65</t>
  </si>
  <si>
    <t>Loučná nad Desnou - Filipová, č. p. 66</t>
  </si>
  <si>
    <t>Loučná nad Desnou - Filipová, č. p. 67</t>
  </si>
  <si>
    <t>Loučná nad Desnou - Filipová, č. p. 68</t>
  </si>
  <si>
    <t>Loučná nad Desnou - Filipová, č. p. 69</t>
  </si>
  <si>
    <t>Loučná nad Desnou - Filipová, č. p. 7</t>
  </si>
  <si>
    <t>Loučná nad Desnou - Filipová, č. p. 70</t>
  </si>
  <si>
    <t>Loučná nad Desnou - Filipová, č. p. 71</t>
  </si>
  <si>
    <t>Loučná nad Desnou - Filipová, č. p. 72</t>
  </si>
  <si>
    <t>Loučná nad Desnou - Filipová, č. p. 73</t>
  </si>
  <si>
    <t>Loučná nad Desnou - Filipová, č. p. 74</t>
  </si>
  <si>
    <t>Loučná nad Desnou - Filipová, č. p. 75</t>
  </si>
  <si>
    <t>Loučná nad Desnou - Filipová, č. p. 76</t>
  </si>
  <si>
    <t>Loučná nad Desnou - Filipová, č. p. 77</t>
  </si>
  <si>
    <t>Loučná nad Desnou - Filipová, č. p. 78</t>
  </si>
  <si>
    <t>Loučná nad Desnou - Filipová, č. p. 8</t>
  </si>
  <si>
    <t>Loučná nad Desnou - Filipová, č. p. 80</t>
  </si>
  <si>
    <t>Loučná nad Desnou - Filipová, č. p. 81</t>
  </si>
  <si>
    <t>Loučná nad Desnou - Filipová, č. p. 82</t>
  </si>
  <si>
    <t>Loučná nad Desnou - Filipová, č. p. 83</t>
  </si>
  <si>
    <t>Loučná nad Desnou - Filipová, č. p. 84</t>
  </si>
  <si>
    <t>Loučná nad Desnou - Filipová, č. p. 85</t>
  </si>
  <si>
    <t>Loučná nad Desnou - Filipová, č. p. 86</t>
  </si>
  <si>
    <t>Loučná nad Desnou - Filipová, č. p. 87</t>
  </si>
  <si>
    <t>Loučná nad Desnou - Filipová, č. p. 88</t>
  </si>
  <si>
    <t>Loučná nad Desnou - Filipová, č. p. 89</t>
  </si>
  <si>
    <t>Loučná nad Desnou - Filipová, č. p. 9</t>
  </si>
  <si>
    <t>Loučná nad Desnou - Filipová, č. p. 90</t>
  </si>
  <si>
    <t>Loučná nad Desnou - Filipová, č. p. 91</t>
  </si>
  <si>
    <t>Loučná nad Desnou - Kouty nad Desnou, č. ev. 1</t>
  </si>
  <si>
    <t>Loučná nad Desnou - Kouty nad Desnou, č. ev. 10</t>
  </si>
  <si>
    <t>Loučná nad Desnou - Kouty nad Desnou, č. ev. 100</t>
  </si>
  <si>
    <t>Loučná nad Desnou - Kouty nad Desnou, č. ev. 101</t>
  </si>
  <si>
    <t>Loučná nad Desnou - Kouty nad Desnou, č. ev. 102</t>
  </si>
  <si>
    <t>Loučná nad Desnou - Kouty nad Desnou, č. ev. 103</t>
  </si>
  <si>
    <t>Loučná nad Desnou - Kouty nad Desnou, č. ev. 109</t>
  </si>
  <si>
    <t>Loučná nad Desnou - Kouty nad Desnou, č. ev. 11</t>
  </si>
  <si>
    <t>Loučná nad Desnou - Kouty nad Desnou, č. ev. 110</t>
  </si>
  <si>
    <t>Loučná nad Desnou - Kouty nad Desnou, č. ev. 113</t>
  </si>
  <si>
    <t>Loučná nad Desnou - Kouty nad Desnou, č. ev. 114</t>
  </si>
  <si>
    <t>Loučná nad Desnou - Kouty nad Desnou, č. ev. 117</t>
  </si>
  <si>
    <t>Loučná nad Desnou - Kouty nad Desnou, č. ev. 12</t>
  </si>
  <si>
    <t>Loučná nad Desnou - Kouty nad Desnou, č. ev. 120</t>
  </si>
  <si>
    <t>Loučná nad Desnou - Kouty nad Desnou, č. ev. 121</t>
  </si>
  <si>
    <t>Loučná nad Desnou - Kouty nad Desnou, č. ev. 125</t>
  </si>
  <si>
    <t>Loučná nad Desnou - Kouty nad Desnou, č. ev. 126</t>
  </si>
  <si>
    <t>Loučná nad Desnou - Kouty nad Desnou, č. ev. 127</t>
  </si>
  <si>
    <t>Loučná nad Desnou - Kouty nad Desnou, č. ev. 13</t>
  </si>
  <si>
    <t>Loučná nad Desnou - Kouty nad Desnou, č. ev. 132</t>
  </si>
  <si>
    <t>Loučná nad Desnou - Kouty nad Desnou, č. ev. 134</t>
  </si>
  <si>
    <t>Loučná nad Desnou - Kouty nad Desnou, č. ev. 136</t>
  </si>
  <si>
    <t>Loučná nad Desnou - Kouty nad Desnou, č. ev. 14</t>
  </si>
  <si>
    <t>Loučná nad Desnou - Kouty nad Desnou, č. ev. 142</t>
  </si>
  <si>
    <t>Loučná nad Desnou - Kouty nad Desnou, č. ev. 143</t>
  </si>
  <si>
    <t>Loučná nad Desnou - Kouty nad Desnou, č. ev. 146</t>
  </si>
  <si>
    <t>Loučná nad Desnou - Kouty nad Desnou, č. ev. 148</t>
  </si>
  <si>
    <t>Loučná nad Desnou - Kouty nad Desnou, č. ev. 15</t>
  </si>
  <si>
    <t>Loučná nad Desnou - Kouty nad Desnou, č. ev. 150</t>
  </si>
  <si>
    <t>Loučná nad Desnou - Kouty nad Desnou, č. ev. 151</t>
  </si>
  <si>
    <t>Loučná nad Desnou - Kouty nad Desnou, č. ev. 154</t>
  </si>
  <si>
    <t>Loučná nad Desnou - Kouty nad Desnou, č. ev. 159</t>
  </si>
  <si>
    <t>Loučná nad Desnou - Kouty nad Desnou, č. ev. 16</t>
  </si>
  <si>
    <t>Loučná nad Desnou - Kouty nad Desnou, č. ev. 165</t>
  </si>
  <si>
    <t>Loučná nad Desnou - Kouty nad Desnou, č. ev. 168</t>
  </si>
  <si>
    <t>Loučná nad Desnou - Kouty nad Desnou, č. ev. 17</t>
  </si>
  <si>
    <t>Loučná nad Desnou - Kouty nad Desnou, č. ev. 170</t>
  </si>
  <si>
    <t>Loučná nad Desnou - Kouty nad Desnou, č. ev. 179</t>
  </si>
  <si>
    <t>Loučná nad Desnou - Kouty nad Desnou, č. ev. 18</t>
  </si>
  <si>
    <t>Loučná nad Desnou - Kouty nad Desnou, č. ev. 180</t>
  </si>
  <si>
    <t>Loučná nad Desnou - Kouty nad Desnou, č. ev. 181</t>
  </si>
  <si>
    <t>Loučná nad Desnou - Kouty nad Desnou, č. ev. 19</t>
  </si>
  <si>
    <t>Loučná nad Desnou - Kouty nad Desnou, č. ev. 2</t>
  </si>
  <si>
    <t>Loučná nad Desnou - Kouty nad Desnou, č. ev. 20</t>
  </si>
  <si>
    <t>Loučná nad Desnou - Kouty nad Desnou, č. ev. 21</t>
  </si>
  <si>
    <t>Loučná nad Desnou - Kouty nad Desnou, č. ev. 22</t>
  </si>
  <si>
    <t>Loučná nad Desnou - Kouty nad Desnou, č. ev. 23</t>
  </si>
  <si>
    <t>Loučná nad Desnou - Kouty nad Desnou, č. ev. 24</t>
  </si>
  <si>
    <t>Loučná nad Desnou - Kouty nad Desnou, č. ev. 25</t>
  </si>
  <si>
    <t>Loučná nad Desnou - Kouty nad Desnou, č. ev. 26</t>
  </si>
  <si>
    <t>Loučná nad Desnou - Kouty nad Desnou, č. ev. 27</t>
  </si>
  <si>
    <t>Loučná nad Desnou - Kouty nad Desnou, č. ev. 28</t>
  </si>
  <si>
    <t>Loučná nad Desnou - Kouty nad Desnou, č. ev. 29</t>
  </si>
  <si>
    <t>Loučná nad Desnou - Kouty nad Desnou, č. ev. 3</t>
  </si>
  <si>
    <t>Loučná nad Desnou - Kouty nad Desnou, č. ev. 30</t>
  </si>
  <si>
    <t>Loučná nad Desnou - Kouty nad Desnou, č. ev. 31</t>
  </si>
  <si>
    <t>Loučná nad Desnou - Kouty nad Desnou, č. ev. 32</t>
  </si>
  <si>
    <t>Loučná nad Desnou - Kouty nad Desnou, č. ev. 33</t>
  </si>
  <si>
    <t>Loučná nad Desnou - Kouty nad Desnou, č. ev. 34</t>
  </si>
  <si>
    <t>Loučná nad Desnou - Kouty nad Desnou, č. ev. 35</t>
  </si>
  <si>
    <t>Loučná nad Desnou - Kouty nad Desnou, č. ev. 36</t>
  </si>
  <si>
    <t>Loučná nad Desnou - Kouty nad Desnou, č. ev. 37</t>
  </si>
  <si>
    <t>Loučná nad Desnou - Kouty nad Desnou, č. ev. 38</t>
  </si>
  <si>
    <t>Loučná nad Desnou - Kouty nad Desnou, č. ev. 39</t>
  </si>
  <si>
    <t>Loučná nad Desnou - Kouty nad Desnou, č. ev. 4</t>
  </si>
  <si>
    <t>Loučná nad Desnou - Kouty nad Desnou, č. ev. 40</t>
  </si>
  <si>
    <t>Loučná nad Desnou - Kouty nad Desnou, č. ev. 41</t>
  </si>
  <si>
    <t>Loučná nad Desnou - Kouty nad Desnou, č. ev. 42</t>
  </si>
  <si>
    <t>Loučná nad Desnou - Kouty nad Desnou, č. ev. 43</t>
  </si>
  <si>
    <t>Loučná nad Desnou - Kouty nad Desnou, č. ev. 44</t>
  </si>
  <si>
    <t>Loučná nad Desnou - Kouty nad Desnou, č. ev. 45</t>
  </si>
  <si>
    <t>Loučná nad Desnou - Kouty nad Desnou, č. ev. 46</t>
  </si>
  <si>
    <t>Loučná nad Desnou - Kouty nad Desnou, č. ev. 47</t>
  </si>
  <si>
    <t>Loučná nad Desnou - Kouty nad Desnou, č. ev. 48</t>
  </si>
  <si>
    <t>Loučná nad Desnou - Kouty nad Desnou, č. ev. 49</t>
  </si>
  <si>
    <t>Loučná nad Desnou - Kouty nad Desnou, č. ev. 5</t>
  </si>
  <si>
    <t>Loučná nad Desnou - Kouty nad Desnou, č. ev. 50</t>
  </si>
  <si>
    <t>Loučná nad Desnou - Kouty nad Desnou, č. ev. 51</t>
  </si>
  <si>
    <t>Loučná nad Desnou - Kouty nad Desnou, č. ev. 52</t>
  </si>
  <si>
    <t>Loučná nad Desnou - Kouty nad Desnou, č. ev. 53</t>
  </si>
  <si>
    <t>Loučná nad Desnou - Kouty nad Desnou, č. ev. 55</t>
  </si>
  <si>
    <t>Loučná nad Desnou - Kouty nad Desnou, č. ev. 56</t>
  </si>
  <si>
    <t>Loučná nad Desnou - Kouty nad Desnou, č. ev. 57</t>
  </si>
  <si>
    <t>Loučná nad Desnou - Kouty nad Desnou, č. ev. 58</t>
  </si>
  <si>
    <t>Loučná nad Desnou - Kouty nad Desnou, č. ev. 6</t>
  </si>
  <si>
    <t>Loučná nad Desnou - Kouty nad Desnou, č. ev. 60</t>
  </si>
  <si>
    <t>Loučná nad Desnou - Kouty nad Desnou, č. ev. 61</t>
  </si>
  <si>
    <t>Loučná nad Desnou - Kouty nad Desnou, č. ev. 62</t>
  </si>
  <si>
    <t>Loučná nad Desnou - Kouty nad Desnou, č. ev. 63</t>
  </si>
  <si>
    <t>Loučná nad Desnou - Kouty nad Desnou, č. ev. 64</t>
  </si>
  <si>
    <t>Loučná nad Desnou - Kouty nad Desnou, č. ev. 65</t>
  </si>
  <si>
    <t>Loučná nad Desnou - Kouty nad Desnou, č. ev. 66</t>
  </si>
  <si>
    <t>Loučná nad Desnou - Kouty nad Desnou, č. ev. 67</t>
  </si>
  <si>
    <t>Loučná nad Desnou - Kouty nad Desnou, č. ev. 68</t>
  </si>
  <si>
    <t>Loučná nad Desnou - Kouty nad Desnou, č. ev. 69</t>
  </si>
  <si>
    <t>Loučná nad Desnou - Kouty nad Desnou, č. ev. 7</t>
  </si>
  <si>
    <t>Loučná nad Desnou - Kouty nad Desnou, č. ev. 70</t>
  </si>
  <si>
    <t>Loučná nad Desnou - Kouty nad Desnou, č. ev. 71</t>
  </si>
  <si>
    <t>Loučná nad Desnou - Kouty nad Desnou, č. ev. 72</t>
  </si>
  <si>
    <t>Loučná nad Desnou - Kouty nad Desnou, č. ev. 73</t>
  </si>
  <si>
    <t>Loučná nad Desnou - Kouty nad Desnou, č. ev. 74</t>
  </si>
  <si>
    <t>Loučná nad Desnou - Kouty nad Desnou, č. ev. 75</t>
  </si>
  <si>
    <t>Loučná nad Desnou - Kouty nad Desnou, č. ev. 76</t>
  </si>
  <si>
    <t>Loučná nad Desnou - Kouty nad Desnou, č. ev. 77</t>
  </si>
  <si>
    <t>Loučná nad Desnou - Kouty nad Desnou, č. ev. 8</t>
  </si>
  <si>
    <t>Loučná nad Desnou - Kouty nad Desnou, č. ev. 89</t>
  </si>
  <si>
    <t>Loučná nad Desnou - Kouty nad Desnou, č. ev. 9</t>
  </si>
  <si>
    <t>Loučná nad Desnou - Kouty nad Desnou, č. ev. 90</t>
  </si>
  <si>
    <t>Loučná nad Desnou - Kouty nad Desnou, č. ev. 91</t>
  </si>
  <si>
    <t>Loučná nad Desnou - Kouty nad Desnou, č. ev. 92</t>
  </si>
  <si>
    <t>Loučná nad Desnou - Kouty nad Desnou, č. ev. 93</t>
  </si>
  <si>
    <t>Loučná nad Desnou - Kouty nad Desnou, č. ev. 95</t>
  </si>
  <si>
    <t>Loučná nad Desnou - Kouty nad Desnou, č. ev. 97</t>
  </si>
  <si>
    <t>Loučná nad Desnou - Kouty nad Desnou, č. p. 1</t>
  </si>
  <si>
    <t>Loučná nad Desnou - Kouty nad Desnou, č. p. 10</t>
  </si>
  <si>
    <t>Loučná nad Desnou - Kouty nad Desnou, č. p. 109</t>
  </si>
  <si>
    <t>Loučná nad Desnou - Kouty nad Desnou, č. p. 11</t>
  </si>
  <si>
    <t>Loučná nad Desnou - Kouty nad Desnou, č. p. 13</t>
  </si>
  <si>
    <t>Loučná nad Desnou - Kouty nad Desnou, č. p. 14</t>
  </si>
  <si>
    <t>Loučná nad Desnou - Kouty nad Desnou, č. p. 155</t>
  </si>
  <si>
    <t>Loučná nad Desnou - Kouty nad Desnou, č. p. 16</t>
  </si>
  <si>
    <t>Loučná nad Desnou - Kouty nad Desnou, č. p. 18</t>
  </si>
  <si>
    <t>Loučná nad Desnou - Kouty nad Desnou, č. p. 19</t>
  </si>
  <si>
    <t>Loučná nad Desnou - Kouty nad Desnou, č. p. 2</t>
  </si>
  <si>
    <t>Loučná nad Desnou - Kouty nad Desnou, č. p. 20</t>
  </si>
  <si>
    <t>Loučná nad Desnou - Kouty nad Desnou, č. p. 22</t>
  </si>
  <si>
    <t>Loučná nad Desnou - Kouty nad Desnou, č. p. 23</t>
  </si>
  <si>
    <t>Loučná nad Desnou - Kouty nad Desnou, č. p. 24</t>
  </si>
  <si>
    <t>Loučná nad Desnou - Kouty nad Desnou, č. p. 25</t>
  </si>
  <si>
    <t>Loučná nad Desnou - Kouty nad Desnou, č. p. 27</t>
  </si>
  <si>
    <t>Loučná nad Desnou - Kouty nad Desnou, č. p. 28</t>
  </si>
  <si>
    <t>Loučná nad Desnou - Kouty nad Desnou, č. p. 29</t>
  </si>
  <si>
    <t>Loučná nad Desnou - Kouty nad Desnou, č. p. 3</t>
  </si>
  <si>
    <t>Loučná nad Desnou - Kouty nad Desnou, č. p. 30</t>
  </si>
  <si>
    <t>Loučná nad Desnou - Kouty nad Desnou, č. p. 31</t>
  </si>
  <si>
    <t>Loučná nad Desnou - Kouty nad Desnou, č. p. 34</t>
  </si>
  <si>
    <t>Loučná nad Desnou - Kouty nad Desnou, č. p. 35</t>
  </si>
  <si>
    <t>Loučná nad Desnou - Kouty nad Desnou, č. p. 36</t>
  </si>
  <si>
    <t>Loučná nad Desnou - Kouty nad Desnou, č. p. 37</t>
  </si>
  <si>
    <t>Loučná nad Desnou - Kouty nad Desnou, č. p. 38</t>
  </si>
  <si>
    <t>Loučná nad Desnou - Kouty nad Desnou, č. p. 39</t>
  </si>
  <si>
    <t>Loučná nad Desnou - Kouty nad Desnou, č. p. 4</t>
  </si>
  <si>
    <t>Loučná nad Desnou - Kouty nad Desnou, č. p. 40</t>
  </si>
  <si>
    <t>Loučná nad Desnou - Kouty nad Desnou, č. p. 41</t>
  </si>
  <si>
    <t>Loučná nad Desnou - Kouty nad Desnou, č. p. 42</t>
  </si>
  <si>
    <t>Loučná nad Desnou - Kouty nad Desnou, č. p. 43</t>
  </si>
  <si>
    <t>Loučná nad Desnou - Kouty nad Desnou, č. p. 44</t>
  </si>
  <si>
    <t>Loučná nad Desnou - Kouty nad Desnou, č. p. 45</t>
  </si>
  <si>
    <t>Loučná nad Desnou - Kouty nad Desnou, č. p. 46</t>
  </si>
  <si>
    <t>Loučná nad Desnou - Kouty nad Desnou, č. p. 47</t>
  </si>
  <si>
    <t>Loučná nad Desnou - Kouty nad Desnou, č. p. 48</t>
  </si>
  <si>
    <t>Loučná nad Desnou - Kouty nad Desnou, č. p. 49</t>
  </si>
  <si>
    <t>Loučná nad Desnou - Kouty nad Desnou, č. p. 5</t>
  </si>
  <si>
    <t>Loučná nad Desnou - Kouty nad Desnou, č. p. 50</t>
  </si>
  <si>
    <t>Loučná nad Desnou - Kouty nad Desnou, č. p. 51</t>
  </si>
  <si>
    <t>Loučná nad Desnou - Kouty nad Desnou, č. p. 53</t>
  </si>
  <si>
    <t>Loučná nad Desnou - Kouty nad Desnou, č. p. 54</t>
  </si>
  <si>
    <t>Loučná nad Desnou - Kouty nad Desnou, č. p. 55</t>
  </si>
  <si>
    <t>Loučná nad Desnou - Kouty nad Desnou, č. p. 56</t>
  </si>
  <si>
    <t>Loučná nad Desnou - Kouty nad Desnou, č. p. 57</t>
  </si>
  <si>
    <t>Loučná nad Desnou - Kouty nad Desnou, č. p. 59</t>
  </si>
  <si>
    <t>Loučná nad Desnou - Kouty nad Desnou, č. p. 6</t>
  </si>
  <si>
    <t>Loučná nad Desnou - Kouty nad Desnou, č. p. 60</t>
  </si>
  <si>
    <t>Loučná nad Desnou - Kouty nad Desnou, č. p. 62</t>
  </si>
  <si>
    <t>Loučná nad Desnou - Kouty nad Desnou, č. p. 63</t>
  </si>
  <si>
    <t>Loučná nad Desnou - Kouty nad Desnou, č. p. 64</t>
  </si>
  <si>
    <t>Loučná nad Desnou - Kouty nad Desnou, č. p. 65</t>
  </si>
  <si>
    <t>Loučná nad Desnou - Kouty nad Desnou, č. p. 67</t>
  </si>
  <si>
    <t>Loučná nad Desnou - Kouty nad Desnou, č. p. 7</t>
  </si>
  <si>
    <t>Loučná nad Desnou - Kouty nad Desnou, č. p. 71</t>
  </si>
  <si>
    <t>Loučná nad Desnou - Kouty nad Desnou, č. p. 74</t>
  </si>
  <si>
    <t>Loučná nad Desnou - Kouty nad Desnou, č. p. 8</t>
  </si>
  <si>
    <t>Loučná nad Desnou - Kouty nad Desnou, č. p. 9</t>
  </si>
  <si>
    <t>Loučná nad Desnou - Přemyslov, č. ev. 104</t>
  </si>
  <si>
    <t>Loučná nad Desnou - Přemyslov, č. ev. 108</t>
  </si>
  <si>
    <t>Loučná nad Desnou - Přemyslov, č. ev. 112</t>
  </si>
  <si>
    <t>Loučná nad Desnou - Přemyslov, č. ev. 122</t>
  </si>
  <si>
    <t>Loučná nad Desnou - Přemyslov, č. ev. 123</t>
  </si>
  <si>
    <t>Loučná nad Desnou - Přemyslov, č. ev. 124</t>
  </si>
  <si>
    <t>Loučná nad Desnou - Přemyslov, č. ev. 129</t>
  </si>
  <si>
    <t>Loučná nad Desnou - Přemyslov, č. ev. 130</t>
  </si>
  <si>
    <t>Loučná nad Desnou - Přemyslov, č. ev. 137</t>
  </si>
  <si>
    <t>Loučná nad Desnou - Přemyslov, č. ev. 138</t>
  </si>
  <si>
    <t>Loučná nad Desnou - Přemyslov, č. ev. 139</t>
  </si>
  <si>
    <t>Loučná nad Desnou - Přemyslov, č. ev. 140</t>
  </si>
  <si>
    <t>Loučná nad Desnou - Přemyslov, č. ev. 141</t>
  </si>
  <si>
    <t>Loučná nad Desnou - Přemyslov, č. ev. 144</t>
  </si>
  <si>
    <t>Loučná nad Desnou - Přemyslov, č. ev. 145</t>
  </si>
  <si>
    <t>Loučná nad Desnou - Přemyslov, č. ev. 160</t>
  </si>
  <si>
    <t>Loučná nad Desnou - Přemyslov, č. ev. 172</t>
  </si>
  <si>
    <t>Loučná nad Desnou - Přemyslov, č. ev. 78</t>
  </si>
  <si>
    <t>Loučná nad Desnou - Přemyslov, č. ev. 79</t>
  </si>
  <si>
    <t>Loučná nad Desnou - Přemyslov, č. ev. 80</t>
  </si>
  <si>
    <t>Loučná nad Desnou - Přemyslov, č. ev. 81</t>
  </si>
  <si>
    <t>Loučná nad Desnou - Přemyslov, č. ev. 82</t>
  </si>
  <si>
    <t>Loučná nad Desnou - Přemyslov, č. ev. 83</t>
  </si>
  <si>
    <t>Loučná nad Desnou - Přemyslov, č. ev. 84</t>
  </si>
  <si>
    <t>Loučná nad Desnou - Přemyslov, č. ev. 85</t>
  </si>
  <si>
    <t>Loučná nad Desnou - Přemyslov, č. ev. 86</t>
  </si>
  <si>
    <t>Loučná nad Desnou - Přemyslov, č. ev. 87</t>
  </si>
  <si>
    <t>Loučná nad Desnou - Přemyslov, č. ev. 88</t>
  </si>
  <si>
    <t>Loučná nad Desnou - Přemyslov, č. ev. 99</t>
  </si>
  <si>
    <t>Loučná nad Desnou - Přemyslov, č. p. 15</t>
  </si>
  <si>
    <t>Loučná nad Desnou - Přemyslov, č. p. 16</t>
  </si>
  <si>
    <t>Loučná nad Desnou - Přemyslov, č. p. 166</t>
  </si>
  <si>
    <t>Loučná nad Desnou - Přemyslov, č. p. 17</t>
  </si>
  <si>
    <t>Loučná nad Desnou - Přemyslov, č. p. 18</t>
  </si>
  <si>
    <t>Loučná nad Desnou - Přemyslov, č. p. 20</t>
  </si>
  <si>
    <t>Loučná nad Desnou - Přemyslov, č. p. 21</t>
  </si>
  <si>
    <t>Loučná nad Desnou - Přemyslov, č. p. 23</t>
  </si>
  <si>
    <t>Loučná nad Desnou - Přemyslov, č. p. 70</t>
  </si>
  <si>
    <t>Loučná nad Desnou, č. ev. 182</t>
  </si>
  <si>
    <t>Loučná nad Desnou - Rejhotice, č. ev. 115</t>
  </si>
  <si>
    <t>Loučná nad Desnou - Rejhotice, č. ev. 131</t>
  </si>
  <si>
    <t>Loučná nad Desnou - Rejhotice, č. ev. 149</t>
  </si>
  <si>
    <t>Loučná nad Desnou - Rejhotice, č. ev. 152</t>
  </si>
  <si>
    <t>Loučná nad Desnou - Rejhotice, č. ev. 157</t>
  </si>
  <si>
    <t>Loučná nad Desnou - Rejhotice, č. ev. 158</t>
  </si>
  <si>
    <t>Loučná nad Desnou - Rejhotice, č. ev. 162</t>
  </si>
  <si>
    <t>Loučná nad Desnou - Rejhotice, č. ev. 163</t>
  </si>
  <si>
    <t>Loučná nad Desnou - Rejhotice, č. ev. 164</t>
  </si>
  <si>
    <t>Loučná nad Desnou - Rejhotice, č. ev. 167</t>
  </si>
  <si>
    <t>Loučná nad Desnou - Rejhotice, č. ev. 94</t>
  </si>
  <si>
    <t>Loučná nad Desnou - Rejhotice, č. p. 1</t>
  </si>
  <si>
    <t>Loučná nad Desnou - Rejhotice, č. p. 10</t>
  </si>
  <si>
    <t>Loučná nad Desnou - Rejhotice, č. p. 100</t>
  </si>
  <si>
    <t>Loučná nad Desnou - Rejhotice, č. p. 102</t>
  </si>
  <si>
    <t>Loučná nad Desnou - Rejhotice, č. p. 103</t>
  </si>
  <si>
    <t>Loučná nad Desnou - Rejhotice, č. p. 104</t>
  </si>
  <si>
    <t>Loučná nad Desnou - Rejhotice, č. p. 105</t>
  </si>
  <si>
    <t>Loučná nad Desnou - Rejhotice, č. p. 106</t>
  </si>
  <si>
    <t>Loučná nad Desnou - Rejhotice, č. p. 107</t>
  </si>
  <si>
    <t>Loučná nad Desnou - Rejhotice, č. p. 108</t>
  </si>
  <si>
    <t>Loučná nad Desnou - Rejhotice, č. p. 109</t>
  </si>
  <si>
    <t>Loučná nad Desnou - Rejhotice, č. p. 11</t>
  </si>
  <si>
    <t>Loučná nad Desnou - Rejhotice, č. p. 110</t>
  </si>
  <si>
    <t>Loučná nad Desnou - Rejhotice, č. p. 111</t>
  </si>
  <si>
    <t>Loučná nad Desnou - Rejhotice, č. p. 114</t>
  </si>
  <si>
    <t>Loučná nad Desnou - Rejhotice, č. p. 115</t>
  </si>
  <si>
    <t>Loučná nad Desnou - Rejhotice, č. p. 116</t>
  </si>
  <si>
    <t>Loučná nad Desnou - Rejhotice, č. p. 118</t>
  </si>
  <si>
    <t>Loučná nad Desnou - Rejhotice, č. p. 119</t>
  </si>
  <si>
    <t>Loučná nad Desnou - Rejhotice, č. p. 12</t>
  </si>
  <si>
    <t>Loučná nad Desnou - Rejhotice, č. p. 120</t>
  </si>
  <si>
    <t>Loučná nad Desnou - Rejhotice, č. p. 121</t>
  </si>
  <si>
    <t>Loučná nad Desnou - Rejhotice, č. p. 122</t>
  </si>
  <si>
    <t>Loučná nad Desnou - Rejhotice, č. p. 123</t>
  </si>
  <si>
    <t>Loučná nad Desnou - Rejhotice, č. p. 124</t>
  </si>
  <si>
    <t>Loučná nad Desnou - Rejhotice, č. p. 125</t>
  </si>
  <si>
    <t>Loučná nad Desnou - Rejhotice, č. p. 126</t>
  </si>
  <si>
    <t>Loučná nad Desnou - Rejhotice, č. p. 127</t>
  </si>
  <si>
    <t>Loučná nad Desnou - Rejhotice, č. p. 128</t>
  </si>
  <si>
    <t>Loučná nad Desnou - Rejhotice, č. p. 129</t>
  </si>
  <si>
    <t>Loučná nad Desnou - Rejhotice, č. p. 13</t>
  </si>
  <si>
    <t>Loučná nad Desnou - Rejhotice, č. p. 130</t>
  </si>
  <si>
    <t>Loučná nad Desnou - Rejhotice, č. p. 131</t>
  </si>
  <si>
    <t>Loučná nad Desnou - Rejhotice, č. p. 132</t>
  </si>
  <si>
    <t>Loučná nad Desnou - Rejhotice, č. p. 133</t>
  </si>
  <si>
    <t>Loučná nad Desnou - Rejhotice, č. p. 134</t>
  </si>
  <si>
    <t>Loučná nad Desnou - Rejhotice, č. p. 135</t>
  </si>
  <si>
    <t>Loučná nad Desnou - Rejhotice, č. p. 136</t>
  </si>
  <si>
    <t>Loučná nad Desnou - Rejhotice, č. p. 137</t>
  </si>
  <si>
    <t>Loučná nad Desnou - Rejhotice, č. p. 138</t>
  </si>
  <si>
    <t>Loučná nad Desnou - Rejhotice, č. p. 139</t>
  </si>
  <si>
    <t>Loučná nad Desnou - Rejhotice, č. p. 14</t>
  </si>
  <si>
    <t>Loučná nad Desnou - Rejhotice, č. p. 140</t>
  </si>
  <si>
    <t>Loučná nad Desnou - Rejhotice, č. p. 141</t>
  </si>
  <si>
    <t>Loučná nad Desnou - Rejhotice, č. p. 142</t>
  </si>
  <si>
    <t>Loučná nad Desnou - Rejhotice, č. p. 143</t>
  </si>
  <si>
    <t>Loučná nad Desnou - Rejhotice, č. p. 144</t>
  </si>
  <si>
    <t>Loučná nad Desnou - Rejhotice, č. p. 145</t>
  </si>
  <si>
    <t>Loučná nad Desnou - Rejhotice, č. p. 146</t>
  </si>
  <si>
    <t>Loučná nad Desnou - Rejhotice, č. p. 147</t>
  </si>
  <si>
    <t>Loučná nad Desnou - Rejhotice, č. p. 148</t>
  </si>
  <si>
    <t>Loučná nad Desnou - Rejhotice, č. p. 149</t>
  </si>
  <si>
    <t>Loučná nad Desnou - Rejhotice, č. p. 15</t>
  </si>
  <si>
    <t>Loučná nad Desnou - Rejhotice, č. p. 150</t>
  </si>
  <si>
    <t>Loučná nad Desnou - Rejhotice, č. p. 151</t>
  </si>
  <si>
    <t>Loučná nad Desnou - Rejhotice, č. p. 152</t>
  </si>
  <si>
    <t>Loučná nad Desnou - Rejhotice, č. p. 153</t>
  </si>
  <si>
    <t>Loučná nad Desnou - Rejhotice, č. p. 154</t>
  </si>
  <si>
    <t>Loučná nad Desnou - Rejhotice, č. p. 155</t>
  </si>
  <si>
    <t>Loučná nad Desnou - Rejhotice, č. p. 156</t>
  </si>
  <si>
    <t>Loučná nad Desnou - Rejhotice, č. p. 157</t>
  </si>
  <si>
    <t>Loučná nad Desnou - Rejhotice, č. p. 158</t>
  </si>
  <si>
    <t>Loučná nad Desnou - Rejhotice, č. p. 159</t>
  </si>
  <si>
    <t>Loučná nad Desnou - Rejhotice, č. p. 160</t>
  </si>
  <si>
    <t>Loučná nad Desnou - Rejhotice, č. p. 161</t>
  </si>
  <si>
    <t>Loučná nad Desnou - Rejhotice, č. p. 162</t>
  </si>
  <si>
    <t>Loučná nad Desnou - Rejhotice, č. p. 164</t>
  </si>
  <si>
    <t>Loučná nad Desnou - Rejhotice, č. p. 165</t>
  </si>
  <si>
    <t>Loučná nad Desnou - Rejhotice, č. p. 166</t>
  </si>
  <si>
    <t>Loučná nad Desnou - Rejhotice, č. p. 167</t>
  </si>
  <si>
    <t>Loučná nad Desnou - Rejhotice, č. p. 168</t>
  </si>
  <si>
    <t>Loučná nad Desnou - Rejhotice, č. p. 169</t>
  </si>
  <si>
    <t>Loučná nad Desnou - Rejhotice, č. p. 17</t>
  </si>
  <si>
    <t>Loučná nad Desnou - Rejhotice, č. p. 170</t>
  </si>
  <si>
    <t>Loučná nad Desnou - Rejhotice, č. p. 171</t>
  </si>
  <si>
    <t>Loučná nad Desnou - Rejhotice, č. p. 172</t>
  </si>
  <si>
    <t>Loučná nad Desnou - Rejhotice, č. p. 173</t>
  </si>
  <si>
    <t>Loučná nad Desnou - Rejhotice, č. p. 174</t>
  </si>
  <si>
    <t>Loučná nad Desnou - Rejhotice, č. p. 175</t>
  </si>
  <si>
    <t>Loučná nad Desnou - Rejhotice, č. p. 176</t>
  </si>
  <si>
    <t>Loučná nad Desnou - Rejhotice, č. p. 177</t>
  </si>
  <si>
    <t>Loučná nad Desnou - Rejhotice, č. p. 178</t>
  </si>
  <si>
    <t>Loučná nad Desnou - Rejhotice, č. p. 179</t>
  </si>
  <si>
    <t>Loučná nad Desnou - Rejhotice, č. p. 180</t>
  </si>
  <si>
    <t>Loučná nad Desnou - Rejhotice, č. p. 181</t>
  </si>
  <si>
    <t>Loučná nad Desnou - Rejhotice, č. p. 182</t>
  </si>
  <si>
    <t>Loučná nad Desnou - Rejhotice, č. p. 183</t>
  </si>
  <si>
    <t>Loučná nad Desnou - Rejhotice, č. p. 184</t>
  </si>
  <si>
    <t>Loučná nad Desnou - Rejhotice, č. p. 185</t>
  </si>
  <si>
    <t>Loučná nad Desnou - Rejhotice, č. p. 186</t>
  </si>
  <si>
    <t>Loučná nad Desnou - Rejhotice, č. p. 187</t>
  </si>
  <si>
    <t>Loučná nad Desnou - Rejhotice, č. p. 188</t>
  </si>
  <si>
    <t>Loučná nad Desnou - Rejhotice, č. p. 189</t>
  </si>
  <si>
    <t>Loučná nad Desnou - Rejhotice, č. p. 190</t>
  </si>
  <si>
    <t>Loučná nad Desnou - Rejhotice, č. p. 191</t>
  </si>
  <si>
    <t>Loučná nad Desnou - Rejhotice, č. p. 192</t>
  </si>
  <si>
    <t>Loučná nad Desnou - Rejhotice, č. p. 193</t>
  </si>
  <si>
    <t>Loučná nad Desnou - Rejhotice, č. p. 194</t>
  </si>
  <si>
    <t>Loučná nad Desnou - Rejhotice, č. p. 195</t>
  </si>
  <si>
    <t>Loučná nad Desnou - Rejhotice, č. p. 196</t>
  </si>
  <si>
    <t>Loučná nad Desnou - Rejhotice, č. p. 197</t>
  </si>
  <si>
    <t>Loučná nad Desnou - Rejhotice, č. p. 198</t>
  </si>
  <si>
    <t>Loučná nad Desnou - Rejhotice, č. p. 199</t>
  </si>
  <si>
    <t>Loučná nad Desnou - Rejhotice, č. p. 2</t>
  </si>
  <si>
    <t>Loučná nad Desnou - Rejhotice, č. p. 20</t>
  </si>
  <si>
    <t>Loučná nad Desnou - Rejhotice, č. p. 200</t>
  </si>
  <si>
    <t>Loučná nad Desnou - Rejhotice, č. p. 201</t>
  </si>
  <si>
    <t>Loučná nad Desnou - Rejhotice, č. p. 202</t>
  </si>
  <si>
    <t>Loučná nad Desnou - Rejhotice, č. p. 203</t>
  </si>
  <si>
    <t>Loučná nad Desnou - Rejhotice, č. p. 204</t>
  </si>
  <si>
    <t>Loučná nad Desnou - Rejhotice, č. p. 205</t>
  </si>
  <si>
    <t>Loučná nad Desnou - Rejhotice, č. p. 206</t>
  </si>
  <si>
    <t>Loučná nad Desnou - Rejhotice, č. p. 207</t>
  </si>
  <si>
    <t>Loučná nad Desnou - Rejhotice, č. p. 208</t>
  </si>
  <si>
    <t>Loučná nad Desnou - Rejhotice, č. p. 209</t>
  </si>
  <si>
    <t>Loučná nad Desnou - Rejhotice, č. p. 210</t>
  </si>
  <si>
    <t>Loučná nad Desnou - Rejhotice, č. p. 211</t>
  </si>
  <si>
    <t>Loučná nad Desnou - Rejhotice, č. p. 212</t>
  </si>
  <si>
    <t>Loučná nad Desnou - Rejhotice, č. p. 213</t>
  </si>
  <si>
    <t>Loučná nad Desnou - Rejhotice, č. p. 214</t>
  </si>
  <si>
    <t>Loučná nad Desnou - Rejhotice, č. p. 215</t>
  </si>
  <si>
    <t>Loučná nad Desnou - Rejhotice, č. p. 216</t>
  </si>
  <si>
    <t>Loučná nad Desnou - Rejhotice, č. p. 217</t>
  </si>
  <si>
    <t>Loučná nad Desnou - Rejhotice, č. p. 218</t>
  </si>
  <si>
    <t>Loučná nad Desnou - Rejhotice, č. p. 219</t>
  </si>
  <si>
    <t>Loučná nad Desnou - Rejhotice, č. p. 22</t>
  </si>
  <si>
    <t>Loučná nad Desnou - Rejhotice, č. p. 220</t>
  </si>
  <si>
    <t>Loučná nad Desnou - Rejhotice, č. p. 23</t>
  </si>
  <si>
    <t>Loučná nad Desnou - Rejhotice, č. p. 24</t>
  </si>
  <si>
    <t>Loučná nad Desnou - Rejhotice, č. p. 25</t>
  </si>
  <si>
    <t>Loučná nad Desnou - Rejhotice, č. p. 26</t>
  </si>
  <si>
    <t>Loučná nad Desnou - Rejhotice, č. p. 27</t>
  </si>
  <si>
    <t>Loučná nad Desnou - Rejhotice, č. p. 28</t>
  </si>
  <si>
    <t>Loučná nad Desnou - Rejhotice, č. p. 3</t>
  </si>
  <si>
    <t>Loučná nad Desnou - Rejhotice, č. p. 30</t>
  </si>
  <si>
    <t>Loučná nad Desnou - Rejhotice, č. p. 31</t>
  </si>
  <si>
    <t>Loučná nad Desnou - Rejhotice, č. p. 32</t>
  </si>
  <si>
    <t>Loučná nad Desnou - Rejhotice, č. p. 33</t>
  </si>
  <si>
    <t>Loučná nad Desnou - Rejhotice, č. p. 34</t>
  </si>
  <si>
    <t>Loučná nad Desnou - Rejhotice, č. p. 35</t>
  </si>
  <si>
    <t>Loučná nad Desnou - Rejhotice, č. p. 36</t>
  </si>
  <si>
    <t>Loučná nad Desnou - Rejhotice, č. p. 37</t>
  </si>
  <si>
    <t>Loučná nad Desnou - Rejhotice, č. p. 38</t>
  </si>
  <si>
    <t>Loučná nad Desnou - Rejhotice, č. p. 39</t>
  </si>
  <si>
    <t>Loučná nad Desnou - Rejhotice, č. p. 4</t>
  </si>
  <si>
    <t>Loučná nad Desnou - Rejhotice, č. p. 40</t>
  </si>
  <si>
    <t>Loučná nad Desnou - Rejhotice, č. p. 41</t>
  </si>
  <si>
    <t>Loučná nad Desnou - Rejhotice, č. p. 42</t>
  </si>
  <si>
    <t>Loučná nad Desnou - Rejhotice, č. p. 43</t>
  </si>
  <si>
    <t>Loučná nad Desnou - Rejhotice, č. p. 44</t>
  </si>
  <si>
    <t>Loučná nad Desnou - Rejhotice, č. p. 45</t>
  </si>
  <si>
    <t>Loučná nad Desnou - Rejhotice, č. p. 46</t>
  </si>
  <si>
    <t>Loučná nad Desnou - Rejhotice, č. p. 47</t>
  </si>
  <si>
    <t>Loučná nad Desnou - Rejhotice, č. p. 48</t>
  </si>
  <si>
    <t>Loučná nad Desnou - Rejhotice, č. p. 49</t>
  </si>
  <si>
    <t>Loučná nad Desnou - Rejhotice, č. p. 5</t>
  </si>
  <si>
    <t>Loučná nad Desnou - Rejhotice, č. p. 50</t>
  </si>
  <si>
    <t>Loučná nad Desnou - Rejhotice, č. p. 51</t>
  </si>
  <si>
    <t>Loučná nad Desnou - Rejhotice, č. p. 52</t>
  </si>
  <si>
    <t>Loučná nad Desnou - Rejhotice, č. p. 53</t>
  </si>
  <si>
    <t>Loučná nad Desnou - Rejhotice, č. p. 54</t>
  </si>
  <si>
    <t>Loučná nad Desnou - Rejhotice, č. p. 55</t>
  </si>
  <si>
    <t>Loučná nad Desnou - Rejhotice, č. p. 56</t>
  </si>
  <si>
    <t>Loučná nad Desnou - Rejhotice, č. p. 57</t>
  </si>
  <si>
    <t>Loučná nad Desnou - Rejhotice, č. p. 58</t>
  </si>
  <si>
    <t>Loučná nad Desnou - Rejhotice, č. p. 59</t>
  </si>
  <si>
    <t>Loučná nad Desnou - Rejhotice, č. p. 6</t>
  </si>
  <si>
    <t>Loučná nad Desnou - Rejhotice, č. p. 60</t>
  </si>
  <si>
    <t>Loučná nad Desnou - Rejhotice, č. p. 61</t>
  </si>
  <si>
    <t>Loučná nad Desnou - Rejhotice, č. p. 62</t>
  </si>
  <si>
    <t>Loučná nad Desnou - Rejhotice, č. p. 63</t>
  </si>
  <si>
    <t>Loučná nad Desnou - Rejhotice, č. p. 64</t>
  </si>
  <si>
    <t>Loučná nad Desnou - Rejhotice, č. p. 65</t>
  </si>
  <si>
    <t>Loučná nad Desnou - Rejhotice, č. p. 66</t>
  </si>
  <si>
    <t>Loučná nad Desnou - Rejhotice, č. p. 67</t>
  </si>
  <si>
    <t>Loučná nad Desnou - Rejhotice, č. p. 68</t>
  </si>
  <si>
    <t>Loučná nad Desnou - Rejhotice, č. p. 69</t>
  </si>
  <si>
    <t>Loučná nad Desnou - Rejhotice, č. p. 7</t>
  </si>
  <si>
    <t>Loučná nad Desnou - Rejhotice, č. p. 70</t>
  </si>
  <si>
    <t>Loučná nad Desnou - Rejhotice, č. p. 71</t>
  </si>
  <si>
    <t>Loučná nad Desnou - Rejhotice, č. p. 72</t>
  </si>
  <si>
    <t>Loučná nad Desnou - Rejhotice, č. p. 73</t>
  </si>
  <si>
    <t>Loučná nad Desnou - Rejhotice, č. p. 74</t>
  </si>
  <si>
    <t>Loučná nad Desnou - Rejhotice, č. p. 75</t>
  </si>
  <si>
    <t>Loučná nad Desnou - Rejhotice, č. p. 76</t>
  </si>
  <si>
    <t>Loučná nad Desnou - Rejhotice, č. p. 78</t>
  </si>
  <si>
    <t>Loučná nad Desnou - Rejhotice, č. p. 79</t>
  </si>
  <si>
    <t>Loučná nad Desnou - Rejhotice, č. p. 8</t>
  </si>
  <si>
    <t>Loučná nad Desnou - Rejhotice, č. p. 81</t>
  </si>
  <si>
    <t>Loučná nad Desnou - Rejhotice, č. p. 82</t>
  </si>
  <si>
    <t>Loučná nad Desnou - Rejhotice, č. p. 83</t>
  </si>
  <si>
    <t>Loučná nad Desnou - Rejhotice, č. p. 85</t>
  </si>
  <si>
    <t>Loučná nad Desnou - Rejhotice, č. p. 86</t>
  </si>
  <si>
    <t>Loučná nad Desnou - Rejhotice, č. p. 87</t>
  </si>
  <si>
    <t>Loučná nad Desnou - Rejhotice, č. p. 88</t>
  </si>
  <si>
    <t>Loučná nad Desnou - Rejhotice, č. p. 89</t>
  </si>
  <si>
    <t>Loučná nad Desnou - Rejhotice, č. p. 9</t>
  </si>
  <si>
    <t>Loučná nad Desnou - Rejhotice, č. p. 90</t>
  </si>
  <si>
    <t>Loučná nad Desnou - Rejhotice, č. p. 91</t>
  </si>
  <si>
    <t>Loučná nad Desnou - Rejhotice, č. p. 94</t>
  </si>
  <si>
    <t>Loučná nad Desnou - Rejhotice, č. p. 95</t>
  </si>
  <si>
    <t>Loučná nad Desnou - Rejhotice, č. p. 96</t>
  </si>
  <si>
    <t>Loučná nad Desnou - Rejhotice, č. p. 97</t>
  </si>
  <si>
    <t>Loučná nad Desnou - Rejhotice, č. p. 98</t>
  </si>
  <si>
    <t>Loučná nad Desnou - Rejhotice, č. p. 99</t>
  </si>
  <si>
    <t>Loučná nad Desnou, č. p. 112</t>
  </si>
  <si>
    <t>Lukavice - Slavoňov, č. ev. 1</t>
  </si>
  <si>
    <t>Lukavice - Slavoňov, č. p. 1</t>
  </si>
  <si>
    <t>Lukavice - Slavoňov, č. p. 10</t>
  </si>
  <si>
    <t>Lukavice - Slavoňov, č. p. 11</t>
  </si>
  <si>
    <t>Lukavice - Slavoňov, č. p. 12</t>
  </si>
  <si>
    <t>Lukavice - Slavoňov, č. p. 13</t>
  </si>
  <si>
    <t>Lukavice - Slavoňov, č. p. 14</t>
  </si>
  <si>
    <t>Lukavice - Slavoňov, č. p. 15</t>
  </si>
  <si>
    <t>Lukavice - Slavoňov, č. p. 16</t>
  </si>
  <si>
    <t>Lukavice - Slavoňov, č. p. 17</t>
  </si>
  <si>
    <t>Lukavice - Slavoňov, č. p. 18</t>
  </si>
  <si>
    <t>Lukavice - Slavoňov, č. p. 19</t>
  </si>
  <si>
    <t>Lukavice - Slavoňov, č. p. 2</t>
  </si>
  <si>
    <t>Lukavice - Slavoňov, č. p. 20</t>
  </si>
  <si>
    <t>Lukavice - Slavoňov, č. p. 21</t>
  </si>
  <si>
    <t>Lukavice - Slavoňov, č. p. 22</t>
  </si>
  <si>
    <t>Lukavice - Slavoňov, č. p. 23</t>
  </si>
  <si>
    <t>Lukavice - Slavoňov, č. p. 24</t>
  </si>
  <si>
    <t>Lukavice - Slavoňov, č. p. 25</t>
  </si>
  <si>
    <t>Lukavice - Slavoňov, č. p. 26</t>
  </si>
  <si>
    <t>Lukavice - Slavoňov, č. p. 27</t>
  </si>
  <si>
    <t>Lukavice - Slavoňov, č. p. 28</t>
  </si>
  <si>
    <t>Lukavice - Slavoňov, č. p. 29</t>
  </si>
  <si>
    <t>Lukavice - Slavoňov, č. p. 3</t>
  </si>
  <si>
    <t>Lukavice - Slavoňov, č. p. 30</t>
  </si>
  <si>
    <t>Lukavice - Slavoňov, č. p. 31</t>
  </si>
  <si>
    <t>Lukavice - Slavoňov, č. p. 32</t>
  </si>
  <si>
    <t>Lukavice - Slavoňov, č. p. 33</t>
  </si>
  <si>
    <t>Lukavice - Slavoňov, č. p. 34</t>
  </si>
  <si>
    <t>Lukavice - Slavoňov, č. p. 35</t>
  </si>
  <si>
    <t>Lukavice - Slavoňov, č. p. 36</t>
  </si>
  <si>
    <t>Lukavice - Slavoňov, č. p. 37</t>
  </si>
  <si>
    <t>Lukavice - Slavoňov, č. p. 38</t>
  </si>
  <si>
    <t>Lukavice - Slavoňov, č. p. 39</t>
  </si>
  <si>
    <t>Lukavice - Slavoňov, č. p. 4</t>
  </si>
  <si>
    <t>Lukavice - Slavoňov, č. p. 40</t>
  </si>
  <si>
    <t>Lukavice - Slavoňov, č. p. 41</t>
  </si>
  <si>
    <t>Lukavice - Slavoňov, č. p. 42</t>
  </si>
  <si>
    <t>Lukavice - Slavoňov, č. p. 43</t>
  </si>
  <si>
    <t>Lukavice - Slavoňov, č. p. 44</t>
  </si>
  <si>
    <t>Lukavice - Slavoňov, č. p. 45</t>
  </si>
  <si>
    <t>Lukavice - Slavoňov, č. p. 46</t>
  </si>
  <si>
    <t>Lukavice - Slavoňov, č. p. 47</t>
  </si>
  <si>
    <t>Lukavice - Slavoňov, č. p. 48</t>
  </si>
  <si>
    <t>Lukavice - Slavoňov, č. p. 49</t>
  </si>
  <si>
    <t>Lukavice - Slavoňov, č. p. 5</t>
  </si>
  <si>
    <t>Lukavice - Slavoňov, č. p. 50</t>
  </si>
  <si>
    <t>Lukavice - Slavoňov, č. p. 51</t>
  </si>
  <si>
    <t>Lukavice - Slavoňov, č. p. 52</t>
  </si>
  <si>
    <t>Lukavice - Slavoňov, č. p. 53</t>
  </si>
  <si>
    <t>Lukavice - Slavoňov, č. p. 54</t>
  </si>
  <si>
    <t>Lukavice - Slavoňov, č. p. 55</t>
  </si>
  <si>
    <t>Lukavice - Slavoňov, č. p. 56</t>
  </si>
  <si>
    <t>Lukavice - Slavoňov, č. p. 57</t>
  </si>
  <si>
    <t>Lukavice - Slavoňov, č. p. 58</t>
  </si>
  <si>
    <t>Lukavice - Slavoňov, č. p. 59</t>
  </si>
  <si>
    <t>Lukavice - Slavoňov, č. p. 6</t>
  </si>
  <si>
    <t>Lukavice - Slavoňov, č. p. 60</t>
  </si>
  <si>
    <t>Lukavice - Slavoňov, č. p. 61</t>
  </si>
  <si>
    <t>Lukavice - Slavoňov, č. p. 62</t>
  </si>
  <si>
    <t>Lukavice - Slavoňov, č. p. 63</t>
  </si>
  <si>
    <t>Lukavice - Slavoňov, č. p. 64</t>
  </si>
  <si>
    <t>Lukavice - Slavoňov, č. p. 65</t>
  </si>
  <si>
    <t>Lukavice - Slavoňov, č. p. 66</t>
  </si>
  <si>
    <t>Lukavice - Slavoňov, č. p. 67</t>
  </si>
  <si>
    <t>Lukavice - Slavoňov, č. p. 68</t>
  </si>
  <si>
    <t>Lukavice - Slavoňov, č. p. 69</t>
  </si>
  <si>
    <t>Lukavice - Slavoňov, č. p. 7</t>
  </si>
  <si>
    <t>Lukavice - Slavoňov, č. p. 70</t>
  </si>
  <si>
    <t>Lukavice - Slavoňov, č. p. 71</t>
  </si>
  <si>
    <t>Lukavice - Slavoňov, č. p. 72</t>
  </si>
  <si>
    <t>Lukavice - Slavoňov, č. p. 73</t>
  </si>
  <si>
    <t>Lukavice - Slavoňov, č. p. 74</t>
  </si>
  <si>
    <t>Lukavice - Slavoňov, č. p. 75</t>
  </si>
  <si>
    <t>Lukavice - Slavoňov, č. p. 76</t>
  </si>
  <si>
    <t>Lukavice - Slavoňov, č. p. 77</t>
  </si>
  <si>
    <t>Lukavice - Slavoňov, č. p. 78</t>
  </si>
  <si>
    <t>Lukavice - Slavoňov, č. p. 8</t>
  </si>
  <si>
    <t>Lukavice - Slavoňov, č. p. 9</t>
  </si>
  <si>
    <t>Lukavice - Vlachov, č. p. 1</t>
  </si>
  <si>
    <t>Lukavice - Vlachov, č. p. 10</t>
  </si>
  <si>
    <t>Lukavice - Vlachov, č. p. 11</t>
  </si>
  <si>
    <t>Lukavice - Vlachov, č. p. 12</t>
  </si>
  <si>
    <t>Lukavice - Vlachov, č. p. 13</t>
  </si>
  <si>
    <t>Lukavice - Vlachov, č. p. 14</t>
  </si>
  <si>
    <t>Lukavice - Vlachov, č. p. 15</t>
  </si>
  <si>
    <t>Lukavice - Vlachov, č. p. 17</t>
  </si>
  <si>
    <t>Lukavice - Vlachov, č. p. 19</t>
  </si>
  <si>
    <t>Lukavice - Vlachov, č. p. 2</t>
  </si>
  <si>
    <t>Lukavice - Vlachov, č. p. 21</t>
  </si>
  <si>
    <t>Lukavice - Vlachov, č. p. 22</t>
  </si>
  <si>
    <t>Lukavice - Vlachov, č. p. 23</t>
  </si>
  <si>
    <t>Lukavice - Vlachov, č. p. 24</t>
  </si>
  <si>
    <t>Lukavice - Vlachov, č. p. 25</t>
  </si>
  <si>
    <t>Lukavice - Vlachov, č. p. 26</t>
  </si>
  <si>
    <t>Lukavice - Vlachov, č. p. 27</t>
  </si>
  <si>
    <t>Lukavice - Vlachov, č. p. 28</t>
  </si>
  <si>
    <t>Lukavice - Vlachov, č. p. 29</t>
  </si>
  <si>
    <t>Lukavice - Vlachov, č. p. 3</t>
  </si>
  <si>
    <t>Lukavice - Vlachov, č. p. 30</t>
  </si>
  <si>
    <t>Lukavice - Vlachov, č. p. 31</t>
  </si>
  <si>
    <t>Lukavice - Vlachov, č. p. 32</t>
  </si>
  <si>
    <t>Lukavice - Vlachov, č. p. 33</t>
  </si>
  <si>
    <t>Lukavice - Vlachov, č. p. 34</t>
  </si>
  <si>
    <t>Lukavice - Vlachov, č. p. 35</t>
  </si>
  <si>
    <t>Lukavice - Vlachov, č. p. 36</t>
  </si>
  <si>
    <t>Lukavice - Vlachov, č. p. 37</t>
  </si>
  <si>
    <t>Lukavice - Vlachov, č. p. 38</t>
  </si>
  <si>
    <t>Lukavice - Vlachov, č. p. 39</t>
  </si>
  <si>
    <t>Lukavice - Vlachov, č. p. 4</t>
  </si>
  <si>
    <t>Lukavice - Vlachov, č. p. 40</t>
  </si>
  <si>
    <t>Lukavice - Vlachov, č. p. 41</t>
  </si>
  <si>
    <t>Lukavice - Vlachov, č. p. 42</t>
  </si>
  <si>
    <t>Lukavice - Vlachov, č. p. 43</t>
  </si>
  <si>
    <t>Lukavice - Vlachov, č. p. 5</t>
  </si>
  <si>
    <t>Lukavice - Vlachov, č. p. 6</t>
  </si>
  <si>
    <t>Lukavice - Vlachov, č. p. 7</t>
  </si>
  <si>
    <t>Lukavice - Vlachov, č. p. 8</t>
  </si>
  <si>
    <t>Lukavice - Vlachov, č. p. 9</t>
  </si>
  <si>
    <t>Malá Morava - Sklené, č. ev. 1</t>
  </si>
  <si>
    <t>Malá Morava - Sklené, č. ev. 10</t>
  </si>
  <si>
    <t>Malá Morava - Sklené, č. ev. 12</t>
  </si>
  <si>
    <t>Malá Morava - Sklené, č. ev. 14</t>
  </si>
  <si>
    <t>Malá Morava - Sklené, č. ev. 15</t>
  </si>
  <si>
    <t>Malá Morava - Sklené, č. ev. 16</t>
  </si>
  <si>
    <t>Malá Morava - Sklené, č. ev. 17</t>
  </si>
  <si>
    <t>Malá Morava - Sklené, č. ev. 18</t>
  </si>
  <si>
    <t>Malá Morava - Sklené, č. ev. 19</t>
  </si>
  <si>
    <t>Malá Morava - Sklené, č. ev. 2</t>
  </si>
  <si>
    <t>Malá Morava - Sklené, č. ev. 20</t>
  </si>
  <si>
    <t>Malá Morava - Sklené, č. ev. 21</t>
  </si>
  <si>
    <t>Malá Morava - Sklené, č. ev. 22</t>
  </si>
  <si>
    <t>Malá Morava - Sklené, č. ev. 23</t>
  </si>
  <si>
    <t>Malá Morava - Sklené, č. ev. 24</t>
  </si>
  <si>
    <t>Malá Morava - Sklené, č. ev. 25</t>
  </si>
  <si>
    <t>Malá Morava - Sklené, č. ev. 26</t>
  </si>
  <si>
    <t>Malá Morava - Sklené, č. ev. 27</t>
  </si>
  <si>
    <t>Malá Morava - Sklené, č. ev. 3</t>
  </si>
  <si>
    <t>Malá Morava - Sklené, č. ev. 30</t>
  </si>
  <si>
    <t>Malá Morava - Sklené, č. ev. 31</t>
  </si>
  <si>
    <t>Malá Morava - Sklené, č. ev. 32</t>
  </si>
  <si>
    <t>Malá Morava - Sklené, č. ev. 33</t>
  </si>
  <si>
    <t>Malá Morava - Sklené, č. ev. 34</t>
  </si>
  <si>
    <t>Malá Morava - Sklené, č. ev. 35</t>
  </si>
  <si>
    <t>Malá Morava - Sklené, č. ev. 36</t>
  </si>
  <si>
    <t>Malá Morava - Sklené, č. ev. 37</t>
  </si>
  <si>
    <t>Malá Morava - Sklené, č. ev. 38</t>
  </si>
  <si>
    <t>Malá Morava - Sklené, č. ev. 39</t>
  </si>
  <si>
    <t>Malá Morava - Sklené, č. ev. 4</t>
  </si>
  <si>
    <t>Malá Morava - Sklené, č. ev. 40</t>
  </si>
  <si>
    <t>Malá Morava - Sklené, č. ev. 41</t>
  </si>
  <si>
    <t>Malá Morava - Sklené, č. ev. 42</t>
  </si>
  <si>
    <t>Malá Morava - Sklené, č. ev. 5</t>
  </si>
  <si>
    <t>Malá Morava - Sklené, č. ev. 6</t>
  </si>
  <si>
    <t>Malá Morava - Sklené, č. ev. 63</t>
  </si>
  <si>
    <t>Malá Morava - Sklené, č. ev. 7</t>
  </si>
  <si>
    <t>Malá Morava - Sklené, č. ev. 8</t>
  </si>
  <si>
    <t>Malá Morava - Sklené, č. ev. 9</t>
  </si>
  <si>
    <t>Malá Morava - Sklené, č. p. 1</t>
  </si>
  <si>
    <t>Malá Morava - Sklené, č. p. 10</t>
  </si>
  <si>
    <t>Malá Morava - Sklené, č. p. 11</t>
  </si>
  <si>
    <t>Malá Morava - Sklené, č. p. 13</t>
  </si>
  <si>
    <t>Malá Morava - Sklené, č. p. 16</t>
  </si>
  <si>
    <t>Malá Morava - Sklené, č. p. 2</t>
  </si>
  <si>
    <t>Malá Morava - Sklené, č. p. 22</t>
  </si>
  <si>
    <t>Malá Morava - Sklené, č. p. 28</t>
  </si>
  <si>
    <t>Malá Morava - Sklené, č. p. 4</t>
  </si>
  <si>
    <t>Malá Morava - Sklené, č. p. 43</t>
  </si>
  <si>
    <t>Malá Morava - Sklené, č. p. 5</t>
  </si>
  <si>
    <t>Malá Morava - Sklené, č. p. 57</t>
  </si>
  <si>
    <t>Malá Morava - Sklené, č. p. 6</t>
  </si>
  <si>
    <t>Malá Morava - Sklené, č. p. 67</t>
  </si>
  <si>
    <t>Malá Morava - Sklené, č. p. 7</t>
  </si>
  <si>
    <t>Malá Morava - Vlaské, č. ev. 3</t>
  </si>
  <si>
    <t>Malá Morava - Vlaské, č. ev. 31</t>
  </si>
  <si>
    <t>Malá Morava - Vlaské, č. ev. 32</t>
  </si>
  <si>
    <t>Malá Morava - Vlaské, č. ev. 33</t>
  </si>
  <si>
    <t>Malá Morava - Vlaské, č. ev. 34</t>
  </si>
  <si>
    <t>Malá Morava - Vlaské, č. ev. 35</t>
  </si>
  <si>
    <t>Malá Morava - Vlaské, č. p. 1</t>
  </si>
  <si>
    <t>Malá Morava - Vlaské, č. p. 16</t>
  </si>
  <si>
    <t>Malá Morava - Vlaské, č. p. 17</t>
  </si>
  <si>
    <t>Malá Morava - Vlaské, č. p. 2</t>
  </si>
  <si>
    <t>Malá Morava - Vlaské, č. p. 21</t>
  </si>
  <si>
    <t>Malá Morava - Vlaské, č. p. 25</t>
  </si>
  <si>
    <t>Malá Morava - Vlaské, č. p. 28</t>
  </si>
  <si>
    <t>Malá Morava - Vlaské, č. p. 3</t>
  </si>
  <si>
    <t>Malá Morava - Vlaské, č. p. 35</t>
  </si>
  <si>
    <t>Malá Morava - Vlaské, č. p. 38</t>
  </si>
  <si>
    <t>Malá Morava - Vlaské, č. p. 39</t>
  </si>
  <si>
    <t>Malá Morava - Vlaské, č. p. 4</t>
  </si>
  <si>
    <t>Malá Morava - Vlaské, č. p. 40</t>
  </si>
  <si>
    <t>Malá Morava - Vlaské, č. p. 41</t>
  </si>
  <si>
    <t>Malá Morava - Vlaské, č. p. 48</t>
  </si>
  <si>
    <t>Malá Morava - Vlaské, č. p. 5</t>
  </si>
  <si>
    <t>Malá Morava - Vlaské, č. p. 87</t>
  </si>
  <si>
    <t>Malá Morava - Zlatý Potok, č. ev. 1</t>
  </si>
  <si>
    <t>Malá Morava - Zlatý Potok, č. ev. 11</t>
  </si>
  <si>
    <t>Malá Morava - Zlatý Potok, č. ev. 16</t>
  </si>
  <si>
    <t>Malá Morava - Zlatý Potok, č. ev. 17</t>
  </si>
  <si>
    <t>Malá Morava - Zlatý Potok, č. ev. 18</t>
  </si>
  <si>
    <t>Malá Morava - Zlatý Potok, č. ev. 2</t>
  </si>
  <si>
    <t>Malá Morava - Zlatý Potok, č. ev. 3</t>
  </si>
  <si>
    <t>Malá Morava - Zlatý Potok, č. ev. 5</t>
  </si>
  <si>
    <t>Malá Morava - Zlatý Potok, č. ev. 62</t>
  </si>
  <si>
    <t>Malá Morava - Zlatý Potok, č. ev. 63</t>
  </si>
  <si>
    <t>Malá Morava - Zlatý Potok, č. ev. 64</t>
  </si>
  <si>
    <t>Malá Morava - Zlatý Potok, č. ev. 68</t>
  </si>
  <si>
    <t>Malá Morava - Zlatý Potok, č. p. 1</t>
  </si>
  <si>
    <t>Malá Morava - Zlatý Potok, č. p. 10</t>
  </si>
  <si>
    <t>Malá Morava - Zlatý Potok, č. p. 12</t>
  </si>
  <si>
    <t>Malá Morava - Zlatý Potok, č. p. 13</t>
  </si>
  <si>
    <t>Malá Morava - Zlatý Potok, č. p. 14</t>
  </si>
  <si>
    <t>Malá Morava - Zlatý Potok, č. p. 15</t>
  </si>
  <si>
    <t>Malá Morava - Zlatý Potok, č. p. 22</t>
  </si>
  <si>
    <t>Malá Morava - Zlatý Potok, č. p. 6</t>
  </si>
  <si>
    <t>Malá Morava - Zlatý Potok, č. p. 9</t>
  </si>
  <si>
    <t>Maletín - Javoří, č. ev. 1</t>
  </si>
  <si>
    <t>Maletín - Javoří, č. ev. 10</t>
  </si>
  <si>
    <t>Maletín - Javoří, č. ev. 12</t>
  </si>
  <si>
    <t>Maletín - Javoří, č. ev. 13</t>
  </si>
  <si>
    <t>Maletín - Javoří, č. ev. 14</t>
  </si>
  <si>
    <t>Maletín - Javoří, č. ev. 18</t>
  </si>
  <si>
    <t>Maletín - Javoří, č. ev. 20</t>
  </si>
  <si>
    <t>Maletín - Javoří, č. ev. 3</t>
  </si>
  <si>
    <t>Maletín - Javoří, č. ev. 5</t>
  </si>
  <si>
    <t>Maletín - Javoří, č. ev. 7</t>
  </si>
  <si>
    <t>Maletín - Javoří, č. ev. 9</t>
  </si>
  <si>
    <t>Maletín - Javoří, č. p. 10</t>
  </si>
  <si>
    <t>Maletín - Javoří, č. p. 12</t>
  </si>
  <si>
    <t>Maletín - Javoří, č. p. 13</t>
  </si>
  <si>
    <t>Maletín - Javoří, č. p. 20</t>
  </si>
  <si>
    <t>Maletín - Javoří, č. p. 21</t>
  </si>
  <si>
    <t>Maletín - Javoří, č. p. 22</t>
  </si>
  <si>
    <t>Maletín - Javoří, č. p. 23</t>
  </si>
  <si>
    <t>Maletín - Javoří, č. p. 24</t>
  </si>
  <si>
    <t>Maletín - Javoří, č. p. 25</t>
  </si>
  <si>
    <t>Maletín - Javoří, č. p. 26</t>
  </si>
  <si>
    <t>Maletín - Javoří, č. p. 27</t>
  </si>
  <si>
    <t>Maletín - Javoří, č. p. 28</t>
  </si>
  <si>
    <t>Maletín - Javoří, č. p. 29</t>
  </si>
  <si>
    <t>Maletín - Javoří, č. p. 30</t>
  </si>
  <si>
    <t>Maletín - Javoří, č. p. 31</t>
  </si>
  <si>
    <t>Maletín - Javoří, č. p. 32</t>
  </si>
  <si>
    <t>Maletín - Javoří, č. p. 33</t>
  </si>
  <si>
    <t>Maletín - Javoří, č. p. 36</t>
  </si>
  <si>
    <t>Maletín - Javoří, č. p. 38</t>
  </si>
  <si>
    <t>Maletín - Javoří, č. p. 6</t>
  </si>
  <si>
    <t>Maletín - Javoří, č. p. 8</t>
  </si>
  <si>
    <t>Maletín - Javoří, č. p. 9</t>
  </si>
  <si>
    <t>Maletín - Nový Maletín, č. ev. 11</t>
  </si>
  <si>
    <t>Maletín - Nový Maletín, č. ev. 17</t>
  </si>
  <si>
    <t>Maletín - Nový Maletín, č. ev. 19</t>
  </si>
  <si>
    <t>Maletín - Nový Maletín, č. ev. 21</t>
  </si>
  <si>
    <t>Maletín - Nový Maletín, č. ev. 28</t>
  </si>
  <si>
    <t>Maletín - Nový Maletín, č. ev. 30</t>
  </si>
  <si>
    <t>Maletín - Nový Maletín, č. ev. 5</t>
  </si>
  <si>
    <t>Maletín - Nový Maletín, č. ev. 8</t>
  </si>
  <si>
    <t>Maletín - Nový Maletín, č. ev. 9</t>
  </si>
  <si>
    <t>Maletín - Nový Maletín, č. p. 1</t>
  </si>
  <si>
    <t>Maletín - Nový Maletín, č. p. 10</t>
  </si>
  <si>
    <t>Maletín - Nový Maletín, č. p. 12</t>
  </si>
  <si>
    <t>Maletín - Nový Maletín, č. p. 4</t>
  </si>
  <si>
    <t>Maletín - Nový Maletín, č. p. 6</t>
  </si>
  <si>
    <t>Maletín - Nový Maletín, č. p. 8</t>
  </si>
  <si>
    <t>Maletín - Nový Maletín, č. p. 9</t>
  </si>
  <si>
    <t>Maletín - Starý Maletín, č. ev. 11</t>
  </si>
  <si>
    <t>Maletín - Starý Maletín, č. ev. 10</t>
  </si>
  <si>
    <t>Maletín - Starý Maletín, č. ev. 100</t>
  </si>
  <si>
    <t>Maletín - Starý Maletín, č. ev. 101</t>
  </si>
  <si>
    <t>Maletín - Starý Maletín, č. ev. 102</t>
  </si>
  <si>
    <t>Maletín - Starý Maletín, č. ev. 103</t>
  </si>
  <si>
    <t>Maletín - Starý Maletín, č. ev. 104</t>
  </si>
  <si>
    <t>Maletín - Starý Maletín, č. ev. 105</t>
  </si>
  <si>
    <t>Maletín - Starý Maletín, č. ev. 106</t>
  </si>
  <si>
    <t>Maletín - Starý Maletín, č. ev. 108</t>
  </si>
  <si>
    <t>Maletín - Starý Maletín, č. ev. 109</t>
  </si>
  <si>
    <t>Maletín - Starý Maletín, č. ev. 110</t>
  </si>
  <si>
    <t>Maletín - Starý Maletín, č. ev. 112</t>
  </si>
  <si>
    <t>Maletín - Starý Maletín, č. ev. 113</t>
  </si>
  <si>
    <t>Maletín - Starý Maletín, č. ev. 115</t>
  </si>
  <si>
    <t>Maletín - Starý Maletín, č. ev. 118</t>
  </si>
  <si>
    <t>Maletín - Starý Maletín, č. ev. 119</t>
  </si>
  <si>
    <t>Maletín - Starý Maletín, č. ev. 12</t>
  </si>
  <si>
    <t>Maletín - Starý Maletín, č. ev. 120</t>
  </si>
  <si>
    <t>Maletín - Starý Maletín, č. ev. 121</t>
  </si>
  <si>
    <t>Maletín - Starý Maletín, č. ev. 122</t>
  </si>
  <si>
    <t>Maletín - Starý Maletín, č. ev. 123</t>
  </si>
  <si>
    <t>Maletín - Starý Maletín, č. ev. 124</t>
  </si>
  <si>
    <t>Maletín - Starý Maletín, č. ev. 13</t>
  </si>
  <si>
    <t>Maletín - Starý Maletín, č. ev. 14</t>
  </si>
  <si>
    <t>Maletín - Starý Maletín, č. ev. 15</t>
  </si>
  <si>
    <t>Maletín - Starý Maletín, č. ev. 16</t>
  </si>
  <si>
    <t>Maletín - Starý Maletín, č. ev. 18</t>
  </si>
  <si>
    <t>Maletín - Starý Maletín, č. ev. 2</t>
  </si>
  <si>
    <t>Maletín - Starý Maletín, č. ev. 20</t>
  </si>
  <si>
    <t>Maletín - Starý Maletín, č. ev. 21</t>
  </si>
  <si>
    <t>Maletín - Starý Maletín, č. ev. 22</t>
  </si>
  <si>
    <t>Maletín - Starý Maletín, č. ev. 23</t>
  </si>
  <si>
    <t>Maletín - Starý Maletín, č. ev. 24</t>
  </si>
  <si>
    <t>Maletín - Starý Maletín, č. ev. 25</t>
  </si>
  <si>
    <t>Maletín - Starý Maletín, č. ev. 26</t>
  </si>
  <si>
    <t>Maletín - Starý Maletín, č. ev. 28</t>
  </si>
  <si>
    <t>Maletín - Starý Maletín, č. ev. 29</t>
  </si>
  <si>
    <t>Maletín - Starý Maletín, č. ev. 3</t>
  </si>
  <si>
    <t>Maletín - Starý Maletín, č. ev. 30</t>
  </si>
  <si>
    <t>Maletín - Starý Maletín, č. ev. 31</t>
  </si>
  <si>
    <t>Maletín - Starý Maletín, č. ev. 32</t>
  </si>
  <si>
    <t>Maletín - Starý Maletín, č. ev. 33</t>
  </si>
  <si>
    <t>Maletín - Starý Maletín, č. ev. 34</t>
  </si>
  <si>
    <t>Maletín - Starý Maletín, č. ev. 35</t>
  </si>
  <si>
    <t>Maletín - Starý Maletín, č. ev. 37</t>
  </si>
  <si>
    <t>Maletín - Starý Maletín, č. ev. 38</t>
  </si>
  <si>
    <t>Maletín - Starý Maletín, č. ev. 39</t>
  </si>
  <si>
    <t>Maletín - Starý Maletín, č. ev. 4</t>
  </si>
  <si>
    <t>Maletín - Starý Maletín, č. ev. 40</t>
  </si>
  <si>
    <t>Maletín - Starý Maletín, č. ev. 41</t>
  </si>
  <si>
    <t>Maletín - Starý Maletín, č. ev. 44</t>
  </si>
  <si>
    <t>Maletín - Starý Maletín, č. ev. 45</t>
  </si>
  <si>
    <t>Maletín - Starý Maletín, č. ev. 46</t>
  </si>
  <si>
    <t>Maletín - Starý Maletín, č. ev. 47</t>
  </si>
  <si>
    <t>Maletín - Starý Maletín, č. ev. 48</t>
  </si>
  <si>
    <t>Maletín - Starý Maletín, č. ev. 49</t>
  </si>
  <si>
    <t>Maletín - Starý Maletín, č. ev. 5</t>
  </si>
  <si>
    <t>Maletín - Starý Maletín, č. ev. 50</t>
  </si>
  <si>
    <t>Maletín - Starý Maletín, č. ev. 51</t>
  </si>
  <si>
    <t>Maletín - Starý Maletín, č. ev. 52</t>
  </si>
  <si>
    <t>Maletín - Starý Maletín, č. ev. 54</t>
  </si>
  <si>
    <t>Maletín - Starý Maletín, č. ev. 59</t>
  </si>
  <si>
    <t>Maletín - Starý Maletín, č. ev. 6</t>
  </si>
  <si>
    <t>Maletín - Starý Maletín, č. ev. 64</t>
  </si>
  <si>
    <t>Maletín - Starý Maletín, č. ev. 65</t>
  </si>
  <si>
    <t>Maletín - Starý Maletín, č. ev. 66</t>
  </si>
  <si>
    <t>Maletín - Starý Maletín, č. ev. 67</t>
  </si>
  <si>
    <t>Maletín - Starý Maletín, č. ev. 68</t>
  </si>
  <si>
    <t>Maletín - Starý Maletín, č. ev. 69</t>
  </si>
  <si>
    <t>Maletín - Starý Maletín, č. ev. 7</t>
  </si>
  <si>
    <t>Maletín - Starý Maletín, č. ev. 70</t>
  </si>
  <si>
    <t>Maletín - Starý Maletín, č. ev. 71</t>
  </si>
  <si>
    <t>Maletín - Starý Maletín, č. ev. 72</t>
  </si>
  <si>
    <t>Maletín - Starý Maletín, č. ev. 74</t>
  </si>
  <si>
    <t>Maletín - Starý Maletín, č. ev. 75</t>
  </si>
  <si>
    <t>Maletín - Starý Maletín, č. ev. 77</t>
  </si>
  <si>
    <t>Maletín - Starý Maletín, č. ev. 78</t>
  </si>
  <si>
    <t>Maletín - Starý Maletín, č. ev. 79</t>
  </si>
  <si>
    <t>Maletín - Starý Maletín, č. ev. 8</t>
  </si>
  <si>
    <t>Maletín - Starý Maletín, č. ev. 80</t>
  </si>
  <si>
    <t>Maletín - Starý Maletín, č. ev. 81</t>
  </si>
  <si>
    <t>Maletín - Starý Maletín, č. ev. 82</t>
  </si>
  <si>
    <t>Maletín - Starý Maletín, č. ev. 83</t>
  </si>
  <si>
    <t>Maletín - Starý Maletín, č. ev. 84</t>
  </si>
  <si>
    <t>Maletín - Starý Maletín, č. ev. 85</t>
  </si>
  <si>
    <t>Maletín - Starý Maletín, č. ev. 9</t>
  </si>
  <si>
    <t>Maletín - Starý Maletín, č. ev. 91</t>
  </si>
  <si>
    <t>Maletín - Starý Maletín, č. ev. 92</t>
  </si>
  <si>
    <t>Maletín - Starý Maletín, č. ev. 93</t>
  </si>
  <si>
    <t>Maletín - Starý Maletín, č. ev. 94</t>
  </si>
  <si>
    <t>Maletín - Starý Maletín, č. ev. 95</t>
  </si>
  <si>
    <t>Maletín - Starý Maletín, č. ev. 96</t>
  </si>
  <si>
    <t>Maletín - Starý Maletín, č. ev. 97</t>
  </si>
  <si>
    <t>Maletín - Starý Maletín, č. ev. 98</t>
  </si>
  <si>
    <t>Maletín - Starý Maletín, č. ev. 99</t>
  </si>
  <si>
    <t>Maletín - Starý Maletín, č. p. 1</t>
  </si>
  <si>
    <t>Maletín - Starý Maletín, č. p. 10</t>
  </si>
  <si>
    <t>Maletín - Starý Maletín, č. p. 100</t>
  </si>
  <si>
    <t>Maletín - Starý Maletín, č. p. 102</t>
  </si>
  <si>
    <t>Maletín - Starý Maletín, č. p. 103</t>
  </si>
  <si>
    <t>Maletín - Starý Maletín, č. p. 104</t>
  </si>
  <si>
    <t>Maletín - Starý Maletín, č. p. 105</t>
  </si>
  <si>
    <t>Maletín - Starý Maletín, č. p. 106</t>
  </si>
  <si>
    <t>Maletín - Starý Maletín, č. p. 107</t>
  </si>
  <si>
    <t>Maletín - Starý Maletín, č. p. 108</t>
  </si>
  <si>
    <t>Maletín - Starý Maletín, č. p. 109</t>
  </si>
  <si>
    <t>Maletín - Starý Maletín, č. p. 11</t>
  </si>
  <si>
    <t>Maletín - Starý Maletín, č. p. 110</t>
  </si>
  <si>
    <t>Maletín - Starý Maletín, č. p. 111</t>
  </si>
  <si>
    <t>Maletín - Starý Maletín, č. p. 112</t>
  </si>
  <si>
    <t>Maletín - Starý Maletín, č. p. 113</t>
  </si>
  <si>
    <t>Maletín - Starý Maletín, č. p. 114</t>
  </si>
  <si>
    <t>Maletín - Starý Maletín, č. p. 118</t>
  </si>
  <si>
    <t>Maletín - Starý Maletín, č. p. 12</t>
  </si>
  <si>
    <t>Maletín - Starý Maletín, č. p. 120</t>
  </si>
  <si>
    <t>Maletín - Starý Maletín, č. p. 121</t>
  </si>
  <si>
    <t>Maletín - Starý Maletín, č. p. 13</t>
  </si>
  <si>
    <t>Maletín - Starý Maletín, č. p. 130</t>
  </si>
  <si>
    <t>Maletín - Starý Maletín, č. p. 133</t>
  </si>
  <si>
    <t>Maletín - Starý Maletín, č. p. 14</t>
  </si>
  <si>
    <t>Maletín - Starý Maletín, č. p. 143</t>
  </si>
  <si>
    <t>Maletín - Starý Maletín, č. p. 149</t>
  </si>
  <si>
    <t>Maletín - Starý Maletín, č. p. 15</t>
  </si>
  <si>
    <t>Maletín - Starý Maletín, č. p. 154</t>
  </si>
  <si>
    <t>Maletín - Starý Maletín, č. p. 16</t>
  </si>
  <si>
    <t>Maletín - Starý Maletín, č. p. 160</t>
  </si>
  <si>
    <t>Maletín - Starý Maletín, č. p. 167</t>
  </si>
  <si>
    <t>Maletín - Starý Maletín, č. p. 169</t>
  </si>
  <si>
    <t>Maletín - Starý Maletín, č. p. 17</t>
  </si>
  <si>
    <t>Maletín - Starý Maletín, č. p. 172</t>
  </si>
  <si>
    <t>Maletín - Starý Maletín, č. p. 174</t>
  </si>
  <si>
    <t>Maletín - Starý Maletín, č. p. 18</t>
  </si>
  <si>
    <t>Maletín - Starý Maletín, č. p. 184</t>
  </si>
  <si>
    <t>Maletín - Starý Maletín, č. p. 19</t>
  </si>
  <si>
    <t>Maletín - Starý Maletín, č. p. 21</t>
  </si>
  <si>
    <t>Maletín - Starý Maletín, č. p. 212</t>
  </si>
  <si>
    <t>Maletín - Starý Maletín, č. p. 214</t>
  </si>
  <si>
    <t>Maletín - Starý Maletín, č. p. 219</t>
  </si>
  <si>
    <t>Maletín - Starý Maletín, č. p. 22</t>
  </si>
  <si>
    <t>Maletín - Starý Maletín, č. p. 220</t>
  </si>
  <si>
    <t>Maletín - Starý Maletín, č. p. 221</t>
  </si>
  <si>
    <t>Maletín - Starý Maletín, č. p. 222</t>
  </si>
  <si>
    <t>Maletín - Starý Maletín, č. p. 223</t>
  </si>
  <si>
    <t>Maletín - Starý Maletín, č. p. 224</t>
  </si>
  <si>
    <t>Maletín - Starý Maletín, č. p. 225</t>
  </si>
  <si>
    <t>Maletín - Starý Maletín, č. p. 226</t>
  </si>
  <si>
    <t>Maletín - Starý Maletín, č. p. 227</t>
  </si>
  <si>
    <t>Maletín - Starý Maletín, č. p. 23</t>
  </si>
  <si>
    <t>Maletín - Starý Maletín, č. p. 233</t>
  </si>
  <si>
    <t>Maletín - Starý Maletín, č. p. 234</t>
  </si>
  <si>
    <t>Maletín - Starý Maletín, č. p. 236</t>
  </si>
  <si>
    <t>Maletín - Starý Maletín, č. p. 237</t>
  </si>
  <si>
    <t>Maletín - Starý Maletín, č. p. 238</t>
  </si>
  <si>
    <t>Maletín - Starý Maletín, č. p. 239</t>
  </si>
  <si>
    <t>Maletín - Starý Maletín, č. p. 24</t>
  </si>
  <si>
    <t>Maletín - Starý Maletín, č. p. 240</t>
  </si>
  <si>
    <t>Maletín - Starý Maletín, č. p. 241</t>
  </si>
  <si>
    <t>Maletín - Starý Maletín, č. p. 242</t>
  </si>
  <si>
    <t>Maletín - Starý Maletín, č. p. 243</t>
  </si>
  <si>
    <t>Maletín - Starý Maletín, č. p. 244</t>
  </si>
  <si>
    <t>Maletín - Starý Maletín, č. p. 245</t>
  </si>
  <si>
    <t>Maletín - Starý Maletín, č. p. 246</t>
  </si>
  <si>
    <t>Maletín - Starý Maletín, č. p. 247</t>
  </si>
  <si>
    <t>Maletín - Starý Maletín, č. p. 248</t>
  </si>
  <si>
    <t>Maletín - Starý Maletín, č. p. 249</t>
  </si>
  <si>
    <t>Maletín - Starý Maletín, č. p. 25</t>
  </si>
  <si>
    <t>Maletín - Starý Maletín, č. p. 250</t>
  </si>
  <si>
    <t>Maletín - Starý Maletín, č. p. 251</t>
  </si>
  <si>
    <t>Maletín - Starý Maletín, č. p. 26</t>
  </si>
  <si>
    <t>Maletín - Starý Maletín, č. p. 27</t>
  </si>
  <si>
    <t>Maletín - Starý Maletín, č. p. 28</t>
  </si>
  <si>
    <t>Maletín - Starý Maletín, č. p. 3</t>
  </si>
  <si>
    <t>Maletín - Starý Maletín, č. p. 31</t>
  </si>
  <si>
    <t>Maletín - Starý Maletín, č. p. 32</t>
  </si>
  <si>
    <t>Maletín - Starý Maletín, č. p. 33</t>
  </si>
  <si>
    <t>Maletín - Starý Maletín, č. p. 34</t>
  </si>
  <si>
    <t>Maletín - Starý Maletín, č. p. 35</t>
  </si>
  <si>
    <t>Maletín - Starý Maletín, č. p. 36</t>
  </si>
  <si>
    <t>Maletín - Starý Maletín, č. p. 37</t>
  </si>
  <si>
    <t>Maletín - Starý Maletín, č. p. 4</t>
  </si>
  <si>
    <t>Maletín - Starý Maletín, č. p. 41</t>
  </si>
  <si>
    <t>Maletín - Starý Maletín, č. p. 42</t>
  </si>
  <si>
    <t>Maletín - Starý Maletín, č. p. 43</t>
  </si>
  <si>
    <t>Maletín - Starý Maletín, č. p. 49</t>
  </si>
  <si>
    <t>Maletín - Starý Maletín, č. p. 5</t>
  </si>
  <si>
    <t>Maletín - Starý Maletín, č. p. 50</t>
  </si>
  <si>
    <t>Maletín - Starý Maletín, č. p. 52</t>
  </si>
  <si>
    <t>Maletín - Starý Maletín, č. p. 53</t>
  </si>
  <si>
    <t>Maletín - Starý Maletín, č. p. 55</t>
  </si>
  <si>
    <t>Maletín - Starý Maletín, č. p. 6</t>
  </si>
  <si>
    <t>Maletín - Starý Maletín, č. p. 7</t>
  </si>
  <si>
    <t>Maletín - Starý Maletín, č. p. 71</t>
  </si>
  <si>
    <t>Maletín - Starý Maletín, č. p. 72</t>
  </si>
  <si>
    <t>Maletín - Starý Maletín, č. p. 73</t>
  </si>
  <si>
    <t>Maletín - Starý Maletín, č. p. 76</t>
  </si>
  <si>
    <t>Maletín - Starý Maletín, č. p. 79</t>
  </si>
  <si>
    <t>Maletín - Starý Maletín, č. p. 8</t>
  </si>
  <si>
    <t>Maletín - Starý Maletín, č. p. 80</t>
  </si>
  <si>
    <t>Maletín - Starý Maletín, č. p. 81</t>
  </si>
  <si>
    <t>Maletín - Starý Maletín, č. p. 82</t>
  </si>
  <si>
    <t>Maletín - Starý Maletín, č. p. 85</t>
  </si>
  <si>
    <t>Maletín - Starý Maletín, č. p. 88</t>
  </si>
  <si>
    <t>Maletín - Starý Maletín, č. p. 89</t>
  </si>
  <si>
    <t>Maletín - Starý Maletín, č. p. 9</t>
  </si>
  <si>
    <t>Maletín - Starý Maletín, č. p. 90</t>
  </si>
  <si>
    <t>Maletín - Starý Maletín, č. p. 91</t>
  </si>
  <si>
    <t>Maletín - Starý Maletín, č. p. 93</t>
  </si>
  <si>
    <t>Maletín - Starý Maletín, č. p. 94</t>
  </si>
  <si>
    <t>Maletín - Starý Maletín, č. p. 95</t>
  </si>
  <si>
    <t>Maletín - Starý Maletín, č. p. 96</t>
  </si>
  <si>
    <t>Maletín - Starý Maletín, č. p. 97</t>
  </si>
  <si>
    <t>Maletín - Starý Maletín, č. p. 98</t>
  </si>
  <si>
    <t>Maletín - Starý Maletín, č. p. 99</t>
  </si>
  <si>
    <t>Mikulovice - Kolnovice, č. ev. 13</t>
  </si>
  <si>
    <t>Mikulovice - Kolnovice, č. ev. 3</t>
  </si>
  <si>
    <t>Mikulovice - Kolnovice, č. ev. 5</t>
  </si>
  <si>
    <t>Mikulovice - Kolnovice, č. ev. 6</t>
  </si>
  <si>
    <t>Mikulovice - Kolnovice, č. ev. 7</t>
  </si>
  <si>
    <t>Mikulovice - Kolnovice, č. p. 11</t>
  </si>
  <si>
    <t>Mikulovice - Kolnovice, č. p. 16</t>
  </si>
  <si>
    <t>Mikulovice - Kolnovice, č. p. 17</t>
  </si>
  <si>
    <t>Mikulovice - Kolnovice, č. p. 20</t>
  </si>
  <si>
    <t>Mikulovice - Kolnovice, č. p. 24</t>
  </si>
  <si>
    <t>Mikulovice - Kolnovice, č. p. 25</t>
  </si>
  <si>
    <t>Mikulovice - Kolnovice, č. p. 26</t>
  </si>
  <si>
    <t>Mikulovice - Kolnovice, č. p. 28</t>
  </si>
  <si>
    <t>Mikulovice - Kolnovice, č. p. 30</t>
  </si>
  <si>
    <t>Mikulovice - Kolnovice, č. p. 31</t>
  </si>
  <si>
    <t>Mikulovice - Kolnovice, č. p. 32</t>
  </si>
  <si>
    <t>Mikulovice - Kolnovice, č. p. 36</t>
  </si>
  <si>
    <t>Mikulovice - Kolnovice, č. p. 40</t>
  </si>
  <si>
    <t>Mikulovice - Kolnovice, č. p. 41</t>
  </si>
  <si>
    <t>Mikulovice - Kolnovice, č. p. 46</t>
  </si>
  <si>
    <t>Mikulovice - Kolnovice, č. p. 47</t>
  </si>
  <si>
    <t>Mikulovice - Kolnovice, č. p. 51</t>
  </si>
  <si>
    <t>Mikulovice - Kolnovice, č. p. 54</t>
  </si>
  <si>
    <t>Mikulovice - Kolnovice, č. p. 55</t>
  </si>
  <si>
    <t>Mikulovice - Kolnovice, č. p. 70</t>
  </si>
  <si>
    <t>Mikulovice - Kolnovice, č. p. 9</t>
  </si>
  <si>
    <t>Mikulovice, č. ev. 15</t>
  </si>
  <si>
    <t>Mikulovice, č. ev. 19</t>
  </si>
  <si>
    <t>Mikulovice, č. ev. 21</t>
  </si>
  <si>
    <t>Mikulovice, č. ev. 22</t>
  </si>
  <si>
    <t>Mikulovice, č. ev. 24</t>
  </si>
  <si>
    <t>Mikulovice, č. ev. 25</t>
  </si>
  <si>
    <t>Mikulovice, č. ev. 27</t>
  </si>
  <si>
    <t>Mikulovice, č. ev. 28</t>
  </si>
  <si>
    <t>Mikulovice, č. ev. 31</t>
  </si>
  <si>
    <t>Mikulovice, č. ev. 4</t>
  </si>
  <si>
    <t>Mikulovice, č. ev. 49</t>
  </si>
  <si>
    <t>Mikulovice, č. ev. 50</t>
  </si>
  <si>
    <t>Mikulovice, č. ev. 51</t>
  </si>
  <si>
    <t>Mikulovice, č. ev. 8</t>
  </si>
  <si>
    <t>Mikulovice, č. p. 163</t>
  </si>
  <si>
    <t>Mikulovice, č. p. 597</t>
  </si>
  <si>
    <t>Mikulovice, č. p. 598</t>
  </si>
  <si>
    <t>Mikulovice, č. p. 615</t>
  </si>
  <si>
    <t>Mikulovice, Hlavní 109</t>
  </si>
  <si>
    <t>Mikulovice, Hlavní 11</t>
  </si>
  <si>
    <t>Mikulovice, Hlavní 110</t>
  </si>
  <si>
    <t>Mikulovice, Hlavní 12</t>
  </si>
  <si>
    <t>Mikulovice, Hlavní 13</t>
  </si>
  <si>
    <t>Mikulovice, Hlavní 145</t>
  </si>
  <si>
    <t>Mikulovice, Hlavní 147</t>
  </si>
  <si>
    <t>Mikulovice, Hlavní 162</t>
  </si>
  <si>
    <t>Mikulovice, Hlavní 165</t>
  </si>
  <si>
    <t>Mikulovice, Hlavní 166</t>
  </si>
  <si>
    <t>Mikulovice, Hlavní 167</t>
  </si>
  <si>
    <t>Mikulovice, Hlavní 168</t>
  </si>
  <si>
    <t>Mikulovice, Hlavní 169</t>
  </si>
  <si>
    <t>Mikulovice, Hlavní 170</t>
  </si>
  <si>
    <t>Mikulovice, Hlavní 171</t>
  </si>
  <si>
    <t>Mikulovice, Hlavní 173</t>
  </si>
  <si>
    <t>Mikulovice, Hlavní 174</t>
  </si>
  <si>
    <t>Mikulovice, Hlavní 176</t>
  </si>
  <si>
    <t>Mikulovice, Hlavní 177</t>
  </si>
  <si>
    <t>Mikulovice, Hlavní 178</t>
  </si>
  <si>
    <t>Mikulovice, Hlavní 180</t>
  </si>
  <si>
    <t>Mikulovice, Hlavní 181</t>
  </si>
  <si>
    <t>Mikulovice, Hlavní 183</t>
  </si>
  <si>
    <t>Mikulovice, Hlavní 187</t>
  </si>
  <si>
    <t>Mikulovice, Hlavní 188</t>
  </si>
  <si>
    <t>Mikulovice, Hlavní 189</t>
  </si>
  <si>
    <t>Mikulovice, Hlavní 190</t>
  </si>
  <si>
    <t>Mikulovice, Hlavní 191</t>
  </si>
  <si>
    <t>Mikulovice, Hlavní 192</t>
  </si>
  <si>
    <t>Mikulovice, Hlavní 194</t>
  </si>
  <si>
    <t>Mikulovice, Hlavní 195</t>
  </si>
  <si>
    <t>Mikulovice, Hlavní 196</t>
  </si>
  <si>
    <t>Mikulovice, Hlavní 197</t>
  </si>
  <si>
    <t>Mikulovice, Hlavní 198</t>
  </si>
  <si>
    <t>Mikulovice, Hlavní 200</t>
  </si>
  <si>
    <t>Mikulovice, Hlavní 201</t>
  </si>
  <si>
    <t>Mikulovice, Hlavní 202</t>
  </si>
  <si>
    <t>Mikulovice, Hlavní 203</t>
  </si>
  <si>
    <t>Mikulovice, Hlavní 205</t>
  </si>
  <si>
    <t>Mikulovice, Hlavní 206</t>
  </si>
  <si>
    <t>Mikulovice, Hlavní 207</t>
  </si>
  <si>
    <t>Mikulovice, Hlavní 209</t>
  </si>
  <si>
    <t>Mikulovice, Hlavní 210</t>
  </si>
  <si>
    <t>Mikulovice, Hlavní 212</t>
  </si>
  <si>
    <t>Mikulovice, Hlavní 214</t>
  </si>
  <si>
    <t>Mikulovice, Hlavní 216</t>
  </si>
  <si>
    <t>Mikulovice, Hlavní 217</t>
  </si>
  <si>
    <t>Mikulovice, Hlavní 218</t>
  </si>
  <si>
    <t>Mikulovice, Hlavní 219</t>
  </si>
  <si>
    <t>Mikulovice, Hlavní 220</t>
  </si>
  <si>
    <t>Mikulovice, Hlavní 221</t>
  </si>
  <si>
    <t>Mikulovice, Hlavní 231</t>
  </si>
  <si>
    <t>Mikulovice, Hlavní 232</t>
  </si>
  <si>
    <t>Mikulovice, Hlavní 233</t>
  </si>
  <si>
    <t>Mikulovice, Hlavní 235</t>
  </si>
  <si>
    <t>Mikulovice, Hlavní 239</t>
  </si>
  <si>
    <t>Mikulovice, Hlavní 241</t>
  </si>
  <si>
    <t>Mikulovice, Hlavní 244</t>
  </si>
  <si>
    <t>Mikulovice, Hlavní 252</t>
  </si>
  <si>
    <t>Mikulovice, Hlavní 254</t>
  </si>
  <si>
    <t>Mikulovice, Hlavní 255</t>
  </si>
  <si>
    <t>Mikulovice, Hlavní 256</t>
  </si>
  <si>
    <t>Mikulovice, Hlavní 257</t>
  </si>
  <si>
    <t>Mikulovice, Hlavní 260</t>
  </si>
  <si>
    <t>Mikulovice, Hlavní 269</t>
  </si>
  <si>
    <t>Mikulovice, Hlavní 289</t>
  </si>
  <si>
    <t>Mikulovice, Hlavní 292</t>
  </si>
  <si>
    <t>Mikulovice, Hlavní 293</t>
  </si>
  <si>
    <t>Mikulovice, Hlavní 295</t>
  </si>
  <si>
    <t>Mikulovice, Hlavní 296</t>
  </si>
  <si>
    <t>Mikulovice, Hlavní 299</t>
  </si>
  <si>
    <t>Mikulovice, Hlavní 3</t>
  </si>
  <si>
    <t>Mikulovice, Hlavní 302</t>
  </si>
  <si>
    <t>Mikulovice, Hlavní 309</t>
  </si>
  <si>
    <t>Mikulovice, Hlavní 311</t>
  </si>
  <si>
    <t>Mikulovice, Hlavní 312</t>
  </si>
  <si>
    <t>Mikulovice, Hlavní 313</t>
  </si>
  <si>
    <t>Mikulovice, Hlavní 314</t>
  </si>
  <si>
    <t>Mikulovice, Hlavní 315</t>
  </si>
  <si>
    <t>Mikulovice, Hlavní 316</t>
  </si>
  <si>
    <t>Mikulovice, Hlavní 320</t>
  </si>
  <si>
    <t>Mikulovice, Hlavní 322</t>
  </si>
  <si>
    <t>Mikulovice, Hlavní 323</t>
  </si>
  <si>
    <t>Mikulovice, Hlavní 324</t>
  </si>
  <si>
    <t>Mikulovice, Hlavní 325</t>
  </si>
  <si>
    <t>Mikulovice, Hlavní 326</t>
  </si>
  <si>
    <t>Mikulovice, Hlavní 328</t>
  </si>
  <si>
    <t>Mikulovice, Hlavní 331</t>
  </si>
  <si>
    <t>Mikulovice, Hlavní 333</t>
  </si>
  <si>
    <t>Mikulovice, Hlavní 334</t>
  </si>
  <si>
    <t>Mikulovice, Hlavní 335</t>
  </si>
  <si>
    <t>Mikulovice, Hlavní 34</t>
  </si>
  <si>
    <t>Mikulovice, Hlavní 341</t>
  </si>
  <si>
    <t>Mikulovice, Hlavní 345</t>
  </si>
  <si>
    <t>Mikulovice, Hlavní 346</t>
  </si>
  <si>
    <t>Mikulovice, Hlavní 35</t>
  </si>
  <si>
    <t>Mikulovice, Hlavní 358</t>
  </si>
  <si>
    <t>Mikulovice, Hlavní 360</t>
  </si>
  <si>
    <t>Mikulovice, Hlavní 37</t>
  </si>
  <si>
    <t>Mikulovice, Hlavní 371</t>
  </si>
  <si>
    <t>Mikulovice, Hlavní 375</t>
  </si>
  <si>
    <t>Mikulovice, Hlavní 380</t>
  </si>
  <si>
    <t>Mikulovice, Hlavní 382</t>
  </si>
  <si>
    <t>Mikulovice, Hlavní 387</t>
  </si>
  <si>
    <t>Mikulovice, Hlavní 388</t>
  </si>
  <si>
    <t>Mikulovice, Hlavní 391</t>
  </si>
  <si>
    <t>Mikulovice, Hlavní 392</t>
  </si>
  <si>
    <t>Mikulovice, Hlavní 396</t>
  </si>
  <si>
    <t>Mikulovice, Hlavní 398</t>
  </si>
  <si>
    <t>Mikulovice, Hlavní 4</t>
  </si>
  <si>
    <t>Mikulovice, Hlavní 400</t>
  </si>
  <si>
    <t>Mikulovice, Hlavní 402</t>
  </si>
  <si>
    <t>Mikulovice, Hlavní 404</t>
  </si>
  <si>
    <t>Mikulovice, Hlavní 405</t>
  </si>
  <si>
    <t>Mikulovice, Hlavní 407</t>
  </si>
  <si>
    <t>Mikulovice, Hlavní 412</t>
  </si>
  <si>
    <t>Mikulovice, Hlavní 424</t>
  </si>
  <si>
    <t>Mikulovice, Hlavní 434</t>
  </si>
  <si>
    <t>Mikulovice, Hlavní 435</t>
  </si>
  <si>
    <t>Mikulovice, Hlavní 440</t>
  </si>
  <si>
    <t>Mikulovice, Hlavní 444</t>
  </si>
  <si>
    <t>Mikulovice, Hlavní 449</t>
  </si>
  <si>
    <t>Mikulovice, Hlavní 450</t>
  </si>
  <si>
    <t>Mikulovice, Hlavní 460</t>
  </si>
  <si>
    <t>Mikulovice, Hlavní 461</t>
  </si>
  <si>
    <t>Mikulovice, Hlavní 471</t>
  </si>
  <si>
    <t>Mikulovice, Hlavní 479</t>
  </si>
  <si>
    <t>Mikulovice, Hlavní 485</t>
  </si>
  <si>
    <t>Mikulovice, Hlavní 488</t>
  </si>
  <si>
    <t>Mikulovice, Hlavní 490</t>
  </si>
  <si>
    <t>Mikulovice, Hlavní 5</t>
  </si>
  <si>
    <t>Mikulovice, Hlavní 523</t>
  </si>
  <si>
    <t>Mikulovice, Hlavní 524</t>
  </si>
  <si>
    <t>Mikulovice, Hlavní 549</t>
  </si>
  <si>
    <t>Mikulovice, Hlavní 551</t>
  </si>
  <si>
    <t>Mikulovice, Hlavní 593</t>
  </si>
  <si>
    <t>Mikulovice, Hlavní 6</t>
  </si>
  <si>
    <t>Mikulovice, Hlavní 611</t>
  </si>
  <si>
    <t>Mikulovice, Hlavní 612</t>
  </si>
  <si>
    <t>Mikulovice, Hlavní 613</t>
  </si>
  <si>
    <t>Mikulovice, Hlavní 7</t>
  </si>
  <si>
    <t>Mikulovice, Hlavní 74</t>
  </si>
  <si>
    <t>Mikulovice, Hlavní 8</t>
  </si>
  <si>
    <t>Mikulovice, Hlavní 80</t>
  </si>
  <si>
    <t>Mikulovice, Hlavní 87</t>
  </si>
  <si>
    <t>Mikulovice, Hlavní 9</t>
  </si>
  <si>
    <t>Mikulovice, Hlavní 90</t>
  </si>
  <si>
    <t>Mikulovice, Hlavní 91</t>
  </si>
  <si>
    <t>Mikulovice, Hlavní 94</t>
  </si>
  <si>
    <t>Mikulovice, Hlucholazská 103</t>
  </si>
  <si>
    <t>Mikulovice, Hlucholazská 127</t>
  </si>
  <si>
    <t>Mikulovice, Hlucholazská 130</t>
  </si>
  <si>
    <t>Mikulovice, Hlucholazská 132</t>
  </si>
  <si>
    <t>Mikulovice, Hlucholazská 134</t>
  </si>
  <si>
    <t>Mikulovice, Hlucholazská 152</t>
  </si>
  <si>
    <t>Mikulovice, Hlucholazská 157</t>
  </si>
  <si>
    <t>Mikulovice, Hlucholazská 160</t>
  </si>
  <si>
    <t>Mikulovice, Hlucholazská 225</t>
  </si>
  <si>
    <t>Mikulovice, Hlucholazská 227</t>
  </si>
  <si>
    <t>Mikulovice, Hlucholazská 236</t>
  </si>
  <si>
    <t>Mikulovice, Hlucholazská 240</t>
  </si>
  <si>
    <t>Mikulovice, Hlucholazská 242</t>
  </si>
  <si>
    <t>Mikulovice, Hlucholazská 243</t>
  </si>
  <si>
    <t>Mikulovice, Hlucholazská 251</t>
  </si>
  <si>
    <t>Mikulovice, Hlucholazská 275</t>
  </si>
  <si>
    <t>Mikulovice, Hlucholazská 276</t>
  </si>
  <si>
    <t>Mikulovice, Hlucholazská 277</t>
  </si>
  <si>
    <t>Mikulovice, Hlucholazská 278</t>
  </si>
  <si>
    <t>Mikulovice, Hlucholazská 279</t>
  </si>
  <si>
    <t>Mikulovice, Hlucholazská 32</t>
  </si>
  <si>
    <t>Mikulovice, Hlucholazská 321</t>
  </si>
  <si>
    <t>Mikulovice, Hlucholazská 329</t>
  </si>
  <si>
    <t>Mikulovice, Hlucholazská 33</t>
  </si>
  <si>
    <t>Mikulovice, Hlucholazská 34</t>
  </si>
  <si>
    <t>Mikulovice, Hlucholazská 353</t>
  </si>
  <si>
    <t>Mikulovice, Hlucholazská 354</t>
  </si>
  <si>
    <t>Mikulovice, Hlucholazská 38</t>
  </si>
  <si>
    <t>Mikulovice, Hlucholazská 386</t>
  </si>
  <si>
    <t>Mikulovice, Hlucholazská 390</t>
  </si>
  <si>
    <t>Mikulovice, Hlucholazská 397</t>
  </si>
  <si>
    <t>Mikulovice, Hlucholazská 399</t>
  </si>
  <si>
    <t>Mikulovice, Hlucholazská 40</t>
  </si>
  <si>
    <t>Mikulovice, Hlucholazská 406</t>
  </si>
  <si>
    <t>Mikulovice, Hlucholazská 41</t>
  </si>
  <si>
    <t>Mikulovice, Hlucholazská 42</t>
  </si>
  <si>
    <t>Mikulovice, Hlucholazská 423</t>
  </si>
  <si>
    <t>Mikulovice, Hlucholazská 441</t>
  </si>
  <si>
    <t>Mikulovice, Hlucholazská 442</t>
  </si>
  <si>
    <t>Mikulovice, Hlucholazská 448</t>
  </si>
  <si>
    <t>Mikulovice, Hlucholazská 452</t>
  </si>
  <si>
    <t>Mikulovice, Hlucholazská 458</t>
  </si>
  <si>
    <t>Mikulovice, Hlucholazská 459</t>
  </si>
  <si>
    <t>Mikulovice, Hlucholazská 462</t>
  </si>
  <si>
    <t>Mikulovice, Hlucholazská 463</t>
  </si>
  <si>
    <t>Mikulovice, Hlucholazská 464</t>
  </si>
  <si>
    <t>Mikulovice, Hlucholazská 477</t>
  </si>
  <si>
    <t>Mikulovice, Hlucholazská 48</t>
  </si>
  <si>
    <t>Mikulovice, Hlucholazská 49</t>
  </si>
  <si>
    <t>Mikulovice, Hlucholazská 50</t>
  </si>
  <si>
    <t>Mikulovice, Hlucholazská 51</t>
  </si>
  <si>
    <t>Mikulovice, Hlucholazská 52</t>
  </si>
  <si>
    <t>Mikulovice, Hlucholazská 539</t>
  </si>
  <si>
    <t>Mikulovice, Hlucholazská 54</t>
  </si>
  <si>
    <t>Mikulovice, Hlucholazská 559</t>
  </si>
  <si>
    <t>Mikulovice, Hlucholazská 562</t>
  </si>
  <si>
    <t>Mikulovice, Hlucholazská 563</t>
  </si>
  <si>
    <t>Mikulovice, Hlucholazská 58</t>
  </si>
  <si>
    <t>Mikulovice, Hlucholazská 583</t>
  </si>
  <si>
    <t>Mikulovice, Hlucholazská 588</t>
  </si>
  <si>
    <t>Mikulovice, Hlucholazská 59</t>
  </si>
  <si>
    <t>Mikulovice, Hlucholazská 60</t>
  </si>
  <si>
    <t>Mikulovice, Hlucholazská 61</t>
  </si>
  <si>
    <t>Mikulovice, Hlucholazská 62</t>
  </si>
  <si>
    <t>Mikulovice, Hlucholazská 63</t>
  </si>
  <si>
    <t>Mikulovice, Hlucholazská 64</t>
  </si>
  <si>
    <t>Mikulovice, Hlucholazská 65</t>
  </si>
  <si>
    <t>Mikulovice, Hlucholazská 66</t>
  </si>
  <si>
    <t>Mikulovice, Hlucholazská 67</t>
  </si>
  <si>
    <t>Mikulovice, Hlucholazská 68</t>
  </si>
  <si>
    <t>Mikulovice, Hlucholazská 69</t>
  </si>
  <si>
    <t>Mikulovice, Hlucholazská 70</t>
  </si>
  <si>
    <t>Mikulovice, Hlucholazská 71</t>
  </si>
  <si>
    <t>Mikulovice, Hlucholazská 72</t>
  </si>
  <si>
    <t>Mikulovice, Hlucholazská 75</t>
  </si>
  <si>
    <t>Mikulovice, Hlucholazská 76</t>
  </si>
  <si>
    <t>Mikulovice, Hlucholazská 77</t>
  </si>
  <si>
    <t>Mikulovice, Hlucholazská 78</t>
  </si>
  <si>
    <t>Mikulovice, Hlucholazská 79</t>
  </si>
  <si>
    <t>Mikulovice, Hlucholazská 81</t>
  </si>
  <si>
    <t>Mikulovice, Hlucholazská 82</t>
  </si>
  <si>
    <t>Mikulovice, Hlucholazská 86</t>
  </si>
  <si>
    <t>Mikulovice, Hradecká 153</t>
  </si>
  <si>
    <t>Mikulovice, Hradecká 156</t>
  </si>
  <si>
    <t>Mikulovice, Hradecká 245</t>
  </si>
  <si>
    <t>Mikulovice, Hradecká 470</t>
  </si>
  <si>
    <t>Mikulovice, Hradecká 553</t>
  </si>
  <si>
    <t>Mikulovice, Kamenická 208</t>
  </si>
  <si>
    <t>Mikulovice, Kamenická 262</t>
  </si>
  <si>
    <t>Mikulovice, Kamenická 271</t>
  </si>
  <si>
    <t>Mikulovice, Kamenická 274</t>
  </si>
  <si>
    <t>Mikulovice, Kamenická 342</t>
  </si>
  <si>
    <t>Mikulovice, Kamenická 36</t>
  </si>
  <si>
    <t>Mikulovice, Kamenická 37</t>
  </si>
  <si>
    <t>Mikulovice, Kamenická 389</t>
  </si>
  <si>
    <t>Mikulovice, Kamenická 425</t>
  </si>
  <si>
    <t>Mikulovice, Kamenická 43</t>
  </si>
  <si>
    <t>Mikulovice, Kamenická 437</t>
  </si>
  <si>
    <t>Mikulovice, Kamenická 44</t>
  </si>
  <si>
    <t>Mikulovice, Kamenická 521</t>
  </si>
  <si>
    <t>Mikulovice, Kamenická 530</t>
  </si>
  <si>
    <t>Mikulovice, Kamenická 548</t>
  </si>
  <si>
    <t>Mikulovice, Mlýnská 140</t>
  </si>
  <si>
    <t>Mikulovice, Mlýnská 158</t>
  </si>
  <si>
    <t>Mikulovice, Mlýnská 22</t>
  </si>
  <si>
    <t>Mikulovice, Mlýnská 226</t>
  </si>
  <si>
    <t>Mikulovice, Mlýnská 24</t>
  </si>
  <si>
    <t>Mikulovice, Mlýnská 25</t>
  </si>
  <si>
    <t>Mikulovice, Mlýnská 26</t>
  </si>
  <si>
    <t>Mikulovice, Mlýnská 280</t>
  </si>
  <si>
    <t>Mikulovice, Mlýnská 310</t>
  </si>
  <si>
    <t>Mikulovice, Mlýnská 330</t>
  </si>
  <si>
    <t>Mikulovice, Mlýnská 381</t>
  </si>
  <si>
    <t>Mikulovice, Mlýnská 384</t>
  </si>
  <si>
    <t>Mikulovice, Mlýnská 409</t>
  </si>
  <si>
    <t>Mikulovice, Mlýnská 433</t>
  </si>
  <si>
    <t>Mikulovice, Mlýnská 47</t>
  </si>
  <si>
    <t>Mikulovice, Mlýnská 473</t>
  </si>
  <si>
    <t>Mikulovice, Mlýnská 486</t>
  </si>
  <si>
    <t>Mikulovice, Mlýnská 529</t>
  </si>
  <si>
    <t>Mikulovice, Na Bukovci 1</t>
  </si>
  <si>
    <t>Mikulovice, Na Bukovci 10</t>
  </si>
  <si>
    <t>Mikulovice, Na Bukovci 100</t>
  </si>
  <si>
    <t>Mikulovice, Na Bukovci 101</t>
  </si>
  <si>
    <t>Mikulovice, Na Bukovci 102</t>
  </si>
  <si>
    <t>Mikulovice, Na Bukovci 105</t>
  </si>
  <si>
    <t>Mikulovice, Na Bukovci 106</t>
  </si>
  <si>
    <t>Mikulovice, Na Bukovci 111</t>
  </si>
  <si>
    <t>Mikulovice, Na Bukovci 113</t>
  </si>
  <si>
    <t>Mikulovice, Na Bukovci 114</t>
  </si>
  <si>
    <t>Mikulovice, Na Bukovci 116</t>
  </si>
  <si>
    <t>Mikulovice, Na Bukovci 136</t>
  </si>
  <si>
    <t>Mikulovice, Na Bukovci 137</t>
  </si>
  <si>
    <t>Mikulovice, Na Bukovci 141</t>
  </si>
  <si>
    <t>Mikulovice, Na Bukovci 142</t>
  </si>
  <si>
    <t>Mikulovice, Na Bukovci 15</t>
  </si>
  <si>
    <t>Mikulovice, Na Bukovci 155</t>
  </si>
  <si>
    <t>Mikulovice, Na Bukovci 159</t>
  </si>
  <si>
    <t>Mikulovice, Na Bukovci 17</t>
  </si>
  <si>
    <t>Mikulovice, Na Bukovci 23</t>
  </si>
  <si>
    <t>Mikulovice, Na Bukovci 33</t>
  </si>
  <si>
    <t>Mikulovice, Na Bukovci 36</t>
  </si>
  <si>
    <t>Mikulovice, Na Bukovci 39</t>
  </si>
  <si>
    <t>Mikulovice, Na Bukovci 43</t>
  </si>
  <si>
    <t>Mikulovice, Na Bukovci 45</t>
  </si>
  <si>
    <t>Mikulovice, Na Bukovci 46</t>
  </si>
  <si>
    <t>Mikulovice, Na Bukovci 540</t>
  </si>
  <si>
    <t>Mikulovice, Na Bukovci 547</t>
  </si>
  <si>
    <t>Mikulovice, Na Bukovci 552</t>
  </si>
  <si>
    <t>Mikulovice, Na Bukovci 564</t>
  </si>
  <si>
    <t>Mikulovice, Na Bukovci 565</t>
  </si>
  <si>
    <t>Mikulovice, Na Bukovci 566</t>
  </si>
  <si>
    <t>Mikulovice, Na Bukovci 586</t>
  </si>
  <si>
    <t>Mikulovice, Na Bukovci 587</t>
  </si>
  <si>
    <t>Mikulovice, Na Bukovci 6</t>
  </si>
  <si>
    <t>Mikulovice, Na Bukovci 7</t>
  </si>
  <si>
    <t>Mikulovice, Na Bukovci 9</t>
  </si>
  <si>
    <t>Mikulovice, Na Bukovci 92</t>
  </si>
  <si>
    <t>Mikulovice, Na Bukovci 95</t>
  </si>
  <si>
    <t>Mikulovice, Na Bukovci 99</t>
  </si>
  <si>
    <t>Mikulovice, Na Samotách 133</t>
  </si>
  <si>
    <t>Mikulovice, Na Samotách 143</t>
  </si>
  <si>
    <t>Mikulovice, Na Samotách 204</t>
  </si>
  <si>
    <t>Mikulovice, Na Samotách 211</t>
  </si>
  <si>
    <t>Mikulovice, Na Samotách 427</t>
  </si>
  <si>
    <t>Mikulovice, Na Samotách 455</t>
  </si>
  <si>
    <t>Mikulovice, Nábřežní 10</t>
  </si>
  <si>
    <t>Mikulovice, Nábřežní 104</t>
  </si>
  <si>
    <t>Mikulovice, Nábřežní 107</t>
  </si>
  <si>
    <t>Mikulovice, Nábřežní 108</t>
  </si>
  <si>
    <t>Mikulovice, Nábřežní 112</t>
  </si>
  <si>
    <t>Mikulovice, Nábřežní 115</t>
  </si>
  <si>
    <t>Mikulovice, Nábřežní 117</t>
  </si>
  <si>
    <t>Mikulovice, Nábřežní 118</t>
  </si>
  <si>
    <t>Mikulovice, Nábřežní 119</t>
  </si>
  <si>
    <t>Mikulovice, Nábřežní 120</t>
  </si>
  <si>
    <t>Mikulovice, Nábřežní 121</t>
  </si>
  <si>
    <t>Mikulovice, Nábřežní 122</t>
  </si>
  <si>
    <t>Mikulovice, Nábřežní 123</t>
  </si>
  <si>
    <t>Mikulovice, Nábřežní 124</t>
  </si>
  <si>
    <t>Mikulovice, Nábřežní 125</t>
  </si>
  <si>
    <t>Mikulovice, Nábřežní 128</t>
  </si>
  <si>
    <t>Mikulovice, Nábřežní 129</t>
  </si>
  <si>
    <t>Mikulovice, Nábřežní 131</t>
  </si>
  <si>
    <t>Mikulovice, Nábřežní 144</t>
  </si>
  <si>
    <t>Mikulovice, Nábřežní 146</t>
  </si>
  <si>
    <t>Mikulovice, Nábřežní 148</t>
  </si>
  <si>
    <t>Mikulovice, Nábřežní 149</t>
  </si>
  <si>
    <t>Mikulovice, Nábřežní 215</t>
  </si>
  <si>
    <t>Mikulovice, Nábřežní 230</t>
  </si>
  <si>
    <t>Mikulovice, Nábřežní 249</t>
  </si>
  <si>
    <t>Mikulovice, Nábřežní 250</t>
  </si>
  <si>
    <t>Mikulovice, Nábřežní 264</t>
  </si>
  <si>
    <t>Mikulovice, Nábřežní 265</t>
  </si>
  <si>
    <t>Mikulovice, Nábřežní 266</t>
  </si>
  <si>
    <t>Mikulovice, Nábřežní 272</t>
  </si>
  <si>
    <t>Mikulovice, Nábřežní 273</t>
  </si>
  <si>
    <t>Mikulovice, Nábřežní 294</t>
  </si>
  <si>
    <t>Mikulovice, Nábřežní 298</t>
  </si>
  <si>
    <t>Mikulovice, Nábřežní 300</t>
  </si>
  <si>
    <t>Mikulovice, Nábřežní 305</t>
  </si>
  <si>
    <t>Mikulovice, Nábřežní 332</t>
  </si>
  <si>
    <t>Mikulovice, Nábřežní 347</t>
  </si>
  <si>
    <t>Mikulovice, Nábřežní 367</t>
  </si>
  <si>
    <t>Mikulovice, Nábřežní 369</t>
  </si>
  <si>
    <t>Mikulovice, Nábřežní 370</t>
  </si>
  <si>
    <t>Mikulovice, Nábřežní 385</t>
  </si>
  <si>
    <t>Mikulovice, Nábřežní 419</t>
  </si>
  <si>
    <t>Mikulovice, Nábřežní 426</t>
  </si>
  <si>
    <t>Mikulovice, Nábřežní 432</t>
  </si>
  <si>
    <t>Mikulovice, Nábřežní 443</t>
  </si>
  <si>
    <t>Mikulovice, Nábřežní 48</t>
  </si>
  <si>
    <t>Mikulovice, Nábřežní 98</t>
  </si>
  <si>
    <t>Mikulovice, Nádražní 270</t>
  </si>
  <si>
    <t>Mikulovice, Nádražní 306</t>
  </si>
  <si>
    <t>Mikulovice, Nádražní 308</t>
  </si>
  <si>
    <t>Mikulovice, Nádražní 318</t>
  </si>
  <si>
    <t>Mikulovice, Nádražní 319</t>
  </si>
  <si>
    <t>Mikulovice, Nádražní 337</t>
  </si>
  <si>
    <t>Mikulovice, Nádražní 344</t>
  </si>
  <si>
    <t>Mikulovice, Nádražní 349</t>
  </si>
  <si>
    <t>Mikulovice, Nádražní 350</t>
  </si>
  <si>
    <t>Mikulovice, Nádražní 352</t>
  </si>
  <si>
    <t>Mikulovice, Nádražní 355</t>
  </si>
  <si>
    <t>Mikulovice, Nádražní 356</t>
  </si>
  <si>
    <t>Mikulovice, Nádražní 361</t>
  </si>
  <si>
    <t>Mikulovice, Nádražní 378</t>
  </si>
  <si>
    <t>Mikulovice, Nádražní 383</t>
  </si>
  <si>
    <t>Mikulovice, Nádražní 401</t>
  </si>
  <si>
    <t>Mikulovice, Nádražní 408</t>
  </si>
  <si>
    <t>Mikulovice, Nádražní 414</t>
  </si>
  <si>
    <t>Mikulovice, Nádražní 415</t>
  </si>
  <si>
    <t>Mikulovice, Nádražní 429</t>
  </si>
  <si>
    <t>Mikulovice, Nádražní 447</t>
  </si>
  <si>
    <t>Mikulovice, Nádražní 468</t>
  </si>
  <si>
    <t>Mikulovice, Nádražní 526</t>
  </si>
  <si>
    <t>Mikulovice, Nádražní 527</t>
  </si>
  <si>
    <t>Mikulovice, Nádražní 528</t>
  </si>
  <si>
    <t>Mikulovice, Potoční 1</t>
  </si>
  <si>
    <t>Mikulovice, Potoční 14</t>
  </si>
  <si>
    <t>Mikulovice, Potoční 16</t>
  </si>
  <si>
    <t>Mikulovice, Potoční 18</t>
  </si>
  <si>
    <t>Mikulovice, Potoční 19</t>
  </si>
  <si>
    <t>Mikulovice, Potoční 20</t>
  </si>
  <si>
    <t>Mikulovice, Potoční 27</t>
  </si>
  <si>
    <t>Mikulovice, Potoční 28</t>
  </si>
  <si>
    <t>Mikulovice, Potoční 287</t>
  </si>
  <si>
    <t>Mikulovice, Potoční 29</t>
  </si>
  <si>
    <t>Mikulovice, Potoční 290</t>
  </si>
  <si>
    <t>Mikulovice, Potoční 30</t>
  </si>
  <si>
    <t>Mikulovice, Potoční 304</t>
  </si>
  <si>
    <t>Mikulovice, Potoční 31</t>
  </si>
  <si>
    <t>Mikulovice, Potoční 32</t>
  </si>
  <si>
    <t>Mikulovice, Potoční 338</t>
  </si>
  <si>
    <t>Mikulovice, Potoční 343</t>
  </si>
  <si>
    <t>Mikulovice, Potoční 348</t>
  </si>
  <si>
    <t>Mikulovice, Potoční 351</t>
  </si>
  <si>
    <t>Mikulovice, Potoční 357</t>
  </si>
  <si>
    <t>Mikulovice, Potoční 478</t>
  </si>
  <si>
    <t>Mikulovice, Potoční 480</t>
  </si>
  <si>
    <t>Mikulovice, Potoční 520</t>
  </si>
  <si>
    <t>Mikulovice, Potoční 525</t>
  </si>
  <si>
    <t>Mikulovice, Sokolská 182</t>
  </si>
  <si>
    <t>Mikulovice, Sokolská 185</t>
  </si>
  <si>
    <t>Mikulovice, Sokolská 186</t>
  </si>
  <si>
    <t>Mikulovice, Sokolská 234</t>
  </si>
  <si>
    <t>Mikulovice, Sokolská 282</t>
  </si>
  <si>
    <t>Mikulovice, Sokolská 283</t>
  </si>
  <si>
    <t>Mikulovice, Sokolská 284</t>
  </si>
  <si>
    <t>Mikulovice, Sokolská 285</t>
  </si>
  <si>
    <t>Mikulovice, Sokolská 291</t>
  </si>
  <si>
    <t>Mikulovice, Sokolská 366</t>
  </si>
  <si>
    <t>Mikulovice, Sokolská 372</t>
  </si>
  <si>
    <t>Mikulovice, Sokolská 373</t>
  </si>
  <si>
    <t>Mikulovice, Sokolská 374</t>
  </si>
  <si>
    <t>Mikulovice, Sokolská 379</t>
  </si>
  <si>
    <t>Mikulovice, Sokolská 403</t>
  </si>
  <si>
    <t>Mikulovice, Sokolská 418</t>
  </si>
  <si>
    <t>Mikulovice, Sokolská 467</t>
  </si>
  <si>
    <t>Mikulovice, Sokolská 469</t>
  </si>
  <si>
    <t>Mikulovice, Sokolská 472</t>
  </si>
  <si>
    <t>Mikulovice, Sokolská 475</t>
  </si>
  <si>
    <t>Mikulovice, Sokolská 484</t>
  </si>
  <si>
    <t>Mikulovice, Sokolská 489</t>
  </si>
  <si>
    <t>Mikulovice, Sokolská 491</t>
  </si>
  <si>
    <t>Mikulovice, Sokolská 492</t>
  </si>
  <si>
    <t>Mikulovice, Sokolská 493</t>
  </si>
  <si>
    <t>Mikulovice, Sokolská 494</t>
  </si>
  <si>
    <t>Mikulovice, Sokolská 495</t>
  </si>
  <si>
    <t>Mikulovice, Sokolská 496</t>
  </si>
  <si>
    <t>Mikulovice, Sokolská 497</t>
  </si>
  <si>
    <t>Mikulovice, Sokolská 498</t>
  </si>
  <si>
    <t>Mikulovice, Sokolská 499</t>
  </si>
  <si>
    <t>Mikulovice, Sokolská 500</t>
  </si>
  <si>
    <t>Mikulovice, Sokolská 501</t>
  </si>
  <si>
    <t>Mikulovice, Sokolská 502</t>
  </si>
  <si>
    <t>Mikulovice, Sokolská 503</t>
  </si>
  <si>
    <t>Mikulovice, Sokolská 504</t>
  </si>
  <si>
    <t>Mikulovice, Sokolská 505</t>
  </si>
  <si>
    <t>Mikulovice, Sokolská 506</t>
  </si>
  <si>
    <t>Mikulovice, Sokolská 507</t>
  </si>
  <si>
    <t>Mikulovice, Sokolská 508</t>
  </si>
  <si>
    <t>Mikulovice, Sokolská 509</t>
  </si>
  <si>
    <t>Mikulovice, Sokolská 510</t>
  </si>
  <si>
    <t>Mikulovice, Sokolská 511</t>
  </si>
  <si>
    <t>Mikulovice, Sokolská 512</t>
  </si>
  <si>
    <t>Mikulovice, Sokolská 513</t>
  </si>
  <si>
    <t>Mikulovice, Sokolská 514</t>
  </si>
  <si>
    <t>Mikulovice, Sokolská 515</t>
  </si>
  <si>
    <t>Mikulovice, Sokolská 516</t>
  </si>
  <si>
    <t>Mikulovice, Sokolská 517</t>
  </si>
  <si>
    <t>Mikulovice, Sokolská 518</t>
  </si>
  <si>
    <t>Mikulovice, Sokolská 519</t>
  </si>
  <si>
    <t>Mikulovice, Sokolská 532</t>
  </si>
  <si>
    <t>Mikulovice, Sokolská 533</t>
  </si>
  <si>
    <t>Mikulovice, Sokolská 534</t>
  </si>
  <si>
    <t>Mikulovice, Sokolská 535</t>
  </si>
  <si>
    <t>Mikulovice, Sokolská 536</t>
  </si>
  <si>
    <t>Mikulovice, Sokolská 537</t>
  </si>
  <si>
    <t>Mikulovice, Sokolská 542</t>
  </si>
  <si>
    <t>Mikulovice, Sokolská 543</t>
  </si>
  <si>
    <t>Mikulovice, Sokolská 544</t>
  </si>
  <si>
    <t>Mikulovice, Sokolská 545</t>
  </si>
  <si>
    <t>Mikulovice, Sokolská 546</t>
  </si>
  <si>
    <t>Mikulovice, Sokolská 558</t>
  </si>
  <si>
    <t>Mikulovice, Sokolská 571</t>
  </si>
  <si>
    <t>Mikulovice, Sokolská 572</t>
  </si>
  <si>
    <t>Mikulovice, Sokolská 576</t>
  </si>
  <si>
    <t>Mikulovice, Sokolská 577</t>
  </si>
  <si>
    <t>Mikulovice, Sokolská 578</t>
  </si>
  <si>
    <t>Mikulovice, Sokolská 579</t>
  </si>
  <si>
    <t>Mikulovice, Sokolská 580</t>
  </si>
  <si>
    <t>Mikulovice, Sokolská 581</t>
  </si>
  <si>
    <t>Mikulovice, Sokolská 582</t>
  </si>
  <si>
    <t>Mikulovice, Sokolská 584</t>
  </si>
  <si>
    <t>Mikulovice, Sokolská 590</t>
  </si>
  <si>
    <t>Mikulovice, Sokolská 595</t>
  </si>
  <si>
    <t>Mikulovice, Sokolská 599</t>
  </si>
  <si>
    <t>Mikulovice, Sokolská 601</t>
  </si>
  <si>
    <t>Mikulovice, Sokolská 602</t>
  </si>
  <si>
    <t>Mikulovice, Sokolská 603</t>
  </si>
  <si>
    <t>Mikulovice, Sokolská 604</t>
  </si>
  <si>
    <t>Mikulovice, Sokolská 605</t>
  </si>
  <si>
    <t>Mikulovice, Sokolská 609</t>
  </si>
  <si>
    <t>Mikulovice, Sokolská 610</t>
  </si>
  <si>
    <t>Mikulovice, V Zahradách 150</t>
  </si>
  <si>
    <t>Mikulovice, V Zahradách 151</t>
  </si>
  <si>
    <t>Mikulovice, V Zahradách 228</t>
  </si>
  <si>
    <t>Mikulovice, V Zahradách 229</t>
  </si>
  <si>
    <t>Mikulovice, V Zahradách 238</t>
  </si>
  <si>
    <t>Mikulovice, V Zahradách 253</t>
  </si>
  <si>
    <t>Mikulovice, V Zahradách 317</t>
  </si>
  <si>
    <t>Mikulovice, V Zahradách 339</t>
  </si>
  <si>
    <t>Mikulovice, V Zahradách 340</t>
  </si>
  <si>
    <t>Mikulovice, V Zahradách 359</t>
  </si>
  <si>
    <t>Mikulovice, V Zahradách 362</t>
  </si>
  <si>
    <t>Mikulovice, V Zahradách 363</t>
  </si>
  <si>
    <t>Mikulovice, V Zahradách 364</t>
  </si>
  <si>
    <t>Mikulovice, V Zahradách 365</t>
  </si>
  <si>
    <t>Mikulovice, V Zahradách 368</t>
  </si>
  <si>
    <t>Mikulovice, V Zahradách 376</t>
  </si>
  <si>
    <t>Mikulovice, V Zahradách 377</t>
  </si>
  <si>
    <t>Mikulovice, V Zahradách 413</t>
  </si>
  <si>
    <t>Mikulovice, V Zahradách 416</t>
  </si>
  <si>
    <t>Mikulovice, V Zahradách 417</t>
  </si>
  <si>
    <t>Mikulovice, V Zahradách 420</t>
  </si>
  <si>
    <t>Mikulovice, V Zahradách 421</t>
  </si>
  <si>
    <t>Mikulovice, V Zahradách 422</t>
  </si>
  <si>
    <t>Mikulovice, V Zahradách 481</t>
  </si>
  <si>
    <t>Mikulovice, V Zahradách 482</t>
  </si>
  <si>
    <t>Mikulovice, V Zahradách 483</t>
  </si>
  <si>
    <t>Mikulovice, V Zahradách 531</t>
  </si>
  <si>
    <t>Mikulovice, V Zahradách 538</t>
  </si>
  <si>
    <t>Mikulovice, V Zahradách 541</t>
  </si>
  <si>
    <t>Mikulovice, V Zahradách 554</t>
  </si>
  <si>
    <t>Mikulovice, V Zahradách 555</t>
  </si>
  <si>
    <t>Mikulovice, V Zahradách 556</t>
  </si>
  <si>
    <t>Mikulovice, V Zahradách 557</t>
  </si>
  <si>
    <t>Mikulovice, V Zahradách 560</t>
  </si>
  <si>
    <t>Mikulovice, V Zahradách 561</t>
  </si>
  <si>
    <t>Mikulovice, V Zahradách 567</t>
  </si>
  <si>
    <t>Mikulovice, V Zahradách 568</t>
  </si>
  <si>
    <t>Mikulovice, V Zahradách 569</t>
  </si>
  <si>
    <t>Mikulovice, V Zahradách 570</t>
  </si>
  <si>
    <t>Mikulovice, V Zahradách 573</t>
  </si>
  <si>
    <t>Mikulovice, V Zahradách 574</t>
  </si>
  <si>
    <t>Mikulovice, V Zahradách 592</t>
  </si>
  <si>
    <t>Mikulovice, V Zahradách 594</t>
  </si>
  <si>
    <t>Mikulovice, V Zahradách 600</t>
  </si>
  <si>
    <t>Mikulovice, V Zahradách 83</t>
  </si>
  <si>
    <t>Mikulovice, V Zahradách 85</t>
  </si>
  <si>
    <t>Mikulovice, V Zahradách 88</t>
  </si>
  <si>
    <t>Mikulovice, V Zahradách 89</t>
  </si>
  <si>
    <t>Mikulovice, V Zahradách 93</t>
  </si>
  <si>
    <t>Mikulovice, V Zahradách 96</t>
  </si>
  <si>
    <t>Mikulovice, V Zahradách 97</t>
  </si>
  <si>
    <t>Mikulovice, V Zátiší 237</t>
  </si>
  <si>
    <t>Mikulovice, V Zátiší 246</t>
  </si>
  <si>
    <t>Mikulovice, V Zátiší 247</t>
  </si>
  <si>
    <t>Mikulovice, V Zátiší 248</t>
  </si>
  <si>
    <t>Mikulovice, V Zátiší 258</t>
  </si>
  <si>
    <t>Mikulovice, V Zátiší 259</t>
  </si>
  <si>
    <t>Mikulovice, V Zátiší 446</t>
  </si>
  <si>
    <t>Mikulovice, V Zátiší 451</t>
  </si>
  <si>
    <t>Mikulovice, V Zátiší 456</t>
  </si>
  <si>
    <t>Mikulovice, V Zátiší 457</t>
  </si>
  <si>
    <t>Mikulovice, V Zátiší 466</t>
  </si>
  <si>
    <t>Mikulovice, V Zátiší 474</t>
  </si>
  <si>
    <t>Mikulovice, V Zátiší 53</t>
  </si>
  <si>
    <t>Mikulovice, V Zátiší 55</t>
  </si>
  <si>
    <t>Mikulovice, V Zátiší 550</t>
  </si>
  <si>
    <t>Mikulovice, V Zátiší 56</t>
  </si>
  <si>
    <t>Mikulovice, V Zátiší 57</t>
  </si>
  <si>
    <t>Mikulovice, V Zátiší 596</t>
  </si>
  <si>
    <t>Mikulovice, V Zátiší 614</t>
  </si>
  <si>
    <t>Mikulovice, Za Elektrárnou 393</t>
  </si>
  <si>
    <t>Mikulovice, Za Elektrárnou 394</t>
  </si>
  <si>
    <t>Mikulovice, Za Elektrárnou 395</t>
  </si>
  <si>
    <t>Mikulovice, Za Elektrárnou 410</t>
  </si>
  <si>
    <t>Mikulovice, Za Elektrárnou 411</t>
  </si>
  <si>
    <t>Mikulovice, Za Elektrárnou 431</t>
  </si>
  <si>
    <t>Mikulovice, Za Elektrárnou 436</t>
  </si>
  <si>
    <t>Mikulovice, Za Elektrárnou 439</t>
  </si>
  <si>
    <t>Mikulovice, Za Elektrárnou 445</t>
  </si>
  <si>
    <t>Mikulovice, Za Elektrárnou 453</t>
  </si>
  <si>
    <t>Mikulovice, Za Elektrárnou 454</t>
  </si>
  <si>
    <t>Mikulovice, Za Elektrárnou 476</t>
  </si>
  <si>
    <t>Mikulovice, Za Elektrárnou 487</t>
  </si>
  <si>
    <t>Mikulovice, Za Elektrárnou 522</t>
  </si>
  <si>
    <t>Mikulovice, Za Pekárnou 288</t>
  </si>
  <si>
    <t>Mikulovice, Za Pekárnou 297</t>
  </si>
  <si>
    <t>Mikulovice, Za Tržnicí 222</t>
  </si>
  <si>
    <t>Mikulovice, Za Tržnicí 223</t>
  </si>
  <si>
    <t>Mikulovice, Za Tržnicí 224</t>
  </si>
  <si>
    <t>Mikulovice - Široký Brod, č. ev. 2</t>
  </si>
  <si>
    <t>Mikulovice - Široký Brod, č. ev. 3</t>
  </si>
  <si>
    <t>Mikulovice - Široký Brod, č. ev. 4</t>
  </si>
  <si>
    <t>Mikulovice - Široký Brod, č. ev. 5</t>
  </si>
  <si>
    <t>Mikulovice - Široký Brod, č. p. 1</t>
  </si>
  <si>
    <t>Mikulovice - Široký Brod, č. p. 10</t>
  </si>
  <si>
    <t>Mikulovice - Široký Brod, č. p. 100</t>
  </si>
  <si>
    <t>Mikulovice - Široký Brod, č. p. 101</t>
  </si>
  <si>
    <t>Mikulovice - Široký Brod, č. p. 102</t>
  </si>
  <si>
    <t>Mikulovice - Široký Brod, č. p. 103</t>
  </si>
  <si>
    <t>Mikulovice - Široký Brod, č. p. 104</t>
  </si>
  <si>
    <t>Mikulovice - Široký Brod, č. p. 105</t>
  </si>
  <si>
    <t>Mikulovice - Široký Brod, č. p. 108</t>
  </si>
  <si>
    <t>Mikulovice - Široký Brod, č. p. 109</t>
  </si>
  <si>
    <t>Mikulovice - Široký Brod, č. p. 11</t>
  </si>
  <si>
    <t>Mikulovice - Široký Brod, č. p. 110</t>
  </si>
  <si>
    <t>Mikulovice - Široký Brod, č. p. 111</t>
  </si>
  <si>
    <t>Mikulovice - Široký Brod, č. p. 112</t>
  </si>
  <si>
    <t>Mikulovice - Široký Brod, č. p. 113</t>
  </si>
  <si>
    <t>Mikulovice - Široký Brod, č. p. 114</t>
  </si>
  <si>
    <t>Mikulovice - Široký Brod, č. p. 115</t>
  </si>
  <si>
    <t>Mikulovice - Široký Brod, č. p. 116</t>
  </si>
  <si>
    <t>Mikulovice - Široký Brod, č. p. 117</t>
  </si>
  <si>
    <t>Mikulovice - Široký Brod, č. p. 118</t>
  </si>
  <si>
    <t>Mikulovice - Široký Brod, č. p. 119</t>
  </si>
  <si>
    <t>Mikulovice - Široký Brod, č. p. 12</t>
  </si>
  <si>
    <t>Mikulovice - Široký Brod, č. p. 120</t>
  </si>
  <si>
    <t>Mikulovice - Široký Brod, č. p. 121</t>
  </si>
  <si>
    <t>Mikulovice - Široký Brod, č. p. 122</t>
  </si>
  <si>
    <t>Mikulovice - Široký Brod, č. p. 123</t>
  </si>
  <si>
    <t>Mikulovice - Široký Brod, č. p. 124</t>
  </si>
  <si>
    <t>Mikulovice - Široký Brod, č. p. 125</t>
  </si>
  <si>
    <t>Mikulovice - Široký Brod, č. p. 126</t>
  </si>
  <si>
    <t>Mikulovice - Široký Brod, č. p. 127</t>
  </si>
  <si>
    <t>Mikulovice - Široký Brod, č. p. 128</t>
  </si>
  <si>
    <t>Mikulovice - Široký Brod, č. p. 129</t>
  </si>
  <si>
    <t>Mikulovice - Široký Brod, č. p. 130</t>
  </si>
  <si>
    <t>Mikulovice - Široký Brod, č. p. 131</t>
  </si>
  <si>
    <t>Mikulovice - Široký Brod, č. p. 132</t>
  </si>
  <si>
    <t>Mikulovice - Široký Brod, č. p. 133</t>
  </si>
  <si>
    <t>Mikulovice - Široký Brod, č. p. 134</t>
  </si>
  <si>
    <t>Mikulovice - Široký Brod, č. p. 135</t>
  </si>
  <si>
    <t>Mikulovice - Široký Brod, č. p. 136</t>
  </si>
  <si>
    <t>Mikulovice - Široký Brod, č. p. 137</t>
  </si>
  <si>
    <t>Mikulovice - Široký Brod, č. p. 138</t>
  </si>
  <si>
    <t>Mikulovice - Široký Brod, č. p. 139</t>
  </si>
  <si>
    <t>Mikulovice - Široký Brod, č. p. 14</t>
  </si>
  <si>
    <t>Mikulovice - Široký Brod, č. p. 140</t>
  </si>
  <si>
    <t>Mikulovice - Široký Brod, č. p. 141</t>
  </si>
  <si>
    <t>Mikulovice - Široký Brod, č. p. 142</t>
  </si>
  <si>
    <t>Mikulovice - Široký Brod, č. p. 143</t>
  </si>
  <si>
    <t>Mikulovice - Široký Brod, č. p. 144</t>
  </si>
  <si>
    <t>Mikulovice - Široký Brod, č. p. 145</t>
  </si>
  <si>
    <t>Mikulovice - Široký Brod, č. p. 146</t>
  </si>
  <si>
    <t>Mikulovice - Široký Brod, č. p. 147</t>
  </si>
  <si>
    <t>Mikulovice - Široký Brod, č. p. 148</t>
  </si>
  <si>
    <t>Mikulovice - Široký Brod, č. p. 149</t>
  </si>
  <si>
    <t>Mikulovice - Široký Brod, č. p. 150</t>
  </si>
  <si>
    <t>Mikulovice - Široký Brod, č. p. 151</t>
  </si>
  <si>
    <t>Mikulovice - Široký Brod, č. p. 155</t>
  </si>
  <si>
    <t>Mikulovice - Široký Brod, č. p. 2</t>
  </si>
  <si>
    <t>Mikulovice - Široký Brod, č. p. 20</t>
  </si>
  <si>
    <t>Mikulovice - Široký Brod, č. p. 22</t>
  </si>
  <si>
    <t>Mikulovice - Široký Brod, č. p. 27</t>
  </si>
  <si>
    <t>Mikulovice - Široký Brod, č. p. 3</t>
  </si>
  <si>
    <t>Mikulovice - Široký Brod, č. p. 31</t>
  </si>
  <si>
    <t>Mikulovice - Široký Brod, č. p. 35</t>
  </si>
  <si>
    <t>Mikulovice - Široký Brod, č. p. 36</t>
  </si>
  <si>
    <t>Mikulovice - Široký Brod, č. p. 4</t>
  </si>
  <si>
    <t>Mikulovice - Široký Brod, č. p. 41</t>
  </si>
  <si>
    <t>Mikulovice - Široký Brod, č. p. 42</t>
  </si>
  <si>
    <t>Mikulovice - Široký Brod, č. p. 43</t>
  </si>
  <si>
    <t>Mikulovice - Široký Brod, č. p. 47</t>
  </si>
  <si>
    <t>Mikulovice - Široký Brod, č. p. 48</t>
  </si>
  <si>
    <t>Mikulovice - Široký Brod, č. p. 5</t>
  </si>
  <si>
    <t>Mikulovice - Široký Brod, č. p. 50</t>
  </si>
  <si>
    <t>Mikulovice - Široký Brod, č. p. 51</t>
  </si>
  <si>
    <t>Mikulovice - Široký Brod, č. p. 52</t>
  </si>
  <si>
    <t>Mikulovice - Široký Brod, č. p. 53</t>
  </si>
  <si>
    <t>Mikulovice - Široký Brod, č. p. 56</t>
  </si>
  <si>
    <t>Mikulovice - Široký Brod, č. p. 57</t>
  </si>
  <si>
    <t>Mikulovice - Široký Brod, č. p. 58</t>
  </si>
  <si>
    <t>Mikulovice - Široký Brod, č. p. 59</t>
  </si>
  <si>
    <t>Mikulovice - Široký Brod, č. p. 6</t>
  </si>
  <si>
    <t>Mikulovice - Široký Brod, č. p. 60</t>
  </si>
  <si>
    <t>Mikulovice - Široký Brod, č. p. 61</t>
  </si>
  <si>
    <t>Mikulovice - Široký Brod, č. p. 62</t>
  </si>
  <si>
    <t>Mikulovice - Široký Brod, č. p. 64</t>
  </si>
  <si>
    <t>Mikulovice - Široký Brod, č. p. 65</t>
  </si>
  <si>
    <t>Mikulovice - Široký Brod, č. p. 67</t>
  </si>
  <si>
    <t>Mikulovice - Široký Brod, č. p. 68</t>
  </si>
  <si>
    <t>Mikulovice - Široký Brod, č. p. 69</t>
  </si>
  <si>
    <t>Mikulovice - Široký Brod, č. p. 7</t>
  </si>
  <si>
    <t>Mikulovice - Široký Brod, č. p. 70</t>
  </si>
  <si>
    <t>Mikulovice - Široký Brod, č. p. 72</t>
  </si>
  <si>
    <t>Mikulovice - Široký Brod, č. p. 75</t>
  </si>
  <si>
    <t>Mikulovice - Široký Brod, č. p. 77</t>
  </si>
  <si>
    <t>Mikulovice - Široký Brod, č. p. 78</t>
  </si>
  <si>
    <t>Mikulovice - Široký Brod, č. p. 81</t>
  </si>
  <si>
    <t>Mikulovice - Široký Brod, č. p. 82</t>
  </si>
  <si>
    <t>Mikulovice - Široký Brod, č. p. 83</t>
  </si>
  <si>
    <t>Mikulovice - Široký Brod, č. p. 84</t>
  </si>
  <si>
    <t>Mikulovice - Široký Brod, č. p. 85</t>
  </si>
  <si>
    <t>Mikulovice - Široký Brod, č. p. 86</t>
  </si>
  <si>
    <t>Mikulovice - Široký Brod, č. p. 87</t>
  </si>
  <si>
    <t>Mikulovice - Široký Brod, č. p. 88</t>
  </si>
  <si>
    <t>Mikulovice - Široký Brod, č. p. 89</t>
  </si>
  <si>
    <t>Mikulovice - Široký Brod, č. p. 90</t>
  </si>
  <si>
    <t>Mikulovice - Široký Brod, č. p. 92</t>
  </si>
  <si>
    <t>Mikulovice - Široký Brod, č. p. 93</t>
  </si>
  <si>
    <t>Mikulovice - Široký Brod, č. p. 95</t>
  </si>
  <si>
    <t>Mikulovice - Široký Brod, č. p. 96</t>
  </si>
  <si>
    <t>Mikulovice - Široký Brod, č. p. 97</t>
  </si>
  <si>
    <t>Mikulovice - Široký Brod, č. p. 98</t>
  </si>
  <si>
    <t>Mikulovice - Široký Brod, č. p. 99</t>
  </si>
  <si>
    <t>Mikulovice - Kolnovice, č. ev. 10</t>
  </si>
  <si>
    <t>Mikulovice - Kolnovice, č. ev. 14</t>
  </si>
  <si>
    <t>Mikulovice - Kolnovice, č. ev. 4</t>
  </si>
  <si>
    <t>Mikulovice - Kolnovice, č. p. 12</t>
  </si>
  <si>
    <t>Mikulovice - Kolnovice, č. p. 14</t>
  </si>
  <si>
    <t>Mikulovice - Kolnovice, č. p. 15</t>
  </si>
  <si>
    <t>Mikulovice - Kolnovice, č. p. 23</t>
  </si>
  <si>
    <t>Mikulovice - Kolnovice, č. p. 27</t>
  </si>
  <si>
    <t>Mikulovice - Kolnovice, č. p. 34</t>
  </si>
  <si>
    <t>Mikulovice - Kolnovice, č. p. 35</t>
  </si>
  <si>
    <t>Mikulovice - Kolnovice, č. p. 4</t>
  </si>
  <si>
    <t>Mikulovice - Kolnovice, č. ev. 16</t>
  </si>
  <si>
    <t>Mikulovice - Kolnovice, č. ev. 9</t>
  </si>
  <si>
    <t>Mikulovice - Kolnovice, č. p. 1</t>
  </si>
  <si>
    <t>Mikulovice - Kolnovice, č. p. 13</t>
  </si>
  <si>
    <t>Mikulovice - Kolnovice, č. p. 21</t>
  </si>
  <si>
    <t>Mikulovice - Kolnovice, č. p. 3</t>
  </si>
  <si>
    <t>Mikulovice - Kolnovice, č. p. 39</t>
  </si>
  <si>
    <t>Mikulovice - Kolnovice, č. p. 43</t>
  </si>
  <si>
    <t>Mikulovice - Kolnovice, č. p. 44</t>
  </si>
  <si>
    <t>Mikulovice - Kolnovice, č. p. 48</t>
  </si>
  <si>
    <t>Mikulovice - Kolnovice, č. p. 49</t>
  </si>
  <si>
    <t>Mikulovice - Kolnovice, č. p. 50</t>
  </si>
  <si>
    <t>Mikulovice - Kolnovice, č. p. 52</t>
  </si>
  <si>
    <t>Mikulovice - Kolnovice, č. p. 53</t>
  </si>
  <si>
    <t>Mikulovice - Kolnovice, č. p. 6</t>
  </si>
  <si>
    <t>Mikulovice - Kolnovice, č. p. 68</t>
  </si>
  <si>
    <t>Mikulovice - Kolnovice, č. p. 69</t>
  </si>
  <si>
    <t>Mikulovice - Kolnovice, č. p. 7</t>
  </si>
  <si>
    <t>Mikulovice - Kolnovice, č. p. 8</t>
  </si>
  <si>
    <t>Mírov, č. ev. 15</t>
  </si>
  <si>
    <t>Mírov, č. ev. 16</t>
  </si>
  <si>
    <t>Mírov, č. ev. 2</t>
  </si>
  <si>
    <t>Mírov, č. ev. 88</t>
  </si>
  <si>
    <t>Mírov, č. p. 121</t>
  </si>
  <si>
    <t>Mírov, č. p. 122</t>
  </si>
  <si>
    <t>Mírov, č. p. 76</t>
  </si>
  <si>
    <t>Mírov, č. p. 80</t>
  </si>
  <si>
    <t>Mírov, č. p. 81</t>
  </si>
  <si>
    <t>Mírov, č. p. 82</t>
  </si>
  <si>
    <t>Mírov, č. p. 83</t>
  </si>
  <si>
    <t>Mírov, č. p. 84</t>
  </si>
  <si>
    <t>Mírov, č. p. 85</t>
  </si>
  <si>
    <t>Mírov, č. p. 86</t>
  </si>
  <si>
    <t>Mírov, č. p. 87</t>
  </si>
  <si>
    <t>Mírov, č. p. 89</t>
  </si>
  <si>
    <t>Mírov, č. p. 91</t>
  </si>
  <si>
    <t>Mírov, č. p. 92</t>
  </si>
  <si>
    <t>Mírov, č. p. 94</t>
  </si>
  <si>
    <t>Mohelnice - Podolí, č. p. 1</t>
  </si>
  <si>
    <t>Mohelnice - Podolí, č. p. 10</t>
  </si>
  <si>
    <t>Mohelnice - Podolí, č. p. 100</t>
  </si>
  <si>
    <t>Mohelnice - Podolí, č. p. 101</t>
  </si>
  <si>
    <t>Mohelnice - Podolí, č. p. 103</t>
  </si>
  <si>
    <t>Mohelnice - Podolí, č. p. 105</t>
  </si>
  <si>
    <t>Mohelnice - Podolí, č. p. 106</t>
  </si>
  <si>
    <t>Mohelnice - Podolí, č. p. 107</t>
  </si>
  <si>
    <t>Mohelnice - Podolí, č. p. 108</t>
  </si>
  <si>
    <t>Mohelnice - Podolí, č. p. 11</t>
  </si>
  <si>
    <t>Mohelnice - Podolí, č. p. 110</t>
  </si>
  <si>
    <t>Mohelnice - Podolí, č. p. 111</t>
  </si>
  <si>
    <t>Mohelnice - Podolí, č. p. 112</t>
  </si>
  <si>
    <t>Mohelnice - Podolí, č. p. 115</t>
  </si>
  <si>
    <t>Mohelnice - Podolí, č. p. 117</t>
  </si>
  <si>
    <t>Mohelnice - Podolí, č. p. 118</t>
  </si>
  <si>
    <t>Mohelnice - Podolí, č. p. 119</t>
  </si>
  <si>
    <t>Mohelnice - Podolí, č. p. 12</t>
  </si>
  <si>
    <t>Mohelnice - Podolí, č. p. 120</t>
  </si>
  <si>
    <t>Mohelnice - Podolí, č. p. 123</t>
  </si>
  <si>
    <t>Mohelnice - Podolí, č. p. 126</t>
  </si>
  <si>
    <t>Mohelnice - Podolí, č. p. 127</t>
  </si>
  <si>
    <t>Mohelnice - Podolí, č. p. 128</t>
  </si>
  <si>
    <t>Mohelnice - Podolí, č. p. 129</t>
  </si>
  <si>
    <t>Mohelnice - Podolí, č. p. 13</t>
  </si>
  <si>
    <t>Mohelnice - Podolí, č. p. 130</t>
  </si>
  <si>
    <t>Mohelnice - Podolí, č. p. 131</t>
  </si>
  <si>
    <t>Mohelnice - Podolí, č. p. 132</t>
  </si>
  <si>
    <t>Mohelnice - Podolí, č. p. 133</t>
  </si>
  <si>
    <t>Mohelnice - Podolí, č. p. 136</t>
  </si>
  <si>
    <t>Mohelnice - Podolí, č. p. 137</t>
  </si>
  <si>
    <t>Mohelnice - Podolí, č. p. 138</t>
  </si>
  <si>
    <t>Mohelnice - Podolí, č. p. 139</t>
  </si>
  <si>
    <t>Mohelnice - Podolí, č. p. 14</t>
  </si>
  <si>
    <t>Mohelnice - Podolí, č. p. 140</t>
  </si>
  <si>
    <t>Mohelnice - Podolí, č. p. 141</t>
  </si>
  <si>
    <t>Mohelnice - Podolí, č. p. 142</t>
  </si>
  <si>
    <t>Mohelnice - Podolí, č. p. 143</t>
  </si>
  <si>
    <t>Mohelnice - Podolí, č. p. 15</t>
  </si>
  <si>
    <t>Mohelnice - Podolí, č. p. 150</t>
  </si>
  <si>
    <t>Mohelnice - Podolí, č. p. 151</t>
  </si>
  <si>
    <t>Mohelnice - Podolí, č. p. 152</t>
  </si>
  <si>
    <t>Mohelnice - Podolí, č. p. 16</t>
  </si>
  <si>
    <t>Mohelnice - Podolí, č. p. 160</t>
  </si>
  <si>
    <t>Mohelnice - Podolí, č. p. 162</t>
  </si>
  <si>
    <t>Mohelnice - Podolí, č. p. 163</t>
  </si>
  <si>
    <t>Mohelnice - Podolí, č. p. 167</t>
  </si>
  <si>
    <t>Mohelnice - Podolí, č. p. 168</t>
  </si>
  <si>
    <t>Mohelnice - Podolí, č. p. 17</t>
  </si>
  <si>
    <t>Mohelnice - Podolí, č. p. 170</t>
  </si>
  <si>
    <t>Mohelnice - Podolí, č. p. 18</t>
  </si>
  <si>
    <t>Mohelnice - Podolí, č. p. 181</t>
  </si>
  <si>
    <t>Mohelnice - Podolí, č. p. 19</t>
  </si>
  <si>
    <t>Mohelnice - Podolí, č. p. 2</t>
  </si>
  <si>
    <t>Mohelnice - Podolí, č. p. 20</t>
  </si>
  <si>
    <t>Mohelnice - Podolí, č. p. 21</t>
  </si>
  <si>
    <t>Mohelnice - Podolí, č. p. 22</t>
  </si>
  <si>
    <t>Mohelnice - Podolí, č. p. 23</t>
  </si>
  <si>
    <t>Mohelnice - Podolí, č. p. 24</t>
  </si>
  <si>
    <t>Mohelnice - Podolí, č. p. 25</t>
  </si>
  <si>
    <t>Mohelnice - Podolí, č. p. 26</t>
  </si>
  <si>
    <t>Mohelnice - Podolí, č. p. 27</t>
  </si>
  <si>
    <t>Mohelnice - Podolí, č. p. 28</t>
  </si>
  <si>
    <t>Mohelnice - Podolí, č. p. 29</t>
  </si>
  <si>
    <t>Mohelnice - Podolí, č. p. 3</t>
  </si>
  <si>
    <t>Mohelnice - Podolí, č. p. 30</t>
  </si>
  <si>
    <t>Mohelnice - Podolí, č. p. 31</t>
  </si>
  <si>
    <t>Mohelnice - Podolí, č. p. 32</t>
  </si>
  <si>
    <t>Mohelnice - Podolí, č. p. 33</t>
  </si>
  <si>
    <t>Mohelnice - Podolí, č. p. 34</t>
  </si>
  <si>
    <t>Mohelnice - Podolí, č. p. 35</t>
  </si>
  <si>
    <t>Mohelnice - Podolí, č. p. 36</t>
  </si>
  <si>
    <t>Mohelnice - Podolí, č. p. 37</t>
  </si>
  <si>
    <t>Mohelnice - Podolí, č. p. 38</t>
  </si>
  <si>
    <t>Mohelnice - Podolí, č. p. 39</t>
  </si>
  <si>
    <t>Mohelnice - Podolí, č. p. 4</t>
  </si>
  <si>
    <t>Mohelnice - Podolí, č. p. 40</t>
  </si>
  <si>
    <t>Mohelnice - Podolí, č. p. 41</t>
  </si>
  <si>
    <t>Mohelnice - Podolí, č. p. 42</t>
  </si>
  <si>
    <t>Mohelnice - Podolí, č. p. 43</t>
  </si>
  <si>
    <t>Mohelnice - Podolí, č. p. 44</t>
  </si>
  <si>
    <t>Mohelnice - Podolí, č. p. 45</t>
  </si>
  <si>
    <t>Mohelnice - Podolí, č. p. 46</t>
  </si>
  <si>
    <t>Mohelnice - Podolí, č. p. 47</t>
  </si>
  <si>
    <t>Mohelnice - Podolí, č. p. 48</t>
  </si>
  <si>
    <t>Mohelnice - Podolí, č. p. 49</t>
  </si>
  <si>
    <t>Mohelnice - Podolí, č. p. 5</t>
  </si>
  <si>
    <t>Mohelnice - Podolí, č. p. 50</t>
  </si>
  <si>
    <t>Mohelnice - Podolí, č. p. 51</t>
  </si>
  <si>
    <t>Mohelnice - Podolí, č. p. 52</t>
  </si>
  <si>
    <t>Mohelnice - Podolí, č. p. 53</t>
  </si>
  <si>
    <t>Mohelnice - Podolí, č. p. 54</t>
  </si>
  <si>
    <t>Mohelnice - Podolí, č. p. 55</t>
  </si>
  <si>
    <t>Mohelnice - Podolí, č. p. 56</t>
  </si>
  <si>
    <t>Mohelnice - Podolí, č. p. 57</t>
  </si>
  <si>
    <t>Mohelnice - Podolí, č. p. 58</t>
  </si>
  <si>
    <t>Mohelnice - Podolí, č. p. 59</t>
  </si>
  <si>
    <t>Mohelnice - Podolí, č. p. 6</t>
  </si>
  <si>
    <t>Mohelnice - Podolí, č. p. 60</t>
  </si>
  <si>
    <t>Mohelnice - Podolí, č. p. 61</t>
  </si>
  <si>
    <t>Mohelnice - Podolí, č. p. 62</t>
  </si>
  <si>
    <t>Mohelnice - Podolí, č. p. 63</t>
  </si>
  <si>
    <t>Mohelnice - Podolí, č. p. 64</t>
  </si>
  <si>
    <t>Mohelnice - Podolí, č. p. 65</t>
  </si>
  <si>
    <t>Mohelnice - Podolí, č. p. 66</t>
  </si>
  <si>
    <t>Mohelnice - Podolí, č. p. 67</t>
  </si>
  <si>
    <t>Mohelnice - Podolí, č. p. 68</t>
  </si>
  <si>
    <t>Mohelnice - Podolí, č. p. 69</t>
  </si>
  <si>
    <t>Mohelnice - Podolí, č. p. 7</t>
  </si>
  <si>
    <t>Mohelnice - Podolí, č. p. 70</t>
  </si>
  <si>
    <t>Mohelnice - Podolí, č. p. 71</t>
  </si>
  <si>
    <t>Mohelnice - Podolí, č. p. 72</t>
  </si>
  <si>
    <t>Mohelnice - Podolí, č. p. 74</t>
  </si>
  <si>
    <t>Mohelnice - Podolí, č. p. 75</t>
  </si>
  <si>
    <t>Mohelnice - Podolí, č. p. 76</t>
  </si>
  <si>
    <t>Mohelnice - Podolí, č. p. 77</t>
  </si>
  <si>
    <t>Mohelnice - Podolí, č. p. 78</t>
  </si>
  <si>
    <t>Mohelnice - Podolí, č. p. 79</t>
  </si>
  <si>
    <t>Mohelnice - Podolí, č. p. 8</t>
  </si>
  <si>
    <t>Mohelnice - Podolí, č. p. 80</t>
  </si>
  <si>
    <t>Mohelnice - Podolí, č. p. 81</t>
  </si>
  <si>
    <t>Mohelnice - Podolí, č. p. 82</t>
  </si>
  <si>
    <t>Mohelnice - Podolí, č. p. 83</t>
  </si>
  <si>
    <t>Mohelnice - Podolí, č. p. 84</t>
  </si>
  <si>
    <t>Mohelnice - Podolí, č. p. 85</t>
  </si>
  <si>
    <t>Mohelnice - Podolí, č. p. 86</t>
  </si>
  <si>
    <t>Mohelnice - Podolí, č. p. 87</t>
  </si>
  <si>
    <t>Mohelnice - Podolí, č. p. 88</t>
  </si>
  <si>
    <t>Mohelnice - Podolí, č. p. 89</t>
  </si>
  <si>
    <t>Mohelnice - Podolí, č. p. 9</t>
  </si>
  <si>
    <t>Mohelnice - Podolí, č. p. 90</t>
  </si>
  <si>
    <t>Mohelnice - Podolí, č. p. 91</t>
  </si>
  <si>
    <t>Mohelnice - Podolí, č. p. 92</t>
  </si>
  <si>
    <t>Mohelnice - Podolí, č. p. 94</t>
  </si>
  <si>
    <t>Mohelnice - Podolí, č. p. 95</t>
  </si>
  <si>
    <t>Mohelnice - Podolí, č. p. 99</t>
  </si>
  <si>
    <t>Mohelnice - Řepová, č. ev. 1</t>
  </si>
  <si>
    <t>Mohelnice - Řepová, č. ev. 2</t>
  </si>
  <si>
    <t>Mohelnice - Řepová, č. ev. 3</t>
  </si>
  <si>
    <t>Mohelnice - Řepová, č. ev. 4</t>
  </si>
  <si>
    <t>Mohelnice - Řepová, č. ev. 5</t>
  </si>
  <si>
    <t>Mohelnice - Řepová, č. ev. 6</t>
  </si>
  <si>
    <t>Mohelnice - Řepová, č. ev. 7</t>
  </si>
  <si>
    <t>Mohelnice - Řepová, č. ev. 8</t>
  </si>
  <si>
    <t>Mohelnice - Řepová, č. p. 12</t>
  </si>
  <si>
    <t>Mohelnice - Řepová, č. p. 14</t>
  </si>
  <si>
    <t>Mohelnice - Řepová, č. p. 15</t>
  </si>
  <si>
    <t>Mohelnice - Řepová, č. p. 16</t>
  </si>
  <si>
    <t>Mohelnice - Řepová, č. p. 17</t>
  </si>
  <si>
    <t>Mohelnice - Řepová, č. p. 18</t>
  </si>
  <si>
    <t>Mohelnice - Řepová, č. p. 19</t>
  </si>
  <si>
    <t>Mohelnice - Řepová, č. p. 2</t>
  </si>
  <si>
    <t>Mohelnice - Řepová, č. p. 20</t>
  </si>
  <si>
    <t>Mohelnice - Řepová, č. p. 21</t>
  </si>
  <si>
    <t>Mohelnice - Řepová, č. p. 22</t>
  </si>
  <si>
    <t>Mohelnice - Řepová, č. p. 23</t>
  </si>
  <si>
    <t>Mohelnice - Řepová, č. p. 24</t>
  </si>
  <si>
    <t>Mohelnice - Řepová, č. p. 25</t>
  </si>
  <si>
    <t>Mohelnice - Řepová, č. p. 26</t>
  </si>
  <si>
    <t>Mohelnice - Řepová, č. p. 27</t>
  </si>
  <si>
    <t>Mohelnice - Řepová, č. p. 28</t>
  </si>
  <si>
    <t>Mohelnice - Řepová, č. p. 29</t>
  </si>
  <si>
    <t>Mohelnice - Řepová, č. p. 3</t>
  </si>
  <si>
    <t>Mohelnice - Řepová, č. p. 30</t>
  </si>
  <si>
    <t>Mohelnice - Řepová, č. p. 32</t>
  </si>
  <si>
    <t>Mohelnice - Řepová, č. p. 33</t>
  </si>
  <si>
    <t>Mohelnice - Řepová, č. p. 34</t>
  </si>
  <si>
    <t>Mohelnice - Řepová, č. p. 36</t>
  </si>
  <si>
    <t>Mohelnice - Řepová, č. p. 37</t>
  </si>
  <si>
    <t>Mohelnice - Řepová, č. p. 38</t>
  </si>
  <si>
    <t>Mohelnice - Řepová, č. p. 39</t>
  </si>
  <si>
    <t>Mohelnice - Řepová, č. p. 4</t>
  </si>
  <si>
    <t>Mohelnice - Řepová, č. p. 40</t>
  </si>
  <si>
    <t>Mohelnice - Řepová, č. p. 41</t>
  </si>
  <si>
    <t>Mohelnice - Řepová, č. p. 42</t>
  </si>
  <si>
    <t>Mohelnice - Řepová, č. p. 45</t>
  </si>
  <si>
    <t>Mohelnice - Řepová, č. p. 46</t>
  </si>
  <si>
    <t>Mohelnice - Řepová, č. p. 47</t>
  </si>
  <si>
    <t>Mohelnice - Řepová, č. p. 48</t>
  </si>
  <si>
    <t>Mohelnice - Řepová, č. p. 49</t>
  </si>
  <si>
    <t>Mohelnice - Řepová, č. p. 5</t>
  </si>
  <si>
    <t>Mohelnice - Řepová, č. p. 50</t>
  </si>
  <si>
    <t>Mohelnice - Řepová, č. p. 51</t>
  </si>
  <si>
    <t>Mohelnice - Řepová, č. p. 52</t>
  </si>
  <si>
    <t>Mohelnice - Řepová, č. p. 53</t>
  </si>
  <si>
    <t>Mohelnice - Řepová, č. p. 55</t>
  </si>
  <si>
    <t>Mohelnice - Řepová, č. p. 56</t>
  </si>
  <si>
    <t>Mohelnice - Řepová, č. p. 58</t>
  </si>
  <si>
    <t>Mohelnice - Řepová, č. p. 60</t>
  </si>
  <si>
    <t>Mohelnice - Řepová, č. p. 62</t>
  </si>
  <si>
    <t>Mohelnice - Řepová, č. p. 66</t>
  </si>
  <si>
    <t>Mohelnice - Řepová, č. p. 69</t>
  </si>
  <si>
    <t>Mohelnice - Řepová, č. p. 7</t>
  </si>
  <si>
    <t>Mohelnice - Řepová, č. p. 71</t>
  </si>
  <si>
    <t>Mohelnice - Řepová, č. p. 72</t>
  </si>
  <si>
    <t>Mohelnice - Řepová, č. p. 73</t>
  </si>
  <si>
    <t>Mohelnice - Řepová, č. p. 74</t>
  </si>
  <si>
    <t>Mohelnice - Řepová, č. p. 75</t>
  </si>
  <si>
    <t>Mohelnice - Řepová, č. p. 76</t>
  </si>
  <si>
    <t>Mohelnice - Řepová, č. p. 77</t>
  </si>
  <si>
    <t>Mohelnice - Řepová, č. p. 8</t>
  </si>
  <si>
    <t>Mohelnice - Řepová, č. p. 80</t>
  </si>
  <si>
    <t>Mohelnice - Řepová, č. p. 81</t>
  </si>
  <si>
    <t>Mohelnice - Řepová, č. p. 82</t>
  </si>
  <si>
    <t>Mohelnice - Řepová, č. p. 83</t>
  </si>
  <si>
    <t>Mohelnice - Řepová, č. p. 85</t>
  </si>
  <si>
    <t>Mohelnice - Řepová, č. p. 86</t>
  </si>
  <si>
    <t>Mohelnice - Řepová, č. p. 87</t>
  </si>
  <si>
    <t>Mohelnice - Řepová, č. p. 88</t>
  </si>
  <si>
    <t>Mohelnice - Řepová, č. p. 89</t>
  </si>
  <si>
    <t>Mohelnice - Řepová, č. p. 9</t>
  </si>
  <si>
    <t>Mohelnice - Řepová, č. p. 90</t>
  </si>
  <si>
    <t>Mohelnice - Studená Loučka, č. ev. 10</t>
  </si>
  <si>
    <t>Mohelnice - Studená Loučka, č. ev. 11</t>
  </si>
  <si>
    <t>Mohelnice - Studená Loučka, č. ev. 12</t>
  </si>
  <si>
    <t>Mohelnice - Studená Loučka, č. ev. 14</t>
  </si>
  <si>
    <t>Mohelnice - Studená Loučka, č. ev. 41</t>
  </si>
  <si>
    <t>Mohelnice - Studená Loučka, č. ev. 46</t>
  </si>
  <si>
    <t>Mohelnice - Studená Loučka, č. p. 82</t>
  </si>
  <si>
    <t>Mohelnice - Studená Loučka, č. p. 84</t>
  </si>
  <si>
    <t>Mohelnice - Studená Loučka, č. p. 85</t>
  </si>
  <si>
    <t>Mohelnice - Studená Loučka, č. p. 86</t>
  </si>
  <si>
    <t>Mohelnice - Studená Loučka, č. p. 87</t>
  </si>
  <si>
    <t>Mohelnice - Studená Loučka, č. ev. 13</t>
  </si>
  <si>
    <t>Mohelnice - Studená Loučka, č. ev. 15</t>
  </si>
  <si>
    <t>Mohelnice - Studená Loučka, č. ev. 16</t>
  </si>
  <si>
    <t>Mohelnice - Studená Loučka, č. ev. 17</t>
  </si>
  <si>
    <t>Mohelnice - Studená Loučka, č. ev. 18</t>
  </si>
  <si>
    <t>Mohelnice - Studená Loučka, č. ev. 19</t>
  </si>
  <si>
    <t>Mohelnice - Studená Loučka, č. ev. 20</t>
  </si>
  <si>
    <t>Mohelnice - Studená Loučka, č. ev. 21</t>
  </si>
  <si>
    <t>Mohelnice - Studená Loučka, č. ev. 24</t>
  </si>
  <si>
    <t>Mohelnice - Studená Loučka, č. ev. 25</t>
  </si>
  <si>
    <t>Mohelnice - Studená Loučka, č. ev. 26</t>
  </si>
  <si>
    <t>Mohelnice - Studená Loučka, č. ev. 27</t>
  </si>
  <si>
    <t>Mohelnice - Studená Loučka, č. ev. 30</t>
  </si>
  <si>
    <t>Mohelnice - Studená Loučka, č. ev. 31</t>
  </si>
  <si>
    <t>Mohelnice - Studená Loučka, č. ev. 32</t>
  </si>
  <si>
    <t>Mohelnice - Studená Loučka, č. ev. 34</t>
  </si>
  <si>
    <t>Mohelnice - Studená Loučka, č. ev. 39</t>
  </si>
  <si>
    <t>Mohelnice - Studená Loučka, č. ev. 42</t>
  </si>
  <si>
    <t>Mohelnice - Studená Loučka, č. p. 62</t>
  </si>
  <si>
    <t>Mohelnice - Studená Loučka, č. p. 63</t>
  </si>
  <si>
    <t>Mohelnice - Studená Loučka, č. p. 88</t>
  </si>
  <si>
    <t>Mohelnice - Studená Loučka, č. p. 89</t>
  </si>
  <si>
    <t>Mohelnice - Studená Loučka, č. p. 90</t>
  </si>
  <si>
    <t>Mohelnice - Studená Loučka, č. p. 91</t>
  </si>
  <si>
    <t>Mohelnice - Studená Loučka, č. ev. 1</t>
  </si>
  <si>
    <t>Mohelnice - Studená Loučka, č. ev. 2</t>
  </si>
  <si>
    <t>Mohelnice - Studená Loučka, č. ev. 28</t>
  </si>
  <si>
    <t>Mohelnice - Studená Loučka, č. ev. 29</t>
  </si>
  <si>
    <t>Mohelnice - Studená Loučka, č. ev. 3</t>
  </si>
  <si>
    <t>Mohelnice - Studená Loučka, č. ev. 4</t>
  </si>
  <si>
    <t>Mohelnice - Studená Loučka, č. ev. 43</t>
  </si>
  <si>
    <t>Mohelnice - Studená Loučka, č. ev. 49</t>
  </si>
  <si>
    <t>Mohelnice - Studená Loučka, č. ev. 5</t>
  </si>
  <si>
    <t>Mohelnice - Studená Loučka, č. ev. 51</t>
  </si>
  <si>
    <t>Mohelnice - Studená Loučka, č. ev. 6</t>
  </si>
  <si>
    <t>Mohelnice - Studená Loučka, č. ev. 8</t>
  </si>
  <si>
    <t>Mohelnice - Studená Loučka, č. ev. 9</t>
  </si>
  <si>
    <t>Mohelnice - Studená Loučka, č. p. 1</t>
  </si>
  <si>
    <t>Mohelnice - Studená Loučka, č. p. 10</t>
  </si>
  <si>
    <t>Mohelnice - Studená Loučka, č. p. 11</t>
  </si>
  <si>
    <t>Mohelnice - Studená Loučka, č. p. 13</t>
  </si>
  <si>
    <t>Mohelnice - Studená Loučka, č. p. 14</t>
  </si>
  <si>
    <t>Mohelnice - Studená Loučka, č. p. 15</t>
  </si>
  <si>
    <t>Mohelnice - Studená Loučka, č. p. 16</t>
  </si>
  <si>
    <t>Mohelnice - Studená Loučka, č. p. 17</t>
  </si>
  <si>
    <t>Mohelnice - Studená Loučka, č. p. 18</t>
  </si>
  <si>
    <t>Mohelnice - Studená Loučka, č. p. 19</t>
  </si>
  <si>
    <t>Mohelnice - Studená Loučka, č. p. 2</t>
  </si>
  <si>
    <t>Mohelnice - Studená Loučka, č. p. 20</t>
  </si>
  <si>
    <t>Mohelnice - Studená Loučka, č. p. 21</t>
  </si>
  <si>
    <t>Mohelnice - Studená Loučka, č. p. 22</t>
  </si>
  <si>
    <t>Mohelnice - Studená Loučka, č. p. 23</t>
  </si>
  <si>
    <t>Mohelnice - Studená Loučka, č. p. 24</t>
  </si>
  <si>
    <t>Mohelnice - Studená Loučka, č. p. 25</t>
  </si>
  <si>
    <t>Mohelnice - Studená Loučka, č. p. 26</t>
  </si>
  <si>
    <t>Mohelnice - Studená Loučka, č. p. 27</t>
  </si>
  <si>
    <t>Mohelnice - Studená Loučka, č. p. 28</t>
  </si>
  <si>
    <t>Mohelnice - Studená Loučka, č. p. 29</t>
  </si>
  <si>
    <t>Mohelnice - Studená Loučka, č. p. 3</t>
  </si>
  <si>
    <t>Mohelnice - Studená Loučka, č. p. 30</t>
  </si>
  <si>
    <t>Mohelnice - Studená Loučka, č. p. 31</t>
  </si>
  <si>
    <t>Mohelnice - Studená Loučka, č. p. 32</t>
  </si>
  <si>
    <t>Mohelnice - Studená Loučka, č. p. 33</t>
  </si>
  <si>
    <t>Mohelnice - Studená Loučka, č. p. 34</t>
  </si>
  <si>
    <t>Mohelnice - Studená Loučka, č. p. 35</t>
  </si>
  <si>
    <t>Mohelnice - Studená Loučka, č. p. 36</t>
  </si>
  <si>
    <t>Mohelnice - Studená Loučka, č. p. 37</t>
  </si>
  <si>
    <t>Mohelnice - Studená Loučka, č. p. 38</t>
  </si>
  <si>
    <t>Mohelnice - Studená Loučka, č. p. 39</t>
  </si>
  <si>
    <t>Mohelnice - Studená Loučka, č. p. 4</t>
  </si>
  <si>
    <t>Mohelnice - Studená Loučka, č. p. 40</t>
  </si>
  <si>
    <t>Mohelnice - Studená Loučka, č. p. 41</t>
  </si>
  <si>
    <t>Mohelnice - Studená Loučka, č. p. 42</t>
  </si>
  <si>
    <t>Mohelnice - Studená Loučka, č. p. 43</t>
  </si>
  <si>
    <t>Mohelnice - Studená Loučka, č. p. 44</t>
  </si>
  <si>
    <t>Mohelnice - Studená Loučka, č. p. 45</t>
  </si>
  <si>
    <t>Mohelnice - Studená Loučka, č. p. 46</t>
  </si>
  <si>
    <t>Mohelnice - Studená Loučka, č. p. 47</t>
  </si>
  <si>
    <t>Mohelnice - Studená Loučka, č. p. 48</t>
  </si>
  <si>
    <t>Mohelnice - Studená Loučka, č. p. 49</t>
  </si>
  <si>
    <t>Mohelnice - Studená Loučka, č. p. 5</t>
  </si>
  <si>
    <t>Mohelnice - Studená Loučka, č. p. 50</t>
  </si>
  <si>
    <t>Mohelnice - Studená Loučka, č. p. 52</t>
  </si>
  <si>
    <t>Mohelnice - Studená Loučka, č. p. 53</t>
  </si>
  <si>
    <t>Mohelnice - Studená Loučka, č. p. 55</t>
  </si>
  <si>
    <t>Mohelnice - Studená Loučka, č. p. 56</t>
  </si>
  <si>
    <t>Mohelnice - Studená Loučka, č. p. 57</t>
  </si>
  <si>
    <t>Mohelnice - Studená Loučka, č. p. 58</t>
  </si>
  <si>
    <t>Mohelnice - Studená Loučka, č. p. 59</t>
  </si>
  <si>
    <t>Mohelnice - Studená Loučka, č. p. 6</t>
  </si>
  <si>
    <t>Mohelnice - Studená Loučka, č. p. 60</t>
  </si>
  <si>
    <t>Mohelnice - Studená Loučka, č. p. 61</t>
  </si>
  <si>
    <t>Mohelnice - Studená Loučka, č. p. 64</t>
  </si>
  <si>
    <t>Mohelnice - Studená Loučka, č. p. 66</t>
  </si>
  <si>
    <t>Mohelnice - Studená Loučka, č. p. 67</t>
  </si>
  <si>
    <t>Mohelnice - Studená Loučka, č. p. 7</t>
  </si>
  <si>
    <t>Mohelnice - Studená Loučka, č. p. 8</t>
  </si>
  <si>
    <t>Mohelnice - Studená Loučka, č. p. 80</t>
  </si>
  <si>
    <t>Mohelnice - Studená Loučka, č. p. 9</t>
  </si>
  <si>
    <t>Mohelnice - Studená Loučka, č. p. 92</t>
  </si>
  <si>
    <t>Mohelnice - Studená Loučka, č. p. 99</t>
  </si>
  <si>
    <t>Mohelnice, 1. máje 1374/22</t>
  </si>
  <si>
    <t>Mohelnice, 1. máje 1418/24</t>
  </si>
  <si>
    <t>Mohelnice, 1. máje 1423/26</t>
  </si>
  <si>
    <t>Mohelnice, 1. máje 180/16</t>
  </si>
  <si>
    <t>Mohelnice, Družstevní 1388/17</t>
  </si>
  <si>
    <t>Mohelnice, Družstevní 1405/35</t>
  </si>
  <si>
    <t>Mohelnice, Družstevní 203/7</t>
  </si>
  <si>
    <t>Mohelnice, Družstevní 276/15</t>
  </si>
  <si>
    <t>Mohelnice, Družstevní 357/13</t>
  </si>
  <si>
    <t>Mohelnice, Družstevní 83/9</t>
  </si>
  <si>
    <t>Mohelnice, Družstevní 84/11</t>
  </si>
  <si>
    <t>Mohelnice, Nádraží 1116/15</t>
  </si>
  <si>
    <t>Mohelnice, Nádraží 339/5</t>
  </si>
  <si>
    <t>Mohelnice, Nádraží 360/1</t>
  </si>
  <si>
    <t>Mohelnice, Nádraží 386/7</t>
  </si>
  <si>
    <t>Mohelnice, Nádraží 399/4</t>
  </si>
  <si>
    <t>Mohelnice, Nádraží 401/2</t>
  </si>
  <si>
    <t>Mohelnice, Nádraží 426/9</t>
  </si>
  <si>
    <t>Mohelnice, Nádražní 1351/30</t>
  </si>
  <si>
    <t>Mohelnice, Nádražní 1358/32</t>
  </si>
  <si>
    <t>Mohelnice, Nádražní 395/25</t>
  </si>
  <si>
    <t>Mohelnice, Nádražní 565/29</t>
  </si>
  <si>
    <t>Mohelnice, Uničovská 362/11</t>
  </si>
  <si>
    <t>Mohelnice, Uničovská 363/12</t>
  </si>
  <si>
    <t>Mohelnice, Uničovská 366/8</t>
  </si>
  <si>
    <t>Mohelnice, Uničovská 371/10</t>
  </si>
  <si>
    <t>Mohelnice, Uničovská 372/14</t>
  </si>
  <si>
    <t>Mohelnice, Uničovská 379/7</t>
  </si>
  <si>
    <t>Mohelnice, Uničovská 500/16</t>
  </si>
  <si>
    <t>Mohelnice, Uničovská 501/6</t>
  </si>
  <si>
    <t>Mohelnice, Uničovská 586/4</t>
  </si>
  <si>
    <t>Mohelnice, Uničovská 661/2</t>
  </si>
  <si>
    <t>Mohelnice, Uničovská 200/18</t>
  </si>
  <si>
    <t>Mohelnice, Uničovská 400/20</t>
  </si>
  <si>
    <t>Mohelnice, Uničovská 201/3</t>
  </si>
  <si>
    <t>Mohelnice, Uničovská 444/1</t>
  </si>
  <si>
    <t>Mohelnice, Uničovská 446/1a</t>
  </si>
  <si>
    <t>Mohelnice - Podolí, č. p. 102</t>
  </si>
  <si>
    <t>Mohelnice - Podolí, č. p. 104</t>
  </si>
  <si>
    <t>Mohelnice - Podolí, č. p. 109</t>
  </si>
  <si>
    <t>Mohelnice - Podolí, č. p. 113</t>
  </si>
  <si>
    <t>Mohelnice - Podolí, č. p. 114</t>
  </si>
  <si>
    <t>Mohelnice - Podolí, č. p. 121</t>
  </si>
  <si>
    <t>Mohelnice - Podolí, č. p. 122</t>
  </si>
  <si>
    <t>Mohelnice - Podolí, č. p. 124</t>
  </si>
  <si>
    <t>Mohelnice - Podolí, č. p. 125</t>
  </si>
  <si>
    <t>Mohelnice - Podolí, č. p. 134</t>
  </si>
  <si>
    <t>Mohelnice - Podolí, č. p. 135</t>
  </si>
  <si>
    <t>Mohelnice - Podolí, č. p. 144</t>
  </si>
  <si>
    <t>Mohelnice - Podolí, č. p. 145</t>
  </si>
  <si>
    <t>Mohelnice - Podolí, č. p. 149</t>
  </si>
  <si>
    <t>Mohelnice - Podolí, č. p. 153</t>
  </si>
  <si>
    <t>Mohelnice - Podolí, č. p. 154</t>
  </si>
  <si>
    <t>Mohelnice - Podolí, č. p. 155</t>
  </si>
  <si>
    <t>Mohelnice - Podolí, č. p. 156</t>
  </si>
  <si>
    <t>Mohelnice - Podolí, č. p. 157</t>
  </si>
  <si>
    <t>Mohelnice - Podolí, č. p. 159</t>
  </si>
  <si>
    <t>Mohelnice - Podolí, č. p. 161</t>
  </si>
  <si>
    <t>Mohelnice - Podolí, č. p. 164</t>
  </si>
  <si>
    <t>Mohelnice - Podolí, č. p. 165</t>
  </si>
  <si>
    <t>Mohelnice - Podolí, č. p. 166</t>
  </si>
  <si>
    <t>Mohelnice - Podolí, č. p. 169</t>
  </si>
  <si>
    <t>Mohelnice - Podolí, č. p. 171</t>
  </si>
  <si>
    <t>Mohelnice - Podolí, č. p. 172</t>
  </si>
  <si>
    <t>Mohelnice - Podolí, č. p. 173</t>
  </si>
  <si>
    <t>Mohelnice - Podolí, č. p. 174</t>
  </si>
  <si>
    <t>Mohelnice - Podolí, č. p. 175</t>
  </si>
  <si>
    <t>Mohelnice - Podolí, č. p. 176</t>
  </si>
  <si>
    <t>Mohelnice - Podolí, č. p. 177</t>
  </si>
  <si>
    <t>Mohelnice - Podolí, č. p. 178</t>
  </si>
  <si>
    <t>Mohelnice - Podolí, č. p. 179</t>
  </si>
  <si>
    <t>Mohelnice - Podolí, č. p. 180</t>
  </si>
  <si>
    <t>Mohelnice - Podolí, č. p. 96</t>
  </si>
  <si>
    <t>Mohelnice, Horní Krčmy 1263/54</t>
  </si>
  <si>
    <t>Mohelnice, Horní Krčmy 1265/56</t>
  </si>
  <si>
    <t>Mohelnice, Horní Krčmy 1290/50</t>
  </si>
  <si>
    <t>Mohelnice, Horní Krčmy 1308/58</t>
  </si>
  <si>
    <t>Mohelnice, Horní Krčmy 1353/60</t>
  </si>
  <si>
    <t>Mohelnice, Horní Krčmy 1363/61</t>
  </si>
  <si>
    <t>Mohelnice, Horní Krčmy 1373/62</t>
  </si>
  <si>
    <t>Mohelnice, Horní Krčmy 1383/64</t>
  </si>
  <si>
    <t>Mohelnice, Horní Krčmy 1385/66</t>
  </si>
  <si>
    <t>Mohelnice, Horní Krčmy 1391/68</t>
  </si>
  <si>
    <t>Mohelnice, Horní Krčmy 1409/63</t>
  </si>
  <si>
    <t>Mohelnice - Křemačov, č. ev. 1</t>
  </si>
  <si>
    <t>Mohelnice - Křemačov, č. ev. 3</t>
  </si>
  <si>
    <t>Mohelnice - Křemačov, č. p. 1</t>
  </si>
  <si>
    <t>Mohelnice - Křemačov, č. p. 11</t>
  </si>
  <si>
    <t>Mohelnice - Křemačov, č. p. 12</t>
  </si>
  <si>
    <t>Mohelnice - Křemačov, č. p. 13</t>
  </si>
  <si>
    <t>Mohelnice - Křemačov, č. p. 14</t>
  </si>
  <si>
    <t>Mohelnice - Křemačov, č. p. 15</t>
  </si>
  <si>
    <t>Mohelnice - Křemačov, č. p. 16</t>
  </si>
  <si>
    <t>Mohelnice - Křemačov, č. p. 17</t>
  </si>
  <si>
    <t>Mohelnice - Křemačov, č. p. 18</t>
  </si>
  <si>
    <t>Mohelnice - Křemačov, č. p. 19</t>
  </si>
  <si>
    <t>Mohelnice - Křemačov, č. p. 2</t>
  </si>
  <si>
    <t>Mohelnice - Křemačov, č. p. 20</t>
  </si>
  <si>
    <t>Mohelnice - Křemačov, č. p. 21</t>
  </si>
  <si>
    <t>Mohelnice - Křemačov, č. p. 22</t>
  </si>
  <si>
    <t>Mohelnice - Křemačov, č. p. 23</t>
  </si>
  <si>
    <t>Mohelnice - Křemačov, č. p. 24</t>
  </si>
  <si>
    <t>Mohelnice - Křemačov, č. p. 25</t>
  </si>
  <si>
    <t>Mohelnice - Křemačov, č. p. 26</t>
  </si>
  <si>
    <t>Mohelnice - Křemačov, č. p. 27</t>
  </si>
  <si>
    <t>Mohelnice - Křemačov, č. p. 28</t>
  </si>
  <si>
    <t>Mohelnice - Křemačov, č. p. 29</t>
  </si>
  <si>
    <t>Mohelnice - Křemačov, č. p. 3</t>
  </si>
  <si>
    <t>Mohelnice - Křemačov, č. p. 30</t>
  </si>
  <si>
    <t>Mohelnice - Křemačov, č. p. 31</t>
  </si>
  <si>
    <t>Mohelnice - Křemačov, č. p. 32</t>
  </si>
  <si>
    <t>Mohelnice - Křemačov, č. p. 33</t>
  </si>
  <si>
    <t>Mohelnice - Křemačov, č. p. 34</t>
  </si>
  <si>
    <t>Mohelnice - Křemačov, č. p. 35</t>
  </si>
  <si>
    <t>Mohelnice - Křemačov, č. p. 36</t>
  </si>
  <si>
    <t>Mohelnice - Křemačov, č. p. 37</t>
  </si>
  <si>
    <t>Mohelnice - Křemačov, č. p. 38</t>
  </si>
  <si>
    <t>Mohelnice - Křemačov, č. p. 39</t>
  </si>
  <si>
    <t>Mohelnice - Křemačov, č. p. 4</t>
  </si>
  <si>
    <t>Mohelnice - Křemačov, č. p. 40</t>
  </si>
  <si>
    <t>Mohelnice - Křemačov, č. p. 41</t>
  </si>
  <si>
    <t>Mohelnice - Křemačov, č. p. 42</t>
  </si>
  <si>
    <t>Mohelnice - Křemačov, č. p. 43</t>
  </si>
  <si>
    <t>Mohelnice - Křemačov, č. p. 44</t>
  </si>
  <si>
    <t>Mohelnice - Křemačov, č. p. 45</t>
  </si>
  <si>
    <t>Mohelnice - Křemačov, č. p. 47</t>
  </si>
  <si>
    <t>Mohelnice - Křemačov, č. p. 49</t>
  </si>
  <si>
    <t>Mohelnice - Křemačov, č. p. 5</t>
  </si>
  <si>
    <t>Mohelnice - Křemačov, č. p. 50</t>
  </si>
  <si>
    <t>Mohelnice - Křemačov, č. p. 51</t>
  </si>
  <si>
    <t>Mohelnice - Křemačov, č. p. 52</t>
  </si>
  <si>
    <t>Mohelnice - Křemačov, č. p. 53</t>
  </si>
  <si>
    <t>Mohelnice - Křemačov, č. p. 55</t>
  </si>
  <si>
    <t>Mohelnice - Křemačov, č. p. 57</t>
  </si>
  <si>
    <t>Mohelnice - Křemačov, č. p. 59</t>
  </si>
  <si>
    <t>Mohelnice - Křemačov, č. p. 6</t>
  </si>
  <si>
    <t>Mohelnice - Křemačov, č. p. 64</t>
  </si>
  <si>
    <t>Mohelnice - Křemačov, č. p. 65</t>
  </si>
  <si>
    <t>Mohelnice - Křemačov, č. p. 66</t>
  </si>
  <si>
    <t>Mohelnice - Křemačov, č. p. 67</t>
  </si>
  <si>
    <t>Mohelnice - Křemačov, č. p. 68</t>
  </si>
  <si>
    <t>Mohelnice - Křemačov, č. p. 69</t>
  </si>
  <si>
    <t>Mohelnice - Křemačov, č. p. 7</t>
  </si>
  <si>
    <t>Mohelnice - Křemačov, č. p. 70</t>
  </si>
  <si>
    <t>Mohelnice - Křemačov, č. p. 71</t>
  </si>
  <si>
    <t>Mohelnice - Křemačov, č. p. 72</t>
  </si>
  <si>
    <t>Mohelnice - Křemačov, č. p. 73</t>
  </si>
  <si>
    <t>Mohelnice - Křemačov, č. p. 74</t>
  </si>
  <si>
    <t>Mohelnice - Křemačov, č. p. 75</t>
  </si>
  <si>
    <t>Mohelnice - Křemačov, č. p. 76</t>
  </si>
  <si>
    <t>Mohelnice - Křemačov, č. p. 8</t>
  </si>
  <si>
    <t>Mohelnice - Křemačov, č. p. 9</t>
  </si>
  <si>
    <t>Mohelnice - Květín, č. p. 1</t>
  </si>
  <si>
    <t>Mohelnice - Květín, č. p. 10</t>
  </si>
  <si>
    <t>Mohelnice - Květín, č. p. 11</t>
  </si>
  <si>
    <t>Mohelnice - Květín, č. p. 12</t>
  </si>
  <si>
    <t>Mohelnice - Květín, č. p. 13</t>
  </si>
  <si>
    <t>Mohelnice - Květín, č. p. 14</t>
  </si>
  <si>
    <t>Mohelnice - Květín, č. p. 15</t>
  </si>
  <si>
    <t>Mohelnice - Květín, č. p. 16</t>
  </si>
  <si>
    <t>Mohelnice - Květín, č. p. 17</t>
  </si>
  <si>
    <t>Mohelnice - Květín, č. p. 18</t>
  </si>
  <si>
    <t>Mohelnice - Květín, č. p. 19</t>
  </si>
  <si>
    <t>Mohelnice - Květín, č. p. 2</t>
  </si>
  <si>
    <t>Mohelnice - Květín, č. p. 20</t>
  </si>
  <si>
    <t>Mohelnice - Květín, č. p. 21</t>
  </si>
  <si>
    <t>Mohelnice - Květín, č. p. 22</t>
  </si>
  <si>
    <t>Mohelnice - Květín, č. p. 23</t>
  </si>
  <si>
    <t>Mohelnice - Květín, č. p. 24</t>
  </si>
  <si>
    <t>Mohelnice - Květín, č. p. 25</t>
  </si>
  <si>
    <t>Mohelnice - Květín, č. p. 26</t>
  </si>
  <si>
    <t>Mohelnice - Květín, č. p. 27</t>
  </si>
  <si>
    <t>Mohelnice - Květín, č. p. 28</t>
  </si>
  <si>
    <t>Mohelnice - Květín, č. p. 29</t>
  </si>
  <si>
    <t>Mohelnice - Květín, č. p. 3</t>
  </si>
  <si>
    <t>Mohelnice - Květín, č. p. 30</t>
  </si>
  <si>
    <t>Mohelnice - Květín, č. p. 31</t>
  </si>
  <si>
    <t>Mohelnice - Květín, č. p. 32</t>
  </si>
  <si>
    <t>Mohelnice - Květín, č. p. 33</t>
  </si>
  <si>
    <t>Mohelnice - Květín, č. p. 35</t>
  </si>
  <si>
    <t>Mohelnice - Květín, č. p. 37</t>
  </si>
  <si>
    <t>Mohelnice - Květín, č. p. 38</t>
  </si>
  <si>
    <t>Mohelnice - Květín, č. p. 4</t>
  </si>
  <si>
    <t>Mohelnice - Květín, č. p. 40</t>
  </si>
  <si>
    <t>Mohelnice - Květín, č. p. 41</t>
  </si>
  <si>
    <t>Mohelnice - Květín, č. p. 43</t>
  </si>
  <si>
    <t>Mohelnice - Květín, č. p. 44</t>
  </si>
  <si>
    <t>Mohelnice - Květín, č. p. 45</t>
  </si>
  <si>
    <t>Mohelnice - Květín, č. p. 46</t>
  </si>
  <si>
    <t>Mohelnice - Květín, č. p. 47</t>
  </si>
  <si>
    <t>Mohelnice - Květín, č. p. 48</t>
  </si>
  <si>
    <t>Mohelnice - Květín, č. p. 49</t>
  </si>
  <si>
    <t>Mohelnice - Květín, č. p. 5</t>
  </si>
  <si>
    <t>Mohelnice - Květín, č. p. 50</t>
  </si>
  <si>
    <t>Mohelnice - Květín, č. p. 51</t>
  </si>
  <si>
    <t>Mohelnice - Květín, č. p. 52</t>
  </si>
  <si>
    <t>Mohelnice - Květín, č. p. 53</t>
  </si>
  <si>
    <t>Mohelnice - Květín, č. p. 54</t>
  </si>
  <si>
    <t>Mohelnice - Květín, č. p. 55</t>
  </si>
  <si>
    <t>Mohelnice - Květín, č. p. 56</t>
  </si>
  <si>
    <t>Mohelnice - Květín, č. p. 57</t>
  </si>
  <si>
    <t>Mohelnice - Květín, č. p. 58</t>
  </si>
  <si>
    <t>Mohelnice - Květín, č. p. 6</t>
  </si>
  <si>
    <t>Mohelnice - Květín, č. p. 7</t>
  </si>
  <si>
    <t>Mohelnice - Květín, č. p. 8</t>
  </si>
  <si>
    <t>Mohelnice - Květín, č. p. 9</t>
  </si>
  <si>
    <t>Mohelnice, Horní Krčmy 1084/1</t>
  </si>
  <si>
    <t>Mohelnice, Horní Krčmy 1085/2</t>
  </si>
  <si>
    <t>Mohelnice, Horní Krčmy 1086/3</t>
  </si>
  <si>
    <t>Mohelnice, Horní Krčmy 1087/4</t>
  </si>
  <si>
    <t>Mohelnice, Horní Krčmy 1088/5</t>
  </si>
  <si>
    <t>Mohelnice, Horní Krčmy 1089/6</t>
  </si>
  <si>
    <t>Mohelnice, Horní Krčmy 1090/7</t>
  </si>
  <si>
    <t>Mohelnice, Horní Krčmy 1091/8</t>
  </si>
  <si>
    <t>Mohelnice, Horní Krčmy 1093/10</t>
  </si>
  <si>
    <t>Mohelnice, Horní Krčmy 1094/11</t>
  </si>
  <si>
    <t>Mohelnice, Horní Krčmy 1095/12</t>
  </si>
  <si>
    <t>Mohelnice, Horní Krčmy 1096/13</t>
  </si>
  <si>
    <t>Mohelnice, Horní Krčmy 1097/14</t>
  </si>
  <si>
    <t>Mohelnice, Horní Krčmy 1098/15</t>
  </si>
  <si>
    <t>Mohelnice, Horní Krčmy 1099/16</t>
  </si>
  <si>
    <t>Mohelnice, Horní Krčmy 1100/17</t>
  </si>
  <si>
    <t>Mohelnice, Horní Krčmy 1101/18</t>
  </si>
  <si>
    <t>Mohelnice, Horní Krčmy 1102/19</t>
  </si>
  <si>
    <t>Mohelnice, Horní Krčmy 1103/20</t>
  </si>
  <si>
    <t>Mohelnice, Horní Krčmy 1104/21</t>
  </si>
  <si>
    <t>Mohelnice, Horní Krčmy 1105/22</t>
  </si>
  <si>
    <t>Mohelnice, Horní Krčmy 1106/24</t>
  </si>
  <si>
    <t>Mohelnice, Horní Krčmy 1107/25</t>
  </si>
  <si>
    <t>Mohelnice, Horní Krčmy 1108/27</t>
  </si>
  <si>
    <t>Mohelnice, Horní Krčmy 1109/28</t>
  </si>
  <si>
    <t>Mohelnice, Horní Krčmy 1110/30</t>
  </si>
  <si>
    <t>Mohelnice, Horní Krčmy 1111/32</t>
  </si>
  <si>
    <t>Mohelnice, Horní Krčmy 1112/31</t>
  </si>
  <si>
    <t>Mohelnice, Horní Krčmy 1113/33</t>
  </si>
  <si>
    <t>Mohelnice, Horní Krčmy 1114/34</t>
  </si>
  <si>
    <t>Mohelnice, Horní Krčmy 1160/38</t>
  </si>
  <si>
    <t>Mohelnice, Horní Krčmy 1161/39</t>
  </si>
  <si>
    <t>Mohelnice, Horní Krčmy 1162/40</t>
  </si>
  <si>
    <t>Mohelnice, Horní Krčmy 1163/41</t>
  </si>
  <si>
    <t>Mohelnice, Horní Krčmy 1164/42</t>
  </si>
  <si>
    <t>Mohelnice, Horní Krčmy 1165/43</t>
  </si>
  <si>
    <t>Mohelnice, Horní Krčmy 1166/44</t>
  </si>
  <si>
    <t>Mohelnice, Horní Krčmy 1180/47</t>
  </si>
  <si>
    <t>Mohelnice, Horní Krčmy 1183/52</t>
  </si>
  <si>
    <t>Mohelnice, Horní Krčmy 1223/49</t>
  </si>
  <si>
    <t>Mohelnice, Horní Krčmy 1262/48</t>
  </si>
  <si>
    <t>Mohelnice, Horní Krčmy 1264/55</t>
  </si>
  <si>
    <t>Mohelnice, Horní Krčmy 1395/69</t>
  </si>
  <si>
    <t>Mohelnice, Horní Krčmy 1421/51</t>
  </si>
  <si>
    <t>Mohelnice, Horní Krčmy 1424/53</t>
  </si>
  <si>
    <t>Mohelnice, Horní Krčmy 1485/46</t>
  </si>
  <si>
    <t>Mohelnice, Horní Krčmy 1498/70</t>
  </si>
  <si>
    <t>Mohelnice, Horní Krčmy 373/35</t>
  </si>
  <si>
    <t>Mohelnice, Horní Krčmy 374/36</t>
  </si>
  <si>
    <t>Mohelnice, Horní Krčmy 375/37</t>
  </si>
  <si>
    <t>Mohelnice, Horní Krčmy 4</t>
  </si>
  <si>
    <t>Mohelnice, Horní Krčmy 75/45</t>
  </si>
  <si>
    <t>Mohelnice, Horní Krčmy 76/23</t>
  </si>
  <si>
    <t>Moravičany - Doubravice, č. ev. 2</t>
  </si>
  <si>
    <t>Moravičany - Doubravice, č. p. 1</t>
  </si>
  <si>
    <t>Moravičany - Doubravice, č. p. 10</t>
  </si>
  <si>
    <t>Moravičany - Doubravice, č. p. 11</t>
  </si>
  <si>
    <t>Moravičany - Doubravice, č. p. 12</t>
  </si>
  <si>
    <t>Moravičany - Doubravice, č. p. 13</t>
  </si>
  <si>
    <t>Moravičany - Doubravice, č. p. 14</t>
  </si>
  <si>
    <t>Moravičany - Doubravice, č. p. 15</t>
  </si>
  <si>
    <t>Moravičany - Doubravice, č. p. 16</t>
  </si>
  <si>
    <t>Moravičany - Doubravice, č. p. 17</t>
  </si>
  <si>
    <t>Moravičany - Doubravice, č. p. 18</t>
  </si>
  <si>
    <t>Moravičany - Doubravice, č. p. 19</t>
  </si>
  <si>
    <t>Moravičany - Doubravice, č. p. 2</t>
  </si>
  <si>
    <t>Moravičany - Doubravice, č. p. 20</t>
  </si>
  <si>
    <t>Moravičany - Doubravice, č. p. 21</t>
  </si>
  <si>
    <t>Moravičany - Doubravice, č. p. 22</t>
  </si>
  <si>
    <t>Moravičany - Doubravice, č. p. 23</t>
  </si>
  <si>
    <t>Moravičany - Doubravice, č. p. 24</t>
  </si>
  <si>
    <t>Moravičany - Doubravice, č. p. 25</t>
  </si>
  <si>
    <t>Moravičany - Doubravice, č. p. 26</t>
  </si>
  <si>
    <t>Moravičany - Doubravice, č. p. 27</t>
  </si>
  <si>
    <t>Moravičany - Doubravice, č. p. 28</t>
  </si>
  <si>
    <t>Moravičany - Doubravice, č. p. 29</t>
  </si>
  <si>
    <t>Moravičany - Doubravice, č. p. 3</t>
  </si>
  <si>
    <t>Moravičany - Doubravice, č. p. 30</t>
  </si>
  <si>
    <t>Moravičany - Doubravice, č. p. 31</t>
  </si>
  <si>
    <t>Moravičany - Doubravice, č. p. 32</t>
  </si>
  <si>
    <t>Moravičany - Doubravice, č. p. 33</t>
  </si>
  <si>
    <t>Moravičany - Doubravice, č. p. 34</t>
  </si>
  <si>
    <t>Moravičany - Doubravice, č. p. 35</t>
  </si>
  <si>
    <t>Moravičany - Doubravice, č. p. 36</t>
  </si>
  <si>
    <t>Moravičany - Doubravice, č. p. 37</t>
  </si>
  <si>
    <t>Moravičany - Doubravice, č. p. 38</t>
  </si>
  <si>
    <t>Moravičany - Doubravice, č. p. 39</t>
  </si>
  <si>
    <t>Moravičany - Doubravice, č. p. 4</t>
  </si>
  <si>
    <t>Moravičany - Doubravice, č. p. 40</t>
  </si>
  <si>
    <t>Moravičany - Doubravice, č. p. 41</t>
  </si>
  <si>
    <t>Moravičany - Doubravice, č. p. 42</t>
  </si>
  <si>
    <t>Moravičany - Doubravice, č. p. 43</t>
  </si>
  <si>
    <t>Moravičany - Doubravice, č. p. 44</t>
  </si>
  <si>
    <t>Moravičany - Doubravice, č. p. 45</t>
  </si>
  <si>
    <t>Moravičany - Doubravice, č. p. 46</t>
  </si>
  <si>
    <t>Moravičany - Doubravice, č. p. 47</t>
  </si>
  <si>
    <t>Moravičany - Doubravice, č. p. 48</t>
  </si>
  <si>
    <t>Moravičany - Doubravice, č. p. 49</t>
  </si>
  <si>
    <t>Moravičany - Doubravice, č. p. 5</t>
  </si>
  <si>
    <t>Moravičany - Doubravice, č. p. 50</t>
  </si>
  <si>
    <t>Moravičany - Doubravice, č. p. 51</t>
  </si>
  <si>
    <t>Moravičany - Doubravice, č. p. 52</t>
  </si>
  <si>
    <t>Moravičany - Doubravice, č. p. 53</t>
  </si>
  <si>
    <t>Moravičany - Doubravice, č. p. 54</t>
  </si>
  <si>
    <t>Moravičany - Doubravice, č. p. 55</t>
  </si>
  <si>
    <t>Moravičany - Doubravice, č. p. 56</t>
  </si>
  <si>
    <t>Moravičany - Doubravice, č. p. 57</t>
  </si>
  <si>
    <t>Moravičany - Doubravice, č. p. 58</t>
  </si>
  <si>
    <t>Moravičany - Doubravice, č. p. 59</t>
  </si>
  <si>
    <t>Moravičany - Doubravice, č. p. 6</t>
  </si>
  <si>
    <t>Moravičany - Doubravice, č. p. 60</t>
  </si>
  <si>
    <t>Moravičany - Doubravice, č. p. 61</t>
  </si>
  <si>
    <t>Moravičany - Doubravice, č. p. 62</t>
  </si>
  <si>
    <t>Moravičany - Doubravice, č. p. 63</t>
  </si>
  <si>
    <t>Moravičany - Doubravice, č. p. 64</t>
  </si>
  <si>
    <t>Moravičany - Doubravice, č. p. 65</t>
  </si>
  <si>
    <t>Moravičany - Doubravice, č. p. 66</t>
  </si>
  <si>
    <t>Moravičany - Doubravice, č. p. 67</t>
  </si>
  <si>
    <t>Moravičany - Doubravice, č. p. 68</t>
  </si>
  <si>
    <t>Moravičany - Doubravice, č. p. 69</t>
  </si>
  <si>
    <t>Moravičany - Doubravice, č. p. 7</t>
  </si>
  <si>
    <t>Moravičany - Doubravice, č. p. 70</t>
  </si>
  <si>
    <t>Moravičany - Doubravice, č. p. 71</t>
  </si>
  <si>
    <t>Moravičany - Doubravice, č. p. 72</t>
  </si>
  <si>
    <t>Moravičany - Doubravice, č. p. 73</t>
  </si>
  <si>
    <t>Moravičany - Doubravice, č. p. 74</t>
  </si>
  <si>
    <t>Moravičany - Doubravice, č. p. 8</t>
  </si>
  <si>
    <t>Moravičany - Doubravice, č. p. 9</t>
  </si>
  <si>
    <t>Moravičany, č. ev. 2</t>
  </si>
  <si>
    <t>Moravičany - Mitrovice, č. p. 1</t>
  </si>
  <si>
    <t>Moravičany - Mitrovice, č. p. 10</t>
  </si>
  <si>
    <t>Moravičany - Mitrovice, č. p. 12</t>
  </si>
  <si>
    <t>Moravičany - Mitrovice, č. p. 13</t>
  </si>
  <si>
    <t>Moravičany - Mitrovice, č. p. 14</t>
  </si>
  <si>
    <t>Moravičany - Mitrovice, č. p. 15</t>
  </si>
  <si>
    <t>Moravičany - Mitrovice, č. p. 16</t>
  </si>
  <si>
    <t>Moravičany - Mitrovice, č. p. 17</t>
  </si>
  <si>
    <t>Moravičany - Mitrovice, č. p. 18</t>
  </si>
  <si>
    <t>Moravičany - Mitrovice, č. p. 19</t>
  </si>
  <si>
    <t>Moravičany - Mitrovice, č. p. 2</t>
  </si>
  <si>
    <t>Moravičany - Mitrovice, č. p. 20</t>
  </si>
  <si>
    <t>Moravičany - Mitrovice, č. p. 21</t>
  </si>
  <si>
    <t>Moravičany - Mitrovice, č. p. 22</t>
  </si>
  <si>
    <t>Moravičany - Mitrovice, č. p. 23</t>
  </si>
  <si>
    <t>Moravičany - Mitrovice, č. p. 24</t>
  </si>
  <si>
    <t>Moravičany - Mitrovice, č. p. 25</t>
  </si>
  <si>
    <t>Moravičany - Mitrovice, č. p. 26</t>
  </si>
  <si>
    <t>Moravičany - Mitrovice, č. p. 27</t>
  </si>
  <si>
    <t>Moravičany - Mitrovice, č. p. 28</t>
  </si>
  <si>
    <t>Moravičany - Mitrovice, č. p. 29</t>
  </si>
  <si>
    <t>Moravičany - Mitrovice, č. p. 3</t>
  </si>
  <si>
    <t>Moravičany - Mitrovice, č. p. 30</t>
  </si>
  <si>
    <t>Moravičany - Mitrovice, č. p. 32</t>
  </si>
  <si>
    <t>Moravičany - Mitrovice, č. p. 4</t>
  </si>
  <si>
    <t>Moravičany - Mitrovice, č. p. 5</t>
  </si>
  <si>
    <t>Moravičany - Mitrovice, č. p. 6</t>
  </si>
  <si>
    <t>Moravičany - Mitrovice, č. p. 7</t>
  </si>
  <si>
    <t>Moravičany - Mitrovice, č. p. 8</t>
  </si>
  <si>
    <t>Moravičany - Mitrovice, č. p. 9</t>
  </si>
  <si>
    <t>Nemile - Lupěné, č. ev. 1</t>
  </si>
  <si>
    <t>Nemile - Lupěné, č. p. 1</t>
  </si>
  <si>
    <t>Nemile - Lupěné, č. p. 10</t>
  </si>
  <si>
    <t>Nemile - Lupěné, č. p. 11</t>
  </si>
  <si>
    <t>Nemile - Lupěné, č. p. 12</t>
  </si>
  <si>
    <t>Nemile - Lupěné, č. p. 13</t>
  </si>
  <si>
    <t>Nemile - Lupěné, č. p. 14</t>
  </si>
  <si>
    <t>Nemile - Lupěné, č. p. 15</t>
  </si>
  <si>
    <t>Nemile - Lupěné, č. p. 16</t>
  </si>
  <si>
    <t>Nemile - Lupěné, č. p. 17</t>
  </si>
  <si>
    <t>Nemile - Lupěné, č. p. 18</t>
  </si>
  <si>
    <t>Nemile - Lupěné, č. p. 19</t>
  </si>
  <si>
    <t>Nemile - Lupěné, č. p. 2</t>
  </si>
  <si>
    <t>Nemile - Lupěné, č. p. 20</t>
  </si>
  <si>
    <t>Nemile - Lupěné, č. p. 21</t>
  </si>
  <si>
    <t>Nemile - Lupěné, č. p. 22</t>
  </si>
  <si>
    <t>Nemile - Lupěné, č. p. 23</t>
  </si>
  <si>
    <t>Nemile - Lupěné, č. p. 24</t>
  </si>
  <si>
    <t>Nemile - Lupěné, č. p. 25</t>
  </si>
  <si>
    <t>Nemile - Lupěné, č. p. 26</t>
  </si>
  <si>
    <t>Nemile - Lupěné, č. p. 27</t>
  </si>
  <si>
    <t>Nemile - Lupěné, č. p. 28</t>
  </si>
  <si>
    <t>Nemile - Lupěné, č. p. 29</t>
  </si>
  <si>
    <t>Nemile - Lupěné, č. p. 3</t>
  </si>
  <si>
    <t>Nemile - Lupěné, č. p. 30</t>
  </si>
  <si>
    <t>Nemile - Lupěné, č. p. 31</t>
  </si>
  <si>
    <t>Nemile - Lupěné, č. p. 32</t>
  </si>
  <si>
    <t>Nemile - Lupěné, č. p. 33</t>
  </si>
  <si>
    <t>Nemile - Lupěné, č. p. 34</t>
  </si>
  <si>
    <t>Nemile - Lupěné, č. p. 35</t>
  </si>
  <si>
    <t>Nemile - Lupěné, č. p. 36</t>
  </si>
  <si>
    <t>Nemile - Lupěné, č. p. 38</t>
  </si>
  <si>
    <t>Nemile - Lupěné, č. p. 4</t>
  </si>
  <si>
    <t>Nemile - Lupěné, č. p. 40</t>
  </si>
  <si>
    <t>Nemile - Lupěné, č. p. 41</t>
  </si>
  <si>
    <t>Nemile - Lupěné, č. p. 42</t>
  </si>
  <si>
    <t>Nemile - Lupěné, č. p. 43</t>
  </si>
  <si>
    <t>Nemile - Lupěné, č. p. 44</t>
  </si>
  <si>
    <t>Nemile - Lupěné, č. p. 45</t>
  </si>
  <si>
    <t>Nemile - Lupěné, č. p. 46</t>
  </si>
  <si>
    <t>Nemile - Lupěné, č. p. 47</t>
  </si>
  <si>
    <t>Nemile - Lupěné, č. p. 48</t>
  </si>
  <si>
    <t>Nemile - Lupěné, č. p. 50</t>
  </si>
  <si>
    <t>Nemile - Lupěné, č. p. 51</t>
  </si>
  <si>
    <t>Nemile - Lupěné, č. p. 52</t>
  </si>
  <si>
    <t>Nemile - Lupěné, č. p. 53</t>
  </si>
  <si>
    <t>Nemile - Lupěné, č. p. 54</t>
  </si>
  <si>
    <t>Nemile - Lupěné, č. p. 55</t>
  </si>
  <si>
    <t>Nemile - Lupěné, č. p. 56</t>
  </si>
  <si>
    <t>Nemile - Lupěné, č. p. 6</t>
  </si>
  <si>
    <t>Nemile - Lupěné, č. p. 7</t>
  </si>
  <si>
    <t>Nemile - Lupěné, č. p. 8</t>
  </si>
  <si>
    <t>Nemile - Lupěné, č. p. 9</t>
  </si>
  <si>
    <t>Nemile, č. p. 1</t>
  </si>
  <si>
    <t>Nemile, č. p. 10</t>
  </si>
  <si>
    <t>Nemile, č. p. 104</t>
  </si>
  <si>
    <t>Nemile, č. p. 106</t>
  </si>
  <si>
    <t>Nemile, č. p. 108</t>
  </si>
  <si>
    <t>Nemile, č. p. 109</t>
  </si>
  <si>
    <t>Nemile, č. p. 11</t>
  </si>
  <si>
    <t>Nemile, č. p. 111</t>
  </si>
  <si>
    <t>Nemile, č. p. 112</t>
  </si>
  <si>
    <t>Nemile, č. p. 113</t>
  </si>
  <si>
    <t>Nemile, č. p. 114</t>
  </si>
  <si>
    <t>Nemile, č. p. 115</t>
  </si>
  <si>
    <t>Nemile, č. p. 116</t>
  </si>
  <si>
    <t>Nemile, č. p. 117</t>
  </si>
  <si>
    <t>Nemile, č. p. 118</t>
  </si>
  <si>
    <t>Nemile, č. p. 119</t>
  </si>
  <si>
    <t>Nemile, č. p. 12</t>
  </si>
  <si>
    <t>Nemile, č. p. 121</t>
  </si>
  <si>
    <t>Nemile, č. p. 123</t>
  </si>
  <si>
    <t>Nemile, č. p. 124</t>
  </si>
  <si>
    <t>Nemile, č. p. 125</t>
  </si>
  <si>
    <t>Nemile, č. p. 126</t>
  </si>
  <si>
    <t>Nemile, č. p. 127</t>
  </si>
  <si>
    <t>Nemile, č. p. 128</t>
  </si>
  <si>
    <t>Nemile, č. p. 129</t>
  </si>
  <si>
    <t>Nemile, č. p. 130</t>
  </si>
  <si>
    <t>Nemile, č. p. 131</t>
  </si>
  <si>
    <t>Nemile, č. p. 132</t>
  </si>
  <si>
    <t>Nemile, č. p. 133</t>
  </si>
  <si>
    <t>Nemile, č. p. 134</t>
  </si>
  <si>
    <t>Nemile, č. p. 135</t>
  </si>
  <si>
    <t>Nemile, č. p. 136</t>
  </si>
  <si>
    <t>Nemile, č. p. 137</t>
  </si>
  <si>
    <t>Nemile, č. p. 138</t>
  </si>
  <si>
    <t>Nemile, č. p. 139</t>
  </si>
  <si>
    <t>Nemile, č. p. 140</t>
  </si>
  <si>
    <t>Nemile, č. p. 149</t>
  </si>
  <si>
    <t>Nemile, č. p. 15</t>
  </si>
  <si>
    <t>Nemile, č. p. 150</t>
  </si>
  <si>
    <t>Nemile, č. p. 151</t>
  </si>
  <si>
    <t>Nemile, č. p. 154</t>
  </si>
  <si>
    <t>Nemile, č. p. 155</t>
  </si>
  <si>
    <t>Nemile, č. p. 159</t>
  </si>
  <si>
    <t>Nemile, č. p. 16</t>
  </si>
  <si>
    <t>Nemile, č. p. 17</t>
  </si>
  <si>
    <t>Nemile, č. p. 171</t>
  </si>
  <si>
    <t>Nemile, č. p. 173</t>
  </si>
  <si>
    <t>Nemile, č. p. 174</t>
  </si>
  <si>
    <t>Nemile, č. p. 175</t>
  </si>
  <si>
    <t>Nemile, č. p. 18</t>
  </si>
  <si>
    <t>Nemile, č. p. 181</t>
  </si>
  <si>
    <t>Nemile, č. p. 182</t>
  </si>
  <si>
    <t>Nemile, č. p. 183</t>
  </si>
  <si>
    <t>Nemile, č. p. 185</t>
  </si>
  <si>
    <t>Nemile, č. p. 186</t>
  </si>
  <si>
    <t>Nemile, č. p. 189</t>
  </si>
  <si>
    <t>Nemile, č. p. 19</t>
  </si>
  <si>
    <t>Nemile, č. p. 190</t>
  </si>
  <si>
    <t>Nemile, č. p. 193</t>
  </si>
  <si>
    <t>Nemile, č. p. 195</t>
  </si>
  <si>
    <t>Nemile, č. p. 2</t>
  </si>
  <si>
    <t>Nemile, č. p. 20</t>
  </si>
  <si>
    <t>Nemile, č. p. 21</t>
  </si>
  <si>
    <t>Nemile, č. p. 22</t>
  </si>
  <si>
    <t>Nemile, č. p. 23</t>
  </si>
  <si>
    <t>Nemile, č. p. 24</t>
  </si>
  <si>
    <t>Nemile, č. p. 25</t>
  </si>
  <si>
    <t>Nemile, č. p. 26</t>
  </si>
  <si>
    <t>Nemile, č. p. 27</t>
  </si>
  <si>
    <t>Nemile, č. p. 28</t>
  </si>
  <si>
    <t>Nemile, č. p. 29</t>
  </si>
  <si>
    <t>Nemile, č. p. 3</t>
  </si>
  <si>
    <t>Nemile, č. p. 31</t>
  </si>
  <si>
    <t>Nemile, č. p. 33</t>
  </si>
  <si>
    <t>Nemile, č. p. 35</t>
  </si>
  <si>
    <t>Nemile, č. p. 37</t>
  </si>
  <si>
    <t>Nemile, č. p. 39</t>
  </si>
  <si>
    <t>Nemile, č. p. 4</t>
  </si>
  <si>
    <t>Nemile, č. p. 41</t>
  </si>
  <si>
    <t>Nemile, č. p. 43</t>
  </si>
  <si>
    <t>Nemile, č. p. 45</t>
  </si>
  <si>
    <t>Nemile, č. p. 47</t>
  </si>
  <si>
    <t>Nemile, č. p. 49</t>
  </si>
  <si>
    <t>Nemile, č. p. 5</t>
  </si>
  <si>
    <t>Nemile, č. p. 51</t>
  </si>
  <si>
    <t>Nemile, č. p. 53</t>
  </si>
  <si>
    <t>Nemile, č. p. 55</t>
  </si>
  <si>
    <t>Nemile, č. p. 57</t>
  </si>
  <si>
    <t>Nemile, č. p. 58</t>
  </si>
  <si>
    <t>Nemile, č. p. 59</t>
  </si>
  <si>
    <t>Nemile, č. p. 6</t>
  </si>
  <si>
    <t>Nemile, č. p. 61</t>
  </si>
  <si>
    <t>Nemile, č. p. 63</t>
  </si>
  <si>
    <t>Nemile, č. p. 64</t>
  </si>
  <si>
    <t>Nemile, č. p. 65</t>
  </si>
  <si>
    <t>Nemile, č. p. 69</t>
  </si>
  <si>
    <t>Nemile, č. p. 7</t>
  </si>
  <si>
    <t>Nemile, č. p. 71</t>
  </si>
  <si>
    <t>Nemile, č. p. 73</t>
  </si>
  <si>
    <t>Nemile, č. p. 75</t>
  </si>
  <si>
    <t>Nemile, č. p. 77</t>
  </si>
  <si>
    <t>Nemile, č. p. 79</t>
  </si>
  <si>
    <t>Nemile, č. p. 8</t>
  </si>
  <si>
    <t>Nemile, č. p. 81</t>
  </si>
  <si>
    <t>Nemile, č. p. 83</t>
  </si>
  <si>
    <t>Nemile, č. p. 85</t>
  </si>
  <si>
    <t>Nemile, č. p. 87</t>
  </si>
  <si>
    <t>Nemile, č. p. 88</t>
  </si>
  <si>
    <t>Nemile, č. p. 89</t>
  </si>
  <si>
    <t>Nemile, č. p. 9</t>
  </si>
  <si>
    <t>Nemile, č. p. 90</t>
  </si>
  <si>
    <t>Nemile, č. p. 91</t>
  </si>
  <si>
    <t>Nemile, č. ev. 1</t>
  </si>
  <si>
    <t>Nemile, č. ev. 2</t>
  </si>
  <si>
    <t>Nemile, č. p. 100</t>
  </si>
  <si>
    <t>Nemile, č. p. 101</t>
  </si>
  <si>
    <t>Nemile, č. p. 102</t>
  </si>
  <si>
    <t>Nemile, č. p. 103</t>
  </si>
  <si>
    <t>Nemile, č. p. 105</t>
  </si>
  <si>
    <t>Nemile, č. p. 107</t>
  </si>
  <si>
    <t>Nemile, č. p. 120</t>
  </si>
  <si>
    <t>Nemile, č. p. 122</t>
  </si>
  <si>
    <t>Nemile, č. p. 13</t>
  </si>
  <si>
    <t>Nemile, č. p. 141</t>
  </si>
  <si>
    <t>Nemile, č. p. 142</t>
  </si>
  <si>
    <t>Nemile, č. p. 143</t>
  </si>
  <si>
    <t>Nemile, č. p. 144</t>
  </si>
  <si>
    <t>Nemile, č. p. 145</t>
  </si>
  <si>
    <t>Nemile, č. p. 146</t>
  </si>
  <si>
    <t>Nemile, č. p. 147</t>
  </si>
  <si>
    <t>Nemile, č. p. 152</t>
  </si>
  <si>
    <t>Nemile, č. p. 153</t>
  </si>
  <si>
    <t>Nemile, č. p. 156</t>
  </si>
  <si>
    <t>Nemile, č. p. 160</t>
  </si>
  <si>
    <t>Nemile, č. p. 161</t>
  </si>
  <si>
    <t>Nemile, č. p. 162</t>
  </si>
  <si>
    <t>Nemile, č. p. 163</t>
  </si>
  <si>
    <t>Nemile, č. p. 164</t>
  </si>
  <si>
    <t>Nemile, č. p. 165</t>
  </si>
  <si>
    <t>Nemile, č. p. 166</t>
  </si>
  <si>
    <t>Nemile, č. p. 167</t>
  </si>
  <si>
    <t>Nemile, č. p. 168</t>
  </si>
  <si>
    <t>Nemile, č. p. 169</t>
  </si>
  <si>
    <t>Nemile, č. p. 170</t>
  </si>
  <si>
    <t>Nemile, č. p. 172</t>
  </si>
  <si>
    <t>Nemile, č. p. 184</t>
  </si>
  <si>
    <t>Nemile, č. p. 191</t>
  </si>
  <si>
    <t>Nemile, č. p. 192</t>
  </si>
  <si>
    <t>Nemile, č. p. 194</t>
  </si>
  <si>
    <t>Nemile, č. p. 196</t>
  </si>
  <si>
    <t>Nemile, č. p. 197</t>
  </si>
  <si>
    <t>Nemile, č. p. 198</t>
  </si>
  <si>
    <t>Nemile, č. p. 199</t>
  </si>
  <si>
    <t>Nemile, č. p. 200</t>
  </si>
  <si>
    <t>Nemile, č. p. 30</t>
  </si>
  <si>
    <t>Nemile, č. p. 32</t>
  </si>
  <si>
    <t>Nemile, č. p. 34</t>
  </si>
  <si>
    <t>Nemile, č. p. 36</t>
  </si>
  <si>
    <t>Nemile, č. p. 38</t>
  </si>
  <si>
    <t>Nemile, č. p. 40</t>
  </si>
  <si>
    <t>Nemile, č. p. 42</t>
  </si>
  <si>
    <t>Nemile, č. p. 44</t>
  </si>
  <si>
    <t>Nemile, č. p. 46</t>
  </si>
  <si>
    <t>Nemile, č. p. 48</t>
  </si>
  <si>
    <t>Nemile, č. p. 50</t>
  </si>
  <si>
    <t>Nemile, č. p. 52</t>
  </si>
  <si>
    <t>Nemile, č. p. 54</t>
  </si>
  <si>
    <t>Nemile, č. p. 56</t>
  </si>
  <si>
    <t>Nemile, č. p. 60</t>
  </si>
  <si>
    <t>Nemile, č. p. 62</t>
  </si>
  <si>
    <t>Nemile, č. p. 66</t>
  </si>
  <si>
    <t>Nemile, č. p. 68</t>
  </si>
  <si>
    <t>Nemile, č. p. 70</t>
  </si>
  <si>
    <t>Nemile, č. p. 72</t>
  </si>
  <si>
    <t>Nemile, č. p. 74</t>
  </si>
  <si>
    <t>Nemile, č. p. 78</t>
  </si>
  <si>
    <t>Nemile, č. p. 80</t>
  </si>
  <si>
    <t>Nemile, č. p. 82</t>
  </si>
  <si>
    <t>Nemile, č. p. 84</t>
  </si>
  <si>
    <t>Nemile, č. p. 86</t>
  </si>
  <si>
    <t>Nemile, č. p. 92</t>
  </si>
  <si>
    <t>Nemile, č. p. 93</t>
  </si>
  <si>
    <t>Nemile, č. p. 94</t>
  </si>
  <si>
    <t>Nemile, č. p. 95</t>
  </si>
  <si>
    <t>Nemile, č. p. 96</t>
  </si>
  <si>
    <t>Nemile, č. p. 97</t>
  </si>
  <si>
    <t>Nemile, č. p. 98</t>
  </si>
  <si>
    <t>Nemile, č. p. 99</t>
  </si>
  <si>
    <t>Nový Malín - Plechy, č. p. 1</t>
  </si>
  <si>
    <t>Nový Malín - Plechy, č. p. 10</t>
  </si>
  <si>
    <t>Nový Malín - Plechy, č. p. 11</t>
  </si>
  <si>
    <t>Nový Malín - Plechy, č. p. 12</t>
  </si>
  <si>
    <t>Nový Malín - Plechy, č. p. 13</t>
  </si>
  <si>
    <t>Nový Malín - Plechy, č. p. 14</t>
  </si>
  <si>
    <t>Nový Malín - Plechy, č. p. 15</t>
  </si>
  <si>
    <t>Nový Malín - Plechy, č. p. 16</t>
  </si>
  <si>
    <t>Nový Malín - Plechy, č. p. 17</t>
  </si>
  <si>
    <t>Nový Malín - Plechy, č. p. 18</t>
  </si>
  <si>
    <t>Nový Malín - Plechy, č. p. 19</t>
  </si>
  <si>
    <t>Nový Malín - Plechy, č. p. 2</t>
  </si>
  <si>
    <t>Nový Malín - Plechy, č. p. 20</t>
  </si>
  <si>
    <t>Nový Malín - Plechy, č. p. 21</t>
  </si>
  <si>
    <t>Nový Malín - Plechy, č. p. 22</t>
  </si>
  <si>
    <t>Nový Malín - Plechy, č. p. 23</t>
  </si>
  <si>
    <t>Nový Malín - Plechy, č. p. 24</t>
  </si>
  <si>
    <t>Nový Malín - Plechy, č. p. 25</t>
  </si>
  <si>
    <t>Nový Malín - Plechy, č. p. 26</t>
  </si>
  <si>
    <t>Nový Malín - Plechy, č. p. 27</t>
  </si>
  <si>
    <t>Nový Malín - Plechy, č. p. 28</t>
  </si>
  <si>
    <t>Nový Malín - Plechy, č. p. 29</t>
  </si>
  <si>
    <t>Nový Malín - Plechy, č. p. 3</t>
  </si>
  <si>
    <t>Nový Malín - Plechy, č. p. 30</t>
  </si>
  <si>
    <t>Nový Malín - Plechy, č. p. 31</t>
  </si>
  <si>
    <t>Nový Malín - Plechy, č. p. 32</t>
  </si>
  <si>
    <t>Nový Malín - Plechy, č. p. 33</t>
  </si>
  <si>
    <t>Nový Malín - Plechy, č. p. 34</t>
  </si>
  <si>
    <t>Nový Malín - Plechy, č. p. 35</t>
  </si>
  <si>
    <t>Nový Malín - Plechy, č. p. 36</t>
  </si>
  <si>
    <t>Nový Malín - Plechy, č. p. 37</t>
  </si>
  <si>
    <t>Nový Malín - Plechy, č. p. 38</t>
  </si>
  <si>
    <t>Nový Malín - Plechy, č. p. 39</t>
  </si>
  <si>
    <t>Nový Malín - Plechy, č. p. 4</t>
  </si>
  <si>
    <t>Nový Malín - Plechy, č. p. 40</t>
  </si>
  <si>
    <t>Nový Malín - Plechy, č. p. 41</t>
  </si>
  <si>
    <t>Nový Malín - Plechy, č. p. 42</t>
  </si>
  <si>
    <t>Nový Malín - Plechy, č. p. 43</t>
  </si>
  <si>
    <t>Nový Malín - Plechy, č. p. 44</t>
  </si>
  <si>
    <t>Nový Malín - Plechy, č. p. 45</t>
  </si>
  <si>
    <t>Nový Malín - Plechy, č. p. 46</t>
  </si>
  <si>
    <t>Nový Malín - Plechy, č. p. 47</t>
  </si>
  <si>
    <t>Nový Malín - Plechy, č. p. 48</t>
  </si>
  <si>
    <t>Nový Malín - Plechy, č. p. 49</t>
  </si>
  <si>
    <t>Nový Malín - Plechy, č. p. 5</t>
  </si>
  <si>
    <t>Nový Malín - Plechy, č. p. 50</t>
  </si>
  <si>
    <t>Nový Malín - Plechy, č. p. 51</t>
  </si>
  <si>
    <t>Nový Malín - Plechy, č. p. 52</t>
  </si>
  <si>
    <t>Nový Malín - Plechy, č. p. 53</t>
  </si>
  <si>
    <t>Nový Malín - Plechy, č. p. 54</t>
  </si>
  <si>
    <t>Nový Malín - Plechy, č. p. 55</t>
  </si>
  <si>
    <t>Nový Malín - Plechy, č. p. 56</t>
  </si>
  <si>
    <t>Nový Malín - Plechy, č. p. 57</t>
  </si>
  <si>
    <t>Nový Malín - Plechy, č. p. 58</t>
  </si>
  <si>
    <t>Nový Malín - Plechy, č. p. 59</t>
  </si>
  <si>
    <t>Nový Malín - Plechy, č. p. 60</t>
  </si>
  <si>
    <t>Nový Malín - Plechy, č. p. 61</t>
  </si>
  <si>
    <t>Nový Malín - Plechy, č. p. 62</t>
  </si>
  <si>
    <t>Nový Malín - Plechy, č. p. 63</t>
  </si>
  <si>
    <t>Nový Malín - Plechy, č. p. 64</t>
  </si>
  <si>
    <t>Nový Malín - Plechy, č. p. 65</t>
  </si>
  <si>
    <t>Nový Malín - Plechy, č. p. 66</t>
  </si>
  <si>
    <t>Nový Malín - Plechy, č. p. 67</t>
  </si>
  <si>
    <t>Nový Malín - Plechy, č. p. 68</t>
  </si>
  <si>
    <t>Nový Malín - Plechy, č. p. 69</t>
  </si>
  <si>
    <t>Nový Malín - Plechy, č. p. 8</t>
  </si>
  <si>
    <t>Nový Malín - Plechy, č. p. 9</t>
  </si>
  <si>
    <t>Nový Malín, č. p. 867</t>
  </si>
  <si>
    <t>Nový Malín, č. p. 898</t>
  </si>
  <si>
    <t>Nový Malín, č. ev. 1</t>
  </si>
  <si>
    <t>Nový Malín, č. ev. 10</t>
  </si>
  <si>
    <t>Nový Malín, č. ev. 11</t>
  </si>
  <si>
    <t>Nový Malín, č. ev. 12</t>
  </si>
  <si>
    <t>Nový Malín, č. ev. 13</t>
  </si>
  <si>
    <t>Nový Malín, č. ev. 14</t>
  </si>
  <si>
    <t>Nový Malín, č. ev. 15</t>
  </si>
  <si>
    <t>Nový Malín, č. ev. 16</t>
  </si>
  <si>
    <t>Nový Malín, č. ev. 17</t>
  </si>
  <si>
    <t>Nový Malín, č. ev. 18</t>
  </si>
  <si>
    <t>Nový Malín, č. ev. 19</t>
  </si>
  <si>
    <t>Nový Malín, č. ev. 2</t>
  </si>
  <si>
    <t>Nový Malín, č. ev. 20</t>
  </si>
  <si>
    <t>Nový Malín, č. ev. 21</t>
  </si>
  <si>
    <t>Nový Malín, č. ev. 22</t>
  </si>
  <si>
    <t>Nový Malín, č. ev. 23</t>
  </si>
  <si>
    <t>Nový Malín, č. ev. 25</t>
  </si>
  <si>
    <t>Nový Malín, č. ev. 26</t>
  </si>
  <si>
    <t>Nový Malín, č. ev. 27</t>
  </si>
  <si>
    <t>Nový Malín, č. ev. 28</t>
  </si>
  <si>
    <t>Nový Malín, č. ev. 29</t>
  </si>
  <si>
    <t>Nový Malín, č. ev. 3</t>
  </si>
  <si>
    <t>Nový Malín, č. ev. 30</t>
  </si>
  <si>
    <t>Nový Malín, č. ev. 31</t>
  </si>
  <si>
    <t>Nový Malín, č. ev. 32</t>
  </si>
  <si>
    <t>Nový Malín, č. ev. 33</t>
  </si>
  <si>
    <t>Nový Malín, č. ev. 34</t>
  </si>
  <si>
    <t>Nový Malín, č. ev. 35</t>
  </si>
  <si>
    <t>Nový Malín, č. ev. 36</t>
  </si>
  <si>
    <t>Nový Malín, č. ev. 37</t>
  </si>
  <si>
    <t>Nový Malín, č. ev. 38</t>
  </si>
  <si>
    <t>Nový Malín, č. ev. 4</t>
  </si>
  <si>
    <t>Nový Malín, č. ev. 40</t>
  </si>
  <si>
    <t>Nový Malín, č. ev. 41</t>
  </si>
  <si>
    <t>Nový Malín, č. ev. 43</t>
  </si>
  <si>
    <t>Nový Malín, č. ev. 44</t>
  </si>
  <si>
    <t>Nový Malín, č. ev. 45</t>
  </si>
  <si>
    <t>Nový Malín, č. ev. 46</t>
  </si>
  <si>
    <t>Nový Malín, č. ev. 47</t>
  </si>
  <si>
    <t>Nový Malín, č. ev. 49</t>
  </si>
  <si>
    <t>Nový Malín, č. ev. 5</t>
  </si>
  <si>
    <t>Nový Malín, č. ev. 50</t>
  </si>
  <si>
    <t>Nový Malín, č. ev. 51</t>
  </si>
  <si>
    <t>Nový Malín, č. ev. 52</t>
  </si>
  <si>
    <t>Nový Malín, č. ev. 55</t>
  </si>
  <si>
    <t>Nový Malín, č. ev. 6</t>
  </si>
  <si>
    <t>Nový Malín, č. ev. 7</t>
  </si>
  <si>
    <t>Nový Malín, č. ev. 8</t>
  </si>
  <si>
    <t>Nový Malín, č. ev. 9</t>
  </si>
  <si>
    <t>Nový Malín, č. p. 505</t>
  </si>
  <si>
    <t>Nový Malín, č. p. 551</t>
  </si>
  <si>
    <t>Nový Malín - Mladoňov, č. ev. 1</t>
  </si>
  <si>
    <t>Nový Malín - Mladoňov, č. ev. 10</t>
  </si>
  <si>
    <t>Nový Malín - Mladoňov, č. ev. 12</t>
  </si>
  <si>
    <t>Nový Malín - Mladoňov, č. ev. 13</t>
  </si>
  <si>
    <t>Nový Malín - Mladoňov, č. ev. 15</t>
  </si>
  <si>
    <t>Nový Malín - Mladoňov, č. ev. 16</t>
  </si>
  <si>
    <t>Nový Malín - Mladoňov, č. ev. 17</t>
  </si>
  <si>
    <t>Nový Malín - Mladoňov, č. ev. 19</t>
  </si>
  <si>
    <t>Nový Malín - Mladoňov, č. ev. 2</t>
  </si>
  <si>
    <t>Nový Malín - Mladoňov, č. ev. 20</t>
  </si>
  <si>
    <t>Nový Malín - Mladoňov, č. ev. 21</t>
  </si>
  <si>
    <t>Nový Malín - Mladoňov, č. ev. 23</t>
  </si>
  <si>
    <t>Nový Malín - Mladoňov, č. ev. 3</t>
  </si>
  <si>
    <t>Nový Malín - Mladoňov, č. ev. 4</t>
  </si>
  <si>
    <t>Nový Malín - Mladoňov, č. ev. 5</t>
  </si>
  <si>
    <t>Nový Malín - Mladoňov, č. ev. 6</t>
  </si>
  <si>
    <t>Nový Malín - Mladoňov, č. ev. 7</t>
  </si>
  <si>
    <t>Nový Malín - Mladoňov, č. ev. 8</t>
  </si>
  <si>
    <t>Nový Malín - Mladoňov, č. ev. 9</t>
  </si>
  <si>
    <t>Nový Malín - Mladoňov, č. p. 1</t>
  </si>
  <si>
    <t>Nový Malín - Mladoňov, č. p. 10</t>
  </si>
  <si>
    <t>Nový Malín - Mladoňov, č. p. 100</t>
  </si>
  <si>
    <t>Nový Malín - Mladoňov, č. p. 101</t>
  </si>
  <si>
    <t>Nový Malín - Mladoňov, č. p. 102</t>
  </si>
  <si>
    <t>Nový Malín - Mladoňov, č. p. 103</t>
  </si>
  <si>
    <t>Nový Malín - Mladoňov, č. p. 104</t>
  </si>
  <si>
    <t>Nový Malín - Mladoňov, č. p. 105</t>
  </si>
  <si>
    <t>Nový Malín - Mladoňov, č. p. 106</t>
  </si>
  <si>
    <t>Nový Malín - Mladoňov, č. p. 107</t>
  </si>
  <si>
    <t>Nový Malín - Mladoňov, č. p. 108</t>
  </si>
  <si>
    <t>Nový Malín - Mladoňov, č. p. 109</t>
  </si>
  <si>
    <t>Nový Malín - Mladoňov, č. p. 11</t>
  </si>
  <si>
    <t>Nový Malín - Mladoňov, č. p. 110</t>
  </si>
  <si>
    <t>Nový Malín - Mladoňov, č. p. 111</t>
  </si>
  <si>
    <t>Nový Malín - Mladoňov, č. p. 112</t>
  </si>
  <si>
    <t>Nový Malín - Mladoňov, č. p. 12</t>
  </si>
  <si>
    <t>Nový Malín - Mladoňov, č. p. 13</t>
  </si>
  <si>
    <t>Nový Malín - Mladoňov, č. p. 14</t>
  </si>
  <si>
    <t>Nový Malín - Mladoňov, č. p. 15</t>
  </si>
  <si>
    <t>Nový Malín - Mladoňov, č. p. 16</t>
  </si>
  <si>
    <t>Nový Malín - Mladoňov, č. p. 17</t>
  </si>
  <si>
    <t>Nový Malín - Mladoňov, č. p. 18</t>
  </si>
  <si>
    <t>Nový Malín - Mladoňov, č. p. 19</t>
  </si>
  <si>
    <t>Nový Malín - Mladoňov, č. p. 2</t>
  </si>
  <si>
    <t>Nový Malín - Mladoňov, č. p. 20</t>
  </si>
  <si>
    <t>Nový Malín - Mladoňov, č. p. 21</t>
  </si>
  <si>
    <t>Nový Malín - Mladoňov, č. p. 22</t>
  </si>
  <si>
    <t>Nový Malín - Mladoňov, č. p. 23</t>
  </si>
  <si>
    <t>Nový Malín - Mladoňov, č. p. 24</t>
  </si>
  <si>
    <t>Nový Malín - Mladoňov, č. p. 25</t>
  </si>
  <si>
    <t>Nový Malín - Mladoňov, č. p. 26</t>
  </si>
  <si>
    <t>Nový Malín - Mladoňov, č. p. 27</t>
  </si>
  <si>
    <t>Nový Malín - Mladoňov, č. p. 28</t>
  </si>
  <si>
    <t>Nový Malín - Mladoňov, č. p. 3</t>
  </si>
  <si>
    <t>Nový Malín - Mladoňov, č. p. 30</t>
  </si>
  <si>
    <t>Nový Malín - Mladoňov, č. p. 31</t>
  </si>
  <si>
    <t>Nový Malín - Mladoňov, č. p. 32</t>
  </si>
  <si>
    <t>Nový Malín - Mladoňov, č. p. 34</t>
  </si>
  <si>
    <t>Nový Malín - Mladoňov, č. p. 39</t>
  </si>
  <si>
    <t>Nový Malín - Mladoňov, č. p. 4</t>
  </si>
  <si>
    <t>Nový Malín - Mladoňov, č. p. 41</t>
  </si>
  <si>
    <t>Nový Malín - Mladoňov, č. p. 42</t>
  </si>
  <si>
    <t>Nový Malín - Mladoňov, č. p. 43</t>
  </si>
  <si>
    <t>Nový Malín - Mladoňov, č. p. 44</t>
  </si>
  <si>
    <t>Nový Malín - Mladoňov, č. p. 48</t>
  </si>
  <si>
    <t>Nový Malín - Mladoňov, č. p. 5</t>
  </si>
  <si>
    <t>Nový Malín - Mladoňov, č. p. 50</t>
  </si>
  <si>
    <t>Nový Malín - Mladoňov, č. p. 54</t>
  </si>
  <si>
    <t>Nový Malín - Mladoňov, č. p. 55</t>
  </si>
  <si>
    <t>Nový Malín - Mladoňov, č. p. 56</t>
  </si>
  <si>
    <t>Nový Malín - Mladoňov, č. p. 57</t>
  </si>
  <si>
    <t>Nový Malín - Mladoňov, č. p. 58</t>
  </si>
  <si>
    <t>Nový Malín - Mladoňov, č. p. 59</t>
  </si>
  <si>
    <t>Nový Malín - Mladoňov, č. p. 6</t>
  </si>
  <si>
    <t>Nový Malín - Mladoňov, č. p. 60</t>
  </si>
  <si>
    <t>Nový Malín - Mladoňov, č. p. 62</t>
  </si>
  <si>
    <t>Nový Malín - Mladoňov, č. p. 63</t>
  </si>
  <si>
    <t>Nový Malín - Mladoňov, č. p. 66</t>
  </si>
  <si>
    <t>Nový Malín - Mladoňov, č. p. 67</t>
  </si>
  <si>
    <t>Nový Malín - Mladoňov, č. p. 68</t>
  </si>
  <si>
    <t>Nový Malín - Mladoňov, č. p. 69</t>
  </si>
  <si>
    <t>Nový Malín - Mladoňov, č. p. 7</t>
  </si>
  <si>
    <t>Nový Malín - Mladoňov, č. p. 70</t>
  </si>
  <si>
    <t>Nový Malín - Mladoňov, č. p. 72</t>
  </si>
  <si>
    <t>Nový Malín - Mladoňov, č. p. 73</t>
  </si>
  <si>
    <t>Nový Malín - Mladoňov, č. p. 76</t>
  </si>
  <si>
    <t>Nový Malín - Mladoňov, č. p. 77</t>
  </si>
  <si>
    <t>Nový Malín - Mladoňov, č. p. 8</t>
  </si>
  <si>
    <t>Nový Malín - Mladoňov, č. p. 82</t>
  </si>
  <si>
    <t>Nový Malín - Mladoňov, č. p. 84</t>
  </si>
  <si>
    <t>Nový Malín - Mladoňov, č. p. 85</t>
  </si>
  <si>
    <t>Nový Malín - Mladoňov, č. p. 86</t>
  </si>
  <si>
    <t>Nový Malín - Mladoňov, č. p. 87</t>
  </si>
  <si>
    <t>Nový Malín - Mladoňov, č. p. 88</t>
  </si>
  <si>
    <t>Nový Malín - Mladoňov, č. p. 89</t>
  </si>
  <si>
    <t>Nový Malín - Mladoňov, č. p. 9</t>
  </si>
  <si>
    <t>Nový Malín - Mladoňov, č. p. 90</t>
  </si>
  <si>
    <t>Nový Malín - Mladoňov, č. p. 91</t>
  </si>
  <si>
    <t>Nový Malín - Mladoňov, č. p. 92</t>
  </si>
  <si>
    <t>Nový Malín - Mladoňov, č. p. 93</t>
  </si>
  <si>
    <t>Nový Malín - Mladoňov, č. p. 94</t>
  </si>
  <si>
    <t>Nový Malín - Mladoňov, č. p. 96</t>
  </si>
  <si>
    <t>Nový Malín - Mladoňov, č. p. 98</t>
  </si>
  <si>
    <t>Olšany, č. ev. 3</t>
  </si>
  <si>
    <t>Olšany, č. ev. 6</t>
  </si>
  <si>
    <t>Olšany, č. p. 1</t>
  </si>
  <si>
    <t>Olšany, č. p. 10</t>
  </si>
  <si>
    <t>Olšany, č. p. 100</t>
  </si>
  <si>
    <t>Olšany, č. p. 101</t>
  </si>
  <si>
    <t>Olšany, č. p. 102</t>
  </si>
  <si>
    <t>Olšany, č. p. 103</t>
  </si>
  <si>
    <t>Olšany, č. p. 104</t>
  </si>
  <si>
    <t>Olšany, č. p. 105</t>
  </si>
  <si>
    <t>Olšany, č. p. 106</t>
  </si>
  <si>
    <t>Olšany, č. p. 107</t>
  </si>
  <si>
    <t>Olšany, č. p. 108</t>
  </si>
  <si>
    <t>Olšany, č. p. 109</t>
  </si>
  <si>
    <t>Olšany, č. p. 11</t>
  </si>
  <si>
    <t>Olšany, č. p. 110</t>
  </si>
  <si>
    <t>Olšany, č. p. 111</t>
  </si>
  <si>
    <t>Olšany, č. p. 112</t>
  </si>
  <si>
    <t>Olšany, č. p. 113</t>
  </si>
  <si>
    <t>Olšany, č. p. 114</t>
  </si>
  <si>
    <t>Olšany, č. p. 115</t>
  </si>
  <si>
    <t>Olšany, č. p. 116</t>
  </si>
  <si>
    <t>Olšany, č. p. 117</t>
  </si>
  <si>
    <t>Olšany, č. p. 118</t>
  </si>
  <si>
    <t>Olšany, č. p. 119</t>
  </si>
  <si>
    <t>Olšany, č. p. 12</t>
  </si>
  <si>
    <t>Olšany, č. p. 120</t>
  </si>
  <si>
    <t>Olšany, č. p. 121</t>
  </si>
  <si>
    <t>Olšany, č. p. 122</t>
  </si>
  <si>
    <t>Olšany, č. p. 123</t>
  </si>
  <si>
    <t>Olšany, č. p. 124</t>
  </si>
  <si>
    <t>Olšany, č. p. 125</t>
  </si>
  <si>
    <t>Olšany, č. p. 126</t>
  </si>
  <si>
    <t>Olšany, č. p. 127</t>
  </si>
  <si>
    <t>Olšany, č. p. 128</t>
  </si>
  <si>
    <t>Olšany, č. p. 129</t>
  </si>
  <si>
    <t>Olšany, č. p. 130</t>
  </si>
  <si>
    <t>Olšany, č. p. 131</t>
  </si>
  <si>
    <t>Olšany, č. p. 132</t>
  </si>
  <si>
    <t>Olšany, č. p. 133</t>
  </si>
  <si>
    <t>Olšany, č. p. 134</t>
  </si>
  <si>
    <t>Olšany, č. p. 136</t>
  </si>
  <si>
    <t>Olšany, č. p. 137</t>
  </si>
  <si>
    <t>Olšany, č. p. 138</t>
  </si>
  <si>
    <t>Olšany, č. p. 139</t>
  </si>
  <si>
    <t>Olšany, č. p. 14</t>
  </si>
  <si>
    <t>Olšany, č. p. 140</t>
  </si>
  <si>
    <t>Olšany, č. p. 141</t>
  </si>
  <si>
    <t>Olšany, č. p. 142</t>
  </si>
  <si>
    <t>Olšany, č. p. 143</t>
  </si>
  <si>
    <t>Olšany, č. p. 144</t>
  </si>
  <si>
    <t>Olšany, č. p. 145</t>
  </si>
  <si>
    <t>Olšany, č. p. 146</t>
  </si>
  <si>
    <t>Olšany, č. p. 148</t>
  </si>
  <si>
    <t>Olšany, č. p. 149</t>
  </si>
  <si>
    <t>Olšany, č. p. 15</t>
  </si>
  <si>
    <t>Olšany, č. p. 150</t>
  </si>
  <si>
    <t>Olšany, č. p. 151</t>
  </si>
  <si>
    <t>Olšany, č. p. 152</t>
  </si>
  <si>
    <t>Olšany, č. p. 153</t>
  </si>
  <si>
    <t>Olšany, č. p. 154</t>
  </si>
  <si>
    <t>Olšany, č. p. 155</t>
  </si>
  <si>
    <t>Olšany, č. p. 156</t>
  </si>
  <si>
    <t>Olšany, č. p. 157</t>
  </si>
  <si>
    <t>Olšany, č. p. 158</t>
  </si>
  <si>
    <t>Olšany, č. p. 159</t>
  </si>
  <si>
    <t>Olšany, č. p. 16</t>
  </si>
  <si>
    <t>Olšany, č. p. 160</t>
  </si>
  <si>
    <t>Olšany, č. p. 161</t>
  </si>
  <si>
    <t>Olšany, č. p. 162</t>
  </si>
  <si>
    <t>Olšany, č. p. 163</t>
  </si>
  <si>
    <t>Olšany, č. p. 164</t>
  </si>
  <si>
    <t>Olšany, č. p. 165</t>
  </si>
  <si>
    <t>Olšany, č. p. 166</t>
  </si>
  <si>
    <t>Olšany, č. p. 167</t>
  </si>
  <si>
    <t>Olšany, č. p. 168</t>
  </si>
  <si>
    <t>Olšany, č. p. 169</t>
  </si>
  <si>
    <t>Olšany, č. p. 17</t>
  </si>
  <si>
    <t>Olšany, č. p. 170</t>
  </si>
  <si>
    <t>Olšany, č. p. 171</t>
  </si>
  <si>
    <t>Olšany, č. p. 172</t>
  </si>
  <si>
    <t>Olšany, č. p. 173</t>
  </si>
  <si>
    <t>Olšany, č. p. 174</t>
  </si>
  <si>
    <t>Olšany, č. p. 175</t>
  </si>
  <si>
    <t>Olšany, č. p. 176</t>
  </si>
  <si>
    <t>Olšany, č. p. 177</t>
  </si>
  <si>
    <t>Olšany, č. p. 178</t>
  </si>
  <si>
    <t>Olšany, č. p. 179</t>
  </si>
  <si>
    <t>Olšany, č. p. 18</t>
  </si>
  <si>
    <t>Olšany, č. p. 180</t>
  </si>
  <si>
    <t>Olšany, č. p. 181</t>
  </si>
  <si>
    <t>Olšany, č. p. 182</t>
  </si>
  <si>
    <t>Olšany, č. p. 183</t>
  </si>
  <si>
    <t>Olšany, č. p. 184</t>
  </si>
  <si>
    <t>Olšany, č. p. 185</t>
  </si>
  <si>
    <t>Olšany, č. p. 186</t>
  </si>
  <si>
    <t>Olšany, č. p. 187</t>
  </si>
  <si>
    <t>Olšany, č. p. 19</t>
  </si>
  <si>
    <t>Olšany, č. p. 2</t>
  </si>
  <si>
    <t>Olšany, č. p. 20</t>
  </si>
  <si>
    <t>Olšany, č. p. 21</t>
  </si>
  <si>
    <t>Olšany, č. p. 22</t>
  </si>
  <si>
    <t>Olšany, č. p. 23</t>
  </si>
  <si>
    <t>Olšany, č. p. 24</t>
  </si>
  <si>
    <t>Olšany, č. p. 25</t>
  </si>
  <si>
    <t>Olšany, č. p. 26</t>
  </si>
  <si>
    <t>Olšany, č. p. 27</t>
  </si>
  <si>
    <t>Olšany, č. p. 28</t>
  </si>
  <si>
    <t>Olšany, č. p. 29</t>
  </si>
  <si>
    <t>Olšany, č. p. 3</t>
  </si>
  <si>
    <t>Olšany, č. p. 30</t>
  </si>
  <si>
    <t>Olšany, č. p. 31</t>
  </si>
  <si>
    <t>Olšany, č. p. 32</t>
  </si>
  <si>
    <t>Olšany, č. p. 33</t>
  </si>
  <si>
    <t>Olšany, č. p. 34</t>
  </si>
  <si>
    <t>Olšany, č. p. 35</t>
  </si>
  <si>
    <t>Olšany, č. p. 36</t>
  </si>
  <si>
    <t>Olšany, č. p. 37</t>
  </si>
  <si>
    <t>Olšany, č. p. 38</t>
  </si>
  <si>
    <t>Olšany, č. p. 39</t>
  </si>
  <si>
    <t>Olšany, č. p. 4</t>
  </si>
  <si>
    <t>Olšany, č. p. 40</t>
  </si>
  <si>
    <t>Olšany, č. p. 41</t>
  </si>
  <si>
    <t>Olšany, č. p. 42</t>
  </si>
  <si>
    <t>Olšany, č. p. 44</t>
  </si>
  <si>
    <t>Olšany, č. p. 45</t>
  </si>
  <si>
    <t>Olšany, č. p. 46</t>
  </si>
  <si>
    <t>Olšany, č. p. 47</t>
  </si>
  <si>
    <t>Olšany, č. p. 48</t>
  </si>
  <si>
    <t>Olšany, č. p. 5</t>
  </si>
  <si>
    <t>Olšany, č. p. 50</t>
  </si>
  <si>
    <t>Olšany, č. p. 51</t>
  </si>
  <si>
    <t>Olšany, č. p. 52</t>
  </si>
  <si>
    <t>Olšany, č. p. 53</t>
  </si>
  <si>
    <t>Olšany, č. p. 55</t>
  </si>
  <si>
    <t>Olšany, č. p. 56</t>
  </si>
  <si>
    <t>Olšany, č. p. 57</t>
  </si>
  <si>
    <t>Olšany, č. p. 58</t>
  </si>
  <si>
    <t>Olšany, č. p. 59</t>
  </si>
  <si>
    <t>Olšany, č. p. 6</t>
  </si>
  <si>
    <t>Olšany, č. p. 60</t>
  </si>
  <si>
    <t>Olšany, č. p. 61</t>
  </si>
  <si>
    <t>Olšany, č. p. 62</t>
  </si>
  <si>
    <t>Olšany, č. p. 63</t>
  </si>
  <si>
    <t>Olšany, č. p. 64</t>
  </si>
  <si>
    <t>Olšany, č. p. 65</t>
  </si>
  <si>
    <t>Olšany, č. p. 66</t>
  </si>
  <si>
    <t>Olšany, č. p. 67</t>
  </si>
  <si>
    <t>Olšany, č. p. 69</t>
  </si>
  <si>
    <t>Olšany, č. p. 7</t>
  </si>
  <si>
    <t>Olšany, č. p. 70</t>
  </si>
  <si>
    <t>Olšany, č. p. 71</t>
  </si>
  <si>
    <t>Olšany, č. p. 72</t>
  </si>
  <si>
    <t>Olšany, č. p. 73</t>
  </si>
  <si>
    <t>Olšany, č. p. 74</t>
  </si>
  <si>
    <t>Olšany, č. p. 75</t>
  </si>
  <si>
    <t>Olšany, č. p. 76</t>
  </si>
  <si>
    <t>Olšany, č. p. 77</t>
  </si>
  <si>
    <t>Olšany, č. p. 78</t>
  </si>
  <si>
    <t>Olšany, č. p. 79</t>
  </si>
  <si>
    <t>Olšany, č. p. 8</t>
  </si>
  <si>
    <t>Olšany, č. p. 80</t>
  </si>
  <si>
    <t>Olšany, č. p. 81</t>
  </si>
  <si>
    <t>Olšany, č. p. 82</t>
  </si>
  <si>
    <t>Olšany, č. p. 83</t>
  </si>
  <si>
    <t>Olšany, č. p. 84</t>
  </si>
  <si>
    <t>Olšany, č. p. 85</t>
  </si>
  <si>
    <t>Olšany, č. p. 86</t>
  </si>
  <si>
    <t>Olšany, č. p. 87</t>
  </si>
  <si>
    <t>Olšany, č. p. 88</t>
  </si>
  <si>
    <t>Olšany, č. p. 89</t>
  </si>
  <si>
    <t>Olšany, č. p. 90</t>
  </si>
  <si>
    <t>Olšany, č. p. 91</t>
  </si>
  <si>
    <t>Olšany, č. p. 92</t>
  </si>
  <si>
    <t>Olšany, č. p. 93</t>
  </si>
  <si>
    <t>Olšany, č. p. 94</t>
  </si>
  <si>
    <t>Olšany, č. p. 95</t>
  </si>
  <si>
    <t>Olšany, č. p. 96</t>
  </si>
  <si>
    <t>Olšany, č. p. 97</t>
  </si>
  <si>
    <t>Olšany, č. p. 98</t>
  </si>
  <si>
    <t>Olšany, č. p. 99</t>
  </si>
  <si>
    <t>Olšany - Klášterec, č. p. 1</t>
  </si>
  <si>
    <t>Olšany - Klášterec, č. p. 10</t>
  </si>
  <si>
    <t>Olšany - Klášterec, č. p. 11</t>
  </si>
  <si>
    <t>Olšany - Klášterec, č. p. 12</t>
  </si>
  <si>
    <t>Olšany - Klášterec, č. p. 13</t>
  </si>
  <si>
    <t>Olšany - Klášterec, č. p. 14</t>
  </si>
  <si>
    <t>Olšany - Klášterec, č. p. 15</t>
  </si>
  <si>
    <t>Olšany - Klášterec, č. p. 16</t>
  </si>
  <si>
    <t>Olšany - Klášterec, č. p. 17</t>
  </si>
  <si>
    <t>Olšany - Klášterec, č. p. 18</t>
  </si>
  <si>
    <t>Olšany - Klášterec, č. p. 19</t>
  </si>
  <si>
    <t>Olšany - Klášterec, č. p. 2</t>
  </si>
  <si>
    <t>Olšany - Klášterec, č. p. 20</t>
  </si>
  <si>
    <t>Olšany - Klášterec, č. p. 21</t>
  </si>
  <si>
    <t>Olšany - Klášterec, č. p. 22</t>
  </si>
  <si>
    <t>Olšany - Klášterec, č. p. 23</t>
  </si>
  <si>
    <t>Olšany - Klášterec, č. p. 24</t>
  </si>
  <si>
    <t>Olšany - Klášterec, č. p. 25</t>
  </si>
  <si>
    <t>Olšany - Klášterec, č. p. 26</t>
  </si>
  <si>
    <t>Olšany - Klášterec, č. p. 27</t>
  </si>
  <si>
    <t>Olšany - Klášterec, č. p. 28</t>
  </si>
  <si>
    <t>Olšany - Klášterec, č. p. 29</t>
  </si>
  <si>
    <t>Olšany - Klášterec, č. p. 3</t>
  </si>
  <si>
    <t>Olšany - Klášterec, č. p. 30</t>
  </si>
  <si>
    <t>Olšany - Klášterec, č. p. 31</t>
  </si>
  <si>
    <t>Olšany - Klášterec, č. p. 32</t>
  </si>
  <si>
    <t>Olšany - Klášterec, č. p. 33</t>
  </si>
  <si>
    <t>Olšany - Klášterec, č. p. 34</t>
  </si>
  <si>
    <t>Olšany - Klášterec, č. p. 35</t>
  </si>
  <si>
    <t>Olšany - Klášterec, č. p. 36</t>
  </si>
  <si>
    <t>Olšany - Klášterec, č. p. 37</t>
  </si>
  <si>
    <t>Olšany - Klášterec, č. p. 38</t>
  </si>
  <si>
    <t>Olšany - Klášterec, č. p. 39</t>
  </si>
  <si>
    <t>Olšany - Klášterec, č. p. 4</t>
  </si>
  <si>
    <t>Olšany - Klášterec, č. p. 40</t>
  </si>
  <si>
    <t>Olšany - Klášterec, č. p. 41</t>
  </si>
  <si>
    <t>Olšany - Klášterec, č. p. 42</t>
  </si>
  <si>
    <t>Olšany - Klášterec, č. p. 43</t>
  </si>
  <si>
    <t>Olšany - Klášterec, č. p. 44</t>
  </si>
  <si>
    <t>Olšany - Klášterec, č. p. 45</t>
  </si>
  <si>
    <t>Olšany - Klášterec, č. p. 46</t>
  </si>
  <si>
    <t>Olšany - Klášterec, č. p. 47</t>
  </si>
  <si>
    <t>Olšany - Klášterec, č. p. 48</t>
  </si>
  <si>
    <t>Olšany - Klášterec, č. p. 49</t>
  </si>
  <si>
    <t>Olšany - Klášterec, č. p. 5</t>
  </si>
  <si>
    <t>Olšany - Klášterec, č. p. 50</t>
  </si>
  <si>
    <t>Olšany - Klášterec, č. p. 51</t>
  </si>
  <si>
    <t>Olšany - Klášterec, č. p. 52</t>
  </si>
  <si>
    <t>Olšany - Klášterec, č. p. 53</t>
  </si>
  <si>
    <t>Olšany - Klášterec, č. p. 54</t>
  </si>
  <si>
    <t>Olšany - Klášterec, č. p. 55</t>
  </si>
  <si>
    <t>Olšany - Klášterec, č. p. 56</t>
  </si>
  <si>
    <t>Olšany - Klášterec, č. p. 57</t>
  </si>
  <si>
    <t>Olšany - Klášterec, č. p. 58</t>
  </si>
  <si>
    <t>Olšany - Klášterec, č. p. 59</t>
  </si>
  <si>
    <t>Olšany - Klášterec, č. p. 6</t>
  </si>
  <si>
    <t>Olšany - Klášterec, č. p. 60</t>
  </si>
  <si>
    <t>Olšany - Klášterec, č. p. 61</t>
  </si>
  <si>
    <t>Olšany - Klášterec, č. p. 62</t>
  </si>
  <si>
    <t>Olšany - Klášterec, č. p. 63</t>
  </si>
  <si>
    <t>Olšany - Klášterec, č. p. 64</t>
  </si>
  <si>
    <t>Olšany - Klášterec, č. p. 65</t>
  </si>
  <si>
    <t>Olšany - Klášterec, č. p. 66</t>
  </si>
  <si>
    <t>Olšany - Klášterec, č. p. 67</t>
  </si>
  <si>
    <t>Olšany - Klášterec, č. p. 68</t>
  </si>
  <si>
    <t>Olšany - Klášterec, č. p. 69</t>
  </si>
  <si>
    <t>Olšany - Klášterec, č. p. 7</t>
  </si>
  <si>
    <t>Olšany - Klášterec, č. p. 70</t>
  </si>
  <si>
    <t>Olšany - Klášterec, č. p. 71</t>
  </si>
  <si>
    <t>Olšany - Klášterec, č. p. 72</t>
  </si>
  <si>
    <t>Olšany - Klášterec, č. p. 73</t>
  </si>
  <si>
    <t>Olšany - Klášterec, č. p. 74</t>
  </si>
  <si>
    <t>Olšany - Klášterec, č. p. 75</t>
  </si>
  <si>
    <t>Olšany - Klášterec, č. p. 76</t>
  </si>
  <si>
    <t>Olšany - Klášterec, č. p. 77</t>
  </si>
  <si>
    <t>Olšany - Klášterec, č. p. 78</t>
  </si>
  <si>
    <t>Olšany - Klášterec, č. p. 79</t>
  </si>
  <si>
    <t>Olšany - Klášterec, č. p. 8</t>
  </si>
  <si>
    <t>Olšany - Klášterec, č. p. 80</t>
  </si>
  <si>
    <t>Olšany - Klášterec, č. p. 81</t>
  </si>
  <si>
    <t>Olšany - Klášterec, č. p. 82</t>
  </si>
  <si>
    <t>Olšany - Klášterec, č. p. 83</t>
  </si>
  <si>
    <t>Olšany - Klášterec, č. p. 84</t>
  </si>
  <si>
    <t>Olšany - Klášterec, č. p. 85</t>
  </si>
  <si>
    <t>Olšany - Klášterec, č. p. 86</t>
  </si>
  <si>
    <t>Olšany - Klášterec, č. p. 87</t>
  </si>
  <si>
    <t>Olšany - Klášterec, č. p. 88</t>
  </si>
  <si>
    <t>Olšany - Klášterec, č. p. 89</t>
  </si>
  <si>
    <t>Olšany - Klášterec, č. p. 9</t>
  </si>
  <si>
    <t>Oskava - Bedřichov, č. ev. 1</t>
  </si>
  <si>
    <t>Oskava - Bedřichov, č. ev. 10</t>
  </si>
  <si>
    <t>Oskava - Bedřichov, č. ev. 11</t>
  </si>
  <si>
    <t>Oskava - Bedřichov, č. ev. 12</t>
  </si>
  <si>
    <t>Oskava - Bedřichov, č. ev. 13</t>
  </si>
  <si>
    <t>Oskava - Bedřichov, č. ev. 14</t>
  </si>
  <si>
    <t>Oskava - Bedřichov, č. ev. 15</t>
  </si>
  <si>
    <t>Oskava - Bedřichov, č. ev. 16</t>
  </si>
  <si>
    <t>Oskava - Bedřichov, č. ev. 17</t>
  </si>
  <si>
    <t>Oskava - Bedřichov, č. ev. 19</t>
  </si>
  <si>
    <t>Oskava - Bedřichov, č. ev. 2</t>
  </si>
  <si>
    <t>Oskava - Bedřichov, č. ev. 20</t>
  </si>
  <si>
    <t>Oskava - Bedřichov, č. ev. 22</t>
  </si>
  <si>
    <t>Oskava - Bedřichov, č. ev. 23</t>
  </si>
  <si>
    <t>Oskava - Bedřichov, č. ev. 24</t>
  </si>
  <si>
    <t>Oskava - Bedřichov, č. ev. 25</t>
  </si>
  <si>
    <t>Oskava - Bedřichov, č. ev. 26</t>
  </si>
  <si>
    <t>Oskava - Bedřichov, č. ev. 27</t>
  </si>
  <si>
    <t>Oskava - Bedřichov, č. ev. 29</t>
  </si>
  <si>
    <t>Oskava - Bedřichov, č. ev. 3</t>
  </si>
  <si>
    <t>Oskava - Bedřichov, č. ev. 30</t>
  </si>
  <si>
    <t>Oskava - Bedřichov, č. ev. 32</t>
  </si>
  <si>
    <t>Oskava - Bedřichov, č. ev. 33</t>
  </si>
  <si>
    <t>Oskava - Bedřichov, č. ev. 34</t>
  </si>
  <si>
    <t>Oskava - Bedřichov, č. ev. 35</t>
  </si>
  <si>
    <t>Oskava - Bedřichov, č. ev. 36</t>
  </si>
  <si>
    <t>Oskava - Bedřichov, č. ev. 37</t>
  </si>
  <si>
    <t>Oskava - Bedřichov, č. ev. 38</t>
  </si>
  <si>
    <t>Oskava - Bedřichov, č. ev. 39</t>
  </si>
  <si>
    <t>Oskava - Bedřichov, č. ev. 4</t>
  </si>
  <si>
    <t>Oskava - Bedřichov, č. ev. 5</t>
  </si>
  <si>
    <t>Oskava - Bedřichov, č. ev. 6</t>
  </si>
  <si>
    <t>Oskava - Bedřichov, č. ev. 7</t>
  </si>
  <si>
    <t>Oskava - Bedřichov, č. ev. 9</t>
  </si>
  <si>
    <t>Oskava - Bedřichov, č. p. 10</t>
  </si>
  <si>
    <t>Oskava - Bedřichov, č. p. 101</t>
  </si>
  <si>
    <t>Oskava - Bedřichov, č. p. 102</t>
  </si>
  <si>
    <t>Oskava - Bedřichov, č. p. 103</t>
  </si>
  <si>
    <t>Oskava - Bedřichov, č. p. 105</t>
  </si>
  <si>
    <t>Oskava - Bedřichov, č. p. 106</t>
  </si>
  <si>
    <t>Oskava - Bedřichov, č. p. 109</t>
  </si>
  <si>
    <t>Oskava - Bedřichov, č. p. 11</t>
  </si>
  <si>
    <t>Oskava - Bedřichov, č. p. 110</t>
  </si>
  <si>
    <t>Oskava - Bedřichov, č. p. 111</t>
  </si>
  <si>
    <t>Oskava - Bedřichov, č. p. 113</t>
  </si>
  <si>
    <t>Oskava - Bedřichov, č. p. 114</t>
  </si>
  <si>
    <t>Oskava - Bedřichov, č. p. 115</t>
  </si>
  <si>
    <t>Oskava - Bedřichov, č. p. 116</t>
  </si>
  <si>
    <t>Oskava - Bedřichov, č. p. 117</t>
  </si>
  <si>
    <t>Oskava - Bedřichov, č. p. 118</t>
  </si>
  <si>
    <t>Oskava - Bedřichov, č. p. 119</t>
  </si>
  <si>
    <t>Oskava - Bedřichov, č. p. 12</t>
  </si>
  <si>
    <t>Oskava - Bedřichov, č. p. 120</t>
  </si>
  <si>
    <t>Oskava - Bedřichov, č. p. 121</t>
  </si>
  <si>
    <t>Oskava - Bedřichov, č. p. 122</t>
  </si>
  <si>
    <t>Oskava - Bedřichov, č. p. 123</t>
  </si>
  <si>
    <t>Oskava - Bedřichov, č. p. 124</t>
  </si>
  <si>
    <t>Oskava - Bedřichov, č. p. 125</t>
  </si>
  <si>
    <t>Oskava - Bedřichov, č. p. 126</t>
  </si>
  <si>
    <t>Oskava - Bedřichov, č. p. 127</t>
  </si>
  <si>
    <t>Oskava - Bedřichov, č. p. 128</t>
  </si>
  <si>
    <t>Oskava - Bedřichov, č. p. 129</t>
  </si>
  <si>
    <t>Oskava - Bedřichov, č. p. 14</t>
  </si>
  <si>
    <t>Oskava - Bedřichov, č. p. 16</t>
  </si>
  <si>
    <t>Oskava - Bedřichov, č. p. 17</t>
  </si>
  <si>
    <t>Oskava - Bedřichov, č. p. 2</t>
  </si>
  <si>
    <t>Oskava - Bedřichov, č. p. 21</t>
  </si>
  <si>
    <t>Oskava - Bedřichov, č. p. 24</t>
  </si>
  <si>
    <t>Oskava - Bedřichov, č. p. 27</t>
  </si>
  <si>
    <t>Oskava - Bedřichov, č. p. 29</t>
  </si>
  <si>
    <t>Oskava - Bedřichov, č. p. 3</t>
  </si>
  <si>
    <t>Oskava - Bedřichov, č. p. 30</t>
  </si>
  <si>
    <t>Oskava - Bedřichov, č. p. 31</t>
  </si>
  <si>
    <t>Oskava - Bedřichov, č. p. 33</t>
  </si>
  <si>
    <t>Oskava - Bedřichov, č. p. 36</t>
  </si>
  <si>
    <t>Oskava - Bedřichov, č. p. 37</t>
  </si>
  <si>
    <t>Oskava - Bedřichov, č. p. 38</t>
  </si>
  <si>
    <t>Oskava - Bedřichov, č. p. 39</t>
  </si>
  <si>
    <t>Oskava - Bedřichov, č. p. 4</t>
  </si>
  <si>
    <t>Oskava - Bedřichov, č. p. 40</t>
  </si>
  <si>
    <t>Oskava - Bedřichov, č. p. 41</t>
  </si>
  <si>
    <t>Oskava - Bedřichov, č. p. 42</t>
  </si>
  <si>
    <t>Oskava - Bedřichov, č. p. 44</t>
  </si>
  <si>
    <t>Oskava - Bedřichov, č. p. 47</t>
  </si>
  <si>
    <t>Oskava - Bedřichov, č. p. 48</t>
  </si>
  <si>
    <t>Oskava - Bedřichov, č. p. 5</t>
  </si>
  <si>
    <t>Oskava - Bedřichov, č. p. 51</t>
  </si>
  <si>
    <t>Oskava - Bedřichov, č. p. 53</t>
  </si>
  <si>
    <t>Oskava - Bedřichov, č. p. 55</t>
  </si>
  <si>
    <t>Oskava - Bedřichov, č. p. 56</t>
  </si>
  <si>
    <t>Oskava - Bedřichov, č. p. 6</t>
  </si>
  <si>
    <t>Oskava - Bedřichov, č. p. 60</t>
  </si>
  <si>
    <t>Oskava - Bedřichov, č. p. 63</t>
  </si>
  <si>
    <t>Oskava - Bedřichov, č. p. 65</t>
  </si>
  <si>
    <t>Oskava - Bedřichov, č. p. 69</t>
  </si>
  <si>
    <t>Oskava - Bedřichov, č. p. 7</t>
  </si>
  <si>
    <t>Oskava - Bedřichov, č. p. 71</t>
  </si>
  <si>
    <t>Oskava - Bedřichov, č. p. 72</t>
  </si>
  <si>
    <t>Oskava - Bedřichov, č. p. 73</t>
  </si>
  <si>
    <t>Oskava - Bedřichov, č. p. 74</t>
  </si>
  <si>
    <t>Oskava - Bedřichov, č. p. 75</t>
  </si>
  <si>
    <t>Oskava - Bedřichov, č. p. 77</t>
  </si>
  <si>
    <t>Oskava - Bedřichov, č. p. 8</t>
  </si>
  <si>
    <t>Oskava - Bedřichov, č. p. 83</t>
  </si>
  <si>
    <t>Oskava - Bedřichov, č. p. 86</t>
  </si>
  <si>
    <t>Oskava - Bedřichov, č. p. 9</t>
  </si>
  <si>
    <t>Oskava - Bedřichov, č. p. 90</t>
  </si>
  <si>
    <t>Oskava - Bedřichov, č. p. 92</t>
  </si>
  <si>
    <t>Oskava - Bedřichov, č. p. 94</t>
  </si>
  <si>
    <t>Oskava - Bedřichov, č. p. 95</t>
  </si>
  <si>
    <t>Oskava - Bedřichov, č. p. 96</t>
  </si>
  <si>
    <t>Oskava, č. ev. 25</t>
  </si>
  <si>
    <t>Oskava, č. ev. 26</t>
  </si>
  <si>
    <t>Oskava, č. ev. 27</t>
  </si>
  <si>
    <t>Oskava, č. ev. 28</t>
  </si>
  <si>
    <t>Oskava, č. ev. 29</t>
  </si>
  <si>
    <t>Oskava, č. ev. 31</t>
  </si>
  <si>
    <t>Oskava, č. ev. 32</t>
  </si>
  <si>
    <t>Oskava, č. ev. 34</t>
  </si>
  <si>
    <t>Oskava, č. ev. 35</t>
  </si>
  <si>
    <t>Oskava, č. ev. 38</t>
  </si>
  <si>
    <t>Oskava, č. ev. 39</t>
  </si>
  <si>
    <t>Oskava, č. ev. 41</t>
  </si>
  <si>
    <t>Oskava, č. ev. 47</t>
  </si>
  <si>
    <t>Oskava, č. ev. 49</t>
  </si>
  <si>
    <t>Oskava, č. ev. 50</t>
  </si>
  <si>
    <t>Oskava, č. ev. 54</t>
  </si>
  <si>
    <t>Oskava, č. p. 223</t>
  </si>
  <si>
    <t>Oskava, č. p. 224</t>
  </si>
  <si>
    <t>Oskava, č. p. 225</t>
  </si>
  <si>
    <t>Oskava, č. p. 226</t>
  </si>
  <si>
    <t>Oskava, č. p. 227</t>
  </si>
  <si>
    <t>Oskava, č. p. 228</t>
  </si>
  <si>
    <t>Oskava, č. p. 229</t>
  </si>
  <si>
    <t>Oskava, č. p. 230</t>
  </si>
  <si>
    <t>Oskava, č. p. 231</t>
  </si>
  <si>
    <t>Oskava, č. p. 233</t>
  </si>
  <si>
    <t>Oskava, č. p. 234</t>
  </si>
  <si>
    <t>Oskava, č. p. 236</t>
  </si>
  <si>
    <t>Oskava, č. p. 237</t>
  </si>
  <si>
    <t>Oskava, č. p. 238</t>
  </si>
  <si>
    <t>Oskava, č. p. 239</t>
  </si>
  <si>
    <t>Oskava, č. p. 240</t>
  </si>
  <si>
    <t>Ostružná - Petříkov, č. ev. 1</t>
  </si>
  <si>
    <t>Ostružná - Petříkov, č. ev. 10</t>
  </si>
  <si>
    <t>Ostružná - Petříkov, č. ev. 12</t>
  </si>
  <si>
    <t>Ostružná - Petříkov, č. ev. 14</t>
  </si>
  <si>
    <t>Ostružná - Petříkov, č. ev. 15</t>
  </si>
  <si>
    <t>Ostružná - Petříkov, č. ev. 16</t>
  </si>
  <si>
    <t>Ostružná - Petříkov, č. ev. 17</t>
  </si>
  <si>
    <t>Ostružná - Petříkov, č. ev. 18</t>
  </si>
  <si>
    <t>Ostružná - Petříkov, č. ev. 19</t>
  </si>
  <si>
    <t>Ostružná - Petříkov, č. ev. 2</t>
  </si>
  <si>
    <t>Ostružná - Petříkov, č. ev. 20</t>
  </si>
  <si>
    <t>Ostružná - Petříkov, č. ev. 21</t>
  </si>
  <si>
    <t>Ostružná - Petříkov, č. ev. 22</t>
  </si>
  <si>
    <t>Ostružná - Petříkov, č. ev. 23</t>
  </si>
  <si>
    <t>Ostružná - Petříkov, č. ev. 24</t>
  </si>
  <si>
    <t>Ostružná - Petříkov, č. ev. 25</t>
  </si>
  <si>
    <t>Ostružná - Petříkov, č. ev. 26</t>
  </si>
  <si>
    <t>Ostružná - Petříkov, č. ev. 27</t>
  </si>
  <si>
    <t>Ostružná - Petříkov, č. ev. 28</t>
  </si>
  <si>
    <t>Ostružná - Petříkov, č. ev. 29</t>
  </si>
  <si>
    <t>Ostružná - Petříkov, č. ev. 3</t>
  </si>
  <si>
    <t>Ostružná - Petříkov, č. ev. 30</t>
  </si>
  <si>
    <t>Ostružná - Petříkov, č. ev. 31</t>
  </si>
  <si>
    <t>Ostružná - Petříkov, č. ev. 33</t>
  </si>
  <si>
    <t>Ostružná - Petříkov, č. ev. 34</t>
  </si>
  <si>
    <t>Ostružná - Petříkov, č. ev. 36</t>
  </si>
  <si>
    <t>Ostružná - Petříkov, č. ev. 38</t>
  </si>
  <si>
    <t>Ostružná - Petříkov, č. ev. 4</t>
  </si>
  <si>
    <t>Ostružná - Petříkov, č. ev. 40</t>
  </si>
  <si>
    <t>Ostružná - Petříkov, č. ev. 41</t>
  </si>
  <si>
    <t>Ostružná - Petříkov, č. ev. 42</t>
  </si>
  <si>
    <t>Ostružná - Petříkov, č. ev. 43</t>
  </si>
  <si>
    <t>Ostružná - Petříkov, č. ev. 44</t>
  </si>
  <si>
    <t>Ostružná - Petříkov, č. ev. 46</t>
  </si>
  <si>
    <t>Ostružná - Petříkov, č. ev. 48</t>
  </si>
  <si>
    <t>Ostružná - Petříkov, č. ev. 5</t>
  </si>
  <si>
    <t>Ostružná - Petříkov, č. ev. 50</t>
  </si>
  <si>
    <t>Ostružná - Petříkov, č. ev. 51</t>
  </si>
  <si>
    <t>Ostružná - Petříkov, č. ev. 52</t>
  </si>
  <si>
    <t>Ostružná - Petříkov, č. ev. 53</t>
  </si>
  <si>
    <t>Ostružná - Petříkov, č. ev. 54</t>
  </si>
  <si>
    <t>Ostružná - Petříkov, č. ev. 55</t>
  </si>
  <si>
    <t>Ostružná - Petříkov, č. ev. 6</t>
  </si>
  <si>
    <t>Ostružná - Petříkov, č. ev. 60</t>
  </si>
  <si>
    <t>Ostružná - Petříkov, č. ev. 61</t>
  </si>
  <si>
    <t>Ostružná - Petříkov, č. ev. 62</t>
  </si>
  <si>
    <t>Ostružná - Petříkov, č. ev. 64</t>
  </si>
  <si>
    <t>Ostružná - Petříkov, č. ev. 65</t>
  </si>
  <si>
    <t>Ostružná - Petříkov, č. ev. 67</t>
  </si>
  <si>
    <t>Ostružná - Petříkov, č. ev. 68</t>
  </si>
  <si>
    <t>Ostružná - Petříkov, č. ev. 7</t>
  </si>
  <si>
    <t>Ostružná - Petříkov, č. ev. 8</t>
  </si>
  <si>
    <t>Ostružná - Petříkov, č. ev. 80</t>
  </si>
  <si>
    <t>Ostružná - Petříkov, č. ev. 82</t>
  </si>
  <si>
    <t>Ostružná - Petříkov, č. ev. 83</t>
  </si>
  <si>
    <t>Ostružná - Petříkov, č. ev. 85</t>
  </si>
  <si>
    <t>Ostružná - Petříkov, č. ev. 86</t>
  </si>
  <si>
    <t>Ostružná - Petříkov, č. ev. 9</t>
  </si>
  <si>
    <t>Ostružná - Petříkov, č. p. 1</t>
  </si>
  <si>
    <t>Ostružná - Petříkov, č. p. 100</t>
  </si>
  <si>
    <t>Ostružná - Petříkov, č. p. 13</t>
  </si>
  <si>
    <t>Ostružná - Petříkov, č. p. 16</t>
  </si>
  <si>
    <t>Ostružná - Petříkov, č. p. 20</t>
  </si>
  <si>
    <t>Ostružná - Petříkov, č. p. 213</t>
  </si>
  <si>
    <t>Ostružná - Petříkov, č. p. 25</t>
  </si>
  <si>
    <t>Ostružná - Petříkov, č. p. 28</t>
  </si>
  <si>
    <t>Ostružná - Petříkov, č. p. 3</t>
  </si>
  <si>
    <t>Ostružná - Petříkov, č. p. 32</t>
  </si>
  <si>
    <t>Ostružná - Petříkov, č. p. 33</t>
  </si>
  <si>
    <t>Ostružná - Petříkov, č. p. 35</t>
  </si>
  <si>
    <t>Ostružná - Petříkov, č. p. 37</t>
  </si>
  <si>
    <t>Ostružná - Petříkov, č. p. 38</t>
  </si>
  <si>
    <t>Ostružná - Petříkov, č. p. 39</t>
  </si>
  <si>
    <t>Ostružná - Petříkov, č. p. 5</t>
  </si>
  <si>
    <t>Ostružná - Petříkov, č. p. 57</t>
  </si>
  <si>
    <t>Ostružná - Petříkov, č. p. 58</t>
  </si>
  <si>
    <t>Ostružná - Petříkov, č. p. 59</t>
  </si>
  <si>
    <t>Ostružná - Petříkov, č. p. 62</t>
  </si>
  <si>
    <t>Ostružná - Petříkov, č. p. 63</t>
  </si>
  <si>
    <t>Ostružná - Petříkov, č. p. 66</t>
  </si>
  <si>
    <t>Ostružná - Petříkov, č. p. 69</t>
  </si>
  <si>
    <t>Ostružná - Petříkov, č. p. 7</t>
  </si>
  <si>
    <t>Ostružná - Petříkov, č. p. 81</t>
  </si>
  <si>
    <t>Ostružná - Petříkov, č. p. 82</t>
  </si>
  <si>
    <t>Ostružná - Petříkov, č. p. 87</t>
  </si>
  <si>
    <t>Ostružná - Petříkov, č. p. 88</t>
  </si>
  <si>
    <t>Ostružná - Petříkov, č. p. 89</t>
  </si>
  <si>
    <t>Ostružná - Petříkov, č. p. 90</t>
  </si>
  <si>
    <t>Ostružná - Petříkov, č. p. 99</t>
  </si>
  <si>
    <t>Ostružná - Ramzová, č. ev. 1031</t>
  </si>
  <si>
    <t>Ostružná - Ramzová, č. ev. 29</t>
  </si>
  <si>
    <t>Ostružná - Ramzová, č. ev. 30</t>
  </si>
  <si>
    <t>Ostružná - Ramzová, č. ev. 301</t>
  </si>
  <si>
    <t>Ostružná - Ramzová, č. ev. 302</t>
  </si>
  <si>
    <t>Ostružná - Ramzová, č. ev. 303</t>
  </si>
  <si>
    <t>Ostružná - Ramzová, č. ev. 304</t>
  </si>
  <si>
    <t>Ostružná - Ramzová, č. ev. 305</t>
  </si>
  <si>
    <t>Ostružná - Ramzová, č. ev. 308</t>
  </si>
  <si>
    <t>Ostružná - Ramzová, č. ev. 310</t>
  </si>
  <si>
    <t>Ostružná - Ramzová, č. ev. 311</t>
  </si>
  <si>
    <t>Ostružná - Ramzová, č. ev. 312</t>
  </si>
  <si>
    <t>Ostružná - Ramzová, č. ev. 313</t>
  </si>
  <si>
    <t>Ostružná - Ramzová, č. ev. 314</t>
  </si>
  <si>
    <t>Ostružná - Ramzová, č. ev. 315</t>
  </si>
  <si>
    <t>Ostružná - Ramzová, č. ev. 316</t>
  </si>
  <si>
    <t>Ostružná - Ramzová, č. ev. 317</t>
  </si>
  <si>
    <t>Ostružná - Ramzová, č. ev. 318</t>
  </si>
  <si>
    <t>Ostružná - Ramzová, č. ev. 319</t>
  </si>
  <si>
    <t>Ostružná - Ramzová, č. ev. 321</t>
  </si>
  <si>
    <t>Ostružná - Ramzová, č. ev. 322</t>
  </si>
  <si>
    <t>Ostružná - Ramzová, č. ev. 323</t>
  </si>
  <si>
    <t>Ostružná - Ramzová, č. ev. 324</t>
  </si>
  <si>
    <t>Ostružná - Ramzová, č. ev. 325</t>
  </si>
  <si>
    <t>Ostružná - Ramzová, č. ev. 326</t>
  </si>
  <si>
    <t>Ostružná - Ramzová, č. ev. 327</t>
  </si>
  <si>
    <t>Ostružná - Ramzová, č. ev. 328</t>
  </si>
  <si>
    <t>Ostružná - Ramzová, č. ev. 334</t>
  </si>
  <si>
    <t>Ostružná - Ramzová, č. ev. 341</t>
  </si>
  <si>
    <t>Ostružná - Ramzová, č. ev. 342</t>
  </si>
  <si>
    <t>Ostružná - Ramzová, č. ev. 75</t>
  </si>
  <si>
    <t>Ostružná - Ramzová, č. ev. 9</t>
  </si>
  <si>
    <t>Ostružná - Ramzová, č. p. 302</t>
  </si>
  <si>
    <t>Ostružná - Ramzová, č. p. 307</t>
  </si>
  <si>
    <t>Ostružná - Ramzová, č. p. 315</t>
  </si>
  <si>
    <t>Ostružná - Ramzová, č. p. 318</t>
  </si>
  <si>
    <t>Ostružná - Ramzová, č. p. 328</t>
  </si>
  <si>
    <t>Ostružná - Ramzová, č. p. 33</t>
  </si>
  <si>
    <t>Ostružná - Ramzová, č. p. 331</t>
  </si>
  <si>
    <t>Ostružná - Ramzová, č. p. 332</t>
  </si>
  <si>
    <t>Ostružná - Ramzová, č. p. 335</t>
  </si>
  <si>
    <t>Ostružná - Ramzová, č. p. 336</t>
  </si>
  <si>
    <t>Ostružná - Ramzová, č. p. 338</t>
  </si>
  <si>
    <t>Ostružná - Ramzová, č. p. 339</t>
  </si>
  <si>
    <t>Ostružná - Ramzová, č. p. 340</t>
  </si>
  <si>
    <t>Ostružná - Ramzová, č. p. 343</t>
  </si>
  <si>
    <t>Ostružná - Ramzová, č. p. 344</t>
  </si>
  <si>
    <t>Ostružná - Ramzová, č. p. 345</t>
  </si>
  <si>
    <t>Ostružná - Ramzová, č. p. 346</t>
  </si>
  <si>
    <t>Ostružná - Ramzová, č. p. 36</t>
  </si>
  <si>
    <t>Pavlov, č. ev. 2</t>
  </si>
  <si>
    <t>Pavlov, č. p. 100</t>
  </si>
  <si>
    <t>Pavlov, č. p. 101</t>
  </si>
  <si>
    <t>Pavlov, č. p. 102</t>
  </si>
  <si>
    <t>Pavlov, č. p. 103</t>
  </si>
  <si>
    <t>Pavlov, č. p. 104</t>
  </si>
  <si>
    <t>Pavlov, č. p. 105</t>
  </si>
  <si>
    <t>Pavlov, č. p. 106</t>
  </si>
  <si>
    <t>Pavlov, č. p. 107</t>
  </si>
  <si>
    <t>Pavlov, č. p. 108</t>
  </si>
  <si>
    <t>Pavlov, č. p. 109</t>
  </si>
  <si>
    <t>Pavlov, č. p. 110</t>
  </si>
  <si>
    <t>Pavlov, č. p. 162</t>
  </si>
  <si>
    <t>Pavlov, č. p. 173</t>
  </si>
  <si>
    <t>Pavlov, č. p. 176</t>
  </si>
  <si>
    <t>Pavlov, č. p. 177</t>
  </si>
  <si>
    <t>Pavlov, č. p. 179</t>
  </si>
  <si>
    <t>Pavlov, č. p. 180</t>
  </si>
  <si>
    <t>Pavlov, č. p. 183</t>
  </si>
  <si>
    <t>Pavlov, č. p. 186</t>
  </si>
  <si>
    <t>Pavlov, č. p. 74</t>
  </si>
  <si>
    <t>Pavlov, č. p. 76</t>
  </si>
  <si>
    <t>Pavlov, č. p. 77</t>
  </si>
  <si>
    <t>Pavlov, č. p. 78</t>
  </si>
  <si>
    <t>Pavlov, č. p. 79</t>
  </si>
  <si>
    <t>Pavlov, č. p. 80</t>
  </si>
  <si>
    <t>Pavlov, č. p. 81</t>
  </si>
  <si>
    <t>Pavlov, č. p. 82</t>
  </si>
  <si>
    <t>Pavlov, č. p. 83</t>
  </si>
  <si>
    <t>Pavlov, č. p. 84</t>
  </si>
  <si>
    <t>Pavlov, č. p. 85</t>
  </si>
  <si>
    <t>Pavlov, č. p. 86</t>
  </si>
  <si>
    <t>Pavlov, č. p. 87</t>
  </si>
  <si>
    <t>Pavlov, č. p. 88</t>
  </si>
  <si>
    <t>Pavlov, č. p. 89</t>
  </si>
  <si>
    <t>Pavlov, č. p. 90</t>
  </si>
  <si>
    <t>Pavlov, č. p. 91</t>
  </si>
  <si>
    <t>Pavlov, č. p. 92</t>
  </si>
  <si>
    <t>Pavlov, č. p. 93</t>
  </si>
  <si>
    <t>Pavlov, č. p. 94</t>
  </si>
  <si>
    <t>Pavlov, č. p. 95</t>
  </si>
  <si>
    <t>Pavlov, č. p. 96</t>
  </si>
  <si>
    <t>Pavlov, č. p. 97</t>
  </si>
  <si>
    <t>Pavlov, č. p. 98</t>
  </si>
  <si>
    <t>Pavlov, č. p. 99</t>
  </si>
  <si>
    <t>Pavlov, č. p. 1</t>
  </si>
  <si>
    <t>Pavlov, č. p. 10</t>
  </si>
  <si>
    <t>Pavlov, č. p. 11</t>
  </si>
  <si>
    <t>Pavlov, č. p. 12</t>
  </si>
  <si>
    <t>Pavlov, č. p. 13</t>
  </si>
  <si>
    <t>Pavlov, č. p. 14</t>
  </si>
  <si>
    <t>Pavlov, č. p. 15</t>
  </si>
  <si>
    <t>Pavlov, č. p. 159</t>
  </si>
  <si>
    <t>Pavlov, č. p. 16</t>
  </si>
  <si>
    <t>Pavlov, č. p. 17</t>
  </si>
  <si>
    <t>Pavlov, č. p. 170</t>
  </si>
  <si>
    <t>Pavlov, č. p. 171</t>
  </si>
  <si>
    <t>Pavlov, č. p. 172</t>
  </si>
  <si>
    <t>Pavlov, č. p. 18</t>
  </si>
  <si>
    <t>Pavlov, č. p. 181</t>
  </si>
  <si>
    <t>Pavlov, č. p. 182</t>
  </si>
  <si>
    <t>Pavlov, č. p. 184</t>
  </si>
  <si>
    <t>Pavlov, č. p. 188</t>
  </si>
  <si>
    <t>Pavlov, č. p. 19</t>
  </si>
  <si>
    <t>Pavlov, č. p. 2</t>
  </si>
  <si>
    <t>Pavlov, č. p. 20</t>
  </si>
  <si>
    <t>Pavlov, č. p. 21</t>
  </si>
  <si>
    <t>Pavlov, č. p. 22</t>
  </si>
  <si>
    <t>Pavlov, č. p. 23</t>
  </si>
  <si>
    <t>Pavlov, č. p. 25</t>
  </si>
  <si>
    <t>Pavlov, č. p. 26</t>
  </si>
  <si>
    <t>Pavlov, č. p. 27</t>
  </si>
  <si>
    <t>Pavlov, č. p. 28</t>
  </si>
  <si>
    <t>Pavlov, č. p. 29</t>
  </si>
  <si>
    <t>Pavlov, č. p. 3</t>
  </si>
  <si>
    <t>Pavlov, č. p. 30</t>
  </si>
  <si>
    <t>Pavlov, č. p. 31</t>
  </si>
  <si>
    <t>Pavlov, č. p. 32</t>
  </si>
  <si>
    <t>Pavlov, č. p. 33</t>
  </si>
  <si>
    <t>Pavlov, č. p. 34</t>
  </si>
  <si>
    <t>Pavlov, č. p. 35</t>
  </si>
  <si>
    <t>Pavlov, č. p. 36</t>
  </si>
  <si>
    <t>Pavlov, č. p. 37</t>
  </si>
  <si>
    <t>Pavlov, č. p. 38</t>
  </si>
  <si>
    <t>Pavlov, č. p. 39</t>
  </si>
  <si>
    <t>Pavlov, č. p. 4</t>
  </si>
  <si>
    <t>Pavlov, č. p. 40</t>
  </si>
  <si>
    <t>Pavlov, č. p. 41</t>
  </si>
  <si>
    <t>Pavlov, č. p. 42</t>
  </si>
  <si>
    <t>Pavlov, č. p. 43</t>
  </si>
  <si>
    <t>Pavlov, č. p. 44</t>
  </si>
  <si>
    <t>Pavlov, č. p. 45</t>
  </si>
  <si>
    <t>Pavlov, č. p. 46</t>
  </si>
  <si>
    <t>Pavlov, č. p. 47</t>
  </si>
  <si>
    <t>Pavlov, č. p. 48</t>
  </si>
  <si>
    <t>Pavlov, č. p. 49</t>
  </si>
  <si>
    <t>Pavlov, č. p. 5</t>
  </si>
  <si>
    <t>Pavlov, č. p. 50</t>
  </si>
  <si>
    <t>Pavlov, č. p. 51</t>
  </si>
  <si>
    <t>Pavlov, č. p. 52</t>
  </si>
  <si>
    <t>Pavlov, č. p. 55</t>
  </si>
  <si>
    <t>Pavlov, č. p. 56</t>
  </si>
  <si>
    <t>Pavlov, č. p. 57</t>
  </si>
  <si>
    <t>Pavlov, č. p. 58</t>
  </si>
  <si>
    <t>Pavlov, č. p. 59</t>
  </si>
  <si>
    <t>Pavlov, č. p. 6</t>
  </si>
  <si>
    <t>Pavlov, č. p. 60</t>
  </si>
  <si>
    <t>Pavlov, č. p. 61</t>
  </si>
  <si>
    <t>Pavlov, č. p. 62</t>
  </si>
  <si>
    <t>Pavlov, č. p. 63</t>
  </si>
  <si>
    <t>Pavlov, č. p. 64</t>
  </si>
  <si>
    <t>Pavlov, č. p. 65</t>
  </si>
  <si>
    <t>Pavlov, č. p. 66</t>
  </si>
  <si>
    <t>Pavlov, č. p. 67</t>
  </si>
  <si>
    <t>Pavlov, č. p. 68</t>
  </si>
  <si>
    <t>Pavlov, č. p. 69</t>
  </si>
  <si>
    <t>Pavlov, č. p. 7</t>
  </si>
  <si>
    <t>Pavlov, č. p. 70</t>
  </si>
  <si>
    <t>Pavlov, č. p. 71</t>
  </si>
  <si>
    <t>Pavlov, č. p. 72</t>
  </si>
  <si>
    <t>Pavlov, č. p. 73</t>
  </si>
  <si>
    <t>Pavlov, č. p. 75</t>
  </si>
  <si>
    <t>Pavlov, č. p. 8</t>
  </si>
  <si>
    <t>Pavlov, č. p. 9</t>
  </si>
  <si>
    <t>Pavlov, č. ev. 3</t>
  </si>
  <si>
    <t>Pavlov, č. ev. 6</t>
  </si>
  <si>
    <t>Pavlov, č. p. 111</t>
  </si>
  <si>
    <t>Pavlov, č. p. 112</t>
  </si>
  <si>
    <t>Pavlov, č. p. 113</t>
  </si>
  <si>
    <t>Pavlov, č. p. 114</t>
  </si>
  <si>
    <t>Pavlov, č. p. 115</t>
  </si>
  <si>
    <t>Pavlov, č. p. 116</t>
  </si>
  <si>
    <t>Pavlov, č. p. 117</t>
  </si>
  <si>
    <t>Pavlov, č. p. 118</t>
  </si>
  <si>
    <t>Pavlov, č. p. 119</t>
  </si>
  <si>
    <t>Pavlov, č. p. 121</t>
  </si>
  <si>
    <t>Pavlov, č. p. 123</t>
  </si>
  <si>
    <t>Pavlov, č. p. 124</t>
  </si>
  <si>
    <t>Pavlov, č. p. 125</t>
  </si>
  <si>
    <t>Pavlov, č. p. 126</t>
  </si>
  <si>
    <t>Pavlov, č. p. 127</t>
  </si>
  <si>
    <t>Pavlov, č. p. 128</t>
  </si>
  <si>
    <t>Pavlov, č. p. 129</t>
  </si>
  <si>
    <t>Pavlov, č. p. 130</t>
  </si>
  <si>
    <t>Pavlov, č. p. 131</t>
  </si>
  <si>
    <t>Pavlov, č. p. 152</t>
  </si>
  <si>
    <t>Pavlov, č. p. 154</t>
  </si>
  <si>
    <t>Pavlov, č. p. 156</t>
  </si>
  <si>
    <t>Pavlov, č. p. 160</t>
  </si>
  <si>
    <t>Pavlov, č. p. 161</t>
  </si>
  <si>
    <t>Pavlov, č. p. 163</t>
  </si>
  <si>
    <t>Pavlov, č. p. 164</t>
  </si>
  <si>
    <t>Pavlov, č. p. 165</t>
  </si>
  <si>
    <t>Pavlov, č. p. 166</t>
  </si>
  <si>
    <t>Pavlov, č. p. 169</t>
  </si>
  <si>
    <t>Pavlov, č. p. 187</t>
  </si>
  <si>
    <t>Pavlov - Radnice, č. ev. 1</t>
  </si>
  <si>
    <t>Pavlov - Radnice, č. ev. 10</t>
  </si>
  <si>
    <t>Pavlov - Radnice, č. ev. 11</t>
  </si>
  <si>
    <t>Pavlov - Radnice, č. ev. 12</t>
  </si>
  <si>
    <t>Pavlov - Radnice, č. ev. 13</t>
  </si>
  <si>
    <t>Pavlov - Radnice, č. ev. 14</t>
  </si>
  <si>
    <t>Pavlov - Radnice, č. ev. 15</t>
  </si>
  <si>
    <t>Pavlov - Radnice, č. ev. 16</t>
  </si>
  <si>
    <t>Pavlov - Radnice, č. ev. 17</t>
  </si>
  <si>
    <t>Pavlov - Radnice, č. ev. 18</t>
  </si>
  <si>
    <t>Pavlov - Radnice, č. ev. 19</t>
  </si>
  <si>
    <t>Pavlov - Radnice, č. ev. 2</t>
  </si>
  <si>
    <t>Pavlov - Radnice, č. ev. 20</t>
  </si>
  <si>
    <t>Pavlov - Radnice, č. ev. 21</t>
  </si>
  <si>
    <t>Pavlov - Radnice, č. ev. 22</t>
  </si>
  <si>
    <t>Pavlov - Radnice, č. ev. 23</t>
  </si>
  <si>
    <t>Pavlov - Radnice, č. ev. 24</t>
  </si>
  <si>
    <t>Pavlov - Radnice, č. ev. 25</t>
  </si>
  <si>
    <t>Pavlov - Radnice, č. ev. 26</t>
  </si>
  <si>
    <t>Pavlov - Radnice, č. ev. 27</t>
  </si>
  <si>
    <t>Pavlov - Radnice, č. ev. 4</t>
  </si>
  <si>
    <t>Pavlov - Radnice, č. ev. 5</t>
  </si>
  <si>
    <t>Pavlov - Radnice, č. ev. 6</t>
  </si>
  <si>
    <t>Pavlov - Radnice, č. ev. 7</t>
  </si>
  <si>
    <t>Pavlov - Radnice, č. ev. 8</t>
  </si>
  <si>
    <t>Pavlov - Radnice, č. ev. 9</t>
  </si>
  <si>
    <t>Pavlov - Radnice, č. p. 1</t>
  </si>
  <si>
    <t>Pavlov - Radnice, č. p. 10</t>
  </si>
  <si>
    <t>Pavlov - Radnice, č. p. 11</t>
  </si>
  <si>
    <t>Pavlov - Radnice, č. p. 12</t>
  </si>
  <si>
    <t>Pavlov - Radnice, č. p. 13</t>
  </si>
  <si>
    <t>Pavlov - Radnice, č. p. 14</t>
  </si>
  <si>
    <t>Pavlov - Radnice, č. p. 15</t>
  </si>
  <si>
    <t>Pavlov - Radnice, č. p. 16</t>
  </si>
  <si>
    <t>Pavlov - Radnice, č. p. 17</t>
  </si>
  <si>
    <t>Pavlov - Radnice, č. p. 18</t>
  </si>
  <si>
    <t>Pavlov - Radnice, č. p. 19</t>
  </si>
  <si>
    <t>Pavlov - Radnice, č. p. 2</t>
  </si>
  <si>
    <t>Pavlov - Radnice, č. p. 20</t>
  </si>
  <si>
    <t>Pavlov - Radnice, č. p. 21</t>
  </si>
  <si>
    <t>Pavlov - Radnice, č. p. 22</t>
  </si>
  <si>
    <t>Pavlov - Radnice, č. p. 23</t>
  </si>
  <si>
    <t>Pavlov - Radnice, č. p. 24</t>
  </si>
  <si>
    <t>Pavlov - Radnice, č. p. 25</t>
  </si>
  <si>
    <t>Pavlov - Radnice, č. p. 26</t>
  </si>
  <si>
    <t>Pavlov - Radnice, č. p. 27</t>
  </si>
  <si>
    <t>Pavlov - Radnice, č. p. 28</t>
  </si>
  <si>
    <t>Pavlov - Radnice, č. p. 29</t>
  </si>
  <si>
    <t>Pavlov - Radnice, č. p. 3</t>
  </si>
  <si>
    <t>Pavlov - Radnice, č. p. 30</t>
  </si>
  <si>
    <t>Pavlov - Radnice, č. p. 31</t>
  </si>
  <si>
    <t>Pavlov - Radnice, č. p. 32</t>
  </si>
  <si>
    <t>Pavlov - Radnice, č. p. 33</t>
  </si>
  <si>
    <t>Pavlov - Radnice, č. p. 34</t>
  </si>
  <si>
    <t>Pavlov - Radnice, č. p. 35</t>
  </si>
  <si>
    <t>Pavlov - Radnice, č. p. 36</t>
  </si>
  <si>
    <t>Pavlov - Radnice, č. p. 37</t>
  </si>
  <si>
    <t>Pavlov - Radnice, č. p. 38</t>
  </si>
  <si>
    <t>Pavlov - Radnice, č. p. 39</t>
  </si>
  <si>
    <t>Pavlov - Radnice, č. p. 4</t>
  </si>
  <si>
    <t>Pavlov - Radnice, č. p. 40</t>
  </si>
  <si>
    <t>Pavlov - Radnice, č. p. 41</t>
  </si>
  <si>
    <t>Pavlov - Radnice, č. p. 42</t>
  </si>
  <si>
    <t>Pavlov - Radnice, č. p. 43</t>
  </si>
  <si>
    <t>Pavlov - Radnice, č. p. 44</t>
  </si>
  <si>
    <t>Pavlov - Radnice, č. p. 45</t>
  </si>
  <si>
    <t>Pavlov - Radnice, č. p. 46</t>
  </si>
  <si>
    <t>Pavlov - Radnice, č. p. 47</t>
  </si>
  <si>
    <t>Pavlov - Radnice, č. p. 48</t>
  </si>
  <si>
    <t>Pavlov - Radnice, č. p. 49</t>
  </si>
  <si>
    <t>Pavlov - Radnice, č. p. 5</t>
  </si>
  <si>
    <t>Pavlov - Radnice, č. p. 50</t>
  </si>
  <si>
    <t>Pavlov - Radnice, č. p. 51</t>
  </si>
  <si>
    <t>Pavlov - Radnice, č. p. 52</t>
  </si>
  <si>
    <t>Pavlov - Radnice, č. p. 6</t>
  </si>
  <si>
    <t>Pavlov - Radnice, č. p. 7</t>
  </si>
  <si>
    <t>Pavlov - Radnice, č. p. 8</t>
  </si>
  <si>
    <t>Pavlov - Radnice, č. p. 9</t>
  </si>
  <si>
    <t>Pavlov - Veselí, č. ev. 1</t>
  </si>
  <si>
    <t>Pavlov - Veselí, č. ev. 3</t>
  </si>
  <si>
    <t>Pavlov - Veselí, č. ev. 5</t>
  </si>
  <si>
    <t>Pavlov - Veselí, č. p. 34</t>
  </si>
  <si>
    <t>Pavlov - Veselí, č. p. 35</t>
  </si>
  <si>
    <t>Pavlov - Veselí, č. p. 36</t>
  </si>
  <si>
    <t>Pavlov - Veselí, č. p. 37</t>
  </si>
  <si>
    <t>Pavlov - Veselí, č. p. 38</t>
  </si>
  <si>
    <t>Pavlov - Veselí, č. p. 39</t>
  </si>
  <si>
    <t>Pavlov - Veselí, č. p. 40</t>
  </si>
  <si>
    <t>Pavlov - Veselí, č. p. 41</t>
  </si>
  <si>
    <t>Pavlov - Veselí, č. p. 42</t>
  </si>
  <si>
    <t>Pavlov - Veselí, č. p. 43</t>
  </si>
  <si>
    <t>Pavlov - Veselí, č. p. 44</t>
  </si>
  <si>
    <t>Pavlov - Veselí, č. p. 46</t>
  </si>
  <si>
    <t>Pavlov - Veselí, č. p. 47</t>
  </si>
  <si>
    <t>Pavlov - Veselí, č. ev. 2</t>
  </si>
  <si>
    <t>Pavlov - Veselí, č. ev. 4</t>
  </si>
  <si>
    <t>Pavlov - Veselí, č. p. 1</t>
  </si>
  <si>
    <t>Pavlov - Veselí, č. p. 10</t>
  </si>
  <si>
    <t>Pavlov - Veselí, č. p. 11</t>
  </si>
  <si>
    <t>Pavlov - Veselí, č. p. 12</t>
  </si>
  <si>
    <t>Pavlov - Veselí, č. p. 14</t>
  </si>
  <si>
    <t>Pavlov - Veselí, č. p. 15</t>
  </si>
  <si>
    <t>Pavlov - Veselí, č. p. 16</t>
  </si>
  <si>
    <t>Pavlov - Veselí, č. p. 17</t>
  </si>
  <si>
    <t>Pavlov - Veselí, č. p. 18</t>
  </si>
  <si>
    <t>Pavlov - Veselí, č. p. 19</t>
  </si>
  <si>
    <t>Pavlov - Veselí, č. p. 2</t>
  </si>
  <si>
    <t>Pavlov - Veselí, č. p. 20</t>
  </si>
  <si>
    <t>Pavlov - Veselí, č. p. 21</t>
  </si>
  <si>
    <t>Pavlov - Veselí, č. p. 22</t>
  </si>
  <si>
    <t>Pavlov - Veselí, č. p. 23</t>
  </si>
  <si>
    <t>Pavlov - Veselí, č. p. 24</t>
  </si>
  <si>
    <t>Pavlov - Veselí, č. p. 25</t>
  </si>
  <si>
    <t>Pavlov - Veselí, č. p. 26</t>
  </si>
  <si>
    <t>Pavlov - Veselí, č. p. 27</t>
  </si>
  <si>
    <t>Pavlov - Veselí, č. p. 28</t>
  </si>
  <si>
    <t>Pavlov - Veselí, č. p. 29</t>
  </si>
  <si>
    <t>Pavlov - Veselí, č. p. 30</t>
  </si>
  <si>
    <t>Pavlov - Veselí, č. p. 31</t>
  </si>
  <si>
    <t>Pavlov - Veselí, č. p. 32</t>
  </si>
  <si>
    <t>Pavlov - Veselí, č. p. 33</t>
  </si>
  <si>
    <t>Pavlov - Veselí, č. p. 4</t>
  </si>
  <si>
    <t>Pavlov - Veselí, č. p. 5</t>
  </si>
  <si>
    <t>Pavlov - Veselí, č. p. 50</t>
  </si>
  <si>
    <t>Pavlov - Veselí, č. p. 51</t>
  </si>
  <si>
    <t>Pavlov - Veselí, č. p. 52</t>
  </si>
  <si>
    <t>Pavlov - Veselí, č. p. 6</t>
  </si>
  <si>
    <t>Pavlov - Veselí, č. p. 7</t>
  </si>
  <si>
    <t>Pavlov - Veselí, č. p. 8</t>
  </si>
  <si>
    <t>Pavlov - Veselí, č. p. 9</t>
  </si>
  <si>
    <t>Petrov nad Desnou, č. ev. 1</t>
  </si>
  <si>
    <t>Petrov nad Desnou, č. ev. 2</t>
  </si>
  <si>
    <t>Petrov nad Desnou, č. ev. 20</t>
  </si>
  <si>
    <t>Petrov nad Desnou, č. ev. 3</t>
  </si>
  <si>
    <t>Petrov nad Desnou, č. ev. 4</t>
  </si>
  <si>
    <t>Petrov nad Desnou, č. ev. 5</t>
  </si>
  <si>
    <t>Petrov nad Desnou, č. ev. 6</t>
  </si>
  <si>
    <t>Petrov nad Desnou, č. p. 1</t>
  </si>
  <si>
    <t>Petrov nad Desnou, č. p. 10</t>
  </si>
  <si>
    <t>Petrov nad Desnou, č. p. 100</t>
  </si>
  <si>
    <t>Petrov nad Desnou, č. p. 101</t>
  </si>
  <si>
    <t>Petrov nad Desnou, č. p. 102</t>
  </si>
  <si>
    <t>Petrov nad Desnou, č. p. 103</t>
  </si>
  <si>
    <t>Petrov nad Desnou, č. p. 104</t>
  </si>
  <si>
    <t>Petrov nad Desnou, č. p. 105</t>
  </si>
  <si>
    <t>Petrov nad Desnou, č. p. 106</t>
  </si>
  <si>
    <t>Petrov nad Desnou, č. p. 107</t>
  </si>
  <si>
    <t>Petrov nad Desnou, č. p. 108</t>
  </si>
  <si>
    <t>Petrov nad Desnou, č. p. 109</t>
  </si>
  <si>
    <t>Petrov nad Desnou, č. p. 11</t>
  </si>
  <si>
    <t>Petrov nad Desnou, č. p. 110</t>
  </si>
  <si>
    <t>Petrov nad Desnou, č. p. 111</t>
  </si>
  <si>
    <t>Petrov nad Desnou, č. p. 112</t>
  </si>
  <si>
    <t>Petrov nad Desnou, č. p. 114</t>
  </si>
  <si>
    <t>Petrov nad Desnou, č. p. 115</t>
  </si>
  <si>
    <t>Petrov nad Desnou, č. p. 116</t>
  </si>
  <si>
    <t>Petrov nad Desnou, č. p. 117</t>
  </si>
  <si>
    <t>Petrov nad Desnou, č. p. 118</t>
  </si>
  <si>
    <t>Petrov nad Desnou, č. p. 119</t>
  </si>
  <si>
    <t>Petrov nad Desnou, č. p. 12</t>
  </si>
  <si>
    <t>Petrov nad Desnou, č. p. 120</t>
  </si>
  <si>
    <t>Petrov nad Desnou, č. p. 121</t>
  </si>
  <si>
    <t>Petrov nad Desnou, č. p. 122</t>
  </si>
  <si>
    <t>Petrov nad Desnou, č. p. 123</t>
  </si>
  <si>
    <t>Petrov nad Desnou, č. p. 124</t>
  </si>
  <si>
    <t>Petrov nad Desnou, č. p. 125</t>
  </si>
  <si>
    <t>Petrov nad Desnou, č. p. 126</t>
  </si>
  <si>
    <t>Petrov nad Desnou, č. p. 127</t>
  </si>
  <si>
    <t>Petrov nad Desnou, č. p. 128</t>
  </si>
  <si>
    <t>Petrov nad Desnou, č. p. 129</t>
  </si>
  <si>
    <t>Petrov nad Desnou, č. p. 13</t>
  </si>
  <si>
    <t>Petrov nad Desnou, č. p. 130</t>
  </si>
  <si>
    <t>Petrov nad Desnou, č. p. 131</t>
  </si>
  <si>
    <t>Petrov nad Desnou, č. p. 132</t>
  </si>
  <si>
    <t>Petrov nad Desnou, č. p. 135</t>
  </si>
  <si>
    <t>Petrov nad Desnou, č. p. 136</t>
  </si>
  <si>
    <t>Petrov nad Desnou, č. p. 137</t>
  </si>
  <si>
    <t>Petrov nad Desnou, č. p. 139</t>
  </si>
  <si>
    <t>Petrov nad Desnou, č. p. 14</t>
  </si>
  <si>
    <t>Petrov nad Desnou, č. p. 140</t>
  </si>
  <si>
    <t>Petrov nad Desnou, č. p. 141</t>
  </si>
  <si>
    <t>Petrov nad Desnou, č. p. 142</t>
  </si>
  <si>
    <t>Petrov nad Desnou, č. p. 143</t>
  </si>
  <si>
    <t>Petrov nad Desnou, č. p. 144</t>
  </si>
  <si>
    <t>Petrov nad Desnou, č. p. 145</t>
  </si>
  <si>
    <t>Petrov nad Desnou, č. p. 146</t>
  </si>
  <si>
    <t>Petrov nad Desnou, č. p. 147</t>
  </si>
  <si>
    <t>Petrov nad Desnou, č. p. 148</t>
  </si>
  <si>
    <t>Petrov nad Desnou, č. p. 149</t>
  </si>
  <si>
    <t>Petrov nad Desnou, č. p. 15</t>
  </si>
  <si>
    <t>Petrov nad Desnou, č. p. 150</t>
  </si>
  <si>
    <t>Petrov nad Desnou, č. p. 151</t>
  </si>
  <si>
    <t>Petrov nad Desnou, č. p. 152</t>
  </si>
  <si>
    <t>Petrov nad Desnou, č. p. 154</t>
  </si>
  <si>
    <t>Petrov nad Desnou, č. p. 155</t>
  </si>
  <si>
    <t>Petrov nad Desnou, č. p. 156</t>
  </si>
  <si>
    <t>Petrov nad Desnou, č. p. 157</t>
  </si>
  <si>
    <t>Petrov nad Desnou, č. p. 158</t>
  </si>
  <si>
    <t>Petrov nad Desnou, č. p. 159</t>
  </si>
  <si>
    <t>Petrov nad Desnou, č. p. 16</t>
  </si>
  <si>
    <t>Petrov nad Desnou, č. p. 160</t>
  </si>
  <si>
    <t>Petrov nad Desnou, č. p. 161</t>
  </si>
  <si>
    <t>Petrov nad Desnou, č. p. 162</t>
  </si>
  <si>
    <t>Petrov nad Desnou, č. p. 163</t>
  </si>
  <si>
    <t>Petrov nad Desnou, č. p. 164</t>
  </si>
  <si>
    <t>Petrov nad Desnou, č. p. 165</t>
  </si>
  <si>
    <t>Petrov nad Desnou, č. p. 167</t>
  </si>
  <si>
    <t>Petrov nad Desnou, č. p. 168</t>
  </si>
  <si>
    <t>Petrov nad Desnou, č. p. 169</t>
  </si>
  <si>
    <t>Petrov nad Desnou, č. p. 17</t>
  </si>
  <si>
    <t>Petrov nad Desnou, č. p. 170</t>
  </si>
  <si>
    <t>Petrov nad Desnou, č. p. 171</t>
  </si>
  <si>
    <t>Petrov nad Desnou, č. p. 172</t>
  </si>
  <si>
    <t>Petrov nad Desnou, č. p. 173</t>
  </si>
  <si>
    <t>Petrov nad Desnou, č. p. 174</t>
  </si>
  <si>
    <t>Petrov nad Desnou, č. p. 175</t>
  </si>
  <si>
    <t>Petrov nad Desnou, č. p. 176</t>
  </si>
  <si>
    <t>Petrov nad Desnou, č. p. 177</t>
  </si>
  <si>
    <t>Petrov nad Desnou, č. p. 178</t>
  </si>
  <si>
    <t>Petrov nad Desnou, č. p. 179</t>
  </si>
  <si>
    <t>Petrov nad Desnou, č. p. 18</t>
  </si>
  <si>
    <t>Petrov nad Desnou, č. p. 180</t>
  </si>
  <si>
    <t>Petrov nad Desnou, č. p. 181</t>
  </si>
  <si>
    <t>Petrov nad Desnou, č. p. 182</t>
  </si>
  <si>
    <t>Petrov nad Desnou, č. p. 183</t>
  </si>
  <si>
    <t>Petrov nad Desnou, č. p. 184</t>
  </si>
  <si>
    <t>Petrov nad Desnou, č. p. 185</t>
  </si>
  <si>
    <t>Petrov nad Desnou, č. p. 186</t>
  </si>
  <si>
    <t>Petrov nad Desnou, č. p. 187</t>
  </si>
  <si>
    <t>Petrov nad Desnou, č. p. 188</t>
  </si>
  <si>
    <t>Petrov nad Desnou, č. p. 189</t>
  </si>
  <si>
    <t>Petrov nad Desnou, č. p. 190</t>
  </si>
  <si>
    <t>Petrov nad Desnou, č. p. 191</t>
  </si>
  <si>
    <t>Petrov nad Desnou, č. p. 192</t>
  </si>
  <si>
    <t>Petrov nad Desnou, č. p. 193</t>
  </si>
  <si>
    <t>Petrov nad Desnou, č. p. 194</t>
  </si>
  <si>
    <t>Petrov nad Desnou, č. p. 195</t>
  </si>
  <si>
    <t>Petrov nad Desnou, č. p. 196</t>
  </si>
  <si>
    <t>Petrov nad Desnou, č. p. 197</t>
  </si>
  <si>
    <t>Petrov nad Desnou, č. p. 199</t>
  </si>
  <si>
    <t>Petrov nad Desnou, č. p. 2</t>
  </si>
  <si>
    <t>Petrov nad Desnou, č. p. 20</t>
  </si>
  <si>
    <t>Petrov nad Desnou, č. p. 200</t>
  </si>
  <si>
    <t>Petrov nad Desnou, č. p. 201</t>
  </si>
  <si>
    <t>Petrov nad Desnou, č. p. 202</t>
  </si>
  <si>
    <t>Petrov nad Desnou, č. p. 203</t>
  </si>
  <si>
    <t>Petrov nad Desnou, č. p. 204</t>
  </si>
  <si>
    <t>Petrov nad Desnou, č. p. 205</t>
  </si>
  <si>
    <t>Petrov nad Desnou, č. p. 206</t>
  </si>
  <si>
    <t>Petrov nad Desnou, č. p. 207</t>
  </si>
  <si>
    <t>Petrov nad Desnou, č. p. 208</t>
  </si>
  <si>
    <t>Petrov nad Desnou, č. p. 209</t>
  </si>
  <si>
    <t>Petrov nad Desnou, č. p. 21</t>
  </si>
  <si>
    <t>Petrov nad Desnou, č. p. 210</t>
  </si>
  <si>
    <t>Petrov nad Desnou, č. p. 211</t>
  </si>
  <si>
    <t>Petrov nad Desnou, č. p. 212</t>
  </si>
  <si>
    <t>Petrov nad Desnou, č. p. 213</t>
  </si>
  <si>
    <t>Petrov nad Desnou, č. p. 214</t>
  </si>
  <si>
    <t>Petrov nad Desnou, č. p. 215</t>
  </si>
  <si>
    <t>Petrov nad Desnou, č. p. 216</t>
  </si>
  <si>
    <t>Petrov nad Desnou, č. p. 217</t>
  </si>
  <si>
    <t>Petrov nad Desnou, č. p. 218</t>
  </si>
  <si>
    <t>Petrov nad Desnou, č. p. 219</t>
  </si>
  <si>
    <t>Petrov nad Desnou, č. p. 22</t>
  </si>
  <si>
    <t>Petrov nad Desnou, č. p. 220</t>
  </si>
  <si>
    <t>Petrov nad Desnou, č. p. 221</t>
  </si>
  <si>
    <t>Petrov nad Desnou, č. p. 222</t>
  </si>
  <si>
    <t>Petrov nad Desnou, č. p. 223</t>
  </si>
  <si>
    <t>Petrov nad Desnou, č. p. 224</t>
  </si>
  <si>
    <t>Petrov nad Desnou, č. p. 225</t>
  </si>
  <si>
    <t>Petrov nad Desnou, č. p. 226</t>
  </si>
  <si>
    <t>Petrov nad Desnou, č. p. 227</t>
  </si>
  <si>
    <t>Petrov nad Desnou, č. p. 228</t>
  </si>
  <si>
    <t>Petrov nad Desnou, č. p. 229</t>
  </si>
  <si>
    <t>Petrov nad Desnou, č. p. 23</t>
  </si>
  <si>
    <t>Petrov nad Desnou, č. p. 230</t>
  </si>
  <si>
    <t>Petrov nad Desnou, č. p. 231</t>
  </si>
  <si>
    <t>Petrov nad Desnou, č. p. 232</t>
  </si>
  <si>
    <t>Petrov nad Desnou, č. p. 233</t>
  </si>
  <si>
    <t>Petrov nad Desnou, č. p. 234</t>
  </si>
  <si>
    <t>Petrov nad Desnou, č. p. 235</t>
  </si>
  <si>
    <t>Petrov nad Desnou, č. p. 236</t>
  </si>
  <si>
    <t>Petrov nad Desnou, č. p. 237</t>
  </si>
  <si>
    <t>Petrov nad Desnou, č. p. 238</t>
  </si>
  <si>
    <t>Petrov nad Desnou, č. p. 239</t>
  </si>
  <si>
    <t>Petrov nad Desnou, č. p. 24</t>
  </si>
  <si>
    <t>Petrov nad Desnou, č. p. 240</t>
  </si>
  <si>
    <t>Petrov nad Desnou, č. p. 241</t>
  </si>
  <si>
    <t>Petrov nad Desnou, č. p. 242</t>
  </si>
  <si>
    <t>Petrov nad Desnou, č. p. 243</t>
  </si>
  <si>
    <t>Petrov nad Desnou, č. p. 244</t>
  </si>
  <si>
    <t>Petrov nad Desnou, č. p. 245</t>
  </si>
  <si>
    <t>Petrov nad Desnou, č. p. 246</t>
  </si>
  <si>
    <t>Petrov nad Desnou, č. p. 247</t>
  </si>
  <si>
    <t>Petrov nad Desnou, č. p. 248</t>
  </si>
  <si>
    <t>Petrov nad Desnou, č. p. 249</t>
  </si>
  <si>
    <t>Petrov nad Desnou, č. p. 25</t>
  </si>
  <si>
    <t>Petrov nad Desnou, č. p. 250</t>
  </si>
  <si>
    <t>Petrov nad Desnou, č. p. 251</t>
  </si>
  <si>
    <t>Petrov nad Desnou, č. p. 252</t>
  </si>
  <si>
    <t>Petrov nad Desnou, č. p. 253</t>
  </si>
  <si>
    <t>Petrov nad Desnou, č. p. 254</t>
  </si>
  <si>
    <t>Petrov nad Desnou, č. p. 255</t>
  </si>
  <si>
    <t>Petrov nad Desnou, č. p. 256</t>
  </si>
  <si>
    <t>Petrov nad Desnou, č. p. 257</t>
  </si>
  <si>
    <t>Petrov nad Desnou, č. p. 258</t>
  </si>
  <si>
    <t>Petrov nad Desnou, č. p. 259</t>
  </si>
  <si>
    <t>Petrov nad Desnou, č. p. 26</t>
  </si>
  <si>
    <t>Petrov nad Desnou, č. p. 260</t>
  </si>
  <si>
    <t>Petrov nad Desnou, č. p. 261</t>
  </si>
  <si>
    <t>Petrov nad Desnou, č. p. 262</t>
  </si>
  <si>
    <t>Petrov nad Desnou, č. p. 263</t>
  </si>
  <si>
    <t>Petrov nad Desnou, č. p. 264</t>
  </si>
  <si>
    <t>Petrov nad Desnou, č. p. 265</t>
  </si>
  <si>
    <t>Petrov nad Desnou, č. p. 266</t>
  </si>
  <si>
    <t>Petrov nad Desnou, č. p. 267</t>
  </si>
  <si>
    <t>Petrov nad Desnou, č. p. 268</t>
  </si>
  <si>
    <t>Petrov nad Desnou, č. p. 269</t>
  </si>
  <si>
    <t>Petrov nad Desnou, č. p. 27</t>
  </si>
  <si>
    <t>Petrov nad Desnou, č. p. 270</t>
  </si>
  <si>
    <t>Petrov nad Desnou, č. p. 271</t>
  </si>
  <si>
    <t>Petrov nad Desnou, č. p. 272</t>
  </si>
  <si>
    <t>Petrov nad Desnou, č. p. 273</t>
  </si>
  <si>
    <t>Petrov nad Desnou, č. p. 274</t>
  </si>
  <si>
    <t>Petrov nad Desnou, č. p. 275</t>
  </si>
  <si>
    <t>Petrov nad Desnou, č. p. 276</t>
  </si>
  <si>
    <t>Petrov nad Desnou, č. p. 277</t>
  </si>
  <si>
    <t>Petrov nad Desnou, č. p. 278</t>
  </si>
  <si>
    <t>Petrov nad Desnou, č. p. 279</t>
  </si>
  <si>
    <t>Petrov nad Desnou, č. p. 28</t>
  </si>
  <si>
    <t>Petrov nad Desnou, č. p. 280</t>
  </si>
  <si>
    <t>Petrov nad Desnou, č. p. 281</t>
  </si>
  <si>
    <t>Petrov nad Desnou, č. p. 282</t>
  </si>
  <si>
    <t>Petrov nad Desnou, č. p. 283</t>
  </si>
  <si>
    <t>Petrov nad Desnou, č. p. 284</t>
  </si>
  <si>
    <t>Petrov nad Desnou, č. p. 285</t>
  </si>
  <si>
    <t>Petrov nad Desnou, č. p. 287</t>
  </si>
  <si>
    <t>Petrov nad Desnou, č. p. 288</t>
  </si>
  <si>
    <t>Petrov nad Desnou, č. p. 289</t>
  </si>
  <si>
    <t>Petrov nad Desnou, č. p. 29</t>
  </si>
  <si>
    <t>Petrov nad Desnou, č. p. 290</t>
  </si>
  <si>
    <t>Petrov nad Desnou, č. p. 291</t>
  </si>
  <si>
    <t>Petrov nad Desnou, č. p. 292</t>
  </si>
  <si>
    <t>Petrov nad Desnou, č. p. 293</t>
  </si>
  <si>
    <t>Petrov nad Desnou, č. p. 294</t>
  </si>
  <si>
    <t>Petrov nad Desnou, č. p. 295</t>
  </si>
  <si>
    <t>Petrov nad Desnou, č. p. 297</t>
  </si>
  <si>
    <t>Petrov nad Desnou, č. p. 298</t>
  </si>
  <si>
    <t>Petrov nad Desnou, č. p. 299</t>
  </si>
  <si>
    <t>Petrov nad Desnou, č. p. 3</t>
  </si>
  <si>
    <t>Petrov nad Desnou, č. p. 30</t>
  </si>
  <si>
    <t>Petrov nad Desnou, č. p. 300</t>
  </si>
  <si>
    <t>Petrov nad Desnou, č. p. 301</t>
  </si>
  <si>
    <t>Petrov nad Desnou, č. p. 302</t>
  </si>
  <si>
    <t>Petrov nad Desnou, č. p. 31</t>
  </si>
  <si>
    <t>Petrov nad Desnou, č. p. 32</t>
  </si>
  <si>
    <t>Petrov nad Desnou, č. p. 33</t>
  </si>
  <si>
    <t>Petrov nad Desnou, č. p. 34</t>
  </si>
  <si>
    <t>Petrov nad Desnou, č. p. 345</t>
  </si>
  <si>
    <t>Petrov nad Desnou, č. p. 346</t>
  </si>
  <si>
    <t>Petrov nad Desnou, č. p. 347</t>
  </si>
  <si>
    <t>Petrov nad Desnou, č. p. 348</t>
  </si>
  <si>
    <t>Petrov nad Desnou, č. p. 349</t>
  </si>
  <si>
    <t>Petrov nad Desnou, č. p. 35</t>
  </si>
  <si>
    <t>Petrov nad Desnou, č. p. 350</t>
  </si>
  <si>
    <t>Petrov nad Desnou, č. p. 351</t>
  </si>
  <si>
    <t>Petrov nad Desnou, č. p. 352</t>
  </si>
  <si>
    <t>Petrov nad Desnou, č. p. 353</t>
  </si>
  <si>
    <t>Petrov nad Desnou, č. p. 354</t>
  </si>
  <si>
    <t>Petrov nad Desnou, č. p. 355</t>
  </si>
  <si>
    <t>Petrov nad Desnou, č. p. 356</t>
  </si>
  <si>
    <t>Petrov nad Desnou, č. p. 357</t>
  </si>
  <si>
    <t>Petrov nad Desnou, č. p. 36</t>
  </si>
  <si>
    <t>Petrov nad Desnou, č. p. 360</t>
  </si>
  <si>
    <t>Petrov nad Desnou, č. p. 363</t>
  </si>
  <si>
    <t>Petrov nad Desnou, č. p. 364</t>
  </si>
  <si>
    <t>Petrov nad Desnou, č. p. 365</t>
  </si>
  <si>
    <t>Petrov nad Desnou, č. p. 366</t>
  </si>
  <si>
    <t>Petrov nad Desnou, č. p. 367</t>
  </si>
  <si>
    <t>Petrov nad Desnou, č. p. 368</t>
  </si>
  <si>
    <t>Petrov nad Desnou, č. p. 369</t>
  </si>
  <si>
    <t>Petrov nad Desnou, č. p. 37</t>
  </si>
  <si>
    <t>Petrov nad Desnou, č. p. 370</t>
  </si>
  <si>
    <t>Petrov nad Desnou, č. p. 371</t>
  </si>
  <si>
    <t>Petrov nad Desnou, č. p. 373</t>
  </si>
  <si>
    <t>Petrov nad Desnou, č. p. 374</t>
  </si>
  <si>
    <t>Petrov nad Desnou, č. p. 375</t>
  </si>
  <si>
    <t>Petrov nad Desnou, č. p. 376</t>
  </si>
  <si>
    <t>Petrov nad Desnou, č. p. 377</t>
  </si>
  <si>
    <t>Petrov nad Desnou, č. p. 378</t>
  </si>
  <si>
    <t>Petrov nad Desnou, č. p. 379</t>
  </si>
  <si>
    <t>Petrov nad Desnou, č. p. 38</t>
  </si>
  <si>
    <t>Petrov nad Desnou, č. p. 380</t>
  </si>
  <si>
    <t>Petrov nad Desnou, č. p. 381</t>
  </si>
  <si>
    <t>Petrov nad Desnou, č. p. 383</t>
  </si>
  <si>
    <t>Petrov nad Desnou, č. p. 384</t>
  </si>
  <si>
    <t>Petrov nad Desnou, č. p. 385</t>
  </si>
  <si>
    <t>Petrov nad Desnou, č. p. 386</t>
  </si>
  <si>
    <t>Petrov nad Desnou, č. p. 387</t>
  </si>
  <si>
    <t>Petrov nad Desnou, č. p. 389</t>
  </si>
  <si>
    <t>Petrov nad Desnou, č. p. 39</t>
  </si>
  <si>
    <t>Petrov nad Desnou, č. p. 390</t>
  </si>
  <si>
    <t>Petrov nad Desnou, č. p. 392</t>
  </si>
  <si>
    <t>Petrov nad Desnou, č. p. 393</t>
  </si>
  <si>
    <t>Petrov nad Desnou, č. p. 394</t>
  </si>
  <si>
    <t>Petrov nad Desnou, č. p. 395</t>
  </si>
  <si>
    <t>Petrov nad Desnou, č. p. 396</t>
  </si>
  <si>
    <t>Petrov nad Desnou, č. p. 397</t>
  </si>
  <si>
    <t>Petrov nad Desnou, č. p. 398</t>
  </si>
  <si>
    <t>Petrov nad Desnou, č. p. 399</t>
  </si>
  <si>
    <t>Petrov nad Desnou, č. p. 4</t>
  </si>
  <si>
    <t>Petrov nad Desnou, č. p. 40</t>
  </si>
  <si>
    <t>Petrov nad Desnou, č. p. 400</t>
  </si>
  <si>
    <t>Petrov nad Desnou, č. p. 401</t>
  </si>
  <si>
    <t>Petrov nad Desnou, č. p. 402</t>
  </si>
  <si>
    <t>Petrov nad Desnou, č. p. 403</t>
  </si>
  <si>
    <t>Petrov nad Desnou, č. p. 405</t>
  </si>
  <si>
    <t>Petrov nad Desnou, č. p. 406</t>
  </si>
  <si>
    <t>Petrov nad Desnou, č. p. 407</t>
  </si>
  <si>
    <t>Petrov nad Desnou, č. p. 409</t>
  </si>
  <si>
    <t>Petrov nad Desnou, č. p. 41</t>
  </si>
  <si>
    <t>Petrov nad Desnou, č. p. 410</t>
  </si>
  <si>
    <t>Petrov nad Desnou, č. p. 411</t>
  </si>
  <si>
    <t>Petrov nad Desnou, č. p. 412</t>
  </si>
  <si>
    <t>Petrov nad Desnou, č. p. 413</t>
  </si>
  <si>
    <t>Petrov nad Desnou, č. p. 414</t>
  </si>
  <si>
    <t>Petrov nad Desnou, č. p. 415</t>
  </si>
  <si>
    <t>Petrov nad Desnou, č. p. 416</t>
  </si>
  <si>
    <t>Petrov nad Desnou, č. p. 417</t>
  </si>
  <si>
    <t>Petrov nad Desnou, č. p. 418</t>
  </si>
  <si>
    <t>Petrov nad Desnou, č. p. 42</t>
  </si>
  <si>
    <t>Petrov nad Desnou, č. p. 420</t>
  </si>
  <si>
    <t>Petrov nad Desnou, č. p. 44</t>
  </si>
  <si>
    <t>Petrov nad Desnou, č. p. 45</t>
  </si>
  <si>
    <t>Petrov nad Desnou, č. p. 46</t>
  </si>
  <si>
    <t>Petrov nad Desnou, č. p. 47</t>
  </si>
  <si>
    <t>Petrov nad Desnou, č. p. 48</t>
  </si>
  <si>
    <t>Petrov nad Desnou, č. p. 49</t>
  </si>
  <si>
    <t>Petrov nad Desnou, č. p. 5</t>
  </si>
  <si>
    <t>Petrov nad Desnou, č. p. 50</t>
  </si>
  <si>
    <t>Petrov nad Desnou, č. p. 51</t>
  </si>
  <si>
    <t>Petrov nad Desnou, č. p. 52</t>
  </si>
  <si>
    <t>Petrov nad Desnou, č. p. 54</t>
  </si>
  <si>
    <t>Petrov nad Desnou, č. p. 55</t>
  </si>
  <si>
    <t>Petrov nad Desnou, č. p. 56</t>
  </si>
  <si>
    <t>Petrov nad Desnou, č. p. 57</t>
  </si>
  <si>
    <t>Petrov nad Desnou, č. p. 58</t>
  </si>
  <si>
    <t>Petrov nad Desnou, č. p. 59</t>
  </si>
  <si>
    <t>Petrov nad Desnou, č. p. 6</t>
  </si>
  <si>
    <t>Petrov nad Desnou, č. p. 60</t>
  </si>
  <si>
    <t>Petrov nad Desnou, č. p. 61</t>
  </si>
  <si>
    <t>Petrov nad Desnou, č. p. 62</t>
  </si>
  <si>
    <t>Petrov nad Desnou, č. p. 63</t>
  </si>
  <si>
    <t>Petrov nad Desnou, č. p. 64</t>
  </si>
  <si>
    <t>Petrov nad Desnou, č. p. 65</t>
  </si>
  <si>
    <t>Petrov nad Desnou, č. p. 66</t>
  </si>
  <si>
    <t>Petrov nad Desnou, č. p. 67</t>
  </si>
  <si>
    <t>Petrov nad Desnou, č. p. 68</t>
  </si>
  <si>
    <t>Petrov nad Desnou, č. p. 69</t>
  </si>
  <si>
    <t>Petrov nad Desnou, č. p. 7</t>
  </si>
  <si>
    <t>Petrov nad Desnou, č. p. 70</t>
  </si>
  <si>
    <t>Petrov nad Desnou, č. p. 71</t>
  </si>
  <si>
    <t>Petrov nad Desnou, č. p. 72</t>
  </si>
  <si>
    <t>Petrov nad Desnou, č. p. 73</t>
  </si>
  <si>
    <t>Petrov nad Desnou, č. p. 74</t>
  </si>
  <si>
    <t>Petrov nad Desnou, č. p. 76</t>
  </si>
  <si>
    <t>Petrov nad Desnou, č. p. 79</t>
  </si>
  <si>
    <t>Petrov nad Desnou, č. p. 8</t>
  </si>
  <si>
    <t>Petrov nad Desnou, č. p. 80</t>
  </si>
  <si>
    <t>Petrov nad Desnou, č. p. 81</t>
  </si>
  <si>
    <t>Petrov nad Desnou, č. p. 82</t>
  </si>
  <si>
    <t>Petrov nad Desnou, č. p. 83</t>
  </si>
  <si>
    <t>Petrov nad Desnou, č. p. 84</t>
  </si>
  <si>
    <t>Petrov nad Desnou, č. p. 85</t>
  </si>
  <si>
    <t>Petrov nad Desnou, č. p. 86</t>
  </si>
  <si>
    <t>Petrov nad Desnou, č. p. 87</t>
  </si>
  <si>
    <t>Petrov nad Desnou, č. p. 89</t>
  </si>
  <si>
    <t>Petrov nad Desnou, č. p. 9</t>
  </si>
  <si>
    <t>Petrov nad Desnou, č. p. 90</t>
  </si>
  <si>
    <t>Petrov nad Desnou, č. p. 91</t>
  </si>
  <si>
    <t>Petrov nad Desnou, č. p. 92</t>
  </si>
  <si>
    <t>Petrov nad Desnou, č. p. 93</t>
  </si>
  <si>
    <t>Petrov nad Desnou, č. p. 94</t>
  </si>
  <si>
    <t>Petrov nad Desnou, č. p. 95</t>
  </si>
  <si>
    <t>Petrov nad Desnou, č. p. 96</t>
  </si>
  <si>
    <t>Petrov nad Desnou, č. p. 97</t>
  </si>
  <si>
    <t>Petrov nad Desnou, č. p. 98</t>
  </si>
  <si>
    <t>Petrov nad Desnou, č. p. 99</t>
  </si>
  <si>
    <t>Petrov nad Desnou - Terezín, č. p. 1</t>
  </si>
  <si>
    <t>Petrov nad Desnou - Terezín, č. p. 10</t>
  </si>
  <si>
    <t>Petrov nad Desnou - Terezín, č. p. 11</t>
  </si>
  <si>
    <t>Petrov nad Desnou - Terezín, č. p. 12</t>
  </si>
  <si>
    <t>Petrov nad Desnou - Terezín, č. p. 13</t>
  </si>
  <si>
    <t>Petrov nad Desnou - Terezín, č. p. 14</t>
  </si>
  <si>
    <t>Petrov nad Desnou - Terezín, č. p. 15</t>
  </si>
  <si>
    <t>Petrov nad Desnou - Terezín, č. p. 16</t>
  </si>
  <si>
    <t>Petrov nad Desnou - Terezín, č. p. 17</t>
  </si>
  <si>
    <t>Petrov nad Desnou - Terezín, č. p. 18</t>
  </si>
  <si>
    <t>Petrov nad Desnou - Terezín, č. p. 19</t>
  </si>
  <si>
    <t>Petrov nad Desnou - Terezín, č. p. 20</t>
  </si>
  <si>
    <t>Petrov nad Desnou - Terezín, č. p. 21</t>
  </si>
  <si>
    <t>Petrov nad Desnou - Terezín, č. p. 22</t>
  </si>
  <si>
    <t>Petrov nad Desnou - Terezín, č. p. 23</t>
  </si>
  <si>
    <t>Petrov nad Desnou - Terezín, č. p. 26</t>
  </si>
  <si>
    <t>Petrov nad Desnou - Terezín, č. p. 27</t>
  </si>
  <si>
    <t>Petrov nad Desnou - Terezín, č. p. 28</t>
  </si>
  <si>
    <t>Petrov nad Desnou - Terezín, č. p. 3</t>
  </si>
  <si>
    <t>Petrov nad Desnou - Terezín, č. p. 30</t>
  </si>
  <si>
    <t>Petrov nad Desnou - Terezín, č. p. 31</t>
  </si>
  <si>
    <t>Petrov nad Desnou - Terezín, č. p. 32</t>
  </si>
  <si>
    <t>Petrov nad Desnou - Terezín, č. p. 33</t>
  </si>
  <si>
    <t>Petrov nad Desnou - Terezín, č. p. 34</t>
  </si>
  <si>
    <t>Petrov nad Desnou - Terezín, č. p. 35</t>
  </si>
  <si>
    <t>Petrov nad Desnou - Terezín, č. p. 36</t>
  </si>
  <si>
    <t>Petrov nad Desnou - Terezín, č. p. 37</t>
  </si>
  <si>
    <t>Petrov nad Desnou - Terezín, č. p. 372</t>
  </si>
  <si>
    <t>Petrov nad Desnou - Terezín, č. p. 38</t>
  </si>
  <si>
    <t>Petrov nad Desnou - Terezín, č. p. 382</t>
  </si>
  <si>
    <t>Petrov nad Desnou - Terezín, č. p. 39</t>
  </si>
  <si>
    <t>Petrov nad Desnou - Terezín, č. p. 4</t>
  </si>
  <si>
    <t>Petrov nad Desnou - Terezín, č. p. 40</t>
  </si>
  <si>
    <t>Petrov nad Desnou - Terezín, č. p. 404</t>
  </si>
  <si>
    <t>Petrov nad Desnou - Terezín, č. p. 41</t>
  </si>
  <si>
    <t>Petrov nad Desnou - Terezín, č. p. 419</t>
  </si>
  <si>
    <t>Petrov nad Desnou - Terezín, č. p. 42</t>
  </si>
  <si>
    <t>Petrov nad Desnou - Terezín, č. p. 43</t>
  </si>
  <si>
    <t>Petrov nad Desnou - Terezín, č. p. 44</t>
  </si>
  <si>
    <t>Petrov nad Desnou - Terezín, č. p. 47</t>
  </si>
  <si>
    <t>Petrov nad Desnou - Terezín, č. p. 49</t>
  </si>
  <si>
    <t>Petrov nad Desnou - Terezín, č. p. 5</t>
  </si>
  <si>
    <t>Petrov nad Desnou - Terezín, č. p. 6</t>
  </si>
  <si>
    <t>Petrov nad Desnou - Terezín, č. p. 7</t>
  </si>
  <si>
    <t>Petrov nad Desnou - Terezín, č. p. 8</t>
  </si>
  <si>
    <t>Petrov nad Desnou - Terezín, č. p. 9</t>
  </si>
  <si>
    <t>Petrov nad Desnou, č. p. 388</t>
  </si>
  <si>
    <t>Petrov nad Desnou, č. p. 391</t>
  </si>
  <si>
    <t>Petrov nad Desnou, č. p. 408</t>
  </si>
  <si>
    <t>Písařov - Bukovice, č. ev. 1</t>
  </si>
  <si>
    <t>Písařov - Bukovice, č. ev. 2</t>
  </si>
  <si>
    <t>Písařov - Bukovice, č. p. 1</t>
  </si>
  <si>
    <t>Písařov - Bukovice, č. p. 10</t>
  </si>
  <si>
    <t>Písařov - Bukovice, č. p. 11</t>
  </si>
  <si>
    <t>Písařov - Bukovice, č. p. 13</t>
  </si>
  <si>
    <t>Písařov - Bukovice, č. p. 16</t>
  </si>
  <si>
    <t>Písařov - Bukovice, č. p. 18</t>
  </si>
  <si>
    <t>Písařov - Bukovice, č. p. 2</t>
  </si>
  <si>
    <t>Písařov - Bukovice, č. p. 21</t>
  </si>
  <si>
    <t>Písařov - Bukovice, č. p. 22</t>
  </si>
  <si>
    <t>Písařov - Bukovice, č. p. 24</t>
  </si>
  <si>
    <t>Písařov - Bukovice, č. p. 26</t>
  </si>
  <si>
    <t>Písařov - Bukovice, č. p. 27</t>
  </si>
  <si>
    <t>Písařov - Bukovice, č. p. 3</t>
  </si>
  <si>
    <t>Písařov - Bukovice, č. p. 30</t>
  </si>
  <si>
    <t>Písařov - Bukovice, č. p. 31</t>
  </si>
  <si>
    <t>Písařov - Bukovice, č. p. 32</t>
  </si>
  <si>
    <t>Písařov - Bukovice, č. p. 33</t>
  </si>
  <si>
    <t>Písařov - Bukovice, č. p. 34</t>
  </si>
  <si>
    <t>Písařov - Bukovice, č. p. 35</t>
  </si>
  <si>
    <t>Písařov - Bukovice, č. p. 36</t>
  </si>
  <si>
    <t>Písařov - Bukovice, č. p. 37</t>
  </si>
  <si>
    <t>Písařov - Bukovice, č. p. 38</t>
  </si>
  <si>
    <t>Písařov - Bukovice, č. p. 4</t>
  </si>
  <si>
    <t>Písařov - Bukovice, č. p. 40</t>
  </si>
  <si>
    <t>Písařov - Bukovice, č. p. 41</t>
  </si>
  <si>
    <t>Písařov - Bukovice, č. p. 42</t>
  </si>
  <si>
    <t>Písařov - Bukovice, č. p. 43</t>
  </si>
  <si>
    <t>Písařov - Bukovice, č. p. 44</t>
  </si>
  <si>
    <t>Písařov - Bukovice, č. p. 45</t>
  </si>
  <si>
    <t>Písařov - Bukovice, č. p. 47</t>
  </si>
  <si>
    <t>Písařov - Bukovice, č. p. 48</t>
  </si>
  <si>
    <t>Písařov - Bukovice, č. p. 5</t>
  </si>
  <si>
    <t>Písařov - Bukovice, č. p. 54</t>
  </si>
  <si>
    <t>Písařov - Bukovice, č. p. 55</t>
  </si>
  <si>
    <t>Písařov - Bukovice, č. p. 56</t>
  </si>
  <si>
    <t>Písařov - Bukovice, č. p. 57</t>
  </si>
  <si>
    <t>Písařov - Bukovice, č. p. 58</t>
  </si>
  <si>
    <t>Písařov - Bukovice, č. p. 6</t>
  </si>
  <si>
    <t>Písařov - Bukovice, č. p. 62</t>
  </si>
  <si>
    <t>Písařov - Bukovice, č. p. 63</t>
  </si>
  <si>
    <t>Písařov - Bukovice, č. p. 65</t>
  </si>
  <si>
    <t>Písařov - Bukovice, č. p. 67</t>
  </si>
  <si>
    <t>Písařov - Bukovice, č. p. 69</t>
  </si>
  <si>
    <t>Písařov - Bukovice, č. p. 71</t>
  </si>
  <si>
    <t>Písařov - Bukovice, č. p. 72</t>
  </si>
  <si>
    <t>Písařov - Bukovice, č. p. 73</t>
  </si>
  <si>
    <t>Písařov - Bukovice, č. p. 75</t>
  </si>
  <si>
    <t>Písařov - Bukovice, č. p. 76</t>
  </si>
  <si>
    <t>Písařov - Bukovice, č. p. 77</t>
  </si>
  <si>
    <t>Písařov - Bukovice, č. p. 78</t>
  </si>
  <si>
    <t>Písařov - Bukovice, č. p. 8</t>
  </si>
  <si>
    <t>Písařov - Bukovice, č. p. 81</t>
  </si>
  <si>
    <t>Písařov - Bukovice, č. p. 82</t>
  </si>
  <si>
    <t>Písařov - Bukovice, č. p. 83</t>
  </si>
  <si>
    <t>Písařov - Bukovice, č. p. 84</t>
  </si>
  <si>
    <t>Písařov - Bukovice, č. p. 85</t>
  </si>
  <si>
    <t>Písařov - Bukovice, č. p. 86</t>
  </si>
  <si>
    <t>Písečná - Chebzí, č. ev. 1</t>
  </si>
  <si>
    <t>Písečná - Chebzí, č. p. 11</t>
  </si>
  <si>
    <t>Písečná - Chebzí, č. p. 13</t>
  </si>
  <si>
    <t>Písečná - Chebzí, č. p. 14</t>
  </si>
  <si>
    <t>Písečná - Chebzí, č. p. 15</t>
  </si>
  <si>
    <t>Písečná - Chebzí, č. p. 3</t>
  </si>
  <si>
    <t>Písečná - Chebzí, č. p. 4</t>
  </si>
  <si>
    <t>Písečná - Chebzí, č. p. 5</t>
  </si>
  <si>
    <t>Písečná - Chebzí, č. p. 9</t>
  </si>
  <si>
    <t>Police, č. p. 1</t>
  </si>
  <si>
    <t>Police, č. p. 10</t>
  </si>
  <si>
    <t>Police, č. p. 11</t>
  </si>
  <si>
    <t>Police, č. p. 12</t>
  </si>
  <si>
    <t>Police, č. p. 13</t>
  </si>
  <si>
    <t>Police, č. p. 14</t>
  </si>
  <si>
    <t>Police, č. p. 15</t>
  </si>
  <si>
    <t>Police, č. p. 17</t>
  </si>
  <si>
    <t>Police, č. p. 19</t>
  </si>
  <si>
    <t>Police, č. p. 2</t>
  </si>
  <si>
    <t>Police, č. p. 21</t>
  </si>
  <si>
    <t>Police, č. p. 22</t>
  </si>
  <si>
    <t>Police, č. p. 23</t>
  </si>
  <si>
    <t>Police, č. p. 24</t>
  </si>
  <si>
    <t>Police, č. p. 25</t>
  </si>
  <si>
    <t>Police, č. p. 26</t>
  </si>
  <si>
    <t>Police, č. p. 27</t>
  </si>
  <si>
    <t>Police, č. p. 28</t>
  </si>
  <si>
    <t>Police, č. p. 29</t>
  </si>
  <si>
    <t>Police, č. p. 3</t>
  </si>
  <si>
    <t>Police, č. p. 30</t>
  </si>
  <si>
    <t>Police, č. p. 31</t>
  </si>
  <si>
    <t>Police, č. p. 32</t>
  </si>
  <si>
    <t>Police, č. p. 33</t>
  </si>
  <si>
    <t>Police, č. p. 34</t>
  </si>
  <si>
    <t>Police, č. p. 35</t>
  </si>
  <si>
    <t>Police, č. p. 36</t>
  </si>
  <si>
    <t>Police, č. p. 37</t>
  </si>
  <si>
    <t>Police, č. p. 38</t>
  </si>
  <si>
    <t>Police, č. p. 39</t>
  </si>
  <si>
    <t>Police, č. p. 4</t>
  </si>
  <si>
    <t>Police, č. p. 40</t>
  </si>
  <si>
    <t>Police, č. p. 41</t>
  </si>
  <si>
    <t>Police, č. p. 42</t>
  </si>
  <si>
    <t>Police, č. p. 43</t>
  </si>
  <si>
    <t>Police, č. p. 44</t>
  </si>
  <si>
    <t>Police, č. p. 45</t>
  </si>
  <si>
    <t>Police, č. p. 46</t>
  </si>
  <si>
    <t>Police, č. p. 47</t>
  </si>
  <si>
    <t>Police, č. p. 48</t>
  </si>
  <si>
    <t>Police, č. p. 49</t>
  </si>
  <si>
    <t>Police, č. p. 5</t>
  </si>
  <si>
    <t>Police, č. p. 50</t>
  </si>
  <si>
    <t>Police, č. p. 51</t>
  </si>
  <si>
    <t>Police, č. p. 52</t>
  </si>
  <si>
    <t>Police, č. p. 53</t>
  </si>
  <si>
    <t>Police, č. p. 54</t>
  </si>
  <si>
    <t>Police, č. p. 55</t>
  </si>
  <si>
    <t>Police, č. p. 56</t>
  </si>
  <si>
    <t>Police, č. p. 58</t>
  </si>
  <si>
    <t>Police, č. p. 59</t>
  </si>
  <si>
    <t>Police, č. p. 6</t>
  </si>
  <si>
    <t>Police, č. p. 60</t>
  </si>
  <si>
    <t>Police, č. p. 61</t>
  </si>
  <si>
    <t>Police, č. p. 62</t>
  </si>
  <si>
    <t>Police, č. p. 63</t>
  </si>
  <si>
    <t>Police, č. p. 64</t>
  </si>
  <si>
    <t>Police, č. p. 65</t>
  </si>
  <si>
    <t>Police, č. p. 66</t>
  </si>
  <si>
    <t>Police, č. p. 67</t>
  </si>
  <si>
    <t>Police, č. p. 68</t>
  </si>
  <si>
    <t>Police, č. p. 69</t>
  </si>
  <si>
    <t>Police, č. p. 7</t>
  </si>
  <si>
    <t>Police, č. p. 70</t>
  </si>
  <si>
    <t>Police, č. p. 71</t>
  </si>
  <si>
    <t>Police, č. p. 72</t>
  </si>
  <si>
    <t>Police, č. p. 73</t>
  </si>
  <si>
    <t>Police, č. p. 74</t>
  </si>
  <si>
    <t>Police, č. p. 75</t>
  </si>
  <si>
    <t>Police, č. p. 77</t>
  </si>
  <si>
    <t>Police, č. p. 78</t>
  </si>
  <si>
    <t>Police, č. p. 79</t>
  </si>
  <si>
    <t>Police, č. p. 8</t>
  </si>
  <si>
    <t>Police, č. p. 80</t>
  </si>
  <si>
    <t>Police, č. p. 81</t>
  </si>
  <si>
    <t>Police, č. p. 82</t>
  </si>
  <si>
    <t>Police, č. p. 83</t>
  </si>
  <si>
    <t>Police, č. p. 84</t>
  </si>
  <si>
    <t>Police, č. p. 85</t>
  </si>
  <si>
    <t>Police, č. p. 86</t>
  </si>
  <si>
    <t>Police, č. p. 87</t>
  </si>
  <si>
    <t>Police, č. p. 88</t>
  </si>
  <si>
    <t>Police, č. p. 89</t>
  </si>
  <si>
    <t>Police, č. p. 9</t>
  </si>
  <si>
    <t>Police, č. p. 90</t>
  </si>
  <si>
    <t>Police, č. p. 91</t>
  </si>
  <si>
    <t>Police, č. p. 92</t>
  </si>
  <si>
    <t>Police, č. p. 93</t>
  </si>
  <si>
    <t>Police, č. p. 94</t>
  </si>
  <si>
    <t>Police, č. p. 95</t>
  </si>
  <si>
    <t>Police, č. p. 96</t>
  </si>
  <si>
    <t>Police, č. p. 98</t>
  </si>
  <si>
    <t>Police, č. p. 99</t>
  </si>
  <si>
    <t>Postřelmůvek, č. ev. 4</t>
  </si>
  <si>
    <t>Postřelmůvek, č. p. 1</t>
  </si>
  <si>
    <t>Postřelmůvek, č. p. 10</t>
  </si>
  <si>
    <t>Postřelmůvek, č. p. 100</t>
  </si>
  <si>
    <t>Postřelmůvek, č. p. 101</t>
  </si>
  <si>
    <t>Postřelmůvek, č. p. 102</t>
  </si>
  <si>
    <t>Postřelmůvek, č. p. 103</t>
  </si>
  <si>
    <t>Postřelmůvek, č. p. 104</t>
  </si>
  <si>
    <t>Postřelmůvek, č. p. 105</t>
  </si>
  <si>
    <t>Postřelmůvek, č. p. 106</t>
  </si>
  <si>
    <t>Postřelmůvek, č. p. 107</t>
  </si>
  <si>
    <t>Postřelmůvek, č. p. 108</t>
  </si>
  <si>
    <t>Postřelmůvek, č. p. 109</t>
  </si>
  <si>
    <t>Postřelmůvek, č. p. 11</t>
  </si>
  <si>
    <t>Postřelmůvek, č. p. 110</t>
  </si>
  <si>
    <t>Postřelmůvek, č. p. 111</t>
  </si>
  <si>
    <t>Postřelmůvek, č. p. 112</t>
  </si>
  <si>
    <t>Postřelmůvek, č. p. 113</t>
  </si>
  <si>
    <t>Postřelmůvek, č. p. 114</t>
  </si>
  <si>
    <t>Postřelmůvek, č. p. 115</t>
  </si>
  <si>
    <t>Postřelmůvek, č. p. 116</t>
  </si>
  <si>
    <t>Postřelmůvek, č. p. 117</t>
  </si>
  <si>
    <t>Postřelmůvek, č. p. 118</t>
  </si>
  <si>
    <t>Postřelmůvek, č. p. 119</t>
  </si>
  <si>
    <t>Postřelmůvek, č. p. 12</t>
  </si>
  <si>
    <t>Postřelmůvek, č. p. 120</t>
  </si>
  <si>
    <t>Postřelmůvek, č. p. 121</t>
  </si>
  <si>
    <t>Postřelmůvek, č. p. 122</t>
  </si>
  <si>
    <t>Postřelmůvek, č. p. 13</t>
  </si>
  <si>
    <t>Postřelmůvek, č. p. 14</t>
  </si>
  <si>
    <t>Postřelmůvek, č. p. 15</t>
  </si>
  <si>
    <t>Postřelmůvek, č. p. 16</t>
  </si>
  <si>
    <t>Postřelmůvek, č. p. 17</t>
  </si>
  <si>
    <t>Postřelmůvek, č. p. 18</t>
  </si>
  <si>
    <t>Postřelmůvek, č. p. 19</t>
  </si>
  <si>
    <t>Postřelmůvek, č. p. 2</t>
  </si>
  <si>
    <t>Postřelmůvek, č. p. 20</t>
  </si>
  <si>
    <t>Postřelmůvek, č. p. 21</t>
  </si>
  <si>
    <t>Postřelmůvek, č. p. 22</t>
  </si>
  <si>
    <t>Postřelmůvek, č. p. 23</t>
  </si>
  <si>
    <t>Postřelmůvek, č. p. 24</t>
  </si>
  <si>
    <t>Postřelmůvek, č. p. 25</t>
  </si>
  <si>
    <t>Postřelmůvek, č. p. 26</t>
  </si>
  <si>
    <t>Postřelmůvek, č. p. 27</t>
  </si>
  <si>
    <t>Postřelmůvek, č. p. 28</t>
  </si>
  <si>
    <t>Postřelmůvek, č. p. 29</t>
  </si>
  <si>
    <t>Postřelmůvek, č. p. 3</t>
  </si>
  <si>
    <t>Postřelmůvek, č. p. 30</t>
  </si>
  <si>
    <t>Postřelmůvek, č. p. 31</t>
  </si>
  <si>
    <t>Postřelmůvek, č. p. 32</t>
  </si>
  <si>
    <t>Postřelmůvek, č. p. 33</t>
  </si>
  <si>
    <t>Postřelmůvek, č. p. 34</t>
  </si>
  <si>
    <t>Postřelmůvek, č. p. 35</t>
  </si>
  <si>
    <t>Postřelmůvek, č. p. 36</t>
  </si>
  <si>
    <t>Postřelmůvek, č. p. 37</t>
  </si>
  <si>
    <t>Postřelmůvek, č. p. 38</t>
  </si>
  <si>
    <t>Postřelmůvek, č. p. 39</t>
  </si>
  <si>
    <t>Postřelmůvek, č. p. 4</t>
  </si>
  <si>
    <t>Postřelmůvek, č. p. 40</t>
  </si>
  <si>
    <t>Postřelmůvek, č. p. 41</t>
  </si>
  <si>
    <t>Postřelmůvek, č. p. 42</t>
  </si>
  <si>
    <t>Postřelmůvek, č. p. 43</t>
  </si>
  <si>
    <t>Postřelmůvek, č. p. 44</t>
  </si>
  <si>
    <t>Postřelmůvek, č. p. 45</t>
  </si>
  <si>
    <t>Postřelmůvek, č. p. 46</t>
  </si>
  <si>
    <t>Postřelmůvek, č. p. 47</t>
  </si>
  <si>
    <t>Postřelmůvek, č. p. 48</t>
  </si>
  <si>
    <t>Postřelmůvek, č. p. 49</t>
  </si>
  <si>
    <t>Postřelmůvek, č. p. 5</t>
  </si>
  <si>
    <t>Postřelmůvek, č. p. 51</t>
  </si>
  <si>
    <t>Postřelmůvek, č. p. 52</t>
  </si>
  <si>
    <t>Postřelmůvek, č. p. 53</t>
  </si>
  <si>
    <t>Postřelmůvek, č. p. 54</t>
  </si>
  <si>
    <t>Postřelmůvek, č. p. 55</t>
  </si>
  <si>
    <t>Postřelmůvek, č. p. 56</t>
  </si>
  <si>
    <t>Postřelmůvek, č. p. 57</t>
  </si>
  <si>
    <t>Postřelmůvek, č. p. 58</t>
  </si>
  <si>
    <t>Postřelmůvek, č. p. 59</t>
  </si>
  <si>
    <t>Postřelmůvek, č. p. 6</t>
  </si>
  <si>
    <t>Postřelmůvek, č. p. 60</t>
  </si>
  <si>
    <t>Postřelmůvek, č. p. 61</t>
  </si>
  <si>
    <t>Postřelmůvek, č. p. 62</t>
  </si>
  <si>
    <t>Postřelmůvek, č. p. 63</t>
  </si>
  <si>
    <t>Postřelmůvek, č. p. 64</t>
  </si>
  <si>
    <t>Postřelmůvek, č. p. 65</t>
  </si>
  <si>
    <t>Postřelmůvek, č. p. 66</t>
  </si>
  <si>
    <t>Postřelmůvek, č. p. 67</t>
  </si>
  <si>
    <t>Postřelmůvek, č. p. 68</t>
  </si>
  <si>
    <t>Postřelmůvek, č. p. 69</t>
  </si>
  <si>
    <t>Postřelmůvek, č. p. 7</t>
  </si>
  <si>
    <t>Postřelmůvek, č. p. 70</t>
  </si>
  <si>
    <t>Postřelmůvek, č. p. 71</t>
  </si>
  <si>
    <t>Postřelmůvek, č. p. 72</t>
  </si>
  <si>
    <t>Postřelmůvek, č. p. 73</t>
  </si>
  <si>
    <t>Postřelmůvek, č. p. 74</t>
  </si>
  <si>
    <t>Postřelmůvek, č. p. 75</t>
  </si>
  <si>
    <t>Postřelmůvek, č. p. 76</t>
  </si>
  <si>
    <t>Postřelmůvek, č. p. 77</t>
  </si>
  <si>
    <t>Postřelmůvek, č. p. 78</t>
  </si>
  <si>
    <t>Postřelmůvek, č. p. 79</t>
  </si>
  <si>
    <t>Postřelmůvek, č. p. 8</t>
  </si>
  <si>
    <t>Postřelmůvek, č. p. 80</t>
  </si>
  <si>
    <t>Postřelmůvek, č. p. 81</t>
  </si>
  <si>
    <t>Postřelmůvek, č. p. 82</t>
  </si>
  <si>
    <t>Postřelmůvek, č. p. 83</t>
  </si>
  <si>
    <t>Postřelmůvek, č. p. 84</t>
  </si>
  <si>
    <t>Postřelmůvek, č. p. 85</t>
  </si>
  <si>
    <t>Postřelmůvek, č. p. 86</t>
  </si>
  <si>
    <t>Postřelmůvek, č. p. 87</t>
  </si>
  <si>
    <t>Postřelmůvek, č. p. 88</t>
  </si>
  <si>
    <t>Postřelmůvek, č. p. 89</t>
  </si>
  <si>
    <t>Postřelmůvek, č. p. 9</t>
  </si>
  <si>
    <t>Postřelmůvek, č. p. 90</t>
  </si>
  <si>
    <t>Postřelmůvek, č. p. 91</t>
  </si>
  <si>
    <t>Postřelmůvek, č. p. 92</t>
  </si>
  <si>
    <t>Postřelmůvek, č. p. 93</t>
  </si>
  <si>
    <t>Postřelmůvek, č. p. 94</t>
  </si>
  <si>
    <t>Postřelmůvek, č. p. 95</t>
  </si>
  <si>
    <t>Postřelmůvek, č. p. 96</t>
  </si>
  <si>
    <t>Postřelmůvek, č. p. 97</t>
  </si>
  <si>
    <t>Postřelmůvek, č. p. 98</t>
  </si>
  <si>
    <t>Postřelmůvek, č. p. 99</t>
  </si>
  <si>
    <t>Rapotín, Na Střelnici 831</t>
  </si>
  <si>
    <t>Rapotín, Nové Domky 1</t>
  </si>
  <si>
    <t>Rapotín, Nové Domky 10</t>
  </si>
  <si>
    <t>Rapotín, Nové Domky 11</t>
  </si>
  <si>
    <t>Rapotín, Nové Domky 111</t>
  </si>
  <si>
    <t>Rapotín, Nové Domky 12</t>
  </si>
  <si>
    <t>Rapotín, Nové Domky 13</t>
  </si>
  <si>
    <t>Rapotín, Nové Domky 14</t>
  </si>
  <si>
    <t>Rapotín, Nové Domky 17</t>
  </si>
  <si>
    <t>Rapotín, Nové Domky 18</t>
  </si>
  <si>
    <t>Rapotín, Nové Domky 19</t>
  </si>
  <si>
    <t>Rapotín, Nové Domky 20</t>
  </si>
  <si>
    <t>Rapotín, Nové Domky 212</t>
  </si>
  <si>
    <t>Rapotín, Nové Domky 213</t>
  </si>
  <si>
    <t>Rapotín, Nové Domky 214</t>
  </si>
  <si>
    <t>Rapotín, Nové Domky 215</t>
  </si>
  <si>
    <t>Rapotín, Nové Domky 216</t>
  </si>
  <si>
    <t>Rapotín, Nové Domky 218</t>
  </si>
  <si>
    <t>Rapotín, Nové Domky 22</t>
  </si>
  <si>
    <t>Rapotín, Nové Domky 220</t>
  </si>
  <si>
    <t>Rapotín, Nové Domky 23</t>
  </si>
  <si>
    <t>Rapotín, Nové Domky 24</t>
  </si>
  <si>
    <t>Rapotín, Nové Domky 26</t>
  </si>
  <si>
    <t>Rapotín, Nové Domky 28</t>
  </si>
  <si>
    <t>Rapotín, Nové Domky 29</t>
  </si>
  <si>
    <t>Rapotín, Nové Domky 3</t>
  </si>
  <si>
    <t>Rapotín, Nové Domky 4</t>
  </si>
  <si>
    <t>Rapotín, Nové Domky 45</t>
  </si>
  <si>
    <t>Rapotín, Nové Domky 46</t>
  </si>
  <si>
    <t>Rapotín, Nové Domky 5</t>
  </si>
  <si>
    <t>Rapotín, Nové Domky 566</t>
  </si>
  <si>
    <t>Rapotín, Nové Domky 6</t>
  </si>
  <si>
    <t>Rapotín, Nové Domky 685</t>
  </si>
  <si>
    <t>Rapotín, Nové Domky 7</t>
  </si>
  <si>
    <t>Rapotín, Nové Domky 714</t>
  </si>
  <si>
    <t>Rapotín, Nové Domky 721</t>
  </si>
  <si>
    <t>Rapotín, Nové Domky 763</t>
  </si>
  <si>
    <t>Rapotín, Nové Domky 793</t>
  </si>
  <si>
    <t>Rapotín, Nové Domky 8</t>
  </si>
  <si>
    <t>Rapotín, Nové Domky 803</t>
  </si>
  <si>
    <t>Rapotín, Nové Domky 804</t>
  </si>
  <si>
    <t>Rapotín, Nové Domky 825</t>
  </si>
  <si>
    <t>Rapotín, Nové Domky 9</t>
  </si>
  <si>
    <t>Rapotín, č. ev. 1001</t>
  </si>
  <si>
    <t>Rapotín, č. ev. 1005</t>
  </si>
  <si>
    <t>Rapotín, č. ev. 1009</t>
  </si>
  <si>
    <t>Rapotín, č. ev. 1012</t>
  </si>
  <si>
    <t>Rapotín, č. ev. 526</t>
  </si>
  <si>
    <t>Rapotín, č. p. 221</t>
  </si>
  <si>
    <t>Rapotín, č. p. 293</t>
  </si>
  <si>
    <t>Rapotín, č. p. 529</t>
  </si>
  <si>
    <t>Rapotín, č. p. 533</t>
  </si>
  <si>
    <t>Rapotín, č. p. 535</t>
  </si>
  <si>
    <t>Rapotín, č. p. 536</t>
  </si>
  <si>
    <t>Rapotín, č. p. 537</t>
  </si>
  <si>
    <t>Rapotín, č. p. 538</t>
  </si>
  <si>
    <t>Rapotín, č. p. 539</t>
  </si>
  <si>
    <t>Rapotín, č. p. 540</t>
  </si>
  <si>
    <t>Rapotín, č. p. 546</t>
  </si>
  <si>
    <t>Rapotín, č. p. 547</t>
  </si>
  <si>
    <t>Rapotín, č. p. 548</t>
  </si>
  <si>
    <t>Rapotín, č. p. 554</t>
  </si>
  <si>
    <t>Rapotín, č. p. 556</t>
  </si>
  <si>
    <t>Rapotín, č. p. 637</t>
  </si>
  <si>
    <t>Rapotín, č. p. 821</t>
  </si>
  <si>
    <t>Rapotín, č. p. 824</t>
  </si>
  <si>
    <t>Rapotín, Družstevní 100</t>
  </si>
  <si>
    <t>Rapotín, Družstevní 102</t>
  </si>
  <si>
    <t>Rapotín, Družstevní 103</t>
  </si>
  <si>
    <t>Rapotín, Družstevní 104</t>
  </si>
  <si>
    <t>Rapotín, Družstevní 105</t>
  </si>
  <si>
    <t>Rapotín, Družstevní 106</t>
  </si>
  <si>
    <t>Rapotín, Družstevní 107</t>
  </si>
  <si>
    <t>Rapotín, Družstevní 108</t>
  </si>
  <si>
    <t>Rapotín, Družstevní 109</t>
  </si>
  <si>
    <t>Rapotín, Družstevní 110</t>
  </si>
  <si>
    <t>Rapotín, Družstevní 112</t>
  </si>
  <si>
    <t>Rapotín, Družstevní 113</t>
  </si>
  <si>
    <t>Rapotín, Družstevní 114</t>
  </si>
  <si>
    <t>Rapotín, Družstevní 115</t>
  </si>
  <si>
    <t>Rapotín, Družstevní 116</t>
  </si>
  <si>
    <t>Rapotín, Družstevní 117</t>
  </si>
  <si>
    <t>Rapotín, Družstevní 118</t>
  </si>
  <si>
    <t>Rapotín, Družstevní 119</t>
  </si>
  <si>
    <t>Rapotín, Družstevní 120</t>
  </si>
  <si>
    <t>Rapotín, Družstevní 121</t>
  </si>
  <si>
    <t>Rapotín, Družstevní 122</t>
  </si>
  <si>
    <t>Rapotín, Družstevní 123</t>
  </si>
  <si>
    <t>Rapotín, Družstevní 124</t>
  </si>
  <si>
    <t>Rapotín, Družstevní 125</t>
  </si>
  <si>
    <t>Rapotín, Družstevní 162</t>
  </si>
  <si>
    <t>Rapotín, Družstevní 217</t>
  </si>
  <si>
    <t>Rapotín, Družstevní 226</t>
  </si>
  <si>
    <t>Rapotín, Družstevní 265</t>
  </si>
  <si>
    <t>Rapotín, Družstevní 278</t>
  </si>
  <si>
    <t>Rapotín, Družstevní 354</t>
  </si>
  <si>
    <t>Rapotín, Družstevní 380</t>
  </si>
  <si>
    <t>Rapotín, Družstevní 418</t>
  </si>
  <si>
    <t>Rapotín, Družstevní 419</t>
  </si>
  <si>
    <t>Rapotín, Družstevní 430</t>
  </si>
  <si>
    <t>Rapotín, Družstevní 437</t>
  </si>
  <si>
    <t>Rapotín, Družstevní 452</t>
  </si>
  <si>
    <t>Rapotín, Družstevní 471</t>
  </si>
  <si>
    <t>Rapotín, Družstevní 48</t>
  </si>
  <si>
    <t>Rapotín, Družstevní 509</t>
  </si>
  <si>
    <t>Rapotín, Družstevní 557</t>
  </si>
  <si>
    <t>Rapotín, Družstevní 558</t>
  </si>
  <si>
    <t>Rapotín, Družstevní 559</t>
  </si>
  <si>
    <t>Rapotín, Družstevní 567</t>
  </si>
  <si>
    <t>Rapotín, Družstevní 568</t>
  </si>
  <si>
    <t>Rapotín, Družstevní 569</t>
  </si>
  <si>
    <t>Rapotín, Družstevní 590</t>
  </si>
  <si>
    <t>Rapotín, Družstevní 591</t>
  </si>
  <si>
    <t>Rapotín, Družstevní 594</t>
  </si>
  <si>
    <t>Rapotín, Družstevní 604</t>
  </si>
  <si>
    <t>Rapotín, Družstevní 650</t>
  </si>
  <si>
    <t>Rapotín, Družstevní 651</t>
  </si>
  <si>
    <t>Rapotín, Družstevní 663</t>
  </si>
  <si>
    <t>Rapotín, Družstevní 672</t>
  </si>
  <si>
    <t>Rapotín, Družstevní 699</t>
  </si>
  <si>
    <t>Rapotín, Družstevní 702</t>
  </si>
  <si>
    <t>Rapotín, Družstevní 762</t>
  </si>
  <si>
    <t>Rapotín, Družstevní 770</t>
  </si>
  <si>
    <t>Rapotín, Družstevní 829</t>
  </si>
  <si>
    <t>Rapotín, Družstevní 83</t>
  </si>
  <si>
    <t>Rapotín, Družstevní 830</t>
  </si>
  <si>
    <t>Rapotín, Družstevní 835</t>
  </si>
  <si>
    <t>Rapotín, Družstevní 837</t>
  </si>
  <si>
    <t>Rapotín, Družstevní 93</t>
  </si>
  <si>
    <t>Rapotín, Družstevní 94</t>
  </si>
  <si>
    <t>Rapotín, Družstevní 95</t>
  </si>
  <si>
    <t>Rapotín, Družstevní 97</t>
  </si>
  <si>
    <t>Rapotín, Družstevní 98</t>
  </si>
  <si>
    <t>Rapotín, Družstevní 99</t>
  </si>
  <si>
    <t>Rapotín, Farská 331</t>
  </si>
  <si>
    <t>Rapotín, Farská 427</t>
  </si>
  <si>
    <t>Rapotín, Farská 601</t>
  </si>
  <si>
    <t>Rapotín, Farská 602</t>
  </si>
  <si>
    <t>Rapotín, Farská 695</t>
  </si>
  <si>
    <t>Rapotín, Farská 697</t>
  </si>
  <si>
    <t>Rapotín, Farská 855</t>
  </si>
  <si>
    <t>Rapotín, Jesenická 139</t>
  </si>
  <si>
    <t>Rapotín, Jesenická 143</t>
  </si>
  <si>
    <t>Rapotín, Jesenická 145</t>
  </si>
  <si>
    <t>Rapotín, Jesenická 146</t>
  </si>
  <si>
    <t>Rapotín, Jesenická 147</t>
  </si>
  <si>
    <t>Rapotín, Jesenická 149</t>
  </si>
  <si>
    <t>Rapotín, Jesenická 154</t>
  </si>
  <si>
    <t>Rapotín, Jesenická 155</t>
  </si>
  <si>
    <t>Rapotín, Jesenická 156</t>
  </si>
  <si>
    <t>Rapotín, Jesenická 158</t>
  </si>
  <si>
    <t>Rapotín, Jesenická 159</t>
  </si>
  <si>
    <t>Rapotín, Jesenická 167</t>
  </si>
  <si>
    <t>Rapotín, Jesenická 169</t>
  </si>
  <si>
    <t>Rapotín, Jesenická 171</t>
  </si>
  <si>
    <t>Rapotín, Jesenická 172</t>
  </si>
  <si>
    <t>Rapotín, Jesenická 174</t>
  </si>
  <si>
    <t>Rapotín, Jesenická 175</t>
  </si>
  <si>
    <t>Rapotín, Jesenická 176</t>
  </si>
  <si>
    <t>Rapotín, Jesenická 177</t>
  </si>
  <si>
    <t>Rapotín, Jesenická 178</t>
  </si>
  <si>
    <t>Rapotín, Jesenická 179</t>
  </si>
  <si>
    <t>Rapotín, Jesenická 180</t>
  </si>
  <si>
    <t>Rapotín, Jesenická 181</t>
  </si>
  <si>
    <t>Rapotín, Jesenická 184</t>
  </si>
  <si>
    <t>Rapotín, Jesenická 187</t>
  </si>
  <si>
    <t>Rapotín, Jesenická 190</t>
  </si>
  <si>
    <t>Rapotín, Jesenická 191</t>
  </si>
  <si>
    <t>Rapotín, Jesenická 192</t>
  </si>
  <si>
    <t>Rapotín, Jesenická 197</t>
  </si>
  <si>
    <t>Rapotín, Jesenická 198</t>
  </si>
  <si>
    <t>Rapotín, Jesenická 203</t>
  </si>
  <si>
    <t>Rapotín, Jesenická 206</t>
  </si>
  <si>
    <t>Rapotín, Jesenická 207</t>
  </si>
  <si>
    <t>Rapotín, Jesenická 208</t>
  </si>
  <si>
    <t>Rapotín, Jesenická 209</t>
  </si>
  <si>
    <t>Rapotín, Jesenická 228</t>
  </si>
  <si>
    <t>Rapotín, Jesenická 229</t>
  </si>
  <si>
    <t>Rapotín, Jesenická 231</t>
  </si>
  <si>
    <t>Rapotín, Jesenická 234</t>
  </si>
  <si>
    <t>Rapotín, Jesenická 238</t>
  </si>
  <si>
    <t>Rapotín, Jesenická 239</t>
  </si>
  <si>
    <t>Rapotín, Jesenická 241</t>
  </si>
  <si>
    <t>Rapotín, Jesenická 256</t>
  </si>
  <si>
    <t>Rapotín, Jesenická 257</t>
  </si>
  <si>
    <t>Rapotín, Jesenická 258</t>
  </si>
  <si>
    <t>Rapotín, Jesenická 282</t>
  </si>
  <si>
    <t>Rapotín, Jesenická 284</t>
  </si>
  <si>
    <t>Rapotín, Jesenická 286</t>
  </si>
  <si>
    <t>Rapotín, Jesenická 287</t>
  </si>
  <si>
    <t>Rapotín, Jesenická 289</t>
  </si>
  <si>
    <t>Rapotín, Jesenická 290</t>
  </si>
  <si>
    <t>Rapotín, Jesenická 291</t>
  </si>
  <si>
    <t>Rapotín, Jesenická 296</t>
  </si>
  <si>
    <t>Rapotín, Jesenická 304</t>
  </si>
  <si>
    <t>Rapotín, Jesenická 309</t>
  </si>
  <si>
    <t>Rapotín, Jesenická 311</t>
  </si>
  <si>
    <t>Rapotín, Jesenická 316</t>
  </si>
  <si>
    <t>Rapotín, Jesenická 317</t>
  </si>
  <si>
    <t>Rapotín, Jesenická 324</t>
  </si>
  <si>
    <t>Rapotín, Jesenická 340</t>
  </si>
  <si>
    <t>Rapotín, Jesenická 344</t>
  </si>
  <si>
    <t>Rapotín, Jesenická 350</t>
  </si>
  <si>
    <t>Rapotín, Jesenická 460</t>
  </si>
  <si>
    <t>Rapotín, Jesenická 467</t>
  </si>
  <si>
    <t>Rapotín, Jesenická 47</t>
  </si>
  <si>
    <t>Rapotín, Jesenická 476</t>
  </si>
  <si>
    <t>Rapotín, Jesenická 493</t>
  </si>
  <si>
    <t>Rapotín, Jesenická 494</t>
  </si>
  <si>
    <t>Rapotín, Jesenická 500</t>
  </si>
  <si>
    <t>Rapotín, Jesenická 543</t>
  </si>
  <si>
    <t>Rapotín, Jesenická 555</t>
  </si>
  <si>
    <t>Rapotín, Jesenická 565</t>
  </si>
  <si>
    <t>Rapotín, Jesenická 571</t>
  </si>
  <si>
    <t>Rapotín, Jesenická 634</t>
  </si>
  <si>
    <t>Rapotín, Jesenická 635</t>
  </si>
  <si>
    <t>Rapotín, Jesenická 648</t>
  </si>
  <si>
    <t>Rapotín, Jesenická 688</t>
  </si>
  <si>
    <t>Rapotín, Jesenická 735</t>
  </si>
  <si>
    <t>Rapotín, Jesenická 812</t>
  </si>
  <si>
    <t>Rapotín, Jesenická 818</t>
  </si>
  <si>
    <t>Rapotín, Jesenická 852</t>
  </si>
  <si>
    <t>Rapotín, Jižní 608</t>
  </si>
  <si>
    <t>Rapotín, Jižní 641</t>
  </si>
  <si>
    <t>Rapotín, Jižní 744</t>
  </si>
  <si>
    <t>Rapotín, Jižní 746</t>
  </si>
  <si>
    <t>Rapotín, K Desné 157</t>
  </si>
  <si>
    <t>Rapotín, K Desné 160</t>
  </si>
  <si>
    <t>Rapotín, K Desné 161</t>
  </si>
  <si>
    <t>Rapotín, K Desné 163</t>
  </si>
  <si>
    <t>Rapotín, K Desné 164</t>
  </si>
  <si>
    <t>Rapotín, K Desné 168</t>
  </si>
  <si>
    <t>Rapotín, K Desné 170</t>
  </si>
  <si>
    <t>Rapotín, K Desné 204</t>
  </si>
  <si>
    <t>Rapotín, K Desné 205</t>
  </si>
  <si>
    <t>Rapotín, K Desné 50</t>
  </si>
  <si>
    <t>Rapotín, K Desné 570</t>
  </si>
  <si>
    <t>Rapotín, K Desné 662</t>
  </si>
  <si>
    <t>Rapotín, K Mlýnu 186</t>
  </si>
  <si>
    <t>Rapotín, K Mlýnu 492</t>
  </si>
  <si>
    <t>Rapotín, K Mlýnu 527</t>
  </si>
  <si>
    <t>Rapotín, K Mlýnu 551</t>
  </si>
  <si>
    <t>Rapotín, Krátká 132</t>
  </si>
  <si>
    <t>Rapotín, Krátká 183</t>
  </si>
  <si>
    <t>Rapotín, Krátká 188</t>
  </si>
  <si>
    <t>Rapotín, Krátká 603</t>
  </si>
  <si>
    <t>Rapotín, Lesní 1007</t>
  </si>
  <si>
    <t>Rapotín, Lesní 403</t>
  </si>
  <si>
    <t>Rapotín, Lesní 425</t>
  </si>
  <si>
    <t>Rapotín, Lesní 450</t>
  </si>
  <si>
    <t>Rapotín, Lesní 480</t>
  </si>
  <si>
    <t>Rapotín, Lesní 498</t>
  </si>
  <si>
    <t>Rapotín, Lesní 499</t>
  </si>
  <si>
    <t>Rapotín, Lesní 501</t>
  </si>
  <si>
    <t>Rapotín, Lesní 502</t>
  </si>
  <si>
    <t>Rapotín, Lesní 507</t>
  </si>
  <si>
    <t>Rapotín, Lesní 514</t>
  </si>
  <si>
    <t>Rapotín, Lesní 553</t>
  </si>
  <si>
    <t>Rapotín, Lesní 563</t>
  </si>
  <si>
    <t>Rapotín, Lesní 564</t>
  </si>
  <si>
    <t>Rapotín, Lesní 649</t>
  </si>
  <si>
    <t>Rapotín, Lesní 682</t>
  </si>
  <si>
    <t>Rapotín, Lesní 757</t>
  </si>
  <si>
    <t>Rapotín, Lesní 760</t>
  </si>
  <si>
    <t>Rapotín, Na Soutoku 130</t>
  </si>
  <si>
    <t>Rapotín, Na Soutoku 135</t>
  </si>
  <si>
    <t>Rapotín, Na Soutoku 136</t>
  </si>
  <si>
    <t>Rapotín, Na Soutoku 140</t>
  </si>
  <si>
    <t>Rapotín, Na Soutoku 141</t>
  </si>
  <si>
    <t>Rapotín, Na Soutoku 142</t>
  </si>
  <si>
    <t>Rapotín, Na Soutoku 144</t>
  </si>
  <si>
    <t>Rapotín, Na Soutoku 148</t>
  </si>
  <si>
    <t>Rapotín, Na Soutoku 150</t>
  </si>
  <si>
    <t>Rapotín, Na Soutoku 152</t>
  </si>
  <si>
    <t>Rapotín, Na Soutoku 223</t>
  </si>
  <si>
    <t>Rapotín, Na Soutoku 255</t>
  </si>
  <si>
    <t>Rapotín, Na Soutoku 281</t>
  </si>
  <si>
    <t>Rapotín, Na Soutoku 285</t>
  </si>
  <si>
    <t>Rapotín, Na Soutoku 298</t>
  </si>
  <si>
    <t>Rapotín, Na Soutoku 320</t>
  </si>
  <si>
    <t>Rapotín, Na Soutoku 390</t>
  </si>
  <si>
    <t>Rapotín, Na Soutoku 497</t>
  </si>
  <si>
    <t>Rapotín, Na Soutoku 541</t>
  </si>
  <si>
    <t>Rapotín, Na Soutoku 573</t>
  </si>
  <si>
    <t>Rapotín, Na Soutoku 575</t>
  </si>
  <si>
    <t>Rapotín, Na Soutoku 576</t>
  </si>
  <si>
    <t>Rapotín, Na Soutoku 577</t>
  </si>
  <si>
    <t>Rapotín, Na Soutoku 578</t>
  </si>
  <si>
    <t>Rapotín, Na Soutoku 579</t>
  </si>
  <si>
    <t>Rapotín, Na Soutoku 580</t>
  </si>
  <si>
    <t>Rapotín, Na Soutoku 581</t>
  </si>
  <si>
    <t>Rapotín, Na Soutoku 582</t>
  </si>
  <si>
    <t>Rapotín, Na Soutoku 583</t>
  </si>
  <si>
    <t>Rapotín, Na Soutoku 584</t>
  </si>
  <si>
    <t>Rapotín, Na Soutoku 585</t>
  </si>
  <si>
    <t>Rapotín, Na Soutoku 586</t>
  </si>
  <si>
    <t>Rapotín, Na Soutoku 588</t>
  </si>
  <si>
    <t>Rapotín, Na Soutoku 592</t>
  </si>
  <si>
    <t>Rapotín, Na Soutoku 609</t>
  </si>
  <si>
    <t>Rapotín, Na Soutoku 612</t>
  </si>
  <si>
    <t>Rapotín, Na Soutoku 620</t>
  </si>
  <si>
    <t>Rapotín, Na Soutoku 621</t>
  </si>
  <si>
    <t>Rapotín, Na Soutoku 622</t>
  </si>
  <si>
    <t>Rapotín, Na Soutoku 623</t>
  </si>
  <si>
    <t>Rapotín, Na Soutoku 624</t>
  </si>
  <si>
    <t>Rapotín, Na Soutoku 625</t>
  </si>
  <si>
    <t>Rapotín, Na Soutoku 670</t>
  </si>
  <si>
    <t>Rapotín, Na Soutoku 727</t>
  </si>
  <si>
    <t>Rapotín, Na Soutoku 849</t>
  </si>
  <si>
    <t>Rapotín, Na Střelnici 632</t>
  </si>
  <si>
    <t>Rapotín, Na Střelnici 633</t>
  </si>
  <si>
    <t>Rapotín, Na Střelnici 743</t>
  </si>
  <si>
    <t>Rapotín, Na Střelnici 748</t>
  </si>
  <si>
    <t>Rapotín, Na Střelnici 765</t>
  </si>
  <si>
    <t>Rapotín, Na Výsluní 305</t>
  </si>
  <si>
    <t>Rapotín, Na Výsluní 339</t>
  </si>
  <si>
    <t>Rapotín, Na Výsluní 341</t>
  </si>
  <si>
    <t>Rapotín, Na Výsluní 348</t>
  </si>
  <si>
    <t>Rapotín, Na Výsluní 349</t>
  </si>
  <si>
    <t>Rapotín, Na Výsluní 351</t>
  </si>
  <si>
    <t>Rapotín, Na Výsluní 352</t>
  </si>
  <si>
    <t>Rapotín, Na Výsluní 393</t>
  </si>
  <si>
    <t>Rapotín, Na Výsluní 552</t>
  </si>
  <si>
    <t>Rapotín, Na Výsluní 60</t>
  </si>
  <si>
    <t>Rapotín, Na Výsluní 686</t>
  </si>
  <si>
    <t>Rapotín, Nám. Svobody 126</t>
  </si>
  <si>
    <t>Rapotín, Nám. Svobody 127</t>
  </si>
  <si>
    <t>Rapotín, Nám. Svobody 128</t>
  </si>
  <si>
    <t>Rapotín, Nám. Svobody 129</t>
  </si>
  <si>
    <t>Rapotín, Nám. Svobody 131</t>
  </si>
  <si>
    <t>Rapotín, Nám. Svobody 134</t>
  </si>
  <si>
    <t>Rapotín, Nám. Svobody 319</t>
  </si>
  <si>
    <t>Rapotín, Nám. Svobody 375</t>
  </si>
  <si>
    <t>Rapotín, Nám. Svobody 690</t>
  </si>
  <si>
    <t>Rapotín, Nám. Svobody 742</t>
  </si>
  <si>
    <t>Rapotín, Nám. Svobody 96</t>
  </si>
  <si>
    <t>Rapotín, Nová 17</t>
  </si>
  <si>
    <t>Rapotín, Nová 337</t>
  </si>
  <si>
    <t>Rapotín, Nová 338</t>
  </si>
  <si>
    <t>Rapotín, Nová 345</t>
  </si>
  <si>
    <t>Rapotín, Nová 346</t>
  </si>
  <si>
    <t>Rapotín, Nová 356</t>
  </si>
  <si>
    <t>Rapotín, Nová 358</t>
  </si>
  <si>
    <t>Rapotín, Nová 361</t>
  </si>
  <si>
    <t>Rapotín, Nová 362</t>
  </si>
  <si>
    <t>Rapotín, Nová 363</t>
  </si>
  <si>
    <t>Rapotín, Nová 364</t>
  </si>
  <si>
    <t>Rapotín, Nová 366</t>
  </si>
  <si>
    <t>Rapotín, Nová 370</t>
  </si>
  <si>
    <t>Rapotín, Nová 376</t>
  </si>
  <si>
    <t>Rapotín, Nová 377</t>
  </si>
  <si>
    <t>Rapotín, Nová 396</t>
  </si>
  <si>
    <t>Rapotín, Nová 398</t>
  </si>
  <si>
    <t>Rapotín, Nová 4</t>
  </si>
  <si>
    <t>Rapotín, Nová 412</t>
  </si>
  <si>
    <t>Rapotín, Nová 415</t>
  </si>
  <si>
    <t>Rapotín, Nová 421</t>
  </si>
  <si>
    <t>Rapotín, Nová 431</t>
  </si>
  <si>
    <t>Rapotín, Nová 432</t>
  </si>
  <si>
    <t>Rapotín, Nová 433</t>
  </si>
  <si>
    <t>Rapotín, Nová 436</t>
  </si>
  <si>
    <t>Rapotín, Nová 442</t>
  </si>
  <si>
    <t>Rapotín, Nová 445</t>
  </si>
  <si>
    <t>Rapotín, Nová 486</t>
  </si>
  <si>
    <t>Rapotín, Nová 489</t>
  </si>
  <si>
    <t>Rapotín, Nová 503</t>
  </si>
  <si>
    <t>Rapotín, Nová 531</t>
  </si>
  <si>
    <t>Rapotín, Nová 574</t>
  </si>
  <si>
    <t>Rapotín, Nová 611</t>
  </si>
  <si>
    <t>Rapotín, Nová 636</t>
  </si>
  <si>
    <t>Rapotín, Nová 674</t>
  </si>
  <si>
    <t>Rapotín, Nová 681</t>
  </si>
  <si>
    <t>Rapotín, Nová 708</t>
  </si>
  <si>
    <t>Rapotín, Nová 724</t>
  </si>
  <si>
    <t>Rapotín, Nová 751</t>
  </si>
  <si>
    <t>Rapotín, Nová 752</t>
  </si>
  <si>
    <t>Rapotín, Osvobození 133</t>
  </si>
  <si>
    <t>Rapotín, Osvobození 260</t>
  </si>
  <si>
    <t>Rapotín, Osvobození 300</t>
  </si>
  <si>
    <t>Rapotín, Osvobození 301</t>
  </si>
  <si>
    <t>Rapotín, Osvobození 308</t>
  </si>
  <si>
    <t>Rapotín, Osvobození 325</t>
  </si>
  <si>
    <t>Rapotín, Osvobození 347</t>
  </si>
  <si>
    <t>Rapotín, Osvobození 490</t>
  </si>
  <si>
    <t>Rapotín, Osvobození 528</t>
  </si>
  <si>
    <t>Rapotín, Osvobození 756</t>
  </si>
  <si>
    <t>Rapotín, Osvobození 845</t>
  </si>
  <si>
    <t>Rapotín, Pod Bukovou 137</t>
  </si>
  <si>
    <t>Rapotín, Pod Bukovou 138</t>
  </si>
  <si>
    <t>Rapotín, Pod Bukovou 306</t>
  </si>
  <si>
    <t>Rapotín, Pod Bukovou 312</t>
  </si>
  <si>
    <t>Rapotín, Pod Bukovou 478</t>
  </si>
  <si>
    <t>Rapotín, Pod Bukovou 726</t>
  </si>
  <si>
    <t>Rapotín, Pod Bukovou 781</t>
  </si>
  <si>
    <t>Rapotín, Pod Bukovou 784</t>
  </si>
  <si>
    <t>Rapotín, Pod Bukovou 786</t>
  </si>
  <si>
    <t>Rapotín, Pod Bukovou 788</t>
  </si>
  <si>
    <t>Rapotín, Pod Bukovou 795</t>
  </si>
  <si>
    <t>Rapotín, Pod Bukovou 805</t>
  </si>
  <si>
    <t>Rapotín, Pod Bukovou 816</t>
  </si>
  <si>
    <t>Rapotín, Pod Bukovou 827</t>
  </si>
  <si>
    <t>Rapotín, Pod Bukovou 832</t>
  </si>
  <si>
    <t>Rapotín, Pod Bukovou 834</t>
  </si>
  <si>
    <t>Rapotín, Pod Bukovou 844</t>
  </si>
  <si>
    <t>Rapotín, Pod Holubím vrchem 1</t>
  </si>
  <si>
    <t>Rapotín, Pod Holubím vrchem 2</t>
  </si>
  <si>
    <t>Rapotín, Pod Holubím vrchem 236</t>
  </si>
  <si>
    <t>Rapotín, Pod Holubím vrchem 3</t>
  </si>
  <si>
    <t>Rapotín, Pod Holubím vrchem 373</t>
  </si>
  <si>
    <t>Rapotín, Pod Holubím vrchem 405</t>
  </si>
  <si>
    <t>Rapotín, Pod Holubím vrchem 409</t>
  </si>
  <si>
    <t>Rapotín, Pod Holubím vrchem 410</t>
  </si>
  <si>
    <t>Rapotín, Pod Holubím vrchem 411</t>
  </si>
  <si>
    <t>Rapotín, Pod Holubím vrchem 459</t>
  </si>
  <si>
    <t>Rapotín, Pod Holubím vrchem 473</t>
  </si>
  <si>
    <t>Rapotín, Pod Holubím vrchem 5</t>
  </si>
  <si>
    <t>Rapotín, Pod Holubím vrchem 6</t>
  </si>
  <si>
    <t>Rapotín, Pod Holubím vrchem 653</t>
  </si>
  <si>
    <t>Rapotín, Pod Holubím vrchem 658</t>
  </si>
  <si>
    <t>Rapotín, Pod Holubím vrchem 659</t>
  </si>
  <si>
    <t>Rapotín, Pod Holubím vrchem 660</t>
  </si>
  <si>
    <t>Rapotín, Pod Holubím vrchem 664</t>
  </si>
  <si>
    <t>Rapotín, Pod Holubím vrchem 671</t>
  </si>
  <si>
    <t>Rapotín, Pod Holubím vrchem 677</t>
  </si>
  <si>
    <t>Rapotín, Pod Holubím vrchem 679</t>
  </si>
  <si>
    <t>Rapotín, Pod Holubím vrchem 683</t>
  </si>
  <si>
    <t>Rapotín, Pod Holubím vrchem 684</t>
  </si>
  <si>
    <t>Rapotín, Pod Holubím vrchem 687</t>
  </si>
  <si>
    <t>Rapotín, Pod Holubím vrchem 689</t>
  </si>
  <si>
    <t>Rapotín, Pod Holubím vrchem 692</t>
  </si>
  <si>
    <t>Rapotín, Pod Holubím vrchem 696</t>
  </si>
  <si>
    <t>Rapotín, Pod Holubím vrchem 698</t>
  </si>
  <si>
    <t>Rapotín, Pod Holubím vrchem 7</t>
  </si>
  <si>
    <t>Rapotín, Pod Holubím vrchem 709</t>
  </si>
  <si>
    <t>Rapotín, Pod Holubím vrchem 710</t>
  </si>
  <si>
    <t>Rapotín, Pod Holubím vrchem 712</t>
  </si>
  <si>
    <t>Rapotín, Pod Holubím vrchem 713</t>
  </si>
  <si>
    <t>Rapotín, Pod Holubím vrchem 715</t>
  </si>
  <si>
    <t>Rapotín, Pod Holubím vrchem 716</t>
  </si>
  <si>
    <t>Rapotín, Pod Holubím vrchem 753</t>
  </si>
  <si>
    <t>Rapotín, Pod Holubím vrchem 769</t>
  </si>
  <si>
    <t>Rapotín, Pod Holubím vrchem 772</t>
  </si>
  <si>
    <t>Rapotín, Pod Holubím vrchem 778</t>
  </si>
  <si>
    <t>Rapotín, Pod Holubím vrchem 779</t>
  </si>
  <si>
    <t>Rapotín, Pod Holubím vrchem 791</t>
  </si>
  <si>
    <t>Rapotín, Pod Holubím vrchem 792</t>
  </si>
  <si>
    <t>Rapotín, Pod Holubím vrchem 798</t>
  </si>
  <si>
    <t>Rapotín, Pod Holubím vrchem 806</t>
  </si>
  <si>
    <t>Rapotín, Pod Holubím vrchem 811</t>
  </si>
  <si>
    <t>Rapotín, Pod Holubím vrchem 826</t>
  </si>
  <si>
    <t>Rapotín, Polní 233</t>
  </si>
  <si>
    <t>Rapotín, Polní 235</t>
  </si>
  <si>
    <t>Rapotín, Polní 271</t>
  </si>
  <si>
    <t>Rapotín, Polní 272</t>
  </si>
  <si>
    <t>Rapotín, Polní 288</t>
  </si>
  <si>
    <t>Rapotín, Polní 404</t>
  </si>
  <si>
    <t>Rapotín, Polní 55</t>
  </si>
  <si>
    <t>Rapotín, Polní 56</t>
  </si>
  <si>
    <t>Rapotín, Polní 58</t>
  </si>
  <si>
    <t>Rapotín, Polní 61</t>
  </si>
  <si>
    <t>Rapotín, Polní 617</t>
  </si>
  <si>
    <t>Rapotín, Polní 62</t>
  </si>
  <si>
    <t>Rapotín, Polní 63</t>
  </si>
  <si>
    <t>Rapotín, Polní 639</t>
  </si>
  <si>
    <t>Rapotín, Polní 64</t>
  </si>
  <si>
    <t>Rapotín, Polní 652</t>
  </si>
  <si>
    <t>Rapotín, Polní 665</t>
  </si>
  <si>
    <t>Rapotín, Polní 669</t>
  </si>
  <si>
    <t>Rapotín, Polní 755</t>
  </si>
  <si>
    <t>Rapotín, Polní 766</t>
  </si>
  <si>
    <t>Rapotín, Polní 840</t>
  </si>
  <si>
    <t>Rapotín, Polní 847</t>
  </si>
  <si>
    <t>Rapotín, Požárníků 211</t>
  </si>
  <si>
    <t>Rapotín, Požárníků 219</t>
  </si>
  <si>
    <t>Rapotín, Požárníků 225</t>
  </si>
  <si>
    <t>Rapotín, Požárníků 303</t>
  </si>
  <si>
    <t>Rapotín, Požárníků 330</t>
  </si>
  <si>
    <t>Rapotín, Požárníků 367</t>
  </si>
  <si>
    <t>Rapotín, Požárníků 615</t>
  </si>
  <si>
    <t>Rapotín, Požárníků 839</t>
  </si>
  <si>
    <t>Rapotín, Rejchartická 446</t>
  </si>
  <si>
    <t>Rapotín, Rejchartická 504</t>
  </si>
  <si>
    <t>Rapotín, Rejchartická 85</t>
  </si>
  <si>
    <t>Rapotín, Rejchartická 86</t>
  </si>
  <si>
    <t>Rapotín, Rejchartická 87</t>
  </si>
  <si>
    <t>Rapotín, Rejchartická 88</t>
  </si>
  <si>
    <t>Rapotín, Rejchartická 89</t>
  </si>
  <si>
    <t>Rapotín, Rejchartická 90</t>
  </si>
  <si>
    <t>Rapotín, Říční 1002</t>
  </si>
  <si>
    <t>Rapotín, Říční 227</t>
  </si>
  <si>
    <t>Rapotín, Říční 26</t>
  </si>
  <si>
    <t>Rapotín, Říční 388</t>
  </si>
  <si>
    <t>Rapotín, Říční 395</t>
  </si>
  <si>
    <t>Rapotín, Říční 429</t>
  </si>
  <si>
    <t>Rapotín, Říční 43</t>
  </si>
  <si>
    <t>Rapotín, Říční 45</t>
  </si>
  <si>
    <t>Rapotín, Říční 465</t>
  </si>
  <si>
    <t>Rapotín, Říční 51</t>
  </si>
  <si>
    <t>Rapotín, Říční 52</t>
  </si>
  <si>
    <t>Rapotín, Stará 10</t>
  </si>
  <si>
    <t>Rapotín, Stará 14</t>
  </si>
  <si>
    <t>Rapotín, Stará 15</t>
  </si>
  <si>
    <t>Rapotín, Stará 18</t>
  </si>
  <si>
    <t>Rapotín, Stará 19</t>
  </si>
  <si>
    <t>Rapotín, Stará 21</t>
  </si>
  <si>
    <t>Rapotín, Stará 23</t>
  </si>
  <si>
    <t>Rapotín, Stará 24</t>
  </si>
  <si>
    <t>Rapotín, Stará 251</t>
  </si>
  <si>
    <t>Rapotín, Stará 252</t>
  </si>
  <si>
    <t>Rapotín, Stará 266</t>
  </si>
  <si>
    <t>Rapotín, Stará 386</t>
  </si>
  <si>
    <t>Rapotín, Stará 414</t>
  </si>
  <si>
    <t>Rapotín, Stará 619</t>
  </si>
  <si>
    <t>Rapotín, Stará 8</t>
  </si>
  <si>
    <t>Rapotín, Školní 185</t>
  </si>
  <si>
    <t>Rapotín, Školní 193</t>
  </si>
  <si>
    <t>Rapotín, Školní 195</t>
  </si>
  <si>
    <t>Rapotín, Školní 201</t>
  </si>
  <si>
    <t>Rapotín, Školní 202</t>
  </si>
  <si>
    <t>Rapotín, Školní 253</t>
  </si>
  <si>
    <t>Rapotín, Školní 254</t>
  </si>
  <si>
    <t>Rapotín, Školní 292</t>
  </si>
  <si>
    <t>Rapotín, Školní 371</t>
  </si>
  <si>
    <t>Rapotín, Školní 379</t>
  </si>
  <si>
    <t>Rapotín, Školní 391</t>
  </si>
  <si>
    <t>Rapotín, Školní 511</t>
  </si>
  <si>
    <t>Rapotín, Školní 515</t>
  </si>
  <si>
    <t>Rapotín, Školní 544</t>
  </si>
  <si>
    <t>Rapotín, Školní 613</t>
  </si>
  <si>
    <t>Rapotín, Školní 720</t>
  </si>
  <si>
    <t>Rapotín, Školní 782</t>
  </si>
  <si>
    <t>Rapotín, Šumperská 101</t>
  </si>
  <si>
    <t>Rapotín, Šumperská 222</t>
  </si>
  <si>
    <t>Rapotín, Šumperská 224</t>
  </si>
  <si>
    <t>Rapotín, Šumperská 242</t>
  </si>
  <si>
    <t>Rapotín, Šumperská 259</t>
  </si>
  <si>
    <t>Rapotín, Šumperská 262</t>
  </si>
  <si>
    <t>Rapotín, Šumperská 273</t>
  </si>
  <si>
    <t>Rapotín, Šumperská 276</t>
  </si>
  <si>
    <t>Rapotín, Šumperská 277</t>
  </si>
  <si>
    <t>Rapotín, Šumperská 283</t>
  </si>
  <si>
    <t>Rapotín, Šumperská 329</t>
  </si>
  <si>
    <t>Rapotín, Šumperská 332</t>
  </si>
  <si>
    <t>Rapotín, Šumperská 333</t>
  </si>
  <si>
    <t>Rapotín, Šumperská 357</t>
  </si>
  <si>
    <t>Rapotín, Šumperská 365</t>
  </si>
  <si>
    <t>Rapotín, Šumperská 368</t>
  </si>
  <si>
    <t>Rapotín, Šumperská 372</t>
  </si>
  <si>
    <t>Rapotín, Šumperská 387</t>
  </si>
  <si>
    <t>Rapotín, Šumperská 438</t>
  </si>
  <si>
    <t>Rapotín, Šumperská 461</t>
  </si>
  <si>
    <t>Rapotín, Šumperská 463</t>
  </si>
  <si>
    <t>Rapotín, Šumperská 464</t>
  </si>
  <si>
    <t>Rapotín, Šumperská 466</t>
  </si>
  <si>
    <t>Rapotín, Šumperská 475</t>
  </si>
  <si>
    <t>Rapotín, Šumperská 477</t>
  </si>
  <si>
    <t>Rapotín, Šumperská 523</t>
  </si>
  <si>
    <t>Rapotín, Šumperská 530</t>
  </si>
  <si>
    <t>Rapotín, Šumperská 549</t>
  </si>
  <si>
    <t>Rapotín, Šumperská 550</t>
  </si>
  <si>
    <t>Rapotín, Šumperská 59</t>
  </si>
  <si>
    <t>Rapotín, Šumperská 598</t>
  </si>
  <si>
    <t>Rapotín, Šumperská 644</t>
  </si>
  <si>
    <t>Rapotín, Šumperská 645</t>
  </si>
  <si>
    <t>Rapotín, Šumperská 768</t>
  </si>
  <si>
    <t>Rapotín, Šumperská 775</t>
  </si>
  <si>
    <t>Rapotín, Šumperská 789</t>
  </si>
  <si>
    <t>Rapotín, Šumperská 79</t>
  </si>
  <si>
    <t>Rapotín, Šumperská 814</t>
  </si>
  <si>
    <t>Rapotín, Šumperská 82</t>
  </si>
  <si>
    <t>Rapotín, Šumperská 823</t>
  </si>
  <si>
    <t>Rapotín, Šumperská 836</t>
  </si>
  <si>
    <t>Rapotín, Šumperská 84</t>
  </si>
  <si>
    <t>Rapotín, Šumperská 850</t>
  </si>
  <si>
    <t>Rapotín, Šumperská 851</t>
  </si>
  <si>
    <t>Rapotín, Šumperská 854</t>
  </si>
  <si>
    <t>Rapotín, Šumperská 92</t>
  </si>
  <si>
    <t>Rapotín, U Cihelny 1010</t>
  </si>
  <si>
    <t>Rapotín, U Cihelny 321</t>
  </si>
  <si>
    <t>Rapotín, U Cihelny 322</t>
  </si>
  <si>
    <t>Rapotín, U Cihelny 327</t>
  </si>
  <si>
    <t>Rapotín, U Cihelny 328</t>
  </si>
  <si>
    <t>Rapotín, U Cihelny 449</t>
  </si>
  <si>
    <t>Rapotín, U Cihelny 593</t>
  </si>
  <si>
    <t>Rapotín, U Cihelny 599</t>
  </si>
  <si>
    <t>Rapotín, U Cihelny 605</t>
  </si>
  <si>
    <t>Rapotín, U Cihelny 606</t>
  </si>
  <si>
    <t>Rapotín, U Cihelny 618</t>
  </si>
  <si>
    <t>Rapotín, U Cihelny 628</t>
  </si>
  <si>
    <t>Rapotín, U Cihelny 629</t>
  </si>
  <si>
    <t>Rapotín, U Cihelny 631</t>
  </si>
  <si>
    <t>Rapotín, U Cihelny 640</t>
  </si>
  <si>
    <t>Rapotín, U Cihelny 703</t>
  </si>
  <si>
    <t>Rapotín, U Cihelny 841</t>
  </si>
  <si>
    <t>Rapotín, U Koupaliště 249</t>
  </si>
  <si>
    <t>Rapotín, U Koupaliště 307</t>
  </si>
  <si>
    <t>Rapotín, U Koupaliště 353</t>
  </si>
  <si>
    <t>Rapotín, U Koupaliště 451</t>
  </si>
  <si>
    <t>Rapotín, U Koupaliště 455</t>
  </si>
  <si>
    <t>Rapotín, U Koupaliště 469</t>
  </si>
  <si>
    <t>Rapotín, U Koupaliště 470</t>
  </si>
  <si>
    <t>Rapotín, U Koupaliště 472</t>
  </si>
  <si>
    <t>Rapotín, U Koupaliště 482</t>
  </si>
  <si>
    <t>Rapotín, U Koupaliště 484</t>
  </si>
  <si>
    <t>Rapotín, U Koupaliště 501</t>
  </si>
  <si>
    <t>Rapotín, U Koupaliště 502</t>
  </si>
  <si>
    <t>Rapotín, U Koupaliště 503</t>
  </si>
  <si>
    <t>Rapotín, U Koupaliště 504</t>
  </si>
  <si>
    <t>Rapotín, U Koupaliště 505</t>
  </si>
  <si>
    <t>Rapotín, U Koupaliště 506</t>
  </si>
  <si>
    <t>Rapotín, U Koupaliště 507</t>
  </si>
  <si>
    <t>Rapotín, U Koupaliště 508</t>
  </si>
  <si>
    <t>Rapotín, U Koupaliště 509</t>
  </si>
  <si>
    <t>Rapotín, U Koupaliště 510</t>
  </si>
  <si>
    <t>Rapotín, U Koupaliště 511</t>
  </si>
  <si>
    <t>Rapotín, U Koupaliště 512</t>
  </si>
  <si>
    <t>Rapotín, U Koupaliště 513</t>
  </si>
  <si>
    <t>Rapotín, U Koupaliště 514</t>
  </si>
  <si>
    <t>Rapotín, U Koupaliště 515</t>
  </si>
  <si>
    <t>Rapotín, U Koupaliště 516</t>
  </si>
  <si>
    <t>Rapotín, U Koupaliště 517</t>
  </si>
  <si>
    <t>Rapotín, U Koupaliště 518</t>
  </si>
  <si>
    <t>Rapotín, U Koupaliště 519</t>
  </si>
  <si>
    <t>Rapotín, U Koupaliště 520</t>
  </si>
  <si>
    <t>Rapotín, U Koupaliště 521</t>
  </si>
  <si>
    <t>Rapotín, U Koupaliště 522</t>
  </si>
  <si>
    <t>Rapotín, U Koupaliště 523</t>
  </si>
  <si>
    <t>Rapotín, U Koupaliště 524</t>
  </si>
  <si>
    <t>Rapotín, U Koupaliště 525</t>
  </si>
  <si>
    <t>Rapotín, U Koupaliště 527</t>
  </si>
  <si>
    <t>Rapotín, U Koupaliště 532</t>
  </si>
  <si>
    <t>Rapotín, U Koupaliště 534</t>
  </si>
  <si>
    <t>Rapotín, U Koupaliště 560</t>
  </si>
  <si>
    <t>Rapotín, U Koupaliště 657</t>
  </si>
  <si>
    <t>Rapotín, U Koupaliště 704</t>
  </si>
  <si>
    <t>Rapotín, U Koupaliště 718</t>
  </si>
  <si>
    <t>Rapotín, U Koupaliště 733</t>
  </si>
  <si>
    <t>Rapotín, U Koupaliště 736</t>
  </si>
  <si>
    <t>Rapotín, U Koupaliště 737</t>
  </si>
  <si>
    <t>Rapotín, U Koupaliště 745</t>
  </si>
  <si>
    <t>Rapotín, U Koupaliště 747</t>
  </si>
  <si>
    <t>Rapotín, U Koupaliště 749</t>
  </si>
  <si>
    <t>Rapotín, U Koupaliště 750</t>
  </si>
  <si>
    <t>Rapotín, U Koupaliště 777</t>
  </si>
  <si>
    <t>Rapotín, U Koupaliště 783</t>
  </si>
  <si>
    <t>Rapotín, U Koupaliště 796</t>
  </si>
  <si>
    <t>Rapotín, U Koupaliště 810</t>
  </si>
  <si>
    <t>Rapotín, U Koupaliště 815</t>
  </si>
  <si>
    <t>Rapotín, U Koupaliště 820</t>
  </si>
  <si>
    <t>Rapotín, U Koupaliště 833</t>
  </si>
  <si>
    <t>Rapotín, U Koupaliště 846</t>
  </si>
  <si>
    <t>Rapotín, U Koupaliště 853</t>
  </si>
  <si>
    <t>Rapotín, U Koupaliště 856</t>
  </si>
  <si>
    <t>Rapotín, U Koupaliště 857</t>
  </si>
  <si>
    <t>Rapotín, U Koupaliště 858</t>
  </si>
  <si>
    <t>Rapotín, U Lávky 11</t>
  </si>
  <si>
    <t>Rapotín, U Lávky 12</t>
  </si>
  <si>
    <t>Rapotín, U Lávky 280</t>
  </si>
  <si>
    <t>Rapotín, U Lávky 29</t>
  </si>
  <si>
    <t>Rapotín, U Lávky 297</t>
  </si>
  <si>
    <t>Rapotín, U Lávky 30</t>
  </si>
  <si>
    <t>Rapotín, U Lávky 31</t>
  </si>
  <si>
    <t>Rapotín, U Lávky 32</t>
  </si>
  <si>
    <t>Rapotín, U Lávky 33</t>
  </si>
  <si>
    <t>Rapotín, U Lávky 34</t>
  </si>
  <si>
    <t>Rapotín, U Lávky 35</t>
  </si>
  <si>
    <t>Rapotín, U Lávky 36</t>
  </si>
  <si>
    <t>Rapotín, U Lávky 37</t>
  </si>
  <si>
    <t>Rapotín, U Lávky 39</t>
  </si>
  <si>
    <t>Rapotín, U Lávky 41</t>
  </si>
  <si>
    <t>Rapotín, U Lávky 47</t>
  </si>
  <si>
    <t>Rapotín, U Lávky 572</t>
  </si>
  <si>
    <t>Rapotín, U Lávky 600</t>
  </si>
  <si>
    <t>Rapotín, U Lávky 607</t>
  </si>
  <si>
    <t>Rapotín, U Lávky 678</t>
  </si>
  <si>
    <t>Rapotín, U Lávky 693</t>
  </si>
  <si>
    <t>Rapotín, U Lávky 694</t>
  </si>
  <si>
    <t>Rapotín, U Lávky 723</t>
  </si>
  <si>
    <t>Rapotín, U Lávky 754</t>
  </si>
  <si>
    <t>Rapotín, U Losinky 1011</t>
  </si>
  <si>
    <t>Rapotín, U Losinky 385</t>
  </si>
  <si>
    <t>Rapotín, U Losinky 483</t>
  </si>
  <si>
    <t>Rapotín, U Losinky 54</t>
  </si>
  <si>
    <t>Rapotín, U Losinky 667</t>
  </si>
  <si>
    <t>Rapotín, U Losinky 817</t>
  </si>
  <si>
    <t>Rapotín, U Pomněnky 248</t>
  </si>
  <si>
    <t>Rapotín, U Pomněnky 263</t>
  </si>
  <si>
    <t>Rapotín, U Pomněnky 264</t>
  </si>
  <si>
    <t>Rapotín, U Pomněnky 334</t>
  </si>
  <si>
    <t>Rapotín, U Pomněnky 335</t>
  </si>
  <si>
    <t>Rapotín, U Pomněnky 342</t>
  </si>
  <si>
    <t>Rapotín, U Pomněnky 343</t>
  </si>
  <si>
    <t>Rapotín, U Pomněnky 38</t>
  </si>
  <si>
    <t>Rapotín, U Pomněnky 406</t>
  </si>
  <si>
    <t>Rapotín, U Pomněnky 416</t>
  </si>
  <si>
    <t>Rapotín, U Pomněnky 42</t>
  </si>
  <si>
    <t>Rapotín, U Pomněnky 44</t>
  </si>
  <si>
    <t>Rapotín, U Pomněnky 447</t>
  </si>
  <si>
    <t>Rapotín, U Pomněnky 448</t>
  </si>
  <si>
    <t>Rapotín, U Pomněnky 456</t>
  </si>
  <si>
    <t>Rapotín, U Pomněnky 462</t>
  </si>
  <si>
    <t>Rapotín, U Pomněnky 474</t>
  </si>
  <si>
    <t>Rapotín, U Pomněnky 57</t>
  </si>
  <si>
    <t>Rapotín, U Pomněnky 787</t>
  </si>
  <si>
    <t>Rapotín, U Splavu 16</t>
  </si>
  <si>
    <t>Rapotín, U Splavu 189</t>
  </si>
  <si>
    <t>Rapotín, U Splavu 20</t>
  </si>
  <si>
    <t>Rapotín, U Splavu 22</t>
  </si>
  <si>
    <t>Rapotín, U Splavu 237</t>
  </si>
  <si>
    <t>Rapotín, U Splavu 25</t>
  </si>
  <si>
    <t>Rapotín, U Splavu 268</t>
  </si>
  <si>
    <t>Rapotín, U Splavu 27</t>
  </si>
  <si>
    <t>Rapotín, U Splavu 28</t>
  </si>
  <si>
    <t>Rapotín, U Splavu 336</t>
  </si>
  <si>
    <t>Rapotín, U Splavu 439</t>
  </si>
  <si>
    <t>Rapotín, U Splavu 443</t>
  </si>
  <si>
    <t>Rapotín, U Splavu 458</t>
  </si>
  <si>
    <t>Rapotín, U Splavu 46</t>
  </si>
  <si>
    <t>Rapotín, U Splavu 481</t>
  </si>
  <si>
    <t>Rapotín, U Splavu 487</t>
  </si>
  <si>
    <t>Rapotín, U Splavu 49</t>
  </si>
  <si>
    <t>Rapotín, U Splavu 50</t>
  </si>
  <si>
    <t>Rapotín, U Splavu 505</t>
  </si>
  <si>
    <t>Rapotín, U Splavu 506</t>
  </si>
  <si>
    <t>Rapotín, U Splavu 516</t>
  </si>
  <si>
    <t>Rapotín, U Splavu 517</t>
  </si>
  <si>
    <t>Rapotín, U Splavu 522</t>
  </si>
  <si>
    <t>Rapotín, U Splavu 630</t>
  </si>
  <si>
    <t>Rapotín, U Splavu 642</t>
  </si>
  <si>
    <t>Rapotín, U Splavu 666</t>
  </si>
  <si>
    <t>Rapotín, U Splavu 675</t>
  </si>
  <si>
    <t>Rapotín, U Splavu 676</t>
  </si>
  <si>
    <t>Rapotín, U Splavu 691</t>
  </si>
  <si>
    <t>Rapotín, U Splavu 705</t>
  </si>
  <si>
    <t>Rapotín, U Splavu 706</t>
  </si>
  <si>
    <t>Rapotín, U Splavu 725</t>
  </si>
  <si>
    <t>Rapotín, U Splavu 729</t>
  </si>
  <si>
    <t>Rapotín, U Splavu 730</t>
  </si>
  <si>
    <t>Rapotín, U Splavu 731</t>
  </si>
  <si>
    <t>Rapotín, U Splavu 732</t>
  </si>
  <si>
    <t>Rapotín, U Splavu 738</t>
  </si>
  <si>
    <t>Rapotín, U Splavu 758</t>
  </si>
  <si>
    <t>Rapotín, U Splavu 761</t>
  </si>
  <si>
    <t>Rapotín, U Splavu 764</t>
  </si>
  <si>
    <t>Rapotín, U Splavu 771</t>
  </si>
  <si>
    <t>Rapotín, U Splavu 776</t>
  </si>
  <si>
    <t>Rapotín, U Splavu 780</t>
  </si>
  <si>
    <t>Rapotín, U Splavu 794</t>
  </si>
  <si>
    <t>Rapotín, U Splavu 809</t>
  </si>
  <si>
    <t>Rapotín, U Splavu 819</t>
  </si>
  <si>
    <t>Rapotín, U Splavu 822</t>
  </si>
  <si>
    <t>Rapotín, U Splavu 838</t>
  </si>
  <si>
    <t>Rapotín, U Splavu 859</t>
  </si>
  <si>
    <t>Rapotín, V Aleji 199</t>
  </si>
  <si>
    <t>Rapotín, V Aleji 243</t>
  </si>
  <si>
    <t>Rapotín, V Aleji 244</t>
  </si>
  <si>
    <t>Rapotín, V Aleji 279</t>
  </si>
  <si>
    <t>Rapotín, V Aleji 295</t>
  </si>
  <si>
    <t>Rapotín, V Aleji 302</t>
  </si>
  <si>
    <t>Rapotín, V Aleji 310</t>
  </si>
  <si>
    <t>Rapotín, V Aleji 314</t>
  </si>
  <si>
    <t>Rapotín, V Aleji 318</t>
  </si>
  <si>
    <t>Rapotín, V Aleji 326</t>
  </si>
  <si>
    <t>Rapotín, V Aleji 355</t>
  </si>
  <si>
    <t>Rapotín, V Aleji 359</t>
  </si>
  <si>
    <t>Rapotín, V Aleji 360</t>
  </si>
  <si>
    <t>Rapotín, V Aleji 378</t>
  </si>
  <si>
    <t>Rapotín, V Aleji 381</t>
  </si>
  <si>
    <t>Rapotín, V Aleji 382</t>
  </si>
  <si>
    <t>Rapotín, V Aleji 383</t>
  </si>
  <si>
    <t>Rapotín, V Aleji 384</t>
  </si>
  <si>
    <t>Rapotín, V Aleji 394</t>
  </si>
  <si>
    <t>Rapotín, V Aleji 399</t>
  </si>
  <si>
    <t>Rapotín, V Aleji 407</t>
  </si>
  <si>
    <t>Rapotín, V Aleji 426</t>
  </si>
  <si>
    <t>Rapotín, V Aleji 428</t>
  </si>
  <si>
    <t>Rapotín, V Aleji 440</t>
  </si>
  <si>
    <t>Rapotín, V Aleji 441</t>
  </si>
  <si>
    <t>Rapotín, V Aleji 468</t>
  </si>
  <si>
    <t>Rapotín, V Aleji 485</t>
  </si>
  <si>
    <t>Rapotín, V Aleji 488</t>
  </si>
  <si>
    <t>Rapotín, V Aleji 510</t>
  </si>
  <si>
    <t>Rapotín, V Aleji 518</t>
  </si>
  <si>
    <t>Rapotín, V Aleji 519</t>
  </si>
  <si>
    <t>Rapotín, V Aleji 520</t>
  </si>
  <si>
    <t>Rapotín, V Aleji 521</t>
  </si>
  <si>
    <t>Rapotín, V Aleji 524</t>
  </si>
  <si>
    <t>Rapotín, V Aleji 561</t>
  </si>
  <si>
    <t>Rapotín, V Aleji 562</t>
  </si>
  <si>
    <t>Rapotín, V Aleji 701</t>
  </si>
  <si>
    <t>Rapotín, V Lukách 1008</t>
  </si>
  <si>
    <t>Rapotín, V Lukách 13</t>
  </si>
  <si>
    <t>Rapotín, V Lukách 232</t>
  </si>
  <si>
    <t>Rapotín, V Lukách 40</t>
  </si>
  <si>
    <t>Rapotín, V Lukách 413</t>
  </si>
  <si>
    <t>Rapotín, V Lukách 457</t>
  </si>
  <si>
    <t>Rapotín, V Lukách 589</t>
  </si>
  <si>
    <t>Rapotín, V Lukách 595</t>
  </si>
  <si>
    <t>Rapotín, V Lukách 597</t>
  </si>
  <si>
    <t>Rapotín, V Lukách 610</t>
  </si>
  <si>
    <t>Rapotín, V Lukách 646</t>
  </si>
  <si>
    <t>Rapotín, V Lukách 647</t>
  </si>
  <si>
    <t>Rapotín, V Lukách 654</t>
  </si>
  <si>
    <t>Rapotín, V Lukách 719</t>
  </si>
  <si>
    <t>Rapotín, V Lukách 773</t>
  </si>
  <si>
    <t>Rapotín, V Lukách 807</t>
  </si>
  <si>
    <t>Rapotín, Vodní 230</t>
  </si>
  <si>
    <t>Rapotín, Vodní 261</t>
  </si>
  <si>
    <t>Rapotín, Vodní 274</t>
  </si>
  <si>
    <t>Rapotín, Vodní 275</t>
  </si>
  <si>
    <t>Rapotín, Vodní 420</t>
  </si>
  <si>
    <t>Rapotín, Vodní 424</t>
  </si>
  <si>
    <t>Rapotín, Vodní 434</t>
  </si>
  <si>
    <t>Rapotín, Vodní 453</t>
  </si>
  <si>
    <t>Rapotín, Vodní 614</t>
  </si>
  <si>
    <t>Rapotín, Vodní 626</t>
  </si>
  <si>
    <t>Rapotín, Vodní 627</t>
  </si>
  <si>
    <t>Rapotín, Vodní 638</t>
  </si>
  <si>
    <t>Rapotín, Vodní 65</t>
  </si>
  <si>
    <t>Rapotín, Vodní 66</t>
  </si>
  <si>
    <t>Rapotín, Vodní 67</t>
  </si>
  <si>
    <t>Rapotín, Vodní 68</t>
  </si>
  <si>
    <t>Rapotín, Vodní 680</t>
  </si>
  <si>
    <t>Rapotín, Vodní 69</t>
  </si>
  <si>
    <t>Rapotín, Vodní 70</t>
  </si>
  <si>
    <t>Rapotín, Vodní 707</t>
  </si>
  <si>
    <t>Rapotín, Vodní 71</t>
  </si>
  <si>
    <t>Rapotín, Vodní 711</t>
  </si>
  <si>
    <t>Rapotín, Vodní 72</t>
  </si>
  <si>
    <t>Rapotín, Vodní 73</t>
  </si>
  <si>
    <t>Rapotín, Vodní 734</t>
  </si>
  <si>
    <t>Rapotín, Vodní 739</t>
  </si>
  <si>
    <t>Rapotín, Vodní 74</t>
  </si>
  <si>
    <t>Rapotín, Vodní 740</t>
  </si>
  <si>
    <t>Rapotín, Vodní 741</t>
  </si>
  <si>
    <t>Rapotín, Vodní 75</t>
  </si>
  <si>
    <t>Rapotín, Vodní 759</t>
  </si>
  <si>
    <t>Rapotín, Vodní 76</t>
  </si>
  <si>
    <t>Rapotín, Vodní 767</t>
  </si>
  <si>
    <t>Rapotín, Vodní 77</t>
  </si>
  <si>
    <t>Rapotín, Vodní 774</t>
  </si>
  <si>
    <t>Rapotín, Vodní 78</t>
  </si>
  <si>
    <t>Rapotín, Vodní 80</t>
  </si>
  <si>
    <t>Rapotín, Vodní 81</t>
  </si>
  <si>
    <t>Rapotín, Vodní 9</t>
  </si>
  <si>
    <t>Rapotín, Vodní 91</t>
  </si>
  <si>
    <t>Rapotín, Výzkumníků 267</t>
  </si>
  <si>
    <t>Rapotín, Výzkumníků 269</t>
  </si>
  <si>
    <t>Rapotín, Výzkumníků 374</t>
  </si>
  <si>
    <t>Rapotín, Výzkumníků 400</t>
  </si>
  <si>
    <t>Rapotín, Výzkumníků 401</t>
  </si>
  <si>
    <t>Rapotín, Výzkumníků 402</t>
  </si>
  <si>
    <t>Rapotín, Výzkumníků 422</t>
  </si>
  <si>
    <t>Rapotín, Výzkumníků 423</t>
  </si>
  <si>
    <t>Rapotín, Výzkumníků 444</t>
  </si>
  <si>
    <t>Rapotín, Výzkumníků 495</t>
  </si>
  <si>
    <t>Rapotín, Za Humny 151</t>
  </si>
  <si>
    <t>Rapotín, Za Humny 153</t>
  </si>
  <si>
    <t>Rapotín, Za Humny 165</t>
  </si>
  <si>
    <t>Rapotín, Za Humny 166</t>
  </si>
  <si>
    <t>Rapotín, Za Humny 173</t>
  </si>
  <si>
    <t>Rapotín, Za Humny 182</t>
  </si>
  <si>
    <t>Rapotín, Za Humny 245</t>
  </si>
  <si>
    <t>Rapotín, Za Humny 246</t>
  </si>
  <si>
    <t>Rapotín, Za Humny 250</t>
  </si>
  <si>
    <t>Rapotín, Za Humny 389</t>
  </si>
  <si>
    <t>Rapotín, Za Humny 596</t>
  </si>
  <si>
    <t>Rapotín, Za Humny 656</t>
  </si>
  <si>
    <t>Rapotín, Za Humny 661</t>
  </si>
  <si>
    <t>Rapotín, Za Humny 668</t>
  </si>
  <si>
    <t>Rapotín, Za Humny 673</t>
  </si>
  <si>
    <t>Rapotín, Za Humny 700</t>
  </si>
  <si>
    <t>Rapotín, Za Humny 785</t>
  </si>
  <si>
    <t>Rapotín, Za Humny 790</t>
  </si>
  <si>
    <t>Rapotín, Za Humny 799</t>
  </si>
  <si>
    <t>Rapotín, Za Humny 800</t>
  </si>
  <si>
    <t>Rapotín, Za Humny 801</t>
  </si>
  <si>
    <t>Rapotín, Za Humny 802</t>
  </si>
  <si>
    <t>Rapotín, Za Humny 808</t>
  </si>
  <si>
    <t>Rapotín, Za Humny 813</t>
  </si>
  <si>
    <t>Rapotín, Za Humny 848</t>
  </si>
  <si>
    <t>Rapotín, Za Hutí 299</t>
  </si>
  <si>
    <t>Rapotín, Za Hutí 313</t>
  </si>
  <si>
    <t>Rapotín, Za Hutí 315</t>
  </si>
  <si>
    <t>Rapotín, Za Hutí 323</t>
  </si>
  <si>
    <t>Rapotín, Za Hutí 397</t>
  </si>
  <si>
    <t>Rapotín, Za Hutí 408</t>
  </si>
  <si>
    <t>Rapotín, Za Hutí 479</t>
  </si>
  <si>
    <t>Rapotín, Za Hutí 717</t>
  </si>
  <si>
    <t>Rapotín, Za Hutí 728</t>
  </si>
  <si>
    <t>Rapotín, Za Hutí 828</t>
  </si>
  <si>
    <t>Rapotín, Za Hutí 843</t>
  </si>
  <si>
    <t>Rapotín, Zámecká 240</t>
  </si>
  <si>
    <t>Rapotín, Zámecká 294</t>
  </si>
  <si>
    <t>Rapotín, Zámecká 369</t>
  </si>
  <si>
    <t>Rapotín, Zámecká 417</t>
  </si>
  <si>
    <t>Rapotín, Zámecká 454</t>
  </si>
  <si>
    <t>Rapotín, Zámecká 491</t>
  </si>
  <si>
    <t>Rapotín, Zámecká 526</t>
  </si>
  <si>
    <t>Rapotín, Zámecká 542</t>
  </si>
  <si>
    <t>Rapotín, Zámecká 545</t>
  </si>
  <si>
    <t>Rapotín, Zámecká 616</t>
  </si>
  <si>
    <t>Rapotín, Zámecká 643</t>
  </si>
  <si>
    <t>Rapotín, Zámecká 722</t>
  </si>
  <si>
    <t>Rejchartice, č. ev. 1</t>
  </si>
  <si>
    <t>Rejchartice, č. ev. 11</t>
  </si>
  <si>
    <t>Rejchartice, č. ev. 12</t>
  </si>
  <si>
    <t>Rejchartice, č. ev. 13</t>
  </si>
  <si>
    <t>Rejchartice, č. ev. 14</t>
  </si>
  <si>
    <t>Rejchartice, č. ev. 15</t>
  </si>
  <si>
    <t>Rejchartice, č. ev. 18</t>
  </si>
  <si>
    <t>Rejchartice, č. ev. 19</t>
  </si>
  <si>
    <t>Rejchartice, č. ev. 20</t>
  </si>
  <si>
    <t>Rejchartice, č. ev. 21</t>
  </si>
  <si>
    <t>Rejchartice, č. ev. 22</t>
  </si>
  <si>
    <t>Rejchartice, č. ev. 23</t>
  </si>
  <si>
    <t>Rejchartice, č. ev. 25</t>
  </si>
  <si>
    <t>Rejchartice, č. ev. 27</t>
  </si>
  <si>
    <t>Rejchartice, č. ev. 28</t>
  </si>
  <si>
    <t>Rejchartice, č. ev. 3</t>
  </si>
  <si>
    <t>Rejchartice, č. ev. 4</t>
  </si>
  <si>
    <t>Rejchartice, č. ev. 7</t>
  </si>
  <si>
    <t>Rejchartice, č. ev. 8</t>
  </si>
  <si>
    <t>Rejchartice, č. ev. 9</t>
  </si>
  <si>
    <t>Rejchartice, č. p. 1</t>
  </si>
  <si>
    <t>Rejchartice, č. p. 11</t>
  </si>
  <si>
    <t>Rejchartice, č. p. 13</t>
  </si>
  <si>
    <t>Rejchartice, č. p. 14</t>
  </si>
  <si>
    <t>Rejchartice, č. p. 15</t>
  </si>
  <si>
    <t>Rejchartice, č. p. 17</t>
  </si>
  <si>
    <t>Rejchartice, č. p. 19</t>
  </si>
  <si>
    <t>Rejchartice, č. p. 20</t>
  </si>
  <si>
    <t>Rejchartice, č. p. 21</t>
  </si>
  <si>
    <t>Rejchartice, č. p. 23</t>
  </si>
  <si>
    <t>Rejchartice, č. p. 34</t>
  </si>
  <si>
    <t>Rejchartice, č. p. 35</t>
  </si>
  <si>
    <t>Rejchartice, č. p. 37</t>
  </si>
  <si>
    <t>Rejchartice, č. p. 39</t>
  </si>
  <si>
    <t>Rejchartice, č. p. 4</t>
  </si>
  <si>
    <t>Rejchartice, č. p. 40</t>
  </si>
  <si>
    <t>Rejchartice, č. p. 41</t>
  </si>
  <si>
    <t>Rejchartice, č. p. 42</t>
  </si>
  <si>
    <t>Rejchartice, č. p. 44</t>
  </si>
  <si>
    <t>Rejchartice, č. p. 47</t>
  </si>
  <si>
    <t>Rejchartice, č. p. 52</t>
  </si>
  <si>
    <t>Rejchartice, č. p. 53</t>
  </si>
  <si>
    <t>Rejchartice, č. p. 54</t>
  </si>
  <si>
    <t>Rejchartice, č. p. 55</t>
  </si>
  <si>
    <t>Rejchartice, č. p. 56</t>
  </si>
  <si>
    <t>Rejchartice, č. p. 57</t>
  </si>
  <si>
    <t>Rejchartice, č. p. 58</t>
  </si>
  <si>
    <t>Rejchartice, č. p. 60</t>
  </si>
  <si>
    <t>Rejchartice, č. p. 61</t>
  </si>
  <si>
    <t>Rejchartice, č. p. 62</t>
  </si>
  <si>
    <t>Rejchartice, č. p. 64</t>
  </si>
  <si>
    <t>Rejchartice, č. p. 66</t>
  </si>
  <si>
    <t>Rejchartice, č. p. 67</t>
  </si>
  <si>
    <t>Rejchartice, č. p. 69</t>
  </si>
  <si>
    <t>Rejchartice, č. p. 70</t>
  </si>
  <si>
    <t>Rejchartice, č. p. 71</t>
  </si>
  <si>
    <t>Rejchartice, č. p. 72</t>
  </si>
  <si>
    <t>Rejchartice, č. p. 73</t>
  </si>
  <si>
    <t>Rejchartice, č. p. 75</t>
  </si>
  <si>
    <t>Rejchartice, č. p. 78</t>
  </si>
  <si>
    <t>Rejchartice, č. p. 81</t>
  </si>
  <si>
    <t>Rejchartice, č. p. 84</t>
  </si>
  <si>
    <t>Rejchartice, č. p. 88</t>
  </si>
  <si>
    <t>Rejchartice, č. p. 90</t>
  </si>
  <si>
    <t>Rejchartice, č. p. 91</t>
  </si>
  <si>
    <t>Rejchartice, č. p. 92</t>
  </si>
  <si>
    <t>Rejchartice, č. p. 93</t>
  </si>
  <si>
    <t>Rejchartice, č. p. 94</t>
  </si>
  <si>
    <t>Rejchartice, č. p. 95</t>
  </si>
  <si>
    <t>Rejchartice, č. p. 96</t>
  </si>
  <si>
    <t>Rejchartice, č. p. 97</t>
  </si>
  <si>
    <t>Rejchartice, č. p. 98</t>
  </si>
  <si>
    <t>Rejchartice, č. p. 99</t>
  </si>
  <si>
    <t>Rohle - Nedvězí, č. ev. 1</t>
  </si>
  <si>
    <t>Rohle - Nedvězí, č. ev. 10</t>
  </si>
  <si>
    <t>Rohle - Nedvězí, č. ev. 2</t>
  </si>
  <si>
    <t>Rohle - Nedvězí, č. ev. 4</t>
  </si>
  <si>
    <t>Rohle - Nedvězí, č. ev. 5</t>
  </si>
  <si>
    <t>Rohle - Nedvězí, č. ev. 6</t>
  </si>
  <si>
    <t>Rohle - Nedvězí, č. ev. 7</t>
  </si>
  <si>
    <t>Rohle - Nedvězí, č. ev. 9</t>
  </si>
  <si>
    <t>Rohle - Nedvězí, č. p. 11</t>
  </si>
  <si>
    <t>Rohle - Nedvězí, č. p. 16</t>
  </si>
  <si>
    <t>Rohle - Nedvězí, č. p. 17</t>
  </si>
  <si>
    <t>Rohle - Nedvězí, č. p. 19</t>
  </si>
  <si>
    <t>Rohle - Nedvězí, č. p. 2</t>
  </si>
  <si>
    <t>Rohle - Nedvězí, č. p. 20</t>
  </si>
  <si>
    <t>Rohle - Nedvězí, č. p. 21</t>
  </si>
  <si>
    <t>Rohle - Nedvězí, č. p. 22</t>
  </si>
  <si>
    <t>Rohle - Nedvězí, č. p. 27</t>
  </si>
  <si>
    <t>Rohle - Nedvězí, č. p. 28</t>
  </si>
  <si>
    <t>Rohle - Nedvězí, č. p. 3</t>
  </si>
  <si>
    <t>Rohle - Nedvězí, č. p. 30</t>
  </si>
  <si>
    <t>Rohle - Nedvězí, č. p. 31</t>
  </si>
  <si>
    <t>Rohle - Nedvězí, č. p. 32</t>
  </si>
  <si>
    <t>Rohle - Nedvězí, č. p. 33</t>
  </si>
  <si>
    <t>Rohle - Nedvězí, č. p. 34</t>
  </si>
  <si>
    <t>Rohle - Nedvězí, č. p. 35</t>
  </si>
  <si>
    <t>Rohle - Nedvězí, č. p. 38</t>
  </si>
  <si>
    <t>Rohle - Nedvězí, č. p. 39</t>
  </si>
  <si>
    <t>Rohle - Nedvězí, č. p. 4</t>
  </si>
  <si>
    <t>Rohle - Nedvězí, č. p. 44</t>
  </si>
  <si>
    <t>Rohle - Nedvězí, č. p. 45</t>
  </si>
  <si>
    <t>Rohle - Nedvězí, č. p. 47</t>
  </si>
  <si>
    <t>Rohle - Nedvězí, č. p. 48</t>
  </si>
  <si>
    <t>Rohle - Nedvězí, č. p. 5</t>
  </si>
  <si>
    <t>Rohle - Nedvězí, č. p. 50</t>
  </si>
  <si>
    <t>Rohle - Nedvězí, č. p. 51</t>
  </si>
  <si>
    <t>Rohle - Nedvězí, č. p. 52</t>
  </si>
  <si>
    <t>Rohle - Nedvězí, č. p. 54</t>
  </si>
  <si>
    <t>Rohle - Nedvězí, č. p. 57</t>
  </si>
  <si>
    <t>Rohle - Nedvězí, č. p. 59</t>
  </si>
  <si>
    <t>Rohle - Nedvězí, č. p. 6</t>
  </si>
  <si>
    <t>Rohle - Nedvězí, č. p. 62</t>
  </si>
  <si>
    <t>Rohle - Nedvězí, č. p. 64</t>
  </si>
  <si>
    <t>Rohle - Nedvězí, č. p. 65</t>
  </si>
  <si>
    <t>Rohle - Nedvězí, č. p. 66</t>
  </si>
  <si>
    <t>Rohle - Nedvězí, č. p. 67</t>
  </si>
  <si>
    <t>Rohle - Nedvězí, č. p. 69</t>
  </si>
  <si>
    <t>Rohle - Nedvězí, č. p. 71</t>
  </si>
  <si>
    <t>Rohle - Nedvězí, č. p. 72</t>
  </si>
  <si>
    <t>Rohle - Nedvězí, č. p. 74</t>
  </si>
  <si>
    <t>Rohle - Nedvězí, č. p. 75</t>
  </si>
  <si>
    <t>Rohle - Nedvězí, č. p. 76</t>
  </si>
  <si>
    <t>Rohle - Nedvězí, č. p. 77</t>
  </si>
  <si>
    <t>Rohle - Nedvězí, č. p. 78</t>
  </si>
  <si>
    <t>Rohle - Nedvězí, č. p. 79</t>
  </si>
  <si>
    <t>Rohle - Nedvězí, č. p. 80</t>
  </si>
  <si>
    <t>Rohle - Nedvězí, č. p. 81</t>
  </si>
  <si>
    <t>Rohle - Nedvězí, č. p. 82</t>
  </si>
  <si>
    <t>Rohle - Nedvězí, č. p. 83</t>
  </si>
  <si>
    <t>Rohle - Nedvězí, č. p. 84</t>
  </si>
  <si>
    <t>Rohle - Nedvězí, č. p. 85</t>
  </si>
  <si>
    <t>Rohle - Nedvězí, č. p. 86</t>
  </si>
  <si>
    <t>Rohle - Nedvězí, č. p. 9</t>
  </si>
  <si>
    <t>Rohle, č. ev. 1</t>
  </si>
  <si>
    <t>Rohle, č. p. 1</t>
  </si>
  <si>
    <t>Rohle, č. p. 10</t>
  </si>
  <si>
    <t>Rohle, č. p. 100</t>
  </si>
  <si>
    <t>Rohle, č. p. 101</t>
  </si>
  <si>
    <t>Rohle, č. p. 102</t>
  </si>
  <si>
    <t>Rohle, č. p. 103</t>
  </si>
  <si>
    <t>Rohle, č. p. 104</t>
  </si>
  <si>
    <t>Rohle, č. p. 105</t>
  </si>
  <si>
    <t>Rohle, č. p. 106</t>
  </si>
  <si>
    <t>Rohle, č. p. 107</t>
  </si>
  <si>
    <t>Rohle, č. p. 108</t>
  </si>
  <si>
    <t>Rohle, č. p. 109</t>
  </si>
  <si>
    <t>Rohle, č. p. 11</t>
  </si>
  <si>
    <t>Rohle, č. p. 110</t>
  </si>
  <si>
    <t>Rohle, č. p. 111</t>
  </si>
  <si>
    <t>Rohle, č. p. 112</t>
  </si>
  <si>
    <t>Rohle, č. p. 113</t>
  </si>
  <si>
    <t>Rohle, č. p. 114</t>
  </si>
  <si>
    <t>Rohle, č. p. 115</t>
  </si>
  <si>
    <t>Rohle, č. p. 116</t>
  </si>
  <si>
    <t>Rohle, č. p. 117</t>
  </si>
  <si>
    <t>Rohle, č. p. 118</t>
  </si>
  <si>
    <t>Rohle, č. p. 12</t>
  </si>
  <si>
    <t>Rohle, č. p. 120</t>
  </si>
  <si>
    <t>Rohle, č. p. 121</t>
  </si>
  <si>
    <t>Rohle, č. p. 122</t>
  </si>
  <si>
    <t>Rohle, č. p. 123</t>
  </si>
  <si>
    <t>Rohle, č. p. 124</t>
  </si>
  <si>
    <t>Rohle, č. p. 125</t>
  </si>
  <si>
    <t>Rohle, č. p. 126</t>
  </si>
  <si>
    <t>Rohle, č. p. 127</t>
  </si>
  <si>
    <t>Rohle, č. p. 128</t>
  </si>
  <si>
    <t>Rohle, č. p. 13</t>
  </si>
  <si>
    <t>Rohle, č. p. 130</t>
  </si>
  <si>
    <t>Rohle, č. p. 131</t>
  </si>
  <si>
    <t>Rohle, č. p. 133</t>
  </si>
  <si>
    <t>Rohle, č. p. 136</t>
  </si>
  <si>
    <t>Rohle, č. p. 138</t>
  </si>
  <si>
    <t>Rohle, č. p. 139</t>
  </si>
  <si>
    <t>Rohle, č. p. 14</t>
  </si>
  <si>
    <t>Rohle, č. p. 140</t>
  </si>
  <si>
    <t>Rohle, č. p. 141</t>
  </si>
  <si>
    <t>Rohle, č. p. 142</t>
  </si>
  <si>
    <t>Rohle, č. p. 143</t>
  </si>
  <si>
    <t>Rohle, č. p. 144</t>
  </si>
  <si>
    <t>Rohle, č. p. 145</t>
  </si>
  <si>
    <t>Rohle, č. p. 146</t>
  </si>
  <si>
    <t>Rohle, č. p. 147</t>
  </si>
  <si>
    <t>Rohle, č. p. 148</t>
  </si>
  <si>
    <t>Rohle, č. p. 149</t>
  </si>
  <si>
    <t>Rohle, č. p. 15</t>
  </si>
  <si>
    <t>Rohle, č. p. 150</t>
  </si>
  <si>
    <t>Rohle, č. p. 151</t>
  </si>
  <si>
    <t>Rohle, č. p. 152</t>
  </si>
  <si>
    <t>Rohle, č. p. 153</t>
  </si>
  <si>
    <t>Rohle, č. p. 154</t>
  </si>
  <si>
    <t>Rohle, č. p. 155</t>
  </si>
  <si>
    <t>Rohle, č. p. 156</t>
  </si>
  <si>
    <t>Rohle, č. p. 157</t>
  </si>
  <si>
    <t>Rohle, č. p. 158</t>
  </si>
  <si>
    <t>Rohle, č. p. 159</t>
  </si>
  <si>
    <t>Rohle, č. p. 160</t>
  </si>
  <si>
    <t>Rohle, č. p. 161</t>
  </si>
  <si>
    <t>Rohle, č. p. 162</t>
  </si>
  <si>
    <t>Rohle, č. p. 163</t>
  </si>
  <si>
    <t>Rohle, č. p. 164</t>
  </si>
  <si>
    <t>Rohle, č. p. 165</t>
  </si>
  <si>
    <t>Rohle, č. p. 166</t>
  </si>
  <si>
    <t>Rohle, č. p. 167</t>
  </si>
  <si>
    <t>Rohle, č. p. 168</t>
  </si>
  <si>
    <t>Rohle, č. p. 169</t>
  </si>
  <si>
    <t>Rohle, č. p. 17</t>
  </si>
  <si>
    <t>Rohle, č. p. 170</t>
  </si>
  <si>
    <t>Rohle, č. p. 171</t>
  </si>
  <si>
    <t>Rohle, č. p. 172</t>
  </si>
  <si>
    <t>Rohle, č. p. 173</t>
  </si>
  <si>
    <t>Rohle, č. p. 175</t>
  </si>
  <si>
    <t>Rohle, č. p. 176</t>
  </si>
  <si>
    <t>Rohle, č. p. 177</t>
  </si>
  <si>
    <t>Rohle, č. p. 178</t>
  </si>
  <si>
    <t>Rohle, č. p. 179</t>
  </si>
  <si>
    <t>Rohle, č. p. 180</t>
  </si>
  <si>
    <t>Rohle, č. p. 181</t>
  </si>
  <si>
    <t>Rohle, č. p. 182</t>
  </si>
  <si>
    <t>Rohle, č. p. 183</t>
  </si>
  <si>
    <t>Rohle, č. p. 184</t>
  </si>
  <si>
    <t>Rohle, č. p. 185</t>
  </si>
  <si>
    <t>Rohle, č. p. 186</t>
  </si>
  <si>
    <t>Rohle, č. p. 187</t>
  </si>
  <si>
    <t>Rohle, č. p. 188</t>
  </si>
  <si>
    <t>Rohle, č. p. 189</t>
  </si>
  <si>
    <t>Rohle, č. p. 19</t>
  </si>
  <si>
    <t>Rohle, č. p. 190</t>
  </si>
  <si>
    <t>Rohle, č. p. 191</t>
  </si>
  <si>
    <t>Rohle, č. p. 193</t>
  </si>
  <si>
    <t>Rohle, č. p. 2</t>
  </si>
  <si>
    <t>Rohle, č. p. 20</t>
  </si>
  <si>
    <t>Rohle, č. p. 21</t>
  </si>
  <si>
    <t>Rohle, č. p. 22</t>
  </si>
  <si>
    <t>Rohle, č. p. 23</t>
  </si>
  <si>
    <t>Rohle, č. p. 24</t>
  </si>
  <si>
    <t>Rohle, č. p. 25</t>
  </si>
  <si>
    <t>Rohle, č. p. 26</t>
  </si>
  <si>
    <t>Rohle, č. p. 28</t>
  </si>
  <si>
    <t>Rohle, č. p. 3</t>
  </si>
  <si>
    <t>Rohle, č. p. 30</t>
  </si>
  <si>
    <t>Rohle, č. p. 31</t>
  </si>
  <si>
    <t>Rohle, č. p. 32</t>
  </si>
  <si>
    <t>Rohle, č. p. 33</t>
  </si>
  <si>
    <t>Rohle, č. p. 34</t>
  </si>
  <si>
    <t>Rohle, č. p. 35</t>
  </si>
  <si>
    <t>Rohle, č. p. 37</t>
  </si>
  <si>
    <t>Rohle, č. p. 38</t>
  </si>
  <si>
    <t>Rohle, č. p. 39</t>
  </si>
  <si>
    <t>Rohle, č. p. 4</t>
  </si>
  <si>
    <t>Rohle, č. p. 40</t>
  </si>
  <si>
    <t>Rohle, č. p. 41</t>
  </si>
  <si>
    <t>Rohle, č. p. 42</t>
  </si>
  <si>
    <t>Rohle, č. p. 43</t>
  </si>
  <si>
    <t>Rohle, č. p. 44</t>
  </si>
  <si>
    <t>Rohle, č. p. 45</t>
  </si>
  <si>
    <t>Rohle, č. p. 47</t>
  </si>
  <si>
    <t>Rohle, č. p. 48</t>
  </si>
  <si>
    <t>Rohle, č. p. 49</t>
  </si>
  <si>
    <t>Rohle, č. p. 5</t>
  </si>
  <si>
    <t>Rohle, č. p. 50</t>
  </si>
  <si>
    <t>Rohle, č. p. 51</t>
  </si>
  <si>
    <t>Rohle, č. p. 52</t>
  </si>
  <si>
    <t>Rohle, č. p. 53</t>
  </si>
  <si>
    <t>Rohle, č. p. 55</t>
  </si>
  <si>
    <t>Rohle, č. p. 56</t>
  </si>
  <si>
    <t>Rohle, č. p. 58</t>
  </si>
  <si>
    <t>Rohle, č. p. 59</t>
  </si>
  <si>
    <t>Rohle, č. p. 6</t>
  </si>
  <si>
    <t>Rohle, č. p. 60</t>
  </si>
  <si>
    <t>Rohle, č. p. 62</t>
  </si>
  <si>
    <t>Rohle, č. p. 63</t>
  </si>
  <si>
    <t>Rohle, č. p. 64</t>
  </si>
  <si>
    <t>Rohle, č. p. 65</t>
  </si>
  <si>
    <t>Rohle, č. p. 66</t>
  </si>
  <si>
    <t>Rohle, č. p. 67</t>
  </si>
  <si>
    <t>Rohle, č. p. 68</t>
  </si>
  <si>
    <t>Rohle, č. p. 69</t>
  </si>
  <si>
    <t>Rohle, č. p. 7</t>
  </si>
  <si>
    <t>Rohle, č. p. 70</t>
  </si>
  <si>
    <t>Rohle, č. p. 72</t>
  </si>
  <si>
    <t>Rohle, č. p. 73</t>
  </si>
  <si>
    <t>Rohle, č. p. 74</t>
  </si>
  <si>
    <t>Rohle, č. p. 77</t>
  </si>
  <si>
    <t>Rohle, č. p. 8</t>
  </si>
  <si>
    <t>Rohle, č. p. 82</t>
  </si>
  <si>
    <t>Rohle, č. p. 83</t>
  </si>
  <si>
    <t>Rohle, č. p. 84</t>
  </si>
  <si>
    <t>Rohle, č. p. 9</t>
  </si>
  <si>
    <t>Rohle, č. p. 90</t>
  </si>
  <si>
    <t>Rohle, č. p. 93</t>
  </si>
  <si>
    <t>Rohle, č. p. 94</t>
  </si>
  <si>
    <t>Rohle, č. p. 95</t>
  </si>
  <si>
    <t>Rohle, č. p. 98</t>
  </si>
  <si>
    <t>Rohle, č. p. 99</t>
  </si>
  <si>
    <t>Rohle - Janoslavice, č. ev. 1</t>
  </si>
  <si>
    <t>Rohle - Janoslavice, č. ev. 2</t>
  </si>
  <si>
    <t>Rohle - Janoslavice, č. ev. 3</t>
  </si>
  <si>
    <t>Rohle - Janoslavice, č. ev. 4</t>
  </si>
  <si>
    <t>Rohle - Janoslavice, č. ev. 5</t>
  </si>
  <si>
    <t>Rohle - Janoslavice, č. p. 1</t>
  </si>
  <si>
    <t>Rohle - Janoslavice, č. p. 10</t>
  </si>
  <si>
    <t>Rohle - Janoslavice, č. p. 11</t>
  </si>
  <si>
    <t>Rohle - Janoslavice, č. p. 12</t>
  </si>
  <si>
    <t>Rohle - Janoslavice, č. p. 13</t>
  </si>
  <si>
    <t>Rohle - Janoslavice, č. p. 14</t>
  </si>
  <si>
    <t>Rohle - Janoslavice, č. p. 15</t>
  </si>
  <si>
    <t>Rohle - Janoslavice, č. p. 16</t>
  </si>
  <si>
    <t>Rohle - Janoslavice, č. p. 17</t>
  </si>
  <si>
    <t>Rohle - Janoslavice, č. p. 18</t>
  </si>
  <si>
    <t>Rohle - Janoslavice, č. p. 19</t>
  </si>
  <si>
    <t>Rohle - Janoslavice, č. p. 2</t>
  </si>
  <si>
    <t>Rohle - Janoslavice, č. p. 20</t>
  </si>
  <si>
    <t>Rohle - Janoslavice, č. p. 21</t>
  </si>
  <si>
    <t>Rohle - Janoslavice, č. p. 22</t>
  </si>
  <si>
    <t>Rohle - Janoslavice, č. p. 23</t>
  </si>
  <si>
    <t>Rohle - Janoslavice, č. p. 25</t>
  </si>
  <si>
    <t>Rohle - Janoslavice, č. p. 27</t>
  </si>
  <si>
    <t>Rohle - Janoslavice, č. p. 28</t>
  </si>
  <si>
    <t>Rohle - Janoslavice, č. p. 3</t>
  </si>
  <si>
    <t>Rohle - Janoslavice, č. p. 30</t>
  </si>
  <si>
    <t>Rohle - Janoslavice, č. p. 32</t>
  </si>
  <si>
    <t>Rohle - Janoslavice, č. p. 33</t>
  </si>
  <si>
    <t>Rohle - Janoslavice, č. p. 35</t>
  </si>
  <si>
    <t>Rohle - Janoslavice, č. p. 37</t>
  </si>
  <si>
    <t>Rohle - Janoslavice, č. p. 38</t>
  </si>
  <si>
    <t>Rohle - Janoslavice, č. p. 39</t>
  </si>
  <si>
    <t>Rohle - Janoslavice, č. p. 4</t>
  </si>
  <si>
    <t>Rohle - Janoslavice, č. p. 40</t>
  </si>
  <si>
    <t>Rohle - Janoslavice, č. p. 41</t>
  </si>
  <si>
    <t>Rohle - Janoslavice, č. p. 42</t>
  </si>
  <si>
    <t>Rohle - Janoslavice, č. p. 43</t>
  </si>
  <si>
    <t>Rohle - Janoslavice, č. p. 44</t>
  </si>
  <si>
    <t>Rohle - Janoslavice, č. p. 46</t>
  </si>
  <si>
    <t>Rohle - Janoslavice, č. p. 47</t>
  </si>
  <si>
    <t>Rohle - Janoslavice, č. p. 48</t>
  </si>
  <si>
    <t>Rohle - Janoslavice, č. p. 49</t>
  </si>
  <si>
    <t>Rohle - Janoslavice, č. p. 50</t>
  </si>
  <si>
    <t>Rohle - Janoslavice, č. p. 53</t>
  </si>
  <si>
    <t>Rohle - Janoslavice, č. p. 54</t>
  </si>
  <si>
    <t>Rohle - Janoslavice, č. p. 55</t>
  </si>
  <si>
    <t>Rohle - Janoslavice, č. p. 56</t>
  </si>
  <si>
    <t>Rohle - Janoslavice, č. p. 58</t>
  </si>
  <si>
    <t>Rohle - Janoslavice, č. p. 59</t>
  </si>
  <si>
    <t>Rohle - Janoslavice, č. p. 60</t>
  </si>
  <si>
    <t>Rohle - Janoslavice, č. p. 63</t>
  </si>
  <si>
    <t>Rohle - Janoslavice, č. p. 67</t>
  </si>
  <si>
    <t>Rohle - Janoslavice, č. p. 68</t>
  </si>
  <si>
    <t>Rohle - Janoslavice, č. p. 69</t>
  </si>
  <si>
    <t>Rohle - Janoslavice, č. p. 7</t>
  </si>
  <si>
    <t>Rohle - Janoslavice, č. p. 70</t>
  </si>
  <si>
    <t>Rohle - Janoslavice, č. p. 71</t>
  </si>
  <si>
    <t>Rohle - Janoslavice, č. p. 74</t>
  </si>
  <si>
    <t>Rohle - Janoslavice, č. p. 75</t>
  </si>
  <si>
    <t>Rohle - Janoslavice, č. p. 76</t>
  </si>
  <si>
    <t>Rohle - Janoslavice, č. p. 77</t>
  </si>
  <si>
    <t>Rohle - Janoslavice, č. p. 79</t>
  </si>
  <si>
    <t>Rohle - Janoslavice, č. p. 8</t>
  </si>
  <si>
    <t>Rohle - Janoslavice, č. p. 80</t>
  </si>
  <si>
    <t>Rohle - Janoslavice, č. p. 81</t>
  </si>
  <si>
    <t>Rohle - Janoslavice, č. p. 82</t>
  </si>
  <si>
    <t>Rohle - Janoslavice, č. p. 83</t>
  </si>
  <si>
    <t>Rohle - Janoslavice, č. p. 84</t>
  </si>
  <si>
    <t>Rohle - Janoslavice, č. p. 85</t>
  </si>
  <si>
    <t>Rohle - Janoslavice, č. p. 86</t>
  </si>
  <si>
    <t>Rohle - Janoslavice, č. p. 87</t>
  </si>
  <si>
    <t>Rohle - Janoslavice, č. p. 88</t>
  </si>
  <si>
    <t>Rohle - Janoslavice, č. p. 89</t>
  </si>
  <si>
    <t>Rohle - Janoslavice, č. p. 9</t>
  </si>
  <si>
    <t>Rohle - Janoslavice, č. p. 90</t>
  </si>
  <si>
    <t>Rohle - Janoslavice, č. p. 99</t>
  </si>
  <si>
    <t>Ruda nad Moravou - Štědrákova Lhota, č. ev. 501</t>
  </si>
  <si>
    <t>Ruda nad Moravou - Štědrákova Lhota, č. ev. 502</t>
  </si>
  <si>
    <t>Ruda nad Moravou - Štědrákova Lhota, č. ev. 503</t>
  </si>
  <si>
    <t>Ruda nad Moravou - Štědrákova Lhota, č. ev. 504</t>
  </si>
  <si>
    <t>Ruda nad Moravou - Štědrákova Lhota, č. ev. 506</t>
  </si>
  <si>
    <t>Ruda nad Moravou - Štědrákova Lhota, č. p. 1</t>
  </si>
  <si>
    <t>Ruda nad Moravou - Štědrákova Lhota, č. p. 11</t>
  </si>
  <si>
    <t>Ruda nad Moravou - Štědrákova Lhota, č. p. 12</t>
  </si>
  <si>
    <t>Ruda nad Moravou - Štědrákova Lhota, č. p. 13</t>
  </si>
  <si>
    <t>Ruda nad Moravou - Štědrákova Lhota, č. p. 14</t>
  </si>
  <si>
    <t>Ruda nad Moravou - Štědrákova Lhota, č. p. 15</t>
  </si>
  <si>
    <t>Ruda nad Moravou - Štědrákova Lhota, č. p. 16</t>
  </si>
  <si>
    <t>Ruda nad Moravou - Štědrákova Lhota, č. p. 17</t>
  </si>
  <si>
    <t>Ruda nad Moravou - Štědrákova Lhota, č. p. 19</t>
  </si>
  <si>
    <t>Ruda nad Moravou - Štědrákova Lhota, č. p. 20</t>
  </si>
  <si>
    <t>Ruda nad Moravou - Štědrákova Lhota, č. p. 21</t>
  </si>
  <si>
    <t>Ruda nad Moravou - Štědrákova Lhota, č. p. 22</t>
  </si>
  <si>
    <t>Ruda nad Moravou - Štědrákova Lhota, č. p. 23</t>
  </si>
  <si>
    <t>Ruda nad Moravou - Štědrákova Lhota, č. p. 24</t>
  </si>
  <si>
    <t>Ruda nad Moravou - Štědrákova Lhota, č. p. 25</t>
  </si>
  <si>
    <t>Ruda nad Moravou - Štědrákova Lhota, č. p. 27</t>
  </si>
  <si>
    <t>Ruda nad Moravou - Štědrákova Lhota, č. p. 28</t>
  </si>
  <si>
    <t>Ruda nad Moravou - Štědrákova Lhota, č. p. 29</t>
  </si>
  <si>
    <t>Ruda nad Moravou - Štědrákova Lhota, č. p. 3</t>
  </si>
  <si>
    <t>Ruda nad Moravou - Štědrákova Lhota, č. p. 30</t>
  </si>
  <si>
    <t>Ruda nad Moravou - Štědrákova Lhota, č. p. 31</t>
  </si>
  <si>
    <t>Ruda nad Moravou - Štědrákova Lhota, č. p. 33</t>
  </si>
  <si>
    <t>Ruda nad Moravou - Štědrákova Lhota, č. p. 35</t>
  </si>
  <si>
    <t>Ruda nad Moravou - Štědrákova Lhota, č. p. 36</t>
  </si>
  <si>
    <t>Ruda nad Moravou - Štědrákova Lhota, č. p. 37</t>
  </si>
  <si>
    <t>Ruda nad Moravou - Štědrákova Lhota, č. p. 38</t>
  </si>
  <si>
    <t>Ruda nad Moravou - Štědrákova Lhota, č. p. 40</t>
  </si>
  <si>
    <t>Ruda nad Moravou - Štědrákova Lhota, č. p. 41</t>
  </si>
  <si>
    <t>Ruda nad Moravou - Štědrákova Lhota, č. p. 42</t>
  </si>
  <si>
    <t>Ruda nad Moravou - Štědrákova Lhota, č. p. 43</t>
  </si>
  <si>
    <t>Ruda nad Moravou - Štědrákova Lhota, č. p. 44</t>
  </si>
  <si>
    <t>Ruda nad Moravou - Štědrákova Lhota, č. p. 45</t>
  </si>
  <si>
    <t>Ruda nad Moravou - Štědrákova Lhota, č. p. 46</t>
  </si>
  <si>
    <t>Ruda nad Moravou - Štědrákova Lhota, č. p. 47</t>
  </si>
  <si>
    <t>Ruda nad Moravou - Štědrákova Lhota, č. p. 48</t>
  </si>
  <si>
    <t>Ruda nad Moravou - Štědrákova Lhota, č. p. 49</t>
  </si>
  <si>
    <t>Ruda nad Moravou - Štědrákova Lhota, č. p. 5</t>
  </si>
  <si>
    <t>Ruda nad Moravou - Štědrákova Lhota, č. p. 50</t>
  </si>
  <si>
    <t>Ruda nad Moravou - Štědrákova Lhota, č. p. 51</t>
  </si>
  <si>
    <t>Ruda nad Moravou - Štědrákova Lhota, č. p. 52</t>
  </si>
  <si>
    <t>Ruda nad Moravou - Štědrákova Lhota, č. p. 53</t>
  </si>
  <si>
    <t>Ruda nad Moravou - Štědrákova Lhota, č. p. 54</t>
  </si>
  <si>
    <t>Ruda nad Moravou - Štědrákova Lhota, č. p. 55</t>
  </si>
  <si>
    <t>Ruda nad Moravou - Štědrákova Lhota, č. p. 56</t>
  </si>
  <si>
    <t>Ruda nad Moravou - Štědrákova Lhota, č. p. 57</t>
  </si>
  <si>
    <t>Ruda nad Moravou - Štědrákova Lhota, č. p. 58</t>
  </si>
  <si>
    <t>Ruda nad Moravou - Štědrákova Lhota, č. p. 6</t>
  </si>
  <si>
    <t>Ruda nad Moravou - Štědrákova Lhota, č. p. 60</t>
  </si>
  <si>
    <t>Ruda nad Moravou - Štědrákova Lhota, č. p. 61</t>
  </si>
  <si>
    <t>Ruda nad Moravou - Štědrákova Lhota, č. p. 62</t>
  </si>
  <si>
    <t>Ruda nad Moravou - Štědrákova Lhota, č. p. 65</t>
  </si>
  <si>
    <t>Ruda nad Moravou - Štědrákova Lhota, č. p. 66</t>
  </si>
  <si>
    <t>Ruda nad Moravou - Štědrákova Lhota, č. p. 67</t>
  </si>
  <si>
    <t>Ruda nad Moravou - Štědrákova Lhota, č. p. 68</t>
  </si>
  <si>
    <t>Ruda nad Moravou - Štědrákova Lhota, č. p. 69</t>
  </si>
  <si>
    <t>Ruda nad Moravou - Štědrákova Lhota, č. p. 7</t>
  </si>
  <si>
    <t>Ruda nad Moravou - Štědrákova Lhota, č. p. 70</t>
  </si>
  <si>
    <t>Ruda nad Moravou - Štědrákova Lhota, č. p. 72</t>
  </si>
  <si>
    <t>Ruda nad Moravou - Štědrákova Lhota, č. p. 74</t>
  </si>
  <si>
    <t>Ruda nad Moravou - Štědrákova Lhota, č. p. 75</t>
  </si>
  <si>
    <t>Ruda nad Moravou - Štědrákova Lhota, č. p. 76</t>
  </si>
  <si>
    <t>Ruda nad Moravou - Štědrákova Lhota, č. p. 78</t>
  </si>
  <si>
    <t>Ruda nad Moravou - Štědrákova Lhota, č. p. 79</t>
  </si>
  <si>
    <t>Ruda nad Moravou - Štědrákova Lhota, č. p. 8</t>
  </si>
  <si>
    <t>Ruda nad Moravou - Štědrákova Lhota, č. p. 80</t>
  </si>
  <si>
    <t>Ruda nad Moravou - Štědrákova Lhota, č. p. 82</t>
  </si>
  <si>
    <t>Ruda nad Moravou - Štědrákova Lhota, č. p. 83</t>
  </si>
  <si>
    <t>Ruda nad Moravou - Štědrákova Lhota, č. p. 84</t>
  </si>
  <si>
    <t>Ruda nad Moravou - Štědrákova Lhota, č. p. 85</t>
  </si>
  <si>
    <t>Ruda nad Moravou - Štědrákova Lhota, č. p. 87</t>
  </si>
  <si>
    <t>Ruda nad Moravou - Štědrákova Lhota, č. p. 88</t>
  </si>
  <si>
    <t>Ruda nad Moravou - Štědrákova Lhota, č. p. 9</t>
  </si>
  <si>
    <t>Ruda nad Moravou - Štědrákova Lhota, č. p. 90</t>
  </si>
  <si>
    <t>Ruda nad Moravou - Štědrákova Lhota, č. p. 91</t>
  </si>
  <si>
    <t>Ruda nad Moravou - Štědrákova Lhota, č. p. 92</t>
  </si>
  <si>
    <t>Ruda nad Moravou - Hostice, č. p. 103</t>
  </si>
  <si>
    <t>Ruda nad Moravou - Hostice, č. p. 105</t>
  </si>
  <si>
    <t>Ruda nad Moravou - Hostice, č. p. 106</t>
  </si>
  <si>
    <t>Ruda nad Moravou - Hostice, č. p. 108</t>
  </si>
  <si>
    <t>Ruda nad Moravou - Hostice, č. p. 112</t>
  </si>
  <si>
    <t>Ruda nad Moravou - Hostice, č. p. 117</t>
  </si>
  <si>
    <t>Ruda nad Moravou - Hostice, č. p. 119</t>
  </si>
  <si>
    <t>Ruda nad Moravou - Hostice, č. p. 121</t>
  </si>
  <si>
    <t>Ruda nad Moravou - Hostice, č. p. 124</t>
  </si>
  <si>
    <t>Ruda nad Moravou - Hostice, č. p. 128</t>
  </si>
  <si>
    <t>Ruda nad Moravou - Hostice, č. p. 133</t>
  </si>
  <si>
    <t>Ruda nad Moravou - Hostice, č. p. 138</t>
  </si>
  <si>
    <t>Ruda nad Moravou - Hostice, č. p. 145</t>
  </si>
  <si>
    <t>Ruda nad Moravou - Hostice, č. p. 146</t>
  </si>
  <si>
    <t>Ruda nad Moravou - Hostice, č. p. 170</t>
  </si>
  <si>
    <t>Ruda nad Moravou - Hostice, č. p. 173</t>
  </si>
  <si>
    <t>Ruda nad Moravou - Hostice, č. p. 41</t>
  </si>
  <si>
    <t>Ruda nad Moravou - Hostice, č. p. 45</t>
  </si>
  <si>
    <t>Ruda nad Moravou - Hostice, č. p. 49</t>
  </si>
  <si>
    <t>Ruda nad Moravou - Hostice, č. p. 79</t>
  </si>
  <si>
    <t>Ruda nad Moravou - Hostice, č. p. 90</t>
  </si>
  <si>
    <t>Ruda nad Moravou - Hostice, č. p. 92</t>
  </si>
  <si>
    <t>Ruda nad Moravou - Hostice, č. p. 94</t>
  </si>
  <si>
    <t>Ruda nad Moravou - Hostice, č. p. 96</t>
  </si>
  <si>
    <t>Ruda nad Moravou - Hostice, č. p. 97</t>
  </si>
  <si>
    <t>Ruda nad Moravou - Hrabenov, č. ev. 1</t>
  </si>
  <si>
    <t>Ruda nad Moravou - Hrabenov, č. ev. 2</t>
  </si>
  <si>
    <t>Ruda nad Moravou - Hrabenov, č. ev. 410</t>
  </si>
  <si>
    <t>Ruda nad Moravou - Hrabenov, č. p. 1</t>
  </si>
  <si>
    <t>Ruda nad Moravou - Hrabenov, č. p. 10</t>
  </si>
  <si>
    <t>Ruda nad Moravou - Hrabenov, č. p. 100</t>
  </si>
  <si>
    <t>Ruda nad Moravou - Hrabenov, č. p. 101</t>
  </si>
  <si>
    <t>Ruda nad Moravou - Hrabenov, č. p. 102</t>
  </si>
  <si>
    <t>Ruda nad Moravou - Hrabenov, č. p. 103</t>
  </si>
  <si>
    <t>Ruda nad Moravou - Hrabenov, č. p. 104</t>
  </si>
  <si>
    <t>Ruda nad Moravou - Hrabenov, č. p. 105</t>
  </si>
  <si>
    <t>Ruda nad Moravou - Hrabenov, č. p. 106</t>
  </si>
  <si>
    <t>Ruda nad Moravou - Hrabenov, č. p. 107</t>
  </si>
  <si>
    <t>Ruda nad Moravou - Hrabenov, č. p. 108</t>
  </si>
  <si>
    <t>Ruda nad Moravou - Hrabenov, č. p. 11</t>
  </si>
  <si>
    <t>Ruda nad Moravou - Hrabenov, č. p. 110</t>
  </si>
  <si>
    <t>Ruda nad Moravou - Hrabenov, č. p. 111</t>
  </si>
  <si>
    <t>Ruda nad Moravou - Hrabenov, č. p. 112</t>
  </si>
  <si>
    <t>Ruda nad Moravou - Hrabenov, č. p. 113</t>
  </si>
  <si>
    <t>Ruda nad Moravou - Hrabenov, č. p. 114</t>
  </si>
  <si>
    <t>Ruda nad Moravou - Hrabenov, č. p. 115</t>
  </si>
  <si>
    <t>Ruda nad Moravou - Hrabenov, č. p. 116</t>
  </si>
  <si>
    <t>Ruda nad Moravou - Hrabenov, č. p. 117</t>
  </si>
  <si>
    <t>Ruda nad Moravou - Hrabenov, č. p. 118</t>
  </si>
  <si>
    <t>Ruda nad Moravou - Hrabenov, č. p. 119</t>
  </si>
  <si>
    <t>Ruda nad Moravou - Hrabenov, č. p. 12</t>
  </si>
  <si>
    <t>Ruda nad Moravou - Hrabenov, č. p. 120</t>
  </si>
  <si>
    <t>Ruda nad Moravou - Hrabenov, č. p. 121</t>
  </si>
  <si>
    <t>Ruda nad Moravou - Hrabenov, č. p. 122</t>
  </si>
  <si>
    <t>Ruda nad Moravou - Hrabenov, č. p. 123</t>
  </si>
  <si>
    <t>Ruda nad Moravou - Hrabenov, č. p. 124</t>
  </si>
  <si>
    <t>Ruda nad Moravou - Hrabenov, č. p. 126</t>
  </si>
  <si>
    <t>Ruda nad Moravou - Hrabenov, č. p. 127</t>
  </si>
  <si>
    <t>Ruda nad Moravou - Hrabenov, č. p. 128</t>
  </si>
  <si>
    <t>Ruda nad Moravou - Hrabenov, č. p. 129</t>
  </si>
  <si>
    <t>Ruda nad Moravou - Hrabenov, č. p. 13</t>
  </si>
  <si>
    <t>Ruda nad Moravou - Hrabenov, č. p. 130</t>
  </si>
  <si>
    <t>Ruda nad Moravou - Hrabenov, č. p. 131</t>
  </si>
  <si>
    <t>Ruda nad Moravou - Hrabenov, č. p. 132</t>
  </si>
  <si>
    <t>Ruda nad Moravou - Hrabenov, č. p. 133</t>
  </si>
  <si>
    <t>Ruda nad Moravou - Hrabenov, č. p. 134</t>
  </si>
  <si>
    <t>Ruda nad Moravou - Hrabenov, č. p. 135</t>
  </si>
  <si>
    <t>Ruda nad Moravou - Hrabenov, č. p. 136</t>
  </si>
  <si>
    <t>Ruda nad Moravou - Hrabenov, č. p. 137</t>
  </si>
  <si>
    <t>Ruda nad Moravou - Hrabenov, č. p. 138</t>
  </si>
  <si>
    <t>Ruda nad Moravou - Hrabenov, č. p. 139</t>
  </si>
  <si>
    <t>Ruda nad Moravou - Hrabenov, č. p. 14</t>
  </si>
  <si>
    <t>Ruda nad Moravou - Hrabenov, č. p. 140</t>
  </si>
  <si>
    <t>Ruda nad Moravou - Hrabenov, č. p. 141</t>
  </si>
  <si>
    <t>Ruda nad Moravou - Hrabenov, č. p. 142</t>
  </si>
  <si>
    <t>Ruda nad Moravou - Hrabenov, č. p. 143</t>
  </si>
  <si>
    <t>Ruda nad Moravou - Hrabenov, č. p. 144</t>
  </si>
  <si>
    <t>Ruda nad Moravou - Hrabenov, č. p. 145</t>
  </si>
  <si>
    <t>Ruda nad Moravou - Hrabenov, č. p. 146</t>
  </si>
  <si>
    <t>Ruda nad Moravou - Hrabenov, č. p. 147</t>
  </si>
  <si>
    <t>Ruda nad Moravou - Hrabenov, č. p. 148</t>
  </si>
  <si>
    <t>Ruda nad Moravou - Hrabenov, č. p. 149</t>
  </si>
  <si>
    <t>Ruda nad Moravou - Hrabenov, č. p. 15</t>
  </si>
  <si>
    <t>Ruda nad Moravou - Hrabenov, č. p. 150</t>
  </si>
  <si>
    <t>Ruda nad Moravou - Hrabenov, č. p. 151</t>
  </si>
  <si>
    <t>Ruda nad Moravou - Hrabenov, č. p. 152</t>
  </si>
  <si>
    <t>Ruda nad Moravou - Hrabenov, č. p. 153</t>
  </si>
  <si>
    <t>Ruda nad Moravou - Hrabenov, č. p. 155</t>
  </si>
  <si>
    <t>Ruda nad Moravou - Hrabenov, č. p. 156</t>
  </si>
  <si>
    <t>Ruda nad Moravou - Hrabenov, č. p. 157</t>
  </si>
  <si>
    <t>Ruda nad Moravou - Hrabenov, č. p. 158</t>
  </si>
  <si>
    <t>Ruda nad Moravou - Hrabenov, č. p. 160</t>
  </si>
  <si>
    <t>Ruda nad Moravou - Hrabenov, č. p. 161</t>
  </si>
  <si>
    <t>Ruda nad Moravou - Hrabenov, č. p. 163</t>
  </si>
  <si>
    <t>Ruda nad Moravou - Hrabenov, č. p. 164</t>
  </si>
  <si>
    <t>Ruda nad Moravou - Hrabenov, č. p. 166</t>
  </si>
  <si>
    <t>Ruda nad Moravou - Hrabenov, č. p. 167</t>
  </si>
  <si>
    <t>Ruda nad Moravou - Hrabenov, č. p. 168</t>
  </si>
  <si>
    <t>Ruda nad Moravou - Hrabenov, č. p. 169</t>
  </si>
  <si>
    <t>Ruda nad Moravou - Hrabenov, č. p. 17</t>
  </si>
  <si>
    <t>Ruda nad Moravou - Hrabenov, č. p. 170</t>
  </si>
  <si>
    <t>Ruda nad Moravou - Hrabenov, č. p. 171</t>
  </si>
  <si>
    <t>Ruda nad Moravou - Hrabenov, č. p. 172</t>
  </si>
  <si>
    <t>Ruda nad Moravou - Hrabenov, č. p. 173</t>
  </si>
  <si>
    <t>Ruda nad Moravou - Hrabenov, č. p. 174</t>
  </si>
  <si>
    <t>Ruda nad Moravou - Hrabenov, č. p. 175</t>
  </si>
  <si>
    <t>Ruda nad Moravou - Hrabenov, č. p. 176</t>
  </si>
  <si>
    <t>Ruda nad Moravou - Hrabenov, č. p. 177</t>
  </si>
  <si>
    <t>Ruda nad Moravou - Hrabenov, č. p. 178</t>
  </si>
  <si>
    <t>Ruda nad Moravou - Hrabenov, č. p. 179</t>
  </si>
  <si>
    <t>Ruda nad Moravou - Hrabenov, č. p. 18</t>
  </si>
  <si>
    <t>Ruda nad Moravou - Hrabenov, č. p. 180</t>
  </si>
  <si>
    <t>Ruda nad Moravou - Hrabenov, č. p. 181</t>
  </si>
  <si>
    <t>Ruda nad Moravou - Hrabenov, č. p. 182</t>
  </si>
  <si>
    <t>Ruda nad Moravou - Hrabenov, č. p. 184</t>
  </si>
  <si>
    <t>Ruda nad Moravou - Hrabenov, č. p. 185</t>
  </si>
  <si>
    <t>Ruda nad Moravou - Hrabenov, č. p. 186</t>
  </si>
  <si>
    <t>Ruda nad Moravou - Hrabenov, č. p. 187</t>
  </si>
  <si>
    <t>Ruda nad Moravou - Hrabenov, č. p. 189</t>
  </si>
  <si>
    <t>Ruda nad Moravou - Hrabenov, č. p. 19</t>
  </si>
  <si>
    <t>Ruda nad Moravou - Hrabenov, č. p. 190</t>
  </si>
  <si>
    <t>Ruda nad Moravou - Hrabenov, č. p. 191</t>
  </si>
  <si>
    <t>Ruda nad Moravou - Hrabenov, č. p. 192</t>
  </si>
  <si>
    <t>Ruda nad Moravou - Hrabenov, č. p. 193</t>
  </si>
  <si>
    <t>Ruda nad Moravou - Hrabenov, č. p. 194</t>
  </si>
  <si>
    <t>Ruda nad Moravou - Hrabenov, č. p. 195</t>
  </si>
  <si>
    <t>Ruda nad Moravou - Hrabenov, č. p. 196</t>
  </si>
  <si>
    <t>Ruda nad Moravou - Hrabenov, č. p. 197</t>
  </si>
  <si>
    <t>Ruda nad Moravou - Hrabenov, č. p. 198</t>
  </si>
  <si>
    <t>Ruda nad Moravou - Hrabenov, č. p. 199</t>
  </si>
  <si>
    <t>Ruda nad Moravou - Hrabenov, č. p. 2</t>
  </si>
  <si>
    <t>Ruda nad Moravou - Hrabenov, č. p. 20</t>
  </si>
  <si>
    <t>Ruda nad Moravou - Hrabenov, č. p. 200</t>
  </si>
  <si>
    <t>Ruda nad Moravou - Hrabenov, č. p. 201</t>
  </si>
  <si>
    <t>Ruda nad Moravou - Hrabenov, č. p. 202</t>
  </si>
  <si>
    <t>Ruda nad Moravou - Hrabenov, č. p. 203</t>
  </si>
  <si>
    <t>Ruda nad Moravou - Hrabenov, č. p. 204</t>
  </si>
  <si>
    <t>Ruda nad Moravou - Hrabenov, č. p. 205</t>
  </si>
  <si>
    <t>Ruda nad Moravou - Hrabenov, č. p. 206</t>
  </si>
  <si>
    <t>Ruda nad Moravou - Hrabenov, č. p. 207</t>
  </si>
  <si>
    <t>Ruda nad Moravou - Hrabenov, č. p. 208</t>
  </si>
  <si>
    <t>Ruda nad Moravou - Hrabenov, č. p. 209</t>
  </si>
  <si>
    <t>Ruda nad Moravou - Hrabenov, č. p. 21</t>
  </si>
  <si>
    <t>Ruda nad Moravou - Hrabenov, č. p. 211</t>
  </si>
  <si>
    <t>Ruda nad Moravou - Hrabenov, č. p. 212</t>
  </si>
  <si>
    <t>Ruda nad Moravou - Hrabenov, č. p. 213</t>
  </si>
  <si>
    <t>Ruda nad Moravou - Hrabenov, č. p. 214</t>
  </si>
  <si>
    <t>Ruda nad Moravou - Hrabenov, č. p. 22</t>
  </si>
  <si>
    <t>Ruda nad Moravou - Hrabenov, č. p. 221</t>
  </si>
  <si>
    <t>Ruda nad Moravou - Hrabenov, č. p. 222</t>
  </si>
  <si>
    <t>Ruda nad Moravou - Hrabenov, č. p. 223</t>
  </si>
  <si>
    <t>Ruda nad Moravou - Hrabenov, č. p. 225</t>
  </si>
  <si>
    <t>Ruda nad Moravou - Hrabenov, č. p. 226</t>
  </si>
  <si>
    <t>Ruda nad Moravou - Hrabenov, č. p. 227</t>
  </si>
  <si>
    <t>Ruda nad Moravou - Hrabenov, č. p. 228</t>
  </si>
  <si>
    <t>Ruda nad Moravou - Hrabenov, č. p. 23</t>
  </si>
  <si>
    <t>Ruda nad Moravou - Hrabenov, č. p. 230</t>
  </si>
  <si>
    <t>Ruda nad Moravou - Hrabenov, č. p. 231</t>
  </si>
  <si>
    <t>Ruda nad Moravou - Hrabenov, č. p. 232</t>
  </si>
  <si>
    <t>Ruda nad Moravou - Hrabenov, č. p. 233</t>
  </si>
  <si>
    <t>Ruda nad Moravou - Hrabenov, č. p. 234</t>
  </si>
  <si>
    <t>Ruda nad Moravou - Hrabenov, č. p. 235</t>
  </si>
  <si>
    <t>Ruda nad Moravou - Hrabenov, č. p. 238</t>
  </si>
  <si>
    <t>Ruda nad Moravou - Hrabenov, č. p. 239</t>
  </si>
  <si>
    <t>Ruda nad Moravou - Hrabenov, č. p. 24</t>
  </si>
  <si>
    <t>Ruda nad Moravou - Hrabenov, č. p. 240</t>
  </si>
  <si>
    <t>Ruda nad Moravou - Hrabenov, č. p. 241</t>
  </si>
  <si>
    <t>Ruda nad Moravou - Hrabenov, č. p. 242</t>
  </si>
  <si>
    <t>Ruda nad Moravou - Hrabenov, č. p. 243</t>
  </si>
  <si>
    <t>Ruda nad Moravou - Hrabenov, č. p. 244</t>
  </si>
  <si>
    <t>Ruda nad Moravou - Hrabenov, č. p. 245</t>
  </si>
  <si>
    <t>Ruda nad Moravou - Hrabenov, č. p. 246</t>
  </si>
  <si>
    <t>Ruda nad Moravou - Hrabenov, č. p. 247</t>
  </si>
  <si>
    <t>Ruda nad Moravou - Hrabenov, č. p. 248</t>
  </si>
  <si>
    <t>Ruda nad Moravou - Hrabenov, č. p. 25</t>
  </si>
  <si>
    <t>Ruda nad Moravou - Hrabenov, č. p. 250</t>
  </si>
  <si>
    <t>Ruda nad Moravou - Hrabenov, č. p. 251</t>
  </si>
  <si>
    <t>Ruda nad Moravou - Hrabenov, č. p. 252</t>
  </si>
  <si>
    <t>Ruda nad Moravou - Hrabenov, č. p. 253</t>
  </si>
  <si>
    <t>Ruda nad Moravou - Hrabenov, č. p. 254</t>
  </si>
  <si>
    <t>Ruda nad Moravou - Hrabenov, č. p. 255</t>
  </si>
  <si>
    <t>Ruda nad Moravou - Hrabenov, č. p. 256</t>
  </si>
  <si>
    <t>Ruda nad Moravou - Hrabenov, č. p. 257</t>
  </si>
  <si>
    <t>Ruda nad Moravou - Hrabenov, č. p. 258</t>
  </si>
  <si>
    <t>Ruda nad Moravou - Hrabenov, č. p. 259</t>
  </si>
  <si>
    <t>Ruda nad Moravou - Hrabenov, č. p. 26</t>
  </si>
  <si>
    <t>Ruda nad Moravou - Hrabenov, č. p. 260</t>
  </si>
  <si>
    <t>Ruda nad Moravou - Hrabenov, č. p. 261</t>
  </si>
  <si>
    <t>Ruda nad Moravou - Hrabenov, č. p. 262</t>
  </si>
  <si>
    <t>Ruda nad Moravou - Hrabenov, č. p. 263</t>
  </si>
  <si>
    <t>Ruda nad Moravou - Hrabenov, č. p. 264</t>
  </si>
  <si>
    <t>Ruda nad Moravou - Hrabenov, č. p. 265</t>
  </si>
  <si>
    <t>Ruda nad Moravou - Hrabenov, č. p. 266</t>
  </si>
  <si>
    <t>Ruda nad Moravou - Hrabenov, č. p. 267</t>
  </si>
  <si>
    <t>Ruda nad Moravou - Hrabenov, č. p. 268</t>
  </si>
  <si>
    <t>Ruda nad Moravou - Hrabenov, č. p. 269</t>
  </si>
  <si>
    <t>Ruda nad Moravou - Hrabenov, č. p. 27</t>
  </si>
  <si>
    <t>Ruda nad Moravou - Hrabenov, č. p. 270</t>
  </si>
  <si>
    <t>Ruda nad Moravou - Hrabenov, č. p. 271</t>
  </si>
  <si>
    <t>Ruda nad Moravou - Hrabenov, č. p. 272</t>
  </si>
  <si>
    <t>Ruda nad Moravou - Hrabenov, č. p. 273</t>
  </si>
  <si>
    <t>Ruda nad Moravou - Hrabenov, č. p. 274</t>
  </si>
  <si>
    <t>Ruda nad Moravou - Hrabenov, č. p. 275</t>
  </si>
  <si>
    <t>Ruda nad Moravou - Hrabenov, č. p. 276</t>
  </si>
  <si>
    <t>Ruda nad Moravou - Hrabenov, č. p. 277</t>
  </si>
  <si>
    <t>Ruda nad Moravou - Hrabenov, č. p. 278</t>
  </si>
  <si>
    <t>Ruda nad Moravou - Hrabenov, č. p. 279</t>
  </si>
  <si>
    <t>Ruda nad Moravou - Hrabenov, č. p. 28</t>
  </si>
  <si>
    <t>Ruda nad Moravou - Hrabenov, č. p. 280</t>
  </si>
  <si>
    <t>Ruda nad Moravou - Hrabenov, č. p. 281</t>
  </si>
  <si>
    <t>Ruda nad Moravou - Hrabenov, č. p. 282</t>
  </si>
  <si>
    <t>Ruda nad Moravou - Hrabenov, č. p. 283</t>
  </si>
  <si>
    <t>Ruda nad Moravou - Hrabenov, č. p. 284</t>
  </si>
  <si>
    <t>Ruda nad Moravou - Hrabenov, č. p. 285</t>
  </si>
  <si>
    <t>Ruda nad Moravou - Hrabenov, č. p. 286</t>
  </si>
  <si>
    <t>Ruda nad Moravou - Hrabenov, č. p. 287</t>
  </si>
  <si>
    <t>Ruda nad Moravou - Hrabenov, č. p. 288</t>
  </si>
  <si>
    <t>Ruda nad Moravou - Hrabenov, č. p. 29</t>
  </si>
  <si>
    <t>Ruda nad Moravou - Hrabenov, č. p. 290</t>
  </si>
  <si>
    <t>Ruda nad Moravou - Hrabenov, č. p. 291</t>
  </si>
  <si>
    <t>Ruda nad Moravou - Hrabenov, č. p. 292</t>
  </si>
  <si>
    <t>Ruda nad Moravou - Hrabenov, č. p. 293</t>
  </si>
  <si>
    <t>Ruda nad Moravou - Hrabenov, č. p. 294</t>
  </si>
  <si>
    <t>Ruda nad Moravou - Hrabenov, č. p. 295</t>
  </si>
  <si>
    <t>Ruda nad Moravou - Hrabenov, č. p. 296</t>
  </si>
  <si>
    <t>Ruda nad Moravou - Hrabenov, č. p. 297</t>
  </si>
  <si>
    <t>Ruda nad Moravou - Hrabenov, č. p. 298</t>
  </si>
  <si>
    <t>Ruda nad Moravou - Hrabenov, č. p. 299</t>
  </si>
  <si>
    <t>Ruda nad Moravou - Hrabenov, č. p. 3</t>
  </si>
  <si>
    <t>Ruda nad Moravou - Hrabenov, č. p. 30</t>
  </si>
  <si>
    <t>Ruda nad Moravou - Hrabenov, č. p. 31</t>
  </si>
  <si>
    <t>Ruda nad Moravou - Hrabenov, č. p. 32</t>
  </si>
  <si>
    <t>Ruda nad Moravou - Hrabenov, č. p. 33</t>
  </si>
  <si>
    <t>Ruda nad Moravou - Hrabenov, č. p. 34</t>
  </si>
  <si>
    <t>Ruda nad Moravou - Hrabenov, č. p. 35</t>
  </si>
  <si>
    <t>Ruda nad Moravou - Hrabenov, č. p. 36</t>
  </si>
  <si>
    <t>Ruda nad Moravou - Hrabenov, č. p. 37</t>
  </si>
  <si>
    <t>Ruda nad Moravou - Hrabenov, č. p. 38</t>
  </si>
  <si>
    <t>Ruda nad Moravou - Hrabenov, č. p. 39</t>
  </si>
  <si>
    <t>Ruda nad Moravou - Hrabenov, č. p. 4</t>
  </si>
  <si>
    <t>Ruda nad Moravou - Hrabenov, č. p. 40</t>
  </si>
  <si>
    <t>Ruda nad Moravou - Hrabenov, č. p. 41</t>
  </si>
  <si>
    <t>Ruda nad Moravou - Hrabenov, č. p. 42</t>
  </si>
  <si>
    <t>Ruda nad Moravou - Hrabenov, č. p. 43</t>
  </si>
  <si>
    <t>Ruda nad Moravou - Hrabenov, č. p. 44</t>
  </si>
  <si>
    <t>Ruda nad Moravou - Hrabenov, č. p. 45</t>
  </si>
  <si>
    <t>Ruda nad Moravou - Hrabenov, č. p. 46</t>
  </si>
  <si>
    <t>Ruda nad Moravou - Hrabenov, č. p. 47</t>
  </si>
  <si>
    <t>Ruda nad Moravou - Hrabenov, č. p. 48</t>
  </si>
  <si>
    <t>Ruda nad Moravou - Hrabenov, č. p. 49</t>
  </si>
  <si>
    <t>Ruda nad Moravou - Hrabenov, č. p. 5</t>
  </si>
  <si>
    <t>Ruda nad Moravou - Hrabenov, č. p. 50</t>
  </si>
  <si>
    <t>Ruda nad Moravou - Hrabenov, č. p. 51</t>
  </si>
  <si>
    <t>Ruda nad Moravou - Hrabenov, č. p. 52</t>
  </si>
  <si>
    <t>Ruda nad Moravou - Hrabenov, č. p. 53</t>
  </si>
  <si>
    <t>Ruda nad Moravou - Hrabenov, č. p. 54</t>
  </si>
  <si>
    <t>Ruda nad Moravou - Hrabenov, č. p. 55</t>
  </si>
  <si>
    <t>Ruda nad Moravou - Hrabenov, č. p. 56</t>
  </si>
  <si>
    <t>Ruda nad Moravou - Hrabenov, č. p. 57</t>
  </si>
  <si>
    <t>Ruda nad Moravou - Hrabenov, č. p. 58</t>
  </si>
  <si>
    <t>Ruda nad Moravou - Hrabenov, č. p. 59</t>
  </si>
  <si>
    <t>Ruda nad Moravou - Hrabenov, č. p. 6</t>
  </si>
  <si>
    <t>Ruda nad Moravou - Hrabenov, č. p. 60</t>
  </si>
  <si>
    <t>Ruda nad Moravou - Hrabenov, č. p. 61</t>
  </si>
  <si>
    <t>Ruda nad Moravou - Hrabenov, č. p. 62</t>
  </si>
  <si>
    <t>Ruda nad Moravou - Hrabenov, č. p. 63</t>
  </si>
  <si>
    <t>Ruda nad Moravou - Hrabenov, č. p. 64</t>
  </si>
  <si>
    <t>Ruda nad Moravou - Hrabenov, č. p. 65</t>
  </si>
  <si>
    <t>Ruda nad Moravou - Hrabenov, č. p. 66</t>
  </si>
  <si>
    <t>Ruda nad Moravou - Hrabenov, č. p. 67</t>
  </si>
  <si>
    <t>Ruda nad Moravou - Hrabenov, č. p. 68</t>
  </si>
  <si>
    <t>Ruda nad Moravou - Hrabenov, č. p. 69</t>
  </si>
  <si>
    <t>Ruda nad Moravou - Hrabenov, č. p. 7</t>
  </si>
  <si>
    <t>Ruda nad Moravou - Hrabenov, č. p. 70</t>
  </si>
  <si>
    <t>Ruda nad Moravou - Hrabenov, č. p. 71</t>
  </si>
  <si>
    <t>Ruda nad Moravou - Hrabenov, č. p. 72</t>
  </si>
  <si>
    <t>Ruda nad Moravou - Hrabenov, č. p. 73</t>
  </si>
  <si>
    <t>Ruda nad Moravou - Hrabenov, č. p. 74</t>
  </si>
  <si>
    <t>Ruda nad Moravou - Hrabenov, č. p. 75</t>
  </si>
  <si>
    <t>Ruda nad Moravou - Hrabenov, č. p. 76</t>
  </si>
  <si>
    <t>Ruda nad Moravou - Hrabenov, č. p. 77</t>
  </si>
  <si>
    <t>Ruda nad Moravou - Hrabenov, č. p. 78</t>
  </si>
  <si>
    <t>Ruda nad Moravou - Hrabenov, č. p. 79</t>
  </si>
  <si>
    <t>Ruda nad Moravou - Hrabenov, č. p. 8</t>
  </si>
  <si>
    <t>Ruda nad Moravou - Hrabenov, č. p. 80</t>
  </si>
  <si>
    <t>Ruda nad Moravou - Hrabenov, č. p. 81</t>
  </si>
  <si>
    <t>Ruda nad Moravou - Hrabenov, č. p. 82</t>
  </si>
  <si>
    <t>Ruda nad Moravou - Hrabenov, č. p. 83</t>
  </si>
  <si>
    <t>Ruda nad Moravou - Hrabenov, č. p. 84</t>
  </si>
  <si>
    <t>Ruda nad Moravou - Hrabenov, č. p. 86</t>
  </si>
  <si>
    <t>Ruda nad Moravou - Hrabenov, č. p. 87</t>
  </si>
  <si>
    <t>Ruda nad Moravou - Hrabenov, č. p. 88</t>
  </si>
  <si>
    <t>Ruda nad Moravou - Hrabenov, č. p. 89</t>
  </si>
  <si>
    <t>Ruda nad Moravou - Hrabenov, č. p. 9</t>
  </si>
  <si>
    <t>Ruda nad Moravou - Hrabenov, č. p. 90</t>
  </si>
  <si>
    <t>Ruda nad Moravou - Hrabenov, č. p. 91</t>
  </si>
  <si>
    <t>Ruda nad Moravou - Hrabenov, č. p. 92</t>
  </si>
  <si>
    <t>Ruda nad Moravou - Hrabenov, č. p. 93</t>
  </si>
  <si>
    <t>Ruda nad Moravou - Hrabenov, č. p. 94</t>
  </si>
  <si>
    <t>Ruda nad Moravou - Hrabenov, č. p. 95</t>
  </si>
  <si>
    <t>Ruda nad Moravou - Hrabenov, č. p. 96</t>
  </si>
  <si>
    <t>Ruda nad Moravou - Hrabenov, č. p. 97</t>
  </si>
  <si>
    <t>Ruda nad Moravou - Hrabenov, č. p. 98</t>
  </si>
  <si>
    <t>Ruda nad Moravou - Hrabenov, č. p. 99</t>
  </si>
  <si>
    <t>Ruda nad Moravou - Bartoňov, č. ev. 1</t>
  </si>
  <si>
    <t>Ruda nad Moravou - Bartoňov, č. ev. 2</t>
  </si>
  <si>
    <t>Ruda nad Moravou - Bartoňov, č. p. 1</t>
  </si>
  <si>
    <t>Ruda nad Moravou - Bartoňov, č. p. 10</t>
  </si>
  <si>
    <t>Ruda nad Moravou - Bartoňov, č. p. 11</t>
  </si>
  <si>
    <t>Ruda nad Moravou - Bartoňov, č. p. 12</t>
  </si>
  <si>
    <t>Ruda nad Moravou - Bartoňov, č. p. 13</t>
  </si>
  <si>
    <t>Ruda nad Moravou - Bartoňov, č. p. 14</t>
  </si>
  <si>
    <t>Ruda nad Moravou - Bartoňov, č. p. 15</t>
  </si>
  <si>
    <t>Ruda nad Moravou - Bartoňov, č. p. 16</t>
  </si>
  <si>
    <t>Ruda nad Moravou - Bartoňov, č. p. 17</t>
  </si>
  <si>
    <t>Ruda nad Moravou - Bartoňov, č. p. 18</t>
  </si>
  <si>
    <t>Ruda nad Moravou - Bartoňov, č. p. 19</t>
  </si>
  <si>
    <t>Ruda nad Moravou - Bartoňov, č. p. 2</t>
  </si>
  <si>
    <t>Ruda nad Moravou - Bartoňov, č. p. 20</t>
  </si>
  <si>
    <t>Ruda nad Moravou - Bartoňov, č. p. 21</t>
  </si>
  <si>
    <t>Ruda nad Moravou - Bartoňov, č. p. 22</t>
  </si>
  <si>
    <t>Ruda nad Moravou - Bartoňov, č. p. 23</t>
  </si>
  <si>
    <t>Ruda nad Moravou - Bartoňov, č. p. 25</t>
  </si>
  <si>
    <t>Ruda nad Moravou - Bartoňov, č. p. 26</t>
  </si>
  <si>
    <t>Ruda nad Moravou - Bartoňov, č. p. 28</t>
  </si>
  <si>
    <t>Ruda nad Moravou - Bartoňov, č. p. 29</t>
  </si>
  <si>
    <t>Ruda nad Moravou - Bartoňov, č. p. 3</t>
  </si>
  <si>
    <t>Ruda nad Moravou - Bartoňov, č. p. 30</t>
  </si>
  <si>
    <t>Ruda nad Moravou - Bartoňov, č. p. 31</t>
  </si>
  <si>
    <t>Ruda nad Moravou - Bartoňov, č. p. 32</t>
  </si>
  <si>
    <t>Ruda nad Moravou - Bartoňov, č. p. 33</t>
  </si>
  <si>
    <t>Ruda nad Moravou - Bartoňov, č. p. 34</t>
  </si>
  <si>
    <t>Ruda nad Moravou - Bartoňov, č. p. 36</t>
  </si>
  <si>
    <t>Ruda nad Moravou - Bartoňov, č. p. 37</t>
  </si>
  <si>
    <t>Ruda nad Moravou - Bartoňov, č. p. 38</t>
  </si>
  <si>
    <t>Ruda nad Moravou - Bartoňov, č. p. 39</t>
  </si>
  <si>
    <t>Ruda nad Moravou - Bartoňov, č. p. 4</t>
  </si>
  <si>
    <t>Ruda nad Moravou - Bartoňov, č. p. 40</t>
  </si>
  <si>
    <t>Ruda nad Moravou - Bartoňov, č. p. 41</t>
  </si>
  <si>
    <t>Ruda nad Moravou - Bartoňov, č. p. 42</t>
  </si>
  <si>
    <t>Ruda nad Moravou - Bartoňov, č. p. 43</t>
  </si>
  <si>
    <t>Ruda nad Moravou - Bartoňov, č. p. 44</t>
  </si>
  <si>
    <t>Ruda nad Moravou - Bartoňov, č. p. 45</t>
  </si>
  <si>
    <t>Ruda nad Moravou - Bartoňov, č. p. 46</t>
  </si>
  <si>
    <t>Ruda nad Moravou - Bartoňov, č. p. 47</t>
  </si>
  <si>
    <t>Ruda nad Moravou - Bartoňov, č. p. 48</t>
  </si>
  <si>
    <t>Ruda nad Moravou - Bartoňov, č. p. 49</t>
  </si>
  <si>
    <t>Ruda nad Moravou - Bartoňov, č. p. 5</t>
  </si>
  <si>
    <t>Ruda nad Moravou - Bartoňov, č. p. 50</t>
  </si>
  <si>
    <t>Ruda nad Moravou - Bartoňov, č. p. 51</t>
  </si>
  <si>
    <t>Ruda nad Moravou - Bartoňov, č. p. 52</t>
  </si>
  <si>
    <t>Ruda nad Moravou - Bartoňov, č. p. 53</t>
  </si>
  <si>
    <t>Ruda nad Moravou - Bartoňov, č. p. 54</t>
  </si>
  <si>
    <t>Ruda nad Moravou - Bartoňov, č. p. 55</t>
  </si>
  <si>
    <t>Ruda nad Moravou - Bartoňov, č. p. 57</t>
  </si>
  <si>
    <t>Ruda nad Moravou - Bartoňov, č. p. 58</t>
  </si>
  <si>
    <t>Ruda nad Moravou - Bartoňov, č. p. 59</t>
  </si>
  <si>
    <t>Ruda nad Moravou - Bartoňov, č. p. 6</t>
  </si>
  <si>
    <t>Ruda nad Moravou - Bartoňov, č. p. 61</t>
  </si>
  <si>
    <t>Ruda nad Moravou - Bartoňov, č. p. 62</t>
  </si>
  <si>
    <t>Ruda nad Moravou - Bartoňov, č. p. 63</t>
  </si>
  <si>
    <t>Ruda nad Moravou - Bartoňov, č. p. 64</t>
  </si>
  <si>
    <t>Ruda nad Moravou - Bartoňov, č. p. 65</t>
  </si>
  <si>
    <t>Ruda nad Moravou - Bartoňov, č. p. 66</t>
  </si>
  <si>
    <t>Ruda nad Moravou - Bartoňov, č. p. 67</t>
  </si>
  <si>
    <t>Ruda nad Moravou - Bartoňov, č. p. 68</t>
  </si>
  <si>
    <t>Ruda nad Moravou - Bartoňov, č. p. 69</t>
  </si>
  <si>
    <t>Ruda nad Moravou - Bartoňov, č. p. 7</t>
  </si>
  <si>
    <t>Ruda nad Moravou - Bartoňov, č. p. 70</t>
  </si>
  <si>
    <t>Ruda nad Moravou - Bartoňov, č. p. 8</t>
  </si>
  <si>
    <t>Ruda nad Moravou - Bartoňov, č. p. 9</t>
  </si>
  <si>
    <t>Ruda nad Moravou - Radomilov, č. p. 1</t>
  </si>
  <si>
    <t>Ruda nad Moravou - Radomilov, č. p. 10</t>
  </si>
  <si>
    <t>Ruda nad Moravou - Radomilov, č. p. 11</t>
  </si>
  <si>
    <t>Ruda nad Moravou - Radomilov, č. p. 12</t>
  </si>
  <si>
    <t>Ruda nad Moravou - Radomilov, č. p. 14</t>
  </si>
  <si>
    <t>Ruda nad Moravou - Radomilov, č. p. 18</t>
  </si>
  <si>
    <t>Ruda nad Moravou - Radomilov, č. p. 19</t>
  </si>
  <si>
    <t>Ruda nad Moravou - Radomilov, č. p. 2</t>
  </si>
  <si>
    <t>Ruda nad Moravou - Radomilov, č. p. 20</t>
  </si>
  <si>
    <t>Ruda nad Moravou - Radomilov, č. p. 21</t>
  </si>
  <si>
    <t>Ruda nad Moravou - Radomilov, č. p. 22</t>
  </si>
  <si>
    <t>Ruda nad Moravou - Radomilov, č. p. 24</t>
  </si>
  <si>
    <t>Ruda nad Moravou - Radomilov, č. p. 26</t>
  </si>
  <si>
    <t>Ruda nad Moravou - Radomilov, č. p. 29</t>
  </si>
  <si>
    <t>Ruda nad Moravou - Radomilov, č. p. 3</t>
  </si>
  <si>
    <t>Ruda nad Moravou - Radomilov, č. p. 30</t>
  </si>
  <si>
    <t>Ruda nad Moravou - Radomilov, č. p. 31</t>
  </si>
  <si>
    <t>Ruda nad Moravou - Radomilov, č. p. 32</t>
  </si>
  <si>
    <t>Ruda nad Moravou - Radomilov, č. p. 33</t>
  </si>
  <si>
    <t>Ruda nad Moravou - Radomilov, č. p. 34</t>
  </si>
  <si>
    <t>Ruda nad Moravou - Radomilov, č. p. 36</t>
  </si>
  <si>
    <t>Ruda nad Moravou - Radomilov, č. p. 38</t>
  </si>
  <si>
    <t>Ruda nad Moravou - Radomilov, č. p. 39</t>
  </si>
  <si>
    <t>Ruda nad Moravou - Radomilov, č. p. 4</t>
  </si>
  <si>
    <t>Ruda nad Moravou - Radomilov, č. p. 40</t>
  </si>
  <si>
    <t>Ruda nad Moravou - Radomilov, č. p. 42</t>
  </si>
  <si>
    <t>Ruda nad Moravou - Radomilov, č. p. 43</t>
  </si>
  <si>
    <t>Ruda nad Moravou - Radomilov, č. p. 44</t>
  </si>
  <si>
    <t>Ruda nad Moravou - Radomilov, č. p. 45</t>
  </si>
  <si>
    <t>Ruda nad Moravou - Radomilov, č. p. 46</t>
  </si>
  <si>
    <t>Ruda nad Moravou - Radomilov, č. p. 47</t>
  </si>
  <si>
    <t>Ruda nad Moravou - Radomilov, č. p. 48</t>
  </si>
  <si>
    <t>Ruda nad Moravou - Radomilov, č. p. 49</t>
  </si>
  <si>
    <t>Ruda nad Moravou - Radomilov, č. p. 5</t>
  </si>
  <si>
    <t>Ruda nad Moravou - Radomilov, č. p. 50</t>
  </si>
  <si>
    <t>Ruda nad Moravou - Radomilov, č. p. 51</t>
  </si>
  <si>
    <t>Ruda nad Moravou - Radomilov, č. p. 52</t>
  </si>
  <si>
    <t>Ruda nad Moravou - Radomilov, č. p. 53</t>
  </si>
  <si>
    <t>Ruda nad Moravou - Radomilov, č. p. 54</t>
  </si>
  <si>
    <t>Ruda nad Moravou - Radomilov, č. p. 55</t>
  </si>
  <si>
    <t>Ruda nad Moravou - Radomilov, č. p. 56</t>
  </si>
  <si>
    <t>Ruda nad Moravou - Radomilov, č. p. 58</t>
  </si>
  <si>
    <t>Ruda nad Moravou - Radomilov, č. p. 6</t>
  </si>
  <si>
    <t>Ruda nad Moravou - Radomilov, č. p. 60</t>
  </si>
  <si>
    <t>Ruda nad Moravou - Radomilov, č. p. 63</t>
  </si>
  <si>
    <t>Ruda nad Moravou - Radomilov, č. p. 64</t>
  </si>
  <si>
    <t>Ruda nad Moravou - Radomilov, č. p. 65</t>
  </si>
  <si>
    <t>Ruda nad Moravou - Radomilov, č. p. 66</t>
  </si>
  <si>
    <t>Ruda nad Moravou - Radomilov, č. p. 67</t>
  </si>
  <si>
    <t>Ruda nad Moravou - Radomilov, č. p. 68</t>
  </si>
  <si>
    <t>Ruda nad Moravou - Radomilov, č. p. 69</t>
  </si>
  <si>
    <t>Ruda nad Moravou - Radomilov, č. p. 7</t>
  </si>
  <si>
    <t>Ruda nad Moravou - Radomilov, č. p. 70</t>
  </si>
  <si>
    <t>Ruda nad Moravou - Radomilov, č. p. 71</t>
  </si>
  <si>
    <t>Ruda nad Moravou - Radomilov, č. p. 72</t>
  </si>
  <si>
    <t>Ruda nad Moravou - Radomilov, č. p. 73</t>
  </si>
  <si>
    <t>Ruda nad Moravou - Radomilov, č. p. 74</t>
  </si>
  <si>
    <t>Ruda nad Moravou - Radomilov, č. p. 76</t>
  </si>
  <si>
    <t>Ruda nad Moravou - Radomilov, č. p. 77</t>
  </si>
  <si>
    <t>Ruda nad Moravou - Radomilov, č. p. 78</t>
  </si>
  <si>
    <t>Ruda nad Moravou - Radomilov, č. p. 79</t>
  </si>
  <si>
    <t>Ruda nad Moravou - Radomilov, č. p. 8</t>
  </si>
  <si>
    <t>Ruda nad Moravou - Radomilov, č. p. 80</t>
  </si>
  <si>
    <t>Ruda nad Moravou - Radomilov, č. p. 9</t>
  </si>
  <si>
    <t>Skorošice, Nýznerovská 186</t>
  </si>
  <si>
    <t>Skorošice, Nýznerovská 187</t>
  </si>
  <si>
    <t>Skorošice, Nýznerovská 188</t>
  </si>
  <si>
    <t>Skorošice, Nýznerovská 189</t>
  </si>
  <si>
    <t>Skorošice, Nýznerovská 190</t>
  </si>
  <si>
    <t>Skorošice, Nýznerovská 191</t>
  </si>
  <si>
    <t>Skorošice, Nýznerovská 193</t>
  </si>
  <si>
    <t>Skorošice, Nýznerovská 194</t>
  </si>
  <si>
    <t>Skorošice, Nýznerovská 195</t>
  </si>
  <si>
    <t>Skorošice, Nýznerovská 220</t>
  </si>
  <si>
    <t>Skorošice, Nýznerovská 228</t>
  </si>
  <si>
    <t>Skorošice, Nýznerovská 234</t>
  </si>
  <si>
    <t>Skorošice, Nýznerovská 236</t>
  </si>
  <si>
    <t>Skorošice, Nýznerovská 239</t>
  </si>
  <si>
    <t>Skorošice, Nýznerovská 241</t>
  </si>
  <si>
    <t>Skorošice, Nýznerovská 247</t>
  </si>
  <si>
    <t>Skorošice, Nýznerovská 248</t>
  </si>
  <si>
    <t>Skorošice, Nýznerovská 249</t>
  </si>
  <si>
    <t>Skorošice, Nýznerovská 250</t>
  </si>
  <si>
    <t>Skorošice, Nýznerovská 251</t>
  </si>
  <si>
    <t>Skorošice, Nýznerovská 252</t>
  </si>
  <si>
    <t>Skorošice, Nýznerovská 256</t>
  </si>
  <si>
    <t>Skorošice, Nýznerovská 257</t>
  </si>
  <si>
    <t>Skorošice, Nýznerovská 258</t>
  </si>
  <si>
    <t>Skorošice, Nýznerovská 262</t>
  </si>
  <si>
    <t>Skorošice, Nýznerovská 263</t>
  </si>
  <si>
    <t>Skorošice, Nýznerovská 266</t>
  </si>
  <si>
    <t>Skorošice, Nýznerovská 267</t>
  </si>
  <si>
    <t>Skorošice, Nýznerovská 268</t>
  </si>
  <si>
    <t>Skorošice, Nýznerovská 269</t>
  </si>
  <si>
    <t>Skorošice, Nýznerovská 270</t>
  </si>
  <si>
    <t>Skorošice, Nýznerovská 271</t>
  </si>
  <si>
    <t>Skorošice, Nýznerovská 272</t>
  </si>
  <si>
    <t>Skorošice, Nýznerovská 273</t>
  </si>
  <si>
    <t>Skorošice, Nýznerovská 274</t>
  </si>
  <si>
    <t>Skorošice, Nýznerovská 275</t>
  </si>
  <si>
    <t>Skorošice, Nýznerovská 276</t>
  </si>
  <si>
    <t>Skorošice, Nýznerovská 277</t>
  </si>
  <si>
    <t>Skorošice, Nýznerovská 278</t>
  </si>
  <si>
    <t>Skorošice, Nýznerovská 279</t>
  </si>
  <si>
    <t>Skorošice, Nýznerovská 280</t>
  </si>
  <si>
    <t>Skorošice, Nýznerovská 281</t>
  </si>
  <si>
    <t>Skorošice, Nýznerovská 282</t>
  </si>
  <si>
    <t>Skorošice, Nýznerovská 289</t>
  </si>
  <si>
    <t>Skorošice, Nýznerovská 303</t>
  </si>
  <si>
    <t>Skorošice - Petrovice, č. ev. 21</t>
  </si>
  <si>
    <t>Skorošice - Petrovice, č. ev. 22</t>
  </si>
  <si>
    <t>Skorošice - Petrovice, č. ev. 30</t>
  </si>
  <si>
    <t>Skorošice - Petrovice, č. ev. 6</t>
  </si>
  <si>
    <t>Skorošice - Petrovice, č. p. 199</t>
  </si>
  <si>
    <t>Skorošice - Petrovice, č. p. 201</t>
  </si>
  <si>
    <t>Skorošice - Petrovice, č. p. 202</t>
  </si>
  <si>
    <t>Skorošice - Petrovice, č. p. 203</t>
  </si>
  <si>
    <t>Skorošice - Petrovice, č. p. 204</t>
  </si>
  <si>
    <t>Skorošice - Petrovice, č. p. 205</t>
  </si>
  <si>
    <t>Skorošice - Petrovice, č. p. 206</t>
  </si>
  <si>
    <t>Skorošice - Petrovice, č. p. 207</t>
  </si>
  <si>
    <t>Skorošice - Petrovice, č. p. 208</t>
  </si>
  <si>
    <t>Skorošice - Petrovice, č. p. 209</t>
  </si>
  <si>
    <t>Skorošice - Petrovice, č. p. 210</t>
  </si>
  <si>
    <t>Skorošice - Petrovice, č. p. 211</t>
  </si>
  <si>
    <t>Skorošice - Petrovice, č. p. 212</t>
  </si>
  <si>
    <t>Skorošice - Petrovice, č. p. 214</t>
  </si>
  <si>
    <t>Skorošice - Petrovice, č. p. 217</t>
  </si>
  <si>
    <t>Skorošice - Petrovice, č. p. 218</t>
  </si>
  <si>
    <t>Skorošice - Petrovice, č. p. 219</t>
  </si>
  <si>
    <t>Skorošice - Petrovice, č. p. 221</t>
  </si>
  <si>
    <t>Skorošice - Petrovice, č. p. 223</t>
  </si>
  <si>
    <t>Skorošice - Petrovice, č. p. 224</t>
  </si>
  <si>
    <t>Skorošice - Petrovice, č. p. 225</t>
  </si>
  <si>
    <t>Skorošice - Petrovice, č. p. 226</t>
  </si>
  <si>
    <t>Skorošice - Petrovice, č. p. 227</t>
  </si>
  <si>
    <t>Skorošice - Petrovice, č. p. 229</t>
  </si>
  <si>
    <t>Skorošice - Petrovice, č. p. 230</t>
  </si>
  <si>
    <t>Skorošice - Petrovice, č. p. 231</t>
  </si>
  <si>
    <t>Skorošice - Petrovice, č. p. 232</t>
  </si>
  <si>
    <t>Skorošice - Petrovice, č. p. 233</t>
  </si>
  <si>
    <t>Skorošice - Petrovice, č. p. 237</t>
  </si>
  <si>
    <t>Skorošice - Petrovice, č. p. 238</t>
  </si>
  <si>
    <t>Skorošice - Petrovice, č. p. 240</t>
  </si>
  <si>
    <t>Skorošice - Petrovice, č. p. 242</t>
  </si>
  <si>
    <t>Skorošice - Petrovice, č. p. 243</t>
  </si>
  <si>
    <t>Skorošice - Petrovice, č. p. 244</t>
  </si>
  <si>
    <t>Skorošice - Petrovice, č. p. 245</t>
  </si>
  <si>
    <t>Skorošice, č. ev. 11</t>
  </si>
  <si>
    <t>Skorošice, č. p. 253</t>
  </si>
  <si>
    <t>Skorošice, č. p. 254</t>
  </si>
  <si>
    <t>Skorošice, č. p. 255</t>
  </si>
  <si>
    <t>Skorošice, č. p. 260</t>
  </si>
  <si>
    <t>Skorošice, č. p. 261</t>
  </si>
  <si>
    <t>Skorošice, č. p. 264</t>
  </si>
  <si>
    <t>Skorošice, č. ev. 19</t>
  </si>
  <si>
    <t>Skorošice, č. p. 1</t>
  </si>
  <si>
    <t>Skorošice, č. p. 10</t>
  </si>
  <si>
    <t>Skorošice, č. p. 100</t>
  </si>
  <si>
    <t>Skorošice, č. p. 101</t>
  </si>
  <si>
    <t>Skorošice, č. p. 102</t>
  </si>
  <si>
    <t>Skorošice, č. p. 103</t>
  </si>
  <si>
    <t>Skorošice, č. p. 104</t>
  </si>
  <si>
    <t>Skorošice, č. p. 105</t>
  </si>
  <si>
    <t>Skorošice, č. p. 106</t>
  </si>
  <si>
    <t>Skorošice, č. p. 107</t>
  </si>
  <si>
    <t>Skorošice, č. p. 108</t>
  </si>
  <si>
    <t>Skorošice, č. p. 109</t>
  </si>
  <si>
    <t>Skorošice, č. p. 11</t>
  </si>
  <si>
    <t>Skorošice, č. p. 110</t>
  </si>
  <si>
    <t>Skorošice, č. p. 111</t>
  </si>
  <si>
    <t>Skorošice, č. p. 112</t>
  </si>
  <si>
    <t>Skorošice, č. p. 113</t>
  </si>
  <si>
    <t>Skorošice, č. p. 114</t>
  </si>
  <si>
    <t>Skorošice, č. p. 115</t>
  </si>
  <si>
    <t>Skorošice, č. p. 116</t>
  </si>
  <si>
    <t>Skorošice, č. p. 12</t>
  </si>
  <si>
    <t>Skorošice, č. p. 120</t>
  </si>
  <si>
    <t>Skorošice, č. p. 122</t>
  </si>
  <si>
    <t>Skorošice, č. p. 124</t>
  </si>
  <si>
    <t>Skorošice, č. p. 128</t>
  </si>
  <si>
    <t>Skorošice, č. p. 13</t>
  </si>
  <si>
    <t>Skorošice, č. p. 133</t>
  </si>
  <si>
    <t>Skorošice, č. p. 134</t>
  </si>
  <si>
    <t>Skorošice, č. p. 139</t>
  </si>
  <si>
    <t>Skorošice, č. p. 14</t>
  </si>
  <si>
    <t>Skorošice, č. p. 15</t>
  </si>
  <si>
    <t>Skorošice, č. p. 152</t>
  </si>
  <si>
    <t>Skorošice, č. p. 156</t>
  </si>
  <si>
    <t>Skorošice, č. p. 16</t>
  </si>
  <si>
    <t>Skorošice, č. p. 160</t>
  </si>
  <si>
    <t>Skorošice, č. p. 161</t>
  </si>
  <si>
    <t>Skorošice, č. p. 162</t>
  </si>
  <si>
    <t>Skorošice, č. p. 165</t>
  </si>
  <si>
    <t>Skorošice, č. p. 166</t>
  </si>
  <si>
    <t>Skorošice, č. p. 167</t>
  </si>
  <si>
    <t>Skorošice, č. p. 168</t>
  </si>
  <si>
    <t>Skorošice, č. p. 169</t>
  </si>
  <si>
    <t>Skorošice, č. p. 17</t>
  </si>
  <si>
    <t>Skorošice, č. p. 171</t>
  </si>
  <si>
    <t>Skorošice, č. p. 173</t>
  </si>
  <si>
    <t>Skorošice, č. p. 179</t>
  </si>
  <si>
    <t>Skorošice, č. p. 18</t>
  </si>
  <si>
    <t>Skorošice, č. p. 182</t>
  </si>
  <si>
    <t>Skorošice, č. p. 19</t>
  </si>
  <si>
    <t>Skorošice, č. p. 192</t>
  </si>
  <si>
    <t>Skorošice, č. p. 196</t>
  </si>
  <si>
    <t>Skorošice, č. p. 197</t>
  </si>
  <si>
    <t>Skorošice, č. p. 2</t>
  </si>
  <si>
    <t>Skorošice, č. p. 20</t>
  </si>
  <si>
    <t>Skorošice, č. p. 21</t>
  </si>
  <si>
    <t>Skorošice, č. p. 213</t>
  </si>
  <si>
    <t>Skorošice, č. p. 215</t>
  </si>
  <si>
    <t>Skorošice, č. p. 216</t>
  </si>
  <si>
    <t>Skorošice, č. p. 22</t>
  </si>
  <si>
    <t>Skorošice, č. p. 222</t>
  </si>
  <si>
    <t>Skorošice, č. p. 23</t>
  </si>
  <si>
    <t>Skorošice, č. p. 24</t>
  </si>
  <si>
    <t>Skorošice, č. p. 25</t>
  </si>
  <si>
    <t>Skorošice, č. p. 26</t>
  </si>
  <si>
    <t>Skorošice, č. p. 265</t>
  </si>
  <si>
    <t>Skorošice, č. p. 27</t>
  </si>
  <si>
    <t>Skorošice, č. p. 28</t>
  </si>
  <si>
    <t>Skorošice, č. p. 29</t>
  </si>
  <si>
    <t>Skorošice, č. p. 3</t>
  </si>
  <si>
    <t>Skorošice, č. p. 30</t>
  </si>
  <si>
    <t>Skorošice, č. p. 31</t>
  </si>
  <si>
    <t>Skorošice, č. p. 32</t>
  </si>
  <si>
    <t>Skorošice, č. p. 33</t>
  </si>
  <si>
    <t>Skorošice, č. p. 34</t>
  </si>
  <si>
    <t>Skorošice, č. p. 35</t>
  </si>
  <si>
    <t>Skorošice, č. p. 36</t>
  </si>
  <si>
    <t>Skorošice, č. p. 37</t>
  </si>
  <si>
    <t>Skorošice, č. p. 38</t>
  </si>
  <si>
    <t>Skorošice, č. p. 39</t>
  </si>
  <si>
    <t>Skorošice, č. p. 4</t>
  </si>
  <si>
    <t>Skorošice, č. p. 40</t>
  </si>
  <si>
    <t>Skorošice, č. p. 41</t>
  </si>
  <si>
    <t>Skorošice, č. p. 42</t>
  </si>
  <si>
    <t>Skorošice, č. p. 43</t>
  </si>
  <si>
    <t>Skorošice, č. p. 44</t>
  </si>
  <si>
    <t>Skorošice, č. p. 45</t>
  </si>
  <si>
    <t>Skorošice, č. p. 46</t>
  </si>
  <si>
    <t>Skorošice, č. p. 47</t>
  </si>
  <si>
    <t>Skorošice, č. p. 48</t>
  </si>
  <si>
    <t>Skorošice, č. p. 49</t>
  </si>
  <si>
    <t>Skorošice, č. p. 5</t>
  </si>
  <si>
    <t>Skorošice, č. p. 50</t>
  </si>
  <si>
    <t>Skorošice, č. p. 51</t>
  </si>
  <si>
    <t>Skorošice, č. p. 52</t>
  </si>
  <si>
    <t>Skorošice, č. p. 53</t>
  </si>
  <si>
    <t>Skorošice, č. p. 54</t>
  </si>
  <si>
    <t>Skorošice, č. p. 55</t>
  </si>
  <si>
    <t>Skorošice, č. p. 56</t>
  </si>
  <si>
    <t>Skorošice, č. p. 57</t>
  </si>
  <si>
    <t>Skorošice, č. p. 58</t>
  </si>
  <si>
    <t>Skorošice, č. p. 59</t>
  </si>
  <si>
    <t>Skorošice, č. p. 6</t>
  </si>
  <si>
    <t>Skorošice, č. p. 60</t>
  </si>
  <si>
    <t>Skorošice, č. p. 61</t>
  </si>
  <si>
    <t>Skorošice, č. p. 62</t>
  </si>
  <si>
    <t>Skorošice, č. p. 63</t>
  </si>
  <si>
    <t>Skorošice, č. p. 64</t>
  </si>
  <si>
    <t>Skorošice, č. p. 65</t>
  </si>
  <si>
    <t>Skorošice, č. p. 66</t>
  </si>
  <si>
    <t>Skorošice, č. p. 67</t>
  </si>
  <si>
    <t>Skorošice, č. p. 68</t>
  </si>
  <si>
    <t>Skorošice, č. p. 69</t>
  </si>
  <si>
    <t>Skorošice, č. p. 7</t>
  </si>
  <si>
    <t>Skorošice, č. p. 70</t>
  </si>
  <si>
    <t>Skorošice, č. p. 71</t>
  </si>
  <si>
    <t>Skorošice, č. p. 72</t>
  </si>
  <si>
    <t>Skorošice, č. p. 73</t>
  </si>
  <si>
    <t>Skorošice, č. p. 74</t>
  </si>
  <si>
    <t>Skorošice, č. p. 75</t>
  </si>
  <si>
    <t>Skorošice, č. p. 76</t>
  </si>
  <si>
    <t>Skorošice, č. p. 77</t>
  </si>
  <si>
    <t>Skorošice, č. p. 78</t>
  </si>
  <si>
    <t>Skorošice, č. p. 79</t>
  </si>
  <si>
    <t>Skorošice, č. p. 8</t>
  </si>
  <si>
    <t>Skorošice, č. p. 80</t>
  </si>
  <si>
    <t>Skorošice, č. p. 81</t>
  </si>
  <si>
    <t>Skorošice, č. p. 82</t>
  </si>
  <si>
    <t>Skorošice, č. p. 83</t>
  </si>
  <si>
    <t>Skorošice, č. p. 84</t>
  </si>
  <si>
    <t>Skorošice, č. p. 85</t>
  </si>
  <si>
    <t>Skorošice, č. p. 86</t>
  </si>
  <si>
    <t>Skorošice, č. p. 87</t>
  </si>
  <si>
    <t>Skorošice, č. p. 88</t>
  </si>
  <si>
    <t>Skorošice, č. p. 89</t>
  </si>
  <si>
    <t>Skorošice, č. p. 9</t>
  </si>
  <si>
    <t>Skorošice, č. p. 90</t>
  </si>
  <si>
    <t>Skorošice, č. p. 91</t>
  </si>
  <si>
    <t>Skorošice, č. p. 92</t>
  </si>
  <si>
    <t>Skorošice, č. p. 93</t>
  </si>
  <si>
    <t>Skorošice, č. p. 94</t>
  </si>
  <si>
    <t>Skorošice, č. p. 96</t>
  </si>
  <si>
    <t>Skorošice, č. p. 97</t>
  </si>
  <si>
    <t>Skorošice, č. p. 98</t>
  </si>
  <si>
    <t>Skorošice, č. p. 99</t>
  </si>
  <si>
    <t>Skorošice, Na Výsluní 117</t>
  </si>
  <si>
    <t>Skorošice, Na Výsluní 118</t>
  </si>
  <si>
    <t>Skorošice, Na Výsluní 131</t>
  </si>
  <si>
    <t>Skorošice, Na Výsluní 132</t>
  </si>
  <si>
    <t>Skorošice, Na Výsluní 170</t>
  </si>
  <si>
    <t>Skorošice, Na Výsluní 200</t>
  </si>
  <si>
    <t>Skorošice, č. ev. 1</t>
  </si>
  <si>
    <t>Skorošice, č. ev. 2</t>
  </si>
  <si>
    <t>Skorošice, č. ev. 23</t>
  </si>
  <si>
    <t>Skorošice, č. ev. 3</t>
  </si>
  <si>
    <t>Skorošice, č. ev. 4</t>
  </si>
  <si>
    <t>Skorošice, č. p. 119</t>
  </si>
  <si>
    <t>Skorošice, č. p. 121</t>
  </si>
  <si>
    <t>Skorošice, č. p. 125</t>
  </si>
  <si>
    <t>Skorošice, č. p. 126</t>
  </si>
  <si>
    <t>Skorošice, č. p. 127</t>
  </si>
  <si>
    <t>Skorošice, č. p. 129</t>
  </si>
  <si>
    <t>Skorošice, č. p. 130</t>
  </si>
  <si>
    <t>Skorošice, č. p. 135</t>
  </si>
  <si>
    <t>Skorošice, č. p. 136</t>
  </si>
  <si>
    <t>Skorošice, č. p. 137</t>
  </si>
  <si>
    <t>Skorošice, č. p. 138</t>
  </si>
  <si>
    <t>Skorošice, č. p. 140</t>
  </si>
  <si>
    <t>Skorošice, č. p. 141</t>
  </si>
  <si>
    <t>Skorošice, č. p. 142</t>
  </si>
  <si>
    <t>Skorošice, č. p. 143</t>
  </si>
  <si>
    <t>Skorošice, č. p. 144</t>
  </si>
  <si>
    <t>Skorošice, č. p. 145</t>
  </si>
  <si>
    <t>Skorošice, č. p. 147</t>
  </si>
  <si>
    <t>Skorošice, č. p. 148</t>
  </si>
  <si>
    <t>Skorošice, č. p. 149</t>
  </si>
  <si>
    <t>Skorošice, č. p. 150</t>
  </si>
  <si>
    <t>Skorošice, č. p. 151</t>
  </si>
  <si>
    <t>Skorošice, č. p. 153</t>
  </si>
  <si>
    <t>Skorošice, č. p. 154</t>
  </si>
  <si>
    <t>Skorošice, č. p. 155</t>
  </si>
  <si>
    <t>Skorošice, č. p. 157</t>
  </si>
  <si>
    <t>Skorošice, č. p. 158</t>
  </si>
  <si>
    <t>Skorošice, č. p. 159</t>
  </si>
  <si>
    <t>Skorošice, č. p. 163</t>
  </si>
  <si>
    <t>Skorošice, č. p. 164</t>
  </si>
  <si>
    <t>Skorošice, č. p. 172</t>
  </si>
  <si>
    <t>Skorošice, č. p. 174</t>
  </si>
  <si>
    <t>Skorošice, č. p. 175</t>
  </si>
  <si>
    <t>Skorošice, č. p. 176</t>
  </si>
  <si>
    <t>Skorošice, č. p. 177</t>
  </si>
  <si>
    <t>Skorošice, č. p. 178</t>
  </si>
  <si>
    <t>Skorošice, č. p. 180</t>
  </si>
  <si>
    <t>Skorošice, č. p. 181</t>
  </si>
  <si>
    <t>Skorošice, č. p. 183</t>
  </si>
  <si>
    <t>Skorošice, č. p. 198</t>
  </si>
  <si>
    <t>Skorošice, Nýznerovská 184</t>
  </si>
  <si>
    <t>Skorošice, Nýznerovská 304</t>
  </si>
  <si>
    <t>Skorošice, Nýznerovská 185</t>
  </si>
  <si>
    <t>Skorošice, Nýznerovská 283</t>
  </si>
  <si>
    <t>Skorošice, Nýznerovská 284</t>
  </si>
  <si>
    <t>Skorošice, Nýznerovská 286</t>
  </si>
  <si>
    <t>Skorošice, Nýznerovská 287</t>
  </si>
  <si>
    <t>Skorošice, Nýznerovská 288</t>
  </si>
  <si>
    <t>Skorošice, Nýznerovská 290</t>
  </si>
  <si>
    <t>Skorošice, Nýznerovská 291</t>
  </si>
  <si>
    <t>Skorošice, Nýznerovská 292</t>
  </si>
  <si>
    <t>Skorošice, Nýznerovská 293</t>
  </si>
  <si>
    <t>Skorošice, Nýznerovská 294</t>
  </si>
  <si>
    <t>Skorošice, Nýznerovská 295</t>
  </si>
  <si>
    <t>Skorošice, Nýznerovská 296</t>
  </si>
  <si>
    <t>Skorošice, Nýznerovská 297</t>
  </si>
  <si>
    <t>Skorošice, Nýznerovská 298</t>
  </si>
  <si>
    <t>Skorošice, Nýznerovská 299</t>
  </si>
  <si>
    <t>Skorošice, Nýznerovská 300</t>
  </si>
  <si>
    <t>Skorošice, Nýznerovská 301</t>
  </si>
  <si>
    <t>Skorošice, Nýznerovská 302</t>
  </si>
  <si>
    <t>Sobotín - Klepáčov, č. ev. 1</t>
  </si>
  <si>
    <t>Sobotín - Klepáčov, č. ev. 10</t>
  </si>
  <si>
    <t>Sobotín - Klepáčov, č. ev. 11</t>
  </si>
  <si>
    <t>Sobotín - Klepáčov, č. ev. 12</t>
  </si>
  <si>
    <t>Sobotín - Klepáčov, č. ev. 13</t>
  </si>
  <si>
    <t>Sobotín - Klepáčov, č. ev. 14</t>
  </si>
  <si>
    <t>Sobotín - Klepáčov, č. ev. 15</t>
  </si>
  <si>
    <t>Sobotín - Klepáčov, č. ev. 16</t>
  </si>
  <si>
    <t>Sobotín - Klepáčov, č. ev. 17</t>
  </si>
  <si>
    <t>Sobotín - Klepáčov, č. ev. 18</t>
  </si>
  <si>
    <t>Sobotín - Klepáčov, č. ev. 2</t>
  </si>
  <si>
    <t>Sobotín - Klepáčov, č. ev. 20</t>
  </si>
  <si>
    <t>Sobotín - Klepáčov, č. ev. 21</t>
  </si>
  <si>
    <t>Sobotín - Klepáčov, č. ev. 22</t>
  </si>
  <si>
    <t>Sobotín - Klepáčov, č. ev. 23</t>
  </si>
  <si>
    <t>Sobotín - Klepáčov, č. ev. 24</t>
  </si>
  <si>
    <t>Sobotín - Klepáčov, č. ev. 25</t>
  </si>
  <si>
    <t>Sobotín - Klepáčov, č. ev. 26</t>
  </si>
  <si>
    <t>Sobotín - Klepáčov, č. ev. 27</t>
  </si>
  <si>
    <t>Sobotín - Klepáčov, č. ev. 28</t>
  </si>
  <si>
    <t>Sobotín - Klepáčov, č. ev. 29</t>
  </si>
  <si>
    <t>Sobotín - Klepáčov, č. ev. 3</t>
  </si>
  <si>
    <t>Sobotín - Klepáčov, č. ev. 30</t>
  </si>
  <si>
    <t>Sobotín - Klepáčov, č. ev. 31</t>
  </si>
  <si>
    <t>Sobotín - Klepáčov, č. ev. 32</t>
  </si>
  <si>
    <t>Sobotín - Klepáčov, č. ev. 33</t>
  </si>
  <si>
    <t>Sobotín - Klepáčov, č. ev. 34</t>
  </si>
  <si>
    <t>Sobotín - Klepáčov, č. ev. 35</t>
  </si>
  <si>
    <t>Sobotín - Klepáčov, č. ev. 36</t>
  </si>
  <si>
    <t>Sobotín - Klepáčov, č. ev. 38</t>
  </si>
  <si>
    <t>Sobotín - Klepáčov, č. ev. 39</t>
  </si>
  <si>
    <t>Sobotín - Klepáčov, č. ev. 4</t>
  </si>
  <si>
    <t>Sobotín - Klepáčov, č. ev. 40</t>
  </si>
  <si>
    <t>Sobotín - Klepáčov, č. ev. 42</t>
  </si>
  <si>
    <t>Sobotín - Klepáčov, č. ev. 43</t>
  </si>
  <si>
    <t>Sobotín - Klepáčov, č. ev. 44</t>
  </si>
  <si>
    <t>Sobotín - Klepáčov, č. ev. 45</t>
  </si>
  <si>
    <t>Sobotín - Klepáčov, č. ev. 46</t>
  </si>
  <si>
    <t>Sobotín - Klepáčov, č. ev. 47</t>
  </si>
  <si>
    <t>Sobotín - Klepáčov, č. ev. 48</t>
  </si>
  <si>
    <t>Sobotín - Klepáčov, č. ev. 49</t>
  </si>
  <si>
    <t>Sobotín - Klepáčov, č. ev. 5</t>
  </si>
  <si>
    <t>Sobotín - Klepáčov, č. ev. 50</t>
  </si>
  <si>
    <t>Sobotín - Klepáčov, č. ev. 51</t>
  </si>
  <si>
    <t>Sobotín - Klepáčov, č. ev. 52</t>
  </si>
  <si>
    <t>Sobotín - Klepáčov, č. ev. 53</t>
  </si>
  <si>
    <t>Sobotín - Klepáčov, č. ev. 54</t>
  </si>
  <si>
    <t>Sobotín - Klepáčov, č. ev. 55</t>
  </si>
  <si>
    <t>Sobotín - Klepáčov, č. ev. 56</t>
  </si>
  <si>
    <t>Sobotín - Klepáčov, č. ev. 57</t>
  </si>
  <si>
    <t>Sobotín - Klepáčov, č. ev. 59</t>
  </si>
  <si>
    <t>Sobotín - Klepáčov, č. ev. 60</t>
  </si>
  <si>
    <t>Sobotín - Klepáčov, č. ev. 61</t>
  </si>
  <si>
    <t>Sobotín - Klepáčov, č. ev. 62</t>
  </si>
  <si>
    <t>Sobotín - Klepáčov, č. ev. 63</t>
  </si>
  <si>
    <t>Sobotín - Klepáčov, č. ev. 64</t>
  </si>
  <si>
    <t>Sobotín - Klepáčov, č. ev. 65</t>
  </si>
  <si>
    <t>Sobotín - Klepáčov, č. ev. 66</t>
  </si>
  <si>
    <t>Sobotín - Klepáčov, č. ev. 67</t>
  </si>
  <si>
    <t>Sobotín - Klepáčov, č. ev. 68</t>
  </si>
  <si>
    <t>Sobotín - Klepáčov, č. ev. 7</t>
  </si>
  <si>
    <t>Sobotín - Klepáčov, č. ev. 70</t>
  </si>
  <si>
    <t>Sobotín - Klepáčov, č. ev. 72</t>
  </si>
  <si>
    <t>Sobotín - Klepáčov, č. ev. 73</t>
  </si>
  <si>
    <t>Sobotín - Klepáčov, č. ev. 74</t>
  </si>
  <si>
    <t>Sobotín - Klepáčov, č. ev. 75</t>
  </si>
  <si>
    <t>Sobotín - Klepáčov, č. ev. 76</t>
  </si>
  <si>
    <t>Sobotín - Klepáčov, č. ev. 77</t>
  </si>
  <si>
    <t>Sobotín - Klepáčov, č. ev. 78</t>
  </si>
  <si>
    <t>Sobotín - Klepáčov, č. ev. 8</t>
  </si>
  <si>
    <t>Sobotín - Klepáčov, č. ev. 80</t>
  </si>
  <si>
    <t>Sobotín - Klepáčov, č. ev. 81</t>
  </si>
  <si>
    <t>Sobotín - Klepáčov, č. ev. 82</t>
  </si>
  <si>
    <t>Sobotín - Klepáčov, č. ev. 84</t>
  </si>
  <si>
    <t>Sobotín - Klepáčov, č. ev. 85</t>
  </si>
  <si>
    <t>Sobotín - Klepáčov, č. ev. 86</t>
  </si>
  <si>
    <t>Sobotín - Klepáčov, č. ev. 87</t>
  </si>
  <si>
    <t>Sobotín - Klepáčov, č. ev. 88</t>
  </si>
  <si>
    <t>Sobotín - Klepáčov, č. ev. 9</t>
  </si>
  <si>
    <t>Sobotín - Klepáčov, č. p. 1</t>
  </si>
  <si>
    <t>Sobotín - Klepáčov, č. p. 3</t>
  </si>
  <si>
    <t>Sobotín - Rudoltice, č. ev. 1</t>
  </si>
  <si>
    <t>Sobotín - Rudoltice, č. ev. 10</t>
  </si>
  <si>
    <t>Sobotín - Rudoltice, č. ev. 12</t>
  </si>
  <si>
    <t>Sobotín - Rudoltice, č. ev. 138</t>
  </si>
  <si>
    <t>Sobotín - Rudoltice, č. ev. 15</t>
  </si>
  <si>
    <t>Sobotín - Rudoltice, č. ev. 16</t>
  </si>
  <si>
    <t>Sobotín - Rudoltice, č. ev. 19</t>
  </si>
  <si>
    <t>Sobotín - Rudoltice, č. ev. 2</t>
  </si>
  <si>
    <t>Sobotín - Rudoltice, č. ev. 21</t>
  </si>
  <si>
    <t>Sobotín - Rudoltice, č. ev. 22</t>
  </si>
  <si>
    <t>Sobotín - Rudoltice, č. ev. 23</t>
  </si>
  <si>
    <t>Sobotín - Rudoltice, č. ev. 24</t>
  </si>
  <si>
    <t>Sobotín - Rudoltice, č. ev. 25</t>
  </si>
  <si>
    <t>Sobotín - Rudoltice, č. ev. 26</t>
  </si>
  <si>
    <t>Sobotín - Rudoltice, č. ev. 3</t>
  </si>
  <si>
    <t>Sobotín - Rudoltice, č. ev. 4</t>
  </si>
  <si>
    <t>Sobotín - Rudoltice, č. ev. 5</t>
  </si>
  <si>
    <t>Sobotín - Rudoltice, č. ev. 6</t>
  </si>
  <si>
    <t>Sobotín - Rudoltice, č. ev. 8</t>
  </si>
  <si>
    <t>Sobotín - Rudoltice, č. ev. 9</t>
  </si>
  <si>
    <t>Sobotín - Rudoltice, č. p. 1</t>
  </si>
  <si>
    <t>Sobotín - Rudoltice, č. p. 10</t>
  </si>
  <si>
    <t>Sobotín - Rudoltice, č. p. 102</t>
  </si>
  <si>
    <t>Sobotín - Rudoltice, č. p. 103</t>
  </si>
  <si>
    <t>Sobotín - Rudoltice, č. p. 106</t>
  </si>
  <si>
    <t>Sobotín - Rudoltice, č. p. 107</t>
  </si>
  <si>
    <t>Sobotín - Rudoltice, č. p. 11</t>
  </si>
  <si>
    <t>Sobotín - Rudoltice, č. p. 110</t>
  </si>
  <si>
    <t>Sobotín - Rudoltice, č. p. 111</t>
  </si>
  <si>
    <t>Sobotín - Rudoltice, č. p. 12</t>
  </si>
  <si>
    <t>Sobotín - Rudoltice, č. p. 122</t>
  </si>
  <si>
    <t>Sobotín - Rudoltice, č. p. 127</t>
  </si>
  <si>
    <t>Sobotín - Rudoltice, č. p. 128</t>
  </si>
  <si>
    <t>Sobotín - Rudoltice, č. p. 133</t>
  </si>
  <si>
    <t>Sobotín - Rudoltice, č. p. 134</t>
  </si>
  <si>
    <t>Sobotín - Rudoltice, č. p. 136</t>
  </si>
  <si>
    <t>Sobotín - Rudoltice, č. p. 137</t>
  </si>
  <si>
    <t>Sobotín - Rudoltice, č. p. 138</t>
  </si>
  <si>
    <t>Sobotín - Rudoltice, č. p. 140</t>
  </si>
  <si>
    <t>Sobotín - Rudoltice, č. p. 141</t>
  </si>
  <si>
    <t>Sobotín - Rudoltice, č. p. 142</t>
  </si>
  <si>
    <t>Sobotín - Rudoltice, č. p. 143</t>
  </si>
  <si>
    <t>Sobotín - Rudoltice, č. p. 144</t>
  </si>
  <si>
    <t>Sobotín - Rudoltice, č. p. 16</t>
  </si>
  <si>
    <t>Sobotín - Rudoltice, č. p. 17</t>
  </si>
  <si>
    <t>Sobotín - Rudoltice, č. p. 18</t>
  </si>
  <si>
    <t>Sobotín - Rudoltice, č. p. 20</t>
  </si>
  <si>
    <t>Sobotín - Rudoltice, č. p. 28</t>
  </si>
  <si>
    <t>Sobotín - Rudoltice, č. p. 3</t>
  </si>
  <si>
    <t>Sobotín - Rudoltice, č. p. 32</t>
  </si>
  <si>
    <t>Sobotín - Rudoltice, č. p. 35</t>
  </si>
  <si>
    <t>Sobotín - Rudoltice, č. p. 37</t>
  </si>
  <si>
    <t>Sobotín - Rudoltice, č. p. 4</t>
  </si>
  <si>
    <t>Sobotín - Rudoltice, č. p. 42</t>
  </si>
  <si>
    <t>Sobotín - Rudoltice, č. p. 44</t>
  </si>
  <si>
    <t>Sobotín - Rudoltice, č. p. 5</t>
  </si>
  <si>
    <t>Sobotín - Rudoltice, č. p. 50</t>
  </si>
  <si>
    <t>Sobotín - Rudoltice, č. p. 51</t>
  </si>
  <si>
    <t>Sobotín - Rudoltice, č. p. 54</t>
  </si>
  <si>
    <t>Sobotín - Rudoltice, č. p. 57</t>
  </si>
  <si>
    <t>Sobotín - Rudoltice, č. p. 6</t>
  </si>
  <si>
    <t>Sobotín - Rudoltice, č. p. 63</t>
  </si>
  <si>
    <t>Sobotín - Rudoltice, č. p. 64</t>
  </si>
  <si>
    <t>Sobotín - Rudoltice, č. p. 65</t>
  </si>
  <si>
    <t>Sobotín - Rudoltice, č. p. 7</t>
  </si>
  <si>
    <t>Sobotín - Rudoltice, č. p. 74</t>
  </si>
  <si>
    <t>Sobotín - Rudoltice, č. p. 9</t>
  </si>
  <si>
    <t>Stará Červená Voda - Nová Červená Voda, č. ev. 2</t>
  </si>
  <si>
    <t>Stará Červená Voda - Nová Červená Voda, č. p. 101</t>
  </si>
  <si>
    <t>Stará Červená Voda - Nová Červená Voda, č. p. 103</t>
  </si>
  <si>
    <t>Stará Červená Voda - Nová Červená Voda, č. p. 104</t>
  </si>
  <si>
    <t>Stará Červená Voda - Nová Červená Voda, č. p. 105</t>
  </si>
  <si>
    <t>Stará Červená Voda - Nová Červená Voda, č. p. 106</t>
  </si>
  <si>
    <t>Stará Červená Voda - Nová Červená Voda, č. p. 109</t>
  </si>
  <si>
    <t>Stará Červená Voda - Nová Červená Voda, č. p. 11</t>
  </si>
  <si>
    <t>Stará Červená Voda - Nová Červená Voda, č. p. 110</t>
  </si>
  <si>
    <t>Stará Červená Voda - Nová Červená Voda, č. p. 112</t>
  </si>
  <si>
    <t>Stará Červená Voda - Nová Červená Voda, č. p. 119</t>
  </si>
  <si>
    <t>Stará Červená Voda - Nová Červená Voda, č. p. 12</t>
  </si>
  <si>
    <t>Stará Červená Voda - Nová Červená Voda, č. p. 120</t>
  </si>
  <si>
    <t>Stará Červená Voda - Nová Červená Voda, č. p. 121</t>
  </si>
  <si>
    <t>Stará Červená Voda - Nová Červená Voda, č. p. 123</t>
  </si>
  <si>
    <t>Stará Červená Voda - Nová Červená Voda, č. p. 124</t>
  </si>
  <si>
    <t>Stará Červená Voda - Nová Červená Voda, č. p. 125</t>
  </si>
  <si>
    <t>Stará Červená Voda - Nová Červená Voda, č. p. 126</t>
  </si>
  <si>
    <t>Stará Červená Voda - Nová Červená Voda, č. p. 127</t>
  </si>
  <si>
    <t>Stará Červená Voda - Nová Červená Voda, č. p. 132</t>
  </si>
  <si>
    <t>Stará Červená Voda - Nová Červená Voda, č. p. 136</t>
  </si>
  <si>
    <t>Stará Červená Voda - Nová Červená Voda, č. p. 14</t>
  </si>
  <si>
    <t>Stará Červená Voda - Nová Červená Voda, č. p. 141</t>
  </si>
  <si>
    <t>Stará Červená Voda - Nová Červená Voda, č. p. 142</t>
  </si>
  <si>
    <t>Stará Červená Voda - Nová Červená Voda, č. p. 148</t>
  </si>
  <si>
    <t>Stará Červená Voda - Nová Červená Voda, č. p. 149</t>
  </si>
  <si>
    <t>Stará Červená Voda - Nová Červená Voda, č. p. 15</t>
  </si>
  <si>
    <t>Stará Červená Voda - Nová Červená Voda, č. p. 150</t>
  </si>
  <si>
    <t>Stará Červená Voda - Nová Červená Voda, č. p. 151</t>
  </si>
  <si>
    <t>Stará Červená Voda - Nová Červená Voda, č. p. 152</t>
  </si>
  <si>
    <t>Stará Červená Voda - Nová Červená Voda, č. p. 153</t>
  </si>
  <si>
    <t>Stará Červená Voda - Nová Červená Voda, č. p. 154</t>
  </si>
  <si>
    <t>Stará Červená Voda - Nová Červená Voda, č. p. 155</t>
  </si>
  <si>
    <t>Stará Červená Voda - Nová Červená Voda, č. p. 156</t>
  </si>
  <si>
    <t>Stará Červená Voda - Nová Červená Voda, č. p. 157</t>
  </si>
  <si>
    <t>Stará Červená Voda - Nová Červená Voda, č. p. 158</t>
  </si>
  <si>
    <t>Stará Červená Voda - Nová Červená Voda, č. p. 159</t>
  </si>
  <si>
    <t>Stará Červená Voda - Nová Červená Voda, č. p. 16</t>
  </si>
  <si>
    <t>Stará Červená Voda - Nová Červená Voda, č. p. 160</t>
  </si>
  <si>
    <t>Stará Červená Voda - Nová Červená Voda, č. p. 161</t>
  </si>
  <si>
    <t>Stará Červená Voda - Nová Červená Voda, č. p. 162</t>
  </si>
  <si>
    <t>Stará Červená Voda - Nová Červená Voda, č. p. 163</t>
  </si>
  <si>
    <t>Stará Červená Voda - Nová Červená Voda, č. p. 164</t>
  </si>
  <si>
    <t>Stará Červená Voda - Nová Červená Voda, č. p. 165</t>
  </si>
  <si>
    <t>Stará Červená Voda - Nová Červená Voda, č. p. 166</t>
  </si>
  <si>
    <t>Stará Červená Voda - Nová Červená Voda, č. p. 167</t>
  </si>
  <si>
    <t>Stará Červená Voda - Nová Červená Voda, č. p. 168</t>
  </si>
  <si>
    <t>Stará Červená Voda - Nová Červená Voda, č. p. 169</t>
  </si>
  <si>
    <t>Stará Červená Voda - Nová Červená Voda, č. p. 18</t>
  </si>
  <si>
    <t>Stará Červená Voda - Nová Červená Voda, č. p. 19</t>
  </si>
  <si>
    <t>Stará Červená Voda - Nová Červená Voda, č. p. 2</t>
  </si>
  <si>
    <t>Stará Červená Voda - Nová Červená Voda, č. p. 20</t>
  </si>
  <si>
    <t>Stará Červená Voda - Nová Červená Voda, č. p. 22</t>
  </si>
  <si>
    <t>Stará Červená Voda - Nová Červená Voda, č. p. 24</t>
  </si>
  <si>
    <t>Stará Červená Voda - Nová Červená Voda, č. p. 26</t>
  </si>
  <si>
    <t>Stará Červená Voda - Nová Červená Voda, č. p. 27</t>
  </si>
  <si>
    <t>Stará Červená Voda - Nová Červená Voda, č. p. 28</t>
  </si>
  <si>
    <t>Stará Červená Voda - Nová Červená Voda, č. p. 29</t>
  </si>
  <si>
    <t>Stará Červená Voda - Nová Červená Voda, č. p. 30</t>
  </si>
  <si>
    <t>Stará Červená Voda - Nová Červená Voda, č. p. 32</t>
  </si>
  <si>
    <t>Stará Červená Voda - Nová Červená Voda, č. p. 33</t>
  </si>
  <si>
    <t>Stará Červená Voda - Nová Červená Voda, č. p. 36</t>
  </si>
  <si>
    <t>Stará Červená Voda - Nová Červená Voda, č. p. 37</t>
  </si>
  <si>
    <t>Stará Červená Voda - Nová Červená Voda, č. p. 38</t>
  </si>
  <si>
    <t>Stará Červená Voda - Nová Červená Voda, č. p. 39</t>
  </si>
  <si>
    <t>Stará Červená Voda - Nová Červená Voda, č. p. 4</t>
  </si>
  <si>
    <t>Stará Červená Voda - Nová Červená Voda, č. p. 40</t>
  </si>
  <si>
    <t>Stará Červená Voda - Nová Červená Voda, č. p. 43</t>
  </si>
  <si>
    <t>Stará Červená Voda - Nová Červená Voda, č. p. 44</t>
  </si>
  <si>
    <t>Stará Červená Voda - Nová Červená Voda, č. p. 45</t>
  </si>
  <si>
    <t>Stará Červená Voda - Nová Červená Voda, č. p. 46</t>
  </si>
  <si>
    <t>Stará Červená Voda - Nová Červená Voda, č. p. 47</t>
  </si>
  <si>
    <t>Stará Červená Voda - Nová Červená Voda, č. p. 48</t>
  </si>
  <si>
    <t>Stará Červená Voda - Nová Červená Voda, č. p. 49</t>
  </si>
  <si>
    <t>Stará Červená Voda - Nová Červená Voda, č. p. 5</t>
  </si>
  <si>
    <t>Stará Červená Voda - Nová Červená Voda, č. p. 51</t>
  </si>
  <si>
    <t>Stará Červená Voda - Nová Červená Voda, č. p. 56</t>
  </si>
  <si>
    <t>Stará Červená Voda - Nová Červená Voda, č. p. 58</t>
  </si>
  <si>
    <t>Stará Červená Voda - Nová Červená Voda, č. p. 59</t>
  </si>
  <si>
    <t>Stará Červená Voda - Nová Červená Voda, č. p. 6</t>
  </si>
  <si>
    <t>Stará Červená Voda - Nová Červená Voda, č. p. 63</t>
  </si>
  <si>
    <t>Stará Červená Voda - Nová Červená Voda, č. p. 64</t>
  </si>
  <si>
    <t>Stará Červená Voda - Nová Červená Voda, č. p. 65</t>
  </si>
  <si>
    <t>Stará Červená Voda - Nová Červená Voda, č. p. 66</t>
  </si>
  <si>
    <t>Stará Červená Voda - Nová Červená Voda, č. p. 67</t>
  </si>
  <si>
    <t>Stará Červená Voda - Nová Červená Voda, č. p. 68</t>
  </si>
  <si>
    <t>Stará Červená Voda - Nová Červená Voda, č. p. 69</t>
  </si>
  <si>
    <t>Stará Červená Voda - Nová Červená Voda, č. p. 7</t>
  </si>
  <si>
    <t>Stará Červená Voda - Nová Červená Voda, č. p. 70</t>
  </si>
  <si>
    <t>Stará Červená Voda - Nová Červená Voda, č. p. 72</t>
  </si>
  <si>
    <t>Stará Červená Voda - Nová Červená Voda, č. p. 73</t>
  </si>
  <si>
    <t>Stará Červená Voda - Nová Červená Voda, č. p. 74</t>
  </si>
  <si>
    <t>Stará Červená Voda - Nová Červená Voda, č. p. 8</t>
  </si>
  <si>
    <t>Stará Červená Voda - Nová Červená Voda, č. p. 83</t>
  </si>
  <si>
    <t>Stará Červená Voda - Nová Červená Voda, č. p. 85</t>
  </si>
  <si>
    <t>Stará Červená Voda - Nová Červená Voda, č. p. 87</t>
  </si>
  <si>
    <t>Stará Červená Voda - Nová Červená Voda, č. p. 89</t>
  </si>
  <si>
    <t>Stará Červená Voda - Nová Červená Voda, č. p. 9</t>
  </si>
  <si>
    <t>Stará Červená Voda - Nová Červená Voda, č. p. 90</t>
  </si>
  <si>
    <t>Stará Červená Voda - Nová Červená Voda, č. p. 94</t>
  </si>
  <si>
    <t>Stará Červená Voda - Nová Červená Voda, č. p. 95</t>
  </si>
  <si>
    <t>Stará Červená Voda - Nová Červená Voda, č. p. 96</t>
  </si>
  <si>
    <t>Stará Červená Voda - Nová Červená Voda, č. p. 97</t>
  </si>
  <si>
    <t>Stará Červená Voda - Nová Červená Voda, č. p. 98</t>
  </si>
  <si>
    <t>Stará Červená Voda - Nová Červená Voda, č. p. 99</t>
  </si>
  <si>
    <t>Stará Červená Voda, č. ev. 93</t>
  </si>
  <si>
    <t>Stará Červená Voda, č. p. 1</t>
  </si>
  <si>
    <t>Stará Červená Voda, č. p. 10</t>
  </si>
  <si>
    <t>Stará Červená Voda, č. p. 101</t>
  </si>
  <si>
    <t>Stará Červená Voda, č. p. 102</t>
  </si>
  <si>
    <t>Stará Červená Voda, č. p. 104</t>
  </si>
  <si>
    <t>Stará Červená Voda, č. p. 105</t>
  </si>
  <si>
    <t>Stará Červená Voda, č. p. 107</t>
  </si>
  <si>
    <t>Stará Červená Voda, č. p. 108</t>
  </si>
  <si>
    <t>Stará Červená Voda, č. p. 11</t>
  </si>
  <si>
    <t>Stará Červená Voda, č. p. 110</t>
  </si>
  <si>
    <t>Stará Červená Voda, č. p. 111</t>
  </si>
  <si>
    <t>Stará Červená Voda, č. p. 112</t>
  </si>
  <si>
    <t>Stará Červená Voda, č. p. 113</t>
  </si>
  <si>
    <t>Stará Červená Voda, č. p. 115</t>
  </si>
  <si>
    <t>Stará Červená Voda, č. p. 117</t>
  </si>
  <si>
    <t>Stará Červená Voda, č. p. 118</t>
  </si>
  <si>
    <t>Stará Červená Voda, č. p. 119</t>
  </si>
  <si>
    <t>Stará Červená Voda, č. p. 120</t>
  </si>
  <si>
    <t>Stará Červená Voda, č. p. 121</t>
  </si>
  <si>
    <t>Stará Červená Voda, č. p. 122</t>
  </si>
  <si>
    <t>Stará Červená Voda, č. p. 123</t>
  </si>
  <si>
    <t>Stará Červená Voda, č. p. 127</t>
  </si>
  <si>
    <t>Stará Červená Voda, č. p. 129</t>
  </si>
  <si>
    <t>Stará Červená Voda, č. p. 13</t>
  </si>
  <si>
    <t>Stará Červená Voda, č. p. 130</t>
  </si>
  <si>
    <t>Stará Červená Voda, č. p. 133</t>
  </si>
  <si>
    <t>Stará Červená Voda, č. p. 136</t>
  </si>
  <si>
    <t>Stará Červená Voda, č. p. 137</t>
  </si>
  <si>
    <t>Stará Červená Voda, č. p. 138</t>
  </si>
  <si>
    <t>Stará Červená Voda, č. p. 139</t>
  </si>
  <si>
    <t>Stará Červená Voda, č. p. 141</t>
  </si>
  <si>
    <t>Stará Červená Voda, č. p. 142</t>
  </si>
  <si>
    <t>Stará Červená Voda, č. p. 143</t>
  </si>
  <si>
    <t>Stará Červená Voda, č. p. 146</t>
  </si>
  <si>
    <t>Stará Červená Voda, č. p. 148</t>
  </si>
  <si>
    <t>Stará Červená Voda, č. p. 151</t>
  </si>
  <si>
    <t>Stará Červená Voda, č. p. 154</t>
  </si>
  <si>
    <t>Stará Červená Voda, č. p. 155</t>
  </si>
  <si>
    <t>Stará Červená Voda, č. p. 156</t>
  </si>
  <si>
    <t>Stará Červená Voda, č. p. 157</t>
  </si>
  <si>
    <t>Stará Červená Voda, č. p. 158</t>
  </si>
  <si>
    <t>Stará Červená Voda, č. p. 159</t>
  </si>
  <si>
    <t>Stará Červená Voda, č. p. 16</t>
  </si>
  <si>
    <t>Stará Červená Voda, č. p. 162</t>
  </si>
  <si>
    <t>Stará Červená Voda, č. p. 164</t>
  </si>
  <si>
    <t>Stará Červená Voda, č. p. 165</t>
  </si>
  <si>
    <t>Stará Červená Voda, č. p. 169</t>
  </si>
  <si>
    <t>Stará Červená Voda, č. p. 17</t>
  </si>
  <si>
    <t>Stará Červená Voda, č. p. 170</t>
  </si>
  <si>
    <t>Stará Červená Voda, č. p. 171</t>
  </si>
  <si>
    <t>Stará Červená Voda, č. p. 172</t>
  </si>
  <si>
    <t>Stará Červená Voda, č. p. 174</t>
  </si>
  <si>
    <t>Stará Červená Voda, č. p. 175</t>
  </si>
  <si>
    <t>Stará Červená Voda, č. p. 179</t>
  </si>
  <si>
    <t>Stará Červená Voda, č. p. 18</t>
  </si>
  <si>
    <t>Stará Červená Voda, č. p. 182</t>
  </si>
  <si>
    <t>Stará Červená Voda, č. p. 186</t>
  </si>
  <si>
    <t>Stará Červená Voda, č. p. 188</t>
  </si>
  <si>
    <t>Stará Červená Voda, č. p. 189</t>
  </si>
  <si>
    <t>Stará Červená Voda, č. p. 19</t>
  </si>
  <si>
    <t>Stará Červená Voda, č. p. 190</t>
  </si>
  <si>
    <t>Stará Červená Voda, č. p. 191</t>
  </si>
  <si>
    <t>Stará Červená Voda, č. p. 193</t>
  </si>
  <si>
    <t>Stará Červená Voda, č. p. 195</t>
  </si>
  <si>
    <t>Stará Červená Voda, č. p. 197</t>
  </si>
  <si>
    <t>Stará Červená Voda, č. p. 198</t>
  </si>
  <si>
    <t>Stará Červená Voda, č. p. 201</t>
  </si>
  <si>
    <t>Stará Červená Voda, č. p. 202</t>
  </si>
  <si>
    <t>Stará Červená Voda, č. p. 203</t>
  </si>
  <si>
    <t>Stará Červená Voda, č. p. 204</t>
  </si>
  <si>
    <t>Stará Červená Voda, č. p. 205</t>
  </si>
  <si>
    <t>Stará Červená Voda, č. p. 206</t>
  </si>
  <si>
    <t>Stará Červená Voda, č. p. 207</t>
  </si>
  <si>
    <t>Stará Červená Voda, č. p. 208</t>
  </si>
  <si>
    <t>Stará Červená Voda, č. p. 209</t>
  </si>
  <si>
    <t>Stará Červená Voda, č. p. 21</t>
  </si>
  <si>
    <t>Stará Červená Voda, č. p. 210</t>
  </si>
  <si>
    <t>Stará Červená Voda, č. p. 211</t>
  </si>
  <si>
    <t>Stará Červená Voda, č. p. 213</t>
  </si>
  <si>
    <t>Stará Červená Voda, č. p. 214</t>
  </si>
  <si>
    <t>Stará Červená Voda, č. p. 215</t>
  </si>
  <si>
    <t>Stará Červená Voda, č. p. 216</t>
  </si>
  <si>
    <t>Stará Červená Voda, č. p. 218</t>
  </si>
  <si>
    <t>Stará Červená Voda, č. p. 219</t>
  </si>
  <si>
    <t>Stará Červená Voda, č. p. 220</t>
  </si>
  <si>
    <t>Stará Červená Voda, č. p. 221</t>
  </si>
  <si>
    <t>Stará Červená Voda, č. p. 222</t>
  </si>
  <si>
    <t>Stará Červená Voda, č. p. 223</t>
  </si>
  <si>
    <t>Stará Červená Voda, č. p. 224</t>
  </si>
  <si>
    <t>Stará Červená Voda, č. p. 225</t>
  </si>
  <si>
    <t>Stará Červená Voda, č. p. 226</t>
  </si>
  <si>
    <t>Stará Červená Voda, č. p. 227</t>
  </si>
  <si>
    <t>Stará Červená Voda, č. p. 228</t>
  </si>
  <si>
    <t>Stará Červená Voda, č. p. 229</t>
  </si>
  <si>
    <t>Stará Červená Voda, č. p. 23</t>
  </si>
  <si>
    <t>Stará Červená Voda, č. p. 230</t>
  </si>
  <si>
    <t>Stará Červená Voda, č. p. 231</t>
  </si>
  <si>
    <t>Stará Červená Voda, č. p. 232</t>
  </si>
  <si>
    <t>Stará Červená Voda, č. p. 233</t>
  </si>
  <si>
    <t>Stará Červená Voda, č. p. 234</t>
  </si>
  <si>
    <t>Stará Červená Voda, č. p. 235</t>
  </si>
  <si>
    <t>Stará Červená Voda, č. p. 236</t>
  </si>
  <si>
    <t>Stará Červená Voda, č. p. 237</t>
  </si>
  <si>
    <t>Stará Červená Voda, č. p. 238</t>
  </si>
  <si>
    <t>Stará Červená Voda, č. p. 239</t>
  </si>
  <si>
    <t>Stará Červená Voda, č. p. 240</t>
  </si>
  <si>
    <t>Stará Červená Voda, č. p. 241</t>
  </si>
  <si>
    <t>Stará Červená Voda, č. p. 242</t>
  </si>
  <si>
    <t>Stará Červená Voda, č. p. 243</t>
  </si>
  <si>
    <t>Stará Červená Voda, č. p. 244</t>
  </si>
  <si>
    <t>Stará Červená Voda, č. p. 245</t>
  </si>
  <si>
    <t>Stará Červená Voda, č. p. 246</t>
  </si>
  <si>
    <t>Stará Červená Voda, č. p. 29</t>
  </si>
  <si>
    <t>Stará Červená Voda, č. p. 30</t>
  </si>
  <si>
    <t>Stará Červená Voda, č. p. 31</t>
  </si>
  <si>
    <t>Stará Červená Voda, č. p. 32</t>
  </si>
  <si>
    <t>Stará Červená Voda, č. p. 33</t>
  </si>
  <si>
    <t>Stará Červená Voda, č. p. 34</t>
  </si>
  <si>
    <t>Stará Červená Voda, č. p. 35</t>
  </si>
  <si>
    <t>Stará Červená Voda, č. p. 37</t>
  </si>
  <si>
    <t>Stará Červená Voda, č. p. 40</t>
  </si>
  <si>
    <t>Stará Červená Voda, č. p. 43</t>
  </si>
  <si>
    <t>Stará Červená Voda, č. p. 45</t>
  </si>
  <si>
    <t>Stará Červená Voda, č. p. 46</t>
  </si>
  <si>
    <t>Stará Červená Voda, č. p. 5</t>
  </si>
  <si>
    <t>Stará Červená Voda, č. p. 51</t>
  </si>
  <si>
    <t>Stará Červená Voda, č. p. 54</t>
  </si>
  <si>
    <t>Stará Červená Voda, č. p. 6</t>
  </si>
  <si>
    <t>Stará Červená Voda, č. p. 61</t>
  </si>
  <si>
    <t>Stará Červená Voda, č. p. 62</t>
  </si>
  <si>
    <t>Stará Červená Voda, č. p. 63</t>
  </si>
  <si>
    <t>Stará Červená Voda, č. p. 69</t>
  </si>
  <si>
    <t>Stará Červená Voda, č. p. 7</t>
  </si>
  <si>
    <t>Stará Červená Voda, č. p. 80</t>
  </si>
  <si>
    <t>Stará Červená Voda, č. p. 83</t>
  </si>
  <si>
    <t>Stará Červená Voda, č. p. 85</t>
  </si>
  <si>
    <t>Stará Červená Voda, č. p. 88</t>
  </si>
  <si>
    <t>Stará Červená Voda, č. p. 9</t>
  </si>
  <si>
    <t>Stará Červená Voda, č. p. 90</t>
  </si>
  <si>
    <t>Stará Červená Voda, č. p. 91</t>
  </si>
  <si>
    <t>Stará Červená Voda, č. p. 94</t>
  </si>
  <si>
    <t>Stará Červená Voda, č. p. 95</t>
  </si>
  <si>
    <t>Stará Červená Voda, č. p. 96</t>
  </si>
  <si>
    <t>Stará Červená Voda, č. p. 99</t>
  </si>
  <si>
    <t>Stará Červená Voda, č. p. 14</t>
  </si>
  <si>
    <t>Stará Červená Voda, č. p. 15</t>
  </si>
  <si>
    <t>Stará Červená Voda, č. p. 2</t>
  </si>
  <si>
    <t>Stará Červená Voda, č. p. 20</t>
  </si>
  <si>
    <t>Stará Červená Voda, č. p. 22</t>
  </si>
  <si>
    <t>Stará Červená Voda, č. p. 24</t>
  </si>
  <si>
    <t>Stará Červená Voda, č. p. 25</t>
  </si>
  <si>
    <t>Stará Červená Voda, č. p. 8</t>
  </si>
  <si>
    <t>Staré Město - Kunčice, č. p. 123</t>
  </si>
  <si>
    <t>Staré Město, Květná 207</t>
  </si>
  <si>
    <t>Staré Město, Květná 264</t>
  </si>
  <si>
    <t>Staré Město, Květná 270</t>
  </si>
  <si>
    <t>Staré Město, Květná 280</t>
  </si>
  <si>
    <t>Staré Město, Květná 281</t>
  </si>
  <si>
    <t>Staré Město, Květná 287</t>
  </si>
  <si>
    <t>Staré Město, Květná 299</t>
  </si>
  <si>
    <t>Staré Město, Květná 304</t>
  </si>
  <si>
    <t>Staré Město, Květná 316</t>
  </si>
  <si>
    <t>Staré Město, Květná 32</t>
  </si>
  <si>
    <t>Staré Město, Květná 409</t>
  </si>
  <si>
    <t>Staré Město, č. ev. 14</t>
  </si>
  <si>
    <t>Staré Město, č. ev. 15</t>
  </si>
  <si>
    <t>Staré Město, č. ev. 16</t>
  </si>
  <si>
    <t>Staré Město, č. ev. 17</t>
  </si>
  <si>
    <t>Staré Město, č. ev. 18</t>
  </si>
  <si>
    <t>Staré Město, č. ev. 20</t>
  </si>
  <si>
    <t>Staré Město, č. ev. 21</t>
  </si>
  <si>
    <t>Staré Město, č. ev. 22</t>
  </si>
  <si>
    <t>Staré Město, č. ev. 41</t>
  </si>
  <si>
    <t>Staré Město, č. p. 131</t>
  </si>
  <si>
    <t>Staré Město, č. p. 133</t>
  </si>
  <si>
    <t>Staré Město, č. p. 141</t>
  </si>
  <si>
    <t>Staré Město, č. p. 152</t>
  </si>
  <si>
    <t>Staré Město, Malé Vrbno 143</t>
  </si>
  <si>
    <t>Staré Město, Malé Vrbno 33</t>
  </si>
  <si>
    <t>Staré Město, Polní 19</t>
  </si>
  <si>
    <t>Staré Město, č. ev. 11</t>
  </si>
  <si>
    <t>Staré Město, č. ev. 12</t>
  </si>
  <si>
    <t>Staré Město, č. ev. 7</t>
  </si>
  <si>
    <t>Staré Město, Štěpánov 3</t>
  </si>
  <si>
    <t>Staré Město, Štěpánov 5</t>
  </si>
  <si>
    <t>Staré Město, Štěpánov 58</t>
  </si>
  <si>
    <t>Staré Město, Štěpánov 6</t>
  </si>
  <si>
    <t>Staré Město, č. ev. 23</t>
  </si>
  <si>
    <t>Staré Město, č. ev. 24</t>
  </si>
  <si>
    <t>Staré Město, č. ev. 25</t>
  </si>
  <si>
    <t>Staré Město, č. ev. 27</t>
  </si>
  <si>
    <t>Staré Město, č. ev. 28</t>
  </si>
  <si>
    <t>Staré Město, č. ev. 39</t>
  </si>
  <si>
    <t>Staré Město, č. ev. 43</t>
  </si>
  <si>
    <t>Staré Město, č. ev. 55</t>
  </si>
  <si>
    <t>Staré Město, č. ev. 58</t>
  </si>
  <si>
    <t>Staré Město, č. ev. 59</t>
  </si>
  <si>
    <t>Staré Město, č. ev. 60</t>
  </si>
  <si>
    <t>Staré Město, č. ev. 64</t>
  </si>
  <si>
    <t>Staré Město, č. p. 187</t>
  </si>
  <si>
    <t>Staré Město, č. p. 195</t>
  </si>
  <si>
    <t>Staré Město, č. p. 341</t>
  </si>
  <si>
    <t>Staré Město, č. p. 411</t>
  </si>
  <si>
    <t>Staré Město, č. p. 415</t>
  </si>
  <si>
    <t>Staré Město, č. p. 416</t>
  </si>
  <si>
    <t>Staré Město, Velké Vrbno 136</t>
  </si>
  <si>
    <t>Staré Město, Velké Vrbno 146</t>
  </si>
  <si>
    <t>Staré Město, Velké Vrbno 179</t>
  </si>
  <si>
    <t>Staré Město, Velké Vrbno 185</t>
  </si>
  <si>
    <t>Staré Město, Velké Vrbno 26</t>
  </si>
  <si>
    <t>Staré Město, Velké Vrbno 410</t>
  </si>
  <si>
    <t>Staré Město, Velké Vrbno 51</t>
  </si>
  <si>
    <t>Staré Město, Velké Vrbno 57</t>
  </si>
  <si>
    <t>Staré Město - Nová Seninka, č. ev. 31</t>
  </si>
  <si>
    <t>Staré Město - Nová Seninka, č. ev. 32</t>
  </si>
  <si>
    <t>Staré Město - Nová Seninka, č. ev. 33</t>
  </si>
  <si>
    <t>Staré Město - Nová Seninka, č. ev. 34</t>
  </si>
  <si>
    <t>Staré Město - Nová Seninka, č. ev. 35</t>
  </si>
  <si>
    <t>Staré Město - Nová Seninka, č. ev. 36</t>
  </si>
  <si>
    <t>Staré Město - Nová Seninka, č. ev. 37</t>
  </si>
  <si>
    <t>Staré Město - Nová Seninka, č. ev. 38</t>
  </si>
  <si>
    <t>Staré Město - Nová Seninka, č. ev. 39</t>
  </si>
  <si>
    <t>Staré Město - Nová Seninka, č. ev. 40</t>
  </si>
  <si>
    <t>Staré Město - Nová Seninka, č. ev. 41</t>
  </si>
  <si>
    <t>Staré Město - Nová Seninka, č. ev. 42</t>
  </si>
  <si>
    <t>Staré Město - Nová Seninka, č. ev. 43</t>
  </si>
  <si>
    <t>Staré Město - Nová Seninka, č. ev. 45</t>
  </si>
  <si>
    <t>Staré Město - Nová Seninka, č. ev. 46</t>
  </si>
  <si>
    <t>Staré Město - Nová Seninka, č. ev. 47</t>
  </si>
  <si>
    <t>Staré Město - Nová Seninka, č. ev. 48</t>
  </si>
  <si>
    <t>Staré Město - Nová Seninka, č. ev. 49</t>
  </si>
  <si>
    <t>Staré Město - Nová Seninka, č. ev. 50</t>
  </si>
  <si>
    <t>Staré Město - Nová Seninka, č. ev. 51</t>
  </si>
  <si>
    <t>Staré Město - Nová Seninka, č. ev. 52</t>
  </si>
  <si>
    <t>Staré Město - Nová Seninka, č. ev. 53</t>
  </si>
  <si>
    <t>Staré Město - Nová Seninka, č. ev. 54</t>
  </si>
  <si>
    <t>Staré Město - Nová Seninka, č. ev. 55</t>
  </si>
  <si>
    <t>Staré Město - Nová Seninka, č. ev. 56</t>
  </si>
  <si>
    <t>Staré Město - Nová Seninka, č. ev. 57</t>
  </si>
  <si>
    <t>Staré Město - Nová Seninka, č. ev. 59</t>
  </si>
  <si>
    <t>Staré Město - Nová Seninka, č. ev. 61</t>
  </si>
  <si>
    <t>Staré Město - Nová Seninka, č. ev. 62</t>
  </si>
  <si>
    <t>Staré Město - Nová Seninka, č. ev. 63</t>
  </si>
  <si>
    <t>Staré Město - Nová Seninka, č. ev. 64</t>
  </si>
  <si>
    <t>Staré Město - Nová Seninka, č. ev. 65</t>
  </si>
  <si>
    <t>Staré Město - Nová Seninka, č. p. 1</t>
  </si>
  <si>
    <t>Staré Město - Nová Seninka, č. p. 103</t>
  </si>
  <si>
    <t>Staré Město - Nová Seninka, č. p. 105</t>
  </si>
  <si>
    <t>Staré Město - Nová Seninka, č. p. 115</t>
  </si>
  <si>
    <t>Staré Město - Nová Seninka, č. p. 22</t>
  </si>
  <si>
    <t>Staré Město - Nová Seninka, č. p. 3</t>
  </si>
  <si>
    <t>Staré Město - Nová Seninka, č. p. 4</t>
  </si>
  <si>
    <t>Staré Město - Nová Seninka, č. p. 5</t>
  </si>
  <si>
    <t>Staré Město - Nová Seninka, č. p. 50</t>
  </si>
  <si>
    <t>Staré Město - Nová Seninka, č. p. 53</t>
  </si>
  <si>
    <t>Staré Město - Nová Seninka, č. p. 54</t>
  </si>
  <si>
    <t>Staré Město - Nová Seninka, č. p. 59</t>
  </si>
  <si>
    <t>Staré Město - Nová Seninka, č. p. 60</t>
  </si>
  <si>
    <t>Staré Město - Nová Seninka, č. p. 79</t>
  </si>
  <si>
    <t>Staré Město - Nová Seninka, č. p. 8</t>
  </si>
  <si>
    <t>Staré Město - Nová Seninka, č. p. 84</t>
  </si>
  <si>
    <t>Staré Město - Stříbrnice, č. ev. 1</t>
  </si>
  <si>
    <t>Staré Město - Stříbrnice, č. ev. 11</t>
  </si>
  <si>
    <t>Staré Město - Stříbrnice, č. ev. 12</t>
  </si>
  <si>
    <t>Staré Město - Stříbrnice, č. ev. 13</t>
  </si>
  <si>
    <t>Staré Město - Stříbrnice, č. ev. 14</t>
  </si>
  <si>
    <t>Staré Město - Stříbrnice, č. ev. 17</t>
  </si>
  <si>
    <t>Staré Město - Stříbrnice, č. ev. 2</t>
  </si>
  <si>
    <t>Staré Město - Stříbrnice, č. ev. 20</t>
  </si>
  <si>
    <t>Staré Město - Stříbrnice, č. ev. 21</t>
  </si>
  <si>
    <t>Staré Město - Stříbrnice, č. ev. 22</t>
  </si>
  <si>
    <t>Staré Město - Stříbrnice, č. ev. 23</t>
  </si>
  <si>
    <t>Staré Město - Stříbrnice, č. ev. 24</t>
  </si>
  <si>
    <t>Staré Město - Stříbrnice, č. ev. 25</t>
  </si>
  <si>
    <t>Staré Město - Stříbrnice, č. ev. 27</t>
  </si>
  <si>
    <t>Staré Město - Stříbrnice, č. ev. 28</t>
  </si>
  <si>
    <t>Staré Město - Stříbrnice, č. ev. 29</t>
  </si>
  <si>
    <t>Staré Město - Stříbrnice, č. ev. 3</t>
  </si>
  <si>
    <t>Staré Město - Stříbrnice, č. ev. 30</t>
  </si>
  <si>
    <t>Staré Město - Stříbrnice, č. ev. 31</t>
  </si>
  <si>
    <t>Staré Město - Stříbrnice, č. ev. 32</t>
  </si>
  <si>
    <t>Staré Město - Stříbrnice, č. ev. 34</t>
  </si>
  <si>
    <t>Staré Město - Stříbrnice, č. ev. 35</t>
  </si>
  <si>
    <t>Staré Město - Stříbrnice, č. ev. 36</t>
  </si>
  <si>
    <t>Staré Město - Stříbrnice, č. ev. 37</t>
  </si>
  <si>
    <t>Staré Město - Stříbrnice, č. ev. 38</t>
  </si>
  <si>
    <t>Staré Město - Stříbrnice, č. ev. 39</t>
  </si>
  <si>
    <t>Staré Město - Stříbrnice, č. ev. 4</t>
  </si>
  <si>
    <t>Staré Město - Stříbrnice, č. ev. 40</t>
  </si>
  <si>
    <t>Staré Město - Stříbrnice, č. ev. 42</t>
  </si>
  <si>
    <t>Staré Město - Stříbrnice, č. ev. 43</t>
  </si>
  <si>
    <t>Staré Město - Stříbrnice, č. ev. 44</t>
  </si>
  <si>
    <t>Staré Město - Stříbrnice, č. ev. 47</t>
  </si>
  <si>
    <t>Staré Město - Stříbrnice, č. ev. 48</t>
  </si>
  <si>
    <t>Staré Město - Stříbrnice, č. ev. 5</t>
  </si>
  <si>
    <t>Staré Město - Stříbrnice, č. ev. 7</t>
  </si>
  <si>
    <t>Staré Město - Stříbrnice, č. ev. 8</t>
  </si>
  <si>
    <t>Staré Město - Stříbrnice, č. p. 16</t>
  </si>
  <si>
    <t>Staré Město - Stříbrnice, č. p. 19</t>
  </si>
  <si>
    <t>Staré Město - Stříbrnice, č. p. 21</t>
  </si>
  <si>
    <t>Staré Město - Stříbrnice, č. p. 212</t>
  </si>
  <si>
    <t>Staré Město - Stříbrnice, č. p. 22</t>
  </si>
  <si>
    <t>Staré Město - Stříbrnice, č. p. 23</t>
  </si>
  <si>
    <t>Staré Město - Stříbrnice, č. p. 24</t>
  </si>
  <si>
    <t>Staré Město - Stříbrnice, č. p. 26</t>
  </si>
  <si>
    <t>Staré Město - Stříbrnice, č. p. 29</t>
  </si>
  <si>
    <t>Staré Město - Stříbrnice, č. p. 35</t>
  </si>
  <si>
    <t>Staré Město - Stříbrnice, č. p. 36</t>
  </si>
  <si>
    <t>Staré Město - Stříbrnice, č. p. 37</t>
  </si>
  <si>
    <t>Staré Město - Stříbrnice, č. p. 38</t>
  </si>
  <si>
    <t>Staré Město - Stříbrnice, č. p. 39</t>
  </si>
  <si>
    <t>Staré Město - Stříbrnice, č. p. 41</t>
  </si>
  <si>
    <t>Staré Město - Stříbrnice, č. p. 42</t>
  </si>
  <si>
    <t>Staré Město - Stříbrnice, č. p. 50</t>
  </si>
  <si>
    <t>Staré Město - Stříbrnice, č. p. 51</t>
  </si>
  <si>
    <t>Staré Město - Stříbrnice, č. p. 52</t>
  </si>
  <si>
    <t>Staré Město - Stříbrnice, č. p. 54</t>
  </si>
  <si>
    <t>Staré Město - Stříbrnice, č. p. 55</t>
  </si>
  <si>
    <t>Staré Město - Stříbrnice, č. p. 56</t>
  </si>
  <si>
    <t>Staré Město - Stříbrnice, č. p. 57</t>
  </si>
  <si>
    <t>Staré Město - Stříbrnice, č. p. 6</t>
  </si>
  <si>
    <t>Staré Město - Stříbrnice, č. p. 60</t>
  </si>
  <si>
    <t>Staré Město - Stříbrnice, č. p. 61</t>
  </si>
  <si>
    <t>Staré Město - Stříbrnice, č. p. 62</t>
  </si>
  <si>
    <t>Staré Město - Stříbrnice, č. p. 63</t>
  </si>
  <si>
    <t>Staré Město - Stříbrnice, č. p. 64</t>
  </si>
  <si>
    <t>Staré Město - Stříbrnice, č. p. 65</t>
  </si>
  <si>
    <t>Staré Město - Stříbrnice, č. p. 66</t>
  </si>
  <si>
    <t>Staré Město - Stříbrnice, č. p. 67</t>
  </si>
  <si>
    <t>Staré Město - Stříbrnice, č. p. 68</t>
  </si>
  <si>
    <t>Staré Město - Stříbrnice, č. p. 69</t>
  </si>
  <si>
    <t>Staré Město - Stříbrnice, č. p. 70</t>
  </si>
  <si>
    <t>Staré Město - Stříbrnice, č. p. 71</t>
  </si>
  <si>
    <t>Staré Město - Stříbrnice, č. p. 72</t>
  </si>
  <si>
    <t>Staré Město - Stříbrnice, č. p. 73</t>
  </si>
  <si>
    <t>Staré Město - Stříbrnice, č. p. 74</t>
  </si>
  <si>
    <t>Staré Město - Stříbrnice, č. p. 75</t>
  </si>
  <si>
    <t>Staré Město - Stříbrnice, č. p. 9</t>
  </si>
  <si>
    <t>Staré Město, č. ev. 44</t>
  </si>
  <si>
    <t>Staré Město - Chrastice, č. ev. 106</t>
  </si>
  <si>
    <t>Staré Město - Chrastice, č. ev. 117</t>
  </si>
  <si>
    <t>Staré Město - Chrastice, č. ev. 120</t>
  </si>
  <si>
    <t>Staré Město - Chrastice, č. ev. 121</t>
  </si>
  <si>
    <t>Staré Město - Chrastice, č. ev. 123</t>
  </si>
  <si>
    <t>Staré Město - Chrastice, č. ev. 125</t>
  </si>
  <si>
    <t>Staré Město - Chrastice, č. ev. 130</t>
  </si>
  <si>
    <t>Staré Město - Chrastice, č. ev. 131</t>
  </si>
  <si>
    <t>Staré Město - Chrastice, č. ev. 133</t>
  </si>
  <si>
    <t>Staré Město - Chrastice, č. ev. 134</t>
  </si>
  <si>
    <t>Staré Město - Chrastice, č. ev. 139</t>
  </si>
  <si>
    <t>Staré Město - Chrastice, č. ev. 14</t>
  </si>
  <si>
    <t>Staré Město - Chrastice, č. ev. 140</t>
  </si>
  <si>
    <t>Staré Město - Chrastice, č. ev. 141</t>
  </si>
  <si>
    <t>Staré Město - Chrastice, č. ev. 142</t>
  </si>
  <si>
    <t>Staré Město - Chrastice, č. ev. 15</t>
  </si>
  <si>
    <t>Staré Město - Chrastice, č. ev. 18</t>
  </si>
  <si>
    <t>Staré Město - Chrastice, č. ev. 19</t>
  </si>
  <si>
    <t>Staré Město - Chrastice, č. ev. 20</t>
  </si>
  <si>
    <t>Staré Město - Chrastice, č. ev. 22</t>
  </si>
  <si>
    <t>Staré Město - Chrastice, č. ev. 23</t>
  </si>
  <si>
    <t>Staré Město - Chrastice, č. ev. 24</t>
  </si>
  <si>
    <t>Staré Město - Chrastice, č. ev. 25</t>
  </si>
  <si>
    <t>Staré Město - Chrastice, č. ev. 26</t>
  </si>
  <si>
    <t>Staré Město - Chrastice, č. ev. 27</t>
  </si>
  <si>
    <t>Staré Město - Chrastice, č. ev. 28</t>
  </si>
  <si>
    <t>Staré Město - Chrastice, č. ev. 29</t>
  </si>
  <si>
    <t>Staré Město - Chrastice, č. ev. 30</t>
  </si>
  <si>
    <t>Staré Město - Chrastice, č. ev. 31</t>
  </si>
  <si>
    <t>Staré Město - Chrastice, č. ev. 32</t>
  </si>
  <si>
    <t>Staré Město - Chrastice, č. ev. 33</t>
  </si>
  <si>
    <t>Staré Město - Chrastice, č. ev. 34</t>
  </si>
  <si>
    <t>Staré Město - Chrastice, č. ev. 35</t>
  </si>
  <si>
    <t>Staré Město - Chrastice, č. ev. 36</t>
  </si>
  <si>
    <t>Staré Město - Chrastice, č. ev. 37</t>
  </si>
  <si>
    <t>Staré Město - Chrastice, č. ev. 38</t>
  </si>
  <si>
    <t>Staré Město - Chrastice, č. ev. 39</t>
  </si>
  <si>
    <t>Staré Město - Chrastice, č. ev. 40</t>
  </si>
  <si>
    <t>Staré Město - Chrastice, č. ev. 41</t>
  </si>
  <si>
    <t>Staré Město - Chrastice, č. ev. 42</t>
  </si>
  <si>
    <t>Staré Město - Chrastice, č. ev. 43</t>
  </si>
  <si>
    <t>Staré Město - Chrastice, č. ev. 44</t>
  </si>
  <si>
    <t>Staré Město - Chrastice, č. ev. 45</t>
  </si>
  <si>
    <t>Staré Město - Chrastice, č. ev. 46</t>
  </si>
  <si>
    <t>Staré Město - Chrastice, č. ev. 47</t>
  </si>
  <si>
    <t>Staré Město - Chrastice, č. ev. 48</t>
  </si>
  <si>
    <t>Staré Město - Chrastice, č. ev. 49</t>
  </si>
  <si>
    <t>Staré Město - Chrastice, č. ev. 50</t>
  </si>
  <si>
    <t>Staré Město - Chrastice, č. ev. 51</t>
  </si>
  <si>
    <t>Staré Město - Chrastice, č. ev. 52</t>
  </si>
  <si>
    <t>Staré Město - Chrastice, č. ev. 53</t>
  </si>
  <si>
    <t>Staré Město - Chrastice, č. ev. 55</t>
  </si>
  <si>
    <t>Staré Město - Chrastice, č. ev. 57</t>
  </si>
  <si>
    <t>Staré Město - Chrastice, č. ev. 58</t>
  </si>
  <si>
    <t>Staré Město - Chrastice, č. ev. 59</t>
  </si>
  <si>
    <t>Staré Město - Chrastice, č. ev. 60</t>
  </si>
  <si>
    <t>Staré Město - Chrastice, č. ev. 61</t>
  </si>
  <si>
    <t>Staré Město - Chrastice, č. ev. 62</t>
  </si>
  <si>
    <t>Staré Město - Chrastice, č. ev. 63</t>
  </si>
  <si>
    <t>Staré Město - Chrastice, č. ev. 64</t>
  </si>
  <si>
    <t>Staré Město - Chrastice, č. ev. 65</t>
  </si>
  <si>
    <t>Staré Město - Chrastice, č. ev. 66</t>
  </si>
  <si>
    <t>Staré Město - Chrastice, č. ev. 69</t>
  </si>
  <si>
    <t>Staré Město - Chrastice, č. ev. 70</t>
  </si>
  <si>
    <t>Staré Město - Chrastice, č. ev. 71</t>
  </si>
  <si>
    <t>Staré Město - Chrastice, č. ev. 72</t>
  </si>
  <si>
    <t>Staré Město - Chrastice, č. ev. 74</t>
  </si>
  <si>
    <t>Staré Město - Chrastice, č. ev. 78</t>
  </si>
  <si>
    <t>Staré Město - Chrastice, č. ev. 79</t>
  </si>
  <si>
    <t>Staré Město - Chrastice, č. ev. 80</t>
  </si>
  <si>
    <t>Staré Město - Chrastice, č. ev. 81</t>
  </si>
  <si>
    <t>Staré Město - Chrastice, č. ev. 82</t>
  </si>
  <si>
    <t>Staré Město - Chrastice, č. ev. 83</t>
  </si>
  <si>
    <t>Staré Město - Chrastice, č. ev. 84</t>
  </si>
  <si>
    <t>Staré Město - Chrastice, č. ev. 86</t>
  </si>
  <si>
    <t>Staré Město - Chrastice, č. ev. 87</t>
  </si>
  <si>
    <t>Staré Město - Chrastice, č. ev. 88</t>
  </si>
  <si>
    <t>Staré Město - Chrastice, č. ev. 89</t>
  </si>
  <si>
    <t>Staré Město - Chrastice, č. ev. 90</t>
  </si>
  <si>
    <t>Staré Město - Chrastice, č. ev. 91</t>
  </si>
  <si>
    <t>Staré Město - Chrastice, č. ev. 92</t>
  </si>
  <si>
    <t>Staré Město - Chrastice, č. ev. 93</t>
  </si>
  <si>
    <t>Staré Město - Chrastice, č. ev. 94</t>
  </si>
  <si>
    <t>Staré Město - Chrastice, č. ev. 96</t>
  </si>
  <si>
    <t>Staré Město - Chrastice, č. ev. 97</t>
  </si>
  <si>
    <t>Staré Město - Chrastice, č. p. 103</t>
  </si>
  <si>
    <t>Staré Město - Chrastice, č. p. 107</t>
  </si>
  <si>
    <t>Staré Město - Chrastice, č. p. 108</t>
  </si>
  <si>
    <t>Staré Město - Chrastice, č. p. 109</t>
  </si>
  <si>
    <t>Staré Město - Chrastice, č. p. 126</t>
  </si>
  <si>
    <t>Staré Město - Chrastice, č. p. 127</t>
  </si>
  <si>
    <t>Staré Město - Chrastice, č. p. 136</t>
  </si>
  <si>
    <t>Staré Město - Chrastice, č. p. 5</t>
  </si>
  <si>
    <t>Staré Město - Chrastice, č. p. 69</t>
  </si>
  <si>
    <t>Staré Město - Chrastice, č. p. 80</t>
  </si>
  <si>
    <t>Staré Město - Chrastice, č. p. 81</t>
  </si>
  <si>
    <t>Staré Město - Chrastice, č. p. 82</t>
  </si>
  <si>
    <t>Staré Město - Chrastice, č. p. 83</t>
  </si>
  <si>
    <t>Staré Město - Chrastice, č. p. 86</t>
  </si>
  <si>
    <t>Staré Město - Chrastice, Hynčice pod Sušinou 104</t>
  </si>
  <si>
    <t>Staré Město - Chrastice, Hynčice pod Sušinou 105</t>
  </si>
  <si>
    <t>Staré Město - Chrastice, Hynčice pod Sušinou 132</t>
  </si>
  <si>
    <t>Staré Město - Chrastice, Hynčice pod Sušinou 135</t>
  </si>
  <si>
    <t>Staré Město - Chrastice, Hynčice pod Sušinou 137</t>
  </si>
  <si>
    <t>Staré Město - Chrastice, Hynčice pod Sušinou 138</t>
  </si>
  <si>
    <t>Staré Město - Chrastice, Hynčice pod Sušinou 16</t>
  </si>
  <si>
    <t>Staré Město - Chrastice, Hynčice pod Sušinou 70</t>
  </si>
  <si>
    <t>Staré Město - Chrastice, Hynčice pod Sušinou 93</t>
  </si>
  <si>
    <t>Staré Město, č. ev. 100</t>
  </si>
  <si>
    <t>Staré Město, č. ev. 101</t>
  </si>
  <si>
    <t>Staré Město, č. ev. 102</t>
  </si>
  <si>
    <t>Staré Město, č. ev. 107</t>
  </si>
  <si>
    <t>Staré Město, č. ev. 108</t>
  </si>
  <si>
    <t>Staré Město, č. ev. 109</t>
  </si>
  <si>
    <t>Staré Město, č. ev. 113</t>
  </si>
  <si>
    <t>Staré Město, č. ev. 116</t>
  </si>
  <si>
    <t>Staré Město, č. ev. 119</t>
  </si>
  <si>
    <t>Staré Město, č. ev. 124</t>
  </si>
  <si>
    <t>Staré Město, č. ev. 56</t>
  </si>
  <si>
    <t>Staré Město, č. ev. 73</t>
  </si>
  <si>
    <t>Staré Město, č. ev. 85</t>
  </si>
  <si>
    <t>Staré Město, č. ev. 99</t>
  </si>
  <si>
    <t>Staré Město, Hynčice pod Sušinou 105</t>
  </si>
  <si>
    <t>Staré Město - Chrastice, č. ev. 1</t>
  </si>
  <si>
    <t>Staré Město - Chrastice, č. ev. 10</t>
  </si>
  <si>
    <t>Staré Město - Chrastice, č. ev. 11</t>
  </si>
  <si>
    <t>Staré Město - Chrastice, č. ev. 111</t>
  </si>
  <si>
    <t>Staré Město - Chrastice, č. ev. 13</t>
  </si>
  <si>
    <t>Staré Město - Chrastice, č. ev. 2</t>
  </si>
  <si>
    <t>Staré Město - Chrastice, č. ev. 3</t>
  </si>
  <si>
    <t>Staré Město - Chrastice, č. ev. 5</t>
  </si>
  <si>
    <t>Staré Město - Chrastice, č. ev. 67</t>
  </si>
  <si>
    <t>Staré Město - Chrastice, č. ev. 68</t>
  </si>
  <si>
    <t>Staré Město - Chrastice, č. ev. 7</t>
  </si>
  <si>
    <t>Staré Město - Chrastice, č. ev. 75</t>
  </si>
  <si>
    <t>Staré Město - Chrastice, č. ev. 76</t>
  </si>
  <si>
    <t>Staré Město - Chrastice, č. ev. 77</t>
  </si>
  <si>
    <t>Staré Město - Chrastice, č. ev. 8</t>
  </si>
  <si>
    <t>Staré Město - Chrastice, č. ev. 9</t>
  </si>
  <si>
    <t>Staré Město - Chrastice, č. p. 1</t>
  </si>
  <si>
    <t>Staré Město - Chrastice, č. p. 100</t>
  </si>
  <si>
    <t>Staré Město - Chrastice, č. p. 101</t>
  </si>
  <si>
    <t>Staré Město - Chrastice, č. p. 102</t>
  </si>
  <si>
    <t>Staré Město - Chrastice, č. p. 14</t>
  </si>
  <si>
    <t>Staré Město - Chrastice, č. p. 15</t>
  </si>
  <si>
    <t>Staré Město - Chrastice, č. p. 18</t>
  </si>
  <si>
    <t>Staré Město - Chrastice, č. p. 2</t>
  </si>
  <si>
    <t>Staré Město - Chrastice, č. p. 23</t>
  </si>
  <si>
    <t>Staré Město - Chrastice, č. p. 24</t>
  </si>
  <si>
    <t>Staré Město - Chrastice, č. p. 27</t>
  </si>
  <si>
    <t>Staré Město - Chrastice, č. p. 3</t>
  </si>
  <si>
    <t>Staré Město - Chrastice, č. p. 35</t>
  </si>
  <si>
    <t>Staré Město - Chrastice, č. p. 36</t>
  </si>
  <si>
    <t>Staré Město - Chrastice, č. p. 37</t>
  </si>
  <si>
    <t>Staré Město - Chrastice, č. p. 38</t>
  </si>
  <si>
    <t>Staré Město - Chrastice, č. p. 4</t>
  </si>
  <si>
    <t>Staré Město - Chrastice, č. p. 40</t>
  </si>
  <si>
    <t>Staré Město - Chrastice, č. p. 41</t>
  </si>
  <si>
    <t>Staré Město - Chrastice, č. p. 42</t>
  </si>
  <si>
    <t>Staré Město - Chrastice, č. p. 46</t>
  </si>
  <si>
    <t>Staré Město - Chrastice, č. p. 51</t>
  </si>
  <si>
    <t>Staré Město - Chrastice, č. p. 6</t>
  </si>
  <si>
    <t>Staré Město - Chrastice, č. p. 65</t>
  </si>
  <si>
    <t>Staré Město - Chrastice, č. p. 67</t>
  </si>
  <si>
    <t>Staré Město - Chrastice, č. p. 7</t>
  </si>
  <si>
    <t>Staré Město - Chrastice, č. p. 71</t>
  </si>
  <si>
    <t>Staré Město - Chrastice, č. p. 78</t>
  </si>
  <si>
    <t>Staré Město - Chrastice, č. p. 8</t>
  </si>
  <si>
    <t>Staré Město - Chrastice, č. p. 84</t>
  </si>
  <si>
    <t>Staré Město - Chrastice, č. p. 85</t>
  </si>
  <si>
    <t>Staré Město - Chrastice, č. p. 87</t>
  </si>
  <si>
    <t>Staré Město - Chrastice, č. p. 89</t>
  </si>
  <si>
    <t>Staré Město - Chrastice, č. p. 9</t>
  </si>
  <si>
    <t>Staré Město - Chrastice, č. p. 90</t>
  </si>
  <si>
    <t>Staré Město - Chrastice, č. p. 91</t>
  </si>
  <si>
    <t>Staré Město - Chrastice, č. p. 92</t>
  </si>
  <si>
    <t>Staré Město - Chrastice, č. p. 94</t>
  </si>
  <si>
    <t>Staré Město - Chrastice, č. p. 95</t>
  </si>
  <si>
    <t>Staré Město - Chrastice, č. p. 96</t>
  </si>
  <si>
    <t>Staré Město - Chrastice, č. p. 98</t>
  </si>
  <si>
    <t>Staré Město - Chrastice, č. p. 99</t>
  </si>
  <si>
    <t>Staré Město - Kunčice, č. ev. 1</t>
  </si>
  <si>
    <t>Staré Město - Kunčice, č. ev. 10</t>
  </si>
  <si>
    <t>Staré Město - Kunčice, č. ev. 11</t>
  </si>
  <si>
    <t>Staré Město - Kunčice, č. ev. 12</t>
  </si>
  <si>
    <t>Staré Město - Kunčice, č. ev. 13</t>
  </si>
  <si>
    <t>Staré Město - Kunčice, č. ev. 14</t>
  </si>
  <si>
    <t>Staré Město - Kunčice, č. ev. 15</t>
  </si>
  <si>
    <t>Staré Město - Kunčice, č. ev. 16</t>
  </si>
  <si>
    <t>Staré Město - Kunčice, č. ev. 17</t>
  </si>
  <si>
    <t>Staré Město - Kunčice, č. ev. 18</t>
  </si>
  <si>
    <t>Staré Město - Kunčice, č. ev. 19</t>
  </si>
  <si>
    <t>Staré Město - Kunčice, č. ev. 2</t>
  </si>
  <si>
    <t>Staré Město - Kunčice, č. ev. 20</t>
  </si>
  <si>
    <t>Staré Město - Kunčice, č. ev. 21</t>
  </si>
  <si>
    <t>Staré Město - Kunčice, č. ev. 22</t>
  </si>
  <si>
    <t>Staré Město - Kunčice, č. ev. 23</t>
  </si>
  <si>
    <t>Staré Město - Kunčice, č. ev. 24</t>
  </si>
  <si>
    <t>Staré Město - Kunčice, č. ev. 25</t>
  </si>
  <si>
    <t>Staré Město - Kunčice, č. ev. 26</t>
  </si>
  <si>
    <t>Staré Město - Kunčice, č. ev. 3</t>
  </si>
  <si>
    <t>Staré Město - Kunčice, č. ev. 30</t>
  </si>
  <si>
    <t>Staré Město - Kunčice, č. ev. 31</t>
  </si>
  <si>
    <t>Staré Město - Kunčice, č. ev. 34</t>
  </si>
  <si>
    <t>Staré Město - Kunčice, č. ev. 36</t>
  </si>
  <si>
    <t>Staré Město - Kunčice, č. ev. 37</t>
  </si>
  <si>
    <t>Staré Město - Kunčice, č. ev. 40</t>
  </si>
  <si>
    <t>Staré Město - Kunčice, č. ev. 41</t>
  </si>
  <si>
    <t>Staré Město - Kunčice, č. ev. 42</t>
  </si>
  <si>
    <t>Staré Město - Kunčice, č. ev. 46</t>
  </si>
  <si>
    <t>Staré Město - Kunčice, č. ev. 47</t>
  </si>
  <si>
    <t>Staré Město - Kunčice, č. ev. 48</t>
  </si>
  <si>
    <t>Staré Město - Kunčice, č. ev. 49</t>
  </si>
  <si>
    <t>Staré Město - Kunčice, č. ev. 5</t>
  </si>
  <si>
    <t>Staré Město - Kunčice, č. ev. 50</t>
  </si>
  <si>
    <t>Staré Město - Kunčice, č. ev. 51</t>
  </si>
  <si>
    <t>Staré Město - Kunčice, č. ev. 6</t>
  </si>
  <si>
    <t>Staré Město - Kunčice, č. ev. 7</t>
  </si>
  <si>
    <t>Staré Město - Kunčice, č. ev. 8</t>
  </si>
  <si>
    <t>Staré Město - Kunčice, č. ev. 9</t>
  </si>
  <si>
    <t>Staré Město - Kunčice, č. ev. 98</t>
  </si>
  <si>
    <t>Staré Město - Kunčice, č. ev. 99</t>
  </si>
  <si>
    <t>Staré Město - Kunčice, č. p. 100</t>
  </si>
  <si>
    <t>Staré Město - Kunčice, č. p. 101</t>
  </si>
  <si>
    <t>Staré Město - Kunčice, č. p. 102</t>
  </si>
  <si>
    <t>Staré Město - Kunčice, č. p. 103</t>
  </si>
  <si>
    <t>Staré Město - Kunčice, č. p. 104</t>
  </si>
  <si>
    <t>Staré Město - Kunčice, č. p. 105</t>
  </si>
  <si>
    <t>Staré Město - Kunčice, č. p. 107</t>
  </si>
  <si>
    <t>Staré Město - Kunčice, č. p. 109</t>
  </si>
  <si>
    <t>Staré Město - Kunčice, č. p. 110</t>
  </si>
  <si>
    <t>Staré Město - Kunčice, č. p. 111</t>
  </si>
  <si>
    <t>Staré Město - Kunčice, č. p. 113</t>
  </si>
  <si>
    <t>Staré Město - Kunčice, č. p. 115</t>
  </si>
  <si>
    <t>Staré Město - Kunčice, č. p. 116</t>
  </si>
  <si>
    <t>Staré Město - Kunčice, č. p. 117</t>
  </si>
  <si>
    <t>Staré Město - Kunčice, č. p. 118</t>
  </si>
  <si>
    <t>Staré Město - Kunčice, č. p. 119</t>
  </si>
  <si>
    <t>Staré Město - Kunčice, č. p. 12</t>
  </si>
  <si>
    <t>Staré Město - Kunčice, č. p. 120</t>
  </si>
  <si>
    <t>Staré Město - Kunčice, č. p. 121</t>
  </si>
  <si>
    <t>Staré Město - Kunčice, č. p. 122</t>
  </si>
  <si>
    <t>Staré Město - Kunčice, č. p. 124</t>
  </si>
  <si>
    <t>Staré Město - Kunčice, č. p. 125</t>
  </si>
  <si>
    <t>Staré Město - Kunčice, č. p. 126</t>
  </si>
  <si>
    <t>Staré Město - Kunčice, č. p. 127</t>
  </si>
  <si>
    <t>Staré Město - Kunčice, č. p. 128</t>
  </si>
  <si>
    <t>Staré Město - Kunčice, č. p. 129</t>
  </si>
  <si>
    <t>Staré Město - Kunčice, č. p. 130</t>
  </si>
  <si>
    <t>Staré Město - Kunčice, č. p. 16</t>
  </si>
  <si>
    <t>Staré Město - Kunčice, č. p. 17</t>
  </si>
  <si>
    <t>Staré Město - Kunčice, č. p. 18</t>
  </si>
  <si>
    <t>Staré Město - Kunčice, č. p. 27</t>
  </si>
  <si>
    <t>Staré Město - Kunčice, č. p. 28</t>
  </si>
  <si>
    <t>Staré Město - Kunčice, č. p. 29</t>
  </si>
  <si>
    <t>Staré Město - Kunčice, č. p. 3</t>
  </si>
  <si>
    <t>Staré Město - Kunčice, č. p. 30</t>
  </si>
  <si>
    <t>Staré Město - Kunčice, č. p. 34</t>
  </si>
  <si>
    <t>Staré Město - Kunčice, č. p. 36</t>
  </si>
  <si>
    <t>Staré Město - Kunčice, č. p. 39</t>
  </si>
  <si>
    <t>Staré Město - Kunčice, č. p. 4</t>
  </si>
  <si>
    <t>Staré Město - Kunčice, č. p. 42</t>
  </si>
  <si>
    <t>Staré Město - Kunčice, č. p. 45</t>
  </si>
  <si>
    <t>Staré Město - Kunčice, č. p. 46</t>
  </si>
  <si>
    <t>Staré Město - Kunčice, č. p. 5</t>
  </si>
  <si>
    <t>Staré Město - Kunčice, č. p. 50</t>
  </si>
  <si>
    <t>Staré Město - Kunčice, č. p. 56</t>
  </si>
  <si>
    <t>Staré Město - Kunčice, č. p. 59</t>
  </si>
  <si>
    <t>Staré Město - Kunčice, č. p. 6</t>
  </si>
  <si>
    <t>Staré Město - Kunčice, č. p. 60</t>
  </si>
  <si>
    <t>Staré Město - Kunčice, č. p. 63</t>
  </si>
  <si>
    <t>Staré Město - Kunčice, č. p. 66</t>
  </si>
  <si>
    <t>Staré Město - Kunčice, č. p. 67</t>
  </si>
  <si>
    <t>Staré Město - Kunčice, č. p. 69</t>
  </si>
  <si>
    <t>Staré Město - Kunčice, č. p. 70</t>
  </si>
  <si>
    <t>Staré Město - Kunčice, č. p. 78</t>
  </si>
  <si>
    <t>Staré Město - Kunčice, č. p. 79</t>
  </si>
  <si>
    <t>Staré Město - Kunčice, č. p. 8</t>
  </si>
  <si>
    <t>Staré Město - Kunčice, č. p. 80</t>
  </si>
  <si>
    <t>Staré Město - Kunčice, č. p. 87</t>
  </si>
  <si>
    <t>Staré Město - Kunčice, č. p. 92</t>
  </si>
  <si>
    <t>Staré Město - Kunčice, č. p. 93</t>
  </si>
  <si>
    <t>Stavenice, č. p. 1</t>
  </si>
  <si>
    <t>Stavenice, č. p. 10</t>
  </si>
  <si>
    <t>Stavenice, č. p. 11</t>
  </si>
  <si>
    <t>Stavenice, č. p. 12</t>
  </si>
  <si>
    <t>Stavenice, č. p. 13</t>
  </si>
  <si>
    <t>Stavenice, č. p. 14</t>
  </si>
  <si>
    <t>Stavenice, č. p. 15</t>
  </si>
  <si>
    <t>Stavenice, č. p. 16</t>
  </si>
  <si>
    <t>Stavenice, č. p. 17</t>
  </si>
  <si>
    <t>Stavenice, č. p. 18</t>
  </si>
  <si>
    <t>Stavenice, č. p. 19</t>
  </si>
  <si>
    <t>Stavenice, č. p. 2</t>
  </si>
  <si>
    <t>Stavenice, č. p. 20</t>
  </si>
  <si>
    <t>Stavenice, č. p. 21</t>
  </si>
  <si>
    <t>Stavenice, č. p. 22</t>
  </si>
  <si>
    <t>Stavenice, č. p. 23</t>
  </si>
  <si>
    <t>Stavenice, č. p. 24</t>
  </si>
  <si>
    <t>Stavenice, č. p. 25</t>
  </si>
  <si>
    <t>Stavenice, č. p. 26</t>
  </si>
  <si>
    <t>Stavenice, č. p. 27</t>
  </si>
  <si>
    <t>Stavenice, č. p. 28</t>
  </si>
  <si>
    <t>Stavenice, č. p. 29</t>
  </si>
  <si>
    <t>Stavenice, č. p. 3</t>
  </si>
  <si>
    <t>Stavenice, č. p. 30</t>
  </si>
  <si>
    <t>Stavenice, č. p. 31</t>
  </si>
  <si>
    <t>Stavenice, č. p. 32</t>
  </si>
  <si>
    <t>Stavenice, č. p. 33</t>
  </si>
  <si>
    <t>Stavenice, č. p. 34</t>
  </si>
  <si>
    <t>Stavenice, č. p. 35</t>
  </si>
  <si>
    <t>Stavenice, č. p. 36</t>
  </si>
  <si>
    <t>Stavenice, č. p. 38</t>
  </si>
  <si>
    <t>Stavenice, č. p. 39</t>
  </si>
  <si>
    <t>Stavenice, č. p. 4</t>
  </si>
  <si>
    <t>Stavenice, č. p. 40</t>
  </si>
  <si>
    <t>Stavenice, č. p. 41</t>
  </si>
  <si>
    <t>Stavenice, č. p. 43</t>
  </si>
  <si>
    <t>Stavenice, č. p. 44</t>
  </si>
  <si>
    <t>Stavenice, č. p. 45</t>
  </si>
  <si>
    <t>Stavenice, č. p. 46</t>
  </si>
  <si>
    <t>Stavenice, č. p. 47</t>
  </si>
  <si>
    <t>Stavenice, č. p. 48</t>
  </si>
  <si>
    <t>Stavenice, č. p. 49</t>
  </si>
  <si>
    <t>Stavenice, č. p. 5</t>
  </si>
  <si>
    <t>Stavenice, č. p. 50</t>
  </si>
  <si>
    <t>Stavenice, č. p. 51</t>
  </si>
  <si>
    <t>Stavenice, č. p. 52</t>
  </si>
  <si>
    <t>Stavenice, č. p. 53</t>
  </si>
  <si>
    <t>Stavenice, č. p. 54</t>
  </si>
  <si>
    <t>Stavenice, č. p. 55</t>
  </si>
  <si>
    <t>Stavenice, č. p. 56</t>
  </si>
  <si>
    <t>Stavenice, č. p. 58</t>
  </si>
  <si>
    <t>Stavenice, č. p. 59</t>
  </si>
  <si>
    <t>Stavenice, č. p. 6</t>
  </si>
  <si>
    <t>Stavenice, č. p. 60</t>
  </si>
  <si>
    <t>Stavenice, č. p. 61</t>
  </si>
  <si>
    <t>Stavenice, č. p. 62</t>
  </si>
  <si>
    <t>Stavenice, č. p. 63</t>
  </si>
  <si>
    <t>Stavenice, č. p. 64</t>
  </si>
  <si>
    <t>Stavenice, č. p. 65</t>
  </si>
  <si>
    <t>Stavenice, č. p. 66</t>
  </si>
  <si>
    <t>Stavenice, č. p. 67</t>
  </si>
  <si>
    <t>Stavenice, č. p. 68</t>
  </si>
  <si>
    <t>Stavenice, č. p. 7</t>
  </si>
  <si>
    <t>Stavenice, č. p. 8</t>
  </si>
  <si>
    <t>Stavenice, č. p. 9</t>
  </si>
  <si>
    <t>Sudkov, č. p. 118</t>
  </si>
  <si>
    <t>Sudkov, č. p. 296</t>
  </si>
  <si>
    <t>Sudkov, č. p. 327</t>
  </si>
  <si>
    <t>Supíkovice, č. ev. 1</t>
  </si>
  <si>
    <t>Supíkovice, č. ev. 2</t>
  </si>
  <si>
    <t>Supíkovice, č. ev. 3</t>
  </si>
  <si>
    <t>Supíkovice, č. p. 1</t>
  </si>
  <si>
    <t>Supíkovice, č. p. 10</t>
  </si>
  <si>
    <t>Supíkovice, č. p. 100</t>
  </si>
  <si>
    <t>Supíkovice, č. p. 101</t>
  </si>
  <si>
    <t>Supíkovice, č. p. 102</t>
  </si>
  <si>
    <t>Supíkovice, č. p. 103</t>
  </si>
  <si>
    <t>Supíkovice, č. p. 104</t>
  </si>
  <si>
    <t>Supíkovice, č. p. 105</t>
  </si>
  <si>
    <t>Supíkovice, č. p. 106</t>
  </si>
  <si>
    <t>Supíkovice, č. p. 107</t>
  </si>
  <si>
    <t>Supíkovice, č. p. 108</t>
  </si>
  <si>
    <t>Supíkovice, č. p. 109</t>
  </si>
  <si>
    <t>Supíkovice, č. p. 11</t>
  </si>
  <si>
    <t>Supíkovice, č. p. 110</t>
  </si>
  <si>
    <t>Supíkovice, č. p. 111</t>
  </si>
  <si>
    <t>Supíkovice, č. p. 112</t>
  </si>
  <si>
    <t>Supíkovice, č. p. 113</t>
  </si>
  <si>
    <t>Supíkovice, č. p. 114</t>
  </si>
  <si>
    <t>Supíkovice, č. p. 115</t>
  </si>
  <si>
    <t>Supíkovice, č. p. 116</t>
  </si>
  <si>
    <t>Supíkovice, č. p. 117</t>
  </si>
  <si>
    <t>Supíkovice, č. p. 118</t>
  </si>
  <si>
    <t>Supíkovice, č. p. 119</t>
  </si>
  <si>
    <t>Supíkovice, č. p. 12</t>
  </si>
  <si>
    <t>Supíkovice, č. p. 120</t>
  </si>
  <si>
    <t>Supíkovice, č. p. 121</t>
  </si>
  <si>
    <t>Supíkovice, č. p. 122</t>
  </si>
  <si>
    <t>Supíkovice, č. p. 123</t>
  </si>
  <si>
    <t>Supíkovice, č. p. 124</t>
  </si>
  <si>
    <t>Supíkovice, č. p. 125</t>
  </si>
  <si>
    <t>Supíkovice, č. p. 126</t>
  </si>
  <si>
    <t>Supíkovice, č. p. 127</t>
  </si>
  <si>
    <t>Supíkovice, č. p. 128</t>
  </si>
  <si>
    <t>Supíkovice, č. p. 129</t>
  </si>
  <si>
    <t>Supíkovice, č. p. 13</t>
  </si>
  <si>
    <t>Supíkovice, č. p. 130</t>
  </si>
  <si>
    <t>Supíkovice, č. p. 131</t>
  </si>
  <si>
    <t>Supíkovice, č. p. 132</t>
  </si>
  <si>
    <t>Supíkovice, č. p. 133</t>
  </si>
  <si>
    <t>Supíkovice, č. p. 134</t>
  </si>
  <si>
    <t>Supíkovice, č. p. 135</t>
  </si>
  <si>
    <t>Supíkovice, č. p. 136</t>
  </si>
  <si>
    <t>Supíkovice, č. p. 137</t>
  </si>
  <si>
    <t>Supíkovice, č. p. 138</t>
  </si>
  <si>
    <t>Supíkovice, č. p. 139</t>
  </si>
  <si>
    <t>Supíkovice, č. p. 14</t>
  </si>
  <si>
    <t>Supíkovice, č. p. 140</t>
  </si>
  <si>
    <t>Supíkovice, č. p. 141</t>
  </si>
  <si>
    <t>Supíkovice, č. p. 142</t>
  </si>
  <si>
    <t>Supíkovice, č. p. 143</t>
  </si>
  <si>
    <t>Supíkovice, č. p. 144</t>
  </si>
  <si>
    <t>Supíkovice, č. p. 145</t>
  </si>
  <si>
    <t>Supíkovice, č. p. 146</t>
  </si>
  <si>
    <t>Supíkovice, č. p. 147</t>
  </si>
  <si>
    <t>Supíkovice, č. p. 148</t>
  </si>
  <si>
    <t>Supíkovice, č. p. 149</t>
  </si>
  <si>
    <t>Supíkovice, č. p. 15</t>
  </si>
  <si>
    <t>Supíkovice, č. p. 150</t>
  </si>
  <si>
    <t>Supíkovice, č. p. 151</t>
  </si>
  <si>
    <t>Supíkovice, č. p. 152</t>
  </si>
  <si>
    <t>Supíkovice, č. p. 153</t>
  </si>
  <si>
    <t>Supíkovice, č. p. 154</t>
  </si>
  <si>
    <t>Supíkovice, č. p. 155</t>
  </si>
  <si>
    <t>Supíkovice, č. p. 156</t>
  </si>
  <si>
    <t>Supíkovice, č. p. 157</t>
  </si>
  <si>
    <t>Supíkovice, č. p. 158</t>
  </si>
  <si>
    <t>Supíkovice, č. p. 159</t>
  </si>
  <si>
    <t>Supíkovice, č. p. 16</t>
  </si>
  <si>
    <t>Supíkovice, č. p. 160</t>
  </si>
  <si>
    <t>Supíkovice, č. p. 161</t>
  </si>
  <si>
    <t>Supíkovice, č. p. 162</t>
  </si>
  <si>
    <t>Supíkovice, č. p. 163</t>
  </si>
  <si>
    <t>Supíkovice, č. p. 164</t>
  </si>
  <si>
    <t>Supíkovice, č. p. 165</t>
  </si>
  <si>
    <t>Supíkovice, č. p. 166</t>
  </si>
  <si>
    <t>Supíkovice, č. p. 167</t>
  </si>
  <si>
    <t>Supíkovice, č. p. 168</t>
  </si>
  <si>
    <t>Supíkovice, č. p. 169</t>
  </si>
  <si>
    <t>Supíkovice, č. p. 17</t>
  </si>
  <si>
    <t>Supíkovice, č. p. 170</t>
  </si>
  <si>
    <t>Supíkovice, č. p. 171</t>
  </si>
  <si>
    <t>Supíkovice, č. p. 172</t>
  </si>
  <si>
    <t>Supíkovice, č. p. 173</t>
  </si>
  <si>
    <t>Supíkovice, č. p. 174</t>
  </si>
  <si>
    <t>Supíkovice, č. p. 175</t>
  </si>
  <si>
    <t>Supíkovice, č. p. 176</t>
  </si>
  <si>
    <t>Supíkovice, č. p. 177</t>
  </si>
  <si>
    <t>Supíkovice, č. p. 178</t>
  </si>
  <si>
    <t>Supíkovice, č. p. 179</t>
  </si>
  <si>
    <t>Supíkovice, č. p. 18</t>
  </si>
  <si>
    <t>Supíkovice, č. p. 180</t>
  </si>
  <si>
    <t>Supíkovice, č. p. 181</t>
  </si>
  <si>
    <t>Supíkovice, č. p. 182</t>
  </si>
  <si>
    <t>Supíkovice, č. p. 183</t>
  </si>
  <si>
    <t>Supíkovice, č. p. 184</t>
  </si>
  <si>
    <t>Supíkovice, č. p. 185</t>
  </si>
  <si>
    <t>Supíkovice, č. p. 187</t>
  </si>
  <si>
    <t>Supíkovice, č. p. 188</t>
  </si>
  <si>
    <t>Supíkovice, č. p. 189</t>
  </si>
  <si>
    <t>Supíkovice, č. p. 19</t>
  </si>
  <si>
    <t>Supíkovice, č. p. 190</t>
  </si>
  <si>
    <t>Supíkovice, č. p. 191</t>
  </si>
  <si>
    <t>Supíkovice, č. p. 192</t>
  </si>
  <si>
    <t>Supíkovice, č. p. 193</t>
  </si>
  <si>
    <t>Supíkovice, č. p. 194</t>
  </si>
  <si>
    <t>Supíkovice, č. p. 195</t>
  </si>
  <si>
    <t>Supíkovice, č. p. 196</t>
  </si>
  <si>
    <t>Supíkovice, č. p. 197</t>
  </si>
  <si>
    <t>Supíkovice, č. p. 198</t>
  </si>
  <si>
    <t>Supíkovice, č. p. 199</t>
  </si>
  <si>
    <t>Supíkovice, č. p. 2</t>
  </si>
  <si>
    <t>Supíkovice, č. p. 20</t>
  </si>
  <si>
    <t>Supíkovice, č. p. 200</t>
  </si>
  <si>
    <t>Supíkovice, č. p. 201</t>
  </si>
  <si>
    <t>Supíkovice, č. p. 202</t>
  </si>
  <si>
    <t>Supíkovice, č. p. 203</t>
  </si>
  <si>
    <t>Supíkovice, č. p. 204</t>
  </si>
  <si>
    <t>Supíkovice, č. p. 205</t>
  </si>
  <si>
    <t>Supíkovice, č. p. 206</t>
  </si>
  <si>
    <t>Supíkovice, č. p. 207</t>
  </si>
  <si>
    <t>Supíkovice, č. p. 208</t>
  </si>
  <si>
    <t>Supíkovice, č. p. 209</t>
  </si>
  <si>
    <t>Supíkovice, č. p. 21</t>
  </si>
  <si>
    <t>Supíkovice, č. p. 210</t>
  </si>
  <si>
    <t>Supíkovice, č. p. 211</t>
  </si>
  <si>
    <t>Supíkovice, č. p. 212</t>
  </si>
  <si>
    <t>Supíkovice, č. p. 213</t>
  </si>
  <si>
    <t>Supíkovice, č. p. 214</t>
  </si>
  <si>
    <t>Supíkovice, č. p. 215</t>
  </si>
  <si>
    <t>Supíkovice, č. p. 216</t>
  </si>
  <si>
    <t>Supíkovice, č. p. 217</t>
  </si>
  <si>
    <t>Supíkovice, č. p. 218</t>
  </si>
  <si>
    <t>Supíkovice, č. p. 219</t>
  </si>
  <si>
    <t>Supíkovice, č. p. 22</t>
  </si>
  <si>
    <t>Supíkovice, č. p. 220</t>
  </si>
  <si>
    <t>Supíkovice, č. p. 221</t>
  </si>
  <si>
    <t>Supíkovice, č. p. 222</t>
  </si>
  <si>
    <t>Supíkovice, č. p. 223</t>
  </si>
  <si>
    <t>Supíkovice, č. p. 224</t>
  </si>
  <si>
    <t>Supíkovice, č. p. 225</t>
  </si>
  <si>
    <t>Supíkovice, č. p. 226</t>
  </si>
  <si>
    <t>Supíkovice, č. p. 227</t>
  </si>
  <si>
    <t>Supíkovice, č. p. 228</t>
  </si>
  <si>
    <t>Supíkovice, č. p. 229</t>
  </si>
  <si>
    <t>Supíkovice, č. p. 23</t>
  </si>
  <si>
    <t>Supíkovice, č. p. 230</t>
  </si>
  <si>
    <t>Supíkovice, č. p. 231</t>
  </si>
  <si>
    <t>Supíkovice, č. p. 232</t>
  </si>
  <si>
    <t>Supíkovice, č. p. 233</t>
  </si>
  <si>
    <t>Supíkovice, č. p. 234</t>
  </si>
  <si>
    <t>Supíkovice, č. p. 235</t>
  </si>
  <si>
    <t>Supíkovice, č. p. 236</t>
  </si>
  <si>
    <t>Supíkovice, č. p. 237</t>
  </si>
  <si>
    <t>Supíkovice, č. p. 238</t>
  </si>
  <si>
    <t>Supíkovice, č. p. 24</t>
  </si>
  <si>
    <t>Supíkovice, č. p. 25</t>
  </si>
  <si>
    <t>Supíkovice, č. p. 26</t>
  </si>
  <si>
    <t>Supíkovice, č. p. 27</t>
  </si>
  <si>
    <t>Supíkovice, č. p. 28</t>
  </si>
  <si>
    <t>Supíkovice, č. p. 29</t>
  </si>
  <si>
    <t>Supíkovice, č. p. 3</t>
  </si>
  <si>
    <t>Supíkovice, č. p. 30</t>
  </si>
  <si>
    <t>Supíkovice, č. p. 31</t>
  </si>
  <si>
    <t>Supíkovice, č. p. 32</t>
  </si>
  <si>
    <t>Supíkovice, č. p. 33</t>
  </si>
  <si>
    <t>Supíkovice, č. p. 34</t>
  </si>
  <si>
    <t>Supíkovice, č. p. 35</t>
  </si>
  <si>
    <t>Supíkovice, č. p. 36</t>
  </si>
  <si>
    <t>Supíkovice, č. p. 38</t>
  </si>
  <si>
    <t>Supíkovice, č. p. 39</t>
  </si>
  <si>
    <t>Supíkovice, č. p. 4</t>
  </si>
  <si>
    <t>Supíkovice, č. p. 40</t>
  </si>
  <si>
    <t>Supíkovice, č. p. 41</t>
  </si>
  <si>
    <t>Supíkovice, č. p. 43</t>
  </si>
  <si>
    <t>Supíkovice, č. p. 44</t>
  </si>
  <si>
    <t>Supíkovice, č. p. 45</t>
  </si>
  <si>
    <t>Supíkovice, č. p. 46</t>
  </si>
  <si>
    <t>Supíkovice, č. p. 47</t>
  </si>
  <si>
    <t>Supíkovice, č. p. 48</t>
  </si>
  <si>
    <t>Supíkovice, č. p. 49</t>
  </si>
  <si>
    <t>Supíkovice, č. p. 5</t>
  </si>
  <si>
    <t>Supíkovice, č. p. 50</t>
  </si>
  <si>
    <t>Supíkovice, č. p. 51</t>
  </si>
  <si>
    <t>Supíkovice, č. p. 52</t>
  </si>
  <si>
    <t>Supíkovice, č. p. 53</t>
  </si>
  <si>
    <t>Supíkovice, č. p. 54</t>
  </si>
  <si>
    <t>Supíkovice, č. p. 55</t>
  </si>
  <si>
    <t>Supíkovice, č. p. 56</t>
  </si>
  <si>
    <t>Supíkovice, č. p. 57</t>
  </si>
  <si>
    <t>Supíkovice, č. p. 58</t>
  </si>
  <si>
    <t>Supíkovice, č. p. 59</t>
  </si>
  <si>
    <t>Supíkovice, č. p. 6</t>
  </si>
  <si>
    <t>Supíkovice, č. p. 60</t>
  </si>
  <si>
    <t>Supíkovice, č. p. 62</t>
  </si>
  <si>
    <t>Supíkovice, č. p. 63</t>
  </si>
  <si>
    <t>Supíkovice, č. p. 64</t>
  </si>
  <si>
    <t>Supíkovice, č. p. 65</t>
  </si>
  <si>
    <t>Supíkovice, č. p. 66</t>
  </si>
  <si>
    <t>Supíkovice, č. p. 67</t>
  </si>
  <si>
    <t>Supíkovice, č. p. 69</t>
  </si>
  <si>
    <t>Supíkovice, č. p. 7</t>
  </si>
  <si>
    <t>Supíkovice, č. p. 70</t>
  </si>
  <si>
    <t>Supíkovice, č. p. 71</t>
  </si>
  <si>
    <t>Supíkovice, č. p. 72</t>
  </si>
  <si>
    <t>Supíkovice, č. p. 73</t>
  </si>
  <si>
    <t>Supíkovice, č. p. 74</t>
  </si>
  <si>
    <t>Supíkovice, č. p. 75</t>
  </si>
  <si>
    <t>Supíkovice, č. p. 76</t>
  </si>
  <si>
    <t>Supíkovice, č. p. 77</t>
  </si>
  <si>
    <t>Supíkovice, č. p. 78</t>
  </si>
  <si>
    <t>Supíkovice, č. p. 79</t>
  </si>
  <si>
    <t>Supíkovice, č. p. 8</t>
  </si>
  <si>
    <t>Supíkovice, č. p. 80</t>
  </si>
  <si>
    <t>Supíkovice, č. p. 82</t>
  </si>
  <si>
    <t>Supíkovice, č. p. 83</t>
  </si>
  <si>
    <t>Supíkovice, č. p. 84</t>
  </si>
  <si>
    <t>Supíkovice, č. p. 85</t>
  </si>
  <si>
    <t>Supíkovice, č. p. 86</t>
  </si>
  <si>
    <t>Supíkovice, č. p. 87</t>
  </si>
  <si>
    <t>Supíkovice, č. p. 88</t>
  </si>
  <si>
    <t>Supíkovice, č. p. 89</t>
  </si>
  <si>
    <t>Supíkovice, č. p. 9</t>
  </si>
  <si>
    <t>Supíkovice, č. p. 90</t>
  </si>
  <si>
    <t>Supíkovice, č. p. 91</t>
  </si>
  <si>
    <t>Supíkovice, č. p. 92</t>
  </si>
  <si>
    <t>Supíkovice, č. p. 93</t>
  </si>
  <si>
    <t>Supíkovice, č. p. 94</t>
  </si>
  <si>
    <t>Supíkovice, č. p. 95</t>
  </si>
  <si>
    <t>Supíkovice, č. p. 96</t>
  </si>
  <si>
    <t>Supíkovice, č. p. 97</t>
  </si>
  <si>
    <t>Supíkovice, č. p. 98</t>
  </si>
  <si>
    <t>Supíkovice, č. p. 99</t>
  </si>
  <si>
    <t>Svébohov, č. ev. 1</t>
  </si>
  <si>
    <t>Svébohov, č. ev. 2</t>
  </si>
  <si>
    <t>Svébohov, č. ev. 3</t>
  </si>
  <si>
    <t>Svébohov, č. p. 1</t>
  </si>
  <si>
    <t>Svébohov, č. p. 10</t>
  </si>
  <si>
    <t>Svébohov, č. p. 100</t>
  </si>
  <si>
    <t>Svébohov, č. p. 101</t>
  </si>
  <si>
    <t>Svébohov, č. p. 102</t>
  </si>
  <si>
    <t>Svébohov, č. p. 103</t>
  </si>
  <si>
    <t>Svébohov, č. p. 104</t>
  </si>
  <si>
    <t>Svébohov, č. p. 105</t>
  </si>
  <si>
    <t>Svébohov, č. p. 106</t>
  </si>
  <si>
    <t>Svébohov, č. p. 107</t>
  </si>
  <si>
    <t>Svébohov, č. p. 109</t>
  </si>
  <si>
    <t>Svébohov, č. p. 11</t>
  </si>
  <si>
    <t>Svébohov, č. p. 113</t>
  </si>
  <si>
    <t>Svébohov, č. p. 114</t>
  </si>
  <si>
    <t>Svébohov, č. p. 115</t>
  </si>
  <si>
    <t>Svébohov, č. p. 116</t>
  </si>
  <si>
    <t>Svébohov, č. p. 117</t>
  </si>
  <si>
    <t>Svébohov, č. p. 118</t>
  </si>
  <si>
    <t>Svébohov, č. p. 119</t>
  </si>
  <si>
    <t>Svébohov, č. p. 12</t>
  </si>
  <si>
    <t>Svébohov, č. p. 120</t>
  </si>
  <si>
    <t>Svébohov, č. p. 121</t>
  </si>
  <si>
    <t>Svébohov, č. p. 122</t>
  </si>
  <si>
    <t>Svébohov, č. p. 123</t>
  </si>
  <si>
    <t>Svébohov, č. p. 125</t>
  </si>
  <si>
    <t>Svébohov, č. p. 126</t>
  </si>
  <si>
    <t>Svébohov, č. p. 127</t>
  </si>
  <si>
    <t>Svébohov, č. p. 128</t>
  </si>
  <si>
    <t>Svébohov, č. p. 129</t>
  </si>
  <si>
    <t>Svébohov, č. p. 13</t>
  </si>
  <si>
    <t>Svébohov, č. p. 130</t>
  </si>
  <si>
    <t>Svébohov, č. p. 131</t>
  </si>
  <si>
    <t>Svébohov, č. p. 132</t>
  </si>
  <si>
    <t>Svébohov, č. p. 133</t>
  </si>
  <si>
    <t>Svébohov, č. p. 134</t>
  </si>
  <si>
    <t>Svébohov, č. p. 135</t>
  </si>
  <si>
    <t>Svébohov, č. p. 136</t>
  </si>
  <si>
    <t>Svébohov, č. p. 137</t>
  </si>
  <si>
    <t>Svébohov, č. p. 138</t>
  </si>
  <si>
    <t>Svébohov, č. p. 139</t>
  </si>
  <si>
    <t>Svébohov, č. p. 14</t>
  </si>
  <si>
    <t>Svébohov, č. p. 140</t>
  </si>
  <si>
    <t>Svébohov, č. p. 141</t>
  </si>
  <si>
    <t>Svébohov, č. p. 142</t>
  </si>
  <si>
    <t>Svébohov, č. p. 143</t>
  </si>
  <si>
    <t>Svébohov, č. p. 144</t>
  </si>
  <si>
    <t>Svébohov, č. p. 145</t>
  </si>
  <si>
    <t>Svébohov, č. p. 146</t>
  </si>
  <si>
    <t>Svébohov, č. p. 147</t>
  </si>
  <si>
    <t>Svébohov, č. p. 148</t>
  </si>
  <si>
    <t>Svébohov, č. p. 149</t>
  </si>
  <si>
    <t>Svébohov, č. p. 15</t>
  </si>
  <si>
    <t>Svébohov, č. p. 150</t>
  </si>
  <si>
    <t>Svébohov, č. p. 151</t>
  </si>
  <si>
    <t>Svébohov, č. p. 152</t>
  </si>
  <si>
    <t>Svébohov, č. p. 153</t>
  </si>
  <si>
    <t>Svébohov, č. p. 154</t>
  </si>
  <si>
    <t>Svébohov, č. p. 155</t>
  </si>
  <si>
    <t>Svébohov, č. p. 156</t>
  </si>
  <si>
    <t>Svébohov, č. p. 157</t>
  </si>
  <si>
    <t>Svébohov, č. p. 158</t>
  </si>
  <si>
    <t>Svébohov, č. p. 159</t>
  </si>
  <si>
    <t>Svébohov, č. p. 16</t>
  </si>
  <si>
    <t>Svébohov, č. p. 160</t>
  </si>
  <si>
    <t>Svébohov, č. p. 161</t>
  </si>
  <si>
    <t>Svébohov, č. p. 162</t>
  </si>
  <si>
    <t>Svébohov, č. p. 163</t>
  </si>
  <si>
    <t>Svébohov, č. p. 164</t>
  </si>
  <si>
    <t>Svébohov, č. p. 165</t>
  </si>
  <si>
    <t>Svébohov, č. p. 166</t>
  </si>
  <si>
    <t>Svébohov, č. p. 167</t>
  </si>
  <si>
    <t>Svébohov, č. p. 168</t>
  </si>
  <si>
    <t>Svébohov, č. p. 169</t>
  </si>
  <si>
    <t>Svébohov, č. p. 17</t>
  </si>
  <si>
    <t>Svébohov, č. p. 170</t>
  </si>
  <si>
    <t>Svébohov, č. p. 171</t>
  </si>
  <si>
    <t>Svébohov, č. p. 172</t>
  </si>
  <si>
    <t>Svébohov, č. p. 173</t>
  </si>
  <si>
    <t>Svébohov, č. p. 174</t>
  </si>
  <si>
    <t>Svébohov, č. p. 175</t>
  </si>
  <si>
    <t>Svébohov, č. p. 176</t>
  </si>
  <si>
    <t>Svébohov, č. p. 177</t>
  </si>
  <si>
    <t>Svébohov, č. p. 178</t>
  </si>
  <si>
    <t>Svébohov, č. p. 179</t>
  </si>
  <si>
    <t>Svébohov, č. p. 18</t>
  </si>
  <si>
    <t>Svébohov, č. p. 19</t>
  </si>
  <si>
    <t>Svébohov, č. p. 2</t>
  </si>
  <si>
    <t>Svébohov, č. p. 20</t>
  </si>
  <si>
    <t>Svébohov, č. p. 21</t>
  </si>
  <si>
    <t>Svébohov, č. p. 22</t>
  </si>
  <si>
    <t>Svébohov, č. p. 23</t>
  </si>
  <si>
    <t>Svébohov, č. p. 24</t>
  </si>
  <si>
    <t>Svébohov, č. p. 25</t>
  </si>
  <si>
    <t>Svébohov, č. p. 26</t>
  </si>
  <si>
    <t>Svébohov, č. p. 27</t>
  </si>
  <si>
    <t>Svébohov, č. p. 28</t>
  </si>
  <si>
    <t>Svébohov, č. p. 29</t>
  </si>
  <si>
    <t>Svébohov, č. p. 3</t>
  </si>
  <si>
    <t>Svébohov, č. p. 30</t>
  </si>
  <si>
    <t>Svébohov, č. p. 31</t>
  </si>
  <si>
    <t>Svébohov, č. p. 32</t>
  </si>
  <si>
    <t>Svébohov, č. p. 33</t>
  </si>
  <si>
    <t>Svébohov, č. p. 34</t>
  </si>
  <si>
    <t>Svébohov, č. p. 35</t>
  </si>
  <si>
    <t>Svébohov, č. p. 36</t>
  </si>
  <si>
    <t>Svébohov, č. p. 37</t>
  </si>
  <si>
    <t>Svébohov, č. p. 38</t>
  </si>
  <si>
    <t>Svébohov, č. p. 39</t>
  </si>
  <si>
    <t>Svébohov, č. p. 4</t>
  </si>
  <si>
    <t>Svébohov, č. p. 40</t>
  </si>
  <si>
    <t>Svébohov, č. p. 41</t>
  </si>
  <si>
    <t>Svébohov, č. p. 42</t>
  </si>
  <si>
    <t>Svébohov, č. p. 43</t>
  </si>
  <si>
    <t>Svébohov, č. p. 44</t>
  </si>
  <si>
    <t>Svébohov, č. p. 45</t>
  </si>
  <si>
    <t>Svébohov, č. p. 46</t>
  </si>
  <si>
    <t>Svébohov, č. p. 48</t>
  </si>
  <si>
    <t>Svébohov, č. p. 49</t>
  </si>
  <si>
    <t>Svébohov, č. p. 5</t>
  </si>
  <si>
    <t>Svébohov, č. p. 50</t>
  </si>
  <si>
    <t>Svébohov, č. p. 51</t>
  </si>
  <si>
    <t>Svébohov, č. p. 52</t>
  </si>
  <si>
    <t>Svébohov, č. p. 53</t>
  </si>
  <si>
    <t>Svébohov, č. p. 54</t>
  </si>
  <si>
    <t>Svébohov, č. p. 55</t>
  </si>
  <si>
    <t>Svébohov, č. p. 56</t>
  </si>
  <si>
    <t>Svébohov, č. p. 57</t>
  </si>
  <si>
    <t>Svébohov, č. p. 58</t>
  </si>
  <si>
    <t>Svébohov, č. p. 59</t>
  </si>
  <si>
    <t>Svébohov, č. p. 6</t>
  </si>
  <si>
    <t>Svébohov, č. p. 60</t>
  </si>
  <si>
    <t>Svébohov, č. p. 61</t>
  </si>
  <si>
    <t>Svébohov, č. p. 62</t>
  </si>
  <si>
    <t>Svébohov, č. p. 63</t>
  </si>
  <si>
    <t>Svébohov, č. p. 64</t>
  </si>
  <si>
    <t>Svébohov, č. p. 65</t>
  </si>
  <si>
    <t>Svébohov, č. p. 66</t>
  </si>
  <si>
    <t>Svébohov, č. p. 67</t>
  </si>
  <si>
    <t>Svébohov, č. p. 68</t>
  </si>
  <si>
    <t>Svébohov, č. p. 69</t>
  </si>
  <si>
    <t>Svébohov, č. p. 7</t>
  </si>
  <si>
    <t>Svébohov, č. p. 70</t>
  </si>
  <si>
    <t>Svébohov, č. p. 71</t>
  </si>
  <si>
    <t>Svébohov, č. p. 72</t>
  </si>
  <si>
    <t>Svébohov, č. p. 73</t>
  </si>
  <si>
    <t>Svébohov, č. p. 74</t>
  </si>
  <si>
    <t>Svébohov, č. p. 75</t>
  </si>
  <si>
    <t>Svébohov, č. p. 76</t>
  </si>
  <si>
    <t>Svébohov, č. p. 77</t>
  </si>
  <si>
    <t>Svébohov, č. p. 78</t>
  </si>
  <si>
    <t>Svébohov, č. p. 79</t>
  </si>
  <si>
    <t>Svébohov, č. p. 8</t>
  </si>
  <si>
    <t>Svébohov, č. p. 80</t>
  </si>
  <si>
    <t>Svébohov, č. p. 81</t>
  </si>
  <si>
    <t>Svébohov, č. p. 82</t>
  </si>
  <si>
    <t>Svébohov, č. p. 83</t>
  </si>
  <si>
    <t>Svébohov, č. p. 84</t>
  </si>
  <si>
    <t>Svébohov, č. p. 85</t>
  </si>
  <si>
    <t>Svébohov, č. p. 86</t>
  </si>
  <si>
    <t>Svébohov, č. p. 88</t>
  </si>
  <si>
    <t>Svébohov, č. p. 89</t>
  </si>
  <si>
    <t>Svébohov, č. p. 9</t>
  </si>
  <si>
    <t>Svébohov, č. p. 90</t>
  </si>
  <si>
    <t>Svébohov, č. p. 91</t>
  </si>
  <si>
    <t>Svébohov, č. p. 92</t>
  </si>
  <si>
    <t>Svébohov, č. p. 93</t>
  </si>
  <si>
    <t>Svébohov, č. p. 94</t>
  </si>
  <si>
    <t>Svébohov, č. p. 95</t>
  </si>
  <si>
    <t>Svébohov, č. p. 96</t>
  </si>
  <si>
    <t>Svébohov, č. p. 97</t>
  </si>
  <si>
    <t>Svébohov, č. p. 98</t>
  </si>
  <si>
    <t>Svébohov, č. p. 99</t>
  </si>
  <si>
    <t>Šléglov, č. ev. 1</t>
  </si>
  <si>
    <t>Šléglov, č. ev. 10</t>
  </si>
  <si>
    <t>Šléglov, č. ev. 11</t>
  </si>
  <si>
    <t>Šléglov, č. ev. 12</t>
  </si>
  <si>
    <t>Šléglov, č. ev. 14</t>
  </si>
  <si>
    <t>Šléglov, č. ev. 15</t>
  </si>
  <si>
    <t>Šléglov, č. ev. 16</t>
  </si>
  <si>
    <t>Šléglov, č. ev. 17</t>
  </si>
  <si>
    <t>Šléglov, č. ev. 18</t>
  </si>
  <si>
    <t>Šléglov, č. ev. 3</t>
  </si>
  <si>
    <t>Šléglov, č. ev. 5</t>
  </si>
  <si>
    <t>Šléglov, č. ev. 6</t>
  </si>
  <si>
    <t>Šléglov, č. ev. 7</t>
  </si>
  <si>
    <t>Šléglov, č. ev. 8</t>
  </si>
  <si>
    <t>Šléglov, č. ev. 9</t>
  </si>
  <si>
    <t>Šléglov, č. p. 1</t>
  </si>
  <si>
    <t>Šléglov, č. p. 10</t>
  </si>
  <si>
    <t>Šléglov, č. p. 13</t>
  </si>
  <si>
    <t>Šléglov, č. p. 15</t>
  </si>
  <si>
    <t>Šléglov, č. p. 16</t>
  </si>
  <si>
    <t>Šléglov, č. p. 18</t>
  </si>
  <si>
    <t>Šléglov, č. p. 21</t>
  </si>
  <si>
    <t>Šléglov, č. p. 22</t>
  </si>
  <si>
    <t>Šléglov, č. p. 27</t>
  </si>
  <si>
    <t>Šléglov, č. p. 28</t>
  </si>
  <si>
    <t>Šléglov, č. p. 29</t>
  </si>
  <si>
    <t>Šléglov, č. p. 33</t>
  </si>
  <si>
    <t>Šléglov, č. p. 39</t>
  </si>
  <si>
    <t>Šléglov, č. p. 4</t>
  </si>
  <si>
    <t>Šléglov, č. p. 44</t>
  </si>
  <si>
    <t>Šléglov, č. p. 48</t>
  </si>
  <si>
    <t>Šléglov, č. p. 49</t>
  </si>
  <si>
    <t>Šléglov, č. p. 7</t>
  </si>
  <si>
    <t>Šléglov, č. p. 8</t>
  </si>
  <si>
    <t>Štíty - Březná, č. p. 4</t>
  </si>
  <si>
    <t>Štíty - Březná, č. p. 6</t>
  </si>
  <si>
    <t>Štíty - Březná, č. p. 7</t>
  </si>
  <si>
    <t>Štíty - Březná, č. p. 79</t>
  </si>
  <si>
    <t>Štíty - Březná, č. ev. 1</t>
  </si>
  <si>
    <t>Štíty - Březná, č. ev. 3</t>
  </si>
  <si>
    <t>Štíty - Březná, č. ev. 4</t>
  </si>
  <si>
    <t>Štíty - Březná, č. ev. 6</t>
  </si>
  <si>
    <t>Štíty - Březná, č. ev. 8</t>
  </si>
  <si>
    <t>Štíty - Březná, č. p. 14</t>
  </si>
  <si>
    <t>Štíty - Březná, č. p. 19</t>
  </si>
  <si>
    <t>Štíty - Březná, č. p. 20</t>
  </si>
  <si>
    <t>Štíty - Březná, č. p. 21</t>
  </si>
  <si>
    <t>Štíty - Březná, č. p. 22</t>
  </si>
  <si>
    <t>Štíty - Březná, č. p. 23</t>
  </si>
  <si>
    <t>Štíty - Březná, č. p. 26</t>
  </si>
  <si>
    <t>Štíty - Březná, č. p. 29</t>
  </si>
  <si>
    <t>Štíty - Březná, č. p. 30</t>
  </si>
  <si>
    <t>Štíty - Březná, č. p. 31</t>
  </si>
  <si>
    <t>Štíty - Březná, č. p. 32</t>
  </si>
  <si>
    <t>Štíty - Březná, č. p. 33</t>
  </si>
  <si>
    <t>Štíty - Březná, č. p. 34</t>
  </si>
  <si>
    <t>Štíty - Březná, č. p. 36</t>
  </si>
  <si>
    <t>Štíty - Březná, č. p. 38</t>
  </si>
  <si>
    <t>Štíty - Březná, č. p. 39</t>
  </si>
  <si>
    <t>Štíty - Březná, č. p. 40</t>
  </si>
  <si>
    <t>Štíty - Březná, č. p. 42</t>
  </si>
  <si>
    <t>Štíty - Březná, č. p. 43</t>
  </si>
  <si>
    <t>Štíty - Březná, č. p. 47</t>
  </si>
  <si>
    <t>Štíty - Březná, č. p. 48</t>
  </si>
  <si>
    <t>Štíty - Březná, č. p. 49</t>
  </si>
  <si>
    <t>Štíty - Březná, č. p. 54</t>
  </si>
  <si>
    <t>Štíty - Březná, č. p. 58</t>
  </si>
  <si>
    <t>Štíty - Březná, č. p. 59</t>
  </si>
  <si>
    <t>Štíty - Březná, č. p. 61</t>
  </si>
  <si>
    <t>Štíty - Březná, č. p. 63</t>
  </si>
  <si>
    <t>Štíty - Březná, č. p. 64</t>
  </si>
  <si>
    <t>Štíty - Březná, č. p. 70</t>
  </si>
  <si>
    <t>Štíty - Březná, č. p. 84</t>
  </si>
  <si>
    <t>Štíty - Březná, č. p. 87</t>
  </si>
  <si>
    <t>Štíty - Březná, č. p. 88</t>
  </si>
  <si>
    <t>Štíty - Březná, č. p. 89</t>
  </si>
  <si>
    <t>Štíty - Březná, č. p. 9</t>
  </si>
  <si>
    <t>Štíty - Březná, č. p. 90</t>
  </si>
  <si>
    <t>Štíty, č. p. 306</t>
  </si>
  <si>
    <t>Štíty, č. p. 328</t>
  </si>
  <si>
    <t>Štíty - Březná, č. ev. 2</t>
  </si>
  <si>
    <t>Štíty - Březná, č. p. 1</t>
  </si>
  <si>
    <t>Štíty - Březná, č. p. 10</t>
  </si>
  <si>
    <t>Štíty - Březná, č. p. 11</t>
  </si>
  <si>
    <t>Štíty - Březná, č. p. 12</t>
  </si>
  <si>
    <t>Štíty - Březná, č. p. 13</t>
  </si>
  <si>
    <t>Štíty - Březná, č. p. 15</t>
  </si>
  <si>
    <t>Štíty - Březná, č. p. 16</t>
  </si>
  <si>
    <t>Štíty - Březná, č. p. 17</t>
  </si>
  <si>
    <t>Štíty - Březná, č. p. 18</t>
  </si>
  <si>
    <t>Štíty - Březná, č. p. 2</t>
  </si>
  <si>
    <t>Štíty - Březná, č. p. 24</t>
  </si>
  <si>
    <t>Štíty - Březná, č. p. 25</t>
  </si>
  <si>
    <t>Štíty - Březná, č. p. 27</t>
  </si>
  <si>
    <t>Štíty - Březná, č. p. 28</t>
  </si>
  <si>
    <t>Štíty - Březná, č. p. 3</t>
  </si>
  <si>
    <t>Štíty - Březná, č. p. 35</t>
  </si>
  <si>
    <t>Štíty - Březná, č. p. 37</t>
  </si>
  <si>
    <t>Štíty - Březná, č. p. 41</t>
  </si>
  <si>
    <t>Štíty - Březná, č. p. 44</t>
  </si>
  <si>
    <t>Štíty - Březná, č. p. 45</t>
  </si>
  <si>
    <t>Štíty - Březná, č. p. 46</t>
  </si>
  <si>
    <t>Štíty - Březná, č. p. 5</t>
  </si>
  <si>
    <t>Štíty - Březná, č. p. 50</t>
  </si>
  <si>
    <t>Štíty - Březná, č. p. 51</t>
  </si>
  <si>
    <t>Štíty - Březná, č. p. 52</t>
  </si>
  <si>
    <t>Štíty - Březná, č. p. 53</t>
  </si>
  <si>
    <t>Štíty - Březná, č. p. 55</t>
  </si>
  <si>
    <t>Štíty - Březná, č. p. 56</t>
  </si>
  <si>
    <t>Štíty - Březná, č. p. 57</t>
  </si>
  <si>
    <t>Štíty - Březná, č. p. 60</t>
  </si>
  <si>
    <t>Štíty - Březná, č. p. 62</t>
  </si>
  <si>
    <t>Štíty - Březná, č. p. 65</t>
  </si>
  <si>
    <t>Štíty - Březná, č. p. 66</t>
  </si>
  <si>
    <t>Štíty - Březná, č. p. 68</t>
  </si>
  <si>
    <t>Štíty - Březná, č. p. 69</t>
  </si>
  <si>
    <t>Štíty - Březná, č. p. 8</t>
  </si>
  <si>
    <t>Štíty - Heroltice, č. ev. 11</t>
  </si>
  <si>
    <t>Štíty - Heroltice, č. ev. 12</t>
  </si>
  <si>
    <t>Štíty - Heroltice, č. ev. 13</t>
  </si>
  <si>
    <t>Štíty - Heroltice, č. ev. 4</t>
  </si>
  <si>
    <t>Štíty - Heroltice, č. ev. 5</t>
  </si>
  <si>
    <t>Štíty - Heroltice, č. ev. 6</t>
  </si>
  <si>
    <t>Štíty - Heroltice, č. ev. 7</t>
  </si>
  <si>
    <t>Štíty - Heroltice, č. ev. 8</t>
  </si>
  <si>
    <t>Štíty - Heroltice, č. p. 1</t>
  </si>
  <si>
    <t>Štíty - Heroltice, č. p. 10</t>
  </si>
  <si>
    <t>Štíty - Heroltice, č. p. 100</t>
  </si>
  <si>
    <t>Štíty - Heroltice, č. p. 101</t>
  </si>
  <si>
    <t>Štíty - Heroltice, č. p. 102</t>
  </si>
  <si>
    <t>Štíty - Heroltice, č. p. 103</t>
  </si>
  <si>
    <t>Štíty - Heroltice, č. p. 104</t>
  </si>
  <si>
    <t>Štíty - Heroltice, č. p. 106</t>
  </si>
  <si>
    <t>Štíty - Heroltice, č. p. 107</t>
  </si>
  <si>
    <t>Štíty - Heroltice, č. p. 11</t>
  </si>
  <si>
    <t>Štíty - Heroltice, č. p. 110</t>
  </si>
  <si>
    <t>Štíty - Heroltice, č. p. 113</t>
  </si>
  <si>
    <t>Štíty - Heroltice, č. p. 114</t>
  </si>
  <si>
    <t>Štíty - Heroltice, č. p. 117</t>
  </si>
  <si>
    <t>Štíty - Heroltice, č. p. 12</t>
  </si>
  <si>
    <t>Štíty - Heroltice, č. p. 123</t>
  </si>
  <si>
    <t>Štíty - Heroltice, č. p. 124</t>
  </si>
  <si>
    <t>Štíty - Heroltice, č. p. 125</t>
  </si>
  <si>
    <t>Štíty - Heroltice, č. p. 128</t>
  </si>
  <si>
    <t>Štíty - Heroltice, č. p. 13</t>
  </si>
  <si>
    <t>Štíty - Heroltice, č. p. 130</t>
  </si>
  <si>
    <t>Štíty - Heroltice, č. p. 133</t>
  </si>
  <si>
    <t>Štíty - Heroltice, č. p. 135</t>
  </si>
  <si>
    <t>Štíty - Heroltice, č. p. 136</t>
  </si>
  <si>
    <t>Štíty - Heroltice, č. p. 138</t>
  </si>
  <si>
    <t>Štíty - Heroltice, č. p. 139</t>
  </si>
  <si>
    <t>Štíty - Heroltice, č. p. 14</t>
  </si>
  <si>
    <t>Štíty - Heroltice, č. p. 140</t>
  </si>
  <si>
    <t>Štíty - Heroltice, č. p. 142</t>
  </si>
  <si>
    <t>Štíty - Heroltice, č. p. 143</t>
  </si>
  <si>
    <t>Štíty - Heroltice, č. p. 144</t>
  </si>
  <si>
    <t>Štíty - Heroltice, č. p. 145</t>
  </si>
  <si>
    <t>Štíty - Heroltice, č. p. 15</t>
  </si>
  <si>
    <t>Štíty - Heroltice, č. p. 150</t>
  </si>
  <si>
    <t>Štíty - Heroltice, č. p. 151</t>
  </si>
  <si>
    <t>Štíty - Heroltice, č. p. 152</t>
  </si>
  <si>
    <t>Štíty - Heroltice, č. p. 154</t>
  </si>
  <si>
    <t>Štíty - Heroltice, č. p. 157</t>
  </si>
  <si>
    <t>Štíty - Heroltice, č. p. 158</t>
  </si>
  <si>
    <t>Štíty - Heroltice, č. p. 159</t>
  </si>
  <si>
    <t>Štíty - Heroltice, č. p. 160</t>
  </si>
  <si>
    <t>Štíty - Heroltice, č. p. 17</t>
  </si>
  <si>
    <t>Štíty - Heroltice, č. p. 18</t>
  </si>
  <si>
    <t>Štíty - Heroltice, č. p. 2</t>
  </si>
  <si>
    <t>Štíty - Heroltice, č. p. 20</t>
  </si>
  <si>
    <t>Štíty - Heroltice, č. p. 24</t>
  </si>
  <si>
    <t>Štíty - Heroltice, č. p. 26</t>
  </si>
  <si>
    <t>Štíty - Heroltice, č. p. 27</t>
  </si>
  <si>
    <t>Štíty - Heroltice, č. p. 3</t>
  </si>
  <si>
    <t>Štíty - Heroltice, č. p. 30</t>
  </si>
  <si>
    <t>Štíty - Heroltice, č. p. 31</t>
  </si>
  <si>
    <t>Štíty - Heroltice, č. p. 32</t>
  </si>
  <si>
    <t>Štíty - Heroltice, č. p. 37</t>
  </si>
  <si>
    <t>Štíty - Heroltice, č. p. 4</t>
  </si>
  <si>
    <t>Štíty - Heroltice, č. p. 43</t>
  </si>
  <si>
    <t>Štíty - Heroltice, č. p. 47</t>
  </si>
  <si>
    <t>Štíty - Heroltice, č. p. 5</t>
  </si>
  <si>
    <t>Štíty - Heroltice, č. p. 50</t>
  </si>
  <si>
    <t>Štíty - Heroltice, č. p. 51</t>
  </si>
  <si>
    <t>Štíty - Heroltice, č. p. 55</t>
  </si>
  <si>
    <t>Štíty - Heroltice, č. p. 6</t>
  </si>
  <si>
    <t>Štíty - Heroltice, č. p. 7</t>
  </si>
  <si>
    <t>Štíty - Heroltice, č. p. 70</t>
  </si>
  <si>
    <t>Štíty - Heroltice, č. p. 75</t>
  </si>
  <si>
    <t>Štíty - Heroltice, č. p. 77</t>
  </si>
  <si>
    <t>Štíty - Heroltice, č. p. 78</t>
  </si>
  <si>
    <t>Štíty - Heroltice, č. p. 8</t>
  </si>
  <si>
    <t>Štíty - Heroltice, č. p. 81</t>
  </si>
  <si>
    <t>Štíty - Heroltice, č. p. 82</t>
  </si>
  <si>
    <t>Štíty - Heroltice, č. p. 83</t>
  </si>
  <si>
    <t>Štíty - Heroltice, č. p. 84</t>
  </si>
  <si>
    <t>Štíty - Heroltice, č. p. 88</t>
  </si>
  <si>
    <t>Štíty - Heroltice, č. p. 89</t>
  </si>
  <si>
    <t>Štíty - Heroltice, č. p. 9</t>
  </si>
  <si>
    <t>Štíty - Heroltice, č. p. 92</t>
  </si>
  <si>
    <t>Štíty - Heroltice, č. p. 97</t>
  </si>
  <si>
    <t>Štíty - Heroltice, č. p. 98</t>
  </si>
  <si>
    <t>Šumperk, Samota 1271</t>
  </si>
  <si>
    <t>Šumperk, Vyhlídka 1878</t>
  </si>
  <si>
    <t>Šumperk, Blanická 1583/12</t>
  </si>
  <si>
    <t>Šumperk, Blanická 2787/10</t>
  </si>
  <si>
    <t>Šumperk, Uničovská 1794/52</t>
  </si>
  <si>
    <t>Šumperk, Uničovská 2907/50</t>
  </si>
  <si>
    <t>Šumperk, Uničovská 2914/52a</t>
  </si>
  <si>
    <t>Šumperk, Uničovská 295/44</t>
  </si>
  <si>
    <t>Šumperk, Uničovská 2957/13</t>
  </si>
  <si>
    <t>Šumperk, Uničovská 296/46</t>
  </si>
  <si>
    <t>Šumperk, Uničovská 299/48</t>
  </si>
  <si>
    <t>Šumperk, Uničovská 3014/50a</t>
  </si>
  <si>
    <t>Šumperk, Uničovská 3015/50b</t>
  </si>
  <si>
    <t>Šumperk, Uničovská 3139/50c</t>
  </si>
  <si>
    <t>Šumperk, Uničovská 3262/46a</t>
  </si>
  <si>
    <t>Šumperk, Uničovská 3266/46b</t>
  </si>
  <si>
    <t>Šumperk, Uničovská 3267/46c</t>
  </si>
  <si>
    <t>Šumperk, Uničovská 3276/50d</t>
  </si>
  <si>
    <t>Šumperk, Uničovská 3280/54</t>
  </si>
  <si>
    <t>Šumperk, Uničovská 3284/46d</t>
  </si>
  <si>
    <t>Šumperk, Uničovská 3316/50e</t>
  </si>
  <si>
    <t>Šumperk, Uničovská 3326/46e</t>
  </si>
  <si>
    <t>Šumperk, Uničovská 3327/46f</t>
  </si>
  <si>
    <t>Šumperk, Uničovská 3336/46g</t>
  </si>
  <si>
    <t>Šumperk, Uničovská 3353/46h</t>
  </si>
  <si>
    <t>Šumperk, Uničovská 3383/52b</t>
  </si>
  <si>
    <t>Šumperk, Uničovská 370/19</t>
  </si>
  <si>
    <t>Šumperk, Vikýřovická 1495</t>
  </si>
  <si>
    <t>Šumperk, Vikýřovická 1806</t>
  </si>
  <si>
    <t>Šumperk, Vikýřovická 2848</t>
  </si>
  <si>
    <t>Šumperk, Vikýřovická 3259</t>
  </si>
  <si>
    <t>Šumperk, Vikýřovická 3278</t>
  </si>
  <si>
    <t>Šumperk, Vikýřovická 3313</t>
  </si>
  <si>
    <t>Šumperk, Vikýřovická 3396</t>
  </si>
  <si>
    <t>Šumperk, Vikýřovická 3401</t>
  </si>
  <si>
    <t>Šumperk, Vikýřovická 402</t>
  </si>
  <si>
    <t>Šumperk, Vikýřovická 504</t>
  </si>
  <si>
    <t>Šumperk, Vikýřovická 994</t>
  </si>
  <si>
    <t>Šumperk, Žerotínova 1781/83</t>
  </si>
  <si>
    <t>Šumperk, Žerotínova 2884/57b</t>
  </si>
  <si>
    <t>Šumperk, Žerotínova 2885/57c</t>
  </si>
  <si>
    <t>Šumperk, Žerotínova 2887/57a</t>
  </si>
  <si>
    <t>Šumperk, Žerotínova 2939/61</t>
  </si>
  <si>
    <t>Šumperk, Žerotínova 2981/55a</t>
  </si>
  <si>
    <t>Šumperk, Žerotínova 3056/81a</t>
  </si>
  <si>
    <t>Šumperk, Žerotínova 3122/57d</t>
  </si>
  <si>
    <t>Šumperk, Žerotínova 3136/55c</t>
  </si>
  <si>
    <t>Šumperk, Žerotínova 3170/55d</t>
  </si>
  <si>
    <t>Šumperk, Žerotínova 3172/85a</t>
  </si>
  <si>
    <t>Šumperk, Žerotínova 3173/85b</t>
  </si>
  <si>
    <t>Šumperk, Žerotínova 3231/63a</t>
  </si>
  <si>
    <t>Šumperk, Žerotínova 3256/85c</t>
  </si>
  <si>
    <t>Šumperk, Žerotínova 3257/85d</t>
  </si>
  <si>
    <t>Šumperk, Žerotínova 3325/65</t>
  </si>
  <si>
    <t>Šumperk, Žerotínova 3405/85e</t>
  </si>
  <si>
    <t>Šumperk, Žerotínova 417/85</t>
  </si>
  <si>
    <t>Šumperk, Žerotínova 522/57</t>
  </si>
  <si>
    <t>Šumperk, Žerotínova 627/81</t>
  </si>
  <si>
    <t>Šumperk, Žerotínova 830/63</t>
  </si>
  <si>
    <t>Šumperk, Tichá 2461/12</t>
  </si>
  <si>
    <t>Šumperk, Bratrušovská 2809/19</t>
  </si>
  <si>
    <t>Šumperk, Bratrušovská 3309/6</t>
  </si>
  <si>
    <t>Šumperk, Zemědělská 2428/28</t>
  </si>
  <si>
    <t>Šumperk, Zemědělská 2450/26</t>
  </si>
  <si>
    <t>Šumperk, Zemědělská 3232/30</t>
  </si>
  <si>
    <t>Šumperk, č. ev. 1</t>
  </si>
  <si>
    <t>Šumperk, Potoční 2173/40</t>
  </si>
  <si>
    <t>Šumperk, Potoční 2879/40a</t>
  </si>
  <si>
    <t>Šumperk, Potoční 3009/43</t>
  </si>
  <si>
    <t>Šumperk, Potoční 3055/40b</t>
  </si>
  <si>
    <t>Šumperk, Potoční 3217/40c</t>
  </si>
  <si>
    <t>Šumperk, Zábřežská 2834/79</t>
  </si>
  <si>
    <t>Třeština, č. p. 116</t>
  </si>
  <si>
    <t>Třeština, č. p. 140</t>
  </si>
  <si>
    <t>Třeština, č. p. 41</t>
  </si>
  <si>
    <t>Třeština, č. p. 42</t>
  </si>
  <si>
    <t>Třeština, č. p. 43</t>
  </si>
  <si>
    <t>Třeština, č. p. 44</t>
  </si>
  <si>
    <t>Třeština, č. p. 71</t>
  </si>
  <si>
    <t>Třeština, č. p. 72</t>
  </si>
  <si>
    <t>Třeština, č. p. 93</t>
  </si>
  <si>
    <t>Uhelná - Horní Fořt, č. ev. 1</t>
  </si>
  <si>
    <t>Uhelná - Horní Fořt, č. p. 1</t>
  </si>
  <si>
    <t>Uhelná - Horní Fořt, č. p. 10</t>
  </si>
  <si>
    <t>Uhelná - Horní Fořt, č. p. 12</t>
  </si>
  <si>
    <t>Uhelná - Horní Fořt, č. p. 13</t>
  </si>
  <si>
    <t>Uhelná - Horní Fořt, č. p. 16</t>
  </si>
  <si>
    <t>Uhelná - Horní Fořt, č. p. 17</t>
  </si>
  <si>
    <t>Uhelná - Horní Fořt, č. p. 19</t>
  </si>
  <si>
    <t>Uhelná - Horní Fořt, č. p. 2</t>
  </si>
  <si>
    <t>Uhelná - Horní Fořt, č. p. 20</t>
  </si>
  <si>
    <t>Uhelná - Horní Fořt, č. p. 21</t>
  </si>
  <si>
    <t>Uhelná - Horní Fořt, č. p. 26</t>
  </si>
  <si>
    <t>Uhelná - Horní Fořt, č. p. 27</t>
  </si>
  <si>
    <t>Uhelná - Horní Fořt, č. p. 28</t>
  </si>
  <si>
    <t>Uhelná - Horní Fořt, č. p. 35</t>
  </si>
  <si>
    <t>Uhelná - Horní Fořt, č. p. 37</t>
  </si>
  <si>
    <t>Uhelná - Horní Fořt, č. p. 5</t>
  </si>
  <si>
    <t>Uhelná - Horní Fořt, č. p. 6</t>
  </si>
  <si>
    <t>Uhelná - Horní Fořt, č. p. 8</t>
  </si>
  <si>
    <t>Uhelná - Horní Fořt, č. p. 9</t>
  </si>
  <si>
    <t>Uhelná - Červený Důl, č. ev. 12</t>
  </si>
  <si>
    <t>Uhelná - Červený Důl, č. ev. 14</t>
  </si>
  <si>
    <t>Uhelná - Červený Důl, č. ev. 15</t>
  </si>
  <si>
    <t>Uhelná - Červený Důl, č. ev. 5</t>
  </si>
  <si>
    <t>Uhelná - Červený Důl, č. ev. 6</t>
  </si>
  <si>
    <t>Uhelná - Červený Důl, č. ev. 7</t>
  </si>
  <si>
    <t>Uhelná - Červený Důl, č. ev. 8</t>
  </si>
  <si>
    <t>Uhelná - Červený Důl, č. ev. 9</t>
  </si>
  <si>
    <t>Uhelná - Červený Důl, č. p. 1</t>
  </si>
  <si>
    <t>Uhelná - Červený Důl, č. p. 13</t>
  </si>
  <si>
    <t>Uhelná - Červený Důl, č. p. 14</t>
  </si>
  <si>
    <t>Uhelná - Červený Důl, č. p. 9</t>
  </si>
  <si>
    <t>Uhelná - Hraničky, č. ev. 1</t>
  </si>
  <si>
    <t>Uhelná - Hraničky, č. p. 36</t>
  </si>
  <si>
    <t>Uhelná - Nové Vilémovice, č. ev. 1</t>
  </si>
  <si>
    <t>Uhelná - Nové Vilémovice, č. ev. 10</t>
  </si>
  <si>
    <t>Uhelná - Nové Vilémovice, č. ev. 13</t>
  </si>
  <si>
    <t>Uhelná - Nové Vilémovice, č. ev. 14</t>
  </si>
  <si>
    <t>Uhelná - Nové Vilémovice, č. ev. 16</t>
  </si>
  <si>
    <t>Uhelná - Nové Vilémovice, č. ev. 17</t>
  </si>
  <si>
    <t>Uhelná - Nové Vilémovice, č. ev. 18</t>
  </si>
  <si>
    <t>Uhelná - Nové Vilémovice, č. ev. 2</t>
  </si>
  <si>
    <t>Uhelná - Nové Vilémovice, č. ev. 22</t>
  </si>
  <si>
    <t>Uhelná - Nové Vilémovice, č. ev. 23</t>
  </si>
  <si>
    <t>Uhelná - Nové Vilémovice, č. ev. 24</t>
  </si>
  <si>
    <t>Uhelná - Nové Vilémovice, č. ev. 3</t>
  </si>
  <si>
    <t>Uhelná - Nové Vilémovice, č. p. 11</t>
  </si>
  <si>
    <t>Uhelná - Nové Vilémovice, č. p. 114</t>
  </si>
  <si>
    <t>Uhelná - Nové Vilémovice, č. p. 116</t>
  </si>
  <si>
    <t>Uhelná - Nové Vilémovice, č. p. 117</t>
  </si>
  <si>
    <t>Uhelná - Nové Vilémovice, č. p. 118</t>
  </si>
  <si>
    <t>Uhelná - Nové Vilémovice, č. p. 119</t>
  </si>
  <si>
    <t>Uhelná - Nové Vilémovice, č. p. 120</t>
  </si>
  <si>
    <t>Uhelná - Nové Vilémovice, č. p. 121</t>
  </si>
  <si>
    <t>Uhelná - Nové Vilémovice, č. p. 15</t>
  </si>
  <si>
    <t>Uhelná - Nové Vilémovice, č. p. 19</t>
  </si>
  <si>
    <t>Uhelná - Nové Vilémovice, č. p. 21</t>
  </si>
  <si>
    <t>Uhelná - Nové Vilémovice, č. p. 33</t>
  </si>
  <si>
    <t>Uhelná - Nové Vilémovice, č. p. 40</t>
  </si>
  <si>
    <t>Uhelná - Nové Vilémovice, č. p. 49</t>
  </si>
  <si>
    <t>Uhelná - Nové Vilémovice, č. p. 5</t>
  </si>
  <si>
    <t>Uhelná - Nové Vilémovice, č. p. 52</t>
  </si>
  <si>
    <t>Uhelná - Nové Vilémovice, č. p. 63</t>
  </si>
  <si>
    <t>Uhelná - Nové Vilémovice, č. p. 69</t>
  </si>
  <si>
    <t>Uhelná - Nové Vilémovice, č. p. 70</t>
  </si>
  <si>
    <t>Uhelná - Nové Vilémovice, č. p. 71</t>
  </si>
  <si>
    <t>Uhelná - Nové Vilémovice, č. p. 86</t>
  </si>
  <si>
    <t>Uhelná, č. ev. 1</t>
  </si>
  <si>
    <t>Uhelná, č. p. 1</t>
  </si>
  <si>
    <t>Uhelná, č. p. 10</t>
  </si>
  <si>
    <t>Uhelná, č. p. 102</t>
  </si>
  <si>
    <t>Uhelná, č. p. 103</t>
  </si>
  <si>
    <t>Uhelná, č. p. 105</t>
  </si>
  <si>
    <t>Uhelná, č. p. 106</t>
  </si>
  <si>
    <t>Uhelná, č. p. 107</t>
  </si>
  <si>
    <t>Uhelná, č. p. 108</t>
  </si>
  <si>
    <t>Uhelná, č. p. 109</t>
  </si>
  <si>
    <t>Uhelná, č. p. 110</t>
  </si>
  <si>
    <t>Uhelná, č. p. 111</t>
  </si>
  <si>
    <t>Uhelná, č. p. 112</t>
  </si>
  <si>
    <t>Uhelná, č. p. 115</t>
  </si>
  <si>
    <t>Uhelná, č. p. 116</t>
  </si>
  <si>
    <t>Uhelná, č. p. 117</t>
  </si>
  <si>
    <t>Uhelná, č. p. 118</t>
  </si>
  <si>
    <t>Uhelná, č. p. 12</t>
  </si>
  <si>
    <t>Uhelná, č. p. 122</t>
  </si>
  <si>
    <t>Uhelná, č. p. 123</t>
  </si>
  <si>
    <t>Uhelná, č. p. 125</t>
  </si>
  <si>
    <t>Uhelná, č. p. 126</t>
  </si>
  <si>
    <t>Uhelná, č. p. 127</t>
  </si>
  <si>
    <t>Uhelná, č. p. 128</t>
  </si>
  <si>
    <t>Uhelná, č. p. 129</t>
  </si>
  <si>
    <t>Uhelná, č. p. 130</t>
  </si>
  <si>
    <t>Uhelná, č. p. 131</t>
  </si>
  <si>
    <t>Uhelná, č. p. 132</t>
  </si>
  <si>
    <t>Uhelná, č. p. 133</t>
  </si>
  <si>
    <t>Uhelná, č. p. 134</t>
  </si>
  <si>
    <t>Uhelná, č. p. 135</t>
  </si>
  <si>
    <t>Uhelná, č. p. 136</t>
  </si>
  <si>
    <t>Uhelná, č. p. 137</t>
  </si>
  <si>
    <t>Uhelná, č. p. 138</t>
  </si>
  <si>
    <t>Uhelná, č. p. 139</t>
  </si>
  <si>
    <t>Uhelná, č. p. 14</t>
  </si>
  <si>
    <t>Uhelná, č. p. 140</t>
  </si>
  <si>
    <t>Uhelná, č. p. 141</t>
  </si>
  <si>
    <t>Uhelná, č. p. 142</t>
  </si>
  <si>
    <t>Uhelná, č. p. 143</t>
  </si>
  <si>
    <t>Uhelná, č. p. 144</t>
  </si>
  <si>
    <t>Uhelná, č. p. 145</t>
  </si>
  <si>
    <t>Uhelná, č. p. 146</t>
  </si>
  <si>
    <t>Uhelná, č. p. 147</t>
  </si>
  <si>
    <t>Uhelná, č. p. 148</t>
  </si>
  <si>
    <t>Uhelná, č. p. 149</t>
  </si>
  <si>
    <t>Uhelná, č. p. 150</t>
  </si>
  <si>
    <t>Uhelná, č. p. 151</t>
  </si>
  <si>
    <t>Uhelná, č. p. 152</t>
  </si>
  <si>
    <t>Uhelná, č. p. 153</t>
  </si>
  <si>
    <t>Uhelná, č. p. 154</t>
  </si>
  <si>
    <t>Uhelná, č. p. 155</t>
  </si>
  <si>
    <t>Uhelná, č. p. 156</t>
  </si>
  <si>
    <t>Uhelná, č. p. 159</t>
  </si>
  <si>
    <t>Uhelná, č. p. 16</t>
  </si>
  <si>
    <t>Uhelná, č. p. 160</t>
  </si>
  <si>
    <t>Uhelná, č. p. 161</t>
  </si>
  <si>
    <t>Uhelná, č. p. 162</t>
  </si>
  <si>
    <t>Uhelná, č. p. 163</t>
  </si>
  <si>
    <t>Uhelná, č. p. 164</t>
  </si>
  <si>
    <t>Uhelná, č. p. 165</t>
  </si>
  <si>
    <t>Uhelná, č. p. 166</t>
  </si>
  <si>
    <t>Uhelná, č. p. 169</t>
  </si>
  <si>
    <t>Uhelná, č. p. 17</t>
  </si>
  <si>
    <t>Uhelná, č. p. 170</t>
  </si>
  <si>
    <t>Uhelná, č. p. 171</t>
  </si>
  <si>
    <t>Uhelná, č. p. 172</t>
  </si>
  <si>
    <t>Uhelná, č. p. 173</t>
  </si>
  <si>
    <t>Uhelná, č. p. 174</t>
  </si>
  <si>
    <t>Uhelná, č. p. 18</t>
  </si>
  <si>
    <t>Uhelná, č. p. 19</t>
  </si>
  <si>
    <t>Uhelná, č. p. 2</t>
  </si>
  <si>
    <t>Uhelná, č. p. 20</t>
  </si>
  <si>
    <t>Uhelná, č. p. 21</t>
  </si>
  <si>
    <t>Uhelná, č. p. 22</t>
  </si>
  <si>
    <t>Uhelná, č. p. 23</t>
  </si>
  <si>
    <t>Uhelná, č. p. 26</t>
  </si>
  <si>
    <t>Uhelná, č. p. 27</t>
  </si>
  <si>
    <t>Uhelná, č. p. 28</t>
  </si>
  <si>
    <t>Uhelná, č. p. 29</t>
  </si>
  <si>
    <t>Uhelná, č. p. 3</t>
  </si>
  <si>
    <t>Uhelná, č. p. 31</t>
  </si>
  <si>
    <t>Uhelná, č. p. 32</t>
  </si>
  <si>
    <t>Uhelná, č. p. 33</t>
  </si>
  <si>
    <t>Uhelná, č. p. 36</t>
  </si>
  <si>
    <t>Uhelná, č. p. 37</t>
  </si>
  <si>
    <t>Uhelná, č. p. 38</t>
  </si>
  <si>
    <t>Uhelná, č. p. 4</t>
  </si>
  <si>
    <t>Uhelná, č. p. 40</t>
  </si>
  <si>
    <t>Uhelná, č. p. 41</t>
  </si>
  <si>
    <t>Uhelná, č. p. 42</t>
  </si>
  <si>
    <t>Uhelná, č. p. 44</t>
  </si>
  <si>
    <t>Uhelná, č. p. 45</t>
  </si>
  <si>
    <t>Uhelná, č. p. 46</t>
  </si>
  <si>
    <t>Uhelná, č. p. 47</t>
  </si>
  <si>
    <t>Uhelná, č. p. 48</t>
  </si>
  <si>
    <t>Uhelná, č. p. 50</t>
  </si>
  <si>
    <t>Uhelná, č. p. 51</t>
  </si>
  <si>
    <t>Uhelná, č. p. 52</t>
  </si>
  <si>
    <t>Uhelná, č. p. 53</t>
  </si>
  <si>
    <t>Uhelná, č. p. 54</t>
  </si>
  <si>
    <t>Uhelná, č. p. 55</t>
  </si>
  <si>
    <t>Uhelná, č. p. 56</t>
  </si>
  <si>
    <t>Uhelná, č. p. 57</t>
  </si>
  <si>
    <t>Uhelná, č. p. 64</t>
  </si>
  <si>
    <t>Uhelná, č. p. 65</t>
  </si>
  <si>
    <t>Uhelná, č. p. 66</t>
  </si>
  <si>
    <t>Uhelná, č. p. 68</t>
  </si>
  <si>
    <t>Uhelná, č. p. 69</t>
  </si>
  <si>
    <t>Uhelná, č. p. 70</t>
  </si>
  <si>
    <t>Uhelná, č. p. 71</t>
  </si>
  <si>
    <t>Uhelná, č. p. 73</t>
  </si>
  <si>
    <t>Uhelná, č. p. 74</t>
  </si>
  <si>
    <t>Uhelná, č. p. 75</t>
  </si>
  <si>
    <t>Uhelná, č. p. 76</t>
  </si>
  <si>
    <t>Uhelná, č. p. 78</t>
  </si>
  <si>
    <t>Uhelná, č. p. 8</t>
  </si>
  <si>
    <t>Uhelná, č. p. 80</t>
  </si>
  <si>
    <t>Uhelná, č. p. 81</t>
  </si>
  <si>
    <t>Uhelná, č. p. 82</t>
  </si>
  <si>
    <t>Uhelná, č. p. 83</t>
  </si>
  <si>
    <t>Uhelná, č. p. 84</t>
  </si>
  <si>
    <t>Uhelná, č. p. 85</t>
  </si>
  <si>
    <t>Uhelná, č. p. 86</t>
  </si>
  <si>
    <t>Uhelná, č. p. 9</t>
  </si>
  <si>
    <t>Uhelná, č. p. 93</t>
  </si>
  <si>
    <t>Uhelná, č. p. 94</t>
  </si>
  <si>
    <t>Uhelná, č. p. 95</t>
  </si>
  <si>
    <t>Uhelná - Dolní Fořt, č. ev. 2</t>
  </si>
  <si>
    <t>Uhelná - Dolní Fořt, č. ev. 4</t>
  </si>
  <si>
    <t>Uhelná - Dolní Fořt, č. ev. 5</t>
  </si>
  <si>
    <t>Uhelná - Dolní Fořt, č. ev. 6</t>
  </si>
  <si>
    <t>Uhelná - Dolní Fořt, č. p. 1</t>
  </si>
  <si>
    <t>Uhelná - Dolní Fořt, č. p. 10</t>
  </si>
  <si>
    <t>Uhelná - Dolní Fořt, č. p. 11</t>
  </si>
  <si>
    <t>Uhelná - Dolní Fořt, č. p. 12</t>
  </si>
  <si>
    <t>Uhelná - Dolní Fořt, č. p. 13</t>
  </si>
  <si>
    <t>Uhelná - Dolní Fořt, č. p. 15</t>
  </si>
  <si>
    <t>Uhelná - Dolní Fořt, č. p. 157</t>
  </si>
  <si>
    <t>Uhelná - Dolní Fořt, č. p. 158</t>
  </si>
  <si>
    <t>Uhelná - Dolní Fořt, č. p. 16</t>
  </si>
  <si>
    <t>Uhelná - Dolní Fořt, č. p. 17</t>
  </si>
  <si>
    <t>Uhelná - Dolní Fořt, č. p. 20</t>
  </si>
  <si>
    <t>Uhelná - Dolní Fořt, č. p. 21</t>
  </si>
  <si>
    <t>Uhelná - Dolní Fořt, č. p. 22</t>
  </si>
  <si>
    <t>Uhelná - Dolní Fořt, č. p. 23</t>
  </si>
  <si>
    <t>Uhelná - Dolní Fořt, č. p. 24</t>
  </si>
  <si>
    <t>Uhelná - Dolní Fořt, č. p. 25</t>
  </si>
  <si>
    <t>Uhelná - Dolní Fořt, č. p. 26</t>
  </si>
  <si>
    <t>Uhelná - Dolní Fořt, č. p. 27</t>
  </si>
  <si>
    <t>Uhelná - Dolní Fořt, č. p. 3</t>
  </si>
  <si>
    <t>Uhelná - Dolní Fořt, č. p. 30</t>
  </si>
  <si>
    <t>Uhelná - Dolní Fořt, č. p. 34</t>
  </si>
  <si>
    <t>Uhelná - Dolní Fořt, č. p. 38</t>
  </si>
  <si>
    <t>Uhelná - Dolní Fořt, č. p. 39</t>
  </si>
  <si>
    <t>Uhelná - Dolní Fořt, č. p. 40</t>
  </si>
  <si>
    <t>Uhelná - Dolní Fořt, č. p. 41</t>
  </si>
  <si>
    <t>Uhelná - Dolní Fořt, č. p. 42</t>
  </si>
  <si>
    <t>Uhelná - Dolní Fořt, č. p. 43</t>
  </si>
  <si>
    <t>Uhelná - Dolní Fořt, č. p. 5</t>
  </si>
  <si>
    <t>Uhelná - Dolní Fořt, č. p. 7</t>
  </si>
  <si>
    <t>Úsov - Bezděkov u Úsova, č. ev. 2</t>
  </si>
  <si>
    <t>Úsov - Bezděkov u Úsova, č. p. 1</t>
  </si>
  <si>
    <t>Úsov - Bezděkov u Úsova, č. p. 10</t>
  </si>
  <si>
    <t>Úsov - Bezděkov u Úsova, č. p. 2</t>
  </si>
  <si>
    <t>Úsov - Bezděkov u Úsova, č. p. 22</t>
  </si>
  <si>
    <t>Úsov - Bezděkov u Úsova, č. p. 28</t>
  </si>
  <si>
    <t>Úsov - Bezděkov u Úsova, č. p. 3</t>
  </si>
  <si>
    <t>Úsov - Bezděkov u Úsova, č. p. 30</t>
  </si>
  <si>
    <t>Úsov - Bezděkov u Úsova, č. p. 32</t>
  </si>
  <si>
    <t>Úsov - Bezděkov u Úsova, č. p. 5</t>
  </si>
  <si>
    <t>Úsov - Bezděkov u Úsova, č. p. 6</t>
  </si>
  <si>
    <t>Úsov - Bezděkov u Úsova, č. p. 7</t>
  </si>
  <si>
    <t>Úsov - Bezděkov u Úsova, č. p. 8</t>
  </si>
  <si>
    <t>Úsov - Bezděkov u Úsova, č. p. 9</t>
  </si>
  <si>
    <t>Úsov, 5. května 195</t>
  </si>
  <si>
    <t>Úsov, 5. května 260</t>
  </si>
  <si>
    <t>Úsov, 5. května 261</t>
  </si>
  <si>
    <t>Úsov, 5. května 262</t>
  </si>
  <si>
    <t>Úsov, č. p. 1039</t>
  </si>
  <si>
    <t>Úsov, Nerudova 143</t>
  </si>
  <si>
    <t>Úsov, Nerudova 158</t>
  </si>
  <si>
    <t>Úsov, Nerudova 159</t>
  </si>
  <si>
    <t>Úsov, Nerudova 231</t>
  </si>
  <si>
    <t>Úsov, Nerudova 263</t>
  </si>
  <si>
    <t>Úsov, Nerudova 265</t>
  </si>
  <si>
    <t>Úsov, Nerudova 266</t>
  </si>
  <si>
    <t>Úsov, Nerudova 267</t>
  </si>
  <si>
    <t>Úsov, Nerudova 268</t>
  </si>
  <si>
    <t>Úsov, Nerudova 269</t>
  </si>
  <si>
    <t>Úsov, Nerudova 271</t>
  </si>
  <si>
    <t>Úsov, Školní 238</t>
  </si>
  <si>
    <t>Úsov, Školní 239</t>
  </si>
  <si>
    <t>Úsov, Školní 240</t>
  </si>
  <si>
    <t>Úsov, Školní 241</t>
  </si>
  <si>
    <t>Úsov, Školní 242</t>
  </si>
  <si>
    <t>Úsov, Školní 246</t>
  </si>
  <si>
    <t>Úsov, Školní 247</t>
  </si>
  <si>
    <t>Úsov, Školní 376</t>
  </si>
  <si>
    <t>Úsov, U Synagogy 248</t>
  </si>
  <si>
    <t>Úsov, U Synagogy 249</t>
  </si>
  <si>
    <t>Úsov, U Synagogy 250</t>
  </si>
  <si>
    <t>Úsov, U Synagogy 251</t>
  </si>
  <si>
    <t>Úsov, U Synagogy 252</t>
  </si>
  <si>
    <t>Úsov, U Synagogy 253</t>
  </si>
  <si>
    <t>Úsov, U Synagogy 254</t>
  </si>
  <si>
    <t>Úsov, U Synagogy 255</t>
  </si>
  <si>
    <t>Úsov, U Synagogy 256</t>
  </si>
  <si>
    <t>Úsov, U Synagogy 257</t>
  </si>
  <si>
    <t>Úsov, U Synagogy 258</t>
  </si>
  <si>
    <t>Úsov, U Synagogy 259</t>
  </si>
  <si>
    <t>Vápenná - Polka, č. ev. 12</t>
  </si>
  <si>
    <t>Vápenná - Polka, č. ev. 2</t>
  </si>
  <si>
    <t>Vápenná - Polka, č. ev. 4</t>
  </si>
  <si>
    <t>Vápenná - Polka, č. ev. 5</t>
  </si>
  <si>
    <t>Vápenná - Polka, č. ev. 8</t>
  </si>
  <si>
    <t>Vápenná - Polka, č. p. 11</t>
  </si>
  <si>
    <t>Vápenná - Polka, č. p. 13</t>
  </si>
  <si>
    <t>Vápenná - Polka, č. p. 16</t>
  </si>
  <si>
    <t>Vápenná - Polka, č. p. 19</t>
  </si>
  <si>
    <t>Vápenná - Polka, č. p. 20</t>
  </si>
  <si>
    <t>Vápenná - Polka, č. p. 21</t>
  </si>
  <si>
    <t>Vápenná - Polka, č. p. 23</t>
  </si>
  <si>
    <t>Vápenná - Polka, č. p. 24</t>
  </si>
  <si>
    <t>Vápenná - Polka, č. p. 35</t>
  </si>
  <si>
    <t>Vápenná - Polka, č. p. 39</t>
  </si>
  <si>
    <t>Vápenná - Polka, č. p. 40</t>
  </si>
  <si>
    <t>Vápenná - Polka, č. p. 6</t>
  </si>
  <si>
    <t>Vápenná, č. ev. 9</t>
  </si>
  <si>
    <t>Vápenná, č. p. 214</t>
  </si>
  <si>
    <t>Vápenná, č. p. 221</t>
  </si>
  <si>
    <t>Vápenná, č. p. 281</t>
  </si>
  <si>
    <t>Vápenná, č. p. 313</t>
  </si>
  <si>
    <t>Vápenná, č. p. 314</t>
  </si>
  <si>
    <t>Vápenná, č. p. 315</t>
  </si>
  <si>
    <t>Vápenná, č. p. 324</t>
  </si>
  <si>
    <t>Vápenná, č. p. 336</t>
  </si>
  <si>
    <t>Vápenná, č. p. 345</t>
  </si>
  <si>
    <t>Vápenná, č. p. 461</t>
  </si>
  <si>
    <t>Vápenná, č. p. 483</t>
  </si>
  <si>
    <t>Velká Kraš, č. ev. 14</t>
  </si>
  <si>
    <t>Velká Kraš, č. p. 304</t>
  </si>
  <si>
    <t>Velká Kraš, č. p. 305</t>
  </si>
  <si>
    <t>Velká Kraš, č. p. 306</t>
  </si>
  <si>
    <t>Velká Kraš, č. p. 309</t>
  </si>
  <si>
    <t>Velká Kraš, č. p. 310</t>
  </si>
  <si>
    <t>Velká Kraš, č. p. 316</t>
  </si>
  <si>
    <t>Velká Kraš, č. p. 317</t>
  </si>
  <si>
    <t>Velká Kraš, č. p. 318</t>
  </si>
  <si>
    <t>Velká Kraš, č. p. 319</t>
  </si>
  <si>
    <t>Velká Kraš, č. p. 320</t>
  </si>
  <si>
    <t>Velká Kraš, č. p. 321</t>
  </si>
  <si>
    <t>Velká Kraš, č. p. 322</t>
  </si>
  <si>
    <t>Velká Kraš, č. p. 323</t>
  </si>
  <si>
    <t>Velká Kraš, č. p. 324</t>
  </si>
  <si>
    <t>Velká Kraš, č. p. 325</t>
  </si>
  <si>
    <t>Velká Kraš, č. p. 326</t>
  </si>
  <si>
    <t>Velká Kraš, č. p. 327</t>
  </si>
  <si>
    <t>Velká Kraš, č. p. 328</t>
  </si>
  <si>
    <t>Velká Kraš, č. p. 330</t>
  </si>
  <si>
    <t>Velká Kraš, č. p. 335</t>
  </si>
  <si>
    <t>Velká Kraš, č. p. 336</t>
  </si>
  <si>
    <t>Velká Kraš, č. p. 337</t>
  </si>
  <si>
    <t>Velká Kraš, č. p. 338</t>
  </si>
  <si>
    <t>Velká Kraš, č. p. 339</t>
  </si>
  <si>
    <t>Velká Kraš, č. p. 340</t>
  </si>
  <si>
    <t>Velká Kraš, č. p. 348</t>
  </si>
  <si>
    <t>Velká Kraš, č. p. 349</t>
  </si>
  <si>
    <t>Velká Kraš, č. p. 350</t>
  </si>
  <si>
    <t>Velká Kraš, č. p. 351</t>
  </si>
  <si>
    <t>Velká Kraš, č. p. 352</t>
  </si>
  <si>
    <t>Velká Kraš, č. p. 353</t>
  </si>
  <si>
    <t>Velká Kraš, č. p. 354</t>
  </si>
  <si>
    <t>Velká Kraš, č. p. 355</t>
  </si>
  <si>
    <t>Velká Kraš, č. p. 357</t>
  </si>
  <si>
    <t>Velká Kraš, č. p. 358</t>
  </si>
  <si>
    <t>Velká Kraš, č. p. 359</t>
  </si>
  <si>
    <t>Velká Kraš, č. p. 360</t>
  </si>
  <si>
    <t>Velká Kraš, č. p. 361</t>
  </si>
  <si>
    <t>Velká Kraš, č. p. 362</t>
  </si>
  <si>
    <t>Velká Kraš, č. p. 370</t>
  </si>
  <si>
    <t>Velká Kraš, č. p. 372</t>
  </si>
  <si>
    <t>Velká Kraš, č. p. 373</t>
  </si>
  <si>
    <t>Velká Kraš, č. p. 374</t>
  </si>
  <si>
    <t>Velká Kraš, č. p. 375</t>
  </si>
  <si>
    <t>Velká Kraš, č. p. 377</t>
  </si>
  <si>
    <t>Velká Kraš, č. p. 378</t>
  </si>
  <si>
    <t>Velká Kraš, č. p. 381</t>
  </si>
  <si>
    <t>Velká Kraš, č. p. 153</t>
  </si>
  <si>
    <t>Velká Kraš, č. p. 155</t>
  </si>
  <si>
    <t>Velká Kraš, č. p. 156</t>
  </si>
  <si>
    <t>Velká Kraš, č. p. 158</t>
  </si>
  <si>
    <t>Velká Kraš, č. p. 161</t>
  </si>
  <si>
    <t>Velká Kraš, č. p. 162</t>
  </si>
  <si>
    <t>Velká Kraš, č. p. 163</t>
  </si>
  <si>
    <t>Velká Kraš, č. p. 164</t>
  </si>
  <si>
    <t>Velká Kraš, č. p. 165</t>
  </si>
  <si>
    <t>Velká Kraš, č. p. 166</t>
  </si>
  <si>
    <t>Velká Kraš, č. p. 167</t>
  </si>
  <si>
    <t>Velká Kraš, č. p. 168</t>
  </si>
  <si>
    <t>Velká Kraš, č. p. 169</t>
  </si>
  <si>
    <t>Velká Kraš, č. p. 170</t>
  </si>
  <si>
    <t>Velká Kraš, č. p. 171</t>
  </si>
  <si>
    <t>Velká Kraš, č. p. 172</t>
  </si>
  <si>
    <t>Velká Kraš, č. p. 173</t>
  </si>
  <si>
    <t>Velká Kraš, č. p. 174</t>
  </si>
  <si>
    <t>Velká Kraš, č. p. 177</t>
  </si>
  <si>
    <t>Velká Kraš, č. p. 178</t>
  </si>
  <si>
    <t>Velká Kraš, č. p. 179</t>
  </si>
  <si>
    <t>Velká Kraš, č. p. 180</t>
  </si>
  <si>
    <t>Velká Kraš, č. p. 181</t>
  </si>
  <si>
    <t>Velká Kraš, č. p. 182</t>
  </si>
  <si>
    <t>Velká Kraš, č. p. 183</t>
  </si>
  <si>
    <t>Velká Kraš, č. p. 184</t>
  </si>
  <si>
    <t>Velká Kraš, č. p. 185</t>
  </si>
  <si>
    <t>Velká Kraš, č. p. 186</t>
  </si>
  <si>
    <t>Velká Kraš, č. p. 187</t>
  </si>
  <si>
    <t>Velká Kraš, č. p. 188</t>
  </si>
  <si>
    <t>Velká Kraš, č. p. 189</t>
  </si>
  <si>
    <t>Velká Kraš, č. p. 190</t>
  </si>
  <si>
    <t>Velká Kraš, č. p. 191</t>
  </si>
  <si>
    <t>Velká Kraš, č. p. 192</t>
  </si>
  <si>
    <t>Velká Kraš, č. p. 193</t>
  </si>
  <si>
    <t>Velká Kraš, č. p. 194</t>
  </si>
  <si>
    <t>Velká Kraš, č. p. 195</t>
  </si>
  <si>
    <t>Velká Kraš, č. p. 196</t>
  </si>
  <si>
    <t>Velká Kraš, č. p. 197</t>
  </si>
  <si>
    <t>Velká Kraš, č. p. 198</t>
  </si>
  <si>
    <t>Velká Kraš, č. p. 199</t>
  </si>
  <si>
    <t>Velká Kraš, č. p. 200</t>
  </si>
  <si>
    <t>Velká Kraš, č. p. 201</t>
  </si>
  <si>
    <t>Velká Kraš, č. p. 203</t>
  </si>
  <si>
    <t>Velká Kraš, č. p. 457</t>
  </si>
  <si>
    <t>Velká Kraš, č. p. 88</t>
  </si>
  <si>
    <t>Velká Kraš, č. ev. 10</t>
  </si>
  <si>
    <t>Velká Kraš, č. ev. 11</t>
  </si>
  <si>
    <t>Velká Kraš, č. ev. 12</t>
  </si>
  <si>
    <t>Velká Kraš, č. ev. 13</t>
  </si>
  <si>
    <t>Velká Kraš, č. ev. 17</t>
  </si>
  <si>
    <t>Velká Kraš, č. ev. 18</t>
  </si>
  <si>
    <t>Velká Kraš, č. ev. 21</t>
  </si>
  <si>
    <t>Velká Kraš, č. ev. 22</t>
  </si>
  <si>
    <t>Velká Kraš, č. ev. 23</t>
  </si>
  <si>
    <t>Velká Kraš, č. ev. 3</t>
  </si>
  <si>
    <t>Velká Kraš, č. ev. 4</t>
  </si>
  <si>
    <t>Velká Kraš, č. ev. 6</t>
  </si>
  <si>
    <t>Velká Kraš, č. ev. 7</t>
  </si>
  <si>
    <t>Velká Kraš, č. ev. 8</t>
  </si>
  <si>
    <t>Velká Kraš, č. p. 128</t>
  </si>
  <si>
    <t>Velká Kraš, č. p. 380</t>
  </si>
  <si>
    <t>Velká Kraš, č. p. 419</t>
  </si>
  <si>
    <t>Velká Kraš, č. p. 420</t>
  </si>
  <si>
    <t>Velká Kraš, č. p. 421</t>
  </si>
  <si>
    <t>Velká Kraš, č. p. 422</t>
  </si>
  <si>
    <t>Velká Kraš, č. p. 423</t>
  </si>
  <si>
    <t>Velká Kraš, č. p. 424</t>
  </si>
  <si>
    <t>Velká Kraš, č. p. 425</t>
  </si>
  <si>
    <t>Velká Kraš, č. p. 426</t>
  </si>
  <si>
    <t>Velká Kraš, č. p. 429</t>
  </si>
  <si>
    <t>Velká Kraš, č. p. 430</t>
  </si>
  <si>
    <t>Velká Kraš, č. p. 431</t>
  </si>
  <si>
    <t>Velká Kraš, č. p. 433</t>
  </si>
  <si>
    <t>Velká Kraš, č. p. 435</t>
  </si>
  <si>
    <t>Velká Kraš, č. p. 436</t>
  </si>
  <si>
    <t>Velká Kraš, č. p. 439</t>
  </si>
  <si>
    <t>Velká Kraš, č. p. 440</t>
  </si>
  <si>
    <t>Velká Kraš, č. p. 441</t>
  </si>
  <si>
    <t>Velká Kraš, č. p. 442</t>
  </si>
  <si>
    <t>Velká Kraš, č. p. 443</t>
  </si>
  <si>
    <t>Velká Kraš, č. p. 444</t>
  </si>
  <si>
    <t>Velká Kraš, č. p. 445</t>
  </si>
  <si>
    <t>Velká Kraš, č. p. 447</t>
  </si>
  <si>
    <t>Velká Kraš, č. p. 448</t>
  </si>
  <si>
    <t>Velká Kraš, č. p. 455</t>
  </si>
  <si>
    <t>Velká Kraš, č. p. 456</t>
  </si>
  <si>
    <t>Velká Kraš, č. p. 458</t>
  </si>
  <si>
    <t>Velká Kraš, č. p. 459</t>
  </si>
  <si>
    <t>Velká Kraš, č. p. 460</t>
  </si>
  <si>
    <t>Velká Kraš, č. p. 461</t>
  </si>
  <si>
    <t>Velké Kunětice, č. p. 205</t>
  </si>
  <si>
    <t>Velké Kunětice, č. p. 206</t>
  </si>
  <si>
    <t>Velké Kunětice, č. p. 207</t>
  </si>
  <si>
    <t>Velké Kunětice, č. p. 208</t>
  </si>
  <si>
    <t>Velké Kunětice, č. p. 209</t>
  </si>
  <si>
    <t>Velké Kunětice, č. p. 210</t>
  </si>
  <si>
    <t>Velké Kunětice, č. p. 211</t>
  </si>
  <si>
    <t>Velké Kunětice, č. p. 212</t>
  </si>
  <si>
    <t>Velké Kunětice, č. p. 213</t>
  </si>
  <si>
    <t>Velké Kunětice, č. p. 214</t>
  </si>
  <si>
    <t>Velké Kunětice, č. p. 215</t>
  </si>
  <si>
    <t>Velké Kunětice, č. p. 216</t>
  </si>
  <si>
    <t>Velké Kunětice, č. p. 220</t>
  </si>
  <si>
    <t>Velké Kunětice, č. p. 221</t>
  </si>
  <si>
    <t>Velké Kunětice, č. p. 222</t>
  </si>
  <si>
    <t>Velké Kunětice, č. p. 223</t>
  </si>
  <si>
    <t>Velké Kunětice, č. p. 224</t>
  </si>
  <si>
    <t>Velké Kunětice, č. p. 225</t>
  </si>
  <si>
    <t>Velké Kunětice, č. p. 226</t>
  </si>
  <si>
    <t>Velké Kunětice, č. p. 227</t>
  </si>
  <si>
    <t>Velké Kunětice, č. p. 228</t>
  </si>
  <si>
    <t>Velké Kunětice, č. p. 229</t>
  </si>
  <si>
    <t>Velké Kunětice, č. p. 230</t>
  </si>
  <si>
    <t>Velké Kunětice, č. p. 231</t>
  </si>
  <si>
    <t>Velké Kunětice, č. p. 232</t>
  </si>
  <si>
    <t>Velké Kunětice, č. p. 233</t>
  </si>
  <si>
    <t>Velké Kunětice, č. p. 234</t>
  </si>
  <si>
    <t>Velké Kunětice, č. p. 235</t>
  </si>
  <si>
    <t>Velké Kunětice, č. p. 236</t>
  </si>
  <si>
    <t>Velké Kunětice, č. p. 237</t>
  </si>
  <si>
    <t>Velké Kunětice, č. p. 238</t>
  </si>
  <si>
    <t>Velké Kunětice, č. p. 239</t>
  </si>
  <si>
    <t>Velké Kunětice, č. p. 1</t>
  </si>
  <si>
    <t>Velké Kunětice, č. p. 10</t>
  </si>
  <si>
    <t>Velké Kunětice, č. p. 102</t>
  </si>
  <si>
    <t>Velké Kunětice, č. p. 104</t>
  </si>
  <si>
    <t>Velké Kunětice, č. p. 105</t>
  </si>
  <si>
    <t>Velké Kunětice, č. p. 106</t>
  </si>
  <si>
    <t>Velké Kunětice, č. p. 107</t>
  </si>
  <si>
    <t>Velké Kunětice, č. p. 108</t>
  </si>
  <si>
    <t>Velké Kunětice, č. p. 11</t>
  </si>
  <si>
    <t>Velké Kunětice, č. p. 112</t>
  </si>
  <si>
    <t>Velké Kunětice, č. p. 113</t>
  </si>
  <si>
    <t>Velké Kunětice, č. p. 114</t>
  </si>
  <si>
    <t>Velké Kunětice, č. p. 115</t>
  </si>
  <si>
    <t>Velké Kunětice, č. p. 116</t>
  </si>
  <si>
    <t>Velké Kunětice, č. p. 118</t>
  </si>
  <si>
    <t>Velké Kunětice, č. p. 119</t>
  </si>
  <si>
    <t>Velké Kunětice, č. p. 12</t>
  </si>
  <si>
    <t>Velké Kunětice, č. p. 120</t>
  </si>
  <si>
    <t>Velké Kunětice, č. p. 121</t>
  </si>
  <si>
    <t>Velké Kunětice, č. p. 122</t>
  </si>
  <si>
    <t>Velké Kunětice, č. p. 123</t>
  </si>
  <si>
    <t>Velké Kunětice, č. p. 124</t>
  </si>
  <si>
    <t>Velké Kunětice, č. p. 127</t>
  </si>
  <si>
    <t>Velké Kunětice, č. p. 128</t>
  </si>
  <si>
    <t>Velké Kunětice, č. p. 129</t>
  </si>
  <si>
    <t>Velké Kunětice, č. p. 13</t>
  </si>
  <si>
    <t>Velké Kunětice, č. p. 130</t>
  </si>
  <si>
    <t>Velké Kunětice, č. p. 131</t>
  </si>
  <si>
    <t>Velké Kunětice, č. p. 133</t>
  </si>
  <si>
    <t>Velké Kunětice, č. p. 134</t>
  </si>
  <si>
    <t>Velké Kunětice, č. p. 138</t>
  </si>
  <si>
    <t>Velké Kunětice, č. p. 139</t>
  </si>
  <si>
    <t>Velké Kunětice, č. p. 14</t>
  </si>
  <si>
    <t>Velké Kunětice, č. p. 140</t>
  </si>
  <si>
    <t>Velké Kunětice, č. p. 141</t>
  </si>
  <si>
    <t>Velké Kunětice, č. p. 142</t>
  </si>
  <si>
    <t>Velké Kunětice, č. p. 145</t>
  </si>
  <si>
    <t>Velké Kunětice, č. p. 146</t>
  </si>
  <si>
    <t>Velké Kunětice, č. p. 147</t>
  </si>
  <si>
    <t>Velké Kunětice, č. p. 148</t>
  </si>
  <si>
    <t>Velké Kunětice, č. p. 149</t>
  </si>
  <si>
    <t>Velké Kunětice, č. p. 15</t>
  </si>
  <si>
    <t>Velké Kunětice, č. p. 150</t>
  </si>
  <si>
    <t>Velké Kunětice, č. p. 151</t>
  </si>
  <si>
    <t>Velké Kunětice, č. p. 152</t>
  </si>
  <si>
    <t>Velké Kunětice, č. p. 153</t>
  </si>
  <si>
    <t>Velké Kunětice, č. p. 154</t>
  </si>
  <si>
    <t>Velké Kunětice, č. p. 155</t>
  </si>
  <si>
    <t>Velké Kunětice, č. p. 156</t>
  </si>
  <si>
    <t>Velké Kunětice, č. p. 157</t>
  </si>
  <si>
    <t>Velké Kunětice, č. p. 158</t>
  </si>
  <si>
    <t>Velké Kunětice, č. p. 159</t>
  </si>
  <si>
    <t>Velké Kunětice, č. p. 160</t>
  </si>
  <si>
    <t>Velké Kunětice, č. p. 161</t>
  </si>
  <si>
    <t>Velké Kunětice, č. p. 162</t>
  </si>
  <si>
    <t>Velké Kunětice, č. p. 163</t>
  </si>
  <si>
    <t>Velké Kunětice, č. p. 164</t>
  </si>
  <si>
    <t>Velké Kunětice, č. p. 165</t>
  </si>
  <si>
    <t>Velké Kunětice, č. p. 166</t>
  </si>
  <si>
    <t>Velké Kunětice, č. p. 167</t>
  </si>
  <si>
    <t>Velké Kunětice, č. p. 168</t>
  </si>
  <si>
    <t>Velké Kunětice, č. p. 169</t>
  </si>
  <si>
    <t>Velké Kunětice, č. p. 17</t>
  </si>
  <si>
    <t>Velké Kunětice, č. p. 170</t>
  </si>
  <si>
    <t>Velké Kunětice, č. p. 171</t>
  </si>
  <si>
    <t>Velké Kunětice, č. p. 172</t>
  </si>
  <si>
    <t>Velké Kunětice, č. p. 173</t>
  </si>
  <si>
    <t>Velké Kunětice, č. p. 174</t>
  </si>
  <si>
    <t>Velké Kunětice, č. p. 175</t>
  </si>
  <si>
    <t>Velké Kunětice, č. p. 176</t>
  </si>
  <si>
    <t>Velké Kunětice, č. p. 177</t>
  </si>
  <si>
    <t>Velké Kunětice, č. p. 178</t>
  </si>
  <si>
    <t>Velké Kunětice, č. p. 179</t>
  </si>
  <si>
    <t>Velké Kunětice, č. p. 18</t>
  </si>
  <si>
    <t>Velké Kunětice, č. p. 180</t>
  </si>
  <si>
    <t>Velké Kunětice, č. p. 182</t>
  </si>
  <si>
    <t>Velké Kunětice, č. p. 183</t>
  </si>
  <si>
    <t>Velké Kunětice, č. p. 184</t>
  </si>
  <si>
    <t>Velké Kunětice, č. p. 185</t>
  </si>
  <si>
    <t>Velké Kunětice, č. p. 186</t>
  </si>
  <si>
    <t>Velké Kunětice, č. p. 187</t>
  </si>
  <si>
    <t>Velké Kunětice, č. p. 188</t>
  </si>
  <si>
    <t>Velké Kunětice, č. p. 189</t>
  </si>
  <si>
    <t>Velké Kunětice, č. p. 19</t>
  </si>
  <si>
    <t>Velké Kunětice, č. p. 190</t>
  </si>
  <si>
    <t>Velké Kunětice, č. p. 191</t>
  </si>
  <si>
    <t>Velké Kunětice, č. p. 192</t>
  </si>
  <si>
    <t>Velké Kunětice, č. p. 193</t>
  </si>
  <si>
    <t>Velké Kunětice, č. p. 194</t>
  </si>
  <si>
    <t>Velké Kunětice, č. p. 195</t>
  </si>
  <si>
    <t>Velké Kunětice, č. p. 196</t>
  </si>
  <si>
    <t>Velké Kunětice, č. p. 197</t>
  </si>
  <si>
    <t>Velké Kunětice, č. p. 198</t>
  </si>
  <si>
    <t>Velké Kunětice, č. p. 199</t>
  </si>
  <si>
    <t>Velké Kunětice, č. p. 2</t>
  </si>
  <si>
    <t>Velké Kunětice, č. p. 200</t>
  </si>
  <si>
    <t>Velké Kunětice, č. p. 201</t>
  </si>
  <si>
    <t>Velké Kunětice, č. p. 202</t>
  </si>
  <si>
    <t>Velké Kunětice, č. p. 203</t>
  </si>
  <si>
    <t>Velké Kunětice, č. p. 21</t>
  </si>
  <si>
    <t>Velké Kunětice, č. p. 217</t>
  </si>
  <si>
    <t>Velké Kunětice, č. p. 218</t>
  </si>
  <si>
    <t>Velké Kunětice, č. p. 219</t>
  </si>
  <si>
    <t>Velké Kunětice, č. p. 22</t>
  </si>
  <si>
    <t>Velké Kunětice, č. p. 23</t>
  </si>
  <si>
    <t>Velké Kunětice, č. p. 24</t>
  </si>
  <si>
    <t>Velké Kunětice, č. p. 25</t>
  </si>
  <si>
    <t>Velké Kunětice, č. p. 26</t>
  </si>
  <si>
    <t>Velké Kunětice, č. p. 3</t>
  </si>
  <si>
    <t>Velké Kunětice, č. p. 30</t>
  </si>
  <si>
    <t>Velké Kunětice, č. p. 32</t>
  </si>
  <si>
    <t>Velké Kunětice, č. p. 33</t>
  </si>
  <si>
    <t>Velké Kunětice, č. p. 34</t>
  </si>
  <si>
    <t>Velké Kunětice, č. p. 36</t>
  </si>
  <si>
    <t>Velké Kunětice, č. p. 37</t>
  </si>
  <si>
    <t>Velké Kunětice, č. p. 38</t>
  </si>
  <si>
    <t>Velké Kunětice, č. p. 39</t>
  </si>
  <si>
    <t>Velké Kunětice, č. p. 4</t>
  </si>
  <si>
    <t>Velké Kunětice, č. p. 45</t>
  </si>
  <si>
    <t>Velké Kunětice, č. p. 47</t>
  </si>
  <si>
    <t>Velké Kunětice, č. p. 5</t>
  </si>
  <si>
    <t>Velké Kunětice, č. p. 50</t>
  </si>
  <si>
    <t>Velké Kunětice, č. p. 52</t>
  </si>
  <si>
    <t>Velké Kunětice, č. p. 53</t>
  </si>
  <si>
    <t>Velké Kunětice, č. p. 54</t>
  </si>
  <si>
    <t>Velké Kunětice, č. p. 55</t>
  </si>
  <si>
    <t>Velké Kunětice, č. p. 56</t>
  </si>
  <si>
    <t>Velké Kunětice, č. p. 60</t>
  </si>
  <si>
    <t>Velké Kunětice, č. p. 61</t>
  </si>
  <si>
    <t>Velké Kunětice, č. p. 62</t>
  </si>
  <si>
    <t>Velké Kunětice, č. p. 65</t>
  </si>
  <si>
    <t>Velké Kunětice, č. p. 68</t>
  </si>
  <si>
    <t>Velké Kunětice, č. p. 7</t>
  </si>
  <si>
    <t>Velké Kunětice, č. p. 73</t>
  </si>
  <si>
    <t>Velké Kunětice, č. p. 76</t>
  </si>
  <si>
    <t>Velké Kunětice, č. p. 81</t>
  </si>
  <si>
    <t>Velké Kunětice, č. p. 83</t>
  </si>
  <si>
    <t>Velké Kunětice, č. p. 84</t>
  </si>
  <si>
    <t>Velké Kunětice, č. p. 85</t>
  </si>
  <si>
    <t>Velké Kunětice, č. p. 86</t>
  </si>
  <si>
    <t>Velké Kunětice, č. p. 87</t>
  </si>
  <si>
    <t>Velké Kunětice, č. p. 88</t>
  </si>
  <si>
    <t>Velké Kunětice, č. p. 89</t>
  </si>
  <si>
    <t>Velké Kunětice, č. p. 9</t>
  </si>
  <si>
    <t>Velké Kunětice, č. p. 91</t>
  </si>
  <si>
    <t>Velké Kunětice, č. p. 93</t>
  </si>
  <si>
    <t>Velké Kunětice, č. p. 94</t>
  </si>
  <si>
    <t>Velké Kunětice, č. p. 95</t>
  </si>
  <si>
    <t>Velké Kunětice, č. p. 97</t>
  </si>
  <si>
    <t>Velké Kunětice, č. p. 98</t>
  </si>
  <si>
    <t>Velké Kunětice, č. p. 99</t>
  </si>
  <si>
    <t>Velké Losiny - Ludvíkov, č. ev. 19</t>
  </si>
  <si>
    <t>Velké Losiny - Ludvíkov, č. p. 492</t>
  </si>
  <si>
    <t>Velké Losiny - Ludvíkov, č. p. 493</t>
  </si>
  <si>
    <t>Velké Losiny - Ludvíkov, č. p. 494</t>
  </si>
  <si>
    <t>Velké Losiny - Ludvíkov, č. p. 496</t>
  </si>
  <si>
    <t>Velké Losiny - Ludvíkov, č. p. 602</t>
  </si>
  <si>
    <t>Velké Losiny - Ludvíkov, č. p. 603</t>
  </si>
  <si>
    <t>Velké Losiny - Ludvíkov, č. p. 604</t>
  </si>
  <si>
    <t>Velké Losiny - Ludvíkov, č. p. 605</t>
  </si>
  <si>
    <t>Velké Losiny - Ludvíkov, č. p. 606</t>
  </si>
  <si>
    <t>Velké Losiny - Ludvíkov, č. p. 670</t>
  </si>
  <si>
    <t>Velké Losiny - Ludvíkov, č. p. 683</t>
  </si>
  <si>
    <t>Velké Losiny - Ludvíkov, č. p. 688</t>
  </si>
  <si>
    <t>Velké Losiny - Ludvíkov, č. p. 699</t>
  </si>
  <si>
    <t>Velké Losiny - Ludvíkov, č. p. 718</t>
  </si>
  <si>
    <t>Velké Losiny - Ludvíkov, č. p. 729</t>
  </si>
  <si>
    <t>Velké Losiny - Ludvíkov, č. p. 734</t>
  </si>
  <si>
    <t>Velké Losiny - Ludvíkov, č. p. 737</t>
  </si>
  <si>
    <t>Velké Losiny - Ludvíkov, č. p. 747</t>
  </si>
  <si>
    <t>Velké Losiny - Bukovice, č. ev. 1</t>
  </si>
  <si>
    <t>Velké Losiny - Bukovice, č. ev. 10</t>
  </si>
  <si>
    <t>Velké Losiny - Bukovice, č. ev. 11</t>
  </si>
  <si>
    <t>Velké Losiny - Bukovice, č. ev. 14</t>
  </si>
  <si>
    <t>Velké Losiny - Bukovice, č. ev. 15</t>
  </si>
  <si>
    <t>Velké Losiny - Bukovice, č. ev. 16</t>
  </si>
  <si>
    <t>Velké Losiny - Bukovice, č. ev. 17</t>
  </si>
  <si>
    <t>Velké Losiny - Bukovice, č. ev. 2</t>
  </si>
  <si>
    <t>Velké Losiny - Bukovice, č. ev. 20</t>
  </si>
  <si>
    <t>Velké Losiny - Bukovice, č. ev. 21</t>
  </si>
  <si>
    <t>Velké Losiny - Bukovice, č. ev. 22</t>
  </si>
  <si>
    <t>Velké Losiny - Bukovice, č. ev. 23</t>
  </si>
  <si>
    <t>Velké Losiny - Bukovice, č. ev. 24</t>
  </si>
  <si>
    <t>Velké Losiny - Bukovice, č. ev. 25</t>
  </si>
  <si>
    <t>Velké Losiny - Bukovice, č. ev. 26</t>
  </si>
  <si>
    <t>Velké Losiny - Bukovice, č. ev. 27</t>
  </si>
  <si>
    <t>Velké Losiny - Bukovice, č. ev. 28</t>
  </si>
  <si>
    <t>Velké Losiny - Bukovice, č. ev. 29</t>
  </si>
  <si>
    <t>Velké Losiny - Bukovice, č. ev. 3</t>
  </si>
  <si>
    <t>Velké Losiny - Bukovice, č. ev. 30</t>
  </si>
  <si>
    <t>Velké Losiny - Bukovice, č. ev. 31</t>
  </si>
  <si>
    <t>Velké Losiny - Bukovice, č. ev. 32</t>
  </si>
  <si>
    <t>Velké Losiny - Bukovice, č. ev. 33</t>
  </si>
  <si>
    <t>Velké Losiny - Bukovice, č. ev. 34</t>
  </si>
  <si>
    <t>Velké Losiny - Bukovice, č. ev. 35</t>
  </si>
  <si>
    <t>Velké Losiny - Bukovice, č. ev. 36</t>
  </si>
  <si>
    <t>Velké Losiny - Bukovice, č. ev. 37</t>
  </si>
  <si>
    <t>Velké Losiny - Bukovice, č. ev. 4</t>
  </si>
  <si>
    <t>Velké Losiny - Bukovice, č. ev. 41</t>
  </si>
  <si>
    <t>Velké Losiny - Bukovice, č. ev. 42</t>
  </si>
  <si>
    <t>Velké Losiny - Bukovice, č. ev. 43</t>
  </si>
  <si>
    <t>Velké Losiny - Bukovice, č. ev. 44</t>
  </si>
  <si>
    <t>Velké Losiny - Bukovice, č. ev. 45</t>
  </si>
  <si>
    <t>Velké Losiny - Bukovice, č. ev. 47</t>
  </si>
  <si>
    <t>Velké Losiny - Bukovice, č. ev. 5</t>
  </si>
  <si>
    <t>Velké Losiny - Bukovice, č. ev. 50</t>
  </si>
  <si>
    <t>Velké Losiny - Bukovice, č. ev. 51</t>
  </si>
  <si>
    <t>Velké Losiny - Bukovice, č. ev. 52</t>
  </si>
  <si>
    <t>Velké Losiny - Bukovice, č. ev. 53</t>
  </si>
  <si>
    <t>Velké Losiny - Bukovice, č. ev. 54</t>
  </si>
  <si>
    <t>Velké Losiny - Bukovice, č. ev. 55</t>
  </si>
  <si>
    <t>Velké Losiny - Bukovice, č. ev. 7</t>
  </si>
  <si>
    <t>Velké Losiny - Bukovice, č. ev. 8</t>
  </si>
  <si>
    <t>Velké Losiny - Bukovice, č. ev. 9</t>
  </si>
  <si>
    <t>Velké Losiny - Bukovice, č. p. 102</t>
  </si>
  <si>
    <t>Velké Losiny - Bukovice, č. p. 103</t>
  </si>
  <si>
    <t>Velké Losiny - Bukovice, č. p. 104</t>
  </si>
  <si>
    <t>Velké Losiny - Bukovice, č. p. 105</t>
  </si>
  <si>
    <t>Velké Losiny - Bukovice, č. p. 106</t>
  </si>
  <si>
    <t>Velké Losiny - Bukovice, č. p. 107</t>
  </si>
  <si>
    <t>Velké Losiny - Bukovice, č. p. 108</t>
  </si>
  <si>
    <t>Velké Losiny - Bukovice, č. p. 109</t>
  </si>
  <si>
    <t>Velké Losiny - Bukovice, č. p. 110</t>
  </si>
  <si>
    <t>Velké Losiny - Bukovice, č. p. 111</t>
  </si>
  <si>
    <t>Velké Losiny - Bukovice, č. p. 112</t>
  </si>
  <si>
    <t>Velké Losiny - Bukovice, č. p. 113</t>
  </si>
  <si>
    <t>Velké Losiny - Bukovice, č. p. 18</t>
  </si>
  <si>
    <t>Velké Losiny - Bukovice, č. p. 19</t>
  </si>
  <si>
    <t>Velké Losiny - Bukovice, č. p. 20</t>
  </si>
  <si>
    <t>Velké Losiny - Bukovice, č. p. 24</t>
  </si>
  <si>
    <t>Velké Losiny - Bukovice, č. p. 25</t>
  </si>
  <si>
    <t>Velké Losiny - Bukovice, č. p. 26</t>
  </si>
  <si>
    <t>Velké Losiny - Bukovice, č. p. 28</t>
  </si>
  <si>
    <t>Velké Losiny - Bukovice, č. p. 37</t>
  </si>
  <si>
    <t>Velké Losiny - Bukovice, č. p. 45</t>
  </si>
  <si>
    <t>Velké Losiny - Bukovice, č. p. 49</t>
  </si>
  <si>
    <t>Velké Losiny - Bukovice, č. p. 5</t>
  </si>
  <si>
    <t>Velké Losiny - Bukovice, č. p. 55</t>
  </si>
  <si>
    <t>Velké Losiny - Bukovice, č. p. 56</t>
  </si>
  <si>
    <t>Velké Losiny - Bukovice, č. p. 57</t>
  </si>
  <si>
    <t>Velké Losiny - Bukovice, č. p. 58</t>
  </si>
  <si>
    <t>Velké Losiny - Bukovice, č. p. 6</t>
  </si>
  <si>
    <t>Velké Losiny - Bukovice, č. p. 63</t>
  </si>
  <si>
    <t>Velké Losiny - Bukovice, č. p. 64</t>
  </si>
  <si>
    <t>Velké Losiny - Bukovice, č. p. 67</t>
  </si>
  <si>
    <t>Velké Losiny - Bukovice, č. p. 68</t>
  </si>
  <si>
    <t>Velké Losiny - Bukovice, č. p. 7</t>
  </si>
  <si>
    <t>Velké Losiny - Bukovice, č. p. 71</t>
  </si>
  <si>
    <t>Velké Losiny - Bukovice, č. p. 73</t>
  </si>
  <si>
    <t>Velké Losiny - Bukovice, č. p. 76</t>
  </si>
  <si>
    <t>Velké Losiny - Bukovice, č. p. 78</t>
  </si>
  <si>
    <t>Velké Losiny - Bukovice, č. p. 79</t>
  </si>
  <si>
    <t>Velké Losiny - Bukovice, č. p. 8</t>
  </si>
  <si>
    <t>Velké Losiny - Bukovice, č. p. 82</t>
  </si>
  <si>
    <t>Velké Losiny - Bukovice, č. p. 83</t>
  </si>
  <si>
    <t>Velké Losiny - Bukovice, č. p. 84</t>
  </si>
  <si>
    <t>Velké Losiny - Bukovice, č. p. 9</t>
  </si>
  <si>
    <t>Velké Losiny - Bukovice, č. p. 93</t>
  </si>
  <si>
    <t>Velké Losiny - Bukovice, č. p. 94</t>
  </si>
  <si>
    <t>Velké Losiny - Bukovice, č. p. 99</t>
  </si>
  <si>
    <t>Velké Losiny - Žárová, č. ev. 11</t>
  </si>
  <si>
    <t>Velké Losiny - Žárová, č. ev. 12</t>
  </si>
  <si>
    <t>Velké Losiny - Žárová, č. ev. 8</t>
  </si>
  <si>
    <t>Velké Losiny - Žárová, č. ev. 9</t>
  </si>
  <si>
    <t>Velké Losiny - Žárová, č. p. 2</t>
  </si>
  <si>
    <t>Velké Losiny - Žárová, č. p. 20</t>
  </si>
  <si>
    <t>Velké Losiny - Žárová, č. p. 26</t>
  </si>
  <si>
    <t>Velké Losiny - Žárová, č. p. 32</t>
  </si>
  <si>
    <t>Velké Losiny - Žárová, č. p. 33</t>
  </si>
  <si>
    <t>Velké Losiny - Žárová, č. p. 35</t>
  </si>
  <si>
    <t>Velké Losiny - Žárová, č. p. 36</t>
  </si>
  <si>
    <t>Velké Losiny - Žárová, č. p. 40</t>
  </si>
  <si>
    <t>Velké Losiny - Žárová, č. p. 79</t>
  </si>
  <si>
    <t>Velké Losiny - Žárová, č. p. 9</t>
  </si>
  <si>
    <t>Velké Losiny - Žárová, č. ev. 1</t>
  </si>
  <si>
    <t>Velké Losiny - Žárová, č. ev. 19</t>
  </si>
  <si>
    <t>Velké Losiny - Žárová, č. ev. 2</t>
  </si>
  <si>
    <t>Velké Losiny - Žárová, č. ev. 21</t>
  </si>
  <si>
    <t>Velké Losiny - Žárová, č. ev. 22</t>
  </si>
  <si>
    <t>Velké Losiny - Žárová, č. ev. 24</t>
  </si>
  <si>
    <t>Velké Losiny - Žárová, č. ev. 25</t>
  </si>
  <si>
    <t>Velké Losiny - Žárová, č. ev. 26</t>
  </si>
  <si>
    <t>Velké Losiny - Žárová, č. ev. 3</t>
  </si>
  <si>
    <t>Velké Losiny - Žárová, č. ev. 4</t>
  </si>
  <si>
    <t>Velké Losiny - Žárová, č. ev. 6</t>
  </si>
  <si>
    <t>Velké Losiny - Žárová, č. ev. 7</t>
  </si>
  <si>
    <t>Velké Losiny - Žárová, č. p. 1</t>
  </si>
  <si>
    <t>Velké Losiny - Žárová, č. p. 12</t>
  </si>
  <si>
    <t>Velké Losiny - Žárová, č. p. 13</t>
  </si>
  <si>
    <t>Velké Losiny - Žárová, č. p. 14</t>
  </si>
  <si>
    <t>Velké Losiny - Žárová, č. p. 15</t>
  </si>
  <si>
    <t>Velké Losiny - Žárová, č. p. 16</t>
  </si>
  <si>
    <t>Velké Losiny - Žárová, č. p. 18</t>
  </si>
  <si>
    <t>Velké Losiny - Žárová, č. p. 19</t>
  </si>
  <si>
    <t>Velké Losiny - Žárová, č. p. 25</t>
  </si>
  <si>
    <t>Velké Losiny - Žárová, č. p. 28</t>
  </si>
  <si>
    <t>Velké Losiny - Žárová, č. p. 29</t>
  </si>
  <si>
    <t>Velké Losiny - Žárová, č. p. 31</t>
  </si>
  <si>
    <t>Velké Losiny - Žárová, č. p. 34</t>
  </si>
  <si>
    <t>Velké Losiny - Žárová, č. p. 38</t>
  </si>
  <si>
    <t>Velké Losiny - Žárová, č. p. 39</t>
  </si>
  <si>
    <t>Velké Losiny - Žárová, č. p. 41</t>
  </si>
  <si>
    <t>Velké Losiny - Žárová, č. p. 43</t>
  </si>
  <si>
    <t>Velké Losiny - Žárová, č. p. 46</t>
  </si>
  <si>
    <t>Velké Losiny - Žárová, č. p. 48</t>
  </si>
  <si>
    <t>Velké Losiny - Žárová, č. p. 52</t>
  </si>
  <si>
    <t>Velké Losiny - Žárová, č. p. 53</t>
  </si>
  <si>
    <t>Velké Losiny - Žárová, č. p. 54</t>
  </si>
  <si>
    <t>Velké Losiny - Žárová, č. p. 55</t>
  </si>
  <si>
    <t>Velké Losiny - Žárová, č. p. 56</t>
  </si>
  <si>
    <t>Velké Losiny - Žárová, č. p. 58</t>
  </si>
  <si>
    <t>Velké Losiny - Žárová, č. p. 59</t>
  </si>
  <si>
    <t>Velké Losiny - Žárová, č. p. 60</t>
  </si>
  <si>
    <t>Velké Losiny - Žárová, č. p. 61</t>
  </si>
  <si>
    <t>Velké Losiny - Žárová, č. p. 63</t>
  </si>
  <si>
    <t>Velké Losiny - Žárová, č. p. 64</t>
  </si>
  <si>
    <t>Velké Losiny - Žárová, č. p. 65</t>
  </si>
  <si>
    <t>Velké Losiny - Žárová, č. p. 66</t>
  </si>
  <si>
    <t>Velké Losiny - Žárová, č. p. 69</t>
  </si>
  <si>
    <t>Velké Losiny - Žárová, č. p. 7</t>
  </si>
  <si>
    <t>Velké Losiny - Žárová, č. p. 70</t>
  </si>
  <si>
    <t>Velké Losiny - Žárová, č. p. 71</t>
  </si>
  <si>
    <t>Velké Losiny - Žárová, č. p. 72</t>
  </si>
  <si>
    <t>Velké Losiny - Žárová, č. p. 73</t>
  </si>
  <si>
    <t>Velké Losiny - Žárová, č. p. 74</t>
  </si>
  <si>
    <t>Velké Losiny - Žárová, č. p. 75</t>
  </si>
  <si>
    <t>Velké Losiny - Žárová, č. p. 76</t>
  </si>
  <si>
    <t>Velké Losiny - Žárová, č. p. 77</t>
  </si>
  <si>
    <t>Velké Losiny - Žárová, č. p. 78</t>
  </si>
  <si>
    <t>Velké Losiny - Žárová, č. p. 8</t>
  </si>
  <si>
    <t>Velké Losiny - Žárová, č. p. 80</t>
  </si>
  <si>
    <t>Velké Losiny - Žárová, č. p. 81</t>
  </si>
  <si>
    <t>Velké Losiny - Žárová, č. p. 82</t>
  </si>
  <si>
    <t>Velké Losiny - Žárová, č. ev. 13</t>
  </si>
  <si>
    <t>Velké Losiny - Žárová, č. ev. 14</t>
  </si>
  <si>
    <t>Velké Losiny - Maršíkov, č. ev. 1</t>
  </si>
  <si>
    <t>Velké Losiny - Maršíkov, č. ev. 3</t>
  </si>
  <si>
    <t>Velké Losiny - Maršíkov, č. ev. 6</t>
  </si>
  <si>
    <t>Velké Losiny - Maršíkov, č. ev. 7</t>
  </si>
  <si>
    <t>Velké Losiny - Maršíkov, č. ev. 8</t>
  </si>
  <si>
    <t>Velké Losiny - Maršíkov, č. ev. 9</t>
  </si>
  <si>
    <t>Velké Losiny - Maršíkov, č. p. 1</t>
  </si>
  <si>
    <t>Velké Losiny - Maršíkov, č. p. 10</t>
  </si>
  <si>
    <t>Velké Losiny - Maršíkov, č. p. 100</t>
  </si>
  <si>
    <t>Velké Losiny - Maršíkov, č. p. 102</t>
  </si>
  <si>
    <t>Velké Losiny - Maršíkov, č. p. 105</t>
  </si>
  <si>
    <t>Velké Losiny - Maršíkov, č. p. 106</t>
  </si>
  <si>
    <t>Velké Losiny - Maršíkov, č. p. 109</t>
  </si>
  <si>
    <t>Velké Losiny - Maršíkov, č. p. 11</t>
  </si>
  <si>
    <t>Velké Losiny - Maršíkov, č. p. 110</t>
  </si>
  <si>
    <t>Velké Losiny - Maršíkov, č. p. 111</t>
  </si>
  <si>
    <t>Velké Losiny - Maršíkov, č. p. 112</t>
  </si>
  <si>
    <t>Velké Losiny - Maršíkov, č. p. 113</t>
  </si>
  <si>
    <t>Velké Losiny - Maršíkov, č. p. 114</t>
  </si>
  <si>
    <t>Velké Losiny - Maršíkov, č. p. 115</t>
  </si>
  <si>
    <t>Velké Losiny - Maršíkov, č. p. 116</t>
  </si>
  <si>
    <t>Velké Losiny - Maršíkov, č. p. 117</t>
  </si>
  <si>
    <t>Velké Losiny - Maršíkov, č. p. 118</t>
  </si>
  <si>
    <t>Velké Losiny - Maršíkov, č. p. 119</t>
  </si>
  <si>
    <t>Velké Losiny - Maršíkov, č. p. 12</t>
  </si>
  <si>
    <t>Velké Losiny - Maršíkov, č. p. 120</t>
  </si>
  <si>
    <t>Velké Losiny - Maršíkov, č. p. 121</t>
  </si>
  <si>
    <t>Velké Losiny - Maršíkov, č. p. 122</t>
  </si>
  <si>
    <t>Velké Losiny - Maršíkov, č. p. 13</t>
  </si>
  <si>
    <t>Velké Losiny - Maršíkov, č. p. 14</t>
  </si>
  <si>
    <t>Velké Losiny - Maršíkov, č. p. 15</t>
  </si>
  <si>
    <t>Velké Losiny - Maršíkov, č. p. 16</t>
  </si>
  <si>
    <t>Velké Losiny - Maršíkov, č. p. 17</t>
  </si>
  <si>
    <t>Velké Losiny - Maršíkov, č. p. 18</t>
  </si>
  <si>
    <t>Velké Losiny - Maršíkov, č. p. 2</t>
  </si>
  <si>
    <t>Velké Losiny - Maršíkov, č. p. 20</t>
  </si>
  <si>
    <t>Velké Losiny - Maršíkov, č. p. 21</t>
  </si>
  <si>
    <t>Velké Losiny - Maršíkov, č. p. 22</t>
  </si>
  <si>
    <t>Velké Losiny - Maršíkov, č. p. 24</t>
  </si>
  <si>
    <t>Velké Losiny - Maršíkov, č. p. 27</t>
  </si>
  <si>
    <t>Velké Losiny - Maršíkov, č. p. 28</t>
  </si>
  <si>
    <t>Velké Losiny - Maršíkov, č. p. 29</t>
  </si>
  <si>
    <t>Velké Losiny - Maršíkov, č. p. 3</t>
  </si>
  <si>
    <t>Velké Losiny - Maršíkov, č. p. 31</t>
  </si>
  <si>
    <t>Velké Losiny - Maršíkov, č. p. 42</t>
  </si>
  <si>
    <t>Velké Losiny - Maršíkov, č. p. 43</t>
  </si>
  <si>
    <t>Velké Losiny - Maršíkov, č. p. 44</t>
  </si>
  <si>
    <t>Velké Losiny - Maršíkov, č. p. 46</t>
  </si>
  <si>
    <t>Velké Losiny - Maršíkov, č. p. 47</t>
  </si>
  <si>
    <t>Velké Losiny - Maršíkov, č. p. 48</t>
  </si>
  <si>
    <t>Velké Losiny - Maršíkov, č. p. 49</t>
  </si>
  <si>
    <t>Velké Losiny - Maršíkov, č. p. 5</t>
  </si>
  <si>
    <t>Velké Losiny - Maršíkov, č. p. 50</t>
  </si>
  <si>
    <t>Velké Losiny - Maršíkov, č. p. 51</t>
  </si>
  <si>
    <t>Velké Losiny - Maršíkov, č. p. 52</t>
  </si>
  <si>
    <t>Velké Losiny - Maršíkov, č. p. 53</t>
  </si>
  <si>
    <t>Velké Losiny - Maršíkov, č. p. 54</t>
  </si>
  <si>
    <t>Velké Losiny - Maršíkov, č. p. 56</t>
  </si>
  <si>
    <t>Velké Losiny - Maršíkov, č. p. 57</t>
  </si>
  <si>
    <t>Velké Losiny - Maršíkov, č. p. 58</t>
  </si>
  <si>
    <t>Velké Losiny - Maršíkov, č. p. 59</t>
  </si>
  <si>
    <t>Velké Losiny - Maršíkov, č. p. 6</t>
  </si>
  <si>
    <t>Velké Losiny - Maršíkov, č. p. 60</t>
  </si>
  <si>
    <t>Velké Losiny - Maršíkov, č. p. 61</t>
  </si>
  <si>
    <t>Velké Losiny - Maršíkov, č. p. 62</t>
  </si>
  <si>
    <t>Velké Losiny - Maršíkov, č. p. 64</t>
  </si>
  <si>
    <t>Velké Losiny - Maršíkov, č. p. 66</t>
  </si>
  <si>
    <t>Velké Losiny - Maršíkov, č. p. 67</t>
  </si>
  <si>
    <t>Velké Losiny - Maršíkov, č. p. 69</t>
  </si>
  <si>
    <t>Velké Losiny - Maršíkov, č. p. 7</t>
  </si>
  <si>
    <t>Velké Losiny - Maršíkov, č. p. 70</t>
  </si>
  <si>
    <t>Velké Losiny - Maršíkov, č. p. 71</t>
  </si>
  <si>
    <t>Velké Losiny - Maršíkov, č. p. 72</t>
  </si>
  <si>
    <t>Velké Losiny - Maršíkov, č. p. 73</t>
  </si>
  <si>
    <t>Velké Losiny - Maršíkov, č. p. 74</t>
  </si>
  <si>
    <t>Velké Losiny - Maršíkov, č. p. 75</t>
  </si>
  <si>
    <t>Velké Losiny - Maršíkov, č. p. 77</t>
  </si>
  <si>
    <t>Velké Losiny - Maršíkov, č. p. 78</t>
  </si>
  <si>
    <t>Velké Losiny - Maršíkov, č. p. 79</t>
  </si>
  <si>
    <t>Velké Losiny - Maršíkov, č. p. 8</t>
  </si>
  <si>
    <t>Velké Losiny - Maršíkov, č. p. 80</t>
  </si>
  <si>
    <t>Velké Losiny - Maršíkov, č. p. 81</t>
  </si>
  <si>
    <t>Velké Losiny - Maršíkov, č. p. 83</t>
  </si>
  <si>
    <t>Velké Losiny - Maršíkov, č. p. 85</t>
  </si>
  <si>
    <t>Velké Losiny - Maršíkov, č. p. 86</t>
  </si>
  <si>
    <t>Velké Losiny - Maršíkov, č. p. 87</t>
  </si>
  <si>
    <t>Velké Losiny - Maršíkov, č. p. 9</t>
  </si>
  <si>
    <t>Velké Losiny - Maršíkov, č. p. 91</t>
  </si>
  <si>
    <t>Velké Losiny - Maršíkov, č. p. 92</t>
  </si>
  <si>
    <t>Velké Losiny - Maršíkov, č. p. 93</t>
  </si>
  <si>
    <t>Velké Losiny - Maršíkov, č. p. 97</t>
  </si>
  <si>
    <t>Velké Losiny - Maršíkov, č. p. 98</t>
  </si>
  <si>
    <t>Velké Losiny - Maršíkov, č. p. 99</t>
  </si>
  <si>
    <t>Vernířovice, č. ev. 1</t>
  </si>
  <si>
    <t>Vernířovice, č. ev. 10</t>
  </si>
  <si>
    <t>Vernířovice, č. ev. 11</t>
  </si>
  <si>
    <t>Vernířovice, č. ev. 12</t>
  </si>
  <si>
    <t>Vernířovice, č. ev. 13</t>
  </si>
  <si>
    <t>Vernířovice, č. ev. 14</t>
  </si>
  <si>
    <t>Vernířovice, č. ev. 15</t>
  </si>
  <si>
    <t>Vernířovice, č. ev. 16</t>
  </si>
  <si>
    <t>Vernířovice, č. ev. 17</t>
  </si>
  <si>
    <t>Vernířovice, č. ev. 18</t>
  </si>
  <si>
    <t>Vernířovice, č. ev. 19</t>
  </si>
  <si>
    <t>Vernířovice, č. ev. 2</t>
  </si>
  <si>
    <t>Vernířovice, č. ev. 20</t>
  </si>
  <si>
    <t>Vernířovice, č. ev. 21</t>
  </si>
  <si>
    <t>Vernířovice, č. ev. 22</t>
  </si>
  <si>
    <t>Vernířovice, č. ev. 23</t>
  </si>
  <si>
    <t>Vernířovice, č. ev. 24</t>
  </si>
  <si>
    <t>Vernířovice, č. ev. 25</t>
  </si>
  <si>
    <t>Vernířovice, č. ev. 26</t>
  </si>
  <si>
    <t>Vernířovice, č. ev. 27</t>
  </si>
  <si>
    <t>Vernířovice, č. ev. 28</t>
  </si>
  <si>
    <t>Vernířovice, č. ev. 29</t>
  </si>
  <si>
    <t>Vernířovice, č. ev. 3</t>
  </si>
  <si>
    <t>Vernířovice, č. ev. 30</t>
  </si>
  <si>
    <t>Vernířovice, č. ev. 32</t>
  </si>
  <si>
    <t>Vernířovice, č. ev. 33</t>
  </si>
  <si>
    <t>Vernířovice, č. ev. 34</t>
  </si>
  <si>
    <t>Vernířovice, č. ev. 35</t>
  </si>
  <si>
    <t>Vernířovice, č. ev. 36</t>
  </si>
  <si>
    <t>Vernířovice, č. ev. 37</t>
  </si>
  <si>
    <t>Vernířovice, č. ev. 38</t>
  </si>
  <si>
    <t>Vernířovice, č. ev. 39</t>
  </si>
  <si>
    <t>Vernířovice, č. ev. 4</t>
  </si>
  <si>
    <t>Vernířovice, č. ev. 40</t>
  </si>
  <si>
    <t>Vernířovice, č. ev. 41</t>
  </si>
  <si>
    <t>Vernířovice, č. ev. 42</t>
  </si>
  <si>
    <t>Vernířovice, č. ev. 43</t>
  </si>
  <si>
    <t>Vernířovice, č. ev. 44</t>
  </si>
  <si>
    <t>Vernířovice, č. ev. 45</t>
  </si>
  <si>
    <t>Vernířovice, č. ev. 46</t>
  </si>
  <si>
    <t>Vernířovice, č. ev. 47</t>
  </si>
  <si>
    <t>Vernířovice, č. ev. 48</t>
  </si>
  <si>
    <t>Vernířovice, č. ev. 49</t>
  </si>
  <si>
    <t>Vernířovice, č. ev. 5</t>
  </si>
  <si>
    <t>Vernířovice, č. ev. 50</t>
  </si>
  <si>
    <t>Vernířovice, č. ev. 52</t>
  </si>
  <si>
    <t>Vernířovice, č. ev. 53</t>
  </si>
  <si>
    <t>Vernířovice, č. ev. 54</t>
  </si>
  <si>
    <t>Vernířovice, č. ev. 55</t>
  </si>
  <si>
    <t>Vernířovice, č. ev. 56</t>
  </si>
  <si>
    <t>Vernířovice, č. ev. 57</t>
  </si>
  <si>
    <t>Vernířovice, č. ev. 58</t>
  </si>
  <si>
    <t>Vernířovice, č. ev. 59</t>
  </si>
  <si>
    <t>Vernířovice, č. ev. 6</t>
  </si>
  <si>
    <t>Vernířovice, č. ev. 60</t>
  </si>
  <si>
    <t>Vernířovice, č. ev. 65</t>
  </si>
  <si>
    <t>Vernířovice, č. ev. 67</t>
  </si>
  <si>
    <t>Vernířovice, č. ev. 68</t>
  </si>
  <si>
    <t>Vernířovice, č. ev. 69</t>
  </si>
  <si>
    <t>Vernířovice, č. ev. 70</t>
  </si>
  <si>
    <t>Vernířovice, č. ev. 71</t>
  </si>
  <si>
    <t>Vernířovice, č. ev. 72</t>
  </si>
  <si>
    <t>Vernířovice, č. ev. 73</t>
  </si>
  <si>
    <t>Vernířovice, č. ev. 8</t>
  </si>
  <si>
    <t>Vernířovice, č. ev. 9</t>
  </si>
  <si>
    <t>Vernířovice, č. p. 1</t>
  </si>
  <si>
    <t>Vernířovice, č. p. 10</t>
  </si>
  <si>
    <t>Vernířovice, č. p. 103</t>
  </si>
  <si>
    <t>Vernířovice, č. p. 104</t>
  </si>
  <si>
    <t>Vernířovice, č. p. 105</t>
  </si>
  <si>
    <t>Vernířovice, č. p. 108</t>
  </si>
  <si>
    <t>Vernířovice, č. p. 11</t>
  </si>
  <si>
    <t>Vernířovice, č. p. 111</t>
  </si>
  <si>
    <t>Vernířovice, č. p. 112</t>
  </si>
  <si>
    <t>Vernířovice, č. p. 118</t>
  </si>
  <si>
    <t>Vernířovice, č. p. 119</t>
  </si>
  <si>
    <t>Vernířovice, č. p. 120</t>
  </si>
  <si>
    <t>Vernířovice, č. p. 121</t>
  </si>
  <si>
    <t>Vernířovice, č. p. 122</t>
  </si>
  <si>
    <t>Vernířovice, č. p. 123</t>
  </si>
  <si>
    <t>Vernířovice, č. p. 124</t>
  </si>
  <si>
    <t>Vernířovice, č. p. 125</t>
  </si>
  <si>
    <t>Vernířovice, č. p. 126</t>
  </si>
  <si>
    <t>Vernířovice, č. p. 127</t>
  </si>
  <si>
    <t>Vernířovice, č. p. 128</t>
  </si>
  <si>
    <t>Vernířovice, č. p. 131</t>
  </si>
  <si>
    <t>Vernířovice, č. p. 132</t>
  </si>
  <si>
    <t>Vernířovice, č. p. 133</t>
  </si>
  <si>
    <t>Vernířovice, č. p. 134</t>
  </si>
  <si>
    <t>Vernířovice, č. p. 14</t>
  </si>
  <si>
    <t>Vernířovice, č. p. 141</t>
  </si>
  <si>
    <t>Vernířovice, č. p. 142</t>
  </si>
  <si>
    <t>Vernířovice, č. p. 15</t>
  </si>
  <si>
    <t>Vernířovice, č. p. 151</t>
  </si>
  <si>
    <t>Vernířovice, č. p. 152</t>
  </si>
  <si>
    <t>Vernířovice, č. p. 154</t>
  </si>
  <si>
    <t>Vernířovice, č. p. 164</t>
  </si>
  <si>
    <t>Vernířovice, č. p. 166</t>
  </si>
  <si>
    <t>Vernířovice, č. p. 169</t>
  </si>
  <si>
    <t>Vernířovice, č. p. 17</t>
  </si>
  <si>
    <t>Vernířovice, č. p. 170</t>
  </si>
  <si>
    <t>Vernířovice, č. p. 172</t>
  </si>
  <si>
    <t>Vernířovice, č. p. 175</t>
  </si>
  <si>
    <t>Vernířovice, č. p. 176</t>
  </si>
  <si>
    <t>Vernířovice, č. p. 186</t>
  </si>
  <si>
    <t>Vernířovice, č. p. 187</t>
  </si>
  <si>
    <t>Vernířovice, č. p. 192</t>
  </si>
  <si>
    <t>Vernířovice, č. p. 20</t>
  </si>
  <si>
    <t>Vernířovice, č. p. 200</t>
  </si>
  <si>
    <t>Vernířovice, č. p. 201</t>
  </si>
  <si>
    <t>Vernířovice, č. p. 202</t>
  </si>
  <si>
    <t>Vernířovice, č. p. 206</t>
  </si>
  <si>
    <t>Vernířovice, č. p. 207</t>
  </si>
  <si>
    <t>Vernířovice, č. p. 208</t>
  </si>
  <si>
    <t>Vernířovice, č. p. 209</t>
  </si>
  <si>
    <t>Vernířovice, č. p. 21</t>
  </si>
  <si>
    <t>Vernířovice, č. p. 210</t>
  </si>
  <si>
    <t>Vernířovice, č. p. 212</t>
  </si>
  <si>
    <t>Vernířovice, č. p. 214</t>
  </si>
  <si>
    <t>Vernířovice, č. p. 215</t>
  </si>
  <si>
    <t>Vernířovice, č. p. 216</t>
  </si>
  <si>
    <t>Vernířovice, č. p. 217</t>
  </si>
  <si>
    <t>Vernířovice, č. p. 218</t>
  </si>
  <si>
    <t>Vernířovice, č. p. 219</t>
  </si>
  <si>
    <t>Vernířovice, č. p. 22</t>
  </si>
  <si>
    <t>Vernířovice, č. p. 220</t>
  </si>
  <si>
    <t>Vernířovice, č. p. 223</t>
  </si>
  <si>
    <t>Vernířovice, č. p. 227</t>
  </si>
  <si>
    <t>Vernířovice, č. p. 23</t>
  </si>
  <si>
    <t>Vernířovice, č. p. 230</t>
  </si>
  <si>
    <t>Vernířovice, č. p. 231</t>
  </si>
  <si>
    <t>Vernířovice, č. p. 232</t>
  </si>
  <si>
    <t>Vernířovice, č. p. 233</t>
  </si>
  <si>
    <t>Vernířovice, č. p. 234</t>
  </si>
  <si>
    <t>Vernířovice, č. p. 235</t>
  </si>
  <si>
    <t>Vernířovice, č. p. 236</t>
  </si>
  <si>
    <t>Vernířovice, č. p. 237</t>
  </si>
  <si>
    <t>Vernířovice, č. p. 238</t>
  </si>
  <si>
    <t>Vernířovice, č. p. 239</t>
  </si>
  <si>
    <t>Vernířovice, č. p. 240</t>
  </si>
  <si>
    <t>Vernířovice, č. p. 241</t>
  </si>
  <si>
    <t>Vernířovice, č. p. 242</t>
  </si>
  <si>
    <t>Vernířovice, č. p. 25</t>
  </si>
  <si>
    <t>Vernířovice, č. p. 26</t>
  </si>
  <si>
    <t>Vernířovice, č. p. 27</t>
  </si>
  <si>
    <t>Vernířovice, č. p. 28</t>
  </si>
  <si>
    <t>Vernířovice, č. p. 31</t>
  </si>
  <si>
    <t>Vernířovice, č. p. 32</t>
  </si>
  <si>
    <t>Vernířovice, č. p. 34</t>
  </si>
  <si>
    <t>Vernířovice, č. p. 35</t>
  </si>
  <si>
    <t>Vernířovice, č. p. 36</t>
  </si>
  <si>
    <t>Vernířovice, č. p. 37</t>
  </si>
  <si>
    <t>Vernířovice, č. p. 39</t>
  </si>
  <si>
    <t>Vernířovice, č. p. 4</t>
  </si>
  <si>
    <t>Vernířovice, č. p. 41</t>
  </si>
  <si>
    <t>Vernířovice, č. p. 47</t>
  </si>
  <si>
    <t>Vernířovice, č. p. 48</t>
  </si>
  <si>
    <t>Vernířovice, č. p. 49</t>
  </si>
  <si>
    <t>Vernířovice, č. p. 51</t>
  </si>
  <si>
    <t>Vernířovice, č. p. 52</t>
  </si>
  <si>
    <t>Vernířovice, č. p. 53</t>
  </si>
  <si>
    <t>Vernířovice, č. p. 55</t>
  </si>
  <si>
    <t>Vernířovice, č. p. 56</t>
  </si>
  <si>
    <t>Vernířovice, č. p. 57</t>
  </si>
  <si>
    <t>Vernířovice, č. p. 58</t>
  </si>
  <si>
    <t>Vernířovice, č. p. 6</t>
  </si>
  <si>
    <t>Vernířovice, č. p. 61</t>
  </si>
  <si>
    <t>Vernířovice, č. p. 63</t>
  </si>
  <si>
    <t>Vernířovice, č. p. 65</t>
  </si>
  <si>
    <t>Vernířovice, č. p. 66</t>
  </si>
  <si>
    <t>Vernířovice, č. p. 67</t>
  </si>
  <si>
    <t>Vernířovice, č. p. 7</t>
  </si>
  <si>
    <t>Vernířovice, č. p. 71</t>
  </si>
  <si>
    <t>Vernířovice, č. p. 72</t>
  </si>
  <si>
    <t>Vernířovice, č. p. 73</t>
  </si>
  <si>
    <t>Vernířovice, č. p. 75</t>
  </si>
  <si>
    <t>Vernířovice, č. p. 81</t>
  </si>
  <si>
    <t>Vernířovice, č. p. 82</t>
  </si>
  <si>
    <t>Vernířovice, č. p. 85</t>
  </si>
  <si>
    <t>Vernířovice, č. p. 86</t>
  </si>
  <si>
    <t>Vernířovice, č. p. 88</t>
  </si>
  <si>
    <t>Vernířovice, č. p. 89</t>
  </si>
  <si>
    <t>Vernířovice, č. p. 95</t>
  </si>
  <si>
    <t>Vidnava, Štachlovice 38</t>
  </si>
  <si>
    <t>Vidnava, Štachlovice 41</t>
  </si>
  <si>
    <t>Vidnava, Štachlovice 42</t>
  </si>
  <si>
    <t>Vidnava, Štachlovice 44</t>
  </si>
  <si>
    <t>Vidnava, Štachlovice 45</t>
  </si>
  <si>
    <t>Vidnava, Štachlovice 46</t>
  </si>
  <si>
    <t>Vidnava, Štachlovice 55</t>
  </si>
  <si>
    <t>Vidnava, Štachlovice 56</t>
  </si>
  <si>
    <t>Vidnava, Štachlovice 65</t>
  </si>
  <si>
    <t>Vidnava, Štachlovice 67</t>
  </si>
  <si>
    <t>Vidnava, Štachlovice 69</t>
  </si>
  <si>
    <t>Vidnava, Štachlovice 81</t>
  </si>
  <si>
    <t>Vikantice, č. ev. 1</t>
  </si>
  <si>
    <t>Vikantice, č. ev. 10</t>
  </si>
  <si>
    <t>Vikantice, č. ev. 11</t>
  </si>
  <si>
    <t>Vikantice, č. ev. 12</t>
  </si>
  <si>
    <t>Vikantice, č. ev. 13</t>
  </si>
  <si>
    <t>Vikantice, č. ev. 14</t>
  </si>
  <si>
    <t>Vikantice, č. ev. 15</t>
  </si>
  <si>
    <t>Vikantice, č. ev. 16</t>
  </si>
  <si>
    <t>Vikantice, č. ev. 17</t>
  </si>
  <si>
    <t>Vikantice, č. ev. 18</t>
  </si>
  <si>
    <t>Vikantice, č. ev. 19</t>
  </si>
  <si>
    <t>Vikantice, č. ev. 2</t>
  </si>
  <si>
    <t>Vikantice, č. ev. 20</t>
  </si>
  <si>
    <t>Vikantice, č. ev. 22</t>
  </si>
  <si>
    <t>Vikantice, č. ev. 3</t>
  </si>
  <si>
    <t>Vikantice, č. ev. 30</t>
  </si>
  <si>
    <t>Vikantice, č. ev. 31</t>
  </si>
  <si>
    <t>Vikantice, č. ev. 4</t>
  </si>
  <si>
    <t>Vikantice, č. ev. 5</t>
  </si>
  <si>
    <t>Vikantice, č. ev. 6</t>
  </si>
  <si>
    <t>Vikantice, č. ev. 7</t>
  </si>
  <si>
    <t>Vikantice, č. ev. 8</t>
  </si>
  <si>
    <t>Vikantice, č. ev. 9</t>
  </si>
  <si>
    <t>Vikantice, č. p. 100</t>
  </si>
  <si>
    <t>Vikantice, č. p. 102</t>
  </si>
  <si>
    <t>Vikantice, č. p. 104</t>
  </si>
  <si>
    <t>Vikantice, č. p. 106</t>
  </si>
  <si>
    <t>Vikantice, č. p. 120</t>
  </si>
  <si>
    <t>Vikantice, č. p. 123</t>
  </si>
  <si>
    <t>Vikantice, č. p. 130</t>
  </si>
  <si>
    <t>Vikantice, č. p. 131</t>
  </si>
  <si>
    <t>Vikantice, č. p. 132</t>
  </si>
  <si>
    <t>Vikantice, č. p. 133</t>
  </si>
  <si>
    <t>Vikantice, č. p. 14</t>
  </si>
  <si>
    <t>Vikantice, č. p. 15</t>
  </si>
  <si>
    <t>Vikantice, č. p. 17</t>
  </si>
  <si>
    <t>Vikantice, č. p. 18</t>
  </si>
  <si>
    <t>Vikantice, č. p. 19</t>
  </si>
  <si>
    <t>Vikantice, č. p. 2</t>
  </si>
  <si>
    <t>Vikantice, č. p. 20</t>
  </si>
  <si>
    <t>Vikantice, č. p. 21</t>
  </si>
  <si>
    <t>Vikantice, č. p. 23</t>
  </si>
  <si>
    <t>Vikantice, č. p. 44</t>
  </si>
  <si>
    <t>Vikantice, č. p. 48</t>
  </si>
  <si>
    <t>Vikantice, č. p. 50</t>
  </si>
  <si>
    <t>Vikantice, č. p. 51</t>
  </si>
  <si>
    <t>Vikantice, č. p. 52</t>
  </si>
  <si>
    <t>Vikantice, č. p. 54</t>
  </si>
  <si>
    <t>Vikantice, č. p. 55</t>
  </si>
  <si>
    <t>Vikantice, č. p. 56</t>
  </si>
  <si>
    <t>Vikantice, č. p. 6</t>
  </si>
  <si>
    <t>Vikantice, č. p. 60</t>
  </si>
  <si>
    <t>Vikantice, č. p. 62</t>
  </si>
  <si>
    <t>Vikantice, č. p. 65</t>
  </si>
  <si>
    <t>Vikantice, č. p. 7</t>
  </si>
  <si>
    <t>Vikantice, č. p. 74</t>
  </si>
  <si>
    <t>Vikantice, č. p. 89</t>
  </si>
  <si>
    <t>Vikantice, č. p. 95</t>
  </si>
  <si>
    <t>Vlčice - Bergov, č. p. 1</t>
  </si>
  <si>
    <t>Vlčice - Bergov, č. p. 10</t>
  </si>
  <si>
    <t>Vlčice - Bergov, č. p. 12</t>
  </si>
  <si>
    <t>Vlčice - Bergov, č. p. 13</t>
  </si>
  <si>
    <t>Vlčice - Bergov, č. p. 14</t>
  </si>
  <si>
    <t>Vlčice - Bergov, č. p. 15</t>
  </si>
  <si>
    <t>Vlčice - Bergov, č. p. 16</t>
  </si>
  <si>
    <t>Vlčice - Bergov, č. p. 18</t>
  </si>
  <si>
    <t>Vlčice - Bergov, č. p. 20</t>
  </si>
  <si>
    <t>Vlčice - Bergov, č. p. 21</t>
  </si>
  <si>
    <t>Vlčice - Bergov, č. p. 23</t>
  </si>
  <si>
    <t>Vlčice - Bergov, č. p. 25</t>
  </si>
  <si>
    <t>Vlčice - Bergov, č. p. 4</t>
  </si>
  <si>
    <t>Vlčice - Bergov, č. p. 8</t>
  </si>
  <si>
    <t>Vlčice - Bergov, č. p. 9</t>
  </si>
  <si>
    <t>Vlčice - Dolní Les, č. ev. 1</t>
  </si>
  <si>
    <t>Vlčice - Dolní Les, č. ev. 2</t>
  </si>
  <si>
    <t>Vlčice - Dolní Les, č. p. 1</t>
  </si>
  <si>
    <t>Vlčice - Dolní Les, č. p. 3</t>
  </si>
  <si>
    <t>Vlčice - Dolní Les, č. p. 31</t>
  </si>
  <si>
    <t>Vlčice - Dolní Les, č. p. 32</t>
  </si>
  <si>
    <t>Vlčice - Dolní Les, č. p. 34</t>
  </si>
  <si>
    <t>Vlčice - Dolní Les, č. p. 35</t>
  </si>
  <si>
    <t>Vlčice - Dolní Les, č. p. 37</t>
  </si>
  <si>
    <t>Vlčice - Dolní Les, č. p. 5</t>
  </si>
  <si>
    <t>Vlčice, č. ev. 1</t>
  </si>
  <si>
    <t>Vlčice, č. ev. 10</t>
  </si>
  <si>
    <t>Vlčice, č. ev. 11</t>
  </si>
  <si>
    <t>Vlčice, č. ev. 12</t>
  </si>
  <si>
    <t>Vlčice, č. ev. 13</t>
  </si>
  <si>
    <t>Vlčice, č. ev. 14</t>
  </si>
  <si>
    <t>Vlčice, č. ev. 17</t>
  </si>
  <si>
    <t>Vlčice, č. ev. 18</t>
  </si>
  <si>
    <t>Vlčice, č. ev. 19</t>
  </si>
  <si>
    <t>Vlčice, č. ev. 2</t>
  </si>
  <si>
    <t>Vlčice, č. ev. 20</t>
  </si>
  <si>
    <t>Vlčice, č. ev. 7</t>
  </si>
  <si>
    <t>Vlčice, č. p. 1</t>
  </si>
  <si>
    <t>Vlčice, č. p. 10</t>
  </si>
  <si>
    <t>Vlčice, č. p. 100</t>
  </si>
  <si>
    <t>Vlčice, č. p. 101</t>
  </si>
  <si>
    <t>Vlčice, č. p. 102</t>
  </si>
  <si>
    <t>Vlčice, č. p. 103</t>
  </si>
  <si>
    <t>Vlčice, č. p. 104</t>
  </si>
  <si>
    <t>Vlčice, č. p. 105</t>
  </si>
  <si>
    <t>Vlčice, č. p. 107</t>
  </si>
  <si>
    <t>Vlčice, č. p. 108</t>
  </si>
  <si>
    <t>Vlčice, č. p. 109</t>
  </si>
  <si>
    <t>Vlčice, č. p. 11</t>
  </si>
  <si>
    <t>Vlčice, č. p. 110</t>
  </si>
  <si>
    <t>Vlčice, č. p. 112</t>
  </si>
  <si>
    <t>Vlčice, č. p. 113</t>
  </si>
  <si>
    <t>Vlčice, č. p. 114</t>
  </si>
  <si>
    <t>Vlčice, č. p. 12</t>
  </si>
  <si>
    <t>Vlčice, č. p. 123</t>
  </si>
  <si>
    <t>Vlčice, č. p. 125</t>
  </si>
  <si>
    <t>Vlčice, č. p. 128</t>
  </si>
  <si>
    <t>Vlčice, č. p. 129</t>
  </si>
  <si>
    <t>Vlčice, č. p. 134</t>
  </si>
  <si>
    <t>Vlčice, č. p. 135</t>
  </si>
  <si>
    <t>Vlčice, č. p. 138</t>
  </si>
  <si>
    <t>Vlčice, č. p. 14</t>
  </si>
  <si>
    <t>Vlčice, č. p. 141</t>
  </si>
  <si>
    <t>Vlčice, č. p. 146</t>
  </si>
  <si>
    <t>Vlčice, č. p. 148</t>
  </si>
  <si>
    <t>Vlčice, č. p. 15</t>
  </si>
  <si>
    <t>Vlčice, č. p. 153</t>
  </si>
  <si>
    <t>Vlčice, č. p. 154</t>
  </si>
  <si>
    <t>Vlčice, č. p. 155</t>
  </si>
  <si>
    <t>Vlčice, č. p. 157</t>
  </si>
  <si>
    <t>Vlčice, č. p. 158</t>
  </si>
  <si>
    <t>Vlčice, č. p. 16</t>
  </si>
  <si>
    <t>Vlčice, č. p. 161</t>
  </si>
  <si>
    <t>Vlčice, č. p. 162</t>
  </si>
  <si>
    <t>Vlčice, č. p. 163</t>
  </si>
  <si>
    <t>Vlčice, č. p. 17</t>
  </si>
  <si>
    <t>Vlčice, č. p. 171</t>
  </si>
  <si>
    <t>Vlčice, č. p. 172</t>
  </si>
  <si>
    <t>Vlčice, č. p. 173</t>
  </si>
  <si>
    <t>Vlčice, č. p. 174</t>
  </si>
  <si>
    <t>Vlčice, č. p. 175</t>
  </si>
  <si>
    <t>Vlčice, č. p. 178</t>
  </si>
  <si>
    <t>Vlčice, č. p. 18</t>
  </si>
  <si>
    <t>Vlčice, č. p. 180</t>
  </si>
  <si>
    <t>Vlčice, č. p. 182</t>
  </si>
  <si>
    <t>Vlčice, č. p. 185</t>
  </si>
  <si>
    <t>Vlčice, č. p. 188</t>
  </si>
  <si>
    <t>Vlčice, č. p. 189</t>
  </si>
  <si>
    <t>Vlčice, č. p. 191</t>
  </si>
  <si>
    <t>Vlčice, č. p. 192</t>
  </si>
  <si>
    <t>Vlčice, č. p. 193</t>
  </si>
  <si>
    <t>Vlčice, č. p. 194</t>
  </si>
  <si>
    <t>Vlčice, č. p. 196</t>
  </si>
  <si>
    <t>Vlčice, č. p. 197</t>
  </si>
  <si>
    <t>Vlčice, č. p. 20</t>
  </si>
  <si>
    <t>Vlčice, č. p. 201</t>
  </si>
  <si>
    <t>Vlčice, č. p. 204</t>
  </si>
  <si>
    <t>Vlčice, č. p. 21</t>
  </si>
  <si>
    <t>Vlčice, č. p. 211</t>
  </si>
  <si>
    <t>Vlčice, č. p. 212</t>
  </si>
  <si>
    <t>Vlčice, č. p. 213</t>
  </si>
  <si>
    <t>Vlčice, č. p. 214</t>
  </si>
  <si>
    <t>Vlčice, č. p. 215</t>
  </si>
  <si>
    <t>Vlčice, č. p. 216</t>
  </si>
  <si>
    <t>Vlčice, č. p. 217</t>
  </si>
  <si>
    <t>Vlčice, č. p. 218</t>
  </si>
  <si>
    <t>Vlčice, č. p. 219</t>
  </si>
  <si>
    <t>Vlčice, č. p. 220</t>
  </si>
  <si>
    <t>Vlčice, č. p. 221</t>
  </si>
  <si>
    <t>Vlčice, č. p. 222</t>
  </si>
  <si>
    <t>Vlčice, č. p. 223</t>
  </si>
  <si>
    <t>Vlčice, č. p. 224</t>
  </si>
  <si>
    <t>Vlčice, č. p. 225</t>
  </si>
  <si>
    <t>Vlčice, č. p. 226</t>
  </si>
  <si>
    <t>Vlčice, č. p. 227</t>
  </si>
  <si>
    <t>Vlčice, č. p. 228</t>
  </si>
  <si>
    <t>Vlčice, č. p. 229</t>
  </si>
  <si>
    <t>Vlčice, č. p. 23</t>
  </si>
  <si>
    <t>Vlčice, č. p. 230</t>
  </si>
  <si>
    <t>Vlčice, č. p. 231</t>
  </si>
  <si>
    <t>Vlčice, č. p. 232</t>
  </si>
  <si>
    <t>Vlčice, č. p. 233</t>
  </si>
  <si>
    <t>Vlčice, č. p. 234</t>
  </si>
  <si>
    <t>Vlčice, č. p. 235</t>
  </si>
  <si>
    <t>Vlčice, č. p. 236</t>
  </si>
  <si>
    <t>Vlčice, č. p. 237</t>
  </si>
  <si>
    <t>Vlčice, č. p. 238</t>
  </si>
  <si>
    <t>Vlčice, č. p. 239</t>
  </si>
  <si>
    <t>Vlčice, č. p. 24</t>
  </si>
  <si>
    <t>Vlčice, č. p. 240</t>
  </si>
  <si>
    <t>Vlčice, č. p. 25</t>
  </si>
  <si>
    <t>Vlčice, č. p. 27</t>
  </si>
  <si>
    <t>Vlčice, č. p. 28</t>
  </si>
  <si>
    <t>Vlčice, č. p. 29</t>
  </si>
  <si>
    <t>Vlčice, č. p. 3</t>
  </si>
  <si>
    <t>Vlčice, č. p. 34</t>
  </si>
  <si>
    <t>Vlčice, č. p. 35</t>
  </si>
  <si>
    <t>Vlčice, č. p. 39</t>
  </si>
  <si>
    <t>Vlčice, č. p. 4</t>
  </si>
  <si>
    <t>Vlčice, č. p. 50</t>
  </si>
  <si>
    <t>Vlčice, č. p. 51</t>
  </si>
  <si>
    <t>Vlčice, č. p. 53</t>
  </si>
  <si>
    <t>Vlčice, č. p. 54</t>
  </si>
  <si>
    <t>Vlčice, č. p. 60</t>
  </si>
  <si>
    <t>Vlčice, č. p. 63</t>
  </si>
  <si>
    <t>Vlčice, č. p. 65</t>
  </si>
  <si>
    <t>Vlčice, č. p. 67</t>
  </si>
  <si>
    <t>Vlčice, č. p. 68</t>
  </si>
  <si>
    <t>Vlčice, č. p. 7</t>
  </si>
  <si>
    <t>Vlčice, č. p. 73</t>
  </si>
  <si>
    <t>Vlčice, č. p. 75</t>
  </si>
  <si>
    <t>Vlčice, č. p. 76</t>
  </si>
  <si>
    <t>Vlčice, č. p. 78</t>
  </si>
  <si>
    <t>Vlčice, č. p. 8</t>
  </si>
  <si>
    <t>Vlčice, č. p. 80</t>
  </si>
  <si>
    <t>Vlčice, č. p. 81</t>
  </si>
  <si>
    <t>Vlčice, č. p. 84</t>
  </si>
  <si>
    <t>Vlčice, č. p. 85</t>
  </si>
  <si>
    <t>Vlčice, č. p. 86</t>
  </si>
  <si>
    <t>Vlčice, č. p. 88</t>
  </si>
  <si>
    <t>Vlčice, č. p. 89</t>
  </si>
  <si>
    <t>Vlčice, č. p. 9</t>
  </si>
  <si>
    <t>Vlčice, č. p. 90</t>
  </si>
  <si>
    <t>Vlčice, č. p. 91</t>
  </si>
  <si>
    <t>Vlčice, č. p. 92</t>
  </si>
  <si>
    <t>Vlčice, č. p. 93</t>
  </si>
  <si>
    <t>Vlčice, č. p. 94</t>
  </si>
  <si>
    <t>Vlčice, č. p. 95</t>
  </si>
  <si>
    <t>Vlčice, č. p. 96</t>
  </si>
  <si>
    <t>Vlčice, č. p. 97</t>
  </si>
  <si>
    <t>Vlčice, č. p. 98</t>
  </si>
  <si>
    <t>Vlčice, č. p. 99</t>
  </si>
  <si>
    <t>Vlčice - Vojtovice, č. ev. 1</t>
  </si>
  <si>
    <t>Vlčice - Vojtovice, č. ev. 3</t>
  </si>
  <si>
    <t>Vlčice - Vojtovice, č. ev. 4</t>
  </si>
  <si>
    <t>Vlčice - Vojtovice, č. ev. 5</t>
  </si>
  <si>
    <t>Vlčice - Vojtovice, č. ev. 6</t>
  </si>
  <si>
    <t>Vlčice - Vojtovice, č. ev. 7</t>
  </si>
  <si>
    <t>Vlčice - Vojtovice, č. ev. 8</t>
  </si>
  <si>
    <t>Vlčice - Vojtovice, č. ev. 9</t>
  </si>
  <si>
    <t>Vlčice - Vojtovice, č. p. 10</t>
  </si>
  <si>
    <t>Vlčice - Vojtovice, č. p. 11</t>
  </si>
  <si>
    <t>Vlčice - Vojtovice, č. p. 13</t>
  </si>
  <si>
    <t>Vlčice - Vojtovice, č. p. 15</t>
  </si>
  <si>
    <t>Vlčice - Vojtovice, č. p. 20</t>
  </si>
  <si>
    <t>Vlčice - Vojtovice, č. p. 21</t>
  </si>
  <si>
    <t>Vlčice - Vojtovice, č. p. 23</t>
  </si>
  <si>
    <t>Vlčice - Vojtovice, č. p. 26</t>
  </si>
  <si>
    <t>Vlčice - Vojtovice, č. p. 27</t>
  </si>
  <si>
    <t>Vlčice - Vojtovice, č. p. 28</t>
  </si>
  <si>
    <t>Vlčice - Vojtovice, č. p. 3</t>
  </si>
  <si>
    <t>Vlčice - Vojtovice, č. p. 43</t>
  </si>
  <si>
    <t>Vlčice - Vojtovice, č. p. 46</t>
  </si>
  <si>
    <t>Vlčice - Vojtovice, č. p. 47</t>
  </si>
  <si>
    <t>Vlčice - Vojtovice, č. p. 5</t>
  </si>
  <si>
    <t>Vlčice - Vojtovice, č. p. 7</t>
  </si>
  <si>
    <t>Vlčice - Vojtovice, č. p. 8</t>
  </si>
  <si>
    <t>Vlčice - Vojtovice, č. p. 9</t>
  </si>
  <si>
    <t>Vyšehoří, č. ev. 1</t>
  </si>
  <si>
    <t>Vyšehoří, č. ev. 66</t>
  </si>
  <si>
    <t>Vyšehoří, č. p. 1</t>
  </si>
  <si>
    <t>Vyšehoří, č. p. 10</t>
  </si>
  <si>
    <t>Vyšehoří, č. p. 100</t>
  </si>
  <si>
    <t>Vyšehoří, č. p. 11</t>
  </si>
  <si>
    <t>Vyšehoří, č. p. 12</t>
  </si>
  <si>
    <t>Vyšehoří, č. p. 13</t>
  </si>
  <si>
    <t>Vyšehoří, č. p. 14</t>
  </si>
  <si>
    <t>Vyšehoří, č. p. 15</t>
  </si>
  <si>
    <t>Vyšehoří, č. p. 16</t>
  </si>
  <si>
    <t>Vyšehoří, č. p. 17</t>
  </si>
  <si>
    <t>Vyšehoří, č. p. 18</t>
  </si>
  <si>
    <t>Vyšehoří, č. p. 19</t>
  </si>
  <si>
    <t>Vyšehoří, č. p. 2</t>
  </si>
  <si>
    <t>Vyšehoří, č. p. 20</t>
  </si>
  <si>
    <t>Vyšehoří, č. p. 21</t>
  </si>
  <si>
    <t>Vyšehoří, č. p. 22</t>
  </si>
  <si>
    <t>Vyšehoří, č. p. 23</t>
  </si>
  <si>
    <t>Vyšehoří, č. p. 24</t>
  </si>
  <si>
    <t>Vyšehoří, č. p. 25</t>
  </si>
  <si>
    <t>Vyšehoří, č. p. 26</t>
  </si>
  <si>
    <t>Vyšehoří, č. p. 27</t>
  </si>
  <si>
    <t>Vyšehoří, č. p. 28</t>
  </si>
  <si>
    <t>Vyšehoří, č. p. 29</t>
  </si>
  <si>
    <t>Vyšehoří, č. p. 3</t>
  </si>
  <si>
    <t>Vyšehoří, č. p. 30</t>
  </si>
  <si>
    <t>Vyšehoří, č. p. 31</t>
  </si>
  <si>
    <t>Vyšehoří, č. p. 32</t>
  </si>
  <si>
    <t>Vyšehoří, č. p. 33</t>
  </si>
  <si>
    <t>Vyšehoří, č. p. 34</t>
  </si>
  <si>
    <t>Vyšehoří, č. p. 35</t>
  </si>
  <si>
    <t>Vyšehoří, č. p. 36</t>
  </si>
  <si>
    <t>Vyšehoří, č. p. 37</t>
  </si>
  <si>
    <t>Vyšehoří, č. p. 38</t>
  </si>
  <si>
    <t>Vyšehoří, č. p. 39</t>
  </si>
  <si>
    <t>Vyšehoří, č. p. 4</t>
  </si>
  <si>
    <t>Vyšehoří, č. p. 40</t>
  </si>
  <si>
    <t>Vyšehoří, č. p. 41</t>
  </si>
  <si>
    <t>Vyšehoří, č. p. 42</t>
  </si>
  <si>
    <t>Vyšehoří, č. p. 43</t>
  </si>
  <si>
    <t>Vyšehoří, č. p. 44</t>
  </si>
  <si>
    <t>Vyšehoří, č. p. 45</t>
  </si>
  <si>
    <t>Vyšehoří, č. p. 46</t>
  </si>
  <si>
    <t>Vyšehoří, č. p. 47</t>
  </si>
  <si>
    <t>Vyšehoří, č. p. 48</t>
  </si>
  <si>
    <t>Vyšehoří, č. p. 49</t>
  </si>
  <si>
    <t>Vyšehoří, č. p. 5</t>
  </si>
  <si>
    <t>Vyšehoří, č. p. 50</t>
  </si>
  <si>
    <t>Vyšehoří, č. p. 51</t>
  </si>
  <si>
    <t>Vyšehoří, č. p. 52</t>
  </si>
  <si>
    <t>Vyšehoří, č. p. 53</t>
  </si>
  <si>
    <t>Vyšehoří, č. p. 54</t>
  </si>
  <si>
    <t>Vyšehoří, č. p. 55</t>
  </si>
  <si>
    <t>Vyšehoří, č. p. 56</t>
  </si>
  <si>
    <t>Vyšehoří, č. p. 57</t>
  </si>
  <si>
    <t>Vyšehoří, č. p. 58</t>
  </si>
  <si>
    <t>Vyšehoří, č. p. 59</t>
  </si>
  <si>
    <t>Vyšehoří, č. p. 6</t>
  </si>
  <si>
    <t>Vyšehoří, č. p. 60</t>
  </si>
  <si>
    <t>Vyšehoří, č. p. 61</t>
  </si>
  <si>
    <t>Vyšehoří, č. p. 62</t>
  </si>
  <si>
    <t>Vyšehoří, č. p. 63</t>
  </si>
  <si>
    <t>Vyšehoří, č. p. 64</t>
  </si>
  <si>
    <t>Vyšehoří, č. p. 65</t>
  </si>
  <si>
    <t>Vyšehoří, č. p. 66</t>
  </si>
  <si>
    <t>Vyšehoří, č. p. 67</t>
  </si>
  <si>
    <t>Vyšehoří, č. p. 68</t>
  </si>
  <si>
    <t>Vyšehoří, č. p. 69</t>
  </si>
  <si>
    <t>Vyšehoří, č. p. 7</t>
  </si>
  <si>
    <t>Vyšehoří, č. p. 70</t>
  </si>
  <si>
    <t>Vyšehoří, č. p. 71</t>
  </si>
  <si>
    <t>Vyšehoří, č. p. 72</t>
  </si>
  <si>
    <t>Vyšehoří, č. p. 73</t>
  </si>
  <si>
    <t>Vyšehoří, č. p. 74</t>
  </si>
  <si>
    <t>Vyšehoří, č. p. 75</t>
  </si>
  <si>
    <t>Vyšehoří, č. p. 76</t>
  </si>
  <si>
    <t>Vyšehoří, č. p. 77</t>
  </si>
  <si>
    <t>Vyšehoří, č. p. 78</t>
  </si>
  <si>
    <t>Vyšehoří, č. p. 79</t>
  </si>
  <si>
    <t>Vyšehoří, č. p. 80</t>
  </si>
  <si>
    <t>Vyšehoří, č. p. 81</t>
  </si>
  <si>
    <t>Vyšehoří, č. p. 82</t>
  </si>
  <si>
    <t>Vyšehoří, č. p. 83</t>
  </si>
  <si>
    <t>Vyšehoří, č. p. 84</t>
  </si>
  <si>
    <t>Vyšehoří, č. p. 85</t>
  </si>
  <si>
    <t>Vyšehoří, č. p. 86</t>
  </si>
  <si>
    <t>Vyšehoří, č. p. 87</t>
  </si>
  <si>
    <t>Vyšehoří, č. p. 88</t>
  </si>
  <si>
    <t>Vyšehoří, č. p. 89</t>
  </si>
  <si>
    <t>Vyšehoří, č. p. 90</t>
  </si>
  <si>
    <t>Vyšehoří, č. p. 91</t>
  </si>
  <si>
    <t>Vyšehoří, č. p. 93</t>
  </si>
  <si>
    <t>Vyšehoří, č. p. 95</t>
  </si>
  <si>
    <t>Vyšehoří, č. p. 96</t>
  </si>
  <si>
    <t>Vyšehoří, č. p. 99</t>
  </si>
  <si>
    <t>Zábřeh - Pivonín, č. ev. 1</t>
  </si>
  <si>
    <t>Zábřeh - Pivonín, č. ev. 11</t>
  </si>
  <si>
    <t>Zábřeh - Pivonín, č. ev. 12</t>
  </si>
  <si>
    <t>Zábřeh - Pivonín, č. ev. 13</t>
  </si>
  <si>
    <t>Zábřeh - Pivonín, č. ev. 14</t>
  </si>
  <si>
    <t>Zábřeh - Pivonín, č. ev. 15</t>
  </si>
  <si>
    <t>Zábřeh - Pivonín, č. ev. 16</t>
  </si>
  <si>
    <t>Zábřeh - Pivonín, č. ev. 17</t>
  </si>
  <si>
    <t>Zábřeh - Pivonín, č. ev. 18</t>
  </si>
  <si>
    <t>Zábřeh - Pivonín, č. ev. 19</t>
  </si>
  <si>
    <t>Zábřeh - Pivonín, č. ev. 2</t>
  </si>
  <si>
    <t>Zábřeh - Pivonín, č. ev. 20</t>
  </si>
  <si>
    <t>Zábřeh - Pivonín, č. ev. 21</t>
  </si>
  <si>
    <t>Zábřeh - Pivonín, č. ev. 22</t>
  </si>
  <si>
    <t>Zábřeh - Pivonín, č. ev. 23</t>
  </si>
  <si>
    <t>Zábřeh - Pivonín, č. ev. 24</t>
  </si>
  <si>
    <t>Zábřeh - Pivonín, č. ev. 25</t>
  </si>
  <si>
    <t>Zábřeh - Pivonín, č. ev. 26</t>
  </si>
  <si>
    <t>Zábřeh - Pivonín, č. ev. 27</t>
  </si>
  <si>
    <t>Zábřeh - Pivonín, č. ev. 28</t>
  </si>
  <si>
    <t>Zábřeh - Pivonín, č. ev. 29</t>
  </si>
  <si>
    <t>Zábřeh - Pivonín, č. ev. 3</t>
  </si>
  <si>
    <t>Zábřeh - Pivonín, č. ev. 30</t>
  </si>
  <si>
    <t>Zábřeh - Pivonín, č. ev. 31</t>
  </si>
  <si>
    <t>Zábřeh - Pivonín, č. ev. 32</t>
  </si>
  <si>
    <t>Zábřeh - Pivonín, č. ev. 33</t>
  </si>
  <si>
    <t>Zábřeh - Pivonín, č. ev. 34</t>
  </si>
  <si>
    <t>Zábřeh - Pivonín, č. ev. 35</t>
  </si>
  <si>
    <t>Zábřeh - Pivonín, č. ev. 36</t>
  </si>
  <si>
    <t>Zábřeh - Pivonín, č. ev. 38</t>
  </si>
  <si>
    <t>Zábřeh - Pivonín, č. ev. 39</t>
  </si>
  <si>
    <t>Zábřeh - Pivonín, č. ev. 4</t>
  </si>
  <si>
    <t>Zábřeh - Pivonín, č. ev. 40</t>
  </si>
  <si>
    <t>Zábřeh - Pivonín, č. ev. 41</t>
  </si>
  <si>
    <t>Zábřeh - Pivonín, č. ev. 42</t>
  </si>
  <si>
    <t>Zábřeh - Pivonín, č. ev. 44</t>
  </si>
  <si>
    <t>Zábřeh - Pivonín, č. ev. 45</t>
  </si>
  <si>
    <t>Zábřeh - Pivonín, č. ev. 46</t>
  </si>
  <si>
    <t>Zábřeh - Pivonín, č. ev. 48</t>
  </si>
  <si>
    <t>Zábřeh - Pivonín, č. ev. 49</t>
  </si>
  <si>
    <t>Zábřeh - Pivonín, č. ev. 5</t>
  </si>
  <si>
    <t>Zábřeh - Pivonín, č. ev. 50</t>
  </si>
  <si>
    <t>Zábřeh - Pivonín, č. ev. 51</t>
  </si>
  <si>
    <t>Zábřeh - Pivonín, č. ev. 6</t>
  </si>
  <si>
    <t>Zábřeh - Pivonín, č. ev. 7</t>
  </si>
  <si>
    <t>Zábřeh - Pivonín, č. ev. 8</t>
  </si>
  <si>
    <t>Zábřeh - Pivonín, č. ev. 9</t>
  </si>
  <si>
    <t>Zábřeh - Pivonín, č. p. 1</t>
  </si>
  <si>
    <t>Zábřeh - Pivonín, č. p. 10</t>
  </si>
  <si>
    <t>Zábřeh - Pivonín, č. p. 11</t>
  </si>
  <si>
    <t>Zábřeh - Pivonín, č. p. 12</t>
  </si>
  <si>
    <t>Zábřeh - Pivonín, č. p. 13</t>
  </si>
  <si>
    <t>Zábřeh - Pivonín, č. p. 15</t>
  </si>
  <si>
    <t>Zábřeh - Pivonín, č. p. 16</t>
  </si>
  <si>
    <t>Zábřeh - Pivonín, č. p. 17</t>
  </si>
  <si>
    <t>Zábřeh - Pivonín, č. p. 18</t>
  </si>
  <si>
    <t>Zábřeh - Pivonín, č. p. 2</t>
  </si>
  <si>
    <t>Zábřeh - Pivonín, č. p. 20</t>
  </si>
  <si>
    <t>Zábřeh - Pivonín, č. p. 22</t>
  </si>
  <si>
    <t>Zábřeh - Pivonín, č. p. 23</t>
  </si>
  <si>
    <t>Zábřeh - Pivonín, č. p. 27</t>
  </si>
  <si>
    <t>Zábřeh - Pivonín, č. p. 3</t>
  </si>
  <si>
    <t>Zábřeh - Pivonín, č. p. 30</t>
  </si>
  <si>
    <t>Zábřeh - Pivonín, č. p. 32</t>
  </si>
  <si>
    <t>Zábřeh - Pivonín, č. p. 33</t>
  </si>
  <si>
    <t>Zábřeh - Pivonín, č. p. 36</t>
  </si>
  <si>
    <t>Zábřeh - Pivonín, č. p. 37</t>
  </si>
  <si>
    <t>Zábřeh - Pivonín, č. p. 38</t>
  </si>
  <si>
    <t>Zábřeh - Pivonín, č. p. 39</t>
  </si>
  <si>
    <t>Zábřeh - Pivonín, č. p. 40</t>
  </si>
  <si>
    <t>Zábřeh - Pivonín, č. p. 41</t>
  </si>
  <si>
    <t>Zábřeh - Pivonín, č. p. 42</t>
  </si>
  <si>
    <t>Zábřeh - Pivonín, č. p. 43</t>
  </si>
  <si>
    <t>Zábřeh - Pivonín, č. p. 5</t>
  </si>
  <si>
    <t>Zábřeh - Pivonín, č. p. 7</t>
  </si>
  <si>
    <t>Zábřeh - Pivonín, č. p. 8</t>
  </si>
  <si>
    <t>Zábřeh - Pivonín, č. p. 9</t>
  </si>
  <si>
    <t>Zábřeh, Lesnická 2239/4a</t>
  </si>
  <si>
    <t>Zábřeh, Lesnická 820/4</t>
  </si>
  <si>
    <t>Zábřeh, 28. října 2157/8a</t>
  </si>
  <si>
    <t>Zábřeh, 28. října 2158/8b</t>
  </si>
  <si>
    <t>Zábřeh, 28. října 2227/14a</t>
  </si>
  <si>
    <t>Zábřeh, 28. října 2238/6a</t>
  </si>
  <si>
    <t>Zábřeh, 28. října 2241/6b</t>
  </si>
  <si>
    <t>Zábřeh, 28. října 2257/22</t>
  </si>
  <si>
    <t>Zábřeh, 28. října 2273/8</t>
  </si>
  <si>
    <t>Zábřeh, 28. října 2274/8d</t>
  </si>
  <si>
    <t>Zábřeh, 28. října 2285/8e</t>
  </si>
  <si>
    <t>Zábřeh, 28. října 2304/8f</t>
  </si>
  <si>
    <t>Zábřeh, 28. října 2305/8g</t>
  </si>
  <si>
    <t>Zábřeh, 28. října 2306/8h</t>
  </si>
  <si>
    <t>Zábřeh, 28. října 2354/16a</t>
  </si>
  <si>
    <t>Zábřeh, 28. října 2404/26</t>
  </si>
  <si>
    <t>Zábřeh, 28. října 655/4</t>
  </si>
  <si>
    <t>Zábřeh, 28. října 663/8c</t>
  </si>
  <si>
    <t>Zábřeh, 28. října 664/2</t>
  </si>
  <si>
    <t>Zábřeh, 28. října 665/6</t>
  </si>
  <si>
    <t>Zábřeh, 28. října 666/12</t>
  </si>
  <si>
    <t>Zábřeh, 28. října 877/18</t>
  </si>
  <si>
    <t>Zábřeh, 28. října 881/16</t>
  </si>
  <si>
    <t>Zábřeh, 28. října 891/20</t>
  </si>
  <si>
    <t>Zábřeh, 28. října 934/14</t>
  </si>
  <si>
    <t>Zábřeh, č. ev. 124</t>
  </si>
  <si>
    <t>Zábřeh, č. ev. 125</t>
  </si>
  <si>
    <t>Zábřeh, č. ev. 127</t>
  </si>
  <si>
    <t>Zábřeh, č. ev. 13</t>
  </si>
  <si>
    <t>Zábřeh, č. ev. 130</t>
  </si>
  <si>
    <t>Zábřeh, č. ev. 134</t>
  </si>
  <si>
    <t>Zábřeh, č. ev. 135</t>
  </si>
  <si>
    <t>Zábřeh, č. ev. 136</t>
  </si>
  <si>
    <t>Zábřeh, č. ev. 137</t>
  </si>
  <si>
    <t>Zábřeh, č. ev. 140</t>
  </si>
  <si>
    <t>Zábřeh, č. ev. 146</t>
  </si>
  <si>
    <t>Zábřeh, č. ev. 149</t>
  </si>
  <si>
    <t>Zábřeh, č. ev. 150</t>
  </si>
  <si>
    <t>Zábřeh, č. ev. 151</t>
  </si>
  <si>
    <t>Zábřeh, č. ev. 17</t>
  </si>
  <si>
    <t>Zábřeh, č. ev. 179</t>
  </si>
  <si>
    <t>Zábřeh, č. ev. 18</t>
  </si>
  <si>
    <t>Zábřeh, č. ev. 2</t>
  </si>
  <si>
    <t>Zábřeh, č. ev. 20</t>
  </si>
  <si>
    <t>Zábřeh, č. ev. 21</t>
  </si>
  <si>
    <t>Zábřeh, č. ev. 218</t>
  </si>
  <si>
    <t>Zábřeh, č. ev. 22</t>
  </si>
  <si>
    <t>Zábřeh, č. ev. 238</t>
  </si>
  <si>
    <t>Zábřeh, č. ev. 243</t>
  </si>
  <si>
    <t>Zábřeh, č. ev. 27</t>
  </si>
  <si>
    <t>Zábřeh, č. ev. 30</t>
  </si>
  <si>
    <t>Zábřeh, č. ev. 31</t>
  </si>
  <si>
    <t>Zábřeh, č. ev. 35</t>
  </si>
  <si>
    <t>Zábřeh, č. ev. 36</t>
  </si>
  <si>
    <t>Zábřeh, č. ev. 41</t>
  </si>
  <si>
    <t>Zábřeh, č. ev. 44</t>
  </si>
  <si>
    <t>Zábřeh, č. ev. 47</t>
  </si>
  <si>
    <t>Zábřeh, č. ev. 5</t>
  </si>
  <si>
    <t>Zábřeh, č. ev. 52</t>
  </si>
  <si>
    <t>Zábřeh, č. ev. 61</t>
  </si>
  <si>
    <t>Zábřeh, č. ev. 7</t>
  </si>
  <si>
    <t>Zábřeh, č. ev. 8</t>
  </si>
  <si>
    <t>Zábřeh, Havlíčkova 128</t>
  </si>
  <si>
    <t>Zábřeh, Havlíčkova 129</t>
  </si>
  <si>
    <t>Zábřeh, Havlíčkova 141</t>
  </si>
  <si>
    <t>Zábřeh, Havlíčkova 143</t>
  </si>
  <si>
    <t>Zábřeh, Havlíčkova 147</t>
  </si>
  <si>
    <t>Zábřeh, Havlíčkova 1934/31</t>
  </si>
  <si>
    <t>Zábřeh, Havlíčkova 1935/33</t>
  </si>
  <si>
    <t>Zábřeh, Havlíčkova 1936/35</t>
  </si>
  <si>
    <t>Zábřeh, Havlíčkova 1937/37</t>
  </si>
  <si>
    <t>Zábřeh, Havlíčkova 2039/29a</t>
  </si>
  <si>
    <t>Zábřeh, Havlíčkova 2040/29b</t>
  </si>
  <si>
    <t>Zábřeh, Havlíčkova 2041/29c</t>
  </si>
  <si>
    <t>Zábřeh, Havlíčkova 2042/29d</t>
  </si>
  <si>
    <t>Zábřeh, Havlíčkova 2043/29e</t>
  </si>
  <si>
    <t>Zábřeh, Havlíčkova 2044/29f</t>
  </si>
  <si>
    <t>Zábřeh, Havlíčkova 2045/29g</t>
  </si>
  <si>
    <t>Zábřeh, Havlíčkova 2046/29h</t>
  </si>
  <si>
    <t>Zábřeh, Havlíčkova 2047/29i</t>
  </si>
  <si>
    <t>Zábřeh, Havlíčkova 2048/29j</t>
  </si>
  <si>
    <t>Zábřeh, Havlíčkova 2049/29k</t>
  </si>
  <si>
    <t>Zábřeh, Havlíčkova 2061/29s</t>
  </si>
  <si>
    <t>Zábřeh, Havlíčkova 2062/29n</t>
  </si>
  <si>
    <t>Zábřeh, Havlíčkova 2065/29r</t>
  </si>
  <si>
    <t>Zábřeh, Havlíčkova 2102/39</t>
  </si>
  <si>
    <t>Zábřeh, Havlíčkova 2174/29u</t>
  </si>
  <si>
    <t>Zábřeh, Havlíčkova 219</t>
  </si>
  <si>
    <t>Zábřeh, Havlíčkova 220</t>
  </si>
  <si>
    <t>Zábřeh, Havlíčkova 221</t>
  </si>
  <si>
    <t>Zábřeh, Havlíčkova 222</t>
  </si>
  <si>
    <t>Zábřeh, Havlíčkova 224</t>
  </si>
  <si>
    <t>Zábřeh, Havlíčkova 225</t>
  </si>
  <si>
    <t>Zábřeh, Havlíčkova 226</t>
  </si>
  <si>
    <t>Zábřeh, Havlíčkova 227</t>
  </si>
  <si>
    <t>Zábřeh, Havlíčkova 228</t>
  </si>
  <si>
    <t>Zábřeh, Havlíčkova 229</t>
  </si>
  <si>
    <t>Zábřeh, Havlíčkova 230</t>
  </si>
  <si>
    <t>Zábřeh, Havlíčkova 231</t>
  </si>
  <si>
    <t>Zábřeh, Havlíčkova 2319/29t</t>
  </si>
  <si>
    <t>Zábřeh, Havlíčkova 232</t>
  </si>
  <si>
    <t>Zábřeh, Havlíčkova 233</t>
  </si>
  <si>
    <t>Zábřeh, Havlíčkova 234</t>
  </si>
  <si>
    <t>Zábřeh, Havlíčkova 235</t>
  </si>
  <si>
    <t>Zábřeh, Havlíčkova 236</t>
  </si>
  <si>
    <t>Zábřeh, Havlíčkova 237</t>
  </si>
  <si>
    <t>Zábřeh, Havlíčkova 2377/41</t>
  </si>
  <si>
    <t>Zábřeh, Havlíčkova 239</t>
  </si>
  <si>
    <t>Zábřeh, Havlíčkova 240</t>
  </si>
  <si>
    <t>Zábřeh, Havlíčkova 241</t>
  </si>
  <si>
    <t>Zábřeh, Havlíčkova 242</t>
  </si>
  <si>
    <t>Zábřeh, Havlíčkova 244</t>
  </si>
  <si>
    <t>Zábřeh, Havlíčkova 245</t>
  </si>
  <si>
    <t>Zábřeh, Havlíčkova 246</t>
  </si>
  <si>
    <t>Zábřeh, Havlíčkova 248</t>
  </si>
  <si>
    <t>Zábřeh, Havlíčkova 256</t>
  </si>
  <si>
    <t>Zábřeh, Havlíčkova 257</t>
  </si>
  <si>
    <t>Zábřeh, Havlíčkova 258</t>
  </si>
  <si>
    <t>Zábřeh, Havlíčkova 259</t>
  </si>
  <si>
    <t>Zábřeh, Havlíčkova 522/23</t>
  </si>
  <si>
    <t>Zábřeh, Havlíčkova 528/29</t>
  </si>
  <si>
    <t>Zábřeh, Havlíčkova 595/47</t>
  </si>
  <si>
    <t>Zábřeh, Havlíčkova 618/45</t>
  </si>
  <si>
    <t>Zábřeh, Kosmonautů 2109/7</t>
  </si>
  <si>
    <t>Zábřeh, Kosmonautů 2346/10</t>
  </si>
  <si>
    <t>Zábřeh, Nemilská 10</t>
  </si>
  <si>
    <t>Zábřeh, Nemilská 11</t>
  </si>
  <si>
    <t>Zábřeh, Nemilská 12</t>
  </si>
  <si>
    <t>Zábřeh, Nemilská 14</t>
  </si>
  <si>
    <t>Zábřeh, Nemilská 15</t>
  </si>
  <si>
    <t>Zábřeh, Nemilská 16</t>
  </si>
  <si>
    <t>Zábřeh, Nemilská 2308/51</t>
  </si>
  <si>
    <t>Zábřeh, Nemilská 2532/63</t>
  </si>
  <si>
    <t>Zábřeh, Nemilská 26</t>
  </si>
  <si>
    <t>Zábřeh, Nemilská 28</t>
  </si>
  <si>
    <t>Zábřeh, Nemilská 29</t>
  </si>
  <si>
    <t>Zábřeh, Nemilská 32</t>
  </si>
  <si>
    <t>Zábřeh, Nemilská 34</t>
  </si>
  <si>
    <t>Zábřeh, Nemilská 38</t>
  </si>
  <si>
    <t>Zábřeh, Nemilská 39</t>
  </si>
  <si>
    <t>Zábřeh, Nemilská 40</t>
  </si>
  <si>
    <t>Zábřeh, Nemilská 42</t>
  </si>
  <si>
    <t>Zábřeh, Nemilská 48</t>
  </si>
  <si>
    <t>Zábřeh, Nemilská 49</t>
  </si>
  <si>
    <t>Zábřeh, Nemilská 62</t>
  </si>
  <si>
    <t>Zábřeh, Oborník 2050/16</t>
  </si>
  <si>
    <t>Zábřeh, Oborník 2087/39a</t>
  </si>
  <si>
    <t>Zábřeh, Oborník 2103/31b</t>
  </si>
  <si>
    <t>Zábřeh, Oborník 2108/31c</t>
  </si>
  <si>
    <t>Zábřeh, Oborník 2127/31d</t>
  </si>
  <si>
    <t>Zábřeh, Oborník 2131/31a</t>
  </si>
  <si>
    <t>Zábřeh, Oborník 2132/31e</t>
  </si>
  <si>
    <t>Zábřeh, Oborník 2139/31f</t>
  </si>
  <si>
    <t>Zábřeh, Oborník 2140/28</t>
  </si>
  <si>
    <t>Zábřeh, Oborník 2143/36</t>
  </si>
  <si>
    <t>Zábřeh, Oborník 2146/1a</t>
  </si>
  <si>
    <t>Zábřeh, Oborník 2147/31g</t>
  </si>
  <si>
    <t>Zábřeh, Oborník 2208/30</t>
  </si>
  <si>
    <t>Zábřeh, Oborník 2217/32</t>
  </si>
  <si>
    <t>Zábřeh, Oborník 2220/31h</t>
  </si>
  <si>
    <t>Zábřeh, Oborník 2246/31j</t>
  </si>
  <si>
    <t>Zábřeh, Oborník 2247/31i</t>
  </si>
  <si>
    <t>Zábřeh, Oborník 2251/34</t>
  </si>
  <si>
    <t>Zábřeh, Oborník 2288/40</t>
  </si>
  <si>
    <t>Zábřeh, Oborník 2352/31k</t>
  </si>
  <si>
    <t>Zábřeh, Oborník 2397/41</t>
  </si>
  <si>
    <t>Zábřeh, Oborník 2445/31l</t>
  </si>
  <si>
    <t>Zábřeh, Oborník 2473/1b</t>
  </si>
  <si>
    <t>Zábřeh, Oborník 2499/42</t>
  </si>
  <si>
    <t>Zábřeh, Oborník 2516/31m</t>
  </si>
  <si>
    <t>Zábřeh, Oborník 533/14</t>
  </si>
  <si>
    <t>Zábřeh, Oborník 534/12</t>
  </si>
  <si>
    <t>Zábřeh, Oborník 556/31</t>
  </si>
  <si>
    <t>Zábřeh, Oborník 568/26</t>
  </si>
  <si>
    <t>Zábřeh, Oborník 582/33</t>
  </si>
  <si>
    <t>Zábřeh, Oborník 587/35</t>
  </si>
  <si>
    <t>Zábřeh, Oborník 594/22</t>
  </si>
  <si>
    <t>Zábřeh, Oborník 607/37</t>
  </si>
  <si>
    <t>Zábřeh, Oborník 608/39</t>
  </si>
  <si>
    <t>Zábřeh, Oborník 629/24</t>
  </si>
  <si>
    <t>Zábřeh, U Sázavy 204</t>
  </si>
  <si>
    <t>Zábřeh, U Sázavy 205</t>
  </si>
  <si>
    <t>Zábřeh, U Sázavy 206</t>
  </si>
  <si>
    <t>Zábřeh, U Sázavy 2100/2</t>
  </si>
  <si>
    <t>Zábřeh, U Sázavy 2264/4</t>
  </si>
  <si>
    <t>Zábřeh, U Sázavy 2395/4a</t>
  </si>
  <si>
    <t>Zábřeh, Lesnická 2069/11</t>
  </si>
  <si>
    <t>Zábřeh, Lesnická 2089/8</t>
  </si>
  <si>
    <t>Zábřeh, Lesnická 2168/5a</t>
  </si>
  <si>
    <t>Zábřeh, Lesnická 2171/13</t>
  </si>
  <si>
    <t>Zábřeh, Lesnická 2179/2a</t>
  </si>
  <si>
    <t>Zábřeh, Lesnická 2281/5b</t>
  </si>
  <si>
    <t>Zábřeh, Lesnická 2340/5c</t>
  </si>
  <si>
    <t>Zábřeh, Lesnická 2361/9a</t>
  </si>
  <si>
    <t>Zábřeh, Lesnická 2415/5d</t>
  </si>
  <si>
    <t>Zábřeh, Lesnická 2469/5e</t>
  </si>
  <si>
    <t>Zábřeh, Lesnická 249</t>
  </si>
  <si>
    <t>Zábřeh, Lesnická 2495/15</t>
  </si>
  <si>
    <t>Zábřeh, Lesnická 2515/10</t>
  </si>
  <si>
    <t>Zábřeh, Lesnická 654/1</t>
  </si>
  <si>
    <t>Zábřeh, Lesnická 670/7</t>
  </si>
  <si>
    <t>Zábřeh, Lesnická 675/9</t>
  </si>
  <si>
    <t>Zábřeh, Lesnická 684/5</t>
  </si>
  <si>
    <t>Zábřeh, Lesnická 758/3</t>
  </si>
  <si>
    <t>Zábřeh, Lesnická 813/2</t>
  </si>
  <si>
    <t>Zábřeh, Lesnická 843/6</t>
  </si>
  <si>
    <t>Zábřeh, Leštinská 901/11</t>
  </si>
  <si>
    <t>Zábřeh, Leštinská 908/3</t>
  </si>
  <si>
    <t>Zábřeh, Leštinská 913/5</t>
  </si>
  <si>
    <t>Zábřeh, Leštinská 967/7</t>
  </si>
  <si>
    <t>Zábřeh, Leštinská 968/9</t>
  </si>
  <si>
    <t>Zábřeh, Na Křtaltě 1986/41</t>
  </si>
  <si>
    <t>Zábřeh, Na Křtaltě 1997/37a</t>
  </si>
  <si>
    <t>Zábřeh, Na Křtaltě 2077/10</t>
  </si>
  <si>
    <t>Zábřeh, Na Křtaltě 2219/37</t>
  </si>
  <si>
    <t>Zábřeh, Na Křtaltě 2282/9a</t>
  </si>
  <si>
    <t>Zábřeh, Na Křtaltě 2296/40</t>
  </si>
  <si>
    <t>Zábřeh, Na Křtaltě 2353/9b</t>
  </si>
  <si>
    <t>Zábřeh, Na Křtaltě 2394/42</t>
  </si>
  <si>
    <t>Zábřeh, Na Křtaltě 2440/44</t>
  </si>
  <si>
    <t>Zábřeh, Na Křtaltě 250</t>
  </si>
  <si>
    <t>Zábřeh, Na Křtaltě 846/37b</t>
  </si>
  <si>
    <t>Zábřeh, Na Křtaltě 935/13</t>
  </si>
  <si>
    <t>Zábřeh, Na Křtaltě 936/33</t>
  </si>
  <si>
    <t>Zábřeh, Na Křtaltě 937/35</t>
  </si>
  <si>
    <t>Zábřeh, Na Křtaltě 940/15</t>
  </si>
  <si>
    <t>Zábřeh, Na Křtaltě 941/29</t>
  </si>
  <si>
    <t>Zábřeh, Na Křtaltě 942/31</t>
  </si>
  <si>
    <t>Zábřeh, Na Křtaltě 948/17</t>
  </si>
  <si>
    <t>Zábřeh, Na Křtaltě 951/9</t>
  </si>
  <si>
    <t>Zábřeh, Na Křtaltě 960/11</t>
  </si>
  <si>
    <t>Zábřeh, Na Křtaltě 962/19</t>
  </si>
  <si>
    <t>Zábřeh, Na Křtaltě 977/39</t>
  </si>
  <si>
    <t>Zábřeh, Na Křtaltě 980/21</t>
  </si>
  <si>
    <t>Zábřeh, U Dráhy 826/4</t>
  </si>
  <si>
    <t>Zábřeh, U Dráhy 827/6</t>
  </si>
  <si>
    <t>Zábřeh, U Dráhy 828/8</t>
  </si>
  <si>
    <t>Zábřeh, Sokolská 1379/74</t>
  </si>
  <si>
    <t>Zábřeh, Sokolská 2283/101</t>
  </si>
  <si>
    <t>Zábřeh, Sokolská 85</t>
  </si>
  <si>
    <t>Zábřeh, Dvorská 1491/19</t>
  </si>
  <si>
    <t>Zábřeh, Dvorská 1499/21</t>
  </si>
  <si>
    <t>Zábřeh, Dvorská 2113/19b</t>
  </si>
  <si>
    <t>Zábřeh, Dvorská 2298/19c</t>
  </si>
  <si>
    <t>Zábřeh, Dvorská 2299/19d</t>
  </si>
  <si>
    <t>Zábřeh, Dvorská 2302/21a</t>
  </si>
  <si>
    <t>Zábřeh, Dvorská 2333/19e</t>
  </si>
  <si>
    <t>Zábřeh, Dvorská 2347/23</t>
  </si>
  <si>
    <t>Zábřeh, Dvorská 2374/19f</t>
  </si>
  <si>
    <t>Zábřeh, Dvorská 853/19a</t>
  </si>
  <si>
    <t>Zábřeh - Hněvkov, č. ev. 1</t>
  </si>
  <si>
    <t>Zábřeh - Hněvkov, č. ev. 10</t>
  </si>
  <si>
    <t>Zábřeh - Hněvkov, č. ev. 11</t>
  </si>
  <si>
    <t>Zábřeh - Hněvkov, č. ev. 12</t>
  </si>
  <si>
    <t>Zábřeh - Hněvkov, č. ev. 13</t>
  </si>
  <si>
    <t>Zábřeh - Hněvkov, č. ev. 14</t>
  </si>
  <si>
    <t>Zábřeh - Hněvkov, č. ev. 15</t>
  </si>
  <si>
    <t>Zábřeh - Hněvkov, č. ev. 16</t>
  </si>
  <si>
    <t>Zábřeh - Hněvkov, č. ev. 17</t>
  </si>
  <si>
    <t>Zábřeh - Hněvkov, č. ev. 18</t>
  </si>
  <si>
    <t>Zábřeh - Hněvkov, č. ev. 2</t>
  </si>
  <si>
    <t>Zábřeh - Hněvkov, č. ev. 20</t>
  </si>
  <si>
    <t>Zábřeh - Hněvkov, č. ev. 21</t>
  </si>
  <si>
    <t>Zábřeh - Hněvkov, č. ev. 24</t>
  </si>
  <si>
    <t>Zábřeh - Hněvkov, č. ev. 25</t>
  </si>
  <si>
    <t>Zábřeh - Hněvkov, č. ev. 26</t>
  </si>
  <si>
    <t>Zábřeh - Hněvkov, č. ev. 27</t>
  </si>
  <si>
    <t>Zábřeh - Hněvkov, č. ev. 28</t>
  </si>
  <si>
    <t>Zábřeh - Hněvkov, č. ev. 3</t>
  </si>
  <si>
    <t>Zábřeh - Hněvkov, č. ev. 30</t>
  </si>
  <si>
    <t>Zábřeh - Hněvkov, č. ev. 31</t>
  </si>
  <si>
    <t>Zábřeh - Hněvkov, č. ev. 32</t>
  </si>
  <si>
    <t>Zábřeh - Hněvkov, č. ev. 33</t>
  </si>
  <si>
    <t>Zábřeh - Hněvkov, č. ev. 34</t>
  </si>
  <si>
    <t>Zábřeh - Hněvkov, č. ev. 35</t>
  </si>
  <si>
    <t>Zábřeh - Hněvkov, č. ev. 36</t>
  </si>
  <si>
    <t>Zábřeh - Hněvkov, č. ev. 37</t>
  </si>
  <si>
    <t>Zábřeh - Hněvkov, č. ev. 38</t>
  </si>
  <si>
    <t>Zábřeh - Hněvkov, č. ev. 39</t>
  </si>
  <si>
    <t>Zábřeh - Hněvkov, č. ev. 4</t>
  </si>
  <si>
    <t>Zábřeh - Hněvkov, č. ev. 5</t>
  </si>
  <si>
    <t>Zábřeh - Hněvkov, č. ev. 6</t>
  </si>
  <si>
    <t>Zábřeh - Hněvkov, č. ev. 7</t>
  </si>
  <si>
    <t>Zábřeh - Hněvkov, č. ev. 8</t>
  </si>
  <si>
    <t>Zábřeh - Hněvkov, č. ev. 9</t>
  </si>
  <si>
    <t>Zábřeh - Hněvkov, č. p. 1</t>
  </si>
  <si>
    <t>Zábřeh - Hněvkov, č. p. 10</t>
  </si>
  <si>
    <t>Zábřeh - Hněvkov, č. p. 11</t>
  </si>
  <si>
    <t>Zábřeh - Hněvkov, č. p. 12</t>
  </si>
  <si>
    <t>Zábřeh - Hněvkov, č. p. 13</t>
  </si>
  <si>
    <t>Zábřeh - Hněvkov, č. p. 14</t>
  </si>
  <si>
    <t>Zábřeh - Hněvkov, č. p. 15</t>
  </si>
  <si>
    <t>Zábřeh - Hněvkov, č. p. 16</t>
  </si>
  <si>
    <t>Zábřeh - Hněvkov, č. p. 17</t>
  </si>
  <si>
    <t>Zábřeh - Hněvkov, č. p. 18</t>
  </si>
  <si>
    <t>Zábřeh - Hněvkov, č. p. 19</t>
  </si>
  <si>
    <t>Zábřeh - Hněvkov, č. p. 2</t>
  </si>
  <si>
    <t>Zábřeh - Hněvkov, č. p. 20</t>
  </si>
  <si>
    <t>Zábřeh - Hněvkov, č. p. 21</t>
  </si>
  <si>
    <t>Zábřeh - Hněvkov, č. p. 22</t>
  </si>
  <si>
    <t>Zábřeh - Hněvkov, č. p. 23</t>
  </si>
  <si>
    <t>Zábřeh - Hněvkov, č. p. 24</t>
  </si>
  <si>
    <t>Zábřeh - Hněvkov, č. p. 25</t>
  </si>
  <si>
    <t>Zábřeh - Hněvkov, č. p. 26</t>
  </si>
  <si>
    <t>Zábřeh - Hněvkov, č. p. 27</t>
  </si>
  <si>
    <t>Zábřeh - Hněvkov, č. p. 29</t>
  </si>
  <si>
    <t>Zábřeh - Hněvkov, č. p. 3</t>
  </si>
  <si>
    <t>Zábřeh - Hněvkov, č. p. 30</t>
  </si>
  <si>
    <t>Zábřeh - Hněvkov, č. p. 31</t>
  </si>
  <si>
    <t>Zábřeh - Hněvkov, č. p. 32</t>
  </si>
  <si>
    <t>Zábřeh - Hněvkov, č. p. 33</t>
  </si>
  <si>
    <t>Zábřeh - Hněvkov, č. p. 34</t>
  </si>
  <si>
    <t>Zábřeh - Hněvkov, č. p. 35</t>
  </si>
  <si>
    <t>Zábřeh - Hněvkov, č. p. 36</t>
  </si>
  <si>
    <t>Zábřeh - Hněvkov, č. p. 37</t>
  </si>
  <si>
    <t>Zábřeh - Hněvkov, č. p. 38</t>
  </si>
  <si>
    <t>Zábřeh - Hněvkov, č. p. 39</t>
  </si>
  <si>
    <t>Zábřeh - Hněvkov, č. p. 40</t>
  </si>
  <si>
    <t>Zábřeh - Hněvkov, č. p. 41</t>
  </si>
  <si>
    <t>Zábřeh - Hněvkov, č. p. 42</t>
  </si>
  <si>
    <t>Zábřeh - Hněvkov, č. p. 43</t>
  </si>
  <si>
    <t>Zábřeh - Hněvkov, č. p. 44</t>
  </si>
  <si>
    <t>Zábřeh - Hněvkov, č. p. 45</t>
  </si>
  <si>
    <t>Zábřeh - Hněvkov, č. p. 46</t>
  </si>
  <si>
    <t>Zábřeh - Hněvkov, č. p. 47</t>
  </si>
  <si>
    <t>Zábřeh - Hněvkov, č. p. 48</t>
  </si>
  <si>
    <t>Zábřeh - Hněvkov, č. p. 49</t>
  </si>
  <si>
    <t>Zábřeh - Hněvkov, č. p. 5</t>
  </si>
  <si>
    <t>Zábřeh - Hněvkov, č. p. 51</t>
  </si>
  <si>
    <t>Zábřeh - Hněvkov, č. p. 52</t>
  </si>
  <si>
    <t>Zábřeh - Hněvkov, č. p. 53</t>
  </si>
  <si>
    <t>Zábřeh - Hněvkov, č. p. 54</t>
  </si>
  <si>
    <t>Zábřeh - Hněvkov, č. p. 55</t>
  </si>
  <si>
    <t>Zábřeh - Hněvkov, č. p. 56</t>
  </si>
  <si>
    <t>Zábřeh - Hněvkov, č. p. 57</t>
  </si>
  <si>
    <t>Zábřeh - Hněvkov, č. p. 58</t>
  </si>
  <si>
    <t>Zábřeh - Hněvkov, č. p. 59</t>
  </si>
  <si>
    <t>Zábřeh - Hněvkov, č. p. 6</t>
  </si>
  <si>
    <t>Zábřeh - Hněvkov, č. p. 60</t>
  </si>
  <si>
    <t>Zábřeh - Hněvkov, č. p. 61</t>
  </si>
  <si>
    <t>Zábřeh - Hněvkov, č. p. 63</t>
  </si>
  <si>
    <t>Zábřeh - Hněvkov, č. p. 64</t>
  </si>
  <si>
    <t>Zábřeh - Hněvkov, č. p. 65</t>
  </si>
  <si>
    <t>Zábřeh - Hněvkov, č. p. 66</t>
  </si>
  <si>
    <t>Zábřeh - Hněvkov, č. p. 67</t>
  </si>
  <si>
    <t>Zábřeh - Hněvkov, č. p. 68</t>
  </si>
  <si>
    <t>Zábřeh - Hněvkov, č. p. 69</t>
  </si>
  <si>
    <t>Zábřeh - Hněvkov, č. p. 70</t>
  </si>
  <si>
    <t>Zábřeh - Hněvkov, č. p. 71</t>
  </si>
  <si>
    <t>Zábřeh - Hněvkov, č. p. 72</t>
  </si>
  <si>
    <t>Zábřeh - Hněvkov, č. p. 73</t>
  </si>
  <si>
    <t>Zábřeh - Hněvkov, č. p. 75</t>
  </si>
  <si>
    <t>Zábřeh - Hněvkov, č. p. 76</t>
  </si>
  <si>
    <t>Zábřeh - Hněvkov, č. p. 77</t>
  </si>
  <si>
    <t>Zábřeh - Hněvkov, č. p. 78</t>
  </si>
  <si>
    <t>Zábřeh - Hněvkov, č. p. 79</t>
  </si>
  <si>
    <t>Zábřeh - Hněvkov, č. p. 8</t>
  </si>
  <si>
    <t>Zábřeh - Hněvkov, č. p. 80</t>
  </si>
  <si>
    <t>Zábřeh - Hněvkov, č. p. 81</t>
  </si>
  <si>
    <t>Zábřeh - Hněvkov, č. p. 82</t>
  </si>
  <si>
    <t>Zábřeh - Hněvkov, č. p. 83</t>
  </si>
  <si>
    <t>Zábřeh - Hněvkov, č. p. 84</t>
  </si>
  <si>
    <t>Zábřeh - Hněvkov, č. p. 85</t>
  </si>
  <si>
    <t>Zábřeh - Hněvkov, č. p. 86</t>
  </si>
  <si>
    <t>Zábřeh - Hněvkov, č. p. 87</t>
  </si>
  <si>
    <t>Zábřeh - Hněvkov, č. p. 88</t>
  </si>
  <si>
    <t>Zábřeh - Hněvkov, č. p. 89</t>
  </si>
  <si>
    <t>Zábřeh - Hněvkov, č. p. 9</t>
  </si>
  <si>
    <t>Zábřeh - Hněvkov, č. p. 90</t>
  </si>
  <si>
    <t>Zábřeh - Hněvkov, č. p. 91</t>
  </si>
  <si>
    <t>Zábřeh - Hněvkov, č. p. 92</t>
  </si>
  <si>
    <t>Zábřeh - Hněvkov, č. p. 93</t>
  </si>
  <si>
    <t>Zábřeh - Hněvkov, č. p. 94</t>
  </si>
  <si>
    <t>Zábřeh - Hněvkov, č. p. 95</t>
  </si>
  <si>
    <t>Zábřeh - Dolní Bušínov, č. ev. 1</t>
  </si>
  <si>
    <t>Zábřeh - Dolní Bušínov, č. ev. 10</t>
  </si>
  <si>
    <t>Zábřeh - Dolní Bušínov, č. ev. 100</t>
  </si>
  <si>
    <t>Zábřeh - Dolní Bušínov, č. ev. 101</t>
  </si>
  <si>
    <t>Zábřeh - Dolní Bušínov, č. ev. 102</t>
  </si>
  <si>
    <t>Zábřeh - Dolní Bušínov, č. ev. 103</t>
  </si>
  <si>
    <t>Zábřeh - Dolní Bušínov, č. ev. 104</t>
  </si>
  <si>
    <t>Zábřeh - Dolní Bušínov, č. ev. 105</t>
  </si>
  <si>
    <t>Zábřeh - Dolní Bušínov, č. ev. 106</t>
  </si>
  <si>
    <t>Zábřeh - Dolní Bušínov, č. ev. 107</t>
  </si>
  <si>
    <t>Zábřeh - Dolní Bušínov, č. ev. 108</t>
  </si>
  <si>
    <t>Zábřeh - Dolní Bušínov, č. ev. 109</t>
  </si>
  <si>
    <t>Zábřeh - Dolní Bušínov, č. ev. 11</t>
  </si>
  <si>
    <t>Zábřeh - Dolní Bušínov, č. ev. 110</t>
  </si>
  <si>
    <t>Zábřeh - Dolní Bušínov, č. ev. 111</t>
  </si>
  <si>
    <t>Zábřeh - Dolní Bušínov, č. ev. 112</t>
  </si>
  <si>
    <t>Zábřeh - Dolní Bušínov, č. ev. 113</t>
  </si>
  <si>
    <t>Zábřeh - Dolní Bušínov, č. ev. 114</t>
  </si>
  <si>
    <t>Zábřeh - Dolní Bušínov, č. ev. 115</t>
  </si>
  <si>
    <t>Zábřeh - Dolní Bušínov, č. ev. 117</t>
  </si>
  <si>
    <t>Zábřeh - Dolní Bušínov, č. ev. 118</t>
  </si>
  <si>
    <t>Zábřeh - Dolní Bušínov, č. ev. 119</t>
  </si>
  <si>
    <t>Zábřeh - Dolní Bušínov, č. ev. 12</t>
  </si>
  <si>
    <t>Zábřeh - Dolní Bušínov, č. ev. 121</t>
  </si>
  <si>
    <t>Zábřeh - Dolní Bušínov, č. ev. 122</t>
  </si>
  <si>
    <t>Zábřeh - Dolní Bušínov, č. ev. 123</t>
  </si>
  <si>
    <t>Zábřeh - Dolní Bušínov, č. ev. 124</t>
  </si>
  <si>
    <t>Zábřeh - Dolní Bušínov, č. ev. 125</t>
  </si>
  <si>
    <t>Zábřeh - Dolní Bušínov, č. ev. 126</t>
  </si>
  <si>
    <t>Zábřeh - Dolní Bušínov, č. ev. 127</t>
  </si>
  <si>
    <t>Zábřeh - Dolní Bušínov, č. ev. 129</t>
  </si>
  <si>
    <t>Zábřeh - Dolní Bušínov, č. ev. 13</t>
  </si>
  <si>
    <t>Zábřeh - Dolní Bušínov, č. ev. 130</t>
  </si>
  <si>
    <t>Zábřeh - Dolní Bušínov, č. ev. 131</t>
  </si>
  <si>
    <t>Zábřeh - Dolní Bušínov, č. ev. 132</t>
  </si>
  <si>
    <t>Zábřeh - Dolní Bušínov, č. ev. 133</t>
  </si>
  <si>
    <t>Zábřeh - Dolní Bušínov, č. ev. 134</t>
  </si>
  <si>
    <t>Zábřeh - Dolní Bušínov, č. ev. 135</t>
  </si>
  <si>
    <t>Zábřeh - Dolní Bušínov, č. ev. 136</t>
  </si>
  <si>
    <t>Zábřeh - Dolní Bušínov, č. ev. 137</t>
  </si>
  <si>
    <t>Zábřeh - Dolní Bušínov, č. ev. 138</t>
  </si>
  <si>
    <t>Zábřeh - Dolní Bušínov, č. ev. 139</t>
  </si>
  <si>
    <t>Zábřeh - Dolní Bušínov, č. ev. 14</t>
  </si>
  <si>
    <t>Zábřeh - Dolní Bušínov, č. ev. 140</t>
  </si>
  <si>
    <t>Zábřeh - Dolní Bušínov, č. ev. 141</t>
  </si>
  <si>
    <t>Zábřeh - Dolní Bušínov, č. ev. 142</t>
  </si>
  <si>
    <t>Zábřeh - Dolní Bušínov, č. ev. 143</t>
  </si>
  <si>
    <t>Zábřeh - Dolní Bušínov, č. ev. 144</t>
  </si>
  <si>
    <t>Zábřeh - Dolní Bušínov, č. ev. 145</t>
  </si>
  <si>
    <t>Zábřeh - Dolní Bušínov, č. ev. 146</t>
  </si>
  <si>
    <t>Zábřeh - Dolní Bušínov, č. ev. 148</t>
  </si>
  <si>
    <t>Zábřeh - Dolní Bušínov, č. ev. 149</t>
  </si>
  <si>
    <t>Zábřeh - Dolní Bušínov, č. ev. 15</t>
  </si>
  <si>
    <t>Zábřeh - Dolní Bušínov, č. ev. 150</t>
  </si>
  <si>
    <t>Zábřeh - Dolní Bušínov, č. ev. 151</t>
  </si>
  <si>
    <t>Zábřeh - Dolní Bušínov, č. ev. 152</t>
  </si>
  <si>
    <t>Zábřeh - Dolní Bušínov, č. ev. 153</t>
  </si>
  <si>
    <t>Zábřeh - Dolní Bušínov, č. ev. 154</t>
  </si>
  <si>
    <t>Zábřeh - Dolní Bušínov, č. ev. 155</t>
  </si>
  <si>
    <t>Zábřeh - Dolní Bušínov, č. ev. 156</t>
  </si>
  <si>
    <t>Zábřeh - Dolní Bušínov, č. ev. 157</t>
  </si>
  <si>
    <t>Zábřeh - Dolní Bušínov, č. ev. 158</t>
  </si>
  <si>
    <t>Zábřeh - Dolní Bušínov, č. ev. 159</t>
  </si>
  <si>
    <t>Zábřeh - Dolní Bušínov, č. ev. 16</t>
  </si>
  <si>
    <t>Zábřeh - Dolní Bušínov, č. ev. 160</t>
  </si>
  <si>
    <t>Zábřeh - Dolní Bušínov, č. ev. 161</t>
  </si>
  <si>
    <t>Zábřeh - Dolní Bušínov, č. ev. 162</t>
  </si>
  <si>
    <t>Zábřeh - Dolní Bušínov, č. ev. 163</t>
  </si>
  <si>
    <t>Zábřeh - Dolní Bušínov, č. ev. 164</t>
  </si>
  <si>
    <t>Zábřeh - Dolní Bušínov, č. ev. 166</t>
  </si>
  <si>
    <t>Zábřeh - Dolní Bušínov, č. ev. 167</t>
  </si>
  <si>
    <t>Zábřeh - Dolní Bušínov, č. ev. 169</t>
  </si>
  <si>
    <t>Zábřeh - Dolní Bušínov, č. ev. 17</t>
  </si>
  <si>
    <t>Zábřeh - Dolní Bušínov, č. ev. 170</t>
  </si>
  <si>
    <t>Zábřeh - Dolní Bušínov, č. ev. 18</t>
  </si>
  <si>
    <t>Zábřeh - Dolní Bušínov, č. ev. 180</t>
  </si>
  <si>
    <t>Zábřeh - Dolní Bušínov, č. ev. 181</t>
  </si>
  <si>
    <t>Zábřeh - Dolní Bušínov, č. ev. 182</t>
  </si>
  <si>
    <t>Zábřeh - Dolní Bušínov, č. ev. 183</t>
  </si>
  <si>
    <t>Zábřeh - Dolní Bušínov, č. ev. 184</t>
  </si>
  <si>
    <t>Zábřeh - Dolní Bušínov, č. ev. 185</t>
  </si>
  <si>
    <t>Zábřeh - Dolní Bušínov, č. ev. 186</t>
  </si>
  <si>
    <t>Zábřeh - Dolní Bušínov, č. ev. 187</t>
  </si>
  <si>
    <t>Zábřeh - Dolní Bušínov, č. ev. 188</t>
  </si>
  <si>
    <t>Zábřeh - Dolní Bušínov, č. ev. 189</t>
  </si>
  <si>
    <t>Zábřeh - Dolní Bušínov, č. ev. 19</t>
  </si>
  <si>
    <t>Zábřeh - Dolní Bušínov, č. ev. 190</t>
  </si>
  <si>
    <t>Zábřeh - Dolní Bušínov, č. ev. 193</t>
  </si>
  <si>
    <t>Zábřeh - Dolní Bušínov, č. ev. 194</t>
  </si>
  <si>
    <t>Zábřeh - Dolní Bušínov, č. ev. 195</t>
  </si>
  <si>
    <t>Zábřeh - Dolní Bušínov, č. ev. 196</t>
  </si>
  <si>
    <t>Zábřeh - Dolní Bušínov, č. ev. 197</t>
  </si>
  <si>
    <t>Zábřeh - Dolní Bušínov, č. ev. 198</t>
  </si>
  <si>
    <t>Zábřeh - Dolní Bušínov, č. ev. 199</t>
  </si>
  <si>
    <t>Zábřeh - Dolní Bušínov, č. ev. 2</t>
  </si>
  <si>
    <t>Zábřeh - Dolní Bušínov, č. ev. 20</t>
  </si>
  <si>
    <t>Zábřeh - Dolní Bušínov, č. ev. 200</t>
  </si>
  <si>
    <t>Zábřeh - Dolní Bušínov, č. ev. 21</t>
  </si>
  <si>
    <t>Zábřeh - Dolní Bušínov, č. ev. 22</t>
  </si>
  <si>
    <t>Zábřeh - Dolní Bušínov, č. ev. 220</t>
  </si>
  <si>
    <t>Zábřeh - Dolní Bušínov, č. ev. 23</t>
  </si>
  <si>
    <t>Zábřeh - Dolní Bušínov, č. ev. 25</t>
  </si>
  <si>
    <t>Zábřeh - Dolní Bušínov, č. ev. 26</t>
  </si>
  <si>
    <t>Zábřeh - Dolní Bušínov, č. ev. 27</t>
  </si>
  <si>
    <t>Zábřeh - Dolní Bušínov, č. ev. 28</t>
  </si>
  <si>
    <t>Zábřeh - Dolní Bušínov, č. ev. 29</t>
  </si>
  <si>
    <t>Zábřeh - Dolní Bušínov, č. ev. 3</t>
  </si>
  <si>
    <t>Zábřeh - Dolní Bušínov, č. ev. 30</t>
  </si>
  <si>
    <t>Zábřeh - Dolní Bušínov, č. ev. 31</t>
  </si>
  <si>
    <t>Zábřeh - Dolní Bušínov, č. ev. 33</t>
  </si>
  <si>
    <t>Zábřeh - Dolní Bušínov, č. ev. 34</t>
  </si>
  <si>
    <t>Zábřeh - Dolní Bušínov, č. ev. 35</t>
  </si>
  <si>
    <t>Zábřeh - Dolní Bušínov, č. ev. 36</t>
  </si>
  <si>
    <t>Zábřeh - Dolní Bušínov, č. ev. 37</t>
  </si>
  <si>
    <t>Zábřeh - Dolní Bušínov, č. ev. 38</t>
  </si>
  <si>
    <t>Zábřeh - Dolní Bušínov, č. ev. 39</t>
  </si>
  <si>
    <t>Zábřeh - Dolní Bušínov, č. ev. 40</t>
  </si>
  <si>
    <t>Zábřeh - Dolní Bušínov, č. ev. 42</t>
  </si>
  <si>
    <t>Zábřeh - Dolní Bušínov, č. ev. 43</t>
  </si>
  <si>
    <t>Zábřeh - Dolní Bušínov, č. ev. 44</t>
  </si>
  <si>
    <t>Zábřeh - Dolní Bušínov, č. ev. 45</t>
  </si>
  <si>
    <t>Zábřeh - Dolní Bušínov, č. ev. 46</t>
  </si>
  <si>
    <t>Zábřeh - Dolní Bušínov, č. ev. 47</t>
  </si>
  <si>
    <t>Zábřeh - Dolní Bušínov, č. ev. 48</t>
  </si>
  <si>
    <t>Zábřeh - Dolní Bušínov, č. ev. 49</t>
  </si>
  <si>
    <t>Zábřeh - Dolní Bušínov, č. ev. 5</t>
  </si>
  <si>
    <t>Zábřeh - Dolní Bušínov, č. ev. 50</t>
  </si>
  <si>
    <t>Zábřeh - Dolní Bušínov, č. ev. 51</t>
  </si>
  <si>
    <t>Zábřeh - Dolní Bušínov, č. ev. 52</t>
  </si>
  <si>
    <t>Zábřeh - Dolní Bušínov, č. ev. 53</t>
  </si>
  <si>
    <t>Zábřeh - Dolní Bušínov, č. ev. 56</t>
  </si>
  <si>
    <t>Zábřeh - Dolní Bušínov, č. ev. 57</t>
  </si>
  <si>
    <t>Zábřeh - Dolní Bušínov, č. ev. 58</t>
  </si>
  <si>
    <t>Zábřeh - Dolní Bušínov, č. ev. 59</t>
  </si>
  <si>
    <t>Zábřeh - Dolní Bušínov, č. ev. 6</t>
  </si>
  <si>
    <t>Zábřeh - Dolní Bušínov, č. ev. 60</t>
  </si>
  <si>
    <t>Zábřeh - Dolní Bušínov, č. ev. 61</t>
  </si>
  <si>
    <t>Zábřeh - Dolní Bušínov, č. ev. 62</t>
  </si>
  <si>
    <t>Zábřeh - Dolní Bušínov, č. ev. 63</t>
  </si>
  <si>
    <t>Zábřeh - Dolní Bušínov, č. ev. 64</t>
  </si>
  <si>
    <t>Zábřeh - Dolní Bušínov, č. ev. 65</t>
  </si>
  <si>
    <t>Zábřeh - Dolní Bušínov, č. ev. 66</t>
  </si>
  <si>
    <t>Zábřeh - Dolní Bušínov, č. ev. 67</t>
  </si>
  <si>
    <t>Zábřeh - Dolní Bušínov, č. ev. 68</t>
  </si>
  <si>
    <t>Zábřeh - Dolní Bušínov, č. ev. 69</t>
  </si>
  <si>
    <t>Zábřeh - Dolní Bušínov, č. ev. 7</t>
  </si>
  <si>
    <t>Zábřeh - Dolní Bušínov, č. ev. 70</t>
  </si>
  <si>
    <t>Zábřeh - Dolní Bušínov, č. ev. 71</t>
  </si>
  <si>
    <t>Zábřeh - Dolní Bušínov, č. ev. 72</t>
  </si>
  <si>
    <t>Zábřeh - Dolní Bušínov, č. ev. 73</t>
  </si>
  <si>
    <t>Zábřeh - Dolní Bušínov, č. ev. 74</t>
  </si>
  <si>
    <t>Zábřeh - Dolní Bušínov, č. ev. 75</t>
  </si>
  <si>
    <t>Zábřeh - Dolní Bušínov, č. ev. 76</t>
  </si>
  <si>
    <t>Zábřeh - Dolní Bušínov, č. ev. 77</t>
  </si>
  <si>
    <t>Zábřeh - Dolní Bušínov, č. ev. 78</t>
  </si>
  <si>
    <t>Zábřeh - Dolní Bušínov, č. ev. 8</t>
  </si>
  <si>
    <t>Zábřeh - Dolní Bušínov, č. ev. 80</t>
  </si>
  <si>
    <t>Zábřeh - Dolní Bušínov, č. ev. 81</t>
  </si>
  <si>
    <t>Zábřeh - Dolní Bušínov, č. ev. 82</t>
  </si>
  <si>
    <t>Zábřeh - Dolní Bušínov, č. ev. 83</t>
  </si>
  <si>
    <t>Zábřeh - Dolní Bušínov, č. ev. 84</t>
  </si>
  <si>
    <t>Zábřeh - Dolní Bušínov, č. ev. 85</t>
  </si>
  <si>
    <t>Zábřeh - Dolní Bušínov, č. ev. 86</t>
  </si>
  <si>
    <t>Zábřeh - Dolní Bušínov, č. ev. 87</t>
  </si>
  <si>
    <t>Zábřeh - Dolní Bušínov, č. ev. 88</t>
  </si>
  <si>
    <t>Zábřeh - Dolní Bušínov, č. ev. 89</t>
  </si>
  <si>
    <t>Zábřeh - Dolní Bušínov, č. ev. 9</t>
  </si>
  <si>
    <t>Zábřeh - Dolní Bušínov, č. ev. 90</t>
  </si>
  <si>
    <t>Zábřeh - Dolní Bušínov, č. ev. 92</t>
  </si>
  <si>
    <t>Zábřeh - Dolní Bušínov, č. ev. 93</t>
  </si>
  <si>
    <t>Zábřeh - Dolní Bušínov, č. ev. 94</t>
  </si>
  <si>
    <t>Zábřeh - Dolní Bušínov, č. ev. 95</t>
  </si>
  <si>
    <t>Zábřeh - Dolní Bušínov, č. ev. 96</t>
  </si>
  <si>
    <t>Zábřeh - Dolní Bušínov, č. ev. 97</t>
  </si>
  <si>
    <t>Zábřeh - Dolní Bušínov, č. ev. 98</t>
  </si>
  <si>
    <t>Zábřeh - Dolní Bušínov, č. ev. 99</t>
  </si>
  <si>
    <t>Zábřeh - Dolní Bušínov, č. p. 1</t>
  </si>
  <si>
    <t>Zábřeh - Dolní Bušínov, č. p. 2</t>
  </si>
  <si>
    <t>Zborov, č. ev. 2</t>
  </si>
  <si>
    <t>Zborov, č. ev. 3</t>
  </si>
  <si>
    <t>Zborov, č. ev. 5</t>
  </si>
  <si>
    <t>Zborov, č. p. 1</t>
  </si>
  <si>
    <t>Zborov, č. p. 10</t>
  </si>
  <si>
    <t>Zborov, č. p. 11</t>
  </si>
  <si>
    <t>Zborov, č. p. 12</t>
  </si>
  <si>
    <t>Zborov, č. p. 13</t>
  </si>
  <si>
    <t>Zborov, č. p. 14</t>
  </si>
  <si>
    <t>Zborov, č. p. 15</t>
  </si>
  <si>
    <t>Zborov, č. p. 16</t>
  </si>
  <si>
    <t>Zborov, č. p. 17</t>
  </si>
  <si>
    <t>Zborov, č. p. 18</t>
  </si>
  <si>
    <t>Zborov, č. p. 19</t>
  </si>
  <si>
    <t>Zborov, č. p. 2</t>
  </si>
  <si>
    <t>Zborov, č. p. 20</t>
  </si>
  <si>
    <t>Zborov, č. p. 21</t>
  </si>
  <si>
    <t>Zborov, č. p. 22</t>
  </si>
  <si>
    <t>Zborov, č. p. 23</t>
  </si>
  <si>
    <t>Zborov, č. p. 24</t>
  </si>
  <si>
    <t>Zborov, č. p. 25</t>
  </si>
  <si>
    <t>Zborov, č. p. 26</t>
  </si>
  <si>
    <t>Zborov, č. p. 27</t>
  </si>
  <si>
    <t>Zborov, č. p. 28</t>
  </si>
  <si>
    <t>Zborov, č. p. 29</t>
  </si>
  <si>
    <t>Zborov, č. p. 3</t>
  </si>
  <si>
    <t>Zborov, č. p. 30</t>
  </si>
  <si>
    <t>Zborov, č. p. 31</t>
  </si>
  <si>
    <t>Zborov, č. p. 32</t>
  </si>
  <si>
    <t>Zborov, č. p. 33</t>
  </si>
  <si>
    <t>Zborov, č. p. 34</t>
  </si>
  <si>
    <t>Zborov, č. p. 35</t>
  </si>
  <si>
    <t>Zborov, č. p. 36</t>
  </si>
  <si>
    <t>Zborov, č. p. 37</t>
  </si>
  <si>
    <t>Zborov, č. p. 38</t>
  </si>
  <si>
    <t>Zborov, č. p. 39</t>
  </si>
  <si>
    <t>Zborov, č. p. 4</t>
  </si>
  <si>
    <t>Zborov, č. p. 40</t>
  </si>
  <si>
    <t>Zborov, č. p. 41</t>
  </si>
  <si>
    <t>Zborov, č. p. 42</t>
  </si>
  <si>
    <t>Zborov, č. p. 43</t>
  </si>
  <si>
    <t>Zborov, č. p. 44</t>
  </si>
  <si>
    <t>Zborov, č. p. 45</t>
  </si>
  <si>
    <t>Zborov, č. p. 46</t>
  </si>
  <si>
    <t>Zborov, č. p. 47</t>
  </si>
  <si>
    <t>Zborov, č. p. 48</t>
  </si>
  <si>
    <t>Zborov, č. p. 49</t>
  </si>
  <si>
    <t>Zborov, č. p. 5</t>
  </si>
  <si>
    <t>Zborov, č. p. 50</t>
  </si>
  <si>
    <t>Zborov, č. p. 51</t>
  </si>
  <si>
    <t>Zborov, č. p. 52</t>
  </si>
  <si>
    <t>Zborov, č. p. 53</t>
  </si>
  <si>
    <t>Zborov, č. p. 54</t>
  </si>
  <si>
    <t>Zborov, č. p. 55</t>
  </si>
  <si>
    <t>Zborov, č. p. 56</t>
  </si>
  <si>
    <t>Zborov, č. p. 57</t>
  </si>
  <si>
    <t>Zborov, č. p. 58</t>
  </si>
  <si>
    <t>Zborov, č. p. 59</t>
  </si>
  <si>
    <t>Zborov, č. p. 6</t>
  </si>
  <si>
    <t>Zborov, č. p. 60</t>
  </si>
  <si>
    <t>Zborov, č. p. 61</t>
  </si>
  <si>
    <t>Zborov, č. p. 62</t>
  </si>
  <si>
    <t>Zborov, č. p. 63</t>
  </si>
  <si>
    <t>Zborov, č. p. 64</t>
  </si>
  <si>
    <t>Zborov, č. p. 66</t>
  </si>
  <si>
    <t>Zborov, č. p. 67</t>
  </si>
  <si>
    <t>Zborov, č. p. 68</t>
  </si>
  <si>
    <t>Zborov, č. p. 7</t>
  </si>
  <si>
    <t>Zborov, č. p. 70</t>
  </si>
  <si>
    <t>Zborov, č. p. 71</t>
  </si>
  <si>
    <t>Zborov, č. p. 72</t>
  </si>
  <si>
    <t>Zborov, č. p. 73</t>
  </si>
  <si>
    <t>Zborov, č. p. 74</t>
  </si>
  <si>
    <t>Zborov, č. p. 75</t>
  </si>
  <si>
    <t>Zborov, č. p. 76</t>
  </si>
  <si>
    <t>Zborov, č. p. 77</t>
  </si>
  <si>
    <t>Zborov, č. p. 78</t>
  </si>
  <si>
    <t>Zborov, č. p. 79</t>
  </si>
  <si>
    <t>Zborov, č. p. 8</t>
  </si>
  <si>
    <t>Zborov, č. p. 80</t>
  </si>
  <si>
    <t>Zborov, č. p. 81</t>
  </si>
  <si>
    <t>Zborov, č. p. 82</t>
  </si>
  <si>
    <t>Zborov, č. p. 83</t>
  </si>
  <si>
    <t>Zborov, č. p. 84</t>
  </si>
  <si>
    <t>Zborov, č. p. 85</t>
  </si>
  <si>
    <t>Zborov, č. p. 86</t>
  </si>
  <si>
    <t>Zborov, č. p. 87</t>
  </si>
  <si>
    <t>Zborov, č. p. 88</t>
  </si>
  <si>
    <t>Zborov, č. p. 89</t>
  </si>
  <si>
    <t>Zborov, č. p. 9</t>
  </si>
  <si>
    <t>Zborov, č. p. 90</t>
  </si>
  <si>
    <t>Zborov, č. p. 91</t>
  </si>
  <si>
    <t>Zlaté Hory - Dolní Údolí, č. ev. 1</t>
  </si>
  <si>
    <t>Zlaté Hory - Dolní Údolí, č. ev. 10</t>
  </si>
  <si>
    <t>Zlaté Hory - Dolní Údolí, č. ev. 13</t>
  </si>
  <si>
    <t>Zlaté Hory - Dolní Údolí, č. ev. 2</t>
  </si>
  <si>
    <t>Zlaté Hory - Dolní Údolí, č. ev. 3</t>
  </si>
  <si>
    <t>Zlaté Hory - Dolní Údolí, č. ev. 4</t>
  </si>
  <si>
    <t>Zlaté Hory - Dolní Údolí, č. ev. 5</t>
  </si>
  <si>
    <t>Zlaté Hory - Dolní Údolí, č. ev. 6</t>
  </si>
  <si>
    <t>Zlaté Hory - Dolní Údolí, č. ev. 7</t>
  </si>
  <si>
    <t>Zlaté Hory - Dolní Údolí, č. p. 1</t>
  </si>
  <si>
    <t>Zlaté Hory - Dolní Údolí, č. p. 10</t>
  </si>
  <si>
    <t>Zlaté Hory - Dolní Údolí, č. p. 100</t>
  </si>
  <si>
    <t>Zlaté Hory - Dolní Údolí, č. p. 101</t>
  </si>
  <si>
    <t>Zlaté Hory - Dolní Údolí, č. p. 102</t>
  </si>
  <si>
    <t>Zlaté Hory - Dolní Údolí, č. p. 103</t>
  </si>
  <si>
    <t>Zlaté Hory - Dolní Údolí, č. p. 104</t>
  </si>
  <si>
    <t>Zlaté Hory - Dolní Údolí, č. p. 105</t>
  </si>
  <si>
    <t>Zlaté Hory - Dolní Údolí, č. p. 106</t>
  </si>
  <si>
    <t>Zlaté Hory - Dolní Údolí, č. p. 107</t>
  </si>
  <si>
    <t>Zlaté Hory - Dolní Údolí, č. p. 108</t>
  </si>
  <si>
    <t>Zlaté Hory - Dolní Údolí, č. p. 15</t>
  </si>
  <si>
    <t>Zlaté Hory - Dolní Údolí, č. p. 16</t>
  </si>
  <si>
    <t>Zlaté Hory - Dolní Údolí, č. p. 18</t>
  </si>
  <si>
    <t>Zlaté Hory - Dolní Údolí, č. p. 19</t>
  </si>
  <si>
    <t>Zlaté Hory - Dolní Údolí, č. p. 2</t>
  </si>
  <si>
    <t>Zlaté Hory - Dolní Údolí, č. p. 21</t>
  </si>
  <si>
    <t>Zlaté Hory - Dolní Údolí, č. p. 24</t>
  </si>
  <si>
    <t>Zlaté Hory - Dolní Údolí, č. p. 26</t>
  </si>
  <si>
    <t>Zlaté Hory - Dolní Údolí, č. p. 38</t>
  </si>
  <si>
    <t>Zlaté Hory - Dolní Údolí, č. p. 39</t>
  </si>
  <si>
    <t>Zlaté Hory - Dolní Údolí, č. p. 4</t>
  </si>
  <si>
    <t>Zlaté Hory - Dolní Údolí, č. p. 40</t>
  </si>
  <si>
    <t>Zlaté Hory - Dolní Údolí, č. p. 41</t>
  </si>
  <si>
    <t>Zlaté Hory - Dolní Údolí, č. p. 43</t>
  </si>
  <si>
    <t>Zlaté Hory - Dolní Údolí, č. p. 44</t>
  </si>
  <si>
    <t>Zlaté Hory - Dolní Údolí, č. p. 45</t>
  </si>
  <si>
    <t>Zlaté Hory - Dolní Údolí, č. p. 46</t>
  </si>
  <si>
    <t>Zlaté Hory - Dolní Údolí, č. p. 49</t>
  </si>
  <si>
    <t>Zlaté Hory - Dolní Údolí, č. p. 50</t>
  </si>
  <si>
    <t>Zlaté Hory - Dolní Údolí, č. p. 51</t>
  </si>
  <si>
    <t>Zlaté Hory - Dolní Údolí, č. p. 53</t>
  </si>
  <si>
    <t>Zlaté Hory - Dolní Údolí, č. p. 55</t>
  </si>
  <si>
    <t>Zlaté Hory - Dolní Údolí, č. p. 6</t>
  </si>
  <si>
    <t>Zlaté Hory - Dolní Údolí, č. p. 65</t>
  </si>
  <si>
    <t>Zlaté Hory - Dolní Údolí, č. p. 66</t>
  </si>
  <si>
    <t>Zlaté Hory - Dolní Údolí, č. p. 67</t>
  </si>
  <si>
    <t>Zlaté Hory - Dolní Údolí, č. p. 7</t>
  </si>
  <si>
    <t>Zlaté Hory - Dolní Údolí, č. p. 74</t>
  </si>
  <si>
    <t>Zlaté Hory - Dolní Údolí, č. p. 75</t>
  </si>
  <si>
    <t>Zlaté Hory - Dolní Údolí, č. p. 76</t>
  </si>
  <si>
    <t>Zlaté Hory - Dolní Údolí, č. p. 8</t>
  </si>
  <si>
    <t>Zlaté Hory - Dolní Údolí, č. p. 83</t>
  </si>
  <si>
    <t>Zlaté Hory - Dolní Údolí, č. p. 85</t>
  </si>
  <si>
    <t>Zlaté Hory - Dolní Údolí, č. p. 86</t>
  </si>
  <si>
    <t>Zlaté Hory - Dolní Údolí, č. p. 87</t>
  </si>
  <si>
    <t>Zlaté Hory - Dolní Údolí, č. p. 88</t>
  </si>
  <si>
    <t>Zlaté Hory - Dolní Údolí, č. p. 89</t>
  </si>
  <si>
    <t>Zlaté Hory - Dolní Údolí, č. p. 9</t>
  </si>
  <si>
    <t>Zlaté Hory - Dolní Údolí, č. p. 90</t>
  </si>
  <si>
    <t>Zlaté Hory - Dolní Údolí, č. p. 91</t>
  </si>
  <si>
    <t>Zlaté Hory - Dolní Údolí, č. p. 92</t>
  </si>
  <si>
    <t>Zlaté Hory - Dolní Údolí, č. p. 93</t>
  </si>
  <si>
    <t>Zlaté Hory - Dolní Údolí, č. p. 94</t>
  </si>
  <si>
    <t>Zlaté Hory - Dolní Údolí, č. p. 95</t>
  </si>
  <si>
    <t>Zlaté Hory - Dolní Údolí, č. p. 96</t>
  </si>
  <si>
    <t>Zlaté Hory - Dolní Údolí, č. p. 97</t>
  </si>
  <si>
    <t>Zlaté Hory - Dolní Údolí, č. p. 98</t>
  </si>
  <si>
    <t>Zlaté Hory - Dolní Údolí, č. p. 99</t>
  </si>
  <si>
    <t>Zlaté Hory - Horní Údolí, č. ev. 1</t>
  </si>
  <si>
    <t>Zlaté Hory - Horní Údolí, č. ev. 10</t>
  </si>
  <si>
    <t>Zlaté Hory - Horní Údolí, č. ev. 13</t>
  </si>
  <si>
    <t>Zlaté Hory - Horní Údolí, č. ev. 14</t>
  </si>
  <si>
    <t>Zlaté Hory - Horní Údolí, č. ev. 17</t>
  </si>
  <si>
    <t>Zlaté Hory - Horní Údolí, č. ev. 18</t>
  </si>
  <si>
    <t>Zlaté Hory - Horní Údolí, č. ev. 2</t>
  </si>
  <si>
    <t>Zlaté Hory - Horní Údolí, č. ev. 22</t>
  </si>
  <si>
    <t>Zlaté Hory - Horní Údolí, č. ev. 3</t>
  </si>
  <si>
    <t>Zlaté Hory - Horní Údolí, č. ev. 4</t>
  </si>
  <si>
    <t>Zlaté Hory - Horní Údolí, č. ev. 5</t>
  </si>
  <si>
    <t>Zlaté Hory - Horní Údolí, č. p. 103</t>
  </si>
  <si>
    <t>Zlaté Hory - Horní Údolí, č. p. 104</t>
  </si>
  <si>
    <t>Zlaté Hory - Horní Údolí, č. p. 106</t>
  </si>
  <si>
    <t>Zlaté Hory - Horní Údolí, č. p. 107</t>
  </si>
  <si>
    <t>Zlaté Hory - Horní Údolí, č. p. 108</t>
  </si>
  <si>
    <t>Zlaté Hory - Horní Údolí, č. p. 109</t>
  </si>
  <si>
    <t>Zlaté Hory - Horní Údolí, č. p. 12</t>
  </si>
  <si>
    <t>Zlaté Hory - Horní Údolí, č. p. 125</t>
  </si>
  <si>
    <t>Zlaté Hory - Horní Údolí, č. p. 126</t>
  </si>
  <si>
    <t>Zlaté Hory - Horní Údolí, č. p. 129</t>
  </si>
  <si>
    <t>Zlaté Hory - Horní Údolí, č. p. 19</t>
  </si>
  <si>
    <t>Zlaté Hory - Horní Údolí, č. p. 21</t>
  </si>
  <si>
    <t>Zlaté Hory - Horní Údolí, č. p. 23</t>
  </si>
  <si>
    <t>Zlaté Hory - Horní Údolí, č. p. 24</t>
  </si>
  <si>
    <t>Zlaté Hory - Horní Údolí, č. p. 26</t>
  </si>
  <si>
    <t>Zlaté Hory - Horní Údolí, č. p. 3</t>
  </si>
  <si>
    <t>Zlaté Hory - Horní Údolí, č. p. 33</t>
  </si>
  <si>
    <t>Zlaté Hory - Horní Údolí, č. p. 37</t>
  </si>
  <si>
    <t>Zlaté Hory - Horní Údolí, č. p. 44</t>
  </si>
  <si>
    <t>Zlaté Hory - Horní Údolí, č. p. 5</t>
  </si>
  <si>
    <t>Zlaté Hory - Horní Údolí, č. p. 51</t>
  </si>
  <si>
    <t>Zlaté Hory - Horní Údolí, č. p. 53</t>
  </si>
  <si>
    <t>Zlaté Hory - Horní Údolí, č. p. 54</t>
  </si>
  <si>
    <t>Zlaté Hory - Horní Údolí, č. p. 55</t>
  </si>
  <si>
    <t>Zlaté Hory - Horní Údolí, č. p. 56</t>
  </si>
  <si>
    <t>Zlaté Hory - Horní Údolí, č. p. 57</t>
  </si>
  <si>
    <t>Zlaté Hory - Horní Údolí, č. p. 6</t>
  </si>
  <si>
    <t>Zlaté Hory - Horní Údolí, č. p. 61</t>
  </si>
  <si>
    <t>Zlaté Hory - Horní Údolí, č. p. 64</t>
  </si>
  <si>
    <t>Zlaté Hory - Horní Údolí, č. p. 66</t>
  </si>
  <si>
    <t>Zlaté Hory - Horní Údolí, č. p. 68</t>
  </si>
  <si>
    <t>Zlaté Hory - Horní Údolí, č. p. 69</t>
  </si>
  <si>
    <t>Zlaté Hory - Horní Údolí, č. p. 7</t>
  </si>
  <si>
    <t>Zlaté Hory - Horní Údolí, č. p. 73</t>
  </si>
  <si>
    <t>Zlaté Hory - Horní Údolí, č. p. 78</t>
  </si>
  <si>
    <t>Zlaté Hory - Horní Údolí, č. p. 8</t>
  </si>
  <si>
    <t>Zlaté Hory - Horní Údolí, č. p. 80</t>
  </si>
  <si>
    <t>Zlaté Hory - Horní Údolí, č. p. 81</t>
  </si>
  <si>
    <t>Zlaté Hory - Horní Údolí, č. p. 83</t>
  </si>
  <si>
    <t>Zlaté Hory - Horní Údolí, č. p. 84</t>
  </si>
  <si>
    <t>Zlaté Hory - Horní Údolí, č. p. 85</t>
  </si>
  <si>
    <t>Zlaté Hory - Horní Údolí, č. p. 87</t>
  </si>
  <si>
    <t>Zlaté Hory - Horní Údolí, č. p. 9</t>
  </si>
  <si>
    <t>Zlaté Hory - Horní Údolí, č. p. 95</t>
  </si>
  <si>
    <t>Zlaté Hory - Horní Údolí, č. p. 99</t>
  </si>
  <si>
    <t>Zlaté Hory - Ondřejovice, č. ev. 1</t>
  </si>
  <si>
    <t>Zlaté Hory - Ondřejovice, č. ev. 2</t>
  </si>
  <si>
    <t>Zlaté Hory - Ondřejovice, č. ev. 3</t>
  </si>
  <si>
    <t>Zlaté Hory - Ondřejovice, č. ev. 5</t>
  </si>
  <si>
    <t>Zlaté Hory - Ondřejovice, č. ev. 7</t>
  </si>
  <si>
    <t>Zlaté Hory - Ondřejovice, č. ev. 8</t>
  </si>
  <si>
    <t>Zlaté Hory - Ondřejovice, č. p. 10</t>
  </si>
  <si>
    <t>Zlaté Hory - Ondřejovice, č. p. 105</t>
  </si>
  <si>
    <t>Zlaté Hory - Ondřejovice, č. p. 107</t>
  </si>
  <si>
    <t>Zlaté Hory - Ondřejovice, č. p. 11</t>
  </si>
  <si>
    <t>Zlaté Hory - Ondřejovice, č. p. 110</t>
  </si>
  <si>
    <t>Zlaté Hory - Ondřejovice, č. p. 111</t>
  </si>
  <si>
    <t>Zlaté Hory - Ondřejovice, č. p. 112</t>
  </si>
  <si>
    <t>Zlaté Hory - Ondřejovice, č. p. 113</t>
  </si>
  <si>
    <t>Zlaté Hory - Ondřejovice, č. p. 114</t>
  </si>
  <si>
    <t>Zlaté Hory - Ondřejovice, č. p. 115</t>
  </si>
  <si>
    <t>Zlaté Hory - Ondřejovice, č. p. 117</t>
  </si>
  <si>
    <t>Zlaté Hory - Ondřejovice, č. p. 119</t>
  </si>
  <si>
    <t>Zlaté Hory - Ondřejovice, č. p. 12</t>
  </si>
  <si>
    <t>Zlaté Hory - Ondřejovice, č. p. 121</t>
  </si>
  <si>
    <t>Zlaté Hory - Ondřejovice, č. p. 122</t>
  </si>
  <si>
    <t>Zlaté Hory - Ondřejovice, č. p. 125</t>
  </si>
  <si>
    <t>Zlaté Hory - Ondřejovice, č. p. 129</t>
  </si>
  <si>
    <t>Zlaté Hory - Ondřejovice, č. p. 13</t>
  </si>
  <si>
    <t>Zlaté Hory - Ondřejovice, č. p. 130</t>
  </si>
  <si>
    <t>Zlaté Hory - Ondřejovice, č. p. 131</t>
  </si>
  <si>
    <t>Zlaté Hory - Ondřejovice, č. p. 132</t>
  </si>
  <si>
    <t>Zlaté Hory - Ondřejovice, č. p. 135</t>
  </si>
  <si>
    <t>Zlaté Hory - Ondřejovice, č. p. 138</t>
  </si>
  <si>
    <t>Zlaté Hory - Ondřejovice, č. p. 14</t>
  </si>
  <si>
    <t>Zlaté Hory - Ondřejovice, č. p. 141</t>
  </si>
  <si>
    <t>Zlaté Hory - Ondřejovice, č. p. 151</t>
  </si>
  <si>
    <t>Zlaté Hory - Ondřejovice, č. p. 152</t>
  </si>
  <si>
    <t>Zlaté Hory - Ondřejovice, č. p. 153</t>
  </si>
  <si>
    <t>Zlaté Hory - Ondřejovice, č. p. 158</t>
  </si>
  <si>
    <t>Zlaté Hory - Ondřejovice, č. p. 16</t>
  </si>
  <si>
    <t>Zlaté Hory - Ondřejovice, č. p. 160</t>
  </si>
  <si>
    <t>Zlaté Hory - Ondřejovice, č. p. 161</t>
  </si>
  <si>
    <t>Zlaté Hory - Ondřejovice, č. p. 162</t>
  </si>
  <si>
    <t>Zlaté Hory - Ondřejovice, č. p. 163</t>
  </si>
  <si>
    <t>Zlaté Hory - Ondřejovice, č. p. 164</t>
  </si>
  <si>
    <t>Zlaté Hory - Ondřejovice, č. p. 165</t>
  </si>
  <si>
    <t>Zlaté Hory - Ondřejovice, č. p. 17</t>
  </si>
  <si>
    <t>Zlaté Hory - Ondřejovice, č. p. 175</t>
  </si>
  <si>
    <t>Zlaté Hory - Ondřejovice, č. p. 178</t>
  </si>
  <si>
    <t>Zlaté Hory - Ondřejovice, č. p. 18</t>
  </si>
  <si>
    <t>Zlaté Hory - Ondřejovice, č. p. 180</t>
  </si>
  <si>
    <t>Zlaté Hory - Ondřejovice, č. p. 183</t>
  </si>
  <si>
    <t>Zlaté Hory - Ondřejovice, č. p. 185</t>
  </si>
  <si>
    <t>Zlaté Hory - Ondřejovice, č. p. 186</t>
  </si>
  <si>
    <t>Zlaté Hory - Ondřejovice, č. p. 187</t>
  </si>
  <si>
    <t>Zlaté Hory - Ondřejovice, č. p. 188</t>
  </si>
  <si>
    <t>Zlaté Hory - Ondřejovice, č. p. 189</t>
  </si>
  <si>
    <t>Zlaté Hory - Ondřejovice, č. p. 190</t>
  </si>
  <si>
    <t>Zlaté Hory - Ondřejovice, č. p. 191</t>
  </si>
  <si>
    <t>Zlaté Hory - Ondřejovice, č. p. 192</t>
  </si>
  <si>
    <t>Zlaté Hory - Ondřejovice, č. p. 193</t>
  </si>
  <si>
    <t>Zlaté Hory - Ondřejovice, č. p. 194</t>
  </si>
  <si>
    <t>Zlaté Hory - Ondřejovice, č. p. 195</t>
  </si>
  <si>
    <t>Zlaté Hory - Ondřejovice, č. p. 2</t>
  </si>
  <si>
    <t>Zlaté Hory - Ondřejovice, č. p. 20</t>
  </si>
  <si>
    <t>Zlaté Hory - Ondřejovice, č. p. 200</t>
  </si>
  <si>
    <t>Zlaté Hory - Ondřejovice, č. p. 203</t>
  </si>
  <si>
    <t>Zlaté Hory - Ondřejovice, č. p. 204</t>
  </si>
  <si>
    <t>Zlaté Hory - Ondřejovice, č. p. 205</t>
  </si>
  <si>
    <t>Zlaté Hory - Ondřejovice, č. p. 207</t>
  </si>
  <si>
    <t>Zlaté Hory - Ondřejovice, č. p. 208</t>
  </si>
  <si>
    <t>Zlaté Hory - Ondřejovice, č. p. 21</t>
  </si>
  <si>
    <t>Zlaté Hory - Ondřejovice, č. p. 210</t>
  </si>
  <si>
    <t>Zlaté Hory - Ondřejovice, č. p. 211</t>
  </si>
  <si>
    <t>Zlaté Hory - Ondřejovice, č. p. 212</t>
  </si>
  <si>
    <t>Zlaté Hory - Ondřejovice, č. p. 213</t>
  </si>
  <si>
    <t>Zlaté Hory - Ondřejovice, č. p. 216</t>
  </si>
  <si>
    <t>Zlaté Hory - Ondřejovice, č. p. 219</t>
  </si>
  <si>
    <t>Zlaté Hory - Ondřejovice, č. p. 221</t>
  </si>
  <si>
    <t>Zlaté Hory - Ondřejovice, č. p. 222</t>
  </si>
  <si>
    <t>Zlaté Hory - Ondřejovice, č. p. 223</t>
  </si>
  <si>
    <t>Zlaté Hory - Ondřejovice, č. p. 228</t>
  </si>
  <si>
    <t>Zlaté Hory - Ondřejovice, č. p. 229</t>
  </si>
  <si>
    <t>Zlaté Hory - Ondřejovice, č. p. 230</t>
  </si>
  <si>
    <t>Zlaté Hory - Ondřejovice, č. p. 231</t>
  </si>
  <si>
    <t>Zlaté Hory - Ondřejovice, č. p. 232</t>
  </si>
  <si>
    <t>Zlaté Hory - Ondřejovice, č. p. 233</t>
  </si>
  <si>
    <t>Zlaté Hory - Ondřejovice, č. p. 235</t>
  </si>
  <si>
    <t>Zlaté Hory - Ondřejovice, č. p. 236</t>
  </si>
  <si>
    <t>Zlaté Hory - Ondřejovice, č. p. 237</t>
  </si>
  <si>
    <t>Zlaté Hory - Ondřejovice, č. p. 238</t>
  </si>
  <si>
    <t>Zlaté Hory - Ondřejovice, č. p. 239</t>
  </si>
  <si>
    <t>Zlaté Hory - Ondřejovice, č. p. 24</t>
  </si>
  <si>
    <t>Zlaté Hory - Ondřejovice, č. p. 240</t>
  </si>
  <si>
    <t>Zlaté Hory - Ondřejovice, č. p. 241</t>
  </si>
  <si>
    <t>Zlaté Hory - Ondřejovice, č. p. 242</t>
  </si>
  <si>
    <t>Zlaté Hory - Ondřejovice, č. p. 243</t>
  </si>
  <si>
    <t>Zlaté Hory - Ondřejovice, č. p. 246</t>
  </si>
  <si>
    <t>Zlaté Hory - Ondřejovice, č. p. 248</t>
  </si>
  <si>
    <t>Zlaté Hory - Ondřejovice, č. p. 249</t>
  </si>
  <si>
    <t>Zlaté Hory - Ondřejovice, č. p. 252</t>
  </si>
  <si>
    <t>Zlaté Hory - Ondřejovice, č. p. 253</t>
  </si>
  <si>
    <t>Zlaté Hory - Ondřejovice, č. p. 254</t>
  </si>
  <si>
    <t>Zlaté Hory - Ondřejovice, č. p. 255</t>
  </si>
  <si>
    <t>Zlaté Hory - Ondřejovice, č. p. 256</t>
  </si>
  <si>
    <t>Zlaté Hory - Ondřejovice, č. p. 257</t>
  </si>
  <si>
    <t>Zlaté Hory - Ondřejovice, č. p. 258</t>
  </si>
  <si>
    <t>Zlaté Hory - Ondřejovice, č. p. 259</t>
  </si>
  <si>
    <t>Zlaté Hory - Ondřejovice, č. p. 26</t>
  </si>
  <si>
    <t>Zlaté Hory - Ondřejovice, č. p. 260</t>
  </si>
  <si>
    <t>Zlaté Hory - Ondřejovice, č. p. 261</t>
  </si>
  <si>
    <t>Zlaté Hory - Ondřejovice, č. p. 262</t>
  </si>
  <si>
    <t>Zlaté Hory - Ondřejovice, č. p. 264</t>
  </si>
  <si>
    <t>Zlaté Hory - Ondřejovice, č. p. 265</t>
  </si>
  <si>
    <t>Zlaté Hory - Ondřejovice, č. p. 266</t>
  </si>
  <si>
    <t>Zlaté Hory - Ondřejovice, č. p. 267</t>
  </si>
  <si>
    <t>Zlaté Hory - Ondřejovice, č. p. 268</t>
  </si>
  <si>
    <t>Zlaté Hory - Ondřejovice, č. p. 269</t>
  </si>
  <si>
    <t>Zlaté Hory - Ondřejovice, č. p. 27</t>
  </si>
  <si>
    <t>Zlaté Hory - Ondřejovice, č. p. 270</t>
  </si>
  <si>
    <t>Zlaté Hory - Ondřejovice, č. p. 271</t>
  </si>
  <si>
    <t>Zlaté Hory - Ondřejovice, č. p. 272</t>
  </si>
  <si>
    <t>Zlaté Hory - Ondřejovice, č. p. 273</t>
  </si>
  <si>
    <t>Zlaté Hory - Ondřejovice, č. p. 274</t>
  </si>
  <si>
    <t>Zlaté Hory - Ondřejovice, č. p. 275</t>
  </si>
  <si>
    <t>Zlaté Hory - Ondřejovice, č. p. 276</t>
  </si>
  <si>
    <t>Zlaté Hory - Ondřejovice, č. p. 277</t>
  </si>
  <si>
    <t>Zlaté Hory - Ondřejovice, č. p. 278</t>
  </si>
  <si>
    <t>Zlaté Hory - Ondřejovice, č. p. 279</t>
  </si>
  <si>
    <t>Zlaté Hory - Ondřejovice, č. p. 280</t>
  </si>
  <si>
    <t>Zlaté Hory - Ondřejovice, č. p. 281</t>
  </si>
  <si>
    <t>Zlaté Hory - Ondřejovice, č. p. 29</t>
  </si>
  <si>
    <t>Zlaté Hory - Ondřejovice, č. p. 3</t>
  </si>
  <si>
    <t>Zlaté Hory - Ondřejovice, č. p. 30</t>
  </si>
  <si>
    <t>Zlaté Hory - Ondřejovice, č. p. 32</t>
  </si>
  <si>
    <t>Zlaté Hory - Ondřejovice, č. p. 33</t>
  </si>
  <si>
    <t>Zlaté Hory - Ondřejovice, č. p. 38</t>
  </si>
  <si>
    <t>Zlaté Hory - Ondřejovice, č. p. 4</t>
  </si>
  <si>
    <t>Zlaté Hory - Ondřejovice, č. p. 41</t>
  </si>
  <si>
    <t>Zlaté Hory - Ondřejovice, č. p. 43</t>
  </si>
  <si>
    <t>Zlaté Hory - Ondřejovice, č. p. 46</t>
  </si>
  <si>
    <t>Zlaté Hory - Ondřejovice, č. p. 49</t>
  </si>
  <si>
    <t>Zlaté Hory - Ondřejovice, č. p. 5</t>
  </si>
  <si>
    <t>Zlaté Hory - Ondřejovice, č. p. 50</t>
  </si>
  <si>
    <t>Zlaté Hory - Ondřejovice, č. p. 53</t>
  </si>
  <si>
    <t>Zlaté Hory - Ondřejovice, č. p. 54</t>
  </si>
  <si>
    <t>Zlaté Hory - Ondřejovice, č. p. 55</t>
  </si>
  <si>
    <t>Zlaté Hory - Ondřejovice, č. p. 56</t>
  </si>
  <si>
    <t>Zlaté Hory - Ondřejovice, č. p. 58</t>
  </si>
  <si>
    <t>Zlaté Hory - Ondřejovice, č. p. 6</t>
  </si>
  <si>
    <t>Zlaté Hory - Ondřejovice, č. p. 62</t>
  </si>
  <si>
    <t>Zlaté Hory - Ondřejovice, č. p. 64</t>
  </si>
  <si>
    <t>Zlaté Hory - Ondřejovice, č. p. 68</t>
  </si>
  <si>
    <t>Zlaté Hory - Ondřejovice, č. p. 7</t>
  </si>
  <si>
    <t>Zlaté Hory - Ondřejovice, č. p. 76</t>
  </si>
  <si>
    <t>Zlaté Hory - Ondřejovice, č. p. 77</t>
  </si>
  <si>
    <t>Zlaté Hory - Ondřejovice, č. p. 78</t>
  </si>
  <si>
    <t>Zlaté Hory - Ondřejovice, č. p. 79</t>
  </si>
  <si>
    <t>Zlaté Hory - Ondřejovice, č. p. 8</t>
  </si>
  <si>
    <t>Zlaté Hory - Ondřejovice, č. p. 9</t>
  </si>
  <si>
    <t>Zlaté Hory - Ondřejovice, č. p. 92</t>
  </si>
  <si>
    <t>Zlaté Hory - Ondřejovice, č. p. 96</t>
  </si>
  <si>
    <t>Zlaté Hory - Rejvíz, č. ev. 1</t>
  </si>
  <si>
    <t>Zlaté Hory - Rejvíz, č. ev. 10</t>
  </si>
  <si>
    <t>Zlaté Hory - Rejvíz, č. ev. 2</t>
  </si>
  <si>
    <t>Zlaté Hory - Rejvíz, č. ev. 3</t>
  </si>
  <si>
    <t>Zlaté Hory - Rejvíz, č. ev. 4</t>
  </si>
  <si>
    <t>Zlaté Hory - Rejvíz, č. ev. 6</t>
  </si>
  <si>
    <t>Zlaté Hory - Rejvíz, č. ev. 7</t>
  </si>
  <si>
    <t>Zlaté Hory - Rejvíz, č. ev. 8</t>
  </si>
  <si>
    <t>Zlaté Hory - Rejvíz, č. ev. 9</t>
  </si>
  <si>
    <t>Zlaté Hory - Rejvíz, č. p. 1</t>
  </si>
  <si>
    <t>Zlaté Hory - Rejvíz, č. p. 100</t>
  </si>
  <si>
    <t>Zlaté Hory - Rejvíz, č. p. 101</t>
  </si>
  <si>
    <t>Zlaté Hory - Rejvíz, č. p. 102</t>
  </si>
  <si>
    <t>Zlaté Hory - Rejvíz, č. p. 103</t>
  </si>
  <si>
    <t>Zlaté Hory - Rejvíz, č. p. 104</t>
  </si>
  <si>
    <t>Zlaté Hory - Rejvíz, č. p. 11</t>
  </si>
  <si>
    <t>Zlaté Hory - Rejvíz, č. p. 12</t>
  </si>
  <si>
    <t>Zlaté Hory - Rejvíz, č. p. 13</t>
  </si>
  <si>
    <t>Zlaté Hory - Rejvíz, č. p. 14</t>
  </si>
  <si>
    <t>Zlaté Hory - Rejvíz, č. p. 15</t>
  </si>
  <si>
    <t>Zlaté Hory - Rejvíz, č. p. 16</t>
  </si>
  <si>
    <t>Zlaté Hory - Rejvíz, č. p. 17</t>
  </si>
  <si>
    <t>Zlaté Hory - Rejvíz, č. p. 18</t>
  </si>
  <si>
    <t>Zlaté Hory - Rejvíz, č. p. 19</t>
  </si>
  <si>
    <t>Zlaté Hory - Rejvíz, č. p. 2</t>
  </si>
  <si>
    <t>Zlaté Hory - Rejvíz, č. p. 20</t>
  </si>
  <si>
    <t>Zlaté Hory - Rejvíz, č. p. 21</t>
  </si>
  <si>
    <t>Zlaté Hory - Rejvíz, č. p. 22</t>
  </si>
  <si>
    <t>Zlaté Hory - Rejvíz, č. p. 23</t>
  </si>
  <si>
    <t>Zlaté Hory - Rejvíz, č. p. 24</t>
  </si>
  <si>
    <t>Zlaté Hory - Rejvíz, č. p. 25</t>
  </si>
  <si>
    <t>Zlaté Hory - Rejvíz, č. p. 26</t>
  </si>
  <si>
    <t>Zlaté Hory - Rejvíz, č. p. 27</t>
  </si>
  <si>
    <t>Zlaté Hory - Rejvíz, č. p. 28</t>
  </si>
  <si>
    <t>Zlaté Hory - Rejvíz, č. p. 29</t>
  </si>
  <si>
    <t>Zlaté Hory - Rejvíz, č. p. 3</t>
  </si>
  <si>
    <t>Zlaté Hory - Rejvíz, č. p. 32</t>
  </si>
  <si>
    <t>Zlaté Hory - Rejvíz, č. p. 33</t>
  </si>
  <si>
    <t>Zlaté Hory - Rejvíz, č. p. 35</t>
  </si>
  <si>
    <t>Zlaté Hory - Rejvíz, č. p. 36</t>
  </si>
  <si>
    <t>Zlaté Hory - Rejvíz, č. p. 37</t>
  </si>
  <si>
    <t>Zlaté Hory - Rejvíz, č. p. 38</t>
  </si>
  <si>
    <t>Zlaté Hory - Rejvíz, č. p. 4</t>
  </si>
  <si>
    <t>Zlaté Hory - Rejvíz, č. p. 40</t>
  </si>
  <si>
    <t>Zlaté Hory - Rejvíz, č. p. 42</t>
  </si>
  <si>
    <t>Zlaté Hory - Rejvíz, č. p. 43</t>
  </si>
  <si>
    <t>Zlaté Hory - Rejvíz, č. p. 45</t>
  </si>
  <si>
    <t>Zlaté Hory - Rejvíz, č. p. 46</t>
  </si>
  <si>
    <t>Zlaté Hory - Rejvíz, č. p. 47</t>
  </si>
  <si>
    <t>Zlaté Hory - Rejvíz, č. p. 48</t>
  </si>
  <si>
    <t>Zlaté Hory - Rejvíz, č. p. 49</t>
  </si>
  <si>
    <t>Zlaté Hory - Rejvíz, č. p. 50</t>
  </si>
  <si>
    <t>Zlaté Hory - Rejvíz, č. p. 51</t>
  </si>
  <si>
    <t>Zlaté Hory - Rejvíz, č. p. 52</t>
  </si>
  <si>
    <t>Zlaté Hory - Rejvíz, č. p. 54</t>
  </si>
  <si>
    <t>Zlaté Hory - Rejvíz, č. p. 55</t>
  </si>
  <si>
    <t>Zlaté Hory - Rejvíz, č. p. 56</t>
  </si>
  <si>
    <t>Zlaté Hory - Rejvíz, č. p. 57</t>
  </si>
  <si>
    <t>Zlaté Hory - Rejvíz, č. p. 58</t>
  </si>
  <si>
    <t>Zlaté Hory - Rejvíz, č. p. 6</t>
  </si>
  <si>
    <t>Zlaté Hory - Rejvíz, č. p. 60</t>
  </si>
  <si>
    <t>Zlaté Hory - Rejvíz, č. p. 62</t>
  </si>
  <si>
    <t>Zlaté Hory - Rejvíz, č. p. 63</t>
  </si>
  <si>
    <t>Zlaté Hory - Rejvíz, č. p. 64</t>
  </si>
  <si>
    <t>Zlaté Hory - Rejvíz, č. p. 65</t>
  </si>
  <si>
    <t>Zlaté Hory - Rejvíz, č. p. 66</t>
  </si>
  <si>
    <t>Zlaté Hory - Rejvíz, č. p. 67</t>
  </si>
  <si>
    <t>Zlaté Hory - Rejvíz, č. p. 68</t>
  </si>
  <si>
    <t>Zlaté Hory - Rejvíz, č. p. 69</t>
  </si>
  <si>
    <t>Zlaté Hory - Rejvíz, č. p. 7</t>
  </si>
  <si>
    <t>Zlaté Hory - Rejvíz, č. p. 70</t>
  </si>
  <si>
    <t>Zlaté Hory - Rejvíz, č. p. 71</t>
  </si>
  <si>
    <t>Zlaté Hory - Rejvíz, č. p. 72</t>
  </si>
  <si>
    <t>Zlaté Hory - Rejvíz, č. p. 73</t>
  </si>
  <si>
    <t>Zlaté Hory - Rejvíz, č. p. 74</t>
  </si>
  <si>
    <t>Zlaté Hory - Rejvíz, č. p. 75</t>
  </si>
  <si>
    <t>Zlaté Hory - Rejvíz, č. p. 76</t>
  </si>
  <si>
    <t>Zlaté Hory - Rejvíz, č. p. 77</t>
  </si>
  <si>
    <t>Zlaté Hory - Rejvíz, č. p. 78</t>
  </si>
  <si>
    <t>Zlaté Hory - Rejvíz, č. p. 8</t>
  </si>
  <si>
    <t>Zlaté Hory - Rejvíz, č. p. 80</t>
  </si>
  <si>
    <t>Zlaté Hory - Rejvíz, č. p. 81</t>
  </si>
  <si>
    <t>Zlaté Hory - Rejvíz, č. p. 82</t>
  </si>
  <si>
    <t>Zlaté Hory - Rejvíz, č. p. 83</t>
  </si>
  <si>
    <t>Zlaté Hory - Rejvíz, č. p. 84</t>
  </si>
  <si>
    <t>Zlaté Hory - Rejvíz, č. p. 85</t>
  </si>
  <si>
    <t>Zlaté Hory - Rejvíz, č. p. 86</t>
  </si>
  <si>
    <t>Zlaté Hory - Rejvíz, č. p. 87</t>
  </si>
  <si>
    <t>Zlaté Hory - Rejvíz, č. p. 88</t>
  </si>
  <si>
    <t>Zlaté Hory - Rejvíz, č. p. 89</t>
  </si>
  <si>
    <t>Zlaté Hory - Rejvíz, č. p. 9</t>
  </si>
  <si>
    <t>Zlaté Hory - Rejvíz, č. p. 90</t>
  </si>
  <si>
    <t>Zlaté Hory - Rejvíz, č. p. 91</t>
  </si>
  <si>
    <t>Zlaté Hory - Rejvíz, č. p. 92</t>
  </si>
  <si>
    <t>Zlaté Hory - Rejvíz, č. p. 93</t>
  </si>
  <si>
    <t>Zlaté Hory - Rejvíz, č. p. 94</t>
  </si>
  <si>
    <t>Zlaté Hory - Rejvíz, č. p. 95</t>
  </si>
  <si>
    <t>Zlaté Hory - Rejvíz, č. p. 97</t>
  </si>
  <si>
    <t>Zlaté Hory - Rejvíz, č. p. 98</t>
  </si>
  <si>
    <t>Zlaté Hory - Rejvíz, č. p. 99</t>
  </si>
  <si>
    <t>Zlaté Hory - Rožmitál, č. ev. 1</t>
  </si>
  <si>
    <t>Zlaté Hory - Rožmitál, č. p. 10</t>
  </si>
  <si>
    <t>Zlaté Hory - Rožmitál, č. p. 12</t>
  </si>
  <si>
    <t>Zlaté Hory - Rožmitál, č. p. 13</t>
  </si>
  <si>
    <t>Zlaté Hory - Rožmitál, č. p. 14</t>
  </si>
  <si>
    <t>Zlaté Hory - Rožmitál, č. p. 15</t>
  </si>
  <si>
    <t>Zlaté Hory - Rožmitál, č. p. 18</t>
  </si>
  <si>
    <t>Zlaté Hory - Rožmitál, č. p. 2</t>
  </si>
  <si>
    <t>Zlaté Hory - Rožmitál, č. p. 21</t>
  </si>
  <si>
    <t>Zlaté Hory - Rožmitál, č. p. 27</t>
  </si>
  <si>
    <t>Zlaté Hory - Rožmitál, č. p. 29</t>
  </si>
  <si>
    <t>Zlaté Hory - Rožmitál, č. p. 30</t>
  </si>
  <si>
    <t>Zlaté Hory - Rožmitál, č. p. 31</t>
  </si>
  <si>
    <t>Zlaté Hory - Rožmitál, č. p. 32</t>
  </si>
  <si>
    <t>Zlaté Hory - Rožmitál, č. p. 33</t>
  </si>
  <si>
    <t>Zlaté Hory - Rožmitál, č. p. 34</t>
  </si>
  <si>
    <t>Zlaté Hory - Rožmitál, č. p. 36</t>
  </si>
  <si>
    <t>Zlaté Hory - Rožmitál, č. p. 37</t>
  </si>
  <si>
    <t>Zlaté Hory - Rožmitál, č. p. 4</t>
  </si>
  <si>
    <t>Zlaté Hory - Rožmitál, č. p. 5</t>
  </si>
  <si>
    <t>Zlaté Hory - Rožmitál, č. p. 6</t>
  </si>
  <si>
    <t>Zlaté Hory - Salisov, č. ev. 1</t>
  </si>
  <si>
    <t>Zlaté Hory - Salisov, č. p. 1</t>
  </si>
  <si>
    <t>Zlaté Hory - Salisov, č. p. 11</t>
  </si>
  <si>
    <t>Zlaté Hory - Salisov, č. p. 14</t>
  </si>
  <si>
    <t>Zlaté Hory - Salisov, č. p. 17</t>
  </si>
  <si>
    <t>Zlaté Hory - Salisov, č. p. 19</t>
  </si>
  <si>
    <t>Zlaté Hory - Salisov, č. p. 20</t>
  </si>
  <si>
    <t>Zlaté Hory - Salisov, č. p. 21</t>
  </si>
  <si>
    <t>Zlaté Hory - Salisov, č. p. 23</t>
  </si>
  <si>
    <t>Zlaté Hory - Salisov, č. p. 24</t>
  </si>
  <si>
    <t>Zlaté Hory - Salisov, č. p. 25</t>
  </si>
  <si>
    <t>Zlaté Hory - Salisov, č. p. 29</t>
  </si>
  <si>
    <t>Zlaté Hory - Salisov, č. p. 3</t>
  </si>
  <si>
    <t>Zlaté Hory - Salisov, č. p. 30</t>
  </si>
  <si>
    <t>Zlaté Hory - Salisov, č. p. 37</t>
  </si>
  <si>
    <t>Zlaté Hory - Salisov, č. p. 40</t>
  </si>
  <si>
    <t>Zlaté Hory - Salisov, č. p. 41</t>
  </si>
  <si>
    <t>Zlaté Hory - Salisov, č. p. 42</t>
  </si>
  <si>
    <t>Zlaté Hory - Salisov, č. p. 43</t>
  </si>
  <si>
    <t>Zlaté Hory - Salisov, č. p. 44</t>
  </si>
  <si>
    <t>Zlaté Hory - Salisov, č. p. 45</t>
  </si>
  <si>
    <t>Zlaté Hory - Salisov, č. p. 46</t>
  </si>
  <si>
    <t>Zlaté Hory - Salisov, č. p. 47</t>
  </si>
  <si>
    <t>Zlaté Hory - Salisov, č. p. 48</t>
  </si>
  <si>
    <t>Zlaté Hory - Salisov, č. p. 49</t>
  </si>
  <si>
    <t>Zlaté Hory - Salisov, č. p. 5</t>
  </si>
  <si>
    <t>Zlaté Hory - Salisov, č. p. 50</t>
  </si>
  <si>
    <t>Zlaté Hory - Salisov, č. p. 51</t>
  </si>
  <si>
    <t>Zlaté Hory - Salisov, č. p. 54</t>
  </si>
  <si>
    <t>Zlaté Hory - Salisov, č. p. 6</t>
  </si>
  <si>
    <t>Zlaté Hory - Salisov, č. p. 7</t>
  </si>
  <si>
    <t>Zlaté Hory - Salisov, č. p. 8</t>
  </si>
  <si>
    <t>Zlaté Hory - Salisov, č. p. 831</t>
  </si>
  <si>
    <t>Zlaté Hory - Salisov, č. p. 9</t>
  </si>
  <si>
    <t>Žulová - Tomíkovice, č. ev. 1</t>
  </si>
  <si>
    <t>Žulová - Tomíkovice, č. ev. 25</t>
  </si>
  <si>
    <t>Žulová - Tomíkovice, č. ev. 29</t>
  </si>
  <si>
    <t>Žulová - Tomíkovice, č. p. 300</t>
  </si>
  <si>
    <t>Žulová - Tomíkovice, č. p. 302</t>
  </si>
  <si>
    <t>Žulová - Tomíkovice, č. p. 303</t>
  </si>
  <si>
    <t>Žulová - Tomíkovice, č. p. 304</t>
  </si>
  <si>
    <t>Žulová - Tomíkovice, č. p. 305</t>
  </si>
  <si>
    <t>Žulová - Tomíkovice, č. p. 306</t>
  </si>
  <si>
    <t>Žulová - Tomíkovice, č. p. 307</t>
  </si>
  <si>
    <t>Žulová - Tomíkovice, č. p. 308</t>
  </si>
  <si>
    <t>Žulová - Tomíkovice, č. p. 309</t>
  </si>
  <si>
    <t>Žulová - Tomíkovice, č. p. 310</t>
  </si>
  <si>
    <t>Žulová - Tomíkovice, č. p. 311</t>
  </si>
  <si>
    <t>Žulová - Tomíkovice, č. p. 312</t>
  </si>
  <si>
    <t>Žulová - Tomíkovice, č. p. 313</t>
  </si>
  <si>
    <t>Žulová - Tomíkovice, č. p. 314</t>
  </si>
  <si>
    <t>Žulová - Tomíkovice, č. p. 315</t>
  </si>
  <si>
    <t>Žulová - Tomíkovice, č. p. 316</t>
  </si>
  <si>
    <t>Žulová - Tomíkovice, č. p. 317</t>
  </si>
  <si>
    <t>Žulová - Tomíkovice, č. p. 318</t>
  </si>
  <si>
    <t>Žulová - Tomíkovice, č. p. 319</t>
  </si>
  <si>
    <t>Žulová - Tomíkovice, č. p. 320</t>
  </si>
  <si>
    <t>Žulová - Tomíkovice, č. p. 321</t>
  </si>
  <si>
    <t>Žulová - Tomíkovice, č. p. 322</t>
  </si>
  <si>
    <t>Žulová - Tomíkovice, č. p. 323</t>
  </si>
  <si>
    <t>Žulová - Tomíkovice, č. p. 324</t>
  </si>
  <si>
    <t>Žulová - Tomíkovice, č. p. 325</t>
  </si>
  <si>
    <t>Žulová - Tomíkovice, č. p. 326</t>
  </si>
  <si>
    <t>Žulová - Tomíkovice, č. p. 327</t>
  </si>
  <si>
    <t>Žulová - Tomíkovice, č. p. 328</t>
  </si>
  <si>
    <t>Žulová - Tomíkovice, č. p. 329</t>
  </si>
  <si>
    <t>Žulová - Tomíkovice, č. p. 330</t>
  </si>
  <si>
    <t>Žulová - Tomíkovice, č. p. 331</t>
  </si>
  <si>
    <t>Žulová - Tomíkovice, č. p. 332</t>
  </si>
  <si>
    <t>Žulová - Tomíkovice, č. p. 333</t>
  </si>
  <si>
    <t>Žulová - Tomíkovice, č. p. 334</t>
  </si>
  <si>
    <t>Žulová - Tomíkovice, č. p. 335</t>
  </si>
  <si>
    <t>Žulová - Tomíkovice, č. p. 336</t>
  </si>
  <si>
    <t>Žulová - Tomíkovice, č. p. 337</t>
  </si>
  <si>
    <t>Žulová - Tomíkovice, č. p. 338</t>
  </si>
  <si>
    <t>Žulová - Tomíkovice, č. p. 339</t>
  </si>
  <si>
    <t>Žulová - Tomíkovice, č. p. 340</t>
  </si>
  <si>
    <t>Žulová - Tomíkovice, č. p. 342</t>
  </si>
  <si>
    <t>Žulová - Tomíkovice, č. p. 343</t>
  </si>
  <si>
    <t>Žulová - Tomíkovice, č. p. 344</t>
  </si>
  <si>
    <t>Žulová - Tomíkovice, č. p. 345</t>
  </si>
  <si>
    <t>Žulová - Tomíkovice, č. p. 346</t>
  </si>
  <si>
    <t>Žulová - Tomíkovice, č. p. 347</t>
  </si>
  <si>
    <t>Žulová - Tomíkovice, č. p. 348</t>
  </si>
  <si>
    <t>Žulová - Tomíkovice, č. p. 350</t>
  </si>
  <si>
    <t>Žulová - Tomíkovice, č. p. 351</t>
  </si>
  <si>
    <t>Žulová - Tomíkovice, č. p. 352</t>
  </si>
  <si>
    <t>Žulová - Tomíkovice, č. p. 353</t>
  </si>
  <si>
    <t>Žulová - Tomíkovice, č. p. 354</t>
  </si>
  <si>
    <t>Žulová - Tomíkovice, č. p. 355</t>
  </si>
  <si>
    <t>Žulová - Tomíkovice, č. p. 356</t>
  </si>
  <si>
    <t>Žulová - Tomíkovice, č. p. 357</t>
  </si>
  <si>
    <t>Žulová - Tomíkovice, č. p. 358</t>
  </si>
  <si>
    <t>Žulová - Tomíkovice, č. p. 359</t>
  </si>
  <si>
    <t>Žulová - Tomíkovice, č. p. 360</t>
  </si>
  <si>
    <t>Žulová - Tomíkovice, č. p. 361</t>
  </si>
  <si>
    <t>Žulová - Tomíkovice, č. p. 363</t>
  </si>
  <si>
    <t>Žulová - Tomíkovice, č. p. 364</t>
  </si>
  <si>
    <t>Žulová - Tomíkovice, č. p. 365</t>
  </si>
  <si>
    <t>Žulová - Tomíkovice, č. p. 366</t>
  </si>
  <si>
    <t>Žulová - Tomíkovice, č. p. 367</t>
  </si>
  <si>
    <t>Žulová - Tomíkovice, č. p. 368</t>
  </si>
  <si>
    <t>Žulová - Tomíkovice, č. p. 369</t>
  </si>
  <si>
    <t>Žulová - Tomíkovice, č. p. 370</t>
  </si>
  <si>
    <t>Žulová - Tomíkovice, č. p. 371</t>
  </si>
  <si>
    <t>Žulová - Tomíkovice, č. p. 372</t>
  </si>
  <si>
    <t>Žulová - Tomíkovice, č. p. 373</t>
  </si>
  <si>
    <t>Žulová - Tomíkovice, č. ev. 10</t>
  </si>
  <si>
    <t>Žulová - Tomíkovice, č. ev. 2</t>
  </si>
  <si>
    <t>Žulová - Tomíkovice, č. ev. 5</t>
  </si>
  <si>
    <t>Žulová - Tomíkovice, č. ev. 9</t>
  </si>
  <si>
    <t>Žulová - Tomíkovice, č. p. 389</t>
  </si>
  <si>
    <t>Žulová - Tomíkovice, č. p. 390</t>
  </si>
  <si>
    <t>Žulová - Tomíkovice, č. p. 392</t>
  </si>
  <si>
    <t>Žulová - Tomíkovice, č. p. 393</t>
  </si>
  <si>
    <t>Žulová - Tomíkovice, č. p. 395</t>
  </si>
  <si>
    <t>Žulová - Tomíkovice, č. p. 396</t>
  </si>
  <si>
    <t>Žulová - Tomíkovice, č. p. 397</t>
  </si>
  <si>
    <t>Žulová - Tomíkovice, č. p. 399</t>
  </si>
  <si>
    <t>Žulová, č. ev. 14</t>
  </si>
  <si>
    <t>Žulová, č. ev. 15</t>
  </si>
  <si>
    <t>Žulová, č. ev. 3</t>
  </si>
  <si>
    <t>Žulová, č. ev. 31</t>
  </si>
  <si>
    <t>Žulová, č. p. 103</t>
  </si>
  <si>
    <t>Žulová, č. p. 110</t>
  </si>
  <si>
    <t>Žulová, č. p. 111</t>
  </si>
  <si>
    <t>Žulová, č. p. 112</t>
  </si>
  <si>
    <t>Žulová, č. p. 113</t>
  </si>
  <si>
    <t>Žulová, č. p. 114</t>
  </si>
  <si>
    <t>Žulová, č. p. 116</t>
  </si>
  <si>
    <t>Žulová, č. p. 117</t>
  </si>
  <si>
    <t>Žulová, č. p. 146</t>
  </si>
  <si>
    <t>Žulová, č. p. 156</t>
  </si>
  <si>
    <t>Žulová, č. p. 171</t>
  </si>
  <si>
    <t>Žulová, č. p. 182</t>
  </si>
  <si>
    <t>Žulová, č. p. 195</t>
  </si>
  <si>
    <t>Žulová, č. p. 205</t>
  </si>
  <si>
    <t>Žulová, č. p. 217</t>
  </si>
  <si>
    <t>Žulová, č. p. 227</t>
  </si>
  <si>
    <t>Žulová, č. p. 236</t>
  </si>
  <si>
    <t>Žulová, č. p. 244</t>
  </si>
  <si>
    <t>Žulová, č. p. 301</t>
  </si>
  <si>
    <t>Žulová, č. p. 304</t>
  </si>
  <si>
    <t>Žulová, č. p. 305</t>
  </si>
  <si>
    <t>Žulová, č. p. 307</t>
  </si>
  <si>
    <t>Žulová, č. p. 308</t>
  </si>
  <si>
    <t>Žulová, č. p. 311</t>
  </si>
  <si>
    <t>Žulová, č. p. 312</t>
  </si>
  <si>
    <t>Žulová, č. p. 314</t>
  </si>
  <si>
    <t>Způsobilé</t>
  </si>
  <si>
    <t>OBAM;POAM</t>
  </si>
  <si>
    <t>POAM;SOCAM</t>
  </si>
  <si>
    <t>OBAM;OVMAM</t>
  </si>
  <si>
    <t>OVMAM;POAM;SOCAM</t>
  </si>
  <si>
    <t>OBAM;OVMAM;POAM</t>
  </si>
  <si>
    <t>OVMAM;SOCAM</t>
  </si>
  <si>
    <t>ZSJ
BTS</t>
  </si>
  <si>
    <t>Obec
ZSJ
BTS</t>
  </si>
  <si>
    <t>Kompletní výčet obcí v IO, v nichž se nacházejí ZSJ a BTS určené k podpoře.</t>
  </si>
  <si>
    <t>Příloha 10</t>
  </si>
  <si>
    <t>Příloha 10
PpŽP 6 (9)</t>
  </si>
  <si>
    <t xml:space="preserve">Pokud bude daný úsek zaváděn jedním ze způsobů realizace snižující náklady, uvedené CZV nesmí překročit 80 % CV. </t>
  </si>
  <si>
    <t>v3.0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</si>
</sst>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1"/>
      <color theme="0" tint="-0.249977111117893"/>
      <name val="Calibri"/>
      <family val="2"/>
      <charset val="238"/>
      <scheme val="minor"/>
    </font>
    <font>
      <sz val="11"/>
      <name val="Calibri"/>
      <family val="2"/>
      <charset val="238"/>
      <scheme val="minor"/>
    </font>
    <font>
      <sz val="11"/>
      <color theme="0" tint="-0.34998626667073579"/>
      <name val="Calibri"/>
      <family val="2"/>
      <charset val="238"/>
      <scheme val="minor"/>
    </font>
    <font>
      <sz val="11"/>
      <color theme="0" tint="-0.499984740745262"/>
      <name val="Calibri"/>
      <family val="2"/>
      <charset val="238"/>
      <scheme val="minor"/>
    </font>
    <font>
      <sz val="14"/>
      <color theme="1"/>
      <name val="Calibri"/>
      <family val="2"/>
      <charset val="238"/>
      <scheme val="minor"/>
    </font>
    <font>
      <b/>
      <sz val="14"/>
      <color theme="1"/>
      <name val="Calibri"/>
      <family val="2"/>
      <charset val="238"/>
      <scheme val="minor"/>
    </font>
    <font>
      <sz val="9"/>
      <color theme="1"/>
      <name val="Calibri"/>
      <family val="2"/>
      <charset val="238"/>
    </font>
    <font>
      <sz val="8"/>
      <name val="Calibri"/>
      <family val="2"/>
      <charset val="238"/>
      <scheme val="minor"/>
    </font>
    <font>
      <sz val="11"/>
      <color theme="1"/>
      <name val="Calibri"/>
      <family val="2"/>
      <charset val="238"/>
    </font>
    <font>
      <u/>
      <sz val="11"/>
      <color theme="10"/>
      <name val="Calibri"/>
      <family val="2"/>
      <charset val="238"/>
      <scheme val="minor"/>
    </font>
    <font>
      <sz val="12"/>
      <color theme="1"/>
      <name val="Calibri"/>
      <family val="2"/>
      <charset val="238"/>
      <scheme val="minor"/>
    </font>
    <font>
      <b/>
      <sz val="12"/>
      <color theme="1"/>
      <name val="Calibri"/>
      <family val="2"/>
      <charset val="238"/>
      <scheme val="minor"/>
    </font>
    <font>
      <b/>
      <sz val="12"/>
      <color rgb="FF0070C0"/>
      <name val="Calibri"/>
      <family val="2"/>
      <charset val="238"/>
    </font>
    <font>
      <b/>
      <sz val="11"/>
      <name val="Calibri"/>
      <family val="2"/>
      <charset val="238"/>
      <scheme val="minor"/>
    </font>
    <font>
      <sz val="11"/>
      <color rgb="FF000000"/>
      <name val="Calibri"/>
      <family val="2"/>
      <charset val="238"/>
    </font>
    <font>
      <b/>
      <sz val="11"/>
      <color rgb="FF000000"/>
      <name val="Calibri"/>
      <family val="2"/>
      <charset val="238"/>
    </font>
    <font>
      <b/>
      <sz val="11"/>
      <color rgb="FF000000"/>
      <name val="Calibri"/>
      <family val="2"/>
      <charset val="238"/>
      <scheme val="minor"/>
    </font>
    <font>
      <b/>
      <sz val="11"/>
      <color theme="1"/>
      <name val="Calibri"/>
      <family val="2"/>
      <charset val="238"/>
    </font>
    <font>
      <sz val="11"/>
      <color rgb="FF000000"/>
      <name val="Calibri"/>
      <family val="2"/>
      <charset val="238"/>
      <scheme val="minor"/>
    </font>
    <font>
      <sz val="11"/>
      <name val="Calibri"/>
      <family val="2"/>
      <charset val="238"/>
    </font>
    <font>
      <b/>
      <sz val="11"/>
      <name val="Calibri"/>
      <family val="2"/>
      <charset val="238"/>
    </font>
    <font>
      <b/>
      <vertAlign val="subscript"/>
      <sz val="11"/>
      <color theme="1"/>
      <name val="Calibri"/>
      <family val="2"/>
      <charset val="238"/>
      <scheme val="minor"/>
    </font>
    <font>
      <b/>
      <vertAlign val="subscript"/>
      <sz val="11"/>
      <color theme="1"/>
      <name val="Calibri"/>
      <family val="2"/>
      <charset val="238"/>
    </font>
    <font>
      <b/>
      <sz val="9"/>
      <color theme="1"/>
      <name val="Calibri"/>
      <family val="2"/>
      <charset val="238"/>
    </font>
  </fonts>
  <fills count="12">
    <fill>
      <patternFill patternType="none"/>
    </fill>
    <fill>
      <patternFill patternType="gray125"/>
    </fill>
    <fill>
      <patternFill patternType="solid">
        <fgColor theme="4" tint="0.79998168889431442"/>
        <bgColor indexed="64"/>
      </patternFill>
    </fill>
    <fill>
      <patternFill patternType="solid">
        <fgColor theme="9" tint="0.59999389629810485"/>
        <bgColor indexed="64"/>
      </patternFill>
    </fill>
    <fill>
      <patternFill patternType="solid">
        <fgColor rgb="FFFF99FF"/>
        <bgColor indexed="64"/>
      </patternFill>
    </fill>
    <fill>
      <patternFill patternType="solid">
        <fgColor rgb="FFFFFF99"/>
        <bgColor indexed="64"/>
      </patternFill>
    </fill>
    <fill>
      <patternFill patternType="solid">
        <fgColor rgb="FFFFFF00"/>
        <bgColor indexed="64"/>
      </patternFill>
    </fill>
    <fill>
      <patternFill patternType="solid">
        <fgColor theme="5" tint="0.59999389629810485"/>
        <bgColor indexed="64"/>
      </patternFill>
    </fill>
    <fill>
      <patternFill patternType="solid">
        <fgColor rgb="FFCCCCFF"/>
        <bgColor indexed="64"/>
      </patternFill>
    </fill>
    <fill>
      <patternFill patternType="solid">
        <fgColor theme="0" tint="-0.499984740745262"/>
        <bgColor indexed="64"/>
      </patternFill>
    </fill>
    <fill>
      <patternFill patternType="solid">
        <fgColor rgb="FFFFCC66"/>
        <bgColor indexed="64"/>
      </patternFill>
    </fill>
    <fill>
      <patternFill patternType="solid">
        <fgColor theme="9" tint="0.39997558519241921"/>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double">
        <color indexed="64"/>
      </bottom>
      <diagonal/>
    </border>
    <border>
      <left/>
      <right style="thin">
        <color indexed="64"/>
      </right>
      <top/>
      <bottom style="double">
        <color indexed="64"/>
      </bottom>
      <diagonal/>
    </border>
  </borders>
  <cellStyleXfs count="3">
    <xf numFmtId="0" fontId="0" fillId="0" borderId="0"/>
    <xf numFmtId="9" fontId="1" fillId="0" borderId="0" applyFont="0" applyFill="0" applyBorder="0" applyAlignment="0" applyProtection="0"/>
    <xf numFmtId="0" fontId="12" fillId="0" borderId="0" applyNumberFormat="0" applyFill="0" applyBorder="0" applyAlignment="0" applyProtection="0"/>
  </cellStyleXfs>
  <cellXfs count="230">
    <xf numFmtId="0" fontId="0" fillId="0" borderId="0" xfId="0"/>
    <xf numFmtId="0" fontId="0" fillId="0" borderId="1" xfId="0" applyBorder="1"/>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horizontal="center"/>
      <protection hidden="1"/>
    </xf>
    <xf numFmtId="0" fontId="0" fillId="0" borderId="0" xfId="0" applyProtection="1">
      <protection hidden="1"/>
    </xf>
    <xf numFmtId="0" fontId="0" fillId="5" borderId="1" xfId="0" applyFill="1" applyBorder="1" applyAlignment="1" applyProtection="1">
      <alignment horizontal="center" vertical="center" wrapText="1"/>
      <protection hidden="1"/>
    </xf>
    <xf numFmtId="2" fontId="0" fillId="0" borderId="0" xfId="0" applyNumberFormat="1" applyAlignment="1" applyProtection="1">
      <alignment horizontal="center"/>
      <protection hidden="1"/>
    </xf>
    <xf numFmtId="0" fontId="2" fillId="0" borderId="0" xfId="0" applyFont="1"/>
    <xf numFmtId="0" fontId="0" fillId="0" borderId="1" xfId="0" applyBorder="1" applyAlignment="1">
      <alignment wrapText="1"/>
    </xf>
    <xf numFmtId="9" fontId="0" fillId="0" borderId="1" xfId="0" applyNumberFormat="1" applyBorder="1"/>
    <xf numFmtId="0" fontId="2" fillId="0" borderId="1" xfId="0" applyFont="1" applyBorder="1"/>
    <xf numFmtId="0" fontId="2" fillId="0" borderId="2" xfId="0" applyFont="1" applyBorder="1"/>
    <xf numFmtId="0" fontId="0" fillId="0" borderId="6" xfId="0" applyBorder="1"/>
    <xf numFmtId="0" fontId="0" fillId="0" borderId="7" xfId="0" applyBorder="1"/>
    <xf numFmtId="0" fontId="3" fillId="0" borderId="0" xfId="0" applyFont="1" applyAlignment="1" applyProtection="1">
      <alignment horizontal="center"/>
      <protection hidden="1"/>
    </xf>
    <xf numFmtId="0" fontId="4" fillId="0" borderId="1" xfId="0" applyFont="1" applyBorder="1" applyAlignment="1" applyProtection="1">
      <alignment horizontal="center" vertical="center" wrapText="1"/>
      <protection hidden="1"/>
    </xf>
    <xf numFmtId="9" fontId="0" fillId="0" borderId="0" xfId="0" applyNumberFormat="1"/>
    <xf numFmtId="0" fontId="0" fillId="0" borderId="1" xfId="0" applyBorder="1" applyAlignment="1">
      <alignment horizontal="center"/>
    </xf>
    <xf numFmtId="0" fontId="4" fillId="0" borderId="0" xfId="0" applyFont="1" applyProtection="1">
      <protection hidden="1"/>
    </xf>
    <xf numFmtId="0" fontId="4" fillId="0" borderId="0" xfId="0" applyFont="1" applyAlignment="1" applyProtection="1">
      <alignment horizontal="center"/>
      <protection hidden="1"/>
    </xf>
    <xf numFmtId="0" fontId="0" fillId="5" borderId="1" xfId="0" applyFill="1" applyBorder="1" applyAlignment="1">
      <alignment horizontal="center" vertical="center" wrapText="1"/>
    </xf>
    <xf numFmtId="0" fontId="4" fillId="5" borderId="1" xfId="0" applyFont="1" applyFill="1" applyBorder="1" applyAlignment="1" applyProtection="1">
      <alignment horizontal="center" vertical="center" wrapText="1"/>
      <protection hidden="1"/>
    </xf>
    <xf numFmtId="2" fontId="5" fillId="0" borderId="0" xfId="0" applyNumberFormat="1" applyFont="1" applyAlignment="1" applyProtection="1">
      <alignment horizontal="center"/>
      <protection hidden="1"/>
    </xf>
    <xf numFmtId="0" fontId="6" fillId="0" borderId="0" xfId="0" applyFont="1"/>
    <xf numFmtId="0" fontId="0" fillId="0" borderId="0" xfId="0" applyAlignment="1">
      <alignment horizontal="left" vertical="center" wrapText="1"/>
    </xf>
    <xf numFmtId="0" fontId="0" fillId="0" borderId="1" xfId="0" applyBorder="1" applyAlignment="1">
      <alignment horizontal="left" vertical="center" wrapText="1"/>
    </xf>
    <xf numFmtId="0" fontId="0" fillId="5" borderId="1" xfId="0" applyFill="1" applyBorder="1" applyAlignment="1">
      <alignment horizontal="center" vertical="center"/>
    </xf>
    <xf numFmtId="0" fontId="4" fillId="0" borderId="1" xfId="0" applyFont="1" applyBorder="1" applyAlignment="1">
      <alignment horizontal="left" vertical="center" wrapText="1"/>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0" fillId="5" borderId="1" xfId="0" applyFill="1" applyBorder="1" applyAlignment="1">
      <alignment horizontal="center" wrapText="1"/>
    </xf>
    <xf numFmtId="0" fontId="0" fillId="6" borderId="1" xfId="0" applyFill="1" applyBorder="1" applyAlignment="1">
      <alignment horizontal="center"/>
    </xf>
    <xf numFmtId="0" fontId="0" fillId="6" borderId="0" xfId="0" applyFill="1"/>
    <xf numFmtId="0" fontId="4" fillId="0" borderId="1" xfId="0" applyFont="1" applyBorder="1"/>
    <xf numFmtId="2" fontId="4" fillId="0" borderId="0" xfId="0" applyNumberFormat="1" applyFont="1" applyAlignment="1" applyProtection="1">
      <alignment horizontal="center"/>
      <protection hidden="1"/>
    </xf>
    <xf numFmtId="0" fontId="4" fillId="0" borderId="1" xfId="0" applyFont="1" applyBorder="1" applyAlignment="1">
      <alignment horizontal="center" vertical="center" wrapText="1"/>
    </xf>
    <xf numFmtId="0" fontId="0" fillId="4" borderId="1" xfId="0" applyFill="1" applyBorder="1" applyAlignment="1">
      <alignment wrapText="1"/>
    </xf>
    <xf numFmtId="0" fontId="8" fillId="0" borderId="1" xfId="0" applyFont="1" applyBorder="1" applyAlignment="1">
      <alignment horizontal="left" vertical="center" wrapText="1"/>
    </xf>
    <xf numFmtId="0" fontId="4" fillId="0" borderId="0" xfId="0" applyFont="1"/>
    <xf numFmtId="0" fontId="0" fillId="0" borderId="0" xfId="0" applyAlignment="1">
      <alignment vertical="top" wrapText="1"/>
    </xf>
    <xf numFmtId="0" fontId="4" fillId="0" borderId="0" xfId="0" applyFont="1" applyAlignment="1">
      <alignment vertical="top" wrapText="1"/>
    </xf>
    <xf numFmtId="2" fontId="4" fillId="0" borderId="0" xfId="0" applyNumberFormat="1" applyFont="1" applyAlignment="1">
      <alignment horizontal="center"/>
    </xf>
    <xf numFmtId="0" fontId="0" fillId="0" borderId="0" xfId="0" applyAlignment="1">
      <alignment horizontal="center" vertical="center"/>
    </xf>
    <xf numFmtId="0" fontId="14" fillId="5" borderId="1" xfId="0" applyFont="1" applyFill="1" applyBorder="1" applyAlignment="1">
      <alignment horizontal="center" vertical="center"/>
    </xf>
    <xf numFmtId="0" fontId="4" fillId="6" borderId="0" xfId="0" applyFont="1" applyFill="1" applyAlignment="1">
      <alignment vertical="top" wrapText="1"/>
    </xf>
    <xf numFmtId="0" fontId="0" fillId="0" borderId="1" xfId="0" applyFill="1" applyBorder="1" applyAlignment="1">
      <alignment wrapText="1"/>
    </xf>
    <xf numFmtId="0" fontId="0" fillId="0" borderId="1" xfId="0" applyFill="1" applyBorder="1"/>
    <xf numFmtId="3" fontId="0" fillId="0" borderId="1" xfId="0" applyNumberFormat="1" applyFill="1" applyBorder="1"/>
    <xf numFmtId="49" fontId="0" fillId="0" borderId="1" xfId="0" applyNumberFormat="1" applyFill="1" applyBorder="1"/>
    <xf numFmtId="0" fontId="2" fillId="0" borderId="1" xfId="0" applyFont="1" applyBorder="1" applyAlignment="1" applyProtection="1">
      <alignment horizontal="center" vertical="center" wrapText="1"/>
      <protection hidden="1"/>
    </xf>
    <xf numFmtId="0" fontId="16" fillId="0" borderId="1" xfId="0" applyFont="1" applyBorder="1" applyAlignment="1" applyProtection="1">
      <alignment horizontal="center" vertical="center" wrapText="1"/>
      <protection hidden="1"/>
    </xf>
    <xf numFmtId="0" fontId="2" fillId="9" borderId="1" xfId="0" applyFont="1" applyFill="1" applyBorder="1" applyAlignment="1" applyProtection="1">
      <alignment horizontal="center" vertical="center" wrapText="1"/>
      <protection hidden="1"/>
    </xf>
    <xf numFmtId="0" fontId="2" fillId="5" borderId="1" xfId="0" applyFont="1" applyFill="1" applyBorder="1" applyAlignment="1" applyProtection="1">
      <alignment horizontal="center" vertical="center" wrapText="1"/>
      <protection hidden="1"/>
    </xf>
    <xf numFmtId="0" fontId="4" fillId="0" borderId="0" xfId="0" applyFont="1" applyFill="1" applyAlignment="1">
      <alignment vertical="top" wrapText="1"/>
    </xf>
    <xf numFmtId="0" fontId="20" fillId="0" borderId="1" xfId="0" applyFont="1" applyBorder="1" applyAlignment="1" applyProtection="1">
      <alignment vertical="center" wrapText="1"/>
      <protection hidden="1"/>
    </xf>
    <xf numFmtId="0" fontId="18" fillId="0" borderId="1" xfId="0" applyFont="1" applyBorder="1" applyAlignment="1" applyProtection="1">
      <alignment horizontal="center" vertical="center" wrapText="1"/>
      <protection hidden="1"/>
    </xf>
    <xf numFmtId="0" fontId="18" fillId="0" borderId="1" xfId="0" applyFont="1" applyBorder="1" applyAlignment="1" applyProtection="1">
      <alignment vertical="center" wrapText="1"/>
      <protection hidden="1"/>
    </xf>
    <xf numFmtId="0" fontId="22" fillId="0" borderId="1" xfId="0" applyFont="1" applyFill="1" applyBorder="1" applyAlignment="1" applyProtection="1">
      <alignment horizontal="center" vertical="center" wrapText="1"/>
      <protection hidden="1"/>
    </xf>
    <xf numFmtId="0" fontId="20" fillId="0" borderId="1" xfId="0" applyFont="1" applyBorder="1" applyAlignment="1" applyProtection="1">
      <alignment horizontal="center" vertical="center" wrapText="1"/>
      <protection hidden="1"/>
    </xf>
    <xf numFmtId="0" fontId="23" fillId="0" borderId="1" xfId="0" applyFont="1" applyFill="1" applyBorder="1" applyAlignment="1" applyProtection="1">
      <alignment horizontal="center" vertical="center" wrapText="1"/>
      <protection hidden="1"/>
    </xf>
    <xf numFmtId="0" fontId="17" fillId="0" borderId="1" xfId="0" applyFont="1" applyBorder="1" applyAlignment="1" applyProtection="1">
      <alignment vertical="center" wrapText="1"/>
      <protection hidden="1"/>
    </xf>
    <xf numFmtId="0" fontId="11" fillId="0" borderId="1" xfId="0" applyFont="1" applyBorder="1" applyAlignment="1" applyProtection="1">
      <alignment horizontal="center" vertical="center" wrapText="1"/>
      <protection hidden="1"/>
    </xf>
    <xf numFmtId="0" fontId="2" fillId="0" borderId="1" xfId="0" applyFont="1" applyBorder="1" applyAlignment="1" applyProtection="1">
      <alignment horizontal="left" vertical="center" wrapText="1"/>
      <protection hidden="1"/>
    </xf>
    <xf numFmtId="3" fontId="0" fillId="0" borderId="1" xfId="0" applyNumberFormat="1" applyBorder="1" applyProtection="1">
      <protection hidden="1"/>
    </xf>
    <xf numFmtId="3" fontId="11" fillId="0" borderId="1" xfId="0" applyNumberFormat="1" applyFont="1" applyBorder="1" applyProtection="1">
      <protection hidden="1"/>
    </xf>
    <xf numFmtId="0" fontId="2" fillId="0" borderId="1" xfId="0" applyFont="1" applyBorder="1" applyAlignment="1" applyProtection="1">
      <alignment wrapText="1"/>
      <protection hidden="1"/>
    </xf>
    <xf numFmtId="3" fontId="11" fillId="0" borderId="0" xfId="0" applyNumberFormat="1" applyFont="1" applyAlignment="1" applyProtection="1">
      <alignment horizontal="left" vertical="center" wrapText="1"/>
      <protection hidden="1"/>
    </xf>
    <xf numFmtId="0" fontId="20" fillId="0" borderId="1" xfId="0" applyFont="1" applyBorder="1" applyAlignment="1" applyProtection="1">
      <alignment horizontal="justify" vertical="center" wrapText="1"/>
      <protection hidden="1"/>
    </xf>
    <xf numFmtId="3" fontId="11" fillId="9" borderId="0" xfId="0" applyNumberFormat="1" applyFont="1" applyFill="1" applyAlignment="1" applyProtection="1">
      <alignment horizontal="left" vertical="center" wrapText="1"/>
      <protection hidden="1"/>
    </xf>
    <xf numFmtId="0" fontId="0" fillId="9" borderId="0" xfId="0" applyFill="1" applyProtection="1">
      <protection hidden="1"/>
    </xf>
    <xf numFmtId="3" fontId="0" fillId="0" borderId="0" xfId="0" applyNumberFormat="1" applyProtection="1">
      <protection hidden="1"/>
    </xf>
    <xf numFmtId="0" fontId="9" fillId="9" borderId="1" xfId="0" applyFont="1" applyFill="1" applyBorder="1" applyAlignment="1" applyProtection="1">
      <alignment horizontal="center" vertical="center" wrapText="1"/>
      <protection hidden="1"/>
    </xf>
    <xf numFmtId="0" fontId="20" fillId="9" borderId="1" xfId="0" applyFont="1" applyFill="1" applyBorder="1" applyAlignment="1" applyProtection="1">
      <alignment horizontal="center" vertical="center" wrapText="1"/>
      <protection hidden="1"/>
    </xf>
    <xf numFmtId="0" fontId="0" fillId="9" borderId="0" xfId="0" applyFill="1" applyAlignment="1" applyProtection="1">
      <alignment horizontal="center" wrapText="1"/>
      <protection hidden="1"/>
    </xf>
    <xf numFmtId="0" fontId="0" fillId="9" borderId="0" xfId="0" applyFill="1" applyAlignment="1" applyProtection="1">
      <alignment wrapText="1"/>
      <protection hidden="1"/>
    </xf>
    <xf numFmtId="0" fontId="2" fillId="0" borderId="1" xfId="0" applyFont="1" applyBorder="1" applyAlignment="1" applyProtection="1">
      <alignment horizontal="center" wrapText="1"/>
      <protection hidden="1"/>
    </xf>
    <xf numFmtId="0" fontId="2" fillId="0" borderId="1" xfId="0" applyFont="1" applyBorder="1" applyProtection="1">
      <protection hidden="1"/>
    </xf>
    <xf numFmtId="0" fontId="0" fillId="0" borderId="1" xfId="0" applyBorder="1" applyAlignment="1" applyProtection="1">
      <alignment horizontal="center"/>
      <protection hidden="1"/>
    </xf>
    <xf numFmtId="0" fontId="11" fillId="0" borderId="0" xfId="0" applyFont="1" applyAlignment="1" applyProtection="1">
      <alignment horizontal="justify" vertical="center" wrapText="1"/>
      <protection hidden="1"/>
    </xf>
    <xf numFmtId="0" fontId="11" fillId="0" borderId="0" xfId="0" applyFont="1" applyAlignment="1" applyProtection="1">
      <alignment horizontal="center" vertical="center" wrapText="1"/>
      <protection hidden="1"/>
    </xf>
    <xf numFmtId="0" fontId="0" fillId="0" borderId="1" xfId="0" applyBorder="1" applyProtection="1">
      <protection hidden="1"/>
    </xf>
    <xf numFmtId="10" fontId="0" fillId="0" borderId="1" xfId="1" applyNumberFormat="1" applyFont="1" applyBorder="1" applyAlignment="1" applyProtection="1">
      <alignment horizontal="center"/>
      <protection hidden="1"/>
    </xf>
    <xf numFmtId="0" fontId="9" fillId="0" borderId="0" xfId="0" applyFont="1" applyAlignment="1" applyProtection="1">
      <alignment horizontal="justify" vertical="center" wrapText="1"/>
      <protection hidden="1"/>
    </xf>
    <xf numFmtId="0" fontId="9" fillId="0" borderId="0" xfId="0" applyFont="1" applyAlignment="1" applyProtection="1">
      <alignment horizontal="center" vertical="center" wrapText="1"/>
      <protection hidden="1"/>
    </xf>
    <xf numFmtId="0" fontId="20" fillId="0" borderId="1" xfId="0" applyFont="1" applyBorder="1" applyAlignment="1" applyProtection="1">
      <alignment horizontal="left" vertical="center" wrapText="1"/>
      <protection hidden="1"/>
    </xf>
    <xf numFmtId="0" fontId="16" fillId="0" borderId="1" xfId="2" applyFont="1" applyFill="1" applyBorder="1" applyAlignment="1" applyProtection="1">
      <alignment horizontal="justify" vertical="center" wrapText="1"/>
      <protection hidden="1"/>
    </xf>
    <xf numFmtId="0" fontId="16" fillId="0" borderId="1" xfId="2" applyFont="1" applyBorder="1" applyAlignment="1" applyProtection="1">
      <alignment horizontal="justify" vertical="center" wrapText="1"/>
      <protection hidden="1"/>
    </xf>
    <xf numFmtId="10" fontId="0" fillId="0" borderId="0" xfId="1" applyNumberFormat="1" applyFont="1" applyProtection="1">
      <protection hidden="1"/>
    </xf>
    <xf numFmtId="0" fontId="13" fillId="0" borderId="1" xfId="0" applyFont="1" applyBorder="1" applyProtection="1">
      <protection hidden="1"/>
    </xf>
    <xf numFmtId="0" fontId="26" fillId="0" borderId="13" xfId="0" applyFont="1" applyBorder="1" applyAlignment="1" applyProtection="1">
      <alignment horizontal="center" vertical="center" wrapText="1"/>
      <protection hidden="1"/>
    </xf>
    <xf numFmtId="0" fontId="9" fillId="9" borderId="13" xfId="0" applyFont="1" applyFill="1" applyBorder="1" applyAlignment="1" applyProtection="1">
      <alignment horizontal="center" vertical="center" wrapText="1"/>
      <protection hidden="1"/>
    </xf>
    <xf numFmtId="0" fontId="0" fillId="0" borderId="7" xfId="0" applyBorder="1" applyAlignment="1" applyProtection="1">
      <alignment horizontal="center"/>
      <protection hidden="1"/>
    </xf>
    <xf numFmtId="9" fontId="0" fillId="0" borderId="0" xfId="1" applyFont="1" applyProtection="1">
      <protection hidden="1"/>
    </xf>
    <xf numFmtId="0" fontId="0" fillId="0" borderId="13" xfId="0" applyBorder="1" applyAlignment="1" applyProtection="1">
      <alignment horizontal="center"/>
      <protection hidden="1"/>
    </xf>
    <xf numFmtId="0" fontId="2" fillId="0" borderId="0" xfId="0" applyFont="1" applyProtection="1">
      <protection hidden="1"/>
    </xf>
    <xf numFmtId="0" fontId="20" fillId="0" borderId="13" xfId="0" applyFont="1" applyBorder="1" applyAlignment="1" applyProtection="1">
      <alignment horizontal="center" vertical="center" wrapText="1"/>
      <protection hidden="1"/>
    </xf>
    <xf numFmtId="0" fontId="17" fillId="0" borderId="7" xfId="0" applyFont="1" applyBorder="1" applyAlignment="1" applyProtection="1">
      <alignment horizontal="center" vertical="center" wrapText="1"/>
      <protection hidden="1"/>
    </xf>
    <xf numFmtId="3" fontId="17" fillId="0" borderId="7" xfId="0" applyNumberFormat="1" applyFont="1" applyBorder="1" applyAlignment="1" applyProtection="1">
      <alignment horizontal="center" vertical="center" wrapText="1"/>
      <protection hidden="1"/>
    </xf>
    <xf numFmtId="0" fontId="17" fillId="0" borderId="1" xfId="0" applyFont="1" applyBorder="1" applyAlignment="1" applyProtection="1">
      <alignment horizontal="center" vertical="center" wrapText="1"/>
      <protection hidden="1"/>
    </xf>
    <xf numFmtId="0" fontId="17" fillId="0" borderId="13" xfId="0" applyFont="1" applyBorder="1" applyAlignment="1" applyProtection="1">
      <alignment horizontal="center" vertical="center" wrapText="1"/>
      <protection hidden="1"/>
    </xf>
    <xf numFmtId="3" fontId="17" fillId="0" borderId="13" xfId="0" applyNumberFormat="1" applyFont="1" applyBorder="1" applyAlignment="1" applyProtection="1">
      <alignment horizontal="center" vertical="center" wrapText="1"/>
      <protection hidden="1"/>
    </xf>
    <xf numFmtId="0" fontId="18" fillId="0" borderId="7" xfId="0" applyFont="1" applyBorder="1" applyAlignment="1" applyProtection="1">
      <alignment horizontal="center" vertical="center" wrapText="1"/>
      <protection hidden="1"/>
    </xf>
    <xf numFmtId="3" fontId="19" fillId="0" borderId="7" xfId="0" applyNumberFormat="1" applyFont="1" applyBorder="1" applyAlignment="1" applyProtection="1">
      <alignment horizontal="center" vertical="center" wrapText="1"/>
      <protection hidden="1"/>
    </xf>
    <xf numFmtId="0" fontId="0" fillId="0" borderId="0" xfId="0" applyAlignment="1" applyProtection="1">
      <alignment wrapText="1"/>
      <protection hidden="1"/>
    </xf>
    <xf numFmtId="0" fontId="21" fillId="0" borderId="7"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21" fillId="0" borderId="1" xfId="0" applyFont="1" applyBorder="1" applyAlignment="1" applyProtection="1">
      <alignment horizontal="center" vertical="center" wrapText="1"/>
      <protection hidden="1"/>
    </xf>
    <xf numFmtId="0" fontId="21" fillId="0" borderId="13"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14" fillId="11" borderId="9" xfId="0" applyFont="1" applyFill="1" applyBorder="1" applyAlignment="1" applyProtection="1">
      <alignment horizontal="center" vertical="center"/>
      <protection hidden="1"/>
    </xf>
    <xf numFmtId="0" fontId="0" fillId="0" borderId="4" xfId="0" applyBorder="1" applyAlignment="1" applyProtection="1">
      <alignment horizontal="center"/>
      <protection hidden="1"/>
    </xf>
    <xf numFmtId="10" fontId="0" fillId="0" borderId="4" xfId="0" applyNumberFormat="1" applyBorder="1" applyAlignment="1" applyProtection="1">
      <alignment horizontal="center"/>
      <protection hidden="1"/>
    </xf>
    <xf numFmtId="10" fontId="0" fillId="0" borderId="1" xfId="0" applyNumberFormat="1" applyBorder="1" applyAlignment="1" applyProtection="1">
      <alignment horizontal="center"/>
      <protection hidden="1"/>
    </xf>
    <xf numFmtId="10" fontId="0" fillId="0" borderId="0" xfId="0" applyNumberFormat="1" applyProtection="1">
      <protection hidden="1"/>
    </xf>
    <xf numFmtId="0" fontId="2" fillId="11" borderId="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0" fillId="0" borderId="0" xfId="0" applyAlignment="1" applyProtection="1">
      <alignment vertical="center" wrapText="1"/>
      <protection hidden="1"/>
    </xf>
    <xf numFmtId="4" fontId="0" fillId="0" borderId="12" xfId="0" applyNumberFormat="1" applyBorder="1" applyAlignment="1" applyProtection="1">
      <alignment horizontal="center" vertical="center"/>
      <protection hidden="1"/>
    </xf>
    <xf numFmtId="4" fontId="0" fillId="0" borderId="1" xfId="0" applyNumberFormat="1" applyBorder="1" applyAlignment="1" applyProtection="1">
      <alignment horizontal="center" vertical="center"/>
      <protection hidden="1"/>
    </xf>
    <xf numFmtId="0" fontId="2" fillId="0" borderId="1" xfId="0" applyFont="1" applyBorder="1" applyAlignment="1" applyProtection="1">
      <alignment horizontal="center" vertical="center"/>
      <protection hidden="1"/>
    </xf>
    <xf numFmtId="0" fontId="2" fillId="0" borderId="3" xfId="0" applyFont="1" applyBorder="1" applyAlignment="1" applyProtection="1">
      <alignment horizontal="center" vertical="center" wrapText="1"/>
      <protection hidden="1"/>
    </xf>
    <xf numFmtId="0" fontId="16" fillId="0" borderId="1" xfId="0" applyFont="1" applyBorder="1" applyAlignment="1" applyProtection="1">
      <alignment wrapText="1"/>
      <protection hidden="1"/>
    </xf>
    <xf numFmtId="0" fontId="4" fillId="0" borderId="1" xfId="0" applyFont="1" applyBorder="1" applyProtection="1">
      <protection hidden="1"/>
    </xf>
    <xf numFmtId="0" fontId="0" fillId="0" borderId="1" xfId="0" applyBorder="1" applyAlignment="1" applyProtection="1">
      <alignment horizontal="center" vertical="center"/>
      <protection hidden="1"/>
    </xf>
    <xf numFmtId="0" fontId="2" fillId="0" borderId="3" xfId="0" applyFont="1" applyBorder="1" applyAlignment="1" applyProtection="1">
      <alignment horizontal="center" vertical="center"/>
      <protection hidden="1"/>
    </xf>
    <xf numFmtId="0" fontId="2" fillId="11" borderId="9" xfId="0" applyFont="1" applyFill="1" applyBorder="1" applyAlignment="1" applyProtection="1">
      <alignment horizontal="center" vertical="center"/>
      <protection hidden="1"/>
    </xf>
    <xf numFmtId="0" fontId="0" fillId="0" borderId="1" xfId="0" applyBorder="1" applyAlignment="1" applyProtection="1">
      <alignment vertical="top" wrapText="1"/>
      <protection hidden="1"/>
    </xf>
    <xf numFmtId="0" fontId="0" fillId="0" borderId="0" xfId="0" applyAlignment="1" applyProtection="1">
      <alignment vertical="top"/>
      <protection hidden="1"/>
    </xf>
    <xf numFmtId="0" fontId="0" fillId="9" borderId="0" xfId="0" applyFill="1" applyAlignment="1" applyProtection="1">
      <alignment vertical="top" wrapText="1"/>
      <protection hidden="1"/>
    </xf>
    <xf numFmtId="0" fontId="4" fillId="0" borderId="1" xfId="0" applyFont="1" applyBorder="1" applyAlignment="1" applyProtection="1">
      <alignment horizontal="center" vertical="top" wrapText="1"/>
      <protection hidden="1"/>
    </xf>
    <xf numFmtId="3" fontId="4" fillId="0" borderId="1" xfId="0" applyNumberFormat="1" applyFont="1" applyBorder="1" applyAlignment="1" applyProtection="1">
      <alignment vertical="top" wrapText="1"/>
      <protection hidden="1"/>
    </xf>
    <xf numFmtId="0" fontId="4" fillId="0" borderId="1" xfId="0" applyFont="1" applyBorder="1" applyAlignment="1" applyProtection="1">
      <alignment vertical="top" wrapText="1"/>
      <protection hidden="1"/>
    </xf>
    <xf numFmtId="0" fontId="0" fillId="9" borderId="0" xfId="0" applyFill="1" applyAlignment="1" applyProtection="1">
      <alignment vertical="top"/>
      <protection hidden="1"/>
    </xf>
    <xf numFmtId="0" fontId="4" fillId="0" borderId="0" xfId="0" applyFont="1" applyAlignment="1" applyProtection="1">
      <alignment horizontal="center" wrapText="1"/>
      <protection hidden="1"/>
    </xf>
    <xf numFmtId="3" fontId="4" fillId="0" borderId="0" xfId="0" applyNumberFormat="1" applyFont="1" applyAlignment="1" applyProtection="1">
      <alignment horizontal="center"/>
      <protection hidden="1"/>
    </xf>
    <xf numFmtId="0" fontId="4" fillId="0" borderId="0" xfId="0" applyFont="1" applyAlignment="1" applyProtection="1">
      <alignment wrapText="1"/>
      <protection hidden="1"/>
    </xf>
    <xf numFmtId="3" fontId="4" fillId="0" borderId="0" xfId="0" applyNumberFormat="1" applyFont="1" applyProtection="1">
      <protection hidden="1"/>
    </xf>
    <xf numFmtId="0" fontId="2" fillId="5" borderId="1" xfId="0" applyFont="1" applyFill="1" applyBorder="1" applyAlignment="1" applyProtection="1">
      <alignment horizontal="left" vertical="center" wrapText="1"/>
      <protection hidden="1"/>
    </xf>
    <xf numFmtId="0" fontId="0" fillId="9" borderId="0" xfId="0" applyFill="1" applyAlignment="1" applyProtection="1">
      <alignment horizontal="center" vertical="center"/>
      <protection hidden="1"/>
    </xf>
    <xf numFmtId="0" fontId="2" fillId="9" borderId="0" xfId="0" applyFont="1" applyFill="1" applyAlignment="1" applyProtection="1">
      <alignment horizontal="center" vertical="center" wrapText="1"/>
      <protection hidden="1"/>
    </xf>
    <xf numFmtId="0" fontId="0" fillId="9" borderId="0" xfId="0" applyFill="1" applyAlignment="1" applyProtection="1">
      <alignment horizontal="center" vertical="center" wrapText="1"/>
      <protection hidden="1"/>
    </xf>
    <xf numFmtId="4" fontId="0" fillId="0" borderId="1" xfId="0" applyNumberFormat="1" applyFill="1" applyBorder="1" applyAlignment="1" applyProtection="1">
      <alignment horizontal="center" vertical="center"/>
      <protection locked="0"/>
    </xf>
    <xf numFmtId="10" fontId="0" fillId="0" borderId="1" xfId="0" applyNumberFormat="1" applyFill="1" applyBorder="1" applyAlignment="1" applyProtection="1">
      <alignment horizontal="center" vertical="center"/>
      <protection locked="0"/>
    </xf>
    <xf numFmtId="0" fontId="0" fillId="0" borderId="0" xfId="0" applyAlignment="1" applyProtection="1">
      <alignment horizontal="center"/>
      <protection locked="0"/>
    </xf>
    <xf numFmtId="0" fontId="16" fillId="5" borderId="1" xfId="0" applyFont="1" applyFill="1" applyBorder="1" applyAlignment="1" applyProtection="1">
      <alignment horizontal="center" vertical="center" wrapText="1"/>
      <protection locked="0"/>
    </xf>
    <xf numFmtId="0" fontId="4" fillId="0" borderId="0" xfId="0" applyFont="1" applyAlignment="1" applyProtection="1">
      <alignment horizontal="center"/>
      <protection locked="0"/>
    </xf>
    <xf numFmtId="2" fontId="4" fillId="0" borderId="0" xfId="0" applyNumberFormat="1" applyFont="1" applyAlignment="1" applyProtection="1">
      <alignment horizontal="center"/>
      <protection locked="0"/>
    </xf>
    <xf numFmtId="0" fontId="2" fillId="5" borderId="1" xfId="0" applyFont="1" applyFill="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0" fillId="5" borderId="1" xfId="0" applyFill="1" applyBorder="1" applyAlignment="1" applyProtection="1">
      <alignment vertical="top"/>
      <protection locked="0"/>
    </xf>
    <xf numFmtId="0" fontId="0" fillId="0" borderId="0" xfId="0" applyProtection="1">
      <protection locked="0"/>
    </xf>
    <xf numFmtId="0" fontId="0" fillId="5" borderId="1" xfId="0" applyFill="1" applyBorder="1" applyAlignment="1" applyProtection="1">
      <alignment vertical="top" wrapText="1"/>
      <protection locked="0"/>
    </xf>
    <xf numFmtId="0" fontId="0" fillId="5" borderId="1" xfId="0" applyFill="1" applyBorder="1" applyAlignment="1" applyProtection="1">
      <alignment horizontal="center" vertical="top" wrapText="1"/>
      <protection locked="0"/>
    </xf>
    <xf numFmtId="3" fontId="0" fillId="5" borderId="1" xfId="0" applyNumberFormat="1" applyFill="1" applyBorder="1" applyAlignment="1" applyProtection="1">
      <alignment vertical="top" wrapText="1"/>
      <protection locked="0"/>
    </xf>
    <xf numFmtId="3" fontId="0" fillId="0" borderId="0" xfId="0" applyNumberFormat="1" applyProtection="1">
      <protection locked="0"/>
    </xf>
    <xf numFmtId="4" fontId="0" fillId="0" borderId="0" xfId="0" applyNumberFormat="1" applyProtection="1">
      <protection locked="0"/>
    </xf>
    <xf numFmtId="2" fontId="0" fillId="0" borderId="0" xfId="0" applyNumberFormat="1" applyAlignment="1" applyProtection="1">
      <alignment horizontal="center"/>
      <protection locked="0"/>
    </xf>
    <xf numFmtId="0" fontId="7" fillId="10" borderId="1" xfId="0" applyFont="1" applyFill="1" applyBorder="1" applyAlignment="1">
      <alignment horizontal="center" vertical="center" textRotation="90"/>
    </xf>
    <xf numFmtId="0" fontId="7" fillId="2" borderId="2" xfId="0" applyFont="1" applyFill="1" applyBorder="1" applyAlignment="1">
      <alignment horizontal="center" vertical="center" textRotation="90"/>
    </xf>
    <xf numFmtId="0" fontId="7" fillId="2" borderId="6" xfId="0" applyFont="1" applyFill="1" applyBorder="1" applyAlignment="1">
      <alignment horizontal="center" vertical="center" textRotation="90"/>
    </xf>
    <xf numFmtId="0" fontId="7" fillId="2" borderId="7" xfId="0" applyFont="1" applyFill="1" applyBorder="1" applyAlignment="1">
      <alignment horizontal="center" vertical="center" textRotation="90"/>
    </xf>
    <xf numFmtId="0" fontId="7" fillId="3" borderId="2" xfId="0" applyFont="1" applyFill="1" applyBorder="1" applyAlignment="1">
      <alignment horizontal="center" vertical="center" textRotation="90"/>
    </xf>
    <xf numFmtId="0" fontId="7" fillId="3" borderId="6" xfId="0" applyFont="1" applyFill="1" applyBorder="1" applyAlignment="1">
      <alignment horizontal="center" vertical="center" textRotation="90"/>
    </xf>
    <xf numFmtId="0" fontId="7" fillId="3" borderId="7" xfId="0" applyFont="1" applyFill="1" applyBorder="1" applyAlignment="1">
      <alignment horizontal="center" vertical="center" textRotation="90"/>
    </xf>
    <xf numFmtId="0" fontId="7" fillId="0" borderId="2" xfId="0" applyFont="1" applyBorder="1" applyAlignment="1">
      <alignment horizontal="center" vertical="center" textRotation="90"/>
    </xf>
    <xf numFmtId="0" fontId="7" fillId="0" borderId="6" xfId="0" applyFont="1" applyBorder="1" applyAlignment="1">
      <alignment horizontal="center" vertical="center" textRotation="90"/>
    </xf>
    <xf numFmtId="0" fontId="7" fillId="0" borderId="7" xfId="0" applyFont="1" applyBorder="1" applyAlignment="1">
      <alignment horizontal="center" vertical="center" textRotation="90"/>
    </xf>
    <xf numFmtId="0" fontId="7" fillId="8" borderId="1" xfId="0" applyFont="1" applyFill="1" applyBorder="1" applyAlignment="1">
      <alignment horizontal="center" vertical="center" textRotation="90"/>
    </xf>
    <xf numFmtId="0" fontId="7" fillId="7" borderId="6" xfId="0" applyFont="1" applyFill="1" applyBorder="1" applyAlignment="1">
      <alignment horizontal="center" vertical="center" textRotation="90"/>
    </xf>
    <xf numFmtId="0" fontId="7" fillId="7" borderId="7" xfId="0" applyFont="1" applyFill="1" applyBorder="1" applyAlignment="1">
      <alignment horizontal="center" vertical="center" textRotation="90"/>
    </xf>
    <xf numFmtId="0" fontId="7" fillId="0" borderId="1" xfId="0" applyFont="1" applyBorder="1" applyAlignment="1">
      <alignment horizontal="center" vertical="center" textRotation="90"/>
    </xf>
    <xf numFmtId="0" fontId="2" fillId="0" borderId="1" xfId="0" applyFont="1" applyBorder="1" applyAlignment="1">
      <alignment horizontal="center" vertical="center"/>
    </xf>
    <xf numFmtId="0" fontId="2" fillId="3" borderId="1" xfId="0" applyFont="1" applyFill="1" applyBorder="1" applyAlignment="1" applyProtection="1">
      <alignment horizontal="center" vertical="center" wrapText="1"/>
      <protection hidden="1"/>
    </xf>
    <xf numFmtId="0" fontId="2" fillId="3" borderId="1" xfId="0" applyFont="1" applyFill="1" applyBorder="1" applyAlignment="1" applyProtection="1">
      <alignment horizontal="center" vertical="center"/>
      <protection hidden="1"/>
    </xf>
    <xf numFmtId="0" fontId="2" fillId="7" borderId="1" xfId="0" applyFont="1" applyFill="1" applyBorder="1" applyAlignment="1" applyProtection="1">
      <alignment horizontal="center" vertical="center" wrapText="1"/>
      <protection hidden="1"/>
    </xf>
    <xf numFmtId="0" fontId="2" fillId="7" borderId="1" xfId="0" applyFont="1" applyFill="1" applyBorder="1" applyAlignment="1" applyProtection="1">
      <alignment horizontal="center" vertical="center"/>
      <protection hidden="1"/>
    </xf>
    <xf numFmtId="0" fontId="2" fillId="2" borderId="1" xfId="0" applyFont="1" applyFill="1" applyBorder="1" applyAlignment="1" applyProtection="1">
      <alignment horizontal="center" vertical="center" wrapText="1"/>
      <protection hidden="1"/>
    </xf>
    <xf numFmtId="0" fontId="0" fillId="8" borderId="1" xfId="0" applyFill="1" applyBorder="1" applyAlignment="1" applyProtection="1">
      <alignment horizontal="center"/>
      <protection hidden="1"/>
    </xf>
    <xf numFmtId="0" fontId="0" fillId="10" borderId="1" xfId="0" applyFill="1" applyBorder="1" applyAlignment="1" applyProtection="1">
      <alignment horizontal="center"/>
      <protection hidden="1"/>
    </xf>
    <xf numFmtId="0" fontId="18" fillId="0" borderId="1" xfId="0" applyFont="1" applyBorder="1" applyAlignment="1" applyProtection="1">
      <alignment horizontal="center" vertical="center" wrapText="1"/>
      <protection hidden="1"/>
    </xf>
    <xf numFmtId="0" fontId="20" fillId="0" borderId="1" xfId="0" applyFont="1" applyBorder="1" applyAlignment="1" applyProtection="1">
      <alignment horizontal="center" vertical="top" wrapText="1"/>
      <protection hidden="1"/>
    </xf>
    <xf numFmtId="3" fontId="20" fillId="0" borderId="1" xfId="0" applyNumberFormat="1" applyFont="1" applyBorder="1" applyAlignment="1" applyProtection="1">
      <alignment horizontal="left" vertical="center" wrapText="1"/>
      <protection hidden="1"/>
    </xf>
    <xf numFmtId="0" fontId="20" fillId="0" borderId="1" xfId="0" applyFont="1" applyBorder="1" applyAlignment="1" applyProtection="1">
      <alignment horizontal="justify" vertical="center" wrapText="1"/>
      <protection hidden="1"/>
    </xf>
    <xf numFmtId="0" fontId="0" fillId="9" borderId="14" xfId="0" applyFill="1" applyBorder="1" applyAlignment="1" applyProtection="1">
      <alignment horizontal="center" wrapText="1"/>
      <protection hidden="1"/>
    </xf>
    <xf numFmtId="0" fontId="20" fillId="0" borderId="1" xfId="0" applyFont="1" applyBorder="1" applyAlignment="1" applyProtection="1">
      <alignment horizontal="center" vertical="center" wrapText="1"/>
      <protection hidden="1"/>
    </xf>
    <xf numFmtId="0" fontId="20" fillId="0" borderId="2" xfId="0" applyFont="1" applyBorder="1" applyAlignment="1" applyProtection="1">
      <alignment horizontal="center" vertical="center" wrapText="1"/>
      <protection hidden="1"/>
    </xf>
    <xf numFmtId="0" fontId="20" fillId="0" borderId="7" xfId="0" applyFont="1" applyBorder="1" applyAlignment="1" applyProtection="1">
      <alignment horizontal="center" vertical="center" wrapText="1"/>
      <protection hidden="1"/>
    </xf>
    <xf numFmtId="0" fontId="0" fillId="0" borderId="1" xfId="0" applyBorder="1" applyAlignment="1" applyProtection="1">
      <alignment horizontal="center" vertical="center"/>
      <protection hidden="1"/>
    </xf>
    <xf numFmtId="0" fontId="2" fillId="0" borderId="3"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13" fillId="0" borderId="3" xfId="0" applyFont="1" applyBorder="1" applyAlignment="1" applyProtection="1">
      <alignment horizontal="center"/>
      <protection hidden="1"/>
    </xf>
    <xf numFmtId="0" fontId="13" fillId="0" borderId="5" xfId="0" applyFont="1" applyBorder="1" applyAlignment="1" applyProtection="1">
      <alignment horizontal="center"/>
      <protection hidden="1"/>
    </xf>
    <xf numFmtId="0" fontId="13" fillId="0" borderId="4" xfId="0" applyFont="1" applyBorder="1" applyAlignment="1" applyProtection="1">
      <alignment horizontal="center"/>
      <protection hidden="1"/>
    </xf>
    <xf numFmtId="0" fontId="20" fillId="0" borderId="1" xfId="0" applyFont="1" applyBorder="1" applyAlignment="1" applyProtection="1">
      <alignment horizontal="left" vertical="center" wrapText="1"/>
      <protection hidden="1"/>
    </xf>
    <xf numFmtId="0" fontId="9" fillId="9" borderId="1" xfId="0" applyFont="1" applyFill="1" applyBorder="1" applyAlignment="1" applyProtection="1">
      <alignment horizontal="center" vertical="center" wrapText="1"/>
      <protection hidden="1"/>
    </xf>
    <xf numFmtId="0" fontId="26" fillId="0" borderId="1" xfId="0" applyFont="1" applyBorder="1" applyAlignment="1" applyProtection="1">
      <alignment horizontal="center" vertical="center" wrapText="1"/>
      <protection hidden="1"/>
    </xf>
    <xf numFmtId="0" fontId="26" fillId="0" borderId="13" xfId="0" applyFont="1" applyBorder="1" applyAlignment="1" applyProtection="1">
      <alignment horizontal="center" vertical="center" wrapText="1"/>
      <protection hidden="1"/>
    </xf>
    <xf numFmtId="0" fontId="9" fillId="9" borderId="13" xfId="0" applyFont="1" applyFill="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0" fontId="18" fillId="0" borderId="16" xfId="0" applyFont="1" applyBorder="1" applyAlignment="1" applyProtection="1">
      <alignment horizontal="center" vertical="center" wrapText="1"/>
      <protection hidden="1"/>
    </xf>
    <xf numFmtId="0" fontId="17" fillId="0" borderId="15" xfId="0" applyFont="1" applyBorder="1" applyAlignment="1" applyProtection="1">
      <alignment horizontal="center" vertical="center" wrapText="1"/>
      <protection hidden="1"/>
    </xf>
    <xf numFmtId="0" fontId="17" fillId="0" borderId="16" xfId="0" applyFont="1" applyBorder="1" applyAlignment="1" applyProtection="1">
      <alignment horizontal="center" vertical="center" wrapText="1"/>
      <protection hidden="1"/>
    </xf>
    <xf numFmtId="0" fontId="17" fillId="0" borderId="3" xfId="0" applyFont="1" applyBorder="1" applyAlignment="1" applyProtection="1">
      <alignment horizontal="center" vertical="center" wrapText="1"/>
      <protection hidden="1"/>
    </xf>
    <xf numFmtId="0" fontId="17" fillId="0" borderId="4" xfId="0" applyFont="1" applyBorder="1" applyAlignment="1" applyProtection="1">
      <alignment horizontal="center" vertical="center" wrapText="1"/>
      <protection hidden="1"/>
    </xf>
    <xf numFmtId="0" fontId="17" fillId="0" borderId="17" xfId="0" applyFont="1" applyBorder="1" applyAlignment="1" applyProtection="1">
      <alignment horizontal="center" vertical="center" wrapText="1"/>
      <protection hidden="1"/>
    </xf>
    <xf numFmtId="0" fontId="17" fillId="0" borderId="18" xfId="0" applyFont="1" applyBorder="1" applyAlignment="1" applyProtection="1">
      <alignment horizontal="center" vertical="center" wrapText="1"/>
      <protection hidden="1"/>
    </xf>
    <xf numFmtId="0" fontId="20" fillId="0" borderId="13" xfId="0" applyFont="1" applyBorder="1" applyAlignment="1" applyProtection="1">
      <alignment horizontal="center" vertical="center" wrapText="1"/>
      <protection hidden="1"/>
    </xf>
    <xf numFmtId="0" fontId="20" fillId="0" borderId="3" xfId="0" applyFont="1" applyBorder="1" applyAlignment="1" applyProtection="1">
      <alignment horizontal="center" vertical="center" wrapText="1"/>
      <protection hidden="1"/>
    </xf>
    <xf numFmtId="0" fontId="20" fillId="0" borderId="5" xfId="0" applyFont="1" applyBorder="1" applyAlignment="1" applyProtection="1">
      <alignment horizontal="center" vertical="center" wrapText="1"/>
      <protection hidden="1"/>
    </xf>
    <xf numFmtId="0" fontId="20" fillId="0" borderId="4" xfId="0" applyFont="1" applyBorder="1" applyAlignment="1" applyProtection="1">
      <alignment horizontal="center" vertical="center" wrapText="1"/>
      <protection hidden="1"/>
    </xf>
    <xf numFmtId="0" fontId="20" fillId="0" borderId="19" xfId="0" applyFont="1" applyBorder="1" applyAlignment="1" applyProtection="1">
      <alignment horizontal="center" vertical="center" wrapText="1"/>
      <protection hidden="1"/>
    </xf>
    <xf numFmtId="0" fontId="20" fillId="0" borderId="20" xfId="0" applyFont="1" applyBorder="1" applyAlignment="1" applyProtection="1">
      <alignment horizontal="center" vertical="center" wrapText="1"/>
      <protection hidden="1"/>
    </xf>
    <xf numFmtId="0" fontId="20" fillId="0" borderId="21" xfId="0" applyFont="1" applyBorder="1" applyAlignment="1" applyProtection="1">
      <alignment horizontal="center" vertical="center" wrapText="1"/>
      <protection hidden="1"/>
    </xf>
    <xf numFmtId="0" fontId="20" fillId="0" borderId="14" xfId="0" applyFont="1" applyBorder="1" applyAlignment="1" applyProtection="1">
      <alignment horizontal="center" vertical="center" wrapText="1"/>
      <protection hidden="1"/>
    </xf>
    <xf numFmtId="0" fontId="20" fillId="0" borderId="22" xfId="0" applyFont="1" applyBorder="1" applyAlignment="1" applyProtection="1">
      <alignment horizontal="center" vertical="center" wrapText="1"/>
      <protection hidden="1"/>
    </xf>
    <xf numFmtId="0" fontId="20" fillId="0" borderId="23" xfId="0" applyFont="1" applyBorder="1" applyAlignment="1" applyProtection="1">
      <alignment horizontal="center" vertical="center" wrapText="1"/>
      <protection hidden="1"/>
    </xf>
    <xf numFmtId="0" fontId="0" fillId="0" borderId="1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10" fontId="0" fillId="0" borderId="3" xfId="1" applyNumberFormat="1" applyFont="1" applyBorder="1" applyAlignment="1" applyProtection="1">
      <alignment horizontal="center" vertical="center"/>
      <protection hidden="1"/>
    </xf>
    <xf numFmtId="0" fontId="2" fillId="0" borderId="11" xfId="0" applyFont="1" applyBorder="1" applyAlignment="1" applyProtection="1">
      <alignment horizontal="center" vertical="center"/>
      <protection hidden="1"/>
    </xf>
    <xf numFmtId="0" fontId="2" fillId="0" borderId="12" xfId="0" applyFont="1" applyBorder="1" applyAlignment="1" applyProtection="1">
      <alignment horizontal="center" vertical="center"/>
      <protection hidden="1"/>
    </xf>
    <xf numFmtId="10" fontId="0" fillId="0" borderId="3" xfId="0" applyNumberFormat="1" applyBorder="1" applyAlignment="1" applyProtection="1">
      <alignment horizontal="center" vertical="center"/>
      <protection hidden="1"/>
    </xf>
    <xf numFmtId="10" fontId="0" fillId="0" borderId="1" xfId="0" applyNumberFormat="1" applyBorder="1" applyAlignment="1" applyProtection="1">
      <alignment horizontal="center" vertical="center"/>
      <protection hidden="1"/>
    </xf>
    <xf numFmtId="0" fontId="0" fillId="0" borderId="0" xfId="0" applyAlignment="1">
      <alignment horizontal="center"/>
    </xf>
    <xf numFmtId="4" fontId="0" fillId="5" borderId="1" xfId="0" applyNumberFormat="1" applyFill="1" applyBorder="1" applyAlignment="1" applyProtection="1">
      <alignment vertical="top" wrapText="1"/>
      <protection locked="0"/>
    </xf>
  </cellXfs>
  <cellStyles count="3">
    <cellStyle name="Hypertextový odkaz" xfId="2" builtinId="8"/>
    <cellStyle name="Normální" xfId="0" builtinId="0"/>
    <cellStyle name="Procenta" xfId="1" builtinId="5"/>
  </cellStyles>
  <dxfs count="13">
    <dxf>
      <font>
        <color rgb="FF9C0006"/>
      </font>
      <fill>
        <patternFill>
          <bgColor rgb="FFFFCC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patternType="none">
          <bgColor auto="1"/>
        </patternFill>
      </fill>
    </dxf>
    <dxf>
      <font>
        <b/>
        <i val="0"/>
        <color rgb="FFFF0000"/>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9C0006"/>
      <color rgb="FFFFCCCC"/>
      <color rgb="FFFFFF99"/>
      <color rgb="FFFF99FF"/>
      <color rgb="FFFFC7CE"/>
      <color rgb="FFFFCC66"/>
      <color rgb="FFCCCCFF"/>
      <color rgb="FFFFCCFF"/>
      <color rgb="FF33CCCC"/>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4DC0-1A4A-4FD4-AE1E-457F4855D135}">
  <sheetPr>
    <tabColor rgb="FF92D050"/>
  </sheetPr>
  <dimension ref="C2:M53"/>
  <sheetViews>
    <sheetView tabSelected="1" zoomScale="70" zoomScaleNormal="70" workbookViewId="0">
      <pane xSplit="1" ySplit="6" topLeftCell="B7" activePane="bottomRight" state="frozen"/>
      <selection pane="topRight" activeCell="B1" sqref="B1"/>
      <selection pane="bottomLeft" activeCell="A6" sqref="A6"/>
      <selection pane="bottomRight" activeCell="F7" sqref="F7"/>
    </sheetView>
  </sheetViews>
  <sheetFormatPr defaultRowHeight="15" x14ac:dyDescent="0.25"/>
  <cols>
    <col min="1" max="2" width="4.7109375" customWidth="1"/>
    <col min="3" max="3" width="18.42578125" customWidth="1"/>
    <col min="4" max="4" width="14.42578125" customWidth="1"/>
    <col min="5" max="5" width="10.7109375" bestFit="1" customWidth="1"/>
    <col min="6" max="6" width="27.85546875" customWidth="1"/>
    <col min="7" max="7" width="40" customWidth="1"/>
    <col min="8" max="8" width="25.28515625" customWidth="1"/>
    <col min="9" max="9" width="95.85546875" style="29" customWidth="1"/>
    <col min="10" max="10" width="25.85546875" style="4" bestFit="1" customWidth="1"/>
    <col min="11" max="11" width="73.28515625" style="29" customWidth="1"/>
  </cols>
  <sheetData>
    <row r="2" spans="3:13" x14ac:dyDescent="0.25">
      <c r="C2" s="12" t="s">
        <v>0</v>
      </c>
      <c r="M2" t="s">
        <v>17891</v>
      </c>
    </row>
    <row r="3" spans="3:13" ht="15.75" x14ac:dyDescent="0.25">
      <c r="C3" s="12" t="s">
        <v>1</v>
      </c>
      <c r="I3" s="48" t="s">
        <v>436</v>
      </c>
    </row>
    <row r="5" spans="3:13" x14ac:dyDescent="0.25">
      <c r="J5" s="47"/>
    </row>
    <row r="6" spans="3:13" ht="58.5" customHeight="1" x14ac:dyDescent="0.25">
      <c r="C6" s="34" t="s">
        <v>2</v>
      </c>
      <c r="D6" s="33" t="s">
        <v>3</v>
      </c>
      <c r="E6" s="33" t="s">
        <v>4</v>
      </c>
      <c r="F6" s="34" t="s">
        <v>5</v>
      </c>
      <c r="G6" s="33" t="s">
        <v>6</v>
      </c>
      <c r="H6" s="33" t="s">
        <v>7</v>
      </c>
      <c r="I6" s="34" t="s">
        <v>8</v>
      </c>
      <c r="J6" s="34" t="s">
        <v>9</v>
      </c>
      <c r="K6" s="34" t="s">
        <v>10</v>
      </c>
    </row>
    <row r="7" spans="3:13" ht="34.5" customHeight="1" x14ac:dyDescent="0.25">
      <c r="C7" s="33"/>
      <c r="D7" s="169" t="s">
        <v>11</v>
      </c>
      <c r="E7" s="175" t="s">
        <v>12</v>
      </c>
      <c r="F7" s="2" t="s">
        <v>13</v>
      </c>
      <c r="G7" s="2" t="s">
        <v>14</v>
      </c>
      <c r="H7" s="3" t="s">
        <v>15</v>
      </c>
      <c r="I7" s="30" t="s">
        <v>16</v>
      </c>
      <c r="J7" s="34"/>
      <c r="K7" s="42"/>
    </row>
    <row r="8" spans="3:13" ht="34.5" customHeight="1" x14ac:dyDescent="0.25">
      <c r="C8" s="33"/>
      <c r="D8" s="170"/>
      <c r="E8" s="175"/>
      <c r="F8" s="2" t="s">
        <v>17</v>
      </c>
      <c r="G8" s="2" t="s">
        <v>18</v>
      </c>
      <c r="H8" s="3" t="s">
        <v>15</v>
      </c>
      <c r="I8" s="30" t="s">
        <v>19</v>
      </c>
      <c r="J8" s="3" t="s">
        <v>20</v>
      </c>
      <c r="K8" s="42"/>
    </row>
    <row r="9" spans="3:13" ht="34.5" customHeight="1" x14ac:dyDescent="0.25">
      <c r="C9" s="33" t="s">
        <v>21</v>
      </c>
      <c r="D9" s="170"/>
      <c r="E9" s="175"/>
      <c r="F9" s="2" t="s">
        <v>22</v>
      </c>
      <c r="G9" s="33"/>
      <c r="H9" s="31" t="s">
        <v>23</v>
      </c>
      <c r="I9" s="30" t="s">
        <v>24</v>
      </c>
      <c r="J9" s="34"/>
      <c r="K9" s="42"/>
    </row>
    <row r="10" spans="3:13" ht="34.5" customHeight="1" x14ac:dyDescent="0.25">
      <c r="C10" s="33" t="s">
        <v>25</v>
      </c>
      <c r="D10" s="170"/>
      <c r="E10" s="175"/>
      <c r="F10" s="2" t="s">
        <v>26</v>
      </c>
      <c r="G10" s="33"/>
      <c r="H10" s="31" t="s">
        <v>23</v>
      </c>
      <c r="I10" s="30" t="s">
        <v>27</v>
      </c>
      <c r="J10" s="3" t="s">
        <v>20</v>
      </c>
      <c r="K10" s="42"/>
    </row>
    <row r="11" spans="3:13" ht="34.5" customHeight="1" x14ac:dyDescent="0.25">
      <c r="C11" s="33"/>
      <c r="D11" s="170"/>
      <c r="E11" s="173" t="s">
        <v>28</v>
      </c>
      <c r="F11" s="20" t="s">
        <v>29</v>
      </c>
      <c r="G11" s="34"/>
      <c r="H11" s="3" t="s">
        <v>15</v>
      </c>
      <c r="I11" s="30" t="s">
        <v>30</v>
      </c>
      <c r="J11" s="34"/>
      <c r="K11" s="42"/>
    </row>
    <row r="12" spans="3:13" ht="54" customHeight="1" x14ac:dyDescent="0.25">
      <c r="C12" s="33"/>
      <c r="D12" s="170"/>
      <c r="E12" s="173"/>
      <c r="F12" s="2" t="s">
        <v>31</v>
      </c>
      <c r="G12" s="34"/>
      <c r="H12" s="3" t="s">
        <v>15</v>
      </c>
      <c r="I12" s="30" t="s">
        <v>32</v>
      </c>
      <c r="J12" s="3" t="s">
        <v>33</v>
      </c>
      <c r="K12" s="42"/>
    </row>
    <row r="13" spans="3:13" ht="55.5" customHeight="1" x14ac:dyDescent="0.25">
      <c r="C13" s="33"/>
      <c r="D13" s="170"/>
      <c r="E13" s="173"/>
      <c r="F13" s="2" t="s">
        <v>34</v>
      </c>
      <c r="G13" s="34"/>
      <c r="H13" s="3" t="s">
        <v>15</v>
      </c>
      <c r="I13" s="30" t="s">
        <v>35</v>
      </c>
      <c r="J13" s="3" t="s">
        <v>33</v>
      </c>
      <c r="K13" s="42"/>
    </row>
    <row r="14" spans="3:13" ht="34.5" customHeight="1" x14ac:dyDescent="0.25">
      <c r="C14" s="33"/>
      <c r="D14" s="170"/>
      <c r="E14" s="173"/>
      <c r="F14" s="2" t="s">
        <v>36</v>
      </c>
      <c r="G14" s="34"/>
      <c r="H14" s="3" t="s">
        <v>15</v>
      </c>
      <c r="I14" s="30" t="s">
        <v>37</v>
      </c>
      <c r="J14" s="3" t="s">
        <v>38</v>
      </c>
      <c r="K14" s="42"/>
    </row>
    <row r="15" spans="3:13" ht="57" customHeight="1" x14ac:dyDescent="0.25">
      <c r="C15" s="33"/>
      <c r="D15" s="170"/>
      <c r="E15" s="173"/>
      <c r="F15" s="2" t="s">
        <v>39</v>
      </c>
      <c r="G15" s="2"/>
      <c r="H15" s="3" t="s">
        <v>15</v>
      </c>
      <c r="I15" s="30" t="s">
        <v>40</v>
      </c>
      <c r="J15" s="3" t="s">
        <v>41</v>
      </c>
      <c r="K15" s="30"/>
    </row>
    <row r="16" spans="3:13" ht="40.5" customHeight="1" x14ac:dyDescent="0.25">
      <c r="C16" s="33" t="s">
        <v>42</v>
      </c>
      <c r="D16" s="170"/>
      <c r="E16" s="174"/>
      <c r="F16" s="25" t="s">
        <v>43</v>
      </c>
      <c r="G16" s="2" t="s">
        <v>44</v>
      </c>
      <c r="H16" s="31" t="s">
        <v>45</v>
      </c>
      <c r="I16" s="30" t="s">
        <v>46</v>
      </c>
      <c r="J16" s="3" t="s">
        <v>47</v>
      </c>
      <c r="K16" s="30"/>
    </row>
    <row r="17" spans="3:11" ht="45.75" customHeight="1" x14ac:dyDescent="0.25">
      <c r="C17" s="33"/>
      <c r="D17" s="170"/>
      <c r="E17" s="163" t="s">
        <v>48</v>
      </c>
      <c r="F17" s="6" t="s">
        <v>17886</v>
      </c>
      <c r="G17" s="2"/>
      <c r="H17" s="3" t="s">
        <v>15</v>
      </c>
      <c r="I17" s="30" t="s">
        <v>17887</v>
      </c>
      <c r="J17" s="3"/>
      <c r="K17" s="30"/>
    </row>
    <row r="18" spans="3:11" ht="30" customHeight="1" x14ac:dyDescent="0.25">
      <c r="C18" s="33"/>
      <c r="D18" s="170"/>
      <c r="E18" s="164"/>
      <c r="F18" s="20" t="s">
        <v>49</v>
      </c>
      <c r="G18" s="2" t="s">
        <v>50</v>
      </c>
      <c r="H18" s="3" t="s">
        <v>15</v>
      </c>
      <c r="I18" s="30" t="s">
        <v>51</v>
      </c>
      <c r="J18" s="3"/>
      <c r="K18" s="30"/>
    </row>
    <row r="19" spans="3:11" ht="18.75" x14ac:dyDescent="0.25">
      <c r="C19" s="33"/>
      <c r="D19" s="170"/>
      <c r="E19" s="164"/>
      <c r="F19" s="20" t="s">
        <v>52</v>
      </c>
      <c r="G19" s="2" t="s">
        <v>53</v>
      </c>
      <c r="H19" s="3" t="s">
        <v>15</v>
      </c>
      <c r="I19" s="30" t="s">
        <v>54</v>
      </c>
      <c r="J19" s="3" t="s">
        <v>55</v>
      </c>
      <c r="K19" s="30"/>
    </row>
    <row r="20" spans="3:11" ht="60" x14ac:dyDescent="0.25">
      <c r="C20" s="33" t="s">
        <v>56</v>
      </c>
      <c r="D20" s="170"/>
      <c r="E20" s="164"/>
      <c r="F20" s="26" t="s">
        <v>57</v>
      </c>
      <c r="G20" s="2" t="s">
        <v>58</v>
      </c>
      <c r="H20" s="31" t="s">
        <v>45</v>
      </c>
      <c r="I20" s="30" t="s">
        <v>59</v>
      </c>
      <c r="J20" s="3" t="s">
        <v>60</v>
      </c>
      <c r="K20" s="30" t="s">
        <v>61</v>
      </c>
    </row>
    <row r="21" spans="3:11" ht="30" x14ac:dyDescent="0.25">
      <c r="C21" s="33"/>
      <c r="D21" s="170"/>
      <c r="E21" s="164"/>
      <c r="F21" s="20" t="s">
        <v>62</v>
      </c>
      <c r="G21" s="2" t="s">
        <v>63</v>
      </c>
      <c r="H21" s="2" t="s">
        <v>64</v>
      </c>
      <c r="I21" s="30" t="s">
        <v>65</v>
      </c>
      <c r="J21" s="3"/>
      <c r="K21" s="30" t="s">
        <v>66</v>
      </c>
    </row>
    <row r="22" spans="3:11" ht="120" x14ac:dyDescent="0.25">
      <c r="C22" s="33"/>
      <c r="D22" s="170"/>
      <c r="E22" s="164"/>
      <c r="F22" s="20" t="s">
        <v>67</v>
      </c>
      <c r="G22" s="2" t="s">
        <v>63</v>
      </c>
      <c r="H22" s="2" t="s">
        <v>64</v>
      </c>
      <c r="I22" s="30" t="s">
        <v>68</v>
      </c>
      <c r="J22" s="3"/>
      <c r="K22" s="30" t="s">
        <v>69</v>
      </c>
    </row>
    <row r="23" spans="3:11" ht="60" x14ac:dyDescent="0.25">
      <c r="C23" s="33"/>
      <c r="D23" s="170"/>
      <c r="E23" s="164"/>
      <c r="F23" s="20" t="s">
        <v>70</v>
      </c>
      <c r="G23" s="2" t="s">
        <v>63</v>
      </c>
      <c r="H23" s="2" t="s">
        <v>64</v>
      </c>
      <c r="I23" s="30" t="s">
        <v>71</v>
      </c>
      <c r="J23" s="3"/>
      <c r="K23" s="30" t="s">
        <v>72</v>
      </c>
    </row>
    <row r="24" spans="3:11" ht="45" x14ac:dyDescent="0.25">
      <c r="C24" s="33"/>
      <c r="D24" s="170"/>
      <c r="E24" s="164"/>
      <c r="F24" s="20" t="s">
        <v>73</v>
      </c>
      <c r="G24" s="2"/>
      <c r="H24" s="2" t="s">
        <v>64</v>
      </c>
      <c r="I24" s="32" t="s">
        <v>74</v>
      </c>
      <c r="J24" s="3" t="s">
        <v>75</v>
      </c>
      <c r="K24" s="30" t="s">
        <v>76</v>
      </c>
    </row>
    <row r="25" spans="3:11" ht="45" x14ac:dyDescent="0.25">
      <c r="C25" s="33" t="s">
        <v>77</v>
      </c>
      <c r="D25" s="170"/>
      <c r="E25" s="164"/>
      <c r="F25" s="10" t="s">
        <v>78</v>
      </c>
      <c r="G25" s="2" t="s">
        <v>44</v>
      </c>
      <c r="H25" s="31" t="s">
        <v>79</v>
      </c>
      <c r="I25" s="30" t="s">
        <v>80</v>
      </c>
      <c r="J25" s="3" t="s">
        <v>81</v>
      </c>
      <c r="K25" s="30"/>
    </row>
    <row r="26" spans="3:11" ht="95.25" customHeight="1" x14ac:dyDescent="0.25">
      <c r="C26" s="33"/>
      <c r="D26" s="170"/>
      <c r="E26" s="164"/>
      <c r="F26" s="20" t="s">
        <v>82</v>
      </c>
      <c r="G26" s="2"/>
      <c r="H26" s="2" t="s">
        <v>64</v>
      </c>
      <c r="I26" s="32" t="s">
        <v>83</v>
      </c>
      <c r="J26" s="3" t="s">
        <v>75</v>
      </c>
      <c r="K26" s="30" t="s">
        <v>84</v>
      </c>
    </row>
    <row r="27" spans="3:11" ht="95.25" customHeight="1" x14ac:dyDescent="0.25">
      <c r="C27" s="33" t="s">
        <v>85</v>
      </c>
      <c r="D27" s="170"/>
      <c r="E27" s="164"/>
      <c r="F27" s="26" t="s">
        <v>86</v>
      </c>
      <c r="G27" s="2" t="s">
        <v>87</v>
      </c>
      <c r="H27" s="31" t="s">
        <v>45</v>
      </c>
      <c r="I27" s="32" t="s">
        <v>88</v>
      </c>
      <c r="J27" s="3" t="s">
        <v>89</v>
      </c>
      <c r="K27" s="30"/>
    </row>
    <row r="28" spans="3:11" ht="95.25" customHeight="1" x14ac:dyDescent="0.25">
      <c r="C28" s="33" t="s">
        <v>90</v>
      </c>
      <c r="D28" s="170"/>
      <c r="E28" s="165"/>
      <c r="F28" s="26" t="s">
        <v>91</v>
      </c>
      <c r="G28" s="2" t="s">
        <v>92</v>
      </c>
      <c r="H28" s="31" t="s">
        <v>45</v>
      </c>
      <c r="I28" s="32" t="s">
        <v>93</v>
      </c>
      <c r="J28" s="3" t="s">
        <v>89</v>
      </c>
      <c r="K28" s="30"/>
    </row>
    <row r="29" spans="3:11" ht="95.25" customHeight="1" x14ac:dyDescent="0.25">
      <c r="C29" s="33"/>
      <c r="D29" s="170"/>
      <c r="E29" s="166" t="s">
        <v>94</v>
      </c>
      <c r="F29" s="20" t="s">
        <v>95</v>
      </c>
      <c r="G29" s="2"/>
      <c r="H29" s="3" t="s">
        <v>15</v>
      </c>
      <c r="I29" s="32" t="s">
        <v>96</v>
      </c>
      <c r="J29" s="3"/>
      <c r="K29" s="30"/>
    </row>
    <row r="30" spans="3:11" ht="60" customHeight="1" x14ac:dyDescent="0.25">
      <c r="C30" s="33"/>
      <c r="D30" s="170"/>
      <c r="E30" s="167"/>
      <c r="F30" s="6" t="s">
        <v>97</v>
      </c>
      <c r="G30" s="2" t="s">
        <v>98</v>
      </c>
      <c r="H30" s="2" t="s">
        <v>64</v>
      </c>
      <c r="I30" s="30" t="s">
        <v>99</v>
      </c>
      <c r="J30" s="3" t="s">
        <v>75</v>
      </c>
      <c r="K30" s="30"/>
    </row>
    <row r="31" spans="3:11" ht="225" x14ac:dyDescent="0.25">
      <c r="C31" s="33" t="s">
        <v>100</v>
      </c>
      <c r="D31" s="170"/>
      <c r="E31" s="167"/>
      <c r="F31" s="10" t="s">
        <v>101</v>
      </c>
      <c r="G31" s="2" t="s">
        <v>44</v>
      </c>
      <c r="H31" s="31" t="s">
        <v>45</v>
      </c>
      <c r="I31" s="30" t="s">
        <v>102</v>
      </c>
      <c r="J31" s="3" t="s">
        <v>103</v>
      </c>
      <c r="K31" s="30" t="s">
        <v>104</v>
      </c>
    </row>
    <row r="32" spans="3:11" ht="75" x14ac:dyDescent="0.25">
      <c r="C32" s="33" t="s">
        <v>105</v>
      </c>
      <c r="D32" s="170"/>
      <c r="E32" s="167"/>
      <c r="F32" s="10" t="s">
        <v>106</v>
      </c>
      <c r="G32" s="2" t="s">
        <v>44</v>
      </c>
      <c r="H32" s="31" t="s">
        <v>45</v>
      </c>
      <c r="I32" s="30" t="s">
        <v>107</v>
      </c>
      <c r="J32" s="3" t="s">
        <v>108</v>
      </c>
      <c r="K32" s="30" t="s">
        <v>109</v>
      </c>
    </row>
    <row r="33" spans="3:11" ht="18.75" x14ac:dyDescent="0.25">
      <c r="C33" s="33"/>
      <c r="D33" s="170"/>
      <c r="E33" s="167"/>
      <c r="F33" s="6" t="s">
        <v>110</v>
      </c>
      <c r="G33" s="2" t="s">
        <v>111</v>
      </c>
      <c r="H33" s="3" t="s">
        <v>15</v>
      </c>
      <c r="I33" s="30" t="s">
        <v>112</v>
      </c>
      <c r="J33" s="3" t="s">
        <v>113</v>
      </c>
      <c r="K33" s="30"/>
    </row>
    <row r="34" spans="3:11" ht="30" x14ac:dyDescent="0.25">
      <c r="C34" s="33"/>
      <c r="D34" s="171"/>
      <c r="E34" s="168"/>
      <c r="F34" s="6" t="s">
        <v>114</v>
      </c>
      <c r="G34" s="2" t="s">
        <v>115</v>
      </c>
      <c r="H34" s="3" t="s">
        <v>15</v>
      </c>
      <c r="I34" s="30" t="s">
        <v>116</v>
      </c>
      <c r="J34" s="3" t="s">
        <v>117</v>
      </c>
      <c r="K34" s="30"/>
    </row>
    <row r="35" spans="3:11" ht="56.25" customHeight="1" x14ac:dyDescent="0.25">
      <c r="C35" s="33" t="s">
        <v>118</v>
      </c>
      <c r="D35" s="169" t="s">
        <v>119</v>
      </c>
      <c r="E35" s="172" t="s">
        <v>119</v>
      </c>
      <c r="F35" s="25" t="s">
        <v>120</v>
      </c>
      <c r="G35" s="2" t="s">
        <v>121</v>
      </c>
      <c r="H35" s="31" t="s">
        <v>45</v>
      </c>
      <c r="I35" s="30" t="s">
        <v>122</v>
      </c>
      <c r="J35" s="3" t="s">
        <v>123</v>
      </c>
      <c r="K35" s="30"/>
    </row>
    <row r="36" spans="3:11" ht="30" x14ac:dyDescent="0.25">
      <c r="C36" s="33" t="s">
        <v>124</v>
      </c>
      <c r="D36" s="170"/>
      <c r="E36" s="172"/>
      <c r="F36" s="25" t="s">
        <v>125</v>
      </c>
      <c r="G36" s="2" t="s">
        <v>126</v>
      </c>
      <c r="H36" s="31" t="s">
        <v>23</v>
      </c>
      <c r="I36" s="30" t="s">
        <v>127</v>
      </c>
      <c r="J36" s="3"/>
      <c r="K36" s="30"/>
    </row>
    <row r="37" spans="3:11" ht="18.75" x14ac:dyDescent="0.25">
      <c r="C37" s="33"/>
      <c r="D37" s="170"/>
      <c r="E37" s="172"/>
      <c r="F37" s="40" t="s">
        <v>128</v>
      </c>
      <c r="G37" s="2"/>
      <c r="H37" s="2" t="s">
        <v>64</v>
      </c>
      <c r="I37" s="30" t="s">
        <v>129</v>
      </c>
      <c r="J37" s="3" t="s">
        <v>123</v>
      </c>
      <c r="K37" s="30"/>
    </row>
    <row r="38" spans="3:11" ht="56.25" customHeight="1" x14ac:dyDescent="0.25">
      <c r="C38" s="33"/>
      <c r="D38" s="170"/>
      <c r="E38" s="172"/>
      <c r="F38" s="40" t="s">
        <v>130</v>
      </c>
      <c r="G38" s="2"/>
      <c r="H38" s="2" t="s">
        <v>64</v>
      </c>
      <c r="I38" s="30" t="s">
        <v>131</v>
      </c>
      <c r="J38" s="3" t="s">
        <v>132</v>
      </c>
      <c r="K38" s="30"/>
    </row>
    <row r="39" spans="3:11" ht="18.75" x14ac:dyDescent="0.25">
      <c r="C39" s="33" t="s">
        <v>133</v>
      </c>
      <c r="D39" s="170"/>
      <c r="E39" s="172"/>
      <c r="F39" s="35" t="s">
        <v>134</v>
      </c>
      <c r="G39" s="2" t="s">
        <v>126</v>
      </c>
      <c r="H39" s="31" t="s">
        <v>23</v>
      </c>
      <c r="I39" s="30" t="s">
        <v>135</v>
      </c>
      <c r="J39" s="3" t="s">
        <v>136</v>
      </c>
      <c r="K39" s="30"/>
    </row>
    <row r="40" spans="3:11" ht="75" x14ac:dyDescent="0.25">
      <c r="C40" s="33" t="s">
        <v>137</v>
      </c>
      <c r="D40" s="170"/>
      <c r="E40" s="172"/>
      <c r="F40" s="25" t="s">
        <v>435</v>
      </c>
      <c r="G40" s="2" t="s">
        <v>126</v>
      </c>
      <c r="H40" s="31" t="s">
        <v>45</v>
      </c>
      <c r="I40" s="30" t="s">
        <v>138</v>
      </c>
      <c r="J40" s="3" t="s">
        <v>139</v>
      </c>
      <c r="K40" s="30"/>
    </row>
    <row r="41" spans="3:11" ht="18.75" x14ac:dyDescent="0.25">
      <c r="C41" s="33"/>
      <c r="D41" s="170"/>
      <c r="E41" s="172"/>
      <c r="F41" s="40" t="s">
        <v>140</v>
      </c>
      <c r="G41" s="2"/>
      <c r="H41" s="2" t="s">
        <v>64</v>
      </c>
      <c r="I41" s="30" t="s">
        <v>141</v>
      </c>
      <c r="J41" s="3"/>
      <c r="K41" s="30"/>
    </row>
    <row r="42" spans="3:11" ht="105" x14ac:dyDescent="0.25">
      <c r="C42" s="33" t="s">
        <v>142</v>
      </c>
      <c r="D42" s="171"/>
      <c r="E42" s="172"/>
      <c r="F42" s="25" t="s">
        <v>143</v>
      </c>
      <c r="G42" s="13"/>
      <c r="H42" s="31" t="s">
        <v>45</v>
      </c>
      <c r="I42" s="30" t="s">
        <v>144</v>
      </c>
      <c r="J42" s="3" t="s">
        <v>145</v>
      </c>
      <c r="K42" s="30"/>
    </row>
    <row r="43" spans="3:11" ht="30" x14ac:dyDescent="0.25">
      <c r="C43" s="33"/>
      <c r="D43" s="169" t="s">
        <v>146</v>
      </c>
      <c r="E43" s="162" t="s">
        <v>147</v>
      </c>
      <c r="F43" s="40" t="s">
        <v>148</v>
      </c>
      <c r="G43" s="2" t="s">
        <v>149</v>
      </c>
      <c r="H43" s="2" t="s">
        <v>64</v>
      </c>
      <c r="I43" s="30" t="s">
        <v>150</v>
      </c>
      <c r="J43" s="3"/>
      <c r="K43" s="30"/>
    </row>
    <row r="44" spans="3:11" ht="30" x14ac:dyDescent="0.25">
      <c r="C44" s="33" t="s">
        <v>151</v>
      </c>
      <c r="D44" s="170"/>
      <c r="E44" s="162"/>
      <c r="F44" s="25" t="s">
        <v>152</v>
      </c>
      <c r="G44" s="2" t="s">
        <v>437</v>
      </c>
      <c r="H44" s="31" t="s">
        <v>45</v>
      </c>
      <c r="I44" s="30" t="s">
        <v>153</v>
      </c>
      <c r="J44" s="3"/>
      <c r="K44" s="30"/>
    </row>
    <row r="45" spans="3:11" ht="30" x14ac:dyDescent="0.25">
      <c r="C45" s="33" t="s">
        <v>154</v>
      </c>
      <c r="D45" s="170"/>
      <c r="E45" s="162"/>
      <c r="F45" s="25" t="s">
        <v>155</v>
      </c>
      <c r="G45" s="2" t="s">
        <v>437</v>
      </c>
      <c r="H45" s="31" t="s">
        <v>45</v>
      </c>
      <c r="I45" s="30" t="s">
        <v>156</v>
      </c>
      <c r="J45" s="3"/>
      <c r="K45" s="30"/>
    </row>
    <row r="46" spans="3:11" ht="18.75" x14ac:dyDescent="0.25">
      <c r="C46" s="33"/>
      <c r="D46" s="170"/>
      <c r="E46" s="162"/>
      <c r="F46" s="2" t="s">
        <v>157</v>
      </c>
      <c r="G46" s="13"/>
      <c r="H46" s="2" t="s">
        <v>64</v>
      </c>
      <c r="I46" s="30" t="s">
        <v>158</v>
      </c>
      <c r="J46" s="3" t="s">
        <v>123</v>
      </c>
      <c r="K46" s="30"/>
    </row>
    <row r="47" spans="3:11" ht="90" x14ac:dyDescent="0.25">
      <c r="C47" s="33" t="s">
        <v>159</v>
      </c>
      <c r="D47" s="170"/>
      <c r="E47" s="162"/>
      <c r="F47" s="25" t="s">
        <v>160</v>
      </c>
      <c r="G47" s="2" t="s">
        <v>161</v>
      </c>
      <c r="H47" s="31" t="s">
        <v>45</v>
      </c>
      <c r="I47" s="30" t="s">
        <v>162</v>
      </c>
      <c r="J47" s="3" t="s">
        <v>139</v>
      </c>
      <c r="K47" s="30"/>
    </row>
    <row r="48" spans="3:11" ht="120" x14ac:dyDescent="0.25">
      <c r="C48" s="33" t="s">
        <v>163</v>
      </c>
      <c r="D48" s="170"/>
      <c r="E48" s="162"/>
      <c r="F48" s="25" t="s">
        <v>164</v>
      </c>
      <c r="G48" s="2" t="s">
        <v>165</v>
      </c>
      <c r="H48" s="31" t="s">
        <v>45</v>
      </c>
      <c r="I48" s="30" t="s">
        <v>166</v>
      </c>
      <c r="J48" s="3" t="s">
        <v>167</v>
      </c>
      <c r="K48" s="30"/>
    </row>
    <row r="49" spans="3:11" ht="90" x14ac:dyDescent="0.25">
      <c r="C49" s="33" t="s">
        <v>168</v>
      </c>
      <c r="D49" s="170"/>
      <c r="E49" s="162"/>
      <c r="F49" s="25" t="s">
        <v>169</v>
      </c>
      <c r="G49" s="2" t="s">
        <v>170</v>
      </c>
      <c r="H49" s="31" t="s">
        <v>45</v>
      </c>
      <c r="I49" s="30" t="s">
        <v>171</v>
      </c>
      <c r="J49" s="3"/>
      <c r="K49" s="30"/>
    </row>
    <row r="50" spans="3:11" ht="30" x14ac:dyDescent="0.25">
      <c r="C50" s="33" t="s">
        <v>172</v>
      </c>
      <c r="D50" s="170"/>
      <c r="E50" s="162"/>
      <c r="F50" s="35" t="s">
        <v>176</v>
      </c>
      <c r="G50" s="13"/>
      <c r="H50" s="31" t="s">
        <v>23</v>
      </c>
      <c r="I50" s="30" t="s">
        <v>177</v>
      </c>
      <c r="J50" s="3" t="s">
        <v>17888</v>
      </c>
      <c r="K50" s="30"/>
    </row>
    <row r="51" spans="3:11" ht="30" x14ac:dyDescent="0.25">
      <c r="C51" s="33" t="s">
        <v>174</v>
      </c>
      <c r="D51" s="171"/>
      <c r="E51" s="162"/>
      <c r="F51" s="35" t="s">
        <v>178</v>
      </c>
      <c r="G51" s="13"/>
      <c r="H51" s="31" t="s">
        <v>23</v>
      </c>
      <c r="I51" s="30" t="s">
        <v>179</v>
      </c>
      <c r="J51" s="2" t="s">
        <v>17889</v>
      </c>
      <c r="K51" s="30" t="s">
        <v>17890</v>
      </c>
    </row>
    <row r="52" spans="3:11" ht="105" x14ac:dyDescent="0.25">
      <c r="C52" s="33"/>
      <c r="D52" s="41" t="s">
        <v>180</v>
      </c>
      <c r="E52" s="1"/>
      <c r="F52" s="1"/>
      <c r="G52" s="1"/>
      <c r="H52" s="1"/>
      <c r="I52" s="30" t="s">
        <v>181</v>
      </c>
      <c r="J52" s="3" t="s">
        <v>182</v>
      </c>
      <c r="K52" s="30"/>
    </row>
    <row r="53" spans="3:11" ht="45" x14ac:dyDescent="0.25">
      <c r="C53" s="33"/>
      <c r="D53" s="41" t="s">
        <v>183</v>
      </c>
      <c r="E53" s="1"/>
      <c r="F53" s="1"/>
      <c r="G53" s="1"/>
      <c r="H53" s="1"/>
      <c r="I53" s="30" t="s">
        <v>184</v>
      </c>
      <c r="J53" s="2" t="s">
        <v>185</v>
      </c>
      <c r="K53" s="30" t="s">
        <v>186</v>
      </c>
    </row>
  </sheetData>
  <mergeCells count="9">
    <mergeCell ref="E43:E51"/>
    <mergeCell ref="E17:E28"/>
    <mergeCell ref="E29:E34"/>
    <mergeCell ref="D7:D34"/>
    <mergeCell ref="D35:D42"/>
    <mergeCell ref="E35:E42"/>
    <mergeCell ref="D43:D51"/>
    <mergeCell ref="E11:E16"/>
    <mergeCell ref="E7:E10"/>
  </mergeCells>
  <phoneticPr fontId="10" type="noConversion"/>
  <pageMargins left="0.7" right="0.7" top="0.78740157499999996" bottom="0.78740157499999996" header="0.3" footer="0.3"/>
  <pageSetup orientation="portrait" r:id="rId1"/>
  <headerFooter>
    <oddHeader>&amp;R&amp;"Calibri"&amp;10&amp;K000000 PRO VNITŘNÍ POTŘEBU          &amp;1#_x000D_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C6D60-2A0F-4C86-AF0C-F42D16D8BB41}">
  <sheetPr>
    <tabColor rgb="FFFF99FF"/>
  </sheetPr>
  <dimension ref="B2:P1001"/>
  <sheetViews>
    <sheetView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RowHeight="15" x14ac:dyDescent="0.25"/>
  <cols>
    <col min="1" max="1" width="4.5703125" style="9" customWidth="1"/>
    <col min="2" max="2" width="17.7109375" style="9" bestFit="1" customWidth="1"/>
    <col min="3" max="3" width="5.5703125" style="9" customWidth="1"/>
    <col min="4" max="4" width="50.28515625" style="9" customWidth="1"/>
    <col min="5" max="5" width="39.42578125" style="9" bestFit="1" customWidth="1"/>
    <col min="6" max="6" width="9.140625" style="9"/>
    <col min="7" max="7" width="18.7109375" style="9" customWidth="1"/>
    <col min="8" max="8" width="12" style="9" customWidth="1"/>
    <col min="9" max="9" width="12.28515625" style="9" customWidth="1"/>
    <col min="10" max="11" width="11.85546875" style="9" bestFit="1" customWidth="1"/>
    <col min="12" max="13" width="9.140625" style="9"/>
    <col min="14" max="14" width="20.140625" style="9" hidden="1" customWidth="1"/>
    <col min="15" max="16384" width="9.140625" style="9"/>
  </cols>
  <sheetData>
    <row r="2" spans="2:16" x14ac:dyDescent="0.25">
      <c r="B2" s="189" t="s">
        <v>314</v>
      </c>
      <c r="C2" s="189"/>
      <c r="D2" s="189"/>
      <c r="E2" s="189"/>
      <c r="F2" s="189" t="s">
        <v>193</v>
      </c>
      <c r="G2" s="189"/>
      <c r="H2" s="189"/>
      <c r="I2" s="189"/>
      <c r="J2" s="189" t="s">
        <v>315</v>
      </c>
      <c r="K2" s="189"/>
    </row>
    <row r="3" spans="2:16" ht="15.75" customHeight="1" x14ac:dyDescent="0.25">
      <c r="B3" s="189"/>
      <c r="C3" s="189"/>
      <c r="D3" s="189"/>
      <c r="E3" s="189"/>
      <c r="F3" s="198" t="s">
        <v>268</v>
      </c>
      <c r="G3" s="189" t="s">
        <v>316</v>
      </c>
      <c r="H3" s="189"/>
      <c r="I3" s="189"/>
      <c r="J3" s="189" t="s">
        <v>317</v>
      </c>
      <c r="K3" s="189" t="s">
        <v>318</v>
      </c>
    </row>
    <row r="4" spans="2:16" x14ac:dyDescent="0.25">
      <c r="B4" s="72" t="s">
        <v>319</v>
      </c>
      <c r="C4" s="72" t="s">
        <v>286</v>
      </c>
      <c r="D4" s="89" t="s">
        <v>320</v>
      </c>
      <c r="E4" s="89" t="s">
        <v>321</v>
      </c>
      <c r="F4" s="198"/>
      <c r="G4" s="90" t="s">
        <v>322</v>
      </c>
      <c r="H4" s="91" t="s">
        <v>323</v>
      </c>
      <c r="I4" s="91" t="s">
        <v>324</v>
      </c>
      <c r="J4" s="189"/>
      <c r="K4" s="189"/>
      <c r="N4" s="74" t="s">
        <v>325</v>
      </c>
    </row>
    <row r="5" spans="2:16" x14ac:dyDescent="0.25">
      <c r="B5" s="9" t="str" cm="1">
        <f t="array" ref="B5">_xlfn._xlws.FILTER(OBECaZSJaAM!K:K,(OBECaZSJaAM!Q:Q="A")+(OBECaZSJaAM!R:R="A"),"")</f>
        <v/>
      </c>
      <c r="C5" s="9" t="str">
        <f>IFERROR(VLOOKUP(B5,zdroj!D:AJ,33,0),"")</f>
        <v/>
      </c>
      <c r="D5" s="9" t="str">
        <f>IFERROR(VLOOKUP(B5,OBECaZSJaAM!K:W,12,0),"")</f>
        <v/>
      </c>
      <c r="E5" s="9" t="str">
        <f>IFERROR(VLOOKUP(B5,OBECaZSJaAM!K:W,13,0),"")</f>
        <v/>
      </c>
      <c r="F5" s="9" t="str">
        <f>IFERROR(VLOOKUP(B5,zdroj!D:G,4,0),"")</f>
        <v/>
      </c>
      <c r="G5" s="9" t="str">
        <f>IFERROR(IF(N5="A",VLOOKUP(B5,zdroj!D:I,6,0),VLOOKUP(B5,zdroj!D:H,5,0)),"")</f>
        <v/>
      </c>
      <c r="H5" s="9" t="str">
        <f>IFERROR(VLOOKUP(B5,zdroj!D:M,10,0),"")</f>
        <v/>
      </c>
      <c r="I5" s="9" t="str">
        <f>IFERROR(VLOOKUP(B5,zdroj!D:N,11,0),"")</f>
        <v/>
      </c>
      <c r="J5" s="92" t="str">
        <f>IFERROR(G5/F5,"")</f>
        <v/>
      </c>
      <c r="K5" s="92" t="str">
        <f>IFERROR((I5+H5+G5)/F5,"")</f>
        <v/>
      </c>
      <c r="N5" s="9" t="e">
        <f>VLOOKUP(B5,OBECaZSJaAM!K:T,10,0)</f>
        <v>#N/A</v>
      </c>
      <c r="P5" s="23"/>
    </row>
    <row r="6" spans="2:16" x14ac:dyDescent="0.25">
      <c r="C6" s="9" t="str">
        <f>IFERROR(VLOOKUP(B6,zdroj!D:AJ,33,0),"")</f>
        <v/>
      </c>
      <c r="D6" s="9" t="str">
        <f>IFERROR(VLOOKUP(B6,OBECaZSJaAM!K:W,12,0),"")</f>
        <v/>
      </c>
      <c r="E6" s="9" t="str">
        <f>IFERROR(VLOOKUP(B6,OBECaZSJaAM!K:W,13,0),"")</f>
        <v/>
      </c>
      <c r="F6" s="9" t="str">
        <f>IFERROR(VLOOKUP(B6,zdroj!D:G,4,0),"")</f>
        <v/>
      </c>
      <c r="G6" s="9" t="str">
        <f>IFERROR(IF(N6="A",VLOOKUP(B6,zdroj!D:I,6,0),VLOOKUP(B6,zdroj!D:H,5,0)),"")</f>
        <v/>
      </c>
      <c r="H6" s="9" t="str">
        <f>IFERROR(VLOOKUP(B6,zdroj!D:M,10,0),"")</f>
        <v/>
      </c>
      <c r="I6" s="9" t="str">
        <f>IFERROR(VLOOKUP(B6,zdroj!D:N,11,0),"")</f>
        <v/>
      </c>
      <c r="J6" s="92" t="str">
        <f t="shared" ref="J6:J69" si="0">IFERROR(G6/F6,"")</f>
        <v/>
      </c>
      <c r="K6" s="92" t="str">
        <f t="shared" ref="K6:K69" si="1">IFERROR((I6+H6+G6)/F6,"")</f>
        <v/>
      </c>
      <c r="N6" s="9" t="e">
        <f>VLOOKUP(B6,OBECaZSJaAM!K:T,10,0)</f>
        <v>#N/A</v>
      </c>
    </row>
    <row r="7" spans="2:16" x14ac:dyDescent="0.25">
      <c r="C7" s="9" t="str">
        <f>IFERROR(VLOOKUP(B7,zdroj!D:AJ,33,0),"")</f>
        <v/>
      </c>
      <c r="D7" s="9" t="str">
        <f>IFERROR(VLOOKUP(B7,OBECaZSJaAM!K:W,12,0),"")</f>
        <v/>
      </c>
      <c r="E7" s="9" t="str">
        <f>IFERROR(VLOOKUP(B7,OBECaZSJaAM!K:W,13,0),"")</f>
        <v/>
      </c>
      <c r="F7" s="9" t="str">
        <f>IFERROR(VLOOKUP(B7,zdroj!D:G,4,0),"")</f>
        <v/>
      </c>
      <c r="G7" s="9" t="str">
        <f>IFERROR(IF(N7="A",VLOOKUP(B7,zdroj!D:I,6,0),VLOOKUP(B7,zdroj!D:H,5,0)),"")</f>
        <v/>
      </c>
      <c r="H7" s="9" t="str">
        <f>IFERROR(VLOOKUP(B7,zdroj!D:M,10,0),"")</f>
        <v/>
      </c>
      <c r="I7" s="9" t="str">
        <f>IFERROR(VLOOKUP(B7,zdroj!D:N,11,0),"")</f>
        <v/>
      </c>
      <c r="J7" s="92" t="str">
        <f t="shared" si="0"/>
        <v/>
      </c>
      <c r="K7" s="92" t="str">
        <f t="shared" si="1"/>
        <v/>
      </c>
      <c r="N7" s="9" t="e">
        <f>VLOOKUP(B7,OBECaZSJaAM!K:T,10,0)</f>
        <v>#N/A</v>
      </c>
    </row>
    <row r="8" spans="2:16" x14ac:dyDescent="0.25">
      <c r="C8" s="9" t="str">
        <f>IFERROR(VLOOKUP(B8,zdroj!D:AJ,33,0),"")</f>
        <v/>
      </c>
      <c r="D8" s="9" t="str">
        <f>IFERROR(VLOOKUP(B8,OBECaZSJaAM!K:W,12,0),"")</f>
        <v/>
      </c>
      <c r="E8" s="9" t="str">
        <f>IFERROR(VLOOKUP(B8,OBECaZSJaAM!K:W,13,0),"")</f>
        <v/>
      </c>
      <c r="F8" s="9" t="str">
        <f>IFERROR(VLOOKUP(B8,zdroj!D:G,4,0),"")</f>
        <v/>
      </c>
      <c r="G8" s="9" t="str">
        <f>IFERROR(IF(N8="A",VLOOKUP(B8,zdroj!D:I,6,0),VLOOKUP(B8,zdroj!D:H,5,0)),"")</f>
        <v/>
      </c>
      <c r="H8" s="9" t="str">
        <f>IFERROR(VLOOKUP(B8,zdroj!D:M,10,0),"")</f>
        <v/>
      </c>
      <c r="I8" s="9" t="str">
        <f>IFERROR(VLOOKUP(B8,zdroj!D:N,11,0),"")</f>
        <v/>
      </c>
      <c r="J8" s="92" t="str">
        <f t="shared" si="0"/>
        <v/>
      </c>
      <c r="K8" s="92" t="str">
        <f t="shared" si="1"/>
        <v/>
      </c>
      <c r="N8" s="9" t="e">
        <f>VLOOKUP(B8,OBECaZSJaAM!K:T,10,0)</f>
        <v>#N/A</v>
      </c>
    </row>
    <row r="9" spans="2:16" x14ac:dyDescent="0.25">
      <c r="C9" s="9" t="str">
        <f>IFERROR(VLOOKUP(B9,zdroj!D:AJ,33,0),"")</f>
        <v/>
      </c>
      <c r="D9" s="9" t="str">
        <f>IFERROR(VLOOKUP(B9,OBECaZSJaAM!K:W,12,0),"")</f>
        <v/>
      </c>
      <c r="E9" s="9" t="str">
        <f>IFERROR(VLOOKUP(B9,OBECaZSJaAM!K:W,13,0),"")</f>
        <v/>
      </c>
      <c r="F9" s="9" t="str">
        <f>IFERROR(VLOOKUP(B9,zdroj!D:G,4,0),"")</f>
        <v/>
      </c>
      <c r="G9" s="9" t="str">
        <f>IFERROR(IF(N9="A",VLOOKUP(B9,zdroj!D:I,6,0),VLOOKUP(B9,zdroj!D:H,5,0)),"")</f>
        <v/>
      </c>
      <c r="H9" s="9" t="str">
        <f>IFERROR(VLOOKUP(B9,zdroj!D:M,10,0),"")</f>
        <v/>
      </c>
      <c r="I9" s="9" t="str">
        <f>IFERROR(VLOOKUP(B9,zdroj!D:N,11,0),"")</f>
        <v/>
      </c>
      <c r="J9" s="92" t="str">
        <f t="shared" si="0"/>
        <v/>
      </c>
      <c r="K9" s="92" t="str">
        <f t="shared" si="1"/>
        <v/>
      </c>
      <c r="N9" s="9" t="e">
        <f>VLOOKUP(B9,OBECaZSJaAM!K:T,10,0)</f>
        <v>#N/A</v>
      </c>
    </row>
    <row r="10" spans="2:16" x14ac:dyDescent="0.25">
      <c r="C10" s="9" t="str">
        <f>IFERROR(VLOOKUP(B10,zdroj!D:AJ,33,0),"")</f>
        <v/>
      </c>
      <c r="D10" s="9" t="str">
        <f>IFERROR(VLOOKUP(B10,OBECaZSJaAM!K:W,12,0),"")</f>
        <v/>
      </c>
      <c r="E10" s="9" t="str">
        <f>IFERROR(VLOOKUP(B10,OBECaZSJaAM!K:W,13,0),"")</f>
        <v/>
      </c>
      <c r="F10" s="9" t="str">
        <f>IFERROR(VLOOKUP(B10,zdroj!D:G,4,0),"")</f>
        <v/>
      </c>
      <c r="G10" s="9" t="str">
        <f>IFERROR(IF(N10="A",VLOOKUP(B10,zdroj!D:I,6,0),VLOOKUP(B10,zdroj!D:H,5,0)),"")</f>
        <v/>
      </c>
      <c r="H10" s="9" t="str">
        <f>IFERROR(VLOOKUP(B10,zdroj!D:M,10,0),"")</f>
        <v/>
      </c>
      <c r="I10" s="9" t="str">
        <f>IFERROR(VLOOKUP(B10,zdroj!D:N,11,0),"")</f>
        <v/>
      </c>
      <c r="J10" s="92" t="str">
        <f t="shared" si="0"/>
        <v/>
      </c>
      <c r="K10" s="92" t="str">
        <f t="shared" si="1"/>
        <v/>
      </c>
      <c r="N10" s="9" t="e">
        <f>VLOOKUP(B10,OBECaZSJaAM!K:T,10,0)</f>
        <v>#N/A</v>
      </c>
    </row>
    <row r="11" spans="2:16" x14ac:dyDescent="0.25">
      <c r="C11" s="9" t="str">
        <f>IFERROR(VLOOKUP(B11,zdroj!D:AJ,33,0),"")</f>
        <v/>
      </c>
      <c r="D11" s="9" t="str">
        <f>IFERROR(VLOOKUP(B11,OBECaZSJaAM!K:W,12,0),"")</f>
        <v/>
      </c>
      <c r="E11" s="9" t="str">
        <f>IFERROR(VLOOKUP(B11,OBECaZSJaAM!K:W,13,0),"")</f>
        <v/>
      </c>
      <c r="F11" s="9" t="str">
        <f>IFERROR(VLOOKUP(B11,zdroj!D:G,4,0),"")</f>
        <v/>
      </c>
      <c r="G11" s="9" t="str">
        <f>IFERROR(IF(N11="A",VLOOKUP(B11,zdroj!D:I,6,0),VLOOKUP(B11,zdroj!D:H,5,0)),"")</f>
        <v/>
      </c>
      <c r="H11" s="9" t="str">
        <f>IFERROR(VLOOKUP(B11,zdroj!D:M,10,0),"")</f>
        <v/>
      </c>
      <c r="I11" s="9" t="str">
        <f>IFERROR(VLOOKUP(B11,zdroj!D:N,11,0),"")</f>
        <v/>
      </c>
      <c r="J11" s="92" t="str">
        <f t="shared" si="0"/>
        <v/>
      </c>
      <c r="K11" s="92" t="str">
        <f t="shared" si="1"/>
        <v/>
      </c>
      <c r="N11" s="9" t="e">
        <f>VLOOKUP(B11,OBECaZSJaAM!K:T,10,0)</f>
        <v>#N/A</v>
      </c>
    </row>
    <row r="12" spans="2:16" x14ac:dyDescent="0.25">
      <c r="C12" s="9" t="str">
        <f>IFERROR(VLOOKUP(B12,zdroj!D:AJ,33,0),"")</f>
        <v/>
      </c>
      <c r="D12" s="9" t="str">
        <f>IFERROR(VLOOKUP(B12,OBECaZSJaAM!K:W,12,0),"")</f>
        <v/>
      </c>
      <c r="E12" s="9" t="str">
        <f>IFERROR(VLOOKUP(B12,OBECaZSJaAM!K:W,13,0),"")</f>
        <v/>
      </c>
      <c r="F12" s="9" t="str">
        <f>IFERROR(VLOOKUP(B12,zdroj!D:G,4,0),"")</f>
        <v/>
      </c>
      <c r="G12" s="9" t="str">
        <f>IFERROR(IF(N12="A",VLOOKUP(B12,zdroj!D:I,6,0),VLOOKUP(B12,zdroj!D:H,5,0)),"")</f>
        <v/>
      </c>
      <c r="H12" s="9" t="str">
        <f>IFERROR(VLOOKUP(B12,zdroj!D:M,10,0),"")</f>
        <v/>
      </c>
      <c r="I12" s="9" t="str">
        <f>IFERROR(VLOOKUP(B12,zdroj!D:N,11,0),"")</f>
        <v/>
      </c>
      <c r="J12" s="92" t="str">
        <f t="shared" si="0"/>
        <v/>
      </c>
      <c r="K12" s="92" t="str">
        <f t="shared" si="1"/>
        <v/>
      </c>
      <c r="N12" s="9" t="e">
        <f>VLOOKUP(B12,OBECaZSJaAM!K:T,10,0)</f>
        <v>#N/A</v>
      </c>
    </row>
    <row r="13" spans="2:16" x14ac:dyDescent="0.25">
      <c r="C13" s="9" t="str">
        <f>IFERROR(VLOOKUP(B13,zdroj!D:AJ,33,0),"")</f>
        <v/>
      </c>
      <c r="D13" s="9" t="str">
        <f>IFERROR(VLOOKUP(B13,OBECaZSJaAM!K:W,12,0),"")</f>
        <v/>
      </c>
      <c r="E13" s="9" t="str">
        <f>IFERROR(VLOOKUP(B13,OBECaZSJaAM!K:W,13,0),"")</f>
        <v/>
      </c>
      <c r="F13" s="9" t="str">
        <f>IFERROR(VLOOKUP(B13,zdroj!D:G,4,0),"")</f>
        <v/>
      </c>
      <c r="G13" s="9" t="str">
        <f>IFERROR(IF(N13="A",VLOOKUP(B13,zdroj!D:I,6,0),VLOOKUP(B13,zdroj!D:H,5,0)),"")</f>
        <v/>
      </c>
      <c r="H13" s="9" t="str">
        <f>IFERROR(VLOOKUP(B13,zdroj!D:M,10,0),"")</f>
        <v/>
      </c>
      <c r="I13" s="9" t="str">
        <f>IFERROR(VLOOKUP(B13,zdroj!D:N,11,0),"")</f>
        <v/>
      </c>
      <c r="J13" s="92" t="str">
        <f t="shared" si="0"/>
        <v/>
      </c>
      <c r="K13" s="92" t="str">
        <f t="shared" si="1"/>
        <v/>
      </c>
      <c r="N13" s="9" t="e">
        <f>VLOOKUP(B13,OBECaZSJaAM!K:T,10,0)</f>
        <v>#N/A</v>
      </c>
    </row>
    <row r="14" spans="2:16" x14ac:dyDescent="0.25">
      <c r="C14" s="9" t="str">
        <f>IFERROR(VLOOKUP(B14,zdroj!D:AJ,33,0),"")</f>
        <v/>
      </c>
      <c r="D14" s="9" t="str">
        <f>IFERROR(VLOOKUP(B14,OBECaZSJaAM!K:W,12,0),"")</f>
        <v/>
      </c>
      <c r="E14" s="9" t="str">
        <f>IFERROR(VLOOKUP(B14,OBECaZSJaAM!K:W,13,0),"")</f>
        <v/>
      </c>
      <c r="F14" s="9" t="str">
        <f>IFERROR(VLOOKUP(B14,zdroj!D:G,4,0),"")</f>
        <v/>
      </c>
      <c r="G14" s="9" t="str">
        <f>IFERROR(IF(N14="A",VLOOKUP(B14,zdroj!D:I,6,0),VLOOKUP(B14,zdroj!D:H,5,0)),"")</f>
        <v/>
      </c>
      <c r="H14" s="9" t="str">
        <f>IFERROR(VLOOKUP(B14,zdroj!D:M,10,0),"")</f>
        <v/>
      </c>
      <c r="I14" s="9" t="str">
        <f>IFERROR(VLOOKUP(B14,zdroj!D:N,11,0),"")</f>
        <v/>
      </c>
      <c r="J14" s="92" t="str">
        <f t="shared" si="0"/>
        <v/>
      </c>
      <c r="K14" s="92" t="str">
        <f t="shared" si="1"/>
        <v/>
      </c>
      <c r="N14" s="9" t="e">
        <f>VLOOKUP(B14,OBECaZSJaAM!K:T,10,0)</f>
        <v>#N/A</v>
      </c>
    </row>
    <row r="15" spans="2:16" x14ac:dyDescent="0.25">
      <c r="C15" s="9" t="str">
        <f>IFERROR(VLOOKUP(B15,zdroj!D:AJ,33,0),"")</f>
        <v/>
      </c>
      <c r="D15" s="9" t="str">
        <f>IFERROR(VLOOKUP(B15,OBECaZSJaAM!K:W,12,0),"")</f>
        <v/>
      </c>
      <c r="E15" s="9" t="str">
        <f>IFERROR(VLOOKUP(B15,OBECaZSJaAM!K:W,13,0),"")</f>
        <v/>
      </c>
      <c r="F15" s="9" t="str">
        <f>IFERROR(VLOOKUP(B15,zdroj!D:G,4,0),"")</f>
        <v/>
      </c>
      <c r="G15" s="9" t="str">
        <f>IFERROR(IF(N15="A",VLOOKUP(B15,zdroj!D:I,6,0),VLOOKUP(B15,zdroj!D:H,5,0)),"")</f>
        <v/>
      </c>
      <c r="H15" s="9" t="str">
        <f>IFERROR(VLOOKUP(B15,zdroj!D:M,10,0),"")</f>
        <v/>
      </c>
      <c r="I15" s="9" t="str">
        <f>IFERROR(VLOOKUP(B15,zdroj!D:N,11,0),"")</f>
        <v/>
      </c>
      <c r="J15" s="92" t="str">
        <f t="shared" si="0"/>
        <v/>
      </c>
      <c r="K15" s="92" t="str">
        <f t="shared" si="1"/>
        <v/>
      </c>
      <c r="N15" s="9" t="e">
        <f>VLOOKUP(B15,OBECaZSJaAM!K:T,10,0)</f>
        <v>#N/A</v>
      </c>
    </row>
    <row r="16" spans="2:16" x14ac:dyDescent="0.25">
      <c r="C16" s="9" t="str">
        <f>IFERROR(VLOOKUP(B16,zdroj!D:AJ,33,0),"")</f>
        <v/>
      </c>
      <c r="D16" s="9" t="str">
        <f>IFERROR(VLOOKUP(B16,OBECaZSJaAM!K:W,12,0),"")</f>
        <v/>
      </c>
      <c r="E16" s="9" t="str">
        <f>IFERROR(VLOOKUP(B16,OBECaZSJaAM!K:W,13,0),"")</f>
        <v/>
      </c>
      <c r="F16" s="9" t="str">
        <f>IFERROR(VLOOKUP(B16,zdroj!D:G,4,0),"")</f>
        <v/>
      </c>
      <c r="G16" s="9" t="str">
        <f>IFERROR(IF(N16="A",VLOOKUP(B16,zdroj!D:I,6,0),VLOOKUP(B16,zdroj!D:H,5,0)),"")</f>
        <v/>
      </c>
      <c r="H16" s="9" t="str">
        <f>IFERROR(VLOOKUP(B16,zdroj!D:M,10,0),"")</f>
        <v/>
      </c>
      <c r="I16" s="9" t="str">
        <f>IFERROR(VLOOKUP(B16,zdroj!D:N,11,0),"")</f>
        <v/>
      </c>
      <c r="J16" s="92" t="str">
        <f t="shared" si="0"/>
        <v/>
      </c>
      <c r="K16" s="92" t="str">
        <f t="shared" si="1"/>
        <v/>
      </c>
      <c r="N16" s="9" t="e">
        <f>VLOOKUP(B16,OBECaZSJaAM!K:T,10,0)</f>
        <v>#N/A</v>
      </c>
    </row>
    <row r="17" spans="3:14" x14ac:dyDescent="0.25">
      <c r="C17" s="9" t="str">
        <f>IFERROR(VLOOKUP(B17,zdroj!D:AJ,33,0),"")</f>
        <v/>
      </c>
      <c r="D17" s="9" t="str">
        <f>IFERROR(VLOOKUP(B17,OBECaZSJaAM!K:W,12,0),"")</f>
        <v/>
      </c>
      <c r="E17" s="9" t="str">
        <f>IFERROR(VLOOKUP(B17,OBECaZSJaAM!K:W,13,0),"")</f>
        <v/>
      </c>
      <c r="F17" s="9" t="str">
        <f>IFERROR(VLOOKUP(B17,zdroj!D:G,4,0),"")</f>
        <v/>
      </c>
      <c r="G17" s="9" t="str">
        <f>IFERROR(IF(N17="A",VLOOKUP(B17,zdroj!D:I,6,0),VLOOKUP(B17,zdroj!D:H,5,0)),"")</f>
        <v/>
      </c>
      <c r="H17" s="9" t="str">
        <f>IFERROR(VLOOKUP(B17,zdroj!D:M,10,0),"")</f>
        <v/>
      </c>
      <c r="I17" s="9" t="str">
        <f>IFERROR(VLOOKUP(B17,zdroj!D:N,11,0),"")</f>
        <v/>
      </c>
      <c r="J17" s="92" t="str">
        <f t="shared" si="0"/>
        <v/>
      </c>
      <c r="K17" s="92" t="str">
        <f t="shared" si="1"/>
        <v/>
      </c>
      <c r="N17" s="9" t="e">
        <f>VLOOKUP(B17,OBECaZSJaAM!K:T,10,0)</f>
        <v>#N/A</v>
      </c>
    </row>
    <row r="18" spans="3:14" x14ac:dyDescent="0.25">
      <c r="C18" s="9" t="str">
        <f>IFERROR(VLOOKUP(B18,zdroj!D:AJ,33,0),"")</f>
        <v/>
      </c>
      <c r="D18" s="9" t="str">
        <f>IFERROR(VLOOKUP(B18,OBECaZSJaAM!K:W,12,0),"")</f>
        <v/>
      </c>
      <c r="E18" s="9" t="str">
        <f>IFERROR(VLOOKUP(B18,OBECaZSJaAM!K:W,13,0),"")</f>
        <v/>
      </c>
      <c r="F18" s="9" t="str">
        <f>IFERROR(VLOOKUP(B18,zdroj!D:G,4,0),"")</f>
        <v/>
      </c>
      <c r="G18" s="9" t="str">
        <f>IFERROR(IF(N18="A",VLOOKUP(B18,zdroj!D:I,6,0),VLOOKUP(B18,zdroj!D:H,5,0)),"")</f>
        <v/>
      </c>
      <c r="H18" s="9" t="str">
        <f>IFERROR(VLOOKUP(B18,zdroj!D:M,10,0),"")</f>
        <v/>
      </c>
      <c r="I18" s="9" t="str">
        <f>IFERROR(VLOOKUP(B18,zdroj!D:N,11,0),"")</f>
        <v/>
      </c>
      <c r="J18" s="92" t="str">
        <f t="shared" si="0"/>
        <v/>
      </c>
      <c r="K18" s="92" t="str">
        <f t="shared" si="1"/>
        <v/>
      </c>
      <c r="N18" s="9" t="e">
        <f>VLOOKUP(B18,OBECaZSJaAM!K:T,10,0)</f>
        <v>#N/A</v>
      </c>
    </row>
    <row r="19" spans="3:14" x14ac:dyDescent="0.25">
      <c r="C19" s="9" t="str">
        <f>IFERROR(VLOOKUP(B19,zdroj!D:AJ,33,0),"")</f>
        <v/>
      </c>
      <c r="D19" s="9" t="str">
        <f>IFERROR(VLOOKUP(B19,OBECaZSJaAM!K:W,12,0),"")</f>
        <v/>
      </c>
      <c r="E19" s="9" t="str">
        <f>IFERROR(VLOOKUP(B19,OBECaZSJaAM!K:W,13,0),"")</f>
        <v/>
      </c>
      <c r="F19" s="9" t="str">
        <f>IFERROR(VLOOKUP(B19,zdroj!D:G,4,0),"")</f>
        <v/>
      </c>
      <c r="G19" s="9" t="str">
        <f>IFERROR(IF(N19="A",VLOOKUP(B19,zdroj!D:I,6,0),VLOOKUP(B19,zdroj!D:H,5,0)),"")</f>
        <v/>
      </c>
      <c r="H19" s="9" t="str">
        <f>IFERROR(VLOOKUP(B19,zdroj!D:M,10,0),"")</f>
        <v/>
      </c>
      <c r="I19" s="9" t="str">
        <f>IFERROR(VLOOKUP(B19,zdroj!D:N,11,0),"")</f>
        <v/>
      </c>
      <c r="J19" s="92" t="str">
        <f t="shared" si="0"/>
        <v/>
      </c>
      <c r="K19" s="92" t="str">
        <f t="shared" si="1"/>
        <v/>
      </c>
      <c r="N19" s="9" t="e">
        <f>VLOOKUP(B19,OBECaZSJaAM!K:T,10,0)</f>
        <v>#N/A</v>
      </c>
    </row>
    <row r="20" spans="3:14" x14ac:dyDescent="0.25">
      <c r="C20" s="9" t="str">
        <f>IFERROR(VLOOKUP(B20,zdroj!D:AJ,33,0),"")</f>
        <v/>
      </c>
      <c r="D20" s="9" t="str">
        <f>IFERROR(VLOOKUP(B20,OBECaZSJaAM!K:W,12,0),"")</f>
        <v/>
      </c>
      <c r="E20" s="9" t="str">
        <f>IFERROR(VLOOKUP(B20,OBECaZSJaAM!K:W,13,0),"")</f>
        <v/>
      </c>
      <c r="F20" s="9" t="str">
        <f>IFERROR(VLOOKUP(B20,zdroj!D:G,4,0),"")</f>
        <v/>
      </c>
      <c r="G20" s="9" t="str">
        <f>IFERROR(IF(N20="A",VLOOKUP(B20,zdroj!D:I,6,0),VLOOKUP(B20,zdroj!D:H,5,0)),"")</f>
        <v/>
      </c>
      <c r="H20" s="9" t="str">
        <f>IFERROR(VLOOKUP(B20,zdroj!D:M,10,0),"")</f>
        <v/>
      </c>
      <c r="I20" s="9" t="str">
        <f>IFERROR(VLOOKUP(B20,zdroj!D:N,11,0),"")</f>
        <v/>
      </c>
      <c r="J20" s="92" t="str">
        <f t="shared" si="0"/>
        <v/>
      </c>
      <c r="K20" s="92" t="str">
        <f t="shared" si="1"/>
        <v/>
      </c>
      <c r="N20" s="9" t="e">
        <f>VLOOKUP(B20,OBECaZSJaAM!K:T,10,0)</f>
        <v>#N/A</v>
      </c>
    </row>
    <row r="21" spans="3:14" x14ac:dyDescent="0.25">
      <c r="C21" s="9" t="str">
        <f>IFERROR(VLOOKUP(B21,zdroj!D:AJ,33,0),"")</f>
        <v/>
      </c>
      <c r="D21" s="9" t="str">
        <f>IFERROR(VLOOKUP(B21,OBECaZSJaAM!K:W,12,0),"")</f>
        <v/>
      </c>
      <c r="E21" s="9" t="str">
        <f>IFERROR(VLOOKUP(B21,OBECaZSJaAM!K:W,13,0),"")</f>
        <v/>
      </c>
      <c r="F21" s="9" t="str">
        <f>IFERROR(VLOOKUP(B21,zdroj!D:G,4,0),"")</f>
        <v/>
      </c>
      <c r="G21" s="9" t="str">
        <f>IFERROR(IF(N21="A",VLOOKUP(B21,zdroj!D:I,6,0),VLOOKUP(B21,zdroj!D:H,5,0)),"")</f>
        <v/>
      </c>
      <c r="H21" s="9" t="str">
        <f>IFERROR(VLOOKUP(B21,zdroj!D:M,10,0),"")</f>
        <v/>
      </c>
      <c r="I21" s="9" t="str">
        <f>IFERROR(VLOOKUP(B21,zdroj!D:N,11,0),"")</f>
        <v/>
      </c>
      <c r="J21" s="92" t="str">
        <f t="shared" si="0"/>
        <v/>
      </c>
      <c r="K21" s="92" t="str">
        <f t="shared" si="1"/>
        <v/>
      </c>
      <c r="N21" s="9" t="e">
        <f>VLOOKUP(B21,OBECaZSJaAM!K:T,10,0)</f>
        <v>#N/A</v>
      </c>
    </row>
    <row r="22" spans="3:14" x14ac:dyDescent="0.25">
      <c r="C22" s="9" t="str">
        <f>IFERROR(VLOOKUP(B22,zdroj!D:AJ,33,0),"")</f>
        <v/>
      </c>
      <c r="D22" s="9" t="str">
        <f>IFERROR(VLOOKUP(B22,OBECaZSJaAM!K:W,12,0),"")</f>
        <v/>
      </c>
      <c r="E22" s="9" t="str">
        <f>IFERROR(VLOOKUP(B22,OBECaZSJaAM!K:W,13,0),"")</f>
        <v/>
      </c>
      <c r="F22" s="9" t="str">
        <f>IFERROR(VLOOKUP(B22,zdroj!D:G,4,0),"")</f>
        <v/>
      </c>
      <c r="G22" s="9" t="str">
        <f>IFERROR(IF(N22="A",VLOOKUP(B22,zdroj!D:I,6,0),VLOOKUP(B22,zdroj!D:H,5,0)),"")</f>
        <v/>
      </c>
      <c r="H22" s="9" t="str">
        <f>IFERROR(VLOOKUP(B22,zdroj!D:M,10,0),"")</f>
        <v/>
      </c>
      <c r="I22" s="9" t="str">
        <f>IFERROR(VLOOKUP(B22,zdroj!D:N,11,0),"")</f>
        <v/>
      </c>
      <c r="J22" s="92" t="str">
        <f t="shared" si="0"/>
        <v/>
      </c>
      <c r="K22" s="92" t="str">
        <f t="shared" si="1"/>
        <v/>
      </c>
      <c r="N22" s="9" t="e">
        <f>VLOOKUP(B22,OBECaZSJaAM!K:T,10,0)</f>
        <v>#N/A</v>
      </c>
    </row>
    <row r="23" spans="3:14" x14ac:dyDescent="0.25">
      <c r="C23" s="9" t="str">
        <f>IFERROR(VLOOKUP(B23,zdroj!D:AJ,33,0),"")</f>
        <v/>
      </c>
      <c r="D23" s="9" t="str">
        <f>IFERROR(VLOOKUP(B23,OBECaZSJaAM!K:W,12,0),"")</f>
        <v/>
      </c>
      <c r="E23" s="9" t="str">
        <f>IFERROR(VLOOKUP(B23,OBECaZSJaAM!K:W,13,0),"")</f>
        <v/>
      </c>
      <c r="F23" s="9" t="str">
        <f>IFERROR(VLOOKUP(B23,zdroj!D:G,4,0),"")</f>
        <v/>
      </c>
      <c r="G23" s="9" t="str">
        <f>IFERROR(IF(N23="A",VLOOKUP(B23,zdroj!D:I,6,0),VLOOKUP(B23,zdroj!D:H,5,0)),"")</f>
        <v/>
      </c>
      <c r="H23" s="9" t="str">
        <f>IFERROR(VLOOKUP(B23,zdroj!D:M,10,0),"")</f>
        <v/>
      </c>
      <c r="I23" s="9" t="str">
        <f>IFERROR(VLOOKUP(B23,zdroj!D:N,11,0),"")</f>
        <v/>
      </c>
      <c r="J23" s="92" t="str">
        <f t="shared" si="0"/>
        <v/>
      </c>
      <c r="K23" s="92" t="str">
        <f t="shared" si="1"/>
        <v/>
      </c>
      <c r="N23" s="9" t="e">
        <f>VLOOKUP(B23,OBECaZSJaAM!K:T,10,0)</f>
        <v>#N/A</v>
      </c>
    </row>
    <row r="24" spans="3:14" x14ac:dyDescent="0.25">
      <c r="C24" s="9" t="str">
        <f>IFERROR(VLOOKUP(B24,zdroj!D:AJ,33,0),"")</f>
        <v/>
      </c>
      <c r="D24" s="9" t="str">
        <f>IFERROR(VLOOKUP(B24,OBECaZSJaAM!K:W,12,0),"")</f>
        <v/>
      </c>
      <c r="E24" s="9" t="str">
        <f>IFERROR(VLOOKUP(B24,OBECaZSJaAM!K:W,13,0),"")</f>
        <v/>
      </c>
      <c r="F24" s="9" t="str">
        <f>IFERROR(VLOOKUP(B24,zdroj!D:G,4,0),"")</f>
        <v/>
      </c>
      <c r="G24" s="9" t="str">
        <f>IFERROR(IF(N24="A",VLOOKUP(B24,zdroj!D:I,6,0),VLOOKUP(B24,zdroj!D:H,5,0)),"")</f>
        <v/>
      </c>
      <c r="H24" s="9" t="str">
        <f>IFERROR(VLOOKUP(B24,zdroj!D:M,10,0),"")</f>
        <v/>
      </c>
      <c r="I24" s="9" t="str">
        <f>IFERROR(VLOOKUP(B24,zdroj!D:N,11,0),"")</f>
        <v/>
      </c>
      <c r="J24" s="92" t="str">
        <f t="shared" si="0"/>
        <v/>
      </c>
      <c r="K24" s="92" t="str">
        <f t="shared" si="1"/>
        <v/>
      </c>
      <c r="N24" s="9" t="e">
        <f>VLOOKUP(B24,OBECaZSJaAM!K:T,10,0)</f>
        <v>#N/A</v>
      </c>
    </row>
    <row r="25" spans="3:14" x14ac:dyDescent="0.25">
      <c r="C25" s="9" t="str">
        <f>IFERROR(VLOOKUP(B25,zdroj!D:AJ,33,0),"")</f>
        <v/>
      </c>
      <c r="D25" s="9" t="str">
        <f>IFERROR(VLOOKUP(B25,OBECaZSJaAM!K:W,12,0),"")</f>
        <v/>
      </c>
      <c r="E25" s="9" t="str">
        <f>IFERROR(VLOOKUP(B25,OBECaZSJaAM!K:W,13,0),"")</f>
        <v/>
      </c>
      <c r="F25" s="9" t="str">
        <f>IFERROR(VLOOKUP(B25,zdroj!D:G,4,0),"")</f>
        <v/>
      </c>
      <c r="G25" s="9" t="str">
        <f>IFERROR(IF(N25="A",VLOOKUP(B25,zdroj!D:I,6,0),VLOOKUP(B25,zdroj!D:H,5,0)),"")</f>
        <v/>
      </c>
      <c r="H25" s="9" t="str">
        <f>IFERROR(VLOOKUP(B25,zdroj!D:M,10,0),"")</f>
        <v/>
      </c>
      <c r="I25" s="9" t="str">
        <f>IFERROR(VLOOKUP(B25,zdroj!D:N,11,0),"")</f>
        <v/>
      </c>
      <c r="J25" s="92" t="str">
        <f t="shared" si="0"/>
        <v/>
      </c>
      <c r="K25" s="92" t="str">
        <f t="shared" si="1"/>
        <v/>
      </c>
      <c r="N25" s="9" t="e">
        <f>VLOOKUP(B25,OBECaZSJaAM!K:T,10,0)</f>
        <v>#N/A</v>
      </c>
    </row>
    <row r="26" spans="3:14" x14ac:dyDescent="0.25">
      <c r="C26" s="9" t="str">
        <f>IFERROR(VLOOKUP(B26,zdroj!D:AJ,33,0),"")</f>
        <v/>
      </c>
      <c r="D26" s="9" t="str">
        <f>IFERROR(VLOOKUP(B26,OBECaZSJaAM!K:W,12,0),"")</f>
        <v/>
      </c>
      <c r="E26" s="9" t="str">
        <f>IFERROR(VLOOKUP(B26,OBECaZSJaAM!K:W,13,0),"")</f>
        <v/>
      </c>
      <c r="F26" s="9" t="str">
        <f>IFERROR(VLOOKUP(B26,zdroj!D:G,4,0),"")</f>
        <v/>
      </c>
      <c r="G26" s="9" t="str">
        <f>IFERROR(IF(N26="A",VLOOKUP(B26,zdroj!D:I,6,0),VLOOKUP(B26,zdroj!D:H,5,0)),"")</f>
        <v/>
      </c>
      <c r="H26" s="9" t="str">
        <f>IFERROR(VLOOKUP(B26,zdroj!D:M,10,0),"")</f>
        <v/>
      </c>
      <c r="I26" s="9" t="str">
        <f>IFERROR(VLOOKUP(B26,zdroj!D:N,11,0),"")</f>
        <v/>
      </c>
      <c r="J26" s="92" t="str">
        <f t="shared" si="0"/>
        <v/>
      </c>
      <c r="K26" s="92" t="str">
        <f t="shared" si="1"/>
        <v/>
      </c>
      <c r="N26" s="9" t="e">
        <f>VLOOKUP(B26,OBECaZSJaAM!K:T,10,0)</f>
        <v>#N/A</v>
      </c>
    </row>
    <row r="27" spans="3:14" x14ac:dyDescent="0.25">
      <c r="C27" s="9" t="str">
        <f>IFERROR(VLOOKUP(B27,zdroj!D:AJ,33,0),"")</f>
        <v/>
      </c>
      <c r="D27" s="9" t="str">
        <f>IFERROR(VLOOKUP(B27,OBECaZSJaAM!K:W,12,0),"")</f>
        <v/>
      </c>
      <c r="E27" s="9" t="str">
        <f>IFERROR(VLOOKUP(B27,OBECaZSJaAM!K:W,13,0),"")</f>
        <v/>
      </c>
      <c r="F27" s="9" t="str">
        <f>IFERROR(VLOOKUP(B27,zdroj!D:G,4,0),"")</f>
        <v/>
      </c>
      <c r="G27" s="9" t="str">
        <f>IFERROR(IF(N27="A",VLOOKUP(B27,zdroj!D:I,6,0),VLOOKUP(B27,zdroj!D:H,5,0)),"")</f>
        <v/>
      </c>
      <c r="H27" s="9" t="str">
        <f>IFERROR(VLOOKUP(B27,zdroj!D:M,10,0),"")</f>
        <v/>
      </c>
      <c r="I27" s="9" t="str">
        <f>IFERROR(VLOOKUP(B27,zdroj!D:N,11,0),"")</f>
        <v/>
      </c>
      <c r="J27" s="92" t="str">
        <f t="shared" si="0"/>
        <v/>
      </c>
      <c r="K27" s="92" t="str">
        <f t="shared" si="1"/>
        <v/>
      </c>
      <c r="N27" s="9" t="e">
        <f>VLOOKUP(B27,OBECaZSJaAM!K:T,10,0)</f>
        <v>#N/A</v>
      </c>
    </row>
    <row r="28" spans="3:14" x14ac:dyDescent="0.25">
      <c r="C28" s="9" t="str">
        <f>IFERROR(VLOOKUP(B28,zdroj!D:AJ,33,0),"")</f>
        <v/>
      </c>
      <c r="D28" s="9" t="str">
        <f>IFERROR(VLOOKUP(B28,OBECaZSJaAM!K:W,12,0),"")</f>
        <v/>
      </c>
      <c r="E28" s="9" t="str">
        <f>IFERROR(VLOOKUP(B28,OBECaZSJaAM!K:W,13,0),"")</f>
        <v/>
      </c>
      <c r="F28" s="9" t="str">
        <f>IFERROR(VLOOKUP(B28,zdroj!D:G,4,0),"")</f>
        <v/>
      </c>
      <c r="G28" s="9" t="str">
        <f>IFERROR(IF(N28="A",VLOOKUP(B28,zdroj!D:I,6,0),VLOOKUP(B28,zdroj!D:H,5,0)),"")</f>
        <v/>
      </c>
      <c r="H28" s="9" t="str">
        <f>IFERROR(VLOOKUP(B28,zdroj!D:M,10,0),"")</f>
        <v/>
      </c>
      <c r="I28" s="9" t="str">
        <f>IFERROR(VLOOKUP(B28,zdroj!D:N,11,0),"")</f>
        <v/>
      </c>
      <c r="J28" s="92" t="str">
        <f t="shared" si="0"/>
        <v/>
      </c>
      <c r="K28" s="92" t="str">
        <f t="shared" si="1"/>
        <v/>
      </c>
      <c r="N28" s="9" t="e">
        <f>VLOOKUP(B28,OBECaZSJaAM!K:T,10,0)</f>
        <v>#N/A</v>
      </c>
    </row>
    <row r="29" spans="3:14" x14ac:dyDescent="0.25">
      <c r="C29" s="9" t="str">
        <f>IFERROR(VLOOKUP(B29,zdroj!D:AJ,33,0),"")</f>
        <v/>
      </c>
      <c r="D29" s="9" t="str">
        <f>IFERROR(VLOOKUP(B29,OBECaZSJaAM!K:W,12,0),"")</f>
        <v/>
      </c>
      <c r="E29" s="9" t="str">
        <f>IFERROR(VLOOKUP(B29,OBECaZSJaAM!K:W,13,0),"")</f>
        <v/>
      </c>
      <c r="F29" s="9" t="str">
        <f>IFERROR(VLOOKUP(B29,zdroj!D:G,4,0),"")</f>
        <v/>
      </c>
      <c r="G29" s="9" t="str">
        <f>IFERROR(IF(N29="A",VLOOKUP(B29,zdroj!D:I,6,0),VLOOKUP(B29,zdroj!D:H,5,0)),"")</f>
        <v/>
      </c>
      <c r="H29" s="9" t="str">
        <f>IFERROR(VLOOKUP(B29,zdroj!D:M,10,0),"")</f>
        <v/>
      </c>
      <c r="I29" s="9" t="str">
        <f>IFERROR(VLOOKUP(B29,zdroj!D:N,11,0),"")</f>
        <v/>
      </c>
      <c r="J29" s="92" t="str">
        <f t="shared" si="0"/>
        <v/>
      </c>
      <c r="K29" s="92" t="str">
        <f t="shared" si="1"/>
        <v/>
      </c>
      <c r="N29" s="9" t="e">
        <f>VLOOKUP(B29,OBECaZSJaAM!K:T,10,0)</f>
        <v>#N/A</v>
      </c>
    </row>
    <row r="30" spans="3:14" x14ac:dyDescent="0.25">
      <c r="C30" s="9" t="str">
        <f>IFERROR(VLOOKUP(B30,zdroj!D:AJ,33,0),"")</f>
        <v/>
      </c>
      <c r="D30" s="9" t="str">
        <f>IFERROR(VLOOKUP(B30,OBECaZSJaAM!K:W,12,0),"")</f>
        <v/>
      </c>
      <c r="E30" s="9" t="str">
        <f>IFERROR(VLOOKUP(B30,OBECaZSJaAM!K:W,13,0),"")</f>
        <v/>
      </c>
      <c r="F30" s="9" t="str">
        <f>IFERROR(VLOOKUP(B30,zdroj!D:G,4,0),"")</f>
        <v/>
      </c>
      <c r="G30" s="9" t="str">
        <f>IFERROR(IF(N30="A",VLOOKUP(B30,zdroj!D:I,6,0),VLOOKUP(B30,zdroj!D:H,5,0)),"")</f>
        <v/>
      </c>
      <c r="H30" s="9" t="str">
        <f>IFERROR(VLOOKUP(B30,zdroj!D:M,10,0),"")</f>
        <v/>
      </c>
      <c r="I30" s="9" t="str">
        <f>IFERROR(VLOOKUP(B30,zdroj!D:N,11,0),"")</f>
        <v/>
      </c>
      <c r="J30" s="92" t="str">
        <f t="shared" si="0"/>
        <v/>
      </c>
      <c r="K30" s="92" t="str">
        <f t="shared" si="1"/>
        <v/>
      </c>
      <c r="N30" s="9" t="e">
        <f>VLOOKUP(B30,OBECaZSJaAM!K:T,10,0)</f>
        <v>#N/A</v>
      </c>
    </row>
    <row r="31" spans="3:14" x14ac:dyDescent="0.25">
      <c r="C31" s="9" t="str">
        <f>IFERROR(VLOOKUP(B31,zdroj!D:AJ,33,0),"")</f>
        <v/>
      </c>
      <c r="D31" s="9" t="str">
        <f>IFERROR(VLOOKUP(B31,OBECaZSJaAM!K:W,12,0),"")</f>
        <v/>
      </c>
      <c r="E31" s="9" t="str">
        <f>IFERROR(VLOOKUP(B31,OBECaZSJaAM!K:W,13,0),"")</f>
        <v/>
      </c>
      <c r="F31" s="9" t="str">
        <f>IFERROR(VLOOKUP(B31,zdroj!D:G,4,0),"")</f>
        <v/>
      </c>
      <c r="G31" s="9" t="str">
        <f>IFERROR(IF(N31="A",VLOOKUP(B31,zdroj!D:I,6,0),VLOOKUP(B31,zdroj!D:H,5,0)),"")</f>
        <v/>
      </c>
      <c r="H31" s="9" t="str">
        <f>IFERROR(VLOOKUP(B31,zdroj!D:M,10,0),"")</f>
        <v/>
      </c>
      <c r="I31" s="9" t="str">
        <f>IFERROR(VLOOKUP(B31,zdroj!D:N,11,0),"")</f>
        <v/>
      </c>
      <c r="J31" s="92" t="str">
        <f t="shared" si="0"/>
        <v/>
      </c>
      <c r="K31" s="92" t="str">
        <f t="shared" si="1"/>
        <v/>
      </c>
      <c r="N31" s="9" t="e">
        <f>VLOOKUP(B31,OBECaZSJaAM!K:T,10,0)</f>
        <v>#N/A</v>
      </c>
    </row>
    <row r="32" spans="3:14" x14ac:dyDescent="0.25">
      <c r="C32" s="9" t="str">
        <f>IFERROR(VLOOKUP(B32,zdroj!D:AJ,33,0),"")</f>
        <v/>
      </c>
      <c r="D32" s="9" t="str">
        <f>IFERROR(VLOOKUP(B32,OBECaZSJaAM!K:W,12,0),"")</f>
        <v/>
      </c>
      <c r="E32" s="9" t="str">
        <f>IFERROR(VLOOKUP(B32,OBECaZSJaAM!K:W,13,0),"")</f>
        <v/>
      </c>
      <c r="F32" s="9" t="str">
        <f>IFERROR(VLOOKUP(B32,zdroj!D:G,4,0),"")</f>
        <v/>
      </c>
      <c r="G32" s="9" t="str">
        <f>IFERROR(IF(N32="A",VLOOKUP(B32,zdroj!D:I,6,0),VLOOKUP(B32,zdroj!D:H,5,0)),"")</f>
        <v/>
      </c>
      <c r="H32" s="9" t="str">
        <f>IFERROR(VLOOKUP(B32,zdroj!D:M,10,0),"")</f>
        <v/>
      </c>
      <c r="I32" s="9" t="str">
        <f>IFERROR(VLOOKUP(B32,zdroj!D:N,11,0),"")</f>
        <v/>
      </c>
      <c r="J32" s="92" t="str">
        <f t="shared" si="0"/>
        <v/>
      </c>
      <c r="K32" s="92" t="str">
        <f t="shared" si="1"/>
        <v/>
      </c>
      <c r="N32" s="9" t="e">
        <f>VLOOKUP(B32,OBECaZSJaAM!K:T,10,0)</f>
        <v>#N/A</v>
      </c>
    </row>
    <row r="33" spans="3:14" x14ac:dyDescent="0.25">
      <c r="C33" s="9" t="str">
        <f>IFERROR(VLOOKUP(B33,zdroj!D:AJ,33,0),"")</f>
        <v/>
      </c>
      <c r="D33" s="9" t="str">
        <f>IFERROR(VLOOKUP(B33,OBECaZSJaAM!K:W,12,0),"")</f>
        <v/>
      </c>
      <c r="E33" s="9" t="str">
        <f>IFERROR(VLOOKUP(B33,OBECaZSJaAM!K:W,13,0),"")</f>
        <v/>
      </c>
      <c r="F33" s="9" t="str">
        <f>IFERROR(VLOOKUP(B33,zdroj!D:G,4,0),"")</f>
        <v/>
      </c>
      <c r="G33" s="9" t="str">
        <f>IFERROR(IF(N33="A",VLOOKUP(B33,zdroj!D:I,6,0),VLOOKUP(B33,zdroj!D:H,5,0)),"")</f>
        <v/>
      </c>
      <c r="H33" s="9" t="str">
        <f>IFERROR(VLOOKUP(B33,zdroj!D:M,10,0),"")</f>
        <v/>
      </c>
      <c r="I33" s="9" t="str">
        <f>IFERROR(VLOOKUP(B33,zdroj!D:N,11,0),"")</f>
        <v/>
      </c>
      <c r="J33" s="92" t="str">
        <f t="shared" si="0"/>
        <v/>
      </c>
      <c r="K33" s="92" t="str">
        <f t="shared" si="1"/>
        <v/>
      </c>
      <c r="N33" s="9" t="e">
        <f>VLOOKUP(B33,OBECaZSJaAM!K:T,10,0)</f>
        <v>#N/A</v>
      </c>
    </row>
    <row r="34" spans="3:14" x14ac:dyDescent="0.25">
      <c r="C34" s="9" t="str">
        <f>IFERROR(VLOOKUP(B34,zdroj!D:AJ,33,0),"")</f>
        <v/>
      </c>
      <c r="D34" s="9" t="str">
        <f>IFERROR(VLOOKUP(B34,OBECaZSJaAM!K:W,12,0),"")</f>
        <v/>
      </c>
      <c r="E34" s="9" t="str">
        <f>IFERROR(VLOOKUP(B34,OBECaZSJaAM!K:W,13,0),"")</f>
        <v/>
      </c>
      <c r="F34" s="9" t="str">
        <f>IFERROR(VLOOKUP(B34,zdroj!D:G,4,0),"")</f>
        <v/>
      </c>
      <c r="G34" s="9" t="str">
        <f>IFERROR(IF(N34="A",VLOOKUP(B34,zdroj!D:I,6,0),VLOOKUP(B34,zdroj!D:H,5,0)),"")</f>
        <v/>
      </c>
      <c r="H34" s="9" t="str">
        <f>IFERROR(VLOOKUP(B34,zdroj!D:M,10,0),"")</f>
        <v/>
      </c>
      <c r="I34" s="9" t="str">
        <f>IFERROR(VLOOKUP(B34,zdroj!D:N,11,0),"")</f>
        <v/>
      </c>
      <c r="J34" s="92" t="str">
        <f t="shared" si="0"/>
        <v/>
      </c>
      <c r="K34" s="92" t="str">
        <f t="shared" si="1"/>
        <v/>
      </c>
      <c r="N34" s="9" t="e">
        <f>VLOOKUP(B34,OBECaZSJaAM!K:T,10,0)</f>
        <v>#N/A</v>
      </c>
    </row>
    <row r="35" spans="3:14" x14ac:dyDescent="0.25">
      <c r="C35" s="9" t="str">
        <f>IFERROR(VLOOKUP(B35,zdroj!D:AJ,33,0),"")</f>
        <v/>
      </c>
      <c r="D35" s="9" t="str">
        <f>IFERROR(VLOOKUP(B35,OBECaZSJaAM!K:W,12,0),"")</f>
        <v/>
      </c>
      <c r="E35" s="9" t="str">
        <f>IFERROR(VLOOKUP(B35,OBECaZSJaAM!K:W,13,0),"")</f>
        <v/>
      </c>
      <c r="F35" s="9" t="str">
        <f>IFERROR(VLOOKUP(B35,zdroj!D:G,4,0),"")</f>
        <v/>
      </c>
      <c r="G35" s="9" t="str">
        <f>IFERROR(IF(N35="A",VLOOKUP(B35,zdroj!D:I,6,0),VLOOKUP(B35,zdroj!D:H,5,0)),"")</f>
        <v/>
      </c>
      <c r="H35" s="9" t="str">
        <f>IFERROR(VLOOKUP(B35,zdroj!D:M,10,0),"")</f>
        <v/>
      </c>
      <c r="I35" s="9" t="str">
        <f>IFERROR(VLOOKUP(B35,zdroj!D:N,11,0),"")</f>
        <v/>
      </c>
      <c r="J35" s="92" t="str">
        <f t="shared" si="0"/>
        <v/>
      </c>
      <c r="K35" s="92" t="str">
        <f t="shared" si="1"/>
        <v/>
      </c>
      <c r="N35" s="9" t="e">
        <f>VLOOKUP(B35,OBECaZSJaAM!K:T,10,0)</f>
        <v>#N/A</v>
      </c>
    </row>
    <row r="36" spans="3:14" x14ac:dyDescent="0.25">
      <c r="C36" s="9" t="str">
        <f>IFERROR(VLOOKUP(B36,zdroj!D:AJ,33,0),"")</f>
        <v/>
      </c>
      <c r="D36" s="9" t="str">
        <f>IFERROR(VLOOKUP(B36,OBECaZSJaAM!K:W,12,0),"")</f>
        <v/>
      </c>
      <c r="E36" s="9" t="str">
        <f>IFERROR(VLOOKUP(B36,OBECaZSJaAM!K:W,13,0),"")</f>
        <v/>
      </c>
      <c r="F36" s="9" t="str">
        <f>IFERROR(VLOOKUP(B36,zdroj!D:G,4,0),"")</f>
        <v/>
      </c>
      <c r="G36" s="9" t="str">
        <f>IFERROR(IF(N36="A",VLOOKUP(B36,zdroj!D:I,6,0),VLOOKUP(B36,zdroj!D:H,5,0)),"")</f>
        <v/>
      </c>
      <c r="H36" s="9" t="str">
        <f>IFERROR(VLOOKUP(B36,zdroj!D:M,10,0),"")</f>
        <v/>
      </c>
      <c r="I36" s="9" t="str">
        <f>IFERROR(VLOOKUP(B36,zdroj!D:N,11,0),"")</f>
        <v/>
      </c>
      <c r="J36" s="92" t="str">
        <f t="shared" si="0"/>
        <v/>
      </c>
      <c r="K36" s="92" t="str">
        <f t="shared" si="1"/>
        <v/>
      </c>
      <c r="N36" s="9" t="e">
        <f>VLOOKUP(B36,OBECaZSJaAM!K:T,10,0)</f>
        <v>#N/A</v>
      </c>
    </row>
    <row r="37" spans="3:14" x14ac:dyDescent="0.25">
      <c r="C37" s="9" t="str">
        <f>IFERROR(VLOOKUP(B37,zdroj!D:AJ,33,0),"")</f>
        <v/>
      </c>
      <c r="D37" s="9" t="str">
        <f>IFERROR(VLOOKUP(B37,OBECaZSJaAM!K:W,12,0),"")</f>
        <v/>
      </c>
      <c r="E37" s="9" t="str">
        <f>IFERROR(VLOOKUP(B37,OBECaZSJaAM!K:W,13,0),"")</f>
        <v/>
      </c>
      <c r="F37" s="9" t="str">
        <f>IFERROR(VLOOKUP(B37,zdroj!D:G,4,0),"")</f>
        <v/>
      </c>
      <c r="G37" s="9" t="str">
        <f>IFERROR(IF(N37="A",VLOOKUP(B37,zdroj!D:I,6,0),VLOOKUP(B37,zdroj!D:H,5,0)),"")</f>
        <v/>
      </c>
      <c r="H37" s="9" t="str">
        <f>IFERROR(VLOOKUP(B37,zdroj!D:M,10,0),"")</f>
        <v/>
      </c>
      <c r="I37" s="9" t="str">
        <f>IFERROR(VLOOKUP(B37,zdroj!D:N,11,0),"")</f>
        <v/>
      </c>
      <c r="J37" s="92" t="str">
        <f t="shared" si="0"/>
        <v/>
      </c>
      <c r="K37" s="92" t="str">
        <f t="shared" si="1"/>
        <v/>
      </c>
      <c r="N37" s="9" t="e">
        <f>VLOOKUP(B37,OBECaZSJaAM!K:T,10,0)</f>
        <v>#N/A</v>
      </c>
    </row>
    <row r="38" spans="3:14" x14ac:dyDescent="0.25">
      <c r="C38" s="9" t="str">
        <f>IFERROR(VLOOKUP(B38,zdroj!D:AJ,33,0),"")</f>
        <v/>
      </c>
      <c r="D38" s="9" t="str">
        <f>IFERROR(VLOOKUP(B38,OBECaZSJaAM!K:W,12,0),"")</f>
        <v/>
      </c>
      <c r="E38" s="9" t="str">
        <f>IFERROR(VLOOKUP(B38,OBECaZSJaAM!K:W,13,0),"")</f>
        <v/>
      </c>
      <c r="F38" s="9" t="str">
        <f>IFERROR(VLOOKUP(B38,zdroj!D:G,4,0),"")</f>
        <v/>
      </c>
      <c r="G38" s="9" t="str">
        <f>IFERROR(IF(N38="A",VLOOKUP(B38,zdroj!D:I,6,0),VLOOKUP(B38,zdroj!D:H,5,0)),"")</f>
        <v/>
      </c>
      <c r="H38" s="9" t="str">
        <f>IFERROR(VLOOKUP(B38,zdroj!D:M,10,0),"")</f>
        <v/>
      </c>
      <c r="I38" s="9" t="str">
        <f>IFERROR(VLOOKUP(B38,zdroj!D:N,11,0),"")</f>
        <v/>
      </c>
      <c r="J38" s="92" t="str">
        <f t="shared" si="0"/>
        <v/>
      </c>
      <c r="K38" s="92" t="str">
        <f t="shared" si="1"/>
        <v/>
      </c>
      <c r="N38" s="9" t="e">
        <f>VLOOKUP(B38,OBECaZSJaAM!K:T,10,0)</f>
        <v>#N/A</v>
      </c>
    </row>
    <row r="39" spans="3:14" x14ac:dyDescent="0.25">
      <c r="C39" s="9" t="str">
        <f>IFERROR(VLOOKUP(B39,zdroj!D:AJ,33,0),"")</f>
        <v/>
      </c>
      <c r="D39" s="9" t="str">
        <f>IFERROR(VLOOKUP(B39,OBECaZSJaAM!K:W,12,0),"")</f>
        <v/>
      </c>
      <c r="E39" s="9" t="str">
        <f>IFERROR(VLOOKUP(B39,OBECaZSJaAM!K:W,13,0),"")</f>
        <v/>
      </c>
      <c r="F39" s="9" t="str">
        <f>IFERROR(VLOOKUP(B39,zdroj!D:G,4,0),"")</f>
        <v/>
      </c>
      <c r="G39" s="9" t="str">
        <f>IFERROR(IF(N39="A",VLOOKUP(B39,zdroj!D:I,6,0),VLOOKUP(B39,zdroj!D:H,5,0)),"")</f>
        <v/>
      </c>
      <c r="H39" s="9" t="str">
        <f>IFERROR(VLOOKUP(B39,zdroj!D:M,10,0),"")</f>
        <v/>
      </c>
      <c r="I39" s="9" t="str">
        <f>IFERROR(VLOOKUP(B39,zdroj!D:N,11,0),"")</f>
        <v/>
      </c>
      <c r="J39" s="92" t="str">
        <f t="shared" si="0"/>
        <v/>
      </c>
      <c r="K39" s="92" t="str">
        <f t="shared" si="1"/>
        <v/>
      </c>
      <c r="N39" s="9" t="e">
        <f>VLOOKUP(B39,OBECaZSJaAM!K:T,10,0)</f>
        <v>#N/A</v>
      </c>
    </row>
    <row r="40" spans="3:14" x14ac:dyDescent="0.25">
      <c r="C40" s="9" t="str">
        <f>IFERROR(VLOOKUP(B40,zdroj!D:AJ,33,0),"")</f>
        <v/>
      </c>
      <c r="D40" s="9" t="str">
        <f>IFERROR(VLOOKUP(B40,OBECaZSJaAM!K:W,12,0),"")</f>
        <v/>
      </c>
      <c r="E40" s="9" t="str">
        <f>IFERROR(VLOOKUP(B40,OBECaZSJaAM!K:W,13,0),"")</f>
        <v/>
      </c>
      <c r="F40" s="9" t="str">
        <f>IFERROR(VLOOKUP(B40,zdroj!D:G,4,0),"")</f>
        <v/>
      </c>
      <c r="G40" s="9" t="str">
        <f>IFERROR(IF(N40="A",VLOOKUP(B40,zdroj!D:I,6,0),VLOOKUP(B40,zdroj!D:H,5,0)),"")</f>
        <v/>
      </c>
      <c r="H40" s="9" t="str">
        <f>IFERROR(VLOOKUP(B40,zdroj!D:M,10,0),"")</f>
        <v/>
      </c>
      <c r="I40" s="9" t="str">
        <f>IFERROR(VLOOKUP(B40,zdroj!D:N,11,0),"")</f>
        <v/>
      </c>
      <c r="J40" s="92" t="str">
        <f t="shared" si="0"/>
        <v/>
      </c>
      <c r="K40" s="92" t="str">
        <f t="shared" si="1"/>
        <v/>
      </c>
      <c r="N40" s="9" t="e">
        <f>VLOOKUP(B40,OBECaZSJaAM!K:T,10,0)</f>
        <v>#N/A</v>
      </c>
    </row>
    <row r="41" spans="3:14" x14ac:dyDescent="0.25">
      <c r="C41" s="9" t="str">
        <f>IFERROR(VLOOKUP(B41,zdroj!D:AJ,33,0),"")</f>
        <v/>
      </c>
      <c r="D41" s="9" t="str">
        <f>IFERROR(VLOOKUP(B41,OBECaZSJaAM!K:W,12,0),"")</f>
        <v/>
      </c>
      <c r="E41" s="9" t="str">
        <f>IFERROR(VLOOKUP(B41,OBECaZSJaAM!K:W,13,0),"")</f>
        <v/>
      </c>
      <c r="F41" s="9" t="str">
        <f>IFERROR(VLOOKUP(B41,zdroj!D:G,4,0),"")</f>
        <v/>
      </c>
      <c r="G41" s="9" t="str">
        <f>IFERROR(IF(N41="A",VLOOKUP(B41,zdroj!D:I,6,0),VLOOKUP(B41,zdroj!D:H,5,0)),"")</f>
        <v/>
      </c>
      <c r="H41" s="9" t="str">
        <f>IFERROR(VLOOKUP(B41,zdroj!D:M,10,0),"")</f>
        <v/>
      </c>
      <c r="I41" s="9" t="str">
        <f>IFERROR(VLOOKUP(B41,zdroj!D:N,11,0),"")</f>
        <v/>
      </c>
      <c r="J41" s="92" t="str">
        <f t="shared" si="0"/>
        <v/>
      </c>
      <c r="K41" s="92" t="str">
        <f t="shared" si="1"/>
        <v/>
      </c>
      <c r="N41" s="9" t="e">
        <f>VLOOKUP(B41,OBECaZSJaAM!K:T,10,0)</f>
        <v>#N/A</v>
      </c>
    </row>
    <row r="42" spans="3:14" x14ac:dyDescent="0.25">
      <c r="C42" s="9" t="str">
        <f>IFERROR(VLOOKUP(B42,zdroj!D:AJ,33,0),"")</f>
        <v/>
      </c>
      <c r="D42" s="9" t="str">
        <f>IFERROR(VLOOKUP(B42,OBECaZSJaAM!K:W,12,0),"")</f>
        <v/>
      </c>
      <c r="E42" s="9" t="str">
        <f>IFERROR(VLOOKUP(B42,OBECaZSJaAM!K:W,13,0),"")</f>
        <v/>
      </c>
      <c r="F42" s="9" t="str">
        <f>IFERROR(VLOOKUP(B42,zdroj!D:G,4,0),"")</f>
        <v/>
      </c>
      <c r="G42" s="9" t="str">
        <f>IFERROR(IF(N42="A",VLOOKUP(B42,zdroj!D:I,6,0),VLOOKUP(B42,zdroj!D:H,5,0)),"")</f>
        <v/>
      </c>
      <c r="H42" s="9" t="str">
        <f>IFERROR(VLOOKUP(B42,zdroj!D:M,10,0),"")</f>
        <v/>
      </c>
      <c r="I42" s="9" t="str">
        <f>IFERROR(VLOOKUP(B42,zdroj!D:N,11,0),"")</f>
        <v/>
      </c>
      <c r="J42" s="92" t="str">
        <f t="shared" si="0"/>
        <v/>
      </c>
      <c r="K42" s="92" t="str">
        <f t="shared" si="1"/>
        <v/>
      </c>
      <c r="N42" s="9" t="e">
        <f>VLOOKUP(B42,OBECaZSJaAM!K:T,10,0)</f>
        <v>#N/A</v>
      </c>
    </row>
    <row r="43" spans="3:14" x14ac:dyDescent="0.25">
      <c r="C43" s="9" t="str">
        <f>IFERROR(VLOOKUP(B43,zdroj!D:AJ,33,0),"")</f>
        <v/>
      </c>
      <c r="D43" s="9" t="str">
        <f>IFERROR(VLOOKUP(B43,OBECaZSJaAM!K:W,12,0),"")</f>
        <v/>
      </c>
      <c r="E43" s="9" t="str">
        <f>IFERROR(VLOOKUP(B43,OBECaZSJaAM!K:W,13,0),"")</f>
        <v/>
      </c>
      <c r="F43" s="9" t="str">
        <f>IFERROR(VLOOKUP(B43,zdroj!D:G,4,0),"")</f>
        <v/>
      </c>
      <c r="G43" s="9" t="str">
        <f>IFERROR(IF(N43="A",VLOOKUP(B43,zdroj!D:I,6,0),VLOOKUP(B43,zdroj!D:H,5,0)),"")</f>
        <v/>
      </c>
      <c r="H43" s="9" t="str">
        <f>IFERROR(VLOOKUP(B43,zdroj!D:M,10,0),"")</f>
        <v/>
      </c>
      <c r="I43" s="9" t="str">
        <f>IFERROR(VLOOKUP(B43,zdroj!D:N,11,0),"")</f>
        <v/>
      </c>
      <c r="J43" s="92" t="str">
        <f t="shared" si="0"/>
        <v/>
      </c>
      <c r="K43" s="92" t="str">
        <f t="shared" si="1"/>
        <v/>
      </c>
      <c r="N43" s="9" t="e">
        <f>VLOOKUP(B43,OBECaZSJaAM!K:T,10,0)</f>
        <v>#N/A</v>
      </c>
    </row>
    <row r="44" spans="3:14" x14ac:dyDescent="0.25">
      <c r="C44" s="9" t="str">
        <f>IFERROR(VLOOKUP(B44,zdroj!D:AJ,33,0),"")</f>
        <v/>
      </c>
      <c r="D44" s="9" t="str">
        <f>IFERROR(VLOOKUP(B44,OBECaZSJaAM!K:W,12,0),"")</f>
        <v/>
      </c>
      <c r="E44" s="9" t="str">
        <f>IFERROR(VLOOKUP(B44,OBECaZSJaAM!K:W,13,0),"")</f>
        <v/>
      </c>
      <c r="F44" s="9" t="str">
        <f>IFERROR(VLOOKUP(B44,zdroj!D:G,4,0),"")</f>
        <v/>
      </c>
      <c r="G44" s="9" t="str">
        <f>IFERROR(IF(N44="A",VLOOKUP(B44,zdroj!D:I,6,0),VLOOKUP(B44,zdroj!D:H,5,0)),"")</f>
        <v/>
      </c>
      <c r="H44" s="9" t="str">
        <f>IFERROR(VLOOKUP(B44,zdroj!D:M,10,0),"")</f>
        <v/>
      </c>
      <c r="I44" s="9" t="str">
        <f>IFERROR(VLOOKUP(B44,zdroj!D:N,11,0),"")</f>
        <v/>
      </c>
      <c r="J44" s="92" t="str">
        <f t="shared" si="0"/>
        <v/>
      </c>
      <c r="K44" s="92" t="str">
        <f t="shared" si="1"/>
        <v/>
      </c>
      <c r="N44" s="9" t="e">
        <f>VLOOKUP(B44,OBECaZSJaAM!K:T,10,0)</f>
        <v>#N/A</v>
      </c>
    </row>
    <row r="45" spans="3:14" x14ac:dyDescent="0.25">
      <c r="C45" s="9" t="str">
        <f>IFERROR(VLOOKUP(B45,zdroj!D:AJ,33,0),"")</f>
        <v/>
      </c>
      <c r="D45" s="9" t="str">
        <f>IFERROR(VLOOKUP(B45,OBECaZSJaAM!K:W,12,0),"")</f>
        <v/>
      </c>
      <c r="E45" s="9" t="str">
        <f>IFERROR(VLOOKUP(B45,OBECaZSJaAM!K:W,13,0),"")</f>
        <v/>
      </c>
      <c r="F45" s="9" t="str">
        <f>IFERROR(VLOOKUP(B45,zdroj!D:G,4,0),"")</f>
        <v/>
      </c>
      <c r="G45" s="9" t="str">
        <f>IFERROR(IF(N45="A",VLOOKUP(B45,zdroj!D:I,6,0),VLOOKUP(B45,zdroj!D:H,5,0)),"")</f>
        <v/>
      </c>
      <c r="H45" s="9" t="str">
        <f>IFERROR(VLOOKUP(B45,zdroj!D:M,10,0),"")</f>
        <v/>
      </c>
      <c r="I45" s="9" t="str">
        <f>IFERROR(VLOOKUP(B45,zdroj!D:N,11,0),"")</f>
        <v/>
      </c>
      <c r="J45" s="92" t="str">
        <f t="shared" si="0"/>
        <v/>
      </c>
      <c r="K45" s="92" t="str">
        <f t="shared" si="1"/>
        <v/>
      </c>
      <c r="N45" s="9" t="e">
        <f>VLOOKUP(B45,OBECaZSJaAM!K:T,10,0)</f>
        <v>#N/A</v>
      </c>
    </row>
    <row r="46" spans="3:14" x14ac:dyDescent="0.25">
      <c r="C46" s="9" t="str">
        <f>IFERROR(VLOOKUP(B46,zdroj!D:AJ,33,0),"")</f>
        <v/>
      </c>
      <c r="D46" s="9" t="str">
        <f>IFERROR(VLOOKUP(B46,OBECaZSJaAM!K:W,12,0),"")</f>
        <v/>
      </c>
      <c r="E46" s="9" t="str">
        <f>IFERROR(VLOOKUP(B46,OBECaZSJaAM!K:W,13,0),"")</f>
        <v/>
      </c>
      <c r="F46" s="9" t="str">
        <f>IFERROR(VLOOKUP(B46,zdroj!D:G,4,0),"")</f>
        <v/>
      </c>
      <c r="G46" s="9" t="str">
        <f>IFERROR(IF(N46="A",VLOOKUP(B46,zdroj!D:I,6,0),VLOOKUP(B46,zdroj!D:H,5,0)),"")</f>
        <v/>
      </c>
      <c r="H46" s="9" t="str">
        <f>IFERROR(VLOOKUP(B46,zdroj!D:M,10,0),"")</f>
        <v/>
      </c>
      <c r="I46" s="9" t="str">
        <f>IFERROR(VLOOKUP(B46,zdroj!D:N,11,0),"")</f>
        <v/>
      </c>
      <c r="J46" s="92" t="str">
        <f t="shared" si="0"/>
        <v/>
      </c>
      <c r="K46" s="92" t="str">
        <f t="shared" si="1"/>
        <v/>
      </c>
      <c r="N46" s="9" t="e">
        <f>VLOOKUP(B46,OBECaZSJaAM!K:T,10,0)</f>
        <v>#N/A</v>
      </c>
    </row>
    <row r="47" spans="3:14" x14ac:dyDescent="0.25">
      <c r="C47" s="9" t="str">
        <f>IFERROR(VLOOKUP(B47,zdroj!D:AJ,33,0),"")</f>
        <v/>
      </c>
      <c r="D47" s="9" t="str">
        <f>IFERROR(VLOOKUP(B47,OBECaZSJaAM!K:W,12,0),"")</f>
        <v/>
      </c>
      <c r="E47" s="9" t="str">
        <f>IFERROR(VLOOKUP(B47,OBECaZSJaAM!K:W,13,0),"")</f>
        <v/>
      </c>
      <c r="F47" s="9" t="str">
        <f>IFERROR(VLOOKUP(B47,zdroj!D:G,4,0),"")</f>
        <v/>
      </c>
      <c r="G47" s="9" t="str">
        <f>IFERROR(IF(N47="A",VLOOKUP(B47,zdroj!D:I,6,0),VLOOKUP(B47,zdroj!D:H,5,0)),"")</f>
        <v/>
      </c>
      <c r="H47" s="9" t="str">
        <f>IFERROR(VLOOKUP(B47,zdroj!D:M,10,0),"")</f>
        <v/>
      </c>
      <c r="I47" s="9" t="str">
        <f>IFERROR(VLOOKUP(B47,zdroj!D:N,11,0),"")</f>
        <v/>
      </c>
      <c r="J47" s="92" t="str">
        <f t="shared" si="0"/>
        <v/>
      </c>
      <c r="K47" s="92" t="str">
        <f t="shared" si="1"/>
        <v/>
      </c>
    </row>
    <row r="48" spans="3:14" x14ac:dyDescent="0.25">
      <c r="C48" s="9" t="str">
        <f>IFERROR(VLOOKUP(B48,zdroj!D:AJ,33,0),"")</f>
        <v/>
      </c>
      <c r="D48" s="9" t="str">
        <f>IFERROR(VLOOKUP(B48,OBECaZSJaAM!K:W,12,0),"")</f>
        <v/>
      </c>
      <c r="E48" s="9" t="str">
        <f>IFERROR(VLOOKUP(B48,OBECaZSJaAM!K:W,13,0),"")</f>
        <v/>
      </c>
      <c r="F48" s="9" t="str">
        <f>IFERROR(VLOOKUP(B48,zdroj!D:G,4,0),"")</f>
        <v/>
      </c>
      <c r="G48" s="9" t="str">
        <f>IFERROR(IF(N48="A",VLOOKUP(B48,zdroj!D:I,6,0),VLOOKUP(B48,zdroj!D:H,5,0)),"")</f>
        <v/>
      </c>
      <c r="H48" s="9" t="str">
        <f>IFERROR(VLOOKUP(B48,zdroj!D:M,10,0),"")</f>
        <v/>
      </c>
      <c r="I48" s="9" t="str">
        <f>IFERROR(VLOOKUP(B48,zdroj!D:N,11,0),"")</f>
        <v/>
      </c>
      <c r="J48" s="92" t="str">
        <f t="shared" si="0"/>
        <v/>
      </c>
      <c r="K48" s="92" t="str">
        <f t="shared" si="1"/>
        <v/>
      </c>
    </row>
    <row r="49" spans="3:11" x14ac:dyDescent="0.25">
      <c r="C49" s="9" t="str">
        <f>IFERROR(VLOOKUP(B49,zdroj!D:AJ,33,0),"")</f>
        <v/>
      </c>
      <c r="D49" s="9" t="str">
        <f>IFERROR(VLOOKUP(B49,OBECaZSJaAM!K:W,12,0),"")</f>
        <v/>
      </c>
      <c r="E49" s="9" t="str">
        <f>IFERROR(VLOOKUP(B49,OBECaZSJaAM!K:W,13,0),"")</f>
        <v/>
      </c>
      <c r="F49" s="9" t="str">
        <f>IFERROR(VLOOKUP(B49,zdroj!D:G,4,0),"")</f>
        <v/>
      </c>
      <c r="G49" s="9" t="str">
        <f>IFERROR(IF(N49="A",VLOOKUP(B49,zdroj!D:I,6,0),VLOOKUP(B49,zdroj!D:H,5,0)),"")</f>
        <v/>
      </c>
      <c r="H49" s="9" t="str">
        <f>IFERROR(VLOOKUP(B49,zdroj!D:M,10,0),"")</f>
        <v/>
      </c>
      <c r="I49" s="9" t="str">
        <f>IFERROR(VLOOKUP(B49,zdroj!D:N,11,0),"")</f>
        <v/>
      </c>
      <c r="J49" s="92" t="str">
        <f t="shared" si="0"/>
        <v/>
      </c>
      <c r="K49" s="92" t="str">
        <f t="shared" si="1"/>
        <v/>
      </c>
    </row>
    <row r="50" spans="3:11" x14ac:dyDescent="0.25">
      <c r="C50" s="9" t="str">
        <f>IFERROR(VLOOKUP(B50,zdroj!D:AJ,33,0),"")</f>
        <v/>
      </c>
      <c r="D50" s="9" t="str">
        <f>IFERROR(VLOOKUP(B50,OBECaZSJaAM!K:W,12,0),"")</f>
        <v/>
      </c>
      <c r="E50" s="9" t="str">
        <f>IFERROR(VLOOKUP(B50,OBECaZSJaAM!K:W,13,0),"")</f>
        <v/>
      </c>
      <c r="F50" s="9" t="str">
        <f>IFERROR(VLOOKUP(B50,zdroj!D:G,4,0),"")</f>
        <v/>
      </c>
      <c r="G50" s="9" t="str">
        <f>IFERROR(IF(N50="A",VLOOKUP(B50,zdroj!D:I,6,0),VLOOKUP(B50,zdroj!D:H,5,0)),"")</f>
        <v/>
      </c>
      <c r="H50" s="9" t="str">
        <f>IFERROR(VLOOKUP(B50,zdroj!D:M,10,0),"")</f>
        <v/>
      </c>
      <c r="I50" s="9" t="str">
        <f>IFERROR(VLOOKUP(B50,zdroj!D:N,11,0),"")</f>
        <v/>
      </c>
      <c r="J50" s="92" t="str">
        <f t="shared" si="0"/>
        <v/>
      </c>
      <c r="K50" s="92" t="str">
        <f t="shared" si="1"/>
        <v/>
      </c>
    </row>
    <row r="51" spans="3:11" x14ac:dyDescent="0.25">
      <c r="C51" s="9" t="str">
        <f>IFERROR(VLOOKUP(B51,zdroj!D:AJ,33,0),"")</f>
        <v/>
      </c>
      <c r="D51" s="9" t="str">
        <f>IFERROR(VLOOKUP(B51,OBECaZSJaAM!K:W,12,0),"")</f>
        <v/>
      </c>
      <c r="E51" s="9" t="str">
        <f>IFERROR(VLOOKUP(B51,OBECaZSJaAM!K:W,13,0),"")</f>
        <v/>
      </c>
      <c r="F51" s="9" t="str">
        <f>IFERROR(VLOOKUP(B51,zdroj!D:G,4,0),"")</f>
        <v/>
      </c>
      <c r="G51" s="9" t="str">
        <f>IFERROR(IF(N51="A",VLOOKUP(B51,zdroj!D:I,6,0),VLOOKUP(B51,zdroj!D:H,5,0)),"")</f>
        <v/>
      </c>
      <c r="H51" s="9" t="str">
        <f>IFERROR(VLOOKUP(B51,zdroj!D:M,10,0),"")</f>
        <v/>
      </c>
      <c r="I51" s="9" t="str">
        <f>IFERROR(VLOOKUP(B51,zdroj!D:N,11,0),"")</f>
        <v/>
      </c>
      <c r="J51" s="92" t="str">
        <f t="shared" si="0"/>
        <v/>
      </c>
      <c r="K51" s="92" t="str">
        <f t="shared" si="1"/>
        <v/>
      </c>
    </row>
    <row r="52" spans="3:11" x14ac:dyDescent="0.25">
      <c r="C52" s="9" t="str">
        <f>IFERROR(VLOOKUP(B52,zdroj!D:AJ,33,0),"")</f>
        <v/>
      </c>
      <c r="D52" s="9" t="str">
        <f>IFERROR(VLOOKUP(B52,OBECaZSJaAM!K:W,12,0),"")</f>
        <v/>
      </c>
      <c r="E52" s="9" t="str">
        <f>IFERROR(VLOOKUP(B52,OBECaZSJaAM!K:W,13,0),"")</f>
        <v/>
      </c>
      <c r="F52" s="9" t="str">
        <f>IFERROR(VLOOKUP(B52,zdroj!D:G,4,0),"")</f>
        <v/>
      </c>
      <c r="G52" s="9" t="str">
        <f>IFERROR(IF(N52="A",VLOOKUP(B52,zdroj!D:I,6,0),VLOOKUP(B52,zdroj!D:H,5,0)),"")</f>
        <v/>
      </c>
      <c r="H52" s="9" t="str">
        <f>IFERROR(VLOOKUP(B52,zdroj!D:M,10,0),"")</f>
        <v/>
      </c>
      <c r="I52" s="9" t="str">
        <f>IFERROR(VLOOKUP(B52,zdroj!D:N,11,0),"")</f>
        <v/>
      </c>
      <c r="J52" s="92" t="str">
        <f t="shared" si="0"/>
        <v/>
      </c>
      <c r="K52" s="92" t="str">
        <f t="shared" si="1"/>
        <v/>
      </c>
    </row>
    <row r="53" spans="3:11" x14ac:dyDescent="0.25">
      <c r="C53" s="9" t="str">
        <f>IFERROR(VLOOKUP(B53,zdroj!D:AJ,33,0),"")</f>
        <v/>
      </c>
      <c r="D53" s="9" t="str">
        <f>IFERROR(VLOOKUP(B53,OBECaZSJaAM!K:W,12,0),"")</f>
        <v/>
      </c>
      <c r="E53" s="9" t="str">
        <f>IFERROR(VLOOKUP(B53,OBECaZSJaAM!K:W,13,0),"")</f>
        <v/>
      </c>
      <c r="F53" s="9" t="str">
        <f>IFERROR(VLOOKUP(B53,zdroj!D:G,4,0),"")</f>
        <v/>
      </c>
      <c r="G53" s="9" t="str">
        <f>IFERROR(IF(N53="A",VLOOKUP(B53,zdroj!D:I,6,0),VLOOKUP(B53,zdroj!D:H,5,0)),"")</f>
        <v/>
      </c>
      <c r="H53" s="9" t="str">
        <f>IFERROR(VLOOKUP(B53,zdroj!D:M,10,0),"")</f>
        <v/>
      </c>
      <c r="I53" s="9" t="str">
        <f>IFERROR(VLOOKUP(B53,zdroj!D:N,11,0),"")</f>
        <v/>
      </c>
      <c r="J53" s="92" t="str">
        <f t="shared" si="0"/>
        <v/>
      </c>
      <c r="K53" s="92" t="str">
        <f t="shared" si="1"/>
        <v/>
      </c>
    </row>
    <row r="54" spans="3:11" x14ac:dyDescent="0.25">
      <c r="C54" s="9" t="str">
        <f>IFERROR(VLOOKUP(B54,zdroj!D:AJ,33,0),"")</f>
        <v/>
      </c>
      <c r="D54" s="9" t="str">
        <f>IFERROR(VLOOKUP(B54,OBECaZSJaAM!K:W,12,0),"")</f>
        <v/>
      </c>
      <c r="E54" s="9" t="str">
        <f>IFERROR(VLOOKUP(B54,OBECaZSJaAM!K:W,13,0),"")</f>
        <v/>
      </c>
      <c r="F54" s="9" t="str">
        <f>IFERROR(VLOOKUP(B54,zdroj!D:G,4,0),"")</f>
        <v/>
      </c>
      <c r="G54" s="9" t="str">
        <f>IFERROR(IF(N54="A",VLOOKUP(B54,zdroj!D:I,6,0),VLOOKUP(B54,zdroj!D:H,5,0)),"")</f>
        <v/>
      </c>
      <c r="H54" s="9" t="str">
        <f>IFERROR(VLOOKUP(B54,zdroj!D:M,10,0),"")</f>
        <v/>
      </c>
      <c r="I54" s="9" t="str">
        <f>IFERROR(VLOOKUP(B54,zdroj!D:N,11,0),"")</f>
        <v/>
      </c>
      <c r="J54" s="92" t="str">
        <f t="shared" si="0"/>
        <v/>
      </c>
      <c r="K54" s="92" t="str">
        <f t="shared" si="1"/>
        <v/>
      </c>
    </row>
    <row r="55" spans="3:11" x14ac:dyDescent="0.25">
      <c r="C55" s="9" t="str">
        <f>IFERROR(VLOOKUP(B55,zdroj!D:AJ,33,0),"")</f>
        <v/>
      </c>
      <c r="D55" s="9" t="str">
        <f>IFERROR(VLOOKUP(B55,OBECaZSJaAM!K:W,12,0),"")</f>
        <v/>
      </c>
      <c r="E55" s="9" t="str">
        <f>IFERROR(VLOOKUP(B55,OBECaZSJaAM!K:W,13,0),"")</f>
        <v/>
      </c>
      <c r="F55" s="9" t="str">
        <f>IFERROR(VLOOKUP(B55,zdroj!D:G,4,0),"")</f>
        <v/>
      </c>
      <c r="G55" s="9" t="str">
        <f>IFERROR(IF(N55="A",VLOOKUP(B55,zdroj!D:I,6,0),VLOOKUP(B55,zdroj!D:H,5,0)),"")</f>
        <v/>
      </c>
      <c r="H55" s="9" t="str">
        <f>IFERROR(VLOOKUP(B55,zdroj!D:M,10,0),"")</f>
        <v/>
      </c>
      <c r="I55" s="9" t="str">
        <f>IFERROR(VLOOKUP(B55,zdroj!D:N,11,0),"")</f>
        <v/>
      </c>
      <c r="J55" s="92" t="str">
        <f t="shared" si="0"/>
        <v/>
      </c>
      <c r="K55" s="92" t="str">
        <f t="shared" si="1"/>
        <v/>
      </c>
    </row>
    <row r="56" spans="3:11" x14ac:dyDescent="0.25">
      <c r="C56" s="9" t="str">
        <f>IFERROR(VLOOKUP(B56,zdroj!D:AJ,33,0),"")</f>
        <v/>
      </c>
      <c r="D56" s="9" t="str">
        <f>IFERROR(VLOOKUP(B56,OBECaZSJaAM!K:W,12,0),"")</f>
        <v/>
      </c>
      <c r="E56" s="9" t="str">
        <f>IFERROR(VLOOKUP(B56,OBECaZSJaAM!K:W,13,0),"")</f>
        <v/>
      </c>
      <c r="F56" s="9" t="str">
        <f>IFERROR(VLOOKUP(B56,zdroj!D:G,4,0),"")</f>
        <v/>
      </c>
      <c r="G56" s="9" t="str">
        <f>IFERROR(IF(N56="A",VLOOKUP(B56,zdroj!D:I,6,0),VLOOKUP(B56,zdroj!D:H,5,0)),"")</f>
        <v/>
      </c>
      <c r="H56" s="9" t="str">
        <f>IFERROR(VLOOKUP(B56,zdroj!D:M,10,0),"")</f>
        <v/>
      </c>
      <c r="I56" s="9" t="str">
        <f>IFERROR(VLOOKUP(B56,zdroj!D:N,11,0),"")</f>
        <v/>
      </c>
      <c r="J56" s="92" t="str">
        <f t="shared" si="0"/>
        <v/>
      </c>
      <c r="K56" s="92" t="str">
        <f t="shared" si="1"/>
        <v/>
      </c>
    </row>
    <row r="57" spans="3:11" x14ac:dyDescent="0.25">
      <c r="C57" s="9" t="str">
        <f>IFERROR(VLOOKUP(B57,zdroj!D:AJ,33,0),"")</f>
        <v/>
      </c>
      <c r="D57" s="9" t="str">
        <f>IFERROR(VLOOKUP(B57,OBECaZSJaAM!K:W,12,0),"")</f>
        <v/>
      </c>
      <c r="E57" s="9" t="str">
        <f>IFERROR(VLOOKUP(B57,OBECaZSJaAM!K:W,13,0),"")</f>
        <v/>
      </c>
      <c r="F57" s="9" t="str">
        <f>IFERROR(VLOOKUP(B57,zdroj!D:G,4,0),"")</f>
        <v/>
      </c>
      <c r="G57" s="9" t="str">
        <f>IFERROR(IF(N57="A",VLOOKUP(B57,zdroj!D:I,6,0),VLOOKUP(B57,zdroj!D:H,5,0)),"")</f>
        <v/>
      </c>
      <c r="H57" s="9" t="str">
        <f>IFERROR(VLOOKUP(B57,zdroj!D:M,10,0),"")</f>
        <v/>
      </c>
      <c r="I57" s="9" t="str">
        <f>IFERROR(VLOOKUP(B57,zdroj!D:N,11,0),"")</f>
        <v/>
      </c>
      <c r="J57" s="92" t="str">
        <f t="shared" si="0"/>
        <v/>
      </c>
      <c r="K57" s="92" t="str">
        <f t="shared" si="1"/>
        <v/>
      </c>
    </row>
    <row r="58" spans="3:11" x14ac:dyDescent="0.25">
      <c r="C58" s="9" t="str">
        <f>IFERROR(VLOOKUP(B58,zdroj!D:AJ,33,0),"")</f>
        <v/>
      </c>
      <c r="D58" s="9" t="str">
        <f>IFERROR(VLOOKUP(B58,OBECaZSJaAM!K:W,12,0),"")</f>
        <v/>
      </c>
      <c r="E58" s="9" t="str">
        <f>IFERROR(VLOOKUP(B58,OBECaZSJaAM!K:W,13,0),"")</f>
        <v/>
      </c>
      <c r="F58" s="9" t="str">
        <f>IFERROR(VLOOKUP(B58,zdroj!D:G,4,0),"")</f>
        <v/>
      </c>
      <c r="G58" s="9" t="str">
        <f>IFERROR(IF(N58="A",VLOOKUP(B58,zdroj!D:I,6,0),VLOOKUP(B58,zdroj!D:H,5,0)),"")</f>
        <v/>
      </c>
      <c r="H58" s="9" t="str">
        <f>IFERROR(VLOOKUP(B58,zdroj!D:M,10,0),"")</f>
        <v/>
      </c>
      <c r="I58" s="9" t="str">
        <f>IFERROR(VLOOKUP(B58,zdroj!D:N,11,0),"")</f>
        <v/>
      </c>
      <c r="J58" s="92" t="str">
        <f t="shared" si="0"/>
        <v/>
      </c>
      <c r="K58" s="92" t="str">
        <f t="shared" si="1"/>
        <v/>
      </c>
    </row>
    <row r="59" spans="3:11" x14ac:dyDescent="0.25">
      <c r="C59" s="9" t="str">
        <f>IFERROR(VLOOKUP(B59,zdroj!D:AJ,33,0),"")</f>
        <v/>
      </c>
      <c r="D59" s="9" t="str">
        <f>IFERROR(VLOOKUP(B59,OBECaZSJaAM!K:W,12,0),"")</f>
        <v/>
      </c>
      <c r="E59" s="9" t="str">
        <f>IFERROR(VLOOKUP(B59,OBECaZSJaAM!K:W,13,0),"")</f>
        <v/>
      </c>
      <c r="F59" s="9" t="str">
        <f>IFERROR(VLOOKUP(B59,zdroj!D:G,4,0),"")</f>
        <v/>
      </c>
      <c r="G59" s="9" t="str">
        <f>IFERROR(IF(N59="A",VLOOKUP(B59,zdroj!D:I,6,0),VLOOKUP(B59,zdroj!D:H,5,0)),"")</f>
        <v/>
      </c>
      <c r="H59" s="9" t="str">
        <f>IFERROR(VLOOKUP(B59,zdroj!D:M,10,0),"")</f>
        <v/>
      </c>
      <c r="I59" s="9" t="str">
        <f>IFERROR(VLOOKUP(B59,zdroj!D:N,11,0),"")</f>
        <v/>
      </c>
      <c r="J59" s="92" t="str">
        <f t="shared" si="0"/>
        <v/>
      </c>
      <c r="K59" s="92" t="str">
        <f t="shared" si="1"/>
        <v/>
      </c>
    </row>
    <row r="60" spans="3:11" x14ac:dyDescent="0.25">
      <c r="C60" s="9" t="str">
        <f>IFERROR(VLOOKUP(B60,zdroj!D:AJ,33,0),"")</f>
        <v/>
      </c>
      <c r="D60" s="9" t="str">
        <f>IFERROR(VLOOKUP(B60,OBECaZSJaAM!K:W,12,0),"")</f>
        <v/>
      </c>
      <c r="E60" s="9" t="str">
        <f>IFERROR(VLOOKUP(B60,OBECaZSJaAM!K:W,13,0),"")</f>
        <v/>
      </c>
      <c r="F60" s="9" t="str">
        <f>IFERROR(VLOOKUP(B60,zdroj!D:G,4,0),"")</f>
        <v/>
      </c>
      <c r="G60" s="9" t="str">
        <f>IFERROR(IF(N60="A",VLOOKUP(B60,zdroj!D:I,6,0),VLOOKUP(B60,zdroj!D:H,5,0)),"")</f>
        <v/>
      </c>
      <c r="H60" s="9" t="str">
        <f>IFERROR(VLOOKUP(B60,zdroj!D:M,10,0),"")</f>
        <v/>
      </c>
      <c r="I60" s="9" t="str">
        <f>IFERROR(VLOOKUP(B60,zdroj!D:N,11,0),"")</f>
        <v/>
      </c>
      <c r="J60" s="92" t="str">
        <f t="shared" si="0"/>
        <v/>
      </c>
      <c r="K60" s="92" t="str">
        <f t="shared" si="1"/>
        <v/>
      </c>
    </row>
    <row r="61" spans="3:11" x14ac:dyDescent="0.25">
      <c r="C61" s="9" t="str">
        <f>IFERROR(VLOOKUP(B61,zdroj!D:AJ,33,0),"")</f>
        <v/>
      </c>
      <c r="D61" s="9" t="str">
        <f>IFERROR(VLOOKUP(B61,OBECaZSJaAM!K:W,12,0),"")</f>
        <v/>
      </c>
      <c r="E61" s="9" t="str">
        <f>IFERROR(VLOOKUP(B61,OBECaZSJaAM!K:W,13,0),"")</f>
        <v/>
      </c>
      <c r="F61" s="9" t="str">
        <f>IFERROR(VLOOKUP(B61,zdroj!D:G,4,0),"")</f>
        <v/>
      </c>
      <c r="G61" s="9" t="str">
        <f>IFERROR(IF(N61="A",VLOOKUP(B61,zdroj!D:I,6,0),VLOOKUP(B61,zdroj!D:H,5,0)),"")</f>
        <v/>
      </c>
      <c r="H61" s="9" t="str">
        <f>IFERROR(VLOOKUP(B61,zdroj!D:M,10,0),"")</f>
        <v/>
      </c>
      <c r="I61" s="9" t="str">
        <f>IFERROR(VLOOKUP(B61,zdroj!D:N,11,0),"")</f>
        <v/>
      </c>
      <c r="J61" s="92" t="str">
        <f t="shared" si="0"/>
        <v/>
      </c>
      <c r="K61" s="92" t="str">
        <f t="shared" si="1"/>
        <v/>
      </c>
    </row>
    <row r="62" spans="3:11" x14ac:dyDescent="0.25">
      <c r="C62" s="9" t="str">
        <f>IFERROR(VLOOKUP(B62,zdroj!D:AJ,33,0),"")</f>
        <v/>
      </c>
      <c r="D62" s="9" t="str">
        <f>IFERROR(VLOOKUP(B62,OBECaZSJaAM!K:W,12,0),"")</f>
        <v/>
      </c>
      <c r="E62" s="9" t="str">
        <f>IFERROR(VLOOKUP(B62,OBECaZSJaAM!K:W,13,0),"")</f>
        <v/>
      </c>
      <c r="F62" s="9" t="str">
        <f>IFERROR(VLOOKUP(B62,zdroj!D:G,4,0),"")</f>
        <v/>
      </c>
      <c r="G62" s="9" t="str">
        <f>IFERROR(IF(N62="A",VLOOKUP(B62,zdroj!D:I,6,0),VLOOKUP(B62,zdroj!D:H,5,0)),"")</f>
        <v/>
      </c>
      <c r="H62" s="9" t="str">
        <f>IFERROR(VLOOKUP(B62,zdroj!D:M,10,0),"")</f>
        <v/>
      </c>
      <c r="I62" s="9" t="str">
        <f>IFERROR(VLOOKUP(B62,zdroj!D:N,11,0),"")</f>
        <v/>
      </c>
      <c r="J62" s="92" t="str">
        <f t="shared" si="0"/>
        <v/>
      </c>
      <c r="K62" s="92" t="str">
        <f t="shared" si="1"/>
        <v/>
      </c>
    </row>
    <row r="63" spans="3:11" x14ac:dyDescent="0.25">
      <c r="C63" s="9" t="str">
        <f>IFERROR(VLOOKUP(B63,zdroj!D:AJ,33,0),"")</f>
        <v/>
      </c>
      <c r="D63" s="9" t="str">
        <f>IFERROR(VLOOKUP(B63,OBECaZSJaAM!K:W,12,0),"")</f>
        <v/>
      </c>
      <c r="E63" s="9" t="str">
        <f>IFERROR(VLOOKUP(B63,OBECaZSJaAM!K:W,13,0),"")</f>
        <v/>
      </c>
      <c r="F63" s="9" t="str">
        <f>IFERROR(VLOOKUP(B63,zdroj!D:G,4,0),"")</f>
        <v/>
      </c>
      <c r="G63" s="9" t="str">
        <f>IFERROR(IF(N63="A",VLOOKUP(B63,zdroj!D:I,6,0),VLOOKUP(B63,zdroj!D:H,5,0)),"")</f>
        <v/>
      </c>
      <c r="H63" s="9" t="str">
        <f>IFERROR(VLOOKUP(B63,zdroj!D:M,10,0),"")</f>
        <v/>
      </c>
      <c r="I63" s="9" t="str">
        <f>IFERROR(VLOOKUP(B63,zdroj!D:N,11,0),"")</f>
        <v/>
      </c>
      <c r="J63" s="92" t="str">
        <f t="shared" si="0"/>
        <v/>
      </c>
      <c r="K63" s="92" t="str">
        <f t="shared" si="1"/>
        <v/>
      </c>
    </row>
    <row r="64" spans="3:11" x14ac:dyDescent="0.25">
      <c r="C64" s="9" t="str">
        <f>IFERROR(VLOOKUP(B64,zdroj!D:AJ,33,0),"")</f>
        <v/>
      </c>
      <c r="D64" s="9" t="str">
        <f>IFERROR(VLOOKUP(B64,OBECaZSJaAM!K:W,12,0),"")</f>
        <v/>
      </c>
      <c r="E64" s="9" t="str">
        <f>IFERROR(VLOOKUP(B64,OBECaZSJaAM!K:W,13,0),"")</f>
        <v/>
      </c>
      <c r="F64" s="9" t="str">
        <f>IFERROR(VLOOKUP(B64,zdroj!D:G,4,0),"")</f>
        <v/>
      </c>
      <c r="G64" s="9" t="str">
        <f>IFERROR(IF(N64="A",VLOOKUP(B64,zdroj!D:I,6,0),VLOOKUP(B64,zdroj!D:H,5,0)),"")</f>
        <v/>
      </c>
      <c r="H64" s="9" t="str">
        <f>IFERROR(VLOOKUP(B64,zdroj!D:M,10,0),"")</f>
        <v/>
      </c>
      <c r="I64" s="9" t="str">
        <f>IFERROR(VLOOKUP(B64,zdroj!D:N,11,0),"")</f>
        <v/>
      </c>
      <c r="J64" s="92" t="str">
        <f t="shared" si="0"/>
        <v/>
      </c>
      <c r="K64" s="92" t="str">
        <f t="shared" si="1"/>
        <v/>
      </c>
    </row>
    <row r="65" spans="3:11" x14ac:dyDescent="0.25">
      <c r="C65" s="9" t="str">
        <f>IFERROR(VLOOKUP(B65,zdroj!D:AJ,33,0),"")</f>
        <v/>
      </c>
      <c r="D65" s="9" t="str">
        <f>IFERROR(VLOOKUP(B65,OBECaZSJaAM!K:W,12,0),"")</f>
        <v/>
      </c>
      <c r="E65" s="9" t="str">
        <f>IFERROR(VLOOKUP(B65,OBECaZSJaAM!K:W,13,0),"")</f>
        <v/>
      </c>
      <c r="F65" s="9" t="str">
        <f>IFERROR(VLOOKUP(B65,zdroj!D:G,4,0),"")</f>
        <v/>
      </c>
      <c r="G65" s="9" t="str">
        <f>IFERROR(IF(N65="A",VLOOKUP(B65,zdroj!D:I,6,0),VLOOKUP(B65,zdroj!D:H,5,0)),"")</f>
        <v/>
      </c>
      <c r="H65" s="9" t="str">
        <f>IFERROR(VLOOKUP(B65,zdroj!D:M,10,0),"")</f>
        <v/>
      </c>
      <c r="I65" s="9" t="str">
        <f>IFERROR(VLOOKUP(B65,zdroj!D:N,11,0),"")</f>
        <v/>
      </c>
      <c r="J65" s="92" t="str">
        <f t="shared" si="0"/>
        <v/>
      </c>
      <c r="K65" s="92" t="str">
        <f t="shared" si="1"/>
        <v/>
      </c>
    </row>
    <row r="66" spans="3:11" x14ac:dyDescent="0.25">
      <c r="C66" s="9" t="str">
        <f>IFERROR(VLOOKUP(B66,zdroj!D:AJ,33,0),"")</f>
        <v/>
      </c>
      <c r="D66" s="9" t="str">
        <f>IFERROR(VLOOKUP(B66,OBECaZSJaAM!K:W,12,0),"")</f>
        <v/>
      </c>
      <c r="E66" s="9" t="str">
        <f>IFERROR(VLOOKUP(B66,OBECaZSJaAM!K:W,13,0),"")</f>
        <v/>
      </c>
      <c r="F66" s="9" t="str">
        <f>IFERROR(VLOOKUP(B66,zdroj!D:G,4,0),"")</f>
        <v/>
      </c>
      <c r="G66" s="9" t="str">
        <f>IFERROR(IF(N66="A",VLOOKUP(B66,zdroj!D:I,6,0),VLOOKUP(B66,zdroj!D:H,5,0)),"")</f>
        <v/>
      </c>
      <c r="H66" s="9" t="str">
        <f>IFERROR(VLOOKUP(B66,zdroj!D:M,10,0),"")</f>
        <v/>
      </c>
      <c r="I66" s="9" t="str">
        <f>IFERROR(VLOOKUP(B66,zdroj!D:N,11,0),"")</f>
        <v/>
      </c>
      <c r="J66" s="92" t="str">
        <f t="shared" si="0"/>
        <v/>
      </c>
      <c r="K66" s="92" t="str">
        <f t="shared" si="1"/>
        <v/>
      </c>
    </row>
    <row r="67" spans="3:11" x14ac:dyDescent="0.25">
      <c r="C67" s="9" t="str">
        <f>IFERROR(VLOOKUP(B67,zdroj!D:AJ,33,0),"")</f>
        <v/>
      </c>
      <c r="D67" s="9" t="str">
        <f>IFERROR(VLOOKUP(B67,OBECaZSJaAM!K:W,12,0),"")</f>
        <v/>
      </c>
      <c r="E67" s="9" t="str">
        <f>IFERROR(VLOOKUP(B67,OBECaZSJaAM!K:W,13,0),"")</f>
        <v/>
      </c>
      <c r="F67" s="9" t="str">
        <f>IFERROR(VLOOKUP(B67,zdroj!D:G,4,0),"")</f>
        <v/>
      </c>
      <c r="G67" s="9" t="str">
        <f>IFERROR(IF(N67="A",VLOOKUP(B67,zdroj!D:I,6,0),VLOOKUP(B67,zdroj!D:H,5,0)),"")</f>
        <v/>
      </c>
      <c r="H67" s="9" t="str">
        <f>IFERROR(VLOOKUP(B67,zdroj!D:M,10,0),"")</f>
        <v/>
      </c>
      <c r="I67" s="9" t="str">
        <f>IFERROR(VLOOKUP(B67,zdroj!D:N,11,0),"")</f>
        <v/>
      </c>
      <c r="J67" s="92" t="str">
        <f t="shared" si="0"/>
        <v/>
      </c>
      <c r="K67" s="92" t="str">
        <f t="shared" si="1"/>
        <v/>
      </c>
    </row>
    <row r="68" spans="3:11" x14ac:dyDescent="0.25">
      <c r="C68" s="9" t="str">
        <f>IFERROR(VLOOKUP(B68,zdroj!D:AJ,33,0),"")</f>
        <v/>
      </c>
      <c r="D68" s="9" t="str">
        <f>IFERROR(VLOOKUP(B68,OBECaZSJaAM!K:W,12,0),"")</f>
        <v/>
      </c>
      <c r="E68" s="9" t="str">
        <f>IFERROR(VLOOKUP(B68,OBECaZSJaAM!K:W,13,0),"")</f>
        <v/>
      </c>
      <c r="F68" s="9" t="str">
        <f>IFERROR(VLOOKUP(B68,zdroj!D:G,4,0),"")</f>
        <v/>
      </c>
      <c r="G68" s="9" t="str">
        <f>IFERROR(IF(N68="A",VLOOKUP(B68,zdroj!D:I,6,0),VLOOKUP(B68,zdroj!D:H,5,0)),"")</f>
        <v/>
      </c>
      <c r="H68" s="9" t="str">
        <f>IFERROR(VLOOKUP(B68,zdroj!D:M,10,0),"")</f>
        <v/>
      </c>
      <c r="I68" s="9" t="str">
        <f>IFERROR(VLOOKUP(B68,zdroj!D:N,11,0),"")</f>
        <v/>
      </c>
      <c r="J68" s="92" t="str">
        <f t="shared" si="0"/>
        <v/>
      </c>
      <c r="K68" s="92" t="str">
        <f t="shared" si="1"/>
        <v/>
      </c>
    </row>
    <row r="69" spans="3:11" x14ac:dyDescent="0.25">
      <c r="C69" s="9" t="str">
        <f>IFERROR(VLOOKUP(B69,zdroj!D:AJ,33,0),"")</f>
        <v/>
      </c>
      <c r="D69" s="9" t="str">
        <f>IFERROR(VLOOKUP(B69,OBECaZSJaAM!K:W,12,0),"")</f>
        <v/>
      </c>
      <c r="E69" s="9" t="str">
        <f>IFERROR(VLOOKUP(B69,OBECaZSJaAM!K:W,13,0),"")</f>
        <v/>
      </c>
      <c r="F69" s="9" t="str">
        <f>IFERROR(VLOOKUP(B69,zdroj!D:G,4,0),"")</f>
        <v/>
      </c>
      <c r="G69" s="9" t="str">
        <f>IFERROR(IF(N69="A",VLOOKUP(B69,zdroj!D:I,6,0),VLOOKUP(B69,zdroj!D:H,5,0)),"")</f>
        <v/>
      </c>
      <c r="H69" s="9" t="str">
        <f>IFERROR(VLOOKUP(B69,zdroj!D:M,10,0),"")</f>
        <v/>
      </c>
      <c r="I69" s="9" t="str">
        <f>IFERROR(VLOOKUP(B69,zdroj!D:N,11,0),"")</f>
        <v/>
      </c>
      <c r="J69" s="92" t="str">
        <f t="shared" si="0"/>
        <v/>
      </c>
      <c r="K69" s="92" t="str">
        <f t="shared" si="1"/>
        <v/>
      </c>
    </row>
    <row r="70" spans="3:11" x14ac:dyDescent="0.25">
      <c r="C70" s="9" t="str">
        <f>IFERROR(VLOOKUP(B70,zdroj!D:AJ,33,0),"")</f>
        <v/>
      </c>
      <c r="D70" s="9" t="str">
        <f>IFERROR(VLOOKUP(B70,OBECaZSJaAM!K:W,12,0),"")</f>
        <v/>
      </c>
      <c r="E70" s="9" t="str">
        <f>IFERROR(VLOOKUP(B70,OBECaZSJaAM!K:W,13,0),"")</f>
        <v/>
      </c>
      <c r="F70" s="9" t="str">
        <f>IFERROR(VLOOKUP(B70,zdroj!D:G,4,0),"")</f>
        <v/>
      </c>
      <c r="G70" s="9" t="str">
        <f>IFERROR(IF(N70="A",VLOOKUP(B70,zdroj!D:I,6,0),VLOOKUP(B70,zdroj!D:H,5,0)),"")</f>
        <v/>
      </c>
      <c r="H70" s="9" t="str">
        <f>IFERROR(VLOOKUP(B70,zdroj!D:M,10,0),"")</f>
        <v/>
      </c>
      <c r="I70" s="9" t="str">
        <f>IFERROR(VLOOKUP(B70,zdroj!D:N,11,0),"")</f>
        <v/>
      </c>
      <c r="J70" s="92" t="str">
        <f t="shared" ref="J70:J133" si="2">IFERROR(G70/F70,"")</f>
        <v/>
      </c>
      <c r="K70" s="92" t="str">
        <f t="shared" ref="K70:K133" si="3">IFERROR((I70+H70+G70)/F70,"")</f>
        <v/>
      </c>
    </row>
    <row r="71" spans="3:11" x14ac:dyDescent="0.25">
      <c r="C71" s="9" t="str">
        <f>IFERROR(VLOOKUP(B71,zdroj!D:AJ,33,0),"")</f>
        <v/>
      </c>
      <c r="D71" s="9" t="str">
        <f>IFERROR(VLOOKUP(B71,OBECaZSJaAM!K:W,12,0),"")</f>
        <v/>
      </c>
      <c r="E71" s="9" t="str">
        <f>IFERROR(VLOOKUP(B71,OBECaZSJaAM!K:W,13,0),"")</f>
        <v/>
      </c>
      <c r="F71" s="9" t="str">
        <f>IFERROR(VLOOKUP(B71,zdroj!D:G,4,0),"")</f>
        <v/>
      </c>
      <c r="G71" s="9" t="str">
        <f>IFERROR(IF(N71="A",VLOOKUP(B71,zdroj!D:I,6,0),VLOOKUP(B71,zdroj!D:H,5,0)),"")</f>
        <v/>
      </c>
      <c r="H71" s="9" t="str">
        <f>IFERROR(VLOOKUP(B71,zdroj!D:M,10,0),"")</f>
        <v/>
      </c>
      <c r="I71" s="9" t="str">
        <f>IFERROR(VLOOKUP(B71,zdroj!D:N,11,0),"")</f>
        <v/>
      </c>
      <c r="J71" s="92" t="str">
        <f t="shared" si="2"/>
        <v/>
      </c>
      <c r="K71" s="92" t="str">
        <f t="shared" si="3"/>
        <v/>
      </c>
    </row>
    <row r="72" spans="3:11" x14ac:dyDescent="0.25">
      <c r="C72" s="9" t="str">
        <f>IFERROR(VLOOKUP(B72,zdroj!D:AJ,33,0),"")</f>
        <v/>
      </c>
      <c r="D72" s="9" t="str">
        <f>IFERROR(VLOOKUP(B72,OBECaZSJaAM!K:W,12,0),"")</f>
        <v/>
      </c>
      <c r="E72" s="9" t="str">
        <f>IFERROR(VLOOKUP(B72,OBECaZSJaAM!K:W,13,0),"")</f>
        <v/>
      </c>
      <c r="F72" s="9" t="str">
        <f>IFERROR(VLOOKUP(B72,zdroj!D:G,4,0),"")</f>
        <v/>
      </c>
      <c r="G72" s="9" t="str">
        <f>IFERROR(IF(N72="A",VLOOKUP(B72,zdroj!D:I,6,0),VLOOKUP(B72,zdroj!D:H,5,0)),"")</f>
        <v/>
      </c>
      <c r="H72" s="9" t="str">
        <f>IFERROR(VLOOKUP(B72,zdroj!D:M,10,0),"")</f>
        <v/>
      </c>
      <c r="I72" s="9" t="str">
        <f>IFERROR(VLOOKUP(B72,zdroj!D:N,11,0),"")</f>
        <v/>
      </c>
      <c r="J72" s="92" t="str">
        <f t="shared" si="2"/>
        <v/>
      </c>
      <c r="K72" s="92" t="str">
        <f t="shared" si="3"/>
        <v/>
      </c>
    </row>
    <row r="73" spans="3:11" x14ac:dyDescent="0.25">
      <c r="C73" s="9" t="str">
        <f>IFERROR(VLOOKUP(B73,zdroj!D:AJ,33,0),"")</f>
        <v/>
      </c>
      <c r="D73" s="9" t="str">
        <f>IFERROR(VLOOKUP(B73,OBECaZSJaAM!K:W,12,0),"")</f>
        <v/>
      </c>
      <c r="E73" s="9" t="str">
        <f>IFERROR(VLOOKUP(B73,OBECaZSJaAM!K:W,13,0),"")</f>
        <v/>
      </c>
      <c r="F73" s="9" t="str">
        <f>IFERROR(VLOOKUP(B73,zdroj!D:G,4,0),"")</f>
        <v/>
      </c>
      <c r="G73" s="9" t="str">
        <f>IFERROR(IF(N73="A",VLOOKUP(B73,zdroj!D:I,6,0),VLOOKUP(B73,zdroj!D:H,5,0)),"")</f>
        <v/>
      </c>
      <c r="H73" s="9" t="str">
        <f>IFERROR(VLOOKUP(B73,zdroj!D:M,10,0),"")</f>
        <v/>
      </c>
      <c r="I73" s="9" t="str">
        <f>IFERROR(VLOOKUP(B73,zdroj!D:N,11,0),"")</f>
        <v/>
      </c>
      <c r="J73" s="92" t="str">
        <f t="shared" si="2"/>
        <v/>
      </c>
      <c r="K73" s="92" t="str">
        <f t="shared" si="3"/>
        <v/>
      </c>
    </row>
    <row r="74" spans="3:11" x14ac:dyDescent="0.25">
      <c r="C74" s="9" t="str">
        <f>IFERROR(VLOOKUP(B74,zdroj!D:AJ,33,0),"")</f>
        <v/>
      </c>
      <c r="D74" s="9" t="str">
        <f>IFERROR(VLOOKUP(B74,OBECaZSJaAM!K:W,12,0),"")</f>
        <v/>
      </c>
      <c r="E74" s="9" t="str">
        <f>IFERROR(VLOOKUP(B74,OBECaZSJaAM!K:W,13,0),"")</f>
        <v/>
      </c>
      <c r="F74" s="9" t="str">
        <f>IFERROR(VLOOKUP(B74,zdroj!D:G,4,0),"")</f>
        <v/>
      </c>
      <c r="G74" s="9" t="str">
        <f>IFERROR(IF(N74="A",VLOOKUP(B74,zdroj!D:I,6,0),VLOOKUP(B74,zdroj!D:H,5,0)),"")</f>
        <v/>
      </c>
      <c r="H74" s="9" t="str">
        <f>IFERROR(VLOOKUP(B74,zdroj!D:M,10,0),"")</f>
        <v/>
      </c>
      <c r="I74" s="9" t="str">
        <f>IFERROR(VLOOKUP(B74,zdroj!D:N,11,0),"")</f>
        <v/>
      </c>
      <c r="J74" s="92" t="str">
        <f t="shared" si="2"/>
        <v/>
      </c>
      <c r="K74" s="92" t="str">
        <f t="shared" si="3"/>
        <v/>
      </c>
    </row>
    <row r="75" spans="3:11" x14ac:dyDescent="0.25">
      <c r="C75" s="9" t="str">
        <f>IFERROR(VLOOKUP(B75,zdroj!D:AJ,33,0),"")</f>
        <v/>
      </c>
      <c r="D75" s="9" t="str">
        <f>IFERROR(VLOOKUP(B75,OBECaZSJaAM!K:W,12,0),"")</f>
        <v/>
      </c>
      <c r="E75" s="9" t="str">
        <f>IFERROR(VLOOKUP(B75,OBECaZSJaAM!K:W,13,0),"")</f>
        <v/>
      </c>
      <c r="F75" s="9" t="str">
        <f>IFERROR(VLOOKUP(B75,zdroj!D:G,4,0),"")</f>
        <v/>
      </c>
      <c r="G75" s="9" t="str">
        <f>IFERROR(IF(N75="A",VLOOKUP(B75,zdroj!D:I,6,0),VLOOKUP(B75,zdroj!D:H,5,0)),"")</f>
        <v/>
      </c>
      <c r="H75" s="9" t="str">
        <f>IFERROR(VLOOKUP(B75,zdroj!D:M,10,0),"")</f>
        <v/>
      </c>
      <c r="I75" s="9" t="str">
        <f>IFERROR(VLOOKUP(B75,zdroj!D:N,11,0),"")</f>
        <v/>
      </c>
      <c r="J75" s="92" t="str">
        <f t="shared" si="2"/>
        <v/>
      </c>
      <c r="K75" s="92" t="str">
        <f t="shared" si="3"/>
        <v/>
      </c>
    </row>
    <row r="76" spans="3:11" x14ac:dyDescent="0.25">
      <c r="C76" s="9" t="str">
        <f>IFERROR(VLOOKUP(B76,zdroj!D:AJ,33,0),"")</f>
        <v/>
      </c>
      <c r="D76" s="9" t="str">
        <f>IFERROR(VLOOKUP(B76,OBECaZSJaAM!K:W,12,0),"")</f>
        <v/>
      </c>
      <c r="E76" s="9" t="str">
        <f>IFERROR(VLOOKUP(B76,OBECaZSJaAM!K:W,13,0),"")</f>
        <v/>
      </c>
      <c r="F76" s="9" t="str">
        <f>IFERROR(VLOOKUP(B76,zdroj!D:G,4,0),"")</f>
        <v/>
      </c>
      <c r="G76" s="9" t="str">
        <f>IFERROR(IF(N76="A",VLOOKUP(B76,zdroj!D:I,6,0),VLOOKUP(B76,zdroj!D:H,5,0)),"")</f>
        <v/>
      </c>
      <c r="H76" s="9" t="str">
        <f>IFERROR(VLOOKUP(B76,zdroj!D:M,10,0),"")</f>
        <v/>
      </c>
      <c r="I76" s="9" t="str">
        <f>IFERROR(VLOOKUP(B76,zdroj!D:N,11,0),"")</f>
        <v/>
      </c>
      <c r="J76" s="92" t="str">
        <f t="shared" si="2"/>
        <v/>
      </c>
      <c r="K76" s="92" t="str">
        <f t="shared" si="3"/>
        <v/>
      </c>
    </row>
    <row r="77" spans="3:11" x14ac:dyDescent="0.25">
      <c r="C77" s="9" t="str">
        <f>IFERROR(VLOOKUP(B77,zdroj!D:AJ,33,0),"")</f>
        <v/>
      </c>
      <c r="D77" s="9" t="str">
        <f>IFERROR(VLOOKUP(B77,OBECaZSJaAM!K:W,12,0),"")</f>
        <v/>
      </c>
      <c r="E77" s="9" t="str">
        <f>IFERROR(VLOOKUP(B77,OBECaZSJaAM!K:W,13,0),"")</f>
        <v/>
      </c>
      <c r="F77" s="9" t="str">
        <f>IFERROR(VLOOKUP(B77,zdroj!D:G,4,0),"")</f>
        <v/>
      </c>
      <c r="G77" s="9" t="str">
        <f>IFERROR(IF(N77="A",VLOOKUP(B77,zdroj!D:I,6,0),VLOOKUP(B77,zdroj!D:H,5,0)),"")</f>
        <v/>
      </c>
      <c r="H77" s="9" t="str">
        <f>IFERROR(VLOOKUP(B77,zdroj!D:M,10,0),"")</f>
        <v/>
      </c>
      <c r="I77" s="9" t="str">
        <f>IFERROR(VLOOKUP(B77,zdroj!D:N,11,0),"")</f>
        <v/>
      </c>
      <c r="J77" s="92" t="str">
        <f t="shared" si="2"/>
        <v/>
      </c>
      <c r="K77" s="92" t="str">
        <f t="shared" si="3"/>
        <v/>
      </c>
    </row>
    <row r="78" spans="3:11" x14ac:dyDescent="0.25">
      <c r="C78" s="9" t="str">
        <f>IFERROR(VLOOKUP(B78,zdroj!D:AJ,33,0),"")</f>
        <v/>
      </c>
      <c r="D78" s="9" t="str">
        <f>IFERROR(VLOOKUP(B78,OBECaZSJaAM!K:W,12,0),"")</f>
        <v/>
      </c>
      <c r="E78" s="9" t="str">
        <f>IFERROR(VLOOKUP(B78,OBECaZSJaAM!K:W,13,0),"")</f>
        <v/>
      </c>
      <c r="F78" s="9" t="str">
        <f>IFERROR(VLOOKUP(B78,zdroj!D:G,4,0),"")</f>
        <v/>
      </c>
      <c r="G78" s="9" t="str">
        <f>IFERROR(IF(N78="A",VLOOKUP(B78,zdroj!D:I,6,0),VLOOKUP(B78,zdroj!D:H,5,0)),"")</f>
        <v/>
      </c>
      <c r="H78" s="9" t="str">
        <f>IFERROR(VLOOKUP(B78,zdroj!D:M,10,0),"")</f>
        <v/>
      </c>
      <c r="I78" s="9" t="str">
        <f>IFERROR(VLOOKUP(B78,zdroj!D:N,11,0),"")</f>
        <v/>
      </c>
      <c r="J78" s="92" t="str">
        <f t="shared" si="2"/>
        <v/>
      </c>
      <c r="K78" s="92" t="str">
        <f t="shared" si="3"/>
        <v/>
      </c>
    </row>
    <row r="79" spans="3:11" x14ac:dyDescent="0.25">
      <c r="C79" s="9" t="str">
        <f>IFERROR(VLOOKUP(B79,zdroj!D:AJ,33,0),"")</f>
        <v/>
      </c>
      <c r="D79" s="9" t="str">
        <f>IFERROR(VLOOKUP(B79,OBECaZSJaAM!K:W,12,0),"")</f>
        <v/>
      </c>
      <c r="E79" s="9" t="str">
        <f>IFERROR(VLOOKUP(B79,OBECaZSJaAM!K:W,13,0),"")</f>
        <v/>
      </c>
      <c r="F79" s="9" t="str">
        <f>IFERROR(VLOOKUP(B79,zdroj!D:G,4,0),"")</f>
        <v/>
      </c>
      <c r="G79" s="9" t="str">
        <f>IFERROR(IF(N79="A",VLOOKUP(B79,zdroj!D:I,6,0),VLOOKUP(B79,zdroj!D:H,5,0)),"")</f>
        <v/>
      </c>
      <c r="H79" s="9" t="str">
        <f>IFERROR(VLOOKUP(B79,zdroj!D:M,10,0),"")</f>
        <v/>
      </c>
      <c r="I79" s="9" t="str">
        <f>IFERROR(VLOOKUP(B79,zdroj!D:N,11,0),"")</f>
        <v/>
      </c>
      <c r="J79" s="92" t="str">
        <f t="shared" si="2"/>
        <v/>
      </c>
      <c r="K79" s="92" t="str">
        <f t="shared" si="3"/>
        <v/>
      </c>
    </row>
    <row r="80" spans="3:11" x14ac:dyDescent="0.25">
      <c r="C80" s="9" t="str">
        <f>IFERROR(VLOOKUP(B80,zdroj!D:AJ,33,0),"")</f>
        <v/>
      </c>
      <c r="D80" s="9" t="str">
        <f>IFERROR(VLOOKUP(B80,OBECaZSJaAM!K:W,12,0),"")</f>
        <v/>
      </c>
      <c r="E80" s="9" t="str">
        <f>IFERROR(VLOOKUP(B80,OBECaZSJaAM!K:W,13,0),"")</f>
        <v/>
      </c>
      <c r="F80" s="9" t="str">
        <f>IFERROR(VLOOKUP(B80,zdroj!D:G,4,0),"")</f>
        <v/>
      </c>
      <c r="G80" s="9" t="str">
        <f>IFERROR(IF(N80="A",VLOOKUP(B80,zdroj!D:I,6,0),VLOOKUP(B80,zdroj!D:H,5,0)),"")</f>
        <v/>
      </c>
      <c r="H80" s="9" t="str">
        <f>IFERROR(VLOOKUP(B80,zdroj!D:M,10,0),"")</f>
        <v/>
      </c>
      <c r="I80" s="9" t="str">
        <f>IFERROR(VLOOKUP(B80,zdroj!D:N,11,0),"")</f>
        <v/>
      </c>
      <c r="J80" s="92" t="str">
        <f t="shared" si="2"/>
        <v/>
      </c>
      <c r="K80" s="92" t="str">
        <f t="shared" si="3"/>
        <v/>
      </c>
    </row>
    <row r="81" spans="3:11" x14ac:dyDescent="0.25">
      <c r="C81" s="9" t="str">
        <f>IFERROR(VLOOKUP(B81,zdroj!D:AJ,33,0),"")</f>
        <v/>
      </c>
      <c r="D81" s="9" t="str">
        <f>IFERROR(VLOOKUP(B81,OBECaZSJaAM!K:W,12,0),"")</f>
        <v/>
      </c>
      <c r="E81" s="9" t="str">
        <f>IFERROR(VLOOKUP(B81,OBECaZSJaAM!K:W,13,0),"")</f>
        <v/>
      </c>
      <c r="F81" s="9" t="str">
        <f>IFERROR(VLOOKUP(B81,zdroj!D:G,4,0),"")</f>
        <v/>
      </c>
      <c r="G81" s="9" t="str">
        <f>IFERROR(IF(N81="A",VLOOKUP(B81,zdroj!D:I,6,0),VLOOKUP(B81,zdroj!D:H,5,0)),"")</f>
        <v/>
      </c>
      <c r="H81" s="9" t="str">
        <f>IFERROR(VLOOKUP(B81,zdroj!D:M,10,0),"")</f>
        <v/>
      </c>
      <c r="I81" s="9" t="str">
        <f>IFERROR(VLOOKUP(B81,zdroj!D:N,11,0),"")</f>
        <v/>
      </c>
      <c r="J81" s="92" t="str">
        <f t="shared" si="2"/>
        <v/>
      </c>
      <c r="K81" s="92" t="str">
        <f t="shared" si="3"/>
        <v/>
      </c>
    </row>
    <row r="82" spans="3:11" x14ac:dyDescent="0.25">
      <c r="C82" s="9" t="str">
        <f>IFERROR(VLOOKUP(B82,zdroj!D:AJ,33,0),"")</f>
        <v/>
      </c>
      <c r="D82" s="9" t="str">
        <f>IFERROR(VLOOKUP(B82,OBECaZSJaAM!K:W,12,0),"")</f>
        <v/>
      </c>
      <c r="E82" s="9" t="str">
        <f>IFERROR(VLOOKUP(B82,OBECaZSJaAM!K:W,13,0),"")</f>
        <v/>
      </c>
      <c r="F82" s="9" t="str">
        <f>IFERROR(VLOOKUP(B82,zdroj!D:G,4,0),"")</f>
        <v/>
      </c>
      <c r="G82" s="9" t="str">
        <f>IFERROR(IF(N82="A",VLOOKUP(B82,zdroj!D:I,6,0),VLOOKUP(B82,zdroj!D:H,5,0)),"")</f>
        <v/>
      </c>
      <c r="H82" s="9" t="str">
        <f>IFERROR(VLOOKUP(B82,zdroj!D:M,10,0),"")</f>
        <v/>
      </c>
      <c r="I82" s="9" t="str">
        <f>IFERROR(VLOOKUP(B82,zdroj!D:N,11,0),"")</f>
        <v/>
      </c>
      <c r="J82" s="92" t="str">
        <f t="shared" si="2"/>
        <v/>
      </c>
      <c r="K82" s="92" t="str">
        <f t="shared" si="3"/>
        <v/>
      </c>
    </row>
    <row r="83" spans="3:11" x14ac:dyDescent="0.25">
      <c r="C83" s="9" t="str">
        <f>IFERROR(VLOOKUP(B83,zdroj!D:AJ,33,0),"")</f>
        <v/>
      </c>
      <c r="D83" s="9" t="str">
        <f>IFERROR(VLOOKUP(B83,OBECaZSJaAM!K:W,12,0),"")</f>
        <v/>
      </c>
      <c r="E83" s="9" t="str">
        <f>IFERROR(VLOOKUP(B83,OBECaZSJaAM!K:W,13,0),"")</f>
        <v/>
      </c>
      <c r="F83" s="9" t="str">
        <f>IFERROR(VLOOKUP(B83,zdroj!D:G,4,0),"")</f>
        <v/>
      </c>
      <c r="G83" s="9" t="str">
        <f>IFERROR(IF(N83="A",VLOOKUP(B83,zdroj!D:I,6,0),VLOOKUP(B83,zdroj!D:H,5,0)),"")</f>
        <v/>
      </c>
      <c r="H83" s="9" t="str">
        <f>IFERROR(VLOOKUP(B83,zdroj!D:M,10,0),"")</f>
        <v/>
      </c>
      <c r="I83" s="9" t="str">
        <f>IFERROR(VLOOKUP(B83,zdroj!D:N,11,0),"")</f>
        <v/>
      </c>
      <c r="J83" s="92" t="str">
        <f t="shared" si="2"/>
        <v/>
      </c>
      <c r="K83" s="92" t="str">
        <f t="shared" si="3"/>
        <v/>
      </c>
    </row>
    <row r="84" spans="3:11" x14ac:dyDescent="0.25">
      <c r="C84" s="9" t="str">
        <f>IFERROR(VLOOKUP(B84,zdroj!D:AJ,33,0),"")</f>
        <v/>
      </c>
      <c r="D84" s="9" t="str">
        <f>IFERROR(VLOOKUP(B84,OBECaZSJaAM!K:W,12,0),"")</f>
        <v/>
      </c>
      <c r="E84" s="9" t="str">
        <f>IFERROR(VLOOKUP(B84,OBECaZSJaAM!K:W,13,0),"")</f>
        <v/>
      </c>
      <c r="F84" s="9" t="str">
        <f>IFERROR(VLOOKUP(B84,zdroj!D:G,4,0),"")</f>
        <v/>
      </c>
      <c r="G84" s="9" t="str">
        <f>IFERROR(IF(N84="A",VLOOKUP(B84,zdroj!D:I,6,0),VLOOKUP(B84,zdroj!D:H,5,0)),"")</f>
        <v/>
      </c>
      <c r="H84" s="9" t="str">
        <f>IFERROR(VLOOKUP(B84,zdroj!D:M,10,0),"")</f>
        <v/>
      </c>
      <c r="I84" s="9" t="str">
        <f>IFERROR(VLOOKUP(B84,zdroj!D:N,11,0),"")</f>
        <v/>
      </c>
      <c r="J84" s="92" t="str">
        <f t="shared" si="2"/>
        <v/>
      </c>
      <c r="K84" s="92" t="str">
        <f t="shared" si="3"/>
        <v/>
      </c>
    </row>
    <row r="85" spans="3:11" x14ac:dyDescent="0.25">
      <c r="C85" s="9" t="str">
        <f>IFERROR(VLOOKUP(B85,zdroj!D:AJ,33,0),"")</f>
        <v/>
      </c>
      <c r="D85" s="9" t="str">
        <f>IFERROR(VLOOKUP(B85,OBECaZSJaAM!K:W,12,0),"")</f>
        <v/>
      </c>
      <c r="E85" s="9" t="str">
        <f>IFERROR(VLOOKUP(B85,OBECaZSJaAM!K:W,13,0),"")</f>
        <v/>
      </c>
      <c r="F85" s="9" t="str">
        <f>IFERROR(VLOOKUP(B85,zdroj!D:G,4,0),"")</f>
        <v/>
      </c>
      <c r="G85" s="9" t="str">
        <f>IFERROR(IF(N85="A",VLOOKUP(B85,zdroj!D:I,6,0),VLOOKUP(B85,zdroj!D:H,5,0)),"")</f>
        <v/>
      </c>
      <c r="H85" s="9" t="str">
        <f>IFERROR(VLOOKUP(B85,zdroj!D:M,10,0),"")</f>
        <v/>
      </c>
      <c r="I85" s="9" t="str">
        <f>IFERROR(VLOOKUP(B85,zdroj!D:N,11,0),"")</f>
        <v/>
      </c>
      <c r="J85" s="92" t="str">
        <f t="shared" si="2"/>
        <v/>
      </c>
      <c r="K85" s="92" t="str">
        <f t="shared" si="3"/>
        <v/>
      </c>
    </row>
    <row r="86" spans="3:11" x14ac:dyDescent="0.25">
      <c r="C86" s="9" t="str">
        <f>IFERROR(VLOOKUP(B86,zdroj!D:AJ,33,0),"")</f>
        <v/>
      </c>
      <c r="D86" s="9" t="str">
        <f>IFERROR(VLOOKUP(B86,OBECaZSJaAM!K:W,12,0),"")</f>
        <v/>
      </c>
      <c r="E86" s="9" t="str">
        <f>IFERROR(VLOOKUP(B86,OBECaZSJaAM!K:W,13,0),"")</f>
        <v/>
      </c>
      <c r="F86" s="9" t="str">
        <f>IFERROR(VLOOKUP(B86,zdroj!D:G,4,0),"")</f>
        <v/>
      </c>
      <c r="G86" s="9" t="str">
        <f>IFERROR(IF(N86="A",VLOOKUP(B86,zdroj!D:I,6,0),VLOOKUP(B86,zdroj!D:H,5,0)),"")</f>
        <v/>
      </c>
      <c r="H86" s="9" t="str">
        <f>IFERROR(VLOOKUP(B86,zdroj!D:M,10,0),"")</f>
        <v/>
      </c>
      <c r="I86" s="9" t="str">
        <f>IFERROR(VLOOKUP(B86,zdroj!D:N,11,0),"")</f>
        <v/>
      </c>
      <c r="J86" s="92" t="str">
        <f t="shared" si="2"/>
        <v/>
      </c>
      <c r="K86" s="92" t="str">
        <f t="shared" si="3"/>
        <v/>
      </c>
    </row>
    <row r="87" spans="3:11" x14ac:dyDescent="0.25">
      <c r="C87" s="9" t="str">
        <f>IFERROR(VLOOKUP(B87,zdroj!D:AJ,33,0),"")</f>
        <v/>
      </c>
      <c r="D87" s="9" t="str">
        <f>IFERROR(VLOOKUP(B87,OBECaZSJaAM!K:W,12,0),"")</f>
        <v/>
      </c>
      <c r="E87" s="9" t="str">
        <f>IFERROR(VLOOKUP(B87,OBECaZSJaAM!K:W,13,0),"")</f>
        <v/>
      </c>
      <c r="F87" s="9" t="str">
        <f>IFERROR(VLOOKUP(B87,zdroj!D:G,4,0),"")</f>
        <v/>
      </c>
      <c r="G87" s="9" t="str">
        <f>IFERROR(IF(N87="A",VLOOKUP(B87,zdroj!D:I,6,0),VLOOKUP(B87,zdroj!D:H,5,0)),"")</f>
        <v/>
      </c>
      <c r="H87" s="9" t="str">
        <f>IFERROR(VLOOKUP(B87,zdroj!D:M,10,0),"")</f>
        <v/>
      </c>
      <c r="I87" s="9" t="str">
        <f>IFERROR(VLOOKUP(B87,zdroj!D:N,11,0),"")</f>
        <v/>
      </c>
      <c r="J87" s="92" t="str">
        <f t="shared" si="2"/>
        <v/>
      </c>
      <c r="K87" s="92" t="str">
        <f t="shared" si="3"/>
        <v/>
      </c>
    </row>
    <row r="88" spans="3:11" x14ac:dyDescent="0.25">
      <c r="C88" s="9" t="str">
        <f>IFERROR(VLOOKUP(B88,zdroj!D:AJ,33,0),"")</f>
        <v/>
      </c>
      <c r="D88" s="9" t="str">
        <f>IFERROR(VLOOKUP(B88,OBECaZSJaAM!K:W,12,0),"")</f>
        <v/>
      </c>
      <c r="E88" s="9" t="str">
        <f>IFERROR(VLOOKUP(B88,OBECaZSJaAM!K:W,13,0),"")</f>
        <v/>
      </c>
      <c r="F88" s="9" t="str">
        <f>IFERROR(VLOOKUP(B88,zdroj!D:G,4,0),"")</f>
        <v/>
      </c>
      <c r="G88" s="9" t="str">
        <f>IFERROR(IF(N88="A",VLOOKUP(B88,zdroj!D:I,6,0),VLOOKUP(B88,zdroj!D:H,5,0)),"")</f>
        <v/>
      </c>
      <c r="H88" s="9" t="str">
        <f>IFERROR(VLOOKUP(B88,zdroj!D:M,10,0),"")</f>
        <v/>
      </c>
      <c r="I88" s="9" t="str">
        <f>IFERROR(VLOOKUP(B88,zdroj!D:N,11,0),"")</f>
        <v/>
      </c>
      <c r="J88" s="92" t="str">
        <f t="shared" si="2"/>
        <v/>
      </c>
      <c r="K88" s="92" t="str">
        <f t="shared" si="3"/>
        <v/>
      </c>
    </row>
    <row r="89" spans="3:11" x14ac:dyDescent="0.25">
      <c r="C89" s="9" t="str">
        <f>IFERROR(VLOOKUP(B89,zdroj!D:AJ,33,0),"")</f>
        <v/>
      </c>
      <c r="D89" s="9" t="str">
        <f>IFERROR(VLOOKUP(B89,OBECaZSJaAM!K:W,12,0),"")</f>
        <v/>
      </c>
      <c r="E89" s="9" t="str">
        <f>IFERROR(VLOOKUP(B89,OBECaZSJaAM!K:W,13,0),"")</f>
        <v/>
      </c>
      <c r="F89" s="9" t="str">
        <f>IFERROR(VLOOKUP(B89,zdroj!D:G,4,0),"")</f>
        <v/>
      </c>
      <c r="G89" s="9" t="str">
        <f>IFERROR(IF(N89="A",VLOOKUP(B89,zdroj!D:I,6,0),VLOOKUP(B89,zdroj!D:H,5,0)),"")</f>
        <v/>
      </c>
      <c r="H89" s="9" t="str">
        <f>IFERROR(VLOOKUP(B89,zdroj!D:M,10,0),"")</f>
        <v/>
      </c>
      <c r="I89" s="9" t="str">
        <f>IFERROR(VLOOKUP(B89,zdroj!D:N,11,0),"")</f>
        <v/>
      </c>
      <c r="J89" s="92" t="str">
        <f t="shared" si="2"/>
        <v/>
      </c>
      <c r="K89" s="92" t="str">
        <f t="shared" si="3"/>
        <v/>
      </c>
    </row>
    <row r="90" spans="3:11" x14ac:dyDescent="0.25">
      <c r="C90" s="9" t="str">
        <f>IFERROR(VLOOKUP(B90,zdroj!D:AJ,33,0),"")</f>
        <v/>
      </c>
      <c r="D90" s="9" t="str">
        <f>IFERROR(VLOOKUP(B90,OBECaZSJaAM!K:W,12,0),"")</f>
        <v/>
      </c>
      <c r="E90" s="9" t="str">
        <f>IFERROR(VLOOKUP(B90,OBECaZSJaAM!K:W,13,0),"")</f>
        <v/>
      </c>
      <c r="F90" s="9" t="str">
        <f>IFERROR(VLOOKUP(B90,zdroj!D:G,4,0),"")</f>
        <v/>
      </c>
      <c r="G90" s="9" t="str">
        <f>IFERROR(IF(N90="A",VLOOKUP(B90,zdroj!D:I,6,0),VLOOKUP(B90,zdroj!D:H,5,0)),"")</f>
        <v/>
      </c>
      <c r="H90" s="9" t="str">
        <f>IFERROR(VLOOKUP(B90,zdroj!D:M,10,0),"")</f>
        <v/>
      </c>
      <c r="I90" s="9" t="str">
        <f>IFERROR(VLOOKUP(B90,zdroj!D:N,11,0),"")</f>
        <v/>
      </c>
      <c r="J90" s="92" t="str">
        <f t="shared" si="2"/>
        <v/>
      </c>
      <c r="K90" s="92" t="str">
        <f t="shared" si="3"/>
        <v/>
      </c>
    </row>
    <row r="91" spans="3:11" x14ac:dyDescent="0.25">
      <c r="C91" s="9" t="str">
        <f>IFERROR(VLOOKUP(B91,zdroj!D:AJ,33,0),"")</f>
        <v/>
      </c>
      <c r="D91" s="9" t="str">
        <f>IFERROR(VLOOKUP(B91,OBECaZSJaAM!K:W,12,0),"")</f>
        <v/>
      </c>
      <c r="E91" s="9" t="str">
        <f>IFERROR(VLOOKUP(B91,OBECaZSJaAM!K:W,13,0),"")</f>
        <v/>
      </c>
      <c r="F91" s="9" t="str">
        <f>IFERROR(VLOOKUP(B91,zdroj!D:G,4,0),"")</f>
        <v/>
      </c>
      <c r="G91" s="9" t="str">
        <f>IFERROR(IF(N91="A",VLOOKUP(B91,zdroj!D:I,6,0),VLOOKUP(B91,zdroj!D:H,5,0)),"")</f>
        <v/>
      </c>
      <c r="H91" s="9" t="str">
        <f>IFERROR(VLOOKUP(B91,zdroj!D:M,10,0),"")</f>
        <v/>
      </c>
      <c r="I91" s="9" t="str">
        <f>IFERROR(VLOOKUP(B91,zdroj!D:N,11,0),"")</f>
        <v/>
      </c>
      <c r="J91" s="92" t="str">
        <f t="shared" si="2"/>
        <v/>
      </c>
      <c r="K91" s="92" t="str">
        <f t="shared" si="3"/>
        <v/>
      </c>
    </row>
    <row r="92" spans="3:11" x14ac:dyDescent="0.25">
      <c r="C92" s="9" t="str">
        <f>IFERROR(VLOOKUP(B92,zdroj!D:AJ,33,0),"")</f>
        <v/>
      </c>
      <c r="D92" s="9" t="str">
        <f>IFERROR(VLOOKUP(B92,OBECaZSJaAM!K:W,12,0),"")</f>
        <v/>
      </c>
      <c r="E92" s="9" t="str">
        <f>IFERROR(VLOOKUP(B92,OBECaZSJaAM!K:W,13,0),"")</f>
        <v/>
      </c>
      <c r="F92" s="9" t="str">
        <f>IFERROR(VLOOKUP(B92,zdroj!D:G,4,0),"")</f>
        <v/>
      </c>
      <c r="G92" s="9" t="str">
        <f>IFERROR(IF(N92="A",VLOOKUP(B92,zdroj!D:I,6,0),VLOOKUP(B92,zdroj!D:H,5,0)),"")</f>
        <v/>
      </c>
      <c r="H92" s="9" t="str">
        <f>IFERROR(VLOOKUP(B92,zdroj!D:M,10,0),"")</f>
        <v/>
      </c>
      <c r="I92" s="9" t="str">
        <f>IFERROR(VLOOKUP(B92,zdroj!D:N,11,0),"")</f>
        <v/>
      </c>
      <c r="J92" s="92" t="str">
        <f t="shared" si="2"/>
        <v/>
      </c>
      <c r="K92" s="92" t="str">
        <f t="shared" si="3"/>
        <v/>
      </c>
    </row>
    <row r="93" spans="3:11" x14ac:dyDescent="0.25">
      <c r="C93" s="9" t="str">
        <f>IFERROR(VLOOKUP(B93,zdroj!D:AJ,33,0),"")</f>
        <v/>
      </c>
      <c r="D93" s="9" t="str">
        <f>IFERROR(VLOOKUP(B93,OBECaZSJaAM!K:W,12,0),"")</f>
        <v/>
      </c>
      <c r="E93" s="9" t="str">
        <f>IFERROR(VLOOKUP(B93,OBECaZSJaAM!K:W,13,0),"")</f>
        <v/>
      </c>
      <c r="F93" s="9" t="str">
        <f>IFERROR(VLOOKUP(B93,zdroj!D:G,4,0),"")</f>
        <v/>
      </c>
      <c r="G93" s="9" t="str">
        <f>IFERROR(IF(N93="A",VLOOKUP(B93,zdroj!D:I,6,0),VLOOKUP(B93,zdroj!D:H,5,0)),"")</f>
        <v/>
      </c>
      <c r="H93" s="9" t="str">
        <f>IFERROR(VLOOKUP(B93,zdroj!D:M,10,0),"")</f>
        <v/>
      </c>
      <c r="I93" s="9" t="str">
        <f>IFERROR(VLOOKUP(B93,zdroj!D:N,11,0),"")</f>
        <v/>
      </c>
      <c r="J93" s="92" t="str">
        <f t="shared" si="2"/>
        <v/>
      </c>
      <c r="K93" s="92" t="str">
        <f t="shared" si="3"/>
        <v/>
      </c>
    </row>
    <row r="94" spans="3:11" x14ac:dyDescent="0.25">
      <c r="C94" s="9" t="str">
        <f>IFERROR(VLOOKUP(B94,zdroj!D:AJ,33,0),"")</f>
        <v/>
      </c>
      <c r="D94" s="9" t="str">
        <f>IFERROR(VLOOKUP(B94,OBECaZSJaAM!K:W,12,0),"")</f>
        <v/>
      </c>
      <c r="E94" s="9" t="str">
        <f>IFERROR(VLOOKUP(B94,OBECaZSJaAM!K:W,13,0),"")</f>
        <v/>
      </c>
      <c r="F94" s="9" t="str">
        <f>IFERROR(VLOOKUP(B94,zdroj!D:G,4,0),"")</f>
        <v/>
      </c>
      <c r="G94" s="9" t="str">
        <f>IFERROR(IF(N94="A",VLOOKUP(B94,zdroj!D:I,6,0),VLOOKUP(B94,zdroj!D:H,5,0)),"")</f>
        <v/>
      </c>
      <c r="H94" s="9" t="str">
        <f>IFERROR(VLOOKUP(B94,zdroj!D:M,10,0),"")</f>
        <v/>
      </c>
      <c r="I94" s="9" t="str">
        <f>IFERROR(VLOOKUP(B94,zdroj!D:N,11,0),"")</f>
        <v/>
      </c>
      <c r="J94" s="92" t="str">
        <f t="shared" si="2"/>
        <v/>
      </c>
      <c r="K94" s="92" t="str">
        <f t="shared" si="3"/>
        <v/>
      </c>
    </row>
    <row r="95" spans="3:11" x14ac:dyDescent="0.25">
      <c r="C95" s="9" t="str">
        <f>IFERROR(VLOOKUP(B95,zdroj!D:AJ,33,0),"")</f>
        <v/>
      </c>
      <c r="D95" s="9" t="str">
        <f>IFERROR(VLOOKUP(B95,OBECaZSJaAM!K:W,12,0),"")</f>
        <v/>
      </c>
      <c r="E95" s="9" t="str">
        <f>IFERROR(VLOOKUP(B95,OBECaZSJaAM!K:W,13,0),"")</f>
        <v/>
      </c>
      <c r="F95" s="9" t="str">
        <f>IFERROR(VLOOKUP(B95,zdroj!D:G,4,0),"")</f>
        <v/>
      </c>
      <c r="G95" s="9" t="str">
        <f>IFERROR(IF(N95="A",VLOOKUP(B95,zdroj!D:I,6,0),VLOOKUP(B95,zdroj!D:H,5,0)),"")</f>
        <v/>
      </c>
      <c r="H95" s="9" t="str">
        <f>IFERROR(VLOOKUP(B95,zdroj!D:M,10,0),"")</f>
        <v/>
      </c>
      <c r="I95" s="9" t="str">
        <f>IFERROR(VLOOKUP(B95,zdroj!D:N,11,0),"")</f>
        <v/>
      </c>
      <c r="J95" s="92" t="str">
        <f t="shared" si="2"/>
        <v/>
      </c>
      <c r="K95" s="92" t="str">
        <f t="shared" si="3"/>
        <v/>
      </c>
    </row>
    <row r="96" spans="3:11" x14ac:dyDescent="0.25">
      <c r="C96" s="9" t="str">
        <f>IFERROR(VLOOKUP(B96,zdroj!D:AJ,33,0),"")</f>
        <v/>
      </c>
      <c r="D96" s="9" t="str">
        <f>IFERROR(VLOOKUP(B96,OBECaZSJaAM!K:W,12,0),"")</f>
        <v/>
      </c>
      <c r="E96" s="9" t="str">
        <f>IFERROR(VLOOKUP(B96,OBECaZSJaAM!K:W,13,0),"")</f>
        <v/>
      </c>
      <c r="F96" s="9" t="str">
        <f>IFERROR(VLOOKUP(B96,zdroj!D:G,4,0),"")</f>
        <v/>
      </c>
      <c r="G96" s="9" t="str">
        <f>IFERROR(IF(N96="A",VLOOKUP(B96,zdroj!D:I,6,0),VLOOKUP(B96,zdroj!D:H,5,0)),"")</f>
        <v/>
      </c>
      <c r="H96" s="9" t="str">
        <f>IFERROR(VLOOKUP(B96,zdroj!D:M,10,0),"")</f>
        <v/>
      </c>
      <c r="I96" s="9" t="str">
        <f>IFERROR(VLOOKUP(B96,zdroj!D:N,11,0),"")</f>
        <v/>
      </c>
      <c r="J96" s="92" t="str">
        <f t="shared" si="2"/>
        <v/>
      </c>
      <c r="K96" s="92" t="str">
        <f t="shared" si="3"/>
        <v/>
      </c>
    </row>
    <row r="97" spans="3:11" x14ac:dyDescent="0.25">
      <c r="C97" s="9" t="str">
        <f>IFERROR(VLOOKUP(B97,zdroj!D:AJ,33,0),"")</f>
        <v/>
      </c>
      <c r="D97" s="9" t="str">
        <f>IFERROR(VLOOKUP(B97,OBECaZSJaAM!K:W,12,0),"")</f>
        <v/>
      </c>
      <c r="E97" s="9" t="str">
        <f>IFERROR(VLOOKUP(B97,OBECaZSJaAM!K:W,13,0),"")</f>
        <v/>
      </c>
      <c r="F97" s="9" t="str">
        <f>IFERROR(VLOOKUP(B97,zdroj!D:G,4,0),"")</f>
        <v/>
      </c>
      <c r="G97" s="9" t="str">
        <f>IFERROR(IF(N97="A",VLOOKUP(B97,zdroj!D:I,6,0),VLOOKUP(B97,zdroj!D:H,5,0)),"")</f>
        <v/>
      </c>
      <c r="H97" s="9" t="str">
        <f>IFERROR(VLOOKUP(B97,zdroj!D:M,10,0),"")</f>
        <v/>
      </c>
      <c r="I97" s="9" t="str">
        <f>IFERROR(VLOOKUP(B97,zdroj!D:N,11,0),"")</f>
        <v/>
      </c>
      <c r="J97" s="92" t="str">
        <f t="shared" si="2"/>
        <v/>
      </c>
      <c r="K97" s="92" t="str">
        <f t="shared" si="3"/>
        <v/>
      </c>
    </row>
    <row r="98" spans="3:11" x14ac:dyDescent="0.25">
      <c r="C98" s="9" t="str">
        <f>IFERROR(VLOOKUP(B98,zdroj!D:AJ,33,0),"")</f>
        <v/>
      </c>
      <c r="D98" s="9" t="str">
        <f>IFERROR(VLOOKUP(B98,OBECaZSJaAM!K:W,12,0),"")</f>
        <v/>
      </c>
      <c r="E98" s="9" t="str">
        <f>IFERROR(VLOOKUP(B98,OBECaZSJaAM!K:W,13,0),"")</f>
        <v/>
      </c>
      <c r="F98" s="9" t="str">
        <f>IFERROR(VLOOKUP(B98,zdroj!D:G,4,0),"")</f>
        <v/>
      </c>
      <c r="G98" s="9" t="str">
        <f>IFERROR(IF(N98="A",VLOOKUP(B98,zdroj!D:I,6,0),VLOOKUP(B98,zdroj!D:H,5,0)),"")</f>
        <v/>
      </c>
      <c r="H98" s="9" t="str">
        <f>IFERROR(VLOOKUP(B98,zdroj!D:M,10,0),"")</f>
        <v/>
      </c>
      <c r="I98" s="9" t="str">
        <f>IFERROR(VLOOKUP(B98,zdroj!D:N,11,0),"")</f>
        <v/>
      </c>
      <c r="J98" s="92" t="str">
        <f t="shared" si="2"/>
        <v/>
      </c>
      <c r="K98" s="92" t="str">
        <f t="shared" si="3"/>
        <v/>
      </c>
    </row>
    <row r="99" spans="3:11" x14ac:dyDescent="0.25">
      <c r="C99" s="9" t="str">
        <f>IFERROR(VLOOKUP(B99,zdroj!D:AJ,33,0),"")</f>
        <v/>
      </c>
      <c r="D99" s="9" t="str">
        <f>IFERROR(VLOOKUP(B99,OBECaZSJaAM!K:W,12,0),"")</f>
        <v/>
      </c>
      <c r="E99" s="9" t="str">
        <f>IFERROR(VLOOKUP(B99,OBECaZSJaAM!K:W,13,0),"")</f>
        <v/>
      </c>
      <c r="F99" s="9" t="str">
        <f>IFERROR(VLOOKUP(B99,zdroj!D:G,4,0),"")</f>
        <v/>
      </c>
      <c r="G99" s="9" t="str">
        <f>IFERROR(IF(N99="A",VLOOKUP(B99,zdroj!D:I,6,0),VLOOKUP(B99,zdroj!D:H,5,0)),"")</f>
        <v/>
      </c>
      <c r="H99" s="9" t="str">
        <f>IFERROR(VLOOKUP(B99,zdroj!D:M,10,0),"")</f>
        <v/>
      </c>
      <c r="I99" s="9" t="str">
        <f>IFERROR(VLOOKUP(B99,zdroj!D:N,11,0),"")</f>
        <v/>
      </c>
      <c r="J99" s="92" t="str">
        <f t="shared" si="2"/>
        <v/>
      </c>
      <c r="K99" s="92" t="str">
        <f t="shared" si="3"/>
        <v/>
      </c>
    </row>
    <row r="100" spans="3:11" x14ac:dyDescent="0.25">
      <c r="C100" s="9" t="str">
        <f>IFERROR(VLOOKUP(B100,zdroj!D:AJ,33,0),"")</f>
        <v/>
      </c>
      <c r="D100" s="9" t="str">
        <f>IFERROR(VLOOKUP(B100,OBECaZSJaAM!K:W,12,0),"")</f>
        <v/>
      </c>
      <c r="E100" s="9" t="str">
        <f>IFERROR(VLOOKUP(B100,OBECaZSJaAM!K:W,13,0),"")</f>
        <v/>
      </c>
      <c r="F100" s="9" t="str">
        <f>IFERROR(VLOOKUP(B100,zdroj!D:G,4,0),"")</f>
        <v/>
      </c>
      <c r="G100" s="9" t="str">
        <f>IFERROR(IF(N100="A",VLOOKUP(B100,zdroj!D:I,6,0),VLOOKUP(B100,zdroj!D:H,5,0)),"")</f>
        <v/>
      </c>
      <c r="H100" s="9" t="str">
        <f>IFERROR(VLOOKUP(B100,zdroj!D:M,10,0),"")</f>
        <v/>
      </c>
      <c r="I100" s="9" t="str">
        <f>IFERROR(VLOOKUP(B100,zdroj!D:N,11,0),"")</f>
        <v/>
      </c>
      <c r="J100" s="92" t="str">
        <f t="shared" si="2"/>
        <v/>
      </c>
      <c r="K100" s="92" t="str">
        <f t="shared" si="3"/>
        <v/>
      </c>
    </row>
    <row r="101" spans="3:11" x14ac:dyDescent="0.25">
      <c r="C101" s="9" t="str">
        <f>IFERROR(VLOOKUP(B101,zdroj!D:AJ,33,0),"")</f>
        <v/>
      </c>
      <c r="D101" s="9" t="str">
        <f>IFERROR(VLOOKUP(B101,OBECaZSJaAM!K:W,12,0),"")</f>
        <v/>
      </c>
      <c r="E101" s="9" t="str">
        <f>IFERROR(VLOOKUP(B101,OBECaZSJaAM!K:W,13,0),"")</f>
        <v/>
      </c>
      <c r="F101" s="9" t="str">
        <f>IFERROR(VLOOKUP(B101,zdroj!D:G,4,0),"")</f>
        <v/>
      </c>
      <c r="G101" s="9" t="str">
        <f>IFERROR(IF(N101="A",VLOOKUP(B101,zdroj!D:I,6,0),VLOOKUP(B101,zdroj!D:H,5,0)),"")</f>
        <v/>
      </c>
      <c r="H101" s="9" t="str">
        <f>IFERROR(VLOOKUP(B101,zdroj!D:M,10,0),"")</f>
        <v/>
      </c>
      <c r="I101" s="9" t="str">
        <f>IFERROR(VLOOKUP(B101,zdroj!D:N,11,0),"")</f>
        <v/>
      </c>
      <c r="J101" s="92" t="str">
        <f t="shared" si="2"/>
        <v/>
      </c>
      <c r="K101" s="92" t="str">
        <f t="shared" si="3"/>
        <v/>
      </c>
    </row>
    <row r="102" spans="3:11" x14ac:dyDescent="0.25">
      <c r="C102" s="9" t="str">
        <f>IFERROR(VLOOKUP(B102,zdroj!D:AJ,33,0),"")</f>
        <v/>
      </c>
      <c r="D102" s="9" t="str">
        <f>IFERROR(VLOOKUP(B102,OBECaZSJaAM!K:W,12,0),"")</f>
        <v/>
      </c>
      <c r="E102" s="9" t="str">
        <f>IFERROR(VLOOKUP(B102,OBECaZSJaAM!K:W,13,0),"")</f>
        <v/>
      </c>
      <c r="F102" s="9" t="str">
        <f>IFERROR(VLOOKUP(B102,zdroj!D:G,4,0),"")</f>
        <v/>
      </c>
      <c r="G102" s="9" t="str">
        <f>IFERROR(IF(N102="A",VLOOKUP(B102,zdroj!D:I,6,0),VLOOKUP(B102,zdroj!D:H,5,0)),"")</f>
        <v/>
      </c>
      <c r="H102" s="9" t="str">
        <f>IFERROR(VLOOKUP(B102,zdroj!D:M,10,0),"")</f>
        <v/>
      </c>
      <c r="I102" s="9" t="str">
        <f>IFERROR(VLOOKUP(B102,zdroj!D:N,11,0),"")</f>
        <v/>
      </c>
      <c r="J102" s="92" t="str">
        <f t="shared" si="2"/>
        <v/>
      </c>
      <c r="K102" s="92" t="str">
        <f t="shared" si="3"/>
        <v/>
      </c>
    </row>
    <row r="103" spans="3:11" x14ac:dyDescent="0.25">
      <c r="C103" s="9" t="str">
        <f>IFERROR(VLOOKUP(B103,zdroj!D:AJ,33,0),"")</f>
        <v/>
      </c>
      <c r="D103" s="9" t="str">
        <f>IFERROR(VLOOKUP(B103,OBECaZSJaAM!K:W,12,0),"")</f>
        <v/>
      </c>
      <c r="E103" s="9" t="str">
        <f>IFERROR(VLOOKUP(B103,OBECaZSJaAM!K:W,13,0),"")</f>
        <v/>
      </c>
      <c r="F103" s="9" t="str">
        <f>IFERROR(VLOOKUP(B103,zdroj!D:G,4,0),"")</f>
        <v/>
      </c>
      <c r="G103" s="9" t="str">
        <f>IFERROR(IF(N103="A",VLOOKUP(B103,zdroj!D:I,6,0),VLOOKUP(B103,zdroj!D:H,5,0)),"")</f>
        <v/>
      </c>
      <c r="H103" s="9" t="str">
        <f>IFERROR(VLOOKUP(B103,zdroj!D:M,10,0),"")</f>
        <v/>
      </c>
      <c r="I103" s="9" t="str">
        <f>IFERROR(VLOOKUP(B103,zdroj!D:N,11,0),"")</f>
        <v/>
      </c>
      <c r="J103" s="92" t="str">
        <f t="shared" si="2"/>
        <v/>
      </c>
      <c r="K103" s="92" t="str">
        <f t="shared" si="3"/>
        <v/>
      </c>
    </row>
    <row r="104" spans="3:11" x14ac:dyDescent="0.25">
      <c r="C104" s="9" t="str">
        <f>IFERROR(VLOOKUP(B104,zdroj!D:AJ,33,0),"")</f>
        <v/>
      </c>
      <c r="D104" s="9" t="str">
        <f>IFERROR(VLOOKUP(B104,OBECaZSJaAM!K:W,12,0),"")</f>
        <v/>
      </c>
      <c r="E104" s="9" t="str">
        <f>IFERROR(VLOOKUP(B104,OBECaZSJaAM!K:W,13,0),"")</f>
        <v/>
      </c>
      <c r="F104" s="9" t="str">
        <f>IFERROR(VLOOKUP(B104,zdroj!D:G,4,0),"")</f>
        <v/>
      </c>
      <c r="G104" s="9" t="str">
        <f>IFERROR(IF(N104="A",VLOOKUP(B104,zdroj!D:I,6,0),VLOOKUP(B104,zdroj!D:H,5,0)),"")</f>
        <v/>
      </c>
      <c r="H104" s="9" t="str">
        <f>IFERROR(VLOOKUP(B104,zdroj!D:M,10,0),"")</f>
        <v/>
      </c>
      <c r="I104" s="9" t="str">
        <f>IFERROR(VLOOKUP(B104,zdroj!D:N,11,0),"")</f>
        <v/>
      </c>
      <c r="J104" s="92" t="str">
        <f t="shared" si="2"/>
        <v/>
      </c>
      <c r="K104" s="92" t="str">
        <f t="shared" si="3"/>
        <v/>
      </c>
    </row>
    <row r="105" spans="3:11" x14ac:dyDescent="0.25">
      <c r="C105" s="9" t="str">
        <f>IFERROR(VLOOKUP(B105,zdroj!D:AJ,33,0),"")</f>
        <v/>
      </c>
      <c r="D105" s="9" t="str">
        <f>IFERROR(VLOOKUP(B105,OBECaZSJaAM!K:W,12,0),"")</f>
        <v/>
      </c>
      <c r="E105" s="9" t="str">
        <f>IFERROR(VLOOKUP(B105,OBECaZSJaAM!K:W,13,0),"")</f>
        <v/>
      </c>
      <c r="F105" s="9" t="str">
        <f>IFERROR(VLOOKUP(B105,zdroj!D:G,4,0),"")</f>
        <v/>
      </c>
      <c r="G105" s="9" t="str">
        <f>IFERROR(IF(N105="A",VLOOKUP(B105,zdroj!D:I,6,0),VLOOKUP(B105,zdroj!D:H,5,0)),"")</f>
        <v/>
      </c>
      <c r="H105" s="9" t="str">
        <f>IFERROR(VLOOKUP(B105,zdroj!D:M,10,0),"")</f>
        <v/>
      </c>
      <c r="I105" s="9" t="str">
        <f>IFERROR(VLOOKUP(B105,zdroj!D:N,11,0),"")</f>
        <v/>
      </c>
      <c r="J105" s="92" t="str">
        <f t="shared" si="2"/>
        <v/>
      </c>
      <c r="K105" s="92" t="str">
        <f t="shared" si="3"/>
        <v/>
      </c>
    </row>
    <row r="106" spans="3:11" x14ac:dyDescent="0.25">
      <c r="C106" s="9" t="str">
        <f>IFERROR(VLOOKUP(B106,zdroj!D:AJ,33,0),"")</f>
        <v/>
      </c>
      <c r="D106" s="9" t="str">
        <f>IFERROR(VLOOKUP(B106,OBECaZSJaAM!K:W,12,0),"")</f>
        <v/>
      </c>
      <c r="E106" s="9" t="str">
        <f>IFERROR(VLOOKUP(B106,OBECaZSJaAM!K:W,13,0),"")</f>
        <v/>
      </c>
      <c r="F106" s="9" t="str">
        <f>IFERROR(VLOOKUP(B106,zdroj!D:G,4,0),"")</f>
        <v/>
      </c>
      <c r="G106" s="9" t="str">
        <f>IFERROR(IF(N106="A",VLOOKUP(B106,zdroj!D:I,6,0),VLOOKUP(B106,zdroj!D:H,5,0)),"")</f>
        <v/>
      </c>
      <c r="H106" s="9" t="str">
        <f>IFERROR(VLOOKUP(B106,zdroj!D:M,10,0),"")</f>
        <v/>
      </c>
      <c r="I106" s="9" t="str">
        <f>IFERROR(VLOOKUP(B106,zdroj!D:N,11,0),"")</f>
        <v/>
      </c>
      <c r="J106" s="92" t="str">
        <f t="shared" si="2"/>
        <v/>
      </c>
      <c r="K106" s="92" t="str">
        <f t="shared" si="3"/>
        <v/>
      </c>
    </row>
    <row r="107" spans="3:11" x14ac:dyDescent="0.25">
      <c r="C107" s="9" t="str">
        <f>IFERROR(VLOOKUP(B107,zdroj!D:AJ,33,0),"")</f>
        <v/>
      </c>
      <c r="D107" s="9" t="str">
        <f>IFERROR(VLOOKUP(B107,OBECaZSJaAM!K:W,12,0),"")</f>
        <v/>
      </c>
      <c r="E107" s="9" t="str">
        <f>IFERROR(VLOOKUP(B107,OBECaZSJaAM!K:W,13,0),"")</f>
        <v/>
      </c>
      <c r="F107" s="9" t="str">
        <f>IFERROR(VLOOKUP(B107,zdroj!D:G,4,0),"")</f>
        <v/>
      </c>
      <c r="G107" s="9" t="str">
        <f>IFERROR(IF(N107="A",VLOOKUP(B107,zdroj!D:I,6,0),VLOOKUP(B107,zdroj!D:H,5,0)),"")</f>
        <v/>
      </c>
      <c r="H107" s="9" t="str">
        <f>IFERROR(VLOOKUP(B107,zdroj!D:M,10,0),"")</f>
        <v/>
      </c>
      <c r="I107" s="9" t="str">
        <f>IFERROR(VLOOKUP(B107,zdroj!D:N,11,0),"")</f>
        <v/>
      </c>
      <c r="J107" s="92" t="str">
        <f t="shared" si="2"/>
        <v/>
      </c>
      <c r="K107" s="92" t="str">
        <f t="shared" si="3"/>
        <v/>
      </c>
    </row>
    <row r="108" spans="3:11" x14ac:dyDescent="0.25">
      <c r="C108" s="9" t="str">
        <f>IFERROR(VLOOKUP(B108,zdroj!D:AJ,33,0),"")</f>
        <v/>
      </c>
      <c r="D108" s="9" t="str">
        <f>IFERROR(VLOOKUP(B108,OBECaZSJaAM!K:W,12,0),"")</f>
        <v/>
      </c>
      <c r="E108" s="9" t="str">
        <f>IFERROR(VLOOKUP(B108,OBECaZSJaAM!K:W,13,0),"")</f>
        <v/>
      </c>
      <c r="F108" s="9" t="str">
        <f>IFERROR(VLOOKUP(B108,zdroj!D:G,4,0),"")</f>
        <v/>
      </c>
      <c r="G108" s="9" t="str">
        <f>IFERROR(IF(N108="A",VLOOKUP(B108,zdroj!D:I,6,0),VLOOKUP(B108,zdroj!D:H,5,0)),"")</f>
        <v/>
      </c>
      <c r="H108" s="9" t="str">
        <f>IFERROR(VLOOKUP(B108,zdroj!D:M,10,0),"")</f>
        <v/>
      </c>
      <c r="I108" s="9" t="str">
        <f>IFERROR(VLOOKUP(B108,zdroj!D:N,11,0),"")</f>
        <v/>
      </c>
      <c r="J108" s="92" t="str">
        <f t="shared" si="2"/>
        <v/>
      </c>
      <c r="K108" s="92" t="str">
        <f t="shared" si="3"/>
        <v/>
      </c>
    </row>
    <row r="109" spans="3:11" x14ac:dyDescent="0.25">
      <c r="C109" s="9" t="str">
        <f>IFERROR(VLOOKUP(B109,zdroj!D:AJ,33,0),"")</f>
        <v/>
      </c>
      <c r="D109" s="9" t="str">
        <f>IFERROR(VLOOKUP(B109,OBECaZSJaAM!K:W,12,0),"")</f>
        <v/>
      </c>
      <c r="E109" s="9" t="str">
        <f>IFERROR(VLOOKUP(B109,OBECaZSJaAM!K:W,13,0),"")</f>
        <v/>
      </c>
      <c r="F109" s="9" t="str">
        <f>IFERROR(VLOOKUP(B109,zdroj!D:G,4,0),"")</f>
        <v/>
      </c>
      <c r="G109" s="9" t="str">
        <f>IFERROR(IF(N109="A",VLOOKUP(B109,zdroj!D:I,6,0),VLOOKUP(B109,zdroj!D:H,5,0)),"")</f>
        <v/>
      </c>
      <c r="H109" s="9" t="str">
        <f>IFERROR(VLOOKUP(B109,zdroj!D:M,10,0),"")</f>
        <v/>
      </c>
      <c r="I109" s="9" t="str">
        <f>IFERROR(VLOOKUP(B109,zdroj!D:N,11,0),"")</f>
        <v/>
      </c>
      <c r="J109" s="92" t="str">
        <f t="shared" si="2"/>
        <v/>
      </c>
      <c r="K109" s="92" t="str">
        <f t="shared" si="3"/>
        <v/>
      </c>
    </row>
    <row r="110" spans="3:11" x14ac:dyDescent="0.25">
      <c r="C110" s="9" t="str">
        <f>IFERROR(VLOOKUP(B110,zdroj!D:AJ,33,0),"")</f>
        <v/>
      </c>
      <c r="D110" s="9" t="str">
        <f>IFERROR(VLOOKUP(B110,OBECaZSJaAM!K:W,12,0),"")</f>
        <v/>
      </c>
      <c r="E110" s="9" t="str">
        <f>IFERROR(VLOOKUP(B110,OBECaZSJaAM!K:W,13,0),"")</f>
        <v/>
      </c>
      <c r="F110" s="9" t="str">
        <f>IFERROR(VLOOKUP(B110,zdroj!D:G,4,0),"")</f>
        <v/>
      </c>
      <c r="G110" s="9" t="str">
        <f>IFERROR(IF(N110="A",VLOOKUP(B110,zdroj!D:I,6,0),VLOOKUP(B110,zdroj!D:H,5,0)),"")</f>
        <v/>
      </c>
      <c r="H110" s="9" t="str">
        <f>IFERROR(VLOOKUP(B110,zdroj!D:M,10,0),"")</f>
        <v/>
      </c>
      <c r="I110" s="9" t="str">
        <f>IFERROR(VLOOKUP(B110,zdroj!D:N,11,0),"")</f>
        <v/>
      </c>
      <c r="J110" s="92" t="str">
        <f t="shared" si="2"/>
        <v/>
      </c>
      <c r="K110" s="92" t="str">
        <f t="shared" si="3"/>
        <v/>
      </c>
    </row>
    <row r="111" spans="3:11" x14ac:dyDescent="0.25">
      <c r="C111" s="9" t="str">
        <f>IFERROR(VLOOKUP(B111,zdroj!D:AJ,33,0),"")</f>
        <v/>
      </c>
      <c r="D111" s="9" t="str">
        <f>IFERROR(VLOOKUP(B111,OBECaZSJaAM!K:W,12,0),"")</f>
        <v/>
      </c>
      <c r="E111" s="9" t="str">
        <f>IFERROR(VLOOKUP(B111,OBECaZSJaAM!K:W,13,0),"")</f>
        <v/>
      </c>
      <c r="F111" s="9" t="str">
        <f>IFERROR(VLOOKUP(B111,zdroj!D:G,4,0),"")</f>
        <v/>
      </c>
      <c r="G111" s="9" t="str">
        <f>IFERROR(IF(N111="A",VLOOKUP(B111,zdroj!D:I,6,0),VLOOKUP(B111,zdroj!D:H,5,0)),"")</f>
        <v/>
      </c>
      <c r="H111" s="9" t="str">
        <f>IFERROR(VLOOKUP(B111,zdroj!D:M,10,0),"")</f>
        <v/>
      </c>
      <c r="I111" s="9" t="str">
        <f>IFERROR(VLOOKUP(B111,zdroj!D:N,11,0),"")</f>
        <v/>
      </c>
      <c r="J111" s="92" t="str">
        <f t="shared" si="2"/>
        <v/>
      </c>
      <c r="K111" s="92" t="str">
        <f t="shared" si="3"/>
        <v/>
      </c>
    </row>
    <row r="112" spans="3:11" x14ac:dyDescent="0.25">
      <c r="C112" s="9" t="str">
        <f>IFERROR(VLOOKUP(B112,zdroj!D:AJ,33,0),"")</f>
        <v/>
      </c>
      <c r="D112" s="9" t="str">
        <f>IFERROR(VLOOKUP(B112,OBECaZSJaAM!K:W,12,0),"")</f>
        <v/>
      </c>
      <c r="E112" s="9" t="str">
        <f>IFERROR(VLOOKUP(B112,OBECaZSJaAM!K:W,13,0),"")</f>
        <v/>
      </c>
      <c r="F112" s="9" t="str">
        <f>IFERROR(VLOOKUP(B112,zdroj!D:G,4,0),"")</f>
        <v/>
      </c>
      <c r="G112" s="9" t="str">
        <f>IFERROR(IF(N112="A",VLOOKUP(B112,zdroj!D:I,6,0),VLOOKUP(B112,zdroj!D:H,5,0)),"")</f>
        <v/>
      </c>
      <c r="H112" s="9" t="str">
        <f>IFERROR(VLOOKUP(B112,zdroj!D:M,10,0),"")</f>
        <v/>
      </c>
      <c r="I112" s="9" t="str">
        <f>IFERROR(VLOOKUP(B112,zdroj!D:N,11,0),"")</f>
        <v/>
      </c>
      <c r="J112" s="92" t="str">
        <f t="shared" si="2"/>
        <v/>
      </c>
      <c r="K112" s="92" t="str">
        <f t="shared" si="3"/>
        <v/>
      </c>
    </row>
    <row r="113" spans="3:11" x14ac:dyDescent="0.25">
      <c r="C113" s="9" t="str">
        <f>IFERROR(VLOOKUP(B113,zdroj!D:AJ,33,0),"")</f>
        <v/>
      </c>
      <c r="D113" s="9" t="str">
        <f>IFERROR(VLOOKUP(B113,OBECaZSJaAM!K:W,12,0),"")</f>
        <v/>
      </c>
      <c r="E113" s="9" t="str">
        <f>IFERROR(VLOOKUP(B113,OBECaZSJaAM!K:W,13,0),"")</f>
        <v/>
      </c>
      <c r="F113" s="9" t="str">
        <f>IFERROR(VLOOKUP(B113,zdroj!D:G,4,0),"")</f>
        <v/>
      </c>
      <c r="G113" s="9" t="str">
        <f>IFERROR(IF(N113="A",VLOOKUP(B113,zdroj!D:I,6,0),VLOOKUP(B113,zdroj!D:H,5,0)),"")</f>
        <v/>
      </c>
      <c r="H113" s="9" t="str">
        <f>IFERROR(VLOOKUP(B113,zdroj!D:M,10,0),"")</f>
        <v/>
      </c>
      <c r="I113" s="9" t="str">
        <f>IFERROR(VLOOKUP(B113,zdroj!D:N,11,0),"")</f>
        <v/>
      </c>
      <c r="J113" s="92" t="str">
        <f t="shared" si="2"/>
        <v/>
      </c>
      <c r="K113" s="92" t="str">
        <f t="shared" si="3"/>
        <v/>
      </c>
    </row>
    <row r="114" spans="3:11" x14ac:dyDescent="0.25">
      <c r="C114" s="9" t="str">
        <f>IFERROR(VLOOKUP(B114,zdroj!D:AJ,33,0),"")</f>
        <v/>
      </c>
      <c r="D114" s="9" t="str">
        <f>IFERROR(VLOOKUP(B114,OBECaZSJaAM!K:W,12,0),"")</f>
        <v/>
      </c>
      <c r="E114" s="9" t="str">
        <f>IFERROR(VLOOKUP(B114,OBECaZSJaAM!K:W,13,0),"")</f>
        <v/>
      </c>
      <c r="F114" s="9" t="str">
        <f>IFERROR(VLOOKUP(B114,zdroj!D:G,4,0),"")</f>
        <v/>
      </c>
      <c r="G114" s="9" t="str">
        <f>IFERROR(IF(N114="A",VLOOKUP(B114,zdroj!D:I,6,0),VLOOKUP(B114,zdroj!D:H,5,0)),"")</f>
        <v/>
      </c>
      <c r="H114" s="9" t="str">
        <f>IFERROR(VLOOKUP(B114,zdroj!D:M,10,0),"")</f>
        <v/>
      </c>
      <c r="I114" s="9" t="str">
        <f>IFERROR(VLOOKUP(B114,zdroj!D:N,11,0),"")</f>
        <v/>
      </c>
      <c r="J114" s="92" t="str">
        <f t="shared" si="2"/>
        <v/>
      </c>
      <c r="K114" s="92" t="str">
        <f t="shared" si="3"/>
        <v/>
      </c>
    </row>
    <row r="115" spans="3:11" x14ac:dyDescent="0.25">
      <c r="C115" s="9" t="str">
        <f>IFERROR(VLOOKUP(B115,zdroj!D:AJ,33,0),"")</f>
        <v/>
      </c>
      <c r="D115" s="9" t="str">
        <f>IFERROR(VLOOKUP(B115,OBECaZSJaAM!K:W,12,0),"")</f>
        <v/>
      </c>
      <c r="E115" s="9" t="str">
        <f>IFERROR(VLOOKUP(B115,OBECaZSJaAM!K:W,13,0),"")</f>
        <v/>
      </c>
      <c r="F115" s="9" t="str">
        <f>IFERROR(VLOOKUP(B115,zdroj!D:G,4,0),"")</f>
        <v/>
      </c>
      <c r="G115" s="9" t="str">
        <f>IFERROR(IF(N115="A",VLOOKUP(B115,zdroj!D:I,6,0),VLOOKUP(B115,zdroj!D:H,5,0)),"")</f>
        <v/>
      </c>
      <c r="H115" s="9" t="str">
        <f>IFERROR(VLOOKUP(B115,zdroj!D:M,10,0),"")</f>
        <v/>
      </c>
      <c r="I115" s="9" t="str">
        <f>IFERROR(VLOOKUP(B115,zdroj!D:N,11,0),"")</f>
        <v/>
      </c>
      <c r="J115" s="92" t="str">
        <f t="shared" si="2"/>
        <v/>
      </c>
      <c r="K115" s="92" t="str">
        <f t="shared" si="3"/>
        <v/>
      </c>
    </row>
    <row r="116" spans="3:11" x14ac:dyDescent="0.25">
      <c r="C116" s="9" t="str">
        <f>IFERROR(VLOOKUP(B116,zdroj!D:AJ,33,0),"")</f>
        <v/>
      </c>
      <c r="D116" s="9" t="str">
        <f>IFERROR(VLOOKUP(B116,OBECaZSJaAM!K:W,12,0),"")</f>
        <v/>
      </c>
      <c r="E116" s="9" t="str">
        <f>IFERROR(VLOOKUP(B116,OBECaZSJaAM!K:W,13,0),"")</f>
        <v/>
      </c>
      <c r="F116" s="9" t="str">
        <f>IFERROR(VLOOKUP(B116,zdroj!D:G,4,0),"")</f>
        <v/>
      </c>
      <c r="G116" s="9" t="str">
        <f>IFERROR(IF(N116="A",VLOOKUP(B116,zdroj!D:I,6,0),VLOOKUP(B116,zdroj!D:H,5,0)),"")</f>
        <v/>
      </c>
      <c r="H116" s="9" t="str">
        <f>IFERROR(VLOOKUP(B116,zdroj!D:M,10,0),"")</f>
        <v/>
      </c>
      <c r="I116" s="9" t="str">
        <f>IFERROR(VLOOKUP(B116,zdroj!D:N,11,0),"")</f>
        <v/>
      </c>
      <c r="J116" s="92" t="str">
        <f t="shared" si="2"/>
        <v/>
      </c>
      <c r="K116" s="92" t="str">
        <f t="shared" si="3"/>
        <v/>
      </c>
    </row>
    <row r="117" spans="3:11" x14ac:dyDescent="0.25">
      <c r="C117" s="9" t="str">
        <f>IFERROR(VLOOKUP(B117,zdroj!D:AJ,33,0),"")</f>
        <v/>
      </c>
      <c r="D117" s="9" t="str">
        <f>IFERROR(VLOOKUP(B117,OBECaZSJaAM!K:W,12,0),"")</f>
        <v/>
      </c>
      <c r="E117" s="9" t="str">
        <f>IFERROR(VLOOKUP(B117,OBECaZSJaAM!K:W,13,0),"")</f>
        <v/>
      </c>
      <c r="F117" s="9" t="str">
        <f>IFERROR(VLOOKUP(B117,zdroj!D:G,4,0),"")</f>
        <v/>
      </c>
      <c r="G117" s="9" t="str">
        <f>IFERROR(IF(N117="A",VLOOKUP(B117,zdroj!D:I,6,0),VLOOKUP(B117,zdroj!D:H,5,0)),"")</f>
        <v/>
      </c>
      <c r="H117" s="9" t="str">
        <f>IFERROR(VLOOKUP(B117,zdroj!D:M,10,0),"")</f>
        <v/>
      </c>
      <c r="I117" s="9" t="str">
        <f>IFERROR(VLOOKUP(B117,zdroj!D:N,11,0),"")</f>
        <v/>
      </c>
      <c r="J117" s="92" t="str">
        <f t="shared" si="2"/>
        <v/>
      </c>
      <c r="K117" s="92" t="str">
        <f t="shared" si="3"/>
        <v/>
      </c>
    </row>
    <row r="118" spans="3:11" x14ac:dyDescent="0.25">
      <c r="C118" s="9" t="str">
        <f>IFERROR(VLOOKUP(B118,zdroj!D:AJ,33,0),"")</f>
        <v/>
      </c>
      <c r="D118" s="9" t="str">
        <f>IFERROR(VLOOKUP(B118,OBECaZSJaAM!K:W,12,0),"")</f>
        <v/>
      </c>
      <c r="E118" s="9" t="str">
        <f>IFERROR(VLOOKUP(B118,OBECaZSJaAM!K:W,13,0),"")</f>
        <v/>
      </c>
      <c r="F118" s="9" t="str">
        <f>IFERROR(VLOOKUP(B118,zdroj!D:G,4,0),"")</f>
        <v/>
      </c>
      <c r="G118" s="9" t="str">
        <f>IFERROR(IF(N118="A",VLOOKUP(B118,zdroj!D:I,6,0),VLOOKUP(B118,zdroj!D:H,5,0)),"")</f>
        <v/>
      </c>
      <c r="H118" s="9" t="str">
        <f>IFERROR(VLOOKUP(B118,zdroj!D:M,10,0),"")</f>
        <v/>
      </c>
      <c r="I118" s="9" t="str">
        <f>IFERROR(VLOOKUP(B118,zdroj!D:N,11,0),"")</f>
        <v/>
      </c>
      <c r="J118" s="92" t="str">
        <f t="shared" si="2"/>
        <v/>
      </c>
      <c r="K118" s="92" t="str">
        <f t="shared" si="3"/>
        <v/>
      </c>
    </row>
    <row r="119" spans="3:11" x14ac:dyDescent="0.25">
      <c r="C119" s="9" t="str">
        <f>IFERROR(VLOOKUP(B119,zdroj!D:AJ,33,0),"")</f>
        <v/>
      </c>
      <c r="D119" s="9" t="str">
        <f>IFERROR(VLOOKUP(B119,OBECaZSJaAM!K:W,12,0),"")</f>
        <v/>
      </c>
      <c r="E119" s="9" t="str">
        <f>IFERROR(VLOOKUP(B119,OBECaZSJaAM!K:W,13,0),"")</f>
        <v/>
      </c>
      <c r="F119" s="9" t="str">
        <f>IFERROR(VLOOKUP(B119,zdroj!D:G,4,0),"")</f>
        <v/>
      </c>
      <c r="G119" s="9" t="str">
        <f>IFERROR(IF(N119="A",VLOOKUP(B119,zdroj!D:I,6,0),VLOOKUP(B119,zdroj!D:H,5,0)),"")</f>
        <v/>
      </c>
      <c r="H119" s="9" t="str">
        <f>IFERROR(VLOOKUP(B119,zdroj!D:M,10,0),"")</f>
        <v/>
      </c>
      <c r="I119" s="9" t="str">
        <f>IFERROR(VLOOKUP(B119,zdroj!D:N,11,0),"")</f>
        <v/>
      </c>
      <c r="J119" s="92" t="str">
        <f t="shared" si="2"/>
        <v/>
      </c>
      <c r="K119" s="92" t="str">
        <f t="shared" si="3"/>
        <v/>
      </c>
    </row>
    <row r="120" spans="3:11" x14ac:dyDescent="0.25">
      <c r="C120" s="9" t="str">
        <f>IFERROR(VLOOKUP(B120,zdroj!D:AJ,33,0),"")</f>
        <v/>
      </c>
      <c r="D120" s="9" t="str">
        <f>IFERROR(VLOOKUP(B120,OBECaZSJaAM!K:W,12,0),"")</f>
        <v/>
      </c>
      <c r="E120" s="9" t="str">
        <f>IFERROR(VLOOKUP(B120,OBECaZSJaAM!K:W,13,0),"")</f>
        <v/>
      </c>
      <c r="F120" s="9" t="str">
        <f>IFERROR(VLOOKUP(B120,zdroj!D:G,4,0),"")</f>
        <v/>
      </c>
      <c r="G120" s="9" t="str">
        <f>IFERROR(IF(N120="A",VLOOKUP(B120,zdroj!D:I,6,0),VLOOKUP(B120,zdroj!D:H,5,0)),"")</f>
        <v/>
      </c>
      <c r="H120" s="9" t="str">
        <f>IFERROR(VLOOKUP(B120,zdroj!D:M,10,0),"")</f>
        <v/>
      </c>
      <c r="I120" s="9" t="str">
        <f>IFERROR(VLOOKUP(B120,zdroj!D:N,11,0),"")</f>
        <v/>
      </c>
      <c r="J120" s="92" t="str">
        <f t="shared" si="2"/>
        <v/>
      </c>
      <c r="K120" s="92" t="str">
        <f t="shared" si="3"/>
        <v/>
      </c>
    </row>
    <row r="121" spans="3:11" x14ac:dyDescent="0.25">
      <c r="C121" s="9" t="str">
        <f>IFERROR(VLOOKUP(B121,zdroj!D:AJ,33,0),"")</f>
        <v/>
      </c>
      <c r="D121" s="9" t="str">
        <f>IFERROR(VLOOKUP(B121,OBECaZSJaAM!K:W,12,0),"")</f>
        <v/>
      </c>
      <c r="E121" s="9" t="str">
        <f>IFERROR(VLOOKUP(B121,OBECaZSJaAM!K:W,13,0),"")</f>
        <v/>
      </c>
      <c r="F121" s="9" t="str">
        <f>IFERROR(VLOOKUP(B121,zdroj!D:G,4,0),"")</f>
        <v/>
      </c>
      <c r="G121" s="9" t="str">
        <f>IFERROR(IF(N121="A",VLOOKUP(B121,zdroj!D:I,6,0),VLOOKUP(B121,zdroj!D:H,5,0)),"")</f>
        <v/>
      </c>
      <c r="H121" s="9" t="str">
        <f>IFERROR(VLOOKUP(B121,zdroj!D:M,10,0),"")</f>
        <v/>
      </c>
      <c r="I121" s="9" t="str">
        <f>IFERROR(VLOOKUP(B121,zdroj!D:N,11,0),"")</f>
        <v/>
      </c>
      <c r="J121" s="92" t="str">
        <f t="shared" si="2"/>
        <v/>
      </c>
      <c r="K121" s="92" t="str">
        <f t="shared" si="3"/>
        <v/>
      </c>
    </row>
    <row r="122" spans="3:11" x14ac:dyDescent="0.25">
      <c r="C122" s="9" t="str">
        <f>IFERROR(VLOOKUP(B122,zdroj!D:AJ,33,0),"")</f>
        <v/>
      </c>
      <c r="D122" s="9" t="str">
        <f>IFERROR(VLOOKUP(B122,OBECaZSJaAM!K:W,12,0),"")</f>
        <v/>
      </c>
      <c r="E122" s="9" t="str">
        <f>IFERROR(VLOOKUP(B122,OBECaZSJaAM!K:W,13,0),"")</f>
        <v/>
      </c>
      <c r="F122" s="9" t="str">
        <f>IFERROR(VLOOKUP(B122,zdroj!D:G,4,0),"")</f>
        <v/>
      </c>
      <c r="G122" s="9" t="str">
        <f>IFERROR(IF(N122="A",VLOOKUP(B122,zdroj!D:I,6,0),VLOOKUP(B122,zdroj!D:H,5,0)),"")</f>
        <v/>
      </c>
      <c r="H122" s="9" t="str">
        <f>IFERROR(VLOOKUP(B122,zdroj!D:M,10,0),"")</f>
        <v/>
      </c>
      <c r="I122" s="9" t="str">
        <f>IFERROR(VLOOKUP(B122,zdroj!D:N,11,0),"")</f>
        <v/>
      </c>
      <c r="J122" s="92" t="str">
        <f t="shared" si="2"/>
        <v/>
      </c>
      <c r="K122" s="92" t="str">
        <f t="shared" si="3"/>
        <v/>
      </c>
    </row>
    <row r="123" spans="3:11" x14ac:dyDescent="0.25">
      <c r="C123" s="9" t="str">
        <f>IFERROR(VLOOKUP(B123,zdroj!D:AJ,33,0),"")</f>
        <v/>
      </c>
      <c r="D123" s="9" t="str">
        <f>IFERROR(VLOOKUP(B123,OBECaZSJaAM!K:W,12,0),"")</f>
        <v/>
      </c>
      <c r="E123" s="9" t="str">
        <f>IFERROR(VLOOKUP(B123,OBECaZSJaAM!K:W,13,0),"")</f>
        <v/>
      </c>
      <c r="F123" s="9" t="str">
        <f>IFERROR(VLOOKUP(B123,zdroj!D:G,4,0),"")</f>
        <v/>
      </c>
      <c r="G123" s="9" t="str">
        <f>IFERROR(IF(N123="A",VLOOKUP(B123,zdroj!D:I,6,0),VLOOKUP(B123,zdroj!D:H,5,0)),"")</f>
        <v/>
      </c>
      <c r="H123" s="9" t="str">
        <f>IFERROR(VLOOKUP(B123,zdroj!D:M,10,0),"")</f>
        <v/>
      </c>
      <c r="I123" s="9" t="str">
        <f>IFERROR(VLOOKUP(B123,zdroj!D:N,11,0),"")</f>
        <v/>
      </c>
      <c r="J123" s="92" t="str">
        <f t="shared" si="2"/>
        <v/>
      </c>
      <c r="K123" s="92" t="str">
        <f t="shared" si="3"/>
        <v/>
      </c>
    </row>
    <row r="124" spans="3:11" x14ac:dyDescent="0.25">
      <c r="C124" s="9" t="str">
        <f>IFERROR(VLOOKUP(B124,zdroj!D:AJ,33,0),"")</f>
        <v/>
      </c>
      <c r="D124" s="9" t="str">
        <f>IFERROR(VLOOKUP(B124,OBECaZSJaAM!K:W,12,0),"")</f>
        <v/>
      </c>
      <c r="E124" s="9" t="str">
        <f>IFERROR(VLOOKUP(B124,OBECaZSJaAM!K:W,13,0),"")</f>
        <v/>
      </c>
      <c r="F124" s="9" t="str">
        <f>IFERROR(VLOOKUP(B124,zdroj!D:G,4,0),"")</f>
        <v/>
      </c>
      <c r="G124" s="9" t="str">
        <f>IFERROR(IF(N124="A",VLOOKUP(B124,zdroj!D:I,6,0),VLOOKUP(B124,zdroj!D:H,5,0)),"")</f>
        <v/>
      </c>
      <c r="H124" s="9" t="str">
        <f>IFERROR(VLOOKUP(B124,zdroj!D:M,10,0),"")</f>
        <v/>
      </c>
      <c r="I124" s="9" t="str">
        <f>IFERROR(VLOOKUP(B124,zdroj!D:N,11,0),"")</f>
        <v/>
      </c>
      <c r="J124" s="92" t="str">
        <f t="shared" si="2"/>
        <v/>
      </c>
      <c r="K124" s="92" t="str">
        <f t="shared" si="3"/>
        <v/>
      </c>
    </row>
    <row r="125" spans="3:11" x14ac:dyDescent="0.25">
      <c r="C125" s="9" t="str">
        <f>IFERROR(VLOOKUP(B125,zdroj!D:AJ,33,0),"")</f>
        <v/>
      </c>
      <c r="D125" s="9" t="str">
        <f>IFERROR(VLOOKUP(B125,OBECaZSJaAM!K:W,12,0),"")</f>
        <v/>
      </c>
      <c r="E125" s="9" t="str">
        <f>IFERROR(VLOOKUP(B125,OBECaZSJaAM!K:W,13,0),"")</f>
        <v/>
      </c>
      <c r="F125" s="9" t="str">
        <f>IFERROR(VLOOKUP(B125,zdroj!D:G,4,0),"")</f>
        <v/>
      </c>
      <c r="G125" s="9" t="str">
        <f>IFERROR(IF(N125="A",VLOOKUP(B125,zdroj!D:I,6,0),VLOOKUP(B125,zdroj!D:H,5,0)),"")</f>
        <v/>
      </c>
      <c r="H125" s="9" t="str">
        <f>IFERROR(VLOOKUP(B125,zdroj!D:M,10,0),"")</f>
        <v/>
      </c>
      <c r="I125" s="9" t="str">
        <f>IFERROR(VLOOKUP(B125,zdroj!D:N,11,0),"")</f>
        <v/>
      </c>
      <c r="J125" s="92" t="str">
        <f t="shared" si="2"/>
        <v/>
      </c>
      <c r="K125" s="92" t="str">
        <f t="shared" si="3"/>
        <v/>
      </c>
    </row>
    <row r="126" spans="3:11" x14ac:dyDescent="0.25">
      <c r="C126" s="9" t="str">
        <f>IFERROR(VLOOKUP(B126,zdroj!D:AJ,33,0),"")</f>
        <v/>
      </c>
      <c r="D126" s="9" t="str">
        <f>IFERROR(VLOOKUP(B126,OBECaZSJaAM!K:W,12,0),"")</f>
        <v/>
      </c>
      <c r="E126" s="9" t="str">
        <f>IFERROR(VLOOKUP(B126,OBECaZSJaAM!K:W,13,0),"")</f>
        <v/>
      </c>
      <c r="F126" s="9" t="str">
        <f>IFERROR(VLOOKUP(B126,zdroj!D:G,4,0),"")</f>
        <v/>
      </c>
      <c r="G126" s="9" t="str">
        <f>IFERROR(IF(N126="A",VLOOKUP(B126,zdroj!D:I,6,0),VLOOKUP(B126,zdroj!D:H,5,0)),"")</f>
        <v/>
      </c>
      <c r="H126" s="9" t="str">
        <f>IFERROR(VLOOKUP(B126,zdroj!D:M,10,0),"")</f>
        <v/>
      </c>
      <c r="I126" s="9" t="str">
        <f>IFERROR(VLOOKUP(B126,zdroj!D:N,11,0),"")</f>
        <v/>
      </c>
      <c r="J126" s="92" t="str">
        <f t="shared" si="2"/>
        <v/>
      </c>
      <c r="K126" s="92" t="str">
        <f t="shared" si="3"/>
        <v/>
      </c>
    </row>
    <row r="127" spans="3:11" x14ac:dyDescent="0.25">
      <c r="C127" s="9" t="str">
        <f>IFERROR(VLOOKUP(B127,zdroj!D:AJ,33,0),"")</f>
        <v/>
      </c>
      <c r="D127" s="9" t="str">
        <f>IFERROR(VLOOKUP(B127,OBECaZSJaAM!K:W,12,0),"")</f>
        <v/>
      </c>
      <c r="E127" s="9" t="str">
        <f>IFERROR(VLOOKUP(B127,OBECaZSJaAM!K:W,13,0),"")</f>
        <v/>
      </c>
      <c r="F127" s="9" t="str">
        <f>IFERROR(VLOOKUP(B127,zdroj!D:G,4,0),"")</f>
        <v/>
      </c>
      <c r="G127" s="9" t="str">
        <f>IFERROR(IF(N127="A",VLOOKUP(B127,zdroj!D:I,6,0),VLOOKUP(B127,zdroj!D:H,5,0)),"")</f>
        <v/>
      </c>
      <c r="H127" s="9" t="str">
        <f>IFERROR(VLOOKUP(B127,zdroj!D:M,10,0),"")</f>
        <v/>
      </c>
      <c r="I127" s="9" t="str">
        <f>IFERROR(VLOOKUP(B127,zdroj!D:N,11,0),"")</f>
        <v/>
      </c>
      <c r="J127" s="92" t="str">
        <f t="shared" si="2"/>
        <v/>
      </c>
      <c r="K127" s="92" t="str">
        <f t="shared" si="3"/>
        <v/>
      </c>
    </row>
    <row r="128" spans="3:11" x14ac:dyDescent="0.25">
      <c r="C128" s="9" t="str">
        <f>IFERROR(VLOOKUP(B128,zdroj!D:AJ,33,0),"")</f>
        <v/>
      </c>
      <c r="D128" s="9" t="str">
        <f>IFERROR(VLOOKUP(B128,OBECaZSJaAM!K:W,12,0),"")</f>
        <v/>
      </c>
      <c r="E128" s="9" t="str">
        <f>IFERROR(VLOOKUP(B128,OBECaZSJaAM!K:W,13,0),"")</f>
        <v/>
      </c>
      <c r="F128" s="9" t="str">
        <f>IFERROR(VLOOKUP(B128,zdroj!D:G,4,0),"")</f>
        <v/>
      </c>
      <c r="G128" s="9" t="str">
        <f>IFERROR(IF(N128="A",VLOOKUP(B128,zdroj!D:I,6,0),VLOOKUP(B128,zdroj!D:H,5,0)),"")</f>
        <v/>
      </c>
      <c r="H128" s="9" t="str">
        <f>IFERROR(VLOOKUP(B128,zdroj!D:M,10,0),"")</f>
        <v/>
      </c>
      <c r="I128" s="9" t="str">
        <f>IFERROR(VLOOKUP(B128,zdroj!D:N,11,0),"")</f>
        <v/>
      </c>
      <c r="J128" s="92" t="str">
        <f t="shared" si="2"/>
        <v/>
      </c>
      <c r="K128" s="92" t="str">
        <f t="shared" si="3"/>
        <v/>
      </c>
    </row>
    <row r="129" spans="3:11" x14ac:dyDescent="0.25">
      <c r="C129" s="9" t="str">
        <f>IFERROR(VLOOKUP(B129,zdroj!D:AJ,33,0),"")</f>
        <v/>
      </c>
      <c r="D129" s="9" t="str">
        <f>IFERROR(VLOOKUP(B129,OBECaZSJaAM!K:W,12,0),"")</f>
        <v/>
      </c>
      <c r="E129" s="9" t="str">
        <f>IFERROR(VLOOKUP(B129,OBECaZSJaAM!K:W,13,0),"")</f>
        <v/>
      </c>
      <c r="F129" s="9" t="str">
        <f>IFERROR(VLOOKUP(B129,zdroj!D:G,4,0),"")</f>
        <v/>
      </c>
      <c r="G129" s="9" t="str">
        <f>IFERROR(IF(N129="A",VLOOKUP(B129,zdroj!D:I,6,0),VLOOKUP(B129,zdroj!D:H,5,0)),"")</f>
        <v/>
      </c>
      <c r="H129" s="9" t="str">
        <f>IFERROR(VLOOKUP(B129,zdroj!D:M,10,0),"")</f>
        <v/>
      </c>
      <c r="I129" s="9" t="str">
        <f>IFERROR(VLOOKUP(B129,zdroj!D:N,11,0),"")</f>
        <v/>
      </c>
      <c r="J129" s="92" t="str">
        <f t="shared" si="2"/>
        <v/>
      </c>
      <c r="K129" s="92" t="str">
        <f t="shared" si="3"/>
        <v/>
      </c>
    </row>
    <row r="130" spans="3:11" x14ac:dyDescent="0.25">
      <c r="C130" s="9" t="str">
        <f>IFERROR(VLOOKUP(B130,zdroj!D:AJ,33,0),"")</f>
        <v/>
      </c>
      <c r="D130" s="9" t="str">
        <f>IFERROR(VLOOKUP(B130,OBECaZSJaAM!K:W,12,0),"")</f>
        <v/>
      </c>
      <c r="E130" s="9" t="str">
        <f>IFERROR(VLOOKUP(B130,OBECaZSJaAM!K:W,13,0),"")</f>
        <v/>
      </c>
      <c r="F130" s="9" t="str">
        <f>IFERROR(VLOOKUP(B130,zdroj!D:G,4,0),"")</f>
        <v/>
      </c>
      <c r="G130" s="9" t="str">
        <f>IFERROR(IF(N130="A",VLOOKUP(B130,zdroj!D:I,6,0),VLOOKUP(B130,zdroj!D:H,5,0)),"")</f>
        <v/>
      </c>
      <c r="H130" s="9" t="str">
        <f>IFERROR(VLOOKUP(B130,zdroj!D:M,10,0),"")</f>
        <v/>
      </c>
      <c r="I130" s="9" t="str">
        <f>IFERROR(VLOOKUP(B130,zdroj!D:N,11,0),"")</f>
        <v/>
      </c>
      <c r="J130" s="92" t="str">
        <f t="shared" si="2"/>
        <v/>
      </c>
      <c r="K130" s="92" t="str">
        <f t="shared" si="3"/>
        <v/>
      </c>
    </row>
    <row r="131" spans="3:11" x14ac:dyDescent="0.25">
      <c r="C131" s="9" t="str">
        <f>IFERROR(VLOOKUP(B131,zdroj!D:AJ,33,0),"")</f>
        <v/>
      </c>
      <c r="D131" s="9" t="str">
        <f>IFERROR(VLOOKUP(B131,OBECaZSJaAM!K:W,12,0),"")</f>
        <v/>
      </c>
      <c r="E131" s="9" t="str">
        <f>IFERROR(VLOOKUP(B131,OBECaZSJaAM!K:W,13,0),"")</f>
        <v/>
      </c>
      <c r="F131" s="9" t="str">
        <f>IFERROR(VLOOKUP(B131,zdroj!D:G,4,0),"")</f>
        <v/>
      </c>
      <c r="G131" s="9" t="str">
        <f>IFERROR(IF(N131="A",VLOOKUP(B131,zdroj!D:I,6,0),VLOOKUP(B131,zdroj!D:H,5,0)),"")</f>
        <v/>
      </c>
      <c r="H131" s="9" t="str">
        <f>IFERROR(VLOOKUP(B131,zdroj!D:M,10,0),"")</f>
        <v/>
      </c>
      <c r="I131" s="9" t="str">
        <f>IFERROR(VLOOKUP(B131,zdroj!D:N,11,0),"")</f>
        <v/>
      </c>
      <c r="J131" s="92" t="str">
        <f t="shared" si="2"/>
        <v/>
      </c>
      <c r="K131" s="92" t="str">
        <f t="shared" si="3"/>
        <v/>
      </c>
    </row>
    <row r="132" spans="3:11" x14ac:dyDescent="0.25">
      <c r="C132" s="9" t="str">
        <f>IFERROR(VLOOKUP(B132,zdroj!D:AJ,33,0),"")</f>
        <v/>
      </c>
      <c r="D132" s="9" t="str">
        <f>IFERROR(VLOOKUP(B132,OBECaZSJaAM!K:W,12,0),"")</f>
        <v/>
      </c>
      <c r="E132" s="9" t="str">
        <f>IFERROR(VLOOKUP(B132,OBECaZSJaAM!K:W,13,0),"")</f>
        <v/>
      </c>
      <c r="F132" s="9" t="str">
        <f>IFERROR(VLOOKUP(B132,zdroj!D:G,4,0),"")</f>
        <v/>
      </c>
      <c r="G132" s="9" t="str">
        <f>IFERROR(IF(N132="A",VLOOKUP(B132,zdroj!D:I,6,0),VLOOKUP(B132,zdroj!D:H,5,0)),"")</f>
        <v/>
      </c>
      <c r="H132" s="9" t="str">
        <f>IFERROR(VLOOKUP(B132,zdroj!D:M,10,0),"")</f>
        <v/>
      </c>
      <c r="I132" s="9" t="str">
        <f>IFERROR(VLOOKUP(B132,zdroj!D:N,11,0),"")</f>
        <v/>
      </c>
      <c r="J132" s="92" t="str">
        <f t="shared" si="2"/>
        <v/>
      </c>
      <c r="K132" s="92" t="str">
        <f t="shared" si="3"/>
        <v/>
      </c>
    </row>
    <row r="133" spans="3:11" x14ac:dyDescent="0.25">
      <c r="C133" s="9" t="str">
        <f>IFERROR(VLOOKUP(B133,zdroj!D:AJ,33,0),"")</f>
        <v/>
      </c>
      <c r="D133" s="9" t="str">
        <f>IFERROR(VLOOKUP(B133,OBECaZSJaAM!K:W,12,0),"")</f>
        <v/>
      </c>
      <c r="E133" s="9" t="str">
        <f>IFERROR(VLOOKUP(B133,OBECaZSJaAM!K:W,13,0),"")</f>
        <v/>
      </c>
      <c r="F133" s="9" t="str">
        <f>IFERROR(VLOOKUP(B133,zdroj!D:G,4,0),"")</f>
        <v/>
      </c>
      <c r="G133" s="9" t="str">
        <f>IFERROR(IF(N133="A",VLOOKUP(B133,zdroj!D:I,6,0),VLOOKUP(B133,zdroj!D:H,5,0)),"")</f>
        <v/>
      </c>
      <c r="H133" s="9" t="str">
        <f>IFERROR(VLOOKUP(B133,zdroj!D:M,10,0),"")</f>
        <v/>
      </c>
      <c r="I133" s="9" t="str">
        <f>IFERROR(VLOOKUP(B133,zdroj!D:N,11,0),"")</f>
        <v/>
      </c>
      <c r="J133" s="92" t="str">
        <f t="shared" si="2"/>
        <v/>
      </c>
      <c r="K133" s="92" t="str">
        <f t="shared" si="3"/>
        <v/>
      </c>
    </row>
    <row r="134" spans="3:11" x14ac:dyDescent="0.25">
      <c r="C134" s="9" t="str">
        <f>IFERROR(VLOOKUP(B134,zdroj!D:AJ,33,0),"")</f>
        <v/>
      </c>
      <c r="D134" s="9" t="str">
        <f>IFERROR(VLOOKUP(B134,OBECaZSJaAM!K:W,12,0),"")</f>
        <v/>
      </c>
      <c r="E134" s="9" t="str">
        <f>IFERROR(VLOOKUP(B134,OBECaZSJaAM!K:W,13,0),"")</f>
        <v/>
      </c>
      <c r="F134" s="9" t="str">
        <f>IFERROR(VLOOKUP(B134,zdroj!D:G,4,0),"")</f>
        <v/>
      </c>
      <c r="G134" s="9" t="str">
        <f>IFERROR(IF(N134="A",VLOOKUP(B134,zdroj!D:I,6,0),VLOOKUP(B134,zdroj!D:H,5,0)),"")</f>
        <v/>
      </c>
      <c r="H134" s="9" t="str">
        <f>IFERROR(VLOOKUP(B134,zdroj!D:M,10,0),"")</f>
        <v/>
      </c>
      <c r="I134" s="9" t="str">
        <f>IFERROR(VLOOKUP(B134,zdroj!D:N,11,0),"")</f>
        <v/>
      </c>
      <c r="J134" s="92" t="str">
        <f t="shared" ref="J134:J197" si="4">IFERROR(G134/F134,"")</f>
        <v/>
      </c>
      <c r="K134" s="92" t="str">
        <f t="shared" ref="K134:K197" si="5">IFERROR((I134+H134+G134)/F134,"")</f>
        <v/>
      </c>
    </row>
    <row r="135" spans="3:11" x14ac:dyDescent="0.25">
      <c r="C135" s="9" t="str">
        <f>IFERROR(VLOOKUP(B135,zdroj!D:AJ,33,0),"")</f>
        <v/>
      </c>
      <c r="D135" s="9" t="str">
        <f>IFERROR(VLOOKUP(B135,OBECaZSJaAM!K:W,12,0),"")</f>
        <v/>
      </c>
      <c r="E135" s="9" t="str">
        <f>IFERROR(VLOOKUP(B135,OBECaZSJaAM!K:W,13,0),"")</f>
        <v/>
      </c>
      <c r="F135" s="9" t="str">
        <f>IFERROR(VLOOKUP(B135,zdroj!D:G,4,0),"")</f>
        <v/>
      </c>
      <c r="G135" s="9" t="str">
        <f>IFERROR(IF(N135="A",VLOOKUP(B135,zdroj!D:I,6,0),VLOOKUP(B135,zdroj!D:H,5,0)),"")</f>
        <v/>
      </c>
      <c r="H135" s="9" t="str">
        <f>IFERROR(VLOOKUP(B135,zdroj!D:M,10,0),"")</f>
        <v/>
      </c>
      <c r="I135" s="9" t="str">
        <f>IFERROR(VLOOKUP(B135,zdroj!D:N,11,0),"")</f>
        <v/>
      </c>
      <c r="J135" s="92" t="str">
        <f t="shared" si="4"/>
        <v/>
      </c>
      <c r="K135" s="92" t="str">
        <f t="shared" si="5"/>
        <v/>
      </c>
    </row>
    <row r="136" spans="3:11" x14ac:dyDescent="0.25">
      <c r="C136" s="9" t="str">
        <f>IFERROR(VLOOKUP(B136,zdroj!D:AJ,33,0),"")</f>
        <v/>
      </c>
      <c r="D136" s="9" t="str">
        <f>IFERROR(VLOOKUP(B136,OBECaZSJaAM!K:W,12,0),"")</f>
        <v/>
      </c>
      <c r="E136" s="9" t="str">
        <f>IFERROR(VLOOKUP(B136,OBECaZSJaAM!K:W,13,0),"")</f>
        <v/>
      </c>
      <c r="F136" s="9" t="str">
        <f>IFERROR(VLOOKUP(B136,zdroj!D:G,4,0),"")</f>
        <v/>
      </c>
      <c r="G136" s="9" t="str">
        <f>IFERROR(IF(N136="A",VLOOKUP(B136,zdroj!D:I,6,0),VLOOKUP(B136,zdroj!D:H,5,0)),"")</f>
        <v/>
      </c>
      <c r="H136" s="9" t="str">
        <f>IFERROR(VLOOKUP(B136,zdroj!D:M,10,0),"")</f>
        <v/>
      </c>
      <c r="I136" s="9" t="str">
        <f>IFERROR(VLOOKUP(B136,zdroj!D:N,11,0),"")</f>
        <v/>
      </c>
      <c r="J136" s="92" t="str">
        <f t="shared" si="4"/>
        <v/>
      </c>
      <c r="K136" s="92" t="str">
        <f t="shared" si="5"/>
        <v/>
      </c>
    </row>
    <row r="137" spans="3:11" x14ac:dyDescent="0.25">
      <c r="C137" s="9" t="str">
        <f>IFERROR(VLOOKUP(B137,zdroj!D:AJ,33,0),"")</f>
        <v/>
      </c>
      <c r="D137" s="9" t="str">
        <f>IFERROR(VLOOKUP(B137,OBECaZSJaAM!K:W,12,0),"")</f>
        <v/>
      </c>
      <c r="E137" s="9" t="str">
        <f>IFERROR(VLOOKUP(B137,OBECaZSJaAM!K:W,13,0),"")</f>
        <v/>
      </c>
      <c r="F137" s="9" t="str">
        <f>IFERROR(VLOOKUP(B137,zdroj!D:G,4,0),"")</f>
        <v/>
      </c>
      <c r="G137" s="9" t="str">
        <f>IFERROR(IF(N137="A",VLOOKUP(B137,zdroj!D:I,6,0),VLOOKUP(B137,zdroj!D:H,5,0)),"")</f>
        <v/>
      </c>
      <c r="H137" s="9" t="str">
        <f>IFERROR(VLOOKUP(B137,zdroj!D:M,10,0),"")</f>
        <v/>
      </c>
      <c r="I137" s="9" t="str">
        <f>IFERROR(VLOOKUP(B137,zdroj!D:N,11,0),"")</f>
        <v/>
      </c>
      <c r="J137" s="92" t="str">
        <f t="shared" si="4"/>
        <v/>
      </c>
      <c r="K137" s="92" t="str">
        <f t="shared" si="5"/>
        <v/>
      </c>
    </row>
    <row r="138" spans="3:11" x14ac:dyDescent="0.25">
      <c r="C138" s="9" t="str">
        <f>IFERROR(VLOOKUP(B138,zdroj!D:AJ,33,0),"")</f>
        <v/>
      </c>
      <c r="D138" s="9" t="str">
        <f>IFERROR(VLOOKUP(B138,OBECaZSJaAM!K:W,12,0),"")</f>
        <v/>
      </c>
      <c r="E138" s="9" t="str">
        <f>IFERROR(VLOOKUP(B138,OBECaZSJaAM!K:W,13,0),"")</f>
        <v/>
      </c>
      <c r="F138" s="9" t="str">
        <f>IFERROR(VLOOKUP(B138,zdroj!D:G,4,0),"")</f>
        <v/>
      </c>
      <c r="G138" s="9" t="str">
        <f>IFERROR(IF(N138="A",VLOOKUP(B138,zdroj!D:I,6,0),VLOOKUP(B138,zdroj!D:H,5,0)),"")</f>
        <v/>
      </c>
      <c r="H138" s="9" t="str">
        <f>IFERROR(VLOOKUP(B138,zdroj!D:M,10,0),"")</f>
        <v/>
      </c>
      <c r="I138" s="9" t="str">
        <f>IFERROR(VLOOKUP(B138,zdroj!D:N,11,0),"")</f>
        <v/>
      </c>
      <c r="J138" s="92" t="str">
        <f t="shared" si="4"/>
        <v/>
      </c>
      <c r="K138" s="92" t="str">
        <f t="shared" si="5"/>
        <v/>
      </c>
    </row>
    <row r="139" spans="3:11" x14ac:dyDescent="0.25">
      <c r="C139" s="9" t="str">
        <f>IFERROR(VLOOKUP(B139,zdroj!D:AJ,33,0),"")</f>
        <v/>
      </c>
      <c r="D139" s="9" t="str">
        <f>IFERROR(VLOOKUP(B139,OBECaZSJaAM!K:W,12,0),"")</f>
        <v/>
      </c>
      <c r="E139" s="9" t="str">
        <f>IFERROR(VLOOKUP(B139,OBECaZSJaAM!K:W,13,0),"")</f>
        <v/>
      </c>
      <c r="F139" s="9" t="str">
        <f>IFERROR(VLOOKUP(B139,zdroj!D:G,4,0),"")</f>
        <v/>
      </c>
      <c r="G139" s="9" t="str">
        <f>IFERROR(IF(N139="A",VLOOKUP(B139,zdroj!D:I,6,0),VLOOKUP(B139,zdroj!D:H,5,0)),"")</f>
        <v/>
      </c>
      <c r="H139" s="9" t="str">
        <f>IFERROR(VLOOKUP(B139,zdroj!D:M,10,0),"")</f>
        <v/>
      </c>
      <c r="I139" s="9" t="str">
        <f>IFERROR(VLOOKUP(B139,zdroj!D:N,11,0),"")</f>
        <v/>
      </c>
      <c r="J139" s="92" t="str">
        <f t="shared" si="4"/>
        <v/>
      </c>
      <c r="K139" s="92" t="str">
        <f t="shared" si="5"/>
        <v/>
      </c>
    </row>
    <row r="140" spans="3:11" x14ac:dyDescent="0.25">
      <c r="C140" s="9" t="str">
        <f>IFERROR(VLOOKUP(B140,zdroj!D:AJ,33,0),"")</f>
        <v/>
      </c>
      <c r="D140" s="9" t="str">
        <f>IFERROR(VLOOKUP(B140,OBECaZSJaAM!K:W,12,0),"")</f>
        <v/>
      </c>
      <c r="E140" s="9" t="str">
        <f>IFERROR(VLOOKUP(B140,OBECaZSJaAM!K:W,13,0),"")</f>
        <v/>
      </c>
      <c r="F140" s="9" t="str">
        <f>IFERROR(VLOOKUP(B140,zdroj!D:G,4,0),"")</f>
        <v/>
      </c>
      <c r="G140" s="9" t="str">
        <f>IFERROR(IF(N140="A",VLOOKUP(B140,zdroj!D:I,6,0),VLOOKUP(B140,zdroj!D:H,5,0)),"")</f>
        <v/>
      </c>
      <c r="H140" s="9" t="str">
        <f>IFERROR(VLOOKUP(B140,zdroj!D:M,10,0),"")</f>
        <v/>
      </c>
      <c r="I140" s="9" t="str">
        <f>IFERROR(VLOOKUP(B140,zdroj!D:N,11,0),"")</f>
        <v/>
      </c>
      <c r="J140" s="92" t="str">
        <f t="shared" si="4"/>
        <v/>
      </c>
      <c r="K140" s="92" t="str">
        <f t="shared" si="5"/>
        <v/>
      </c>
    </row>
    <row r="141" spans="3:11" x14ac:dyDescent="0.25">
      <c r="C141" s="9" t="str">
        <f>IFERROR(VLOOKUP(B141,zdroj!D:AJ,33,0),"")</f>
        <v/>
      </c>
      <c r="D141" s="9" t="str">
        <f>IFERROR(VLOOKUP(B141,OBECaZSJaAM!K:W,12,0),"")</f>
        <v/>
      </c>
      <c r="E141" s="9" t="str">
        <f>IFERROR(VLOOKUP(B141,OBECaZSJaAM!K:W,13,0),"")</f>
        <v/>
      </c>
      <c r="F141" s="9" t="str">
        <f>IFERROR(VLOOKUP(B141,zdroj!D:G,4,0),"")</f>
        <v/>
      </c>
      <c r="G141" s="9" t="str">
        <f>IFERROR(IF(N141="A",VLOOKUP(B141,zdroj!D:I,6,0),VLOOKUP(B141,zdroj!D:H,5,0)),"")</f>
        <v/>
      </c>
      <c r="H141" s="9" t="str">
        <f>IFERROR(VLOOKUP(B141,zdroj!D:M,10,0),"")</f>
        <v/>
      </c>
      <c r="I141" s="9" t="str">
        <f>IFERROR(VLOOKUP(B141,zdroj!D:N,11,0),"")</f>
        <v/>
      </c>
      <c r="J141" s="92" t="str">
        <f t="shared" si="4"/>
        <v/>
      </c>
      <c r="K141" s="92" t="str">
        <f t="shared" si="5"/>
        <v/>
      </c>
    </row>
    <row r="142" spans="3:11" x14ac:dyDescent="0.25">
      <c r="C142" s="9" t="str">
        <f>IFERROR(VLOOKUP(B142,zdroj!D:AJ,33,0),"")</f>
        <v/>
      </c>
      <c r="D142" s="9" t="str">
        <f>IFERROR(VLOOKUP(B142,OBECaZSJaAM!K:W,12,0),"")</f>
        <v/>
      </c>
      <c r="E142" s="9" t="str">
        <f>IFERROR(VLOOKUP(B142,OBECaZSJaAM!K:W,13,0),"")</f>
        <v/>
      </c>
      <c r="F142" s="9" t="str">
        <f>IFERROR(VLOOKUP(B142,zdroj!D:G,4,0),"")</f>
        <v/>
      </c>
      <c r="G142" s="9" t="str">
        <f>IFERROR(IF(N142="A",VLOOKUP(B142,zdroj!D:I,6,0),VLOOKUP(B142,zdroj!D:H,5,0)),"")</f>
        <v/>
      </c>
      <c r="H142" s="9" t="str">
        <f>IFERROR(VLOOKUP(B142,zdroj!D:M,10,0),"")</f>
        <v/>
      </c>
      <c r="I142" s="9" t="str">
        <f>IFERROR(VLOOKUP(B142,zdroj!D:N,11,0),"")</f>
        <v/>
      </c>
      <c r="J142" s="92" t="str">
        <f t="shared" si="4"/>
        <v/>
      </c>
      <c r="K142" s="92" t="str">
        <f t="shared" si="5"/>
        <v/>
      </c>
    </row>
    <row r="143" spans="3:11" x14ac:dyDescent="0.25">
      <c r="C143" s="9" t="str">
        <f>IFERROR(VLOOKUP(B143,zdroj!D:AJ,33,0),"")</f>
        <v/>
      </c>
      <c r="D143" s="9" t="str">
        <f>IFERROR(VLOOKUP(B143,OBECaZSJaAM!K:W,12,0),"")</f>
        <v/>
      </c>
      <c r="E143" s="9" t="str">
        <f>IFERROR(VLOOKUP(B143,OBECaZSJaAM!K:W,13,0),"")</f>
        <v/>
      </c>
      <c r="F143" s="9" t="str">
        <f>IFERROR(VLOOKUP(B143,zdroj!D:G,4,0),"")</f>
        <v/>
      </c>
      <c r="G143" s="9" t="str">
        <f>IFERROR(IF(N143="A",VLOOKUP(B143,zdroj!D:I,6,0),VLOOKUP(B143,zdroj!D:H,5,0)),"")</f>
        <v/>
      </c>
      <c r="H143" s="9" t="str">
        <f>IFERROR(VLOOKUP(B143,zdroj!D:M,10,0),"")</f>
        <v/>
      </c>
      <c r="I143" s="9" t="str">
        <f>IFERROR(VLOOKUP(B143,zdroj!D:N,11,0),"")</f>
        <v/>
      </c>
      <c r="J143" s="92" t="str">
        <f t="shared" si="4"/>
        <v/>
      </c>
      <c r="K143" s="92" t="str">
        <f t="shared" si="5"/>
        <v/>
      </c>
    </row>
    <row r="144" spans="3:11" x14ac:dyDescent="0.25">
      <c r="C144" s="9" t="str">
        <f>IFERROR(VLOOKUP(B144,zdroj!D:AJ,33,0),"")</f>
        <v/>
      </c>
      <c r="D144" s="9" t="str">
        <f>IFERROR(VLOOKUP(B144,OBECaZSJaAM!K:W,12,0),"")</f>
        <v/>
      </c>
      <c r="E144" s="9" t="str">
        <f>IFERROR(VLOOKUP(B144,OBECaZSJaAM!K:W,13,0),"")</f>
        <v/>
      </c>
      <c r="F144" s="9" t="str">
        <f>IFERROR(VLOOKUP(B144,zdroj!D:G,4,0),"")</f>
        <v/>
      </c>
      <c r="G144" s="9" t="str">
        <f>IFERROR(IF(N144="A",VLOOKUP(B144,zdroj!D:I,6,0),VLOOKUP(B144,zdroj!D:H,5,0)),"")</f>
        <v/>
      </c>
      <c r="H144" s="9" t="str">
        <f>IFERROR(VLOOKUP(B144,zdroj!D:M,10,0),"")</f>
        <v/>
      </c>
      <c r="I144" s="9" t="str">
        <f>IFERROR(VLOOKUP(B144,zdroj!D:N,11,0),"")</f>
        <v/>
      </c>
      <c r="J144" s="92" t="str">
        <f t="shared" si="4"/>
        <v/>
      </c>
      <c r="K144" s="92" t="str">
        <f t="shared" si="5"/>
        <v/>
      </c>
    </row>
    <row r="145" spans="3:11" x14ac:dyDescent="0.25">
      <c r="C145" s="9" t="str">
        <f>IFERROR(VLOOKUP(B145,zdroj!D:AJ,33,0),"")</f>
        <v/>
      </c>
      <c r="D145" s="9" t="str">
        <f>IFERROR(VLOOKUP(B145,OBECaZSJaAM!K:W,12,0),"")</f>
        <v/>
      </c>
      <c r="E145" s="9" t="str">
        <f>IFERROR(VLOOKUP(B145,OBECaZSJaAM!K:W,13,0),"")</f>
        <v/>
      </c>
      <c r="F145" s="9" t="str">
        <f>IFERROR(VLOOKUP(B145,zdroj!D:G,4,0),"")</f>
        <v/>
      </c>
      <c r="G145" s="9" t="str">
        <f>IFERROR(IF(N145="A",VLOOKUP(B145,zdroj!D:I,6,0),VLOOKUP(B145,zdroj!D:H,5,0)),"")</f>
        <v/>
      </c>
      <c r="H145" s="9" t="str">
        <f>IFERROR(VLOOKUP(B145,zdroj!D:M,10,0),"")</f>
        <v/>
      </c>
      <c r="I145" s="9" t="str">
        <f>IFERROR(VLOOKUP(B145,zdroj!D:N,11,0),"")</f>
        <v/>
      </c>
      <c r="J145" s="92" t="str">
        <f t="shared" si="4"/>
        <v/>
      </c>
      <c r="K145" s="92" t="str">
        <f t="shared" si="5"/>
        <v/>
      </c>
    </row>
    <row r="146" spans="3:11" x14ac:dyDescent="0.25">
      <c r="C146" s="9" t="str">
        <f>IFERROR(VLOOKUP(B146,zdroj!D:AJ,33,0),"")</f>
        <v/>
      </c>
      <c r="D146" s="9" t="str">
        <f>IFERROR(VLOOKUP(B146,OBECaZSJaAM!K:W,12,0),"")</f>
        <v/>
      </c>
      <c r="E146" s="9" t="str">
        <f>IFERROR(VLOOKUP(B146,OBECaZSJaAM!K:W,13,0),"")</f>
        <v/>
      </c>
      <c r="F146" s="9" t="str">
        <f>IFERROR(VLOOKUP(B146,zdroj!D:G,4,0),"")</f>
        <v/>
      </c>
      <c r="G146" s="9" t="str">
        <f>IFERROR(IF(N146="A",VLOOKUP(B146,zdroj!D:I,6,0),VLOOKUP(B146,zdroj!D:H,5,0)),"")</f>
        <v/>
      </c>
      <c r="H146" s="9" t="str">
        <f>IFERROR(VLOOKUP(B146,zdroj!D:M,10,0),"")</f>
        <v/>
      </c>
      <c r="I146" s="9" t="str">
        <f>IFERROR(VLOOKUP(B146,zdroj!D:N,11,0),"")</f>
        <v/>
      </c>
      <c r="J146" s="92" t="str">
        <f t="shared" si="4"/>
        <v/>
      </c>
      <c r="K146" s="92" t="str">
        <f t="shared" si="5"/>
        <v/>
      </c>
    </row>
    <row r="147" spans="3:11" x14ac:dyDescent="0.25">
      <c r="C147" s="9" t="str">
        <f>IFERROR(VLOOKUP(B147,zdroj!D:AJ,33,0),"")</f>
        <v/>
      </c>
      <c r="D147" s="9" t="str">
        <f>IFERROR(VLOOKUP(B147,OBECaZSJaAM!K:W,12,0),"")</f>
        <v/>
      </c>
      <c r="E147" s="9" t="str">
        <f>IFERROR(VLOOKUP(B147,OBECaZSJaAM!K:W,13,0),"")</f>
        <v/>
      </c>
      <c r="F147" s="9" t="str">
        <f>IFERROR(VLOOKUP(B147,zdroj!D:G,4,0),"")</f>
        <v/>
      </c>
      <c r="G147" s="9" t="str">
        <f>IFERROR(IF(N147="A",VLOOKUP(B147,zdroj!D:I,6,0),VLOOKUP(B147,zdroj!D:H,5,0)),"")</f>
        <v/>
      </c>
      <c r="H147" s="9" t="str">
        <f>IFERROR(VLOOKUP(B147,zdroj!D:M,10,0),"")</f>
        <v/>
      </c>
      <c r="I147" s="9" t="str">
        <f>IFERROR(VLOOKUP(B147,zdroj!D:N,11,0),"")</f>
        <v/>
      </c>
      <c r="J147" s="92" t="str">
        <f t="shared" si="4"/>
        <v/>
      </c>
      <c r="K147" s="92" t="str">
        <f t="shared" si="5"/>
        <v/>
      </c>
    </row>
    <row r="148" spans="3:11" x14ac:dyDescent="0.25">
      <c r="C148" s="9" t="str">
        <f>IFERROR(VLOOKUP(B148,zdroj!D:AJ,33,0),"")</f>
        <v/>
      </c>
      <c r="D148" s="9" t="str">
        <f>IFERROR(VLOOKUP(B148,OBECaZSJaAM!K:W,12,0),"")</f>
        <v/>
      </c>
      <c r="E148" s="9" t="str">
        <f>IFERROR(VLOOKUP(B148,OBECaZSJaAM!K:W,13,0),"")</f>
        <v/>
      </c>
      <c r="F148" s="9" t="str">
        <f>IFERROR(VLOOKUP(B148,zdroj!D:G,4,0),"")</f>
        <v/>
      </c>
      <c r="G148" s="9" t="str">
        <f>IFERROR(IF(N148="A",VLOOKUP(B148,zdroj!D:I,6,0),VLOOKUP(B148,zdroj!D:H,5,0)),"")</f>
        <v/>
      </c>
      <c r="H148" s="9" t="str">
        <f>IFERROR(VLOOKUP(B148,zdroj!D:M,10,0),"")</f>
        <v/>
      </c>
      <c r="I148" s="9" t="str">
        <f>IFERROR(VLOOKUP(B148,zdroj!D:N,11,0),"")</f>
        <v/>
      </c>
      <c r="J148" s="92" t="str">
        <f t="shared" si="4"/>
        <v/>
      </c>
      <c r="K148" s="92" t="str">
        <f t="shared" si="5"/>
        <v/>
      </c>
    </row>
    <row r="149" spans="3:11" x14ac:dyDescent="0.25">
      <c r="C149" s="9" t="str">
        <f>IFERROR(VLOOKUP(B149,zdroj!D:AJ,33,0),"")</f>
        <v/>
      </c>
      <c r="D149" s="9" t="str">
        <f>IFERROR(VLOOKUP(B149,OBECaZSJaAM!K:W,12,0),"")</f>
        <v/>
      </c>
      <c r="E149" s="9" t="str">
        <f>IFERROR(VLOOKUP(B149,OBECaZSJaAM!K:W,13,0),"")</f>
        <v/>
      </c>
      <c r="F149" s="9" t="str">
        <f>IFERROR(VLOOKUP(B149,zdroj!D:G,4,0),"")</f>
        <v/>
      </c>
      <c r="G149" s="9" t="str">
        <f>IFERROR(IF(N149="A",VLOOKUP(B149,zdroj!D:I,6,0),VLOOKUP(B149,zdroj!D:H,5,0)),"")</f>
        <v/>
      </c>
      <c r="H149" s="9" t="str">
        <f>IFERROR(VLOOKUP(B149,zdroj!D:M,10,0),"")</f>
        <v/>
      </c>
      <c r="I149" s="9" t="str">
        <f>IFERROR(VLOOKUP(B149,zdroj!D:N,11,0),"")</f>
        <v/>
      </c>
      <c r="J149" s="92" t="str">
        <f t="shared" si="4"/>
        <v/>
      </c>
      <c r="K149" s="92" t="str">
        <f t="shared" si="5"/>
        <v/>
      </c>
    </row>
    <row r="150" spans="3:11" x14ac:dyDescent="0.25">
      <c r="C150" s="9" t="str">
        <f>IFERROR(VLOOKUP(B150,zdroj!D:AJ,33,0),"")</f>
        <v/>
      </c>
      <c r="D150" s="9" t="str">
        <f>IFERROR(VLOOKUP(B150,OBECaZSJaAM!K:W,12,0),"")</f>
        <v/>
      </c>
      <c r="E150" s="9" t="str">
        <f>IFERROR(VLOOKUP(B150,OBECaZSJaAM!K:W,13,0),"")</f>
        <v/>
      </c>
      <c r="F150" s="9" t="str">
        <f>IFERROR(VLOOKUP(B150,zdroj!D:G,4,0),"")</f>
        <v/>
      </c>
      <c r="G150" s="9" t="str">
        <f>IFERROR(IF(N150="A",VLOOKUP(B150,zdroj!D:I,6,0),VLOOKUP(B150,zdroj!D:H,5,0)),"")</f>
        <v/>
      </c>
      <c r="H150" s="9" t="str">
        <f>IFERROR(VLOOKUP(B150,zdroj!D:M,10,0),"")</f>
        <v/>
      </c>
      <c r="I150" s="9" t="str">
        <f>IFERROR(VLOOKUP(B150,zdroj!D:N,11,0),"")</f>
        <v/>
      </c>
      <c r="J150" s="92" t="str">
        <f t="shared" si="4"/>
        <v/>
      </c>
      <c r="K150" s="92" t="str">
        <f t="shared" si="5"/>
        <v/>
      </c>
    </row>
    <row r="151" spans="3:11" x14ac:dyDescent="0.25">
      <c r="C151" s="9" t="str">
        <f>IFERROR(VLOOKUP(B151,zdroj!D:AJ,33,0),"")</f>
        <v/>
      </c>
      <c r="D151" s="9" t="str">
        <f>IFERROR(VLOOKUP(B151,OBECaZSJaAM!K:W,12,0),"")</f>
        <v/>
      </c>
      <c r="E151" s="9" t="str">
        <f>IFERROR(VLOOKUP(B151,OBECaZSJaAM!K:W,13,0),"")</f>
        <v/>
      </c>
      <c r="F151" s="9" t="str">
        <f>IFERROR(VLOOKUP(B151,zdroj!D:G,4,0),"")</f>
        <v/>
      </c>
      <c r="G151" s="9" t="str">
        <f>IFERROR(IF(N151="A",VLOOKUP(B151,zdroj!D:I,6,0),VLOOKUP(B151,zdroj!D:H,5,0)),"")</f>
        <v/>
      </c>
      <c r="H151" s="9" t="str">
        <f>IFERROR(VLOOKUP(B151,zdroj!D:M,10,0),"")</f>
        <v/>
      </c>
      <c r="I151" s="9" t="str">
        <f>IFERROR(VLOOKUP(B151,zdroj!D:N,11,0),"")</f>
        <v/>
      </c>
      <c r="J151" s="92" t="str">
        <f t="shared" si="4"/>
        <v/>
      </c>
      <c r="K151" s="92" t="str">
        <f t="shared" si="5"/>
        <v/>
      </c>
    </row>
    <row r="152" spans="3:11" x14ac:dyDescent="0.25">
      <c r="C152" s="9" t="str">
        <f>IFERROR(VLOOKUP(B152,zdroj!D:AJ,33,0),"")</f>
        <v/>
      </c>
      <c r="D152" s="9" t="str">
        <f>IFERROR(VLOOKUP(B152,OBECaZSJaAM!K:W,12,0),"")</f>
        <v/>
      </c>
      <c r="E152" s="9" t="str">
        <f>IFERROR(VLOOKUP(B152,OBECaZSJaAM!K:W,13,0),"")</f>
        <v/>
      </c>
      <c r="F152" s="9" t="str">
        <f>IFERROR(VLOOKUP(B152,zdroj!D:G,4,0),"")</f>
        <v/>
      </c>
      <c r="G152" s="9" t="str">
        <f>IFERROR(IF(N152="A",VLOOKUP(B152,zdroj!D:I,6,0),VLOOKUP(B152,zdroj!D:H,5,0)),"")</f>
        <v/>
      </c>
      <c r="H152" s="9" t="str">
        <f>IFERROR(VLOOKUP(B152,zdroj!D:M,10,0),"")</f>
        <v/>
      </c>
      <c r="I152" s="9" t="str">
        <f>IFERROR(VLOOKUP(B152,zdroj!D:N,11,0),"")</f>
        <v/>
      </c>
      <c r="J152" s="92" t="str">
        <f t="shared" si="4"/>
        <v/>
      </c>
      <c r="K152" s="92" t="str">
        <f t="shared" si="5"/>
        <v/>
      </c>
    </row>
    <row r="153" spans="3:11" x14ac:dyDescent="0.25">
      <c r="C153" s="9" t="str">
        <f>IFERROR(VLOOKUP(B153,zdroj!D:AJ,33,0),"")</f>
        <v/>
      </c>
      <c r="D153" s="9" t="str">
        <f>IFERROR(VLOOKUP(B153,OBECaZSJaAM!K:W,12,0),"")</f>
        <v/>
      </c>
      <c r="E153" s="9" t="str">
        <f>IFERROR(VLOOKUP(B153,OBECaZSJaAM!K:W,13,0),"")</f>
        <v/>
      </c>
      <c r="F153" s="9" t="str">
        <f>IFERROR(VLOOKUP(B153,zdroj!D:G,4,0),"")</f>
        <v/>
      </c>
      <c r="G153" s="9" t="str">
        <f>IFERROR(IF(N153="A",VLOOKUP(B153,zdroj!D:I,6,0),VLOOKUP(B153,zdroj!D:H,5,0)),"")</f>
        <v/>
      </c>
      <c r="H153" s="9" t="str">
        <f>IFERROR(VLOOKUP(B153,zdroj!D:M,10,0),"")</f>
        <v/>
      </c>
      <c r="I153" s="9" t="str">
        <f>IFERROR(VLOOKUP(B153,zdroj!D:N,11,0),"")</f>
        <v/>
      </c>
      <c r="J153" s="92" t="str">
        <f t="shared" si="4"/>
        <v/>
      </c>
      <c r="K153" s="92" t="str">
        <f t="shared" si="5"/>
        <v/>
      </c>
    </row>
    <row r="154" spans="3:11" x14ac:dyDescent="0.25">
      <c r="C154" s="9" t="str">
        <f>IFERROR(VLOOKUP(B154,zdroj!D:AJ,33,0),"")</f>
        <v/>
      </c>
      <c r="D154" s="9" t="str">
        <f>IFERROR(VLOOKUP(B154,OBECaZSJaAM!K:W,12,0),"")</f>
        <v/>
      </c>
      <c r="E154" s="9" t="str">
        <f>IFERROR(VLOOKUP(B154,OBECaZSJaAM!K:W,13,0),"")</f>
        <v/>
      </c>
      <c r="F154" s="9" t="str">
        <f>IFERROR(VLOOKUP(B154,zdroj!D:G,4,0),"")</f>
        <v/>
      </c>
      <c r="G154" s="9" t="str">
        <f>IFERROR(IF(N154="A",VLOOKUP(B154,zdroj!D:I,6,0),VLOOKUP(B154,zdroj!D:H,5,0)),"")</f>
        <v/>
      </c>
      <c r="H154" s="9" t="str">
        <f>IFERROR(VLOOKUP(B154,zdroj!D:M,10,0),"")</f>
        <v/>
      </c>
      <c r="I154" s="9" t="str">
        <f>IFERROR(VLOOKUP(B154,zdroj!D:N,11,0),"")</f>
        <v/>
      </c>
      <c r="J154" s="92" t="str">
        <f t="shared" si="4"/>
        <v/>
      </c>
      <c r="K154" s="92" t="str">
        <f t="shared" si="5"/>
        <v/>
      </c>
    </row>
    <row r="155" spans="3:11" x14ac:dyDescent="0.25">
      <c r="C155" s="9" t="str">
        <f>IFERROR(VLOOKUP(B155,zdroj!D:AJ,33,0),"")</f>
        <v/>
      </c>
      <c r="D155" s="9" t="str">
        <f>IFERROR(VLOOKUP(B155,OBECaZSJaAM!K:W,12,0),"")</f>
        <v/>
      </c>
      <c r="E155" s="9" t="str">
        <f>IFERROR(VLOOKUP(B155,OBECaZSJaAM!K:W,13,0),"")</f>
        <v/>
      </c>
      <c r="F155" s="9" t="str">
        <f>IFERROR(VLOOKUP(B155,zdroj!D:G,4,0),"")</f>
        <v/>
      </c>
      <c r="G155" s="9" t="str">
        <f>IFERROR(IF(N155="A",VLOOKUP(B155,zdroj!D:I,6,0),VLOOKUP(B155,zdroj!D:H,5,0)),"")</f>
        <v/>
      </c>
      <c r="H155" s="9" t="str">
        <f>IFERROR(VLOOKUP(B155,zdroj!D:M,10,0),"")</f>
        <v/>
      </c>
      <c r="I155" s="9" t="str">
        <f>IFERROR(VLOOKUP(B155,zdroj!D:N,11,0),"")</f>
        <v/>
      </c>
      <c r="J155" s="92" t="str">
        <f t="shared" si="4"/>
        <v/>
      </c>
      <c r="K155" s="92" t="str">
        <f t="shared" si="5"/>
        <v/>
      </c>
    </row>
    <row r="156" spans="3:11" x14ac:dyDescent="0.25">
      <c r="C156" s="9" t="str">
        <f>IFERROR(VLOOKUP(B156,zdroj!D:AJ,33,0),"")</f>
        <v/>
      </c>
      <c r="D156" s="9" t="str">
        <f>IFERROR(VLOOKUP(B156,OBECaZSJaAM!K:W,12,0),"")</f>
        <v/>
      </c>
      <c r="E156" s="9" t="str">
        <f>IFERROR(VLOOKUP(B156,OBECaZSJaAM!K:W,13,0),"")</f>
        <v/>
      </c>
      <c r="F156" s="9" t="str">
        <f>IFERROR(VLOOKUP(B156,zdroj!D:G,4,0),"")</f>
        <v/>
      </c>
      <c r="G156" s="9" t="str">
        <f>IFERROR(IF(N156="A",VLOOKUP(B156,zdroj!D:I,6,0),VLOOKUP(B156,zdroj!D:H,5,0)),"")</f>
        <v/>
      </c>
      <c r="H156" s="9" t="str">
        <f>IFERROR(VLOOKUP(B156,zdroj!D:M,10,0),"")</f>
        <v/>
      </c>
      <c r="I156" s="9" t="str">
        <f>IFERROR(VLOOKUP(B156,zdroj!D:N,11,0),"")</f>
        <v/>
      </c>
      <c r="J156" s="92" t="str">
        <f t="shared" si="4"/>
        <v/>
      </c>
      <c r="K156" s="92" t="str">
        <f t="shared" si="5"/>
        <v/>
      </c>
    </row>
    <row r="157" spans="3:11" x14ac:dyDescent="0.25">
      <c r="C157" s="9" t="str">
        <f>IFERROR(VLOOKUP(B157,zdroj!D:AJ,33,0),"")</f>
        <v/>
      </c>
      <c r="D157" s="9" t="str">
        <f>IFERROR(VLOOKUP(B157,OBECaZSJaAM!K:W,12,0),"")</f>
        <v/>
      </c>
      <c r="E157" s="9" t="str">
        <f>IFERROR(VLOOKUP(B157,OBECaZSJaAM!K:W,13,0),"")</f>
        <v/>
      </c>
      <c r="F157" s="9" t="str">
        <f>IFERROR(VLOOKUP(B157,zdroj!D:G,4,0),"")</f>
        <v/>
      </c>
      <c r="G157" s="9" t="str">
        <f>IFERROR(IF(N157="A",VLOOKUP(B157,zdroj!D:I,6,0),VLOOKUP(B157,zdroj!D:H,5,0)),"")</f>
        <v/>
      </c>
      <c r="H157" s="9" t="str">
        <f>IFERROR(VLOOKUP(B157,zdroj!D:M,10,0),"")</f>
        <v/>
      </c>
      <c r="I157" s="9" t="str">
        <f>IFERROR(VLOOKUP(B157,zdroj!D:N,11,0),"")</f>
        <v/>
      </c>
      <c r="J157" s="92" t="str">
        <f t="shared" si="4"/>
        <v/>
      </c>
      <c r="K157" s="92" t="str">
        <f t="shared" si="5"/>
        <v/>
      </c>
    </row>
    <row r="158" spans="3:11" x14ac:dyDescent="0.25">
      <c r="C158" s="9" t="str">
        <f>IFERROR(VLOOKUP(B158,zdroj!D:AJ,33,0),"")</f>
        <v/>
      </c>
      <c r="D158" s="9" t="str">
        <f>IFERROR(VLOOKUP(B158,OBECaZSJaAM!K:W,12,0),"")</f>
        <v/>
      </c>
      <c r="E158" s="9" t="str">
        <f>IFERROR(VLOOKUP(B158,OBECaZSJaAM!K:W,13,0),"")</f>
        <v/>
      </c>
      <c r="F158" s="9" t="str">
        <f>IFERROR(VLOOKUP(B158,zdroj!D:G,4,0),"")</f>
        <v/>
      </c>
      <c r="G158" s="9" t="str">
        <f>IFERROR(IF(N158="A",VLOOKUP(B158,zdroj!D:I,6,0),VLOOKUP(B158,zdroj!D:H,5,0)),"")</f>
        <v/>
      </c>
      <c r="H158" s="9" t="str">
        <f>IFERROR(VLOOKUP(B158,zdroj!D:M,10,0),"")</f>
        <v/>
      </c>
      <c r="I158" s="9" t="str">
        <f>IFERROR(VLOOKUP(B158,zdroj!D:N,11,0),"")</f>
        <v/>
      </c>
      <c r="J158" s="92" t="str">
        <f t="shared" si="4"/>
        <v/>
      </c>
      <c r="K158" s="92" t="str">
        <f t="shared" si="5"/>
        <v/>
      </c>
    </row>
    <row r="159" spans="3:11" x14ac:dyDescent="0.25">
      <c r="C159" s="9" t="str">
        <f>IFERROR(VLOOKUP(B159,zdroj!D:AJ,33,0),"")</f>
        <v/>
      </c>
      <c r="D159" s="9" t="str">
        <f>IFERROR(VLOOKUP(B159,OBECaZSJaAM!K:W,12,0),"")</f>
        <v/>
      </c>
      <c r="E159" s="9" t="str">
        <f>IFERROR(VLOOKUP(B159,OBECaZSJaAM!K:W,13,0),"")</f>
        <v/>
      </c>
      <c r="F159" s="9" t="str">
        <f>IFERROR(VLOOKUP(B159,zdroj!D:G,4,0),"")</f>
        <v/>
      </c>
      <c r="G159" s="9" t="str">
        <f>IFERROR(IF(N159="A",VLOOKUP(B159,zdroj!D:I,6,0),VLOOKUP(B159,zdroj!D:H,5,0)),"")</f>
        <v/>
      </c>
      <c r="H159" s="9" t="str">
        <f>IFERROR(VLOOKUP(B159,zdroj!D:M,10,0),"")</f>
        <v/>
      </c>
      <c r="I159" s="9" t="str">
        <f>IFERROR(VLOOKUP(B159,zdroj!D:N,11,0),"")</f>
        <v/>
      </c>
      <c r="J159" s="92" t="str">
        <f t="shared" si="4"/>
        <v/>
      </c>
      <c r="K159" s="92" t="str">
        <f t="shared" si="5"/>
        <v/>
      </c>
    </row>
    <row r="160" spans="3:11" x14ac:dyDescent="0.25">
      <c r="C160" s="9" t="str">
        <f>IFERROR(VLOOKUP(B160,zdroj!D:AJ,33,0),"")</f>
        <v/>
      </c>
      <c r="D160" s="9" t="str">
        <f>IFERROR(VLOOKUP(B160,OBECaZSJaAM!K:W,12,0),"")</f>
        <v/>
      </c>
      <c r="E160" s="9" t="str">
        <f>IFERROR(VLOOKUP(B160,OBECaZSJaAM!K:W,13,0),"")</f>
        <v/>
      </c>
      <c r="F160" s="9" t="str">
        <f>IFERROR(VLOOKUP(B160,zdroj!D:G,4,0),"")</f>
        <v/>
      </c>
      <c r="G160" s="9" t="str">
        <f>IFERROR(IF(N160="A",VLOOKUP(B160,zdroj!D:I,6,0),VLOOKUP(B160,zdroj!D:H,5,0)),"")</f>
        <v/>
      </c>
      <c r="H160" s="9" t="str">
        <f>IFERROR(VLOOKUP(B160,zdroj!D:M,10,0),"")</f>
        <v/>
      </c>
      <c r="I160" s="9" t="str">
        <f>IFERROR(VLOOKUP(B160,zdroj!D:N,11,0),"")</f>
        <v/>
      </c>
      <c r="J160" s="92" t="str">
        <f t="shared" si="4"/>
        <v/>
      </c>
      <c r="K160" s="92" t="str">
        <f t="shared" si="5"/>
        <v/>
      </c>
    </row>
    <row r="161" spans="3:11" x14ac:dyDescent="0.25">
      <c r="C161" s="9" t="str">
        <f>IFERROR(VLOOKUP(B161,zdroj!D:AJ,33,0),"")</f>
        <v/>
      </c>
      <c r="D161" s="9" t="str">
        <f>IFERROR(VLOOKUP(B161,OBECaZSJaAM!K:W,12,0),"")</f>
        <v/>
      </c>
      <c r="E161" s="9" t="str">
        <f>IFERROR(VLOOKUP(B161,OBECaZSJaAM!K:W,13,0),"")</f>
        <v/>
      </c>
      <c r="F161" s="9" t="str">
        <f>IFERROR(VLOOKUP(B161,zdroj!D:G,4,0),"")</f>
        <v/>
      </c>
      <c r="G161" s="9" t="str">
        <f>IFERROR(IF(N161="A",VLOOKUP(B161,zdroj!D:I,6,0),VLOOKUP(B161,zdroj!D:H,5,0)),"")</f>
        <v/>
      </c>
      <c r="H161" s="9" t="str">
        <f>IFERROR(VLOOKUP(B161,zdroj!D:M,10,0),"")</f>
        <v/>
      </c>
      <c r="I161" s="9" t="str">
        <f>IFERROR(VLOOKUP(B161,zdroj!D:N,11,0),"")</f>
        <v/>
      </c>
      <c r="J161" s="92" t="str">
        <f t="shared" si="4"/>
        <v/>
      </c>
      <c r="K161" s="92" t="str">
        <f t="shared" si="5"/>
        <v/>
      </c>
    </row>
    <row r="162" spans="3:11" x14ac:dyDescent="0.25">
      <c r="C162" s="9" t="str">
        <f>IFERROR(VLOOKUP(B162,zdroj!D:AJ,33,0),"")</f>
        <v/>
      </c>
      <c r="D162" s="9" t="str">
        <f>IFERROR(VLOOKUP(B162,OBECaZSJaAM!K:W,12,0),"")</f>
        <v/>
      </c>
      <c r="E162" s="9" t="str">
        <f>IFERROR(VLOOKUP(B162,OBECaZSJaAM!K:W,13,0),"")</f>
        <v/>
      </c>
      <c r="F162" s="9" t="str">
        <f>IFERROR(VLOOKUP(B162,zdroj!D:G,4,0),"")</f>
        <v/>
      </c>
      <c r="G162" s="9" t="str">
        <f>IFERROR(IF(N162="A",VLOOKUP(B162,zdroj!D:I,6,0),VLOOKUP(B162,zdroj!D:H,5,0)),"")</f>
        <v/>
      </c>
      <c r="H162" s="9" t="str">
        <f>IFERROR(VLOOKUP(B162,zdroj!D:M,10,0),"")</f>
        <v/>
      </c>
      <c r="I162" s="9" t="str">
        <f>IFERROR(VLOOKUP(B162,zdroj!D:N,11,0),"")</f>
        <v/>
      </c>
      <c r="J162" s="92" t="str">
        <f t="shared" si="4"/>
        <v/>
      </c>
      <c r="K162" s="92" t="str">
        <f t="shared" si="5"/>
        <v/>
      </c>
    </row>
    <row r="163" spans="3:11" x14ac:dyDescent="0.25">
      <c r="C163" s="9" t="str">
        <f>IFERROR(VLOOKUP(B163,zdroj!D:AJ,33,0),"")</f>
        <v/>
      </c>
      <c r="D163" s="9" t="str">
        <f>IFERROR(VLOOKUP(B163,OBECaZSJaAM!K:W,12,0),"")</f>
        <v/>
      </c>
      <c r="E163" s="9" t="str">
        <f>IFERROR(VLOOKUP(B163,OBECaZSJaAM!K:W,13,0),"")</f>
        <v/>
      </c>
      <c r="F163" s="9" t="str">
        <f>IFERROR(VLOOKUP(B163,zdroj!D:G,4,0),"")</f>
        <v/>
      </c>
      <c r="G163" s="9" t="str">
        <f>IFERROR(IF(N163="A",VLOOKUP(B163,zdroj!D:I,6,0),VLOOKUP(B163,zdroj!D:H,5,0)),"")</f>
        <v/>
      </c>
      <c r="H163" s="9" t="str">
        <f>IFERROR(VLOOKUP(B163,zdroj!D:M,10,0),"")</f>
        <v/>
      </c>
      <c r="I163" s="9" t="str">
        <f>IFERROR(VLOOKUP(B163,zdroj!D:N,11,0),"")</f>
        <v/>
      </c>
      <c r="J163" s="92" t="str">
        <f t="shared" si="4"/>
        <v/>
      </c>
      <c r="K163" s="92" t="str">
        <f t="shared" si="5"/>
        <v/>
      </c>
    </row>
    <row r="164" spans="3:11" x14ac:dyDescent="0.25">
      <c r="C164" s="9" t="str">
        <f>IFERROR(VLOOKUP(B164,zdroj!D:AJ,33,0),"")</f>
        <v/>
      </c>
      <c r="D164" s="9" t="str">
        <f>IFERROR(VLOOKUP(B164,OBECaZSJaAM!K:W,12,0),"")</f>
        <v/>
      </c>
      <c r="E164" s="9" t="str">
        <f>IFERROR(VLOOKUP(B164,OBECaZSJaAM!K:W,13,0),"")</f>
        <v/>
      </c>
      <c r="F164" s="9" t="str">
        <f>IFERROR(VLOOKUP(B164,zdroj!D:G,4,0),"")</f>
        <v/>
      </c>
      <c r="G164" s="9" t="str">
        <f>IFERROR(IF(N164="A",VLOOKUP(B164,zdroj!D:I,6,0),VLOOKUP(B164,zdroj!D:H,5,0)),"")</f>
        <v/>
      </c>
      <c r="H164" s="9" t="str">
        <f>IFERROR(VLOOKUP(B164,zdroj!D:M,10,0),"")</f>
        <v/>
      </c>
      <c r="I164" s="9" t="str">
        <f>IFERROR(VLOOKUP(B164,zdroj!D:N,11,0),"")</f>
        <v/>
      </c>
      <c r="J164" s="92" t="str">
        <f t="shared" si="4"/>
        <v/>
      </c>
      <c r="K164" s="92" t="str">
        <f t="shared" si="5"/>
        <v/>
      </c>
    </row>
    <row r="165" spans="3:11" x14ac:dyDescent="0.25">
      <c r="C165" s="9" t="str">
        <f>IFERROR(VLOOKUP(B165,zdroj!D:AJ,33,0),"")</f>
        <v/>
      </c>
      <c r="D165" s="9" t="str">
        <f>IFERROR(VLOOKUP(B165,OBECaZSJaAM!K:W,12,0),"")</f>
        <v/>
      </c>
      <c r="E165" s="9" t="str">
        <f>IFERROR(VLOOKUP(B165,OBECaZSJaAM!K:W,13,0),"")</f>
        <v/>
      </c>
      <c r="F165" s="9" t="str">
        <f>IFERROR(VLOOKUP(B165,zdroj!D:G,4,0),"")</f>
        <v/>
      </c>
      <c r="G165" s="9" t="str">
        <f>IFERROR(IF(N165="A",VLOOKUP(B165,zdroj!D:I,6,0),VLOOKUP(B165,zdroj!D:H,5,0)),"")</f>
        <v/>
      </c>
      <c r="H165" s="9" t="str">
        <f>IFERROR(VLOOKUP(B165,zdroj!D:M,10,0),"")</f>
        <v/>
      </c>
      <c r="I165" s="9" t="str">
        <f>IFERROR(VLOOKUP(B165,zdroj!D:N,11,0),"")</f>
        <v/>
      </c>
      <c r="J165" s="92" t="str">
        <f t="shared" si="4"/>
        <v/>
      </c>
      <c r="K165" s="92" t="str">
        <f t="shared" si="5"/>
        <v/>
      </c>
    </row>
    <row r="166" spans="3:11" x14ac:dyDescent="0.25">
      <c r="C166" s="9" t="str">
        <f>IFERROR(VLOOKUP(B166,zdroj!D:AJ,33,0),"")</f>
        <v/>
      </c>
      <c r="D166" s="9" t="str">
        <f>IFERROR(VLOOKUP(B166,OBECaZSJaAM!K:W,12,0),"")</f>
        <v/>
      </c>
      <c r="E166" s="9" t="str">
        <f>IFERROR(VLOOKUP(B166,OBECaZSJaAM!K:W,13,0),"")</f>
        <v/>
      </c>
      <c r="F166" s="9" t="str">
        <f>IFERROR(VLOOKUP(B166,zdroj!D:G,4,0),"")</f>
        <v/>
      </c>
      <c r="G166" s="9" t="str">
        <f>IFERROR(IF(N166="A",VLOOKUP(B166,zdroj!D:I,6,0),VLOOKUP(B166,zdroj!D:H,5,0)),"")</f>
        <v/>
      </c>
      <c r="H166" s="9" t="str">
        <f>IFERROR(VLOOKUP(B166,zdroj!D:M,10,0),"")</f>
        <v/>
      </c>
      <c r="I166" s="9" t="str">
        <f>IFERROR(VLOOKUP(B166,zdroj!D:N,11,0),"")</f>
        <v/>
      </c>
      <c r="J166" s="92" t="str">
        <f t="shared" si="4"/>
        <v/>
      </c>
      <c r="K166" s="92" t="str">
        <f t="shared" si="5"/>
        <v/>
      </c>
    </row>
    <row r="167" spans="3:11" x14ac:dyDescent="0.25">
      <c r="C167" s="9" t="str">
        <f>IFERROR(VLOOKUP(B167,zdroj!D:AJ,33,0),"")</f>
        <v/>
      </c>
      <c r="D167" s="9" t="str">
        <f>IFERROR(VLOOKUP(B167,OBECaZSJaAM!K:W,12,0),"")</f>
        <v/>
      </c>
      <c r="E167" s="9" t="str">
        <f>IFERROR(VLOOKUP(B167,OBECaZSJaAM!K:W,13,0),"")</f>
        <v/>
      </c>
      <c r="F167" s="9" t="str">
        <f>IFERROR(VLOOKUP(B167,zdroj!D:G,4,0),"")</f>
        <v/>
      </c>
      <c r="G167" s="9" t="str">
        <f>IFERROR(IF(N167="A",VLOOKUP(B167,zdroj!D:I,6,0),VLOOKUP(B167,zdroj!D:H,5,0)),"")</f>
        <v/>
      </c>
      <c r="H167" s="9" t="str">
        <f>IFERROR(VLOOKUP(B167,zdroj!D:M,10,0),"")</f>
        <v/>
      </c>
      <c r="I167" s="9" t="str">
        <f>IFERROR(VLOOKUP(B167,zdroj!D:N,11,0),"")</f>
        <v/>
      </c>
      <c r="J167" s="92" t="str">
        <f t="shared" si="4"/>
        <v/>
      </c>
      <c r="K167" s="92" t="str">
        <f t="shared" si="5"/>
        <v/>
      </c>
    </row>
    <row r="168" spans="3:11" x14ac:dyDescent="0.25">
      <c r="C168" s="9" t="str">
        <f>IFERROR(VLOOKUP(B168,zdroj!D:AJ,33,0),"")</f>
        <v/>
      </c>
      <c r="D168" s="9" t="str">
        <f>IFERROR(VLOOKUP(B168,OBECaZSJaAM!K:W,12,0),"")</f>
        <v/>
      </c>
      <c r="E168" s="9" t="str">
        <f>IFERROR(VLOOKUP(B168,OBECaZSJaAM!K:W,13,0),"")</f>
        <v/>
      </c>
      <c r="F168" s="9" t="str">
        <f>IFERROR(VLOOKUP(B168,zdroj!D:G,4,0),"")</f>
        <v/>
      </c>
      <c r="G168" s="9" t="str">
        <f>IFERROR(IF(N168="A",VLOOKUP(B168,zdroj!D:I,6,0),VLOOKUP(B168,zdroj!D:H,5,0)),"")</f>
        <v/>
      </c>
      <c r="H168" s="9" t="str">
        <f>IFERROR(VLOOKUP(B168,zdroj!D:M,10,0),"")</f>
        <v/>
      </c>
      <c r="I168" s="9" t="str">
        <f>IFERROR(VLOOKUP(B168,zdroj!D:N,11,0),"")</f>
        <v/>
      </c>
      <c r="J168" s="92" t="str">
        <f t="shared" si="4"/>
        <v/>
      </c>
      <c r="K168" s="92" t="str">
        <f t="shared" si="5"/>
        <v/>
      </c>
    </row>
    <row r="169" spans="3:11" x14ac:dyDescent="0.25">
      <c r="C169" s="9" t="str">
        <f>IFERROR(VLOOKUP(B169,zdroj!D:AJ,33,0),"")</f>
        <v/>
      </c>
      <c r="D169" s="9" t="str">
        <f>IFERROR(VLOOKUP(B169,OBECaZSJaAM!K:W,12,0),"")</f>
        <v/>
      </c>
      <c r="E169" s="9" t="str">
        <f>IFERROR(VLOOKUP(B169,OBECaZSJaAM!K:W,13,0),"")</f>
        <v/>
      </c>
      <c r="F169" s="9" t="str">
        <f>IFERROR(VLOOKUP(B169,zdroj!D:G,4,0),"")</f>
        <v/>
      </c>
      <c r="G169" s="9" t="str">
        <f>IFERROR(IF(N169="A",VLOOKUP(B169,zdroj!D:I,6,0),VLOOKUP(B169,zdroj!D:H,5,0)),"")</f>
        <v/>
      </c>
      <c r="H169" s="9" t="str">
        <f>IFERROR(VLOOKUP(B169,zdroj!D:M,10,0),"")</f>
        <v/>
      </c>
      <c r="I169" s="9" t="str">
        <f>IFERROR(VLOOKUP(B169,zdroj!D:N,11,0),"")</f>
        <v/>
      </c>
      <c r="J169" s="92" t="str">
        <f t="shared" si="4"/>
        <v/>
      </c>
      <c r="K169" s="92" t="str">
        <f t="shared" si="5"/>
        <v/>
      </c>
    </row>
    <row r="170" spans="3:11" x14ac:dyDescent="0.25">
      <c r="C170" s="9" t="str">
        <f>IFERROR(VLOOKUP(B170,zdroj!D:AJ,33,0),"")</f>
        <v/>
      </c>
      <c r="D170" s="9" t="str">
        <f>IFERROR(VLOOKUP(B170,OBECaZSJaAM!K:W,12,0),"")</f>
        <v/>
      </c>
      <c r="E170" s="9" t="str">
        <f>IFERROR(VLOOKUP(B170,OBECaZSJaAM!K:W,13,0),"")</f>
        <v/>
      </c>
      <c r="F170" s="9" t="str">
        <f>IFERROR(VLOOKUP(B170,zdroj!D:G,4,0),"")</f>
        <v/>
      </c>
      <c r="G170" s="9" t="str">
        <f>IFERROR(IF(N170="A",VLOOKUP(B170,zdroj!D:I,6,0),VLOOKUP(B170,zdroj!D:H,5,0)),"")</f>
        <v/>
      </c>
      <c r="H170" s="9" t="str">
        <f>IFERROR(VLOOKUP(B170,zdroj!D:M,10,0),"")</f>
        <v/>
      </c>
      <c r="I170" s="9" t="str">
        <f>IFERROR(VLOOKUP(B170,zdroj!D:N,11,0),"")</f>
        <v/>
      </c>
      <c r="J170" s="92" t="str">
        <f t="shared" si="4"/>
        <v/>
      </c>
      <c r="K170" s="92" t="str">
        <f t="shared" si="5"/>
        <v/>
      </c>
    </row>
    <row r="171" spans="3:11" x14ac:dyDescent="0.25">
      <c r="C171" s="9" t="str">
        <f>IFERROR(VLOOKUP(B171,zdroj!D:AJ,33,0),"")</f>
        <v/>
      </c>
      <c r="D171" s="9" t="str">
        <f>IFERROR(VLOOKUP(B171,OBECaZSJaAM!K:W,12,0),"")</f>
        <v/>
      </c>
      <c r="E171" s="9" t="str">
        <f>IFERROR(VLOOKUP(B171,OBECaZSJaAM!K:W,13,0),"")</f>
        <v/>
      </c>
      <c r="F171" s="9" t="str">
        <f>IFERROR(VLOOKUP(B171,zdroj!D:G,4,0),"")</f>
        <v/>
      </c>
      <c r="G171" s="9" t="str">
        <f>IFERROR(IF(N171="A",VLOOKUP(B171,zdroj!D:I,6,0),VLOOKUP(B171,zdroj!D:H,5,0)),"")</f>
        <v/>
      </c>
      <c r="H171" s="9" t="str">
        <f>IFERROR(VLOOKUP(B171,zdroj!D:M,10,0),"")</f>
        <v/>
      </c>
      <c r="I171" s="9" t="str">
        <f>IFERROR(VLOOKUP(B171,zdroj!D:N,11,0),"")</f>
        <v/>
      </c>
      <c r="J171" s="92" t="str">
        <f t="shared" si="4"/>
        <v/>
      </c>
      <c r="K171" s="92" t="str">
        <f t="shared" si="5"/>
        <v/>
      </c>
    </row>
    <row r="172" spans="3:11" x14ac:dyDescent="0.25">
      <c r="C172" s="9" t="str">
        <f>IFERROR(VLOOKUP(B172,zdroj!D:AJ,33,0),"")</f>
        <v/>
      </c>
      <c r="D172" s="9" t="str">
        <f>IFERROR(VLOOKUP(B172,OBECaZSJaAM!K:W,12,0),"")</f>
        <v/>
      </c>
      <c r="E172" s="9" t="str">
        <f>IFERROR(VLOOKUP(B172,OBECaZSJaAM!K:W,13,0),"")</f>
        <v/>
      </c>
      <c r="F172" s="9" t="str">
        <f>IFERROR(VLOOKUP(B172,zdroj!D:G,4,0),"")</f>
        <v/>
      </c>
      <c r="G172" s="9" t="str">
        <f>IFERROR(IF(N172="A",VLOOKUP(B172,zdroj!D:I,6,0),VLOOKUP(B172,zdroj!D:H,5,0)),"")</f>
        <v/>
      </c>
      <c r="H172" s="9" t="str">
        <f>IFERROR(VLOOKUP(B172,zdroj!D:M,10,0),"")</f>
        <v/>
      </c>
      <c r="I172" s="9" t="str">
        <f>IFERROR(VLOOKUP(B172,zdroj!D:N,11,0),"")</f>
        <v/>
      </c>
      <c r="J172" s="92" t="str">
        <f t="shared" si="4"/>
        <v/>
      </c>
      <c r="K172" s="92" t="str">
        <f t="shared" si="5"/>
        <v/>
      </c>
    </row>
    <row r="173" spans="3:11" x14ac:dyDescent="0.25">
      <c r="C173" s="9" t="str">
        <f>IFERROR(VLOOKUP(B173,zdroj!D:AJ,33,0),"")</f>
        <v/>
      </c>
      <c r="D173" s="9" t="str">
        <f>IFERROR(VLOOKUP(B173,OBECaZSJaAM!K:W,12,0),"")</f>
        <v/>
      </c>
      <c r="E173" s="9" t="str">
        <f>IFERROR(VLOOKUP(B173,OBECaZSJaAM!K:W,13,0),"")</f>
        <v/>
      </c>
      <c r="F173" s="9" t="str">
        <f>IFERROR(VLOOKUP(B173,zdroj!D:G,4,0),"")</f>
        <v/>
      </c>
      <c r="G173" s="9" t="str">
        <f>IFERROR(IF(N173="A",VLOOKUP(B173,zdroj!D:I,6,0),VLOOKUP(B173,zdroj!D:H,5,0)),"")</f>
        <v/>
      </c>
      <c r="H173" s="9" t="str">
        <f>IFERROR(VLOOKUP(B173,zdroj!D:M,10,0),"")</f>
        <v/>
      </c>
      <c r="I173" s="9" t="str">
        <f>IFERROR(VLOOKUP(B173,zdroj!D:N,11,0),"")</f>
        <v/>
      </c>
      <c r="J173" s="92" t="str">
        <f t="shared" si="4"/>
        <v/>
      </c>
      <c r="K173" s="92" t="str">
        <f t="shared" si="5"/>
        <v/>
      </c>
    </row>
    <row r="174" spans="3:11" x14ac:dyDescent="0.25">
      <c r="C174" s="9" t="str">
        <f>IFERROR(VLOOKUP(B174,zdroj!D:AJ,33,0),"")</f>
        <v/>
      </c>
      <c r="D174" s="9" t="str">
        <f>IFERROR(VLOOKUP(B174,OBECaZSJaAM!K:W,12,0),"")</f>
        <v/>
      </c>
      <c r="E174" s="9" t="str">
        <f>IFERROR(VLOOKUP(B174,OBECaZSJaAM!K:W,13,0),"")</f>
        <v/>
      </c>
      <c r="F174" s="9" t="str">
        <f>IFERROR(VLOOKUP(B174,zdroj!D:G,4,0),"")</f>
        <v/>
      </c>
      <c r="G174" s="9" t="str">
        <f>IFERROR(IF(N174="A",VLOOKUP(B174,zdroj!D:I,6,0),VLOOKUP(B174,zdroj!D:H,5,0)),"")</f>
        <v/>
      </c>
      <c r="H174" s="9" t="str">
        <f>IFERROR(VLOOKUP(B174,zdroj!D:M,10,0),"")</f>
        <v/>
      </c>
      <c r="I174" s="9" t="str">
        <f>IFERROR(VLOOKUP(B174,zdroj!D:N,11,0),"")</f>
        <v/>
      </c>
      <c r="J174" s="92" t="str">
        <f t="shared" si="4"/>
        <v/>
      </c>
      <c r="K174" s="92" t="str">
        <f t="shared" si="5"/>
        <v/>
      </c>
    </row>
    <row r="175" spans="3:11" x14ac:dyDescent="0.25">
      <c r="C175" s="9" t="str">
        <f>IFERROR(VLOOKUP(B175,zdroj!D:AJ,33,0),"")</f>
        <v/>
      </c>
      <c r="D175" s="9" t="str">
        <f>IFERROR(VLOOKUP(B175,OBECaZSJaAM!K:W,12,0),"")</f>
        <v/>
      </c>
      <c r="E175" s="9" t="str">
        <f>IFERROR(VLOOKUP(B175,OBECaZSJaAM!K:W,13,0),"")</f>
        <v/>
      </c>
      <c r="F175" s="9" t="str">
        <f>IFERROR(VLOOKUP(B175,zdroj!D:G,4,0),"")</f>
        <v/>
      </c>
      <c r="G175" s="9" t="str">
        <f>IFERROR(IF(N175="A",VLOOKUP(B175,zdroj!D:I,6,0),VLOOKUP(B175,zdroj!D:H,5,0)),"")</f>
        <v/>
      </c>
      <c r="H175" s="9" t="str">
        <f>IFERROR(VLOOKUP(B175,zdroj!D:M,10,0),"")</f>
        <v/>
      </c>
      <c r="I175" s="9" t="str">
        <f>IFERROR(VLOOKUP(B175,zdroj!D:N,11,0),"")</f>
        <v/>
      </c>
      <c r="J175" s="92" t="str">
        <f t="shared" si="4"/>
        <v/>
      </c>
      <c r="K175" s="92" t="str">
        <f t="shared" si="5"/>
        <v/>
      </c>
    </row>
    <row r="176" spans="3:11" x14ac:dyDescent="0.25">
      <c r="C176" s="9" t="str">
        <f>IFERROR(VLOOKUP(B176,zdroj!D:AJ,33,0),"")</f>
        <v/>
      </c>
      <c r="D176" s="9" t="str">
        <f>IFERROR(VLOOKUP(B176,OBECaZSJaAM!K:W,12,0),"")</f>
        <v/>
      </c>
      <c r="E176" s="9" t="str">
        <f>IFERROR(VLOOKUP(B176,OBECaZSJaAM!K:W,13,0),"")</f>
        <v/>
      </c>
      <c r="F176" s="9" t="str">
        <f>IFERROR(VLOOKUP(B176,zdroj!D:G,4,0),"")</f>
        <v/>
      </c>
      <c r="G176" s="9" t="str">
        <f>IFERROR(IF(N176="A",VLOOKUP(B176,zdroj!D:I,6,0),VLOOKUP(B176,zdroj!D:H,5,0)),"")</f>
        <v/>
      </c>
      <c r="H176" s="9" t="str">
        <f>IFERROR(VLOOKUP(B176,zdroj!D:M,10,0),"")</f>
        <v/>
      </c>
      <c r="I176" s="9" t="str">
        <f>IFERROR(VLOOKUP(B176,zdroj!D:N,11,0),"")</f>
        <v/>
      </c>
      <c r="J176" s="92" t="str">
        <f t="shared" si="4"/>
        <v/>
      </c>
      <c r="K176" s="92" t="str">
        <f t="shared" si="5"/>
        <v/>
      </c>
    </row>
    <row r="177" spans="3:11" x14ac:dyDescent="0.25">
      <c r="C177" s="9" t="str">
        <f>IFERROR(VLOOKUP(B177,zdroj!D:AJ,33,0),"")</f>
        <v/>
      </c>
      <c r="D177" s="9" t="str">
        <f>IFERROR(VLOOKUP(B177,OBECaZSJaAM!K:W,12,0),"")</f>
        <v/>
      </c>
      <c r="E177" s="9" t="str">
        <f>IFERROR(VLOOKUP(B177,OBECaZSJaAM!K:W,13,0),"")</f>
        <v/>
      </c>
      <c r="F177" s="9" t="str">
        <f>IFERROR(VLOOKUP(B177,zdroj!D:G,4,0),"")</f>
        <v/>
      </c>
      <c r="G177" s="9" t="str">
        <f>IFERROR(IF(N177="A",VLOOKUP(B177,zdroj!D:I,6,0),VLOOKUP(B177,zdroj!D:H,5,0)),"")</f>
        <v/>
      </c>
      <c r="H177" s="9" t="str">
        <f>IFERROR(VLOOKUP(B177,zdroj!D:M,10,0),"")</f>
        <v/>
      </c>
      <c r="I177" s="9" t="str">
        <f>IFERROR(VLOOKUP(B177,zdroj!D:N,11,0),"")</f>
        <v/>
      </c>
      <c r="J177" s="92" t="str">
        <f t="shared" si="4"/>
        <v/>
      </c>
      <c r="K177" s="92" t="str">
        <f t="shared" si="5"/>
        <v/>
      </c>
    </row>
    <row r="178" spans="3:11" x14ac:dyDescent="0.25">
      <c r="C178" s="9" t="str">
        <f>IFERROR(VLOOKUP(B178,zdroj!D:AJ,33,0),"")</f>
        <v/>
      </c>
      <c r="D178" s="9" t="str">
        <f>IFERROR(VLOOKUP(B178,OBECaZSJaAM!K:W,12,0),"")</f>
        <v/>
      </c>
      <c r="E178" s="9" t="str">
        <f>IFERROR(VLOOKUP(B178,OBECaZSJaAM!K:W,13,0),"")</f>
        <v/>
      </c>
      <c r="F178" s="9" t="str">
        <f>IFERROR(VLOOKUP(B178,zdroj!D:G,4,0),"")</f>
        <v/>
      </c>
      <c r="G178" s="9" t="str">
        <f>IFERROR(IF(N178="A",VLOOKUP(B178,zdroj!D:I,6,0),VLOOKUP(B178,zdroj!D:H,5,0)),"")</f>
        <v/>
      </c>
      <c r="H178" s="9" t="str">
        <f>IFERROR(VLOOKUP(B178,zdroj!D:M,10,0),"")</f>
        <v/>
      </c>
      <c r="I178" s="9" t="str">
        <f>IFERROR(VLOOKUP(B178,zdroj!D:N,11,0),"")</f>
        <v/>
      </c>
      <c r="J178" s="92" t="str">
        <f t="shared" si="4"/>
        <v/>
      </c>
      <c r="K178" s="92" t="str">
        <f t="shared" si="5"/>
        <v/>
      </c>
    </row>
    <row r="179" spans="3:11" x14ac:dyDescent="0.25">
      <c r="C179" s="9" t="str">
        <f>IFERROR(VLOOKUP(B179,zdroj!D:AJ,33,0),"")</f>
        <v/>
      </c>
      <c r="D179" s="9" t="str">
        <f>IFERROR(VLOOKUP(B179,OBECaZSJaAM!K:W,12,0),"")</f>
        <v/>
      </c>
      <c r="E179" s="9" t="str">
        <f>IFERROR(VLOOKUP(B179,OBECaZSJaAM!K:W,13,0),"")</f>
        <v/>
      </c>
      <c r="F179" s="9" t="str">
        <f>IFERROR(VLOOKUP(B179,zdroj!D:G,4,0),"")</f>
        <v/>
      </c>
      <c r="G179" s="9" t="str">
        <f>IFERROR(IF(N179="A",VLOOKUP(B179,zdroj!D:I,6,0),VLOOKUP(B179,zdroj!D:H,5,0)),"")</f>
        <v/>
      </c>
      <c r="H179" s="9" t="str">
        <f>IFERROR(VLOOKUP(B179,zdroj!D:M,10,0),"")</f>
        <v/>
      </c>
      <c r="I179" s="9" t="str">
        <f>IFERROR(VLOOKUP(B179,zdroj!D:N,11,0),"")</f>
        <v/>
      </c>
      <c r="J179" s="92" t="str">
        <f t="shared" si="4"/>
        <v/>
      </c>
      <c r="K179" s="92" t="str">
        <f t="shared" si="5"/>
        <v/>
      </c>
    </row>
    <row r="180" spans="3:11" x14ac:dyDescent="0.25">
      <c r="C180" s="9" t="str">
        <f>IFERROR(VLOOKUP(B180,zdroj!D:AJ,33,0),"")</f>
        <v/>
      </c>
      <c r="D180" s="9" t="str">
        <f>IFERROR(VLOOKUP(B180,OBECaZSJaAM!K:W,12,0),"")</f>
        <v/>
      </c>
      <c r="E180" s="9" t="str">
        <f>IFERROR(VLOOKUP(B180,OBECaZSJaAM!K:W,13,0),"")</f>
        <v/>
      </c>
      <c r="F180" s="9" t="str">
        <f>IFERROR(VLOOKUP(B180,zdroj!D:G,4,0),"")</f>
        <v/>
      </c>
      <c r="G180" s="9" t="str">
        <f>IFERROR(IF(N180="A",VLOOKUP(B180,zdroj!D:I,6,0),VLOOKUP(B180,zdroj!D:H,5,0)),"")</f>
        <v/>
      </c>
      <c r="H180" s="9" t="str">
        <f>IFERROR(VLOOKUP(B180,zdroj!D:M,10,0),"")</f>
        <v/>
      </c>
      <c r="I180" s="9" t="str">
        <f>IFERROR(VLOOKUP(B180,zdroj!D:N,11,0),"")</f>
        <v/>
      </c>
      <c r="J180" s="92" t="str">
        <f t="shared" si="4"/>
        <v/>
      </c>
      <c r="K180" s="92" t="str">
        <f t="shared" si="5"/>
        <v/>
      </c>
    </row>
    <row r="181" spans="3:11" x14ac:dyDescent="0.25">
      <c r="C181" s="9" t="str">
        <f>IFERROR(VLOOKUP(B181,zdroj!D:AJ,33,0),"")</f>
        <v/>
      </c>
      <c r="D181" s="9" t="str">
        <f>IFERROR(VLOOKUP(B181,OBECaZSJaAM!K:W,12,0),"")</f>
        <v/>
      </c>
      <c r="E181" s="9" t="str">
        <f>IFERROR(VLOOKUP(B181,OBECaZSJaAM!K:W,13,0),"")</f>
        <v/>
      </c>
      <c r="F181" s="9" t="str">
        <f>IFERROR(VLOOKUP(B181,zdroj!D:G,4,0),"")</f>
        <v/>
      </c>
      <c r="G181" s="9" t="str">
        <f>IFERROR(IF(N181="A",VLOOKUP(B181,zdroj!D:I,6,0),VLOOKUP(B181,zdroj!D:H,5,0)),"")</f>
        <v/>
      </c>
      <c r="H181" s="9" t="str">
        <f>IFERROR(VLOOKUP(B181,zdroj!D:M,10,0),"")</f>
        <v/>
      </c>
      <c r="I181" s="9" t="str">
        <f>IFERROR(VLOOKUP(B181,zdroj!D:N,11,0),"")</f>
        <v/>
      </c>
      <c r="J181" s="92" t="str">
        <f t="shared" si="4"/>
        <v/>
      </c>
      <c r="K181" s="92" t="str">
        <f t="shared" si="5"/>
        <v/>
      </c>
    </row>
    <row r="182" spans="3:11" x14ac:dyDescent="0.25">
      <c r="C182" s="9" t="str">
        <f>IFERROR(VLOOKUP(B182,zdroj!D:AJ,33,0),"")</f>
        <v/>
      </c>
      <c r="D182" s="9" t="str">
        <f>IFERROR(VLOOKUP(B182,OBECaZSJaAM!K:W,12,0),"")</f>
        <v/>
      </c>
      <c r="E182" s="9" t="str">
        <f>IFERROR(VLOOKUP(B182,OBECaZSJaAM!K:W,13,0),"")</f>
        <v/>
      </c>
      <c r="F182" s="9" t="str">
        <f>IFERROR(VLOOKUP(B182,zdroj!D:G,4,0),"")</f>
        <v/>
      </c>
      <c r="G182" s="9" t="str">
        <f>IFERROR(IF(N182="A",VLOOKUP(B182,zdroj!D:I,6,0),VLOOKUP(B182,zdroj!D:H,5,0)),"")</f>
        <v/>
      </c>
      <c r="H182" s="9" t="str">
        <f>IFERROR(VLOOKUP(B182,zdroj!D:M,10,0),"")</f>
        <v/>
      </c>
      <c r="I182" s="9" t="str">
        <f>IFERROR(VLOOKUP(B182,zdroj!D:N,11,0),"")</f>
        <v/>
      </c>
      <c r="J182" s="92" t="str">
        <f t="shared" si="4"/>
        <v/>
      </c>
      <c r="K182" s="92" t="str">
        <f t="shared" si="5"/>
        <v/>
      </c>
    </row>
    <row r="183" spans="3:11" x14ac:dyDescent="0.25">
      <c r="C183" s="9" t="str">
        <f>IFERROR(VLOOKUP(B183,zdroj!D:AJ,33,0),"")</f>
        <v/>
      </c>
      <c r="D183" s="9" t="str">
        <f>IFERROR(VLOOKUP(B183,OBECaZSJaAM!K:W,12,0),"")</f>
        <v/>
      </c>
      <c r="E183" s="9" t="str">
        <f>IFERROR(VLOOKUP(B183,OBECaZSJaAM!K:W,13,0),"")</f>
        <v/>
      </c>
      <c r="F183" s="9" t="str">
        <f>IFERROR(VLOOKUP(B183,zdroj!D:G,4,0),"")</f>
        <v/>
      </c>
      <c r="G183" s="9" t="str">
        <f>IFERROR(IF(N183="A",VLOOKUP(B183,zdroj!D:I,6,0),VLOOKUP(B183,zdroj!D:H,5,0)),"")</f>
        <v/>
      </c>
      <c r="H183" s="9" t="str">
        <f>IFERROR(VLOOKUP(B183,zdroj!D:M,10,0),"")</f>
        <v/>
      </c>
      <c r="I183" s="9" t="str">
        <f>IFERROR(VLOOKUP(B183,zdroj!D:N,11,0),"")</f>
        <v/>
      </c>
      <c r="J183" s="92" t="str">
        <f t="shared" si="4"/>
        <v/>
      </c>
      <c r="K183" s="92" t="str">
        <f t="shared" si="5"/>
        <v/>
      </c>
    </row>
    <row r="184" spans="3:11" x14ac:dyDescent="0.25">
      <c r="C184" s="9" t="str">
        <f>IFERROR(VLOOKUP(B184,zdroj!D:AJ,33,0),"")</f>
        <v/>
      </c>
      <c r="D184" s="9" t="str">
        <f>IFERROR(VLOOKUP(B184,OBECaZSJaAM!K:W,12,0),"")</f>
        <v/>
      </c>
      <c r="E184" s="9" t="str">
        <f>IFERROR(VLOOKUP(B184,OBECaZSJaAM!K:W,13,0),"")</f>
        <v/>
      </c>
      <c r="F184" s="9" t="str">
        <f>IFERROR(VLOOKUP(B184,zdroj!D:G,4,0),"")</f>
        <v/>
      </c>
      <c r="G184" s="9" t="str">
        <f>IFERROR(IF(N184="A",VLOOKUP(B184,zdroj!D:I,6,0),VLOOKUP(B184,zdroj!D:H,5,0)),"")</f>
        <v/>
      </c>
      <c r="H184" s="9" t="str">
        <f>IFERROR(VLOOKUP(B184,zdroj!D:M,10,0),"")</f>
        <v/>
      </c>
      <c r="I184" s="9" t="str">
        <f>IFERROR(VLOOKUP(B184,zdroj!D:N,11,0),"")</f>
        <v/>
      </c>
      <c r="J184" s="92" t="str">
        <f t="shared" si="4"/>
        <v/>
      </c>
      <c r="K184" s="92" t="str">
        <f t="shared" si="5"/>
        <v/>
      </c>
    </row>
    <row r="185" spans="3:11" x14ac:dyDescent="0.25">
      <c r="C185" s="9" t="str">
        <f>IFERROR(VLOOKUP(B185,zdroj!D:AJ,33,0),"")</f>
        <v/>
      </c>
      <c r="D185" s="9" t="str">
        <f>IFERROR(VLOOKUP(B185,OBECaZSJaAM!K:W,12,0),"")</f>
        <v/>
      </c>
      <c r="E185" s="9" t="str">
        <f>IFERROR(VLOOKUP(B185,OBECaZSJaAM!K:W,13,0),"")</f>
        <v/>
      </c>
      <c r="F185" s="9" t="str">
        <f>IFERROR(VLOOKUP(B185,zdroj!D:G,4,0),"")</f>
        <v/>
      </c>
      <c r="G185" s="9" t="str">
        <f>IFERROR(IF(N185="A",VLOOKUP(B185,zdroj!D:I,6,0),VLOOKUP(B185,zdroj!D:H,5,0)),"")</f>
        <v/>
      </c>
      <c r="H185" s="9" t="str">
        <f>IFERROR(VLOOKUP(B185,zdroj!D:M,10,0),"")</f>
        <v/>
      </c>
      <c r="I185" s="9" t="str">
        <f>IFERROR(VLOOKUP(B185,zdroj!D:N,11,0),"")</f>
        <v/>
      </c>
      <c r="J185" s="92" t="str">
        <f t="shared" si="4"/>
        <v/>
      </c>
      <c r="K185" s="92" t="str">
        <f t="shared" si="5"/>
        <v/>
      </c>
    </row>
    <row r="186" spans="3:11" x14ac:dyDescent="0.25">
      <c r="C186" s="9" t="str">
        <f>IFERROR(VLOOKUP(B186,zdroj!D:AJ,33,0),"")</f>
        <v/>
      </c>
      <c r="D186" s="9" t="str">
        <f>IFERROR(VLOOKUP(B186,OBECaZSJaAM!K:W,12,0),"")</f>
        <v/>
      </c>
      <c r="E186" s="9" t="str">
        <f>IFERROR(VLOOKUP(B186,OBECaZSJaAM!K:W,13,0),"")</f>
        <v/>
      </c>
      <c r="F186" s="9" t="str">
        <f>IFERROR(VLOOKUP(B186,zdroj!D:G,4,0),"")</f>
        <v/>
      </c>
      <c r="G186" s="9" t="str">
        <f>IFERROR(IF(N186="A",VLOOKUP(B186,zdroj!D:I,6,0),VLOOKUP(B186,zdroj!D:H,5,0)),"")</f>
        <v/>
      </c>
      <c r="H186" s="9" t="str">
        <f>IFERROR(VLOOKUP(B186,zdroj!D:M,10,0),"")</f>
        <v/>
      </c>
      <c r="I186" s="9" t="str">
        <f>IFERROR(VLOOKUP(B186,zdroj!D:N,11,0),"")</f>
        <v/>
      </c>
      <c r="J186" s="92" t="str">
        <f t="shared" si="4"/>
        <v/>
      </c>
      <c r="K186" s="92" t="str">
        <f t="shared" si="5"/>
        <v/>
      </c>
    </row>
    <row r="187" spans="3:11" x14ac:dyDescent="0.25">
      <c r="C187" s="9" t="str">
        <f>IFERROR(VLOOKUP(B187,zdroj!D:AJ,33,0),"")</f>
        <v/>
      </c>
      <c r="D187" s="9" t="str">
        <f>IFERROR(VLOOKUP(B187,OBECaZSJaAM!K:W,12,0),"")</f>
        <v/>
      </c>
      <c r="E187" s="9" t="str">
        <f>IFERROR(VLOOKUP(B187,OBECaZSJaAM!K:W,13,0),"")</f>
        <v/>
      </c>
      <c r="F187" s="9" t="str">
        <f>IFERROR(VLOOKUP(B187,zdroj!D:G,4,0),"")</f>
        <v/>
      </c>
      <c r="G187" s="9" t="str">
        <f>IFERROR(IF(N187="A",VLOOKUP(B187,zdroj!D:I,6,0),VLOOKUP(B187,zdroj!D:H,5,0)),"")</f>
        <v/>
      </c>
      <c r="H187" s="9" t="str">
        <f>IFERROR(VLOOKUP(B187,zdroj!D:M,10,0),"")</f>
        <v/>
      </c>
      <c r="I187" s="9" t="str">
        <f>IFERROR(VLOOKUP(B187,zdroj!D:N,11,0),"")</f>
        <v/>
      </c>
      <c r="J187" s="92" t="str">
        <f t="shared" si="4"/>
        <v/>
      </c>
      <c r="K187" s="92" t="str">
        <f t="shared" si="5"/>
        <v/>
      </c>
    </row>
    <row r="188" spans="3:11" x14ac:dyDescent="0.25">
      <c r="C188" s="9" t="str">
        <f>IFERROR(VLOOKUP(B188,zdroj!D:AJ,33,0),"")</f>
        <v/>
      </c>
      <c r="D188" s="9" t="str">
        <f>IFERROR(VLOOKUP(B188,OBECaZSJaAM!K:W,12,0),"")</f>
        <v/>
      </c>
      <c r="E188" s="9" t="str">
        <f>IFERROR(VLOOKUP(B188,OBECaZSJaAM!K:W,13,0),"")</f>
        <v/>
      </c>
      <c r="F188" s="9" t="str">
        <f>IFERROR(VLOOKUP(B188,zdroj!D:G,4,0),"")</f>
        <v/>
      </c>
      <c r="G188" s="9" t="str">
        <f>IFERROR(IF(N188="A",VLOOKUP(B188,zdroj!D:I,6,0),VLOOKUP(B188,zdroj!D:H,5,0)),"")</f>
        <v/>
      </c>
      <c r="H188" s="9" t="str">
        <f>IFERROR(VLOOKUP(B188,zdroj!D:M,10,0),"")</f>
        <v/>
      </c>
      <c r="I188" s="9" t="str">
        <f>IFERROR(VLOOKUP(B188,zdroj!D:N,11,0),"")</f>
        <v/>
      </c>
      <c r="J188" s="92" t="str">
        <f t="shared" si="4"/>
        <v/>
      </c>
      <c r="K188" s="92" t="str">
        <f t="shared" si="5"/>
        <v/>
      </c>
    </row>
    <row r="189" spans="3:11" x14ac:dyDescent="0.25">
      <c r="C189" s="9" t="str">
        <f>IFERROR(VLOOKUP(B189,zdroj!D:AJ,33,0),"")</f>
        <v/>
      </c>
      <c r="D189" s="9" t="str">
        <f>IFERROR(VLOOKUP(B189,OBECaZSJaAM!K:W,12,0),"")</f>
        <v/>
      </c>
      <c r="E189" s="9" t="str">
        <f>IFERROR(VLOOKUP(B189,OBECaZSJaAM!K:W,13,0),"")</f>
        <v/>
      </c>
      <c r="F189" s="9" t="str">
        <f>IFERROR(VLOOKUP(B189,zdroj!D:G,4,0),"")</f>
        <v/>
      </c>
      <c r="G189" s="9" t="str">
        <f>IFERROR(IF(N189="A",VLOOKUP(B189,zdroj!D:I,6,0),VLOOKUP(B189,zdroj!D:H,5,0)),"")</f>
        <v/>
      </c>
      <c r="H189" s="9" t="str">
        <f>IFERROR(VLOOKUP(B189,zdroj!D:M,10,0),"")</f>
        <v/>
      </c>
      <c r="I189" s="9" t="str">
        <f>IFERROR(VLOOKUP(B189,zdroj!D:N,11,0),"")</f>
        <v/>
      </c>
      <c r="J189" s="92" t="str">
        <f t="shared" si="4"/>
        <v/>
      </c>
      <c r="K189" s="92" t="str">
        <f t="shared" si="5"/>
        <v/>
      </c>
    </row>
    <row r="190" spans="3:11" x14ac:dyDescent="0.25">
      <c r="C190" s="9" t="str">
        <f>IFERROR(VLOOKUP(B190,zdroj!D:AJ,33,0),"")</f>
        <v/>
      </c>
      <c r="D190" s="9" t="str">
        <f>IFERROR(VLOOKUP(B190,OBECaZSJaAM!K:W,12,0),"")</f>
        <v/>
      </c>
      <c r="E190" s="9" t="str">
        <f>IFERROR(VLOOKUP(B190,OBECaZSJaAM!K:W,13,0),"")</f>
        <v/>
      </c>
      <c r="F190" s="9" t="str">
        <f>IFERROR(VLOOKUP(B190,zdroj!D:G,4,0),"")</f>
        <v/>
      </c>
      <c r="G190" s="9" t="str">
        <f>IFERROR(IF(N190="A",VLOOKUP(B190,zdroj!D:I,6,0),VLOOKUP(B190,zdroj!D:H,5,0)),"")</f>
        <v/>
      </c>
      <c r="H190" s="9" t="str">
        <f>IFERROR(VLOOKUP(B190,zdroj!D:M,10,0),"")</f>
        <v/>
      </c>
      <c r="I190" s="9" t="str">
        <f>IFERROR(VLOOKUP(B190,zdroj!D:N,11,0),"")</f>
        <v/>
      </c>
      <c r="J190" s="92" t="str">
        <f t="shared" si="4"/>
        <v/>
      </c>
      <c r="K190" s="92" t="str">
        <f t="shared" si="5"/>
        <v/>
      </c>
    </row>
    <row r="191" spans="3:11" x14ac:dyDescent="0.25">
      <c r="C191" s="9" t="str">
        <f>IFERROR(VLOOKUP(B191,zdroj!D:AJ,33,0),"")</f>
        <v/>
      </c>
      <c r="D191" s="9" t="str">
        <f>IFERROR(VLOOKUP(B191,OBECaZSJaAM!K:W,12,0),"")</f>
        <v/>
      </c>
      <c r="E191" s="9" t="str">
        <f>IFERROR(VLOOKUP(B191,OBECaZSJaAM!K:W,13,0),"")</f>
        <v/>
      </c>
      <c r="F191" s="9" t="str">
        <f>IFERROR(VLOOKUP(B191,zdroj!D:G,4,0),"")</f>
        <v/>
      </c>
      <c r="G191" s="9" t="str">
        <f>IFERROR(IF(N191="A",VLOOKUP(B191,zdroj!D:I,6,0),VLOOKUP(B191,zdroj!D:H,5,0)),"")</f>
        <v/>
      </c>
      <c r="H191" s="9" t="str">
        <f>IFERROR(VLOOKUP(B191,zdroj!D:M,10,0),"")</f>
        <v/>
      </c>
      <c r="I191" s="9" t="str">
        <f>IFERROR(VLOOKUP(B191,zdroj!D:N,11,0),"")</f>
        <v/>
      </c>
      <c r="J191" s="92" t="str">
        <f t="shared" si="4"/>
        <v/>
      </c>
      <c r="K191" s="92" t="str">
        <f t="shared" si="5"/>
        <v/>
      </c>
    </row>
    <row r="192" spans="3:11" x14ac:dyDescent="0.25">
      <c r="C192" s="9" t="str">
        <f>IFERROR(VLOOKUP(B192,zdroj!D:AJ,33,0),"")</f>
        <v/>
      </c>
      <c r="D192" s="9" t="str">
        <f>IFERROR(VLOOKUP(B192,OBECaZSJaAM!K:W,12,0),"")</f>
        <v/>
      </c>
      <c r="E192" s="9" t="str">
        <f>IFERROR(VLOOKUP(B192,OBECaZSJaAM!K:W,13,0),"")</f>
        <v/>
      </c>
      <c r="F192" s="9" t="str">
        <f>IFERROR(VLOOKUP(B192,zdroj!D:G,4,0),"")</f>
        <v/>
      </c>
      <c r="G192" s="9" t="str">
        <f>IFERROR(IF(N192="A",VLOOKUP(B192,zdroj!D:I,6,0),VLOOKUP(B192,zdroj!D:H,5,0)),"")</f>
        <v/>
      </c>
      <c r="H192" s="9" t="str">
        <f>IFERROR(VLOOKUP(B192,zdroj!D:M,10,0),"")</f>
        <v/>
      </c>
      <c r="I192" s="9" t="str">
        <f>IFERROR(VLOOKUP(B192,zdroj!D:N,11,0),"")</f>
        <v/>
      </c>
      <c r="J192" s="92" t="str">
        <f t="shared" si="4"/>
        <v/>
      </c>
      <c r="K192" s="92" t="str">
        <f t="shared" si="5"/>
        <v/>
      </c>
    </row>
    <row r="193" spans="3:11" x14ac:dyDescent="0.25">
      <c r="C193" s="9" t="str">
        <f>IFERROR(VLOOKUP(B193,zdroj!D:AJ,33,0),"")</f>
        <v/>
      </c>
      <c r="D193" s="9" t="str">
        <f>IFERROR(VLOOKUP(B193,OBECaZSJaAM!K:W,12,0),"")</f>
        <v/>
      </c>
      <c r="E193" s="9" t="str">
        <f>IFERROR(VLOOKUP(B193,OBECaZSJaAM!K:W,13,0),"")</f>
        <v/>
      </c>
      <c r="F193" s="9" t="str">
        <f>IFERROR(VLOOKUP(B193,zdroj!D:G,4,0),"")</f>
        <v/>
      </c>
      <c r="G193" s="9" t="str">
        <f>IFERROR(IF(N193="A",VLOOKUP(B193,zdroj!D:I,6,0),VLOOKUP(B193,zdroj!D:H,5,0)),"")</f>
        <v/>
      </c>
      <c r="H193" s="9" t="str">
        <f>IFERROR(VLOOKUP(B193,zdroj!D:M,10,0),"")</f>
        <v/>
      </c>
      <c r="I193" s="9" t="str">
        <f>IFERROR(VLOOKUP(B193,zdroj!D:N,11,0),"")</f>
        <v/>
      </c>
      <c r="J193" s="92" t="str">
        <f t="shared" si="4"/>
        <v/>
      </c>
      <c r="K193" s="92" t="str">
        <f t="shared" si="5"/>
        <v/>
      </c>
    </row>
    <row r="194" spans="3:11" x14ac:dyDescent="0.25">
      <c r="C194" s="9" t="str">
        <f>IFERROR(VLOOKUP(B194,zdroj!D:AJ,33,0),"")</f>
        <v/>
      </c>
      <c r="D194" s="9" t="str">
        <f>IFERROR(VLOOKUP(B194,OBECaZSJaAM!K:W,12,0),"")</f>
        <v/>
      </c>
      <c r="E194" s="9" t="str">
        <f>IFERROR(VLOOKUP(B194,OBECaZSJaAM!K:W,13,0),"")</f>
        <v/>
      </c>
      <c r="F194" s="9" t="str">
        <f>IFERROR(VLOOKUP(B194,zdroj!D:G,4,0),"")</f>
        <v/>
      </c>
      <c r="G194" s="9" t="str">
        <f>IFERROR(IF(N194="A",VLOOKUP(B194,zdroj!D:I,6,0),VLOOKUP(B194,zdroj!D:H,5,0)),"")</f>
        <v/>
      </c>
      <c r="H194" s="9" t="str">
        <f>IFERROR(VLOOKUP(B194,zdroj!D:M,10,0),"")</f>
        <v/>
      </c>
      <c r="I194" s="9" t="str">
        <f>IFERROR(VLOOKUP(B194,zdroj!D:N,11,0),"")</f>
        <v/>
      </c>
      <c r="J194" s="92" t="str">
        <f t="shared" si="4"/>
        <v/>
      </c>
      <c r="K194" s="92" t="str">
        <f t="shared" si="5"/>
        <v/>
      </c>
    </row>
    <row r="195" spans="3:11" x14ac:dyDescent="0.25">
      <c r="C195" s="9" t="str">
        <f>IFERROR(VLOOKUP(B195,zdroj!D:AJ,33,0),"")</f>
        <v/>
      </c>
      <c r="D195" s="9" t="str">
        <f>IFERROR(VLOOKUP(B195,OBECaZSJaAM!K:W,12,0),"")</f>
        <v/>
      </c>
      <c r="E195" s="9" t="str">
        <f>IFERROR(VLOOKUP(B195,OBECaZSJaAM!K:W,13,0),"")</f>
        <v/>
      </c>
      <c r="F195" s="9" t="str">
        <f>IFERROR(VLOOKUP(B195,zdroj!D:G,4,0),"")</f>
        <v/>
      </c>
      <c r="G195" s="9" t="str">
        <f>IFERROR(IF(N195="A",VLOOKUP(B195,zdroj!D:I,6,0),VLOOKUP(B195,zdroj!D:H,5,0)),"")</f>
        <v/>
      </c>
      <c r="H195" s="9" t="str">
        <f>IFERROR(VLOOKUP(B195,zdroj!D:M,10,0),"")</f>
        <v/>
      </c>
      <c r="I195" s="9" t="str">
        <f>IFERROR(VLOOKUP(B195,zdroj!D:N,11,0),"")</f>
        <v/>
      </c>
      <c r="J195" s="92" t="str">
        <f t="shared" si="4"/>
        <v/>
      </c>
      <c r="K195" s="92" t="str">
        <f t="shared" si="5"/>
        <v/>
      </c>
    </row>
    <row r="196" spans="3:11" x14ac:dyDescent="0.25">
      <c r="C196" s="9" t="str">
        <f>IFERROR(VLOOKUP(B196,zdroj!D:AJ,33,0),"")</f>
        <v/>
      </c>
      <c r="D196" s="9" t="str">
        <f>IFERROR(VLOOKUP(B196,OBECaZSJaAM!K:W,12,0),"")</f>
        <v/>
      </c>
      <c r="E196" s="9" t="str">
        <f>IFERROR(VLOOKUP(B196,OBECaZSJaAM!K:W,13,0),"")</f>
        <v/>
      </c>
      <c r="F196" s="9" t="str">
        <f>IFERROR(VLOOKUP(B196,zdroj!D:G,4,0),"")</f>
        <v/>
      </c>
      <c r="G196" s="9" t="str">
        <f>IFERROR(IF(N196="A",VLOOKUP(B196,zdroj!D:I,6,0),VLOOKUP(B196,zdroj!D:H,5,0)),"")</f>
        <v/>
      </c>
      <c r="H196" s="9" t="str">
        <f>IFERROR(VLOOKUP(B196,zdroj!D:M,10,0),"")</f>
        <v/>
      </c>
      <c r="I196" s="9" t="str">
        <f>IFERROR(VLOOKUP(B196,zdroj!D:N,11,0),"")</f>
        <v/>
      </c>
      <c r="J196" s="92" t="str">
        <f t="shared" si="4"/>
        <v/>
      </c>
      <c r="K196" s="92" t="str">
        <f t="shared" si="5"/>
        <v/>
      </c>
    </row>
    <row r="197" spans="3:11" x14ac:dyDescent="0.25">
      <c r="C197" s="9" t="str">
        <f>IFERROR(VLOOKUP(B197,zdroj!D:AJ,33,0),"")</f>
        <v/>
      </c>
      <c r="D197" s="9" t="str">
        <f>IFERROR(VLOOKUP(B197,OBECaZSJaAM!K:W,12,0),"")</f>
        <v/>
      </c>
      <c r="E197" s="9" t="str">
        <f>IFERROR(VLOOKUP(B197,OBECaZSJaAM!K:W,13,0),"")</f>
        <v/>
      </c>
      <c r="F197" s="9" t="str">
        <f>IFERROR(VLOOKUP(B197,zdroj!D:G,4,0),"")</f>
        <v/>
      </c>
      <c r="G197" s="9" t="str">
        <f>IFERROR(IF(N197="A",VLOOKUP(B197,zdroj!D:I,6,0),VLOOKUP(B197,zdroj!D:H,5,0)),"")</f>
        <v/>
      </c>
      <c r="H197" s="9" t="str">
        <f>IFERROR(VLOOKUP(B197,zdroj!D:M,10,0),"")</f>
        <v/>
      </c>
      <c r="I197" s="9" t="str">
        <f>IFERROR(VLOOKUP(B197,zdroj!D:N,11,0),"")</f>
        <v/>
      </c>
      <c r="J197" s="92" t="str">
        <f t="shared" si="4"/>
        <v/>
      </c>
      <c r="K197" s="92" t="str">
        <f t="shared" si="5"/>
        <v/>
      </c>
    </row>
    <row r="198" spans="3:11" x14ac:dyDescent="0.25">
      <c r="C198" s="9" t="str">
        <f>IFERROR(VLOOKUP(B198,zdroj!D:AJ,33,0),"")</f>
        <v/>
      </c>
      <c r="D198" s="9" t="str">
        <f>IFERROR(VLOOKUP(B198,OBECaZSJaAM!K:W,12,0),"")</f>
        <v/>
      </c>
      <c r="E198" s="9" t="str">
        <f>IFERROR(VLOOKUP(B198,OBECaZSJaAM!K:W,13,0),"")</f>
        <v/>
      </c>
      <c r="F198" s="9" t="str">
        <f>IFERROR(VLOOKUP(B198,zdroj!D:G,4,0),"")</f>
        <v/>
      </c>
      <c r="G198" s="9" t="str">
        <f>IFERROR(IF(N198="A",VLOOKUP(B198,zdroj!D:I,6,0),VLOOKUP(B198,zdroj!D:H,5,0)),"")</f>
        <v/>
      </c>
      <c r="H198" s="9" t="str">
        <f>IFERROR(VLOOKUP(B198,zdroj!D:M,10,0),"")</f>
        <v/>
      </c>
      <c r="I198" s="9" t="str">
        <f>IFERROR(VLOOKUP(B198,zdroj!D:N,11,0),"")</f>
        <v/>
      </c>
      <c r="J198" s="92" t="str">
        <f t="shared" ref="J198:J261" si="6">IFERROR(G198/F198,"")</f>
        <v/>
      </c>
      <c r="K198" s="92" t="str">
        <f t="shared" ref="K198:K261" si="7">IFERROR((I198+H198+G198)/F198,"")</f>
        <v/>
      </c>
    </row>
    <row r="199" spans="3:11" x14ac:dyDescent="0.25">
      <c r="C199" s="9" t="str">
        <f>IFERROR(VLOOKUP(B199,zdroj!D:AJ,33,0),"")</f>
        <v/>
      </c>
      <c r="D199" s="9" t="str">
        <f>IFERROR(VLOOKUP(B199,OBECaZSJaAM!K:W,12,0),"")</f>
        <v/>
      </c>
      <c r="E199" s="9" t="str">
        <f>IFERROR(VLOOKUP(B199,OBECaZSJaAM!K:W,13,0),"")</f>
        <v/>
      </c>
      <c r="F199" s="9" t="str">
        <f>IFERROR(VLOOKUP(B199,zdroj!D:G,4,0),"")</f>
        <v/>
      </c>
      <c r="G199" s="9" t="str">
        <f>IFERROR(IF(N199="A",VLOOKUP(B199,zdroj!D:I,6,0),VLOOKUP(B199,zdroj!D:H,5,0)),"")</f>
        <v/>
      </c>
      <c r="H199" s="9" t="str">
        <f>IFERROR(VLOOKUP(B199,zdroj!D:M,10,0),"")</f>
        <v/>
      </c>
      <c r="I199" s="9" t="str">
        <f>IFERROR(VLOOKUP(B199,zdroj!D:N,11,0),"")</f>
        <v/>
      </c>
      <c r="J199" s="92" t="str">
        <f t="shared" si="6"/>
        <v/>
      </c>
      <c r="K199" s="92" t="str">
        <f t="shared" si="7"/>
        <v/>
      </c>
    </row>
    <row r="200" spans="3:11" x14ac:dyDescent="0.25">
      <c r="C200" s="9" t="str">
        <f>IFERROR(VLOOKUP(B200,zdroj!D:AJ,33,0),"")</f>
        <v/>
      </c>
      <c r="D200" s="9" t="str">
        <f>IFERROR(VLOOKUP(B200,OBECaZSJaAM!K:W,12,0),"")</f>
        <v/>
      </c>
      <c r="E200" s="9" t="str">
        <f>IFERROR(VLOOKUP(B200,OBECaZSJaAM!K:W,13,0),"")</f>
        <v/>
      </c>
      <c r="F200" s="9" t="str">
        <f>IFERROR(VLOOKUP(B200,zdroj!D:G,4,0),"")</f>
        <v/>
      </c>
      <c r="G200" s="9" t="str">
        <f>IFERROR(IF(N200="A",VLOOKUP(B200,zdroj!D:I,6,0),VLOOKUP(B200,zdroj!D:H,5,0)),"")</f>
        <v/>
      </c>
      <c r="H200" s="9" t="str">
        <f>IFERROR(VLOOKUP(B200,zdroj!D:M,10,0),"")</f>
        <v/>
      </c>
      <c r="I200" s="9" t="str">
        <f>IFERROR(VLOOKUP(B200,zdroj!D:N,11,0),"")</f>
        <v/>
      </c>
      <c r="J200" s="92" t="str">
        <f t="shared" si="6"/>
        <v/>
      </c>
      <c r="K200" s="92" t="str">
        <f t="shared" si="7"/>
        <v/>
      </c>
    </row>
    <row r="201" spans="3:11" x14ac:dyDescent="0.25">
      <c r="C201" s="9" t="str">
        <f>IFERROR(VLOOKUP(B201,zdroj!D:AJ,33,0),"")</f>
        <v/>
      </c>
      <c r="D201" s="9" t="str">
        <f>IFERROR(VLOOKUP(B201,OBECaZSJaAM!K:W,12,0),"")</f>
        <v/>
      </c>
      <c r="E201" s="9" t="str">
        <f>IFERROR(VLOOKUP(B201,OBECaZSJaAM!K:W,13,0),"")</f>
        <v/>
      </c>
      <c r="F201" s="9" t="str">
        <f>IFERROR(VLOOKUP(B201,zdroj!D:G,4,0),"")</f>
        <v/>
      </c>
      <c r="G201" s="9" t="str">
        <f>IFERROR(IF(N201="A",VLOOKUP(B201,zdroj!D:I,6,0),VLOOKUP(B201,zdroj!D:H,5,0)),"")</f>
        <v/>
      </c>
      <c r="H201" s="9" t="str">
        <f>IFERROR(VLOOKUP(B201,zdroj!D:M,10,0),"")</f>
        <v/>
      </c>
      <c r="I201" s="9" t="str">
        <f>IFERROR(VLOOKUP(B201,zdroj!D:N,11,0),"")</f>
        <v/>
      </c>
      <c r="J201" s="92" t="str">
        <f t="shared" si="6"/>
        <v/>
      </c>
      <c r="K201" s="92" t="str">
        <f t="shared" si="7"/>
        <v/>
      </c>
    </row>
    <row r="202" spans="3:11" x14ac:dyDescent="0.25">
      <c r="C202" s="9" t="str">
        <f>IFERROR(VLOOKUP(B202,zdroj!D:AJ,33,0),"")</f>
        <v/>
      </c>
      <c r="D202" s="9" t="str">
        <f>IFERROR(VLOOKUP(B202,OBECaZSJaAM!K:W,12,0),"")</f>
        <v/>
      </c>
      <c r="E202" s="9" t="str">
        <f>IFERROR(VLOOKUP(B202,OBECaZSJaAM!K:W,13,0),"")</f>
        <v/>
      </c>
      <c r="F202" s="9" t="str">
        <f>IFERROR(VLOOKUP(B202,zdroj!D:G,4,0),"")</f>
        <v/>
      </c>
      <c r="G202" s="9" t="str">
        <f>IFERROR(IF(N202="A",VLOOKUP(B202,zdroj!D:I,6,0),VLOOKUP(B202,zdroj!D:H,5,0)),"")</f>
        <v/>
      </c>
      <c r="H202" s="9" t="str">
        <f>IFERROR(VLOOKUP(B202,zdroj!D:M,10,0),"")</f>
        <v/>
      </c>
      <c r="I202" s="9" t="str">
        <f>IFERROR(VLOOKUP(B202,zdroj!D:N,11,0),"")</f>
        <v/>
      </c>
      <c r="J202" s="92" t="str">
        <f t="shared" si="6"/>
        <v/>
      </c>
      <c r="K202" s="92" t="str">
        <f t="shared" si="7"/>
        <v/>
      </c>
    </row>
    <row r="203" spans="3:11" x14ac:dyDescent="0.25">
      <c r="C203" s="9" t="str">
        <f>IFERROR(VLOOKUP(B203,zdroj!D:AJ,33,0),"")</f>
        <v/>
      </c>
      <c r="D203" s="9" t="str">
        <f>IFERROR(VLOOKUP(B203,OBECaZSJaAM!K:W,12,0),"")</f>
        <v/>
      </c>
      <c r="E203" s="9" t="str">
        <f>IFERROR(VLOOKUP(B203,OBECaZSJaAM!K:W,13,0),"")</f>
        <v/>
      </c>
      <c r="F203" s="9" t="str">
        <f>IFERROR(VLOOKUP(B203,zdroj!D:G,4,0),"")</f>
        <v/>
      </c>
      <c r="G203" s="9" t="str">
        <f>IFERROR(IF(N203="A",VLOOKUP(B203,zdroj!D:I,6,0),VLOOKUP(B203,zdroj!D:H,5,0)),"")</f>
        <v/>
      </c>
      <c r="H203" s="9" t="str">
        <f>IFERROR(VLOOKUP(B203,zdroj!D:M,10,0),"")</f>
        <v/>
      </c>
      <c r="I203" s="9" t="str">
        <f>IFERROR(VLOOKUP(B203,zdroj!D:N,11,0),"")</f>
        <v/>
      </c>
      <c r="J203" s="92" t="str">
        <f t="shared" si="6"/>
        <v/>
      </c>
      <c r="K203" s="92" t="str">
        <f t="shared" si="7"/>
        <v/>
      </c>
    </row>
    <row r="204" spans="3:11" x14ac:dyDescent="0.25">
      <c r="C204" s="9" t="str">
        <f>IFERROR(VLOOKUP(B204,zdroj!D:AJ,33,0),"")</f>
        <v/>
      </c>
      <c r="D204" s="9" t="str">
        <f>IFERROR(VLOOKUP(B204,OBECaZSJaAM!K:W,12,0),"")</f>
        <v/>
      </c>
      <c r="E204" s="9" t="str">
        <f>IFERROR(VLOOKUP(B204,OBECaZSJaAM!K:W,13,0),"")</f>
        <v/>
      </c>
      <c r="F204" s="9" t="str">
        <f>IFERROR(VLOOKUP(B204,zdroj!D:G,4,0),"")</f>
        <v/>
      </c>
      <c r="G204" s="9" t="str">
        <f>IFERROR(IF(N204="A",VLOOKUP(B204,zdroj!D:I,6,0),VLOOKUP(B204,zdroj!D:H,5,0)),"")</f>
        <v/>
      </c>
      <c r="H204" s="9" t="str">
        <f>IFERROR(VLOOKUP(B204,zdroj!D:M,10,0),"")</f>
        <v/>
      </c>
      <c r="I204" s="9" t="str">
        <f>IFERROR(VLOOKUP(B204,zdroj!D:N,11,0),"")</f>
        <v/>
      </c>
      <c r="J204" s="92" t="str">
        <f t="shared" si="6"/>
        <v/>
      </c>
      <c r="K204" s="92" t="str">
        <f t="shared" si="7"/>
        <v/>
      </c>
    </row>
    <row r="205" spans="3:11" x14ac:dyDescent="0.25">
      <c r="C205" s="9" t="str">
        <f>IFERROR(VLOOKUP(B205,zdroj!D:AJ,33,0),"")</f>
        <v/>
      </c>
      <c r="D205" s="9" t="str">
        <f>IFERROR(VLOOKUP(B205,OBECaZSJaAM!K:W,12,0),"")</f>
        <v/>
      </c>
      <c r="E205" s="9" t="str">
        <f>IFERROR(VLOOKUP(B205,OBECaZSJaAM!K:W,13,0),"")</f>
        <v/>
      </c>
      <c r="F205" s="9" t="str">
        <f>IFERROR(VLOOKUP(B205,zdroj!D:G,4,0),"")</f>
        <v/>
      </c>
      <c r="G205" s="9" t="str">
        <f>IFERROR(IF(N205="A",VLOOKUP(B205,zdroj!D:I,6,0),VLOOKUP(B205,zdroj!D:H,5,0)),"")</f>
        <v/>
      </c>
      <c r="H205" s="9" t="str">
        <f>IFERROR(VLOOKUP(B205,zdroj!D:M,10,0),"")</f>
        <v/>
      </c>
      <c r="I205" s="9" t="str">
        <f>IFERROR(VLOOKUP(B205,zdroj!D:N,11,0),"")</f>
        <v/>
      </c>
      <c r="J205" s="92" t="str">
        <f t="shared" si="6"/>
        <v/>
      </c>
      <c r="K205" s="92" t="str">
        <f t="shared" si="7"/>
        <v/>
      </c>
    </row>
    <row r="206" spans="3:11" x14ac:dyDescent="0.25">
      <c r="C206" s="9" t="str">
        <f>IFERROR(VLOOKUP(B206,zdroj!D:AJ,33,0),"")</f>
        <v/>
      </c>
      <c r="D206" s="9" t="str">
        <f>IFERROR(VLOOKUP(B206,OBECaZSJaAM!K:W,12,0),"")</f>
        <v/>
      </c>
      <c r="E206" s="9" t="str">
        <f>IFERROR(VLOOKUP(B206,OBECaZSJaAM!K:W,13,0),"")</f>
        <v/>
      </c>
      <c r="F206" s="9" t="str">
        <f>IFERROR(VLOOKUP(B206,zdroj!D:G,4,0),"")</f>
        <v/>
      </c>
      <c r="G206" s="9" t="str">
        <f>IFERROR(IF(N206="A",VLOOKUP(B206,zdroj!D:I,6,0),VLOOKUP(B206,zdroj!D:H,5,0)),"")</f>
        <v/>
      </c>
      <c r="H206" s="9" t="str">
        <f>IFERROR(VLOOKUP(B206,zdroj!D:M,10,0),"")</f>
        <v/>
      </c>
      <c r="I206" s="9" t="str">
        <f>IFERROR(VLOOKUP(B206,zdroj!D:N,11,0),"")</f>
        <v/>
      </c>
      <c r="J206" s="92" t="str">
        <f t="shared" si="6"/>
        <v/>
      </c>
      <c r="K206" s="92" t="str">
        <f t="shared" si="7"/>
        <v/>
      </c>
    </row>
    <row r="207" spans="3:11" x14ac:dyDescent="0.25">
      <c r="C207" s="9" t="str">
        <f>IFERROR(VLOOKUP(B207,zdroj!D:AJ,33,0),"")</f>
        <v/>
      </c>
      <c r="D207" s="9" t="str">
        <f>IFERROR(VLOOKUP(B207,OBECaZSJaAM!K:W,12,0),"")</f>
        <v/>
      </c>
      <c r="E207" s="9" t="str">
        <f>IFERROR(VLOOKUP(B207,OBECaZSJaAM!K:W,13,0),"")</f>
        <v/>
      </c>
      <c r="F207" s="9" t="str">
        <f>IFERROR(VLOOKUP(B207,zdroj!D:G,4,0),"")</f>
        <v/>
      </c>
      <c r="G207" s="9" t="str">
        <f>IFERROR(IF(N207="A",VLOOKUP(B207,zdroj!D:I,6,0),VLOOKUP(B207,zdroj!D:H,5,0)),"")</f>
        <v/>
      </c>
      <c r="H207" s="9" t="str">
        <f>IFERROR(VLOOKUP(B207,zdroj!D:M,10,0),"")</f>
        <v/>
      </c>
      <c r="I207" s="9" t="str">
        <f>IFERROR(VLOOKUP(B207,zdroj!D:N,11,0),"")</f>
        <v/>
      </c>
      <c r="J207" s="92" t="str">
        <f t="shared" si="6"/>
        <v/>
      </c>
      <c r="K207" s="92" t="str">
        <f t="shared" si="7"/>
        <v/>
      </c>
    </row>
    <row r="208" spans="3:11" x14ac:dyDescent="0.25">
      <c r="C208" s="9" t="str">
        <f>IFERROR(VLOOKUP(B208,zdroj!D:AJ,33,0),"")</f>
        <v/>
      </c>
      <c r="D208" s="9" t="str">
        <f>IFERROR(VLOOKUP(B208,OBECaZSJaAM!K:W,12,0),"")</f>
        <v/>
      </c>
      <c r="E208" s="9" t="str">
        <f>IFERROR(VLOOKUP(B208,OBECaZSJaAM!K:W,13,0),"")</f>
        <v/>
      </c>
      <c r="F208" s="9" t="str">
        <f>IFERROR(VLOOKUP(B208,zdroj!D:G,4,0),"")</f>
        <v/>
      </c>
      <c r="G208" s="9" t="str">
        <f>IFERROR(IF(N208="A",VLOOKUP(B208,zdroj!D:I,6,0),VLOOKUP(B208,zdroj!D:H,5,0)),"")</f>
        <v/>
      </c>
      <c r="H208" s="9" t="str">
        <f>IFERROR(VLOOKUP(B208,zdroj!D:M,10,0),"")</f>
        <v/>
      </c>
      <c r="I208" s="9" t="str">
        <f>IFERROR(VLOOKUP(B208,zdroj!D:N,11,0),"")</f>
        <v/>
      </c>
      <c r="J208" s="92" t="str">
        <f t="shared" si="6"/>
        <v/>
      </c>
      <c r="K208" s="92" t="str">
        <f t="shared" si="7"/>
        <v/>
      </c>
    </row>
    <row r="209" spans="3:11" x14ac:dyDescent="0.25">
      <c r="C209" s="9" t="str">
        <f>IFERROR(VLOOKUP(B209,zdroj!D:AJ,33,0),"")</f>
        <v/>
      </c>
      <c r="D209" s="9" t="str">
        <f>IFERROR(VLOOKUP(B209,OBECaZSJaAM!K:W,12,0),"")</f>
        <v/>
      </c>
      <c r="E209" s="9" t="str">
        <f>IFERROR(VLOOKUP(B209,OBECaZSJaAM!K:W,13,0),"")</f>
        <v/>
      </c>
      <c r="F209" s="9" t="str">
        <f>IFERROR(VLOOKUP(B209,zdroj!D:G,4,0),"")</f>
        <v/>
      </c>
      <c r="G209" s="9" t="str">
        <f>IFERROR(IF(N209="A",VLOOKUP(B209,zdroj!D:I,6,0),VLOOKUP(B209,zdroj!D:H,5,0)),"")</f>
        <v/>
      </c>
      <c r="H209" s="9" t="str">
        <f>IFERROR(VLOOKUP(B209,zdroj!D:M,10,0),"")</f>
        <v/>
      </c>
      <c r="I209" s="9" t="str">
        <f>IFERROR(VLOOKUP(B209,zdroj!D:N,11,0),"")</f>
        <v/>
      </c>
      <c r="J209" s="92" t="str">
        <f t="shared" si="6"/>
        <v/>
      </c>
      <c r="K209" s="92" t="str">
        <f t="shared" si="7"/>
        <v/>
      </c>
    </row>
    <row r="210" spans="3:11" x14ac:dyDescent="0.25">
      <c r="C210" s="9" t="str">
        <f>IFERROR(VLOOKUP(B210,zdroj!D:AJ,33,0),"")</f>
        <v/>
      </c>
      <c r="D210" s="9" t="str">
        <f>IFERROR(VLOOKUP(B210,OBECaZSJaAM!K:W,12,0),"")</f>
        <v/>
      </c>
      <c r="E210" s="9" t="str">
        <f>IFERROR(VLOOKUP(B210,OBECaZSJaAM!K:W,13,0),"")</f>
        <v/>
      </c>
      <c r="F210" s="9" t="str">
        <f>IFERROR(VLOOKUP(B210,zdroj!D:G,4,0),"")</f>
        <v/>
      </c>
      <c r="G210" s="9" t="str">
        <f>IFERROR(IF(N210="A",VLOOKUP(B210,zdroj!D:I,6,0),VLOOKUP(B210,zdroj!D:H,5,0)),"")</f>
        <v/>
      </c>
      <c r="H210" s="9" t="str">
        <f>IFERROR(VLOOKUP(B210,zdroj!D:M,10,0),"")</f>
        <v/>
      </c>
      <c r="I210" s="9" t="str">
        <f>IFERROR(VLOOKUP(B210,zdroj!D:N,11,0),"")</f>
        <v/>
      </c>
      <c r="J210" s="92" t="str">
        <f t="shared" si="6"/>
        <v/>
      </c>
      <c r="K210" s="92" t="str">
        <f t="shared" si="7"/>
        <v/>
      </c>
    </row>
    <row r="211" spans="3:11" x14ac:dyDescent="0.25">
      <c r="C211" s="9" t="str">
        <f>IFERROR(VLOOKUP(B211,zdroj!D:AJ,33,0),"")</f>
        <v/>
      </c>
      <c r="D211" s="9" t="str">
        <f>IFERROR(VLOOKUP(B211,OBECaZSJaAM!K:W,12,0),"")</f>
        <v/>
      </c>
      <c r="E211" s="9" t="str">
        <f>IFERROR(VLOOKUP(B211,OBECaZSJaAM!K:W,13,0),"")</f>
        <v/>
      </c>
      <c r="F211" s="9" t="str">
        <f>IFERROR(VLOOKUP(B211,zdroj!D:G,4,0),"")</f>
        <v/>
      </c>
      <c r="G211" s="9" t="str">
        <f>IFERROR(IF(N211="A",VLOOKUP(B211,zdroj!D:I,6,0),VLOOKUP(B211,zdroj!D:H,5,0)),"")</f>
        <v/>
      </c>
      <c r="H211" s="9" t="str">
        <f>IFERROR(VLOOKUP(B211,zdroj!D:M,10,0),"")</f>
        <v/>
      </c>
      <c r="I211" s="9" t="str">
        <f>IFERROR(VLOOKUP(B211,zdroj!D:N,11,0),"")</f>
        <v/>
      </c>
      <c r="J211" s="92" t="str">
        <f t="shared" si="6"/>
        <v/>
      </c>
      <c r="K211" s="92" t="str">
        <f t="shared" si="7"/>
        <v/>
      </c>
    </row>
    <row r="212" spans="3:11" x14ac:dyDescent="0.25">
      <c r="C212" s="9" t="str">
        <f>IFERROR(VLOOKUP(B212,zdroj!D:AJ,33,0),"")</f>
        <v/>
      </c>
      <c r="D212" s="9" t="str">
        <f>IFERROR(VLOOKUP(B212,OBECaZSJaAM!K:W,12,0),"")</f>
        <v/>
      </c>
      <c r="E212" s="9" t="str">
        <f>IFERROR(VLOOKUP(B212,OBECaZSJaAM!K:W,13,0),"")</f>
        <v/>
      </c>
      <c r="F212" s="9" t="str">
        <f>IFERROR(VLOOKUP(B212,zdroj!D:G,4,0),"")</f>
        <v/>
      </c>
      <c r="G212" s="9" t="str">
        <f>IFERROR(IF(N212="A",VLOOKUP(B212,zdroj!D:I,6,0),VLOOKUP(B212,zdroj!D:H,5,0)),"")</f>
        <v/>
      </c>
      <c r="H212" s="9" t="str">
        <f>IFERROR(VLOOKUP(B212,zdroj!D:M,10,0),"")</f>
        <v/>
      </c>
      <c r="I212" s="9" t="str">
        <f>IFERROR(VLOOKUP(B212,zdroj!D:N,11,0),"")</f>
        <v/>
      </c>
      <c r="J212" s="92" t="str">
        <f t="shared" si="6"/>
        <v/>
      </c>
      <c r="K212" s="92" t="str">
        <f t="shared" si="7"/>
        <v/>
      </c>
    </row>
    <row r="213" spans="3:11" x14ac:dyDescent="0.25">
      <c r="C213" s="9" t="str">
        <f>IFERROR(VLOOKUP(B213,zdroj!D:AJ,33,0),"")</f>
        <v/>
      </c>
      <c r="D213" s="9" t="str">
        <f>IFERROR(VLOOKUP(B213,OBECaZSJaAM!K:W,12,0),"")</f>
        <v/>
      </c>
      <c r="E213" s="9" t="str">
        <f>IFERROR(VLOOKUP(B213,OBECaZSJaAM!K:W,13,0),"")</f>
        <v/>
      </c>
      <c r="F213" s="9" t="str">
        <f>IFERROR(VLOOKUP(B213,zdroj!D:G,4,0),"")</f>
        <v/>
      </c>
      <c r="G213" s="9" t="str">
        <f>IFERROR(IF(N213="A",VLOOKUP(B213,zdroj!D:I,6,0),VLOOKUP(B213,zdroj!D:H,5,0)),"")</f>
        <v/>
      </c>
      <c r="H213" s="9" t="str">
        <f>IFERROR(VLOOKUP(B213,zdroj!D:M,10,0),"")</f>
        <v/>
      </c>
      <c r="I213" s="9" t="str">
        <f>IFERROR(VLOOKUP(B213,zdroj!D:N,11,0),"")</f>
        <v/>
      </c>
      <c r="J213" s="92" t="str">
        <f t="shared" si="6"/>
        <v/>
      </c>
      <c r="K213" s="92" t="str">
        <f t="shared" si="7"/>
        <v/>
      </c>
    </row>
    <row r="214" spans="3:11" x14ac:dyDescent="0.25">
      <c r="C214" s="9" t="str">
        <f>IFERROR(VLOOKUP(B214,zdroj!D:AJ,33,0),"")</f>
        <v/>
      </c>
      <c r="D214" s="9" t="str">
        <f>IFERROR(VLOOKUP(B214,OBECaZSJaAM!K:W,12,0),"")</f>
        <v/>
      </c>
      <c r="E214" s="9" t="str">
        <f>IFERROR(VLOOKUP(B214,OBECaZSJaAM!K:W,13,0),"")</f>
        <v/>
      </c>
      <c r="F214" s="9" t="str">
        <f>IFERROR(VLOOKUP(B214,zdroj!D:G,4,0),"")</f>
        <v/>
      </c>
      <c r="G214" s="9" t="str">
        <f>IFERROR(IF(N214="A",VLOOKUP(B214,zdroj!D:I,6,0),VLOOKUP(B214,zdroj!D:H,5,0)),"")</f>
        <v/>
      </c>
      <c r="H214" s="9" t="str">
        <f>IFERROR(VLOOKUP(B214,zdroj!D:M,10,0),"")</f>
        <v/>
      </c>
      <c r="I214" s="9" t="str">
        <f>IFERROR(VLOOKUP(B214,zdroj!D:N,11,0),"")</f>
        <v/>
      </c>
      <c r="J214" s="92" t="str">
        <f t="shared" si="6"/>
        <v/>
      </c>
      <c r="K214" s="92" t="str">
        <f t="shared" si="7"/>
        <v/>
      </c>
    </row>
    <row r="215" spans="3:11" x14ac:dyDescent="0.25">
      <c r="C215" s="9" t="str">
        <f>IFERROR(VLOOKUP(B215,zdroj!D:AJ,33,0),"")</f>
        <v/>
      </c>
      <c r="D215" s="9" t="str">
        <f>IFERROR(VLOOKUP(B215,OBECaZSJaAM!K:W,12,0),"")</f>
        <v/>
      </c>
      <c r="E215" s="9" t="str">
        <f>IFERROR(VLOOKUP(B215,OBECaZSJaAM!K:W,13,0),"")</f>
        <v/>
      </c>
      <c r="F215" s="9" t="str">
        <f>IFERROR(VLOOKUP(B215,zdroj!D:G,4,0),"")</f>
        <v/>
      </c>
      <c r="G215" s="9" t="str">
        <f>IFERROR(IF(N215="A",VLOOKUP(B215,zdroj!D:I,6,0),VLOOKUP(B215,zdroj!D:H,5,0)),"")</f>
        <v/>
      </c>
      <c r="H215" s="9" t="str">
        <f>IFERROR(VLOOKUP(B215,zdroj!D:M,10,0),"")</f>
        <v/>
      </c>
      <c r="I215" s="9" t="str">
        <f>IFERROR(VLOOKUP(B215,zdroj!D:N,11,0),"")</f>
        <v/>
      </c>
      <c r="J215" s="92" t="str">
        <f t="shared" si="6"/>
        <v/>
      </c>
      <c r="K215" s="92" t="str">
        <f t="shared" si="7"/>
        <v/>
      </c>
    </row>
    <row r="216" spans="3:11" x14ac:dyDescent="0.25">
      <c r="C216" s="9" t="str">
        <f>IFERROR(VLOOKUP(B216,zdroj!D:AJ,33,0),"")</f>
        <v/>
      </c>
      <c r="D216" s="9" t="str">
        <f>IFERROR(VLOOKUP(B216,OBECaZSJaAM!K:W,12,0),"")</f>
        <v/>
      </c>
      <c r="E216" s="9" t="str">
        <f>IFERROR(VLOOKUP(B216,OBECaZSJaAM!K:W,13,0),"")</f>
        <v/>
      </c>
      <c r="F216" s="9" t="str">
        <f>IFERROR(VLOOKUP(B216,zdroj!D:G,4,0),"")</f>
        <v/>
      </c>
      <c r="G216" s="9" t="str">
        <f>IFERROR(IF(N216="A",VLOOKUP(B216,zdroj!D:I,6,0),VLOOKUP(B216,zdroj!D:H,5,0)),"")</f>
        <v/>
      </c>
      <c r="H216" s="9" t="str">
        <f>IFERROR(VLOOKUP(B216,zdroj!D:M,10,0),"")</f>
        <v/>
      </c>
      <c r="I216" s="9" t="str">
        <f>IFERROR(VLOOKUP(B216,zdroj!D:N,11,0),"")</f>
        <v/>
      </c>
      <c r="J216" s="92" t="str">
        <f t="shared" si="6"/>
        <v/>
      </c>
      <c r="K216" s="92" t="str">
        <f t="shared" si="7"/>
        <v/>
      </c>
    </row>
    <row r="217" spans="3:11" x14ac:dyDescent="0.25">
      <c r="C217" s="9" t="str">
        <f>IFERROR(VLOOKUP(B217,zdroj!D:AJ,33,0),"")</f>
        <v/>
      </c>
      <c r="D217" s="9" t="str">
        <f>IFERROR(VLOOKUP(B217,OBECaZSJaAM!K:W,12,0),"")</f>
        <v/>
      </c>
      <c r="E217" s="9" t="str">
        <f>IFERROR(VLOOKUP(B217,OBECaZSJaAM!K:W,13,0),"")</f>
        <v/>
      </c>
      <c r="F217" s="9" t="str">
        <f>IFERROR(VLOOKUP(B217,zdroj!D:G,4,0),"")</f>
        <v/>
      </c>
      <c r="G217" s="9" t="str">
        <f>IFERROR(IF(N217="A",VLOOKUP(B217,zdroj!D:I,6,0),VLOOKUP(B217,zdroj!D:H,5,0)),"")</f>
        <v/>
      </c>
      <c r="H217" s="9" t="str">
        <f>IFERROR(VLOOKUP(B217,zdroj!D:M,10,0),"")</f>
        <v/>
      </c>
      <c r="I217" s="9" t="str">
        <f>IFERROR(VLOOKUP(B217,zdroj!D:N,11,0),"")</f>
        <v/>
      </c>
      <c r="J217" s="92" t="str">
        <f t="shared" si="6"/>
        <v/>
      </c>
      <c r="K217" s="92" t="str">
        <f t="shared" si="7"/>
        <v/>
      </c>
    </row>
    <row r="218" spans="3:11" x14ac:dyDescent="0.25">
      <c r="C218" s="9" t="str">
        <f>IFERROR(VLOOKUP(B218,zdroj!D:AJ,33,0),"")</f>
        <v/>
      </c>
      <c r="D218" s="9" t="str">
        <f>IFERROR(VLOOKUP(B218,OBECaZSJaAM!K:W,12,0),"")</f>
        <v/>
      </c>
      <c r="E218" s="9" t="str">
        <f>IFERROR(VLOOKUP(B218,OBECaZSJaAM!K:W,13,0),"")</f>
        <v/>
      </c>
      <c r="F218" s="9" t="str">
        <f>IFERROR(VLOOKUP(B218,zdroj!D:G,4,0),"")</f>
        <v/>
      </c>
      <c r="G218" s="9" t="str">
        <f>IFERROR(IF(N218="A",VLOOKUP(B218,zdroj!D:I,6,0),VLOOKUP(B218,zdroj!D:H,5,0)),"")</f>
        <v/>
      </c>
      <c r="H218" s="9" t="str">
        <f>IFERROR(VLOOKUP(B218,zdroj!D:M,10,0),"")</f>
        <v/>
      </c>
      <c r="I218" s="9" t="str">
        <f>IFERROR(VLOOKUP(B218,zdroj!D:N,11,0),"")</f>
        <v/>
      </c>
      <c r="J218" s="92" t="str">
        <f t="shared" si="6"/>
        <v/>
      </c>
      <c r="K218" s="92" t="str">
        <f t="shared" si="7"/>
        <v/>
      </c>
    </row>
    <row r="219" spans="3:11" x14ac:dyDescent="0.25">
      <c r="C219" s="9" t="str">
        <f>IFERROR(VLOOKUP(B219,zdroj!D:AJ,33,0),"")</f>
        <v/>
      </c>
      <c r="D219" s="9" t="str">
        <f>IFERROR(VLOOKUP(B219,OBECaZSJaAM!K:W,12,0),"")</f>
        <v/>
      </c>
      <c r="E219" s="9" t="str">
        <f>IFERROR(VLOOKUP(B219,OBECaZSJaAM!K:W,13,0),"")</f>
        <v/>
      </c>
      <c r="F219" s="9" t="str">
        <f>IFERROR(VLOOKUP(B219,zdroj!D:G,4,0),"")</f>
        <v/>
      </c>
      <c r="G219" s="9" t="str">
        <f>IFERROR(IF(N219="A",VLOOKUP(B219,zdroj!D:I,6,0),VLOOKUP(B219,zdroj!D:H,5,0)),"")</f>
        <v/>
      </c>
      <c r="H219" s="9" t="str">
        <f>IFERROR(VLOOKUP(B219,zdroj!D:M,10,0),"")</f>
        <v/>
      </c>
      <c r="I219" s="9" t="str">
        <f>IFERROR(VLOOKUP(B219,zdroj!D:N,11,0),"")</f>
        <v/>
      </c>
      <c r="J219" s="92" t="str">
        <f t="shared" si="6"/>
        <v/>
      </c>
      <c r="K219" s="92" t="str">
        <f t="shared" si="7"/>
        <v/>
      </c>
    </row>
    <row r="220" spans="3:11" x14ac:dyDescent="0.25">
      <c r="C220" s="9" t="str">
        <f>IFERROR(VLOOKUP(B220,zdroj!D:AJ,33,0),"")</f>
        <v/>
      </c>
      <c r="D220" s="9" t="str">
        <f>IFERROR(VLOOKUP(B220,OBECaZSJaAM!K:W,12,0),"")</f>
        <v/>
      </c>
      <c r="E220" s="9" t="str">
        <f>IFERROR(VLOOKUP(B220,OBECaZSJaAM!K:W,13,0),"")</f>
        <v/>
      </c>
      <c r="F220" s="9" t="str">
        <f>IFERROR(VLOOKUP(B220,zdroj!D:G,4,0),"")</f>
        <v/>
      </c>
      <c r="G220" s="9" t="str">
        <f>IFERROR(IF(N220="A",VLOOKUP(B220,zdroj!D:I,6,0),VLOOKUP(B220,zdroj!D:H,5,0)),"")</f>
        <v/>
      </c>
      <c r="H220" s="9" t="str">
        <f>IFERROR(VLOOKUP(B220,zdroj!D:M,10,0),"")</f>
        <v/>
      </c>
      <c r="I220" s="9" t="str">
        <f>IFERROR(VLOOKUP(B220,zdroj!D:N,11,0),"")</f>
        <v/>
      </c>
      <c r="J220" s="92" t="str">
        <f t="shared" si="6"/>
        <v/>
      </c>
      <c r="K220" s="92" t="str">
        <f t="shared" si="7"/>
        <v/>
      </c>
    </row>
    <row r="221" spans="3:11" x14ac:dyDescent="0.25">
      <c r="C221" s="9" t="str">
        <f>IFERROR(VLOOKUP(B221,zdroj!D:AJ,33,0),"")</f>
        <v/>
      </c>
      <c r="D221" s="9" t="str">
        <f>IFERROR(VLOOKUP(B221,OBECaZSJaAM!K:W,12,0),"")</f>
        <v/>
      </c>
      <c r="E221" s="9" t="str">
        <f>IFERROR(VLOOKUP(B221,OBECaZSJaAM!K:W,13,0),"")</f>
        <v/>
      </c>
      <c r="F221" s="9" t="str">
        <f>IFERROR(VLOOKUP(B221,zdroj!D:G,4,0),"")</f>
        <v/>
      </c>
      <c r="G221" s="9" t="str">
        <f>IFERROR(IF(N221="A",VLOOKUP(B221,zdroj!D:I,6,0),VLOOKUP(B221,zdroj!D:H,5,0)),"")</f>
        <v/>
      </c>
      <c r="H221" s="9" t="str">
        <f>IFERROR(VLOOKUP(B221,zdroj!D:M,10,0),"")</f>
        <v/>
      </c>
      <c r="I221" s="9" t="str">
        <f>IFERROR(VLOOKUP(B221,zdroj!D:N,11,0),"")</f>
        <v/>
      </c>
      <c r="J221" s="92" t="str">
        <f t="shared" si="6"/>
        <v/>
      </c>
      <c r="K221" s="92" t="str">
        <f t="shared" si="7"/>
        <v/>
      </c>
    </row>
    <row r="222" spans="3:11" x14ac:dyDescent="0.25">
      <c r="C222" s="9" t="str">
        <f>IFERROR(VLOOKUP(B222,zdroj!D:AJ,33,0),"")</f>
        <v/>
      </c>
      <c r="D222" s="9" t="str">
        <f>IFERROR(VLOOKUP(B222,OBECaZSJaAM!K:W,12,0),"")</f>
        <v/>
      </c>
      <c r="E222" s="9" t="str">
        <f>IFERROR(VLOOKUP(B222,OBECaZSJaAM!K:W,13,0),"")</f>
        <v/>
      </c>
      <c r="F222" s="9" t="str">
        <f>IFERROR(VLOOKUP(B222,zdroj!D:G,4,0),"")</f>
        <v/>
      </c>
      <c r="G222" s="9" t="str">
        <f>IFERROR(IF(N222="A",VLOOKUP(B222,zdroj!D:I,6,0),VLOOKUP(B222,zdroj!D:H,5,0)),"")</f>
        <v/>
      </c>
      <c r="H222" s="9" t="str">
        <f>IFERROR(VLOOKUP(B222,zdroj!D:M,10,0),"")</f>
        <v/>
      </c>
      <c r="I222" s="9" t="str">
        <f>IFERROR(VLOOKUP(B222,zdroj!D:N,11,0),"")</f>
        <v/>
      </c>
      <c r="J222" s="92" t="str">
        <f t="shared" si="6"/>
        <v/>
      </c>
      <c r="K222" s="92" t="str">
        <f t="shared" si="7"/>
        <v/>
      </c>
    </row>
    <row r="223" spans="3:11" x14ac:dyDescent="0.25">
      <c r="C223" s="9" t="str">
        <f>IFERROR(VLOOKUP(B223,zdroj!D:AJ,33,0),"")</f>
        <v/>
      </c>
      <c r="D223" s="9" t="str">
        <f>IFERROR(VLOOKUP(B223,OBECaZSJaAM!K:W,12,0),"")</f>
        <v/>
      </c>
      <c r="E223" s="9" t="str">
        <f>IFERROR(VLOOKUP(B223,OBECaZSJaAM!K:W,13,0),"")</f>
        <v/>
      </c>
      <c r="F223" s="9" t="str">
        <f>IFERROR(VLOOKUP(B223,zdroj!D:G,4,0),"")</f>
        <v/>
      </c>
      <c r="G223" s="9" t="str">
        <f>IFERROR(IF(N223="A",VLOOKUP(B223,zdroj!D:I,6,0),VLOOKUP(B223,zdroj!D:H,5,0)),"")</f>
        <v/>
      </c>
      <c r="H223" s="9" t="str">
        <f>IFERROR(VLOOKUP(B223,zdroj!D:M,10,0),"")</f>
        <v/>
      </c>
      <c r="I223" s="9" t="str">
        <f>IFERROR(VLOOKUP(B223,zdroj!D:N,11,0),"")</f>
        <v/>
      </c>
      <c r="J223" s="92" t="str">
        <f t="shared" si="6"/>
        <v/>
      </c>
      <c r="K223" s="92" t="str">
        <f t="shared" si="7"/>
        <v/>
      </c>
    </row>
    <row r="224" spans="3:11" x14ac:dyDescent="0.25">
      <c r="C224" s="9" t="str">
        <f>IFERROR(VLOOKUP(B224,zdroj!D:AJ,33,0),"")</f>
        <v/>
      </c>
      <c r="D224" s="9" t="str">
        <f>IFERROR(VLOOKUP(B224,OBECaZSJaAM!K:W,12,0),"")</f>
        <v/>
      </c>
      <c r="E224" s="9" t="str">
        <f>IFERROR(VLOOKUP(B224,OBECaZSJaAM!K:W,13,0),"")</f>
        <v/>
      </c>
      <c r="F224" s="9" t="str">
        <f>IFERROR(VLOOKUP(B224,zdroj!D:G,4,0),"")</f>
        <v/>
      </c>
      <c r="G224" s="9" t="str">
        <f>IFERROR(IF(N224="A",VLOOKUP(B224,zdroj!D:I,6,0),VLOOKUP(B224,zdroj!D:H,5,0)),"")</f>
        <v/>
      </c>
      <c r="H224" s="9" t="str">
        <f>IFERROR(VLOOKUP(B224,zdroj!D:M,10,0),"")</f>
        <v/>
      </c>
      <c r="I224" s="9" t="str">
        <f>IFERROR(VLOOKUP(B224,zdroj!D:N,11,0),"")</f>
        <v/>
      </c>
      <c r="J224" s="92" t="str">
        <f t="shared" si="6"/>
        <v/>
      </c>
      <c r="K224" s="92" t="str">
        <f t="shared" si="7"/>
        <v/>
      </c>
    </row>
    <row r="225" spans="3:11" x14ac:dyDescent="0.25">
      <c r="C225" s="9" t="str">
        <f>IFERROR(VLOOKUP(B225,zdroj!D:AJ,33,0),"")</f>
        <v/>
      </c>
      <c r="D225" s="9" t="str">
        <f>IFERROR(VLOOKUP(B225,OBECaZSJaAM!K:W,12,0),"")</f>
        <v/>
      </c>
      <c r="E225" s="9" t="str">
        <f>IFERROR(VLOOKUP(B225,OBECaZSJaAM!K:W,13,0),"")</f>
        <v/>
      </c>
      <c r="F225" s="9" t="str">
        <f>IFERROR(VLOOKUP(B225,zdroj!D:G,4,0),"")</f>
        <v/>
      </c>
      <c r="G225" s="9" t="str">
        <f>IFERROR(IF(N225="A",VLOOKUP(B225,zdroj!D:I,6,0),VLOOKUP(B225,zdroj!D:H,5,0)),"")</f>
        <v/>
      </c>
      <c r="H225" s="9" t="str">
        <f>IFERROR(VLOOKUP(B225,zdroj!D:M,10,0),"")</f>
        <v/>
      </c>
      <c r="I225" s="9" t="str">
        <f>IFERROR(VLOOKUP(B225,zdroj!D:N,11,0),"")</f>
        <v/>
      </c>
      <c r="J225" s="92" t="str">
        <f t="shared" si="6"/>
        <v/>
      </c>
      <c r="K225" s="92" t="str">
        <f t="shared" si="7"/>
        <v/>
      </c>
    </row>
    <row r="226" spans="3:11" x14ac:dyDescent="0.25">
      <c r="C226" s="9" t="str">
        <f>IFERROR(VLOOKUP(B226,zdroj!D:AJ,33,0),"")</f>
        <v/>
      </c>
      <c r="D226" s="9" t="str">
        <f>IFERROR(VLOOKUP(B226,OBECaZSJaAM!K:W,12,0),"")</f>
        <v/>
      </c>
      <c r="E226" s="9" t="str">
        <f>IFERROR(VLOOKUP(B226,OBECaZSJaAM!K:W,13,0),"")</f>
        <v/>
      </c>
      <c r="F226" s="9" t="str">
        <f>IFERROR(VLOOKUP(B226,zdroj!D:G,4,0),"")</f>
        <v/>
      </c>
      <c r="G226" s="9" t="str">
        <f>IFERROR(IF(N226="A",VLOOKUP(B226,zdroj!D:I,6,0),VLOOKUP(B226,zdroj!D:H,5,0)),"")</f>
        <v/>
      </c>
      <c r="H226" s="9" t="str">
        <f>IFERROR(VLOOKUP(B226,zdroj!D:M,10,0),"")</f>
        <v/>
      </c>
      <c r="I226" s="9" t="str">
        <f>IFERROR(VLOOKUP(B226,zdroj!D:N,11,0),"")</f>
        <v/>
      </c>
      <c r="J226" s="92" t="str">
        <f t="shared" si="6"/>
        <v/>
      </c>
      <c r="K226" s="92" t="str">
        <f t="shared" si="7"/>
        <v/>
      </c>
    </row>
    <row r="227" spans="3:11" x14ac:dyDescent="0.25">
      <c r="C227" s="9" t="str">
        <f>IFERROR(VLOOKUP(B227,zdroj!D:AJ,33,0),"")</f>
        <v/>
      </c>
      <c r="D227" s="9" t="str">
        <f>IFERROR(VLOOKUP(B227,OBECaZSJaAM!K:W,12,0),"")</f>
        <v/>
      </c>
      <c r="E227" s="9" t="str">
        <f>IFERROR(VLOOKUP(B227,OBECaZSJaAM!K:W,13,0),"")</f>
        <v/>
      </c>
      <c r="F227" s="9" t="str">
        <f>IFERROR(VLOOKUP(B227,zdroj!D:G,4,0),"")</f>
        <v/>
      </c>
      <c r="G227" s="9" t="str">
        <f>IFERROR(IF(N227="A",VLOOKUP(B227,zdroj!D:I,6,0),VLOOKUP(B227,zdroj!D:H,5,0)),"")</f>
        <v/>
      </c>
      <c r="H227" s="9" t="str">
        <f>IFERROR(VLOOKUP(B227,zdroj!D:M,10,0),"")</f>
        <v/>
      </c>
      <c r="I227" s="9" t="str">
        <f>IFERROR(VLOOKUP(B227,zdroj!D:N,11,0),"")</f>
        <v/>
      </c>
      <c r="J227" s="92" t="str">
        <f t="shared" si="6"/>
        <v/>
      </c>
      <c r="K227" s="92" t="str">
        <f t="shared" si="7"/>
        <v/>
      </c>
    </row>
    <row r="228" spans="3:11" x14ac:dyDescent="0.25">
      <c r="C228" s="9" t="str">
        <f>IFERROR(VLOOKUP(B228,zdroj!D:AJ,33,0),"")</f>
        <v/>
      </c>
      <c r="D228" s="9" t="str">
        <f>IFERROR(VLOOKUP(B228,OBECaZSJaAM!K:W,12,0),"")</f>
        <v/>
      </c>
      <c r="E228" s="9" t="str">
        <f>IFERROR(VLOOKUP(B228,OBECaZSJaAM!K:W,13,0),"")</f>
        <v/>
      </c>
      <c r="F228" s="9" t="str">
        <f>IFERROR(VLOOKUP(B228,zdroj!D:G,4,0),"")</f>
        <v/>
      </c>
      <c r="G228" s="9" t="str">
        <f>IFERROR(IF(N228="A",VLOOKUP(B228,zdroj!D:I,6,0),VLOOKUP(B228,zdroj!D:H,5,0)),"")</f>
        <v/>
      </c>
      <c r="H228" s="9" t="str">
        <f>IFERROR(VLOOKUP(B228,zdroj!D:M,10,0),"")</f>
        <v/>
      </c>
      <c r="I228" s="9" t="str">
        <f>IFERROR(VLOOKUP(B228,zdroj!D:N,11,0),"")</f>
        <v/>
      </c>
      <c r="J228" s="92" t="str">
        <f t="shared" si="6"/>
        <v/>
      </c>
      <c r="K228" s="92" t="str">
        <f t="shared" si="7"/>
        <v/>
      </c>
    </row>
    <row r="229" spans="3:11" x14ac:dyDescent="0.25">
      <c r="C229" s="9" t="str">
        <f>IFERROR(VLOOKUP(B229,zdroj!D:AJ,33,0),"")</f>
        <v/>
      </c>
      <c r="D229" s="9" t="str">
        <f>IFERROR(VLOOKUP(B229,OBECaZSJaAM!K:W,12,0),"")</f>
        <v/>
      </c>
      <c r="E229" s="9" t="str">
        <f>IFERROR(VLOOKUP(B229,OBECaZSJaAM!K:W,13,0),"")</f>
        <v/>
      </c>
      <c r="F229" s="9" t="str">
        <f>IFERROR(VLOOKUP(B229,zdroj!D:G,4,0),"")</f>
        <v/>
      </c>
      <c r="G229" s="9" t="str">
        <f>IFERROR(IF(N229="A",VLOOKUP(B229,zdroj!D:I,6,0),VLOOKUP(B229,zdroj!D:H,5,0)),"")</f>
        <v/>
      </c>
      <c r="H229" s="9" t="str">
        <f>IFERROR(VLOOKUP(B229,zdroj!D:M,10,0),"")</f>
        <v/>
      </c>
      <c r="I229" s="9" t="str">
        <f>IFERROR(VLOOKUP(B229,zdroj!D:N,11,0),"")</f>
        <v/>
      </c>
      <c r="J229" s="92" t="str">
        <f t="shared" si="6"/>
        <v/>
      </c>
      <c r="K229" s="92" t="str">
        <f t="shared" si="7"/>
        <v/>
      </c>
    </row>
    <row r="230" spans="3:11" x14ac:dyDescent="0.25">
      <c r="C230" s="9" t="str">
        <f>IFERROR(VLOOKUP(B230,zdroj!D:AJ,33,0),"")</f>
        <v/>
      </c>
      <c r="D230" s="9" t="str">
        <f>IFERROR(VLOOKUP(B230,OBECaZSJaAM!K:W,12,0),"")</f>
        <v/>
      </c>
      <c r="E230" s="9" t="str">
        <f>IFERROR(VLOOKUP(B230,OBECaZSJaAM!K:W,13,0),"")</f>
        <v/>
      </c>
      <c r="F230" s="9" t="str">
        <f>IFERROR(VLOOKUP(B230,zdroj!D:G,4,0),"")</f>
        <v/>
      </c>
      <c r="G230" s="9" t="str">
        <f>IFERROR(IF(N230="A",VLOOKUP(B230,zdroj!D:I,6,0),VLOOKUP(B230,zdroj!D:H,5,0)),"")</f>
        <v/>
      </c>
      <c r="H230" s="9" t="str">
        <f>IFERROR(VLOOKUP(B230,zdroj!D:M,10,0),"")</f>
        <v/>
      </c>
      <c r="I230" s="9" t="str">
        <f>IFERROR(VLOOKUP(B230,zdroj!D:N,11,0),"")</f>
        <v/>
      </c>
      <c r="J230" s="92" t="str">
        <f t="shared" si="6"/>
        <v/>
      </c>
      <c r="K230" s="92" t="str">
        <f t="shared" si="7"/>
        <v/>
      </c>
    </row>
    <row r="231" spans="3:11" x14ac:dyDescent="0.25">
      <c r="C231" s="9" t="str">
        <f>IFERROR(VLOOKUP(B231,zdroj!D:AJ,33,0),"")</f>
        <v/>
      </c>
      <c r="D231" s="9" t="str">
        <f>IFERROR(VLOOKUP(B231,OBECaZSJaAM!K:W,12,0),"")</f>
        <v/>
      </c>
      <c r="E231" s="9" t="str">
        <f>IFERROR(VLOOKUP(B231,OBECaZSJaAM!K:W,13,0),"")</f>
        <v/>
      </c>
      <c r="F231" s="9" t="str">
        <f>IFERROR(VLOOKUP(B231,zdroj!D:G,4,0),"")</f>
        <v/>
      </c>
      <c r="G231" s="9" t="str">
        <f>IFERROR(IF(N231="A",VLOOKUP(B231,zdroj!D:I,6,0),VLOOKUP(B231,zdroj!D:H,5,0)),"")</f>
        <v/>
      </c>
      <c r="H231" s="9" t="str">
        <f>IFERROR(VLOOKUP(B231,zdroj!D:M,10,0),"")</f>
        <v/>
      </c>
      <c r="I231" s="9" t="str">
        <f>IFERROR(VLOOKUP(B231,zdroj!D:N,11,0),"")</f>
        <v/>
      </c>
      <c r="J231" s="92" t="str">
        <f t="shared" si="6"/>
        <v/>
      </c>
      <c r="K231" s="92" t="str">
        <f t="shared" si="7"/>
        <v/>
      </c>
    </row>
    <row r="232" spans="3:11" x14ac:dyDescent="0.25">
      <c r="C232" s="9" t="str">
        <f>IFERROR(VLOOKUP(B232,zdroj!D:AJ,33,0),"")</f>
        <v/>
      </c>
      <c r="D232" s="9" t="str">
        <f>IFERROR(VLOOKUP(B232,OBECaZSJaAM!K:W,12,0),"")</f>
        <v/>
      </c>
      <c r="E232" s="9" t="str">
        <f>IFERROR(VLOOKUP(B232,OBECaZSJaAM!K:W,13,0),"")</f>
        <v/>
      </c>
      <c r="F232" s="9" t="str">
        <f>IFERROR(VLOOKUP(B232,zdroj!D:G,4,0),"")</f>
        <v/>
      </c>
      <c r="G232" s="9" t="str">
        <f>IFERROR(IF(N232="A",VLOOKUP(B232,zdroj!D:I,6,0),VLOOKUP(B232,zdroj!D:H,5,0)),"")</f>
        <v/>
      </c>
      <c r="H232" s="9" t="str">
        <f>IFERROR(VLOOKUP(B232,zdroj!D:M,10,0),"")</f>
        <v/>
      </c>
      <c r="I232" s="9" t="str">
        <f>IFERROR(VLOOKUP(B232,zdroj!D:N,11,0),"")</f>
        <v/>
      </c>
      <c r="J232" s="92" t="str">
        <f t="shared" si="6"/>
        <v/>
      </c>
      <c r="K232" s="92" t="str">
        <f t="shared" si="7"/>
        <v/>
      </c>
    </row>
    <row r="233" spans="3:11" x14ac:dyDescent="0.25">
      <c r="C233" s="9" t="str">
        <f>IFERROR(VLOOKUP(B233,zdroj!D:AJ,33,0),"")</f>
        <v/>
      </c>
      <c r="D233" s="9" t="str">
        <f>IFERROR(VLOOKUP(B233,OBECaZSJaAM!K:W,12,0),"")</f>
        <v/>
      </c>
      <c r="E233" s="9" t="str">
        <f>IFERROR(VLOOKUP(B233,OBECaZSJaAM!K:W,13,0),"")</f>
        <v/>
      </c>
      <c r="F233" s="9" t="str">
        <f>IFERROR(VLOOKUP(B233,zdroj!D:G,4,0),"")</f>
        <v/>
      </c>
      <c r="G233" s="9" t="str">
        <f>IFERROR(IF(N233="A",VLOOKUP(B233,zdroj!D:I,6,0),VLOOKUP(B233,zdroj!D:H,5,0)),"")</f>
        <v/>
      </c>
      <c r="H233" s="9" t="str">
        <f>IFERROR(VLOOKUP(B233,zdroj!D:M,10,0),"")</f>
        <v/>
      </c>
      <c r="I233" s="9" t="str">
        <f>IFERROR(VLOOKUP(B233,zdroj!D:N,11,0),"")</f>
        <v/>
      </c>
      <c r="J233" s="92" t="str">
        <f t="shared" si="6"/>
        <v/>
      </c>
      <c r="K233" s="92" t="str">
        <f t="shared" si="7"/>
        <v/>
      </c>
    </row>
    <row r="234" spans="3:11" x14ac:dyDescent="0.25">
      <c r="C234" s="9" t="str">
        <f>IFERROR(VLOOKUP(B234,zdroj!D:AJ,33,0),"")</f>
        <v/>
      </c>
      <c r="D234" s="9" t="str">
        <f>IFERROR(VLOOKUP(B234,OBECaZSJaAM!K:W,12,0),"")</f>
        <v/>
      </c>
      <c r="E234" s="9" t="str">
        <f>IFERROR(VLOOKUP(B234,OBECaZSJaAM!K:W,13,0),"")</f>
        <v/>
      </c>
      <c r="F234" s="9" t="str">
        <f>IFERROR(VLOOKUP(B234,zdroj!D:G,4,0),"")</f>
        <v/>
      </c>
      <c r="G234" s="9" t="str">
        <f>IFERROR(IF(N234="A",VLOOKUP(B234,zdroj!D:I,6,0),VLOOKUP(B234,zdroj!D:H,5,0)),"")</f>
        <v/>
      </c>
      <c r="H234" s="9" t="str">
        <f>IFERROR(VLOOKUP(B234,zdroj!D:M,10,0),"")</f>
        <v/>
      </c>
      <c r="I234" s="9" t="str">
        <f>IFERROR(VLOOKUP(B234,zdroj!D:N,11,0),"")</f>
        <v/>
      </c>
      <c r="J234" s="92" t="str">
        <f t="shared" si="6"/>
        <v/>
      </c>
      <c r="K234" s="92" t="str">
        <f t="shared" si="7"/>
        <v/>
      </c>
    </row>
    <row r="235" spans="3:11" x14ac:dyDescent="0.25">
      <c r="C235" s="9" t="str">
        <f>IFERROR(VLOOKUP(B235,zdroj!D:AJ,33,0),"")</f>
        <v/>
      </c>
      <c r="D235" s="9" t="str">
        <f>IFERROR(VLOOKUP(B235,OBECaZSJaAM!K:W,12,0),"")</f>
        <v/>
      </c>
      <c r="E235" s="9" t="str">
        <f>IFERROR(VLOOKUP(B235,OBECaZSJaAM!K:W,13,0),"")</f>
        <v/>
      </c>
      <c r="F235" s="9" t="str">
        <f>IFERROR(VLOOKUP(B235,zdroj!D:G,4,0),"")</f>
        <v/>
      </c>
      <c r="G235" s="9" t="str">
        <f>IFERROR(IF(N235="A",VLOOKUP(B235,zdroj!D:I,6,0),VLOOKUP(B235,zdroj!D:H,5,0)),"")</f>
        <v/>
      </c>
      <c r="H235" s="9" t="str">
        <f>IFERROR(VLOOKUP(B235,zdroj!D:M,10,0),"")</f>
        <v/>
      </c>
      <c r="I235" s="9" t="str">
        <f>IFERROR(VLOOKUP(B235,zdroj!D:N,11,0),"")</f>
        <v/>
      </c>
      <c r="J235" s="92" t="str">
        <f t="shared" si="6"/>
        <v/>
      </c>
      <c r="K235" s="92" t="str">
        <f t="shared" si="7"/>
        <v/>
      </c>
    </row>
    <row r="236" spans="3:11" x14ac:dyDescent="0.25">
      <c r="C236" s="9" t="str">
        <f>IFERROR(VLOOKUP(B236,zdroj!D:AJ,33,0),"")</f>
        <v/>
      </c>
      <c r="D236" s="9" t="str">
        <f>IFERROR(VLOOKUP(B236,OBECaZSJaAM!K:W,12,0),"")</f>
        <v/>
      </c>
      <c r="E236" s="9" t="str">
        <f>IFERROR(VLOOKUP(B236,OBECaZSJaAM!K:W,13,0),"")</f>
        <v/>
      </c>
      <c r="F236" s="9" t="str">
        <f>IFERROR(VLOOKUP(B236,zdroj!D:G,4,0),"")</f>
        <v/>
      </c>
      <c r="G236" s="9" t="str">
        <f>IFERROR(IF(N236="A",VLOOKUP(B236,zdroj!D:I,6,0),VLOOKUP(B236,zdroj!D:H,5,0)),"")</f>
        <v/>
      </c>
      <c r="H236" s="9" t="str">
        <f>IFERROR(VLOOKUP(B236,zdroj!D:M,10,0),"")</f>
        <v/>
      </c>
      <c r="I236" s="9" t="str">
        <f>IFERROR(VLOOKUP(B236,zdroj!D:N,11,0),"")</f>
        <v/>
      </c>
      <c r="J236" s="92" t="str">
        <f t="shared" si="6"/>
        <v/>
      </c>
      <c r="K236" s="92" t="str">
        <f t="shared" si="7"/>
        <v/>
      </c>
    </row>
    <row r="237" spans="3:11" x14ac:dyDescent="0.25">
      <c r="C237" s="9" t="str">
        <f>IFERROR(VLOOKUP(B237,zdroj!D:AJ,33,0),"")</f>
        <v/>
      </c>
      <c r="D237" s="9" t="str">
        <f>IFERROR(VLOOKUP(B237,OBECaZSJaAM!K:W,12,0),"")</f>
        <v/>
      </c>
      <c r="E237" s="9" t="str">
        <f>IFERROR(VLOOKUP(B237,OBECaZSJaAM!K:W,13,0),"")</f>
        <v/>
      </c>
      <c r="F237" s="9" t="str">
        <f>IFERROR(VLOOKUP(B237,zdroj!D:G,4,0),"")</f>
        <v/>
      </c>
      <c r="G237" s="9" t="str">
        <f>IFERROR(IF(N237="A",VLOOKUP(B237,zdroj!D:I,6,0),VLOOKUP(B237,zdroj!D:H,5,0)),"")</f>
        <v/>
      </c>
      <c r="H237" s="9" t="str">
        <f>IFERROR(VLOOKUP(B237,zdroj!D:M,10,0),"")</f>
        <v/>
      </c>
      <c r="I237" s="9" t="str">
        <f>IFERROR(VLOOKUP(B237,zdroj!D:N,11,0),"")</f>
        <v/>
      </c>
      <c r="J237" s="92" t="str">
        <f t="shared" si="6"/>
        <v/>
      </c>
      <c r="K237" s="92" t="str">
        <f t="shared" si="7"/>
        <v/>
      </c>
    </row>
    <row r="238" spans="3:11" x14ac:dyDescent="0.25">
      <c r="C238" s="9" t="str">
        <f>IFERROR(VLOOKUP(B238,zdroj!D:AJ,33,0),"")</f>
        <v/>
      </c>
      <c r="D238" s="9" t="str">
        <f>IFERROR(VLOOKUP(B238,OBECaZSJaAM!K:W,12,0),"")</f>
        <v/>
      </c>
      <c r="E238" s="9" t="str">
        <f>IFERROR(VLOOKUP(B238,OBECaZSJaAM!K:W,13,0),"")</f>
        <v/>
      </c>
      <c r="F238" s="9" t="str">
        <f>IFERROR(VLOOKUP(B238,zdroj!D:G,4,0),"")</f>
        <v/>
      </c>
      <c r="G238" s="9" t="str">
        <f>IFERROR(IF(N238="A",VLOOKUP(B238,zdroj!D:I,6,0),VLOOKUP(B238,zdroj!D:H,5,0)),"")</f>
        <v/>
      </c>
      <c r="H238" s="9" t="str">
        <f>IFERROR(VLOOKUP(B238,zdroj!D:M,10,0),"")</f>
        <v/>
      </c>
      <c r="I238" s="9" t="str">
        <f>IFERROR(VLOOKUP(B238,zdroj!D:N,11,0),"")</f>
        <v/>
      </c>
      <c r="J238" s="92" t="str">
        <f t="shared" si="6"/>
        <v/>
      </c>
      <c r="K238" s="92" t="str">
        <f t="shared" si="7"/>
        <v/>
      </c>
    </row>
    <row r="239" spans="3:11" x14ac:dyDescent="0.25">
      <c r="C239" s="9" t="str">
        <f>IFERROR(VLOOKUP(B239,zdroj!D:AJ,33,0),"")</f>
        <v/>
      </c>
      <c r="D239" s="9" t="str">
        <f>IFERROR(VLOOKUP(B239,OBECaZSJaAM!K:W,12,0),"")</f>
        <v/>
      </c>
      <c r="E239" s="9" t="str">
        <f>IFERROR(VLOOKUP(B239,OBECaZSJaAM!K:W,13,0),"")</f>
        <v/>
      </c>
      <c r="F239" s="9" t="str">
        <f>IFERROR(VLOOKUP(B239,zdroj!D:G,4,0),"")</f>
        <v/>
      </c>
      <c r="G239" s="9" t="str">
        <f>IFERROR(IF(N239="A",VLOOKUP(B239,zdroj!D:I,6,0),VLOOKUP(B239,zdroj!D:H,5,0)),"")</f>
        <v/>
      </c>
      <c r="H239" s="9" t="str">
        <f>IFERROR(VLOOKUP(B239,zdroj!D:M,10,0),"")</f>
        <v/>
      </c>
      <c r="I239" s="9" t="str">
        <f>IFERROR(VLOOKUP(B239,zdroj!D:N,11,0),"")</f>
        <v/>
      </c>
      <c r="J239" s="92" t="str">
        <f t="shared" si="6"/>
        <v/>
      </c>
      <c r="K239" s="92" t="str">
        <f t="shared" si="7"/>
        <v/>
      </c>
    </row>
    <row r="240" spans="3:11" x14ac:dyDescent="0.25">
      <c r="C240" s="9" t="str">
        <f>IFERROR(VLOOKUP(B240,zdroj!D:AJ,33,0),"")</f>
        <v/>
      </c>
      <c r="D240" s="9" t="str">
        <f>IFERROR(VLOOKUP(B240,OBECaZSJaAM!K:W,12,0),"")</f>
        <v/>
      </c>
      <c r="E240" s="9" t="str">
        <f>IFERROR(VLOOKUP(B240,OBECaZSJaAM!K:W,13,0),"")</f>
        <v/>
      </c>
      <c r="F240" s="9" t="str">
        <f>IFERROR(VLOOKUP(B240,zdroj!D:G,4,0),"")</f>
        <v/>
      </c>
      <c r="G240" s="9" t="str">
        <f>IFERROR(IF(N240="A",VLOOKUP(B240,zdroj!D:I,6,0),VLOOKUP(B240,zdroj!D:H,5,0)),"")</f>
        <v/>
      </c>
      <c r="H240" s="9" t="str">
        <f>IFERROR(VLOOKUP(B240,zdroj!D:M,10,0),"")</f>
        <v/>
      </c>
      <c r="I240" s="9" t="str">
        <f>IFERROR(VLOOKUP(B240,zdroj!D:N,11,0),"")</f>
        <v/>
      </c>
      <c r="J240" s="92" t="str">
        <f t="shared" si="6"/>
        <v/>
      </c>
      <c r="K240" s="92" t="str">
        <f t="shared" si="7"/>
        <v/>
      </c>
    </row>
    <row r="241" spans="3:11" x14ac:dyDescent="0.25">
      <c r="C241" s="9" t="str">
        <f>IFERROR(VLOOKUP(B241,zdroj!D:AJ,33,0),"")</f>
        <v/>
      </c>
      <c r="D241" s="9" t="str">
        <f>IFERROR(VLOOKUP(B241,OBECaZSJaAM!K:W,12,0),"")</f>
        <v/>
      </c>
      <c r="E241" s="9" t="str">
        <f>IFERROR(VLOOKUP(B241,OBECaZSJaAM!K:W,13,0),"")</f>
        <v/>
      </c>
      <c r="F241" s="9" t="str">
        <f>IFERROR(VLOOKUP(B241,zdroj!D:G,4,0),"")</f>
        <v/>
      </c>
      <c r="G241" s="9" t="str">
        <f>IFERROR(IF(N241="A",VLOOKUP(B241,zdroj!D:I,6,0),VLOOKUP(B241,zdroj!D:H,5,0)),"")</f>
        <v/>
      </c>
      <c r="H241" s="9" t="str">
        <f>IFERROR(VLOOKUP(B241,zdroj!D:M,10,0),"")</f>
        <v/>
      </c>
      <c r="I241" s="9" t="str">
        <f>IFERROR(VLOOKUP(B241,zdroj!D:N,11,0),"")</f>
        <v/>
      </c>
      <c r="J241" s="92" t="str">
        <f t="shared" si="6"/>
        <v/>
      </c>
      <c r="K241" s="92" t="str">
        <f t="shared" si="7"/>
        <v/>
      </c>
    </row>
    <row r="242" spans="3:11" x14ac:dyDescent="0.25">
      <c r="C242" s="9" t="str">
        <f>IFERROR(VLOOKUP(B242,zdroj!D:AJ,33,0),"")</f>
        <v/>
      </c>
      <c r="D242" s="9" t="str">
        <f>IFERROR(VLOOKUP(B242,OBECaZSJaAM!K:W,12,0),"")</f>
        <v/>
      </c>
      <c r="E242" s="9" t="str">
        <f>IFERROR(VLOOKUP(B242,OBECaZSJaAM!K:W,13,0),"")</f>
        <v/>
      </c>
      <c r="F242" s="9" t="str">
        <f>IFERROR(VLOOKUP(B242,zdroj!D:G,4,0),"")</f>
        <v/>
      </c>
      <c r="G242" s="9" t="str">
        <f>IFERROR(IF(N242="A",VLOOKUP(B242,zdroj!D:I,6,0),VLOOKUP(B242,zdroj!D:H,5,0)),"")</f>
        <v/>
      </c>
      <c r="H242" s="9" t="str">
        <f>IFERROR(VLOOKUP(B242,zdroj!D:M,10,0),"")</f>
        <v/>
      </c>
      <c r="I242" s="9" t="str">
        <f>IFERROR(VLOOKUP(B242,zdroj!D:N,11,0),"")</f>
        <v/>
      </c>
      <c r="J242" s="92" t="str">
        <f t="shared" si="6"/>
        <v/>
      </c>
      <c r="K242" s="92" t="str">
        <f t="shared" si="7"/>
        <v/>
      </c>
    </row>
    <row r="243" spans="3:11" x14ac:dyDescent="0.25">
      <c r="C243" s="9" t="str">
        <f>IFERROR(VLOOKUP(B243,zdroj!D:AJ,33,0),"")</f>
        <v/>
      </c>
      <c r="D243" s="9" t="str">
        <f>IFERROR(VLOOKUP(B243,OBECaZSJaAM!K:W,12,0),"")</f>
        <v/>
      </c>
      <c r="E243" s="9" t="str">
        <f>IFERROR(VLOOKUP(B243,OBECaZSJaAM!K:W,13,0),"")</f>
        <v/>
      </c>
      <c r="F243" s="9" t="str">
        <f>IFERROR(VLOOKUP(B243,zdroj!D:G,4,0),"")</f>
        <v/>
      </c>
      <c r="G243" s="9" t="str">
        <f>IFERROR(IF(N243="A",VLOOKUP(B243,zdroj!D:I,6,0),VLOOKUP(B243,zdroj!D:H,5,0)),"")</f>
        <v/>
      </c>
      <c r="H243" s="9" t="str">
        <f>IFERROR(VLOOKUP(B243,zdroj!D:M,10,0),"")</f>
        <v/>
      </c>
      <c r="I243" s="9" t="str">
        <f>IFERROR(VLOOKUP(B243,zdroj!D:N,11,0),"")</f>
        <v/>
      </c>
      <c r="J243" s="92" t="str">
        <f t="shared" si="6"/>
        <v/>
      </c>
      <c r="K243" s="92" t="str">
        <f t="shared" si="7"/>
        <v/>
      </c>
    </row>
    <row r="244" spans="3:11" x14ac:dyDescent="0.25">
      <c r="C244" s="9" t="str">
        <f>IFERROR(VLOOKUP(B244,zdroj!D:AJ,33,0),"")</f>
        <v/>
      </c>
      <c r="D244" s="9" t="str">
        <f>IFERROR(VLOOKUP(B244,OBECaZSJaAM!K:W,12,0),"")</f>
        <v/>
      </c>
      <c r="E244" s="9" t="str">
        <f>IFERROR(VLOOKUP(B244,OBECaZSJaAM!K:W,13,0),"")</f>
        <v/>
      </c>
      <c r="F244" s="9" t="str">
        <f>IFERROR(VLOOKUP(B244,zdroj!D:G,4,0),"")</f>
        <v/>
      </c>
      <c r="G244" s="9" t="str">
        <f>IFERROR(IF(N244="A",VLOOKUP(B244,zdroj!D:I,6,0),VLOOKUP(B244,zdroj!D:H,5,0)),"")</f>
        <v/>
      </c>
      <c r="H244" s="9" t="str">
        <f>IFERROR(VLOOKUP(B244,zdroj!D:M,10,0),"")</f>
        <v/>
      </c>
      <c r="I244" s="9" t="str">
        <f>IFERROR(VLOOKUP(B244,zdroj!D:N,11,0),"")</f>
        <v/>
      </c>
      <c r="J244" s="92" t="str">
        <f t="shared" si="6"/>
        <v/>
      </c>
      <c r="K244" s="92" t="str">
        <f t="shared" si="7"/>
        <v/>
      </c>
    </row>
    <row r="245" spans="3:11" x14ac:dyDescent="0.25">
      <c r="C245" s="9" t="str">
        <f>IFERROR(VLOOKUP(B245,zdroj!D:AJ,33,0),"")</f>
        <v/>
      </c>
      <c r="D245" s="9" t="str">
        <f>IFERROR(VLOOKUP(B245,OBECaZSJaAM!K:W,12,0),"")</f>
        <v/>
      </c>
      <c r="E245" s="9" t="str">
        <f>IFERROR(VLOOKUP(B245,OBECaZSJaAM!K:W,13,0),"")</f>
        <v/>
      </c>
      <c r="F245" s="9" t="str">
        <f>IFERROR(VLOOKUP(B245,zdroj!D:G,4,0),"")</f>
        <v/>
      </c>
      <c r="G245" s="9" t="str">
        <f>IFERROR(IF(N245="A",VLOOKUP(B245,zdroj!D:I,6,0),VLOOKUP(B245,zdroj!D:H,5,0)),"")</f>
        <v/>
      </c>
      <c r="H245" s="9" t="str">
        <f>IFERROR(VLOOKUP(B245,zdroj!D:M,10,0),"")</f>
        <v/>
      </c>
      <c r="I245" s="9" t="str">
        <f>IFERROR(VLOOKUP(B245,zdroj!D:N,11,0),"")</f>
        <v/>
      </c>
      <c r="J245" s="92" t="str">
        <f t="shared" si="6"/>
        <v/>
      </c>
      <c r="K245" s="92" t="str">
        <f t="shared" si="7"/>
        <v/>
      </c>
    </row>
    <row r="246" spans="3:11" x14ac:dyDescent="0.25">
      <c r="C246" s="9" t="str">
        <f>IFERROR(VLOOKUP(B246,zdroj!D:AJ,33,0),"")</f>
        <v/>
      </c>
      <c r="D246" s="9" t="str">
        <f>IFERROR(VLOOKUP(B246,OBECaZSJaAM!K:W,12,0),"")</f>
        <v/>
      </c>
      <c r="E246" s="9" t="str">
        <f>IFERROR(VLOOKUP(B246,OBECaZSJaAM!K:W,13,0),"")</f>
        <v/>
      </c>
      <c r="F246" s="9" t="str">
        <f>IFERROR(VLOOKUP(B246,zdroj!D:G,4,0),"")</f>
        <v/>
      </c>
      <c r="G246" s="9" t="str">
        <f>IFERROR(IF(N246="A",VLOOKUP(B246,zdroj!D:I,6,0),VLOOKUP(B246,zdroj!D:H,5,0)),"")</f>
        <v/>
      </c>
      <c r="H246" s="9" t="str">
        <f>IFERROR(VLOOKUP(B246,zdroj!D:M,10,0),"")</f>
        <v/>
      </c>
      <c r="I246" s="9" t="str">
        <f>IFERROR(VLOOKUP(B246,zdroj!D:N,11,0),"")</f>
        <v/>
      </c>
      <c r="J246" s="92" t="str">
        <f t="shared" si="6"/>
        <v/>
      </c>
      <c r="K246" s="92" t="str">
        <f t="shared" si="7"/>
        <v/>
      </c>
    </row>
    <row r="247" spans="3:11" x14ac:dyDescent="0.25">
      <c r="C247" s="9" t="str">
        <f>IFERROR(VLOOKUP(B247,zdroj!D:AJ,33,0),"")</f>
        <v/>
      </c>
      <c r="D247" s="9" t="str">
        <f>IFERROR(VLOOKUP(B247,OBECaZSJaAM!K:W,12,0),"")</f>
        <v/>
      </c>
      <c r="E247" s="9" t="str">
        <f>IFERROR(VLOOKUP(B247,OBECaZSJaAM!K:W,13,0),"")</f>
        <v/>
      </c>
      <c r="F247" s="9" t="str">
        <f>IFERROR(VLOOKUP(B247,zdroj!D:G,4,0),"")</f>
        <v/>
      </c>
      <c r="G247" s="9" t="str">
        <f>IFERROR(IF(N247="A",VLOOKUP(B247,zdroj!D:I,6,0),VLOOKUP(B247,zdroj!D:H,5,0)),"")</f>
        <v/>
      </c>
      <c r="H247" s="9" t="str">
        <f>IFERROR(VLOOKUP(B247,zdroj!D:M,10,0),"")</f>
        <v/>
      </c>
      <c r="I247" s="9" t="str">
        <f>IFERROR(VLOOKUP(B247,zdroj!D:N,11,0),"")</f>
        <v/>
      </c>
      <c r="J247" s="92" t="str">
        <f t="shared" si="6"/>
        <v/>
      </c>
      <c r="K247" s="92" t="str">
        <f t="shared" si="7"/>
        <v/>
      </c>
    </row>
    <row r="248" spans="3:11" x14ac:dyDescent="0.25">
      <c r="C248" s="9" t="str">
        <f>IFERROR(VLOOKUP(B248,zdroj!D:AJ,33,0),"")</f>
        <v/>
      </c>
      <c r="D248" s="9" t="str">
        <f>IFERROR(VLOOKUP(B248,OBECaZSJaAM!K:W,12,0),"")</f>
        <v/>
      </c>
      <c r="E248" s="9" t="str">
        <f>IFERROR(VLOOKUP(B248,OBECaZSJaAM!K:W,13,0),"")</f>
        <v/>
      </c>
      <c r="F248" s="9" t="str">
        <f>IFERROR(VLOOKUP(B248,zdroj!D:G,4,0),"")</f>
        <v/>
      </c>
      <c r="G248" s="9" t="str">
        <f>IFERROR(IF(N248="A",VLOOKUP(B248,zdroj!D:I,6,0),VLOOKUP(B248,zdroj!D:H,5,0)),"")</f>
        <v/>
      </c>
      <c r="H248" s="9" t="str">
        <f>IFERROR(VLOOKUP(B248,zdroj!D:M,10,0),"")</f>
        <v/>
      </c>
      <c r="I248" s="9" t="str">
        <f>IFERROR(VLOOKUP(B248,zdroj!D:N,11,0),"")</f>
        <v/>
      </c>
      <c r="J248" s="92" t="str">
        <f t="shared" si="6"/>
        <v/>
      </c>
      <c r="K248" s="92" t="str">
        <f t="shared" si="7"/>
        <v/>
      </c>
    </row>
    <row r="249" spans="3:11" x14ac:dyDescent="0.25">
      <c r="C249" s="9" t="str">
        <f>IFERROR(VLOOKUP(B249,zdroj!D:AJ,33,0),"")</f>
        <v/>
      </c>
      <c r="D249" s="9" t="str">
        <f>IFERROR(VLOOKUP(B249,OBECaZSJaAM!K:W,12,0),"")</f>
        <v/>
      </c>
      <c r="E249" s="9" t="str">
        <f>IFERROR(VLOOKUP(B249,OBECaZSJaAM!K:W,13,0),"")</f>
        <v/>
      </c>
      <c r="F249" s="9" t="str">
        <f>IFERROR(VLOOKUP(B249,zdroj!D:G,4,0),"")</f>
        <v/>
      </c>
      <c r="G249" s="9" t="str">
        <f>IFERROR(IF(N249="A",VLOOKUP(B249,zdroj!D:I,6,0),VLOOKUP(B249,zdroj!D:H,5,0)),"")</f>
        <v/>
      </c>
      <c r="H249" s="9" t="str">
        <f>IFERROR(VLOOKUP(B249,zdroj!D:M,10,0),"")</f>
        <v/>
      </c>
      <c r="I249" s="9" t="str">
        <f>IFERROR(VLOOKUP(B249,zdroj!D:N,11,0),"")</f>
        <v/>
      </c>
      <c r="J249" s="92" t="str">
        <f t="shared" si="6"/>
        <v/>
      </c>
      <c r="K249" s="92" t="str">
        <f t="shared" si="7"/>
        <v/>
      </c>
    </row>
    <row r="250" spans="3:11" x14ac:dyDescent="0.25">
      <c r="C250" s="9" t="str">
        <f>IFERROR(VLOOKUP(B250,zdroj!D:AJ,33,0),"")</f>
        <v/>
      </c>
      <c r="D250" s="9" t="str">
        <f>IFERROR(VLOOKUP(B250,OBECaZSJaAM!K:W,12,0),"")</f>
        <v/>
      </c>
      <c r="E250" s="9" t="str">
        <f>IFERROR(VLOOKUP(B250,OBECaZSJaAM!K:W,13,0),"")</f>
        <v/>
      </c>
      <c r="F250" s="9" t="str">
        <f>IFERROR(VLOOKUP(B250,zdroj!D:G,4,0),"")</f>
        <v/>
      </c>
      <c r="G250" s="9" t="str">
        <f>IFERROR(IF(N250="A",VLOOKUP(B250,zdroj!D:I,6,0),VLOOKUP(B250,zdroj!D:H,5,0)),"")</f>
        <v/>
      </c>
      <c r="H250" s="9" t="str">
        <f>IFERROR(VLOOKUP(B250,zdroj!D:M,10,0),"")</f>
        <v/>
      </c>
      <c r="I250" s="9" t="str">
        <f>IFERROR(VLOOKUP(B250,zdroj!D:N,11,0),"")</f>
        <v/>
      </c>
      <c r="J250" s="92" t="str">
        <f t="shared" si="6"/>
        <v/>
      </c>
      <c r="K250" s="92" t="str">
        <f t="shared" si="7"/>
        <v/>
      </c>
    </row>
    <row r="251" spans="3:11" x14ac:dyDescent="0.25">
      <c r="C251" s="9" t="str">
        <f>IFERROR(VLOOKUP(B251,zdroj!D:AJ,33,0),"")</f>
        <v/>
      </c>
      <c r="D251" s="9" t="str">
        <f>IFERROR(VLOOKUP(B251,OBECaZSJaAM!K:W,12,0),"")</f>
        <v/>
      </c>
      <c r="E251" s="9" t="str">
        <f>IFERROR(VLOOKUP(B251,OBECaZSJaAM!K:W,13,0),"")</f>
        <v/>
      </c>
      <c r="F251" s="9" t="str">
        <f>IFERROR(VLOOKUP(B251,zdroj!D:G,4,0),"")</f>
        <v/>
      </c>
      <c r="G251" s="9" t="str">
        <f>IFERROR(IF(N251="A",VLOOKUP(B251,zdroj!D:I,6,0),VLOOKUP(B251,zdroj!D:H,5,0)),"")</f>
        <v/>
      </c>
      <c r="H251" s="9" t="str">
        <f>IFERROR(VLOOKUP(B251,zdroj!D:M,10,0),"")</f>
        <v/>
      </c>
      <c r="I251" s="9" t="str">
        <f>IFERROR(VLOOKUP(B251,zdroj!D:N,11,0),"")</f>
        <v/>
      </c>
      <c r="J251" s="92" t="str">
        <f t="shared" si="6"/>
        <v/>
      </c>
      <c r="K251" s="92" t="str">
        <f t="shared" si="7"/>
        <v/>
      </c>
    </row>
    <row r="252" spans="3:11" x14ac:dyDescent="0.25">
      <c r="C252" s="9" t="str">
        <f>IFERROR(VLOOKUP(B252,zdroj!D:AJ,33,0),"")</f>
        <v/>
      </c>
      <c r="D252" s="9" t="str">
        <f>IFERROR(VLOOKUP(B252,OBECaZSJaAM!K:W,12,0),"")</f>
        <v/>
      </c>
      <c r="E252" s="9" t="str">
        <f>IFERROR(VLOOKUP(B252,OBECaZSJaAM!K:W,13,0),"")</f>
        <v/>
      </c>
      <c r="F252" s="9" t="str">
        <f>IFERROR(VLOOKUP(B252,zdroj!D:G,4,0),"")</f>
        <v/>
      </c>
      <c r="G252" s="9" t="str">
        <f>IFERROR(IF(N252="A",VLOOKUP(B252,zdroj!D:I,6,0),VLOOKUP(B252,zdroj!D:H,5,0)),"")</f>
        <v/>
      </c>
      <c r="H252" s="9" t="str">
        <f>IFERROR(VLOOKUP(B252,zdroj!D:M,10,0),"")</f>
        <v/>
      </c>
      <c r="I252" s="9" t="str">
        <f>IFERROR(VLOOKUP(B252,zdroj!D:N,11,0),"")</f>
        <v/>
      </c>
      <c r="J252" s="92" t="str">
        <f t="shared" si="6"/>
        <v/>
      </c>
      <c r="K252" s="92" t="str">
        <f t="shared" si="7"/>
        <v/>
      </c>
    </row>
    <row r="253" spans="3:11" x14ac:dyDescent="0.25">
      <c r="C253" s="9" t="str">
        <f>IFERROR(VLOOKUP(B253,zdroj!D:AJ,33,0),"")</f>
        <v/>
      </c>
      <c r="D253" s="9" t="str">
        <f>IFERROR(VLOOKUP(B253,OBECaZSJaAM!K:W,12,0),"")</f>
        <v/>
      </c>
      <c r="E253" s="9" t="str">
        <f>IFERROR(VLOOKUP(B253,OBECaZSJaAM!K:W,13,0),"")</f>
        <v/>
      </c>
      <c r="F253" s="9" t="str">
        <f>IFERROR(VLOOKUP(B253,zdroj!D:G,4,0),"")</f>
        <v/>
      </c>
      <c r="G253" s="9" t="str">
        <f>IFERROR(IF(N253="A",VLOOKUP(B253,zdroj!D:I,6,0),VLOOKUP(B253,zdroj!D:H,5,0)),"")</f>
        <v/>
      </c>
      <c r="H253" s="9" t="str">
        <f>IFERROR(VLOOKUP(B253,zdroj!D:M,10,0),"")</f>
        <v/>
      </c>
      <c r="I253" s="9" t="str">
        <f>IFERROR(VLOOKUP(B253,zdroj!D:N,11,0),"")</f>
        <v/>
      </c>
      <c r="J253" s="92" t="str">
        <f t="shared" si="6"/>
        <v/>
      </c>
      <c r="K253" s="92" t="str">
        <f t="shared" si="7"/>
        <v/>
      </c>
    </row>
    <row r="254" spans="3:11" x14ac:dyDescent="0.25">
      <c r="C254" s="9" t="str">
        <f>IFERROR(VLOOKUP(B254,zdroj!D:AJ,33,0),"")</f>
        <v/>
      </c>
      <c r="D254" s="9" t="str">
        <f>IFERROR(VLOOKUP(B254,OBECaZSJaAM!K:W,12,0),"")</f>
        <v/>
      </c>
      <c r="E254" s="9" t="str">
        <f>IFERROR(VLOOKUP(B254,OBECaZSJaAM!K:W,13,0),"")</f>
        <v/>
      </c>
      <c r="F254" s="9" t="str">
        <f>IFERROR(VLOOKUP(B254,zdroj!D:G,4,0),"")</f>
        <v/>
      </c>
      <c r="G254" s="9" t="str">
        <f>IFERROR(IF(N254="A",VLOOKUP(B254,zdroj!D:I,6,0),VLOOKUP(B254,zdroj!D:H,5,0)),"")</f>
        <v/>
      </c>
      <c r="H254" s="9" t="str">
        <f>IFERROR(VLOOKUP(B254,zdroj!D:M,10,0),"")</f>
        <v/>
      </c>
      <c r="I254" s="9" t="str">
        <f>IFERROR(VLOOKUP(B254,zdroj!D:N,11,0),"")</f>
        <v/>
      </c>
      <c r="J254" s="92" t="str">
        <f t="shared" si="6"/>
        <v/>
      </c>
      <c r="K254" s="92" t="str">
        <f t="shared" si="7"/>
        <v/>
      </c>
    </row>
    <row r="255" spans="3:11" x14ac:dyDescent="0.25">
      <c r="C255" s="9" t="str">
        <f>IFERROR(VLOOKUP(B255,zdroj!D:AJ,33,0),"")</f>
        <v/>
      </c>
      <c r="D255" s="9" t="str">
        <f>IFERROR(VLOOKUP(B255,OBECaZSJaAM!K:W,12,0),"")</f>
        <v/>
      </c>
      <c r="E255" s="9" t="str">
        <f>IFERROR(VLOOKUP(B255,OBECaZSJaAM!K:W,13,0),"")</f>
        <v/>
      </c>
      <c r="F255" s="9" t="str">
        <f>IFERROR(VLOOKUP(B255,zdroj!D:G,4,0),"")</f>
        <v/>
      </c>
      <c r="G255" s="9" t="str">
        <f>IFERROR(IF(N255="A",VLOOKUP(B255,zdroj!D:I,6,0),VLOOKUP(B255,zdroj!D:H,5,0)),"")</f>
        <v/>
      </c>
      <c r="H255" s="9" t="str">
        <f>IFERROR(VLOOKUP(B255,zdroj!D:M,10,0),"")</f>
        <v/>
      </c>
      <c r="I255" s="9" t="str">
        <f>IFERROR(VLOOKUP(B255,zdroj!D:N,11,0),"")</f>
        <v/>
      </c>
      <c r="J255" s="92" t="str">
        <f t="shared" si="6"/>
        <v/>
      </c>
      <c r="K255" s="92" t="str">
        <f t="shared" si="7"/>
        <v/>
      </c>
    </row>
    <row r="256" spans="3:11" x14ac:dyDescent="0.25">
      <c r="C256" s="9" t="str">
        <f>IFERROR(VLOOKUP(B256,zdroj!D:AJ,33,0),"")</f>
        <v/>
      </c>
      <c r="D256" s="9" t="str">
        <f>IFERROR(VLOOKUP(B256,OBECaZSJaAM!K:W,12,0),"")</f>
        <v/>
      </c>
      <c r="E256" s="9" t="str">
        <f>IFERROR(VLOOKUP(B256,OBECaZSJaAM!K:W,13,0),"")</f>
        <v/>
      </c>
      <c r="F256" s="9" t="str">
        <f>IFERROR(VLOOKUP(B256,zdroj!D:G,4,0),"")</f>
        <v/>
      </c>
      <c r="G256" s="9" t="str">
        <f>IFERROR(IF(N256="A",VLOOKUP(B256,zdroj!D:I,6,0),VLOOKUP(B256,zdroj!D:H,5,0)),"")</f>
        <v/>
      </c>
      <c r="H256" s="9" t="str">
        <f>IFERROR(VLOOKUP(B256,zdroj!D:M,10,0),"")</f>
        <v/>
      </c>
      <c r="I256" s="9" t="str">
        <f>IFERROR(VLOOKUP(B256,zdroj!D:N,11,0),"")</f>
        <v/>
      </c>
      <c r="J256" s="92" t="str">
        <f t="shared" si="6"/>
        <v/>
      </c>
      <c r="K256" s="92" t="str">
        <f t="shared" si="7"/>
        <v/>
      </c>
    </row>
    <row r="257" spans="3:11" x14ac:dyDescent="0.25">
      <c r="C257" s="9" t="str">
        <f>IFERROR(VLOOKUP(B257,zdroj!D:AJ,33,0),"")</f>
        <v/>
      </c>
      <c r="D257" s="9" t="str">
        <f>IFERROR(VLOOKUP(B257,OBECaZSJaAM!K:W,12,0),"")</f>
        <v/>
      </c>
      <c r="E257" s="9" t="str">
        <f>IFERROR(VLOOKUP(B257,OBECaZSJaAM!K:W,13,0),"")</f>
        <v/>
      </c>
      <c r="F257" s="9" t="str">
        <f>IFERROR(VLOOKUP(B257,zdroj!D:G,4,0),"")</f>
        <v/>
      </c>
      <c r="G257" s="9" t="str">
        <f>IFERROR(IF(N257="A",VLOOKUP(B257,zdroj!D:I,6,0),VLOOKUP(B257,zdroj!D:H,5,0)),"")</f>
        <v/>
      </c>
      <c r="H257" s="9" t="str">
        <f>IFERROR(VLOOKUP(B257,zdroj!D:M,10,0),"")</f>
        <v/>
      </c>
      <c r="I257" s="9" t="str">
        <f>IFERROR(VLOOKUP(B257,zdroj!D:N,11,0),"")</f>
        <v/>
      </c>
      <c r="J257" s="92" t="str">
        <f t="shared" si="6"/>
        <v/>
      </c>
      <c r="K257" s="92" t="str">
        <f t="shared" si="7"/>
        <v/>
      </c>
    </row>
    <row r="258" spans="3:11" x14ac:dyDescent="0.25">
      <c r="C258" s="9" t="str">
        <f>IFERROR(VLOOKUP(B258,zdroj!D:AJ,33,0),"")</f>
        <v/>
      </c>
      <c r="D258" s="9" t="str">
        <f>IFERROR(VLOOKUP(B258,OBECaZSJaAM!K:W,12,0),"")</f>
        <v/>
      </c>
      <c r="E258" s="9" t="str">
        <f>IFERROR(VLOOKUP(B258,OBECaZSJaAM!K:W,13,0),"")</f>
        <v/>
      </c>
      <c r="F258" s="9" t="str">
        <f>IFERROR(VLOOKUP(B258,zdroj!D:G,4,0),"")</f>
        <v/>
      </c>
      <c r="G258" s="9" t="str">
        <f>IFERROR(IF(N258="A",VLOOKUP(B258,zdroj!D:I,6,0),VLOOKUP(B258,zdroj!D:H,5,0)),"")</f>
        <v/>
      </c>
      <c r="H258" s="9" t="str">
        <f>IFERROR(VLOOKUP(B258,zdroj!D:M,10,0),"")</f>
        <v/>
      </c>
      <c r="I258" s="9" t="str">
        <f>IFERROR(VLOOKUP(B258,zdroj!D:N,11,0),"")</f>
        <v/>
      </c>
      <c r="J258" s="92" t="str">
        <f t="shared" si="6"/>
        <v/>
      </c>
      <c r="K258" s="92" t="str">
        <f t="shared" si="7"/>
        <v/>
      </c>
    </row>
    <row r="259" spans="3:11" x14ac:dyDescent="0.25">
      <c r="C259" s="9" t="str">
        <f>IFERROR(VLOOKUP(B259,zdroj!D:AJ,33,0),"")</f>
        <v/>
      </c>
      <c r="D259" s="9" t="str">
        <f>IFERROR(VLOOKUP(B259,OBECaZSJaAM!K:W,12,0),"")</f>
        <v/>
      </c>
      <c r="E259" s="9" t="str">
        <f>IFERROR(VLOOKUP(B259,OBECaZSJaAM!K:W,13,0),"")</f>
        <v/>
      </c>
      <c r="F259" s="9" t="str">
        <f>IFERROR(VLOOKUP(B259,zdroj!D:G,4,0),"")</f>
        <v/>
      </c>
      <c r="G259" s="9" t="str">
        <f>IFERROR(IF(N259="A",VLOOKUP(B259,zdroj!D:I,6,0),VLOOKUP(B259,zdroj!D:H,5,0)),"")</f>
        <v/>
      </c>
      <c r="H259" s="9" t="str">
        <f>IFERROR(VLOOKUP(B259,zdroj!D:M,10,0),"")</f>
        <v/>
      </c>
      <c r="I259" s="9" t="str">
        <f>IFERROR(VLOOKUP(B259,zdroj!D:N,11,0),"")</f>
        <v/>
      </c>
      <c r="J259" s="92" t="str">
        <f t="shared" si="6"/>
        <v/>
      </c>
      <c r="K259" s="92" t="str">
        <f t="shared" si="7"/>
        <v/>
      </c>
    </row>
    <row r="260" spans="3:11" x14ac:dyDescent="0.25">
      <c r="C260" s="9" t="str">
        <f>IFERROR(VLOOKUP(B260,zdroj!D:AJ,33,0),"")</f>
        <v/>
      </c>
      <c r="D260" s="9" t="str">
        <f>IFERROR(VLOOKUP(B260,OBECaZSJaAM!K:W,12,0),"")</f>
        <v/>
      </c>
      <c r="E260" s="9" t="str">
        <f>IFERROR(VLOOKUP(B260,OBECaZSJaAM!K:W,13,0),"")</f>
        <v/>
      </c>
      <c r="F260" s="9" t="str">
        <f>IFERROR(VLOOKUP(B260,zdroj!D:G,4,0),"")</f>
        <v/>
      </c>
      <c r="G260" s="9" t="str">
        <f>IFERROR(IF(N260="A",VLOOKUP(B260,zdroj!D:I,6,0),VLOOKUP(B260,zdroj!D:H,5,0)),"")</f>
        <v/>
      </c>
      <c r="H260" s="9" t="str">
        <f>IFERROR(VLOOKUP(B260,zdroj!D:M,10,0),"")</f>
        <v/>
      </c>
      <c r="I260" s="9" t="str">
        <f>IFERROR(VLOOKUP(B260,zdroj!D:N,11,0),"")</f>
        <v/>
      </c>
      <c r="J260" s="92" t="str">
        <f t="shared" si="6"/>
        <v/>
      </c>
      <c r="K260" s="92" t="str">
        <f t="shared" si="7"/>
        <v/>
      </c>
    </row>
    <row r="261" spans="3:11" x14ac:dyDescent="0.25">
      <c r="C261" s="9" t="str">
        <f>IFERROR(VLOOKUP(B261,zdroj!D:AJ,33,0),"")</f>
        <v/>
      </c>
      <c r="D261" s="9" t="str">
        <f>IFERROR(VLOOKUP(B261,OBECaZSJaAM!K:W,12,0),"")</f>
        <v/>
      </c>
      <c r="E261" s="9" t="str">
        <f>IFERROR(VLOOKUP(B261,OBECaZSJaAM!K:W,13,0),"")</f>
        <v/>
      </c>
      <c r="F261" s="9" t="str">
        <f>IFERROR(VLOOKUP(B261,zdroj!D:G,4,0),"")</f>
        <v/>
      </c>
      <c r="G261" s="9" t="str">
        <f>IFERROR(IF(N261="A",VLOOKUP(B261,zdroj!D:I,6,0),VLOOKUP(B261,zdroj!D:H,5,0)),"")</f>
        <v/>
      </c>
      <c r="H261" s="9" t="str">
        <f>IFERROR(VLOOKUP(B261,zdroj!D:M,10,0),"")</f>
        <v/>
      </c>
      <c r="I261" s="9" t="str">
        <f>IFERROR(VLOOKUP(B261,zdroj!D:N,11,0),"")</f>
        <v/>
      </c>
      <c r="J261" s="92" t="str">
        <f t="shared" si="6"/>
        <v/>
      </c>
      <c r="K261" s="92" t="str">
        <f t="shared" si="7"/>
        <v/>
      </c>
    </row>
    <row r="262" spans="3:11" x14ac:dyDescent="0.25">
      <c r="C262" s="9" t="str">
        <f>IFERROR(VLOOKUP(B262,zdroj!D:AJ,33,0),"")</f>
        <v/>
      </c>
      <c r="D262" s="9" t="str">
        <f>IFERROR(VLOOKUP(B262,OBECaZSJaAM!K:W,12,0),"")</f>
        <v/>
      </c>
      <c r="E262" s="9" t="str">
        <f>IFERROR(VLOOKUP(B262,OBECaZSJaAM!K:W,13,0),"")</f>
        <v/>
      </c>
      <c r="F262" s="9" t="str">
        <f>IFERROR(VLOOKUP(B262,zdroj!D:G,4,0),"")</f>
        <v/>
      </c>
      <c r="G262" s="9" t="str">
        <f>IFERROR(IF(N262="A",VLOOKUP(B262,zdroj!D:I,6,0),VLOOKUP(B262,zdroj!D:H,5,0)),"")</f>
        <v/>
      </c>
      <c r="H262" s="9" t="str">
        <f>IFERROR(VLOOKUP(B262,zdroj!D:M,10,0),"")</f>
        <v/>
      </c>
      <c r="I262" s="9" t="str">
        <f>IFERROR(VLOOKUP(B262,zdroj!D:N,11,0),"")</f>
        <v/>
      </c>
      <c r="J262" s="92" t="str">
        <f t="shared" ref="J262:J325" si="8">IFERROR(G262/F262,"")</f>
        <v/>
      </c>
      <c r="K262" s="92" t="str">
        <f t="shared" ref="K262:K325" si="9">IFERROR((I262+H262+G262)/F262,"")</f>
        <v/>
      </c>
    </row>
    <row r="263" spans="3:11" x14ac:dyDescent="0.25">
      <c r="C263" s="9" t="str">
        <f>IFERROR(VLOOKUP(B263,zdroj!D:AJ,33,0),"")</f>
        <v/>
      </c>
      <c r="D263" s="9" t="str">
        <f>IFERROR(VLOOKUP(B263,OBECaZSJaAM!K:W,12,0),"")</f>
        <v/>
      </c>
      <c r="E263" s="9" t="str">
        <f>IFERROR(VLOOKUP(B263,OBECaZSJaAM!K:W,13,0),"")</f>
        <v/>
      </c>
      <c r="F263" s="9" t="str">
        <f>IFERROR(VLOOKUP(B263,zdroj!D:G,4,0),"")</f>
        <v/>
      </c>
      <c r="G263" s="9" t="str">
        <f>IFERROR(IF(N263="A",VLOOKUP(B263,zdroj!D:I,6,0),VLOOKUP(B263,zdroj!D:H,5,0)),"")</f>
        <v/>
      </c>
      <c r="H263" s="9" t="str">
        <f>IFERROR(VLOOKUP(B263,zdroj!D:M,10,0),"")</f>
        <v/>
      </c>
      <c r="I263" s="9" t="str">
        <f>IFERROR(VLOOKUP(B263,zdroj!D:N,11,0),"")</f>
        <v/>
      </c>
      <c r="J263" s="92" t="str">
        <f t="shared" si="8"/>
        <v/>
      </c>
      <c r="K263" s="92" t="str">
        <f t="shared" si="9"/>
        <v/>
      </c>
    </row>
    <row r="264" spans="3:11" x14ac:dyDescent="0.25">
      <c r="C264" s="9" t="str">
        <f>IFERROR(VLOOKUP(B264,zdroj!D:AJ,33,0),"")</f>
        <v/>
      </c>
      <c r="D264" s="9" t="str">
        <f>IFERROR(VLOOKUP(B264,OBECaZSJaAM!K:W,12,0),"")</f>
        <v/>
      </c>
      <c r="E264" s="9" t="str">
        <f>IFERROR(VLOOKUP(B264,OBECaZSJaAM!K:W,13,0),"")</f>
        <v/>
      </c>
      <c r="F264" s="9" t="str">
        <f>IFERROR(VLOOKUP(B264,zdroj!D:G,4,0),"")</f>
        <v/>
      </c>
      <c r="G264" s="9" t="str">
        <f>IFERROR(IF(N264="A",VLOOKUP(B264,zdroj!D:I,6,0),VLOOKUP(B264,zdroj!D:H,5,0)),"")</f>
        <v/>
      </c>
      <c r="H264" s="9" t="str">
        <f>IFERROR(VLOOKUP(B264,zdroj!D:M,10,0),"")</f>
        <v/>
      </c>
      <c r="I264" s="9" t="str">
        <f>IFERROR(VLOOKUP(B264,zdroj!D:N,11,0),"")</f>
        <v/>
      </c>
      <c r="J264" s="92" t="str">
        <f t="shared" si="8"/>
        <v/>
      </c>
      <c r="K264" s="92" t="str">
        <f t="shared" si="9"/>
        <v/>
      </c>
    </row>
    <row r="265" spans="3:11" x14ac:dyDescent="0.25">
      <c r="C265" s="9" t="str">
        <f>IFERROR(VLOOKUP(B265,zdroj!D:AJ,33,0),"")</f>
        <v/>
      </c>
      <c r="D265" s="9" t="str">
        <f>IFERROR(VLOOKUP(B265,OBECaZSJaAM!K:W,12,0),"")</f>
        <v/>
      </c>
      <c r="E265" s="9" t="str">
        <f>IFERROR(VLOOKUP(B265,OBECaZSJaAM!K:W,13,0),"")</f>
        <v/>
      </c>
      <c r="F265" s="9" t="str">
        <f>IFERROR(VLOOKUP(B265,zdroj!D:G,4,0),"")</f>
        <v/>
      </c>
      <c r="G265" s="9" t="str">
        <f>IFERROR(IF(N265="A",VLOOKUP(B265,zdroj!D:I,6,0),VLOOKUP(B265,zdroj!D:H,5,0)),"")</f>
        <v/>
      </c>
      <c r="H265" s="9" t="str">
        <f>IFERROR(VLOOKUP(B265,zdroj!D:M,10,0),"")</f>
        <v/>
      </c>
      <c r="I265" s="9" t="str">
        <f>IFERROR(VLOOKUP(B265,zdroj!D:N,11,0),"")</f>
        <v/>
      </c>
      <c r="J265" s="92" t="str">
        <f t="shared" si="8"/>
        <v/>
      </c>
      <c r="K265" s="92" t="str">
        <f t="shared" si="9"/>
        <v/>
      </c>
    </row>
    <row r="266" spans="3:11" x14ac:dyDescent="0.25">
      <c r="C266" s="9" t="str">
        <f>IFERROR(VLOOKUP(B266,zdroj!D:AJ,33,0),"")</f>
        <v/>
      </c>
      <c r="D266" s="9" t="str">
        <f>IFERROR(VLOOKUP(B266,OBECaZSJaAM!K:W,12,0),"")</f>
        <v/>
      </c>
      <c r="E266" s="9" t="str">
        <f>IFERROR(VLOOKUP(B266,OBECaZSJaAM!K:W,13,0),"")</f>
        <v/>
      </c>
      <c r="F266" s="9" t="str">
        <f>IFERROR(VLOOKUP(B266,zdroj!D:G,4,0),"")</f>
        <v/>
      </c>
      <c r="G266" s="9" t="str">
        <f>IFERROR(IF(N266="A",VLOOKUP(B266,zdroj!D:I,6,0),VLOOKUP(B266,zdroj!D:H,5,0)),"")</f>
        <v/>
      </c>
      <c r="H266" s="9" t="str">
        <f>IFERROR(VLOOKUP(B266,zdroj!D:M,10,0),"")</f>
        <v/>
      </c>
      <c r="I266" s="9" t="str">
        <f>IFERROR(VLOOKUP(B266,zdroj!D:N,11,0),"")</f>
        <v/>
      </c>
      <c r="J266" s="92" t="str">
        <f t="shared" si="8"/>
        <v/>
      </c>
      <c r="K266" s="92" t="str">
        <f t="shared" si="9"/>
        <v/>
      </c>
    </row>
    <row r="267" spans="3:11" x14ac:dyDescent="0.25">
      <c r="C267" s="9" t="str">
        <f>IFERROR(VLOOKUP(B267,zdroj!D:AJ,33,0),"")</f>
        <v/>
      </c>
      <c r="D267" s="9" t="str">
        <f>IFERROR(VLOOKUP(B267,OBECaZSJaAM!K:W,12,0),"")</f>
        <v/>
      </c>
      <c r="E267" s="9" t="str">
        <f>IFERROR(VLOOKUP(B267,OBECaZSJaAM!K:W,13,0),"")</f>
        <v/>
      </c>
      <c r="F267" s="9" t="str">
        <f>IFERROR(VLOOKUP(B267,zdroj!D:G,4,0),"")</f>
        <v/>
      </c>
      <c r="G267" s="9" t="str">
        <f>IFERROR(IF(N267="A",VLOOKUP(B267,zdroj!D:I,6,0),VLOOKUP(B267,zdroj!D:H,5,0)),"")</f>
        <v/>
      </c>
      <c r="H267" s="9" t="str">
        <f>IFERROR(VLOOKUP(B267,zdroj!D:M,10,0),"")</f>
        <v/>
      </c>
      <c r="I267" s="9" t="str">
        <f>IFERROR(VLOOKUP(B267,zdroj!D:N,11,0),"")</f>
        <v/>
      </c>
      <c r="J267" s="92" t="str">
        <f t="shared" si="8"/>
        <v/>
      </c>
      <c r="K267" s="92" t="str">
        <f t="shared" si="9"/>
        <v/>
      </c>
    </row>
    <row r="268" spans="3:11" x14ac:dyDescent="0.25">
      <c r="C268" s="9" t="str">
        <f>IFERROR(VLOOKUP(B268,zdroj!D:AJ,33,0),"")</f>
        <v/>
      </c>
      <c r="D268" s="9" t="str">
        <f>IFERROR(VLOOKUP(B268,OBECaZSJaAM!K:W,12,0),"")</f>
        <v/>
      </c>
      <c r="E268" s="9" t="str">
        <f>IFERROR(VLOOKUP(B268,OBECaZSJaAM!K:W,13,0),"")</f>
        <v/>
      </c>
      <c r="F268" s="9" t="str">
        <f>IFERROR(VLOOKUP(B268,zdroj!D:G,4,0),"")</f>
        <v/>
      </c>
      <c r="G268" s="9" t="str">
        <f>IFERROR(IF(N268="A",VLOOKUP(B268,zdroj!D:I,6,0),VLOOKUP(B268,zdroj!D:H,5,0)),"")</f>
        <v/>
      </c>
      <c r="H268" s="9" t="str">
        <f>IFERROR(VLOOKUP(B268,zdroj!D:M,10,0),"")</f>
        <v/>
      </c>
      <c r="I268" s="9" t="str">
        <f>IFERROR(VLOOKUP(B268,zdroj!D:N,11,0),"")</f>
        <v/>
      </c>
      <c r="J268" s="92" t="str">
        <f t="shared" si="8"/>
        <v/>
      </c>
      <c r="K268" s="92" t="str">
        <f t="shared" si="9"/>
        <v/>
      </c>
    </row>
    <row r="269" spans="3:11" x14ac:dyDescent="0.25">
      <c r="C269" s="9" t="str">
        <f>IFERROR(VLOOKUP(B269,zdroj!D:AJ,33,0),"")</f>
        <v/>
      </c>
      <c r="D269" s="9" t="str">
        <f>IFERROR(VLOOKUP(B269,OBECaZSJaAM!K:W,12,0),"")</f>
        <v/>
      </c>
      <c r="E269" s="9" t="str">
        <f>IFERROR(VLOOKUP(B269,OBECaZSJaAM!K:W,13,0),"")</f>
        <v/>
      </c>
      <c r="F269" s="9" t="str">
        <f>IFERROR(VLOOKUP(B269,zdroj!D:G,4,0),"")</f>
        <v/>
      </c>
      <c r="G269" s="9" t="str">
        <f>IFERROR(IF(N269="A",VLOOKUP(B269,zdroj!D:I,6,0),VLOOKUP(B269,zdroj!D:H,5,0)),"")</f>
        <v/>
      </c>
      <c r="H269" s="9" t="str">
        <f>IFERROR(VLOOKUP(B269,zdroj!D:M,10,0),"")</f>
        <v/>
      </c>
      <c r="I269" s="9" t="str">
        <f>IFERROR(VLOOKUP(B269,zdroj!D:N,11,0),"")</f>
        <v/>
      </c>
      <c r="J269" s="92" t="str">
        <f t="shared" si="8"/>
        <v/>
      </c>
      <c r="K269" s="92" t="str">
        <f t="shared" si="9"/>
        <v/>
      </c>
    </row>
    <row r="270" spans="3:11" x14ac:dyDescent="0.25">
      <c r="C270" s="9" t="str">
        <f>IFERROR(VLOOKUP(B270,zdroj!D:AJ,33,0),"")</f>
        <v/>
      </c>
      <c r="D270" s="9" t="str">
        <f>IFERROR(VLOOKUP(B270,OBECaZSJaAM!K:W,12,0),"")</f>
        <v/>
      </c>
      <c r="E270" s="9" t="str">
        <f>IFERROR(VLOOKUP(B270,OBECaZSJaAM!K:W,13,0),"")</f>
        <v/>
      </c>
      <c r="F270" s="9" t="str">
        <f>IFERROR(VLOOKUP(B270,zdroj!D:G,4,0),"")</f>
        <v/>
      </c>
      <c r="G270" s="9" t="str">
        <f>IFERROR(IF(N270="A",VLOOKUP(B270,zdroj!D:I,6,0),VLOOKUP(B270,zdroj!D:H,5,0)),"")</f>
        <v/>
      </c>
      <c r="H270" s="9" t="str">
        <f>IFERROR(VLOOKUP(B270,zdroj!D:M,10,0),"")</f>
        <v/>
      </c>
      <c r="I270" s="9" t="str">
        <f>IFERROR(VLOOKUP(B270,zdroj!D:N,11,0),"")</f>
        <v/>
      </c>
      <c r="J270" s="92" t="str">
        <f t="shared" si="8"/>
        <v/>
      </c>
      <c r="K270" s="92" t="str">
        <f t="shared" si="9"/>
        <v/>
      </c>
    </row>
    <row r="271" spans="3:11" x14ac:dyDescent="0.25">
      <c r="C271" s="9" t="str">
        <f>IFERROR(VLOOKUP(B271,zdroj!D:AJ,33,0),"")</f>
        <v/>
      </c>
      <c r="D271" s="9" t="str">
        <f>IFERROR(VLOOKUP(B271,OBECaZSJaAM!K:W,12,0),"")</f>
        <v/>
      </c>
      <c r="E271" s="9" t="str">
        <f>IFERROR(VLOOKUP(B271,OBECaZSJaAM!K:W,13,0),"")</f>
        <v/>
      </c>
      <c r="F271" s="9" t="str">
        <f>IFERROR(VLOOKUP(B271,zdroj!D:G,4,0),"")</f>
        <v/>
      </c>
      <c r="G271" s="9" t="str">
        <f>IFERROR(IF(N271="A",VLOOKUP(B271,zdroj!D:I,6,0),VLOOKUP(B271,zdroj!D:H,5,0)),"")</f>
        <v/>
      </c>
      <c r="H271" s="9" t="str">
        <f>IFERROR(VLOOKUP(B271,zdroj!D:M,10,0),"")</f>
        <v/>
      </c>
      <c r="I271" s="9" t="str">
        <f>IFERROR(VLOOKUP(B271,zdroj!D:N,11,0),"")</f>
        <v/>
      </c>
      <c r="J271" s="92" t="str">
        <f t="shared" si="8"/>
        <v/>
      </c>
      <c r="K271" s="92" t="str">
        <f t="shared" si="9"/>
        <v/>
      </c>
    </row>
    <row r="272" spans="3:11" x14ac:dyDescent="0.25">
      <c r="C272" s="9" t="str">
        <f>IFERROR(VLOOKUP(B272,zdroj!D:AJ,33,0),"")</f>
        <v/>
      </c>
      <c r="D272" s="9" t="str">
        <f>IFERROR(VLOOKUP(B272,OBECaZSJaAM!K:W,12,0),"")</f>
        <v/>
      </c>
      <c r="E272" s="9" t="str">
        <f>IFERROR(VLOOKUP(B272,OBECaZSJaAM!K:W,13,0),"")</f>
        <v/>
      </c>
      <c r="F272" s="9" t="str">
        <f>IFERROR(VLOOKUP(B272,zdroj!D:G,4,0),"")</f>
        <v/>
      </c>
      <c r="G272" s="9" t="str">
        <f>IFERROR(IF(N272="A",VLOOKUP(B272,zdroj!D:I,6,0),VLOOKUP(B272,zdroj!D:H,5,0)),"")</f>
        <v/>
      </c>
      <c r="H272" s="9" t="str">
        <f>IFERROR(VLOOKUP(B272,zdroj!D:M,10,0),"")</f>
        <v/>
      </c>
      <c r="I272" s="9" t="str">
        <f>IFERROR(VLOOKUP(B272,zdroj!D:N,11,0),"")</f>
        <v/>
      </c>
      <c r="J272" s="92" t="str">
        <f t="shared" si="8"/>
        <v/>
      </c>
      <c r="K272" s="92" t="str">
        <f t="shared" si="9"/>
        <v/>
      </c>
    </row>
    <row r="273" spans="3:11" x14ac:dyDescent="0.25">
      <c r="C273" s="9" t="str">
        <f>IFERROR(VLOOKUP(B273,zdroj!D:AJ,33,0),"")</f>
        <v/>
      </c>
      <c r="D273" s="9" t="str">
        <f>IFERROR(VLOOKUP(B273,OBECaZSJaAM!K:W,12,0),"")</f>
        <v/>
      </c>
      <c r="E273" s="9" t="str">
        <f>IFERROR(VLOOKUP(B273,OBECaZSJaAM!K:W,13,0),"")</f>
        <v/>
      </c>
      <c r="F273" s="9" t="str">
        <f>IFERROR(VLOOKUP(B273,zdroj!D:G,4,0),"")</f>
        <v/>
      </c>
      <c r="G273" s="9" t="str">
        <f>IFERROR(IF(N273="A",VLOOKUP(B273,zdroj!D:I,6,0),VLOOKUP(B273,zdroj!D:H,5,0)),"")</f>
        <v/>
      </c>
      <c r="H273" s="9" t="str">
        <f>IFERROR(VLOOKUP(B273,zdroj!D:M,10,0),"")</f>
        <v/>
      </c>
      <c r="I273" s="9" t="str">
        <f>IFERROR(VLOOKUP(B273,zdroj!D:N,11,0),"")</f>
        <v/>
      </c>
      <c r="J273" s="92" t="str">
        <f t="shared" si="8"/>
        <v/>
      </c>
      <c r="K273" s="92" t="str">
        <f t="shared" si="9"/>
        <v/>
      </c>
    </row>
    <row r="274" spans="3:11" x14ac:dyDescent="0.25">
      <c r="C274" s="9" t="str">
        <f>IFERROR(VLOOKUP(B274,zdroj!D:AJ,33,0),"")</f>
        <v/>
      </c>
      <c r="D274" s="9" t="str">
        <f>IFERROR(VLOOKUP(B274,OBECaZSJaAM!K:W,12,0),"")</f>
        <v/>
      </c>
      <c r="E274" s="9" t="str">
        <f>IFERROR(VLOOKUP(B274,OBECaZSJaAM!K:W,13,0),"")</f>
        <v/>
      </c>
      <c r="F274" s="9" t="str">
        <f>IFERROR(VLOOKUP(B274,zdroj!D:G,4,0),"")</f>
        <v/>
      </c>
      <c r="G274" s="9" t="str">
        <f>IFERROR(IF(N274="A",VLOOKUP(B274,zdroj!D:I,6,0),VLOOKUP(B274,zdroj!D:H,5,0)),"")</f>
        <v/>
      </c>
      <c r="H274" s="9" t="str">
        <f>IFERROR(VLOOKUP(B274,zdroj!D:M,10,0),"")</f>
        <v/>
      </c>
      <c r="I274" s="9" t="str">
        <f>IFERROR(VLOOKUP(B274,zdroj!D:N,11,0),"")</f>
        <v/>
      </c>
      <c r="J274" s="92" t="str">
        <f t="shared" si="8"/>
        <v/>
      </c>
      <c r="K274" s="92" t="str">
        <f t="shared" si="9"/>
        <v/>
      </c>
    </row>
    <row r="275" spans="3:11" x14ac:dyDescent="0.25">
      <c r="C275" s="9" t="str">
        <f>IFERROR(VLOOKUP(B275,zdroj!D:AJ,33,0),"")</f>
        <v/>
      </c>
      <c r="D275" s="9" t="str">
        <f>IFERROR(VLOOKUP(B275,OBECaZSJaAM!K:W,12,0),"")</f>
        <v/>
      </c>
      <c r="E275" s="9" t="str">
        <f>IFERROR(VLOOKUP(B275,OBECaZSJaAM!K:W,13,0),"")</f>
        <v/>
      </c>
      <c r="F275" s="9" t="str">
        <f>IFERROR(VLOOKUP(B275,zdroj!D:G,4,0),"")</f>
        <v/>
      </c>
      <c r="G275" s="9" t="str">
        <f>IFERROR(IF(N275="A",VLOOKUP(B275,zdroj!D:I,6,0),VLOOKUP(B275,zdroj!D:H,5,0)),"")</f>
        <v/>
      </c>
      <c r="H275" s="9" t="str">
        <f>IFERROR(VLOOKUP(B275,zdroj!D:M,10,0),"")</f>
        <v/>
      </c>
      <c r="I275" s="9" t="str">
        <f>IFERROR(VLOOKUP(B275,zdroj!D:N,11,0),"")</f>
        <v/>
      </c>
      <c r="J275" s="92" t="str">
        <f t="shared" si="8"/>
        <v/>
      </c>
      <c r="K275" s="92" t="str">
        <f t="shared" si="9"/>
        <v/>
      </c>
    </row>
    <row r="276" spans="3:11" x14ac:dyDescent="0.25">
      <c r="C276" s="9" t="str">
        <f>IFERROR(VLOOKUP(B276,zdroj!D:AJ,33,0),"")</f>
        <v/>
      </c>
      <c r="D276" s="9" t="str">
        <f>IFERROR(VLOOKUP(B276,OBECaZSJaAM!K:W,12,0),"")</f>
        <v/>
      </c>
      <c r="E276" s="9" t="str">
        <f>IFERROR(VLOOKUP(B276,OBECaZSJaAM!K:W,13,0),"")</f>
        <v/>
      </c>
      <c r="F276" s="9" t="str">
        <f>IFERROR(VLOOKUP(B276,zdroj!D:G,4,0),"")</f>
        <v/>
      </c>
      <c r="G276" s="9" t="str">
        <f>IFERROR(IF(N276="A",VLOOKUP(B276,zdroj!D:I,6,0),VLOOKUP(B276,zdroj!D:H,5,0)),"")</f>
        <v/>
      </c>
      <c r="H276" s="9" t="str">
        <f>IFERROR(VLOOKUP(B276,zdroj!D:M,10,0),"")</f>
        <v/>
      </c>
      <c r="I276" s="9" t="str">
        <f>IFERROR(VLOOKUP(B276,zdroj!D:N,11,0),"")</f>
        <v/>
      </c>
      <c r="J276" s="92" t="str">
        <f t="shared" si="8"/>
        <v/>
      </c>
      <c r="K276" s="92" t="str">
        <f t="shared" si="9"/>
        <v/>
      </c>
    </row>
    <row r="277" spans="3:11" x14ac:dyDescent="0.25">
      <c r="C277" s="9" t="str">
        <f>IFERROR(VLOOKUP(B277,zdroj!D:AJ,33,0),"")</f>
        <v/>
      </c>
      <c r="D277" s="9" t="str">
        <f>IFERROR(VLOOKUP(B277,OBECaZSJaAM!K:W,12,0),"")</f>
        <v/>
      </c>
      <c r="E277" s="9" t="str">
        <f>IFERROR(VLOOKUP(B277,OBECaZSJaAM!K:W,13,0),"")</f>
        <v/>
      </c>
      <c r="F277" s="9" t="str">
        <f>IFERROR(VLOOKUP(B277,zdroj!D:G,4,0),"")</f>
        <v/>
      </c>
      <c r="G277" s="9" t="str">
        <f>IFERROR(IF(N277="A",VLOOKUP(B277,zdroj!D:I,6,0),VLOOKUP(B277,zdroj!D:H,5,0)),"")</f>
        <v/>
      </c>
      <c r="H277" s="9" t="str">
        <f>IFERROR(VLOOKUP(B277,zdroj!D:M,10,0),"")</f>
        <v/>
      </c>
      <c r="I277" s="9" t="str">
        <f>IFERROR(VLOOKUP(B277,zdroj!D:N,11,0),"")</f>
        <v/>
      </c>
      <c r="J277" s="92" t="str">
        <f t="shared" si="8"/>
        <v/>
      </c>
      <c r="K277" s="92" t="str">
        <f t="shared" si="9"/>
        <v/>
      </c>
    </row>
    <row r="278" spans="3:11" x14ac:dyDescent="0.25">
      <c r="C278" s="9" t="str">
        <f>IFERROR(VLOOKUP(B278,zdroj!D:AJ,33,0),"")</f>
        <v/>
      </c>
      <c r="D278" s="9" t="str">
        <f>IFERROR(VLOOKUP(B278,OBECaZSJaAM!K:W,12,0),"")</f>
        <v/>
      </c>
      <c r="E278" s="9" t="str">
        <f>IFERROR(VLOOKUP(B278,OBECaZSJaAM!K:W,13,0),"")</f>
        <v/>
      </c>
      <c r="F278" s="9" t="str">
        <f>IFERROR(VLOOKUP(B278,zdroj!D:G,4,0),"")</f>
        <v/>
      </c>
      <c r="G278" s="9" t="str">
        <f>IFERROR(IF(N278="A",VLOOKUP(B278,zdroj!D:I,6,0),VLOOKUP(B278,zdroj!D:H,5,0)),"")</f>
        <v/>
      </c>
      <c r="H278" s="9" t="str">
        <f>IFERROR(VLOOKUP(B278,zdroj!D:M,10,0),"")</f>
        <v/>
      </c>
      <c r="I278" s="9" t="str">
        <f>IFERROR(VLOOKUP(B278,zdroj!D:N,11,0),"")</f>
        <v/>
      </c>
      <c r="J278" s="92" t="str">
        <f t="shared" si="8"/>
        <v/>
      </c>
      <c r="K278" s="92" t="str">
        <f t="shared" si="9"/>
        <v/>
      </c>
    </row>
    <row r="279" spans="3:11" x14ac:dyDescent="0.25">
      <c r="C279" s="9" t="str">
        <f>IFERROR(VLOOKUP(B279,zdroj!D:AJ,33,0),"")</f>
        <v/>
      </c>
      <c r="D279" s="9" t="str">
        <f>IFERROR(VLOOKUP(B279,OBECaZSJaAM!K:W,12,0),"")</f>
        <v/>
      </c>
      <c r="E279" s="9" t="str">
        <f>IFERROR(VLOOKUP(B279,OBECaZSJaAM!K:W,13,0),"")</f>
        <v/>
      </c>
      <c r="F279" s="9" t="str">
        <f>IFERROR(VLOOKUP(B279,zdroj!D:G,4,0),"")</f>
        <v/>
      </c>
      <c r="G279" s="9" t="str">
        <f>IFERROR(IF(N279="A",VLOOKUP(B279,zdroj!D:I,6,0),VLOOKUP(B279,zdroj!D:H,5,0)),"")</f>
        <v/>
      </c>
      <c r="H279" s="9" t="str">
        <f>IFERROR(VLOOKUP(B279,zdroj!D:M,10,0),"")</f>
        <v/>
      </c>
      <c r="I279" s="9" t="str">
        <f>IFERROR(VLOOKUP(B279,zdroj!D:N,11,0),"")</f>
        <v/>
      </c>
      <c r="J279" s="92" t="str">
        <f t="shared" si="8"/>
        <v/>
      </c>
      <c r="K279" s="92" t="str">
        <f t="shared" si="9"/>
        <v/>
      </c>
    </row>
    <row r="280" spans="3:11" x14ac:dyDescent="0.25">
      <c r="C280" s="9" t="str">
        <f>IFERROR(VLOOKUP(B280,zdroj!D:AJ,33,0),"")</f>
        <v/>
      </c>
      <c r="D280" s="9" t="str">
        <f>IFERROR(VLOOKUP(B280,OBECaZSJaAM!K:W,12,0),"")</f>
        <v/>
      </c>
      <c r="E280" s="9" t="str">
        <f>IFERROR(VLOOKUP(B280,OBECaZSJaAM!K:W,13,0),"")</f>
        <v/>
      </c>
      <c r="F280" s="9" t="str">
        <f>IFERROR(VLOOKUP(B280,zdroj!D:G,4,0),"")</f>
        <v/>
      </c>
      <c r="G280" s="9" t="str">
        <f>IFERROR(IF(N280="A",VLOOKUP(B280,zdroj!D:I,6,0),VLOOKUP(B280,zdroj!D:H,5,0)),"")</f>
        <v/>
      </c>
      <c r="H280" s="9" t="str">
        <f>IFERROR(VLOOKUP(B280,zdroj!D:M,10,0),"")</f>
        <v/>
      </c>
      <c r="I280" s="9" t="str">
        <f>IFERROR(VLOOKUP(B280,zdroj!D:N,11,0),"")</f>
        <v/>
      </c>
      <c r="J280" s="92" t="str">
        <f t="shared" si="8"/>
        <v/>
      </c>
      <c r="K280" s="92" t="str">
        <f t="shared" si="9"/>
        <v/>
      </c>
    </row>
    <row r="281" spans="3:11" x14ac:dyDescent="0.25">
      <c r="C281" s="9" t="str">
        <f>IFERROR(VLOOKUP(B281,zdroj!D:AJ,33,0),"")</f>
        <v/>
      </c>
      <c r="D281" s="9" t="str">
        <f>IFERROR(VLOOKUP(B281,OBECaZSJaAM!K:W,12,0),"")</f>
        <v/>
      </c>
      <c r="E281" s="9" t="str">
        <f>IFERROR(VLOOKUP(B281,OBECaZSJaAM!K:W,13,0),"")</f>
        <v/>
      </c>
      <c r="F281" s="9" t="str">
        <f>IFERROR(VLOOKUP(B281,zdroj!D:G,4,0),"")</f>
        <v/>
      </c>
      <c r="G281" s="9" t="str">
        <f>IFERROR(IF(N281="A",VLOOKUP(B281,zdroj!D:I,6,0),VLOOKUP(B281,zdroj!D:H,5,0)),"")</f>
        <v/>
      </c>
      <c r="H281" s="9" t="str">
        <f>IFERROR(VLOOKUP(B281,zdroj!D:M,10,0),"")</f>
        <v/>
      </c>
      <c r="I281" s="9" t="str">
        <f>IFERROR(VLOOKUP(B281,zdroj!D:N,11,0),"")</f>
        <v/>
      </c>
      <c r="J281" s="92" t="str">
        <f t="shared" si="8"/>
        <v/>
      </c>
      <c r="K281" s="92" t="str">
        <f t="shared" si="9"/>
        <v/>
      </c>
    </row>
    <row r="282" spans="3:11" x14ac:dyDescent="0.25">
      <c r="C282" s="9" t="str">
        <f>IFERROR(VLOOKUP(B282,zdroj!D:AJ,33,0),"")</f>
        <v/>
      </c>
      <c r="D282" s="9" t="str">
        <f>IFERROR(VLOOKUP(B282,OBECaZSJaAM!K:W,12,0),"")</f>
        <v/>
      </c>
      <c r="E282" s="9" t="str">
        <f>IFERROR(VLOOKUP(B282,OBECaZSJaAM!K:W,13,0),"")</f>
        <v/>
      </c>
      <c r="F282" s="9" t="str">
        <f>IFERROR(VLOOKUP(B282,zdroj!D:G,4,0),"")</f>
        <v/>
      </c>
      <c r="G282" s="9" t="str">
        <f>IFERROR(IF(N282="A",VLOOKUP(B282,zdroj!D:I,6,0),VLOOKUP(B282,zdroj!D:H,5,0)),"")</f>
        <v/>
      </c>
      <c r="H282" s="9" t="str">
        <f>IFERROR(VLOOKUP(B282,zdroj!D:M,10,0),"")</f>
        <v/>
      </c>
      <c r="I282" s="9" t="str">
        <f>IFERROR(VLOOKUP(B282,zdroj!D:N,11,0),"")</f>
        <v/>
      </c>
      <c r="J282" s="92" t="str">
        <f t="shared" si="8"/>
        <v/>
      </c>
      <c r="K282" s="92" t="str">
        <f t="shared" si="9"/>
        <v/>
      </c>
    </row>
    <row r="283" spans="3:11" x14ac:dyDescent="0.25">
      <c r="C283" s="9" t="str">
        <f>IFERROR(VLOOKUP(B283,zdroj!D:AJ,33,0),"")</f>
        <v/>
      </c>
      <c r="D283" s="9" t="str">
        <f>IFERROR(VLOOKUP(B283,OBECaZSJaAM!K:W,12,0),"")</f>
        <v/>
      </c>
      <c r="E283" s="9" t="str">
        <f>IFERROR(VLOOKUP(B283,OBECaZSJaAM!K:W,13,0),"")</f>
        <v/>
      </c>
      <c r="F283" s="9" t="str">
        <f>IFERROR(VLOOKUP(B283,zdroj!D:G,4,0),"")</f>
        <v/>
      </c>
      <c r="G283" s="9" t="str">
        <f>IFERROR(IF(N283="A",VLOOKUP(B283,zdroj!D:I,6,0),VLOOKUP(B283,zdroj!D:H,5,0)),"")</f>
        <v/>
      </c>
      <c r="H283" s="9" t="str">
        <f>IFERROR(VLOOKUP(B283,zdroj!D:M,10,0),"")</f>
        <v/>
      </c>
      <c r="I283" s="9" t="str">
        <f>IFERROR(VLOOKUP(B283,zdroj!D:N,11,0),"")</f>
        <v/>
      </c>
      <c r="J283" s="92" t="str">
        <f t="shared" si="8"/>
        <v/>
      </c>
      <c r="K283" s="92" t="str">
        <f t="shared" si="9"/>
        <v/>
      </c>
    </row>
    <row r="284" spans="3:11" x14ac:dyDescent="0.25">
      <c r="C284" s="9" t="str">
        <f>IFERROR(VLOOKUP(B284,zdroj!D:AJ,33,0),"")</f>
        <v/>
      </c>
      <c r="D284" s="9" t="str">
        <f>IFERROR(VLOOKUP(B284,OBECaZSJaAM!K:W,12,0),"")</f>
        <v/>
      </c>
      <c r="E284" s="9" t="str">
        <f>IFERROR(VLOOKUP(B284,OBECaZSJaAM!K:W,13,0),"")</f>
        <v/>
      </c>
      <c r="F284" s="9" t="str">
        <f>IFERROR(VLOOKUP(B284,zdroj!D:G,4,0),"")</f>
        <v/>
      </c>
      <c r="G284" s="9" t="str">
        <f>IFERROR(IF(N284="A",VLOOKUP(B284,zdroj!D:I,6,0),VLOOKUP(B284,zdroj!D:H,5,0)),"")</f>
        <v/>
      </c>
      <c r="H284" s="9" t="str">
        <f>IFERROR(VLOOKUP(B284,zdroj!D:M,10,0),"")</f>
        <v/>
      </c>
      <c r="I284" s="9" t="str">
        <f>IFERROR(VLOOKUP(B284,zdroj!D:N,11,0),"")</f>
        <v/>
      </c>
      <c r="J284" s="92" t="str">
        <f t="shared" si="8"/>
        <v/>
      </c>
      <c r="K284" s="92" t="str">
        <f t="shared" si="9"/>
        <v/>
      </c>
    </row>
    <row r="285" spans="3:11" x14ac:dyDescent="0.25">
      <c r="C285" s="9" t="str">
        <f>IFERROR(VLOOKUP(B285,zdroj!D:AJ,33,0),"")</f>
        <v/>
      </c>
      <c r="D285" s="9" t="str">
        <f>IFERROR(VLOOKUP(B285,OBECaZSJaAM!K:W,12,0),"")</f>
        <v/>
      </c>
      <c r="E285" s="9" t="str">
        <f>IFERROR(VLOOKUP(B285,OBECaZSJaAM!K:W,13,0),"")</f>
        <v/>
      </c>
      <c r="F285" s="9" t="str">
        <f>IFERROR(VLOOKUP(B285,zdroj!D:G,4,0),"")</f>
        <v/>
      </c>
      <c r="G285" s="9" t="str">
        <f>IFERROR(IF(N285="A",VLOOKUP(B285,zdroj!D:I,6,0),VLOOKUP(B285,zdroj!D:H,5,0)),"")</f>
        <v/>
      </c>
      <c r="H285" s="9" t="str">
        <f>IFERROR(VLOOKUP(B285,zdroj!D:M,10,0),"")</f>
        <v/>
      </c>
      <c r="I285" s="9" t="str">
        <f>IFERROR(VLOOKUP(B285,zdroj!D:N,11,0),"")</f>
        <v/>
      </c>
      <c r="J285" s="92" t="str">
        <f t="shared" si="8"/>
        <v/>
      </c>
      <c r="K285" s="92" t="str">
        <f t="shared" si="9"/>
        <v/>
      </c>
    </row>
    <row r="286" spans="3:11" x14ac:dyDescent="0.25">
      <c r="C286" s="9" t="str">
        <f>IFERROR(VLOOKUP(B286,zdroj!D:AJ,33,0),"")</f>
        <v/>
      </c>
      <c r="D286" s="9" t="str">
        <f>IFERROR(VLOOKUP(B286,OBECaZSJaAM!K:W,12,0),"")</f>
        <v/>
      </c>
      <c r="E286" s="9" t="str">
        <f>IFERROR(VLOOKUP(B286,OBECaZSJaAM!K:W,13,0),"")</f>
        <v/>
      </c>
      <c r="F286" s="9" t="str">
        <f>IFERROR(VLOOKUP(B286,zdroj!D:G,4,0),"")</f>
        <v/>
      </c>
      <c r="G286" s="9" t="str">
        <f>IFERROR(IF(N286="A",VLOOKUP(B286,zdroj!D:I,6,0),VLOOKUP(B286,zdroj!D:H,5,0)),"")</f>
        <v/>
      </c>
      <c r="H286" s="9" t="str">
        <f>IFERROR(VLOOKUP(B286,zdroj!D:M,10,0),"")</f>
        <v/>
      </c>
      <c r="I286" s="9" t="str">
        <f>IFERROR(VLOOKUP(B286,zdroj!D:N,11,0),"")</f>
        <v/>
      </c>
      <c r="J286" s="92" t="str">
        <f t="shared" si="8"/>
        <v/>
      </c>
      <c r="K286" s="92" t="str">
        <f t="shared" si="9"/>
        <v/>
      </c>
    </row>
    <row r="287" spans="3:11" x14ac:dyDescent="0.25">
      <c r="C287" s="9" t="str">
        <f>IFERROR(VLOOKUP(B287,zdroj!D:AJ,33,0),"")</f>
        <v/>
      </c>
      <c r="D287" s="9" t="str">
        <f>IFERROR(VLOOKUP(B287,OBECaZSJaAM!K:W,12,0),"")</f>
        <v/>
      </c>
      <c r="E287" s="9" t="str">
        <f>IFERROR(VLOOKUP(B287,OBECaZSJaAM!K:W,13,0),"")</f>
        <v/>
      </c>
      <c r="F287" s="9" t="str">
        <f>IFERROR(VLOOKUP(B287,zdroj!D:G,4,0),"")</f>
        <v/>
      </c>
      <c r="G287" s="9" t="str">
        <f>IFERROR(IF(N287="A",VLOOKUP(B287,zdroj!D:I,6,0),VLOOKUP(B287,zdroj!D:H,5,0)),"")</f>
        <v/>
      </c>
      <c r="H287" s="9" t="str">
        <f>IFERROR(VLOOKUP(B287,zdroj!D:M,10,0),"")</f>
        <v/>
      </c>
      <c r="I287" s="9" t="str">
        <f>IFERROR(VLOOKUP(B287,zdroj!D:N,11,0),"")</f>
        <v/>
      </c>
      <c r="J287" s="92" t="str">
        <f t="shared" si="8"/>
        <v/>
      </c>
      <c r="K287" s="92" t="str">
        <f t="shared" si="9"/>
        <v/>
      </c>
    </row>
    <row r="288" spans="3:11" x14ac:dyDescent="0.25">
      <c r="C288" s="9" t="str">
        <f>IFERROR(VLOOKUP(B288,zdroj!D:AJ,33,0),"")</f>
        <v/>
      </c>
      <c r="D288" s="9" t="str">
        <f>IFERROR(VLOOKUP(B288,OBECaZSJaAM!K:W,12,0),"")</f>
        <v/>
      </c>
      <c r="E288" s="9" t="str">
        <f>IFERROR(VLOOKUP(B288,OBECaZSJaAM!K:W,13,0),"")</f>
        <v/>
      </c>
      <c r="F288" s="9" t="str">
        <f>IFERROR(VLOOKUP(B288,zdroj!D:G,4,0),"")</f>
        <v/>
      </c>
      <c r="G288" s="9" t="str">
        <f>IFERROR(IF(N288="A",VLOOKUP(B288,zdroj!D:I,6,0),VLOOKUP(B288,zdroj!D:H,5,0)),"")</f>
        <v/>
      </c>
      <c r="H288" s="9" t="str">
        <f>IFERROR(VLOOKUP(B288,zdroj!D:M,10,0),"")</f>
        <v/>
      </c>
      <c r="I288" s="9" t="str">
        <f>IFERROR(VLOOKUP(B288,zdroj!D:N,11,0),"")</f>
        <v/>
      </c>
      <c r="J288" s="92" t="str">
        <f t="shared" si="8"/>
        <v/>
      </c>
      <c r="K288" s="92" t="str">
        <f t="shared" si="9"/>
        <v/>
      </c>
    </row>
    <row r="289" spans="3:11" x14ac:dyDescent="0.25">
      <c r="C289" s="9" t="str">
        <f>IFERROR(VLOOKUP(B289,zdroj!D:AJ,33,0),"")</f>
        <v/>
      </c>
      <c r="D289" s="9" t="str">
        <f>IFERROR(VLOOKUP(B289,OBECaZSJaAM!K:W,12,0),"")</f>
        <v/>
      </c>
      <c r="E289" s="9" t="str">
        <f>IFERROR(VLOOKUP(B289,OBECaZSJaAM!K:W,13,0),"")</f>
        <v/>
      </c>
      <c r="F289" s="9" t="str">
        <f>IFERROR(VLOOKUP(B289,zdroj!D:G,4,0),"")</f>
        <v/>
      </c>
      <c r="G289" s="9" t="str">
        <f>IFERROR(IF(N289="A",VLOOKUP(B289,zdroj!D:I,6,0),VLOOKUP(B289,zdroj!D:H,5,0)),"")</f>
        <v/>
      </c>
      <c r="H289" s="9" t="str">
        <f>IFERROR(VLOOKUP(B289,zdroj!D:M,10,0),"")</f>
        <v/>
      </c>
      <c r="I289" s="9" t="str">
        <f>IFERROR(VLOOKUP(B289,zdroj!D:N,11,0),"")</f>
        <v/>
      </c>
      <c r="J289" s="92" t="str">
        <f t="shared" si="8"/>
        <v/>
      </c>
      <c r="K289" s="92" t="str">
        <f t="shared" si="9"/>
        <v/>
      </c>
    </row>
    <row r="290" spans="3:11" x14ac:dyDescent="0.25">
      <c r="C290" s="9" t="str">
        <f>IFERROR(VLOOKUP(B290,zdroj!D:AJ,33,0),"")</f>
        <v/>
      </c>
      <c r="D290" s="9" t="str">
        <f>IFERROR(VLOOKUP(B290,OBECaZSJaAM!K:W,12,0),"")</f>
        <v/>
      </c>
      <c r="E290" s="9" t="str">
        <f>IFERROR(VLOOKUP(B290,OBECaZSJaAM!K:W,13,0),"")</f>
        <v/>
      </c>
      <c r="F290" s="9" t="str">
        <f>IFERROR(VLOOKUP(B290,zdroj!D:G,4,0),"")</f>
        <v/>
      </c>
      <c r="G290" s="9" t="str">
        <f>IFERROR(IF(N290="A",VLOOKUP(B290,zdroj!D:I,6,0),VLOOKUP(B290,zdroj!D:H,5,0)),"")</f>
        <v/>
      </c>
      <c r="H290" s="9" t="str">
        <f>IFERROR(VLOOKUP(B290,zdroj!D:M,10,0),"")</f>
        <v/>
      </c>
      <c r="I290" s="9" t="str">
        <f>IFERROR(VLOOKUP(B290,zdroj!D:N,11,0),"")</f>
        <v/>
      </c>
      <c r="J290" s="92" t="str">
        <f t="shared" si="8"/>
        <v/>
      </c>
      <c r="K290" s="92" t="str">
        <f t="shared" si="9"/>
        <v/>
      </c>
    </row>
    <row r="291" spans="3:11" x14ac:dyDescent="0.25">
      <c r="C291" s="9" t="str">
        <f>IFERROR(VLOOKUP(B291,zdroj!D:AJ,33,0),"")</f>
        <v/>
      </c>
      <c r="D291" s="9" t="str">
        <f>IFERROR(VLOOKUP(B291,OBECaZSJaAM!K:W,12,0),"")</f>
        <v/>
      </c>
      <c r="E291" s="9" t="str">
        <f>IFERROR(VLOOKUP(B291,OBECaZSJaAM!K:W,13,0),"")</f>
        <v/>
      </c>
      <c r="F291" s="9" t="str">
        <f>IFERROR(VLOOKUP(B291,zdroj!D:G,4,0),"")</f>
        <v/>
      </c>
      <c r="G291" s="9" t="str">
        <f>IFERROR(IF(N291="A",VLOOKUP(B291,zdroj!D:I,6,0),VLOOKUP(B291,zdroj!D:H,5,0)),"")</f>
        <v/>
      </c>
      <c r="H291" s="9" t="str">
        <f>IFERROR(VLOOKUP(B291,zdroj!D:M,10,0),"")</f>
        <v/>
      </c>
      <c r="I291" s="9" t="str">
        <f>IFERROR(VLOOKUP(B291,zdroj!D:N,11,0),"")</f>
        <v/>
      </c>
      <c r="J291" s="92" t="str">
        <f t="shared" si="8"/>
        <v/>
      </c>
      <c r="K291" s="92" t="str">
        <f t="shared" si="9"/>
        <v/>
      </c>
    </row>
    <row r="292" spans="3:11" x14ac:dyDescent="0.25">
      <c r="C292" s="9" t="str">
        <f>IFERROR(VLOOKUP(B292,zdroj!D:AJ,33,0),"")</f>
        <v/>
      </c>
      <c r="D292" s="9" t="str">
        <f>IFERROR(VLOOKUP(B292,OBECaZSJaAM!K:W,12,0),"")</f>
        <v/>
      </c>
      <c r="E292" s="9" t="str">
        <f>IFERROR(VLOOKUP(B292,OBECaZSJaAM!K:W,13,0),"")</f>
        <v/>
      </c>
      <c r="F292" s="9" t="str">
        <f>IFERROR(VLOOKUP(B292,zdroj!D:G,4,0),"")</f>
        <v/>
      </c>
      <c r="G292" s="9" t="str">
        <f>IFERROR(IF(N292="A",VLOOKUP(B292,zdroj!D:I,6,0),VLOOKUP(B292,zdroj!D:H,5,0)),"")</f>
        <v/>
      </c>
      <c r="H292" s="9" t="str">
        <f>IFERROR(VLOOKUP(B292,zdroj!D:M,10,0),"")</f>
        <v/>
      </c>
      <c r="I292" s="9" t="str">
        <f>IFERROR(VLOOKUP(B292,zdroj!D:N,11,0),"")</f>
        <v/>
      </c>
      <c r="J292" s="92" t="str">
        <f t="shared" si="8"/>
        <v/>
      </c>
      <c r="K292" s="92" t="str">
        <f t="shared" si="9"/>
        <v/>
      </c>
    </row>
    <row r="293" spans="3:11" x14ac:dyDescent="0.25">
      <c r="C293" s="9" t="str">
        <f>IFERROR(VLOOKUP(B293,zdroj!D:AJ,33,0),"")</f>
        <v/>
      </c>
      <c r="D293" s="9" t="str">
        <f>IFERROR(VLOOKUP(B293,OBECaZSJaAM!K:W,12,0),"")</f>
        <v/>
      </c>
      <c r="E293" s="9" t="str">
        <f>IFERROR(VLOOKUP(B293,OBECaZSJaAM!K:W,13,0),"")</f>
        <v/>
      </c>
      <c r="F293" s="9" t="str">
        <f>IFERROR(VLOOKUP(B293,zdroj!D:G,4,0),"")</f>
        <v/>
      </c>
      <c r="G293" s="9" t="str">
        <f>IFERROR(IF(N293="A",VLOOKUP(B293,zdroj!D:I,6,0),VLOOKUP(B293,zdroj!D:H,5,0)),"")</f>
        <v/>
      </c>
      <c r="H293" s="9" t="str">
        <f>IFERROR(VLOOKUP(B293,zdroj!D:M,10,0),"")</f>
        <v/>
      </c>
      <c r="I293" s="9" t="str">
        <f>IFERROR(VLOOKUP(B293,zdroj!D:N,11,0),"")</f>
        <v/>
      </c>
      <c r="J293" s="92" t="str">
        <f t="shared" si="8"/>
        <v/>
      </c>
      <c r="K293" s="92" t="str">
        <f t="shared" si="9"/>
        <v/>
      </c>
    </row>
    <row r="294" spans="3:11" x14ac:dyDescent="0.25">
      <c r="C294" s="9" t="str">
        <f>IFERROR(VLOOKUP(B294,zdroj!D:AJ,33,0),"")</f>
        <v/>
      </c>
      <c r="D294" s="9" t="str">
        <f>IFERROR(VLOOKUP(B294,OBECaZSJaAM!K:W,12,0),"")</f>
        <v/>
      </c>
      <c r="E294" s="9" t="str">
        <f>IFERROR(VLOOKUP(B294,OBECaZSJaAM!K:W,13,0),"")</f>
        <v/>
      </c>
      <c r="F294" s="9" t="str">
        <f>IFERROR(VLOOKUP(B294,zdroj!D:G,4,0),"")</f>
        <v/>
      </c>
      <c r="G294" s="9" t="str">
        <f>IFERROR(IF(N294="A",VLOOKUP(B294,zdroj!D:I,6,0),VLOOKUP(B294,zdroj!D:H,5,0)),"")</f>
        <v/>
      </c>
      <c r="H294" s="9" t="str">
        <f>IFERROR(VLOOKUP(B294,zdroj!D:M,10,0),"")</f>
        <v/>
      </c>
      <c r="I294" s="9" t="str">
        <f>IFERROR(VLOOKUP(B294,zdroj!D:N,11,0),"")</f>
        <v/>
      </c>
      <c r="J294" s="92" t="str">
        <f t="shared" si="8"/>
        <v/>
      </c>
      <c r="K294" s="92" t="str">
        <f t="shared" si="9"/>
        <v/>
      </c>
    </row>
    <row r="295" spans="3:11" x14ac:dyDescent="0.25">
      <c r="C295" s="9" t="str">
        <f>IFERROR(VLOOKUP(B295,zdroj!D:AJ,33,0),"")</f>
        <v/>
      </c>
      <c r="D295" s="9" t="str">
        <f>IFERROR(VLOOKUP(B295,OBECaZSJaAM!K:W,12,0),"")</f>
        <v/>
      </c>
      <c r="E295" s="9" t="str">
        <f>IFERROR(VLOOKUP(B295,OBECaZSJaAM!K:W,13,0),"")</f>
        <v/>
      </c>
      <c r="F295" s="9" t="str">
        <f>IFERROR(VLOOKUP(B295,zdroj!D:G,4,0),"")</f>
        <v/>
      </c>
      <c r="G295" s="9" t="str">
        <f>IFERROR(IF(N295="A",VLOOKUP(B295,zdroj!D:I,6,0),VLOOKUP(B295,zdroj!D:H,5,0)),"")</f>
        <v/>
      </c>
      <c r="H295" s="9" t="str">
        <f>IFERROR(VLOOKUP(B295,zdroj!D:M,10,0),"")</f>
        <v/>
      </c>
      <c r="I295" s="9" t="str">
        <f>IFERROR(VLOOKUP(B295,zdroj!D:N,11,0),"")</f>
        <v/>
      </c>
      <c r="J295" s="92" t="str">
        <f t="shared" si="8"/>
        <v/>
      </c>
      <c r="K295" s="92" t="str">
        <f t="shared" si="9"/>
        <v/>
      </c>
    </row>
    <row r="296" spans="3:11" x14ac:dyDescent="0.25">
      <c r="C296" s="9" t="str">
        <f>IFERROR(VLOOKUP(B296,zdroj!D:AJ,33,0),"")</f>
        <v/>
      </c>
      <c r="D296" s="9" t="str">
        <f>IFERROR(VLOOKUP(B296,OBECaZSJaAM!K:W,12,0),"")</f>
        <v/>
      </c>
      <c r="E296" s="9" t="str">
        <f>IFERROR(VLOOKUP(B296,OBECaZSJaAM!K:W,13,0),"")</f>
        <v/>
      </c>
      <c r="F296" s="9" t="str">
        <f>IFERROR(VLOOKUP(B296,zdroj!D:G,4,0),"")</f>
        <v/>
      </c>
      <c r="G296" s="9" t="str">
        <f>IFERROR(IF(N296="A",VLOOKUP(B296,zdroj!D:I,6,0),VLOOKUP(B296,zdroj!D:H,5,0)),"")</f>
        <v/>
      </c>
      <c r="H296" s="9" t="str">
        <f>IFERROR(VLOOKUP(B296,zdroj!D:M,10,0),"")</f>
        <v/>
      </c>
      <c r="I296" s="9" t="str">
        <f>IFERROR(VLOOKUP(B296,zdroj!D:N,11,0),"")</f>
        <v/>
      </c>
      <c r="J296" s="92" t="str">
        <f t="shared" si="8"/>
        <v/>
      </c>
      <c r="K296" s="92" t="str">
        <f t="shared" si="9"/>
        <v/>
      </c>
    </row>
    <row r="297" spans="3:11" x14ac:dyDescent="0.25">
      <c r="C297" s="9" t="str">
        <f>IFERROR(VLOOKUP(B297,zdroj!D:AJ,33,0),"")</f>
        <v/>
      </c>
      <c r="D297" s="9" t="str">
        <f>IFERROR(VLOOKUP(B297,OBECaZSJaAM!K:W,12,0),"")</f>
        <v/>
      </c>
      <c r="E297" s="9" t="str">
        <f>IFERROR(VLOOKUP(B297,OBECaZSJaAM!K:W,13,0),"")</f>
        <v/>
      </c>
      <c r="F297" s="9" t="str">
        <f>IFERROR(VLOOKUP(B297,zdroj!D:G,4,0),"")</f>
        <v/>
      </c>
      <c r="G297" s="9" t="str">
        <f>IFERROR(IF(N297="A",VLOOKUP(B297,zdroj!D:I,6,0),VLOOKUP(B297,zdroj!D:H,5,0)),"")</f>
        <v/>
      </c>
      <c r="H297" s="9" t="str">
        <f>IFERROR(VLOOKUP(B297,zdroj!D:M,10,0),"")</f>
        <v/>
      </c>
      <c r="I297" s="9" t="str">
        <f>IFERROR(VLOOKUP(B297,zdroj!D:N,11,0),"")</f>
        <v/>
      </c>
      <c r="J297" s="92" t="str">
        <f t="shared" si="8"/>
        <v/>
      </c>
      <c r="K297" s="92" t="str">
        <f t="shared" si="9"/>
        <v/>
      </c>
    </row>
    <row r="298" spans="3:11" x14ac:dyDescent="0.25">
      <c r="C298" s="9" t="str">
        <f>IFERROR(VLOOKUP(B298,zdroj!D:AJ,33,0),"")</f>
        <v/>
      </c>
      <c r="D298" s="9" t="str">
        <f>IFERROR(VLOOKUP(B298,OBECaZSJaAM!K:W,12,0),"")</f>
        <v/>
      </c>
      <c r="E298" s="9" t="str">
        <f>IFERROR(VLOOKUP(B298,OBECaZSJaAM!K:W,13,0),"")</f>
        <v/>
      </c>
      <c r="F298" s="9" t="str">
        <f>IFERROR(VLOOKUP(B298,zdroj!D:G,4,0),"")</f>
        <v/>
      </c>
      <c r="G298" s="9" t="str">
        <f>IFERROR(IF(N298="A",VLOOKUP(B298,zdroj!D:I,6,0),VLOOKUP(B298,zdroj!D:H,5,0)),"")</f>
        <v/>
      </c>
      <c r="H298" s="9" t="str">
        <f>IFERROR(VLOOKUP(B298,zdroj!D:M,10,0),"")</f>
        <v/>
      </c>
      <c r="I298" s="9" t="str">
        <f>IFERROR(VLOOKUP(B298,zdroj!D:N,11,0),"")</f>
        <v/>
      </c>
      <c r="J298" s="92" t="str">
        <f t="shared" si="8"/>
        <v/>
      </c>
      <c r="K298" s="92" t="str">
        <f t="shared" si="9"/>
        <v/>
      </c>
    </row>
    <row r="299" spans="3:11" x14ac:dyDescent="0.25">
      <c r="C299" s="9" t="str">
        <f>IFERROR(VLOOKUP(B299,zdroj!D:AJ,33,0),"")</f>
        <v/>
      </c>
      <c r="D299" s="9" t="str">
        <f>IFERROR(VLOOKUP(B299,OBECaZSJaAM!K:W,12,0),"")</f>
        <v/>
      </c>
      <c r="E299" s="9" t="str">
        <f>IFERROR(VLOOKUP(B299,OBECaZSJaAM!K:W,13,0),"")</f>
        <v/>
      </c>
      <c r="F299" s="9" t="str">
        <f>IFERROR(VLOOKUP(B299,zdroj!D:G,4,0),"")</f>
        <v/>
      </c>
      <c r="G299" s="9" t="str">
        <f>IFERROR(IF(N299="A",VLOOKUP(B299,zdroj!D:I,6,0),VLOOKUP(B299,zdroj!D:H,5,0)),"")</f>
        <v/>
      </c>
      <c r="H299" s="9" t="str">
        <f>IFERROR(VLOOKUP(B299,zdroj!D:M,10,0),"")</f>
        <v/>
      </c>
      <c r="I299" s="9" t="str">
        <f>IFERROR(VLOOKUP(B299,zdroj!D:N,11,0),"")</f>
        <v/>
      </c>
      <c r="J299" s="92" t="str">
        <f t="shared" si="8"/>
        <v/>
      </c>
      <c r="K299" s="92" t="str">
        <f t="shared" si="9"/>
        <v/>
      </c>
    </row>
    <row r="300" spans="3:11" x14ac:dyDescent="0.25">
      <c r="C300" s="9" t="str">
        <f>IFERROR(VLOOKUP(B300,zdroj!D:AJ,33,0),"")</f>
        <v/>
      </c>
      <c r="D300" s="9" t="str">
        <f>IFERROR(VLOOKUP(B300,OBECaZSJaAM!K:W,12,0),"")</f>
        <v/>
      </c>
      <c r="E300" s="9" t="str">
        <f>IFERROR(VLOOKUP(B300,OBECaZSJaAM!K:W,13,0),"")</f>
        <v/>
      </c>
      <c r="F300" s="9" t="str">
        <f>IFERROR(VLOOKUP(B300,zdroj!D:G,4,0),"")</f>
        <v/>
      </c>
      <c r="G300" s="9" t="str">
        <f>IFERROR(IF(N300="A",VLOOKUP(B300,zdroj!D:I,6,0),VLOOKUP(B300,zdroj!D:H,5,0)),"")</f>
        <v/>
      </c>
      <c r="H300" s="9" t="str">
        <f>IFERROR(VLOOKUP(B300,zdroj!D:M,10,0),"")</f>
        <v/>
      </c>
      <c r="I300" s="9" t="str">
        <f>IFERROR(VLOOKUP(B300,zdroj!D:N,11,0),"")</f>
        <v/>
      </c>
      <c r="J300" s="92" t="str">
        <f t="shared" si="8"/>
        <v/>
      </c>
      <c r="K300" s="92" t="str">
        <f t="shared" si="9"/>
        <v/>
      </c>
    </row>
    <row r="301" spans="3:11" x14ac:dyDescent="0.25">
      <c r="C301" s="9" t="str">
        <f>IFERROR(VLOOKUP(B301,zdroj!D:AJ,33,0),"")</f>
        <v/>
      </c>
      <c r="D301" s="9" t="str">
        <f>IFERROR(VLOOKUP(B301,OBECaZSJaAM!K:W,12,0),"")</f>
        <v/>
      </c>
      <c r="E301" s="9" t="str">
        <f>IFERROR(VLOOKUP(B301,OBECaZSJaAM!K:W,13,0),"")</f>
        <v/>
      </c>
      <c r="F301" s="9" t="str">
        <f>IFERROR(VLOOKUP(B301,zdroj!D:G,4,0),"")</f>
        <v/>
      </c>
      <c r="G301" s="9" t="str">
        <f>IFERROR(IF(N301="A",VLOOKUP(B301,zdroj!D:I,6,0),VLOOKUP(B301,zdroj!D:H,5,0)),"")</f>
        <v/>
      </c>
      <c r="H301" s="9" t="str">
        <f>IFERROR(VLOOKUP(B301,zdroj!D:M,10,0),"")</f>
        <v/>
      </c>
      <c r="I301" s="9" t="str">
        <f>IFERROR(VLOOKUP(B301,zdroj!D:N,11,0),"")</f>
        <v/>
      </c>
      <c r="J301" s="92" t="str">
        <f t="shared" si="8"/>
        <v/>
      </c>
      <c r="K301" s="92" t="str">
        <f t="shared" si="9"/>
        <v/>
      </c>
    </row>
    <row r="302" spans="3:11" x14ac:dyDescent="0.25">
      <c r="C302" s="9" t="str">
        <f>IFERROR(VLOOKUP(B302,zdroj!D:AJ,33,0),"")</f>
        <v/>
      </c>
      <c r="D302" s="9" t="str">
        <f>IFERROR(VLOOKUP(B302,OBECaZSJaAM!K:W,12,0),"")</f>
        <v/>
      </c>
      <c r="E302" s="9" t="str">
        <f>IFERROR(VLOOKUP(B302,OBECaZSJaAM!K:W,13,0),"")</f>
        <v/>
      </c>
      <c r="F302" s="9" t="str">
        <f>IFERROR(VLOOKUP(B302,zdroj!D:G,4,0),"")</f>
        <v/>
      </c>
      <c r="G302" s="9" t="str">
        <f>IFERROR(IF(N302="A",VLOOKUP(B302,zdroj!D:I,6,0),VLOOKUP(B302,zdroj!D:H,5,0)),"")</f>
        <v/>
      </c>
      <c r="H302" s="9" t="str">
        <f>IFERROR(VLOOKUP(B302,zdroj!D:M,10,0),"")</f>
        <v/>
      </c>
      <c r="I302" s="9" t="str">
        <f>IFERROR(VLOOKUP(B302,zdroj!D:N,11,0),"")</f>
        <v/>
      </c>
      <c r="J302" s="92" t="str">
        <f t="shared" si="8"/>
        <v/>
      </c>
      <c r="K302" s="92" t="str">
        <f t="shared" si="9"/>
        <v/>
      </c>
    </row>
    <row r="303" spans="3:11" x14ac:dyDescent="0.25">
      <c r="C303" s="9" t="str">
        <f>IFERROR(VLOOKUP(B303,zdroj!D:AJ,33,0),"")</f>
        <v/>
      </c>
      <c r="D303" s="9" t="str">
        <f>IFERROR(VLOOKUP(B303,OBECaZSJaAM!K:W,12,0),"")</f>
        <v/>
      </c>
      <c r="E303" s="9" t="str">
        <f>IFERROR(VLOOKUP(B303,OBECaZSJaAM!K:W,13,0),"")</f>
        <v/>
      </c>
      <c r="F303" s="9" t="str">
        <f>IFERROR(VLOOKUP(B303,zdroj!D:G,4,0),"")</f>
        <v/>
      </c>
      <c r="G303" s="9" t="str">
        <f>IFERROR(IF(N303="A",VLOOKUP(B303,zdroj!D:I,6,0),VLOOKUP(B303,zdroj!D:H,5,0)),"")</f>
        <v/>
      </c>
      <c r="H303" s="9" t="str">
        <f>IFERROR(VLOOKUP(B303,zdroj!D:M,10,0),"")</f>
        <v/>
      </c>
      <c r="I303" s="9" t="str">
        <f>IFERROR(VLOOKUP(B303,zdroj!D:N,11,0),"")</f>
        <v/>
      </c>
      <c r="J303" s="92" t="str">
        <f t="shared" si="8"/>
        <v/>
      </c>
      <c r="K303" s="92" t="str">
        <f t="shared" si="9"/>
        <v/>
      </c>
    </row>
    <row r="304" spans="3:11" x14ac:dyDescent="0.25">
      <c r="C304" s="9" t="str">
        <f>IFERROR(VLOOKUP(B304,zdroj!D:AJ,33,0),"")</f>
        <v/>
      </c>
      <c r="D304" s="9" t="str">
        <f>IFERROR(VLOOKUP(B304,OBECaZSJaAM!K:W,12,0),"")</f>
        <v/>
      </c>
      <c r="E304" s="9" t="str">
        <f>IFERROR(VLOOKUP(B304,OBECaZSJaAM!K:W,13,0),"")</f>
        <v/>
      </c>
      <c r="F304" s="9" t="str">
        <f>IFERROR(VLOOKUP(B304,zdroj!D:G,4,0),"")</f>
        <v/>
      </c>
      <c r="G304" s="9" t="str">
        <f>IFERROR(IF(N304="A",VLOOKUP(B304,zdroj!D:I,6,0),VLOOKUP(B304,zdroj!D:H,5,0)),"")</f>
        <v/>
      </c>
      <c r="H304" s="9" t="str">
        <f>IFERROR(VLOOKUP(B304,zdroj!D:M,10,0),"")</f>
        <v/>
      </c>
      <c r="I304" s="9" t="str">
        <f>IFERROR(VLOOKUP(B304,zdroj!D:N,11,0),"")</f>
        <v/>
      </c>
      <c r="J304" s="92" t="str">
        <f t="shared" si="8"/>
        <v/>
      </c>
      <c r="K304" s="92" t="str">
        <f t="shared" si="9"/>
        <v/>
      </c>
    </row>
    <row r="305" spans="3:11" x14ac:dyDescent="0.25">
      <c r="C305" s="9" t="str">
        <f>IFERROR(VLOOKUP(B305,zdroj!D:AJ,33,0),"")</f>
        <v/>
      </c>
      <c r="D305" s="9" t="str">
        <f>IFERROR(VLOOKUP(B305,OBECaZSJaAM!K:W,12,0),"")</f>
        <v/>
      </c>
      <c r="E305" s="9" t="str">
        <f>IFERROR(VLOOKUP(B305,OBECaZSJaAM!K:W,13,0),"")</f>
        <v/>
      </c>
      <c r="F305" s="9" t="str">
        <f>IFERROR(VLOOKUP(B305,zdroj!D:G,4,0),"")</f>
        <v/>
      </c>
      <c r="G305" s="9" t="str">
        <f>IFERROR(IF(N305="A",VLOOKUP(B305,zdroj!D:I,6,0),VLOOKUP(B305,zdroj!D:H,5,0)),"")</f>
        <v/>
      </c>
      <c r="H305" s="9" t="str">
        <f>IFERROR(VLOOKUP(B305,zdroj!D:M,10,0),"")</f>
        <v/>
      </c>
      <c r="I305" s="9" t="str">
        <f>IFERROR(VLOOKUP(B305,zdroj!D:N,11,0),"")</f>
        <v/>
      </c>
      <c r="J305" s="92" t="str">
        <f t="shared" si="8"/>
        <v/>
      </c>
      <c r="K305" s="92" t="str">
        <f t="shared" si="9"/>
        <v/>
      </c>
    </row>
    <row r="306" spans="3:11" x14ac:dyDescent="0.25">
      <c r="C306" s="9" t="str">
        <f>IFERROR(VLOOKUP(B306,zdroj!D:AJ,33,0),"")</f>
        <v/>
      </c>
      <c r="D306" s="9" t="str">
        <f>IFERROR(VLOOKUP(B306,OBECaZSJaAM!K:W,12,0),"")</f>
        <v/>
      </c>
      <c r="E306" s="9" t="str">
        <f>IFERROR(VLOOKUP(B306,OBECaZSJaAM!K:W,13,0),"")</f>
        <v/>
      </c>
      <c r="F306" s="9" t="str">
        <f>IFERROR(VLOOKUP(B306,zdroj!D:G,4,0),"")</f>
        <v/>
      </c>
      <c r="G306" s="9" t="str">
        <f>IFERROR(IF(N306="A",VLOOKUP(B306,zdroj!D:I,6,0),VLOOKUP(B306,zdroj!D:H,5,0)),"")</f>
        <v/>
      </c>
      <c r="H306" s="9" t="str">
        <f>IFERROR(VLOOKUP(B306,zdroj!D:M,10,0),"")</f>
        <v/>
      </c>
      <c r="I306" s="9" t="str">
        <f>IFERROR(VLOOKUP(B306,zdroj!D:N,11,0),"")</f>
        <v/>
      </c>
      <c r="J306" s="92" t="str">
        <f t="shared" si="8"/>
        <v/>
      </c>
      <c r="K306" s="92" t="str">
        <f t="shared" si="9"/>
        <v/>
      </c>
    </row>
    <row r="307" spans="3:11" x14ac:dyDescent="0.25">
      <c r="C307" s="9" t="str">
        <f>IFERROR(VLOOKUP(B307,zdroj!D:AJ,33,0),"")</f>
        <v/>
      </c>
      <c r="D307" s="9" t="str">
        <f>IFERROR(VLOOKUP(B307,OBECaZSJaAM!K:W,12,0),"")</f>
        <v/>
      </c>
      <c r="E307" s="9" t="str">
        <f>IFERROR(VLOOKUP(B307,OBECaZSJaAM!K:W,13,0),"")</f>
        <v/>
      </c>
      <c r="F307" s="9" t="str">
        <f>IFERROR(VLOOKUP(B307,zdroj!D:G,4,0),"")</f>
        <v/>
      </c>
      <c r="G307" s="9" t="str">
        <f>IFERROR(IF(N307="A",VLOOKUP(B307,zdroj!D:I,6,0),VLOOKUP(B307,zdroj!D:H,5,0)),"")</f>
        <v/>
      </c>
      <c r="H307" s="9" t="str">
        <f>IFERROR(VLOOKUP(B307,zdroj!D:M,10,0),"")</f>
        <v/>
      </c>
      <c r="I307" s="9" t="str">
        <f>IFERROR(VLOOKUP(B307,zdroj!D:N,11,0),"")</f>
        <v/>
      </c>
      <c r="J307" s="92" t="str">
        <f t="shared" si="8"/>
        <v/>
      </c>
      <c r="K307" s="92" t="str">
        <f t="shared" si="9"/>
        <v/>
      </c>
    </row>
    <row r="308" spans="3:11" x14ac:dyDescent="0.25">
      <c r="C308" s="9" t="str">
        <f>IFERROR(VLOOKUP(B308,zdroj!D:AJ,33,0),"")</f>
        <v/>
      </c>
      <c r="D308" s="9" t="str">
        <f>IFERROR(VLOOKUP(B308,OBECaZSJaAM!K:W,12,0),"")</f>
        <v/>
      </c>
      <c r="E308" s="9" t="str">
        <f>IFERROR(VLOOKUP(B308,OBECaZSJaAM!K:W,13,0),"")</f>
        <v/>
      </c>
      <c r="F308" s="9" t="str">
        <f>IFERROR(VLOOKUP(B308,zdroj!D:G,4,0),"")</f>
        <v/>
      </c>
      <c r="G308" s="9" t="str">
        <f>IFERROR(IF(N308="A",VLOOKUP(B308,zdroj!D:I,6,0),VLOOKUP(B308,zdroj!D:H,5,0)),"")</f>
        <v/>
      </c>
      <c r="H308" s="9" t="str">
        <f>IFERROR(VLOOKUP(B308,zdroj!D:M,10,0),"")</f>
        <v/>
      </c>
      <c r="I308" s="9" t="str">
        <f>IFERROR(VLOOKUP(B308,zdroj!D:N,11,0),"")</f>
        <v/>
      </c>
      <c r="J308" s="92" t="str">
        <f t="shared" si="8"/>
        <v/>
      </c>
      <c r="K308" s="92" t="str">
        <f t="shared" si="9"/>
        <v/>
      </c>
    </row>
    <row r="309" spans="3:11" x14ac:dyDescent="0.25">
      <c r="C309" s="9" t="str">
        <f>IFERROR(VLOOKUP(B309,zdroj!D:AJ,33,0),"")</f>
        <v/>
      </c>
      <c r="D309" s="9" t="str">
        <f>IFERROR(VLOOKUP(B309,OBECaZSJaAM!K:W,12,0),"")</f>
        <v/>
      </c>
      <c r="E309" s="9" t="str">
        <f>IFERROR(VLOOKUP(B309,OBECaZSJaAM!K:W,13,0),"")</f>
        <v/>
      </c>
      <c r="F309" s="9" t="str">
        <f>IFERROR(VLOOKUP(B309,zdroj!D:G,4,0),"")</f>
        <v/>
      </c>
      <c r="G309" s="9" t="str">
        <f>IFERROR(IF(N309="A",VLOOKUP(B309,zdroj!D:I,6,0),VLOOKUP(B309,zdroj!D:H,5,0)),"")</f>
        <v/>
      </c>
      <c r="H309" s="9" t="str">
        <f>IFERROR(VLOOKUP(B309,zdroj!D:M,10,0),"")</f>
        <v/>
      </c>
      <c r="I309" s="9" t="str">
        <f>IFERROR(VLOOKUP(B309,zdroj!D:N,11,0),"")</f>
        <v/>
      </c>
      <c r="J309" s="92" t="str">
        <f t="shared" si="8"/>
        <v/>
      </c>
      <c r="K309" s="92" t="str">
        <f t="shared" si="9"/>
        <v/>
      </c>
    </row>
    <row r="310" spans="3:11" x14ac:dyDescent="0.25">
      <c r="C310" s="9" t="str">
        <f>IFERROR(VLOOKUP(B310,zdroj!D:AJ,33,0),"")</f>
        <v/>
      </c>
      <c r="D310" s="9" t="str">
        <f>IFERROR(VLOOKUP(B310,OBECaZSJaAM!K:W,12,0),"")</f>
        <v/>
      </c>
      <c r="E310" s="9" t="str">
        <f>IFERROR(VLOOKUP(B310,OBECaZSJaAM!K:W,13,0),"")</f>
        <v/>
      </c>
      <c r="F310" s="9" t="str">
        <f>IFERROR(VLOOKUP(B310,zdroj!D:G,4,0),"")</f>
        <v/>
      </c>
      <c r="G310" s="9" t="str">
        <f>IFERROR(IF(N310="A",VLOOKUP(B310,zdroj!D:I,6,0),VLOOKUP(B310,zdroj!D:H,5,0)),"")</f>
        <v/>
      </c>
      <c r="H310" s="9" t="str">
        <f>IFERROR(VLOOKUP(B310,zdroj!D:M,10,0),"")</f>
        <v/>
      </c>
      <c r="I310" s="9" t="str">
        <f>IFERROR(VLOOKUP(B310,zdroj!D:N,11,0),"")</f>
        <v/>
      </c>
      <c r="J310" s="92" t="str">
        <f t="shared" si="8"/>
        <v/>
      </c>
      <c r="K310" s="92" t="str">
        <f t="shared" si="9"/>
        <v/>
      </c>
    </row>
    <row r="311" spans="3:11" x14ac:dyDescent="0.25">
      <c r="C311" s="9" t="str">
        <f>IFERROR(VLOOKUP(B311,zdroj!D:AJ,33,0),"")</f>
        <v/>
      </c>
      <c r="D311" s="9" t="str">
        <f>IFERROR(VLOOKUP(B311,OBECaZSJaAM!K:W,12,0),"")</f>
        <v/>
      </c>
      <c r="E311" s="9" t="str">
        <f>IFERROR(VLOOKUP(B311,OBECaZSJaAM!K:W,13,0),"")</f>
        <v/>
      </c>
      <c r="F311" s="9" t="str">
        <f>IFERROR(VLOOKUP(B311,zdroj!D:G,4,0),"")</f>
        <v/>
      </c>
      <c r="G311" s="9" t="str">
        <f>IFERROR(IF(N311="A",VLOOKUP(B311,zdroj!D:I,6,0),VLOOKUP(B311,zdroj!D:H,5,0)),"")</f>
        <v/>
      </c>
      <c r="H311" s="9" t="str">
        <f>IFERROR(VLOOKUP(B311,zdroj!D:M,10,0),"")</f>
        <v/>
      </c>
      <c r="I311" s="9" t="str">
        <f>IFERROR(VLOOKUP(B311,zdroj!D:N,11,0),"")</f>
        <v/>
      </c>
      <c r="J311" s="92" t="str">
        <f t="shared" si="8"/>
        <v/>
      </c>
      <c r="K311" s="92" t="str">
        <f t="shared" si="9"/>
        <v/>
      </c>
    </row>
    <row r="312" spans="3:11" x14ac:dyDescent="0.25">
      <c r="C312" s="9" t="str">
        <f>IFERROR(VLOOKUP(B312,zdroj!D:AJ,33,0),"")</f>
        <v/>
      </c>
      <c r="D312" s="9" t="str">
        <f>IFERROR(VLOOKUP(B312,OBECaZSJaAM!K:W,12,0),"")</f>
        <v/>
      </c>
      <c r="E312" s="9" t="str">
        <f>IFERROR(VLOOKUP(B312,OBECaZSJaAM!K:W,13,0),"")</f>
        <v/>
      </c>
      <c r="F312" s="9" t="str">
        <f>IFERROR(VLOOKUP(B312,zdroj!D:G,4,0),"")</f>
        <v/>
      </c>
      <c r="G312" s="9" t="str">
        <f>IFERROR(IF(N312="A",VLOOKUP(B312,zdroj!D:I,6,0),VLOOKUP(B312,zdroj!D:H,5,0)),"")</f>
        <v/>
      </c>
      <c r="H312" s="9" t="str">
        <f>IFERROR(VLOOKUP(B312,zdroj!D:M,10,0),"")</f>
        <v/>
      </c>
      <c r="I312" s="9" t="str">
        <f>IFERROR(VLOOKUP(B312,zdroj!D:N,11,0),"")</f>
        <v/>
      </c>
      <c r="J312" s="92" t="str">
        <f t="shared" si="8"/>
        <v/>
      </c>
      <c r="K312" s="92" t="str">
        <f t="shared" si="9"/>
        <v/>
      </c>
    </row>
    <row r="313" spans="3:11" x14ac:dyDescent="0.25">
      <c r="C313" s="9" t="str">
        <f>IFERROR(VLOOKUP(B313,zdroj!D:AJ,33,0),"")</f>
        <v/>
      </c>
      <c r="D313" s="9" t="str">
        <f>IFERROR(VLOOKUP(B313,OBECaZSJaAM!K:W,12,0),"")</f>
        <v/>
      </c>
      <c r="E313" s="9" t="str">
        <f>IFERROR(VLOOKUP(B313,OBECaZSJaAM!K:W,13,0),"")</f>
        <v/>
      </c>
      <c r="F313" s="9" t="str">
        <f>IFERROR(VLOOKUP(B313,zdroj!D:G,4,0),"")</f>
        <v/>
      </c>
      <c r="G313" s="9" t="str">
        <f>IFERROR(IF(N313="A",VLOOKUP(B313,zdroj!D:I,6,0),VLOOKUP(B313,zdroj!D:H,5,0)),"")</f>
        <v/>
      </c>
      <c r="H313" s="9" t="str">
        <f>IFERROR(VLOOKUP(B313,zdroj!D:M,10,0),"")</f>
        <v/>
      </c>
      <c r="I313" s="9" t="str">
        <f>IFERROR(VLOOKUP(B313,zdroj!D:N,11,0),"")</f>
        <v/>
      </c>
      <c r="J313" s="92" t="str">
        <f t="shared" si="8"/>
        <v/>
      </c>
      <c r="K313" s="92" t="str">
        <f t="shared" si="9"/>
        <v/>
      </c>
    </row>
    <row r="314" spans="3:11" x14ac:dyDescent="0.25">
      <c r="C314" s="9" t="str">
        <f>IFERROR(VLOOKUP(B314,zdroj!D:AJ,33,0),"")</f>
        <v/>
      </c>
      <c r="D314" s="9" t="str">
        <f>IFERROR(VLOOKUP(B314,OBECaZSJaAM!K:W,12,0),"")</f>
        <v/>
      </c>
      <c r="E314" s="9" t="str">
        <f>IFERROR(VLOOKUP(B314,OBECaZSJaAM!K:W,13,0),"")</f>
        <v/>
      </c>
      <c r="F314" s="9" t="str">
        <f>IFERROR(VLOOKUP(B314,zdroj!D:G,4,0),"")</f>
        <v/>
      </c>
      <c r="G314" s="9" t="str">
        <f>IFERROR(IF(N314="A",VLOOKUP(B314,zdroj!D:I,6,0),VLOOKUP(B314,zdroj!D:H,5,0)),"")</f>
        <v/>
      </c>
      <c r="H314" s="9" t="str">
        <f>IFERROR(VLOOKUP(B314,zdroj!D:M,10,0),"")</f>
        <v/>
      </c>
      <c r="I314" s="9" t="str">
        <f>IFERROR(VLOOKUP(B314,zdroj!D:N,11,0),"")</f>
        <v/>
      </c>
      <c r="J314" s="92" t="str">
        <f t="shared" si="8"/>
        <v/>
      </c>
      <c r="K314" s="92" t="str">
        <f t="shared" si="9"/>
        <v/>
      </c>
    </row>
    <row r="315" spans="3:11" x14ac:dyDescent="0.25">
      <c r="C315" s="9" t="str">
        <f>IFERROR(VLOOKUP(B315,zdroj!D:AJ,33,0),"")</f>
        <v/>
      </c>
      <c r="D315" s="9" t="str">
        <f>IFERROR(VLOOKUP(B315,OBECaZSJaAM!K:W,12,0),"")</f>
        <v/>
      </c>
      <c r="E315" s="9" t="str">
        <f>IFERROR(VLOOKUP(B315,OBECaZSJaAM!K:W,13,0),"")</f>
        <v/>
      </c>
      <c r="F315" s="9" t="str">
        <f>IFERROR(VLOOKUP(B315,zdroj!D:G,4,0),"")</f>
        <v/>
      </c>
      <c r="G315" s="9" t="str">
        <f>IFERROR(IF(N315="A",VLOOKUP(B315,zdroj!D:I,6,0),VLOOKUP(B315,zdroj!D:H,5,0)),"")</f>
        <v/>
      </c>
      <c r="H315" s="9" t="str">
        <f>IFERROR(VLOOKUP(B315,zdroj!D:M,10,0),"")</f>
        <v/>
      </c>
      <c r="I315" s="9" t="str">
        <f>IFERROR(VLOOKUP(B315,zdroj!D:N,11,0),"")</f>
        <v/>
      </c>
      <c r="J315" s="92" t="str">
        <f t="shared" si="8"/>
        <v/>
      </c>
      <c r="K315" s="92" t="str">
        <f t="shared" si="9"/>
        <v/>
      </c>
    </row>
    <row r="316" spans="3:11" x14ac:dyDescent="0.25">
      <c r="C316" s="9" t="str">
        <f>IFERROR(VLOOKUP(B316,zdroj!D:AJ,33,0),"")</f>
        <v/>
      </c>
      <c r="D316" s="9" t="str">
        <f>IFERROR(VLOOKUP(B316,OBECaZSJaAM!K:W,12,0),"")</f>
        <v/>
      </c>
      <c r="E316" s="9" t="str">
        <f>IFERROR(VLOOKUP(B316,OBECaZSJaAM!K:W,13,0),"")</f>
        <v/>
      </c>
      <c r="F316" s="9" t="str">
        <f>IFERROR(VLOOKUP(B316,zdroj!D:G,4,0),"")</f>
        <v/>
      </c>
      <c r="G316" s="9" t="str">
        <f>IFERROR(IF(N316="A",VLOOKUP(B316,zdroj!D:I,6,0),VLOOKUP(B316,zdroj!D:H,5,0)),"")</f>
        <v/>
      </c>
      <c r="H316" s="9" t="str">
        <f>IFERROR(VLOOKUP(B316,zdroj!D:M,10,0),"")</f>
        <v/>
      </c>
      <c r="I316" s="9" t="str">
        <f>IFERROR(VLOOKUP(B316,zdroj!D:N,11,0),"")</f>
        <v/>
      </c>
      <c r="J316" s="92" t="str">
        <f t="shared" si="8"/>
        <v/>
      </c>
      <c r="K316" s="92" t="str">
        <f t="shared" si="9"/>
        <v/>
      </c>
    </row>
    <row r="317" spans="3:11" x14ac:dyDescent="0.25">
      <c r="C317" s="9" t="str">
        <f>IFERROR(VLOOKUP(B317,zdroj!D:AJ,33,0),"")</f>
        <v/>
      </c>
      <c r="D317" s="9" t="str">
        <f>IFERROR(VLOOKUP(B317,OBECaZSJaAM!K:W,12,0),"")</f>
        <v/>
      </c>
      <c r="E317" s="9" t="str">
        <f>IFERROR(VLOOKUP(B317,OBECaZSJaAM!K:W,13,0),"")</f>
        <v/>
      </c>
      <c r="F317" s="9" t="str">
        <f>IFERROR(VLOOKUP(B317,zdroj!D:G,4,0),"")</f>
        <v/>
      </c>
      <c r="G317" s="9" t="str">
        <f>IFERROR(IF(N317="A",VLOOKUP(B317,zdroj!D:I,6,0),VLOOKUP(B317,zdroj!D:H,5,0)),"")</f>
        <v/>
      </c>
      <c r="H317" s="9" t="str">
        <f>IFERROR(VLOOKUP(B317,zdroj!D:M,10,0),"")</f>
        <v/>
      </c>
      <c r="I317" s="9" t="str">
        <f>IFERROR(VLOOKUP(B317,zdroj!D:N,11,0),"")</f>
        <v/>
      </c>
      <c r="J317" s="92" t="str">
        <f t="shared" si="8"/>
        <v/>
      </c>
      <c r="K317" s="92" t="str">
        <f t="shared" si="9"/>
        <v/>
      </c>
    </row>
    <row r="318" spans="3:11" x14ac:dyDescent="0.25">
      <c r="C318" s="9" t="str">
        <f>IFERROR(VLOOKUP(B318,zdroj!D:AJ,33,0),"")</f>
        <v/>
      </c>
      <c r="D318" s="9" t="str">
        <f>IFERROR(VLOOKUP(B318,OBECaZSJaAM!K:W,12,0),"")</f>
        <v/>
      </c>
      <c r="E318" s="9" t="str">
        <f>IFERROR(VLOOKUP(B318,OBECaZSJaAM!K:W,13,0),"")</f>
        <v/>
      </c>
      <c r="F318" s="9" t="str">
        <f>IFERROR(VLOOKUP(B318,zdroj!D:G,4,0),"")</f>
        <v/>
      </c>
      <c r="G318" s="9" t="str">
        <f>IFERROR(IF(N318="A",VLOOKUP(B318,zdroj!D:I,6,0),VLOOKUP(B318,zdroj!D:H,5,0)),"")</f>
        <v/>
      </c>
      <c r="H318" s="9" t="str">
        <f>IFERROR(VLOOKUP(B318,zdroj!D:M,10,0),"")</f>
        <v/>
      </c>
      <c r="I318" s="9" t="str">
        <f>IFERROR(VLOOKUP(B318,zdroj!D:N,11,0),"")</f>
        <v/>
      </c>
      <c r="J318" s="92" t="str">
        <f t="shared" si="8"/>
        <v/>
      </c>
      <c r="K318" s="92" t="str">
        <f t="shared" si="9"/>
        <v/>
      </c>
    </row>
    <row r="319" spans="3:11" x14ac:dyDescent="0.25">
      <c r="C319" s="9" t="str">
        <f>IFERROR(VLOOKUP(B319,zdroj!D:AJ,33,0),"")</f>
        <v/>
      </c>
      <c r="D319" s="9" t="str">
        <f>IFERROR(VLOOKUP(B319,OBECaZSJaAM!K:W,12,0),"")</f>
        <v/>
      </c>
      <c r="E319" s="9" t="str">
        <f>IFERROR(VLOOKUP(B319,OBECaZSJaAM!K:W,13,0),"")</f>
        <v/>
      </c>
      <c r="F319" s="9" t="str">
        <f>IFERROR(VLOOKUP(B319,zdroj!D:G,4,0),"")</f>
        <v/>
      </c>
      <c r="G319" s="9" t="str">
        <f>IFERROR(IF(N319="A",VLOOKUP(B319,zdroj!D:I,6,0),VLOOKUP(B319,zdroj!D:H,5,0)),"")</f>
        <v/>
      </c>
      <c r="H319" s="9" t="str">
        <f>IFERROR(VLOOKUP(B319,zdroj!D:M,10,0),"")</f>
        <v/>
      </c>
      <c r="I319" s="9" t="str">
        <f>IFERROR(VLOOKUP(B319,zdroj!D:N,11,0),"")</f>
        <v/>
      </c>
      <c r="J319" s="92" t="str">
        <f t="shared" si="8"/>
        <v/>
      </c>
      <c r="K319" s="92" t="str">
        <f t="shared" si="9"/>
        <v/>
      </c>
    </row>
    <row r="320" spans="3:11" x14ac:dyDescent="0.25">
      <c r="C320" s="9" t="str">
        <f>IFERROR(VLOOKUP(B320,zdroj!D:AJ,33,0),"")</f>
        <v/>
      </c>
      <c r="D320" s="9" t="str">
        <f>IFERROR(VLOOKUP(B320,OBECaZSJaAM!K:W,12,0),"")</f>
        <v/>
      </c>
      <c r="E320" s="9" t="str">
        <f>IFERROR(VLOOKUP(B320,OBECaZSJaAM!K:W,13,0),"")</f>
        <v/>
      </c>
      <c r="F320" s="9" t="str">
        <f>IFERROR(VLOOKUP(B320,zdroj!D:G,4,0),"")</f>
        <v/>
      </c>
      <c r="G320" s="9" t="str">
        <f>IFERROR(IF(N320="A",VLOOKUP(B320,zdroj!D:I,6,0),VLOOKUP(B320,zdroj!D:H,5,0)),"")</f>
        <v/>
      </c>
      <c r="H320" s="9" t="str">
        <f>IFERROR(VLOOKUP(B320,zdroj!D:M,10,0),"")</f>
        <v/>
      </c>
      <c r="I320" s="9" t="str">
        <f>IFERROR(VLOOKUP(B320,zdroj!D:N,11,0),"")</f>
        <v/>
      </c>
      <c r="J320" s="92" t="str">
        <f t="shared" si="8"/>
        <v/>
      </c>
      <c r="K320" s="92" t="str">
        <f t="shared" si="9"/>
        <v/>
      </c>
    </row>
    <row r="321" spans="3:11" x14ac:dyDescent="0.25">
      <c r="C321" s="9" t="str">
        <f>IFERROR(VLOOKUP(B321,zdroj!D:AJ,33,0),"")</f>
        <v/>
      </c>
      <c r="D321" s="9" t="str">
        <f>IFERROR(VLOOKUP(B321,OBECaZSJaAM!K:W,12,0),"")</f>
        <v/>
      </c>
      <c r="E321" s="9" t="str">
        <f>IFERROR(VLOOKUP(B321,OBECaZSJaAM!K:W,13,0),"")</f>
        <v/>
      </c>
      <c r="F321" s="9" t="str">
        <f>IFERROR(VLOOKUP(B321,zdroj!D:G,4,0),"")</f>
        <v/>
      </c>
      <c r="G321" s="9" t="str">
        <f>IFERROR(IF(N321="A",VLOOKUP(B321,zdroj!D:I,6,0),VLOOKUP(B321,zdroj!D:H,5,0)),"")</f>
        <v/>
      </c>
      <c r="H321" s="9" t="str">
        <f>IFERROR(VLOOKUP(B321,zdroj!D:M,10,0),"")</f>
        <v/>
      </c>
      <c r="I321" s="9" t="str">
        <f>IFERROR(VLOOKUP(B321,zdroj!D:N,11,0),"")</f>
        <v/>
      </c>
      <c r="J321" s="92" t="str">
        <f t="shared" si="8"/>
        <v/>
      </c>
      <c r="K321" s="92" t="str">
        <f t="shared" si="9"/>
        <v/>
      </c>
    </row>
    <row r="322" spans="3:11" x14ac:dyDescent="0.25">
      <c r="C322" s="9" t="str">
        <f>IFERROR(VLOOKUP(B322,zdroj!D:AJ,33,0),"")</f>
        <v/>
      </c>
      <c r="D322" s="9" t="str">
        <f>IFERROR(VLOOKUP(B322,OBECaZSJaAM!K:W,12,0),"")</f>
        <v/>
      </c>
      <c r="E322" s="9" t="str">
        <f>IFERROR(VLOOKUP(B322,OBECaZSJaAM!K:W,13,0),"")</f>
        <v/>
      </c>
      <c r="F322" s="9" t="str">
        <f>IFERROR(VLOOKUP(B322,zdroj!D:G,4,0),"")</f>
        <v/>
      </c>
      <c r="G322" s="9" t="str">
        <f>IFERROR(IF(N322="A",VLOOKUP(B322,zdroj!D:I,6,0),VLOOKUP(B322,zdroj!D:H,5,0)),"")</f>
        <v/>
      </c>
      <c r="H322" s="9" t="str">
        <f>IFERROR(VLOOKUP(B322,zdroj!D:M,10,0),"")</f>
        <v/>
      </c>
      <c r="I322" s="9" t="str">
        <f>IFERROR(VLOOKUP(B322,zdroj!D:N,11,0),"")</f>
        <v/>
      </c>
      <c r="J322" s="92" t="str">
        <f t="shared" si="8"/>
        <v/>
      </c>
      <c r="K322" s="92" t="str">
        <f t="shared" si="9"/>
        <v/>
      </c>
    </row>
    <row r="323" spans="3:11" x14ac:dyDescent="0.25">
      <c r="C323" s="9" t="str">
        <f>IFERROR(VLOOKUP(B323,zdroj!D:AJ,33,0),"")</f>
        <v/>
      </c>
      <c r="D323" s="9" t="str">
        <f>IFERROR(VLOOKUP(B323,OBECaZSJaAM!K:W,12,0),"")</f>
        <v/>
      </c>
      <c r="E323" s="9" t="str">
        <f>IFERROR(VLOOKUP(B323,OBECaZSJaAM!K:W,13,0),"")</f>
        <v/>
      </c>
      <c r="F323" s="9" t="str">
        <f>IFERROR(VLOOKUP(B323,zdroj!D:G,4,0),"")</f>
        <v/>
      </c>
      <c r="G323" s="9" t="str">
        <f>IFERROR(IF(N323="A",VLOOKUP(B323,zdroj!D:I,6,0),VLOOKUP(B323,zdroj!D:H,5,0)),"")</f>
        <v/>
      </c>
      <c r="H323" s="9" t="str">
        <f>IFERROR(VLOOKUP(B323,zdroj!D:M,10,0),"")</f>
        <v/>
      </c>
      <c r="I323" s="9" t="str">
        <f>IFERROR(VLOOKUP(B323,zdroj!D:N,11,0),"")</f>
        <v/>
      </c>
      <c r="J323" s="92" t="str">
        <f t="shared" si="8"/>
        <v/>
      </c>
      <c r="K323" s="92" t="str">
        <f t="shared" si="9"/>
        <v/>
      </c>
    </row>
    <row r="324" spans="3:11" x14ac:dyDescent="0.25">
      <c r="C324" s="9" t="str">
        <f>IFERROR(VLOOKUP(B324,zdroj!D:AJ,33,0),"")</f>
        <v/>
      </c>
      <c r="D324" s="9" t="str">
        <f>IFERROR(VLOOKUP(B324,OBECaZSJaAM!K:W,12,0),"")</f>
        <v/>
      </c>
      <c r="E324" s="9" t="str">
        <f>IFERROR(VLOOKUP(B324,OBECaZSJaAM!K:W,13,0),"")</f>
        <v/>
      </c>
      <c r="F324" s="9" t="str">
        <f>IFERROR(VLOOKUP(B324,zdroj!D:G,4,0),"")</f>
        <v/>
      </c>
      <c r="G324" s="9" t="str">
        <f>IFERROR(IF(N324="A",VLOOKUP(B324,zdroj!D:I,6,0),VLOOKUP(B324,zdroj!D:H,5,0)),"")</f>
        <v/>
      </c>
      <c r="H324" s="9" t="str">
        <f>IFERROR(VLOOKUP(B324,zdroj!D:M,10,0),"")</f>
        <v/>
      </c>
      <c r="I324" s="9" t="str">
        <f>IFERROR(VLOOKUP(B324,zdroj!D:N,11,0),"")</f>
        <v/>
      </c>
      <c r="J324" s="92" t="str">
        <f t="shared" si="8"/>
        <v/>
      </c>
      <c r="K324" s="92" t="str">
        <f t="shared" si="9"/>
        <v/>
      </c>
    </row>
    <row r="325" spans="3:11" x14ac:dyDescent="0.25">
      <c r="C325" s="9" t="str">
        <f>IFERROR(VLOOKUP(B325,zdroj!D:AJ,33,0),"")</f>
        <v/>
      </c>
      <c r="D325" s="9" t="str">
        <f>IFERROR(VLOOKUP(B325,OBECaZSJaAM!K:W,12,0),"")</f>
        <v/>
      </c>
      <c r="E325" s="9" t="str">
        <f>IFERROR(VLOOKUP(B325,OBECaZSJaAM!K:W,13,0),"")</f>
        <v/>
      </c>
      <c r="F325" s="9" t="str">
        <f>IFERROR(VLOOKUP(B325,zdroj!D:G,4,0),"")</f>
        <v/>
      </c>
      <c r="G325" s="9" t="str">
        <f>IFERROR(IF(N325="A",VLOOKUP(B325,zdroj!D:I,6,0),VLOOKUP(B325,zdroj!D:H,5,0)),"")</f>
        <v/>
      </c>
      <c r="H325" s="9" t="str">
        <f>IFERROR(VLOOKUP(B325,zdroj!D:M,10,0),"")</f>
        <v/>
      </c>
      <c r="I325" s="9" t="str">
        <f>IFERROR(VLOOKUP(B325,zdroj!D:N,11,0),"")</f>
        <v/>
      </c>
      <c r="J325" s="92" t="str">
        <f t="shared" si="8"/>
        <v/>
      </c>
      <c r="K325" s="92" t="str">
        <f t="shared" si="9"/>
        <v/>
      </c>
    </row>
    <row r="326" spans="3:11" x14ac:dyDescent="0.25">
      <c r="C326" s="9" t="str">
        <f>IFERROR(VLOOKUP(B326,zdroj!D:AJ,33,0),"")</f>
        <v/>
      </c>
      <c r="D326" s="9" t="str">
        <f>IFERROR(VLOOKUP(B326,OBECaZSJaAM!K:W,12,0),"")</f>
        <v/>
      </c>
      <c r="E326" s="9" t="str">
        <f>IFERROR(VLOOKUP(B326,OBECaZSJaAM!K:W,13,0),"")</f>
        <v/>
      </c>
      <c r="F326" s="9" t="str">
        <f>IFERROR(VLOOKUP(B326,zdroj!D:G,4,0),"")</f>
        <v/>
      </c>
      <c r="G326" s="9" t="str">
        <f>IFERROR(IF(N326="A",VLOOKUP(B326,zdroj!D:I,6,0),VLOOKUP(B326,zdroj!D:H,5,0)),"")</f>
        <v/>
      </c>
      <c r="H326" s="9" t="str">
        <f>IFERROR(VLOOKUP(B326,zdroj!D:M,10,0),"")</f>
        <v/>
      </c>
      <c r="I326" s="9" t="str">
        <f>IFERROR(VLOOKUP(B326,zdroj!D:N,11,0),"")</f>
        <v/>
      </c>
      <c r="J326" s="92" t="str">
        <f t="shared" ref="J326:J389" si="10">IFERROR(G326/F326,"")</f>
        <v/>
      </c>
      <c r="K326" s="92" t="str">
        <f t="shared" ref="K326:K389" si="11">IFERROR((I326+H326+G326)/F326,"")</f>
        <v/>
      </c>
    </row>
    <row r="327" spans="3:11" x14ac:dyDescent="0.25">
      <c r="C327" s="9" t="str">
        <f>IFERROR(VLOOKUP(B327,zdroj!D:AJ,33,0),"")</f>
        <v/>
      </c>
      <c r="D327" s="9" t="str">
        <f>IFERROR(VLOOKUP(B327,OBECaZSJaAM!K:W,12,0),"")</f>
        <v/>
      </c>
      <c r="E327" s="9" t="str">
        <f>IFERROR(VLOOKUP(B327,OBECaZSJaAM!K:W,13,0),"")</f>
        <v/>
      </c>
      <c r="F327" s="9" t="str">
        <f>IFERROR(VLOOKUP(B327,zdroj!D:G,4,0),"")</f>
        <v/>
      </c>
      <c r="G327" s="9" t="str">
        <f>IFERROR(IF(N327="A",VLOOKUP(B327,zdroj!D:I,6,0),VLOOKUP(B327,zdroj!D:H,5,0)),"")</f>
        <v/>
      </c>
      <c r="H327" s="9" t="str">
        <f>IFERROR(VLOOKUP(B327,zdroj!D:M,10,0),"")</f>
        <v/>
      </c>
      <c r="I327" s="9" t="str">
        <f>IFERROR(VLOOKUP(B327,zdroj!D:N,11,0),"")</f>
        <v/>
      </c>
      <c r="J327" s="92" t="str">
        <f t="shared" si="10"/>
        <v/>
      </c>
      <c r="K327" s="92" t="str">
        <f t="shared" si="11"/>
        <v/>
      </c>
    </row>
    <row r="328" spans="3:11" x14ac:dyDescent="0.25">
      <c r="C328" s="9" t="str">
        <f>IFERROR(VLOOKUP(B328,zdroj!D:AJ,33,0),"")</f>
        <v/>
      </c>
      <c r="D328" s="9" t="str">
        <f>IFERROR(VLOOKUP(B328,OBECaZSJaAM!K:W,12,0),"")</f>
        <v/>
      </c>
      <c r="E328" s="9" t="str">
        <f>IFERROR(VLOOKUP(B328,OBECaZSJaAM!K:W,13,0),"")</f>
        <v/>
      </c>
      <c r="F328" s="9" t="str">
        <f>IFERROR(VLOOKUP(B328,zdroj!D:G,4,0),"")</f>
        <v/>
      </c>
      <c r="G328" s="9" t="str">
        <f>IFERROR(IF(N328="A",VLOOKUP(B328,zdroj!D:I,6,0),VLOOKUP(B328,zdroj!D:H,5,0)),"")</f>
        <v/>
      </c>
      <c r="H328" s="9" t="str">
        <f>IFERROR(VLOOKUP(B328,zdroj!D:M,10,0),"")</f>
        <v/>
      </c>
      <c r="I328" s="9" t="str">
        <f>IFERROR(VLOOKUP(B328,zdroj!D:N,11,0),"")</f>
        <v/>
      </c>
      <c r="J328" s="92" t="str">
        <f t="shared" si="10"/>
        <v/>
      </c>
      <c r="K328" s="92" t="str">
        <f t="shared" si="11"/>
        <v/>
      </c>
    </row>
    <row r="329" spans="3:11" x14ac:dyDescent="0.25">
      <c r="C329" s="9" t="str">
        <f>IFERROR(VLOOKUP(B329,zdroj!D:AJ,33,0),"")</f>
        <v/>
      </c>
      <c r="D329" s="9" t="str">
        <f>IFERROR(VLOOKUP(B329,OBECaZSJaAM!K:W,12,0),"")</f>
        <v/>
      </c>
      <c r="E329" s="9" t="str">
        <f>IFERROR(VLOOKUP(B329,OBECaZSJaAM!K:W,13,0),"")</f>
        <v/>
      </c>
      <c r="F329" s="9" t="str">
        <f>IFERROR(VLOOKUP(B329,zdroj!D:G,4,0),"")</f>
        <v/>
      </c>
      <c r="G329" s="9" t="str">
        <f>IFERROR(IF(N329="A",VLOOKUP(B329,zdroj!D:I,6,0),VLOOKUP(B329,zdroj!D:H,5,0)),"")</f>
        <v/>
      </c>
      <c r="H329" s="9" t="str">
        <f>IFERROR(VLOOKUP(B329,zdroj!D:M,10,0),"")</f>
        <v/>
      </c>
      <c r="I329" s="9" t="str">
        <f>IFERROR(VLOOKUP(B329,zdroj!D:N,11,0),"")</f>
        <v/>
      </c>
      <c r="J329" s="92" t="str">
        <f t="shared" si="10"/>
        <v/>
      </c>
      <c r="K329" s="92" t="str">
        <f t="shared" si="11"/>
        <v/>
      </c>
    </row>
    <row r="330" spans="3:11" x14ac:dyDescent="0.25">
      <c r="C330" s="9" t="str">
        <f>IFERROR(VLOOKUP(B330,zdroj!D:AJ,33,0),"")</f>
        <v/>
      </c>
      <c r="D330" s="9" t="str">
        <f>IFERROR(VLOOKUP(B330,OBECaZSJaAM!K:W,12,0),"")</f>
        <v/>
      </c>
      <c r="E330" s="9" t="str">
        <f>IFERROR(VLOOKUP(B330,OBECaZSJaAM!K:W,13,0),"")</f>
        <v/>
      </c>
      <c r="F330" s="9" t="str">
        <f>IFERROR(VLOOKUP(B330,zdroj!D:G,4,0),"")</f>
        <v/>
      </c>
      <c r="G330" s="9" t="str">
        <f>IFERROR(IF(N330="A",VLOOKUP(B330,zdroj!D:I,6,0),VLOOKUP(B330,zdroj!D:H,5,0)),"")</f>
        <v/>
      </c>
      <c r="H330" s="9" t="str">
        <f>IFERROR(VLOOKUP(B330,zdroj!D:M,10,0),"")</f>
        <v/>
      </c>
      <c r="I330" s="9" t="str">
        <f>IFERROR(VLOOKUP(B330,zdroj!D:N,11,0),"")</f>
        <v/>
      </c>
      <c r="J330" s="92" t="str">
        <f t="shared" si="10"/>
        <v/>
      </c>
      <c r="K330" s="92" t="str">
        <f t="shared" si="11"/>
        <v/>
      </c>
    </row>
    <row r="331" spans="3:11" x14ac:dyDescent="0.25">
      <c r="C331" s="9" t="str">
        <f>IFERROR(VLOOKUP(B331,zdroj!D:AJ,33,0),"")</f>
        <v/>
      </c>
      <c r="D331" s="9" t="str">
        <f>IFERROR(VLOOKUP(B331,OBECaZSJaAM!K:W,12,0),"")</f>
        <v/>
      </c>
      <c r="E331" s="9" t="str">
        <f>IFERROR(VLOOKUP(B331,OBECaZSJaAM!K:W,13,0),"")</f>
        <v/>
      </c>
      <c r="F331" s="9" t="str">
        <f>IFERROR(VLOOKUP(B331,zdroj!D:G,4,0),"")</f>
        <v/>
      </c>
      <c r="G331" s="9" t="str">
        <f>IFERROR(IF(N331="A",VLOOKUP(B331,zdroj!D:I,6,0),VLOOKUP(B331,zdroj!D:H,5,0)),"")</f>
        <v/>
      </c>
      <c r="H331" s="9" t="str">
        <f>IFERROR(VLOOKUP(B331,zdroj!D:M,10,0),"")</f>
        <v/>
      </c>
      <c r="I331" s="9" t="str">
        <f>IFERROR(VLOOKUP(B331,zdroj!D:N,11,0),"")</f>
        <v/>
      </c>
      <c r="J331" s="92" t="str">
        <f t="shared" si="10"/>
        <v/>
      </c>
      <c r="K331" s="92" t="str">
        <f t="shared" si="11"/>
        <v/>
      </c>
    </row>
    <row r="332" spans="3:11" x14ac:dyDescent="0.25">
      <c r="C332" s="9" t="str">
        <f>IFERROR(VLOOKUP(B332,zdroj!D:AJ,33,0),"")</f>
        <v/>
      </c>
      <c r="D332" s="9" t="str">
        <f>IFERROR(VLOOKUP(B332,OBECaZSJaAM!K:W,12,0),"")</f>
        <v/>
      </c>
      <c r="E332" s="9" t="str">
        <f>IFERROR(VLOOKUP(B332,OBECaZSJaAM!K:W,13,0),"")</f>
        <v/>
      </c>
      <c r="F332" s="9" t="str">
        <f>IFERROR(VLOOKUP(B332,zdroj!D:G,4,0),"")</f>
        <v/>
      </c>
      <c r="G332" s="9" t="str">
        <f>IFERROR(IF(N332="A",VLOOKUP(B332,zdroj!D:I,6,0),VLOOKUP(B332,zdroj!D:H,5,0)),"")</f>
        <v/>
      </c>
      <c r="H332" s="9" t="str">
        <f>IFERROR(VLOOKUP(B332,zdroj!D:M,10,0),"")</f>
        <v/>
      </c>
      <c r="I332" s="9" t="str">
        <f>IFERROR(VLOOKUP(B332,zdroj!D:N,11,0),"")</f>
        <v/>
      </c>
      <c r="J332" s="92" t="str">
        <f t="shared" si="10"/>
        <v/>
      </c>
      <c r="K332" s="92" t="str">
        <f t="shared" si="11"/>
        <v/>
      </c>
    </row>
    <row r="333" spans="3:11" x14ac:dyDescent="0.25">
      <c r="C333" s="9" t="str">
        <f>IFERROR(VLOOKUP(B333,zdroj!D:AJ,33,0),"")</f>
        <v/>
      </c>
      <c r="D333" s="9" t="str">
        <f>IFERROR(VLOOKUP(B333,OBECaZSJaAM!K:W,12,0),"")</f>
        <v/>
      </c>
      <c r="E333" s="9" t="str">
        <f>IFERROR(VLOOKUP(B333,OBECaZSJaAM!K:W,13,0),"")</f>
        <v/>
      </c>
      <c r="F333" s="9" t="str">
        <f>IFERROR(VLOOKUP(B333,zdroj!D:G,4,0),"")</f>
        <v/>
      </c>
      <c r="G333" s="9" t="str">
        <f>IFERROR(IF(N333="A",VLOOKUP(B333,zdroj!D:I,6,0),VLOOKUP(B333,zdroj!D:H,5,0)),"")</f>
        <v/>
      </c>
      <c r="H333" s="9" t="str">
        <f>IFERROR(VLOOKUP(B333,zdroj!D:M,10,0),"")</f>
        <v/>
      </c>
      <c r="I333" s="9" t="str">
        <f>IFERROR(VLOOKUP(B333,zdroj!D:N,11,0),"")</f>
        <v/>
      </c>
      <c r="J333" s="92" t="str">
        <f t="shared" si="10"/>
        <v/>
      </c>
      <c r="K333" s="92" t="str">
        <f t="shared" si="11"/>
        <v/>
      </c>
    </row>
    <row r="334" spans="3:11" x14ac:dyDescent="0.25">
      <c r="C334" s="9" t="str">
        <f>IFERROR(VLOOKUP(B334,zdroj!D:AJ,33,0),"")</f>
        <v/>
      </c>
      <c r="D334" s="9" t="str">
        <f>IFERROR(VLOOKUP(B334,OBECaZSJaAM!K:W,12,0),"")</f>
        <v/>
      </c>
      <c r="E334" s="9" t="str">
        <f>IFERROR(VLOOKUP(B334,OBECaZSJaAM!K:W,13,0),"")</f>
        <v/>
      </c>
      <c r="F334" s="9" t="str">
        <f>IFERROR(VLOOKUP(B334,zdroj!D:G,4,0),"")</f>
        <v/>
      </c>
      <c r="G334" s="9" t="str">
        <f>IFERROR(IF(N334="A",VLOOKUP(B334,zdroj!D:I,6,0),VLOOKUP(B334,zdroj!D:H,5,0)),"")</f>
        <v/>
      </c>
      <c r="H334" s="9" t="str">
        <f>IFERROR(VLOOKUP(B334,zdroj!D:M,10,0),"")</f>
        <v/>
      </c>
      <c r="I334" s="9" t="str">
        <f>IFERROR(VLOOKUP(B334,zdroj!D:N,11,0),"")</f>
        <v/>
      </c>
      <c r="J334" s="92" t="str">
        <f t="shared" si="10"/>
        <v/>
      </c>
      <c r="K334" s="92" t="str">
        <f t="shared" si="11"/>
        <v/>
      </c>
    </row>
    <row r="335" spans="3:11" x14ac:dyDescent="0.25">
      <c r="C335" s="9" t="str">
        <f>IFERROR(VLOOKUP(B335,zdroj!D:AJ,33,0),"")</f>
        <v/>
      </c>
      <c r="D335" s="9" t="str">
        <f>IFERROR(VLOOKUP(B335,OBECaZSJaAM!K:W,12,0),"")</f>
        <v/>
      </c>
      <c r="E335" s="9" t="str">
        <f>IFERROR(VLOOKUP(B335,OBECaZSJaAM!K:W,13,0),"")</f>
        <v/>
      </c>
      <c r="F335" s="9" t="str">
        <f>IFERROR(VLOOKUP(B335,zdroj!D:G,4,0),"")</f>
        <v/>
      </c>
      <c r="G335" s="9" t="str">
        <f>IFERROR(IF(N335="A",VLOOKUP(B335,zdroj!D:I,6,0),VLOOKUP(B335,zdroj!D:H,5,0)),"")</f>
        <v/>
      </c>
      <c r="H335" s="9" t="str">
        <f>IFERROR(VLOOKUP(B335,zdroj!D:M,10,0),"")</f>
        <v/>
      </c>
      <c r="I335" s="9" t="str">
        <f>IFERROR(VLOOKUP(B335,zdroj!D:N,11,0),"")</f>
        <v/>
      </c>
      <c r="J335" s="92" t="str">
        <f t="shared" si="10"/>
        <v/>
      </c>
      <c r="K335" s="92" t="str">
        <f t="shared" si="11"/>
        <v/>
      </c>
    </row>
    <row r="336" spans="3:11" x14ac:dyDescent="0.25">
      <c r="C336" s="9" t="str">
        <f>IFERROR(VLOOKUP(B336,zdroj!D:AJ,33,0),"")</f>
        <v/>
      </c>
      <c r="D336" s="9" t="str">
        <f>IFERROR(VLOOKUP(B336,OBECaZSJaAM!K:W,12,0),"")</f>
        <v/>
      </c>
      <c r="E336" s="9" t="str">
        <f>IFERROR(VLOOKUP(B336,OBECaZSJaAM!K:W,13,0),"")</f>
        <v/>
      </c>
      <c r="F336" s="9" t="str">
        <f>IFERROR(VLOOKUP(B336,zdroj!D:G,4,0),"")</f>
        <v/>
      </c>
      <c r="G336" s="9" t="str">
        <f>IFERROR(IF(N336="A",VLOOKUP(B336,zdroj!D:I,6,0),VLOOKUP(B336,zdroj!D:H,5,0)),"")</f>
        <v/>
      </c>
      <c r="H336" s="9" t="str">
        <f>IFERROR(VLOOKUP(B336,zdroj!D:M,10,0),"")</f>
        <v/>
      </c>
      <c r="I336" s="9" t="str">
        <f>IFERROR(VLOOKUP(B336,zdroj!D:N,11,0),"")</f>
        <v/>
      </c>
      <c r="J336" s="92" t="str">
        <f t="shared" si="10"/>
        <v/>
      </c>
      <c r="K336" s="92" t="str">
        <f t="shared" si="11"/>
        <v/>
      </c>
    </row>
    <row r="337" spans="3:11" x14ac:dyDescent="0.25">
      <c r="C337" s="9" t="str">
        <f>IFERROR(VLOOKUP(B337,zdroj!D:AJ,33,0),"")</f>
        <v/>
      </c>
      <c r="D337" s="9" t="str">
        <f>IFERROR(VLOOKUP(B337,OBECaZSJaAM!K:W,12,0),"")</f>
        <v/>
      </c>
      <c r="E337" s="9" t="str">
        <f>IFERROR(VLOOKUP(B337,OBECaZSJaAM!K:W,13,0),"")</f>
        <v/>
      </c>
      <c r="F337" s="9" t="str">
        <f>IFERROR(VLOOKUP(B337,zdroj!D:G,4,0),"")</f>
        <v/>
      </c>
      <c r="G337" s="9" t="str">
        <f>IFERROR(IF(N337="A",VLOOKUP(B337,zdroj!D:I,6,0),VLOOKUP(B337,zdroj!D:H,5,0)),"")</f>
        <v/>
      </c>
      <c r="H337" s="9" t="str">
        <f>IFERROR(VLOOKUP(B337,zdroj!D:M,10,0),"")</f>
        <v/>
      </c>
      <c r="I337" s="9" t="str">
        <f>IFERROR(VLOOKUP(B337,zdroj!D:N,11,0),"")</f>
        <v/>
      </c>
      <c r="J337" s="92" t="str">
        <f t="shared" si="10"/>
        <v/>
      </c>
      <c r="K337" s="92" t="str">
        <f t="shared" si="11"/>
        <v/>
      </c>
    </row>
    <row r="338" spans="3:11" x14ac:dyDescent="0.25">
      <c r="C338" s="9" t="str">
        <f>IFERROR(VLOOKUP(B338,zdroj!D:AJ,33,0),"")</f>
        <v/>
      </c>
      <c r="D338" s="9" t="str">
        <f>IFERROR(VLOOKUP(B338,OBECaZSJaAM!K:W,12,0),"")</f>
        <v/>
      </c>
      <c r="E338" s="9" t="str">
        <f>IFERROR(VLOOKUP(B338,OBECaZSJaAM!K:W,13,0),"")</f>
        <v/>
      </c>
      <c r="F338" s="9" t="str">
        <f>IFERROR(VLOOKUP(B338,zdroj!D:G,4,0),"")</f>
        <v/>
      </c>
      <c r="G338" s="9" t="str">
        <f>IFERROR(IF(N338="A",VLOOKUP(B338,zdroj!D:I,6,0),VLOOKUP(B338,zdroj!D:H,5,0)),"")</f>
        <v/>
      </c>
      <c r="H338" s="9" t="str">
        <f>IFERROR(VLOOKUP(B338,zdroj!D:M,10,0),"")</f>
        <v/>
      </c>
      <c r="I338" s="9" t="str">
        <f>IFERROR(VLOOKUP(B338,zdroj!D:N,11,0),"")</f>
        <v/>
      </c>
      <c r="J338" s="92" t="str">
        <f t="shared" si="10"/>
        <v/>
      </c>
      <c r="K338" s="92" t="str">
        <f t="shared" si="11"/>
        <v/>
      </c>
    </row>
    <row r="339" spans="3:11" x14ac:dyDescent="0.25">
      <c r="C339" s="9" t="str">
        <f>IFERROR(VLOOKUP(B339,zdroj!D:AJ,33,0),"")</f>
        <v/>
      </c>
      <c r="D339" s="9" t="str">
        <f>IFERROR(VLOOKUP(B339,OBECaZSJaAM!K:W,12,0),"")</f>
        <v/>
      </c>
      <c r="E339" s="9" t="str">
        <f>IFERROR(VLOOKUP(B339,OBECaZSJaAM!K:W,13,0),"")</f>
        <v/>
      </c>
      <c r="F339" s="9" t="str">
        <f>IFERROR(VLOOKUP(B339,zdroj!D:G,4,0),"")</f>
        <v/>
      </c>
      <c r="G339" s="9" t="str">
        <f>IFERROR(IF(N339="A",VLOOKUP(B339,zdroj!D:I,6,0),VLOOKUP(B339,zdroj!D:H,5,0)),"")</f>
        <v/>
      </c>
      <c r="H339" s="9" t="str">
        <f>IFERROR(VLOOKUP(B339,zdroj!D:M,10,0),"")</f>
        <v/>
      </c>
      <c r="I339" s="9" t="str">
        <f>IFERROR(VLOOKUP(B339,zdroj!D:N,11,0),"")</f>
        <v/>
      </c>
      <c r="J339" s="92" t="str">
        <f t="shared" si="10"/>
        <v/>
      </c>
      <c r="K339" s="92" t="str">
        <f t="shared" si="11"/>
        <v/>
      </c>
    </row>
    <row r="340" spans="3:11" x14ac:dyDescent="0.25">
      <c r="C340" s="9" t="str">
        <f>IFERROR(VLOOKUP(B340,zdroj!D:AJ,33,0),"")</f>
        <v/>
      </c>
      <c r="D340" s="9" t="str">
        <f>IFERROR(VLOOKUP(B340,OBECaZSJaAM!K:W,12,0),"")</f>
        <v/>
      </c>
      <c r="E340" s="9" t="str">
        <f>IFERROR(VLOOKUP(B340,OBECaZSJaAM!K:W,13,0),"")</f>
        <v/>
      </c>
      <c r="F340" s="9" t="str">
        <f>IFERROR(VLOOKUP(B340,zdroj!D:G,4,0),"")</f>
        <v/>
      </c>
      <c r="G340" s="9" t="str">
        <f>IFERROR(IF(N340="A",VLOOKUP(B340,zdroj!D:I,6,0),VLOOKUP(B340,zdroj!D:H,5,0)),"")</f>
        <v/>
      </c>
      <c r="H340" s="9" t="str">
        <f>IFERROR(VLOOKUP(B340,zdroj!D:M,10,0),"")</f>
        <v/>
      </c>
      <c r="I340" s="9" t="str">
        <f>IFERROR(VLOOKUP(B340,zdroj!D:N,11,0),"")</f>
        <v/>
      </c>
      <c r="J340" s="92" t="str">
        <f t="shared" si="10"/>
        <v/>
      </c>
      <c r="K340" s="92" t="str">
        <f t="shared" si="11"/>
        <v/>
      </c>
    </row>
    <row r="341" spans="3:11" x14ac:dyDescent="0.25">
      <c r="C341" s="9" t="str">
        <f>IFERROR(VLOOKUP(B341,zdroj!D:AJ,33,0),"")</f>
        <v/>
      </c>
      <c r="D341" s="9" t="str">
        <f>IFERROR(VLOOKUP(B341,OBECaZSJaAM!K:W,12,0),"")</f>
        <v/>
      </c>
      <c r="E341" s="9" t="str">
        <f>IFERROR(VLOOKUP(B341,OBECaZSJaAM!K:W,13,0),"")</f>
        <v/>
      </c>
      <c r="F341" s="9" t="str">
        <f>IFERROR(VLOOKUP(B341,zdroj!D:G,4,0),"")</f>
        <v/>
      </c>
      <c r="G341" s="9" t="str">
        <f>IFERROR(IF(N341="A",VLOOKUP(B341,zdroj!D:I,6,0),VLOOKUP(B341,zdroj!D:H,5,0)),"")</f>
        <v/>
      </c>
      <c r="H341" s="9" t="str">
        <f>IFERROR(VLOOKUP(B341,zdroj!D:M,10,0),"")</f>
        <v/>
      </c>
      <c r="I341" s="9" t="str">
        <f>IFERROR(VLOOKUP(B341,zdroj!D:N,11,0),"")</f>
        <v/>
      </c>
      <c r="J341" s="92" t="str">
        <f t="shared" si="10"/>
        <v/>
      </c>
      <c r="K341" s="92" t="str">
        <f t="shared" si="11"/>
        <v/>
      </c>
    </row>
    <row r="342" spans="3:11" x14ac:dyDescent="0.25">
      <c r="C342" s="9" t="str">
        <f>IFERROR(VLOOKUP(B342,zdroj!D:AJ,33,0),"")</f>
        <v/>
      </c>
      <c r="D342" s="9" t="str">
        <f>IFERROR(VLOOKUP(B342,OBECaZSJaAM!K:W,12,0),"")</f>
        <v/>
      </c>
      <c r="E342" s="9" t="str">
        <f>IFERROR(VLOOKUP(B342,OBECaZSJaAM!K:W,13,0),"")</f>
        <v/>
      </c>
      <c r="F342" s="9" t="str">
        <f>IFERROR(VLOOKUP(B342,zdroj!D:G,4,0),"")</f>
        <v/>
      </c>
      <c r="G342" s="9" t="str">
        <f>IFERROR(IF(N342="A",VLOOKUP(B342,zdroj!D:I,6,0),VLOOKUP(B342,zdroj!D:H,5,0)),"")</f>
        <v/>
      </c>
      <c r="H342" s="9" t="str">
        <f>IFERROR(VLOOKUP(B342,zdroj!D:M,10,0),"")</f>
        <v/>
      </c>
      <c r="I342" s="9" t="str">
        <f>IFERROR(VLOOKUP(B342,zdroj!D:N,11,0),"")</f>
        <v/>
      </c>
      <c r="J342" s="92" t="str">
        <f t="shared" si="10"/>
        <v/>
      </c>
      <c r="K342" s="92" t="str">
        <f t="shared" si="11"/>
        <v/>
      </c>
    </row>
    <row r="343" spans="3:11" x14ac:dyDescent="0.25">
      <c r="C343" s="9" t="str">
        <f>IFERROR(VLOOKUP(B343,zdroj!D:AJ,33,0),"")</f>
        <v/>
      </c>
      <c r="D343" s="9" t="str">
        <f>IFERROR(VLOOKUP(B343,OBECaZSJaAM!K:W,12,0),"")</f>
        <v/>
      </c>
      <c r="E343" s="9" t="str">
        <f>IFERROR(VLOOKUP(B343,OBECaZSJaAM!K:W,13,0),"")</f>
        <v/>
      </c>
      <c r="F343" s="9" t="str">
        <f>IFERROR(VLOOKUP(B343,zdroj!D:G,4,0),"")</f>
        <v/>
      </c>
      <c r="G343" s="9" t="str">
        <f>IFERROR(IF(N343="A",VLOOKUP(B343,zdroj!D:I,6,0),VLOOKUP(B343,zdroj!D:H,5,0)),"")</f>
        <v/>
      </c>
      <c r="H343" s="9" t="str">
        <f>IFERROR(VLOOKUP(B343,zdroj!D:M,10,0),"")</f>
        <v/>
      </c>
      <c r="I343" s="9" t="str">
        <f>IFERROR(VLOOKUP(B343,zdroj!D:N,11,0),"")</f>
        <v/>
      </c>
      <c r="J343" s="92" t="str">
        <f t="shared" si="10"/>
        <v/>
      </c>
      <c r="K343" s="92" t="str">
        <f t="shared" si="11"/>
        <v/>
      </c>
    </row>
    <row r="344" spans="3:11" x14ac:dyDescent="0.25">
      <c r="C344" s="9" t="str">
        <f>IFERROR(VLOOKUP(B344,zdroj!D:AJ,33,0),"")</f>
        <v/>
      </c>
      <c r="D344" s="9" t="str">
        <f>IFERROR(VLOOKUP(B344,OBECaZSJaAM!K:W,12,0),"")</f>
        <v/>
      </c>
      <c r="E344" s="9" t="str">
        <f>IFERROR(VLOOKUP(B344,OBECaZSJaAM!K:W,13,0),"")</f>
        <v/>
      </c>
      <c r="F344" s="9" t="str">
        <f>IFERROR(VLOOKUP(B344,zdroj!D:G,4,0),"")</f>
        <v/>
      </c>
      <c r="G344" s="9" t="str">
        <f>IFERROR(IF(N344="A",VLOOKUP(B344,zdroj!D:I,6,0),VLOOKUP(B344,zdroj!D:H,5,0)),"")</f>
        <v/>
      </c>
      <c r="H344" s="9" t="str">
        <f>IFERROR(VLOOKUP(B344,zdroj!D:M,10,0),"")</f>
        <v/>
      </c>
      <c r="I344" s="9" t="str">
        <f>IFERROR(VLOOKUP(B344,zdroj!D:N,11,0),"")</f>
        <v/>
      </c>
      <c r="J344" s="92" t="str">
        <f t="shared" si="10"/>
        <v/>
      </c>
      <c r="K344" s="92" t="str">
        <f t="shared" si="11"/>
        <v/>
      </c>
    </row>
    <row r="345" spans="3:11" x14ac:dyDescent="0.25">
      <c r="C345" s="9" t="str">
        <f>IFERROR(VLOOKUP(B345,zdroj!D:AJ,33,0),"")</f>
        <v/>
      </c>
      <c r="D345" s="9" t="str">
        <f>IFERROR(VLOOKUP(B345,OBECaZSJaAM!K:W,12,0),"")</f>
        <v/>
      </c>
      <c r="E345" s="9" t="str">
        <f>IFERROR(VLOOKUP(B345,OBECaZSJaAM!K:W,13,0),"")</f>
        <v/>
      </c>
      <c r="F345" s="9" t="str">
        <f>IFERROR(VLOOKUP(B345,zdroj!D:G,4,0),"")</f>
        <v/>
      </c>
      <c r="G345" s="9" t="str">
        <f>IFERROR(IF(N345="A",VLOOKUP(B345,zdroj!D:I,6,0),VLOOKUP(B345,zdroj!D:H,5,0)),"")</f>
        <v/>
      </c>
      <c r="H345" s="9" t="str">
        <f>IFERROR(VLOOKUP(B345,zdroj!D:M,10,0),"")</f>
        <v/>
      </c>
      <c r="I345" s="9" t="str">
        <f>IFERROR(VLOOKUP(B345,zdroj!D:N,11,0),"")</f>
        <v/>
      </c>
      <c r="J345" s="92" t="str">
        <f t="shared" si="10"/>
        <v/>
      </c>
      <c r="K345" s="92" t="str">
        <f t="shared" si="11"/>
        <v/>
      </c>
    </row>
    <row r="346" spans="3:11" x14ac:dyDescent="0.25">
      <c r="C346" s="9" t="str">
        <f>IFERROR(VLOOKUP(B346,zdroj!D:AJ,33,0),"")</f>
        <v/>
      </c>
      <c r="D346" s="9" t="str">
        <f>IFERROR(VLOOKUP(B346,OBECaZSJaAM!K:W,12,0),"")</f>
        <v/>
      </c>
      <c r="E346" s="9" t="str">
        <f>IFERROR(VLOOKUP(B346,OBECaZSJaAM!K:W,13,0),"")</f>
        <v/>
      </c>
      <c r="F346" s="9" t="str">
        <f>IFERROR(VLOOKUP(B346,zdroj!D:G,4,0),"")</f>
        <v/>
      </c>
      <c r="G346" s="9" t="str">
        <f>IFERROR(IF(N346="A",VLOOKUP(B346,zdroj!D:I,6,0),VLOOKUP(B346,zdroj!D:H,5,0)),"")</f>
        <v/>
      </c>
      <c r="H346" s="9" t="str">
        <f>IFERROR(VLOOKUP(B346,zdroj!D:M,10,0),"")</f>
        <v/>
      </c>
      <c r="I346" s="9" t="str">
        <f>IFERROR(VLOOKUP(B346,zdroj!D:N,11,0),"")</f>
        <v/>
      </c>
      <c r="J346" s="92" t="str">
        <f t="shared" si="10"/>
        <v/>
      </c>
      <c r="K346" s="92" t="str">
        <f t="shared" si="11"/>
        <v/>
      </c>
    </row>
    <row r="347" spans="3:11" x14ac:dyDescent="0.25">
      <c r="C347" s="9" t="str">
        <f>IFERROR(VLOOKUP(B347,zdroj!D:AJ,33,0),"")</f>
        <v/>
      </c>
      <c r="D347" s="9" t="str">
        <f>IFERROR(VLOOKUP(B347,OBECaZSJaAM!K:W,12,0),"")</f>
        <v/>
      </c>
      <c r="E347" s="9" t="str">
        <f>IFERROR(VLOOKUP(B347,OBECaZSJaAM!K:W,13,0),"")</f>
        <v/>
      </c>
      <c r="F347" s="9" t="str">
        <f>IFERROR(VLOOKUP(B347,zdroj!D:G,4,0),"")</f>
        <v/>
      </c>
      <c r="G347" s="9" t="str">
        <f>IFERROR(IF(N347="A",VLOOKUP(B347,zdroj!D:I,6,0),VLOOKUP(B347,zdroj!D:H,5,0)),"")</f>
        <v/>
      </c>
      <c r="H347" s="9" t="str">
        <f>IFERROR(VLOOKUP(B347,zdroj!D:M,10,0),"")</f>
        <v/>
      </c>
      <c r="I347" s="9" t="str">
        <f>IFERROR(VLOOKUP(B347,zdroj!D:N,11,0),"")</f>
        <v/>
      </c>
      <c r="J347" s="92" t="str">
        <f t="shared" si="10"/>
        <v/>
      </c>
      <c r="K347" s="92" t="str">
        <f t="shared" si="11"/>
        <v/>
      </c>
    </row>
    <row r="348" spans="3:11" x14ac:dyDescent="0.25">
      <c r="C348" s="9" t="str">
        <f>IFERROR(VLOOKUP(B348,zdroj!D:AJ,33,0),"")</f>
        <v/>
      </c>
      <c r="D348" s="9" t="str">
        <f>IFERROR(VLOOKUP(B348,OBECaZSJaAM!K:W,12,0),"")</f>
        <v/>
      </c>
      <c r="E348" s="9" t="str">
        <f>IFERROR(VLOOKUP(B348,OBECaZSJaAM!K:W,13,0),"")</f>
        <v/>
      </c>
      <c r="F348" s="9" t="str">
        <f>IFERROR(VLOOKUP(B348,zdroj!D:G,4,0),"")</f>
        <v/>
      </c>
      <c r="G348" s="9" t="str">
        <f>IFERROR(IF(N348="A",VLOOKUP(B348,zdroj!D:I,6,0),VLOOKUP(B348,zdroj!D:H,5,0)),"")</f>
        <v/>
      </c>
      <c r="H348" s="9" t="str">
        <f>IFERROR(VLOOKUP(B348,zdroj!D:M,10,0),"")</f>
        <v/>
      </c>
      <c r="I348" s="9" t="str">
        <f>IFERROR(VLOOKUP(B348,zdroj!D:N,11,0),"")</f>
        <v/>
      </c>
      <c r="J348" s="92" t="str">
        <f t="shared" si="10"/>
        <v/>
      </c>
      <c r="K348" s="92" t="str">
        <f t="shared" si="11"/>
        <v/>
      </c>
    </row>
    <row r="349" spans="3:11" x14ac:dyDescent="0.25">
      <c r="C349" s="9" t="str">
        <f>IFERROR(VLOOKUP(B349,zdroj!D:AJ,33,0),"")</f>
        <v/>
      </c>
      <c r="D349" s="9" t="str">
        <f>IFERROR(VLOOKUP(B349,OBECaZSJaAM!K:W,12,0),"")</f>
        <v/>
      </c>
      <c r="E349" s="9" t="str">
        <f>IFERROR(VLOOKUP(B349,OBECaZSJaAM!K:W,13,0),"")</f>
        <v/>
      </c>
      <c r="F349" s="9" t="str">
        <f>IFERROR(VLOOKUP(B349,zdroj!D:G,4,0),"")</f>
        <v/>
      </c>
      <c r="G349" s="9" t="str">
        <f>IFERROR(IF(N349="A",VLOOKUP(B349,zdroj!D:I,6,0),VLOOKUP(B349,zdroj!D:H,5,0)),"")</f>
        <v/>
      </c>
      <c r="H349" s="9" t="str">
        <f>IFERROR(VLOOKUP(B349,zdroj!D:M,10,0),"")</f>
        <v/>
      </c>
      <c r="I349" s="9" t="str">
        <f>IFERROR(VLOOKUP(B349,zdroj!D:N,11,0),"")</f>
        <v/>
      </c>
      <c r="J349" s="92" t="str">
        <f t="shared" si="10"/>
        <v/>
      </c>
      <c r="K349" s="92" t="str">
        <f t="shared" si="11"/>
        <v/>
      </c>
    </row>
    <row r="350" spans="3:11" x14ac:dyDescent="0.25">
      <c r="C350" s="9" t="str">
        <f>IFERROR(VLOOKUP(B350,zdroj!D:AJ,33,0),"")</f>
        <v/>
      </c>
      <c r="D350" s="9" t="str">
        <f>IFERROR(VLOOKUP(B350,OBECaZSJaAM!K:W,12,0),"")</f>
        <v/>
      </c>
      <c r="E350" s="9" t="str">
        <f>IFERROR(VLOOKUP(B350,OBECaZSJaAM!K:W,13,0),"")</f>
        <v/>
      </c>
      <c r="F350" s="9" t="str">
        <f>IFERROR(VLOOKUP(B350,zdroj!D:G,4,0),"")</f>
        <v/>
      </c>
      <c r="G350" s="9" t="str">
        <f>IFERROR(IF(N350="A",VLOOKUP(B350,zdroj!D:I,6,0),VLOOKUP(B350,zdroj!D:H,5,0)),"")</f>
        <v/>
      </c>
      <c r="H350" s="9" t="str">
        <f>IFERROR(VLOOKUP(B350,zdroj!D:M,10,0),"")</f>
        <v/>
      </c>
      <c r="I350" s="9" t="str">
        <f>IFERROR(VLOOKUP(B350,zdroj!D:N,11,0),"")</f>
        <v/>
      </c>
      <c r="J350" s="92" t="str">
        <f t="shared" si="10"/>
        <v/>
      </c>
      <c r="K350" s="92" t="str">
        <f t="shared" si="11"/>
        <v/>
      </c>
    </row>
    <row r="351" spans="3:11" x14ac:dyDescent="0.25">
      <c r="C351" s="9" t="str">
        <f>IFERROR(VLOOKUP(B351,zdroj!D:AJ,33,0),"")</f>
        <v/>
      </c>
      <c r="D351" s="9" t="str">
        <f>IFERROR(VLOOKUP(B351,OBECaZSJaAM!K:W,12,0),"")</f>
        <v/>
      </c>
      <c r="E351" s="9" t="str">
        <f>IFERROR(VLOOKUP(B351,OBECaZSJaAM!K:W,13,0),"")</f>
        <v/>
      </c>
      <c r="F351" s="9" t="str">
        <f>IFERROR(VLOOKUP(B351,zdroj!D:G,4,0),"")</f>
        <v/>
      </c>
      <c r="G351" s="9" t="str">
        <f>IFERROR(IF(N351="A",VLOOKUP(B351,zdroj!D:I,6,0),VLOOKUP(B351,zdroj!D:H,5,0)),"")</f>
        <v/>
      </c>
      <c r="H351" s="9" t="str">
        <f>IFERROR(VLOOKUP(B351,zdroj!D:M,10,0),"")</f>
        <v/>
      </c>
      <c r="I351" s="9" t="str">
        <f>IFERROR(VLOOKUP(B351,zdroj!D:N,11,0),"")</f>
        <v/>
      </c>
      <c r="J351" s="92" t="str">
        <f t="shared" si="10"/>
        <v/>
      </c>
      <c r="K351" s="92" t="str">
        <f t="shared" si="11"/>
        <v/>
      </c>
    </row>
    <row r="352" spans="3:11" x14ac:dyDescent="0.25">
      <c r="C352" s="9" t="str">
        <f>IFERROR(VLOOKUP(B352,zdroj!D:AJ,33,0),"")</f>
        <v/>
      </c>
      <c r="D352" s="9" t="str">
        <f>IFERROR(VLOOKUP(B352,OBECaZSJaAM!K:W,12,0),"")</f>
        <v/>
      </c>
      <c r="E352" s="9" t="str">
        <f>IFERROR(VLOOKUP(B352,OBECaZSJaAM!K:W,13,0),"")</f>
        <v/>
      </c>
      <c r="F352" s="9" t="str">
        <f>IFERROR(VLOOKUP(B352,zdroj!D:G,4,0),"")</f>
        <v/>
      </c>
      <c r="G352" s="9" t="str">
        <f>IFERROR(IF(N352="A",VLOOKUP(B352,zdroj!D:I,6,0),VLOOKUP(B352,zdroj!D:H,5,0)),"")</f>
        <v/>
      </c>
      <c r="H352" s="9" t="str">
        <f>IFERROR(VLOOKUP(B352,zdroj!D:M,10,0),"")</f>
        <v/>
      </c>
      <c r="I352" s="9" t="str">
        <f>IFERROR(VLOOKUP(B352,zdroj!D:N,11,0),"")</f>
        <v/>
      </c>
      <c r="J352" s="92" t="str">
        <f t="shared" si="10"/>
        <v/>
      </c>
      <c r="K352" s="92" t="str">
        <f t="shared" si="11"/>
        <v/>
      </c>
    </row>
    <row r="353" spans="3:11" x14ac:dyDescent="0.25">
      <c r="C353" s="9" t="str">
        <f>IFERROR(VLOOKUP(B353,zdroj!D:AJ,33,0),"")</f>
        <v/>
      </c>
      <c r="D353" s="9" t="str">
        <f>IFERROR(VLOOKUP(B353,OBECaZSJaAM!K:W,12,0),"")</f>
        <v/>
      </c>
      <c r="E353" s="9" t="str">
        <f>IFERROR(VLOOKUP(B353,OBECaZSJaAM!K:W,13,0),"")</f>
        <v/>
      </c>
      <c r="F353" s="9" t="str">
        <f>IFERROR(VLOOKUP(B353,zdroj!D:G,4,0),"")</f>
        <v/>
      </c>
      <c r="G353" s="9" t="str">
        <f>IFERROR(IF(N353="A",VLOOKUP(B353,zdroj!D:I,6,0),VLOOKUP(B353,zdroj!D:H,5,0)),"")</f>
        <v/>
      </c>
      <c r="H353" s="9" t="str">
        <f>IFERROR(VLOOKUP(B353,zdroj!D:M,10,0),"")</f>
        <v/>
      </c>
      <c r="I353" s="9" t="str">
        <f>IFERROR(VLOOKUP(B353,zdroj!D:N,11,0),"")</f>
        <v/>
      </c>
      <c r="J353" s="92" t="str">
        <f t="shared" si="10"/>
        <v/>
      </c>
      <c r="K353" s="92" t="str">
        <f t="shared" si="11"/>
        <v/>
      </c>
    </row>
    <row r="354" spans="3:11" x14ac:dyDescent="0.25">
      <c r="C354" s="9" t="str">
        <f>IFERROR(VLOOKUP(B354,zdroj!D:AJ,33,0),"")</f>
        <v/>
      </c>
      <c r="D354" s="9" t="str">
        <f>IFERROR(VLOOKUP(B354,OBECaZSJaAM!K:W,12,0),"")</f>
        <v/>
      </c>
      <c r="E354" s="9" t="str">
        <f>IFERROR(VLOOKUP(B354,OBECaZSJaAM!K:W,13,0),"")</f>
        <v/>
      </c>
      <c r="F354" s="9" t="str">
        <f>IFERROR(VLOOKUP(B354,zdroj!D:G,4,0),"")</f>
        <v/>
      </c>
      <c r="G354" s="9" t="str">
        <f>IFERROR(IF(N354="A",VLOOKUP(B354,zdroj!D:I,6,0),VLOOKUP(B354,zdroj!D:H,5,0)),"")</f>
        <v/>
      </c>
      <c r="H354" s="9" t="str">
        <f>IFERROR(VLOOKUP(B354,zdroj!D:M,10,0),"")</f>
        <v/>
      </c>
      <c r="I354" s="9" t="str">
        <f>IFERROR(VLOOKUP(B354,zdroj!D:N,11,0),"")</f>
        <v/>
      </c>
      <c r="J354" s="92" t="str">
        <f t="shared" si="10"/>
        <v/>
      </c>
      <c r="K354" s="92" t="str">
        <f t="shared" si="11"/>
        <v/>
      </c>
    </row>
    <row r="355" spans="3:11" x14ac:dyDescent="0.25">
      <c r="C355" s="9" t="str">
        <f>IFERROR(VLOOKUP(B355,zdroj!D:AJ,33,0),"")</f>
        <v/>
      </c>
      <c r="D355" s="9" t="str">
        <f>IFERROR(VLOOKUP(B355,OBECaZSJaAM!K:W,12,0),"")</f>
        <v/>
      </c>
      <c r="E355" s="9" t="str">
        <f>IFERROR(VLOOKUP(B355,OBECaZSJaAM!K:W,13,0),"")</f>
        <v/>
      </c>
      <c r="F355" s="9" t="str">
        <f>IFERROR(VLOOKUP(B355,zdroj!D:G,4,0),"")</f>
        <v/>
      </c>
      <c r="G355" s="9" t="str">
        <f>IFERROR(IF(N355="A",VLOOKUP(B355,zdroj!D:I,6,0),VLOOKUP(B355,zdroj!D:H,5,0)),"")</f>
        <v/>
      </c>
      <c r="H355" s="9" t="str">
        <f>IFERROR(VLOOKUP(B355,zdroj!D:M,10,0),"")</f>
        <v/>
      </c>
      <c r="I355" s="9" t="str">
        <f>IFERROR(VLOOKUP(B355,zdroj!D:N,11,0),"")</f>
        <v/>
      </c>
      <c r="J355" s="92" t="str">
        <f t="shared" si="10"/>
        <v/>
      </c>
      <c r="K355" s="92" t="str">
        <f t="shared" si="11"/>
        <v/>
      </c>
    </row>
    <row r="356" spans="3:11" x14ac:dyDescent="0.25">
      <c r="C356" s="9" t="str">
        <f>IFERROR(VLOOKUP(B356,zdroj!D:AJ,33,0),"")</f>
        <v/>
      </c>
      <c r="D356" s="9" t="str">
        <f>IFERROR(VLOOKUP(B356,OBECaZSJaAM!K:W,12,0),"")</f>
        <v/>
      </c>
      <c r="E356" s="9" t="str">
        <f>IFERROR(VLOOKUP(B356,OBECaZSJaAM!K:W,13,0),"")</f>
        <v/>
      </c>
      <c r="F356" s="9" t="str">
        <f>IFERROR(VLOOKUP(B356,zdroj!D:G,4,0),"")</f>
        <v/>
      </c>
      <c r="G356" s="9" t="str">
        <f>IFERROR(IF(N356="A",VLOOKUP(B356,zdroj!D:I,6,0),VLOOKUP(B356,zdroj!D:H,5,0)),"")</f>
        <v/>
      </c>
      <c r="H356" s="9" t="str">
        <f>IFERROR(VLOOKUP(B356,zdroj!D:M,10,0),"")</f>
        <v/>
      </c>
      <c r="I356" s="9" t="str">
        <f>IFERROR(VLOOKUP(B356,zdroj!D:N,11,0),"")</f>
        <v/>
      </c>
      <c r="J356" s="92" t="str">
        <f t="shared" si="10"/>
        <v/>
      </c>
      <c r="K356" s="92" t="str">
        <f t="shared" si="11"/>
        <v/>
      </c>
    </row>
    <row r="357" spans="3:11" x14ac:dyDescent="0.25">
      <c r="C357" s="9" t="str">
        <f>IFERROR(VLOOKUP(B357,zdroj!D:AJ,33,0),"")</f>
        <v/>
      </c>
      <c r="D357" s="9" t="str">
        <f>IFERROR(VLOOKUP(B357,OBECaZSJaAM!K:W,12,0),"")</f>
        <v/>
      </c>
      <c r="E357" s="9" t="str">
        <f>IFERROR(VLOOKUP(B357,OBECaZSJaAM!K:W,13,0),"")</f>
        <v/>
      </c>
      <c r="F357" s="9" t="str">
        <f>IFERROR(VLOOKUP(B357,zdroj!D:G,4,0),"")</f>
        <v/>
      </c>
      <c r="G357" s="9" t="str">
        <f>IFERROR(IF(N357="A",VLOOKUP(B357,zdroj!D:I,6,0),VLOOKUP(B357,zdroj!D:H,5,0)),"")</f>
        <v/>
      </c>
      <c r="H357" s="9" t="str">
        <f>IFERROR(VLOOKUP(B357,zdroj!D:M,10,0),"")</f>
        <v/>
      </c>
      <c r="I357" s="9" t="str">
        <f>IFERROR(VLOOKUP(B357,zdroj!D:N,11,0),"")</f>
        <v/>
      </c>
      <c r="J357" s="92" t="str">
        <f t="shared" si="10"/>
        <v/>
      </c>
      <c r="K357" s="92" t="str">
        <f t="shared" si="11"/>
        <v/>
      </c>
    </row>
    <row r="358" spans="3:11" x14ac:dyDescent="0.25">
      <c r="C358" s="9" t="str">
        <f>IFERROR(VLOOKUP(B358,zdroj!D:AJ,33,0),"")</f>
        <v/>
      </c>
      <c r="D358" s="9" t="str">
        <f>IFERROR(VLOOKUP(B358,OBECaZSJaAM!K:W,12,0),"")</f>
        <v/>
      </c>
      <c r="E358" s="9" t="str">
        <f>IFERROR(VLOOKUP(B358,OBECaZSJaAM!K:W,13,0),"")</f>
        <v/>
      </c>
      <c r="F358" s="9" t="str">
        <f>IFERROR(VLOOKUP(B358,zdroj!D:G,4,0),"")</f>
        <v/>
      </c>
      <c r="G358" s="9" t="str">
        <f>IFERROR(IF(N358="A",VLOOKUP(B358,zdroj!D:I,6,0),VLOOKUP(B358,zdroj!D:H,5,0)),"")</f>
        <v/>
      </c>
      <c r="H358" s="9" t="str">
        <f>IFERROR(VLOOKUP(B358,zdroj!D:M,10,0),"")</f>
        <v/>
      </c>
      <c r="I358" s="9" t="str">
        <f>IFERROR(VLOOKUP(B358,zdroj!D:N,11,0),"")</f>
        <v/>
      </c>
      <c r="J358" s="92" t="str">
        <f t="shared" si="10"/>
        <v/>
      </c>
      <c r="K358" s="92" t="str">
        <f t="shared" si="11"/>
        <v/>
      </c>
    </row>
    <row r="359" spans="3:11" x14ac:dyDescent="0.25">
      <c r="C359" s="9" t="str">
        <f>IFERROR(VLOOKUP(B359,zdroj!D:AJ,33,0),"")</f>
        <v/>
      </c>
      <c r="D359" s="9" t="str">
        <f>IFERROR(VLOOKUP(B359,OBECaZSJaAM!K:W,12,0),"")</f>
        <v/>
      </c>
      <c r="E359" s="9" t="str">
        <f>IFERROR(VLOOKUP(B359,OBECaZSJaAM!K:W,13,0),"")</f>
        <v/>
      </c>
      <c r="F359" s="9" t="str">
        <f>IFERROR(VLOOKUP(B359,zdroj!D:G,4,0),"")</f>
        <v/>
      </c>
      <c r="G359" s="9" t="str">
        <f>IFERROR(IF(N359="A",VLOOKUP(B359,zdroj!D:I,6,0),VLOOKUP(B359,zdroj!D:H,5,0)),"")</f>
        <v/>
      </c>
      <c r="H359" s="9" t="str">
        <f>IFERROR(VLOOKUP(B359,zdroj!D:M,10,0),"")</f>
        <v/>
      </c>
      <c r="I359" s="9" t="str">
        <f>IFERROR(VLOOKUP(B359,zdroj!D:N,11,0),"")</f>
        <v/>
      </c>
      <c r="J359" s="92" t="str">
        <f t="shared" si="10"/>
        <v/>
      </c>
      <c r="K359" s="92" t="str">
        <f t="shared" si="11"/>
        <v/>
      </c>
    </row>
    <row r="360" spans="3:11" x14ac:dyDescent="0.25">
      <c r="C360" s="9" t="str">
        <f>IFERROR(VLOOKUP(B360,zdroj!D:AJ,33,0),"")</f>
        <v/>
      </c>
      <c r="D360" s="9" t="str">
        <f>IFERROR(VLOOKUP(B360,OBECaZSJaAM!K:W,12,0),"")</f>
        <v/>
      </c>
      <c r="E360" s="9" t="str">
        <f>IFERROR(VLOOKUP(B360,OBECaZSJaAM!K:W,13,0),"")</f>
        <v/>
      </c>
      <c r="F360" s="9" t="str">
        <f>IFERROR(VLOOKUP(B360,zdroj!D:G,4,0),"")</f>
        <v/>
      </c>
      <c r="G360" s="9" t="str">
        <f>IFERROR(IF(N360="A",VLOOKUP(B360,zdroj!D:I,6,0),VLOOKUP(B360,zdroj!D:H,5,0)),"")</f>
        <v/>
      </c>
      <c r="H360" s="9" t="str">
        <f>IFERROR(VLOOKUP(B360,zdroj!D:M,10,0),"")</f>
        <v/>
      </c>
      <c r="I360" s="9" t="str">
        <f>IFERROR(VLOOKUP(B360,zdroj!D:N,11,0),"")</f>
        <v/>
      </c>
      <c r="J360" s="92" t="str">
        <f t="shared" si="10"/>
        <v/>
      </c>
      <c r="K360" s="92" t="str">
        <f t="shared" si="11"/>
        <v/>
      </c>
    </row>
    <row r="361" spans="3:11" x14ac:dyDescent="0.25">
      <c r="C361" s="9" t="str">
        <f>IFERROR(VLOOKUP(B361,zdroj!D:AJ,33,0),"")</f>
        <v/>
      </c>
      <c r="D361" s="9" t="str">
        <f>IFERROR(VLOOKUP(B361,OBECaZSJaAM!K:W,12,0),"")</f>
        <v/>
      </c>
      <c r="E361" s="9" t="str">
        <f>IFERROR(VLOOKUP(B361,OBECaZSJaAM!K:W,13,0),"")</f>
        <v/>
      </c>
      <c r="F361" s="9" t="str">
        <f>IFERROR(VLOOKUP(B361,zdroj!D:G,4,0),"")</f>
        <v/>
      </c>
      <c r="G361" s="9" t="str">
        <f>IFERROR(IF(N361="A",VLOOKUP(B361,zdroj!D:I,6,0),VLOOKUP(B361,zdroj!D:H,5,0)),"")</f>
        <v/>
      </c>
      <c r="H361" s="9" t="str">
        <f>IFERROR(VLOOKUP(B361,zdroj!D:M,10,0),"")</f>
        <v/>
      </c>
      <c r="I361" s="9" t="str">
        <f>IFERROR(VLOOKUP(B361,zdroj!D:N,11,0),"")</f>
        <v/>
      </c>
      <c r="J361" s="92" t="str">
        <f t="shared" si="10"/>
        <v/>
      </c>
      <c r="K361" s="92" t="str">
        <f t="shared" si="11"/>
        <v/>
      </c>
    </row>
    <row r="362" spans="3:11" x14ac:dyDescent="0.25">
      <c r="C362" s="9" t="str">
        <f>IFERROR(VLOOKUP(B362,zdroj!D:AJ,33,0),"")</f>
        <v/>
      </c>
      <c r="D362" s="9" t="str">
        <f>IFERROR(VLOOKUP(B362,OBECaZSJaAM!K:W,12,0),"")</f>
        <v/>
      </c>
      <c r="E362" s="9" t="str">
        <f>IFERROR(VLOOKUP(B362,OBECaZSJaAM!K:W,13,0),"")</f>
        <v/>
      </c>
      <c r="F362" s="9" t="str">
        <f>IFERROR(VLOOKUP(B362,zdroj!D:G,4,0),"")</f>
        <v/>
      </c>
      <c r="G362" s="9" t="str">
        <f>IFERROR(IF(N362="A",VLOOKUP(B362,zdroj!D:I,6,0),VLOOKUP(B362,zdroj!D:H,5,0)),"")</f>
        <v/>
      </c>
      <c r="H362" s="9" t="str">
        <f>IFERROR(VLOOKUP(B362,zdroj!D:M,10,0),"")</f>
        <v/>
      </c>
      <c r="I362" s="9" t="str">
        <f>IFERROR(VLOOKUP(B362,zdroj!D:N,11,0),"")</f>
        <v/>
      </c>
      <c r="J362" s="92" t="str">
        <f t="shared" si="10"/>
        <v/>
      </c>
      <c r="K362" s="92" t="str">
        <f t="shared" si="11"/>
        <v/>
      </c>
    </row>
    <row r="363" spans="3:11" x14ac:dyDescent="0.25">
      <c r="C363" s="9" t="str">
        <f>IFERROR(VLOOKUP(B363,zdroj!D:AJ,33,0),"")</f>
        <v/>
      </c>
      <c r="D363" s="9" t="str">
        <f>IFERROR(VLOOKUP(B363,OBECaZSJaAM!K:W,12,0),"")</f>
        <v/>
      </c>
      <c r="E363" s="9" t="str">
        <f>IFERROR(VLOOKUP(B363,OBECaZSJaAM!K:W,13,0),"")</f>
        <v/>
      </c>
      <c r="F363" s="9" t="str">
        <f>IFERROR(VLOOKUP(B363,zdroj!D:G,4,0),"")</f>
        <v/>
      </c>
      <c r="G363" s="9" t="str">
        <f>IFERROR(IF(N363="A",VLOOKUP(B363,zdroj!D:I,6,0),VLOOKUP(B363,zdroj!D:H,5,0)),"")</f>
        <v/>
      </c>
      <c r="H363" s="9" t="str">
        <f>IFERROR(VLOOKUP(B363,zdroj!D:M,10,0),"")</f>
        <v/>
      </c>
      <c r="I363" s="9" t="str">
        <f>IFERROR(VLOOKUP(B363,zdroj!D:N,11,0),"")</f>
        <v/>
      </c>
      <c r="J363" s="92" t="str">
        <f t="shared" si="10"/>
        <v/>
      </c>
      <c r="K363" s="92" t="str">
        <f t="shared" si="11"/>
        <v/>
      </c>
    </row>
    <row r="364" spans="3:11" x14ac:dyDescent="0.25">
      <c r="C364" s="9" t="str">
        <f>IFERROR(VLOOKUP(B364,zdroj!D:AJ,33,0),"")</f>
        <v/>
      </c>
      <c r="D364" s="9" t="str">
        <f>IFERROR(VLOOKUP(B364,OBECaZSJaAM!K:W,12,0),"")</f>
        <v/>
      </c>
      <c r="E364" s="9" t="str">
        <f>IFERROR(VLOOKUP(B364,OBECaZSJaAM!K:W,13,0),"")</f>
        <v/>
      </c>
      <c r="F364" s="9" t="str">
        <f>IFERROR(VLOOKUP(B364,zdroj!D:G,4,0),"")</f>
        <v/>
      </c>
      <c r="G364" s="9" t="str">
        <f>IFERROR(IF(N364="A",VLOOKUP(B364,zdroj!D:I,6,0),VLOOKUP(B364,zdroj!D:H,5,0)),"")</f>
        <v/>
      </c>
      <c r="H364" s="9" t="str">
        <f>IFERROR(VLOOKUP(B364,zdroj!D:M,10,0),"")</f>
        <v/>
      </c>
      <c r="I364" s="9" t="str">
        <f>IFERROR(VLOOKUP(B364,zdroj!D:N,11,0),"")</f>
        <v/>
      </c>
      <c r="J364" s="92" t="str">
        <f t="shared" si="10"/>
        <v/>
      </c>
      <c r="K364" s="92" t="str">
        <f t="shared" si="11"/>
        <v/>
      </c>
    </row>
    <row r="365" spans="3:11" x14ac:dyDescent="0.25">
      <c r="C365" s="9" t="str">
        <f>IFERROR(VLOOKUP(B365,zdroj!D:AJ,33,0),"")</f>
        <v/>
      </c>
      <c r="D365" s="9" t="str">
        <f>IFERROR(VLOOKUP(B365,OBECaZSJaAM!K:W,12,0),"")</f>
        <v/>
      </c>
      <c r="E365" s="9" t="str">
        <f>IFERROR(VLOOKUP(B365,OBECaZSJaAM!K:W,13,0),"")</f>
        <v/>
      </c>
      <c r="F365" s="9" t="str">
        <f>IFERROR(VLOOKUP(B365,zdroj!D:G,4,0),"")</f>
        <v/>
      </c>
      <c r="G365" s="9" t="str">
        <f>IFERROR(IF(N365="A",VLOOKUP(B365,zdroj!D:I,6,0),VLOOKUP(B365,zdroj!D:H,5,0)),"")</f>
        <v/>
      </c>
      <c r="H365" s="9" t="str">
        <f>IFERROR(VLOOKUP(B365,zdroj!D:M,10,0),"")</f>
        <v/>
      </c>
      <c r="I365" s="9" t="str">
        <f>IFERROR(VLOOKUP(B365,zdroj!D:N,11,0),"")</f>
        <v/>
      </c>
      <c r="J365" s="92" t="str">
        <f t="shared" si="10"/>
        <v/>
      </c>
      <c r="K365" s="92" t="str">
        <f t="shared" si="11"/>
        <v/>
      </c>
    </row>
    <row r="366" spans="3:11" x14ac:dyDescent="0.25">
      <c r="C366" s="9" t="str">
        <f>IFERROR(VLOOKUP(B366,zdroj!D:AJ,33,0),"")</f>
        <v/>
      </c>
      <c r="D366" s="9" t="str">
        <f>IFERROR(VLOOKUP(B366,OBECaZSJaAM!K:W,12,0),"")</f>
        <v/>
      </c>
      <c r="E366" s="9" t="str">
        <f>IFERROR(VLOOKUP(B366,OBECaZSJaAM!K:W,13,0),"")</f>
        <v/>
      </c>
      <c r="F366" s="9" t="str">
        <f>IFERROR(VLOOKUP(B366,zdroj!D:G,4,0),"")</f>
        <v/>
      </c>
      <c r="G366" s="9" t="str">
        <f>IFERROR(IF(N366="A",VLOOKUP(B366,zdroj!D:I,6,0),VLOOKUP(B366,zdroj!D:H,5,0)),"")</f>
        <v/>
      </c>
      <c r="H366" s="9" t="str">
        <f>IFERROR(VLOOKUP(B366,zdroj!D:M,10,0),"")</f>
        <v/>
      </c>
      <c r="I366" s="9" t="str">
        <f>IFERROR(VLOOKUP(B366,zdroj!D:N,11,0),"")</f>
        <v/>
      </c>
      <c r="J366" s="92" t="str">
        <f t="shared" si="10"/>
        <v/>
      </c>
      <c r="K366" s="92" t="str">
        <f t="shared" si="11"/>
        <v/>
      </c>
    </row>
    <row r="367" spans="3:11" x14ac:dyDescent="0.25">
      <c r="C367" s="9" t="str">
        <f>IFERROR(VLOOKUP(B367,zdroj!D:AJ,33,0),"")</f>
        <v/>
      </c>
      <c r="D367" s="9" t="str">
        <f>IFERROR(VLOOKUP(B367,OBECaZSJaAM!K:W,12,0),"")</f>
        <v/>
      </c>
      <c r="E367" s="9" t="str">
        <f>IFERROR(VLOOKUP(B367,OBECaZSJaAM!K:W,13,0),"")</f>
        <v/>
      </c>
      <c r="F367" s="9" t="str">
        <f>IFERROR(VLOOKUP(B367,zdroj!D:G,4,0),"")</f>
        <v/>
      </c>
      <c r="G367" s="9" t="str">
        <f>IFERROR(IF(N367="A",VLOOKUP(B367,zdroj!D:I,6,0),VLOOKUP(B367,zdroj!D:H,5,0)),"")</f>
        <v/>
      </c>
      <c r="H367" s="9" t="str">
        <f>IFERROR(VLOOKUP(B367,zdroj!D:M,10,0),"")</f>
        <v/>
      </c>
      <c r="I367" s="9" t="str">
        <f>IFERROR(VLOOKUP(B367,zdroj!D:N,11,0),"")</f>
        <v/>
      </c>
      <c r="J367" s="92" t="str">
        <f t="shared" si="10"/>
        <v/>
      </c>
      <c r="K367" s="92" t="str">
        <f t="shared" si="11"/>
        <v/>
      </c>
    </row>
    <row r="368" spans="3:11" x14ac:dyDescent="0.25">
      <c r="C368" s="9" t="str">
        <f>IFERROR(VLOOKUP(B368,zdroj!D:AJ,33,0),"")</f>
        <v/>
      </c>
      <c r="D368" s="9" t="str">
        <f>IFERROR(VLOOKUP(B368,OBECaZSJaAM!K:W,12,0),"")</f>
        <v/>
      </c>
      <c r="E368" s="9" t="str">
        <f>IFERROR(VLOOKUP(B368,OBECaZSJaAM!K:W,13,0),"")</f>
        <v/>
      </c>
      <c r="F368" s="9" t="str">
        <f>IFERROR(VLOOKUP(B368,zdroj!D:G,4,0),"")</f>
        <v/>
      </c>
      <c r="G368" s="9" t="str">
        <f>IFERROR(IF(N368="A",VLOOKUP(B368,zdroj!D:I,6,0),VLOOKUP(B368,zdroj!D:H,5,0)),"")</f>
        <v/>
      </c>
      <c r="H368" s="9" t="str">
        <f>IFERROR(VLOOKUP(B368,zdroj!D:M,10,0),"")</f>
        <v/>
      </c>
      <c r="I368" s="9" t="str">
        <f>IFERROR(VLOOKUP(B368,zdroj!D:N,11,0),"")</f>
        <v/>
      </c>
      <c r="J368" s="92" t="str">
        <f t="shared" si="10"/>
        <v/>
      </c>
      <c r="K368" s="92" t="str">
        <f t="shared" si="11"/>
        <v/>
      </c>
    </row>
    <row r="369" spans="3:11" x14ac:dyDescent="0.25">
      <c r="C369" s="9" t="str">
        <f>IFERROR(VLOOKUP(B369,zdroj!D:AJ,33,0),"")</f>
        <v/>
      </c>
      <c r="D369" s="9" t="str">
        <f>IFERROR(VLOOKUP(B369,OBECaZSJaAM!K:W,12,0),"")</f>
        <v/>
      </c>
      <c r="E369" s="9" t="str">
        <f>IFERROR(VLOOKUP(B369,OBECaZSJaAM!K:W,13,0),"")</f>
        <v/>
      </c>
      <c r="F369" s="9" t="str">
        <f>IFERROR(VLOOKUP(B369,zdroj!D:G,4,0),"")</f>
        <v/>
      </c>
      <c r="G369" s="9" t="str">
        <f>IFERROR(IF(N369="A",VLOOKUP(B369,zdroj!D:I,6,0),VLOOKUP(B369,zdroj!D:H,5,0)),"")</f>
        <v/>
      </c>
      <c r="H369" s="9" t="str">
        <f>IFERROR(VLOOKUP(B369,zdroj!D:M,10,0),"")</f>
        <v/>
      </c>
      <c r="I369" s="9" t="str">
        <f>IFERROR(VLOOKUP(B369,zdroj!D:N,11,0),"")</f>
        <v/>
      </c>
      <c r="J369" s="92" t="str">
        <f t="shared" si="10"/>
        <v/>
      </c>
      <c r="K369" s="92" t="str">
        <f t="shared" si="11"/>
        <v/>
      </c>
    </row>
    <row r="370" spans="3:11" x14ac:dyDescent="0.25">
      <c r="C370" s="9" t="str">
        <f>IFERROR(VLOOKUP(B370,zdroj!D:AJ,33,0),"")</f>
        <v/>
      </c>
      <c r="D370" s="9" t="str">
        <f>IFERROR(VLOOKUP(B370,OBECaZSJaAM!K:W,12,0),"")</f>
        <v/>
      </c>
      <c r="E370" s="9" t="str">
        <f>IFERROR(VLOOKUP(B370,OBECaZSJaAM!K:W,13,0),"")</f>
        <v/>
      </c>
      <c r="F370" s="9" t="str">
        <f>IFERROR(VLOOKUP(B370,zdroj!D:G,4,0),"")</f>
        <v/>
      </c>
      <c r="G370" s="9" t="str">
        <f>IFERROR(IF(N370="A",VLOOKUP(B370,zdroj!D:I,6,0),VLOOKUP(B370,zdroj!D:H,5,0)),"")</f>
        <v/>
      </c>
      <c r="H370" s="9" t="str">
        <f>IFERROR(VLOOKUP(B370,zdroj!D:M,10,0),"")</f>
        <v/>
      </c>
      <c r="I370" s="9" t="str">
        <f>IFERROR(VLOOKUP(B370,zdroj!D:N,11,0),"")</f>
        <v/>
      </c>
      <c r="J370" s="92" t="str">
        <f t="shared" si="10"/>
        <v/>
      </c>
      <c r="K370" s="92" t="str">
        <f t="shared" si="11"/>
        <v/>
      </c>
    </row>
    <row r="371" spans="3:11" x14ac:dyDescent="0.25">
      <c r="C371" s="9" t="str">
        <f>IFERROR(VLOOKUP(B371,zdroj!D:AJ,33,0),"")</f>
        <v/>
      </c>
      <c r="D371" s="9" t="str">
        <f>IFERROR(VLOOKUP(B371,OBECaZSJaAM!K:W,12,0),"")</f>
        <v/>
      </c>
      <c r="E371" s="9" t="str">
        <f>IFERROR(VLOOKUP(B371,OBECaZSJaAM!K:W,13,0),"")</f>
        <v/>
      </c>
      <c r="F371" s="9" t="str">
        <f>IFERROR(VLOOKUP(B371,zdroj!D:G,4,0),"")</f>
        <v/>
      </c>
      <c r="G371" s="9" t="str">
        <f>IFERROR(IF(N371="A",VLOOKUP(B371,zdroj!D:I,6,0),VLOOKUP(B371,zdroj!D:H,5,0)),"")</f>
        <v/>
      </c>
      <c r="H371" s="9" t="str">
        <f>IFERROR(VLOOKUP(B371,zdroj!D:M,10,0),"")</f>
        <v/>
      </c>
      <c r="I371" s="9" t="str">
        <f>IFERROR(VLOOKUP(B371,zdroj!D:N,11,0),"")</f>
        <v/>
      </c>
      <c r="J371" s="92" t="str">
        <f t="shared" si="10"/>
        <v/>
      </c>
      <c r="K371" s="92" t="str">
        <f t="shared" si="11"/>
        <v/>
      </c>
    </row>
    <row r="372" spans="3:11" x14ac:dyDescent="0.25">
      <c r="C372" s="9" t="str">
        <f>IFERROR(VLOOKUP(B372,zdroj!D:AJ,33,0),"")</f>
        <v/>
      </c>
      <c r="D372" s="9" t="str">
        <f>IFERROR(VLOOKUP(B372,OBECaZSJaAM!K:W,12,0),"")</f>
        <v/>
      </c>
      <c r="E372" s="9" t="str">
        <f>IFERROR(VLOOKUP(B372,OBECaZSJaAM!K:W,13,0),"")</f>
        <v/>
      </c>
      <c r="F372" s="9" t="str">
        <f>IFERROR(VLOOKUP(B372,zdroj!D:G,4,0),"")</f>
        <v/>
      </c>
      <c r="G372" s="9" t="str">
        <f>IFERROR(IF(N372="A",VLOOKUP(B372,zdroj!D:I,6,0),VLOOKUP(B372,zdroj!D:H,5,0)),"")</f>
        <v/>
      </c>
      <c r="H372" s="9" t="str">
        <f>IFERROR(VLOOKUP(B372,zdroj!D:M,10,0),"")</f>
        <v/>
      </c>
      <c r="I372" s="9" t="str">
        <f>IFERROR(VLOOKUP(B372,zdroj!D:N,11,0),"")</f>
        <v/>
      </c>
      <c r="J372" s="92" t="str">
        <f t="shared" si="10"/>
        <v/>
      </c>
      <c r="K372" s="92" t="str">
        <f t="shared" si="11"/>
        <v/>
      </c>
    </row>
    <row r="373" spans="3:11" x14ac:dyDescent="0.25">
      <c r="C373" s="9" t="str">
        <f>IFERROR(VLOOKUP(B373,zdroj!D:AJ,33,0),"")</f>
        <v/>
      </c>
      <c r="D373" s="9" t="str">
        <f>IFERROR(VLOOKUP(B373,OBECaZSJaAM!K:W,12,0),"")</f>
        <v/>
      </c>
      <c r="E373" s="9" t="str">
        <f>IFERROR(VLOOKUP(B373,OBECaZSJaAM!K:W,13,0),"")</f>
        <v/>
      </c>
      <c r="F373" s="9" t="str">
        <f>IFERROR(VLOOKUP(B373,zdroj!D:G,4,0),"")</f>
        <v/>
      </c>
      <c r="G373" s="9" t="str">
        <f>IFERROR(IF(N373="A",VLOOKUP(B373,zdroj!D:I,6,0),VLOOKUP(B373,zdroj!D:H,5,0)),"")</f>
        <v/>
      </c>
      <c r="H373" s="9" t="str">
        <f>IFERROR(VLOOKUP(B373,zdroj!D:M,10,0),"")</f>
        <v/>
      </c>
      <c r="I373" s="9" t="str">
        <f>IFERROR(VLOOKUP(B373,zdroj!D:N,11,0),"")</f>
        <v/>
      </c>
      <c r="J373" s="92" t="str">
        <f t="shared" si="10"/>
        <v/>
      </c>
      <c r="K373" s="92" t="str">
        <f t="shared" si="11"/>
        <v/>
      </c>
    </row>
    <row r="374" spans="3:11" x14ac:dyDescent="0.25">
      <c r="C374" s="9" t="str">
        <f>IFERROR(VLOOKUP(B374,zdroj!D:AJ,33,0),"")</f>
        <v/>
      </c>
      <c r="D374" s="9" t="str">
        <f>IFERROR(VLOOKUP(B374,OBECaZSJaAM!K:W,12,0),"")</f>
        <v/>
      </c>
      <c r="E374" s="9" t="str">
        <f>IFERROR(VLOOKUP(B374,OBECaZSJaAM!K:W,13,0),"")</f>
        <v/>
      </c>
      <c r="F374" s="9" t="str">
        <f>IFERROR(VLOOKUP(B374,zdroj!D:G,4,0),"")</f>
        <v/>
      </c>
      <c r="G374" s="9" t="str">
        <f>IFERROR(IF(N374="A",VLOOKUP(B374,zdroj!D:I,6,0),VLOOKUP(B374,zdroj!D:H,5,0)),"")</f>
        <v/>
      </c>
      <c r="H374" s="9" t="str">
        <f>IFERROR(VLOOKUP(B374,zdroj!D:M,10,0),"")</f>
        <v/>
      </c>
      <c r="I374" s="9" t="str">
        <f>IFERROR(VLOOKUP(B374,zdroj!D:N,11,0),"")</f>
        <v/>
      </c>
      <c r="J374" s="92" t="str">
        <f t="shared" si="10"/>
        <v/>
      </c>
      <c r="K374" s="92" t="str">
        <f t="shared" si="11"/>
        <v/>
      </c>
    </row>
    <row r="375" spans="3:11" x14ac:dyDescent="0.25">
      <c r="C375" s="9" t="str">
        <f>IFERROR(VLOOKUP(B375,zdroj!D:AJ,33,0),"")</f>
        <v/>
      </c>
      <c r="D375" s="9" t="str">
        <f>IFERROR(VLOOKUP(B375,OBECaZSJaAM!K:W,12,0),"")</f>
        <v/>
      </c>
      <c r="E375" s="9" t="str">
        <f>IFERROR(VLOOKUP(B375,OBECaZSJaAM!K:W,13,0),"")</f>
        <v/>
      </c>
      <c r="F375" s="9" t="str">
        <f>IFERROR(VLOOKUP(B375,zdroj!D:G,4,0),"")</f>
        <v/>
      </c>
      <c r="G375" s="9" t="str">
        <f>IFERROR(IF(N375="A",VLOOKUP(B375,zdroj!D:I,6,0),VLOOKUP(B375,zdroj!D:H,5,0)),"")</f>
        <v/>
      </c>
      <c r="H375" s="9" t="str">
        <f>IFERROR(VLOOKUP(B375,zdroj!D:M,10,0),"")</f>
        <v/>
      </c>
      <c r="I375" s="9" t="str">
        <f>IFERROR(VLOOKUP(B375,zdroj!D:N,11,0),"")</f>
        <v/>
      </c>
      <c r="J375" s="92" t="str">
        <f t="shared" si="10"/>
        <v/>
      </c>
      <c r="K375" s="92" t="str">
        <f t="shared" si="11"/>
        <v/>
      </c>
    </row>
    <row r="376" spans="3:11" x14ac:dyDescent="0.25">
      <c r="C376" s="9" t="str">
        <f>IFERROR(VLOOKUP(B376,zdroj!D:AJ,33,0),"")</f>
        <v/>
      </c>
      <c r="D376" s="9" t="str">
        <f>IFERROR(VLOOKUP(B376,OBECaZSJaAM!K:W,12,0),"")</f>
        <v/>
      </c>
      <c r="E376" s="9" t="str">
        <f>IFERROR(VLOOKUP(B376,OBECaZSJaAM!K:W,13,0),"")</f>
        <v/>
      </c>
      <c r="F376" s="9" t="str">
        <f>IFERROR(VLOOKUP(B376,zdroj!D:G,4,0),"")</f>
        <v/>
      </c>
      <c r="G376" s="9" t="str">
        <f>IFERROR(IF(N376="A",VLOOKUP(B376,zdroj!D:I,6,0),VLOOKUP(B376,zdroj!D:H,5,0)),"")</f>
        <v/>
      </c>
      <c r="H376" s="9" t="str">
        <f>IFERROR(VLOOKUP(B376,zdroj!D:M,10,0),"")</f>
        <v/>
      </c>
      <c r="I376" s="9" t="str">
        <f>IFERROR(VLOOKUP(B376,zdroj!D:N,11,0),"")</f>
        <v/>
      </c>
      <c r="J376" s="92" t="str">
        <f t="shared" si="10"/>
        <v/>
      </c>
      <c r="K376" s="92" t="str">
        <f t="shared" si="11"/>
        <v/>
      </c>
    </row>
    <row r="377" spans="3:11" x14ac:dyDescent="0.25">
      <c r="C377" s="9" t="str">
        <f>IFERROR(VLOOKUP(B377,zdroj!D:AJ,33,0),"")</f>
        <v/>
      </c>
      <c r="D377" s="9" t="str">
        <f>IFERROR(VLOOKUP(B377,OBECaZSJaAM!K:W,12,0),"")</f>
        <v/>
      </c>
      <c r="E377" s="9" t="str">
        <f>IFERROR(VLOOKUP(B377,OBECaZSJaAM!K:W,13,0),"")</f>
        <v/>
      </c>
      <c r="F377" s="9" t="str">
        <f>IFERROR(VLOOKUP(B377,zdroj!D:G,4,0),"")</f>
        <v/>
      </c>
      <c r="G377" s="9" t="str">
        <f>IFERROR(IF(N377="A",VLOOKUP(B377,zdroj!D:I,6,0),VLOOKUP(B377,zdroj!D:H,5,0)),"")</f>
        <v/>
      </c>
      <c r="H377" s="9" t="str">
        <f>IFERROR(VLOOKUP(B377,zdroj!D:M,10,0),"")</f>
        <v/>
      </c>
      <c r="I377" s="9" t="str">
        <f>IFERROR(VLOOKUP(B377,zdroj!D:N,11,0),"")</f>
        <v/>
      </c>
      <c r="J377" s="92" t="str">
        <f t="shared" si="10"/>
        <v/>
      </c>
      <c r="K377" s="92" t="str">
        <f t="shared" si="11"/>
        <v/>
      </c>
    </row>
    <row r="378" spans="3:11" x14ac:dyDescent="0.25">
      <c r="C378" s="9" t="str">
        <f>IFERROR(VLOOKUP(B378,zdroj!D:AJ,33,0),"")</f>
        <v/>
      </c>
      <c r="D378" s="9" t="str">
        <f>IFERROR(VLOOKUP(B378,OBECaZSJaAM!K:W,12,0),"")</f>
        <v/>
      </c>
      <c r="E378" s="9" t="str">
        <f>IFERROR(VLOOKUP(B378,OBECaZSJaAM!K:W,13,0),"")</f>
        <v/>
      </c>
      <c r="F378" s="9" t="str">
        <f>IFERROR(VLOOKUP(B378,zdroj!D:G,4,0),"")</f>
        <v/>
      </c>
      <c r="G378" s="9" t="str">
        <f>IFERROR(IF(N378="A",VLOOKUP(B378,zdroj!D:I,6,0),VLOOKUP(B378,zdroj!D:H,5,0)),"")</f>
        <v/>
      </c>
      <c r="H378" s="9" t="str">
        <f>IFERROR(VLOOKUP(B378,zdroj!D:M,10,0),"")</f>
        <v/>
      </c>
      <c r="I378" s="9" t="str">
        <f>IFERROR(VLOOKUP(B378,zdroj!D:N,11,0),"")</f>
        <v/>
      </c>
      <c r="J378" s="92" t="str">
        <f t="shared" si="10"/>
        <v/>
      </c>
      <c r="K378" s="92" t="str">
        <f t="shared" si="11"/>
        <v/>
      </c>
    </row>
    <row r="379" spans="3:11" x14ac:dyDescent="0.25">
      <c r="C379" s="9" t="str">
        <f>IFERROR(VLOOKUP(B379,zdroj!D:AJ,33,0),"")</f>
        <v/>
      </c>
      <c r="D379" s="9" t="str">
        <f>IFERROR(VLOOKUP(B379,OBECaZSJaAM!K:W,12,0),"")</f>
        <v/>
      </c>
      <c r="E379" s="9" t="str">
        <f>IFERROR(VLOOKUP(B379,OBECaZSJaAM!K:W,13,0),"")</f>
        <v/>
      </c>
      <c r="F379" s="9" t="str">
        <f>IFERROR(VLOOKUP(B379,zdroj!D:G,4,0),"")</f>
        <v/>
      </c>
      <c r="G379" s="9" t="str">
        <f>IFERROR(IF(N379="A",VLOOKUP(B379,zdroj!D:I,6,0),VLOOKUP(B379,zdroj!D:H,5,0)),"")</f>
        <v/>
      </c>
      <c r="H379" s="9" t="str">
        <f>IFERROR(VLOOKUP(B379,zdroj!D:M,10,0),"")</f>
        <v/>
      </c>
      <c r="I379" s="9" t="str">
        <f>IFERROR(VLOOKUP(B379,zdroj!D:N,11,0),"")</f>
        <v/>
      </c>
      <c r="J379" s="92" t="str">
        <f t="shared" si="10"/>
        <v/>
      </c>
      <c r="K379" s="92" t="str">
        <f t="shared" si="11"/>
        <v/>
      </c>
    </row>
    <row r="380" spans="3:11" x14ac:dyDescent="0.25">
      <c r="C380" s="9" t="str">
        <f>IFERROR(VLOOKUP(B380,zdroj!D:AJ,33,0),"")</f>
        <v/>
      </c>
      <c r="D380" s="9" t="str">
        <f>IFERROR(VLOOKUP(B380,OBECaZSJaAM!K:W,12,0),"")</f>
        <v/>
      </c>
      <c r="E380" s="9" t="str">
        <f>IFERROR(VLOOKUP(B380,OBECaZSJaAM!K:W,13,0),"")</f>
        <v/>
      </c>
      <c r="F380" s="9" t="str">
        <f>IFERROR(VLOOKUP(B380,zdroj!D:G,4,0),"")</f>
        <v/>
      </c>
      <c r="G380" s="9" t="str">
        <f>IFERROR(IF(N380="A",VLOOKUP(B380,zdroj!D:I,6,0),VLOOKUP(B380,zdroj!D:H,5,0)),"")</f>
        <v/>
      </c>
      <c r="H380" s="9" t="str">
        <f>IFERROR(VLOOKUP(B380,zdroj!D:M,10,0),"")</f>
        <v/>
      </c>
      <c r="I380" s="9" t="str">
        <f>IFERROR(VLOOKUP(B380,zdroj!D:N,11,0),"")</f>
        <v/>
      </c>
      <c r="J380" s="92" t="str">
        <f t="shared" si="10"/>
        <v/>
      </c>
      <c r="K380" s="92" t="str">
        <f t="shared" si="11"/>
        <v/>
      </c>
    </row>
    <row r="381" spans="3:11" x14ac:dyDescent="0.25">
      <c r="C381" s="9" t="str">
        <f>IFERROR(VLOOKUP(B381,zdroj!D:AJ,33,0),"")</f>
        <v/>
      </c>
      <c r="D381" s="9" t="str">
        <f>IFERROR(VLOOKUP(B381,OBECaZSJaAM!K:W,12,0),"")</f>
        <v/>
      </c>
      <c r="E381" s="9" t="str">
        <f>IFERROR(VLOOKUP(B381,OBECaZSJaAM!K:W,13,0),"")</f>
        <v/>
      </c>
      <c r="F381" s="9" t="str">
        <f>IFERROR(VLOOKUP(B381,zdroj!D:G,4,0),"")</f>
        <v/>
      </c>
      <c r="G381" s="9" t="str">
        <f>IFERROR(IF(N381="A",VLOOKUP(B381,zdroj!D:I,6,0),VLOOKUP(B381,zdroj!D:H,5,0)),"")</f>
        <v/>
      </c>
      <c r="H381" s="9" t="str">
        <f>IFERROR(VLOOKUP(B381,zdroj!D:M,10,0),"")</f>
        <v/>
      </c>
      <c r="I381" s="9" t="str">
        <f>IFERROR(VLOOKUP(B381,zdroj!D:N,11,0),"")</f>
        <v/>
      </c>
      <c r="J381" s="92" t="str">
        <f t="shared" si="10"/>
        <v/>
      </c>
      <c r="K381" s="92" t="str">
        <f t="shared" si="11"/>
        <v/>
      </c>
    </row>
    <row r="382" spans="3:11" x14ac:dyDescent="0.25">
      <c r="C382" s="9" t="str">
        <f>IFERROR(VLOOKUP(B382,zdroj!D:AJ,33,0),"")</f>
        <v/>
      </c>
      <c r="D382" s="9" t="str">
        <f>IFERROR(VLOOKUP(B382,OBECaZSJaAM!K:W,12,0),"")</f>
        <v/>
      </c>
      <c r="E382" s="9" t="str">
        <f>IFERROR(VLOOKUP(B382,OBECaZSJaAM!K:W,13,0),"")</f>
        <v/>
      </c>
      <c r="F382" s="9" t="str">
        <f>IFERROR(VLOOKUP(B382,zdroj!D:G,4,0),"")</f>
        <v/>
      </c>
      <c r="G382" s="9" t="str">
        <f>IFERROR(IF(N382="A",VLOOKUP(B382,zdroj!D:I,6,0),VLOOKUP(B382,zdroj!D:H,5,0)),"")</f>
        <v/>
      </c>
      <c r="H382" s="9" t="str">
        <f>IFERROR(VLOOKUP(B382,zdroj!D:M,10,0),"")</f>
        <v/>
      </c>
      <c r="I382" s="9" t="str">
        <f>IFERROR(VLOOKUP(B382,zdroj!D:N,11,0),"")</f>
        <v/>
      </c>
      <c r="J382" s="92" t="str">
        <f t="shared" si="10"/>
        <v/>
      </c>
      <c r="K382" s="92" t="str">
        <f t="shared" si="11"/>
        <v/>
      </c>
    </row>
    <row r="383" spans="3:11" x14ac:dyDescent="0.25">
      <c r="C383" s="9" t="str">
        <f>IFERROR(VLOOKUP(B383,zdroj!D:AJ,33,0),"")</f>
        <v/>
      </c>
      <c r="D383" s="9" t="str">
        <f>IFERROR(VLOOKUP(B383,OBECaZSJaAM!K:W,12,0),"")</f>
        <v/>
      </c>
      <c r="E383" s="9" t="str">
        <f>IFERROR(VLOOKUP(B383,OBECaZSJaAM!K:W,13,0),"")</f>
        <v/>
      </c>
      <c r="F383" s="9" t="str">
        <f>IFERROR(VLOOKUP(B383,zdroj!D:G,4,0),"")</f>
        <v/>
      </c>
      <c r="G383" s="9" t="str">
        <f>IFERROR(IF(N383="A",VLOOKUP(B383,zdroj!D:I,6,0),VLOOKUP(B383,zdroj!D:H,5,0)),"")</f>
        <v/>
      </c>
      <c r="H383" s="9" t="str">
        <f>IFERROR(VLOOKUP(B383,zdroj!D:M,10,0),"")</f>
        <v/>
      </c>
      <c r="I383" s="9" t="str">
        <f>IFERROR(VLOOKUP(B383,zdroj!D:N,11,0),"")</f>
        <v/>
      </c>
      <c r="J383" s="92" t="str">
        <f t="shared" si="10"/>
        <v/>
      </c>
      <c r="K383" s="92" t="str">
        <f t="shared" si="11"/>
        <v/>
      </c>
    </row>
    <row r="384" spans="3:11" x14ac:dyDescent="0.25">
      <c r="C384" s="9" t="str">
        <f>IFERROR(VLOOKUP(B384,zdroj!D:AJ,33,0),"")</f>
        <v/>
      </c>
      <c r="D384" s="9" t="str">
        <f>IFERROR(VLOOKUP(B384,OBECaZSJaAM!K:W,12,0),"")</f>
        <v/>
      </c>
      <c r="E384" s="9" t="str">
        <f>IFERROR(VLOOKUP(B384,OBECaZSJaAM!K:W,13,0),"")</f>
        <v/>
      </c>
      <c r="F384" s="9" t="str">
        <f>IFERROR(VLOOKUP(B384,zdroj!D:G,4,0),"")</f>
        <v/>
      </c>
      <c r="G384" s="9" t="str">
        <f>IFERROR(IF(N384="A",VLOOKUP(B384,zdroj!D:I,6,0),VLOOKUP(B384,zdroj!D:H,5,0)),"")</f>
        <v/>
      </c>
      <c r="H384" s="9" t="str">
        <f>IFERROR(VLOOKUP(B384,zdroj!D:M,10,0),"")</f>
        <v/>
      </c>
      <c r="I384" s="9" t="str">
        <f>IFERROR(VLOOKUP(B384,zdroj!D:N,11,0),"")</f>
        <v/>
      </c>
      <c r="J384" s="92" t="str">
        <f t="shared" si="10"/>
        <v/>
      </c>
      <c r="K384" s="92" t="str">
        <f t="shared" si="11"/>
        <v/>
      </c>
    </row>
    <row r="385" spans="3:11" x14ac:dyDescent="0.25">
      <c r="C385" s="9" t="str">
        <f>IFERROR(VLOOKUP(B385,zdroj!D:AJ,33,0),"")</f>
        <v/>
      </c>
      <c r="D385" s="9" t="str">
        <f>IFERROR(VLOOKUP(B385,OBECaZSJaAM!K:W,12,0),"")</f>
        <v/>
      </c>
      <c r="E385" s="9" t="str">
        <f>IFERROR(VLOOKUP(B385,OBECaZSJaAM!K:W,13,0),"")</f>
        <v/>
      </c>
      <c r="F385" s="9" t="str">
        <f>IFERROR(VLOOKUP(B385,zdroj!D:G,4,0),"")</f>
        <v/>
      </c>
      <c r="G385" s="9" t="str">
        <f>IFERROR(IF(N385="A",VLOOKUP(B385,zdroj!D:I,6,0),VLOOKUP(B385,zdroj!D:H,5,0)),"")</f>
        <v/>
      </c>
      <c r="H385" s="9" t="str">
        <f>IFERROR(VLOOKUP(B385,zdroj!D:M,10,0),"")</f>
        <v/>
      </c>
      <c r="I385" s="9" t="str">
        <f>IFERROR(VLOOKUP(B385,zdroj!D:N,11,0),"")</f>
        <v/>
      </c>
      <c r="J385" s="92" t="str">
        <f t="shared" si="10"/>
        <v/>
      </c>
      <c r="K385" s="92" t="str">
        <f t="shared" si="11"/>
        <v/>
      </c>
    </row>
    <row r="386" spans="3:11" x14ac:dyDescent="0.25">
      <c r="C386" s="9" t="str">
        <f>IFERROR(VLOOKUP(B386,zdroj!D:AJ,33,0),"")</f>
        <v/>
      </c>
      <c r="D386" s="9" t="str">
        <f>IFERROR(VLOOKUP(B386,OBECaZSJaAM!K:W,12,0),"")</f>
        <v/>
      </c>
      <c r="E386" s="9" t="str">
        <f>IFERROR(VLOOKUP(B386,OBECaZSJaAM!K:W,13,0),"")</f>
        <v/>
      </c>
      <c r="F386" s="9" t="str">
        <f>IFERROR(VLOOKUP(B386,zdroj!D:G,4,0),"")</f>
        <v/>
      </c>
      <c r="G386" s="9" t="str">
        <f>IFERROR(IF(N386="A",VLOOKUP(B386,zdroj!D:I,6,0),VLOOKUP(B386,zdroj!D:H,5,0)),"")</f>
        <v/>
      </c>
      <c r="H386" s="9" t="str">
        <f>IFERROR(VLOOKUP(B386,zdroj!D:M,10,0),"")</f>
        <v/>
      </c>
      <c r="I386" s="9" t="str">
        <f>IFERROR(VLOOKUP(B386,zdroj!D:N,11,0),"")</f>
        <v/>
      </c>
      <c r="J386" s="92" t="str">
        <f t="shared" si="10"/>
        <v/>
      </c>
      <c r="K386" s="92" t="str">
        <f t="shared" si="11"/>
        <v/>
      </c>
    </row>
    <row r="387" spans="3:11" x14ac:dyDescent="0.25">
      <c r="C387" s="9" t="str">
        <f>IFERROR(VLOOKUP(B387,zdroj!D:AJ,33,0),"")</f>
        <v/>
      </c>
      <c r="D387" s="9" t="str">
        <f>IFERROR(VLOOKUP(B387,OBECaZSJaAM!K:W,12,0),"")</f>
        <v/>
      </c>
      <c r="E387" s="9" t="str">
        <f>IFERROR(VLOOKUP(B387,OBECaZSJaAM!K:W,13,0),"")</f>
        <v/>
      </c>
      <c r="F387" s="9" t="str">
        <f>IFERROR(VLOOKUP(B387,zdroj!D:G,4,0),"")</f>
        <v/>
      </c>
      <c r="G387" s="9" t="str">
        <f>IFERROR(IF(N387="A",VLOOKUP(B387,zdroj!D:I,6,0),VLOOKUP(B387,zdroj!D:H,5,0)),"")</f>
        <v/>
      </c>
      <c r="H387" s="9" t="str">
        <f>IFERROR(VLOOKUP(B387,zdroj!D:M,10,0),"")</f>
        <v/>
      </c>
      <c r="I387" s="9" t="str">
        <f>IFERROR(VLOOKUP(B387,zdroj!D:N,11,0),"")</f>
        <v/>
      </c>
      <c r="J387" s="92" t="str">
        <f t="shared" si="10"/>
        <v/>
      </c>
      <c r="K387" s="92" t="str">
        <f t="shared" si="11"/>
        <v/>
      </c>
    </row>
    <row r="388" spans="3:11" x14ac:dyDescent="0.25">
      <c r="C388" s="9" t="str">
        <f>IFERROR(VLOOKUP(B388,zdroj!D:AJ,33,0),"")</f>
        <v/>
      </c>
      <c r="D388" s="9" t="str">
        <f>IFERROR(VLOOKUP(B388,OBECaZSJaAM!K:W,12,0),"")</f>
        <v/>
      </c>
      <c r="E388" s="9" t="str">
        <f>IFERROR(VLOOKUP(B388,OBECaZSJaAM!K:W,13,0),"")</f>
        <v/>
      </c>
      <c r="F388" s="9" t="str">
        <f>IFERROR(VLOOKUP(B388,zdroj!D:G,4,0),"")</f>
        <v/>
      </c>
      <c r="G388" s="9" t="str">
        <f>IFERROR(IF(N388="A",VLOOKUP(B388,zdroj!D:I,6,0),VLOOKUP(B388,zdroj!D:H,5,0)),"")</f>
        <v/>
      </c>
      <c r="H388" s="9" t="str">
        <f>IFERROR(VLOOKUP(B388,zdroj!D:M,10,0),"")</f>
        <v/>
      </c>
      <c r="I388" s="9" t="str">
        <f>IFERROR(VLOOKUP(B388,zdroj!D:N,11,0),"")</f>
        <v/>
      </c>
      <c r="J388" s="92" t="str">
        <f t="shared" si="10"/>
        <v/>
      </c>
      <c r="K388" s="92" t="str">
        <f t="shared" si="11"/>
        <v/>
      </c>
    </row>
    <row r="389" spans="3:11" x14ac:dyDescent="0.25">
      <c r="C389" s="9" t="str">
        <f>IFERROR(VLOOKUP(B389,zdroj!D:AJ,33,0),"")</f>
        <v/>
      </c>
      <c r="D389" s="9" t="str">
        <f>IFERROR(VLOOKUP(B389,OBECaZSJaAM!K:W,12,0),"")</f>
        <v/>
      </c>
      <c r="E389" s="9" t="str">
        <f>IFERROR(VLOOKUP(B389,OBECaZSJaAM!K:W,13,0),"")</f>
        <v/>
      </c>
      <c r="F389" s="9" t="str">
        <f>IFERROR(VLOOKUP(B389,zdroj!D:G,4,0),"")</f>
        <v/>
      </c>
      <c r="G389" s="9" t="str">
        <f>IFERROR(IF(N389="A",VLOOKUP(B389,zdroj!D:I,6,0),VLOOKUP(B389,zdroj!D:H,5,0)),"")</f>
        <v/>
      </c>
      <c r="H389" s="9" t="str">
        <f>IFERROR(VLOOKUP(B389,zdroj!D:M,10,0),"")</f>
        <v/>
      </c>
      <c r="I389" s="9" t="str">
        <f>IFERROR(VLOOKUP(B389,zdroj!D:N,11,0),"")</f>
        <v/>
      </c>
      <c r="J389" s="92" t="str">
        <f t="shared" si="10"/>
        <v/>
      </c>
      <c r="K389" s="92" t="str">
        <f t="shared" si="11"/>
        <v/>
      </c>
    </row>
    <row r="390" spans="3:11" x14ac:dyDescent="0.25">
      <c r="C390" s="9" t="str">
        <f>IFERROR(VLOOKUP(B390,zdroj!D:AJ,33,0),"")</f>
        <v/>
      </c>
      <c r="D390" s="9" t="str">
        <f>IFERROR(VLOOKUP(B390,OBECaZSJaAM!K:W,12,0),"")</f>
        <v/>
      </c>
      <c r="E390" s="9" t="str">
        <f>IFERROR(VLOOKUP(B390,OBECaZSJaAM!K:W,13,0),"")</f>
        <v/>
      </c>
      <c r="F390" s="9" t="str">
        <f>IFERROR(VLOOKUP(B390,zdroj!D:G,4,0),"")</f>
        <v/>
      </c>
      <c r="G390" s="9" t="str">
        <f>IFERROR(IF(N390="A",VLOOKUP(B390,zdroj!D:I,6,0),VLOOKUP(B390,zdroj!D:H,5,0)),"")</f>
        <v/>
      </c>
      <c r="H390" s="9" t="str">
        <f>IFERROR(VLOOKUP(B390,zdroj!D:M,10,0),"")</f>
        <v/>
      </c>
      <c r="I390" s="9" t="str">
        <f>IFERROR(VLOOKUP(B390,zdroj!D:N,11,0),"")</f>
        <v/>
      </c>
      <c r="J390" s="92" t="str">
        <f t="shared" ref="J390:J453" si="12">IFERROR(G390/F390,"")</f>
        <v/>
      </c>
      <c r="K390" s="92" t="str">
        <f t="shared" ref="K390:K453" si="13">IFERROR((I390+H390+G390)/F390,"")</f>
        <v/>
      </c>
    </row>
    <row r="391" spans="3:11" x14ac:dyDescent="0.25">
      <c r="C391" s="9" t="str">
        <f>IFERROR(VLOOKUP(B391,zdroj!D:AJ,33,0),"")</f>
        <v/>
      </c>
      <c r="D391" s="9" t="str">
        <f>IFERROR(VLOOKUP(B391,OBECaZSJaAM!K:W,12,0),"")</f>
        <v/>
      </c>
      <c r="E391" s="9" t="str">
        <f>IFERROR(VLOOKUP(B391,OBECaZSJaAM!K:W,13,0),"")</f>
        <v/>
      </c>
      <c r="F391" s="9" t="str">
        <f>IFERROR(VLOOKUP(B391,zdroj!D:G,4,0),"")</f>
        <v/>
      </c>
      <c r="G391" s="9" t="str">
        <f>IFERROR(IF(N391="A",VLOOKUP(B391,zdroj!D:I,6,0),VLOOKUP(B391,zdroj!D:H,5,0)),"")</f>
        <v/>
      </c>
      <c r="H391" s="9" t="str">
        <f>IFERROR(VLOOKUP(B391,zdroj!D:M,10,0),"")</f>
        <v/>
      </c>
      <c r="I391" s="9" t="str">
        <f>IFERROR(VLOOKUP(B391,zdroj!D:N,11,0),"")</f>
        <v/>
      </c>
      <c r="J391" s="92" t="str">
        <f t="shared" si="12"/>
        <v/>
      </c>
      <c r="K391" s="92" t="str">
        <f t="shared" si="13"/>
        <v/>
      </c>
    </row>
    <row r="392" spans="3:11" x14ac:dyDescent="0.25">
      <c r="C392" s="9" t="str">
        <f>IFERROR(VLOOKUP(B392,zdroj!D:AJ,33,0),"")</f>
        <v/>
      </c>
      <c r="D392" s="9" t="str">
        <f>IFERROR(VLOOKUP(B392,OBECaZSJaAM!K:W,12,0),"")</f>
        <v/>
      </c>
      <c r="E392" s="9" t="str">
        <f>IFERROR(VLOOKUP(B392,OBECaZSJaAM!K:W,13,0),"")</f>
        <v/>
      </c>
      <c r="F392" s="9" t="str">
        <f>IFERROR(VLOOKUP(B392,zdroj!D:G,4,0),"")</f>
        <v/>
      </c>
      <c r="G392" s="9" t="str">
        <f>IFERROR(IF(N392="A",VLOOKUP(B392,zdroj!D:I,6,0),VLOOKUP(B392,zdroj!D:H,5,0)),"")</f>
        <v/>
      </c>
      <c r="H392" s="9" t="str">
        <f>IFERROR(VLOOKUP(B392,zdroj!D:M,10,0),"")</f>
        <v/>
      </c>
      <c r="I392" s="9" t="str">
        <f>IFERROR(VLOOKUP(B392,zdroj!D:N,11,0),"")</f>
        <v/>
      </c>
      <c r="J392" s="92" t="str">
        <f t="shared" si="12"/>
        <v/>
      </c>
      <c r="K392" s="92" t="str">
        <f t="shared" si="13"/>
        <v/>
      </c>
    </row>
    <row r="393" spans="3:11" x14ac:dyDescent="0.25">
      <c r="C393" s="9" t="str">
        <f>IFERROR(VLOOKUP(B393,zdroj!D:AJ,33,0),"")</f>
        <v/>
      </c>
      <c r="D393" s="9" t="str">
        <f>IFERROR(VLOOKUP(B393,OBECaZSJaAM!K:W,12,0),"")</f>
        <v/>
      </c>
      <c r="E393" s="9" t="str">
        <f>IFERROR(VLOOKUP(B393,OBECaZSJaAM!K:W,13,0),"")</f>
        <v/>
      </c>
      <c r="F393" s="9" t="str">
        <f>IFERROR(VLOOKUP(B393,zdroj!D:G,4,0),"")</f>
        <v/>
      </c>
      <c r="G393" s="9" t="str">
        <f>IFERROR(IF(N393="A",VLOOKUP(B393,zdroj!D:I,6,0),VLOOKUP(B393,zdroj!D:H,5,0)),"")</f>
        <v/>
      </c>
      <c r="H393" s="9" t="str">
        <f>IFERROR(VLOOKUP(B393,zdroj!D:M,10,0),"")</f>
        <v/>
      </c>
      <c r="I393" s="9" t="str">
        <f>IFERROR(VLOOKUP(B393,zdroj!D:N,11,0),"")</f>
        <v/>
      </c>
      <c r="J393" s="92" t="str">
        <f t="shared" si="12"/>
        <v/>
      </c>
      <c r="K393" s="92" t="str">
        <f t="shared" si="13"/>
        <v/>
      </c>
    </row>
    <row r="394" spans="3:11" x14ac:dyDescent="0.25">
      <c r="C394" s="9" t="str">
        <f>IFERROR(VLOOKUP(B394,zdroj!D:AJ,33,0),"")</f>
        <v/>
      </c>
      <c r="D394" s="9" t="str">
        <f>IFERROR(VLOOKUP(B394,OBECaZSJaAM!K:W,12,0),"")</f>
        <v/>
      </c>
      <c r="E394" s="9" t="str">
        <f>IFERROR(VLOOKUP(B394,OBECaZSJaAM!K:W,13,0),"")</f>
        <v/>
      </c>
      <c r="F394" s="9" t="str">
        <f>IFERROR(VLOOKUP(B394,zdroj!D:G,4,0),"")</f>
        <v/>
      </c>
      <c r="G394" s="9" t="str">
        <f>IFERROR(IF(N394="A",VLOOKUP(B394,zdroj!D:I,6,0),VLOOKUP(B394,zdroj!D:H,5,0)),"")</f>
        <v/>
      </c>
      <c r="H394" s="9" t="str">
        <f>IFERROR(VLOOKUP(B394,zdroj!D:M,10,0),"")</f>
        <v/>
      </c>
      <c r="I394" s="9" t="str">
        <f>IFERROR(VLOOKUP(B394,zdroj!D:N,11,0),"")</f>
        <v/>
      </c>
      <c r="J394" s="92" t="str">
        <f t="shared" si="12"/>
        <v/>
      </c>
      <c r="K394" s="92" t="str">
        <f t="shared" si="13"/>
        <v/>
      </c>
    </row>
    <row r="395" spans="3:11" x14ac:dyDescent="0.25">
      <c r="C395" s="9" t="str">
        <f>IFERROR(VLOOKUP(B395,zdroj!D:AJ,33,0),"")</f>
        <v/>
      </c>
      <c r="D395" s="9" t="str">
        <f>IFERROR(VLOOKUP(B395,OBECaZSJaAM!K:W,12,0),"")</f>
        <v/>
      </c>
      <c r="E395" s="9" t="str">
        <f>IFERROR(VLOOKUP(B395,OBECaZSJaAM!K:W,13,0),"")</f>
        <v/>
      </c>
      <c r="F395" s="9" t="str">
        <f>IFERROR(VLOOKUP(B395,zdroj!D:G,4,0),"")</f>
        <v/>
      </c>
      <c r="G395" s="9" t="str">
        <f>IFERROR(IF(N395="A",VLOOKUP(B395,zdroj!D:I,6,0),VLOOKUP(B395,zdroj!D:H,5,0)),"")</f>
        <v/>
      </c>
      <c r="H395" s="9" t="str">
        <f>IFERROR(VLOOKUP(B395,zdroj!D:M,10,0),"")</f>
        <v/>
      </c>
      <c r="I395" s="9" t="str">
        <f>IFERROR(VLOOKUP(B395,zdroj!D:N,11,0),"")</f>
        <v/>
      </c>
      <c r="J395" s="92" t="str">
        <f t="shared" si="12"/>
        <v/>
      </c>
      <c r="K395" s="92" t="str">
        <f t="shared" si="13"/>
        <v/>
      </c>
    </row>
    <row r="396" spans="3:11" x14ac:dyDescent="0.25">
      <c r="C396" s="9" t="str">
        <f>IFERROR(VLOOKUP(B396,zdroj!D:AJ,33,0),"")</f>
        <v/>
      </c>
      <c r="D396" s="9" t="str">
        <f>IFERROR(VLOOKUP(B396,OBECaZSJaAM!K:W,12,0),"")</f>
        <v/>
      </c>
      <c r="E396" s="9" t="str">
        <f>IFERROR(VLOOKUP(B396,OBECaZSJaAM!K:W,13,0),"")</f>
        <v/>
      </c>
      <c r="F396" s="9" t="str">
        <f>IFERROR(VLOOKUP(B396,zdroj!D:G,4,0),"")</f>
        <v/>
      </c>
      <c r="G396" s="9" t="str">
        <f>IFERROR(IF(N396="A",VLOOKUP(B396,zdroj!D:I,6,0),VLOOKUP(B396,zdroj!D:H,5,0)),"")</f>
        <v/>
      </c>
      <c r="H396" s="9" t="str">
        <f>IFERROR(VLOOKUP(B396,zdroj!D:M,10,0),"")</f>
        <v/>
      </c>
      <c r="I396" s="9" t="str">
        <f>IFERROR(VLOOKUP(B396,zdroj!D:N,11,0),"")</f>
        <v/>
      </c>
      <c r="J396" s="92" t="str">
        <f t="shared" si="12"/>
        <v/>
      </c>
      <c r="K396" s="92" t="str">
        <f t="shared" si="13"/>
        <v/>
      </c>
    </row>
    <row r="397" spans="3:11" x14ac:dyDescent="0.25">
      <c r="C397" s="9" t="str">
        <f>IFERROR(VLOOKUP(B397,zdroj!D:AJ,33,0),"")</f>
        <v/>
      </c>
      <c r="D397" s="9" t="str">
        <f>IFERROR(VLOOKUP(B397,OBECaZSJaAM!K:W,12,0),"")</f>
        <v/>
      </c>
      <c r="E397" s="9" t="str">
        <f>IFERROR(VLOOKUP(B397,OBECaZSJaAM!K:W,13,0),"")</f>
        <v/>
      </c>
      <c r="F397" s="9" t="str">
        <f>IFERROR(VLOOKUP(B397,zdroj!D:G,4,0),"")</f>
        <v/>
      </c>
      <c r="G397" s="9" t="str">
        <f>IFERROR(IF(N397="A",VLOOKUP(B397,zdroj!D:I,6,0),VLOOKUP(B397,zdroj!D:H,5,0)),"")</f>
        <v/>
      </c>
      <c r="H397" s="9" t="str">
        <f>IFERROR(VLOOKUP(B397,zdroj!D:M,10,0),"")</f>
        <v/>
      </c>
      <c r="I397" s="9" t="str">
        <f>IFERROR(VLOOKUP(B397,zdroj!D:N,11,0),"")</f>
        <v/>
      </c>
      <c r="J397" s="92" t="str">
        <f t="shared" si="12"/>
        <v/>
      </c>
      <c r="K397" s="92" t="str">
        <f t="shared" si="13"/>
        <v/>
      </c>
    </row>
    <row r="398" spans="3:11" x14ac:dyDescent="0.25">
      <c r="C398" s="9" t="str">
        <f>IFERROR(VLOOKUP(B398,zdroj!D:AJ,33,0),"")</f>
        <v/>
      </c>
      <c r="D398" s="9" t="str">
        <f>IFERROR(VLOOKUP(B398,OBECaZSJaAM!K:W,12,0),"")</f>
        <v/>
      </c>
      <c r="E398" s="9" t="str">
        <f>IFERROR(VLOOKUP(B398,OBECaZSJaAM!K:W,13,0),"")</f>
        <v/>
      </c>
      <c r="F398" s="9" t="str">
        <f>IFERROR(VLOOKUP(B398,zdroj!D:G,4,0),"")</f>
        <v/>
      </c>
      <c r="G398" s="9" t="str">
        <f>IFERROR(IF(N398="A",VLOOKUP(B398,zdroj!D:I,6,0),VLOOKUP(B398,zdroj!D:H,5,0)),"")</f>
        <v/>
      </c>
      <c r="H398" s="9" t="str">
        <f>IFERROR(VLOOKUP(B398,zdroj!D:M,10,0),"")</f>
        <v/>
      </c>
      <c r="I398" s="9" t="str">
        <f>IFERROR(VLOOKUP(B398,zdroj!D:N,11,0),"")</f>
        <v/>
      </c>
      <c r="J398" s="92" t="str">
        <f t="shared" si="12"/>
        <v/>
      </c>
      <c r="K398" s="92" t="str">
        <f t="shared" si="13"/>
        <v/>
      </c>
    </row>
    <row r="399" spans="3:11" x14ac:dyDescent="0.25">
      <c r="C399" s="9" t="str">
        <f>IFERROR(VLOOKUP(B399,zdroj!D:AJ,33,0),"")</f>
        <v/>
      </c>
      <c r="D399" s="9" t="str">
        <f>IFERROR(VLOOKUP(B399,OBECaZSJaAM!K:W,12,0),"")</f>
        <v/>
      </c>
      <c r="E399" s="9" t="str">
        <f>IFERROR(VLOOKUP(B399,OBECaZSJaAM!K:W,13,0),"")</f>
        <v/>
      </c>
      <c r="F399" s="9" t="str">
        <f>IFERROR(VLOOKUP(B399,zdroj!D:G,4,0),"")</f>
        <v/>
      </c>
      <c r="G399" s="9" t="str">
        <f>IFERROR(IF(N399="A",VLOOKUP(B399,zdroj!D:I,6,0),VLOOKUP(B399,zdroj!D:H,5,0)),"")</f>
        <v/>
      </c>
      <c r="H399" s="9" t="str">
        <f>IFERROR(VLOOKUP(B399,zdroj!D:M,10,0),"")</f>
        <v/>
      </c>
      <c r="I399" s="9" t="str">
        <f>IFERROR(VLOOKUP(B399,zdroj!D:N,11,0),"")</f>
        <v/>
      </c>
      <c r="J399" s="92" t="str">
        <f t="shared" si="12"/>
        <v/>
      </c>
      <c r="K399" s="92" t="str">
        <f t="shared" si="13"/>
        <v/>
      </c>
    </row>
    <row r="400" spans="3:11" x14ac:dyDescent="0.25">
      <c r="C400" s="9" t="str">
        <f>IFERROR(VLOOKUP(B400,zdroj!D:AJ,33,0),"")</f>
        <v/>
      </c>
      <c r="D400" s="9" t="str">
        <f>IFERROR(VLOOKUP(B400,OBECaZSJaAM!K:W,12,0),"")</f>
        <v/>
      </c>
      <c r="E400" s="9" t="str">
        <f>IFERROR(VLOOKUP(B400,OBECaZSJaAM!K:W,13,0),"")</f>
        <v/>
      </c>
      <c r="F400" s="9" t="str">
        <f>IFERROR(VLOOKUP(B400,zdroj!D:G,4,0),"")</f>
        <v/>
      </c>
      <c r="G400" s="9" t="str">
        <f>IFERROR(IF(N400="A",VLOOKUP(B400,zdroj!D:I,6,0),VLOOKUP(B400,zdroj!D:H,5,0)),"")</f>
        <v/>
      </c>
      <c r="H400" s="9" t="str">
        <f>IFERROR(VLOOKUP(B400,zdroj!D:M,10,0),"")</f>
        <v/>
      </c>
      <c r="I400" s="9" t="str">
        <f>IFERROR(VLOOKUP(B400,zdroj!D:N,11,0),"")</f>
        <v/>
      </c>
      <c r="J400" s="92" t="str">
        <f t="shared" si="12"/>
        <v/>
      </c>
      <c r="K400" s="92" t="str">
        <f t="shared" si="13"/>
        <v/>
      </c>
    </row>
    <row r="401" spans="3:11" x14ac:dyDescent="0.25">
      <c r="C401" s="9" t="str">
        <f>IFERROR(VLOOKUP(B401,zdroj!D:AJ,33,0),"")</f>
        <v/>
      </c>
      <c r="D401" s="9" t="str">
        <f>IFERROR(VLOOKUP(B401,OBECaZSJaAM!K:W,12,0),"")</f>
        <v/>
      </c>
      <c r="E401" s="9" t="str">
        <f>IFERROR(VLOOKUP(B401,OBECaZSJaAM!K:W,13,0),"")</f>
        <v/>
      </c>
      <c r="F401" s="9" t="str">
        <f>IFERROR(VLOOKUP(B401,zdroj!D:G,4,0),"")</f>
        <v/>
      </c>
      <c r="G401" s="9" t="str">
        <f>IFERROR(IF(N401="A",VLOOKUP(B401,zdroj!D:I,6,0),VLOOKUP(B401,zdroj!D:H,5,0)),"")</f>
        <v/>
      </c>
      <c r="H401" s="9" t="str">
        <f>IFERROR(VLOOKUP(B401,zdroj!D:M,10,0),"")</f>
        <v/>
      </c>
      <c r="I401" s="9" t="str">
        <f>IFERROR(VLOOKUP(B401,zdroj!D:N,11,0),"")</f>
        <v/>
      </c>
      <c r="J401" s="92" t="str">
        <f t="shared" si="12"/>
        <v/>
      </c>
      <c r="K401" s="92" t="str">
        <f t="shared" si="13"/>
        <v/>
      </c>
    </row>
    <row r="402" spans="3:11" x14ac:dyDescent="0.25">
      <c r="C402" s="9" t="str">
        <f>IFERROR(VLOOKUP(B402,zdroj!D:AJ,33,0),"")</f>
        <v/>
      </c>
      <c r="D402" s="9" t="str">
        <f>IFERROR(VLOOKUP(B402,OBECaZSJaAM!K:W,12,0),"")</f>
        <v/>
      </c>
      <c r="E402" s="9" t="str">
        <f>IFERROR(VLOOKUP(B402,OBECaZSJaAM!K:W,13,0),"")</f>
        <v/>
      </c>
      <c r="F402" s="9" t="str">
        <f>IFERROR(VLOOKUP(B402,zdroj!D:G,4,0),"")</f>
        <v/>
      </c>
      <c r="G402" s="9" t="str">
        <f>IFERROR(IF(N402="A",VLOOKUP(B402,zdroj!D:I,6,0),VLOOKUP(B402,zdroj!D:H,5,0)),"")</f>
        <v/>
      </c>
      <c r="H402" s="9" t="str">
        <f>IFERROR(VLOOKUP(B402,zdroj!D:M,10,0),"")</f>
        <v/>
      </c>
      <c r="I402" s="9" t="str">
        <f>IFERROR(VLOOKUP(B402,zdroj!D:N,11,0),"")</f>
        <v/>
      </c>
      <c r="J402" s="92" t="str">
        <f t="shared" si="12"/>
        <v/>
      </c>
      <c r="K402" s="92" t="str">
        <f t="shared" si="13"/>
        <v/>
      </c>
    </row>
    <row r="403" spans="3:11" x14ac:dyDescent="0.25">
      <c r="C403" s="9" t="str">
        <f>IFERROR(VLOOKUP(B403,zdroj!D:AJ,33,0),"")</f>
        <v/>
      </c>
      <c r="D403" s="9" t="str">
        <f>IFERROR(VLOOKUP(B403,OBECaZSJaAM!K:W,12,0),"")</f>
        <v/>
      </c>
      <c r="E403" s="9" t="str">
        <f>IFERROR(VLOOKUP(B403,OBECaZSJaAM!K:W,13,0),"")</f>
        <v/>
      </c>
      <c r="F403" s="9" t="str">
        <f>IFERROR(VLOOKUP(B403,zdroj!D:G,4,0),"")</f>
        <v/>
      </c>
      <c r="G403" s="9" t="str">
        <f>IFERROR(IF(N403="A",VLOOKUP(B403,zdroj!D:I,6,0),VLOOKUP(B403,zdroj!D:H,5,0)),"")</f>
        <v/>
      </c>
      <c r="H403" s="9" t="str">
        <f>IFERROR(VLOOKUP(B403,zdroj!D:M,10,0),"")</f>
        <v/>
      </c>
      <c r="I403" s="9" t="str">
        <f>IFERROR(VLOOKUP(B403,zdroj!D:N,11,0),"")</f>
        <v/>
      </c>
      <c r="J403" s="92" t="str">
        <f t="shared" si="12"/>
        <v/>
      </c>
      <c r="K403" s="92" t="str">
        <f t="shared" si="13"/>
        <v/>
      </c>
    </row>
    <row r="404" spans="3:11" x14ac:dyDescent="0.25">
      <c r="C404" s="9" t="str">
        <f>IFERROR(VLOOKUP(B404,zdroj!D:AJ,33,0),"")</f>
        <v/>
      </c>
      <c r="D404" s="9" t="str">
        <f>IFERROR(VLOOKUP(B404,OBECaZSJaAM!K:W,12,0),"")</f>
        <v/>
      </c>
      <c r="E404" s="9" t="str">
        <f>IFERROR(VLOOKUP(B404,OBECaZSJaAM!K:W,13,0),"")</f>
        <v/>
      </c>
      <c r="F404" s="9" t="str">
        <f>IFERROR(VLOOKUP(B404,zdroj!D:G,4,0),"")</f>
        <v/>
      </c>
      <c r="G404" s="9" t="str">
        <f>IFERROR(IF(N404="A",VLOOKUP(B404,zdroj!D:I,6,0),VLOOKUP(B404,zdroj!D:H,5,0)),"")</f>
        <v/>
      </c>
      <c r="H404" s="9" t="str">
        <f>IFERROR(VLOOKUP(B404,zdroj!D:M,10,0),"")</f>
        <v/>
      </c>
      <c r="I404" s="9" t="str">
        <f>IFERROR(VLOOKUP(B404,zdroj!D:N,11,0),"")</f>
        <v/>
      </c>
      <c r="J404" s="92" t="str">
        <f t="shared" si="12"/>
        <v/>
      </c>
      <c r="K404" s="92" t="str">
        <f t="shared" si="13"/>
        <v/>
      </c>
    </row>
    <row r="405" spans="3:11" x14ac:dyDescent="0.25">
      <c r="C405" s="9" t="str">
        <f>IFERROR(VLOOKUP(B405,zdroj!D:AJ,33,0),"")</f>
        <v/>
      </c>
      <c r="D405" s="9" t="str">
        <f>IFERROR(VLOOKUP(B405,OBECaZSJaAM!K:W,12,0),"")</f>
        <v/>
      </c>
      <c r="E405" s="9" t="str">
        <f>IFERROR(VLOOKUP(B405,OBECaZSJaAM!K:W,13,0),"")</f>
        <v/>
      </c>
      <c r="F405" s="9" t="str">
        <f>IFERROR(VLOOKUP(B405,zdroj!D:G,4,0),"")</f>
        <v/>
      </c>
      <c r="G405" s="9" t="str">
        <f>IFERROR(IF(N405="A",VLOOKUP(B405,zdroj!D:I,6,0),VLOOKUP(B405,zdroj!D:H,5,0)),"")</f>
        <v/>
      </c>
      <c r="H405" s="9" t="str">
        <f>IFERROR(VLOOKUP(B405,zdroj!D:M,10,0),"")</f>
        <v/>
      </c>
      <c r="I405" s="9" t="str">
        <f>IFERROR(VLOOKUP(B405,zdroj!D:N,11,0),"")</f>
        <v/>
      </c>
      <c r="J405" s="92" t="str">
        <f t="shared" si="12"/>
        <v/>
      </c>
      <c r="K405" s="92" t="str">
        <f t="shared" si="13"/>
        <v/>
      </c>
    </row>
    <row r="406" spans="3:11" x14ac:dyDescent="0.25">
      <c r="C406" s="9" t="str">
        <f>IFERROR(VLOOKUP(B406,zdroj!D:AJ,33,0),"")</f>
        <v/>
      </c>
      <c r="D406" s="9" t="str">
        <f>IFERROR(VLOOKUP(B406,OBECaZSJaAM!K:W,12,0),"")</f>
        <v/>
      </c>
      <c r="E406" s="9" t="str">
        <f>IFERROR(VLOOKUP(B406,OBECaZSJaAM!K:W,13,0),"")</f>
        <v/>
      </c>
      <c r="F406" s="9" t="str">
        <f>IFERROR(VLOOKUP(B406,zdroj!D:G,4,0),"")</f>
        <v/>
      </c>
      <c r="G406" s="9" t="str">
        <f>IFERROR(IF(N406="A",VLOOKUP(B406,zdroj!D:I,6,0),VLOOKUP(B406,zdroj!D:H,5,0)),"")</f>
        <v/>
      </c>
      <c r="H406" s="9" t="str">
        <f>IFERROR(VLOOKUP(B406,zdroj!D:M,10,0),"")</f>
        <v/>
      </c>
      <c r="I406" s="9" t="str">
        <f>IFERROR(VLOOKUP(B406,zdroj!D:N,11,0),"")</f>
        <v/>
      </c>
      <c r="J406" s="92" t="str">
        <f t="shared" si="12"/>
        <v/>
      </c>
      <c r="K406" s="92" t="str">
        <f t="shared" si="13"/>
        <v/>
      </c>
    </row>
    <row r="407" spans="3:11" x14ac:dyDescent="0.25">
      <c r="C407" s="9" t="str">
        <f>IFERROR(VLOOKUP(B407,zdroj!D:AJ,33,0),"")</f>
        <v/>
      </c>
      <c r="D407" s="9" t="str">
        <f>IFERROR(VLOOKUP(B407,OBECaZSJaAM!K:W,12,0),"")</f>
        <v/>
      </c>
      <c r="E407" s="9" t="str">
        <f>IFERROR(VLOOKUP(B407,OBECaZSJaAM!K:W,13,0),"")</f>
        <v/>
      </c>
      <c r="F407" s="9" t="str">
        <f>IFERROR(VLOOKUP(B407,zdroj!D:G,4,0),"")</f>
        <v/>
      </c>
      <c r="G407" s="9" t="str">
        <f>IFERROR(IF(N407="A",VLOOKUP(B407,zdroj!D:I,6,0),VLOOKUP(B407,zdroj!D:H,5,0)),"")</f>
        <v/>
      </c>
      <c r="H407" s="9" t="str">
        <f>IFERROR(VLOOKUP(B407,zdroj!D:M,10,0),"")</f>
        <v/>
      </c>
      <c r="I407" s="9" t="str">
        <f>IFERROR(VLOOKUP(B407,zdroj!D:N,11,0),"")</f>
        <v/>
      </c>
      <c r="J407" s="92" t="str">
        <f t="shared" si="12"/>
        <v/>
      </c>
      <c r="K407" s="92" t="str">
        <f t="shared" si="13"/>
        <v/>
      </c>
    </row>
    <row r="408" spans="3:11" x14ac:dyDescent="0.25">
      <c r="C408" s="9" t="str">
        <f>IFERROR(VLOOKUP(B408,zdroj!D:AJ,33,0),"")</f>
        <v/>
      </c>
      <c r="D408" s="9" t="str">
        <f>IFERROR(VLOOKUP(B408,OBECaZSJaAM!K:W,12,0),"")</f>
        <v/>
      </c>
      <c r="E408" s="9" t="str">
        <f>IFERROR(VLOOKUP(B408,OBECaZSJaAM!K:W,13,0),"")</f>
        <v/>
      </c>
      <c r="F408" s="9" t="str">
        <f>IFERROR(VLOOKUP(B408,zdroj!D:G,4,0),"")</f>
        <v/>
      </c>
      <c r="G408" s="9" t="str">
        <f>IFERROR(IF(N408="A",VLOOKUP(B408,zdroj!D:I,6,0),VLOOKUP(B408,zdroj!D:H,5,0)),"")</f>
        <v/>
      </c>
      <c r="H408" s="9" t="str">
        <f>IFERROR(VLOOKUP(B408,zdroj!D:M,10,0),"")</f>
        <v/>
      </c>
      <c r="I408" s="9" t="str">
        <f>IFERROR(VLOOKUP(B408,zdroj!D:N,11,0),"")</f>
        <v/>
      </c>
      <c r="J408" s="92" t="str">
        <f t="shared" si="12"/>
        <v/>
      </c>
      <c r="K408" s="92" t="str">
        <f t="shared" si="13"/>
        <v/>
      </c>
    </row>
    <row r="409" spans="3:11" x14ac:dyDescent="0.25">
      <c r="C409" s="9" t="str">
        <f>IFERROR(VLOOKUP(B409,zdroj!D:AJ,33,0),"")</f>
        <v/>
      </c>
      <c r="D409" s="9" t="str">
        <f>IFERROR(VLOOKUP(B409,OBECaZSJaAM!K:W,12,0),"")</f>
        <v/>
      </c>
      <c r="E409" s="9" t="str">
        <f>IFERROR(VLOOKUP(B409,OBECaZSJaAM!K:W,13,0),"")</f>
        <v/>
      </c>
      <c r="F409" s="9" t="str">
        <f>IFERROR(VLOOKUP(B409,zdroj!D:G,4,0),"")</f>
        <v/>
      </c>
      <c r="G409" s="9" t="str">
        <f>IFERROR(IF(N409="A",VLOOKUP(B409,zdroj!D:I,6,0),VLOOKUP(B409,zdroj!D:H,5,0)),"")</f>
        <v/>
      </c>
      <c r="H409" s="9" t="str">
        <f>IFERROR(VLOOKUP(B409,zdroj!D:M,10,0),"")</f>
        <v/>
      </c>
      <c r="I409" s="9" t="str">
        <f>IFERROR(VLOOKUP(B409,zdroj!D:N,11,0),"")</f>
        <v/>
      </c>
      <c r="J409" s="92" t="str">
        <f t="shared" si="12"/>
        <v/>
      </c>
      <c r="K409" s="92" t="str">
        <f t="shared" si="13"/>
        <v/>
      </c>
    </row>
    <row r="410" spans="3:11" x14ac:dyDescent="0.25">
      <c r="C410" s="9" t="str">
        <f>IFERROR(VLOOKUP(B410,zdroj!D:AJ,33,0),"")</f>
        <v/>
      </c>
      <c r="D410" s="9" t="str">
        <f>IFERROR(VLOOKUP(B410,OBECaZSJaAM!K:W,12,0),"")</f>
        <v/>
      </c>
      <c r="E410" s="9" t="str">
        <f>IFERROR(VLOOKUP(B410,OBECaZSJaAM!K:W,13,0),"")</f>
        <v/>
      </c>
      <c r="F410" s="9" t="str">
        <f>IFERROR(VLOOKUP(B410,zdroj!D:G,4,0),"")</f>
        <v/>
      </c>
      <c r="G410" s="9" t="str">
        <f>IFERROR(IF(N410="A",VLOOKUP(B410,zdroj!D:I,6,0),VLOOKUP(B410,zdroj!D:H,5,0)),"")</f>
        <v/>
      </c>
      <c r="H410" s="9" t="str">
        <f>IFERROR(VLOOKUP(B410,zdroj!D:M,10,0),"")</f>
        <v/>
      </c>
      <c r="I410" s="9" t="str">
        <f>IFERROR(VLOOKUP(B410,zdroj!D:N,11,0),"")</f>
        <v/>
      </c>
      <c r="J410" s="92" t="str">
        <f t="shared" si="12"/>
        <v/>
      </c>
      <c r="K410" s="92" t="str">
        <f t="shared" si="13"/>
        <v/>
      </c>
    </row>
    <row r="411" spans="3:11" x14ac:dyDescent="0.25">
      <c r="C411" s="9" t="str">
        <f>IFERROR(VLOOKUP(B411,zdroj!D:AJ,33,0),"")</f>
        <v/>
      </c>
      <c r="D411" s="9" t="str">
        <f>IFERROR(VLOOKUP(B411,OBECaZSJaAM!K:W,12,0),"")</f>
        <v/>
      </c>
      <c r="E411" s="9" t="str">
        <f>IFERROR(VLOOKUP(B411,OBECaZSJaAM!K:W,13,0),"")</f>
        <v/>
      </c>
      <c r="F411" s="9" t="str">
        <f>IFERROR(VLOOKUP(B411,zdroj!D:G,4,0),"")</f>
        <v/>
      </c>
      <c r="G411" s="9" t="str">
        <f>IFERROR(IF(N411="A",VLOOKUP(B411,zdroj!D:I,6,0),VLOOKUP(B411,zdroj!D:H,5,0)),"")</f>
        <v/>
      </c>
      <c r="H411" s="9" t="str">
        <f>IFERROR(VLOOKUP(B411,zdroj!D:M,10,0),"")</f>
        <v/>
      </c>
      <c r="I411" s="9" t="str">
        <f>IFERROR(VLOOKUP(B411,zdroj!D:N,11,0),"")</f>
        <v/>
      </c>
      <c r="J411" s="92" t="str">
        <f t="shared" si="12"/>
        <v/>
      </c>
      <c r="K411" s="92" t="str">
        <f t="shared" si="13"/>
        <v/>
      </c>
    </row>
    <row r="412" spans="3:11" x14ac:dyDescent="0.25">
      <c r="C412" s="9" t="str">
        <f>IFERROR(VLOOKUP(B412,zdroj!D:AJ,33,0),"")</f>
        <v/>
      </c>
      <c r="D412" s="9" t="str">
        <f>IFERROR(VLOOKUP(B412,OBECaZSJaAM!K:W,12,0),"")</f>
        <v/>
      </c>
      <c r="E412" s="9" t="str">
        <f>IFERROR(VLOOKUP(B412,OBECaZSJaAM!K:W,13,0),"")</f>
        <v/>
      </c>
      <c r="F412" s="9" t="str">
        <f>IFERROR(VLOOKUP(B412,zdroj!D:G,4,0),"")</f>
        <v/>
      </c>
      <c r="G412" s="9" t="str">
        <f>IFERROR(IF(N412="A",VLOOKUP(B412,zdroj!D:I,6,0),VLOOKUP(B412,zdroj!D:H,5,0)),"")</f>
        <v/>
      </c>
      <c r="H412" s="9" t="str">
        <f>IFERROR(VLOOKUP(B412,zdroj!D:M,10,0),"")</f>
        <v/>
      </c>
      <c r="I412" s="9" t="str">
        <f>IFERROR(VLOOKUP(B412,zdroj!D:N,11,0),"")</f>
        <v/>
      </c>
      <c r="J412" s="92" t="str">
        <f t="shared" si="12"/>
        <v/>
      </c>
      <c r="K412" s="92" t="str">
        <f t="shared" si="13"/>
        <v/>
      </c>
    </row>
    <row r="413" spans="3:11" x14ac:dyDescent="0.25">
      <c r="C413" s="9" t="str">
        <f>IFERROR(VLOOKUP(B413,zdroj!D:AJ,33,0),"")</f>
        <v/>
      </c>
      <c r="D413" s="9" t="str">
        <f>IFERROR(VLOOKUP(B413,OBECaZSJaAM!K:W,12,0),"")</f>
        <v/>
      </c>
      <c r="E413" s="9" t="str">
        <f>IFERROR(VLOOKUP(B413,OBECaZSJaAM!K:W,13,0),"")</f>
        <v/>
      </c>
      <c r="F413" s="9" t="str">
        <f>IFERROR(VLOOKUP(B413,zdroj!D:G,4,0),"")</f>
        <v/>
      </c>
      <c r="G413" s="9" t="str">
        <f>IFERROR(IF(N413="A",VLOOKUP(B413,zdroj!D:I,6,0),VLOOKUP(B413,zdroj!D:H,5,0)),"")</f>
        <v/>
      </c>
      <c r="H413" s="9" t="str">
        <f>IFERROR(VLOOKUP(B413,zdroj!D:M,10,0),"")</f>
        <v/>
      </c>
      <c r="I413" s="9" t="str">
        <f>IFERROR(VLOOKUP(B413,zdroj!D:N,11,0),"")</f>
        <v/>
      </c>
      <c r="J413" s="92" t="str">
        <f t="shared" si="12"/>
        <v/>
      </c>
      <c r="K413" s="92" t="str">
        <f t="shared" si="13"/>
        <v/>
      </c>
    </row>
    <row r="414" spans="3:11" x14ac:dyDescent="0.25">
      <c r="C414" s="9" t="str">
        <f>IFERROR(VLOOKUP(B414,zdroj!D:AJ,33,0),"")</f>
        <v/>
      </c>
      <c r="D414" s="9" t="str">
        <f>IFERROR(VLOOKUP(B414,OBECaZSJaAM!K:W,12,0),"")</f>
        <v/>
      </c>
      <c r="E414" s="9" t="str">
        <f>IFERROR(VLOOKUP(B414,OBECaZSJaAM!K:W,13,0),"")</f>
        <v/>
      </c>
      <c r="F414" s="9" t="str">
        <f>IFERROR(VLOOKUP(B414,zdroj!D:G,4,0),"")</f>
        <v/>
      </c>
      <c r="G414" s="9" t="str">
        <f>IFERROR(IF(N414="A",VLOOKUP(B414,zdroj!D:I,6,0),VLOOKUP(B414,zdroj!D:H,5,0)),"")</f>
        <v/>
      </c>
      <c r="H414" s="9" t="str">
        <f>IFERROR(VLOOKUP(B414,zdroj!D:M,10,0),"")</f>
        <v/>
      </c>
      <c r="I414" s="9" t="str">
        <f>IFERROR(VLOOKUP(B414,zdroj!D:N,11,0),"")</f>
        <v/>
      </c>
      <c r="J414" s="92" t="str">
        <f t="shared" si="12"/>
        <v/>
      </c>
      <c r="K414" s="92" t="str">
        <f t="shared" si="13"/>
        <v/>
      </c>
    </row>
    <row r="415" spans="3:11" x14ac:dyDescent="0.25">
      <c r="C415" s="9" t="str">
        <f>IFERROR(VLOOKUP(B415,zdroj!D:AJ,33,0),"")</f>
        <v/>
      </c>
      <c r="D415" s="9" t="str">
        <f>IFERROR(VLOOKUP(B415,OBECaZSJaAM!K:W,12,0),"")</f>
        <v/>
      </c>
      <c r="E415" s="9" t="str">
        <f>IFERROR(VLOOKUP(B415,OBECaZSJaAM!K:W,13,0),"")</f>
        <v/>
      </c>
      <c r="F415" s="9" t="str">
        <f>IFERROR(VLOOKUP(B415,zdroj!D:G,4,0),"")</f>
        <v/>
      </c>
      <c r="G415" s="9" t="str">
        <f>IFERROR(IF(N415="A",VLOOKUP(B415,zdroj!D:I,6,0),VLOOKUP(B415,zdroj!D:H,5,0)),"")</f>
        <v/>
      </c>
      <c r="H415" s="9" t="str">
        <f>IFERROR(VLOOKUP(B415,zdroj!D:M,10,0),"")</f>
        <v/>
      </c>
      <c r="I415" s="9" t="str">
        <f>IFERROR(VLOOKUP(B415,zdroj!D:N,11,0),"")</f>
        <v/>
      </c>
      <c r="J415" s="92" t="str">
        <f t="shared" si="12"/>
        <v/>
      </c>
      <c r="K415" s="92" t="str">
        <f t="shared" si="13"/>
        <v/>
      </c>
    </row>
    <row r="416" spans="3:11" x14ac:dyDescent="0.25">
      <c r="C416" s="9" t="str">
        <f>IFERROR(VLOOKUP(B416,zdroj!D:AJ,33,0),"")</f>
        <v/>
      </c>
      <c r="D416" s="9" t="str">
        <f>IFERROR(VLOOKUP(B416,OBECaZSJaAM!K:W,12,0),"")</f>
        <v/>
      </c>
      <c r="E416" s="9" t="str">
        <f>IFERROR(VLOOKUP(B416,OBECaZSJaAM!K:W,13,0),"")</f>
        <v/>
      </c>
      <c r="F416" s="9" t="str">
        <f>IFERROR(VLOOKUP(B416,zdroj!D:G,4,0),"")</f>
        <v/>
      </c>
      <c r="G416" s="9" t="str">
        <f>IFERROR(IF(N416="A",VLOOKUP(B416,zdroj!D:I,6,0),VLOOKUP(B416,zdroj!D:H,5,0)),"")</f>
        <v/>
      </c>
      <c r="H416" s="9" t="str">
        <f>IFERROR(VLOOKUP(B416,zdroj!D:M,10,0),"")</f>
        <v/>
      </c>
      <c r="I416" s="9" t="str">
        <f>IFERROR(VLOOKUP(B416,zdroj!D:N,11,0),"")</f>
        <v/>
      </c>
      <c r="J416" s="92" t="str">
        <f t="shared" si="12"/>
        <v/>
      </c>
      <c r="K416" s="92" t="str">
        <f t="shared" si="13"/>
        <v/>
      </c>
    </row>
    <row r="417" spans="3:11" x14ac:dyDescent="0.25">
      <c r="C417" s="9" t="str">
        <f>IFERROR(VLOOKUP(B417,zdroj!D:AJ,33,0),"")</f>
        <v/>
      </c>
      <c r="D417" s="9" t="str">
        <f>IFERROR(VLOOKUP(B417,OBECaZSJaAM!K:W,12,0),"")</f>
        <v/>
      </c>
      <c r="E417" s="9" t="str">
        <f>IFERROR(VLOOKUP(B417,OBECaZSJaAM!K:W,13,0),"")</f>
        <v/>
      </c>
      <c r="F417" s="9" t="str">
        <f>IFERROR(VLOOKUP(B417,zdroj!D:G,4,0),"")</f>
        <v/>
      </c>
      <c r="G417" s="9" t="str">
        <f>IFERROR(IF(N417="A",VLOOKUP(B417,zdroj!D:I,6,0),VLOOKUP(B417,zdroj!D:H,5,0)),"")</f>
        <v/>
      </c>
      <c r="H417" s="9" t="str">
        <f>IFERROR(VLOOKUP(B417,zdroj!D:M,10,0),"")</f>
        <v/>
      </c>
      <c r="I417" s="9" t="str">
        <f>IFERROR(VLOOKUP(B417,zdroj!D:N,11,0),"")</f>
        <v/>
      </c>
      <c r="J417" s="92" t="str">
        <f t="shared" si="12"/>
        <v/>
      </c>
      <c r="K417" s="92" t="str">
        <f t="shared" si="13"/>
        <v/>
      </c>
    </row>
    <row r="418" spans="3:11" x14ac:dyDescent="0.25">
      <c r="C418" s="9" t="str">
        <f>IFERROR(VLOOKUP(B418,zdroj!D:AJ,33,0),"")</f>
        <v/>
      </c>
      <c r="D418" s="9" t="str">
        <f>IFERROR(VLOOKUP(B418,OBECaZSJaAM!K:W,12,0),"")</f>
        <v/>
      </c>
      <c r="E418" s="9" t="str">
        <f>IFERROR(VLOOKUP(B418,OBECaZSJaAM!K:W,13,0),"")</f>
        <v/>
      </c>
      <c r="F418" s="9" t="str">
        <f>IFERROR(VLOOKUP(B418,zdroj!D:G,4,0),"")</f>
        <v/>
      </c>
      <c r="G418" s="9" t="str">
        <f>IFERROR(IF(N418="A",VLOOKUP(B418,zdroj!D:I,6,0),VLOOKUP(B418,zdroj!D:H,5,0)),"")</f>
        <v/>
      </c>
      <c r="H418" s="9" t="str">
        <f>IFERROR(VLOOKUP(B418,zdroj!D:M,10,0),"")</f>
        <v/>
      </c>
      <c r="I418" s="9" t="str">
        <f>IFERROR(VLOOKUP(B418,zdroj!D:N,11,0),"")</f>
        <v/>
      </c>
      <c r="J418" s="92" t="str">
        <f t="shared" si="12"/>
        <v/>
      </c>
      <c r="K418" s="92" t="str">
        <f t="shared" si="13"/>
        <v/>
      </c>
    </row>
    <row r="419" spans="3:11" x14ac:dyDescent="0.25">
      <c r="C419" s="9" t="str">
        <f>IFERROR(VLOOKUP(B419,zdroj!D:AJ,33,0),"")</f>
        <v/>
      </c>
      <c r="D419" s="9" t="str">
        <f>IFERROR(VLOOKUP(B419,OBECaZSJaAM!K:W,12,0),"")</f>
        <v/>
      </c>
      <c r="E419" s="9" t="str">
        <f>IFERROR(VLOOKUP(B419,OBECaZSJaAM!K:W,13,0),"")</f>
        <v/>
      </c>
      <c r="F419" s="9" t="str">
        <f>IFERROR(VLOOKUP(B419,zdroj!D:G,4,0),"")</f>
        <v/>
      </c>
      <c r="G419" s="9" t="str">
        <f>IFERROR(IF(N419="A",VLOOKUP(B419,zdroj!D:I,6,0),VLOOKUP(B419,zdroj!D:H,5,0)),"")</f>
        <v/>
      </c>
      <c r="H419" s="9" t="str">
        <f>IFERROR(VLOOKUP(B419,zdroj!D:M,10,0),"")</f>
        <v/>
      </c>
      <c r="I419" s="9" t="str">
        <f>IFERROR(VLOOKUP(B419,zdroj!D:N,11,0),"")</f>
        <v/>
      </c>
      <c r="J419" s="92" t="str">
        <f t="shared" si="12"/>
        <v/>
      </c>
      <c r="K419" s="92" t="str">
        <f t="shared" si="13"/>
        <v/>
      </c>
    </row>
    <row r="420" spans="3:11" x14ac:dyDescent="0.25">
      <c r="C420" s="9" t="str">
        <f>IFERROR(VLOOKUP(B420,zdroj!D:AJ,33,0),"")</f>
        <v/>
      </c>
      <c r="D420" s="9" t="str">
        <f>IFERROR(VLOOKUP(B420,OBECaZSJaAM!K:W,12,0),"")</f>
        <v/>
      </c>
      <c r="E420" s="9" t="str">
        <f>IFERROR(VLOOKUP(B420,OBECaZSJaAM!K:W,13,0),"")</f>
        <v/>
      </c>
      <c r="F420" s="9" t="str">
        <f>IFERROR(VLOOKUP(B420,zdroj!D:G,4,0),"")</f>
        <v/>
      </c>
      <c r="G420" s="9" t="str">
        <f>IFERROR(IF(N420="A",VLOOKUP(B420,zdroj!D:I,6,0),VLOOKUP(B420,zdroj!D:H,5,0)),"")</f>
        <v/>
      </c>
      <c r="H420" s="9" t="str">
        <f>IFERROR(VLOOKUP(B420,zdroj!D:M,10,0),"")</f>
        <v/>
      </c>
      <c r="I420" s="9" t="str">
        <f>IFERROR(VLOOKUP(B420,zdroj!D:N,11,0),"")</f>
        <v/>
      </c>
      <c r="J420" s="92" t="str">
        <f t="shared" si="12"/>
        <v/>
      </c>
      <c r="K420" s="92" t="str">
        <f t="shared" si="13"/>
        <v/>
      </c>
    </row>
    <row r="421" spans="3:11" x14ac:dyDescent="0.25">
      <c r="C421" s="9" t="str">
        <f>IFERROR(VLOOKUP(B421,zdroj!D:AJ,33,0),"")</f>
        <v/>
      </c>
      <c r="D421" s="9" t="str">
        <f>IFERROR(VLOOKUP(B421,OBECaZSJaAM!K:W,12,0),"")</f>
        <v/>
      </c>
      <c r="E421" s="9" t="str">
        <f>IFERROR(VLOOKUP(B421,OBECaZSJaAM!K:W,13,0),"")</f>
        <v/>
      </c>
      <c r="F421" s="9" t="str">
        <f>IFERROR(VLOOKUP(B421,zdroj!D:G,4,0),"")</f>
        <v/>
      </c>
      <c r="G421" s="9" t="str">
        <f>IFERROR(IF(N421="A",VLOOKUP(B421,zdroj!D:I,6,0),VLOOKUP(B421,zdroj!D:H,5,0)),"")</f>
        <v/>
      </c>
      <c r="H421" s="9" t="str">
        <f>IFERROR(VLOOKUP(B421,zdroj!D:M,10,0),"")</f>
        <v/>
      </c>
      <c r="I421" s="9" t="str">
        <f>IFERROR(VLOOKUP(B421,zdroj!D:N,11,0),"")</f>
        <v/>
      </c>
      <c r="J421" s="92" t="str">
        <f t="shared" si="12"/>
        <v/>
      </c>
      <c r="K421" s="92" t="str">
        <f t="shared" si="13"/>
        <v/>
      </c>
    </row>
    <row r="422" spans="3:11" x14ac:dyDescent="0.25">
      <c r="C422" s="9" t="str">
        <f>IFERROR(VLOOKUP(B422,zdroj!D:AJ,33,0),"")</f>
        <v/>
      </c>
      <c r="D422" s="9" t="str">
        <f>IFERROR(VLOOKUP(B422,OBECaZSJaAM!K:W,12,0),"")</f>
        <v/>
      </c>
      <c r="E422" s="9" t="str">
        <f>IFERROR(VLOOKUP(B422,OBECaZSJaAM!K:W,13,0),"")</f>
        <v/>
      </c>
      <c r="F422" s="9" t="str">
        <f>IFERROR(VLOOKUP(B422,zdroj!D:G,4,0),"")</f>
        <v/>
      </c>
      <c r="G422" s="9" t="str">
        <f>IFERROR(IF(N422="A",VLOOKUP(B422,zdroj!D:I,6,0),VLOOKUP(B422,zdroj!D:H,5,0)),"")</f>
        <v/>
      </c>
      <c r="H422" s="9" t="str">
        <f>IFERROR(VLOOKUP(B422,zdroj!D:M,10,0),"")</f>
        <v/>
      </c>
      <c r="I422" s="9" t="str">
        <f>IFERROR(VLOOKUP(B422,zdroj!D:N,11,0),"")</f>
        <v/>
      </c>
      <c r="J422" s="92" t="str">
        <f t="shared" si="12"/>
        <v/>
      </c>
      <c r="K422" s="92" t="str">
        <f t="shared" si="13"/>
        <v/>
      </c>
    </row>
    <row r="423" spans="3:11" x14ac:dyDescent="0.25">
      <c r="C423" s="9" t="str">
        <f>IFERROR(VLOOKUP(B423,zdroj!D:AJ,33,0),"")</f>
        <v/>
      </c>
      <c r="D423" s="9" t="str">
        <f>IFERROR(VLOOKUP(B423,OBECaZSJaAM!K:W,12,0),"")</f>
        <v/>
      </c>
      <c r="E423" s="9" t="str">
        <f>IFERROR(VLOOKUP(B423,OBECaZSJaAM!K:W,13,0),"")</f>
        <v/>
      </c>
      <c r="F423" s="9" t="str">
        <f>IFERROR(VLOOKUP(B423,zdroj!D:G,4,0),"")</f>
        <v/>
      </c>
      <c r="G423" s="9" t="str">
        <f>IFERROR(IF(N423="A",VLOOKUP(B423,zdroj!D:I,6,0),VLOOKUP(B423,zdroj!D:H,5,0)),"")</f>
        <v/>
      </c>
      <c r="H423" s="9" t="str">
        <f>IFERROR(VLOOKUP(B423,zdroj!D:M,10,0),"")</f>
        <v/>
      </c>
      <c r="I423" s="9" t="str">
        <f>IFERROR(VLOOKUP(B423,zdroj!D:N,11,0),"")</f>
        <v/>
      </c>
      <c r="J423" s="92" t="str">
        <f t="shared" si="12"/>
        <v/>
      </c>
      <c r="K423" s="92" t="str">
        <f t="shared" si="13"/>
        <v/>
      </c>
    </row>
    <row r="424" spans="3:11" x14ac:dyDescent="0.25">
      <c r="C424" s="9" t="str">
        <f>IFERROR(VLOOKUP(B424,zdroj!D:AJ,33,0),"")</f>
        <v/>
      </c>
      <c r="D424" s="9" t="str">
        <f>IFERROR(VLOOKUP(B424,OBECaZSJaAM!K:W,12,0),"")</f>
        <v/>
      </c>
      <c r="E424" s="9" t="str">
        <f>IFERROR(VLOOKUP(B424,OBECaZSJaAM!K:W,13,0),"")</f>
        <v/>
      </c>
      <c r="F424" s="9" t="str">
        <f>IFERROR(VLOOKUP(B424,zdroj!D:G,4,0),"")</f>
        <v/>
      </c>
      <c r="G424" s="9" t="str">
        <f>IFERROR(IF(N424="A",VLOOKUP(B424,zdroj!D:I,6,0),VLOOKUP(B424,zdroj!D:H,5,0)),"")</f>
        <v/>
      </c>
      <c r="H424" s="9" t="str">
        <f>IFERROR(VLOOKUP(B424,zdroj!D:M,10,0),"")</f>
        <v/>
      </c>
      <c r="I424" s="9" t="str">
        <f>IFERROR(VLOOKUP(B424,zdroj!D:N,11,0),"")</f>
        <v/>
      </c>
      <c r="J424" s="92" t="str">
        <f t="shared" si="12"/>
        <v/>
      </c>
      <c r="K424" s="92" t="str">
        <f t="shared" si="13"/>
        <v/>
      </c>
    </row>
    <row r="425" spans="3:11" x14ac:dyDescent="0.25">
      <c r="C425" s="9" t="str">
        <f>IFERROR(VLOOKUP(B425,zdroj!D:AJ,33,0),"")</f>
        <v/>
      </c>
      <c r="D425" s="9" t="str">
        <f>IFERROR(VLOOKUP(B425,OBECaZSJaAM!K:W,12,0),"")</f>
        <v/>
      </c>
      <c r="E425" s="9" t="str">
        <f>IFERROR(VLOOKUP(B425,OBECaZSJaAM!K:W,13,0),"")</f>
        <v/>
      </c>
      <c r="F425" s="9" t="str">
        <f>IFERROR(VLOOKUP(B425,zdroj!D:G,4,0),"")</f>
        <v/>
      </c>
      <c r="G425" s="9" t="str">
        <f>IFERROR(IF(N425="A",VLOOKUP(B425,zdroj!D:I,6,0),VLOOKUP(B425,zdroj!D:H,5,0)),"")</f>
        <v/>
      </c>
      <c r="H425" s="9" t="str">
        <f>IFERROR(VLOOKUP(B425,zdroj!D:M,10,0),"")</f>
        <v/>
      </c>
      <c r="I425" s="9" t="str">
        <f>IFERROR(VLOOKUP(B425,zdroj!D:N,11,0),"")</f>
        <v/>
      </c>
      <c r="J425" s="92" t="str">
        <f t="shared" si="12"/>
        <v/>
      </c>
      <c r="K425" s="92" t="str">
        <f t="shared" si="13"/>
        <v/>
      </c>
    </row>
    <row r="426" spans="3:11" x14ac:dyDescent="0.25">
      <c r="C426" s="9" t="str">
        <f>IFERROR(VLOOKUP(B426,zdroj!D:AJ,33,0),"")</f>
        <v/>
      </c>
      <c r="D426" s="9" t="str">
        <f>IFERROR(VLOOKUP(B426,OBECaZSJaAM!K:W,12,0),"")</f>
        <v/>
      </c>
      <c r="E426" s="9" t="str">
        <f>IFERROR(VLOOKUP(B426,OBECaZSJaAM!K:W,13,0),"")</f>
        <v/>
      </c>
      <c r="F426" s="9" t="str">
        <f>IFERROR(VLOOKUP(B426,zdroj!D:G,4,0),"")</f>
        <v/>
      </c>
      <c r="G426" s="9" t="str">
        <f>IFERROR(IF(N426="A",VLOOKUP(B426,zdroj!D:I,6,0),VLOOKUP(B426,zdroj!D:H,5,0)),"")</f>
        <v/>
      </c>
      <c r="H426" s="9" t="str">
        <f>IFERROR(VLOOKUP(B426,zdroj!D:M,10,0),"")</f>
        <v/>
      </c>
      <c r="I426" s="9" t="str">
        <f>IFERROR(VLOOKUP(B426,zdroj!D:N,11,0),"")</f>
        <v/>
      </c>
      <c r="J426" s="92" t="str">
        <f t="shared" si="12"/>
        <v/>
      </c>
      <c r="K426" s="92" t="str">
        <f t="shared" si="13"/>
        <v/>
      </c>
    </row>
    <row r="427" spans="3:11" x14ac:dyDescent="0.25">
      <c r="C427" s="9" t="str">
        <f>IFERROR(VLOOKUP(B427,zdroj!D:AJ,33,0),"")</f>
        <v/>
      </c>
      <c r="D427" s="9" t="str">
        <f>IFERROR(VLOOKUP(B427,OBECaZSJaAM!K:W,12,0),"")</f>
        <v/>
      </c>
      <c r="E427" s="9" t="str">
        <f>IFERROR(VLOOKUP(B427,OBECaZSJaAM!K:W,13,0),"")</f>
        <v/>
      </c>
      <c r="F427" s="9" t="str">
        <f>IFERROR(VLOOKUP(B427,zdroj!D:G,4,0),"")</f>
        <v/>
      </c>
      <c r="G427" s="9" t="str">
        <f>IFERROR(IF(N427="A",VLOOKUP(B427,zdroj!D:I,6,0),VLOOKUP(B427,zdroj!D:H,5,0)),"")</f>
        <v/>
      </c>
      <c r="H427" s="9" t="str">
        <f>IFERROR(VLOOKUP(B427,zdroj!D:M,10,0),"")</f>
        <v/>
      </c>
      <c r="I427" s="9" t="str">
        <f>IFERROR(VLOOKUP(B427,zdroj!D:N,11,0),"")</f>
        <v/>
      </c>
      <c r="J427" s="92" t="str">
        <f t="shared" si="12"/>
        <v/>
      </c>
      <c r="K427" s="92" t="str">
        <f t="shared" si="13"/>
        <v/>
      </c>
    </row>
    <row r="428" spans="3:11" x14ac:dyDescent="0.25">
      <c r="C428" s="9" t="str">
        <f>IFERROR(VLOOKUP(B428,zdroj!D:AJ,33,0),"")</f>
        <v/>
      </c>
      <c r="D428" s="9" t="str">
        <f>IFERROR(VLOOKUP(B428,OBECaZSJaAM!K:W,12,0),"")</f>
        <v/>
      </c>
      <c r="E428" s="9" t="str">
        <f>IFERROR(VLOOKUP(B428,OBECaZSJaAM!K:W,13,0),"")</f>
        <v/>
      </c>
      <c r="F428" s="9" t="str">
        <f>IFERROR(VLOOKUP(B428,zdroj!D:G,4,0),"")</f>
        <v/>
      </c>
      <c r="G428" s="9" t="str">
        <f>IFERROR(IF(N428="A",VLOOKUP(B428,zdroj!D:I,6,0),VLOOKUP(B428,zdroj!D:H,5,0)),"")</f>
        <v/>
      </c>
      <c r="H428" s="9" t="str">
        <f>IFERROR(VLOOKUP(B428,zdroj!D:M,10,0),"")</f>
        <v/>
      </c>
      <c r="I428" s="9" t="str">
        <f>IFERROR(VLOOKUP(B428,zdroj!D:N,11,0),"")</f>
        <v/>
      </c>
      <c r="J428" s="92" t="str">
        <f t="shared" si="12"/>
        <v/>
      </c>
      <c r="K428" s="92" t="str">
        <f t="shared" si="13"/>
        <v/>
      </c>
    </row>
    <row r="429" spans="3:11" x14ac:dyDescent="0.25">
      <c r="C429" s="9" t="str">
        <f>IFERROR(VLOOKUP(B429,zdroj!D:AJ,33,0),"")</f>
        <v/>
      </c>
      <c r="D429" s="9" t="str">
        <f>IFERROR(VLOOKUP(B429,OBECaZSJaAM!K:W,12,0),"")</f>
        <v/>
      </c>
      <c r="E429" s="9" t="str">
        <f>IFERROR(VLOOKUP(B429,OBECaZSJaAM!K:W,13,0),"")</f>
        <v/>
      </c>
      <c r="F429" s="9" t="str">
        <f>IFERROR(VLOOKUP(B429,zdroj!D:G,4,0),"")</f>
        <v/>
      </c>
      <c r="G429" s="9" t="str">
        <f>IFERROR(IF(N429="A",VLOOKUP(B429,zdroj!D:I,6,0),VLOOKUP(B429,zdroj!D:H,5,0)),"")</f>
        <v/>
      </c>
      <c r="H429" s="9" t="str">
        <f>IFERROR(VLOOKUP(B429,zdroj!D:M,10,0),"")</f>
        <v/>
      </c>
      <c r="I429" s="9" t="str">
        <f>IFERROR(VLOOKUP(B429,zdroj!D:N,11,0),"")</f>
        <v/>
      </c>
      <c r="J429" s="92" t="str">
        <f t="shared" si="12"/>
        <v/>
      </c>
      <c r="K429" s="92" t="str">
        <f t="shared" si="13"/>
        <v/>
      </c>
    </row>
    <row r="430" spans="3:11" x14ac:dyDescent="0.25">
      <c r="C430" s="9" t="str">
        <f>IFERROR(VLOOKUP(B430,zdroj!D:AJ,33,0),"")</f>
        <v/>
      </c>
      <c r="D430" s="9" t="str">
        <f>IFERROR(VLOOKUP(B430,OBECaZSJaAM!K:W,12,0),"")</f>
        <v/>
      </c>
      <c r="E430" s="9" t="str">
        <f>IFERROR(VLOOKUP(B430,OBECaZSJaAM!K:W,13,0),"")</f>
        <v/>
      </c>
      <c r="F430" s="9" t="str">
        <f>IFERROR(VLOOKUP(B430,zdroj!D:G,4,0),"")</f>
        <v/>
      </c>
      <c r="G430" s="9" t="str">
        <f>IFERROR(IF(N430="A",VLOOKUP(B430,zdroj!D:I,6,0),VLOOKUP(B430,zdroj!D:H,5,0)),"")</f>
        <v/>
      </c>
      <c r="H430" s="9" t="str">
        <f>IFERROR(VLOOKUP(B430,zdroj!D:M,10,0),"")</f>
        <v/>
      </c>
      <c r="I430" s="9" t="str">
        <f>IFERROR(VLOOKUP(B430,zdroj!D:N,11,0),"")</f>
        <v/>
      </c>
      <c r="J430" s="92" t="str">
        <f t="shared" si="12"/>
        <v/>
      </c>
      <c r="K430" s="92" t="str">
        <f t="shared" si="13"/>
        <v/>
      </c>
    </row>
    <row r="431" spans="3:11" x14ac:dyDescent="0.25">
      <c r="C431" s="9" t="str">
        <f>IFERROR(VLOOKUP(B431,zdroj!D:AJ,33,0),"")</f>
        <v/>
      </c>
      <c r="D431" s="9" t="str">
        <f>IFERROR(VLOOKUP(B431,OBECaZSJaAM!K:W,12,0),"")</f>
        <v/>
      </c>
      <c r="E431" s="9" t="str">
        <f>IFERROR(VLOOKUP(B431,OBECaZSJaAM!K:W,13,0),"")</f>
        <v/>
      </c>
      <c r="F431" s="9" t="str">
        <f>IFERROR(VLOOKUP(B431,zdroj!D:G,4,0),"")</f>
        <v/>
      </c>
      <c r="G431" s="9" t="str">
        <f>IFERROR(IF(N431="A",VLOOKUP(B431,zdroj!D:I,6,0),VLOOKUP(B431,zdroj!D:H,5,0)),"")</f>
        <v/>
      </c>
      <c r="H431" s="9" t="str">
        <f>IFERROR(VLOOKUP(B431,zdroj!D:M,10,0),"")</f>
        <v/>
      </c>
      <c r="I431" s="9" t="str">
        <f>IFERROR(VLOOKUP(B431,zdroj!D:N,11,0),"")</f>
        <v/>
      </c>
      <c r="J431" s="92" t="str">
        <f t="shared" si="12"/>
        <v/>
      </c>
      <c r="K431" s="92" t="str">
        <f t="shared" si="13"/>
        <v/>
      </c>
    </row>
    <row r="432" spans="3:11" x14ac:dyDescent="0.25">
      <c r="C432" s="9" t="str">
        <f>IFERROR(VLOOKUP(B432,zdroj!D:AJ,33,0),"")</f>
        <v/>
      </c>
      <c r="D432" s="9" t="str">
        <f>IFERROR(VLOOKUP(B432,OBECaZSJaAM!K:W,12,0),"")</f>
        <v/>
      </c>
      <c r="E432" s="9" t="str">
        <f>IFERROR(VLOOKUP(B432,OBECaZSJaAM!K:W,13,0),"")</f>
        <v/>
      </c>
      <c r="F432" s="9" t="str">
        <f>IFERROR(VLOOKUP(B432,zdroj!D:G,4,0),"")</f>
        <v/>
      </c>
      <c r="G432" s="9" t="str">
        <f>IFERROR(IF(N432="A",VLOOKUP(B432,zdroj!D:I,6,0),VLOOKUP(B432,zdroj!D:H,5,0)),"")</f>
        <v/>
      </c>
      <c r="H432" s="9" t="str">
        <f>IFERROR(VLOOKUP(B432,zdroj!D:M,10,0),"")</f>
        <v/>
      </c>
      <c r="I432" s="9" t="str">
        <f>IFERROR(VLOOKUP(B432,zdroj!D:N,11,0),"")</f>
        <v/>
      </c>
      <c r="J432" s="92" t="str">
        <f t="shared" si="12"/>
        <v/>
      </c>
      <c r="K432" s="92" t="str">
        <f t="shared" si="13"/>
        <v/>
      </c>
    </row>
    <row r="433" spans="3:11" x14ac:dyDescent="0.25">
      <c r="C433" s="9" t="str">
        <f>IFERROR(VLOOKUP(B433,zdroj!D:AJ,33,0),"")</f>
        <v/>
      </c>
      <c r="D433" s="9" t="str">
        <f>IFERROR(VLOOKUP(B433,OBECaZSJaAM!K:W,12,0),"")</f>
        <v/>
      </c>
      <c r="E433" s="9" t="str">
        <f>IFERROR(VLOOKUP(B433,OBECaZSJaAM!K:W,13,0),"")</f>
        <v/>
      </c>
      <c r="F433" s="9" t="str">
        <f>IFERROR(VLOOKUP(B433,zdroj!D:G,4,0),"")</f>
        <v/>
      </c>
      <c r="G433" s="9" t="str">
        <f>IFERROR(IF(N433="A",VLOOKUP(B433,zdroj!D:I,6,0),VLOOKUP(B433,zdroj!D:H,5,0)),"")</f>
        <v/>
      </c>
      <c r="H433" s="9" t="str">
        <f>IFERROR(VLOOKUP(B433,zdroj!D:M,10,0),"")</f>
        <v/>
      </c>
      <c r="I433" s="9" t="str">
        <f>IFERROR(VLOOKUP(B433,zdroj!D:N,11,0),"")</f>
        <v/>
      </c>
      <c r="J433" s="92" t="str">
        <f t="shared" si="12"/>
        <v/>
      </c>
      <c r="K433" s="92" t="str">
        <f t="shared" si="13"/>
        <v/>
      </c>
    </row>
    <row r="434" spans="3:11" x14ac:dyDescent="0.25">
      <c r="C434" s="9" t="str">
        <f>IFERROR(VLOOKUP(B434,zdroj!D:AJ,33,0),"")</f>
        <v/>
      </c>
      <c r="D434" s="9" t="str">
        <f>IFERROR(VLOOKUP(B434,OBECaZSJaAM!K:W,12,0),"")</f>
        <v/>
      </c>
      <c r="E434" s="9" t="str">
        <f>IFERROR(VLOOKUP(B434,OBECaZSJaAM!K:W,13,0),"")</f>
        <v/>
      </c>
      <c r="F434" s="9" t="str">
        <f>IFERROR(VLOOKUP(B434,zdroj!D:G,4,0),"")</f>
        <v/>
      </c>
      <c r="G434" s="9" t="str">
        <f>IFERROR(IF(N434="A",VLOOKUP(B434,zdroj!D:I,6,0),VLOOKUP(B434,zdroj!D:H,5,0)),"")</f>
        <v/>
      </c>
      <c r="H434" s="9" t="str">
        <f>IFERROR(VLOOKUP(B434,zdroj!D:M,10,0),"")</f>
        <v/>
      </c>
      <c r="I434" s="9" t="str">
        <f>IFERROR(VLOOKUP(B434,zdroj!D:N,11,0),"")</f>
        <v/>
      </c>
      <c r="J434" s="92" t="str">
        <f t="shared" si="12"/>
        <v/>
      </c>
      <c r="K434" s="92" t="str">
        <f t="shared" si="13"/>
        <v/>
      </c>
    </row>
    <row r="435" spans="3:11" x14ac:dyDescent="0.25">
      <c r="C435" s="9" t="str">
        <f>IFERROR(VLOOKUP(B435,zdroj!D:AJ,33,0),"")</f>
        <v/>
      </c>
      <c r="D435" s="9" t="str">
        <f>IFERROR(VLOOKUP(B435,OBECaZSJaAM!K:W,12,0),"")</f>
        <v/>
      </c>
      <c r="E435" s="9" t="str">
        <f>IFERROR(VLOOKUP(B435,OBECaZSJaAM!K:W,13,0),"")</f>
        <v/>
      </c>
      <c r="F435" s="9" t="str">
        <f>IFERROR(VLOOKUP(B435,zdroj!D:G,4,0),"")</f>
        <v/>
      </c>
      <c r="G435" s="9" t="str">
        <f>IFERROR(IF(N435="A",VLOOKUP(B435,zdroj!D:I,6,0),VLOOKUP(B435,zdroj!D:H,5,0)),"")</f>
        <v/>
      </c>
      <c r="H435" s="9" t="str">
        <f>IFERROR(VLOOKUP(B435,zdroj!D:M,10,0),"")</f>
        <v/>
      </c>
      <c r="I435" s="9" t="str">
        <f>IFERROR(VLOOKUP(B435,zdroj!D:N,11,0),"")</f>
        <v/>
      </c>
      <c r="J435" s="92" t="str">
        <f t="shared" si="12"/>
        <v/>
      </c>
      <c r="K435" s="92" t="str">
        <f t="shared" si="13"/>
        <v/>
      </c>
    </row>
    <row r="436" spans="3:11" x14ac:dyDescent="0.25">
      <c r="C436" s="9" t="str">
        <f>IFERROR(VLOOKUP(B436,zdroj!D:AJ,33,0),"")</f>
        <v/>
      </c>
      <c r="D436" s="9" t="str">
        <f>IFERROR(VLOOKUP(B436,OBECaZSJaAM!K:W,12,0),"")</f>
        <v/>
      </c>
      <c r="E436" s="9" t="str">
        <f>IFERROR(VLOOKUP(B436,OBECaZSJaAM!K:W,13,0),"")</f>
        <v/>
      </c>
      <c r="F436" s="9" t="str">
        <f>IFERROR(VLOOKUP(B436,zdroj!D:G,4,0),"")</f>
        <v/>
      </c>
      <c r="G436" s="9" t="str">
        <f>IFERROR(IF(N436="A",VLOOKUP(B436,zdroj!D:I,6,0),VLOOKUP(B436,zdroj!D:H,5,0)),"")</f>
        <v/>
      </c>
      <c r="H436" s="9" t="str">
        <f>IFERROR(VLOOKUP(B436,zdroj!D:M,10,0),"")</f>
        <v/>
      </c>
      <c r="I436" s="9" t="str">
        <f>IFERROR(VLOOKUP(B436,zdroj!D:N,11,0),"")</f>
        <v/>
      </c>
      <c r="J436" s="92" t="str">
        <f t="shared" si="12"/>
        <v/>
      </c>
      <c r="K436" s="92" t="str">
        <f t="shared" si="13"/>
        <v/>
      </c>
    </row>
    <row r="437" spans="3:11" x14ac:dyDescent="0.25">
      <c r="C437" s="9" t="str">
        <f>IFERROR(VLOOKUP(B437,zdroj!D:AJ,33,0),"")</f>
        <v/>
      </c>
      <c r="D437" s="9" t="str">
        <f>IFERROR(VLOOKUP(B437,OBECaZSJaAM!K:W,12,0),"")</f>
        <v/>
      </c>
      <c r="E437" s="9" t="str">
        <f>IFERROR(VLOOKUP(B437,OBECaZSJaAM!K:W,13,0),"")</f>
        <v/>
      </c>
      <c r="F437" s="9" t="str">
        <f>IFERROR(VLOOKUP(B437,zdroj!D:G,4,0),"")</f>
        <v/>
      </c>
      <c r="G437" s="9" t="str">
        <f>IFERROR(IF(N437="A",VLOOKUP(B437,zdroj!D:I,6,0),VLOOKUP(B437,zdroj!D:H,5,0)),"")</f>
        <v/>
      </c>
      <c r="H437" s="9" t="str">
        <f>IFERROR(VLOOKUP(B437,zdroj!D:M,10,0),"")</f>
        <v/>
      </c>
      <c r="I437" s="9" t="str">
        <f>IFERROR(VLOOKUP(B437,zdroj!D:N,11,0),"")</f>
        <v/>
      </c>
      <c r="J437" s="92" t="str">
        <f t="shared" si="12"/>
        <v/>
      </c>
      <c r="K437" s="92" t="str">
        <f t="shared" si="13"/>
        <v/>
      </c>
    </row>
    <row r="438" spans="3:11" x14ac:dyDescent="0.25">
      <c r="C438" s="9" t="str">
        <f>IFERROR(VLOOKUP(B438,zdroj!D:AJ,33,0),"")</f>
        <v/>
      </c>
      <c r="D438" s="9" t="str">
        <f>IFERROR(VLOOKUP(B438,OBECaZSJaAM!K:W,12,0),"")</f>
        <v/>
      </c>
      <c r="E438" s="9" t="str">
        <f>IFERROR(VLOOKUP(B438,OBECaZSJaAM!K:W,13,0),"")</f>
        <v/>
      </c>
      <c r="F438" s="9" t="str">
        <f>IFERROR(VLOOKUP(B438,zdroj!D:G,4,0),"")</f>
        <v/>
      </c>
      <c r="G438" s="9" t="str">
        <f>IFERROR(IF(N438="A",VLOOKUP(B438,zdroj!D:I,6,0),VLOOKUP(B438,zdroj!D:H,5,0)),"")</f>
        <v/>
      </c>
      <c r="H438" s="9" t="str">
        <f>IFERROR(VLOOKUP(B438,zdroj!D:M,10,0),"")</f>
        <v/>
      </c>
      <c r="I438" s="9" t="str">
        <f>IFERROR(VLOOKUP(B438,zdroj!D:N,11,0),"")</f>
        <v/>
      </c>
      <c r="J438" s="92" t="str">
        <f t="shared" si="12"/>
        <v/>
      </c>
      <c r="K438" s="92" t="str">
        <f t="shared" si="13"/>
        <v/>
      </c>
    </row>
    <row r="439" spans="3:11" x14ac:dyDescent="0.25">
      <c r="C439" s="9" t="str">
        <f>IFERROR(VLOOKUP(B439,zdroj!D:AJ,33,0),"")</f>
        <v/>
      </c>
      <c r="D439" s="9" t="str">
        <f>IFERROR(VLOOKUP(B439,OBECaZSJaAM!K:W,12,0),"")</f>
        <v/>
      </c>
      <c r="E439" s="9" t="str">
        <f>IFERROR(VLOOKUP(B439,OBECaZSJaAM!K:W,13,0),"")</f>
        <v/>
      </c>
      <c r="F439" s="9" t="str">
        <f>IFERROR(VLOOKUP(B439,zdroj!D:G,4,0),"")</f>
        <v/>
      </c>
      <c r="G439" s="9" t="str">
        <f>IFERROR(IF(N439="A",VLOOKUP(B439,zdroj!D:I,6,0),VLOOKUP(B439,zdroj!D:H,5,0)),"")</f>
        <v/>
      </c>
      <c r="H439" s="9" t="str">
        <f>IFERROR(VLOOKUP(B439,zdroj!D:M,10,0),"")</f>
        <v/>
      </c>
      <c r="I439" s="9" t="str">
        <f>IFERROR(VLOOKUP(B439,zdroj!D:N,11,0),"")</f>
        <v/>
      </c>
      <c r="J439" s="92" t="str">
        <f t="shared" si="12"/>
        <v/>
      </c>
      <c r="K439" s="92" t="str">
        <f t="shared" si="13"/>
        <v/>
      </c>
    </row>
    <row r="440" spans="3:11" x14ac:dyDescent="0.25">
      <c r="C440" s="9" t="str">
        <f>IFERROR(VLOOKUP(B440,zdroj!D:AJ,33,0),"")</f>
        <v/>
      </c>
      <c r="D440" s="9" t="str">
        <f>IFERROR(VLOOKUP(B440,OBECaZSJaAM!K:W,12,0),"")</f>
        <v/>
      </c>
      <c r="E440" s="9" t="str">
        <f>IFERROR(VLOOKUP(B440,OBECaZSJaAM!K:W,13,0),"")</f>
        <v/>
      </c>
      <c r="F440" s="9" t="str">
        <f>IFERROR(VLOOKUP(B440,zdroj!D:G,4,0),"")</f>
        <v/>
      </c>
      <c r="G440" s="9" t="str">
        <f>IFERROR(IF(N440="A",VLOOKUP(B440,zdroj!D:I,6,0),VLOOKUP(B440,zdroj!D:H,5,0)),"")</f>
        <v/>
      </c>
      <c r="H440" s="9" t="str">
        <f>IFERROR(VLOOKUP(B440,zdroj!D:M,10,0),"")</f>
        <v/>
      </c>
      <c r="I440" s="9" t="str">
        <f>IFERROR(VLOOKUP(B440,zdroj!D:N,11,0),"")</f>
        <v/>
      </c>
      <c r="J440" s="92" t="str">
        <f t="shared" si="12"/>
        <v/>
      </c>
      <c r="K440" s="92" t="str">
        <f t="shared" si="13"/>
        <v/>
      </c>
    </row>
    <row r="441" spans="3:11" x14ac:dyDescent="0.25">
      <c r="C441" s="9" t="str">
        <f>IFERROR(VLOOKUP(B441,zdroj!D:AJ,33,0),"")</f>
        <v/>
      </c>
      <c r="D441" s="9" t="str">
        <f>IFERROR(VLOOKUP(B441,OBECaZSJaAM!K:W,12,0),"")</f>
        <v/>
      </c>
      <c r="E441" s="9" t="str">
        <f>IFERROR(VLOOKUP(B441,OBECaZSJaAM!K:W,13,0),"")</f>
        <v/>
      </c>
      <c r="F441" s="9" t="str">
        <f>IFERROR(VLOOKUP(B441,zdroj!D:G,4,0),"")</f>
        <v/>
      </c>
      <c r="G441" s="9" t="str">
        <f>IFERROR(IF(N441="A",VLOOKUP(B441,zdroj!D:I,6,0),VLOOKUP(B441,zdroj!D:H,5,0)),"")</f>
        <v/>
      </c>
      <c r="H441" s="9" t="str">
        <f>IFERROR(VLOOKUP(B441,zdroj!D:M,10,0),"")</f>
        <v/>
      </c>
      <c r="I441" s="9" t="str">
        <f>IFERROR(VLOOKUP(B441,zdroj!D:N,11,0),"")</f>
        <v/>
      </c>
      <c r="J441" s="92" t="str">
        <f t="shared" si="12"/>
        <v/>
      </c>
      <c r="K441" s="92" t="str">
        <f t="shared" si="13"/>
        <v/>
      </c>
    </row>
    <row r="442" spans="3:11" x14ac:dyDescent="0.25">
      <c r="C442" s="9" t="str">
        <f>IFERROR(VLOOKUP(B442,zdroj!D:AJ,33,0),"")</f>
        <v/>
      </c>
      <c r="D442" s="9" t="str">
        <f>IFERROR(VLOOKUP(B442,OBECaZSJaAM!K:W,12,0),"")</f>
        <v/>
      </c>
      <c r="E442" s="9" t="str">
        <f>IFERROR(VLOOKUP(B442,OBECaZSJaAM!K:W,13,0),"")</f>
        <v/>
      </c>
      <c r="F442" s="9" t="str">
        <f>IFERROR(VLOOKUP(B442,zdroj!D:G,4,0),"")</f>
        <v/>
      </c>
      <c r="G442" s="9" t="str">
        <f>IFERROR(IF(N442="A",VLOOKUP(B442,zdroj!D:I,6,0),VLOOKUP(B442,zdroj!D:H,5,0)),"")</f>
        <v/>
      </c>
      <c r="H442" s="9" t="str">
        <f>IFERROR(VLOOKUP(B442,zdroj!D:M,10,0),"")</f>
        <v/>
      </c>
      <c r="I442" s="9" t="str">
        <f>IFERROR(VLOOKUP(B442,zdroj!D:N,11,0),"")</f>
        <v/>
      </c>
      <c r="J442" s="92" t="str">
        <f t="shared" si="12"/>
        <v/>
      </c>
      <c r="K442" s="92" t="str">
        <f t="shared" si="13"/>
        <v/>
      </c>
    </row>
    <row r="443" spans="3:11" x14ac:dyDescent="0.25">
      <c r="C443" s="9" t="str">
        <f>IFERROR(VLOOKUP(B443,zdroj!D:AJ,33,0),"")</f>
        <v/>
      </c>
      <c r="D443" s="9" t="str">
        <f>IFERROR(VLOOKUP(B443,OBECaZSJaAM!K:W,12,0),"")</f>
        <v/>
      </c>
      <c r="E443" s="9" t="str">
        <f>IFERROR(VLOOKUP(B443,OBECaZSJaAM!K:W,13,0),"")</f>
        <v/>
      </c>
      <c r="F443" s="9" t="str">
        <f>IFERROR(VLOOKUP(B443,zdroj!D:G,4,0),"")</f>
        <v/>
      </c>
      <c r="G443" s="9" t="str">
        <f>IFERROR(IF(N443="A",VLOOKUP(B443,zdroj!D:I,6,0),VLOOKUP(B443,zdroj!D:H,5,0)),"")</f>
        <v/>
      </c>
      <c r="H443" s="9" t="str">
        <f>IFERROR(VLOOKUP(B443,zdroj!D:M,10,0),"")</f>
        <v/>
      </c>
      <c r="I443" s="9" t="str">
        <f>IFERROR(VLOOKUP(B443,zdroj!D:N,11,0),"")</f>
        <v/>
      </c>
      <c r="J443" s="92" t="str">
        <f t="shared" si="12"/>
        <v/>
      </c>
      <c r="K443" s="92" t="str">
        <f t="shared" si="13"/>
        <v/>
      </c>
    </row>
    <row r="444" spans="3:11" x14ac:dyDescent="0.25">
      <c r="C444" s="9" t="str">
        <f>IFERROR(VLOOKUP(B444,zdroj!D:AJ,33,0),"")</f>
        <v/>
      </c>
      <c r="D444" s="9" t="str">
        <f>IFERROR(VLOOKUP(B444,OBECaZSJaAM!K:W,12,0),"")</f>
        <v/>
      </c>
      <c r="E444" s="9" t="str">
        <f>IFERROR(VLOOKUP(B444,OBECaZSJaAM!K:W,13,0),"")</f>
        <v/>
      </c>
      <c r="F444" s="9" t="str">
        <f>IFERROR(VLOOKUP(B444,zdroj!D:G,4,0),"")</f>
        <v/>
      </c>
      <c r="G444" s="9" t="str">
        <f>IFERROR(IF(N444="A",VLOOKUP(B444,zdroj!D:I,6,0),VLOOKUP(B444,zdroj!D:H,5,0)),"")</f>
        <v/>
      </c>
      <c r="H444" s="9" t="str">
        <f>IFERROR(VLOOKUP(B444,zdroj!D:M,10,0),"")</f>
        <v/>
      </c>
      <c r="I444" s="9" t="str">
        <f>IFERROR(VLOOKUP(B444,zdroj!D:N,11,0),"")</f>
        <v/>
      </c>
      <c r="J444" s="92" t="str">
        <f t="shared" si="12"/>
        <v/>
      </c>
      <c r="K444" s="92" t="str">
        <f t="shared" si="13"/>
        <v/>
      </c>
    </row>
    <row r="445" spans="3:11" x14ac:dyDescent="0.25">
      <c r="C445" s="9" t="str">
        <f>IFERROR(VLOOKUP(B445,zdroj!D:AJ,33,0),"")</f>
        <v/>
      </c>
      <c r="D445" s="9" t="str">
        <f>IFERROR(VLOOKUP(B445,OBECaZSJaAM!K:W,12,0),"")</f>
        <v/>
      </c>
      <c r="E445" s="9" t="str">
        <f>IFERROR(VLOOKUP(B445,OBECaZSJaAM!K:W,13,0),"")</f>
        <v/>
      </c>
      <c r="F445" s="9" t="str">
        <f>IFERROR(VLOOKUP(B445,zdroj!D:G,4,0),"")</f>
        <v/>
      </c>
      <c r="G445" s="9" t="str">
        <f>IFERROR(IF(N445="A",VLOOKUP(B445,zdroj!D:I,6,0),VLOOKUP(B445,zdroj!D:H,5,0)),"")</f>
        <v/>
      </c>
      <c r="H445" s="9" t="str">
        <f>IFERROR(VLOOKUP(B445,zdroj!D:M,10,0),"")</f>
        <v/>
      </c>
      <c r="I445" s="9" t="str">
        <f>IFERROR(VLOOKUP(B445,zdroj!D:N,11,0),"")</f>
        <v/>
      </c>
      <c r="J445" s="92" t="str">
        <f t="shared" si="12"/>
        <v/>
      </c>
      <c r="K445" s="92" t="str">
        <f t="shared" si="13"/>
        <v/>
      </c>
    </row>
    <row r="446" spans="3:11" x14ac:dyDescent="0.25">
      <c r="C446" s="9" t="str">
        <f>IFERROR(VLOOKUP(B446,zdroj!D:AJ,33,0),"")</f>
        <v/>
      </c>
      <c r="D446" s="9" t="str">
        <f>IFERROR(VLOOKUP(B446,OBECaZSJaAM!K:W,12,0),"")</f>
        <v/>
      </c>
      <c r="E446" s="9" t="str">
        <f>IFERROR(VLOOKUP(B446,OBECaZSJaAM!K:W,13,0),"")</f>
        <v/>
      </c>
      <c r="F446" s="9" t="str">
        <f>IFERROR(VLOOKUP(B446,zdroj!D:G,4,0),"")</f>
        <v/>
      </c>
      <c r="G446" s="9" t="str">
        <f>IFERROR(IF(N446="A",VLOOKUP(B446,zdroj!D:I,6,0),VLOOKUP(B446,zdroj!D:H,5,0)),"")</f>
        <v/>
      </c>
      <c r="H446" s="9" t="str">
        <f>IFERROR(VLOOKUP(B446,zdroj!D:M,10,0),"")</f>
        <v/>
      </c>
      <c r="I446" s="9" t="str">
        <f>IFERROR(VLOOKUP(B446,zdroj!D:N,11,0),"")</f>
        <v/>
      </c>
      <c r="J446" s="92" t="str">
        <f t="shared" si="12"/>
        <v/>
      </c>
      <c r="K446" s="92" t="str">
        <f t="shared" si="13"/>
        <v/>
      </c>
    </row>
    <row r="447" spans="3:11" x14ac:dyDescent="0.25">
      <c r="C447" s="9" t="str">
        <f>IFERROR(VLOOKUP(B447,zdroj!D:AJ,33,0),"")</f>
        <v/>
      </c>
      <c r="D447" s="9" t="str">
        <f>IFERROR(VLOOKUP(B447,OBECaZSJaAM!K:W,12,0),"")</f>
        <v/>
      </c>
      <c r="E447" s="9" t="str">
        <f>IFERROR(VLOOKUP(B447,OBECaZSJaAM!K:W,13,0),"")</f>
        <v/>
      </c>
      <c r="F447" s="9" t="str">
        <f>IFERROR(VLOOKUP(B447,zdroj!D:G,4,0),"")</f>
        <v/>
      </c>
      <c r="G447" s="9" t="str">
        <f>IFERROR(IF(N447="A",VLOOKUP(B447,zdroj!D:I,6,0),VLOOKUP(B447,zdroj!D:H,5,0)),"")</f>
        <v/>
      </c>
      <c r="H447" s="9" t="str">
        <f>IFERROR(VLOOKUP(B447,zdroj!D:M,10,0),"")</f>
        <v/>
      </c>
      <c r="I447" s="9" t="str">
        <f>IFERROR(VLOOKUP(B447,zdroj!D:N,11,0),"")</f>
        <v/>
      </c>
      <c r="J447" s="92" t="str">
        <f t="shared" si="12"/>
        <v/>
      </c>
      <c r="K447" s="92" t="str">
        <f t="shared" si="13"/>
        <v/>
      </c>
    </row>
    <row r="448" spans="3:11" x14ac:dyDescent="0.25">
      <c r="C448" s="9" t="str">
        <f>IFERROR(VLOOKUP(B448,zdroj!D:AJ,33,0),"")</f>
        <v/>
      </c>
      <c r="D448" s="9" t="str">
        <f>IFERROR(VLOOKUP(B448,OBECaZSJaAM!K:W,12,0),"")</f>
        <v/>
      </c>
      <c r="E448" s="9" t="str">
        <f>IFERROR(VLOOKUP(B448,OBECaZSJaAM!K:W,13,0),"")</f>
        <v/>
      </c>
      <c r="F448" s="9" t="str">
        <f>IFERROR(VLOOKUP(B448,zdroj!D:G,4,0),"")</f>
        <v/>
      </c>
      <c r="G448" s="9" t="str">
        <f>IFERROR(IF(N448="A",VLOOKUP(B448,zdroj!D:I,6,0),VLOOKUP(B448,zdroj!D:H,5,0)),"")</f>
        <v/>
      </c>
      <c r="H448" s="9" t="str">
        <f>IFERROR(VLOOKUP(B448,zdroj!D:M,10,0),"")</f>
        <v/>
      </c>
      <c r="I448" s="9" t="str">
        <f>IFERROR(VLOOKUP(B448,zdroj!D:N,11,0),"")</f>
        <v/>
      </c>
      <c r="J448" s="92" t="str">
        <f t="shared" si="12"/>
        <v/>
      </c>
      <c r="K448" s="92" t="str">
        <f t="shared" si="13"/>
        <v/>
      </c>
    </row>
    <row r="449" spans="3:11" x14ac:dyDescent="0.25">
      <c r="C449" s="9" t="str">
        <f>IFERROR(VLOOKUP(B449,zdroj!D:AJ,33,0),"")</f>
        <v/>
      </c>
      <c r="D449" s="9" t="str">
        <f>IFERROR(VLOOKUP(B449,OBECaZSJaAM!K:W,12,0),"")</f>
        <v/>
      </c>
      <c r="E449" s="9" t="str">
        <f>IFERROR(VLOOKUP(B449,OBECaZSJaAM!K:W,13,0),"")</f>
        <v/>
      </c>
      <c r="F449" s="9" t="str">
        <f>IFERROR(VLOOKUP(B449,zdroj!D:G,4,0),"")</f>
        <v/>
      </c>
      <c r="G449" s="9" t="str">
        <f>IFERROR(IF(N449="A",VLOOKUP(B449,zdroj!D:I,6,0),VLOOKUP(B449,zdroj!D:H,5,0)),"")</f>
        <v/>
      </c>
      <c r="H449" s="9" t="str">
        <f>IFERROR(VLOOKUP(B449,zdroj!D:M,10,0),"")</f>
        <v/>
      </c>
      <c r="I449" s="9" t="str">
        <f>IFERROR(VLOOKUP(B449,zdroj!D:N,11,0),"")</f>
        <v/>
      </c>
      <c r="J449" s="92" t="str">
        <f t="shared" si="12"/>
        <v/>
      </c>
      <c r="K449" s="92" t="str">
        <f t="shared" si="13"/>
        <v/>
      </c>
    </row>
    <row r="450" spans="3:11" x14ac:dyDescent="0.25">
      <c r="C450" s="9" t="str">
        <f>IFERROR(VLOOKUP(B450,zdroj!D:AJ,33,0),"")</f>
        <v/>
      </c>
      <c r="D450" s="9" t="str">
        <f>IFERROR(VLOOKUP(B450,OBECaZSJaAM!K:W,12,0),"")</f>
        <v/>
      </c>
      <c r="E450" s="9" t="str">
        <f>IFERROR(VLOOKUP(B450,OBECaZSJaAM!K:W,13,0),"")</f>
        <v/>
      </c>
      <c r="F450" s="9" t="str">
        <f>IFERROR(VLOOKUP(B450,zdroj!D:G,4,0),"")</f>
        <v/>
      </c>
      <c r="G450" s="9" t="str">
        <f>IFERROR(IF(N450="A",VLOOKUP(B450,zdroj!D:I,6,0),VLOOKUP(B450,zdroj!D:H,5,0)),"")</f>
        <v/>
      </c>
      <c r="H450" s="9" t="str">
        <f>IFERROR(VLOOKUP(B450,zdroj!D:M,10,0),"")</f>
        <v/>
      </c>
      <c r="I450" s="9" t="str">
        <f>IFERROR(VLOOKUP(B450,zdroj!D:N,11,0),"")</f>
        <v/>
      </c>
      <c r="J450" s="92" t="str">
        <f t="shared" si="12"/>
        <v/>
      </c>
      <c r="K450" s="92" t="str">
        <f t="shared" si="13"/>
        <v/>
      </c>
    </row>
    <row r="451" spans="3:11" x14ac:dyDescent="0.25">
      <c r="C451" s="9" t="str">
        <f>IFERROR(VLOOKUP(B451,zdroj!D:AJ,33,0),"")</f>
        <v/>
      </c>
      <c r="D451" s="9" t="str">
        <f>IFERROR(VLOOKUP(B451,OBECaZSJaAM!K:W,12,0),"")</f>
        <v/>
      </c>
      <c r="E451" s="9" t="str">
        <f>IFERROR(VLOOKUP(B451,OBECaZSJaAM!K:W,13,0),"")</f>
        <v/>
      </c>
      <c r="F451" s="9" t="str">
        <f>IFERROR(VLOOKUP(B451,zdroj!D:G,4,0),"")</f>
        <v/>
      </c>
      <c r="G451" s="9" t="str">
        <f>IFERROR(IF(N451="A",VLOOKUP(B451,zdroj!D:I,6,0),VLOOKUP(B451,zdroj!D:H,5,0)),"")</f>
        <v/>
      </c>
      <c r="H451" s="9" t="str">
        <f>IFERROR(VLOOKUP(B451,zdroj!D:M,10,0),"")</f>
        <v/>
      </c>
      <c r="I451" s="9" t="str">
        <f>IFERROR(VLOOKUP(B451,zdroj!D:N,11,0),"")</f>
        <v/>
      </c>
      <c r="J451" s="92" t="str">
        <f t="shared" si="12"/>
        <v/>
      </c>
      <c r="K451" s="92" t="str">
        <f t="shared" si="13"/>
        <v/>
      </c>
    </row>
    <row r="452" spans="3:11" x14ac:dyDescent="0.25">
      <c r="C452" s="9" t="str">
        <f>IFERROR(VLOOKUP(B452,zdroj!D:AJ,33,0),"")</f>
        <v/>
      </c>
      <c r="D452" s="9" t="str">
        <f>IFERROR(VLOOKUP(B452,OBECaZSJaAM!K:W,12,0),"")</f>
        <v/>
      </c>
      <c r="E452" s="9" t="str">
        <f>IFERROR(VLOOKUP(B452,OBECaZSJaAM!K:W,13,0),"")</f>
        <v/>
      </c>
      <c r="F452" s="9" t="str">
        <f>IFERROR(VLOOKUP(B452,zdroj!D:G,4,0),"")</f>
        <v/>
      </c>
      <c r="G452" s="9" t="str">
        <f>IFERROR(IF(N452="A",VLOOKUP(B452,zdroj!D:I,6,0),VLOOKUP(B452,zdroj!D:H,5,0)),"")</f>
        <v/>
      </c>
      <c r="H452" s="9" t="str">
        <f>IFERROR(VLOOKUP(B452,zdroj!D:M,10,0),"")</f>
        <v/>
      </c>
      <c r="I452" s="9" t="str">
        <f>IFERROR(VLOOKUP(B452,zdroj!D:N,11,0),"")</f>
        <v/>
      </c>
      <c r="J452" s="92" t="str">
        <f t="shared" si="12"/>
        <v/>
      </c>
      <c r="K452" s="92" t="str">
        <f t="shared" si="13"/>
        <v/>
      </c>
    </row>
    <row r="453" spans="3:11" x14ac:dyDescent="0.25">
      <c r="C453" s="9" t="str">
        <f>IFERROR(VLOOKUP(B453,zdroj!D:AJ,33,0),"")</f>
        <v/>
      </c>
      <c r="D453" s="9" t="str">
        <f>IFERROR(VLOOKUP(B453,OBECaZSJaAM!K:W,12,0),"")</f>
        <v/>
      </c>
      <c r="E453" s="9" t="str">
        <f>IFERROR(VLOOKUP(B453,OBECaZSJaAM!K:W,13,0),"")</f>
        <v/>
      </c>
      <c r="F453" s="9" t="str">
        <f>IFERROR(VLOOKUP(B453,zdroj!D:G,4,0),"")</f>
        <v/>
      </c>
      <c r="G453" s="9" t="str">
        <f>IFERROR(IF(N453="A",VLOOKUP(B453,zdroj!D:I,6,0),VLOOKUP(B453,zdroj!D:H,5,0)),"")</f>
        <v/>
      </c>
      <c r="H453" s="9" t="str">
        <f>IFERROR(VLOOKUP(B453,zdroj!D:M,10,0),"")</f>
        <v/>
      </c>
      <c r="I453" s="9" t="str">
        <f>IFERROR(VLOOKUP(B453,zdroj!D:N,11,0),"")</f>
        <v/>
      </c>
      <c r="J453" s="92" t="str">
        <f t="shared" si="12"/>
        <v/>
      </c>
      <c r="K453" s="92" t="str">
        <f t="shared" si="13"/>
        <v/>
      </c>
    </row>
    <row r="454" spans="3:11" x14ac:dyDescent="0.25">
      <c r="C454" s="9" t="str">
        <f>IFERROR(VLOOKUP(B454,zdroj!D:AJ,33,0),"")</f>
        <v/>
      </c>
      <c r="D454" s="9" t="str">
        <f>IFERROR(VLOOKUP(B454,OBECaZSJaAM!K:W,12,0),"")</f>
        <v/>
      </c>
      <c r="E454" s="9" t="str">
        <f>IFERROR(VLOOKUP(B454,OBECaZSJaAM!K:W,13,0),"")</f>
        <v/>
      </c>
      <c r="F454" s="9" t="str">
        <f>IFERROR(VLOOKUP(B454,zdroj!D:G,4,0),"")</f>
        <v/>
      </c>
      <c r="G454" s="9" t="str">
        <f>IFERROR(IF(N454="A",VLOOKUP(B454,zdroj!D:I,6,0),VLOOKUP(B454,zdroj!D:H,5,0)),"")</f>
        <v/>
      </c>
      <c r="H454" s="9" t="str">
        <f>IFERROR(VLOOKUP(B454,zdroj!D:M,10,0),"")</f>
        <v/>
      </c>
      <c r="I454" s="9" t="str">
        <f>IFERROR(VLOOKUP(B454,zdroj!D:N,11,0),"")</f>
        <v/>
      </c>
      <c r="J454" s="92" t="str">
        <f t="shared" ref="J454:J517" si="14">IFERROR(G454/F454,"")</f>
        <v/>
      </c>
      <c r="K454" s="92" t="str">
        <f t="shared" ref="K454:K517" si="15">IFERROR((I454+H454+G454)/F454,"")</f>
        <v/>
      </c>
    </row>
    <row r="455" spans="3:11" x14ac:dyDescent="0.25">
      <c r="C455" s="9" t="str">
        <f>IFERROR(VLOOKUP(B455,zdroj!D:AJ,33,0),"")</f>
        <v/>
      </c>
      <c r="D455" s="9" t="str">
        <f>IFERROR(VLOOKUP(B455,OBECaZSJaAM!K:W,12,0),"")</f>
        <v/>
      </c>
      <c r="E455" s="9" t="str">
        <f>IFERROR(VLOOKUP(B455,OBECaZSJaAM!K:W,13,0),"")</f>
        <v/>
      </c>
      <c r="F455" s="9" t="str">
        <f>IFERROR(VLOOKUP(B455,zdroj!D:G,4,0),"")</f>
        <v/>
      </c>
      <c r="G455" s="9" t="str">
        <f>IFERROR(IF(N455="A",VLOOKUP(B455,zdroj!D:I,6,0),VLOOKUP(B455,zdroj!D:H,5,0)),"")</f>
        <v/>
      </c>
      <c r="H455" s="9" t="str">
        <f>IFERROR(VLOOKUP(B455,zdroj!D:M,10,0),"")</f>
        <v/>
      </c>
      <c r="I455" s="9" t="str">
        <f>IFERROR(VLOOKUP(B455,zdroj!D:N,11,0),"")</f>
        <v/>
      </c>
      <c r="J455" s="92" t="str">
        <f t="shared" si="14"/>
        <v/>
      </c>
      <c r="K455" s="92" t="str">
        <f t="shared" si="15"/>
        <v/>
      </c>
    </row>
    <row r="456" spans="3:11" x14ac:dyDescent="0.25">
      <c r="C456" s="9" t="str">
        <f>IFERROR(VLOOKUP(B456,zdroj!D:AJ,33,0),"")</f>
        <v/>
      </c>
      <c r="D456" s="9" t="str">
        <f>IFERROR(VLOOKUP(B456,OBECaZSJaAM!K:W,12,0),"")</f>
        <v/>
      </c>
      <c r="E456" s="9" t="str">
        <f>IFERROR(VLOOKUP(B456,OBECaZSJaAM!K:W,13,0),"")</f>
        <v/>
      </c>
      <c r="F456" s="9" t="str">
        <f>IFERROR(VLOOKUP(B456,zdroj!D:G,4,0),"")</f>
        <v/>
      </c>
      <c r="G456" s="9" t="str">
        <f>IFERROR(IF(N456="A",VLOOKUP(B456,zdroj!D:I,6,0),VLOOKUP(B456,zdroj!D:H,5,0)),"")</f>
        <v/>
      </c>
      <c r="H456" s="9" t="str">
        <f>IFERROR(VLOOKUP(B456,zdroj!D:M,10,0),"")</f>
        <v/>
      </c>
      <c r="I456" s="9" t="str">
        <f>IFERROR(VLOOKUP(B456,zdroj!D:N,11,0),"")</f>
        <v/>
      </c>
      <c r="J456" s="92" t="str">
        <f t="shared" si="14"/>
        <v/>
      </c>
      <c r="K456" s="92" t="str">
        <f t="shared" si="15"/>
        <v/>
      </c>
    </row>
    <row r="457" spans="3:11" x14ac:dyDescent="0.25">
      <c r="C457" s="9" t="str">
        <f>IFERROR(VLOOKUP(B457,zdroj!D:AJ,33,0),"")</f>
        <v/>
      </c>
      <c r="D457" s="9" t="str">
        <f>IFERROR(VLOOKUP(B457,OBECaZSJaAM!K:W,12,0),"")</f>
        <v/>
      </c>
      <c r="E457" s="9" t="str">
        <f>IFERROR(VLOOKUP(B457,OBECaZSJaAM!K:W,13,0),"")</f>
        <v/>
      </c>
      <c r="F457" s="9" t="str">
        <f>IFERROR(VLOOKUP(B457,zdroj!D:G,4,0),"")</f>
        <v/>
      </c>
      <c r="G457" s="9" t="str">
        <f>IFERROR(IF(N457="A",VLOOKUP(B457,zdroj!D:I,6,0),VLOOKUP(B457,zdroj!D:H,5,0)),"")</f>
        <v/>
      </c>
      <c r="H457" s="9" t="str">
        <f>IFERROR(VLOOKUP(B457,zdroj!D:M,10,0),"")</f>
        <v/>
      </c>
      <c r="I457" s="9" t="str">
        <f>IFERROR(VLOOKUP(B457,zdroj!D:N,11,0),"")</f>
        <v/>
      </c>
      <c r="J457" s="92" t="str">
        <f t="shared" si="14"/>
        <v/>
      </c>
      <c r="K457" s="92" t="str">
        <f t="shared" si="15"/>
        <v/>
      </c>
    </row>
    <row r="458" spans="3:11" x14ac:dyDescent="0.25">
      <c r="C458" s="9" t="str">
        <f>IFERROR(VLOOKUP(B458,zdroj!D:AJ,33,0),"")</f>
        <v/>
      </c>
      <c r="D458" s="9" t="str">
        <f>IFERROR(VLOOKUP(B458,OBECaZSJaAM!K:W,12,0),"")</f>
        <v/>
      </c>
      <c r="E458" s="9" t="str">
        <f>IFERROR(VLOOKUP(B458,OBECaZSJaAM!K:W,13,0),"")</f>
        <v/>
      </c>
      <c r="F458" s="9" t="str">
        <f>IFERROR(VLOOKUP(B458,zdroj!D:G,4,0),"")</f>
        <v/>
      </c>
      <c r="G458" s="9" t="str">
        <f>IFERROR(IF(N458="A",VLOOKUP(B458,zdroj!D:I,6,0),VLOOKUP(B458,zdroj!D:H,5,0)),"")</f>
        <v/>
      </c>
      <c r="H458" s="9" t="str">
        <f>IFERROR(VLOOKUP(B458,zdroj!D:M,10,0),"")</f>
        <v/>
      </c>
      <c r="I458" s="9" t="str">
        <f>IFERROR(VLOOKUP(B458,zdroj!D:N,11,0),"")</f>
        <v/>
      </c>
      <c r="J458" s="92" t="str">
        <f t="shared" si="14"/>
        <v/>
      </c>
      <c r="K458" s="92" t="str">
        <f t="shared" si="15"/>
        <v/>
      </c>
    </row>
    <row r="459" spans="3:11" x14ac:dyDescent="0.25">
      <c r="C459" s="9" t="str">
        <f>IFERROR(VLOOKUP(B459,zdroj!D:AJ,33,0),"")</f>
        <v/>
      </c>
      <c r="D459" s="9" t="str">
        <f>IFERROR(VLOOKUP(B459,OBECaZSJaAM!K:W,12,0),"")</f>
        <v/>
      </c>
      <c r="E459" s="9" t="str">
        <f>IFERROR(VLOOKUP(B459,OBECaZSJaAM!K:W,13,0),"")</f>
        <v/>
      </c>
      <c r="F459" s="9" t="str">
        <f>IFERROR(VLOOKUP(B459,zdroj!D:G,4,0),"")</f>
        <v/>
      </c>
      <c r="G459" s="9" t="str">
        <f>IFERROR(IF(N459="A",VLOOKUP(B459,zdroj!D:I,6,0),VLOOKUP(B459,zdroj!D:H,5,0)),"")</f>
        <v/>
      </c>
      <c r="H459" s="9" t="str">
        <f>IFERROR(VLOOKUP(B459,zdroj!D:M,10,0),"")</f>
        <v/>
      </c>
      <c r="I459" s="9" t="str">
        <f>IFERROR(VLOOKUP(B459,zdroj!D:N,11,0),"")</f>
        <v/>
      </c>
      <c r="J459" s="92" t="str">
        <f t="shared" si="14"/>
        <v/>
      </c>
      <c r="K459" s="92" t="str">
        <f t="shared" si="15"/>
        <v/>
      </c>
    </row>
    <row r="460" spans="3:11" x14ac:dyDescent="0.25">
      <c r="C460" s="9" t="str">
        <f>IFERROR(VLOOKUP(B460,zdroj!D:AJ,33,0),"")</f>
        <v/>
      </c>
      <c r="D460" s="9" t="str">
        <f>IFERROR(VLOOKUP(B460,OBECaZSJaAM!K:W,12,0),"")</f>
        <v/>
      </c>
      <c r="E460" s="9" t="str">
        <f>IFERROR(VLOOKUP(B460,OBECaZSJaAM!K:W,13,0),"")</f>
        <v/>
      </c>
      <c r="F460" s="9" t="str">
        <f>IFERROR(VLOOKUP(B460,zdroj!D:G,4,0),"")</f>
        <v/>
      </c>
      <c r="G460" s="9" t="str">
        <f>IFERROR(IF(N460="A",VLOOKUP(B460,zdroj!D:I,6,0),VLOOKUP(B460,zdroj!D:H,5,0)),"")</f>
        <v/>
      </c>
      <c r="H460" s="9" t="str">
        <f>IFERROR(VLOOKUP(B460,zdroj!D:M,10,0),"")</f>
        <v/>
      </c>
      <c r="I460" s="9" t="str">
        <f>IFERROR(VLOOKUP(B460,zdroj!D:N,11,0),"")</f>
        <v/>
      </c>
      <c r="J460" s="92" t="str">
        <f t="shared" si="14"/>
        <v/>
      </c>
      <c r="K460" s="92" t="str">
        <f t="shared" si="15"/>
        <v/>
      </c>
    </row>
    <row r="461" spans="3:11" x14ac:dyDescent="0.25">
      <c r="C461" s="9" t="str">
        <f>IFERROR(VLOOKUP(B461,zdroj!D:AJ,33,0),"")</f>
        <v/>
      </c>
      <c r="D461" s="9" t="str">
        <f>IFERROR(VLOOKUP(B461,OBECaZSJaAM!K:W,12,0),"")</f>
        <v/>
      </c>
      <c r="E461" s="9" t="str">
        <f>IFERROR(VLOOKUP(B461,OBECaZSJaAM!K:W,13,0),"")</f>
        <v/>
      </c>
      <c r="F461" s="9" t="str">
        <f>IFERROR(VLOOKUP(B461,zdroj!D:G,4,0),"")</f>
        <v/>
      </c>
      <c r="G461" s="9" t="str">
        <f>IFERROR(IF(N461="A",VLOOKUP(B461,zdroj!D:I,6,0),VLOOKUP(B461,zdroj!D:H,5,0)),"")</f>
        <v/>
      </c>
      <c r="H461" s="9" t="str">
        <f>IFERROR(VLOOKUP(B461,zdroj!D:M,10,0),"")</f>
        <v/>
      </c>
      <c r="I461" s="9" t="str">
        <f>IFERROR(VLOOKUP(B461,zdroj!D:N,11,0),"")</f>
        <v/>
      </c>
      <c r="J461" s="92" t="str">
        <f t="shared" si="14"/>
        <v/>
      </c>
      <c r="K461" s="92" t="str">
        <f t="shared" si="15"/>
        <v/>
      </c>
    </row>
    <row r="462" spans="3:11" x14ac:dyDescent="0.25">
      <c r="C462" s="9" t="str">
        <f>IFERROR(VLOOKUP(B462,zdroj!D:AJ,33,0),"")</f>
        <v/>
      </c>
      <c r="D462" s="9" t="str">
        <f>IFERROR(VLOOKUP(B462,OBECaZSJaAM!K:W,12,0),"")</f>
        <v/>
      </c>
      <c r="E462" s="9" t="str">
        <f>IFERROR(VLOOKUP(B462,OBECaZSJaAM!K:W,13,0),"")</f>
        <v/>
      </c>
      <c r="F462" s="9" t="str">
        <f>IFERROR(VLOOKUP(B462,zdroj!D:G,4,0),"")</f>
        <v/>
      </c>
      <c r="G462" s="9" t="str">
        <f>IFERROR(IF(N462="A",VLOOKUP(B462,zdroj!D:I,6,0),VLOOKUP(B462,zdroj!D:H,5,0)),"")</f>
        <v/>
      </c>
      <c r="H462" s="9" t="str">
        <f>IFERROR(VLOOKUP(B462,zdroj!D:M,10,0),"")</f>
        <v/>
      </c>
      <c r="I462" s="9" t="str">
        <f>IFERROR(VLOOKUP(B462,zdroj!D:N,11,0),"")</f>
        <v/>
      </c>
      <c r="J462" s="92" t="str">
        <f t="shared" si="14"/>
        <v/>
      </c>
      <c r="K462" s="92" t="str">
        <f t="shared" si="15"/>
        <v/>
      </c>
    </row>
    <row r="463" spans="3:11" x14ac:dyDescent="0.25">
      <c r="C463" s="9" t="str">
        <f>IFERROR(VLOOKUP(B463,zdroj!D:AJ,33,0),"")</f>
        <v/>
      </c>
      <c r="D463" s="9" t="str">
        <f>IFERROR(VLOOKUP(B463,OBECaZSJaAM!K:W,12,0),"")</f>
        <v/>
      </c>
      <c r="E463" s="9" t="str">
        <f>IFERROR(VLOOKUP(B463,OBECaZSJaAM!K:W,13,0),"")</f>
        <v/>
      </c>
      <c r="F463" s="9" t="str">
        <f>IFERROR(VLOOKUP(B463,zdroj!D:G,4,0),"")</f>
        <v/>
      </c>
      <c r="G463" s="9" t="str">
        <f>IFERROR(IF(N463="A",VLOOKUP(B463,zdroj!D:I,6,0),VLOOKUP(B463,zdroj!D:H,5,0)),"")</f>
        <v/>
      </c>
      <c r="H463" s="9" t="str">
        <f>IFERROR(VLOOKUP(B463,zdroj!D:M,10,0),"")</f>
        <v/>
      </c>
      <c r="I463" s="9" t="str">
        <f>IFERROR(VLOOKUP(B463,zdroj!D:N,11,0),"")</f>
        <v/>
      </c>
      <c r="J463" s="92" t="str">
        <f t="shared" si="14"/>
        <v/>
      </c>
      <c r="K463" s="92" t="str">
        <f t="shared" si="15"/>
        <v/>
      </c>
    </row>
    <row r="464" spans="3:11" x14ac:dyDescent="0.25">
      <c r="C464" s="9" t="str">
        <f>IFERROR(VLOOKUP(B464,zdroj!D:AJ,33,0),"")</f>
        <v/>
      </c>
      <c r="D464" s="9" t="str">
        <f>IFERROR(VLOOKUP(B464,OBECaZSJaAM!K:W,12,0),"")</f>
        <v/>
      </c>
      <c r="E464" s="9" t="str">
        <f>IFERROR(VLOOKUP(B464,OBECaZSJaAM!K:W,13,0),"")</f>
        <v/>
      </c>
      <c r="F464" s="9" t="str">
        <f>IFERROR(VLOOKUP(B464,zdroj!D:G,4,0),"")</f>
        <v/>
      </c>
      <c r="G464" s="9" t="str">
        <f>IFERROR(IF(N464="A",VLOOKUP(B464,zdroj!D:I,6,0),VLOOKUP(B464,zdroj!D:H,5,0)),"")</f>
        <v/>
      </c>
      <c r="H464" s="9" t="str">
        <f>IFERROR(VLOOKUP(B464,zdroj!D:M,10,0),"")</f>
        <v/>
      </c>
      <c r="I464" s="9" t="str">
        <f>IFERROR(VLOOKUP(B464,zdroj!D:N,11,0),"")</f>
        <v/>
      </c>
      <c r="J464" s="92" t="str">
        <f t="shared" si="14"/>
        <v/>
      </c>
      <c r="K464" s="92" t="str">
        <f t="shared" si="15"/>
        <v/>
      </c>
    </row>
    <row r="465" spans="3:11" x14ac:dyDescent="0.25">
      <c r="C465" s="9" t="str">
        <f>IFERROR(VLOOKUP(B465,zdroj!D:AJ,33,0),"")</f>
        <v/>
      </c>
      <c r="D465" s="9" t="str">
        <f>IFERROR(VLOOKUP(B465,OBECaZSJaAM!K:W,12,0),"")</f>
        <v/>
      </c>
      <c r="E465" s="9" t="str">
        <f>IFERROR(VLOOKUP(B465,OBECaZSJaAM!K:W,13,0),"")</f>
        <v/>
      </c>
      <c r="F465" s="9" t="str">
        <f>IFERROR(VLOOKUP(B465,zdroj!D:G,4,0),"")</f>
        <v/>
      </c>
      <c r="G465" s="9" t="str">
        <f>IFERROR(IF(N465="A",VLOOKUP(B465,zdroj!D:I,6,0),VLOOKUP(B465,zdroj!D:H,5,0)),"")</f>
        <v/>
      </c>
      <c r="H465" s="9" t="str">
        <f>IFERROR(VLOOKUP(B465,zdroj!D:M,10,0),"")</f>
        <v/>
      </c>
      <c r="I465" s="9" t="str">
        <f>IFERROR(VLOOKUP(B465,zdroj!D:N,11,0),"")</f>
        <v/>
      </c>
      <c r="J465" s="92" t="str">
        <f t="shared" si="14"/>
        <v/>
      </c>
      <c r="K465" s="92" t="str">
        <f t="shared" si="15"/>
        <v/>
      </c>
    </row>
    <row r="466" spans="3:11" x14ac:dyDescent="0.25">
      <c r="C466" s="9" t="str">
        <f>IFERROR(VLOOKUP(B466,zdroj!D:AJ,33,0),"")</f>
        <v/>
      </c>
      <c r="D466" s="9" t="str">
        <f>IFERROR(VLOOKUP(B466,OBECaZSJaAM!K:W,12,0),"")</f>
        <v/>
      </c>
      <c r="E466" s="9" t="str">
        <f>IFERROR(VLOOKUP(B466,OBECaZSJaAM!K:W,13,0),"")</f>
        <v/>
      </c>
      <c r="F466" s="9" t="str">
        <f>IFERROR(VLOOKUP(B466,zdroj!D:G,4,0),"")</f>
        <v/>
      </c>
      <c r="G466" s="9" t="str">
        <f>IFERROR(IF(N466="A",VLOOKUP(B466,zdroj!D:I,6,0),VLOOKUP(B466,zdroj!D:H,5,0)),"")</f>
        <v/>
      </c>
      <c r="H466" s="9" t="str">
        <f>IFERROR(VLOOKUP(B466,zdroj!D:M,10,0),"")</f>
        <v/>
      </c>
      <c r="I466" s="9" t="str">
        <f>IFERROR(VLOOKUP(B466,zdroj!D:N,11,0),"")</f>
        <v/>
      </c>
      <c r="J466" s="92" t="str">
        <f t="shared" si="14"/>
        <v/>
      </c>
      <c r="K466" s="92" t="str">
        <f t="shared" si="15"/>
        <v/>
      </c>
    </row>
    <row r="467" spans="3:11" x14ac:dyDescent="0.25">
      <c r="C467" s="9" t="str">
        <f>IFERROR(VLOOKUP(B467,zdroj!D:AJ,33,0),"")</f>
        <v/>
      </c>
      <c r="D467" s="9" t="str">
        <f>IFERROR(VLOOKUP(B467,OBECaZSJaAM!K:W,12,0),"")</f>
        <v/>
      </c>
      <c r="E467" s="9" t="str">
        <f>IFERROR(VLOOKUP(B467,OBECaZSJaAM!K:W,13,0),"")</f>
        <v/>
      </c>
      <c r="F467" s="9" t="str">
        <f>IFERROR(VLOOKUP(B467,zdroj!D:G,4,0),"")</f>
        <v/>
      </c>
      <c r="G467" s="9" t="str">
        <f>IFERROR(IF(N467="A",VLOOKUP(B467,zdroj!D:I,6,0),VLOOKUP(B467,zdroj!D:H,5,0)),"")</f>
        <v/>
      </c>
      <c r="H467" s="9" t="str">
        <f>IFERROR(VLOOKUP(B467,zdroj!D:M,10,0),"")</f>
        <v/>
      </c>
      <c r="I467" s="9" t="str">
        <f>IFERROR(VLOOKUP(B467,zdroj!D:N,11,0),"")</f>
        <v/>
      </c>
      <c r="J467" s="92" t="str">
        <f t="shared" si="14"/>
        <v/>
      </c>
      <c r="K467" s="92" t="str">
        <f t="shared" si="15"/>
        <v/>
      </c>
    </row>
    <row r="468" spans="3:11" x14ac:dyDescent="0.25">
      <c r="C468" s="9" t="str">
        <f>IFERROR(VLOOKUP(B468,zdroj!D:AJ,33,0),"")</f>
        <v/>
      </c>
      <c r="D468" s="9" t="str">
        <f>IFERROR(VLOOKUP(B468,OBECaZSJaAM!K:W,12,0),"")</f>
        <v/>
      </c>
      <c r="E468" s="9" t="str">
        <f>IFERROR(VLOOKUP(B468,OBECaZSJaAM!K:W,13,0),"")</f>
        <v/>
      </c>
      <c r="F468" s="9" t="str">
        <f>IFERROR(VLOOKUP(B468,zdroj!D:G,4,0),"")</f>
        <v/>
      </c>
      <c r="G468" s="9" t="str">
        <f>IFERROR(IF(N468="A",VLOOKUP(B468,zdroj!D:I,6,0),VLOOKUP(B468,zdroj!D:H,5,0)),"")</f>
        <v/>
      </c>
      <c r="H468" s="9" t="str">
        <f>IFERROR(VLOOKUP(B468,zdroj!D:M,10,0),"")</f>
        <v/>
      </c>
      <c r="I468" s="9" t="str">
        <f>IFERROR(VLOOKUP(B468,zdroj!D:N,11,0),"")</f>
        <v/>
      </c>
      <c r="J468" s="92" t="str">
        <f t="shared" si="14"/>
        <v/>
      </c>
      <c r="K468" s="92" t="str">
        <f t="shared" si="15"/>
        <v/>
      </c>
    </row>
    <row r="469" spans="3:11" x14ac:dyDescent="0.25">
      <c r="C469" s="9" t="str">
        <f>IFERROR(VLOOKUP(B469,zdroj!D:AJ,33,0),"")</f>
        <v/>
      </c>
      <c r="D469" s="9" t="str">
        <f>IFERROR(VLOOKUP(B469,OBECaZSJaAM!K:W,12,0),"")</f>
        <v/>
      </c>
      <c r="E469" s="9" t="str">
        <f>IFERROR(VLOOKUP(B469,OBECaZSJaAM!K:W,13,0),"")</f>
        <v/>
      </c>
      <c r="F469" s="9" t="str">
        <f>IFERROR(VLOOKUP(B469,zdroj!D:G,4,0),"")</f>
        <v/>
      </c>
      <c r="G469" s="9" t="str">
        <f>IFERROR(IF(N469="A",VLOOKUP(B469,zdroj!D:I,6,0),VLOOKUP(B469,zdroj!D:H,5,0)),"")</f>
        <v/>
      </c>
      <c r="H469" s="9" t="str">
        <f>IFERROR(VLOOKUP(B469,zdroj!D:M,10,0),"")</f>
        <v/>
      </c>
      <c r="I469" s="9" t="str">
        <f>IFERROR(VLOOKUP(B469,zdroj!D:N,11,0),"")</f>
        <v/>
      </c>
      <c r="J469" s="92" t="str">
        <f t="shared" si="14"/>
        <v/>
      </c>
      <c r="K469" s="92" t="str">
        <f t="shared" si="15"/>
        <v/>
      </c>
    </row>
    <row r="470" spans="3:11" x14ac:dyDescent="0.25">
      <c r="C470" s="9" t="str">
        <f>IFERROR(VLOOKUP(B470,zdroj!D:AJ,33,0),"")</f>
        <v/>
      </c>
      <c r="D470" s="9" t="str">
        <f>IFERROR(VLOOKUP(B470,OBECaZSJaAM!K:W,12,0),"")</f>
        <v/>
      </c>
      <c r="E470" s="9" t="str">
        <f>IFERROR(VLOOKUP(B470,OBECaZSJaAM!K:W,13,0),"")</f>
        <v/>
      </c>
      <c r="F470" s="9" t="str">
        <f>IFERROR(VLOOKUP(B470,zdroj!D:G,4,0),"")</f>
        <v/>
      </c>
      <c r="G470" s="9" t="str">
        <f>IFERROR(IF(N470="A",VLOOKUP(B470,zdroj!D:I,6,0),VLOOKUP(B470,zdroj!D:H,5,0)),"")</f>
        <v/>
      </c>
      <c r="H470" s="9" t="str">
        <f>IFERROR(VLOOKUP(B470,zdroj!D:M,10,0),"")</f>
        <v/>
      </c>
      <c r="I470" s="9" t="str">
        <f>IFERROR(VLOOKUP(B470,zdroj!D:N,11,0),"")</f>
        <v/>
      </c>
      <c r="J470" s="92" t="str">
        <f t="shared" si="14"/>
        <v/>
      </c>
      <c r="K470" s="92" t="str">
        <f t="shared" si="15"/>
        <v/>
      </c>
    </row>
    <row r="471" spans="3:11" x14ac:dyDescent="0.25">
      <c r="C471" s="9" t="str">
        <f>IFERROR(VLOOKUP(B471,zdroj!D:AJ,33,0),"")</f>
        <v/>
      </c>
      <c r="D471" s="9" t="str">
        <f>IFERROR(VLOOKUP(B471,OBECaZSJaAM!K:W,12,0),"")</f>
        <v/>
      </c>
      <c r="E471" s="9" t="str">
        <f>IFERROR(VLOOKUP(B471,OBECaZSJaAM!K:W,13,0),"")</f>
        <v/>
      </c>
      <c r="F471" s="9" t="str">
        <f>IFERROR(VLOOKUP(B471,zdroj!D:G,4,0),"")</f>
        <v/>
      </c>
      <c r="G471" s="9" t="str">
        <f>IFERROR(IF(N471="A",VLOOKUP(B471,zdroj!D:I,6,0),VLOOKUP(B471,zdroj!D:H,5,0)),"")</f>
        <v/>
      </c>
      <c r="H471" s="9" t="str">
        <f>IFERROR(VLOOKUP(B471,zdroj!D:M,10,0),"")</f>
        <v/>
      </c>
      <c r="I471" s="9" t="str">
        <f>IFERROR(VLOOKUP(B471,zdroj!D:N,11,0),"")</f>
        <v/>
      </c>
      <c r="J471" s="92" t="str">
        <f t="shared" si="14"/>
        <v/>
      </c>
      <c r="K471" s="92" t="str">
        <f t="shared" si="15"/>
        <v/>
      </c>
    </row>
    <row r="472" spans="3:11" x14ac:dyDescent="0.25">
      <c r="C472" s="9" t="str">
        <f>IFERROR(VLOOKUP(B472,zdroj!D:AJ,33,0),"")</f>
        <v/>
      </c>
      <c r="D472" s="9" t="str">
        <f>IFERROR(VLOOKUP(B472,OBECaZSJaAM!K:W,12,0),"")</f>
        <v/>
      </c>
      <c r="E472" s="9" t="str">
        <f>IFERROR(VLOOKUP(B472,OBECaZSJaAM!K:W,13,0),"")</f>
        <v/>
      </c>
      <c r="F472" s="9" t="str">
        <f>IFERROR(VLOOKUP(B472,zdroj!D:G,4,0),"")</f>
        <v/>
      </c>
      <c r="G472" s="9" t="str">
        <f>IFERROR(IF(N472="A",VLOOKUP(B472,zdroj!D:I,6,0),VLOOKUP(B472,zdroj!D:H,5,0)),"")</f>
        <v/>
      </c>
      <c r="H472" s="9" t="str">
        <f>IFERROR(VLOOKUP(B472,zdroj!D:M,10,0),"")</f>
        <v/>
      </c>
      <c r="I472" s="9" t="str">
        <f>IFERROR(VLOOKUP(B472,zdroj!D:N,11,0),"")</f>
        <v/>
      </c>
      <c r="J472" s="92" t="str">
        <f t="shared" si="14"/>
        <v/>
      </c>
      <c r="K472" s="92" t="str">
        <f t="shared" si="15"/>
        <v/>
      </c>
    </row>
    <row r="473" spans="3:11" x14ac:dyDescent="0.25">
      <c r="C473" s="9" t="str">
        <f>IFERROR(VLOOKUP(B473,zdroj!D:AJ,33,0),"")</f>
        <v/>
      </c>
      <c r="D473" s="9" t="str">
        <f>IFERROR(VLOOKUP(B473,OBECaZSJaAM!K:W,12,0),"")</f>
        <v/>
      </c>
      <c r="E473" s="9" t="str">
        <f>IFERROR(VLOOKUP(B473,OBECaZSJaAM!K:W,13,0),"")</f>
        <v/>
      </c>
      <c r="F473" s="9" t="str">
        <f>IFERROR(VLOOKUP(B473,zdroj!D:G,4,0),"")</f>
        <v/>
      </c>
      <c r="G473" s="9" t="str">
        <f>IFERROR(IF(N473="A",VLOOKUP(B473,zdroj!D:I,6,0),VLOOKUP(B473,zdroj!D:H,5,0)),"")</f>
        <v/>
      </c>
      <c r="H473" s="9" t="str">
        <f>IFERROR(VLOOKUP(B473,zdroj!D:M,10,0),"")</f>
        <v/>
      </c>
      <c r="I473" s="9" t="str">
        <f>IFERROR(VLOOKUP(B473,zdroj!D:N,11,0),"")</f>
        <v/>
      </c>
      <c r="J473" s="92" t="str">
        <f t="shared" si="14"/>
        <v/>
      </c>
      <c r="K473" s="92" t="str">
        <f t="shared" si="15"/>
        <v/>
      </c>
    </row>
    <row r="474" spans="3:11" x14ac:dyDescent="0.25">
      <c r="C474" s="9" t="str">
        <f>IFERROR(VLOOKUP(B474,zdroj!D:AJ,33,0),"")</f>
        <v/>
      </c>
      <c r="D474" s="9" t="str">
        <f>IFERROR(VLOOKUP(B474,OBECaZSJaAM!K:W,12,0),"")</f>
        <v/>
      </c>
      <c r="E474" s="9" t="str">
        <f>IFERROR(VLOOKUP(B474,OBECaZSJaAM!K:W,13,0),"")</f>
        <v/>
      </c>
      <c r="F474" s="9" t="str">
        <f>IFERROR(VLOOKUP(B474,zdroj!D:G,4,0),"")</f>
        <v/>
      </c>
      <c r="G474" s="9" t="str">
        <f>IFERROR(IF(N474="A",VLOOKUP(B474,zdroj!D:I,6,0),VLOOKUP(B474,zdroj!D:H,5,0)),"")</f>
        <v/>
      </c>
      <c r="H474" s="9" t="str">
        <f>IFERROR(VLOOKUP(B474,zdroj!D:M,10,0),"")</f>
        <v/>
      </c>
      <c r="I474" s="9" t="str">
        <f>IFERROR(VLOOKUP(B474,zdroj!D:N,11,0),"")</f>
        <v/>
      </c>
      <c r="J474" s="92" t="str">
        <f t="shared" si="14"/>
        <v/>
      </c>
      <c r="K474" s="92" t="str">
        <f t="shared" si="15"/>
        <v/>
      </c>
    </row>
    <row r="475" spans="3:11" x14ac:dyDescent="0.25">
      <c r="C475" s="9" t="str">
        <f>IFERROR(VLOOKUP(B475,zdroj!D:AJ,33,0),"")</f>
        <v/>
      </c>
      <c r="D475" s="9" t="str">
        <f>IFERROR(VLOOKUP(B475,OBECaZSJaAM!K:W,12,0),"")</f>
        <v/>
      </c>
      <c r="E475" s="9" t="str">
        <f>IFERROR(VLOOKUP(B475,OBECaZSJaAM!K:W,13,0),"")</f>
        <v/>
      </c>
      <c r="F475" s="9" t="str">
        <f>IFERROR(VLOOKUP(B475,zdroj!D:G,4,0),"")</f>
        <v/>
      </c>
      <c r="G475" s="9" t="str">
        <f>IFERROR(IF(N475="A",VLOOKUP(B475,zdroj!D:I,6,0),VLOOKUP(B475,zdroj!D:H,5,0)),"")</f>
        <v/>
      </c>
      <c r="H475" s="9" t="str">
        <f>IFERROR(VLOOKUP(B475,zdroj!D:M,10,0),"")</f>
        <v/>
      </c>
      <c r="I475" s="9" t="str">
        <f>IFERROR(VLOOKUP(B475,zdroj!D:N,11,0),"")</f>
        <v/>
      </c>
      <c r="J475" s="92" t="str">
        <f t="shared" si="14"/>
        <v/>
      </c>
      <c r="K475" s="92" t="str">
        <f t="shared" si="15"/>
        <v/>
      </c>
    </row>
    <row r="476" spans="3:11" x14ac:dyDescent="0.25">
      <c r="C476" s="9" t="str">
        <f>IFERROR(VLOOKUP(B476,zdroj!D:AJ,33,0),"")</f>
        <v/>
      </c>
      <c r="D476" s="9" t="str">
        <f>IFERROR(VLOOKUP(B476,OBECaZSJaAM!K:W,12,0),"")</f>
        <v/>
      </c>
      <c r="E476" s="9" t="str">
        <f>IFERROR(VLOOKUP(B476,OBECaZSJaAM!K:W,13,0),"")</f>
        <v/>
      </c>
      <c r="F476" s="9" t="str">
        <f>IFERROR(VLOOKUP(B476,zdroj!D:G,4,0),"")</f>
        <v/>
      </c>
      <c r="G476" s="9" t="str">
        <f>IFERROR(IF(N476="A",VLOOKUP(B476,zdroj!D:I,6,0),VLOOKUP(B476,zdroj!D:H,5,0)),"")</f>
        <v/>
      </c>
      <c r="H476" s="9" t="str">
        <f>IFERROR(VLOOKUP(B476,zdroj!D:M,10,0),"")</f>
        <v/>
      </c>
      <c r="I476" s="9" t="str">
        <f>IFERROR(VLOOKUP(B476,zdroj!D:N,11,0),"")</f>
        <v/>
      </c>
      <c r="J476" s="92" t="str">
        <f t="shared" si="14"/>
        <v/>
      </c>
      <c r="K476" s="92" t="str">
        <f t="shared" si="15"/>
        <v/>
      </c>
    </row>
    <row r="477" spans="3:11" x14ac:dyDescent="0.25">
      <c r="C477" s="9" t="str">
        <f>IFERROR(VLOOKUP(B477,zdroj!D:AJ,33,0),"")</f>
        <v/>
      </c>
      <c r="D477" s="9" t="str">
        <f>IFERROR(VLOOKUP(B477,OBECaZSJaAM!K:W,12,0),"")</f>
        <v/>
      </c>
      <c r="E477" s="9" t="str">
        <f>IFERROR(VLOOKUP(B477,OBECaZSJaAM!K:W,13,0),"")</f>
        <v/>
      </c>
      <c r="F477" s="9" t="str">
        <f>IFERROR(VLOOKUP(B477,zdroj!D:G,4,0),"")</f>
        <v/>
      </c>
      <c r="G477" s="9" t="str">
        <f>IFERROR(IF(N477="A",VLOOKUP(B477,zdroj!D:I,6,0),VLOOKUP(B477,zdroj!D:H,5,0)),"")</f>
        <v/>
      </c>
      <c r="H477" s="9" t="str">
        <f>IFERROR(VLOOKUP(B477,zdroj!D:M,10,0),"")</f>
        <v/>
      </c>
      <c r="I477" s="9" t="str">
        <f>IFERROR(VLOOKUP(B477,zdroj!D:N,11,0),"")</f>
        <v/>
      </c>
      <c r="J477" s="92" t="str">
        <f t="shared" si="14"/>
        <v/>
      </c>
      <c r="K477" s="92" t="str">
        <f t="shared" si="15"/>
        <v/>
      </c>
    </row>
    <row r="478" spans="3:11" x14ac:dyDescent="0.25">
      <c r="C478" s="9" t="str">
        <f>IFERROR(VLOOKUP(B478,zdroj!D:AJ,33,0),"")</f>
        <v/>
      </c>
      <c r="D478" s="9" t="str">
        <f>IFERROR(VLOOKUP(B478,OBECaZSJaAM!K:W,12,0),"")</f>
        <v/>
      </c>
      <c r="E478" s="9" t="str">
        <f>IFERROR(VLOOKUP(B478,OBECaZSJaAM!K:W,13,0),"")</f>
        <v/>
      </c>
      <c r="F478" s="9" t="str">
        <f>IFERROR(VLOOKUP(B478,zdroj!D:G,4,0),"")</f>
        <v/>
      </c>
      <c r="G478" s="9" t="str">
        <f>IFERROR(IF(N478="A",VLOOKUP(B478,zdroj!D:I,6,0),VLOOKUP(B478,zdroj!D:H,5,0)),"")</f>
        <v/>
      </c>
      <c r="H478" s="9" t="str">
        <f>IFERROR(VLOOKUP(B478,zdroj!D:M,10,0),"")</f>
        <v/>
      </c>
      <c r="I478" s="9" t="str">
        <f>IFERROR(VLOOKUP(B478,zdroj!D:N,11,0),"")</f>
        <v/>
      </c>
      <c r="J478" s="92" t="str">
        <f t="shared" si="14"/>
        <v/>
      </c>
      <c r="K478" s="92" t="str">
        <f t="shared" si="15"/>
        <v/>
      </c>
    </row>
    <row r="479" spans="3:11" x14ac:dyDescent="0.25">
      <c r="C479" s="9" t="str">
        <f>IFERROR(VLOOKUP(B479,zdroj!D:AJ,33,0),"")</f>
        <v/>
      </c>
      <c r="D479" s="9" t="str">
        <f>IFERROR(VLOOKUP(B479,OBECaZSJaAM!K:W,12,0),"")</f>
        <v/>
      </c>
      <c r="E479" s="9" t="str">
        <f>IFERROR(VLOOKUP(B479,OBECaZSJaAM!K:W,13,0),"")</f>
        <v/>
      </c>
      <c r="F479" s="9" t="str">
        <f>IFERROR(VLOOKUP(B479,zdroj!D:G,4,0),"")</f>
        <v/>
      </c>
      <c r="G479" s="9" t="str">
        <f>IFERROR(IF(N479="A",VLOOKUP(B479,zdroj!D:I,6,0),VLOOKUP(B479,zdroj!D:H,5,0)),"")</f>
        <v/>
      </c>
      <c r="H479" s="9" t="str">
        <f>IFERROR(VLOOKUP(B479,zdroj!D:M,10,0),"")</f>
        <v/>
      </c>
      <c r="I479" s="9" t="str">
        <f>IFERROR(VLOOKUP(B479,zdroj!D:N,11,0),"")</f>
        <v/>
      </c>
      <c r="J479" s="92" t="str">
        <f t="shared" si="14"/>
        <v/>
      </c>
      <c r="K479" s="92" t="str">
        <f t="shared" si="15"/>
        <v/>
      </c>
    </row>
    <row r="480" spans="3:11" x14ac:dyDescent="0.25">
      <c r="C480" s="9" t="str">
        <f>IFERROR(VLOOKUP(B480,zdroj!D:AJ,33,0),"")</f>
        <v/>
      </c>
      <c r="D480" s="9" t="str">
        <f>IFERROR(VLOOKUP(B480,OBECaZSJaAM!K:W,12,0),"")</f>
        <v/>
      </c>
      <c r="E480" s="9" t="str">
        <f>IFERROR(VLOOKUP(B480,OBECaZSJaAM!K:W,13,0),"")</f>
        <v/>
      </c>
      <c r="F480" s="9" t="str">
        <f>IFERROR(VLOOKUP(B480,zdroj!D:G,4,0),"")</f>
        <v/>
      </c>
      <c r="G480" s="9" t="str">
        <f>IFERROR(IF(N480="A",VLOOKUP(B480,zdroj!D:I,6,0),VLOOKUP(B480,zdroj!D:H,5,0)),"")</f>
        <v/>
      </c>
      <c r="H480" s="9" t="str">
        <f>IFERROR(VLOOKUP(B480,zdroj!D:M,10,0),"")</f>
        <v/>
      </c>
      <c r="I480" s="9" t="str">
        <f>IFERROR(VLOOKUP(B480,zdroj!D:N,11,0),"")</f>
        <v/>
      </c>
      <c r="J480" s="92" t="str">
        <f t="shared" si="14"/>
        <v/>
      </c>
      <c r="K480" s="92" t="str">
        <f t="shared" si="15"/>
        <v/>
      </c>
    </row>
    <row r="481" spans="3:11" x14ac:dyDescent="0.25">
      <c r="C481" s="9" t="str">
        <f>IFERROR(VLOOKUP(B481,zdroj!D:AJ,33,0),"")</f>
        <v/>
      </c>
      <c r="D481" s="9" t="str">
        <f>IFERROR(VLOOKUP(B481,OBECaZSJaAM!K:W,12,0),"")</f>
        <v/>
      </c>
      <c r="E481" s="9" t="str">
        <f>IFERROR(VLOOKUP(B481,OBECaZSJaAM!K:W,13,0),"")</f>
        <v/>
      </c>
      <c r="F481" s="9" t="str">
        <f>IFERROR(VLOOKUP(B481,zdroj!D:G,4,0),"")</f>
        <v/>
      </c>
      <c r="G481" s="9" t="str">
        <f>IFERROR(IF(N481="A",VLOOKUP(B481,zdroj!D:I,6,0),VLOOKUP(B481,zdroj!D:H,5,0)),"")</f>
        <v/>
      </c>
      <c r="H481" s="9" t="str">
        <f>IFERROR(VLOOKUP(B481,zdroj!D:M,10,0),"")</f>
        <v/>
      </c>
      <c r="I481" s="9" t="str">
        <f>IFERROR(VLOOKUP(B481,zdroj!D:N,11,0),"")</f>
        <v/>
      </c>
      <c r="J481" s="92" t="str">
        <f t="shared" si="14"/>
        <v/>
      </c>
      <c r="K481" s="92" t="str">
        <f t="shared" si="15"/>
        <v/>
      </c>
    </row>
    <row r="482" spans="3:11" x14ac:dyDescent="0.25">
      <c r="C482" s="9" t="str">
        <f>IFERROR(VLOOKUP(B482,zdroj!D:AJ,33,0),"")</f>
        <v/>
      </c>
      <c r="D482" s="9" t="str">
        <f>IFERROR(VLOOKUP(B482,OBECaZSJaAM!K:W,12,0),"")</f>
        <v/>
      </c>
      <c r="E482" s="9" t="str">
        <f>IFERROR(VLOOKUP(B482,OBECaZSJaAM!K:W,13,0),"")</f>
        <v/>
      </c>
      <c r="F482" s="9" t="str">
        <f>IFERROR(VLOOKUP(B482,zdroj!D:G,4,0),"")</f>
        <v/>
      </c>
      <c r="G482" s="9" t="str">
        <f>IFERROR(IF(N482="A",VLOOKUP(B482,zdroj!D:I,6,0),VLOOKUP(B482,zdroj!D:H,5,0)),"")</f>
        <v/>
      </c>
      <c r="H482" s="9" t="str">
        <f>IFERROR(VLOOKUP(B482,zdroj!D:M,10,0),"")</f>
        <v/>
      </c>
      <c r="I482" s="9" t="str">
        <f>IFERROR(VLOOKUP(B482,zdroj!D:N,11,0),"")</f>
        <v/>
      </c>
      <c r="J482" s="92" t="str">
        <f t="shared" si="14"/>
        <v/>
      </c>
      <c r="K482" s="92" t="str">
        <f t="shared" si="15"/>
        <v/>
      </c>
    </row>
    <row r="483" spans="3:11" x14ac:dyDescent="0.25">
      <c r="C483" s="9" t="str">
        <f>IFERROR(VLOOKUP(B483,zdroj!D:AJ,33,0),"")</f>
        <v/>
      </c>
      <c r="D483" s="9" t="str">
        <f>IFERROR(VLOOKUP(B483,OBECaZSJaAM!K:W,12,0),"")</f>
        <v/>
      </c>
      <c r="E483" s="9" t="str">
        <f>IFERROR(VLOOKUP(B483,OBECaZSJaAM!K:W,13,0),"")</f>
        <v/>
      </c>
      <c r="F483" s="9" t="str">
        <f>IFERROR(VLOOKUP(B483,zdroj!D:G,4,0),"")</f>
        <v/>
      </c>
      <c r="G483" s="9" t="str">
        <f>IFERROR(IF(N483="A",VLOOKUP(B483,zdroj!D:I,6,0),VLOOKUP(B483,zdroj!D:H,5,0)),"")</f>
        <v/>
      </c>
      <c r="H483" s="9" t="str">
        <f>IFERROR(VLOOKUP(B483,zdroj!D:M,10,0),"")</f>
        <v/>
      </c>
      <c r="I483" s="9" t="str">
        <f>IFERROR(VLOOKUP(B483,zdroj!D:N,11,0),"")</f>
        <v/>
      </c>
      <c r="J483" s="92" t="str">
        <f t="shared" si="14"/>
        <v/>
      </c>
      <c r="K483" s="92" t="str">
        <f t="shared" si="15"/>
        <v/>
      </c>
    </row>
    <row r="484" spans="3:11" x14ac:dyDescent="0.25">
      <c r="C484" s="9" t="str">
        <f>IFERROR(VLOOKUP(B484,zdroj!D:AJ,33,0),"")</f>
        <v/>
      </c>
      <c r="D484" s="9" t="str">
        <f>IFERROR(VLOOKUP(B484,OBECaZSJaAM!K:W,12,0),"")</f>
        <v/>
      </c>
      <c r="E484" s="9" t="str">
        <f>IFERROR(VLOOKUP(B484,OBECaZSJaAM!K:W,13,0),"")</f>
        <v/>
      </c>
      <c r="F484" s="9" t="str">
        <f>IFERROR(VLOOKUP(B484,zdroj!D:G,4,0),"")</f>
        <v/>
      </c>
      <c r="G484" s="9" t="str">
        <f>IFERROR(IF(N484="A",VLOOKUP(B484,zdroj!D:I,6,0),VLOOKUP(B484,zdroj!D:H,5,0)),"")</f>
        <v/>
      </c>
      <c r="H484" s="9" t="str">
        <f>IFERROR(VLOOKUP(B484,zdroj!D:M,10,0),"")</f>
        <v/>
      </c>
      <c r="I484" s="9" t="str">
        <f>IFERROR(VLOOKUP(B484,zdroj!D:N,11,0),"")</f>
        <v/>
      </c>
      <c r="J484" s="92" t="str">
        <f t="shared" si="14"/>
        <v/>
      </c>
      <c r="K484" s="92" t="str">
        <f t="shared" si="15"/>
        <v/>
      </c>
    </row>
    <row r="485" spans="3:11" x14ac:dyDescent="0.25">
      <c r="C485" s="9" t="str">
        <f>IFERROR(VLOOKUP(B485,zdroj!D:AJ,33,0),"")</f>
        <v/>
      </c>
      <c r="D485" s="9" t="str">
        <f>IFERROR(VLOOKUP(B485,OBECaZSJaAM!K:W,12,0),"")</f>
        <v/>
      </c>
      <c r="E485" s="9" t="str">
        <f>IFERROR(VLOOKUP(B485,OBECaZSJaAM!K:W,13,0),"")</f>
        <v/>
      </c>
      <c r="F485" s="9" t="str">
        <f>IFERROR(VLOOKUP(B485,zdroj!D:G,4,0),"")</f>
        <v/>
      </c>
      <c r="G485" s="9" t="str">
        <f>IFERROR(IF(N485="A",VLOOKUP(B485,zdroj!D:I,6,0),VLOOKUP(B485,zdroj!D:H,5,0)),"")</f>
        <v/>
      </c>
      <c r="H485" s="9" t="str">
        <f>IFERROR(VLOOKUP(B485,zdroj!D:M,10,0),"")</f>
        <v/>
      </c>
      <c r="I485" s="9" t="str">
        <f>IFERROR(VLOOKUP(B485,zdroj!D:N,11,0),"")</f>
        <v/>
      </c>
      <c r="J485" s="92" t="str">
        <f t="shared" si="14"/>
        <v/>
      </c>
      <c r="K485" s="92" t="str">
        <f t="shared" si="15"/>
        <v/>
      </c>
    </row>
    <row r="486" spans="3:11" x14ac:dyDescent="0.25">
      <c r="C486" s="9" t="str">
        <f>IFERROR(VLOOKUP(B486,zdroj!D:AJ,33,0),"")</f>
        <v/>
      </c>
      <c r="D486" s="9" t="str">
        <f>IFERROR(VLOOKUP(B486,OBECaZSJaAM!K:W,12,0),"")</f>
        <v/>
      </c>
      <c r="E486" s="9" t="str">
        <f>IFERROR(VLOOKUP(B486,OBECaZSJaAM!K:W,13,0),"")</f>
        <v/>
      </c>
      <c r="F486" s="9" t="str">
        <f>IFERROR(VLOOKUP(B486,zdroj!D:G,4,0),"")</f>
        <v/>
      </c>
      <c r="G486" s="9" t="str">
        <f>IFERROR(IF(N486="A",VLOOKUP(B486,zdroj!D:I,6,0),VLOOKUP(B486,zdroj!D:H,5,0)),"")</f>
        <v/>
      </c>
      <c r="H486" s="9" t="str">
        <f>IFERROR(VLOOKUP(B486,zdroj!D:M,10,0),"")</f>
        <v/>
      </c>
      <c r="I486" s="9" t="str">
        <f>IFERROR(VLOOKUP(B486,zdroj!D:N,11,0),"")</f>
        <v/>
      </c>
      <c r="J486" s="92" t="str">
        <f t="shared" si="14"/>
        <v/>
      </c>
      <c r="K486" s="92" t="str">
        <f t="shared" si="15"/>
        <v/>
      </c>
    </row>
    <row r="487" spans="3:11" x14ac:dyDescent="0.25">
      <c r="C487" s="9" t="str">
        <f>IFERROR(VLOOKUP(B487,zdroj!D:AJ,33,0),"")</f>
        <v/>
      </c>
      <c r="D487" s="9" t="str">
        <f>IFERROR(VLOOKUP(B487,OBECaZSJaAM!K:W,12,0),"")</f>
        <v/>
      </c>
      <c r="E487" s="9" t="str">
        <f>IFERROR(VLOOKUP(B487,OBECaZSJaAM!K:W,13,0),"")</f>
        <v/>
      </c>
      <c r="F487" s="9" t="str">
        <f>IFERROR(VLOOKUP(B487,zdroj!D:G,4,0),"")</f>
        <v/>
      </c>
      <c r="G487" s="9" t="str">
        <f>IFERROR(IF(N487="A",VLOOKUP(B487,zdroj!D:I,6,0),VLOOKUP(B487,zdroj!D:H,5,0)),"")</f>
        <v/>
      </c>
      <c r="H487" s="9" t="str">
        <f>IFERROR(VLOOKUP(B487,zdroj!D:M,10,0),"")</f>
        <v/>
      </c>
      <c r="I487" s="9" t="str">
        <f>IFERROR(VLOOKUP(B487,zdroj!D:N,11,0),"")</f>
        <v/>
      </c>
      <c r="J487" s="92" t="str">
        <f t="shared" si="14"/>
        <v/>
      </c>
      <c r="K487" s="92" t="str">
        <f t="shared" si="15"/>
        <v/>
      </c>
    </row>
    <row r="488" spans="3:11" x14ac:dyDescent="0.25">
      <c r="C488" s="9" t="str">
        <f>IFERROR(VLOOKUP(B488,zdroj!D:AJ,33,0),"")</f>
        <v/>
      </c>
      <c r="D488" s="9" t="str">
        <f>IFERROR(VLOOKUP(B488,OBECaZSJaAM!K:W,12,0),"")</f>
        <v/>
      </c>
      <c r="E488" s="9" t="str">
        <f>IFERROR(VLOOKUP(B488,OBECaZSJaAM!K:W,13,0),"")</f>
        <v/>
      </c>
      <c r="F488" s="9" t="str">
        <f>IFERROR(VLOOKUP(B488,zdroj!D:G,4,0),"")</f>
        <v/>
      </c>
      <c r="G488" s="9" t="str">
        <f>IFERROR(IF(N488="A",VLOOKUP(B488,zdroj!D:I,6,0),VLOOKUP(B488,zdroj!D:H,5,0)),"")</f>
        <v/>
      </c>
      <c r="H488" s="9" t="str">
        <f>IFERROR(VLOOKUP(B488,zdroj!D:M,10,0),"")</f>
        <v/>
      </c>
      <c r="I488" s="9" t="str">
        <f>IFERROR(VLOOKUP(B488,zdroj!D:N,11,0),"")</f>
        <v/>
      </c>
      <c r="J488" s="92" t="str">
        <f t="shared" si="14"/>
        <v/>
      </c>
      <c r="K488" s="92" t="str">
        <f t="shared" si="15"/>
        <v/>
      </c>
    </row>
    <row r="489" spans="3:11" x14ac:dyDescent="0.25">
      <c r="C489" s="9" t="str">
        <f>IFERROR(VLOOKUP(B489,zdroj!D:AJ,33,0),"")</f>
        <v/>
      </c>
      <c r="D489" s="9" t="str">
        <f>IFERROR(VLOOKUP(B489,OBECaZSJaAM!K:W,12,0),"")</f>
        <v/>
      </c>
      <c r="E489" s="9" t="str">
        <f>IFERROR(VLOOKUP(B489,OBECaZSJaAM!K:W,13,0),"")</f>
        <v/>
      </c>
      <c r="F489" s="9" t="str">
        <f>IFERROR(VLOOKUP(B489,zdroj!D:G,4,0),"")</f>
        <v/>
      </c>
      <c r="G489" s="9" t="str">
        <f>IFERROR(IF(N489="A",VLOOKUP(B489,zdroj!D:I,6,0),VLOOKUP(B489,zdroj!D:H,5,0)),"")</f>
        <v/>
      </c>
      <c r="H489" s="9" t="str">
        <f>IFERROR(VLOOKUP(B489,zdroj!D:M,10,0),"")</f>
        <v/>
      </c>
      <c r="I489" s="9" t="str">
        <f>IFERROR(VLOOKUP(B489,zdroj!D:N,11,0),"")</f>
        <v/>
      </c>
      <c r="J489" s="92" t="str">
        <f t="shared" si="14"/>
        <v/>
      </c>
      <c r="K489" s="92" t="str">
        <f t="shared" si="15"/>
        <v/>
      </c>
    </row>
    <row r="490" spans="3:11" x14ac:dyDescent="0.25">
      <c r="C490" s="9" t="str">
        <f>IFERROR(VLOOKUP(B490,zdroj!D:AJ,33,0),"")</f>
        <v/>
      </c>
      <c r="D490" s="9" t="str">
        <f>IFERROR(VLOOKUP(B490,OBECaZSJaAM!K:W,12,0),"")</f>
        <v/>
      </c>
      <c r="E490" s="9" t="str">
        <f>IFERROR(VLOOKUP(B490,OBECaZSJaAM!K:W,13,0),"")</f>
        <v/>
      </c>
      <c r="F490" s="9" t="str">
        <f>IFERROR(VLOOKUP(B490,zdroj!D:G,4,0),"")</f>
        <v/>
      </c>
      <c r="G490" s="9" t="str">
        <f>IFERROR(IF(N490="A",VLOOKUP(B490,zdroj!D:I,6,0),VLOOKUP(B490,zdroj!D:H,5,0)),"")</f>
        <v/>
      </c>
      <c r="H490" s="9" t="str">
        <f>IFERROR(VLOOKUP(B490,zdroj!D:M,10,0),"")</f>
        <v/>
      </c>
      <c r="I490" s="9" t="str">
        <f>IFERROR(VLOOKUP(B490,zdroj!D:N,11,0),"")</f>
        <v/>
      </c>
      <c r="J490" s="92" t="str">
        <f t="shared" si="14"/>
        <v/>
      </c>
      <c r="K490" s="92" t="str">
        <f t="shared" si="15"/>
        <v/>
      </c>
    </row>
    <row r="491" spans="3:11" x14ac:dyDescent="0.25">
      <c r="C491" s="9" t="str">
        <f>IFERROR(VLOOKUP(B491,zdroj!D:AJ,33,0),"")</f>
        <v/>
      </c>
      <c r="D491" s="9" t="str">
        <f>IFERROR(VLOOKUP(B491,OBECaZSJaAM!K:W,12,0),"")</f>
        <v/>
      </c>
      <c r="E491" s="9" t="str">
        <f>IFERROR(VLOOKUP(B491,OBECaZSJaAM!K:W,13,0),"")</f>
        <v/>
      </c>
      <c r="F491" s="9" t="str">
        <f>IFERROR(VLOOKUP(B491,zdroj!D:G,4,0),"")</f>
        <v/>
      </c>
      <c r="G491" s="9" t="str">
        <f>IFERROR(IF(N491="A",VLOOKUP(B491,zdroj!D:I,6,0),VLOOKUP(B491,zdroj!D:H,5,0)),"")</f>
        <v/>
      </c>
      <c r="H491" s="9" t="str">
        <f>IFERROR(VLOOKUP(B491,zdroj!D:M,10,0),"")</f>
        <v/>
      </c>
      <c r="I491" s="9" t="str">
        <f>IFERROR(VLOOKUP(B491,zdroj!D:N,11,0),"")</f>
        <v/>
      </c>
      <c r="J491" s="92" t="str">
        <f t="shared" si="14"/>
        <v/>
      </c>
      <c r="K491" s="92" t="str">
        <f t="shared" si="15"/>
        <v/>
      </c>
    </row>
    <row r="492" spans="3:11" x14ac:dyDescent="0.25">
      <c r="C492" s="9" t="str">
        <f>IFERROR(VLOOKUP(B492,zdroj!D:AJ,33,0),"")</f>
        <v/>
      </c>
      <c r="D492" s="9" t="str">
        <f>IFERROR(VLOOKUP(B492,OBECaZSJaAM!K:W,12,0),"")</f>
        <v/>
      </c>
      <c r="E492" s="9" t="str">
        <f>IFERROR(VLOOKUP(B492,OBECaZSJaAM!K:W,13,0),"")</f>
        <v/>
      </c>
      <c r="F492" s="9" t="str">
        <f>IFERROR(VLOOKUP(B492,zdroj!D:G,4,0),"")</f>
        <v/>
      </c>
      <c r="G492" s="9" t="str">
        <f>IFERROR(IF(N492="A",VLOOKUP(B492,zdroj!D:I,6,0),VLOOKUP(B492,zdroj!D:H,5,0)),"")</f>
        <v/>
      </c>
      <c r="H492" s="9" t="str">
        <f>IFERROR(VLOOKUP(B492,zdroj!D:M,10,0),"")</f>
        <v/>
      </c>
      <c r="I492" s="9" t="str">
        <f>IFERROR(VLOOKUP(B492,zdroj!D:N,11,0),"")</f>
        <v/>
      </c>
      <c r="J492" s="92" t="str">
        <f t="shared" si="14"/>
        <v/>
      </c>
      <c r="K492" s="92" t="str">
        <f t="shared" si="15"/>
        <v/>
      </c>
    </row>
    <row r="493" spans="3:11" x14ac:dyDescent="0.25">
      <c r="C493" s="9" t="str">
        <f>IFERROR(VLOOKUP(B493,zdroj!D:AJ,33,0),"")</f>
        <v/>
      </c>
      <c r="D493" s="9" t="str">
        <f>IFERROR(VLOOKUP(B493,OBECaZSJaAM!K:W,12,0),"")</f>
        <v/>
      </c>
      <c r="E493" s="9" t="str">
        <f>IFERROR(VLOOKUP(B493,OBECaZSJaAM!K:W,13,0),"")</f>
        <v/>
      </c>
      <c r="F493" s="9" t="str">
        <f>IFERROR(VLOOKUP(B493,zdroj!D:G,4,0),"")</f>
        <v/>
      </c>
      <c r="G493" s="9" t="str">
        <f>IFERROR(IF(N493="A",VLOOKUP(B493,zdroj!D:I,6,0),VLOOKUP(B493,zdroj!D:H,5,0)),"")</f>
        <v/>
      </c>
      <c r="H493" s="9" t="str">
        <f>IFERROR(VLOOKUP(B493,zdroj!D:M,10,0),"")</f>
        <v/>
      </c>
      <c r="I493" s="9" t="str">
        <f>IFERROR(VLOOKUP(B493,zdroj!D:N,11,0),"")</f>
        <v/>
      </c>
      <c r="J493" s="92" t="str">
        <f t="shared" si="14"/>
        <v/>
      </c>
      <c r="K493" s="92" t="str">
        <f t="shared" si="15"/>
        <v/>
      </c>
    </row>
    <row r="494" spans="3:11" x14ac:dyDescent="0.25">
      <c r="C494" s="9" t="str">
        <f>IFERROR(VLOOKUP(B494,zdroj!D:AJ,33,0),"")</f>
        <v/>
      </c>
      <c r="D494" s="9" t="str">
        <f>IFERROR(VLOOKUP(B494,OBECaZSJaAM!K:W,12,0),"")</f>
        <v/>
      </c>
      <c r="E494" s="9" t="str">
        <f>IFERROR(VLOOKUP(B494,OBECaZSJaAM!K:W,13,0),"")</f>
        <v/>
      </c>
      <c r="F494" s="9" t="str">
        <f>IFERROR(VLOOKUP(B494,zdroj!D:G,4,0),"")</f>
        <v/>
      </c>
      <c r="G494" s="9" t="str">
        <f>IFERROR(IF(N494="A",VLOOKUP(B494,zdroj!D:I,6,0),VLOOKUP(B494,zdroj!D:H,5,0)),"")</f>
        <v/>
      </c>
      <c r="H494" s="9" t="str">
        <f>IFERROR(VLOOKUP(B494,zdroj!D:M,10,0),"")</f>
        <v/>
      </c>
      <c r="I494" s="9" t="str">
        <f>IFERROR(VLOOKUP(B494,zdroj!D:N,11,0),"")</f>
        <v/>
      </c>
      <c r="J494" s="92" t="str">
        <f t="shared" si="14"/>
        <v/>
      </c>
      <c r="K494" s="92" t="str">
        <f t="shared" si="15"/>
        <v/>
      </c>
    </row>
    <row r="495" spans="3:11" x14ac:dyDescent="0.25">
      <c r="C495" s="9" t="str">
        <f>IFERROR(VLOOKUP(B495,zdroj!D:AJ,33,0),"")</f>
        <v/>
      </c>
      <c r="D495" s="9" t="str">
        <f>IFERROR(VLOOKUP(B495,OBECaZSJaAM!K:W,12,0),"")</f>
        <v/>
      </c>
      <c r="E495" s="9" t="str">
        <f>IFERROR(VLOOKUP(B495,OBECaZSJaAM!K:W,13,0),"")</f>
        <v/>
      </c>
      <c r="F495" s="9" t="str">
        <f>IFERROR(VLOOKUP(B495,zdroj!D:G,4,0),"")</f>
        <v/>
      </c>
      <c r="G495" s="9" t="str">
        <f>IFERROR(IF(N495="A",VLOOKUP(B495,zdroj!D:I,6,0),VLOOKUP(B495,zdroj!D:H,5,0)),"")</f>
        <v/>
      </c>
      <c r="H495" s="9" t="str">
        <f>IFERROR(VLOOKUP(B495,zdroj!D:M,10,0),"")</f>
        <v/>
      </c>
      <c r="I495" s="9" t="str">
        <f>IFERROR(VLOOKUP(B495,zdroj!D:N,11,0),"")</f>
        <v/>
      </c>
      <c r="J495" s="92" t="str">
        <f t="shared" si="14"/>
        <v/>
      </c>
      <c r="K495" s="92" t="str">
        <f t="shared" si="15"/>
        <v/>
      </c>
    </row>
    <row r="496" spans="3:11" x14ac:dyDescent="0.25">
      <c r="C496" s="9" t="str">
        <f>IFERROR(VLOOKUP(B496,zdroj!D:AJ,33,0),"")</f>
        <v/>
      </c>
      <c r="D496" s="9" t="str">
        <f>IFERROR(VLOOKUP(B496,OBECaZSJaAM!K:W,12,0),"")</f>
        <v/>
      </c>
      <c r="E496" s="9" t="str">
        <f>IFERROR(VLOOKUP(B496,OBECaZSJaAM!K:W,13,0),"")</f>
        <v/>
      </c>
      <c r="F496" s="9" t="str">
        <f>IFERROR(VLOOKUP(B496,zdroj!D:G,4,0),"")</f>
        <v/>
      </c>
      <c r="G496" s="9" t="str">
        <f>IFERROR(IF(N496="A",VLOOKUP(B496,zdroj!D:I,6,0),VLOOKUP(B496,zdroj!D:H,5,0)),"")</f>
        <v/>
      </c>
      <c r="H496" s="9" t="str">
        <f>IFERROR(VLOOKUP(B496,zdroj!D:M,10,0),"")</f>
        <v/>
      </c>
      <c r="I496" s="9" t="str">
        <f>IFERROR(VLOOKUP(B496,zdroj!D:N,11,0),"")</f>
        <v/>
      </c>
      <c r="J496" s="92" t="str">
        <f t="shared" si="14"/>
        <v/>
      </c>
      <c r="K496" s="92" t="str">
        <f t="shared" si="15"/>
        <v/>
      </c>
    </row>
    <row r="497" spans="3:11" x14ac:dyDescent="0.25">
      <c r="C497" s="9" t="str">
        <f>IFERROR(VLOOKUP(B497,zdroj!D:AJ,33,0),"")</f>
        <v/>
      </c>
      <c r="D497" s="9" t="str">
        <f>IFERROR(VLOOKUP(B497,OBECaZSJaAM!K:W,12,0),"")</f>
        <v/>
      </c>
      <c r="E497" s="9" t="str">
        <f>IFERROR(VLOOKUP(B497,OBECaZSJaAM!K:W,13,0),"")</f>
        <v/>
      </c>
      <c r="F497" s="9" t="str">
        <f>IFERROR(VLOOKUP(B497,zdroj!D:G,4,0),"")</f>
        <v/>
      </c>
      <c r="G497" s="9" t="str">
        <f>IFERROR(IF(N497="A",VLOOKUP(B497,zdroj!D:I,6,0),VLOOKUP(B497,zdroj!D:H,5,0)),"")</f>
        <v/>
      </c>
      <c r="H497" s="9" t="str">
        <f>IFERROR(VLOOKUP(B497,zdroj!D:M,10,0),"")</f>
        <v/>
      </c>
      <c r="I497" s="9" t="str">
        <f>IFERROR(VLOOKUP(B497,zdroj!D:N,11,0),"")</f>
        <v/>
      </c>
      <c r="J497" s="92" t="str">
        <f t="shared" si="14"/>
        <v/>
      </c>
      <c r="K497" s="92" t="str">
        <f t="shared" si="15"/>
        <v/>
      </c>
    </row>
    <row r="498" spans="3:11" x14ac:dyDescent="0.25">
      <c r="C498" s="9" t="str">
        <f>IFERROR(VLOOKUP(B498,zdroj!D:AJ,33,0),"")</f>
        <v/>
      </c>
      <c r="D498" s="9" t="str">
        <f>IFERROR(VLOOKUP(B498,OBECaZSJaAM!K:W,12,0),"")</f>
        <v/>
      </c>
      <c r="E498" s="9" t="str">
        <f>IFERROR(VLOOKUP(B498,OBECaZSJaAM!K:W,13,0),"")</f>
        <v/>
      </c>
      <c r="F498" s="9" t="str">
        <f>IFERROR(VLOOKUP(B498,zdroj!D:G,4,0),"")</f>
        <v/>
      </c>
      <c r="G498" s="9" t="str">
        <f>IFERROR(IF(N498="A",VLOOKUP(B498,zdroj!D:I,6,0),VLOOKUP(B498,zdroj!D:H,5,0)),"")</f>
        <v/>
      </c>
      <c r="H498" s="9" t="str">
        <f>IFERROR(VLOOKUP(B498,zdroj!D:M,10,0),"")</f>
        <v/>
      </c>
      <c r="I498" s="9" t="str">
        <f>IFERROR(VLOOKUP(B498,zdroj!D:N,11,0),"")</f>
        <v/>
      </c>
      <c r="J498" s="92" t="str">
        <f t="shared" si="14"/>
        <v/>
      </c>
      <c r="K498" s="92" t="str">
        <f t="shared" si="15"/>
        <v/>
      </c>
    </row>
    <row r="499" spans="3:11" x14ac:dyDescent="0.25">
      <c r="C499" s="9" t="str">
        <f>IFERROR(VLOOKUP(B499,zdroj!D:AJ,33,0),"")</f>
        <v/>
      </c>
      <c r="D499" s="9" t="str">
        <f>IFERROR(VLOOKUP(B499,OBECaZSJaAM!K:W,12,0),"")</f>
        <v/>
      </c>
      <c r="E499" s="9" t="str">
        <f>IFERROR(VLOOKUP(B499,OBECaZSJaAM!K:W,13,0),"")</f>
        <v/>
      </c>
      <c r="F499" s="9" t="str">
        <f>IFERROR(VLOOKUP(B499,zdroj!D:G,4,0),"")</f>
        <v/>
      </c>
      <c r="G499" s="9" t="str">
        <f>IFERROR(IF(N499="A",VLOOKUP(B499,zdroj!D:I,6,0),VLOOKUP(B499,zdroj!D:H,5,0)),"")</f>
        <v/>
      </c>
      <c r="H499" s="9" t="str">
        <f>IFERROR(VLOOKUP(B499,zdroj!D:M,10,0),"")</f>
        <v/>
      </c>
      <c r="I499" s="9" t="str">
        <f>IFERROR(VLOOKUP(B499,zdroj!D:N,11,0),"")</f>
        <v/>
      </c>
      <c r="J499" s="92" t="str">
        <f t="shared" si="14"/>
        <v/>
      </c>
      <c r="K499" s="92" t="str">
        <f t="shared" si="15"/>
        <v/>
      </c>
    </row>
    <row r="500" spans="3:11" x14ac:dyDescent="0.25">
      <c r="C500" s="9" t="str">
        <f>IFERROR(VLOOKUP(B500,zdroj!D:AJ,33,0),"")</f>
        <v/>
      </c>
      <c r="D500" s="9" t="str">
        <f>IFERROR(VLOOKUP(B500,OBECaZSJaAM!K:W,12,0),"")</f>
        <v/>
      </c>
      <c r="E500" s="9" t="str">
        <f>IFERROR(VLOOKUP(B500,OBECaZSJaAM!K:W,13,0),"")</f>
        <v/>
      </c>
      <c r="F500" s="9" t="str">
        <f>IFERROR(VLOOKUP(B500,zdroj!D:G,4,0),"")</f>
        <v/>
      </c>
      <c r="G500" s="9" t="str">
        <f>IFERROR(IF(N500="A",VLOOKUP(B500,zdroj!D:I,6,0),VLOOKUP(B500,zdroj!D:H,5,0)),"")</f>
        <v/>
      </c>
      <c r="H500" s="9" t="str">
        <f>IFERROR(VLOOKUP(B500,zdroj!D:M,10,0),"")</f>
        <v/>
      </c>
      <c r="I500" s="9" t="str">
        <f>IFERROR(VLOOKUP(B500,zdroj!D:N,11,0),"")</f>
        <v/>
      </c>
      <c r="J500" s="92" t="str">
        <f t="shared" si="14"/>
        <v/>
      </c>
      <c r="K500" s="92" t="str">
        <f t="shared" si="15"/>
        <v/>
      </c>
    </row>
    <row r="501" spans="3:11" x14ac:dyDescent="0.25">
      <c r="C501" s="9" t="str">
        <f>IFERROR(VLOOKUP(B501,zdroj!D:AJ,33,0),"")</f>
        <v/>
      </c>
      <c r="D501" s="9" t="str">
        <f>IFERROR(VLOOKUP(B501,OBECaZSJaAM!K:W,12,0),"")</f>
        <v/>
      </c>
      <c r="E501" s="9" t="str">
        <f>IFERROR(VLOOKUP(B501,OBECaZSJaAM!K:W,13,0),"")</f>
        <v/>
      </c>
      <c r="F501" s="9" t="str">
        <f>IFERROR(VLOOKUP(B501,zdroj!D:G,4,0),"")</f>
        <v/>
      </c>
      <c r="G501" s="9" t="str">
        <f>IFERROR(IF(N501="A",VLOOKUP(B501,zdroj!D:I,6,0),VLOOKUP(B501,zdroj!D:H,5,0)),"")</f>
        <v/>
      </c>
      <c r="H501" s="9" t="str">
        <f>IFERROR(VLOOKUP(B501,zdroj!D:M,10,0),"")</f>
        <v/>
      </c>
      <c r="I501" s="9" t="str">
        <f>IFERROR(VLOOKUP(B501,zdroj!D:N,11,0),"")</f>
        <v/>
      </c>
      <c r="J501" s="92" t="str">
        <f t="shared" si="14"/>
        <v/>
      </c>
      <c r="K501" s="92" t="str">
        <f t="shared" si="15"/>
        <v/>
      </c>
    </row>
    <row r="502" spans="3:11" x14ac:dyDescent="0.25">
      <c r="C502" s="9" t="str">
        <f>IFERROR(VLOOKUP(B502,zdroj!D:AJ,33,0),"")</f>
        <v/>
      </c>
      <c r="D502" s="9" t="str">
        <f>IFERROR(VLOOKUP(B502,OBECaZSJaAM!K:W,12,0),"")</f>
        <v/>
      </c>
      <c r="E502" s="9" t="str">
        <f>IFERROR(VLOOKUP(B502,OBECaZSJaAM!K:W,13,0),"")</f>
        <v/>
      </c>
      <c r="F502" s="9" t="str">
        <f>IFERROR(VLOOKUP(B502,zdroj!D:G,4,0),"")</f>
        <v/>
      </c>
      <c r="G502" s="9" t="str">
        <f>IFERROR(IF(N502="A",VLOOKUP(B502,zdroj!D:I,6,0),VLOOKUP(B502,zdroj!D:H,5,0)),"")</f>
        <v/>
      </c>
      <c r="H502" s="9" t="str">
        <f>IFERROR(VLOOKUP(B502,zdroj!D:M,10,0),"")</f>
        <v/>
      </c>
      <c r="I502" s="9" t="str">
        <f>IFERROR(VLOOKUP(B502,zdroj!D:N,11,0),"")</f>
        <v/>
      </c>
      <c r="J502" s="92" t="str">
        <f t="shared" si="14"/>
        <v/>
      </c>
      <c r="K502" s="92" t="str">
        <f t="shared" si="15"/>
        <v/>
      </c>
    </row>
    <row r="503" spans="3:11" x14ac:dyDescent="0.25">
      <c r="C503" s="9" t="str">
        <f>IFERROR(VLOOKUP(B503,zdroj!D:AJ,33,0),"")</f>
        <v/>
      </c>
      <c r="D503" s="9" t="str">
        <f>IFERROR(VLOOKUP(B503,OBECaZSJaAM!K:W,12,0),"")</f>
        <v/>
      </c>
      <c r="E503" s="9" t="str">
        <f>IFERROR(VLOOKUP(B503,OBECaZSJaAM!K:W,13,0),"")</f>
        <v/>
      </c>
      <c r="F503" s="9" t="str">
        <f>IFERROR(VLOOKUP(B503,zdroj!D:G,4,0),"")</f>
        <v/>
      </c>
      <c r="G503" s="9" t="str">
        <f>IFERROR(IF(N503="A",VLOOKUP(B503,zdroj!D:I,6,0),VLOOKUP(B503,zdroj!D:H,5,0)),"")</f>
        <v/>
      </c>
      <c r="H503" s="9" t="str">
        <f>IFERROR(VLOOKUP(B503,zdroj!D:M,10,0),"")</f>
        <v/>
      </c>
      <c r="I503" s="9" t="str">
        <f>IFERROR(VLOOKUP(B503,zdroj!D:N,11,0),"")</f>
        <v/>
      </c>
      <c r="J503" s="92" t="str">
        <f t="shared" si="14"/>
        <v/>
      </c>
      <c r="K503" s="92" t="str">
        <f t="shared" si="15"/>
        <v/>
      </c>
    </row>
    <row r="504" spans="3:11" x14ac:dyDescent="0.25">
      <c r="C504" s="9" t="str">
        <f>IFERROR(VLOOKUP(B504,zdroj!D:AJ,33,0),"")</f>
        <v/>
      </c>
      <c r="D504" s="9" t="str">
        <f>IFERROR(VLOOKUP(B504,OBECaZSJaAM!K:W,12,0),"")</f>
        <v/>
      </c>
      <c r="E504" s="9" t="str">
        <f>IFERROR(VLOOKUP(B504,OBECaZSJaAM!K:W,13,0),"")</f>
        <v/>
      </c>
      <c r="F504" s="9" t="str">
        <f>IFERROR(VLOOKUP(B504,zdroj!D:G,4,0),"")</f>
        <v/>
      </c>
      <c r="G504" s="9" t="str">
        <f>IFERROR(IF(N504="A",VLOOKUP(B504,zdroj!D:I,6,0),VLOOKUP(B504,zdroj!D:H,5,0)),"")</f>
        <v/>
      </c>
      <c r="H504" s="9" t="str">
        <f>IFERROR(VLOOKUP(B504,zdroj!D:M,10,0),"")</f>
        <v/>
      </c>
      <c r="I504" s="9" t="str">
        <f>IFERROR(VLOOKUP(B504,zdroj!D:N,11,0),"")</f>
        <v/>
      </c>
      <c r="J504" s="92" t="str">
        <f t="shared" si="14"/>
        <v/>
      </c>
      <c r="K504" s="92" t="str">
        <f t="shared" si="15"/>
        <v/>
      </c>
    </row>
    <row r="505" spans="3:11" x14ac:dyDescent="0.25">
      <c r="C505" s="9" t="str">
        <f>IFERROR(VLOOKUP(B505,zdroj!D:AJ,33,0),"")</f>
        <v/>
      </c>
      <c r="D505" s="9" t="str">
        <f>IFERROR(VLOOKUP(B505,OBECaZSJaAM!K:W,12,0),"")</f>
        <v/>
      </c>
      <c r="E505" s="9" t="str">
        <f>IFERROR(VLOOKUP(B505,OBECaZSJaAM!K:W,13,0),"")</f>
        <v/>
      </c>
      <c r="F505" s="9" t="str">
        <f>IFERROR(VLOOKUP(B505,zdroj!D:G,4,0),"")</f>
        <v/>
      </c>
      <c r="G505" s="9" t="str">
        <f>IFERROR(IF(N505="A",VLOOKUP(B505,zdroj!D:I,6,0),VLOOKUP(B505,zdroj!D:H,5,0)),"")</f>
        <v/>
      </c>
      <c r="H505" s="9" t="str">
        <f>IFERROR(VLOOKUP(B505,zdroj!D:M,10,0),"")</f>
        <v/>
      </c>
      <c r="I505" s="9" t="str">
        <f>IFERROR(VLOOKUP(B505,zdroj!D:N,11,0),"")</f>
        <v/>
      </c>
      <c r="J505" s="92" t="str">
        <f t="shared" si="14"/>
        <v/>
      </c>
      <c r="K505" s="92" t="str">
        <f t="shared" si="15"/>
        <v/>
      </c>
    </row>
    <row r="506" spans="3:11" x14ac:dyDescent="0.25">
      <c r="C506" s="9" t="str">
        <f>IFERROR(VLOOKUP(B506,zdroj!D:AJ,33,0),"")</f>
        <v/>
      </c>
      <c r="D506" s="9" t="str">
        <f>IFERROR(VLOOKUP(B506,OBECaZSJaAM!K:W,12,0),"")</f>
        <v/>
      </c>
      <c r="E506" s="9" t="str">
        <f>IFERROR(VLOOKUP(B506,OBECaZSJaAM!K:W,13,0),"")</f>
        <v/>
      </c>
      <c r="F506" s="9" t="str">
        <f>IFERROR(VLOOKUP(B506,zdroj!D:G,4,0),"")</f>
        <v/>
      </c>
      <c r="G506" s="9" t="str">
        <f>IFERROR(IF(N506="A",VLOOKUP(B506,zdroj!D:I,6,0),VLOOKUP(B506,zdroj!D:H,5,0)),"")</f>
        <v/>
      </c>
      <c r="H506" s="9" t="str">
        <f>IFERROR(VLOOKUP(B506,zdroj!D:M,10,0),"")</f>
        <v/>
      </c>
      <c r="I506" s="9" t="str">
        <f>IFERROR(VLOOKUP(B506,zdroj!D:N,11,0),"")</f>
        <v/>
      </c>
      <c r="J506" s="92" t="str">
        <f t="shared" si="14"/>
        <v/>
      </c>
      <c r="K506" s="92" t="str">
        <f t="shared" si="15"/>
        <v/>
      </c>
    </row>
    <row r="507" spans="3:11" x14ac:dyDescent="0.25">
      <c r="C507" s="9" t="str">
        <f>IFERROR(VLOOKUP(B507,zdroj!D:AJ,33,0),"")</f>
        <v/>
      </c>
      <c r="D507" s="9" t="str">
        <f>IFERROR(VLOOKUP(B507,OBECaZSJaAM!K:W,12,0),"")</f>
        <v/>
      </c>
      <c r="E507" s="9" t="str">
        <f>IFERROR(VLOOKUP(B507,OBECaZSJaAM!K:W,13,0),"")</f>
        <v/>
      </c>
      <c r="F507" s="9" t="str">
        <f>IFERROR(VLOOKUP(B507,zdroj!D:G,4,0),"")</f>
        <v/>
      </c>
      <c r="G507" s="9" t="str">
        <f>IFERROR(IF(N507="A",VLOOKUP(B507,zdroj!D:I,6,0),VLOOKUP(B507,zdroj!D:H,5,0)),"")</f>
        <v/>
      </c>
      <c r="H507" s="9" t="str">
        <f>IFERROR(VLOOKUP(B507,zdroj!D:M,10,0),"")</f>
        <v/>
      </c>
      <c r="I507" s="9" t="str">
        <f>IFERROR(VLOOKUP(B507,zdroj!D:N,11,0),"")</f>
        <v/>
      </c>
      <c r="J507" s="92" t="str">
        <f t="shared" si="14"/>
        <v/>
      </c>
      <c r="K507" s="92" t="str">
        <f t="shared" si="15"/>
        <v/>
      </c>
    </row>
    <row r="508" spans="3:11" x14ac:dyDescent="0.25">
      <c r="C508" s="9" t="str">
        <f>IFERROR(VLOOKUP(B508,zdroj!D:AJ,33,0),"")</f>
        <v/>
      </c>
      <c r="D508" s="9" t="str">
        <f>IFERROR(VLOOKUP(B508,OBECaZSJaAM!K:W,12,0),"")</f>
        <v/>
      </c>
      <c r="E508" s="9" t="str">
        <f>IFERROR(VLOOKUP(B508,OBECaZSJaAM!K:W,13,0),"")</f>
        <v/>
      </c>
      <c r="F508" s="9" t="str">
        <f>IFERROR(VLOOKUP(B508,zdroj!D:G,4,0),"")</f>
        <v/>
      </c>
      <c r="G508" s="9" t="str">
        <f>IFERROR(IF(N508="A",VLOOKUP(B508,zdroj!D:I,6,0),VLOOKUP(B508,zdroj!D:H,5,0)),"")</f>
        <v/>
      </c>
      <c r="H508" s="9" t="str">
        <f>IFERROR(VLOOKUP(B508,zdroj!D:M,10,0),"")</f>
        <v/>
      </c>
      <c r="I508" s="9" t="str">
        <f>IFERROR(VLOOKUP(B508,zdroj!D:N,11,0),"")</f>
        <v/>
      </c>
      <c r="J508" s="92" t="str">
        <f t="shared" si="14"/>
        <v/>
      </c>
      <c r="K508" s="92" t="str">
        <f t="shared" si="15"/>
        <v/>
      </c>
    </row>
    <row r="509" spans="3:11" x14ac:dyDescent="0.25">
      <c r="C509" s="9" t="str">
        <f>IFERROR(VLOOKUP(B509,zdroj!D:AJ,33,0),"")</f>
        <v/>
      </c>
      <c r="D509" s="9" t="str">
        <f>IFERROR(VLOOKUP(B509,OBECaZSJaAM!K:W,12,0),"")</f>
        <v/>
      </c>
      <c r="E509" s="9" t="str">
        <f>IFERROR(VLOOKUP(B509,OBECaZSJaAM!K:W,13,0),"")</f>
        <v/>
      </c>
      <c r="F509" s="9" t="str">
        <f>IFERROR(VLOOKUP(B509,zdroj!D:G,4,0),"")</f>
        <v/>
      </c>
      <c r="G509" s="9" t="str">
        <f>IFERROR(IF(N509="A",VLOOKUP(B509,zdroj!D:I,6,0),VLOOKUP(B509,zdroj!D:H,5,0)),"")</f>
        <v/>
      </c>
      <c r="H509" s="9" t="str">
        <f>IFERROR(VLOOKUP(B509,zdroj!D:M,10,0),"")</f>
        <v/>
      </c>
      <c r="I509" s="9" t="str">
        <f>IFERROR(VLOOKUP(B509,zdroj!D:N,11,0),"")</f>
        <v/>
      </c>
      <c r="J509" s="92" t="str">
        <f t="shared" si="14"/>
        <v/>
      </c>
      <c r="K509" s="92" t="str">
        <f t="shared" si="15"/>
        <v/>
      </c>
    </row>
    <row r="510" spans="3:11" x14ac:dyDescent="0.25">
      <c r="C510" s="9" t="str">
        <f>IFERROR(VLOOKUP(B510,zdroj!D:AJ,33,0),"")</f>
        <v/>
      </c>
      <c r="D510" s="9" t="str">
        <f>IFERROR(VLOOKUP(B510,OBECaZSJaAM!K:W,12,0),"")</f>
        <v/>
      </c>
      <c r="E510" s="9" t="str">
        <f>IFERROR(VLOOKUP(B510,OBECaZSJaAM!K:W,13,0),"")</f>
        <v/>
      </c>
      <c r="F510" s="9" t="str">
        <f>IFERROR(VLOOKUP(B510,zdroj!D:G,4,0),"")</f>
        <v/>
      </c>
      <c r="G510" s="9" t="str">
        <f>IFERROR(IF(N510="A",VLOOKUP(B510,zdroj!D:I,6,0),VLOOKUP(B510,zdroj!D:H,5,0)),"")</f>
        <v/>
      </c>
      <c r="H510" s="9" t="str">
        <f>IFERROR(VLOOKUP(B510,zdroj!D:M,10,0),"")</f>
        <v/>
      </c>
      <c r="I510" s="9" t="str">
        <f>IFERROR(VLOOKUP(B510,zdroj!D:N,11,0),"")</f>
        <v/>
      </c>
      <c r="J510" s="92" t="str">
        <f t="shared" si="14"/>
        <v/>
      </c>
      <c r="K510" s="92" t="str">
        <f t="shared" si="15"/>
        <v/>
      </c>
    </row>
    <row r="511" spans="3:11" x14ac:dyDescent="0.25">
      <c r="C511" s="9" t="str">
        <f>IFERROR(VLOOKUP(B511,zdroj!D:AJ,33,0),"")</f>
        <v/>
      </c>
      <c r="D511" s="9" t="str">
        <f>IFERROR(VLOOKUP(B511,OBECaZSJaAM!K:W,12,0),"")</f>
        <v/>
      </c>
      <c r="E511" s="9" t="str">
        <f>IFERROR(VLOOKUP(B511,OBECaZSJaAM!K:W,13,0),"")</f>
        <v/>
      </c>
      <c r="F511" s="9" t="str">
        <f>IFERROR(VLOOKUP(B511,zdroj!D:G,4,0),"")</f>
        <v/>
      </c>
      <c r="G511" s="9" t="str">
        <f>IFERROR(IF(N511="A",VLOOKUP(B511,zdroj!D:I,6,0),VLOOKUP(B511,zdroj!D:H,5,0)),"")</f>
        <v/>
      </c>
      <c r="H511" s="9" t="str">
        <f>IFERROR(VLOOKUP(B511,zdroj!D:M,10,0),"")</f>
        <v/>
      </c>
      <c r="I511" s="9" t="str">
        <f>IFERROR(VLOOKUP(B511,zdroj!D:N,11,0),"")</f>
        <v/>
      </c>
      <c r="J511" s="92" t="str">
        <f t="shared" si="14"/>
        <v/>
      </c>
      <c r="K511" s="92" t="str">
        <f t="shared" si="15"/>
        <v/>
      </c>
    </row>
    <row r="512" spans="3:11" x14ac:dyDescent="0.25">
      <c r="C512" s="9" t="str">
        <f>IFERROR(VLOOKUP(B512,zdroj!D:AJ,33,0),"")</f>
        <v/>
      </c>
      <c r="D512" s="9" t="str">
        <f>IFERROR(VLOOKUP(B512,OBECaZSJaAM!K:W,12,0),"")</f>
        <v/>
      </c>
      <c r="E512" s="9" t="str">
        <f>IFERROR(VLOOKUP(B512,OBECaZSJaAM!K:W,13,0),"")</f>
        <v/>
      </c>
      <c r="F512" s="9" t="str">
        <f>IFERROR(VLOOKUP(B512,zdroj!D:G,4,0),"")</f>
        <v/>
      </c>
      <c r="G512" s="9" t="str">
        <f>IFERROR(IF(N512="A",VLOOKUP(B512,zdroj!D:I,6,0),VLOOKUP(B512,zdroj!D:H,5,0)),"")</f>
        <v/>
      </c>
      <c r="H512" s="9" t="str">
        <f>IFERROR(VLOOKUP(B512,zdroj!D:M,10,0),"")</f>
        <v/>
      </c>
      <c r="I512" s="9" t="str">
        <f>IFERROR(VLOOKUP(B512,zdroj!D:N,11,0),"")</f>
        <v/>
      </c>
      <c r="J512" s="92" t="str">
        <f t="shared" si="14"/>
        <v/>
      </c>
      <c r="K512" s="92" t="str">
        <f t="shared" si="15"/>
        <v/>
      </c>
    </row>
    <row r="513" spans="3:11" x14ac:dyDescent="0.25">
      <c r="C513" s="9" t="str">
        <f>IFERROR(VLOOKUP(B513,zdroj!D:AJ,33,0),"")</f>
        <v/>
      </c>
      <c r="D513" s="9" t="str">
        <f>IFERROR(VLOOKUP(B513,OBECaZSJaAM!K:W,12,0),"")</f>
        <v/>
      </c>
      <c r="E513" s="9" t="str">
        <f>IFERROR(VLOOKUP(B513,OBECaZSJaAM!K:W,13,0),"")</f>
        <v/>
      </c>
      <c r="F513" s="9" t="str">
        <f>IFERROR(VLOOKUP(B513,zdroj!D:G,4,0),"")</f>
        <v/>
      </c>
      <c r="G513" s="9" t="str">
        <f>IFERROR(IF(N513="A",VLOOKUP(B513,zdroj!D:I,6,0),VLOOKUP(B513,zdroj!D:H,5,0)),"")</f>
        <v/>
      </c>
      <c r="H513" s="9" t="str">
        <f>IFERROR(VLOOKUP(B513,zdroj!D:M,10,0),"")</f>
        <v/>
      </c>
      <c r="I513" s="9" t="str">
        <f>IFERROR(VLOOKUP(B513,zdroj!D:N,11,0),"")</f>
        <v/>
      </c>
      <c r="J513" s="92" t="str">
        <f t="shared" si="14"/>
        <v/>
      </c>
      <c r="K513" s="92" t="str">
        <f t="shared" si="15"/>
        <v/>
      </c>
    </row>
    <row r="514" spans="3:11" x14ac:dyDescent="0.25">
      <c r="C514" s="9" t="str">
        <f>IFERROR(VLOOKUP(B514,zdroj!D:AJ,33,0),"")</f>
        <v/>
      </c>
      <c r="D514" s="9" t="str">
        <f>IFERROR(VLOOKUP(B514,OBECaZSJaAM!K:W,12,0),"")</f>
        <v/>
      </c>
      <c r="E514" s="9" t="str">
        <f>IFERROR(VLOOKUP(B514,OBECaZSJaAM!K:W,13,0),"")</f>
        <v/>
      </c>
      <c r="F514" s="9" t="str">
        <f>IFERROR(VLOOKUP(B514,zdroj!D:G,4,0),"")</f>
        <v/>
      </c>
      <c r="G514" s="9" t="str">
        <f>IFERROR(IF(N514="A",VLOOKUP(B514,zdroj!D:I,6,0),VLOOKUP(B514,zdroj!D:H,5,0)),"")</f>
        <v/>
      </c>
      <c r="H514" s="9" t="str">
        <f>IFERROR(VLOOKUP(B514,zdroj!D:M,10,0),"")</f>
        <v/>
      </c>
      <c r="I514" s="9" t="str">
        <f>IFERROR(VLOOKUP(B514,zdroj!D:N,11,0),"")</f>
        <v/>
      </c>
      <c r="J514" s="92" t="str">
        <f t="shared" si="14"/>
        <v/>
      </c>
      <c r="K514" s="92" t="str">
        <f t="shared" si="15"/>
        <v/>
      </c>
    </row>
    <row r="515" spans="3:11" x14ac:dyDescent="0.25">
      <c r="C515" s="9" t="str">
        <f>IFERROR(VLOOKUP(B515,zdroj!D:AJ,33,0),"")</f>
        <v/>
      </c>
      <c r="D515" s="9" t="str">
        <f>IFERROR(VLOOKUP(B515,OBECaZSJaAM!K:W,12,0),"")</f>
        <v/>
      </c>
      <c r="E515" s="9" t="str">
        <f>IFERROR(VLOOKUP(B515,OBECaZSJaAM!K:W,13,0),"")</f>
        <v/>
      </c>
      <c r="F515" s="9" t="str">
        <f>IFERROR(VLOOKUP(B515,zdroj!D:G,4,0),"")</f>
        <v/>
      </c>
      <c r="G515" s="9" t="str">
        <f>IFERROR(IF(N515="A",VLOOKUP(B515,zdroj!D:I,6,0),VLOOKUP(B515,zdroj!D:H,5,0)),"")</f>
        <v/>
      </c>
      <c r="H515" s="9" t="str">
        <f>IFERROR(VLOOKUP(B515,zdroj!D:M,10,0),"")</f>
        <v/>
      </c>
      <c r="I515" s="9" t="str">
        <f>IFERROR(VLOOKUP(B515,zdroj!D:N,11,0),"")</f>
        <v/>
      </c>
      <c r="J515" s="92" t="str">
        <f t="shared" si="14"/>
        <v/>
      </c>
      <c r="K515" s="92" t="str">
        <f t="shared" si="15"/>
        <v/>
      </c>
    </row>
    <row r="516" spans="3:11" x14ac:dyDescent="0.25">
      <c r="C516" s="9" t="str">
        <f>IFERROR(VLOOKUP(B516,zdroj!D:AJ,33,0),"")</f>
        <v/>
      </c>
      <c r="D516" s="9" t="str">
        <f>IFERROR(VLOOKUP(B516,OBECaZSJaAM!K:W,12,0),"")</f>
        <v/>
      </c>
      <c r="E516" s="9" t="str">
        <f>IFERROR(VLOOKUP(B516,OBECaZSJaAM!K:W,13,0),"")</f>
        <v/>
      </c>
      <c r="F516" s="9" t="str">
        <f>IFERROR(VLOOKUP(B516,zdroj!D:G,4,0),"")</f>
        <v/>
      </c>
      <c r="G516" s="9" t="str">
        <f>IFERROR(IF(N516="A",VLOOKUP(B516,zdroj!D:I,6,0),VLOOKUP(B516,zdroj!D:H,5,0)),"")</f>
        <v/>
      </c>
      <c r="H516" s="9" t="str">
        <f>IFERROR(VLOOKUP(B516,zdroj!D:M,10,0),"")</f>
        <v/>
      </c>
      <c r="I516" s="9" t="str">
        <f>IFERROR(VLOOKUP(B516,zdroj!D:N,11,0),"")</f>
        <v/>
      </c>
      <c r="J516" s="92" t="str">
        <f t="shared" si="14"/>
        <v/>
      </c>
      <c r="K516" s="92" t="str">
        <f t="shared" si="15"/>
        <v/>
      </c>
    </row>
    <row r="517" spans="3:11" x14ac:dyDescent="0.25">
      <c r="C517" s="9" t="str">
        <f>IFERROR(VLOOKUP(B517,zdroj!D:AJ,33,0),"")</f>
        <v/>
      </c>
      <c r="D517" s="9" t="str">
        <f>IFERROR(VLOOKUP(B517,OBECaZSJaAM!K:W,12,0),"")</f>
        <v/>
      </c>
      <c r="E517" s="9" t="str">
        <f>IFERROR(VLOOKUP(B517,OBECaZSJaAM!K:W,13,0),"")</f>
        <v/>
      </c>
      <c r="F517" s="9" t="str">
        <f>IFERROR(VLOOKUP(B517,zdroj!D:G,4,0),"")</f>
        <v/>
      </c>
      <c r="G517" s="9" t="str">
        <f>IFERROR(IF(N517="A",VLOOKUP(B517,zdroj!D:I,6,0),VLOOKUP(B517,zdroj!D:H,5,0)),"")</f>
        <v/>
      </c>
      <c r="H517" s="9" t="str">
        <f>IFERROR(VLOOKUP(B517,zdroj!D:M,10,0),"")</f>
        <v/>
      </c>
      <c r="I517" s="9" t="str">
        <f>IFERROR(VLOOKUP(B517,zdroj!D:N,11,0),"")</f>
        <v/>
      </c>
      <c r="J517" s="92" t="str">
        <f t="shared" si="14"/>
        <v/>
      </c>
      <c r="K517" s="92" t="str">
        <f t="shared" si="15"/>
        <v/>
      </c>
    </row>
    <row r="518" spans="3:11" x14ac:dyDescent="0.25">
      <c r="C518" s="9" t="str">
        <f>IFERROR(VLOOKUP(B518,zdroj!D:AJ,33,0),"")</f>
        <v/>
      </c>
      <c r="D518" s="9" t="str">
        <f>IFERROR(VLOOKUP(B518,OBECaZSJaAM!K:W,12,0),"")</f>
        <v/>
      </c>
      <c r="E518" s="9" t="str">
        <f>IFERROR(VLOOKUP(B518,OBECaZSJaAM!K:W,13,0),"")</f>
        <v/>
      </c>
      <c r="F518" s="9" t="str">
        <f>IFERROR(VLOOKUP(B518,zdroj!D:G,4,0),"")</f>
        <v/>
      </c>
      <c r="G518" s="9" t="str">
        <f>IFERROR(IF(N518="A",VLOOKUP(B518,zdroj!D:I,6,0),VLOOKUP(B518,zdroj!D:H,5,0)),"")</f>
        <v/>
      </c>
      <c r="H518" s="9" t="str">
        <f>IFERROR(VLOOKUP(B518,zdroj!D:M,10,0),"")</f>
        <v/>
      </c>
      <c r="I518" s="9" t="str">
        <f>IFERROR(VLOOKUP(B518,zdroj!D:N,11,0),"")</f>
        <v/>
      </c>
      <c r="J518" s="92" t="str">
        <f t="shared" ref="J518:J581" si="16">IFERROR(G518/F518,"")</f>
        <v/>
      </c>
      <c r="K518" s="92" t="str">
        <f t="shared" ref="K518:K581" si="17">IFERROR((I518+H518+G518)/F518,"")</f>
        <v/>
      </c>
    </row>
    <row r="519" spans="3:11" x14ac:dyDescent="0.25">
      <c r="C519" s="9" t="str">
        <f>IFERROR(VLOOKUP(B519,zdroj!D:AJ,33,0),"")</f>
        <v/>
      </c>
      <c r="D519" s="9" t="str">
        <f>IFERROR(VLOOKUP(B519,OBECaZSJaAM!K:W,12,0),"")</f>
        <v/>
      </c>
      <c r="E519" s="9" t="str">
        <f>IFERROR(VLOOKUP(B519,OBECaZSJaAM!K:W,13,0),"")</f>
        <v/>
      </c>
      <c r="F519" s="9" t="str">
        <f>IFERROR(VLOOKUP(B519,zdroj!D:G,4,0),"")</f>
        <v/>
      </c>
      <c r="G519" s="9" t="str">
        <f>IFERROR(IF(N519="A",VLOOKUP(B519,zdroj!D:I,6,0),VLOOKUP(B519,zdroj!D:H,5,0)),"")</f>
        <v/>
      </c>
      <c r="H519" s="9" t="str">
        <f>IFERROR(VLOOKUP(B519,zdroj!D:M,10,0),"")</f>
        <v/>
      </c>
      <c r="I519" s="9" t="str">
        <f>IFERROR(VLOOKUP(B519,zdroj!D:N,11,0),"")</f>
        <v/>
      </c>
      <c r="J519" s="92" t="str">
        <f t="shared" si="16"/>
        <v/>
      </c>
      <c r="K519" s="92" t="str">
        <f t="shared" si="17"/>
        <v/>
      </c>
    </row>
    <row r="520" spans="3:11" x14ac:dyDescent="0.25">
      <c r="C520" s="9" t="str">
        <f>IFERROR(VLOOKUP(B520,zdroj!D:AJ,33,0),"")</f>
        <v/>
      </c>
      <c r="D520" s="9" t="str">
        <f>IFERROR(VLOOKUP(B520,OBECaZSJaAM!K:W,12,0),"")</f>
        <v/>
      </c>
      <c r="E520" s="9" t="str">
        <f>IFERROR(VLOOKUP(B520,OBECaZSJaAM!K:W,13,0),"")</f>
        <v/>
      </c>
      <c r="F520" s="9" t="str">
        <f>IFERROR(VLOOKUP(B520,zdroj!D:G,4,0),"")</f>
        <v/>
      </c>
      <c r="G520" s="9" t="str">
        <f>IFERROR(IF(N520="A",VLOOKUP(B520,zdroj!D:I,6,0),VLOOKUP(B520,zdroj!D:H,5,0)),"")</f>
        <v/>
      </c>
      <c r="H520" s="9" t="str">
        <f>IFERROR(VLOOKUP(B520,zdroj!D:M,10,0),"")</f>
        <v/>
      </c>
      <c r="I520" s="9" t="str">
        <f>IFERROR(VLOOKUP(B520,zdroj!D:N,11,0),"")</f>
        <v/>
      </c>
      <c r="J520" s="92" t="str">
        <f t="shared" si="16"/>
        <v/>
      </c>
      <c r="K520" s="92" t="str">
        <f t="shared" si="17"/>
        <v/>
      </c>
    </row>
    <row r="521" spans="3:11" x14ac:dyDescent="0.25">
      <c r="C521" s="9" t="str">
        <f>IFERROR(VLOOKUP(B521,zdroj!D:AJ,33,0),"")</f>
        <v/>
      </c>
      <c r="D521" s="9" t="str">
        <f>IFERROR(VLOOKUP(B521,OBECaZSJaAM!K:W,12,0),"")</f>
        <v/>
      </c>
      <c r="E521" s="9" t="str">
        <f>IFERROR(VLOOKUP(B521,OBECaZSJaAM!K:W,13,0),"")</f>
        <v/>
      </c>
      <c r="F521" s="9" t="str">
        <f>IFERROR(VLOOKUP(B521,zdroj!D:G,4,0),"")</f>
        <v/>
      </c>
      <c r="G521" s="9" t="str">
        <f>IFERROR(IF(N521="A",VLOOKUP(B521,zdroj!D:I,6,0),VLOOKUP(B521,zdroj!D:H,5,0)),"")</f>
        <v/>
      </c>
      <c r="H521" s="9" t="str">
        <f>IFERROR(VLOOKUP(B521,zdroj!D:M,10,0),"")</f>
        <v/>
      </c>
      <c r="I521" s="9" t="str">
        <f>IFERROR(VLOOKUP(B521,zdroj!D:N,11,0),"")</f>
        <v/>
      </c>
      <c r="J521" s="92" t="str">
        <f t="shared" si="16"/>
        <v/>
      </c>
      <c r="K521" s="92" t="str">
        <f t="shared" si="17"/>
        <v/>
      </c>
    </row>
    <row r="522" spans="3:11" x14ac:dyDescent="0.25">
      <c r="C522" s="9" t="str">
        <f>IFERROR(VLOOKUP(B522,zdroj!D:AJ,33,0),"")</f>
        <v/>
      </c>
      <c r="D522" s="9" t="str">
        <f>IFERROR(VLOOKUP(B522,OBECaZSJaAM!K:W,12,0),"")</f>
        <v/>
      </c>
      <c r="E522" s="9" t="str">
        <f>IFERROR(VLOOKUP(B522,OBECaZSJaAM!K:W,13,0),"")</f>
        <v/>
      </c>
      <c r="F522" s="9" t="str">
        <f>IFERROR(VLOOKUP(B522,zdroj!D:G,4,0),"")</f>
        <v/>
      </c>
      <c r="G522" s="9" t="str">
        <f>IFERROR(IF(N522="A",VLOOKUP(B522,zdroj!D:I,6,0),VLOOKUP(B522,zdroj!D:H,5,0)),"")</f>
        <v/>
      </c>
      <c r="H522" s="9" t="str">
        <f>IFERROR(VLOOKUP(B522,zdroj!D:M,10,0),"")</f>
        <v/>
      </c>
      <c r="I522" s="9" t="str">
        <f>IFERROR(VLOOKUP(B522,zdroj!D:N,11,0),"")</f>
        <v/>
      </c>
      <c r="J522" s="92" t="str">
        <f t="shared" si="16"/>
        <v/>
      </c>
      <c r="K522" s="92" t="str">
        <f t="shared" si="17"/>
        <v/>
      </c>
    </row>
    <row r="523" spans="3:11" x14ac:dyDescent="0.25">
      <c r="C523" s="9" t="str">
        <f>IFERROR(VLOOKUP(B523,zdroj!D:AJ,33,0),"")</f>
        <v/>
      </c>
      <c r="D523" s="9" t="str">
        <f>IFERROR(VLOOKUP(B523,OBECaZSJaAM!K:W,12,0),"")</f>
        <v/>
      </c>
      <c r="E523" s="9" t="str">
        <f>IFERROR(VLOOKUP(B523,OBECaZSJaAM!K:W,13,0),"")</f>
        <v/>
      </c>
      <c r="F523" s="9" t="str">
        <f>IFERROR(VLOOKUP(B523,zdroj!D:G,4,0),"")</f>
        <v/>
      </c>
      <c r="G523" s="9" t="str">
        <f>IFERROR(IF(N523="A",VLOOKUP(B523,zdroj!D:I,6,0),VLOOKUP(B523,zdroj!D:H,5,0)),"")</f>
        <v/>
      </c>
      <c r="H523" s="9" t="str">
        <f>IFERROR(VLOOKUP(B523,zdroj!D:M,10,0),"")</f>
        <v/>
      </c>
      <c r="I523" s="9" t="str">
        <f>IFERROR(VLOOKUP(B523,zdroj!D:N,11,0),"")</f>
        <v/>
      </c>
      <c r="J523" s="92" t="str">
        <f t="shared" si="16"/>
        <v/>
      </c>
      <c r="K523" s="92" t="str">
        <f t="shared" si="17"/>
        <v/>
      </c>
    </row>
    <row r="524" spans="3:11" x14ac:dyDescent="0.25">
      <c r="C524" s="9" t="str">
        <f>IFERROR(VLOOKUP(B524,zdroj!D:AJ,33,0),"")</f>
        <v/>
      </c>
      <c r="D524" s="9" t="str">
        <f>IFERROR(VLOOKUP(B524,OBECaZSJaAM!K:W,12,0),"")</f>
        <v/>
      </c>
      <c r="E524" s="9" t="str">
        <f>IFERROR(VLOOKUP(B524,OBECaZSJaAM!K:W,13,0),"")</f>
        <v/>
      </c>
      <c r="F524" s="9" t="str">
        <f>IFERROR(VLOOKUP(B524,zdroj!D:G,4,0),"")</f>
        <v/>
      </c>
      <c r="G524" s="9" t="str">
        <f>IFERROR(IF(N524="A",VLOOKUP(B524,zdroj!D:I,6,0),VLOOKUP(B524,zdroj!D:H,5,0)),"")</f>
        <v/>
      </c>
      <c r="H524" s="9" t="str">
        <f>IFERROR(VLOOKUP(B524,zdroj!D:M,10,0),"")</f>
        <v/>
      </c>
      <c r="I524" s="9" t="str">
        <f>IFERROR(VLOOKUP(B524,zdroj!D:N,11,0),"")</f>
        <v/>
      </c>
      <c r="J524" s="92" t="str">
        <f t="shared" si="16"/>
        <v/>
      </c>
      <c r="K524" s="92" t="str">
        <f t="shared" si="17"/>
        <v/>
      </c>
    </row>
    <row r="525" spans="3:11" x14ac:dyDescent="0.25">
      <c r="C525" s="9" t="str">
        <f>IFERROR(VLOOKUP(B525,zdroj!D:AJ,33,0),"")</f>
        <v/>
      </c>
      <c r="D525" s="9" t="str">
        <f>IFERROR(VLOOKUP(B525,OBECaZSJaAM!K:W,12,0),"")</f>
        <v/>
      </c>
      <c r="E525" s="9" t="str">
        <f>IFERROR(VLOOKUP(B525,OBECaZSJaAM!K:W,13,0),"")</f>
        <v/>
      </c>
      <c r="F525" s="9" t="str">
        <f>IFERROR(VLOOKUP(B525,zdroj!D:G,4,0),"")</f>
        <v/>
      </c>
      <c r="G525" s="9" t="str">
        <f>IFERROR(IF(N525="A",VLOOKUP(B525,zdroj!D:I,6,0),VLOOKUP(B525,zdroj!D:H,5,0)),"")</f>
        <v/>
      </c>
      <c r="H525" s="9" t="str">
        <f>IFERROR(VLOOKUP(B525,zdroj!D:M,10,0),"")</f>
        <v/>
      </c>
      <c r="I525" s="9" t="str">
        <f>IFERROR(VLOOKUP(B525,zdroj!D:N,11,0),"")</f>
        <v/>
      </c>
      <c r="J525" s="92" t="str">
        <f t="shared" si="16"/>
        <v/>
      </c>
      <c r="K525" s="92" t="str">
        <f t="shared" si="17"/>
        <v/>
      </c>
    </row>
    <row r="526" spans="3:11" x14ac:dyDescent="0.25">
      <c r="C526" s="9" t="str">
        <f>IFERROR(VLOOKUP(B526,zdroj!D:AJ,33,0),"")</f>
        <v/>
      </c>
      <c r="D526" s="9" t="str">
        <f>IFERROR(VLOOKUP(B526,OBECaZSJaAM!K:W,12,0),"")</f>
        <v/>
      </c>
      <c r="E526" s="9" t="str">
        <f>IFERROR(VLOOKUP(B526,OBECaZSJaAM!K:W,13,0),"")</f>
        <v/>
      </c>
      <c r="F526" s="9" t="str">
        <f>IFERROR(VLOOKUP(B526,zdroj!D:G,4,0),"")</f>
        <v/>
      </c>
      <c r="G526" s="9" t="str">
        <f>IFERROR(IF(N526="A",VLOOKUP(B526,zdroj!D:I,6,0),VLOOKUP(B526,zdroj!D:H,5,0)),"")</f>
        <v/>
      </c>
      <c r="H526" s="9" t="str">
        <f>IFERROR(VLOOKUP(B526,zdroj!D:M,10,0),"")</f>
        <v/>
      </c>
      <c r="I526" s="9" t="str">
        <f>IFERROR(VLOOKUP(B526,zdroj!D:N,11,0),"")</f>
        <v/>
      </c>
      <c r="J526" s="92" t="str">
        <f t="shared" si="16"/>
        <v/>
      </c>
      <c r="K526" s="92" t="str">
        <f t="shared" si="17"/>
        <v/>
      </c>
    </row>
    <row r="527" spans="3:11" x14ac:dyDescent="0.25">
      <c r="C527" s="9" t="str">
        <f>IFERROR(VLOOKUP(B527,zdroj!D:AJ,33,0),"")</f>
        <v/>
      </c>
      <c r="D527" s="9" t="str">
        <f>IFERROR(VLOOKUP(B527,OBECaZSJaAM!K:W,12,0),"")</f>
        <v/>
      </c>
      <c r="E527" s="9" t="str">
        <f>IFERROR(VLOOKUP(B527,OBECaZSJaAM!K:W,13,0),"")</f>
        <v/>
      </c>
      <c r="F527" s="9" t="str">
        <f>IFERROR(VLOOKUP(B527,zdroj!D:G,4,0),"")</f>
        <v/>
      </c>
      <c r="G527" s="9" t="str">
        <f>IFERROR(IF(N527="A",VLOOKUP(B527,zdroj!D:I,6,0),VLOOKUP(B527,zdroj!D:H,5,0)),"")</f>
        <v/>
      </c>
      <c r="H527" s="9" t="str">
        <f>IFERROR(VLOOKUP(B527,zdroj!D:M,10,0),"")</f>
        <v/>
      </c>
      <c r="I527" s="9" t="str">
        <f>IFERROR(VLOOKUP(B527,zdroj!D:N,11,0),"")</f>
        <v/>
      </c>
      <c r="J527" s="92" t="str">
        <f t="shared" si="16"/>
        <v/>
      </c>
      <c r="K527" s="92" t="str">
        <f t="shared" si="17"/>
        <v/>
      </c>
    </row>
    <row r="528" spans="3:11" x14ac:dyDescent="0.25">
      <c r="C528" s="9" t="str">
        <f>IFERROR(VLOOKUP(B528,zdroj!D:AJ,33,0),"")</f>
        <v/>
      </c>
      <c r="D528" s="9" t="str">
        <f>IFERROR(VLOOKUP(B528,OBECaZSJaAM!K:W,12,0),"")</f>
        <v/>
      </c>
      <c r="E528" s="9" t="str">
        <f>IFERROR(VLOOKUP(B528,OBECaZSJaAM!K:W,13,0),"")</f>
        <v/>
      </c>
      <c r="F528" s="9" t="str">
        <f>IFERROR(VLOOKUP(B528,zdroj!D:G,4,0),"")</f>
        <v/>
      </c>
      <c r="G528" s="9" t="str">
        <f>IFERROR(IF(N528="A",VLOOKUP(B528,zdroj!D:I,6,0),VLOOKUP(B528,zdroj!D:H,5,0)),"")</f>
        <v/>
      </c>
      <c r="H528" s="9" t="str">
        <f>IFERROR(VLOOKUP(B528,zdroj!D:M,10,0),"")</f>
        <v/>
      </c>
      <c r="I528" s="9" t="str">
        <f>IFERROR(VLOOKUP(B528,zdroj!D:N,11,0),"")</f>
        <v/>
      </c>
      <c r="J528" s="92" t="str">
        <f t="shared" si="16"/>
        <v/>
      </c>
      <c r="K528" s="92" t="str">
        <f t="shared" si="17"/>
        <v/>
      </c>
    </row>
    <row r="529" spans="3:11" x14ac:dyDescent="0.25">
      <c r="C529" s="9" t="str">
        <f>IFERROR(VLOOKUP(B529,zdroj!D:AJ,33,0),"")</f>
        <v/>
      </c>
      <c r="D529" s="9" t="str">
        <f>IFERROR(VLOOKUP(B529,OBECaZSJaAM!K:W,12,0),"")</f>
        <v/>
      </c>
      <c r="E529" s="9" t="str">
        <f>IFERROR(VLOOKUP(B529,OBECaZSJaAM!K:W,13,0),"")</f>
        <v/>
      </c>
      <c r="F529" s="9" t="str">
        <f>IFERROR(VLOOKUP(B529,zdroj!D:G,4,0),"")</f>
        <v/>
      </c>
      <c r="G529" s="9" t="str">
        <f>IFERROR(IF(N529="A",VLOOKUP(B529,zdroj!D:I,6,0),VLOOKUP(B529,zdroj!D:H,5,0)),"")</f>
        <v/>
      </c>
      <c r="H529" s="9" t="str">
        <f>IFERROR(VLOOKUP(B529,zdroj!D:M,10,0),"")</f>
        <v/>
      </c>
      <c r="I529" s="9" t="str">
        <f>IFERROR(VLOOKUP(B529,zdroj!D:N,11,0),"")</f>
        <v/>
      </c>
      <c r="J529" s="92" t="str">
        <f t="shared" si="16"/>
        <v/>
      </c>
      <c r="K529" s="92" t="str">
        <f t="shared" si="17"/>
        <v/>
      </c>
    </row>
    <row r="530" spans="3:11" x14ac:dyDescent="0.25">
      <c r="C530" s="9" t="str">
        <f>IFERROR(VLOOKUP(B530,zdroj!D:AJ,33,0),"")</f>
        <v/>
      </c>
      <c r="D530" s="9" t="str">
        <f>IFERROR(VLOOKUP(B530,OBECaZSJaAM!K:W,12,0),"")</f>
        <v/>
      </c>
      <c r="E530" s="9" t="str">
        <f>IFERROR(VLOOKUP(B530,OBECaZSJaAM!K:W,13,0),"")</f>
        <v/>
      </c>
      <c r="F530" s="9" t="str">
        <f>IFERROR(VLOOKUP(B530,zdroj!D:G,4,0),"")</f>
        <v/>
      </c>
      <c r="G530" s="9" t="str">
        <f>IFERROR(IF(N530="A",VLOOKUP(B530,zdroj!D:I,6,0),VLOOKUP(B530,zdroj!D:H,5,0)),"")</f>
        <v/>
      </c>
      <c r="H530" s="9" t="str">
        <f>IFERROR(VLOOKUP(B530,zdroj!D:M,10,0),"")</f>
        <v/>
      </c>
      <c r="I530" s="9" t="str">
        <f>IFERROR(VLOOKUP(B530,zdroj!D:N,11,0),"")</f>
        <v/>
      </c>
      <c r="J530" s="92" t="str">
        <f t="shared" si="16"/>
        <v/>
      </c>
      <c r="K530" s="92" t="str">
        <f t="shared" si="17"/>
        <v/>
      </c>
    </row>
    <row r="531" spans="3:11" x14ac:dyDescent="0.25">
      <c r="C531" s="9" t="str">
        <f>IFERROR(VLOOKUP(B531,zdroj!D:AJ,33,0),"")</f>
        <v/>
      </c>
      <c r="D531" s="9" t="str">
        <f>IFERROR(VLOOKUP(B531,OBECaZSJaAM!K:W,12,0),"")</f>
        <v/>
      </c>
      <c r="E531" s="9" t="str">
        <f>IFERROR(VLOOKUP(B531,OBECaZSJaAM!K:W,13,0),"")</f>
        <v/>
      </c>
      <c r="F531" s="9" t="str">
        <f>IFERROR(VLOOKUP(B531,zdroj!D:G,4,0),"")</f>
        <v/>
      </c>
      <c r="G531" s="9" t="str">
        <f>IFERROR(IF(N531="A",VLOOKUP(B531,zdroj!D:I,6,0),VLOOKUP(B531,zdroj!D:H,5,0)),"")</f>
        <v/>
      </c>
      <c r="H531" s="9" t="str">
        <f>IFERROR(VLOOKUP(B531,zdroj!D:M,10,0),"")</f>
        <v/>
      </c>
      <c r="I531" s="9" t="str">
        <f>IFERROR(VLOOKUP(B531,zdroj!D:N,11,0),"")</f>
        <v/>
      </c>
      <c r="J531" s="92" t="str">
        <f t="shared" si="16"/>
        <v/>
      </c>
      <c r="K531" s="92" t="str">
        <f t="shared" si="17"/>
        <v/>
      </c>
    </row>
    <row r="532" spans="3:11" x14ac:dyDescent="0.25">
      <c r="C532" s="9" t="str">
        <f>IFERROR(VLOOKUP(B532,zdroj!D:AJ,33,0),"")</f>
        <v/>
      </c>
      <c r="D532" s="9" t="str">
        <f>IFERROR(VLOOKUP(B532,OBECaZSJaAM!K:W,12,0),"")</f>
        <v/>
      </c>
      <c r="E532" s="9" t="str">
        <f>IFERROR(VLOOKUP(B532,OBECaZSJaAM!K:W,13,0),"")</f>
        <v/>
      </c>
      <c r="F532" s="9" t="str">
        <f>IFERROR(VLOOKUP(B532,zdroj!D:G,4,0),"")</f>
        <v/>
      </c>
      <c r="G532" s="9" t="str">
        <f>IFERROR(IF(N532="A",VLOOKUP(B532,zdroj!D:I,6,0),VLOOKUP(B532,zdroj!D:H,5,0)),"")</f>
        <v/>
      </c>
      <c r="H532" s="9" t="str">
        <f>IFERROR(VLOOKUP(B532,zdroj!D:M,10,0),"")</f>
        <v/>
      </c>
      <c r="I532" s="9" t="str">
        <f>IFERROR(VLOOKUP(B532,zdroj!D:N,11,0),"")</f>
        <v/>
      </c>
      <c r="J532" s="92" t="str">
        <f t="shared" si="16"/>
        <v/>
      </c>
      <c r="K532" s="92" t="str">
        <f t="shared" si="17"/>
        <v/>
      </c>
    </row>
    <row r="533" spans="3:11" x14ac:dyDescent="0.25">
      <c r="C533" s="9" t="str">
        <f>IFERROR(VLOOKUP(B533,zdroj!D:AJ,33,0),"")</f>
        <v/>
      </c>
      <c r="D533" s="9" t="str">
        <f>IFERROR(VLOOKUP(B533,OBECaZSJaAM!K:W,12,0),"")</f>
        <v/>
      </c>
      <c r="E533" s="9" t="str">
        <f>IFERROR(VLOOKUP(B533,OBECaZSJaAM!K:W,13,0),"")</f>
        <v/>
      </c>
      <c r="F533" s="9" t="str">
        <f>IFERROR(VLOOKUP(B533,zdroj!D:G,4,0),"")</f>
        <v/>
      </c>
      <c r="G533" s="9" t="str">
        <f>IFERROR(IF(N533="A",VLOOKUP(B533,zdroj!D:I,6,0),VLOOKUP(B533,zdroj!D:H,5,0)),"")</f>
        <v/>
      </c>
      <c r="H533" s="9" t="str">
        <f>IFERROR(VLOOKUP(B533,zdroj!D:M,10,0),"")</f>
        <v/>
      </c>
      <c r="I533" s="9" t="str">
        <f>IFERROR(VLOOKUP(B533,zdroj!D:N,11,0),"")</f>
        <v/>
      </c>
      <c r="J533" s="92" t="str">
        <f t="shared" si="16"/>
        <v/>
      </c>
      <c r="K533" s="92" t="str">
        <f t="shared" si="17"/>
        <v/>
      </c>
    </row>
    <row r="534" spans="3:11" x14ac:dyDescent="0.25">
      <c r="C534" s="9" t="str">
        <f>IFERROR(VLOOKUP(B534,zdroj!D:AJ,33,0),"")</f>
        <v/>
      </c>
      <c r="D534" s="9" t="str">
        <f>IFERROR(VLOOKUP(B534,OBECaZSJaAM!K:W,12,0),"")</f>
        <v/>
      </c>
      <c r="E534" s="9" t="str">
        <f>IFERROR(VLOOKUP(B534,OBECaZSJaAM!K:W,13,0),"")</f>
        <v/>
      </c>
      <c r="F534" s="9" t="str">
        <f>IFERROR(VLOOKUP(B534,zdroj!D:G,4,0),"")</f>
        <v/>
      </c>
      <c r="G534" s="9" t="str">
        <f>IFERROR(IF(N534="A",VLOOKUP(B534,zdroj!D:I,6,0),VLOOKUP(B534,zdroj!D:H,5,0)),"")</f>
        <v/>
      </c>
      <c r="H534" s="9" t="str">
        <f>IFERROR(VLOOKUP(B534,zdroj!D:M,10,0),"")</f>
        <v/>
      </c>
      <c r="I534" s="9" t="str">
        <f>IFERROR(VLOOKUP(B534,zdroj!D:N,11,0),"")</f>
        <v/>
      </c>
      <c r="J534" s="92" t="str">
        <f t="shared" si="16"/>
        <v/>
      </c>
      <c r="K534" s="92" t="str">
        <f t="shared" si="17"/>
        <v/>
      </c>
    </row>
    <row r="535" spans="3:11" x14ac:dyDescent="0.25">
      <c r="C535" s="9" t="str">
        <f>IFERROR(VLOOKUP(B535,zdroj!D:AJ,33,0),"")</f>
        <v/>
      </c>
      <c r="D535" s="9" t="str">
        <f>IFERROR(VLOOKUP(B535,OBECaZSJaAM!K:W,12,0),"")</f>
        <v/>
      </c>
      <c r="E535" s="9" t="str">
        <f>IFERROR(VLOOKUP(B535,OBECaZSJaAM!K:W,13,0),"")</f>
        <v/>
      </c>
      <c r="F535" s="9" t="str">
        <f>IFERROR(VLOOKUP(B535,zdroj!D:G,4,0),"")</f>
        <v/>
      </c>
      <c r="G535" s="9" t="str">
        <f>IFERROR(IF(N535="A",VLOOKUP(B535,zdroj!D:I,6,0),VLOOKUP(B535,zdroj!D:H,5,0)),"")</f>
        <v/>
      </c>
      <c r="H535" s="9" t="str">
        <f>IFERROR(VLOOKUP(B535,zdroj!D:M,10,0),"")</f>
        <v/>
      </c>
      <c r="I535" s="9" t="str">
        <f>IFERROR(VLOOKUP(B535,zdroj!D:N,11,0),"")</f>
        <v/>
      </c>
      <c r="J535" s="92" t="str">
        <f t="shared" si="16"/>
        <v/>
      </c>
      <c r="K535" s="92" t="str">
        <f t="shared" si="17"/>
        <v/>
      </c>
    </row>
    <row r="536" spans="3:11" x14ac:dyDescent="0.25">
      <c r="C536" s="9" t="str">
        <f>IFERROR(VLOOKUP(B536,zdroj!D:AJ,33,0),"")</f>
        <v/>
      </c>
      <c r="D536" s="9" t="str">
        <f>IFERROR(VLOOKUP(B536,OBECaZSJaAM!K:W,12,0),"")</f>
        <v/>
      </c>
      <c r="E536" s="9" t="str">
        <f>IFERROR(VLOOKUP(B536,OBECaZSJaAM!K:W,13,0),"")</f>
        <v/>
      </c>
      <c r="F536" s="9" t="str">
        <f>IFERROR(VLOOKUP(B536,zdroj!D:G,4,0),"")</f>
        <v/>
      </c>
      <c r="G536" s="9" t="str">
        <f>IFERROR(IF(N536="A",VLOOKUP(B536,zdroj!D:I,6,0),VLOOKUP(B536,zdroj!D:H,5,0)),"")</f>
        <v/>
      </c>
      <c r="H536" s="9" t="str">
        <f>IFERROR(VLOOKUP(B536,zdroj!D:M,10,0),"")</f>
        <v/>
      </c>
      <c r="I536" s="9" t="str">
        <f>IFERROR(VLOOKUP(B536,zdroj!D:N,11,0),"")</f>
        <v/>
      </c>
      <c r="J536" s="92" t="str">
        <f t="shared" si="16"/>
        <v/>
      </c>
      <c r="K536" s="92" t="str">
        <f t="shared" si="17"/>
        <v/>
      </c>
    </row>
    <row r="537" spans="3:11" x14ac:dyDescent="0.25">
      <c r="C537" s="9" t="str">
        <f>IFERROR(VLOOKUP(B537,zdroj!D:AJ,33,0),"")</f>
        <v/>
      </c>
      <c r="D537" s="9" t="str">
        <f>IFERROR(VLOOKUP(B537,OBECaZSJaAM!K:W,12,0),"")</f>
        <v/>
      </c>
      <c r="E537" s="9" t="str">
        <f>IFERROR(VLOOKUP(B537,OBECaZSJaAM!K:W,13,0),"")</f>
        <v/>
      </c>
      <c r="F537" s="9" t="str">
        <f>IFERROR(VLOOKUP(B537,zdroj!D:G,4,0),"")</f>
        <v/>
      </c>
      <c r="G537" s="9" t="str">
        <f>IFERROR(IF(N537="A",VLOOKUP(B537,zdroj!D:I,6,0),VLOOKUP(B537,zdroj!D:H,5,0)),"")</f>
        <v/>
      </c>
      <c r="H537" s="9" t="str">
        <f>IFERROR(VLOOKUP(B537,zdroj!D:M,10,0),"")</f>
        <v/>
      </c>
      <c r="I537" s="9" t="str">
        <f>IFERROR(VLOOKUP(B537,zdroj!D:N,11,0),"")</f>
        <v/>
      </c>
      <c r="J537" s="92" t="str">
        <f t="shared" si="16"/>
        <v/>
      </c>
      <c r="K537" s="92" t="str">
        <f t="shared" si="17"/>
        <v/>
      </c>
    </row>
    <row r="538" spans="3:11" x14ac:dyDescent="0.25">
      <c r="C538" s="9" t="str">
        <f>IFERROR(VLOOKUP(B538,zdroj!D:AJ,33,0),"")</f>
        <v/>
      </c>
      <c r="D538" s="9" t="str">
        <f>IFERROR(VLOOKUP(B538,OBECaZSJaAM!K:W,12,0),"")</f>
        <v/>
      </c>
      <c r="E538" s="9" t="str">
        <f>IFERROR(VLOOKUP(B538,OBECaZSJaAM!K:W,13,0),"")</f>
        <v/>
      </c>
      <c r="F538" s="9" t="str">
        <f>IFERROR(VLOOKUP(B538,zdroj!D:G,4,0),"")</f>
        <v/>
      </c>
      <c r="G538" s="9" t="str">
        <f>IFERROR(IF(N538="A",VLOOKUP(B538,zdroj!D:I,6,0),VLOOKUP(B538,zdroj!D:H,5,0)),"")</f>
        <v/>
      </c>
      <c r="H538" s="9" t="str">
        <f>IFERROR(VLOOKUP(B538,zdroj!D:M,10,0),"")</f>
        <v/>
      </c>
      <c r="I538" s="9" t="str">
        <f>IFERROR(VLOOKUP(B538,zdroj!D:N,11,0),"")</f>
        <v/>
      </c>
      <c r="J538" s="92" t="str">
        <f t="shared" si="16"/>
        <v/>
      </c>
      <c r="K538" s="92" t="str">
        <f t="shared" si="17"/>
        <v/>
      </c>
    </row>
    <row r="539" spans="3:11" x14ac:dyDescent="0.25">
      <c r="C539" s="9" t="str">
        <f>IFERROR(VLOOKUP(B539,zdroj!D:AJ,33,0),"")</f>
        <v/>
      </c>
      <c r="D539" s="9" t="str">
        <f>IFERROR(VLOOKUP(B539,OBECaZSJaAM!K:W,12,0),"")</f>
        <v/>
      </c>
      <c r="E539" s="9" t="str">
        <f>IFERROR(VLOOKUP(B539,OBECaZSJaAM!K:W,13,0),"")</f>
        <v/>
      </c>
      <c r="F539" s="9" t="str">
        <f>IFERROR(VLOOKUP(B539,zdroj!D:G,4,0),"")</f>
        <v/>
      </c>
      <c r="G539" s="9" t="str">
        <f>IFERROR(IF(N539="A",VLOOKUP(B539,zdroj!D:I,6,0),VLOOKUP(B539,zdroj!D:H,5,0)),"")</f>
        <v/>
      </c>
      <c r="H539" s="9" t="str">
        <f>IFERROR(VLOOKUP(B539,zdroj!D:M,10,0),"")</f>
        <v/>
      </c>
      <c r="I539" s="9" t="str">
        <f>IFERROR(VLOOKUP(B539,zdroj!D:N,11,0),"")</f>
        <v/>
      </c>
      <c r="J539" s="92" t="str">
        <f t="shared" si="16"/>
        <v/>
      </c>
      <c r="K539" s="92" t="str">
        <f t="shared" si="17"/>
        <v/>
      </c>
    </row>
    <row r="540" spans="3:11" x14ac:dyDescent="0.25">
      <c r="C540" s="9" t="str">
        <f>IFERROR(VLOOKUP(B540,zdroj!D:AJ,33,0),"")</f>
        <v/>
      </c>
      <c r="D540" s="9" t="str">
        <f>IFERROR(VLOOKUP(B540,OBECaZSJaAM!K:W,12,0),"")</f>
        <v/>
      </c>
      <c r="E540" s="9" t="str">
        <f>IFERROR(VLOOKUP(B540,OBECaZSJaAM!K:W,13,0),"")</f>
        <v/>
      </c>
      <c r="F540" s="9" t="str">
        <f>IFERROR(VLOOKUP(B540,zdroj!D:G,4,0),"")</f>
        <v/>
      </c>
      <c r="G540" s="9" t="str">
        <f>IFERROR(IF(N540="A",VLOOKUP(B540,zdroj!D:I,6,0),VLOOKUP(B540,zdroj!D:H,5,0)),"")</f>
        <v/>
      </c>
      <c r="H540" s="9" t="str">
        <f>IFERROR(VLOOKUP(B540,zdroj!D:M,10,0),"")</f>
        <v/>
      </c>
      <c r="I540" s="9" t="str">
        <f>IFERROR(VLOOKUP(B540,zdroj!D:N,11,0),"")</f>
        <v/>
      </c>
      <c r="J540" s="92" t="str">
        <f t="shared" si="16"/>
        <v/>
      </c>
      <c r="K540" s="92" t="str">
        <f t="shared" si="17"/>
        <v/>
      </c>
    </row>
    <row r="541" spans="3:11" x14ac:dyDescent="0.25">
      <c r="C541" s="9" t="str">
        <f>IFERROR(VLOOKUP(B541,zdroj!D:AJ,33,0),"")</f>
        <v/>
      </c>
      <c r="D541" s="9" t="str">
        <f>IFERROR(VLOOKUP(B541,OBECaZSJaAM!K:W,12,0),"")</f>
        <v/>
      </c>
      <c r="E541" s="9" t="str">
        <f>IFERROR(VLOOKUP(B541,OBECaZSJaAM!K:W,13,0),"")</f>
        <v/>
      </c>
      <c r="F541" s="9" t="str">
        <f>IFERROR(VLOOKUP(B541,zdroj!D:G,4,0),"")</f>
        <v/>
      </c>
      <c r="G541" s="9" t="str">
        <f>IFERROR(IF(N541="A",VLOOKUP(B541,zdroj!D:I,6,0),VLOOKUP(B541,zdroj!D:H,5,0)),"")</f>
        <v/>
      </c>
      <c r="H541" s="9" t="str">
        <f>IFERROR(VLOOKUP(B541,zdroj!D:M,10,0),"")</f>
        <v/>
      </c>
      <c r="I541" s="9" t="str">
        <f>IFERROR(VLOOKUP(B541,zdroj!D:N,11,0),"")</f>
        <v/>
      </c>
      <c r="J541" s="92" t="str">
        <f t="shared" si="16"/>
        <v/>
      </c>
      <c r="K541" s="92" t="str">
        <f t="shared" si="17"/>
        <v/>
      </c>
    </row>
    <row r="542" spans="3:11" x14ac:dyDescent="0.25">
      <c r="C542" s="9" t="str">
        <f>IFERROR(VLOOKUP(B542,zdroj!D:AJ,33,0),"")</f>
        <v/>
      </c>
      <c r="D542" s="9" t="str">
        <f>IFERROR(VLOOKUP(B542,OBECaZSJaAM!K:W,12,0),"")</f>
        <v/>
      </c>
      <c r="E542" s="9" t="str">
        <f>IFERROR(VLOOKUP(B542,OBECaZSJaAM!K:W,13,0),"")</f>
        <v/>
      </c>
      <c r="F542" s="9" t="str">
        <f>IFERROR(VLOOKUP(B542,zdroj!D:G,4,0),"")</f>
        <v/>
      </c>
      <c r="G542" s="9" t="str">
        <f>IFERROR(IF(N542="A",VLOOKUP(B542,zdroj!D:I,6,0),VLOOKUP(B542,zdroj!D:H,5,0)),"")</f>
        <v/>
      </c>
      <c r="H542" s="9" t="str">
        <f>IFERROR(VLOOKUP(B542,zdroj!D:M,10,0),"")</f>
        <v/>
      </c>
      <c r="I542" s="9" t="str">
        <f>IFERROR(VLOOKUP(B542,zdroj!D:N,11,0),"")</f>
        <v/>
      </c>
      <c r="J542" s="92" t="str">
        <f t="shared" si="16"/>
        <v/>
      </c>
      <c r="K542" s="92" t="str">
        <f t="shared" si="17"/>
        <v/>
      </c>
    </row>
    <row r="543" spans="3:11" x14ac:dyDescent="0.25">
      <c r="C543" s="9" t="str">
        <f>IFERROR(VLOOKUP(B543,zdroj!D:AJ,33,0),"")</f>
        <v/>
      </c>
      <c r="D543" s="9" t="str">
        <f>IFERROR(VLOOKUP(B543,OBECaZSJaAM!K:W,12,0),"")</f>
        <v/>
      </c>
      <c r="E543" s="9" t="str">
        <f>IFERROR(VLOOKUP(B543,OBECaZSJaAM!K:W,13,0),"")</f>
        <v/>
      </c>
      <c r="F543" s="9" t="str">
        <f>IFERROR(VLOOKUP(B543,zdroj!D:G,4,0),"")</f>
        <v/>
      </c>
      <c r="G543" s="9" t="str">
        <f>IFERROR(IF(N543="A",VLOOKUP(B543,zdroj!D:I,6,0),VLOOKUP(B543,zdroj!D:H,5,0)),"")</f>
        <v/>
      </c>
      <c r="H543" s="9" t="str">
        <f>IFERROR(VLOOKUP(B543,zdroj!D:M,10,0),"")</f>
        <v/>
      </c>
      <c r="I543" s="9" t="str">
        <f>IFERROR(VLOOKUP(B543,zdroj!D:N,11,0),"")</f>
        <v/>
      </c>
      <c r="J543" s="92" t="str">
        <f t="shared" si="16"/>
        <v/>
      </c>
      <c r="K543" s="92" t="str">
        <f t="shared" si="17"/>
        <v/>
      </c>
    </row>
    <row r="544" spans="3:11" x14ac:dyDescent="0.25">
      <c r="C544" s="9" t="str">
        <f>IFERROR(VLOOKUP(B544,zdroj!D:AJ,33,0),"")</f>
        <v/>
      </c>
      <c r="D544" s="9" t="str">
        <f>IFERROR(VLOOKUP(B544,OBECaZSJaAM!K:W,12,0),"")</f>
        <v/>
      </c>
      <c r="E544" s="9" t="str">
        <f>IFERROR(VLOOKUP(B544,OBECaZSJaAM!K:W,13,0),"")</f>
        <v/>
      </c>
      <c r="F544" s="9" t="str">
        <f>IFERROR(VLOOKUP(B544,zdroj!D:G,4,0),"")</f>
        <v/>
      </c>
      <c r="G544" s="9" t="str">
        <f>IFERROR(IF(N544="A",VLOOKUP(B544,zdroj!D:I,6,0),VLOOKUP(B544,zdroj!D:H,5,0)),"")</f>
        <v/>
      </c>
      <c r="H544" s="9" t="str">
        <f>IFERROR(VLOOKUP(B544,zdroj!D:M,10,0),"")</f>
        <v/>
      </c>
      <c r="I544" s="9" t="str">
        <f>IFERROR(VLOOKUP(B544,zdroj!D:N,11,0),"")</f>
        <v/>
      </c>
      <c r="J544" s="92" t="str">
        <f t="shared" si="16"/>
        <v/>
      </c>
      <c r="K544" s="92" t="str">
        <f t="shared" si="17"/>
        <v/>
      </c>
    </row>
    <row r="545" spans="3:11" x14ac:dyDescent="0.25">
      <c r="C545" s="9" t="str">
        <f>IFERROR(VLOOKUP(B545,zdroj!D:AJ,33,0),"")</f>
        <v/>
      </c>
      <c r="D545" s="9" t="str">
        <f>IFERROR(VLOOKUP(B545,OBECaZSJaAM!K:W,12,0),"")</f>
        <v/>
      </c>
      <c r="E545" s="9" t="str">
        <f>IFERROR(VLOOKUP(B545,OBECaZSJaAM!K:W,13,0),"")</f>
        <v/>
      </c>
      <c r="F545" s="9" t="str">
        <f>IFERROR(VLOOKUP(B545,zdroj!D:G,4,0),"")</f>
        <v/>
      </c>
      <c r="G545" s="9" t="str">
        <f>IFERROR(IF(N545="A",VLOOKUP(B545,zdroj!D:I,6,0),VLOOKUP(B545,zdroj!D:H,5,0)),"")</f>
        <v/>
      </c>
      <c r="H545" s="9" t="str">
        <f>IFERROR(VLOOKUP(B545,zdroj!D:M,10,0),"")</f>
        <v/>
      </c>
      <c r="I545" s="9" t="str">
        <f>IFERROR(VLOOKUP(B545,zdroj!D:N,11,0),"")</f>
        <v/>
      </c>
      <c r="J545" s="92" t="str">
        <f t="shared" si="16"/>
        <v/>
      </c>
      <c r="K545" s="92" t="str">
        <f t="shared" si="17"/>
        <v/>
      </c>
    </row>
    <row r="546" spans="3:11" x14ac:dyDescent="0.25">
      <c r="C546" s="9" t="str">
        <f>IFERROR(VLOOKUP(B546,zdroj!D:AJ,33,0),"")</f>
        <v/>
      </c>
      <c r="D546" s="9" t="str">
        <f>IFERROR(VLOOKUP(B546,OBECaZSJaAM!K:W,12,0),"")</f>
        <v/>
      </c>
      <c r="E546" s="9" t="str">
        <f>IFERROR(VLOOKUP(B546,OBECaZSJaAM!K:W,13,0),"")</f>
        <v/>
      </c>
      <c r="F546" s="9" t="str">
        <f>IFERROR(VLOOKUP(B546,zdroj!D:G,4,0),"")</f>
        <v/>
      </c>
      <c r="G546" s="9" t="str">
        <f>IFERROR(IF(N546="A",VLOOKUP(B546,zdroj!D:I,6,0),VLOOKUP(B546,zdroj!D:H,5,0)),"")</f>
        <v/>
      </c>
      <c r="H546" s="9" t="str">
        <f>IFERROR(VLOOKUP(B546,zdroj!D:M,10,0),"")</f>
        <v/>
      </c>
      <c r="I546" s="9" t="str">
        <f>IFERROR(VLOOKUP(B546,zdroj!D:N,11,0),"")</f>
        <v/>
      </c>
      <c r="J546" s="92" t="str">
        <f t="shared" si="16"/>
        <v/>
      </c>
      <c r="K546" s="92" t="str">
        <f t="shared" si="17"/>
        <v/>
      </c>
    </row>
    <row r="547" spans="3:11" x14ac:dyDescent="0.25">
      <c r="C547" s="9" t="str">
        <f>IFERROR(VLOOKUP(B547,zdroj!D:AJ,33,0),"")</f>
        <v/>
      </c>
      <c r="D547" s="9" t="str">
        <f>IFERROR(VLOOKUP(B547,OBECaZSJaAM!K:W,12,0),"")</f>
        <v/>
      </c>
      <c r="E547" s="9" t="str">
        <f>IFERROR(VLOOKUP(B547,OBECaZSJaAM!K:W,13,0),"")</f>
        <v/>
      </c>
      <c r="F547" s="9" t="str">
        <f>IFERROR(VLOOKUP(B547,zdroj!D:G,4,0),"")</f>
        <v/>
      </c>
      <c r="G547" s="9" t="str">
        <f>IFERROR(IF(N547="A",VLOOKUP(B547,zdroj!D:I,6,0),VLOOKUP(B547,zdroj!D:H,5,0)),"")</f>
        <v/>
      </c>
      <c r="H547" s="9" t="str">
        <f>IFERROR(VLOOKUP(B547,zdroj!D:M,10,0),"")</f>
        <v/>
      </c>
      <c r="I547" s="9" t="str">
        <f>IFERROR(VLOOKUP(B547,zdroj!D:N,11,0),"")</f>
        <v/>
      </c>
      <c r="J547" s="92" t="str">
        <f t="shared" si="16"/>
        <v/>
      </c>
      <c r="K547" s="92" t="str">
        <f t="shared" si="17"/>
        <v/>
      </c>
    </row>
    <row r="548" spans="3:11" x14ac:dyDescent="0.25">
      <c r="C548" s="9" t="str">
        <f>IFERROR(VLOOKUP(B548,zdroj!D:AJ,33,0),"")</f>
        <v/>
      </c>
      <c r="D548" s="9" t="str">
        <f>IFERROR(VLOOKUP(B548,OBECaZSJaAM!K:W,12,0),"")</f>
        <v/>
      </c>
      <c r="E548" s="9" t="str">
        <f>IFERROR(VLOOKUP(B548,OBECaZSJaAM!K:W,13,0),"")</f>
        <v/>
      </c>
      <c r="F548" s="9" t="str">
        <f>IFERROR(VLOOKUP(B548,zdroj!D:G,4,0),"")</f>
        <v/>
      </c>
      <c r="G548" s="9" t="str">
        <f>IFERROR(IF(N548="A",VLOOKUP(B548,zdroj!D:I,6,0),VLOOKUP(B548,zdroj!D:H,5,0)),"")</f>
        <v/>
      </c>
      <c r="H548" s="9" t="str">
        <f>IFERROR(VLOOKUP(B548,zdroj!D:M,10,0),"")</f>
        <v/>
      </c>
      <c r="I548" s="9" t="str">
        <f>IFERROR(VLOOKUP(B548,zdroj!D:N,11,0),"")</f>
        <v/>
      </c>
      <c r="J548" s="92" t="str">
        <f t="shared" si="16"/>
        <v/>
      </c>
      <c r="K548" s="92" t="str">
        <f t="shared" si="17"/>
        <v/>
      </c>
    </row>
    <row r="549" spans="3:11" x14ac:dyDescent="0.25">
      <c r="C549" s="9" t="str">
        <f>IFERROR(VLOOKUP(B549,zdroj!D:AJ,33,0),"")</f>
        <v/>
      </c>
      <c r="D549" s="9" t="str">
        <f>IFERROR(VLOOKUP(B549,OBECaZSJaAM!K:W,12,0),"")</f>
        <v/>
      </c>
      <c r="E549" s="9" t="str">
        <f>IFERROR(VLOOKUP(B549,OBECaZSJaAM!K:W,13,0),"")</f>
        <v/>
      </c>
      <c r="F549" s="9" t="str">
        <f>IFERROR(VLOOKUP(B549,zdroj!D:G,4,0),"")</f>
        <v/>
      </c>
      <c r="G549" s="9" t="str">
        <f>IFERROR(IF(N549="A",VLOOKUP(B549,zdroj!D:I,6,0),VLOOKUP(B549,zdroj!D:H,5,0)),"")</f>
        <v/>
      </c>
      <c r="H549" s="9" t="str">
        <f>IFERROR(VLOOKUP(B549,zdroj!D:M,10,0),"")</f>
        <v/>
      </c>
      <c r="I549" s="9" t="str">
        <f>IFERROR(VLOOKUP(B549,zdroj!D:N,11,0),"")</f>
        <v/>
      </c>
      <c r="J549" s="92" t="str">
        <f t="shared" si="16"/>
        <v/>
      </c>
      <c r="K549" s="92" t="str">
        <f t="shared" si="17"/>
        <v/>
      </c>
    </row>
    <row r="550" spans="3:11" x14ac:dyDescent="0.25">
      <c r="C550" s="9" t="str">
        <f>IFERROR(VLOOKUP(B550,zdroj!D:AJ,33,0),"")</f>
        <v/>
      </c>
      <c r="D550" s="9" t="str">
        <f>IFERROR(VLOOKUP(B550,OBECaZSJaAM!K:W,12,0),"")</f>
        <v/>
      </c>
      <c r="E550" s="9" t="str">
        <f>IFERROR(VLOOKUP(B550,OBECaZSJaAM!K:W,13,0),"")</f>
        <v/>
      </c>
      <c r="F550" s="9" t="str">
        <f>IFERROR(VLOOKUP(B550,zdroj!D:G,4,0),"")</f>
        <v/>
      </c>
      <c r="G550" s="9" t="str">
        <f>IFERROR(IF(N550="A",VLOOKUP(B550,zdroj!D:I,6,0),VLOOKUP(B550,zdroj!D:H,5,0)),"")</f>
        <v/>
      </c>
      <c r="H550" s="9" t="str">
        <f>IFERROR(VLOOKUP(B550,zdroj!D:M,10,0),"")</f>
        <v/>
      </c>
      <c r="I550" s="9" t="str">
        <f>IFERROR(VLOOKUP(B550,zdroj!D:N,11,0),"")</f>
        <v/>
      </c>
      <c r="J550" s="92" t="str">
        <f t="shared" si="16"/>
        <v/>
      </c>
      <c r="K550" s="92" t="str">
        <f t="shared" si="17"/>
        <v/>
      </c>
    </row>
    <row r="551" spans="3:11" x14ac:dyDescent="0.25">
      <c r="C551" s="9" t="str">
        <f>IFERROR(VLOOKUP(B551,zdroj!D:AJ,33,0),"")</f>
        <v/>
      </c>
      <c r="D551" s="9" t="str">
        <f>IFERROR(VLOOKUP(B551,OBECaZSJaAM!K:W,12,0),"")</f>
        <v/>
      </c>
      <c r="E551" s="9" t="str">
        <f>IFERROR(VLOOKUP(B551,OBECaZSJaAM!K:W,13,0),"")</f>
        <v/>
      </c>
      <c r="F551" s="9" t="str">
        <f>IFERROR(VLOOKUP(B551,zdroj!D:G,4,0),"")</f>
        <v/>
      </c>
      <c r="G551" s="9" t="str">
        <f>IFERROR(IF(N551="A",VLOOKUP(B551,zdroj!D:I,6,0),VLOOKUP(B551,zdroj!D:H,5,0)),"")</f>
        <v/>
      </c>
      <c r="H551" s="9" t="str">
        <f>IFERROR(VLOOKUP(B551,zdroj!D:M,10,0),"")</f>
        <v/>
      </c>
      <c r="I551" s="9" t="str">
        <f>IFERROR(VLOOKUP(B551,zdroj!D:N,11,0),"")</f>
        <v/>
      </c>
      <c r="J551" s="92" t="str">
        <f t="shared" si="16"/>
        <v/>
      </c>
      <c r="K551" s="92" t="str">
        <f t="shared" si="17"/>
        <v/>
      </c>
    </row>
    <row r="552" spans="3:11" x14ac:dyDescent="0.25">
      <c r="C552" s="9" t="str">
        <f>IFERROR(VLOOKUP(B552,zdroj!D:AJ,33,0),"")</f>
        <v/>
      </c>
      <c r="D552" s="9" t="str">
        <f>IFERROR(VLOOKUP(B552,OBECaZSJaAM!K:W,12,0),"")</f>
        <v/>
      </c>
      <c r="E552" s="9" t="str">
        <f>IFERROR(VLOOKUP(B552,OBECaZSJaAM!K:W,13,0),"")</f>
        <v/>
      </c>
      <c r="F552" s="9" t="str">
        <f>IFERROR(VLOOKUP(B552,zdroj!D:G,4,0),"")</f>
        <v/>
      </c>
      <c r="G552" s="9" t="str">
        <f>IFERROR(IF(N552="A",VLOOKUP(B552,zdroj!D:I,6,0),VLOOKUP(B552,zdroj!D:H,5,0)),"")</f>
        <v/>
      </c>
      <c r="H552" s="9" t="str">
        <f>IFERROR(VLOOKUP(B552,zdroj!D:M,10,0),"")</f>
        <v/>
      </c>
      <c r="I552" s="9" t="str">
        <f>IFERROR(VLOOKUP(B552,zdroj!D:N,11,0),"")</f>
        <v/>
      </c>
      <c r="J552" s="92" t="str">
        <f t="shared" si="16"/>
        <v/>
      </c>
      <c r="K552" s="92" t="str">
        <f t="shared" si="17"/>
        <v/>
      </c>
    </row>
    <row r="553" spans="3:11" x14ac:dyDescent="0.25">
      <c r="C553" s="9" t="str">
        <f>IFERROR(VLOOKUP(B553,zdroj!D:AJ,33,0),"")</f>
        <v/>
      </c>
      <c r="D553" s="9" t="str">
        <f>IFERROR(VLOOKUP(B553,OBECaZSJaAM!K:W,12,0),"")</f>
        <v/>
      </c>
      <c r="E553" s="9" t="str">
        <f>IFERROR(VLOOKUP(B553,OBECaZSJaAM!K:W,13,0),"")</f>
        <v/>
      </c>
      <c r="F553" s="9" t="str">
        <f>IFERROR(VLOOKUP(B553,zdroj!D:G,4,0),"")</f>
        <v/>
      </c>
      <c r="G553" s="9" t="str">
        <f>IFERROR(IF(N553="A",VLOOKUP(B553,zdroj!D:I,6,0),VLOOKUP(B553,zdroj!D:H,5,0)),"")</f>
        <v/>
      </c>
      <c r="H553" s="9" t="str">
        <f>IFERROR(VLOOKUP(B553,zdroj!D:M,10,0),"")</f>
        <v/>
      </c>
      <c r="I553" s="9" t="str">
        <f>IFERROR(VLOOKUP(B553,zdroj!D:N,11,0),"")</f>
        <v/>
      </c>
      <c r="J553" s="92" t="str">
        <f t="shared" si="16"/>
        <v/>
      </c>
      <c r="K553" s="92" t="str">
        <f t="shared" si="17"/>
        <v/>
      </c>
    </row>
    <row r="554" spans="3:11" x14ac:dyDescent="0.25">
      <c r="C554" s="9" t="str">
        <f>IFERROR(VLOOKUP(B554,zdroj!D:AJ,33,0),"")</f>
        <v/>
      </c>
      <c r="D554" s="9" t="str">
        <f>IFERROR(VLOOKUP(B554,OBECaZSJaAM!K:W,12,0),"")</f>
        <v/>
      </c>
      <c r="E554" s="9" t="str">
        <f>IFERROR(VLOOKUP(B554,OBECaZSJaAM!K:W,13,0),"")</f>
        <v/>
      </c>
      <c r="F554" s="9" t="str">
        <f>IFERROR(VLOOKUP(B554,zdroj!D:G,4,0),"")</f>
        <v/>
      </c>
      <c r="G554" s="9" t="str">
        <f>IFERROR(IF(N554="A",VLOOKUP(B554,zdroj!D:I,6,0),VLOOKUP(B554,zdroj!D:H,5,0)),"")</f>
        <v/>
      </c>
      <c r="H554" s="9" t="str">
        <f>IFERROR(VLOOKUP(B554,zdroj!D:M,10,0),"")</f>
        <v/>
      </c>
      <c r="I554" s="9" t="str">
        <f>IFERROR(VLOOKUP(B554,zdroj!D:N,11,0),"")</f>
        <v/>
      </c>
      <c r="J554" s="92" t="str">
        <f t="shared" si="16"/>
        <v/>
      </c>
      <c r="K554" s="92" t="str">
        <f t="shared" si="17"/>
        <v/>
      </c>
    </row>
    <row r="555" spans="3:11" x14ac:dyDescent="0.25">
      <c r="C555" s="9" t="str">
        <f>IFERROR(VLOOKUP(B555,zdroj!D:AJ,33,0),"")</f>
        <v/>
      </c>
      <c r="D555" s="9" t="str">
        <f>IFERROR(VLOOKUP(B555,OBECaZSJaAM!K:W,12,0),"")</f>
        <v/>
      </c>
      <c r="E555" s="9" t="str">
        <f>IFERROR(VLOOKUP(B555,OBECaZSJaAM!K:W,13,0),"")</f>
        <v/>
      </c>
      <c r="F555" s="9" t="str">
        <f>IFERROR(VLOOKUP(B555,zdroj!D:G,4,0),"")</f>
        <v/>
      </c>
      <c r="G555" s="9" t="str">
        <f>IFERROR(IF(N555="A",VLOOKUP(B555,zdroj!D:I,6,0),VLOOKUP(B555,zdroj!D:H,5,0)),"")</f>
        <v/>
      </c>
      <c r="H555" s="9" t="str">
        <f>IFERROR(VLOOKUP(B555,zdroj!D:M,10,0),"")</f>
        <v/>
      </c>
      <c r="I555" s="9" t="str">
        <f>IFERROR(VLOOKUP(B555,zdroj!D:N,11,0),"")</f>
        <v/>
      </c>
      <c r="J555" s="92" t="str">
        <f t="shared" si="16"/>
        <v/>
      </c>
      <c r="K555" s="92" t="str">
        <f t="shared" si="17"/>
        <v/>
      </c>
    </row>
    <row r="556" spans="3:11" x14ac:dyDescent="0.25">
      <c r="C556" s="9" t="str">
        <f>IFERROR(VLOOKUP(B556,zdroj!D:AJ,33,0),"")</f>
        <v/>
      </c>
      <c r="D556" s="9" t="str">
        <f>IFERROR(VLOOKUP(B556,OBECaZSJaAM!K:W,12,0),"")</f>
        <v/>
      </c>
      <c r="E556" s="9" t="str">
        <f>IFERROR(VLOOKUP(B556,OBECaZSJaAM!K:W,13,0),"")</f>
        <v/>
      </c>
      <c r="F556" s="9" t="str">
        <f>IFERROR(VLOOKUP(B556,zdroj!D:G,4,0),"")</f>
        <v/>
      </c>
      <c r="G556" s="9" t="str">
        <f>IFERROR(IF(N556="A",VLOOKUP(B556,zdroj!D:I,6,0),VLOOKUP(B556,zdroj!D:H,5,0)),"")</f>
        <v/>
      </c>
      <c r="H556" s="9" t="str">
        <f>IFERROR(VLOOKUP(B556,zdroj!D:M,10,0),"")</f>
        <v/>
      </c>
      <c r="I556" s="9" t="str">
        <f>IFERROR(VLOOKUP(B556,zdroj!D:N,11,0),"")</f>
        <v/>
      </c>
      <c r="J556" s="92" t="str">
        <f t="shared" si="16"/>
        <v/>
      </c>
      <c r="K556" s="92" t="str">
        <f t="shared" si="17"/>
        <v/>
      </c>
    </row>
    <row r="557" spans="3:11" x14ac:dyDescent="0.25">
      <c r="C557" s="9" t="str">
        <f>IFERROR(VLOOKUP(B557,zdroj!D:AJ,33,0),"")</f>
        <v/>
      </c>
      <c r="D557" s="9" t="str">
        <f>IFERROR(VLOOKUP(B557,OBECaZSJaAM!K:W,12,0),"")</f>
        <v/>
      </c>
      <c r="E557" s="9" t="str">
        <f>IFERROR(VLOOKUP(B557,OBECaZSJaAM!K:W,13,0),"")</f>
        <v/>
      </c>
      <c r="F557" s="9" t="str">
        <f>IFERROR(VLOOKUP(B557,zdroj!D:G,4,0),"")</f>
        <v/>
      </c>
      <c r="G557" s="9" t="str">
        <f>IFERROR(IF(N557="A",VLOOKUP(B557,zdroj!D:I,6,0),VLOOKUP(B557,zdroj!D:H,5,0)),"")</f>
        <v/>
      </c>
      <c r="H557" s="9" t="str">
        <f>IFERROR(VLOOKUP(B557,zdroj!D:M,10,0),"")</f>
        <v/>
      </c>
      <c r="I557" s="9" t="str">
        <f>IFERROR(VLOOKUP(B557,zdroj!D:N,11,0),"")</f>
        <v/>
      </c>
      <c r="J557" s="92" t="str">
        <f t="shared" si="16"/>
        <v/>
      </c>
      <c r="K557" s="92" t="str">
        <f t="shared" si="17"/>
        <v/>
      </c>
    </row>
    <row r="558" spans="3:11" x14ac:dyDescent="0.25">
      <c r="C558" s="9" t="str">
        <f>IFERROR(VLOOKUP(B558,zdroj!D:AJ,33,0),"")</f>
        <v/>
      </c>
      <c r="D558" s="9" t="str">
        <f>IFERROR(VLOOKUP(B558,OBECaZSJaAM!K:W,12,0),"")</f>
        <v/>
      </c>
      <c r="E558" s="9" t="str">
        <f>IFERROR(VLOOKUP(B558,OBECaZSJaAM!K:W,13,0),"")</f>
        <v/>
      </c>
      <c r="F558" s="9" t="str">
        <f>IFERROR(VLOOKUP(B558,zdroj!D:G,4,0),"")</f>
        <v/>
      </c>
      <c r="G558" s="9" t="str">
        <f>IFERROR(IF(N558="A",VLOOKUP(B558,zdroj!D:I,6,0),VLOOKUP(B558,zdroj!D:H,5,0)),"")</f>
        <v/>
      </c>
      <c r="H558" s="9" t="str">
        <f>IFERROR(VLOOKUP(B558,zdroj!D:M,10,0),"")</f>
        <v/>
      </c>
      <c r="I558" s="9" t="str">
        <f>IFERROR(VLOOKUP(B558,zdroj!D:N,11,0),"")</f>
        <v/>
      </c>
      <c r="J558" s="92" t="str">
        <f t="shared" si="16"/>
        <v/>
      </c>
      <c r="K558" s="92" t="str">
        <f t="shared" si="17"/>
        <v/>
      </c>
    </row>
    <row r="559" spans="3:11" x14ac:dyDescent="0.25">
      <c r="C559" s="9" t="str">
        <f>IFERROR(VLOOKUP(B559,zdroj!D:AJ,33,0),"")</f>
        <v/>
      </c>
      <c r="D559" s="9" t="str">
        <f>IFERROR(VLOOKUP(B559,OBECaZSJaAM!K:W,12,0),"")</f>
        <v/>
      </c>
      <c r="E559" s="9" t="str">
        <f>IFERROR(VLOOKUP(B559,OBECaZSJaAM!K:W,13,0),"")</f>
        <v/>
      </c>
      <c r="F559" s="9" t="str">
        <f>IFERROR(VLOOKUP(B559,zdroj!D:G,4,0),"")</f>
        <v/>
      </c>
      <c r="G559" s="9" t="str">
        <f>IFERROR(IF(N559="A",VLOOKUP(B559,zdroj!D:I,6,0),VLOOKUP(B559,zdroj!D:H,5,0)),"")</f>
        <v/>
      </c>
      <c r="H559" s="9" t="str">
        <f>IFERROR(VLOOKUP(B559,zdroj!D:M,10,0),"")</f>
        <v/>
      </c>
      <c r="I559" s="9" t="str">
        <f>IFERROR(VLOOKUP(B559,zdroj!D:N,11,0),"")</f>
        <v/>
      </c>
      <c r="J559" s="92" t="str">
        <f t="shared" si="16"/>
        <v/>
      </c>
      <c r="K559" s="92" t="str">
        <f t="shared" si="17"/>
        <v/>
      </c>
    </row>
    <row r="560" spans="3:11" x14ac:dyDescent="0.25">
      <c r="C560" s="9" t="str">
        <f>IFERROR(VLOOKUP(B560,zdroj!D:AJ,33,0),"")</f>
        <v/>
      </c>
      <c r="D560" s="9" t="str">
        <f>IFERROR(VLOOKUP(B560,OBECaZSJaAM!K:W,12,0),"")</f>
        <v/>
      </c>
      <c r="E560" s="9" t="str">
        <f>IFERROR(VLOOKUP(B560,OBECaZSJaAM!K:W,13,0),"")</f>
        <v/>
      </c>
      <c r="F560" s="9" t="str">
        <f>IFERROR(VLOOKUP(B560,zdroj!D:G,4,0),"")</f>
        <v/>
      </c>
      <c r="G560" s="9" t="str">
        <f>IFERROR(IF(N560="A",VLOOKUP(B560,zdroj!D:I,6,0),VLOOKUP(B560,zdroj!D:H,5,0)),"")</f>
        <v/>
      </c>
      <c r="H560" s="9" t="str">
        <f>IFERROR(VLOOKUP(B560,zdroj!D:M,10,0),"")</f>
        <v/>
      </c>
      <c r="I560" s="9" t="str">
        <f>IFERROR(VLOOKUP(B560,zdroj!D:N,11,0),"")</f>
        <v/>
      </c>
      <c r="J560" s="92" t="str">
        <f t="shared" si="16"/>
        <v/>
      </c>
      <c r="K560" s="92" t="str">
        <f t="shared" si="17"/>
        <v/>
      </c>
    </row>
    <row r="561" spans="3:11" x14ac:dyDescent="0.25">
      <c r="C561" s="9" t="str">
        <f>IFERROR(VLOOKUP(B561,zdroj!D:AJ,33,0),"")</f>
        <v/>
      </c>
      <c r="D561" s="9" t="str">
        <f>IFERROR(VLOOKUP(B561,OBECaZSJaAM!K:W,12,0),"")</f>
        <v/>
      </c>
      <c r="E561" s="9" t="str">
        <f>IFERROR(VLOOKUP(B561,OBECaZSJaAM!K:W,13,0),"")</f>
        <v/>
      </c>
      <c r="F561" s="9" t="str">
        <f>IFERROR(VLOOKUP(B561,zdroj!D:G,4,0),"")</f>
        <v/>
      </c>
      <c r="G561" s="9" t="str">
        <f>IFERROR(IF(N561="A",VLOOKUP(B561,zdroj!D:I,6,0),VLOOKUP(B561,zdroj!D:H,5,0)),"")</f>
        <v/>
      </c>
      <c r="H561" s="9" t="str">
        <f>IFERROR(VLOOKUP(B561,zdroj!D:M,10,0),"")</f>
        <v/>
      </c>
      <c r="I561" s="9" t="str">
        <f>IFERROR(VLOOKUP(B561,zdroj!D:N,11,0),"")</f>
        <v/>
      </c>
      <c r="J561" s="92" t="str">
        <f t="shared" si="16"/>
        <v/>
      </c>
      <c r="K561" s="92" t="str">
        <f t="shared" si="17"/>
        <v/>
      </c>
    </row>
    <row r="562" spans="3:11" x14ac:dyDescent="0.25">
      <c r="C562" s="9" t="str">
        <f>IFERROR(VLOOKUP(B562,zdroj!D:AJ,33,0),"")</f>
        <v/>
      </c>
      <c r="D562" s="9" t="str">
        <f>IFERROR(VLOOKUP(B562,OBECaZSJaAM!K:W,12,0),"")</f>
        <v/>
      </c>
      <c r="E562" s="9" t="str">
        <f>IFERROR(VLOOKUP(B562,OBECaZSJaAM!K:W,13,0),"")</f>
        <v/>
      </c>
      <c r="F562" s="9" t="str">
        <f>IFERROR(VLOOKUP(B562,zdroj!D:G,4,0),"")</f>
        <v/>
      </c>
      <c r="G562" s="9" t="str">
        <f>IFERROR(IF(N562="A",VLOOKUP(B562,zdroj!D:I,6,0),VLOOKUP(B562,zdroj!D:H,5,0)),"")</f>
        <v/>
      </c>
      <c r="H562" s="9" t="str">
        <f>IFERROR(VLOOKUP(B562,zdroj!D:M,10,0),"")</f>
        <v/>
      </c>
      <c r="I562" s="9" t="str">
        <f>IFERROR(VLOOKUP(B562,zdroj!D:N,11,0),"")</f>
        <v/>
      </c>
      <c r="J562" s="92" t="str">
        <f t="shared" si="16"/>
        <v/>
      </c>
      <c r="K562" s="92" t="str">
        <f t="shared" si="17"/>
        <v/>
      </c>
    </row>
    <row r="563" spans="3:11" x14ac:dyDescent="0.25">
      <c r="C563" s="9" t="str">
        <f>IFERROR(VLOOKUP(B563,zdroj!D:AJ,33,0),"")</f>
        <v/>
      </c>
      <c r="D563" s="9" t="str">
        <f>IFERROR(VLOOKUP(B563,OBECaZSJaAM!K:W,12,0),"")</f>
        <v/>
      </c>
      <c r="E563" s="9" t="str">
        <f>IFERROR(VLOOKUP(B563,OBECaZSJaAM!K:W,13,0),"")</f>
        <v/>
      </c>
      <c r="F563" s="9" t="str">
        <f>IFERROR(VLOOKUP(B563,zdroj!D:G,4,0),"")</f>
        <v/>
      </c>
      <c r="G563" s="9" t="str">
        <f>IFERROR(IF(N563="A",VLOOKUP(B563,zdroj!D:I,6,0),VLOOKUP(B563,zdroj!D:H,5,0)),"")</f>
        <v/>
      </c>
      <c r="H563" s="9" t="str">
        <f>IFERROR(VLOOKUP(B563,zdroj!D:M,10,0),"")</f>
        <v/>
      </c>
      <c r="I563" s="9" t="str">
        <f>IFERROR(VLOOKUP(B563,zdroj!D:N,11,0),"")</f>
        <v/>
      </c>
      <c r="J563" s="92" t="str">
        <f t="shared" si="16"/>
        <v/>
      </c>
      <c r="K563" s="92" t="str">
        <f t="shared" si="17"/>
        <v/>
      </c>
    </row>
    <row r="564" spans="3:11" x14ac:dyDescent="0.25">
      <c r="C564" s="9" t="str">
        <f>IFERROR(VLOOKUP(B564,zdroj!D:AJ,33,0),"")</f>
        <v/>
      </c>
      <c r="D564" s="9" t="str">
        <f>IFERROR(VLOOKUP(B564,OBECaZSJaAM!K:W,12,0),"")</f>
        <v/>
      </c>
      <c r="E564" s="9" t="str">
        <f>IFERROR(VLOOKUP(B564,OBECaZSJaAM!K:W,13,0),"")</f>
        <v/>
      </c>
      <c r="F564" s="9" t="str">
        <f>IFERROR(VLOOKUP(B564,zdroj!D:G,4,0),"")</f>
        <v/>
      </c>
      <c r="G564" s="9" t="str">
        <f>IFERROR(IF(N564="A",VLOOKUP(B564,zdroj!D:I,6,0),VLOOKUP(B564,zdroj!D:H,5,0)),"")</f>
        <v/>
      </c>
      <c r="H564" s="9" t="str">
        <f>IFERROR(VLOOKUP(B564,zdroj!D:M,10,0),"")</f>
        <v/>
      </c>
      <c r="I564" s="9" t="str">
        <f>IFERROR(VLOOKUP(B564,zdroj!D:N,11,0),"")</f>
        <v/>
      </c>
      <c r="J564" s="92" t="str">
        <f t="shared" si="16"/>
        <v/>
      </c>
      <c r="K564" s="92" t="str">
        <f t="shared" si="17"/>
        <v/>
      </c>
    </row>
    <row r="565" spans="3:11" x14ac:dyDescent="0.25">
      <c r="C565" s="9" t="str">
        <f>IFERROR(VLOOKUP(B565,zdroj!D:AJ,33,0),"")</f>
        <v/>
      </c>
      <c r="D565" s="9" t="str">
        <f>IFERROR(VLOOKUP(B565,OBECaZSJaAM!K:W,12,0),"")</f>
        <v/>
      </c>
      <c r="E565" s="9" t="str">
        <f>IFERROR(VLOOKUP(B565,OBECaZSJaAM!K:W,13,0),"")</f>
        <v/>
      </c>
      <c r="F565" s="9" t="str">
        <f>IFERROR(VLOOKUP(B565,zdroj!D:G,4,0),"")</f>
        <v/>
      </c>
      <c r="G565" s="9" t="str">
        <f>IFERROR(IF(N565="A",VLOOKUP(B565,zdroj!D:I,6,0),VLOOKUP(B565,zdroj!D:H,5,0)),"")</f>
        <v/>
      </c>
      <c r="H565" s="9" t="str">
        <f>IFERROR(VLOOKUP(B565,zdroj!D:M,10,0),"")</f>
        <v/>
      </c>
      <c r="I565" s="9" t="str">
        <f>IFERROR(VLOOKUP(B565,zdroj!D:N,11,0),"")</f>
        <v/>
      </c>
      <c r="J565" s="92" t="str">
        <f t="shared" si="16"/>
        <v/>
      </c>
      <c r="K565" s="92" t="str">
        <f t="shared" si="17"/>
        <v/>
      </c>
    </row>
    <row r="566" spans="3:11" x14ac:dyDescent="0.25">
      <c r="C566" s="9" t="str">
        <f>IFERROR(VLOOKUP(B566,zdroj!D:AJ,33,0),"")</f>
        <v/>
      </c>
      <c r="D566" s="9" t="str">
        <f>IFERROR(VLOOKUP(B566,OBECaZSJaAM!K:W,12,0),"")</f>
        <v/>
      </c>
      <c r="E566" s="9" t="str">
        <f>IFERROR(VLOOKUP(B566,OBECaZSJaAM!K:W,13,0),"")</f>
        <v/>
      </c>
      <c r="F566" s="9" t="str">
        <f>IFERROR(VLOOKUP(B566,zdroj!D:G,4,0),"")</f>
        <v/>
      </c>
      <c r="G566" s="9" t="str">
        <f>IFERROR(IF(N566="A",VLOOKUP(B566,zdroj!D:I,6,0),VLOOKUP(B566,zdroj!D:H,5,0)),"")</f>
        <v/>
      </c>
      <c r="H566" s="9" t="str">
        <f>IFERROR(VLOOKUP(B566,zdroj!D:M,10,0),"")</f>
        <v/>
      </c>
      <c r="I566" s="9" t="str">
        <f>IFERROR(VLOOKUP(B566,zdroj!D:N,11,0),"")</f>
        <v/>
      </c>
      <c r="J566" s="92" t="str">
        <f t="shared" si="16"/>
        <v/>
      </c>
      <c r="K566" s="92" t="str">
        <f t="shared" si="17"/>
        <v/>
      </c>
    </row>
    <row r="567" spans="3:11" x14ac:dyDescent="0.25">
      <c r="C567" s="9" t="str">
        <f>IFERROR(VLOOKUP(B567,zdroj!D:AJ,33,0),"")</f>
        <v/>
      </c>
      <c r="D567" s="9" t="str">
        <f>IFERROR(VLOOKUP(B567,OBECaZSJaAM!K:W,12,0),"")</f>
        <v/>
      </c>
      <c r="E567" s="9" t="str">
        <f>IFERROR(VLOOKUP(B567,OBECaZSJaAM!K:W,13,0),"")</f>
        <v/>
      </c>
      <c r="F567" s="9" t="str">
        <f>IFERROR(VLOOKUP(B567,zdroj!D:G,4,0),"")</f>
        <v/>
      </c>
      <c r="G567" s="9" t="str">
        <f>IFERROR(IF(N567="A",VLOOKUP(B567,zdroj!D:I,6,0),VLOOKUP(B567,zdroj!D:H,5,0)),"")</f>
        <v/>
      </c>
      <c r="H567" s="9" t="str">
        <f>IFERROR(VLOOKUP(B567,zdroj!D:M,10,0),"")</f>
        <v/>
      </c>
      <c r="I567" s="9" t="str">
        <f>IFERROR(VLOOKUP(B567,zdroj!D:N,11,0),"")</f>
        <v/>
      </c>
      <c r="J567" s="92" t="str">
        <f t="shared" si="16"/>
        <v/>
      </c>
      <c r="K567" s="92" t="str">
        <f t="shared" si="17"/>
        <v/>
      </c>
    </row>
    <row r="568" spans="3:11" x14ac:dyDescent="0.25">
      <c r="C568" s="9" t="str">
        <f>IFERROR(VLOOKUP(B568,zdroj!D:AJ,33,0),"")</f>
        <v/>
      </c>
      <c r="D568" s="9" t="str">
        <f>IFERROR(VLOOKUP(B568,OBECaZSJaAM!K:W,12,0),"")</f>
        <v/>
      </c>
      <c r="E568" s="9" t="str">
        <f>IFERROR(VLOOKUP(B568,OBECaZSJaAM!K:W,13,0),"")</f>
        <v/>
      </c>
      <c r="F568" s="9" t="str">
        <f>IFERROR(VLOOKUP(B568,zdroj!D:G,4,0),"")</f>
        <v/>
      </c>
      <c r="G568" s="9" t="str">
        <f>IFERROR(IF(N568="A",VLOOKUP(B568,zdroj!D:I,6,0),VLOOKUP(B568,zdroj!D:H,5,0)),"")</f>
        <v/>
      </c>
      <c r="H568" s="9" t="str">
        <f>IFERROR(VLOOKUP(B568,zdroj!D:M,10,0),"")</f>
        <v/>
      </c>
      <c r="I568" s="9" t="str">
        <f>IFERROR(VLOOKUP(B568,zdroj!D:N,11,0),"")</f>
        <v/>
      </c>
      <c r="J568" s="92" t="str">
        <f t="shared" si="16"/>
        <v/>
      </c>
      <c r="K568" s="92" t="str">
        <f t="shared" si="17"/>
        <v/>
      </c>
    </row>
    <row r="569" spans="3:11" x14ac:dyDescent="0.25">
      <c r="C569" s="9" t="str">
        <f>IFERROR(VLOOKUP(B569,zdroj!D:AJ,33,0),"")</f>
        <v/>
      </c>
      <c r="D569" s="9" t="str">
        <f>IFERROR(VLOOKUP(B569,OBECaZSJaAM!K:W,12,0),"")</f>
        <v/>
      </c>
      <c r="E569" s="9" t="str">
        <f>IFERROR(VLOOKUP(B569,OBECaZSJaAM!K:W,13,0),"")</f>
        <v/>
      </c>
      <c r="F569" s="9" t="str">
        <f>IFERROR(VLOOKUP(B569,zdroj!D:G,4,0),"")</f>
        <v/>
      </c>
      <c r="G569" s="9" t="str">
        <f>IFERROR(IF(N569="A",VLOOKUP(B569,zdroj!D:I,6,0),VLOOKUP(B569,zdroj!D:H,5,0)),"")</f>
        <v/>
      </c>
      <c r="H569" s="9" t="str">
        <f>IFERROR(VLOOKUP(B569,zdroj!D:M,10,0),"")</f>
        <v/>
      </c>
      <c r="I569" s="9" t="str">
        <f>IFERROR(VLOOKUP(B569,zdroj!D:N,11,0),"")</f>
        <v/>
      </c>
      <c r="J569" s="92" t="str">
        <f t="shared" si="16"/>
        <v/>
      </c>
      <c r="K569" s="92" t="str">
        <f t="shared" si="17"/>
        <v/>
      </c>
    </row>
    <row r="570" spans="3:11" x14ac:dyDescent="0.25">
      <c r="C570" s="9" t="str">
        <f>IFERROR(VLOOKUP(B570,zdroj!D:AJ,33,0),"")</f>
        <v/>
      </c>
      <c r="D570" s="9" t="str">
        <f>IFERROR(VLOOKUP(B570,OBECaZSJaAM!K:W,12,0),"")</f>
        <v/>
      </c>
      <c r="E570" s="9" t="str">
        <f>IFERROR(VLOOKUP(B570,OBECaZSJaAM!K:W,13,0),"")</f>
        <v/>
      </c>
      <c r="F570" s="9" t="str">
        <f>IFERROR(VLOOKUP(B570,zdroj!D:G,4,0),"")</f>
        <v/>
      </c>
      <c r="G570" s="9" t="str">
        <f>IFERROR(IF(N570="A",VLOOKUP(B570,zdroj!D:I,6,0),VLOOKUP(B570,zdroj!D:H,5,0)),"")</f>
        <v/>
      </c>
      <c r="H570" s="9" t="str">
        <f>IFERROR(VLOOKUP(B570,zdroj!D:M,10,0),"")</f>
        <v/>
      </c>
      <c r="I570" s="9" t="str">
        <f>IFERROR(VLOOKUP(B570,zdroj!D:N,11,0),"")</f>
        <v/>
      </c>
      <c r="J570" s="92" t="str">
        <f t="shared" si="16"/>
        <v/>
      </c>
      <c r="K570" s="92" t="str">
        <f t="shared" si="17"/>
        <v/>
      </c>
    </row>
    <row r="571" spans="3:11" x14ac:dyDescent="0.25">
      <c r="C571" s="9" t="str">
        <f>IFERROR(VLOOKUP(B571,zdroj!D:AJ,33,0),"")</f>
        <v/>
      </c>
      <c r="D571" s="9" t="str">
        <f>IFERROR(VLOOKUP(B571,OBECaZSJaAM!K:W,12,0),"")</f>
        <v/>
      </c>
      <c r="E571" s="9" t="str">
        <f>IFERROR(VLOOKUP(B571,OBECaZSJaAM!K:W,13,0),"")</f>
        <v/>
      </c>
      <c r="F571" s="9" t="str">
        <f>IFERROR(VLOOKUP(B571,zdroj!D:G,4,0),"")</f>
        <v/>
      </c>
      <c r="G571" s="9" t="str">
        <f>IFERROR(IF(N571="A",VLOOKUP(B571,zdroj!D:I,6,0),VLOOKUP(B571,zdroj!D:H,5,0)),"")</f>
        <v/>
      </c>
      <c r="H571" s="9" t="str">
        <f>IFERROR(VLOOKUP(B571,zdroj!D:M,10,0),"")</f>
        <v/>
      </c>
      <c r="I571" s="9" t="str">
        <f>IFERROR(VLOOKUP(B571,zdroj!D:N,11,0),"")</f>
        <v/>
      </c>
      <c r="J571" s="92" t="str">
        <f t="shared" si="16"/>
        <v/>
      </c>
      <c r="K571" s="92" t="str">
        <f t="shared" si="17"/>
        <v/>
      </c>
    </row>
    <row r="572" spans="3:11" x14ac:dyDescent="0.25">
      <c r="C572" s="9" t="str">
        <f>IFERROR(VLOOKUP(B572,zdroj!D:AJ,33,0),"")</f>
        <v/>
      </c>
      <c r="D572" s="9" t="str">
        <f>IFERROR(VLOOKUP(B572,OBECaZSJaAM!K:W,12,0),"")</f>
        <v/>
      </c>
      <c r="E572" s="9" t="str">
        <f>IFERROR(VLOOKUP(B572,OBECaZSJaAM!K:W,13,0),"")</f>
        <v/>
      </c>
      <c r="F572" s="9" t="str">
        <f>IFERROR(VLOOKUP(B572,zdroj!D:G,4,0),"")</f>
        <v/>
      </c>
      <c r="G572" s="9" t="str">
        <f>IFERROR(IF(N572="A",VLOOKUP(B572,zdroj!D:I,6,0),VLOOKUP(B572,zdroj!D:H,5,0)),"")</f>
        <v/>
      </c>
      <c r="H572" s="9" t="str">
        <f>IFERROR(VLOOKUP(B572,zdroj!D:M,10,0),"")</f>
        <v/>
      </c>
      <c r="I572" s="9" t="str">
        <f>IFERROR(VLOOKUP(B572,zdroj!D:N,11,0),"")</f>
        <v/>
      </c>
      <c r="J572" s="92" t="str">
        <f t="shared" si="16"/>
        <v/>
      </c>
      <c r="K572" s="92" t="str">
        <f t="shared" si="17"/>
        <v/>
      </c>
    </row>
    <row r="573" spans="3:11" x14ac:dyDescent="0.25">
      <c r="C573" s="9" t="str">
        <f>IFERROR(VLOOKUP(B573,zdroj!D:AJ,33,0),"")</f>
        <v/>
      </c>
      <c r="D573" s="9" t="str">
        <f>IFERROR(VLOOKUP(B573,OBECaZSJaAM!K:W,12,0),"")</f>
        <v/>
      </c>
      <c r="E573" s="9" t="str">
        <f>IFERROR(VLOOKUP(B573,OBECaZSJaAM!K:W,13,0),"")</f>
        <v/>
      </c>
      <c r="F573" s="9" t="str">
        <f>IFERROR(VLOOKUP(B573,zdroj!D:G,4,0),"")</f>
        <v/>
      </c>
      <c r="G573" s="9" t="str">
        <f>IFERROR(IF(N573="A",VLOOKUP(B573,zdroj!D:I,6,0),VLOOKUP(B573,zdroj!D:H,5,0)),"")</f>
        <v/>
      </c>
      <c r="H573" s="9" t="str">
        <f>IFERROR(VLOOKUP(B573,zdroj!D:M,10,0),"")</f>
        <v/>
      </c>
      <c r="I573" s="9" t="str">
        <f>IFERROR(VLOOKUP(B573,zdroj!D:N,11,0),"")</f>
        <v/>
      </c>
      <c r="J573" s="92" t="str">
        <f t="shared" si="16"/>
        <v/>
      </c>
      <c r="K573" s="92" t="str">
        <f t="shared" si="17"/>
        <v/>
      </c>
    </row>
    <row r="574" spans="3:11" x14ac:dyDescent="0.25">
      <c r="C574" s="9" t="str">
        <f>IFERROR(VLOOKUP(B574,zdroj!D:AJ,33,0),"")</f>
        <v/>
      </c>
      <c r="D574" s="9" t="str">
        <f>IFERROR(VLOOKUP(B574,OBECaZSJaAM!K:W,12,0),"")</f>
        <v/>
      </c>
      <c r="E574" s="9" t="str">
        <f>IFERROR(VLOOKUP(B574,OBECaZSJaAM!K:W,13,0),"")</f>
        <v/>
      </c>
      <c r="F574" s="9" t="str">
        <f>IFERROR(VLOOKUP(B574,zdroj!D:G,4,0),"")</f>
        <v/>
      </c>
      <c r="G574" s="9" t="str">
        <f>IFERROR(IF(N574="A",VLOOKUP(B574,zdroj!D:I,6,0),VLOOKUP(B574,zdroj!D:H,5,0)),"")</f>
        <v/>
      </c>
      <c r="H574" s="9" t="str">
        <f>IFERROR(VLOOKUP(B574,zdroj!D:M,10,0),"")</f>
        <v/>
      </c>
      <c r="I574" s="9" t="str">
        <f>IFERROR(VLOOKUP(B574,zdroj!D:N,11,0),"")</f>
        <v/>
      </c>
      <c r="J574" s="92" t="str">
        <f t="shared" si="16"/>
        <v/>
      </c>
      <c r="K574" s="92" t="str">
        <f t="shared" si="17"/>
        <v/>
      </c>
    </row>
    <row r="575" spans="3:11" x14ac:dyDescent="0.25">
      <c r="C575" s="9" t="str">
        <f>IFERROR(VLOOKUP(B575,zdroj!D:AJ,33,0),"")</f>
        <v/>
      </c>
      <c r="D575" s="9" t="str">
        <f>IFERROR(VLOOKUP(B575,OBECaZSJaAM!K:W,12,0),"")</f>
        <v/>
      </c>
      <c r="E575" s="9" t="str">
        <f>IFERROR(VLOOKUP(B575,OBECaZSJaAM!K:W,13,0),"")</f>
        <v/>
      </c>
      <c r="F575" s="9" t="str">
        <f>IFERROR(VLOOKUP(B575,zdroj!D:G,4,0),"")</f>
        <v/>
      </c>
      <c r="G575" s="9" t="str">
        <f>IFERROR(IF(N575="A",VLOOKUP(B575,zdroj!D:I,6,0),VLOOKUP(B575,zdroj!D:H,5,0)),"")</f>
        <v/>
      </c>
      <c r="H575" s="9" t="str">
        <f>IFERROR(VLOOKUP(B575,zdroj!D:M,10,0),"")</f>
        <v/>
      </c>
      <c r="I575" s="9" t="str">
        <f>IFERROR(VLOOKUP(B575,zdroj!D:N,11,0),"")</f>
        <v/>
      </c>
      <c r="J575" s="92" t="str">
        <f t="shared" si="16"/>
        <v/>
      </c>
      <c r="K575" s="92" t="str">
        <f t="shared" si="17"/>
        <v/>
      </c>
    </row>
    <row r="576" spans="3:11" x14ac:dyDescent="0.25">
      <c r="C576" s="9" t="str">
        <f>IFERROR(VLOOKUP(B576,zdroj!D:AJ,33,0),"")</f>
        <v/>
      </c>
      <c r="D576" s="9" t="str">
        <f>IFERROR(VLOOKUP(B576,OBECaZSJaAM!K:W,12,0),"")</f>
        <v/>
      </c>
      <c r="E576" s="9" t="str">
        <f>IFERROR(VLOOKUP(B576,OBECaZSJaAM!K:W,13,0),"")</f>
        <v/>
      </c>
      <c r="F576" s="9" t="str">
        <f>IFERROR(VLOOKUP(B576,zdroj!D:G,4,0),"")</f>
        <v/>
      </c>
      <c r="G576" s="9" t="str">
        <f>IFERROR(IF(N576="A",VLOOKUP(B576,zdroj!D:I,6,0),VLOOKUP(B576,zdroj!D:H,5,0)),"")</f>
        <v/>
      </c>
      <c r="H576" s="9" t="str">
        <f>IFERROR(VLOOKUP(B576,zdroj!D:M,10,0),"")</f>
        <v/>
      </c>
      <c r="I576" s="9" t="str">
        <f>IFERROR(VLOOKUP(B576,zdroj!D:N,11,0),"")</f>
        <v/>
      </c>
      <c r="J576" s="92" t="str">
        <f t="shared" si="16"/>
        <v/>
      </c>
      <c r="K576" s="92" t="str">
        <f t="shared" si="17"/>
        <v/>
      </c>
    </row>
    <row r="577" spans="3:11" x14ac:dyDescent="0.25">
      <c r="C577" s="9" t="str">
        <f>IFERROR(VLOOKUP(B577,zdroj!D:AJ,33,0),"")</f>
        <v/>
      </c>
      <c r="D577" s="9" t="str">
        <f>IFERROR(VLOOKUP(B577,OBECaZSJaAM!K:W,12,0),"")</f>
        <v/>
      </c>
      <c r="E577" s="9" t="str">
        <f>IFERROR(VLOOKUP(B577,OBECaZSJaAM!K:W,13,0),"")</f>
        <v/>
      </c>
      <c r="F577" s="9" t="str">
        <f>IFERROR(VLOOKUP(B577,zdroj!D:G,4,0),"")</f>
        <v/>
      </c>
      <c r="G577" s="9" t="str">
        <f>IFERROR(IF(N577="A",VLOOKUP(B577,zdroj!D:I,6,0),VLOOKUP(B577,zdroj!D:H,5,0)),"")</f>
        <v/>
      </c>
      <c r="H577" s="9" t="str">
        <f>IFERROR(VLOOKUP(B577,zdroj!D:M,10,0),"")</f>
        <v/>
      </c>
      <c r="I577" s="9" t="str">
        <f>IFERROR(VLOOKUP(B577,zdroj!D:N,11,0),"")</f>
        <v/>
      </c>
      <c r="J577" s="92" t="str">
        <f t="shared" si="16"/>
        <v/>
      </c>
      <c r="K577" s="92" t="str">
        <f t="shared" si="17"/>
        <v/>
      </c>
    </row>
    <row r="578" spans="3:11" x14ac:dyDescent="0.25">
      <c r="C578" s="9" t="str">
        <f>IFERROR(VLOOKUP(B578,zdroj!D:AJ,33,0),"")</f>
        <v/>
      </c>
      <c r="D578" s="9" t="str">
        <f>IFERROR(VLOOKUP(B578,OBECaZSJaAM!K:W,12,0),"")</f>
        <v/>
      </c>
      <c r="E578" s="9" t="str">
        <f>IFERROR(VLOOKUP(B578,OBECaZSJaAM!K:W,13,0),"")</f>
        <v/>
      </c>
      <c r="F578" s="9" t="str">
        <f>IFERROR(VLOOKUP(B578,zdroj!D:G,4,0),"")</f>
        <v/>
      </c>
      <c r="G578" s="9" t="str">
        <f>IFERROR(IF(N578="A",VLOOKUP(B578,zdroj!D:I,6,0),VLOOKUP(B578,zdroj!D:H,5,0)),"")</f>
        <v/>
      </c>
      <c r="H578" s="9" t="str">
        <f>IFERROR(VLOOKUP(B578,zdroj!D:M,10,0),"")</f>
        <v/>
      </c>
      <c r="I578" s="9" t="str">
        <f>IFERROR(VLOOKUP(B578,zdroj!D:N,11,0),"")</f>
        <v/>
      </c>
      <c r="J578" s="92" t="str">
        <f t="shared" si="16"/>
        <v/>
      </c>
      <c r="K578" s="92" t="str">
        <f t="shared" si="17"/>
        <v/>
      </c>
    </row>
    <row r="579" spans="3:11" x14ac:dyDescent="0.25">
      <c r="C579" s="9" t="str">
        <f>IFERROR(VLOOKUP(B579,zdroj!D:AJ,33,0),"")</f>
        <v/>
      </c>
      <c r="D579" s="9" t="str">
        <f>IFERROR(VLOOKUP(B579,OBECaZSJaAM!K:W,12,0),"")</f>
        <v/>
      </c>
      <c r="E579" s="9" t="str">
        <f>IFERROR(VLOOKUP(B579,OBECaZSJaAM!K:W,13,0),"")</f>
        <v/>
      </c>
      <c r="F579" s="9" t="str">
        <f>IFERROR(VLOOKUP(B579,zdroj!D:G,4,0),"")</f>
        <v/>
      </c>
      <c r="G579" s="9" t="str">
        <f>IFERROR(IF(N579="A",VLOOKUP(B579,zdroj!D:I,6,0),VLOOKUP(B579,zdroj!D:H,5,0)),"")</f>
        <v/>
      </c>
      <c r="H579" s="9" t="str">
        <f>IFERROR(VLOOKUP(B579,zdroj!D:M,10,0),"")</f>
        <v/>
      </c>
      <c r="I579" s="9" t="str">
        <f>IFERROR(VLOOKUP(B579,zdroj!D:N,11,0),"")</f>
        <v/>
      </c>
      <c r="J579" s="92" t="str">
        <f t="shared" si="16"/>
        <v/>
      </c>
      <c r="K579" s="92" t="str">
        <f t="shared" si="17"/>
        <v/>
      </c>
    </row>
    <row r="580" spans="3:11" x14ac:dyDescent="0.25">
      <c r="C580" s="9" t="str">
        <f>IFERROR(VLOOKUP(B580,zdroj!D:AJ,33,0),"")</f>
        <v/>
      </c>
      <c r="D580" s="9" t="str">
        <f>IFERROR(VLOOKUP(B580,OBECaZSJaAM!K:W,12,0),"")</f>
        <v/>
      </c>
      <c r="E580" s="9" t="str">
        <f>IFERROR(VLOOKUP(B580,OBECaZSJaAM!K:W,13,0),"")</f>
        <v/>
      </c>
      <c r="F580" s="9" t="str">
        <f>IFERROR(VLOOKUP(B580,zdroj!D:G,4,0),"")</f>
        <v/>
      </c>
      <c r="G580" s="9" t="str">
        <f>IFERROR(IF(N580="A",VLOOKUP(B580,zdroj!D:I,6,0),VLOOKUP(B580,zdroj!D:H,5,0)),"")</f>
        <v/>
      </c>
      <c r="H580" s="9" t="str">
        <f>IFERROR(VLOOKUP(B580,zdroj!D:M,10,0),"")</f>
        <v/>
      </c>
      <c r="I580" s="9" t="str">
        <f>IFERROR(VLOOKUP(B580,zdroj!D:N,11,0),"")</f>
        <v/>
      </c>
      <c r="J580" s="92" t="str">
        <f t="shared" si="16"/>
        <v/>
      </c>
      <c r="K580" s="92" t="str">
        <f t="shared" si="17"/>
        <v/>
      </c>
    </row>
    <row r="581" spans="3:11" x14ac:dyDescent="0.25">
      <c r="C581" s="9" t="str">
        <f>IFERROR(VLOOKUP(B581,zdroj!D:AJ,33,0),"")</f>
        <v/>
      </c>
      <c r="D581" s="9" t="str">
        <f>IFERROR(VLOOKUP(B581,OBECaZSJaAM!K:W,12,0),"")</f>
        <v/>
      </c>
      <c r="E581" s="9" t="str">
        <f>IFERROR(VLOOKUP(B581,OBECaZSJaAM!K:W,13,0),"")</f>
        <v/>
      </c>
      <c r="F581" s="9" t="str">
        <f>IFERROR(VLOOKUP(B581,zdroj!D:G,4,0),"")</f>
        <v/>
      </c>
      <c r="G581" s="9" t="str">
        <f>IFERROR(IF(N581="A",VLOOKUP(B581,zdroj!D:I,6,0),VLOOKUP(B581,zdroj!D:H,5,0)),"")</f>
        <v/>
      </c>
      <c r="H581" s="9" t="str">
        <f>IFERROR(VLOOKUP(B581,zdroj!D:M,10,0),"")</f>
        <v/>
      </c>
      <c r="I581" s="9" t="str">
        <f>IFERROR(VLOOKUP(B581,zdroj!D:N,11,0),"")</f>
        <v/>
      </c>
      <c r="J581" s="92" t="str">
        <f t="shared" si="16"/>
        <v/>
      </c>
      <c r="K581" s="92" t="str">
        <f t="shared" si="17"/>
        <v/>
      </c>
    </row>
    <row r="582" spans="3:11" x14ac:dyDescent="0.25">
      <c r="C582" s="9" t="str">
        <f>IFERROR(VLOOKUP(B582,zdroj!D:AJ,33,0),"")</f>
        <v/>
      </c>
      <c r="D582" s="9" t="str">
        <f>IFERROR(VLOOKUP(B582,OBECaZSJaAM!K:W,12,0),"")</f>
        <v/>
      </c>
      <c r="E582" s="9" t="str">
        <f>IFERROR(VLOOKUP(B582,OBECaZSJaAM!K:W,13,0),"")</f>
        <v/>
      </c>
      <c r="F582" s="9" t="str">
        <f>IFERROR(VLOOKUP(B582,zdroj!D:G,4,0),"")</f>
        <v/>
      </c>
      <c r="G582" s="9" t="str">
        <f>IFERROR(IF(N582="A",VLOOKUP(B582,zdroj!D:I,6,0),VLOOKUP(B582,zdroj!D:H,5,0)),"")</f>
        <v/>
      </c>
      <c r="H582" s="9" t="str">
        <f>IFERROR(VLOOKUP(B582,zdroj!D:M,10,0),"")</f>
        <v/>
      </c>
      <c r="I582" s="9" t="str">
        <f>IFERROR(VLOOKUP(B582,zdroj!D:N,11,0),"")</f>
        <v/>
      </c>
      <c r="J582" s="92" t="str">
        <f t="shared" ref="J582:J645" si="18">IFERROR(G582/F582,"")</f>
        <v/>
      </c>
      <c r="K582" s="92" t="str">
        <f t="shared" ref="K582:K645" si="19">IFERROR((I582+H582+G582)/F582,"")</f>
        <v/>
      </c>
    </row>
    <row r="583" spans="3:11" x14ac:dyDescent="0.25">
      <c r="C583" s="9" t="str">
        <f>IFERROR(VLOOKUP(B583,zdroj!D:AJ,33,0),"")</f>
        <v/>
      </c>
      <c r="D583" s="9" t="str">
        <f>IFERROR(VLOOKUP(B583,OBECaZSJaAM!K:W,12,0),"")</f>
        <v/>
      </c>
      <c r="E583" s="9" t="str">
        <f>IFERROR(VLOOKUP(B583,OBECaZSJaAM!K:W,13,0),"")</f>
        <v/>
      </c>
      <c r="F583" s="9" t="str">
        <f>IFERROR(VLOOKUP(B583,zdroj!D:G,4,0),"")</f>
        <v/>
      </c>
      <c r="G583" s="9" t="str">
        <f>IFERROR(IF(N583="A",VLOOKUP(B583,zdroj!D:I,6,0),VLOOKUP(B583,zdroj!D:H,5,0)),"")</f>
        <v/>
      </c>
      <c r="H583" s="9" t="str">
        <f>IFERROR(VLOOKUP(B583,zdroj!D:M,10,0),"")</f>
        <v/>
      </c>
      <c r="I583" s="9" t="str">
        <f>IFERROR(VLOOKUP(B583,zdroj!D:N,11,0),"")</f>
        <v/>
      </c>
      <c r="J583" s="92" t="str">
        <f t="shared" si="18"/>
        <v/>
      </c>
      <c r="K583" s="92" t="str">
        <f t="shared" si="19"/>
        <v/>
      </c>
    </row>
    <row r="584" spans="3:11" x14ac:dyDescent="0.25">
      <c r="C584" s="9" t="str">
        <f>IFERROR(VLOOKUP(B584,zdroj!D:AJ,33,0),"")</f>
        <v/>
      </c>
      <c r="D584" s="9" t="str">
        <f>IFERROR(VLOOKUP(B584,OBECaZSJaAM!K:W,12,0),"")</f>
        <v/>
      </c>
      <c r="E584" s="9" t="str">
        <f>IFERROR(VLOOKUP(B584,OBECaZSJaAM!K:W,13,0),"")</f>
        <v/>
      </c>
      <c r="F584" s="9" t="str">
        <f>IFERROR(VLOOKUP(B584,zdroj!D:G,4,0),"")</f>
        <v/>
      </c>
      <c r="G584" s="9" t="str">
        <f>IFERROR(IF(N584="A",VLOOKUP(B584,zdroj!D:I,6,0),VLOOKUP(B584,zdroj!D:H,5,0)),"")</f>
        <v/>
      </c>
      <c r="H584" s="9" t="str">
        <f>IFERROR(VLOOKUP(B584,zdroj!D:M,10,0),"")</f>
        <v/>
      </c>
      <c r="I584" s="9" t="str">
        <f>IFERROR(VLOOKUP(B584,zdroj!D:N,11,0),"")</f>
        <v/>
      </c>
      <c r="J584" s="92" t="str">
        <f t="shared" si="18"/>
        <v/>
      </c>
      <c r="K584" s="92" t="str">
        <f t="shared" si="19"/>
        <v/>
      </c>
    </row>
    <row r="585" spans="3:11" x14ac:dyDescent="0.25">
      <c r="C585" s="9" t="str">
        <f>IFERROR(VLOOKUP(B585,zdroj!D:AJ,33,0),"")</f>
        <v/>
      </c>
      <c r="D585" s="9" t="str">
        <f>IFERROR(VLOOKUP(B585,OBECaZSJaAM!K:W,12,0),"")</f>
        <v/>
      </c>
      <c r="E585" s="9" t="str">
        <f>IFERROR(VLOOKUP(B585,OBECaZSJaAM!K:W,13,0),"")</f>
        <v/>
      </c>
      <c r="F585" s="9" t="str">
        <f>IFERROR(VLOOKUP(B585,zdroj!D:G,4,0),"")</f>
        <v/>
      </c>
      <c r="G585" s="9" t="str">
        <f>IFERROR(IF(N585="A",VLOOKUP(B585,zdroj!D:I,6,0),VLOOKUP(B585,zdroj!D:H,5,0)),"")</f>
        <v/>
      </c>
      <c r="H585" s="9" t="str">
        <f>IFERROR(VLOOKUP(B585,zdroj!D:M,10,0),"")</f>
        <v/>
      </c>
      <c r="I585" s="9" t="str">
        <f>IFERROR(VLOOKUP(B585,zdroj!D:N,11,0),"")</f>
        <v/>
      </c>
      <c r="J585" s="92" t="str">
        <f t="shared" si="18"/>
        <v/>
      </c>
      <c r="K585" s="92" t="str">
        <f t="shared" si="19"/>
        <v/>
      </c>
    </row>
    <row r="586" spans="3:11" x14ac:dyDescent="0.25">
      <c r="C586" s="9" t="str">
        <f>IFERROR(VLOOKUP(B586,zdroj!D:AJ,33,0),"")</f>
        <v/>
      </c>
      <c r="D586" s="9" t="str">
        <f>IFERROR(VLOOKUP(B586,OBECaZSJaAM!K:W,12,0),"")</f>
        <v/>
      </c>
      <c r="E586" s="9" t="str">
        <f>IFERROR(VLOOKUP(B586,OBECaZSJaAM!K:W,13,0),"")</f>
        <v/>
      </c>
      <c r="F586" s="9" t="str">
        <f>IFERROR(VLOOKUP(B586,zdroj!D:G,4,0),"")</f>
        <v/>
      </c>
      <c r="G586" s="9" t="str">
        <f>IFERROR(IF(N586="A",VLOOKUP(B586,zdroj!D:I,6,0),VLOOKUP(B586,zdroj!D:H,5,0)),"")</f>
        <v/>
      </c>
      <c r="H586" s="9" t="str">
        <f>IFERROR(VLOOKUP(B586,zdroj!D:M,10,0),"")</f>
        <v/>
      </c>
      <c r="I586" s="9" t="str">
        <f>IFERROR(VLOOKUP(B586,zdroj!D:N,11,0),"")</f>
        <v/>
      </c>
      <c r="J586" s="92" t="str">
        <f t="shared" si="18"/>
        <v/>
      </c>
      <c r="K586" s="92" t="str">
        <f t="shared" si="19"/>
        <v/>
      </c>
    </row>
    <row r="587" spans="3:11" x14ac:dyDescent="0.25">
      <c r="C587" s="9" t="str">
        <f>IFERROR(VLOOKUP(B587,zdroj!D:AJ,33,0),"")</f>
        <v/>
      </c>
      <c r="D587" s="9" t="str">
        <f>IFERROR(VLOOKUP(B587,OBECaZSJaAM!K:W,12,0),"")</f>
        <v/>
      </c>
      <c r="E587" s="9" t="str">
        <f>IFERROR(VLOOKUP(B587,OBECaZSJaAM!K:W,13,0),"")</f>
        <v/>
      </c>
      <c r="F587" s="9" t="str">
        <f>IFERROR(VLOOKUP(B587,zdroj!D:G,4,0),"")</f>
        <v/>
      </c>
      <c r="G587" s="9" t="str">
        <f>IFERROR(IF(N587="A",VLOOKUP(B587,zdroj!D:I,6,0),VLOOKUP(B587,zdroj!D:H,5,0)),"")</f>
        <v/>
      </c>
      <c r="H587" s="9" t="str">
        <f>IFERROR(VLOOKUP(B587,zdroj!D:M,10,0),"")</f>
        <v/>
      </c>
      <c r="I587" s="9" t="str">
        <f>IFERROR(VLOOKUP(B587,zdroj!D:N,11,0),"")</f>
        <v/>
      </c>
      <c r="J587" s="92" t="str">
        <f t="shared" si="18"/>
        <v/>
      </c>
      <c r="K587" s="92" t="str">
        <f t="shared" si="19"/>
        <v/>
      </c>
    </row>
    <row r="588" spans="3:11" x14ac:dyDescent="0.25">
      <c r="C588" s="9" t="str">
        <f>IFERROR(VLOOKUP(B588,zdroj!D:AJ,33,0),"")</f>
        <v/>
      </c>
      <c r="D588" s="9" t="str">
        <f>IFERROR(VLOOKUP(B588,OBECaZSJaAM!K:W,12,0),"")</f>
        <v/>
      </c>
      <c r="E588" s="9" t="str">
        <f>IFERROR(VLOOKUP(B588,OBECaZSJaAM!K:W,13,0),"")</f>
        <v/>
      </c>
      <c r="F588" s="9" t="str">
        <f>IFERROR(VLOOKUP(B588,zdroj!D:G,4,0),"")</f>
        <v/>
      </c>
      <c r="G588" s="9" t="str">
        <f>IFERROR(IF(N588="A",VLOOKUP(B588,zdroj!D:I,6,0),VLOOKUP(B588,zdroj!D:H,5,0)),"")</f>
        <v/>
      </c>
      <c r="H588" s="9" t="str">
        <f>IFERROR(VLOOKUP(B588,zdroj!D:M,10,0),"")</f>
        <v/>
      </c>
      <c r="I588" s="9" t="str">
        <f>IFERROR(VLOOKUP(B588,zdroj!D:N,11,0),"")</f>
        <v/>
      </c>
      <c r="J588" s="92" t="str">
        <f t="shared" si="18"/>
        <v/>
      </c>
      <c r="K588" s="92" t="str">
        <f t="shared" si="19"/>
        <v/>
      </c>
    </row>
    <row r="589" spans="3:11" x14ac:dyDescent="0.25">
      <c r="C589" s="9" t="str">
        <f>IFERROR(VLOOKUP(B589,zdroj!D:AJ,33,0),"")</f>
        <v/>
      </c>
      <c r="D589" s="9" t="str">
        <f>IFERROR(VLOOKUP(B589,OBECaZSJaAM!K:W,12,0),"")</f>
        <v/>
      </c>
      <c r="E589" s="9" t="str">
        <f>IFERROR(VLOOKUP(B589,OBECaZSJaAM!K:W,13,0),"")</f>
        <v/>
      </c>
      <c r="F589" s="9" t="str">
        <f>IFERROR(VLOOKUP(B589,zdroj!D:G,4,0),"")</f>
        <v/>
      </c>
      <c r="G589" s="9" t="str">
        <f>IFERROR(IF(N589="A",VLOOKUP(B589,zdroj!D:I,6,0),VLOOKUP(B589,zdroj!D:H,5,0)),"")</f>
        <v/>
      </c>
      <c r="H589" s="9" t="str">
        <f>IFERROR(VLOOKUP(B589,zdroj!D:M,10,0),"")</f>
        <v/>
      </c>
      <c r="I589" s="9" t="str">
        <f>IFERROR(VLOOKUP(B589,zdroj!D:N,11,0),"")</f>
        <v/>
      </c>
      <c r="J589" s="92" t="str">
        <f t="shared" si="18"/>
        <v/>
      </c>
      <c r="K589" s="92" t="str">
        <f t="shared" si="19"/>
        <v/>
      </c>
    </row>
    <row r="590" spans="3:11" x14ac:dyDescent="0.25">
      <c r="C590" s="9" t="str">
        <f>IFERROR(VLOOKUP(B590,zdroj!D:AJ,33,0),"")</f>
        <v/>
      </c>
      <c r="D590" s="9" t="str">
        <f>IFERROR(VLOOKUP(B590,OBECaZSJaAM!K:W,12,0),"")</f>
        <v/>
      </c>
      <c r="E590" s="9" t="str">
        <f>IFERROR(VLOOKUP(B590,OBECaZSJaAM!K:W,13,0),"")</f>
        <v/>
      </c>
      <c r="F590" s="9" t="str">
        <f>IFERROR(VLOOKUP(B590,zdroj!D:G,4,0),"")</f>
        <v/>
      </c>
      <c r="G590" s="9" t="str">
        <f>IFERROR(IF(N590="A",VLOOKUP(B590,zdroj!D:I,6,0),VLOOKUP(B590,zdroj!D:H,5,0)),"")</f>
        <v/>
      </c>
      <c r="H590" s="9" t="str">
        <f>IFERROR(VLOOKUP(B590,zdroj!D:M,10,0),"")</f>
        <v/>
      </c>
      <c r="I590" s="9" t="str">
        <f>IFERROR(VLOOKUP(B590,zdroj!D:N,11,0),"")</f>
        <v/>
      </c>
      <c r="J590" s="92" t="str">
        <f t="shared" si="18"/>
        <v/>
      </c>
      <c r="K590" s="92" t="str">
        <f t="shared" si="19"/>
        <v/>
      </c>
    </row>
    <row r="591" spans="3:11" x14ac:dyDescent="0.25">
      <c r="C591" s="9" t="str">
        <f>IFERROR(VLOOKUP(B591,zdroj!D:AJ,33,0),"")</f>
        <v/>
      </c>
      <c r="D591" s="9" t="str">
        <f>IFERROR(VLOOKUP(B591,OBECaZSJaAM!K:W,12,0),"")</f>
        <v/>
      </c>
      <c r="E591" s="9" t="str">
        <f>IFERROR(VLOOKUP(B591,OBECaZSJaAM!K:W,13,0),"")</f>
        <v/>
      </c>
      <c r="F591" s="9" t="str">
        <f>IFERROR(VLOOKUP(B591,zdroj!D:G,4,0),"")</f>
        <v/>
      </c>
      <c r="G591" s="9" t="str">
        <f>IFERROR(IF(N591="A",VLOOKUP(B591,zdroj!D:I,6,0),VLOOKUP(B591,zdroj!D:H,5,0)),"")</f>
        <v/>
      </c>
      <c r="H591" s="9" t="str">
        <f>IFERROR(VLOOKUP(B591,zdroj!D:M,10,0),"")</f>
        <v/>
      </c>
      <c r="I591" s="9" t="str">
        <f>IFERROR(VLOOKUP(B591,zdroj!D:N,11,0),"")</f>
        <v/>
      </c>
      <c r="J591" s="92" t="str">
        <f t="shared" si="18"/>
        <v/>
      </c>
      <c r="K591" s="92" t="str">
        <f t="shared" si="19"/>
        <v/>
      </c>
    </row>
    <row r="592" spans="3:11" x14ac:dyDescent="0.25">
      <c r="C592" s="9" t="str">
        <f>IFERROR(VLOOKUP(B592,zdroj!D:AJ,33,0),"")</f>
        <v/>
      </c>
      <c r="D592" s="9" t="str">
        <f>IFERROR(VLOOKUP(B592,OBECaZSJaAM!K:W,12,0),"")</f>
        <v/>
      </c>
      <c r="E592" s="9" t="str">
        <f>IFERROR(VLOOKUP(B592,OBECaZSJaAM!K:W,13,0),"")</f>
        <v/>
      </c>
      <c r="F592" s="9" t="str">
        <f>IFERROR(VLOOKUP(B592,zdroj!D:G,4,0),"")</f>
        <v/>
      </c>
      <c r="G592" s="9" t="str">
        <f>IFERROR(IF(N592="A",VLOOKUP(B592,zdroj!D:I,6,0),VLOOKUP(B592,zdroj!D:H,5,0)),"")</f>
        <v/>
      </c>
      <c r="H592" s="9" t="str">
        <f>IFERROR(VLOOKUP(B592,zdroj!D:M,10,0),"")</f>
        <v/>
      </c>
      <c r="I592" s="9" t="str">
        <f>IFERROR(VLOOKUP(B592,zdroj!D:N,11,0),"")</f>
        <v/>
      </c>
      <c r="J592" s="92" t="str">
        <f t="shared" si="18"/>
        <v/>
      </c>
      <c r="K592" s="92" t="str">
        <f t="shared" si="19"/>
        <v/>
      </c>
    </row>
    <row r="593" spans="3:11" x14ac:dyDescent="0.25">
      <c r="C593" s="9" t="str">
        <f>IFERROR(VLOOKUP(B593,zdroj!D:AJ,33,0),"")</f>
        <v/>
      </c>
      <c r="D593" s="9" t="str">
        <f>IFERROR(VLOOKUP(B593,OBECaZSJaAM!K:W,12,0),"")</f>
        <v/>
      </c>
      <c r="E593" s="9" t="str">
        <f>IFERROR(VLOOKUP(B593,OBECaZSJaAM!K:W,13,0),"")</f>
        <v/>
      </c>
      <c r="F593" s="9" t="str">
        <f>IFERROR(VLOOKUP(B593,zdroj!D:G,4,0),"")</f>
        <v/>
      </c>
      <c r="G593" s="9" t="str">
        <f>IFERROR(IF(N593="A",VLOOKUP(B593,zdroj!D:I,6,0),VLOOKUP(B593,zdroj!D:H,5,0)),"")</f>
        <v/>
      </c>
      <c r="H593" s="9" t="str">
        <f>IFERROR(VLOOKUP(B593,zdroj!D:M,10,0),"")</f>
        <v/>
      </c>
      <c r="I593" s="9" t="str">
        <f>IFERROR(VLOOKUP(B593,zdroj!D:N,11,0),"")</f>
        <v/>
      </c>
      <c r="J593" s="92" t="str">
        <f t="shared" si="18"/>
        <v/>
      </c>
      <c r="K593" s="92" t="str">
        <f t="shared" si="19"/>
        <v/>
      </c>
    </row>
    <row r="594" spans="3:11" x14ac:dyDescent="0.25">
      <c r="C594" s="9" t="str">
        <f>IFERROR(VLOOKUP(B594,zdroj!D:AJ,33,0),"")</f>
        <v/>
      </c>
      <c r="D594" s="9" t="str">
        <f>IFERROR(VLOOKUP(B594,OBECaZSJaAM!K:W,12,0),"")</f>
        <v/>
      </c>
      <c r="E594" s="9" t="str">
        <f>IFERROR(VLOOKUP(B594,OBECaZSJaAM!K:W,13,0),"")</f>
        <v/>
      </c>
      <c r="F594" s="9" t="str">
        <f>IFERROR(VLOOKUP(B594,zdroj!D:G,4,0),"")</f>
        <v/>
      </c>
      <c r="G594" s="9" t="str">
        <f>IFERROR(IF(N594="A",VLOOKUP(B594,zdroj!D:I,6,0),VLOOKUP(B594,zdroj!D:H,5,0)),"")</f>
        <v/>
      </c>
      <c r="H594" s="9" t="str">
        <f>IFERROR(VLOOKUP(B594,zdroj!D:M,10,0),"")</f>
        <v/>
      </c>
      <c r="I594" s="9" t="str">
        <f>IFERROR(VLOOKUP(B594,zdroj!D:N,11,0),"")</f>
        <v/>
      </c>
      <c r="J594" s="92" t="str">
        <f t="shared" si="18"/>
        <v/>
      </c>
      <c r="K594" s="92" t="str">
        <f t="shared" si="19"/>
        <v/>
      </c>
    </row>
    <row r="595" spans="3:11" x14ac:dyDescent="0.25">
      <c r="C595" s="9" t="str">
        <f>IFERROR(VLOOKUP(B595,zdroj!D:AJ,33,0),"")</f>
        <v/>
      </c>
      <c r="D595" s="9" t="str">
        <f>IFERROR(VLOOKUP(B595,OBECaZSJaAM!K:W,12,0),"")</f>
        <v/>
      </c>
      <c r="E595" s="9" t="str">
        <f>IFERROR(VLOOKUP(B595,OBECaZSJaAM!K:W,13,0),"")</f>
        <v/>
      </c>
      <c r="F595" s="9" t="str">
        <f>IFERROR(VLOOKUP(B595,zdroj!D:G,4,0),"")</f>
        <v/>
      </c>
      <c r="G595" s="9" t="str">
        <f>IFERROR(IF(N595="A",VLOOKUP(B595,zdroj!D:I,6,0),VLOOKUP(B595,zdroj!D:H,5,0)),"")</f>
        <v/>
      </c>
      <c r="H595" s="9" t="str">
        <f>IFERROR(VLOOKUP(B595,zdroj!D:M,10,0),"")</f>
        <v/>
      </c>
      <c r="I595" s="9" t="str">
        <f>IFERROR(VLOOKUP(B595,zdroj!D:N,11,0),"")</f>
        <v/>
      </c>
      <c r="J595" s="92" t="str">
        <f t="shared" si="18"/>
        <v/>
      </c>
      <c r="K595" s="92" t="str">
        <f t="shared" si="19"/>
        <v/>
      </c>
    </row>
    <row r="596" spans="3:11" x14ac:dyDescent="0.25">
      <c r="C596" s="9" t="str">
        <f>IFERROR(VLOOKUP(B596,zdroj!D:AJ,33,0),"")</f>
        <v/>
      </c>
      <c r="D596" s="9" t="str">
        <f>IFERROR(VLOOKUP(B596,OBECaZSJaAM!K:W,12,0),"")</f>
        <v/>
      </c>
      <c r="E596" s="9" t="str">
        <f>IFERROR(VLOOKUP(B596,OBECaZSJaAM!K:W,13,0),"")</f>
        <v/>
      </c>
      <c r="F596" s="9" t="str">
        <f>IFERROR(VLOOKUP(B596,zdroj!D:G,4,0),"")</f>
        <v/>
      </c>
      <c r="G596" s="9" t="str">
        <f>IFERROR(IF(N596="A",VLOOKUP(B596,zdroj!D:I,6,0),VLOOKUP(B596,zdroj!D:H,5,0)),"")</f>
        <v/>
      </c>
      <c r="H596" s="9" t="str">
        <f>IFERROR(VLOOKUP(B596,zdroj!D:M,10,0),"")</f>
        <v/>
      </c>
      <c r="I596" s="9" t="str">
        <f>IFERROR(VLOOKUP(B596,zdroj!D:N,11,0),"")</f>
        <v/>
      </c>
      <c r="J596" s="92" t="str">
        <f t="shared" si="18"/>
        <v/>
      </c>
      <c r="K596" s="92" t="str">
        <f t="shared" si="19"/>
        <v/>
      </c>
    </row>
    <row r="597" spans="3:11" x14ac:dyDescent="0.25">
      <c r="C597" s="9" t="str">
        <f>IFERROR(VLOOKUP(B597,zdroj!D:AJ,33,0),"")</f>
        <v/>
      </c>
      <c r="D597" s="9" t="str">
        <f>IFERROR(VLOOKUP(B597,OBECaZSJaAM!K:W,12,0),"")</f>
        <v/>
      </c>
      <c r="E597" s="9" t="str">
        <f>IFERROR(VLOOKUP(B597,OBECaZSJaAM!K:W,13,0),"")</f>
        <v/>
      </c>
      <c r="F597" s="9" t="str">
        <f>IFERROR(VLOOKUP(B597,zdroj!D:G,4,0),"")</f>
        <v/>
      </c>
      <c r="G597" s="9" t="str">
        <f>IFERROR(IF(N597="A",VLOOKUP(B597,zdroj!D:I,6,0),VLOOKUP(B597,zdroj!D:H,5,0)),"")</f>
        <v/>
      </c>
      <c r="H597" s="9" t="str">
        <f>IFERROR(VLOOKUP(B597,zdroj!D:M,10,0),"")</f>
        <v/>
      </c>
      <c r="I597" s="9" t="str">
        <f>IFERROR(VLOOKUP(B597,zdroj!D:N,11,0),"")</f>
        <v/>
      </c>
      <c r="J597" s="92" t="str">
        <f t="shared" si="18"/>
        <v/>
      </c>
      <c r="K597" s="92" t="str">
        <f t="shared" si="19"/>
        <v/>
      </c>
    </row>
    <row r="598" spans="3:11" x14ac:dyDescent="0.25">
      <c r="C598" s="9" t="str">
        <f>IFERROR(VLOOKUP(B598,zdroj!D:AJ,33,0),"")</f>
        <v/>
      </c>
      <c r="D598" s="9" t="str">
        <f>IFERROR(VLOOKUP(B598,OBECaZSJaAM!K:W,12,0),"")</f>
        <v/>
      </c>
      <c r="E598" s="9" t="str">
        <f>IFERROR(VLOOKUP(B598,OBECaZSJaAM!K:W,13,0),"")</f>
        <v/>
      </c>
      <c r="F598" s="9" t="str">
        <f>IFERROR(VLOOKUP(B598,zdroj!D:G,4,0),"")</f>
        <v/>
      </c>
      <c r="G598" s="9" t="str">
        <f>IFERROR(IF(N598="A",VLOOKUP(B598,zdroj!D:I,6,0),VLOOKUP(B598,zdroj!D:H,5,0)),"")</f>
        <v/>
      </c>
      <c r="H598" s="9" t="str">
        <f>IFERROR(VLOOKUP(B598,zdroj!D:M,10,0),"")</f>
        <v/>
      </c>
      <c r="I598" s="9" t="str">
        <f>IFERROR(VLOOKUP(B598,zdroj!D:N,11,0),"")</f>
        <v/>
      </c>
      <c r="J598" s="92" t="str">
        <f t="shared" si="18"/>
        <v/>
      </c>
      <c r="K598" s="92" t="str">
        <f t="shared" si="19"/>
        <v/>
      </c>
    </row>
    <row r="599" spans="3:11" x14ac:dyDescent="0.25">
      <c r="C599" s="9" t="str">
        <f>IFERROR(VLOOKUP(B599,zdroj!D:AJ,33,0),"")</f>
        <v/>
      </c>
      <c r="D599" s="9" t="str">
        <f>IFERROR(VLOOKUP(B599,OBECaZSJaAM!K:W,12,0),"")</f>
        <v/>
      </c>
      <c r="E599" s="9" t="str">
        <f>IFERROR(VLOOKUP(B599,OBECaZSJaAM!K:W,13,0),"")</f>
        <v/>
      </c>
      <c r="F599" s="9" t="str">
        <f>IFERROR(VLOOKUP(B599,zdroj!D:G,4,0),"")</f>
        <v/>
      </c>
      <c r="G599" s="9" t="str">
        <f>IFERROR(IF(N599="A",VLOOKUP(B599,zdroj!D:I,6,0),VLOOKUP(B599,zdroj!D:H,5,0)),"")</f>
        <v/>
      </c>
      <c r="H599" s="9" t="str">
        <f>IFERROR(VLOOKUP(B599,zdroj!D:M,10,0),"")</f>
        <v/>
      </c>
      <c r="I599" s="9" t="str">
        <f>IFERROR(VLOOKUP(B599,zdroj!D:N,11,0),"")</f>
        <v/>
      </c>
      <c r="J599" s="92" t="str">
        <f t="shared" si="18"/>
        <v/>
      </c>
      <c r="K599" s="92" t="str">
        <f t="shared" si="19"/>
        <v/>
      </c>
    </row>
    <row r="600" spans="3:11" x14ac:dyDescent="0.25">
      <c r="C600" s="9" t="str">
        <f>IFERROR(VLOOKUP(B600,zdroj!D:AJ,33,0),"")</f>
        <v/>
      </c>
      <c r="D600" s="9" t="str">
        <f>IFERROR(VLOOKUP(B600,OBECaZSJaAM!K:W,12,0),"")</f>
        <v/>
      </c>
      <c r="E600" s="9" t="str">
        <f>IFERROR(VLOOKUP(B600,OBECaZSJaAM!K:W,13,0),"")</f>
        <v/>
      </c>
      <c r="F600" s="9" t="str">
        <f>IFERROR(VLOOKUP(B600,zdroj!D:G,4,0),"")</f>
        <v/>
      </c>
      <c r="G600" s="9" t="str">
        <f>IFERROR(IF(N600="A",VLOOKUP(B600,zdroj!D:I,6,0),VLOOKUP(B600,zdroj!D:H,5,0)),"")</f>
        <v/>
      </c>
      <c r="H600" s="9" t="str">
        <f>IFERROR(VLOOKUP(B600,zdroj!D:M,10,0),"")</f>
        <v/>
      </c>
      <c r="I600" s="9" t="str">
        <f>IFERROR(VLOOKUP(B600,zdroj!D:N,11,0),"")</f>
        <v/>
      </c>
      <c r="J600" s="92" t="str">
        <f t="shared" si="18"/>
        <v/>
      </c>
      <c r="K600" s="92" t="str">
        <f t="shared" si="19"/>
        <v/>
      </c>
    </row>
    <row r="601" spans="3:11" x14ac:dyDescent="0.25">
      <c r="C601" s="9" t="str">
        <f>IFERROR(VLOOKUP(B601,zdroj!D:AJ,33,0),"")</f>
        <v/>
      </c>
      <c r="D601" s="9" t="str">
        <f>IFERROR(VLOOKUP(B601,OBECaZSJaAM!K:W,12,0),"")</f>
        <v/>
      </c>
      <c r="E601" s="9" t="str">
        <f>IFERROR(VLOOKUP(B601,OBECaZSJaAM!K:W,13,0),"")</f>
        <v/>
      </c>
      <c r="F601" s="9" t="str">
        <f>IFERROR(VLOOKUP(B601,zdroj!D:G,4,0),"")</f>
        <v/>
      </c>
      <c r="G601" s="9" t="str">
        <f>IFERROR(IF(N601="A",VLOOKUP(B601,zdroj!D:I,6,0),VLOOKUP(B601,zdroj!D:H,5,0)),"")</f>
        <v/>
      </c>
      <c r="H601" s="9" t="str">
        <f>IFERROR(VLOOKUP(B601,zdroj!D:M,10,0),"")</f>
        <v/>
      </c>
      <c r="I601" s="9" t="str">
        <f>IFERROR(VLOOKUP(B601,zdroj!D:N,11,0),"")</f>
        <v/>
      </c>
      <c r="J601" s="92" t="str">
        <f t="shared" si="18"/>
        <v/>
      </c>
      <c r="K601" s="92" t="str">
        <f t="shared" si="19"/>
        <v/>
      </c>
    </row>
    <row r="602" spans="3:11" x14ac:dyDescent="0.25">
      <c r="C602" s="9" t="str">
        <f>IFERROR(VLOOKUP(B602,zdroj!D:AJ,33,0),"")</f>
        <v/>
      </c>
      <c r="D602" s="9" t="str">
        <f>IFERROR(VLOOKUP(B602,OBECaZSJaAM!K:W,12,0),"")</f>
        <v/>
      </c>
      <c r="E602" s="9" t="str">
        <f>IFERROR(VLOOKUP(B602,OBECaZSJaAM!K:W,13,0),"")</f>
        <v/>
      </c>
      <c r="F602" s="9" t="str">
        <f>IFERROR(VLOOKUP(B602,zdroj!D:G,4,0),"")</f>
        <v/>
      </c>
      <c r="G602" s="9" t="str">
        <f>IFERROR(IF(N602="A",VLOOKUP(B602,zdroj!D:I,6,0),VLOOKUP(B602,zdroj!D:H,5,0)),"")</f>
        <v/>
      </c>
      <c r="H602" s="9" t="str">
        <f>IFERROR(VLOOKUP(B602,zdroj!D:M,10,0),"")</f>
        <v/>
      </c>
      <c r="I602" s="9" t="str">
        <f>IFERROR(VLOOKUP(B602,zdroj!D:N,11,0),"")</f>
        <v/>
      </c>
      <c r="J602" s="92" t="str">
        <f t="shared" si="18"/>
        <v/>
      </c>
      <c r="K602" s="92" t="str">
        <f t="shared" si="19"/>
        <v/>
      </c>
    </row>
    <row r="603" spans="3:11" x14ac:dyDescent="0.25">
      <c r="C603" s="9" t="str">
        <f>IFERROR(VLOOKUP(B603,zdroj!D:AJ,33,0),"")</f>
        <v/>
      </c>
      <c r="D603" s="9" t="str">
        <f>IFERROR(VLOOKUP(B603,OBECaZSJaAM!K:W,12,0),"")</f>
        <v/>
      </c>
      <c r="E603" s="9" t="str">
        <f>IFERROR(VLOOKUP(B603,OBECaZSJaAM!K:W,13,0),"")</f>
        <v/>
      </c>
      <c r="F603" s="9" t="str">
        <f>IFERROR(VLOOKUP(B603,zdroj!D:G,4,0),"")</f>
        <v/>
      </c>
      <c r="G603" s="9" t="str">
        <f>IFERROR(IF(N603="A",VLOOKUP(B603,zdroj!D:I,6,0),VLOOKUP(B603,zdroj!D:H,5,0)),"")</f>
        <v/>
      </c>
      <c r="H603" s="9" t="str">
        <f>IFERROR(VLOOKUP(B603,zdroj!D:M,10,0),"")</f>
        <v/>
      </c>
      <c r="I603" s="9" t="str">
        <f>IFERROR(VLOOKUP(B603,zdroj!D:N,11,0),"")</f>
        <v/>
      </c>
      <c r="J603" s="92" t="str">
        <f t="shared" si="18"/>
        <v/>
      </c>
      <c r="K603" s="92" t="str">
        <f t="shared" si="19"/>
        <v/>
      </c>
    </row>
    <row r="604" spans="3:11" x14ac:dyDescent="0.25">
      <c r="C604" s="9" t="str">
        <f>IFERROR(VLOOKUP(B604,zdroj!D:AJ,33,0),"")</f>
        <v/>
      </c>
      <c r="D604" s="9" t="str">
        <f>IFERROR(VLOOKUP(B604,OBECaZSJaAM!K:W,12,0),"")</f>
        <v/>
      </c>
      <c r="E604" s="9" t="str">
        <f>IFERROR(VLOOKUP(B604,OBECaZSJaAM!K:W,13,0),"")</f>
        <v/>
      </c>
      <c r="F604" s="9" t="str">
        <f>IFERROR(VLOOKUP(B604,zdroj!D:G,4,0),"")</f>
        <v/>
      </c>
      <c r="G604" s="9" t="str">
        <f>IFERROR(IF(N604="A",VLOOKUP(B604,zdroj!D:I,6,0),VLOOKUP(B604,zdroj!D:H,5,0)),"")</f>
        <v/>
      </c>
      <c r="H604" s="9" t="str">
        <f>IFERROR(VLOOKUP(B604,zdroj!D:M,10,0),"")</f>
        <v/>
      </c>
      <c r="I604" s="9" t="str">
        <f>IFERROR(VLOOKUP(B604,zdroj!D:N,11,0),"")</f>
        <v/>
      </c>
      <c r="J604" s="92" t="str">
        <f t="shared" si="18"/>
        <v/>
      </c>
      <c r="K604" s="92" t="str">
        <f t="shared" si="19"/>
        <v/>
      </c>
    </row>
    <row r="605" spans="3:11" x14ac:dyDescent="0.25">
      <c r="C605" s="9" t="str">
        <f>IFERROR(VLOOKUP(B605,zdroj!D:AJ,33,0),"")</f>
        <v/>
      </c>
      <c r="D605" s="9" t="str">
        <f>IFERROR(VLOOKUP(B605,OBECaZSJaAM!K:W,12,0),"")</f>
        <v/>
      </c>
      <c r="E605" s="9" t="str">
        <f>IFERROR(VLOOKUP(B605,OBECaZSJaAM!K:W,13,0),"")</f>
        <v/>
      </c>
      <c r="F605" s="9" t="str">
        <f>IFERROR(VLOOKUP(B605,zdroj!D:G,4,0),"")</f>
        <v/>
      </c>
      <c r="G605" s="9" t="str">
        <f>IFERROR(IF(N605="A",VLOOKUP(B605,zdroj!D:I,6,0),VLOOKUP(B605,zdroj!D:H,5,0)),"")</f>
        <v/>
      </c>
      <c r="H605" s="9" t="str">
        <f>IFERROR(VLOOKUP(B605,zdroj!D:M,10,0),"")</f>
        <v/>
      </c>
      <c r="I605" s="9" t="str">
        <f>IFERROR(VLOOKUP(B605,zdroj!D:N,11,0),"")</f>
        <v/>
      </c>
      <c r="J605" s="92" t="str">
        <f t="shared" si="18"/>
        <v/>
      </c>
      <c r="K605" s="92" t="str">
        <f t="shared" si="19"/>
        <v/>
      </c>
    </row>
    <row r="606" spans="3:11" x14ac:dyDescent="0.25">
      <c r="C606" s="9" t="str">
        <f>IFERROR(VLOOKUP(B606,zdroj!D:AJ,33,0),"")</f>
        <v/>
      </c>
      <c r="D606" s="9" t="str">
        <f>IFERROR(VLOOKUP(B606,OBECaZSJaAM!K:W,12,0),"")</f>
        <v/>
      </c>
      <c r="E606" s="9" t="str">
        <f>IFERROR(VLOOKUP(B606,OBECaZSJaAM!K:W,13,0),"")</f>
        <v/>
      </c>
      <c r="F606" s="9" t="str">
        <f>IFERROR(VLOOKUP(B606,zdroj!D:G,4,0),"")</f>
        <v/>
      </c>
      <c r="G606" s="9" t="str">
        <f>IFERROR(IF(N606="A",VLOOKUP(B606,zdroj!D:I,6,0),VLOOKUP(B606,zdroj!D:H,5,0)),"")</f>
        <v/>
      </c>
      <c r="H606" s="9" t="str">
        <f>IFERROR(VLOOKUP(B606,zdroj!D:M,10,0),"")</f>
        <v/>
      </c>
      <c r="I606" s="9" t="str">
        <f>IFERROR(VLOOKUP(B606,zdroj!D:N,11,0),"")</f>
        <v/>
      </c>
      <c r="J606" s="92" t="str">
        <f t="shared" si="18"/>
        <v/>
      </c>
      <c r="K606" s="92" t="str">
        <f t="shared" si="19"/>
        <v/>
      </c>
    </row>
    <row r="607" spans="3:11" x14ac:dyDescent="0.25">
      <c r="C607" s="9" t="str">
        <f>IFERROR(VLOOKUP(B607,zdroj!D:AJ,33,0),"")</f>
        <v/>
      </c>
      <c r="D607" s="9" t="str">
        <f>IFERROR(VLOOKUP(B607,OBECaZSJaAM!K:W,12,0),"")</f>
        <v/>
      </c>
      <c r="E607" s="9" t="str">
        <f>IFERROR(VLOOKUP(B607,OBECaZSJaAM!K:W,13,0),"")</f>
        <v/>
      </c>
      <c r="F607" s="9" t="str">
        <f>IFERROR(VLOOKUP(B607,zdroj!D:G,4,0),"")</f>
        <v/>
      </c>
      <c r="G607" s="9" t="str">
        <f>IFERROR(IF(N607="A",VLOOKUP(B607,zdroj!D:I,6,0),VLOOKUP(B607,zdroj!D:H,5,0)),"")</f>
        <v/>
      </c>
      <c r="H607" s="9" t="str">
        <f>IFERROR(VLOOKUP(B607,zdroj!D:M,10,0),"")</f>
        <v/>
      </c>
      <c r="I607" s="9" t="str">
        <f>IFERROR(VLOOKUP(B607,zdroj!D:N,11,0),"")</f>
        <v/>
      </c>
      <c r="J607" s="92" t="str">
        <f t="shared" si="18"/>
        <v/>
      </c>
      <c r="K607" s="92" t="str">
        <f t="shared" si="19"/>
        <v/>
      </c>
    </row>
    <row r="608" spans="3:11" x14ac:dyDescent="0.25">
      <c r="C608" s="9" t="str">
        <f>IFERROR(VLOOKUP(B608,zdroj!D:AJ,33,0),"")</f>
        <v/>
      </c>
      <c r="D608" s="9" t="str">
        <f>IFERROR(VLOOKUP(B608,OBECaZSJaAM!K:W,12,0),"")</f>
        <v/>
      </c>
      <c r="E608" s="9" t="str">
        <f>IFERROR(VLOOKUP(B608,OBECaZSJaAM!K:W,13,0),"")</f>
        <v/>
      </c>
      <c r="F608" s="9" t="str">
        <f>IFERROR(VLOOKUP(B608,zdroj!D:G,4,0),"")</f>
        <v/>
      </c>
      <c r="G608" s="9" t="str">
        <f>IFERROR(IF(N608="A",VLOOKUP(B608,zdroj!D:I,6,0),VLOOKUP(B608,zdroj!D:H,5,0)),"")</f>
        <v/>
      </c>
      <c r="H608" s="9" t="str">
        <f>IFERROR(VLOOKUP(B608,zdroj!D:M,10,0),"")</f>
        <v/>
      </c>
      <c r="I608" s="9" t="str">
        <f>IFERROR(VLOOKUP(B608,zdroj!D:N,11,0),"")</f>
        <v/>
      </c>
      <c r="J608" s="92" t="str">
        <f t="shared" si="18"/>
        <v/>
      </c>
      <c r="K608" s="92" t="str">
        <f t="shared" si="19"/>
        <v/>
      </c>
    </row>
    <row r="609" spans="3:11" x14ac:dyDescent="0.25">
      <c r="C609" s="9" t="str">
        <f>IFERROR(VLOOKUP(B609,zdroj!D:AJ,33,0),"")</f>
        <v/>
      </c>
      <c r="D609" s="9" t="str">
        <f>IFERROR(VLOOKUP(B609,OBECaZSJaAM!K:W,12,0),"")</f>
        <v/>
      </c>
      <c r="E609" s="9" t="str">
        <f>IFERROR(VLOOKUP(B609,OBECaZSJaAM!K:W,13,0),"")</f>
        <v/>
      </c>
      <c r="F609" s="9" t="str">
        <f>IFERROR(VLOOKUP(B609,zdroj!D:G,4,0),"")</f>
        <v/>
      </c>
      <c r="G609" s="9" t="str">
        <f>IFERROR(IF(N609="A",VLOOKUP(B609,zdroj!D:I,6,0),VLOOKUP(B609,zdroj!D:H,5,0)),"")</f>
        <v/>
      </c>
      <c r="H609" s="9" t="str">
        <f>IFERROR(VLOOKUP(B609,zdroj!D:M,10,0),"")</f>
        <v/>
      </c>
      <c r="I609" s="9" t="str">
        <f>IFERROR(VLOOKUP(B609,zdroj!D:N,11,0),"")</f>
        <v/>
      </c>
      <c r="J609" s="92" t="str">
        <f t="shared" si="18"/>
        <v/>
      </c>
      <c r="K609" s="92" t="str">
        <f t="shared" si="19"/>
        <v/>
      </c>
    </row>
    <row r="610" spans="3:11" x14ac:dyDescent="0.25">
      <c r="C610" s="9" t="str">
        <f>IFERROR(VLOOKUP(B610,zdroj!D:AJ,33,0),"")</f>
        <v/>
      </c>
      <c r="D610" s="9" t="str">
        <f>IFERROR(VLOOKUP(B610,OBECaZSJaAM!K:W,12,0),"")</f>
        <v/>
      </c>
      <c r="E610" s="9" t="str">
        <f>IFERROR(VLOOKUP(B610,OBECaZSJaAM!K:W,13,0),"")</f>
        <v/>
      </c>
      <c r="F610" s="9" t="str">
        <f>IFERROR(VLOOKUP(B610,zdroj!D:G,4,0),"")</f>
        <v/>
      </c>
      <c r="G610" s="9" t="str">
        <f>IFERROR(IF(N610="A",VLOOKUP(B610,zdroj!D:I,6,0),VLOOKUP(B610,zdroj!D:H,5,0)),"")</f>
        <v/>
      </c>
      <c r="H610" s="9" t="str">
        <f>IFERROR(VLOOKUP(B610,zdroj!D:M,10,0),"")</f>
        <v/>
      </c>
      <c r="I610" s="9" t="str">
        <f>IFERROR(VLOOKUP(B610,zdroj!D:N,11,0),"")</f>
        <v/>
      </c>
      <c r="J610" s="92" t="str">
        <f t="shared" si="18"/>
        <v/>
      </c>
      <c r="K610" s="92" t="str">
        <f t="shared" si="19"/>
        <v/>
      </c>
    </row>
    <row r="611" spans="3:11" x14ac:dyDescent="0.25">
      <c r="C611" s="9" t="str">
        <f>IFERROR(VLOOKUP(B611,zdroj!D:AJ,33,0),"")</f>
        <v/>
      </c>
      <c r="D611" s="9" t="str">
        <f>IFERROR(VLOOKUP(B611,OBECaZSJaAM!K:W,12,0),"")</f>
        <v/>
      </c>
      <c r="E611" s="9" t="str">
        <f>IFERROR(VLOOKUP(B611,OBECaZSJaAM!K:W,13,0),"")</f>
        <v/>
      </c>
      <c r="F611" s="9" t="str">
        <f>IFERROR(VLOOKUP(B611,zdroj!D:G,4,0),"")</f>
        <v/>
      </c>
      <c r="G611" s="9" t="str">
        <f>IFERROR(IF(N611="A",VLOOKUP(B611,zdroj!D:I,6,0),VLOOKUP(B611,zdroj!D:H,5,0)),"")</f>
        <v/>
      </c>
      <c r="H611" s="9" t="str">
        <f>IFERROR(VLOOKUP(B611,zdroj!D:M,10,0),"")</f>
        <v/>
      </c>
      <c r="I611" s="9" t="str">
        <f>IFERROR(VLOOKUP(B611,zdroj!D:N,11,0),"")</f>
        <v/>
      </c>
      <c r="J611" s="92" t="str">
        <f t="shared" si="18"/>
        <v/>
      </c>
      <c r="K611" s="92" t="str">
        <f t="shared" si="19"/>
        <v/>
      </c>
    </row>
    <row r="612" spans="3:11" x14ac:dyDescent="0.25">
      <c r="C612" s="9" t="str">
        <f>IFERROR(VLOOKUP(B612,zdroj!D:AJ,33,0),"")</f>
        <v/>
      </c>
      <c r="D612" s="9" t="str">
        <f>IFERROR(VLOOKUP(B612,OBECaZSJaAM!K:W,12,0),"")</f>
        <v/>
      </c>
      <c r="E612" s="9" t="str">
        <f>IFERROR(VLOOKUP(B612,OBECaZSJaAM!K:W,13,0),"")</f>
        <v/>
      </c>
      <c r="F612" s="9" t="str">
        <f>IFERROR(VLOOKUP(B612,zdroj!D:G,4,0),"")</f>
        <v/>
      </c>
      <c r="G612" s="9" t="str">
        <f>IFERROR(IF(N612="A",VLOOKUP(B612,zdroj!D:I,6,0),VLOOKUP(B612,zdroj!D:H,5,0)),"")</f>
        <v/>
      </c>
      <c r="H612" s="9" t="str">
        <f>IFERROR(VLOOKUP(B612,zdroj!D:M,10,0),"")</f>
        <v/>
      </c>
      <c r="I612" s="9" t="str">
        <f>IFERROR(VLOOKUP(B612,zdroj!D:N,11,0),"")</f>
        <v/>
      </c>
      <c r="J612" s="92" t="str">
        <f t="shared" si="18"/>
        <v/>
      </c>
      <c r="K612" s="92" t="str">
        <f t="shared" si="19"/>
        <v/>
      </c>
    </row>
    <row r="613" spans="3:11" x14ac:dyDescent="0.25">
      <c r="C613" s="9" t="str">
        <f>IFERROR(VLOOKUP(B613,zdroj!D:AJ,33,0),"")</f>
        <v/>
      </c>
      <c r="D613" s="9" t="str">
        <f>IFERROR(VLOOKUP(B613,OBECaZSJaAM!K:W,12,0),"")</f>
        <v/>
      </c>
      <c r="E613" s="9" t="str">
        <f>IFERROR(VLOOKUP(B613,OBECaZSJaAM!K:W,13,0),"")</f>
        <v/>
      </c>
      <c r="F613" s="9" t="str">
        <f>IFERROR(VLOOKUP(B613,zdroj!D:G,4,0),"")</f>
        <v/>
      </c>
      <c r="G613" s="9" t="str">
        <f>IFERROR(IF(N613="A",VLOOKUP(B613,zdroj!D:I,6,0),VLOOKUP(B613,zdroj!D:H,5,0)),"")</f>
        <v/>
      </c>
      <c r="H613" s="9" t="str">
        <f>IFERROR(VLOOKUP(B613,zdroj!D:M,10,0),"")</f>
        <v/>
      </c>
      <c r="I613" s="9" t="str">
        <f>IFERROR(VLOOKUP(B613,zdroj!D:N,11,0),"")</f>
        <v/>
      </c>
      <c r="J613" s="92" t="str">
        <f t="shared" si="18"/>
        <v/>
      </c>
      <c r="K613" s="92" t="str">
        <f t="shared" si="19"/>
        <v/>
      </c>
    </row>
    <row r="614" spans="3:11" x14ac:dyDescent="0.25">
      <c r="C614" s="9" t="str">
        <f>IFERROR(VLOOKUP(B614,zdroj!D:AJ,33,0),"")</f>
        <v/>
      </c>
      <c r="D614" s="9" t="str">
        <f>IFERROR(VLOOKUP(B614,OBECaZSJaAM!K:W,12,0),"")</f>
        <v/>
      </c>
      <c r="E614" s="9" t="str">
        <f>IFERROR(VLOOKUP(B614,OBECaZSJaAM!K:W,13,0),"")</f>
        <v/>
      </c>
      <c r="F614" s="9" t="str">
        <f>IFERROR(VLOOKUP(B614,zdroj!D:G,4,0),"")</f>
        <v/>
      </c>
      <c r="G614" s="9" t="str">
        <f>IFERROR(IF(N614="A",VLOOKUP(B614,zdroj!D:I,6,0),VLOOKUP(B614,zdroj!D:H,5,0)),"")</f>
        <v/>
      </c>
      <c r="H614" s="9" t="str">
        <f>IFERROR(VLOOKUP(B614,zdroj!D:M,10,0),"")</f>
        <v/>
      </c>
      <c r="I614" s="9" t="str">
        <f>IFERROR(VLOOKUP(B614,zdroj!D:N,11,0),"")</f>
        <v/>
      </c>
      <c r="J614" s="92" t="str">
        <f t="shared" si="18"/>
        <v/>
      </c>
      <c r="K614" s="92" t="str">
        <f t="shared" si="19"/>
        <v/>
      </c>
    </row>
    <row r="615" spans="3:11" x14ac:dyDescent="0.25">
      <c r="C615" s="9" t="str">
        <f>IFERROR(VLOOKUP(B615,zdroj!D:AJ,33,0),"")</f>
        <v/>
      </c>
      <c r="D615" s="9" t="str">
        <f>IFERROR(VLOOKUP(B615,OBECaZSJaAM!K:W,12,0),"")</f>
        <v/>
      </c>
      <c r="E615" s="9" t="str">
        <f>IFERROR(VLOOKUP(B615,OBECaZSJaAM!K:W,13,0),"")</f>
        <v/>
      </c>
      <c r="F615" s="9" t="str">
        <f>IFERROR(VLOOKUP(B615,zdroj!D:G,4,0),"")</f>
        <v/>
      </c>
      <c r="G615" s="9" t="str">
        <f>IFERROR(IF(N615="A",VLOOKUP(B615,zdroj!D:I,6,0),VLOOKUP(B615,zdroj!D:H,5,0)),"")</f>
        <v/>
      </c>
      <c r="H615" s="9" t="str">
        <f>IFERROR(VLOOKUP(B615,zdroj!D:M,10,0),"")</f>
        <v/>
      </c>
      <c r="I615" s="9" t="str">
        <f>IFERROR(VLOOKUP(B615,zdroj!D:N,11,0),"")</f>
        <v/>
      </c>
      <c r="J615" s="92" t="str">
        <f t="shared" si="18"/>
        <v/>
      </c>
      <c r="K615" s="92" t="str">
        <f t="shared" si="19"/>
        <v/>
      </c>
    </row>
    <row r="616" spans="3:11" x14ac:dyDescent="0.25">
      <c r="C616" s="9" t="str">
        <f>IFERROR(VLOOKUP(B616,zdroj!D:AJ,33,0),"")</f>
        <v/>
      </c>
      <c r="D616" s="9" t="str">
        <f>IFERROR(VLOOKUP(B616,OBECaZSJaAM!K:W,12,0),"")</f>
        <v/>
      </c>
      <c r="E616" s="9" t="str">
        <f>IFERROR(VLOOKUP(B616,OBECaZSJaAM!K:W,13,0),"")</f>
        <v/>
      </c>
      <c r="F616" s="9" t="str">
        <f>IFERROR(VLOOKUP(B616,zdroj!D:G,4,0),"")</f>
        <v/>
      </c>
      <c r="G616" s="9" t="str">
        <f>IFERROR(IF(N616="A",VLOOKUP(B616,zdroj!D:I,6,0),VLOOKUP(B616,zdroj!D:H,5,0)),"")</f>
        <v/>
      </c>
      <c r="H616" s="9" t="str">
        <f>IFERROR(VLOOKUP(B616,zdroj!D:M,10,0),"")</f>
        <v/>
      </c>
      <c r="I616" s="9" t="str">
        <f>IFERROR(VLOOKUP(B616,zdroj!D:N,11,0),"")</f>
        <v/>
      </c>
      <c r="J616" s="92" t="str">
        <f t="shared" si="18"/>
        <v/>
      </c>
      <c r="K616" s="92" t="str">
        <f t="shared" si="19"/>
        <v/>
      </c>
    </row>
    <row r="617" spans="3:11" x14ac:dyDescent="0.25">
      <c r="C617" s="9" t="str">
        <f>IFERROR(VLOOKUP(B617,zdroj!D:AJ,33,0),"")</f>
        <v/>
      </c>
      <c r="D617" s="9" t="str">
        <f>IFERROR(VLOOKUP(B617,OBECaZSJaAM!K:W,12,0),"")</f>
        <v/>
      </c>
      <c r="E617" s="9" t="str">
        <f>IFERROR(VLOOKUP(B617,OBECaZSJaAM!K:W,13,0),"")</f>
        <v/>
      </c>
      <c r="F617" s="9" t="str">
        <f>IFERROR(VLOOKUP(B617,zdroj!D:G,4,0),"")</f>
        <v/>
      </c>
      <c r="G617" s="9" t="str">
        <f>IFERROR(IF(N617="A",VLOOKUP(B617,zdroj!D:I,6,0),VLOOKUP(B617,zdroj!D:H,5,0)),"")</f>
        <v/>
      </c>
      <c r="H617" s="9" t="str">
        <f>IFERROR(VLOOKUP(B617,zdroj!D:M,10,0),"")</f>
        <v/>
      </c>
      <c r="I617" s="9" t="str">
        <f>IFERROR(VLOOKUP(B617,zdroj!D:N,11,0),"")</f>
        <v/>
      </c>
      <c r="J617" s="92" t="str">
        <f t="shared" si="18"/>
        <v/>
      </c>
      <c r="K617" s="92" t="str">
        <f t="shared" si="19"/>
        <v/>
      </c>
    </row>
    <row r="618" spans="3:11" x14ac:dyDescent="0.25">
      <c r="C618" s="9" t="str">
        <f>IFERROR(VLOOKUP(B618,zdroj!D:AJ,33,0),"")</f>
        <v/>
      </c>
      <c r="D618" s="9" t="str">
        <f>IFERROR(VLOOKUP(B618,OBECaZSJaAM!K:W,12,0),"")</f>
        <v/>
      </c>
      <c r="E618" s="9" t="str">
        <f>IFERROR(VLOOKUP(B618,OBECaZSJaAM!K:W,13,0),"")</f>
        <v/>
      </c>
      <c r="F618" s="9" t="str">
        <f>IFERROR(VLOOKUP(B618,zdroj!D:G,4,0),"")</f>
        <v/>
      </c>
      <c r="G618" s="9" t="str">
        <f>IFERROR(IF(N618="A",VLOOKUP(B618,zdroj!D:I,6,0),VLOOKUP(B618,zdroj!D:H,5,0)),"")</f>
        <v/>
      </c>
      <c r="H618" s="9" t="str">
        <f>IFERROR(VLOOKUP(B618,zdroj!D:M,10,0),"")</f>
        <v/>
      </c>
      <c r="I618" s="9" t="str">
        <f>IFERROR(VLOOKUP(B618,zdroj!D:N,11,0),"")</f>
        <v/>
      </c>
      <c r="J618" s="92" t="str">
        <f t="shared" si="18"/>
        <v/>
      </c>
      <c r="K618" s="92" t="str">
        <f t="shared" si="19"/>
        <v/>
      </c>
    </row>
    <row r="619" spans="3:11" x14ac:dyDescent="0.25">
      <c r="C619" s="9" t="str">
        <f>IFERROR(VLOOKUP(B619,zdroj!D:AJ,33,0),"")</f>
        <v/>
      </c>
      <c r="D619" s="9" t="str">
        <f>IFERROR(VLOOKUP(B619,OBECaZSJaAM!K:W,12,0),"")</f>
        <v/>
      </c>
      <c r="E619" s="9" t="str">
        <f>IFERROR(VLOOKUP(B619,OBECaZSJaAM!K:W,13,0),"")</f>
        <v/>
      </c>
      <c r="F619" s="9" t="str">
        <f>IFERROR(VLOOKUP(B619,zdroj!D:G,4,0),"")</f>
        <v/>
      </c>
      <c r="G619" s="9" t="str">
        <f>IFERROR(IF(N619="A",VLOOKUP(B619,zdroj!D:I,6,0),VLOOKUP(B619,zdroj!D:H,5,0)),"")</f>
        <v/>
      </c>
      <c r="H619" s="9" t="str">
        <f>IFERROR(VLOOKUP(B619,zdroj!D:M,10,0),"")</f>
        <v/>
      </c>
      <c r="I619" s="9" t="str">
        <f>IFERROR(VLOOKUP(B619,zdroj!D:N,11,0),"")</f>
        <v/>
      </c>
      <c r="J619" s="92" t="str">
        <f t="shared" si="18"/>
        <v/>
      </c>
      <c r="K619" s="92" t="str">
        <f t="shared" si="19"/>
        <v/>
      </c>
    </row>
    <row r="620" spans="3:11" x14ac:dyDescent="0.25">
      <c r="C620" s="9" t="str">
        <f>IFERROR(VLOOKUP(B620,zdroj!D:AJ,33,0),"")</f>
        <v/>
      </c>
      <c r="D620" s="9" t="str">
        <f>IFERROR(VLOOKUP(B620,OBECaZSJaAM!K:W,12,0),"")</f>
        <v/>
      </c>
      <c r="E620" s="9" t="str">
        <f>IFERROR(VLOOKUP(B620,OBECaZSJaAM!K:W,13,0),"")</f>
        <v/>
      </c>
      <c r="F620" s="9" t="str">
        <f>IFERROR(VLOOKUP(B620,zdroj!D:G,4,0),"")</f>
        <v/>
      </c>
      <c r="G620" s="9" t="str">
        <f>IFERROR(IF(N620="A",VLOOKUP(B620,zdroj!D:I,6,0),VLOOKUP(B620,zdroj!D:H,5,0)),"")</f>
        <v/>
      </c>
      <c r="H620" s="9" t="str">
        <f>IFERROR(VLOOKUP(B620,zdroj!D:M,10,0),"")</f>
        <v/>
      </c>
      <c r="I620" s="9" t="str">
        <f>IFERROR(VLOOKUP(B620,zdroj!D:N,11,0),"")</f>
        <v/>
      </c>
      <c r="J620" s="92" t="str">
        <f t="shared" si="18"/>
        <v/>
      </c>
      <c r="K620" s="92" t="str">
        <f t="shared" si="19"/>
        <v/>
      </c>
    </row>
    <row r="621" spans="3:11" x14ac:dyDescent="0.25">
      <c r="C621" s="9" t="str">
        <f>IFERROR(VLOOKUP(B621,zdroj!D:AJ,33,0),"")</f>
        <v/>
      </c>
      <c r="D621" s="9" t="str">
        <f>IFERROR(VLOOKUP(B621,OBECaZSJaAM!K:W,12,0),"")</f>
        <v/>
      </c>
      <c r="E621" s="9" t="str">
        <f>IFERROR(VLOOKUP(B621,OBECaZSJaAM!K:W,13,0),"")</f>
        <v/>
      </c>
      <c r="F621" s="9" t="str">
        <f>IFERROR(VLOOKUP(B621,zdroj!D:G,4,0),"")</f>
        <v/>
      </c>
      <c r="G621" s="9" t="str">
        <f>IFERROR(IF(N621="A",VLOOKUP(B621,zdroj!D:I,6,0),VLOOKUP(B621,zdroj!D:H,5,0)),"")</f>
        <v/>
      </c>
      <c r="H621" s="9" t="str">
        <f>IFERROR(VLOOKUP(B621,zdroj!D:M,10,0),"")</f>
        <v/>
      </c>
      <c r="I621" s="9" t="str">
        <f>IFERROR(VLOOKUP(B621,zdroj!D:N,11,0),"")</f>
        <v/>
      </c>
      <c r="J621" s="92" t="str">
        <f t="shared" si="18"/>
        <v/>
      </c>
      <c r="K621" s="92" t="str">
        <f t="shared" si="19"/>
        <v/>
      </c>
    </row>
    <row r="622" spans="3:11" x14ac:dyDescent="0.25">
      <c r="C622" s="9" t="str">
        <f>IFERROR(VLOOKUP(B622,zdroj!D:AJ,33,0),"")</f>
        <v/>
      </c>
      <c r="D622" s="9" t="str">
        <f>IFERROR(VLOOKUP(B622,OBECaZSJaAM!K:W,12,0),"")</f>
        <v/>
      </c>
      <c r="E622" s="9" t="str">
        <f>IFERROR(VLOOKUP(B622,OBECaZSJaAM!K:W,13,0),"")</f>
        <v/>
      </c>
      <c r="F622" s="9" t="str">
        <f>IFERROR(VLOOKUP(B622,zdroj!D:G,4,0),"")</f>
        <v/>
      </c>
      <c r="G622" s="9" t="str">
        <f>IFERROR(IF(N622="A",VLOOKUP(B622,zdroj!D:I,6,0),VLOOKUP(B622,zdroj!D:H,5,0)),"")</f>
        <v/>
      </c>
      <c r="H622" s="9" t="str">
        <f>IFERROR(VLOOKUP(B622,zdroj!D:M,10,0),"")</f>
        <v/>
      </c>
      <c r="I622" s="9" t="str">
        <f>IFERROR(VLOOKUP(B622,zdroj!D:N,11,0),"")</f>
        <v/>
      </c>
      <c r="J622" s="92" t="str">
        <f t="shared" si="18"/>
        <v/>
      </c>
      <c r="K622" s="92" t="str">
        <f t="shared" si="19"/>
        <v/>
      </c>
    </row>
    <row r="623" spans="3:11" x14ac:dyDescent="0.25">
      <c r="C623" s="9" t="str">
        <f>IFERROR(VLOOKUP(B623,zdroj!D:AJ,33,0),"")</f>
        <v/>
      </c>
      <c r="D623" s="9" t="str">
        <f>IFERROR(VLOOKUP(B623,OBECaZSJaAM!K:W,12,0),"")</f>
        <v/>
      </c>
      <c r="E623" s="9" t="str">
        <f>IFERROR(VLOOKUP(B623,OBECaZSJaAM!K:W,13,0),"")</f>
        <v/>
      </c>
      <c r="F623" s="9" t="str">
        <f>IFERROR(VLOOKUP(B623,zdroj!D:G,4,0),"")</f>
        <v/>
      </c>
      <c r="G623" s="9" t="str">
        <f>IFERROR(IF(N623="A",VLOOKUP(B623,zdroj!D:I,6,0),VLOOKUP(B623,zdroj!D:H,5,0)),"")</f>
        <v/>
      </c>
      <c r="H623" s="9" t="str">
        <f>IFERROR(VLOOKUP(B623,zdroj!D:M,10,0),"")</f>
        <v/>
      </c>
      <c r="I623" s="9" t="str">
        <f>IFERROR(VLOOKUP(B623,zdroj!D:N,11,0),"")</f>
        <v/>
      </c>
      <c r="J623" s="92" t="str">
        <f t="shared" si="18"/>
        <v/>
      </c>
      <c r="K623" s="92" t="str">
        <f t="shared" si="19"/>
        <v/>
      </c>
    </row>
    <row r="624" spans="3:11" x14ac:dyDescent="0.25">
      <c r="C624" s="9" t="str">
        <f>IFERROR(VLOOKUP(B624,zdroj!D:AJ,33,0),"")</f>
        <v/>
      </c>
      <c r="D624" s="9" t="str">
        <f>IFERROR(VLOOKUP(B624,OBECaZSJaAM!K:W,12,0),"")</f>
        <v/>
      </c>
      <c r="E624" s="9" t="str">
        <f>IFERROR(VLOOKUP(B624,OBECaZSJaAM!K:W,13,0),"")</f>
        <v/>
      </c>
      <c r="F624" s="9" t="str">
        <f>IFERROR(VLOOKUP(B624,zdroj!D:G,4,0),"")</f>
        <v/>
      </c>
      <c r="G624" s="9" t="str">
        <f>IFERROR(IF(N624="A",VLOOKUP(B624,zdroj!D:I,6,0),VLOOKUP(B624,zdroj!D:H,5,0)),"")</f>
        <v/>
      </c>
      <c r="H624" s="9" t="str">
        <f>IFERROR(VLOOKUP(B624,zdroj!D:M,10,0),"")</f>
        <v/>
      </c>
      <c r="I624" s="9" t="str">
        <f>IFERROR(VLOOKUP(B624,zdroj!D:N,11,0),"")</f>
        <v/>
      </c>
      <c r="J624" s="92" t="str">
        <f t="shared" si="18"/>
        <v/>
      </c>
      <c r="K624" s="92" t="str">
        <f t="shared" si="19"/>
        <v/>
      </c>
    </row>
    <row r="625" spans="3:11" x14ac:dyDescent="0.25">
      <c r="C625" s="9" t="str">
        <f>IFERROR(VLOOKUP(B625,zdroj!D:AJ,33,0),"")</f>
        <v/>
      </c>
      <c r="D625" s="9" t="str">
        <f>IFERROR(VLOOKUP(B625,OBECaZSJaAM!K:W,12,0),"")</f>
        <v/>
      </c>
      <c r="E625" s="9" t="str">
        <f>IFERROR(VLOOKUP(B625,OBECaZSJaAM!K:W,13,0),"")</f>
        <v/>
      </c>
      <c r="F625" s="9" t="str">
        <f>IFERROR(VLOOKUP(B625,zdroj!D:G,4,0),"")</f>
        <v/>
      </c>
      <c r="G625" s="9" t="str">
        <f>IFERROR(IF(N625="A",VLOOKUP(B625,zdroj!D:I,6,0),VLOOKUP(B625,zdroj!D:H,5,0)),"")</f>
        <v/>
      </c>
      <c r="H625" s="9" t="str">
        <f>IFERROR(VLOOKUP(B625,zdroj!D:M,10,0),"")</f>
        <v/>
      </c>
      <c r="I625" s="9" t="str">
        <f>IFERROR(VLOOKUP(B625,zdroj!D:N,11,0),"")</f>
        <v/>
      </c>
      <c r="J625" s="92" t="str">
        <f t="shared" si="18"/>
        <v/>
      </c>
      <c r="K625" s="92" t="str">
        <f t="shared" si="19"/>
        <v/>
      </c>
    </row>
    <row r="626" spans="3:11" x14ac:dyDescent="0.25">
      <c r="C626" s="9" t="str">
        <f>IFERROR(VLOOKUP(B626,zdroj!D:AJ,33,0),"")</f>
        <v/>
      </c>
      <c r="D626" s="9" t="str">
        <f>IFERROR(VLOOKUP(B626,OBECaZSJaAM!K:W,12,0),"")</f>
        <v/>
      </c>
      <c r="E626" s="9" t="str">
        <f>IFERROR(VLOOKUP(B626,OBECaZSJaAM!K:W,13,0),"")</f>
        <v/>
      </c>
      <c r="F626" s="9" t="str">
        <f>IFERROR(VLOOKUP(B626,zdroj!D:G,4,0),"")</f>
        <v/>
      </c>
      <c r="G626" s="9" t="str">
        <f>IFERROR(IF(N626="A",VLOOKUP(B626,zdroj!D:I,6,0),VLOOKUP(B626,zdroj!D:H,5,0)),"")</f>
        <v/>
      </c>
      <c r="H626" s="9" t="str">
        <f>IFERROR(VLOOKUP(B626,zdroj!D:M,10,0),"")</f>
        <v/>
      </c>
      <c r="I626" s="9" t="str">
        <f>IFERROR(VLOOKUP(B626,zdroj!D:N,11,0),"")</f>
        <v/>
      </c>
      <c r="J626" s="92" t="str">
        <f t="shared" si="18"/>
        <v/>
      </c>
      <c r="K626" s="92" t="str">
        <f t="shared" si="19"/>
        <v/>
      </c>
    </row>
    <row r="627" spans="3:11" x14ac:dyDescent="0.25">
      <c r="C627" s="9" t="str">
        <f>IFERROR(VLOOKUP(B627,zdroj!D:AJ,33,0),"")</f>
        <v/>
      </c>
      <c r="D627" s="9" t="str">
        <f>IFERROR(VLOOKUP(B627,OBECaZSJaAM!K:W,12,0),"")</f>
        <v/>
      </c>
      <c r="E627" s="9" t="str">
        <f>IFERROR(VLOOKUP(B627,OBECaZSJaAM!K:W,13,0),"")</f>
        <v/>
      </c>
      <c r="F627" s="9" t="str">
        <f>IFERROR(VLOOKUP(B627,zdroj!D:G,4,0),"")</f>
        <v/>
      </c>
      <c r="G627" s="9" t="str">
        <f>IFERROR(IF(N627="A",VLOOKUP(B627,zdroj!D:I,6,0),VLOOKUP(B627,zdroj!D:H,5,0)),"")</f>
        <v/>
      </c>
      <c r="H627" s="9" t="str">
        <f>IFERROR(VLOOKUP(B627,zdroj!D:M,10,0),"")</f>
        <v/>
      </c>
      <c r="I627" s="9" t="str">
        <f>IFERROR(VLOOKUP(B627,zdroj!D:N,11,0),"")</f>
        <v/>
      </c>
      <c r="J627" s="92" t="str">
        <f t="shared" si="18"/>
        <v/>
      </c>
      <c r="K627" s="92" t="str">
        <f t="shared" si="19"/>
        <v/>
      </c>
    </row>
    <row r="628" spans="3:11" x14ac:dyDescent="0.25">
      <c r="C628" s="9" t="str">
        <f>IFERROR(VLOOKUP(B628,zdroj!D:AJ,33,0),"")</f>
        <v/>
      </c>
      <c r="D628" s="9" t="str">
        <f>IFERROR(VLOOKUP(B628,OBECaZSJaAM!K:W,12,0),"")</f>
        <v/>
      </c>
      <c r="E628" s="9" t="str">
        <f>IFERROR(VLOOKUP(B628,OBECaZSJaAM!K:W,13,0),"")</f>
        <v/>
      </c>
      <c r="F628" s="9" t="str">
        <f>IFERROR(VLOOKUP(B628,zdroj!D:G,4,0),"")</f>
        <v/>
      </c>
      <c r="G628" s="9" t="str">
        <f>IFERROR(IF(N628="A",VLOOKUP(B628,zdroj!D:I,6,0),VLOOKUP(B628,zdroj!D:H,5,0)),"")</f>
        <v/>
      </c>
      <c r="H628" s="9" t="str">
        <f>IFERROR(VLOOKUP(B628,zdroj!D:M,10,0),"")</f>
        <v/>
      </c>
      <c r="I628" s="9" t="str">
        <f>IFERROR(VLOOKUP(B628,zdroj!D:N,11,0),"")</f>
        <v/>
      </c>
      <c r="J628" s="92" t="str">
        <f t="shared" si="18"/>
        <v/>
      </c>
      <c r="K628" s="92" t="str">
        <f t="shared" si="19"/>
        <v/>
      </c>
    </row>
    <row r="629" spans="3:11" x14ac:dyDescent="0.25">
      <c r="C629" s="9" t="str">
        <f>IFERROR(VLOOKUP(B629,zdroj!D:AJ,33,0),"")</f>
        <v/>
      </c>
      <c r="D629" s="9" t="str">
        <f>IFERROR(VLOOKUP(B629,OBECaZSJaAM!K:W,12,0),"")</f>
        <v/>
      </c>
      <c r="E629" s="9" t="str">
        <f>IFERROR(VLOOKUP(B629,OBECaZSJaAM!K:W,13,0),"")</f>
        <v/>
      </c>
      <c r="F629" s="9" t="str">
        <f>IFERROR(VLOOKUP(B629,zdroj!D:G,4,0),"")</f>
        <v/>
      </c>
      <c r="G629" s="9" t="str">
        <f>IFERROR(IF(N629="A",VLOOKUP(B629,zdroj!D:I,6,0),VLOOKUP(B629,zdroj!D:H,5,0)),"")</f>
        <v/>
      </c>
      <c r="H629" s="9" t="str">
        <f>IFERROR(VLOOKUP(B629,zdroj!D:M,10,0),"")</f>
        <v/>
      </c>
      <c r="I629" s="9" t="str">
        <f>IFERROR(VLOOKUP(B629,zdroj!D:N,11,0),"")</f>
        <v/>
      </c>
      <c r="J629" s="92" t="str">
        <f t="shared" si="18"/>
        <v/>
      </c>
      <c r="K629" s="92" t="str">
        <f t="shared" si="19"/>
        <v/>
      </c>
    </row>
    <row r="630" spans="3:11" x14ac:dyDescent="0.25">
      <c r="C630" s="9" t="str">
        <f>IFERROR(VLOOKUP(B630,zdroj!D:AJ,33,0),"")</f>
        <v/>
      </c>
      <c r="D630" s="9" t="str">
        <f>IFERROR(VLOOKUP(B630,OBECaZSJaAM!K:W,12,0),"")</f>
        <v/>
      </c>
      <c r="E630" s="9" t="str">
        <f>IFERROR(VLOOKUP(B630,OBECaZSJaAM!K:W,13,0),"")</f>
        <v/>
      </c>
      <c r="F630" s="9" t="str">
        <f>IFERROR(VLOOKUP(B630,zdroj!D:G,4,0),"")</f>
        <v/>
      </c>
      <c r="G630" s="9" t="str">
        <f>IFERROR(IF(N630="A",VLOOKUP(B630,zdroj!D:I,6,0),VLOOKUP(B630,zdroj!D:H,5,0)),"")</f>
        <v/>
      </c>
      <c r="H630" s="9" t="str">
        <f>IFERROR(VLOOKUP(B630,zdroj!D:M,10,0),"")</f>
        <v/>
      </c>
      <c r="I630" s="9" t="str">
        <f>IFERROR(VLOOKUP(B630,zdroj!D:N,11,0),"")</f>
        <v/>
      </c>
      <c r="J630" s="92" t="str">
        <f t="shared" si="18"/>
        <v/>
      </c>
      <c r="K630" s="92" t="str">
        <f t="shared" si="19"/>
        <v/>
      </c>
    </row>
    <row r="631" spans="3:11" x14ac:dyDescent="0.25">
      <c r="C631" s="9" t="str">
        <f>IFERROR(VLOOKUP(B631,zdroj!D:AJ,33,0),"")</f>
        <v/>
      </c>
      <c r="D631" s="9" t="str">
        <f>IFERROR(VLOOKUP(B631,OBECaZSJaAM!K:W,12,0),"")</f>
        <v/>
      </c>
      <c r="E631" s="9" t="str">
        <f>IFERROR(VLOOKUP(B631,OBECaZSJaAM!K:W,13,0),"")</f>
        <v/>
      </c>
      <c r="F631" s="9" t="str">
        <f>IFERROR(VLOOKUP(B631,zdroj!D:G,4,0),"")</f>
        <v/>
      </c>
      <c r="G631" s="9" t="str">
        <f>IFERROR(IF(N631="A",VLOOKUP(B631,zdroj!D:I,6,0),VLOOKUP(B631,zdroj!D:H,5,0)),"")</f>
        <v/>
      </c>
      <c r="H631" s="9" t="str">
        <f>IFERROR(VLOOKUP(B631,zdroj!D:M,10,0),"")</f>
        <v/>
      </c>
      <c r="I631" s="9" t="str">
        <f>IFERROR(VLOOKUP(B631,zdroj!D:N,11,0),"")</f>
        <v/>
      </c>
      <c r="J631" s="92" t="str">
        <f t="shared" si="18"/>
        <v/>
      </c>
      <c r="K631" s="92" t="str">
        <f t="shared" si="19"/>
        <v/>
      </c>
    </row>
    <row r="632" spans="3:11" x14ac:dyDescent="0.25">
      <c r="C632" s="9" t="str">
        <f>IFERROR(VLOOKUP(B632,zdroj!D:AJ,33,0),"")</f>
        <v/>
      </c>
      <c r="D632" s="9" t="str">
        <f>IFERROR(VLOOKUP(B632,OBECaZSJaAM!K:W,12,0),"")</f>
        <v/>
      </c>
      <c r="E632" s="9" t="str">
        <f>IFERROR(VLOOKUP(B632,OBECaZSJaAM!K:W,13,0),"")</f>
        <v/>
      </c>
      <c r="F632" s="9" t="str">
        <f>IFERROR(VLOOKUP(B632,zdroj!D:G,4,0),"")</f>
        <v/>
      </c>
      <c r="G632" s="9" t="str">
        <f>IFERROR(IF(N632="A",VLOOKUP(B632,zdroj!D:I,6,0),VLOOKUP(B632,zdroj!D:H,5,0)),"")</f>
        <v/>
      </c>
      <c r="H632" s="9" t="str">
        <f>IFERROR(VLOOKUP(B632,zdroj!D:M,10,0),"")</f>
        <v/>
      </c>
      <c r="I632" s="9" t="str">
        <f>IFERROR(VLOOKUP(B632,zdroj!D:N,11,0),"")</f>
        <v/>
      </c>
      <c r="J632" s="92" t="str">
        <f t="shared" si="18"/>
        <v/>
      </c>
      <c r="K632" s="92" t="str">
        <f t="shared" si="19"/>
        <v/>
      </c>
    </row>
    <row r="633" spans="3:11" x14ac:dyDescent="0.25">
      <c r="C633" s="9" t="str">
        <f>IFERROR(VLOOKUP(B633,zdroj!D:AJ,33,0),"")</f>
        <v/>
      </c>
      <c r="D633" s="9" t="str">
        <f>IFERROR(VLOOKUP(B633,OBECaZSJaAM!K:W,12,0),"")</f>
        <v/>
      </c>
      <c r="E633" s="9" t="str">
        <f>IFERROR(VLOOKUP(B633,OBECaZSJaAM!K:W,13,0),"")</f>
        <v/>
      </c>
      <c r="F633" s="9" t="str">
        <f>IFERROR(VLOOKUP(B633,zdroj!D:G,4,0),"")</f>
        <v/>
      </c>
      <c r="G633" s="9" t="str">
        <f>IFERROR(IF(N633="A",VLOOKUP(B633,zdroj!D:I,6,0),VLOOKUP(B633,zdroj!D:H,5,0)),"")</f>
        <v/>
      </c>
      <c r="H633" s="9" t="str">
        <f>IFERROR(VLOOKUP(B633,zdroj!D:M,10,0),"")</f>
        <v/>
      </c>
      <c r="I633" s="9" t="str">
        <f>IFERROR(VLOOKUP(B633,zdroj!D:N,11,0),"")</f>
        <v/>
      </c>
      <c r="J633" s="92" t="str">
        <f t="shared" si="18"/>
        <v/>
      </c>
      <c r="K633" s="92" t="str">
        <f t="shared" si="19"/>
        <v/>
      </c>
    </row>
    <row r="634" spans="3:11" x14ac:dyDescent="0.25">
      <c r="C634" s="9" t="str">
        <f>IFERROR(VLOOKUP(B634,zdroj!D:AJ,33,0),"")</f>
        <v/>
      </c>
      <c r="D634" s="9" t="str">
        <f>IFERROR(VLOOKUP(B634,OBECaZSJaAM!K:W,12,0),"")</f>
        <v/>
      </c>
      <c r="E634" s="9" t="str">
        <f>IFERROR(VLOOKUP(B634,OBECaZSJaAM!K:W,13,0),"")</f>
        <v/>
      </c>
      <c r="F634" s="9" t="str">
        <f>IFERROR(VLOOKUP(B634,zdroj!D:G,4,0),"")</f>
        <v/>
      </c>
      <c r="G634" s="9" t="str">
        <f>IFERROR(IF(N634="A",VLOOKUP(B634,zdroj!D:I,6,0),VLOOKUP(B634,zdroj!D:H,5,0)),"")</f>
        <v/>
      </c>
      <c r="H634" s="9" t="str">
        <f>IFERROR(VLOOKUP(B634,zdroj!D:M,10,0),"")</f>
        <v/>
      </c>
      <c r="I634" s="9" t="str">
        <f>IFERROR(VLOOKUP(B634,zdroj!D:N,11,0),"")</f>
        <v/>
      </c>
      <c r="J634" s="92" t="str">
        <f t="shared" si="18"/>
        <v/>
      </c>
      <c r="K634" s="92" t="str">
        <f t="shared" si="19"/>
        <v/>
      </c>
    </row>
    <row r="635" spans="3:11" x14ac:dyDescent="0.25">
      <c r="C635" s="9" t="str">
        <f>IFERROR(VLOOKUP(B635,zdroj!D:AJ,33,0),"")</f>
        <v/>
      </c>
      <c r="D635" s="9" t="str">
        <f>IFERROR(VLOOKUP(B635,OBECaZSJaAM!K:W,12,0),"")</f>
        <v/>
      </c>
      <c r="E635" s="9" t="str">
        <f>IFERROR(VLOOKUP(B635,OBECaZSJaAM!K:W,13,0),"")</f>
        <v/>
      </c>
      <c r="F635" s="9" t="str">
        <f>IFERROR(VLOOKUP(B635,zdroj!D:G,4,0),"")</f>
        <v/>
      </c>
      <c r="G635" s="9" t="str">
        <f>IFERROR(IF(N635="A",VLOOKUP(B635,zdroj!D:I,6,0),VLOOKUP(B635,zdroj!D:H,5,0)),"")</f>
        <v/>
      </c>
      <c r="H635" s="9" t="str">
        <f>IFERROR(VLOOKUP(B635,zdroj!D:M,10,0),"")</f>
        <v/>
      </c>
      <c r="I635" s="9" t="str">
        <f>IFERROR(VLOOKUP(B635,zdroj!D:N,11,0),"")</f>
        <v/>
      </c>
      <c r="J635" s="92" t="str">
        <f t="shared" si="18"/>
        <v/>
      </c>
      <c r="K635" s="92" t="str">
        <f t="shared" si="19"/>
        <v/>
      </c>
    </row>
    <row r="636" spans="3:11" x14ac:dyDescent="0.25">
      <c r="C636" s="9" t="str">
        <f>IFERROR(VLOOKUP(B636,zdroj!D:AJ,33,0),"")</f>
        <v/>
      </c>
      <c r="D636" s="9" t="str">
        <f>IFERROR(VLOOKUP(B636,OBECaZSJaAM!K:W,12,0),"")</f>
        <v/>
      </c>
      <c r="E636" s="9" t="str">
        <f>IFERROR(VLOOKUP(B636,OBECaZSJaAM!K:W,13,0),"")</f>
        <v/>
      </c>
      <c r="F636" s="9" t="str">
        <f>IFERROR(VLOOKUP(B636,zdroj!D:G,4,0),"")</f>
        <v/>
      </c>
      <c r="G636" s="9" t="str">
        <f>IFERROR(IF(N636="A",VLOOKUP(B636,zdroj!D:I,6,0),VLOOKUP(B636,zdroj!D:H,5,0)),"")</f>
        <v/>
      </c>
      <c r="H636" s="9" t="str">
        <f>IFERROR(VLOOKUP(B636,zdroj!D:M,10,0),"")</f>
        <v/>
      </c>
      <c r="I636" s="9" t="str">
        <f>IFERROR(VLOOKUP(B636,zdroj!D:N,11,0),"")</f>
        <v/>
      </c>
      <c r="J636" s="92" t="str">
        <f t="shared" si="18"/>
        <v/>
      </c>
      <c r="K636" s="92" t="str">
        <f t="shared" si="19"/>
        <v/>
      </c>
    </row>
    <row r="637" spans="3:11" x14ac:dyDescent="0.25">
      <c r="C637" s="9" t="str">
        <f>IFERROR(VLOOKUP(B637,zdroj!D:AJ,33,0),"")</f>
        <v/>
      </c>
      <c r="D637" s="9" t="str">
        <f>IFERROR(VLOOKUP(B637,OBECaZSJaAM!K:W,12,0),"")</f>
        <v/>
      </c>
      <c r="E637" s="9" t="str">
        <f>IFERROR(VLOOKUP(B637,OBECaZSJaAM!K:W,13,0),"")</f>
        <v/>
      </c>
      <c r="F637" s="9" t="str">
        <f>IFERROR(VLOOKUP(B637,zdroj!D:G,4,0),"")</f>
        <v/>
      </c>
      <c r="G637" s="9" t="str">
        <f>IFERROR(IF(N637="A",VLOOKUP(B637,zdroj!D:I,6,0),VLOOKUP(B637,zdroj!D:H,5,0)),"")</f>
        <v/>
      </c>
      <c r="H637" s="9" t="str">
        <f>IFERROR(VLOOKUP(B637,zdroj!D:M,10,0),"")</f>
        <v/>
      </c>
      <c r="I637" s="9" t="str">
        <f>IFERROR(VLOOKUP(B637,zdroj!D:N,11,0),"")</f>
        <v/>
      </c>
      <c r="J637" s="92" t="str">
        <f t="shared" si="18"/>
        <v/>
      </c>
      <c r="K637" s="92" t="str">
        <f t="shared" si="19"/>
        <v/>
      </c>
    </row>
    <row r="638" spans="3:11" x14ac:dyDescent="0.25">
      <c r="C638" s="9" t="str">
        <f>IFERROR(VLOOKUP(B638,zdroj!D:AJ,33,0),"")</f>
        <v/>
      </c>
      <c r="D638" s="9" t="str">
        <f>IFERROR(VLOOKUP(B638,OBECaZSJaAM!K:W,12,0),"")</f>
        <v/>
      </c>
      <c r="E638" s="9" t="str">
        <f>IFERROR(VLOOKUP(B638,OBECaZSJaAM!K:W,13,0),"")</f>
        <v/>
      </c>
      <c r="F638" s="9" t="str">
        <f>IFERROR(VLOOKUP(B638,zdroj!D:G,4,0),"")</f>
        <v/>
      </c>
      <c r="G638" s="9" t="str">
        <f>IFERROR(IF(N638="A",VLOOKUP(B638,zdroj!D:I,6,0),VLOOKUP(B638,zdroj!D:H,5,0)),"")</f>
        <v/>
      </c>
      <c r="H638" s="9" t="str">
        <f>IFERROR(VLOOKUP(B638,zdroj!D:M,10,0),"")</f>
        <v/>
      </c>
      <c r="I638" s="9" t="str">
        <f>IFERROR(VLOOKUP(B638,zdroj!D:N,11,0),"")</f>
        <v/>
      </c>
      <c r="J638" s="92" t="str">
        <f t="shared" si="18"/>
        <v/>
      </c>
      <c r="K638" s="92" t="str">
        <f t="shared" si="19"/>
        <v/>
      </c>
    </row>
    <row r="639" spans="3:11" x14ac:dyDescent="0.25">
      <c r="C639" s="9" t="str">
        <f>IFERROR(VLOOKUP(B639,zdroj!D:AJ,33,0),"")</f>
        <v/>
      </c>
      <c r="D639" s="9" t="str">
        <f>IFERROR(VLOOKUP(B639,OBECaZSJaAM!K:W,12,0),"")</f>
        <v/>
      </c>
      <c r="E639" s="9" t="str">
        <f>IFERROR(VLOOKUP(B639,OBECaZSJaAM!K:W,13,0),"")</f>
        <v/>
      </c>
      <c r="F639" s="9" t="str">
        <f>IFERROR(VLOOKUP(B639,zdroj!D:G,4,0),"")</f>
        <v/>
      </c>
      <c r="G639" s="9" t="str">
        <f>IFERROR(IF(N639="A",VLOOKUP(B639,zdroj!D:I,6,0),VLOOKUP(B639,zdroj!D:H,5,0)),"")</f>
        <v/>
      </c>
      <c r="H639" s="9" t="str">
        <f>IFERROR(VLOOKUP(B639,zdroj!D:M,10,0),"")</f>
        <v/>
      </c>
      <c r="I639" s="9" t="str">
        <f>IFERROR(VLOOKUP(B639,zdroj!D:N,11,0),"")</f>
        <v/>
      </c>
      <c r="J639" s="92" t="str">
        <f t="shared" si="18"/>
        <v/>
      </c>
      <c r="K639" s="92" t="str">
        <f t="shared" si="19"/>
        <v/>
      </c>
    </row>
    <row r="640" spans="3:11" x14ac:dyDescent="0.25">
      <c r="C640" s="9" t="str">
        <f>IFERROR(VLOOKUP(B640,zdroj!D:AJ,33,0),"")</f>
        <v/>
      </c>
      <c r="D640" s="9" t="str">
        <f>IFERROR(VLOOKUP(B640,OBECaZSJaAM!K:W,12,0),"")</f>
        <v/>
      </c>
      <c r="E640" s="9" t="str">
        <f>IFERROR(VLOOKUP(B640,OBECaZSJaAM!K:W,13,0),"")</f>
        <v/>
      </c>
      <c r="F640" s="9" t="str">
        <f>IFERROR(VLOOKUP(B640,zdroj!D:G,4,0),"")</f>
        <v/>
      </c>
      <c r="G640" s="9" t="str">
        <f>IFERROR(IF(N640="A",VLOOKUP(B640,zdroj!D:I,6,0),VLOOKUP(B640,zdroj!D:H,5,0)),"")</f>
        <v/>
      </c>
      <c r="H640" s="9" t="str">
        <f>IFERROR(VLOOKUP(B640,zdroj!D:M,10,0),"")</f>
        <v/>
      </c>
      <c r="I640" s="9" t="str">
        <f>IFERROR(VLOOKUP(B640,zdroj!D:N,11,0),"")</f>
        <v/>
      </c>
      <c r="J640" s="92" t="str">
        <f t="shared" si="18"/>
        <v/>
      </c>
      <c r="K640" s="92" t="str">
        <f t="shared" si="19"/>
        <v/>
      </c>
    </row>
    <row r="641" spans="3:11" x14ac:dyDescent="0.25">
      <c r="C641" s="9" t="str">
        <f>IFERROR(VLOOKUP(B641,zdroj!D:AJ,33,0),"")</f>
        <v/>
      </c>
      <c r="D641" s="9" t="str">
        <f>IFERROR(VLOOKUP(B641,OBECaZSJaAM!K:W,12,0),"")</f>
        <v/>
      </c>
      <c r="E641" s="9" t="str">
        <f>IFERROR(VLOOKUP(B641,OBECaZSJaAM!K:W,13,0),"")</f>
        <v/>
      </c>
      <c r="F641" s="9" t="str">
        <f>IFERROR(VLOOKUP(B641,zdroj!D:G,4,0),"")</f>
        <v/>
      </c>
      <c r="G641" s="9" t="str">
        <f>IFERROR(IF(N641="A",VLOOKUP(B641,zdroj!D:I,6,0),VLOOKUP(B641,zdroj!D:H,5,0)),"")</f>
        <v/>
      </c>
      <c r="H641" s="9" t="str">
        <f>IFERROR(VLOOKUP(B641,zdroj!D:M,10,0),"")</f>
        <v/>
      </c>
      <c r="I641" s="9" t="str">
        <f>IFERROR(VLOOKUP(B641,zdroj!D:N,11,0),"")</f>
        <v/>
      </c>
      <c r="J641" s="92" t="str">
        <f t="shared" si="18"/>
        <v/>
      </c>
      <c r="K641" s="92" t="str">
        <f t="shared" si="19"/>
        <v/>
      </c>
    </row>
    <row r="642" spans="3:11" x14ac:dyDescent="0.25">
      <c r="C642" s="9" t="str">
        <f>IFERROR(VLOOKUP(B642,zdroj!D:AJ,33,0),"")</f>
        <v/>
      </c>
      <c r="D642" s="9" t="str">
        <f>IFERROR(VLOOKUP(B642,OBECaZSJaAM!K:W,12,0),"")</f>
        <v/>
      </c>
      <c r="E642" s="9" t="str">
        <f>IFERROR(VLOOKUP(B642,OBECaZSJaAM!K:W,13,0),"")</f>
        <v/>
      </c>
      <c r="F642" s="9" t="str">
        <f>IFERROR(VLOOKUP(B642,zdroj!D:G,4,0),"")</f>
        <v/>
      </c>
      <c r="G642" s="9" t="str">
        <f>IFERROR(IF(N642="A",VLOOKUP(B642,zdroj!D:I,6,0),VLOOKUP(B642,zdroj!D:H,5,0)),"")</f>
        <v/>
      </c>
      <c r="H642" s="9" t="str">
        <f>IFERROR(VLOOKUP(B642,zdroj!D:M,10,0),"")</f>
        <v/>
      </c>
      <c r="I642" s="9" t="str">
        <f>IFERROR(VLOOKUP(B642,zdroj!D:N,11,0),"")</f>
        <v/>
      </c>
      <c r="J642" s="92" t="str">
        <f t="shared" si="18"/>
        <v/>
      </c>
      <c r="K642" s="92" t="str">
        <f t="shared" si="19"/>
        <v/>
      </c>
    </row>
    <row r="643" spans="3:11" x14ac:dyDescent="0.25">
      <c r="C643" s="9" t="str">
        <f>IFERROR(VLOOKUP(B643,zdroj!D:AJ,33,0),"")</f>
        <v/>
      </c>
      <c r="D643" s="9" t="str">
        <f>IFERROR(VLOOKUP(B643,OBECaZSJaAM!K:W,12,0),"")</f>
        <v/>
      </c>
      <c r="E643" s="9" t="str">
        <f>IFERROR(VLOOKUP(B643,OBECaZSJaAM!K:W,13,0),"")</f>
        <v/>
      </c>
      <c r="F643" s="9" t="str">
        <f>IFERROR(VLOOKUP(B643,zdroj!D:G,4,0),"")</f>
        <v/>
      </c>
      <c r="G643" s="9" t="str">
        <f>IFERROR(IF(N643="A",VLOOKUP(B643,zdroj!D:I,6,0),VLOOKUP(B643,zdroj!D:H,5,0)),"")</f>
        <v/>
      </c>
      <c r="H643" s="9" t="str">
        <f>IFERROR(VLOOKUP(B643,zdroj!D:M,10,0),"")</f>
        <v/>
      </c>
      <c r="I643" s="9" t="str">
        <f>IFERROR(VLOOKUP(B643,zdroj!D:N,11,0),"")</f>
        <v/>
      </c>
      <c r="J643" s="92" t="str">
        <f t="shared" si="18"/>
        <v/>
      </c>
      <c r="K643" s="92" t="str">
        <f t="shared" si="19"/>
        <v/>
      </c>
    </row>
    <row r="644" spans="3:11" x14ac:dyDescent="0.25">
      <c r="C644" s="9" t="str">
        <f>IFERROR(VLOOKUP(B644,zdroj!D:AJ,33,0),"")</f>
        <v/>
      </c>
      <c r="D644" s="9" t="str">
        <f>IFERROR(VLOOKUP(B644,OBECaZSJaAM!K:W,12,0),"")</f>
        <v/>
      </c>
      <c r="E644" s="9" t="str">
        <f>IFERROR(VLOOKUP(B644,OBECaZSJaAM!K:W,13,0),"")</f>
        <v/>
      </c>
      <c r="F644" s="9" t="str">
        <f>IFERROR(VLOOKUP(B644,zdroj!D:G,4,0),"")</f>
        <v/>
      </c>
      <c r="G644" s="9" t="str">
        <f>IFERROR(IF(N644="A",VLOOKUP(B644,zdroj!D:I,6,0),VLOOKUP(B644,zdroj!D:H,5,0)),"")</f>
        <v/>
      </c>
      <c r="H644" s="9" t="str">
        <f>IFERROR(VLOOKUP(B644,zdroj!D:M,10,0),"")</f>
        <v/>
      </c>
      <c r="I644" s="9" t="str">
        <f>IFERROR(VLOOKUP(B644,zdroj!D:N,11,0),"")</f>
        <v/>
      </c>
      <c r="J644" s="92" t="str">
        <f t="shared" si="18"/>
        <v/>
      </c>
      <c r="K644" s="92" t="str">
        <f t="shared" si="19"/>
        <v/>
      </c>
    </row>
    <row r="645" spans="3:11" x14ac:dyDescent="0.25">
      <c r="C645" s="9" t="str">
        <f>IFERROR(VLOOKUP(B645,zdroj!D:AJ,33,0),"")</f>
        <v/>
      </c>
      <c r="D645" s="9" t="str">
        <f>IFERROR(VLOOKUP(B645,OBECaZSJaAM!K:W,12,0),"")</f>
        <v/>
      </c>
      <c r="E645" s="9" t="str">
        <f>IFERROR(VLOOKUP(B645,OBECaZSJaAM!K:W,13,0),"")</f>
        <v/>
      </c>
      <c r="F645" s="9" t="str">
        <f>IFERROR(VLOOKUP(B645,zdroj!D:G,4,0),"")</f>
        <v/>
      </c>
      <c r="G645" s="9" t="str">
        <f>IFERROR(IF(N645="A",VLOOKUP(B645,zdroj!D:I,6,0),VLOOKUP(B645,zdroj!D:H,5,0)),"")</f>
        <v/>
      </c>
      <c r="H645" s="9" t="str">
        <f>IFERROR(VLOOKUP(B645,zdroj!D:M,10,0),"")</f>
        <v/>
      </c>
      <c r="I645" s="9" t="str">
        <f>IFERROR(VLOOKUP(B645,zdroj!D:N,11,0),"")</f>
        <v/>
      </c>
      <c r="J645" s="92" t="str">
        <f t="shared" si="18"/>
        <v/>
      </c>
      <c r="K645" s="92" t="str">
        <f t="shared" si="19"/>
        <v/>
      </c>
    </row>
    <row r="646" spans="3:11" x14ac:dyDescent="0.25">
      <c r="C646" s="9" t="str">
        <f>IFERROR(VLOOKUP(B646,zdroj!D:AJ,33,0),"")</f>
        <v/>
      </c>
      <c r="D646" s="9" t="str">
        <f>IFERROR(VLOOKUP(B646,OBECaZSJaAM!K:W,12,0),"")</f>
        <v/>
      </c>
      <c r="E646" s="9" t="str">
        <f>IFERROR(VLOOKUP(B646,OBECaZSJaAM!K:W,13,0),"")</f>
        <v/>
      </c>
      <c r="F646" s="9" t="str">
        <f>IFERROR(VLOOKUP(B646,zdroj!D:G,4,0),"")</f>
        <v/>
      </c>
      <c r="G646" s="9" t="str">
        <f>IFERROR(IF(N646="A",VLOOKUP(B646,zdroj!D:I,6,0),VLOOKUP(B646,zdroj!D:H,5,0)),"")</f>
        <v/>
      </c>
      <c r="H646" s="9" t="str">
        <f>IFERROR(VLOOKUP(B646,zdroj!D:M,10,0),"")</f>
        <v/>
      </c>
      <c r="I646" s="9" t="str">
        <f>IFERROR(VLOOKUP(B646,zdroj!D:N,11,0),"")</f>
        <v/>
      </c>
      <c r="J646" s="92" t="str">
        <f t="shared" ref="J646:J709" si="20">IFERROR(G646/F646,"")</f>
        <v/>
      </c>
      <c r="K646" s="92" t="str">
        <f t="shared" ref="K646:K709" si="21">IFERROR((I646+H646+G646)/F646,"")</f>
        <v/>
      </c>
    </row>
    <row r="647" spans="3:11" x14ac:dyDescent="0.25">
      <c r="C647" s="9" t="str">
        <f>IFERROR(VLOOKUP(B647,zdroj!D:AJ,33,0),"")</f>
        <v/>
      </c>
      <c r="D647" s="9" t="str">
        <f>IFERROR(VLOOKUP(B647,OBECaZSJaAM!K:W,12,0),"")</f>
        <v/>
      </c>
      <c r="E647" s="9" t="str">
        <f>IFERROR(VLOOKUP(B647,OBECaZSJaAM!K:W,13,0),"")</f>
        <v/>
      </c>
      <c r="F647" s="9" t="str">
        <f>IFERROR(VLOOKUP(B647,zdroj!D:G,4,0),"")</f>
        <v/>
      </c>
      <c r="G647" s="9" t="str">
        <f>IFERROR(IF(N647="A",VLOOKUP(B647,zdroj!D:I,6,0),VLOOKUP(B647,zdroj!D:H,5,0)),"")</f>
        <v/>
      </c>
      <c r="H647" s="9" t="str">
        <f>IFERROR(VLOOKUP(B647,zdroj!D:M,10,0),"")</f>
        <v/>
      </c>
      <c r="I647" s="9" t="str">
        <f>IFERROR(VLOOKUP(B647,zdroj!D:N,11,0),"")</f>
        <v/>
      </c>
      <c r="J647" s="92" t="str">
        <f t="shared" si="20"/>
        <v/>
      </c>
      <c r="K647" s="92" t="str">
        <f t="shared" si="21"/>
        <v/>
      </c>
    </row>
    <row r="648" spans="3:11" x14ac:dyDescent="0.25">
      <c r="C648" s="9" t="str">
        <f>IFERROR(VLOOKUP(B648,zdroj!D:AJ,33,0),"")</f>
        <v/>
      </c>
      <c r="D648" s="9" t="str">
        <f>IFERROR(VLOOKUP(B648,OBECaZSJaAM!K:W,12,0),"")</f>
        <v/>
      </c>
      <c r="E648" s="9" t="str">
        <f>IFERROR(VLOOKUP(B648,OBECaZSJaAM!K:W,13,0),"")</f>
        <v/>
      </c>
      <c r="F648" s="9" t="str">
        <f>IFERROR(VLOOKUP(B648,zdroj!D:G,4,0),"")</f>
        <v/>
      </c>
      <c r="G648" s="9" t="str">
        <f>IFERROR(IF(N648="A",VLOOKUP(B648,zdroj!D:I,6,0),VLOOKUP(B648,zdroj!D:H,5,0)),"")</f>
        <v/>
      </c>
      <c r="H648" s="9" t="str">
        <f>IFERROR(VLOOKUP(B648,zdroj!D:M,10,0),"")</f>
        <v/>
      </c>
      <c r="I648" s="9" t="str">
        <f>IFERROR(VLOOKUP(B648,zdroj!D:N,11,0),"")</f>
        <v/>
      </c>
      <c r="J648" s="92" t="str">
        <f t="shared" si="20"/>
        <v/>
      </c>
      <c r="K648" s="92" t="str">
        <f t="shared" si="21"/>
        <v/>
      </c>
    </row>
    <row r="649" spans="3:11" x14ac:dyDescent="0.25">
      <c r="C649" s="9" t="str">
        <f>IFERROR(VLOOKUP(B649,zdroj!D:AJ,33,0),"")</f>
        <v/>
      </c>
      <c r="D649" s="9" t="str">
        <f>IFERROR(VLOOKUP(B649,OBECaZSJaAM!K:W,12,0),"")</f>
        <v/>
      </c>
      <c r="E649" s="9" t="str">
        <f>IFERROR(VLOOKUP(B649,OBECaZSJaAM!K:W,13,0),"")</f>
        <v/>
      </c>
      <c r="F649" s="9" t="str">
        <f>IFERROR(VLOOKUP(B649,zdroj!D:G,4,0),"")</f>
        <v/>
      </c>
      <c r="G649" s="9" t="str">
        <f>IFERROR(IF(N649="A",VLOOKUP(B649,zdroj!D:I,6,0),VLOOKUP(B649,zdroj!D:H,5,0)),"")</f>
        <v/>
      </c>
      <c r="H649" s="9" t="str">
        <f>IFERROR(VLOOKUP(B649,zdroj!D:M,10,0),"")</f>
        <v/>
      </c>
      <c r="I649" s="9" t="str">
        <f>IFERROR(VLOOKUP(B649,zdroj!D:N,11,0),"")</f>
        <v/>
      </c>
      <c r="J649" s="92" t="str">
        <f t="shared" si="20"/>
        <v/>
      </c>
      <c r="K649" s="92" t="str">
        <f t="shared" si="21"/>
        <v/>
      </c>
    </row>
    <row r="650" spans="3:11" x14ac:dyDescent="0.25">
      <c r="C650" s="9" t="str">
        <f>IFERROR(VLOOKUP(B650,zdroj!D:AJ,33,0),"")</f>
        <v/>
      </c>
      <c r="D650" s="9" t="str">
        <f>IFERROR(VLOOKUP(B650,OBECaZSJaAM!K:W,12,0),"")</f>
        <v/>
      </c>
      <c r="E650" s="9" t="str">
        <f>IFERROR(VLOOKUP(B650,OBECaZSJaAM!K:W,13,0),"")</f>
        <v/>
      </c>
      <c r="F650" s="9" t="str">
        <f>IFERROR(VLOOKUP(B650,zdroj!D:G,4,0),"")</f>
        <v/>
      </c>
      <c r="G650" s="9" t="str">
        <f>IFERROR(IF(N650="A",VLOOKUP(B650,zdroj!D:I,6,0),VLOOKUP(B650,zdroj!D:H,5,0)),"")</f>
        <v/>
      </c>
      <c r="H650" s="9" t="str">
        <f>IFERROR(VLOOKUP(B650,zdroj!D:M,10,0),"")</f>
        <v/>
      </c>
      <c r="I650" s="9" t="str">
        <f>IFERROR(VLOOKUP(B650,zdroj!D:N,11,0),"")</f>
        <v/>
      </c>
      <c r="J650" s="92" t="str">
        <f t="shared" si="20"/>
        <v/>
      </c>
      <c r="K650" s="92" t="str">
        <f t="shared" si="21"/>
        <v/>
      </c>
    </row>
    <row r="651" spans="3:11" x14ac:dyDescent="0.25">
      <c r="C651" s="9" t="str">
        <f>IFERROR(VLOOKUP(B651,zdroj!D:AJ,33,0),"")</f>
        <v/>
      </c>
      <c r="D651" s="9" t="str">
        <f>IFERROR(VLOOKUP(B651,OBECaZSJaAM!K:W,12,0),"")</f>
        <v/>
      </c>
      <c r="E651" s="9" t="str">
        <f>IFERROR(VLOOKUP(B651,OBECaZSJaAM!K:W,13,0),"")</f>
        <v/>
      </c>
      <c r="F651" s="9" t="str">
        <f>IFERROR(VLOOKUP(B651,zdroj!D:G,4,0),"")</f>
        <v/>
      </c>
      <c r="G651" s="9" t="str">
        <f>IFERROR(IF(N651="A",VLOOKUP(B651,zdroj!D:I,6,0),VLOOKUP(B651,zdroj!D:H,5,0)),"")</f>
        <v/>
      </c>
      <c r="H651" s="9" t="str">
        <f>IFERROR(VLOOKUP(B651,zdroj!D:M,10,0),"")</f>
        <v/>
      </c>
      <c r="I651" s="9" t="str">
        <f>IFERROR(VLOOKUP(B651,zdroj!D:N,11,0),"")</f>
        <v/>
      </c>
      <c r="J651" s="92" t="str">
        <f t="shared" si="20"/>
        <v/>
      </c>
      <c r="K651" s="92" t="str">
        <f t="shared" si="21"/>
        <v/>
      </c>
    </row>
    <row r="652" spans="3:11" x14ac:dyDescent="0.25">
      <c r="C652" s="9" t="str">
        <f>IFERROR(VLOOKUP(B652,zdroj!D:AJ,33,0),"")</f>
        <v/>
      </c>
      <c r="D652" s="9" t="str">
        <f>IFERROR(VLOOKUP(B652,OBECaZSJaAM!K:W,12,0),"")</f>
        <v/>
      </c>
      <c r="E652" s="9" t="str">
        <f>IFERROR(VLOOKUP(B652,OBECaZSJaAM!K:W,13,0),"")</f>
        <v/>
      </c>
      <c r="F652" s="9" t="str">
        <f>IFERROR(VLOOKUP(B652,zdroj!D:G,4,0),"")</f>
        <v/>
      </c>
      <c r="G652" s="9" t="str">
        <f>IFERROR(IF(N652="A",VLOOKUP(B652,zdroj!D:I,6,0),VLOOKUP(B652,zdroj!D:H,5,0)),"")</f>
        <v/>
      </c>
      <c r="H652" s="9" t="str">
        <f>IFERROR(VLOOKUP(B652,zdroj!D:M,10,0),"")</f>
        <v/>
      </c>
      <c r="I652" s="9" t="str">
        <f>IFERROR(VLOOKUP(B652,zdroj!D:N,11,0),"")</f>
        <v/>
      </c>
      <c r="J652" s="92" t="str">
        <f t="shared" si="20"/>
        <v/>
      </c>
      <c r="K652" s="92" t="str">
        <f t="shared" si="21"/>
        <v/>
      </c>
    </row>
    <row r="653" spans="3:11" x14ac:dyDescent="0.25">
      <c r="C653" s="9" t="str">
        <f>IFERROR(VLOOKUP(B653,zdroj!D:AJ,33,0),"")</f>
        <v/>
      </c>
      <c r="D653" s="9" t="str">
        <f>IFERROR(VLOOKUP(B653,OBECaZSJaAM!K:W,12,0),"")</f>
        <v/>
      </c>
      <c r="E653" s="9" t="str">
        <f>IFERROR(VLOOKUP(B653,OBECaZSJaAM!K:W,13,0),"")</f>
        <v/>
      </c>
      <c r="F653" s="9" t="str">
        <f>IFERROR(VLOOKUP(B653,zdroj!D:G,4,0),"")</f>
        <v/>
      </c>
      <c r="G653" s="9" t="str">
        <f>IFERROR(IF(N653="A",VLOOKUP(B653,zdroj!D:I,6,0),VLOOKUP(B653,zdroj!D:H,5,0)),"")</f>
        <v/>
      </c>
      <c r="H653" s="9" t="str">
        <f>IFERROR(VLOOKUP(B653,zdroj!D:M,10,0),"")</f>
        <v/>
      </c>
      <c r="I653" s="9" t="str">
        <f>IFERROR(VLOOKUP(B653,zdroj!D:N,11,0),"")</f>
        <v/>
      </c>
      <c r="J653" s="92" t="str">
        <f t="shared" si="20"/>
        <v/>
      </c>
      <c r="K653" s="92" t="str">
        <f t="shared" si="21"/>
        <v/>
      </c>
    </row>
    <row r="654" spans="3:11" x14ac:dyDescent="0.25">
      <c r="C654" s="9" t="str">
        <f>IFERROR(VLOOKUP(B654,zdroj!D:AJ,33,0),"")</f>
        <v/>
      </c>
      <c r="D654" s="9" t="str">
        <f>IFERROR(VLOOKUP(B654,OBECaZSJaAM!K:W,12,0),"")</f>
        <v/>
      </c>
      <c r="E654" s="9" t="str">
        <f>IFERROR(VLOOKUP(B654,OBECaZSJaAM!K:W,13,0),"")</f>
        <v/>
      </c>
      <c r="F654" s="9" t="str">
        <f>IFERROR(VLOOKUP(B654,zdroj!D:G,4,0),"")</f>
        <v/>
      </c>
      <c r="G654" s="9" t="str">
        <f>IFERROR(IF(N654="A",VLOOKUP(B654,zdroj!D:I,6,0),VLOOKUP(B654,zdroj!D:H,5,0)),"")</f>
        <v/>
      </c>
      <c r="H654" s="9" t="str">
        <f>IFERROR(VLOOKUP(B654,zdroj!D:M,10,0),"")</f>
        <v/>
      </c>
      <c r="I654" s="9" t="str">
        <f>IFERROR(VLOOKUP(B654,zdroj!D:N,11,0),"")</f>
        <v/>
      </c>
      <c r="J654" s="92" t="str">
        <f t="shared" si="20"/>
        <v/>
      </c>
      <c r="K654" s="92" t="str">
        <f t="shared" si="21"/>
        <v/>
      </c>
    </row>
    <row r="655" spans="3:11" x14ac:dyDescent="0.25">
      <c r="C655" s="9" t="str">
        <f>IFERROR(VLOOKUP(B655,zdroj!D:AJ,33,0),"")</f>
        <v/>
      </c>
      <c r="D655" s="9" t="str">
        <f>IFERROR(VLOOKUP(B655,OBECaZSJaAM!K:W,12,0),"")</f>
        <v/>
      </c>
      <c r="E655" s="9" t="str">
        <f>IFERROR(VLOOKUP(B655,OBECaZSJaAM!K:W,13,0),"")</f>
        <v/>
      </c>
      <c r="F655" s="9" t="str">
        <f>IFERROR(VLOOKUP(B655,zdroj!D:G,4,0),"")</f>
        <v/>
      </c>
      <c r="G655" s="9" t="str">
        <f>IFERROR(IF(N655="A",VLOOKUP(B655,zdroj!D:I,6,0),VLOOKUP(B655,zdroj!D:H,5,0)),"")</f>
        <v/>
      </c>
      <c r="H655" s="9" t="str">
        <f>IFERROR(VLOOKUP(B655,zdroj!D:M,10,0),"")</f>
        <v/>
      </c>
      <c r="I655" s="9" t="str">
        <f>IFERROR(VLOOKUP(B655,zdroj!D:N,11,0),"")</f>
        <v/>
      </c>
      <c r="J655" s="92" t="str">
        <f t="shared" si="20"/>
        <v/>
      </c>
      <c r="K655" s="92" t="str">
        <f t="shared" si="21"/>
        <v/>
      </c>
    </row>
    <row r="656" spans="3:11" x14ac:dyDescent="0.25">
      <c r="C656" s="9" t="str">
        <f>IFERROR(VLOOKUP(B656,zdroj!D:AJ,33,0),"")</f>
        <v/>
      </c>
      <c r="D656" s="9" t="str">
        <f>IFERROR(VLOOKUP(B656,OBECaZSJaAM!K:W,12,0),"")</f>
        <v/>
      </c>
      <c r="E656" s="9" t="str">
        <f>IFERROR(VLOOKUP(B656,OBECaZSJaAM!K:W,13,0),"")</f>
        <v/>
      </c>
      <c r="F656" s="9" t="str">
        <f>IFERROR(VLOOKUP(B656,zdroj!D:G,4,0),"")</f>
        <v/>
      </c>
      <c r="G656" s="9" t="str">
        <f>IFERROR(IF(N656="A",VLOOKUP(B656,zdroj!D:I,6,0),VLOOKUP(B656,zdroj!D:H,5,0)),"")</f>
        <v/>
      </c>
      <c r="H656" s="9" t="str">
        <f>IFERROR(VLOOKUP(B656,zdroj!D:M,10,0),"")</f>
        <v/>
      </c>
      <c r="I656" s="9" t="str">
        <f>IFERROR(VLOOKUP(B656,zdroj!D:N,11,0),"")</f>
        <v/>
      </c>
      <c r="J656" s="92" t="str">
        <f t="shared" si="20"/>
        <v/>
      </c>
      <c r="K656" s="92" t="str">
        <f t="shared" si="21"/>
        <v/>
      </c>
    </row>
    <row r="657" spans="3:11" x14ac:dyDescent="0.25">
      <c r="C657" s="9" t="str">
        <f>IFERROR(VLOOKUP(B657,zdroj!D:AJ,33,0),"")</f>
        <v/>
      </c>
      <c r="D657" s="9" t="str">
        <f>IFERROR(VLOOKUP(B657,OBECaZSJaAM!K:W,12,0),"")</f>
        <v/>
      </c>
      <c r="E657" s="9" t="str">
        <f>IFERROR(VLOOKUP(B657,OBECaZSJaAM!K:W,13,0),"")</f>
        <v/>
      </c>
      <c r="F657" s="9" t="str">
        <f>IFERROR(VLOOKUP(B657,zdroj!D:G,4,0),"")</f>
        <v/>
      </c>
      <c r="G657" s="9" t="str">
        <f>IFERROR(IF(N657="A",VLOOKUP(B657,zdroj!D:I,6,0),VLOOKUP(B657,zdroj!D:H,5,0)),"")</f>
        <v/>
      </c>
      <c r="H657" s="9" t="str">
        <f>IFERROR(VLOOKUP(B657,zdroj!D:M,10,0),"")</f>
        <v/>
      </c>
      <c r="I657" s="9" t="str">
        <f>IFERROR(VLOOKUP(B657,zdroj!D:N,11,0),"")</f>
        <v/>
      </c>
      <c r="J657" s="92" t="str">
        <f t="shared" si="20"/>
        <v/>
      </c>
      <c r="K657" s="92" t="str">
        <f t="shared" si="21"/>
        <v/>
      </c>
    </row>
    <row r="658" spans="3:11" x14ac:dyDescent="0.25">
      <c r="C658" s="9" t="str">
        <f>IFERROR(VLOOKUP(B658,zdroj!D:AJ,33,0),"")</f>
        <v/>
      </c>
      <c r="D658" s="9" t="str">
        <f>IFERROR(VLOOKUP(B658,OBECaZSJaAM!K:W,12,0),"")</f>
        <v/>
      </c>
      <c r="E658" s="9" t="str">
        <f>IFERROR(VLOOKUP(B658,OBECaZSJaAM!K:W,13,0),"")</f>
        <v/>
      </c>
      <c r="F658" s="9" t="str">
        <f>IFERROR(VLOOKUP(B658,zdroj!D:G,4,0),"")</f>
        <v/>
      </c>
      <c r="G658" s="9" t="str">
        <f>IFERROR(IF(N658="A",VLOOKUP(B658,zdroj!D:I,6,0),VLOOKUP(B658,zdroj!D:H,5,0)),"")</f>
        <v/>
      </c>
      <c r="H658" s="9" t="str">
        <f>IFERROR(VLOOKUP(B658,zdroj!D:M,10,0),"")</f>
        <v/>
      </c>
      <c r="I658" s="9" t="str">
        <f>IFERROR(VLOOKUP(B658,zdroj!D:N,11,0),"")</f>
        <v/>
      </c>
      <c r="J658" s="92" t="str">
        <f t="shared" si="20"/>
        <v/>
      </c>
      <c r="K658" s="92" t="str">
        <f t="shared" si="21"/>
        <v/>
      </c>
    </row>
    <row r="659" spans="3:11" x14ac:dyDescent="0.25">
      <c r="C659" s="9" t="str">
        <f>IFERROR(VLOOKUP(B659,zdroj!D:AJ,33,0),"")</f>
        <v/>
      </c>
      <c r="D659" s="9" t="str">
        <f>IFERROR(VLOOKUP(B659,OBECaZSJaAM!K:W,12,0),"")</f>
        <v/>
      </c>
      <c r="E659" s="9" t="str">
        <f>IFERROR(VLOOKUP(B659,OBECaZSJaAM!K:W,13,0),"")</f>
        <v/>
      </c>
      <c r="F659" s="9" t="str">
        <f>IFERROR(VLOOKUP(B659,zdroj!D:G,4,0),"")</f>
        <v/>
      </c>
      <c r="G659" s="9" t="str">
        <f>IFERROR(IF(N659="A",VLOOKUP(B659,zdroj!D:I,6,0),VLOOKUP(B659,zdroj!D:H,5,0)),"")</f>
        <v/>
      </c>
      <c r="H659" s="9" t="str">
        <f>IFERROR(VLOOKUP(B659,zdroj!D:M,10,0),"")</f>
        <v/>
      </c>
      <c r="I659" s="9" t="str">
        <f>IFERROR(VLOOKUP(B659,zdroj!D:N,11,0),"")</f>
        <v/>
      </c>
      <c r="J659" s="92" t="str">
        <f t="shared" si="20"/>
        <v/>
      </c>
      <c r="K659" s="92" t="str">
        <f t="shared" si="21"/>
        <v/>
      </c>
    </row>
    <row r="660" spans="3:11" x14ac:dyDescent="0.25">
      <c r="C660" s="9" t="str">
        <f>IFERROR(VLOOKUP(B660,zdroj!D:AJ,33,0),"")</f>
        <v/>
      </c>
      <c r="D660" s="9" t="str">
        <f>IFERROR(VLOOKUP(B660,OBECaZSJaAM!K:W,12,0),"")</f>
        <v/>
      </c>
      <c r="E660" s="9" t="str">
        <f>IFERROR(VLOOKUP(B660,OBECaZSJaAM!K:W,13,0),"")</f>
        <v/>
      </c>
      <c r="F660" s="9" t="str">
        <f>IFERROR(VLOOKUP(B660,zdroj!D:G,4,0),"")</f>
        <v/>
      </c>
      <c r="G660" s="9" t="str">
        <f>IFERROR(IF(N660="A",VLOOKUP(B660,zdroj!D:I,6,0),VLOOKUP(B660,zdroj!D:H,5,0)),"")</f>
        <v/>
      </c>
      <c r="H660" s="9" t="str">
        <f>IFERROR(VLOOKUP(B660,zdroj!D:M,10,0),"")</f>
        <v/>
      </c>
      <c r="I660" s="9" t="str">
        <f>IFERROR(VLOOKUP(B660,zdroj!D:N,11,0),"")</f>
        <v/>
      </c>
      <c r="J660" s="92" t="str">
        <f t="shared" si="20"/>
        <v/>
      </c>
      <c r="K660" s="92" t="str">
        <f t="shared" si="21"/>
        <v/>
      </c>
    </row>
    <row r="661" spans="3:11" x14ac:dyDescent="0.25">
      <c r="C661" s="9" t="str">
        <f>IFERROR(VLOOKUP(B661,zdroj!D:AJ,33,0),"")</f>
        <v/>
      </c>
      <c r="D661" s="9" t="str">
        <f>IFERROR(VLOOKUP(B661,OBECaZSJaAM!K:W,12,0),"")</f>
        <v/>
      </c>
      <c r="E661" s="9" t="str">
        <f>IFERROR(VLOOKUP(B661,OBECaZSJaAM!K:W,13,0),"")</f>
        <v/>
      </c>
      <c r="F661" s="9" t="str">
        <f>IFERROR(VLOOKUP(B661,zdroj!D:G,4,0),"")</f>
        <v/>
      </c>
      <c r="G661" s="9" t="str">
        <f>IFERROR(IF(N661="A",VLOOKUP(B661,zdroj!D:I,6,0),VLOOKUP(B661,zdroj!D:H,5,0)),"")</f>
        <v/>
      </c>
      <c r="H661" s="9" t="str">
        <f>IFERROR(VLOOKUP(B661,zdroj!D:M,10,0),"")</f>
        <v/>
      </c>
      <c r="I661" s="9" t="str">
        <f>IFERROR(VLOOKUP(B661,zdroj!D:N,11,0),"")</f>
        <v/>
      </c>
      <c r="J661" s="92" t="str">
        <f t="shared" si="20"/>
        <v/>
      </c>
      <c r="K661" s="92" t="str">
        <f t="shared" si="21"/>
        <v/>
      </c>
    </row>
    <row r="662" spans="3:11" x14ac:dyDescent="0.25">
      <c r="C662" s="9" t="str">
        <f>IFERROR(VLOOKUP(B662,zdroj!D:AJ,33,0),"")</f>
        <v/>
      </c>
      <c r="D662" s="9" t="str">
        <f>IFERROR(VLOOKUP(B662,OBECaZSJaAM!K:W,12,0),"")</f>
        <v/>
      </c>
      <c r="E662" s="9" t="str">
        <f>IFERROR(VLOOKUP(B662,OBECaZSJaAM!K:W,13,0),"")</f>
        <v/>
      </c>
      <c r="F662" s="9" t="str">
        <f>IFERROR(VLOOKUP(B662,zdroj!D:G,4,0),"")</f>
        <v/>
      </c>
      <c r="G662" s="9" t="str">
        <f>IFERROR(IF(N662="A",VLOOKUP(B662,zdroj!D:I,6,0),VLOOKUP(B662,zdroj!D:H,5,0)),"")</f>
        <v/>
      </c>
      <c r="H662" s="9" t="str">
        <f>IFERROR(VLOOKUP(B662,zdroj!D:M,10,0),"")</f>
        <v/>
      </c>
      <c r="I662" s="9" t="str">
        <f>IFERROR(VLOOKUP(B662,zdroj!D:N,11,0),"")</f>
        <v/>
      </c>
      <c r="J662" s="92" t="str">
        <f t="shared" si="20"/>
        <v/>
      </c>
      <c r="K662" s="92" t="str">
        <f t="shared" si="21"/>
        <v/>
      </c>
    </row>
    <row r="663" spans="3:11" x14ac:dyDescent="0.25">
      <c r="C663" s="9" t="str">
        <f>IFERROR(VLOOKUP(B663,zdroj!D:AJ,33,0),"")</f>
        <v/>
      </c>
      <c r="D663" s="9" t="str">
        <f>IFERROR(VLOOKUP(B663,OBECaZSJaAM!K:W,12,0),"")</f>
        <v/>
      </c>
      <c r="E663" s="9" t="str">
        <f>IFERROR(VLOOKUP(B663,OBECaZSJaAM!K:W,13,0),"")</f>
        <v/>
      </c>
      <c r="F663" s="9" t="str">
        <f>IFERROR(VLOOKUP(B663,zdroj!D:G,4,0),"")</f>
        <v/>
      </c>
      <c r="G663" s="9" t="str">
        <f>IFERROR(IF(N663="A",VLOOKUP(B663,zdroj!D:I,6,0),VLOOKUP(B663,zdroj!D:H,5,0)),"")</f>
        <v/>
      </c>
      <c r="H663" s="9" t="str">
        <f>IFERROR(VLOOKUP(B663,zdroj!D:M,10,0),"")</f>
        <v/>
      </c>
      <c r="I663" s="9" t="str">
        <f>IFERROR(VLOOKUP(B663,zdroj!D:N,11,0),"")</f>
        <v/>
      </c>
      <c r="J663" s="92" t="str">
        <f t="shared" si="20"/>
        <v/>
      </c>
      <c r="K663" s="92" t="str">
        <f t="shared" si="21"/>
        <v/>
      </c>
    </row>
    <row r="664" spans="3:11" x14ac:dyDescent="0.25">
      <c r="C664" s="9" t="str">
        <f>IFERROR(VLOOKUP(B664,zdroj!D:AJ,33,0),"")</f>
        <v/>
      </c>
      <c r="D664" s="9" t="str">
        <f>IFERROR(VLOOKUP(B664,OBECaZSJaAM!K:W,12,0),"")</f>
        <v/>
      </c>
      <c r="E664" s="9" t="str">
        <f>IFERROR(VLOOKUP(B664,OBECaZSJaAM!K:W,13,0),"")</f>
        <v/>
      </c>
      <c r="F664" s="9" t="str">
        <f>IFERROR(VLOOKUP(B664,zdroj!D:G,4,0),"")</f>
        <v/>
      </c>
      <c r="G664" s="9" t="str">
        <f>IFERROR(IF(N664="A",VLOOKUP(B664,zdroj!D:I,6,0),VLOOKUP(B664,zdroj!D:H,5,0)),"")</f>
        <v/>
      </c>
      <c r="H664" s="9" t="str">
        <f>IFERROR(VLOOKUP(B664,zdroj!D:M,10,0),"")</f>
        <v/>
      </c>
      <c r="I664" s="9" t="str">
        <f>IFERROR(VLOOKUP(B664,zdroj!D:N,11,0),"")</f>
        <v/>
      </c>
      <c r="J664" s="92" t="str">
        <f t="shared" si="20"/>
        <v/>
      </c>
      <c r="K664" s="92" t="str">
        <f t="shared" si="21"/>
        <v/>
      </c>
    </row>
    <row r="665" spans="3:11" x14ac:dyDescent="0.25">
      <c r="C665" s="9" t="str">
        <f>IFERROR(VLOOKUP(B665,zdroj!D:AJ,33,0),"")</f>
        <v/>
      </c>
      <c r="D665" s="9" t="str">
        <f>IFERROR(VLOOKUP(B665,OBECaZSJaAM!K:W,12,0),"")</f>
        <v/>
      </c>
      <c r="E665" s="9" t="str">
        <f>IFERROR(VLOOKUP(B665,OBECaZSJaAM!K:W,13,0),"")</f>
        <v/>
      </c>
      <c r="F665" s="9" t="str">
        <f>IFERROR(VLOOKUP(B665,zdroj!D:G,4,0),"")</f>
        <v/>
      </c>
      <c r="G665" s="9" t="str">
        <f>IFERROR(IF(N665="A",VLOOKUP(B665,zdroj!D:I,6,0),VLOOKUP(B665,zdroj!D:H,5,0)),"")</f>
        <v/>
      </c>
      <c r="H665" s="9" t="str">
        <f>IFERROR(VLOOKUP(B665,zdroj!D:M,10,0),"")</f>
        <v/>
      </c>
      <c r="I665" s="9" t="str">
        <f>IFERROR(VLOOKUP(B665,zdroj!D:N,11,0),"")</f>
        <v/>
      </c>
      <c r="J665" s="92" t="str">
        <f t="shared" si="20"/>
        <v/>
      </c>
      <c r="K665" s="92" t="str">
        <f t="shared" si="21"/>
        <v/>
      </c>
    </row>
    <row r="666" spans="3:11" x14ac:dyDescent="0.25">
      <c r="C666" s="9" t="str">
        <f>IFERROR(VLOOKUP(B666,zdroj!D:AJ,33,0),"")</f>
        <v/>
      </c>
      <c r="D666" s="9" t="str">
        <f>IFERROR(VLOOKUP(B666,OBECaZSJaAM!K:W,12,0),"")</f>
        <v/>
      </c>
      <c r="E666" s="9" t="str">
        <f>IFERROR(VLOOKUP(B666,OBECaZSJaAM!K:W,13,0),"")</f>
        <v/>
      </c>
      <c r="F666" s="9" t="str">
        <f>IFERROR(VLOOKUP(B666,zdroj!D:G,4,0),"")</f>
        <v/>
      </c>
      <c r="G666" s="9" t="str">
        <f>IFERROR(IF(N666="A",VLOOKUP(B666,zdroj!D:I,6,0),VLOOKUP(B666,zdroj!D:H,5,0)),"")</f>
        <v/>
      </c>
      <c r="H666" s="9" t="str">
        <f>IFERROR(VLOOKUP(B666,zdroj!D:M,10,0),"")</f>
        <v/>
      </c>
      <c r="I666" s="9" t="str">
        <f>IFERROR(VLOOKUP(B666,zdroj!D:N,11,0),"")</f>
        <v/>
      </c>
      <c r="J666" s="92" t="str">
        <f t="shared" si="20"/>
        <v/>
      </c>
      <c r="K666" s="92" t="str">
        <f t="shared" si="21"/>
        <v/>
      </c>
    </row>
    <row r="667" spans="3:11" x14ac:dyDescent="0.25">
      <c r="C667" s="9" t="str">
        <f>IFERROR(VLOOKUP(B667,zdroj!D:AJ,33,0),"")</f>
        <v/>
      </c>
      <c r="D667" s="9" t="str">
        <f>IFERROR(VLOOKUP(B667,OBECaZSJaAM!K:W,12,0),"")</f>
        <v/>
      </c>
      <c r="E667" s="9" t="str">
        <f>IFERROR(VLOOKUP(B667,OBECaZSJaAM!K:W,13,0),"")</f>
        <v/>
      </c>
      <c r="F667" s="9" t="str">
        <f>IFERROR(VLOOKUP(B667,zdroj!D:G,4,0),"")</f>
        <v/>
      </c>
      <c r="G667" s="9" t="str">
        <f>IFERROR(IF(N667="A",VLOOKUP(B667,zdroj!D:I,6,0),VLOOKUP(B667,zdroj!D:H,5,0)),"")</f>
        <v/>
      </c>
      <c r="H667" s="9" t="str">
        <f>IFERROR(VLOOKUP(B667,zdroj!D:M,10,0),"")</f>
        <v/>
      </c>
      <c r="I667" s="9" t="str">
        <f>IFERROR(VLOOKUP(B667,zdroj!D:N,11,0),"")</f>
        <v/>
      </c>
      <c r="J667" s="92" t="str">
        <f t="shared" si="20"/>
        <v/>
      </c>
      <c r="K667" s="92" t="str">
        <f t="shared" si="21"/>
        <v/>
      </c>
    </row>
    <row r="668" spans="3:11" x14ac:dyDescent="0.25">
      <c r="C668" s="9" t="str">
        <f>IFERROR(VLOOKUP(B668,zdroj!D:AJ,33,0),"")</f>
        <v/>
      </c>
      <c r="D668" s="9" t="str">
        <f>IFERROR(VLOOKUP(B668,OBECaZSJaAM!K:W,12,0),"")</f>
        <v/>
      </c>
      <c r="E668" s="9" t="str">
        <f>IFERROR(VLOOKUP(B668,OBECaZSJaAM!K:W,13,0),"")</f>
        <v/>
      </c>
      <c r="F668" s="9" t="str">
        <f>IFERROR(VLOOKUP(B668,zdroj!D:G,4,0),"")</f>
        <v/>
      </c>
      <c r="G668" s="9" t="str">
        <f>IFERROR(IF(N668="A",VLOOKUP(B668,zdroj!D:I,6,0),VLOOKUP(B668,zdroj!D:H,5,0)),"")</f>
        <v/>
      </c>
      <c r="H668" s="9" t="str">
        <f>IFERROR(VLOOKUP(B668,zdroj!D:M,10,0),"")</f>
        <v/>
      </c>
      <c r="I668" s="9" t="str">
        <f>IFERROR(VLOOKUP(B668,zdroj!D:N,11,0),"")</f>
        <v/>
      </c>
      <c r="J668" s="92" t="str">
        <f t="shared" si="20"/>
        <v/>
      </c>
      <c r="K668" s="92" t="str">
        <f t="shared" si="21"/>
        <v/>
      </c>
    </row>
    <row r="669" spans="3:11" x14ac:dyDescent="0.25">
      <c r="C669" s="9" t="str">
        <f>IFERROR(VLOOKUP(B669,zdroj!D:AJ,33,0),"")</f>
        <v/>
      </c>
      <c r="D669" s="9" t="str">
        <f>IFERROR(VLOOKUP(B669,OBECaZSJaAM!K:W,12,0),"")</f>
        <v/>
      </c>
      <c r="E669" s="9" t="str">
        <f>IFERROR(VLOOKUP(B669,OBECaZSJaAM!K:W,13,0),"")</f>
        <v/>
      </c>
      <c r="F669" s="9" t="str">
        <f>IFERROR(VLOOKUP(B669,zdroj!D:G,4,0),"")</f>
        <v/>
      </c>
      <c r="G669" s="9" t="str">
        <f>IFERROR(IF(N669="A",VLOOKUP(B669,zdroj!D:I,6,0),VLOOKUP(B669,zdroj!D:H,5,0)),"")</f>
        <v/>
      </c>
      <c r="H669" s="9" t="str">
        <f>IFERROR(VLOOKUP(B669,zdroj!D:M,10,0),"")</f>
        <v/>
      </c>
      <c r="I669" s="9" t="str">
        <f>IFERROR(VLOOKUP(B669,zdroj!D:N,11,0),"")</f>
        <v/>
      </c>
      <c r="J669" s="92" t="str">
        <f t="shared" si="20"/>
        <v/>
      </c>
      <c r="K669" s="92" t="str">
        <f t="shared" si="21"/>
        <v/>
      </c>
    </row>
    <row r="670" spans="3:11" x14ac:dyDescent="0.25">
      <c r="C670" s="9" t="str">
        <f>IFERROR(VLOOKUP(B670,zdroj!D:AJ,33,0),"")</f>
        <v/>
      </c>
      <c r="D670" s="9" t="str">
        <f>IFERROR(VLOOKUP(B670,OBECaZSJaAM!K:W,12,0),"")</f>
        <v/>
      </c>
      <c r="E670" s="9" t="str">
        <f>IFERROR(VLOOKUP(B670,OBECaZSJaAM!K:W,13,0),"")</f>
        <v/>
      </c>
      <c r="F670" s="9" t="str">
        <f>IFERROR(VLOOKUP(B670,zdroj!D:G,4,0),"")</f>
        <v/>
      </c>
      <c r="G670" s="9" t="str">
        <f>IFERROR(IF(N670="A",VLOOKUP(B670,zdroj!D:I,6,0),VLOOKUP(B670,zdroj!D:H,5,0)),"")</f>
        <v/>
      </c>
      <c r="H670" s="9" t="str">
        <f>IFERROR(VLOOKUP(B670,zdroj!D:M,10,0),"")</f>
        <v/>
      </c>
      <c r="I670" s="9" t="str">
        <f>IFERROR(VLOOKUP(B670,zdroj!D:N,11,0),"")</f>
        <v/>
      </c>
      <c r="J670" s="92" t="str">
        <f t="shared" si="20"/>
        <v/>
      </c>
      <c r="K670" s="92" t="str">
        <f t="shared" si="21"/>
        <v/>
      </c>
    </row>
    <row r="671" spans="3:11" x14ac:dyDescent="0.25">
      <c r="C671" s="9" t="str">
        <f>IFERROR(VLOOKUP(B671,zdroj!D:AJ,33,0),"")</f>
        <v/>
      </c>
      <c r="D671" s="9" t="str">
        <f>IFERROR(VLOOKUP(B671,OBECaZSJaAM!K:W,12,0),"")</f>
        <v/>
      </c>
      <c r="E671" s="9" t="str">
        <f>IFERROR(VLOOKUP(B671,OBECaZSJaAM!K:W,13,0),"")</f>
        <v/>
      </c>
      <c r="F671" s="9" t="str">
        <f>IFERROR(VLOOKUP(B671,zdroj!D:G,4,0),"")</f>
        <v/>
      </c>
      <c r="G671" s="9" t="str">
        <f>IFERROR(IF(N671="A",VLOOKUP(B671,zdroj!D:I,6,0),VLOOKUP(B671,zdroj!D:H,5,0)),"")</f>
        <v/>
      </c>
      <c r="H671" s="9" t="str">
        <f>IFERROR(VLOOKUP(B671,zdroj!D:M,10,0),"")</f>
        <v/>
      </c>
      <c r="I671" s="9" t="str">
        <f>IFERROR(VLOOKUP(B671,zdroj!D:N,11,0),"")</f>
        <v/>
      </c>
      <c r="J671" s="92" t="str">
        <f t="shared" si="20"/>
        <v/>
      </c>
      <c r="K671" s="92" t="str">
        <f t="shared" si="21"/>
        <v/>
      </c>
    </row>
    <row r="672" spans="3:11" x14ac:dyDescent="0.25">
      <c r="C672" s="9" t="str">
        <f>IFERROR(VLOOKUP(B672,zdroj!D:AJ,33,0),"")</f>
        <v/>
      </c>
      <c r="D672" s="9" t="str">
        <f>IFERROR(VLOOKUP(B672,OBECaZSJaAM!K:W,12,0),"")</f>
        <v/>
      </c>
      <c r="E672" s="9" t="str">
        <f>IFERROR(VLOOKUP(B672,OBECaZSJaAM!K:W,13,0),"")</f>
        <v/>
      </c>
      <c r="F672" s="9" t="str">
        <f>IFERROR(VLOOKUP(B672,zdroj!D:G,4,0),"")</f>
        <v/>
      </c>
      <c r="G672" s="9" t="str">
        <f>IFERROR(IF(N672="A",VLOOKUP(B672,zdroj!D:I,6,0),VLOOKUP(B672,zdroj!D:H,5,0)),"")</f>
        <v/>
      </c>
      <c r="H672" s="9" t="str">
        <f>IFERROR(VLOOKUP(B672,zdroj!D:M,10,0),"")</f>
        <v/>
      </c>
      <c r="I672" s="9" t="str">
        <f>IFERROR(VLOOKUP(B672,zdroj!D:N,11,0),"")</f>
        <v/>
      </c>
      <c r="J672" s="92" t="str">
        <f t="shared" si="20"/>
        <v/>
      </c>
      <c r="K672" s="92" t="str">
        <f t="shared" si="21"/>
        <v/>
      </c>
    </row>
    <row r="673" spans="3:11" x14ac:dyDescent="0.25">
      <c r="C673" s="9" t="str">
        <f>IFERROR(VLOOKUP(B673,zdroj!D:AJ,33,0),"")</f>
        <v/>
      </c>
      <c r="D673" s="9" t="str">
        <f>IFERROR(VLOOKUP(B673,OBECaZSJaAM!K:W,12,0),"")</f>
        <v/>
      </c>
      <c r="E673" s="9" t="str">
        <f>IFERROR(VLOOKUP(B673,OBECaZSJaAM!K:W,13,0),"")</f>
        <v/>
      </c>
      <c r="F673" s="9" t="str">
        <f>IFERROR(VLOOKUP(B673,zdroj!D:G,4,0),"")</f>
        <v/>
      </c>
      <c r="G673" s="9" t="str">
        <f>IFERROR(IF(N673="A",VLOOKUP(B673,zdroj!D:I,6,0),VLOOKUP(B673,zdroj!D:H,5,0)),"")</f>
        <v/>
      </c>
      <c r="H673" s="9" t="str">
        <f>IFERROR(VLOOKUP(B673,zdroj!D:M,10,0),"")</f>
        <v/>
      </c>
      <c r="I673" s="9" t="str">
        <f>IFERROR(VLOOKUP(B673,zdroj!D:N,11,0),"")</f>
        <v/>
      </c>
      <c r="J673" s="92" t="str">
        <f t="shared" si="20"/>
        <v/>
      </c>
      <c r="K673" s="92" t="str">
        <f t="shared" si="21"/>
        <v/>
      </c>
    </row>
    <row r="674" spans="3:11" x14ac:dyDescent="0.25">
      <c r="C674" s="9" t="str">
        <f>IFERROR(VLOOKUP(B674,zdroj!D:AJ,33,0),"")</f>
        <v/>
      </c>
      <c r="D674" s="9" t="str">
        <f>IFERROR(VLOOKUP(B674,OBECaZSJaAM!K:W,12,0),"")</f>
        <v/>
      </c>
      <c r="E674" s="9" t="str">
        <f>IFERROR(VLOOKUP(B674,OBECaZSJaAM!K:W,13,0),"")</f>
        <v/>
      </c>
      <c r="F674" s="9" t="str">
        <f>IFERROR(VLOOKUP(B674,zdroj!D:G,4,0),"")</f>
        <v/>
      </c>
      <c r="G674" s="9" t="str">
        <f>IFERROR(IF(N674="A",VLOOKUP(B674,zdroj!D:I,6,0),VLOOKUP(B674,zdroj!D:H,5,0)),"")</f>
        <v/>
      </c>
      <c r="H674" s="9" t="str">
        <f>IFERROR(VLOOKUP(B674,zdroj!D:M,10,0),"")</f>
        <v/>
      </c>
      <c r="I674" s="9" t="str">
        <f>IFERROR(VLOOKUP(B674,zdroj!D:N,11,0),"")</f>
        <v/>
      </c>
      <c r="J674" s="92" t="str">
        <f t="shared" si="20"/>
        <v/>
      </c>
      <c r="K674" s="92" t="str">
        <f t="shared" si="21"/>
        <v/>
      </c>
    </row>
    <row r="675" spans="3:11" x14ac:dyDescent="0.25">
      <c r="C675" s="9" t="str">
        <f>IFERROR(VLOOKUP(B675,zdroj!D:AJ,33,0),"")</f>
        <v/>
      </c>
      <c r="D675" s="9" t="str">
        <f>IFERROR(VLOOKUP(B675,OBECaZSJaAM!K:W,12,0),"")</f>
        <v/>
      </c>
      <c r="E675" s="9" t="str">
        <f>IFERROR(VLOOKUP(B675,OBECaZSJaAM!K:W,13,0),"")</f>
        <v/>
      </c>
      <c r="F675" s="9" t="str">
        <f>IFERROR(VLOOKUP(B675,zdroj!D:G,4,0),"")</f>
        <v/>
      </c>
      <c r="G675" s="9" t="str">
        <f>IFERROR(IF(N675="A",VLOOKUP(B675,zdroj!D:I,6,0),VLOOKUP(B675,zdroj!D:H,5,0)),"")</f>
        <v/>
      </c>
      <c r="H675" s="9" t="str">
        <f>IFERROR(VLOOKUP(B675,zdroj!D:M,10,0),"")</f>
        <v/>
      </c>
      <c r="I675" s="9" t="str">
        <f>IFERROR(VLOOKUP(B675,zdroj!D:N,11,0),"")</f>
        <v/>
      </c>
      <c r="J675" s="92" t="str">
        <f t="shared" si="20"/>
        <v/>
      </c>
      <c r="K675" s="92" t="str">
        <f t="shared" si="21"/>
        <v/>
      </c>
    </row>
    <row r="676" spans="3:11" x14ac:dyDescent="0.25">
      <c r="C676" s="9" t="str">
        <f>IFERROR(VLOOKUP(B676,zdroj!D:AJ,33,0),"")</f>
        <v/>
      </c>
      <c r="D676" s="9" t="str">
        <f>IFERROR(VLOOKUP(B676,OBECaZSJaAM!K:W,12,0),"")</f>
        <v/>
      </c>
      <c r="E676" s="9" t="str">
        <f>IFERROR(VLOOKUP(B676,OBECaZSJaAM!K:W,13,0),"")</f>
        <v/>
      </c>
      <c r="F676" s="9" t="str">
        <f>IFERROR(VLOOKUP(B676,zdroj!D:G,4,0),"")</f>
        <v/>
      </c>
      <c r="G676" s="9" t="str">
        <f>IFERROR(IF(N676="A",VLOOKUP(B676,zdroj!D:I,6,0),VLOOKUP(B676,zdroj!D:H,5,0)),"")</f>
        <v/>
      </c>
      <c r="H676" s="9" t="str">
        <f>IFERROR(VLOOKUP(B676,zdroj!D:M,10,0),"")</f>
        <v/>
      </c>
      <c r="I676" s="9" t="str">
        <f>IFERROR(VLOOKUP(B676,zdroj!D:N,11,0),"")</f>
        <v/>
      </c>
      <c r="J676" s="92" t="str">
        <f t="shared" si="20"/>
        <v/>
      </c>
      <c r="K676" s="92" t="str">
        <f t="shared" si="21"/>
        <v/>
      </c>
    </row>
    <row r="677" spans="3:11" x14ac:dyDescent="0.25">
      <c r="C677" s="9" t="str">
        <f>IFERROR(VLOOKUP(B677,zdroj!D:AJ,33,0),"")</f>
        <v/>
      </c>
      <c r="D677" s="9" t="str">
        <f>IFERROR(VLOOKUP(B677,OBECaZSJaAM!K:W,12,0),"")</f>
        <v/>
      </c>
      <c r="E677" s="9" t="str">
        <f>IFERROR(VLOOKUP(B677,OBECaZSJaAM!K:W,13,0),"")</f>
        <v/>
      </c>
      <c r="F677" s="9" t="str">
        <f>IFERROR(VLOOKUP(B677,zdroj!D:G,4,0),"")</f>
        <v/>
      </c>
      <c r="G677" s="9" t="str">
        <f>IFERROR(IF(N677="A",VLOOKUP(B677,zdroj!D:I,6,0),VLOOKUP(B677,zdroj!D:H,5,0)),"")</f>
        <v/>
      </c>
      <c r="H677" s="9" t="str">
        <f>IFERROR(VLOOKUP(B677,zdroj!D:M,10,0),"")</f>
        <v/>
      </c>
      <c r="I677" s="9" t="str">
        <f>IFERROR(VLOOKUP(B677,zdroj!D:N,11,0),"")</f>
        <v/>
      </c>
      <c r="J677" s="92" t="str">
        <f t="shared" si="20"/>
        <v/>
      </c>
      <c r="K677" s="92" t="str">
        <f t="shared" si="21"/>
        <v/>
      </c>
    </row>
    <row r="678" spans="3:11" x14ac:dyDescent="0.25">
      <c r="C678" s="9" t="str">
        <f>IFERROR(VLOOKUP(B678,zdroj!D:AJ,33,0),"")</f>
        <v/>
      </c>
      <c r="D678" s="9" t="str">
        <f>IFERROR(VLOOKUP(B678,OBECaZSJaAM!K:W,12,0),"")</f>
        <v/>
      </c>
      <c r="E678" s="9" t="str">
        <f>IFERROR(VLOOKUP(B678,OBECaZSJaAM!K:W,13,0),"")</f>
        <v/>
      </c>
      <c r="F678" s="9" t="str">
        <f>IFERROR(VLOOKUP(B678,zdroj!D:G,4,0),"")</f>
        <v/>
      </c>
      <c r="G678" s="9" t="str">
        <f>IFERROR(IF(N678="A",VLOOKUP(B678,zdroj!D:I,6,0),VLOOKUP(B678,zdroj!D:H,5,0)),"")</f>
        <v/>
      </c>
      <c r="H678" s="9" t="str">
        <f>IFERROR(VLOOKUP(B678,zdroj!D:M,10,0),"")</f>
        <v/>
      </c>
      <c r="I678" s="9" t="str">
        <f>IFERROR(VLOOKUP(B678,zdroj!D:N,11,0),"")</f>
        <v/>
      </c>
      <c r="J678" s="92" t="str">
        <f t="shared" si="20"/>
        <v/>
      </c>
      <c r="K678" s="92" t="str">
        <f t="shared" si="21"/>
        <v/>
      </c>
    </row>
    <row r="679" spans="3:11" x14ac:dyDescent="0.25">
      <c r="C679" s="9" t="str">
        <f>IFERROR(VLOOKUP(B679,zdroj!D:AJ,33,0),"")</f>
        <v/>
      </c>
      <c r="D679" s="9" t="str">
        <f>IFERROR(VLOOKUP(B679,OBECaZSJaAM!K:W,12,0),"")</f>
        <v/>
      </c>
      <c r="E679" s="9" t="str">
        <f>IFERROR(VLOOKUP(B679,OBECaZSJaAM!K:W,13,0),"")</f>
        <v/>
      </c>
      <c r="F679" s="9" t="str">
        <f>IFERROR(VLOOKUP(B679,zdroj!D:G,4,0),"")</f>
        <v/>
      </c>
      <c r="G679" s="9" t="str">
        <f>IFERROR(IF(N679="A",VLOOKUP(B679,zdroj!D:I,6,0),VLOOKUP(B679,zdroj!D:H,5,0)),"")</f>
        <v/>
      </c>
      <c r="H679" s="9" t="str">
        <f>IFERROR(VLOOKUP(B679,zdroj!D:M,10,0),"")</f>
        <v/>
      </c>
      <c r="I679" s="9" t="str">
        <f>IFERROR(VLOOKUP(B679,zdroj!D:N,11,0),"")</f>
        <v/>
      </c>
      <c r="J679" s="92" t="str">
        <f t="shared" si="20"/>
        <v/>
      </c>
      <c r="K679" s="92" t="str">
        <f t="shared" si="21"/>
        <v/>
      </c>
    </row>
    <row r="680" spans="3:11" x14ac:dyDescent="0.25">
      <c r="C680" s="9" t="str">
        <f>IFERROR(VLOOKUP(B680,zdroj!D:AJ,33,0),"")</f>
        <v/>
      </c>
      <c r="D680" s="9" t="str">
        <f>IFERROR(VLOOKUP(B680,OBECaZSJaAM!K:W,12,0),"")</f>
        <v/>
      </c>
      <c r="E680" s="9" t="str">
        <f>IFERROR(VLOOKUP(B680,OBECaZSJaAM!K:W,13,0),"")</f>
        <v/>
      </c>
      <c r="F680" s="9" t="str">
        <f>IFERROR(VLOOKUP(B680,zdroj!D:G,4,0),"")</f>
        <v/>
      </c>
      <c r="G680" s="9" t="str">
        <f>IFERROR(IF(N680="A",VLOOKUP(B680,zdroj!D:I,6,0),VLOOKUP(B680,zdroj!D:H,5,0)),"")</f>
        <v/>
      </c>
      <c r="H680" s="9" t="str">
        <f>IFERROR(VLOOKUP(B680,zdroj!D:M,10,0),"")</f>
        <v/>
      </c>
      <c r="I680" s="9" t="str">
        <f>IFERROR(VLOOKUP(B680,zdroj!D:N,11,0),"")</f>
        <v/>
      </c>
      <c r="J680" s="92" t="str">
        <f t="shared" si="20"/>
        <v/>
      </c>
      <c r="K680" s="92" t="str">
        <f t="shared" si="21"/>
        <v/>
      </c>
    </row>
    <row r="681" spans="3:11" x14ac:dyDescent="0.25">
      <c r="C681" s="9" t="str">
        <f>IFERROR(VLOOKUP(B681,zdroj!D:AJ,33,0),"")</f>
        <v/>
      </c>
      <c r="D681" s="9" t="str">
        <f>IFERROR(VLOOKUP(B681,OBECaZSJaAM!K:W,12,0),"")</f>
        <v/>
      </c>
      <c r="E681" s="9" t="str">
        <f>IFERROR(VLOOKUP(B681,OBECaZSJaAM!K:W,13,0),"")</f>
        <v/>
      </c>
      <c r="F681" s="9" t="str">
        <f>IFERROR(VLOOKUP(B681,zdroj!D:G,4,0),"")</f>
        <v/>
      </c>
      <c r="G681" s="9" t="str">
        <f>IFERROR(IF(N681="A",VLOOKUP(B681,zdroj!D:I,6,0),VLOOKUP(B681,zdroj!D:H,5,0)),"")</f>
        <v/>
      </c>
      <c r="H681" s="9" t="str">
        <f>IFERROR(VLOOKUP(B681,zdroj!D:M,10,0),"")</f>
        <v/>
      </c>
      <c r="I681" s="9" t="str">
        <f>IFERROR(VLOOKUP(B681,zdroj!D:N,11,0),"")</f>
        <v/>
      </c>
      <c r="J681" s="92" t="str">
        <f t="shared" si="20"/>
        <v/>
      </c>
      <c r="K681" s="92" t="str">
        <f t="shared" si="21"/>
        <v/>
      </c>
    </row>
    <row r="682" spans="3:11" x14ac:dyDescent="0.25">
      <c r="C682" s="9" t="str">
        <f>IFERROR(VLOOKUP(B682,zdroj!D:AJ,33,0),"")</f>
        <v/>
      </c>
      <c r="D682" s="9" t="str">
        <f>IFERROR(VLOOKUP(B682,OBECaZSJaAM!K:W,12,0),"")</f>
        <v/>
      </c>
      <c r="E682" s="9" t="str">
        <f>IFERROR(VLOOKUP(B682,OBECaZSJaAM!K:W,13,0),"")</f>
        <v/>
      </c>
      <c r="F682" s="9" t="str">
        <f>IFERROR(VLOOKUP(B682,zdroj!D:G,4,0),"")</f>
        <v/>
      </c>
      <c r="G682" s="9" t="str">
        <f>IFERROR(IF(N682="A",VLOOKUP(B682,zdroj!D:I,6,0),VLOOKUP(B682,zdroj!D:H,5,0)),"")</f>
        <v/>
      </c>
      <c r="H682" s="9" t="str">
        <f>IFERROR(VLOOKUP(B682,zdroj!D:M,10,0),"")</f>
        <v/>
      </c>
      <c r="I682" s="9" t="str">
        <f>IFERROR(VLOOKUP(B682,zdroj!D:N,11,0),"")</f>
        <v/>
      </c>
      <c r="J682" s="92" t="str">
        <f t="shared" si="20"/>
        <v/>
      </c>
      <c r="K682" s="92" t="str">
        <f t="shared" si="21"/>
        <v/>
      </c>
    </row>
    <row r="683" spans="3:11" x14ac:dyDescent="0.25">
      <c r="C683" s="9" t="str">
        <f>IFERROR(VLOOKUP(B683,zdroj!D:AJ,33,0),"")</f>
        <v/>
      </c>
      <c r="D683" s="9" t="str">
        <f>IFERROR(VLOOKUP(B683,OBECaZSJaAM!K:W,12,0),"")</f>
        <v/>
      </c>
      <c r="E683" s="9" t="str">
        <f>IFERROR(VLOOKUP(B683,OBECaZSJaAM!K:W,13,0),"")</f>
        <v/>
      </c>
      <c r="F683" s="9" t="str">
        <f>IFERROR(VLOOKUP(B683,zdroj!D:G,4,0),"")</f>
        <v/>
      </c>
      <c r="G683" s="9" t="str">
        <f>IFERROR(IF(N683="A",VLOOKUP(B683,zdroj!D:I,6,0),VLOOKUP(B683,zdroj!D:H,5,0)),"")</f>
        <v/>
      </c>
      <c r="H683" s="9" t="str">
        <f>IFERROR(VLOOKUP(B683,zdroj!D:M,10,0),"")</f>
        <v/>
      </c>
      <c r="I683" s="9" t="str">
        <f>IFERROR(VLOOKUP(B683,zdroj!D:N,11,0),"")</f>
        <v/>
      </c>
      <c r="J683" s="92" t="str">
        <f t="shared" si="20"/>
        <v/>
      </c>
      <c r="K683" s="92" t="str">
        <f t="shared" si="21"/>
        <v/>
      </c>
    </row>
    <row r="684" spans="3:11" x14ac:dyDescent="0.25">
      <c r="C684" s="9" t="str">
        <f>IFERROR(VLOOKUP(B684,zdroj!D:AJ,33,0),"")</f>
        <v/>
      </c>
      <c r="D684" s="9" t="str">
        <f>IFERROR(VLOOKUP(B684,OBECaZSJaAM!K:W,12,0),"")</f>
        <v/>
      </c>
      <c r="E684" s="9" t="str">
        <f>IFERROR(VLOOKUP(B684,OBECaZSJaAM!K:W,13,0),"")</f>
        <v/>
      </c>
      <c r="F684" s="9" t="str">
        <f>IFERROR(VLOOKUP(B684,zdroj!D:G,4,0),"")</f>
        <v/>
      </c>
      <c r="G684" s="9" t="str">
        <f>IFERROR(IF(N684="A",VLOOKUP(B684,zdroj!D:I,6,0),VLOOKUP(B684,zdroj!D:H,5,0)),"")</f>
        <v/>
      </c>
      <c r="H684" s="9" t="str">
        <f>IFERROR(VLOOKUP(B684,zdroj!D:M,10,0),"")</f>
        <v/>
      </c>
      <c r="I684" s="9" t="str">
        <f>IFERROR(VLOOKUP(B684,zdroj!D:N,11,0),"")</f>
        <v/>
      </c>
      <c r="J684" s="92" t="str">
        <f t="shared" si="20"/>
        <v/>
      </c>
      <c r="K684" s="92" t="str">
        <f t="shared" si="21"/>
        <v/>
      </c>
    </row>
    <row r="685" spans="3:11" x14ac:dyDescent="0.25">
      <c r="C685" s="9" t="str">
        <f>IFERROR(VLOOKUP(B685,zdroj!D:AJ,33,0),"")</f>
        <v/>
      </c>
      <c r="D685" s="9" t="str">
        <f>IFERROR(VLOOKUP(B685,OBECaZSJaAM!K:W,12,0),"")</f>
        <v/>
      </c>
      <c r="E685" s="9" t="str">
        <f>IFERROR(VLOOKUP(B685,OBECaZSJaAM!K:W,13,0),"")</f>
        <v/>
      </c>
      <c r="F685" s="9" t="str">
        <f>IFERROR(VLOOKUP(B685,zdroj!D:G,4,0),"")</f>
        <v/>
      </c>
      <c r="G685" s="9" t="str">
        <f>IFERROR(IF(N685="A",VLOOKUP(B685,zdroj!D:I,6,0),VLOOKUP(B685,zdroj!D:H,5,0)),"")</f>
        <v/>
      </c>
      <c r="H685" s="9" t="str">
        <f>IFERROR(VLOOKUP(B685,zdroj!D:M,10,0),"")</f>
        <v/>
      </c>
      <c r="I685" s="9" t="str">
        <f>IFERROR(VLOOKUP(B685,zdroj!D:N,11,0),"")</f>
        <v/>
      </c>
      <c r="J685" s="92" t="str">
        <f t="shared" si="20"/>
        <v/>
      </c>
      <c r="K685" s="92" t="str">
        <f t="shared" si="21"/>
        <v/>
      </c>
    </row>
    <row r="686" spans="3:11" x14ac:dyDescent="0.25">
      <c r="C686" s="9" t="str">
        <f>IFERROR(VLOOKUP(B686,zdroj!D:AJ,33,0),"")</f>
        <v/>
      </c>
      <c r="D686" s="9" t="str">
        <f>IFERROR(VLOOKUP(B686,OBECaZSJaAM!K:W,12,0),"")</f>
        <v/>
      </c>
      <c r="E686" s="9" t="str">
        <f>IFERROR(VLOOKUP(B686,OBECaZSJaAM!K:W,13,0),"")</f>
        <v/>
      </c>
      <c r="F686" s="9" t="str">
        <f>IFERROR(VLOOKUP(B686,zdroj!D:G,4,0),"")</f>
        <v/>
      </c>
      <c r="G686" s="9" t="str">
        <f>IFERROR(IF(N686="A",VLOOKUP(B686,zdroj!D:I,6,0),VLOOKUP(B686,zdroj!D:H,5,0)),"")</f>
        <v/>
      </c>
      <c r="H686" s="9" t="str">
        <f>IFERROR(VLOOKUP(B686,zdroj!D:M,10,0),"")</f>
        <v/>
      </c>
      <c r="I686" s="9" t="str">
        <f>IFERROR(VLOOKUP(B686,zdroj!D:N,11,0),"")</f>
        <v/>
      </c>
      <c r="J686" s="92" t="str">
        <f t="shared" si="20"/>
        <v/>
      </c>
      <c r="K686" s="92" t="str">
        <f t="shared" si="21"/>
        <v/>
      </c>
    </row>
    <row r="687" spans="3:11" x14ac:dyDescent="0.25">
      <c r="C687" s="9" t="str">
        <f>IFERROR(VLOOKUP(B687,zdroj!D:AJ,33,0),"")</f>
        <v/>
      </c>
      <c r="D687" s="9" t="str">
        <f>IFERROR(VLOOKUP(B687,OBECaZSJaAM!K:W,12,0),"")</f>
        <v/>
      </c>
      <c r="E687" s="9" t="str">
        <f>IFERROR(VLOOKUP(B687,OBECaZSJaAM!K:W,13,0),"")</f>
        <v/>
      </c>
      <c r="F687" s="9" t="str">
        <f>IFERROR(VLOOKUP(B687,zdroj!D:G,4,0),"")</f>
        <v/>
      </c>
      <c r="G687" s="9" t="str">
        <f>IFERROR(IF(N687="A",VLOOKUP(B687,zdroj!D:I,6,0),VLOOKUP(B687,zdroj!D:H,5,0)),"")</f>
        <v/>
      </c>
      <c r="H687" s="9" t="str">
        <f>IFERROR(VLOOKUP(B687,zdroj!D:M,10,0),"")</f>
        <v/>
      </c>
      <c r="I687" s="9" t="str">
        <f>IFERROR(VLOOKUP(B687,zdroj!D:N,11,0),"")</f>
        <v/>
      </c>
      <c r="J687" s="92" t="str">
        <f t="shared" si="20"/>
        <v/>
      </c>
      <c r="K687" s="92" t="str">
        <f t="shared" si="21"/>
        <v/>
      </c>
    </row>
    <row r="688" spans="3:11" x14ac:dyDescent="0.25">
      <c r="C688" s="9" t="str">
        <f>IFERROR(VLOOKUP(B688,zdroj!D:AJ,33,0),"")</f>
        <v/>
      </c>
      <c r="D688" s="9" t="str">
        <f>IFERROR(VLOOKUP(B688,OBECaZSJaAM!K:W,12,0),"")</f>
        <v/>
      </c>
      <c r="E688" s="9" t="str">
        <f>IFERROR(VLOOKUP(B688,OBECaZSJaAM!K:W,13,0),"")</f>
        <v/>
      </c>
      <c r="F688" s="9" t="str">
        <f>IFERROR(VLOOKUP(B688,zdroj!D:G,4,0),"")</f>
        <v/>
      </c>
      <c r="G688" s="9" t="str">
        <f>IFERROR(IF(N688="A",VLOOKUP(B688,zdroj!D:I,6,0),VLOOKUP(B688,zdroj!D:H,5,0)),"")</f>
        <v/>
      </c>
      <c r="H688" s="9" t="str">
        <f>IFERROR(VLOOKUP(B688,zdroj!D:M,10,0),"")</f>
        <v/>
      </c>
      <c r="I688" s="9" t="str">
        <f>IFERROR(VLOOKUP(B688,zdroj!D:N,11,0),"")</f>
        <v/>
      </c>
      <c r="J688" s="92" t="str">
        <f t="shared" si="20"/>
        <v/>
      </c>
      <c r="K688" s="92" t="str">
        <f t="shared" si="21"/>
        <v/>
      </c>
    </row>
    <row r="689" spans="3:11" x14ac:dyDescent="0.25">
      <c r="C689" s="9" t="str">
        <f>IFERROR(VLOOKUP(B689,zdroj!D:AJ,33,0),"")</f>
        <v/>
      </c>
      <c r="D689" s="9" t="str">
        <f>IFERROR(VLOOKUP(B689,OBECaZSJaAM!K:W,12,0),"")</f>
        <v/>
      </c>
      <c r="E689" s="9" t="str">
        <f>IFERROR(VLOOKUP(B689,OBECaZSJaAM!K:W,13,0),"")</f>
        <v/>
      </c>
      <c r="F689" s="9" t="str">
        <f>IFERROR(VLOOKUP(B689,zdroj!D:G,4,0),"")</f>
        <v/>
      </c>
      <c r="G689" s="9" t="str">
        <f>IFERROR(IF(N689="A",VLOOKUP(B689,zdroj!D:I,6,0),VLOOKUP(B689,zdroj!D:H,5,0)),"")</f>
        <v/>
      </c>
      <c r="H689" s="9" t="str">
        <f>IFERROR(VLOOKUP(B689,zdroj!D:M,10,0),"")</f>
        <v/>
      </c>
      <c r="I689" s="9" t="str">
        <f>IFERROR(VLOOKUP(B689,zdroj!D:N,11,0),"")</f>
        <v/>
      </c>
      <c r="J689" s="92" t="str">
        <f t="shared" si="20"/>
        <v/>
      </c>
      <c r="K689" s="92" t="str">
        <f t="shared" si="21"/>
        <v/>
      </c>
    </row>
    <row r="690" spans="3:11" x14ac:dyDescent="0.25">
      <c r="C690" s="9" t="str">
        <f>IFERROR(VLOOKUP(B690,zdroj!D:AJ,33,0),"")</f>
        <v/>
      </c>
      <c r="D690" s="9" t="str">
        <f>IFERROR(VLOOKUP(B690,OBECaZSJaAM!K:W,12,0),"")</f>
        <v/>
      </c>
      <c r="E690" s="9" t="str">
        <f>IFERROR(VLOOKUP(B690,OBECaZSJaAM!K:W,13,0),"")</f>
        <v/>
      </c>
      <c r="F690" s="9" t="str">
        <f>IFERROR(VLOOKUP(B690,zdroj!D:G,4,0),"")</f>
        <v/>
      </c>
      <c r="G690" s="9" t="str">
        <f>IFERROR(IF(N690="A",VLOOKUP(B690,zdroj!D:I,6,0),VLOOKUP(B690,zdroj!D:H,5,0)),"")</f>
        <v/>
      </c>
      <c r="H690" s="9" t="str">
        <f>IFERROR(VLOOKUP(B690,zdroj!D:M,10,0),"")</f>
        <v/>
      </c>
      <c r="I690" s="9" t="str">
        <f>IFERROR(VLOOKUP(B690,zdroj!D:N,11,0),"")</f>
        <v/>
      </c>
      <c r="J690" s="92" t="str">
        <f t="shared" si="20"/>
        <v/>
      </c>
      <c r="K690" s="92" t="str">
        <f t="shared" si="21"/>
        <v/>
      </c>
    </row>
    <row r="691" spans="3:11" x14ac:dyDescent="0.25">
      <c r="C691" s="9" t="str">
        <f>IFERROR(VLOOKUP(B691,zdroj!D:AJ,33,0),"")</f>
        <v/>
      </c>
      <c r="D691" s="9" t="str">
        <f>IFERROR(VLOOKUP(B691,OBECaZSJaAM!K:W,12,0),"")</f>
        <v/>
      </c>
      <c r="E691" s="9" t="str">
        <f>IFERROR(VLOOKUP(B691,OBECaZSJaAM!K:W,13,0),"")</f>
        <v/>
      </c>
      <c r="F691" s="9" t="str">
        <f>IFERROR(VLOOKUP(B691,zdroj!D:G,4,0),"")</f>
        <v/>
      </c>
      <c r="G691" s="9" t="str">
        <f>IFERROR(IF(N691="A",VLOOKUP(B691,zdroj!D:I,6,0),VLOOKUP(B691,zdroj!D:H,5,0)),"")</f>
        <v/>
      </c>
      <c r="H691" s="9" t="str">
        <f>IFERROR(VLOOKUP(B691,zdroj!D:M,10,0),"")</f>
        <v/>
      </c>
      <c r="I691" s="9" t="str">
        <f>IFERROR(VLOOKUP(B691,zdroj!D:N,11,0),"")</f>
        <v/>
      </c>
      <c r="J691" s="92" t="str">
        <f t="shared" si="20"/>
        <v/>
      </c>
      <c r="K691" s="92" t="str">
        <f t="shared" si="21"/>
        <v/>
      </c>
    </row>
    <row r="692" spans="3:11" x14ac:dyDescent="0.25">
      <c r="C692" s="9" t="str">
        <f>IFERROR(VLOOKUP(B692,zdroj!D:AJ,33,0),"")</f>
        <v/>
      </c>
      <c r="D692" s="9" t="str">
        <f>IFERROR(VLOOKUP(B692,OBECaZSJaAM!K:W,12,0),"")</f>
        <v/>
      </c>
      <c r="E692" s="9" t="str">
        <f>IFERROR(VLOOKUP(B692,OBECaZSJaAM!K:W,13,0),"")</f>
        <v/>
      </c>
      <c r="F692" s="9" t="str">
        <f>IFERROR(VLOOKUP(B692,zdroj!D:G,4,0),"")</f>
        <v/>
      </c>
      <c r="G692" s="9" t="str">
        <f>IFERROR(IF(N692="A",VLOOKUP(B692,zdroj!D:I,6,0),VLOOKUP(B692,zdroj!D:H,5,0)),"")</f>
        <v/>
      </c>
      <c r="H692" s="9" t="str">
        <f>IFERROR(VLOOKUP(B692,zdroj!D:M,10,0),"")</f>
        <v/>
      </c>
      <c r="I692" s="9" t="str">
        <f>IFERROR(VLOOKUP(B692,zdroj!D:N,11,0),"")</f>
        <v/>
      </c>
      <c r="J692" s="92" t="str">
        <f t="shared" si="20"/>
        <v/>
      </c>
      <c r="K692" s="92" t="str">
        <f t="shared" si="21"/>
        <v/>
      </c>
    </row>
    <row r="693" spans="3:11" x14ac:dyDescent="0.25">
      <c r="C693" s="9" t="str">
        <f>IFERROR(VLOOKUP(B693,zdroj!D:AJ,33,0),"")</f>
        <v/>
      </c>
      <c r="D693" s="9" t="str">
        <f>IFERROR(VLOOKUP(B693,OBECaZSJaAM!K:W,12,0),"")</f>
        <v/>
      </c>
      <c r="E693" s="9" t="str">
        <f>IFERROR(VLOOKUP(B693,OBECaZSJaAM!K:W,13,0),"")</f>
        <v/>
      </c>
      <c r="F693" s="9" t="str">
        <f>IFERROR(VLOOKUP(B693,zdroj!D:G,4,0),"")</f>
        <v/>
      </c>
      <c r="G693" s="9" t="str">
        <f>IFERROR(IF(N693="A",VLOOKUP(B693,zdroj!D:I,6,0),VLOOKUP(B693,zdroj!D:H,5,0)),"")</f>
        <v/>
      </c>
      <c r="H693" s="9" t="str">
        <f>IFERROR(VLOOKUP(B693,zdroj!D:M,10,0),"")</f>
        <v/>
      </c>
      <c r="I693" s="9" t="str">
        <f>IFERROR(VLOOKUP(B693,zdroj!D:N,11,0),"")</f>
        <v/>
      </c>
      <c r="J693" s="92" t="str">
        <f t="shared" si="20"/>
        <v/>
      </c>
      <c r="K693" s="92" t="str">
        <f t="shared" si="21"/>
        <v/>
      </c>
    </row>
    <row r="694" spans="3:11" x14ac:dyDescent="0.25">
      <c r="C694" s="9" t="str">
        <f>IFERROR(VLOOKUP(B694,zdroj!D:AJ,33,0),"")</f>
        <v/>
      </c>
      <c r="D694" s="9" t="str">
        <f>IFERROR(VLOOKUP(B694,OBECaZSJaAM!K:W,12,0),"")</f>
        <v/>
      </c>
      <c r="E694" s="9" t="str">
        <f>IFERROR(VLOOKUP(B694,OBECaZSJaAM!K:W,13,0),"")</f>
        <v/>
      </c>
      <c r="F694" s="9" t="str">
        <f>IFERROR(VLOOKUP(B694,zdroj!D:G,4,0),"")</f>
        <v/>
      </c>
      <c r="G694" s="9" t="str">
        <f>IFERROR(IF(N694="A",VLOOKUP(B694,zdroj!D:I,6,0),VLOOKUP(B694,zdroj!D:H,5,0)),"")</f>
        <v/>
      </c>
      <c r="H694" s="9" t="str">
        <f>IFERROR(VLOOKUP(B694,zdroj!D:M,10,0),"")</f>
        <v/>
      </c>
      <c r="I694" s="9" t="str">
        <f>IFERROR(VLOOKUP(B694,zdroj!D:N,11,0),"")</f>
        <v/>
      </c>
      <c r="J694" s="92" t="str">
        <f t="shared" si="20"/>
        <v/>
      </c>
      <c r="K694" s="92" t="str">
        <f t="shared" si="21"/>
        <v/>
      </c>
    </row>
    <row r="695" spans="3:11" x14ac:dyDescent="0.25">
      <c r="C695" s="9" t="str">
        <f>IFERROR(VLOOKUP(B695,zdroj!D:AJ,33,0),"")</f>
        <v/>
      </c>
      <c r="D695" s="9" t="str">
        <f>IFERROR(VLOOKUP(B695,OBECaZSJaAM!K:W,12,0),"")</f>
        <v/>
      </c>
      <c r="E695" s="9" t="str">
        <f>IFERROR(VLOOKUP(B695,OBECaZSJaAM!K:W,13,0),"")</f>
        <v/>
      </c>
      <c r="F695" s="9" t="str">
        <f>IFERROR(VLOOKUP(B695,zdroj!D:G,4,0),"")</f>
        <v/>
      </c>
      <c r="G695" s="9" t="str">
        <f>IFERROR(IF(N695="A",VLOOKUP(B695,zdroj!D:I,6,0),VLOOKUP(B695,zdroj!D:H,5,0)),"")</f>
        <v/>
      </c>
      <c r="H695" s="9" t="str">
        <f>IFERROR(VLOOKUP(B695,zdroj!D:M,10,0),"")</f>
        <v/>
      </c>
      <c r="I695" s="9" t="str">
        <f>IFERROR(VLOOKUP(B695,zdroj!D:N,11,0),"")</f>
        <v/>
      </c>
      <c r="J695" s="92" t="str">
        <f t="shared" si="20"/>
        <v/>
      </c>
      <c r="K695" s="92" t="str">
        <f t="shared" si="21"/>
        <v/>
      </c>
    </row>
    <row r="696" spans="3:11" x14ac:dyDescent="0.25">
      <c r="C696" s="9" t="str">
        <f>IFERROR(VLOOKUP(B696,zdroj!D:AJ,33,0),"")</f>
        <v/>
      </c>
      <c r="D696" s="9" t="str">
        <f>IFERROR(VLOOKUP(B696,OBECaZSJaAM!K:W,12,0),"")</f>
        <v/>
      </c>
      <c r="E696" s="9" t="str">
        <f>IFERROR(VLOOKUP(B696,OBECaZSJaAM!K:W,13,0),"")</f>
        <v/>
      </c>
      <c r="F696" s="9" t="str">
        <f>IFERROR(VLOOKUP(B696,zdroj!D:G,4,0),"")</f>
        <v/>
      </c>
      <c r="G696" s="9" t="str">
        <f>IFERROR(IF(N696="A",VLOOKUP(B696,zdroj!D:I,6,0),VLOOKUP(B696,zdroj!D:H,5,0)),"")</f>
        <v/>
      </c>
      <c r="H696" s="9" t="str">
        <f>IFERROR(VLOOKUP(B696,zdroj!D:M,10,0),"")</f>
        <v/>
      </c>
      <c r="I696" s="9" t="str">
        <f>IFERROR(VLOOKUP(B696,zdroj!D:N,11,0),"")</f>
        <v/>
      </c>
      <c r="J696" s="92" t="str">
        <f t="shared" si="20"/>
        <v/>
      </c>
      <c r="K696" s="92" t="str">
        <f t="shared" si="21"/>
        <v/>
      </c>
    </row>
    <row r="697" spans="3:11" x14ac:dyDescent="0.25">
      <c r="C697" s="9" t="str">
        <f>IFERROR(VLOOKUP(B697,zdroj!D:AJ,33,0),"")</f>
        <v/>
      </c>
      <c r="D697" s="9" t="str">
        <f>IFERROR(VLOOKUP(B697,OBECaZSJaAM!K:W,12,0),"")</f>
        <v/>
      </c>
      <c r="E697" s="9" t="str">
        <f>IFERROR(VLOOKUP(B697,OBECaZSJaAM!K:W,13,0),"")</f>
        <v/>
      </c>
      <c r="F697" s="9" t="str">
        <f>IFERROR(VLOOKUP(B697,zdroj!D:G,4,0),"")</f>
        <v/>
      </c>
      <c r="G697" s="9" t="str">
        <f>IFERROR(IF(N697="A",VLOOKUP(B697,zdroj!D:I,6,0),VLOOKUP(B697,zdroj!D:H,5,0)),"")</f>
        <v/>
      </c>
      <c r="H697" s="9" t="str">
        <f>IFERROR(VLOOKUP(B697,zdroj!D:M,10,0),"")</f>
        <v/>
      </c>
      <c r="I697" s="9" t="str">
        <f>IFERROR(VLOOKUP(B697,zdroj!D:N,11,0),"")</f>
        <v/>
      </c>
      <c r="J697" s="92" t="str">
        <f t="shared" si="20"/>
        <v/>
      </c>
      <c r="K697" s="92" t="str">
        <f t="shared" si="21"/>
        <v/>
      </c>
    </row>
    <row r="698" spans="3:11" x14ac:dyDescent="0.25">
      <c r="C698" s="9" t="str">
        <f>IFERROR(VLOOKUP(B698,zdroj!D:AJ,33,0),"")</f>
        <v/>
      </c>
      <c r="D698" s="9" t="str">
        <f>IFERROR(VLOOKUP(B698,OBECaZSJaAM!K:W,12,0),"")</f>
        <v/>
      </c>
      <c r="E698" s="9" t="str">
        <f>IFERROR(VLOOKUP(B698,OBECaZSJaAM!K:W,13,0),"")</f>
        <v/>
      </c>
      <c r="F698" s="9" t="str">
        <f>IFERROR(VLOOKUP(B698,zdroj!D:G,4,0),"")</f>
        <v/>
      </c>
      <c r="G698" s="9" t="str">
        <f>IFERROR(IF(N698="A",VLOOKUP(B698,zdroj!D:I,6,0),VLOOKUP(B698,zdroj!D:H,5,0)),"")</f>
        <v/>
      </c>
      <c r="H698" s="9" t="str">
        <f>IFERROR(VLOOKUP(B698,zdroj!D:M,10,0),"")</f>
        <v/>
      </c>
      <c r="I698" s="9" t="str">
        <f>IFERROR(VLOOKUP(B698,zdroj!D:N,11,0),"")</f>
        <v/>
      </c>
      <c r="J698" s="92" t="str">
        <f t="shared" si="20"/>
        <v/>
      </c>
      <c r="K698" s="92" t="str">
        <f t="shared" si="21"/>
        <v/>
      </c>
    </row>
    <row r="699" spans="3:11" x14ac:dyDescent="0.25">
      <c r="C699" s="9" t="str">
        <f>IFERROR(VLOOKUP(B699,zdroj!D:AJ,33,0),"")</f>
        <v/>
      </c>
      <c r="D699" s="9" t="str">
        <f>IFERROR(VLOOKUP(B699,OBECaZSJaAM!K:W,12,0),"")</f>
        <v/>
      </c>
      <c r="E699" s="9" t="str">
        <f>IFERROR(VLOOKUP(B699,OBECaZSJaAM!K:W,13,0),"")</f>
        <v/>
      </c>
      <c r="F699" s="9" t="str">
        <f>IFERROR(VLOOKUP(B699,zdroj!D:G,4,0),"")</f>
        <v/>
      </c>
      <c r="G699" s="9" t="str">
        <f>IFERROR(IF(N699="A",VLOOKUP(B699,zdroj!D:I,6,0),VLOOKUP(B699,zdroj!D:H,5,0)),"")</f>
        <v/>
      </c>
      <c r="H699" s="9" t="str">
        <f>IFERROR(VLOOKUP(B699,zdroj!D:M,10,0),"")</f>
        <v/>
      </c>
      <c r="I699" s="9" t="str">
        <f>IFERROR(VLOOKUP(B699,zdroj!D:N,11,0),"")</f>
        <v/>
      </c>
      <c r="J699" s="92" t="str">
        <f t="shared" si="20"/>
        <v/>
      </c>
      <c r="K699" s="92" t="str">
        <f t="shared" si="21"/>
        <v/>
      </c>
    </row>
    <row r="700" spans="3:11" x14ac:dyDescent="0.25">
      <c r="C700" s="9" t="str">
        <f>IFERROR(VLOOKUP(B700,zdroj!D:AJ,33,0),"")</f>
        <v/>
      </c>
      <c r="D700" s="9" t="str">
        <f>IFERROR(VLOOKUP(B700,OBECaZSJaAM!K:W,12,0),"")</f>
        <v/>
      </c>
      <c r="E700" s="9" t="str">
        <f>IFERROR(VLOOKUP(B700,OBECaZSJaAM!K:W,13,0),"")</f>
        <v/>
      </c>
      <c r="F700" s="9" t="str">
        <f>IFERROR(VLOOKUP(B700,zdroj!D:G,4,0),"")</f>
        <v/>
      </c>
      <c r="G700" s="9" t="str">
        <f>IFERROR(IF(N700="A",VLOOKUP(B700,zdroj!D:I,6,0),VLOOKUP(B700,zdroj!D:H,5,0)),"")</f>
        <v/>
      </c>
      <c r="H700" s="9" t="str">
        <f>IFERROR(VLOOKUP(B700,zdroj!D:M,10,0),"")</f>
        <v/>
      </c>
      <c r="I700" s="9" t="str">
        <f>IFERROR(VLOOKUP(B700,zdroj!D:N,11,0),"")</f>
        <v/>
      </c>
      <c r="J700" s="92" t="str">
        <f t="shared" si="20"/>
        <v/>
      </c>
      <c r="K700" s="92" t="str">
        <f t="shared" si="21"/>
        <v/>
      </c>
    </row>
    <row r="701" spans="3:11" x14ac:dyDescent="0.25">
      <c r="C701" s="9" t="str">
        <f>IFERROR(VLOOKUP(B701,zdroj!D:AJ,33,0),"")</f>
        <v/>
      </c>
      <c r="D701" s="9" t="str">
        <f>IFERROR(VLOOKUP(B701,OBECaZSJaAM!K:W,12,0),"")</f>
        <v/>
      </c>
      <c r="E701" s="9" t="str">
        <f>IFERROR(VLOOKUP(B701,OBECaZSJaAM!K:W,13,0),"")</f>
        <v/>
      </c>
      <c r="F701" s="9" t="str">
        <f>IFERROR(VLOOKUP(B701,zdroj!D:G,4,0),"")</f>
        <v/>
      </c>
      <c r="G701" s="9" t="str">
        <f>IFERROR(IF(N701="A",VLOOKUP(B701,zdroj!D:I,6,0),VLOOKUP(B701,zdroj!D:H,5,0)),"")</f>
        <v/>
      </c>
      <c r="H701" s="9" t="str">
        <f>IFERROR(VLOOKUP(B701,zdroj!D:M,10,0),"")</f>
        <v/>
      </c>
      <c r="I701" s="9" t="str">
        <f>IFERROR(VLOOKUP(B701,zdroj!D:N,11,0),"")</f>
        <v/>
      </c>
      <c r="J701" s="92" t="str">
        <f t="shared" si="20"/>
        <v/>
      </c>
      <c r="K701" s="92" t="str">
        <f t="shared" si="21"/>
        <v/>
      </c>
    </row>
    <row r="702" spans="3:11" x14ac:dyDescent="0.25">
      <c r="C702" s="9" t="str">
        <f>IFERROR(VLOOKUP(B702,zdroj!D:AJ,33,0),"")</f>
        <v/>
      </c>
      <c r="D702" s="9" t="str">
        <f>IFERROR(VLOOKUP(B702,OBECaZSJaAM!K:W,12,0),"")</f>
        <v/>
      </c>
      <c r="E702" s="9" t="str">
        <f>IFERROR(VLOOKUP(B702,OBECaZSJaAM!K:W,13,0),"")</f>
        <v/>
      </c>
      <c r="F702" s="9" t="str">
        <f>IFERROR(VLOOKUP(B702,zdroj!D:G,4,0),"")</f>
        <v/>
      </c>
      <c r="G702" s="9" t="str">
        <f>IFERROR(IF(N702="A",VLOOKUP(B702,zdroj!D:I,6,0),VLOOKUP(B702,zdroj!D:H,5,0)),"")</f>
        <v/>
      </c>
      <c r="H702" s="9" t="str">
        <f>IFERROR(VLOOKUP(B702,zdroj!D:M,10,0),"")</f>
        <v/>
      </c>
      <c r="I702" s="9" t="str">
        <f>IFERROR(VLOOKUP(B702,zdroj!D:N,11,0),"")</f>
        <v/>
      </c>
      <c r="J702" s="92" t="str">
        <f t="shared" si="20"/>
        <v/>
      </c>
      <c r="K702" s="92" t="str">
        <f t="shared" si="21"/>
        <v/>
      </c>
    </row>
    <row r="703" spans="3:11" x14ac:dyDescent="0.25">
      <c r="C703" s="9" t="str">
        <f>IFERROR(VLOOKUP(B703,zdroj!D:AJ,33,0),"")</f>
        <v/>
      </c>
      <c r="D703" s="9" t="str">
        <f>IFERROR(VLOOKUP(B703,OBECaZSJaAM!K:W,12,0),"")</f>
        <v/>
      </c>
      <c r="E703" s="9" t="str">
        <f>IFERROR(VLOOKUP(B703,OBECaZSJaAM!K:W,13,0),"")</f>
        <v/>
      </c>
      <c r="F703" s="9" t="str">
        <f>IFERROR(VLOOKUP(B703,zdroj!D:G,4,0),"")</f>
        <v/>
      </c>
      <c r="G703" s="9" t="str">
        <f>IFERROR(IF(N703="A",VLOOKUP(B703,zdroj!D:I,6,0),VLOOKUP(B703,zdroj!D:H,5,0)),"")</f>
        <v/>
      </c>
      <c r="H703" s="9" t="str">
        <f>IFERROR(VLOOKUP(B703,zdroj!D:M,10,0),"")</f>
        <v/>
      </c>
      <c r="I703" s="9" t="str">
        <f>IFERROR(VLOOKUP(B703,zdroj!D:N,11,0),"")</f>
        <v/>
      </c>
      <c r="J703" s="92" t="str">
        <f t="shared" si="20"/>
        <v/>
      </c>
      <c r="K703" s="92" t="str">
        <f t="shared" si="21"/>
        <v/>
      </c>
    </row>
    <row r="704" spans="3:11" x14ac:dyDescent="0.25">
      <c r="C704" s="9" t="str">
        <f>IFERROR(VLOOKUP(B704,zdroj!D:AJ,33,0),"")</f>
        <v/>
      </c>
      <c r="D704" s="9" t="str">
        <f>IFERROR(VLOOKUP(B704,OBECaZSJaAM!K:W,12,0),"")</f>
        <v/>
      </c>
      <c r="E704" s="9" t="str">
        <f>IFERROR(VLOOKUP(B704,OBECaZSJaAM!K:W,13,0),"")</f>
        <v/>
      </c>
      <c r="F704" s="9" t="str">
        <f>IFERROR(VLOOKUP(B704,zdroj!D:G,4,0),"")</f>
        <v/>
      </c>
      <c r="G704" s="9" t="str">
        <f>IFERROR(IF(N704="A",VLOOKUP(B704,zdroj!D:I,6,0),VLOOKUP(B704,zdroj!D:H,5,0)),"")</f>
        <v/>
      </c>
      <c r="H704" s="9" t="str">
        <f>IFERROR(VLOOKUP(B704,zdroj!D:M,10,0),"")</f>
        <v/>
      </c>
      <c r="I704" s="9" t="str">
        <f>IFERROR(VLOOKUP(B704,zdroj!D:N,11,0),"")</f>
        <v/>
      </c>
      <c r="J704" s="92" t="str">
        <f t="shared" si="20"/>
        <v/>
      </c>
      <c r="K704" s="92" t="str">
        <f t="shared" si="21"/>
        <v/>
      </c>
    </row>
    <row r="705" spans="3:11" x14ac:dyDescent="0.25">
      <c r="C705" s="9" t="str">
        <f>IFERROR(VLOOKUP(B705,zdroj!D:AJ,33,0),"")</f>
        <v/>
      </c>
      <c r="D705" s="9" t="str">
        <f>IFERROR(VLOOKUP(B705,OBECaZSJaAM!K:W,12,0),"")</f>
        <v/>
      </c>
      <c r="E705" s="9" t="str">
        <f>IFERROR(VLOOKUP(B705,OBECaZSJaAM!K:W,13,0),"")</f>
        <v/>
      </c>
      <c r="F705" s="9" t="str">
        <f>IFERROR(VLOOKUP(B705,zdroj!D:G,4,0),"")</f>
        <v/>
      </c>
      <c r="G705" s="9" t="str">
        <f>IFERROR(IF(N705="A",VLOOKUP(B705,zdroj!D:I,6,0),VLOOKUP(B705,zdroj!D:H,5,0)),"")</f>
        <v/>
      </c>
      <c r="H705" s="9" t="str">
        <f>IFERROR(VLOOKUP(B705,zdroj!D:M,10,0),"")</f>
        <v/>
      </c>
      <c r="I705" s="9" t="str">
        <f>IFERROR(VLOOKUP(B705,zdroj!D:N,11,0),"")</f>
        <v/>
      </c>
      <c r="J705" s="92" t="str">
        <f t="shared" si="20"/>
        <v/>
      </c>
      <c r="K705" s="92" t="str">
        <f t="shared" si="21"/>
        <v/>
      </c>
    </row>
    <row r="706" spans="3:11" x14ac:dyDescent="0.25">
      <c r="C706" s="9" t="str">
        <f>IFERROR(VLOOKUP(B706,zdroj!D:AJ,33,0),"")</f>
        <v/>
      </c>
      <c r="D706" s="9" t="str">
        <f>IFERROR(VLOOKUP(B706,OBECaZSJaAM!K:W,12,0),"")</f>
        <v/>
      </c>
      <c r="E706" s="9" t="str">
        <f>IFERROR(VLOOKUP(B706,OBECaZSJaAM!K:W,13,0),"")</f>
        <v/>
      </c>
      <c r="F706" s="9" t="str">
        <f>IFERROR(VLOOKUP(B706,zdroj!D:G,4,0),"")</f>
        <v/>
      </c>
      <c r="G706" s="9" t="str">
        <f>IFERROR(IF(N706="A",VLOOKUP(B706,zdroj!D:I,6,0),VLOOKUP(B706,zdroj!D:H,5,0)),"")</f>
        <v/>
      </c>
      <c r="H706" s="9" t="str">
        <f>IFERROR(VLOOKUP(B706,zdroj!D:M,10,0),"")</f>
        <v/>
      </c>
      <c r="I706" s="9" t="str">
        <f>IFERROR(VLOOKUP(B706,zdroj!D:N,11,0),"")</f>
        <v/>
      </c>
      <c r="J706" s="92" t="str">
        <f t="shared" si="20"/>
        <v/>
      </c>
      <c r="K706" s="92" t="str">
        <f t="shared" si="21"/>
        <v/>
      </c>
    </row>
    <row r="707" spans="3:11" x14ac:dyDescent="0.25">
      <c r="C707" s="9" t="str">
        <f>IFERROR(VLOOKUP(B707,zdroj!D:AJ,33,0),"")</f>
        <v/>
      </c>
      <c r="D707" s="9" t="str">
        <f>IFERROR(VLOOKUP(B707,OBECaZSJaAM!K:W,12,0),"")</f>
        <v/>
      </c>
      <c r="E707" s="9" t="str">
        <f>IFERROR(VLOOKUP(B707,OBECaZSJaAM!K:W,13,0),"")</f>
        <v/>
      </c>
      <c r="F707" s="9" t="str">
        <f>IFERROR(VLOOKUP(B707,zdroj!D:G,4,0),"")</f>
        <v/>
      </c>
      <c r="G707" s="9" t="str">
        <f>IFERROR(IF(N707="A",VLOOKUP(B707,zdroj!D:I,6,0),VLOOKUP(B707,zdroj!D:H,5,0)),"")</f>
        <v/>
      </c>
      <c r="H707" s="9" t="str">
        <f>IFERROR(VLOOKUP(B707,zdroj!D:M,10,0),"")</f>
        <v/>
      </c>
      <c r="I707" s="9" t="str">
        <f>IFERROR(VLOOKUP(B707,zdroj!D:N,11,0),"")</f>
        <v/>
      </c>
      <c r="J707" s="92" t="str">
        <f t="shared" si="20"/>
        <v/>
      </c>
      <c r="K707" s="92" t="str">
        <f t="shared" si="21"/>
        <v/>
      </c>
    </row>
    <row r="708" spans="3:11" x14ac:dyDescent="0.25">
      <c r="C708" s="9" t="str">
        <f>IFERROR(VLOOKUP(B708,zdroj!D:AJ,33,0),"")</f>
        <v/>
      </c>
      <c r="D708" s="9" t="str">
        <f>IFERROR(VLOOKUP(B708,OBECaZSJaAM!K:W,12,0),"")</f>
        <v/>
      </c>
      <c r="E708" s="9" t="str">
        <f>IFERROR(VLOOKUP(B708,OBECaZSJaAM!K:W,13,0),"")</f>
        <v/>
      </c>
      <c r="F708" s="9" t="str">
        <f>IFERROR(VLOOKUP(B708,zdroj!D:G,4,0),"")</f>
        <v/>
      </c>
      <c r="G708" s="9" t="str">
        <f>IFERROR(IF(N708="A",VLOOKUP(B708,zdroj!D:I,6,0),VLOOKUP(B708,zdroj!D:H,5,0)),"")</f>
        <v/>
      </c>
      <c r="H708" s="9" t="str">
        <f>IFERROR(VLOOKUP(B708,zdroj!D:M,10,0),"")</f>
        <v/>
      </c>
      <c r="I708" s="9" t="str">
        <f>IFERROR(VLOOKUP(B708,zdroj!D:N,11,0),"")</f>
        <v/>
      </c>
      <c r="J708" s="92" t="str">
        <f t="shared" si="20"/>
        <v/>
      </c>
      <c r="K708" s="92" t="str">
        <f t="shared" si="21"/>
        <v/>
      </c>
    </row>
    <row r="709" spans="3:11" x14ac:dyDescent="0.25">
      <c r="C709" s="9" t="str">
        <f>IFERROR(VLOOKUP(B709,zdroj!D:AJ,33,0),"")</f>
        <v/>
      </c>
      <c r="D709" s="9" t="str">
        <f>IFERROR(VLOOKUP(B709,OBECaZSJaAM!K:W,12,0),"")</f>
        <v/>
      </c>
      <c r="E709" s="9" t="str">
        <f>IFERROR(VLOOKUP(B709,OBECaZSJaAM!K:W,13,0),"")</f>
        <v/>
      </c>
      <c r="F709" s="9" t="str">
        <f>IFERROR(VLOOKUP(B709,zdroj!D:G,4,0),"")</f>
        <v/>
      </c>
      <c r="G709" s="9" t="str">
        <f>IFERROR(IF(N709="A",VLOOKUP(B709,zdroj!D:I,6,0),VLOOKUP(B709,zdroj!D:H,5,0)),"")</f>
        <v/>
      </c>
      <c r="H709" s="9" t="str">
        <f>IFERROR(VLOOKUP(B709,zdroj!D:M,10,0),"")</f>
        <v/>
      </c>
      <c r="I709" s="9" t="str">
        <f>IFERROR(VLOOKUP(B709,zdroj!D:N,11,0),"")</f>
        <v/>
      </c>
      <c r="J709" s="92" t="str">
        <f t="shared" si="20"/>
        <v/>
      </c>
      <c r="K709" s="92" t="str">
        <f t="shared" si="21"/>
        <v/>
      </c>
    </row>
    <row r="710" spans="3:11" x14ac:dyDescent="0.25">
      <c r="C710" s="9" t="str">
        <f>IFERROR(VLOOKUP(B710,zdroj!D:AJ,33,0),"")</f>
        <v/>
      </c>
      <c r="D710" s="9" t="str">
        <f>IFERROR(VLOOKUP(B710,OBECaZSJaAM!K:W,12,0),"")</f>
        <v/>
      </c>
      <c r="E710" s="9" t="str">
        <f>IFERROR(VLOOKUP(B710,OBECaZSJaAM!K:W,13,0),"")</f>
        <v/>
      </c>
      <c r="F710" s="9" t="str">
        <f>IFERROR(VLOOKUP(B710,zdroj!D:G,4,0),"")</f>
        <v/>
      </c>
      <c r="G710" s="9" t="str">
        <f>IFERROR(IF(N710="A",VLOOKUP(B710,zdroj!D:I,6,0),VLOOKUP(B710,zdroj!D:H,5,0)),"")</f>
        <v/>
      </c>
      <c r="H710" s="9" t="str">
        <f>IFERROR(VLOOKUP(B710,zdroj!D:M,10,0),"")</f>
        <v/>
      </c>
      <c r="I710" s="9" t="str">
        <f>IFERROR(VLOOKUP(B710,zdroj!D:N,11,0),"")</f>
        <v/>
      </c>
      <c r="J710" s="92" t="str">
        <f t="shared" ref="J710:J773" si="22">IFERROR(G710/F710,"")</f>
        <v/>
      </c>
      <c r="K710" s="92" t="str">
        <f t="shared" ref="K710:K773" si="23">IFERROR((I710+H710+G710)/F710,"")</f>
        <v/>
      </c>
    </row>
    <row r="711" spans="3:11" x14ac:dyDescent="0.25">
      <c r="C711" s="9" t="str">
        <f>IFERROR(VLOOKUP(B711,zdroj!D:AJ,33,0),"")</f>
        <v/>
      </c>
      <c r="D711" s="9" t="str">
        <f>IFERROR(VLOOKUP(B711,OBECaZSJaAM!K:W,12,0),"")</f>
        <v/>
      </c>
      <c r="E711" s="9" t="str">
        <f>IFERROR(VLOOKUP(B711,OBECaZSJaAM!K:W,13,0),"")</f>
        <v/>
      </c>
      <c r="F711" s="9" t="str">
        <f>IFERROR(VLOOKUP(B711,zdroj!D:G,4,0),"")</f>
        <v/>
      </c>
      <c r="G711" s="9" t="str">
        <f>IFERROR(IF(N711="A",VLOOKUP(B711,zdroj!D:I,6,0),VLOOKUP(B711,zdroj!D:H,5,0)),"")</f>
        <v/>
      </c>
      <c r="H711" s="9" t="str">
        <f>IFERROR(VLOOKUP(B711,zdroj!D:M,10,0),"")</f>
        <v/>
      </c>
      <c r="I711" s="9" t="str">
        <f>IFERROR(VLOOKUP(B711,zdroj!D:N,11,0),"")</f>
        <v/>
      </c>
      <c r="J711" s="92" t="str">
        <f t="shared" si="22"/>
        <v/>
      </c>
      <c r="K711" s="92" t="str">
        <f t="shared" si="23"/>
        <v/>
      </c>
    </row>
    <row r="712" spans="3:11" x14ac:dyDescent="0.25">
      <c r="C712" s="9" t="str">
        <f>IFERROR(VLOOKUP(B712,zdroj!D:AJ,33,0),"")</f>
        <v/>
      </c>
      <c r="D712" s="9" t="str">
        <f>IFERROR(VLOOKUP(B712,OBECaZSJaAM!K:W,12,0),"")</f>
        <v/>
      </c>
      <c r="E712" s="9" t="str">
        <f>IFERROR(VLOOKUP(B712,OBECaZSJaAM!K:W,13,0),"")</f>
        <v/>
      </c>
      <c r="F712" s="9" t="str">
        <f>IFERROR(VLOOKUP(B712,zdroj!D:G,4,0),"")</f>
        <v/>
      </c>
      <c r="G712" s="9" t="str">
        <f>IFERROR(IF(N712="A",VLOOKUP(B712,zdroj!D:I,6,0),VLOOKUP(B712,zdroj!D:H,5,0)),"")</f>
        <v/>
      </c>
      <c r="H712" s="9" t="str">
        <f>IFERROR(VLOOKUP(B712,zdroj!D:M,10,0),"")</f>
        <v/>
      </c>
      <c r="I712" s="9" t="str">
        <f>IFERROR(VLOOKUP(B712,zdroj!D:N,11,0),"")</f>
        <v/>
      </c>
      <c r="J712" s="92" t="str">
        <f t="shared" si="22"/>
        <v/>
      </c>
      <c r="K712" s="92" t="str">
        <f t="shared" si="23"/>
        <v/>
      </c>
    </row>
    <row r="713" spans="3:11" x14ac:dyDescent="0.25">
      <c r="C713" s="9" t="str">
        <f>IFERROR(VLOOKUP(B713,zdroj!D:AJ,33,0),"")</f>
        <v/>
      </c>
      <c r="D713" s="9" t="str">
        <f>IFERROR(VLOOKUP(B713,OBECaZSJaAM!K:W,12,0),"")</f>
        <v/>
      </c>
      <c r="E713" s="9" t="str">
        <f>IFERROR(VLOOKUP(B713,OBECaZSJaAM!K:W,13,0),"")</f>
        <v/>
      </c>
      <c r="F713" s="9" t="str">
        <f>IFERROR(VLOOKUP(B713,zdroj!D:G,4,0),"")</f>
        <v/>
      </c>
      <c r="G713" s="9" t="str">
        <f>IFERROR(IF(N713="A",VLOOKUP(B713,zdroj!D:I,6,0),VLOOKUP(B713,zdroj!D:H,5,0)),"")</f>
        <v/>
      </c>
      <c r="H713" s="9" t="str">
        <f>IFERROR(VLOOKUP(B713,zdroj!D:M,10,0),"")</f>
        <v/>
      </c>
      <c r="I713" s="9" t="str">
        <f>IFERROR(VLOOKUP(B713,zdroj!D:N,11,0),"")</f>
        <v/>
      </c>
      <c r="J713" s="92" t="str">
        <f t="shared" si="22"/>
        <v/>
      </c>
      <c r="K713" s="92" t="str">
        <f t="shared" si="23"/>
        <v/>
      </c>
    </row>
    <row r="714" spans="3:11" x14ac:dyDescent="0.25">
      <c r="C714" s="9" t="str">
        <f>IFERROR(VLOOKUP(B714,zdroj!D:AJ,33,0),"")</f>
        <v/>
      </c>
      <c r="D714" s="9" t="str">
        <f>IFERROR(VLOOKUP(B714,OBECaZSJaAM!K:W,12,0),"")</f>
        <v/>
      </c>
      <c r="E714" s="9" t="str">
        <f>IFERROR(VLOOKUP(B714,OBECaZSJaAM!K:W,13,0),"")</f>
        <v/>
      </c>
      <c r="F714" s="9" t="str">
        <f>IFERROR(VLOOKUP(B714,zdroj!D:G,4,0),"")</f>
        <v/>
      </c>
      <c r="G714" s="9" t="str">
        <f>IFERROR(IF(N714="A",VLOOKUP(B714,zdroj!D:I,6,0),VLOOKUP(B714,zdroj!D:H,5,0)),"")</f>
        <v/>
      </c>
      <c r="H714" s="9" t="str">
        <f>IFERROR(VLOOKUP(B714,zdroj!D:M,10,0),"")</f>
        <v/>
      </c>
      <c r="I714" s="9" t="str">
        <f>IFERROR(VLOOKUP(B714,zdroj!D:N,11,0),"")</f>
        <v/>
      </c>
      <c r="J714" s="92" t="str">
        <f t="shared" si="22"/>
        <v/>
      </c>
      <c r="K714" s="92" t="str">
        <f t="shared" si="23"/>
        <v/>
      </c>
    </row>
    <row r="715" spans="3:11" x14ac:dyDescent="0.25">
      <c r="C715" s="9" t="str">
        <f>IFERROR(VLOOKUP(B715,zdroj!D:AJ,33,0),"")</f>
        <v/>
      </c>
      <c r="D715" s="9" t="str">
        <f>IFERROR(VLOOKUP(B715,OBECaZSJaAM!K:W,12,0),"")</f>
        <v/>
      </c>
      <c r="E715" s="9" t="str">
        <f>IFERROR(VLOOKUP(B715,OBECaZSJaAM!K:W,13,0),"")</f>
        <v/>
      </c>
      <c r="F715" s="9" t="str">
        <f>IFERROR(VLOOKUP(B715,zdroj!D:G,4,0),"")</f>
        <v/>
      </c>
      <c r="G715" s="9" t="str">
        <f>IFERROR(IF(N715="A",VLOOKUP(B715,zdroj!D:I,6,0),VLOOKUP(B715,zdroj!D:H,5,0)),"")</f>
        <v/>
      </c>
      <c r="H715" s="9" t="str">
        <f>IFERROR(VLOOKUP(B715,zdroj!D:M,10,0),"")</f>
        <v/>
      </c>
      <c r="I715" s="9" t="str">
        <f>IFERROR(VLOOKUP(B715,zdroj!D:N,11,0),"")</f>
        <v/>
      </c>
      <c r="J715" s="92" t="str">
        <f t="shared" si="22"/>
        <v/>
      </c>
      <c r="K715" s="92" t="str">
        <f t="shared" si="23"/>
        <v/>
      </c>
    </row>
    <row r="716" spans="3:11" x14ac:dyDescent="0.25">
      <c r="C716" s="9" t="str">
        <f>IFERROR(VLOOKUP(B716,zdroj!D:AJ,33,0),"")</f>
        <v/>
      </c>
      <c r="D716" s="9" t="str">
        <f>IFERROR(VLOOKUP(B716,OBECaZSJaAM!K:W,12,0),"")</f>
        <v/>
      </c>
      <c r="E716" s="9" t="str">
        <f>IFERROR(VLOOKUP(B716,OBECaZSJaAM!K:W,13,0),"")</f>
        <v/>
      </c>
      <c r="F716" s="9" t="str">
        <f>IFERROR(VLOOKUP(B716,zdroj!D:G,4,0),"")</f>
        <v/>
      </c>
      <c r="G716" s="9" t="str">
        <f>IFERROR(IF(N716="A",VLOOKUP(B716,zdroj!D:I,6,0),VLOOKUP(B716,zdroj!D:H,5,0)),"")</f>
        <v/>
      </c>
      <c r="H716" s="9" t="str">
        <f>IFERROR(VLOOKUP(B716,zdroj!D:M,10,0),"")</f>
        <v/>
      </c>
      <c r="I716" s="9" t="str">
        <f>IFERROR(VLOOKUP(B716,zdroj!D:N,11,0),"")</f>
        <v/>
      </c>
      <c r="J716" s="92" t="str">
        <f t="shared" si="22"/>
        <v/>
      </c>
      <c r="K716" s="92" t="str">
        <f t="shared" si="23"/>
        <v/>
      </c>
    </row>
    <row r="717" spans="3:11" x14ac:dyDescent="0.25">
      <c r="C717" s="9" t="str">
        <f>IFERROR(VLOOKUP(B717,zdroj!D:AJ,33,0),"")</f>
        <v/>
      </c>
      <c r="D717" s="9" t="str">
        <f>IFERROR(VLOOKUP(B717,OBECaZSJaAM!K:W,12,0),"")</f>
        <v/>
      </c>
      <c r="E717" s="9" t="str">
        <f>IFERROR(VLOOKUP(B717,OBECaZSJaAM!K:W,13,0),"")</f>
        <v/>
      </c>
      <c r="F717" s="9" t="str">
        <f>IFERROR(VLOOKUP(B717,zdroj!D:G,4,0),"")</f>
        <v/>
      </c>
      <c r="G717" s="9" t="str">
        <f>IFERROR(IF(N717="A",VLOOKUP(B717,zdroj!D:I,6,0),VLOOKUP(B717,zdroj!D:H,5,0)),"")</f>
        <v/>
      </c>
      <c r="H717" s="9" t="str">
        <f>IFERROR(VLOOKUP(B717,zdroj!D:M,10,0),"")</f>
        <v/>
      </c>
      <c r="I717" s="9" t="str">
        <f>IFERROR(VLOOKUP(B717,zdroj!D:N,11,0),"")</f>
        <v/>
      </c>
      <c r="J717" s="92" t="str">
        <f t="shared" si="22"/>
        <v/>
      </c>
      <c r="K717" s="92" t="str">
        <f t="shared" si="23"/>
        <v/>
      </c>
    </row>
    <row r="718" spans="3:11" x14ac:dyDescent="0.25">
      <c r="C718" s="9" t="str">
        <f>IFERROR(VLOOKUP(B718,zdroj!D:AJ,33,0),"")</f>
        <v/>
      </c>
      <c r="D718" s="9" t="str">
        <f>IFERROR(VLOOKUP(B718,OBECaZSJaAM!K:W,12,0),"")</f>
        <v/>
      </c>
      <c r="E718" s="9" t="str">
        <f>IFERROR(VLOOKUP(B718,OBECaZSJaAM!K:W,13,0),"")</f>
        <v/>
      </c>
      <c r="F718" s="9" t="str">
        <f>IFERROR(VLOOKUP(B718,zdroj!D:G,4,0),"")</f>
        <v/>
      </c>
      <c r="G718" s="9" t="str">
        <f>IFERROR(IF(N718="A",VLOOKUP(B718,zdroj!D:I,6,0),VLOOKUP(B718,zdroj!D:H,5,0)),"")</f>
        <v/>
      </c>
      <c r="H718" s="9" t="str">
        <f>IFERROR(VLOOKUP(B718,zdroj!D:M,10,0),"")</f>
        <v/>
      </c>
      <c r="I718" s="9" t="str">
        <f>IFERROR(VLOOKUP(B718,zdroj!D:N,11,0),"")</f>
        <v/>
      </c>
      <c r="J718" s="92" t="str">
        <f t="shared" si="22"/>
        <v/>
      </c>
      <c r="K718" s="92" t="str">
        <f t="shared" si="23"/>
        <v/>
      </c>
    </row>
    <row r="719" spans="3:11" x14ac:dyDescent="0.25">
      <c r="C719" s="9" t="str">
        <f>IFERROR(VLOOKUP(B719,zdroj!D:AJ,33,0),"")</f>
        <v/>
      </c>
      <c r="D719" s="9" t="str">
        <f>IFERROR(VLOOKUP(B719,OBECaZSJaAM!K:W,12,0),"")</f>
        <v/>
      </c>
      <c r="E719" s="9" t="str">
        <f>IFERROR(VLOOKUP(B719,OBECaZSJaAM!K:W,13,0),"")</f>
        <v/>
      </c>
      <c r="F719" s="9" t="str">
        <f>IFERROR(VLOOKUP(B719,zdroj!D:G,4,0),"")</f>
        <v/>
      </c>
      <c r="G719" s="9" t="str">
        <f>IFERROR(IF(N719="A",VLOOKUP(B719,zdroj!D:I,6,0),VLOOKUP(B719,zdroj!D:H,5,0)),"")</f>
        <v/>
      </c>
      <c r="H719" s="9" t="str">
        <f>IFERROR(VLOOKUP(B719,zdroj!D:M,10,0),"")</f>
        <v/>
      </c>
      <c r="I719" s="9" t="str">
        <f>IFERROR(VLOOKUP(B719,zdroj!D:N,11,0),"")</f>
        <v/>
      </c>
      <c r="J719" s="92" t="str">
        <f t="shared" si="22"/>
        <v/>
      </c>
      <c r="K719" s="92" t="str">
        <f t="shared" si="23"/>
        <v/>
      </c>
    </row>
    <row r="720" spans="3:11" x14ac:dyDescent="0.25">
      <c r="C720" s="9" t="str">
        <f>IFERROR(VLOOKUP(B720,zdroj!D:AJ,33,0),"")</f>
        <v/>
      </c>
      <c r="D720" s="9" t="str">
        <f>IFERROR(VLOOKUP(B720,OBECaZSJaAM!K:W,12,0),"")</f>
        <v/>
      </c>
      <c r="E720" s="9" t="str">
        <f>IFERROR(VLOOKUP(B720,OBECaZSJaAM!K:W,13,0),"")</f>
        <v/>
      </c>
      <c r="F720" s="9" t="str">
        <f>IFERROR(VLOOKUP(B720,zdroj!D:G,4,0),"")</f>
        <v/>
      </c>
      <c r="G720" s="9" t="str">
        <f>IFERROR(IF(N720="A",VLOOKUP(B720,zdroj!D:I,6,0),VLOOKUP(B720,zdroj!D:H,5,0)),"")</f>
        <v/>
      </c>
      <c r="H720" s="9" t="str">
        <f>IFERROR(VLOOKUP(B720,zdroj!D:M,10,0),"")</f>
        <v/>
      </c>
      <c r="I720" s="9" t="str">
        <f>IFERROR(VLOOKUP(B720,zdroj!D:N,11,0),"")</f>
        <v/>
      </c>
      <c r="J720" s="92" t="str">
        <f t="shared" si="22"/>
        <v/>
      </c>
      <c r="K720" s="92" t="str">
        <f t="shared" si="23"/>
        <v/>
      </c>
    </row>
    <row r="721" spans="3:11" x14ac:dyDescent="0.25">
      <c r="C721" s="9" t="str">
        <f>IFERROR(VLOOKUP(B721,zdroj!D:AJ,33,0),"")</f>
        <v/>
      </c>
      <c r="D721" s="9" t="str">
        <f>IFERROR(VLOOKUP(B721,OBECaZSJaAM!K:W,12,0),"")</f>
        <v/>
      </c>
      <c r="E721" s="9" t="str">
        <f>IFERROR(VLOOKUP(B721,OBECaZSJaAM!K:W,13,0),"")</f>
        <v/>
      </c>
      <c r="F721" s="9" t="str">
        <f>IFERROR(VLOOKUP(B721,zdroj!D:G,4,0),"")</f>
        <v/>
      </c>
      <c r="G721" s="9" t="str">
        <f>IFERROR(IF(N721="A",VLOOKUP(B721,zdroj!D:I,6,0),VLOOKUP(B721,zdroj!D:H,5,0)),"")</f>
        <v/>
      </c>
      <c r="H721" s="9" t="str">
        <f>IFERROR(VLOOKUP(B721,zdroj!D:M,10,0),"")</f>
        <v/>
      </c>
      <c r="I721" s="9" t="str">
        <f>IFERROR(VLOOKUP(B721,zdroj!D:N,11,0),"")</f>
        <v/>
      </c>
      <c r="J721" s="92" t="str">
        <f t="shared" si="22"/>
        <v/>
      </c>
      <c r="K721" s="92" t="str">
        <f t="shared" si="23"/>
        <v/>
      </c>
    </row>
    <row r="722" spans="3:11" x14ac:dyDescent="0.25">
      <c r="C722" s="9" t="str">
        <f>IFERROR(VLOOKUP(B722,zdroj!D:AJ,33,0),"")</f>
        <v/>
      </c>
      <c r="D722" s="9" t="str">
        <f>IFERROR(VLOOKUP(B722,OBECaZSJaAM!K:W,12,0),"")</f>
        <v/>
      </c>
      <c r="E722" s="9" t="str">
        <f>IFERROR(VLOOKUP(B722,OBECaZSJaAM!K:W,13,0),"")</f>
        <v/>
      </c>
      <c r="F722" s="9" t="str">
        <f>IFERROR(VLOOKUP(B722,zdroj!D:G,4,0),"")</f>
        <v/>
      </c>
      <c r="G722" s="9" t="str">
        <f>IFERROR(IF(N722="A",VLOOKUP(B722,zdroj!D:I,6,0),VLOOKUP(B722,zdroj!D:H,5,0)),"")</f>
        <v/>
      </c>
      <c r="H722" s="9" t="str">
        <f>IFERROR(VLOOKUP(B722,zdroj!D:M,10,0),"")</f>
        <v/>
      </c>
      <c r="I722" s="9" t="str">
        <f>IFERROR(VLOOKUP(B722,zdroj!D:N,11,0),"")</f>
        <v/>
      </c>
      <c r="J722" s="92" t="str">
        <f t="shared" si="22"/>
        <v/>
      </c>
      <c r="K722" s="92" t="str">
        <f t="shared" si="23"/>
        <v/>
      </c>
    </row>
    <row r="723" spans="3:11" x14ac:dyDescent="0.25">
      <c r="C723" s="9" t="str">
        <f>IFERROR(VLOOKUP(B723,zdroj!D:AJ,33,0),"")</f>
        <v/>
      </c>
      <c r="D723" s="9" t="str">
        <f>IFERROR(VLOOKUP(B723,OBECaZSJaAM!K:W,12,0),"")</f>
        <v/>
      </c>
      <c r="E723" s="9" t="str">
        <f>IFERROR(VLOOKUP(B723,OBECaZSJaAM!K:W,13,0),"")</f>
        <v/>
      </c>
      <c r="F723" s="9" t="str">
        <f>IFERROR(VLOOKUP(B723,zdroj!D:G,4,0),"")</f>
        <v/>
      </c>
      <c r="G723" s="9" t="str">
        <f>IFERROR(IF(N723="A",VLOOKUP(B723,zdroj!D:I,6,0),VLOOKUP(B723,zdroj!D:H,5,0)),"")</f>
        <v/>
      </c>
      <c r="H723" s="9" t="str">
        <f>IFERROR(VLOOKUP(B723,zdroj!D:M,10,0),"")</f>
        <v/>
      </c>
      <c r="I723" s="9" t="str">
        <f>IFERROR(VLOOKUP(B723,zdroj!D:N,11,0),"")</f>
        <v/>
      </c>
      <c r="J723" s="92" t="str">
        <f t="shared" si="22"/>
        <v/>
      </c>
      <c r="K723" s="92" t="str">
        <f t="shared" si="23"/>
        <v/>
      </c>
    </row>
    <row r="724" spans="3:11" x14ac:dyDescent="0.25">
      <c r="C724" s="9" t="str">
        <f>IFERROR(VLOOKUP(B724,zdroj!D:AJ,33,0),"")</f>
        <v/>
      </c>
      <c r="D724" s="9" t="str">
        <f>IFERROR(VLOOKUP(B724,OBECaZSJaAM!K:W,12,0),"")</f>
        <v/>
      </c>
      <c r="E724" s="9" t="str">
        <f>IFERROR(VLOOKUP(B724,OBECaZSJaAM!K:W,13,0),"")</f>
        <v/>
      </c>
      <c r="F724" s="9" t="str">
        <f>IFERROR(VLOOKUP(B724,zdroj!D:G,4,0),"")</f>
        <v/>
      </c>
      <c r="G724" s="9" t="str">
        <f>IFERROR(IF(N724="A",VLOOKUP(B724,zdroj!D:I,6,0),VLOOKUP(B724,zdroj!D:H,5,0)),"")</f>
        <v/>
      </c>
      <c r="H724" s="9" t="str">
        <f>IFERROR(VLOOKUP(B724,zdroj!D:M,10,0),"")</f>
        <v/>
      </c>
      <c r="I724" s="9" t="str">
        <f>IFERROR(VLOOKUP(B724,zdroj!D:N,11,0),"")</f>
        <v/>
      </c>
      <c r="J724" s="92" t="str">
        <f t="shared" si="22"/>
        <v/>
      </c>
      <c r="K724" s="92" t="str">
        <f t="shared" si="23"/>
        <v/>
      </c>
    </row>
    <row r="725" spans="3:11" x14ac:dyDescent="0.25">
      <c r="C725" s="9" t="str">
        <f>IFERROR(VLOOKUP(B725,zdroj!D:AJ,33,0),"")</f>
        <v/>
      </c>
      <c r="D725" s="9" t="str">
        <f>IFERROR(VLOOKUP(B725,OBECaZSJaAM!K:W,12,0),"")</f>
        <v/>
      </c>
      <c r="E725" s="9" t="str">
        <f>IFERROR(VLOOKUP(B725,OBECaZSJaAM!K:W,13,0),"")</f>
        <v/>
      </c>
      <c r="F725" s="9" t="str">
        <f>IFERROR(VLOOKUP(B725,zdroj!D:G,4,0),"")</f>
        <v/>
      </c>
      <c r="G725" s="9" t="str">
        <f>IFERROR(IF(N725="A",VLOOKUP(B725,zdroj!D:I,6,0),VLOOKUP(B725,zdroj!D:H,5,0)),"")</f>
        <v/>
      </c>
      <c r="H725" s="9" t="str">
        <f>IFERROR(VLOOKUP(B725,zdroj!D:M,10,0),"")</f>
        <v/>
      </c>
      <c r="I725" s="9" t="str">
        <f>IFERROR(VLOOKUP(B725,zdroj!D:N,11,0),"")</f>
        <v/>
      </c>
      <c r="J725" s="92" t="str">
        <f t="shared" si="22"/>
        <v/>
      </c>
      <c r="K725" s="92" t="str">
        <f t="shared" si="23"/>
        <v/>
      </c>
    </row>
    <row r="726" spans="3:11" x14ac:dyDescent="0.25">
      <c r="C726" s="9" t="str">
        <f>IFERROR(VLOOKUP(B726,zdroj!D:AJ,33,0),"")</f>
        <v/>
      </c>
      <c r="D726" s="9" t="str">
        <f>IFERROR(VLOOKUP(B726,OBECaZSJaAM!K:W,12,0),"")</f>
        <v/>
      </c>
      <c r="E726" s="9" t="str">
        <f>IFERROR(VLOOKUP(B726,OBECaZSJaAM!K:W,13,0),"")</f>
        <v/>
      </c>
      <c r="F726" s="9" t="str">
        <f>IFERROR(VLOOKUP(B726,zdroj!D:G,4,0),"")</f>
        <v/>
      </c>
      <c r="G726" s="9" t="str">
        <f>IFERROR(IF(N726="A",VLOOKUP(B726,zdroj!D:I,6,0),VLOOKUP(B726,zdroj!D:H,5,0)),"")</f>
        <v/>
      </c>
      <c r="H726" s="9" t="str">
        <f>IFERROR(VLOOKUP(B726,zdroj!D:M,10,0),"")</f>
        <v/>
      </c>
      <c r="I726" s="9" t="str">
        <f>IFERROR(VLOOKUP(B726,zdroj!D:N,11,0),"")</f>
        <v/>
      </c>
      <c r="J726" s="92" t="str">
        <f t="shared" si="22"/>
        <v/>
      </c>
      <c r="K726" s="92" t="str">
        <f t="shared" si="23"/>
        <v/>
      </c>
    </row>
    <row r="727" spans="3:11" x14ac:dyDescent="0.25">
      <c r="C727" s="9" t="str">
        <f>IFERROR(VLOOKUP(B727,zdroj!D:AJ,33,0),"")</f>
        <v/>
      </c>
      <c r="D727" s="9" t="str">
        <f>IFERROR(VLOOKUP(B727,OBECaZSJaAM!K:W,12,0),"")</f>
        <v/>
      </c>
      <c r="E727" s="9" t="str">
        <f>IFERROR(VLOOKUP(B727,OBECaZSJaAM!K:W,13,0),"")</f>
        <v/>
      </c>
      <c r="F727" s="9" t="str">
        <f>IFERROR(VLOOKUP(B727,zdroj!D:G,4,0),"")</f>
        <v/>
      </c>
      <c r="G727" s="9" t="str">
        <f>IFERROR(IF(N727="A",VLOOKUP(B727,zdroj!D:I,6,0),VLOOKUP(B727,zdroj!D:H,5,0)),"")</f>
        <v/>
      </c>
      <c r="H727" s="9" t="str">
        <f>IFERROR(VLOOKUP(B727,zdroj!D:M,10,0),"")</f>
        <v/>
      </c>
      <c r="I727" s="9" t="str">
        <f>IFERROR(VLOOKUP(B727,zdroj!D:N,11,0),"")</f>
        <v/>
      </c>
      <c r="J727" s="92" t="str">
        <f t="shared" si="22"/>
        <v/>
      </c>
      <c r="K727" s="92" t="str">
        <f t="shared" si="23"/>
        <v/>
      </c>
    </row>
    <row r="728" spans="3:11" x14ac:dyDescent="0.25">
      <c r="C728" s="9" t="str">
        <f>IFERROR(VLOOKUP(B728,zdroj!D:AJ,33,0),"")</f>
        <v/>
      </c>
      <c r="D728" s="9" t="str">
        <f>IFERROR(VLOOKUP(B728,OBECaZSJaAM!K:W,12,0),"")</f>
        <v/>
      </c>
      <c r="E728" s="9" t="str">
        <f>IFERROR(VLOOKUP(B728,OBECaZSJaAM!K:W,13,0),"")</f>
        <v/>
      </c>
      <c r="F728" s="9" t="str">
        <f>IFERROR(VLOOKUP(B728,zdroj!D:G,4,0),"")</f>
        <v/>
      </c>
      <c r="G728" s="9" t="str">
        <f>IFERROR(IF(N728="A",VLOOKUP(B728,zdroj!D:I,6,0),VLOOKUP(B728,zdroj!D:H,5,0)),"")</f>
        <v/>
      </c>
      <c r="H728" s="9" t="str">
        <f>IFERROR(VLOOKUP(B728,zdroj!D:M,10,0),"")</f>
        <v/>
      </c>
      <c r="I728" s="9" t="str">
        <f>IFERROR(VLOOKUP(B728,zdroj!D:N,11,0),"")</f>
        <v/>
      </c>
      <c r="J728" s="92" t="str">
        <f t="shared" si="22"/>
        <v/>
      </c>
      <c r="K728" s="92" t="str">
        <f t="shared" si="23"/>
        <v/>
      </c>
    </row>
    <row r="729" spans="3:11" x14ac:dyDescent="0.25">
      <c r="C729" s="9" t="str">
        <f>IFERROR(VLOOKUP(B729,zdroj!D:AJ,33,0),"")</f>
        <v/>
      </c>
      <c r="D729" s="9" t="str">
        <f>IFERROR(VLOOKUP(B729,OBECaZSJaAM!K:W,12,0),"")</f>
        <v/>
      </c>
      <c r="E729" s="9" t="str">
        <f>IFERROR(VLOOKUP(B729,OBECaZSJaAM!K:W,13,0),"")</f>
        <v/>
      </c>
      <c r="F729" s="9" t="str">
        <f>IFERROR(VLOOKUP(B729,zdroj!D:G,4,0),"")</f>
        <v/>
      </c>
      <c r="G729" s="9" t="str">
        <f>IFERROR(IF(N729="A",VLOOKUP(B729,zdroj!D:I,6,0),VLOOKUP(B729,zdroj!D:H,5,0)),"")</f>
        <v/>
      </c>
      <c r="H729" s="9" t="str">
        <f>IFERROR(VLOOKUP(B729,zdroj!D:M,10,0),"")</f>
        <v/>
      </c>
      <c r="I729" s="9" t="str">
        <f>IFERROR(VLOOKUP(B729,zdroj!D:N,11,0),"")</f>
        <v/>
      </c>
      <c r="J729" s="92" t="str">
        <f t="shared" si="22"/>
        <v/>
      </c>
      <c r="K729" s="92" t="str">
        <f t="shared" si="23"/>
        <v/>
      </c>
    </row>
    <row r="730" spans="3:11" x14ac:dyDescent="0.25">
      <c r="C730" s="9" t="str">
        <f>IFERROR(VLOOKUP(B730,zdroj!D:AJ,33,0),"")</f>
        <v/>
      </c>
      <c r="D730" s="9" t="str">
        <f>IFERROR(VLOOKUP(B730,OBECaZSJaAM!K:W,12,0),"")</f>
        <v/>
      </c>
      <c r="E730" s="9" t="str">
        <f>IFERROR(VLOOKUP(B730,OBECaZSJaAM!K:W,13,0),"")</f>
        <v/>
      </c>
      <c r="F730" s="9" t="str">
        <f>IFERROR(VLOOKUP(B730,zdroj!D:G,4,0),"")</f>
        <v/>
      </c>
      <c r="G730" s="9" t="str">
        <f>IFERROR(IF(N730="A",VLOOKUP(B730,zdroj!D:I,6,0),VLOOKUP(B730,zdroj!D:H,5,0)),"")</f>
        <v/>
      </c>
      <c r="H730" s="9" t="str">
        <f>IFERROR(VLOOKUP(B730,zdroj!D:M,10,0),"")</f>
        <v/>
      </c>
      <c r="I730" s="9" t="str">
        <f>IFERROR(VLOOKUP(B730,zdroj!D:N,11,0),"")</f>
        <v/>
      </c>
      <c r="J730" s="92" t="str">
        <f t="shared" si="22"/>
        <v/>
      </c>
      <c r="K730" s="92" t="str">
        <f t="shared" si="23"/>
        <v/>
      </c>
    </row>
    <row r="731" spans="3:11" x14ac:dyDescent="0.25">
      <c r="C731" s="9" t="str">
        <f>IFERROR(VLOOKUP(B731,zdroj!D:AJ,33,0),"")</f>
        <v/>
      </c>
      <c r="D731" s="9" t="str">
        <f>IFERROR(VLOOKUP(B731,OBECaZSJaAM!K:W,12,0),"")</f>
        <v/>
      </c>
      <c r="E731" s="9" t="str">
        <f>IFERROR(VLOOKUP(B731,OBECaZSJaAM!K:W,13,0),"")</f>
        <v/>
      </c>
      <c r="F731" s="9" t="str">
        <f>IFERROR(VLOOKUP(B731,zdroj!D:G,4,0),"")</f>
        <v/>
      </c>
      <c r="G731" s="9" t="str">
        <f>IFERROR(IF(N731="A",VLOOKUP(B731,zdroj!D:I,6,0),VLOOKUP(B731,zdroj!D:H,5,0)),"")</f>
        <v/>
      </c>
      <c r="H731" s="9" t="str">
        <f>IFERROR(VLOOKUP(B731,zdroj!D:M,10,0),"")</f>
        <v/>
      </c>
      <c r="I731" s="9" t="str">
        <f>IFERROR(VLOOKUP(B731,zdroj!D:N,11,0),"")</f>
        <v/>
      </c>
      <c r="J731" s="92" t="str">
        <f t="shared" si="22"/>
        <v/>
      </c>
      <c r="K731" s="92" t="str">
        <f t="shared" si="23"/>
        <v/>
      </c>
    </row>
    <row r="732" spans="3:11" x14ac:dyDescent="0.25">
      <c r="C732" s="9" t="str">
        <f>IFERROR(VLOOKUP(B732,zdroj!D:AJ,33,0),"")</f>
        <v/>
      </c>
      <c r="D732" s="9" t="str">
        <f>IFERROR(VLOOKUP(B732,OBECaZSJaAM!K:W,12,0),"")</f>
        <v/>
      </c>
      <c r="E732" s="9" t="str">
        <f>IFERROR(VLOOKUP(B732,OBECaZSJaAM!K:W,13,0),"")</f>
        <v/>
      </c>
      <c r="F732" s="9" t="str">
        <f>IFERROR(VLOOKUP(B732,zdroj!D:G,4,0),"")</f>
        <v/>
      </c>
      <c r="G732" s="9" t="str">
        <f>IFERROR(IF(N732="A",VLOOKUP(B732,zdroj!D:I,6,0),VLOOKUP(B732,zdroj!D:H,5,0)),"")</f>
        <v/>
      </c>
      <c r="H732" s="9" t="str">
        <f>IFERROR(VLOOKUP(B732,zdroj!D:M,10,0),"")</f>
        <v/>
      </c>
      <c r="I732" s="9" t="str">
        <f>IFERROR(VLOOKUP(B732,zdroj!D:N,11,0),"")</f>
        <v/>
      </c>
      <c r="J732" s="92" t="str">
        <f t="shared" si="22"/>
        <v/>
      </c>
      <c r="K732" s="92" t="str">
        <f t="shared" si="23"/>
        <v/>
      </c>
    </row>
    <row r="733" spans="3:11" x14ac:dyDescent="0.25">
      <c r="C733" s="9" t="str">
        <f>IFERROR(VLOOKUP(B733,zdroj!D:AJ,33,0),"")</f>
        <v/>
      </c>
      <c r="D733" s="9" t="str">
        <f>IFERROR(VLOOKUP(B733,OBECaZSJaAM!K:W,12,0),"")</f>
        <v/>
      </c>
      <c r="E733" s="9" t="str">
        <f>IFERROR(VLOOKUP(B733,OBECaZSJaAM!K:W,13,0),"")</f>
        <v/>
      </c>
      <c r="F733" s="9" t="str">
        <f>IFERROR(VLOOKUP(B733,zdroj!D:G,4,0),"")</f>
        <v/>
      </c>
      <c r="G733" s="9" t="str">
        <f>IFERROR(IF(N733="A",VLOOKUP(B733,zdroj!D:I,6,0),VLOOKUP(B733,zdroj!D:H,5,0)),"")</f>
        <v/>
      </c>
      <c r="H733" s="9" t="str">
        <f>IFERROR(VLOOKUP(B733,zdroj!D:M,10,0),"")</f>
        <v/>
      </c>
      <c r="I733" s="9" t="str">
        <f>IFERROR(VLOOKUP(B733,zdroj!D:N,11,0),"")</f>
        <v/>
      </c>
      <c r="J733" s="92" t="str">
        <f t="shared" si="22"/>
        <v/>
      </c>
      <c r="K733" s="92" t="str">
        <f t="shared" si="23"/>
        <v/>
      </c>
    </row>
    <row r="734" spans="3:11" x14ac:dyDescent="0.25">
      <c r="C734" s="9" t="str">
        <f>IFERROR(VLOOKUP(B734,zdroj!D:AJ,33,0),"")</f>
        <v/>
      </c>
      <c r="D734" s="9" t="str">
        <f>IFERROR(VLOOKUP(B734,OBECaZSJaAM!K:W,12,0),"")</f>
        <v/>
      </c>
      <c r="E734" s="9" t="str">
        <f>IFERROR(VLOOKUP(B734,OBECaZSJaAM!K:W,13,0),"")</f>
        <v/>
      </c>
      <c r="F734" s="9" t="str">
        <f>IFERROR(VLOOKUP(B734,zdroj!D:G,4,0),"")</f>
        <v/>
      </c>
      <c r="G734" s="9" t="str">
        <f>IFERROR(IF(N734="A",VLOOKUP(B734,zdroj!D:I,6,0),VLOOKUP(B734,zdroj!D:H,5,0)),"")</f>
        <v/>
      </c>
      <c r="H734" s="9" t="str">
        <f>IFERROR(VLOOKUP(B734,zdroj!D:M,10,0),"")</f>
        <v/>
      </c>
      <c r="I734" s="9" t="str">
        <f>IFERROR(VLOOKUP(B734,zdroj!D:N,11,0),"")</f>
        <v/>
      </c>
      <c r="J734" s="92" t="str">
        <f t="shared" si="22"/>
        <v/>
      </c>
      <c r="K734" s="92" t="str">
        <f t="shared" si="23"/>
        <v/>
      </c>
    </row>
    <row r="735" spans="3:11" x14ac:dyDescent="0.25">
      <c r="C735" s="9" t="str">
        <f>IFERROR(VLOOKUP(B735,zdroj!D:AJ,33,0),"")</f>
        <v/>
      </c>
      <c r="D735" s="9" t="str">
        <f>IFERROR(VLOOKUP(B735,OBECaZSJaAM!K:W,12,0),"")</f>
        <v/>
      </c>
      <c r="E735" s="9" t="str">
        <f>IFERROR(VLOOKUP(B735,OBECaZSJaAM!K:W,13,0),"")</f>
        <v/>
      </c>
      <c r="F735" s="9" t="str">
        <f>IFERROR(VLOOKUP(B735,zdroj!D:G,4,0),"")</f>
        <v/>
      </c>
      <c r="G735" s="9" t="str">
        <f>IFERROR(IF(N735="A",VLOOKUP(B735,zdroj!D:I,6,0),VLOOKUP(B735,zdroj!D:H,5,0)),"")</f>
        <v/>
      </c>
      <c r="H735" s="9" t="str">
        <f>IFERROR(VLOOKUP(B735,zdroj!D:M,10,0),"")</f>
        <v/>
      </c>
      <c r="I735" s="9" t="str">
        <f>IFERROR(VLOOKUP(B735,zdroj!D:N,11,0),"")</f>
        <v/>
      </c>
      <c r="J735" s="92" t="str">
        <f t="shared" si="22"/>
        <v/>
      </c>
      <c r="K735" s="92" t="str">
        <f t="shared" si="23"/>
        <v/>
      </c>
    </row>
    <row r="736" spans="3:11" x14ac:dyDescent="0.25">
      <c r="C736" s="9" t="str">
        <f>IFERROR(VLOOKUP(B736,zdroj!D:AJ,33,0),"")</f>
        <v/>
      </c>
      <c r="D736" s="9" t="str">
        <f>IFERROR(VLOOKUP(B736,OBECaZSJaAM!K:W,12,0),"")</f>
        <v/>
      </c>
      <c r="E736" s="9" t="str">
        <f>IFERROR(VLOOKUP(B736,OBECaZSJaAM!K:W,13,0),"")</f>
        <v/>
      </c>
      <c r="F736" s="9" t="str">
        <f>IFERROR(VLOOKUP(B736,zdroj!D:G,4,0),"")</f>
        <v/>
      </c>
      <c r="G736" s="9" t="str">
        <f>IFERROR(IF(N736="A",VLOOKUP(B736,zdroj!D:I,6,0),VLOOKUP(B736,zdroj!D:H,5,0)),"")</f>
        <v/>
      </c>
      <c r="H736" s="9" t="str">
        <f>IFERROR(VLOOKUP(B736,zdroj!D:M,10,0),"")</f>
        <v/>
      </c>
      <c r="I736" s="9" t="str">
        <f>IFERROR(VLOOKUP(B736,zdroj!D:N,11,0),"")</f>
        <v/>
      </c>
      <c r="J736" s="92" t="str">
        <f t="shared" si="22"/>
        <v/>
      </c>
      <c r="K736" s="92" t="str">
        <f t="shared" si="23"/>
        <v/>
      </c>
    </row>
    <row r="737" spans="3:11" x14ac:dyDescent="0.25">
      <c r="C737" s="9" t="str">
        <f>IFERROR(VLOOKUP(B737,zdroj!D:AJ,33,0),"")</f>
        <v/>
      </c>
      <c r="D737" s="9" t="str">
        <f>IFERROR(VLOOKUP(B737,OBECaZSJaAM!K:W,12,0),"")</f>
        <v/>
      </c>
      <c r="E737" s="9" t="str">
        <f>IFERROR(VLOOKUP(B737,OBECaZSJaAM!K:W,13,0),"")</f>
        <v/>
      </c>
      <c r="F737" s="9" t="str">
        <f>IFERROR(VLOOKUP(B737,zdroj!D:G,4,0),"")</f>
        <v/>
      </c>
      <c r="G737" s="9" t="str">
        <f>IFERROR(IF(N737="A",VLOOKUP(B737,zdroj!D:I,6,0),VLOOKUP(B737,zdroj!D:H,5,0)),"")</f>
        <v/>
      </c>
      <c r="H737" s="9" t="str">
        <f>IFERROR(VLOOKUP(B737,zdroj!D:M,10,0),"")</f>
        <v/>
      </c>
      <c r="I737" s="9" t="str">
        <f>IFERROR(VLOOKUP(B737,zdroj!D:N,11,0),"")</f>
        <v/>
      </c>
      <c r="J737" s="92" t="str">
        <f t="shared" si="22"/>
        <v/>
      </c>
      <c r="K737" s="92" t="str">
        <f t="shared" si="23"/>
        <v/>
      </c>
    </row>
    <row r="738" spans="3:11" x14ac:dyDescent="0.25">
      <c r="C738" s="9" t="str">
        <f>IFERROR(VLOOKUP(B738,zdroj!D:AJ,33,0),"")</f>
        <v/>
      </c>
      <c r="D738" s="9" t="str">
        <f>IFERROR(VLOOKUP(B738,OBECaZSJaAM!K:W,12,0),"")</f>
        <v/>
      </c>
      <c r="E738" s="9" t="str">
        <f>IFERROR(VLOOKUP(B738,OBECaZSJaAM!K:W,13,0),"")</f>
        <v/>
      </c>
      <c r="F738" s="9" t="str">
        <f>IFERROR(VLOOKUP(B738,zdroj!D:G,4,0),"")</f>
        <v/>
      </c>
      <c r="G738" s="9" t="str">
        <f>IFERROR(IF(N738="A",VLOOKUP(B738,zdroj!D:I,6,0),VLOOKUP(B738,zdroj!D:H,5,0)),"")</f>
        <v/>
      </c>
      <c r="H738" s="9" t="str">
        <f>IFERROR(VLOOKUP(B738,zdroj!D:M,10,0),"")</f>
        <v/>
      </c>
      <c r="I738" s="9" t="str">
        <f>IFERROR(VLOOKUP(B738,zdroj!D:N,11,0),"")</f>
        <v/>
      </c>
      <c r="J738" s="92" t="str">
        <f t="shared" si="22"/>
        <v/>
      </c>
      <c r="K738" s="92" t="str">
        <f t="shared" si="23"/>
        <v/>
      </c>
    </row>
    <row r="739" spans="3:11" x14ac:dyDescent="0.25">
      <c r="C739" s="9" t="str">
        <f>IFERROR(VLOOKUP(B739,zdroj!D:AJ,33,0),"")</f>
        <v/>
      </c>
      <c r="D739" s="9" t="str">
        <f>IFERROR(VLOOKUP(B739,OBECaZSJaAM!K:W,12,0),"")</f>
        <v/>
      </c>
      <c r="E739" s="9" t="str">
        <f>IFERROR(VLOOKUP(B739,OBECaZSJaAM!K:W,13,0),"")</f>
        <v/>
      </c>
      <c r="F739" s="9" t="str">
        <f>IFERROR(VLOOKUP(B739,zdroj!D:G,4,0),"")</f>
        <v/>
      </c>
      <c r="G739" s="9" t="str">
        <f>IFERROR(IF(N739="A",VLOOKUP(B739,zdroj!D:I,6,0),VLOOKUP(B739,zdroj!D:H,5,0)),"")</f>
        <v/>
      </c>
      <c r="H739" s="9" t="str">
        <f>IFERROR(VLOOKUP(B739,zdroj!D:M,10,0),"")</f>
        <v/>
      </c>
      <c r="I739" s="9" t="str">
        <f>IFERROR(VLOOKUP(B739,zdroj!D:N,11,0),"")</f>
        <v/>
      </c>
      <c r="J739" s="92" t="str">
        <f t="shared" si="22"/>
        <v/>
      </c>
      <c r="K739" s="92" t="str">
        <f t="shared" si="23"/>
        <v/>
      </c>
    </row>
    <row r="740" spans="3:11" x14ac:dyDescent="0.25">
      <c r="C740" s="9" t="str">
        <f>IFERROR(VLOOKUP(B740,zdroj!D:AJ,33,0),"")</f>
        <v/>
      </c>
      <c r="D740" s="9" t="str">
        <f>IFERROR(VLOOKUP(B740,OBECaZSJaAM!K:W,12,0),"")</f>
        <v/>
      </c>
      <c r="E740" s="9" t="str">
        <f>IFERROR(VLOOKUP(B740,OBECaZSJaAM!K:W,13,0),"")</f>
        <v/>
      </c>
      <c r="F740" s="9" t="str">
        <f>IFERROR(VLOOKUP(B740,zdroj!D:G,4,0),"")</f>
        <v/>
      </c>
      <c r="G740" s="9" t="str">
        <f>IFERROR(IF(N740="A",VLOOKUP(B740,zdroj!D:I,6,0),VLOOKUP(B740,zdroj!D:H,5,0)),"")</f>
        <v/>
      </c>
      <c r="H740" s="9" t="str">
        <f>IFERROR(VLOOKUP(B740,zdroj!D:M,10,0),"")</f>
        <v/>
      </c>
      <c r="I740" s="9" t="str">
        <f>IFERROR(VLOOKUP(B740,zdroj!D:N,11,0),"")</f>
        <v/>
      </c>
      <c r="J740" s="92" t="str">
        <f t="shared" si="22"/>
        <v/>
      </c>
      <c r="K740" s="92" t="str">
        <f t="shared" si="23"/>
        <v/>
      </c>
    </row>
    <row r="741" spans="3:11" x14ac:dyDescent="0.25">
      <c r="C741" s="9" t="str">
        <f>IFERROR(VLOOKUP(B741,zdroj!D:AJ,33,0),"")</f>
        <v/>
      </c>
      <c r="D741" s="9" t="str">
        <f>IFERROR(VLOOKUP(B741,OBECaZSJaAM!K:W,12,0),"")</f>
        <v/>
      </c>
      <c r="E741" s="9" t="str">
        <f>IFERROR(VLOOKUP(B741,OBECaZSJaAM!K:W,13,0),"")</f>
        <v/>
      </c>
      <c r="F741" s="9" t="str">
        <f>IFERROR(VLOOKUP(B741,zdroj!D:G,4,0),"")</f>
        <v/>
      </c>
      <c r="G741" s="9" t="str">
        <f>IFERROR(IF(N741="A",VLOOKUP(B741,zdroj!D:I,6,0),VLOOKUP(B741,zdroj!D:H,5,0)),"")</f>
        <v/>
      </c>
      <c r="H741" s="9" t="str">
        <f>IFERROR(VLOOKUP(B741,zdroj!D:M,10,0),"")</f>
        <v/>
      </c>
      <c r="I741" s="9" t="str">
        <f>IFERROR(VLOOKUP(B741,zdroj!D:N,11,0),"")</f>
        <v/>
      </c>
      <c r="J741" s="92" t="str">
        <f t="shared" si="22"/>
        <v/>
      </c>
      <c r="K741" s="92" t="str">
        <f t="shared" si="23"/>
        <v/>
      </c>
    </row>
    <row r="742" spans="3:11" x14ac:dyDescent="0.25">
      <c r="C742" s="9" t="str">
        <f>IFERROR(VLOOKUP(B742,zdroj!D:AJ,33,0),"")</f>
        <v/>
      </c>
      <c r="D742" s="9" t="str">
        <f>IFERROR(VLOOKUP(B742,OBECaZSJaAM!K:W,12,0),"")</f>
        <v/>
      </c>
      <c r="E742" s="9" t="str">
        <f>IFERROR(VLOOKUP(B742,OBECaZSJaAM!K:W,13,0),"")</f>
        <v/>
      </c>
      <c r="F742" s="9" t="str">
        <f>IFERROR(VLOOKUP(B742,zdroj!D:G,4,0),"")</f>
        <v/>
      </c>
      <c r="G742" s="9" t="str">
        <f>IFERROR(IF(N742="A",VLOOKUP(B742,zdroj!D:I,6,0),VLOOKUP(B742,zdroj!D:H,5,0)),"")</f>
        <v/>
      </c>
      <c r="H742" s="9" t="str">
        <f>IFERROR(VLOOKUP(B742,zdroj!D:M,10,0),"")</f>
        <v/>
      </c>
      <c r="I742" s="9" t="str">
        <f>IFERROR(VLOOKUP(B742,zdroj!D:N,11,0),"")</f>
        <v/>
      </c>
      <c r="J742" s="92" t="str">
        <f t="shared" si="22"/>
        <v/>
      </c>
      <c r="K742" s="92" t="str">
        <f t="shared" si="23"/>
        <v/>
      </c>
    </row>
    <row r="743" spans="3:11" x14ac:dyDescent="0.25">
      <c r="C743" s="9" t="str">
        <f>IFERROR(VLOOKUP(B743,zdroj!D:AJ,33,0),"")</f>
        <v/>
      </c>
      <c r="D743" s="9" t="str">
        <f>IFERROR(VLOOKUP(B743,OBECaZSJaAM!K:W,12,0),"")</f>
        <v/>
      </c>
      <c r="E743" s="9" t="str">
        <f>IFERROR(VLOOKUP(B743,OBECaZSJaAM!K:W,13,0),"")</f>
        <v/>
      </c>
      <c r="F743" s="9" t="str">
        <f>IFERROR(VLOOKUP(B743,zdroj!D:G,4,0),"")</f>
        <v/>
      </c>
      <c r="G743" s="9" t="str">
        <f>IFERROR(IF(N743="A",VLOOKUP(B743,zdroj!D:I,6,0),VLOOKUP(B743,zdroj!D:H,5,0)),"")</f>
        <v/>
      </c>
      <c r="H743" s="9" t="str">
        <f>IFERROR(VLOOKUP(B743,zdroj!D:M,10,0),"")</f>
        <v/>
      </c>
      <c r="I743" s="9" t="str">
        <f>IFERROR(VLOOKUP(B743,zdroj!D:N,11,0),"")</f>
        <v/>
      </c>
      <c r="J743" s="92" t="str">
        <f t="shared" si="22"/>
        <v/>
      </c>
      <c r="K743" s="92" t="str">
        <f t="shared" si="23"/>
        <v/>
      </c>
    </row>
    <row r="744" spans="3:11" x14ac:dyDescent="0.25">
      <c r="C744" s="9" t="str">
        <f>IFERROR(VLOOKUP(B744,zdroj!D:AJ,33,0),"")</f>
        <v/>
      </c>
      <c r="D744" s="9" t="str">
        <f>IFERROR(VLOOKUP(B744,OBECaZSJaAM!K:W,12,0),"")</f>
        <v/>
      </c>
      <c r="E744" s="9" t="str">
        <f>IFERROR(VLOOKUP(B744,OBECaZSJaAM!K:W,13,0),"")</f>
        <v/>
      </c>
      <c r="F744" s="9" t="str">
        <f>IFERROR(VLOOKUP(B744,zdroj!D:G,4,0),"")</f>
        <v/>
      </c>
      <c r="G744" s="9" t="str">
        <f>IFERROR(IF(N744="A",VLOOKUP(B744,zdroj!D:I,6,0),VLOOKUP(B744,zdroj!D:H,5,0)),"")</f>
        <v/>
      </c>
      <c r="H744" s="9" t="str">
        <f>IFERROR(VLOOKUP(B744,zdroj!D:M,10,0),"")</f>
        <v/>
      </c>
      <c r="I744" s="9" t="str">
        <f>IFERROR(VLOOKUP(B744,zdroj!D:N,11,0),"")</f>
        <v/>
      </c>
      <c r="J744" s="92" t="str">
        <f t="shared" si="22"/>
        <v/>
      </c>
      <c r="K744" s="92" t="str">
        <f t="shared" si="23"/>
        <v/>
      </c>
    </row>
    <row r="745" spans="3:11" x14ac:dyDescent="0.25">
      <c r="C745" s="9" t="str">
        <f>IFERROR(VLOOKUP(B745,zdroj!D:AJ,33,0),"")</f>
        <v/>
      </c>
      <c r="D745" s="9" t="str">
        <f>IFERROR(VLOOKUP(B745,OBECaZSJaAM!K:W,12,0),"")</f>
        <v/>
      </c>
      <c r="E745" s="9" t="str">
        <f>IFERROR(VLOOKUP(B745,OBECaZSJaAM!K:W,13,0),"")</f>
        <v/>
      </c>
      <c r="F745" s="9" t="str">
        <f>IFERROR(VLOOKUP(B745,zdroj!D:G,4,0),"")</f>
        <v/>
      </c>
      <c r="G745" s="9" t="str">
        <f>IFERROR(IF(N745="A",VLOOKUP(B745,zdroj!D:I,6,0),VLOOKUP(B745,zdroj!D:H,5,0)),"")</f>
        <v/>
      </c>
      <c r="H745" s="9" t="str">
        <f>IFERROR(VLOOKUP(B745,zdroj!D:M,10,0),"")</f>
        <v/>
      </c>
      <c r="I745" s="9" t="str">
        <f>IFERROR(VLOOKUP(B745,zdroj!D:N,11,0),"")</f>
        <v/>
      </c>
      <c r="J745" s="92" t="str">
        <f t="shared" si="22"/>
        <v/>
      </c>
      <c r="K745" s="92" t="str">
        <f t="shared" si="23"/>
        <v/>
      </c>
    </row>
    <row r="746" spans="3:11" x14ac:dyDescent="0.25">
      <c r="C746" s="9" t="str">
        <f>IFERROR(VLOOKUP(B746,zdroj!D:AJ,33,0),"")</f>
        <v/>
      </c>
      <c r="D746" s="9" t="str">
        <f>IFERROR(VLOOKUP(B746,OBECaZSJaAM!K:W,12,0),"")</f>
        <v/>
      </c>
      <c r="E746" s="9" t="str">
        <f>IFERROR(VLOOKUP(B746,OBECaZSJaAM!K:W,13,0),"")</f>
        <v/>
      </c>
      <c r="F746" s="9" t="str">
        <f>IFERROR(VLOOKUP(B746,zdroj!D:G,4,0),"")</f>
        <v/>
      </c>
      <c r="G746" s="9" t="str">
        <f>IFERROR(IF(N746="A",VLOOKUP(B746,zdroj!D:I,6,0),VLOOKUP(B746,zdroj!D:H,5,0)),"")</f>
        <v/>
      </c>
      <c r="H746" s="9" t="str">
        <f>IFERROR(VLOOKUP(B746,zdroj!D:M,10,0),"")</f>
        <v/>
      </c>
      <c r="I746" s="9" t="str">
        <f>IFERROR(VLOOKUP(B746,zdroj!D:N,11,0),"")</f>
        <v/>
      </c>
      <c r="J746" s="92" t="str">
        <f t="shared" si="22"/>
        <v/>
      </c>
      <c r="K746" s="92" t="str">
        <f t="shared" si="23"/>
        <v/>
      </c>
    </row>
    <row r="747" spans="3:11" x14ac:dyDescent="0.25">
      <c r="C747" s="9" t="str">
        <f>IFERROR(VLOOKUP(B747,zdroj!D:AJ,33,0),"")</f>
        <v/>
      </c>
      <c r="D747" s="9" t="str">
        <f>IFERROR(VLOOKUP(B747,OBECaZSJaAM!K:W,12,0),"")</f>
        <v/>
      </c>
      <c r="E747" s="9" t="str">
        <f>IFERROR(VLOOKUP(B747,OBECaZSJaAM!K:W,13,0),"")</f>
        <v/>
      </c>
      <c r="F747" s="9" t="str">
        <f>IFERROR(VLOOKUP(B747,zdroj!D:G,4,0),"")</f>
        <v/>
      </c>
      <c r="G747" s="9" t="str">
        <f>IFERROR(IF(N747="A",VLOOKUP(B747,zdroj!D:I,6,0),VLOOKUP(B747,zdroj!D:H,5,0)),"")</f>
        <v/>
      </c>
      <c r="H747" s="9" t="str">
        <f>IFERROR(VLOOKUP(B747,zdroj!D:M,10,0),"")</f>
        <v/>
      </c>
      <c r="I747" s="9" t="str">
        <f>IFERROR(VLOOKUP(B747,zdroj!D:N,11,0),"")</f>
        <v/>
      </c>
      <c r="J747" s="92" t="str">
        <f t="shared" si="22"/>
        <v/>
      </c>
      <c r="K747" s="92" t="str">
        <f t="shared" si="23"/>
        <v/>
      </c>
    </row>
    <row r="748" spans="3:11" x14ac:dyDescent="0.25">
      <c r="C748" s="9" t="str">
        <f>IFERROR(VLOOKUP(B748,zdroj!D:AJ,33,0),"")</f>
        <v/>
      </c>
      <c r="D748" s="9" t="str">
        <f>IFERROR(VLOOKUP(B748,OBECaZSJaAM!K:W,12,0),"")</f>
        <v/>
      </c>
      <c r="E748" s="9" t="str">
        <f>IFERROR(VLOOKUP(B748,OBECaZSJaAM!K:W,13,0),"")</f>
        <v/>
      </c>
      <c r="F748" s="9" t="str">
        <f>IFERROR(VLOOKUP(B748,zdroj!D:G,4,0),"")</f>
        <v/>
      </c>
      <c r="G748" s="9" t="str">
        <f>IFERROR(IF(N748="A",VLOOKUP(B748,zdroj!D:I,6,0),VLOOKUP(B748,zdroj!D:H,5,0)),"")</f>
        <v/>
      </c>
      <c r="H748" s="9" t="str">
        <f>IFERROR(VLOOKUP(B748,zdroj!D:M,10,0),"")</f>
        <v/>
      </c>
      <c r="I748" s="9" t="str">
        <f>IFERROR(VLOOKUP(B748,zdroj!D:N,11,0),"")</f>
        <v/>
      </c>
      <c r="J748" s="92" t="str">
        <f t="shared" si="22"/>
        <v/>
      </c>
      <c r="K748" s="92" t="str">
        <f t="shared" si="23"/>
        <v/>
      </c>
    </row>
    <row r="749" spans="3:11" x14ac:dyDescent="0.25">
      <c r="C749" s="9" t="str">
        <f>IFERROR(VLOOKUP(B749,zdroj!D:AJ,33,0),"")</f>
        <v/>
      </c>
      <c r="D749" s="9" t="str">
        <f>IFERROR(VLOOKUP(B749,OBECaZSJaAM!K:W,12,0),"")</f>
        <v/>
      </c>
      <c r="E749" s="9" t="str">
        <f>IFERROR(VLOOKUP(B749,OBECaZSJaAM!K:W,13,0),"")</f>
        <v/>
      </c>
      <c r="F749" s="9" t="str">
        <f>IFERROR(VLOOKUP(B749,zdroj!D:G,4,0),"")</f>
        <v/>
      </c>
      <c r="G749" s="9" t="str">
        <f>IFERROR(IF(N749="A",VLOOKUP(B749,zdroj!D:I,6,0),VLOOKUP(B749,zdroj!D:H,5,0)),"")</f>
        <v/>
      </c>
      <c r="H749" s="9" t="str">
        <f>IFERROR(VLOOKUP(B749,zdroj!D:M,10,0),"")</f>
        <v/>
      </c>
      <c r="I749" s="9" t="str">
        <f>IFERROR(VLOOKUP(B749,zdroj!D:N,11,0),"")</f>
        <v/>
      </c>
      <c r="J749" s="92" t="str">
        <f t="shared" si="22"/>
        <v/>
      </c>
      <c r="K749" s="92" t="str">
        <f t="shared" si="23"/>
        <v/>
      </c>
    </row>
    <row r="750" spans="3:11" x14ac:dyDescent="0.25">
      <c r="C750" s="9" t="str">
        <f>IFERROR(VLOOKUP(B750,zdroj!D:AJ,33,0),"")</f>
        <v/>
      </c>
      <c r="D750" s="9" t="str">
        <f>IFERROR(VLOOKUP(B750,OBECaZSJaAM!K:W,12,0),"")</f>
        <v/>
      </c>
      <c r="E750" s="9" t="str">
        <f>IFERROR(VLOOKUP(B750,OBECaZSJaAM!K:W,13,0),"")</f>
        <v/>
      </c>
      <c r="F750" s="9" t="str">
        <f>IFERROR(VLOOKUP(B750,zdroj!D:G,4,0),"")</f>
        <v/>
      </c>
      <c r="G750" s="9" t="str">
        <f>IFERROR(IF(N750="A",VLOOKUP(B750,zdroj!D:I,6,0),VLOOKUP(B750,zdroj!D:H,5,0)),"")</f>
        <v/>
      </c>
      <c r="H750" s="9" t="str">
        <f>IFERROR(VLOOKUP(B750,zdroj!D:M,10,0),"")</f>
        <v/>
      </c>
      <c r="I750" s="9" t="str">
        <f>IFERROR(VLOOKUP(B750,zdroj!D:N,11,0),"")</f>
        <v/>
      </c>
      <c r="J750" s="92" t="str">
        <f t="shared" si="22"/>
        <v/>
      </c>
      <c r="K750" s="92" t="str">
        <f t="shared" si="23"/>
        <v/>
      </c>
    </row>
    <row r="751" spans="3:11" x14ac:dyDescent="0.25">
      <c r="C751" s="9" t="str">
        <f>IFERROR(VLOOKUP(B751,zdroj!D:AJ,33,0),"")</f>
        <v/>
      </c>
      <c r="D751" s="9" t="str">
        <f>IFERROR(VLOOKUP(B751,OBECaZSJaAM!K:W,12,0),"")</f>
        <v/>
      </c>
      <c r="E751" s="9" t="str">
        <f>IFERROR(VLOOKUP(B751,OBECaZSJaAM!K:W,13,0),"")</f>
        <v/>
      </c>
      <c r="F751" s="9" t="str">
        <f>IFERROR(VLOOKUP(B751,zdroj!D:G,4,0),"")</f>
        <v/>
      </c>
      <c r="G751" s="9" t="str">
        <f>IFERROR(IF(N751="A",VLOOKUP(B751,zdroj!D:I,6,0),VLOOKUP(B751,zdroj!D:H,5,0)),"")</f>
        <v/>
      </c>
      <c r="H751" s="9" t="str">
        <f>IFERROR(VLOOKUP(B751,zdroj!D:M,10,0),"")</f>
        <v/>
      </c>
      <c r="I751" s="9" t="str">
        <f>IFERROR(VLOOKUP(B751,zdroj!D:N,11,0),"")</f>
        <v/>
      </c>
      <c r="J751" s="92" t="str">
        <f t="shared" si="22"/>
        <v/>
      </c>
      <c r="K751" s="92" t="str">
        <f t="shared" si="23"/>
        <v/>
      </c>
    </row>
    <row r="752" spans="3:11" x14ac:dyDescent="0.25">
      <c r="C752" s="9" t="str">
        <f>IFERROR(VLOOKUP(B752,zdroj!D:AJ,33,0),"")</f>
        <v/>
      </c>
      <c r="D752" s="9" t="str">
        <f>IFERROR(VLOOKUP(B752,OBECaZSJaAM!K:W,12,0),"")</f>
        <v/>
      </c>
      <c r="E752" s="9" t="str">
        <f>IFERROR(VLOOKUP(B752,OBECaZSJaAM!K:W,13,0),"")</f>
        <v/>
      </c>
      <c r="F752" s="9" t="str">
        <f>IFERROR(VLOOKUP(B752,zdroj!D:G,4,0),"")</f>
        <v/>
      </c>
      <c r="G752" s="9" t="str">
        <f>IFERROR(IF(N752="A",VLOOKUP(B752,zdroj!D:I,6,0),VLOOKUP(B752,zdroj!D:H,5,0)),"")</f>
        <v/>
      </c>
      <c r="H752" s="9" t="str">
        <f>IFERROR(VLOOKUP(B752,zdroj!D:M,10,0),"")</f>
        <v/>
      </c>
      <c r="I752" s="9" t="str">
        <f>IFERROR(VLOOKUP(B752,zdroj!D:N,11,0),"")</f>
        <v/>
      </c>
      <c r="J752" s="92" t="str">
        <f t="shared" si="22"/>
        <v/>
      </c>
      <c r="K752" s="92" t="str">
        <f t="shared" si="23"/>
        <v/>
      </c>
    </row>
    <row r="753" spans="3:11" x14ac:dyDescent="0.25">
      <c r="C753" s="9" t="str">
        <f>IFERROR(VLOOKUP(B753,zdroj!D:AJ,33,0),"")</f>
        <v/>
      </c>
      <c r="D753" s="9" t="str">
        <f>IFERROR(VLOOKUP(B753,OBECaZSJaAM!K:W,12,0),"")</f>
        <v/>
      </c>
      <c r="E753" s="9" t="str">
        <f>IFERROR(VLOOKUP(B753,OBECaZSJaAM!K:W,13,0),"")</f>
        <v/>
      </c>
      <c r="F753" s="9" t="str">
        <f>IFERROR(VLOOKUP(B753,zdroj!D:G,4,0),"")</f>
        <v/>
      </c>
      <c r="G753" s="9" t="str">
        <f>IFERROR(IF(N753="A",VLOOKUP(B753,zdroj!D:I,6,0),VLOOKUP(B753,zdroj!D:H,5,0)),"")</f>
        <v/>
      </c>
      <c r="H753" s="9" t="str">
        <f>IFERROR(VLOOKUP(B753,zdroj!D:M,10,0),"")</f>
        <v/>
      </c>
      <c r="I753" s="9" t="str">
        <f>IFERROR(VLOOKUP(B753,zdroj!D:N,11,0),"")</f>
        <v/>
      </c>
      <c r="J753" s="92" t="str">
        <f t="shared" si="22"/>
        <v/>
      </c>
      <c r="K753" s="92" t="str">
        <f t="shared" si="23"/>
        <v/>
      </c>
    </row>
    <row r="754" spans="3:11" x14ac:dyDescent="0.25">
      <c r="C754" s="9" t="str">
        <f>IFERROR(VLOOKUP(B754,zdroj!D:AJ,33,0),"")</f>
        <v/>
      </c>
      <c r="D754" s="9" t="str">
        <f>IFERROR(VLOOKUP(B754,OBECaZSJaAM!K:W,12,0),"")</f>
        <v/>
      </c>
      <c r="E754" s="9" t="str">
        <f>IFERROR(VLOOKUP(B754,OBECaZSJaAM!K:W,13,0),"")</f>
        <v/>
      </c>
      <c r="F754" s="9" t="str">
        <f>IFERROR(VLOOKUP(B754,zdroj!D:G,4,0),"")</f>
        <v/>
      </c>
      <c r="G754" s="9" t="str">
        <f>IFERROR(IF(N754="A",VLOOKUP(B754,zdroj!D:I,6,0),VLOOKUP(B754,zdroj!D:H,5,0)),"")</f>
        <v/>
      </c>
      <c r="H754" s="9" t="str">
        <f>IFERROR(VLOOKUP(B754,zdroj!D:M,10,0),"")</f>
        <v/>
      </c>
      <c r="I754" s="9" t="str">
        <f>IFERROR(VLOOKUP(B754,zdroj!D:N,11,0),"")</f>
        <v/>
      </c>
      <c r="J754" s="92" t="str">
        <f t="shared" si="22"/>
        <v/>
      </c>
      <c r="K754" s="92" t="str">
        <f t="shared" si="23"/>
        <v/>
      </c>
    </row>
    <row r="755" spans="3:11" x14ac:dyDescent="0.25">
      <c r="C755" s="9" t="str">
        <f>IFERROR(VLOOKUP(B755,zdroj!D:AJ,33,0),"")</f>
        <v/>
      </c>
      <c r="D755" s="9" t="str">
        <f>IFERROR(VLOOKUP(B755,OBECaZSJaAM!K:W,12,0),"")</f>
        <v/>
      </c>
      <c r="E755" s="9" t="str">
        <f>IFERROR(VLOOKUP(B755,OBECaZSJaAM!K:W,13,0),"")</f>
        <v/>
      </c>
      <c r="F755" s="9" t="str">
        <f>IFERROR(VLOOKUP(B755,zdroj!D:G,4,0),"")</f>
        <v/>
      </c>
      <c r="G755" s="9" t="str">
        <f>IFERROR(IF(N755="A",VLOOKUP(B755,zdroj!D:I,6,0),VLOOKUP(B755,zdroj!D:H,5,0)),"")</f>
        <v/>
      </c>
      <c r="H755" s="9" t="str">
        <f>IFERROR(VLOOKUP(B755,zdroj!D:M,10,0),"")</f>
        <v/>
      </c>
      <c r="I755" s="9" t="str">
        <f>IFERROR(VLOOKUP(B755,zdroj!D:N,11,0),"")</f>
        <v/>
      </c>
      <c r="J755" s="92" t="str">
        <f t="shared" si="22"/>
        <v/>
      </c>
      <c r="K755" s="92" t="str">
        <f t="shared" si="23"/>
        <v/>
      </c>
    </row>
    <row r="756" spans="3:11" x14ac:dyDescent="0.25">
      <c r="C756" s="9" t="str">
        <f>IFERROR(VLOOKUP(B756,zdroj!D:AJ,33,0),"")</f>
        <v/>
      </c>
      <c r="D756" s="9" t="str">
        <f>IFERROR(VLOOKUP(B756,OBECaZSJaAM!K:W,12,0),"")</f>
        <v/>
      </c>
      <c r="E756" s="9" t="str">
        <f>IFERROR(VLOOKUP(B756,OBECaZSJaAM!K:W,13,0),"")</f>
        <v/>
      </c>
      <c r="F756" s="9" t="str">
        <f>IFERROR(VLOOKUP(B756,zdroj!D:G,4,0),"")</f>
        <v/>
      </c>
      <c r="G756" s="9" t="str">
        <f>IFERROR(IF(N756="A",VLOOKUP(B756,zdroj!D:I,6,0),VLOOKUP(B756,zdroj!D:H,5,0)),"")</f>
        <v/>
      </c>
      <c r="H756" s="9" t="str">
        <f>IFERROR(VLOOKUP(B756,zdroj!D:M,10,0),"")</f>
        <v/>
      </c>
      <c r="I756" s="9" t="str">
        <f>IFERROR(VLOOKUP(B756,zdroj!D:N,11,0),"")</f>
        <v/>
      </c>
      <c r="J756" s="92" t="str">
        <f t="shared" si="22"/>
        <v/>
      </c>
      <c r="K756" s="92" t="str">
        <f t="shared" si="23"/>
        <v/>
      </c>
    </row>
    <row r="757" spans="3:11" x14ac:dyDescent="0.25">
      <c r="C757" s="9" t="str">
        <f>IFERROR(VLOOKUP(B757,zdroj!D:AJ,33,0),"")</f>
        <v/>
      </c>
      <c r="D757" s="9" t="str">
        <f>IFERROR(VLOOKUP(B757,OBECaZSJaAM!K:W,12,0),"")</f>
        <v/>
      </c>
      <c r="E757" s="9" t="str">
        <f>IFERROR(VLOOKUP(B757,OBECaZSJaAM!K:W,13,0),"")</f>
        <v/>
      </c>
      <c r="F757" s="9" t="str">
        <f>IFERROR(VLOOKUP(B757,zdroj!D:G,4,0),"")</f>
        <v/>
      </c>
      <c r="G757" s="9" t="str">
        <f>IFERROR(IF(N757="A",VLOOKUP(B757,zdroj!D:I,6,0),VLOOKUP(B757,zdroj!D:H,5,0)),"")</f>
        <v/>
      </c>
      <c r="H757" s="9" t="str">
        <f>IFERROR(VLOOKUP(B757,zdroj!D:M,10,0),"")</f>
        <v/>
      </c>
      <c r="I757" s="9" t="str">
        <f>IFERROR(VLOOKUP(B757,zdroj!D:N,11,0),"")</f>
        <v/>
      </c>
      <c r="J757" s="92" t="str">
        <f t="shared" si="22"/>
        <v/>
      </c>
      <c r="K757" s="92" t="str">
        <f t="shared" si="23"/>
        <v/>
      </c>
    </row>
    <row r="758" spans="3:11" x14ac:dyDescent="0.25">
      <c r="C758" s="9" t="str">
        <f>IFERROR(VLOOKUP(B758,zdroj!D:AJ,33,0),"")</f>
        <v/>
      </c>
      <c r="D758" s="9" t="str">
        <f>IFERROR(VLOOKUP(B758,OBECaZSJaAM!K:W,12,0),"")</f>
        <v/>
      </c>
      <c r="E758" s="9" t="str">
        <f>IFERROR(VLOOKUP(B758,OBECaZSJaAM!K:W,13,0),"")</f>
        <v/>
      </c>
      <c r="F758" s="9" t="str">
        <f>IFERROR(VLOOKUP(B758,zdroj!D:G,4,0),"")</f>
        <v/>
      </c>
      <c r="G758" s="9" t="str">
        <f>IFERROR(IF(N758="A",VLOOKUP(B758,zdroj!D:I,6,0),VLOOKUP(B758,zdroj!D:H,5,0)),"")</f>
        <v/>
      </c>
      <c r="H758" s="9" t="str">
        <f>IFERROR(VLOOKUP(B758,zdroj!D:M,10,0),"")</f>
        <v/>
      </c>
      <c r="I758" s="9" t="str">
        <f>IFERROR(VLOOKUP(B758,zdroj!D:N,11,0),"")</f>
        <v/>
      </c>
      <c r="J758" s="92" t="str">
        <f t="shared" si="22"/>
        <v/>
      </c>
      <c r="K758" s="92" t="str">
        <f t="shared" si="23"/>
        <v/>
      </c>
    </row>
    <row r="759" spans="3:11" x14ac:dyDescent="0.25">
      <c r="C759" s="9" t="str">
        <f>IFERROR(VLOOKUP(B759,zdroj!D:AJ,33,0),"")</f>
        <v/>
      </c>
      <c r="D759" s="9" t="str">
        <f>IFERROR(VLOOKUP(B759,OBECaZSJaAM!K:W,12,0),"")</f>
        <v/>
      </c>
      <c r="E759" s="9" t="str">
        <f>IFERROR(VLOOKUP(B759,OBECaZSJaAM!K:W,13,0),"")</f>
        <v/>
      </c>
      <c r="F759" s="9" t="str">
        <f>IFERROR(VLOOKUP(B759,zdroj!D:G,4,0),"")</f>
        <v/>
      </c>
      <c r="G759" s="9" t="str">
        <f>IFERROR(IF(N759="A",VLOOKUP(B759,zdroj!D:I,6,0),VLOOKUP(B759,zdroj!D:H,5,0)),"")</f>
        <v/>
      </c>
      <c r="H759" s="9" t="str">
        <f>IFERROR(VLOOKUP(B759,zdroj!D:M,10,0),"")</f>
        <v/>
      </c>
      <c r="I759" s="9" t="str">
        <f>IFERROR(VLOOKUP(B759,zdroj!D:N,11,0),"")</f>
        <v/>
      </c>
      <c r="J759" s="92" t="str">
        <f t="shared" si="22"/>
        <v/>
      </c>
      <c r="K759" s="92" t="str">
        <f t="shared" si="23"/>
        <v/>
      </c>
    </row>
    <row r="760" spans="3:11" x14ac:dyDescent="0.25">
      <c r="C760" s="9" t="str">
        <f>IFERROR(VLOOKUP(B760,zdroj!D:AJ,33,0),"")</f>
        <v/>
      </c>
      <c r="D760" s="9" t="str">
        <f>IFERROR(VLOOKUP(B760,OBECaZSJaAM!K:W,12,0),"")</f>
        <v/>
      </c>
      <c r="E760" s="9" t="str">
        <f>IFERROR(VLOOKUP(B760,OBECaZSJaAM!K:W,13,0),"")</f>
        <v/>
      </c>
      <c r="F760" s="9" t="str">
        <f>IFERROR(VLOOKUP(B760,zdroj!D:G,4,0),"")</f>
        <v/>
      </c>
      <c r="G760" s="9" t="str">
        <f>IFERROR(IF(N760="A",VLOOKUP(B760,zdroj!D:I,6,0),VLOOKUP(B760,zdroj!D:H,5,0)),"")</f>
        <v/>
      </c>
      <c r="H760" s="9" t="str">
        <f>IFERROR(VLOOKUP(B760,zdroj!D:M,10,0),"")</f>
        <v/>
      </c>
      <c r="I760" s="9" t="str">
        <f>IFERROR(VLOOKUP(B760,zdroj!D:N,11,0),"")</f>
        <v/>
      </c>
      <c r="J760" s="92" t="str">
        <f t="shared" si="22"/>
        <v/>
      </c>
      <c r="K760" s="92" t="str">
        <f t="shared" si="23"/>
        <v/>
      </c>
    </row>
    <row r="761" spans="3:11" x14ac:dyDescent="0.25">
      <c r="C761" s="9" t="str">
        <f>IFERROR(VLOOKUP(B761,zdroj!D:AJ,33,0),"")</f>
        <v/>
      </c>
      <c r="D761" s="9" t="str">
        <f>IFERROR(VLOOKUP(B761,OBECaZSJaAM!K:W,12,0),"")</f>
        <v/>
      </c>
      <c r="E761" s="9" t="str">
        <f>IFERROR(VLOOKUP(B761,OBECaZSJaAM!K:W,13,0),"")</f>
        <v/>
      </c>
      <c r="F761" s="9" t="str">
        <f>IFERROR(VLOOKUP(B761,zdroj!D:G,4,0),"")</f>
        <v/>
      </c>
      <c r="G761" s="9" t="str">
        <f>IFERROR(IF(N761="A",VLOOKUP(B761,zdroj!D:I,6,0),VLOOKUP(B761,zdroj!D:H,5,0)),"")</f>
        <v/>
      </c>
      <c r="H761" s="9" t="str">
        <f>IFERROR(VLOOKUP(B761,zdroj!D:M,10,0),"")</f>
        <v/>
      </c>
      <c r="I761" s="9" t="str">
        <f>IFERROR(VLOOKUP(B761,zdroj!D:N,11,0),"")</f>
        <v/>
      </c>
      <c r="J761" s="92" t="str">
        <f t="shared" si="22"/>
        <v/>
      </c>
      <c r="K761" s="92" t="str">
        <f t="shared" si="23"/>
        <v/>
      </c>
    </row>
    <row r="762" spans="3:11" x14ac:dyDescent="0.25">
      <c r="C762" s="9" t="str">
        <f>IFERROR(VLOOKUP(B762,zdroj!D:AJ,33,0),"")</f>
        <v/>
      </c>
      <c r="D762" s="9" t="str">
        <f>IFERROR(VLOOKUP(B762,OBECaZSJaAM!K:W,12,0),"")</f>
        <v/>
      </c>
      <c r="E762" s="9" t="str">
        <f>IFERROR(VLOOKUP(B762,OBECaZSJaAM!K:W,13,0),"")</f>
        <v/>
      </c>
      <c r="F762" s="9" t="str">
        <f>IFERROR(VLOOKUP(B762,zdroj!D:G,4,0),"")</f>
        <v/>
      </c>
      <c r="G762" s="9" t="str">
        <f>IFERROR(IF(N762="A",VLOOKUP(B762,zdroj!D:I,6,0),VLOOKUP(B762,zdroj!D:H,5,0)),"")</f>
        <v/>
      </c>
      <c r="H762" s="9" t="str">
        <f>IFERROR(VLOOKUP(B762,zdroj!D:M,10,0),"")</f>
        <v/>
      </c>
      <c r="I762" s="9" t="str">
        <f>IFERROR(VLOOKUP(B762,zdroj!D:N,11,0),"")</f>
        <v/>
      </c>
      <c r="J762" s="92" t="str">
        <f t="shared" si="22"/>
        <v/>
      </c>
      <c r="K762" s="92" t="str">
        <f t="shared" si="23"/>
        <v/>
      </c>
    </row>
    <row r="763" spans="3:11" x14ac:dyDescent="0.25">
      <c r="C763" s="9" t="str">
        <f>IFERROR(VLOOKUP(B763,zdroj!D:AJ,33,0),"")</f>
        <v/>
      </c>
      <c r="D763" s="9" t="str">
        <f>IFERROR(VLOOKUP(B763,OBECaZSJaAM!K:W,12,0),"")</f>
        <v/>
      </c>
      <c r="E763" s="9" t="str">
        <f>IFERROR(VLOOKUP(B763,OBECaZSJaAM!K:W,13,0),"")</f>
        <v/>
      </c>
      <c r="F763" s="9" t="str">
        <f>IFERROR(VLOOKUP(B763,zdroj!D:G,4,0),"")</f>
        <v/>
      </c>
      <c r="G763" s="9" t="str">
        <f>IFERROR(IF(N763="A",VLOOKUP(B763,zdroj!D:I,6,0),VLOOKUP(B763,zdroj!D:H,5,0)),"")</f>
        <v/>
      </c>
      <c r="H763" s="9" t="str">
        <f>IFERROR(VLOOKUP(B763,zdroj!D:M,10,0),"")</f>
        <v/>
      </c>
      <c r="I763" s="9" t="str">
        <f>IFERROR(VLOOKUP(B763,zdroj!D:N,11,0),"")</f>
        <v/>
      </c>
      <c r="J763" s="92" t="str">
        <f t="shared" si="22"/>
        <v/>
      </c>
      <c r="K763" s="92" t="str">
        <f t="shared" si="23"/>
        <v/>
      </c>
    </row>
    <row r="764" spans="3:11" x14ac:dyDescent="0.25">
      <c r="C764" s="9" t="str">
        <f>IFERROR(VLOOKUP(B764,zdroj!D:AJ,33,0),"")</f>
        <v/>
      </c>
      <c r="D764" s="9" t="str">
        <f>IFERROR(VLOOKUP(B764,OBECaZSJaAM!K:W,12,0),"")</f>
        <v/>
      </c>
      <c r="E764" s="9" t="str">
        <f>IFERROR(VLOOKUP(B764,OBECaZSJaAM!K:W,13,0),"")</f>
        <v/>
      </c>
      <c r="F764" s="9" t="str">
        <f>IFERROR(VLOOKUP(B764,zdroj!D:G,4,0),"")</f>
        <v/>
      </c>
      <c r="G764" s="9" t="str">
        <f>IFERROR(IF(N764="A",VLOOKUP(B764,zdroj!D:I,6,0),VLOOKUP(B764,zdroj!D:H,5,0)),"")</f>
        <v/>
      </c>
      <c r="H764" s="9" t="str">
        <f>IFERROR(VLOOKUP(B764,zdroj!D:M,10,0),"")</f>
        <v/>
      </c>
      <c r="I764" s="9" t="str">
        <f>IFERROR(VLOOKUP(B764,zdroj!D:N,11,0),"")</f>
        <v/>
      </c>
      <c r="J764" s="92" t="str">
        <f t="shared" si="22"/>
        <v/>
      </c>
      <c r="K764" s="92" t="str">
        <f t="shared" si="23"/>
        <v/>
      </c>
    </row>
    <row r="765" spans="3:11" x14ac:dyDescent="0.25">
      <c r="C765" s="9" t="str">
        <f>IFERROR(VLOOKUP(B765,zdroj!D:AJ,33,0),"")</f>
        <v/>
      </c>
      <c r="D765" s="9" t="str">
        <f>IFERROR(VLOOKUP(B765,OBECaZSJaAM!K:W,12,0),"")</f>
        <v/>
      </c>
      <c r="E765" s="9" t="str">
        <f>IFERROR(VLOOKUP(B765,OBECaZSJaAM!K:W,13,0),"")</f>
        <v/>
      </c>
      <c r="F765" s="9" t="str">
        <f>IFERROR(VLOOKUP(B765,zdroj!D:G,4,0),"")</f>
        <v/>
      </c>
      <c r="G765" s="9" t="str">
        <f>IFERROR(IF(N765="A",VLOOKUP(B765,zdroj!D:I,6,0),VLOOKUP(B765,zdroj!D:H,5,0)),"")</f>
        <v/>
      </c>
      <c r="H765" s="9" t="str">
        <f>IFERROR(VLOOKUP(B765,zdroj!D:M,10,0),"")</f>
        <v/>
      </c>
      <c r="I765" s="9" t="str">
        <f>IFERROR(VLOOKUP(B765,zdroj!D:N,11,0),"")</f>
        <v/>
      </c>
      <c r="J765" s="92" t="str">
        <f t="shared" si="22"/>
        <v/>
      </c>
      <c r="K765" s="92" t="str">
        <f t="shared" si="23"/>
        <v/>
      </c>
    </row>
    <row r="766" spans="3:11" x14ac:dyDescent="0.25">
      <c r="C766" s="9" t="str">
        <f>IFERROR(VLOOKUP(B766,zdroj!D:AJ,33,0),"")</f>
        <v/>
      </c>
      <c r="D766" s="9" t="str">
        <f>IFERROR(VLOOKUP(B766,OBECaZSJaAM!K:W,12,0),"")</f>
        <v/>
      </c>
      <c r="E766" s="9" t="str">
        <f>IFERROR(VLOOKUP(B766,OBECaZSJaAM!K:W,13,0),"")</f>
        <v/>
      </c>
      <c r="F766" s="9" t="str">
        <f>IFERROR(VLOOKUP(B766,zdroj!D:G,4,0),"")</f>
        <v/>
      </c>
      <c r="G766" s="9" t="str">
        <f>IFERROR(IF(N766="A",VLOOKUP(B766,zdroj!D:I,6,0),VLOOKUP(B766,zdroj!D:H,5,0)),"")</f>
        <v/>
      </c>
      <c r="H766" s="9" t="str">
        <f>IFERROR(VLOOKUP(B766,zdroj!D:M,10,0),"")</f>
        <v/>
      </c>
      <c r="I766" s="9" t="str">
        <f>IFERROR(VLOOKUP(B766,zdroj!D:N,11,0),"")</f>
        <v/>
      </c>
      <c r="J766" s="92" t="str">
        <f t="shared" si="22"/>
        <v/>
      </c>
      <c r="K766" s="92" t="str">
        <f t="shared" si="23"/>
        <v/>
      </c>
    </row>
    <row r="767" spans="3:11" x14ac:dyDescent="0.25">
      <c r="C767" s="9" t="str">
        <f>IFERROR(VLOOKUP(B767,zdroj!D:AJ,33,0),"")</f>
        <v/>
      </c>
      <c r="D767" s="9" t="str">
        <f>IFERROR(VLOOKUP(B767,OBECaZSJaAM!K:W,12,0),"")</f>
        <v/>
      </c>
      <c r="E767" s="9" t="str">
        <f>IFERROR(VLOOKUP(B767,OBECaZSJaAM!K:W,13,0),"")</f>
        <v/>
      </c>
      <c r="F767" s="9" t="str">
        <f>IFERROR(VLOOKUP(B767,zdroj!D:G,4,0),"")</f>
        <v/>
      </c>
      <c r="G767" s="9" t="str">
        <f>IFERROR(IF(N767="A",VLOOKUP(B767,zdroj!D:I,6,0),VLOOKUP(B767,zdroj!D:H,5,0)),"")</f>
        <v/>
      </c>
      <c r="H767" s="9" t="str">
        <f>IFERROR(VLOOKUP(B767,zdroj!D:M,10,0),"")</f>
        <v/>
      </c>
      <c r="I767" s="9" t="str">
        <f>IFERROR(VLOOKUP(B767,zdroj!D:N,11,0),"")</f>
        <v/>
      </c>
      <c r="J767" s="92" t="str">
        <f t="shared" si="22"/>
        <v/>
      </c>
      <c r="K767" s="92" t="str">
        <f t="shared" si="23"/>
        <v/>
      </c>
    </row>
    <row r="768" spans="3:11" x14ac:dyDescent="0.25">
      <c r="C768" s="9" t="str">
        <f>IFERROR(VLOOKUP(B768,zdroj!D:AJ,33,0),"")</f>
        <v/>
      </c>
      <c r="D768" s="9" t="str">
        <f>IFERROR(VLOOKUP(B768,OBECaZSJaAM!K:W,12,0),"")</f>
        <v/>
      </c>
      <c r="E768" s="9" t="str">
        <f>IFERROR(VLOOKUP(B768,OBECaZSJaAM!K:W,13,0),"")</f>
        <v/>
      </c>
      <c r="F768" s="9" t="str">
        <f>IFERROR(VLOOKUP(B768,zdroj!D:G,4,0),"")</f>
        <v/>
      </c>
      <c r="G768" s="9" t="str">
        <f>IFERROR(IF(N768="A",VLOOKUP(B768,zdroj!D:I,6,0),VLOOKUP(B768,zdroj!D:H,5,0)),"")</f>
        <v/>
      </c>
      <c r="H768" s="9" t="str">
        <f>IFERROR(VLOOKUP(B768,zdroj!D:M,10,0),"")</f>
        <v/>
      </c>
      <c r="I768" s="9" t="str">
        <f>IFERROR(VLOOKUP(B768,zdroj!D:N,11,0),"")</f>
        <v/>
      </c>
      <c r="J768" s="92" t="str">
        <f t="shared" si="22"/>
        <v/>
      </c>
      <c r="K768" s="92" t="str">
        <f t="shared" si="23"/>
        <v/>
      </c>
    </row>
    <row r="769" spans="3:11" x14ac:dyDescent="0.25">
      <c r="C769" s="9" t="str">
        <f>IFERROR(VLOOKUP(B769,zdroj!D:AJ,33,0),"")</f>
        <v/>
      </c>
      <c r="D769" s="9" t="str">
        <f>IFERROR(VLOOKUP(B769,OBECaZSJaAM!K:W,12,0),"")</f>
        <v/>
      </c>
      <c r="E769" s="9" t="str">
        <f>IFERROR(VLOOKUP(B769,OBECaZSJaAM!K:W,13,0),"")</f>
        <v/>
      </c>
      <c r="F769" s="9" t="str">
        <f>IFERROR(VLOOKUP(B769,zdroj!D:G,4,0),"")</f>
        <v/>
      </c>
      <c r="G769" s="9" t="str">
        <f>IFERROR(IF(N769="A",VLOOKUP(B769,zdroj!D:I,6,0),VLOOKUP(B769,zdroj!D:H,5,0)),"")</f>
        <v/>
      </c>
      <c r="H769" s="9" t="str">
        <f>IFERROR(VLOOKUP(B769,zdroj!D:M,10,0),"")</f>
        <v/>
      </c>
      <c r="I769" s="9" t="str">
        <f>IFERROR(VLOOKUP(B769,zdroj!D:N,11,0),"")</f>
        <v/>
      </c>
      <c r="J769" s="92" t="str">
        <f t="shared" si="22"/>
        <v/>
      </c>
      <c r="K769" s="92" t="str">
        <f t="shared" si="23"/>
        <v/>
      </c>
    </row>
    <row r="770" spans="3:11" x14ac:dyDescent="0.25">
      <c r="C770" s="9" t="str">
        <f>IFERROR(VLOOKUP(B770,zdroj!D:AJ,33,0),"")</f>
        <v/>
      </c>
      <c r="D770" s="9" t="str">
        <f>IFERROR(VLOOKUP(B770,OBECaZSJaAM!K:W,12,0),"")</f>
        <v/>
      </c>
      <c r="E770" s="9" t="str">
        <f>IFERROR(VLOOKUP(B770,OBECaZSJaAM!K:W,13,0),"")</f>
        <v/>
      </c>
      <c r="F770" s="9" t="str">
        <f>IFERROR(VLOOKUP(B770,zdroj!D:G,4,0),"")</f>
        <v/>
      </c>
      <c r="G770" s="9" t="str">
        <f>IFERROR(IF(N770="A",VLOOKUP(B770,zdroj!D:I,6,0),VLOOKUP(B770,zdroj!D:H,5,0)),"")</f>
        <v/>
      </c>
      <c r="H770" s="9" t="str">
        <f>IFERROR(VLOOKUP(B770,zdroj!D:M,10,0),"")</f>
        <v/>
      </c>
      <c r="I770" s="9" t="str">
        <f>IFERROR(VLOOKUP(B770,zdroj!D:N,11,0),"")</f>
        <v/>
      </c>
      <c r="J770" s="92" t="str">
        <f t="shared" si="22"/>
        <v/>
      </c>
      <c r="K770" s="92" t="str">
        <f t="shared" si="23"/>
        <v/>
      </c>
    </row>
    <row r="771" spans="3:11" x14ac:dyDescent="0.25">
      <c r="C771" s="9" t="str">
        <f>IFERROR(VLOOKUP(B771,zdroj!D:AJ,33,0),"")</f>
        <v/>
      </c>
      <c r="D771" s="9" t="str">
        <f>IFERROR(VLOOKUP(B771,OBECaZSJaAM!K:W,12,0),"")</f>
        <v/>
      </c>
      <c r="E771" s="9" t="str">
        <f>IFERROR(VLOOKUP(B771,OBECaZSJaAM!K:W,13,0),"")</f>
        <v/>
      </c>
      <c r="F771" s="9" t="str">
        <f>IFERROR(VLOOKUP(B771,zdroj!D:G,4,0),"")</f>
        <v/>
      </c>
      <c r="G771" s="9" t="str">
        <f>IFERROR(IF(N771="A",VLOOKUP(B771,zdroj!D:I,6,0),VLOOKUP(B771,zdroj!D:H,5,0)),"")</f>
        <v/>
      </c>
      <c r="H771" s="9" t="str">
        <f>IFERROR(VLOOKUP(B771,zdroj!D:M,10,0),"")</f>
        <v/>
      </c>
      <c r="I771" s="9" t="str">
        <f>IFERROR(VLOOKUP(B771,zdroj!D:N,11,0),"")</f>
        <v/>
      </c>
      <c r="J771" s="92" t="str">
        <f t="shared" si="22"/>
        <v/>
      </c>
      <c r="K771" s="92" t="str">
        <f t="shared" si="23"/>
        <v/>
      </c>
    </row>
    <row r="772" spans="3:11" x14ac:dyDescent="0.25">
      <c r="C772" s="9" t="str">
        <f>IFERROR(VLOOKUP(B772,zdroj!D:AJ,33,0),"")</f>
        <v/>
      </c>
      <c r="D772" s="9" t="str">
        <f>IFERROR(VLOOKUP(B772,OBECaZSJaAM!K:W,12,0),"")</f>
        <v/>
      </c>
      <c r="E772" s="9" t="str">
        <f>IFERROR(VLOOKUP(B772,OBECaZSJaAM!K:W,13,0),"")</f>
        <v/>
      </c>
      <c r="F772" s="9" t="str">
        <f>IFERROR(VLOOKUP(B772,zdroj!D:G,4,0),"")</f>
        <v/>
      </c>
      <c r="G772" s="9" t="str">
        <f>IFERROR(IF(N772="A",VLOOKUP(B772,zdroj!D:I,6,0),VLOOKUP(B772,zdroj!D:H,5,0)),"")</f>
        <v/>
      </c>
      <c r="H772" s="9" t="str">
        <f>IFERROR(VLOOKUP(B772,zdroj!D:M,10,0),"")</f>
        <v/>
      </c>
      <c r="I772" s="9" t="str">
        <f>IFERROR(VLOOKUP(B772,zdroj!D:N,11,0),"")</f>
        <v/>
      </c>
      <c r="J772" s="92" t="str">
        <f t="shared" si="22"/>
        <v/>
      </c>
      <c r="K772" s="92" t="str">
        <f t="shared" si="23"/>
        <v/>
      </c>
    </row>
    <row r="773" spans="3:11" x14ac:dyDescent="0.25">
      <c r="C773" s="9" t="str">
        <f>IFERROR(VLOOKUP(B773,zdroj!D:AJ,33,0),"")</f>
        <v/>
      </c>
      <c r="D773" s="9" t="str">
        <f>IFERROR(VLOOKUP(B773,OBECaZSJaAM!K:W,12,0),"")</f>
        <v/>
      </c>
      <c r="E773" s="9" t="str">
        <f>IFERROR(VLOOKUP(B773,OBECaZSJaAM!K:W,13,0),"")</f>
        <v/>
      </c>
      <c r="F773" s="9" t="str">
        <f>IFERROR(VLOOKUP(B773,zdroj!D:G,4,0),"")</f>
        <v/>
      </c>
      <c r="G773" s="9" t="str">
        <f>IFERROR(IF(N773="A",VLOOKUP(B773,zdroj!D:I,6,0),VLOOKUP(B773,zdroj!D:H,5,0)),"")</f>
        <v/>
      </c>
      <c r="H773" s="9" t="str">
        <f>IFERROR(VLOOKUP(B773,zdroj!D:M,10,0),"")</f>
        <v/>
      </c>
      <c r="I773" s="9" t="str">
        <f>IFERROR(VLOOKUP(B773,zdroj!D:N,11,0),"")</f>
        <v/>
      </c>
      <c r="J773" s="92" t="str">
        <f t="shared" si="22"/>
        <v/>
      </c>
      <c r="K773" s="92" t="str">
        <f t="shared" si="23"/>
        <v/>
      </c>
    </row>
    <row r="774" spans="3:11" x14ac:dyDescent="0.25">
      <c r="C774" s="9" t="str">
        <f>IFERROR(VLOOKUP(B774,zdroj!D:AJ,33,0),"")</f>
        <v/>
      </c>
      <c r="D774" s="9" t="str">
        <f>IFERROR(VLOOKUP(B774,OBECaZSJaAM!K:W,12,0),"")</f>
        <v/>
      </c>
      <c r="E774" s="9" t="str">
        <f>IFERROR(VLOOKUP(B774,OBECaZSJaAM!K:W,13,0),"")</f>
        <v/>
      </c>
      <c r="F774" s="9" t="str">
        <f>IFERROR(VLOOKUP(B774,zdroj!D:G,4,0),"")</f>
        <v/>
      </c>
      <c r="G774" s="9" t="str">
        <f>IFERROR(IF(N774="A",VLOOKUP(B774,zdroj!D:I,6,0),VLOOKUP(B774,zdroj!D:H,5,0)),"")</f>
        <v/>
      </c>
      <c r="H774" s="9" t="str">
        <f>IFERROR(VLOOKUP(B774,zdroj!D:M,10,0),"")</f>
        <v/>
      </c>
      <c r="I774" s="9" t="str">
        <f>IFERROR(VLOOKUP(B774,zdroj!D:N,11,0),"")</f>
        <v/>
      </c>
      <c r="J774" s="92" t="str">
        <f t="shared" ref="J774:J837" si="24">IFERROR(G774/F774,"")</f>
        <v/>
      </c>
      <c r="K774" s="92" t="str">
        <f t="shared" ref="K774:K837" si="25">IFERROR((I774+H774+G774)/F774,"")</f>
        <v/>
      </c>
    </row>
    <row r="775" spans="3:11" x14ac:dyDescent="0.25">
      <c r="C775" s="9" t="str">
        <f>IFERROR(VLOOKUP(B775,zdroj!D:AJ,33,0),"")</f>
        <v/>
      </c>
      <c r="D775" s="9" t="str">
        <f>IFERROR(VLOOKUP(B775,OBECaZSJaAM!K:W,12,0),"")</f>
        <v/>
      </c>
      <c r="E775" s="9" t="str">
        <f>IFERROR(VLOOKUP(B775,OBECaZSJaAM!K:W,13,0),"")</f>
        <v/>
      </c>
      <c r="F775" s="9" t="str">
        <f>IFERROR(VLOOKUP(B775,zdroj!D:G,4,0),"")</f>
        <v/>
      </c>
      <c r="G775" s="9" t="str">
        <f>IFERROR(IF(N775="A",VLOOKUP(B775,zdroj!D:I,6,0),VLOOKUP(B775,zdroj!D:H,5,0)),"")</f>
        <v/>
      </c>
      <c r="H775" s="9" t="str">
        <f>IFERROR(VLOOKUP(B775,zdroj!D:M,10,0),"")</f>
        <v/>
      </c>
      <c r="I775" s="9" t="str">
        <f>IFERROR(VLOOKUP(B775,zdroj!D:N,11,0),"")</f>
        <v/>
      </c>
      <c r="J775" s="92" t="str">
        <f t="shared" si="24"/>
        <v/>
      </c>
      <c r="K775" s="92" t="str">
        <f t="shared" si="25"/>
        <v/>
      </c>
    </row>
    <row r="776" spans="3:11" x14ac:dyDescent="0.25">
      <c r="C776" s="9" t="str">
        <f>IFERROR(VLOOKUP(B776,zdroj!D:AJ,33,0),"")</f>
        <v/>
      </c>
      <c r="D776" s="9" t="str">
        <f>IFERROR(VLOOKUP(B776,OBECaZSJaAM!K:W,12,0),"")</f>
        <v/>
      </c>
      <c r="E776" s="9" t="str">
        <f>IFERROR(VLOOKUP(B776,OBECaZSJaAM!K:W,13,0),"")</f>
        <v/>
      </c>
      <c r="F776" s="9" t="str">
        <f>IFERROR(VLOOKUP(B776,zdroj!D:G,4,0),"")</f>
        <v/>
      </c>
      <c r="G776" s="9" t="str">
        <f>IFERROR(IF(N776="A",VLOOKUP(B776,zdroj!D:I,6,0),VLOOKUP(B776,zdroj!D:H,5,0)),"")</f>
        <v/>
      </c>
      <c r="H776" s="9" t="str">
        <f>IFERROR(VLOOKUP(B776,zdroj!D:M,10,0),"")</f>
        <v/>
      </c>
      <c r="I776" s="9" t="str">
        <f>IFERROR(VLOOKUP(B776,zdroj!D:N,11,0),"")</f>
        <v/>
      </c>
      <c r="J776" s="92" t="str">
        <f t="shared" si="24"/>
        <v/>
      </c>
      <c r="K776" s="92" t="str">
        <f t="shared" si="25"/>
        <v/>
      </c>
    </row>
    <row r="777" spans="3:11" x14ac:dyDescent="0.25">
      <c r="C777" s="9" t="str">
        <f>IFERROR(VLOOKUP(B777,zdroj!D:AJ,33,0),"")</f>
        <v/>
      </c>
      <c r="D777" s="9" t="str">
        <f>IFERROR(VLOOKUP(B777,OBECaZSJaAM!K:W,12,0),"")</f>
        <v/>
      </c>
      <c r="E777" s="9" t="str">
        <f>IFERROR(VLOOKUP(B777,OBECaZSJaAM!K:W,13,0),"")</f>
        <v/>
      </c>
      <c r="F777" s="9" t="str">
        <f>IFERROR(VLOOKUP(B777,zdroj!D:G,4,0),"")</f>
        <v/>
      </c>
      <c r="G777" s="9" t="str">
        <f>IFERROR(IF(N777="A",VLOOKUP(B777,zdroj!D:I,6,0),VLOOKUP(B777,zdroj!D:H,5,0)),"")</f>
        <v/>
      </c>
      <c r="H777" s="9" t="str">
        <f>IFERROR(VLOOKUP(B777,zdroj!D:M,10,0),"")</f>
        <v/>
      </c>
      <c r="I777" s="9" t="str">
        <f>IFERROR(VLOOKUP(B777,zdroj!D:N,11,0),"")</f>
        <v/>
      </c>
      <c r="J777" s="92" t="str">
        <f t="shared" si="24"/>
        <v/>
      </c>
      <c r="K777" s="92" t="str">
        <f t="shared" si="25"/>
        <v/>
      </c>
    </row>
    <row r="778" spans="3:11" x14ac:dyDescent="0.25">
      <c r="C778" s="9" t="str">
        <f>IFERROR(VLOOKUP(B778,zdroj!D:AJ,33,0),"")</f>
        <v/>
      </c>
      <c r="D778" s="9" t="str">
        <f>IFERROR(VLOOKUP(B778,OBECaZSJaAM!K:W,12,0),"")</f>
        <v/>
      </c>
      <c r="E778" s="9" t="str">
        <f>IFERROR(VLOOKUP(B778,OBECaZSJaAM!K:W,13,0),"")</f>
        <v/>
      </c>
      <c r="F778" s="9" t="str">
        <f>IFERROR(VLOOKUP(B778,zdroj!D:G,4,0),"")</f>
        <v/>
      </c>
      <c r="G778" s="9" t="str">
        <f>IFERROR(IF(N778="A",VLOOKUP(B778,zdroj!D:I,6,0),VLOOKUP(B778,zdroj!D:H,5,0)),"")</f>
        <v/>
      </c>
      <c r="H778" s="9" t="str">
        <f>IFERROR(VLOOKUP(B778,zdroj!D:M,10,0),"")</f>
        <v/>
      </c>
      <c r="I778" s="9" t="str">
        <f>IFERROR(VLOOKUP(B778,zdroj!D:N,11,0),"")</f>
        <v/>
      </c>
      <c r="J778" s="92" t="str">
        <f t="shared" si="24"/>
        <v/>
      </c>
      <c r="K778" s="92" t="str">
        <f t="shared" si="25"/>
        <v/>
      </c>
    </row>
    <row r="779" spans="3:11" x14ac:dyDescent="0.25">
      <c r="C779" s="9" t="str">
        <f>IFERROR(VLOOKUP(B779,zdroj!D:AJ,33,0),"")</f>
        <v/>
      </c>
      <c r="D779" s="9" t="str">
        <f>IFERROR(VLOOKUP(B779,OBECaZSJaAM!K:W,12,0),"")</f>
        <v/>
      </c>
      <c r="E779" s="9" t="str">
        <f>IFERROR(VLOOKUP(B779,OBECaZSJaAM!K:W,13,0),"")</f>
        <v/>
      </c>
      <c r="F779" s="9" t="str">
        <f>IFERROR(VLOOKUP(B779,zdroj!D:G,4,0),"")</f>
        <v/>
      </c>
      <c r="G779" s="9" t="str">
        <f>IFERROR(IF(N779="A",VLOOKUP(B779,zdroj!D:I,6,0),VLOOKUP(B779,zdroj!D:H,5,0)),"")</f>
        <v/>
      </c>
      <c r="H779" s="9" t="str">
        <f>IFERROR(VLOOKUP(B779,zdroj!D:M,10,0),"")</f>
        <v/>
      </c>
      <c r="I779" s="9" t="str">
        <f>IFERROR(VLOOKUP(B779,zdroj!D:N,11,0),"")</f>
        <v/>
      </c>
      <c r="J779" s="92" t="str">
        <f t="shared" si="24"/>
        <v/>
      </c>
      <c r="K779" s="92" t="str">
        <f t="shared" si="25"/>
        <v/>
      </c>
    </row>
    <row r="780" spans="3:11" x14ac:dyDescent="0.25">
      <c r="C780" s="9" t="str">
        <f>IFERROR(VLOOKUP(B780,zdroj!D:AJ,33,0),"")</f>
        <v/>
      </c>
      <c r="D780" s="9" t="str">
        <f>IFERROR(VLOOKUP(B780,OBECaZSJaAM!K:W,12,0),"")</f>
        <v/>
      </c>
      <c r="E780" s="9" t="str">
        <f>IFERROR(VLOOKUP(B780,OBECaZSJaAM!K:W,13,0),"")</f>
        <v/>
      </c>
      <c r="F780" s="9" t="str">
        <f>IFERROR(VLOOKUP(B780,zdroj!D:G,4,0),"")</f>
        <v/>
      </c>
      <c r="G780" s="9" t="str">
        <f>IFERROR(IF(N780="A",VLOOKUP(B780,zdroj!D:I,6,0),VLOOKUP(B780,zdroj!D:H,5,0)),"")</f>
        <v/>
      </c>
      <c r="H780" s="9" t="str">
        <f>IFERROR(VLOOKUP(B780,zdroj!D:M,10,0),"")</f>
        <v/>
      </c>
      <c r="I780" s="9" t="str">
        <f>IFERROR(VLOOKUP(B780,zdroj!D:N,11,0),"")</f>
        <v/>
      </c>
      <c r="J780" s="92" t="str">
        <f t="shared" si="24"/>
        <v/>
      </c>
      <c r="K780" s="92" t="str">
        <f t="shared" si="25"/>
        <v/>
      </c>
    </row>
    <row r="781" spans="3:11" x14ac:dyDescent="0.25">
      <c r="C781" s="9" t="str">
        <f>IFERROR(VLOOKUP(B781,zdroj!D:AJ,33,0),"")</f>
        <v/>
      </c>
      <c r="D781" s="9" t="str">
        <f>IFERROR(VLOOKUP(B781,OBECaZSJaAM!K:W,12,0),"")</f>
        <v/>
      </c>
      <c r="E781" s="9" t="str">
        <f>IFERROR(VLOOKUP(B781,OBECaZSJaAM!K:W,13,0),"")</f>
        <v/>
      </c>
      <c r="F781" s="9" t="str">
        <f>IFERROR(VLOOKUP(B781,zdroj!D:G,4,0),"")</f>
        <v/>
      </c>
      <c r="G781" s="9" t="str">
        <f>IFERROR(IF(N781="A",VLOOKUP(B781,zdroj!D:I,6,0),VLOOKUP(B781,zdroj!D:H,5,0)),"")</f>
        <v/>
      </c>
      <c r="H781" s="9" t="str">
        <f>IFERROR(VLOOKUP(B781,zdroj!D:M,10,0),"")</f>
        <v/>
      </c>
      <c r="I781" s="9" t="str">
        <f>IFERROR(VLOOKUP(B781,zdroj!D:N,11,0),"")</f>
        <v/>
      </c>
      <c r="J781" s="92" t="str">
        <f t="shared" si="24"/>
        <v/>
      </c>
      <c r="K781" s="92" t="str">
        <f t="shared" si="25"/>
        <v/>
      </c>
    </row>
    <row r="782" spans="3:11" x14ac:dyDescent="0.25">
      <c r="C782" s="9" t="str">
        <f>IFERROR(VLOOKUP(B782,zdroj!D:AJ,33,0),"")</f>
        <v/>
      </c>
      <c r="D782" s="9" t="str">
        <f>IFERROR(VLOOKUP(B782,OBECaZSJaAM!K:W,12,0),"")</f>
        <v/>
      </c>
      <c r="E782" s="9" t="str">
        <f>IFERROR(VLOOKUP(B782,OBECaZSJaAM!K:W,13,0),"")</f>
        <v/>
      </c>
      <c r="F782" s="9" t="str">
        <f>IFERROR(VLOOKUP(B782,zdroj!D:G,4,0),"")</f>
        <v/>
      </c>
      <c r="G782" s="9" t="str">
        <f>IFERROR(IF(N782="A",VLOOKUP(B782,zdroj!D:I,6,0),VLOOKUP(B782,zdroj!D:H,5,0)),"")</f>
        <v/>
      </c>
      <c r="H782" s="9" t="str">
        <f>IFERROR(VLOOKUP(B782,zdroj!D:M,10,0),"")</f>
        <v/>
      </c>
      <c r="I782" s="9" t="str">
        <f>IFERROR(VLOOKUP(B782,zdroj!D:N,11,0),"")</f>
        <v/>
      </c>
      <c r="J782" s="92" t="str">
        <f t="shared" si="24"/>
        <v/>
      </c>
      <c r="K782" s="92" t="str">
        <f t="shared" si="25"/>
        <v/>
      </c>
    </row>
    <row r="783" spans="3:11" x14ac:dyDescent="0.25">
      <c r="C783" s="9" t="str">
        <f>IFERROR(VLOOKUP(B783,zdroj!D:AJ,33,0),"")</f>
        <v/>
      </c>
      <c r="D783" s="9" t="str">
        <f>IFERROR(VLOOKUP(B783,OBECaZSJaAM!K:W,12,0),"")</f>
        <v/>
      </c>
      <c r="E783" s="9" t="str">
        <f>IFERROR(VLOOKUP(B783,OBECaZSJaAM!K:W,13,0),"")</f>
        <v/>
      </c>
      <c r="F783" s="9" t="str">
        <f>IFERROR(VLOOKUP(B783,zdroj!D:G,4,0),"")</f>
        <v/>
      </c>
      <c r="G783" s="9" t="str">
        <f>IFERROR(IF(N783="A",VLOOKUP(B783,zdroj!D:I,6,0),VLOOKUP(B783,zdroj!D:H,5,0)),"")</f>
        <v/>
      </c>
      <c r="H783" s="9" t="str">
        <f>IFERROR(VLOOKUP(B783,zdroj!D:M,10,0),"")</f>
        <v/>
      </c>
      <c r="I783" s="9" t="str">
        <f>IFERROR(VLOOKUP(B783,zdroj!D:N,11,0),"")</f>
        <v/>
      </c>
      <c r="J783" s="92" t="str">
        <f t="shared" si="24"/>
        <v/>
      </c>
      <c r="K783" s="92" t="str">
        <f t="shared" si="25"/>
        <v/>
      </c>
    </row>
    <row r="784" spans="3:11" x14ac:dyDescent="0.25">
      <c r="C784" s="9" t="str">
        <f>IFERROR(VLOOKUP(B784,zdroj!D:AJ,33,0),"")</f>
        <v/>
      </c>
      <c r="D784" s="9" t="str">
        <f>IFERROR(VLOOKUP(B784,OBECaZSJaAM!K:W,12,0),"")</f>
        <v/>
      </c>
      <c r="E784" s="9" t="str">
        <f>IFERROR(VLOOKUP(B784,OBECaZSJaAM!K:W,13,0),"")</f>
        <v/>
      </c>
      <c r="F784" s="9" t="str">
        <f>IFERROR(VLOOKUP(B784,zdroj!D:G,4,0),"")</f>
        <v/>
      </c>
      <c r="G784" s="9" t="str">
        <f>IFERROR(IF(N784="A",VLOOKUP(B784,zdroj!D:I,6,0),VLOOKUP(B784,zdroj!D:H,5,0)),"")</f>
        <v/>
      </c>
      <c r="H784" s="9" t="str">
        <f>IFERROR(VLOOKUP(B784,zdroj!D:M,10,0),"")</f>
        <v/>
      </c>
      <c r="I784" s="9" t="str">
        <f>IFERROR(VLOOKUP(B784,zdroj!D:N,11,0),"")</f>
        <v/>
      </c>
      <c r="J784" s="92" t="str">
        <f t="shared" si="24"/>
        <v/>
      </c>
      <c r="K784" s="92" t="str">
        <f t="shared" si="25"/>
        <v/>
      </c>
    </row>
    <row r="785" spans="3:11" x14ac:dyDescent="0.25">
      <c r="C785" s="9" t="str">
        <f>IFERROR(VLOOKUP(B785,zdroj!D:AJ,33,0),"")</f>
        <v/>
      </c>
      <c r="D785" s="9" t="str">
        <f>IFERROR(VLOOKUP(B785,OBECaZSJaAM!K:W,12,0),"")</f>
        <v/>
      </c>
      <c r="E785" s="9" t="str">
        <f>IFERROR(VLOOKUP(B785,OBECaZSJaAM!K:W,13,0),"")</f>
        <v/>
      </c>
      <c r="F785" s="9" t="str">
        <f>IFERROR(VLOOKUP(B785,zdroj!D:G,4,0),"")</f>
        <v/>
      </c>
      <c r="G785" s="9" t="str">
        <f>IFERROR(IF(N785="A",VLOOKUP(B785,zdroj!D:I,6,0),VLOOKUP(B785,zdroj!D:H,5,0)),"")</f>
        <v/>
      </c>
      <c r="H785" s="9" t="str">
        <f>IFERROR(VLOOKUP(B785,zdroj!D:M,10,0),"")</f>
        <v/>
      </c>
      <c r="I785" s="9" t="str">
        <f>IFERROR(VLOOKUP(B785,zdroj!D:N,11,0),"")</f>
        <v/>
      </c>
      <c r="J785" s="92" t="str">
        <f t="shared" si="24"/>
        <v/>
      </c>
      <c r="K785" s="92" t="str">
        <f t="shared" si="25"/>
        <v/>
      </c>
    </row>
    <row r="786" spans="3:11" x14ac:dyDescent="0.25">
      <c r="C786" s="9" t="str">
        <f>IFERROR(VLOOKUP(B786,zdroj!D:AJ,33,0),"")</f>
        <v/>
      </c>
      <c r="D786" s="9" t="str">
        <f>IFERROR(VLOOKUP(B786,OBECaZSJaAM!K:W,12,0),"")</f>
        <v/>
      </c>
      <c r="E786" s="9" t="str">
        <f>IFERROR(VLOOKUP(B786,OBECaZSJaAM!K:W,13,0),"")</f>
        <v/>
      </c>
      <c r="F786" s="9" t="str">
        <f>IFERROR(VLOOKUP(B786,zdroj!D:G,4,0),"")</f>
        <v/>
      </c>
      <c r="G786" s="9" t="str">
        <f>IFERROR(IF(N786="A",VLOOKUP(B786,zdroj!D:I,6,0),VLOOKUP(B786,zdroj!D:H,5,0)),"")</f>
        <v/>
      </c>
      <c r="H786" s="9" t="str">
        <f>IFERROR(VLOOKUP(B786,zdroj!D:M,10,0),"")</f>
        <v/>
      </c>
      <c r="I786" s="9" t="str">
        <f>IFERROR(VLOOKUP(B786,zdroj!D:N,11,0),"")</f>
        <v/>
      </c>
      <c r="J786" s="92" t="str">
        <f t="shared" si="24"/>
        <v/>
      </c>
      <c r="K786" s="92" t="str">
        <f t="shared" si="25"/>
        <v/>
      </c>
    </row>
    <row r="787" spans="3:11" x14ac:dyDescent="0.25">
      <c r="C787" s="9" t="str">
        <f>IFERROR(VLOOKUP(B787,zdroj!D:AJ,33,0),"")</f>
        <v/>
      </c>
      <c r="D787" s="9" t="str">
        <f>IFERROR(VLOOKUP(B787,OBECaZSJaAM!K:W,12,0),"")</f>
        <v/>
      </c>
      <c r="E787" s="9" t="str">
        <f>IFERROR(VLOOKUP(B787,OBECaZSJaAM!K:W,13,0),"")</f>
        <v/>
      </c>
      <c r="F787" s="9" t="str">
        <f>IFERROR(VLOOKUP(B787,zdroj!D:G,4,0),"")</f>
        <v/>
      </c>
      <c r="G787" s="9" t="str">
        <f>IFERROR(IF(N787="A",VLOOKUP(B787,zdroj!D:I,6,0),VLOOKUP(B787,zdroj!D:H,5,0)),"")</f>
        <v/>
      </c>
      <c r="H787" s="9" t="str">
        <f>IFERROR(VLOOKUP(B787,zdroj!D:M,10,0),"")</f>
        <v/>
      </c>
      <c r="I787" s="9" t="str">
        <f>IFERROR(VLOOKUP(B787,zdroj!D:N,11,0),"")</f>
        <v/>
      </c>
      <c r="J787" s="92" t="str">
        <f t="shared" si="24"/>
        <v/>
      </c>
      <c r="K787" s="92" t="str">
        <f t="shared" si="25"/>
        <v/>
      </c>
    </row>
    <row r="788" spans="3:11" x14ac:dyDescent="0.25">
      <c r="C788" s="9" t="str">
        <f>IFERROR(VLOOKUP(B788,zdroj!D:AJ,33,0),"")</f>
        <v/>
      </c>
      <c r="D788" s="9" t="str">
        <f>IFERROR(VLOOKUP(B788,OBECaZSJaAM!K:W,12,0),"")</f>
        <v/>
      </c>
      <c r="E788" s="9" t="str">
        <f>IFERROR(VLOOKUP(B788,OBECaZSJaAM!K:W,13,0),"")</f>
        <v/>
      </c>
      <c r="F788" s="9" t="str">
        <f>IFERROR(VLOOKUP(B788,zdroj!D:G,4,0),"")</f>
        <v/>
      </c>
      <c r="G788" s="9" t="str">
        <f>IFERROR(IF(N788="A",VLOOKUP(B788,zdroj!D:I,6,0),VLOOKUP(B788,zdroj!D:H,5,0)),"")</f>
        <v/>
      </c>
      <c r="H788" s="9" t="str">
        <f>IFERROR(VLOOKUP(B788,zdroj!D:M,10,0),"")</f>
        <v/>
      </c>
      <c r="I788" s="9" t="str">
        <f>IFERROR(VLOOKUP(B788,zdroj!D:N,11,0),"")</f>
        <v/>
      </c>
      <c r="J788" s="92" t="str">
        <f t="shared" si="24"/>
        <v/>
      </c>
      <c r="K788" s="92" t="str">
        <f t="shared" si="25"/>
        <v/>
      </c>
    </row>
    <row r="789" spans="3:11" x14ac:dyDescent="0.25">
      <c r="C789" s="9" t="str">
        <f>IFERROR(VLOOKUP(B789,zdroj!D:AJ,33,0),"")</f>
        <v/>
      </c>
      <c r="D789" s="9" t="str">
        <f>IFERROR(VLOOKUP(B789,OBECaZSJaAM!K:W,12,0),"")</f>
        <v/>
      </c>
      <c r="E789" s="9" t="str">
        <f>IFERROR(VLOOKUP(B789,OBECaZSJaAM!K:W,13,0),"")</f>
        <v/>
      </c>
      <c r="F789" s="9" t="str">
        <f>IFERROR(VLOOKUP(B789,zdroj!D:G,4,0),"")</f>
        <v/>
      </c>
      <c r="G789" s="9" t="str">
        <f>IFERROR(IF(N789="A",VLOOKUP(B789,zdroj!D:I,6,0),VLOOKUP(B789,zdroj!D:H,5,0)),"")</f>
        <v/>
      </c>
      <c r="H789" s="9" t="str">
        <f>IFERROR(VLOOKUP(B789,zdroj!D:M,10,0),"")</f>
        <v/>
      </c>
      <c r="I789" s="9" t="str">
        <f>IFERROR(VLOOKUP(B789,zdroj!D:N,11,0),"")</f>
        <v/>
      </c>
      <c r="J789" s="92" t="str">
        <f t="shared" si="24"/>
        <v/>
      </c>
      <c r="K789" s="92" t="str">
        <f t="shared" si="25"/>
        <v/>
      </c>
    </row>
    <row r="790" spans="3:11" x14ac:dyDescent="0.25">
      <c r="C790" s="9" t="str">
        <f>IFERROR(VLOOKUP(B790,zdroj!D:AJ,33,0),"")</f>
        <v/>
      </c>
      <c r="D790" s="9" t="str">
        <f>IFERROR(VLOOKUP(B790,OBECaZSJaAM!K:W,12,0),"")</f>
        <v/>
      </c>
      <c r="E790" s="9" t="str">
        <f>IFERROR(VLOOKUP(B790,OBECaZSJaAM!K:W,13,0),"")</f>
        <v/>
      </c>
      <c r="F790" s="9" t="str">
        <f>IFERROR(VLOOKUP(B790,zdroj!D:G,4,0),"")</f>
        <v/>
      </c>
      <c r="G790" s="9" t="str">
        <f>IFERROR(IF(N790="A",VLOOKUP(B790,zdroj!D:I,6,0),VLOOKUP(B790,zdroj!D:H,5,0)),"")</f>
        <v/>
      </c>
      <c r="H790" s="9" t="str">
        <f>IFERROR(VLOOKUP(B790,zdroj!D:M,10,0),"")</f>
        <v/>
      </c>
      <c r="I790" s="9" t="str">
        <f>IFERROR(VLOOKUP(B790,zdroj!D:N,11,0),"")</f>
        <v/>
      </c>
      <c r="J790" s="92" t="str">
        <f t="shared" si="24"/>
        <v/>
      </c>
      <c r="K790" s="92" t="str">
        <f t="shared" si="25"/>
        <v/>
      </c>
    </row>
    <row r="791" spans="3:11" x14ac:dyDescent="0.25">
      <c r="C791" s="9" t="str">
        <f>IFERROR(VLOOKUP(B791,zdroj!D:AJ,33,0),"")</f>
        <v/>
      </c>
      <c r="D791" s="9" t="str">
        <f>IFERROR(VLOOKUP(B791,OBECaZSJaAM!K:W,12,0),"")</f>
        <v/>
      </c>
      <c r="E791" s="9" t="str">
        <f>IFERROR(VLOOKUP(B791,OBECaZSJaAM!K:W,13,0),"")</f>
        <v/>
      </c>
      <c r="F791" s="9" t="str">
        <f>IFERROR(VLOOKUP(B791,zdroj!D:G,4,0),"")</f>
        <v/>
      </c>
      <c r="G791" s="9" t="str">
        <f>IFERROR(IF(N791="A",VLOOKUP(B791,zdroj!D:I,6,0),VLOOKUP(B791,zdroj!D:H,5,0)),"")</f>
        <v/>
      </c>
      <c r="H791" s="9" t="str">
        <f>IFERROR(VLOOKUP(B791,zdroj!D:M,10,0),"")</f>
        <v/>
      </c>
      <c r="I791" s="9" t="str">
        <f>IFERROR(VLOOKUP(B791,zdroj!D:N,11,0),"")</f>
        <v/>
      </c>
      <c r="J791" s="92" t="str">
        <f t="shared" si="24"/>
        <v/>
      </c>
      <c r="K791" s="92" t="str">
        <f t="shared" si="25"/>
        <v/>
      </c>
    </row>
    <row r="792" spans="3:11" x14ac:dyDescent="0.25">
      <c r="C792" s="9" t="str">
        <f>IFERROR(VLOOKUP(B792,zdroj!D:AJ,33,0),"")</f>
        <v/>
      </c>
      <c r="D792" s="9" t="str">
        <f>IFERROR(VLOOKUP(B792,OBECaZSJaAM!K:W,12,0),"")</f>
        <v/>
      </c>
      <c r="E792" s="9" t="str">
        <f>IFERROR(VLOOKUP(B792,OBECaZSJaAM!K:W,13,0),"")</f>
        <v/>
      </c>
      <c r="F792" s="9" t="str">
        <f>IFERROR(VLOOKUP(B792,zdroj!D:G,4,0),"")</f>
        <v/>
      </c>
      <c r="G792" s="9" t="str">
        <f>IFERROR(IF(N792="A",VLOOKUP(B792,zdroj!D:I,6,0),VLOOKUP(B792,zdroj!D:H,5,0)),"")</f>
        <v/>
      </c>
      <c r="H792" s="9" t="str">
        <f>IFERROR(VLOOKUP(B792,zdroj!D:M,10,0),"")</f>
        <v/>
      </c>
      <c r="I792" s="9" t="str">
        <f>IFERROR(VLOOKUP(B792,zdroj!D:N,11,0),"")</f>
        <v/>
      </c>
      <c r="J792" s="92" t="str">
        <f t="shared" si="24"/>
        <v/>
      </c>
      <c r="K792" s="92" t="str">
        <f t="shared" si="25"/>
        <v/>
      </c>
    </row>
    <row r="793" spans="3:11" x14ac:dyDescent="0.25">
      <c r="C793" s="9" t="str">
        <f>IFERROR(VLOOKUP(B793,zdroj!D:AJ,33,0),"")</f>
        <v/>
      </c>
      <c r="D793" s="9" t="str">
        <f>IFERROR(VLOOKUP(B793,OBECaZSJaAM!K:W,12,0),"")</f>
        <v/>
      </c>
      <c r="E793" s="9" t="str">
        <f>IFERROR(VLOOKUP(B793,OBECaZSJaAM!K:W,13,0),"")</f>
        <v/>
      </c>
      <c r="F793" s="9" t="str">
        <f>IFERROR(VLOOKUP(B793,zdroj!D:G,4,0),"")</f>
        <v/>
      </c>
      <c r="G793" s="9" t="str">
        <f>IFERROR(IF(N793="A",VLOOKUP(B793,zdroj!D:I,6,0),VLOOKUP(B793,zdroj!D:H,5,0)),"")</f>
        <v/>
      </c>
      <c r="H793" s="9" t="str">
        <f>IFERROR(VLOOKUP(B793,zdroj!D:M,10,0),"")</f>
        <v/>
      </c>
      <c r="I793" s="9" t="str">
        <f>IFERROR(VLOOKUP(B793,zdroj!D:N,11,0),"")</f>
        <v/>
      </c>
      <c r="J793" s="92" t="str">
        <f t="shared" si="24"/>
        <v/>
      </c>
      <c r="K793" s="92" t="str">
        <f t="shared" si="25"/>
        <v/>
      </c>
    </row>
    <row r="794" spans="3:11" x14ac:dyDescent="0.25">
      <c r="C794" s="9" t="str">
        <f>IFERROR(VLOOKUP(B794,zdroj!D:AJ,33,0),"")</f>
        <v/>
      </c>
      <c r="D794" s="9" t="str">
        <f>IFERROR(VLOOKUP(B794,OBECaZSJaAM!K:W,12,0),"")</f>
        <v/>
      </c>
      <c r="E794" s="9" t="str">
        <f>IFERROR(VLOOKUP(B794,OBECaZSJaAM!K:W,13,0),"")</f>
        <v/>
      </c>
      <c r="F794" s="9" t="str">
        <f>IFERROR(VLOOKUP(B794,zdroj!D:G,4,0),"")</f>
        <v/>
      </c>
      <c r="G794" s="9" t="str">
        <f>IFERROR(IF(N794="A",VLOOKUP(B794,zdroj!D:I,6,0),VLOOKUP(B794,zdroj!D:H,5,0)),"")</f>
        <v/>
      </c>
      <c r="H794" s="9" t="str">
        <f>IFERROR(VLOOKUP(B794,zdroj!D:M,10,0),"")</f>
        <v/>
      </c>
      <c r="I794" s="9" t="str">
        <f>IFERROR(VLOOKUP(B794,zdroj!D:N,11,0),"")</f>
        <v/>
      </c>
      <c r="J794" s="92" t="str">
        <f t="shared" si="24"/>
        <v/>
      </c>
      <c r="K794" s="92" t="str">
        <f t="shared" si="25"/>
        <v/>
      </c>
    </row>
    <row r="795" spans="3:11" x14ac:dyDescent="0.25">
      <c r="C795" s="9" t="str">
        <f>IFERROR(VLOOKUP(B795,zdroj!D:AJ,33,0),"")</f>
        <v/>
      </c>
      <c r="D795" s="9" t="str">
        <f>IFERROR(VLOOKUP(B795,OBECaZSJaAM!K:W,12,0),"")</f>
        <v/>
      </c>
      <c r="E795" s="9" t="str">
        <f>IFERROR(VLOOKUP(B795,OBECaZSJaAM!K:W,13,0),"")</f>
        <v/>
      </c>
      <c r="F795" s="9" t="str">
        <f>IFERROR(VLOOKUP(B795,zdroj!D:G,4,0),"")</f>
        <v/>
      </c>
      <c r="G795" s="9" t="str">
        <f>IFERROR(IF(N795="A",VLOOKUP(B795,zdroj!D:I,6,0),VLOOKUP(B795,zdroj!D:H,5,0)),"")</f>
        <v/>
      </c>
      <c r="H795" s="9" t="str">
        <f>IFERROR(VLOOKUP(B795,zdroj!D:M,10,0),"")</f>
        <v/>
      </c>
      <c r="I795" s="9" t="str">
        <f>IFERROR(VLOOKUP(B795,zdroj!D:N,11,0),"")</f>
        <v/>
      </c>
      <c r="J795" s="92" t="str">
        <f t="shared" si="24"/>
        <v/>
      </c>
      <c r="K795" s="92" t="str">
        <f t="shared" si="25"/>
        <v/>
      </c>
    </row>
    <row r="796" spans="3:11" x14ac:dyDescent="0.25">
      <c r="C796" s="9" t="str">
        <f>IFERROR(VLOOKUP(B796,zdroj!D:AJ,33,0),"")</f>
        <v/>
      </c>
      <c r="D796" s="9" t="str">
        <f>IFERROR(VLOOKUP(B796,OBECaZSJaAM!K:W,12,0),"")</f>
        <v/>
      </c>
      <c r="E796" s="9" t="str">
        <f>IFERROR(VLOOKUP(B796,OBECaZSJaAM!K:W,13,0),"")</f>
        <v/>
      </c>
      <c r="F796" s="9" t="str">
        <f>IFERROR(VLOOKUP(B796,zdroj!D:G,4,0),"")</f>
        <v/>
      </c>
      <c r="G796" s="9" t="str">
        <f>IFERROR(IF(N796="A",VLOOKUP(B796,zdroj!D:I,6,0),VLOOKUP(B796,zdroj!D:H,5,0)),"")</f>
        <v/>
      </c>
      <c r="H796" s="9" t="str">
        <f>IFERROR(VLOOKUP(B796,zdroj!D:M,10,0),"")</f>
        <v/>
      </c>
      <c r="I796" s="9" t="str">
        <f>IFERROR(VLOOKUP(B796,zdroj!D:N,11,0),"")</f>
        <v/>
      </c>
      <c r="J796" s="92" t="str">
        <f t="shared" si="24"/>
        <v/>
      </c>
      <c r="K796" s="92" t="str">
        <f t="shared" si="25"/>
        <v/>
      </c>
    </row>
    <row r="797" spans="3:11" x14ac:dyDescent="0.25">
      <c r="C797" s="9" t="str">
        <f>IFERROR(VLOOKUP(B797,zdroj!D:AJ,33,0),"")</f>
        <v/>
      </c>
      <c r="D797" s="9" t="str">
        <f>IFERROR(VLOOKUP(B797,OBECaZSJaAM!K:W,12,0),"")</f>
        <v/>
      </c>
      <c r="E797" s="9" t="str">
        <f>IFERROR(VLOOKUP(B797,OBECaZSJaAM!K:W,13,0),"")</f>
        <v/>
      </c>
      <c r="F797" s="9" t="str">
        <f>IFERROR(VLOOKUP(B797,zdroj!D:G,4,0),"")</f>
        <v/>
      </c>
      <c r="G797" s="9" t="str">
        <f>IFERROR(IF(N797="A",VLOOKUP(B797,zdroj!D:I,6,0),VLOOKUP(B797,zdroj!D:H,5,0)),"")</f>
        <v/>
      </c>
      <c r="H797" s="9" t="str">
        <f>IFERROR(VLOOKUP(B797,zdroj!D:M,10,0),"")</f>
        <v/>
      </c>
      <c r="I797" s="9" t="str">
        <f>IFERROR(VLOOKUP(B797,zdroj!D:N,11,0),"")</f>
        <v/>
      </c>
      <c r="J797" s="92" t="str">
        <f t="shared" si="24"/>
        <v/>
      </c>
      <c r="K797" s="92" t="str">
        <f t="shared" si="25"/>
        <v/>
      </c>
    </row>
    <row r="798" spans="3:11" x14ac:dyDescent="0.25">
      <c r="C798" s="9" t="str">
        <f>IFERROR(VLOOKUP(B798,zdroj!D:AJ,33,0),"")</f>
        <v/>
      </c>
      <c r="D798" s="9" t="str">
        <f>IFERROR(VLOOKUP(B798,OBECaZSJaAM!K:W,12,0),"")</f>
        <v/>
      </c>
      <c r="E798" s="9" t="str">
        <f>IFERROR(VLOOKUP(B798,OBECaZSJaAM!K:W,13,0),"")</f>
        <v/>
      </c>
      <c r="F798" s="9" t="str">
        <f>IFERROR(VLOOKUP(B798,zdroj!D:G,4,0),"")</f>
        <v/>
      </c>
      <c r="G798" s="9" t="str">
        <f>IFERROR(IF(N798="A",VLOOKUP(B798,zdroj!D:I,6,0),VLOOKUP(B798,zdroj!D:H,5,0)),"")</f>
        <v/>
      </c>
      <c r="H798" s="9" t="str">
        <f>IFERROR(VLOOKUP(B798,zdroj!D:M,10,0),"")</f>
        <v/>
      </c>
      <c r="I798" s="9" t="str">
        <f>IFERROR(VLOOKUP(B798,zdroj!D:N,11,0),"")</f>
        <v/>
      </c>
      <c r="J798" s="92" t="str">
        <f t="shared" si="24"/>
        <v/>
      </c>
      <c r="K798" s="92" t="str">
        <f t="shared" si="25"/>
        <v/>
      </c>
    </row>
    <row r="799" spans="3:11" x14ac:dyDescent="0.25">
      <c r="C799" s="9" t="str">
        <f>IFERROR(VLOOKUP(B799,zdroj!D:AJ,33,0),"")</f>
        <v/>
      </c>
      <c r="D799" s="9" t="str">
        <f>IFERROR(VLOOKUP(B799,OBECaZSJaAM!K:W,12,0),"")</f>
        <v/>
      </c>
      <c r="E799" s="9" t="str">
        <f>IFERROR(VLOOKUP(B799,OBECaZSJaAM!K:W,13,0),"")</f>
        <v/>
      </c>
      <c r="F799" s="9" t="str">
        <f>IFERROR(VLOOKUP(B799,zdroj!D:G,4,0),"")</f>
        <v/>
      </c>
      <c r="G799" s="9" t="str">
        <f>IFERROR(IF(N799="A",VLOOKUP(B799,zdroj!D:I,6,0),VLOOKUP(B799,zdroj!D:H,5,0)),"")</f>
        <v/>
      </c>
      <c r="H799" s="9" t="str">
        <f>IFERROR(VLOOKUP(B799,zdroj!D:M,10,0),"")</f>
        <v/>
      </c>
      <c r="I799" s="9" t="str">
        <f>IFERROR(VLOOKUP(B799,zdroj!D:N,11,0),"")</f>
        <v/>
      </c>
      <c r="J799" s="92" t="str">
        <f t="shared" si="24"/>
        <v/>
      </c>
      <c r="K799" s="92" t="str">
        <f t="shared" si="25"/>
        <v/>
      </c>
    </row>
    <row r="800" spans="3:11" x14ac:dyDescent="0.25">
      <c r="C800" s="9" t="str">
        <f>IFERROR(VLOOKUP(B800,zdroj!D:AJ,33,0),"")</f>
        <v/>
      </c>
      <c r="D800" s="9" t="str">
        <f>IFERROR(VLOOKUP(B800,OBECaZSJaAM!K:W,12,0),"")</f>
        <v/>
      </c>
      <c r="E800" s="9" t="str">
        <f>IFERROR(VLOOKUP(B800,OBECaZSJaAM!K:W,13,0),"")</f>
        <v/>
      </c>
      <c r="F800" s="9" t="str">
        <f>IFERROR(VLOOKUP(B800,zdroj!D:G,4,0),"")</f>
        <v/>
      </c>
      <c r="G800" s="9" t="str">
        <f>IFERROR(IF(N800="A",VLOOKUP(B800,zdroj!D:I,6,0),VLOOKUP(B800,zdroj!D:H,5,0)),"")</f>
        <v/>
      </c>
      <c r="H800" s="9" t="str">
        <f>IFERROR(VLOOKUP(B800,zdroj!D:M,10,0),"")</f>
        <v/>
      </c>
      <c r="I800" s="9" t="str">
        <f>IFERROR(VLOOKUP(B800,zdroj!D:N,11,0),"")</f>
        <v/>
      </c>
      <c r="J800" s="92" t="str">
        <f t="shared" si="24"/>
        <v/>
      </c>
      <c r="K800" s="92" t="str">
        <f t="shared" si="25"/>
        <v/>
      </c>
    </row>
    <row r="801" spans="3:11" x14ac:dyDescent="0.25">
      <c r="C801" s="9" t="str">
        <f>IFERROR(VLOOKUP(B801,zdroj!D:AJ,33,0),"")</f>
        <v/>
      </c>
      <c r="D801" s="9" t="str">
        <f>IFERROR(VLOOKUP(B801,OBECaZSJaAM!K:W,12,0),"")</f>
        <v/>
      </c>
      <c r="E801" s="9" t="str">
        <f>IFERROR(VLOOKUP(B801,OBECaZSJaAM!K:W,13,0),"")</f>
        <v/>
      </c>
      <c r="F801" s="9" t="str">
        <f>IFERROR(VLOOKUP(B801,zdroj!D:G,4,0),"")</f>
        <v/>
      </c>
      <c r="G801" s="9" t="str">
        <f>IFERROR(IF(N801="A",VLOOKUP(B801,zdroj!D:I,6,0),VLOOKUP(B801,zdroj!D:H,5,0)),"")</f>
        <v/>
      </c>
      <c r="H801" s="9" t="str">
        <f>IFERROR(VLOOKUP(B801,zdroj!D:M,10,0),"")</f>
        <v/>
      </c>
      <c r="I801" s="9" t="str">
        <f>IFERROR(VLOOKUP(B801,zdroj!D:N,11,0),"")</f>
        <v/>
      </c>
      <c r="J801" s="92" t="str">
        <f t="shared" si="24"/>
        <v/>
      </c>
      <c r="K801" s="92" t="str">
        <f t="shared" si="25"/>
        <v/>
      </c>
    </row>
    <row r="802" spans="3:11" x14ac:dyDescent="0.25">
      <c r="C802" s="9" t="str">
        <f>IFERROR(VLOOKUP(B802,zdroj!D:AJ,33,0),"")</f>
        <v/>
      </c>
      <c r="D802" s="9" t="str">
        <f>IFERROR(VLOOKUP(B802,OBECaZSJaAM!K:W,12,0),"")</f>
        <v/>
      </c>
      <c r="E802" s="9" t="str">
        <f>IFERROR(VLOOKUP(B802,OBECaZSJaAM!K:W,13,0),"")</f>
        <v/>
      </c>
      <c r="F802" s="9" t="str">
        <f>IFERROR(VLOOKUP(B802,zdroj!D:G,4,0),"")</f>
        <v/>
      </c>
      <c r="G802" s="9" t="str">
        <f>IFERROR(IF(N802="A",VLOOKUP(B802,zdroj!D:I,6,0),VLOOKUP(B802,zdroj!D:H,5,0)),"")</f>
        <v/>
      </c>
      <c r="H802" s="9" t="str">
        <f>IFERROR(VLOOKUP(B802,zdroj!D:M,10,0),"")</f>
        <v/>
      </c>
      <c r="I802" s="9" t="str">
        <f>IFERROR(VLOOKUP(B802,zdroj!D:N,11,0),"")</f>
        <v/>
      </c>
      <c r="J802" s="92" t="str">
        <f t="shared" si="24"/>
        <v/>
      </c>
      <c r="K802" s="92" t="str">
        <f t="shared" si="25"/>
        <v/>
      </c>
    </row>
    <row r="803" spans="3:11" x14ac:dyDescent="0.25">
      <c r="C803" s="9" t="str">
        <f>IFERROR(VLOOKUP(B803,zdroj!D:AJ,33,0),"")</f>
        <v/>
      </c>
      <c r="D803" s="9" t="str">
        <f>IFERROR(VLOOKUP(B803,OBECaZSJaAM!K:W,12,0),"")</f>
        <v/>
      </c>
      <c r="E803" s="9" t="str">
        <f>IFERROR(VLOOKUP(B803,OBECaZSJaAM!K:W,13,0),"")</f>
        <v/>
      </c>
      <c r="F803" s="9" t="str">
        <f>IFERROR(VLOOKUP(B803,zdroj!D:G,4,0),"")</f>
        <v/>
      </c>
      <c r="G803" s="9" t="str">
        <f>IFERROR(IF(N803="A",VLOOKUP(B803,zdroj!D:I,6,0),VLOOKUP(B803,zdroj!D:H,5,0)),"")</f>
        <v/>
      </c>
      <c r="H803" s="9" t="str">
        <f>IFERROR(VLOOKUP(B803,zdroj!D:M,10,0),"")</f>
        <v/>
      </c>
      <c r="I803" s="9" t="str">
        <f>IFERROR(VLOOKUP(B803,zdroj!D:N,11,0),"")</f>
        <v/>
      </c>
      <c r="J803" s="92" t="str">
        <f t="shared" si="24"/>
        <v/>
      </c>
      <c r="K803" s="92" t="str">
        <f t="shared" si="25"/>
        <v/>
      </c>
    </row>
    <row r="804" spans="3:11" x14ac:dyDescent="0.25">
      <c r="C804" s="9" t="str">
        <f>IFERROR(VLOOKUP(B804,zdroj!D:AJ,33,0),"")</f>
        <v/>
      </c>
      <c r="D804" s="9" t="str">
        <f>IFERROR(VLOOKUP(B804,OBECaZSJaAM!K:W,12,0),"")</f>
        <v/>
      </c>
      <c r="E804" s="9" t="str">
        <f>IFERROR(VLOOKUP(B804,OBECaZSJaAM!K:W,13,0),"")</f>
        <v/>
      </c>
      <c r="F804" s="9" t="str">
        <f>IFERROR(VLOOKUP(B804,zdroj!D:G,4,0),"")</f>
        <v/>
      </c>
      <c r="G804" s="9" t="str">
        <f>IFERROR(IF(N804="A",VLOOKUP(B804,zdroj!D:I,6,0),VLOOKUP(B804,zdroj!D:H,5,0)),"")</f>
        <v/>
      </c>
      <c r="H804" s="9" t="str">
        <f>IFERROR(VLOOKUP(B804,zdroj!D:M,10,0),"")</f>
        <v/>
      </c>
      <c r="I804" s="9" t="str">
        <f>IFERROR(VLOOKUP(B804,zdroj!D:N,11,0),"")</f>
        <v/>
      </c>
      <c r="J804" s="92" t="str">
        <f t="shared" si="24"/>
        <v/>
      </c>
      <c r="K804" s="92" t="str">
        <f t="shared" si="25"/>
        <v/>
      </c>
    </row>
    <row r="805" spans="3:11" x14ac:dyDescent="0.25">
      <c r="C805" s="9" t="str">
        <f>IFERROR(VLOOKUP(B805,zdroj!D:AJ,33,0),"")</f>
        <v/>
      </c>
      <c r="D805" s="9" t="str">
        <f>IFERROR(VLOOKUP(B805,OBECaZSJaAM!K:W,12,0),"")</f>
        <v/>
      </c>
      <c r="E805" s="9" t="str">
        <f>IFERROR(VLOOKUP(B805,OBECaZSJaAM!K:W,13,0),"")</f>
        <v/>
      </c>
      <c r="F805" s="9" t="str">
        <f>IFERROR(VLOOKUP(B805,zdroj!D:G,4,0),"")</f>
        <v/>
      </c>
      <c r="G805" s="9" t="str">
        <f>IFERROR(IF(N805="A",VLOOKUP(B805,zdroj!D:I,6,0),VLOOKUP(B805,zdroj!D:H,5,0)),"")</f>
        <v/>
      </c>
      <c r="H805" s="9" t="str">
        <f>IFERROR(VLOOKUP(B805,zdroj!D:M,10,0),"")</f>
        <v/>
      </c>
      <c r="I805" s="9" t="str">
        <f>IFERROR(VLOOKUP(B805,zdroj!D:N,11,0),"")</f>
        <v/>
      </c>
      <c r="J805" s="92" t="str">
        <f t="shared" si="24"/>
        <v/>
      </c>
      <c r="K805" s="92" t="str">
        <f t="shared" si="25"/>
        <v/>
      </c>
    </row>
    <row r="806" spans="3:11" x14ac:dyDescent="0.25">
      <c r="C806" s="9" t="str">
        <f>IFERROR(VLOOKUP(B806,zdroj!D:AJ,33,0),"")</f>
        <v/>
      </c>
      <c r="D806" s="9" t="str">
        <f>IFERROR(VLOOKUP(B806,OBECaZSJaAM!K:W,12,0),"")</f>
        <v/>
      </c>
      <c r="E806" s="9" t="str">
        <f>IFERROR(VLOOKUP(B806,OBECaZSJaAM!K:W,13,0),"")</f>
        <v/>
      </c>
      <c r="F806" s="9" t="str">
        <f>IFERROR(VLOOKUP(B806,zdroj!D:G,4,0),"")</f>
        <v/>
      </c>
      <c r="G806" s="9" t="str">
        <f>IFERROR(IF(N806="A",VLOOKUP(B806,zdroj!D:I,6,0),VLOOKUP(B806,zdroj!D:H,5,0)),"")</f>
        <v/>
      </c>
      <c r="H806" s="9" t="str">
        <f>IFERROR(VLOOKUP(B806,zdroj!D:M,10,0),"")</f>
        <v/>
      </c>
      <c r="I806" s="9" t="str">
        <f>IFERROR(VLOOKUP(B806,zdroj!D:N,11,0),"")</f>
        <v/>
      </c>
      <c r="J806" s="92" t="str">
        <f t="shared" si="24"/>
        <v/>
      </c>
      <c r="K806" s="92" t="str">
        <f t="shared" si="25"/>
        <v/>
      </c>
    </row>
    <row r="807" spans="3:11" x14ac:dyDescent="0.25">
      <c r="C807" s="9" t="str">
        <f>IFERROR(VLOOKUP(B807,zdroj!D:AJ,33,0),"")</f>
        <v/>
      </c>
      <c r="D807" s="9" t="str">
        <f>IFERROR(VLOOKUP(B807,OBECaZSJaAM!K:W,12,0),"")</f>
        <v/>
      </c>
      <c r="E807" s="9" t="str">
        <f>IFERROR(VLOOKUP(B807,OBECaZSJaAM!K:W,13,0),"")</f>
        <v/>
      </c>
      <c r="F807" s="9" t="str">
        <f>IFERROR(VLOOKUP(B807,zdroj!D:G,4,0),"")</f>
        <v/>
      </c>
      <c r="G807" s="9" t="str">
        <f>IFERROR(IF(N807="A",VLOOKUP(B807,zdroj!D:I,6,0),VLOOKUP(B807,zdroj!D:H,5,0)),"")</f>
        <v/>
      </c>
      <c r="H807" s="9" t="str">
        <f>IFERROR(VLOOKUP(B807,zdroj!D:M,10,0),"")</f>
        <v/>
      </c>
      <c r="I807" s="9" t="str">
        <f>IFERROR(VLOOKUP(B807,zdroj!D:N,11,0),"")</f>
        <v/>
      </c>
      <c r="J807" s="92" t="str">
        <f t="shared" si="24"/>
        <v/>
      </c>
      <c r="K807" s="92" t="str">
        <f t="shared" si="25"/>
        <v/>
      </c>
    </row>
    <row r="808" spans="3:11" x14ac:dyDescent="0.25">
      <c r="C808" s="9" t="str">
        <f>IFERROR(VLOOKUP(B808,zdroj!D:AJ,33,0),"")</f>
        <v/>
      </c>
      <c r="D808" s="9" t="str">
        <f>IFERROR(VLOOKUP(B808,OBECaZSJaAM!K:W,12,0),"")</f>
        <v/>
      </c>
      <c r="E808" s="9" t="str">
        <f>IFERROR(VLOOKUP(B808,OBECaZSJaAM!K:W,13,0),"")</f>
        <v/>
      </c>
      <c r="F808" s="9" t="str">
        <f>IFERROR(VLOOKUP(B808,zdroj!D:G,4,0),"")</f>
        <v/>
      </c>
      <c r="G808" s="9" t="str">
        <f>IFERROR(IF(N808="A",VLOOKUP(B808,zdroj!D:I,6,0),VLOOKUP(B808,zdroj!D:H,5,0)),"")</f>
        <v/>
      </c>
      <c r="H808" s="9" t="str">
        <f>IFERROR(VLOOKUP(B808,zdroj!D:M,10,0),"")</f>
        <v/>
      </c>
      <c r="I808" s="9" t="str">
        <f>IFERROR(VLOOKUP(B808,zdroj!D:N,11,0),"")</f>
        <v/>
      </c>
      <c r="J808" s="92" t="str">
        <f t="shared" si="24"/>
        <v/>
      </c>
      <c r="K808" s="92" t="str">
        <f t="shared" si="25"/>
        <v/>
      </c>
    </row>
    <row r="809" spans="3:11" x14ac:dyDescent="0.25">
      <c r="C809" s="9" t="str">
        <f>IFERROR(VLOOKUP(B809,zdroj!D:AJ,33,0),"")</f>
        <v/>
      </c>
      <c r="D809" s="9" t="str">
        <f>IFERROR(VLOOKUP(B809,OBECaZSJaAM!K:W,12,0),"")</f>
        <v/>
      </c>
      <c r="E809" s="9" t="str">
        <f>IFERROR(VLOOKUP(B809,OBECaZSJaAM!K:W,13,0),"")</f>
        <v/>
      </c>
      <c r="F809" s="9" t="str">
        <f>IFERROR(VLOOKUP(B809,zdroj!D:G,4,0),"")</f>
        <v/>
      </c>
      <c r="G809" s="9" t="str">
        <f>IFERROR(IF(N809="A",VLOOKUP(B809,zdroj!D:I,6,0),VLOOKUP(B809,zdroj!D:H,5,0)),"")</f>
        <v/>
      </c>
      <c r="H809" s="9" t="str">
        <f>IFERROR(VLOOKUP(B809,zdroj!D:M,10,0),"")</f>
        <v/>
      </c>
      <c r="I809" s="9" t="str">
        <f>IFERROR(VLOOKUP(B809,zdroj!D:N,11,0),"")</f>
        <v/>
      </c>
      <c r="J809" s="92" t="str">
        <f t="shared" si="24"/>
        <v/>
      </c>
      <c r="K809" s="92" t="str">
        <f t="shared" si="25"/>
        <v/>
      </c>
    </row>
    <row r="810" spans="3:11" x14ac:dyDescent="0.25">
      <c r="C810" s="9" t="str">
        <f>IFERROR(VLOOKUP(B810,zdroj!D:AJ,33,0),"")</f>
        <v/>
      </c>
      <c r="D810" s="9" t="str">
        <f>IFERROR(VLOOKUP(B810,OBECaZSJaAM!K:W,12,0),"")</f>
        <v/>
      </c>
      <c r="E810" s="9" t="str">
        <f>IFERROR(VLOOKUP(B810,OBECaZSJaAM!K:W,13,0),"")</f>
        <v/>
      </c>
      <c r="F810" s="9" t="str">
        <f>IFERROR(VLOOKUP(B810,zdroj!D:G,4,0),"")</f>
        <v/>
      </c>
      <c r="G810" s="9" t="str">
        <f>IFERROR(IF(N810="A",VLOOKUP(B810,zdroj!D:I,6,0),VLOOKUP(B810,zdroj!D:H,5,0)),"")</f>
        <v/>
      </c>
      <c r="H810" s="9" t="str">
        <f>IFERROR(VLOOKUP(B810,zdroj!D:M,10,0),"")</f>
        <v/>
      </c>
      <c r="I810" s="9" t="str">
        <f>IFERROR(VLOOKUP(B810,zdroj!D:N,11,0),"")</f>
        <v/>
      </c>
      <c r="J810" s="92" t="str">
        <f t="shared" si="24"/>
        <v/>
      </c>
      <c r="K810" s="92" t="str">
        <f t="shared" si="25"/>
        <v/>
      </c>
    </row>
    <row r="811" spans="3:11" x14ac:dyDescent="0.25">
      <c r="C811" s="9" t="str">
        <f>IFERROR(VLOOKUP(B811,zdroj!D:AJ,33,0),"")</f>
        <v/>
      </c>
      <c r="D811" s="9" t="str">
        <f>IFERROR(VLOOKUP(B811,OBECaZSJaAM!K:W,12,0),"")</f>
        <v/>
      </c>
      <c r="E811" s="9" t="str">
        <f>IFERROR(VLOOKUP(B811,OBECaZSJaAM!K:W,13,0),"")</f>
        <v/>
      </c>
      <c r="F811" s="9" t="str">
        <f>IFERROR(VLOOKUP(B811,zdroj!D:G,4,0),"")</f>
        <v/>
      </c>
      <c r="G811" s="9" t="str">
        <f>IFERROR(IF(N811="A",VLOOKUP(B811,zdroj!D:I,6,0),VLOOKUP(B811,zdroj!D:H,5,0)),"")</f>
        <v/>
      </c>
      <c r="H811" s="9" t="str">
        <f>IFERROR(VLOOKUP(B811,zdroj!D:M,10,0),"")</f>
        <v/>
      </c>
      <c r="I811" s="9" t="str">
        <f>IFERROR(VLOOKUP(B811,zdroj!D:N,11,0),"")</f>
        <v/>
      </c>
      <c r="J811" s="92" t="str">
        <f t="shared" si="24"/>
        <v/>
      </c>
      <c r="K811" s="92" t="str">
        <f t="shared" si="25"/>
        <v/>
      </c>
    </row>
    <row r="812" spans="3:11" x14ac:dyDescent="0.25">
      <c r="C812" s="9" t="str">
        <f>IFERROR(VLOOKUP(B812,zdroj!D:AJ,33,0),"")</f>
        <v/>
      </c>
      <c r="D812" s="9" t="str">
        <f>IFERROR(VLOOKUP(B812,OBECaZSJaAM!K:W,12,0),"")</f>
        <v/>
      </c>
      <c r="E812" s="9" t="str">
        <f>IFERROR(VLOOKUP(B812,OBECaZSJaAM!K:W,13,0),"")</f>
        <v/>
      </c>
      <c r="F812" s="9" t="str">
        <f>IFERROR(VLOOKUP(B812,zdroj!D:G,4,0),"")</f>
        <v/>
      </c>
      <c r="G812" s="9" t="str">
        <f>IFERROR(IF(N812="A",VLOOKUP(B812,zdroj!D:I,6,0),VLOOKUP(B812,zdroj!D:H,5,0)),"")</f>
        <v/>
      </c>
      <c r="H812" s="9" t="str">
        <f>IFERROR(VLOOKUP(B812,zdroj!D:M,10,0),"")</f>
        <v/>
      </c>
      <c r="I812" s="9" t="str">
        <f>IFERROR(VLOOKUP(B812,zdroj!D:N,11,0),"")</f>
        <v/>
      </c>
      <c r="J812" s="92" t="str">
        <f t="shared" si="24"/>
        <v/>
      </c>
      <c r="K812" s="92" t="str">
        <f t="shared" si="25"/>
        <v/>
      </c>
    </row>
    <row r="813" spans="3:11" x14ac:dyDescent="0.25">
      <c r="C813" s="9" t="str">
        <f>IFERROR(VLOOKUP(B813,zdroj!D:AJ,33,0),"")</f>
        <v/>
      </c>
      <c r="D813" s="9" t="str">
        <f>IFERROR(VLOOKUP(B813,OBECaZSJaAM!K:W,12,0),"")</f>
        <v/>
      </c>
      <c r="E813" s="9" t="str">
        <f>IFERROR(VLOOKUP(B813,OBECaZSJaAM!K:W,13,0),"")</f>
        <v/>
      </c>
      <c r="F813" s="9" t="str">
        <f>IFERROR(VLOOKUP(B813,zdroj!D:G,4,0),"")</f>
        <v/>
      </c>
      <c r="G813" s="9" t="str">
        <f>IFERROR(IF(N813="A",VLOOKUP(B813,zdroj!D:I,6,0),VLOOKUP(B813,zdroj!D:H,5,0)),"")</f>
        <v/>
      </c>
      <c r="H813" s="9" t="str">
        <f>IFERROR(VLOOKUP(B813,zdroj!D:M,10,0),"")</f>
        <v/>
      </c>
      <c r="I813" s="9" t="str">
        <f>IFERROR(VLOOKUP(B813,zdroj!D:N,11,0),"")</f>
        <v/>
      </c>
      <c r="J813" s="92" t="str">
        <f t="shared" si="24"/>
        <v/>
      </c>
      <c r="K813" s="92" t="str">
        <f t="shared" si="25"/>
        <v/>
      </c>
    </row>
    <row r="814" spans="3:11" x14ac:dyDescent="0.25">
      <c r="C814" s="9" t="str">
        <f>IFERROR(VLOOKUP(B814,zdroj!D:AJ,33,0),"")</f>
        <v/>
      </c>
      <c r="D814" s="9" t="str">
        <f>IFERROR(VLOOKUP(B814,OBECaZSJaAM!K:W,12,0),"")</f>
        <v/>
      </c>
      <c r="E814" s="9" t="str">
        <f>IFERROR(VLOOKUP(B814,OBECaZSJaAM!K:W,13,0),"")</f>
        <v/>
      </c>
      <c r="F814" s="9" t="str">
        <f>IFERROR(VLOOKUP(B814,zdroj!D:G,4,0),"")</f>
        <v/>
      </c>
      <c r="G814" s="9" t="str">
        <f>IFERROR(IF(N814="A",VLOOKUP(B814,zdroj!D:I,6,0),VLOOKUP(B814,zdroj!D:H,5,0)),"")</f>
        <v/>
      </c>
      <c r="H814" s="9" t="str">
        <f>IFERROR(VLOOKUP(B814,zdroj!D:M,10,0),"")</f>
        <v/>
      </c>
      <c r="I814" s="9" t="str">
        <f>IFERROR(VLOOKUP(B814,zdroj!D:N,11,0),"")</f>
        <v/>
      </c>
      <c r="J814" s="92" t="str">
        <f t="shared" si="24"/>
        <v/>
      </c>
      <c r="K814" s="92" t="str">
        <f t="shared" si="25"/>
        <v/>
      </c>
    </row>
    <row r="815" spans="3:11" x14ac:dyDescent="0.25">
      <c r="C815" s="9" t="str">
        <f>IFERROR(VLOOKUP(B815,zdroj!D:AJ,33,0),"")</f>
        <v/>
      </c>
      <c r="D815" s="9" t="str">
        <f>IFERROR(VLOOKUP(B815,OBECaZSJaAM!K:W,12,0),"")</f>
        <v/>
      </c>
      <c r="E815" s="9" t="str">
        <f>IFERROR(VLOOKUP(B815,OBECaZSJaAM!K:W,13,0),"")</f>
        <v/>
      </c>
      <c r="F815" s="9" t="str">
        <f>IFERROR(VLOOKUP(B815,zdroj!D:G,4,0),"")</f>
        <v/>
      </c>
      <c r="G815" s="9" t="str">
        <f>IFERROR(IF(N815="A",VLOOKUP(B815,zdroj!D:I,6,0),VLOOKUP(B815,zdroj!D:H,5,0)),"")</f>
        <v/>
      </c>
      <c r="H815" s="9" t="str">
        <f>IFERROR(VLOOKUP(B815,zdroj!D:M,10,0),"")</f>
        <v/>
      </c>
      <c r="I815" s="9" t="str">
        <f>IFERROR(VLOOKUP(B815,zdroj!D:N,11,0),"")</f>
        <v/>
      </c>
      <c r="J815" s="92" t="str">
        <f t="shared" si="24"/>
        <v/>
      </c>
      <c r="K815" s="92" t="str">
        <f t="shared" si="25"/>
        <v/>
      </c>
    </row>
    <row r="816" spans="3:11" x14ac:dyDescent="0.25">
      <c r="C816" s="9" t="str">
        <f>IFERROR(VLOOKUP(B816,zdroj!D:AJ,33,0),"")</f>
        <v/>
      </c>
      <c r="D816" s="9" t="str">
        <f>IFERROR(VLOOKUP(B816,OBECaZSJaAM!K:W,12,0),"")</f>
        <v/>
      </c>
      <c r="E816" s="9" t="str">
        <f>IFERROR(VLOOKUP(B816,OBECaZSJaAM!K:W,13,0),"")</f>
        <v/>
      </c>
      <c r="F816" s="9" t="str">
        <f>IFERROR(VLOOKUP(B816,zdroj!D:G,4,0),"")</f>
        <v/>
      </c>
      <c r="G816" s="9" t="str">
        <f>IFERROR(IF(N816="A",VLOOKUP(B816,zdroj!D:I,6,0),VLOOKUP(B816,zdroj!D:H,5,0)),"")</f>
        <v/>
      </c>
      <c r="H816" s="9" t="str">
        <f>IFERROR(VLOOKUP(B816,zdroj!D:M,10,0),"")</f>
        <v/>
      </c>
      <c r="I816" s="9" t="str">
        <f>IFERROR(VLOOKUP(B816,zdroj!D:N,11,0),"")</f>
        <v/>
      </c>
      <c r="J816" s="92" t="str">
        <f t="shared" si="24"/>
        <v/>
      </c>
      <c r="K816" s="92" t="str">
        <f t="shared" si="25"/>
        <v/>
      </c>
    </row>
    <row r="817" spans="3:11" x14ac:dyDescent="0.25">
      <c r="C817" s="9" t="str">
        <f>IFERROR(VLOOKUP(B817,zdroj!D:AJ,33,0),"")</f>
        <v/>
      </c>
      <c r="D817" s="9" t="str">
        <f>IFERROR(VLOOKUP(B817,OBECaZSJaAM!K:W,12,0),"")</f>
        <v/>
      </c>
      <c r="E817" s="9" t="str">
        <f>IFERROR(VLOOKUP(B817,OBECaZSJaAM!K:W,13,0),"")</f>
        <v/>
      </c>
      <c r="F817" s="9" t="str">
        <f>IFERROR(VLOOKUP(B817,zdroj!D:G,4,0),"")</f>
        <v/>
      </c>
      <c r="G817" s="9" t="str">
        <f>IFERROR(IF(N817="A",VLOOKUP(B817,zdroj!D:I,6,0),VLOOKUP(B817,zdroj!D:H,5,0)),"")</f>
        <v/>
      </c>
      <c r="H817" s="9" t="str">
        <f>IFERROR(VLOOKUP(B817,zdroj!D:M,10,0),"")</f>
        <v/>
      </c>
      <c r="I817" s="9" t="str">
        <f>IFERROR(VLOOKUP(B817,zdroj!D:N,11,0),"")</f>
        <v/>
      </c>
      <c r="J817" s="92" t="str">
        <f t="shared" si="24"/>
        <v/>
      </c>
      <c r="K817" s="92" t="str">
        <f t="shared" si="25"/>
        <v/>
      </c>
    </row>
    <row r="818" spans="3:11" x14ac:dyDescent="0.25">
      <c r="C818" s="9" t="str">
        <f>IFERROR(VLOOKUP(B818,zdroj!D:AJ,33,0),"")</f>
        <v/>
      </c>
      <c r="D818" s="9" t="str">
        <f>IFERROR(VLOOKUP(B818,OBECaZSJaAM!K:W,12,0),"")</f>
        <v/>
      </c>
      <c r="E818" s="9" t="str">
        <f>IFERROR(VLOOKUP(B818,OBECaZSJaAM!K:W,13,0),"")</f>
        <v/>
      </c>
      <c r="F818" s="9" t="str">
        <f>IFERROR(VLOOKUP(B818,zdroj!D:G,4,0),"")</f>
        <v/>
      </c>
      <c r="G818" s="9" t="str">
        <f>IFERROR(IF(N818="A",VLOOKUP(B818,zdroj!D:I,6,0),VLOOKUP(B818,zdroj!D:H,5,0)),"")</f>
        <v/>
      </c>
      <c r="H818" s="9" t="str">
        <f>IFERROR(VLOOKUP(B818,zdroj!D:M,10,0),"")</f>
        <v/>
      </c>
      <c r="I818" s="9" t="str">
        <f>IFERROR(VLOOKUP(B818,zdroj!D:N,11,0),"")</f>
        <v/>
      </c>
      <c r="J818" s="92" t="str">
        <f t="shared" si="24"/>
        <v/>
      </c>
      <c r="K818" s="92" t="str">
        <f t="shared" si="25"/>
        <v/>
      </c>
    </row>
    <row r="819" spans="3:11" x14ac:dyDescent="0.25">
      <c r="C819" s="9" t="str">
        <f>IFERROR(VLOOKUP(B819,zdroj!D:AJ,33,0),"")</f>
        <v/>
      </c>
      <c r="D819" s="9" t="str">
        <f>IFERROR(VLOOKUP(B819,OBECaZSJaAM!K:W,12,0),"")</f>
        <v/>
      </c>
      <c r="E819" s="9" t="str">
        <f>IFERROR(VLOOKUP(B819,OBECaZSJaAM!K:W,13,0),"")</f>
        <v/>
      </c>
      <c r="F819" s="9" t="str">
        <f>IFERROR(VLOOKUP(B819,zdroj!D:G,4,0),"")</f>
        <v/>
      </c>
      <c r="G819" s="9" t="str">
        <f>IFERROR(IF(N819="A",VLOOKUP(B819,zdroj!D:I,6,0),VLOOKUP(B819,zdroj!D:H,5,0)),"")</f>
        <v/>
      </c>
      <c r="H819" s="9" t="str">
        <f>IFERROR(VLOOKUP(B819,zdroj!D:M,10,0),"")</f>
        <v/>
      </c>
      <c r="I819" s="9" t="str">
        <f>IFERROR(VLOOKUP(B819,zdroj!D:N,11,0),"")</f>
        <v/>
      </c>
      <c r="J819" s="92" t="str">
        <f t="shared" si="24"/>
        <v/>
      </c>
      <c r="K819" s="92" t="str">
        <f t="shared" si="25"/>
        <v/>
      </c>
    </row>
    <row r="820" spans="3:11" x14ac:dyDescent="0.25">
      <c r="C820" s="9" t="str">
        <f>IFERROR(VLOOKUP(B820,zdroj!D:AJ,33,0),"")</f>
        <v/>
      </c>
      <c r="D820" s="9" t="str">
        <f>IFERROR(VLOOKUP(B820,OBECaZSJaAM!K:W,12,0),"")</f>
        <v/>
      </c>
      <c r="E820" s="9" t="str">
        <f>IFERROR(VLOOKUP(B820,OBECaZSJaAM!K:W,13,0),"")</f>
        <v/>
      </c>
      <c r="F820" s="9" t="str">
        <f>IFERROR(VLOOKUP(B820,zdroj!D:G,4,0),"")</f>
        <v/>
      </c>
      <c r="G820" s="9" t="str">
        <f>IFERROR(IF(N820="A",VLOOKUP(B820,zdroj!D:I,6,0),VLOOKUP(B820,zdroj!D:H,5,0)),"")</f>
        <v/>
      </c>
      <c r="H820" s="9" t="str">
        <f>IFERROR(VLOOKUP(B820,zdroj!D:M,10,0),"")</f>
        <v/>
      </c>
      <c r="I820" s="9" t="str">
        <f>IFERROR(VLOOKUP(B820,zdroj!D:N,11,0),"")</f>
        <v/>
      </c>
      <c r="J820" s="92" t="str">
        <f t="shared" si="24"/>
        <v/>
      </c>
      <c r="K820" s="92" t="str">
        <f t="shared" si="25"/>
        <v/>
      </c>
    </row>
    <row r="821" spans="3:11" x14ac:dyDescent="0.25">
      <c r="C821" s="9" t="str">
        <f>IFERROR(VLOOKUP(B821,zdroj!D:AJ,33,0),"")</f>
        <v/>
      </c>
      <c r="D821" s="9" t="str">
        <f>IFERROR(VLOOKUP(B821,OBECaZSJaAM!K:W,12,0),"")</f>
        <v/>
      </c>
      <c r="E821" s="9" t="str">
        <f>IFERROR(VLOOKUP(B821,OBECaZSJaAM!K:W,13,0),"")</f>
        <v/>
      </c>
      <c r="F821" s="9" t="str">
        <f>IFERROR(VLOOKUP(B821,zdroj!D:G,4,0),"")</f>
        <v/>
      </c>
      <c r="G821" s="9" t="str">
        <f>IFERROR(IF(N821="A",VLOOKUP(B821,zdroj!D:I,6,0),VLOOKUP(B821,zdroj!D:H,5,0)),"")</f>
        <v/>
      </c>
      <c r="H821" s="9" t="str">
        <f>IFERROR(VLOOKUP(B821,zdroj!D:M,10,0),"")</f>
        <v/>
      </c>
      <c r="I821" s="9" t="str">
        <f>IFERROR(VLOOKUP(B821,zdroj!D:N,11,0),"")</f>
        <v/>
      </c>
      <c r="J821" s="92" t="str">
        <f t="shared" si="24"/>
        <v/>
      </c>
      <c r="K821" s="92" t="str">
        <f t="shared" si="25"/>
        <v/>
      </c>
    </row>
    <row r="822" spans="3:11" x14ac:dyDescent="0.25">
      <c r="C822" s="9" t="str">
        <f>IFERROR(VLOOKUP(B822,zdroj!D:AJ,33,0),"")</f>
        <v/>
      </c>
      <c r="D822" s="9" t="str">
        <f>IFERROR(VLOOKUP(B822,OBECaZSJaAM!K:W,12,0),"")</f>
        <v/>
      </c>
      <c r="E822" s="9" t="str">
        <f>IFERROR(VLOOKUP(B822,OBECaZSJaAM!K:W,13,0),"")</f>
        <v/>
      </c>
      <c r="F822" s="9" t="str">
        <f>IFERROR(VLOOKUP(B822,zdroj!D:G,4,0),"")</f>
        <v/>
      </c>
      <c r="G822" s="9" t="str">
        <f>IFERROR(IF(N822="A",VLOOKUP(B822,zdroj!D:I,6,0),VLOOKUP(B822,zdroj!D:H,5,0)),"")</f>
        <v/>
      </c>
      <c r="H822" s="9" t="str">
        <f>IFERROR(VLOOKUP(B822,zdroj!D:M,10,0),"")</f>
        <v/>
      </c>
      <c r="I822" s="9" t="str">
        <f>IFERROR(VLOOKUP(B822,zdroj!D:N,11,0),"")</f>
        <v/>
      </c>
      <c r="J822" s="92" t="str">
        <f t="shared" si="24"/>
        <v/>
      </c>
      <c r="K822" s="92" t="str">
        <f t="shared" si="25"/>
        <v/>
      </c>
    </row>
    <row r="823" spans="3:11" x14ac:dyDescent="0.25">
      <c r="C823" s="9" t="str">
        <f>IFERROR(VLOOKUP(B823,zdroj!D:AJ,33,0),"")</f>
        <v/>
      </c>
      <c r="D823" s="9" t="str">
        <f>IFERROR(VLOOKUP(B823,OBECaZSJaAM!K:W,12,0),"")</f>
        <v/>
      </c>
      <c r="E823" s="9" t="str">
        <f>IFERROR(VLOOKUP(B823,OBECaZSJaAM!K:W,13,0),"")</f>
        <v/>
      </c>
      <c r="F823" s="9" t="str">
        <f>IFERROR(VLOOKUP(B823,zdroj!D:G,4,0),"")</f>
        <v/>
      </c>
      <c r="G823" s="9" t="str">
        <f>IFERROR(IF(N823="A",VLOOKUP(B823,zdroj!D:I,6,0),VLOOKUP(B823,zdroj!D:H,5,0)),"")</f>
        <v/>
      </c>
      <c r="H823" s="9" t="str">
        <f>IFERROR(VLOOKUP(B823,zdroj!D:M,10,0),"")</f>
        <v/>
      </c>
      <c r="I823" s="9" t="str">
        <f>IFERROR(VLOOKUP(B823,zdroj!D:N,11,0),"")</f>
        <v/>
      </c>
      <c r="J823" s="92" t="str">
        <f t="shared" si="24"/>
        <v/>
      </c>
      <c r="K823" s="92" t="str">
        <f t="shared" si="25"/>
        <v/>
      </c>
    </row>
    <row r="824" spans="3:11" x14ac:dyDescent="0.25">
      <c r="C824" s="9" t="str">
        <f>IFERROR(VLOOKUP(B824,zdroj!D:AJ,33,0),"")</f>
        <v/>
      </c>
      <c r="D824" s="9" t="str">
        <f>IFERROR(VLOOKUP(B824,OBECaZSJaAM!K:W,12,0),"")</f>
        <v/>
      </c>
      <c r="E824" s="9" t="str">
        <f>IFERROR(VLOOKUP(B824,OBECaZSJaAM!K:W,13,0),"")</f>
        <v/>
      </c>
      <c r="F824" s="9" t="str">
        <f>IFERROR(VLOOKUP(B824,zdroj!D:G,4,0),"")</f>
        <v/>
      </c>
      <c r="G824" s="9" t="str">
        <f>IFERROR(IF(N824="A",VLOOKUP(B824,zdroj!D:I,6,0),VLOOKUP(B824,zdroj!D:H,5,0)),"")</f>
        <v/>
      </c>
      <c r="H824" s="9" t="str">
        <f>IFERROR(VLOOKUP(B824,zdroj!D:M,10,0),"")</f>
        <v/>
      </c>
      <c r="I824" s="9" t="str">
        <f>IFERROR(VLOOKUP(B824,zdroj!D:N,11,0),"")</f>
        <v/>
      </c>
      <c r="J824" s="92" t="str">
        <f t="shared" si="24"/>
        <v/>
      </c>
      <c r="K824" s="92" t="str">
        <f t="shared" si="25"/>
        <v/>
      </c>
    </row>
    <row r="825" spans="3:11" x14ac:dyDescent="0.25">
      <c r="C825" s="9" t="str">
        <f>IFERROR(VLOOKUP(B825,zdroj!D:AJ,33,0),"")</f>
        <v/>
      </c>
      <c r="D825" s="9" t="str">
        <f>IFERROR(VLOOKUP(B825,OBECaZSJaAM!K:W,12,0),"")</f>
        <v/>
      </c>
      <c r="E825" s="9" t="str">
        <f>IFERROR(VLOOKUP(B825,OBECaZSJaAM!K:W,13,0),"")</f>
        <v/>
      </c>
      <c r="F825" s="9" t="str">
        <f>IFERROR(VLOOKUP(B825,zdroj!D:G,4,0),"")</f>
        <v/>
      </c>
      <c r="G825" s="9" t="str">
        <f>IFERROR(IF(N825="A",VLOOKUP(B825,zdroj!D:I,6,0),VLOOKUP(B825,zdroj!D:H,5,0)),"")</f>
        <v/>
      </c>
      <c r="H825" s="9" t="str">
        <f>IFERROR(VLOOKUP(B825,zdroj!D:M,10,0),"")</f>
        <v/>
      </c>
      <c r="I825" s="9" t="str">
        <f>IFERROR(VLOOKUP(B825,zdroj!D:N,11,0),"")</f>
        <v/>
      </c>
      <c r="J825" s="92" t="str">
        <f t="shared" si="24"/>
        <v/>
      </c>
      <c r="K825" s="92" t="str">
        <f t="shared" si="25"/>
        <v/>
      </c>
    </row>
    <row r="826" spans="3:11" x14ac:dyDescent="0.25">
      <c r="C826" s="9" t="str">
        <f>IFERROR(VLOOKUP(B826,zdroj!D:AJ,33,0),"")</f>
        <v/>
      </c>
      <c r="D826" s="9" t="str">
        <f>IFERROR(VLOOKUP(B826,OBECaZSJaAM!K:W,12,0),"")</f>
        <v/>
      </c>
      <c r="E826" s="9" t="str">
        <f>IFERROR(VLOOKUP(B826,OBECaZSJaAM!K:W,13,0),"")</f>
        <v/>
      </c>
      <c r="F826" s="9" t="str">
        <f>IFERROR(VLOOKUP(B826,zdroj!D:G,4,0),"")</f>
        <v/>
      </c>
      <c r="G826" s="9" t="str">
        <f>IFERROR(IF(N826="A",VLOOKUP(B826,zdroj!D:I,6,0),VLOOKUP(B826,zdroj!D:H,5,0)),"")</f>
        <v/>
      </c>
      <c r="H826" s="9" t="str">
        <f>IFERROR(VLOOKUP(B826,zdroj!D:M,10,0),"")</f>
        <v/>
      </c>
      <c r="I826" s="9" t="str">
        <f>IFERROR(VLOOKUP(B826,zdroj!D:N,11,0),"")</f>
        <v/>
      </c>
      <c r="J826" s="92" t="str">
        <f t="shared" si="24"/>
        <v/>
      </c>
      <c r="K826" s="92" t="str">
        <f t="shared" si="25"/>
        <v/>
      </c>
    </row>
    <row r="827" spans="3:11" x14ac:dyDescent="0.25">
      <c r="C827" s="9" t="str">
        <f>IFERROR(VLOOKUP(B827,zdroj!D:AJ,33,0),"")</f>
        <v/>
      </c>
      <c r="D827" s="9" t="str">
        <f>IFERROR(VLOOKUP(B827,OBECaZSJaAM!K:W,12,0),"")</f>
        <v/>
      </c>
      <c r="E827" s="9" t="str">
        <f>IFERROR(VLOOKUP(B827,OBECaZSJaAM!K:W,13,0),"")</f>
        <v/>
      </c>
      <c r="F827" s="9" t="str">
        <f>IFERROR(VLOOKUP(B827,zdroj!D:G,4,0),"")</f>
        <v/>
      </c>
      <c r="G827" s="9" t="str">
        <f>IFERROR(IF(N827="A",VLOOKUP(B827,zdroj!D:I,6,0),VLOOKUP(B827,zdroj!D:H,5,0)),"")</f>
        <v/>
      </c>
      <c r="H827" s="9" t="str">
        <f>IFERROR(VLOOKUP(B827,zdroj!D:M,10,0),"")</f>
        <v/>
      </c>
      <c r="I827" s="9" t="str">
        <f>IFERROR(VLOOKUP(B827,zdroj!D:N,11,0),"")</f>
        <v/>
      </c>
      <c r="J827" s="92" t="str">
        <f t="shared" si="24"/>
        <v/>
      </c>
      <c r="K827" s="92" t="str">
        <f t="shared" si="25"/>
        <v/>
      </c>
    </row>
    <row r="828" spans="3:11" x14ac:dyDescent="0.25">
      <c r="C828" s="9" t="str">
        <f>IFERROR(VLOOKUP(B828,zdroj!D:AJ,33,0),"")</f>
        <v/>
      </c>
      <c r="D828" s="9" t="str">
        <f>IFERROR(VLOOKUP(B828,OBECaZSJaAM!K:W,12,0),"")</f>
        <v/>
      </c>
      <c r="E828" s="9" t="str">
        <f>IFERROR(VLOOKUP(B828,OBECaZSJaAM!K:W,13,0),"")</f>
        <v/>
      </c>
      <c r="F828" s="9" t="str">
        <f>IFERROR(VLOOKUP(B828,zdroj!D:G,4,0),"")</f>
        <v/>
      </c>
      <c r="G828" s="9" t="str">
        <f>IFERROR(IF(N828="A",VLOOKUP(B828,zdroj!D:I,6,0),VLOOKUP(B828,zdroj!D:H,5,0)),"")</f>
        <v/>
      </c>
      <c r="H828" s="9" t="str">
        <f>IFERROR(VLOOKUP(B828,zdroj!D:M,10,0),"")</f>
        <v/>
      </c>
      <c r="I828" s="9" t="str">
        <f>IFERROR(VLOOKUP(B828,zdroj!D:N,11,0),"")</f>
        <v/>
      </c>
      <c r="J828" s="92" t="str">
        <f t="shared" si="24"/>
        <v/>
      </c>
      <c r="K828" s="92" t="str">
        <f t="shared" si="25"/>
        <v/>
      </c>
    </row>
    <row r="829" spans="3:11" x14ac:dyDescent="0.25">
      <c r="C829" s="9" t="str">
        <f>IFERROR(VLOOKUP(B829,zdroj!D:AJ,33,0),"")</f>
        <v/>
      </c>
      <c r="D829" s="9" t="str">
        <f>IFERROR(VLOOKUP(B829,OBECaZSJaAM!K:W,12,0),"")</f>
        <v/>
      </c>
      <c r="E829" s="9" t="str">
        <f>IFERROR(VLOOKUP(B829,OBECaZSJaAM!K:W,13,0),"")</f>
        <v/>
      </c>
      <c r="F829" s="9" t="str">
        <f>IFERROR(VLOOKUP(B829,zdroj!D:G,4,0),"")</f>
        <v/>
      </c>
      <c r="G829" s="9" t="str">
        <f>IFERROR(IF(N829="A",VLOOKUP(B829,zdroj!D:I,6,0),VLOOKUP(B829,zdroj!D:H,5,0)),"")</f>
        <v/>
      </c>
      <c r="H829" s="9" t="str">
        <f>IFERROR(VLOOKUP(B829,zdroj!D:M,10,0),"")</f>
        <v/>
      </c>
      <c r="I829" s="9" t="str">
        <f>IFERROR(VLOOKUP(B829,zdroj!D:N,11,0),"")</f>
        <v/>
      </c>
      <c r="J829" s="92" t="str">
        <f t="shared" si="24"/>
        <v/>
      </c>
      <c r="K829" s="92" t="str">
        <f t="shared" si="25"/>
        <v/>
      </c>
    </row>
    <row r="830" spans="3:11" x14ac:dyDescent="0.25">
      <c r="C830" s="9" t="str">
        <f>IFERROR(VLOOKUP(B830,zdroj!D:AJ,33,0),"")</f>
        <v/>
      </c>
      <c r="D830" s="9" t="str">
        <f>IFERROR(VLOOKUP(B830,OBECaZSJaAM!K:W,12,0),"")</f>
        <v/>
      </c>
      <c r="E830" s="9" t="str">
        <f>IFERROR(VLOOKUP(B830,OBECaZSJaAM!K:W,13,0),"")</f>
        <v/>
      </c>
      <c r="F830" s="9" t="str">
        <f>IFERROR(VLOOKUP(B830,zdroj!D:G,4,0),"")</f>
        <v/>
      </c>
      <c r="G830" s="9" t="str">
        <f>IFERROR(IF(N830="A",VLOOKUP(B830,zdroj!D:I,6,0),VLOOKUP(B830,zdroj!D:H,5,0)),"")</f>
        <v/>
      </c>
      <c r="H830" s="9" t="str">
        <f>IFERROR(VLOOKUP(B830,zdroj!D:M,10,0),"")</f>
        <v/>
      </c>
      <c r="I830" s="9" t="str">
        <f>IFERROR(VLOOKUP(B830,zdroj!D:N,11,0),"")</f>
        <v/>
      </c>
      <c r="J830" s="92" t="str">
        <f t="shared" si="24"/>
        <v/>
      </c>
      <c r="K830" s="92" t="str">
        <f t="shared" si="25"/>
        <v/>
      </c>
    </row>
    <row r="831" spans="3:11" x14ac:dyDescent="0.25">
      <c r="C831" s="9" t="str">
        <f>IFERROR(VLOOKUP(B831,zdroj!D:AJ,33,0),"")</f>
        <v/>
      </c>
      <c r="D831" s="9" t="str">
        <f>IFERROR(VLOOKUP(B831,OBECaZSJaAM!K:W,12,0),"")</f>
        <v/>
      </c>
      <c r="E831" s="9" t="str">
        <f>IFERROR(VLOOKUP(B831,OBECaZSJaAM!K:W,13,0),"")</f>
        <v/>
      </c>
      <c r="F831" s="9" t="str">
        <f>IFERROR(VLOOKUP(B831,zdroj!D:G,4,0),"")</f>
        <v/>
      </c>
      <c r="G831" s="9" t="str">
        <f>IFERROR(IF(N831="A",VLOOKUP(B831,zdroj!D:I,6,0),VLOOKUP(B831,zdroj!D:H,5,0)),"")</f>
        <v/>
      </c>
      <c r="H831" s="9" t="str">
        <f>IFERROR(VLOOKUP(B831,zdroj!D:M,10,0),"")</f>
        <v/>
      </c>
      <c r="I831" s="9" t="str">
        <f>IFERROR(VLOOKUP(B831,zdroj!D:N,11,0),"")</f>
        <v/>
      </c>
      <c r="J831" s="92" t="str">
        <f t="shared" si="24"/>
        <v/>
      </c>
      <c r="K831" s="92" t="str">
        <f t="shared" si="25"/>
        <v/>
      </c>
    </row>
    <row r="832" spans="3:11" x14ac:dyDescent="0.25">
      <c r="C832" s="9" t="str">
        <f>IFERROR(VLOOKUP(B832,zdroj!D:AJ,33,0),"")</f>
        <v/>
      </c>
      <c r="D832" s="9" t="str">
        <f>IFERROR(VLOOKUP(B832,OBECaZSJaAM!K:W,12,0),"")</f>
        <v/>
      </c>
      <c r="E832" s="9" t="str">
        <f>IFERROR(VLOOKUP(B832,OBECaZSJaAM!K:W,13,0),"")</f>
        <v/>
      </c>
      <c r="F832" s="9" t="str">
        <f>IFERROR(VLOOKUP(B832,zdroj!D:G,4,0),"")</f>
        <v/>
      </c>
      <c r="G832" s="9" t="str">
        <f>IFERROR(IF(N832="A",VLOOKUP(B832,zdroj!D:I,6,0),VLOOKUP(B832,zdroj!D:H,5,0)),"")</f>
        <v/>
      </c>
      <c r="H832" s="9" t="str">
        <f>IFERROR(VLOOKUP(B832,zdroj!D:M,10,0),"")</f>
        <v/>
      </c>
      <c r="I832" s="9" t="str">
        <f>IFERROR(VLOOKUP(B832,zdroj!D:N,11,0),"")</f>
        <v/>
      </c>
      <c r="J832" s="92" t="str">
        <f t="shared" si="24"/>
        <v/>
      </c>
      <c r="K832" s="92" t="str">
        <f t="shared" si="25"/>
        <v/>
      </c>
    </row>
    <row r="833" spans="3:11" x14ac:dyDescent="0.25">
      <c r="C833" s="9" t="str">
        <f>IFERROR(VLOOKUP(B833,zdroj!D:AJ,33,0),"")</f>
        <v/>
      </c>
      <c r="D833" s="9" t="str">
        <f>IFERROR(VLOOKUP(B833,OBECaZSJaAM!K:W,12,0),"")</f>
        <v/>
      </c>
      <c r="E833" s="9" t="str">
        <f>IFERROR(VLOOKUP(B833,OBECaZSJaAM!K:W,13,0),"")</f>
        <v/>
      </c>
      <c r="F833" s="9" t="str">
        <f>IFERROR(VLOOKUP(B833,zdroj!D:G,4,0),"")</f>
        <v/>
      </c>
      <c r="G833" s="9" t="str">
        <f>IFERROR(IF(N833="A",VLOOKUP(B833,zdroj!D:I,6,0),VLOOKUP(B833,zdroj!D:H,5,0)),"")</f>
        <v/>
      </c>
      <c r="H833" s="9" t="str">
        <f>IFERROR(VLOOKUP(B833,zdroj!D:M,10,0),"")</f>
        <v/>
      </c>
      <c r="I833" s="9" t="str">
        <f>IFERROR(VLOOKUP(B833,zdroj!D:N,11,0),"")</f>
        <v/>
      </c>
      <c r="J833" s="92" t="str">
        <f t="shared" si="24"/>
        <v/>
      </c>
      <c r="K833" s="92" t="str">
        <f t="shared" si="25"/>
        <v/>
      </c>
    </row>
    <row r="834" spans="3:11" x14ac:dyDescent="0.25">
      <c r="C834" s="9" t="str">
        <f>IFERROR(VLOOKUP(B834,zdroj!D:AJ,33,0),"")</f>
        <v/>
      </c>
      <c r="D834" s="9" t="str">
        <f>IFERROR(VLOOKUP(B834,OBECaZSJaAM!K:W,12,0),"")</f>
        <v/>
      </c>
      <c r="E834" s="9" t="str">
        <f>IFERROR(VLOOKUP(B834,OBECaZSJaAM!K:W,13,0),"")</f>
        <v/>
      </c>
      <c r="F834" s="9" t="str">
        <f>IFERROR(VLOOKUP(B834,zdroj!D:G,4,0),"")</f>
        <v/>
      </c>
      <c r="G834" s="9" t="str">
        <f>IFERROR(IF(N834="A",VLOOKUP(B834,zdroj!D:I,6,0),VLOOKUP(B834,zdroj!D:H,5,0)),"")</f>
        <v/>
      </c>
      <c r="H834" s="9" t="str">
        <f>IFERROR(VLOOKUP(B834,zdroj!D:M,10,0),"")</f>
        <v/>
      </c>
      <c r="I834" s="9" t="str">
        <f>IFERROR(VLOOKUP(B834,zdroj!D:N,11,0),"")</f>
        <v/>
      </c>
      <c r="J834" s="92" t="str">
        <f t="shared" si="24"/>
        <v/>
      </c>
      <c r="K834" s="92" t="str">
        <f t="shared" si="25"/>
        <v/>
      </c>
    </row>
    <row r="835" spans="3:11" x14ac:dyDescent="0.25">
      <c r="C835" s="9" t="str">
        <f>IFERROR(VLOOKUP(B835,zdroj!D:AJ,33,0),"")</f>
        <v/>
      </c>
      <c r="D835" s="9" t="str">
        <f>IFERROR(VLOOKUP(B835,OBECaZSJaAM!K:W,12,0),"")</f>
        <v/>
      </c>
      <c r="E835" s="9" t="str">
        <f>IFERROR(VLOOKUP(B835,OBECaZSJaAM!K:W,13,0),"")</f>
        <v/>
      </c>
      <c r="F835" s="9" t="str">
        <f>IFERROR(VLOOKUP(B835,zdroj!D:G,4,0),"")</f>
        <v/>
      </c>
      <c r="G835" s="9" t="str">
        <f>IFERROR(IF(N835="A",VLOOKUP(B835,zdroj!D:I,6,0),VLOOKUP(B835,zdroj!D:H,5,0)),"")</f>
        <v/>
      </c>
      <c r="H835" s="9" t="str">
        <f>IFERROR(VLOOKUP(B835,zdroj!D:M,10,0),"")</f>
        <v/>
      </c>
      <c r="I835" s="9" t="str">
        <f>IFERROR(VLOOKUP(B835,zdroj!D:N,11,0),"")</f>
        <v/>
      </c>
      <c r="J835" s="92" t="str">
        <f t="shared" si="24"/>
        <v/>
      </c>
      <c r="K835" s="92" t="str">
        <f t="shared" si="25"/>
        <v/>
      </c>
    </row>
    <row r="836" spans="3:11" x14ac:dyDescent="0.25">
      <c r="C836" s="9" t="str">
        <f>IFERROR(VLOOKUP(B836,zdroj!D:AJ,33,0),"")</f>
        <v/>
      </c>
      <c r="D836" s="9" t="str">
        <f>IFERROR(VLOOKUP(B836,OBECaZSJaAM!K:W,12,0),"")</f>
        <v/>
      </c>
      <c r="E836" s="9" t="str">
        <f>IFERROR(VLOOKUP(B836,OBECaZSJaAM!K:W,13,0),"")</f>
        <v/>
      </c>
      <c r="F836" s="9" t="str">
        <f>IFERROR(VLOOKUP(B836,zdroj!D:G,4,0),"")</f>
        <v/>
      </c>
      <c r="G836" s="9" t="str">
        <f>IFERROR(IF(N836="A",VLOOKUP(B836,zdroj!D:I,6,0),VLOOKUP(B836,zdroj!D:H,5,0)),"")</f>
        <v/>
      </c>
      <c r="H836" s="9" t="str">
        <f>IFERROR(VLOOKUP(B836,zdroj!D:M,10,0),"")</f>
        <v/>
      </c>
      <c r="I836" s="9" t="str">
        <f>IFERROR(VLOOKUP(B836,zdroj!D:N,11,0),"")</f>
        <v/>
      </c>
      <c r="J836" s="92" t="str">
        <f t="shared" si="24"/>
        <v/>
      </c>
      <c r="K836" s="92" t="str">
        <f t="shared" si="25"/>
        <v/>
      </c>
    </row>
    <row r="837" spans="3:11" x14ac:dyDescent="0.25">
      <c r="C837" s="9" t="str">
        <f>IFERROR(VLOOKUP(B837,zdroj!D:AJ,33,0),"")</f>
        <v/>
      </c>
      <c r="D837" s="9" t="str">
        <f>IFERROR(VLOOKUP(B837,OBECaZSJaAM!K:W,12,0),"")</f>
        <v/>
      </c>
      <c r="E837" s="9" t="str">
        <f>IFERROR(VLOOKUP(B837,OBECaZSJaAM!K:W,13,0),"")</f>
        <v/>
      </c>
      <c r="F837" s="9" t="str">
        <f>IFERROR(VLOOKUP(B837,zdroj!D:G,4,0),"")</f>
        <v/>
      </c>
      <c r="G837" s="9" t="str">
        <f>IFERROR(IF(N837="A",VLOOKUP(B837,zdroj!D:I,6,0),VLOOKUP(B837,zdroj!D:H,5,0)),"")</f>
        <v/>
      </c>
      <c r="H837" s="9" t="str">
        <f>IFERROR(VLOOKUP(B837,zdroj!D:M,10,0),"")</f>
        <v/>
      </c>
      <c r="I837" s="9" t="str">
        <f>IFERROR(VLOOKUP(B837,zdroj!D:N,11,0),"")</f>
        <v/>
      </c>
      <c r="J837" s="92" t="str">
        <f t="shared" si="24"/>
        <v/>
      </c>
      <c r="K837" s="92" t="str">
        <f t="shared" si="25"/>
        <v/>
      </c>
    </row>
    <row r="838" spans="3:11" x14ac:dyDescent="0.25">
      <c r="C838" s="9" t="str">
        <f>IFERROR(VLOOKUP(B838,zdroj!D:AJ,33,0),"")</f>
        <v/>
      </c>
      <c r="D838" s="9" t="str">
        <f>IFERROR(VLOOKUP(B838,OBECaZSJaAM!K:W,12,0),"")</f>
        <v/>
      </c>
      <c r="E838" s="9" t="str">
        <f>IFERROR(VLOOKUP(B838,OBECaZSJaAM!K:W,13,0),"")</f>
        <v/>
      </c>
      <c r="F838" s="9" t="str">
        <f>IFERROR(VLOOKUP(B838,zdroj!D:G,4,0),"")</f>
        <v/>
      </c>
      <c r="G838" s="9" t="str">
        <f>IFERROR(IF(N838="A",VLOOKUP(B838,zdroj!D:I,6,0),VLOOKUP(B838,zdroj!D:H,5,0)),"")</f>
        <v/>
      </c>
      <c r="H838" s="9" t="str">
        <f>IFERROR(VLOOKUP(B838,zdroj!D:M,10,0),"")</f>
        <v/>
      </c>
      <c r="I838" s="9" t="str">
        <f>IFERROR(VLOOKUP(B838,zdroj!D:N,11,0),"")</f>
        <v/>
      </c>
      <c r="J838" s="92" t="str">
        <f t="shared" ref="J838:J901" si="26">IFERROR(G838/F838,"")</f>
        <v/>
      </c>
      <c r="K838" s="92" t="str">
        <f t="shared" ref="K838:K901" si="27">IFERROR((I838+H838+G838)/F838,"")</f>
        <v/>
      </c>
    </row>
    <row r="839" spans="3:11" x14ac:dyDescent="0.25">
      <c r="C839" s="9" t="str">
        <f>IFERROR(VLOOKUP(B839,zdroj!D:AJ,33,0),"")</f>
        <v/>
      </c>
      <c r="D839" s="9" t="str">
        <f>IFERROR(VLOOKUP(B839,OBECaZSJaAM!K:W,12,0),"")</f>
        <v/>
      </c>
      <c r="E839" s="9" t="str">
        <f>IFERROR(VLOOKUP(B839,OBECaZSJaAM!K:W,13,0),"")</f>
        <v/>
      </c>
      <c r="F839" s="9" t="str">
        <f>IFERROR(VLOOKUP(B839,zdroj!D:G,4,0),"")</f>
        <v/>
      </c>
      <c r="G839" s="9" t="str">
        <f>IFERROR(IF(N839="A",VLOOKUP(B839,zdroj!D:I,6,0),VLOOKUP(B839,zdroj!D:H,5,0)),"")</f>
        <v/>
      </c>
      <c r="H839" s="9" t="str">
        <f>IFERROR(VLOOKUP(B839,zdroj!D:M,10,0),"")</f>
        <v/>
      </c>
      <c r="I839" s="9" t="str">
        <f>IFERROR(VLOOKUP(B839,zdroj!D:N,11,0),"")</f>
        <v/>
      </c>
      <c r="J839" s="92" t="str">
        <f t="shared" si="26"/>
        <v/>
      </c>
      <c r="K839" s="92" t="str">
        <f t="shared" si="27"/>
        <v/>
      </c>
    </row>
    <row r="840" spans="3:11" x14ac:dyDescent="0.25">
      <c r="C840" s="9" t="str">
        <f>IFERROR(VLOOKUP(B840,zdroj!D:AJ,33,0),"")</f>
        <v/>
      </c>
      <c r="D840" s="9" t="str">
        <f>IFERROR(VLOOKUP(B840,OBECaZSJaAM!K:W,12,0),"")</f>
        <v/>
      </c>
      <c r="E840" s="9" t="str">
        <f>IFERROR(VLOOKUP(B840,OBECaZSJaAM!K:W,13,0),"")</f>
        <v/>
      </c>
      <c r="F840" s="9" t="str">
        <f>IFERROR(VLOOKUP(B840,zdroj!D:G,4,0),"")</f>
        <v/>
      </c>
      <c r="G840" s="9" t="str">
        <f>IFERROR(IF(N840="A",VLOOKUP(B840,zdroj!D:I,6,0),VLOOKUP(B840,zdroj!D:H,5,0)),"")</f>
        <v/>
      </c>
      <c r="H840" s="9" t="str">
        <f>IFERROR(VLOOKUP(B840,zdroj!D:M,10,0),"")</f>
        <v/>
      </c>
      <c r="I840" s="9" t="str">
        <f>IFERROR(VLOOKUP(B840,zdroj!D:N,11,0),"")</f>
        <v/>
      </c>
      <c r="J840" s="92" t="str">
        <f t="shared" si="26"/>
        <v/>
      </c>
      <c r="K840" s="92" t="str">
        <f t="shared" si="27"/>
        <v/>
      </c>
    </row>
    <row r="841" spans="3:11" x14ac:dyDescent="0.25">
      <c r="C841" s="9" t="str">
        <f>IFERROR(VLOOKUP(B841,zdroj!D:AJ,33,0),"")</f>
        <v/>
      </c>
      <c r="D841" s="9" t="str">
        <f>IFERROR(VLOOKUP(B841,OBECaZSJaAM!K:W,12,0),"")</f>
        <v/>
      </c>
      <c r="E841" s="9" t="str">
        <f>IFERROR(VLOOKUP(B841,OBECaZSJaAM!K:W,13,0),"")</f>
        <v/>
      </c>
      <c r="F841" s="9" t="str">
        <f>IFERROR(VLOOKUP(B841,zdroj!D:G,4,0),"")</f>
        <v/>
      </c>
      <c r="G841" s="9" t="str">
        <f>IFERROR(IF(N841="A",VLOOKUP(B841,zdroj!D:I,6,0),VLOOKUP(B841,zdroj!D:H,5,0)),"")</f>
        <v/>
      </c>
      <c r="H841" s="9" t="str">
        <f>IFERROR(VLOOKUP(B841,zdroj!D:M,10,0),"")</f>
        <v/>
      </c>
      <c r="I841" s="9" t="str">
        <f>IFERROR(VLOOKUP(B841,zdroj!D:N,11,0),"")</f>
        <v/>
      </c>
      <c r="J841" s="92" t="str">
        <f t="shared" si="26"/>
        <v/>
      </c>
      <c r="K841" s="92" t="str">
        <f t="shared" si="27"/>
        <v/>
      </c>
    </row>
    <row r="842" spans="3:11" x14ac:dyDescent="0.25">
      <c r="C842" s="9" t="str">
        <f>IFERROR(VLOOKUP(B842,zdroj!D:AJ,33,0),"")</f>
        <v/>
      </c>
      <c r="D842" s="9" t="str">
        <f>IFERROR(VLOOKUP(B842,OBECaZSJaAM!K:W,12,0),"")</f>
        <v/>
      </c>
      <c r="E842" s="9" t="str">
        <f>IFERROR(VLOOKUP(B842,OBECaZSJaAM!K:W,13,0),"")</f>
        <v/>
      </c>
      <c r="F842" s="9" t="str">
        <f>IFERROR(VLOOKUP(B842,zdroj!D:G,4,0),"")</f>
        <v/>
      </c>
      <c r="G842" s="9" t="str">
        <f>IFERROR(IF(N842="A",VLOOKUP(B842,zdroj!D:I,6,0),VLOOKUP(B842,zdroj!D:H,5,0)),"")</f>
        <v/>
      </c>
      <c r="H842" s="9" t="str">
        <f>IFERROR(VLOOKUP(B842,zdroj!D:M,10,0),"")</f>
        <v/>
      </c>
      <c r="I842" s="9" t="str">
        <f>IFERROR(VLOOKUP(B842,zdroj!D:N,11,0),"")</f>
        <v/>
      </c>
      <c r="J842" s="92" t="str">
        <f t="shared" si="26"/>
        <v/>
      </c>
      <c r="K842" s="92" t="str">
        <f t="shared" si="27"/>
        <v/>
      </c>
    </row>
    <row r="843" spans="3:11" x14ac:dyDescent="0.25">
      <c r="C843" s="9" t="str">
        <f>IFERROR(VLOOKUP(B843,zdroj!D:AJ,33,0),"")</f>
        <v/>
      </c>
      <c r="D843" s="9" t="str">
        <f>IFERROR(VLOOKUP(B843,OBECaZSJaAM!K:W,12,0),"")</f>
        <v/>
      </c>
      <c r="E843" s="9" t="str">
        <f>IFERROR(VLOOKUP(B843,OBECaZSJaAM!K:W,13,0),"")</f>
        <v/>
      </c>
      <c r="F843" s="9" t="str">
        <f>IFERROR(VLOOKUP(B843,zdroj!D:G,4,0),"")</f>
        <v/>
      </c>
      <c r="G843" s="9" t="str">
        <f>IFERROR(IF(N843="A",VLOOKUP(B843,zdroj!D:I,6,0),VLOOKUP(B843,zdroj!D:H,5,0)),"")</f>
        <v/>
      </c>
      <c r="H843" s="9" t="str">
        <f>IFERROR(VLOOKUP(B843,zdroj!D:M,10,0),"")</f>
        <v/>
      </c>
      <c r="I843" s="9" t="str">
        <f>IFERROR(VLOOKUP(B843,zdroj!D:N,11,0),"")</f>
        <v/>
      </c>
      <c r="J843" s="92" t="str">
        <f t="shared" si="26"/>
        <v/>
      </c>
      <c r="K843" s="92" t="str">
        <f t="shared" si="27"/>
        <v/>
      </c>
    </row>
    <row r="844" spans="3:11" x14ac:dyDescent="0.25">
      <c r="C844" s="9" t="str">
        <f>IFERROR(VLOOKUP(B844,zdroj!D:AJ,33,0),"")</f>
        <v/>
      </c>
      <c r="D844" s="9" t="str">
        <f>IFERROR(VLOOKUP(B844,OBECaZSJaAM!K:W,12,0),"")</f>
        <v/>
      </c>
      <c r="E844" s="9" t="str">
        <f>IFERROR(VLOOKUP(B844,OBECaZSJaAM!K:W,13,0),"")</f>
        <v/>
      </c>
      <c r="F844" s="9" t="str">
        <f>IFERROR(VLOOKUP(B844,zdroj!D:G,4,0),"")</f>
        <v/>
      </c>
      <c r="G844" s="9" t="str">
        <f>IFERROR(IF(N844="A",VLOOKUP(B844,zdroj!D:I,6,0),VLOOKUP(B844,zdroj!D:H,5,0)),"")</f>
        <v/>
      </c>
      <c r="H844" s="9" t="str">
        <f>IFERROR(VLOOKUP(B844,zdroj!D:M,10,0),"")</f>
        <v/>
      </c>
      <c r="I844" s="9" t="str">
        <f>IFERROR(VLOOKUP(B844,zdroj!D:N,11,0),"")</f>
        <v/>
      </c>
      <c r="J844" s="92" t="str">
        <f t="shared" si="26"/>
        <v/>
      </c>
      <c r="K844" s="92" t="str">
        <f t="shared" si="27"/>
        <v/>
      </c>
    </row>
    <row r="845" spans="3:11" x14ac:dyDescent="0.25">
      <c r="C845" s="9" t="str">
        <f>IFERROR(VLOOKUP(B845,zdroj!D:AJ,33,0),"")</f>
        <v/>
      </c>
      <c r="D845" s="9" t="str">
        <f>IFERROR(VLOOKUP(B845,OBECaZSJaAM!K:W,12,0),"")</f>
        <v/>
      </c>
      <c r="E845" s="9" t="str">
        <f>IFERROR(VLOOKUP(B845,OBECaZSJaAM!K:W,13,0),"")</f>
        <v/>
      </c>
      <c r="F845" s="9" t="str">
        <f>IFERROR(VLOOKUP(B845,zdroj!D:G,4,0),"")</f>
        <v/>
      </c>
      <c r="G845" s="9" t="str">
        <f>IFERROR(IF(N845="A",VLOOKUP(B845,zdroj!D:I,6,0),VLOOKUP(B845,zdroj!D:H,5,0)),"")</f>
        <v/>
      </c>
      <c r="H845" s="9" t="str">
        <f>IFERROR(VLOOKUP(B845,zdroj!D:M,10,0),"")</f>
        <v/>
      </c>
      <c r="I845" s="9" t="str">
        <f>IFERROR(VLOOKUP(B845,zdroj!D:N,11,0),"")</f>
        <v/>
      </c>
      <c r="J845" s="92" t="str">
        <f t="shared" si="26"/>
        <v/>
      </c>
      <c r="K845" s="92" t="str">
        <f t="shared" si="27"/>
        <v/>
      </c>
    </row>
    <row r="846" spans="3:11" x14ac:dyDescent="0.25">
      <c r="C846" s="9" t="str">
        <f>IFERROR(VLOOKUP(B846,zdroj!D:AJ,33,0),"")</f>
        <v/>
      </c>
      <c r="D846" s="9" t="str">
        <f>IFERROR(VLOOKUP(B846,OBECaZSJaAM!K:W,12,0),"")</f>
        <v/>
      </c>
      <c r="E846" s="9" t="str">
        <f>IFERROR(VLOOKUP(B846,OBECaZSJaAM!K:W,13,0),"")</f>
        <v/>
      </c>
      <c r="F846" s="9" t="str">
        <f>IFERROR(VLOOKUP(B846,zdroj!D:G,4,0),"")</f>
        <v/>
      </c>
      <c r="G846" s="9" t="str">
        <f>IFERROR(IF(N846="A",VLOOKUP(B846,zdroj!D:I,6,0),VLOOKUP(B846,zdroj!D:H,5,0)),"")</f>
        <v/>
      </c>
      <c r="H846" s="9" t="str">
        <f>IFERROR(VLOOKUP(B846,zdroj!D:M,10,0),"")</f>
        <v/>
      </c>
      <c r="I846" s="9" t="str">
        <f>IFERROR(VLOOKUP(B846,zdroj!D:N,11,0),"")</f>
        <v/>
      </c>
      <c r="J846" s="92" t="str">
        <f t="shared" si="26"/>
        <v/>
      </c>
      <c r="K846" s="92" t="str">
        <f t="shared" si="27"/>
        <v/>
      </c>
    </row>
    <row r="847" spans="3:11" x14ac:dyDescent="0.25">
      <c r="C847" s="9" t="str">
        <f>IFERROR(VLOOKUP(B847,zdroj!D:AJ,33,0),"")</f>
        <v/>
      </c>
      <c r="D847" s="9" t="str">
        <f>IFERROR(VLOOKUP(B847,OBECaZSJaAM!K:W,12,0),"")</f>
        <v/>
      </c>
      <c r="E847" s="9" t="str">
        <f>IFERROR(VLOOKUP(B847,OBECaZSJaAM!K:W,13,0),"")</f>
        <v/>
      </c>
      <c r="F847" s="9" t="str">
        <f>IFERROR(VLOOKUP(B847,zdroj!D:G,4,0),"")</f>
        <v/>
      </c>
      <c r="G847" s="9" t="str">
        <f>IFERROR(IF(N847="A",VLOOKUP(B847,zdroj!D:I,6,0),VLOOKUP(B847,zdroj!D:H,5,0)),"")</f>
        <v/>
      </c>
      <c r="H847" s="9" t="str">
        <f>IFERROR(VLOOKUP(B847,zdroj!D:M,10,0),"")</f>
        <v/>
      </c>
      <c r="I847" s="9" t="str">
        <f>IFERROR(VLOOKUP(B847,zdroj!D:N,11,0),"")</f>
        <v/>
      </c>
      <c r="J847" s="92" t="str">
        <f t="shared" si="26"/>
        <v/>
      </c>
      <c r="K847" s="92" t="str">
        <f t="shared" si="27"/>
        <v/>
      </c>
    </row>
    <row r="848" spans="3:11" x14ac:dyDescent="0.25">
      <c r="C848" s="9" t="str">
        <f>IFERROR(VLOOKUP(B848,zdroj!D:AJ,33,0),"")</f>
        <v/>
      </c>
      <c r="D848" s="9" t="str">
        <f>IFERROR(VLOOKUP(B848,OBECaZSJaAM!K:W,12,0),"")</f>
        <v/>
      </c>
      <c r="E848" s="9" t="str">
        <f>IFERROR(VLOOKUP(B848,OBECaZSJaAM!K:W,13,0),"")</f>
        <v/>
      </c>
      <c r="F848" s="9" t="str">
        <f>IFERROR(VLOOKUP(B848,zdroj!D:G,4,0),"")</f>
        <v/>
      </c>
      <c r="G848" s="9" t="str">
        <f>IFERROR(IF(N848="A",VLOOKUP(B848,zdroj!D:I,6,0),VLOOKUP(B848,zdroj!D:H,5,0)),"")</f>
        <v/>
      </c>
      <c r="H848" s="9" t="str">
        <f>IFERROR(VLOOKUP(B848,zdroj!D:M,10,0),"")</f>
        <v/>
      </c>
      <c r="I848" s="9" t="str">
        <f>IFERROR(VLOOKUP(B848,zdroj!D:N,11,0),"")</f>
        <v/>
      </c>
      <c r="J848" s="92" t="str">
        <f t="shared" si="26"/>
        <v/>
      </c>
      <c r="K848" s="92" t="str">
        <f t="shared" si="27"/>
        <v/>
      </c>
    </row>
    <row r="849" spans="3:11" x14ac:dyDescent="0.25">
      <c r="C849" s="9" t="str">
        <f>IFERROR(VLOOKUP(B849,zdroj!D:AJ,33,0),"")</f>
        <v/>
      </c>
      <c r="D849" s="9" t="str">
        <f>IFERROR(VLOOKUP(B849,OBECaZSJaAM!K:W,12,0),"")</f>
        <v/>
      </c>
      <c r="E849" s="9" t="str">
        <f>IFERROR(VLOOKUP(B849,OBECaZSJaAM!K:W,13,0),"")</f>
        <v/>
      </c>
      <c r="F849" s="9" t="str">
        <f>IFERROR(VLOOKUP(B849,zdroj!D:G,4,0),"")</f>
        <v/>
      </c>
      <c r="G849" s="9" t="str">
        <f>IFERROR(IF(N849="A",VLOOKUP(B849,zdroj!D:I,6,0),VLOOKUP(B849,zdroj!D:H,5,0)),"")</f>
        <v/>
      </c>
      <c r="H849" s="9" t="str">
        <f>IFERROR(VLOOKUP(B849,zdroj!D:M,10,0),"")</f>
        <v/>
      </c>
      <c r="I849" s="9" t="str">
        <f>IFERROR(VLOOKUP(B849,zdroj!D:N,11,0),"")</f>
        <v/>
      </c>
      <c r="J849" s="92" t="str">
        <f t="shared" si="26"/>
        <v/>
      </c>
      <c r="K849" s="92" t="str">
        <f t="shared" si="27"/>
        <v/>
      </c>
    </row>
    <row r="850" spans="3:11" x14ac:dyDescent="0.25">
      <c r="C850" s="9" t="str">
        <f>IFERROR(VLOOKUP(B850,zdroj!D:AJ,33,0),"")</f>
        <v/>
      </c>
      <c r="D850" s="9" t="str">
        <f>IFERROR(VLOOKUP(B850,OBECaZSJaAM!K:W,12,0),"")</f>
        <v/>
      </c>
      <c r="E850" s="9" t="str">
        <f>IFERROR(VLOOKUP(B850,OBECaZSJaAM!K:W,13,0),"")</f>
        <v/>
      </c>
      <c r="F850" s="9" t="str">
        <f>IFERROR(VLOOKUP(B850,zdroj!D:G,4,0),"")</f>
        <v/>
      </c>
      <c r="G850" s="9" t="str">
        <f>IFERROR(IF(N850="A",VLOOKUP(B850,zdroj!D:I,6,0),VLOOKUP(B850,zdroj!D:H,5,0)),"")</f>
        <v/>
      </c>
      <c r="H850" s="9" t="str">
        <f>IFERROR(VLOOKUP(B850,zdroj!D:M,10,0),"")</f>
        <v/>
      </c>
      <c r="I850" s="9" t="str">
        <f>IFERROR(VLOOKUP(B850,zdroj!D:N,11,0),"")</f>
        <v/>
      </c>
      <c r="J850" s="92" t="str">
        <f t="shared" si="26"/>
        <v/>
      </c>
      <c r="K850" s="92" t="str">
        <f t="shared" si="27"/>
        <v/>
      </c>
    </row>
    <row r="851" spans="3:11" x14ac:dyDescent="0.25">
      <c r="C851" s="9" t="str">
        <f>IFERROR(VLOOKUP(B851,zdroj!D:AJ,33,0),"")</f>
        <v/>
      </c>
      <c r="D851" s="9" t="str">
        <f>IFERROR(VLOOKUP(B851,OBECaZSJaAM!K:W,12,0),"")</f>
        <v/>
      </c>
      <c r="E851" s="9" t="str">
        <f>IFERROR(VLOOKUP(B851,OBECaZSJaAM!K:W,13,0),"")</f>
        <v/>
      </c>
      <c r="F851" s="9" t="str">
        <f>IFERROR(VLOOKUP(B851,zdroj!D:G,4,0),"")</f>
        <v/>
      </c>
      <c r="G851" s="9" t="str">
        <f>IFERROR(IF(N851="A",VLOOKUP(B851,zdroj!D:I,6,0),VLOOKUP(B851,zdroj!D:H,5,0)),"")</f>
        <v/>
      </c>
      <c r="H851" s="9" t="str">
        <f>IFERROR(VLOOKUP(B851,zdroj!D:M,10,0),"")</f>
        <v/>
      </c>
      <c r="I851" s="9" t="str">
        <f>IFERROR(VLOOKUP(B851,zdroj!D:N,11,0),"")</f>
        <v/>
      </c>
      <c r="J851" s="92" t="str">
        <f t="shared" si="26"/>
        <v/>
      </c>
      <c r="K851" s="92" t="str">
        <f t="shared" si="27"/>
        <v/>
      </c>
    </row>
    <row r="852" spans="3:11" x14ac:dyDescent="0.25">
      <c r="C852" s="9" t="str">
        <f>IFERROR(VLOOKUP(B852,zdroj!D:AJ,33,0),"")</f>
        <v/>
      </c>
      <c r="D852" s="9" t="str">
        <f>IFERROR(VLOOKUP(B852,OBECaZSJaAM!K:W,12,0),"")</f>
        <v/>
      </c>
      <c r="E852" s="9" t="str">
        <f>IFERROR(VLOOKUP(B852,OBECaZSJaAM!K:W,13,0),"")</f>
        <v/>
      </c>
      <c r="F852" s="9" t="str">
        <f>IFERROR(VLOOKUP(B852,zdroj!D:G,4,0),"")</f>
        <v/>
      </c>
      <c r="G852" s="9" t="str">
        <f>IFERROR(IF(N852="A",VLOOKUP(B852,zdroj!D:I,6,0),VLOOKUP(B852,zdroj!D:H,5,0)),"")</f>
        <v/>
      </c>
      <c r="H852" s="9" t="str">
        <f>IFERROR(VLOOKUP(B852,zdroj!D:M,10,0),"")</f>
        <v/>
      </c>
      <c r="I852" s="9" t="str">
        <f>IFERROR(VLOOKUP(B852,zdroj!D:N,11,0),"")</f>
        <v/>
      </c>
      <c r="J852" s="92" t="str">
        <f t="shared" si="26"/>
        <v/>
      </c>
      <c r="K852" s="92" t="str">
        <f t="shared" si="27"/>
        <v/>
      </c>
    </row>
    <row r="853" spans="3:11" x14ac:dyDescent="0.25">
      <c r="C853" s="9" t="str">
        <f>IFERROR(VLOOKUP(B853,zdroj!D:AJ,33,0),"")</f>
        <v/>
      </c>
      <c r="D853" s="9" t="str">
        <f>IFERROR(VLOOKUP(B853,OBECaZSJaAM!K:W,12,0),"")</f>
        <v/>
      </c>
      <c r="E853" s="9" t="str">
        <f>IFERROR(VLOOKUP(B853,OBECaZSJaAM!K:W,13,0),"")</f>
        <v/>
      </c>
      <c r="F853" s="9" t="str">
        <f>IFERROR(VLOOKUP(B853,zdroj!D:G,4,0),"")</f>
        <v/>
      </c>
      <c r="G853" s="9" t="str">
        <f>IFERROR(IF(N853="A",VLOOKUP(B853,zdroj!D:I,6,0),VLOOKUP(B853,zdroj!D:H,5,0)),"")</f>
        <v/>
      </c>
      <c r="H853" s="9" t="str">
        <f>IFERROR(VLOOKUP(B853,zdroj!D:M,10,0),"")</f>
        <v/>
      </c>
      <c r="I853" s="9" t="str">
        <f>IFERROR(VLOOKUP(B853,zdroj!D:N,11,0),"")</f>
        <v/>
      </c>
      <c r="J853" s="92" t="str">
        <f t="shared" si="26"/>
        <v/>
      </c>
      <c r="K853" s="92" t="str">
        <f t="shared" si="27"/>
        <v/>
      </c>
    </row>
    <row r="854" spans="3:11" x14ac:dyDescent="0.25">
      <c r="C854" s="9" t="str">
        <f>IFERROR(VLOOKUP(B854,zdroj!D:AJ,33,0),"")</f>
        <v/>
      </c>
      <c r="D854" s="9" t="str">
        <f>IFERROR(VLOOKUP(B854,OBECaZSJaAM!K:W,12,0),"")</f>
        <v/>
      </c>
      <c r="E854" s="9" t="str">
        <f>IFERROR(VLOOKUP(B854,OBECaZSJaAM!K:W,13,0),"")</f>
        <v/>
      </c>
      <c r="F854" s="9" t="str">
        <f>IFERROR(VLOOKUP(B854,zdroj!D:G,4,0),"")</f>
        <v/>
      </c>
      <c r="G854" s="9" t="str">
        <f>IFERROR(IF(N854="A",VLOOKUP(B854,zdroj!D:I,6,0),VLOOKUP(B854,zdroj!D:H,5,0)),"")</f>
        <v/>
      </c>
      <c r="H854" s="9" t="str">
        <f>IFERROR(VLOOKUP(B854,zdroj!D:M,10,0),"")</f>
        <v/>
      </c>
      <c r="I854" s="9" t="str">
        <f>IFERROR(VLOOKUP(B854,zdroj!D:N,11,0),"")</f>
        <v/>
      </c>
      <c r="J854" s="92" t="str">
        <f t="shared" si="26"/>
        <v/>
      </c>
      <c r="K854" s="92" t="str">
        <f t="shared" si="27"/>
        <v/>
      </c>
    </row>
    <row r="855" spans="3:11" x14ac:dyDescent="0.25">
      <c r="C855" s="9" t="str">
        <f>IFERROR(VLOOKUP(B855,zdroj!D:AJ,33,0),"")</f>
        <v/>
      </c>
      <c r="D855" s="9" t="str">
        <f>IFERROR(VLOOKUP(B855,OBECaZSJaAM!K:W,12,0),"")</f>
        <v/>
      </c>
      <c r="E855" s="9" t="str">
        <f>IFERROR(VLOOKUP(B855,OBECaZSJaAM!K:W,13,0),"")</f>
        <v/>
      </c>
      <c r="F855" s="9" t="str">
        <f>IFERROR(VLOOKUP(B855,zdroj!D:G,4,0),"")</f>
        <v/>
      </c>
      <c r="G855" s="9" t="str">
        <f>IFERROR(IF(N855="A",VLOOKUP(B855,zdroj!D:I,6,0),VLOOKUP(B855,zdroj!D:H,5,0)),"")</f>
        <v/>
      </c>
      <c r="H855" s="9" t="str">
        <f>IFERROR(VLOOKUP(B855,zdroj!D:M,10,0),"")</f>
        <v/>
      </c>
      <c r="I855" s="9" t="str">
        <f>IFERROR(VLOOKUP(B855,zdroj!D:N,11,0),"")</f>
        <v/>
      </c>
      <c r="J855" s="92" t="str">
        <f t="shared" si="26"/>
        <v/>
      </c>
      <c r="K855" s="92" t="str">
        <f t="shared" si="27"/>
        <v/>
      </c>
    </row>
    <row r="856" spans="3:11" x14ac:dyDescent="0.25">
      <c r="C856" s="9" t="str">
        <f>IFERROR(VLOOKUP(B856,zdroj!D:AJ,33,0),"")</f>
        <v/>
      </c>
      <c r="D856" s="9" t="str">
        <f>IFERROR(VLOOKUP(B856,OBECaZSJaAM!K:W,12,0),"")</f>
        <v/>
      </c>
      <c r="E856" s="9" t="str">
        <f>IFERROR(VLOOKUP(B856,OBECaZSJaAM!K:W,13,0),"")</f>
        <v/>
      </c>
      <c r="F856" s="9" t="str">
        <f>IFERROR(VLOOKUP(B856,zdroj!D:G,4,0),"")</f>
        <v/>
      </c>
      <c r="G856" s="9" t="str">
        <f>IFERROR(IF(N856="A",VLOOKUP(B856,zdroj!D:I,6,0),VLOOKUP(B856,zdroj!D:H,5,0)),"")</f>
        <v/>
      </c>
      <c r="H856" s="9" t="str">
        <f>IFERROR(VLOOKUP(B856,zdroj!D:M,10,0),"")</f>
        <v/>
      </c>
      <c r="I856" s="9" t="str">
        <f>IFERROR(VLOOKUP(B856,zdroj!D:N,11,0),"")</f>
        <v/>
      </c>
      <c r="J856" s="92" t="str">
        <f t="shared" si="26"/>
        <v/>
      </c>
      <c r="K856" s="92" t="str">
        <f t="shared" si="27"/>
        <v/>
      </c>
    </row>
    <row r="857" spans="3:11" x14ac:dyDescent="0.25">
      <c r="C857" s="9" t="str">
        <f>IFERROR(VLOOKUP(B857,zdroj!D:AJ,33,0),"")</f>
        <v/>
      </c>
      <c r="D857" s="9" t="str">
        <f>IFERROR(VLOOKUP(B857,OBECaZSJaAM!K:W,12,0),"")</f>
        <v/>
      </c>
      <c r="E857" s="9" t="str">
        <f>IFERROR(VLOOKUP(B857,OBECaZSJaAM!K:W,13,0),"")</f>
        <v/>
      </c>
      <c r="F857" s="9" t="str">
        <f>IFERROR(VLOOKUP(B857,zdroj!D:G,4,0),"")</f>
        <v/>
      </c>
      <c r="G857" s="9" t="str">
        <f>IFERROR(IF(N857="A",VLOOKUP(B857,zdroj!D:I,6,0),VLOOKUP(B857,zdroj!D:H,5,0)),"")</f>
        <v/>
      </c>
      <c r="H857" s="9" t="str">
        <f>IFERROR(VLOOKUP(B857,zdroj!D:M,10,0),"")</f>
        <v/>
      </c>
      <c r="I857" s="9" t="str">
        <f>IFERROR(VLOOKUP(B857,zdroj!D:N,11,0),"")</f>
        <v/>
      </c>
      <c r="J857" s="92" t="str">
        <f t="shared" si="26"/>
        <v/>
      </c>
      <c r="K857" s="92" t="str">
        <f t="shared" si="27"/>
        <v/>
      </c>
    </row>
    <row r="858" spans="3:11" x14ac:dyDescent="0.25">
      <c r="C858" s="9" t="str">
        <f>IFERROR(VLOOKUP(B858,zdroj!D:AJ,33,0),"")</f>
        <v/>
      </c>
      <c r="D858" s="9" t="str">
        <f>IFERROR(VLOOKUP(B858,OBECaZSJaAM!K:W,12,0),"")</f>
        <v/>
      </c>
      <c r="E858" s="9" t="str">
        <f>IFERROR(VLOOKUP(B858,OBECaZSJaAM!K:W,13,0),"")</f>
        <v/>
      </c>
      <c r="F858" s="9" t="str">
        <f>IFERROR(VLOOKUP(B858,zdroj!D:G,4,0),"")</f>
        <v/>
      </c>
      <c r="G858" s="9" t="str">
        <f>IFERROR(IF(N858="A",VLOOKUP(B858,zdroj!D:I,6,0),VLOOKUP(B858,zdroj!D:H,5,0)),"")</f>
        <v/>
      </c>
      <c r="H858" s="9" t="str">
        <f>IFERROR(VLOOKUP(B858,zdroj!D:M,10,0),"")</f>
        <v/>
      </c>
      <c r="I858" s="9" t="str">
        <f>IFERROR(VLOOKUP(B858,zdroj!D:N,11,0),"")</f>
        <v/>
      </c>
      <c r="J858" s="92" t="str">
        <f t="shared" si="26"/>
        <v/>
      </c>
      <c r="K858" s="92" t="str">
        <f t="shared" si="27"/>
        <v/>
      </c>
    </row>
    <row r="859" spans="3:11" x14ac:dyDescent="0.25">
      <c r="C859" s="9" t="str">
        <f>IFERROR(VLOOKUP(B859,zdroj!D:AJ,33,0),"")</f>
        <v/>
      </c>
      <c r="D859" s="9" t="str">
        <f>IFERROR(VLOOKUP(B859,OBECaZSJaAM!K:W,12,0),"")</f>
        <v/>
      </c>
      <c r="E859" s="9" t="str">
        <f>IFERROR(VLOOKUP(B859,OBECaZSJaAM!K:W,13,0),"")</f>
        <v/>
      </c>
      <c r="F859" s="9" t="str">
        <f>IFERROR(VLOOKUP(B859,zdroj!D:G,4,0),"")</f>
        <v/>
      </c>
      <c r="G859" s="9" t="str">
        <f>IFERROR(IF(N859="A",VLOOKUP(B859,zdroj!D:I,6,0),VLOOKUP(B859,zdroj!D:H,5,0)),"")</f>
        <v/>
      </c>
      <c r="H859" s="9" t="str">
        <f>IFERROR(VLOOKUP(B859,zdroj!D:M,10,0),"")</f>
        <v/>
      </c>
      <c r="I859" s="9" t="str">
        <f>IFERROR(VLOOKUP(B859,zdroj!D:N,11,0),"")</f>
        <v/>
      </c>
      <c r="J859" s="92" t="str">
        <f t="shared" si="26"/>
        <v/>
      </c>
      <c r="K859" s="92" t="str">
        <f t="shared" si="27"/>
        <v/>
      </c>
    </row>
    <row r="860" spans="3:11" x14ac:dyDescent="0.25">
      <c r="C860" s="9" t="str">
        <f>IFERROR(VLOOKUP(B860,zdroj!D:AJ,33,0),"")</f>
        <v/>
      </c>
      <c r="D860" s="9" t="str">
        <f>IFERROR(VLOOKUP(B860,OBECaZSJaAM!K:W,12,0),"")</f>
        <v/>
      </c>
      <c r="E860" s="9" t="str">
        <f>IFERROR(VLOOKUP(B860,OBECaZSJaAM!K:W,13,0),"")</f>
        <v/>
      </c>
      <c r="F860" s="9" t="str">
        <f>IFERROR(VLOOKUP(B860,zdroj!D:G,4,0),"")</f>
        <v/>
      </c>
      <c r="G860" s="9" t="str">
        <f>IFERROR(IF(N860="A",VLOOKUP(B860,zdroj!D:I,6,0),VLOOKUP(B860,zdroj!D:H,5,0)),"")</f>
        <v/>
      </c>
      <c r="H860" s="9" t="str">
        <f>IFERROR(VLOOKUP(B860,zdroj!D:M,10,0),"")</f>
        <v/>
      </c>
      <c r="I860" s="9" t="str">
        <f>IFERROR(VLOOKUP(B860,zdroj!D:N,11,0),"")</f>
        <v/>
      </c>
      <c r="J860" s="92" t="str">
        <f t="shared" si="26"/>
        <v/>
      </c>
      <c r="K860" s="92" t="str">
        <f t="shared" si="27"/>
        <v/>
      </c>
    </row>
    <row r="861" spans="3:11" x14ac:dyDescent="0.25">
      <c r="C861" s="9" t="str">
        <f>IFERROR(VLOOKUP(B861,zdroj!D:AJ,33,0),"")</f>
        <v/>
      </c>
      <c r="D861" s="9" t="str">
        <f>IFERROR(VLOOKUP(B861,OBECaZSJaAM!K:W,12,0),"")</f>
        <v/>
      </c>
      <c r="E861" s="9" t="str">
        <f>IFERROR(VLOOKUP(B861,OBECaZSJaAM!K:W,13,0),"")</f>
        <v/>
      </c>
      <c r="F861" s="9" t="str">
        <f>IFERROR(VLOOKUP(B861,zdroj!D:G,4,0),"")</f>
        <v/>
      </c>
      <c r="G861" s="9" t="str">
        <f>IFERROR(IF(N861="A",VLOOKUP(B861,zdroj!D:I,6,0),VLOOKUP(B861,zdroj!D:H,5,0)),"")</f>
        <v/>
      </c>
      <c r="H861" s="9" t="str">
        <f>IFERROR(VLOOKUP(B861,zdroj!D:M,10,0),"")</f>
        <v/>
      </c>
      <c r="I861" s="9" t="str">
        <f>IFERROR(VLOOKUP(B861,zdroj!D:N,11,0),"")</f>
        <v/>
      </c>
      <c r="J861" s="92" t="str">
        <f t="shared" si="26"/>
        <v/>
      </c>
      <c r="K861" s="92" t="str">
        <f t="shared" si="27"/>
        <v/>
      </c>
    </row>
    <row r="862" spans="3:11" x14ac:dyDescent="0.25">
      <c r="C862" s="9" t="str">
        <f>IFERROR(VLOOKUP(B862,zdroj!D:AJ,33,0),"")</f>
        <v/>
      </c>
      <c r="D862" s="9" t="str">
        <f>IFERROR(VLOOKUP(B862,OBECaZSJaAM!K:W,12,0),"")</f>
        <v/>
      </c>
      <c r="E862" s="9" t="str">
        <f>IFERROR(VLOOKUP(B862,OBECaZSJaAM!K:W,13,0),"")</f>
        <v/>
      </c>
      <c r="F862" s="9" t="str">
        <f>IFERROR(VLOOKUP(B862,zdroj!D:G,4,0),"")</f>
        <v/>
      </c>
      <c r="G862" s="9" t="str">
        <f>IFERROR(IF(N862="A",VLOOKUP(B862,zdroj!D:I,6,0),VLOOKUP(B862,zdroj!D:H,5,0)),"")</f>
        <v/>
      </c>
      <c r="H862" s="9" t="str">
        <f>IFERROR(VLOOKUP(B862,zdroj!D:M,10,0),"")</f>
        <v/>
      </c>
      <c r="I862" s="9" t="str">
        <f>IFERROR(VLOOKUP(B862,zdroj!D:N,11,0),"")</f>
        <v/>
      </c>
      <c r="J862" s="92" t="str">
        <f t="shared" si="26"/>
        <v/>
      </c>
      <c r="K862" s="92" t="str">
        <f t="shared" si="27"/>
        <v/>
      </c>
    </row>
    <row r="863" spans="3:11" x14ac:dyDescent="0.25">
      <c r="C863" s="9" t="str">
        <f>IFERROR(VLOOKUP(B863,zdroj!D:AJ,33,0),"")</f>
        <v/>
      </c>
      <c r="D863" s="9" t="str">
        <f>IFERROR(VLOOKUP(B863,OBECaZSJaAM!K:W,12,0),"")</f>
        <v/>
      </c>
      <c r="E863" s="9" t="str">
        <f>IFERROR(VLOOKUP(B863,OBECaZSJaAM!K:W,13,0),"")</f>
        <v/>
      </c>
      <c r="F863" s="9" t="str">
        <f>IFERROR(VLOOKUP(B863,zdroj!D:G,4,0),"")</f>
        <v/>
      </c>
      <c r="G863" s="9" t="str">
        <f>IFERROR(IF(N863="A",VLOOKUP(B863,zdroj!D:I,6,0),VLOOKUP(B863,zdroj!D:H,5,0)),"")</f>
        <v/>
      </c>
      <c r="H863" s="9" t="str">
        <f>IFERROR(VLOOKUP(B863,zdroj!D:M,10,0),"")</f>
        <v/>
      </c>
      <c r="I863" s="9" t="str">
        <f>IFERROR(VLOOKUP(B863,zdroj!D:N,11,0),"")</f>
        <v/>
      </c>
      <c r="J863" s="92" t="str">
        <f t="shared" si="26"/>
        <v/>
      </c>
      <c r="K863" s="92" t="str">
        <f t="shared" si="27"/>
        <v/>
      </c>
    </row>
    <row r="864" spans="3:11" x14ac:dyDescent="0.25">
      <c r="C864" s="9" t="str">
        <f>IFERROR(VLOOKUP(B864,zdroj!D:AJ,33,0),"")</f>
        <v/>
      </c>
      <c r="D864" s="9" t="str">
        <f>IFERROR(VLOOKUP(B864,OBECaZSJaAM!K:W,12,0),"")</f>
        <v/>
      </c>
      <c r="E864" s="9" t="str">
        <f>IFERROR(VLOOKUP(B864,OBECaZSJaAM!K:W,13,0),"")</f>
        <v/>
      </c>
      <c r="F864" s="9" t="str">
        <f>IFERROR(VLOOKUP(B864,zdroj!D:G,4,0),"")</f>
        <v/>
      </c>
      <c r="G864" s="9" t="str">
        <f>IFERROR(IF(N864="A",VLOOKUP(B864,zdroj!D:I,6,0),VLOOKUP(B864,zdroj!D:H,5,0)),"")</f>
        <v/>
      </c>
      <c r="H864" s="9" t="str">
        <f>IFERROR(VLOOKUP(B864,zdroj!D:M,10,0),"")</f>
        <v/>
      </c>
      <c r="I864" s="9" t="str">
        <f>IFERROR(VLOOKUP(B864,zdroj!D:N,11,0),"")</f>
        <v/>
      </c>
      <c r="J864" s="92" t="str">
        <f t="shared" si="26"/>
        <v/>
      </c>
      <c r="K864" s="92" t="str">
        <f t="shared" si="27"/>
        <v/>
      </c>
    </row>
    <row r="865" spans="3:11" x14ac:dyDescent="0.25">
      <c r="C865" s="9" t="str">
        <f>IFERROR(VLOOKUP(B865,zdroj!D:AJ,33,0),"")</f>
        <v/>
      </c>
      <c r="D865" s="9" t="str">
        <f>IFERROR(VLOOKUP(B865,OBECaZSJaAM!K:W,12,0),"")</f>
        <v/>
      </c>
      <c r="E865" s="9" t="str">
        <f>IFERROR(VLOOKUP(B865,OBECaZSJaAM!K:W,13,0),"")</f>
        <v/>
      </c>
      <c r="F865" s="9" t="str">
        <f>IFERROR(VLOOKUP(B865,zdroj!D:G,4,0),"")</f>
        <v/>
      </c>
      <c r="G865" s="9" t="str">
        <f>IFERROR(IF(N865="A",VLOOKUP(B865,zdroj!D:I,6,0),VLOOKUP(B865,zdroj!D:H,5,0)),"")</f>
        <v/>
      </c>
      <c r="H865" s="9" t="str">
        <f>IFERROR(VLOOKUP(B865,zdroj!D:M,10,0),"")</f>
        <v/>
      </c>
      <c r="I865" s="9" t="str">
        <f>IFERROR(VLOOKUP(B865,zdroj!D:N,11,0),"")</f>
        <v/>
      </c>
      <c r="J865" s="92" t="str">
        <f t="shared" si="26"/>
        <v/>
      </c>
      <c r="K865" s="92" t="str">
        <f t="shared" si="27"/>
        <v/>
      </c>
    </row>
    <row r="866" spans="3:11" x14ac:dyDescent="0.25">
      <c r="C866" s="9" t="str">
        <f>IFERROR(VLOOKUP(B866,zdroj!D:AJ,33,0),"")</f>
        <v/>
      </c>
      <c r="D866" s="9" t="str">
        <f>IFERROR(VLOOKUP(B866,OBECaZSJaAM!K:W,12,0),"")</f>
        <v/>
      </c>
      <c r="E866" s="9" t="str">
        <f>IFERROR(VLOOKUP(B866,OBECaZSJaAM!K:W,13,0),"")</f>
        <v/>
      </c>
      <c r="F866" s="9" t="str">
        <f>IFERROR(VLOOKUP(B866,zdroj!D:G,4,0),"")</f>
        <v/>
      </c>
      <c r="G866" s="9" t="str">
        <f>IFERROR(IF(N866="A",VLOOKUP(B866,zdroj!D:I,6,0),VLOOKUP(B866,zdroj!D:H,5,0)),"")</f>
        <v/>
      </c>
      <c r="H866" s="9" t="str">
        <f>IFERROR(VLOOKUP(B866,zdroj!D:M,10,0),"")</f>
        <v/>
      </c>
      <c r="I866" s="9" t="str">
        <f>IFERROR(VLOOKUP(B866,zdroj!D:N,11,0),"")</f>
        <v/>
      </c>
      <c r="J866" s="92" t="str">
        <f t="shared" si="26"/>
        <v/>
      </c>
      <c r="K866" s="92" t="str">
        <f t="shared" si="27"/>
        <v/>
      </c>
    </row>
    <row r="867" spans="3:11" x14ac:dyDescent="0.25">
      <c r="C867" s="9" t="str">
        <f>IFERROR(VLOOKUP(B867,zdroj!D:AJ,33,0),"")</f>
        <v/>
      </c>
      <c r="D867" s="9" t="str">
        <f>IFERROR(VLOOKUP(B867,OBECaZSJaAM!K:W,12,0),"")</f>
        <v/>
      </c>
      <c r="E867" s="9" t="str">
        <f>IFERROR(VLOOKUP(B867,OBECaZSJaAM!K:W,13,0),"")</f>
        <v/>
      </c>
      <c r="F867" s="9" t="str">
        <f>IFERROR(VLOOKUP(B867,zdroj!D:G,4,0),"")</f>
        <v/>
      </c>
      <c r="G867" s="9" t="str">
        <f>IFERROR(IF(N867="A",VLOOKUP(B867,zdroj!D:I,6,0),VLOOKUP(B867,zdroj!D:H,5,0)),"")</f>
        <v/>
      </c>
      <c r="H867" s="9" t="str">
        <f>IFERROR(VLOOKUP(B867,zdroj!D:M,10,0),"")</f>
        <v/>
      </c>
      <c r="I867" s="9" t="str">
        <f>IFERROR(VLOOKUP(B867,zdroj!D:N,11,0),"")</f>
        <v/>
      </c>
      <c r="J867" s="92" t="str">
        <f t="shared" si="26"/>
        <v/>
      </c>
      <c r="K867" s="92" t="str">
        <f t="shared" si="27"/>
        <v/>
      </c>
    </row>
    <row r="868" spans="3:11" x14ac:dyDescent="0.25">
      <c r="C868" s="9" t="str">
        <f>IFERROR(VLOOKUP(B868,zdroj!D:AJ,33,0),"")</f>
        <v/>
      </c>
      <c r="D868" s="9" t="str">
        <f>IFERROR(VLOOKUP(B868,OBECaZSJaAM!K:W,12,0),"")</f>
        <v/>
      </c>
      <c r="E868" s="9" t="str">
        <f>IFERROR(VLOOKUP(B868,OBECaZSJaAM!K:W,13,0),"")</f>
        <v/>
      </c>
      <c r="F868" s="9" t="str">
        <f>IFERROR(VLOOKUP(B868,zdroj!D:G,4,0),"")</f>
        <v/>
      </c>
      <c r="G868" s="9" t="str">
        <f>IFERROR(IF(N868="A",VLOOKUP(B868,zdroj!D:I,6,0),VLOOKUP(B868,zdroj!D:H,5,0)),"")</f>
        <v/>
      </c>
      <c r="H868" s="9" t="str">
        <f>IFERROR(VLOOKUP(B868,zdroj!D:M,10,0),"")</f>
        <v/>
      </c>
      <c r="I868" s="9" t="str">
        <f>IFERROR(VLOOKUP(B868,zdroj!D:N,11,0),"")</f>
        <v/>
      </c>
      <c r="J868" s="92" t="str">
        <f t="shared" si="26"/>
        <v/>
      </c>
      <c r="K868" s="92" t="str">
        <f t="shared" si="27"/>
        <v/>
      </c>
    </row>
    <row r="869" spans="3:11" x14ac:dyDescent="0.25">
      <c r="C869" s="9" t="str">
        <f>IFERROR(VLOOKUP(B869,zdroj!D:AJ,33,0),"")</f>
        <v/>
      </c>
      <c r="D869" s="9" t="str">
        <f>IFERROR(VLOOKUP(B869,OBECaZSJaAM!K:W,12,0),"")</f>
        <v/>
      </c>
      <c r="E869" s="9" t="str">
        <f>IFERROR(VLOOKUP(B869,OBECaZSJaAM!K:W,13,0),"")</f>
        <v/>
      </c>
      <c r="F869" s="9" t="str">
        <f>IFERROR(VLOOKUP(B869,zdroj!D:G,4,0),"")</f>
        <v/>
      </c>
      <c r="G869" s="9" t="str">
        <f>IFERROR(IF(N869="A",VLOOKUP(B869,zdroj!D:I,6,0),VLOOKUP(B869,zdroj!D:H,5,0)),"")</f>
        <v/>
      </c>
      <c r="H869" s="9" t="str">
        <f>IFERROR(VLOOKUP(B869,zdroj!D:M,10,0),"")</f>
        <v/>
      </c>
      <c r="I869" s="9" t="str">
        <f>IFERROR(VLOOKUP(B869,zdroj!D:N,11,0),"")</f>
        <v/>
      </c>
      <c r="J869" s="92" t="str">
        <f t="shared" si="26"/>
        <v/>
      </c>
      <c r="K869" s="92" t="str">
        <f t="shared" si="27"/>
        <v/>
      </c>
    </row>
    <row r="870" spans="3:11" x14ac:dyDescent="0.25">
      <c r="C870" s="9" t="str">
        <f>IFERROR(VLOOKUP(B870,zdroj!D:AJ,33,0),"")</f>
        <v/>
      </c>
      <c r="D870" s="9" t="str">
        <f>IFERROR(VLOOKUP(B870,OBECaZSJaAM!K:W,12,0),"")</f>
        <v/>
      </c>
      <c r="E870" s="9" t="str">
        <f>IFERROR(VLOOKUP(B870,OBECaZSJaAM!K:W,13,0),"")</f>
        <v/>
      </c>
      <c r="F870" s="9" t="str">
        <f>IFERROR(VLOOKUP(B870,zdroj!D:G,4,0),"")</f>
        <v/>
      </c>
      <c r="G870" s="9" t="str">
        <f>IFERROR(IF(N870="A",VLOOKUP(B870,zdroj!D:I,6,0),VLOOKUP(B870,zdroj!D:H,5,0)),"")</f>
        <v/>
      </c>
      <c r="H870" s="9" t="str">
        <f>IFERROR(VLOOKUP(B870,zdroj!D:M,10,0),"")</f>
        <v/>
      </c>
      <c r="I870" s="9" t="str">
        <f>IFERROR(VLOOKUP(B870,zdroj!D:N,11,0),"")</f>
        <v/>
      </c>
      <c r="J870" s="92" t="str">
        <f t="shared" si="26"/>
        <v/>
      </c>
      <c r="K870" s="92" t="str">
        <f t="shared" si="27"/>
        <v/>
      </c>
    </row>
    <row r="871" spans="3:11" x14ac:dyDescent="0.25">
      <c r="C871" s="9" t="str">
        <f>IFERROR(VLOOKUP(B871,zdroj!D:AJ,33,0),"")</f>
        <v/>
      </c>
      <c r="D871" s="9" t="str">
        <f>IFERROR(VLOOKUP(B871,OBECaZSJaAM!K:W,12,0),"")</f>
        <v/>
      </c>
      <c r="E871" s="9" t="str">
        <f>IFERROR(VLOOKUP(B871,OBECaZSJaAM!K:W,13,0),"")</f>
        <v/>
      </c>
      <c r="F871" s="9" t="str">
        <f>IFERROR(VLOOKUP(B871,zdroj!D:G,4,0),"")</f>
        <v/>
      </c>
      <c r="G871" s="9" t="str">
        <f>IFERROR(IF(N871="A",VLOOKUP(B871,zdroj!D:I,6,0),VLOOKUP(B871,zdroj!D:H,5,0)),"")</f>
        <v/>
      </c>
      <c r="H871" s="9" t="str">
        <f>IFERROR(VLOOKUP(B871,zdroj!D:M,10,0),"")</f>
        <v/>
      </c>
      <c r="I871" s="9" t="str">
        <f>IFERROR(VLOOKUP(B871,zdroj!D:N,11,0),"")</f>
        <v/>
      </c>
      <c r="J871" s="92" t="str">
        <f t="shared" si="26"/>
        <v/>
      </c>
      <c r="K871" s="92" t="str">
        <f t="shared" si="27"/>
        <v/>
      </c>
    </row>
    <row r="872" spans="3:11" x14ac:dyDescent="0.25">
      <c r="C872" s="9" t="str">
        <f>IFERROR(VLOOKUP(B872,zdroj!D:AJ,33,0),"")</f>
        <v/>
      </c>
      <c r="D872" s="9" t="str">
        <f>IFERROR(VLOOKUP(B872,OBECaZSJaAM!K:W,12,0),"")</f>
        <v/>
      </c>
      <c r="E872" s="9" t="str">
        <f>IFERROR(VLOOKUP(B872,OBECaZSJaAM!K:W,13,0),"")</f>
        <v/>
      </c>
      <c r="F872" s="9" t="str">
        <f>IFERROR(VLOOKUP(B872,zdroj!D:G,4,0),"")</f>
        <v/>
      </c>
      <c r="G872" s="9" t="str">
        <f>IFERROR(IF(N872="A",VLOOKUP(B872,zdroj!D:I,6,0),VLOOKUP(B872,zdroj!D:H,5,0)),"")</f>
        <v/>
      </c>
      <c r="H872" s="9" t="str">
        <f>IFERROR(VLOOKUP(B872,zdroj!D:M,10,0),"")</f>
        <v/>
      </c>
      <c r="I872" s="9" t="str">
        <f>IFERROR(VLOOKUP(B872,zdroj!D:N,11,0),"")</f>
        <v/>
      </c>
      <c r="J872" s="92" t="str">
        <f t="shared" si="26"/>
        <v/>
      </c>
      <c r="K872" s="92" t="str">
        <f t="shared" si="27"/>
        <v/>
      </c>
    </row>
    <row r="873" spans="3:11" x14ac:dyDescent="0.25">
      <c r="C873" s="9" t="str">
        <f>IFERROR(VLOOKUP(B873,zdroj!D:AJ,33,0),"")</f>
        <v/>
      </c>
      <c r="D873" s="9" t="str">
        <f>IFERROR(VLOOKUP(B873,OBECaZSJaAM!K:W,12,0),"")</f>
        <v/>
      </c>
      <c r="E873" s="9" t="str">
        <f>IFERROR(VLOOKUP(B873,OBECaZSJaAM!K:W,13,0),"")</f>
        <v/>
      </c>
      <c r="F873" s="9" t="str">
        <f>IFERROR(VLOOKUP(B873,zdroj!D:G,4,0),"")</f>
        <v/>
      </c>
      <c r="G873" s="9" t="str">
        <f>IFERROR(IF(N873="A",VLOOKUP(B873,zdroj!D:I,6,0),VLOOKUP(B873,zdroj!D:H,5,0)),"")</f>
        <v/>
      </c>
      <c r="H873" s="9" t="str">
        <f>IFERROR(VLOOKUP(B873,zdroj!D:M,10,0),"")</f>
        <v/>
      </c>
      <c r="I873" s="9" t="str">
        <f>IFERROR(VLOOKUP(B873,zdroj!D:N,11,0),"")</f>
        <v/>
      </c>
      <c r="J873" s="92" t="str">
        <f t="shared" si="26"/>
        <v/>
      </c>
      <c r="K873" s="92" t="str">
        <f t="shared" si="27"/>
        <v/>
      </c>
    </row>
    <row r="874" spans="3:11" x14ac:dyDescent="0.25">
      <c r="C874" s="9" t="str">
        <f>IFERROR(VLOOKUP(B874,zdroj!D:AJ,33,0),"")</f>
        <v/>
      </c>
      <c r="D874" s="9" t="str">
        <f>IFERROR(VLOOKUP(B874,OBECaZSJaAM!K:W,12,0),"")</f>
        <v/>
      </c>
      <c r="E874" s="9" t="str">
        <f>IFERROR(VLOOKUP(B874,OBECaZSJaAM!K:W,13,0),"")</f>
        <v/>
      </c>
      <c r="F874" s="9" t="str">
        <f>IFERROR(VLOOKUP(B874,zdroj!D:G,4,0),"")</f>
        <v/>
      </c>
      <c r="G874" s="9" t="str">
        <f>IFERROR(IF(N874="A",VLOOKUP(B874,zdroj!D:I,6,0),VLOOKUP(B874,zdroj!D:H,5,0)),"")</f>
        <v/>
      </c>
      <c r="H874" s="9" t="str">
        <f>IFERROR(VLOOKUP(B874,zdroj!D:M,10,0),"")</f>
        <v/>
      </c>
      <c r="I874" s="9" t="str">
        <f>IFERROR(VLOOKUP(B874,zdroj!D:N,11,0),"")</f>
        <v/>
      </c>
      <c r="J874" s="92" t="str">
        <f t="shared" si="26"/>
        <v/>
      </c>
      <c r="K874" s="92" t="str">
        <f t="shared" si="27"/>
        <v/>
      </c>
    </row>
    <row r="875" spans="3:11" x14ac:dyDescent="0.25">
      <c r="C875" s="9" t="str">
        <f>IFERROR(VLOOKUP(B875,zdroj!D:AJ,33,0),"")</f>
        <v/>
      </c>
      <c r="D875" s="9" t="str">
        <f>IFERROR(VLOOKUP(B875,OBECaZSJaAM!K:W,12,0),"")</f>
        <v/>
      </c>
      <c r="E875" s="9" t="str">
        <f>IFERROR(VLOOKUP(B875,OBECaZSJaAM!K:W,13,0),"")</f>
        <v/>
      </c>
      <c r="F875" s="9" t="str">
        <f>IFERROR(VLOOKUP(B875,zdroj!D:G,4,0),"")</f>
        <v/>
      </c>
      <c r="G875" s="9" t="str">
        <f>IFERROR(IF(N875="A",VLOOKUP(B875,zdroj!D:I,6,0),VLOOKUP(B875,zdroj!D:H,5,0)),"")</f>
        <v/>
      </c>
      <c r="H875" s="9" t="str">
        <f>IFERROR(VLOOKUP(B875,zdroj!D:M,10,0),"")</f>
        <v/>
      </c>
      <c r="I875" s="9" t="str">
        <f>IFERROR(VLOOKUP(B875,zdroj!D:N,11,0),"")</f>
        <v/>
      </c>
      <c r="J875" s="92" t="str">
        <f t="shared" si="26"/>
        <v/>
      </c>
      <c r="K875" s="92" t="str">
        <f t="shared" si="27"/>
        <v/>
      </c>
    </row>
    <row r="876" spans="3:11" x14ac:dyDescent="0.25">
      <c r="C876" s="9" t="str">
        <f>IFERROR(VLOOKUP(B876,zdroj!D:AJ,33,0),"")</f>
        <v/>
      </c>
      <c r="D876" s="9" t="str">
        <f>IFERROR(VLOOKUP(B876,OBECaZSJaAM!K:W,12,0),"")</f>
        <v/>
      </c>
      <c r="E876" s="9" t="str">
        <f>IFERROR(VLOOKUP(B876,OBECaZSJaAM!K:W,13,0),"")</f>
        <v/>
      </c>
      <c r="F876" s="9" t="str">
        <f>IFERROR(VLOOKUP(B876,zdroj!D:G,4,0),"")</f>
        <v/>
      </c>
      <c r="G876" s="9" t="str">
        <f>IFERROR(IF(N876="A",VLOOKUP(B876,zdroj!D:I,6,0),VLOOKUP(B876,zdroj!D:H,5,0)),"")</f>
        <v/>
      </c>
      <c r="H876" s="9" t="str">
        <f>IFERROR(VLOOKUP(B876,zdroj!D:M,10,0),"")</f>
        <v/>
      </c>
      <c r="I876" s="9" t="str">
        <f>IFERROR(VLOOKUP(B876,zdroj!D:N,11,0),"")</f>
        <v/>
      </c>
      <c r="J876" s="92" t="str">
        <f t="shared" si="26"/>
        <v/>
      </c>
      <c r="K876" s="92" t="str">
        <f t="shared" si="27"/>
        <v/>
      </c>
    </row>
    <row r="877" spans="3:11" x14ac:dyDescent="0.25">
      <c r="C877" s="9" t="str">
        <f>IFERROR(VLOOKUP(B877,zdroj!D:AJ,33,0),"")</f>
        <v/>
      </c>
      <c r="D877" s="9" t="str">
        <f>IFERROR(VLOOKUP(B877,OBECaZSJaAM!K:W,12,0),"")</f>
        <v/>
      </c>
      <c r="E877" s="9" t="str">
        <f>IFERROR(VLOOKUP(B877,OBECaZSJaAM!K:W,13,0),"")</f>
        <v/>
      </c>
      <c r="F877" s="9" t="str">
        <f>IFERROR(VLOOKUP(B877,zdroj!D:G,4,0),"")</f>
        <v/>
      </c>
      <c r="G877" s="9" t="str">
        <f>IFERROR(IF(N877="A",VLOOKUP(B877,zdroj!D:I,6,0),VLOOKUP(B877,zdroj!D:H,5,0)),"")</f>
        <v/>
      </c>
      <c r="H877" s="9" t="str">
        <f>IFERROR(VLOOKUP(B877,zdroj!D:M,10,0),"")</f>
        <v/>
      </c>
      <c r="I877" s="9" t="str">
        <f>IFERROR(VLOOKUP(B877,zdroj!D:N,11,0),"")</f>
        <v/>
      </c>
      <c r="J877" s="92" t="str">
        <f t="shared" si="26"/>
        <v/>
      </c>
      <c r="K877" s="92" t="str">
        <f t="shared" si="27"/>
        <v/>
      </c>
    </row>
    <row r="878" spans="3:11" x14ac:dyDescent="0.25">
      <c r="C878" s="9" t="str">
        <f>IFERROR(VLOOKUP(B878,zdroj!D:AJ,33,0),"")</f>
        <v/>
      </c>
      <c r="D878" s="9" t="str">
        <f>IFERROR(VLOOKUP(B878,OBECaZSJaAM!K:W,12,0),"")</f>
        <v/>
      </c>
      <c r="E878" s="9" t="str">
        <f>IFERROR(VLOOKUP(B878,OBECaZSJaAM!K:W,13,0),"")</f>
        <v/>
      </c>
      <c r="F878" s="9" t="str">
        <f>IFERROR(VLOOKUP(B878,zdroj!D:G,4,0),"")</f>
        <v/>
      </c>
      <c r="G878" s="9" t="str">
        <f>IFERROR(IF(N878="A",VLOOKUP(B878,zdroj!D:I,6,0),VLOOKUP(B878,zdroj!D:H,5,0)),"")</f>
        <v/>
      </c>
      <c r="H878" s="9" t="str">
        <f>IFERROR(VLOOKUP(B878,zdroj!D:M,10,0),"")</f>
        <v/>
      </c>
      <c r="I878" s="9" t="str">
        <f>IFERROR(VLOOKUP(B878,zdroj!D:N,11,0),"")</f>
        <v/>
      </c>
      <c r="J878" s="92" t="str">
        <f t="shared" si="26"/>
        <v/>
      </c>
      <c r="K878" s="92" t="str">
        <f t="shared" si="27"/>
        <v/>
      </c>
    </row>
    <row r="879" spans="3:11" x14ac:dyDescent="0.25">
      <c r="C879" s="9" t="str">
        <f>IFERROR(VLOOKUP(B879,zdroj!D:AJ,33,0),"")</f>
        <v/>
      </c>
      <c r="D879" s="9" t="str">
        <f>IFERROR(VLOOKUP(B879,OBECaZSJaAM!K:W,12,0),"")</f>
        <v/>
      </c>
      <c r="E879" s="9" t="str">
        <f>IFERROR(VLOOKUP(B879,OBECaZSJaAM!K:W,13,0),"")</f>
        <v/>
      </c>
      <c r="F879" s="9" t="str">
        <f>IFERROR(VLOOKUP(B879,zdroj!D:G,4,0),"")</f>
        <v/>
      </c>
      <c r="G879" s="9" t="str">
        <f>IFERROR(IF(N879="A",VLOOKUP(B879,zdroj!D:I,6,0),VLOOKUP(B879,zdroj!D:H,5,0)),"")</f>
        <v/>
      </c>
      <c r="H879" s="9" t="str">
        <f>IFERROR(VLOOKUP(B879,zdroj!D:M,10,0),"")</f>
        <v/>
      </c>
      <c r="I879" s="9" t="str">
        <f>IFERROR(VLOOKUP(B879,zdroj!D:N,11,0),"")</f>
        <v/>
      </c>
      <c r="J879" s="92" t="str">
        <f t="shared" si="26"/>
        <v/>
      </c>
      <c r="K879" s="92" t="str">
        <f t="shared" si="27"/>
        <v/>
      </c>
    </row>
    <row r="880" spans="3:11" x14ac:dyDescent="0.25">
      <c r="C880" s="9" t="str">
        <f>IFERROR(VLOOKUP(B880,zdroj!D:AJ,33,0),"")</f>
        <v/>
      </c>
      <c r="D880" s="9" t="str">
        <f>IFERROR(VLOOKUP(B880,OBECaZSJaAM!K:W,12,0),"")</f>
        <v/>
      </c>
      <c r="E880" s="9" t="str">
        <f>IFERROR(VLOOKUP(B880,OBECaZSJaAM!K:W,13,0),"")</f>
        <v/>
      </c>
      <c r="F880" s="9" t="str">
        <f>IFERROR(VLOOKUP(B880,zdroj!D:G,4,0),"")</f>
        <v/>
      </c>
      <c r="G880" s="9" t="str">
        <f>IFERROR(IF(N880="A",VLOOKUP(B880,zdroj!D:I,6,0),VLOOKUP(B880,zdroj!D:H,5,0)),"")</f>
        <v/>
      </c>
      <c r="H880" s="9" t="str">
        <f>IFERROR(VLOOKUP(B880,zdroj!D:M,10,0),"")</f>
        <v/>
      </c>
      <c r="I880" s="9" t="str">
        <f>IFERROR(VLOOKUP(B880,zdroj!D:N,11,0),"")</f>
        <v/>
      </c>
      <c r="J880" s="92" t="str">
        <f t="shared" si="26"/>
        <v/>
      </c>
      <c r="K880" s="92" t="str">
        <f t="shared" si="27"/>
        <v/>
      </c>
    </row>
    <row r="881" spans="3:11" x14ac:dyDescent="0.25">
      <c r="C881" s="9" t="str">
        <f>IFERROR(VLOOKUP(B881,zdroj!D:AJ,33,0),"")</f>
        <v/>
      </c>
      <c r="D881" s="9" t="str">
        <f>IFERROR(VLOOKUP(B881,OBECaZSJaAM!K:W,12,0),"")</f>
        <v/>
      </c>
      <c r="E881" s="9" t="str">
        <f>IFERROR(VLOOKUP(B881,OBECaZSJaAM!K:W,13,0),"")</f>
        <v/>
      </c>
      <c r="F881" s="9" t="str">
        <f>IFERROR(VLOOKUP(B881,zdroj!D:G,4,0),"")</f>
        <v/>
      </c>
      <c r="G881" s="9" t="str">
        <f>IFERROR(IF(N881="A",VLOOKUP(B881,zdroj!D:I,6,0),VLOOKUP(B881,zdroj!D:H,5,0)),"")</f>
        <v/>
      </c>
      <c r="H881" s="9" t="str">
        <f>IFERROR(VLOOKUP(B881,zdroj!D:M,10,0),"")</f>
        <v/>
      </c>
      <c r="I881" s="9" t="str">
        <f>IFERROR(VLOOKUP(B881,zdroj!D:N,11,0),"")</f>
        <v/>
      </c>
      <c r="J881" s="92" t="str">
        <f t="shared" si="26"/>
        <v/>
      </c>
      <c r="K881" s="92" t="str">
        <f t="shared" si="27"/>
        <v/>
      </c>
    </row>
    <row r="882" spans="3:11" x14ac:dyDescent="0.25">
      <c r="C882" s="9" t="str">
        <f>IFERROR(VLOOKUP(B882,zdroj!D:AJ,33,0),"")</f>
        <v/>
      </c>
      <c r="D882" s="9" t="str">
        <f>IFERROR(VLOOKUP(B882,OBECaZSJaAM!K:W,12,0),"")</f>
        <v/>
      </c>
      <c r="E882" s="9" t="str">
        <f>IFERROR(VLOOKUP(B882,OBECaZSJaAM!K:W,13,0),"")</f>
        <v/>
      </c>
      <c r="F882" s="9" t="str">
        <f>IFERROR(VLOOKUP(B882,zdroj!D:G,4,0),"")</f>
        <v/>
      </c>
      <c r="G882" s="9" t="str">
        <f>IFERROR(IF(N882="A",VLOOKUP(B882,zdroj!D:I,6,0),VLOOKUP(B882,zdroj!D:H,5,0)),"")</f>
        <v/>
      </c>
      <c r="H882" s="9" t="str">
        <f>IFERROR(VLOOKUP(B882,zdroj!D:M,10,0),"")</f>
        <v/>
      </c>
      <c r="I882" s="9" t="str">
        <f>IFERROR(VLOOKUP(B882,zdroj!D:N,11,0),"")</f>
        <v/>
      </c>
      <c r="J882" s="92" t="str">
        <f t="shared" si="26"/>
        <v/>
      </c>
      <c r="K882" s="92" t="str">
        <f t="shared" si="27"/>
        <v/>
      </c>
    </row>
    <row r="883" spans="3:11" x14ac:dyDescent="0.25">
      <c r="C883" s="9" t="str">
        <f>IFERROR(VLOOKUP(B883,zdroj!D:AJ,33,0),"")</f>
        <v/>
      </c>
      <c r="D883" s="9" t="str">
        <f>IFERROR(VLOOKUP(B883,OBECaZSJaAM!K:W,12,0),"")</f>
        <v/>
      </c>
      <c r="E883" s="9" t="str">
        <f>IFERROR(VLOOKUP(B883,OBECaZSJaAM!K:W,13,0),"")</f>
        <v/>
      </c>
      <c r="F883" s="9" t="str">
        <f>IFERROR(VLOOKUP(B883,zdroj!D:G,4,0),"")</f>
        <v/>
      </c>
      <c r="G883" s="9" t="str">
        <f>IFERROR(IF(N883="A",VLOOKUP(B883,zdroj!D:I,6,0),VLOOKUP(B883,zdroj!D:H,5,0)),"")</f>
        <v/>
      </c>
      <c r="H883" s="9" t="str">
        <f>IFERROR(VLOOKUP(B883,zdroj!D:M,10,0),"")</f>
        <v/>
      </c>
      <c r="I883" s="9" t="str">
        <f>IFERROR(VLOOKUP(B883,zdroj!D:N,11,0),"")</f>
        <v/>
      </c>
      <c r="J883" s="92" t="str">
        <f t="shared" si="26"/>
        <v/>
      </c>
      <c r="K883" s="92" t="str">
        <f t="shared" si="27"/>
        <v/>
      </c>
    </row>
    <row r="884" spans="3:11" x14ac:dyDescent="0.25">
      <c r="C884" s="9" t="str">
        <f>IFERROR(VLOOKUP(B884,zdroj!D:AJ,33,0),"")</f>
        <v/>
      </c>
      <c r="D884" s="9" t="str">
        <f>IFERROR(VLOOKUP(B884,OBECaZSJaAM!K:W,12,0),"")</f>
        <v/>
      </c>
      <c r="E884" s="9" t="str">
        <f>IFERROR(VLOOKUP(B884,OBECaZSJaAM!K:W,13,0),"")</f>
        <v/>
      </c>
      <c r="F884" s="9" t="str">
        <f>IFERROR(VLOOKUP(B884,zdroj!D:G,4,0),"")</f>
        <v/>
      </c>
      <c r="G884" s="9" t="str">
        <f>IFERROR(IF(N884="A",VLOOKUP(B884,zdroj!D:I,6,0),VLOOKUP(B884,zdroj!D:H,5,0)),"")</f>
        <v/>
      </c>
      <c r="H884" s="9" t="str">
        <f>IFERROR(VLOOKUP(B884,zdroj!D:M,10,0),"")</f>
        <v/>
      </c>
      <c r="I884" s="9" t="str">
        <f>IFERROR(VLOOKUP(B884,zdroj!D:N,11,0),"")</f>
        <v/>
      </c>
      <c r="J884" s="92" t="str">
        <f t="shared" si="26"/>
        <v/>
      </c>
      <c r="K884" s="92" t="str">
        <f t="shared" si="27"/>
        <v/>
      </c>
    </row>
    <row r="885" spans="3:11" x14ac:dyDescent="0.25">
      <c r="C885" s="9" t="str">
        <f>IFERROR(VLOOKUP(B885,zdroj!D:AJ,33,0),"")</f>
        <v/>
      </c>
      <c r="D885" s="9" t="str">
        <f>IFERROR(VLOOKUP(B885,OBECaZSJaAM!K:W,12,0),"")</f>
        <v/>
      </c>
      <c r="E885" s="9" t="str">
        <f>IFERROR(VLOOKUP(B885,OBECaZSJaAM!K:W,13,0),"")</f>
        <v/>
      </c>
      <c r="F885" s="9" t="str">
        <f>IFERROR(VLOOKUP(B885,zdroj!D:G,4,0),"")</f>
        <v/>
      </c>
      <c r="G885" s="9" t="str">
        <f>IFERROR(IF(N885="A",VLOOKUP(B885,zdroj!D:I,6,0),VLOOKUP(B885,zdroj!D:H,5,0)),"")</f>
        <v/>
      </c>
      <c r="H885" s="9" t="str">
        <f>IFERROR(VLOOKUP(B885,zdroj!D:M,10,0),"")</f>
        <v/>
      </c>
      <c r="I885" s="9" t="str">
        <f>IFERROR(VLOOKUP(B885,zdroj!D:N,11,0),"")</f>
        <v/>
      </c>
      <c r="J885" s="92" t="str">
        <f t="shared" si="26"/>
        <v/>
      </c>
      <c r="K885" s="92" t="str">
        <f t="shared" si="27"/>
        <v/>
      </c>
    </row>
    <row r="886" spans="3:11" x14ac:dyDescent="0.25">
      <c r="C886" s="9" t="str">
        <f>IFERROR(VLOOKUP(B886,zdroj!D:AJ,33,0),"")</f>
        <v/>
      </c>
      <c r="D886" s="9" t="str">
        <f>IFERROR(VLOOKUP(B886,OBECaZSJaAM!K:W,12,0),"")</f>
        <v/>
      </c>
      <c r="E886" s="9" t="str">
        <f>IFERROR(VLOOKUP(B886,OBECaZSJaAM!K:W,13,0),"")</f>
        <v/>
      </c>
      <c r="F886" s="9" t="str">
        <f>IFERROR(VLOOKUP(B886,zdroj!D:G,4,0),"")</f>
        <v/>
      </c>
      <c r="G886" s="9" t="str">
        <f>IFERROR(IF(N886="A",VLOOKUP(B886,zdroj!D:I,6,0),VLOOKUP(B886,zdroj!D:H,5,0)),"")</f>
        <v/>
      </c>
      <c r="H886" s="9" t="str">
        <f>IFERROR(VLOOKUP(B886,zdroj!D:M,10,0),"")</f>
        <v/>
      </c>
      <c r="I886" s="9" t="str">
        <f>IFERROR(VLOOKUP(B886,zdroj!D:N,11,0),"")</f>
        <v/>
      </c>
      <c r="J886" s="92" t="str">
        <f t="shared" si="26"/>
        <v/>
      </c>
      <c r="K886" s="92" t="str">
        <f t="shared" si="27"/>
        <v/>
      </c>
    </row>
    <row r="887" spans="3:11" x14ac:dyDescent="0.25">
      <c r="C887" s="9" t="str">
        <f>IFERROR(VLOOKUP(B887,zdroj!D:AJ,33,0),"")</f>
        <v/>
      </c>
      <c r="D887" s="9" t="str">
        <f>IFERROR(VLOOKUP(B887,OBECaZSJaAM!K:W,12,0),"")</f>
        <v/>
      </c>
      <c r="E887" s="9" t="str">
        <f>IFERROR(VLOOKUP(B887,OBECaZSJaAM!K:W,13,0),"")</f>
        <v/>
      </c>
      <c r="F887" s="9" t="str">
        <f>IFERROR(VLOOKUP(B887,zdroj!D:G,4,0),"")</f>
        <v/>
      </c>
      <c r="G887" s="9" t="str">
        <f>IFERROR(IF(N887="A",VLOOKUP(B887,zdroj!D:I,6,0),VLOOKUP(B887,zdroj!D:H,5,0)),"")</f>
        <v/>
      </c>
      <c r="H887" s="9" t="str">
        <f>IFERROR(VLOOKUP(B887,zdroj!D:M,10,0),"")</f>
        <v/>
      </c>
      <c r="I887" s="9" t="str">
        <f>IFERROR(VLOOKUP(B887,zdroj!D:N,11,0),"")</f>
        <v/>
      </c>
      <c r="J887" s="92" t="str">
        <f t="shared" si="26"/>
        <v/>
      </c>
      <c r="K887" s="92" t="str">
        <f t="shared" si="27"/>
        <v/>
      </c>
    </row>
    <row r="888" spans="3:11" x14ac:dyDescent="0.25">
      <c r="C888" s="9" t="str">
        <f>IFERROR(VLOOKUP(B888,zdroj!D:AJ,33,0),"")</f>
        <v/>
      </c>
      <c r="D888" s="9" t="str">
        <f>IFERROR(VLOOKUP(B888,OBECaZSJaAM!K:W,12,0),"")</f>
        <v/>
      </c>
      <c r="E888" s="9" t="str">
        <f>IFERROR(VLOOKUP(B888,OBECaZSJaAM!K:W,13,0),"")</f>
        <v/>
      </c>
      <c r="F888" s="9" t="str">
        <f>IFERROR(VLOOKUP(B888,zdroj!D:G,4,0),"")</f>
        <v/>
      </c>
      <c r="G888" s="9" t="str">
        <f>IFERROR(IF(N888="A",VLOOKUP(B888,zdroj!D:I,6,0),VLOOKUP(B888,zdroj!D:H,5,0)),"")</f>
        <v/>
      </c>
      <c r="H888" s="9" t="str">
        <f>IFERROR(VLOOKUP(B888,zdroj!D:M,10,0),"")</f>
        <v/>
      </c>
      <c r="I888" s="9" t="str">
        <f>IFERROR(VLOOKUP(B888,zdroj!D:N,11,0),"")</f>
        <v/>
      </c>
      <c r="J888" s="92" t="str">
        <f t="shared" si="26"/>
        <v/>
      </c>
      <c r="K888" s="92" t="str">
        <f t="shared" si="27"/>
        <v/>
      </c>
    </row>
    <row r="889" spans="3:11" x14ac:dyDescent="0.25">
      <c r="C889" s="9" t="str">
        <f>IFERROR(VLOOKUP(B889,zdroj!D:AJ,33,0),"")</f>
        <v/>
      </c>
      <c r="D889" s="9" t="str">
        <f>IFERROR(VLOOKUP(B889,OBECaZSJaAM!K:W,12,0),"")</f>
        <v/>
      </c>
      <c r="E889" s="9" t="str">
        <f>IFERROR(VLOOKUP(B889,OBECaZSJaAM!K:W,13,0),"")</f>
        <v/>
      </c>
      <c r="F889" s="9" t="str">
        <f>IFERROR(VLOOKUP(B889,zdroj!D:G,4,0),"")</f>
        <v/>
      </c>
      <c r="G889" s="9" t="str">
        <f>IFERROR(IF(N889="A",VLOOKUP(B889,zdroj!D:I,6,0),VLOOKUP(B889,zdroj!D:H,5,0)),"")</f>
        <v/>
      </c>
      <c r="H889" s="9" t="str">
        <f>IFERROR(VLOOKUP(B889,zdroj!D:M,10,0),"")</f>
        <v/>
      </c>
      <c r="I889" s="9" t="str">
        <f>IFERROR(VLOOKUP(B889,zdroj!D:N,11,0),"")</f>
        <v/>
      </c>
      <c r="J889" s="92" t="str">
        <f t="shared" si="26"/>
        <v/>
      </c>
      <c r="K889" s="92" t="str">
        <f t="shared" si="27"/>
        <v/>
      </c>
    </row>
    <row r="890" spans="3:11" x14ac:dyDescent="0.25">
      <c r="C890" s="9" t="str">
        <f>IFERROR(VLOOKUP(B890,zdroj!D:AJ,33,0),"")</f>
        <v/>
      </c>
      <c r="D890" s="9" t="str">
        <f>IFERROR(VLOOKUP(B890,OBECaZSJaAM!K:W,12,0),"")</f>
        <v/>
      </c>
      <c r="E890" s="9" t="str">
        <f>IFERROR(VLOOKUP(B890,OBECaZSJaAM!K:W,13,0),"")</f>
        <v/>
      </c>
      <c r="F890" s="9" t="str">
        <f>IFERROR(VLOOKUP(B890,zdroj!D:G,4,0),"")</f>
        <v/>
      </c>
      <c r="G890" s="9" t="str">
        <f>IFERROR(IF(N890="A",VLOOKUP(B890,zdroj!D:I,6,0),VLOOKUP(B890,zdroj!D:H,5,0)),"")</f>
        <v/>
      </c>
      <c r="H890" s="9" t="str">
        <f>IFERROR(VLOOKUP(B890,zdroj!D:M,10,0),"")</f>
        <v/>
      </c>
      <c r="I890" s="9" t="str">
        <f>IFERROR(VLOOKUP(B890,zdroj!D:N,11,0),"")</f>
        <v/>
      </c>
      <c r="J890" s="92" t="str">
        <f t="shared" si="26"/>
        <v/>
      </c>
      <c r="K890" s="92" t="str">
        <f t="shared" si="27"/>
        <v/>
      </c>
    </row>
    <row r="891" spans="3:11" x14ac:dyDescent="0.25">
      <c r="C891" s="9" t="str">
        <f>IFERROR(VLOOKUP(B891,zdroj!D:AJ,33,0),"")</f>
        <v/>
      </c>
      <c r="D891" s="9" t="str">
        <f>IFERROR(VLOOKUP(B891,OBECaZSJaAM!K:W,12,0),"")</f>
        <v/>
      </c>
      <c r="E891" s="9" t="str">
        <f>IFERROR(VLOOKUP(B891,OBECaZSJaAM!K:W,13,0),"")</f>
        <v/>
      </c>
      <c r="F891" s="9" t="str">
        <f>IFERROR(VLOOKUP(B891,zdroj!D:G,4,0),"")</f>
        <v/>
      </c>
      <c r="G891" s="9" t="str">
        <f>IFERROR(IF(N891="A",VLOOKUP(B891,zdroj!D:I,6,0),VLOOKUP(B891,zdroj!D:H,5,0)),"")</f>
        <v/>
      </c>
      <c r="H891" s="9" t="str">
        <f>IFERROR(VLOOKUP(B891,zdroj!D:M,10,0),"")</f>
        <v/>
      </c>
      <c r="I891" s="9" t="str">
        <f>IFERROR(VLOOKUP(B891,zdroj!D:N,11,0),"")</f>
        <v/>
      </c>
      <c r="J891" s="92" t="str">
        <f t="shared" si="26"/>
        <v/>
      </c>
      <c r="K891" s="92" t="str">
        <f t="shared" si="27"/>
        <v/>
      </c>
    </row>
    <row r="892" spans="3:11" x14ac:dyDescent="0.25">
      <c r="C892" s="9" t="str">
        <f>IFERROR(VLOOKUP(B892,zdroj!D:AJ,33,0),"")</f>
        <v/>
      </c>
      <c r="D892" s="9" t="str">
        <f>IFERROR(VLOOKUP(B892,OBECaZSJaAM!K:W,12,0),"")</f>
        <v/>
      </c>
      <c r="E892" s="9" t="str">
        <f>IFERROR(VLOOKUP(B892,OBECaZSJaAM!K:W,13,0),"")</f>
        <v/>
      </c>
      <c r="F892" s="9" t="str">
        <f>IFERROR(VLOOKUP(B892,zdroj!D:G,4,0),"")</f>
        <v/>
      </c>
      <c r="G892" s="9" t="str">
        <f>IFERROR(IF(N892="A",VLOOKUP(B892,zdroj!D:I,6,0),VLOOKUP(B892,zdroj!D:H,5,0)),"")</f>
        <v/>
      </c>
      <c r="H892" s="9" t="str">
        <f>IFERROR(VLOOKUP(B892,zdroj!D:M,10,0),"")</f>
        <v/>
      </c>
      <c r="I892" s="9" t="str">
        <f>IFERROR(VLOOKUP(B892,zdroj!D:N,11,0),"")</f>
        <v/>
      </c>
      <c r="J892" s="92" t="str">
        <f t="shared" si="26"/>
        <v/>
      </c>
      <c r="K892" s="92" t="str">
        <f t="shared" si="27"/>
        <v/>
      </c>
    </row>
    <row r="893" spans="3:11" x14ac:dyDescent="0.25">
      <c r="C893" s="9" t="str">
        <f>IFERROR(VLOOKUP(B893,zdroj!D:AJ,33,0),"")</f>
        <v/>
      </c>
      <c r="D893" s="9" t="str">
        <f>IFERROR(VLOOKUP(B893,OBECaZSJaAM!K:W,12,0),"")</f>
        <v/>
      </c>
      <c r="E893" s="9" t="str">
        <f>IFERROR(VLOOKUP(B893,OBECaZSJaAM!K:W,13,0),"")</f>
        <v/>
      </c>
      <c r="F893" s="9" t="str">
        <f>IFERROR(VLOOKUP(B893,zdroj!D:G,4,0),"")</f>
        <v/>
      </c>
      <c r="G893" s="9" t="str">
        <f>IFERROR(IF(N893="A",VLOOKUP(B893,zdroj!D:I,6,0),VLOOKUP(B893,zdroj!D:H,5,0)),"")</f>
        <v/>
      </c>
      <c r="H893" s="9" t="str">
        <f>IFERROR(VLOOKUP(B893,zdroj!D:M,10,0),"")</f>
        <v/>
      </c>
      <c r="I893" s="9" t="str">
        <f>IFERROR(VLOOKUP(B893,zdroj!D:N,11,0),"")</f>
        <v/>
      </c>
      <c r="J893" s="92" t="str">
        <f t="shared" si="26"/>
        <v/>
      </c>
      <c r="K893" s="92" t="str">
        <f t="shared" si="27"/>
        <v/>
      </c>
    </row>
    <row r="894" spans="3:11" x14ac:dyDescent="0.25">
      <c r="C894" s="9" t="str">
        <f>IFERROR(VLOOKUP(B894,zdroj!D:AJ,33,0),"")</f>
        <v/>
      </c>
      <c r="D894" s="9" t="str">
        <f>IFERROR(VLOOKUP(B894,OBECaZSJaAM!K:W,12,0),"")</f>
        <v/>
      </c>
      <c r="E894" s="9" t="str">
        <f>IFERROR(VLOOKUP(B894,OBECaZSJaAM!K:W,13,0),"")</f>
        <v/>
      </c>
      <c r="F894" s="9" t="str">
        <f>IFERROR(VLOOKUP(B894,zdroj!D:G,4,0),"")</f>
        <v/>
      </c>
      <c r="G894" s="9" t="str">
        <f>IFERROR(IF(N894="A",VLOOKUP(B894,zdroj!D:I,6,0),VLOOKUP(B894,zdroj!D:H,5,0)),"")</f>
        <v/>
      </c>
      <c r="H894" s="9" t="str">
        <f>IFERROR(VLOOKUP(B894,zdroj!D:M,10,0),"")</f>
        <v/>
      </c>
      <c r="I894" s="9" t="str">
        <f>IFERROR(VLOOKUP(B894,zdroj!D:N,11,0),"")</f>
        <v/>
      </c>
      <c r="J894" s="92" t="str">
        <f t="shared" si="26"/>
        <v/>
      </c>
      <c r="K894" s="92" t="str">
        <f t="shared" si="27"/>
        <v/>
      </c>
    </row>
    <row r="895" spans="3:11" x14ac:dyDescent="0.25">
      <c r="C895" s="9" t="str">
        <f>IFERROR(VLOOKUP(B895,zdroj!D:AJ,33,0),"")</f>
        <v/>
      </c>
      <c r="D895" s="9" t="str">
        <f>IFERROR(VLOOKUP(B895,OBECaZSJaAM!K:W,12,0),"")</f>
        <v/>
      </c>
      <c r="E895" s="9" t="str">
        <f>IFERROR(VLOOKUP(B895,OBECaZSJaAM!K:W,13,0),"")</f>
        <v/>
      </c>
      <c r="F895" s="9" t="str">
        <f>IFERROR(VLOOKUP(B895,zdroj!D:G,4,0),"")</f>
        <v/>
      </c>
      <c r="G895" s="9" t="str">
        <f>IFERROR(IF(N895="A",VLOOKUP(B895,zdroj!D:I,6,0),VLOOKUP(B895,zdroj!D:H,5,0)),"")</f>
        <v/>
      </c>
      <c r="H895" s="9" t="str">
        <f>IFERROR(VLOOKUP(B895,zdroj!D:M,10,0),"")</f>
        <v/>
      </c>
      <c r="I895" s="9" t="str">
        <f>IFERROR(VLOOKUP(B895,zdroj!D:N,11,0),"")</f>
        <v/>
      </c>
      <c r="J895" s="92" t="str">
        <f t="shared" si="26"/>
        <v/>
      </c>
      <c r="K895" s="92" t="str">
        <f t="shared" si="27"/>
        <v/>
      </c>
    </row>
    <row r="896" spans="3:11" x14ac:dyDescent="0.25">
      <c r="C896" s="9" t="str">
        <f>IFERROR(VLOOKUP(B896,zdroj!D:AJ,33,0),"")</f>
        <v/>
      </c>
      <c r="D896" s="9" t="str">
        <f>IFERROR(VLOOKUP(B896,OBECaZSJaAM!K:W,12,0),"")</f>
        <v/>
      </c>
      <c r="E896" s="9" t="str">
        <f>IFERROR(VLOOKUP(B896,OBECaZSJaAM!K:W,13,0),"")</f>
        <v/>
      </c>
      <c r="F896" s="9" t="str">
        <f>IFERROR(VLOOKUP(B896,zdroj!D:G,4,0),"")</f>
        <v/>
      </c>
      <c r="G896" s="9" t="str">
        <f>IFERROR(IF(N896="A",VLOOKUP(B896,zdroj!D:I,6,0),VLOOKUP(B896,zdroj!D:H,5,0)),"")</f>
        <v/>
      </c>
      <c r="H896" s="9" t="str">
        <f>IFERROR(VLOOKUP(B896,zdroj!D:M,10,0),"")</f>
        <v/>
      </c>
      <c r="I896" s="9" t="str">
        <f>IFERROR(VLOOKUP(B896,zdroj!D:N,11,0),"")</f>
        <v/>
      </c>
      <c r="J896" s="92" t="str">
        <f t="shared" si="26"/>
        <v/>
      </c>
      <c r="K896" s="92" t="str">
        <f t="shared" si="27"/>
        <v/>
      </c>
    </row>
    <row r="897" spans="3:11" x14ac:dyDescent="0.25">
      <c r="C897" s="9" t="str">
        <f>IFERROR(VLOOKUP(B897,zdroj!D:AJ,33,0),"")</f>
        <v/>
      </c>
      <c r="D897" s="9" t="str">
        <f>IFERROR(VLOOKUP(B897,OBECaZSJaAM!K:W,12,0),"")</f>
        <v/>
      </c>
      <c r="E897" s="9" t="str">
        <f>IFERROR(VLOOKUP(B897,OBECaZSJaAM!K:W,13,0),"")</f>
        <v/>
      </c>
      <c r="F897" s="9" t="str">
        <f>IFERROR(VLOOKUP(B897,zdroj!D:G,4,0),"")</f>
        <v/>
      </c>
      <c r="G897" s="9" t="str">
        <f>IFERROR(IF(N897="A",VLOOKUP(B897,zdroj!D:I,6,0),VLOOKUP(B897,zdroj!D:H,5,0)),"")</f>
        <v/>
      </c>
      <c r="H897" s="9" t="str">
        <f>IFERROR(VLOOKUP(B897,zdroj!D:M,10,0),"")</f>
        <v/>
      </c>
      <c r="I897" s="9" t="str">
        <f>IFERROR(VLOOKUP(B897,zdroj!D:N,11,0),"")</f>
        <v/>
      </c>
      <c r="J897" s="92" t="str">
        <f t="shared" si="26"/>
        <v/>
      </c>
      <c r="K897" s="92" t="str">
        <f t="shared" si="27"/>
        <v/>
      </c>
    </row>
    <row r="898" spans="3:11" x14ac:dyDescent="0.25">
      <c r="C898" s="9" t="str">
        <f>IFERROR(VLOOKUP(B898,zdroj!D:AJ,33,0),"")</f>
        <v/>
      </c>
      <c r="D898" s="9" t="str">
        <f>IFERROR(VLOOKUP(B898,OBECaZSJaAM!K:W,12,0),"")</f>
        <v/>
      </c>
      <c r="E898" s="9" t="str">
        <f>IFERROR(VLOOKUP(B898,OBECaZSJaAM!K:W,13,0),"")</f>
        <v/>
      </c>
      <c r="F898" s="9" t="str">
        <f>IFERROR(VLOOKUP(B898,zdroj!D:G,4,0),"")</f>
        <v/>
      </c>
      <c r="G898" s="9" t="str">
        <f>IFERROR(IF(N898="A",VLOOKUP(B898,zdroj!D:I,6,0),VLOOKUP(B898,zdroj!D:H,5,0)),"")</f>
        <v/>
      </c>
      <c r="H898" s="9" t="str">
        <f>IFERROR(VLOOKUP(B898,zdroj!D:M,10,0),"")</f>
        <v/>
      </c>
      <c r="I898" s="9" t="str">
        <f>IFERROR(VLOOKUP(B898,zdroj!D:N,11,0),"")</f>
        <v/>
      </c>
      <c r="J898" s="92" t="str">
        <f t="shared" si="26"/>
        <v/>
      </c>
      <c r="K898" s="92" t="str">
        <f t="shared" si="27"/>
        <v/>
      </c>
    </row>
    <row r="899" spans="3:11" x14ac:dyDescent="0.25">
      <c r="C899" s="9" t="str">
        <f>IFERROR(VLOOKUP(B899,zdroj!D:AJ,33,0),"")</f>
        <v/>
      </c>
      <c r="D899" s="9" t="str">
        <f>IFERROR(VLOOKUP(B899,OBECaZSJaAM!K:W,12,0),"")</f>
        <v/>
      </c>
      <c r="E899" s="9" t="str">
        <f>IFERROR(VLOOKUP(B899,OBECaZSJaAM!K:W,13,0),"")</f>
        <v/>
      </c>
      <c r="F899" s="9" t="str">
        <f>IFERROR(VLOOKUP(B899,zdroj!D:G,4,0),"")</f>
        <v/>
      </c>
      <c r="G899" s="9" t="str">
        <f>IFERROR(IF(N899="A",VLOOKUP(B899,zdroj!D:I,6,0),VLOOKUP(B899,zdroj!D:H,5,0)),"")</f>
        <v/>
      </c>
      <c r="H899" s="9" t="str">
        <f>IFERROR(VLOOKUP(B899,zdroj!D:M,10,0),"")</f>
        <v/>
      </c>
      <c r="I899" s="9" t="str">
        <f>IFERROR(VLOOKUP(B899,zdroj!D:N,11,0),"")</f>
        <v/>
      </c>
      <c r="J899" s="92" t="str">
        <f t="shared" si="26"/>
        <v/>
      </c>
      <c r="K899" s="92" t="str">
        <f t="shared" si="27"/>
        <v/>
      </c>
    </row>
    <row r="900" spans="3:11" x14ac:dyDescent="0.25">
      <c r="C900" s="9" t="str">
        <f>IFERROR(VLOOKUP(B900,zdroj!D:AJ,33,0),"")</f>
        <v/>
      </c>
      <c r="D900" s="9" t="str">
        <f>IFERROR(VLOOKUP(B900,OBECaZSJaAM!K:W,12,0),"")</f>
        <v/>
      </c>
      <c r="E900" s="9" t="str">
        <f>IFERROR(VLOOKUP(B900,OBECaZSJaAM!K:W,13,0),"")</f>
        <v/>
      </c>
      <c r="F900" s="9" t="str">
        <f>IFERROR(VLOOKUP(B900,zdroj!D:G,4,0),"")</f>
        <v/>
      </c>
      <c r="G900" s="9" t="str">
        <f>IFERROR(IF(N900="A",VLOOKUP(B900,zdroj!D:I,6,0),VLOOKUP(B900,zdroj!D:H,5,0)),"")</f>
        <v/>
      </c>
      <c r="H900" s="9" t="str">
        <f>IFERROR(VLOOKUP(B900,zdroj!D:M,10,0),"")</f>
        <v/>
      </c>
      <c r="I900" s="9" t="str">
        <f>IFERROR(VLOOKUP(B900,zdroj!D:N,11,0),"")</f>
        <v/>
      </c>
      <c r="J900" s="92" t="str">
        <f t="shared" si="26"/>
        <v/>
      </c>
      <c r="K900" s="92" t="str">
        <f t="shared" si="27"/>
        <v/>
      </c>
    </row>
    <row r="901" spans="3:11" x14ac:dyDescent="0.25">
      <c r="C901" s="9" t="str">
        <f>IFERROR(VLOOKUP(B901,zdroj!D:AJ,33,0),"")</f>
        <v/>
      </c>
      <c r="D901" s="9" t="str">
        <f>IFERROR(VLOOKUP(B901,OBECaZSJaAM!K:W,12,0),"")</f>
        <v/>
      </c>
      <c r="E901" s="9" t="str">
        <f>IFERROR(VLOOKUP(B901,OBECaZSJaAM!K:W,13,0),"")</f>
        <v/>
      </c>
      <c r="F901" s="9" t="str">
        <f>IFERROR(VLOOKUP(B901,zdroj!D:G,4,0),"")</f>
        <v/>
      </c>
      <c r="G901" s="9" t="str">
        <f>IFERROR(IF(N901="A",VLOOKUP(B901,zdroj!D:I,6,0),VLOOKUP(B901,zdroj!D:H,5,0)),"")</f>
        <v/>
      </c>
      <c r="H901" s="9" t="str">
        <f>IFERROR(VLOOKUP(B901,zdroj!D:M,10,0),"")</f>
        <v/>
      </c>
      <c r="I901" s="9" t="str">
        <f>IFERROR(VLOOKUP(B901,zdroj!D:N,11,0),"")</f>
        <v/>
      </c>
      <c r="J901" s="92" t="str">
        <f t="shared" si="26"/>
        <v/>
      </c>
      <c r="K901" s="92" t="str">
        <f t="shared" si="27"/>
        <v/>
      </c>
    </row>
    <row r="902" spans="3:11" x14ac:dyDescent="0.25">
      <c r="C902" s="9" t="str">
        <f>IFERROR(VLOOKUP(B902,zdroj!D:AJ,33,0),"")</f>
        <v/>
      </c>
      <c r="D902" s="9" t="str">
        <f>IFERROR(VLOOKUP(B902,OBECaZSJaAM!K:W,12,0),"")</f>
        <v/>
      </c>
      <c r="E902" s="9" t="str">
        <f>IFERROR(VLOOKUP(B902,OBECaZSJaAM!K:W,13,0),"")</f>
        <v/>
      </c>
      <c r="F902" s="9" t="str">
        <f>IFERROR(VLOOKUP(B902,zdroj!D:G,4,0),"")</f>
        <v/>
      </c>
      <c r="G902" s="9" t="str">
        <f>IFERROR(IF(N902="A",VLOOKUP(B902,zdroj!D:I,6,0),VLOOKUP(B902,zdroj!D:H,5,0)),"")</f>
        <v/>
      </c>
      <c r="H902" s="9" t="str">
        <f>IFERROR(VLOOKUP(B902,zdroj!D:M,10,0),"")</f>
        <v/>
      </c>
      <c r="I902" s="9" t="str">
        <f>IFERROR(VLOOKUP(B902,zdroj!D:N,11,0),"")</f>
        <v/>
      </c>
      <c r="J902" s="92" t="str">
        <f t="shared" ref="J902:J965" si="28">IFERROR(G902/F902,"")</f>
        <v/>
      </c>
      <c r="K902" s="92" t="str">
        <f t="shared" ref="K902:K965" si="29">IFERROR((I902+H902+G902)/F902,"")</f>
        <v/>
      </c>
    </row>
    <row r="903" spans="3:11" x14ac:dyDescent="0.25">
      <c r="C903" s="9" t="str">
        <f>IFERROR(VLOOKUP(B903,zdroj!D:AJ,33,0),"")</f>
        <v/>
      </c>
      <c r="D903" s="9" t="str">
        <f>IFERROR(VLOOKUP(B903,OBECaZSJaAM!K:W,12,0),"")</f>
        <v/>
      </c>
      <c r="E903" s="9" t="str">
        <f>IFERROR(VLOOKUP(B903,OBECaZSJaAM!K:W,13,0),"")</f>
        <v/>
      </c>
      <c r="F903" s="9" t="str">
        <f>IFERROR(VLOOKUP(B903,zdroj!D:G,4,0),"")</f>
        <v/>
      </c>
      <c r="G903" s="9" t="str">
        <f>IFERROR(IF(N903="A",VLOOKUP(B903,zdroj!D:I,6,0),VLOOKUP(B903,zdroj!D:H,5,0)),"")</f>
        <v/>
      </c>
      <c r="H903" s="9" t="str">
        <f>IFERROR(VLOOKUP(B903,zdroj!D:M,10,0),"")</f>
        <v/>
      </c>
      <c r="I903" s="9" t="str">
        <f>IFERROR(VLOOKUP(B903,zdroj!D:N,11,0),"")</f>
        <v/>
      </c>
      <c r="J903" s="92" t="str">
        <f t="shared" si="28"/>
        <v/>
      </c>
      <c r="K903" s="92" t="str">
        <f t="shared" si="29"/>
        <v/>
      </c>
    </row>
    <row r="904" spans="3:11" x14ac:dyDescent="0.25">
      <c r="C904" s="9" t="str">
        <f>IFERROR(VLOOKUP(B904,zdroj!D:AJ,33,0),"")</f>
        <v/>
      </c>
      <c r="D904" s="9" t="str">
        <f>IFERROR(VLOOKUP(B904,OBECaZSJaAM!K:W,12,0),"")</f>
        <v/>
      </c>
      <c r="E904" s="9" t="str">
        <f>IFERROR(VLOOKUP(B904,OBECaZSJaAM!K:W,13,0),"")</f>
        <v/>
      </c>
      <c r="F904" s="9" t="str">
        <f>IFERROR(VLOOKUP(B904,zdroj!D:G,4,0),"")</f>
        <v/>
      </c>
      <c r="G904" s="9" t="str">
        <f>IFERROR(IF(N904="A",VLOOKUP(B904,zdroj!D:I,6,0),VLOOKUP(B904,zdroj!D:H,5,0)),"")</f>
        <v/>
      </c>
      <c r="H904" s="9" t="str">
        <f>IFERROR(VLOOKUP(B904,zdroj!D:M,10,0),"")</f>
        <v/>
      </c>
      <c r="I904" s="9" t="str">
        <f>IFERROR(VLOOKUP(B904,zdroj!D:N,11,0),"")</f>
        <v/>
      </c>
      <c r="J904" s="92" t="str">
        <f t="shared" si="28"/>
        <v/>
      </c>
      <c r="K904" s="92" t="str">
        <f t="shared" si="29"/>
        <v/>
      </c>
    </row>
    <row r="905" spans="3:11" x14ac:dyDescent="0.25">
      <c r="C905" s="9" t="str">
        <f>IFERROR(VLOOKUP(B905,zdroj!D:AJ,33,0),"")</f>
        <v/>
      </c>
      <c r="D905" s="9" t="str">
        <f>IFERROR(VLOOKUP(B905,OBECaZSJaAM!K:W,12,0),"")</f>
        <v/>
      </c>
      <c r="E905" s="9" t="str">
        <f>IFERROR(VLOOKUP(B905,OBECaZSJaAM!K:W,13,0),"")</f>
        <v/>
      </c>
      <c r="F905" s="9" t="str">
        <f>IFERROR(VLOOKUP(B905,zdroj!D:G,4,0),"")</f>
        <v/>
      </c>
      <c r="G905" s="9" t="str">
        <f>IFERROR(IF(N905="A",VLOOKUP(B905,zdroj!D:I,6,0),VLOOKUP(B905,zdroj!D:H,5,0)),"")</f>
        <v/>
      </c>
      <c r="H905" s="9" t="str">
        <f>IFERROR(VLOOKUP(B905,zdroj!D:M,10,0),"")</f>
        <v/>
      </c>
      <c r="I905" s="9" t="str">
        <f>IFERROR(VLOOKUP(B905,zdroj!D:N,11,0),"")</f>
        <v/>
      </c>
      <c r="J905" s="92" t="str">
        <f t="shared" si="28"/>
        <v/>
      </c>
      <c r="K905" s="92" t="str">
        <f t="shared" si="29"/>
        <v/>
      </c>
    </row>
    <row r="906" spans="3:11" x14ac:dyDescent="0.25">
      <c r="C906" s="9" t="str">
        <f>IFERROR(VLOOKUP(B906,zdroj!D:AJ,33,0),"")</f>
        <v/>
      </c>
      <c r="D906" s="9" t="str">
        <f>IFERROR(VLOOKUP(B906,OBECaZSJaAM!K:W,12,0),"")</f>
        <v/>
      </c>
      <c r="E906" s="9" t="str">
        <f>IFERROR(VLOOKUP(B906,OBECaZSJaAM!K:W,13,0),"")</f>
        <v/>
      </c>
      <c r="F906" s="9" t="str">
        <f>IFERROR(VLOOKUP(B906,zdroj!D:G,4,0),"")</f>
        <v/>
      </c>
      <c r="G906" s="9" t="str">
        <f>IFERROR(IF(N906="A",VLOOKUP(B906,zdroj!D:I,6,0),VLOOKUP(B906,zdroj!D:H,5,0)),"")</f>
        <v/>
      </c>
      <c r="H906" s="9" t="str">
        <f>IFERROR(VLOOKUP(B906,zdroj!D:M,10,0),"")</f>
        <v/>
      </c>
      <c r="I906" s="9" t="str">
        <f>IFERROR(VLOOKUP(B906,zdroj!D:N,11,0),"")</f>
        <v/>
      </c>
      <c r="J906" s="92" t="str">
        <f t="shared" si="28"/>
        <v/>
      </c>
      <c r="K906" s="92" t="str">
        <f t="shared" si="29"/>
        <v/>
      </c>
    </row>
    <row r="907" spans="3:11" x14ac:dyDescent="0.25">
      <c r="C907" s="9" t="str">
        <f>IFERROR(VLOOKUP(B907,zdroj!D:AJ,33,0),"")</f>
        <v/>
      </c>
      <c r="D907" s="9" t="str">
        <f>IFERROR(VLOOKUP(B907,OBECaZSJaAM!K:W,12,0),"")</f>
        <v/>
      </c>
      <c r="E907" s="9" t="str">
        <f>IFERROR(VLOOKUP(B907,OBECaZSJaAM!K:W,13,0),"")</f>
        <v/>
      </c>
      <c r="F907" s="9" t="str">
        <f>IFERROR(VLOOKUP(B907,zdroj!D:G,4,0),"")</f>
        <v/>
      </c>
      <c r="G907" s="9" t="str">
        <f>IFERROR(IF(N907="A",VLOOKUP(B907,zdroj!D:I,6,0),VLOOKUP(B907,zdroj!D:H,5,0)),"")</f>
        <v/>
      </c>
      <c r="H907" s="9" t="str">
        <f>IFERROR(VLOOKUP(B907,zdroj!D:M,10,0),"")</f>
        <v/>
      </c>
      <c r="I907" s="9" t="str">
        <f>IFERROR(VLOOKUP(B907,zdroj!D:N,11,0),"")</f>
        <v/>
      </c>
      <c r="J907" s="92" t="str">
        <f t="shared" si="28"/>
        <v/>
      </c>
      <c r="K907" s="92" t="str">
        <f t="shared" si="29"/>
        <v/>
      </c>
    </row>
    <row r="908" spans="3:11" x14ac:dyDescent="0.25">
      <c r="C908" s="9" t="str">
        <f>IFERROR(VLOOKUP(B908,zdroj!D:AJ,33,0),"")</f>
        <v/>
      </c>
      <c r="D908" s="9" t="str">
        <f>IFERROR(VLOOKUP(B908,OBECaZSJaAM!K:W,12,0),"")</f>
        <v/>
      </c>
      <c r="E908" s="9" t="str">
        <f>IFERROR(VLOOKUP(B908,OBECaZSJaAM!K:W,13,0),"")</f>
        <v/>
      </c>
      <c r="F908" s="9" t="str">
        <f>IFERROR(VLOOKUP(B908,zdroj!D:G,4,0),"")</f>
        <v/>
      </c>
      <c r="G908" s="9" t="str">
        <f>IFERROR(IF(N908="A",VLOOKUP(B908,zdroj!D:I,6,0),VLOOKUP(B908,zdroj!D:H,5,0)),"")</f>
        <v/>
      </c>
      <c r="H908" s="9" t="str">
        <f>IFERROR(VLOOKUP(B908,zdroj!D:M,10,0),"")</f>
        <v/>
      </c>
      <c r="I908" s="9" t="str">
        <f>IFERROR(VLOOKUP(B908,zdroj!D:N,11,0),"")</f>
        <v/>
      </c>
      <c r="J908" s="92" t="str">
        <f t="shared" si="28"/>
        <v/>
      </c>
      <c r="K908" s="92" t="str">
        <f t="shared" si="29"/>
        <v/>
      </c>
    </row>
    <row r="909" spans="3:11" x14ac:dyDescent="0.25">
      <c r="C909" s="9" t="str">
        <f>IFERROR(VLOOKUP(B909,zdroj!D:AJ,33,0),"")</f>
        <v/>
      </c>
      <c r="D909" s="9" t="str">
        <f>IFERROR(VLOOKUP(B909,OBECaZSJaAM!K:W,12,0),"")</f>
        <v/>
      </c>
      <c r="E909" s="9" t="str">
        <f>IFERROR(VLOOKUP(B909,OBECaZSJaAM!K:W,13,0),"")</f>
        <v/>
      </c>
      <c r="F909" s="9" t="str">
        <f>IFERROR(VLOOKUP(B909,zdroj!D:G,4,0),"")</f>
        <v/>
      </c>
      <c r="G909" s="9" t="str">
        <f>IFERROR(IF(N909="A",VLOOKUP(B909,zdroj!D:I,6,0),VLOOKUP(B909,zdroj!D:H,5,0)),"")</f>
        <v/>
      </c>
      <c r="H909" s="9" t="str">
        <f>IFERROR(VLOOKUP(B909,zdroj!D:M,10,0),"")</f>
        <v/>
      </c>
      <c r="I909" s="9" t="str">
        <f>IFERROR(VLOOKUP(B909,zdroj!D:N,11,0),"")</f>
        <v/>
      </c>
      <c r="J909" s="92" t="str">
        <f t="shared" si="28"/>
        <v/>
      </c>
      <c r="K909" s="92" t="str">
        <f t="shared" si="29"/>
        <v/>
      </c>
    </row>
    <row r="910" spans="3:11" x14ac:dyDescent="0.25">
      <c r="C910" s="9" t="str">
        <f>IFERROR(VLOOKUP(B910,zdroj!D:AJ,33,0),"")</f>
        <v/>
      </c>
      <c r="D910" s="9" t="str">
        <f>IFERROR(VLOOKUP(B910,OBECaZSJaAM!K:W,12,0),"")</f>
        <v/>
      </c>
      <c r="E910" s="9" t="str">
        <f>IFERROR(VLOOKUP(B910,OBECaZSJaAM!K:W,13,0),"")</f>
        <v/>
      </c>
      <c r="F910" s="9" t="str">
        <f>IFERROR(VLOOKUP(B910,zdroj!D:G,4,0),"")</f>
        <v/>
      </c>
      <c r="G910" s="9" t="str">
        <f>IFERROR(IF(N910="A",VLOOKUP(B910,zdroj!D:I,6,0),VLOOKUP(B910,zdroj!D:H,5,0)),"")</f>
        <v/>
      </c>
      <c r="H910" s="9" t="str">
        <f>IFERROR(VLOOKUP(B910,zdroj!D:M,10,0),"")</f>
        <v/>
      </c>
      <c r="I910" s="9" t="str">
        <f>IFERROR(VLOOKUP(B910,zdroj!D:N,11,0),"")</f>
        <v/>
      </c>
      <c r="J910" s="92" t="str">
        <f t="shared" si="28"/>
        <v/>
      </c>
      <c r="K910" s="92" t="str">
        <f t="shared" si="29"/>
        <v/>
      </c>
    </row>
    <row r="911" spans="3:11" x14ac:dyDescent="0.25">
      <c r="C911" s="9" t="str">
        <f>IFERROR(VLOOKUP(B911,zdroj!D:AJ,33,0),"")</f>
        <v/>
      </c>
      <c r="D911" s="9" t="str">
        <f>IFERROR(VLOOKUP(B911,OBECaZSJaAM!K:W,12,0),"")</f>
        <v/>
      </c>
      <c r="E911" s="9" t="str">
        <f>IFERROR(VLOOKUP(B911,OBECaZSJaAM!K:W,13,0),"")</f>
        <v/>
      </c>
      <c r="F911" s="9" t="str">
        <f>IFERROR(VLOOKUP(B911,zdroj!D:G,4,0),"")</f>
        <v/>
      </c>
      <c r="G911" s="9" t="str">
        <f>IFERROR(IF(N911="A",VLOOKUP(B911,zdroj!D:I,6,0),VLOOKUP(B911,zdroj!D:H,5,0)),"")</f>
        <v/>
      </c>
      <c r="H911" s="9" t="str">
        <f>IFERROR(VLOOKUP(B911,zdroj!D:M,10,0),"")</f>
        <v/>
      </c>
      <c r="I911" s="9" t="str">
        <f>IFERROR(VLOOKUP(B911,zdroj!D:N,11,0),"")</f>
        <v/>
      </c>
      <c r="J911" s="92" t="str">
        <f t="shared" si="28"/>
        <v/>
      </c>
      <c r="K911" s="92" t="str">
        <f t="shared" si="29"/>
        <v/>
      </c>
    </row>
    <row r="912" spans="3:11" x14ac:dyDescent="0.25">
      <c r="C912" s="9" t="str">
        <f>IFERROR(VLOOKUP(B912,zdroj!D:AJ,33,0),"")</f>
        <v/>
      </c>
      <c r="D912" s="9" t="str">
        <f>IFERROR(VLOOKUP(B912,OBECaZSJaAM!K:W,12,0),"")</f>
        <v/>
      </c>
      <c r="E912" s="9" t="str">
        <f>IFERROR(VLOOKUP(B912,OBECaZSJaAM!K:W,13,0),"")</f>
        <v/>
      </c>
      <c r="F912" s="9" t="str">
        <f>IFERROR(VLOOKUP(B912,zdroj!D:G,4,0),"")</f>
        <v/>
      </c>
      <c r="G912" s="9" t="str">
        <f>IFERROR(IF(N912="A",VLOOKUP(B912,zdroj!D:I,6,0),VLOOKUP(B912,zdroj!D:H,5,0)),"")</f>
        <v/>
      </c>
      <c r="H912" s="9" t="str">
        <f>IFERROR(VLOOKUP(B912,zdroj!D:M,10,0),"")</f>
        <v/>
      </c>
      <c r="I912" s="9" t="str">
        <f>IFERROR(VLOOKUP(B912,zdroj!D:N,11,0),"")</f>
        <v/>
      </c>
      <c r="J912" s="92" t="str">
        <f t="shared" si="28"/>
        <v/>
      </c>
      <c r="K912" s="92" t="str">
        <f t="shared" si="29"/>
        <v/>
      </c>
    </row>
    <row r="913" spans="3:11" x14ac:dyDescent="0.25">
      <c r="C913" s="9" t="str">
        <f>IFERROR(VLOOKUP(B913,zdroj!D:AJ,33,0),"")</f>
        <v/>
      </c>
      <c r="D913" s="9" t="str">
        <f>IFERROR(VLOOKUP(B913,OBECaZSJaAM!K:W,12,0),"")</f>
        <v/>
      </c>
      <c r="E913" s="9" t="str">
        <f>IFERROR(VLOOKUP(B913,OBECaZSJaAM!K:W,13,0),"")</f>
        <v/>
      </c>
      <c r="F913" s="9" t="str">
        <f>IFERROR(VLOOKUP(B913,zdroj!D:G,4,0),"")</f>
        <v/>
      </c>
      <c r="G913" s="9" t="str">
        <f>IFERROR(IF(N913="A",VLOOKUP(B913,zdroj!D:I,6,0),VLOOKUP(B913,zdroj!D:H,5,0)),"")</f>
        <v/>
      </c>
      <c r="H913" s="9" t="str">
        <f>IFERROR(VLOOKUP(B913,zdroj!D:M,10,0),"")</f>
        <v/>
      </c>
      <c r="I913" s="9" t="str">
        <f>IFERROR(VLOOKUP(B913,zdroj!D:N,11,0),"")</f>
        <v/>
      </c>
      <c r="J913" s="92" t="str">
        <f t="shared" si="28"/>
        <v/>
      </c>
      <c r="K913" s="92" t="str">
        <f t="shared" si="29"/>
        <v/>
      </c>
    </row>
    <row r="914" spans="3:11" x14ac:dyDescent="0.25">
      <c r="C914" s="9" t="str">
        <f>IFERROR(VLOOKUP(B914,zdroj!D:AJ,33,0),"")</f>
        <v/>
      </c>
      <c r="D914" s="9" t="str">
        <f>IFERROR(VLOOKUP(B914,OBECaZSJaAM!K:W,12,0),"")</f>
        <v/>
      </c>
      <c r="E914" s="9" t="str">
        <f>IFERROR(VLOOKUP(B914,OBECaZSJaAM!K:W,13,0),"")</f>
        <v/>
      </c>
      <c r="F914" s="9" t="str">
        <f>IFERROR(VLOOKUP(B914,zdroj!D:G,4,0),"")</f>
        <v/>
      </c>
      <c r="G914" s="9" t="str">
        <f>IFERROR(IF(N914="A",VLOOKUP(B914,zdroj!D:I,6,0),VLOOKUP(B914,zdroj!D:H,5,0)),"")</f>
        <v/>
      </c>
      <c r="H914" s="9" t="str">
        <f>IFERROR(VLOOKUP(B914,zdroj!D:M,10,0),"")</f>
        <v/>
      </c>
      <c r="I914" s="9" t="str">
        <f>IFERROR(VLOOKUP(B914,zdroj!D:N,11,0),"")</f>
        <v/>
      </c>
      <c r="J914" s="92" t="str">
        <f t="shared" si="28"/>
        <v/>
      </c>
      <c r="K914" s="92" t="str">
        <f t="shared" si="29"/>
        <v/>
      </c>
    </row>
    <row r="915" spans="3:11" x14ac:dyDescent="0.25">
      <c r="C915" s="9" t="str">
        <f>IFERROR(VLOOKUP(B915,zdroj!D:AJ,33,0),"")</f>
        <v/>
      </c>
      <c r="D915" s="9" t="str">
        <f>IFERROR(VLOOKUP(B915,OBECaZSJaAM!K:W,12,0),"")</f>
        <v/>
      </c>
      <c r="E915" s="9" t="str">
        <f>IFERROR(VLOOKUP(B915,OBECaZSJaAM!K:W,13,0),"")</f>
        <v/>
      </c>
      <c r="F915" s="9" t="str">
        <f>IFERROR(VLOOKUP(B915,zdroj!D:G,4,0),"")</f>
        <v/>
      </c>
      <c r="G915" s="9" t="str">
        <f>IFERROR(IF(N915="A",VLOOKUP(B915,zdroj!D:I,6,0),VLOOKUP(B915,zdroj!D:H,5,0)),"")</f>
        <v/>
      </c>
      <c r="H915" s="9" t="str">
        <f>IFERROR(VLOOKUP(B915,zdroj!D:M,10,0),"")</f>
        <v/>
      </c>
      <c r="I915" s="9" t="str">
        <f>IFERROR(VLOOKUP(B915,zdroj!D:N,11,0),"")</f>
        <v/>
      </c>
      <c r="J915" s="92" t="str">
        <f t="shared" si="28"/>
        <v/>
      </c>
      <c r="K915" s="92" t="str">
        <f t="shared" si="29"/>
        <v/>
      </c>
    </row>
    <row r="916" spans="3:11" x14ac:dyDescent="0.25">
      <c r="C916" s="9" t="str">
        <f>IFERROR(VLOOKUP(B916,zdroj!D:AJ,33,0),"")</f>
        <v/>
      </c>
      <c r="D916" s="9" t="str">
        <f>IFERROR(VLOOKUP(B916,OBECaZSJaAM!K:W,12,0),"")</f>
        <v/>
      </c>
      <c r="E916" s="9" t="str">
        <f>IFERROR(VLOOKUP(B916,OBECaZSJaAM!K:W,13,0),"")</f>
        <v/>
      </c>
      <c r="F916" s="9" t="str">
        <f>IFERROR(VLOOKUP(B916,zdroj!D:G,4,0),"")</f>
        <v/>
      </c>
      <c r="G916" s="9" t="str">
        <f>IFERROR(IF(N916="A",VLOOKUP(B916,zdroj!D:I,6,0),VLOOKUP(B916,zdroj!D:H,5,0)),"")</f>
        <v/>
      </c>
      <c r="H916" s="9" t="str">
        <f>IFERROR(VLOOKUP(B916,zdroj!D:M,10,0),"")</f>
        <v/>
      </c>
      <c r="I916" s="9" t="str">
        <f>IFERROR(VLOOKUP(B916,zdroj!D:N,11,0),"")</f>
        <v/>
      </c>
      <c r="J916" s="92" t="str">
        <f t="shared" si="28"/>
        <v/>
      </c>
      <c r="K916" s="92" t="str">
        <f t="shared" si="29"/>
        <v/>
      </c>
    </row>
    <row r="917" spans="3:11" x14ac:dyDescent="0.25">
      <c r="C917" s="9" t="str">
        <f>IFERROR(VLOOKUP(B917,zdroj!D:AJ,33,0),"")</f>
        <v/>
      </c>
      <c r="D917" s="9" t="str">
        <f>IFERROR(VLOOKUP(B917,OBECaZSJaAM!K:W,12,0),"")</f>
        <v/>
      </c>
      <c r="E917" s="9" t="str">
        <f>IFERROR(VLOOKUP(B917,OBECaZSJaAM!K:W,13,0),"")</f>
        <v/>
      </c>
      <c r="F917" s="9" t="str">
        <f>IFERROR(VLOOKUP(B917,zdroj!D:G,4,0),"")</f>
        <v/>
      </c>
      <c r="G917" s="9" t="str">
        <f>IFERROR(IF(N917="A",VLOOKUP(B917,zdroj!D:I,6,0),VLOOKUP(B917,zdroj!D:H,5,0)),"")</f>
        <v/>
      </c>
      <c r="H917" s="9" t="str">
        <f>IFERROR(VLOOKUP(B917,zdroj!D:M,10,0),"")</f>
        <v/>
      </c>
      <c r="I917" s="9" t="str">
        <f>IFERROR(VLOOKUP(B917,zdroj!D:N,11,0),"")</f>
        <v/>
      </c>
      <c r="J917" s="92" t="str">
        <f t="shared" si="28"/>
        <v/>
      </c>
      <c r="K917" s="92" t="str">
        <f t="shared" si="29"/>
        <v/>
      </c>
    </row>
    <row r="918" spans="3:11" x14ac:dyDescent="0.25">
      <c r="C918" s="9" t="str">
        <f>IFERROR(VLOOKUP(B918,zdroj!D:AJ,33,0),"")</f>
        <v/>
      </c>
      <c r="D918" s="9" t="str">
        <f>IFERROR(VLOOKUP(B918,OBECaZSJaAM!K:W,12,0),"")</f>
        <v/>
      </c>
      <c r="E918" s="9" t="str">
        <f>IFERROR(VLOOKUP(B918,OBECaZSJaAM!K:W,13,0),"")</f>
        <v/>
      </c>
      <c r="F918" s="9" t="str">
        <f>IFERROR(VLOOKUP(B918,zdroj!D:G,4,0),"")</f>
        <v/>
      </c>
      <c r="G918" s="9" t="str">
        <f>IFERROR(IF(N918="A",VLOOKUP(B918,zdroj!D:I,6,0),VLOOKUP(B918,zdroj!D:H,5,0)),"")</f>
        <v/>
      </c>
      <c r="H918" s="9" t="str">
        <f>IFERROR(VLOOKUP(B918,zdroj!D:M,10,0),"")</f>
        <v/>
      </c>
      <c r="I918" s="9" t="str">
        <f>IFERROR(VLOOKUP(B918,zdroj!D:N,11,0),"")</f>
        <v/>
      </c>
      <c r="J918" s="92" t="str">
        <f t="shared" si="28"/>
        <v/>
      </c>
      <c r="K918" s="92" t="str">
        <f t="shared" si="29"/>
        <v/>
      </c>
    </row>
    <row r="919" spans="3:11" x14ac:dyDescent="0.25">
      <c r="C919" s="9" t="str">
        <f>IFERROR(VLOOKUP(B919,zdroj!D:AJ,33,0),"")</f>
        <v/>
      </c>
      <c r="D919" s="9" t="str">
        <f>IFERROR(VLOOKUP(B919,OBECaZSJaAM!K:W,12,0),"")</f>
        <v/>
      </c>
      <c r="E919" s="9" t="str">
        <f>IFERROR(VLOOKUP(B919,OBECaZSJaAM!K:W,13,0),"")</f>
        <v/>
      </c>
      <c r="F919" s="9" t="str">
        <f>IFERROR(VLOOKUP(B919,zdroj!D:G,4,0),"")</f>
        <v/>
      </c>
      <c r="G919" s="9" t="str">
        <f>IFERROR(IF(N919="A",VLOOKUP(B919,zdroj!D:I,6,0),VLOOKUP(B919,zdroj!D:H,5,0)),"")</f>
        <v/>
      </c>
      <c r="H919" s="9" t="str">
        <f>IFERROR(VLOOKUP(B919,zdroj!D:M,10,0),"")</f>
        <v/>
      </c>
      <c r="I919" s="9" t="str">
        <f>IFERROR(VLOOKUP(B919,zdroj!D:N,11,0),"")</f>
        <v/>
      </c>
      <c r="J919" s="92" t="str">
        <f t="shared" si="28"/>
        <v/>
      </c>
      <c r="K919" s="92" t="str">
        <f t="shared" si="29"/>
        <v/>
      </c>
    </row>
    <row r="920" spans="3:11" x14ac:dyDescent="0.25">
      <c r="C920" s="9" t="str">
        <f>IFERROR(VLOOKUP(B920,zdroj!D:AJ,33,0),"")</f>
        <v/>
      </c>
      <c r="D920" s="9" t="str">
        <f>IFERROR(VLOOKUP(B920,OBECaZSJaAM!K:W,12,0),"")</f>
        <v/>
      </c>
      <c r="E920" s="9" t="str">
        <f>IFERROR(VLOOKUP(B920,OBECaZSJaAM!K:W,13,0),"")</f>
        <v/>
      </c>
      <c r="F920" s="9" t="str">
        <f>IFERROR(VLOOKUP(B920,zdroj!D:G,4,0),"")</f>
        <v/>
      </c>
      <c r="G920" s="9" t="str">
        <f>IFERROR(IF(N920="A",VLOOKUP(B920,zdroj!D:I,6,0),VLOOKUP(B920,zdroj!D:H,5,0)),"")</f>
        <v/>
      </c>
      <c r="H920" s="9" t="str">
        <f>IFERROR(VLOOKUP(B920,zdroj!D:M,10,0),"")</f>
        <v/>
      </c>
      <c r="I920" s="9" t="str">
        <f>IFERROR(VLOOKUP(B920,zdroj!D:N,11,0),"")</f>
        <v/>
      </c>
      <c r="J920" s="92" t="str">
        <f t="shared" si="28"/>
        <v/>
      </c>
      <c r="K920" s="92" t="str">
        <f t="shared" si="29"/>
        <v/>
      </c>
    </row>
    <row r="921" spans="3:11" x14ac:dyDescent="0.25">
      <c r="C921" s="9" t="str">
        <f>IFERROR(VLOOKUP(B921,zdroj!D:AJ,33,0),"")</f>
        <v/>
      </c>
      <c r="D921" s="9" t="str">
        <f>IFERROR(VLOOKUP(B921,OBECaZSJaAM!K:W,12,0),"")</f>
        <v/>
      </c>
      <c r="E921" s="9" t="str">
        <f>IFERROR(VLOOKUP(B921,OBECaZSJaAM!K:W,13,0),"")</f>
        <v/>
      </c>
      <c r="F921" s="9" t="str">
        <f>IFERROR(VLOOKUP(B921,zdroj!D:G,4,0),"")</f>
        <v/>
      </c>
      <c r="G921" s="9" t="str">
        <f>IFERROR(IF(N921="A",VLOOKUP(B921,zdroj!D:I,6,0),VLOOKUP(B921,zdroj!D:H,5,0)),"")</f>
        <v/>
      </c>
      <c r="H921" s="9" t="str">
        <f>IFERROR(VLOOKUP(B921,zdroj!D:M,10,0),"")</f>
        <v/>
      </c>
      <c r="I921" s="9" t="str">
        <f>IFERROR(VLOOKUP(B921,zdroj!D:N,11,0),"")</f>
        <v/>
      </c>
      <c r="J921" s="92" t="str">
        <f t="shared" si="28"/>
        <v/>
      </c>
      <c r="K921" s="92" t="str">
        <f t="shared" si="29"/>
        <v/>
      </c>
    </row>
    <row r="922" spans="3:11" x14ac:dyDescent="0.25">
      <c r="C922" s="9" t="str">
        <f>IFERROR(VLOOKUP(B922,zdroj!D:AJ,33,0),"")</f>
        <v/>
      </c>
      <c r="D922" s="9" t="str">
        <f>IFERROR(VLOOKUP(B922,OBECaZSJaAM!K:W,12,0),"")</f>
        <v/>
      </c>
      <c r="E922" s="9" t="str">
        <f>IFERROR(VLOOKUP(B922,OBECaZSJaAM!K:W,13,0),"")</f>
        <v/>
      </c>
      <c r="F922" s="9" t="str">
        <f>IFERROR(VLOOKUP(B922,zdroj!D:G,4,0),"")</f>
        <v/>
      </c>
      <c r="G922" s="9" t="str">
        <f>IFERROR(IF(N922="A",VLOOKUP(B922,zdroj!D:I,6,0),VLOOKUP(B922,zdroj!D:H,5,0)),"")</f>
        <v/>
      </c>
      <c r="H922" s="9" t="str">
        <f>IFERROR(VLOOKUP(B922,zdroj!D:M,10,0),"")</f>
        <v/>
      </c>
      <c r="I922" s="9" t="str">
        <f>IFERROR(VLOOKUP(B922,zdroj!D:N,11,0),"")</f>
        <v/>
      </c>
      <c r="J922" s="92" t="str">
        <f t="shared" si="28"/>
        <v/>
      </c>
      <c r="K922" s="92" t="str">
        <f t="shared" si="29"/>
        <v/>
      </c>
    </row>
    <row r="923" spans="3:11" x14ac:dyDescent="0.25">
      <c r="C923" s="9" t="str">
        <f>IFERROR(VLOOKUP(B923,zdroj!D:AJ,33,0),"")</f>
        <v/>
      </c>
      <c r="D923" s="9" t="str">
        <f>IFERROR(VLOOKUP(B923,OBECaZSJaAM!K:W,12,0),"")</f>
        <v/>
      </c>
      <c r="E923" s="9" t="str">
        <f>IFERROR(VLOOKUP(B923,OBECaZSJaAM!K:W,13,0),"")</f>
        <v/>
      </c>
      <c r="F923" s="9" t="str">
        <f>IFERROR(VLOOKUP(B923,zdroj!D:G,4,0),"")</f>
        <v/>
      </c>
      <c r="G923" s="9" t="str">
        <f>IFERROR(IF(N923="A",VLOOKUP(B923,zdroj!D:I,6,0),VLOOKUP(B923,zdroj!D:H,5,0)),"")</f>
        <v/>
      </c>
      <c r="H923" s="9" t="str">
        <f>IFERROR(VLOOKUP(B923,zdroj!D:M,10,0),"")</f>
        <v/>
      </c>
      <c r="I923" s="9" t="str">
        <f>IFERROR(VLOOKUP(B923,zdroj!D:N,11,0),"")</f>
        <v/>
      </c>
      <c r="J923" s="92" t="str">
        <f t="shared" si="28"/>
        <v/>
      </c>
      <c r="K923" s="92" t="str">
        <f t="shared" si="29"/>
        <v/>
      </c>
    </row>
    <row r="924" spans="3:11" x14ac:dyDescent="0.25">
      <c r="C924" s="9" t="str">
        <f>IFERROR(VLOOKUP(B924,zdroj!D:AJ,33,0),"")</f>
        <v/>
      </c>
      <c r="D924" s="9" t="str">
        <f>IFERROR(VLOOKUP(B924,OBECaZSJaAM!K:W,12,0),"")</f>
        <v/>
      </c>
      <c r="E924" s="9" t="str">
        <f>IFERROR(VLOOKUP(B924,OBECaZSJaAM!K:W,13,0),"")</f>
        <v/>
      </c>
      <c r="F924" s="9" t="str">
        <f>IFERROR(VLOOKUP(B924,zdroj!D:G,4,0),"")</f>
        <v/>
      </c>
      <c r="G924" s="9" t="str">
        <f>IFERROR(IF(N924="A",VLOOKUP(B924,zdroj!D:I,6,0),VLOOKUP(B924,zdroj!D:H,5,0)),"")</f>
        <v/>
      </c>
      <c r="H924" s="9" t="str">
        <f>IFERROR(VLOOKUP(B924,zdroj!D:M,10,0),"")</f>
        <v/>
      </c>
      <c r="I924" s="9" t="str">
        <f>IFERROR(VLOOKUP(B924,zdroj!D:N,11,0),"")</f>
        <v/>
      </c>
      <c r="J924" s="92" t="str">
        <f t="shared" si="28"/>
        <v/>
      </c>
      <c r="K924" s="92" t="str">
        <f t="shared" si="29"/>
        <v/>
      </c>
    </row>
    <row r="925" spans="3:11" x14ac:dyDescent="0.25">
      <c r="C925" s="9" t="str">
        <f>IFERROR(VLOOKUP(B925,zdroj!D:AJ,33,0),"")</f>
        <v/>
      </c>
      <c r="D925" s="9" t="str">
        <f>IFERROR(VLOOKUP(B925,OBECaZSJaAM!K:W,12,0),"")</f>
        <v/>
      </c>
      <c r="E925" s="9" t="str">
        <f>IFERROR(VLOOKUP(B925,OBECaZSJaAM!K:W,13,0),"")</f>
        <v/>
      </c>
      <c r="F925" s="9" t="str">
        <f>IFERROR(VLOOKUP(B925,zdroj!D:G,4,0),"")</f>
        <v/>
      </c>
      <c r="G925" s="9" t="str">
        <f>IFERROR(IF(N925="A",VLOOKUP(B925,zdroj!D:I,6,0),VLOOKUP(B925,zdroj!D:H,5,0)),"")</f>
        <v/>
      </c>
      <c r="H925" s="9" t="str">
        <f>IFERROR(VLOOKUP(B925,zdroj!D:M,10,0),"")</f>
        <v/>
      </c>
      <c r="I925" s="9" t="str">
        <f>IFERROR(VLOOKUP(B925,zdroj!D:N,11,0),"")</f>
        <v/>
      </c>
      <c r="J925" s="92" t="str">
        <f t="shared" si="28"/>
        <v/>
      </c>
      <c r="K925" s="92" t="str">
        <f t="shared" si="29"/>
        <v/>
      </c>
    </row>
    <row r="926" spans="3:11" x14ac:dyDescent="0.25">
      <c r="C926" s="9" t="str">
        <f>IFERROR(VLOOKUP(B926,zdroj!D:AJ,33,0),"")</f>
        <v/>
      </c>
      <c r="D926" s="9" t="str">
        <f>IFERROR(VLOOKUP(B926,OBECaZSJaAM!K:W,12,0),"")</f>
        <v/>
      </c>
      <c r="E926" s="9" t="str">
        <f>IFERROR(VLOOKUP(B926,OBECaZSJaAM!K:W,13,0),"")</f>
        <v/>
      </c>
      <c r="F926" s="9" t="str">
        <f>IFERROR(VLOOKUP(B926,zdroj!D:G,4,0),"")</f>
        <v/>
      </c>
      <c r="G926" s="9" t="str">
        <f>IFERROR(IF(N926="A",VLOOKUP(B926,zdroj!D:I,6,0),VLOOKUP(B926,zdroj!D:H,5,0)),"")</f>
        <v/>
      </c>
      <c r="H926" s="9" t="str">
        <f>IFERROR(VLOOKUP(B926,zdroj!D:M,10,0),"")</f>
        <v/>
      </c>
      <c r="I926" s="9" t="str">
        <f>IFERROR(VLOOKUP(B926,zdroj!D:N,11,0),"")</f>
        <v/>
      </c>
      <c r="J926" s="92" t="str">
        <f t="shared" si="28"/>
        <v/>
      </c>
      <c r="K926" s="92" t="str">
        <f t="shared" si="29"/>
        <v/>
      </c>
    </row>
    <row r="927" spans="3:11" x14ac:dyDescent="0.25">
      <c r="C927" s="9" t="str">
        <f>IFERROR(VLOOKUP(B927,zdroj!D:AJ,33,0),"")</f>
        <v/>
      </c>
      <c r="D927" s="9" t="str">
        <f>IFERROR(VLOOKUP(B927,OBECaZSJaAM!K:W,12,0),"")</f>
        <v/>
      </c>
      <c r="E927" s="9" t="str">
        <f>IFERROR(VLOOKUP(B927,OBECaZSJaAM!K:W,13,0),"")</f>
        <v/>
      </c>
      <c r="F927" s="9" t="str">
        <f>IFERROR(VLOOKUP(B927,zdroj!D:G,4,0),"")</f>
        <v/>
      </c>
      <c r="G927" s="9" t="str">
        <f>IFERROR(IF(N927="A",VLOOKUP(B927,zdroj!D:I,6,0),VLOOKUP(B927,zdroj!D:H,5,0)),"")</f>
        <v/>
      </c>
      <c r="H927" s="9" t="str">
        <f>IFERROR(VLOOKUP(B927,zdroj!D:M,10,0),"")</f>
        <v/>
      </c>
      <c r="I927" s="9" t="str">
        <f>IFERROR(VLOOKUP(B927,zdroj!D:N,11,0),"")</f>
        <v/>
      </c>
      <c r="J927" s="92" t="str">
        <f t="shared" si="28"/>
        <v/>
      </c>
      <c r="K927" s="92" t="str">
        <f t="shared" si="29"/>
        <v/>
      </c>
    </row>
    <row r="928" spans="3:11" x14ac:dyDescent="0.25">
      <c r="C928" s="9" t="str">
        <f>IFERROR(VLOOKUP(B928,zdroj!D:AJ,33,0),"")</f>
        <v/>
      </c>
      <c r="D928" s="9" t="str">
        <f>IFERROR(VLOOKUP(B928,OBECaZSJaAM!K:W,12,0),"")</f>
        <v/>
      </c>
      <c r="E928" s="9" t="str">
        <f>IFERROR(VLOOKUP(B928,OBECaZSJaAM!K:W,13,0),"")</f>
        <v/>
      </c>
      <c r="F928" s="9" t="str">
        <f>IFERROR(VLOOKUP(B928,zdroj!D:G,4,0),"")</f>
        <v/>
      </c>
      <c r="G928" s="9" t="str">
        <f>IFERROR(IF(N928="A",VLOOKUP(B928,zdroj!D:I,6,0),VLOOKUP(B928,zdroj!D:H,5,0)),"")</f>
        <v/>
      </c>
      <c r="H928" s="9" t="str">
        <f>IFERROR(VLOOKUP(B928,zdroj!D:M,10,0),"")</f>
        <v/>
      </c>
      <c r="I928" s="9" t="str">
        <f>IFERROR(VLOOKUP(B928,zdroj!D:N,11,0),"")</f>
        <v/>
      </c>
      <c r="J928" s="92" t="str">
        <f t="shared" si="28"/>
        <v/>
      </c>
      <c r="K928" s="92" t="str">
        <f t="shared" si="29"/>
        <v/>
      </c>
    </row>
    <row r="929" spans="3:11" x14ac:dyDescent="0.25">
      <c r="C929" s="9" t="str">
        <f>IFERROR(VLOOKUP(B929,zdroj!D:AJ,33,0),"")</f>
        <v/>
      </c>
      <c r="D929" s="9" t="str">
        <f>IFERROR(VLOOKUP(B929,OBECaZSJaAM!K:W,12,0),"")</f>
        <v/>
      </c>
      <c r="E929" s="9" t="str">
        <f>IFERROR(VLOOKUP(B929,OBECaZSJaAM!K:W,13,0),"")</f>
        <v/>
      </c>
      <c r="F929" s="9" t="str">
        <f>IFERROR(VLOOKUP(B929,zdroj!D:G,4,0),"")</f>
        <v/>
      </c>
      <c r="G929" s="9" t="str">
        <f>IFERROR(IF(N929="A",VLOOKUP(B929,zdroj!D:I,6,0),VLOOKUP(B929,zdroj!D:H,5,0)),"")</f>
        <v/>
      </c>
      <c r="H929" s="9" t="str">
        <f>IFERROR(VLOOKUP(B929,zdroj!D:M,10,0),"")</f>
        <v/>
      </c>
      <c r="I929" s="9" t="str">
        <f>IFERROR(VLOOKUP(B929,zdroj!D:N,11,0),"")</f>
        <v/>
      </c>
      <c r="J929" s="92" t="str">
        <f t="shared" si="28"/>
        <v/>
      </c>
      <c r="K929" s="92" t="str">
        <f t="shared" si="29"/>
        <v/>
      </c>
    </row>
    <row r="930" spans="3:11" x14ac:dyDescent="0.25">
      <c r="C930" s="9" t="str">
        <f>IFERROR(VLOOKUP(B930,zdroj!D:AJ,33,0),"")</f>
        <v/>
      </c>
      <c r="D930" s="9" t="str">
        <f>IFERROR(VLOOKUP(B930,OBECaZSJaAM!K:W,12,0),"")</f>
        <v/>
      </c>
      <c r="E930" s="9" t="str">
        <f>IFERROR(VLOOKUP(B930,OBECaZSJaAM!K:W,13,0),"")</f>
        <v/>
      </c>
      <c r="F930" s="9" t="str">
        <f>IFERROR(VLOOKUP(B930,zdroj!D:G,4,0),"")</f>
        <v/>
      </c>
      <c r="G930" s="9" t="str">
        <f>IFERROR(IF(N930="A",VLOOKUP(B930,zdroj!D:I,6,0),VLOOKUP(B930,zdroj!D:H,5,0)),"")</f>
        <v/>
      </c>
      <c r="H930" s="9" t="str">
        <f>IFERROR(VLOOKUP(B930,zdroj!D:M,10,0),"")</f>
        <v/>
      </c>
      <c r="I930" s="9" t="str">
        <f>IFERROR(VLOOKUP(B930,zdroj!D:N,11,0),"")</f>
        <v/>
      </c>
      <c r="J930" s="92" t="str">
        <f t="shared" si="28"/>
        <v/>
      </c>
      <c r="K930" s="92" t="str">
        <f t="shared" si="29"/>
        <v/>
      </c>
    </row>
    <row r="931" spans="3:11" x14ac:dyDescent="0.25">
      <c r="C931" s="9" t="str">
        <f>IFERROR(VLOOKUP(B931,zdroj!D:AJ,33,0),"")</f>
        <v/>
      </c>
      <c r="D931" s="9" t="str">
        <f>IFERROR(VLOOKUP(B931,OBECaZSJaAM!K:W,12,0),"")</f>
        <v/>
      </c>
      <c r="E931" s="9" t="str">
        <f>IFERROR(VLOOKUP(B931,OBECaZSJaAM!K:W,13,0),"")</f>
        <v/>
      </c>
      <c r="F931" s="9" t="str">
        <f>IFERROR(VLOOKUP(B931,zdroj!D:G,4,0),"")</f>
        <v/>
      </c>
      <c r="G931" s="9" t="str">
        <f>IFERROR(IF(N931="A",VLOOKUP(B931,zdroj!D:I,6,0),VLOOKUP(B931,zdroj!D:H,5,0)),"")</f>
        <v/>
      </c>
      <c r="H931" s="9" t="str">
        <f>IFERROR(VLOOKUP(B931,zdroj!D:M,10,0),"")</f>
        <v/>
      </c>
      <c r="I931" s="9" t="str">
        <f>IFERROR(VLOOKUP(B931,zdroj!D:N,11,0),"")</f>
        <v/>
      </c>
      <c r="J931" s="92" t="str">
        <f t="shared" si="28"/>
        <v/>
      </c>
      <c r="K931" s="92" t="str">
        <f t="shared" si="29"/>
        <v/>
      </c>
    </row>
    <row r="932" spans="3:11" x14ac:dyDescent="0.25">
      <c r="C932" s="9" t="str">
        <f>IFERROR(VLOOKUP(B932,zdroj!D:AJ,33,0),"")</f>
        <v/>
      </c>
      <c r="D932" s="9" t="str">
        <f>IFERROR(VLOOKUP(B932,OBECaZSJaAM!K:W,12,0),"")</f>
        <v/>
      </c>
      <c r="E932" s="9" t="str">
        <f>IFERROR(VLOOKUP(B932,OBECaZSJaAM!K:W,13,0),"")</f>
        <v/>
      </c>
      <c r="F932" s="9" t="str">
        <f>IFERROR(VLOOKUP(B932,zdroj!D:G,4,0),"")</f>
        <v/>
      </c>
      <c r="G932" s="9" t="str">
        <f>IFERROR(IF(N932="A",VLOOKUP(B932,zdroj!D:I,6,0),VLOOKUP(B932,zdroj!D:H,5,0)),"")</f>
        <v/>
      </c>
      <c r="H932" s="9" t="str">
        <f>IFERROR(VLOOKUP(B932,zdroj!D:M,10,0),"")</f>
        <v/>
      </c>
      <c r="I932" s="9" t="str">
        <f>IFERROR(VLOOKUP(B932,zdroj!D:N,11,0),"")</f>
        <v/>
      </c>
      <c r="J932" s="92" t="str">
        <f t="shared" si="28"/>
        <v/>
      </c>
      <c r="K932" s="92" t="str">
        <f t="shared" si="29"/>
        <v/>
      </c>
    </row>
    <row r="933" spans="3:11" x14ac:dyDescent="0.25">
      <c r="C933" s="9" t="str">
        <f>IFERROR(VLOOKUP(B933,zdroj!D:AJ,33,0),"")</f>
        <v/>
      </c>
      <c r="D933" s="9" t="str">
        <f>IFERROR(VLOOKUP(B933,OBECaZSJaAM!K:W,12,0),"")</f>
        <v/>
      </c>
      <c r="E933" s="9" t="str">
        <f>IFERROR(VLOOKUP(B933,OBECaZSJaAM!K:W,13,0),"")</f>
        <v/>
      </c>
      <c r="F933" s="9" t="str">
        <f>IFERROR(VLOOKUP(B933,zdroj!D:G,4,0),"")</f>
        <v/>
      </c>
      <c r="G933" s="9" t="str">
        <f>IFERROR(IF(N933="A",VLOOKUP(B933,zdroj!D:I,6,0),VLOOKUP(B933,zdroj!D:H,5,0)),"")</f>
        <v/>
      </c>
      <c r="H933" s="9" t="str">
        <f>IFERROR(VLOOKUP(B933,zdroj!D:M,10,0),"")</f>
        <v/>
      </c>
      <c r="I933" s="9" t="str">
        <f>IFERROR(VLOOKUP(B933,zdroj!D:N,11,0),"")</f>
        <v/>
      </c>
      <c r="J933" s="92" t="str">
        <f t="shared" si="28"/>
        <v/>
      </c>
      <c r="K933" s="92" t="str">
        <f t="shared" si="29"/>
        <v/>
      </c>
    </row>
    <row r="934" spans="3:11" x14ac:dyDescent="0.25">
      <c r="C934" s="9" t="str">
        <f>IFERROR(VLOOKUP(B934,zdroj!D:AJ,33,0),"")</f>
        <v/>
      </c>
      <c r="D934" s="9" t="str">
        <f>IFERROR(VLOOKUP(B934,OBECaZSJaAM!K:W,12,0),"")</f>
        <v/>
      </c>
      <c r="E934" s="9" t="str">
        <f>IFERROR(VLOOKUP(B934,OBECaZSJaAM!K:W,13,0),"")</f>
        <v/>
      </c>
      <c r="F934" s="9" t="str">
        <f>IFERROR(VLOOKUP(B934,zdroj!D:G,4,0),"")</f>
        <v/>
      </c>
      <c r="G934" s="9" t="str">
        <f>IFERROR(IF(N934="A",VLOOKUP(B934,zdroj!D:I,6,0),VLOOKUP(B934,zdroj!D:H,5,0)),"")</f>
        <v/>
      </c>
      <c r="H934" s="9" t="str">
        <f>IFERROR(VLOOKUP(B934,zdroj!D:M,10,0),"")</f>
        <v/>
      </c>
      <c r="I934" s="9" t="str">
        <f>IFERROR(VLOOKUP(B934,zdroj!D:N,11,0),"")</f>
        <v/>
      </c>
      <c r="J934" s="92" t="str">
        <f t="shared" si="28"/>
        <v/>
      </c>
      <c r="K934" s="92" t="str">
        <f t="shared" si="29"/>
        <v/>
      </c>
    </row>
    <row r="935" spans="3:11" x14ac:dyDescent="0.25">
      <c r="C935" s="9" t="str">
        <f>IFERROR(VLOOKUP(B935,zdroj!D:AJ,33,0),"")</f>
        <v/>
      </c>
      <c r="D935" s="9" t="str">
        <f>IFERROR(VLOOKUP(B935,OBECaZSJaAM!K:W,12,0),"")</f>
        <v/>
      </c>
      <c r="E935" s="9" t="str">
        <f>IFERROR(VLOOKUP(B935,OBECaZSJaAM!K:W,13,0),"")</f>
        <v/>
      </c>
      <c r="F935" s="9" t="str">
        <f>IFERROR(VLOOKUP(B935,zdroj!D:G,4,0),"")</f>
        <v/>
      </c>
      <c r="G935" s="9" t="str">
        <f>IFERROR(IF(N935="A",VLOOKUP(B935,zdroj!D:I,6,0),VLOOKUP(B935,zdroj!D:H,5,0)),"")</f>
        <v/>
      </c>
      <c r="H935" s="9" t="str">
        <f>IFERROR(VLOOKUP(B935,zdroj!D:M,10,0),"")</f>
        <v/>
      </c>
      <c r="I935" s="9" t="str">
        <f>IFERROR(VLOOKUP(B935,zdroj!D:N,11,0),"")</f>
        <v/>
      </c>
      <c r="J935" s="92" t="str">
        <f t="shared" si="28"/>
        <v/>
      </c>
      <c r="K935" s="92" t="str">
        <f t="shared" si="29"/>
        <v/>
      </c>
    </row>
    <row r="936" spans="3:11" x14ac:dyDescent="0.25">
      <c r="C936" s="9" t="str">
        <f>IFERROR(VLOOKUP(B936,zdroj!D:AJ,33,0),"")</f>
        <v/>
      </c>
      <c r="D936" s="9" t="str">
        <f>IFERROR(VLOOKUP(B936,OBECaZSJaAM!K:W,12,0),"")</f>
        <v/>
      </c>
      <c r="E936" s="9" t="str">
        <f>IFERROR(VLOOKUP(B936,OBECaZSJaAM!K:W,13,0),"")</f>
        <v/>
      </c>
      <c r="F936" s="9" t="str">
        <f>IFERROR(VLOOKUP(B936,zdroj!D:G,4,0),"")</f>
        <v/>
      </c>
      <c r="G936" s="9" t="str">
        <f>IFERROR(IF(N936="A",VLOOKUP(B936,zdroj!D:I,6,0),VLOOKUP(B936,zdroj!D:H,5,0)),"")</f>
        <v/>
      </c>
      <c r="H936" s="9" t="str">
        <f>IFERROR(VLOOKUP(B936,zdroj!D:M,10,0),"")</f>
        <v/>
      </c>
      <c r="I936" s="9" t="str">
        <f>IFERROR(VLOOKUP(B936,zdroj!D:N,11,0),"")</f>
        <v/>
      </c>
      <c r="J936" s="92" t="str">
        <f t="shared" si="28"/>
        <v/>
      </c>
      <c r="K936" s="92" t="str">
        <f t="shared" si="29"/>
        <v/>
      </c>
    </row>
    <row r="937" spans="3:11" x14ac:dyDescent="0.25">
      <c r="C937" s="9" t="str">
        <f>IFERROR(VLOOKUP(B937,zdroj!D:AJ,33,0),"")</f>
        <v/>
      </c>
      <c r="D937" s="9" t="str">
        <f>IFERROR(VLOOKUP(B937,OBECaZSJaAM!K:W,12,0),"")</f>
        <v/>
      </c>
      <c r="E937" s="9" t="str">
        <f>IFERROR(VLOOKUP(B937,OBECaZSJaAM!K:W,13,0),"")</f>
        <v/>
      </c>
      <c r="F937" s="9" t="str">
        <f>IFERROR(VLOOKUP(B937,zdroj!D:G,4,0),"")</f>
        <v/>
      </c>
      <c r="G937" s="9" t="str">
        <f>IFERROR(IF(N937="A",VLOOKUP(B937,zdroj!D:I,6,0),VLOOKUP(B937,zdroj!D:H,5,0)),"")</f>
        <v/>
      </c>
      <c r="H937" s="9" t="str">
        <f>IFERROR(VLOOKUP(B937,zdroj!D:M,10,0),"")</f>
        <v/>
      </c>
      <c r="I937" s="9" t="str">
        <f>IFERROR(VLOOKUP(B937,zdroj!D:N,11,0),"")</f>
        <v/>
      </c>
      <c r="J937" s="92" t="str">
        <f t="shared" si="28"/>
        <v/>
      </c>
      <c r="K937" s="92" t="str">
        <f t="shared" si="29"/>
        <v/>
      </c>
    </row>
    <row r="938" spans="3:11" x14ac:dyDescent="0.25">
      <c r="C938" s="9" t="str">
        <f>IFERROR(VLOOKUP(B938,zdroj!D:AJ,33,0),"")</f>
        <v/>
      </c>
      <c r="D938" s="9" t="str">
        <f>IFERROR(VLOOKUP(B938,OBECaZSJaAM!K:W,12,0),"")</f>
        <v/>
      </c>
      <c r="E938" s="9" t="str">
        <f>IFERROR(VLOOKUP(B938,OBECaZSJaAM!K:W,13,0),"")</f>
        <v/>
      </c>
      <c r="F938" s="9" t="str">
        <f>IFERROR(VLOOKUP(B938,zdroj!D:G,4,0),"")</f>
        <v/>
      </c>
      <c r="G938" s="9" t="str">
        <f>IFERROR(IF(N938="A",VLOOKUP(B938,zdroj!D:I,6,0),VLOOKUP(B938,zdroj!D:H,5,0)),"")</f>
        <v/>
      </c>
      <c r="H938" s="9" t="str">
        <f>IFERROR(VLOOKUP(B938,zdroj!D:M,10,0),"")</f>
        <v/>
      </c>
      <c r="I938" s="9" t="str">
        <f>IFERROR(VLOOKUP(B938,zdroj!D:N,11,0),"")</f>
        <v/>
      </c>
      <c r="J938" s="92" t="str">
        <f t="shared" si="28"/>
        <v/>
      </c>
      <c r="K938" s="92" t="str">
        <f t="shared" si="29"/>
        <v/>
      </c>
    </row>
    <row r="939" spans="3:11" x14ac:dyDescent="0.25">
      <c r="C939" s="9" t="str">
        <f>IFERROR(VLOOKUP(B939,zdroj!D:AJ,33,0),"")</f>
        <v/>
      </c>
      <c r="D939" s="9" t="str">
        <f>IFERROR(VLOOKUP(B939,OBECaZSJaAM!K:W,12,0),"")</f>
        <v/>
      </c>
      <c r="E939" s="9" t="str">
        <f>IFERROR(VLOOKUP(B939,OBECaZSJaAM!K:W,13,0),"")</f>
        <v/>
      </c>
      <c r="F939" s="9" t="str">
        <f>IFERROR(VLOOKUP(B939,zdroj!D:G,4,0),"")</f>
        <v/>
      </c>
      <c r="G939" s="9" t="str">
        <f>IFERROR(IF(N939="A",VLOOKUP(B939,zdroj!D:I,6,0),VLOOKUP(B939,zdroj!D:H,5,0)),"")</f>
        <v/>
      </c>
      <c r="H939" s="9" t="str">
        <f>IFERROR(VLOOKUP(B939,zdroj!D:M,10,0),"")</f>
        <v/>
      </c>
      <c r="I939" s="9" t="str">
        <f>IFERROR(VLOOKUP(B939,zdroj!D:N,11,0),"")</f>
        <v/>
      </c>
      <c r="J939" s="92" t="str">
        <f t="shared" si="28"/>
        <v/>
      </c>
      <c r="K939" s="92" t="str">
        <f t="shared" si="29"/>
        <v/>
      </c>
    </row>
    <row r="940" spans="3:11" x14ac:dyDescent="0.25">
      <c r="C940" s="9" t="str">
        <f>IFERROR(VLOOKUP(B940,zdroj!D:AJ,33,0),"")</f>
        <v/>
      </c>
      <c r="D940" s="9" t="str">
        <f>IFERROR(VLOOKUP(B940,OBECaZSJaAM!K:W,12,0),"")</f>
        <v/>
      </c>
      <c r="E940" s="9" t="str">
        <f>IFERROR(VLOOKUP(B940,OBECaZSJaAM!K:W,13,0),"")</f>
        <v/>
      </c>
      <c r="F940" s="9" t="str">
        <f>IFERROR(VLOOKUP(B940,zdroj!D:G,4,0),"")</f>
        <v/>
      </c>
      <c r="G940" s="9" t="str">
        <f>IFERROR(IF(N940="A",VLOOKUP(B940,zdroj!D:I,6,0),VLOOKUP(B940,zdroj!D:H,5,0)),"")</f>
        <v/>
      </c>
      <c r="H940" s="9" t="str">
        <f>IFERROR(VLOOKUP(B940,zdroj!D:M,10,0),"")</f>
        <v/>
      </c>
      <c r="I940" s="9" t="str">
        <f>IFERROR(VLOOKUP(B940,zdroj!D:N,11,0),"")</f>
        <v/>
      </c>
      <c r="J940" s="92" t="str">
        <f t="shared" si="28"/>
        <v/>
      </c>
      <c r="K940" s="92" t="str">
        <f t="shared" si="29"/>
        <v/>
      </c>
    </row>
    <row r="941" spans="3:11" x14ac:dyDescent="0.25">
      <c r="C941" s="9" t="str">
        <f>IFERROR(VLOOKUP(B941,zdroj!D:AJ,33,0),"")</f>
        <v/>
      </c>
      <c r="D941" s="9" t="str">
        <f>IFERROR(VLOOKUP(B941,OBECaZSJaAM!K:W,12,0),"")</f>
        <v/>
      </c>
      <c r="E941" s="9" t="str">
        <f>IFERROR(VLOOKUP(B941,OBECaZSJaAM!K:W,13,0),"")</f>
        <v/>
      </c>
      <c r="F941" s="9" t="str">
        <f>IFERROR(VLOOKUP(B941,zdroj!D:G,4,0),"")</f>
        <v/>
      </c>
      <c r="G941" s="9" t="str">
        <f>IFERROR(IF(N941="A",VLOOKUP(B941,zdroj!D:I,6,0),VLOOKUP(B941,zdroj!D:H,5,0)),"")</f>
        <v/>
      </c>
      <c r="H941" s="9" t="str">
        <f>IFERROR(VLOOKUP(B941,zdroj!D:M,10,0),"")</f>
        <v/>
      </c>
      <c r="I941" s="9" t="str">
        <f>IFERROR(VLOOKUP(B941,zdroj!D:N,11,0),"")</f>
        <v/>
      </c>
      <c r="J941" s="92" t="str">
        <f t="shared" si="28"/>
        <v/>
      </c>
      <c r="K941" s="92" t="str">
        <f t="shared" si="29"/>
        <v/>
      </c>
    </row>
    <row r="942" spans="3:11" x14ac:dyDescent="0.25">
      <c r="C942" s="9" t="str">
        <f>IFERROR(VLOOKUP(B942,zdroj!D:AJ,33,0),"")</f>
        <v/>
      </c>
      <c r="D942" s="9" t="str">
        <f>IFERROR(VLOOKUP(B942,OBECaZSJaAM!K:W,12,0),"")</f>
        <v/>
      </c>
      <c r="E942" s="9" t="str">
        <f>IFERROR(VLOOKUP(B942,OBECaZSJaAM!K:W,13,0),"")</f>
        <v/>
      </c>
      <c r="F942" s="9" t="str">
        <f>IFERROR(VLOOKUP(B942,zdroj!D:G,4,0),"")</f>
        <v/>
      </c>
      <c r="G942" s="9" t="str">
        <f>IFERROR(IF(N942="A",VLOOKUP(B942,zdroj!D:I,6,0),VLOOKUP(B942,zdroj!D:H,5,0)),"")</f>
        <v/>
      </c>
      <c r="H942" s="9" t="str">
        <f>IFERROR(VLOOKUP(B942,zdroj!D:M,10,0),"")</f>
        <v/>
      </c>
      <c r="I942" s="9" t="str">
        <f>IFERROR(VLOOKUP(B942,zdroj!D:N,11,0),"")</f>
        <v/>
      </c>
      <c r="J942" s="92" t="str">
        <f t="shared" si="28"/>
        <v/>
      </c>
      <c r="K942" s="92" t="str">
        <f t="shared" si="29"/>
        <v/>
      </c>
    </row>
    <row r="943" spans="3:11" x14ac:dyDescent="0.25">
      <c r="C943" s="9" t="str">
        <f>IFERROR(VLOOKUP(B943,zdroj!D:AJ,33,0),"")</f>
        <v/>
      </c>
      <c r="D943" s="9" t="str">
        <f>IFERROR(VLOOKUP(B943,OBECaZSJaAM!K:W,12,0),"")</f>
        <v/>
      </c>
      <c r="E943" s="9" t="str">
        <f>IFERROR(VLOOKUP(B943,OBECaZSJaAM!K:W,13,0),"")</f>
        <v/>
      </c>
      <c r="F943" s="9" t="str">
        <f>IFERROR(VLOOKUP(B943,zdroj!D:G,4,0),"")</f>
        <v/>
      </c>
      <c r="G943" s="9" t="str">
        <f>IFERROR(IF(N943="A",VLOOKUP(B943,zdroj!D:I,6,0),VLOOKUP(B943,zdroj!D:H,5,0)),"")</f>
        <v/>
      </c>
      <c r="H943" s="9" t="str">
        <f>IFERROR(VLOOKUP(B943,zdroj!D:M,10,0),"")</f>
        <v/>
      </c>
      <c r="I943" s="9" t="str">
        <f>IFERROR(VLOOKUP(B943,zdroj!D:N,11,0),"")</f>
        <v/>
      </c>
      <c r="J943" s="92" t="str">
        <f t="shared" si="28"/>
        <v/>
      </c>
      <c r="K943" s="92" t="str">
        <f t="shared" si="29"/>
        <v/>
      </c>
    </row>
    <row r="944" spans="3:11" x14ac:dyDescent="0.25">
      <c r="C944" s="9" t="str">
        <f>IFERROR(VLOOKUP(B944,zdroj!D:AJ,33,0),"")</f>
        <v/>
      </c>
      <c r="D944" s="9" t="str">
        <f>IFERROR(VLOOKUP(B944,OBECaZSJaAM!K:W,12,0),"")</f>
        <v/>
      </c>
      <c r="E944" s="9" t="str">
        <f>IFERROR(VLOOKUP(B944,OBECaZSJaAM!K:W,13,0),"")</f>
        <v/>
      </c>
      <c r="F944" s="9" t="str">
        <f>IFERROR(VLOOKUP(B944,zdroj!D:G,4,0),"")</f>
        <v/>
      </c>
      <c r="G944" s="9" t="str">
        <f>IFERROR(IF(N944="A",VLOOKUP(B944,zdroj!D:I,6,0),VLOOKUP(B944,zdroj!D:H,5,0)),"")</f>
        <v/>
      </c>
      <c r="H944" s="9" t="str">
        <f>IFERROR(VLOOKUP(B944,zdroj!D:M,10,0),"")</f>
        <v/>
      </c>
      <c r="I944" s="9" t="str">
        <f>IFERROR(VLOOKUP(B944,zdroj!D:N,11,0),"")</f>
        <v/>
      </c>
      <c r="J944" s="92" t="str">
        <f t="shared" si="28"/>
        <v/>
      </c>
      <c r="K944" s="92" t="str">
        <f t="shared" si="29"/>
        <v/>
      </c>
    </row>
    <row r="945" spans="3:11" x14ac:dyDescent="0.25">
      <c r="C945" s="9" t="str">
        <f>IFERROR(VLOOKUP(B945,zdroj!D:AJ,33,0),"")</f>
        <v/>
      </c>
      <c r="D945" s="9" t="str">
        <f>IFERROR(VLOOKUP(B945,OBECaZSJaAM!K:W,12,0),"")</f>
        <v/>
      </c>
      <c r="E945" s="9" t="str">
        <f>IFERROR(VLOOKUP(B945,OBECaZSJaAM!K:W,13,0),"")</f>
        <v/>
      </c>
      <c r="F945" s="9" t="str">
        <f>IFERROR(VLOOKUP(B945,zdroj!D:G,4,0),"")</f>
        <v/>
      </c>
      <c r="G945" s="9" t="str">
        <f>IFERROR(IF(N945="A",VLOOKUP(B945,zdroj!D:I,6,0),VLOOKUP(B945,zdroj!D:H,5,0)),"")</f>
        <v/>
      </c>
      <c r="H945" s="9" t="str">
        <f>IFERROR(VLOOKUP(B945,zdroj!D:M,10,0),"")</f>
        <v/>
      </c>
      <c r="I945" s="9" t="str">
        <f>IFERROR(VLOOKUP(B945,zdroj!D:N,11,0),"")</f>
        <v/>
      </c>
      <c r="J945" s="92" t="str">
        <f t="shared" si="28"/>
        <v/>
      </c>
      <c r="K945" s="92" t="str">
        <f t="shared" si="29"/>
        <v/>
      </c>
    </row>
    <row r="946" spans="3:11" x14ac:dyDescent="0.25">
      <c r="C946" s="9" t="str">
        <f>IFERROR(VLOOKUP(B946,zdroj!D:AJ,33,0),"")</f>
        <v/>
      </c>
      <c r="D946" s="9" t="str">
        <f>IFERROR(VLOOKUP(B946,OBECaZSJaAM!K:W,12,0),"")</f>
        <v/>
      </c>
      <c r="E946" s="9" t="str">
        <f>IFERROR(VLOOKUP(B946,OBECaZSJaAM!K:W,13,0),"")</f>
        <v/>
      </c>
      <c r="F946" s="9" t="str">
        <f>IFERROR(VLOOKUP(B946,zdroj!D:G,4,0),"")</f>
        <v/>
      </c>
      <c r="G946" s="9" t="str">
        <f>IFERROR(IF(N946="A",VLOOKUP(B946,zdroj!D:I,6,0),VLOOKUP(B946,zdroj!D:H,5,0)),"")</f>
        <v/>
      </c>
      <c r="H946" s="9" t="str">
        <f>IFERROR(VLOOKUP(B946,zdroj!D:M,10,0),"")</f>
        <v/>
      </c>
      <c r="I946" s="9" t="str">
        <f>IFERROR(VLOOKUP(B946,zdroj!D:N,11,0),"")</f>
        <v/>
      </c>
      <c r="J946" s="92" t="str">
        <f t="shared" si="28"/>
        <v/>
      </c>
      <c r="K946" s="92" t="str">
        <f t="shared" si="29"/>
        <v/>
      </c>
    </row>
    <row r="947" spans="3:11" x14ac:dyDescent="0.25">
      <c r="C947" s="9" t="str">
        <f>IFERROR(VLOOKUP(B947,zdroj!D:AJ,33,0),"")</f>
        <v/>
      </c>
      <c r="D947" s="9" t="str">
        <f>IFERROR(VLOOKUP(B947,OBECaZSJaAM!K:W,12,0),"")</f>
        <v/>
      </c>
      <c r="E947" s="9" t="str">
        <f>IFERROR(VLOOKUP(B947,OBECaZSJaAM!K:W,13,0),"")</f>
        <v/>
      </c>
      <c r="F947" s="9" t="str">
        <f>IFERROR(VLOOKUP(B947,zdroj!D:G,4,0),"")</f>
        <v/>
      </c>
      <c r="G947" s="9" t="str">
        <f>IFERROR(IF(N947="A",VLOOKUP(B947,zdroj!D:I,6,0),VLOOKUP(B947,zdroj!D:H,5,0)),"")</f>
        <v/>
      </c>
      <c r="H947" s="9" t="str">
        <f>IFERROR(VLOOKUP(B947,zdroj!D:M,10,0),"")</f>
        <v/>
      </c>
      <c r="I947" s="9" t="str">
        <f>IFERROR(VLOOKUP(B947,zdroj!D:N,11,0),"")</f>
        <v/>
      </c>
      <c r="J947" s="92" t="str">
        <f t="shared" si="28"/>
        <v/>
      </c>
      <c r="K947" s="92" t="str">
        <f t="shared" si="29"/>
        <v/>
      </c>
    </row>
    <row r="948" spans="3:11" x14ac:dyDescent="0.25">
      <c r="C948" s="9" t="str">
        <f>IFERROR(VLOOKUP(B948,zdroj!D:AJ,33,0),"")</f>
        <v/>
      </c>
      <c r="D948" s="9" t="str">
        <f>IFERROR(VLOOKUP(B948,OBECaZSJaAM!K:W,12,0),"")</f>
        <v/>
      </c>
      <c r="E948" s="9" t="str">
        <f>IFERROR(VLOOKUP(B948,OBECaZSJaAM!K:W,13,0),"")</f>
        <v/>
      </c>
      <c r="F948" s="9" t="str">
        <f>IFERROR(VLOOKUP(B948,zdroj!D:G,4,0),"")</f>
        <v/>
      </c>
      <c r="G948" s="9" t="str">
        <f>IFERROR(IF(N948="A",VLOOKUP(B948,zdroj!D:I,6,0),VLOOKUP(B948,zdroj!D:H,5,0)),"")</f>
        <v/>
      </c>
      <c r="H948" s="9" t="str">
        <f>IFERROR(VLOOKUP(B948,zdroj!D:M,10,0),"")</f>
        <v/>
      </c>
      <c r="I948" s="9" t="str">
        <f>IFERROR(VLOOKUP(B948,zdroj!D:N,11,0),"")</f>
        <v/>
      </c>
      <c r="J948" s="92" t="str">
        <f t="shared" si="28"/>
        <v/>
      </c>
      <c r="K948" s="92" t="str">
        <f t="shared" si="29"/>
        <v/>
      </c>
    </row>
    <row r="949" spans="3:11" x14ac:dyDescent="0.25">
      <c r="C949" s="9" t="str">
        <f>IFERROR(VLOOKUP(B949,zdroj!D:AJ,33,0),"")</f>
        <v/>
      </c>
      <c r="D949" s="9" t="str">
        <f>IFERROR(VLOOKUP(B949,OBECaZSJaAM!K:W,12,0),"")</f>
        <v/>
      </c>
      <c r="E949" s="9" t="str">
        <f>IFERROR(VLOOKUP(B949,OBECaZSJaAM!K:W,13,0),"")</f>
        <v/>
      </c>
      <c r="F949" s="9" t="str">
        <f>IFERROR(VLOOKUP(B949,zdroj!D:G,4,0),"")</f>
        <v/>
      </c>
      <c r="G949" s="9" t="str">
        <f>IFERROR(IF(N949="A",VLOOKUP(B949,zdroj!D:I,6,0),VLOOKUP(B949,zdroj!D:H,5,0)),"")</f>
        <v/>
      </c>
      <c r="H949" s="9" t="str">
        <f>IFERROR(VLOOKUP(B949,zdroj!D:M,10,0),"")</f>
        <v/>
      </c>
      <c r="I949" s="9" t="str">
        <f>IFERROR(VLOOKUP(B949,zdroj!D:N,11,0),"")</f>
        <v/>
      </c>
      <c r="J949" s="92" t="str">
        <f t="shared" si="28"/>
        <v/>
      </c>
      <c r="K949" s="92" t="str">
        <f t="shared" si="29"/>
        <v/>
      </c>
    </row>
    <row r="950" spans="3:11" x14ac:dyDescent="0.25">
      <c r="C950" s="9" t="str">
        <f>IFERROR(VLOOKUP(B950,zdroj!D:AJ,33,0),"")</f>
        <v/>
      </c>
      <c r="D950" s="9" t="str">
        <f>IFERROR(VLOOKUP(B950,OBECaZSJaAM!K:W,12,0),"")</f>
        <v/>
      </c>
      <c r="E950" s="9" t="str">
        <f>IFERROR(VLOOKUP(B950,OBECaZSJaAM!K:W,13,0),"")</f>
        <v/>
      </c>
      <c r="F950" s="9" t="str">
        <f>IFERROR(VLOOKUP(B950,zdroj!D:G,4,0),"")</f>
        <v/>
      </c>
      <c r="G950" s="9" t="str">
        <f>IFERROR(IF(N950="A",VLOOKUP(B950,zdroj!D:I,6,0),VLOOKUP(B950,zdroj!D:H,5,0)),"")</f>
        <v/>
      </c>
      <c r="H950" s="9" t="str">
        <f>IFERROR(VLOOKUP(B950,zdroj!D:M,10,0),"")</f>
        <v/>
      </c>
      <c r="I950" s="9" t="str">
        <f>IFERROR(VLOOKUP(B950,zdroj!D:N,11,0),"")</f>
        <v/>
      </c>
      <c r="J950" s="92" t="str">
        <f t="shared" si="28"/>
        <v/>
      </c>
      <c r="K950" s="92" t="str">
        <f t="shared" si="29"/>
        <v/>
      </c>
    </row>
    <row r="951" spans="3:11" x14ac:dyDescent="0.25">
      <c r="C951" s="9" t="str">
        <f>IFERROR(VLOOKUP(B951,zdroj!D:AJ,33,0),"")</f>
        <v/>
      </c>
      <c r="D951" s="9" t="str">
        <f>IFERROR(VLOOKUP(B951,OBECaZSJaAM!K:W,12,0),"")</f>
        <v/>
      </c>
      <c r="E951" s="9" t="str">
        <f>IFERROR(VLOOKUP(B951,OBECaZSJaAM!K:W,13,0),"")</f>
        <v/>
      </c>
      <c r="F951" s="9" t="str">
        <f>IFERROR(VLOOKUP(B951,zdroj!D:G,4,0),"")</f>
        <v/>
      </c>
      <c r="G951" s="9" t="str">
        <f>IFERROR(IF(N951="A",VLOOKUP(B951,zdroj!D:I,6,0),VLOOKUP(B951,zdroj!D:H,5,0)),"")</f>
        <v/>
      </c>
      <c r="H951" s="9" t="str">
        <f>IFERROR(VLOOKUP(B951,zdroj!D:M,10,0),"")</f>
        <v/>
      </c>
      <c r="I951" s="9" t="str">
        <f>IFERROR(VLOOKUP(B951,zdroj!D:N,11,0),"")</f>
        <v/>
      </c>
      <c r="J951" s="92" t="str">
        <f t="shared" si="28"/>
        <v/>
      </c>
      <c r="K951" s="92" t="str">
        <f t="shared" si="29"/>
        <v/>
      </c>
    </row>
    <row r="952" spans="3:11" x14ac:dyDescent="0.25">
      <c r="C952" s="9" t="str">
        <f>IFERROR(VLOOKUP(B952,zdroj!D:AJ,33,0),"")</f>
        <v/>
      </c>
      <c r="D952" s="9" t="str">
        <f>IFERROR(VLOOKUP(B952,OBECaZSJaAM!K:W,12,0),"")</f>
        <v/>
      </c>
      <c r="E952" s="9" t="str">
        <f>IFERROR(VLOOKUP(B952,OBECaZSJaAM!K:W,13,0),"")</f>
        <v/>
      </c>
      <c r="F952" s="9" t="str">
        <f>IFERROR(VLOOKUP(B952,zdroj!D:G,4,0),"")</f>
        <v/>
      </c>
      <c r="G952" s="9" t="str">
        <f>IFERROR(IF(N952="A",VLOOKUP(B952,zdroj!D:I,6,0),VLOOKUP(B952,zdroj!D:H,5,0)),"")</f>
        <v/>
      </c>
      <c r="H952" s="9" t="str">
        <f>IFERROR(VLOOKUP(B952,zdroj!D:M,10,0),"")</f>
        <v/>
      </c>
      <c r="I952" s="9" t="str">
        <f>IFERROR(VLOOKUP(B952,zdroj!D:N,11,0),"")</f>
        <v/>
      </c>
      <c r="J952" s="92" t="str">
        <f t="shared" si="28"/>
        <v/>
      </c>
      <c r="K952" s="92" t="str">
        <f t="shared" si="29"/>
        <v/>
      </c>
    </row>
    <row r="953" spans="3:11" x14ac:dyDescent="0.25">
      <c r="C953" s="9" t="str">
        <f>IFERROR(VLOOKUP(B953,zdroj!D:AJ,33,0),"")</f>
        <v/>
      </c>
      <c r="D953" s="9" t="str">
        <f>IFERROR(VLOOKUP(B953,OBECaZSJaAM!K:W,12,0),"")</f>
        <v/>
      </c>
      <c r="E953" s="9" t="str">
        <f>IFERROR(VLOOKUP(B953,OBECaZSJaAM!K:W,13,0),"")</f>
        <v/>
      </c>
      <c r="F953" s="9" t="str">
        <f>IFERROR(VLOOKUP(B953,zdroj!D:G,4,0),"")</f>
        <v/>
      </c>
      <c r="G953" s="9" t="str">
        <f>IFERROR(IF(N953="A",VLOOKUP(B953,zdroj!D:I,6,0),VLOOKUP(B953,zdroj!D:H,5,0)),"")</f>
        <v/>
      </c>
      <c r="H953" s="9" t="str">
        <f>IFERROR(VLOOKUP(B953,zdroj!D:M,10,0),"")</f>
        <v/>
      </c>
      <c r="I953" s="9" t="str">
        <f>IFERROR(VLOOKUP(B953,zdroj!D:N,11,0),"")</f>
        <v/>
      </c>
      <c r="J953" s="92" t="str">
        <f t="shared" si="28"/>
        <v/>
      </c>
      <c r="K953" s="92" t="str">
        <f t="shared" si="29"/>
        <v/>
      </c>
    </row>
    <row r="954" spans="3:11" x14ac:dyDescent="0.25">
      <c r="C954" s="9" t="str">
        <f>IFERROR(VLOOKUP(B954,zdroj!D:AJ,33,0),"")</f>
        <v/>
      </c>
      <c r="D954" s="9" t="str">
        <f>IFERROR(VLOOKUP(B954,OBECaZSJaAM!K:W,12,0),"")</f>
        <v/>
      </c>
      <c r="E954" s="9" t="str">
        <f>IFERROR(VLOOKUP(B954,OBECaZSJaAM!K:W,13,0),"")</f>
        <v/>
      </c>
      <c r="F954" s="9" t="str">
        <f>IFERROR(VLOOKUP(B954,zdroj!D:G,4,0),"")</f>
        <v/>
      </c>
      <c r="G954" s="9" t="str">
        <f>IFERROR(IF(N954="A",VLOOKUP(B954,zdroj!D:I,6,0),VLOOKUP(B954,zdroj!D:H,5,0)),"")</f>
        <v/>
      </c>
      <c r="H954" s="9" t="str">
        <f>IFERROR(VLOOKUP(B954,zdroj!D:M,10,0),"")</f>
        <v/>
      </c>
      <c r="I954" s="9" t="str">
        <f>IFERROR(VLOOKUP(B954,zdroj!D:N,11,0),"")</f>
        <v/>
      </c>
      <c r="J954" s="92" t="str">
        <f t="shared" si="28"/>
        <v/>
      </c>
      <c r="K954" s="92" t="str">
        <f t="shared" si="29"/>
        <v/>
      </c>
    </row>
    <row r="955" spans="3:11" x14ac:dyDescent="0.25">
      <c r="C955" s="9" t="str">
        <f>IFERROR(VLOOKUP(B955,zdroj!D:AJ,33,0),"")</f>
        <v/>
      </c>
      <c r="D955" s="9" t="str">
        <f>IFERROR(VLOOKUP(B955,OBECaZSJaAM!K:W,12,0),"")</f>
        <v/>
      </c>
      <c r="E955" s="9" t="str">
        <f>IFERROR(VLOOKUP(B955,OBECaZSJaAM!K:W,13,0),"")</f>
        <v/>
      </c>
      <c r="F955" s="9" t="str">
        <f>IFERROR(VLOOKUP(B955,zdroj!D:G,4,0),"")</f>
        <v/>
      </c>
      <c r="G955" s="9" t="str">
        <f>IFERROR(IF(N955="A",VLOOKUP(B955,zdroj!D:I,6,0),VLOOKUP(B955,zdroj!D:H,5,0)),"")</f>
        <v/>
      </c>
      <c r="H955" s="9" t="str">
        <f>IFERROR(VLOOKUP(B955,zdroj!D:M,10,0),"")</f>
        <v/>
      </c>
      <c r="I955" s="9" t="str">
        <f>IFERROR(VLOOKUP(B955,zdroj!D:N,11,0),"")</f>
        <v/>
      </c>
      <c r="J955" s="92" t="str">
        <f t="shared" si="28"/>
        <v/>
      </c>
      <c r="K955" s="92" t="str">
        <f t="shared" si="29"/>
        <v/>
      </c>
    </row>
    <row r="956" spans="3:11" x14ac:dyDescent="0.25">
      <c r="C956" s="9" t="str">
        <f>IFERROR(VLOOKUP(B956,zdroj!D:AJ,33,0),"")</f>
        <v/>
      </c>
      <c r="D956" s="9" t="str">
        <f>IFERROR(VLOOKUP(B956,OBECaZSJaAM!K:W,12,0),"")</f>
        <v/>
      </c>
      <c r="E956" s="9" t="str">
        <f>IFERROR(VLOOKUP(B956,OBECaZSJaAM!K:W,13,0),"")</f>
        <v/>
      </c>
      <c r="F956" s="9" t="str">
        <f>IFERROR(VLOOKUP(B956,zdroj!D:G,4,0),"")</f>
        <v/>
      </c>
      <c r="G956" s="9" t="str">
        <f>IFERROR(IF(N956="A",VLOOKUP(B956,zdroj!D:I,6,0),VLOOKUP(B956,zdroj!D:H,5,0)),"")</f>
        <v/>
      </c>
      <c r="H956" s="9" t="str">
        <f>IFERROR(VLOOKUP(B956,zdroj!D:M,10,0),"")</f>
        <v/>
      </c>
      <c r="I956" s="9" t="str">
        <f>IFERROR(VLOOKUP(B956,zdroj!D:N,11,0),"")</f>
        <v/>
      </c>
      <c r="J956" s="92" t="str">
        <f t="shared" si="28"/>
        <v/>
      </c>
      <c r="K956" s="92" t="str">
        <f t="shared" si="29"/>
        <v/>
      </c>
    </row>
    <row r="957" spans="3:11" x14ac:dyDescent="0.25">
      <c r="C957" s="9" t="str">
        <f>IFERROR(VLOOKUP(B957,zdroj!D:AJ,33,0),"")</f>
        <v/>
      </c>
      <c r="D957" s="9" t="str">
        <f>IFERROR(VLOOKUP(B957,OBECaZSJaAM!K:W,12,0),"")</f>
        <v/>
      </c>
      <c r="E957" s="9" t="str">
        <f>IFERROR(VLOOKUP(B957,OBECaZSJaAM!K:W,13,0),"")</f>
        <v/>
      </c>
      <c r="F957" s="9" t="str">
        <f>IFERROR(VLOOKUP(B957,zdroj!D:G,4,0),"")</f>
        <v/>
      </c>
      <c r="G957" s="9" t="str">
        <f>IFERROR(IF(N957="A",VLOOKUP(B957,zdroj!D:I,6,0),VLOOKUP(B957,zdroj!D:H,5,0)),"")</f>
        <v/>
      </c>
      <c r="H957" s="9" t="str">
        <f>IFERROR(VLOOKUP(B957,zdroj!D:M,10,0),"")</f>
        <v/>
      </c>
      <c r="I957" s="9" t="str">
        <f>IFERROR(VLOOKUP(B957,zdroj!D:N,11,0),"")</f>
        <v/>
      </c>
      <c r="J957" s="92" t="str">
        <f t="shared" si="28"/>
        <v/>
      </c>
      <c r="K957" s="92" t="str">
        <f t="shared" si="29"/>
        <v/>
      </c>
    </row>
    <row r="958" spans="3:11" x14ac:dyDescent="0.25">
      <c r="C958" s="9" t="str">
        <f>IFERROR(VLOOKUP(B958,zdroj!D:AJ,33,0),"")</f>
        <v/>
      </c>
      <c r="D958" s="9" t="str">
        <f>IFERROR(VLOOKUP(B958,OBECaZSJaAM!K:W,12,0),"")</f>
        <v/>
      </c>
      <c r="E958" s="9" t="str">
        <f>IFERROR(VLOOKUP(B958,OBECaZSJaAM!K:W,13,0),"")</f>
        <v/>
      </c>
      <c r="F958" s="9" t="str">
        <f>IFERROR(VLOOKUP(B958,zdroj!D:G,4,0),"")</f>
        <v/>
      </c>
      <c r="G958" s="9" t="str">
        <f>IFERROR(IF(N958="A",VLOOKUP(B958,zdroj!D:I,6,0),VLOOKUP(B958,zdroj!D:H,5,0)),"")</f>
        <v/>
      </c>
      <c r="H958" s="9" t="str">
        <f>IFERROR(VLOOKUP(B958,zdroj!D:M,10,0),"")</f>
        <v/>
      </c>
      <c r="I958" s="9" t="str">
        <f>IFERROR(VLOOKUP(B958,zdroj!D:N,11,0),"")</f>
        <v/>
      </c>
      <c r="J958" s="92" t="str">
        <f t="shared" si="28"/>
        <v/>
      </c>
      <c r="K958" s="92" t="str">
        <f t="shared" si="29"/>
        <v/>
      </c>
    </row>
    <row r="959" spans="3:11" x14ac:dyDescent="0.25">
      <c r="C959" s="9" t="str">
        <f>IFERROR(VLOOKUP(B959,zdroj!D:AJ,33,0),"")</f>
        <v/>
      </c>
      <c r="D959" s="9" t="str">
        <f>IFERROR(VLOOKUP(B959,OBECaZSJaAM!K:W,12,0),"")</f>
        <v/>
      </c>
      <c r="E959" s="9" t="str">
        <f>IFERROR(VLOOKUP(B959,OBECaZSJaAM!K:W,13,0),"")</f>
        <v/>
      </c>
      <c r="F959" s="9" t="str">
        <f>IFERROR(VLOOKUP(B959,zdroj!D:G,4,0),"")</f>
        <v/>
      </c>
      <c r="G959" s="9" t="str">
        <f>IFERROR(IF(N959="A",VLOOKUP(B959,zdroj!D:I,6,0),VLOOKUP(B959,zdroj!D:H,5,0)),"")</f>
        <v/>
      </c>
      <c r="H959" s="9" t="str">
        <f>IFERROR(VLOOKUP(B959,zdroj!D:M,10,0),"")</f>
        <v/>
      </c>
      <c r="I959" s="9" t="str">
        <f>IFERROR(VLOOKUP(B959,zdroj!D:N,11,0),"")</f>
        <v/>
      </c>
      <c r="J959" s="92" t="str">
        <f t="shared" si="28"/>
        <v/>
      </c>
      <c r="K959" s="92" t="str">
        <f t="shared" si="29"/>
        <v/>
      </c>
    </row>
    <row r="960" spans="3:11" x14ac:dyDescent="0.25">
      <c r="C960" s="9" t="str">
        <f>IFERROR(VLOOKUP(B960,zdroj!D:AJ,33,0),"")</f>
        <v/>
      </c>
      <c r="D960" s="9" t="str">
        <f>IFERROR(VLOOKUP(B960,OBECaZSJaAM!K:W,12,0),"")</f>
        <v/>
      </c>
      <c r="E960" s="9" t="str">
        <f>IFERROR(VLOOKUP(B960,OBECaZSJaAM!K:W,13,0),"")</f>
        <v/>
      </c>
      <c r="F960" s="9" t="str">
        <f>IFERROR(VLOOKUP(B960,zdroj!D:G,4,0),"")</f>
        <v/>
      </c>
      <c r="G960" s="9" t="str">
        <f>IFERROR(IF(N960="A",VLOOKUP(B960,zdroj!D:I,6,0),VLOOKUP(B960,zdroj!D:H,5,0)),"")</f>
        <v/>
      </c>
      <c r="H960" s="9" t="str">
        <f>IFERROR(VLOOKUP(B960,zdroj!D:M,10,0),"")</f>
        <v/>
      </c>
      <c r="I960" s="9" t="str">
        <f>IFERROR(VLOOKUP(B960,zdroj!D:N,11,0),"")</f>
        <v/>
      </c>
      <c r="J960" s="92" t="str">
        <f t="shared" si="28"/>
        <v/>
      </c>
      <c r="K960" s="92" t="str">
        <f t="shared" si="29"/>
        <v/>
      </c>
    </row>
    <row r="961" spans="3:11" x14ac:dyDescent="0.25">
      <c r="C961" s="9" t="str">
        <f>IFERROR(VLOOKUP(B961,zdroj!D:AJ,33,0),"")</f>
        <v/>
      </c>
      <c r="D961" s="9" t="str">
        <f>IFERROR(VLOOKUP(B961,OBECaZSJaAM!K:W,12,0),"")</f>
        <v/>
      </c>
      <c r="E961" s="9" t="str">
        <f>IFERROR(VLOOKUP(B961,OBECaZSJaAM!K:W,13,0),"")</f>
        <v/>
      </c>
      <c r="F961" s="9" t="str">
        <f>IFERROR(VLOOKUP(B961,zdroj!D:G,4,0),"")</f>
        <v/>
      </c>
      <c r="G961" s="9" t="str">
        <f>IFERROR(IF(N961="A",VLOOKUP(B961,zdroj!D:I,6,0),VLOOKUP(B961,zdroj!D:H,5,0)),"")</f>
        <v/>
      </c>
      <c r="H961" s="9" t="str">
        <f>IFERROR(VLOOKUP(B961,zdroj!D:M,10,0),"")</f>
        <v/>
      </c>
      <c r="I961" s="9" t="str">
        <f>IFERROR(VLOOKUP(B961,zdroj!D:N,11,0),"")</f>
        <v/>
      </c>
      <c r="J961" s="92" t="str">
        <f t="shared" si="28"/>
        <v/>
      </c>
      <c r="K961" s="92" t="str">
        <f t="shared" si="29"/>
        <v/>
      </c>
    </row>
    <row r="962" spans="3:11" x14ac:dyDescent="0.25">
      <c r="C962" s="9" t="str">
        <f>IFERROR(VLOOKUP(B962,zdroj!D:AJ,33,0),"")</f>
        <v/>
      </c>
      <c r="D962" s="9" t="str">
        <f>IFERROR(VLOOKUP(B962,OBECaZSJaAM!K:W,12,0),"")</f>
        <v/>
      </c>
      <c r="E962" s="9" t="str">
        <f>IFERROR(VLOOKUP(B962,OBECaZSJaAM!K:W,13,0),"")</f>
        <v/>
      </c>
      <c r="F962" s="9" t="str">
        <f>IFERROR(VLOOKUP(B962,zdroj!D:G,4,0),"")</f>
        <v/>
      </c>
      <c r="G962" s="9" t="str">
        <f>IFERROR(IF(N962="A",VLOOKUP(B962,zdroj!D:I,6,0),VLOOKUP(B962,zdroj!D:H,5,0)),"")</f>
        <v/>
      </c>
      <c r="H962" s="9" t="str">
        <f>IFERROR(VLOOKUP(B962,zdroj!D:M,10,0),"")</f>
        <v/>
      </c>
      <c r="I962" s="9" t="str">
        <f>IFERROR(VLOOKUP(B962,zdroj!D:N,11,0),"")</f>
        <v/>
      </c>
      <c r="J962" s="92" t="str">
        <f t="shared" si="28"/>
        <v/>
      </c>
      <c r="K962" s="92" t="str">
        <f t="shared" si="29"/>
        <v/>
      </c>
    </row>
    <row r="963" spans="3:11" x14ac:dyDescent="0.25">
      <c r="C963" s="9" t="str">
        <f>IFERROR(VLOOKUP(B963,zdroj!D:AJ,33,0),"")</f>
        <v/>
      </c>
      <c r="D963" s="9" t="str">
        <f>IFERROR(VLOOKUP(B963,OBECaZSJaAM!K:W,12,0),"")</f>
        <v/>
      </c>
      <c r="E963" s="9" t="str">
        <f>IFERROR(VLOOKUP(B963,OBECaZSJaAM!K:W,13,0),"")</f>
        <v/>
      </c>
      <c r="F963" s="9" t="str">
        <f>IFERROR(VLOOKUP(B963,zdroj!D:G,4,0),"")</f>
        <v/>
      </c>
      <c r="G963" s="9" t="str">
        <f>IFERROR(IF(N963="A",VLOOKUP(B963,zdroj!D:I,6,0),VLOOKUP(B963,zdroj!D:H,5,0)),"")</f>
        <v/>
      </c>
      <c r="H963" s="9" t="str">
        <f>IFERROR(VLOOKUP(B963,zdroj!D:M,10,0),"")</f>
        <v/>
      </c>
      <c r="I963" s="9" t="str">
        <f>IFERROR(VLOOKUP(B963,zdroj!D:N,11,0),"")</f>
        <v/>
      </c>
      <c r="J963" s="92" t="str">
        <f t="shared" si="28"/>
        <v/>
      </c>
      <c r="K963" s="92" t="str">
        <f t="shared" si="29"/>
        <v/>
      </c>
    </row>
    <row r="964" spans="3:11" x14ac:dyDescent="0.25">
      <c r="C964" s="9" t="str">
        <f>IFERROR(VLOOKUP(B964,zdroj!D:AJ,33,0),"")</f>
        <v/>
      </c>
      <c r="D964" s="9" t="str">
        <f>IFERROR(VLOOKUP(B964,OBECaZSJaAM!K:W,12,0),"")</f>
        <v/>
      </c>
      <c r="E964" s="9" t="str">
        <f>IFERROR(VLOOKUP(B964,OBECaZSJaAM!K:W,13,0),"")</f>
        <v/>
      </c>
      <c r="F964" s="9" t="str">
        <f>IFERROR(VLOOKUP(B964,zdroj!D:G,4,0),"")</f>
        <v/>
      </c>
      <c r="G964" s="9" t="str">
        <f>IFERROR(IF(N964="A",VLOOKUP(B964,zdroj!D:I,6,0),VLOOKUP(B964,zdroj!D:H,5,0)),"")</f>
        <v/>
      </c>
      <c r="H964" s="9" t="str">
        <f>IFERROR(VLOOKUP(B964,zdroj!D:M,10,0),"")</f>
        <v/>
      </c>
      <c r="I964" s="9" t="str">
        <f>IFERROR(VLOOKUP(B964,zdroj!D:N,11,0),"")</f>
        <v/>
      </c>
      <c r="J964" s="92" t="str">
        <f t="shared" si="28"/>
        <v/>
      </c>
      <c r="K964" s="92" t="str">
        <f t="shared" si="29"/>
        <v/>
      </c>
    </row>
    <row r="965" spans="3:11" x14ac:dyDescent="0.25">
      <c r="C965" s="9" t="str">
        <f>IFERROR(VLOOKUP(B965,zdroj!D:AJ,33,0),"")</f>
        <v/>
      </c>
      <c r="D965" s="9" t="str">
        <f>IFERROR(VLOOKUP(B965,OBECaZSJaAM!K:W,12,0),"")</f>
        <v/>
      </c>
      <c r="E965" s="9" t="str">
        <f>IFERROR(VLOOKUP(B965,OBECaZSJaAM!K:W,13,0),"")</f>
        <v/>
      </c>
      <c r="F965" s="9" t="str">
        <f>IFERROR(VLOOKUP(B965,zdroj!D:G,4,0),"")</f>
        <v/>
      </c>
      <c r="G965" s="9" t="str">
        <f>IFERROR(IF(N965="A",VLOOKUP(B965,zdroj!D:I,6,0),VLOOKUP(B965,zdroj!D:H,5,0)),"")</f>
        <v/>
      </c>
      <c r="H965" s="9" t="str">
        <f>IFERROR(VLOOKUP(B965,zdroj!D:M,10,0),"")</f>
        <v/>
      </c>
      <c r="I965" s="9" t="str">
        <f>IFERROR(VLOOKUP(B965,zdroj!D:N,11,0),"")</f>
        <v/>
      </c>
      <c r="J965" s="92" t="str">
        <f t="shared" si="28"/>
        <v/>
      </c>
      <c r="K965" s="92" t="str">
        <f t="shared" si="29"/>
        <v/>
      </c>
    </row>
    <row r="966" spans="3:11" x14ac:dyDescent="0.25">
      <c r="C966" s="9" t="str">
        <f>IFERROR(VLOOKUP(B966,zdroj!D:AJ,33,0),"")</f>
        <v/>
      </c>
      <c r="D966" s="9" t="str">
        <f>IFERROR(VLOOKUP(B966,OBECaZSJaAM!K:W,12,0),"")</f>
        <v/>
      </c>
      <c r="E966" s="9" t="str">
        <f>IFERROR(VLOOKUP(B966,OBECaZSJaAM!K:W,13,0),"")</f>
        <v/>
      </c>
      <c r="F966" s="9" t="str">
        <f>IFERROR(VLOOKUP(B966,zdroj!D:G,4,0),"")</f>
        <v/>
      </c>
      <c r="G966" s="9" t="str">
        <f>IFERROR(IF(N966="A",VLOOKUP(B966,zdroj!D:I,6,0),VLOOKUP(B966,zdroj!D:H,5,0)),"")</f>
        <v/>
      </c>
      <c r="H966" s="9" t="str">
        <f>IFERROR(VLOOKUP(B966,zdroj!D:M,10,0),"")</f>
        <v/>
      </c>
      <c r="I966" s="9" t="str">
        <f>IFERROR(VLOOKUP(B966,zdroj!D:N,11,0),"")</f>
        <v/>
      </c>
      <c r="J966" s="92" t="str">
        <f t="shared" ref="J966:J1000" si="30">IFERROR(G966/F966,"")</f>
        <v/>
      </c>
      <c r="K966" s="92" t="str">
        <f t="shared" ref="K966:K1000" si="31">IFERROR((I966+H966+G966)/F966,"")</f>
        <v/>
      </c>
    </row>
    <row r="967" spans="3:11" x14ac:dyDescent="0.25">
      <c r="C967" s="9" t="str">
        <f>IFERROR(VLOOKUP(B967,zdroj!D:AJ,33,0),"")</f>
        <v/>
      </c>
      <c r="D967" s="9" t="str">
        <f>IFERROR(VLOOKUP(B967,OBECaZSJaAM!K:W,12,0),"")</f>
        <v/>
      </c>
      <c r="E967" s="9" t="str">
        <f>IFERROR(VLOOKUP(B967,OBECaZSJaAM!K:W,13,0),"")</f>
        <v/>
      </c>
      <c r="F967" s="9" t="str">
        <f>IFERROR(VLOOKUP(B967,zdroj!D:G,4,0),"")</f>
        <v/>
      </c>
      <c r="G967" s="9" t="str">
        <f>IFERROR(IF(N967="A",VLOOKUP(B967,zdroj!D:I,6,0),VLOOKUP(B967,zdroj!D:H,5,0)),"")</f>
        <v/>
      </c>
      <c r="H967" s="9" t="str">
        <f>IFERROR(VLOOKUP(B967,zdroj!D:M,10,0),"")</f>
        <v/>
      </c>
      <c r="I967" s="9" t="str">
        <f>IFERROR(VLOOKUP(B967,zdroj!D:N,11,0),"")</f>
        <v/>
      </c>
      <c r="J967" s="92" t="str">
        <f t="shared" si="30"/>
        <v/>
      </c>
      <c r="K967" s="92" t="str">
        <f t="shared" si="31"/>
        <v/>
      </c>
    </row>
    <row r="968" spans="3:11" x14ac:dyDescent="0.25">
      <c r="C968" s="9" t="str">
        <f>IFERROR(VLOOKUP(B968,zdroj!D:AJ,33,0),"")</f>
        <v/>
      </c>
      <c r="D968" s="9" t="str">
        <f>IFERROR(VLOOKUP(B968,OBECaZSJaAM!K:W,12,0),"")</f>
        <v/>
      </c>
      <c r="E968" s="9" t="str">
        <f>IFERROR(VLOOKUP(B968,OBECaZSJaAM!K:W,13,0),"")</f>
        <v/>
      </c>
      <c r="F968" s="9" t="str">
        <f>IFERROR(VLOOKUP(B968,zdroj!D:G,4,0),"")</f>
        <v/>
      </c>
      <c r="G968" s="9" t="str">
        <f>IFERROR(IF(N968="A",VLOOKUP(B968,zdroj!D:I,6,0),VLOOKUP(B968,zdroj!D:H,5,0)),"")</f>
        <v/>
      </c>
      <c r="H968" s="9" t="str">
        <f>IFERROR(VLOOKUP(B968,zdroj!D:M,10,0),"")</f>
        <v/>
      </c>
      <c r="I968" s="9" t="str">
        <f>IFERROR(VLOOKUP(B968,zdroj!D:N,11,0),"")</f>
        <v/>
      </c>
      <c r="J968" s="92" t="str">
        <f t="shared" si="30"/>
        <v/>
      </c>
      <c r="K968" s="92" t="str">
        <f t="shared" si="31"/>
        <v/>
      </c>
    </row>
    <row r="969" spans="3:11" x14ac:dyDescent="0.25">
      <c r="C969" s="9" t="str">
        <f>IFERROR(VLOOKUP(B969,zdroj!D:AJ,33,0),"")</f>
        <v/>
      </c>
      <c r="D969" s="9" t="str">
        <f>IFERROR(VLOOKUP(B969,OBECaZSJaAM!K:W,12,0),"")</f>
        <v/>
      </c>
      <c r="E969" s="9" t="str">
        <f>IFERROR(VLOOKUP(B969,OBECaZSJaAM!K:W,13,0),"")</f>
        <v/>
      </c>
      <c r="F969" s="9" t="str">
        <f>IFERROR(VLOOKUP(B969,zdroj!D:G,4,0),"")</f>
        <v/>
      </c>
      <c r="G969" s="9" t="str">
        <f>IFERROR(IF(N969="A",VLOOKUP(B969,zdroj!D:I,6,0),VLOOKUP(B969,zdroj!D:H,5,0)),"")</f>
        <v/>
      </c>
      <c r="H969" s="9" t="str">
        <f>IFERROR(VLOOKUP(B969,zdroj!D:M,10,0),"")</f>
        <v/>
      </c>
      <c r="I969" s="9" t="str">
        <f>IFERROR(VLOOKUP(B969,zdroj!D:N,11,0),"")</f>
        <v/>
      </c>
      <c r="J969" s="92" t="str">
        <f t="shared" si="30"/>
        <v/>
      </c>
      <c r="K969" s="92" t="str">
        <f t="shared" si="31"/>
        <v/>
      </c>
    </row>
    <row r="970" spans="3:11" x14ac:dyDescent="0.25">
      <c r="C970" s="9" t="str">
        <f>IFERROR(VLOOKUP(B970,zdroj!D:AJ,33,0),"")</f>
        <v/>
      </c>
      <c r="D970" s="9" t="str">
        <f>IFERROR(VLOOKUP(B970,OBECaZSJaAM!K:W,12,0),"")</f>
        <v/>
      </c>
      <c r="E970" s="9" t="str">
        <f>IFERROR(VLOOKUP(B970,OBECaZSJaAM!K:W,13,0),"")</f>
        <v/>
      </c>
      <c r="F970" s="9" t="str">
        <f>IFERROR(VLOOKUP(B970,zdroj!D:G,4,0),"")</f>
        <v/>
      </c>
      <c r="G970" s="9" t="str">
        <f>IFERROR(IF(N970="A",VLOOKUP(B970,zdroj!D:I,6,0),VLOOKUP(B970,zdroj!D:H,5,0)),"")</f>
        <v/>
      </c>
      <c r="H970" s="9" t="str">
        <f>IFERROR(VLOOKUP(B970,zdroj!D:M,10,0),"")</f>
        <v/>
      </c>
      <c r="I970" s="9" t="str">
        <f>IFERROR(VLOOKUP(B970,zdroj!D:N,11,0),"")</f>
        <v/>
      </c>
      <c r="J970" s="92" t="str">
        <f t="shared" si="30"/>
        <v/>
      </c>
      <c r="K970" s="92" t="str">
        <f t="shared" si="31"/>
        <v/>
      </c>
    </row>
    <row r="971" spans="3:11" x14ac:dyDescent="0.25">
      <c r="C971" s="9" t="str">
        <f>IFERROR(VLOOKUP(B971,zdroj!D:AJ,33,0),"")</f>
        <v/>
      </c>
      <c r="D971" s="9" t="str">
        <f>IFERROR(VLOOKUP(B971,OBECaZSJaAM!K:W,12,0),"")</f>
        <v/>
      </c>
      <c r="E971" s="9" t="str">
        <f>IFERROR(VLOOKUP(B971,OBECaZSJaAM!K:W,13,0),"")</f>
        <v/>
      </c>
      <c r="F971" s="9" t="str">
        <f>IFERROR(VLOOKUP(B971,zdroj!D:G,4,0),"")</f>
        <v/>
      </c>
      <c r="G971" s="9" t="str">
        <f>IFERROR(IF(N971="A",VLOOKUP(B971,zdroj!D:I,6,0),VLOOKUP(B971,zdroj!D:H,5,0)),"")</f>
        <v/>
      </c>
      <c r="H971" s="9" t="str">
        <f>IFERROR(VLOOKUP(B971,zdroj!D:M,10,0),"")</f>
        <v/>
      </c>
      <c r="I971" s="9" t="str">
        <f>IFERROR(VLOOKUP(B971,zdroj!D:N,11,0),"")</f>
        <v/>
      </c>
      <c r="J971" s="92" t="str">
        <f t="shared" si="30"/>
        <v/>
      </c>
      <c r="K971" s="92" t="str">
        <f t="shared" si="31"/>
        <v/>
      </c>
    </row>
    <row r="972" spans="3:11" x14ac:dyDescent="0.25">
      <c r="C972" s="9" t="str">
        <f>IFERROR(VLOOKUP(B972,zdroj!D:AJ,33,0),"")</f>
        <v/>
      </c>
      <c r="D972" s="9" t="str">
        <f>IFERROR(VLOOKUP(B972,OBECaZSJaAM!K:W,12,0),"")</f>
        <v/>
      </c>
      <c r="E972" s="9" t="str">
        <f>IFERROR(VLOOKUP(B972,OBECaZSJaAM!K:W,13,0),"")</f>
        <v/>
      </c>
      <c r="F972" s="9" t="str">
        <f>IFERROR(VLOOKUP(B972,zdroj!D:G,4,0),"")</f>
        <v/>
      </c>
      <c r="G972" s="9" t="str">
        <f>IFERROR(IF(N972="A",VLOOKUP(B972,zdroj!D:I,6,0),VLOOKUP(B972,zdroj!D:H,5,0)),"")</f>
        <v/>
      </c>
      <c r="H972" s="9" t="str">
        <f>IFERROR(VLOOKUP(B972,zdroj!D:M,10,0),"")</f>
        <v/>
      </c>
      <c r="I972" s="9" t="str">
        <f>IFERROR(VLOOKUP(B972,zdroj!D:N,11,0),"")</f>
        <v/>
      </c>
      <c r="J972" s="92" t="str">
        <f t="shared" si="30"/>
        <v/>
      </c>
      <c r="K972" s="92" t="str">
        <f t="shared" si="31"/>
        <v/>
      </c>
    </row>
    <row r="973" spans="3:11" x14ac:dyDescent="0.25">
      <c r="C973" s="9" t="str">
        <f>IFERROR(VLOOKUP(B973,zdroj!D:AJ,33,0),"")</f>
        <v/>
      </c>
      <c r="D973" s="9" t="str">
        <f>IFERROR(VLOOKUP(B973,OBECaZSJaAM!K:W,12,0),"")</f>
        <v/>
      </c>
      <c r="E973" s="9" t="str">
        <f>IFERROR(VLOOKUP(B973,OBECaZSJaAM!K:W,13,0),"")</f>
        <v/>
      </c>
      <c r="F973" s="9" t="str">
        <f>IFERROR(VLOOKUP(B973,zdroj!D:G,4,0),"")</f>
        <v/>
      </c>
      <c r="G973" s="9" t="str">
        <f>IFERROR(IF(N973="A",VLOOKUP(B973,zdroj!D:I,6,0),VLOOKUP(B973,zdroj!D:H,5,0)),"")</f>
        <v/>
      </c>
      <c r="H973" s="9" t="str">
        <f>IFERROR(VLOOKUP(B973,zdroj!D:M,10,0),"")</f>
        <v/>
      </c>
      <c r="I973" s="9" t="str">
        <f>IFERROR(VLOOKUP(B973,zdroj!D:N,11,0),"")</f>
        <v/>
      </c>
      <c r="J973" s="92" t="str">
        <f t="shared" si="30"/>
        <v/>
      </c>
      <c r="K973" s="92" t="str">
        <f t="shared" si="31"/>
        <v/>
      </c>
    </row>
    <row r="974" spans="3:11" x14ac:dyDescent="0.25">
      <c r="C974" s="9" t="str">
        <f>IFERROR(VLOOKUP(B974,zdroj!D:AJ,33,0),"")</f>
        <v/>
      </c>
      <c r="D974" s="9" t="str">
        <f>IFERROR(VLOOKUP(B974,OBECaZSJaAM!K:W,12,0),"")</f>
        <v/>
      </c>
      <c r="E974" s="9" t="str">
        <f>IFERROR(VLOOKUP(B974,OBECaZSJaAM!K:W,13,0),"")</f>
        <v/>
      </c>
      <c r="F974" s="9" t="str">
        <f>IFERROR(VLOOKUP(B974,zdroj!D:G,4,0),"")</f>
        <v/>
      </c>
      <c r="G974" s="9" t="str">
        <f>IFERROR(IF(N974="A",VLOOKUP(B974,zdroj!D:I,6,0),VLOOKUP(B974,zdroj!D:H,5,0)),"")</f>
        <v/>
      </c>
      <c r="H974" s="9" t="str">
        <f>IFERROR(VLOOKUP(B974,zdroj!D:M,10,0),"")</f>
        <v/>
      </c>
      <c r="I974" s="9" t="str">
        <f>IFERROR(VLOOKUP(B974,zdroj!D:N,11,0),"")</f>
        <v/>
      </c>
      <c r="J974" s="92" t="str">
        <f t="shared" si="30"/>
        <v/>
      </c>
      <c r="K974" s="92" t="str">
        <f t="shared" si="31"/>
        <v/>
      </c>
    </row>
    <row r="975" spans="3:11" x14ac:dyDescent="0.25">
      <c r="C975" s="9" t="str">
        <f>IFERROR(VLOOKUP(B975,zdroj!D:AJ,33,0),"")</f>
        <v/>
      </c>
      <c r="D975" s="9" t="str">
        <f>IFERROR(VLOOKUP(B975,OBECaZSJaAM!K:W,12,0),"")</f>
        <v/>
      </c>
      <c r="E975" s="9" t="str">
        <f>IFERROR(VLOOKUP(B975,OBECaZSJaAM!K:W,13,0),"")</f>
        <v/>
      </c>
      <c r="F975" s="9" t="str">
        <f>IFERROR(VLOOKUP(B975,zdroj!D:G,4,0),"")</f>
        <v/>
      </c>
      <c r="G975" s="9" t="str">
        <f>IFERROR(IF(N975="A",VLOOKUP(B975,zdroj!D:I,6,0),VLOOKUP(B975,zdroj!D:H,5,0)),"")</f>
        <v/>
      </c>
      <c r="H975" s="9" t="str">
        <f>IFERROR(VLOOKUP(B975,zdroj!D:M,10,0),"")</f>
        <v/>
      </c>
      <c r="I975" s="9" t="str">
        <f>IFERROR(VLOOKUP(B975,zdroj!D:N,11,0),"")</f>
        <v/>
      </c>
      <c r="J975" s="92" t="str">
        <f t="shared" si="30"/>
        <v/>
      </c>
      <c r="K975" s="92" t="str">
        <f t="shared" si="31"/>
        <v/>
      </c>
    </row>
    <row r="976" spans="3:11" x14ac:dyDescent="0.25">
      <c r="C976" s="9" t="str">
        <f>IFERROR(VLOOKUP(B976,zdroj!D:AJ,33,0),"")</f>
        <v/>
      </c>
      <c r="D976" s="9" t="str">
        <f>IFERROR(VLOOKUP(B976,OBECaZSJaAM!K:W,12,0),"")</f>
        <v/>
      </c>
      <c r="E976" s="9" t="str">
        <f>IFERROR(VLOOKUP(B976,OBECaZSJaAM!K:W,13,0),"")</f>
        <v/>
      </c>
      <c r="F976" s="9" t="str">
        <f>IFERROR(VLOOKUP(B976,zdroj!D:G,4,0),"")</f>
        <v/>
      </c>
      <c r="G976" s="9" t="str">
        <f>IFERROR(IF(N976="A",VLOOKUP(B976,zdroj!D:I,6,0),VLOOKUP(B976,zdroj!D:H,5,0)),"")</f>
        <v/>
      </c>
      <c r="H976" s="9" t="str">
        <f>IFERROR(VLOOKUP(B976,zdroj!D:M,10,0),"")</f>
        <v/>
      </c>
      <c r="I976" s="9" t="str">
        <f>IFERROR(VLOOKUP(B976,zdroj!D:N,11,0),"")</f>
        <v/>
      </c>
      <c r="J976" s="92" t="str">
        <f t="shared" si="30"/>
        <v/>
      </c>
      <c r="K976" s="92" t="str">
        <f t="shared" si="31"/>
        <v/>
      </c>
    </row>
    <row r="977" spans="3:11" x14ac:dyDescent="0.25">
      <c r="C977" s="9" t="str">
        <f>IFERROR(VLOOKUP(B977,zdroj!D:AJ,33,0),"")</f>
        <v/>
      </c>
      <c r="D977" s="9" t="str">
        <f>IFERROR(VLOOKUP(B977,OBECaZSJaAM!K:W,12,0),"")</f>
        <v/>
      </c>
      <c r="E977" s="9" t="str">
        <f>IFERROR(VLOOKUP(B977,OBECaZSJaAM!K:W,13,0),"")</f>
        <v/>
      </c>
      <c r="F977" s="9" t="str">
        <f>IFERROR(VLOOKUP(B977,zdroj!D:G,4,0),"")</f>
        <v/>
      </c>
      <c r="G977" s="9" t="str">
        <f>IFERROR(IF(N977="A",VLOOKUP(B977,zdroj!D:I,6,0),VLOOKUP(B977,zdroj!D:H,5,0)),"")</f>
        <v/>
      </c>
      <c r="H977" s="9" t="str">
        <f>IFERROR(VLOOKUP(B977,zdroj!D:M,10,0),"")</f>
        <v/>
      </c>
      <c r="I977" s="9" t="str">
        <f>IFERROR(VLOOKUP(B977,zdroj!D:N,11,0),"")</f>
        <v/>
      </c>
      <c r="J977" s="92" t="str">
        <f t="shared" si="30"/>
        <v/>
      </c>
      <c r="K977" s="92" t="str">
        <f t="shared" si="31"/>
        <v/>
      </c>
    </row>
    <row r="978" spans="3:11" x14ac:dyDescent="0.25">
      <c r="C978" s="9" t="str">
        <f>IFERROR(VLOOKUP(B978,zdroj!D:AJ,33,0),"")</f>
        <v/>
      </c>
      <c r="D978" s="9" t="str">
        <f>IFERROR(VLOOKUP(B978,OBECaZSJaAM!K:W,12,0),"")</f>
        <v/>
      </c>
      <c r="E978" s="9" t="str">
        <f>IFERROR(VLOOKUP(B978,OBECaZSJaAM!K:W,13,0),"")</f>
        <v/>
      </c>
      <c r="F978" s="9" t="str">
        <f>IFERROR(VLOOKUP(B978,zdroj!D:G,4,0),"")</f>
        <v/>
      </c>
      <c r="G978" s="9" t="str">
        <f>IFERROR(IF(N978="A",VLOOKUP(B978,zdroj!D:I,6,0),VLOOKUP(B978,zdroj!D:H,5,0)),"")</f>
        <v/>
      </c>
      <c r="H978" s="9" t="str">
        <f>IFERROR(VLOOKUP(B978,zdroj!D:M,10,0),"")</f>
        <v/>
      </c>
      <c r="I978" s="9" t="str">
        <f>IFERROR(VLOOKUP(B978,zdroj!D:N,11,0),"")</f>
        <v/>
      </c>
      <c r="J978" s="92" t="str">
        <f t="shared" si="30"/>
        <v/>
      </c>
      <c r="K978" s="92" t="str">
        <f t="shared" si="31"/>
        <v/>
      </c>
    </row>
    <row r="979" spans="3:11" x14ac:dyDescent="0.25">
      <c r="C979" s="9" t="str">
        <f>IFERROR(VLOOKUP(B979,zdroj!D:AJ,33,0),"")</f>
        <v/>
      </c>
      <c r="D979" s="9" t="str">
        <f>IFERROR(VLOOKUP(B979,OBECaZSJaAM!K:W,12,0),"")</f>
        <v/>
      </c>
      <c r="E979" s="9" t="str">
        <f>IFERROR(VLOOKUP(B979,OBECaZSJaAM!K:W,13,0),"")</f>
        <v/>
      </c>
      <c r="F979" s="9" t="str">
        <f>IFERROR(VLOOKUP(B979,zdroj!D:G,4,0),"")</f>
        <v/>
      </c>
      <c r="G979" s="9" t="str">
        <f>IFERROR(IF(N979="A",VLOOKUP(B979,zdroj!D:I,6,0),VLOOKUP(B979,zdroj!D:H,5,0)),"")</f>
        <v/>
      </c>
      <c r="H979" s="9" t="str">
        <f>IFERROR(VLOOKUP(B979,zdroj!D:M,10,0),"")</f>
        <v/>
      </c>
      <c r="I979" s="9" t="str">
        <f>IFERROR(VLOOKUP(B979,zdroj!D:N,11,0),"")</f>
        <v/>
      </c>
      <c r="J979" s="92" t="str">
        <f t="shared" si="30"/>
        <v/>
      </c>
      <c r="K979" s="92" t="str">
        <f t="shared" si="31"/>
        <v/>
      </c>
    </row>
    <row r="980" spans="3:11" x14ac:dyDescent="0.25">
      <c r="C980" s="9" t="str">
        <f>IFERROR(VLOOKUP(B980,zdroj!D:AJ,33,0),"")</f>
        <v/>
      </c>
      <c r="D980" s="9" t="str">
        <f>IFERROR(VLOOKUP(B980,OBECaZSJaAM!K:W,12,0),"")</f>
        <v/>
      </c>
      <c r="E980" s="9" t="str">
        <f>IFERROR(VLOOKUP(B980,OBECaZSJaAM!K:W,13,0),"")</f>
        <v/>
      </c>
      <c r="F980" s="9" t="str">
        <f>IFERROR(VLOOKUP(B980,zdroj!D:G,4,0),"")</f>
        <v/>
      </c>
      <c r="G980" s="9" t="str">
        <f>IFERROR(IF(N980="A",VLOOKUP(B980,zdroj!D:I,6,0),VLOOKUP(B980,zdroj!D:H,5,0)),"")</f>
        <v/>
      </c>
      <c r="H980" s="9" t="str">
        <f>IFERROR(VLOOKUP(B980,zdroj!D:M,10,0),"")</f>
        <v/>
      </c>
      <c r="I980" s="9" t="str">
        <f>IFERROR(VLOOKUP(B980,zdroj!D:N,11,0),"")</f>
        <v/>
      </c>
      <c r="J980" s="92" t="str">
        <f t="shared" si="30"/>
        <v/>
      </c>
      <c r="K980" s="92" t="str">
        <f t="shared" si="31"/>
        <v/>
      </c>
    </row>
    <row r="981" spans="3:11" x14ac:dyDescent="0.25">
      <c r="C981" s="9" t="str">
        <f>IFERROR(VLOOKUP(B981,zdroj!D:AJ,33,0),"")</f>
        <v/>
      </c>
      <c r="D981" s="9" t="str">
        <f>IFERROR(VLOOKUP(B981,OBECaZSJaAM!K:W,12,0),"")</f>
        <v/>
      </c>
      <c r="E981" s="9" t="str">
        <f>IFERROR(VLOOKUP(B981,OBECaZSJaAM!K:W,13,0),"")</f>
        <v/>
      </c>
      <c r="F981" s="9" t="str">
        <f>IFERROR(VLOOKUP(B981,zdroj!D:G,4,0),"")</f>
        <v/>
      </c>
      <c r="G981" s="9" t="str">
        <f>IFERROR(IF(N981="A",VLOOKUP(B981,zdroj!D:I,6,0),VLOOKUP(B981,zdroj!D:H,5,0)),"")</f>
        <v/>
      </c>
      <c r="H981" s="9" t="str">
        <f>IFERROR(VLOOKUP(B981,zdroj!D:M,10,0),"")</f>
        <v/>
      </c>
      <c r="I981" s="9" t="str">
        <f>IFERROR(VLOOKUP(B981,zdroj!D:N,11,0),"")</f>
        <v/>
      </c>
      <c r="J981" s="92" t="str">
        <f t="shared" si="30"/>
        <v/>
      </c>
      <c r="K981" s="92" t="str">
        <f t="shared" si="31"/>
        <v/>
      </c>
    </row>
    <row r="982" spans="3:11" x14ac:dyDescent="0.25">
      <c r="C982" s="9" t="str">
        <f>IFERROR(VLOOKUP(B982,zdroj!D:AJ,33,0),"")</f>
        <v/>
      </c>
      <c r="D982" s="9" t="str">
        <f>IFERROR(VLOOKUP(B982,OBECaZSJaAM!K:W,12,0),"")</f>
        <v/>
      </c>
      <c r="E982" s="9" t="str">
        <f>IFERROR(VLOOKUP(B982,OBECaZSJaAM!K:W,13,0),"")</f>
        <v/>
      </c>
      <c r="F982" s="9" t="str">
        <f>IFERROR(VLOOKUP(B982,zdroj!D:G,4,0),"")</f>
        <v/>
      </c>
      <c r="G982" s="9" t="str">
        <f>IFERROR(IF(N982="A",VLOOKUP(B982,zdroj!D:I,6,0),VLOOKUP(B982,zdroj!D:H,5,0)),"")</f>
        <v/>
      </c>
      <c r="H982" s="9" t="str">
        <f>IFERROR(VLOOKUP(B982,zdroj!D:M,10,0),"")</f>
        <v/>
      </c>
      <c r="I982" s="9" t="str">
        <f>IFERROR(VLOOKUP(B982,zdroj!D:N,11,0),"")</f>
        <v/>
      </c>
      <c r="J982" s="92" t="str">
        <f t="shared" si="30"/>
        <v/>
      </c>
      <c r="K982" s="92" t="str">
        <f t="shared" si="31"/>
        <v/>
      </c>
    </row>
    <row r="983" spans="3:11" x14ac:dyDescent="0.25">
      <c r="C983" s="9" t="str">
        <f>IFERROR(VLOOKUP(B983,zdroj!D:AJ,33,0),"")</f>
        <v/>
      </c>
      <c r="D983" s="9" t="str">
        <f>IFERROR(VLOOKUP(B983,OBECaZSJaAM!K:W,12,0),"")</f>
        <v/>
      </c>
      <c r="E983" s="9" t="str">
        <f>IFERROR(VLOOKUP(B983,OBECaZSJaAM!K:W,13,0),"")</f>
        <v/>
      </c>
      <c r="F983" s="9" t="str">
        <f>IFERROR(VLOOKUP(B983,zdroj!D:G,4,0),"")</f>
        <v/>
      </c>
      <c r="G983" s="9" t="str">
        <f>IFERROR(IF(N983="A",VLOOKUP(B983,zdroj!D:I,6,0),VLOOKUP(B983,zdroj!D:H,5,0)),"")</f>
        <v/>
      </c>
      <c r="H983" s="9" t="str">
        <f>IFERROR(VLOOKUP(B983,zdroj!D:M,10,0),"")</f>
        <v/>
      </c>
      <c r="I983" s="9" t="str">
        <f>IFERROR(VLOOKUP(B983,zdroj!D:N,11,0),"")</f>
        <v/>
      </c>
      <c r="J983" s="92" t="str">
        <f t="shared" si="30"/>
        <v/>
      </c>
      <c r="K983" s="92" t="str">
        <f t="shared" si="31"/>
        <v/>
      </c>
    </row>
    <row r="984" spans="3:11" x14ac:dyDescent="0.25">
      <c r="C984" s="9" t="str">
        <f>IFERROR(VLOOKUP(B984,zdroj!D:AJ,33,0),"")</f>
        <v/>
      </c>
      <c r="D984" s="9" t="str">
        <f>IFERROR(VLOOKUP(B984,OBECaZSJaAM!K:W,12,0),"")</f>
        <v/>
      </c>
      <c r="E984" s="9" t="str">
        <f>IFERROR(VLOOKUP(B984,OBECaZSJaAM!K:W,13,0),"")</f>
        <v/>
      </c>
      <c r="F984" s="9" t="str">
        <f>IFERROR(VLOOKUP(B984,zdroj!D:G,4,0),"")</f>
        <v/>
      </c>
      <c r="G984" s="9" t="str">
        <f>IFERROR(IF(N984="A",VLOOKUP(B984,zdroj!D:I,6,0),VLOOKUP(B984,zdroj!D:H,5,0)),"")</f>
        <v/>
      </c>
      <c r="H984" s="9" t="str">
        <f>IFERROR(VLOOKUP(B984,zdroj!D:M,10,0),"")</f>
        <v/>
      </c>
      <c r="I984" s="9" t="str">
        <f>IFERROR(VLOOKUP(B984,zdroj!D:N,11,0),"")</f>
        <v/>
      </c>
      <c r="J984" s="92" t="str">
        <f t="shared" si="30"/>
        <v/>
      </c>
      <c r="K984" s="92" t="str">
        <f t="shared" si="31"/>
        <v/>
      </c>
    </row>
    <row r="985" spans="3:11" x14ac:dyDescent="0.25">
      <c r="C985" s="9" t="str">
        <f>IFERROR(VLOOKUP(B985,zdroj!D:AJ,33,0),"")</f>
        <v/>
      </c>
      <c r="D985" s="9" t="str">
        <f>IFERROR(VLOOKUP(B985,OBECaZSJaAM!K:W,12,0),"")</f>
        <v/>
      </c>
      <c r="E985" s="9" t="str">
        <f>IFERROR(VLOOKUP(B985,OBECaZSJaAM!K:W,13,0),"")</f>
        <v/>
      </c>
      <c r="F985" s="9" t="str">
        <f>IFERROR(VLOOKUP(B985,zdroj!D:G,4,0),"")</f>
        <v/>
      </c>
      <c r="G985" s="9" t="str">
        <f>IFERROR(IF(N985="A",VLOOKUP(B985,zdroj!D:I,6,0),VLOOKUP(B985,zdroj!D:H,5,0)),"")</f>
        <v/>
      </c>
      <c r="H985" s="9" t="str">
        <f>IFERROR(VLOOKUP(B985,zdroj!D:M,10,0),"")</f>
        <v/>
      </c>
      <c r="I985" s="9" t="str">
        <f>IFERROR(VLOOKUP(B985,zdroj!D:N,11,0),"")</f>
        <v/>
      </c>
      <c r="J985" s="92" t="str">
        <f t="shared" si="30"/>
        <v/>
      </c>
      <c r="K985" s="92" t="str">
        <f t="shared" si="31"/>
        <v/>
      </c>
    </row>
    <row r="986" spans="3:11" x14ac:dyDescent="0.25">
      <c r="C986" s="9" t="str">
        <f>IFERROR(VLOOKUP(B986,zdroj!D:AJ,33,0),"")</f>
        <v/>
      </c>
      <c r="D986" s="9" t="str">
        <f>IFERROR(VLOOKUP(B986,OBECaZSJaAM!K:W,12,0),"")</f>
        <v/>
      </c>
      <c r="E986" s="9" t="str">
        <f>IFERROR(VLOOKUP(B986,OBECaZSJaAM!K:W,13,0),"")</f>
        <v/>
      </c>
      <c r="F986" s="9" t="str">
        <f>IFERROR(VLOOKUP(B986,zdroj!D:G,4,0),"")</f>
        <v/>
      </c>
      <c r="G986" s="9" t="str">
        <f>IFERROR(IF(N986="A",VLOOKUP(B986,zdroj!D:I,6,0),VLOOKUP(B986,zdroj!D:H,5,0)),"")</f>
        <v/>
      </c>
      <c r="H986" s="9" t="str">
        <f>IFERROR(VLOOKUP(B986,zdroj!D:M,10,0),"")</f>
        <v/>
      </c>
      <c r="I986" s="9" t="str">
        <f>IFERROR(VLOOKUP(B986,zdroj!D:N,11,0),"")</f>
        <v/>
      </c>
      <c r="J986" s="92" t="str">
        <f t="shared" si="30"/>
        <v/>
      </c>
      <c r="K986" s="92" t="str">
        <f t="shared" si="31"/>
        <v/>
      </c>
    </row>
    <row r="987" spans="3:11" x14ac:dyDescent="0.25">
      <c r="C987" s="9" t="str">
        <f>IFERROR(VLOOKUP(B987,zdroj!D:AJ,33,0),"")</f>
        <v/>
      </c>
      <c r="D987" s="9" t="str">
        <f>IFERROR(VLOOKUP(B987,OBECaZSJaAM!K:W,12,0),"")</f>
        <v/>
      </c>
      <c r="E987" s="9" t="str">
        <f>IFERROR(VLOOKUP(B987,OBECaZSJaAM!K:W,13,0),"")</f>
        <v/>
      </c>
      <c r="F987" s="9" t="str">
        <f>IFERROR(VLOOKUP(B987,zdroj!D:G,4,0),"")</f>
        <v/>
      </c>
      <c r="G987" s="9" t="str">
        <f>IFERROR(IF(N987="A",VLOOKUP(B987,zdroj!D:I,6,0),VLOOKUP(B987,zdroj!D:H,5,0)),"")</f>
        <v/>
      </c>
      <c r="H987" s="9" t="str">
        <f>IFERROR(VLOOKUP(B987,zdroj!D:M,10,0),"")</f>
        <v/>
      </c>
      <c r="I987" s="9" t="str">
        <f>IFERROR(VLOOKUP(B987,zdroj!D:N,11,0),"")</f>
        <v/>
      </c>
      <c r="J987" s="92" t="str">
        <f t="shared" si="30"/>
        <v/>
      </c>
      <c r="K987" s="92" t="str">
        <f t="shared" si="31"/>
        <v/>
      </c>
    </row>
    <row r="988" spans="3:11" x14ac:dyDescent="0.25">
      <c r="C988" s="9" t="str">
        <f>IFERROR(VLOOKUP(B988,zdroj!D:AJ,33,0),"")</f>
        <v/>
      </c>
      <c r="D988" s="9" t="str">
        <f>IFERROR(VLOOKUP(B988,OBECaZSJaAM!K:W,12,0),"")</f>
        <v/>
      </c>
      <c r="E988" s="9" t="str">
        <f>IFERROR(VLOOKUP(B988,OBECaZSJaAM!K:W,13,0),"")</f>
        <v/>
      </c>
      <c r="F988" s="9" t="str">
        <f>IFERROR(VLOOKUP(B988,zdroj!D:G,4,0),"")</f>
        <v/>
      </c>
      <c r="G988" s="9" t="str">
        <f>IFERROR(IF(N988="A",VLOOKUP(B988,zdroj!D:I,6,0),VLOOKUP(B988,zdroj!D:H,5,0)),"")</f>
        <v/>
      </c>
      <c r="H988" s="9" t="str">
        <f>IFERROR(VLOOKUP(B988,zdroj!D:M,10,0),"")</f>
        <v/>
      </c>
      <c r="I988" s="9" t="str">
        <f>IFERROR(VLOOKUP(B988,zdroj!D:N,11,0),"")</f>
        <v/>
      </c>
      <c r="J988" s="92" t="str">
        <f t="shared" si="30"/>
        <v/>
      </c>
      <c r="K988" s="92" t="str">
        <f t="shared" si="31"/>
        <v/>
      </c>
    </row>
    <row r="989" spans="3:11" x14ac:dyDescent="0.25">
      <c r="C989" s="9" t="str">
        <f>IFERROR(VLOOKUP(B989,zdroj!D:AJ,33,0),"")</f>
        <v/>
      </c>
      <c r="D989" s="9" t="str">
        <f>IFERROR(VLOOKUP(B989,OBECaZSJaAM!K:W,12,0),"")</f>
        <v/>
      </c>
      <c r="E989" s="9" t="str">
        <f>IFERROR(VLOOKUP(B989,OBECaZSJaAM!K:W,13,0),"")</f>
        <v/>
      </c>
      <c r="F989" s="9" t="str">
        <f>IFERROR(VLOOKUP(B989,zdroj!D:G,4,0),"")</f>
        <v/>
      </c>
      <c r="G989" s="9" t="str">
        <f>IFERROR(IF(N989="A",VLOOKUP(B989,zdroj!D:I,6,0),VLOOKUP(B989,zdroj!D:H,5,0)),"")</f>
        <v/>
      </c>
      <c r="H989" s="9" t="str">
        <f>IFERROR(VLOOKUP(B989,zdroj!D:M,10,0),"")</f>
        <v/>
      </c>
      <c r="I989" s="9" t="str">
        <f>IFERROR(VLOOKUP(B989,zdroj!D:N,11,0),"")</f>
        <v/>
      </c>
      <c r="J989" s="92" t="str">
        <f t="shared" si="30"/>
        <v/>
      </c>
      <c r="K989" s="92" t="str">
        <f t="shared" si="31"/>
        <v/>
      </c>
    </row>
    <row r="990" spans="3:11" x14ac:dyDescent="0.25">
      <c r="C990" s="9" t="str">
        <f>IFERROR(VLOOKUP(B990,zdroj!D:AJ,33,0),"")</f>
        <v/>
      </c>
      <c r="D990" s="9" t="str">
        <f>IFERROR(VLOOKUP(B990,OBECaZSJaAM!K:W,12,0),"")</f>
        <v/>
      </c>
      <c r="E990" s="9" t="str">
        <f>IFERROR(VLOOKUP(B990,OBECaZSJaAM!K:W,13,0),"")</f>
        <v/>
      </c>
      <c r="F990" s="9" t="str">
        <f>IFERROR(VLOOKUP(B990,zdroj!D:G,4,0),"")</f>
        <v/>
      </c>
      <c r="G990" s="9" t="str">
        <f>IFERROR(IF(N990="A",VLOOKUP(B990,zdroj!D:I,6,0),VLOOKUP(B990,zdroj!D:H,5,0)),"")</f>
        <v/>
      </c>
      <c r="H990" s="9" t="str">
        <f>IFERROR(VLOOKUP(B990,zdroj!D:M,10,0),"")</f>
        <v/>
      </c>
      <c r="I990" s="9" t="str">
        <f>IFERROR(VLOOKUP(B990,zdroj!D:N,11,0),"")</f>
        <v/>
      </c>
      <c r="J990" s="92" t="str">
        <f t="shared" si="30"/>
        <v/>
      </c>
      <c r="K990" s="92" t="str">
        <f t="shared" si="31"/>
        <v/>
      </c>
    </row>
    <row r="991" spans="3:11" x14ac:dyDescent="0.25">
      <c r="C991" s="9" t="str">
        <f>IFERROR(VLOOKUP(B991,zdroj!D:AJ,33,0),"")</f>
        <v/>
      </c>
      <c r="D991" s="9" t="str">
        <f>IFERROR(VLOOKUP(B991,OBECaZSJaAM!K:W,12,0),"")</f>
        <v/>
      </c>
      <c r="E991" s="9" t="str">
        <f>IFERROR(VLOOKUP(B991,OBECaZSJaAM!K:W,13,0),"")</f>
        <v/>
      </c>
      <c r="F991" s="9" t="str">
        <f>IFERROR(VLOOKUP(B991,zdroj!D:G,4,0),"")</f>
        <v/>
      </c>
      <c r="G991" s="9" t="str">
        <f>IFERROR(IF(N991="A",VLOOKUP(B991,zdroj!D:I,6,0),VLOOKUP(B991,zdroj!D:H,5,0)),"")</f>
        <v/>
      </c>
      <c r="H991" s="9" t="str">
        <f>IFERROR(VLOOKUP(B991,zdroj!D:M,10,0),"")</f>
        <v/>
      </c>
      <c r="I991" s="9" t="str">
        <f>IFERROR(VLOOKUP(B991,zdroj!D:N,11,0),"")</f>
        <v/>
      </c>
      <c r="J991" s="92" t="str">
        <f t="shared" si="30"/>
        <v/>
      </c>
      <c r="K991" s="92" t="str">
        <f t="shared" si="31"/>
        <v/>
      </c>
    </row>
    <row r="992" spans="3:11" x14ac:dyDescent="0.25">
      <c r="C992" s="9" t="str">
        <f>IFERROR(VLOOKUP(B992,zdroj!D:AJ,33,0),"")</f>
        <v/>
      </c>
      <c r="D992" s="9" t="str">
        <f>IFERROR(VLOOKUP(B992,OBECaZSJaAM!K:W,12,0),"")</f>
        <v/>
      </c>
      <c r="E992" s="9" t="str">
        <f>IFERROR(VLOOKUP(B992,OBECaZSJaAM!K:W,13,0),"")</f>
        <v/>
      </c>
      <c r="F992" s="9" t="str">
        <f>IFERROR(VLOOKUP(B992,zdroj!D:G,4,0),"")</f>
        <v/>
      </c>
      <c r="G992" s="9" t="str">
        <f>IFERROR(IF(N992="A",VLOOKUP(B992,zdroj!D:I,6,0),VLOOKUP(B992,zdroj!D:H,5,0)),"")</f>
        <v/>
      </c>
      <c r="H992" s="9" t="str">
        <f>IFERROR(VLOOKUP(B992,zdroj!D:M,10,0),"")</f>
        <v/>
      </c>
      <c r="I992" s="9" t="str">
        <f>IFERROR(VLOOKUP(B992,zdroj!D:N,11,0),"")</f>
        <v/>
      </c>
      <c r="J992" s="92" t="str">
        <f t="shared" si="30"/>
        <v/>
      </c>
      <c r="K992" s="92" t="str">
        <f t="shared" si="31"/>
        <v/>
      </c>
    </row>
    <row r="993" spans="2:11" x14ac:dyDescent="0.25">
      <c r="C993" s="9" t="str">
        <f>IFERROR(VLOOKUP(B993,zdroj!D:AJ,33,0),"")</f>
        <v/>
      </c>
      <c r="D993" s="9" t="str">
        <f>IFERROR(VLOOKUP(B993,OBECaZSJaAM!K:W,12,0),"")</f>
        <v/>
      </c>
      <c r="E993" s="9" t="str">
        <f>IFERROR(VLOOKUP(B993,OBECaZSJaAM!K:W,13,0),"")</f>
        <v/>
      </c>
      <c r="F993" s="9" t="str">
        <f>IFERROR(VLOOKUP(B993,zdroj!D:G,4,0),"")</f>
        <v/>
      </c>
      <c r="G993" s="9" t="str">
        <f>IFERROR(IF(N993="A",VLOOKUP(B993,zdroj!D:I,6,0),VLOOKUP(B993,zdroj!D:H,5,0)),"")</f>
        <v/>
      </c>
      <c r="H993" s="9" t="str">
        <f>IFERROR(VLOOKUP(B993,zdroj!D:M,10,0),"")</f>
        <v/>
      </c>
      <c r="I993" s="9" t="str">
        <f>IFERROR(VLOOKUP(B993,zdroj!D:N,11,0),"")</f>
        <v/>
      </c>
      <c r="J993" s="92" t="str">
        <f t="shared" si="30"/>
        <v/>
      </c>
      <c r="K993" s="92" t="str">
        <f t="shared" si="31"/>
        <v/>
      </c>
    </row>
    <row r="994" spans="2:11" x14ac:dyDescent="0.25">
      <c r="C994" s="9" t="str">
        <f>IFERROR(VLOOKUP(B994,zdroj!D:AJ,33,0),"")</f>
        <v/>
      </c>
      <c r="D994" s="9" t="str">
        <f>IFERROR(VLOOKUP(B994,OBECaZSJaAM!K:W,12,0),"")</f>
        <v/>
      </c>
      <c r="E994" s="9" t="str">
        <f>IFERROR(VLOOKUP(B994,OBECaZSJaAM!K:W,13,0),"")</f>
        <v/>
      </c>
      <c r="F994" s="9" t="str">
        <f>IFERROR(VLOOKUP(B994,zdroj!D:G,4,0),"")</f>
        <v/>
      </c>
      <c r="G994" s="9" t="str">
        <f>IFERROR(IF(N994="A",VLOOKUP(B994,zdroj!D:I,6,0),VLOOKUP(B994,zdroj!D:H,5,0)),"")</f>
        <v/>
      </c>
      <c r="H994" s="9" t="str">
        <f>IFERROR(VLOOKUP(B994,zdroj!D:M,10,0),"")</f>
        <v/>
      </c>
      <c r="I994" s="9" t="str">
        <f>IFERROR(VLOOKUP(B994,zdroj!D:N,11,0),"")</f>
        <v/>
      </c>
      <c r="J994" s="92" t="str">
        <f t="shared" si="30"/>
        <v/>
      </c>
      <c r="K994" s="92" t="str">
        <f t="shared" si="31"/>
        <v/>
      </c>
    </row>
    <row r="995" spans="2:11" x14ac:dyDescent="0.25">
      <c r="C995" s="9" t="str">
        <f>IFERROR(VLOOKUP(B995,zdroj!D:AJ,33,0),"")</f>
        <v/>
      </c>
      <c r="D995" s="9" t="str">
        <f>IFERROR(VLOOKUP(B995,OBECaZSJaAM!K:W,12,0),"")</f>
        <v/>
      </c>
      <c r="E995" s="9" t="str">
        <f>IFERROR(VLOOKUP(B995,OBECaZSJaAM!K:W,13,0),"")</f>
        <v/>
      </c>
      <c r="F995" s="9" t="str">
        <f>IFERROR(VLOOKUP(B995,zdroj!D:G,4,0),"")</f>
        <v/>
      </c>
      <c r="G995" s="9" t="str">
        <f>IFERROR(IF(N995="A",VLOOKUP(B995,zdroj!D:I,6,0),VLOOKUP(B995,zdroj!D:H,5,0)),"")</f>
        <v/>
      </c>
      <c r="H995" s="9" t="str">
        <f>IFERROR(VLOOKUP(B995,zdroj!D:M,10,0),"")</f>
        <v/>
      </c>
      <c r="I995" s="9" t="str">
        <f>IFERROR(VLOOKUP(B995,zdroj!D:N,11,0),"")</f>
        <v/>
      </c>
      <c r="J995" s="92" t="str">
        <f t="shared" si="30"/>
        <v/>
      </c>
      <c r="K995" s="92" t="str">
        <f t="shared" si="31"/>
        <v/>
      </c>
    </row>
    <row r="996" spans="2:11" x14ac:dyDescent="0.25">
      <c r="C996" s="9" t="str">
        <f>IFERROR(VLOOKUP(B996,zdroj!D:AJ,33,0),"")</f>
        <v/>
      </c>
      <c r="D996" s="9" t="str">
        <f>IFERROR(VLOOKUP(B996,OBECaZSJaAM!K:W,12,0),"")</f>
        <v/>
      </c>
      <c r="E996" s="9" t="str">
        <f>IFERROR(VLOOKUP(B996,OBECaZSJaAM!K:W,13,0),"")</f>
        <v/>
      </c>
      <c r="F996" s="9" t="str">
        <f>IFERROR(VLOOKUP(B996,zdroj!D:G,4,0),"")</f>
        <v/>
      </c>
      <c r="G996" s="9" t="str">
        <f>IFERROR(IF(N996="A",VLOOKUP(B996,zdroj!D:I,6,0),VLOOKUP(B996,zdroj!D:H,5,0)),"")</f>
        <v/>
      </c>
      <c r="H996" s="9" t="str">
        <f>IFERROR(VLOOKUP(B996,zdroj!D:M,10,0),"")</f>
        <v/>
      </c>
      <c r="I996" s="9" t="str">
        <f>IFERROR(VLOOKUP(B996,zdroj!D:N,11,0),"")</f>
        <v/>
      </c>
      <c r="J996" s="92" t="str">
        <f t="shared" si="30"/>
        <v/>
      </c>
      <c r="K996" s="92" t="str">
        <f t="shared" si="31"/>
        <v/>
      </c>
    </row>
    <row r="997" spans="2:11" x14ac:dyDescent="0.25">
      <c r="C997" s="9" t="str">
        <f>IFERROR(VLOOKUP(B997,zdroj!D:AJ,33,0),"")</f>
        <v/>
      </c>
      <c r="D997" s="9" t="str">
        <f>IFERROR(VLOOKUP(B997,OBECaZSJaAM!K:W,12,0),"")</f>
        <v/>
      </c>
      <c r="E997" s="9" t="str">
        <f>IFERROR(VLOOKUP(B997,OBECaZSJaAM!K:W,13,0),"")</f>
        <v/>
      </c>
      <c r="F997" s="9" t="str">
        <f>IFERROR(VLOOKUP(B997,zdroj!D:G,4,0),"")</f>
        <v/>
      </c>
      <c r="G997" s="9" t="str">
        <f>IFERROR(IF(N997="A",VLOOKUP(B997,zdroj!D:I,6,0),VLOOKUP(B997,zdroj!D:H,5,0)),"")</f>
        <v/>
      </c>
      <c r="H997" s="9" t="str">
        <f>IFERROR(VLOOKUP(B997,zdroj!D:M,10,0),"")</f>
        <v/>
      </c>
      <c r="I997" s="9" t="str">
        <f>IFERROR(VLOOKUP(B997,zdroj!D:N,11,0),"")</f>
        <v/>
      </c>
      <c r="J997" s="92" t="str">
        <f t="shared" si="30"/>
        <v/>
      </c>
      <c r="K997" s="92" t="str">
        <f t="shared" si="31"/>
        <v/>
      </c>
    </row>
    <row r="998" spans="2:11" x14ac:dyDescent="0.25">
      <c r="C998" s="9" t="str">
        <f>IFERROR(VLOOKUP(B998,zdroj!D:AJ,33,0),"")</f>
        <v/>
      </c>
      <c r="D998" s="9" t="str">
        <f>IFERROR(VLOOKUP(B998,OBECaZSJaAM!K:W,12,0),"")</f>
        <v/>
      </c>
      <c r="E998" s="9" t="str">
        <f>IFERROR(VLOOKUP(B998,OBECaZSJaAM!K:W,13,0),"")</f>
        <v/>
      </c>
      <c r="F998" s="9" t="str">
        <f>IFERROR(VLOOKUP(B998,zdroj!D:G,4,0),"")</f>
        <v/>
      </c>
      <c r="G998" s="9" t="str">
        <f>IFERROR(IF(N998="A",VLOOKUP(B998,zdroj!D:I,6,0),VLOOKUP(B998,zdroj!D:H,5,0)),"")</f>
        <v/>
      </c>
      <c r="H998" s="9" t="str">
        <f>IFERROR(VLOOKUP(B998,zdroj!D:M,10,0),"")</f>
        <v/>
      </c>
      <c r="I998" s="9" t="str">
        <f>IFERROR(VLOOKUP(B998,zdroj!D:N,11,0),"")</f>
        <v/>
      </c>
      <c r="J998" s="92" t="str">
        <f t="shared" si="30"/>
        <v/>
      </c>
      <c r="K998" s="92" t="str">
        <f t="shared" si="31"/>
        <v/>
      </c>
    </row>
    <row r="999" spans="2:11" x14ac:dyDescent="0.25">
      <c r="C999" s="9" t="str">
        <f>IFERROR(VLOOKUP(B999,zdroj!D:AJ,33,0),"")</f>
        <v/>
      </c>
      <c r="D999" s="9" t="str">
        <f>IFERROR(VLOOKUP(B999,OBECaZSJaAM!K:W,12,0),"")</f>
        <v/>
      </c>
      <c r="E999" s="9" t="str">
        <f>IFERROR(VLOOKUP(B999,OBECaZSJaAM!K:W,13,0),"")</f>
        <v/>
      </c>
      <c r="F999" s="9" t="str">
        <f>IFERROR(VLOOKUP(B999,zdroj!D:G,4,0),"")</f>
        <v/>
      </c>
      <c r="G999" s="9" t="str">
        <f>IFERROR(IF(N999="A",VLOOKUP(B999,zdroj!D:I,6,0),VLOOKUP(B999,zdroj!D:H,5,0)),"")</f>
        <v/>
      </c>
      <c r="H999" s="9" t="str">
        <f>IFERROR(VLOOKUP(B999,zdroj!D:M,10,0),"")</f>
        <v/>
      </c>
      <c r="I999" s="9" t="str">
        <f>IFERROR(VLOOKUP(B999,zdroj!D:N,11,0),"")</f>
        <v/>
      </c>
      <c r="J999" s="92" t="str">
        <f t="shared" si="30"/>
        <v/>
      </c>
      <c r="K999" s="92" t="str">
        <f t="shared" si="31"/>
        <v/>
      </c>
    </row>
    <row r="1000" spans="2:11" x14ac:dyDescent="0.25">
      <c r="C1000" s="9" t="str">
        <f>IFERROR(VLOOKUP(B1000,zdroj!D:AJ,33,0),"")</f>
        <v/>
      </c>
      <c r="D1000" s="9" t="str">
        <f>IFERROR(VLOOKUP(B1000,OBECaZSJaAM!K:W,12,0),"")</f>
        <v/>
      </c>
      <c r="E1000" s="9" t="str">
        <f>IFERROR(VLOOKUP(B1000,OBECaZSJaAM!K:W,13,0),"")</f>
        <v/>
      </c>
      <c r="F1000" s="9" t="str">
        <f>IFERROR(VLOOKUP(B1000,zdroj!D:G,4,0),"")</f>
        <v/>
      </c>
      <c r="G1000" s="9" t="str">
        <f>IFERROR(IF(N1000="A",VLOOKUP(B1000,zdroj!D:I,6,0),VLOOKUP(B1000,zdroj!D:H,5,0)),"")</f>
        <v/>
      </c>
      <c r="H1000" s="9" t="str">
        <f>IFERROR(VLOOKUP(B1000,zdroj!D:M,10,0),"")</f>
        <v/>
      </c>
      <c r="I1000" s="9" t="str">
        <f>IFERROR(VLOOKUP(B1000,zdroj!D:N,11,0),"")</f>
        <v/>
      </c>
      <c r="J1000" s="92" t="str">
        <f t="shared" si="30"/>
        <v/>
      </c>
      <c r="K1000" s="92" t="str">
        <f t="shared" si="31"/>
        <v/>
      </c>
    </row>
    <row r="1001" spans="2:11" ht="15.75" x14ac:dyDescent="0.25">
      <c r="B1001" s="93" t="s">
        <v>326</v>
      </c>
      <c r="C1001" s="195">
        <f>COUNTIF(B5:B1000,"*")</f>
        <v>1</v>
      </c>
      <c r="D1001" s="196"/>
      <c r="E1001" s="197"/>
      <c r="F1001" s="85">
        <f>SUM(F5:F1000)</f>
        <v>0</v>
      </c>
      <c r="G1001" s="85">
        <f>SUM(G5:G1000)</f>
        <v>0</v>
      </c>
      <c r="H1001" s="85">
        <f>SUM(H5:H1000)</f>
        <v>0</v>
      </c>
      <c r="I1001" s="85">
        <f>SUM(I5:I1000)</f>
        <v>0</v>
      </c>
    </row>
  </sheetData>
  <sheetProtection algorithmName="SHA-512" hashValue="g/0lcuKkBK+vfNfRS7yAQHPN6x9EqZewjzBiV+m+fUzAsU0eOazcgp0FOIXEpiHKgKHW1F9ol+A88bcwhB1TKg==" saltValue="8xaLxPSS+UJYA73vJ0qAIg==" spinCount="100000" sheet="1" objects="1" scenarios="1" autoFilter="0"/>
  <autoFilter ref="B2:K4" xr:uid="{CA5C6D60-2A0F-4C86-AF0C-F42D16D8BB41}">
    <filterColumn colId="0" showButton="0"/>
    <filterColumn colId="1" showButton="0"/>
    <filterColumn colId="2" showButton="0"/>
    <filterColumn colId="4" showButton="0"/>
    <filterColumn colId="5" showButton="0"/>
    <filterColumn colId="6" showButton="0"/>
    <filterColumn colId="8" showButton="0"/>
  </autoFilter>
  <mergeCells count="8">
    <mergeCell ref="C1001:E1001"/>
    <mergeCell ref="B2:E3"/>
    <mergeCell ref="F2:I2"/>
    <mergeCell ref="J2:K2"/>
    <mergeCell ref="F3:F4"/>
    <mergeCell ref="G3:I3"/>
    <mergeCell ref="J3:J4"/>
    <mergeCell ref="K3:K4"/>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F0D71-C0C3-471C-A12C-0B136952BA90}">
  <sheetPr>
    <tabColor rgb="FFFF99FF"/>
  </sheetPr>
  <dimension ref="B1:T13"/>
  <sheetViews>
    <sheetView workbookViewId="0">
      <selection activeCell="T43" sqref="T43"/>
    </sheetView>
  </sheetViews>
  <sheetFormatPr defaultRowHeight="15" x14ac:dyDescent="0.25"/>
  <cols>
    <col min="1" max="1" width="4.28515625" style="9" customWidth="1"/>
    <col min="2" max="2" width="9.140625" style="9"/>
    <col min="3" max="3" width="10.140625" style="9" customWidth="1"/>
    <col min="4" max="4" width="9.5703125" style="9" bestFit="1" customWidth="1"/>
    <col min="5" max="5" width="9.140625" style="9"/>
    <col min="6" max="6" width="11.85546875" style="9" bestFit="1" customWidth="1"/>
    <col min="7" max="9" width="9.140625" style="9"/>
    <col min="10" max="10" width="5.140625" style="9" customWidth="1"/>
    <col min="11" max="11" width="16.42578125" style="9" hidden="1" customWidth="1"/>
    <col min="12" max="16" width="0" style="9" hidden="1" customWidth="1"/>
    <col min="17" max="16384" width="9.140625" style="9"/>
  </cols>
  <sheetData>
    <row r="1" spans="2:20" x14ac:dyDescent="0.25">
      <c r="K1" s="9" t="s">
        <v>327</v>
      </c>
    </row>
    <row r="2" spans="2:20" x14ac:dyDescent="0.25">
      <c r="B2" s="200" t="s">
        <v>328</v>
      </c>
      <c r="C2" s="200" t="s">
        <v>326</v>
      </c>
      <c r="D2" s="200" t="s">
        <v>329</v>
      </c>
      <c r="E2" s="200"/>
      <c r="F2" s="200"/>
      <c r="G2" s="200"/>
      <c r="K2" s="199" t="s">
        <v>328</v>
      </c>
      <c r="L2" s="199" t="s">
        <v>326</v>
      </c>
      <c r="M2" s="199" t="s">
        <v>329</v>
      </c>
      <c r="N2" s="199"/>
      <c r="O2" s="199"/>
      <c r="P2" s="199"/>
    </row>
    <row r="3" spans="2:20" ht="36.75" thickBot="1" x14ac:dyDescent="0.3">
      <c r="B3" s="201"/>
      <c r="C3" s="201"/>
      <c r="D3" s="94" t="s">
        <v>330</v>
      </c>
      <c r="E3" s="94" t="s">
        <v>331</v>
      </c>
      <c r="F3" s="94" t="s">
        <v>332</v>
      </c>
      <c r="G3" s="94" t="s">
        <v>333</v>
      </c>
      <c r="K3" s="202"/>
      <c r="L3" s="202"/>
      <c r="M3" s="95" t="s">
        <v>330</v>
      </c>
      <c r="N3" s="95" t="s">
        <v>331</v>
      </c>
      <c r="O3" s="95" t="s">
        <v>332</v>
      </c>
      <c r="P3" s="95" t="s">
        <v>333</v>
      </c>
    </row>
    <row r="4" spans="2:20" ht="15.75" thickTop="1" x14ac:dyDescent="0.25">
      <c r="B4" s="96" t="s">
        <v>44</v>
      </c>
      <c r="C4" s="96">
        <f>COUNTIF(zdroj!$AJ:$AJ,"katA")</f>
        <v>149</v>
      </c>
      <c r="D4" s="96">
        <f>COUNTIFS(zdroj!$AK:$AK,"A",zdroj!$AL:$AL,"N",zdroj!$AJ:$AJ,"katA")</f>
        <v>0</v>
      </c>
      <c r="E4" s="96">
        <f>COUNTIFS(zdroj!$AK:$AK,"N",zdroj!$AL:$AL,"A",zdroj!$AJ:$AJ,"katA")</f>
        <v>0</v>
      </c>
      <c r="F4" s="96">
        <f>COUNTIFS(zdroj!$AK:$AK,"A",zdroj!$AL:$AL,"A",zdroj!$AJ:$AJ,"katA")</f>
        <v>0</v>
      </c>
      <c r="G4" s="96">
        <f>D4+E4+F4</f>
        <v>0</v>
      </c>
      <c r="K4" s="96" t="s">
        <v>44</v>
      </c>
      <c r="L4" s="96">
        <f>COUNTIF(zdroj!$AJ:$AJ,"katA")</f>
        <v>149</v>
      </c>
      <c r="M4" s="96">
        <f>COUNTIFS(zdroj!$AK:$AK,"A",zdroj!$AL:$AL,"N",zdroj!$AO:$AO,"katA")</f>
        <v>0</v>
      </c>
      <c r="N4" s="96">
        <f>COUNTIFS(zdroj!$AK:$AK,"N",zdroj!$AL:$AL,"A",zdroj!$AO:$AO,"katA")</f>
        <v>0</v>
      </c>
      <c r="O4" s="96">
        <f>COUNTIFS(zdroj!$AK:$AK,"A",zdroj!$AL:$AL,"A",zdroj!$AO:$AO,"katA")</f>
        <v>0</v>
      </c>
      <c r="P4" s="96">
        <f>M4+N4+O4</f>
        <v>0</v>
      </c>
      <c r="T4" s="97"/>
    </row>
    <row r="5" spans="2:20" x14ac:dyDescent="0.25">
      <c r="B5" s="82" t="s">
        <v>198</v>
      </c>
      <c r="C5" s="82">
        <f>COUNTIF(zdroj!$AJ:$AJ,"katB")</f>
        <v>71</v>
      </c>
      <c r="D5" s="82">
        <f>COUNTIFS(zdroj!$AK:$AK,"A",zdroj!$AL:$AL,"N",zdroj!$AJ:$AJ,"katB")</f>
        <v>0</v>
      </c>
      <c r="E5" s="82">
        <f>COUNTIFS(zdroj!$AK:$AK,"N",zdroj!$AL:$AL,"A",zdroj!$AJ:$AJ,"katB")</f>
        <v>0</v>
      </c>
      <c r="F5" s="82">
        <f>COUNTIFS(zdroj!$AK:$AK,"A",zdroj!$AL:$AL,"A",zdroj!$AJ:$AJ,"katB")</f>
        <v>0</v>
      </c>
      <c r="G5" s="82">
        <f>D5+E5+F5</f>
        <v>0</v>
      </c>
      <c r="K5" s="82" t="s">
        <v>198</v>
      </c>
      <c r="L5" s="82">
        <f>COUNTIF(zdroj!$AJ:$AJ,"katB")</f>
        <v>71</v>
      </c>
      <c r="M5" s="82">
        <f>COUNTIFS(zdroj!$AK:$AK,"A",zdroj!$AL:$AL,"N",zdroj!$AO:$AO,"katB")</f>
        <v>0</v>
      </c>
      <c r="N5" s="82">
        <f>COUNTIFS(zdroj!$AK:$AK,"N",zdroj!$AL:$AL,"A",zdroj!$AO:$AO,"katB")</f>
        <v>0</v>
      </c>
      <c r="O5" s="82">
        <f>COUNTIFS(zdroj!$AK:$AK,"A",zdroj!$AL:$AL,"A",zdroj!$AO:$AO,"katB")</f>
        <v>0</v>
      </c>
      <c r="P5" s="82">
        <f>M5+N5+O5</f>
        <v>0</v>
      </c>
    </row>
    <row r="6" spans="2:20" x14ac:dyDescent="0.25">
      <c r="B6" s="82" t="s">
        <v>199</v>
      </c>
      <c r="C6" s="82">
        <f>COUNTIF(zdroj!$AJ:$AJ,"katC")</f>
        <v>19</v>
      </c>
      <c r="D6" s="82">
        <f>COUNTIFS(zdroj!$AK:$AK,"A",zdroj!$AL:$AL,"N",zdroj!$AJ:$AJ,"katC")</f>
        <v>0</v>
      </c>
      <c r="E6" s="82">
        <f>COUNTIFS(zdroj!$AK:$AK,"N",zdroj!$AL:$AL,"A",zdroj!$AJ:$AJ,"katC")</f>
        <v>0</v>
      </c>
      <c r="F6" s="82">
        <f>COUNTIFS(zdroj!$AK:$AK,"A",zdroj!$AL:$AL,"A",zdroj!$AJ:$AJ,"katC")</f>
        <v>0</v>
      </c>
      <c r="G6" s="82">
        <f>D6+E6+F6</f>
        <v>0</v>
      </c>
      <c r="K6" s="82" t="s">
        <v>199</v>
      </c>
      <c r="L6" s="82">
        <f>COUNTIF(zdroj!$AJ:$AJ,"katC")</f>
        <v>19</v>
      </c>
      <c r="M6" s="82">
        <f>COUNTIFS(zdroj!$AK:$AK,"A",zdroj!$AL:$AL,"N",zdroj!$AO:$AO,"katC")</f>
        <v>0</v>
      </c>
      <c r="N6" s="82">
        <f>COUNTIFS(zdroj!$AK:$AK,"N",zdroj!$AL:$AL,"A",zdroj!$AO:$AO,"katC")</f>
        <v>0</v>
      </c>
      <c r="O6" s="82">
        <f>COUNTIFS(zdroj!$AK:$AK,"A",zdroj!$AL:$AL,"A",zdroj!$AO:$AO,"katC")</f>
        <v>0</v>
      </c>
      <c r="P6" s="82">
        <f>M6+N6+O6</f>
        <v>0</v>
      </c>
    </row>
    <row r="7" spans="2:20" ht="15.75" thickBot="1" x14ac:dyDescent="0.3">
      <c r="B7" s="98" t="s">
        <v>202</v>
      </c>
      <c r="C7" s="98">
        <f>COUNTIF(zdroj!$AJ:$AJ,"katD")</f>
        <v>3</v>
      </c>
      <c r="D7" s="98">
        <f>COUNTIF('PS 3.1'!C:C,"katD")</f>
        <v>0</v>
      </c>
      <c r="E7" s="98" t="s">
        <v>238</v>
      </c>
      <c r="F7" s="98" t="s">
        <v>238</v>
      </c>
      <c r="G7" s="98">
        <f>D7</f>
        <v>0</v>
      </c>
      <c r="K7" s="98" t="s">
        <v>202</v>
      </c>
      <c r="L7" s="98">
        <f>COUNTIF(zdroj!$AJ:$AJ,"katD")</f>
        <v>3</v>
      </c>
      <c r="M7" s="98">
        <f>COUNTIF('PS 3.1'!C:C,"katD")</f>
        <v>0</v>
      </c>
      <c r="N7" s="98" t="s">
        <v>238</v>
      </c>
      <c r="O7" s="98" t="s">
        <v>238</v>
      </c>
      <c r="P7" s="98">
        <f>M7</f>
        <v>0</v>
      </c>
    </row>
    <row r="8" spans="2:20" ht="15.75" thickTop="1" x14ac:dyDescent="0.25">
      <c r="B8" s="96" t="s">
        <v>279</v>
      </c>
      <c r="C8" s="96">
        <f>SUM(C4:C7)</f>
        <v>242</v>
      </c>
      <c r="D8" s="96">
        <f>SUM(D4:D7)</f>
        <v>0</v>
      </c>
      <c r="E8" s="96">
        <f>SUM(E4:E7)</f>
        <v>0</v>
      </c>
      <c r="F8" s="96">
        <f>SUM(F4:F7)</f>
        <v>0</v>
      </c>
      <c r="G8" s="96">
        <f>SUM(G4:G7)</f>
        <v>0</v>
      </c>
      <c r="K8" s="96" t="s">
        <v>279</v>
      </c>
      <c r="L8" s="96">
        <f>SUM(L4:L7)</f>
        <v>242</v>
      </c>
      <c r="M8" s="96">
        <f>SUM(M4:M7)</f>
        <v>0</v>
      </c>
      <c r="N8" s="96">
        <f>SUM(N4:N7)</f>
        <v>0</v>
      </c>
      <c r="O8" s="96">
        <f>SUM(O4:O7)</f>
        <v>0</v>
      </c>
      <c r="P8" s="96">
        <f>SUM(P4:P7)</f>
        <v>0</v>
      </c>
    </row>
    <row r="11" spans="2:20" x14ac:dyDescent="0.25">
      <c r="B11" s="99" t="s">
        <v>334</v>
      </c>
      <c r="G11" s="8">
        <f>COUNTIF(zdroj!AK:AK,"A")</f>
        <v>0</v>
      </c>
    </row>
    <row r="12" spans="2:20" x14ac:dyDescent="0.25">
      <c r="B12" s="99" t="s">
        <v>335</v>
      </c>
      <c r="G12" s="8">
        <f>COUNTIF(zdroj!AL:AL,"A")</f>
        <v>0</v>
      </c>
    </row>
    <row r="13" spans="2:20" x14ac:dyDescent="0.25">
      <c r="B13" s="99" t="s">
        <v>336</v>
      </c>
      <c r="G13" s="8">
        <f>G8</f>
        <v>0</v>
      </c>
    </row>
  </sheetData>
  <sheetProtection algorithmName="SHA-512" hashValue="YNLkmQrZ65lVIOGNYiNlqK/XhI4X/5lCXha+oWrQc0XwoJ2n63v6R0rQsi0JB2ZqRre54YZp9MGuEzKVcal6fw==" saltValue="13cz9iXAI6dwoeS2i1Yopw==" spinCount="100000" sheet="1" objects="1" scenarios="1" autoFilter="0"/>
  <mergeCells count="6">
    <mergeCell ref="M2:P2"/>
    <mergeCell ref="B2:B3"/>
    <mergeCell ref="C2:C3"/>
    <mergeCell ref="D2:G2"/>
    <mergeCell ref="K2:K3"/>
    <mergeCell ref="L2:L3"/>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78F94-7A18-4A18-A94D-E9ED3DF2B944}">
  <sheetPr>
    <tabColor rgb="FFFF99FF"/>
  </sheetPr>
  <dimension ref="B2:M24"/>
  <sheetViews>
    <sheetView zoomScaleNormal="100" workbookViewId="0">
      <selection activeCell="J32" sqref="J32"/>
    </sheetView>
  </sheetViews>
  <sheetFormatPr defaultRowHeight="15" x14ac:dyDescent="0.25"/>
  <cols>
    <col min="1" max="1" width="6.28515625" style="9" customWidth="1"/>
    <col min="2" max="2" width="39.5703125" style="9" customWidth="1"/>
    <col min="3" max="4" width="9.140625" style="9"/>
    <col min="5" max="6" width="11.85546875" style="9" bestFit="1" customWidth="1"/>
    <col min="7" max="10" width="9.140625" style="9"/>
    <col min="11" max="11" width="10.140625" style="9" customWidth="1"/>
    <col min="12" max="12" width="13.42578125" style="9" customWidth="1"/>
    <col min="13" max="16384" width="9.140625" style="9"/>
  </cols>
  <sheetData>
    <row r="2" spans="2:13" ht="15" customHeight="1" x14ac:dyDescent="0.25">
      <c r="B2" s="189" t="s">
        <v>337</v>
      </c>
      <c r="C2" s="189" t="s">
        <v>338</v>
      </c>
      <c r="D2" s="189" t="s">
        <v>339</v>
      </c>
      <c r="E2" s="189"/>
      <c r="F2" s="189"/>
      <c r="G2" s="189"/>
      <c r="H2" s="189"/>
      <c r="I2" s="189"/>
      <c r="J2" s="189"/>
      <c r="K2" s="189"/>
      <c r="L2" s="60" t="s">
        <v>340</v>
      </c>
    </row>
    <row r="3" spans="2:13" ht="30" x14ac:dyDescent="0.25">
      <c r="B3" s="189"/>
      <c r="C3" s="189"/>
      <c r="D3" s="189" t="s">
        <v>341</v>
      </c>
      <c r="E3" s="189"/>
      <c r="F3" s="189"/>
      <c r="G3" s="189"/>
      <c r="H3" s="189" t="s">
        <v>342</v>
      </c>
      <c r="I3" s="189"/>
      <c r="J3" s="189"/>
      <c r="K3" s="189"/>
      <c r="L3" s="60" t="s">
        <v>342</v>
      </c>
    </row>
    <row r="4" spans="2:13" ht="30.75" thickBot="1" x14ac:dyDescent="0.3">
      <c r="B4" s="211"/>
      <c r="C4" s="211"/>
      <c r="D4" s="100" t="s">
        <v>201</v>
      </c>
      <c r="E4" s="100" t="s">
        <v>236</v>
      </c>
      <c r="F4" s="100" t="s">
        <v>343</v>
      </c>
      <c r="G4" s="100" t="s">
        <v>229</v>
      </c>
      <c r="H4" s="100" t="s">
        <v>201</v>
      </c>
      <c r="I4" s="100" t="s">
        <v>236</v>
      </c>
      <c r="J4" s="100" t="s">
        <v>343</v>
      </c>
      <c r="K4" s="100" t="s">
        <v>229</v>
      </c>
      <c r="L4" s="100" t="s">
        <v>344</v>
      </c>
    </row>
    <row r="5" spans="2:13" ht="15.75" thickTop="1" x14ac:dyDescent="0.25">
      <c r="B5" s="101" t="s">
        <v>44</v>
      </c>
      <c r="C5" s="102">
        <f>COUNTIFS(OBECaZSJaAM!AI:AI,"*OBAM*",OBECaZSJaAM!AK:AK,"katA")+(COUNTIFS(OBECaZSJaAM!AI:AI,"*POAM*",OBECaZSJaAM!AK:AK,"katA")+(COUNTIFS(OBECaZSJaAM!AI:AI,"*OVMAM*",OBECaZSJaAM!AK:AK,"katA")+(COUNTIFS(OBECaZSJaAM!AI:AI,"*SOCAM*",OBECaZSJaAM!AK:AK,"katA"))))</f>
        <v>5856</v>
      </c>
      <c r="D5" s="102">
        <f>COUNTIFS(OBECaZSJaAM!$AG:$AG,"A",OBECaZSJaAM!$AI:$AI,"*OBAM*",OBECaZSJaAM!$AK:$AK,"katA")</f>
        <v>0</v>
      </c>
      <c r="E5" s="102">
        <f>COUNTIFS(OBECaZSJaAM!$AG:$AG,"A",OBECaZSJaAM!$AI:$AI,"*POAM",OBECaZSJaAM!$AK:$AK,"katA")</f>
        <v>0</v>
      </c>
      <c r="F5" s="102">
        <f>COUNTIFS(OBECaZSJaAM!$AG:$AG,"A",OBECaZSJaAM!$AI:$AI,"*OVMAM*",OBECaZSJaAM!$AK:$AK,"katA")</f>
        <v>0</v>
      </c>
      <c r="G5" s="102">
        <f>COUNTIFS(OBECaZSJaAM!$AG:$AG,"A",OBECaZSJaAM!$AI:$AI,"*SOCAM*",OBECaZSJaAM!$AK:$AK,"katA")</f>
        <v>0</v>
      </c>
      <c r="H5" s="102">
        <f>COUNTIFS(OBECaZSJaAM!$AH:$AH,"A",OBECaZSJaAM!$AI:$AI,"*OBAM*",OBECaZSJaAM!$AK:$AK,"katA")</f>
        <v>0</v>
      </c>
      <c r="I5" s="102">
        <f>COUNTIFS(OBECaZSJaAM!$AH:$AH,"A",OBECaZSJaAM!$AI:$AI,"*POAM*",OBECaZSJaAM!$AK:$AK,"katA")</f>
        <v>0</v>
      </c>
      <c r="J5" s="102">
        <f>COUNTIFS(OBECaZSJaAM!$AH:$AH,"A",OBECaZSJaAM!$AI:$AI,"*OVMAM*",OBECaZSJaAM!$AK:$AK,"katA")</f>
        <v>0</v>
      </c>
      <c r="K5" s="102">
        <f>COUNTIFS(OBECaZSJaAM!$AH:$AH,"A",OBECaZSJaAM!$AI:$AI,"*SOCAM*",OBECaZSJaAM!$AK:$AK,"katA")</f>
        <v>0</v>
      </c>
      <c r="L5" s="102">
        <f>(COUNTIFS(OBECaZSJaAM!$AH:$AH,"A",OBECaZSJaAM!$AI:$AI,"OSTAM",OBECaZSJaAM!$AK:$AK,"katA"))</f>
        <v>0</v>
      </c>
    </row>
    <row r="6" spans="2:13" x14ac:dyDescent="0.25">
      <c r="B6" s="103" t="s">
        <v>198</v>
      </c>
      <c r="C6" s="102">
        <f>COUNTIFS(OBECaZSJaAM!AI:AI,"*OBAM*",OBECaZSJaAM!AK:AK,"katB")+(COUNTIFS(OBECaZSJaAM!AI:AI,"*POAM*",OBECaZSJaAM!AK:AK,"katB")+(COUNTIFS(OBECaZSJaAM!AI:AI,"*OVMAM*",OBECaZSJaAM!AK:AK,"katB")+(COUNTIFS(OBECaZSJaAM!AI:AI,"*SOCAM*",OBECaZSJaAM!AK:AK,"katB"))))</f>
        <v>7634</v>
      </c>
      <c r="D6" s="102">
        <f>COUNTIFS(OBECaZSJaAM!$AG:$AG,"A",OBECaZSJaAM!$AI:$AI,"*OBAM*",OBECaZSJaAM!$AK:$AK,"katB")</f>
        <v>0</v>
      </c>
      <c r="E6" s="102">
        <f>COUNTIFS(OBECaZSJaAM!$AG:$AG,"A",OBECaZSJaAM!$AI:$AI,"*POAM*",OBECaZSJaAM!$AK:$AK,"katB")</f>
        <v>0</v>
      </c>
      <c r="F6" s="102">
        <f>COUNTIFS(OBECaZSJaAM!$AG:$AG,"A",OBECaZSJaAM!$AI:$AI,"*OVMAM*",OBECaZSJaAM!$AK:$AK,"katB")</f>
        <v>0</v>
      </c>
      <c r="G6" s="102">
        <f>COUNTIFS(OBECaZSJaAM!$AG:$AG,"A",OBECaZSJaAM!$AI:$AI,"*SOCAM*",OBECaZSJaAM!$AK:$AK,"katB")</f>
        <v>0</v>
      </c>
      <c r="H6" s="102">
        <f>COUNTIFS(OBECaZSJaAM!$AH:$AH,"A",OBECaZSJaAM!$AI:$AI,"*OBAM*",OBECaZSJaAM!$AK:$AK,"katB")</f>
        <v>0</v>
      </c>
      <c r="I6" s="102">
        <f>COUNTIFS(OBECaZSJaAM!$AH:$AH,"A",OBECaZSJaAM!$AI:$AI,"*POAM*",OBECaZSJaAM!$AK:$AK,"katB")</f>
        <v>0</v>
      </c>
      <c r="J6" s="102">
        <f>COUNTIFS(OBECaZSJaAM!$AH:$AH,"A",OBECaZSJaAM!$AI:$AI,"*OVMAM*",OBECaZSJaAM!$AK:$AK,"katB")</f>
        <v>0</v>
      </c>
      <c r="K6" s="102">
        <f>COUNTIFS(OBECaZSJaAM!$AH:$AH,"A",OBECaZSJaAM!$AI:$AI,"*SOCAM*",OBECaZSJaAM!$AK:$AK,"katB")</f>
        <v>0</v>
      </c>
      <c r="L6" s="102">
        <f>(COUNTIFS(OBECaZSJaAM!$AH:$AH,"A",OBECaZSJaAM!$AI:$AI,"OSTAM",OBECaZSJaAM!$AK:$AK,"katB"))</f>
        <v>0</v>
      </c>
    </row>
    <row r="7" spans="2:13" x14ac:dyDescent="0.25">
      <c r="B7" s="103" t="s">
        <v>199</v>
      </c>
      <c r="C7" s="102">
        <f>COUNTIFS(OBECaZSJaAM!AI:AI,"*OBAM*",OBECaZSJaAM!AK:AK,"katC")+(COUNTIFS(OBECaZSJaAM!AI:AI,"*POAM*",OBECaZSJaAM!AK:AK,"katC")+(COUNTIFS(OBECaZSJaAM!AI:AI,"*OVMAM*",OBECaZSJaAM!AK:AK,"katC")+(COUNTIFS(OBECaZSJaAM!AI:AI,"*SOCAM*",OBECaZSJaAM!AK:AK,"katC"))))</f>
        <v>2193</v>
      </c>
      <c r="D7" s="102">
        <f>COUNTIFS(OBECaZSJaAM!$AG:$AG,"A",OBECaZSJaAM!$AI:$AI,"*OBAM*",OBECaZSJaAM!$AK:$AK,"katC")</f>
        <v>0</v>
      </c>
      <c r="E7" s="102">
        <f>COUNTIFS(OBECaZSJaAM!$AG:$AG,"A",OBECaZSJaAM!$AI:$AI,"*POAM*",OBECaZSJaAM!$AK:$AK,"katC")</f>
        <v>0</v>
      </c>
      <c r="F7" s="102">
        <f>COUNTIFS(OBECaZSJaAM!$AG:$AG,"A",OBECaZSJaAM!$AI:$AI,"*OVMAM*",OBECaZSJaAM!$AK:$AK,"katC")</f>
        <v>0</v>
      </c>
      <c r="G7" s="102">
        <f>COUNTIFS(OBECaZSJaAM!$AG:$AG,"A",OBECaZSJaAM!$AI:$AI,"*SOCAM*",OBECaZSJaAM!$AK:$AK,"katC")</f>
        <v>0</v>
      </c>
      <c r="H7" s="102">
        <f>COUNTIFS(OBECaZSJaAM!$AH:$AH,"A",OBECaZSJaAM!$AI:$AI,"*OBAM*",OBECaZSJaAM!$AK:$AK,"katC")</f>
        <v>0</v>
      </c>
      <c r="I7" s="102">
        <f>COUNTIFS(OBECaZSJaAM!$AH:$AH,"A",OBECaZSJaAM!$AI:$AI,"*POAM*",OBECaZSJaAM!$AK:$AK,"katC")</f>
        <v>0</v>
      </c>
      <c r="J7" s="102">
        <f>COUNTIFS(OBECaZSJaAM!$AH:$AH,"A",OBECaZSJaAM!$AI:$AI,"*OVMAM*",OBECaZSJaAM!$AK:$AK,"katC")</f>
        <v>0</v>
      </c>
      <c r="K7" s="102">
        <f>COUNTIFS(OBECaZSJaAM!$AH:$AH,"A",OBECaZSJaAM!$AI:$AI,"*SOCAM*",OBECaZSJaAM!$AK:$AK,"katC")</f>
        <v>0</v>
      </c>
      <c r="L7" s="102">
        <f>(COUNTIFS(OBECaZSJaAM!$AH:$AH,"A",OBECaZSJaAM!$AI:$AI,"OSTAM",OBECaZSJaAM!$AK:$AK,"katC"))+((COUNTIFS(OBECaZSJaAM!$AH:$AH,"A",OBECaZSJaAM!$AI:$AI,"OBAM",OBECaZSJaAM!$AK:$AK,"katC")))</f>
        <v>0</v>
      </c>
    </row>
    <row r="8" spans="2:13" ht="15.75" thickBot="1" x14ac:dyDescent="0.3">
      <c r="B8" s="104" t="s">
        <v>202</v>
      </c>
      <c r="C8" s="105">
        <f>COUNTIFS(OBECaZSJaAM!AI:AI,"*OBAM*",OBECaZSJaAM!AK:AK,"katD")+(COUNTIFS(OBECaZSJaAM!AI:AI,"*POAM*",OBECaZSJaAM!AK:AK,"katD")+(COUNTIFS(OBECaZSJaAM!AI:AI,"*OVMAM*",OBECaZSJaAM!AK:AK,"katD")+(COUNTIFS(OBECaZSJaAM!AI:AI,"*SOCAM*",OBECaZSJaAM!AK:AK,"katD"))))</f>
        <v>205</v>
      </c>
      <c r="D8" s="105">
        <f>COUNTIFS(OBECaZSJaAM!$AG:$AG,"A",OBECaZSJaAM!$AI:$AI,"*OBAM*",OBECaZSJaAM!$AK:$AK,"katD")</f>
        <v>0</v>
      </c>
      <c r="E8" s="105">
        <f>COUNTIFS(OBECaZSJaAM!$AG:$AG,"A",OBECaZSJaAM!$AI:$AI,"*POAM*",OBECaZSJaAM!$AK:$AK,"katD")</f>
        <v>0</v>
      </c>
      <c r="F8" s="105">
        <f>COUNTIFS(OBECaZSJaAM!$AG:$AG,"A",OBECaZSJaAM!$AI:$AI,"*OVMAM*",OBECaZSJaAM!$AK:$AK,"katD")</f>
        <v>0</v>
      </c>
      <c r="G8" s="105">
        <f>COUNTIFS(OBECaZSJaAM!$AG:$AG,"A",OBECaZSJaAM!$AI:$AI,"*SOCAM*",OBECaZSJaAM!$AK:$AK,"katD")</f>
        <v>0</v>
      </c>
      <c r="H8" s="105" t="s">
        <v>238</v>
      </c>
      <c r="I8" s="105" t="s">
        <v>238</v>
      </c>
      <c r="J8" s="105" t="s">
        <v>238</v>
      </c>
      <c r="K8" s="105" t="s">
        <v>238</v>
      </c>
      <c r="L8" s="105" t="s">
        <v>238</v>
      </c>
    </row>
    <row r="9" spans="2:13" ht="15.75" thickTop="1" x14ac:dyDescent="0.25">
      <c r="B9" s="106" t="s">
        <v>268</v>
      </c>
      <c r="C9" s="107">
        <f>SUM(C5:C8)</f>
        <v>15888</v>
      </c>
      <c r="D9" s="107">
        <f>SUM(D5:D8)</f>
        <v>0</v>
      </c>
      <c r="E9" s="107">
        <f t="shared" ref="E9:L9" si="0">SUM(E5:E8)</f>
        <v>0</v>
      </c>
      <c r="F9" s="107">
        <f t="shared" si="0"/>
        <v>0</v>
      </c>
      <c r="G9" s="107">
        <f t="shared" si="0"/>
        <v>0</v>
      </c>
      <c r="H9" s="107">
        <f t="shared" si="0"/>
        <v>0</v>
      </c>
      <c r="I9" s="107">
        <f t="shared" si="0"/>
        <v>0</v>
      </c>
      <c r="J9" s="107">
        <f t="shared" si="0"/>
        <v>0</v>
      </c>
      <c r="K9" s="107">
        <f t="shared" si="0"/>
        <v>0</v>
      </c>
      <c r="L9" s="107">
        <f t="shared" si="0"/>
        <v>0</v>
      </c>
    </row>
    <row r="11" spans="2:13" ht="30" x14ac:dyDescent="0.25">
      <c r="B11" s="108" t="s">
        <v>345</v>
      </c>
      <c r="C11" s="75">
        <f>SUM(D9:G9)</f>
        <v>0</v>
      </c>
      <c r="E11" s="75"/>
    </row>
    <row r="12" spans="2:13" ht="30" x14ac:dyDescent="0.25">
      <c r="B12" s="108" t="s">
        <v>346</v>
      </c>
      <c r="C12" s="75">
        <f>SUM(H9:K9)</f>
        <v>0</v>
      </c>
      <c r="E12" s="75"/>
    </row>
    <row r="13" spans="2:13" ht="30" x14ac:dyDescent="0.25">
      <c r="B13" s="108" t="s">
        <v>347</v>
      </c>
      <c r="C13" s="75">
        <f>SUM(D9:K9)</f>
        <v>0</v>
      </c>
      <c r="E13" s="75"/>
      <c r="L13" s="75"/>
    </row>
    <row r="14" spans="2:13" ht="30" x14ac:dyDescent="0.25">
      <c r="B14" s="108" t="s">
        <v>348</v>
      </c>
      <c r="C14" s="9">
        <f>(COUNTIFS(OBECaZSJaAM!AG:AG,"A")+(COUNTIFS(OBECaZSJaAM!AH:AH,"A")))-(COUNTIFS(OBECaZSJaAM!AG:AG,"A",OBECaZSJaAM!AI:AI,"OSTAM"))-(COUNTIFS(OBECaZSJaAM!AH:AH,"A",OBECaZSJaAM!AI:AI,"OSTAM"))</f>
        <v>0</v>
      </c>
    </row>
    <row r="16" spans="2:13" ht="15" customHeight="1" x14ac:dyDescent="0.25">
      <c r="B16" s="215" t="s">
        <v>349</v>
      </c>
      <c r="C16" s="216"/>
      <c r="D16" s="212" t="s">
        <v>350</v>
      </c>
      <c r="E16" s="213"/>
      <c r="F16" s="213"/>
      <c r="G16" s="213"/>
      <c r="H16" s="213"/>
      <c r="I16" s="213"/>
      <c r="J16" s="213"/>
      <c r="K16" s="214"/>
      <c r="L16" s="189" t="s">
        <v>351</v>
      </c>
      <c r="M16" s="189"/>
    </row>
    <row r="17" spans="2:13" ht="15" customHeight="1" x14ac:dyDescent="0.25">
      <c r="B17" s="217"/>
      <c r="C17" s="218"/>
      <c r="D17" s="212" t="s">
        <v>323</v>
      </c>
      <c r="E17" s="213"/>
      <c r="F17" s="213"/>
      <c r="G17" s="214"/>
      <c r="H17" s="212" t="s">
        <v>324</v>
      </c>
      <c r="I17" s="213"/>
      <c r="J17" s="213"/>
      <c r="K17" s="214"/>
      <c r="L17" s="189"/>
      <c r="M17" s="189"/>
    </row>
    <row r="18" spans="2:13" ht="15.75" thickBot="1" x14ac:dyDescent="0.3">
      <c r="B18" s="219"/>
      <c r="C18" s="220"/>
      <c r="D18" s="100" t="s">
        <v>201</v>
      </c>
      <c r="E18" s="100" t="s">
        <v>236</v>
      </c>
      <c r="F18" s="100" t="s">
        <v>343</v>
      </c>
      <c r="G18" s="100" t="s">
        <v>229</v>
      </c>
      <c r="H18" s="100" t="s">
        <v>201</v>
      </c>
      <c r="I18" s="100" t="s">
        <v>236</v>
      </c>
      <c r="J18" s="100" t="s">
        <v>343</v>
      </c>
      <c r="K18" s="100" t="s">
        <v>229</v>
      </c>
      <c r="L18" s="100" t="s">
        <v>352</v>
      </c>
      <c r="M18" s="100" t="s">
        <v>353</v>
      </c>
    </row>
    <row r="19" spans="2:13" ht="15.75" customHeight="1" thickTop="1" x14ac:dyDescent="0.25">
      <c r="B19" s="205" t="s">
        <v>233</v>
      </c>
      <c r="C19" s="206"/>
      <c r="D19" s="101" t="s">
        <v>238</v>
      </c>
      <c r="E19" s="101">
        <f>SUMIFS(zdroj!$S:$S,zdroj!AE:AE,B19)</f>
        <v>0</v>
      </c>
      <c r="F19" s="101">
        <f>SUMIFS(zdroj!$T:$T,zdroj!AE:AE,B19)</f>
        <v>0</v>
      </c>
      <c r="G19" s="101">
        <f>SUMIFS(zdroj!$U:$U,zdroj!AE:AE,B19)</f>
        <v>0</v>
      </c>
      <c r="H19" s="101" t="s">
        <v>238</v>
      </c>
      <c r="I19" s="101">
        <f>SUMIFS(zdroj!W:W,zdroj!AE:AE,B19)</f>
        <v>0</v>
      </c>
      <c r="J19" s="101">
        <f>SUMIFS(zdroj!X:X,zdroj!AE:AE,B19)</f>
        <v>0</v>
      </c>
      <c r="K19" s="101">
        <f>SUMIFS(zdroj!Y:Y,zdroj!AE:AE,B19)</f>
        <v>0</v>
      </c>
      <c r="L19" s="109" t="s">
        <v>238</v>
      </c>
      <c r="M19" s="110">
        <f>SUM(E19:G19,I19:K19)</f>
        <v>0</v>
      </c>
    </row>
    <row r="20" spans="2:13" x14ac:dyDescent="0.25">
      <c r="B20" s="207" t="s">
        <v>228</v>
      </c>
      <c r="C20" s="208"/>
      <c r="D20" s="103">
        <f>SUMIFS(zdroj!$R:$R,zdroj!AD:AD,B20)</f>
        <v>0</v>
      </c>
      <c r="E20" s="101">
        <f>SUMIFS(zdroj!$S:$S,zdroj!AE:AE,B20)</f>
        <v>0</v>
      </c>
      <c r="F20" s="101">
        <f>SUMIFS(zdroj!$T:$T,zdroj!AE:AE,B20)</f>
        <v>0</v>
      </c>
      <c r="G20" s="101">
        <f>SUMIFS(zdroj!$U:$U,zdroj!AE:AE,B20)</f>
        <v>0</v>
      </c>
      <c r="H20" s="103">
        <f>SUMIFS(zdroj!V:V,zdroj!AD:AD,B20)</f>
        <v>0</v>
      </c>
      <c r="I20" s="101">
        <f>SUMIFS(zdroj!W:W,zdroj!AE:AE,B20)</f>
        <v>0</v>
      </c>
      <c r="J20" s="101">
        <f>SUMIFS(zdroj!X:X,zdroj!AE:AE,B20)</f>
        <v>0</v>
      </c>
      <c r="K20" s="101">
        <f>SUMIFS(zdroj!Y:Y,zdroj!AE:AE,B20)</f>
        <v>0</v>
      </c>
      <c r="L20" s="111">
        <f>SUM(D20,H20)</f>
        <v>0</v>
      </c>
      <c r="M20" s="110">
        <f>SUM(E20:G20,I20:K20)</f>
        <v>0</v>
      </c>
    </row>
    <row r="21" spans="2:13" x14ac:dyDescent="0.25">
      <c r="B21" s="207" t="s">
        <v>227</v>
      </c>
      <c r="C21" s="208"/>
      <c r="D21" s="103">
        <f>SUMIFS(zdroj!$R:$R,zdroj!AD:AD,B21)</f>
        <v>0</v>
      </c>
      <c r="E21" s="101">
        <f>SUMIFS(zdroj!$S:$S,zdroj!AE:AE,B21)</f>
        <v>0</v>
      </c>
      <c r="F21" s="101">
        <f>SUMIFS(zdroj!$T:$T,zdroj!AE:AE,B21)</f>
        <v>0</v>
      </c>
      <c r="G21" s="101">
        <f>SUMIFS(zdroj!$U:$U,zdroj!AE:AE,B21)</f>
        <v>0</v>
      </c>
      <c r="H21" s="103">
        <f>SUMIFS(zdroj!V:V,zdroj!AD:AD,B21)</f>
        <v>0</v>
      </c>
      <c r="I21" s="101">
        <f>SUMIFS(zdroj!W:W,zdroj!AE:AE,B21)</f>
        <v>0</v>
      </c>
      <c r="J21" s="101">
        <f>SUMIFS(zdroj!X:X,zdroj!AE:AE,B21)</f>
        <v>0</v>
      </c>
      <c r="K21" s="101">
        <f>SUMIFS(zdroj!Y:Y,zdroj!AE:AE,B21)</f>
        <v>0</v>
      </c>
      <c r="L21" s="111">
        <f>SUM(D21,H21)</f>
        <v>0</v>
      </c>
      <c r="M21" s="110">
        <f>SUM(E21:G21,I21:K21)</f>
        <v>0</v>
      </c>
    </row>
    <row r="22" spans="2:13" x14ac:dyDescent="0.25">
      <c r="B22" s="207" t="s">
        <v>354</v>
      </c>
      <c r="C22" s="208"/>
      <c r="D22" s="103">
        <f>SUMIFS(zdroj!$R:$R,zdroj!AD:AD,B22)</f>
        <v>0</v>
      </c>
      <c r="E22" s="101">
        <f>SUMIFS(zdroj!$S:$S,zdroj!AE:AE,B22)</f>
        <v>0</v>
      </c>
      <c r="F22" s="101">
        <f>SUMIFS(zdroj!$T:$T,zdroj!AE:AE,B22)</f>
        <v>0</v>
      </c>
      <c r="G22" s="101">
        <f>SUMIFS(zdroj!$U:$U,zdroj!AE:AE,B22)</f>
        <v>0</v>
      </c>
      <c r="H22" s="103">
        <f>SUMIFS(zdroj!V:V,zdroj!AD:AD,B22)</f>
        <v>0</v>
      </c>
      <c r="I22" s="101">
        <f>SUMIFS(zdroj!W:W,zdroj!AE:AE,B22)</f>
        <v>0</v>
      </c>
      <c r="J22" s="101">
        <f>SUMIFS(zdroj!X:X,zdroj!AE:AE,B22)</f>
        <v>0</v>
      </c>
      <c r="K22" s="101">
        <f>SUMIFS(zdroj!Y:Y,zdroj!AE:AE,B22)</f>
        <v>0</v>
      </c>
      <c r="L22" s="111">
        <f>SUM(D22,H22)</f>
        <v>0</v>
      </c>
      <c r="M22" s="110">
        <f>SUM(E22:G22,I22:K22)</f>
        <v>0</v>
      </c>
    </row>
    <row r="23" spans="2:13" ht="15.75" thickBot="1" x14ac:dyDescent="0.3">
      <c r="B23" s="209" t="s">
        <v>355</v>
      </c>
      <c r="C23" s="210"/>
      <c r="D23" s="104">
        <f>SUMIFS(zdroj!$R:$R,zdroj!AD:AD,B23)</f>
        <v>0</v>
      </c>
      <c r="E23" s="104">
        <f>SUMIFS(zdroj!$S:$S,zdroj!AE:AE,B23)</f>
        <v>0</v>
      </c>
      <c r="F23" s="104">
        <f>SUMIFS(zdroj!$T:$T,zdroj!AE:AE,B23)</f>
        <v>0</v>
      </c>
      <c r="G23" s="104">
        <f>SUMIFS(zdroj!$U:$U,zdroj!AE:AE,B23)</f>
        <v>0</v>
      </c>
      <c r="H23" s="104">
        <f>SUMIFS(zdroj!V:V,zdroj!AD:AD,B23)</f>
        <v>0</v>
      </c>
      <c r="I23" s="104">
        <f>SUMIFS(zdroj!W:W,zdroj!AE:AE,B23)</f>
        <v>0</v>
      </c>
      <c r="J23" s="104">
        <f>SUMIFS(zdroj!X:X,zdroj!AE:AE,B23)</f>
        <v>0</v>
      </c>
      <c r="K23" s="104">
        <f>SUMIFS(zdroj!Y:Y,zdroj!AE:AE,B23)</f>
        <v>0</v>
      </c>
      <c r="L23" s="112">
        <f>SUM(D23,H23)</f>
        <v>0</v>
      </c>
      <c r="M23" s="113">
        <f>SUM(E23:G23,I23:K23)</f>
        <v>0</v>
      </c>
    </row>
    <row r="24" spans="2:13" ht="15.75" thickTop="1" x14ac:dyDescent="0.25">
      <c r="B24" s="203" t="s">
        <v>268</v>
      </c>
      <c r="C24" s="204"/>
      <c r="D24" s="110">
        <f>SUM(D19:D23)</f>
        <v>0</v>
      </c>
      <c r="E24" s="110">
        <f t="shared" ref="E24:K24" si="1">SUM(E19:E23)</f>
        <v>0</v>
      </c>
      <c r="F24" s="110">
        <f t="shared" si="1"/>
        <v>0</v>
      </c>
      <c r="G24" s="110">
        <f t="shared" si="1"/>
        <v>0</v>
      </c>
      <c r="H24" s="110">
        <f t="shared" si="1"/>
        <v>0</v>
      </c>
      <c r="I24" s="110">
        <f t="shared" si="1"/>
        <v>0</v>
      </c>
      <c r="J24" s="110">
        <f t="shared" si="1"/>
        <v>0</v>
      </c>
      <c r="K24" s="110">
        <f t="shared" si="1"/>
        <v>0</v>
      </c>
      <c r="L24" s="110">
        <f>SUM(L19:L23)</f>
        <v>0</v>
      </c>
      <c r="M24" s="110">
        <f>SUM(M19:M23)</f>
        <v>0</v>
      </c>
    </row>
  </sheetData>
  <sheetProtection algorithmName="SHA-512" hashValue="LkqadovKepPxhljmeQesSHmJ+Ex09tGPCQg4FtWOtZZNseOmbjpzmqQOVXqP2OFled8BUWFkKkvABtBPE1xA1w==" saltValue="RDB3CBWeNbhqK3pvcB0ZFw==" spinCount="100000" sheet="1" objects="1" scenarios="1" autoFilter="0"/>
  <mergeCells count="16">
    <mergeCell ref="L16:M17"/>
    <mergeCell ref="D16:K16"/>
    <mergeCell ref="H17:K17"/>
    <mergeCell ref="D17:G17"/>
    <mergeCell ref="B16:C18"/>
    <mergeCell ref="B2:B4"/>
    <mergeCell ref="C2:C4"/>
    <mergeCell ref="D2:K2"/>
    <mergeCell ref="D3:G3"/>
    <mergeCell ref="H3:K3"/>
    <mergeCell ref="B24:C24"/>
    <mergeCell ref="B19:C19"/>
    <mergeCell ref="B20:C20"/>
    <mergeCell ref="B21:C21"/>
    <mergeCell ref="B22:C22"/>
    <mergeCell ref="B23:C23"/>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12506-90C3-47BA-93EA-FA9050D19AAB}">
  <sheetPr>
    <tabColor rgb="FFFF99FF"/>
  </sheetPr>
  <dimension ref="B1:K24"/>
  <sheetViews>
    <sheetView zoomScaleNormal="100" workbookViewId="0">
      <selection activeCell="J31" sqref="J31"/>
    </sheetView>
  </sheetViews>
  <sheetFormatPr defaultRowHeight="15" x14ac:dyDescent="0.25"/>
  <cols>
    <col min="1" max="1" width="6.85546875" style="9" customWidth="1"/>
    <col min="2" max="2" width="40.7109375" style="9" customWidth="1"/>
    <col min="3" max="3" width="21" style="9" customWidth="1"/>
    <col min="4" max="4" width="22.85546875" style="9" customWidth="1"/>
    <col min="5" max="5" width="18.140625" style="9" customWidth="1"/>
    <col min="6" max="6" width="20.42578125" style="9" customWidth="1"/>
    <col min="7" max="7" width="11" style="9" customWidth="1"/>
    <col min="8" max="8" width="13.7109375" style="9" customWidth="1"/>
    <col min="9" max="9" width="8.7109375" style="9" customWidth="1"/>
    <col min="10" max="10" width="6.5703125" style="9" customWidth="1"/>
    <col min="11" max="11" width="18.7109375" style="9" hidden="1" customWidth="1"/>
    <col min="12" max="16384" width="9.140625" style="9"/>
  </cols>
  <sheetData>
    <row r="1" spans="2:11" ht="15.75" thickBot="1" x14ac:dyDescent="0.3"/>
    <row r="2" spans="2:11" ht="15.75" x14ac:dyDescent="0.25">
      <c r="B2" s="114" t="s">
        <v>356</v>
      </c>
      <c r="C2" s="115" t="s">
        <v>357</v>
      </c>
      <c r="D2" s="82" t="s">
        <v>358</v>
      </c>
      <c r="E2" s="82" t="s">
        <v>359</v>
      </c>
      <c r="F2" s="82" t="s">
        <v>360</v>
      </c>
    </row>
    <row r="3" spans="2:11" ht="15.75" customHeight="1" x14ac:dyDescent="0.25">
      <c r="B3" s="221">
        <f>ROUND(((C4+D4+E4)*1.4),0)+F4</f>
        <v>0</v>
      </c>
      <c r="C3" s="116" t="str">
        <f>IFERROR(('PS 3.2'!N4+'PS 3.2'!O4)/('PS 3.2'!N8+'PS 3.2'!O8),"NENÍ VYBRÁNA")</f>
        <v>NENÍ VYBRÁNA</v>
      </c>
      <c r="D3" s="117" t="str">
        <f>IFERROR(('PS 3.2'!N5+'PS 3.2'!O5)/('PS 3.2'!N8+'PS 3.2'!O8),"NENÍ VYBRÁNA")</f>
        <v>NENÍ VYBRÁNA</v>
      </c>
      <c r="E3" s="117" t="str">
        <f>IFERROR(('PS 3.2'!N6+'PS 3.2'!O6)/('PS 3.2'!N8+'PS 3.2'!O8),"NENÍ VYBRÁNA")</f>
        <v>NENÍ VYBRÁNA</v>
      </c>
      <c r="F3" s="117" t="str">
        <f>IF('PS 2.3.2 a 2.3.3'!Z4=0,"NENÍ VYBRÁNA",'PS 2.3.2 a 2.3.3'!Z4)</f>
        <v>NENÍ VYBRÁNA</v>
      </c>
      <c r="G3" s="118"/>
      <c r="H3" s="118"/>
    </row>
    <row r="4" spans="2:11" ht="15.75" thickBot="1" x14ac:dyDescent="0.3">
      <c r="B4" s="222"/>
      <c r="C4" s="115" cm="1">
        <f t="array" ref="C4">IF(C3="NENÍ VYBRÁNA",0,_xlfn.IFS(C3&gt;=0.6,6,C3&gt;=0.5,5,C3&gt;=0.4,4,C3&gt;=0.3,3,C3&gt;=0.2,2,C3&gt;=0.1,1,C3&lt;0.1,0))</f>
        <v>0</v>
      </c>
      <c r="D4" s="82" cm="1">
        <f t="array" ref="D4">IF(D3="NENÍ VYBRÁNA",0,_xlfn.IFS(D3&gt;=0.2,2,D3&gt;=0.1,1,D3&lt;0.1,0))</f>
        <v>0</v>
      </c>
      <c r="E4" s="82" cm="1">
        <f t="array" ref="E4">IF(E3="NENÍ VYBRÁNA",0,_xlfn.IFS(E3&gt;=0.6,6,E3&gt;=0.5,5,E3&gt;=0.4,4,E3&gt;=0.3,3,E3&gt;=0.2,2,E3&gt;=0.1,1,E3&lt;0.1,0))</f>
        <v>0</v>
      </c>
      <c r="F4" s="82" cm="1">
        <f t="array" ref="F4">IF(F3="NENÍ VYBRÁNA",0,IF(F3="IO NEOBSAHUJE",3,_xlfn.IFS(F3&gt;=1,6,F3&gt;=0.8,5,F3&gt;=0.6,4,F3&gt;=0.4,3,F3&gt;=0.2,2,F3&gt;=0.1,1,F3&lt;0.1,0)))</f>
        <v>0</v>
      </c>
    </row>
    <row r="5" spans="2:11" ht="15.75" thickBot="1" x14ac:dyDescent="0.3">
      <c r="B5" s="5"/>
      <c r="C5" s="8"/>
      <c r="D5" s="8"/>
      <c r="E5" s="8"/>
      <c r="F5" s="8"/>
    </row>
    <row r="6" spans="2:11" ht="48.75" customHeight="1" x14ac:dyDescent="0.25">
      <c r="B6" s="119" t="s">
        <v>361</v>
      </c>
      <c r="D6" s="54" t="s">
        <v>362</v>
      </c>
      <c r="F6" s="54" t="s">
        <v>363</v>
      </c>
      <c r="H6" s="120"/>
      <c r="J6" s="121"/>
    </row>
    <row r="7" spans="2:11" ht="15.75" thickBot="1" x14ac:dyDescent="0.3">
      <c r="B7" s="122" t="str">
        <f>IFERROR(OBECaZSJaAM!B4/'PS 3.3.1 a 3.3.2'!C14,"")</f>
        <v/>
      </c>
      <c r="D7" s="123" t="str">
        <f>IFERROR(B7*OBECaZSJaAM!B5,"-")</f>
        <v>-</v>
      </c>
      <c r="F7" s="82">
        <f>IFERROR(IF(D7&lt;=45000,1,IF(D7&lt;=65000,0.8,IF(D7&lt;=80000,0.7,IF(D7&lt;=90000,0.6,IF(D7&lt;=100000,0.5,IF(D7&lt;=110000,0.4,IF(D7&lt;=120000,0.3,IF(D7&lt;=130000,0.2,IF(D7&gt;130000,0.1))))))))),"0")</f>
        <v>0.1</v>
      </c>
      <c r="J7" s="8"/>
    </row>
    <row r="8" spans="2:11" ht="15.75" thickBot="1" x14ac:dyDescent="0.3"/>
    <row r="9" spans="2:11" ht="30" x14ac:dyDescent="0.25">
      <c r="B9" s="124" t="s">
        <v>364</v>
      </c>
      <c r="C9" s="124" t="s">
        <v>365</v>
      </c>
      <c r="D9" s="54" t="s">
        <v>366</v>
      </c>
      <c r="E9" s="54" t="s">
        <v>367</v>
      </c>
      <c r="F9" s="54" t="s">
        <v>368</v>
      </c>
      <c r="G9" s="54" t="s">
        <v>369</v>
      </c>
      <c r="H9" s="125" t="s">
        <v>370</v>
      </c>
      <c r="I9" s="119" t="s">
        <v>371</v>
      </c>
      <c r="K9" s="74" t="s">
        <v>372</v>
      </c>
    </row>
    <row r="10" spans="2:11" x14ac:dyDescent="0.25">
      <c r="B10" s="81" t="s">
        <v>233</v>
      </c>
      <c r="C10" s="82">
        <v>1</v>
      </c>
      <c r="D10" s="82" t="str">
        <f>'PS 3.3.1 a 3.3.2'!L19</f>
        <v>-</v>
      </c>
      <c r="E10" s="82">
        <f>'PS 3.3.1 a 3.3.2'!M19</f>
        <v>0</v>
      </c>
      <c r="F10" s="117">
        <f>E10/('PS 1'!$C$5/3)</f>
        <v>0</v>
      </c>
      <c r="G10" s="227">
        <f>(C10*F10)+(C11*F11)+(C12*F12)+(C13*F13)+(C14*F14)</f>
        <v>0</v>
      </c>
      <c r="H10" s="226">
        <f>G10*F7</f>
        <v>0</v>
      </c>
      <c r="I10" s="224">
        <f>IF(H10&lt;1%,0,IF(H10=1%,1,IF(H10=100%,50,K10)))</f>
        <v>0</v>
      </c>
      <c r="K10" s="9" t="e">
        <f>ROUND((25*LOG10(H10*100)),0)</f>
        <v>#NUM!</v>
      </c>
    </row>
    <row r="11" spans="2:11" x14ac:dyDescent="0.25">
      <c r="B11" s="81" t="s">
        <v>228</v>
      </c>
      <c r="C11" s="82">
        <v>0.85</v>
      </c>
      <c r="D11" s="82">
        <f>'PS 3.3.1 a 3.3.2'!L20</f>
        <v>0</v>
      </c>
      <c r="E11" s="82">
        <f>'PS 3.3.1 a 3.3.2'!M20</f>
        <v>0</v>
      </c>
      <c r="F11" s="117">
        <f>(D11+E11)/('PS 1'!$C$5/3)</f>
        <v>0</v>
      </c>
      <c r="G11" s="227"/>
      <c r="H11" s="226"/>
      <c r="I11" s="224"/>
    </row>
    <row r="12" spans="2:11" x14ac:dyDescent="0.25">
      <c r="B12" s="81" t="s">
        <v>227</v>
      </c>
      <c r="C12" s="82">
        <v>0.75</v>
      </c>
      <c r="D12" s="82">
        <f>'PS 3.3.1 a 3.3.2'!L21</f>
        <v>0</v>
      </c>
      <c r="E12" s="82">
        <f>'PS 3.3.1 a 3.3.2'!M21</f>
        <v>0</v>
      </c>
      <c r="F12" s="117">
        <f>(D12+E12)/('PS 1'!$C$5/3)</f>
        <v>0</v>
      </c>
      <c r="G12" s="227"/>
      <c r="H12" s="226"/>
      <c r="I12" s="224"/>
    </row>
    <row r="13" spans="2:11" x14ac:dyDescent="0.25">
      <c r="B13" s="81" t="s">
        <v>354</v>
      </c>
      <c r="C13" s="82">
        <v>0.5</v>
      </c>
      <c r="D13" s="82">
        <f>'PS 3.3.1 a 3.3.2'!L22</f>
        <v>0</v>
      </c>
      <c r="E13" s="82">
        <f>'PS 3.3.1 a 3.3.2'!M22</f>
        <v>0</v>
      </c>
      <c r="F13" s="117">
        <f>(D13+E13)/('PS 1'!$C$5/3)</f>
        <v>0</v>
      </c>
      <c r="G13" s="227"/>
      <c r="H13" s="226"/>
      <c r="I13" s="224"/>
    </row>
    <row r="14" spans="2:11" ht="15.75" thickBot="1" x14ac:dyDescent="0.3">
      <c r="B14" s="81" t="s">
        <v>355</v>
      </c>
      <c r="C14" s="82">
        <v>0.1</v>
      </c>
      <c r="D14" s="82">
        <f>'PS 3.3.1 a 3.3.2'!L23</f>
        <v>0</v>
      </c>
      <c r="E14" s="82">
        <f>'PS 3.3.1 a 3.3.2'!M23</f>
        <v>0</v>
      </c>
      <c r="F14" s="117">
        <f>(D14+E14)/('PS 1'!$C$5/3)</f>
        <v>0</v>
      </c>
      <c r="G14" s="227"/>
      <c r="H14" s="226"/>
      <c r="I14" s="225"/>
    </row>
    <row r="15" spans="2:11" ht="30" x14ac:dyDescent="0.25">
      <c r="B15" s="126" t="s">
        <v>373</v>
      </c>
      <c r="C15" s="127"/>
      <c r="D15" s="128">
        <f>SUM(D10:D14)</f>
        <v>0</v>
      </c>
      <c r="E15" s="128">
        <f>SUM(E10:E14)</f>
        <v>0</v>
      </c>
    </row>
    <row r="17" spans="2:11" ht="15.75" thickBot="1" x14ac:dyDescent="0.3"/>
    <row r="18" spans="2:11" ht="40.5" customHeight="1" x14ac:dyDescent="0.25">
      <c r="B18" s="124" t="s">
        <v>298</v>
      </c>
      <c r="C18" s="124" t="s">
        <v>374</v>
      </c>
      <c r="D18" s="54" t="s">
        <v>375</v>
      </c>
      <c r="E18" s="124" t="s">
        <v>368</v>
      </c>
      <c r="F18" s="129" t="s">
        <v>376</v>
      </c>
      <c r="G18" s="130" t="s">
        <v>377</v>
      </c>
      <c r="K18" s="74" t="s">
        <v>378</v>
      </c>
    </row>
    <row r="19" spans="2:11" x14ac:dyDescent="0.25">
      <c r="B19" s="81" t="s">
        <v>309</v>
      </c>
      <c r="C19" s="82">
        <v>1</v>
      </c>
      <c r="D19" s="82">
        <f>SUMIFS(Body!G:G,Body!H:H,B19)</f>
        <v>0</v>
      </c>
      <c r="E19" s="86">
        <f>D19/'PS 1'!$C$6</f>
        <v>0</v>
      </c>
      <c r="F19" s="223">
        <f>(C19*E19)+(C20*E20)+(C21*E21)+(C22*E22)+(C23*E23)</f>
        <v>0</v>
      </c>
      <c r="G19" s="224">
        <f>IF(F19&lt;1%,0,IF(F19=1%,1,IF(F19=100%,50,K19)))</f>
        <v>0</v>
      </c>
      <c r="K19" s="9" t="e">
        <f>ROUND((5*LOG10(F19*100)),0)</f>
        <v>#NUM!</v>
      </c>
    </row>
    <row r="20" spans="2:11" x14ac:dyDescent="0.25">
      <c r="B20" s="81" t="s">
        <v>311</v>
      </c>
      <c r="C20" s="82">
        <v>0.9</v>
      </c>
      <c r="D20" s="82">
        <f>SUMIFS(Body!G:G,Body!H:H,B20)</f>
        <v>0</v>
      </c>
      <c r="E20" s="86">
        <f>D20/'PS 1'!$C$6</f>
        <v>0</v>
      </c>
      <c r="F20" s="223"/>
      <c r="G20" s="224"/>
    </row>
    <row r="21" spans="2:11" x14ac:dyDescent="0.25">
      <c r="B21" s="81" t="s">
        <v>245</v>
      </c>
      <c r="C21" s="82">
        <v>0.5</v>
      </c>
      <c r="D21" s="82">
        <f>SUMIFS(Body!G:G,Body!H:H,B21)</f>
        <v>0</v>
      </c>
      <c r="E21" s="86">
        <f>D21/'PS 1'!$C$6</f>
        <v>0</v>
      </c>
      <c r="F21" s="223"/>
      <c r="G21" s="224"/>
    </row>
    <row r="22" spans="2:11" x14ac:dyDescent="0.25">
      <c r="B22" s="81" t="s">
        <v>247</v>
      </c>
      <c r="C22" s="82">
        <v>0.3</v>
      </c>
      <c r="D22" s="82">
        <f>SUMIFS(Body!G:G,Body!H:H,B22)</f>
        <v>0</v>
      </c>
      <c r="E22" s="86">
        <f>D22/'PS 1'!$C$6</f>
        <v>0</v>
      </c>
      <c r="F22" s="223"/>
      <c r="G22" s="224"/>
    </row>
    <row r="23" spans="2:11" ht="15.75" thickBot="1" x14ac:dyDescent="0.3">
      <c r="B23" s="81" t="s">
        <v>313</v>
      </c>
      <c r="C23" s="82">
        <v>0.1</v>
      </c>
      <c r="D23" s="82">
        <f>SUMIFS(Body!G:G,Body!H:H,B23)</f>
        <v>0</v>
      </c>
      <c r="E23" s="86">
        <f>D23/'PS 1'!$C$6</f>
        <v>0</v>
      </c>
      <c r="F23" s="223"/>
      <c r="G23" s="225"/>
    </row>
    <row r="24" spans="2:11" ht="30" x14ac:dyDescent="0.25">
      <c r="B24" s="126" t="s">
        <v>379</v>
      </c>
      <c r="C24" s="85"/>
      <c r="D24" s="128">
        <f>SUM(D19:D23)</f>
        <v>0</v>
      </c>
    </row>
  </sheetData>
  <sheetProtection algorithmName="SHA-512" hashValue="lJd1zbcYkOlAJH62su2Ak+OVzEIywbAiXpRLgNu0/TcYK7G8aop/+Re/jJAi92DyHp9HgXQ9KhrOsRv93qTUbA==" saltValue="3CD8LkWHCTgOdyqFJe/4hQ==" spinCount="100000" sheet="1" objects="1" scenarios="1" autoFilter="0"/>
  <mergeCells count="6">
    <mergeCell ref="B3:B4"/>
    <mergeCell ref="F19:F23"/>
    <mergeCell ref="G19:G23"/>
    <mergeCell ref="H10:H14"/>
    <mergeCell ref="I10:I14"/>
    <mergeCell ref="G10:G14"/>
  </mergeCells>
  <conditionalFormatting sqref="B7">
    <cfRule type="cellIs" dxfId="2" priority="5" operator="greaterThan">
      <formula>170000</formula>
    </cfRule>
  </conditionalFormatting>
  <conditionalFormatting sqref="B3:B4">
    <cfRule type="cellIs" dxfId="1" priority="1" operator="lessThan">
      <formula>2</formula>
    </cfRule>
  </conditionalFormatting>
  <pageMargins left="0.7" right="0.7" top="0.78740157499999996" bottom="0.78740157499999996" header="0.3" footer="0.3"/>
  <pageSetup paperSize="9" orientation="portrait" r:id="rId1"/>
  <ignoredErrors>
    <ignoredError sqref="D4"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1462A-677D-4F77-A15C-797B1348D198}">
  <sheetPr>
    <tabColor theme="0" tint="-0.499984740745262"/>
  </sheetPr>
  <dimension ref="A1:AO443"/>
  <sheetViews>
    <sheetView zoomScale="70" zoomScaleNormal="70" workbookViewId="0">
      <pane ySplit="1" topLeftCell="A2" activePane="bottomLeft" state="frozen"/>
      <selection pane="bottomLeft" activeCell="G12" sqref="G12"/>
    </sheetView>
  </sheetViews>
  <sheetFormatPr defaultRowHeight="15" x14ac:dyDescent="0.25"/>
  <cols>
    <col min="2" max="2" width="18.28515625" customWidth="1"/>
    <col min="3" max="3" width="7.42578125" bestFit="1" customWidth="1"/>
    <col min="4" max="4" width="18.42578125" customWidth="1"/>
    <col min="5" max="5" width="10.28515625" customWidth="1"/>
    <col min="6" max="6" width="14.42578125" customWidth="1"/>
    <col min="7" max="7" width="10.140625" customWidth="1"/>
    <col min="8" max="8" width="11.7109375" customWidth="1"/>
    <col min="9" max="9" width="15" customWidth="1"/>
    <col min="10" max="11" width="11.7109375" customWidth="1"/>
    <col min="12" max="13" width="13.5703125" style="28" customWidth="1"/>
    <col min="14" max="14" width="11.85546875" style="28" customWidth="1"/>
    <col min="15" max="17" width="18.5703125" style="28" customWidth="1"/>
    <col min="18" max="25" width="15.28515625" style="28" customWidth="1"/>
    <col min="26" max="26" width="16.28515625" style="28" bestFit="1" customWidth="1"/>
    <col min="27" max="27" width="17.42578125" style="28" customWidth="1"/>
    <col min="28" max="28" width="10.7109375" customWidth="1"/>
    <col min="29" max="29" width="15.28515625" style="28" customWidth="1"/>
    <col min="30" max="30" width="10" style="28" customWidth="1"/>
    <col min="31" max="31" width="11.7109375" style="28" customWidth="1"/>
    <col min="32" max="33" width="13.7109375" style="28" customWidth="1"/>
    <col min="34" max="34" width="9.140625" style="28"/>
    <col min="35" max="35" width="10.28515625" customWidth="1"/>
    <col min="36" max="36" width="13.5703125" customWidth="1"/>
    <col min="39" max="39" width="10.140625" customWidth="1"/>
    <col min="40" max="40" width="9.5703125" customWidth="1"/>
  </cols>
  <sheetData>
    <row r="1" spans="1:41" s="44" customFormat="1" ht="120" x14ac:dyDescent="0.25">
      <c r="A1" s="49" t="s">
        <v>380</v>
      </c>
      <c r="B1" s="49" t="s">
        <v>214</v>
      </c>
      <c r="C1" s="49" t="s">
        <v>381</v>
      </c>
      <c r="D1" s="49" t="s">
        <v>215</v>
      </c>
      <c r="E1" s="49" t="s">
        <v>382</v>
      </c>
      <c r="F1" s="49" t="s">
        <v>441</v>
      </c>
      <c r="G1" s="49" t="s">
        <v>36</v>
      </c>
      <c r="H1" s="49" t="s">
        <v>444</v>
      </c>
      <c r="I1" s="49" t="s">
        <v>445</v>
      </c>
      <c r="J1" s="49" t="s">
        <v>442</v>
      </c>
      <c r="K1" s="49" t="s">
        <v>443</v>
      </c>
      <c r="L1" s="58" t="s">
        <v>383</v>
      </c>
      <c r="M1" s="45" t="s">
        <v>384</v>
      </c>
      <c r="N1" s="45" t="s">
        <v>385</v>
      </c>
      <c r="O1" s="45" t="s">
        <v>386</v>
      </c>
      <c r="P1" s="45" t="s">
        <v>387</v>
      </c>
      <c r="Q1" s="45" t="s">
        <v>388</v>
      </c>
      <c r="R1" s="45" t="s">
        <v>389</v>
      </c>
      <c r="S1" s="45" t="s">
        <v>390</v>
      </c>
      <c r="T1" s="45" t="s">
        <v>391</v>
      </c>
      <c r="U1" s="45" t="s">
        <v>392</v>
      </c>
      <c r="V1" s="45" t="s">
        <v>393</v>
      </c>
      <c r="W1" s="45" t="s">
        <v>394</v>
      </c>
      <c r="X1" s="45" t="s">
        <v>395</v>
      </c>
      <c r="Y1" s="45" t="s">
        <v>396</v>
      </c>
      <c r="Z1" s="45" t="s">
        <v>397</v>
      </c>
      <c r="AA1" s="45" t="s">
        <v>398</v>
      </c>
      <c r="AB1" s="45" t="s">
        <v>399</v>
      </c>
      <c r="AC1" s="45" t="s">
        <v>400</v>
      </c>
      <c r="AD1" s="45" t="s">
        <v>401</v>
      </c>
      <c r="AE1" s="45" t="s">
        <v>402</v>
      </c>
      <c r="AF1" s="45" t="s">
        <v>403</v>
      </c>
      <c r="AG1" s="45" t="s">
        <v>404</v>
      </c>
      <c r="AH1" s="45" t="s">
        <v>405</v>
      </c>
      <c r="AI1" s="45" t="s">
        <v>213</v>
      </c>
      <c r="AJ1" s="45" t="s">
        <v>406</v>
      </c>
      <c r="AK1" s="45" t="s">
        <v>407</v>
      </c>
      <c r="AL1" s="45" t="s">
        <v>408</v>
      </c>
      <c r="AM1" s="45" t="s">
        <v>409</v>
      </c>
      <c r="AN1" s="45" t="s">
        <v>410</v>
      </c>
      <c r="AO1" s="45" t="s">
        <v>411</v>
      </c>
    </row>
    <row r="2" spans="1:41" x14ac:dyDescent="0.25">
      <c r="A2" s="43">
        <v>10</v>
      </c>
      <c r="B2" s="43" t="s">
        <v>460</v>
      </c>
      <c r="C2" s="43">
        <v>1767</v>
      </c>
      <c r="D2" s="43" t="s">
        <v>461</v>
      </c>
      <c r="E2" s="43" t="s">
        <v>462</v>
      </c>
      <c r="F2" s="43" t="s">
        <v>224</v>
      </c>
      <c r="G2">
        <v>27</v>
      </c>
      <c r="H2">
        <v>8</v>
      </c>
      <c r="I2">
        <v>7</v>
      </c>
      <c r="J2">
        <v>14</v>
      </c>
      <c r="K2">
        <v>13</v>
      </c>
      <c r="L2" s="43">
        <f>(COUNTIFS(OBECaZSJaAM!AG:AG,"A",OBECaZSJaAM!AJ:AJ,"ZPŮSOBILÉ",OBECaZSJaAM!Y:Y,zdroj!D2))+(COUNTIFS(OBECaZSJaAM!AH:AH,"A",OBECaZSJaAM!AJ:AJ,"ZPŮSOBILÉ",OBECaZSJaAM!Y:Y,zdroj!D2))</f>
        <v>0</v>
      </c>
      <c r="M2" s="43">
        <f>COUNTIFS(OBECaZSJaAM!AG:AG,"A",OBECaZSJaAM!AJ:AJ,"ZPŮSOBILÉ",OBECaZSJaAM!Y:Y,zdroj!D2)</f>
        <v>0</v>
      </c>
      <c r="N2" s="43">
        <f>COUNTIFS(OBECaZSJaAM!AH:AH,"A",OBECaZSJaAM!AJ:AJ,"ZPŮSOBILÉ",OBECaZSJaAM!Y:Y,zdroj!D2)</f>
        <v>0</v>
      </c>
      <c r="O2" s="43">
        <f>R2+S2+T2+U2+V2+W2+X2+Y2</f>
        <v>0</v>
      </c>
      <c r="P2" s="43">
        <f>R2+S2+T2+U2</f>
        <v>0</v>
      </c>
      <c r="Q2" s="43">
        <f>V2+W2+X2+Y2</f>
        <v>0</v>
      </c>
      <c r="R2" s="43">
        <f>COUNTIFS(OBECaZSJaAM!AG:AG,"A",OBECaZSJaAM!Y:Y,D2,OBECaZSJaAM!AI:AI,"*OBAM*")</f>
        <v>0</v>
      </c>
      <c r="S2" s="43">
        <f>COUNTIFS(OBECaZSJaAM!AG:AG,"A",OBECaZSJaAM!Y:Y,D2,OBECaZSJaAM!AI:AI,"*POAM*")</f>
        <v>0</v>
      </c>
      <c r="T2" s="43">
        <f>COUNTIFS(OBECaZSJaAM!AG:AG,"A",OBECaZSJaAM!Y:Y,D2,OBECaZSJaAM!AI:AI,"*OVMAM*")</f>
        <v>0</v>
      </c>
      <c r="U2" s="43">
        <f>COUNTIFS(OBECaZSJaAM!AG:AG,"A",OBECaZSJaAM!Y:Y,D2,OBECaZSJaAM!AI:AI,"*SOCAM*")</f>
        <v>0</v>
      </c>
      <c r="V2" s="43">
        <f>COUNTIFS(OBECaZSJaAM!AH:AH,"A",OBECaZSJaAM!Y:Y,D2,OBECaZSJaAM!AI:AI,"*OBAM*")</f>
        <v>0</v>
      </c>
      <c r="W2" s="43">
        <f>COUNTIFS(OBECaZSJaAM!AH:AH,"A",OBECaZSJaAM!Y:Y,D2,OBECaZSJaAM!AI:AI,"*POAM*")</f>
        <v>0</v>
      </c>
      <c r="X2" s="43">
        <f>COUNTIFS(OBECaZSJaAM!AH:AH,"A",OBECaZSJaAM!Y:Y,D2,OBECaZSJaAM!AI:AI,"*OVMAM*")</f>
        <v>0</v>
      </c>
      <c r="Y2" s="43">
        <f>COUNTIFS(OBECaZSJaAM!AH:AH,"A",OBECaZSJaAM!Y:Y,D2,OBECaZSJaAM!AI:AI,"*SOCAM*")</f>
        <v>0</v>
      </c>
      <c r="Z2" s="46">
        <f t="shared" ref="Z2:Z65" si="0">IFERROR(ROUND((H2+L2)/G2*100,2),"-")</f>
        <v>29.63</v>
      </c>
      <c r="AA2" s="46">
        <f>IFERROR(ROUND((I2+L2)/G2*100,2),"-")</f>
        <v>25.93</v>
      </c>
      <c r="AB2" s="43">
        <f>VLOOKUP(D2,OBECaZSJaAM!K:T,10,0)</f>
        <v>0</v>
      </c>
      <c r="AC2" s="43" t="str">
        <f>IF(AB2="A","=H2-I2","0")</f>
        <v>0</v>
      </c>
      <c r="AD2" s="43">
        <f>VLOOKUP(D2,OBECaZSJaAM!K:V,12,0)</f>
        <v>0</v>
      </c>
      <c r="AE2" s="43">
        <f>VLOOKUP(D2,OBECaZSJaAM!K:W,13,0)</f>
        <v>0</v>
      </c>
      <c r="AF2" s="43">
        <f>(COUNTIFS(OBECaZSJaAM!AG:AG,"A",OBECaZSJaAM!Y:Y,D2,OBECaZSJaAM!AI:AI,"*OBAM*"))+(COUNTIFS(OBECaZSJaAM!AH:AH,"A",OBECaZSJaAM!Y:Y,D2,OBECaZSJaAM!AI:AI,"*OBAM*"))</f>
        <v>0</v>
      </c>
      <c r="AG2" s="43">
        <f>COUNTIFS(OBECaZSJaAM!AG:AG,"A",OBECaZSJaAM!Y:Y,D2,OBECaZSJaAM!AI:AI,"*POAM*")+(COUNTIFS(OBECaZSJaAM!AH:AH,"A",OBECaZSJaAM!Y:Y,D2,OBECaZSJaAM!AI:AI,"*POAM*"))+(COUNTIFS(OBECaZSJaAM!AG:AG,"A",OBECaZSJaAM!Y:Y,D2,OBECaZSJaAM!AI:AI,"*OVMAM*")+(COUNTIFS(OBECaZSJaAM!AH:AH,"A",OBECaZSJaAM!Y:Y,D2,OBECaZSJaAM!AI:AI,"*OVMAM*"))+COUNTIFS(OBECaZSJaAM!AG:AG,"A",OBECaZSJaAM!Y:Y,D2,OBECaZSJaAM!AI:AI,"*SOCAM*")+(COUNTIFS(OBECaZSJaAM!AH:AH,"A",OBECaZSJaAM!Y:Y,D2,OBECaZSJaAM!AI:AI,"*SOCAM*")))</f>
        <v>0</v>
      </c>
      <c r="AH2" s="43">
        <f>(VLOOKUP(D2,OBECaZSJaAM!K:O,5,0))</f>
        <v>0</v>
      </c>
      <c r="AI2" s="43" t="str">
        <f>IFERROR(VLOOKUP(B2,OBECaZSJaAM!A:F,6,0),"")</f>
        <v/>
      </c>
      <c r="AJ2" s="43" t="str">
        <f t="shared" ref="AJ2:AJ65" si="1">IF(F2="katAB",IF(AB2="A","katB","katA"),F2)</f>
        <v>katA</v>
      </c>
      <c r="AK2" s="43" t="str">
        <f>IF(P2&gt;0,"A","N")</f>
        <v>N</v>
      </c>
      <c r="AL2" s="43" t="str">
        <f>IF(Q2&gt;0,"A","N")</f>
        <v>N</v>
      </c>
      <c r="AM2" s="43">
        <f>(COUNTIFS(OBECaZSJaAM!AG:AG,"A",OBECaZSJaAM!Y:Y,D2))+(COUNTIFS(OBECaZSJaAM!AH:AH,"A",OBECaZSJaAM!Y:Y,D2))-((COUNTIFS(OBECaZSJaAM!AG:AG,"A",OBECaZSJaAM!AI:AI,"OBAM",OBECaZSJaAM!Y:Y,zdroj!D2)+(COUNTIFS(OBECaZSJaAM!AG:AG,"A",OBECaZSJaAM!AI:AI,"OSTAM",OBECaZSJaAM!Y:Y,zdroj!D2)))+(COUNTIFS(OBECaZSJaAM!AH:AH,"A",OBECaZSJaAM!AI:AI,"OBAM",OBECaZSJaAM!Y:Y,zdroj!D2)+(COUNTIFS(OBECaZSJaAM!AH:AH,"A",OBECaZSJaAM!AI:AI,"OSTAM",OBECaZSJaAM!Y:Y,zdroj!D2))))</f>
        <v>0</v>
      </c>
      <c r="AN2" s="43" t="str">
        <f t="shared" ref="AN2:AN65" si="2">IF(AM2&gt;(K2/2),"POKRYTA VĚTŠINA SEAM","NEPOKRYTA VĚTŠINA SEAM")</f>
        <v>NEPOKRYTA VĚTŠINA SEAM</v>
      </c>
      <c r="AO2" s="43" t="str">
        <f>IF(AB2="A","katA",AJ2)</f>
        <v>katA</v>
      </c>
    </row>
    <row r="3" spans="1:41" x14ac:dyDescent="0.25">
      <c r="A3" s="43">
        <v>10</v>
      </c>
      <c r="B3" s="43" t="s">
        <v>460</v>
      </c>
      <c r="C3" s="43">
        <v>1783</v>
      </c>
      <c r="D3" s="43" t="s">
        <v>463</v>
      </c>
      <c r="E3" s="43" t="s">
        <v>462</v>
      </c>
      <c r="F3" s="43" t="s">
        <v>224</v>
      </c>
      <c r="G3">
        <v>38</v>
      </c>
      <c r="H3">
        <v>6</v>
      </c>
      <c r="I3">
        <v>0</v>
      </c>
      <c r="J3">
        <v>12</v>
      </c>
      <c r="K3">
        <v>26</v>
      </c>
      <c r="L3" s="43">
        <f>(COUNTIFS(OBECaZSJaAM!AG:AG,"A",OBECaZSJaAM!AJ:AJ,"ZPŮSOBILÉ",OBECaZSJaAM!Y:Y,zdroj!D3))+(COUNTIFS(OBECaZSJaAM!AH:AH,"A",OBECaZSJaAM!AJ:AJ,"ZPŮSOBILÉ",OBECaZSJaAM!Y:Y,zdroj!D3))</f>
        <v>0</v>
      </c>
      <c r="M3" s="43">
        <f>COUNTIFS(OBECaZSJaAM!AG:AG,"A",OBECaZSJaAM!AJ:AJ,"ZPŮSOBILÉ",OBECaZSJaAM!Y:Y,zdroj!D3)</f>
        <v>0</v>
      </c>
      <c r="N3" s="43">
        <f>COUNTIFS(OBECaZSJaAM!AH:AH,"A",OBECaZSJaAM!AJ:AJ,"ZPŮSOBILÉ",OBECaZSJaAM!Y:Y,zdroj!D3)</f>
        <v>0</v>
      </c>
      <c r="O3" s="43">
        <f t="shared" ref="O3:O66" si="3">R3+S3+T3+U3+V3+W3+X3+Y3</f>
        <v>0</v>
      </c>
      <c r="P3" s="43">
        <f t="shared" ref="P3:P66" si="4">R3+S3+T3+U3</f>
        <v>0</v>
      </c>
      <c r="Q3" s="43">
        <f t="shared" ref="Q3:Q66" si="5">V3+W3+X3+Y3</f>
        <v>0</v>
      </c>
      <c r="R3" s="43">
        <f>COUNTIFS(OBECaZSJaAM!AG:AG,"A",OBECaZSJaAM!Y:Y,D3,OBECaZSJaAM!AI:AI,"*OBAM*")</f>
        <v>0</v>
      </c>
      <c r="S3" s="43">
        <f>COUNTIFS(OBECaZSJaAM!AG:AG,"A",OBECaZSJaAM!Y:Y,D3,OBECaZSJaAM!AI:AI,"*POAM*")</f>
        <v>0</v>
      </c>
      <c r="T3" s="43">
        <f>COUNTIFS(OBECaZSJaAM!AG:AG,"A",OBECaZSJaAM!Y:Y,D3,OBECaZSJaAM!AI:AI,"*OVMAM*")</f>
        <v>0</v>
      </c>
      <c r="U3" s="43">
        <f>COUNTIFS(OBECaZSJaAM!AG:AG,"A",OBECaZSJaAM!Y:Y,D3,OBECaZSJaAM!AI:AI,"*SOCAM*")</f>
        <v>0</v>
      </c>
      <c r="V3" s="43">
        <f>COUNTIFS(OBECaZSJaAM!AH:AH,"A",OBECaZSJaAM!Y:Y,D3,OBECaZSJaAM!AI:AI,"*OBAM*")</f>
        <v>0</v>
      </c>
      <c r="W3" s="43">
        <f>COUNTIFS(OBECaZSJaAM!AH:AH,"A",OBECaZSJaAM!Y:Y,D3,OBECaZSJaAM!AI:AI,"*POAM*")</f>
        <v>0</v>
      </c>
      <c r="X3" s="43">
        <f>COUNTIFS(OBECaZSJaAM!AH:AH,"A",OBECaZSJaAM!Y:Y,D3,OBECaZSJaAM!AI:AI,"*OVMAM*")</f>
        <v>0</v>
      </c>
      <c r="Y3" s="43">
        <f>COUNTIFS(OBECaZSJaAM!AH:AH,"A",OBECaZSJaAM!Y:Y,D3,OBECaZSJaAM!AI:AI,"*SOCAM*")</f>
        <v>0</v>
      </c>
      <c r="Z3" s="46">
        <f t="shared" si="0"/>
        <v>15.79</v>
      </c>
      <c r="AA3" s="46">
        <f t="shared" ref="AA3:AA66" si="6">IFERROR(ROUND((I3+L3)/G3*100,2),"-")</f>
        <v>0</v>
      </c>
      <c r="AB3" s="43">
        <f>VLOOKUP(D3,OBECaZSJaAM!K:T,10,0)</f>
        <v>0</v>
      </c>
      <c r="AC3" s="43" t="str">
        <f t="shared" ref="AC3:AC66" si="7">IF(AB3="A","=H2-I2","0")</f>
        <v>0</v>
      </c>
      <c r="AD3" s="43">
        <f>VLOOKUP(D3,OBECaZSJaAM!K:V,12,0)</f>
        <v>0</v>
      </c>
      <c r="AE3" s="43">
        <f>VLOOKUP(D3,OBECaZSJaAM!K:W,13,0)</f>
        <v>0</v>
      </c>
      <c r="AF3" s="43">
        <f>(COUNTIFS(OBECaZSJaAM!AG:AG,"A",OBECaZSJaAM!Y:Y,D3,OBECaZSJaAM!AI:AI,"*OBAM*"))+(COUNTIFS(OBECaZSJaAM!AH:AH,"A",OBECaZSJaAM!Y:Y,D3,OBECaZSJaAM!AI:AI,"*OBAM*"))</f>
        <v>0</v>
      </c>
      <c r="AG3" s="43">
        <f>COUNTIFS(OBECaZSJaAM!AG:AG,"A",OBECaZSJaAM!Y:Y,D3,OBECaZSJaAM!AI:AI,"*POAM*")+(COUNTIFS(OBECaZSJaAM!AH:AH,"A",OBECaZSJaAM!Y:Y,D3,OBECaZSJaAM!AI:AI,"*POAM*"))+(COUNTIFS(OBECaZSJaAM!AG:AG,"A",OBECaZSJaAM!Y:Y,D3,OBECaZSJaAM!AI:AI,"*OVMAM*")+(COUNTIFS(OBECaZSJaAM!AH:AH,"A",OBECaZSJaAM!Y:Y,D3,OBECaZSJaAM!AI:AI,"*OVMAM*"))+COUNTIFS(OBECaZSJaAM!AG:AG,"A",OBECaZSJaAM!Y:Y,D3,OBECaZSJaAM!AI:AI,"*SOCAM*")+(COUNTIFS(OBECaZSJaAM!AH:AH,"A",OBECaZSJaAM!Y:Y,D3,OBECaZSJaAM!AI:AI,"*SOCAM*")))</f>
        <v>0</v>
      </c>
      <c r="AH3" s="43">
        <f>(VLOOKUP(D3,OBECaZSJaAM!K:O,5,0))</f>
        <v>0</v>
      </c>
      <c r="AI3" s="43" t="str">
        <f>IFERROR(VLOOKUP(B3,OBECaZSJaAM!A:F,6,0),"")</f>
        <v/>
      </c>
      <c r="AJ3" s="43" t="str">
        <f t="shared" si="1"/>
        <v>katA</v>
      </c>
      <c r="AK3" s="43" t="str">
        <f t="shared" ref="AK3:AK66" si="8">IF(P3&gt;0,"A","N")</f>
        <v>N</v>
      </c>
      <c r="AL3" s="43" t="str">
        <f t="shared" ref="AL3:AL66" si="9">IF(Q3&gt;0,"A","N")</f>
        <v>N</v>
      </c>
      <c r="AM3" s="43">
        <f>(COUNTIFS(OBECaZSJaAM!AG:AG,"A",OBECaZSJaAM!Y:Y,D3))+(COUNTIFS(OBECaZSJaAM!AH:AH,"A",OBECaZSJaAM!Y:Y,D3))-((COUNTIFS(OBECaZSJaAM!AG:AG,"A",OBECaZSJaAM!AI:AI,"OBAM",OBECaZSJaAM!Y:Y,zdroj!D3)+(COUNTIFS(OBECaZSJaAM!AG:AG,"A",OBECaZSJaAM!AI:AI,"OSTAM",OBECaZSJaAM!Y:Y,zdroj!D3)))+(COUNTIFS(OBECaZSJaAM!AH:AH,"A",OBECaZSJaAM!AI:AI,"OBAM",OBECaZSJaAM!Y:Y,zdroj!D3)+(COUNTIFS(OBECaZSJaAM!AH:AH,"A",OBECaZSJaAM!AI:AI,"OSTAM",OBECaZSJaAM!Y:Y,zdroj!D3))))</f>
        <v>0</v>
      </c>
      <c r="AN3" s="43" t="str">
        <f t="shared" si="2"/>
        <v>NEPOKRYTA VĚTŠINA SEAM</v>
      </c>
      <c r="AO3" s="43" t="str">
        <f t="shared" ref="AO3:AO66" si="10">IF(AB3="A","katA",AJ3)</f>
        <v>katA</v>
      </c>
    </row>
    <row r="4" spans="1:41" x14ac:dyDescent="0.25">
      <c r="A4" s="43">
        <v>10</v>
      </c>
      <c r="B4" s="43" t="s">
        <v>464</v>
      </c>
      <c r="C4" s="43">
        <v>2836</v>
      </c>
      <c r="D4" s="43" t="s">
        <v>465</v>
      </c>
      <c r="E4" s="43" t="s">
        <v>462</v>
      </c>
      <c r="F4" s="43" t="s">
        <v>224</v>
      </c>
      <c r="G4">
        <v>42</v>
      </c>
      <c r="H4">
        <v>1</v>
      </c>
      <c r="I4">
        <v>0</v>
      </c>
      <c r="J4">
        <v>36</v>
      </c>
      <c r="K4">
        <v>6</v>
      </c>
      <c r="L4" s="43">
        <f>(COUNTIFS(OBECaZSJaAM!AG:AG,"A",OBECaZSJaAM!AJ:AJ,"ZPŮSOBILÉ",OBECaZSJaAM!Y:Y,zdroj!D4))+(COUNTIFS(OBECaZSJaAM!AH:AH,"A",OBECaZSJaAM!AJ:AJ,"ZPŮSOBILÉ",OBECaZSJaAM!Y:Y,zdroj!D4))</f>
        <v>0</v>
      </c>
      <c r="M4" s="43">
        <f>COUNTIFS(OBECaZSJaAM!AG:AG,"A",OBECaZSJaAM!AJ:AJ,"ZPŮSOBILÉ",OBECaZSJaAM!Y:Y,zdroj!D4)</f>
        <v>0</v>
      </c>
      <c r="N4" s="43">
        <f>COUNTIFS(OBECaZSJaAM!AH:AH,"A",OBECaZSJaAM!AJ:AJ,"ZPŮSOBILÉ",OBECaZSJaAM!Y:Y,zdroj!D4)</f>
        <v>0</v>
      </c>
      <c r="O4" s="43">
        <f t="shared" si="3"/>
        <v>0</v>
      </c>
      <c r="P4" s="43">
        <f t="shared" si="4"/>
        <v>0</v>
      </c>
      <c r="Q4" s="43">
        <f t="shared" si="5"/>
        <v>0</v>
      </c>
      <c r="R4" s="43">
        <f>COUNTIFS(OBECaZSJaAM!AG:AG,"A",OBECaZSJaAM!Y:Y,D4,OBECaZSJaAM!AI:AI,"*OBAM*")</f>
        <v>0</v>
      </c>
      <c r="S4" s="43">
        <f>COUNTIFS(OBECaZSJaAM!AG:AG,"A",OBECaZSJaAM!Y:Y,D4,OBECaZSJaAM!AI:AI,"*POAM*")</f>
        <v>0</v>
      </c>
      <c r="T4" s="43">
        <f>COUNTIFS(OBECaZSJaAM!AG:AG,"A",OBECaZSJaAM!Y:Y,D4,OBECaZSJaAM!AI:AI,"*OVMAM*")</f>
        <v>0</v>
      </c>
      <c r="U4" s="43">
        <f>COUNTIFS(OBECaZSJaAM!AG:AG,"A",OBECaZSJaAM!Y:Y,D4,OBECaZSJaAM!AI:AI,"*SOCAM*")</f>
        <v>0</v>
      </c>
      <c r="V4" s="43">
        <f>COUNTIFS(OBECaZSJaAM!AH:AH,"A",OBECaZSJaAM!Y:Y,D4,OBECaZSJaAM!AI:AI,"*OBAM*")</f>
        <v>0</v>
      </c>
      <c r="W4" s="43">
        <f>COUNTIFS(OBECaZSJaAM!AH:AH,"A",OBECaZSJaAM!Y:Y,D4,OBECaZSJaAM!AI:AI,"*POAM*")</f>
        <v>0</v>
      </c>
      <c r="X4" s="43">
        <f>COUNTIFS(OBECaZSJaAM!AH:AH,"A",OBECaZSJaAM!Y:Y,D4,OBECaZSJaAM!AI:AI,"*OVMAM*")</f>
        <v>0</v>
      </c>
      <c r="Y4" s="43">
        <f>COUNTIFS(OBECaZSJaAM!AH:AH,"A",OBECaZSJaAM!Y:Y,D4,OBECaZSJaAM!AI:AI,"*SOCAM*")</f>
        <v>0</v>
      </c>
      <c r="Z4" s="46">
        <f t="shared" si="0"/>
        <v>2.38</v>
      </c>
      <c r="AA4" s="46">
        <f t="shared" si="6"/>
        <v>0</v>
      </c>
      <c r="AB4" s="43">
        <f>VLOOKUP(D4,OBECaZSJaAM!K:T,10,0)</f>
        <v>0</v>
      </c>
      <c r="AC4" s="43" t="str">
        <f t="shared" si="7"/>
        <v>0</v>
      </c>
      <c r="AD4" s="43">
        <f>VLOOKUP(D4,OBECaZSJaAM!K:V,12,0)</f>
        <v>0</v>
      </c>
      <c r="AE4" s="43">
        <f>VLOOKUP(D4,OBECaZSJaAM!K:W,13,0)</f>
        <v>0</v>
      </c>
      <c r="AF4" s="43">
        <f>(COUNTIFS(OBECaZSJaAM!AG:AG,"A",OBECaZSJaAM!Y:Y,D4,OBECaZSJaAM!AI:AI,"*OBAM*"))+(COUNTIFS(OBECaZSJaAM!AH:AH,"A",OBECaZSJaAM!Y:Y,D4,OBECaZSJaAM!AI:AI,"*OBAM*"))</f>
        <v>0</v>
      </c>
      <c r="AG4" s="43">
        <f>COUNTIFS(OBECaZSJaAM!AG:AG,"A",OBECaZSJaAM!Y:Y,D4,OBECaZSJaAM!AI:AI,"*POAM*")+(COUNTIFS(OBECaZSJaAM!AH:AH,"A",OBECaZSJaAM!Y:Y,D4,OBECaZSJaAM!AI:AI,"*POAM*"))+(COUNTIFS(OBECaZSJaAM!AG:AG,"A",OBECaZSJaAM!Y:Y,D4,OBECaZSJaAM!AI:AI,"*OVMAM*")+(COUNTIFS(OBECaZSJaAM!AH:AH,"A",OBECaZSJaAM!Y:Y,D4,OBECaZSJaAM!AI:AI,"*OVMAM*"))+COUNTIFS(OBECaZSJaAM!AG:AG,"A",OBECaZSJaAM!Y:Y,D4,OBECaZSJaAM!AI:AI,"*SOCAM*")+(COUNTIFS(OBECaZSJaAM!AH:AH,"A",OBECaZSJaAM!Y:Y,D4,OBECaZSJaAM!AI:AI,"*SOCAM*")))</f>
        <v>0</v>
      </c>
      <c r="AH4" s="43">
        <f>(VLOOKUP(D4,OBECaZSJaAM!K:O,5,0))</f>
        <v>0</v>
      </c>
      <c r="AI4" s="43" t="str">
        <f>IFERROR(VLOOKUP(B4,OBECaZSJaAM!A:F,6,0),"")</f>
        <v/>
      </c>
      <c r="AJ4" s="43" t="str">
        <f t="shared" si="1"/>
        <v>katA</v>
      </c>
      <c r="AK4" s="43" t="str">
        <f t="shared" si="8"/>
        <v>N</v>
      </c>
      <c r="AL4" s="43" t="str">
        <f t="shared" si="9"/>
        <v>N</v>
      </c>
      <c r="AM4" s="43">
        <f>(COUNTIFS(OBECaZSJaAM!AG:AG,"A",OBECaZSJaAM!Y:Y,D4))+(COUNTIFS(OBECaZSJaAM!AH:AH,"A",OBECaZSJaAM!Y:Y,D4))-((COUNTIFS(OBECaZSJaAM!AG:AG,"A",OBECaZSJaAM!AI:AI,"OBAM",OBECaZSJaAM!Y:Y,zdroj!D4)+(COUNTIFS(OBECaZSJaAM!AG:AG,"A",OBECaZSJaAM!AI:AI,"OSTAM",OBECaZSJaAM!Y:Y,zdroj!D4)))+(COUNTIFS(OBECaZSJaAM!AH:AH,"A",OBECaZSJaAM!AI:AI,"OBAM",OBECaZSJaAM!Y:Y,zdroj!D4)+(COUNTIFS(OBECaZSJaAM!AH:AH,"A",OBECaZSJaAM!AI:AI,"OSTAM",OBECaZSJaAM!Y:Y,zdroj!D4))))</f>
        <v>0</v>
      </c>
      <c r="AN4" s="43" t="str">
        <f t="shared" si="2"/>
        <v>NEPOKRYTA VĚTŠINA SEAM</v>
      </c>
      <c r="AO4" s="43" t="str">
        <f t="shared" si="10"/>
        <v>katA</v>
      </c>
    </row>
    <row r="5" spans="1:41" x14ac:dyDescent="0.25">
      <c r="A5" s="43">
        <v>10</v>
      </c>
      <c r="B5" s="43" t="s">
        <v>464</v>
      </c>
      <c r="C5" s="43">
        <v>2844</v>
      </c>
      <c r="D5" s="43" t="s">
        <v>466</v>
      </c>
      <c r="E5" s="43" t="s">
        <v>462</v>
      </c>
      <c r="F5" s="43" t="s">
        <v>224</v>
      </c>
      <c r="G5">
        <v>19</v>
      </c>
      <c r="H5">
        <v>1</v>
      </c>
      <c r="I5">
        <v>0</v>
      </c>
      <c r="J5">
        <v>18</v>
      </c>
      <c r="K5">
        <v>1</v>
      </c>
      <c r="L5" s="43">
        <f>(COUNTIFS(OBECaZSJaAM!AG:AG,"A",OBECaZSJaAM!AJ:AJ,"ZPŮSOBILÉ",OBECaZSJaAM!Y:Y,zdroj!D5))+(COUNTIFS(OBECaZSJaAM!AH:AH,"A",OBECaZSJaAM!AJ:AJ,"ZPŮSOBILÉ",OBECaZSJaAM!Y:Y,zdroj!D5))</f>
        <v>0</v>
      </c>
      <c r="M5" s="43">
        <f>COUNTIFS(OBECaZSJaAM!AG:AG,"A",OBECaZSJaAM!AJ:AJ,"ZPŮSOBILÉ",OBECaZSJaAM!Y:Y,zdroj!D5)</f>
        <v>0</v>
      </c>
      <c r="N5" s="43">
        <f>COUNTIFS(OBECaZSJaAM!AH:AH,"A",OBECaZSJaAM!AJ:AJ,"ZPŮSOBILÉ",OBECaZSJaAM!Y:Y,zdroj!D5)</f>
        <v>0</v>
      </c>
      <c r="O5" s="43">
        <f t="shared" si="3"/>
        <v>0</v>
      </c>
      <c r="P5" s="43">
        <f t="shared" si="4"/>
        <v>0</v>
      </c>
      <c r="Q5" s="43">
        <f t="shared" si="5"/>
        <v>0</v>
      </c>
      <c r="R5" s="43">
        <f>COUNTIFS(OBECaZSJaAM!AG:AG,"A",OBECaZSJaAM!Y:Y,D5,OBECaZSJaAM!AI:AI,"*OBAM*")</f>
        <v>0</v>
      </c>
      <c r="S5" s="43">
        <f>COUNTIFS(OBECaZSJaAM!AG:AG,"A",OBECaZSJaAM!Y:Y,D5,OBECaZSJaAM!AI:AI,"*POAM*")</f>
        <v>0</v>
      </c>
      <c r="T5" s="43">
        <f>COUNTIFS(OBECaZSJaAM!AG:AG,"A",OBECaZSJaAM!Y:Y,D5,OBECaZSJaAM!AI:AI,"*OVMAM*")</f>
        <v>0</v>
      </c>
      <c r="U5" s="43">
        <f>COUNTIFS(OBECaZSJaAM!AG:AG,"A",OBECaZSJaAM!Y:Y,D5,OBECaZSJaAM!AI:AI,"*SOCAM*")</f>
        <v>0</v>
      </c>
      <c r="V5" s="43">
        <f>COUNTIFS(OBECaZSJaAM!AH:AH,"A",OBECaZSJaAM!Y:Y,D5,OBECaZSJaAM!AI:AI,"*OBAM*")</f>
        <v>0</v>
      </c>
      <c r="W5" s="43">
        <f>COUNTIFS(OBECaZSJaAM!AH:AH,"A",OBECaZSJaAM!Y:Y,D5,OBECaZSJaAM!AI:AI,"*POAM*")</f>
        <v>0</v>
      </c>
      <c r="X5" s="43">
        <f>COUNTIFS(OBECaZSJaAM!AH:AH,"A",OBECaZSJaAM!Y:Y,D5,OBECaZSJaAM!AI:AI,"*OVMAM*")</f>
        <v>0</v>
      </c>
      <c r="Y5" s="43">
        <f>COUNTIFS(OBECaZSJaAM!AH:AH,"A",OBECaZSJaAM!Y:Y,D5,OBECaZSJaAM!AI:AI,"*SOCAM*")</f>
        <v>0</v>
      </c>
      <c r="Z5" s="46">
        <f t="shared" si="0"/>
        <v>5.26</v>
      </c>
      <c r="AA5" s="46">
        <f t="shared" si="6"/>
        <v>0</v>
      </c>
      <c r="AB5" s="43">
        <f>VLOOKUP(D5,OBECaZSJaAM!K:T,10,0)</f>
        <v>0</v>
      </c>
      <c r="AC5" s="43" t="str">
        <f t="shared" si="7"/>
        <v>0</v>
      </c>
      <c r="AD5" s="43">
        <f>VLOOKUP(D5,OBECaZSJaAM!K:V,12,0)</f>
        <v>0</v>
      </c>
      <c r="AE5" s="43">
        <f>VLOOKUP(D5,OBECaZSJaAM!K:W,13,0)</f>
        <v>0</v>
      </c>
      <c r="AF5" s="43">
        <f>(COUNTIFS(OBECaZSJaAM!AG:AG,"A",OBECaZSJaAM!Y:Y,D5,OBECaZSJaAM!AI:AI,"*OBAM*"))+(COUNTIFS(OBECaZSJaAM!AH:AH,"A",OBECaZSJaAM!Y:Y,D5,OBECaZSJaAM!AI:AI,"*OBAM*"))</f>
        <v>0</v>
      </c>
      <c r="AG5" s="43">
        <f>COUNTIFS(OBECaZSJaAM!AG:AG,"A",OBECaZSJaAM!Y:Y,D5,OBECaZSJaAM!AI:AI,"*POAM*")+(COUNTIFS(OBECaZSJaAM!AH:AH,"A",OBECaZSJaAM!Y:Y,D5,OBECaZSJaAM!AI:AI,"*POAM*"))+(COUNTIFS(OBECaZSJaAM!AG:AG,"A",OBECaZSJaAM!Y:Y,D5,OBECaZSJaAM!AI:AI,"*OVMAM*")+(COUNTIFS(OBECaZSJaAM!AH:AH,"A",OBECaZSJaAM!Y:Y,D5,OBECaZSJaAM!AI:AI,"*OVMAM*"))+COUNTIFS(OBECaZSJaAM!AG:AG,"A",OBECaZSJaAM!Y:Y,D5,OBECaZSJaAM!AI:AI,"*SOCAM*")+(COUNTIFS(OBECaZSJaAM!AH:AH,"A",OBECaZSJaAM!Y:Y,D5,OBECaZSJaAM!AI:AI,"*SOCAM*")))</f>
        <v>0</v>
      </c>
      <c r="AH5" s="43">
        <f>(VLOOKUP(D5,OBECaZSJaAM!K:O,5,0))</f>
        <v>0</v>
      </c>
      <c r="AI5" s="43" t="str">
        <f>IFERROR(VLOOKUP(B5,OBECaZSJaAM!A:F,6,0),"")</f>
        <v/>
      </c>
      <c r="AJ5" s="43" t="str">
        <f t="shared" si="1"/>
        <v>katA</v>
      </c>
      <c r="AK5" s="43" t="str">
        <f t="shared" si="8"/>
        <v>N</v>
      </c>
      <c r="AL5" s="43" t="str">
        <f t="shared" si="9"/>
        <v>N</v>
      </c>
      <c r="AM5" s="43">
        <f>(COUNTIFS(OBECaZSJaAM!AG:AG,"A",OBECaZSJaAM!Y:Y,D5))+(COUNTIFS(OBECaZSJaAM!AH:AH,"A",OBECaZSJaAM!Y:Y,D5))-((COUNTIFS(OBECaZSJaAM!AG:AG,"A",OBECaZSJaAM!AI:AI,"OBAM",OBECaZSJaAM!Y:Y,zdroj!D5)+(COUNTIFS(OBECaZSJaAM!AG:AG,"A",OBECaZSJaAM!AI:AI,"OSTAM",OBECaZSJaAM!Y:Y,zdroj!D5)))+(COUNTIFS(OBECaZSJaAM!AH:AH,"A",OBECaZSJaAM!AI:AI,"OBAM",OBECaZSJaAM!Y:Y,zdroj!D5)+(COUNTIFS(OBECaZSJaAM!AH:AH,"A",OBECaZSJaAM!AI:AI,"OSTAM",OBECaZSJaAM!Y:Y,zdroj!D5))))</f>
        <v>0</v>
      </c>
      <c r="AN5" s="43" t="str">
        <f t="shared" si="2"/>
        <v>NEPOKRYTA VĚTŠINA SEAM</v>
      </c>
      <c r="AO5" s="43" t="str">
        <f t="shared" si="10"/>
        <v>katA</v>
      </c>
    </row>
    <row r="6" spans="1:41" x14ac:dyDescent="0.25">
      <c r="A6" s="43">
        <v>10</v>
      </c>
      <c r="B6" s="43" t="s">
        <v>464</v>
      </c>
      <c r="C6" s="43">
        <v>325414</v>
      </c>
      <c r="D6" s="43" t="s">
        <v>467</v>
      </c>
      <c r="E6" s="43" t="s">
        <v>462</v>
      </c>
      <c r="F6" s="43" t="s">
        <v>224</v>
      </c>
      <c r="G6">
        <v>13</v>
      </c>
      <c r="H6">
        <v>2</v>
      </c>
      <c r="I6">
        <v>0</v>
      </c>
      <c r="J6">
        <v>8</v>
      </c>
      <c r="K6">
        <v>5</v>
      </c>
      <c r="L6" s="43">
        <f>(COUNTIFS(OBECaZSJaAM!AG:AG,"A",OBECaZSJaAM!AJ:AJ,"ZPŮSOBILÉ",OBECaZSJaAM!Y:Y,zdroj!D6))+(COUNTIFS(OBECaZSJaAM!AH:AH,"A",OBECaZSJaAM!AJ:AJ,"ZPŮSOBILÉ",OBECaZSJaAM!Y:Y,zdroj!D6))</f>
        <v>0</v>
      </c>
      <c r="M6" s="43">
        <f>COUNTIFS(OBECaZSJaAM!AG:AG,"A",OBECaZSJaAM!AJ:AJ,"ZPŮSOBILÉ",OBECaZSJaAM!Y:Y,zdroj!D6)</f>
        <v>0</v>
      </c>
      <c r="N6" s="43">
        <f>COUNTIFS(OBECaZSJaAM!AH:AH,"A",OBECaZSJaAM!AJ:AJ,"ZPŮSOBILÉ",OBECaZSJaAM!Y:Y,zdroj!D6)</f>
        <v>0</v>
      </c>
      <c r="O6" s="43">
        <f t="shared" si="3"/>
        <v>0</v>
      </c>
      <c r="P6" s="43">
        <f t="shared" si="4"/>
        <v>0</v>
      </c>
      <c r="Q6" s="43">
        <f t="shared" si="5"/>
        <v>0</v>
      </c>
      <c r="R6" s="43">
        <f>COUNTIFS(OBECaZSJaAM!AG:AG,"A",OBECaZSJaAM!Y:Y,D6,OBECaZSJaAM!AI:AI,"*OBAM*")</f>
        <v>0</v>
      </c>
      <c r="S6" s="43">
        <f>COUNTIFS(OBECaZSJaAM!AG:AG,"A",OBECaZSJaAM!Y:Y,D6,OBECaZSJaAM!AI:AI,"*POAM*")</f>
        <v>0</v>
      </c>
      <c r="T6" s="43">
        <f>COUNTIFS(OBECaZSJaAM!AG:AG,"A",OBECaZSJaAM!Y:Y,D6,OBECaZSJaAM!AI:AI,"*OVMAM*")</f>
        <v>0</v>
      </c>
      <c r="U6" s="43">
        <f>COUNTIFS(OBECaZSJaAM!AG:AG,"A",OBECaZSJaAM!Y:Y,D6,OBECaZSJaAM!AI:AI,"*SOCAM*")</f>
        <v>0</v>
      </c>
      <c r="V6" s="43">
        <f>COUNTIFS(OBECaZSJaAM!AH:AH,"A",OBECaZSJaAM!Y:Y,D6,OBECaZSJaAM!AI:AI,"*OBAM*")</f>
        <v>0</v>
      </c>
      <c r="W6" s="43">
        <f>COUNTIFS(OBECaZSJaAM!AH:AH,"A",OBECaZSJaAM!Y:Y,D6,OBECaZSJaAM!AI:AI,"*POAM*")</f>
        <v>0</v>
      </c>
      <c r="X6" s="43">
        <f>COUNTIFS(OBECaZSJaAM!AH:AH,"A",OBECaZSJaAM!Y:Y,D6,OBECaZSJaAM!AI:AI,"*OVMAM*")</f>
        <v>0</v>
      </c>
      <c r="Y6" s="43">
        <f>COUNTIFS(OBECaZSJaAM!AH:AH,"A",OBECaZSJaAM!Y:Y,D6,OBECaZSJaAM!AI:AI,"*SOCAM*")</f>
        <v>0</v>
      </c>
      <c r="Z6" s="46">
        <f t="shared" si="0"/>
        <v>15.38</v>
      </c>
      <c r="AA6" s="46">
        <f t="shared" si="6"/>
        <v>0</v>
      </c>
      <c r="AB6" s="43">
        <f>VLOOKUP(D6,OBECaZSJaAM!K:T,10,0)</f>
        <v>0</v>
      </c>
      <c r="AC6" s="43" t="str">
        <f t="shared" si="7"/>
        <v>0</v>
      </c>
      <c r="AD6" s="43">
        <f>VLOOKUP(D6,OBECaZSJaAM!K:V,12,0)</f>
        <v>0</v>
      </c>
      <c r="AE6" s="43">
        <f>VLOOKUP(D6,OBECaZSJaAM!K:W,13,0)</f>
        <v>0</v>
      </c>
      <c r="AF6" s="43">
        <f>(COUNTIFS(OBECaZSJaAM!AG:AG,"A",OBECaZSJaAM!Y:Y,D6,OBECaZSJaAM!AI:AI,"*OBAM*"))+(COUNTIFS(OBECaZSJaAM!AH:AH,"A",OBECaZSJaAM!Y:Y,D6,OBECaZSJaAM!AI:AI,"*OBAM*"))</f>
        <v>0</v>
      </c>
      <c r="AG6" s="43">
        <f>COUNTIFS(OBECaZSJaAM!AG:AG,"A",OBECaZSJaAM!Y:Y,D6,OBECaZSJaAM!AI:AI,"*POAM*")+(COUNTIFS(OBECaZSJaAM!AH:AH,"A",OBECaZSJaAM!Y:Y,D6,OBECaZSJaAM!AI:AI,"*POAM*"))+(COUNTIFS(OBECaZSJaAM!AG:AG,"A",OBECaZSJaAM!Y:Y,D6,OBECaZSJaAM!AI:AI,"*OVMAM*")+(COUNTIFS(OBECaZSJaAM!AH:AH,"A",OBECaZSJaAM!Y:Y,D6,OBECaZSJaAM!AI:AI,"*OVMAM*"))+COUNTIFS(OBECaZSJaAM!AG:AG,"A",OBECaZSJaAM!Y:Y,D6,OBECaZSJaAM!AI:AI,"*SOCAM*")+(COUNTIFS(OBECaZSJaAM!AH:AH,"A",OBECaZSJaAM!Y:Y,D6,OBECaZSJaAM!AI:AI,"*SOCAM*")))</f>
        <v>0</v>
      </c>
      <c r="AH6" s="43">
        <f>(VLOOKUP(D6,OBECaZSJaAM!K:O,5,0))</f>
        <v>0</v>
      </c>
      <c r="AI6" s="43" t="str">
        <f>IFERROR(VLOOKUP(B6,OBECaZSJaAM!A:F,6,0),"")</f>
        <v/>
      </c>
      <c r="AJ6" s="43" t="str">
        <f t="shared" si="1"/>
        <v>katA</v>
      </c>
      <c r="AK6" s="43" t="str">
        <f t="shared" si="8"/>
        <v>N</v>
      </c>
      <c r="AL6" s="43" t="str">
        <f t="shared" si="9"/>
        <v>N</v>
      </c>
      <c r="AM6" s="43">
        <f>(COUNTIFS(OBECaZSJaAM!AG:AG,"A",OBECaZSJaAM!Y:Y,D6))+(COUNTIFS(OBECaZSJaAM!AH:AH,"A",OBECaZSJaAM!Y:Y,D6))-((COUNTIFS(OBECaZSJaAM!AG:AG,"A",OBECaZSJaAM!AI:AI,"OBAM",OBECaZSJaAM!Y:Y,zdroj!D6)+(COUNTIFS(OBECaZSJaAM!AG:AG,"A",OBECaZSJaAM!AI:AI,"OSTAM",OBECaZSJaAM!Y:Y,zdroj!D6)))+(COUNTIFS(OBECaZSJaAM!AH:AH,"A",OBECaZSJaAM!AI:AI,"OBAM",OBECaZSJaAM!Y:Y,zdroj!D6)+(COUNTIFS(OBECaZSJaAM!AH:AH,"A",OBECaZSJaAM!AI:AI,"OSTAM",OBECaZSJaAM!Y:Y,zdroj!D6))))</f>
        <v>0</v>
      </c>
      <c r="AN6" s="43" t="str">
        <f t="shared" si="2"/>
        <v>NEPOKRYTA VĚTŠINA SEAM</v>
      </c>
      <c r="AO6" s="43" t="str">
        <f t="shared" si="10"/>
        <v>katA</v>
      </c>
    </row>
    <row r="7" spans="1:41" x14ac:dyDescent="0.25">
      <c r="A7" s="43">
        <v>10</v>
      </c>
      <c r="B7" s="43" t="s">
        <v>468</v>
      </c>
      <c r="C7" s="43">
        <v>4014</v>
      </c>
      <c r="D7" s="43" t="s">
        <v>469</v>
      </c>
      <c r="E7" s="43" t="s">
        <v>462</v>
      </c>
      <c r="F7" s="43" t="s">
        <v>226</v>
      </c>
      <c r="G7">
        <v>46</v>
      </c>
      <c r="H7">
        <v>18</v>
      </c>
      <c r="I7">
        <v>18</v>
      </c>
      <c r="J7">
        <v>38</v>
      </c>
      <c r="K7">
        <v>8</v>
      </c>
      <c r="L7" s="43">
        <f>(COUNTIFS(OBECaZSJaAM!AG:AG,"A",OBECaZSJaAM!AJ:AJ,"ZPŮSOBILÉ",OBECaZSJaAM!Y:Y,zdroj!D7))+(COUNTIFS(OBECaZSJaAM!AH:AH,"A",OBECaZSJaAM!AJ:AJ,"ZPŮSOBILÉ",OBECaZSJaAM!Y:Y,zdroj!D7))</f>
        <v>0</v>
      </c>
      <c r="M7" s="43">
        <f>COUNTIFS(OBECaZSJaAM!AG:AG,"A",OBECaZSJaAM!AJ:AJ,"ZPŮSOBILÉ",OBECaZSJaAM!Y:Y,zdroj!D7)</f>
        <v>0</v>
      </c>
      <c r="N7" s="43">
        <f>COUNTIFS(OBECaZSJaAM!AH:AH,"A",OBECaZSJaAM!AJ:AJ,"ZPŮSOBILÉ",OBECaZSJaAM!Y:Y,zdroj!D7)</f>
        <v>0</v>
      </c>
      <c r="O7" s="43">
        <f t="shared" si="3"/>
        <v>0</v>
      </c>
      <c r="P7" s="43">
        <f t="shared" si="4"/>
        <v>0</v>
      </c>
      <c r="Q7" s="43">
        <f t="shared" si="5"/>
        <v>0</v>
      </c>
      <c r="R7" s="43">
        <f>COUNTIFS(OBECaZSJaAM!AG:AG,"A",OBECaZSJaAM!Y:Y,D7,OBECaZSJaAM!AI:AI,"*OBAM*")</f>
        <v>0</v>
      </c>
      <c r="S7" s="43">
        <f>COUNTIFS(OBECaZSJaAM!AG:AG,"A",OBECaZSJaAM!Y:Y,D7,OBECaZSJaAM!AI:AI,"*POAM*")</f>
        <v>0</v>
      </c>
      <c r="T7" s="43">
        <f>COUNTIFS(OBECaZSJaAM!AG:AG,"A",OBECaZSJaAM!Y:Y,D7,OBECaZSJaAM!AI:AI,"*OVMAM*")</f>
        <v>0</v>
      </c>
      <c r="U7" s="43">
        <f>COUNTIFS(OBECaZSJaAM!AG:AG,"A",OBECaZSJaAM!Y:Y,D7,OBECaZSJaAM!AI:AI,"*SOCAM*")</f>
        <v>0</v>
      </c>
      <c r="V7" s="43">
        <f>COUNTIFS(OBECaZSJaAM!AH:AH,"A",OBECaZSJaAM!Y:Y,D7,OBECaZSJaAM!AI:AI,"*OBAM*")</f>
        <v>0</v>
      </c>
      <c r="W7" s="43">
        <f>COUNTIFS(OBECaZSJaAM!AH:AH,"A",OBECaZSJaAM!Y:Y,D7,OBECaZSJaAM!AI:AI,"*POAM*")</f>
        <v>0</v>
      </c>
      <c r="X7" s="43">
        <f>COUNTIFS(OBECaZSJaAM!AH:AH,"A",OBECaZSJaAM!Y:Y,D7,OBECaZSJaAM!AI:AI,"*OVMAM*")</f>
        <v>0</v>
      </c>
      <c r="Y7" s="43">
        <f>COUNTIFS(OBECaZSJaAM!AH:AH,"A",OBECaZSJaAM!Y:Y,D7,OBECaZSJaAM!AI:AI,"*SOCAM*")</f>
        <v>0</v>
      </c>
      <c r="Z7" s="46">
        <f t="shared" si="0"/>
        <v>39.130000000000003</v>
      </c>
      <c r="AA7" s="46">
        <f t="shared" si="6"/>
        <v>39.130000000000003</v>
      </c>
      <c r="AB7" s="43">
        <f>VLOOKUP(D7,OBECaZSJaAM!K:T,10,0)</f>
        <v>0</v>
      </c>
      <c r="AC7" s="43" t="str">
        <f t="shared" si="7"/>
        <v>0</v>
      </c>
      <c r="AD7" s="43">
        <f>VLOOKUP(D7,OBECaZSJaAM!K:V,12,0)</f>
        <v>0</v>
      </c>
      <c r="AE7" s="43">
        <f>VLOOKUP(D7,OBECaZSJaAM!K:W,13,0)</f>
        <v>0</v>
      </c>
      <c r="AF7" s="43">
        <f>(COUNTIFS(OBECaZSJaAM!AG:AG,"A",OBECaZSJaAM!Y:Y,D7,OBECaZSJaAM!AI:AI,"*OBAM*"))+(COUNTIFS(OBECaZSJaAM!AH:AH,"A",OBECaZSJaAM!Y:Y,D7,OBECaZSJaAM!AI:AI,"*OBAM*"))</f>
        <v>0</v>
      </c>
      <c r="AG7" s="43">
        <f>COUNTIFS(OBECaZSJaAM!AG:AG,"A",OBECaZSJaAM!Y:Y,D7,OBECaZSJaAM!AI:AI,"*POAM*")+(COUNTIFS(OBECaZSJaAM!AH:AH,"A",OBECaZSJaAM!Y:Y,D7,OBECaZSJaAM!AI:AI,"*POAM*"))+(COUNTIFS(OBECaZSJaAM!AG:AG,"A",OBECaZSJaAM!Y:Y,D7,OBECaZSJaAM!AI:AI,"*OVMAM*")+(COUNTIFS(OBECaZSJaAM!AH:AH,"A",OBECaZSJaAM!Y:Y,D7,OBECaZSJaAM!AI:AI,"*OVMAM*"))+COUNTIFS(OBECaZSJaAM!AG:AG,"A",OBECaZSJaAM!Y:Y,D7,OBECaZSJaAM!AI:AI,"*SOCAM*")+(COUNTIFS(OBECaZSJaAM!AH:AH,"A",OBECaZSJaAM!Y:Y,D7,OBECaZSJaAM!AI:AI,"*SOCAM*")))</f>
        <v>0</v>
      </c>
      <c r="AH7" s="43">
        <f>(VLOOKUP(D7,OBECaZSJaAM!K:O,5,0))</f>
        <v>0</v>
      </c>
      <c r="AI7" s="43" t="str">
        <f>IFERROR(VLOOKUP(B7,OBECaZSJaAM!A:F,6,0),"")</f>
        <v/>
      </c>
      <c r="AJ7" s="43" t="str">
        <f t="shared" si="1"/>
        <v>katC</v>
      </c>
      <c r="AK7" s="43" t="str">
        <f t="shared" si="8"/>
        <v>N</v>
      </c>
      <c r="AL7" s="43" t="str">
        <f t="shared" si="9"/>
        <v>N</v>
      </c>
      <c r="AM7" s="43">
        <f>(COUNTIFS(OBECaZSJaAM!AG:AG,"A",OBECaZSJaAM!Y:Y,D7))+(COUNTIFS(OBECaZSJaAM!AH:AH,"A",OBECaZSJaAM!Y:Y,D7))-((COUNTIFS(OBECaZSJaAM!AG:AG,"A",OBECaZSJaAM!AI:AI,"OBAM",OBECaZSJaAM!Y:Y,zdroj!D7)+(COUNTIFS(OBECaZSJaAM!AG:AG,"A",OBECaZSJaAM!AI:AI,"OSTAM",OBECaZSJaAM!Y:Y,zdroj!D7)))+(COUNTIFS(OBECaZSJaAM!AH:AH,"A",OBECaZSJaAM!AI:AI,"OBAM",OBECaZSJaAM!Y:Y,zdroj!D7)+(COUNTIFS(OBECaZSJaAM!AH:AH,"A",OBECaZSJaAM!AI:AI,"OSTAM",OBECaZSJaAM!Y:Y,zdroj!D7))))</f>
        <v>0</v>
      </c>
      <c r="AN7" s="43" t="str">
        <f t="shared" si="2"/>
        <v>NEPOKRYTA VĚTŠINA SEAM</v>
      </c>
      <c r="AO7" s="43" t="str">
        <f t="shared" si="10"/>
        <v>katC</v>
      </c>
    </row>
    <row r="8" spans="1:41" x14ac:dyDescent="0.25">
      <c r="A8" s="43">
        <v>10</v>
      </c>
      <c r="B8" s="43" t="s">
        <v>468</v>
      </c>
      <c r="C8" s="43">
        <v>4022</v>
      </c>
      <c r="D8" s="43" t="s">
        <v>470</v>
      </c>
      <c r="E8" s="43" t="s">
        <v>462</v>
      </c>
      <c r="F8" s="43" t="s">
        <v>225</v>
      </c>
      <c r="G8">
        <v>11</v>
      </c>
      <c r="H8">
        <v>0</v>
      </c>
      <c r="I8">
        <v>0</v>
      </c>
      <c r="J8">
        <v>10</v>
      </c>
      <c r="K8">
        <v>1</v>
      </c>
      <c r="L8" s="43">
        <f>(COUNTIFS(OBECaZSJaAM!AG:AG,"A",OBECaZSJaAM!AJ:AJ,"ZPŮSOBILÉ",OBECaZSJaAM!Y:Y,zdroj!D8))+(COUNTIFS(OBECaZSJaAM!AH:AH,"A",OBECaZSJaAM!AJ:AJ,"ZPŮSOBILÉ",OBECaZSJaAM!Y:Y,zdroj!D8))</f>
        <v>0</v>
      </c>
      <c r="M8" s="43">
        <f>COUNTIFS(OBECaZSJaAM!AG:AG,"A",OBECaZSJaAM!AJ:AJ,"ZPŮSOBILÉ",OBECaZSJaAM!Y:Y,zdroj!D8)</f>
        <v>0</v>
      </c>
      <c r="N8" s="43">
        <f>COUNTIFS(OBECaZSJaAM!AH:AH,"A",OBECaZSJaAM!AJ:AJ,"ZPŮSOBILÉ",OBECaZSJaAM!Y:Y,zdroj!D8)</f>
        <v>0</v>
      </c>
      <c r="O8" s="43">
        <f t="shared" si="3"/>
        <v>0</v>
      </c>
      <c r="P8" s="43">
        <f t="shared" si="4"/>
        <v>0</v>
      </c>
      <c r="Q8" s="43">
        <f t="shared" si="5"/>
        <v>0</v>
      </c>
      <c r="R8" s="43">
        <f>COUNTIFS(OBECaZSJaAM!AG:AG,"A",OBECaZSJaAM!Y:Y,D8,OBECaZSJaAM!AI:AI,"*OBAM*")</f>
        <v>0</v>
      </c>
      <c r="S8" s="43">
        <f>COUNTIFS(OBECaZSJaAM!AG:AG,"A",OBECaZSJaAM!Y:Y,D8,OBECaZSJaAM!AI:AI,"*POAM*")</f>
        <v>0</v>
      </c>
      <c r="T8" s="43">
        <f>COUNTIFS(OBECaZSJaAM!AG:AG,"A",OBECaZSJaAM!Y:Y,D8,OBECaZSJaAM!AI:AI,"*OVMAM*")</f>
        <v>0</v>
      </c>
      <c r="U8" s="43">
        <f>COUNTIFS(OBECaZSJaAM!AG:AG,"A",OBECaZSJaAM!Y:Y,D8,OBECaZSJaAM!AI:AI,"*SOCAM*")</f>
        <v>0</v>
      </c>
      <c r="V8" s="43">
        <f>COUNTIFS(OBECaZSJaAM!AH:AH,"A",OBECaZSJaAM!Y:Y,D8,OBECaZSJaAM!AI:AI,"*OBAM*")</f>
        <v>0</v>
      </c>
      <c r="W8" s="43">
        <f>COUNTIFS(OBECaZSJaAM!AH:AH,"A",OBECaZSJaAM!Y:Y,D8,OBECaZSJaAM!AI:AI,"*POAM*")</f>
        <v>0</v>
      </c>
      <c r="X8" s="43">
        <f>COUNTIFS(OBECaZSJaAM!AH:AH,"A",OBECaZSJaAM!Y:Y,D8,OBECaZSJaAM!AI:AI,"*OVMAM*")</f>
        <v>0</v>
      </c>
      <c r="Y8" s="43">
        <f>COUNTIFS(OBECaZSJaAM!AH:AH,"A",OBECaZSJaAM!Y:Y,D8,OBECaZSJaAM!AI:AI,"*SOCAM*")</f>
        <v>0</v>
      </c>
      <c r="Z8" s="46">
        <f t="shared" si="0"/>
        <v>0</v>
      </c>
      <c r="AA8" s="46">
        <f t="shared" si="6"/>
        <v>0</v>
      </c>
      <c r="AB8" s="43">
        <f>VLOOKUP(D8,OBECaZSJaAM!K:T,10,0)</f>
        <v>0</v>
      </c>
      <c r="AC8" s="43" t="str">
        <f t="shared" si="7"/>
        <v>0</v>
      </c>
      <c r="AD8" s="43">
        <f>VLOOKUP(D8,OBECaZSJaAM!K:V,12,0)</f>
        <v>0</v>
      </c>
      <c r="AE8" s="43">
        <f>VLOOKUP(D8,OBECaZSJaAM!K:W,13,0)</f>
        <v>0</v>
      </c>
      <c r="AF8" s="43">
        <f>(COUNTIFS(OBECaZSJaAM!AG:AG,"A",OBECaZSJaAM!Y:Y,D8,OBECaZSJaAM!AI:AI,"*OBAM*"))+(COUNTIFS(OBECaZSJaAM!AH:AH,"A",OBECaZSJaAM!Y:Y,D8,OBECaZSJaAM!AI:AI,"*OBAM*"))</f>
        <v>0</v>
      </c>
      <c r="AG8" s="43">
        <f>COUNTIFS(OBECaZSJaAM!AG:AG,"A",OBECaZSJaAM!Y:Y,D8,OBECaZSJaAM!AI:AI,"*POAM*")+(COUNTIFS(OBECaZSJaAM!AH:AH,"A",OBECaZSJaAM!Y:Y,D8,OBECaZSJaAM!AI:AI,"*POAM*"))+(COUNTIFS(OBECaZSJaAM!AG:AG,"A",OBECaZSJaAM!Y:Y,D8,OBECaZSJaAM!AI:AI,"*OVMAM*")+(COUNTIFS(OBECaZSJaAM!AH:AH,"A",OBECaZSJaAM!Y:Y,D8,OBECaZSJaAM!AI:AI,"*OVMAM*"))+COUNTIFS(OBECaZSJaAM!AG:AG,"A",OBECaZSJaAM!Y:Y,D8,OBECaZSJaAM!AI:AI,"*SOCAM*")+(COUNTIFS(OBECaZSJaAM!AH:AH,"A",OBECaZSJaAM!Y:Y,D8,OBECaZSJaAM!AI:AI,"*SOCAM*")))</f>
        <v>0</v>
      </c>
      <c r="AH8" s="43">
        <f>(VLOOKUP(D8,OBECaZSJaAM!K:O,5,0))</f>
        <v>0</v>
      </c>
      <c r="AI8" s="43" t="str">
        <f>IFERROR(VLOOKUP(B8,OBECaZSJaAM!A:F,6,0),"")</f>
        <v/>
      </c>
      <c r="AJ8" s="43" t="str">
        <f t="shared" si="1"/>
        <v>katA</v>
      </c>
      <c r="AK8" s="43" t="str">
        <f t="shared" si="8"/>
        <v>N</v>
      </c>
      <c r="AL8" s="43" t="str">
        <f t="shared" si="9"/>
        <v>N</v>
      </c>
      <c r="AM8" s="43">
        <f>(COUNTIFS(OBECaZSJaAM!AG:AG,"A",OBECaZSJaAM!Y:Y,D8))+(COUNTIFS(OBECaZSJaAM!AH:AH,"A",OBECaZSJaAM!Y:Y,D8))-((COUNTIFS(OBECaZSJaAM!AG:AG,"A",OBECaZSJaAM!AI:AI,"OBAM",OBECaZSJaAM!Y:Y,zdroj!D8)+(COUNTIFS(OBECaZSJaAM!AG:AG,"A",OBECaZSJaAM!AI:AI,"OSTAM",OBECaZSJaAM!Y:Y,zdroj!D8)))+(COUNTIFS(OBECaZSJaAM!AH:AH,"A",OBECaZSJaAM!AI:AI,"OBAM",OBECaZSJaAM!Y:Y,zdroj!D8)+(COUNTIFS(OBECaZSJaAM!AH:AH,"A",OBECaZSJaAM!AI:AI,"OSTAM",OBECaZSJaAM!Y:Y,zdroj!D8))))</f>
        <v>0</v>
      </c>
      <c r="AN8" s="43" t="str">
        <f t="shared" si="2"/>
        <v>NEPOKRYTA VĚTŠINA SEAM</v>
      </c>
      <c r="AO8" s="43" t="str">
        <f t="shared" si="10"/>
        <v>katA</v>
      </c>
    </row>
    <row r="9" spans="1:41" x14ac:dyDescent="0.25">
      <c r="A9" s="43">
        <v>10</v>
      </c>
      <c r="B9" s="43" t="s">
        <v>468</v>
      </c>
      <c r="C9" s="43">
        <v>325422</v>
      </c>
      <c r="D9" s="43" t="s">
        <v>471</v>
      </c>
      <c r="E9" s="43" t="s">
        <v>462</v>
      </c>
      <c r="F9" s="43" t="s">
        <v>226</v>
      </c>
      <c r="G9">
        <v>5</v>
      </c>
      <c r="H9">
        <v>3</v>
      </c>
      <c r="I9">
        <v>3</v>
      </c>
      <c r="J9">
        <v>3</v>
      </c>
      <c r="K9">
        <v>2</v>
      </c>
      <c r="L9" s="43">
        <f>(COUNTIFS(OBECaZSJaAM!AG:AG,"A",OBECaZSJaAM!AJ:AJ,"ZPŮSOBILÉ",OBECaZSJaAM!Y:Y,zdroj!D9))+(COUNTIFS(OBECaZSJaAM!AH:AH,"A",OBECaZSJaAM!AJ:AJ,"ZPŮSOBILÉ",OBECaZSJaAM!Y:Y,zdroj!D9))</f>
        <v>0</v>
      </c>
      <c r="M9" s="43">
        <f>COUNTIFS(OBECaZSJaAM!AG:AG,"A",OBECaZSJaAM!AJ:AJ,"ZPŮSOBILÉ",OBECaZSJaAM!Y:Y,zdroj!D9)</f>
        <v>0</v>
      </c>
      <c r="N9" s="43">
        <f>COUNTIFS(OBECaZSJaAM!AH:AH,"A",OBECaZSJaAM!AJ:AJ,"ZPŮSOBILÉ",OBECaZSJaAM!Y:Y,zdroj!D9)</f>
        <v>0</v>
      </c>
      <c r="O9" s="43">
        <f t="shared" si="3"/>
        <v>0</v>
      </c>
      <c r="P9" s="43">
        <f t="shared" si="4"/>
        <v>0</v>
      </c>
      <c r="Q9" s="43">
        <f t="shared" si="5"/>
        <v>0</v>
      </c>
      <c r="R9" s="43">
        <f>COUNTIFS(OBECaZSJaAM!AG:AG,"A",OBECaZSJaAM!Y:Y,D9,OBECaZSJaAM!AI:AI,"*OBAM*")</f>
        <v>0</v>
      </c>
      <c r="S9" s="43">
        <f>COUNTIFS(OBECaZSJaAM!AG:AG,"A",OBECaZSJaAM!Y:Y,D9,OBECaZSJaAM!AI:AI,"*POAM*")</f>
        <v>0</v>
      </c>
      <c r="T9" s="43">
        <f>COUNTIFS(OBECaZSJaAM!AG:AG,"A",OBECaZSJaAM!Y:Y,D9,OBECaZSJaAM!AI:AI,"*OVMAM*")</f>
        <v>0</v>
      </c>
      <c r="U9" s="43">
        <f>COUNTIFS(OBECaZSJaAM!AG:AG,"A",OBECaZSJaAM!Y:Y,D9,OBECaZSJaAM!AI:AI,"*SOCAM*")</f>
        <v>0</v>
      </c>
      <c r="V9" s="43">
        <f>COUNTIFS(OBECaZSJaAM!AH:AH,"A",OBECaZSJaAM!Y:Y,D9,OBECaZSJaAM!AI:AI,"*OBAM*")</f>
        <v>0</v>
      </c>
      <c r="W9" s="43">
        <f>COUNTIFS(OBECaZSJaAM!AH:AH,"A",OBECaZSJaAM!Y:Y,D9,OBECaZSJaAM!AI:AI,"*POAM*")</f>
        <v>0</v>
      </c>
      <c r="X9" s="43">
        <f>COUNTIFS(OBECaZSJaAM!AH:AH,"A",OBECaZSJaAM!Y:Y,D9,OBECaZSJaAM!AI:AI,"*OVMAM*")</f>
        <v>0</v>
      </c>
      <c r="Y9" s="43">
        <f>COUNTIFS(OBECaZSJaAM!AH:AH,"A",OBECaZSJaAM!Y:Y,D9,OBECaZSJaAM!AI:AI,"*SOCAM*")</f>
        <v>0</v>
      </c>
      <c r="Z9" s="46">
        <f t="shared" si="0"/>
        <v>60</v>
      </c>
      <c r="AA9" s="46">
        <f t="shared" si="6"/>
        <v>60</v>
      </c>
      <c r="AB9" s="43">
        <f>VLOOKUP(D9,OBECaZSJaAM!K:T,10,0)</f>
        <v>0</v>
      </c>
      <c r="AC9" s="43" t="str">
        <f t="shared" si="7"/>
        <v>0</v>
      </c>
      <c r="AD9" s="43">
        <f>VLOOKUP(D9,OBECaZSJaAM!K:V,12,0)</f>
        <v>0</v>
      </c>
      <c r="AE9" s="43">
        <f>VLOOKUP(D9,OBECaZSJaAM!K:W,13,0)</f>
        <v>0</v>
      </c>
      <c r="AF9" s="43">
        <f>(COUNTIFS(OBECaZSJaAM!AG:AG,"A",OBECaZSJaAM!Y:Y,D9,OBECaZSJaAM!AI:AI,"*OBAM*"))+(COUNTIFS(OBECaZSJaAM!AH:AH,"A",OBECaZSJaAM!Y:Y,D9,OBECaZSJaAM!AI:AI,"*OBAM*"))</f>
        <v>0</v>
      </c>
      <c r="AG9" s="43">
        <f>COUNTIFS(OBECaZSJaAM!AG:AG,"A",OBECaZSJaAM!Y:Y,D9,OBECaZSJaAM!AI:AI,"*POAM*")+(COUNTIFS(OBECaZSJaAM!AH:AH,"A",OBECaZSJaAM!Y:Y,D9,OBECaZSJaAM!AI:AI,"*POAM*"))+(COUNTIFS(OBECaZSJaAM!AG:AG,"A",OBECaZSJaAM!Y:Y,D9,OBECaZSJaAM!AI:AI,"*OVMAM*")+(COUNTIFS(OBECaZSJaAM!AH:AH,"A",OBECaZSJaAM!Y:Y,D9,OBECaZSJaAM!AI:AI,"*OVMAM*"))+COUNTIFS(OBECaZSJaAM!AG:AG,"A",OBECaZSJaAM!Y:Y,D9,OBECaZSJaAM!AI:AI,"*SOCAM*")+(COUNTIFS(OBECaZSJaAM!AH:AH,"A",OBECaZSJaAM!Y:Y,D9,OBECaZSJaAM!AI:AI,"*SOCAM*")))</f>
        <v>0</v>
      </c>
      <c r="AH9" s="43">
        <f>(VLOOKUP(D9,OBECaZSJaAM!K:O,5,0))</f>
        <v>0</v>
      </c>
      <c r="AI9" s="43" t="str">
        <f>IFERROR(VLOOKUP(B9,OBECaZSJaAM!A:F,6,0),"")</f>
        <v/>
      </c>
      <c r="AJ9" s="43" t="str">
        <f t="shared" si="1"/>
        <v>katC</v>
      </c>
      <c r="AK9" s="43" t="str">
        <f t="shared" si="8"/>
        <v>N</v>
      </c>
      <c r="AL9" s="43" t="str">
        <f t="shared" si="9"/>
        <v>N</v>
      </c>
      <c r="AM9" s="43">
        <f>(COUNTIFS(OBECaZSJaAM!AG:AG,"A",OBECaZSJaAM!Y:Y,D9))+(COUNTIFS(OBECaZSJaAM!AH:AH,"A",OBECaZSJaAM!Y:Y,D9))-((COUNTIFS(OBECaZSJaAM!AG:AG,"A",OBECaZSJaAM!AI:AI,"OBAM",OBECaZSJaAM!Y:Y,zdroj!D9)+(COUNTIFS(OBECaZSJaAM!AG:AG,"A",OBECaZSJaAM!AI:AI,"OSTAM",OBECaZSJaAM!Y:Y,zdroj!D9)))+(COUNTIFS(OBECaZSJaAM!AH:AH,"A",OBECaZSJaAM!AI:AI,"OBAM",OBECaZSJaAM!Y:Y,zdroj!D9)+(COUNTIFS(OBECaZSJaAM!AH:AH,"A",OBECaZSJaAM!AI:AI,"OSTAM",OBECaZSJaAM!Y:Y,zdroj!D9))))</f>
        <v>0</v>
      </c>
      <c r="AN9" s="43" t="str">
        <f t="shared" si="2"/>
        <v>NEPOKRYTA VĚTŠINA SEAM</v>
      </c>
      <c r="AO9" s="43" t="str">
        <f t="shared" si="10"/>
        <v>katC</v>
      </c>
    </row>
    <row r="10" spans="1:41" x14ac:dyDescent="0.25">
      <c r="A10" s="43">
        <v>10</v>
      </c>
      <c r="B10" s="43" t="s">
        <v>468</v>
      </c>
      <c r="C10" s="43">
        <v>340693</v>
      </c>
      <c r="D10" s="43" t="s">
        <v>472</v>
      </c>
      <c r="E10" s="43" t="s">
        <v>462</v>
      </c>
      <c r="F10" s="43" t="s">
        <v>224</v>
      </c>
      <c r="G10">
        <v>27</v>
      </c>
      <c r="H10">
        <v>6</v>
      </c>
      <c r="I10">
        <v>0</v>
      </c>
      <c r="J10">
        <v>22</v>
      </c>
      <c r="K10">
        <v>5</v>
      </c>
      <c r="L10" s="43">
        <f>(COUNTIFS(OBECaZSJaAM!AG:AG,"A",OBECaZSJaAM!AJ:AJ,"ZPŮSOBILÉ",OBECaZSJaAM!Y:Y,zdroj!D10))+(COUNTIFS(OBECaZSJaAM!AH:AH,"A",OBECaZSJaAM!AJ:AJ,"ZPŮSOBILÉ",OBECaZSJaAM!Y:Y,zdroj!D10))</f>
        <v>0</v>
      </c>
      <c r="M10" s="43">
        <f>COUNTIFS(OBECaZSJaAM!AG:AG,"A",OBECaZSJaAM!AJ:AJ,"ZPŮSOBILÉ",OBECaZSJaAM!Y:Y,zdroj!D10)</f>
        <v>0</v>
      </c>
      <c r="N10" s="43">
        <f>COUNTIFS(OBECaZSJaAM!AH:AH,"A",OBECaZSJaAM!AJ:AJ,"ZPŮSOBILÉ",OBECaZSJaAM!Y:Y,zdroj!D10)</f>
        <v>0</v>
      </c>
      <c r="O10" s="43">
        <f t="shared" si="3"/>
        <v>0</v>
      </c>
      <c r="P10" s="43">
        <f t="shared" si="4"/>
        <v>0</v>
      </c>
      <c r="Q10" s="43">
        <f t="shared" si="5"/>
        <v>0</v>
      </c>
      <c r="R10" s="43">
        <f>COUNTIFS(OBECaZSJaAM!AG:AG,"A",OBECaZSJaAM!Y:Y,D10,OBECaZSJaAM!AI:AI,"*OBAM*")</f>
        <v>0</v>
      </c>
      <c r="S10" s="43">
        <f>COUNTIFS(OBECaZSJaAM!AG:AG,"A",OBECaZSJaAM!Y:Y,D10,OBECaZSJaAM!AI:AI,"*POAM*")</f>
        <v>0</v>
      </c>
      <c r="T10" s="43">
        <f>COUNTIFS(OBECaZSJaAM!AG:AG,"A",OBECaZSJaAM!Y:Y,D10,OBECaZSJaAM!AI:AI,"*OVMAM*")</f>
        <v>0</v>
      </c>
      <c r="U10" s="43">
        <f>COUNTIFS(OBECaZSJaAM!AG:AG,"A",OBECaZSJaAM!Y:Y,D10,OBECaZSJaAM!AI:AI,"*SOCAM*")</f>
        <v>0</v>
      </c>
      <c r="V10" s="43">
        <f>COUNTIFS(OBECaZSJaAM!AH:AH,"A",OBECaZSJaAM!Y:Y,D10,OBECaZSJaAM!AI:AI,"*OBAM*")</f>
        <v>0</v>
      </c>
      <c r="W10" s="43">
        <f>COUNTIFS(OBECaZSJaAM!AH:AH,"A",OBECaZSJaAM!Y:Y,D10,OBECaZSJaAM!AI:AI,"*POAM*")</f>
        <v>0</v>
      </c>
      <c r="X10" s="43">
        <f>COUNTIFS(OBECaZSJaAM!AH:AH,"A",OBECaZSJaAM!Y:Y,D10,OBECaZSJaAM!AI:AI,"*OVMAM*")</f>
        <v>0</v>
      </c>
      <c r="Y10" s="43">
        <f>COUNTIFS(OBECaZSJaAM!AH:AH,"A",OBECaZSJaAM!Y:Y,D10,OBECaZSJaAM!AI:AI,"*SOCAM*")</f>
        <v>0</v>
      </c>
      <c r="Z10" s="46">
        <f t="shared" si="0"/>
        <v>22.22</v>
      </c>
      <c r="AA10" s="46">
        <f t="shared" si="6"/>
        <v>0</v>
      </c>
      <c r="AB10" s="43">
        <f>VLOOKUP(D10,OBECaZSJaAM!K:T,10,0)</f>
        <v>0</v>
      </c>
      <c r="AC10" s="43" t="str">
        <f t="shared" si="7"/>
        <v>0</v>
      </c>
      <c r="AD10" s="43">
        <f>VLOOKUP(D10,OBECaZSJaAM!K:V,12,0)</f>
        <v>0</v>
      </c>
      <c r="AE10" s="43">
        <f>VLOOKUP(D10,OBECaZSJaAM!K:W,13,0)</f>
        <v>0</v>
      </c>
      <c r="AF10" s="43">
        <f>(COUNTIFS(OBECaZSJaAM!AG:AG,"A",OBECaZSJaAM!Y:Y,D10,OBECaZSJaAM!AI:AI,"*OBAM*"))+(COUNTIFS(OBECaZSJaAM!AH:AH,"A",OBECaZSJaAM!Y:Y,D10,OBECaZSJaAM!AI:AI,"*OBAM*"))</f>
        <v>0</v>
      </c>
      <c r="AG10" s="43">
        <f>COUNTIFS(OBECaZSJaAM!AG:AG,"A",OBECaZSJaAM!Y:Y,D10,OBECaZSJaAM!AI:AI,"*POAM*")+(COUNTIFS(OBECaZSJaAM!AH:AH,"A",OBECaZSJaAM!Y:Y,D10,OBECaZSJaAM!AI:AI,"*POAM*"))+(COUNTIFS(OBECaZSJaAM!AG:AG,"A",OBECaZSJaAM!Y:Y,D10,OBECaZSJaAM!AI:AI,"*OVMAM*")+(COUNTIFS(OBECaZSJaAM!AH:AH,"A",OBECaZSJaAM!Y:Y,D10,OBECaZSJaAM!AI:AI,"*OVMAM*"))+COUNTIFS(OBECaZSJaAM!AG:AG,"A",OBECaZSJaAM!Y:Y,D10,OBECaZSJaAM!AI:AI,"*SOCAM*")+(COUNTIFS(OBECaZSJaAM!AH:AH,"A",OBECaZSJaAM!Y:Y,D10,OBECaZSJaAM!AI:AI,"*SOCAM*")))</f>
        <v>0</v>
      </c>
      <c r="AH10" s="43">
        <f>(VLOOKUP(D10,OBECaZSJaAM!K:O,5,0))</f>
        <v>0</v>
      </c>
      <c r="AI10" s="43" t="str">
        <f>IFERROR(VLOOKUP(B10,OBECaZSJaAM!A:F,6,0),"")</f>
        <v/>
      </c>
      <c r="AJ10" s="43" t="str">
        <f t="shared" si="1"/>
        <v>katA</v>
      </c>
      <c r="AK10" s="43" t="str">
        <f t="shared" si="8"/>
        <v>N</v>
      </c>
      <c r="AL10" s="43" t="str">
        <f t="shared" si="9"/>
        <v>N</v>
      </c>
      <c r="AM10" s="43">
        <f>(COUNTIFS(OBECaZSJaAM!AG:AG,"A",OBECaZSJaAM!Y:Y,D10))+(COUNTIFS(OBECaZSJaAM!AH:AH,"A",OBECaZSJaAM!Y:Y,D10))-((COUNTIFS(OBECaZSJaAM!AG:AG,"A",OBECaZSJaAM!AI:AI,"OBAM",OBECaZSJaAM!Y:Y,zdroj!D10)+(COUNTIFS(OBECaZSJaAM!AG:AG,"A",OBECaZSJaAM!AI:AI,"OSTAM",OBECaZSJaAM!Y:Y,zdroj!D10)))+(COUNTIFS(OBECaZSJaAM!AH:AH,"A",OBECaZSJaAM!AI:AI,"OBAM",OBECaZSJaAM!Y:Y,zdroj!D10)+(COUNTIFS(OBECaZSJaAM!AH:AH,"A",OBECaZSJaAM!AI:AI,"OSTAM",OBECaZSJaAM!Y:Y,zdroj!D10))))</f>
        <v>0</v>
      </c>
      <c r="AN10" s="43" t="str">
        <f t="shared" si="2"/>
        <v>NEPOKRYTA VĚTŠINA SEAM</v>
      </c>
      <c r="AO10" s="43" t="str">
        <f t="shared" si="10"/>
        <v>katA</v>
      </c>
    </row>
    <row r="11" spans="1:41" x14ac:dyDescent="0.25">
      <c r="A11" s="43">
        <v>10</v>
      </c>
      <c r="B11" s="43" t="s">
        <v>473</v>
      </c>
      <c r="C11" s="43">
        <v>5827</v>
      </c>
      <c r="D11" s="43" t="s">
        <v>474</v>
      </c>
      <c r="E11" s="43" t="s">
        <v>462</v>
      </c>
      <c r="F11" s="43" t="s">
        <v>225</v>
      </c>
      <c r="G11">
        <v>6</v>
      </c>
      <c r="H11">
        <v>0</v>
      </c>
      <c r="I11">
        <v>0</v>
      </c>
      <c r="J11">
        <v>5</v>
      </c>
      <c r="K11">
        <v>1</v>
      </c>
      <c r="L11" s="43">
        <f>(COUNTIFS(OBECaZSJaAM!AG:AG,"A",OBECaZSJaAM!AJ:AJ,"ZPŮSOBILÉ",OBECaZSJaAM!Y:Y,zdroj!D11))+(COUNTIFS(OBECaZSJaAM!AH:AH,"A",OBECaZSJaAM!AJ:AJ,"ZPŮSOBILÉ",OBECaZSJaAM!Y:Y,zdroj!D11))</f>
        <v>0</v>
      </c>
      <c r="M11" s="43">
        <f>COUNTIFS(OBECaZSJaAM!AG:AG,"A",OBECaZSJaAM!AJ:AJ,"ZPŮSOBILÉ",OBECaZSJaAM!Y:Y,zdroj!D11)</f>
        <v>0</v>
      </c>
      <c r="N11" s="43">
        <f>COUNTIFS(OBECaZSJaAM!AH:AH,"A",OBECaZSJaAM!AJ:AJ,"ZPŮSOBILÉ",OBECaZSJaAM!Y:Y,zdroj!D11)</f>
        <v>0</v>
      </c>
      <c r="O11" s="43">
        <f t="shared" si="3"/>
        <v>0</v>
      </c>
      <c r="P11" s="43">
        <f t="shared" si="4"/>
        <v>0</v>
      </c>
      <c r="Q11" s="43">
        <f t="shared" si="5"/>
        <v>0</v>
      </c>
      <c r="R11" s="43">
        <f>COUNTIFS(OBECaZSJaAM!AG:AG,"A",OBECaZSJaAM!Y:Y,D11,OBECaZSJaAM!AI:AI,"*OBAM*")</f>
        <v>0</v>
      </c>
      <c r="S11" s="43">
        <f>COUNTIFS(OBECaZSJaAM!AG:AG,"A",OBECaZSJaAM!Y:Y,D11,OBECaZSJaAM!AI:AI,"*POAM*")</f>
        <v>0</v>
      </c>
      <c r="T11" s="43">
        <f>COUNTIFS(OBECaZSJaAM!AG:AG,"A",OBECaZSJaAM!Y:Y,D11,OBECaZSJaAM!AI:AI,"*OVMAM*")</f>
        <v>0</v>
      </c>
      <c r="U11" s="43">
        <f>COUNTIFS(OBECaZSJaAM!AG:AG,"A",OBECaZSJaAM!Y:Y,D11,OBECaZSJaAM!AI:AI,"*SOCAM*")</f>
        <v>0</v>
      </c>
      <c r="V11" s="43">
        <f>COUNTIFS(OBECaZSJaAM!AH:AH,"A",OBECaZSJaAM!Y:Y,D11,OBECaZSJaAM!AI:AI,"*OBAM*")</f>
        <v>0</v>
      </c>
      <c r="W11" s="43">
        <f>COUNTIFS(OBECaZSJaAM!AH:AH,"A",OBECaZSJaAM!Y:Y,D11,OBECaZSJaAM!AI:AI,"*POAM*")</f>
        <v>0</v>
      </c>
      <c r="X11" s="43">
        <f>COUNTIFS(OBECaZSJaAM!AH:AH,"A",OBECaZSJaAM!Y:Y,D11,OBECaZSJaAM!AI:AI,"*OVMAM*")</f>
        <v>0</v>
      </c>
      <c r="Y11" s="43">
        <f>COUNTIFS(OBECaZSJaAM!AH:AH,"A",OBECaZSJaAM!Y:Y,D11,OBECaZSJaAM!AI:AI,"*SOCAM*")</f>
        <v>0</v>
      </c>
      <c r="Z11" s="46">
        <f t="shared" si="0"/>
        <v>0</v>
      </c>
      <c r="AA11" s="46">
        <f t="shared" si="6"/>
        <v>0</v>
      </c>
      <c r="AB11" s="43">
        <f>VLOOKUP(D11,OBECaZSJaAM!K:T,10,0)</f>
        <v>0</v>
      </c>
      <c r="AC11" s="43" t="str">
        <f t="shared" si="7"/>
        <v>0</v>
      </c>
      <c r="AD11" s="43">
        <f>VLOOKUP(D11,OBECaZSJaAM!K:V,12,0)</f>
        <v>0</v>
      </c>
      <c r="AE11" s="43">
        <f>VLOOKUP(D11,OBECaZSJaAM!K:W,13,0)</f>
        <v>0</v>
      </c>
      <c r="AF11" s="43">
        <f>(COUNTIFS(OBECaZSJaAM!AG:AG,"A",OBECaZSJaAM!Y:Y,D11,OBECaZSJaAM!AI:AI,"*OBAM*"))+(COUNTIFS(OBECaZSJaAM!AH:AH,"A",OBECaZSJaAM!Y:Y,D11,OBECaZSJaAM!AI:AI,"*OBAM*"))</f>
        <v>0</v>
      </c>
      <c r="AG11" s="43">
        <f>COUNTIFS(OBECaZSJaAM!AG:AG,"A",OBECaZSJaAM!Y:Y,D11,OBECaZSJaAM!AI:AI,"*POAM*")+(COUNTIFS(OBECaZSJaAM!AH:AH,"A",OBECaZSJaAM!Y:Y,D11,OBECaZSJaAM!AI:AI,"*POAM*"))+(COUNTIFS(OBECaZSJaAM!AG:AG,"A",OBECaZSJaAM!Y:Y,D11,OBECaZSJaAM!AI:AI,"*OVMAM*")+(COUNTIFS(OBECaZSJaAM!AH:AH,"A",OBECaZSJaAM!Y:Y,D11,OBECaZSJaAM!AI:AI,"*OVMAM*"))+COUNTIFS(OBECaZSJaAM!AG:AG,"A",OBECaZSJaAM!Y:Y,D11,OBECaZSJaAM!AI:AI,"*SOCAM*")+(COUNTIFS(OBECaZSJaAM!AH:AH,"A",OBECaZSJaAM!Y:Y,D11,OBECaZSJaAM!AI:AI,"*SOCAM*")))</f>
        <v>0</v>
      </c>
      <c r="AH11" s="43">
        <f>(VLOOKUP(D11,OBECaZSJaAM!K:O,5,0))</f>
        <v>0</v>
      </c>
      <c r="AI11" s="43" t="str">
        <f>IFERROR(VLOOKUP(B11,OBECaZSJaAM!A:F,6,0),"")</f>
        <v/>
      </c>
      <c r="AJ11" s="43" t="str">
        <f t="shared" si="1"/>
        <v>katA</v>
      </c>
      <c r="AK11" s="43" t="str">
        <f t="shared" si="8"/>
        <v>N</v>
      </c>
      <c r="AL11" s="43" t="str">
        <f t="shared" si="9"/>
        <v>N</v>
      </c>
      <c r="AM11" s="43">
        <f>(COUNTIFS(OBECaZSJaAM!AG:AG,"A",OBECaZSJaAM!Y:Y,D11))+(COUNTIFS(OBECaZSJaAM!AH:AH,"A",OBECaZSJaAM!Y:Y,D11))-((COUNTIFS(OBECaZSJaAM!AG:AG,"A",OBECaZSJaAM!AI:AI,"OBAM",OBECaZSJaAM!Y:Y,zdroj!D11)+(COUNTIFS(OBECaZSJaAM!AG:AG,"A",OBECaZSJaAM!AI:AI,"OSTAM",OBECaZSJaAM!Y:Y,zdroj!D11)))+(COUNTIFS(OBECaZSJaAM!AH:AH,"A",OBECaZSJaAM!AI:AI,"OBAM",OBECaZSJaAM!Y:Y,zdroj!D11)+(COUNTIFS(OBECaZSJaAM!AH:AH,"A",OBECaZSJaAM!AI:AI,"OSTAM",OBECaZSJaAM!Y:Y,zdroj!D11))))</f>
        <v>0</v>
      </c>
      <c r="AN11" s="43" t="str">
        <f t="shared" si="2"/>
        <v>NEPOKRYTA VĚTŠINA SEAM</v>
      </c>
      <c r="AO11" s="43" t="str">
        <f t="shared" si="10"/>
        <v>katA</v>
      </c>
    </row>
    <row r="12" spans="1:41" x14ac:dyDescent="0.25">
      <c r="A12" s="43">
        <v>10</v>
      </c>
      <c r="B12" s="43" t="s">
        <v>475</v>
      </c>
      <c r="C12" s="43">
        <v>6211</v>
      </c>
      <c r="D12" s="43" t="s">
        <v>476</v>
      </c>
      <c r="E12" s="43" t="s">
        <v>462</v>
      </c>
      <c r="F12" s="43" t="s">
        <v>224</v>
      </c>
      <c r="G12">
        <v>19</v>
      </c>
      <c r="H12">
        <v>3</v>
      </c>
      <c r="I12">
        <v>0</v>
      </c>
      <c r="J12">
        <v>15</v>
      </c>
      <c r="K12">
        <v>4</v>
      </c>
      <c r="L12" s="43">
        <f>(COUNTIFS(OBECaZSJaAM!AG:AG,"A",OBECaZSJaAM!AJ:AJ,"ZPŮSOBILÉ",OBECaZSJaAM!Y:Y,zdroj!D12))+(COUNTIFS(OBECaZSJaAM!AH:AH,"A",OBECaZSJaAM!AJ:AJ,"ZPŮSOBILÉ",OBECaZSJaAM!Y:Y,zdroj!D12))</f>
        <v>0</v>
      </c>
      <c r="M12" s="43">
        <f>COUNTIFS(OBECaZSJaAM!AG:AG,"A",OBECaZSJaAM!AJ:AJ,"ZPŮSOBILÉ",OBECaZSJaAM!Y:Y,zdroj!D12)</f>
        <v>0</v>
      </c>
      <c r="N12" s="43">
        <f>COUNTIFS(OBECaZSJaAM!AH:AH,"A",OBECaZSJaAM!AJ:AJ,"ZPŮSOBILÉ",OBECaZSJaAM!Y:Y,zdroj!D12)</f>
        <v>0</v>
      </c>
      <c r="O12" s="43">
        <f t="shared" si="3"/>
        <v>0</v>
      </c>
      <c r="P12" s="43">
        <f t="shared" si="4"/>
        <v>0</v>
      </c>
      <c r="Q12" s="43">
        <f t="shared" si="5"/>
        <v>0</v>
      </c>
      <c r="R12" s="43">
        <f>COUNTIFS(OBECaZSJaAM!AG:AG,"A",OBECaZSJaAM!Y:Y,D12,OBECaZSJaAM!AI:AI,"*OBAM*")</f>
        <v>0</v>
      </c>
      <c r="S12" s="43">
        <f>COUNTIFS(OBECaZSJaAM!AG:AG,"A",OBECaZSJaAM!Y:Y,D12,OBECaZSJaAM!AI:AI,"*POAM*")</f>
        <v>0</v>
      </c>
      <c r="T12" s="43">
        <f>COUNTIFS(OBECaZSJaAM!AG:AG,"A",OBECaZSJaAM!Y:Y,D12,OBECaZSJaAM!AI:AI,"*OVMAM*")</f>
        <v>0</v>
      </c>
      <c r="U12" s="43">
        <f>COUNTIFS(OBECaZSJaAM!AG:AG,"A",OBECaZSJaAM!Y:Y,D12,OBECaZSJaAM!AI:AI,"*SOCAM*")</f>
        <v>0</v>
      </c>
      <c r="V12" s="43">
        <f>COUNTIFS(OBECaZSJaAM!AH:AH,"A",OBECaZSJaAM!Y:Y,D12,OBECaZSJaAM!AI:AI,"*OBAM*")</f>
        <v>0</v>
      </c>
      <c r="W12" s="43">
        <f>COUNTIFS(OBECaZSJaAM!AH:AH,"A",OBECaZSJaAM!Y:Y,D12,OBECaZSJaAM!AI:AI,"*POAM*")</f>
        <v>0</v>
      </c>
      <c r="X12" s="43">
        <f>COUNTIFS(OBECaZSJaAM!AH:AH,"A",OBECaZSJaAM!Y:Y,D12,OBECaZSJaAM!AI:AI,"*OVMAM*")</f>
        <v>0</v>
      </c>
      <c r="Y12" s="43">
        <f>COUNTIFS(OBECaZSJaAM!AH:AH,"A",OBECaZSJaAM!Y:Y,D12,OBECaZSJaAM!AI:AI,"*SOCAM*")</f>
        <v>0</v>
      </c>
      <c r="Z12" s="46">
        <f t="shared" si="0"/>
        <v>15.79</v>
      </c>
      <c r="AA12" s="46">
        <f t="shared" si="6"/>
        <v>0</v>
      </c>
      <c r="AB12" s="43">
        <f>VLOOKUP(D12,OBECaZSJaAM!K:T,10,0)</f>
        <v>0</v>
      </c>
      <c r="AC12" s="43" t="str">
        <f t="shared" si="7"/>
        <v>0</v>
      </c>
      <c r="AD12" s="43">
        <f>VLOOKUP(D12,OBECaZSJaAM!K:V,12,0)</f>
        <v>0</v>
      </c>
      <c r="AE12" s="43">
        <f>VLOOKUP(D12,OBECaZSJaAM!K:W,13,0)</f>
        <v>0</v>
      </c>
      <c r="AF12" s="43">
        <f>(COUNTIFS(OBECaZSJaAM!AG:AG,"A",OBECaZSJaAM!Y:Y,D12,OBECaZSJaAM!AI:AI,"*OBAM*"))+(COUNTIFS(OBECaZSJaAM!AH:AH,"A",OBECaZSJaAM!Y:Y,D12,OBECaZSJaAM!AI:AI,"*OBAM*"))</f>
        <v>0</v>
      </c>
      <c r="AG12" s="43">
        <f>COUNTIFS(OBECaZSJaAM!AG:AG,"A",OBECaZSJaAM!Y:Y,D12,OBECaZSJaAM!AI:AI,"*POAM*")+(COUNTIFS(OBECaZSJaAM!AH:AH,"A",OBECaZSJaAM!Y:Y,D12,OBECaZSJaAM!AI:AI,"*POAM*"))+(COUNTIFS(OBECaZSJaAM!AG:AG,"A",OBECaZSJaAM!Y:Y,D12,OBECaZSJaAM!AI:AI,"*OVMAM*")+(COUNTIFS(OBECaZSJaAM!AH:AH,"A",OBECaZSJaAM!Y:Y,D12,OBECaZSJaAM!AI:AI,"*OVMAM*"))+COUNTIFS(OBECaZSJaAM!AG:AG,"A",OBECaZSJaAM!Y:Y,D12,OBECaZSJaAM!AI:AI,"*SOCAM*")+(COUNTIFS(OBECaZSJaAM!AH:AH,"A",OBECaZSJaAM!Y:Y,D12,OBECaZSJaAM!AI:AI,"*SOCAM*")))</f>
        <v>0</v>
      </c>
      <c r="AH12" s="43">
        <f>(VLOOKUP(D12,OBECaZSJaAM!K:O,5,0))</f>
        <v>0</v>
      </c>
      <c r="AI12" s="43" t="str">
        <f>IFERROR(VLOOKUP(B12,OBECaZSJaAM!A:F,6,0),"")</f>
        <v/>
      </c>
      <c r="AJ12" s="43" t="str">
        <f t="shared" si="1"/>
        <v>katA</v>
      </c>
      <c r="AK12" s="43" t="str">
        <f t="shared" si="8"/>
        <v>N</v>
      </c>
      <c r="AL12" s="43" t="str">
        <f t="shared" si="9"/>
        <v>N</v>
      </c>
      <c r="AM12" s="43">
        <f>(COUNTIFS(OBECaZSJaAM!AG:AG,"A",OBECaZSJaAM!Y:Y,D12))+(COUNTIFS(OBECaZSJaAM!AH:AH,"A",OBECaZSJaAM!Y:Y,D12))-((COUNTIFS(OBECaZSJaAM!AG:AG,"A",OBECaZSJaAM!AI:AI,"OBAM",OBECaZSJaAM!Y:Y,zdroj!D12)+(COUNTIFS(OBECaZSJaAM!AG:AG,"A",OBECaZSJaAM!AI:AI,"OSTAM",OBECaZSJaAM!Y:Y,zdroj!D12)))+(COUNTIFS(OBECaZSJaAM!AH:AH,"A",OBECaZSJaAM!AI:AI,"OBAM",OBECaZSJaAM!Y:Y,zdroj!D12)+(COUNTIFS(OBECaZSJaAM!AH:AH,"A",OBECaZSJaAM!AI:AI,"OSTAM",OBECaZSJaAM!Y:Y,zdroj!D12))))</f>
        <v>0</v>
      </c>
      <c r="AN12" s="43" t="str">
        <f t="shared" si="2"/>
        <v>NEPOKRYTA VĚTŠINA SEAM</v>
      </c>
      <c r="AO12" s="43" t="str">
        <f t="shared" si="10"/>
        <v>katA</v>
      </c>
    </row>
    <row r="13" spans="1:41" x14ac:dyDescent="0.25">
      <c r="A13" s="43">
        <v>10</v>
      </c>
      <c r="B13" s="43" t="s">
        <v>475</v>
      </c>
      <c r="C13" s="43">
        <v>6238</v>
      </c>
      <c r="D13" s="43" t="s">
        <v>477</v>
      </c>
      <c r="E13" s="43" t="s">
        <v>462</v>
      </c>
      <c r="F13" s="43" t="s">
        <v>224</v>
      </c>
      <c r="G13">
        <v>48</v>
      </c>
      <c r="H13">
        <v>11</v>
      </c>
      <c r="I13">
        <v>2</v>
      </c>
      <c r="J13">
        <v>47</v>
      </c>
      <c r="K13">
        <v>1</v>
      </c>
      <c r="L13" s="43">
        <f>(COUNTIFS(OBECaZSJaAM!AG:AG,"A",OBECaZSJaAM!AJ:AJ,"ZPŮSOBILÉ",OBECaZSJaAM!Y:Y,zdroj!D13))+(COUNTIFS(OBECaZSJaAM!AH:AH,"A",OBECaZSJaAM!AJ:AJ,"ZPŮSOBILÉ",OBECaZSJaAM!Y:Y,zdroj!D13))</f>
        <v>0</v>
      </c>
      <c r="M13" s="43">
        <f>COUNTIFS(OBECaZSJaAM!AG:AG,"A",OBECaZSJaAM!AJ:AJ,"ZPŮSOBILÉ",OBECaZSJaAM!Y:Y,zdroj!D13)</f>
        <v>0</v>
      </c>
      <c r="N13" s="43">
        <f>COUNTIFS(OBECaZSJaAM!AH:AH,"A",OBECaZSJaAM!AJ:AJ,"ZPŮSOBILÉ",OBECaZSJaAM!Y:Y,zdroj!D13)</f>
        <v>0</v>
      </c>
      <c r="O13" s="43">
        <f t="shared" si="3"/>
        <v>0</v>
      </c>
      <c r="P13" s="43">
        <f t="shared" si="4"/>
        <v>0</v>
      </c>
      <c r="Q13" s="43">
        <f t="shared" si="5"/>
        <v>0</v>
      </c>
      <c r="R13" s="43">
        <f>COUNTIFS(OBECaZSJaAM!AG:AG,"A",OBECaZSJaAM!Y:Y,D13,OBECaZSJaAM!AI:AI,"*OBAM*")</f>
        <v>0</v>
      </c>
      <c r="S13" s="43">
        <f>COUNTIFS(OBECaZSJaAM!AG:AG,"A",OBECaZSJaAM!Y:Y,D13,OBECaZSJaAM!AI:AI,"*POAM*")</f>
        <v>0</v>
      </c>
      <c r="T13" s="43">
        <f>COUNTIFS(OBECaZSJaAM!AG:AG,"A",OBECaZSJaAM!Y:Y,D13,OBECaZSJaAM!AI:AI,"*OVMAM*")</f>
        <v>0</v>
      </c>
      <c r="U13" s="43">
        <f>COUNTIFS(OBECaZSJaAM!AG:AG,"A",OBECaZSJaAM!Y:Y,D13,OBECaZSJaAM!AI:AI,"*SOCAM*")</f>
        <v>0</v>
      </c>
      <c r="V13" s="43">
        <f>COUNTIFS(OBECaZSJaAM!AH:AH,"A",OBECaZSJaAM!Y:Y,D13,OBECaZSJaAM!AI:AI,"*OBAM*")</f>
        <v>0</v>
      </c>
      <c r="W13" s="43">
        <f>COUNTIFS(OBECaZSJaAM!AH:AH,"A",OBECaZSJaAM!Y:Y,D13,OBECaZSJaAM!AI:AI,"*POAM*")</f>
        <v>0</v>
      </c>
      <c r="X13" s="43">
        <f>COUNTIFS(OBECaZSJaAM!AH:AH,"A",OBECaZSJaAM!Y:Y,D13,OBECaZSJaAM!AI:AI,"*OVMAM*")</f>
        <v>0</v>
      </c>
      <c r="Y13" s="43">
        <f>COUNTIFS(OBECaZSJaAM!AH:AH,"A",OBECaZSJaAM!Y:Y,D13,OBECaZSJaAM!AI:AI,"*SOCAM*")</f>
        <v>0</v>
      </c>
      <c r="Z13" s="46">
        <f t="shared" si="0"/>
        <v>22.92</v>
      </c>
      <c r="AA13" s="46">
        <f t="shared" si="6"/>
        <v>4.17</v>
      </c>
      <c r="AB13" s="43">
        <f>VLOOKUP(D13,OBECaZSJaAM!K:T,10,0)</f>
        <v>0</v>
      </c>
      <c r="AC13" s="43" t="str">
        <f t="shared" si="7"/>
        <v>0</v>
      </c>
      <c r="AD13" s="43">
        <f>VLOOKUP(D13,OBECaZSJaAM!K:V,12,0)</f>
        <v>0</v>
      </c>
      <c r="AE13" s="43">
        <f>VLOOKUP(D13,OBECaZSJaAM!K:W,13,0)</f>
        <v>0</v>
      </c>
      <c r="AF13" s="43">
        <f>(COUNTIFS(OBECaZSJaAM!AG:AG,"A",OBECaZSJaAM!Y:Y,D13,OBECaZSJaAM!AI:AI,"*OBAM*"))+(COUNTIFS(OBECaZSJaAM!AH:AH,"A",OBECaZSJaAM!Y:Y,D13,OBECaZSJaAM!AI:AI,"*OBAM*"))</f>
        <v>0</v>
      </c>
      <c r="AG13" s="43">
        <f>COUNTIFS(OBECaZSJaAM!AG:AG,"A",OBECaZSJaAM!Y:Y,D13,OBECaZSJaAM!AI:AI,"*POAM*")+(COUNTIFS(OBECaZSJaAM!AH:AH,"A",OBECaZSJaAM!Y:Y,D13,OBECaZSJaAM!AI:AI,"*POAM*"))+(COUNTIFS(OBECaZSJaAM!AG:AG,"A",OBECaZSJaAM!Y:Y,D13,OBECaZSJaAM!AI:AI,"*OVMAM*")+(COUNTIFS(OBECaZSJaAM!AH:AH,"A",OBECaZSJaAM!Y:Y,D13,OBECaZSJaAM!AI:AI,"*OVMAM*"))+COUNTIFS(OBECaZSJaAM!AG:AG,"A",OBECaZSJaAM!Y:Y,D13,OBECaZSJaAM!AI:AI,"*SOCAM*")+(COUNTIFS(OBECaZSJaAM!AH:AH,"A",OBECaZSJaAM!Y:Y,D13,OBECaZSJaAM!AI:AI,"*SOCAM*")))</f>
        <v>0</v>
      </c>
      <c r="AH13" s="43">
        <f>(VLOOKUP(D13,OBECaZSJaAM!K:O,5,0))</f>
        <v>0</v>
      </c>
      <c r="AI13" s="43" t="str">
        <f>IFERROR(VLOOKUP(B13,OBECaZSJaAM!A:F,6,0),"")</f>
        <v/>
      </c>
      <c r="AJ13" s="43" t="str">
        <f t="shared" si="1"/>
        <v>katA</v>
      </c>
      <c r="AK13" s="43" t="str">
        <f t="shared" si="8"/>
        <v>N</v>
      </c>
      <c r="AL13" s="43" t="str">
        <f t="shared" si="9"/>
        <v>N</v>
      </c>
      <c r="AM13" s="43">
        <f>(COUNTIFS(OBECaZSJaAM!AG:AG,"A",OBECaZSJaAM!Y:Y,D13))+(COUNTIFS(OBECaZSJaAM!AH:AH,"A",OBECaZSJaAM!Y:Y,D13))-((COUNTIFS(OBECaZSJaAM!AG:AG,"A",OBECaZSJaAM!AI:AI,"OBAM",OBECaZSJaAM!Y:Y,zdroj!D13)+(COUNTIFS(OBECaZSJaAM!AG:AG,"A",OBECaZSJaAM!AI:AI,"OSTAM",OBECaZSJaAM!Y:Y,zdroj!D13)))+(COUNTIFS(OBECaZSJaAM!AH:AH,"A",OBECaZSJaAM!AI:AI,"OBAM",OBECaZSJaAM!Y:Y,zdroj!D13)+(COUNTIFS(OBECaZSJaAM!AH:AH,"A",OBECaZSJaAM!AI:AI,"OSTAM",OBECaZSJaAM!Y:Y,zdroj!D13))))</f>
        <v>0</v>
      </c>
      <c r="AN13" s="43" t="str">
        <f t="shared" si="2"/>
        <v>NEPOKRYTA VĚTŠINA SEAM</v>
      </c>
      <c r="AO13" s="43" t="str">
        <f t="shared" si="10"/>
        <v>katA</v>
      </c>
    </row>
    <row r="14" spans="1:41" x14ac:dyDescent="0.25">
      <c r="A14" s="43">
        <v>10</v>
      </c>
      <c r="B14" s="43" t="s">
        <v>475</v>
      </c>
      <c r="C14" s="43">
        <v>6246</v>
      </c>
      <c r="D14" s="43" t="s">
        <v>478</v>
      </c>
      <c r="E14" s="43" t="s">
        <v>462</v>
      </c>
      <c r="F14" s="43" t="s">
        <v>231</v>
      </c>
      <c r="G14">
        <v>61</v>
      </c>
      <c r="H14">
        <v>21</v>
      </c>
      <c r="I14">
        <v>21</v>
      </c>
      <c r="J14">
        <v>55</v>
      </c>
      <c r="K14">
        <v>6</v>
      </c>
      <c r="L14" s="43">
        <f>(COUNTIFS(OBECaZSJaAM!AG:AG,"A",OBECaZSJaAM!AJ:AJ,"ZPŮSOBILÉ",OBECaZSJaAM!Y:Y,zdroj!D14))+(COUNTIFS(OBECaZSJaAM!AH:AH,"A",OBECaZSJaAM!AJ:AJ,"ZPŮSOBILÉ",OBECaZSJaAM!Y:Y,zdroj!D14))</f>
        <v>0</v>
      </c>
      <c r="M14" s="43">
        <f>COUNTIFS(OBECaZSJaAM!AG:AG,"A",OBECaZSJaAM!AJ:AJ,"ZPŮSOBILÉ",OBECaZSJaAM!Y:Y,zdroj!D14)</f>
        <v>0</v>
      </c>
      <c r="N14" s="43">
        <f>COUNTIFS(OBECaZSJaAM!AH:AH,"A",OBECaZSJaAM!AJ:AJ,"ZPŮSOBILÉ",OBECaZSJaAM!Y:Y,zdroj!D14)</f>
        <v>0</v>
      </c>
      <c r="O14" s="43">
        <f t="shared" si="3"/>
        <v>0</v>
      </c>
      <c r="P14" s="43">
        <f t="shared" si="4"/>
        <v>0</v>
      </c>
      <c r="Q14" s="43">
        <f t="shared" si="5"/>
        <v>0</v>
      </c>
      <c r="R14" s="43">
        <f>COUNTIFS(OBECaZSJaAM!AG:AG,"A",OBECaZSJaAM!Y:Y,D14,OBECaZSJaAM!AI:AI,"*OBAM*")</f>
        <v>0</v>
      </c>
      <c r="S14" s="43">
        <f>COUNTIFS(OBECaZSJaAM!AG:AG,"A",OBECaZSJaAM!Y:Y,D14,OBECaZSJaAM!AI:AI,"*POAM*")</f>
        <v>0</v>
      </c>
      <c r="T14" s="43">
        <f>COUNTIFS(OBECaZSJaAM!AG:AG,"A",OBECaZSJaAM!Y:Y,D14,OBECaZSJaAM!AI:AI,"*OVMAM*")</f>
        <v>0</v>
      </c>
      <c r="U14" s="43">
        <f>COUNTIFS(OBECaZSJaAM!AG:AG,"A",OBECaZSJaAM!Y:Y,D14,OBECaZSJaAM!AI:AI,"*SOCAM*")</f>
        <v>0</v>
      </c>
      <c r="V14" s="43">
        <f>COUNTIFS(OBECaZSJaAM!AH:AH,"A",OBECaZSJaAM!Y:Y,D14,OBECaZSJaAM!AI:AI,"*OBAM*")</f>
        <v>0</v>
      </c>
      <c r="W14" s="43">
        <f>COUNTIFS(OBECaZSJaAM!AH:AH,"A",OBECaZSJaAM!Y:Y,D14,OBECaZSJaAM!AI:AI,"*POAM*")</f>
        <v>0</v>
      </c>
      <c r="X14" s="43">
        <f>COUNTIFS(OBECaZSJaAM!AH:AH,"A",OBECaZSJaAM!Y:Y,D14,OBECaZSJaAM!AI:AI,"*OVMAM*")</f>
        <v>0</v>
      </c>
      <c r="Y14" s="43">
        <f>COUNTIFS(OBECaZSJaAM!AH:AH,"A",OBECaZSJaAM!Y:Y,D14,OBECaZSJaAM!AI:AI,"*SOCAM*")</f>
        <v>0</v>
      </c>
      <c r="Z14" s="46">
        <f t="shared" si="0"/>
        <v>34.43</v>
      </c>
      <c r="AA14" s="46">
        <f t="shared" si="6"/>
        <v>34.43</v>
      </c>
      <c r="AB14" s="43">
        <f>VLOOKUP(D14,OBECaZSJaAM!K:T,10,0)</f>
        <v>0</v>
      </c>
      <c r="AC14" s="43" t="str">
        <f t="shared" si="7"/>
        <v>0</v>
      </c>
      <c r="AD14" s="43">
        <f>VLOOKUP(D14,OBECaZSJaAM!K:V,12,0)</f>
        <v>0</v>
      </c>
      <c r="AE14" s="43">
        <f>VLOOKUP(D14,OBECaZSJaAM!K:W,13,0)</f>
        <v>0</v>
      </c>
      <c r="AF14" s="43">
        <f>(COUNTIFS(OBECaZSJaAM!AG:AG,"A",OBECaZSJaAM!Y:Y,D14,OBECaZSJaAM!AI:AI,"*OBAM*"))+(COUNTIFS(OBECaZSJaAM!AH:AH,"A",OBECaZSJaAM!Y:Y,D14,OBECaZSJaAM!AI:AI,"*OBAM*"))</f>
        <v>0</v>
      </c>
      <c r="AG14" s="43">
        <f>COUNTIFS(OBECaZSJaAM!AG:AG,"A",OBECaZSJaAM!Y:Y,D14,OBECaZSJaAM!AI:AI,"*POAM*")+(COUNTIFS(OBECaZSJaAM!AH:AH,"A",OBECaZSJaAM!Y:Y,D14,OBECaZSJaAM!AI:AI,"*POAM*"))+(COUNTIFS(OBECaZSJaAM!AG:AG,"A",OBECaZSJaAM!Y:Y,D14,OBECaZSJaAM!AI:AI,"*OVMAM*")+(COUNTIFS(OBECaZSJaAM!AH:AH,"A",OBECaZSJaAM!Y:Y,D14,OBECaZSJaAM!AI:AI,"*OVMAM*"))+COUNTIFS(OBECaZSJaAM!AG:AG,"A",OBECaZSJaAM!Y:Y,D14,OBECaZSJaAM!AI:AI,"*SOCAM*")+(COUNTIFS(OBECaZSJaAM!AH:AH,"A",OBECaZSJaAM!Y:Y,D14,OBECaZSJaAM!AI:AI,"*SOCAM*")))</f>
        <v>0</v>
      </c>
      <c r="AH14" s="43">
        <f>(VLOOKUP(D14,OBECaZSJaAM!K:O,5,0))</f>
        <v>0</v>
      </c>
      <c r="AI14" s="43" t="str">
        <f>IFERROR(VLOOKUP(B14,OBECaZSJaAM!A:F,6,0),"")</f>
        <v/>
      </c>
      <c r="AJ14" s="43" t="str">
        <f t="shared" si="1"/>
        <v>katB</v>
      </c>
      <c r="AK14" s="43" t="str">
        <f t="shared" si="8"/>
        <v>N</v>
      </c>
      <c r="AL14" s="43" t="str">
        <f t="shared" si="9"/>
        <v>N</v>
      </c>
      <c r="AM14" s="43">
        <f>(COUNTIFS(OBECaZSJaAM!AG:AG,"A",OBECaZSJaAM!Y:Y,D14))+(COUNTIFS(OBECaZSJaAM!AH:AH,"A",OBECaZSJaAM!Y:Y,D14))-((COUNTIFS(OBECaZSJaAM!AG:AG,"A",OBECaZSJaAM!AI:AI,"OBAM",OBECaZSJaAM!Y:Y,zdroj!D14)+(COUNTIFS(OBECaZSJaAM!AG:AG,"A",OBECaZSJaAM!AI:AI,"OSTAM",OBECaZSJaAM!Y:Y,zdroj!D14)))+(COUNTIFS(OBECaZSJaAM!AH:AH,"A",OBECaZSJaAM!AI:AI,"OBAM",OBECaZSJaAM!Y:Y,zdroj!D14)+(COUNTIFS(OBECaZSJaAM!AH:AH,"A",OBECaZSJaAM!AI:AI,"OSTAM",OBECaZSJaAM!Y:Y,zdroj!D14))))</f>
        <v>0</v>
      </c>
      <c r="AN14" s="43" t="str">
        <f t="shared" si="2"/>
        <v>NEPOKRYTA VĚTŠINA SEAM</v>
      </c>
      <c r="AO14" s="43" t="str">
        <f t="shared" si="10"/>
        <v>katB</v>
      </c>
    </row>
    <row r="15" spans="1:41" x14ac:dyDescent="0.25">
      <c r="A15" s="43">
        <v>10</v>
      </c>
      <c r="B15" s="43" t="s">
        <v>475</v>
      </c>
      <c r="C15" s="43">
        <v>6254</v>
      </c>
      <c r="D15" s="43" t="s">
        <v>479</v>
      </c>
      <c r="E15" s="43" t="s">
        <v>462</v>
      </c>
      <c r="F15" s="43" t="s">
        <v>226</v>
      </c>
      <c r="G15">
        <v>113</v>
      </c>
      <c r="H15">
        <v>66</v>
      </c>
      <c r="I15">
        <v>66</v>
      </c>
      <c r="J15">
        <v>99</v>
      </c>
      <c r="K15">
        <v>14</v>
      </c>
      <c r="L15" s="43">
        <f>(COUNTIFS(OBECaZSJaAM!AG:AG,"A",OBECaZSJaAM!AJ:AJ,"ZPŮSOBILÉ",OBECaZSJaAM!Y:Y,zdroj!D15))+(COUNTIFS(OBECaZSJaAM!AH:AH,"A",OBECaZSJaAM!AJ:AJ,"ZPŮSOBILÉ",OBECaZSJaAM!Y:Y,zdroj!D15))</f>
        <v>0</v>
      </c>
      <c r="M15" s="43">
        <f>COUNTIFS(OBECaZSJaAM!AG:AG,"A",OBECaZSJaAM!AJ:AJ,"ZPŮSOBILÉ",OBECaZSJaAM!Y:Y,zdroj!D15)</f>
        <v>0</v>
      </c>
      <c r="N15" s="43">
        <f>COUNTIFS(OBECaZSJaAM!AH:AH,"A",OBECaZSJaAM!AJ:AJ,"ZPŮSOBILÉ",OBECaZSJaAM!Y:Y,zdroj!D15)</f>
        <v>0</v>
      </c>
      <c r="O15" s="43">
        <f t="shared" si="3"/>
        <v>0</v>
      </c>
      <c r="P15" s="43">
        <f t="shared" si="4"/>
        <v>0</v>
      </c>
      <c r="Q15" s="43">
        <f t="shared" si="5"/>
        <v>0</v>
      </c>
      <c r="R15" s="43">
        <f>COUNTIFS(OBECaZSJaAM!AG:AG,"A",OBECaZSJaAM!Y:Y,D15,OBECaZSJaAM!AI:AI,"*OBAM*")</f>
        <v>0</v>
      </c>
      <c r="S15" s="43">
        <f>COUNTIFS(OBECaZSJaAM!AG:AG,"A",OBECaZSJaAM!Y:Y,D15,OBECaZSJaAM!AI:AI,"*POAM*")</f>
        <v>0</v>
      </c>
      <c r="T15" s="43">
        <f>COUNTIFS(OBECaZSJaAM!AG:AG,"A",OBECaZSJaAM!Y:Y,D15,OBECaZSJaAM!AI:AI,"*OVMAM*")</f>
        <v>0</v>
      </c>
      <c r="U15" s="43">
        <f>COUNTIFS(OBECaZSJaAM!AG:AG,"A",OBECaZSJaAM!Y:Y,D15,OBECaZSJaAM!AI:AI,"*SOCAM*")</f>
        <v>0</v>
      </c>
      <c r="V15" s="43">
        <f>COUNTIFS(OBECaZSJaAM!AH:AH,"A",OBECaZSJaAM!Y:Y,D15,OBECaZSJaAM!AI:AI,"*OBAM*")</f>
        <v>0</v>
      </c>
      <c r="W15" s="43">
        <f>COUNTIFS(OBECaZSJaAM!AH:AH,"A",OBECaZSJaAM!Y:Y,D15,OBECaZSJaAM!AI:AI,"*POAM*")</f>
        <v>0</v>
      </c>
      <c r="X15" s="43">
        <f>COUNTIFS(OBECaZSJaAM!AH:AH,"A",OBECaZSJaAM!Y:Y,D15,OBECaZSJaAM!AI:AI,"*OVMAM*")</f>
        <v>0</v>
      </c>
      <c r="Y15" s="43">
        <f>COUNTIFS(OBECaZSJaAM!AH:AH,"A",OBECaZSJaAM!Y:Y,D15,OBECaZSJaAM!AI:AI,"*SOCAM*")</f>
        <v>0</v>
      </c>
      <c r="Z15" s="46">
        <f t="shared" si="0"/>
        <v>58.41</v>
      </c>
      <c r="AA15" s="46">
        <f t="shared" si="6"/>
        <v>58.41</v>
      </c>
      <c r="AB15" s="43">
        <f>VLOOKUP(D15,OBECaZSJaAM!K:T,10,0)</f>
        <v>0</v>
      </c>
      <c r="AC15" s="43" t="str">
        <f t="shared" si="7"/>
        <v>0</v>
      </c>
      <c r="AD15" s="43">
        <f>VLOOKUP(D15,OBECaZSJaAM!K:V,12,0)</f>
        <v>0</v>
      </c>
      <c r="AE15" s="43">
        <f>VLOOKUP(D15,OBECaZSJaAM!K:W,13,0)</f>
        <v>0</v>
      </c>
      <c r="AF15" s="43">
        <f>(COUNTIFS(OBECaZSJaAM!AG:AG,"A",OBECaZSJaAM!Y:Y,D15,OBECaZSJaAM!AI:AI,"*OBAM*"))+(COUNTIFS(OBECaZSJaAM!AH:AH,"A",OBECaZSJaAM!Y:Y,D15,OBECaZSJaAM!AI:AI,"*OBAM*"))</f>
        <v>0</v>
      </c>
      <c r="AG15" s="43">
        <f>COUNTIFS(OBECaZSJaAM!AG:AG,"A",OBECaZSJaAM!Y:Y,D15,OBECaZSJaAM!AI:AI,"*POAM*")+(COUNTIFS(OBECaZSJaAM!AH:AH,"A",OBECaZSJaAM!Y:Y,D15,OBECaZSJaAM!AI:AI,"*POAM*"))+(COUNTIFS(OBECaZSJaAM!AG:AG,"A",OBECaZSJaAM!Y:Y,D15,OBECaZSJaAM!AI:AI,"*OVMAM*")+(COUNTIFS(OBECaZSJaAM!AH:AH,"A",OBECaZSJaAM!Y:Y,D15,OBECaZSJaAM!AI:AI,"*OVMAM*"))+COUNTIFS(OBECaZSJaAM!AG:AG,"A",OBECaZSJaAM!Y:Y,D15,OBECaZSJaAM!AI:AI,"*SOCAM*")+(COUNTIFS(OBECaZSJaAM!AH:AH,"A",OBECaZSJaAM!Y:Y,D15,OBECaZSJaAM!AI:AI,"*SOCAM*")))</f>
        <v>0</v>
      </c>
      <c r="AH15" s="43">
        <f>(VLOOKUP(D15,OBECaZSJaAM!K:O,5,0))</f>
        <v>0</v>
      </c>
      <c r="AI15" s="43" t="str">
        <f>IFERROR(VLOOKUP(B15,OBECaZSJaAM!A:F,6,0),"")</f>
        <v/>
      </c>
      <c r="AJ15" s="43" t="str">
        <f t="shared" si="1"/>
        <v>katC</v>
      </c>
      <c r="AK15" s="43" t="str">
        <f t="shared" si="8"/>
        <v>N</v>
      </c>
      <c r="AL15" s="43" t="str">
        <f t="shared" si="9"/>
        <v>N</v>
      </c>
      <c r="AM15" s="43">
        <f>(COUNTIFS(OBECaZSJaAM!AG:AG,"A",OBECaZSJaAM!Y:Y,D15))+(COUNTIFS(OBECaZSJaAM!AH:AH,"A",OBECaZSJaAM!Y:Y,D15))-((COUNTIFS(OBECaZSJaAM!AG:AG,"A",OBECaZSJaAM!AI:AI,"OBAM",OBECaZSJaAM!Y:Y,zdroj!D15)+(COUNTIFS(OBECaZSJaAM!AG:AG,"A",OBECaZSJaAM!AI:AI,"OSTAM",OBECaZSJaAM!Y:Y,zdroj!D15)))+(COUNTIFS(OBECaZSJaAM!AH:AH,"A",OBECaZSJaAM!AI:AI,"OBAM",OBECaZSJaAM!Y:Y,zdroj!D15)+(COUNTIFS(OBECaZSJaAM!AH:AH,"A",OBECaZSJaAM!AI:AI,"OSTAM",OBECaZSJaAM!Y:Y,zdroj!D15))))</f>
        <v>0</v>
      </c>
      <c r="AN15" s="43" t="str">
        <f t="shared" si="2"/>
        <v>NEPOKRYTA VĚTŠINA SEAM</v>
      </c>
      <c r="AO15" s="43" t="str">
        <f t="shared" si="10"/>
        <v>katC</v>
      </c>
    </row>
    <row r="16" spans="1:41" x14ac:dyDescent="0.25">
      <c r="A16" s="43">
        <v>10</v>
      </c>
      <c r="B16" s="43" t="s">
        <v>480</v>
      </c>
      <c r="C16" s="43">
        <v>6718</v>
      </c>
      <c r="D16" s="43" t="s">
        <v>481</v>
      </c>
      <c r="E16" s="43" t="s">
        <v>462</v>
      </c>
      <c r="F16" s="43" t="s">
        <v>231</v>
      </c>
      <c r="G16">
        <v>169</v>
      </c>
      <c r="H16">
        <v>8</v>
      </c>
      <c r="I16">
        <v>8</v>
      </c>
      <c r="J16">
        <v>154</v>
      </c>
      <c r="K16">
        <v>15</v>
      </c>
      <c r="L16" s="43">
        <f>(COUNTIFS(OBECaZSJaAM!AG:AG,"A",OBECaZSJaAM!AJ:AJ,"ZPŮSOBILÉ",OBECaZSJaAM!Y:Y,zdroj!D16))+(COUNTIFS(OBECaZSJaAM!AH:AH,"A",OBECaZSJaAM!AJ:AJ,"ZPŮSOBILÉ",OBECaZSJaAM!Y:Y,zdroj!D16))</f>
        <v>0</v>
      </c>
      <c r="M16" s="43">
        <f>COUNTIFS(OBECaZSJaAM!AG:AG,"A",OBECaZSJaAM!AJ:AJ,"ZPŮSOBILÉ",OBECaZSJaAM!Y:Y,zdroj!D16)</f>
        <v>0</v>
      </c>
      <c r="N16" s="43">
        <f>COUNTIFS(OBECaZSJaAM!AH:AH,"A",OBECaZSJaAM!AJ:AJ,"ZPŮSOBILÉ",OBECaZSJaAM!Y:Y,zdroj!D16)</f>
        <v>0</v>
      </c>
      <c r="O16" s="43">
        <f t="shared" si="3"/>
        <v>0</v>
      </c>
      <c r="P16" s="43">
        <f t="shared" si="4"/>
        <v>0</v>
      </c>
      <c r="Q16" s="43">
        <f t="shared" si="5"/>
        <v>0</v>
      </c>
      <c r="R16" s="43">
        <f>COUNTIFS(OBECaZSJaAM!AG:AG,"A",OBECaZSJaAM!Y:Y,D16,OBECaZSJaAM!AI:AI,"*OBAM*")</f>
        <v>0</v>
      </c>
      <c r="S16" s="43">
        <f>COUNTIFS(OBECaZSJaAM!AG:AG,"A",OBECaZSJaAM!Y:Y,D16,OBECaZSJaAM!AI:AI,"*POAM*")</f>
        <v>0</v>
      </c>
      <c r="T16" s="43">
        <f>COUNTIFS(OBECaZSJaAM!AG:AG,"A",OBECaZSJaAM!Y:Y,D16,OBECaZSJaAM!AI:AI,"*OVMAM*")</f>
        <v>0</v>
      </c>
      <c r="U16" s="43">
        <f>COUNTIFS(OBECaZSJaAM!AG:AG,"A",OBECaZSJaAM!Y:Y,D16,OBECaZSJaAM!AI:AI,"*SOCAM*")</f>
        <v>0</v>
      </c>
      <c r="V16" s="43">
        <f>COUNTIFS(OBECaZSJaAM!AH:AH,"A",OBECaZSJaAM!Y:Y,D16,OBECaZSJaAM!AI:AI,"*OBAM*")</f>
        <v>0</v>
      </c>
      <c r="W16" s="43">
        <f>COUNTIFS(OBECaZSJaAM!AH:AH,"A",OBECaZSJaAM!Y:Y,D16,OBECaZSJaAM!AI:AI,"*POAM*")</f>
        <v>0</v>
      </c>
      <c r="X16" s="43">
        <f>COUNTIFS(OBECaZSJaAM!AH:AH,"A",OBECaZSJaAM!Y:Y,D16,OBECaZSJaAM!AI:AI,"*OVMAM*")</f>
        <v>0</v>
      </c>
      <c r="Y16" s="43">
        <f>COUNTIFS(OBECaZSJaAM!AH:AH,"A",OBECaZSJaAM!Y:Y,D16,OBECaZSJaAM!AI:AI,"*SOCAM*")</f>
        <v>0</v>
      </c>
      <c r="Z16" s="46">
        <f t="shared" si="0"/>
        <v>4.7300000000000004</v>
      </c>
      <c r="AA16" s="46">
        <f t="shared" si="6"/>
        <v>4.7300000000000004</v>
      </c>
      <c r="AB16" s="43">
        <f>VLOOKUP(D16,OBECaZSJaAM!K:T,10,0)</f>
        <v>0</v>
      </c>
      <c r="AC16" s="43" t="str">
        <f t="shared" si="7"/>
        <v>0</v>
      </c>
      <c r="AD16" s="43">
        <f>VLOOKUP(D16,OBECaZSJaAM!K:V,12,0)</f>
        <v>0</v>
      </c>
      <c r="AE16" s="43">
        <f>VLOOKUP(D16,OBECaZSJaAM!K:W,13,0)</f>
        <v>0</v>
      </c>
      <c r="AF16" s="43">
        <f>(COUNTIFS(OBECaZSJaAM!AG:AG,"A",OBECaZSJaAM!Y:Y,D16,OBECaZSJaAM!AI:AI,"*OBAM*"))+(COUNTIFS(OBECaZSJaAM!AH:AH,"A",OBECaZSJaAM!Y:Y,D16,OBECaZSJaAM!AI:AI,"*OBAM*"))</f>
        <v>0</v>
      </c>
      <c r="AG16" s="43">
        <f>COUNTIFS(OBECaZSJaAM!AG:AG,"A",OBECaZSJaAM!Y:Y,D16,OBECaZSJaAM!AI:AI,"*POAM*")+(COUNTIFS(OBECaZSJaAM!AH:AH,"A",OBECaZSJaAM!Y:Y,D16,OBECaZSJaAM!AI:AI,"*POAM*"))+(COUNTIFS(OBECaZSJaAM!AG:AG,"A",OBECaZSJaAM!Y:Y,D16,OBECaZSJaAM!AI:AI,"*OVMAM*")+(COUNTIFS(OBECaZSJaAM!AH:AH,"A",OBECaZSJaAM!Y:Y,D16,OBECaZSJaAM!AI:AI,"*OVMAM*"))+COUNTIFS(OBECaZSJaAM!AG:AG,"A",OBECaZSJaAM!Y:Y,D16,OBECaZSJaAM!AI:AI,"*SOCAM*")+(COUNTIFS(OBECaZSJaAM!AH:AH,"A",OBECaZSJaAM!Y:Y,D16,OBECaZSJaAM!AI:AI,"*SOCAM*")))</f>
        <v>0</v>
      </c>
      <c r="AH16" s="43">
        <f>(VLOOKUP(D16,OBECaZSJaAM!K:O,5,0))</f>
        <v>0</v>
      </c>
      <c r="AI16" s="43" t="str">
        <f>IFERROR(VLOOKUP(B16,OBECaZSJaAM!A:F,6,0),"")</f>
        <v/>
      </c>
      <c r="AJ16" s="43" t="str">
        <f t="shared" si="1"/>
        <v>katB</v>
      </c>
      <c r="AK16" s="43" t="str">
        <f t="shared" si="8"/>
        <v>N</v>
      </c>
      <c r="AL16" s="43" t="str">
        <f t="shared" si="9"/>
        <v>N</v>
      </c>
      <c r="AM16" s="43">
        <f>(COUNTIFS(OBECaZSJaAM!AG:AG,"A",OBECaZSJaAM!Y:Y,D16))+(COUNTIFS(OBECaZSJaAM!AH:AH,"A",OBECaZSJaAM!Y:Y,D16))-((COUNTIFS(OBECaZSJaAM!AG:AG,"A",OBECaZSJaAM!AI:AI,"OBAM",OBECaZSJaAM!Y:Y,zdroj!D16)+(COUNTIFS(OBECaZSJaAM!AG:AG,"A",OBECaZSJaAM!AI:AI,"OSTAM",OBECaZSJaAM!Y:Y,zdroj!D16)))+(COUNTIFS(OBECaZSJaAM!AH:AH,"A",OBECaZSJaAM!AI:AI,"OBAM",OBECaZSJaAM!Y:Y,zdroj!D16)+(COUNTIFS(OBECaZSJaAM!AH:AH,"A",OBECaZSJaAM!AI:AI,"OSTAM",OBECaZSJaAM!Y:Y,zdroj!D16))))</f>
        <v>0</v>
      </c>
      <c r="AN16" s="43" t="str">
        <f t="shared" si="2"/>
        <v>NEPOKRYTA VĚTŠINA SEAM</v>
      </c>
      <c r="AO16" s="43" t="str">
        <f t="shared" si="10"/>
        <v>katB</v>
      </c>
    </row>
    <row r="17" spans="1:41" x14ac:dyDescent="0.25">
      <c r="A17" s="43">
        <v>10</v>
      </c>
      <c r="B17" s="43" t="s">
        <v>482</v>
      </c>
      <c r="C17" s="43">
        <v>9661</v>
      </c>
      <c r="D17" s="43" t="s">
        <v>483</v>
      </c>
      <c r="E17" s="43" t="s">
        <v>462</v>
      </c>
      <c r="F17" s="43" t="s">
        <v>225</v>
      </c>
      <c r="G17">
        <v>9</v>
      </c>
      <c r="H17">
        <v>0</v>
      </c>
      <c r="I17">
        <v>0</v>
      </c>
      <c r="J17">
        <v>8</v>
      </c>
      <c r="K17">
        <v>1</v>
      </c>
      <c r="L17" s="43">
        <f>(COUNTIFS(OBECaZSJaAM!AG:AG,"A",OBECaZSJaAM!AJ:AJ,"ZPŮSOBILÉ",OBECaZSJaAM!Y:Y,zdroj!D17))+(COUNTIFS(OBECaZSJaAM!AH:AH,"A",OBECaZSJaAM!AJ:AJ,"ZPŮSOBILÉ",OBECaZSJaAM!Y:Y,zdroj!D17))</f>
        <v>0</v>
      </c>
      <c r="M17" s="43">
        <f>COUNTIFS(OBECaZSJaAM!AG:AG,"A",OBECaZSJaAM!AJ:AJ,"ZPŮSOBILÉ",OBECaZSJaAM!Y:Y,zdroj!D17)</f>
        <v>0</v>
      </c>
      <c r="N17" s="43">
        <f>COUNTIFS(OBECaZSJaAM!AH:AH,"A",OBECaZSJaAM!AJ:AJ,"ZPŮSOBILÉ",OBECaZSJaAM!Y:Y,zdroj!D17)</f>
        <v>0</v>
      </c>
      <c r="O17" s="43">
        <f t="shared" si="3"/>
        <v>0</v>
      </c>
      <c r="P17" s="43">
        <f t="shared" si="4"/>
        <v>0</v>
      </c>
      <c r="Q17" s="43">
        <f t="shared" si="5"/>
        <v>0</v>
      </c>
      <c r="R17" s="43">
        <f>COUNTIFS(OBECaZSJaAM!AG:AG,"A",OBECaZSJaAM!Y:Y,D17,OBECaZSJaAM!AI:AI,"*OBAM*")</f>
        <v>0</v>
      </c>
      <c r="S17" s="43">
        <f>COUNTIFS(OBECaZSJaAM!AG:AG,"A",OBECaZSJaAM!Y:Y,D17,OBECaZSJaAM!AI:AI,"*POAM*")</f>
        <v>0</v>
      </c>
      <c r="T17" s="43">
        <f>COUNTIFS(OBECaZSJaAM!AG:AG,"A",OBECaZSJaAM!Y:Y,D17,OBECaZSJaAM!AI:AI,"*OVMAM*")</f>
        <v>0</v>
      </c>
      <c r="U17" s="43">
        <f>COUNTIFS(OBECaZSJaAM!AG:AG,"A",OBECaZSJaAM!Y:Y,D17,OBECaZSJaAM!AI:AI,"*SOCAM*")</f>
        <v>0</v>
      </c>
      <c r="V17" s="43">
        <f>COUNTIFS(OBECaZSJaAM!AH:AH,"A",OBECaZSJaAM!Y:Y,D17,OBECaZSJaAM!AI:AI,"*OBAM*")</f>
        <v>0</v>
      </c>
      <c r="W17" s="43">
        <f>COUNTIFS(OBECaZSJaAM!AH:AH,"A",OBECaZSJaAM!Y:Y,D17,OBECaZSJaAM!AI:AI,"*POAM*")</f>
        <v>0</v>
      </c>
      <c r="X17" s="43">
        <f>COUNTIFS(OBECaZSJaAM!AH:AH,"A",OBECaZSJaAM!Y:Y,D17,OBECaZSJaAM!AI:AI,"*OVMAM*")</f>
        <v>0</v>
      </c>
      <c r="Y17" s="43">
        <f>COUNTIFS(OBECaZSJaAM!AH:AH,"A",OBECaZSJaAM!Y:Y,D17,OBECaZSJaAM!AI:AI,"*SOCAM*")</f>
        <v>0</v>
      </c>
      <c r="Z17" s="46">
        <f t="shared" si="0"/>
        <v>0</v>
      </c>
      <c r="AA17" s="46">
        <f t="shared" si="6"/>
        <v>0</v>
      </c>
      <c r="AB17" s="43">
        <f>VLOOKUP(D17,OBECaZSJaAM!K:T,10,0)</f>
        <v>0</v>
      </c>
      <c r="AC17" s="43" t="str">
        <f t="shared" si="7"/>
        <v>0</v>
      </c>
      <c r="AD17" s="43">
        <f>VLOOKUP(D17,OBECaZSJaAM!K:V,12,0)</f>
        <v>0</v>
      </c>
      <c r="AE17" s="43">
        <f>VLOOKUP(D17,OBECaZSJaAM!K:W,13,0)</f>
        <v>0</v>
      </c>
      <c r="AF17" s="43">
        <f>(COUNTIFS(OBECaZSJaAM!AG:AG,"A",OBECaZSJaAM!Y:Y,D17,OBECaZSJaAM!AI:AI,"*OBAM*"))+(COUNTIFS(OBECaZSJaAM!AH:AH,"A",OBECaZSJaAM!Y:Y,D17,OBECaZSJaAM!AI:AI,"*OBAM*"))</f>
        <v>0</v>
      </c>
      <c r="AG17" s="43">
        <f>COUNTIFS(OBECaZSJaAM!AG:AG,"A",OBECaZSJaAM!Y:Y,D17,OBECaZSJaAM!AI:AI,"*POAM*")+(COUNTIFS(OBECaZSJaAM!AH:AH,"A",OBECaZSJaAM!Y:Y,D17,OBECaZSJaAM!AI:AI,"*POAM*"))+(COUNTIFS(OBECaZSJaAM!AG:AG,"A",OBECaZSJaAM!Y:Y,D17,OBECaZSJaAM!AI:AI,"*OVMAM*")+(COUNTIFS(OBECaZSJaAM!AH:AH,"A",OBECaZSJaAM!Y:Y,D17,OBECaZSJaAM!AI:AI,"*OVMAM*"))+COUNTIFS(OBECaZSJaAM!AG:AG,"A",OBECaZSJaAM!Y:Y,D17,OBECaZSJaAM!AI:AI,"*SOCAM*")+(COUNTIFS(OBECaZSJaAM!AH:AH,"A",OBECaZSJaAM!Y:Y,D17,OBECaZSJaAM!AI:AI,"*SOCAM*")))</f>
        <v>0</v>
      </c>
      <c r="AH17" s="43">
        <f>(VLOOKUP(D17,OBECaZSJaAM!K:O,5,0))</f>
        <v>0</v>
      </c>
      <c r="AI17" s="43" t="str">
        <f>IFERROR(VLOOKUP(B17,OBECaZSJaAM!A:F,6,0),"")</f>
        <v/>
      </c>
      <c r="AJ17" s="43" t="str">
        <f t="shared" si="1"/>
        <v>katA</v>
      </c>
      <c r="AK17" s="43" t="str">
        <f t="shared" si="8"/>
        <v>N</v>
      </c>
      <c r="AL17" s="43" t="str">
        <f t="shared" si="9"/>
        <v>N</v>
      </c>
      <c r="AM17" s="43">
        <f>(COUNTIFS(OBECaZSJaAM!AG:AG,"A",OBECaZSJaAM!Y:Y,D17))+(COUNTIFS(OBECaZSJaAM!AH:AH,"A",OBECaZSJaAM!Y:Y,D17))-((COUNTIFS(OBECaZSJaAM!AG:AG,"A",OBECaZSJaAM!AI:AI,"OBAM",OBECaZSJaAM!Y:Y,zdroj!D17)+(COUNTIFS(OBECaZSJaAM!AG:AG,"A",OBECaZSJaAM!AI:AI,"OSTAM",OBECaZSJaAM!Y:Y,zdroj!D17)))+(COUNTIFS(OBECaZSJaAM!AH:AH,"A",OBECaZSJaAM!AI:AI,"OBAM",OBECaZSJaAM!Y:Y,zdroj!D17)+(COUNTIFS(OBECaZSJaAM!AH:AH,"A",OBECaZSJaAM!AI:AI,"OSTAM",OBECaZSJaAM!Y:Y,zdroj!D17))))</f>
        <v>0</v>
      </c>
      <c r="AN17" s="43" t="str">
        <f t="shared" si="2"/>
        <v>NEPOKRYTA VĚTŠINA SEAM</v>
      </c>
      <c r="AO17" s="43" t="str">
        <f t="shared" si="10"/>
        <v>katA</v>
      </c>
    </row>
    <row r="18" spans="1:41" x14ac:dyDescent="0.25">
      <c r="A18" s="43">
        <v>10</v>
      </c>
      <c r="B18" s="43" t="s">
        <v>446</v>
      </c>
      <c r="C18" s="43">
        <v>9938</v>
      </c>
      <c r="D18" s="43" t="s">
        <v>484</v>
      </c>
      <c r="E18" s="43" t="s">
        <v>232</v>
      </c>
      <c r="F18" s="43" t="s">
        <v>231</v>
      </c>
      <c r="G18">
        <v>66</v>
      </c>
      <c r="H18">
        <v>2</v>
      </c>
      <c r="I18">
        <v>2</v>
      </c>
      <c r="J18">
        <v>58</v>
      </c>
      <c r="K18">
        <v>8</v>
      </c>
      <c r="L18" s="43">
        <f>(COUNTIFS(OBECaZSJaAM!AG:AG,"A",OBECaZSJaAM!AJ:AJ,"ZPŮSOBILÉ",OBECaZSJaAM!Y:Y,zdroj!D18))+(COUNTIFS(OBECaZSJaAM!AH:AH,"A",OBECaZSJaAM!AJ:AJ,"ZPŮSOBILÉ",OBECaZSJaAM!Y:Y,zdroj!D18))</f>
        <v>0</v>
      </c>
      <c r="M18" s="43">
        <f>COUNTIFS(OBECaZSJaAM!AG:AG,"A",OBECaZSJaAM!AJ:AJ,"ZPŮSOBILÉ",OBECaZSJaAM!Y:Y,zdroj!D18)</f>
        <v>0</v>
      </c>
      <c r="N18" s="43">
        <f>COUNTIFS(OBECaZSJaAM!AH:AH,"A",OBECaZSJaAM!AJ:AJ,"ZPŮSOBILÉ",OBECaZSJaAM!Y:Y,zdroj!D18)</f>
        <v>0</v>
      </c>
      <c r="O18" s="43">
        <f t="shared" si="3"/>
        <v>0</v>
      </c>
      <c r="P18" s="43">
        <f t="shared" si="4"/>
        <v>0</v>
      </c>
      <c r="Q18" s="43">
        <f t="shared" si="5"/>
        <v>0</v>
      </c>
      <c r="R18" s="43">
        <f>COUNTIFS(OBECaZSJaAM!AG:AG,"A",OBECaZSJaAM!Y:Y,D18,OBECaZSJaAM!AI:AI,"*OBAM*")</f>
        <v>0</v>
      </c>
      <c r="S18" s="43">
        <f>COUNTIFS(OBECaZSJaAM!AG:AG,"A",OBECaZSJaAM!Y:Y,D18,OBECaZSJaAM!AI:AI,"*POAM*")</f>
        <v>0</v>
      </c>
      <c r="T18" s="43">
        <f>COUNTIFS(OBECaZSJaAM!AG:AG,"A",OBECaZSJaAM!Y:Y,D18,OBECaZSJaAM!AI:AI,"*OVMAM*")</f>
        <v>0</v>
      </c>
      <c r="U18" s="43">
        <f>COUNTIFS(OBECaZSJaAM!AG:AG,"A",OBECaZSJaAM!Y:Y,D18,OBECaZSJaAM!AI:AI,"*SOCAM*")</f>
        <v>0</v>
      </c>
      <c r="V18" s="43">
        <f>COUNTIFS(OBECaZSJaAM!AH:AH,"A",OBECaZSJaAM!Y:Y,D18,OBECaZSJaAM!AI:AI,"*OBAM*")</f>
        <v>0</v>
      </c>
      <c r="W18" s="43">
        <f>COUNTIFS(OBECaZSJaAM!AH:AH,"A",OBECaZSJaAM!Y:Y,D18,OBECaZSJaAM!AI:AI,"*POAM*")</f>
        <v>0</v>
      </c>
      <c r="X18" s="43">
        <f>COUNTIFS(OBECaZSJaAM!AH:AH,"A",OBECaZSJaAM!Y:Y,D18,OBECaZSJaAM!AI:AI,"*OVMAM*")</f>
        <v>0</v>
      </c>
      <c r="Y18" s="43">
        <f>COUNTIFS(OBECaZSJaAM!AH:AH,"A",OBECaZSJaAM!Y:Y,D18,OBECaZSJaAM!AI:AI,"*SOCAM*")</f>
        <v>0</v>
      </c>
      <c r="Z18" s="46">
        <f t="shared" si="0"/>
        <v>3.03</v>
      </c>
      <c r="AA18" s="46">
        <f t="shared" si="6"/>
        <v>3.03</v>
      </c>
      <c r="AB18" s="43">
        <f>VLOOKUP(D18,OBECaZSJaAM!K:T,10,0)</f>
        <v>0</v>
      </c>
      <c r="AC18" s="43" t="str">
        <f t="shared" si="7"/>
        <v>0</v>
      </c>
      <c r="AD18" s="43">
        <f>VLOOKUP(D18,OBECaZSJaAM!K:V,12,0)</f>
        <v>0</v>
      </c>
      <c r="AE18" s="43">
        <f>VLOOKUP(D18,OBECaZSJaAM!K:W,13,0)</f>
        <v>0</v>
      </c>
      <c r="AF18" s="43">
        <f>(COUNTIFS(OBECaZSJaAM!AG:AG,"A",OBECaZSJaAM!Y:Y,D18,OBECaZSJaAM!AI:AI,"*OBAM*"))+(COUNTIFS(OBECaZSJaAM!AH:AH,"A",OBECaZSJaAM!Y:Y,D18,OBECaZSJaAM!AI:AI,"*OBAM*"))</f>
        <v>0</v>
      </c>
      <c r="AG18" s="43">
        <f>COUNTIFS(OBECaZSJaAM!AG:AG,"A",OBECaZSJaAM!Y:Y,D18,OBECaZSJaAM!AI:AI,"*POAM*")+(COUNTIFS(OBECaZSJaAM!AH:AH,"A",OBECaZSJaAM!Y:Y,D18,OBECaZSJaAM!AI:AI,"*POAM*"))+(COUNTIFS(OBECaZSJaAM!AG:AG,"A",OBECaZSJaAM!Y:Y,D18,OBECaZSJaAM!AI:AI,"*OVMAM*")+(COUNTIFS(OBECaZSJaAM!AH:AH,"A",OBECaZSJaAM!Y:Y,D18,OBECaZSJaAM!AI:AI,"*OVMAM*"))+COUNTIFS(OBECaZSJaAM!AG:AG,"A",OBECaZSJaAM!Y:Y,D18,OBECaZSJaAM!AI:AI,"*SOCAM*")+(COUNTIFS(OBECaZSJaAM!AH:AH,"A",OBECaZSJaAM!Y:Y,D18,OBECaZSJaAM!AI:AI,"*SOCAM*")))</f>
        <v>0</v>
      </c>
      <c r="AH18" s="43">
        <f>(VLOOKUP(D18,OBECaZSJaAM!K:O,5,0))</f>
        <v>0</v>
      </c>
      <c r="AI18" s="43">
        <f>IFERROR(VLOOKUP(B18,OBECaZSJaAM!A:F,6,0),"")</f>
        <v>0</v>
      </c>
      <c r="AJ18" s="43" t="str">
        <f t="shared" si="1"/>
        <v>katB</v>
      </c>
      <c r="AK18" s="43" t="str">
        <f t="shared" si="8"/>
        <v>N</v>
      </c>
      <c r="AL18" s="43" t="str">
        <f t="shared" si="9"/>
        <v>N</v>
      </c>
      <c r="AM18" s="43">
        <f>(COUNTIFS(OBECaZSJaAM!AG:AG,"A",OBECaZSJaAM!Y:Y,D18))+(COUNTIFS(OBECaZSJaAM!AH:AH,"A",OBECaZSJaAM!Y:Y,D18))-((COUNTIFS(OBECaZSJaAM!AG:AG,"A",OBECaZSJaAM!AI:AI,"OBAM",OBECaZSJaAM!Y:Y,zdroj!D18)+(COUNTIFS(OBECaZSJaAM!AG:AG,"A",OBECaZSJaAM!AI:AI,"OSTAM",OBECaZSJaAM!Y:Y,zdroj!D18)))+(COUNTIFS(OBECaZSJaAM!AH:AH,"A",OBECaZSJaAM!AI:AI,"OBAM",OBECaZSJaAM!Y:Y,zdroj!D18)+(COUNTIFS(OBECaZSJaAM!AH:AH,"A",OBECaZSJaAM!AI:AI,"OSTAM",OBECaZSJaAM!Y:Y,zdroj!D18))))</f>
        <v>0</v>
      </c>
      <c r="AN18" s="43" t="str">
        <f t="shared" si="2"/>
        <v>NEPOKRYTA VĚTŠINA SEAM</v>
      </c>
      <c r="AO18" s="43" t="str">
        <f t="shared" si="10"/>
        <v>katB</v>
      </c>
    </row>
    <row r="19" spans="1:41" x14ac:dyDescent="0.25">
      <c r="A19" s="43">
        <v>10</v>
      </c>
      <c r="B19" s="43" t="s">
        <v>446</v>
      </c>
      <c r="C19" s="43">
        <v>9946</v>
      </c>
      <c r="D19" s="43" t="s">
        <v>485</v>
      </c>
      <c r="E19" s="43" t="s">
        <v>232</v>
      </c>
      <c r="F19" s="43" t="s">
        <v>231</v>
      </c>
      <c r="G19">
        <v>71</v>
      </c>
      <c r="H19">
        <v>3</v>
      </c>
      <c r="I19">
        <v>3</v>
      </c>
      <c r="J19">
        <v>67</v>
      </c>
      <c r="K19">
        <v>4</v>
      </c>
      <c r="L19" s="43">
        <f>(COUNTIFS(OBECaZSJaAM!AG:AG,"A",OBECaZSJaAM!AJ:AJ,"ZPŮSOBILÉ",OBECaZSJaAM!Y:Y,zdroj!D19))+(COUNTIFS(OBECaZSJaAM!AH:AH,"A",OBECaZSJaAM!AJ:AJ,"ZPŮSOBILÉ",OBECaZSJaAM!Y:Y,zdroj!D19))</f>
        <v>0</v>
      </c>
      <c r="M19" s="43">
        <f>COUNTIFS(OBECaZSJaAM!AG:AG,"A",OBECaZSJaAM!AJ:AJ,"ZPŮSOBILÉ",OBECaZSJaAM!Y:Y,zdroj!D19)</f>
        <v>0</v>
      </c>
      <c r="N19" s="43">
        <f>COUNTIFS(OBECaZSJaAM!AH:AH,"A",OBECaZSJaAM!AJ:AJ,"ZPŮSOBILÉ",OBECaZSJaAM!Y:Y,zdroj!D19)</f>
        <v>0</v>
      </c>
      <c r="O19" s="43">
        <f t="shared" si="3"/>
        <v>0</v>
      </c>
      <c r="P19" s="43">
        <f t="shared" si="4"/>
        <v>0</v>
      </c>
      <c r="Q19" s="43">
        <f t="shared" si="5"/>
        <v>0</v>
      </c>
      <c r="R19" s="43">
        <f>COUNTIFS(OBECaZSJaAM!AG:AG,"A",OBECaZSJaAM!Y:Y,D19,OBECaZSJaAM!AI:AI,"*OBAM*")</f>
        <v>0</v>
      </c>
      <c r="S19" s="43">
        <f>COUNTIFS(OBECaZSJaAM!AG:AG,"A",OBECaZSJaAM!Y:Y,D19,OBECaZSJaAM!AI:AI,"*POAM*")</f>
        <v>0</v>
      </c>
      <c r="T19" s="43">
        <f>COUNTIFS(OBECaZSJaAM!AG:AG,"A",OBECaZSJaAM!Y:Y,D19,OBECaZSJaAM!AI:AI,"*OVMAM*")</f>
        <v>0</v>
      </c>
      <c r="U19" s="43">
        <f>COUNTIFS(OBECaZSJaAM!AG:AG,"A",OBECaZSJaAM!Y:Y,D19,OBECaZSJaAM!AI:AI,"*SOCAM*")</f>
        <v>0</v>
      </c>
      <c r="V19" s="43">
        <f>COUNTIFS(OBECaZSJaAM!AH:AH,"A",OBECaZSJaAM!Y:Y,D19,OBECaZSJaAM!AI:AI,"*OBAM*")</f>
        <v>0</v>
      </c>
      <c r="W19" s="43">
        <f>COUNTIFS(OBECaZSJaAM!AH:AH,"A",OBECaZSJaAM!Y:Y,D19,OBECaZSJaAM!AI:AI,"*POAM*")</f>
        <v>0</v>
      </c>
      <c r="X19" s="43">
        <f>COUNTIFS(OBECaZSJaAM!AH:AH,"A",OBECaZSJaAM!Y:Y,D19,OBECaZSJaAM!AI:AI,"*OVMAM*")</f>
        <v>0</v>
      </c>
      <c r="Y19" s="43">
        <f>COUNTIFS(OBECaZSJaAM!AH:AH,"A",OBECaZSJaAM!Y:Y,D19,OBECaZSJaAM!AI:AI,"*SOCAM*")</f>
        <v>0</v>
      </c>
      <c r="Z19" s="46">
        <f t="shared" si="0"/>
        <v>4.2300000000000004</v>
      </c>
      <c r="AA19" s="46">
        <f t="shared" si="6"/>
        <v>4.2300000000000004</v>
      </c>
      <c r="AB19" s="43">
        <f>VLOOKUP(D19,OBECaZSJaAM!K:T,10,0)</f>
        <v>0</v>
      </c>
      <c r="AC19" s="43" t="str">
        <f t="shared" si="7"/>
        <v>0</v>
      </c>
      <c r="AD19" s="43">
        <f>VLOOKUP(D19,OBECaZSJaAM!K:V,12,0)</f>
        <v>0</v>
      </c>
      <c r="AE19" s="43">
        <f>VLOOKUP(D19,OBECaZSJaAM!K:W,13,0)</f>
        <v>0</v>
      </c>
      <c r="AF19" s="43">
        <f>(COUNTIFS(OBECaZSJaAM!AG:AG,"A",OBECaZSJaAM!Y:Y,D19,OBECaZSJaAM!AI:AI,"*OBAM*"))+(COUNTIFS(OBECaZSJaAM!AH:AH,"A",OBECaZSJaAM!Y:Y,D19,OBECaZSJaAM!AI:AI,"*OBAM*"))</f>
        <v>0</v>
      </c>
      <c r="AG19" s="43">
        <f>COUNTIFS(OBECaZSJaAM!AG:AG,"A",OBECaZSJaAM!Y:Y,D19,OBECaZSJaAM!AI:AI,"*POAM*")+(COUNTIFS(OBECaZSJaAM!AH:AH,"A",OBECaZSJaAM!Y:Y,D19,OBECaZSJaAM!AI:AI,"*POAM*"))+(COUNTIFS(OBECaZSJaAM!AG:AG,"A",OBECaZSJaAM!Y:Y,D19,OBECaZSJaAM!AI:AI,"*OVMAM*")+(COUNTIFS(OBECaZSJaAM!AH:AH,"A",OBECaZSJaAM!Y:Y,D19,OBECaZSJaAM!AI:AI,"*OVMAM*"))+COUNTIFS(OBECaZSJaAM!AG:AG,"A",OBECaZSJaAM!Y:Y,D19,OBECaZSJaAM!AI:AI,"*SOCAM*")+(COUNTIFS(OBECaZSJaAM!AH:AH,"A",OBECaZSJaAM!Y:Y,D19,OBECaZSJaAM!AI:AI,"*SOCAM*")))</f>
        <v>0</v>
      </c>
      <c r="AH19" s="43">
        <f>(VLOOKUP(D19,OBECaZSJaAM!K:O,5,0))</f>
        <v>0</v>
      </c>
      <c r="AI19" s="43">
        <f>IFERROR(VLOOKUP(B19,OBECaZSJaAM!A:F,6,0),"")</f>
        <v>0</v>
      </c>
      <c r="AJ19" s="43" t="str">
        <f t="shared" si="1"/>
        <v>katB</v>
      </c>
      <c r="AK19" s="43" t="str">
        <f t="shared" si="8"/>
        <v>N</v>
      </c>
      <c r="AL19" s="43" t="str">
        <f t="shared" si="9"/>
        <v>N</v>
      </c>
      <c r="AM19" s="43">
        <f>(COUNTIFS(OBECaZSJaAM!AG:AG,"A",OBECaZSJaAM!Y:Y,D19))+(COUNTIFS(OBECaZSJaAM!AH:AH,"A",OBECaZSJaAM!Y:Y,D19))-((COUNTIFS(OBECaZSJaAM!AG:AG,"A",OBECaZSJaAM!AI:AI,"OBAM",OBECaZSJaAM!Y:Y,zdroj!D19)+(COUNTIFS(OBECaZSJaAM!AG:AG,"A",OBECaZSJaAM!AI:AI,"OSTAM",OBECaZSJaAM!Y:Y,zdroj!D19)))+(COUNTIFS(OBECaZSJaAM!AH:AH,"A",OBECaZSJaAM!AI:AI,"OBAM",OBECaZSJaAM!Y:Y,zdroj!D19)+(COUNTIFS(OBECaZSJaAM!AH:AH,"A",OBECaZSJaAM!AI:AI,"OSTAM",OBECaZSJaAM!Y:Y,zdroj!D19))))</f>
        <v>0</v>
      </c>
      <c r="AN19" s="43" t="str">
        <f t="shared" si="2"/>
        <v>NEPOKRYTA VĚTŠINA SEAM</v>
      </c>
      <c r="AO19" s="43" t="str">
        <f t="shared" si="10"/>
        <v>katB</v>
      </c>
    </row>
    <row r="20" spans="1:41" x14ac:dyDescent="0.25">
      <c r="A20" s="43">
        <v>10</v>
      </c>
      <c r="B20" s="43" t="s">
        <v>446</v>
      </c>
      <c r="C20" s="43">
        <v>325546</v>
      </c>
      <c r="D20" s="43" t="s">
        <v>486</v>
      </c>
      <c r="E20" s="43" t="s">
        <v>232</v>
      </c>
      <c r="F20" s="43" t="s">
        <v>231</v>
      </c>
      <c r="G20">
        <v>67</v>
      </c>
      <c r="H20">
        <v>0</v>
      </c>
      <c r="I20">
        <v>0</v>
      </c>
      <c r="J20">
        <v>65</v>
      </c>
      <c r="K20">
        <v>2</v>
      </c>
      <c r="L20" s="43">
        <f>(COUNTIFS(OBECaZSJaAM!AG:AG,"A",OBECaZSJaAM!AJ:AJ,"ZPŮSOBILÉ",OBECaZSJaAM!Y:Y,zdroj!D20))+(COUNTIFS(OBECaZSJaAM!AH:AH,"A",OBECaZSJaAM!AJ:AJ,"ZPŮSOBILÉ",OBECaZSJaAM!Y:Y,zdroj!D20))</f>
        <v>0</v>
      </c>
      <c r="M20" s="43">
        <f>COUNTIFS(OBECaZSJaAM!AG:AG,"A",OBECaZSJaAM!AJ:AJ,"ZPŮSOBILÉ",OBECaZSJaAM!Y:Y,zdroj!D20)</f>
        <v>0</v>
      </c>
      <c r="N20" s="43">
        <f>COUNTIFS(OBECaZSJaAM!AH:AH,"A",OBECaZSJaAM!AJ:AJ,"ZPŮSOBILÉ",OBECaZSJaAM!Y:Y,zdroj!D20)</f>
        <v>0</v>
      </c>
      <c r="O20" s="43">
        <f t="shared" si="3"/>
        <v>0</v>
      </c>
      <c r="P20" s="43">
        <f t="shared" si="4"/>
        <v>0</v>
      </c>
      <c r="Q20" s="43">
        <f t="shared" si="5"/>
        <v>0</v>
      </c>
      <c r="R20" s="43">
        <f>COUNTIFS(OBECaZSJaAM!AG:AG,"A",OBECaZSJaAM!Y:Y,D20,OBECaZSJaAM!AI:AI,"*OBAM*")</f>
        <v>0</v>
      </c>
      <c r="S20" s="43">
        <f>COUNTIFS(OBECaZSJaAM!AG:AG,"A",OBECaZSJaAM!Y:Y,D20,OBECaZSJaAM!AI:AI,"*POAM*")</f>
        <v>0</v>
      </c>
      <c r="T20" s="43">
        <f>COUNTIFS(OBECaZSJaAM!AG:AG,"A",OBECaZSJaAM!Y:Y,D20,OBECaZSJaAM!AI:AI,"*OVMAM*")</f>
        <v>0</v>
      </c>
      <c r="U20" s="43">
        <f>COUNTIFS(OBECaZSJaAM!AG:AG,"A",OBECaZSJaAM!Y:Y,D20,OBECaZSJaAM!AI:AI,"*SOCAM*")</f>
        <v>0</v>
      </c>
      <c r="V20" s="43">
        <f>COUNTIFS(OBECaZSJaAM!AH:AH,"A",OBECaZSJaAM!Y:Y,D20,OBECaZSJaAM!AI:AI,"*OBAM*")</f>
        <v>0</v>
      </c>
      <c r="W20" s="43">
        <f>COUNTIFS(OBECaZSJaAM!AH:AH,"A",OBECaZSJaAM!Y:Y,D20,OBECaZSJaAM!AI:AI,"*POAM*")</f>
        <v>0</v>
      </c>
      <c r="X20" s="43">
        <f>COUNTIFS(OBECaZSJaAM!AH:AH,"A",OBECaZSJaAM!Y:Y,D20,OBECaZSJaAM!AI:AI,"*OVMAM*")</f>
        <v>0</v>
      </c>
      <c r="Y20" s="43">
        <f>COUNTIFS(OBECaZSJaAM!AH:AH,"A",OBECaZSJaAM!Y:Y,D20,OBECaZSJaAM!AI:AI,"*SOCAM*")</f>
        <v>0</v>
      </c>
      <c r="Z20" s="46">
        <f t="shared" si="0"/>
        <v>0</v>
      </c>
      <c r="AA20" s="46">
        <f t="shared" si="6"/>
        <v>0</v>
      </c>
      <c r="AB20" s="43">
        <f>VLOOKUP(D20,OBECaZSJaAM!K:T,10,0)</f>
        <v>0</v>
      </c>
      <c r="AC20" s="43" t="str">
        <f t="shared" si="7"/>
        <v>0</v>
      </c>
      <c r="AD20" s="43">
        <f>VLOOKUP(D20,OBECaZSJaAM!K:V,12,0)</f>
        <v>0</v>
      </c>
      <c r="AE20" s="43">
        <f>VLOOKUP(D20,OBECaZSJaAM!K:W,13,0)</f>
        <v>0</v>
      </c>
      <c r="AF20" s="43">
        <f>(COUNTIFS(OBECaZSJaAM!AG:AG,"A",OBECaZSJaAM!Y:Y,D20,OBECaZSJaAM!AI:AI,"*OBAM*"))+(COUNTIFS(OBECaZSJaAM!AH:AH,"A",OBECaZSJaAM!Y:Y,D20,OBECaZSJaAM!AI:AI,"*OBAM*"))</f>
        <v>0</v>
      </c>
      <c r="AG20" s="43">
        <f>COUNTIFS(OBECaZSJaAM!AG:AG,"A",OBECaZSJaAM!Y:Y,D20,OBECaZSJaAM!AI:AI,"*POAM*")+(COUNTIFS(OBECaZSJaAM!AH:AH,"A",OBECaZSJaAM!Y:Y,D20,OBECaZSJaAM!AI:AI,"*POAM*"))+(COUNTIFS(OBECaZSJaAM!AG:AG,"A",OBECaZSJaAM!Y:Y,D20,OBECaZSJaAM!AI:AI,"*OVMAM*")+(COUNTIFS(OBECaZSJaAM!AH:AH,"A",OBECaZSJaAM!Y:Y,D20,OBECaZSJaAM!AI:AI,"*OVMAM*"))+COUNTIFS(OBECaZSJaAM!AG:AG,"A",OBECaZSJaAM!Y:Y,D20,OBECaZSJaAM!AI:AI,"*SOCAM*")+(COUNTIFS(OBECaZSJaAM!AH:AH,"A",OBECaZSJaAM!Y:Y,D20,OBECaZSJaAM!AI:AI,"*SOCAM*")))</f>
        <v>0</v>
      </c>
      <c r="AH20" s="43">
        <f>(VLOOKUP(D20,OBECaZSJaAM!K:O,5,0))</f>
        <v>0</v>
      </c>
      <c r="AI20" s="43">
        <f>IFERROR(VLOOKUP(B20,OBECaZSJaAM!A:F,6,0),"")</f>
        <v>0</v>
      </c>
      <c r="AJ20" s="43" t="str">
        <f t="shared" si="1"/>
        <v>katB</v>
      </c>
      <c r="AK20" s="43" t="str">
        <f t="shared" si="8"/>
        <v>N</v>
      </c>
      <c r="AL20" s="43" t="str">
        <f t="shared" si="9"/>
        <v>N</v>
      </c>
      <c r="AM20" s="43">
        <f>(COUNTIFS(OBECaZSJaAM!AG:AG,"A",OBECaZSJaAM!Y:Y,D20))+(COUNTIFS(OBECaZSJaAM!AH:AH,"A",OBECaZSJaAM!Y:Y,D20))-((COUNTIFS(OBECaZSJaAM!AG:AG,"A",OBECaZSJaAM!AI:AI,"OBAM",OBECaZSJaAM!Y:Y,zdroj!D20)+(COUNTIFS(OBECaZSJaAM!AG:AG,"A",OBECaZSJaAM!AI:AI,"OSTAM",OBECaZSJaAM!Y:Y,zdroj!D20)))+(COUNTIFS(OBECaZSJaAM!AH:AH,"A",OBECaZSJaAM!AI:AI,"OBAM",OBECaZSJaAM!Y:Y,zdroj!D20)+(COUNTIFS(OBECaZSJaAM!AH:AH,"A",OBECaZSJaAM!AI:AI,"OSTAM",OBECaZSJaAM!Y:Y,zdroj!D20))))</f>
        <v>0</v>
      </c>
      <c r="AN20" s="43" t="str">
        <f t="shared" si="2"/>
        <v>NEPOKRYTA VĚTŠINA SEAM</v>
      </c>
      <c r="AO20" s="43" t="str">
        <f t="shared" si="10"/>
        <v>katB</v>
      </c>
    </row>
    <row r="21" spans="1:41" x14ac:dyDescent="0.25">
      <c r="A21" s="43">
        <v>10</v>
      </c>
      <c r="B21" s="43" t="s">
        <v>446</v>
      </c>
      <c r="C21" s="43">
        <v>157201</v>
      </c>
      <c r="D21" s="43" t="s">
        <v>487</v>
      </c>
      <c r="E21" s="43" t="s">
        <v>232</v>
      </c>
      <c r="F21" s="43" t="s">
        <v>231</v>
      </c>
      <c r="G21">
        <v>47</v>
      </c>
      <c r="H21">
        <v>0</v>
      </c>
      <c r="I21">
        <v>0</v>
      </c>
      <c r="J21">
        <v>44</v>
      </c>
      <c r="K21">
        <v>3</v>
      </c>
      <c r="L21" s="43">
        <f>(COUNTIFS(OBECaZSJaAM!AG:AG,"A",OBECaZSJaAM!AJ:AJ,"ZPŮSOBILÉ",OBECaZSJaAM!Y:Y,zdroj!D21))+(COUNTIFS(OBECaZSJaAM!AH:AH,"A",OBECaZSJaAM!AJ:AJ,"ZPŮSOBILÉ",OBECaZSJaAM!Y:Y,zdroj!D21))</f>
        <v>0</v>
      </c>
      <c r="M21" s="43">
        <f>COUNTIFS(OBECaZSJaAM!AG:AG,"A",OBECaZSJaAM!AJ:AJ,"ZPŮSOBILÉ",OBECaZSJaAM!Y:Y,zdroj!D21)</f>
        <v>0</v>
      </c>
      <c r="N21" s="43">
        <f>COUNTIFS(OBECaZSJaAM!AH:AH,"A",OBECaZSJaAM!AJ:AJ,"ZPŮSOBILÉ",OBECaZSJaAM!Y:Y,zdroj!D21)</f>
        <v>0</v>
      </c>
      <c r="O21" s="43">
        <f t="shared" si="3"/>
        <v>0</v>
      </c>
      <c r="P21" s="43">
        <f t="shared" si="4"/>
        <v>0</v>
      </c>
      <c r="Q21" s="43">
        <f t="shared" si="5"/>
        <v>0</v>
      </c>
      <c r="R21" s="43">
        <f>COUNTIFS(OBECaZSJaAM!AG:AG,"A",OBECaZSJaAM!Y:Y,D21,OBECaZSJaAM!AI:AI,"*OBAM*")</f>
        <v>0</v>
      </c>
      <c r="S21" s="43">
        <f>COUNTIFS(OBECaZSJaAM!AG:AG,"A",OBECaZSJaAM!Y:Y,D21,OBECaZSJaAM!AI:AI,"*POAM*")</f>
        <v>0</v>
      </c>
      <c r="T21" s="43">
        <f>COUNTIFS(OBECaZSJaAM!AG:AG,"A",OBECaZSJaAM!Y:Y,D21,OBECaZSJaAM!AI:AI,"*OVMAM*")</f>
        <v>0</v>
      </c>
      <c r="U21" s="43">
        <f>COUNTIFS(OBECaZSJaAM!AG:AG,"A",OBECaZSJaAM!Y:Y,D21,OBECaZSJaAM!AI:AI,"*SOCAM*")</f>
        <v>0</v>
      </c>
      <c r="V21" s="43">
        <f>COUNTIFS(OBECaZSJaAM!AH:AH,"A",OBECaZSJaAM!Y:Y,D21,OBECaZSJaAM!AI:AI,"*OBAM*")</f>
        <v>0</v>
      </c>
      <c r="W21" s="43">
        <f>COUNTIFS(OBECaZSJaAM!AH:AH,"A",OBECaZSJaAM!Y:Y,D21,OBECaZSJaAM!AI:AI,"*POAM*")</f>
        <v>0</v>
      </c>
      <c r="X21" s="43">
        <f>COUNTIFS(OBECaZSJaAM!AH:AH,"A",OBECaZSJaAM!Y:Y,D21,OBECaZSJaAM!AI:AI,"*OVMAM*")</f>
        <v>0</v>
      </c>
      <c r="Y21" s="43">
        <f>COUNTIFS(OBECaZSJaAM!AH:AH,"A",OBECaZSJaAM!Y:Y,D21,OBECaZSJaAM!AI:AI,"*SOCAM*")</f>
        <v>0</v>
      </c>
      <c r="Z21" s="46">
        <f t="shared" si="0"/>
        <v>0</v>
      </c>
      <c r="AA21" s="46">
        <f t="shared" si="6"/>
        <v>0</v>
      </c>
      <c r="AB21" s="43">
        <f>VLOOKUP(D21,OBECaZSJaAM!K:T,10,0)</f>
        <v>0</v>
      </c>
      <c r="AC21" s="43" t="str">
        <f t="shared" si="7"/>
        <v>0</v>
      </c>
      <c r="AD21" s="43">
        <f>VLOOKUP(D21,OBECaZSJaAM!K:V,12,0)</f>
        <v>0</v>
      </c>
      <c r="AE21" s="43">
        <f>VLOOKUP(D21,OBECaZSJaAM!K:W,13,0)</f>
        <v>0</v>
      </c>
      <c r="AF21" s="43">
        <f>(COUNTIFS(OBECaZSJaAM!AG:AG,"A",OBECaZSJaAM!Y:Y,D21,OBECaZSJaAM!AI:AI,"*OBAM*"))+(COUNTIFS(OBECaZSJaAM!AH:AH,"A",OBECaZSJaAM!Y:Y,D21,OBECaZSJaAM!AI:AI,"*OBAM*"))</f>
        <v>0</v>
      </c>
      <c r="AG21" s="43">
        <f>COUNTIFS(OBECaZSJaAM!AG:AG,"A",OBECaZSJaAM!Y:Y,D21,OBECaZSJaAM!AI:AI,"*POAM*")+(COUNTIFS(OBECaZSJaAM!AH:AH,"A",OBECaZSJaAM!Y:Y,D21,OBECaZSJaAM!AI:AI,"*POAM*"))+(COUNTIFS(OBECaZSJaAM!AG:AG,"A",OBECaZSJaAM!Y:Y,D21,OBECaZSJaAM!AI:AI,"*OVMAM*")+(COUNTIFS(OBECaZSJaAM!AH:AH,"A",OBECaZSJaAM!Y:Y,D21,OBECaZSJaAM!AI:AI,"*OVMAM*"))+COUNTIFS(OBECaZSJaAM!AG:AG,"A",OBECaZSJaAM!Y:Y,D21,OBECaZSJaAM!AI:AI,"*SOCAM*")+(COUNTIFS(OBECaZSJaAM!AH:AH,"A",OBECaZSJaAM!Y:Y,D21,OBECaZSJaAM!AI:AI,"*SOCAM*")))</f>
        <v>0</v>
      </c>
      <c r="AH21" s="43">
        <f>(VLOOKUP(D21,OBECaZSJaAM!K:O,5,0))</f>
        <v>0</v>
      </c>
      <c r="AI21" s="43">
        <f>IFERROR(VLOOKUP(B21,OBECaZSJaAM!A:F,6,0),"")</f>
        <v>0</v>
      </c>
      <c r="AJ21" s="43" t="str">
        <f t="shared" si="1"/>
        <v>katB</v>
      </c>
      <c r="AK21" s="43" t="str">
        <f t="shared" si="8"/>
        <v>N</v>
      </c>
      <c r="AL21" s="43" t="str">
        <f t="shared" si="9"/>
        <v>N</v>
      </c>
      <c r="AM21" s="43">
        <f>(COUNTIFS(OBECaZSJaAM!AG:AG,"A",OBECaZSJaAM!Y:Y,D21))+(COUNTIFS(OBECaZSJaAM!AH:AH,"A",OBECaZSJaAM!Y:Y,D21))-((COUNTIFS(OBECaZSJaAM!AG:AG,"A",OBECaZSJaAM!AI:AI,"OBAM",OBECaZSJaAM!Y:Y,zdroj!D21)+(COUNTIFS(OBECaZSJaAM!AG:AG,"A",OBECaZSJaAM!AI:AI,"OSTAM",OBECaZSJaAM!Y:Y,zdroj!D21)))+(COUNTIFS(OBECaZSJaAM!AH:AH,"A",OBECaZSJaAM!AI:AI,"OBAM",OBECaZSJaAM!Y:Y,zdroj!D21)+(COUNTIFS(OBECaZSJaAM!AH:AH,"A",OBECaZSJaAM!AI:AI,"OSTAM",OBECaZSJaAM!Y:Y,zdroj!D21))))</f>
        <v>0</v>
      </c>
      <c r="AN21" s="43" t="str">
        <f t="shared" si="2"/>
        <v>NEPOKRYTA VĚTŠINA SEAM</v>
      </c>
      <c r="AO21" s="43" t="str">
        <f t="shared" si="10"/>
        <v>katB</v>
      </c>
    </row>
    <row r="22" spans="1:41" x14ac:dyDescent="0.25">
      <c r="A22" s="43">
        <v>10</v>
      </c>
      <c r="B22" s="43" t="s">
        <v>488</v>
      </c>
      <c r="C22" s="43">
        <v>16306</v>
      </c>
      <c r="D22" s="43" t="s">
        <v>489</v>
      </c>
      <c r="E22" s="43" t="s">
        <v>462</v>
      </c>
      <c r="F22" s="43" t="s">
        <v>226</v>
      </c>
      <c r="G22">
        <v>162</v>
      </c>
      <c r="H22">
        <v>89</v>
      </c>
      <c r="I22">
        <v>89</v>
      </c>
      <c r="J22">
        <v>143</v>
      </c>
      <c r="K22">
        <v>19</v>
      </c>
      <c r="L22" s="43">
        <f>(COUNTIFS(OBECaZSJaAM!AG:AG,"A",OBECaZSJaAM!AJ:AJ,"ZPŮSOBILÉ",OBECaZSJaAM!Y:Y,zdroj!D22))+(COUNTIFS(OBECaZSJaAM!AH:AH,"A",OBECaZSJaAM!AJ:AJ,"ZPŮSOBILÉ",OBECaZSJaAM!Y:Y,zdroj!D22))</f>
        <v>0</v>
      </c>
      <c r="M22" s="43">
        <f>COUNTIFS(OBECaZSJaAM!AG:AG,"A",OBECaZSJaAM!AJ:AJ,"ZPŮSOBILÉ",OBECaZSJaAM!Y:Y,zdroj!D22)</f>
        <v>0</v>
      </c>
      <c r="N22" s="43">
        <f>COUNTIFS(OBECaZSJaAM!AH:AH,"A",OBECaZSJaAM!AJ:AJ,"ZPŮSOBILÉ",OBECaZSJaAM!Y:Y,zdroj!D22)</f>
        <v>0</v>
      </c>
      <c r="O22" s="43">
        <f t="shared" si="3"/>
        <v>0</v>
      </c>
      <c r="P22" s="43">
        <f t="shared" si="4"/>
        <v>0</v>
      </c>
      <c r="Q22" s="43">
        <f t="shared" si="5"/>
        <v>0</v>
      </c>
      <c r="R22" s="43">
        <f>COUNTIFS(OBECaZSJaAM!AG:AG,"A",OBECaZSJaAM!Y:Y,D22,OBECaZSJaAM!AI:AI,"*OBAM*")</f>
        <v>0</v>
      </c>
      <c r="S22" s="43">
        <f>COUNTIFS(OBECaZSJaAM!AG:AG,"A",OBECaZSJaAM!Y:Y,D22,OBECaZSJaAM!AI:AI,"*POAM*")</f>
        <v>0</v>
      </c>
      <c r="T22" s="43">
        <f>COUNTIFS(OBECaZSJaAM!AG:AG,"A",OBECaZSJaAM!Y:Y,D22,OBECaZSJaAM!AI:AI,"*OVMAM*")</f>
        <v>0</v>
      </c>
      <c r="U22" s="43">
        <f>COUNTIFS(OBECaZSJaAM!AG:AG,"A",OBECaZSJaAM!Y:Y,D22,OBECaZSJaAM!AI:AI,"*SOCAM*")</f>
        <v>0</v>
      </c>
      <c r="V22" s="43">
        <f>COUNTIFS(OBECaZSJaAM!AH:AH,"A",OBECaZSJaAM!Y:Y,D22,OBECaZSJaAM!AI:AI,"*OBAM*")</f>
        <v>0</v>
      </c>
      <c r="W22" s="43">
        <f>COUNTIFS(OBECaZSJaAM!AH:AH,"A",OBECaZSJaAM!Y:Y,D22,OBECaZSJaAM!AI:AI,"*POAM*")</f>
        <v>0</v>
      </c>
      <c r="X22" s="43">
        <f>COUNTIFS(OBECaZSJaAM!AH:AH,"A",OBECaZSJaAM!Y:Y,D22,OBECaZSJaAM!AI:AI,"*OVMAM*")</f>
        <v>0</v>
      </c>
      <c r="Y22" s="43">
        <f>COUNTIFS(OBECaZSJaAM!AH:AH,"A",OBECaZSJaAM!Y:Y,D22,OBECaZSJaAM!AI:AI,"*SOCAM*")</f>
        <v>0</v>
      </c>
      <c r="Z22" s="46">
        <f t="shared" si="0"/>
        <v>54.94</v>
      </c>
      <c r="AA22" s="46">
        <f t="shared" si="6"/>
        <v>54.94</v>
      </c>
      <c r="AB22" s="43">
        <f>VLOOKUP(D22,OBECaZSJaAM!K:T,10,0)</f>
        <v>0</v>
      </c>
      <c r="AC22" s="43" t="str">
        <f t="shared" si="7"/>
        <v>0</v>
      </c>
      <c r="AD22" s="43">
        <f>VLOOKUP(D22,OBECaZSJaAM!K:V,12,0)</f>
        <v>0</v>
      </c>
      <c r="AE22" s="43">
        <f>VLOOKUP(D22,OBECaZSJaAM!K:W,13,0)</f>
        <v>0</v>
      </c>
      <c r="AF22" s="43">
        <f>(COUNTIFS(OBECaZSJaAM!AG:AG,"A",OBECaZSJaAM!Y:Y,D22,OBECaZSJaAM!AI:AI,"*OBAM*"))+(COUNTIFS(OBECaZSJaAM!AH:AH,"A",OBECaZSJaAM!Y:Y,D22,OBECaZSJaAM!AI:AI,"*OBAM*"))</f>
        <v>0</v>
      </c>
      <c r="AG22" s="43">
        <f>COUNTIFS(OBECaZSJaAM!AG:AG,"A",OBECaZSJaAM!Y:Y,D22,OBECaZSJaAM!AI:AI,"*POAM*")+(COUNTIFS(OBECaZSJaAM!AH:AH,"A",OBECaZSJaAM!Y:Y,D22,OBECaZSJaAM!AI:AI,"*POAM*"))+(COUNTIFS(OBECaZSJaAM!AG:AG,"A",OBECaZSJaAM!Y:Y,D22,OBECaZSJaAM!AI:AI,"*OVMAM*")+(COUNTIFS(OBECaZSJaAM!AH:AH,"A",OBECaZSJaAM!Y:Y,D22,OBECaZSJaAM!AI:AI,"*OVMAM*"))+COUNTIFS(OBECaZSJaAM!AG:AG,"A",OBECaZSJaAM!Y:Y,D22,OBECaZSJaAM!AI:AI,"*SOCAM*")+(COUNTIFS(OBECaZSJaAM!AH:AH,"A",OBECaZSJaAM!Y:Y,D22,OBECaZSJaAM!AI:AI,"*SOCAM*")))</f>
        <v>0</v>
      </c>
      <c r="AH22" s="43">
        <f>(VLOOKUP(D22,OBECaZSJaAM!K:O,5,0))</f>
        <v>0</v>
      </c>
      <c r="AI22" s="43" t="str">
        <f>IFERROR(VLOOKUP(B22,OBECaZSJaAM!A:F,6,0),"")</f>
        <v/>
      </c>
      <c r="AJ22" s="43" t="str">
        <f t="shared" si="1"/>
        <v>katC</v>
      </c>
      <c r="AK22" s="43" t="str">
        <f t="shared" si="8"/>
        <v>N</v>
      </c>
      <c r="AL22" s="43" t="str">
        <f t="shared" si="9"/>
        <v>N</v>
      </c>
      <c r="AM22" s="43">
        <f>(COUNTIFS(OBECaZSJaAM!AG:AG,"A",OBECaZSJaAM!Y:Y,D22))+(COUNTIFS(OBECaZSJaAM!AH:AH,"A",OBECaZSJaAM!Y:Y,D22))-((COUNTIFS(OBECaZSJaAM!AG:AG,"A",OBECaZSJaAM!AI:AI,"OBAM",OBECaZSJaAM!Y:Y,zdroj!D22)+(COUNTIFS(OBECaZSJaAM!AG:AG,"A",OBECaZSJaAM!AI:AI,"OSTAM",OBECaZSJaAM!Y:Y,zdroj!D22)))+(COUNTIFS(OBECaZSJaAM!AH:AH,"A",OBECaZSJaAM!AI:AI,"OBAM",OBECaZSJaAM!Y:Y,zdroj!D22)+(COUNTIFS(OBECaZSJaAM!AH:AH,"A",OBECaZSJaAM!AI:AI,"OSTAM",OBECaZSJaAM!Y:Y,zdroj!D22))))</f>
        <v>0</v>
      </c>
      <c r="AN22" s="43" t="str">
        <f t="shared" si="2"/>
        <v>NEPOKRYTA VĚTŠINA SEAM</v>
      </c>
      <c r="AO22" s="43" t="str">
        <f t="shared" si="10"/>
        <v>katC</v>
      </c>
    </row>
    <row r="23" spans="1:41" x14ac:dyDescent="0.25">
      <c r="A23" s="43">
        <v>10</v>
      </c>
      <c r="B23" s="43" t="s">
        <v>488</v>
      </c>
      <c r="C23" s="43">
        <v>16314</v>
      </c>
      <c r="D23" s="43" t="s">
        <v>490</v>
      </c>
      <c r="E23" s="43" t="s">
        <v>462</v>
      </c>
      <c r="F23" s="43" t="s">
        <v>225</v>
      </c>
      <c r="G23">
        <v>13</v>
      </c>
      <c r="H23">
        <v>0</v>
      </c>
      <c r="I23">
        <v>0</v>
      </c>
      <c r="J23">
        <v>12</v>
      </c>
      <c r="K23">
        <v>1</v>
      </c>
      <c r="L23" s="43">
        <f>(COUNTIFS(OBECaZSJaAM!AG:AG,"A",OBECaZSJaAM!AJ:AJ,"ZPŮSOBILÉ",OBECaZSJaAM!Y:Y,zdroj!D23))+(COUNTIFS(OBECaZSJaAM!AH:AH,"A",OBECaZSJaAM!AJ:AJ,"ZPŮSOBILÉ",OBECaZSJaAM!Y:Y,zdroj!D23))</f>
        <v>0</v>
      </c>
      <c r="M23" s="43">
        <f>COUNTIFS(OBECaZSJaAM!AG:AG,"A",OBECaZSJaAM!AJ:AJ,"ZPŮSOBILÉ",OBECaZSJaAM!Y:Y,zdroj!D23)</f>
        <v>0</v>
      </c>
      <c r="N23" s="43">
        <f>COUNTIFS(OBECaZSJaAM!AH:AH,"A",OBECaZSJaAM!AJ:AJ,"ZPŮSOBILÉ",OBECaZSJaAM!Y:Y,zdroj!D23)</f>
        <v>0</v>
      </c>
      <c r="O23" s="43">
        <f t="shared" si="3"/>
        <v>0</v>
      </c>
      <c r="P23" s="43">
        <f t="shared" si="4"/>
        <v>0</v>
      </c>
      <c r="Q23" s="43">
        <f t="shared" si="5"/>
        <v>0</v>
      </c>
      <c r="R23" s="43">
        <f>COUNTIFS(OBECaZSJaAM!AG:AG,"A",OBECaZSJaAM!Y:Y,D23,OBECaZSJaAM!AI:AI,"*OBAM*")</f>
        <v>0</v>
      </c>
      <c r="S23" s="43">
        <f>COUNTIFS(OBECaZSJaAM!AG:AG,"A",OBECaZSJaAM!Y:Y,D23,OBECaZSJaAM!AI:AI,"*POAM*")</f>
        <v>0</v>
      </c>
      <c r="T23" s="43">
        <f>COUNTIFS(OBECaZSJaAM!AG:AG,"A",OBECaZSJaAM!Y:Y,D23,OBECaZSJaAM!AI:AI,"*OVMAM*")</f>
        <v>0</v>
      </c>
      <c r="U23" s="43">
        <f>COUNTIFS(OBECaZSJaAM!AG:AG,"A",OBECaZSJaAM!Y:Y,D23,OBECaZSJaAM!AI:AI,"*SOCAM*")</f>
        <v>0</v>
      </c>
      <c r="V23" s="43">
        <f>COUNTIFS(OBECaZSJaAM!AH:AH,"A",OBECaZSJaAM!Y:Y,D23,OBECaZSJaAM!AI:AI,"*OBAM*")</f>
        <v>0</v>
      </c>
      <c r="W23" s="43">
        <f>COUNTIFS(OBECaZSJaAM!AH:AH,"A",OBECaZSJaAM!Y:Y,D23,OBECaZSJaAM!AI:AI,"*POAM*")</f>
        <v>0</v>
      </c>
      <c r="X23" s="43">
        <f>COUNTIFS(OBECaZSJaAM!AH:AH,"A",OBECaZSJaAM!Y:Y,D23,OBECaZSJaAM!AI:AI,"*OVMAM*")</f>
        <v>0</v>
      </c>
      <c r="Y23" s="43">
        <f>COUNTIFS(OBECaZSJaAM!AH:AH,"A",OBECaZSJaAM!Y:Y,D23,OBECaZSJaAM!AI:AI,"*SOCAM*")</f>
        <v>0</v>
      </c>
      <c r="Z23" s="46">
        <f t="shared" si="0"/>
        <v>0</v>
      </c>
      <c r="AA23" s="46">
        <f t="shared" si="6"/>
        <v>0</v>
      </c>
      <c r="AB23" s="43">
        <f>VLOOKUP(D23,OBECaZSJaAM!K:T,10,0)</f>
        <v>0</v>
      </c>
      <c r="AC23" s="43" t="str">
        <f t="shared" si="7"/>
        <v>0</v>
      </c>
      <c r="AD23" s="43">
        <f>VLOOKUP(D23,OBECaZSJaAM!K:V,12,0)</f>
        <v>0</v>
      </c>
      <c r="AE23" s="43">
        <f>VLOOKUP(D23,OBECaZSJaAM!K:W,13,0)</f>
        <v>0</v>
      </c>
      <c r="AF23" s="43">
        <f>(COUNTIFS(OBECaZSJaAM!AG:AG,"A",OBECaZSJaAM!Y:Y,D23,OBECaZSJaAM!AI:AI,"*OBAM*"))+(COUNTIFS(OBECaZSJaAM!AH:AH,"A",OBECaZSJaAM!Y:Y,D23,OBECaZSJaAM!AI:AI,"*OBAM*"))</f>
        <v>0</v>
      </c>
      <c r="AG23" s="43">
        <f>COUNTIFS(OBECaZSJaAM!AG:AG,"A",OBECaZSJaAM!Y:Y,D23,OBECaZSJaAM!AI:AI,"*POAM*")+(COUNTIFS(OBECaZSJaAM!AH:AH,"A",OBECaZSJaAM!Y:Y,D23,OBECaZSJaAM!AI:AI,"*POAM*"))+(COUNTIFS(OBECaZSJaAM!AG:AG,"A",OBECaZSJaAM!Y:Y,D23,OBECaZSJaAM!AI:AI,"*OVMAM*")+(COUNTIFS(OBECaZSJaAM!AH:AH,"A",OBECaZSJaAM!Y:Y,D23,OBECaZSJaAM!AI:AI,"*OVMAM*"))+COUNTIFS(OBECaZSJaAM!AG:AG,"A",OBECaZSJaAM!Y:Y,D23,OBECaZSJaAM!AI:AI,"*SOCAM*")+(COUNTIFS(OBECaZSJaAM!AH:AH,"A",OBECaZSJaAM!Y:Y,D23,OBECaZSJaAM!AI:AI,"*SOCAM*")))</f>
        <v>0</v>
      </c>
      <c r="AH23" s="43">
        <f>(VLOOKUP(D23,OBECaZSJaAM!K:O,5,0))</f>
        <v>0</v>
      </c>
      <c r="AI23" s="43" t="str">
        <f>IFERROR(VLOOKUP(B23,OBECaZSJaAM!A:F,6,0),"")</f>
        <v/>
      </c>
      <c r="AJ23" s="43" t="str">
        <f t="shared" si="1"/>
        <v>katA</v>
      </c>
      <c r="AK23" s="43" t="str">
        <f t="shared" si="8"/>
        <v>N</v>
      </c>
      <c r="AL23" s="43" t="str">
        <f t="shared" si="9"/>
        <v>N</v>
      </c>
      <c r="AM23" s="43">
        <f>(COUNTIFS(OBECaZSJaAM!AG:AG,"A",OBECaZSJaAM!Y:Y,D23))+(COUNTIFS(OBECaZSJaAM!AH:AH,"A",OBECaZSJaAM!Y:Y,D23))-((COUNTIFS(OBECaZSJaAM!AG:AG,"A",OBECaZSJaAM!AI:AI,"OBAM",OBECaZSJaAM!Y:Y,zdroj!D23)+(COUNTIFS(OBECaZSJaAM!AG:AG,"A",OBECaZSJaAM!AI:AI,"OSTAM",OBECaZSJaAM!Y:Y,zdroj!D23)))+(COUNTIFS(OBECaZSJaAM!AH:AH,"A",OBECaZSJaAM!AI:AI,"OBAM",OBECaZSJaAM!Y:Y,zdroj!D23)+(COUNTIFS(OBECaZSJaAM!AH:AH,"A",OBECaZSJaAM!AI:AI,"OSTAM",OBECaZSJaAM!Y:Y,zdroj!D23))))</f>
        <v>0</v>
      </c>
      <c r="AN23" s="43" t="str">
        <f t="shared" si="2"/>
        <v>NEPOKRYTA VĚTŠINA SEAM</v>
      </c>
      <c r="AO23" s="43" t="str">
        <f t="shared" si="10"/>
        <v>katA</v>
      </c>
    </row>
    <row r="24" spans="1:41" x14ac:dyDescent="0.25">
      <c r="A24" s="43">
        <v>10</v>
      </c>
      <c r="B24" s="43" t="s">
        <v>491</v>
      </c>
      <c r="C24" s="43">
        <v>19925</v>
      </c>
      <c r="D24" s="43" t="s">
        <v>492</v>
      </c>
      <c r="E24" s="43" t="s">
        <v>462</v>
      </c>
      <c r="F24" s="43" t="s">
        <v>231</v>
      </c>
      <c r="G24">
        <v>215</v>
      </c>
      <c r="H24">
        <v>78</v>
      </c>
      <c r="I24">
        <v>78</v>
      </c>
      <c r="J24">
        <v>182</v>
      </c>
      <c r="K24">
        <v>33</v>
      </c>
      <c r="L24" s="43">
        <f>(COUNTIFS(OBECaZSJaAM!AG:AG,"A",OBECaZSJaAM!AJ:AJ,"ZPŮSOBILÉ",OBECaZSJaAM!Y:Y,zdroj!D24))+(COUNTIFS(OBECaZSJaAM!AH:AH,"A",OBECaZSJaAM!AJ:AJ,"ZPŮSOBILÉ",OBECaZSJaAM!Y:Y,zdroj!D24))</f>
        <v>0</v>
      </c>
      <c r="M24" s="43">
        <f>COUNTIFS(OBECaZSJaAM!AG:AG,"A",OBECaZSJaAM!AJ:AJ,"ZPŮSOBILÉ",OBECaZSJaAM!Y:Y,zdroj!D24)</f>
        <v>0</v>
      </c>
      <c r="N24" s="43">
        <f>COUNTIFS(OBECaZSJaAM!AH:AH,"A",OBECaZSJaAM!AJ:AJ,"ZPŮSOBILÉ",OBECaZSJaAM!Y:Y,zdroj!D24)</f>
        <v>0</v>
      </c>
      <c r="O24" s="43">
        <f t="shared" si="3"/>
        <v>0</v>
      </c>
      <c r="P24" s="43">
        <f t="shared" si="4"/>
        <v>0</v>
      </c>
      <c r="Q24" s="43">
        <f t="shared" si="5"/>
        <v>0</v>
      </c>
      <c r="R24" s="43">
        <f>COUNTIFS(OBECaZSJaAM!AG:AG,"A",OBECaZSJaAM!Y:Y,D24,OBECaZSJaAM!AI:AI,"*OBAM*")</f>
        <v>0</v>
      </c>
      <c r="S24" s="43">
        <f>COUNTIFS(OBECaZSJaAM!AG:AG,"A",OBECaZSJaAM!Y:Y,D24,OBECaZSJaAM!AI:AI,"*POAM*")</f>
        <v>0</v>
      </c>
      <c r="T24" s="43">
        <f>COUNTIFS(OBECaZSJaAM!AG:AG,"A",OBECaZSJaAM!Y:Y,D24,OBECaZSJaAM!AI:AI,"*OVMAM*")</f>
        <v>0</v>
      </c>
      <c r="U24" s="43">
        <f>COUNTIFS(OBECaZSJaAM!AG:AG,"A",OBECaZSJaAM!Y:Y,D24,OBECaZSJaAM!AI:AI,"*SOCAM*")</f>
        <v>0</v>
      </c>
      <c r="V24" s="43">
        <f>COUNTIFS(OBECaZSJaAM!AH:AH,"A",OBECaZSJaAM!Y:Y,D24,OBECaZSJaAM!AI:AI,"*OBAM*")</f>
        <v>0</v>
      </c>
      <c r="W24" s="43">
        <f>COUNTIFS(OBECaZSJaAM!AH:AH,"A",OBECaZSJaAM!Y:Y,D24,OBECaZSJaAM!AI:AI,"*POAM*")</f>
        <v>0</v>
      </c>
      <c r="X24" s="43">
        <f>COUNTIFS(OBECaZSJaAM!AH:AH,"A",OBECaZSJaAM!Y:Y,D24,OBECaZSJaAM!AI:AI,"*OVMAM*")</f>
        <v>0</v>
      </c>
      <c r="Y24" s="43">
        <f>COUNTIFS(OBECaZSJaAM!AH:AH,"A",OBECaZSJaAM!Y:Y,D24,OBECaZSJaAM!AI:AI,"*SOCAM*")</f>
        <v>0</v>
      </c>
      <c r="Z24" s="46">
        <f t="shared" si="0"/>
        <v>36.28</v>
      </c>
      <c r="AA24" s="46">
        <f t="shared" si="6"/>
        <v>36.28</v>
      </c>
      <c r="AB24" s="43">
        <f>VLOOKUP(D24,OBECaZSJaAM!K:T,10,0)</f>
        <v>0</v>
      </c>
      <c r="AC24" s="43" t="str">
        <f t="shared" si="7"/>
        <v>0</v>
      </c>
      <c r="AD24" s="43">
        <f>VLOOKUP(D24,OBECaZSJaAM!K:V,12,0)</f>
        <v>0</v>
      </c>
      <c r="AE24" s="43">
        <f>VLOOKUP(D24,OBECaZSJaAM!K:W,13,0)</f>
        <v>0</v>
      </c>
      <c r="AF24" s="43">
        <f>(COUNTIFS(OBECaZSJaAM!AG:AG,"A",OBECaZSJaAM!Y:Y,D24,OBECaZSJaAM!AI:AI,"*OBAM*"))+(COUNTIFS(OBECaZSJaAM!AH:AH,"A",OBECaZSJaAM!Y:Y,D24,OBECaZSJaAM!AI:AI,"*OBAM*"))</f>
        <v>0</v>
      </c>
      <c r="AG24" s="43">
        <f>COUNTIFS(OBECaZSJaAM!AG:AG,"A",OBECaZSJaAM!Y:Y,D24,OBECaZSJaAM!AI:AI,"*POAM*")+(COUNTIFS(OBECaZSJaAM!AH:AH,"A",OBECaZSJaAM!Y:Y,D24,OBECaZSJaAM!AI:AI,"*POAM*"))+(COUNTIFS(OBECaZSJaAM!AG:AG,"A",OBECaZSJaAM!Y:Y,D24,OBECaZSJaAM!AI:AI,"*OVMAM*")+(COUNTIFS(OBECaZSJaAM!AH:AH,"A",OBECaZSJaAM!Y:Y,D24,OBECaZSJaAM!AI:AI,"*OVMAM*"))+COUNTIFS(OBECaZSJaAM!AG:AG,"A",OBECaZSJaAM!Y:Y,D24,OBECaZSJaAM!AI:AI,"*SOCAM*")+(COUNTIFS(OBECaZSJaAM!AH:AH,"A",OBECaZSJaAM!Y:Y,D24,OBECaZSJaAM!AI:AI,"*SOCAM*")))</f>
        <v>0</v>
      </c>
      <c r="AH24" s="43">
        <f>(VLOOKUP(D24,OBECaZSJaAM!K:O,5,0))</f>
        <v>0</v>
      </c>
      <c r="AI24" s="43" t="str">
        <f>IFERROR(VLOOKUP(B24,OBECaZSJaAM!A:F,6,0),"")</f>
        <v/>
      </c>
      <c r="AJ24" s="43" t="str">
        <f t="shared" si="1"/>
        <v>katB</v>
      </c>
      <c r="AK24" s="43" t="str">
        <f t="shared" si="8"/>
        <v>N</v>
      </c>
      <c r="AL24" s="43" t="str">
        <f t="shared" si="9"/>
        <v>N</v>
      </c>
      <c r="AM24" s="43">
        <f>(COUNTIFS(OBECaZSJaAM!AG:AG,"A",OBECaZSJaAM!Y:Y,D24))+(COUNTIFS(OBECaZSJaAM!AH:AH,"A",OBECaZSJaAM!Y:Y,D24))-((COUNTIFS(OBECaZSJaAM!AG:AG,"A",OBECaZSJaAM!AI:AI,"OBAM",OBECaZSJaAM!Y:Y,zdroj!D24)+(COUNTIFS(OBECaZSJaAM!AG:AG,"A",OBECaZSJaAM!AI:AI,"OSTAM",OBECaZSJaAM!Y:Y,zdroj!D24)))+(COUNTIFS(OBECaZSJaAM!AH:AH,"A",OBECaZSJaAM!AI:AI,"OBAM",OBECaZSJaAM!Y:Y,zdroj!D24)+(COUNTIFS(OBECaZSJaAM!AH:AH,"A",OBECaZSJaAM!AI:AI,"OSTAM",OBECaZSJaAM!Y:Y,zdroj!D24))))</f>
        <v>0</v>
      </c>
      <c r="AN24" s="43" t="str">
        <f t="shared" si="2"/>
        <v>NEPOKRYTA VĚTŠINA SEAM</v>
      </c>
      <c r="AO24" s="43" t="str">
        <f t="shared" si="10"/>
        <v>katB</v>
      </c>
    </row>
    <row r="25" spans="1:41" x14ac:dyDescent="0.25">
      <c r="A25" s="43">
        <v>10</v>
      </c>
      <c r="B25" s="43" t="s">
        <v>491</v>
      </c>
      <c r="C25" s="43">
        <v>19933</v>
      </c>
      <c r="D25" s="43" t="s">
        <v>493</v>
      </c>
      <c r="E25" s="43" t="s">
        <v>462</v>
      </c>
      <c r="F25" s="43" t="s">
        <v>224</v>
      </c>
      <c r="G25">
        <v>29</v>
      </c>
      <c r="H25">
        <v>2</v>
      </c>
      <c r="I25">
        <v>0</v>
      </c>
      <c r="J25">
        <v>23</v>
      </c>
      <c r="K25">
        <v>6</v>
      </c>
      <c r="L25" s="43">
        <f>(COUNTIFS(OBECaZSJaAM!AG:AG,"A",OBECaZSJaAM!AJ:AJ,"ZPŮSOBILÉ",OBECaZSJaAM!Y:Y,zdroj!D25))+(COUNTIFS(OBECaZSJaAM!AH:AH,"A",OBECaZSJaAM!AJ:AJ,"ZPŮSOBILÉ",OBECaZSJaAM!Y:Y,zdroj!D25))</f>
        <v>0</v>
      </c>
      <c r="M25" s="43">
        <f>COUNTIFS(OBECaZSJaAM!AG:AG,"A",OBECaZSJaAM!AJ:AJ,"ZPŮSOBILÉ",OBECaZSJaAM!Y:Y,zdroj!D25)</f>
        <v>0</v>
      </c>
      <c r="N25" s="43">
        <f>COUNTIFS(OBECaZSJaAM!AH:AH,"A",OBECaZSJaAM!AJ:AJ,"ZPŮSOBILÉ",OBECaZSJaAM!Y:Y,zdroj!D25)</f>
        <v>0</v>
      </c>
      <c r="O25" s="43">
        <f t="shared" si="3"/>
        <v>0</v>
      </c>
      <c r="P25" s="43">
        <f t="shared" si="4"/>
        <v>0</v>
      </c>
      <c r="Q25" s="43">
        <f t="shared" si="5"/>
        <v>0</v>
      </c>
      <c r="R25" s="43">
        <f>COUNTIFS(OBECaZSJaAM!AG:AG,"A",OBECaZSJaAM!Y:Y,D25,OBECaZSJaAM!AI:AI,"*OBAM*")</f>
        <v>0</v>
      </c>
      <c r="S25" s="43">
        <f>COUNTIFS(OBECaZSJaAM!AG:AG,"A",OBECaZSJaAM!Y:Y,D25,OBECaZSJaAM!AI:AI,"*POAM*")</f>
        <v>0</v>
      </c>
      <c r="T25" s="43">
        <f>COUNTIFS(OBECaZSJaAM!AG:AG,"A",OBECaZSJaAM!Y:Y,D25,OBECaZSJaAM!AI:AI,"*OVMAM*")</f>
        <v>0</v>
      </c>
      <c r="U25" s="43">
        <f>COUNTIFS(OBECaZSJaAM!AG:AG,"A",OBECaZSJaAM!Y:Y,D25,OBECaZSJaAM!AI:AI,"*SOCAM*")</f>
        <v>0</v>
      </c>
      <c r="V25" s="43">
        <f>COUNTIFS(OBECaZSJaAM!AH:AH,"A",OBECaZSJaAM!Y:Y,D25,OBECaZSJaAM!AI:AI,"*OBAM*")</f>
        <v>0</v>
      </c>
      <c r="W25" s="43">
        <f>COUNTIFS(OBECaZSJaAM!AH:AH,"A",OBECaZSJaAM!Y:Y,D25,OBECaZSJaAM!AI:AI,"*POAM*")</f>
        <v>0</v>
      </c>
      <c r="X25" s="43">
        <f>COUNTIFS(OBECaZSJaAM!AH:AH,"A",OBECaZSJaAM!Y:Y,D25,OBECaZSJaAM!AI:AI,"*OVMAM*")</f>
        <v>0</v>
      </c>
      <c r="Y25" s="43">
        <f>COUNTIFS(OBECaZSJaAM!AH:AH,"A",OBECaZSJaAM!Y:Y,D25,OBECaZSJaAM!AI:AI,"*SOCAM*")</f>
        <v>0</v>
      </c>
      <c r="Z25" s="46">
        <f t="shared" si="0"/>
        <v>6.9</v>
      </c>
      <c r="AA25" s="46">
        <f t="shared" si="6"/>
        <v>0</v>
      </c>
      <c r="AB25" s="43">
        <f>VLOOKUP(D25,OBECaZSJaAM!K:T,10,0)</f>
        <v>0</v>
      </c>
      <c r="AC25" s="43" t="str">
        <f t="shared" si="7"/>
        <v>0</v>
      </c>
      <c r="AD25" s="43">
        <f>VLOOKUP(D25,OBECaZSJaAM!K:V,12,0)</f>
        <v>0</v>
      </c>
      <c r="AE25" s="43">
        <f>VLOOKUP(D25,OBECaZSJaAM!K:W,13,0)</f>
        <v>0</v>
      </c>
      <c r="AF25" s="43">
        <f>(COUNTIFS(OBECaZSJaAM!AG:AG,"A",OBECaZSJaAM!Y:Y,D25,OBECaZSJaAM!AI:AI,"*OBAM*"))+(COUNTIFS(OBECaZSJaAM!AH:AH,"A",OBECaZSJaAM!Y:Y,D25,OBECaZSJaAM!AI:AI,"*OBAM*"))</f>
        <v>0</v>
      </c>
      <c r="AG25" s="43">
        <f>COUNTIFS(OBECaZSJaAM!AG:AG,"A",OBECaZSJaAM!Y:Y,D25,OBECaZSJaAM!AI:AI,"*POAM*")+(COUNTIFS(OBECaZSJaAM!AH:AH,"A",OBECaZSJaAM!Y:Y,D25,OBECaZSJaAM!AI:AI,"*POAM*"))+(COUNTIFS(OBECaZSJaAM!AG:AG,"A",OBECaZSJaAM!Y:Y,D25,OBECaZSJaAM!AI:AI,"*OVMAM*")+(COUNTIFS(OBECaZSJaAM!AH:AH,"A",OBECaZSJaAM!Y:Y,D25,OBECaZSJaAM!AI:AI,"*OVMAM*"))+COUNTIFS(OBECaZSJaAM!AG:AG,"A",OBECaZSJaAM!Y:Y,D25,OBECaZSJaAM!AI:AI,"*SOCAM*")+(COUNTIFS(OBECaZSJaAM!AH:AH,"A",OBECaZSJaAM!Y:Y,D25,OBECaZSJaAM!AI:AI,"*SOCAM*")))</f>
        <v>0</v>
      </c>
      <c r="AH25" s="43">
        <f>(VLOOKUP(D25,OBECaZSJaAM!K:O,5,0))</f>
        <v>0</v>
      </c>
      <c r="AI25" s="43" t="str">
        <f>IFERROR(VLOOKUP(B25,OBECaZSJaAM!A:F,6,0),"")</f>
        <v/>
      </c>
      <c r="AJ25" s="43" t="str">
        <f t="shared" si="1"/>
        <v>katA</v>
      </c>
      <c r="AK25" s="43" t="str">
        <f t="shared" si="8"/>
        <v>N</v>
      </c>
      <c r="AL25" s="43" t="str">
        <f t="shared" si="9"/>
        <v>N</v>
      </c>
      <c r="AM25" s="43">
        <f>(COUNTIFS(OBECaZSJaAM!AG:AG,"A",OBECaZSJaAM!Y:Y,D25))+(COUNTIFS(OBECaZSJaAM!AH:AH,"A",OBECaZSJaAM!Y:Y,D25))-((COUNTIFS(OBECaZSJaAM!AG:AG,"A",OBECaZSJaAM!AI:AI,"OBAM",OBECaZSJaAM!Y:Y,zdroj!D25)+(COUNTIFS(OBECaZSJaAM!AG:AG,"A",OBECaZSJaAM!AI:AI,"OSTAM",OBECaZSJaAM!Y:Y,zdroj!D25)))+(COUNTIFS(OBECaZSJaAM!AH:AH,"A",OBECaZSJaAM!AI:AI,"OBAM",OBECaZSJaAM!Y:Y,zdroj!D25)+(COUNTIFS(OBECaZSJaAM!AH:AH,"A",OBECaZSJaAM!AI:AI,"OSTAM",OBECaZSJaAM!Y:Y,zdroj!D25))))</f>
        <v>0</v>
      </c>
      <c r="AN25" s="43" t="str">
        <f t="shared" si="2"/>
        <v>NEPOKRYTA VĚTŠINA SEAM</v>
      </c>
      <c r="AO25" s="43" t="str">
        <f t="shared" si="10"/>
        <v>katA</v>
      </c>
    </row>
    <row r="26" spans="1:41" x14ac:dyDescent="0.25">
      <c r="A26" s="43">
        <v>10</v>
      </c>
      <c r="B26" s="43" t="s">
        <v>491</v>
      </c>
      <c r="C26" s="43">
        <v>19941</v>
      </c>
      <c r="D26" s="43" t="s">
        <v>494</v>
      </c>
      <c r="E26" s="43" t="s">
        <v>462</v>
      </c>
      <c r="F26" s="43" t="s">
        <v>225</v>
      </c>
      <c r="G26">
        <v>11</v>
      </c>
      <c r="H26">
        <v>0</v>
      </c>
      <c r="I26">
        <v>0</v>
      </c>
      <c r="J26">
        <v>10</v>
      </c>
      <c r="K26">
        <v>1</v>
      </c>
      <c r="L26" s="43">
        <f>(COUNTIFS(OBECaZSJaAM!AG:AG,"A",OBECaZSJaAM!AJ:AJ,"ZPŮSOBILÉ",OBECaZSJaAM!Y:Y,zdroj!D26))+(COUNTIFS(OBECaZSJaAM!AH:AH,"A",OBECaZSJaAM!AJ:AJ,"ZPŮSOBILÉ",OBECaZSJaAM!Y:Y,zdroj!D26))</f>
        <v>0</v>
      </c>
      <c r="M26" s="43">
        <f>COUNTIFS(OBECaZSJaAM!AG:AG,"A",OBECaZSJaAM!AJ:AJ,"ZPŮSOBILÉ",OBECaZSJaAM!Y:Y,zdroj!D26)</f>
        <v>0</v>
      </c>
      <c r="N26" s="43">
        <f>COUNTIFS(OBECaZSJaAM!AH:AH,"A",OBECaZSJaAM!AJ:AJ,"ZPŮSOBILÉ",OBECaZSJaAM!Y:Y,zdroj!D26)</f>
        <v>0</v>
      </c>
      <c r="O26" s="43">
        <f t="shared" si="3"/>
        <v>0</v>
      </c>
      <c r="P26" s="43">
        <f t="shared" si="4"/>
        <v>0</v>
      </c>
      <c r="Q26" s="43">
        <f t="shared" si="5"/>
        <v>0</v>
      </c>
      <c r="R26" s="43">
        <f>COUNTIFS(OBECaZSJaAM!AG:AG,"A",OBECaZSJaAM!Y:Y,D26,OBECaZSJaAM!AI:AI,"*OBAM*")</f>
        <v>0</v>
      </c>
      <c r="S26" s="43">
        <f>COUNTIFS(OBECaZSJaAM!AG:AG,"A",OBECaZSJaAM!Y:Y,D26,OBECaZSJaAM!AI:AI,"*POAM*")</f>
        <v>0</v>
      </c>
      <c r="T26" s="43">
        <f>COUNTIFS(OBECaZSJaAM!AG:AG,"A",OBECaZSJaAM!Y:Y,D26,OBECaZSJaAM!AI:AI,"*OVMAM*")</f>
        <v>0</v>
      </c>
      <c r="U26" s="43">
        <f>COUNTIFS(OBECaZSJaAM!AG:AG,"A",OBECaZSJaAM!Y:Y,D26,OBECaZSJaAM!AI:AI,"*SOCAM*")</f>
        <v>0</v>
      </c>
      <c r="V26" s="43">
        <f>COUNTIFS(OBECaZSJaAM!AH:AH,"A",OBECaZSJaAM!Y:Y,D26,OBECaZSJaAM!AI:AI,"*OBAM*")</f>
        <v>0</v>
      </c>
      <c r="W26" s="43">
        <f>COUNTIFS(OBECaZSJaAM!AH:AH,"A",OBECaZSJaAM!Y:Y,D26,OBECaZSJaAM!AI:AI,"*POAM*")</f>
        <v>0</v>
      </c>
      <c r="X26" s="43">
        <f>COUNTIFS(OBECaZSJaAM!AH:AH,"A",OBECaZSJaAM!Y:Y,D26,OBECaZSJaAM!AI:AI,"*OVMAM*")</f>
        <v>0</v>
      </c>
      <c r="Y26" s="43">
        <f>COUNTIFS(OBECaZSJaAM!AH:AH,"A",OBECaZSJaAM!Y:Y,D26,OBECaZSJaAM!AI:AI,"*SOCAM*")</f>
        <v>0</v>
      </c>
      <c r="Z26" s="46">
        <f t="shared" si="0"/>
        <v>0</v>
      </c>
      <c r="AA26" s="46">
        <f t="shared" si="6"/>
        <v>0</v>
      </c>
      <c r="AB26" s="43">
        <f>VLOOKUP(D26,OBECaZSJaAM!K:T,10,0)</f>
        <v>0</v>
      </c>
      <c r="AC26" s="43" t="str">
        <f t="shared" si="7"/>
        <v>0</v>
      </c>
      <c r="AD26" s="43">
        <f>VLOOKUP(D26,OBECaZSJaAM!K:V,12,0)</f>
        <v>0</v>
      </c>
      <c r="AE26" s="43">
        <f>VLOOKUP(D26,OBECaZSJaAM!K:W,13,0)</f>
        <v>0</v>
      </c>
      <c r="AF26" s="43">
        <f>(COUNTIFS(OBECaZSJaAM!AG:AG,"A",OBECaZSJaAM!Y:Y,D26,OBECaZSJaAM!AI:AI,"*OBAM*"))+(COUNTIFS(OBECaZSJaAM!AH:AH,"A",OBECaZSJaAM!Y:Y,D26,OBECaZSJaAM!AI:AI,"*OBAM*"))</f>
        <v>0</v>
      </c>
      <c r="AG26" s="43">
        <f>COUNTIFS(OBECaZSJaAM!AG:AG,"A",OBECaZSJaAM!Y:Y,D26,OBECaZSJaAM!AI:AI,"*POAM*")+(COUNTIFS(OBECaZSJaAM!AH:AH,"A",OBECaZSJaAM!Y:Y,D26,OBECaZSJaAM!AI:AI,"*POAM*"))+(COUNTIFS(OBECaZSJaAM!AG:AG,"A",OBECaZSJaAM!Y:Y,D26,OBECaZSJaAM!AI:AI,"*OVMAM*")+(COUNTIFS(OBECaZSJaAM!AH:AH,"A",OBECaZSJaAM!Y:Y,D26,OBECaZSJaAM!AI:AI,"*OVMAM*"))+COUNTIFS(OBECaZSJaAM!AG:AG,"A",OBECaZSJaAM!Y:Y,D26,OBECaZSJaAM!AI:AI,"*SOCAM*")+(COUNTIFS(OBECaZSJaAM!AH:AH,"A",OBECaZSJaAM!Y:Y,D26,OBECaZSJaAM!AI:AI,"*SOCAM*")))</f>
        <v>0</v>
      </c>
      <c r="AH26" s="43">
        <f>(VLOOKUP(D26,OBECaZSJaAM!K:O,5,0))</f>
        <v>0</v>
      </c>
      <c r="AI26" s="43" t="str">
        <f>IFERROR(VLOOKUP(B26,OBECaZSJaAM!A:F,6,0),"")</f>
        <v/>
      </c>
      <c r="AJ26" s="43" t="str">
        <f t="shared" si="1"/>
        <v>katA</v>
      </c>
      <c r="AK26" s="43" t="str">
        <f t="shared" si="8"/>
        <v>N</v>
      </c>
      <c r="AL26" s="43" t="str">
        <f t="shared" si="9"/>
        <v>N</v>
      </c>
      <c r="AM26" s="43">
        <f>(COUNTIFS(OBECaZSJaAM!AG:AG,"A",OBECaZSJaAM!Y:Y,D26))+(COUNTIFS(OBECaZSJaAM!AH:AH,"A",OBECaZSJaAM!Y:Y,D26))-((COUNTIFS(OBECaZSJaAM!AG:AG,"A",OBECaZSJaAM!AI:AI,"OBAM",OBECaZSJaAM!Y:Y,zdroj!D26)+(COUNTIFS(OBECaZSJaAM!AG:AG,"A",OBECaZSJaAM!AI:AI,"OSTAM",OBECaZSJaAM!Y:Y,zdroj!D26)))+(COUNTIFS(OBECaZSJaAM!AH:AH,"A",OBECaZSJaAM!AI:AI,"OBAM",OBECaZSJaAM!Y:Y,zdroj!D26)+(COUNTIFS(OBECaZSJaAM!AH:AH,"A",OBECaZSJaAM!AI:AI,"OSTAM",OBECaZSJaAM!Y:Y,zdroj!D26))))</f>
        <v>0</v>
      </c>
      <c r="AN26" s="43" t="str">
        <f t="shared" si="2"/>
        <v>NEPOKRYTA VĚTŠINA SEAM</v>
      </c>
      <c r="AO26" s="43" t="str">
        <f t="shared" si="10"/>
        <v>katA</v>
      </c>
    </row>
    <row r="27" spans="1:41" x14ac:dyDescent="0.25">
      <c r="A27" s="43">
        <v>10</v>
      </c>
      <c r="B27" s="43" t="s">
        <v>491</v>
      </c>
      <c r="C27" s="43">
        <v>19950</v>
      </c>
      <c r="D27" s="43" t="s">
        <v>495</v>
      </c>
      <c r="E27" s="43" t="s">
        <v>462</v>
      </c>
      <c r="F27" s="43" t="s">
        <v>225</v>
      </c>
      <c r="G27">
        <v>26</v>
      </c>
      <c r="H27">
        <v>0</v>
      </c>
      <c r="I27">
        <v>0</v>
      </c>
      <c r="J27">
        <v>20</v>
      </c>
      <c r="K27">
        <v>6</v>
      </c>
      <c r="L27" s="43">
        <f>(COUNTIFS(OBECaZSJaAM!AG:AG,"A",OBECaZSJaAM!AJ:AJ,"ZPŮSOBILÉ",OBECaZSJaAM!Y:Y,zdroj!D27))+(COUNTIFS(OBECaZSJaAM!AH:AH,"A",OBECaZSJaAM!AJ:AJ,"ZPŮSOBILÉ",OBECaZSJaAM!Y:Y,zdroj!D27))</f>
        <v>0</v>
      </c>
      <c r="M27" s="43">
        <f>COUNTIFS(OBECaZSJaAM!AG:AG,"A",OBECaZSJaAM!AJ:AJ,"ZPŮSOBILÉ",OBECaZSJaAM!Y:Y,zdroj!D27)</f>
        <v>0</v>
      </c>
      <c r="N27" s="43">
        <f>COUNTIFS(OBECaZSJaAM!AH:AH,"A",OBECaZSJaAM!AJ:AJ,"ZPŮSOBILÉ",OBECaZSJaAM!Y:Y,zdroj!D27)</f>
        <v>0</v>
      </c>
      <c r="O27" s="43">
        <f t="shared" si="3"/>
        <v>0</v>
      </c>
      <c r="P27" s="43">
        <f t="shared" si="4"/>
        <v>0</v>
      </c>
      <c r="Q27" s="43">
        <f t="shared" si="5"/>
        <v>0</v>
      </c>
      <c r="R27" s="43">
        <f>COUNTIFS(OBECaZSJaAM!AG:AG,"A",OBECaZSJaAM!Y:Y,D27,OBECaZSJaAM!AI:AI,"*OBAM*")</f>
        <v>0</v>
      </c>
      <c r="S27" s="43">
        <f>COUNTIFS(OBECaZSJaAM!AG:AG,"A",OBECaZSJaAM!Y:Y,D27,OBECaZSJaAM!AI:AI,"*POAM*")</f>
        <v>0</v>
      </c>
      <c r="T27" s="43">
        <f>COUNTIFS(OBECaZSJaAM!AG:AG,"A",OBECaZSJaAM!Y:Y,D27,OBECaZSJaAM!AI:AI,"*OVMAM*")</f>
        <v>0</v>
      </c>
      <c r="U27" s="43">
        <f>COUNTIFS(OBECaZSJaAM!AG:AG,"A",OBECaZSJaAM!Y:Y,D27,OBECaZSJaAM!AI:AI,"*SOCAM*")</f>
        <v>0</v>
      </c>
      <c r="V27" s="43">
        <f>COUNTIFS(OBECaZSJaAM!AH:AH,"A",OBECaZSJaAM!Y:Y,D27,OBECaZSJaAM!AI:AI,"*OBAM*")</f>
        <v>0</v>
      </c>
      <c r="W27" s="43">
        <f>COUNTIFS(OBECaZSJaAM!AH:AH,"A",OBECaZSJaAM!Y:Y,D27,OBECaZSJaAM!AI:AI,"*POAM*")</f>
        <v>0</v>
      </c>
      <c r="X27" s="43">
        <f>COUNTIFS(OBECaZSJaAM!AH:AH,"A",OBECaZSJaAM!Y:Y,D27,OBECaZSJaAM!AI:AI,"*OVMAM*")</f>
        <v>0</v>
      </c>
      <c r="Y27" s="43">
        <f>COUNTIFS(OBECaZSJaAM!AH:AH,"A",OBECaZSJaAM!Y:Y,D27,OBECaZSJaAM!AI:AI,"*SOCAM*")</f>
        <v>0</v>
      </c>
      <c r="Z27" s="46">
        <f t="shared" si="0"/>
        <v>0</v>
      </c>
      <c r="AA27" s="46">
        <f t="shared" si="6"/>
        <v>0</v>
      </c>
      <c r="AB27" s="43">
        <f>VLOOKUP(D27,OBECaZSJaAM!K:T,10,0)</f>
        <v>0</v>
      </c>
      <c r="AC27" s="43" t="str">
        <f t="shared" si="7"/>
        <v>0</v>
      </c>
      <c r="AD27" s="43">
        <f>VLOOKUP(D27,OBECaZSJaAM!K:V,12,0)</f>
        <v>0</v>
      </c>
      <c r="AE27" s="43">
        <f>VLOOKUP(D27,OBECaZSJaAM!K:W,13,0)</f>
        <v>0</v>
      </c>
      <c r="AF27" s="43">
        <f>(COUNTIFS(OBECaZSJaAM!AG:AG,"A",OBECaZSJaAM!Y:Y,D27,OBECaZSJaAM!AI:AI,"*OBAM*"))+(COUNTIFS(OBECaZSJaAM!AH:AH,"A",OBECaZSJaAM!Y:Y,D27,OBECaZSJaAM!AI:AI,"*OBAM*"))</f>
        <v>0</v>
      </c>
      <c r="AG27" s="43">
        <f>COUNTIFS(OBECaZSJaAM!AG:AG,"A",OBECaZSJaAM!Y:Y,D27,OBECaZSJaAM!AI:AI,"*POAM*")+(COUNTIFS(OBECaZSJaAM!AH:AH,"A",OBECaZSJaAM!Y:Y,D27,OBECaZSJaAM!AI:AI,"*POAM*"))+(COUNTIFS(OBECaZSJaAM!AG:AG,"A",OBECaZSJaAM!Y:Y,D27,OBECaZSJaAM!AI:AI,"*OVMAM*")+(COUNTIFS(OBECaZSJaAM!AH:AH,"A",OBECaZSJaAM!Y:Y,D27,OBECaZSJaAM!AI:AI,"*OVMAM*"))+COUNTIFS(OBECaZSJaAM!AG:AG,"A",OBECaZSJaAM!Y:Y,D27,OBECaZSJaAM!AI:AI,"*SOCAM*")+(COUNTIFS(OBECaZSJaAM!AH:AH,"A",OBECaZSJaAM!Y:Y,D27,OBECaZSJaAM!AI:AI,"*SOCAM*")))</f>
        <v>0</v>
      </c>
      <c r="AH27" s="43">
        <f>(VLOOKUP(D27,OBECaZSJaAM!K:O,5,0))</f>
        <v>0</v>
      </c>
      <c r="AI27" s="43" t="str">
        <f>IFERROR(VLOOKUP(B27,OBECaZSJaAM!A:F,6,0),"")</f>
        <v/>
      </c>
      <c r="AJ27" s="43" t="str">
        <f t="shared" si="1"/>
        <v>katA</v>
      </c>
      <c r="AK27" s="43" t="str">
        <f t="shared" si="8"/>
        <v>N</v>
      </c>
      <c r="AL27" s="43" t="str">
        <f t="shared" si="9"/>
        <v>N</v>
      </c>
      <c r="AM27" s="43">
        <f>(COUNTIFS(OBECaZSJaAM!AG:AG,"A",OBECaZSJaAM!Y:Y,D27))+(COUNTIFS(OBECaZSJaAM!AH:AH,"A",OBECaZSJaAM!Y:Y,D27))-((COUNTIFS(OBECaZSJaAM!AG:AG,"A",OBECaZSJaAM!AI:AI,"OBAM",OBECaZSJaAM!Y:Y,zdroj!D27)+(COUNTIFS(OBECaZSJaAM!AG:AG,"A",OBECaZSJaAM!AI:AI,"OSTAM",OBECaZSJaAM!Y:Y,zdroj!D27)))+(COUNTIFS(OBECaZSJaAM!AH:AH,"A",OBECaZSJaAM!AI:AI,"OBAM",OBECaZSJaAM!Y:Y,zdroj!D27)+(COUNTIFS(OBECaZSJaAM!AH:AH,"A",OBECaZSJaAM!AI:AI,"OSTAM",OBECaZSJaAM!Y:Y,zdroj!D27))))</f>
        <v>0</v>
      </c>
      <c r="AN27" s="43" t="str">
        <f t="shared" si="2"/>
        <v>NEPOKRYTA VĚTŠINA SEAM</v>
      </c>
      <c r="AO27" s="43" t="str">
        <f t="shared" si="10"/>
        <v>katA</v>
      </c>
    </row>
    <row r="28" spans="1:41" x14ac:dyDescent="0.25">
      <c r="A28" s="43">
        <v>10</v>
      </c>
      <c r="B28" s="43" t="s">
        <v>496</v>
      </c>
      <c r="C28" s="43">
        <v>26638</v>
      </c>
      <c r="D28" s="43" t="s">
        <v>497</v>
      </c>
      <c r="E28" s="43" t="s">
        <v>462</v>
      </c>
      <c r="F28" s="43" t="s">
        <v>231</v>
      </c>
      <c r="G28">
        <v>36</v>
      </c>
      <c r="H28">
        <v>0</v>
      </c>
      <c r="I28">
        <v>0</v>
      </c>
      <c r="J28">
        <v>32</v>
      </c>
      <c r="K28">
        <v>4</v>
      </c>
      <c r="L28" s="43">
        <f>(COUNTIFS(OBECaZSJaAM!AG:AG,"A",OBECaZSJaAM!AJ:AJ,"ZPŮSOBILÉ",OBECaZSJaAM!Y:Y,zdroj!D28))+(COUNTIFS(OBECaZSJaAM!AH:AH,"A",OBECaZSJaAM!AJ:AJ,"ZPŮSOBILÉ",OBECaZSJaAM!Y:Y,zdroj!D28))</f>
        <v>0</v>
      </c>
      <c r="M28" s="43">
        <f>COUNTIFS(OBECaZSJaAM!AG:AG,"A",OBECaZSJaAM!AJ:AJ,"ZPŮSOBILÉ",OBECaZSJaAM!Y:Y,zdroj!D28)</f>
        <v>0</v>
      </c>
      <c r="N28" s="43">
        <f>COUNTIFS(OBECaZSJaAM!AH:AH,"A",OBECaZSJaAM!AJ:AJ,"ZPŮSOBILÉ",OBECaZSJaAM!Y:Y,zdroj!D28)</f>
        <v>0</v>
      </c>
      <c r="O28" s="43">
        <f t="shared" si="3"/>
        <v>0</v>
      </c>
      <c r="P28" s="43">
        <f t="shared" si="4"/>
        <v>0</v>
      </c>
      <c r="Q28" s="43">
        <f t="shared" si="5"/>
        <v>0</v>
      </c>
      <c r="R28" s="43">
        <f>COUNTIFS(OBECaZSJaAM!AG:AG,"A",OBECaZSJaAM!Y:Y,D28,OBECaZSJaAM!AI:AI,"*OBAM*")</f>
        <v>0</v>
      </c>
      <c r="S28" s="43">
        <f>COUNTIFS(OBECaZSJaAM!AG:AG,"A",OBECaZSJaAM!Y:Y,D28,OBECaZSJaAM!AI:AI,"*POAM*")</f>
        <v>0</v>
      </c>
      <c r="T28" s="43">
        <f>COUNTIFS(OBECaZSJaAM!AG:AG,"A",OBECaZSJaAM!Y:Y,D28,OBECaZSJaAM!AI:AI,"*OVMAM*")</f>
        <v>0</v>
      </c>
      <c r="U28" s="43">
        <f>COUNTIFS(OBECaZSJaAM!AG:AG,"A",OBECaZSJaAM!Y:Y,D28,OBECaZSJaAM!AI:AI,"*SOCAM*")</f>
        <v>0</v>
      </c>
      <c r="V28" s="43">
        <f>COUNTIFS(OBECaZSJaAM!AH:AH,"A",OBECaZSJaAM!Y:Y,D28,OBECaZSJaAM!AI:AI,"*OBAM*")</f>
        <v>0</v>
      </c>
      <c r="W28" s="43">
        <f>COUNTIFS(OBECaZSJaAM!AH:AH,"A",OBECaZSJaAM!Y:Y,D28,OBECaZSJaAM!AI:AI,"*POAM*")</f>
        <v>0</v>
      </c>
      <c r="X28" s="43">
        <f>COUNTIFS(OBECaZSJaAM!AH:AH,"A",OBECaZSJaAM!Y:Y,D28,OBECaZSJaAM!AI:AI,"*OVMAM*")</f>
        <v>0</v>
      </c>
      <c r="Y28" s="43">
        <f>COUNTIFS(OBECaZSJaAM!AH:AH,"A",OBECaZSJaAM!Y:Y,D28,OBECaZSJaAM!AI:AI,"*SOCAM*")</f>
        <v>0</v>
      </c>
      <c r="Z28" s="46">
        <f t="shared" si="0"/>
        <v>0</v>
      </c>
      <c r="AA28" s="46">
        <f t="shared" si="6"/>
        <v>0</v>
      </c>
      <c r="AB28" s="43">
        <f>VLOOKUP(D28,OBECaZSJaAM!K:T,10,0)</f>
        <v>0</v>
      </c>
      <c r="AC28" s="43" t="str">
        <f t="shared" si="7"/>
        <v>0</v>
      </c>
      <c r="AD28" s="43">
        <f>VLOOKUP(D28,OBECaZSJaAM!K:V,12,0)</f>
        <v>0</v>
      </c>
      <c r="AE28" s="43">
        <f>VLOOKUP(D28,OBECaZSJaAM!K:W,13,0)</f>
        <v>0</v>
      </c>
      <c r="AF28" s="43">
        <f>(COUNTIFS(OBECaZSJaAM!AG:AG,"A",OBECaZSJaAM!Y:Y,D28,OBECaZSJaAM!AI:AI,"*OBAM*"))+(COUNTIFS(OBECaZSJaAM!AH:AH,"A",OBECaZSJaAM!Y:Y,D28,OBECaZSJaAM!AI:AI,"*OBAM*"))</f>
        <v>0</v>
      </c>
      <c r="AG28" s="43">
        <f>COUNTIFS(OBECaZSJaAM!AG:AG,"A",OBECaZSJaAM!Y:Y,D28,OBECaZSJaAM!AI:AI,"*POAM*")+(COUNTIFS(OBECaZSJaAM!AH:AH,"A",OBECaZSJaAM!Y:Y,D28,OBECaZSJaAM!AI:AI,"*POAM*"))+(COUNTIFS(OBECaZSJaAM!AG:AG,"A",OBECaZSJaAM!Y:Y,D28,OBECaZSJaAM!AI:AI,"*OVMAM*")+(COUNTIFS(OBECaZSJaAM!AH:AH,"A",OBECaZSJaAM!Y:Y,D28,OBECaZSJaAM!AI:AI,"*OVMAM*"))+COUNTIFS(OBECaZSJaAM!AG:AG,"A",OBECaZSJaAM!Y:Y,D28,OBECaZSJaAM!AI:AI,"*SOCAM*")+(COUNTIFS(OBECaZSJaAM!AH:AH,"A",OBECaZSJaAM!Y:Y,D28,OBECaZSJaAM!AI:AI,"*SOCAM*")))</f>
        <v>0</v>
      </c>
      <c r="AH28" s="43">
        <f>(VLOOKUP(D28,OBECaZSJaAM!K:O,5,0))</f>
        <v>0</v>
      </c>
      <c r="AI28" s="43" t="str">
        <f>IFERROR(VLOOKUP(B28,OBECaZSJaAM!A:F,6,0),"")</f>
        <v/>
      </c>
      <c r="AJ28" s="43" t="str">
        <f t="shared" si="1"/>
        <v>katB</v>
      </c>
      <c r="AK28" s="43" t="str">
        <f t="shared" si="8"/>
        <v>N</v>
      </c>
      <c r="AL28" s="43" t="str">
        <f t="shared" si="9"/>
        <v>N</v>
      </c>
      <c r="AM28" s="43">
        <f>(COUNTIFS(OBECaZSJaAM!AG:AG,"A",OBECaZSJaAM!Y:Y,D28))+(COUNTIFS(OBECaZSJaAM!AH:AH,"A",OBECaZSJaAM!Y:Y,D28))-((COUNTIFS(OBECaZSJaAM!AG:AG,"A",OBECaZSJaAM!AI:AI,"OBAM",OBECaZSJaAM!Y:Y,zdroj!D28)+(COUNTIFS(OBECaZSJaAM!AG:AG,"A",OBECaZSJaAM!AI:AI,"OSTAM",OBECaZSJaAM!Y:Y,zdroj!D28)))+(COUNTIFS(OBECaZSJaAM!AH:AH,"A",OBECaZSJaAM!AI:AI,"OBAM",OBECaZSJaAM!Y:Y,zdroj!D28)+(COUNTIFS(OBECaZSJaAM!AH:AH,"A",OBECaZSJaAM!AI:AI,"OSTAM",OBECaZSJaAM!Y:Y,zdroj!D28))))</f>
        <v>0</v>
      </c>
      <c r="AN28" s="43" t="str">
        <f t="shared" si="2"/>
        <v>NEPOKRYTA VĚTŠINA SEAM</v>
      </c>
      <c r="AO28" s="43" t="str">
        <f t="shared" si="10"/>
        <v>katB</v>
      </c>
    </row>
    <row r="29" spans="1:41" x14ac:dyDescent="0.25">
      <c r="A29" s="43">
        <v>10</v>
      </c>
      <c r="B29" s="43" t="s">
        <v>496</v>
      </c>
      <c r="C29" s="43">
        <v>26646</v>
      </c>
      <c r="D29" s="43" t="s">
        <v>498</v>
      </c>
      <c r="E29" s="43" t="s">
        <v>462</v>
      </c>
      <c r="F29" s="43" t="s">
        <v>231</v>
      </c>
      <c r="G29">
        <v>158</v>
      </c>
      <c r="H29">
        <v>0</v>
      </c>
      <c r="I29">
        <v>0</v>
      </c>
      <c r="J29">
        <v>148</v>
      </c>
      <c r="K29">
        <v>10</v>
      </c>
      <c r="L29" s="43">
        <f>(COUNTIFS(OBECaZSJaAM!AG:AG,"A",OBECaZSJaAM!AJ:AJ,"ZPŮSOBILÉ",OBECaZSJaAM!Y:Y,zdroj!D29))+(COUNTIFS(OBECaZSJaAM!AH:AH,"A",OBECaZSJaAM!AJ:AJ,"ZPŮSOBILÉ",OBECaZSJaAM!Y:Y,zdroj!D29))</f>
        <v>0</v>
      </c>
      <c r="M29" s="43">
        <f>COUNTIFS(OBECaZSJaAM!AG:AG,"A",OBECaZSJaAM!AJ:AJ,"ZPŮSOBILÉ",OBECaZSJaAM!Y:Y,zdroj!D29)</f>
        <v>0</v>
      </c>
      <c r="N29" s="43">
        <f>COUNTIFS(OBECaZSJaAM!AH:AH,"A",OBECaZSJaAM!AJ:AJ,"ZPŮSOBILÉ",OBECaZSJaAM!Y:Y,zdroj!D29)</f>
        <v>0</v>
      </c>
      <c r="O29" s="43">
        <f t="shared" si="3"/>
        <v>0</v>
      </c>
      <c r="P29" s="43">
        <f t="shared" si="4"/>
        <v>0</v>
      </c>
      <c r="Q29" s="43">
        <f t="shared" si="5"/>
        <v>0</v>
      </c>
      <c r="R29" s="43">
        <f>COUNTIFS(OBECaZSJaAM!AG:AG,"A",OBECaZSJaAM!Y:Y,D29,OBECaZSJaAM!AI:AI,"*OBAM*")</f>
        <v>0</v>
      </c>
      <c r="S29" s="43">
        <f>COUNTIFS(OBECaZSJaAM!AG:AG,"A",OBECaZSJaAM!Y:Y,D29,OBECaZSJaAM!AI:AI,"*POAM*")</f>
        <v>0</v>
      </c>
      <c r="T29" s="43">
        <f>COUNTIFS(OBECaZSJaAM!AG:AG,"A",OBECaZSJaAM!Y:Y,D29,OBECaZSJaAM!AI:AI,"*OVMAM*")</f>
        <v>0</v>
      </c>
      <c r="U29" s="43">
        <f>COUNTIFS(OBECaZSJaAM!AG:AG,"A",OBECaZSJaAM!Y:Y,D29,OBECaZSJaAM!AI:AI,"*SOCAM*")</f>
        <v>0</v>
      </c>
      <c r="V29" s="43">
        <f>COUNTIFS(OBECaZSJaAM!AH:AH,"A",OBECaZSJaAM!Y:Y,D29,OBECaZSJaAM!AI:AI,"*OBAM*")</f>
        <v>0</v>
      </c>
      <c r="W29" s="43">
        <f>COUNTIFS(OBECaZSJaAM!AH:AH,"A",OBECaZSJaAM!Y:Y,D29,OBECaZSJaAM!AI:AI,"*POAM*")</f>
        <v>0</v>
      </c>
      <c r="X29" s="43">
        <f>COUNTIFS(OBECaZSJaAM!AH:AH,"A",OBECaZSJaAM!Y:Y,D29,OBECaZSJaAM!AI:AI,"*OVMAM*")</f>
        <v>0</v>
      </c>
      <c r="Y29" s="43">
        <f>COUNTIFS(OBECaZSJaAM!AH:AH,"A",OBECaZSJaAM!Y:Y,D29,OBECaZSJaAM!AI:AI,"*SOCAM*")</f>
        <v>0</v>
      </c>
      <c r="Z29" s="46">
        <f t="shared" si="0"/>
        <v>0</v>
      </c>
      <c r="AA29" s="46">
        <f t="shared" si="6"/>
        <v>0</v>
      </c>
      <c r="AB29" s="43">
        <f>VLOOKUP(D29,OBECaZSJaAM!K:T,10,0)</f>
        <v>0</v>
      </c>
      <c r="AC29" s="43" t="str">
        <f t="shared" si="7"/>
        <v>0</v>
      </c>
      <c r="AD29" s="43">
        <f>VLOOKUP(D29,OBECaZSJaAM!K:V,12,0)</f>
        <v>0</v>
      </c>
      <c r="AE29" s="43">
        <f>VLOOKUP(D29,OBECaZSJaAM!K:W,13,0)</f>
        <v>0</v>
      </c>
      <c r="AF29" s="43">
        <f>(COUNTIFS(OBECaZSJaAM!AG:AG,"A",OBECaZSJaAM!Y:Y,D29,OBECaZSJaAM!AI:AI,"*OBAM*"))+(COUNTIFS(OBECaZSJaAM!AH:AH,"A",OBECaZSJaAM!Y:Y,D29,OBECaZSJaAM!AI:AI,"*OBAM*"))</f>
        <v>0</v>
      </c>
      <c r="AG29" s="43">
        <f>COUNTIFS(OBECaZSJaAM!AG:AG,"A",OBECaZSJaAM!Y:Y,D29,OBECaZSJaAM!AI:AI,"*POAM*")+(COUNTIFS(OBECaZSJaAM!AH:AH,"A",OBECaZSJaAM!Y:Y,D29,OBECaZSJaAM!AI:AI,"*POAM*"))+(COUNTIFS(OBECaZSJaAM!AG:AG,"A",OBECaZSJaAM!Y:Y,D29,OBECaZSJaAM!AI:AI,"*OVMAM*")+(COUNTIFS(OBECaZSJaAM!AH:AH,"A",OBECaZSJaAM!Y:Y,D29,OBECaZSJaAM!AI:AI,"*OVMAM*"))+COUNTIFS(OBECaZSJaAM!AG:AG,"A",OBECaZSJaAM!Y:Y,D29,OBECaZSJaAM!AI:AI,"*SOCAM*")+(COUNTIFS(OBECaZSJaAM!AH:AH,"A",OBECaZSJaAM!Y:Y,D29,OBECaZSJaAM!AI:AI,"*SOCAM*")))</f>
        <v>0</v>
      </c>
      <c r="AH29" s="43">
        <f>(VLOOKUP(D29,OBECaZSJaAM!K:O,5,0))</f>
        <v>0</v>
      </c>
      <c r="AI29" s="43" t="str">
        <f>IFERROR(VLOOKUP(B29,OBECaZSJaAM!A:F,6,0),"")</f>
        <v/>
      </c>
      <c r="AJ29" s="43" t="str">
        <f t="shared" si="1"/>
        <v>katB</v>
      </c>
      <c r="AK29" s="43" t="str">
        <f t="shared" si="8"/>
        <v>N</v>
      </c>
      <c r="AL29" s="43" t="str">
        <f t="shared" si="9"/>
        <v>N</v>
      </c>
      <c r="AM29" s="43">
        <f>(COUNTIFS(OBECaZSJaAM!AG:AG,"A",OBECaZSJaAM!Y:Y,D29))+(COUNTIFS(OBECaZSJaAM!AH:AH,"A",OBECaZSJaAM!Y:Y,D29))-((COUNTIFS(OBECaZSJaAM!AG:AG,"A",OBECaZSJaAM!AI:AI,"OBAM",OBECaZSJaAM!Y:Y,zdroj!D29)+(COUNTIFS(OBECaZSJaAM!AG:AG,"A",OBECaZSJaAM!AI:AI,"OSTAM",OBECaZSJaAM!Y:Y,zdroj!D29)))+(COUNTIFS(OBECaZSJaAM!AH:AH,"A",OBECaZSJaAM!AI:AI,"OBAM",OBECaZSJaAM!Y:Y,zdroj!D29)+(COUNTIFS(OBECaZSJaAM!AH:AH,"A",OBECaZSJaAM!AI:AI,"OSTAM",OBECaZSJaAM!Y:Y,zdroj!D29))))</f>
        <v>0</v>
      </c>
      <c r="AN29" s="43" t="str">
        <f t="shared" si="2"/>
        <v>NEPOKRYTA VĚTŠINA SEAM</v>
      </c>
      <c r="AO29" s="43" t="str">
        <f t="shared" si="10"/>
        <v>katB</v>
      </c>
    </row>
    <row r="30" spans="1:41" x14ac:dyDescent="0.25">
      <c r="A30" s="43">
        <v>10</v>
      </c>
      <c r="B30" s="43" t="s">
        <v>499</v>
      </c>
      <c r="C30" s="43">
        <v>325554</v>
      </c>
      <c r="D30" s="43" t="s">
        <v>500</v>
      </c>
      <c r="E30" s="43" t="s">
        <v>462</v>
      </c>
      <c r="F30" s="43" t="s">
        <v>231</v>
      </c>
      <c r="G30">
        <v>43</v>
      </c>
      <c r="H30">
        <v>0</v>
      </c>
      <c r="I30">
        <v>0</v>
      </c>
      <c r="J30">
        <v>34</v>
      </c>
      <c r="K30">
        <v>9</v>
      </c>
      <c r="L30" s="43">
        <f>(COUNTIFS(OBECaZSJaAM!AG:AG,"A",OBECaZSJaAM!AJ:AJ,"ZPŮSOBILÉ",OBECaZSJaAM!Y:Y,zdroj!D30))+(COUNTIFS(OBECaZSJaAM!AH:AH,"A",OBECaZSJaAM!AJ:AJ,"ZPŮSOBILÉ",OBECaZSJaAM!Y:Y,zdroj!D30))</f>
        <v>0</v>
      </c>
      <c r="M30" s="43">
        <f>COUNTIFS(OBECaZSJaAM!AG:AG,"A",OBECaZSJaAM!AJ:AJ,"ZPŮSOBILÉ",OBECaZSJaAM!Y:Y,zdroj!D30)</f>
        <v>0</v>
      </c>
      <c r="N30" s="43">
        <f>COUNTIFS(OBECaZSJaAM!AH:AH,"A",OBECaZSJaAM!AJ:AJ,"ZPŮSOBILÉ",OBECaZSJaAM!Y:Y,zdroj!D30)</f>
        <v>0</v>
      </c>
      <c r="O30" s="43">
        <f t="shared" si="3"/>
        <v>0</v>
      </c>
      <c r="P30" s="43">
        <f t="shared" si="4"/>
        <v>0</v>
      </c>
      <c r="Q30" s="43">
        <f t="shared" si="5"/>
        <v>0</v>
      </c>
      <c r="R30" s="43">
        <f>COUNTIFS(OBECaZSJaAM!AG:AG,"A",OBECaZSJaAM!Y:Y,D30,OBECaZSJaAM!AI:AI,"*OBAM*")</f>
        <v>0</v>
      </c>
      <c r="S30" s="43">
        <f>COUNTIFS(OBECaZSJaAM!AG:AG,"A",OBECaZSJaAM!Y:Y,D30,OBECaZSJaAM!AI:AI,"*POAM*")</f>
        <v>0</v>
      </c>
      <c r="T30" s="43">
        <f>COUNTIFS(OBECaZSJaAM!AG:AG,"A",OBECaZSJaAM!Y:Y,D30,OBECaZSJaAM!AI:AI,"*OVMAM*")</f>
        <v>0</v>
      </c>
      <c r="U30" s="43">
        <f>COUNTIFS(OBECaZSJaAM!AG:AG,"A",OBECaZSJaAM!Y:Y,D30,OBECaZSJaAM!AI:AI,"*SOCAM*")</f>
        <v>0</v>
      </c>
      <c r="V30" s="43">
        <f>COUNTIFS(OBECaZSJaAM!AH:AH,"A",OBECaZSJaAM!Y:Y,D30,OBECaZSJaAM!AI:AI,"*OBAM*")</f>
        <v>0</v>
      </c>
      <c r="W30" s="43">
        <f>COUNTIFS(OBECaZSJaAM!AH:AH,"A",OBECaZSJaAM!Y:Y,D30,OBECaZSJaAM!AI:AI,"*POAM*")</f>
        <v>0</v>
      </c>
      <c r="X30" s="43">
        <f>COUNTIFS(OBECaZSJaAM!AH:AH,"A",OBECaZSJaAM!Y:Y,D30,OBECaZSJaAM!AI:AI,"*OVMAM*")</f>
        <v>0</v>
      </c>
      <c r="Y30" s="43">
        <f>COUNTIFS(OBECaZSJaAM!AH:AH,"A",OBECaZSJaAM!Y:Y,D30,OBECaZSJaAM!AI:AI,"*SOCAM*")</f>
        <v>0</v>
      </c>
      <c r="Z30" s="46">
        <f t="shared" si="0"/>
        <v>0</v>
      </c>
      <c r="AA30" s="46">
        <f t="shared" si="6"/>
        <v>0</v>
      </c>
      <c r="AB30" s="43">
        <f>VLOOKUP(D30,OBECaZSJaAM!K:T,10,0)</f>
        <v>0</v>
      </c>
      <c r="AC30" s="43" t="str">
        <f t="shared" si="7"/>
        <v>0</v>
      </c>
      <c r="AD30" s="43">
        <f>VLOOKUP(D30,OBECaZSJaAM!K:V,12,0)</f>
        <v>0</v>
      </c>
      <c r="AE30" s="43">
        <f>VLOOKUP(D30,OBECaZSJaAM!K:W,13,0)</f>
        <v>0</v>
      </c>
      <c r="AF30" s="43">
        <f>(COUNTIFS(OBECaZSJaAM!AG:AG,"A",OBECaZSJaAM!Y:Y,D30,OBECaZSJaAM!AI:AI,"*OBAM*"))+(COUNTIFS(OBECaZSJaAM!AH:AH,"A",OBECaZSJaAM!Y:Y,D30,OBECaZSJaAM!AI:AI,"*OBAM*"))</f>
        <v>0</v>
      </c>
      <c r="AG30" s="43">
        <f>COUNTIFS(OBECaZSJaAM!AG:AG,"A",OBECaZSJaAM!Y:Y,D30,OBECaZSJaAM!AI:AI,"*POAM*")+(COUNTIFS(OBECaZSJaAM!AH:AH,"A",OBECaZSJaAM!Y:Y,D30,OBECaZSJaAM!AI:AI,"*POAM*"))+(COUNTIFS(OBECaZSJaAM!AG:AG,"A",OBECaZSJaAM!Y:Y,D30,OBECaZSJaAM!AI:AI,"*OVMAM*")+(COUNTIFS(OBECaZSJaAM!AH:AH,"A",OBECaZSJaAM!Y:Y,D30,OBECaZSJaAM!AI:AI,"*OVMAM*"))+COUNTIFS(OBECaZSJaAM!AG:AG,"A",OBECaZSJaAM!Y:Y,D30,OBECaZSJaAM!AI:AI,"*SOCAM*")+(COUNTIFS(OBECaZSJaAM!AH:AH,"A",OBECaZSJaAM!Y:Y,D30,OBECaZSJaAM!AI:AI,"*SOCAM*")))</f>
        <v>0</v>
      </c>
      <c r="AH30" s="43">
        <f>(VLOOKUP(D30,OBECaZSJaAM!K:O,5,0))</f>
        <v>0</v>
      </c>
      <c r="AI30" s="43" t="str">
        <f>IFERROR(VLOOKUP(B30,OBECaZSJaAM!A:F,6,0),"")</f>
        <v/>
      </c>
      <c r="AJ30" s="43" t="str">
        <f t="shared" si="1"/>
        <v>katB</v>
      </c>
      <c r="AK30" s="43" t="str">
        <f t="shared" si="8"/>
        <v>N</v>
      </c>
      <c r="AL30" s="43" t="str">
        <f t="shared" si="9"/>
        <v>N</v>
      </c>
      <c r="AM30" s="43">
        <f>(COUNTIFS(OBECaZSJaAM!AG:AG,"A",OBECaZSJaAM!Y:Y,D30))+(COUNTIFS(OBECaZSJaAM!AH:AH,"A",OBECaZSJaAM!Y:Y,D30))-((COUNTIFS(OBECaZSJaAM!AG:AG,"A",OBECaZSJaAM!AI:AI,"OBAM",OBECaZSJaAM!Y:Y,zdroj!D30)+(COUNTIFS(OBECaZSJaAM!AG:AG,"A",OBECaZSJaAM!AI:AI,"OSTAM",OBECaZSJaAM!Y:Y,zdroj!D30)))+(COUNTIFS(OBECaZSJaAM!AH:AH,"A",OBECaZSJaAM!AI:AI,"OBAM",OBECaZSJaAM!Y:Y,zdroj!D30)+(COUNTIFS(OBECaZSJaAM!AH:AH,"A",OBECaZSJaAM!AI:AI,"OSTAM",OBECaZSJaAM!Y:Y,zdroj!D30))))</f>
        <v>0</v>
      </c>
      <c r="AN30" s="43" t="str">
        <f t="shared" si="2"/>
        <v>NEPOKRYTA VĚTŠINA SEAM</v>
      </c>
      <c r="AO30" s="43" t="str">
        <f t="shared" si="10"/>
        <v>katB</v>
      </c>
    </row>
    <row r="31" spans="1:41" x14ac:dyDescent="0.25">
      <c r="A31" s="43">
        <v>10</v>
      </c>
      <c r="B31" s="43" t="s">
        <v>501</v>
      </c>
      <c r="C31" s="43">
        <v>32611</v>
      </c>
      <c r="D31" s="43" t="s">
        <v>502</v>
      </c>
      <c r="E31" s="43" t="s">
        <v>462</v>
      </c>
      <c r="F31" s="43" t="s">
        <v>231</v>
      </c>
      <c r="G31">
        <v>138</v>
      </c>
      <c r="H31">
        <v>0</v>
      </c>
      <c r="I31">
        <v>0</v>
      </c>
      <c r="J31">
        <v>132</v>
      </c>
      <c r="K31">
        <v>6</v>
      </c>
      <c r="L31" s="43">
        <f>(COUNTIFS(OBECaZSJaAM!AG:AG,"A",OBECaZSJaAM!AJ:AJ,"ZPŮSOBILÉ",OBECaZSJaAM!Y:Y,zdroj!D31))+(COUNTIFS(OBECaZSJaAM!AH:AH,"A",OBECaZSJaAM!AJ:AJ,"ZPŮSOBILÉ",OBECaZSJaAM!Y:Y,zdroj!D31))</f>
        <v>0</v>
      </c>
      <c r="M31" s="43">
        <f>COUNTIFS(OBECaZSJaAM!AG:AG,"A",OBECaZSJaAM!AJ:AJ,"ZPŮSOBILÉ",OBECaZSJaAM!Y:Y,zdroj!D31)</f>
        <v>0</v>
      </c>
      <c r="N31" s="43">
        <f>COUNTIFS(OBECaZSJaAM!AH:AH,"A",OBECaZSJaAM!AJ:AJ,"ZPŮSOBILÉ",OBECaZSJaAM!Y:Y,zdroj!D31)</f>
        <v>0</v>
      </c>
      <c r="O31" s="43">
        <f t="shared" si="3"/>
        <v>0</v>
      </c>
      <c r="P31" s="43">
        <f t="shared" si="4"/>
        <v>0</v>
      </c>
      <c r="Q31" s="43">
        <f t="shared" si="5"/>
        <v>0</v>
      </c>
      <c r="R31" s="43">
        <f>COUNTIFS(OBECaZSJaAM!AG:AG,"A",OBECaZSJaAM!Y:Y,D31,OBECaZSJaAM!AI:AI,"*OBAM*")</f>
        <v>0</v>
      </c>
      <c r="S31" s="43">
        <f>COUNTIFS(OBECaZSJaAM!AG:AG,"A",OBECaZSJaAM!Y:Y,D31,OBECaZSJaAM!AI:AI,"*POAM*")</f>
        <v>0</v>
      </c>
      <c r="T31" s="43">
        <f>COUNTIFS(OBECaZSJaAM!AG:AG,"A",OBECaZSJaAM!Y:Y,D31,OBECaZSJaAM!AI:AI,"*OVMAM*")</f>
        <v>0</v>
      </c>
      <c r="U31" s="43">
        <f>COUNTIFS(OBECaZSJaAM!AG:AG,"A",OBECaZSJaAM!Y:Y,D31,OBECaZSJaAM!AI:AI,"*SOCAM*")</f>
        <v>0</v>
      </c>
      <c r="V31" s="43">
        <f>COUNTIFS(OBECaZSJaAM!AH:AH,"A",OBECaZSJaAM!Y:Y,D31,OBECaZSJaAM!AI:AI,"*OBAM*")</f>
        <v>0</v>
      </c>
      <c r="W31" s="43">
        <f>COUNTIFS(OBECaZSJaAM!AH:AH,"A",OBECaZSJaAM!Y:Y,D31,OBECaZSJaAM!AI:AI,"*POAM*")</f>
        <v>0</v>
      </c>
      <c r="X31" s="43">
        <f>COUNTIFS(OBECaZSJaAM!AH:AH,"A",OBECaZSJaAM!Y:Y,D31,OBECaZSJaAM!AI:AI,"*OVMAM*")</f>
        <v>0</v>
      </c>
      <c r="Y31" s="43">
        <f>COUNTIFS(OBECaZSJaAM!AH:AH,"A",OBECaZSJaAM!Y:Y,D31,OBECaZSJaAM!AI:AI,"*SOCAM*")</f>
        <v>0</v>
      </c>
      <c r="Z31" s="46">
        <f t="shared" si="0"/>
        <v>0</v>
      </c>
      <c r="AA31" s="46">
        <f t="shared" si="6"/>
        <v>0</v>
      </c>
      <c r="AB31" s="43">
        <f>VLOOKUP(D31,OBECaZSJaAM!K:T,10,0)</f>
        <v>0</v>
      </c>
      <c r="AC31" s="43" t="str">
        <f t="shared" si="7"/>
        <v>0</v>
      </c>
      <c r="AD31" s="43">
        <f>VLOOKUP(D31,OBECaZSJaAM!K:V,12,0)</f>
        <v>0</v>
      </c>
      <c r="AE31" s="43">
        <f>VLOOKUP(D31,OBECaZSJaAM!K:W,13,0)</f>
        <v>0</v>
      </c>
      <c r="AF31" s="43">
        <f>(COUNTIFS(OBECaZSJaAM!AG:AG,"A",OBECaZSJaAM!Y:Y,D31,OBECaZSJaAM!AI:AI,"*OBAM*"))+(COUNTIFS(OBECaZSJaAM!AH:AH,"A",OBECaZSJaAM!Y:Y,D31,OBECaZSJaAM!AI:AI,"*OBAM*"))</f>
        <v>0</v>
      </c>
      <c r="AG31" s="43">
        <f>COUNTIFS(OBECaZSJaAM!AG:AG,"A",OBECaZSJaAM!Y:Y,D31,OBECaZSJaAM!AI:AI,"*POAM*")+(COUNTIFS(OBECaZSJaAM!AH:AH,"A",OBECaZSJaAM!Y:Y,D31,OBECaZSJaAM!AI:AI,"*POAM*"))+(COUNTIFS(OBECaZSJaAM!AG:AG,"A",OBECaZSJaAM!Y:Y,D31,OBECaZSJaAM!AI:AI,"*OVMAM*")+(COUNTIFS(OBECaZSJaAM!AH:AH,"A",OBECaZSJaAM!Y:Y,D31,OBECaZSJaAM!AI:AI,"*OVMAM*"))+COUNTIFS(OBECaZSJaAM!AG:AG,"A",OBECaZSJaAM!Y:Y,D31,OBECaZSJaAM!AI:AI,"*SOCAM*")+(COUNTIFS(OBECaZSJaAM!AH:AH,"A",OBECaZSJaAM!Y:Y,D31,OBECaZSJaAM!AI:AI,"*SOCAM*")))</f>
        <v>0</v>
      </c>
      <c r="AH31" s="43">
        <f>(VLOOKUP(D31,OBECaZSJaAM!K:O,5,0))</f>
        <v>0</v>
      </c>
      <c r="AI31" s="43" t="str">
        <f>IFERROR(VLOOKUP(B31,OBECaZSJaAM!A:F,6,0),"")</f>
        <v/>
      </c>
      <c r="AJ31" s="43" t="str">
        <f t="shared" si="1"/>
        <v>katB</v>
      </c>
      <c r="AK31" s="43" t="str">
        <f t="shared" si="8"/>
        <v>N</v>
      </c>
      <c r="AL31" s="43" t="str">
        <f t="shared" si="9"/>
        <v>N</v>
      </c>
      <c r="AM31" s="43">
        <f>(COUNTIFS(OBECaZSJaAM!AG:AG,"A",OBECaZSJaAM!Y:Y,D31))+(COUNTIFS(OBECaZSJaAM!AH:AH,"A",OBECaZSJaAM!Y:Y,D31))-((COUNTIFS(OBECaZSJaAM!AG:AG,"A",OBECaZSJaAM!AI:AI,"OBAM",OBECaZSJaAM!Y:Y,zdroj!D31)+(COUNTIFS(OBECaZSJaAM!AG:AG,"A",OBECaZSJaAM!AI:AI,"OSTAM",OBECaZSJaAM!Y:Y,zdroj!D31)))+(COUNTIFS(OBECaZSJaAM!AH:AH,"A",OBECaZSJaAM!AI:AI,"OBAM",OBECaZSJaAM!Y:Y,zdroj!D31)+(COUNTIFS(OBECaZSJaAM!AH:AH,"A",OBECaZSJaAM!AI:AI,"OSTAM",OBECaZSJaAM!Y:Y,zdroj!D31))))</f>
        <v>0</v>
      </c>
      <c r="AN31" s="43" t="str">
        <f t="shared" si="2"/>
        <v>NEPOKRYTA VĚTŠINA SEAM</v>
      </c>
      <c r="AO31" s="43" t="str">
        <f t="shared" si="10"/>
        <v>katB</v>
      </c>
    </row>
    <row r="32" spans="1:41" x14ac:dyDescent="0.25">
      <c r="A32" s="43">
        <v>10</v>
      </c>
      <c r="B32" s="43" t="s">
        <v>501</v>
      </c>
      <c r="C32" s="43">
        <v>325562</v>
      </c>
      <c r="D32" s="43" t="s">
        <v>503</v>
      </c>
      <c r="E32" s="43" t="s">
        <v>462</v>
      </c>
      <c r="F32" s="43" t="s">
        <v>231</v>
      </c>
      <c r="G32">
        <v>13</v>
      </c>
      <c r="H32">
        <v>0</v>
      </c>
      <c r="I32">
        <v>0</v>
      </c>
      <c r="J32">
        <v>12</v>
      </c>
      <c r="K32">
        <v>1</v>
      </c>
      <c r="L32" s="43">
        <f>(COUNTIFS(OBECaZSJaAM!AG:AG,"A",OBECaZSJaAM!AJ:AJ,"ZPŮSOBILÉ",OBECaZSJaAM!Y:Y,zdroj!D32))+(COUNTIFS(OBECaZSJaAM!AH:AH,"A",OBECaZSJaAM!AJ:AJ,"ZPŮSOBILÉ",OBECaZSJaAM!Y:Y,zdroj!D32))</f>
        <v>0</v>
      </c>
      <c r="M32" s="43">
        <f>COUNTIFS(OBECaZSJaAM!AG:AG,"A",OBECaZSJaAM!AJ:AJ,"ZPŮSOBILÉ",OBECaZSJaAM!Y:Y,zdroj!D32)</f>
        <v>0</v>
      </c>
      <c r="N32" s="43">
        <f>COUNTIFS(OBECaZSJaAM!AH:AH,"A",OBECaZSJaAM!AJ:AJ,"ZPŮSOBILÉ",OBECaZSJaAM!Y:Y,zdroj!D32)</f>
        <v>0</v>
      </c>
      <c r="O32" s="43">
        <f t="shared" si="3"/>
        <v>0</v>
      </c>
      <c r="P32" s="43">
        <f t="shared" si="4"/>
        <v>0</v>
      </c>
      <c r="Q32" s="43">
        <f t="shared" si="5"/>
        <v>0</v>
      </c>
      <c r="R32" s="43">
        <f>COUNTIFS(OBECaZSJaAM!AG:AG,"A",OBECaZSJaAM!Y:Y,D32,OBECaZSJaAM!AI:AI,"*OBAM*")</f>
        <v>0</v>
      </c>
      <c r="S32" s="43">
        <f>COUNTIFS(OBECaZSJaAM!AG:AG,"A",OBECaZSJaAM!Y:Y,D32,OBECaZSJaAM!AI:AI,"*POAM*")</f>
        <v>0</v>
      </c>
      <c r="T32" s="43">
        <f>COUNTIFS(OBECaZSJaAM!AG:AG,"A",OBECaZSJaAM!Y:Y,D32,OBECaZSJaAM!AI:AI,"*OVMAM*")</f>
        <v>0</v>
      </c>
      <c r="U32" s="43">
        <f>COUNTIFS(OBECaZSJaAM!AG:AG,"A",OBECaZSJaAM!Y:Y,D32,OBECaZSJaAM!AI:AI,"*SOCAM*")</f>
        <v>0</v>
      </c>
      <c r="V32" s="43">
        <f>COUNTIFS(OBECaZSJaAM!AH:AH,"A",OBECaZSJaAM!Y:Y,D32,OBECaZSJaAM!AI:AI,"*OBAM*")</f>
        <v>0</v>
      </c>
      <c r="W32" s="43">
        <f>COUNTIFS(OBECaZSJaAM!AH:AH,"A",OBECaZSJaAM!Y:Y,D32,OBECaZSJaAM!AI:AI,"*POAM*")</f>
        <v>0</v>
      </c>
      <c r="X32" s="43">
        <f>COUNTIFS(OBECaZSJaAM!AH:AH,"A",OBECaZSJaAM!Y:Y,D32,OBECaZSJaAM!AI:AI,"*OVMAM*")</f>
        <v>0</v>
      </c>
      <c r="Y32" s="43">
        <f>COUNTIFS(OBECaZSJaAM!AH:AH,"A",OBECaZSJaAM!Y:Y,D32,OBECaZSJaAM!AI:AI,"*SOCAM*")</f>
        <v>0</v>
      </c>
      <c r="Z32" s="46">
        <f t="shared" si="0"/>
        <v>0</v>
      </c>
      <c r="AA32" s="46">
        <f t="shared" si="6"/>
        <v>0</v>
      </c>
      <c r="AB32" s="43">
        <f>VLOOKUP(D32,OBECaZSJaAM!K:T,10,0)</f>
        <v>0</v>
      </c>
      <c r="AC32" s="43" t="str">
        <f t="shared" si="7"/>
        <v>0</v>
      </c>
      <c r="AD32" s="43">
        <f>VLOOKUP(D32,OBECaZSJaAM!K:V,12,0)</f>
        <v>0</v>
      </c>
      <c r="AE32" s="43">
        <f>VLOOKUP(D32,OBECaZSJaAM!K:W,13,0)</f>
        <v>0</v>
      </c>
      <c r="AF32" s="43">
        <f>(COUNTIFS(OBECaZSJaAM!AG:AG,"A",OBECaZSJaAM!Y:Y,D32,OBECaZSJaAM!AI:AI,"*OBAM*"))+(COUNTIFS(OBECaZSJaAM!AH:AH,"A",OBECaZSJaAM!Y:Y,D32,OBECaZSJaAM!AI:AI,"*OBAM*"))</f>
        <v>0</v>
      </c>
      <c r="AG32" s="43">
        <f>COUNTIFS(OBECaZSJaAM!AG:AG,"A",OBECaZSJaAM!Y:Y,D32,OBECaZSJaAM!AI:AI,"*POAM*")+(COUNTIFS(OBECaZSJaAM!AH:AH,"A",OBECaZSJaAM!Y:Y,D32,OBECaZSJaAM!AI:AI,"*POAM*"))+(COUNTIFS(OBECaZSJaAM!AG:AG,"A",OBECaZSJaAM!Y:Y,D32,OBECaZSJaAM!AI:AI,"*OVMAM*")+(COUNTIFS(OBECaZSJaAM!AH:AH,"A",OBECaZSJaAM!Y:Y,D32,OBECaZSJaAM!AI:AI,"*OVMAM*"))+COUNTIFS(OBECaZSJaAM!AG:AG,"A",OBECaZSJaAM!Y:Y,D32,OBECaZSJaAM!AI:AI,"*SOCAM*")+(COUNTIFS(OBECaZSJaAM!AH:AH,"A",OBECaZSJaAM!Y:Y,D32,OBECaZSJaAM!AI:AI,"*SOCAM*")))</f>
        <v>0</v>
      </c>
      <c r="AH32" s="43">
        <f>(VLOOKUP(D32,OBECaZSJaAM!K:O,5,0))</f>
        <v>0</v>
      </c>
      <c r="AI32" s="43" t="str">
        <f>IFERROR(VLOOKUP(B32,OBECaZSJaAM!A:F,6,0),"")</f>
        <v/>
      </c>
      <c r="AJ32" s="43" t="str">
        <f t="shared" si="1"/>
        <v>katB</v>
      </c>
      <c r="AK32" s="43" t="str">
        <f t="shared" si="8"/>
        <v>N</v>
      </c>
      <c r="AL32" s="43" t="str">
        <f t="shared" si="9"/>
        <v>N</v>
      </c>
      <c r="AM32" s="43">
        <f>(COUNTIFS(OBECaZSJaAM!AG:AG,"A",OBECaZSJaAM!Y:Y,D32))+(COUNTIFS(OBECaZSJaAM!AH:AH,"A",OBECaZSJaAM!Y:Y,D32))-((COUNTIFS(OBECaZSJaAM!AG:AG,"A",OBECaZSJaAM!AI:AI,"OBAM",OBECaZSJaAM!Y:Y,zdroj!D32)+(COUNTIFS(OBECaZSJaAM!AG:AG,"A",OBECaZSJaAM!AI:AI,"OSTAM",OBECaZSJaAM!Y:Y,zdroj!D32)))+(COUNTIFS(OBECaZSJaAM!AH:AH,"A",OBECaZSJaAM!AI:AI,"OBAM",OBECaZSJaAM!Y:Y,zdroj!D32)+(COUNTIFS(OBECaZSJaAM!AH:AH,"A",OBECaZSJaAM!AI:AI,"OSTAM",OBECaZSJaAM!Y:Y,zdroj!D32))))</f>
        <v>0</v>
      </c>
      <c r="AN32" s="43" t="str">
        <f t="shared" si="2"/>
        <v>NEPOKRYTA VĚTŠINA SEAM</v>
      </c>
      <c r="AO32" s="43" t="str">
        <f t="shared" si="10"/>
        <v>katB</v>
      </c>
    </row>
    <row r="33" spans="1:41" x14ac:dyDescent="0.25">
      <c r="A33" s="43">
        <v>10</v>
      </c>
      <c r="B33" s="43" t="s">
        <v>504</v>
      </c>
      <c r="C33" s="43">
        <v>37222</v>
      </c>
      <c r="D33" s="43" t="s">
        <v>505</v>
      </c>
      <c r="E33" s="43" t="s">
        <v>462</v>
      </c>
      <c r="F33" s="43" t="s">
        <v>224</v>
      </c>
      <c r="G33">
        <v>12</v>
      </c>
      <c r="H33">
        <v>1</v>
      </c>
      <c r="I33">
        <v>0</v>
      </c>
      <c r="J33">
        <v>10</v>
      </c>
      <c r="K33">
        <v>2</v>
      </c>
      <c r="L33" s="43">
        <f>(COUNTIFS(OBECaZSJaAM!AG:AG,"A",OBECaZSJaAM!AJ:AJ,"ZPŮSOBILÉ",OBECaZSJaAM!Y:Y,zdroj!D33))+(COUNTIFS(OBECaZSJaAM!AH:AH,"A",OBECaZSJaAM!AJ:AJ,"ZPŮSOBILÉ",OBECaZSJaAM!Y:Y,zdroj!D33))</f>
        <v>0</v>
      </c>
      <c r="M33" s="43">
        <f>COUNTIFS(OBECaZSJaAM!AG:AG,"A",OBECaZSJaAM!AJ:AJ,"ZPŮSOBILÉ",OBECaZSJaAM!Y:Y,zdroj!D33)</f>
        <v>0</v>
      </c>
      <c r="N33" s="43">
        <f>COUNTIFS(OBECaZSJaAM!AH:AH,"A",OBECaZSJaAM!AJ:AJ,"ZPŮSOBILÉ",OBECaZSJaAM!Y:Y,zdroj!D33)</f>
        <v>0</v>
      </c>
      <c r="O33" s="43">
        <f t="shared" si="3"/>
        <v>0</v>
      </c>
      <c r="P33" s="43">
        <f t="shared" si="4"/>
        <v>0</v>
      </c>
      <c r="Q33" s="43">
        <f t="shared" si="5"/>
        <v>0</v>
      </c>
      <c r="R33" s="43">
        <f>COUNTIFS(OBECaZSJaAM!AG:AG,"A",OBECaZSJaAM!Y:Y,D33,OBECaZSJaAM!AI:AI,"*OBAM*")</f>
        <v>0</v>
      </c>
      <c r="S33" s="43">
        <f>COUNTIFS(OBECaZSJaAM!AG:AG,"A",OBECaZSJaAM!Y:Y,D33,OBECaZSJaAM!AI:AI,"*POAM*")</f>
        <v>0</v>
      </c>
      <c r="T33" s="43">
        <f>COUNTIFS(OBECaZSJaAM!AG:AG,"A",OBECaZSJaAM!Y:Y,D33,OBECaZSJaAM!AI:AI,"*OVMAM*")</f>
        <v>0</v>
      </c>
      <c r="U33" s="43">
        <f>COUNTIFS(OBECaZSJaAM!AG:AG,"A",OBECaZSJaAM!Y:Y,D33,OBECaZSJaAM!AI:AI,"*SOCAM*")</f>
        <v>0</v>
      </c>
      <c r="V33" s="43">
        <f>COUNTIFS(OBECaZSJaAM!AH:AH,"A",OBECaZSJaAM!Y:Y,D33,OBECaZSJaAM!AI:AI,"*OBAM*")</f>
        <v>0</v>
      </c>
      <c r="W33" s="43">
        <f>COUNTIFS(OBECaZSJaAM!AH:AH,"A",OBECaZSJaAM!Y:Y,D33,OBECaZSJaAM!AI:AI,"*POAM*")</f>
        <v>0</v>
      </c>
      <c r="X33" s="43">
        <f>COUNTIFS(OBECaZSJaAM!AH:AH,"A",OBECaZSJaAM!Y:Y,D33,OBECaZSJaAM!AI:AI,"*OVMAM*")</f>
        <v>0</v>
      </c>
      <c r="Y33" s="43">
        <f>COUNTIFS(OBECaZSJaAM!AH:AH,"A",OBECaZSJaAM!Y:Y,D33,OBECaZSJaAM!AI:AI,"*SOCAM*")</f>
        <v>0</v>
      </c>
      <c r="Z33" s="46">
        <f t="shared" si="0"/>
        <v>8.33</v>
      </c>
      <c r="AA33" s="46">
        <f t="shared" si="6"/>
        <v>0</v>
      </c>
      <c r="AB33" s="43">
        <f>VLOOKUP(D33,OBECaZSJaAM!K:T,10,0)</f>
        <v>0</v>
      </c>
      <c r="AC33" s="43" t="str">
        <f t="shared" si="7"/>
        <v>0</v>
      </c>
      <c r="AD33" s="43">
        <f>VLOOKUP(D33,OBECaZSJaAM!K:V,12,0)</f>
        <v>0</v>
      </c>
      <c r="AE33" s="43">
        <f>VLOOKUP(D33,OBECaZSJaAM!K:W,13,0)</f>
        <v>0</v>
      </c>
      <c r="AF33" s="43">
        <f>(COUNTIFS(OBECaZSJaAM!AG:AG,"A",OBECaZSJaAM!Y:Y,D33,OBECaZSJaAM!AI:AI,"*OBAM*"))+(COUNTIFS(OBECaZSJaAM!AH:AH,"A",OBECaZSJaAM!Y:Y,D33,OBECaZSJaAM!AI:AI,"*OBAM*"))</f>
        <v>0</v>
      </c>
      <c r="AG33" s="43">
        <f>COUNTIFS(OBECaZSJaAM!AG:AG,"A",OBECaZSJaAM!Y:Y,D33,OBECaZSJaAM!AI:AI,"*POAM*")+(COUNTIFS(OBECaZSJaAM!AH:AH,"A",OBECaZSJaAM!Y:Y,D33,OBECaZSJaAM!AI:AI,"*POAM*"))+(COUNTIFS(OBECaZSJaAM!AG:AG,"A",OBECaZSJaAM!Y:Y,D33,OBECaZSJaAM!AI:AI,"*OVMAM*")+(COUNTIFS(OBECaZSJaAM!AH:AH,"A",OBECaZSJaAM!Y:Y,D33,OBECaZSJaAM!AI:AI,"*OVMAM*"))+COUNTIFS(OBECaZSJaAM!AG:AG,"A",OBECaZSJaAM!Y:Y,D33,OBECaZSJaAM!AI:AI,"*SOCAM*")+(COUNTIFS(OBECaZSJaAM!AH:AH,"A",OBECaZSJaAM!Y:Y,D33,OBECaZSJaAM!AI:AI,"*SOCAM*")))</f>
        <v>0</v>
      </c>
      <c r="AH33" s="43">
        <f>(VLOOKUP(D33,OBECaZSJaAM!K:O,5,0))</f>
        <v>0</v>
      </c>
      <c r="AI33" s="43" t="str">
        <f>IFERROR(VLOOKUP(B33,OBECaZSJaAM!A:F,6,0),"")</f>
        <v/>
      </c>
      <c r="AJ33" s="43" t="str">
        <f t="shared" si="1"/>
        <v>katA</v>
      </c>
      <c r="AK33" s="43" t="str">
        <f t="shared" si="8"/>
        <v>N</v>
      </c>
      <c r="AL33" s="43" t="str">
        <f t="shared" si="9"/>
        <v>N</v>
      </c>
      <c r="AM33" s="43">
        <f>(COUNTIFS(OBECaZSJaAM!AG:AG,"A",OBECaZSJaAM!Y:Y,D33))+(COUNTIFS(OBECaZSJaAM!AH:AH,"A",OBECaZSJaAM!Y:Y,D33))-((COUNTIFS(OBECaZSJaAM!AG:AG,"A",OBECaZSJaAM!AI:AI,"OBAM",OBECaZSJaAM!Y:Y,zdroj!D33)+(COUNTIFS(OBECaZSJaAM!AG:AG,"A",OBECaZSJaAM!AI:AI,"OSTAM",OBECaZSJaAM!Y:Y,zdroj!D33)))+(COUNTIFS(OBECaZSJaAM!AH:AH,"A",OBECaZSJaAM!AI:AI,"OBAM",OBECaZSJaAM!Y:Y,zdroj!D33)+(COUNTIFS(OBECaZSJaAM!AH:AH,"A",OBECaZSJaAM!AI:AI,"OSTAM",OBECaZSJaAM!Y:Y,zdroj!D33))))</f>
        <v>0</v>
      </c>
      <c r="AN33" s="43" t="str">
        <f t="shared" si="2"/>
        <v>NEPOKRYTA VĚTŠINA SEAM</v>
      </c>
      <c r="AO33" s="43" t="str">
        <f t="shared" si="10"/>
        <v>katA</v>
      </c>
    </row>
    <row r="34" spans="1:41" x14ac:dyDescent="0.25">
      <c r="A34" s="43">
        <v>10</v>
      </c>
      <c r="B34" s="43" t="s">
        <v>504</v>
      </c>
      <c r="C34" s="43">
        <v>340600</v>
      </c>
      <c r="D34" s="43" t="s">
        <v>506</v>
      </c>
      <c r="E34" s="43" t="s">
        <v>462</v>
      </c>
      <c r="F34" s="43" t="s">
        <v>224</v>
      </c>
      <c r="G34">
        <v>16</v>
      </c>
      <c r="H34">
        <v>4</v>
      </c>
      <c r="I34">
        <v>0</v>
      </c>
      <c r="J34">
        <v>8</v>
      </c>
      <c r="K34">
        <v>8</v>
      </c>
      <c r="L34" s="43">
        <f>(COUNTIFS(OBECaZSJaAM!AG:AG,"A",OBECaZSJaAM!AJ:AJ,"ZPŮSOBILÉ",OBECaZSJaAM!Y:Y,zdroj!D34))+(COUNTIFS(OBECaZSJaAM!AH:AH,"A",OBECaZSJaAM!AJ:AJ,"ZPŮSOBILÉ",OBECaZSJaAM!Y:Y,zdroj!D34))</f>
        <v>0</v>
      </c>
      <c r="M34" s="43">
        <f>COUNTIFS(OBECaZSJaAM!AG:AG,"A",OBECaZSJaAM!AJ:AJ,"ZPŮSOBILÉ",OBECaZSJaAM!Y:Y,zdroj!D34)</f>
        <v>0</v>
      </c>
      <c r="N34" s="43">
        <f>COUNTIFS(OBECaZSJaAM!AH:AH,"A",OBECaZSJaAM!AJ:AJ,"ZPŮSOBILÉ",OBECaZSJaAM!Y:Y,zdroj!D34)</f>
        <v>0</v>
      </c>
      <c r="O34" s="43">
        <f t="shared" si="3"/>
        <v>0</v>
      </c>
      <c r="P34" s="43">
        <f t="shared" si="4"/>
        <v>0</v>
      </c>
      <c r="Q34" s="43">
        <f t="shared" si="5"/>
        <v>0</v>
      </c>
      <c r="R34" s="43">
        <f>COUNTIFS(OBECaZSJaAM!AG:AG,"A",OBECaZSJaAM!Y:Y,D34,OBECaZSJaAM!AI:AI,"*OBAM*")</f>
        <v>0</v>
      </c>
      <c r="S34" s="43">
        <f>COUNTIFS(OBECaZSJaAM!AG:AG,"A",OBECaZSJaAM!Y:Y,D34,OBECaZSJaAM!AI:AI,"*POAM*")</f>
        <v>0</v>
      </c>
      <c r="T34" s="43">
        <f>COUNTIFS(OBECaZSJaAM!AG:AG,"A",OBECaZSJaAM!Y:Y,D34,OBECaZSJaAM!AI:AI,"*OVMAM*")</f>
        <v>0</v>
      </c>
      <c r="U34" s="43">
        <f>COUNTIFS(OBECaZSJaAM!AG:AG,"A",OBECaZSJaAM!Y:Y,D34,OBECaZSJaAM!AI:AI,"*SOCAM*")</f>
        <v>0</v>
      </c>
      <c r="V34" s="43">
        <f>COUNTIFS(OBECaZSJaAM!AH:AH,"A",OBECaZSJaAM!Y:Y,D34,OBECaZSJaAM!AI:AI,"*OBAM*")</f>
        <v>0</v>
      </c>
      <c r="W34" s="43">
        <f>COUNTIFS(OBECaZSJaAM!AH:AH,"A",OBECaZSJaAM!Y:Y,D34,OBECaZSJaAM!AI:AI,"*POAM*")</f>
        <v>0</v>
      </c>
      <c r="X34" s="43">
        <f>COUNTIFS(OBECaZSJaAM!AH:AH,"A",OBECaZSJaAM!Y:Y,D34,OBECaZSJaAM!AI:AI,"*OVMAM*")</f>
        <v>0</v>
      </c>
      <c r="Y34" s="43">
        <f>COUNTIFS(OBECaZSJaAM!AH:AH,"A",OBECaZSJaAM!Y:Y,D34,OBECaZSJaAM!AI:AI,"*SOCAM*")</f>
        <v>0</v>
      </c>
      <c r="Z34" s="46">
        <f t="shared" si="0"/>
        <v>25</v>
      </c>
      <c r="AA34" s="46">
        <f t="shared" si="6"/>
        <v>0</v>
      </c>
      <c r="AB34" s="43">
        <f>VLOOKUP(D34,OBECaZSJaAM!K:T,10,0)</f>
        <v>0</v>
      </c>
      <c r="AC34" s="43" t="str">
        <f t="shared" si="7"/>
        <v>0</v>
      </c>
      <c r="AD34" s="43">
        <f>VLOOKUP(D34,OBECaZSJaAM!K:V,12,0)</f>
        <v>0</v>
      </c>
      <c r="AE34" s="43">
        <f>VLOOKUP(D34,OBECaZSJaAM!K:W,13,0)</f>
        <v>0</v>
      </c>
      <c r="AF34" s="43">
        <f>(COUNTIFS(OBECaZSJaAM!AG:AG,"A",OBECaZSJaAM!Y:Y,D34,OBECaZSJaAM!AI:AI,"*OBAM*"))+(COUNTIFS(OBECaZSJaAM!AH:AH,"A",OBECaZSJaAM!Y:Y,D34,OBECaZSJaAM!AI:AI,"*OBAM*"))</f>
        <v>0</v>
      </c>
      <c r="AG34" s="43">
        <f>COUNTIFS(OBECaZSJaAM!AG:AG,"A",OBECaZSJaAM!Y:Y,D34,OBECaZSJaAM!AI:AI,"*POAM*")+(COUNTIFS(OBECaZSJaAM!AH:AH,"A",OBECaZSJaAM!Y:Y,D34,OBECaZSJaAM!AI:AI,"*POAM*"))+(COUNTIFS(OBECaZSJaAM!AG:AG,"A",OBECaZSJaAM!Y:Y,D34,OBECaZSJaAM!AI:AI,"*OVMAM*")+(COUNTIFS(OBECaZSJaAM!AH:AH,"A",OBECaZSJaAM!Y:Y,D34,OBECaZSJaAM!AI:AI,"*OVMAM*"))+COUNTIFS(OBECaZSJaAM!AG:AG,"A",OBECaZSJaAM!Y:Y,D34,OBECaZSJaAM!AI:AI,"*SOCAM*")+(COUNTIFS(OBECaZSJaAM!AH:AH,"A",OBECaZSJaAM!Y:Y,D34,OBECaZSJaAM!AI:AI,"*SOCAM*")))</f>
        <v>0</v>
      </c>
      <c r="AH34" s="43">
        <f>(VLOOKUP(D34,OBECaZSJaAM!K:O,5,0))</f>
        <v>0</v>
      </c>
      <c r="AI34" s="43" t="str">
        <f>IFERROR(VLOOKUP(B34,OBECaZSJaAM!A:F,6,0),"")</f>
        <v/>
      </c>
      <c r="AJ34" s="43" t="str">
        <f t="shared" si="1"/>
        <v>katA</v>
      </c>
      <c r="AK34" s="43" t="str">
        <f t="shared" si="8"/>
        <v>N</v>
      </c>
      <c r="AL34" s="43" t="str">
        <f t="shared" si="9"/>
        <v>N</v>
      </c>
      <c r="AM34" s="43">
        <f>(COUNTIFS(OBECaZSJaAM!AG:AG,"A",OBECaZSJaAM!Y:Y,D34))+(COUNTIFS(OBECaZSJaAM!AH:AH,"A",OBECaZSJaAM!Y:Y,D34))-((COUNTIFS(OBECaZSJaAM!AG:AG,"A",OBECaZSJaAM!AI:AI,"OBAM",OBECaZSJaAM!Y:Y,zdroj!D34)+(COUNTIFS(OBECaZSJaAM!AG:AG,"A",OBECaZSJaAM!AI:AI,"OSTAM",OBECaZSJaAM!Y:Y,zdroj!D34)))+(COUNTIFS(OBECaZSJaAM!AH:AH,"A",OBECaZSJaAM!AI:AI,"OBAM",OBECaZSJaAM!Y:Y,zdroj!D34)+(COUNTIFS(OBECaZSJaAM!AH:AH,"A",OBECaZSJaAM!AI:AI,"OSTAM",OBECaZSJaAM!Y:Y,zdroj!D34))))</f>
        <v>0</v>
      </c>
      <c r="AN34" s="43" t="str">
        <f t="shared" si="2"/>
        <v>NEPOKRYTA VĚTŠINA SEAM</v>
      </c>
      <c r="AO34" s="43" t="str">
        <f t="shared" si="10"/>
        <v>katA</v>
      </c>
    </row>
    <row r="35" spans="1:41" x14ac:dyDescent="0.25">
      <c r="A35" s="43">
        <v>10</v>
      </c>
      <c r="B35" s="43" t="s">
        <v>504</v>
      </c>
      <c r="C35" s="43">
        <v>188361</v>
      </c>
      <c r="D35" s="43" t="s">
        <v>507</v>
      </c>
      <c r="E35" s="43" t="s">
        <v>462</v>
      </c>
      <c r="F35" s="43" t="s">
        <v>224</v>
      </c>
      <c r="G35">
        <v>48</v>
      </c>
      <c r="H35">
        <v>14</v>
      </c>
      <c r="I35">
        <v>0</v>
      </c>
      <c r="J35">
        <v>42</v>
      </c>
      <c r="K35">
        <v>6</v>
      </c>
      <c r="L35" s="43">
        <f>(COUNTIFS(OBECaZSJaAM!AG:AG,"A",OBECaZSJaAM!AJ:AJ,"ZPŮSOBILÉ",OBECaZSJaAM!Y:Y,zdroj!D35))+(COUNTIFS(OBECaZSJaAM!AH:AH,"A",OBECaZSJaAM!AJ:AJ,"ZPŮSOBILÉ",OBECaZSJaAM!Y:Y,zdroj!D35))</f>
        <v>0</v>
      </c>
      <c r="M35" s="43">
        <f>COUNTIFS(OBECaZSJaAM!AG:AG,"A",OBECaZSJaAM!AJ:AJ,"ZPŮSOBILÉ",OBECaZSJaAM!Y:Y,zdroj!D35)</f>
        <v>0</v>
      </c>
      <c r="N35" s="43">
        <f>COUNTIFS(OBECaZSJaAM!AH:AH,"A",OBECaZSJaAM!AJ:AJ,"ZPŮSOBILÉ",OBECaZSJaAM!Y:Y,zdroj!D35)</f>
        <v>0</v>
      </c>
      <c r="O35" s="43">
        <f t="shared" si="3"/>
        <v>0</v>
      </c>
      <c r="P35" s="43">
        <f t="shared" si="4"/>
        <v>0</v>
      </c>
      <c r="Q35" s="43">
        <f t="shared" si="5"/>
        <v>0</v>
      </c>
      <c r="R35" s="43">
        <f>COUNTIFS(OBECaZSJaAM!AG:AG,"A",OBECaZSJaAM!Y:Y,D35,OBECaZSJaAM!AI:AI,"*OBAM*")</f>
        <v>0</v>
      </c>
      <c r="S35" s="43">
        <f>COUNTIFS(OBECaZSJaAM!AG:AG,"A",OBECaZSJaAM!Y:Y,D35,OBECaZSJaAM!AI:AI,"*POAM*")</f>
        <v>0</v>
      </c>
      <c r="T35" s="43">
        <f>COUNTIFS(OBECaZSJaAM!AG:AG,"A",OBECaZSJaAM!Y:Y,D35,OBECaZSJaAM!AI:AI,"*OVMAM*")</f>
        <v>0</v>
      </c>
      <c r="U35" s="43">
        <f>COUNTIFS(OBECaZSJaAM!AG:AG,"A",OBECaZSJaAM!Y:Y,D35,OBECaZSJaAM!AI:AI,"*SOCAM*")</f>
        <v>0</v>
      </c>
      <c r="V35" s="43">
        <f>COUNTIFS(OBECaZSJaAM!AH:AH,"A",OBECaZSJaAM!Y:Y,D35,OBECaZSJaAM!AI:AI,"*OBAM*")</f>
        <v>0</v>
      </c>
      <c r="W35" s="43">
        <f>COUNTIFS(OBECaZSJaAM!AH:AH,"A",OBECaZSJaAM!Y:Y,D35,OBECaZSJaAM!AI:AI,"*POAM*")</f>
        <v>0</v>
      </c>
      <c r="X35" s="43">
        <f>COUNTIFS(OBECaZSJaAM!AH:AH,"A",OBECaZSJaAM!Y:Y,D35,OBECaZSJaAM!AI:AI,"*OVMAM*")</f>
        <v>0</v>
      </c>
      <c r="Y35" s="43">
        <f>COUNTIFS(OBECaZSJaAM!AH:AH,"A",OBECaZSJaAM!Y:Y,D35,OBECaZSJaAM!AI:AI,"*SOCAM*")</f>
        <v>0</v>
      </c>
      <c r="Z35" s="46">
        <f t="shared" si="0"/>
        <v>29.17</v>
      </c>
      <c r="AA35" s="46">
        <f t="shared" si="6"/>
        <v>0</v>
      </c>
      <c r="AB35" s="43">
        <f>VLOOKUP(D35,OBECaZSJaAM!K:T,10,0)</f>
        <v>0</v>
      </c>
      <c r="AC35" s="43" t="str">
        <f t="shared" si="7"/>
        <v>0</v>
      </c>
      <c r="AD35" s="43">
        <f>VLOOKUP(D35,OBECaZSJaAM!K:V,12,0)</f>
        <v>0</v>
      </c>
      <c r="AE35" s="43">
        <f>VLOOKUP(D35,OBECaZSJaAM!K:W,13,0)</f>
        <v>0</v>
      </c>
      <c r="AF35" s="43">
        <f>(COUNTIFS(OBECaZSJaAM!AG:AG,"A",OBECaZSJaAM!Y:Y,D35,OBECaZSJaAM!AI:AI,"*OBAM*"))+(COUNTIFS(OBECaZSJaAM!AH:AH,"A",OBECaZSJaAM!Y:Y,D35,OBECaZSJaAM!AI:AI,"*OBAM*"))</f>
        <v>0</v>
      </c>
      <c r="AG35" s="43">
        <f>COUNTIFS(OBECaZSJaAM!AG:AG,"A",OBECaZSJaAM!Y:Y,D35,OBECaZSJaAM!AI:AI,"*POAM*")+(COUNTIFS(OBECaZSJaAM!AH:AH,"A",OBECaZSJaAM!Y:Y,D35,OBECaZSJaAM!AI:AI,"*POAM*"))+(COUNTIFS(OBECaZSJaAM!AG:AG,"A",OBECaZSJaAM!Y:Y,D35,OBECaZSJaAM!AI:AI,"*OVMAM*")+(COUNTIFS(OBECaZSJaAM!AH:AH,"A",OBECaZSJaAM!Y:Y,D35,OBECaZSJaAM!AI:AI,"*OVMAM*"))+COUNTIFS(OBECaZSJaAM!AG:AG,"A",OBECaZSJaAM!Y:Y,D35,OBECaZSJaAM!AI:AI,"*SOCAM*")+(COUNTIFS(OBECaZSJaAM!AH:AH,"A",OBECaZSJaAM!Y:Y,D35,OBECaZSJaAM!AI:AI,"*SOCAM*")))</f>
        <v>0</v>
      </c>
      <c r="AH35" s="43">
        <f>(VLOOKUP(D35,OBECaZSJaAM!K:O,5,0))</f>
        <v>0</v>
      </c>
      <c r="AI35" s="43" t="str">
        <f>IFERROR(VLOOKUP(B35,OBECaZSJaAM!A:F,6,0),"")</f>
        <v/>
      </c>
      <c r="AJ35" s="43" t="str">
        <f t="shared" si="1"/>
        <v>katA</v>
      </c>
      <c r="AK35" s="43" t="str">
        <f t="shared" si="8"/>
        <v>N</v>
      </c>
      <c r="AL35" s="43" t="str">
        <f t="shared" si="9"/>
        <v>N</v>
      </c>
      <c r="AM35" s="43">
        <f>(COUNTIFS(OBECaZSJaAM!AG:AG,"A",OBECaZSJaAM!Y:Y,D35))+(COUNTIFS(OBECaZSJaAM!AH:AH,"A",OBECaZSJaAM!Y:Y,D35))-((COUNTIFS(OBECaZSJaAM!AG:AG,"A",OBECaZSJaAM!AI:AI,"OBAM",OBECaZSJaAM!Y:Y,zdroj!D35)+(COUNTIFS(OBECaZSJaAM!AG:AG,"A",OBECaZSJaAM!AI:AI,"OSTAM",OBECaZSJaAM!Y:Y,zdroj!D35)))+(COUNTIFS(OBECaZSJaAM!AH:AH,"A",OBECaZSJaAM!AI:AI,"OBAM",OBECaZSJaAM!Y:Y,zdroj!D35)+(COUNTIFS(OBECaZSJaAM!AH:AH,"A",OBECaZSJaAM!AI:AI,"OSTAM",OBECaZSJaAM!Y:Y,zdroj!D35))))</f>
        <v>0</v>
      </c>
      <c r="AN35" s="43" t="str">
        <f t="shared" si="2"/>
        <v>NEPOKRYTA VĚTŠINA SEAM</v>
      </c>
      <c r="AO35" s="43" t="str">
        <f t="shared" si="10"/>
        <v>katA</v>
      </c>
    </row>
    <row r="36" spans="1:41" x14ac:dyDescent="0.25">
      <c r="A36" s="43">
        <v>10</v>
      </c>
      <c r="B36" s="43" t="s">
        <v>504</v>
      </c>
      <c r="C36" s="43">
        <v>188379</v>
      </c>
      <c r="D36" s="43" t="s">
        <v>508</v>
      </c>
      <c r="E36" s="43" t="s">
        <v>462</v>
      </c>
      <c r="F36" s="43" t="s">
        <v>225</v>
      </c>
      <c r="G36">
        <v>24</v>
      </c>
      <c r="H36">
        <v>0</v>
      </c>
      <c r="I36">
        <v>0</v>
      </c>
      <c r="J36">
        <v>19</v>
      </c>
      <c r="K36">
        <v>5</v>
      </c>
      <c r="L36" s="43">
        <f>(COUNTIFS(OBECaZSJaAM!AG:AG,"A",OBECaZSJaAM!AJ:AJ,"ZPŮSOBILÉ",OBECaZSJaAM!Y:Y,zdroj!D36))+(COUNTIFS(OBECaZSJaAM!AH:AH,"A",OBECaZSJaAM!AJ:AJ,"ZPŮSOBILÉ",OBECaZSJaAM!Y:Y,zdroj!D36))</f>
        <v>0</v>
      </c>
      <c r="M36" s="43">
        <f>COUNTIFS(OBECaZSJaAM!AG:AG,"A",OBECaZSJaAM!AJ:AJ,"ZPŮSOBILÉ",OBECaZSJaAM!Y:Y,zdroj!D36)</f>
        <v>0</v>
      </c>
      <c r="N36" s="43">
        <f>COUNTIFS(OBECaZSJaAM!AH:AH,"A",OBECaZSJaAM!AJ:AJ,"ZPŮSOBILÉ",OBECaZSJaAM!Y:Y,zdroj!D36)</f>
        <v>0</v>
      </c>
      <c r="O36" s="43">
        <f t="shared" si="3"/>
        <v>0</v>
      </c>
      <c r="P36" s="43">
        <f t="shared" si="4"/>
        <v>0</v>
      </c>
      <c r="Q36" s="43">
        <f t="shared" si="5"/>
        <v>0</v>
      </c>
      <c r="R36" s="43">
        <f>COUNTIFS(OBECaZSJaAM!AG:AG,"A",OBECaZSJaAM!Y:Y,D36,OBECaZSJaAM!AI:AI,"*OBAM*")</f>
        <v>0</v>
      </c>
      <c r="S36" s="43">
        <f>COUNTIFS(OBECaZSJaAM!AG:AG,"A",OBECaZSJaAM!Y:Y,D36,OBECaZSJaAM!AI:AI,"*POAM*")</f>
        <v>0</v>
      </c>
      <c r="T36" s="43">
        <f>COUNTIFS(OBECaZSJaAM!AG:AG,"A",OBECaZSJaAM!Y:Y,D36,OBECaZSJaAM!AI:AI,"*OVMAM*")</f>
        <v>0</v>
      </c>
      <c r="U36" s="43">
        <f>COUNTIFS(OBECaZSJaAM!AG:AG,"A",OBECaZSJaAM!Y:Y,D36,OBECaZSJaAM!AI:AI,"*SOCAM*")</f>
        <v>0</v>
      </c>
      <c r="V36" s="43">
        <f>COUNTIFS(OBECaZSJaAM!AH:AH,"A",OBECaZSJaAM!Y:Y,D36,OBECaZSJaAM!AI:AI,"*OBAM*")</f>
        <v>0</v>
      </c>
      <c r="W36" s="43">
        <f>COUNTIFS(OBECaZSJaAM!AH:AH,"A",OBECaZSJaAM!Y:Y,D36,OBECaZSJaAM!AI:AI,"*POAM*")</f>
        <v>0</v>
      </c>
      <c r="X36" s="43">
        <f>COUNTIFS(OBECaZSJaAM!AH:AH,"A",OBECaZSJaAM!Y:Y,D36,OBECaZSJaAM!AI:AI,"*OVMAM*")</f>
        <v>0</v>
      </c>
      <c r="Y36" s="43">
        <f>COUNTIFS(OBECaZSJaAM!AH:AH,"A",OBECaZSJaAM!Y:Y,D36,OBECaZSJaAM!AI:AI,"*SOCAM*")</f>
        <v>0</v>
      </c>
      <c r="Z36" s="46">
        <f t="shared" si="0"/>
        <v>0</v>
      </c>
      <c r="AA36" s="46">
        <f t="shared" si="6"/>
        <v>0</v>
      </c>
      <c r="AB36" s="43">
        <f>VLOOKUP(D36,OBECaZSJaAM!K:T,10,0)</f>
        <v>0</v>
      </c>
      <c r="AC36" s="43" t="str">
        <f t="shared" si="7"/>
        <v>0</v>
      </c>
      <c r="AD36" s="43">
        <f>VLOOKUP(D36,OBECaZSJaAM!K:V,12,0)</f>
        <v>0</v>
      </c>
      <c r="AE36" s="43">
        <f>VLOOKUP(D36,OBECaZSJaAM!K:W,13,0)</f>
        <v>0</v>
      </c>
      <c r="AF36" s="43">
        <f>(COUNTIFS(OBECaZSJaAM!AG:AG,"A",OBECaZSJaAM!Y:Y,D36,OBECaZSJaAM!AI:AI,"*OBAM*"))+(COUNTIFS(OBECaZSJaAM!AH:AH,"A",OBECaZSJaAM!Y:Y,D36,OBECaZSJaAM!AI:AI,"*OBAM*"))</f>
        <v>0</v>
      </c>
      <c r="AG36" s="43">
        <f>COUNTIFS(OBECaZSJaAM!AG:AG,"A",OBECaZSJaAM!Y:Y,D36,OBECaZSJaAM!AI:AI,"*POAM*")+(COUNTIFS(OBECaZSJaAM!AH:AH,"A",OBECaZSJaAM!Y:Y,D36,OBECaZSJaAM!AI:AI,"*POAM*"))+(COUNTIFS(OBECaZSJaAM!AG:AG,"A",OBECaZSJaAM!Y:Y,D36,OBECaZSJaAM!AI:AI,"*OVMAM*")+(COUNTIFS(OBECaZSJaAM!AH:AH,"A",OBECaZSJaAM!Y:Y,D36,OBECaZSJaAM!AI:AI,"*OVMAM*"))+COUNTIFS(OBECaZSJaAM!AG:AG,"A",OBECaZSJaAM!Y:Y,D36,OBECaZSJaAM!AI:AI,"*SOCAM*")+(COUNTIFS(OBECaZSJaAM!AH:AH,"A",OBECaZSJaAM!Y:Y,D36,OBECaZSJaAM!AI:AI,"*SOCAM*")))</f>
        <v>0</v>
      </c>
      <c r="AH36" s="43">
        <f>(VLOOKUP(D36,OBECaZSJaAM!K:O,5,0))</f>
        <v>0</v>
      </c>
      <c r="AI36" s="43" t="str">
        <f>IFERROR(VLOOKUP(B36,OBECaZSJaAM!A:F,6,0),"")</f>
        <v/>
      </c>
      <c r="AJ36" s="43" t="str">
        <f t="shared" si="1"/>
        <v>katA</v>
      </c>
      <c r="AK36" s="43" t="str">
        <f t="shared" si="8"/>
        <v>N</v>
      </c>
      <c r="AL36" s="43" t="str">
        <f t="shared" si="9"/>
        <v>N</v>
      </c>
      <c r="AM36" s="43">
        <f>(COUNTIFS(OBECaZSJaAM!AG:AG,"A",OBECaZSJaAM!Y:Y,D36))+(COUNTIFS(OBECaZSJaAM!AH:AH,"A",OBECaZSJaAM!Y:Y,D36))-((COUNTIFS(OBECaZSJaAM!AG:AG,"A",OBECaZSJaAM!AI:AI,"OBAM",OBECaZSJaAM!Y:Y,zdroj!D36)+(COUNTIFS(OBECaZSJaAM!AG:AG,"A",OBECaZSJaAM!AI:AI,"OSTAM",OBECaZSJaAM!Y:Y,zdroj!D36)))+(COUNTIFS(OBECaZSJaAM!AH:AH,"A",OBECaZSJaAM!AI:AI,"OBAM",OBECaZSJaAM!Y:Y,zdroj!D36)+(COUNTIFS(OBECaZSJaAM!AH:AH,"A",OBECaZSJaAM!AI:AI,"OSTAM",OBECaZSJaAM!Y:Y,zdroj!D36))))</f>
        <v>0</v>
      </c>
      <c r="AN36" s="43" t="str">
        <f t="shared" si="2"/>
        <v>NEPOKRYTA VĚTŠINA SEAM</v>
      </c>
      <c r="AO36" s="43" t="str">
        <f t="shared" si="10"/>
        <v>katA</v>
      </c>
    </row>
    <row r="37" spans="1:41" x14ac:dyDescent="0.25">
      <c r="A37" s="43">
        <v>10</v>
      </c>
      <c r="B37" s="43" t="s">
        <v>447</v>
      </c>
      <c r="C37" s="43">
        <v>46400</v>
      </c>
      <c r="D37" s="43" t="s">
        <v>509</v>
      </c>
      <c r="E37" s="43" t="s">
        <v>232</v>
      </c>
      <c r="F37" s="43" t="s">
        <v>224</v>
      </c>
      <c r="G37">
        <v>62</v>
      </c>
      <c r="H37">
        <v>16</v>
      </c>
      <c r="I37">
        <v>0</v>
      </c>
      <c r="J37">
        <v>54</v>
      </c>
      <c r="K37">
        <v>8</v>
      </c>
      <c r="L37" s="43">
        <f>(COUNTIFS(OBECaZSJaAM!AG:AG,"A",OBECaZSJaAM!AJ:AJ,"ZPŮSOBILÉ",OBECaZSJaAM!Y:Y,zdroj!D37))+(COUNTIFS(OBECaZSJaAM!AH:AH,"A",OBECaZSJaAM!AJ:AJ,"ZPŮSOBILÉ",OBECaZSJaAM!Y:Y,zdroj!D37))</f>
        <v>0</v>
      </c>
      <c r="M37" s="43">
        <f>COUNTIFS(OBECaZSJaAM!AG:AG,"A",OBECaZSJaAM!AJ:AJ,"ZPŮSOBILÉ",OBECaZSJaAM!Y:Y,zdroj!D37)</f>
        <v>0</v>
      </c>
      <c r="N37" s="43">
        <f>COUNTIFS(OBECaZSJaAM!AH:AH,"A",OBECaZSJaAM!AJ:AJ,"ZPŮSOBILÉ",OBECaZSJaAM!Y:Y,zdroj!D37)</f>
        <v>0</v>
      </c>
      <c r="O37" s="43">
        <f t="shared" si="3"/>
        <v>0</v>
      </c>
      <c r="P37" s="43">
        <f t="shared" si="4"/>
        <v>0</v>
      </c>
      <c r="Q37" s="43">
        <f t="shared" si="5"/>
        <v>0</v>
      </c>
      <c r="R37" s="43">
        <f>COUNTIFS(OBECaZSJaAM!AG:AG,"A",OBECaZSJaAM!Y:Y,D37,OBECaZSJaAM!AI:AI,"*OBAM*")</f>
        <v>0</v>
      </c>
      <c r="S37" s="43">
        <f>COUNTIFS(OBECaZSJaAM!AG:AG,"A",OBECaZSJaAM!Y:Y,D37,OBECaZSJaAM!AI:AI,"*POAM*")</f>
        <v>0</v>
      </c>
      <c r="T37" s="43">
        <f>COUNTIFS(OBECaZSJaAM!AG:AG,"A",OBECaZSJaAM!Y:Y,D37,OBECaZSJaAM!AI:AI,"*OVMAM*")</f>
        <v>0</v>
      </c>
      <c r="U37" s="43">
        <f>COUNTIFS(OBECaZSJaAM!AG:AG,"A",OBECaZSJaAM!Y:Y,D37,OBECaZSJaAM!AI:AI,"*SOCAM*")</f>
        <v>0</v>
      </c>
      <c r="V37" s="43">
        <f>COUNTIFS(OBECaZSJaAM!AH:AH,"A",OBECaZSJaAM!Y:Y,D37,OBECaZSJaAM!AI:AI,"*OBAM*")</f>
        <v>0</v>
      </c>
      <c r="W37" s="43">
        <f>COUNTIFS(OBECaZSJaAM!AH:AH,"A",OBECaZSJaAM!Y:Y,D37,OBECaZSJaAM!AI:AI,"*POAM*")</f>
        <v>0</v>
      </c>
      <c r="X37" s="43">
        <f>COUNTIFS(OBECaZSJaAM!AH:AH,"A",OBECaZSJaAM!Y:Y,D37,OBECaZSJaAM!AI:AI,"*OVMAM*")</f>
        <v>0</v>
      </c>
      <c r="Y37" s="43">
        <f>COUNTIFS(OBECaZSJaAM!AH:AH,"A",OBECaZSJaAM!Y:Y,D37,OBECaZSJaAM!AI:AI,"*SOCAM*")</f>
        <v>0</v>
      </c>
      <c r="Z37" s="46">
        <f t="shared" si="0"/>
        <v>25.81</v>
      </c>
      <c r="AA37" s="46">
        <f t="shared" si="6"/>
        <v>0</v>
      </c>
      <c r="AB37" s="43">
        <f>VLOOKUP(D37,OBECaZSJaAM!K:T,10,0)</f>
        <v>0</v>
      </c>
      <c r="AC37" s="43" t="str">
        <f t="shared" si="7"/>
        <v>0</v>
      </c>
      <c r="AD37" s="43">
        <f>VLOOKUP(D37,OBECaZSJaAM!K:V,12,0)</f>
        <v>0</v>
      </c>
      <c r="AE37" s="43">
        <f>VLOOKUP(D37,OBECaZSJaAM!K:W,13,0)</f>
        <v>0</v>
      </c>
      <c r="AF37" s="43">
        <f>(COUNTIFS(OBECaZSJaAM!AG:AG,"A",OBECaZSJaAM!Y:Y,D37,OBECaZSJaAM!AI:AI,"*OBAM*"))+(COUNTIFS(OBECaZSJaAM!AH:AH,"A",OBECaZSJaAM!Y:Y,D37,OBECaZSJaAM!AI:AI,"*OBAM*"))</f>
        <v>0</v>
      </c>
      <c r="AG37" s="43">
        <f>COUNTIFS(OBECaZSJaAM!AG:AG,"A",OBECaZSJaAM!Y:Y,D37,OBECaZSJaAM!AI:AI,"*POAM*")+(COUNTIFS(OBECaZSJaAM!AH:AH,"A",OBECaZSJaAM!Y:Y,D37,OBECaZSJaAM!AI:AI,"*POAM*"))+(COUNTIFS(OBECaZSJaAM!AG:AG,"A",OBECaZSJaAM!Y:Y,D37,OBECaZSJaAM!AI:AI,"*OVMAM*")+(COUNTIFS(OBECaZSJaAM!AH:AH,"A",OBECaZSJaAM!Y:Y,D37,OBECaZSJaAM!AI:AI,"*OVMAM*"))+COUNTIFS(OBECaZSJaAM!AG:AG,"A",OBECaZSJaAM!Y:Y,D37,OBECaZSJaAM!AI:AI,"*SOCAM*")+(COUNTIFS(OBECaZSJaAM!AH:AH,"A",OBECaZSJaAM!Y:Y,D37,OBECaZSJaAM!AI:AI,"*SOCAM*")))</f>
        <v>0</v>
      </c>
      <c r="AH37" s="43">
        <f>(VLOOKUP(D37,OBECaZSJaAM!K:O,5,0))</f>
        <v>0</v>
      </c>
      <c r="AI37" s="43">
        <f>IFERROR(VLOOKUP(B37,OBECaZSJaAM!A:F,6,0),"")</f>
        <v>0</v>
      </c>
      <c r="AJ37" s="43" t="str">
        <f t="shared" si="1"/>
        <v>katA</v>
      </c>
      <c r="AK37" s="43" t="str">
        <f t="shared" si="8"/>
        <v>N</v>
      </c>
      <c r="AL37" s="43" t="str">
        <f t="shared" si="9"/>
        <v>N</v>
      </c>
      <c r="AM37" s="43">
        <f>(COUNTIFS(OBECaZSJaAM!AG:AG,"A",OBECaZSJaAM!Y:Y,D37))+(COUNTIFS(OBECaZSJaAM!AH:AH,"A",OBECaZSJaAM!Y:Y,D37))-((COUNTIFS(OBECaZSJaAM!AG:AG,"A",OBECaZSJaAM!AI:AI,"OBAM",OBECaZSJaAM!Y:Y,zdroj!D37)+(COUNTIFS(OBECaZSJaAM!AG:AG,"A",OBECaZSJaAM!AI:AI,"OSTAM",OBECaZSJaAM!Y:Y,zdroj!D37)))+(COUNTIFS(OBECaZSJaAM!AH:AH,"A",OBECaZSJaAM!AI:AI,"OBAM",OBECaZSJaAM!Y:Y,zdroj!D37)+(COUNTIFS(OBECaZSJaAM!AH:AH,"A",OBECaZSJaAM!AI:AI,"OSTAM",OBECaZSJaAM!Y:Y,zdroj!D37))))</f>
        <v>0</v>
      </c>
      <c r="AN37" s="43" t="str">
        <f t="shared" si="2"/>
        <v>NEPOKRYTA VĚTŠINA SEAM</v>
      </c>
      <c r="AO37" s="43" t="str">
        <f t="shared" si="10"/>
        <v>katA</v>
      </c>
    </row>
    <row r="38" spans="1:41" x14ac:dyDescent="0.25">
      <c r="A38" s="43">
        <v>10</v>
      </c>
      <c r="B38" s="43" t="s">
        <v>447</v>
      </c>
      <c r="C38" s="43">
        <v>46418</v>
      </c>
      <c r="D38" s="43" t="s">
        <v>510</v>
      </c>
      <c r="E38" s="43" t="s">
        <v>232</v>
      </c>
      <c r="F38" s="43" t="s">
        <v>225</v>
      </c>
      <c r="G38">
        <v>17</v>
      </c>
      <c r="H38">
        <v>0</v>
      </c>
      <c r="I38">
        <v>0</v>
      </c>
      <c r="J38">
        <v>12</v>
      </c>
      <c r="K38">
        <v>5</v>
      </c>
      <c r="L38" s="43">
        <f>(COUNTIFS(OBECaZSJaAM!AG:AG,"A",OBECaZSJaAM!AJ:AJ,"ZPŮSOBILÉ",OBECaZSJaAM!Y:Y,zdroj!D38))+(COUNTIFS(OBECaZSJaAM!AH:AH,"A",OBECaZSJaAM!AJ:AJ,"ZPŮSOBILÉ",OBECaZSJaAM!Y:Y,zdroj!D38))</f>
        <v>0</v>
      </c>
      <c r="M38" s="43">
        <f>COUNTIFS(OBECaZSJaAM!AG:AG,"A",OBECaZSJaAM!AJ:AJ,"ZPŮSOBILÉ",OBECaZSJaAM!Y:Y,zdroj!D38)</f>
        <v>0</v>
      </c>
      <c r="N38" s="43">
        <f>COUNTIFS(OBECaZSJaAM!AH:AH,"A",OBECaZSJaAM!AJ:AJ,"ZPŮSOBILÉ",OBECaZSJaAM!Y:Y,zdroj!D38)</f>
        <v>0</v>
      </c>
      <c r="O38" s="43">
        <f t="shared" si="3"/>
        <v>0</v>
      </c>
      <c r="P38" s="43">
        <f t="shared" si="4"/>
        <v>0</v>
      </c>
      <c r="Q38" s="43">
        <f t="shared" si="5"/>
        <v>0</v>
      </c>
      <c r="R38" s="43">
        <f>COUNTIFS(OBECaZSJaAM!AG:AG,"A",OBECaZSJaAM!Y:Y,D38,OBECaZSJaAM!AI:AI,"*OBAM*")</f>
        <v>0</v>
      </c>
      <c r="S38" s="43">
        <f>COUNTIFS(OBECaZSJaAM!AG:AG,"A",OBECaZSJaAM!Y:Y,D38,OBECaZSJaAM!AI:AI,"*POAM*")</f>
        <v>0</v>
      </c>
      <c r="T38" s="43">
        <f>COUNTIFS(OBECaZSJaAM!AG:AG,"A",OBECaZSJaAM!Y:Y,D38,OBECaZSJaAM!AI:AI,"*OVMAM*")</f>
        <v>0</v>
      </c>
      <c r="U38" s="43">
        <f>COUNTIFS(OBECaZSJaAM!AG:AG,"A",OBECaZSJaAM!Y:Y,D38,OBECaZSJaAM!AI:AI,"*SOCAM*")</f>
        <v>0</v>
      </c>
      <c r="V38" s="43">
        <f>COUNTIFS(OBECaZSJaAM!AH:AH,"A",OBECaZSJaAM!Y:Y,D38,OBECaZSJaAM!AI:AI,"*OBAM*")</f>
        <v>0</v>
      </c>
      <c r="W38" s="43">
        <f>COUNTIFS(OBECaZSJaAM!AH:AH,"A",OBECaZSJaAM!Y:Y,D38,OBECaZSJaAM!AI:AI,"*POAM*")</f>
        <v>0</v>
      </c>
      <c r="X38" s="43">
        <f>COUNTIFS(OBECaZSJaAM!AH:AH,"A",OBECaZSJaAM!Y:Y,D38,OBECaZSJaAM!AI:AI,"*OVMAM*")</f>
        <v>0</v>
      </c>
      <c r="Y38" s="43">
        <f>COUNTIFS(OBECaZSJaAM!AH:AH,"A",OBECaZSJaAM!Y:Y,D38,OBECaZSJaAM!AI:AI,"*SOCAM*")</f>
        <v>0</v>
      </c>
      <c r="Z38" s="46">
        <f t="shared" si="0"/>
        <v>0</v>
      </c>
      <c r="AA38" s="46">
        <f t="shared" si="6"/>
        <v>0</v>
      </c>
      <c r="AB38" s="43">
        <f>VLOOKUP(D38,OBECaZSJaAM!K:T,10,0)</f>
        <v>0</v>
      </c>
      <c r="AC38" s="43" t="str">
        <f t="shared" si="7"/>
        <v>0</v>
      </c>
      <c r="AD38" s="43">
        <f>VLOOKUP(D38,OBECaZSJaAM!K:V,12,0)</f>
        <v>0</v>
      </c>
      <c r="AE38" s="43">
        <f>VLOOKUP(D38,OBECaZSJaAM!K:W,13,0)</f>
        <v>0</v>
      </c>
      <c r="AF38" s="43">
        <f>(COUNTIFS(OBECaZSJaAM!AG:AG,"A",OBECaZSJaAM!Y:Y,D38,OBECaZSJaAM!AI:AI,"*OBAM*"))+(COUNTIFS(OBECaZSJaAM!AH:AH,"A",OBECaZSJaAM!Y:Y,D38,OBECaZSJaAM!AI:AI,"*OBAM*"))</f>
        <v>0</v>
      </c>
      <c r="AG38" s="43">
        <f>COUNTIFS(OBECaZSJaAM!AG:AG,"A",OBECaZSJaAM!Y:Y,D38,OBECaZSJaAM!AI:AI,"*POAM*")+(COUNTIFS(OBECaZSJaAM!AH:AH,"A",OBECaZSJaAM!Y:Y,D38,OBECaZSJaAM!AI:AI,"*POAM*"))+(COUNTIFS(OBECaZSJaAM!AG:AG,"A",OBECaZSJaAM!Y:Y,D38,OBECaZSJaAM!AI:AI,"*OVMAM*")+(COUNTIFS(OBECaZSJaAM!AH:AH,"A",OBECaZSJaAM!Y:Y,D38,OBECaZSJaAM!AI:AI,"*OVMAM*"))+COUNTIFS(OBECaZSJaAM!AG:AG,"A",OBECaZSJaAM!Y:Y,D38,OBECaZSJaAM!AI:AI,"*SOCAM*")+(COUNTIFS(OBECaZSJaAM!AH:AH,"A",OBECaZSJaAM!Y:Y,D38,OBECaZSJaAM!AI:AI,"*SOCAM*")))</f>
        <v>0</v>
      </c>
      <c r="AH38" s="43">
        <f>(VLOOKUP(D38,OBECaZSJaAM!K:O,5,0))</f>
        <v>0</v>
      </c>
      <c r="AI38" s="43">
        <f>IFERROR(VLOOKUP(B38,OBECaZSJaAM!A:F,6,0),"")</f>
        <v>0</v>
      </c>
      <c r="AJ38" s="43" t="str">
        <f t="shared" si="1"/>
        <v>katA</v>
      </c>
      <c r="AK38" s="43" t="str">
        <f t="shared" si="8"/>
        <v>N</v>
      </c>
      <c r="AL38" s="43" t="str">
        <f t="shared" si="9"/>
        <v>N</v>
      </c>
      <c r="AM38" s="43">
        <f>(COUNTIFS(OBECaZSJaAM!AG:AG,"A",OBECaZSJaAM!Y:Y,D38))+(COUNTIFS(OBECaZSJaAM!AH:AH,"A",OBECaZSJaAM!Y:Y,D38))-((COUNTIFS(OBECaZSJaAM!AG:AG,"A",OBECaZSJaAM!AI:AI,"OBAM",OBECaZSJaAM!Y:Y,zdroj!D38)+(COUNTIFS(OBECaZSJaAM!AG:AG,"A",OBECaZSJaAM!AI:AI,"OSTAM",OBECaZSJaAM!Y:Y,zdroj!D38)))+(COUNTIFS(OBECaZSJaAM!AH:AH,"A",OBECaZSJaAM!AI:AI,"OBAM",OBECaZSJaAM!Y:Y,zdroj!D38)+(COUNTIFS(OBECaZSJaAM!AH:AH,"A",OBECaZSJaAM!AI:AI,"OSTAM",OBECaZSJaAM!Y:Y,zdroj!D38))))</f>
        <v>0</v>
      </c>
      <c r="AN38" s="43" t="str">
        <f t="shared" si="2"/>
        <v>NEPOKRYTA VĚTŠINA SEAM</v>
      </c>
      <c r="AO38" s="43" t="str">
        <f t="shared" si="10"/>
        <v>katA</v>
      </c>
    </row>
    <row r="39" spans="1:41" x14ac:dyDescent="0.25">
      <c r="A39" s="43">
        <v>10</v>
      </c>
      <c r="B39" s="43" t="s">
        <v>513</v>
      </c>
      <c r="C39" s="43">
        <v>46523</v>
      </c>
      <c r="D39" s="43" t="s">
        <v>514</v>
      </c>
      <c r="E39" s="43" t="s">
        <v>462</v>
      </c>
      <c r="F39" s="43" t="s">
        <v>231</v>
      </c>
      <c r="G39">
        <v>311</v>
      </c>
      <c r="H39">
        <v>43</v>
      </c>
      <c r="I39">
        <v>43</v>
      </c>
      <c r="J39">
        <v>292</v>
      </c>
      <c r="K39">
        <v>19</v>
      </c>
      <c r="L39" s="43">
        <f>(COUNTIFS(OBECaZSJaAM!AG:AG,"A",OBECaZSJaAM!AJ:AJ,"ZPŮSOBILÉ",OBECaZSJaAM!Y:Y,zdroj!D39))+(COUNTIFS(OBECaZSJaAM!AH:AH,"A",OBECaZSJaAM!AJ:AJ,"ZPŮSOBILÉ",OBECaZSJaAM!Y:Y,zdroj!D39))</f>
        <v>0</v>
      </c>
      <c r="M39" s="43">
        <f>COUNTIFS(OBECaZSJaAM!AG:AG,"A",OBECaZSJaAM!AJ:AJ,"ZPŮSOBILÉ",OBECaZSJaAM!Y:Y,zdroj!D39)</f>
        <v>0</v>
      </c>
      <c r="N39" s="43">
        <f>COUNTIFS(OBECaZSJaAM!AH:AH,"A",OBECaZSJaAM!AJ:AJ,"ZPŮSOBILÉ",OBECaZSJaAM!Y:Y,zdroj!D39)</f>
        <v>0</v>
      </c>
      <c r="O39" s="43">
        <f t="shared" si="3"/>
        <v>0</v>
      </c>
      <c r="P39" s="43">
        <f t="shared" si="4"/>
        <v>0</v>
      </c>
      <c r="Q39" s="43">
        <f t="shared" si="5"/>
        <v>0</v>
      </c>
      <c r="R39" s="43">
        <f>COUNTIFS(OBECaZSJaAM!AG:AG,"A",OBECaZSJaAM!Y:Y,D39,OBECaZSJaAM!AI:AI,"*OBAM*")</f>
        <v>0</v>
      </c>
      <c r="S39" s="43">
        <f>COUNTIFS(OBECaZSJaAM!AG:AG,"A",OBECaZSJaAM!Y:Y,D39,OBECaZSJaAM!AI:AI,"*POAM*")</f>
        <v>0</v>
      </c>
      <c r="T39" s="43">
        <f>COUNTIFS(OBECaZSJaAM!AG:AG,"A",OBECaZSJaAM!Y:Y,D39,OBECaZSJaAM!AI:AI,"*OVMAM*")</f>
        <v>0</v>
      </c>
      <c r="U39" s="43">
        <f>COUNTIFS(OBECaZSJaAM!AG:AG,"A",OBECaZSJaAM!Y:Y,D39,OBECaZSJaAM!AI:AI,"*SOCAM*")</f>
        <v>0</v>
      </c>
      <c r="V39" s="43">
        <f>COUNTIFS(OBECaZSJaAM!AH:AH,"A",OBECaZSJaAM!Y:Y,D39,OBECaZSJaAM!AI:AI,"*OBAM*")</f>
        <v>0</v>
      </c>
      <c r="W39" s="43">
        <f>COUNTIFS(OBECaZSJaAM!AH:AH,"A",OBECaZSJaAM!Y:Y,D39,OBECaZSJaAM!AI:AI,"*POAM*")</f>
        <v>0</v>
      </c>
      <c r="X39" s="43">
        <f>COUNTIFS(OBECaZSJaAM!AH:AH,"A",OBECaZSJaAM!Y:Y,D39,OBECaZSJaAM!AI:AI,"*OVMAM*")</f>
        <v>0</v>
      </c>
      <c r="Y39" s="43">
        <f>COUNTIFS(OBECaZSJaAM!AH:AH,"A",OBECaZSJaAM!Y:Y,D39,OBECaZSJaAM!AI:AI,"*SOCAM*")</f>
        <v>0</v>
      </c>
      <c r="Z39" s="46">
        <f t="shared" si="0"/>
        <v>13.83</v>
      </c>
      <c r="AA39" s="46">
        <f t="shared" si="6"/>
        <v>13.83</v>
      </c>
      <c r="AB39" s="43">
        <f>VLOOKUP(D39,OBECaZSJaAM!K:T,10,0)</f>
        <v>0</v>
      </c>
      <c r="AC39" s="43" t="str">
        <f t="shared" si="7"/>
        <v>0</v>
      </c>
      <c r="AD39" s="43">
        <f>VLOOKUP(D39,OBECaZSJaAM!K:V,12,0)</f>
        <v>0</v>
      </c>
      <c r="AE39" s="43">
        <f>VLOOKUP(D39,OBECaZSJaAM!K:W,13,0)</f>
        <v>0</v>
      </c>
      <c r="AF39" s="43">
        <f>(COUNTIFS(OBECaZSJaAM!AG:AG,"A",OBECaZSJaAM!Y:Y,D39,OBECaZSJaAM!AI:AI,"*OBAM*"))+(COUNTIFS(OBECaZSJaAM!AH:AH,"A",OBECaZSJaAM!Y:Y,D39,OBECaZSJaAM!AI:AI,"*OBAM*"))</f>
        <v>0</v>
      </c>
      <c r="AG39" s="43">
        <f>COUNTIFS(OBECaZSJaAM!AG:AG,"A",OBECaZSJaAM!Y:Y,D39,OBECaZSJaAM!AI:AI,"*POAM*")+(COUNTIFS(OBECaZSJaAM!AH:AH,"A",OBECaZSJaAM!Y:Y,D39,OBECaZSJaAM!AI:AI,"*POAM*"))+(COUNTIFS(OBECaZSJaAM!AG:AG,"A",OBECaZSJaAM!Y:Y,D39,OBECaZSJaAM!AI:AI,"*OVMAM*")+(COUNTIFS(OBECaZSJaAM!AH:AH,"A",OBECaZSJaAM!Y:Y,D39,OBECaZSJaAM!AI:AI,"*OVMAM*"))+COUNTIFS(OBECaZSJaAM!AG:AG,"A",OBECaZSJaAM!Y:Y,D39,OBECaZSJaAM!AI:AI,"*SOCAM*")+(COUNTIFS(OBECaZSJaAM!AH:AH,"A",OBECaZSJaAM!Y:Y,D39,OBECaZSJaAM!AI:AI,"*SOCAM*")))</f>
        <v>0</v>
      </c>
      <c r="AH39" s="43">
        <f>(VLOOKUP(D39,OBECaZSJaAM!K:O,5,0))</f>
        <v>0</v>
      </c>
      <c r="AI39" s="43" t="str">
        <f>IFERROR(VLOOKUP(B39,OBECaZSJaAM!A:F,6,0),"")</f>
        <v/>
      </c>
      <c r="AJ39" s="43" t="str">
        <f t="shared" si="1"/>
        <v>katB</v>
      </c>
      <c r="AK39" s="43" t="str">
        <f t="shared" si="8"/>
        <v>N</v>
      </c>
      <c r="AL39" s="43" t="str">
        <f t="shared" si="9"/>
        <v>N</v>
      </c>
      <c r="AM39" s="43">
        <f>(COUNTIFS(OBECaZSJaAM!AG:AG,"A",OBECaZSJaAM!Y:Y,D39))+(COUNTIFS(OBECaZSJaAM!AH:AH,"A",OBECaZSJaAM!Y:Y,D39))-((COUNTIFS(OBECaZSJaAM!AG:AG,"A",OBECaZSJaAM!AI:AI,"OBAM",OBECaZSJaAM!Y:Y,zdroj!D39)+(COUNTIFS(OBECaZSJaAM!AG:AG,"A",OBECaZSJaAM!AI:AI,"OSTAM",OBECaZSJaAM!Y:Y,zdroj!D39)))+(COUNTIFS(OBECaZSJaAM!AH:AH,"A",OBECaZSJaAM!AI:AI,"OBAM",OBECaZSJaAM!Y:Y,zdroj!D39)+(COUNTIFS(OBECaZSJaAM!AH:AH,"A",OBECaZSJaAM!AI:AI,"OSTAM",OBECaZSJaAM!Y:Y,zdroj!D39))))</f>
        <v>0</v>
      </c>
      <c r="AN39" s="43" t="str">
        <f t="shared" si="2"/>
        <v>NEPOKRYTA VĚTŠINA SEAM</v>
      </c>
      <c r="AO39" s="43" t="str">
        <f t="shared" si="10"/>
        <v>katB</v>
      </c>
    </row>
    <row r="40" spans="1:41" x14ac:dyDescent="0.25">
      <c r="A40" s="43">
        <v>10</v>
      </c>
      <c r="B40" s="43" t="s">
        <v>515</v>
      </c>
      <c r="C40" s="43">
        <v>46558</v>
      </c>
      <c r="D40" s="43" t="s">
        <v>516</v>
      </c>
      <c r="E40" s="43" t="s">
        <v>462</v>
      </c>
      <c r="F40" s="43" t="s">
        <v>231</v>
      </c>
      <c r="G40">
        <v>13</v>
      </c>
      <c r="H40">
        <v>0</v>
      </c>
      <c r="I40">
        <v>0</v>
      </c>
      <c r="J40">
        <v>11</v>
      </c>
      <c r="K40">
        <v>2</v>
      </c>
      <c r="L40" s="43">
        <f>(COUNTIFS(OBECaZSJaAM!AG:AG,"A",OBECaZSJaAM!AJ:AJ,"ZPŮSOBILÉ",OBECaZSJaAM!Y:Y,zdroj!D40))+(COUNTIFS(OBECaZSJaAM!AH:AH,"A",OBECaZSJaAM!AJ:AJ,"ZPŮSOBILÉ",OBECaZSJaAM!Y:Y,zdroj!D40))</f>
        <v>0</v>
      </c>
      <c r="M40" s="43">
        <f>COUNTIFS(OBECaZSJaAM!AG:AG,"A",OBECaZSJaAM!AJ:AJ,"ZPŮSOBILÉ",OBECaZSJaAM!Y:Y,zdroj!D40)</f>
        <v>0</v>
      </c>
      <c r="N40" s="43">
        <f>COUNTIFS(OBECaZSJaAM!AH:AH,"A",OBECaZSJaAM!AJ:AJ,"ZPŮSOBILÉ",OBECaZSJaAM!Y:Y,zdroj!D40)</f>
        <v>0</v>
      </c>
      <c r="O40" s="43">
        <f t="shared" si="3"/>
        <v>0</v>
      </c>
      <c r="P40" s="43">
        <f t="shared" si="4"/>
        <v>0</v>
      </c>
      <c r="Q40" s="43">
        <f t="shared" si="5"/>
        <v>0</v>
      </c>
      <c r="R40" s="43">
        <f>COUNTIFS(OBECaZSJaAM!AG:AG,"A",OBECaZSJaAM!Y:Y,D40,OBECaZSJaAM!AI:AI,"*OBAM*")</f>
        <v>0</v>
      </c>
      <c r="S40" s="43">
        <f>COUNTIFS(OBECaZSJaAM!AG:AG,"A",OBECaZSJaAM!Y:Y,D40,OBECaZSJaAM!AI:AI,"*POAM*")</f>
        <v>0</v>
      </c>
      <c r="T40" s="43">
        <f>COUNTIFS(OBECaZSJaAM!AG:AG,"A",OBECaZSJaAM!Y:Y,D40,OBECaZSJaAM!AI:AI,"*OVMAM*")</f>
        <v>0</v>
      </c>
      <c r="U40" s="43">
        <f>COUNTIFS(OBECaZSJaAM!AG:AG,"A",OBECaZSJaAM!Y:Y,D40,OBECaZSJaAM!AI:AI,"*SOCAM*")</f>
        <v>0</v>
      </c>
      <c r="V40" s="43">
        <f>COUNTIFS(OBECaZSJaAM!AH:AH,"A",OBECaZSJaAM!Y:Y,D40,OBECaZSJaAM!AI:AI,"*OBAM*")</f>
        <v>0</v>
      </c>
      <c r="W40" s="43">
        <f>COUNTIFS(OBECaZSJaAM!AH:AH,"A",OBECaZSJaAM!Y:Y,D40,OBECaZSJaAM!AI:AI,"*POAM*")</f>
        <v>0</v>
      </c>
      <c r="X40" s="43">
        <f>COUNTIFS(OBECaZSJaAM!AH:AH,"A",OBECaZSJaAM!Y:Y,D40,OBECaZSJaAM!AI:AI,"*OVMAM*")</f>
        <v>0</v>
      </c>
      <c r="Y40" s="43">
        <f>COUNTIFS(OBECaZSJaAM!AH:AH,"A",OBECaZSJaAM!Y:Y,D40,OBECaZSJaAM!AI:AI,"*SOCAM*")</f>
        <v>0</v>
      </c>
      <c r="Z40" s="46">
        <f t="shared" si="0"/>
        <v>0</v>
      </c>
      <c r="AA40" s="46">
        <f t="shared" si="6"/>
        <v>0</v>
      </c>
      <c r="AB40" s="43">
        <f>VLOOKUP(D40,OBECaZSJaAM!K:T,10,0)</f>
        <v>0</v>
      </c>
      <c r="AC40" s="43" t="str">
        <f t="shared" si="7"/>
        <v>0</v>
      </c>
      <c r="AD40" s="43">
        <f>VLOOKUP(D40,OBECaZSJaAM!K:V,12,0)</f>
        <v>0</v>
      </c>
      <c r="AE40" s="43">
        <f>VLOOKUP(D40,OBECaZSJaAM!K:W,13,0)</f>
        <v>0</v>
      </c>
      <c r="AF40" s="43">
        <f>(COUNTIFS(OBECaZSJaAM!AG:AG,"A",OBECaZSJaAM!Y:Y,D40,OBECaZSJaAM!AI:AI,"*OBAM*"))+(COUNTIFS(OBECaZSJaAM!AH:AH,"A",OBECaZSJaAM!Y:Y,D40,OBECaZSJaAM!AI:AI,"*OBAM*"))</f>
        <v>0</v>
      </c>
      <c r="AG40" s="43">
        <f>COUNTIFS(OBECaZSJaAM!AG:AG,"A",OBECaZSJaAM!Y:Y,D40,OBECaZSJaAM!AI:AI,"*POAM*")+(COUNTIFS(OBECaZSJaAM!AH:AH,"A",OBECaZSJaAM!Y:Y,D40,OBECaZSJaAM!AI:AI,"*POAM*"))+(COUNTIFS(OBECaZSJaAM!AG:AG,"A",OBECaZSJaAM!Y:Y,D40,OBECaZSJaAM!AI:AI,"*OVMAM*")+(COUNTIFS(OBECaZSJaAM!AH:AH,"A",OBECaZSJaAM!Y:Y,D40,OBECaZSJaAM!AI:AI,"*OVMAM*"))+COUNTIFS(OBECaZSJaAM!AG:AG,"A",OBECaZSJaAM!Y:Y,D40,OBECaZSJaAM!AI:AI,"*SOCAM*")+(COUNTIFS(OBECaZSJaAM!AH:AH,"A",OBECaZSJaAM!Y:Y,D40,OBECaZSJaAM!AI:AI,"*SOCAM*")))</f>
        <v>0</v>
      </c>
      <c r="AH40" s="43">
        <f>(VLOOKUP(D40,OBECaZSJaAM!K:O,5,0))</f>
        <v>0</v>
      </c>
      <c r="AI40" s="43" t="str">
        <f>IFERROR(VLOOKUP(B40,OBECaZSJaAM!A:F,6,0),"")</f>
        <v/>
      </c>
      <c r="AJ40" s="43" t="str">
        <f t="shared" si="1"/>
        <v>katB</v>
      </c>
      <c r="AK40" s="43" t="str">
        <f t="shared" si="8"/>
        <v>N</v>
      </c>
      <c r="AL40" s="43" t="str">
        <f t="shared" si="9"/>
        <v>N</v>
      </c>
      <c r="AM40" s="43">
        <f>(COUNTIFS(OBECaZSJaAM!AG:AG,"A",OBECaZSJaAM!Y:Y,D40))+(COUNTIFS(OBECaZSJaAM!AH:AH,"A",OBECaZSJaAM!Y:Y,D40))-((COUNTIFS(OBECaZSJaAM!AG:AG,"A",OBECaZSJaAM!AI:AI,"OBAM",OBECaZSJaAM!Y:Y,zdroj!D40)+(COUNTIFS(OBECaZSJaAM!AG:AG,"A",OBECaZSJaAM!AI:AI,"OSTAM",OBECaZSJaAM!Y:Y,zdroj!D40)))+(COUNTIFS(OBECaZSJaAM!AH:AH,"A",OBECaZSJaAM!AI:AI,"OBAM",OBECaZSJaAM!Y:Y,zdroj!D40)+(COUNTIFS(OBECaZSJaAM!AH:AH,"A",OBECaZSJaAM!AI:AI,"OSTAM",OBECaZSJaAM!Y:Y,zdroj!D40))))</f>
        <v>0</v>
      </c>
      <c r="AN40" s="43" t="str">
        <f t="shared" si="2"/>
        <v>NEPOKRYTA VĚTŠINA SEAM</v>
      </c>
      <c r="AO40" s="43" t="str">
        <f t="shared" si="10"/>
        <v>katB</v>
      </c>
    </row>
    <row r="41" spans="1:41" x14ac:dyDescent="0.25">
      <c r="A41" s="43">
        <v>10</v>
      </c>
      <c r="B41" s="43" t="s">
        <v>517</v>
      </c>
      <c r="C41" s="43">
        <v>46850</v>
      </c>
      <c r="D41" s="43" t="s">
        <v>518</v>
      </c>
      <c r="E41" s="43" t="s">
        <v>462</v>
      </c>
      <c r="F41" s="43" t="s">
        <v>224</v>
      </c>
      <c r="G41">
        <v>85</v>
      </c>
      <c r="H41">
        <v>15</v>
      </c>
      <c r="I41">
        <v>1</v>
      </c>
      <c r="J41">
        <v>76</v>
      </c>
      <c r="K41">
        <v>9</v>
      </c>
      <c r="L41" s="43">
        <f>(COUNTIFS(OBECaZSJaAM!AG:AG,"A",OBECaZSJaAM!AJ:AJ,"ZPŮSOBILÉ",OBECaZSJaAM!Y:Y,zdroj!D41))+(COUNTIFS(OBECaZSJaAM!AH:AH,"A",OBECaZSJaAM!AJ:AJ,"ZPŮSOBILÉ",OBECaZSJaAM!Y:Y,zdroj!D41))</f>
        <v>0</v>
      </c>
      <c r="M41" s="43">
        <f>COUNTIFS(OBECaZSJaAM!AG:AG,"A",OBECaZSJaAM!AJ:AJ,"ZPŮSOBILÉ",OBECaZSJaAM!Y:Y,zdroj!D41)</f>
        <v>0</v>
      </c>
      <c r="N41" s="43">
        <f>COUNTIFS(OBECaZSJaAM!AH:AH,"A",OBECaZSJaAM!AJ:AJ,"ZPŮSOBILÉ",OBECaZSJaAM!Y:Y,zdroj!D41)</f>
        <v>0</v>
      </c>
      <c r="O41" s="43">
        <f t="shared" si="3"/>
        <v>0</v>
      </c>
      <c r="P41" s="43">
        <f t="shared" si="4"/>
        <v>0</v>
      </c>
      <c r="Q41" s="43">
        <f t="shared" si="5"/>
        <v>0</v>
      </c>
      <c r="R41" s="43">
        <f>COUNTIFS(OBECaZSJaAM!AG:AG,"A",OBECaZSJaAM!Y:Y,D41,OBECaZSJaAM!AI:AI,"*OBAM*")</f>
        <v>0</v>
      </c>
      <c r="S41" s="43">
        <f>COUNTIFS(OBECaZSJaAM!AG:AG,"A",OBECaZSJaAM!Y:Y,D41,OBECaZSJaAM!AI:AI,"*POAM*")</f>
        <v>0</v>
      </c>
      <c r="T41" s="43">
        <f>COUNTIFS(OBECaZSJaAM!AG:AG,"A",OBECaZSJaAM!Y:Y,D41,OBECaZSJaAM!AI:AI,"*OVMAM*")</f>
        <v>0</v>
      </c>
      <c r="U41" s="43">
        <f>COUNTIFS(OBECaZSJaAM!AG:AG,"A",OBECaZSJaAM!Y:Y,D41,OBECaZSJaAM!AI:AI,"*SOCAM*")</f>
        <v>0</v>
      </c>
      <c r="V41" s="43">
        <f>COUNTIFS(OBECaZSJaAM!AH:AH,"A",OBECaZSJaAM!Y:Y,D41,OBECaZSJaAM!AI:AI,"*OBAM*")</f>
        <v>0</v>
      </c>
      <c r="W41" s="43">
        <f>COUNTIFS(OBECaZSJaAM!AH:AH,"A",OBECaZSJaAM!Y:Y,D41,OBECaZSJaAM!AI:AI,"*POAM*")</f>
        <v>0</v>
      </c>
      <c r="X41" s="43">
        <f>COUNTIFS(OBECaZSJaAM!AH:AH,"A",OBECaZSJaAM!Y:Y,D41,OBECaZSJaAM!AI:AI,"*OVMAM*")</f>
        <v>0</v>
      </c>
      <c r="Y41" s="43">
        <f>COUNTIFS(OBECaZSJaAM!AH:AH,"A",OBECaZSJaAM!Y:Y,D41,OBECaZSJaAM!AI:AI,"*SOCAM*")</f>
        <v>0</v>
      </c>
      <c r="Z41" s="46">
        <f t="shared" si="0"/>
        <v>17.649999999999999</v>
      </c>
      <c r="AA41" s="46">
        <f t="shared" si="6"/>
        <v>1.18</v>
      </c>
      <c r="AB41" s="43">
        <f>VLOOKUP(D41,OBECaZSJaAM!K:T,10,0)</f>
        <v>0</v>
      </c>
      <c r="AC41" s="43" t="str">
        <f t="shared" si="7"/>
        <v>0</v>
      </c>
      <c r="AD41" s="43">
        <f>VLOOKUP(D41,OBECaZSJaAM!K:V,12,0)</f>
        <v>0</v>
      </c>
      <c r="AE41" s="43">
        <f>VLOOKUP(D41,OBECaZSJaAM!K:W,13,0)</f>
        <v>0</v>
      </c>
      <c r="AF41" s="43">
        <f>(COUNTIFS(OBECaZSJaAM!AG:AG,"A",OBECaZSJaAM!Y:Y,D41,OBECaZSJaAM!AI:AI,"*OBAM*"))+(COUNTIFS(OBECaZSJaAM!AH:AH,"A",OBECaZSJaAM!Y:Y,D41,OBECaZSJaAM!AI:AI,"*OBAM*"))</f>
        <v>0</v>
      </c>
      <c r="AG41" s="43">
        <f>COUNTIFS(OBECaZSJaAM!AG:AG,"A",OBECaZSJaAM!Y:Y,D41,OBECaZSJaAM!AI:AI,"*POAM*")+(COUNTIFS(OBECaZSJaAM!AH:AH,"A",OBECaZSJaAM!Y:Y,D41,OBECaZSJaAM!AI:AI,"*POAM*"))+(COUNTIFS(OBECaZSJaAM!AG:AG,"A",OBECaZSJaAM!Y:Y,D41,OBECaZSJaAM!AI:AI,"*OVMAM*")+(COUNTIFS(OBECaZSJaAM!AH:AH,"A",OBECaZSJaAM!Y:Y,D41,OBECaZSJaAM!AI:AI,"*OVMAM*"))+COUNTIFS(OBECaZSJaAM!AG:AG,"A",OBECaZSJaAM!Y:Y,D41,OBECaZSJaAM!AI:AI,"*SOCAM*")+(COUNTIFS(OBECaZSJaAM!AH:AH,"A",OBECaZSJaAM!Y:Y,D41,OBECaZSJaAM!AI:AI,"*SOCAM*")))</f>
        <v>0</v>
      </c>
      <c r="AH41" s="43">
        <f>(VLOOKUP(D41,OBECaZSJaAM!K:O,5,0))</f>
        <v>0</v>
      </c>
      <c r="AI41" s="43" t="str">
        <f>IFERROR(VLOOKUP(B41,OBECaZSJaAM!A:F,6,0),"")</f>
        <v/>
      </c>
      <c r="AJ41" s="43" t="str">
        <f t="shared" si="1"/>
        <v>katA</v>
      </c>
      <c r="AK41" s="43" t="str">
        <f t="shared" si="8"/>
        <v>N</v>
      </c>
      <c r="AL41" s="43" t="str">
        <f t="shared" si="9"/>
        <v>N</v>
      </c>
      <c r="AM41" s="43">
        <f>(COUNTIFS(OBECaZSJaAM!AG:AG,"A",OBECaZSJaAM!Y:Y,D41))+(COUNTIFS(OBECaZSJaAM!AH:AH,"A",OBECaZSJaAM!Y:Y,D41))-((COUNTIFS(OBECaZSJaAM!AG:AG,"A",OBECaZSJaAM!AI:AI,"OBAM",OBECaZSJaAM!Y:Y,zdroj!D41)+(COUNTIFS(OBECaZSJaAM!AG:AG,"A",OBECaZSJaAM!AI:AI,"OSTAM",OBECaZSJaAM!Y:Y,zdroj!D41)))+(COUNTIFS(OBECaZSJaAM!AH:AH,"A",OBECaZSJaAM!AI:AI,"OBAM",OBECaZSJaAM!Y:Y,zdroj!D41)+(COUNTIFS(OBECaZSJaAM!AH:AH,"A",OBECaZSJaAM!AI:AI,"OSTAM",OBECaZSJaAM!Y:Y,zdroj!D41))))</f>
        <v>0</v>
      </c>
      <c r="AN41" s="43" t="str">
        <f t="shared" si="2"/>
        <v>NEPOKRYTA VĚTŠINA SEAM</v>
      </c>
      <c r="AO41" s="43" t="str">
        <f t="shared" si="10"/>
        <v>katA</v>
      </c>
    </row>
    <row r="42" spans="1:41" x14ac:dyDescent="0.25">
      <c r="A42" s="43">
        <v>10</v>
      </c>
      <c r="B42" s="43" t="s">
        <v>517</v>
      </c>
      <c r="C42" s="43">
        <v>46868</v>
      </c>
      <c r="D42" s="43" t="s">
        <v>519</v>
      </c>
      <c r="E42" s="43" t="s">
        <v>462</v>
      </c>
      <c r="F42" s="43" t="s">
        <v>224</v>
      </c>
      <c r="G42">
        <v>67</v>
      </c>
      <c r="H42">
        <v>6</v>
      </c>
      <c r="I42">
        <v>0</v>
      </c>
      <c r="J42">
        <v>60</v>
      </c>
      <c r="K42">
        <v>7</v>
      </c>
      <c r="L42" s="43">
        <f>(COUNTIFS(OBECaZSJaAM!AG:AG,"A",OBECaZSJaAM!AJ:AJ,"ZPŮSOBILÉ",OBECaZSJaAM!Y:Y,zdroj!D42))+(COUNTIFS(OBECaZSJaAM!AH:AH,"A",OBECaZSJaAM!AJ:AJ,"ZPŮSOBILÉ",OBECaZSJaAM!Y:Y,zdroj!D42))</f>
        <v>0</v>
      </c>
      <c r="M42" s="43">
        <f>COUNTIFS(OBECaZSJaAM!AG:AG,"A",OBECaZSJaAM!AJ:AJ,"ZPŮSOBILÉ",OBECaZSJaAM!Y:Y,zdroj!D42)</f>
        <v>0</v>
      </c>
      <c r="N42" s="43">
        <f>COUNTIFS(OBECaZSJaAM!AH:AH,"A",OBECaZSJaAM!AJ:AJ,"ZPŮSOBILÉ",OBECaZSJaAM!Y:Y,zdroj!D42)</f>
        <v>0</v>
      </c>
      <c r="O42" s="43">
        <f t="shared" si="3"/>
        <v>0</v>
      </c>
      <c r="P42" s="43">
        <f t="shared" si="4"/>
        <v>0</v>
      </c>
      <c r="Q42" s="43">
        <f t="shared" si="5"/>
        <v>0</v>
      </c>
      <c r="R42" s="43">
        <f>COUNTIFS(OBECaZSJaAM!AG:AG,"A",OBECaZSJaAM!Y:Y,D42,OBECaZSJaAM!AI:AI,"*OBAM*")</f>
        <v>0</v>
      </c>
      <c r="S42" s="43">
        <f>COUNTIFS(OBECaZSJaAM!AG:AG,"A",OBECaZSJaAM!Y:Y,D42,OBECaZSJaAM!AI:AI,"*POAM*")</f>
        <v>0</v>
      </c>
      <c r="T42" s="43">
        <f>COUNTIFS(OBECaZSJaAM!AG:AG,"A",OBECaZSJaAM!Y:Y,D42,OBECaZSJaAM!AI:AI,"*OVMAM*")</f>
        <v>0</v>
      </c>
      <c r="U42" s="43">
        <f>COUNTIFS(OBECaZSJaAM!AG:AG,"A",OBECaZSJaAM!Y:Y,D42,OBECaZSJaAM!AI:AI,"*SOCAM*")</f>
        <v>0</v>
      </c>
      <c r="V42" s="43">
        <f>COUNTIFS(OBECaZSJaAM!AH:AH,"A",OBECaZSJaAM!Y:Y,D42,OBECaZSJaAM!AI:AI,"*OBAM*")</f>
        <v>0</v>
      </c>
      <c r="W42" s="43">
        <f>COUNTIFS(OBECaZSJaAM!AH:AH,"A",OBECaZSJaAM!Y:Y,D42,OBECaZSJaAM!AI:AI,"*POAM*")</f>
        <v>0</v>
      </c>
      <c r="X42" s="43">
        <f>COUNTIFS(OBECaZSJaAM!AH:AH,"A",OBECaZSJaAM!Y:Y,D42,OBECaZSJaAM!AI:AI,"*OVMAM*")</f>
        <v>0</v>
      </c>
      <c r="Y42" s="43">
        <f>COUNTIFS(OBECaZSJaAM!AH:AH,"A",OBECaZSJaAM!Y:Y,D42,OBECaZSJaAM!AI:AI,"*SOCAM*")</f>
        <v>0</v>
      </c>
      <c r="Z42" s="46">
        <f t="shared" si="0"/>
        <v>8.9600000000000009</v>
      </c>
      <c r="AA42" s="46">
        <f t="shared" si="6"/>
        <v>0</v>
      </c>
      <c r="AB42" s="43">
        <f>VLOOKUP(D42,OBECaZSJaAM!K:T,10,0)</f>
        <v>0</v>
      </c>
      <c r="AC42" s="43" t="str">
        <f t="shared" si="7"/>
        <v>0</v>
      </c>
      <c r="AD42" s="43">
        <f>VLOOKUP(D42,OBECaZSJaAM!K:V,12,0)</f>
        <v>0</v>
      </c>
      <c r="AE42" s="43">
        <f>VLOOKUP(D42,OBECaZSJaAM!K:W,13,0)</f>
        <v>0</v>
      </c>
      <c r="AF42" s="43">
        <f>(COUNTIFS(OBECaZSJaAM!AG:AG,"A",OBECaZSJaAM!Y:Y,D42,OBECaZSJaAM!AI:AI,"*OBAM*"))+(COUNTIFS(OBECaZSJaAM!AH:AH,"A",OBECaZSJaAM!Y:Y,D42,OBECaZSJaAM!AI:AI,"*OBAM*"))</f>
        <v>0</v>
      </c>
      <c r="AG42" s="43">
        <f>COUNTIFS(OBECaZSJaAM!AG:AG,"A",OBECaZSJaAM!Y:Y,D42,OBECaZSJaAM!AI:AI,"*POAM*")+(COUNTIFS(OBECaZSJaAM!AH:AH,"A",OBECaZSJaAM!Y:Y,D42,OBECaZSJaAM!AI:AI,"*POAM*"))+(COUNTIFS(OBECaZSJaAM!AG:AG,"A",OBECaZSJaAM!Y:Y,D42,OBECaZSJaAM!AI:AI,"*OVMAM*")+(COUNTIFS(OBECaZSJaAM!AH:AH,"A",OBECaZSJaAM!Y:Y,D42,OBECaZSJaAM!AI:AI,"*OVMAM*"))+COUNTIFS(OBECaZSJaAM!AG:AG,"A",OBECaZSJaAM!Y:Y,D42,OBECaZSJaAM!AI:AI,"*SOCAM*")+(COUNTIFS(OBECaZSJaAM!AH:AH,"A",OBECaZSJaAM!Y:Y,D42,OBECaZSJaAM!AI:AI,"*SOCAM*")))</f>
        <v>0</v>
      </c>
      <c r="AH42" s="43">
        <f>(VLOOKUP(D42,OBECaZSJaAM!K:O,5,0))</f>
        <v>0</v>
      </c>
      <c r="AI42" s="43" t="str">
        <f>IFERROR(VLOOKUP(B42,OBECaZSJaAM!A:F,6,0),"")</f>
        <v/>
      </c>
      <c r="AJ42" s="43" t="str">
        <f t="shared" si="1"/>
        <v>katA</v>
      </c>
      <c r="AK42" s="43" t="str">
        <f t="shared" si="8"/>
        <v>N</v>
      </c>
      <c r="AL42" s="43" t="str">
        <f t="shared" si="9"/>
        <v>N</v>
      </c>
      <c r="AM42" s="43">
        <f>(COUNTIFS(OBECaZSJaAM!AG:AG,"A",OBECaZSJaAM!Y:Y,D42))+(COUNTIFS(OBECaZSJaAM!AH:AH,"A",OBECaZSJaAM!Y:Y,D42))-((COUNTIFS(OBECaZSJaAM!AG:AG,"A",OBECaZSJaAM!AI:AI,"OBAM",OBECaZSJaAM!Y:Y,zdroj!D42)+(COUNTIFS(OBECaZSJaAM!AG:AG,"A",OBECaZSJaAM!AI:AI,"OSTAM",OBECaZSJaAM!Y:Y,zdroj!D42)))+(COUNTIFS(OBECaZSJaAM!AH:AH,"A",OBECaZSJaAM!AI:AI,"OBAM",OBECaZSJaAM!Y:Y,zdroj!D42)+(COUNTIFS(OBECaZSJaAM!AH:AH,"A",OBECaZSJaAM!AI:AI,"OSTAM",OBECaZSJaAM!Y:Y,zdroj!D42))))</f>
        <v>0</v>
      </c>
      <c r="AN42" s="43" t="str">
        <f t="shared" si="2"/>
        <v>NEPOKRYTA VĚTŠINA SEAM</v>
      </c>
      <c r="AO42" s="43" t="str">
        <f t="shared" si="10"/>
        <v>katA</v>
      </c>
    </row>
    <row r="43" spans="1:41" x14ac:dyDescent="0.25">
      <c r="A43" s="43">
        <v>10</v>
      </c>
      <c r="B43" s="43" t="s">
        <v>520</v>
      </c>
      <c r="C43" s="43">
        <v>76465</v>
      </c>
      <c r="D43" s="43" t="s">
        <v>521</v>
      </c>
      <c r="E43" s="43" t="s">
        <v>462</v>
      </c>
      <c r="F43" s="43" t="s">
        <v>231</v>
      </c>
      <c r="G43">
        <v>22</v>
      </c>
      <c r="H43">
        <v>0</v>
      </c>
      <c r="I43">
        <v>0</v>
      </c>
      <c r="J43">
        <v>21</v>
      </c>
      <c r="K43">
        <v>1</v>
      </c>
      <c r="L43" s="43">
        <f>(COUNTIFS(OBECaZSJaAM!AG:AG,"A",OBECaZSJaAM!AJ:AJ,"ZPŮSOBILÉ",OBECaZSJaAM!Y:Y,zdroj!D43))+(COUNTIFS(OBECaZSJaAM!AH:AH,"A",OBECaZSJaAM!AJ:AJ,"ZPŮSOBILÉ",OBECaZSJaAM!Y:Y,zdroj!D43))</f>
        <v>0</v>
      </c>
      <c r="M43" s="43">
        <f>COUNTIFS(OBECaZSJaAM!AG:AG,"A",OBECaZSJaAM!AJ:AJ,"ZPŮSOBILÉ",OBECaZSJaAM!Y:Y,zdroj!D43)</f>
        <v>0</v>
      </c>
      <c r="N43" s="43">
        <f>COUNTIFS(OBECaZSJaAM!AH:AH,"A",OBECaZSJaAM!AJ:AJ,"ZPŮSOBILÉ",OBECaZSJaAM!Y:Y,zdroj!D43)</f>
        <v>0</v>
      </c>
      <c r="O43" s="43">
        <f t="shared" si="3"/>
        <v>0</v>
      </c>
      <c r="P43" s="43">
        <f t="shared" si="4"/>
        <v>0</v>
      </c>
      <c r="Q43" s="43">
        <f t="shared" si="5"/>
        <v>0</v>
      </c>
      <c r="R43" s="43">
        <f>COUNTIFS(OBECaZSJaAM!AG:AG,"A",OBECaZSJaAM!Y:Y,D43,OBECaZSJaAM!AI:AI,"*OBAM*")</f>
        <v>0</v>
      </c>
      <c r="S43" s="43">
        <f>COUNTIFS(OBECaZSJaAM!AG:AG,"A",OBECaZSJaAM!Y:Y,D43,OBECaZSJaAM!AI:AI,"*POAM*")</f>
        <v>0</v>
      </c>
      <c r="T43" s="43">
        <f>COUNTIFS(OBECaZSJaAM!AG:AG,"A",OBECaZSJaAM!Y:Y,D43,OBECaZSJaAM!AI:AI,"*OVMAM*")</f>
        <v>0</v>
      </c>
      <c r="U43" s="43">
        <f>COUNTIFS(OBECaZSJaAM!AG:AG,"A",OBECaZSJaAM!Y:Y,D43,OBECaZSJaAM!AI:AI,"*SOCAM*")</f>
        <v>0</v>
      </c>
      <c r="V43" s="43">
        <f>COUNTIFS(OBECaZSJaAM!AH:AH,"A",OBECaZSJaAM!Y:Y,D43,OBECaZSJaAM!AI:AI,"*OBAM*")</f>
        <v>0</v>
      </c>
      <c r="W43" s="43">
        <f>COUNTIFS(OBECaZSJaAM!AH:AH,"A",OBECaZSJaAM!Y:Y,D43,OBECaZSJaAM!AI:AI,"*POAM*")</f>
        <v>0</v>
      </c>
      <c r="X43" s="43">
        <f>COUNTIFS(OBECaZSJaAM!AH:AH,"A",OBECaZSJaAM!Y:Y,D43,OBECaZSJaAM!AI:AI,"*OVMAM*")</f>
        <v>0</v>
      </c>
      <c r="Y43" s="43">
        <f>COUNTIFS(OBECaZSJaAM!AH:AH,"A",OBECaZSJaAM!Y:Y,D43,OBECaZSJaAM!AI:AI,"*SOCAM*")</f>
        <v>0</v>
      </c>
      <c r="Z43" s="46">
        <f t="shared" si="0"/>
        <v>0</v>
      </c>
      <c r="AA43" s="46">
        <f t="shared" si="6"/>
        <v>0</v>
      </c>
      <c r="AB43" s="43">
        <f>VLOOKUP(D43,OBECaZSJaAM!K:T,10,0)</f>
        <v>0</v>
      </c>
      <c r="AC43" s="43" t="str">
        <f t="shared" si="7"/>
        <v>0</v>
      </c>
      <c r="AD43" s="43">
        <f>VLOOKUP(D43,OBECaZSJaAM!K:V,12,0)</f>
        <v>0</v>
      </c>
      <c r="AE43" s="43">
        <f>VLOOKUP(D43,OBECaZSJaAM!K:W,13,0)</f>
        <v>0</v>
      </c>
      <c r="AF43" s="43">
        <f>(COUNTIFS(OBECaZSJaAM!AG:AG,"A",OBECaZSJaAM!Y:Y,D43,OBECaZSJaAM!AI:AI,"*OBAM*"))+(COUNTIFS(OBECaZSJaAM!AH:AH,"A",OBECaZSJaAM!Y:Y,D43,OBECaZSJaAM!AI:AI,"*OBAM*"))</f>
        <v>0</v>
      </c>
      <c r="AG43" s="43">
        <f>COUNTIFS(OBECaZSJaAM!AG:AG,"A",OBECaZSJaAM!Y:Y,D43,OBECaZSJaAM!AI:AI,"*POAM*")+(COUNTIFS(OBECaZSJaAM!AH:AH,"A",OBECaZSJaAM!Y:Y,D43,OBECaZSJaAM!AI:AI,"*POAM*"))+(COUNTIFS(OBECaZSJaAM!AG:AG,"A",OBECaZSJaAM!Y:Y,D43,OBECaZSJaAM!AI:AI,"*OVMAM*")+(COUNTIFS(OBECaZSJaAM!AH:AH,"A",OBECaZSJaAM!Y:Y,D43,OBECaZSJaAM!AI:AI,"*OVMAM*"))+COUNTIFS(OBECaZSJaAM!AG:AG,"A",OBECaZSJaAM!Y:Y,D43,OBECaZSJaAM!AI:AI,"*SOCAM*")+(COUNTIFS(OBECaZSJaAM!AH:AH,"A",OBECaZSJaAM!Y:Y,D43,OBECaZSJaAM!AI:AI,"*SOCAM*")))</f>
        <v>0</v>
      </c>
      <c r="AH43" s="43">
        <f>(VLOOKUP(D43,OBECaZSJaAM!K:O,5,0))</f>
        <v>0</v>
      </c>
      <c r="AI43" s="43" t="str">
        <f>IFERROR(VLOOKUP(B43,OBECaZSJaAM!A:F,6,0),"")</f>
        <v/>
      </c>
      <c r="AJ43" s="43" t="str">
        <f t="shared" si="1"/>
        <v>katB</v>
      </c>
      <c r="AK43" s="43" t="str">
        <f t="shared" si="8"/>
        <v>N</v>
      </c>
      <c r="AL43" s="43" t="str">
        <f t="shared" si="9"/>
        <v>N</v>
      </c>
      <c r="AM43" s="43">
        <f>(COUNTIFS(OBECaZSJaAM!AG:AG,"A",OBECaZSJaAM!Y:Y,D43))+(COUNTIFS(OBECaZSJaAM!AH:AH,"A",OBECaZSJaAM!Y:Y,D43))-((COUNTIFS(OBECaZSJaAM!AG:AG,"A",OBECaZSJaAM!AI:AI,"OBAM",OBECaZSJaAM!Y:Y,zdroj!D43)+(COUNTIFS(OBECaZSJaAM!AG:AG,"A",OBECaZSJaAM!AI:AI,"OSTAM",OBECaZSJaAM!Y:Y,zdroj!D43)))+(COUNTIFS(OBECaZSJaAM!AH:AH,"A",OBECaZSJaAM!AI:AI,"OBAM",OBECaZSJaAM!Y:Y,zdroj!D43)+(COUNTIFS(OBECaZSJaAM!AH:AH,"A",OBECaZSJaAM!AI:AI,"OSTAM",OBECaZSJaAM!Y:Y,zdroj!D43))))</f>
        <v>0</v>
      </c>
      <c r="AN43" s="43" t="str">
        <f t="shared" si="2"/>
        <v>NEPOKRYTA VĚTŠINA SEAM</v>
      </c>
      <c r="AO43" s="43" t="str">
        <f t="shared" si="10"/>
        <v>katB</v>
      </c>
    </row>
    <row r="44" spans="1:41" x14ac:dyDescent="0.25">
      <c r="A44" s="43">
        <v>10</v>
      </c>
      <c r="B44" s="43" t="s">
        <v>520</v>
      </c>
      <c r="C44" s="43">
        <v>50415</v>
      </c>
      <c r="D44" s="43" t="s">
        <v>522</v>
      </c>
      <c r="E44" s="43" t="s">
        <v>462</v>
      </c>
      <c r="F44" s="43" t="s">
        <v>231</v>
      </c>
      <c r="G44">
        <v>59</v>
      </c>
      <c r="H44">
        <v>0</v>
      </c>
      <c r="I44">
        <v>0</v>
      </c>
      <c r="J44">
        <v>55</v>
      </c>
      <c r="K44">
        <v>4</v>
      </c>
      <c r="L44" s="43">
        <f>(COUNTIFS(OBECaZSJaAM!AG:AG,"A",OBECaZSJaAM!AJ:AJ,"ZPŮSOBILÉ",OBECaZSJaAM!Y:Y,zdroj!D44))+(COUNTIFS(OBECaZSJaAM!AH:AH,"A",OBECaZSJaAM!AJ:AJ,"ZPŮSOBILÉ",OBECaZSJaAM!Y:Y,zdroj!D44))</f>
        <v>0</v>
      </c>
      <c r="M44" s="43">
        <f>COUNTIFS(OBECaZSJaAM!AG:AG,"A",OBECaZSJaAM!AJ:AJ,"ZPŮSOBILÉ",OBECaZSJaAM!Y:Y,zdroj!D44)</f>
        <v>0</v>
      </c>
      <c r="N44" s="43">
        <f>COUNTIFS(OBECaZSJaAM!AH:AH,"A",OBECaZSJaAM!AJ:AJ,"ZPŮSOBILÉ",OBECaZSJaAM!Y:Y,zdroj!D44)</f>
        <v>0</v>
      </c>
      <c r="O44" s="43">
        <f t="shared" si="3"/>
        <v>0</v>
      </c>
      <c r="P44" s="43">
        <f t="shared" si="4"/>
        <v>0</v>
      </c>
      <c r="Q44" s="43">
        <f t="shared" si="5"/>
        <v>0</v>
      </c>
      <c r="R44" s="43">
        <f>COUNTIFS(OBECaZSJaAM!AG:AG,"A",OBECaZSJaAM!Y:Y,D44,OBECaZSJaAM!AI:AI,"*OBAM*")</f>
        <v>0</v>
      </c>
      <c r="S44" s="43">
        <f>COUNTIFS(OBECaZSJaAM!AG:AG,"A",OBECaZSJaAM!Y:Y,D44,OBECaZSJaAM!AI:AI,"*POAM*")</f>
        <v>0</v>
      </c>
      <c r="T44" s="43">
        <f>COUNTIFS(OBECaZSJaAM!AG:AG,"A",OBECaZSJaAM!Y:Y,D44,OBECaZSJaAM!AI:AI,"*OVMAM*")</f>
        <v>0</v>
      </c>
      <c r="U44" s="43">
        <f>COUNTIFS(OBECaZSJaAM!AG:AG,"A",OBECaZSJaAM!Y:Y,D44,OBECaZSJaAM!AI:AI,"*SOCAM*")</f>
        <v>0</v>
      </c>
      <c r="V44" s="43">
        <f>COUNTIFS(OBECaZSJaAM!AH:AH,"A",OBECaZSJaAM!Y:Y,D44,OBECaZSJaAM!AI:AI,"*OBAM*")</f>
        <v>0</v>
      </c>
      <c r="W44" s="43">
        <f>COUNTIFS(OBECaZSJaAM!AH:AH,"A",OBECaZSJaAM!Y:Y,D44,OBECaZSJaAM!AI:AI,"*POAM*")</f>
        <v>0</v>
      </c>
      <c r="X44" s="43">
        <f>COUNTIFS(OBECaZSJaAM!AH:AH,"A",OBECaZSJaAM!Y:Y,D44,OBECaZSJaAM!AI:AI,"*OVMAM*")</f>
        <v>0</v>
      </c>
      <c r="Y44" s="43">
        <f>COUNTIFS(OBECaZSJaAM!AH:AH,"A",OBECaZSJaAM!Y:Y,D44,OBECaZSJaAM!AI:AI,"*SOCAM*")</f>
        <v>0</v>
      </c>
      <c r="Z44" s="46">
        <f t="shared" si="0"/>
        <v>0</v>
      </c>
      <c r="AA44" s="46">
        <f t="shared" si="6"/>
        <v>0</v>
      </c>
      <c r="AB44" s="43">
        <f>VLOOKUP(D44,OBECaZSJaAM!K:T,10,0)</f>
        <v>0</v>
      </c>
      <c r="AC44" s="43" t="str">
        <f t="shared" si="7"/>
        <v>0</v>
      </c>
      <c r="AD44" s="43">
        <f>VLOOKUP(D44,OBECaZSJaAM!K:V,12,0)</f>
        <v>0</v>
      </c>
      <c r="AE44" s="43">
        <f>VLOOKUP(D44,OBECaZSJaAM!K:W,13,0)</f>
        <v>0</v>
      </c>
      <c r="AF44" s="43">
        <f>(COUNTIFS(OBECaZSJaAM!AG:AG,"A",OBECaZSJaAM!Y:Y,D44,OBECaZSJaAM!AI:AI,"*OBAM*"))+(COUNTIFS(OBECaZSJaAM!AH:AH,"A",OBECaZSJaAM!Y:Y,D44,OBECaZSJaAM!AI:AI,"*OBAM*"))</f>
        <v>0</v>
      </c>
      <c r="AG44" s="43">
        <f>COUNTIFS(OBECaZSJaAM!AG:AG,"A",OBECaZSJaAM!Y:Y,D44,OBECaZSJaAM!AI:AI,"*POAM*")+(COUNTIFS(OBECaZSJaAM!AH:AH,"A",OBECaZSJaAM!Y:Y,D44,OBECaZSJaAM!AI:AI,"*POAM*"))+(COUNTIFS(OBECaZSJaAM!AG:AG,"A",OBECaZSJaAM!Y:Y,D44,OBECaZSJaAM!AI:AI,"*OVMAM*")+(COUNTIFS(OBECaZSJaAM!AH:AH,"A",OBECaZSJaAM!Y:Y,D44,OBECaZSJaAM!AI:AI,"*OVMAM*"))+COUNTIFS(OBECaZSJaAM!AG:AG,"A",OBECaZSJaAM!Y:Y,D44,OBECaZSJaAM!AI:AI,"*SOCAM*")+(COUNTIFS(OBECaZSJaAM!AH:AH,"A",OBECaZSJaAM!Y:Y,D44,OBECaZSJaAM!AI:AI,"*SOCAM*")))</f>
        <v>0</v>
      </c>
      <c r="AH44" s="43">
        <f>(VLOOKUP(D44,OBECaZSJaAM!K:O,5,0))</f>
        <v>0</v>
      </c>
      <c r="AI44" s="43" t="str">
        <f>IFERROR(VLOOKUP(B44,OBECaZSJaAM!A:F,6,0),"")</f>
        <v/>
      </c>
      <c r="AJ44" s="43" t="str">
        <f t="shared" si="1"/>
        <v>katB</v>
      </c>
      <c r="AK44" s="43" t="str">
        <f t="shared" si="8"/>
        <v>N</v>
      </c>
      <c r="AL44" s="43" t="str">
        <f t="shared" si="9"/>
        <v>N</v>
      </c>
      <c r="AM44" s="43">
        <f>(COUNTIFS(OBECaZSJaAM!AG:AG,"A",OBECaZSJaAM!Y:Y,D44))+(COUNTIFS(OBECaZSJaAM!AH:AH,"A",OBECaZSJaAM!Y:Y,D44))-((COUNTIFS(OBECaZSJaAM!AG:AG,"A",OBECaZSJaAM!AI:AI,"OBAM",OBECaZSJaAM!Y:Y,zdroj!D44)+(COUNTIFS(OBECaZSJaAM!AG:AG,"A",OBECaZSJaAM!AI:AI,"OSTAM",OBECaZSJaAM!Y:Y,zdroj!D44)))+(COUNTIFS(OBECaZSJaAM!AH:AH,"A",OBECaZSJaAM!AI:AI,"OBAM",OBECaZSJaAM!Y:Y,zdroj!D44)+(COUNTIFS(OBECaZSJaAM!AH:AH,"A",OBECaZSJaAM!AI:AI,"OSTAM",OBECaZSJaAM!Y:Y,zdroj!D44))))</f>
        <v>0</v>
      </c>
      <c r="AN44" s="43" t="str">
        <f t="shared" si="2"/>
        <v>NEPOKRYTA VĚTŠINA SEAM</v>
      </c>
      <c r="AO44" s="43" t="str">
        <f t="shared" si="10"/>
        <v>katB</v>
      </c>
    </row>
    <row r="45" spans="1:41" x14ac:dyDescent="0.25">
      <c r="A45" s="43">
        <v>10</v>
      </c>
      <c r="B45" s="43" t="s">
        <v>520</v>
      </c>
      <c r="C45" s="43">
        <v>76473</v>
      </c>
      <c r="D45" s="43" t="s">
        <v>523</v>
      </c>
      <c r="E45" s="43" t="s">
        <v>462</v>
      </c>
      <c r="F45" s="43" t="s">
        <v>231</v>
      </c>
      <c r="G45">
        <v>30</v>
      </c>
      <c r="H45">
        <v>0</v>
      </c>
      <c r="I45">
        <v>0</v>
      </c>
      <c r="J45">
        <v>26</v>
      </c>
      <c r="K45">
        <v>4</v>
      </c>
      <c r="L45" s="43">
        <f>(COUNTIFS(OBECaZSJaAM!AG:AG,"A",OBECaZSJaAM!AJ:AJ,"ZPŮSOBILÉ",OBECaZSJaAM!Y:Y,zdroj!D45))+(COUNTIFS(OBECaZSJaAM!AH:AH,"A",OBECaZSJaAM!AJ:AJ,"ZPŮSOBILÉ",OBECaZSJaAM!Y:Y,zdroj!D45))</f>
        <v>0</v>
      </c>
      <c r="M45" s="43">
        <f>COUNTIFS(OBECaZSJaAM!AG:AG,"A",OBECaZSJaAM!AJ:AJ,"ZPŮSOBILÉ",OBECaZSJaAM!Y:Y,zdroj!D45)</f>
        <v>0</v>
      </c>
      <c r="N45" s="43">
        <f>COUNTIFS(OBECaZSJaAM!AH:AH,"A",OBECaZSJaAM!AJ:AJ,"ZPŮSOBILÉ",OBECaZSJaAM!Y:Y,zdroj!D45)</f>
        <v>0</v>
      </c>
      <c r="O45" s="43">
        <f t="shared" si="3"/>
        <v>0</v>
      </c>
      <c r="P45" s="43">
        <f t="shared" si="4"/>
        <v>0</v>
      </c>
      <c r="Q45" s="43">
        <f t="shared" si="5"/>
        <v>0</v>
      </c>
      <c r="R45" s="43">
        <f>COUNTIFS(OBECaZSJaAM!AG:AG,"A",OBECaZSJaAM!Y:Y,D45,OBECaZSJaAM!AI:AI,"*OBAM*")</f>
        <v>0</v>
      </c>
      <c r="S45" s="43">
        <f>COUNTIFS(OBECaZSJaAM!AG:AG,"A",OBECaZSJaAM!Y:Y,D45,OBECaZSJaAM!AI:AI,"*POAM*")</f>
        <v>0</v>
      </c>
      <c r="T45" s="43">
        <f>COUNTIFS(OBECaZSJaAM!AG:AG,"A",OBECaZSJaAM!Y:Y,D45,OBECaZSJaAM!AI:AI,"*OVMAM*")</f>
        <v>0</v>
      </c>
      <c r="U45" s="43">
        <f>COUNTIFS(OBECaZSJaAM!AG:AG,"A",OBECaZSJaAM!Y:Y,D45,OBECaZSJaAM!AI:AI,"*SOCAM*")</f>
        <v>0</v>
      </c>
      <c r="V45" s="43">
        <f>COUNTIFS(OBECaZSJaAM!AH:AH,"A",OBECaZSJaAM!Y:Y,D45,OBECaZSJaAM!AI:AI,"*OBAM*")</f>
        <v>0</v>
      </c>
      <c r="W45" s="43">
        <f>COUNTIFS(OBECaZSJaAM!AH:AH,"A",OBECaZSJaAM!Y:Y,D45,OBECaZSJaAM!AI:AI,"*POAM*")</f>
        <v>0</v>
      </c>
      <c r="X45" s="43">
        <f>COUNTIFS(OBECaZSJaAM!AH:AH,"A",OBECaZSJaAM!Y:Y,D45,OBECaZSJaAM!AI:AI,"*OVMAM*")</f>
        <v>0</v>
      </c>
      <c r="Y45" s="43">
        <f>COUNTIFS(OBECaZSJaAM!AH:AH,"A",OBECaZSJaAM!Y:Y,D45,OBECaZSJaAM!AI:AI,"*SOCAM*")</f>
        <v>0</v>
      </c>
      <c r="Z45" s="46">
        <f t="shared" si="0"/>
        <v>0</v>
      </c>
      <c r="AA45" s="46">
        <f t="shared" si="6"/>
        <v>0</v>
      </c>
      <c r="AB45" s="43">
        <f>VLOOKUP(D45,OBECaZSJaAM!K:T,10,0)</f>
        <v>0</v>
      </c>
      <c r="AC45" s="43" t="str">
        <f t="shared" si="7"/>
        <v>0</v>
      </c>
      <c r="AD45" s="43">
        <f>VLOOKUP(D45,OBECaZSJaAM!K:V,12,0)</f>
        <v>0</v>
      </c>
      <c r="AE45" s="43">
        <f>VLOOKUP(D45,OBECaZSJaAM!K:W,13,0)</f>
        <v>0</v>
      </c>
      <c r="AF45" s="43">
        <f>(COUNTIFS(OBECaZSJaAM!AG:AG,"A",OBECaZSJaAM!Y:Y,D45,OBECaZSJaAM!AI:AI,"*OBAM*"))+(COUNTIFS(OBECaZSJaAM!AH:AH,"A",OBECaZSJaAM!Y:Y,D45,OBECaZSJaAM!AI:AI,"*OBAM*"))</f>
        <v>0</v>
      </c>
      <c r="AG45" s="43">
        <f>COUNTIFS(OBECaZSJaAM!AG:AG,"A",OBECaZSJaAM!Y:Y,D45,OBECaZSJaAM!AI:AI,"*POAM*")+(COUNTIFS(OBECaZSJaAM!AH:AH,"A",OBECaZSJaAM!Y:Y,D45,OBECaZSJaAM!AI:AI,"*POAM*"))+(COUNTIFS(OBECaZSJaAM!AG:AG,"A",OBECaZSJaAM!Y:Y,D45,OBECaZSJaAM!AI:AI,"*OVMAM*")+(COUNTIFS(OBECaZSJaAM!AH:AH,"A",OBECaZSJaAM!Y:Y,D45,OBECaZSJaAM!AI:AI,"*OVMAM*"))+COUNTIFS(OBECaZSJaAM!AG:AG,"A",OBECaZSJaAM!Y:Y,D45,OBECaZSJaAM!AI:AI,"*SOCAM*")+(COUNTIFS(OBECaZSJaAM!AH:AH,"A",OBECaZSJaAM!Y:Y,D45,OBECaZSJaAM!AI:AI,"*SOCAM*")))</f>
        <v>0</v>
      </c>
      <c r="AH45" s="43">
        <f>(VLOOKUP(D45,OBECaZSJaAM!K:O,5,0))</f>
        <v>0</v>
      </c>
      <c r="AI45" s="43" t="str">
        <f>IFERROR(VLOOKUP(B45,OBECaZSJaAM!A:F,6,0),"")</f>
        <v/>
      </c>
      <c r="AJ45" s="43" t="str">
        <f t="shared" si="1"/>
        <v>katB</v>
      </c>
      <c r="AK45" s="43" t="str">
        <f t="shared" si="8"/>
        <v>N</v>
      </c>
      <c r="AL45" s="43" t="str">
        <f t="shared" si="9"/>
        <v>N</v>
      </c>
      <c r="AM45" s="43">
        <f>(COUNTIFS(OBECaZSJaAM!AG:AG,"A",OBECaZSJaAM!Y:Y,D45))+(COUNTIFS(OBECaZSJaAM!AH:AH,"A",OBECaZSJaAM!Y:Y,D45))-((COUNTIFS(OBECaZSJaAM!AG:AG,"A",OBECaZSJaAM!AI:AI,"OBAM",OBECaZSJaAM!Y:Y,zdroj!D45)+(COUNTIFS(OBECaZSJaAM!AG:AG,"A",OBECaZSJaAM!AI:AI,"OSTAM",OBECaZSJaAM!Y:Y,zdroj!D45)))+(COUNTIFS(OBECaZSJaAM!AH:AH,"A",OBECaZSJaAM!AI:AI,"OBAM",OBECaZSJaAM!Y:Y,zdroj!D45)+(COUNTIFS(OBECaZSJaAM!AH:AH,"A",OBECaZSJaAM!AI:AI,"OSTAM",OBECaZSJaAM!Y:Y,zdroj!D45))))</f>
        <v>0</v>
      </c>
      <c r="AN45" s="43" t="str">
        <f t="shared" si="2"/>
        <v>NEPOKRYTA VĚTŠINA SEAM</v>
      </c>
      <c r="AO45" s="43" t="str">
        <f t="shared" si="10"/>
        <v>katB</v>
      </c>
    </row>
    <row r="46" spans="1:41" x14ac:dyDescent="0.25">
      <c r="A46" s="43">
        <v>10</v>
      </c>
      <c r="B46" s="43" t="s">
        <v>520</v>
      </c>
      <c r="C46" s="43">
        <v>325571</v>
      </c>
      <c r="D46" s="43" t="s">
        <v>524</v>
      </c>
      <c r="E46" s="43" t="s">
        <v>462</v>
      </c>
      <c r="F46" s="43" t="s">
        <v>231</v>
      </c>
      <c r="G46">
        <v>7</v>
      </c>
      <c r="H46">
        <v>0</v>
      </c>
      <c r="I46">
        <v>0</v>
      </c>
      <c r="J46">
        <v>7</v>
      </c>
      <c r="K46">
        <v>0</v>
      </c>
      <c r="L46" s="43">
        <f>(COUNTIFS(OBECaZSJaAM!AG:AG,"A",OBECaZSJaAM!AJ:AJ,"ZPŮSOBILÉ",OBECaZSJaAM!Y:Y,zdroj!D46))+(COUNTIFS(OBECaZSJaAM!AH:AH,"A",OBECaZSJaAM!AJ:AJ,"ZPŮSOBILÉ",OBECaZSJaAM!Y:Y,zdroj!D46))</f>
        <v>0</v>
      </c>
      <c r="M46" s="43">
        <f>COUNTIFS(OBECaZSJaAM!AG:AG,"A",OBECaZSJaAM!AJ:AJ,"ZPŮSOBILÉ",OBECaZSJaAM!Y:Y,zdroj!D46)</f>
        <v>0</v>
      </c>
      <c r="N46" s="43">
        <f>COUNTIFS(OBECaZSJaAM!AH:AH,"A",OBECaZSJaAM!AJ:AJ,"ZPŮSOBILÉ",OBECaZSJaAM!Y:Y,zdroj!D46)</f>
        <v>0</v>
      </c>
      <c r="O46" s="43">
        <f t="shared" si="3"/>
        <v>0</v>
      </c>
      <c r="P46" s="43">
        <f t="shared" si="4"/>
        <v>0</v>
      </c>
      <c r="Q46" s="43">
        <f t="shared" si="5"/>
        <v>0</v>
      </c>
      <c r="R46" s="43">
        <f>COUNTIFS(OBECaZSJaAM!AG:AG,"A",OBECaZSJaAM!Y:Y,D46,OBECaZSJaAM!AI:AI,"*OBAM*")</f>
        <v>0</v>
      </c>
      <c r="S46" s="43">
        <f>COUNTIFS(OBECaZSJaAM!AG:AG,"A",OBECaZSJaAM!Y:Y,D46,OBECaZSJaAM!AI:AI,"*POAM*")</f>
        <v>0</v>
      </c>
      <c r="T46" s="43">
        <f>COUNTIFS(OBECaZSJaAM!AG:AG,"A",OBECaZSJaAM!Y:Y,D46,OBECaZSJaAM!AI:AI,"*OVMAM*")</f>
        <v>0</v>
      </c>
      <c r="U46" s="43">
        <f>COUNTIFS(OBECaZSJaAM!AG:AG,"A",OBECaZSJaAM!Y:Y,D46,OBECaZSJaAM!AI:AI,"*SOCAM*")</f>
        <v>0</v>
      </c>
      <c r="V46" s="43">
        <f>COUNTIFS(OBECaZSJaAM!AH:AH,"A",OBECaZSJaAM!Y:Y,D46,OBECaZSJaAM!AI:AI,"*OBAM*")</f>
        <v>0</v>
      </c>
      <c r="W46" s="43">
        <f>COUNTIFS(OBECaZSJaAM!AH:AH,"A",OBECaZSJaAM!Y:Y,D46,OBECaZSJaAM!AI:AI,"*POAM*")</f>
        <v>0</v>
      </c>
      <c r="X46" s="43">
        <f>COUNTIFS(OBECaZSJaAM!AH:AH,"A",OBECaZSJaAM!Y:Y,D46,OBECaZSJaAM!AI:AI,"*OVMAM*")</f>
        <v>0</v>
      </c>
      <c r="Y46" s="43">
        <f>COUNTIFS(OBECaZSJaAM!AH:AH,"A",OBECaZSJaAM!Y:Y,D46,OBECaZSJaAM!AI:AI,"*SOCAM*")</f>
        <v>0</v>
      </c>
      <c r="Z46" s="46">
        <f t="shared" si="0"/>
        <v>0</v>
      </c>
      <c r="AA46" s="46">
        <f t="shared" si="6"/>
        <v>0</v>
      </c>
      <c r="AB46" s="43">
        <f>VLOOKUP(D46,OBECaZSJaAM!K:T,10,0)</f>
        <v>0</v>
      </c>
      <c r="AC46" s="43" t="str">
        <f t="shared" si="7"/>
        <v>0</v>
      </c>
      <c r="AD46" s="43">
        <f>VLOOKUP(D46,OBECaZSJaAM!K:V,12,0)</f>
        <v>0</v>
      </c>
      <c r="AE46" s="43">
        <f>VLOOKUP(D46,OBECaZSJaAM!K:W,13,0)</f>
        <v>0</v>
      </c>
      <c r="AF46" s="43">
        <f>(COUNTIFS(OBECaZSJaAM!AG:AG,"A",OBECaZSJaAM!Y:Y,D46,OBECaZSJaAM!AI:AI,"*OBAM*"))+(COUNTIFS(OBECaZSJaAM!AH:AH,"A",OBECaZSJaAM!Y:Y,D46,OBECaZSJaAM!AI:AI,"*OBAM*"))</f>
        <v>0</v>
      </c>
      <c r="AG46" s="43">
        <f>COUNTIFS(OBECaZSJaAM!AG:AG,"A",OBECaZSJaAM!Y:Y,D46,OBECaZSJaAM!AI:AI,"*POAM*")+(COUNTIFS(OBECaZSJaAM!AH:AH,"A",OBECaZSJaAM!Y:Y,D46,OBECaZSJaAM!AI:AI,"*POAM*"))+(COUNTIFS(OBECaZSJaAM!AG:AG,"A",OBECaZSJaAM!Y:Y,D46,OBECaZSJaAM!AI:AI,"*OVMAM*")+(COUNTIFS(OBECaZSJaAM!AH:AH,"A",OBECaZSJaAM!Y:Y,D46,OBECaZSJaAM!AI:AI,"*OVMAM*"))+COUNTIFS(OBECaZSJaAM!AG:AG,"A",OBECaZSJaAM!Y:Y,D46,OBECaZSJaAM!AI:AI,"*SOCAM*")+(COUNTIFS(OBECaZSJaAM!AH:AH,"A",OBECaZSJaAM!Y:Y,D46,OBECaZSJaAM!AI:AI,"*SOCAM*")))</f>
        <v>0</v>
      </c>
      <c r="AH46" s="43">
        <f>(VLOOKUP(D46,OBECaZSJaAM!K:O,5,0))</f>
        <v>0</v>
      </c>
      <c r="AI46" s="43" t="str">
        <f>IFERROR(VLOOKUP(B46,OBECaZSJaAM!A:F,6,0),"")</f>
        <v/>
      </c>
      <c r="AJ46" s="43" t="str">
        <f t="shared" si="1"/>
        <v>katB</v>
      </c>
      <c r="AK46" s="43" t="str">
        <f t="shared" si="8"/>
        <v>N</v>
      </c>
      <c r="AL46" s="43" t="str">
        <f t="shared" si="9"/>
        <v>N</v>
      </c>
      <c r="AM46" s="43">
        <f>(COUNTIFS(OBECaZSJaAM!AG:AG,"A",OBECaZSJaAM!Y:Y,D46))+(COUNTIFS(OBECaZSJaAM!AH:AH,"A",OBECaZSJaAM!Y:Y,D46))-((COUNTIFS(OBECaZSJaAM!AG:AG,"A",OBECaZSJaAM!AI:AI,"OBAM",OBECaZSJaAM!Y:Y,zdroj!D46)+(COUNTIFS(OBECaZSJaAM!AG:AG,"A",OBECaZSJaAM!AI:AI,"OSTAM",OBECaZSJaAM!Y:Y,zdroj!D46)))+(COUNTIFS(OBECaZSJaAM!AH:AH,"A",OBECaZSJaAM!AI:AI,"OBAM",OBECaZSJaAM!Y:Y,zdroj!D46)+(COUNTIFS(OBECaZSJaAM!AH:AH,"A",OBECaZSJaAM!AI:AI,"OSTAM",OBECaZSJaAM!Y:Y,zdroj!D46))))</f>
        <v>0</v>
      </c>
      <c r="AN46" s="43" t="str">
        <f t="shared" si="2"/>
        <v>NEPOKRYTA VĚTŠINA SEAM</v>
      </c>
      <c r="AO46" s="43" t="str">
        <f t="shared" si="10"/>
        <v>katB</v>
      </c>
    </row>
    <row r="47" spans="1:41" x14ac:dyDescent="0.25">
      <c r="A47" s="43">
        <v>10</v>
      </c>
      <c r="B47" s="43" t="s">
        <v>525</v>
      </c>
      <c r="C47" s="43">
        <v>54224</v>
      </c>
      <c r="D47" s="43" t="s">
        <v>526</v>
      </c>
      <c r="E47" s="43" t="s">
        <v>462</v>
      </c>
      <c r="F47" s="43" t="s">
        <v>226</v>
      </c>
      <c r="G47">
        <v>198</v>
      </c>
      <c r="H47">
        <v>150</v>
      </c>
      <c r="I47">
        <v>150</v>
      </c>
      <c r="J47">
        <v>180</v>
      </c>
      <c r="K47">
        <v>18</v>
      </c>
      <c r="L47" s="43">
        <f>(COUNTIFS(OBECaZSJaAM!AG:AG,"A",OBECaZSJaAM!AJ:AJ,"ZPŮSOBILÉ",OBECaZSJaAM!Y:Y,zdroj!D47))+(COUNTIFS(OBECaZSJaAM!AH:AH,"A",OBECaZSJaAM!AJ:AJ,"ZPŮSOBILÉ",OBECaZSJaAM!Y:Y,zdroj!D47))</f>
        <v>0</v>
      </c>
      <c r="M47" s="43">
        <f>COUNTIFS(OBECaZSJaAM!AG:AG,"A",OBECaZSJaAM!AJ:AJ,"ZPŮSOBILÉ",OBECaZSJaAM!Y:Y,zdroj!D47)</f>
        <v>0</v>
      </c>
      <c r="N47" s="43">
        <f>COUNTIFS(OBECaZSJaAM!AH:AH,"A",OBECaZSJaAM!AJ:AJ,"ZPŮSOBILÉ",OBECaZSJaAM!Y:Y,zdroj!D47)</f>
        <v>0</v>
      </c>
      <c r="O47" s="43">
        <f t="shared" si="3"/>
        <v>0</v>
      </c>
      <c r="P47" s="43">
        <f t="shared" si="4"/>
        <v>0</v>
      </c>
      <c r="Q47" s="43">
        <f t="shared" si="5"/>
        <v>0</v>
      </c>
      <c r="R47" s="43">
        <f>COUNTIFS(OBECaZSJaAM!AG:AG,"A",OBECaZSJaAM!Y:Y,D47,OBECaZSJaAM!AI:AI,"*OBAM*")</f>
        <v>0</v>
      </c>
      <c r="S47" s="43">
        <f>COUNTIFS(OBECaZSJaAM!AG:AG,"A",OBECaZSJaAM!Y:Y,D47,OBECaZSJaAM!AI:AI,"*POAM*")</f>
        <v>0</v>
      </c>
      <c r="T47" s="43">
        <f>COUNTIFS(OBECaZSJaAM!AG:AG,"A",OBECaZSJaAM!Y:Y,D47,OBECaZSJaAM!AI:AI,"*OVMAM*")</f>
        <v>0</v>
      </c>
      <c r="U47" s="43">
        <f>COUNTIFS(OBECaZSJaAM!AG:AG,"A",OBECaZSJaAM!Y:Y,D47,OBECaZSJaAM!AI:AI,"*SOCAM*")</f>
        <v>0</v>
      </c>
      <c r="V47" s="43">
        <f>COUNTIFS(OBECaZSJaAM!AH:AH,"A",OBECaZSJaAM!Y:Y,D47,OBECaZSJaAM!AI:AI,"*OBAM*")</f>
        <v>0</v>
      </c>
      <c r="W47" s="43">
        <f>COUNTIFS(OBECaZSJaAM!AH:AH,"A",OBECaZSJaAM!Y:Y,D47,OBECaZSJaAM!AI:AI,"*POAM*")</f>
        <v>0</v>
      </c>
      <c r="X47" s="43">
        <f>COUNTIFS(OBECaZSJaAM!AH:AH,"A",OBECaZSJaAM!Y:Y,D47,OBECaZSJaAM!AI:AI,"*OVMAM*")</f>
        <v>0</v>
      </c>
      <c r="Y47" s="43">
        <f>COUNTIFS(OBECaZSJaAM!AH:AH,"A",OBECaZSJaAM!Y:Y,D47,OBECaZSJaAM!AI:AI,"*SOCAM*")</f>
        <v>0</v>
      </c>
      <c r="Z47" s="46">
        <f t="shared" si="0"/>
        <v>75.760000000000005</v>
      </c>
      <c r="AA47" s="46">
        <f t="shared" si="6"/>
        <v>75.760000000000005</v>
      </c>
      <c r="AB47" s="43">
        <f>VLOOKUP(D47,OBECaZSJaAM!K:T,10,0)</f>
        <v>0</v>
      </c>
      <c r="AC47" s="43" t="str">
        <f t="shared" si="7"/>
        <v>0</v>
      </c>
      <c r="AD47" s="43">
        <f>VLOOKUP(D47,OBECaZSJaAM!K:V,12,0)</f>
        <v>0</v>
      </c>
      <c r="AE47" s="43">
        <f>VLOOKUP(D47,OBECaZSJaAM!K:W,13,0)</f>
        <v>0</v>
      </c>
      <c r="AF47" s="43">
        <f>(COUNTIFS(OBECaZSJaAM!AG:AG,"A",OBECaZSJaAM!Y:Y,D47,OBECaZSJaAM!AI:AI,"*OBAM*"))+(COUNTIFS(OBECaZSJaAM!AH:AH,"A",OBECaZSJaAM!Y:Y,D47,OBECaZSJaAM!AI:AI,"*OBAM*"))</f>
        <v>0</v>
      </c>
      <c r="AG47" s="43">
        <f>COUNTIFS(OBECaZSJaAM!AG:AG,"A",OBECaZSJaAM!Y:Y,D47,OBECaZSJaAM!AI:AI,"*POAM*")+(COUNTIFS(OBECaZSJaAM!AH:AH,"A",OBECaZSJaAM!Y:Y,D47,OBECaZSJaAM!AI:AI,"*POAM*"))+(COUNTIFS(OBECaZSJaAM!AG:AG,"A",OBECaZSJaAM!Y:Y,D47,OBECaZSJaAM!AI:AI,"*OVMAM*")+(COUNTIFS(OBECaZSJaAM!AH:AH,"A",OBECaZSJaAM!Y:Y,D47,OBECaZSJaAM!AI:AI,"*OVMAM*"))+COUNTIFS(OBECaZSJaAM!AG:AG,"A",OBECaZSJaAM!Y:Y,D47,OBECaZSJaAM!AI:AI,"*SOCAM*")+(COUNTIFS(OBECaZSJaAM!AH:AH,"A",OBECaZSJaAM!Y:Y,D47,OBECaZSJaAM!AI:AI,"*SOCAM*")))</f>
        <v>0</v>
      </c>
      <c r="AH47" s="43">
        <f>(VLOOKUP(D47,OBECaZSJaAM!K:O,5,0))</f>
        <v>0</v>
      </c>
      <c r="AI47" s="43" t="str">
        <f>IFERROR(VLOOKUP(B47,OBECaZSJaAM!A:F,6,0),"")</f>
        <v/>
      </c>
      <c r="AJ47" s="43" t="str">
        <f t="shared" si="1"/>
        <v>katC</v>
      </c>
      <c r="AK47" s="43" t="str">
        <f t="shared" si="8"/>
        <v>N</v>
      </c>
      <c r="AL47" s="43" t="str">
        <f t="shared" si="9"/>
        <v>N</v>
      </c>
      <c r="AM47" s="43">
        <f>(COUNTIFS(OBECaZSJaAM!AG:AG,"A",OBECaZSJaAM!Y:Y,D47))+(COUNTIFS(OBECaZSJaAM!AH:AH,"A",OBECaZSJaAM!Y:Y,D47))-((COUNTIFS(OBECaZSJaAM!AG:AG,"A",OBECaZSJaAM!AI:AI,"OBAM",OBECaZSJaAM!Y:Y,zdroj!D47)+(COUNTIFS(OBECaZSJaAM!AG:AG,"A",OBECaZSJaAM!AI:AI,"OSTAM",OBECaZSJaAM!Y:Y,zdroj!D47)))+(COUNTIFS(OBECaZSJaAM!AH:AH,"A",OBECaZSJaAM!AI:AI,"OBAM",OBECaZSJaAM!Y:Y,zdroj!D47)+(COUNTIFS(OBECaZSJaAM!AH:AH,"A",OBECaZSJaAM!AI:AI,"OSTAM",OBECaZSJaAM!Y:Y,zdroj!D47))))</f>
        <v>0</v>
      </c>
      <c r="AN47" s="43" t="str">
        <f t="shared" si="2"/>
        <v>NEPOKRYTA VĚTŠINA SEAM</v>
      </c>
      <c r="AO47" s="43" t="str">
        <f t="shared" si="10"/>
        <v>katC</v>
      </c>
    </row>
    <row r="48" spans="1:41" x14ac:dyDescent="0.25">
      <c r="A48" s="43">
        <v>10</v>
      </c>
      <c r="B48" s="43" t="s">
        <v>448</v>
      </c>
      <c r="C48" s="43">
        <v>56863</v>
      </c>
      <c r="D48" s="43" t="s">
        <v>527</v>
      </c>
      <c r="E48" s="43" t="s">
        <v>232</v>
      </c>
      <c r="F48" s="43" t="s">
        <v>224</v>
      </c>
      <c r="G48">
        <v>51</v>
      </c>
      <c r="H48">
        <v>10</v>
      </c>
      <c r="I48">
        <v>0</v>
      </c>
      <c r="J48">
        <v>45</v>
      </c>
      <c r="K48">
        <v>6</v>
      </c>
      <c r="L48" s="43">
        <f>(COUNTIFS(OBECaZSJaAM!AG:AG,"A",OBECaZSJaAM!AJ:AJ,"ZPŮSOBILÉ",OBECaZSJaAM!Y:Y,zdroj!D48))+(COUNTIFS(OBECaZSJaAM!AH:AH,"A",OBECaZSJaAM!AJ:AJ,"ZPŮSOBILÉ",OBECaZSJaAM!Y:Y,zdroj!D48))</f>
        <v>0</v>
      </c>
      <c r="M48" s="43">
        <f>COUNTIFS(OBECaZSJaAM!AG:AG,"A",OBECaZSJaAM!AJ:AJ,"ZPŮSOBILÉ",OBECaZSJaAM!Y:Y,zdroj!D48)</f>
        <v>0</v>
      </c>
      <c r="N48" s="43">
        <f>COUNTIFS(OBECaZSJaAM!AH:AH,"A",OBECaZSJaAM!AJ:AJ,"ZPŮSOBILÉ",OBECaZSJaAM!Y:Y,zdroj!D48)</f>
        <v>0</v>
      </c>
      <c r="O48" s="43">
        <f t="shared" si="3"/>
        <v>0</v>
      </c>
      <c r="P48" s="43">
        <f t="shared" si="4"/>
        <v>0</v>
      </c>
      <c r="Q48" s="43">
        <f t="shared" si="5"/>
        <v>0</v>
      </c>
      <c r="R48" s="43">
        <f>COUNTIFS(OBECaZSJaAM!AG:AG,"A",OBECaZSJaAM!Y:Y,D48,OBECaZSJaAM!AI:AI,"*OBAM*")</f>
        <v>0</v>
      </c>
      <c r="S48" s="43">
        <f>COUNTIFS(OBECaZSJaAM!AG:AG,"A",OBECaZSJaAM!Y:Y,D48,OBECaZSJaAM!AI:AI,"*POAM*")</f>
        <v>0</v>
      </c>
      <c r="T48" s="43">
        <f>COUNTIFS(OBECaZSJaAM!AG:AG,"A",OBECaZSJaAM!Y:Y,D48,OBECaZSJaAM!AI:AI,"*OVMAM*")</f>
        <v>0</v>
      </c>
      <c r="U48" s="43">
        <f>COUNTIFS(OBECaZSJaAM!AG:AG,"A",OBECaZSJaAM!Y:Y,D48,OBECaZSJaAM!AI:AI,"*SOCAM*")</f>
        <v>0</v>
      </c>
      <c r="V48" s="43">
        <f>COUNTIFS(OBECaZSJaAM!AH:AH,"A",OBECaZSJaAM!Y:Y,D48,OBECaZSJaAM!AI:AI,"*OBAM*")</f>
        <v>0</v>
      </c>
      <c r="W48" s="43">
        <f>COUNTIFS(OBECaZSJaAM!AH:AH,"A",OBECaZSJaAM!Y:Y,D48,OBECaZSJaAM!AI:AI,"*POAM*")</f>
        <v>0</v>
      </c>
      <c r="X48" s="43">
        <f>COUNTIFS(OBECaZSJaAM!AH:AH,"A",OBECaZSJaAM!Y:Y,D48,OBECaZSJaAM!AI:AI,"*OVMAM*")</f>
        <v>0</v>
      </c>
      <c r="Y48" s="43">
        <f>COUNTIFS(OBECaZSJaAM!AH:AH,"A",OBECaZSJaAM!Y:Y,D48,OBECaZSJaAM!AI:AI,"*SOCAM*")</f>
        <v>0</v>
      </c>
      <c r="Z48" s="46">
        <f t="shared" si="0"/>
        <v>19.61</v>
      </c>
      <c r="AA48" s="46">
        <f t="shared" si="6"/>
        <v>0</v>
      </c>
      <c r="AB48" s="43">
        <f>VLOOKUP(D48,OBECaZSJaAM!K:T,10,0)</f>
        <v>0</v>
      </c>
      <c r="AC48" s="43" t="str">
        <f t="shared" si="7"/>
        <v>0</v>
      </c>
      <c r="AD48" s="43">
        <f>VLOOKUP(D48,OBECaZSJaAM!K:V,12,0)</f>
        <v>0</v>
      </c>
      <c r="AE48" s="43">
        <f>VLOOKUP(D48,OBECaZSJaAM!K:W,13,0)</f>
        <v>0</v>
      </c>
      <c r="AF48" s="43">
        <f>(COUNTIFS(OBECaZSJaAM!AG:AG,"A",OBECaZSJaAM!Y:Y,D48,OBECaZSJaAM!AI:AI,"*OBAM*"))+(COUNTIFS(OBECaZSJaAM!AH:AH,"A",OBECaZSJaAM!Y:Y,D48,OBECaZSJaAM!AI:AI,"*OBAM*"))</f>
        <v>0</v>
      </c>
      <c r="AG48" s="43">
        <f>COUNTIFS(OBECaZSJaAM!AG:AG,"A",OBECaZSJaAM!Y:Y,D48,OBECaZSJaAM!AI:AI,"*POAM*")+(COUNTIFS(OBECaZSJaAM!AH:AH,"A",OBECaZSJaAM!Y:Y,D48,OBECaZSJaAM!AI:AI,"*POAM*"))+(COUNTIFS(OBECaZSJaAM!AG:AG,"A",OBECaZSJaAM!Y:Y,D48,OBECaZSJaAM!AI:AI,"*OVMAM*")+(COUNTIFS(OBECaZSJaAM!AH:AH,"A",OBECaZSJaAM!Y:Y,D48,OBECaZSJaAM!AI:AI,"*OVMAM*"))+COUNTIFS(OBECaZSJaAM!AG:AG,"A",OBECaZSJaAM!Y:Y,D48,OBECaZSJaAM!AI:AI,"*SOCAM*")+(COUNTIFS(OBECaZSJaAM!AH:AH,"A",OBECaZSJaAM!Y:Y,D48,OBECaZSJaAM!AI:AI,"*SOCAM*")))</f>
        <v>0</v>
      </c>
      <c r="AH48" s="43">
        <f>(VLOOKUP(D48,OBECaZSJaAM!K:O,5,0))</f>
        <v>0</v>
      </c>
      <c r="AI48" s="43">
        <f>IFERROR(VLOOKUP(B48,OBECaZSJaAM!A:F,6,0),"")</f>
        <v>0</v>
      </c>
      <c r="AJ48" s="43" t="str">
        <f t="shared" si="1"/>
        <v>katA</v>
      </c>
      <c r="AK48" s="43" t="str">
        <f t="shared" si="8"/>
        <v>N</v>
      </c>
      <c r="AL48" s="43" t="str">
        <f t="shared" si="9"/>
        <v>N</v>
      </c>
      <c r="AM48" s="43">
        <f>(COUNTIFS(OBECaZSJaAM!AG:AG,"A",OBECaZSJaAM!Y:Y,D48))+(COUNTIFS(OBECaZSJaAM!AH:AH,"A",OBECaZSJaAM!Y:Y,D48))-((COUNTIFS(OBECaZSJaAM!AG:AG,"A",OBECaZSJaAM!AI:AI,"OBAM",OBECaZSJaAM!Y:Y,zdroj!D48)+(COUNTIFS(OBECaZSJaAM!AG:AG,"A",OBECaZSJaAM!AI:AI,"OSTAM",OBECaZSJaAM!Y:Y,zdroj!D48)))+(COUNTIFS(OBECaZSJaAM!AH:AH,"A",OBECaZSJaAM!AI:AI,"OBAM",OBECaZSJaAM!Y:Y,zdroj!D48)+(COUNTIFS(OBECaZSJaAM!AH:AH,"A",OBECaZSJaAM!AI:AI,"OSTAM",OBECaZSJaAM!Y:Y,zdroj!D48))))</f>
        <v>0</v>
      </c>
      <c r="AN48" s="43" t="str">
        <f t="shared" si="2"/>
        <v>NEPOKRYTA VĚTŠINA SEAM</v>
      </c>
      <c r="AO48" s="43" t="str">
        <f t="shared" si="10"/>
        <v>katA</v>
      </c>
    </row>
    <row r="49" spans="1:41" x14ac:dyDescent="0.25">
      <c r="A49" s="43">
        <v>10</v>
      </c>
      <c r="B49" s="43" t="s">
        <v>528</v>
      </c>
      <c r="C49" s="43">
        <v>4669</v>
      </c>
      <c r="D49" s="43" t="s">
        <v>529</v>
      </c>
      <c r="E49" s="43" t="s">
        <v>462</v>
      </c>
      <c r="F49" s="43" t="s">
        <v>224</v>
      </c>
      <c r="G49">
        <v>103</v>
      </c>
      <c r="H49">
        <v>16</v>
      </c>
      <c r="I49">
        <v>0</v>
      </c>
      <c r="J49">
        <v>90</v>
      </c>
      <c r="K49">
        <v>13</v>
      </c>
      <c r="L49" s="43">
        <f>(COUNTIFS(OBECaZSJaAM!AG:AG,"A",OBECaZSJaAM!AJ:AJ,"ZPŮSOBILÉ",OBECaZSJaAM!Y:Y,zdroj!D49))+(COUNTIFS(OBECaZSJaAM!AH:AH,"A",OBECaZSJaAM!AJ:AJ,"ZPŮSOBILÉ",OBECaZSJaAM!Y:Y,zdroj!D49))</f>
        <v>0</v>
      </c>
      <c r="M49" s="43">
        <f>COUNTIFS(OBECaZSJaAM!AG:AG,"A",OBECaZSJaAM!AJ:AJ,"ZPŮSOBILÉ",OBECaZSJaAM!Y:Y,zdroj!D49)</f>
        <v>0</v>
      </c>
      <c r="N49" s="43">
        <f>COUNTIFS(OBECaZSJaAM!AH:AH,"A",OBECaZSJaAM!AJ:AJ,"ZPŮSOBILÉ",OBECaZSJaAM!Y:Y,zdroj!D49)</f>
        <v>0</v>
      </c>
      <c r="O49" s="43">
        <f t="shared" si="3"/>
        <v>0</v>
      </c>
      <c r="P49" s="43">
        <f t="shared" si="4"/>
        <v>0</v>
      </c>
      <c r="Q49" s="43">
        <f t="shared" si="5"/>
        <v>0</v>
      </c>
      <c r="R49" s="43">
        <f>COUNTIFS(OBECaZSJaAM!AG:AG,"A",OBECaZSJaAM!Y:Y,D49,OBECaZSJaAM!AI:AI,"*OBAM*")</f>
        <v>0</v>
      </c>
      <c r="S49" s="43">
        <f>COUNTIFS(OBECaZSJaAM!AG:AG,"A",OBECaZSJaAM!Y:Y,D49,OBECaZSJaAM!AI:AI,"*POAM*")</f>
        <v>0</v>
      </c>
      <c r="T49" s="43">
        <f>COUNTIFS(OBECaZSJaAM!AG:AG,"A",OBECaZSJaAM!Y:Y,D49,OBECaZSJaAM!AI:AI,"*OVMAM*")</f>
        <v>0</v>
      </c>
      <c r="U49" s="43">
        <f>COUNTIFS(OBECaZSJaAM!AG:AG,"A",OBECaZSJaAM!Y:Y,D49,OBECaZSJaAM!AI:AI,"*SOCAM*")</f>
        <v>0</v>
      </c>
      <c r="V49" s="43">
        <f>COUNTIFS(OBECaZSJaAM!AH:AH,"A",OBECaZSJaAM!Y:Y,D49,OBECaZSJaAM!AI:AI,"*OBAM*")</f>
        <v>0</v>
      </c>
      <c r="W49" s="43">
        <f>COUNTIFS(OBECaZSJaAM!AH:AH,"A",OBECaZSJaAM!Y:Y,D49,OBECaZSJaAM!AI:AI,"*POAM*")</f>
        <v>0</v>
      </c>
      <c r="X49" s="43">
        <f>COUNTIFS(OBECaZSJaAM!AH:AH,"A",OBECaZSJaAM!Y:Y,D49,OBECaZSJaAM!AI:AI,"*OVMAM*")</f>
        <v>0</v>
      </c>
      <c r="Y49" s="43">
        <f>COUNTIFS(OBECaZSJaAM!AH:AH,"A",OBECaZSJaAM!Y:Y,D49,OBECaZSJaAM!AI:AI,"*SOCAM*")</f>
        <v>0</v>
      </c>
      <c r="Z49" s="46">
        <f t="shared" si="0"/>
        <v>15.53</v>
      </c>
      <c r="AA49" s="46">
        <f t="shared" si="6"/>
        <v>0</v>
      </c>
      <c r="AB49" s="43">
        <f>VLOOKUP(D49,OBECaZSJaAM!K:T,10,0)</f>
        <v>0</v>
      </c>
      <c r="AC49" s="43" t="str">
        <f t="shared" si="7"/>
        <v>0</v>
      </c>
      <c r="AD49" s="43">
        <f>VLOOKUP(D49,OBECaZSJaAM!K:V,12,0)</f>
        <v>0</v>
      </c>
      <c r="AE49" s="43">
        <f>VLOOKUP(D49,OBECaZSJaAM!K:W,13,0)</f>
        <v>0</v>
      </c>
      <c r="AF49" s="43">
        <f>(COUNTIFS(OBECaZSJaAM!AG:AG,"A",OBECaZSJaAM!Y:Y,D49,OBECaZSJaAM!AI:AI,"*OBAM*"))+(COUNTIFS(OBECaZSJaAM!AH:AH,"A",OBECaZSJaAM!Y:Y,D49,OBECaZSJaAM!AI:AI,"*OBAM*"))</f>
        <v>0</v>
      </c>
      <c r="AG49" s="43">
        <f>COUNTIFS(OBECaZSJaAM!AG:AG,"A",OBECaZSJaAM!Y:Y,D49,OBECaZSJaAM!AI:AI,"*POAM*")+(COUNTIFS(OBECaZSJaAM!AH:AH,"A",OBECaZSJaAM!Y:Y,D49,OBECaZSJaAM!AI:AI,"*POAM*"))+(COUNTIFS(OBECaZSJaAM!AG:AG,"A",OBECaZSJaAM!Y:Y,D49,OBECaZSJaAM!AI:AI,"*OVMAM*")+(COUNTIFS(OBECaZSJaAM!AH:AH,"A",OBECaZSJaAM!Y:Y,D49,OBECaZSJaAM!AI:AI,"*OVMAM*"))+COUNTIFS(OBECaZSJaAM!AG:AG,"A",OBECaZSJaAM!Y:Y,D49,OBECaZSJaAM!AI:AI,"*SOCAM*")+(COUNTIFS(OBECaZSJaAM!AH:AH,"A",OBECaZSJaAM!Y:Y,D49,OBECaZSJaAM!AI:AI,"*SOCAM*")))</f>
        <v>0</v>
      </c>
      <c r="AH49" s="43">
        <f>(VLOOKUP(D49,OBECaZSJaAM!K:O,5,0))</f>
        <v>0</v>
      </c>
      <c r="AI49" s="43" t="str">
        <f>IFERROR(VLOOKUP(B49,OBECaZSJaAM!A:F,6,0),"")</f>
        <v/>
      </c>
      <c r="AJ49" s="43" t="str">
        <f t="shared" si="1"/>
        <v>katA</v>
      </c>
      <c r="AK49" s="43" t="str">
        <f t="shared" si="8"/>
        <v>N</v>
      </c>
      <c r="AL49" s="43" t="str">
        <f t="shared" si="9"/>
        <v>N</v>
      </c>
      <c r="AM49" s="43">
        <f>(COUNTIFS(OBECaZSJaAM!AG:AG,"A",OBECaZSJaAM!Y:Y,D49))+(COUNTIFS(OBECaZSJaAM!AH:AH,"A",OBECaZSJaAM!Y:Y,D49))-((COUNTIFS(OBECaZSJaAM!AG:AG,"A",OBECaZSJaAM!AI:AI,"OBAM",OBECaZSJaAM!Y:Y,zdroj!D49)+(COUNTIFS(OBECaZSJaAM!AG:AG,"A",OBECaZSJaAM!AI:AI,"OSTAM",OBECaZSJaAM!Y:Y,zdroj!D49)))+(COUNTIFS(OBECaZSJaAM!AH:AH,"A",OBECaZSJaAM!AI:AI,"OBAM",OBECaZSJaAM!Y:Y,zdroj!D49)+(COUNTIFS(OBECaZSJaAM!AH:AH,"A",OBECaZSJaAM!AI:AI,"OSTAM",OBECaZSJaAM!Y:Y,zdroj!D49))))</f>
        <v>0</v>
      </c>
      <c r="AN49" s="43" t="str">
        <f t="shared" si="2"/>
        <v>NEPOKRYTA VĚTŠINA SEAM</v>
      </c>
      <c r="AO49" s="43" t="str">
        <f t="shared" si="10"/>
        <v>katA</v>
      </c>
    </row>
    <row r="50" spans="1:41" x14ac:dyDescent="0.25">
      <c r="A50" s="43">
        <v>10</v>
      </c>
      <c r="B50" s="43" t="s">
        <v>528</v>
      </c>
      <c r="C50" s="43">
        <v>4677</v>
      </c>
      <c r="D50" s="43" t="s">
        <v>530</v>
      </c>
      <c r="E50" s="43" t="s">
        <v>462</v>
      </c>
      <c r="F50" s="43" t="s">
        <v>225</v>
      </c>
      <c r="G50">
        <v>39</v>
      </c>
      <c r="H50">
        <v>5</v>
      </c>
      <c r="I50">
        <v>5</v>
      </c>
      <c r="J50">
        <v>35</v>
      </c>
      <c r="K50">
        <v>4</v>
      </c>
      <c r="L50" s="43">
        <f>(COUNTIFS(OBECaZSJaAM!AG:AG,"A",OBECaZSJaAM!AJ:AJ,"ZPŮSOBILÉ",OBECaZSJaAM!Y:Y,zdroj!D50))+(COUNTIFS(OBECaZSJaAM!AH:AH,"A",OBECaZSJaAM!AJ:AJ,"ZPŮSOBILÉ",OBECaZSJaAM!Y:Y,zdroj!D50))</f>
        <v>0</v>
      </c>
      <c r="M50" s="43">
        <f>COUNTIFS(OBECaZSJaAM!AG:AG,"A",OBECaZSJaAM!AJ:AJ,"ZPŮSOBILÉ",OBECaZSJaAM!Y:Y,zdroj!D50)</f>
        <v>0</v>
      </c>
      <c r="N50" s="43">
        <f>COUNTIFS(OBECaZSJaAM!AH:AH,"A",OBECaZSJaAM!AJ:AJ,"ZPŮSOBILÉ",OBECaZSJaAM!Y:Y,zdroj!D50)</f>
        <v>0</v>
      </c>
      <c r="O50" s="43">
        <f t="shared" si="3"/>
        <v>0</v>
      </c>
      <c r="P50" s="43">
        <f t="shared" si="4"/>
        <v>0</v>
      </c>
      <c r="Q50" s="43">
        <f t="shared" si="5"/>
        <v>0</v>
      </c>
      <c r="R50" s="43">
        <f>COUNTIFS(OBECaZSJaAM!AG:AG,"A",OBECaZSJaAM!Y:Y,D50,OBECaZSJaAM!AI:AI,"*OBAM*")</f>
        <v>0</v>
      </c>
      <c r="S50" s="43">
        <f>COUNTIFS(OBECaZSJaAM!AG:AG,"A",OBECaZSJaAM!Y:Y,D50,OBECaZSJaAM!AI:AI,"*POAM*")</f>
        <v>0</v>
      </c>
      <c r="T50" s="43">
        <f>COUNTIFS(OBECaZSJaAM!AG:AG,"A",OBECaZSJaAM!Y:Y,D50,OBECaZSJaAM!AI:AI,"*OVMAM*")</f>
        <v>0</v>
      </c>
      <c r="U50" s="43">
        <f>COUNTIFS(OBECaZSJaAM!AG:AG,"A",OBECaZSJaAM!Y:Y,D50,OBECaZSJaAM!AI:AI,"*SOCAM*")</f>
        <v>0</v>
      </c>
      <c r="V50" s="43">
        <f>COUNTIFS(OBECaZSJaAM!AH:AH,"A",OBECaZSJaAM!Y:Y,D50,OBECaZSJaAM!AI:AI,"*OBAM*")</f>
        <v>0</v>
      </c>
      <c r="W50" s="43">
        <f>COUNTIFS(OBECaZSJaAM!AH:AH,"A",OBECaZSJaAM!Y:Y,D50,OBECaZSJaAM!AI:AI,"*POAM*")</f>
        <v>0</v>
      </c>
      <c r="X50" s="43">
        <f>COUNTIFS(OBECaZSJaAM!AH:AH,"A",OBECaZSJaAM!Y:Y,D50,OBECaZSJaAM!AI:AI,"*OVMAM*")</f>
        <v>0</v>
      </c>
      <c r="Y50" s="43">
        <f>COUNTIFS(OBECaZSJaAM!AH:AH,"A",OBECaZSJaAM!Y:Y,D50,OBECaZSJaAM!AI:AI,"*SOCAM*")</f>
        <v>0</v>
      </c>
      <c r="Z50" s="46">
        <f t="shared" si="0"/>
        <v>12.82</v>
      </c>
      <c r="AA50" s="46">
        <f t="shared" si="6"/>
        <v>12.82</v>
      </c>
      <c r="AB50" s="43">
        <f>VLOOKUP(D50,OBECaZSJaAM!K:T,10,0)</f>
        <v>0</v>
      </c>
      <c r="AC50" s="43" t="str">
        <f t="shared" si="7"/>
        <v>0</v>
      </c>
      <c r="AD50" s="43">
        <f>VLOOKUP(D50,OBECaZSJaAM!K:V,12,0)</f>
        <v>0</v>
      </c>
      <c r="AE50" s="43">
        <f>VLOOKUP(D50,OBECaZSJaAM!K:W,13,0)</f>
        <v>0</v>
      </c>
      <c r="AF50" s="43">
        <f>(COUNTIFS(OBECaZSJaAM!AG:AG,"A",OBECaZSJaAM!Y:Y,D50,OBECaZSJaAM!AI:AI,"*OBAM*"))+(COUNTIFS(OBECaZSJaAM!AH:AH,"A",OBECaZSJaAM!Y:Y,D50,OBECaZSJaAM!AI:AI,"*OBAM*"))</f>
        <v>0</v>
      </c>
      <c r="AG50" s="43">
        <f>COUNTIFS(OBECaZSJaAM!AG:AG,"A",OBECaZSJaAM!Y:Y,D50,OBECaZSJaAM!AI:AI,"*POAM*")+(COUNTIFS(OBECaZSJaAM!AH:AH,"A",OBECaZSJaAM!Y:Y,D50,OBECaZSJaAM!AI:AI,"*POAM*"))+(COUNTIFS(OBECaZSJaAM!AG:AG,"A",OBECaZSJaAM!Y:Y,D50,OBECaZSJaAM!AI:AI,"*OVMAM*")+(COUNTIFS(OBECaZSJaAM!AH:AH,"A",OBECaZSJaAM!Y:Y,D50,OBECaZSJaAM!AI:AI,"*OVMAM*"))+COUNTIFS(OBECaZSJaAM!AG:AG,"A",OBECaZSJaAM!Y:Y,D50,OBECaZSJaAM!AI:AI,"*SOCAM*")+(COUNTIFS(OBECaZSJaAM!AH:AH,"A",OBECaZSJaAM!Y:Y,D50,OBECaZSJaAM!AI:AI,"*SOCAM*")))</f>
        <v>0</v>
      </c>
      <c r="AH50" s="43">
        <f>(VLOOKUP(D50,OBECaZSJaAM!K:O,5,0))</f>
        <v>0</v>
      </c>
      <c r="AI50" s="43" t="str">
        <f>IFERROR(VLOOKUP(B50,OBECaZSJaAM!A:F,6,0),"")</f>
        <v/>
      </c>
      <c r="AJ50" s="43" t="str">
        <f t="shared" si="1"/>
        <v>katA</v>
      </c>
      <c r="AK50" s="43" t="str">
        <f t="shared" si="8"/>
        <v>N</v>
      </c>
      <c r="AL50" s="43" t="str">
        <f t="shared" si="9"/>
        <v>N</v>
      </c>
      <c r="AM50" s="43">
        <f>(COUNTIFS(OBECaZSJaAM!AG:AG,"A",OBECaZSJaAM!Y:Y,D50))+(COUNTIFS(OBECaZSJaAM!AH:AH,"A",OBECaZSJaAM!Y:Y,D50))-((COUNTIFS(OBECaZSJaAM!AG:AG,"A",OBECaZSJaAM!AI:AI,"OBAM",OBECaZSJaAM!Y:Y,zdroj!D50)+(COUNTIFS(OBECaZSJaAM!AG:AG,"A",OBECaZSJaAM!AI:AI,"OSTAM",OBECaZSJaAM!Y:Y,zdroj!D50)))+(COUNTIFS(OBECaZSJaAM!AH:AH,"A",OBECaZSJaAM!AI:AI,"OBAM",OBECaZSJaAM!Y:Y,zdroj!D50)+(COUNTIFS(OBECaZSJaAM!AH:AH,"A",OBECaZSJaAM!AI:AI,"OSTAM",OBECaZSJaAM!Y:Y,zdroj!D50))))</f>
        <v>0</v>
      </c>
      <c r="AN50" s="43" t="str">
        <f t="shared" si="2"/>
        <v>NEPOKRYTA VĚTŠINA SEAM</v>
      </c>
      <c r="AO50" s="43" t="str">
        <f t="shared" si="10"/>
        <v>katA</v>
      </c>
    </row>
    <row r="51" spans="1:41" x14ac:dyDescent="0.25">
      <c r="A51" s="43">
        <v>10</v>
      </c>
      <c r="B51" s="43" t="s">
        <v>528</v>
      </c>
      <c r="C51" s="43">
        <v>4685</v>
      </c>
      <c r="D51" s="43" t="s">
        <v>531</v>
      </c>
      <c r="E51" s="43" t="s">
        <v>462</v>
      </c>
      <c r="F51" s="43" t="s">
        <v>225</v>
      </c>
      <c r="G51">
        <v>4</v>
      </c>
      <c r="H51">
        <v>0</v>
      </c>
      <c r="I51">
        <v>0</v>
      </c>
      <c r="J51">
        <v>2</v>
      </c>
      <c r="K51">
        <v>2</v>
      </c>
      <c r="L51" s="43">
        <f>(COUNTIFS(OBECaZSJaAM!AG:AG,"A",OBECaZSJaAM!AJ:AJ,"ZPŮSOBILÉ",OBECaZSJaAM!Y:Y,zdroj!D51))+(COUNTIFS(OBECaZSJaAM!AH:AH,"A",OBECaZSJaAM!AJ:AJ,"ZPŮSOBILÉ",OBECaZSJaAM!Y:Y,zdroj!D51))</f>
        <v>0</v>
      </c>
      <c r="M51" s="43">
        <f>COUNTIFS(OBECaZSJaAM!AG:AG,"A",OBECaZSJaAM!AJ:AJ,"ZPŮSOBILÉ",OBECaZSJaAM!Y:Y,zdroj!D51)</f>
        <v>0</v>
      </c>
      <c r="N51" s="43">
        <f>COUNTIFS(OBECaZSJaAM!AH:AH,"A",OBECaZSJaAM!AJ:AJ,"ZPŮSOBILÉ",OBECaZSJaAM!Y:Y,zdroj!D51)</f>
        <v>0</v>
      </c>
      <c r="O51" s="43">
        <f t="shared" si="3"/>
        <v>0</v>
      </c>
      <c r="P51" s="43">
        <f t="shared" si="4"/>
        <v>0</v>
      </c>
      <c r="Q51" s="43">
        <f t="shared" si="5"/>
        <v>0</v>
      </c>
      <c r="R51" s="43">
        <f>COUNTIFS(OBECaZSJaAM!AG:AG,"A",OBECaZSJaAM!Y:Y,D51,OBECaZSJaAM!AI:AI,"*OBAM*")</f>
        <v>0</v>
      </c>
      <c r="S51" s="43">
        <f>COUNTIFS(OBECaZSJaAM!AG:AG,"A",OBECaZSJaAM!Y:Y,D51,OBECaZSJaAM!AI:AI,"*POAM*")</f>
        <v>0</v>
      </c>
      <c r="T51" s="43">
        <f>COUNTIFS(OBECaZSJaAM!AG:AG,"A",OBECaZSJaAM!Y:Y,D51,OBECaZSJaAM!AI:AI,"*OVMAM*")</f>
        <v>0</v>
      </c>
      <c r="U51" s="43">
        <f>COUNTIFS(OBECaZSJaAM!AG:AG,"A",OBECaZSJaAM!Y:Y,D51,OBECaZSJaAM!AI:AI,"*SOCAM*")</f>
        <v>0</v>
      </c>
      <c r="V51" s="43">
        <f>COUNTIFS(OBECaZSJaAM!AH:AH,"A",OBECaZSJaAM!Y:Y,D51,OBECaZSJaAM!AI:AI,"*OBAM*")</f>
        <v>0</v>
      </c>
      <c r="W51" s="43">
        <f>COUNTIFS(OBECaZSJaAM!AH:AH,"A",OBECaZSJaAM!Y:Y,D51,OBECaZSJaAM!AI:AI,"*POAM*")</f>
        <v>0</v>
      </c>
      <c r="X51" s="43">
        <f>COUNTIFS(OBECaZSJaAM!AH:AH,"A",OBECaZSJaAM!Y:Y,D51,OBECaZSJaAM!AI:AI,"*OVMAM*")</f>
        <v>0</v>
      </c>
      <c r="Y51" s="43">
        <f>COUNTIFS(OBECaZSJaAM!AH:AH,"A",OBECaZSJaAM!Y:Y,D51,OBECaZSJaAM!AI:AI,"*SOCAM*")</f>
        <v>0</v>
      </c>
      <c r="Z51" s="46">
        <f t="shared" si="0"/>
        <v>0</v>
      </c>
      <c r="AA51" s="46">
        <f t="shared" si="6"/>
        <v>0</v>
      </c>
      <c r="AB51" s="43">
        <f>VLOOKUP(D51,OBECaZSJaAM!K:T,10,0)</f>
        <v>0</v>
      </c>
      <c r="AC51" s="43" t="str">
        <f t="shared" si="7"/>
        <v>0</v>
      </c>
      <c r="AD51" s="43">
        <f>VLOOKUP(D51,OBECaZSJaAM!K:V,12,0)</f>
        <v>0</v>
      </c>
      <c r="AE51" s="43">
        <f>VLOOKUP(D51,OBECaZSJaAM!K:W,13,0)</f>
        <v>0</v>
      </c>
      <c r="AF51" s="43">
        <f>(COUNTIFS(OBECaZSJaAM!AG:AG,"A",OBECaZSJaAM!Y:Y,D51,OBECaZSJaAM!AI:AI,"*OBAM*"))+(COUNTIFS(OBECaZSJaAM!AH:AH,"A",OBECaZSJaAM!Y:Y,D51,OBECaZSJaAM!AI:AI,"*OBAM*"))</f>
        <v>0</v>
      </c>
      <c r="AG51" s="43">
        <f>COUNTIFS(OBECaZSJaAM!AG:AG,"A",OBECaZSJaAM!Y:Y,D51,OBECaZSJaAM!AI:AI,"*POAM*")+(COUNTIFS(OBECaZSJaAM!AH:AH,"A",OBECaZSJaAM!Y:Y,D51,OBECaZSJaAM!AI:AI,"*POAM*"))+(COUNTIFS(OBECaZSJaAM!AG:AG,"A",OBECaZSJaAM!Y:Y,D51,OBECaZSJaAM!AI:AI,"*OVMAM*")+(COUNTIFS(OBECaZSJaAM!AH:AH,"A",OBECaZSJaAM!Y:Y,D51,OBECaZSJaAM!AI:AI,"*OVMAM*"))+COUNTIFS(OBECaZSJaAM!AG:AG,"A",OBECaZSJaAM!Y:Y,D51,OBECaZSJaAM!AI:AI,"*SOCAM*")+(COUNTIFS(OBECaZSJaAM!AH:AH,"A",OBECaZSJaAM!Y:Y,D51,OBECaZSJaAM!AI:AI,"*SOCAM*")))</f>
        <v>0</v>
      </c>
      <c r="AH51" s="43">
        <f>(VLOOKUP(D51,OBECaZSJaAM!K:O,5,0))</f>
        <v>0</v>
      </c>
      <c r="AI51" s="43" t="str">
        <f>IFERROR(VLOOKUP(B51,OBECaZSJaAM!A:F,6,0),"")</f>
        <v/>
      </c>
      <c r="AJ51" s="43" t="str">
        <f t="shared" si="1"/>
        <v>katA</v>
      </c>
      <c r="AK51" s="43" t="str">
        <f t="shared" si="8"/>
        <v>N</v>
      </c>
      <c r="AL51" s="43" t="str">
        <f t="shared" si="9"/>
        <v>N</v>
      </c>
      <c r="AM51" s="43">
        <f>(COUNTIFS(OBECaZSJaAM!AG:AG,"A",OBECaZSJaAM!Y:Y,D51))+(COUNTIFS(OBECaZSJaAM!AH:AH,"A",OBECaZSJaAM!Y:Y,D51))-((COUNTIFS(OBECaZSJaAM!AG:AG,"A",OBECaZSJaAM!AI:AI,"OBAM",OBECaZSJaAM!Y:Y,zdroj!D51)+(COUNTIFS(OBECaZSJaAM!AG:AG,"A",OBECaZSJaAM!AI:AI,"OSTAM",OBECaZSJaAM!Y:Y,zdroj!D51)))+(COUNTIFS(OBECaZSJaAM!AH:AH,"A",OBECaZSJaAM!AI:AI,"OBAM",OBECaZSJaAM!Y:Y,zdroj!D51)+(COUNTIFS(OBECaZSJaAM!AH:AH,"A",OBECaZSJaAM!AI:AI,"OSTAM",OBECaZSJaAM!Y:Y,zdroj!D51))))</f>
        <v>0</v>
      </c>
      <c r="AN51" s="43" t="str">
        <f t="shared" si="2"/>
        <v>NEPOKRYTA VĚTŠINA SEAM</v>
      </c>
      <c r="AO51" s="43" t="str">
        <f t="shared" si="10"/>
        <v>katA</v>
      </c>
    </row>
    <row r="52" spans="1:41" x14ac:dyDescent="0.25">
      <c r="A52" s="43">
        <v>10</v>
      </c>
      <c r="B52" s="43" t="s">
        <v>528</v>
      </c>
      <c r="C52" s="43">
        <v>57932</v>
      </c>
      <c r="D52" s="43" t="s">
        <v>532</v>
      </c>
      <c r="E52" s="43" t="s">
        <v>462</v>
      </c>
      <c r="F52" s="43" t="s">
        <v>225</v>
      </c>
      <c r="G52">
        <v>6</v>
      </c>
      <c r="H52">
        <v>0</v>
      </c>
      <c r="I52">
        <v>0</v>
      </c>
      <c r="J52">
        <v>5</v>
      </c>
      <c r="K52">
        <v>1</v>
      </c>
      <c r="L52" s="43">
        <f>(COUNTIFS(OBECaZSJaAM!AG:AG,"A",OBECaZSJaAM!AJ:AJ,"ZPŮSOBILÉ",OBECaZSJaAM!Y:Y,zdroj!D52))+(COUNTIFS(OBECaZSJaAM!AH:AH,"A",OBECaZSJaAM!AJ:AJ,"ZPŮSOBILÉ",OBECaZSJaAM!Y:Y,zdroj!D52))</f>
        <v>0</v>
      </c>
      <c r="M52" s="43">
        <f>COUNTIFS(OBECaZSJaAM!AG:AG,"A",OBECaZSJaAM!AJ:AJ,"ZPŮSOBILÉ",OBECaZSJaAM!Y:Y,zdroj!D52)</f>
        <v>0</v>
      </c>
      <c r="N52" s="43">
        <f>COUNTIFS(OBECaZSJaAM!AH:AH,"A",OBECaZSJaAM!AJ:AJ,"ZPŮSOBILÉ",OBECaZSJaAM!Y:Y,zdroj!D52)</f>
        <v>0</v>
      </c>
      <c r="O52" s="43">
        <f t="shared" si="3"/>
        <v>0</v>
      </c>
      <c r="P52" s="43">
        <f t="shared" si="4"/>
        <v>0</v>
      </c>
      <c r="Q52" s="43">
        <f t="shared" si="5"/>
        <v>0</v>
      </c>
      <c r="R52" s="43">
        <f>COUNTIFS(OBECaZSJaAM!AG:AG,"A",OBECaZSJaAM!Y:Y,D52,OBECaZSJaAM!AI:AI,"*OBAM*")</f>
        <v>0</v>
      </c>
      <c r="S52" s="43">
        <f>COUNTIFS(OBECaZSJaAM!AG:AG,"A",OBECaZSJaAM!Y:Y,D52,OBECaZSJaAM!AI:AI,"*POAM*")</f>
        <v>0</v>
      </c>
      <c r="T52" s="43">
        <f>COUNTIFS(OBECaZSJaAM!AG:AG,"A",OBECaZSJaAM!Y:Y,D52,OBECaZSJaAM!AI:AI,"*OVMAM*")</f>
        <v>0</v>
      </c>
      <c r="U52" s="43">
        <f>COUNTIFS(OBECaZSJaAM!AG:AG,"A",OBECaZSJaAM!Y:Y,D52,OBECaZSJaAM!AI:AI,"*SOCAM*")</f>
        <v>0</v>
      </c>
      <c r="V52" s="43">
        <f>COUNTIFS(OBECaZSJaAM!AH:AH,"A",OBECaZSJaAM!Y:Y,D52,OBECaZSJaAM!AI:AI,"*OBAM*")</f>
        <v>0</v>
      </c>
      <c r="W52" s="43">
        <f>COUNTIFS(OBECaZSJaAM!AH:AH,"A",OBECaZSJaAM!Y:Y,D52,OBECaZSJaAM!AI:AI,"*POAM*")</f>
        <v>0</v>
      </c>
      <c r="X52" s="43">
        <f>COUNTIFS(OBECaZSJaAM!AH:AH,"A",OBECaZSJaAM!Y:Y,D52,OBECaZSJaAM!AI:AI,"*OVMAM*")</f>
        <v>0</v>
      </c>
      <c r="Y52" s="43">
        <f>COUNTIFS(OBECaZSJaAM!AH:AH,"A",OBECaZSJaAM!Y:Y,D52,OBECaZSJaAM!AI:AI,"*SOCAM*")</f>
        <v>0</v>
      </c>
      <c r="Z52" s="46">
        <f t="shared" si="0"/>
        <v>0</v>
      </c>
      <c r="AA52" s="46">
        <f t="shared" si="6"/>
        <v>0</v>
      </c>
      <c r="AB52" s="43">
        <f>VLOOKUP(D52,OBECaZSJaAM!K:T,10,0)</f>
        <v>0</v>
      </c>
      <c r="AC52" s="43" t="str">
        <f t="shared" si="7"/>
        <v>0</v>
      </c>
      <c r="AD52" s="43">
        <f>VLOOKUP(D52,OBECaZSJaAM!K:V,12,0)</f>
        <v>0</v>
      </c>
      <c r="AE52" s="43">
        <f>VLOOKUP(D52,OBECaZSJaAM!K:W,13,0)</f>
        <v>0</v>
      </c>
      <c r="AF52" s="43">
        <f>(COUNTIFS(OBECaZSJaAM!AG:AG,"A",OBECaZSJaAM!Y:Y,D52,OBECaZSJaAM!AI:AI,"*OBAM*"))+(COUNTIFS(OBECaZSJaAM!AH:AH,"A",OBECaZSJaAM!Y:Y,D52,OBECaZSJaAM!AI:AI,"*OBAM*"))</f>
        <v>0</v>
      </c>
      <c r="AG52" s="43">
        <f>COUNTIFS(OBECaZSJaAM!AG:AG,"A",OBECaZSJaAM!Y:Y,D52,OBECaZSJaAM!AI:AI,"*POAM*")+(COUNTIFS(OBECaZSJaAM!AH:AH,"A",OBECaZSJaAM!Y:Y,D52,OBECaZSJaAM!AI:AI,"*POAM*"))+(COUNTIFS(OBECaZSJaAM!AG:AG,"A",OBECaZSJaAM!Y:Y,D52,OBECaZSJaAM!AI:AI,"*OVMAM*")+(COUNTIFS(OBECaZSJaAM!AH:AH,"A",OBECaZSJaAM!Y:Y,D52,OBECaZSJaAM!AI:AI,"*OVMAM*"))+COUNTIFS(OBECaZSJaAM!AG:AG,"A",OBECaZSJaAM!Y:Y,D52,OBECaZSJaAM!AI:AI,"*SOCAM*")+(COUNTIFS(OBECaZSJaAM!AH:AH,"A",OBECaZSJaAM!Y:Y,D52,OBECaZSJaAM!AI:AI,"*SOCAM*")))</f>
        <v>0</v>
      </c>
      <c r="AH52" s="43">
        <f>(VLOOKUP(D52,OBECaZSJaAM!K:O,5,0))</f>
        <v>0</v>
      </c>
      <c r="AI52" s="43" t="str">
        <f>IFERROR(VLOOKUP(B52,OBECaZSJaAM!A:F,6,0),"")</f>
        <v/>
      </c>
      <c r="AJ52" s="43" t="str">
        <f t="shared" si="1"/>
        <v>katA</v>
      </c>
      <c r="AK52" s="43" t="str">
        <f t="shared" si="8"/>
        <v>N</v>
      </c>
      <c r="AL52" s="43" t="str">
        <f t="shared" si="9"/>
        <v>N</v>
      </c>
      <c r="AM52" s="43">
        <f>(COUNTIFS(OBECaZSJaAM!AG:AG,"A",OBECaZSJaAM!Y:Y,D52))+(COUNTIFS(OBECaZSJaAM!AH:AH,"A",OBECaZSJaAM!Y:Y,D52))-((COUNTIFS(OBECaZSJaAM!AG:AG,"A",OBECaZSJaAM!AI:AI,"OBAM",OBECaZSJaAM!Y:Y,zdroj!D52)+(COUNTIFS(OBECaZSJaAM!AG:AG,"A",OBECaZSJaAM!AI:AI,"OSTAM",OBECaZSJaAM!Y:Y,zdroj!D52)))+(COUNTIFS(OBECaZSJaAM!AH:AH,"A",OBECaZSJaAM!AI:AI,"OBAM",OBECaZSJaAM!Y:Y,zdroj!D52)+(COUNTIFS(OBECaZSJaAM!AH:AH,"A",OBECaZSJaAM!AI:AI,"OSTAM",OBECaZSJaAM!Y:Y,zdroj!D52))))</f>
        <v>0</v>
      </c>
      <c r="AN52" s="43" t="str">
        <f t="shared" si="2"/>
        <v>NEPOKRYTA VĚTŠINA SEAM</v>
      </c>
      <c r="AO52" s="43" t="str">
        <f t="shared" si="10"/>
        <v>katA</v>
      </c>
    </row>
    <row r="53" spans="1:41" x14ac:dyDescent="0.25">
      <c r="A53" s="43">
        <v>10</v>
      </c>
      <c r="B53" s="43" t="s">
        <v>528</v>
      </c>
      <c r="C53" s="43">
        <v>325431</v>
      </c>
      <c r="D53" s="43" t="s">
        <v>533</v>
      </c>
      <c r="E53" s="43" t="s">
        <v>462</v>
      </c>
      <c r="F53" s="43" t="s">
        <v>225</v>
      </c>
      <c r="G53">
        <v>5</v>
      </c>
      <c r="H53">
        <v>0</v>
      </c>
      <c r="I53">
        <v>0</v>
      </c>
      <c r="J53">
        <v>5</v>
      </c>
      <c r="K53">
        <v>0</v>
      </c>
      <c r="L53" s="43">
        <f>(COUNTIFS(OBECaZSJaAM!AG:AG,"A",OBECaZSJaAM!AJ:AJ,"ZPŮSOBILÉ",OBECaZSJaAM!Y:Y,zdroj!D53))+(COUNTIFS(OBECaZSJaAM!AH:AH,"A",OBECaZSJaAM!AJ:AJ,"ZPŮSOBILÉ",OBECaZSJaAM!Y:Y,zdroj!D53))</f>
        <v>0</v>
      </c>
      <c r="M53" s="43">
        <f>COUNTIFS(OBECaZSJaAM!AG:AG,"A",OBECaZSJaAM!AJ:AJ,"ZPŮSOBILÉ",OBECaZSJaAM!Y:Y,zdroj!D53)</f>
        <v>0</v>
      </c>
      <c r="N53" s="43">
        <f>COUNTIFS(OBECaZSJaAM!AH:AH,"A",OBECaZSJaAM!AJ:AJ,"ZPŮSOBILÉ",OBECaZSJaAM!Y:Y,zdroj!D53)</f>
        <v>0</v>
      </c>
      <c r="O53" s="43">
        <f t="shared" si="3"/>
        <v>0</v>
      </c>
      <c r="P53" s="43">
        <f t="shared" si="4"/>
        <v>0</v>
      </c>
      <c r="Q53" s="43">
        <f t="shared" si="5"/>
        <v>0</v>
      </c>
      <c r="R53" s="43">
        <f>COUNTIFS(OBECaZSJaAM!AG:AG,"A",OBECaZSJaAM!Y:Y,D53,OBECaZSJaAM!AI:AI,"*OBAM*")</f>
        <v>0</v>
      </c>
      <c r="S53" s="43">
        <f>COUNTIFS(OBECaZSJaAM!AG:AG,"A",OBECaZSJaAM!Y:Y,D53,OBECaZSJaAM!AI:AI,"*POAM*")</f>
        <v>0</v>
      </c>
      <c r="T53" s="43">
        <f>COUNTIFS(OBECaZSJaAM!AG:AG,"A",OBECaZSJaAM!Y:Y,D53,OBECaZSJaAM!AI:AI,"*OVMAM*")</f>
        <v>0</v>
      </c>
      <c r="U53" s="43">
        <f>COUNTIFS(OBECaZSJaAM!AG:AG,"A",OBECaZSJaAM!Y:Y,D53,OBECaZSJaAM!AI:AI,"*SOCAM*")</f>
        <v>0</v>
      </c>
      <c r="V53" s="43">
        <f>COUNTIFS(OBECaZSJaAM!AH:AH,"A",OBECaZSJaAM!Y:Y,D53,OBECaZSJaAM!AI:AI,"*OBAM*")</f>
        <v>0</v>
      </c>
      <c r="W53" s="43">
        <f>COUNTIFS(OBECaZSJaAM!AH:AH,"A",OBECaZSJaAM!Y:Y,D53,OBECaZSJaAM!AI:AI,"*POAM*")</f>
        <v>0</v>
      </c>
      <c r="X53" s="43">
        <f>COUNTIFS(OBECaZSJaAM!AH:AH,"A",OBECaZSJaAM!Y:Y,D53,OBECaZSJaAM!AI:AI,"*OVMAM*")</f>
        <v>0</v>
      </c>
      <c r="Y53" s="43">
        <f>COUNTIFS(OBECaZSJaAM!AH:AH,"A",OBECaZSJaAM!Y:Y,D53,OBECaZSJaAM!AI:AI,"*SOCAM*")</f>
        <v>0</v>
      </c>
      <c r="Z53" s="46">
        <f t="shared" si="0"/>
        <v>0</v>
      </c>
      <c r="AA53" s="46">
        <f t="shared" si="6"/>
        <v>0</v>
      </c>
      <c r="AB53" s="43">
        <f>VLOOKUP(D53,OBECaZSJaAM!K:T,10,0)</f>
        <v>0</v>
      </c>
      <c r="AC53" s="43" t="str">
        <f t="shared" si="7"/>
        <v>0</v>
      </c>
      <c r="AD53" s="43">
        <f>VLOOKUP(D53,OBECaZSJaAM!K:V,12,0)</f>
        <v>0</v>
      </c>
      <c r="AE53" s="43">
        <f>VLOOKUP(D53,OBECaZSJaAM!K:W,13,0)</f>
        <v>0</v>
      </c>
      <c r="AF53" s="43">
        <f>(COUNTIFS(OBECaZSJaAM!AG:AG,"A",OBECaZSJaAM!Y:Y,D53,OBECaZSJaAM!AI:AI,"*OBAM*"))+(COUNTIFS(OBECaZSJaAM!AH:AH,"A",OBECaZSJaAM!Y:Y,D53,OBECaZSJaAM!AI:AI,"*OBAM*"))</f>
        <v>0</v>
      </c>
      <c r="AG53" s="43">
        <f>COUNTIFS(OBECaZSJaAM!AG:AG,"A",OBECaZSJaAM!Y:Y,D53,OBECaZSJaAM!AI:AI,"*POAM*")+(COUNTIFS(OBECaZSJaAM!AH:AH,"A",OBECaZSJaAM!Y:Y,D53,OBECaZSJaAM!AI:AI,"*POAM*"))+(COUNTIFS(OBECaZSJaAM!AG:AG,"A",OBECaZSJaAM!Y:Y,D53,OBECaZSJaAM!AI:AI,"*OVMAM*")+(COUNTIFS(OBECaZSJaAM!AH:AH,"A",OBECaZSJaAM!Y:Y,D53,OBECaZSJaAM!AI:AI,"*OVMAM*"))+COUNTIFS(OBECaZSJaAM!AG:AG,"A",OBECaZSJaAM!Y:Y,D53,OBECaZSJaAM!AI:AI,"*SOCAM*")+(COUNTIFS(OBECaZSJaAM!AH:AH,"A",OBECaZSJaAM!Y:Y,D53,OBECaZSJaAM!AI:AI,"*SOCAM*")))</f>
        <v>0</v>
      </c>
      <c r="AH53" s="43">
        <f>(VLOOKUP(D53,OBECaZSJaAM!K:O,5,0))</f>
        <v>0</v>
      </c>
      <c r="AI53" s="43" t="str">
        <f>IFERROR(VLOOKUP(B53,OBECaZSJaAM!A:F,6,0),"")</f>
        <v/>
      </c>
      <c r="AJ53" s="43" t="str">
        <f t="shared" si="1"/>
        <v>katA</v>
      </c>
      <c r="AK53" s="43" t="str">
        <f t="shared" si="8"/>
        <v>N</v>
      </c>
      <c r="AL53" s="43" t="str">
        <f t="shared" si="9"/>
        <v>N</v>
      </c>
      <c r="AM53" s="43">
        <f>(COUNTIFS(OBECaZSJaAM!AG:AG,"A",OBECaZSJaAM!Y:Y,D53))+(COUNTIFS(OBECaZSJaAM!AH:AH,"A",OBECaZSJaAM!Y:Y,D53))-((COUNTIFS(OBECaZSJaAM!AG:AG,"A",OBECaZSJaAM!AI:AI,"OBAM",OBECaZSJaAM!Y:Y,zdroj!D53)+(COUNTIFS(OBECaZSJaAM!AG:AG,"A",OBECaZSJaAM!AI:AI,"OSTAM",OBECaZSJaAM!Y:Y,zdroj!D53)))+(COUNTIFS(OBECaZSJaAM!AH:AH,"A",OBECaZSJaAM!AI:AI,"OBAM",OBECaZSJaAM!Y:Y,zdroj!D53)+(COUNTIFS(OBECaZSJaAM!AH:AH,"A",OBECaZSJaAM!AI:AI,"OSTAM",OBECaZSJaAM!Y:Y,zdroj!D53))))</f>
        <v>0</v>
      </c>
      <c r="AN53" s="43" t="str">
        <f t="shared" si="2"/>
        <v>NEPOKRYTA VĚTŠINA SEAM</v>
      </c>
      <c r="AO53" s="43" t="str">
        <f t="shared" si="10"/>
        <v>katA</v>
      </c>
    </row>
    <row r="54" spans="1:41" x14ac:dyDescent="0.25">
      <c r="A54" s="43">
        <v>10</v>
      </c>
      <c r="B54" s="43" t="s">
        <v>528</v>
      </c>
      <c r="C54" s="43">
        <v>57941</v>
      </c>
      <c r="D54" s="43" t="s">
        <v>534</v>
      </c>
      <c r="E54" s="43" t="s">
        <v>462</v>
      </c>
      <c r="F54" s="43" t="s">
        <v>225</v>
      </c>
      <c r="G54">
        <v>45</v>
      </c>
      <c r="H54">
        <v>0</v>
      </c>
      <c r="I54">
        <v>0</v>
      </c>
      <c r="J54">
        <v>38</v>
      </c>
      <c r="K54">
        <v>7</v>
      </c>
      <c r="L54" s="43">
        <f>(COUNTIFS(OBECaZSJaAM!AG:AG,"A",OBECaZSJaAM!AJ:AJ,"ZPŮSOBILÉ",OBECaZSJaAM!Y:Y,zdroj!D54))+(COUNTIFS(OBECaZSJaAM!AH:AH,"A",OBECaZSJaAM!AJ:AJ,"ZPŮSOBILÉ",OBECaZSJaAM!Y:Y,zdroj!D54))</f>
        <v>0</v>
      </c>
      <c r="M54" s="43">
        <f>COUNTIFS(OBECaZSJaAM!AG:AG,"A",OBECaZSJaAM!AJ:AJ,"ZPŮSOBILÉ",OBECaZSJaAM!Y:Y,zdroj!D54)</f>
        <v>0</v>
      </c>
      <c r="N54" s="43">
        <f>COUNTIFS(OBECaZSJaAM!AH:AH,"A",OBECaZSJaAM!AJ:AJ,"ZPŮSOBILÉ",OBECaZSJaAM!Y:Y,zdroj!D54)</f>
        <v>0</v>
      </c>
      <c r="O54" s="43">
        <f t="shared" si="3"/>
        <v>0</v>
      </c>
      <c r="P54" s="43">
        <f t="shared" si="4"/>
        <v>0</v>
      </c>
      <c r="Q54" s="43">
        <f t="shared" si="5"/>
        <v>0</v>
      </c>
      <c r="R54" s="43">
        <f>COUNTIFS(OBECaZSJaAM!AG:AG,"A",OBECaZSJaAM!Y:Y,D54,OBECaZSJaAM!AI:AI,"*OBAM*")</f>
        <v>0</v>
      </c>
      <c r="S54" s="43">
        <f>COUNTIFS(OBECaZSJaAM!AG:AG,"A",OBECaZSJaAM!Y:Y,D54,OBECaZSJaAM!AI:AI,"*POAM*")</f>
        <v>0</v>
      </c>
      <c r="T54" s="43">
        <f>COUNTIFS(OBECaZSJaAM!AG:AG,"A",OBECaZSJaAM!Y:Y,D54,OBECaZSJaAM!AI:AI,"*OVMAM*")</f>
        <v>0</v>
      </c>
      <c r="U54" s="43">
        <f>COUNTIFS(OBECaZSJaAM!AG:AG,"A",OBECaZSJaAM!Y:Y,D54,OBECaZSJaAM!AI:AI,"*SOCAM*")</f>
        <v>0</v>
      </c>
      <c r="V54" s="43">
        <f>COUNTIFS(OBECaZSJaAM!AH:AH,"A",OBECaZSJaAM!Y:Y,D54,OBECaZSJaAM!AI:AI,"*OBAM*")</f>
        <v>0</v>
      </c>
      <c r="W54" s="43">
        <f>COUNTIFS(OBECaZSJaAM!AH:AH,"A",OBECaZSJaAM!Y:Y,D54,OBECaZSJaAM!AI:AI,"*POAM*")</f>
        <v>0</v>
      </c>
      <c r="X54" s="43">
        <f>COUNTIFS(OBECaZSJaAM!AH:AH,"A",OBECaZSJaAM!Y:Y,D54,OBECaZSJaAM!AI:AI,"*OVMAM*")</f>
        <v>0</v>
      </c>
      <c r="Y54" s="43">
        <f>COUNTIFS(OBECaZSJaAM!AH:AH,"A",OBECaZSJaAM!Y:Y,D54,OBECaZSJaAM!AI:AI,"*SOCAM*")</f>
        <v>0</v>
      </c>
      <c r="Z54" s="46">
        <f t="shared" si="0"/>
        <v>0</v>
      </c>
      <c r="AA54" s="46">
        <f t="shared" si="6"/>
        <v>0</v>
      </c>
      <c r="AB54" s="43">
        <f>VLOOKUP(D54,OBECaZSJaAM!K:T,10,0)</f>
        <v>0</v>
      </c>
      <c r="AC54" s="43" t="str">
        <f t="shared" si="7"/>
        <v>0</v>
      </c>
      <c r="AD54" s="43">
        <f>VLOOKUP(D54,OBECaZSJaAM!K:V,12,0)</f>
        <v>0</v>
      </c>
      <c r="AE54" s="43">
        <f>VLOOKUP(D54,OBECaZSJaAM!K:W,13,0)</f>
        <v>0</v>
      </c>
      <c r="AF54" s="43">
        <f>(COUNTIFS(OBECaZSJaAM!AG:AG,"A",OBECaZSJaAM!Y:Y,D54,OBECaZSJaAM!AI:AI,"*OBAM*"))+(COUNTIFS(OBECaZSJaAM!AH:AH,"A",OBECaZSJaAM!Y:Y,D54,OBECaZSJaAM!AI:AI,"*OBAM*"))</f>
        <v>0</v>
      </c>
      <c r="AG54" s="43">
        <f>COUNTIFS(OBECaZSJaAM!AG:AG,"A",OBECaZSJaAM!Y:Y,D54,OBECaZSJaAM!AI:AI,"*POAM*")+(COUNTIFS(OBECaZSJaAM!AH:AH,"A",OBECaZSJaAM!Y:Y,D54,OBECaZSJaAM!AI:AI,"*POAM*"))+(COUNTIFS(OBECaZSJaAM!AG:AG,"A",OBECaZSJaAM!Y:Y,D54,OBECaZSJaAM!AI:AI,"*OVMAM*")+(COUNTIFS(OBECaZSJaAM!AH:AH,"A",OBECaZSJaAM!Y:Y,D54,OBECaZSJaAM!AI:AI,"*OVMAM*"))+COUNTIFS(OBECaZSJaAM!AG:AG,"A",OBECaZSJaAM!Y:Y,D54,OBECaZSJaAM!AI:AI,"*SOCAM*")+(COUNTIFS(OBECaZSJaAM!AH:AH,"A",OBECaZSJaAM!Y:Y,D54,OBECaZSJaAM!AI:AI,"*SOCAM*")))</f>
        <v>0</v>
      </c>
      <c r="AH54" s="43">
        <f>(VLOOKUP(D54,OBECaZSJaAM!K:O,5,0))</f>
        <v>0</v>
      </c>
      <c r="AI54" s="43" t="str">
        <f>IFERROR(VLOOKUP(B54,OBECaZSJaAM!A:F,6,0),"")</f>
        <v/>
      </c>
      <c r="AJ54" s="43" t="str">
        <f t="shared" si="1"/>
        <v>katA</v>
      </c>
      <c r="AK54" s="43" t="str">
        <f t="shared" si="8"/>
        <v>N</v>
      </c>
      <c r="AL54" s="43" t="str">
        <f t="shared" si="9"/>
        <v>N</v>
      </c>
      <c r="AM54" s="43">
        <f>(COUNTIFS(OBECaZSJaAM!AG:AG,"A",OBECaZSJaAM!Y:Y,D54))+(COUNTIFS(OBECaZSJaAM!AH:AH,"A",OBECaZSJaAM!Y:Y,D54))-((COUNTIFS(OBECaZSJaAM!AG:AG,"A",OBECaZSJaAM!AI:AI,"OBAM",OBECaZSJaAM!Y:Y,zdroj!D54)+(COUNTIFS(OBECaZSJaAM!AG:AG,"A",OBECaZSJaAM!AI:AI,"OSTAM",OBECaZSJaAM!Y:Y,zdroj!D54)))+(COUNTIFS(OBECaZSJaAM!AH:AH,"A",OBECaZSJaAM!AI:AI,"OBAM",OBECaZSJaAM!Y:Y,zdroj!D54)+(COUNTIFS(OBECaZSJaAM!AH:AH,"A",OBECaZSJaAM!AI:AI,"OSTAM",OBECaZSJaAM!Y:Y,zdroj!D54))))</f>
        <v>0</v>
      </c>
      <c r="AN54" s="43" t="str">
        <f t="shared" si="2"/>
        <v>NEPOKRYTA VĚTŠINA SEAM</v>
      </c>
      <c r="AO54" s="43" t="str">
        <f t="shared" si="10"/>
        <v>katA</v>
      </c>
    </row>
    <row r="55" spans="1:41" x14ac:dyDescent="0.25">
      <c r="A55" s="43">
        <v>10</v>
      </c>
      <c r="B55" s="43" t="s">
        <v>528</v>
      </c>
      <c r="C55" s="43">
        <v>57967</v>
      </c>
      <c r="D55" s="43" t="s">
        <v>535</v>
      </c>
      <c r="E55" s="43" t="s">
        <v>462</v>
      </c>
      <c r="F55" s="43" t="s">
        <v>225</v>
      </c>
      <c r="G55">
        <v>32</v>
      </c>
      <c r="H55">
        <v>0</v>
      </c>
      <c r="I55">
        <v>0</v>
      </c>
      <c r="J55">
        <v>25</v>
      </c>
      <c r="K55">
        <v>7</v>
      </c>
      <c r="L55" s="43">
        <f>(COUNTIFS(OBECaZSJaAM!AG:AG,"A",OBECaZSJaAM!AJ:AJ,"ZPŮSOBILÉ",OBECaZSJaAM!Y:Y,zdroj!D55))+(COUNTIFS(OBECaZSJaAM!AH:AH,"A",OBECaZSJaAM!AJ:AJ,"ZPŮSOBILÉ",OBECaZSJaAM!Y:Y,zdroj!D55))</f>
        <v>0</v>
      </c>
      <c r="M55" s="43">
        <f>COUNTIFS(OBECaZSJaAM!AG:AG,"A",OBECaZSJaAM!AJ:AJ,"ZPŮSOBILÉ",OBECaZSJaAM!Y:Y,zdroj!D55)</f>
        <v>0</v>
      </c>
      <c r="N55" s="43">
        <f>COUNTIFS(OBECaZSJaAM!AH:AH,"A",OBECaZSJaAM!AJ:AJ,"ZPŮSOBILÉ",OBECaZSJaAM!Y:Y,zdroj!D55)</f>
        <v>0</v>
      </c>
      <c r="O55" s="43">
        <f t="shared" si="3"/>
        <v>0</v>
      </c>
      <c r="P55" s="43">
        <f t="shared" si="4"/>
        <v>0</v>
      </c>
      <c r="Q55" s="43">
        <f t="shared" si="5"/>
        <v>0</v>
      </c>
      <c r="R55" s="43">
        <f>COUNTIFS(OBECaZSJaAM!AG:AG,"A",OBECaZSJaAM!Y:Y,D55,OBECaZSJaAM!AI:AI,"*OBAM*")</f>
        <v>0</v>
      </c>
      <c r="S55" s="43">
        <f>COUNTIFS(OBECaZSJaAM!AG:AG,"A",OBECaZSJaAM!Y:Y,D55,OBECaZSJaAM!AI:AI,"*POAM*")</f>
        <v>0</v>
      </c>
      <c r="T55" s="43">
        <f>COUNTIFS(OBECaZSJaAM!AG:AG,"A",OBECaZSJaAM!Y:Y,D55,OBECaZSJaAM!AI:AI,"*OVMAM*")</f>
        <v>0</v>
      </c>
      <c r="U55" s="43">
        <f>COUNTIFS(OBECaZSJaAM!AG:AG,"A",OBECaZSJaAM!Y:Y,D55,OBECaZSJaAM!AI:AI,"*SOCAM*")</f>
        <v>0</v>
      </c>
      <c r="V55" s="43">
        <f>COUNTIFS(OBECaZSJaAM!AH:AH,"A",OBECaZSJaAM!Y:Y,D55,OBECaZSJaAM!AI:AI,"*OBAM*")</f>
        <v>0</v>
      </c>
      <c r="W55" s="43">
        <f>COUNTIFS(OBECaZSJaAM!AH:AH,"A",OBECaZSJaAM!Y:Y,D55,OBECaZSJaAM!AI:AI,"*POAM*")</f>
        <v>0</v>
      </c>
      <c r="X55" s="43">
        <f>COUNTIFS(OBECaZSJaAM!AH:AH,"A",OBECaZSJaAM!Y:Y,D55,OBECaZSJaAM!AI:AI,"*OVMAM*")</f>
        <v>0</v>
      </c>
      <c r="Y55" s="43">
        <f>COUNTIFS(OBECaZSJaAM!AH:AH,"A",OBECaZSJaAM!Y:Y,D55,OBECaZSJaAM!AI:AI,"*SOCAM*")</f>
        <v>0</v>
      </c>
      <c r="Z55" s="46">
        <f t="shared" si="0"/>
        <v>0</v>
      </c>
      <c r="AA55" s="46">
        <f t="shared" si="6"/>
        <v>0</v>
      </c>
      <c r="AB55" s="43">
        <f>VLOOKUP(D55,OBECaZSJaAM!K:T,10,0)</f>
        <v>0</v>
      </c>
      <c r="AC55" s="43" t="str">
        <f t="shared" si="7"/>
        <v>0</v>
      </c>
      <c r="AD55" s="43">
        <f>VLOOKUP(D55,OBECaZSJaAM!K:V,12,0)</f>
        <v>0</v>
      </c>
      <c r="AE55" s="43">
        <f>VLOOKUP(D55,OBECaZSJaAM!K:W,13,0)</f>
        <v>0</v>
      </c>
      <c r="AF55" s="43">
        <f>(COUNTIFS(OBECaZSJaAM!AG:AG,"A",OBECaZSJaAM!Y:Y,D55,OBECaZSJaAM!AI:AI,"*OBAM*"))+(COUNTIFS(OBECaZSJaAM!AH:AH,"A",OBECaZSJaAM!Y:Y,D55,OBECaZSJaAM!AI:AI,"*OBAM*"))</f>
        <v>0</v>
      </c>
      <c r="AG55" s="43">
        <f>COUNTIFS(OBECaZSJaAM!AG:AG,"A",OBECaZSJaAM!Y:Y,D55,OBECaZSJaAM!AI:AI,"*POAM*")+(COUNTIFS(OBECaZSJaAM!AH:AH,"A",OBECaZSJaAM!Y:Y,D55,OBECaZSJaAM!AI:AI,"*POAM*"))+(COUNTIFS(OBECaZSJaAM!AG:AG,"A",OBECaZSJaAM!Y:Y,D55,OBECaZSJaAM!AI:AI,"*OVMAM*")+(COUNTIFS(OBECaZSJaAM!AH:AH,"A",OBECaZSJaAM!Y:Y,D55,OBECaZSJaAM!AI:AI,"*OVMAM*"))+COUNTIFS(OBECaZSJaAM!AG:AG,"A",OBECaZSJaAM!Y:Y,D55,OBECaZSJaAM!AI:AI,"*SOCAM*")+(COUNTIFS(OBECaZSJaAM!AH:AH,"A",OBECaZSJaAM!Y:Y,D55,OBECaZSJaAM!AI:AI,"*SOCAM*")))</f>
        <v>0</v>
      </c>
      <c r="AH55" s="43">
        <f>(VLOOKUP(D55,OBECaZSJaAM!K:O,5,0))</f>
        <v>0</v>
      </c>
      <c r="AI55" s="43" t="str">
        <f>IFERROR(VLOOKUP(B55,OBECaZSJaAM!A:F,6,0),"")</f>
        <v/>
      </c>
      <c r="AJ55" s="43" t="str">
        <f t="shared" si="1"/>
        <v>katA</v>
      </c>
      <c r="AK55" s="43" t="str">
        <f t="shared" si="8"/>
        <v>N</v>
      </c>
      <c r="AL55" s="43" t="str">
        <f t="shared" si="9"/>
        <v>N</v>
      </c>
      <c r="AM55" s="43">
        <f>(COUNTIFS(OBECaZSJaAM!AG:AG,"A",OBECaZSJaAM!Y:Y,D55))+(COUNTIFS(OBECaZSJaAM!AH:AH,"A",OBECaZSJaAM!Y:Y,D55))-((COUNTIFS(OBECaZSJaAM!AG:AG,"A",OBECaZSJaAM!AI:AI,"OBAM",OBECaZSJaAM!Y:Y,zdroj!D55)+(COUNTIFS(OBECaZSJaAM!AG:AG,"A",OBECaZSJaAM!AI:AI,"OSTAM",OBECaZSJaAM!Y:Y,zdroj!D55)))+(COUNTIFS(OBECaZSJaAM!AH:AH,"A",OBECaZSJaAM!AI:AI,"OBAM",OBECaZSJaAM!Y:Y,zdroj!D55)+(COUNTIFS(OBECaZSJaAM!AH:AH,"A",OBECaZSJaAM!AI:AI,"OSTAM",OBECaZSJaAM!Y:Y,zdroj!D55))))</f>
        <v>0</v>
      </c>
      <c r="AN55" s="43" t="str">
        <f t="shared" si="2"/>
        <v>NEPOKRYTA VĚTŠINA SEAM</v>
      </c>
      <c r="AO55" s="43" t="str">
        <f t="shared" si="10"/>
        <v>katA</v>
      </c>
    </row>
    <row r="56" spans="1:41" x14ac:dyDescent="0.25">
      <c r="A56" s="43">
        <v>10</v>
      </c>
      <c r="B56" s="43" t="s">
        <v>536</v>
      </c>
      <c r="C56" s="43">
        <v>58076</v>
      </c>
      <c r="D56" s="43" t="s">
        <v>537</v>
      </c>
      <c r="E56" s="43" t="s">
        <v>462</v>
      </c>
      <c r="F56" s="43" t="s">
        <v>231</v>
      </c>
      <c r="G56">
        <v>262</v>
      </c>
      <c r="H56">
        <v>100</v>
      </c>
      <c r="I56">
        <v>100</v>
      </c>
      <c r="J56">
        <v>246</v>
      </c>
      <c r="K56">
        <v>16</v>
      </c>
      <c r="L56" s="43">
        <f>(COUNTIFS(OBECaZSJaAM!AG:AG,"A",OBECaZSJaAM!AJ:AJ,"ZPŮSOBILÉ",OBECaZSJaAM!Y:Y,zdroj!D56))+(COUNTIFS(OBECaZSJaAM!AH:AH,"A",OBECaZSJaAM!AJ:AJ,"ZPŮSOBILÉ",OBECaZSJaAM!Y:Y,zdroj!D56))</f>
        <v>0</v>
      </c>
      <c r="M56" s="43">
        <f>COUNTIFS(OBECaZSJaAM!AG:AG,"A",OBECaZSJaAM!AJ:AJ,"ZPŮSOBILÉ",OBECaZSJaAM!Y:Y,zdroj!D56)</f>
        <v>0</v>
      </c>
      <c r="N56" s="43">
        <f>COUNTIFS(OBECaZSJaAM!AH:AH,"A",OBECaZSJaAM!AJ:AJ,"ZPŮSOBILÉ",OBECaZSJaAM!Y:Y,zdroj!D56)</f>
        <v>0</v>
      </c>
      <c r="O56" s="43">
        <f t="shared" si="3"/>
        <v>0</v>
      </c>
      <c r="P56" s="43">
        <f t="shared" si="4"/>
        <v>0</v>
      </c>
      <c r="Q56" s="43">
        <f t="shared" si="5"/>
        <v>0</v>
      </c>
      <c r="R56" s="43">
        <f>COUNTIFS(OBECaZSJaAM!AG:AG,"A",OBECaZSJaAM!Y:Y,D56,OBECaZSJaAM!AI:AI,"*OBAM*")</f>
        <v>0</v>
      </c>
      <c r="S56" s="43">
        <f>COUNTIFS(OBECaZSJaAM!AG:AG,"A",OBECaZSJaAM!Y:Y,D56,OBECaZSJaAM!AI:AI,"*POAM*")</f>
        <v>0</v>
      </c>
      <c r="T56" s="43">
        <f>COUNTIFS(OBECaZSJaAM!AG:AG,"A",OBECaZSJaAM!Y:Y,D56,OBECaZSJaAM!AI:AI,"*OVMAM*")</f>
        <v>0</v>
      </c>
      <c r="U56" s="43">
        <f>COUNTIFS(OBECaZSJaAM!AG:AG,"A",OBECaZSJaAM!Y:Y,D56,OBECaZSJaAM!AI:AI,"*SOCAM*")</f>
        <v>0</v>
      </c>
      <c r="V56" s="43">
        <f>COUNTIFS(OBECaZSJaAM!AH:AH,"A",OBECaZSJaAM!Y:Y,D56,OBECaZSJaAM!AI:AI,"*OBAM*")</f>
        <v>0</v>
      </c>
      <c r="W56" s="43">
        <f>COUNTIFS(OBECaZSJaAM!AH:AH,"A",OBECaZSJaAM!Y:Y,D56,OBECaZSJaAM!AI:AI,"*POAM*")</f>
        <v>0</v>
      </c>
      <c r="X56" s="43">
        <f>COUNTIFS(OBECaZSJaAM!AH:AH,"A",OBECaZSJaAM!Y:Y,D56,OBECaZSJaAM!AI:AI,"*OVMAM*")</f>
        <v>0</v>
      </c>
      <c r="Y56" s="43">
        <f>COUNTIFS(OBECaZSJaAM!AH:AH,"A",OBECaZSJaAM!Y:Y,D56,OBECaZSJaAM!AI:AI,"*SOCAM*")</f>
        <v>0</v>
      </c>
      <c r="Z56" s="46">
        <f t="shared" si="0"/>
        <v>38.17</v>
      </c>
      <c r="AA56" s="46">
        <f t="shared" si="6"/>
        <v>38.17</v>
      </c>
      <c r="AB56" s="43">
        <f>VLOOKUP(D56,OBECaZSJaAM!K:T,10,0)</f>
        <v>0</v>
      </c>
      <c r="AC56" s="43" t="str">
        <f t="shared" si="7"/>
        <v>0</v>
      </c>
      <c r="AD56" s="43">
        <f>VLOOKUP(D56,OBECaZSJaAM!K:V,12,0)</f>
        <v>0</v>
      </c>
      <c r="AE56" s="43">
        <f>VLOOKUP(D56,OBECaZSJaAM!K:W,13,0)</f>
        <v>0</v>
      </c>
      <c r="AF56" s="43">
        <f>(COUNTIFS(OBECaZSJaAM!AG:AG,"A",OBECaZSJaAM!Y:Y,D56,OBECaZSJaAM!AI:AI,"*OBAM*"))+(COUNTIFS(OBECaZSJaAM!AH:AH,"A",OBECaZSJaAM!Y:Y,D56,OBECaZSJaAM!AI:AI,"*OBAM*"))</f>
        <v>0</v>
      </c>
      <c r="AG56" s="43">
        <f>COUNTIFS(OBECaZSJaAM!AG:AG,"A",OBECaZSJaAM!Y:Y,D56,OBECaZSJaAM!AI:AI,"*POAM*")+(COUNTIFS(OBECaZSJaAM!AH:AH,"A",OBECaZSJaAM!Y:Y,D56,OBECaZSJaAM!AI:AI,"*POAM*"))+(COUNTIFS(OBECaZSJaAM!AG:AG,"A",OBECaZSJaAM!Y:Y,D56,OBECaZSJaAM!AI:AI,"*OVMAM*")+(COUNTIFS(OBECaZSJaAM!AH:AH,"A",OBECaZSJaAM!Y:Y,D56,OBECaZSJaAM!AI:AI,"*OVMAM*"))+COUNTIFS(OBECaZSJaAM!AG:AG,"A",OBECaZSJaAM!Y:Y,D56,OBECaZSJaAM!AI:AI,"*SOCAM*")+(COUNTIFS(OBECaZSJaAM!AH:AH,"A",OBECaZSJaAM!Y:Y,D56,OBECaZSJaAM!AI:AI,"*SOCAM*")))</f>
        <v>0</v>
      </c>
      <c r="AH56" s="43">
        <f>(VLOOKUP(D56,OBECaZSJaAM!K:O,5,0))</f>
        <v>0</v>
      </c>
      <c r="AI56" s="43" t="str">
        <f>IFERROR(VLOOKUP(B56,OBECaZSJaAM!A:F,6,0),"")</f>
        <v/>
      </c>
      <c r="AJ56" s="43" t="str">
        <f t="shared" si="1"/>
        <v>katB</v>
      </c>
      <c r="AK56" s="43" t="str">
        <f t="shared" si="8"/>
        <v>N</v>
      </c>
      <c r="AL56" s="43" t="str">
        <f t="shared" si="9"/>
        <v>N</v>
      </c>
      <c r="AM56" s="43">
        <f>(COUNTIFS(OBECaZSJaAM!AG:AG,"A",OBECaZSJaAM!Y:Y,D56))+(COUNTIFS(OBECaZSJaAM!AH:AH,"A",OBECaZSJaAM!Y:Y,D56))-((COUNTIFS(OBECaZSJaAM!AG:AG,"A",OBECaZSJaAM!AI:AI,"OBAM",OBECaZSJaAM!Y:Y,zdroj!D56)+(COUNTIFS(OBECaZSJaAM!AG:AG,"A",OBECaZSJaAM!AI:AI,"OSTAM",OBECaZSJaAM!Y:Y,zdroj!D56)))+(COUNTIFS(OBECaZSJaAM!AH:AH,"A",OBECaZSJaAM!AI:AI,"OBAM",OBECaZSJaAM!Y:Y,zdroj!D56)+(COUNTIFS(OBECaZSJaAM!AH:AH,"A",OBECaZSJaAM!AI:AI,"OSTAM",OBECaZSJaAM!Y:Y,zdroj!D56))))</f>
        <v>0</v>
      </c>
      <c r="AN56" s="43" t="str">
        <f t="shared" si="2"/>
        <v>NEPOKRYTA VĚTŠINA SEAM</v>
      </c>
      <c r="AO56" s="43" t="str">
        <f t="shared" si="10"/>
        <v>katB</v>
      </c>
    </row>
    <row r="57" spans="1:41" x14ac:dyDescent="0.25">
      <c r="A57" s="43">
        <v>10</v>
      </c>
      <c r="B57" s="43" t="s">
        <v>538</v>
      </c>
      <c r="C57" s="43">
        <v>58921</v>
      </c>
      <c r="D57" s="43" t="s">
        <v>539</v>
      </c>
      <c r="E57" s="43" t="s">
        <v>462</v>
      </c>
      <c r="F57" s="43" t="s">
        <v>224</v>
      </c>
      <c r="G57">
        <v>31</v>
      </c>
      <c r="H57">
        <v>3</v>
      </c>
      <c r="I57">
        <v>1</v>
      </c>
      <c r="J57">
        <v>23</v>
      </c>
      <c r="K57">
        <v>8</v>
      </c>
      <c r="L57" s="43">
        <f>(COUNTIFS(OBECaZSJaAM!AG:AG,"A",OBECaZSJaAM!AJ:AJ,"ZPŮSOBILÉ",OBECaZSJaAM!Y:Y,zdroj!D57))+(COUNTIFS(OBECaZSJaAM!AH:AH,"A",OBECaZSJaAM!AJ:AJ,"ZPŮSOBILÉ",OBECaZSJaAM!Y:Y,zdroj!D57))</f>
        <v>0</v>
      </c>
      <c r="M57" s="43">
        <f>COUNTIFS(OBECaZSJaAM!AG:AG,"A",OBECaZSJaAM!AJ:AJ,"ZPŮSOBILÉ",OBECaZSJaAM!Y:Y,zdroj!D57)</f>
        <v>0</v>
      </c>
      <c r="N57" s="43">
        <f>COUNTIFS(OBECaZSJaAM!AH:AH,"A",OBECaZSJaAM!AJ:AJ,"ZPŮSOBILÉ",OBECaZSJaAM!Y:Y,zdroj!D57)</f>
        <v>0</v>
      </c>
      <c r="O57" s="43">
        <f t="shared" si="3"/>
        <v>0</v>
      </c>
      <c r="P57" s="43">
        <f t="shared" si="4"/>
        <v>0</v>
      </c>
      <c r="Q57" s="43">
        <f t="shared" si="5"/>
        <v>0</v>
      </c>
      <c r="R57" s="43">
        <f>COUNTIFS(OBECaZSJaAM!AG:AG,"A",OBECaZSJaAM!Y:Y,D57,OBECaZSJaAM!AI:AI,"*OBAM*")</f>
        <v>0</v>
      </c>
      <c r="S57" s="43">
        <f>COUNTIFS(OBECaZSJaAM!AG:AG,"A",OBECaZSJaAM!Y:Y,D57,OBECaZSJaAM!AI:AI,"*POAM*")</f>
        <v>0</v>
      </c>
      <c r="T57" s="43">
        <f>COUNTIFS(OBECaZSJaAM!AG:AG,"A",OBECaZSJaAM!Y:Y,D57,OBECaZSJaAM!AI:AI,"*OVMAM*")</f>
        <v>0</v>
      </c>
      <c r="U57" s="43">
        <f>COUNTIFS(OBECaZSJaAM!AG:AG,"A",OBECaZSJaAM!Y:Y,D57,OBECaZSJaAM!AI:AI,"*SOCAM*")</f>
        <v>0</v>
      </c>
      <c r="V57" s="43">
        <f>COUNTIFS(OBECaZSJaAM!AH:AH,"A",OBECaZSJaAM!Y:Y,D57,OBECaZSJaAM!AI:AI,"*OBAM*")</f>
        <v>0</v>
      </c>
      <c r="W57" s="43">
        <f>COUNTIFS(OBECaZSJaAM!AH:AH,"A",OBECaZSJaAM!Y:Y,D57,OBECaZSJaAM!AI:AI,"*POAM*")</f>
        <v>0</v>
      </c>
      <c r="X57" s="43">
        <f>COUNTIFS(OBECaZSJaAM!AH:AH,"A",OBECaZSJaAM!Y:Y,D57,OBECaZSJaAM!AI:AI,"*OVMAM*")</f>
        <v>0</v>
      </c>
      <c r="Y57" s="43">
        <f>COUNTIFS(OBECaZSJaAM!AH:AH,"A",OBECaZSJaAM!Y:Y,D57,OBECaZSJaAM!AI:AI,"*SOCAM*")</f>
        <v>0</v>
      </c>
      <c r="Z57" s="46">
        <f t="shared" si="0"/>
        <v>9.68</v>
      </c>
      <c r="AA57" s="46">
        <f t="shared" si="6"/>
        <v>3.23</v>
      </c>
      <c r="AB57" s="43">
        <f>VLOOKUP(D57,OBECaZSJaAM!K:T,10,0)</f>
        <v>0</v>
      </c>
      <c r="AC57" s="43" t="str">
        <f t="shared" si="7"/>
        <v>0</v>
      </c>
      <c r="AD57" s="43">
        <f>VLOOKUP(D57,OBECaZSJaAM!K:V,12,0)</f>
        <v>0</v>
      </c>
      <c r="AE57" s="43">
        <f>VLOOKUP(D57,OBECaZSJaAM!K:W,13,0)</f>
        <v>0</v>
      </c>
      <c r="AF57" s="43">
        <f>(COUNTIFS(OBECaZSJaAM!AG:AG,"A",OBECaZSJaAM!Y:Y,D57,OBECaZSJaAM!AI:AI,"*OBAM*"))+(COUNTIFS(OBECaZSJaAM!AH:AH,"A",OBECaZSJaAM!Y:Y,D57,OBECaZSJaAM!AI:AI,"*OBAM*"))</f>
        <v>0</v>
      </c>
      <c r="AG57" s="43">
        <f>COUNTIFS(OBECaZSJaAM!AG:AG,"A",OBECaZSJaAM!Y:Y,D57,OBECaZSJaAM!AI:AI,"*POAM*")+(COUNTIFS(OBECaZSJaAM!AH:AH,"A",OBECaZSJaAM!Y:Y,D57,OBECaZSJaAM!AI:AI,"*POAM*"))+(COUNTIFS(OBECaZSJaAM!AG:AG,"A",OBECaZSJaAM!Y:Y,D57,OBECaZSJaAM!AI:AI,"*OVMAM*")+(COUNTIFS(OBECaZSJaAM!AH:AH,"A",OBECaZSJaAM!Y:Y,D57,OBECaZSJaAM!AI:AI,"*OVMAM*"))+COUNTIFS(OBECaZSJaAM!AG:AG,"A",OBECaZSJaAM!Y:Y,D57,OBECaZSJaAM!AI:AI,"*SOCAM*")+(COUNTIFS(OBECaZSJaAM!AH:AH,"A",OBECaZSJaAM!Y:Y,D57,OBECaZSJaAM!AI:AI,"*SOCAM*")))</f>
        <v>0</v>
      </c>
      <c r="AH57" s="43">
        <f>(VLOOKUP(D57,OBECaZSJaAM!K:O,5,0))</f>
        <v>0</v>
      </c>
      <c r="AI57" s="43" t="str">
        <f>IFERROR(VLOOKUP(B57,OBECaZSJaAM!A:F,6,0),"")</f>
        <v/>
      </c>
      <c r="AJ57" s="43" t="str">
        <f t="shared" si="1"/>
        <v>katA</v>
      </c>
      <c r="AK57" s="43" t="str">
        <f t="shared" si="8"/>
        <v>N</v>
      </c>
      <c r="AL57" s="43" t="str">
        <f t="shared" si="9"/>
        <v>N</v>
      </c>
      <c r="AM57" s="43">
        <f>(COUNTIFS(OBECaZSJaAM!AG:AG,"A",OBECaZSJaAM!Y:Y,D57))+(COUNTIFS(OBECaZSJaAM!AH:AH,"A",OBECaZSJaAM!Y:Y,D57))-((COUNTIFS(OBECaZSJaAM!AG:AG,"A",OBECaZSJaAM!AI:AI,"OBAM",OBECaZSJaAM!Y:Y,zdroj!D57)+(COUNTIFS(OBECaZSJaAM!AG:AG,"A",OBECaZSJaAM!AI:AI,"OSTAM",OBECaZSJaAM!Y:Y,zdroj!D57)))+(COUNTIFS(OBECaZSJaAM!AH:AH,"A",OBECaZSJaAM!AI:AI,"OBAM",OBECaZSJaAM!Y:Y,zdroj!D57)+(COUNTIFS(OBECaZSJaAM!AH:AH,"A",OBECaZSJaAM!AI:AI,"OSTAM",OBECaZSJaAM!Y:Y,zdroj!D57))))</f>
        <v>0</v>
      </c>
      <c r="AN57" s="43" t="str">
        <f t="shared" si="2"/>
        <v>NEPOKRYTA VĚTŠINA SEAM</v>
      </c>
      <c r="AO57" s="43" t="str">
        <f t="shared" si="10"/>
        <v>katA</v>
      </c>
    </row>
    <row r="58" spans="1:41" x14ac:dyDescent="0.25">
      <c r="A58" s="43">
        <v>10</v>
      </c>
      <c r="B58" s="43" t="s">
        <v>538</v>
      </c>
      <c r="C58" s="43">
        <v>340677</v>
      </c>
      <c r="D58" s="43" t="s">
        <v>540</v>
      </c>
      <c r="E58" s="43" t="s">
        <v>462</v>
      </c>
      <c r="F58" s="43" t="s">
        <v>224</v>
      </c>
      <c r="G58">
        <v>35</v>
      </c>
      <c r="H58">
        <v>9</v>
      </c>
      <c r="I58">
        <v>7</v>
      </c>
      <c r="J58">
        <v>30</v>
      </c>
      <c r="K58">
        <v>5</v>
      </c>
      <c r="L58" s="43">
        <f>(COUNTIFS(OBECaZSJaAM!AG:AG,"A",OBECaZSJaAM!AJ:AJ,"ZPŮSOBILÉ",OBECaZSJaAM!Y:Y,zdroj!D58))+(COUNTIFS(OBECaZSJaAM!AH:AH,"A",OBECaZSJaAM!AJ:AJ,"ZPŮSOBILÉ",OBECaZSJaAM!Y:Y,zdroj!D58))</f>
        <v>0</v>
      </c>
      <c r="M58" s="43">
        <f>COUNTIFS(OBECaZSJaAM!AG:AG,"A",OBECaZSJaAM!AJ:AJ,"ZPŮSOBILÉ",OBECaZSJaAM!Y:Y,zdroj!D58)</f>
        <v>0</v>
      </c>
      <c r="N58" s="43">
        <f>COUNTIFS(OBECaZSJaAM!AH:AH,"A",OBECaZSJaAM!AJ:AJ,"ZPŮSOBILÉ",OBECaZSJaAM!Y:Y,zdroj!D58)</f>
        <v>0</v>
      </c>
      <c r="O58" s="43">
        <f t="shared" si="3"/>
        <v>0</v>
      </c>
      <c r="P58" s="43">
        <f t="shared" si="4"/>
        <v>0</v>
      </c>
      <c r="Q58" s="43">
        <f t="shared" si="5"/>
        <v>0</v>
      </c>
      <c r="R58" s="43">
        <f>COUNTIFS(OBECaZSJaAM!AG:AG,"A",OBECaZSJaAM!Y:Y,D58,OBECaZSJaAM!AI:AI,"*OBAM*")</f>
        <v>0</v>
      </c>
      <c r="S58" s="43">
        <f>COUNTIFS(OBECaZSJaAM!AG:AG,"A",OBECaZSJaAM!Y:Y,D58,OBECaZSJaAM!AI:AI,"*POAM*")</f>
        <v>0</v>
      </c>
      <c r="T58" s="43">
        <f>COUNTIFS(OBECaZSJaAM!AG:AG,"A",OBECaZSJaAM!Y:Y,D58,OBECaZSJaAM!AI:AI,"*OVMAM*")</f>
        <v>0</v>
      </c>
      <c r="U58" s="43">
        <f>COUNTIFS(OBECaZSJaAM!AG:AG,"A",OBECaZSJaAM!Y:Y,D58,OBECaZSJaAM!AI:AI,"*SOCAM*")</f>
        <v>0</v>
      </c>
      <c r="V58" s="43">
        <f>COUNTIFS(OBECaZSJaAM!AH:AH,"A",OBECaZSJaAM!Y:Y,D58,OBECaZSJaAM!AI:AI,"*OBAM*")</f>
        <v>0</v>
      </c>
      <c r="W58" s="43">
        <f>COUNTIFS(OBECaZSJaAM!AH:AH,"A",OBECaZSJaAM!Y:Y,D58,OBECaZSJaAM!AI:AI,"*POAM*")</f>
        <v>0</v>
      </c>
      <c r="X58" s="43">
        <f>COUNTIFS(OBECaZSJaAM!AH:AH,"A",OBECaZSJaAM!Y:Y,D58,OBECaZSJaAM!AI:AI,"*OVMAM*")</f>
        <v>0</v>
      </c>
      <c r="Y58" s="43">
        <f>COUNTIFS(OBECaZSJaAM!AH:AH,"A",OBECaZSJaAM!Y:Y,D58,OBECaZSJaAM!AI:AI,"*SOCAM*")</f>
        <v>0</v>
      </c>
      <c r="Z58" s="46">
        <f t="shared" si="0"/>
        <v>25.71</v>
      </c>
      <c r="AA58" s="46">
        <f t="shared" si="6"/>
        <v>20</v>
      </c>
      <c r="AB58" s="43">
        <f>VLOOKUP(D58,OBECaZSJaAM!K:T,10,0)</f>
        <v>0</v>
      </c>
      <c r="AC58" s="43" t="str">
        <f t="shared" si="7"/>
        <v>0</v>
      </c>
      <c r="AD58" s="43">
        <f>VLOOKUP(D58,OBECaZSJaAM!K:V,12,0)</f>
        <v>0</v>
      </c>
      <c r="AE58" s="43">
        <f>VLOOKUP(D58,OBECaZSJaAM!K:W,13,0)</f>
        <v>0</v>
      </c>
      <c r="AF58" s="43">
        <f>(COUNTIFS(OBECaZSJaAM!AG:AG,"A",OBECaZSJaAM!Y:Y,D58,OBECaZSJaAM!AI:AI,"*OBAM*"))+(COUNTIFS(OBECaZSJaAM!AH:AH,"A",OBECaZSJaAM!Y:Y,D58,OBECaZSJaAM!AI:AI,"*OBAM*"))</f>
        <v>0</v>
      </c>
      <c r="AG58" s="43">
        <f>COUNTIFS(OBECaZSJaAM!AG:AG,"A",OBECaZSJaAM!Y:Y,D58,OBECaZSJaAM!AI:AI,"*POAM*")+(COUNTIFS(OBECaZSJaAM!AH:AH,"A",OBECaZSJaAM!Y:Y,D58,OBECaZSJaAM!AI:AI,"*POAM*"))+(COUNTIFS(OBECaZSJaAM!AG:AG,"A",OBECaZSJaAM!Y:Y,D58,OBECaZSJaAM!AI:AI,"*OVMAM*")+(COUNTIFS(OBECaZSJaAM!AH:AH,"A",OBECaZSJaAM!Y:Y,D58,OBECaZSJaAM!AI:AI,"*OVMAM*"))+COUNTIFS(OBECaZSJaAM!AG:AG,"A",OBECaZSJaAM!Y:Y,D58,OBECaZSJaAM!AI:AI,"*SOCAM*")+(COUNTIFS(OBECaZSJaAM!AH:AH,"A",OBECaZSJaAM!Y:Y,D58,OBECaZSJaAM!AI:AI,"*SOCAM*")))</f>
        <v>0</v>
      </c>
      <c r="AH58" s="43">
        <f>(VLOOKUP(D58,OBECaZSJaAM!K:O,5,0))</f>
        <v>0</v>
      </c>
      <c r="AI58" s="43" t="str">
        <f>IFERROR(VLOOKUP(B58,OBECaZSJaAM!A:F,6,0),"")</f>
        <v/>
      </c>
      <c r="AJ58" s="43" t="str">
        <f t="shared" si="1"/>
        <v>katA</v>
      </c>
      <c r="AK58" s="43" t="str">
        <f t="shared" si="8"/>
        <v>N</v>
      </c>
      <c r="AL58" s="43" t="str">
        <f t="shared" si="9"/>
        <v>N</v>
      </c>
      <c r="AM58" s="43">
        <f>(COUNTIFS(OBECaZSJaAM!AG:AG,"A",OBECaZSJaAM!Y:Y,D58))+(COUNTIFS(OBECaZSJaAM!AH:AH,"A",OBECaZSJaAM!Y:Y,D58))-((COUNTIFS(OBECaZSJaAM!AG:AG,"A",OBECaZSJaAM!AI:AI,"OBAM",OBECaZSJaAM!Y:Y,zdroj!D58)+(COUNTIFS(OBECaZSJaAM!AG:AG,"A",OBECaZSJaAM!AI:AI,"OSTAM",OBECaZSJaAM!Y:Y,zdroj!D58)))+(COUNTIFS(OBECaZSJaAM!AH:AH,"A",OBECaZSJaAM!AI:AI,"OBAM",OBECaZSJaAM!Y:Y,zdroj!D58)+(COUNTIFS(OBECaZSJaAM!AH:AH,"A",OBECaZSJaAM!AI:AI,"OSTAM",OBECaZSJaAM!Y:Y,zdroj!D58))))</f>
        <v>0</v>
      </c>
      <c r="AN58" s="43" t="str">
        <f t="shared" si="2"/>
        <v>NEPOKRYTA VĚTŠINA SEAM</v>
      </c>
      <c r="AO58" s="43" t="str">
        <f t="shared" si="10"/>
        <v>katA</v>
      </c>
    </row>
    <row r="59" spans="1:41" x14ac:dyDescent="0.25">
      <c r="A59" s="43">
        <v>10</v>
      </c>
      <c r="B59" s="43" t="s">
        <v>538</v>
      </c>
      <c r="C59" s="43">
        <v>322377</v>
      </c>
      <c r="D59" s="43" t="s">
        <v>541</v>
      </c>
      <c r="E59" s="43" t="s">
        <v>462</v>
      </c>
      <c r="F59" s="43" t="s">
        <v>224</v>
      </c>
      <c r="G59">
        <v>55</v>
      </c>
      <c r="H59">
        <v>16</v>
      </c>
      <c r="I59">
        <v>14</v>
      </c>
      <c r="J59">
        <v>46</v>
      </c>
      <c r="K59">
        <v>9</v>
      </c>
      <c r="L59" s="43">
        <f>(COUNTIFS(OBECaZSJaAM!AG:AG,"A",OBECaZSJaAM!AJ:AJ,"ZPŮSOBILÉ",OBECaZSJaAM!Y:Y,zdroj!D59))+(COUNTIFS(OBECaZSJaAM!AH:AH,"A",OBECaZSJaAM!AJ:AJ,"ZPŮSOBILÉ",OBECaZSJaAM!Y:Y,zdroj!D59))</f>
        <v>0</v>
      </c>
      <c r="M59" s="43">
        <f>COUNTIFS(OBECaZSJaAM!AG:AG,"A",OBECaZSJaAM!AJ:AJ,"ZPŮSOBILÉ",OBECaZSJaAM!Y:Y,zdroj!D59)</f>
        <v>0</v>
      </c>
      <c r="N59" s="43">
        <f>COUNTIFS(OBECaZSJaAM!AH:AH,"A",OBECaZSJaAM!AJ:AJ,"ZPŮSOBILÉ",OBECaZSJaAM!Y:Y,zdroj!D59)</f>
        <v>0</v>
      </c>
      <c r="O59" s="43">
        <f t="shared" si="3"/>
        <v>0</v>
      </c>
      <c r="P59" s="43">
        <f t="shared" si="4"/>
        <v>0</v>
      </c>
      <c r="Q59" s="43">
        <f t="shared" si="5"/>
        <v>0</v>
      </c>
      <c r="R59" s="43">
        <f>COUNTIFS(OBECaZSJaAM!AG:AG,"A",OBECaZSJaAM!Y:Y,D59,OBECaZSJaAM!AI:AI,"*OBAM*")</f>
        <v>0</v>
      </c>
      <c r="S59" s="43">
        <f>COUNTIFS(OBECaZSJaAM!AG:AG,"A",OBECaZSJaAM!Y:Y,D59,OBECaZSJaAM!AI:AI,"*POAM*")</f>
        <v>0</v>
      </c>
      <c r="T59" s="43">
        <f>COUNTIFS(OBECaZSJaAM!AG:AG,"A",OBECaZSJaAM!Y:Y,D59,OBECaZSJaAM!AI:AI,"*OVMAM*")</f>
        <v>0</v>
      </c>
      <c r="U59" s="43">
        <f>COUNTIFS(OBECaZSJaAM!AG:AG,"A",OBECaZSJaAM!Y:Y,D59,OBECaZSJaAM!AI:AI,"*SOCAM*")</f>
        <v>0</v>
      </c>
      <c r="V59" s="43">
        <f>COUNTIFS(OBECaZSJaAM!AH:AH,"A",OBECaZSJaAM!Y:Y,D59,OBECaZSJaAM!AI:AI,"*OBAM*")</f>
        <v>0</v>
      </c>
      <c r="W59" s="43">
        <f>COUNTIFS(OBECaZSJaAM!AH:AH,"A",OBECaZSJaAM!Y:Y,D59,OBECaZSJaAM!AI:AI,"*POAM*")</f>
        <v>0</v>
      </c>
      <c r="X59" s="43">
        <f>COUNTIFS(OBECaZSJaAM!AH:AH,"A",OBECaZSJaAM!Y:Y,D59,OBECaZSJaAM!AI:AI,"*OVMAM*")</f>
        <v>0</v>
      </c>
      <c r="Y59" s="43">
        <f>COUNTIFS(OBECaZSJaAM!AH:AH,"A",OBECaZSJaAM!Y:Y,D59,OBECaZSJaAM!AI:AI,"*SOCAM*")</f>
        <v>0</v>
      </c>
      <c r="Z59" s="46">
        <f t="shared" si="0"/>
        <v>29.09</v>
      </c>
      <c r="AA59" s="46">
        <f t="shared" si="6"/>
        <v>25.45</v>
      </c>
      <c r="AB59" s="43">
        <f>VLOOKUP(D59,OBECaZSJaAM!K:T,10,0)</f>
        <v>0</v>
      </c>
      <c r="AC59" s="43" t="str">
        <f t="shared" si="7"/>
        <v>0</v>
      </c>
      <c r="AD59" s="43">
        <f>VLOOKUP(D59,OBECaZSJaAM!K:V,12,0)</f>
        <v>0</v>
      </c>
      <c r="AE59" s="43">
        <f>VLOOKUP(D59,OBECaZSJaAM!K:W,13,0)</f>
        <v>0</v>
      </c>
      <c r="AF59" s="43">
        <f>(COUNTIFS(OBECaZSJaAM!AG:AG,"A",OBECaZSJaAM!Y:Y,D59,OBECaZSJaAM!AI:AI,"*OBAM*"))+(COUNTIFS(OBECaZSJaAM!AH:AH,"A",OBECaZSJaAM!Y:Y,D59,OBECaZSJaAM!AI:AI,"*OBAM*"))</f>
        <v>0</v>
      </c>
      <c r="AG59" s="43">
        <f>COUNTIFS(OBECaZSJaAM!AG:AG,"A",OBECaZSJaAM!Y:Y,D59,OBECaZSJaAM!AI:AI,"*POAM*")+(COUNTIFS(OBECaZSJaAM!AH:AH,"A",OBECaZSJaAM!Y:Y,D59,OBECaZSJaAM!AI:AI,"*POAM*"))+(COUNTIFS(OBECaZSJaAM!AG:AG,"A",OBECaZSJaAM!Y:Y,D59,OBECaZSJaAM!AI:AI,"*OVMAM*")+(COUNTIFS(OBECaZSJaAM!AH:AH,"A",OBECaZSJaAM!Y:Y,D59,OBECaZSJaAM!AI:AI,"*OVMAM*"))+COUNTIFS(OBECaZSJaAM!AG:AG,"A",OBECaZSJaAM!Y:Y,D59,OBECaZSJaAM!AI:AI,"*SOCAM*")+(COUNTIFS(OBECaZSJaAM!AH:AH,"A",OBECaZSJaAM!Y:Y,D59,OBECaZSJaAM!AI:AI,"*SOCAM*")))</f>
        <v>0</v>
      </c>
      <c r="AH59" s="43">
        <f>(VLOOKUP(D59,OBECaZSJaAM!K:O,5,0))</f>
        <v>0</v>
      </c>
      <c r="AI59" s="43" t="str">
        <f>IFERROR(VLOOKUP(B59,OBECaZSJaAM!A:F,6,0),"")</f>
        <v/>
      </c>
      <c r="AJ59" s="43" t="str">
        <f t="shared" si="1"/>
        <v>katA</v>
      </c>
      <c r="AK59" s="43" t="str">
        <f t="shared" si="8"/>
        <v>N</v>
      </c>
      <c r="AL59" s="43" t="str">
        <f t="shared" si="9"/>
        <v>N</v>
      </c>
      <c r="AM59" s="43">
        <f>(COUNTIFS(OBECaZSJaAM!AG:AG,"A",OBECaZSJaAM!Y:Y,D59))+(COUNTIFS(OBECaZSJaAM!AH:AH,"A",OBECaZSJaAM!Y:Y,D59))-((COUNTIFS(OBECaZSJaAM!AG:AG,"A",OBECaZSJaAM!AI:AI,"OBAM",OBECaZSJaAM!Y:Y,zdroj!D59)+(COUNTIFS(OBECaZSJaAM!AG:AG,"A",OBECaZSJaAM!AI:AI,"OSTAM",OBECaZSJaAM!Y:Y,zdroj!D59)))+(COUNTIFS(OBECaZSJaAM!AH:AH,"A",OBECaZSJaAM!AI:AI,"OBAM",OBECaZSJaAM!Y:Y,zdroj!D59)+(COUNTIFS(OBECaZSJaAM!AH:AH,"A",OBECaZSJaAM!AI:AI,"OSTAM",OBECaZSJaAM!Y:Y,zdroj!D59))))</f>
        <v>0</v>
      </c>
      <c r="AN59" s="43" t="str">
        <f t="shared" si="2"/>
        <v>NEPOKRYTA VĚTŠINA SEAM</v>
      </c>
      <c r="AO59" s="43" t="str">
        <f t="shared" si="10"/>
        <v>katA</v>
      </c>
    </row>
    <row r="60" spans="1:41" x14ac:dyDescent="0.25">
      <c r="A60" s="43">
        <v>10</v>
      </c>
      <c r="B60" s="43" t="s">
        <v>538</v>
      </c>
      <c r="C60" s="43">
        <v>58769</v>
      </c>
      <c r="D60" s="43" t="s">
        <v>542</v>
      </c>
      <c r="E60" s="43" t="s">
        <v>462</v>
      </c>
      <c r="F60" s="43" t="s">
        <v>224</v>
      </c>
      <c r="G60">
        <v>13</v>
      </c>
      <c r="H60">
        <v>2</v>
      </c>
      <c r="I60">
        <v>1</v>
      </c>
      <c r="J60">
        <v>6</v>
      </c>
      <c r="K60">
        <v>7</v>
      </c>
      <c r="L60" s="43">
        <f>(COUNTIFS(OBECaZSJaAM!AG:AG,"A",OBECaZSJaAM!AJ:AJ,"ZPŮSOBILÉ",OBECaZSJaAM!Y:Y,zdroj!D60))+(COUNTIFS(OBECaZSJaAM!AH:AH,"A",OBECaZSJaAM!AJ:AJ,"ZPŮSOBILÉ",OBECaZSJaAM!Y:Y,zdroj!D60))</f>
        <v>0</v>
      </c>
      <c r="M60" s="43">
        <f>COUNTIFS(OBECaZSJaAM!AG:AG,"A",OBECaZSJaAM!AJ:AJ,"ZPŮSOBILÉ",OBECaZSJaAM!Y:Y,zdroj!D60)</f>
        <v>0</v>
      </c>
      <c r="N60" s="43">
        <f>COUNTIFS(OBECaZSJaAM!AH:AH,"A",OBECaZSJaAM!AJ:AJ,"ZPŮSOBILÉ",OBECaZSJaAM!Y:Y,zdroj!D60)</f>
        <v>0</v>
      </c>
      <c r="O60" s="43">
        <f t="shared" si="3"/>
        <v>0</v>
      </c>
      <c r="P60" s="43">
        <f t="shared" si="4"/>
        <v>0</v>
      </c>
      <c r="Q60" s="43">
        <f t="shared" si="5"/>
        <v>0</v>
      </c>
      <c r="R60" s="43">
        <f>COUNTIFS(OBECaZSJaAM!AG:AG,"A",OBECaZSJaAM!Y:Y,D60,OBECaZSJaAM!AI:AI,"*OBAM*")</f>
        <v>0</v>
      </c>
      <c r="S60" s="43">
        <f>COUNTIFS(OBECaZSJaAM!AG:AG,"A",OBECaZSJaAM!Y:Y,D60,OBECaZSJaAM!AI:AI,"*POAM*")</f>
        <v>0</v>
      </c>
      <c r="T60" s="43">
        <f>COUNTIFS(OBECaZSJaAM!AG:AG,"A",OBECaZSJaAM!Y:Y,D60,OBECaZSJaAM!AI:AI,"*OVMAM*")</f>
        <v>0</v>
      </c>
      <c r="U60" s="43">
        <f>COUNTIFS(OBECaZSJaAM!AG:AG,"A",OBECaZSJaAM!Y:Y,D60,OBECaZSJaAM!AI:AI,"*SOCAM*")</f>
        <v>0</v>
      </c>
      <c r="V60" s="43">
        <f>COUNTIFS(OBECaZSJaAM!AH:AH,"A",OBECaZSJaAM!Y:Y,D60,OBECaZSJaAM!AI:AI,"*OBAM*")</f>
        <v>0</v>
      </c>
      <c r="W60" s="43">
        <f>COUNTIFS(OBECaZSJaAM!AH:AH,"A",OBECaZSJaAM!Y:Y,D60,OBECaZSJaAM!AI:AI,"*POAM*")</f>
        <v>0</v>
      </c>
      <c r="X60" s="43">
        <f>COUNTIFS(OBECaZSJaAM!AH:AH,"A",OBECaZSJaAM!Y:Y,D60,OBECaZSJaAM!AI:AI,"*OVMAM*")</f>
        <v>0</v>
      </c>
      <c r="Y60" s="43">
        <f>COUNTIFS(OBECaZSJaAM!AH:AH,"A",OBECaZSJaAM!Y:Y,D60,OBECaZSJaAM!AI:AI,"*SOCAM*")</f>
        <v>0</v>
      </c>
      <c r="Z60" s="46">
        <f t="shared" si="0"/>
        <v>15.38</v>
      </c>
      <c r="AA60" s="46">
        <f t="shared" si="6"/>
        <v>7.69</v>
      </c>
      <c r="AB60" s="43">
        <f>VLOOKUP(D60,OBECaZSJaAM!K:T,10,0)</f>
        <v>0</v>
      </c>
      <c r="AC60" s="43" t="str">
        <f t="shared" si="7"/>
        <v>0</v>
      </c>
      <c r="AD60" s="43">
        <f>VLOOKUP(D60,OBECaZSJaAM!K:V,12,0)</f>
        <v>0</v>
      </c>
      <c r="AE60" s="43">
        <f>VLOOKUP(D60,OBECaZSJaAM!K:W,13,0)</f>
        <v>0</v>
      </c>
      <c r="AF60" s="43">
        <f>(COUNTIFS(OBECaZSJaAM!AG:AG,"A",OBECaZSJaAM!Y:Y,D60,OBECaZSJaAM!AI:AI,"*OBAM*"))+(COUNTIFS(OBECaZSJaAM!AH:AH,"A",OBECaZSJaAM!Y:Y,D60,OBECaZSJaAM!AI:AI,"*OBAM*"))</f>
        <v>0</v>
      </c>
      <c r="AG60" s="43">
        <f>COUNTIFS(OBECaZSJaAM!AG:AG,"A",OBECaZSJaAM!Y:Y,D60,OBECaZSJaAM!AI:AI,"*POAM*")+(COUNTIFS(OBECaZSJaAM!AH:AH,"A",OBECaZSJaAM!Y:Y,D60,OBECaZSJaAM!AI:AI,"*POAM*"))+(COUNTIFS(OBECaZSJaAM!AG:AG,"A",OBECaZSJaAM!Y:Y,D60,OBECaZSJaAM!AI:AI,"*OVMAM*")+(COUNTIFS(OBECaZSJaAM!AH:AH,"A",OBECaZSJaAM!Y:Y,D60,OBECaZSJaAM!AI:AI,"*OVMAM*"))+COUNTIFS(OBECaZSJaAM!AG:AG,"A",OBECaZSJaAM!Y:Y,D60,OBECaZSJaAM!AI:AI,"*SOCAM*")+(COUNTIFS(OBECaZSJaAM!AH:AH,"A",OBECaZSJaAM!Y:Y,D60,OBECaZSJaAM!AI:AI,"*SOCAM*")))</f>
        <v>0</v>
      </c>
      <c r="AH60" s="43">
        <f>(VLOOKUP(D60,OBECaZSJaAM!K:O,5,0))</f>
        <v>0</v>
      </c>
      <c r="AI60" s="43" t="str">
        <f>IFERROR(VLOOKUP(B60,OBECaZSJaAM!A:F,6,0),"")</f>
        <v/>
      </c>
      <c r="AJ60" s="43" t="str">
        <f t="shared" si="1"/>
        <v>katA</v>
      </c>
      <c r="AK60" s="43" t="str">
        <f t="shared" si="8"/>
        <v>N</v>
      </c>
      <c r="AL60" s="43" t="str">
        <f t="shared" si="9"/>
        <v>N</v>
      </c>
      <c r="AM60" s="43">
        <f>(COUNTIFS(OBECaZSJaAM!AG:AG,"A",OBECaZSJaAM!Y:Y,D60))+(COUNTIFS(OBECaZSJaAM!AH:AH,"A",OBECaZSJaAM!Y:Y,D60))-((COUNTIFS(OBECaZSJaAM!AG:AG,"A",OBECaZSJaAM!AI:AI,"OBAM",OBECaZSJaAM!Y:Y,zdroj!D60)+(COUNTIFS(OBECaZSJaAM!AG:AG,"A",OBECaZSJaAM!AI:AI,"OSTAM",OBECaZSJaAM!Y:Y,zdroj!D60)))+(COUNTIFS(OBECaZSJaAM!AH:AH,"A",OBECaZSJaAM!AI:AI,"OBAM",OBECaZSJaAM!Y:Y,zdroj!D60)+(COUNTIFS(OBECaZSJaAM!AH:AH,"A",OBECaZSJaAM!AI:AI,"OSTAM",OBECaZSJaAM!Y:Y,zdroj!D60))))</f>
        <v>0</v>
      </c>
      <c r="AN60" s="43" t="str">
        <f t="shared" si="2"/>
        <v>NEPOKRYTA VĚTŠINA SEAM</v>
      </c>
      <c r="AO60" s="43" t="str">
        <f t="shared" si="10"/>
        <v>katA</v>
      </c>
    </row>
    <row r="61" spans="1:41" x14ac:dyDescent="0.25">
      <c r="A61" s="43">
        <v>10</v>
      </c>
      <c r="B61" s="43" t="s">
        <v>538</v>
      </c>
      <c r="C61" s="43">
        <v>58866</v>
      </c>
      <c r="D61" s="43" t="s">
        <v>543</v>
      </c>
      <c r="E61" s="43" t="s">
        <v>462</v>
      </c>
      <c r="F61" s="43" t="s">
        <v>231</v>
      </c>
      <c r="G61">
        <v>49</v>
      </c>
      <c r="H61">
        <v>18</v>
      </c>
      <c r="I61">
        <v>18</v>
      </c>
      <c r="J61">
        <v>15</v>
      </c>
      <c r="K61">
        <v>34</v>
      </c>
      <c r="L61" s="43">
        <f>(COUNTIFS(OBECaZSJaAM!AG:AG,"A",OBECaZSJaAM!AJ:AJ,"ZPŮSOBILÉ",OBECaZSJaAM!Y:Y,zdroj!D61))+(COUNTIFS(OBECaZSJaAM!AH:AH,"A",OBECaZSJaAM!AJ:AJ,"ZPŮSOBILÉ",OBECaZSJaAM!Y:Y,zdroj!D61))</f>
        <v>0</v>
      </c>
      <c r="M61" s="43">
        <f>COUNTIFS(OBECaZSJaAM!AG:AG,"A",OBECaZSJaAM!AJ:AJ,"ZPŮSOBILÉ",OBECaZSJaAM!Y:Y,zdroj!D61)</f>
        <v>0</v>
      </c>
      <c r="N61" s="43">
        <f>COUNTIFS(OBECaZSJaAM!AH:AH,"A",OBECaZSJaAM!AJ:AJ,"ZPŮSOBILÉ",OBECaZSJaAM!Y:Y,zdroj!D61)</f>
        <v>0</v>
      </c>
      <c r="O61" s="43">
        <f t="shared" si="3"/>
        <v>0</v>
      </c>
      <c r="P61" s="43">
        <f t="shared" si="4"/>
        <v>0</v>
      </c>
      <c r="Q61" s="43">
        <f t="shared" si="5"/>
        <v>0</v>
      </c>
      <c r="R61" s="43">
        <f>COUNTIFS(OBECaZSJaAM!AG:AG,"A",OBECaZSJaAM!Y:Y,D61,OBECaZSJaAM!AI:AI,"*OBAM*")</f>
        <v>0</v>
      </c>
      <c r="S61" s="43">
        <f>COUNTIFS(OBECaZSJaAM!AG:AG,"A",OBECaZSJaAM!Y:Y,D61,OBECaZSJaAM!AI:AI,"*POAM*")</f>
        <v>0</v>
      </c>
      <c r="T61" s="43">
        <f>COUNTIFS(OBECaZSJaAM!AG:AG,"A",OBECaZSJaAM!Y:Y,D61,OBECaZSJaAM!AI:AI,"*OVMAM*")</f>
        <v>0</v>
      </c>
      <c r="U61" s="43">
        <f>COUNTIFS(OBECaZSJaAM!AG:AG,"A",OBECaZSJaAM!Y:Y,D61,OBECaZSJaAM!AI:AI,"*SOCAM*")</f>
        <v>0</v>
      </c>
      <c r="V61" s="43">
        <f>COUNTIFS(OBECaZSJaAM!AH:AH,"A",OBECaZSJaAM!Y:Y,D61,OBECaZSJaAM!AI:AI,"*OBAM*")</f>
        <v>0</v>
      </c>
      <c r="W61" s="43">
        <f>COUNTIFS(OBECaZSJaAM!AH:AH,"A",OBECaZSJaAM!Y:Y,D61,OBECaZSJaAM!AI:AI,"*POAM*")</f>
        <v>0</v>
      </c>
      <c r="X61" s="43">
        <f>COUNTIFS(OBECaZSJaAM!AH:AH,"A",OBECaZSJaAM!Y:Y,D61,OBECaZSJaAM!AI:AI,"*OVMAM*")</f>
        <v>0</v>
      </c>
      <c r="Y61" s="43">
        <f>COUNTIFS(OBECaZSJaAM!AH:AH,"A",OBECaZSJaAM!Y:Y,D61,OBECaZSJaAM!AI:AI,"*SOCAM*")</f>
        <v>0</v>
      </c>
      <c r="Z61" s="46">
        <f t="shared" si="0"/>
        <v>36.729999999999997</v>
      </c>
      <c r="AA61" s="46">
        <f t="shared" si="6"/>
        <v>36.729999999999997</v>
      </c>
      <c r="AB61" s="43">
        <f>VLOOKUP(D61,OBECaZSJaAM!K:T,10,0)</f>
        <v>0</v>
      </c>
      <c r="AC61" s="43" t="str">
        <f t="shared" si="7"/>
        <v>0</v>
      </c>
      <c r="AD61" s="43">
        <f>VLOOKUP(D61,OBECaZSJaAM!K:V,12,0)</f>
        <v>0</v>
      </c>
      <c r="AE61" s="43">
        <f>VLOOKUP(D61,OBECaZSJaAM!K:W,13,0)</f>
        <v>0</v>
      </c>
      <c r="AF61" s="43">
        <f>(COUNTIFS(OBECaZSJaAM!AG:AG,"A",OBECaZSJaAM!Y:Y,D61,OBECaZSJaAM!AI:AI,"*OBAM*"))+(COUNTIFS(OBECaZSJaAM!AH:AH,"A",OBECaZSJaAM!Y:Y,D61,OBECaZSJaAM!AI:AI,"*OBAM*"))</f>
        <v>0</v>
      </c>
      <c r="AG61" s="43">
        <f>COUNTIFS(OBECaZSJaAM!AG:AG,"A",OBECaZSJaAM!Y:Y,D61,OBECaZSJaAM!AI:AI,"*POAM*")+(COUNTIFS(OBECaZSJaAM!AH:AH,"A",OBECaZSJaAM!Y:Y,D61,OBECaZSJaAM!AI:AI,"*POAM*"))+(COUNTIFS(OBECaZSJaAM!AG:AG,"A",OBECaZSJaAM!Y:Y,D61,OBECaZSJaAM!AI:AI,"*OVMAM*")+(COUNTIFS(OBECaZSJaAM!AH:AH,"A",OBECaZSJaAM!Y:Y,D61,OBECaZSJaAM!AI:AI,"*OVMAM*"))+COUNTIFS(OBECaZSJaAM!AG:AG,"A",OBECaZSJaAM!Y:Y,D61,OBECaZSJaAM!AI:AI,"*SOCAM*")+(COUNTIFS(OBECaZSJaAM!AH:AH,"A",OBECaZSJaAM!Y:Y,D61,OBECaZSJaAM!AI:AI,"*SOCAM*")))</f>
        <v>0</v>
      </c>
      <c r="AH61" s="43">
        <f>(VLOOKUP(D61,OBECaZSJaAM!K:O,5,0))</f>
        <v>0</v>
      </c>
      <c r="AI61" s="43" t="str">
        <f>IFERROR(VLOOKUP(B61,OBECaZSJaAM!A:F,6,0),"")</f>
        <v/>
      </c>
      <c r="AJ61" s="43" t="str">
        <f t="shared" si="1"/>
        <v>katB</v>
      </c>
      <c r="AK61" s="43" t="str">
        <f t="shared" si="8"/>
        <v>N</v>
      </c>
      <c r="AL61" s="43" t="str">
        <f t="shared" si="9"/>
        <v>N</v>
      </c>
      <c r="AM61" s="43">
        <f>(COUNTIFS(OBECaZSJaAM!AG:AG,"A",OBECaZSJaAM!Y:Y,D61))+(COUNTIFS(OBECaZSJaAM!AH:AH,"A",OBECaZSJaAM!Y:Y,D61))-((COUNTIFS(OBECaZSJaAM!AG:AG,"A",OBECaZSJaAM!AI:AI,"OBAM",OBECaZSJaAM!Y:Y,zdroj!D61)+(COUNTIFS(OBECaZSJaAM!AG:AG,"A",OBECaZSJaAM!AI:AI,"OSTAM",OBECaZSJaAM!Y:Y,zdroj!D61)))+(COUNTIFS(OBECaZSJaAM!AH:AH,"A",OBECaZSJaAM!AI:AI,"OBAM",OBECaZSJaAM!Y:Y,zdroj!D61)+(COUNTIFS(OBECaZSJaAM!AH:AH,"A",OBECaZSJaAM!AI:AI,"OSTAM",OBECaZSJaAM!Y:Y,zdroj!D61))))</f>
        <v>0</v>
      </c>
      <c r="AN61" s="43" t="str">
        <f t="shared" si="2"/>
        <v>NEPOKRYTA VĚTŠINA SEAM</v>
      </c>
      <c r="AO61" s="43" t="str">
        <f t="shared" si="10"/>
        <v>katB</v>
      </c>
    </row>
    <row r="62" spans="1:41" x14ac:dyDescent="0.25">
      <c r="A62" s="43">
        <v>10</v>
      </c>
      <c r="B62" s="43" t="s">
        <v>538</v>
      </c>
      <c r="C62" s="43">
        <v>58874</v>
      </c>
      <c r="D62" s="43" t="s">
        <v>544</v>
      </c>
      <c r="E62" s="43" t="s">
        <v>462</v>
      </c>
      <c r="F62" s="43" t="s">
        <v>225</v>
      </c>
      <c r="G62">
        <v>1</v>
      </c>
      <c r="H62">
        <v>0</v>
      </c>
      <c r="I62">
        <v>0</v>
      </c>
      <c r="J62">
        <v>1</v>
      </c>
      <c r="K62">
        <v>0</v>
      </c>
      <c r="L62" s="43">
        <f>(COUNTIFS(OBECaZSJaAM!AG:AG,"A",OBECaZSJaAM!AJ:AJ,"ZPŮSOBILÉ",OBECaZSJaAM!Y:Y,zdroj!D62))+(COUNTIFS(OBECaZSJaAM!AH:AH,"A",OBECaZSJaAM!AJ:AJ,"ZPŮSOBILÉ",OBECaZSJaAM!Y:Y,zdroj!D62))</f>
        <v>0</v>
      </c>
      <c r="M62" s="43">
        <f>COUNTIFS(OBECaZSJaAM!AG:AG,"A",OBECaZSJaAM!AJ:AJ,"ZPŮSOBILÉ",OBECaZSJaAM!Y:Y,zdroj!D62)</f>
        <v>0</v>
      </c>
      <c r="N62" s="43">
        <f>COUNTIFS(OBECaZSJaAM!AH:AH,"A",OBECaZSJaAM!AJ:AJ,"ZPŮSOBILÉ",OBECaZSJaAM!Y:Y,zdroj!D62)</f>
        <v>0</v>
      </c>
      <c r="O62" s="43">
        <f t="shared" si="3"/>
        <v>0</v>
      </c>
      <c r="P62" s="43">
        <f t="shared" si="4"/>
        <v>0</v>
      </c>
      <c r="Q62" s="43">
        <f t="shared" si="5"/>
        <v>0</v>
      </c>
      <c r="R62" s="43">
        <f>COUNTIFS(OBECaZSJaAM!AG:AG,"A",OBECaZSJaAM!Y:Y,D62,OBECaZSJaAM!AI:AI,"*OBAM*")</f>
        <v>0</v>
      </c>
      <c r="S62" s="43">
        <f>COUNTIFS(OBECaZSJaAM!AG:AG,"A",OBECaZSJaAM!Y:Y,D62,OBECaZSJaAM!AI:AI,"*POAM*")</f>
        <v>0</v>
      </c>
      <c r="T62" s="43">
        <f>COUNTIFS(OBECaZSJaAM!AG:AG,"A",OBECaZSJaAM!Y:Y,D62,OBECaZSJaAM!AI:AI,"*OVMAM*")</f>
        <v>0</v>
      </c>
      <c r="U62" s="43">
        <f>COUNTIFS(OBECaZSJaAM!AG:AG,"A",OBECaZSJaAM!Y:Y,D62,OBECaZSJaAM!AI:AI,"*SOCAM*")</f>
        <v>0</v>
      </c>
      <c r="V62" s="43">
        <f>COUNTIFS(OBECaZSJaAM!AH:AH,"A",OBECaZSJaAM!Y:Y,D62,OBECaZSJaAM!AI:AI,"*OBAM*")</f>
        <v>0</v>
      </c>
      <c r="W62" s="43">
        <f>COUNTIFS(OBECaZSJaAM!AH:AH,"A",OBECaZSJaAM!Y:Y,D62,OBECaZSJaAM!AI:AI,"*POAM*")</f>
        <v>0</v>
      </c>
      <c r="X62" s="43">
        <f>COUNTIFS(OBECaZSJaAM!AH:AH,"A",OBECaZSJaAM!Y:Y,D62,OBECaZSJaAM!AI:AI,"*OVMAM*")</f>
        <v>0</v>
      </c>
      <c r="Y62" s="43">
        <f>COUNTIFS(OBECaZSJaAM!AH:AH,"A",OBECaZSJaAM!Y:Y,D62,OBECaZSJaAM!AI:AI,"*SOCAM*")</f>
        <v>0</v>
      </c>
      <c r="Z62" s="46">
        <f t="shared" si="0"/>
        <v>0</v>
      </c>
      <c r="AA62" s="46">
        <f t="shared" si="6"/>
        <v>0</v>
      </c>
      <c r="AB62" s="43">
        <f>VLOOKUP(D62,OBECaZSJaAM!K:T,10,0)</f>
        <v>0</v>
      </c>
      <c r="AC62" s="43" t="str">
        <f t="shared" si="7"/>
        <v>0</v>
      </c>
      <c r="AD62" s="43">
        <f>VLOOKUP(D62,OBECaZSJaAM!K:V,12,0)</f>
        <v>0</v>
      </c>
      <c r="AE62" s="43">
        <f>VLOOKUP(D62,OBECaZSJaAM!K:W,13,0)</f>
        <v>0</v>
      </c>
      <c r="AF62" s="43">
        <f>(COUNTIFS(OBECaZSJaAM!AG:AG,"A",OBECaZSJaAM!Y:Y,D62,OBECaZSJaAM!AI:AI,"*OBAM*"))+(COUNTIFS(OBECaZSJaAM!AH:AH,"A",OBECaZSJaAM!Y:Y,D62,OBECaZSJaAM!AI:AI,"*OBAM*"))</f>
        <v>0</v>
      </c>
      <c r="AG62" s="43">
        <f>COUNTIFS(OBECaZSJaAM!AG:AG,"A",OBECaZSJaAM!Y:Y,D62,OBECaZSJaAM!AI:AI,"*POAM*")+(COUNTIFS(OBECaZSJaAM!AH:AH,"A",OBECaZSJaAM!Y:Y,D62,OBECaZSJaAM!AI:AI,"*POAM*"))+(COUNTIFS(OBECaZSJaAM!AG:AG,"A",OBECaZSJaAM!Y:Y,D62,OBECaZSJaAM!AI:AI,"*OVMAM*")+(COUNTIFS(OBECaZSJaAM!AH:AH,"A",OBECaZSJaAM!Y:Y,D62,OBECaZSJaAM!AI:AI,"*OVMAM*"))+COUNTIFS(OBECaZSJaAM!AG:AG,"A",OBECaZSJaAM!Y:Y,D62,OBECaZSJaAM!AI:AI,"*SOCAM*")+(COUNTIFS(OBECaZSJaAM!AH:AH,"A",OBECaZSJaAM!Y:Y,D62,OBECaZSJaAM!AI:AI,"*SOCAM*")))</f>
        <v>0</v>
      </c>
      <c r="AH62" s="43">
        <f>(VLOOKUP(D62,OBECaZSJaAM!K:O,5,0))</f>
        <v>0</v>
      </c>
      <c r="AI62" s="43" t="str">
        <f>IFERROR(VLOOKUP(B62,OBECaZSJaAM!A:F,6,0),"")</f>
        <v/>
      </c>
      <c r="AJ62" s="43" t="str">
        <f t="shared" si="1"/>
        <v>katA</v>
      </c>
      <c r="AK62" s="43" t="str">
        <f t="shared" si="8"/>
        <v>N</v>
      </c>
      <c r="AL62" s="43" t="str">
        <f t="shared" si="9"/>
        <v>N</v>
      </c>
      <c r="AM62" s="43">
        <f>(COUNTIFS(OBECaZSJaAM!AG:AG,"A",OBECaZSJaAM!Y:Y,D62))+(COUNTIFS(OBECaZSJaAM!AH:AH,"A",OBECaZSJaAM!Y:Y,D62))-((COUNTIFS(OBECaZSJaAM!AG:AG,"A",OBECaZSJaAM!AI:AI,"OBAM",OBECaZSJaAM!Y:Y,zdroj!D62)+(COUNTIFS(OBECaZSJaAM!AG:AG,"A",OBECaZSJaAM!AI:AI,"OSTAM",OBECaZSJaAM!Y:Y,zdroj!D62)))+(COUNTIFS(OBECaZSJaAM!AH:AH,"A",OBECaZSJaAM!AI:AI,"OBAM",OBECaZSJaAM!Y:Y,zdroj!D62)+(COUNTIFS(OBECaZSJaAM!AH:AH,"A",OBECaZSJaAM!AI:AI,"OSTAM",OBECaZSJaAM!Y:Y,zdroj!D62))))</f>
        <v>0</v>
      </c>
      <c r="AN62" s="43" t="str">
        <f t="shared" si="2"/>
        <v>NEPOKRYTA VĚTŠINA SEAM</v>
      </c>
      <c r="AO62" s="43" t="str">
        <f t="shared" si="10"/>
        <v>katA</v>
      </c>
    </row>
    <row r="63" spans="1:41" x14ac:dyDescent="0.25">
      <c r="A63" s="43">
        <v>10</v>
      </c>
      <c r="B63" s="43" t="s">
        <v>538</v>
      </c>
      <c r="C63" s="43">
        <v>58840</v>
      </c>
      <c r="D63" s="43" t="s">
        <v>545</v>
      </c>
      <c r="E63" s="43" t="s">
        <v>462</v>
      </c>
      <c r="F63" s="43" t="s">
        <v>224</v>
      </c>
      <c r="G63">
        <v>21</v>
      </c>
      <c r="H63">
        <v>6</v>
      </c>
      <c r="I63">
        <v>4</v>
      </c>
      <c r="J63">
        <v>15</v>
      </c>
      <c r="K63">
        <v>6</v>
      </c>
      <c r="L63" s="43">
        <f>(COUNTIFS(OBECaZSJaAM!AG:AG,"A",OBECaZSJaAM!AJ:AJ,"ZPŮSOBILÉ",OBECaZSJaAM!Y:Y,zdroj!D63))+(COUNTIFS(OBECaZSJaAM!AH:AH,"A",OBECaZSJaAM!AJ:AJ,"ZPŮSOBILÉ",OBECaZSJaAM!Y:Y,zdroj!D63))</f>
        <v>0</v>
      </c>
      <c r="M63" s="43">
        <f>COUNTIFS(OBECaZSJaAM!AG:AG,"A",OBECaZSJaAM!AJ:AJ,"ZPŮSOBILÉ",OBECaZSJaAM!Y:Y,zdroj!D63)</f>
        <v>0</v>
      </c>
      <c r="N63" s="43">
        <f>COUNTIFS(OBECaZSJaAM!AH:AH,"A",OBECaZSJaAM!AJ:AJ,"ZPŮSOBILÉ",OBECaZSJaAM!Y:Y,zdroj!D63)</f>
        <v>0</v>
      </c>
      <c r="O63" s="43">
        <f t="shared" si="3"/>
        <v>0</v>
      </c>
      <c r="P63" s="43">
        <f t="shared" si="4"/>
        <v>0</v>
      </c>
      <c r="Q63" s="43">
        <f t="shared" si="5"/>
        <v>0</v>
      </c>
      <c r="R63" s="43">
        <f>COUNTIFS(OBECaZSJaAM!AG:AG,"A",OBECaZSJaAM!Y:Y,D63,OBECaZSJaAM!AI:AI,"*OBAM*")</f>
        <v>0</v>
      </c>
      <c r="S63" s="43">
        <f>COUNTIFS(OBECaZSJaAM!AG:AG,"A",OBECaZSJaAM!Y:Y,D63,OBECaZSJaAM!AI:AI,"*POAM*")</f>
        <v>0</v>
      </c>
      <c r="T63" s="43">
        <f>COUNTIFS(OBECaZSJaAM!AG:AG,"A",OBECaZSJaAM!Y:Y,D63,OBECaZSJaAM!AI:AI,"*OVMAM*")</f>
        <v>0</v>
      </c>
      <c r="U63" s="43">
        <f>COUNTIFS(OBECaZSJaAM!AG:AG,"A",OBECaZSJaAM!Y:Y,D63,OBECaZSJaAM!AI:AI,"*SOCAM*")</f>
        <v>0</v>
      </c>
      <c r="V63" s="43">
        <f>COUNTIFS(OBECaZSJaAM!AH:AH,"A",OBECaZSJaAM!Y:Y,D63,OBECaZSJaAM!AI:AI,"*OBAM*")</f>
        <v>0</v>
      </c>
      <c r="W63" s="43">
        <f>COUNTIFS(OBECaZSJaAM!AH:AH,"A",OBECaZSJaAM!Y:Y,D63,OBECaZSJaAM!AI:AI,"*POAM*")</f>
        <v>0</v>
      </c>
      <c r="X63" s="43">
        <f>COUNTIFS(OBECaZSJaAM!AH:AH,"A",OBECaZSJaAM!Y:Y,D63,OBECaZSJaAM!AI:AI,"*OVMAM*")</f>
        <v>0</v>
      </c>
      <c r="Y63" s="43">
        <f>COUNTIFS(OBECaZSJaAM!AH:AH,"A",OBECaZSJaAM!Y:Y,D63,OBECaZSJaAM!AI:AI,"*SOCAM*")</f>
        <v>0</v>
      </c>
      <c r="Z63" s="46">
        <f t="shared" si="0"/>
        <v>28.57</v>
      </c>
      <c r="AA63" s="46">
        <f t="shared" si="6"/>
        <v>19.05</v>
      </c>
      <c r="AB63" s="43">
        <f>VLOOKUP(D63,OBECaZSJaAM!K:T,10,0)</f>
        <v>0</v>
      </c>
      <c r="AC63" s="43" t="str">
        <f t="shared" si="7"/>
        <v>0</v>
      </c>
      <c r="AD63" s="43">
        <f>VLOOKUP(D63,OBECaZSJaAM!K:V,12,0)</f>
        <v>0</v>
      </c>
      <c r="AE63" s="43">
        <f>VLOOKUP(D63,OBECaZSJaAM!K:W,13,0)</f>
        <v>0</v>
      </c>
      <c r="AF63" s="43">
        <f>(COUNTIFS(OBECaZSJaAM!AG:AG,"A",OBECaZSJaAM!Y:Y,D63,OBECaZSJaAM!AI:AI,"*OBAM*"))+(COUNTIFS(OBECaZSJaAM!AH:AH,"A",OBECaZSJaAM!Y:Y,D63,OBECaZSJaAM!AI:AI,"*OBAM*"))</f>
        <v>0</v>
      </c>
      <c r="AG63" s="43">
        <f>COUNTIFS(OBECaZSJaAM!AG:AG,"A",OBECaZSJaAM!Y:Y,D63,OBECaZSJaAM!AI:AI,"*POAM*")+(COUNTIFS(OBECaZSJaAM!AH:AH,"A",OBECaZSJaAM!Y:Y,D63,OBECaZSJaAM!AI:AI,"*POAM*"))+(COUNTIFS(OBECaZSJaAM!AG:AG,"A",OBECaZSJaAM!Y:Y,D63,OBECaZSJaAM!AI:AI,"*OVMAM*")+(COUNTIFS(OBECaZSJaAM!AH:AH,"A",OBECaZSJaAM!Y:Y,D63,OBECaZSJaAM!AI:AI,"*OVMAM*"))+COUNTIFS(OBECaZSJaAM!AG:AG,"A",OBECaZSJaAM!Y:Y,D63,OBECaZSJaAM!AI:AI,"*SOCAM*")+(COUNTIFS(OBECaZSJaAM!AH:AH,"A",OBECaZSJaAM!Y:Y,D63,OBECaZSJaAM!AI:AI,"*SOCAM*")))</f>
        <v>0</v>
      </c>
      <c r="AH63" s="43">
        <f>(VLOOKUP(D63,OBECaZSJaAM!K:O,5,0))</f>
        <v>0</v>
      </c>
      <c r="AI63" s="43" t="str">
        <f>IFERROR(VLOOKUP(B63,OBECaZSJaAM!A:F,6,0),"")</f>
        <v/>
      </c>
      <c r="AJ63" s="43" t="str">
        <f t="shared" si="1"/>
        <v>katA</v>
      </c>
      <c r="AK63" s="43" t="str">
        <f t="shared" si="8"/>
        <v>N</v>
      </c>
      <c r="AL63" s="43" t="str">
        <f t="shared" si="9"/>
        <v>N</v>
      </c>
      <c r="AM63" s="43">
        <f>(COUNTIFS(OBECaZSJaAM!AG:AG,"A",OBECaZSJaAM!Y:Y,D63))+(COUNTIFS(OBECaZSJaAM!AH:AH,"A",OBECaZSJaAM!Y:Y,D63))-((COUNTIFS(OBECaZSJaAM!AG:AG,"A",OBECaZSJaAM!AI:AI,"OBAM",OBECaZSJaAM!Y:Y,zdroj!D63)+(COUNTIFS(OBECaZSJaAM!AG:AG,"A",OBECaZSJaAM!AI:AI,"OSTAM",OBECaZSJaAM!Y:Y,zdroj!D63)))+(COUNTIFS(OBECaZSJaAM!AH:AH,"A",OBECaZSJaAM!AI:AI,"OBAM",OBECaZSJaAM!Y:Y,zdroj!D63)+(COUNTIFS(OBECaZSJaAM!AH:AH,"A",OBECaZSJaAM!AI:AI,"OSTAM",OBECaZSJaAM!Y:Y,zdroj!D63))))</f>
        <v>0</v>
      </c>
      <c r="AN63" s="43" t="str">
        <f t="shared" si="2"/>
        <v>NEPOKRYTA VĚTŠINA SEAM</v>
      </c>
      <c r="AO63" s="43" t="str">
        <f t="shared" si="10"/>
        <v>katA</v>
      </c>
    </row>
    <row r="64" spans="1:41" x14ac:dyDescent="0.25">
      <c r="A64" s="43">
        <v>10</v>
      </c>
      <c r="B64" s="43" t="s">
        <v>538</v>
      </c>
      <c r="C64" s="43">
        <v>340669</v>
      </c>
      <c r="D64" s="43" t="s">
        <v>546</v>
      </c>
      <c r="E64" s="43" t="s">
        <v>462</v>
      </c>
      <c r="F64" s="43" t="s">
        <v>231</v>
      </c>
      <c r="G64">
        <v>17</v>
      </c>
      <c r="H64">
        <v>6</v>
      </c>
      <c r="I64">
        <v>6</v>
      </c>
      <c r="J64">
        <v>0</v>
      </c>
      <c r="K64">
        <v>17</v>
      </c>
      <c r="L64" s="43">
        <f>(COUNTIFS(OBECaZSJaAM!AG:AG,"A",OBECaZSJaAM!AJ:AJ,"ZPŮSOBILÉ",OBECaZSJaAM!Y:Y,zdroj!D64))+(COUNTIFS(OBECaZSJaAM!AH:AH,"A",OBECaZSJaAM!AJ:AJ,"ZPŮSOBILÉ",OBECaZSJaAM!Y:Y,zdroj!D64))</f>
        <v>0</v>
      </c>
      <c r="M64" s="43">
        <f>COUNTIFS(OBECaZSJaAM!AG:AG,"A",OBECaZSJaAM!AJ:AJ,"ZPŮSOBILÉ",OBECaZSJaAM!Y:Y,zdroj!D64)</f>
        <v>0</v>
      </c>
      <c r="N64" s="43">
        <f>COUNTIFS(OBECaZSJaAM!AH:AH,"A",OBECaZSJaAM!AJ:AJ,"ZPŮSOBILÉ",OBECaZSJaAM!Y:Y,zdroj!D64)</f>
        <v>0</v>
      </c>
      <c r="O64" s="43">
        <f t="shared" si="3"/>
        <v>0</v>
      </c>
      <c r="P64" s="43">
        <f t="shared" si="4"/>
        <v>0</v>
      </c>
      <c r="Q64" s="43">
        <f t="shared" si="5"/>
        <v>0</v>
      </c>
      <c r="R64" s="43">
        <f>COUNTIFS(OBECaZSJaAM!AG:AG,"A",OBECaZSJaAM!Y:Y,D64,OBECaZSJaAM!AI:AI,"*OBAM*")</f>
        <v>0</v>
      </c>
      <c r="S64" s="43">
        <f>COUNTIFS(OBECaZSJaAM!AG:AG,"A",OBECaZSJaAM!Y:Y,D64,OBECaZSJaAM!AI:AI,"*POAM*")</f>
        <v>0</v>
      </c>
      <c r="T64" s="43">
        <f>COUNTIFS(OBECaZSJaAM!AG:AG,"A",OBECaZSJaAM!Y:Y,D64,OBECaZSJaAM!AI:AI,"*OVMAM*")</f>
        <v>0</v>
      </c>
      <c r="U64" s="43">
        <f>COUNTIFS(OBECaZSJaAM!AG:AG,"A",OBECaZSJaAM!Y:Y,D64,OBECaZSJaAM!AI:AI,"*SOCAM*")</f>
        <v>0</v>
      </c>
      <c r="V64" s="43">
        <f>COUNTIFS(OBECaZSJaAM!AH:AH,"A",OBECaZSJaAM!Y:Y,D64,OBECaZSJaAM!AI:AI,"*OBAM*")</f>
        <v>0</v>
      </c>
      <c r="W64" s="43">
        <f>COUNTIFS(OBECaZSJaAM!AH:AH,"A",OBECaZSJaAM!Y:Y,D64,OBECaZSJaAM!AI:AI,"*POAM*")</f>
        <v>0</v>
      </c>
      <c r="X64" s="43">
        <f>COUNTIFS(OBECaZSJaAM!AH:AH,"A",OBECaZSJaAM!Y:Y,D64,OBECaZSJaAM!AI:AI,"*OVMAM*")</f>
        <v>0</v>
      </c>
      <c r="Y64" s="43">
        <f>COUNTIFS(OBECaZSJaAM!AH:AH,"A",OBECaZSJaAM!Y:Y,D64,OBECaZSJaAM!AI:AI,"*SOCAM*")</f>
        <v>0</v>
      </c>
      <c r="Z64" s="46">
        <f t="shared" si="0"/>
        <v>35.29</v>
      </c>
      <c r="AA64" s="46">
        <f t="shared" si="6"/>
        <v>35.29</v>
      </c>
      <c r="AB64" s="43">
        <f>VLOOKUP(D64,OBECaZSJaAM!K:T,10,0)</f>
        <v>0</v>
      </c>
      <c r="AC64" s="43" t="str">
        <f t="shared" si="7"/>
        <v>0</v>
      </c>
      <c r="AD64" s="43">
        <f>VLOOKUP(D64,OBECaZSJaAM!K:V,12,0)</f>
        <v>0</v>
      </c>
      <c r="AE64" s="43">
        <f>VLOOKUP(D64,OBECaZSJaAM!K:W,13,0)</f>
        <v>0</v>
      </c>
      <c r="AF64" s="43">
        <f>(COUNTIFS(OBECaZSJaAM!AG:AG,"A",OBECaZSJaAM!Y:Y,D64,OBECaZSJaAM!AI:AI,"*OBAM*"))+(COUNTIFS(OBECaZSJaAM!AH:AH,"A",OBECaZSJaAM!Y:Y,D64,OBECaZSJaAM!AI:AI,"*OBAM*"))</f>
        <v>0</v>
      </c>
      <c r="AG64" s="43">
        <f>COUNTIFS(OBECaZSJaAM!AG:AG,"A",OBECaZSJaAM!Y:Y,D64,OBECaZSJaAM!AI:AI,"*POAM*")+(COUNTIFS(OBECaZSJaAM!AH:AH,"A",OBECaZSJaAM!Y:Y,D64,OBECaZSJaAM!AI:AI,"*POAM*"))+(COUNTIFS(OBECaZSJaAM!AG:AG,"A",OBECaZSJaAM!Y:Y,D64,OBECaZSJaAM!AI:AI,"*OVMAM*")+(COUNTIFS(OBECaZSJaAM!AH:AH,"A",OBECaZSJaAM!Y:Y,D64,OBECaZSJaAM!AI:AI,"*OVMAM*"))+COUNTIFS(OBECaZSJaAM!AG:AG,"A",OBECaZSJaAM!Y:Y,D64,OBECaZSJaAM!AI:AI,"*SOCAM*")+(COUNTIFS(OBECaZSJaAM!AH:AH,"A",OBECaZSJaAM!Y:Y,D64,OBECaZSJaAM!AI:AI,"*SOCAM*")))</f>
        <v>0</v>
      </c>
      <c r="AH64" s="43">
        <f>(VLOOKUP(D64,OBECaZSJaAM!K:O,5,0))</f>
        <v>0</v>
      </c>
      <c r="AI64" s="43" t="str">
        <f>IFERROR(VLOOKUP(B64,OBECaZSJaAM!A:F,6,0),"")</f>
        <v/>
      </c>
      <c r="AJ64" s="43" t="str">
        <f t="shared" si="1"/>
        <v>katB</v>
      </c>
      <c r="AK64" s="43" t="str">
        <f t="shared" si="8"/>
        <v>N</v>
      </c>
      <c r="AL64" s="43" t="str">
        <f t="shared" si="9"/>
        <v>N</v>
      </c>
      <c r="AM64" s="43">
        <f>(COUNTIFS(OBECaZSJaAM!AG:AG,"A",OBECaZSJaAM!Y:Y,D64))+(COUNTIFS(OBECaZSJaAM!AH:AH,"A",OBECaZSJaAM!Y:Y,D64))-((COUNTIFS(OBECaZSJaAM!AG:AG,"A",OBECaZSJaAM!AI:AI,"OBAM",OBECaZSJaAM!Y:Y,zdroj!D64)+(COUNTIFS(OBECaZSJaAM!AG:AG,"A",OBECaZSJaAM!AI:AI,"OSTAM",OBECaZSJaAM!Y:Y,zdroj!D64)))+(COUNTIFS(OBECaZSJaAM!AH:AH,"A",OBECaZSJaAM!AI:AI,"OBAM",OBECaZSJaAM!Y:Y,zdroj!D64)+(COUNTIFS(OBECaZSJaAM!AH:AH,"A",OBECaZSJaAM!AI:AI,"OSTAM",OBECaZSJaAM!Y:Y,zdroj!D64))))</f>
        <v>0</v>
      </c>
      <c r="AN64" s="43" t="str">
        <f t="shared" si="2"/>
        <v>NEPOKRYTA VĚTŠINA SEAM</v>
      </c>
      <c r="AO64" s="43" t="str">
        <f t="shared" si="10"/>
        <v>katB</v>
      </c>
    </row>
    <row r="65" spans="1:41" x14ac:dyDescent="0.25">
      <c r="A65" s="43">
        <v>10</v>
      </c>
      <c r="B65" s="43" t="s">
        <v>538</v>
      </c>
      <c r="C65" s="43">
        <v>58858</v>
      </c>
      <c r="D65" s="43" t="s">
        <v>547</v>
      </c>
      <c r="E65" s="43" t="s">
        <v>462</v>
      </c>
      <c r="F65" s="43" t="s">
        <v>225</v>
      </c>
      <c r="G65">
        <v>1</v>
      </c>
      <c r="H65">
        <v>0</v>
      </c>
      <c r="I65">
        <v>0</v>
      </c>
      <c r="J65">
        <v>1</v>
      </c>
      <c r="K65">
        <v>0</v>
      </c>
      <c r="L65" s="43">
        <f>(COUNTIFS(OBECaZSJaAM!AG:AG,"A",OBECaZSJaAM!AJ:AJ,"ZPŮSOBILÉ",OBECaZSJaAM!Y:Y,zdroj!D65))+(COUNTIFS(OBECaZSJaAM!AH:AH,"A",OBECaZSJaAM!AJ:AJ,"ZPŮSOBILÉ",OBECaZSJaAM!Y:Y,zdroj!D65))</f>
        <v>0</v>
      </c>
      <c r="M65" s="43">
        <f>COUNTIFS(OBECaZSJaAM!AG:AG,"A",OBECaZSJaAM!AJ:AJ,"ZPŮSOBILÉ",OBECaZSJaAM!Y:Y,zdroj!D65)</f>
        <v>0</v>
      </c>
      <c r="N65" s="43">
        <f>COUNTIFS(OBECaZSJaAM!AH:AH,"A",OBECaZSJaAM!AJ:AJ,"ZPŮSOBILÉ",OBECaZSJaAM!Y:Y,zdroj!D65)</f>
        <v>0</v>
      </c>
      <c r="O65" s="43">
        <f t="shared" si="3"/>
        <v>0</v>
      </c>
      <c r="P65" s="43">
        <f t="shared" si="4"/>
        <v>0</v>
      </c>
      <c r="Q65" s="43">
        <f t="shared" si="5"/>
        <v>0</v>
      </c>
      <c r="R65" s="43">
        <f>COUNTIFS(OBECaZSJaAM!AG:AG,"A",OBECaZSJaAM!Y:Y,D65,OBECaZSJaAM!AI:AI,"*OBAM*")</f>
        <v>0</v>
      </c>
      <c r="S65" s="43">
        <f>COUNTIFS(OBECaZSJaAM!AG:AG,"A",OBECaZSJaAM!Y:Y,D65,OBECaZSJaAM!AI:AI,"*POAM*")</f>
        <v>0</v>
      </c>
      <c r="T65" s="43">
        <f>COUNTIFS(OBECaZSJaAM!AG:AG,"A",OBECaZSJaAM!Y:Y,D65,OBECaZSJaAM!AI:AI,"*OVMAM*")</f>
        <v>0</v>
      </c>
      <c r="U65" s="43">
        <f>COUNTIFS(OBECaZSJaAM!AG:AG,"A",OBECaZSJaAM!Y:Y,D65,OBECaZSJaAM!AI:AI,"*SOCAM*")</f>
        <v>0</v>
      </c>
      <c r="V65" s="43">
        <f>COUNTIFS(OBECaZSJaAM!AH:AH,"A",OBECaZSJaAM!Y:Y,D65,OBECaZSJaAM!AI:AI,"*OBAM*")</f>
        <v>0</v>
      </c>
      <c r="W65" s="43">
        <f>COUNTIFS(OBECaZSJaAM!AH:AH,"A",OBECaZSJaAM!Y:Y,D65,OBECaZSJaAM!AI:AI,"*POAM*")</f>
        <v>0</v>
      </c>
      <c r="X65" s="43">
        <f>COUNTIFS(OBECaZSJaAM!AH:AH,"A",OBECaZSJaAM!Y:Y,D65,OBECaZSJaAM!AI:AI,"*OVMAM*")</f>
        <v>0</v>
      </c>
      <c r="Y65" s="43">
        <f>COUNTIFS(OBECaZSJaAM!AH:AH,"A",OBECaZSJaAM!Y:Y,D65,OBECaZSJaAM!AI:AI,"*SOCAM*")</f>
        <v>0</v>
      </c>
      <c r="Z65" s="46">
        <f t="shared" si="0"/>
        <v>0</v>
      </c>
      <c r="AA65" s="46">
        <f t="shared" si="6"/>
        <v>0</v>
      </c>
      <c r="AB65" s="43">
        <f>VLOOKUP(D65,OBECaZSJaAM!K:T,10,0)</f>
        <v>0</v>
      </c>
      <c r="AC65" s="43" t="str">
        <f t="shared" si="7"/>
        <v>0</v>
      </c>
      <c r="AD65" s="43">
        <f>VLOOKUP(D65,OBECaZSJaAM!K:V,12,0)</f>
        <v>0</v>
      </c>
      <c r="AE65" s="43">
        <f>VLOOKUP(D65,OBECaZSJaAM!K:W,13,0)</f>
        <v>0</v>
      </c>
      <c r="AF65" s="43">
        <f>(COUNTIFS(OBECaZSJaAM!AG:AG,"A",OBECaZSJaAM!Y:Y,D65,OBECaZSJaAM!AI:AI,"*OBAM*"))+(COUNTIFS(OBECaZSJaAM!AH:AH,"A",OBECaZSJaAM!Y:Y,D65,OBECaZSJaAM!AI:AI,"*OBAM*"))</f>
        <v>0</v>
      </c>
      <c r="AG65" s="43">
        <f>COUNTIFS(OBECaZSJaAM!AG:AG,"A",OBECaZSJaAM!Y:Y,D65,OBECaZSJaAM!AI:AI,"*POAM*")+(COUNTIFS(OBECaZSJaAM!AH:AH,"A",OBECaZSJaAM!Y:Y,D65,OBECaZSJaAM!AI:AI,"*POAM*"))+(COUNTIFS(OBECaZSJaAM!AG:AG,"A",OBECaZSJaAM!Y:Y,D65,OBECaZSJaAM!AI:AI,"*OVMAM*")+(COUNTIFS(OBECaZSJaAM!AH:AH,"A",OBECaZSJaAM!Y:Y,D65,OBECaZSJaAM!AI:AI,"*OVMAM*"))+COUNTIFS(OBECaZSJaAM!AG:AG,"A",OBECaZSJaAM!Y:Y,D65,OBECaZSJaAM!AI:AI,"*SOCAM*")+(COUNTIFS(OBECaZSJaAM!AH:AH,"A",OBECaZSJaAM!Y:Y,D65,OBECaZSJaAM!AI:AI,"*SOCAM*")))</f>
        <v>0</v>
      </c>
      <c r="AH65" s="43">
        <f>(VLOOKUP(D65,OBECaZSJaAM!K:O,5,0))</f>
        <v>0</v>
      </c>
      <c r="AI65" s="43" t="str">
        <f>IFERROR(VLOOKUP(B65,OBECaZSJaAM!A:F,6,0),"")</f>
        <v/>
      </c>
      <c r="AJ65" s="43" t="str">
        <f t="shared" si="1"/>
        <v>katA</v>
      </c>
      <c r="AK65" s="43" t="str">
        <f t="shared" si="8"/>
        <v>N</v>
      </c>
      <c r="AL65" s="43" t="str">
        <f t="shared" si="9"/>
        <v>N</v>
      </c>
      <c r="AM65" s="43">
        <f>(COUNTIFS(OBECaZSJaAM!AG:AG,"A",OBECaZSJaAM!Y:Y,D65))+(COUNTIFS(OBECaZSJaAM!AH:AH,"A",OBECaZSJaAM!Y:Y,D65))-((COUNTIFS(OBECaZSJaAM!AG:AG,"A",OBECaZSJaAM!AI:AI,"OBAM",OBECaZSJaAM!Y:Y,zdroj!D65)+(COUNTIFS(OBECaZSJaAM!AG:AG,"A",OBECaZSJaAM!AI:AI,"OSTAM",OBECaZSJaAM!Y:Y,zdroj!D65)))+(COUNTIFS(OBECaZSJaAM!AH:AH,"A",OBECaZSJaAM!AI:AI,"OBAM",OBECaZSJaAM!Y:Y,zdroj!D65)+(COUNTIFS(OBECaZSJaAM!AH:AH,"A",OBECaZSJaAM!AI:AI,"OSTAM",OBECaZSJaAM!Y:Y,zdroj!D65))))</f>
        <v>0</v>
      </c>
      <c r="AN65" s="43" t="str">
        <f t="shared" si="2"/>
        <v>NEPOKRYTA VĚTŠINA SEAM</v>
      </c>
      <c r="AO65" s="43" t="str">
        <f t="shared" si="10"/>
        <v>katA</v>
      </c>
    </row>
    <row r="66" spans="1:41" x14ac:dyDescent="0.25">
      <c r="A66" s="43">
        <v>10</v>
      </c>
      <c r="B66" s="43" t="s">
        <v>538</v>
      </c>
      <c r="C66" s="43">
        <v>58823</v>
      </c>
      <c r="D66" s="43" t="s">
        <v>548</v>
      </c>
      <c r="E66" s="43" t="s">
        <v>462</v>
      </c>
      <c r="F66" s="43" t="s">
        <v>224</v>
      </c>
      <c r="G66">
        <v>26</v>
      </c>
      <c r="H66">
        <v>9</v>
      </c>
      <c r="I66">
        <v>6</v>
      </c>
      <c r="J66">
        <v>5</v>
      </c>
      <c r="K66">
        <v>21</v>
      </c>
      <c r="L66" s="43">
        <f>(COUNTIFS(OBECaZSJaAM!AG:AG,"A",OBECaZSJaAM!AJ:AJ,"ZPŮSOBILÉ",OBECaZSJaAM!Y:Y,zdroj!D66))+(COUNTIFS(OBECaZSJaAM!AH:AH,"A",OBECaZSJaAM!AJ:AJ,"ZPŮSOBILÉ",OBECaZSJaAM!Y:Y,zdroj!D66))</f>
        <v>0</v>
      </c>
      <c r="M66" s="43">
        <f>COUNTIFS(OBECaZSJaAM!AG:AG,"A",OBECaZSJaAM!AJ:AJ,"ZPŮSOBILÉ",OBECaZSJaAM!Y:Y,zdroj!D66)</f>
        <v>0</v>
      </c>
      <c r="N66" s="43">
        <f>COUNTIFS(OBECaZSJaAM!AH:AH,"A",OBECaZSJaAM!AJ:AJ,"ZPŮSOBILÉ",OBECaZSJaAM!Y:Y,zdroj!D66)</f>
        <v>0</v>
      </c>
      <c r="O66" s="43">
        <f t="shared" si="3"/>
        <v>0</v>
      </c>
      <c r="P66" s="43">
        <f t="shared" si="4"/>
        <v>0</v>
      </c>
      <c r="Q66" s="43">
        <f t="shared" si="5"/>
        <v>0</v>
      </c>
      <c r="R66" s="43">
        <f>COUNTIFS(OBECaZSJaAM!AG:AG,"A",OBECaZSJaAM!Y:Y,D66,OBECaZSJaAM!AI:AI,"*OBAM*")</f>
        <v>0</v>
      </c>
      <c r="S66" s="43">
        <f>COUNTIFS(OBECaZSJaAM!AG:AG,"A",OBECaZSJaAM!Y:Y,D66,OBECaZSJaAM!AI:AI,"*POAM*")</f>
        <v>0</v>
      </c>
      <c r="T66" s="43">
        <f>COUNTIFS(OBECaZSJaAM!AG:AG,"A",OBECaZSJaAM!Y:Y,D66,OBECaZSJaAM!AI:AI,"*OVMAM*")</f>
        <v>0</v>
      </c>
      <c r="U66" s="43">
        <f>COUNTIFS(OBECaZSJaAM!AG:AG,"A",OBECaZSJaAM!Y:Y,D66,OBECaZSJaAM!AI:AI,"*SOCAM*")</f>
        <v>0</v>
      </c>
      <c r="V66" s="43">
        <f>COUNTIFS(OBECaZSJaAM!AH:AH,"A",OBECaZSJaAM!Y:Y,D66,OBECaZSJaAM!AI:AI,"*OBAM*")</f>
        <v>0</v>
      </c>
      <c r="W66" s="43">
        <f>COUNTIFS(OBECaZSJaAM!AH:AH,"A",OBECaZSJaAM!Y:Y,D66,OBECaZSJaAM!AI:AI,"*POAM*")</f>
        <v>0</v>
      </c>
      <c r="X66" s="43">
        <f>COUNTIFS(OBECaZSJaAM!AH:AH,"A",OBECaZSJaAM!Y:Y,D66,OBECaZSJaAM!AI:AI,"*OVMAM*")</f>
        <v>0</v>
      </c>
      <c r="Y66" s="43">
        <f>COUNTIFS(OBECaZSJaAM!AH:AH,"A",OBECaZSJaAM!Y:Y,D66,OBECaZSJaAM!AI:AI,"*SOCAM*")</f>
        <v>0</v>
      </c>
      <c r="Z66" s="46">
        <f t="shared" ref="Z66:Z129" si="11">IFERROR(ROUND((H66+L66)/G66*100,2),"-")</f>
        <v>34.619999999999997</v>
      </c>
      <c r="AA66" s="46">
        <f t="shared" si="6"/>
        <v>23.08</v>
      </c>
      <c r="AB66" s="43">
        <f>VLOOKUP(D66,OBECaZSJaAM!K:T,10,0)</f>
        <v>0</v>
      </c>
      <c r="AC66" s="43" t="str">
        <f t="shared" si="7"/>
        <v>0</v>
      </c>
      <c r="AD66" s="43">
        <f>VLOOKUP(D66,OBECaZSJaAM!K:V,12,0)</f>
        <v>0</v>
      </c>
      <c r="AE66" s="43">
        <f>VLOOKUP(D66,OBECaZSJaAM!K:W,13,0)</f>
        <v>0</v>
      </c>
      <c r="AF66" s="43">
        <f>(COUNTIFS(OBECaZSJaAM!AG:AG,"A",OBECaZSJaAM!Y:Y,D66,OBECaZSJaAM!AI:AI,"*OBAM*"))+(COUNTIFS(OBECaZSJaAM!AH:AH,"A",OBECaZSJaAM!Y:Y,D66,OBECaZSJaAM!AI:AI,"*OBAM*"))</f>
        <v>0</v>
      </c>
      <c r="AG66" s="43">
        <f>COUNTIFS(OBECaZSJaAM!AG:AG,"A",OBECaZSJaAM!Y:Y,D66,OBECaZSJaAM!AI:AI,"*POAM*")+(COUNTIFS(OBECaZSJaAM!AH:AH,"A",OBECaZSJaAM!Y:Y,D66,OBECaZSJaAM!AI:AI,"*POAM*"))+(COUNTIFS(OBECaZSJaAM!AG:AG,"A",OBECaZSJaAM!Y:Y,D66,OBECaZSJaAM!AI:AI,"*OVMAM*")+(COUNTIFS(OBECaZSJaAM!AH:AH,"A",OBECaZSJaAM!Y:Y,D66,OBECaZSJaAM!AI:AI,"*OVMAM*"))+COUNTIFS(OBECaZSJaAM!AG:AG,"A",OBECaZSJaAM!Y:Y,D66,OBECaZSJaAM!AI:AI,"*SOCAM*")+(COUNTIFS(OBECaZSJaAM!AH:AH,"A",OBECaZSJaAM!Y:Y,D66,OBECaZSJaAM!AI:AI,"*SOCAM*")))</f>
        <v>0</v>
      </c>
      <c r="AH66" s="43">
        <f>(VLOOKUP(D66,OBECaZSJaAM!K:O,5,0))</f>
        <v>0</v>
      </c>
      <c r="AI66" s="43" t="str">
        <f>IFERROR(VLOOKUP(B66,OBECaZSJaAM!A:F,6,0),"")</f>
        <v/>
      </c>
      <c r="AJ66" s="43" t="str">
        <f t="shared" ref="AJ66:AJ129" si="12">IF(F66="katAB",IF(AB66="A","katB","katA"),F66)</f>
        <v>katA</v>
      </c>
      <c r="AK66" s="43" t="str">
        <f t="shared" si="8"/>
        <v>N</v>
      </c>
      <c r="AL66" s="43" t="str">
        <f t="shared" si="9"/>
        <v>N</v>
      </c>
      <c r="AM66" s="43">
        <f>(COUNTIFS(OBECaZSJaAM!AG:AG,"A",OBECaZSJaAM!Y:Y,D66))+(COUNTIFS(OBECaZSJaAM!AH:AH,"A",OBECaZSJaAM!Y:Y,D66))-((COUNTIFS(OBECaZSJaAM!AG:AG,"A",OBECaZSJaAM!AI:AI,"OBAM",OBECaZSJaAM!Y:Y,zdroj!D66)+(COUNTIFS(OBECaZSJaAM!AG:AG,"A",OBECaZSJaAM!AI:AI,"OSTAM",OBECaZSJaAM!Y:Y,zdroj!D66)))+(COUNTIFS(OBECaZSJaAM!AH:AH,"A",OBECaZSJaAM!AI:AI,"OBAM",OBECaZSJaAM!Y:Y,zdroj!D66)+(COUNTIFS(OBECaZSJaAM!AH:AH,"A",OBECaZSJaAM!AI:AI,"OSTAM",OBECaZSJaAM!Y:Y,zdroj!D66))))</f>
        <v>0</v>
      </c>
      <c r="AN66" s="43" t="str">
        <f t="shared" ref="AN66:AN129" si="13">IF(AM66&gt;(K66/2),"POKRYTA VĚTŠINA SEAM","NEPOKRYTA VĚTŠINA SEAM")</f>
        <v>NEPOKRYTA VĚTŠINA SEAM</v>
      </c>
      <c r="AO66" s="43" t="str">
        <f t="shared" si="10"/>
        <v>katA</v>
      </c>
    </row>
    <row r="67" spans="1:41" x14ac:dyDescent="0.25">
      <c r="A67" s="43">
        <v>10</v>
      </c>
      <c r="B67" s="43" t="s">
        <v>538</v>
      </c>
      <c r="C67" s="43">
        <v>58912</v>
      </c>
      <c r="D67" s="43" t="s">
        <v>549</v>
      </c>
      <c r="E67" s="43" t="s">
        <v>462</v>
      </c>
      <c r="F67" s="43" t="s">
        <v>225</v>
      </c>
      <c r="G67">
        <v>1</v>
      </c>
      <c r="H67">
        <v>0</v>
      </c>
      <c r="I67">
        <v>0</v>
      </c>
      <c r="J67">
        <v>1</v>
      </c>
      <c r="K67">
        <v>0</v>
      </c>
      <c r="L67" s="43">
        <f>(COUNTIFS(OBECaZSJaAM!AG:AG,"A",OBECaZSJaAM!AJ:AJ,"ZPŮSOBILÉ",OBECaZSJaAM!Y:Y,zdroj!D67))+(COUNTIFS(OBECaZSJaAM!AH:AH,"A",OBECaZSJaAM!AJ:AJ,"ZPŮSOBILÉ",OBECaZSJaAM!Y:Y,zdroj!D67))</f>
        <v>0</v>
      </c>
      <c r="M67" s="43">
        <f>COUNTIFS(OBECaZSJaAM!AG:AG,"A",OBECaZSJaAM!AJ:AJ,"ZPŮSOBILÉ",OBECaZSJaAM!Y:Y,zdroj!D67)</f>
        <v>0</v>
      </c>
      <c r="N67" s="43">
        <f>COUNTIFS(OBECaZSJaAM!AH:AH,"A",OBECaZSJaAM!AJ:AJ,"ZPŮSOBILÉ",OBECaZSJaAM!Y:Y,zdroj!D67)</f>
        <v>0</v>
      </c>
      <c r="O67" s="43">
        <f t="shared" ref="O67:O130" si="14">R67+S67+T67+U67+V67+W67+X67+Y67</f>
        <v>0</v>
      </c>
      <c r="P67" s="43">
        <f t="shared" ref="P67:P130" si="15">R67+S67+T67+U67</f>
        <v>0</v>
      </c>
      <c r="Q67" s="43">
        <f t="shared" ref="Q67:Q130" si="16">V67+W67+X67+Y67</f>
        <v>0</v>
      </c>
      <c r="R67" s="43">
        <f>COUNTIFS(OBECaZSJaAM!AG:AG,"A",OBECaZSJaAM!Y:Y,D67,OBECaZSJaAM!AI:AI,"*OBAM*")</f>
        <v>0</v>
      </c>
      <c r="S67" s="43">
        <f>COUNTIFS(OBECaZSJaAM!AG:AG,"A",OBECaZSJaAM!Y:Y,D67,OBECaZSJaAM!AI:AI,"*POAM*")</f>
        <v>0</v>
      </c>
      <c r="T67" s="43">
        <f>COUNTIFS(OBECaZSJaAM!AG:AG,"A",OBECaZSJaAM!Y:Y,D67,OBECaZSJaAM!AI:AI,"*OVMAM*")</f>
        <v>0</v>
      </c>
      <c r="U67" s="43">
        <f>COUNTIFS(OBECaZSJaAM!AG:AG,"A",OBECaZSJaAM!Y:Y,D67,OBECaZSJaAM!AI:AI,"*SOCAM*")</f>
        <v>0</v>
      </c>
      <c r="V67" s="43">
        <f>COUNTIFS(OBECaZSJaAM!AH:AH,"A",OBECaZSJaAM!Y:Y,D67,OBECaZSJaAM!AI:AI,"*OBAM*")</f>
        <v>0</v>
      </c>
      <c r="W67" s="43">
        <f>COUNTIFS(OBECaZSJaAM!AH:AH,"A",OBECaZSJaAM!Y:Y,D67,OBECaZSJaAM!AI:AI,"*POAM*")</f>
        <v>0</v>
      </c>
      <c r="X67" s="43">
        <f>COUNTIFS(OBECaZSJaAM!AH:AH,"A",OBECaZSJaAM!Y:Y,D67,OBECaZSJaAM!AI:AI,"*OVMAM*")</f>
        <v>0</v>
      </c>
      <c r="Y67" s="43">
        <f>COUNTIFS(OBECaZSJaAM!AH:AH,"A",OBECaZSJaAM!Y:Y,D67,OBECaZSJaAM!AI:AI,"*SOCAM*")</f>
        <v>0</v>
      </c>
      <c r="Z67" s="46">
        <f t="shared" si="11"/>
        <v>0</v>
      </c>
      <c r="AA67" s="46">
        <f t="shared" ref="AA67:AA130" si="17">IFERROR(ROUND((I67+L67)/G67*100,2),"-")</f>
        <v>0</v>
      </c>
      <c r="AB67" s="43">
        <f>VLOOKUP(D67,OBECaZSJaAM!K:T,10,0)</f>
        <v>0</v>
      </c>
      <c r="AC67" s="43" t="str">
        <f t="shared" ref="AC67:AC130" si="18">IF(AB67="A","=H2-I2","0")</f>
        <v>0</v>
      </c>
      <c r="AD67" s="43">
        <f>VLOOKUP(D67,OBECaZSJaAM!K:V,12,0)</f>
        <v>0</v>
      </c>
      <c r="AE67" s="43">
        <f>VLOOKUP(D67,OBECaZSJaAM!K:W,13,0)</f>
        <v>0</v>
      </c>
      <c r="AF67" s="43">
        <f>(COUNTIFS(OBECaZSJaAM!AG:AG,"A",OBECaZSJaAM!Y:Y,D67,OBECaZSJaAM!AI:AI,"*OBAM*"))+(COUNTIFS(OBECaZSJaAM!AH:AH,"A",OBECaZSJaAM!Y:Y,D67,OBECaZSJaAM!AI:AI,"*OBAM*"))</f>
        <v>0</v>
      </c>
      <c r="AG67" s="43">
        <f>COUNTIFS(OBECaZSJaAM!AG:AG,"A",OBECaZSJaAM!Y:Y,D67,OBECaZSJaAM!AI:AI,"*POAM*")+(COUNTIFS(OBECaZSJaAM!AH:AH,"A",OBECaZSJaAM!Y:Y,D67,OBECaZSJaAM!AI:AI,"*POAM*"))+(COUNTIFS(OBECaZSJaAM!AG:AG,"A",OBECaZSJaAM!Y:Y,D67,OBECaZSJaAM!AI:AI,"*OVMAM*")+(COUNTIFS(OBECaZSJaAM!AH:AH,"A",OBECaZSJaAM!Y:Y,D67,OBECaZSJaAM!AI:AI,"*OVMAM*"))+COUNTIFS(OBECaZSJaAM!AG:AG,"A",OBECaZSJaAM!Y:Y,D67,OBECaZSJaAM!AI:AI,"*SOCAM*")+(COUNTIFS(OBECaZSJaAM!AH:AH,"A",OBECaZSJaAM!Y:Y,D67,OBECaZSJaAM!AI:AI,"*SOCAM*")))</f>
        <v>0</v>
      </c>
      <c r="AH67" s="43">
        <f>(VLOOKUP(D67,OBECaZSJaAM!K:O,5,0))</f>
        <v>0</v>
      </c>
      <c r="AI67" s="43" t="str">
        <f>IFERROR(VLOOKUP(B67,OBECaZSJaAM!A:F,6,0),"")</f>
        <v/>
      </c>
      <c r="AJ67" s="43" t="str">
        <f t="shared" si="12"/>
        <v>katA</v>
      </c>
      <c r="AK67" s="43" t="str">
        <f t="shared" ref="AK67:AK130" si="19">IF(P67&gt;0,"A","N")</f>
        <v>N</v>
      </c>
      <c r="AL67" s="43" t="str">
        <f t="shared" ref="AL67:AL130" si="20">IF(Q67&gt;0,"A","N")</f>
        <v>N</v>
      </c>
      <c r="AM67" s="43">
        <f>(COUNTIFS(OBECaZSJaAM!AG:AG,"A",OBECaZSJaAM!Y:Y,D67))+(COUNTIFS(OBECaZSJaAM!AH:AH,"A",OBECaZSJaAM!Y:Y,D67))-((COUNTIFS(OBECaZSJaAM!AG:AG,"A",OBECaZSJaAM!AI:AI,"OBAM",OBECaZSJaAM!Y:Y,zdroj!D67)+(COUNTIFS(OBECaZSJaAM!AG:AG,"A",OBECaZSJaAM!AI:AI,"OSTAM",OBECaZSJaAM!Y:Y,zdroj!D67)))+(COUNTIFS(OBECaZSJaAM!AH:AH,"A",OBECaZSJaAM!AI:AI,"OBAM",OBECaZSJaAM!Y:Y,zdroj!D67)+(COUNTIFS(OBECaZSJaAM!AH:AH,"A",OBECaZSJaAM!AI:AI,"OSTAM",OBECaZSJaAM!Y:Y,zdroj!D67))))</f>
        <v>0</v>
      </c>
      <c r="AN67" s="43" t="str">
        <f t="shared" si="13"/>
        <v>NEPOKRYTA VĚTŠINA SEAM</v>
      </c>
      <c r="AO67" s="43" t="str">
        <f t="shared" ref="AO67:AO130" si="21">IF(AB67="A","katA",AJ67)</f>
        <v>katA</v>
      </c>
    </row>
    <row r="68" spans="1:41" x14ac:dyDescent="0.25">
      <c r="A68" s="43">
        <v>10</v>
      </c>
      <c r="B68" s="43" t="s">
        <v>550</v>
      </c>
      <c r="C68" s="43">
        <v>122912</v>
      </c>
      <c r="D68" s="43" t="s">
        <v>551</v>
      </c>
      <c r="E68" s="43" t="s">
        <v>462</v>
      </c>
      <c r="F68" s="43" t="s">
        <v>231</v>
      </c>
      <c r="G68">
        <v>49</v>
      </c>
      <c r="H68">
        <v>8</v>
      </c>
      <c r="I68">
        <v>8</v>
      </c>
      <c r="J68">
        <v>43</v>
      </c>
      <c r="K68">
        <v>6</v>
      </c>
      <c r="L68" s="43">
        <f>(COUNTIFS(OBECaZSJaAM!AG:AG,"A",OBECaZSJaAM!AJ:AJ,"ZPŮSOBILÉ",OBECaZSJaAM!Y:Y,zdroj!D68))+(COUNTIFS(OBECaZSJaAM!AH:AH,"A",OBECaZSJaAM!AJ:AJ,"ZPŮSOBILÉ",OBECaZSJaAM!Y:Y,zdroj!D68))</f>
        <v>0</v>
      </c>
      <c r="M68" s="43">
        <f>COUNTIFS(OBECaZSJaAM!AG:AG,"A",OBECaZSJaAM!AJ:AJ,"ZPŮSOBILÉ",OBECaZSJaAM!Y:Y,zdroj!D68)</f>
        <v>0</v>
      </c>
      <c r="N68" s="43">
        <f>COUNTIFS(OBECaZSJaAM!AH:AH,"A",OBECaZSJaAM!AJ:AJ,"ZPŮSOBILÉ",OBECaZSJaAM!Y:Y,zdroj!D68)</f>
        <v>0</v>
      </c>
      <c r="O68" s="43">
        <f t="shared" si="14"/>
        <v>0</v>
      </c>
      <c r="P68" s="43">
        <f t="shared" si="15"/>
        <v>0</v>
      </c>
      <c r="Q68" s="43">
        <f t="shared" si="16"/>
        <v>0</v>
      </c>
      <c r="R68" s="43">
        <f>COUNTIFS(OBECaZSJaAM!AG:AG,"A",OBECaZSJaAM!Y:Y,D68,OBECaZSJaAM!AI:AI,"*OBAM*")</f>
        <v>0</v>
      </c>
      <c r="S68" s="43">
        <f>COUNTIFS(OBECaZSJaAM!AG:AG,"A",OBECaZSJaAM!Y:Y,D68,OBECaZSJaAM!AI:AI,"*POAM*")</f>
        <v>0</v>
      </c>
      <c r="T68" s="43">
        <f>COUNTIFS(OBECaZSJaAM!AG:AG,"A",OBECaZSJaAM!Y:Y,D68,OBECaZSJaAM!AI:AI,"*OVMAM*")</f>
        <v>0</v>
      </c>
      <c r="U68" s="43">
        <f>COUNTIFS(OBECaZSJaAM!AG:AG,"A",OBECaZSJaAM!Y:Y,D68,OBECaZSJaAM!AI:AI,"*SOCAM*")</f>
        <v>0</v>
      </c>
      <c r="V68" s="43">
        <f>COUNTIFS(OBECaZSJaAM!AH:AH,"A",OBECaZSJaAM!Y:Y,D68,OBECaZSJaAM!AI:AI,"*OBAM*")</f>
        <v>0</v>
      </c>
      <c r="W68" s="43">
        <f>COUNTIFS(OBECaZSJaAM!AH:AH,"A",OBECaZSJaAM!Y:Y,D68,OBECaZSJaAM!AI:AI,"*POAM*")</f>
        <v>0</v>
      </c>
      <c r="X68" s="43">
        <f>COUNTIFS(OBECaZSJaAM!AH:AH,"A",OBECaZSJaAM!Y:Y,D68,OBECaZSJaAM!AI:AI,"*OVMAM*")</f>
        <v>0</v>
      </c>
      <c r="Y68" s="43">
        <f>COUNTIFS(OBECaZSJaAM!AH:AH,"A",OBECaZSJaAM!Y:Y,D68,OBECaZSJaAM!AI:AI,"*SOCAM*")</f>
        <v>0</v>
      </c>
      <c r="Z68" s="46">
        <f t="shared" si="11"/>
        <v>16.329999999999998</v>
      </c>
      <c r="AA68" s="46">
        <f t="shared" si="17"/>
        <v>16.329999999999998</v>
      </c>
      <c r="AB68" s="43">
        <f>VLOOKUP(D68,OBECaZSJaAM!K:T,10,0)</f>
        <v>0</v>
      </c>
      <c r="AC68" s="43" t="str">
        <f t="shared" si="18"/>
        <v>0</v>
      </c>
      <c r="AD68" s="43">
        <f>VLOOKUP(D68,OBECaZSJaAM!K:V,12,0)</f>
        <v>0</v>
      </c>
      <c r="AE68" s="43">
        <f>VLOOKUP(D68,OBECaZSJaAM!K:W,13,0)</f>
        <v>0</v>
      </c>
      <c r="AF68" s="43">
        <f>(COUNTIFS(OBECaZSJaAM!AG:AG,"A",OBECaZSJaAM!Y:Y,D68,OBECaZSJaAM!AI:AI,"*OBAM*"))+(COUNTIFS(OBECaZSJaAM!AH:AH,"A",OBECaZSJaAM!Y:Y,D68,OBECaZSJaAM!AI:AI,"*OBAM*"))</f>
        <v>0</v>
      </c>
      <c r="AG68" s="43">
        <f>COUNTIFS(OBECaZSJaAM!AG:AG,"A",OBECaZSJaAM!Y:Y,D68,OBECaZSJaAM!AI:AI,"*POAM*")+(COUNTIFS(OBECaZSJaAM!AH:AH,"A",OBECaZSJaAM!Y:Y,D68,OBECaZSJaAM!AI:AI,"*POAM*"))+(COUNTIFS(OBECaZSJaAM!AG:AG,"A",OBECaZSJaAM!Y:Y,D68,OBECaZSJaAM!AI:AI,"*OVMAM*")+(COUNTIFS(OBECaZSJaAM!AH:AH,"A",OBECaZSJaAM!Y:Y,D68,OBECaZSJaAM!AI:AI,"*OVMAM*"))+COUNTIFS(OBECaZSJaAM!AG:AG,"A",OBECaZSJaAM!Y:Y,D68,OBECaZSJaAM!AI:AI,"*SOCAM*")+(COUNTIFS(OBECaZSJaAM!AH:AH,"A",OBECaZSJaAM!Y:Y,D68,OBECaZSJaAM!AI:AI,"*SOCAM*")))</f>
        <v>0</v>
      </c>
      <c r="AH68" s="43">
        <f>(VLOOKUP(D68,OBECaZSJaAM!K:O,5,0))</f>
        <v>0</v>
      </c>
      <c r="AI68" s="43" t="str">
        <f>IFERROR(VLOOKUP(B68,OBECaZSJaAM!A:F,6,0),"")</f>
        <v/>
      </c>
      <c r="AJ68" s="43" t="str">
        <f t="shared" si="12"/>
        <v>katB</v>
      </c>
      <c r="AK68" s="43" t="str">
        <f t="shared" si="19"/>
        <v>N</v>
      </c>
      <c r="AL68" s="43" t="str">
        <f t="shared" si="20"/>
        <v>N</v>
      </c>
      <c r="AM68" s="43">
        <f>(COUNTIFS(OBECaZSJaAM!AG:AG,"A",OBECaZSJaAM!Y:Y,D68))+(COUNTIFS(OBECaZSJaAM!AH:AH,"A",OBECaZSJaAM!Y:Y,D68))-((COUNTIFS(OBECaZSJaAM!AG:AG,"A",OBECaZSJaAM!AI:AI,"OBAM",OBECaZSJaAM!Y:Y,zdroj!D68)+(COUNTIFS(OBECaZSJaAM!AG:AG,"A",OBECaZSJaAM!AI:AI,"OSTAM",OBECaZSJaAM!Y:Y,zdroj!D68)))+(COUNTIFS(OBECaZSJaAM!AH:AH,"A",OBECaZSJaAM!AI:AI,"OBAM",OBECaZSJaAM!Y:Y,zdroj!D68)+(COUNTIFS(OBECaZSJaAM!AH:AH,"A",OBECaZSJaAM!AI:AI,"OSTAM",OBECaZSJaAM!Y:Y,zdroj!D68))))</f>
        <v>0</v>
      </c>
      <c r="AN68" s="43" t="str">
        <f t="shared" si="13"/>
        <v>NEPOKRYTA VĚTŠINA SEAM</v>
      </c>
      <c r="AO68" s="43" t="str">
        <f t="shared" si="21"/>
        <v>katB</v>
      </c>
    </row>
    <row r="69" spans="1:41" x14ac:dyDescent="0.25">
      <c r="A69" s="43">
        <v>10</v>
      </c>
      <c r="B69" s="43" t="s">
        <v>552</v>
      </c>
      <c r="C69" s="43">
        <v>60356</v>
      </c>
      <c r="D69" s="43" t="s">
        <v>553</v>
      </c>
      <c r="E69" s="43" t="s">
        <v>462</v>
      </c>
      <c r="F69" s="43" t="s">
        <v>224</v>
      </c>
      <c r="G69">
        <v>42</v>
      </c>
      <c r="H69">
        <v>12</v>
      </c>
      <c r="I69">
        <v>0</v>
      </c>
      <c r="J69">
        <v>39</v>
      </c>
      <c r="K69">
        <v>3</v>
      </c>
      <c r="L69" s="43">
        <f>(COUNTIFS(OBECaZSJaAM!AG:AG,"A",OBECaZSJaAM!AJ:AJ,"ZPŮSOBILÉ",OBECaZSJaAM!Y:Y,zdroj!D69))+(COUNTIFS(OBECaZSJaAM!AH:AH,"A",OBECaZSJaAM!AJ:AJ,"ZPŮSOBILÉ",OBECaZSJaAM!Y:Y,zdroj!D69))</f>
        <v>0</v>
      </c>
      <c r="M69" s="43">
        <f>COUNTIFS(OBECaZSJaAM!AG:AG,"A",OBECaZSJaAM!AJ:AJ,"ZPŮSOBILÉ",OBECaZSJaAM!Y:Y,zdroj!D69)</f>
        <v>0</v>
      </c>
      <c r="N69" s="43">
        <f>COUNTIFS(OBECaZSJaAM!AH:AH,"A",OBECaZSJaAM!AJ:AJ,"ZPŮSOBILÉ",OBECaZSJaAM!Y:Y,zdroj!D69)</f>
        <v>0</v>
      </c>
      <c r="O69" s="43">
        <f t="shared" si="14"/>
        <v>0</v>
      </c>
      <c r="P69" s="43">
        <f t="shared" si="15"/>
        <v>0</v>
      </c>
      <c r="Q69" s="43">
        <f t="shared" si="16"/>
        <v>0</v>
      </c>
      <c r="R69" s="43">
        <f>COUNTIFS(OBECaZSJaAM!AG:AG,"A",OBECaZSJaAM!Y:Y,D69,OBECaZSJaAM!AI:AI,"*OBAM*")</f>
        <v>0</v>
      </c>
      <c r="S69" s="43">
        <f>COUNTIFS(OBECaZSJaAM!AG:AG,"A",OBECaZSJaAM!Y:Y,D69,OBECaZSJaAM!AI:AI,"*POAM*")</f>
        <v>0</v>
      </c>
      <c r="T69" s="43">
        <f>COUNTIFS(OBECaZSJaAM!AG:AG,"A",OBECaZSJaAM!Y:Y,D69,OBECaZSJaAM!AI:AI,"*OVMAM*")</f>
        <v>0</v>
      </c>
      <c r="U69" s="43">
        <f>COUNTIFS(OBECaZSJaAM!AG:AG,"A",OBECaZSJaAM!Y:Y,D69,OBECaZSJaAM!AI:AI,"*SOCAM*")</f>
        <v>0</v>
      </c>
      <c r="V69" s="43">
        <f>COUNTIFS(OBECaZSJaAM!AH:AH,"A",OBECaZSJaAM!Y:Y,D69,OBECaZSJaAM!AI:AI,"*OBAM*")</f>
        <v>0</v>
      </c>
      <c r="W69" s="43">
        <f>COUNTIFS(OBECaZSJaAM!AH:AH,"A",OBECaZSJaAM!Y:Y,D69,OBECaZSJaAM!AI:AI,"*POAM*")</f>
        <v>0</v>
      </c>
      <c r="X69" s="43">
        <f>COUNTIFS(OBECaZSJaAM!AH:AH,"A",OBECaZSJaAM!Y:Y,D69,OBECaZSJaAM!AI:AI,"*OVMAM*")</f>
        <v>0</v>
      </c>
      <c r="Y69" s="43">
        <f>COUNTIFS(OBECaZSJaAM!AH:AH,"A",OBECaZSJaAM!Y:Y,D69,OBECaZSJaAM!AI:AI,"*SOCAM*")</f>
        <v>0</v>
      </c>
      <c r="Z69" s="46">
        <f t="shared" si="11"/>
        <v>28.57</v>
      </c>
      <c r="AA69" s="46">
        <f t="shared" si="17"/>
        <v>0</v>
      </c>
      <c r="AB69" s="43">
        <f>VLOOKUP(D69,OBECaZSJaAM!K:T,10,0)</f>
        <v>0</v>
      </c>
      <c r="AC69" s="43" t="str">
        <f t="shared" si="18"/>
        <v>0</v>
      </c>
      <c r="AD69" s="43">
        <f>VLOOKUP(D69,OBECaZSJaAM!K:V,12,0)</f>
        <v>0</v>
      </c>
      <c r="AE69" s="43">
        <f>VLOOKUP(D69,OBECaZSJaAM!K:W,13,0)</f>
        <v>0</v>
      </c>
      <c r="AF69" s="43">
        <f>(COUNTIFS(OBECaZSJaAM!AG:AG,"A",OBECaZSJaAM!Y:Y,D69,OBECaZSJaAM!AI:AI,"*OBAM*"))+(COUNTIFS(OBECaZSJaAM!AH:AH,"A",OBECaZSJaAM!Y:Y,D69,OBECaZSJaAM!AI:AI,"*OBAM*"))</f>
        <v>0</v>
      </c>
      <c r="AG69" s="43">
        <f>COUNTIFS(OBECaZSJaAM!AG:AG,"A",OBECaZSJaAM!Y:Y,D69,OBECaZSJaAM!AI:AI,"*POAM*")+(COUNTIFS(OBECaZSJaAM!AH:AH,"A",OBECaZSJaAM!Y:Y,D69,OBECaZSJaAM!AI:AI,"*POAM*"))+(COUNTIFS(OBECaZSJaAM!AG:AG,"A",OBECaZSJaAM!Y:Y,D69,OBECaZSJaAM!AI:AI,"*OVMAM*")+(COUNTIFS(OBECaZSJaAM!AH:AH,"A",OBECaZSJaAM!Y:Y,D69,OBECaZSJaAM!AI:AI,"*OVMAM*"))+COUNTIFS(OBECaZSJaAM!AG:AG,"A",OBECaZSJaAM!Y:Y,D69,OBECaZSJaAM!AI:AI,"*SOCAM*")+(COUNTIFS(OBECaZSJaAM!AH:AH,"A",OBECaZSJaAM!Y:Y,D69,OBECaZSJaAM!AI:AI,"*SOCAM*")))</f>
        <v>0</v>
      </c>
      <c r="AH69" s="43">
        <f>(VLOOKUP(D69,OBECaZSJaAM!K:O,5,0))</f>
        <v>0</v>
      </c>
      <c r="AI69" s="43" t="str">
        <f>IFERROR(VLOOKUP(B69,OBECaZSJaAM!A:F,6,0),"")</f>
        <v/>
      </c>
      <c r="AJ69" s="43" t="str">
        <f t="shared" si="12"/>
        <v>katA</v>
      </c>
      <c r="AK69" s="43" t="str">
        <f t="shared" si="19"/>
        <v>N</v>
      </c>
      <c r="AL69" s="43" t="str">
        <f t="shared" si="20"/>
        <v>N</v>
      </c>
      <c r="AM69" s="43">
        <f>(COUNTIFS(OBECaZSJaAM!AG:AG,"A",OBECaZSJaAM!Y:Y,D69))+(COUNTIFS(OBECaZSJaAM!AH:AH,"A",OBECaZSJaAM!Y:Y,D69))-((COUNTIFS(OBECaZSJaAM!AG:AG,"A",OBECaZSJaAM!AI:AI,"OBAM",OBECaZSJaAM!Y:Y,zdroj!D69)+(COUNTIFS(OBECaZSJaAM!AG:AG,"A",OBECaZSJaAM!AI:AI,"OSTAM",OBECaZSJaAM!Y:Y,zdroj!D69)))+(COUNTIFS(OBECaZSJaAM!AH:AH,"A",OBECaZSJaAM!AI:AI,"OBAM",OBECaZSJaAM!Y:Y,zdroj!D69)+(COUNTIFS(OBECaZSJaAM!AH:AH,"A",OBECaZSJaAM!AI:AI,"OSTAM",OBECaZSJaAM!Y:Y,zdroj!D69))))</f>
        <v>0</v>
      </c>
      <c r="AN69" s="43" t="str">
        <f t="shared" si="13"/>
        <v>NEPOKRYTA VĚTŠINA SEAM</v>
      </c>
      <c r="AO69" s="43" t="str">
        <f t="shared" si="21"/>
        <v>katA</v>
      </c>
    </row>
    <row r="70" spans="1:41" x14ac:dyDescent="0.25">
      <c r="A70" s="43">
        <v>10</v>
      </c>
      <c r="B70" s="43" t="s">
        <v>552</v>
      </c>
      <c r="C70" s="43">
        <v>60364</v>
      </c>
      <c r="D70" s="43" t="s">
        <v>554</v>
      </c>
      <c r="E70" s="43" t="s">
        <v>462</v>
      </c>
      <c r="F70" s="43" t="s">
        <v>231</v>
      </c>
      <c r="G70">
        <v>30</v>
      </c>
      <c r="H70">
        <v>8</v>
      </c>
      <c r="I70">
        <v>8</v>
      </c>
      <c r="J70">
        <v>25</v>
      </c>
      <c r="K70">
        <v>5</v>
      </c>
      <c r="L70" s="43">
        <f>(COUNTIFS(OBECaZSJaAM!AG:AG,"A",OBECaZSJaAM!AJ:AJ,"ZPŮSOBILÉ",OBECaZSJaAM!Y:Y,zdroj!D70))+(COUNTIFS(OBECaZSJaAM!AH:AH,"A",OBECaZSJaAM!AJ:AJ,"ZPŮSOBILÉ",OBECaZSJaAM!Y:Y,zdroj!D70))</f>
        <v>0</v>
      </c>
      <c r="M70" s="43">
        <f>COUNTIFS(OBECaZSJaAM!AG:AG,"A",OBECaZSJaAM!AJ:AJ,"ZPŮSOBILÉ",OBECaZSJaAM!Y:Y,zdroj!D70)</f>
        <v>0</v>
      </c>
      <c r="N70" s="43">
        <f>COUNTIFS(OBECaZSJaAM!AH:AH,"A",OBECaZSJaAM!AJ:AJ,"ZPŮSOBILÉ",OBECaZSJaAM!Y:Y,zdroj!D70)</f>
        <v>0</v>
      </c>
      <c r="O70" s="43">
        <f t="shared" si="14"/>
        <v>0</v>
      </c>
      <c r="P70" s="43">
        <f t="shared" si="15"/>
        <v>0</v>
      </c>
      <c r="Q70" s="43">
        <f t="shared" si="16"/>
        <v>0</v>
      </c>
      <c r="R70" s="43">
        <f>COUNTIFS(OBECaZSJaAM!AG:AG,"A",OBECaZSJaAM!Y:Y,D70,OBECaZSJaAM!AI:AI,"*OBAM*")</f>
        <v>0</v>
      </c>
      <c r="S70" s="43">
        <f>COUNTIFS(OBECaZSJaAM!AG:AG,"A",OBECaZSJaAM!Y:Y,D70,OBECaZSJaAM!AI:AI,"*POAM*")</f>
        <v>0</v>
      </c>
      <c r="T70" s="43">
        <f>COUNTIFS(OBECaZSJaAM!AG:AG,"A",OBECaZSJaAM!Y:Y,D70,OBECaZSJaAM!AI:AI,"*OVMAM*")</f>
        <v>0</v>
      </c>
      <c r="U70" s="43">
        <f>COUNTIFS(OBECaZSJaAM!AG:AG,"A",OBECaZSJaAM!Y:Y,D70,OBECaZSJaAM!AI:AI,"*SOCAM*")</f>
        <v>0</v>
      </c>
      <c r="V70" s="43">
        <f>COUNTIFS(OBECaZSJaAM!AH:AH,"A",OBECaZSJaAM!Y:Y,D70,OBECaZSJaAM!AI:AI,"*OBAM*")</f>
        <v>0</v>
      </c>
      <c r="W70" s="43">
        <f>COUNTIFS(OBECaZSJaAM!AH:AH,"A",OBECaZSJaAM!Y:Y,D70,OBECaZSJaAM!AI:AI,"*POAM*")</f>
        <v>0</v>
      </c>
      <c r="X70" s="43">
        <f>COUNTIFS(OBECaZSJaAM!AH:AH,"A",OBECaZSJaAM!Y:Y,D70,OBECaZSJaAM!AI:AI,"*OVMAM*")</f>
        <v>0</v>
      </c>
      <c r="Y70" s="43">
        <f>COUNTIFS(OBECaZSJaAM!AH:AH,"A",OBECaZSJaAM!Y:Y,D70,OBECaZSJaAM!AI:AI,"*SOCAM*")</f>
        <v>0</v>
      </c>
      <c r="Z70" s="46">
        <f t="shared" si="11"/>
        <v>26.67</v>
      </c>
      <c r="AA70" s="46">
        <f t="shared" si="17"/>
        <v>26.67</v>
      </c>
      <c r="AB70" s="43">
        <f>VLOOKUP(D70,OBECaZSJaAM!K:T,10,0)</f>
        <v>0</v>
      </c>
      <c r="AC70" s="43" t="str">
        <f t="shared" si="18"/>
        <v>0</v>
      </c>
      <c r="AD70" s="43">
        <f>VLOOKUP(D70,OBECaZSJaAM!K:V,12,0)</f>
        <v>0</v>
      </c>
      <c r="AE70" s="43">
        <f>VLOOKUP(D70,OBECaZSJaAM!K:W,13,0)</f>
        <v>0</v>
      </c>
      <c r="AF70" s="43">
        <f>(COUNTIFS(OBECaZSJaAM!AG:AG,"A",OBECaZSJaAM!Y:Y,D70,OBECaZSJaAM!AI:AI,"*OBAM*"))+(COUNTIFS(OBECaZSJaAM!AH:AH,"A",OBECaZSJaAM!Y:Y,D70,OBECaZSJaAM!AI:AI,"*OBAM*"))</f>
        <v>0</v>
      </c>
      <c r="AG70" s="43">
        <f>COUNTIFS(OBECaZSJaAM!AG:AG,"A",OBECaZSJaAM!Y:Y,D70,OBECaZSJaAM!AI:AI,"*POAM*")+(COUNTIFS(OBECaZSJaAM!AH:AH,"A",OBECaZSJaAM!Y:Y,D70,OBECaZSJaAM!AI:AI,"*POAM*"))+(COUNTIFS(OBECaZSJaAM!AG:AG,"A",OBECaZSJaAM!Y:Y,D70,OBECaZSJaAM!AI:AI,"*OVMAM*")+(COUNTIFS(OBECaZSJaAM!AH:AH,"A",OBECaZSJaAM!Y:Y,D70,OBECaZSJaAM!AI:AI,"*OVMAM*"))+COUNTIFS(OBECaZSJaAM!AG:AG,"A",OBECaZSJaAM!Y:Y,D70,OBECaZSJaAM!AI:AI,"*SOCAM*")+(COUNTIFS(OBECaZSJaAM!AH:AH,"A",OBECaZSJaAM!Y:Y,D70,OBECaZSJaAM!AI:AI,"*SOCAM*")))</f>
        <v>0</v>
      </c>
      <c r="AH70" s="43">
        <f>(VLOOKUP(D70,OBECaZSJaAM!K:O,5,0))</f>
        <v>0</v>
      </c>
      <c r="AI70" s="43" t="str">
        <f>IFERROR(VLOOKUP(B70,OBECaZSJaAM!A:F,6,0),"")</f>
        <v/>
      </c>
      <c r="AJ70" s="43" t="str">
        <f t="shared" si="12"/>
        <v>katB</v>
      </c>
      <c r="AK70" s="43" t="str">
        <f t="shared" si="19"/>
        <v>N</v>
      </c>
      <c r="AL70" s="43" t="str">
        <f t="shared" si="20"/>
        <v>N</v>
      </c>
      <c r="AM70" s="43">
        <f>(COUNTIFS(OBECaZSJaAM!AG:AG,"A",OBECaZSJaAM!Y:Y,D70))+(COUNTIFS(OBECaZSJaAM!AH:AH,"A",OBECaZSJaAM!Y:Y,D70))-((COUNTIFS(OBECaZSJaAM!AG:AG,"A",OBECaZSJaAM!AI:AI,"OBAM",OBECaZSJaAM!Y:Y,zdroj!D70)+(COUNTIFS(OBECaZSJaAM!AG:AG,"A",OBECaZSJaAM!AI:AI,"OSTAM",OBECaZSJaAM!Y:Y,zdroj!D70)))+(COUNTIFS(OBECaZSJaAM!AH:AH,"A",OBECaZSJaAM!AI:AI,"OBAM",OBECaZSJaAM!Y:Y,zdroj!D70)+(COUNTIFS(OBECaZSJaAM!AH:AH,"A",OBECaZSJaAM!AI:AI,"OSTAM",OBECaZSJaAM!Y:Y,zdroj!D70))))</f>
        <v>0</v>
      </c>
      <c r="AN70" s="43" t="str">
        <f t="shared" si="13"/>
        <v>NEPOKRYTA VĚTŠINA SEAM</v>
      </c>
      <c r="AO70" s="43" t="str">
        <f t="shared" si="21"/>
        <v>katB</v>
      </c>
    </row>
    <row r="71" spans="1:41" x14ac:dyDescent="0.25">
      <c r="A71" s="43">
        <v>10</v>
      </c>
      <c r="B71" s="43" t="s">
        <v>552</v>
      </c>
      <c r="C71" s="43">
        <v>325589</v>
      </c>
      <c r="D71" s="43" t="s">
        <v>555</v>
      </c>
      <c r="E71" s="43" t="s">
        <v>462</v>
      </c>
      <c r="F71" s="43" t="s">
        <v>226</v>
      </c>
      <c r="G71">
        <v>42</v>
      </c>
      <c r="H71">
        <v>25</v>
      </c>
      <c r="I71">
        <v>25</v>
      </c>
      <c r="J71">
        <v>40</v>
      </c>
      <c r="K71">
        <v>2</v>
      </c>
      <c r="L71" s="43">
        <f>(COUNTIFS(OBECaZSJaAM!AG:AG,"A",OBECaZSJaAM!AJ:AJ,"ZPŮSOBILÉ",OBECaZSJaAM!Y:Y,zdroj!D71))+(COUNTIFS(OBECaZSJaAM!AH:AH,"A",OBECaZSJaAM!AJ:AJ,"ZPŮSOBILÉ",OBECaZSJaAM!Y:Y,zdroj!D71))</f>
        <v>0</v>
      </c>
      <c r="M71" s="43">
        <f>COUNTIFS(OBECaZSJaAM!AG:AG,"A",OBECaZSJaAM!AJ:AJ,"ZPŮSOBILÉ",OBECaZSJaAM!Y:Y,zdroj!D71)</f>
        <v>0</v>
      </c>
      <c r="N71" s="43">
        <f>COUNTIFS(OBECaZSJaAM!AH:AH,"A",OBECaZSJaAM!AJ:AJ,"ZPŮSOBILÉ",OBECaZSJaAM!Y:Y,zdroj!D71)</f>
        <v>0</v>
      </c>
      <c r="O71" s="43">
        <f t="shared" si="14"/>
        <v>0</v>
      </c>
      <c r="P71" s="43">
        <f t="shared" si="15"/>
        <v>0</v>
      </c>
      <c r="Q71" s="43">
        <f t="shared" si="16"/>
        <v>0</v>
      </c>
      <c r="R71" s="43">
        <f>COUNTIFS(OBECaZSJaAM!AG:AG,"A",OBECaZSJaAM!Y:Y,D71,OBECaZSJaAM!AI:AI,"*OBAM*")</f>
        <v>0</v>
      </c>
      <c r="S71" s="43">
        <f>COUNTIFS(OBECaZSJaAM!AG:AG,"A",OBECaZSJaAM!Y:Y,D71,OBECaZSJaAM!AI:AI,"*POAM*")</f>
        <v>0</v>
      </c>
      <c r="T71" s="43">
        <f>COUNTIFS(OBECaZSJaAM!AG:AG,"A",OBECaZSJaAM!Y:Y,D71,OBECaZSJaAM!AI:AI,"*OVMAM*")</f>
        <v>0</v>
      </c>
      <c r="U71" s="43">
        <f>COUNTIFS(OBECaZSJaAM!AG:AG,"A",OBECaZSJaAM!Y:Y,D71,OBECaZSJaAM!AI:AI,"*SOCAM*")</f>
        <v>0</v>
      </c>
      <c r="V71" s="43">
        <f>COUNTIFS(OBECaZSJaAM!AH:AH,"A",OBECaZSJaAM!Y:Y,D71,OBECaZSJaAM!AI:AI,"*OBAM*")</f>
        <v>0</v>
      </c>
      <c r="W71" s="43">
        <f>COUNTIFS(OBECaZSJaAM!AH:AH,"A",OBECaZSJaAM!Y:Y,D71,OBECaZSJaAM!AI:AI,"*POAM*")</f>
        <v>0</v>
      </c>
      <c r="X71" s="43">
        <f>COUNTIFS(OBECaZSJaAM!AH:AH,"A",OBECaZSJaAM!Y:Y,D71,OBECaZSJaAM!AI:AI,"*OVMAM*")</f>
        <v>0</v>
      </c>
      <c r="Y71" s="43">
        <f>COUNTIFS(OBECaZSJaAM!AH:AH,"A",OBECaZSJaAM!Y:Y,D71,OBECaZSJaAM!AI:AI,"*SOCAM*")</f>
        <v>0</v>
      </c>
      <c r="Z71" s="46">
        <f t="shared" si="11"/>
        <v>59.52</v>
      </c>
      <c r="AA71" s="46">
        <f t="shared" si="17"/>
        <v>59.52</v>
      </c>
      <c r="AB71" s="43">
        <f>VLOOKUP(D71,OBECaZSJaAM!K:T,10,0)</f>
        <v>0</v>
      </c>
      <c r="AC71" s="43" t="str">
        <f t="shared" si="18"/>
        <v>0</v>
      </c>
      <c r="AD71" s="43">
        <f>VLOOKUP(D71,OBECaZSJaAM!K:V,12,0)</f>
        <v>0</v>
      </c>
      <c r="AE71" s="43">
        <f>VLOOKUP(D71,OBECaZSJaAM!K:W,13,0)</f>
        <v>0</v>
      </c>
      <c r="AF71" s="43">
        <f>(COUNTIFS(OBECaZSJaAM!AG:AG,"A",OBECaZSJaAM!Y:Y,D71,OBECaZSJaAM!AI:AI,"*OBAM*"))+(COUNTIFS(OBECaZSJaAM!AH:AH,"A",OBECaZSJaAM!Y:Y,D71,OBECaZSJaAM!AI:AI,"*OBAM*"))</f>
        <v>0</v>
      </c>
      <c r="AG71" s="43">
        <f>COUNTIFS(OBECaZSJaAM!AG:AG,"A",OBECaZSJaAM!Y:Y,D71,OBECaZSJaAM!AI:AI,"*POAM*")+(COUNTIFS(OBECaZSJaAM!AH:AH,"A",OBECaZSJaAM!Y:Y,D71,OBECaZSJaAM!AI:AI,"*POAM*"))+(COUNTIFS(OBECaZSJaAM!AG:AG,"A",OBECaZSJaAM!Y:Y,D71,OBECaZSJaAM!AI:AI,"*OVMAM*")+(COUNTIFS(OBECaZSJaAM!AH:AH,"A",OBECaZSJaAM!Y:Y,D71,OBECaZSJaAM!AI:AI,"*OVMAM*"))+COUNTIFS(OBECaZSJaAM!AG:AG,"A",OBECaZSJaAM!Y:Y,D71,OBECaZSJaAM!AI:AI,"*SOCAM*")+(COUNTIFS(OBECaZSJaAM!AH:AH,"A",OBECaZSJaAM!Y:Y,D71,OBECaZSJaAM!AI:AI,"*SOCAM*")))</f>
        <v>0</v>
      </c>
      <c r="AH71" s="43">
        <f>(VLOOKUP(D71,OBECaZSJaAM!K:O,5,0))</f>
        <v>0</v>
      </c>
      <c r="AI71" s="43" t="str">
        <f>IFERROR(VLOOKUP(B71,OBECaZSJaAM!A:F,6,0),"")</f>
        <v/>
      </c>
      <c r="AJ71" s="43" t="str">
        <f t="shared" si="12"/>
        <v>katC</v>
      </c>
      <c r="AK71" s="43" t="str">
        <f t="shared" si="19"/>
        <v>N</v>
      </c>
      <c r="AL71" s="43" t="str">
        <f t="shared" si="20"/>
        <v>N</v>
      </c>
      <c r="AM71" s="43">
        <f>(COUNTIFS(OBECaZSJaAM!AG:AG,"A",OBECaZSJaAM!Y:Y,D71))+(COUNTIFS(OBECaZSJaAM!AH:AH,"A",OBECaZSJaAM!Y:Y,D71))-((COUNTIFS(OBECaZSJaAM!AG:AG,"A",OBECaZSJaAM!AI:AI,"OBAM",OBECaZSJaAM!Y:Y,zdroj!D71)+(COUNTIFS(OBECaZSJaAM!AG:AG,"A",OBECaZSJaAM!AI:AI,"OSTAM",OBECaZSJaAM!Y:Y,zdroj!D71)))+(COUNTIFS(OBECaZSJaAM!AH:AH,"A",OBECaZSJaAM!AI:AI,"OBAM",OBECaZSJaAM!Y:Y,zdroj!D71)+(COUNTIFS(OBECaZSJaAM!AH:AH,"A",OBECaZSJaAM!AI:AI,"OSTAM",OBECaZSJaAM!Y:Y,zdroj!D71))))</f>
        <v>0</v>
      </c>
      <c r="AN71" s="43" t="str">
        <f t="shared" si="13"/>
        <v>NEPOKRYTA VĚTŠINA SEAM</v>
      </c>
      <c r="AO71" s="43" t="str">
        <f t="shared" si="21"/>
        <v>katC</v>
      </c>
    </row>
    <row r="72" spans="1:41" x14ac:dyDescent="0.25">
      <c r="A72" s="43">
        <v>10</v>
      </c>
      <c r="B72" s="43" t="s">
        <v>552</v>
      </c>
      <c r="C72" s="43">
        <v>106364</v>
      </c>
      <c r="D72" s="43" t="s">
        <v>556</v>
      </c>
      <c r="E72" s="43" t="s">
        <v>462</v>
      </c>
      <c r="F72" s="43" t="s">
        <v>224</v>
      </c>
      <c r="G72">
        <v>10</v>
      </c>
      <c r="H72">
        <v>2</v>
      </c>
      <c r="I72">
        <v>0</v>
      </c>
      <c r="J72">
        <v>8</v>
      </c>
      <c r="K72">
        <v>2</v>
      </c>
      <c r="L72" s="43">
        <f>(COUNTIFS(OBECaZSJaAM!AG:AG,"A",OBECaZSJaAM!AJ:AJ,"ZPŮSOBILÉ",OBECaZSJaAM!Y:Y,zdroj!D72))+(COUNTIFS(OBECaZSJaAM!AH:AH,"A",OBECaZSJaAM!AJ:AJ,"ZPŮSOBILÉ",OBECaZSJaAM!Y:Y,zdroj!D72))</f>
        <v>0</v>
      </c>
      <c r="M72" s="43">
        <f>COUNTIFS(OBECaZSJaAM!AG:AG,"A",OBECaZSJaAM!AJ:AJ,"ZPŮSOBILÉ",OBECaZSJaAM!Y:Y,zdroj!D72)</f>
        <v>0</v>
      </c>
      <c r="N72" s="43">
        <f>COUNTIFS(OBECaZSJaAM!AH:AH,"A",OBECaZSJaAM!AJ:AJ,"ZPŮSOBILÉ",OBECaZSJaAM!Y:Y,zdroj!D72)</f>
        <v>0</v>
      </c>
      <c r="O72" s="43">
        <f t="shared" si="14"/>
        <v>0</v>
      </c>
      <c r="P72" s="43">
        <f t="shared" si="15"/>
        <v>0</v>
      </c>
      <c r="Q72" s="43">
        <f t="shared" si="16"/>
        <v>0</v>
      </c>
      <c r="R72" s="43">
        <f>COUNTIFS(OBECaZSJaAM!AG:AG,"A",OBECaZSJaAM!Y:Y,D72,OBECaZSJaAM!AI:AI,"*OBAM*")</f>
        <v>0</v>
      </c>
      <c r="S72" s="43">
        <f>COUNTIFS(OBECaZSJaAM!AG:AG,"A",OBECaZSJaAM!Y:Y,D72,OBECaZSJaAM!AI:AI,"*POAM*")</f>
        <v>0</v>
      </c>
      <c r="T72" s="43">
        <f>COUNTIFS(OBECaZSJaAM!AG:AG,"A",OBECaZSJaAM!Y:Y,D72,OBECaZSJaAM!AI:AI,"*OVMAM*")</f>
        <v>0</v>
      </c>
      <c r="U72" s="43">
        <f>COUNTIFS(OBECaZSJaAM!AG:AG,"A",OBECaZSJaAM!Y:Y,D72,OBECaZSJaAM!AI:AI,"*SOCAM*")</f>
        <v>0</v>
      </c>
      <c r="V72" s="43">
        <f>COUNTIFS(OBECaZSJaAM!AH:AH,"A",OBECaZSJaAM!Y:Y,D72,OBECaZSJaAM!AI:AI,"*OBAM*")</f>
        <v>0</v>
      </c>
      <c r="W72" s="43">
        <f>COUNTIFS(OBECaZSJaAM!AH:AH,"A",OBECaZSJaAM!Y:Y,D72,OBECaZSJaAM!AI:AI,"*POAM*")</f>
        <v>0</v>
      </c>
      <c r="X72" s="43">
        <f>COUNTIFS(OBECaZSJaAM!AH:AH,"A",OBECaZSJaAM!Y:Y,D72,OBECaZSJaAM!AI:AI,"*OVMAM*")</f>
        <v>0</v>
      </c>
      <c r="Y72" s="43">
        <f>COUNTIFS(OBECaZSJaAM!AH:AH,"A",OBECaZSJaAM!Y:Y,D72,OBECaZSJaAM!AI:AI,"*SOCAM*")</f>
        <v>0</v>
      </c>
      <c r="Z72" s="46">
        <f t="shared" si="11"/>
        <v>20</v>
      </c>
      <c r="AA72" s="46">
        <f t="shared" si="17"/>
        <v>0</v>
      </c>
      <c r="AB72" s="43">
        <f>VLOOKUP(D72,OBECaZSJaAM!K:T,10,0)</f>
        <v>0</v>
      </c>
      <c r="AC72" s="43" t="str">
        <f t="shared" si="18"/>
        <v>0</v>
      </c>
      <c r="AD72" s="43">
        <f>VLOOKUP(D72,OBECaZSJaAM!K:V,12,0)</f>
        <v>0</v>
      </c>
      <c r="AE72" s="43">
        <f>VLOOKUP(D72,OBECaZSJaAM!K:W,13,0)</f>
        <v>0</v>
      </c>
      <c r="AF72" s="43">
        <f>(COUNTIFS(OBECaZSJaAM!AG:AG,"A",OBECaZSJaAM!Y:Y,D72,OBECaZSJaAM!AI:AI,"*OBAM*"))+(COUNTIFS(OBECaZSJaAM!AH:AH,"A",OBECaZSJaAM!Y:Y,D72,OBECaZSJaAM!AI:AI,"*OBAM*"))</f>
        <v>0</v>
      </c>
      <c r="AG72" s="43">
        <f>COUNTIFS(OBECaZSJaAM!AG:AG,"A",OBECaZSJaAM!Y:Y,D72,OBECaZSJaAM!AI:AI,"*POAM*")+(COUNTIFS(OBECaZSJaAM!AH:AH,"A",OBECaZSJaAM!Y:Y,D72,OBECaZSJaAM!AI:AI,"*POAM*"))+(COUNTIFS(OBECaZSJaAM!AG:AG,"A",OBECaZSJaAM!Y:Y,D72,OBECaZSJaAM!AI:AI,"*OVMAM*")+(COUNTIFS(OBECaZSJaAM!AH:AH,"A",OBECaZSJaAM!Y:Y,D72,OBECaZSJaAM!AI:AI,"*OVMAM*"))+COUNTIFS(OBECaZSJaAM!AG:AG,"A",OBECaZSJaAM!Y:Y,D72,OBECaZSJaAM!AI:AI,"*SOCAM*")+(COUNTIFS(OBECaZSJaAM!AH:AH,"A",OBECaZSJaAM!Y:Y,D72,OBECaZSJaAM!AI:AI,"*SOCAM*")))</f>
        <v>0</v>
      </c>
      <c r="AH72" s="43">
        <f>(VLOOKUP(D72,OBECaZSJaAM!K:O,5,0))</f>
        <v>0</v>
      </c>
      <c r="AI72" s="43" t="str">
        <f>IFERROR(VLOOKUP(B72,OBECaZSJaAM!A:F,6,0),"")</f>
        <v/>
      </c>
      <c r="AJ72" s="43" t="str">
        <f t="shared" si="12"/>
        <v>katA</v>
      </c>
      <c r="AK72" s="43" t="str">
        <f t="shared" si="19"/>
        <v>N</v>
      </c>
      <c r="AL72" s="43" t="str">
        <f t="shared" si="20"/>
        <v>N</v>
      </c>
      <c r="AM72" s="43">
        <f>(COUNTIFS(OBECaZSJaAM!AG:AG,"A",OBECaZSJaAM!Y:Y,D72))+(COUNTIFS(OBECaZSJaAM!AH:AH,"A",OBECaZSJaAM!Y:Y,D72))-((COUNTIFS(OBECaZSJaAM!AG:AG,"A",OBECaZSJaAM!AI:AI,"OBAM",OBECaZSJaAM!Y:Y,zdroj!D72)+(COUNTIFS(OBECaZSJaAM!AG:AG,"A",OBECaZSJaAM!AI:AI,"OSTAM",OBECaZSJaAM!Y:Y,zdroj!D72)))+(COUNTIFS(OBECaZSJaAM!AH:AH,"A",OBECaZSJaAM!AI:AI,"OBAM",OBECaZSJaAM!Y:Y,zdroj!D72)+(COUNTIFS(OBECaZSJaAM!AH:AH,"A",OBECaZSJaAM!AI:AI,"OSTAM",OBECaZSJaAM!Y:Y,zdroj!D72))))</f>
        <v>0</v>
      </c>
      <c r="AN72" s="43" t="str">
        <f t="shared" si="13"/>
        <v>NEPOKRYTA VĚTŠINA SEAM</v>
      </c>
      <c r="AO72" s="43" t="str">
        <f t="shared" si="21"/>
        <v>katA</v>
      </c>
    </row>
    <row r="73" spans="1:41" x14ac:dyDescent="0.25">
      <c r="A73" s="43">
        <v>10</v>
      </c>
      <c r="B73" s="43" t="s">
        <v>552</v>
      </c>
      <c r="C73" s="43">
        <v>106372</v>
      </c>
      <c r="D73" s="43" t="s">
        <v>557</v>
      </c>
      <c r="E73" s="43" t="s">
        <v>462</v>
      </c>
      <c r="F73" s="43" t="s">
        <v>224</v>
      </c>
      <c r="G73">
        <v>92</v>
      </c>
      <c r="H73">
        <v>1</v>
      </c>
      <c r="I73">
        <v>0</v>
      </c>
      <c r="J73">
        <v>73</v>
      </c>
      <c r="K73">
        <v>19</v>
      </c>
      <c r="L73" s="43">
        <f>(COUNTIFS(OBECaZSJaAM!AG:AG,"A",OBECaZSJaAM!AJ:AJ,"ZPŮSOBILÉ",OBECaZSJaAM!Y:Y,zdroj!D73))+(COUNTIFS(OBECaZSJaAM!AH:AH,"A",OBECaZSJaAM!AJ:AJ,"ZPŮSOBILÉ",OBECaZSJaAM!Y:Y,zdroj!D73))</f>
        <v>0</v>
      </c>
      <c r="M73" s="43">
        <f>COUNTIFS(OBECaZSJaAM!AG:AG,"A",OBECaZSJaAM!AJ:AJ,"ZPŮSOBILÉ",OBECaZSJaAM!Y:Y,zdroj!D73)</f>
        <v>0</v>
      </c>
      <c r="N73" s="43">
        <f>COUNTIFS(OBECaZSJaAM!AH:AH,"A",OBECaZSJaAM!AJ:AJ,"ZPŮSOBILÉ",OBECaZSJaAM!Y:Y,zdroj!D73)</f>
        <v>0</v>
      </c>
      <c r="O73" s="43">
        <f t="shared" si="14"/>
        <v>0</v>
      </c>
      <c r="P73" s="43">
        <f t="shared" si="15"/>
        <v>0</v>
      </c>
      <c r="Q73" s="43">
        <f t="shared" si="16"/>
        <v>0</v>
      </c>
      <c r="R73" s="43">
        <f>COUNTIFS(OBECaZSJaAM!AG:AG,"A",OBECaZSJaAM!Y:Y,D73,OBECaZSJaAM!AI:AI,"*OBAM*")</f>
        <v>0</v>
      </c>
      <c r="S73" s="43">
        <f>COUNTIFS(OBECaZSJaAM!AG:AG,"A",OBECaZSJaAM!Y:Y,D73,OBECaZSJaAM!AI:AI,"*POAM*")</f>
        <v>0</v>
      </c>
      <c r="T73" s="43">
        <f>COUNTIFS(OBECaZSJaAM!AG:AG,"A",OBECaZSJaAM!Y:Y,D73,OBECaZSJaAM!AI:AI,"*OVMAM*")</f>
        <v>0</v>
      </c>
      <c r="U73" s="43">
        <f>COUNTIFS(OBECaZSJaAM!AG:AG,"A",OBECaZSJaAM!Y:Y,D73,OBECaZSJaAM!AI:AI,"*SOCAM*")</f>
        <v>0</v>
      </c>
      <c r="V73" s="43">
        <f>COUNTIFS(OBECaZSJaAM!AH:AH,"A",OBECaZSJaAM!Y:Y,D73,OBECaZSJaAM!AI:AI,"*OBAM*")</f>
        <v>0</v>
      </c>
      <c r="W73" s="43">
        <f>COUNTIFS(OBECaZSJaAM!AH:AH,"A",OBECaZSJaAM!Y:Y,D73,OBECaZSJaAM!AI:AI,"*POAM*")</f>
        <v>0</v>
      </c>
      <c r="X73" s="43">
        <f>COUNTIFS(OBECaZSJaAM!AH:AH,"A",OBECaZSJaAM!Y:Y,D73,OBECaZSJaAM!AI:AI,"*OVMAM*")</f>
        <v>0</v>
      </c>
      <c r="Y73" s="43">
        <f>COUNTIFS(OBECaZSJaAM!AH:AH,"A",OBECaZSJaAM!Y:Y,D73,OBECaZSJaAM!AI:AI,"*SOCAM*")</f>
        <v>0</v>
      </c>
      <c r="Z73" s="46">
        <f t="shared" si="11"/>
        <v>1.0900000000000001</v>
      </c>
      <c r="AA73" s="46">
        <f t="shared" si="17"/>
        <v>0</v>
      </c>
      <c r="AB73" s="43">
        <f>VLOOKUP(D73,OBECaZSJaAM!K:T,10,0)</f>
        <v>0</v>
      </c>
      <c r="AC73" s="43" t="str">
        <f t="shared" si="18"/>
        <v>0</v>
      </c>
      <c r="AD73" s="43">
        <f>VLOOKUP(D73,OBECaZSJaAM!K:V,12,0)</f>
        <v>0</v>
      </c>
      <c r="AE73" s="43">
        <f>VLOOKUP(D73,OBECaZSJaAM!K:W,13,0)</f>
        <v>0</v>
      </c>
      <c r="AF73" s="43">
        <f>(COUNTIFS(OBECaZSJaAM!AG:AG,"A",OBECaZSJaAM!Y:Y,D73,OBECaZSJaAM!AI:AI,"*OBAM*"))+(COUNTIFS(OBECaZSJaAM!AH:AH,"A",OBECaZSJaAM!Y:Y,D73,OBECaZSJaAM!AI:AI,"*OBAM*"))</f>
        <v>0</v>
      </c>
      <c r="AG73" s="43">
        <f>COUNTIFS(OBECaZSJaAM!AG:AG,"A",OBECaZSJaAM!Y:Y,D73,OBECaZSJaAM!AI:AI,"*POAM*")+(COUNTIFS(OBECaZSJaAM!AH:AH,"A",OBECaZSJaAM!Y:Y,D73,OBECaZSJaAM!AI:AI,"*POAM*"))+(COUNTIFS(OBECaZSJaAM!AG:AG,"A",OBECaZSJaAM!Y:Y,D73,OBECaZSJaAM!AI:AI,"*OVMAM*")+(COUNTIFS(OBECaZSJaAM!AH:AH,"A",OBECaZSJaAM!Y:Y,D73,OBECaZSJaAM!AI:AI,"*OVMAM*"))+COUNTIFS(OBECaZSJaAM!AG:AG,"A",OBECaZSJaAM!Y:Y,D73,OBECaZSJaAM!AI:AI,"*SOCAM*")+(COUNTIFS(OBECaZSJaAM!AH:AH,"A",OBECaZSJaAM!Y:Y,D73,OBECaZSJaAM!AI:AI,"*SOCAM*")))</f>
        <v>0</v>
      </c>
      <c r="AH73" s="43">
        <f>(VLOOKUP(D73,OBECaZSJaAM!K:O,5,0))</f>
        <v>0</v>
      </c>
      <c r="AI73" s="43" t="str">
        <f>IFERROR(VLOOKUP(B73,OBECaZSJaAM!A:F,6,0),"")</f>
        <v/>
      </c>
      <c r="AJ73" s="43" t="str">
        <f t="shared" si="12"/>
        <v>katA</v>
      </c>
      <c r="AK73" s="43" t="str">
        <f t="shared" si="19"/>
        <v>N</v>
      </c>
      <c r="AL73" s="43" t="str">
        <f t="shared" si="20"/>
        <v>N</v>
      </c>
      <c r="AM73" s="43">
        <f>(COUNTIFS(OBECaZSJaAM!AG:AG,"A",OBECaZSJaAM!Y:Y,D73))+(COUNTIFS(OBECaZSJaAM!AH:AH,"A",OBECaZSJaAM!Y:Y,D73))-((COUNTIFS(OBECaZSJaAM!AG:AG,"A",OBECaZSJaAM!AI:AI,"OBAM",OBECaZSJaAM!Y:Y,zdroj!D73)+(COUNTIFS(OBECaZSJaAM!AG:AG,"A",OBECaZSJaAM!AI:AI,"OSTAM",OBECaZSJaAM!Y:Y,zdroj!D73)))+(COUNTIFS(OBECaZSJaAM!AH:AH,"A",OBECaZSJaAM!AI:AI,"OBAM",OBECaZSJaAM!Y:Y,zdroj!D73)+(COUNTIFS(OBECaZSJaAM!AH:AH,"A",OBECaZSJaAM!AI:AI,"OSTAM",OBECaZSJaAM!Y:Y,zdroj!D73))))</f>
        <v>0</v>
      </c>
      <c r="AN73" s="43" t="str">
        <f t="shared" si="13"/>
        <v>NEPOKRYTA VĚTŠINA SEAM</v>
      </c>
      <c r="AO73" s="43" t="str">
        <f t="shared" si="21"/>
        <v>katA</v>
      </c>
    </row>
    <row r="74" spans="1:41" x14ac:dyDescent="0.25">
      <c r="A74" s="43">
        <v>10</v>
      </c>
      <c r="B74" s="43" t="s">
        <v>552</v>
      </c>
      <c r="C74" s="43">
        <v>60372</v>
      </c>
      <c r="D74" s="43" t="s">
        <v>558</v>
      </c>
      <c r="E74" s="43" t="s">
        <v>462</v>
      </c>
      <c r="F74" s="43" t="s">
        <v>225</v>
      </c>
      <c r="G74">
        <v>12</v>
      </c>
      <c r="H74">
        <v>0</v>
      </c>
      <c r="I74">
        <v>0</v>
      </c>
      <c r="J74">
        <v>8</v>
      </c>
      <c r="K74">
        <v>4</v>
      </c>
      <c r="L74" s="43">
        <f>(COUNTIFS(OBECaZSJaAM!AG:AG,"A",OBECaZSJaAM!AJ:AJ,"ZPŮSOBILÉ",OBECaZSJaAM!Y:Y,zdroj!D74))+(COUNTIFS(OBECaZSJaAM!AH:AH,"A",OBECaZSJaAM!AJ:AJ,"ZPŮSOBILÉ",OBECaZSJaAM!Y:Y,zdroj!D74))</f>
        <v>0</v>
      </c>
      <c r="M74" s="43">
        <f>COUNTIFS(OBECaZSJaAM!AG:AG,"A",OBECaZSJaAM!AJ:AJ,"ZPŮSOBILÉ",OBECaZSJaAM!Y:Y,zdroj!D74)</f>
        <v>0</v>
      </c>
      <c r="N74" s="43">
        <f>COUNTIFS(OBECaZSJaAM!AH:AH,"A",OBECaZSJaAM!AJ:AJ,"ZPŮSOBILÉ",OBECaZSJaAM!Y:Y,zdroj!D74)</f>
        <v>0</v>
      </c>
      <c r="O74" s="43">
        <f t="shared" si="14"/>
        <v>0</v>
      </c>
      <c r="P74" s="43">
        <f t="shared" si="15"/>
        <v>0</v>
      </c>
      <c r="Q74" s="43">
        <f t="shared" si="16"/>
        <v>0</v>
      </c>
      <c r="R74" s="43">
        <f>COUNTIFS(OBECaZSJaAM!AG:AG,"A",OBECaZSJaAM!Y:Y,D74,OBECaZSJaAM!AI:AI,"*OBAM*")</f>
        <v>0</v>
      </c>
      <c r="S74" s="43">
        <f>COUNTIFS(OBECaZSJaAM!AG:AG,"A",OBECaZSJaAM!Y:Y,D74,OBECaZSJaAM!AI:AI,"*POAM*")</f>
        <v>0</v>
      </c>
      <c r="T74" s="43">
        <f>COUNTIFS(OBECaZSJaAM!AG:AG,"A",OBECaZSJaAM!Y:Y,D74,OBECaZSJaAM!AI:AI,"*OVMAM*")</f>
        <v>0</v>
      </c>
      <c r="U74" s="43">
        <f>COUNTIFS(OBECaZSJaAM!AG:AG,"A",OBECaZSJaAM!Y:Y,D74,OBECaZSJaAM!AI:AI,"*SOCAM*")</f>
        <v>0</v>
      </c>
      <c r="V74" s="43">
        <f>COUNTIFS(OBECaZSJaAM!AH:AH,"A",OBECaZSJaAM!Y:Y,D74,OBECaZSJaAM!AI:AI,"*OBAM*")</f>
        <v>0</v>
      </c>
      <c r="W74" s="43">
        <f>COUNTIFS(OBECaZSJaAM!AH:AH,"A",OBECaZSJaAM!Y:Y,D74,OBECaZSJaAM!AI:AI,"*POAM*")</f>
        <v>0</v>
      </c>
      <c r="X74" s="43">
        <f>COUNTIFS(OBECaZSJaAM!AH:AH,"A",OBECaZSJaAM!Y:Y,D74,OBECaZSJaAM!AI:AI,"*OVMAM*")</f>
        <v>0</v>
      </c>
      <c r="Y74" s="43">
        <f>COUNTIFS(OBECaZSJaAM!AH:AH,"A",OBECaZSJaAM!Y:Y,D74,OBECaZSJaAM!AI:AI,"*SOCAM*")</f>
        <v>0</v>
      </c>
      <c r="Z74" s="46">
        <f t="shared" si="11"/>
        <v>0</v>
      </c>
      <c r="AA74" s="46">
        <f t="shared" si="17"/>
        <v>0</v>
      </c>
      <c r="AB74" s="43">
        <f>VLOOKUP(D74,OBECaZSJaAM!K:T,10,0)</f>
        <v>0</v>
      </c>
      <c r="AC74" s="43" t="str">
        <f t="shared" si="18"/>
        <v>0</v>
      </c>
      <c r="AD74" s="43">
        <f>VLOOKUP(D74,OBECaZSJaAM!K:V,12,0)</f>
        <v>0</v>
      </c>
      <c r="AE74" s="43">
        <f>VLOOKUP(D74,OBECaZSJaAM!K:W,13,0)</f>
        <v>0</v>
      </c>
      <c r="AF74" s="43">
        <f>(COUNTIFS(OBECaZSJaAM!AG:AG,"A",OBECaZSJaAM!Y:Y,D74,OBECaZSJaAM!AI:AI,"*OBAM*"))+(COUNTIFS(OBECaZSJaAM!AH:AH,"A",OBECaZSJaAM!Y:Y,D74,OBECaZSJaAM!AI:AI,"*OBAM*"))</f>
        <v>0</v>
      </c>
      <c r="AG74" s="43">
        <f>COUNTIFS(OBECaZSJaAM!AG:AG,"A",OBECaZSJaAM!Y:Y,D74,OBECaZSJaAM!AI:AI,"*POAM*")+(COUNTIFS(OBECaZSJaAM!AH:AH,"A",OBECaZSJaAM!Y:Y,D74,OBECaZSJaAM!AI:AI,"*POAM*"))+(COUNTIFS(OBECaZSJaAM!AG:AG,"A",OBECaZSJaAM!Y:Y,D74,OBECaZSJaAM!AI:AI,"*OVMAM*")+(COUNTIFS(OBECaZSJaAM!AH:AH,"A",OBECaZSJaAM!Y:Y,D74,OBECaZSJaAM!AI:AI,"*OVMAM*"))+COUNTIFS(OBECaZSJaAM!AG:AG,"A",OBECaZSJaAM!Y:Y,D74,OBECaZSJaAM!AI:AI,"*SOCAM*")+(COUNTIFS(OBECaZSJaAM!AH:AH,"A",OBECaZSJaAM!Y:Y,D74,OBECaZSJaAM!AI:AI,"*SOCAM*")))</f>
        <v>0</v>
      </c>
      <c r="AH74" s="43">
        <f>(VLOOKUP(D74,OBECaZSJaAM!K:O,5,0))</f>
        <v>0</v>
      </c>
      <c r="AI74" s="43" t="str">
        <f>IFERROR(VLOOKUP(B74,OBECaZSJaAM!A:F,6,0),"")</f>
        <v/>
      </c>
      <c r="AJ74" s="43" t="str">
        <f t="shared" si="12"/>
        <v>katA</v>
      </c>
      <c r="AK74" s="43" t="str">
        <f t="shared" si="19"/>
        <v>N</v>
      </c>
      <c r="AL74" s="43" t="str">
        <f t="shared" si="20"/>
        <v>N</v>
      </c>
      <c r="AM74" s="43">
        <f>(COUNTIFS(OBECaZSJaAM!AG:AG,"A",OBECaZSJaAM!Y:Y,D74))+(COUNTIFS(OBECaZSJaAM!AH:AH,"A",OBECaZSJaAM!Y:Y,D74))-((COUNTIFS(OBECaZSJaAM!AG:AG,"A",OBECaZSJaAM!AI:AI,"OBAM",OBECaZSJaAM!Y:Y,zdroj!D74)+(COUNTIFS(OBECaZSJaAM!AG:AG,"A",OBECaZSJaAM!AI:AI,"OSTAM",OBECaZSJaAM!Y:Y,zdroj!D74)))+(COUNTIFS(OBECaZSJaAM!AH:AH,"A",OBECaZSJaAM!AI:AI,"OBAM",OBECaZSJaAM!Y:Y,zdroj!D74)+(COUNTIFS(OBECaZSJaAM!AH:AH,"A",OBECaZSJaAM!AI:AI,"OSTAM",OBECaZSJaAM!Y:Y,zdroj!D74))))</f>
        <v>0</v>
      </c>
      <c r="AN74" s="43" t="str">
        <f t="shared" si="13"/>
        <v>NEPOKRYTA VĚTŠINA SEAM</v>
      </c>
      <c r="AO74" s="43" t="str">
        <f t="shared" si="21"/>
        <v>katA</v>
      </c>
    </row>
    <row r="75" spans="1:41" x14ac:dyDescent="0.25">
      <c r="A75" s="43">
        <v>10</v>
      </c>
      <c r="B75" s="43" t="s">
        <v>552</v>
      </c>
      <c r="C75" s="43">
        <v>60381</v>
      </c>
      <c r="D75" s="43" t="s">
        <v>559</v>
      </c>
      <c r="E75" s="43" t="s">
        <v>462</v>
      </c>
      <c r="F75" s="43" t="s">
        <v>224</v>
      </c>
      <c r="G75">
        <v>22</v>
      </c>
      <c r="H75">
        <v>8</v>
      </c>
      <c r="I75">
        <v>4</v>
      </c>
      <c r="J75">
        <v>19</v>
      </c>
      <c r="K75">
        <v>3</v>
      </c>
      <c r="L75" s="43">
        <f>(COUNTIFS(OBECaZSJaAM!AG:AG,"A",OBECaZSJaAM!AJ:AJ,"ZPŮSOBILÉ",OBECaZSJaAM!Y:Y,zdroj!D75))+(COUNTIFS(OBECaZSJaAM!AH:AH,"A",OBECaZSJaAM!AJ:AJ,"ZPŮSOBILÉ",OBECaZSJaAM!Y:Y,zdroj!D75))</f>
        <v>0</v>
      </c>
      <c r="M75" s="43">
        <f>COUNTIFS(OBECaZSJaAM!AG:AG,"A",OBECaZSJaAM!AJ:AJ,"ZPŮSOBILÉ",OBECaZSJaAM!Y:Y,zdroj!D75)</f>
        <v>0</v>
      </c>
      <c r="N75" s="43">
        <f>COUNTIFS(OBECaZSJaAM!AH:AH,"A",OBECaZSJaAM!AJ:AJ,"ZPŮSOBILÉ",OBECaZSJaAM!Y:Y,zdroj!D75)</f>
        <v>0</v>
      </c>
      <c r="O75" s="43">
        <f t="shared" si="14"/>
        <v>0</v>
      </c>
      <c r="P75" s="43">
        <f t="shared" si="15"/>
        <v>0</v>
      </c>
      <c r="Q75" s="43">
        <f t="shared" si="16"/>
        <v>0</v>
      </c>
      <c r="R75" s="43">
        <f>COUNTIFS(OBECaZSJaAM!AG:AG,"A",OBECaZSJaAM!Y:Y,D75,OBECaZSJaAM!AI:AI,"*OBAM*")</f>
        <v>0</v>
      </c>
      <c r="S75" s="43">
        <f>COUNTIFS(OBECaZSJaAM!AG:AG,"A",OBECaZSJaAM!Y:Y,D75,OBECaZSJaAM!AI:AI,"*POAM*")</f>
        <v>0</v>
      </c>
      <c r="T75" s="43">
        <f>COUNTIFS(OBECaZSJaAM!AG:AG,"A",OBECaZSJaAM!Y:Y,D75,OBECaZSJaAM!AI:AI,"*OVMAM*")</f>
        <v>0</v>
      </c>
      <c r="U75" s="43">
        <f>COUNTIFS(OBECaZSJaAM!AG:AG,"A",OBECaZSJaAM!Y:Y,D75,OBECaZSJaAM!AI:AI,"*SOCAM*")</f>
        <v>0</v>
      </c>
      <c r="V75" s="43">
        <f>COUNTIFS(OBECaZSJaAM!AH:AH,"A",OBECaZSJaAM!Y:Y,D75,OBECaZSJaAM!AI:AI,"*OBAM*")</f>
        <v>0</v>
      </c>
      <c r="W75" s="43">
        <f>COUNTIFS(OBECaZSJaAM!AH:AH,"A",OBECaZSJaAM!Y:Y,D75,OBECaZSJaAM!AI:AI,"*POAM*")</f>
        <v>0</v>
      </c>
      <c r="X75" s="43">
        <f>COUNTIFS(OBECaZSJaAM!AH:AH,"A",OBECaZSJaAM!Y:Y,D75,OBECaZSJaAM!AI:AI,"*OVMAM*")</f>
        <v>0</v>
      </c>
      <c r="Y75" s="43">
        <f>COUNTIFS(OBECaZSJaAM!AH:AH,"A",OBECaZSJaAM!Y:Y,D75,OBECaZSJaAM!AI:AI,"*SOCAM*")</f>
        <v>0</v>
      </c>
      <c r="Z75" s="46">
        <f t="shared" si="11"/>
        <v>36.36</v>
      </c>
      <c r="AA75" s="46">
        <f t="shared" si="17"/>
        <v>18.18</v>
      </c>
      <c r="AB75" s="43">
        <f>VLOOKUP(D75,OBECaZSJaAM!K:T,10,0)</f>
        <v>0</v>
      </c>
      <c r="AC75" s="43" t="str">
        <f t="shared" si="18"/>
        <v>0</v>
      </c>
      <c r="AD75" s="43">
        <f>VLOOKUP(D75,OBECaZSJaAM!K:V,12,0)</f>
        <v>0</v>
      </c>
      <c r="AE75" s="43">
        <f>VLOOKUP(D75,OBECaZSJaAM!K:W,13,0)</f>
        <v>0</v>
      </c>
      <c r="AF75" s="43">
        <f>(COUNTIFS(OBECaZSJaAM!AG:AG,"A",OBECaZSJaAM!Y:Y,D75,OBECaZSJaAM!AI:AI,"*OBAM*"))+(COUNTIFS(OBECaZSJaAM!AH:AH,"A",OBECaZSJaAM!Y:Y,D75,OBECaZSJaAM!AI:AI,"*OBAM*"))</f>
        <v>0</v>
      </c>
      <c r="AG75" s="43">
        <f>COUNTIFS(OBECaZSJaAM!AG:AG,"A",OBECaZSJaAM!Y:Y,D75,OBECaZSJaAM!AI:AI,"*POAM*")+(COUNTIFS(OBECaZSJaAM!AH:AH,"A",OBECaZSJaAM!Y:Y,D75,OBECaZSJaAM!AI:AI,"*POAM*"))+(COUNTIFS(OBECaZSJaAM!AG:AG,"A",OBECaZSJaAM!Y:Y,D75,OBECaZSJaAM!AI:AI,"*OVMAM*")+(COUNTIFS(OBECaZSJaAM!AH:AH,"A",OBECaZSJaAM!Y:Y,D75,OBECaZSJaAM!AI:AI,"*OVMAM*"))+COUNTIFS(OBECaZSJaAM!AG:AG,"A",OBECaZSJaAM!Y:Y,D75,OBECaZSJaAM!AI:AI,"*SOCAM*")+(COUNTIFS(OBECaZSJaAM!AH:AH,"A",OBECaZSJaAM!Y:Y,D75,OBECaZSJaAM!AI:AI,"*SOCAM*")))</f>
        <v>0</v>
      </c>
      <c r="AH75" s="43">
        <f>(VLOOKUP(D75,OBECaZSJaAM!K:O,5,0))</f>
        <v>0</v>
      </c>
      <c r="AI75" s="43" t="str">
        <f>IFERROR(VLOOKUP(B75,OBECaZSJaAM!A:F,6,0),"")</f>
        <v/>
      </c>
      <c r="AJ75" s="43" t="str">
        <f t="shared" si="12"/>
        <v>katA</v>
      </c>
      <c r="AK75" s="43" t="str">
        <f t="shared" si="19"/>
        <v>N</v>
      </c>
      <c r="AL75" s="43" t="str">
        <f t="shared" si="20"/>
        <v>N</v>
      </c>
      <c r="AM75" s="43">
        <f>(COUNTIFS(OBECaZSJaAM!AG:AG,"A",OBECaZSJaAM!Y:Y,D75))+(COUNTIFS(OBECaZSJaAM!AH:AH,"A",OBECaZSJaAM!Y:Y,D75))-((COUNTIFS(OBECaZSJaAM!AG:AG,"A",OBECaZSJaAM!AI:AI,"OBAM",OBECaZSJaAM!Y:Y,zdroj!D75)+(COUNTIFS(OBECaZSJaAM!AG:AG,"A",OBECaZSJaAM!AI:AI,"OSTAM",OBECaZSJaAM!Y:Y,zdroj!D75)))+(COUNTIFS(OBECaZSJaAM!AH:AH,"A",OBECaZSJaAM!AI:AI,"OBAM",OBECaZSJaAM!Y:Y,zdroj!D75)+(COUNTIFS(OBECaZSJaAM!AH:AH,"A",OBECaZSJaAM!AI:AI,"OSTAM",OBECaZSJaAM!Y:Y,zdroj!D75))))</f>
        <v>0</v>
      </c>
      <c r="AN75" s="43" t="str">
        <f t="shared" si="13"/>
        <v>NEPOKRYTA VĚTŠINA SEAM</v>
      </c>
      <c r="AO75" s="43" t="str">
        <f t="shared" si="21"/>
        <v>katA</v>
      </c>
    </row>
    <row r="76" spans="1:41" x14ac:dyDescent="0.25">
      <c r="A76" s="43">
        <v>10</v>
      </c>
      <c r="B76" s="43" t="s">
        <v>552</v>
      </c>
      <c r="C76" s="43">
        <v>60399</v>
      </c>
      <c r="D76" s="43" t="s">
        <v>560</v>
      </c>
      <c r="E76" s="43" t="s">
        <v>462</v>
      </c>
      <c r="F76" s="43" t="s">
        <v>224</v>
      </c>
      <c r="G76">
        <v>74</v>
      </c>
      <c r="H76">
        <v>14</v>
      </c>
      <c r="I76">
        <v>1</v>
      </c>
      <c r="J76">
        <v>66</v>
      </c>
      <c r="K76">
        <v>8</v>
      </c>
      <c r="L76" s="43">
        <f>(COUNTIFS(OBECaZSJaAM!AG:AG,"A",OBECaZSJaAM!AJ:AJ,"ZPŮSOBILÉ",OBECaZSJaAM!Y:Y,zdroj!D76))+(COUNTIFS(OBECaZSJaAM!AH:AH,"A",OBECaZSJaAM!AJ:AJ,"ZPŮSOBILÉ",OBECaZSJaAM!Y:Y,zdroj!D76))</f>
        <v>0</v>
      </c>
      <c r="M76" s="43">
        <f>COUNTIFS(OBECaZSJaAM!AG:AG,"A",OBECaZSJaAM!AJ:AJ,"ZPŮSOBILÉ",OBECaZSJaAM!Y:Y,zdroj!D76)</f>
        <v>0</v>
      </c>
      <c r="N76" s="43">
        <f>COUNTIFS(OBECaZSJaAM!AH:AH,"A",OBECaZSJaAM!AJ:AJ,"ZPŮSOBILÉ",OBECaZSJaAM!Y:Y,zdroj!D76)</f>
        <v>0</v>
      </c>
      <c r="O76" s="43">
        <f t="shared" si="14"/>
        <v>0</v>
      </c>
      <c r="P76" s="43">
        <f t="shared" si="15"/>
        <v>0</v>
      </c>
      <c r="Q76" s="43">
        <f t="shared" si="16"/>
        <v>0</v>
      </c>
      <c r="R76" s="43">
        <f>COUNTIFS(OBECaZSJaAM!AG:AG,"A",OBECaZSJaAM!Y:Y,D76,OBECaZSJaAM!AI:AI,"*OBAM*")</f>
        <v>0</v>
      </c>
      <c r="S76" s="43">
        <f>COUNTIFS(OBECaZSJaAM!AG:AG,"A",OBECaZSJaAM!Y:Y,D76,OBECaZSJaAM!AI:AI,"*POAM*")</f>
        <v>0</v>
      </c>
      <c r="T76" s="43">
        <f>COUNTIFS(OBECaZSJaAM!AG:AG,"A",OBECaZSJaAM!Y:Y,D76,OBECaZSJaAM!AI:AI,"*OVMAM*")</f>
        <v>0</v>
      </c>
      <c r="U76" s="43">
        <f>COUNTIFS(OBECaZSJaAM!AG:AG,"A",OBECaZSJaAM!Y:Y,D76,OBECaZSJaAM!AI:AI,"*SOCAM*")</f>
        <v>0</v>
      </c>
      <c r="V76" s="43">
        <f>COUNTIFS(OBECaZSJaAM!AH:AH,"A",OBECaZSJaAM!Y:Y,D76,OBECaZSJaAM!AI:AI,"*OBAM*")</f>
        <v>0</v>
      </c>
      <c r="W76" s="43">
        <f>COUNTIFS(OBECaZSJaAM!AH:AH,"A",OBECaZSJaAM!Y:Y,D76,OBECaZSJaAM!AI:AI,"*POAM*")</f>
        <v>0</v>
      </c>
      <c r="X76" s="43">
        <f>COUNTIFS(OBECaZSJaAM!AH:AH,"A",OBECaZSJaAM!Y:Y,D76,OBECaZSJaAM!AI:AI,"*OVMAM*")</f>
        <v>0</v>
      </c>
      <c r="Y76" s="43">
        <f>COUNTIFS(OBECaZSJaAM!AH:AH,"A",OBECaZSJaAM!Y:Y,D76,OBECaZSJaAM!AI:AI,"*SOCAM*")</f>
        <v>0</v>
      </c>
      <c r="Z76" s="46">
        <f t="shared" si="11"/>
        <v>18.920000000000002</v>
      </c>
      <c r="AA76" s="46">
        <f t="shared" si="17"/>
        <v>1.35</v>
      </c>
      <c r="AB76" s="43">
        <f>VLOOKUP(D76,OBECaZSJaAM!K:T,10,0)</f>
        <v>0</v>
      </c>
      <c r="AC76" s="43" t="str">
        <f t="shared" si="18"/>
        <v>0</v>
      </c>
      <c r="AD76" s="43">
        <f>VLOOKUP(D76,OBECaZSJaAM!K:V,12,0)</f>
        <v>0</v>
      </c>
      <c r="AE76" s="43">
        <f>VLOOKUP(D76,OBECaZSJaAM!K:W,13,0)</f>
        <v>0</v>
      </c>
      <c r="AF76" s="43">
        <f>(COUNTIFS(OBECaZSJaAM!AG:AG,"A",OBECaZSJaAM!Y:Y,D76,OBECaZSJaAM!AI:AI,"*OBAM*"))+(COUNTIFS(OBECaZSJaAM!AH:AH,"A",OBECaZSJaAM!Y:Y,D76,OBECaZSJaAM!AI:AI,"*OBAM*"))</f>
        <v>0</v>
      </c>
      <c r="AG76" s="43">
        <f>COUNTIFS(OBECaZSJaAM!AG:AG,"A",OBECaZSJaAM!Y:Y,D76,OBECaZSJaAM!AI:AI,"*POAM*")+(COUNTIFS(OBECaZSJaAM!AH:AH,"A",OBECaZSJaAM!Y:Y,D76,OBECaZSJaAM!AI:AI,"*POAM*"))+(COUNTIFS(OBECaZSJaAM!AG:AG,"A",OBECaZSJaAM!Y:Y,D76,OBECaZSJaAM!AI:AI,"*OVMAM*")+(COUNTIFS(OBECaZSJaAM!AH:AH,"A",OBECaZSJaAM!Y:Y,D76,OBECaZSJaAM!AI:AI,"*OVMAM*"))+COUNTIFS(OBECaZSJaAM!AG:AG,"A",OBECaZSJaAM!Y:Y,D76,OBECaZSJaAM!AI:AI,"*SOCAM*")+(COUNTIFS(OBECaZSJaAM!AH:AH,"A",OBECaZSJaAM!Y:Y,D76,OBECaZSJaAM!AI:AI,"*SOCAM*")))</f>
        <v>0</v>
      </c>
      <c r="AH76" s="43">
        <f>(VLOOKUP(D76,OBECaZSJaAM!K:O,5,0))</f>
        <v>0</v>
      </c>
      <c r="AI76" s="43" t="str">
        <f>IFERROR(VLOOKUP(B76,OBECaZSJaAM!A:F,6,0),"")</f>
        <v/>
      </c>
      <c r="AJ76" s="43" t="str">
        <f t="shared" si="12"/>
        <v>katA</v>
      </c>
      <c r="AK76" s="43" t="str">
        <f t="shared" si="19"/>
        <v>N</v>
      </c>
      <c r="AL76" s="43" t="str">
        <f t="shared" si="20"/>
        <v>N</v>
      </c>
      <c r="AM76" s="43">
        <f>(COUNTIFS(OBECaZSJaAM!AG:AG,"A",OBECaZSJaAM!Y:Y,D76))+(COUNTIFS(OBECaZSJaAM!AH:AH,"A",OBECaZSJaAM!Y:Y,D76))-((COUNTIFS(OBECaZSJaAM!AG:AG,"A",OBECaZSJaAM!AI:AI,"OBAM",OBECaZSJaAM!Y:Y,zdroj!D76)+(COUNTIFS(OBECaZSJaAM!AG:AG,"A",OBECaZSJaAM!AI:AI,"OSTAM",OBECaZSJaAM!Y:Y,zdroj!D76)))+(COUNTIFS(OBECaZSJaAM!AH:AH,"A",OBECaZSJaAM!AI:AI,"OBAM",OBECaZSJaAM!Y:Y,zdroj!D76)+(COUNTIFS(OBECaZSJaAM!AH:AH,"A",OBECaZSJaAM!AI:AI,"OSTAM",OBECaZSJaAM!Y:Y,zdroj!D76))))</f>
        <v>0</v>
      </c>
      <c r="AN76" s="43" t="str">
        <f t="shared" si="13"/>
        <v>NEPOKRYTA VĚTŠINA SEAM</v>
      </c>
      <c r="AO76" s="43" t="str">
        <f t="shared" si="21"/>
        <v>katA</v>
      </c>
    </row>
    <row r="77" spans="1:41" x14ac:dyDescent="0.25">
      <c r="A77" s="43">
        <v>10</v>
      </c>
      <c r="B77" s="43" t="s">
        <v>449</v>
      </c>
      <c r="C77" s="43">
        <v>62782</v>
      </c>
      <c r="D77" s="43" t="s">
        <v>561</v>
      </c>
      <c r="E77" s="43" t="s">
        <v>232</v>
      </c>
      <c r="F77" s="43" t="s">
        <v>231</v>
      </c>
      <c r="G77">
        <v>117</v>
      </c>
      <c r="H77">
        <v>7</v>
      </c>
      <c r="I77">
        <v>7</v>
      </c>
      <c r="J77">
        <v>109</v>
      </c>
      <c r="K77">
        <v>8</v>
      </c>
      <c r="L77" s="43">
        <f>(COUNTIFS(OBECaZSJaAM!AG:AG,"A",OBECaZSJaAM!AJ:AJ,"ZPŮSOBILÉ",OBECaZSJaAM!Y:Y,zdroj!D77))+(COUNTIFS(OBECaZSJaAM!AH:AH,"A",OBECaZSJaAM!AJ:AJ,"ZPŮSOBILÉ",OBECaZSJaAM!Y:Y,zdroj!D77))</f>
        <v>0</v>
      </c>
      <c r="M77" s="43">
        <f>COUNTIFS(OBECaZSJaAM!AG:AG,"A",OBECaZSJaAM!AJ:AJ,"ZPŮSOBILÉ",OBECaZSJaAM!Y:Y,zdroj!D77)</f>
        <v>0</v>
      </c>
      <c r="N77" s="43">
        <f>COUNTIFS(OBECaZSJaAM!AH:AH,"A",OBECaZSJaAM!AJ:AJ,"ZPŮSOBILÉ",OBECaZSJaAM!Y:Y,zdroj!D77)</f>
        <v>0</v>
      </c>
      <c r="O77" s="43">
        <f t="shared" si="14"/>
        <v>0</v>
      </c>
      <c r="P77" s="43">
        <f t="shared" si="15"/>
        <v>0</v>
      </c>
      <c r="Q77" s="43">
        <f t="shared" si="16"/>
        <v>0</v>
      </c>
      <c r="R77" s="43">
        <f>COUNTIFS(OBECaZSJaAM!AG:AG,"A",OBECaZSJaAM!Y:Y,D77,OBECaZSJaAM!AI:AI,"*OBAM*")</f>
        <v>0</v>
      </c>
      <c r="S77" s="43">
        <f>COUNTIFS(OBECaZSJaAM!AG:AG,"A",OBECaZSJaAM!Y:Y,D77,OBECaZSJaAM!AI:AI,"*POAM*")</f>
        <v>0</v>
      </c>
      <c r="T77" s="43">
        <f>COUNTIFS(OBECaZSJaAM!AG:AG,"A",OBECaZSJaAM!Y:Y,D77,OBECaZSJaAM!AI:AI,"*OVMAM*")</f>
        <v>0</v>
      </c>
      <c r="U77" s="43">
        <f>COUNTIFS(OBECaZSJaAM!AG:AG,"A",OBECaZSJaAM!Y:Y,D77,OBECaZSJaAM!AI:AI,"*SOCAM*")</f>
        <v>0</v>
      </c>
      <c r="V77" s="43">
        <f>COUNTIFS(OBECaZSJaAM!AH:AH,"A",OBECaZSJaAM!Y:Y,D77,OBECaZSJaAM!AI:AI,"*OBAM*")</f>
        <v>0</v>
      </c>
      <c r="W77" s="43">
        <f>COUNTIFS(OBECaZSJaAM!AH:AH,"A",OBECaZSJaAM!Y:Y,D77,OBECaZSJaAM!AI:AI,"*POAM*")</f>
        <v>0</v>
      </c>
      <c r="X77" s="43">
        <f>COUNTIFS(OBECaZSJaAM!AH:AH,"A",OBECaZSJaAM!Y:Y,D77,OBECaZSJaAM!AI:AI,"*OVMAM*")</f>
        <v>0</v>
      </c>
      <c r="Y77" s="43">
        <f>COUNTIFS(OBECaZSJaAM!AH:AH,"A",OBECaZSJaAM!Y:Y,D77,OBECaZSJaAM!AI:AI,"*SOCAM*")</f>
        <v>0</v>
      </c>
      <c r="Z77" s="46">
        <f t="shared" si="11"/>
        <v>5.98</v>
      </c>
      <c r="AA77" s="46">
        <f t="shared" si="17"/>
        <v>5.98</v>
      </c>
      <c r="AB77" s="43">
        <f>VLOOKUP(D77,OBECaZSJaAM!K:T,10,0)</f>
        <v>0</v>
      </c>
      <c r="AC77" s="43" t="str">
        <f t="shared" si="18"/>
        <v>0</v>
      </c>
      <c r="AD77" s="43">
        <f>VLOOKUP(D77,OBECaZSJaAM!K:V,12,0)</f>
        <v>0</v>
      </c>
      <c r="AE77" s="43">
        <f>VLOOKUP(D77,OBECaZSJaAM!K:W,13,0)</f>
        <v>0</v>
      </c>
      <c r="AF77" s="43">
        <f>(COUNTIFS(OBECaZSJaAM!AG:AG,"A",OBECaZSJaAM!Y:Y,D77,OBECaZSJaAM!AI:AI,"*OBAM*"))+(COUNTIFS(OBECaZSJaAM!AH:AH,"A",OBECaZSJaAM!Y:Y,D77,OBECaZSJaAM!AI:AI,"*OBAM*"))</f>
        <v>0</v>
      </c>
      <c r="AG77" s="43">
        <f>COUNTIFS(OBECaZSJaAM!AG:AG,"A",OBECaZSJaAM!Y:Y,D77,OBECaZSJaAM!AI:AI,"*POAM*")+(COUNTIFS(OBECaZSJaAM!AH:AH,"A",OBECaZSJaAM!Y:Y,D77,OBECaZSJaAM!AI:AI,"*POAM*"))+(COUNTIFS(OBECaZSJaAM!AG:AG,"A",OBECaZSJaAM!Y:Y,D77,OBECaZSJaAM!AI:AI,"*OVMAM*")+(COUNTIFS(OBECaZSJaAM!AH:AH,"A",OBECaZSJaAM!Y:Y,D77,OBECaZSJaAM!AI:AI,"*OVMAM*"))+COUNTIFS(OBECaZSJaAM!AG:AG,"A",OBECaZSJaAM!Y:Y,D77,OBECaZSJaAM!AI:AI,"*SOCAM*")+(COUNTIFS(OBECaZSJaAM!AH:AH,"A",OBECaZSJaAM!Y:Y,D77,OBECaZSJaAM!AI:AI,"*SOCAM*")))</f>
        <v>0</v>
      </c>
      <c r="AH77" s="43">
        <f>(VLOOKUP(D77,OBECaZSJaAM!K:O,5,0))</f>
        <v>0</v>
      </c>
      <c r="AI77" s="43">
        <f>IFERROR(VLOOKUP(B77,OBECaZSJaAM!A:F,6,0),"")</f>
        <v>0</v>
      </c>
      <c r="AJ77" s="43" t="str">
        <f t="shared" si="12"/>
        <v>katB</v>
      </c>
      <c r="AK77" s="43" t="str">
        <f t="shared" si="19"/>
        <v>N</v>
      </c>
      <c r="AL77" s="43" t="str">
        <f t="shared" si="20"/>
        <v>N</v>
      </c>
      <c r="AM77" s="43">
        <f>(COUNTIFS(OBECaZSJaAM!AG:AG,"A",OBECaZSJaAM!Y:Y,D77))+(COUNTIFS(OBECaZSJaAM!AH:AH,"A",OBECaZSJaAM!Y:Y,D77))-((COUNTIFS(OBECaZSJaAM!AG:AG,"A",OBECaZSJaAM!AI:AI,"OBAM",OBECaZSJaAM!Y:Y,zdroj!D77)+(COUNTIFS(OBECaZSJaAM!AG:AG,"A",OBECaZSJaAM!AI:AI,"OSTAM",OBECaZSJaAM!Y:Y,zdroj!D77)))+(COUNTIFS(OBECaZSJaAM!AH:AH,"A",OBECaZSJaAM!AI:AI,"OBAM",OBECaZSJaAM!Y:Y,zdroj!D77)+(COUNTIFS(OBECaZSJaAM!AH:AH,"A",OBECaZSJaAM!AI:AI,"OSTAM",OBECaZSJaAM!Y:Y,zdroj!D77))))</f>
        <v>0</v>
      </c>
      <c r="AN77" s="43" t="str">
        <f t="shared" si="13"/>
        <v>NEPOKRYTA VĚTŠINA SEAM</v>
      </c>
      <c r="AO77" s="43" t="str">
        <f t="shared" si="21"/>
        <v>katB</v>
      </c>
    </row>
    <row r="78" spans="1:41" x14ac:dyDescent="0.25">
      <c r="A78" s="43">
        <v>10</v>
      </c>
      <c r="B78" s="43" t="s">
        <v>450</v>
      </c>
      <c r="C78" s="43">
        <v>66541</v>
      </c>
      <c r="D78" s="43" t="s">
        <v>564</v>
      </c>
      <c r="E78" s="43" t="s">
        <v>232</v>
      </c>
      <c r="F78" s="43" t="s">
        <v>224</v>
      </c>
      <c r="G78">
        <v>169</v>
      </c>
      <c r="H78">
        <v>67</v>
      </c>
      <c r="I78">
        <v>1</v>
      </c>
      <c r="J78">
        <v>155</v>
      </c>
      <c r="K78">
        <v>14</v>
      </c>
      <c r="L78" s="43">
        <f>(COUNTIFS(OBECaZSJaAM!AG:AG,"A",OBECaZSJaAM!AJ:AJ,"ZPŮSOBILÉ",OBECaZSJaAM!Y:Y,zdroj!D78))+(COUNTIFS(OBECaZSJaAM!AH:AH,"A",OBECaZSJaAM!AJ:AJ,"ZPŮSOBILÉ",OBECaZSJaAM!Y:Y,zdroj!D78))</f>
        <v>0</v>
      </c>
      <c r="M78" s="43">
        <f>COUNTIFS(OBECaZSJaAM!AG:AG,"A",OBECaZSJaAM!AJ:AJ,"ZPŮSOBILÉ",OBECaZSJaAM!Y:Y,zdroj!D78)</f>
        <v>0</v>
      </c>
      <c r="N78" s="43">
        <f>COUNTIFS(OBECaZSJaAM!AH:AH,"A",OBECaZSJaAM!AJ:AJ,"ZPŮSOBILÉ",OBECaZSJaAM!Y:Y,zdroj!D78)</f>
        <v>0</v>
      </c>
      <c r="O78" s="43">
        <f t="shared" si="14"/>
        <v>0</v>
      </c>
      <c r="P78" s="43">
        <f t="shared" si="15"/>
        <v>0</v>
      </c>
      <c r="Q78" s="43">
        <f t="shared" si="16"/>
        <v>0</v>
      </c>
      <c r="R78" s="43">
        <f>COUNTIFS(OBECaZSJaAM!AG:AG,"A",OBECaZSJaAM!Y:Y,D78,OBECaZSJaAM!AI:AI,"*OBAM*")</f>
        <v>0</v>
      </c>
      <c r="S78" s="43">
        <f>COUNTIFS(OBECaZSJaAM!AG:AG,"A",OBECaZSJaAM!Y:Y,D78,OBECaZSJaAM!AI:AI,"*POAM*")</f>
        <v>0</v>
      </c>
      <c r="T78" s="43">
        <f>COUNTIFS(OBECaZSJaAM!AG:AG,"A",OBECaZSJaAM!Y:Y,D78,OBECaZSJaAM!AI:AI,"*OVMAM*")</f>
        <v>0</v>
      </c>
      <c r="U78" s="43">
        <f>COUNTIFS(OBECaZSJaAM!AG:AG,"A",OBECaZSJaAM!Y:Y,D78,OBECaZSJaAM!AI:AI,"*SOCAM*")</f>
        <v>0</v>
      </c>
      <c r="V78" s="43">
        <f>COUNTIFS(OBECaZSJaAM!AH:AH,"A",OBECaZSJaAM!Y:Y,D78,OBECaZSJaAM!AI:AI,"*OBAM*")</f>
        <v>0</v>
      </c>
      <c r="W78" s="43">
        <f>COUNTIFS(OBECaZSJaAM!AH:AH,"A",OBECaZSJaAM!Y:Y,D78,OBECaZSJaAM!AI:AI,"*POAM*")</f>
        <v>0</v>
      </c>
      <c r="X78" s="43">
        <f>COUNTIFS(OBECaZSJaAM!AH:AH,"A",OBECaZSJaAM!Y:Y,D78,OBECaZSJaAM!AI:AI,"*OVMAM*")</f>
        <v>0</v>
      </c>
      <c r="Y78" s="43">
        <f>COUNTIFS(OBECaZSJaAM!AH:AH,"A",OBECaZSJaAM!Y:Y,D78,OBECaZSJaAM!AI:AI,"*SOCAM*")</f>
        <v>0</v>
      </c>
      <c r="Z78" s="46">
        <f t="shared" si="11"/>
        <v>39.64</v>
      </c>
      <c r="AA78" s="46">
        <f t="shared" si="17"/>
        <v>0.59</v>
      </c>
      <c r="AB78" s="43">
        <f>VLOOKUP(D78,OBECaZSJaAM!K:T,10,0)</f>
        <v>0</v>
      </c>
      <c r="AC78" s="43" t="str">
        <f t="shared" si="18"/>
        <v>0</v>
      </c>
      <c r="AD78" s="43">
        <f>VLOOKUP(D78,OBECaZSJaAM!K:V,12,0)</f>
        <v>0</v>
      </c>
      <c r="AE78" s="43">
        <f>VLOOKUP(D78,OBECaZSJaAM!K:W,13,0)</f>
        <v>0</v>
      </c>
      <c r="AF78" s="43">
        <f>(COUNTIFS(OBECaZSJaAM!AG:AG,"A",OBECaZSJaAM!Y:Y,D78,OBECaZSJaAM!AI:AI,"*OBAM*"))+(COUNTIFS(OBECaZSJaAM!AH:AH,"A",OBECaZSJaAM!Y:Y,D78,OBECaZSJaAM!AI:AI,"*OBAM*"))</f>
        <v>0</v>
      </c>
      <c r="AG78" s="43">
        <f>COUNTIFS(OBECaZSJaAM!AG:AG,"A",OBECaZSJaAM!Y:Y,D78,OBECaZSJaAM!AI:AI,"*POAM*")+(COUNTIFS(OBECaZSJaAM!AH:AH,"A",OBECaZSJaAM!Y:Y,D78,OBECaZSJaAM!AI:AI,"*POAM*"))+(COUNTIFS(OBECaZSJaAM!AG:AG,"A",OBECaZSJaAM!Y:Y,D78,OBECaZSJaAM!AI:AI,"*OVMAM*")+(COUNTIFS(OBECaZSJaAM!AH:AH,"A",OBECaZSJaAM!Y:Y,D78,OBECaZSJaAM!AI:AI,"*OVMAM*"))+COUNTIFS(OBECaZSJaAM!AG:AG,"A",OBECaZSJaAM!Y:Y,D78,OBECaZSJaAM!AI:AI,"*SOCAM*")+(COUNTIFS(OBECaZSJaAM!AH:AH,"A",OBECaZSJaAM!Y:Y,D78,OBECaZSJaAM!AI:AI,"*SOCAM*")))</f>
        <v>0</v>
      </c>
      <c r="AH78" s="43">
        <f>(VLOOKUP(D78,OBECaZSJaAM!K:O,5,0))</f>
        <v>0</v>
      </c>
      <c r="AI78" s="43">
        <f>IFERROR(VLOOKUP(B78,OBECaZSJaAM!A:F,6,0),"")</f>
        <v>0</v>
      </c>
      <c r="AJ78" s="43" t="str">
        <f t="shared" si="12"/>
        <v>katA</v>
      </c>
      <c r="AK78" s="43" t="str">
        <f t="shared" si="19"/>
        <v>N</v>
      </c>
      <c r="AL78" s="43" t="str">
        <f t="shared" si="20"/>
        <v>N</v>
      </c>
      <c r="AM78" s="43">
        <f>(COUNTIFS(OBECaZSJaAM!AG:AG,"A",OBECaZSJaAM!Y:Y,D78))+(COUNTIFS(OBECaZSJaAM!AH:AH,"A",OBECaZSJaAM!Y:Y,D78))-((COUNTIFS(OBECaZSJaAM!AG:AG,"A",OBECaZSJaAM!AI:AI,"OBAM",OBECaZSJaAM!Y:Y,zdroj!D78)+(COUNTIFS(OBECaZSJaAM!AG:AG,"A",OBECaZSJaAM!AI:AI,"OSTAM",OBECaZSJaAM!Y:Y,zdroj!D78)))+(COUNTIFS(OBECaZSJaAM!AH:AH,"A",OBECaZSJaAM!AI:AI,"OBAM",OBECaZSJaAM!Y:Y,zdroj!D78)+(COUNTIFS(OBECaZSJaAM!AH:AH,"A",OBECaZSJaAM!AI:AI,"OSTAM",OBECaZSJaAM!Y:Y,zdroj!D78))))</f>
        <v>0</v>
      </c>
      <c r="AN78" s="43" t="str">
        <f t="shared" si="13"/>
        <v>NEPOKRYTA VĚTŠINA SEAM</v>
      </c>
      <c r="AO78" s="43" t="str">
        <f t="shared" si="21"/>
        <v>katA</v>
      </c>
    </row>
    <row r="79" spans="1:41" x14ac:dyDescent="0.25">
      <c r="A79" s="43">
        <v>10</v>
      </c>
      <c r="B79" s="43" t="s">
        <v>450</v>
      </c>
      <c r="C79" s="43">
        <v>66559</v>
      </c>
      <c r="D79" s="43" t="s">
        <v>565</v>
      </c>
      <c r="E79" s="43" t="s">
        <v>232</v>
      </c>
      <c r="F79" s="43" t="s">
        <v>224</v>
      </c>
      <c r="G79">
        <v>68</v>
      </c>
      <c r="H79">
        <v>21</v>
      </c>
      <c r="I79">
        <v>1</v>
      </c>
      <c r="J79">
        <v>60</v>
      </c>
      <c r="K79">
        <v>8</v>
      </c>
      <c r="L79" s="43">
        <f>(COUNTIFS(OBECaZSJaAM!AG:AG,"A",OBECaZSJaAM!AJ:AJ,"ZPŮSOBILÉ",OBECaZSJaAM!Y:Y,zdroj!D79))+(COUNTIFS(OBECaZSJaAM!AH:AH,"A",OBECaZSJaAM!AJ:AJ,"ZPŮSOBILÉ",OBECaZSJaAM!Y:Y,zdroj!D79))</f>
        <v>0</v>
      </c>
      <c r="M79" s="43">
        <f>COUNTIFS(OBECaZSJaAM!AG:AG,"A",OBECaZSJaAM!AJ:AJ,"ZPŮSOBILÉ",OBECaZSJaAM!Y:Y,zdroj!D79)</f>
        <v>0</v>
      </c>
      <c r="N79" s="43">
        <f>COUNTIFS(OBECaZSJaAM!AH:AH,"A",OBECaZSJaAM!AJ:AJ,"ZPŮSOBILÉ",OBECaZSJaAM!Y:Y,zdroj!D79)</f>
        <v>0</v>
      </c>
      <c r="O79" s="43">
        <f t="shared" si="14"/>
        <v>0</v>
      </c>
      <c r="P79" s="43">
        <f t="shared" si="15"/>
        <v>0</v>
      </c>
      <c r="Q79" s="43">
        <f t="shared" si="16"/>
        <v>0</v>
      </c>
      <c r="R79" s="43">
        <f>COUNTIFS(OBECaZSJaAM!AG:AG,"A",OBECaZSJaAM!Y:Y,D79,OBECaZSJaAM!AI:AI,"*OBAM*")</f>
        <v>0</v>
      </c>
      <c r="S79" s="43">
        <f>COUNTIFS(OBECaZSJaAM!AG:AG,"A",OBECaZSJaAM!Y:Y,D79,OBECaZSJaAM!AI:AI,"*POAM*")</f>
        <v>0</v>
      </c>
      <c r="T79" s="43">
        <f>COUNTIFS(OBECaZSJaAM!AG:AG,"A",OBECaZSJaAM!Y:Y,D79,OBECaZSJaAM!AI:AI,"*OVMAM*")</f>
        <v>0</v>
      </c>
      <c r="U79" s="43">
        <f>COUNTIFS(OBECaZSJaAM!AG:AG,"A",OBECaZSJaAM!Y:Y,D79,OBECaZSJaAM!AI:AI,"*SOCAM*")</f>
        <v>0</v>
      </c>
      <c r="V79" s="43">
        <f>COUNTIFS(OBECaZSJaAM!AH:AH,"A",OBECaZSJaAM!Y:Y,D79,OBECaZSJaAM!AI:AI,"*OBAM*")</f>
        <v>0</v>
      </c>
      <c r="W79" s="43">
        <f>COUNTIFS(OBECaZSJaAM!AH:AH,"A",OBECaZSJaAM!Y:Y,D79,OBECaZSJaAM!AI:AI,"*POAM*")</f>
        <v>0</v>
      </c>
      <c r="X79" s="43">
        <f>COUNTIFS(OBECaZSJaAM!AH:AH,"A",OBECaZSJaAM!Y:Y,D79,OBECaZSJaAM!AI:AI,"*OVMAM*")</f>
        <v>0</v>
      </c>
      <c r="Y79" s="43">
        <f>COUNTIFS(OBECaZSJaAM!AH:AH,"A",OBECaZSJaAM!Y:Y,D79,OBECaZSJaAM!AI:AI,"*SOCAM*")</f>
        <v>0</v>
      </c>
      <c r="Z79" s="46">
        <f t="shared" si="11"/>
        <v>30.88</v>
      </c>
      <c r="AA79" s="46">
        <f t="shared" si="17"/>
        <v>1.47</v>
      </c>
      <c r="AB79" s="43">
        <f>VLOOKUP(D79,OBECaZSJaAM!K:T,10,0)</f>
        <v>0</v>
      </c>
      <c r="AC79" s="43" t="str">
        <f t="shared" si="18"/>
        <v>0</v>
      </c>
      <c r="AD79" s="43">
        <f>VLOOKUP(D79,OBECaZSJaAM!K:V,12,0)</f>
        <v>0</v>
      </c>
      <c r="AE79" s="43">
        <f>VLOOKUP(D79,OBECaZSJaAM!K:W,13,0)</f>
        <v>0</v>
      </c>
      <c r="AF79" s="43">
        <f>(COUNTIFS(OBECaZSJaAM!AG:AG,"A",OBECaZSJaAM!Y:Y,D79,OBECaZSJaAM!AI:AI,"*OBAM*"))+(COUNTIFS(OBECaZSJaAM!AH:AH,"A",OBECaZSJaAM!Y:Y,D79,OBECaZSJaAM!AI:AI,"*OBAM*"))</f>
        <v>0</v>
      </c>
      <c r="AG79" s="43">
        <f>COUNTIFS(OBECaZSJaAM!AG:AG,"A",OBECaZSJaAM!Y:Y,D79,OBECaZSJaAM!AI:AI,"*POAM*")+(COUNTIFS(OBECaZSJaAM!AH:AH,"A",OBECaZSJaAM!Y:Y,D79,OBECaZSJaAM!AI:AI,"*POAM*"))+(COUNTIFS(OBECaZSJaAM!AG:AG,"A",OBECaZSJaAM!Y:Y,D79,OBECaZSJaAM!AI:AI,"*OVMAM*")+(COUNTIFS(OBECaZSJaAM!AH:AH,"A",OBECaZSJaAM!Y:Y,D79,OBECaZSJaAM!AI:AI,"*OVMAM*"))+COUNTIFS(OBECaZSJaAM!AG:AG,"A",OBECaZSJaAM!Y:Y,D79,OBECaZSJaAM!AI:AI,"*SOCAM*")+(COUNTIFS(OBECaZSJaAM!AH:AH,"A",OBECaZSJaAM!Y:Y,D79,OBECaZSJaAM!AI:AI,"*SOCAM*")))</f>
        <v>0</v>
      </c>
      <c r="AH79" s="43">
        <f>(VLOOKUP(D79,OBECaZSJaAM!K:O,5,0))</f>
        <v>0</v>
      </c>
      <c r="AI79" s="43">
        <f>IFERROR(VLOOKUP(B79,OBECaZSJaAM!A:F,6,0),"")</f>
        <v>0</v>
      </c>
      <c r="AJ79" s="43" t="str">
        <f t="shared" si="12"/>
        <v>katA</v>
      </c>
      <c r="AK79" s="43" t="str">
        <f t="shared" si="19"/>
        <v>N</v>
      </c>
      <c r="AL79" s="43" t="str">
        <f t="shared" si="20"/>
        <v>N</v>
      </c>
      <c r="AM79" s="43">
        <f>(COUNTIFS(OBECaZSJaAM!AG:AG,"A",OBECaZSJaAM!Y:Y,D79))+(COUNTIFS(OBECaZSJaAM!AH:AH,"A",OBECaZSJaAM!Y:Y,D79))-((COUNTIFS(OBECaZSJaAM!AG:AG,"A",OBECaZSJaAM!AI:AI,"OBAM",OBECaZSJaAM!Y:Y,zdroj!D79)+(COUNTIFS(OBECaZSJaAM!AG:AG,"A",OBECaZSJaAM!AI:AI,"OSTAM",OBECaZSJaAM!Y:Y,zdroj!D79)))+(COUNTIFS(OBECaZSJaAM!AH:AH,"A",OBECaZSJaAM!AI:AI,"OBAM",OBECaZSJaAM!Y:Y,zdroj!D79)+(COUNTIFS(OBECaZSJaAM!AH:AH,"A",OBECaZSJaAM!AI:AI,"OSTAM",OBECaZSJaAM!Y:Y,zdroj!D79))))</f>
        <v>0</v>
      </c>
      <c r="AN79" s="43" t="str">
        <f t="shared" si="13"/>
        <v>NEPOKRYTA VĚTŠINA SEAM</v>
      </c>
      <c r="AO79" s="43" t="str">
        <f t="shared" si="21"/>
        <v>katA</v>
      </c>
    </row>
    <row r="80" spans="1:41" x14ac:dyDescent="0.25">
      <c r="A80" s="43">
        <v>10</v>
      </c>
      <c r="B80" s="43" t="s">
        <v>451</v>
      </c>
      <c r="C80" s="43">
        <v>67407</v>
      </c>
      <c r="D80" s="43" t="s">
        <v>568</v>
      </c>
      <c r="E80" s="43" t="s">
        <v>232</v>
      </c>
      <c r="F80" s="43" t="s">
        <v>225</v>
      </c>
      <c r="G80">
        <v>118</v>
      </c>
      <c r="H80">
        <v>9</v>
      </c>
      <c r="I80">
        <v>9</v>
      </c>
      <c r="J80">
        <v>106</v>
      </c>
      <c r="K80">
        <v>12</v>
      </c>
      <c r="L80" s="43">
        <f>(COUNTIFS(OBECaZSJaAM!AG:AG,"A",OBECaZSJaAM!AJ:AJ,"ZPŮSOBILÉ",OBECaZSJaAM!Y:Y,zdroj!D80))+(COUNTIFS(OBECaZSJaAM!AH:AH,"A",OBECaZSJaAM!AJ:AJ,"ZPŮSOBILÉ",OBECaZSJaAM!Y:Y,zdroj!D80))</f>
        <v>0</v>
      </c>
      <c r="M80" s="43">
        <f>COUNTIFS(OBECaZSJaAM!AG:AG,"A",OBECaZSJaAM!AJ:AJ,"ZPŮSOBILÉ",OBECaZSJaAM!Y:Y,zdroj!D80)</f>
        <v>0</v>
      </c>
      <c r="N80" s="43">
        <f>COUNTIFS(OBECaZSJaAM!AH:AH,"A",OBECaZSJaAM!AJ:AJ,"ZPŮSOBILÉ",OBECaZSJaAM!Y:Y,zdroj!D80)</f>
        <v>0</v>
      </c>
      <c r="O80" s="43">
        <f t="shared" si="14"/>
        <v>0</v>
      </c>
      <c r="P80" s="43">
        <f t="shared" si="15"/>
        <v>0</v>
      </c>
      <c r="Q80" s="43">
        <f t="shared" si="16"/>
        <v>0</v>
      </c>
      <c r="R80" s="43">
        <f>COUNTIFS(OBECaZSJaAM!AG:AG,"A",OBECaZSJaAM!Y:Y,D80,OBECaZSJaAM!AI:AI,"*OBAM*")</f>
        <v>0</v>
      </c>
      <c r="S80" s="43">
        <f>COUNTIFS(OBECaZSJaAM!AG:AG,"A",OBECaZSJaAM!Y:Y,D80,OBECaZSJaAM!AI:AI,"*POAM*")</f>
        <v>0</v>
      </c>
      <c r="T80" s="43">
        <f>COUNTIFS(OBECaZSJaAM!AG:AG,"A",OBECaZSJaAM!Y:Y,D80,OBECaZSJaAM!AI:AI,"*OVMAM*")</f>
        <v>0</v>
      </c>
      <c r="U80" s="43">
        <f>COUNTIFS(OBECaZSJaAM!AG:AG,"A",OBECaZSJaAM!Y:Y,D80,OBECaZSJaAM!AI:AI,"*SOCAM*")</f>
        <v>0</v>
      </c>
      <c r="V80" s="43">
        <f>COUNTIFS(OBECaZSJaAM!AH:AH,"A",OBECaZSJaAM!Y:Y,D80,OBECaZSJaAM!AI:AI,"*OBAM*")</f>
        <v>0</v>
      </c>
      <c r="W80" s="43">
        <f>COUNTIFS(OBECaZSJaAM!AH:AH,"A",OBECaZSJaAM!Y:Y,D80,OBECaZSJaAM!AI:AI,"*POAM*")</f>
        <v>0</v>
      </c>
      <c r="X80" s="43">
        <f>COUNTIFS(OBECaZSJaAM!AH:AH,"A",OBECaZSJaAM!Y:Y,D80,OBECaZSJaAM!AI:AI,"*OVMAM*")</f>
        <v>0</v>
      </c>
      <c r="Y80" s="43">
        <f>COUNTIFS(OBECaZSJaAM!AH:AH,"A",OBECaZSJaAM!Y:Y,D80,OBECaZSJaAM!AI:AI,"*SOCAM*")</f>
        <v>0</v>
      </c>
      <c r="Z80" s="46">
        <f t="shared" si="11"/>
        <v>7.63</v>
      </c>
      <c r="AA80" s="46">
        <f t="shared" si="17"/>
        <v>7.63</v>
      </c>
      <c r="AB80" s="43">
        <f>VLOOKUP(D80,OBECaZSJaAM!K:T,10,0)</f>
        <v>0</v>
      </c>
      <c r="AC80" s="43" t="str">
        <f t="shared" si="18"/>
        <v>0</v>
      </c>
      <c r="AD80" s="43">
        <f>VLOOKUP(D80,OBECaZSJaAM!K:V,12,0)</f>
        <v>0</v>
      </c>
      <c r="AE80" s="43">
        <f>VLOOKUP(D80,OBECaZSJaAM!K:W,13,0)</f>
        <v>0</v>
      </c>
      <c r="AF80" s="43">
        <f>(COUNTIFS(OBECaZSJaAM!AG:AG,"A",OBECaZSJaAM!Y:Y,D80,OBECaZSJaAM!AI:AI,"*OBAM*"))+(COUNTIFS(OBECaZSJaAM!AH:AH,"A",OBECaZSJaAM!Y:Y,D80,OBECaZSJaAM!AI:AI,"*OBAM*"))</f>
        <v>0</v>
      </c>
      <c r="AG80" s="43">
        <f>COUNTIFS(OBECaZSJaAM!AG:AG,"A",OBECaZSJaAM!Y:Y,D80,OBECaZSJaAM!AI:AI,"*POAM*")+(COUNTIFS(OBECaZSJaAM!AH:AH,"A",OBECaZSJaAM!Y:Y,D80,OBECaZSJaAM!AI:AI,"*POAM*"))+(COUNTIFS(OBECaZSJaAM!AG:AG,"A",OBECaZSJaAM!Y:Y,D80,OBECaZSJaAM!AI:AI,"*OVMAM*")+(COUNTIFS(OBECaZSJaAM!AH:AH,"A",OBECaZSJaAM!Y:Y,D80,OBECaZSJaAM!AI:AI,"*OVMAM*"))+COUNTIFS(OBECaZSJaAM!AG:AG,"A",OBECaZSJaAM!Y:Y,D80,OBECaZSJaAM!AI:AI,"*SOCAM*")+(COUNTIFS(OBECaZSJaAM!AH:AH,"A",OBECaZSJaAM!Y:Y,D80,OBECaZSJaAM!AI:AI,"*SOCAM*")))</f>
        <v>0</v>
      </c>
      <c r="AH80" s="43">
        <f>(VLOOKUP(D80,OBECaZSJaAM!K:O,5,0))</f>
        <v>0</v>
      </c>
      <c r="AI80" s="43">
        <f>IFERROR(VLOOKUP(B80,OBECaZSJaAM!A:F,6,0),"")</f>
        <v>0</v>
      </c>
      <c r="AJ80" s="43" t="str">
        <f t="shared" si="12"/>
        <v>katA</v>
      </c>
      <c r="AK80" s="43" t="str">
        <f t="shared" si="19"/>
        <v>N</v>
      </c>
      <c r="AL80" s="43" t="str">
        <f t="shared" si="20"/>
        <v>N</v>
      </c>
      <c r="AM80" s="43">
        <f>(COUNTIFS(OBECaZSJaAM!AG:AG,"A",OBECaZSJaAM!Y:Y,D80))+(COUNTIFS(OBECaZSJaAM!AH:AH,"A",OBECaZSJaAM!Y:Y,D80))-((COUNTIFS(OBECaZSJaAM!AG:AG,"A",OBECaZSJaAM!AI:AI,"OBAM",OBECaZSJaAM!Y:Y,zdroj!D80)+(COUNTIFS(OBECaZSJaAM!AG:AG,"A",OBECaZSJaAM!AI:AI,"OSTAM",OBECaZSJaAM!Y:Y,zdroj!D80)))+(COUNTIFS(OBECaZSJaAM!AH:AH,"A",OBECaZSJaAM!AI:AI,"OBAM",OBECaZSJaAM!Y:Y,zdroj!D80)+(COUNTIFS(OBECaZSJaAM!AH:AH,"A",OBECaZSJaAM!AI:AI,"OSTAM",OBECaZSJaAM!Y:Y,zdroj!D80))))</f>
        <v>0</v>
      </c>
      <c r="AN80" s="43" t="str">
        <f t="shared" si="13"/>
        <v>NEPOKRYTA VĚTŠINA SEAM</v>
      </c>
      <c r="AO80" s="43" t="str">
        <f t="shared" si="21"/>
        <v>katA</v>
      </c>
    </row>
    <row r="81" spans="1:41" x14ac:dyDescent="0.25">
      <c r="A81" s="43">
        <v>10</v>
      </c>
      <c r="B81" s="43" t="s">
        <v>452</v>
      </c>
      <c r="C81" s="43">
        <v>68616</v>
      </c>
      <c r="D81" s="43" t="s">
        <v>571</v>
      </c>
      <c r="E81" s="43" t="s">
        <v>232</v>
      </c>
      <c r="F81" s="43" t="s">
        <v>224</v>
      </c>
      <c r="G81">
        <v>239</v>
      </c>
      <c r="H81">
        <v>114</v>
      </c>
      <c r="I81">
        <v>8</v>
      </c>
      <c r="J81">
        <v>231</v>
      </c>
      <c r="K81">
        <v>8</v>
      </c>
      <c r="L81" s="43">
        <f>(COUNTIFS(OBECaZSJaAM!AG:AG,"A",OBECaZSJaAM!AJ:AJ,"ZPŮSOBILÉ",OBECaZSJaAM!Y:Y,zdroj!D81))+(COUNTIFS(OBECaZSJaAM!AH:AH,"A",OBECaZSJaAM!AJ:AJ,"ZPŮSOBILÉ",OBECaZSJaAM!Y:Y,zdroj!D81))</f>
        <v>0</v>
      </c>
      <c r="M81" s="43">
        <f>COUNTIFS(OBECaZSJaAM!AG:AG,"A",OBECaZSJaAM!AJ:AJ,"ZPŮSOBILÉ",OBECaZSJaAM!Y:Y,zdroj!D81)</f>
        <v>0</v>
      </c>
      <c r="N81" s="43">
        <f>COUNTIFS(OBECaZSJaAM!AH:AH,"A",OBECaZSJaAM!AJ:AJ,"ZPŮSOBILÉ",OBECaZSJaAM!Y:Y,zdroj!D81)</f>
        <v>0</v>
      </c>
      <c r="O81" s="43">
        <f t="shared" si="14"/>
        <v>0</v>
      </c>
      <c r="P81" s="43">
        <f t="shared" si="15"/>
        <v>0</v>
      </c>
      <c r="Q81" s="43">
        <f t="shared" si="16"/>
        <v>0</v>
      </c>
      <c r="R81" s="43">
        <f>COUNTIFS(OBECaZSJaAM!AG:AG,"A",OBECaZSJaAM!Y:Y,D81,OBECaZSJaAM!AI:AI,"*OBAM*")</f>
        <v>0</v>
      </c>
      <c r="S81" s="43">
        <f>COUNTIFS(OBECaZSJaAM!AG:AG,"A",OBECaZSJaAM!Y:Y,D81,OBECaZSJaAM!AI:AI,"*POAM*")</f>
        <v>0</v>
      </c>
      <c r="T81" s="43">
        <f>COUNTIFS(OBECaZSJaAM!AG:AG,"A",OBECaZSJaAM!Y:Y,D81,OBECaZSJaAM!AI:AI,"*OVMAM*")</f>
        <v>0</v>
      </c>
      <c r="U81" s="43">
        <f>COUNTIFS(OBECaZSJaAM!AG:AG,"A",OBECaZSJaAM!Y:Y,D81,OBECaZSJaAM!AI:AI,"*SOCAM*")</f>
        <v>0</v>
      </c>
      <c r="V81" s="43">
        <f>COUNTIFS(OBECaZSJaAM!AH:AH,"A",OBECaZSJaAM!Y:Y,D81,OBECaZSJaAM!AI:AI,"*OBAM*")</f>
        <v>0</v>
      </c>
      <c r="W81" s="43">
        <f>COUNTIFS(OBECaZSJaAM!AH:AH,"A",OBECaZSJaAM!Y:Y,D81,OBECaZSJaAM!AI:AI,"*POAM*")</f>
        <v>0</v>
      </c>
      <c r="X81" s="43">
        <f>COUNTIFS(OBECaZSJaAM!AH:AH,"A",OBECaZSJaAM!Y:Y,D81,OBECaZSJaAM!AI:AI,"*OVMAM*")</f>
        <v>0</v>
      </c>
      <c r="Y81" s="43">
        <f>COUNTIFS(OBECaZSJaAM!AH:AH,"A",OBECaZSJaAM!Y:Y,D81,OBECaZSJaAM!AI:AI,"*SOCAM*")</f>
        <v>0</v>
      </c>
      <c r="Z81" s="46">
        <f t="shared" si="11"/>
        <v>47.7</v>
      </c>
      <c r="AA81" s="46">
        <f t="shared" si="17"/>
        <v>3.35</v>
      </c>
      <c r="AB81" s="43">
        <f>VLOOKUP(D81,OBECaZSJaAM!K:T,10,0)</f>
        <v>0</v>
      </c>
      <c r="AC81" s="43" t="str">
        <f t="shared" si="18"/>
        <v>0</v>
      </c>
      <c r="AD81" s="43">
        <f>VLOOKUP(D81,OBECaZSJaAM!K:V,12,0)</f>
        <v>0</v>
      </c>
      <c r="AE81" s="43">
        <f>VLOOKUP(D81,OBECaZSJaAM!K:W,13,0)</f>
        <v>0</v>
      </c>
      <c r="AF81" s="43">
        <f>(COUNTIFS(OBECaZSJaAM!AG:AG,"A",OBECaZSJaAM!Y:Y,D81,OBECaZSJaAM!AI:AI,"*OBAM*"))+(COUNTIFS(OBECaZSJaAM!AH:AH,"A",OBECaZSJaAM!Y:Y,D81,OBECaZSJaAM!AI:AI,"*OBAM*"))</f>
        <v>0</v>
      </c>
      <c r="AG81" s="43">
        <f>COUNTIFS(OBECaZSJaAM!AG:AG,"A",OBECaZSJaAM!Y:Y,D81,OBECaZSJaAM!AI:AI,"*POAM*")+(COUNTIFS(OBECaZSJaAM!AH:AH,"A",OBECaZSJaAM!Y:Y,D81,OBECaZSJaAM!AI:AI,"*POAM*"))+(COUNTIFS(OBECaZSJaAM!AG:AG,"A",OBECaZSJaAM!Y:Y,D81,OBECaZSJaAM!AI:AI,"*OVMAM*")+(COUNTIFS(OBECaZSJaAM!AH:AH,"A",OBECaZSJaAM!Y:Y,D81,OBECaZSJaAM!AI:AI,"*OVMAM*"))+COUNTIFS(OBECaZSJaAM!AG:AG,"A",OBECaZSJaAM!Y:Y,D81,OBECaZSJaAM!AI:AI,"*SOCAM*")+(COUNTIFS(OBECaZSJaAM!AH:AH,"A",OBECaZSJaAM!Y:Y,D81,OBECaZSJaAM!AI:AI,"*SOCAM*")))</f>
        <v>0</v>
      </c>
      <c r="AH81" s="43">
        <f>(VLOOKUP(D81,OBECaZSJaAM!K:O,5,0))</f>
        <v>0</v>
      </c>
      <c r="AI81" s="43">
        <f>IFERROR(VLOOKUP(B81,OBECaZSJaAM!A:F,6,0),"")</f>
        <v>0</v>
      </c>
      <c r="AJ81" s="43" t="str">
        <f t="shared" si="12"/>
        <v>katA</v>
      </c>
      <c r="AK81" s="43" t="str">
        <f t="shared" si="19"/>
        <v>N</v>
      </c>
      <c r="AL81" s="43" t="str">
        <f t="shared" si="20"/>
        <v>N</v>
      </c>
      <c r="AM81" s="43">
        <f>(COUNTIFS(OBECaZSJaAM!AG:AG,"A",OBECaZSJaAM!Y:Y,D81))+(COUNTIFS(OBECaZSJaAM!AH:AH,"A",OBECaZSJaAM!Y:Y,D81))-((COUNTIFS(OBECaZSJaAM!AG:AG,"A",OBECaZSJaAM!AI:AI,"OBAM",OBECaZSJaAM!Y:Y,zdroj!D81)+(COUNTIFS(OBECaZSJaAM!AG:AG,"A",OBECaZSJaAM!AI:AI,"OSTAM",OBECaZSJaAM!Y:Y,zdroj!D81)))+(COUNTIFS(OBECaZSJaAM!AH:AH,"A",OBECaZSJaAM!AI:AI,"OBAM",OBECaZSJaAM!Y:Y,zdroj!D81)+(COUNTIFS(OBECaZSJaAM!AH:AH,"A",OBECaZSJaAM!AI:AI,"OSTAM",OBECaZSJaAM!Y:Y,zdroj!D81))))</f>
        <v>0</v>
      </c>
      <c r="AN81" s="43" t="str">
        <f t="shared" si="13"/>
        <v>NEPOKRYTA VĚTŠINA SEAM</v>
      </c>
      <c r="AO81" s="43" t="str">
        <f t="shared" si="21"/>
        <v>katA</v>
      </c>
    </row>
    <row r="82" spans="1:41" x14ac:dyDescent="0.25">
      <c r="A82" s="43">
        <v>10</v>
      </c>
      <c r="B82" s="43" t="s">
        <v>574</v>
      </c>
      <c r="C82" s="43">
        <v>69370</v>
      </c>
      <c r="D82" s="43" t="s">
        <v>575</v>
      </c>
      <c r="E82" s="43" t="s">
        <v>462</v>
      </c>
      <c r="F82" s="43" t="s">
        <v>231</v>
      </c>
      <c r="G82">
        <v>91</v>
      </c>
      <c r="H82">
        <v>40</v>
      </c>
      <c r="I82">
        <v>40</v>
      </c>
      <c r="J82">
        <v>84</v>
      </c>
      <c r="K82">
        <v>7</v>
      </c>
      <c r="L82" s="43">
        <f>(COUNTIFS(OBECaZSJaAM!AG:AG,"A",OBECaZSJaAM!AJ:AJ,"ZPŮSOBILÉ",OBECaZSJaAM!Y:Y,zdroj!D82))+(COUNTIFS(OBECaZSJaAM!AH:AH,"A",OBECaZSJaAM!AJ:AJ,"ZPŮSOBILÉ",OBECaZSJaAM!Y:Y,zdroj!D82))</f>
        <v>0</v>
      </c>
      <c r="M82" s="43">
        <f>COUNTIFS(OBECaZSJaAM!AG:AG,"A",OBECaZSJaAM!AJ:AJ,"ZPŮSOBILÉ",OBECaZSJaAM!Y:Y,zdroj!D82)</f>
        <v>0</v>
      </c>
      <c r="N82" s="43">
        <f>COUNTIFS(OBECaZSJaAM!AH:AH,"A",OBECaZSJaAM!AJ:AJ,"ZPŮSOBILÉ",OBECaZSJaAM!Y:Y,zdroj!D82)</f>
        <v>0</v>
      </c>
      <c r="O82" s="43">
        <f t="shared" si="14"/>
        <v>0</v>
      </c>
      <c r="P82" s="43">
        <f t="shared" si="15"/>
        <v>0</v>
      </c>
      <c r="Q82" s="43">
        <f t="shared" si="16"/>
        <v>0</v>
      </c>
      <c r="R82" s="43">
        <f>COUNTIFS(OBECaZSJaAM!AG:AG,"A",OBECaZSJaAM!Y:Y,D82,OBECaZSJaAM!AI:AI,"*OBAM*")</f>
        <v>0</v>
      </c>
      <c r="S82" s="43">
        <f>COUNTIFS(OBECaZSJaAM!AG:AG,"A",OBECaZSJaAM!Y:Y,D82,OBECaZSJaAM!AI:AI,"*POAM*")</f>
        <v>0</v>
      </c>
      <c r="T82" s="43">
        <f>COUNTIFS(OBECaZSJaAM!AG:AG,"A",OBECaZSJaAM!Y:Y,D82,OBECaZSJaAM!AI:AI,"*OVMAM*")</f>
        <v>0</v>
      </c>
      <c r="U82" s="43">
        <f>COUNTIFS(OBECaZSJaAM!AG:AG,"A",OBECaZSJaAM!Y:Y,D82,OBECaZSJaAM!AI:AI,"*SOCAM*")</f>
        <v>0</v>
      </c>
      <c r="V82" s="43">
        <f>COUNTIFS(OBECaZSJaAM!AH:AH,"A",OBECaZSJaAM!Y:Y,D82,OBECaZSJaAM!AI:AI,"*OBAM*")</f>
        <v>0</v>
      </c>
      <c r="W82" s="43">
        <f>COUNTIFS(OBECaZSJaAM!AH:AH,"A",OBECaZSJaAM!Y:Y,D82,OBECaZSJaAM!AI:AI,"*POAM*")</f>
        <v>0</v>
      </c>
      <c r="X82" s="43">
        <f>COUNTIFS(OBECaZSJaAM!AH:AH,"A",OBECaZSJaAM!Y:Y,D82,OBECaZSJaAM!AI:AI,"*OVMAM*")</f>
        <v>0</v>
      </c>
      <c r="Y82" s="43">
        <f>COUNTIFS(OBECaZSJaAM!AH:AH,"A",OBECaZSJaAM!Y:Y,D82,OBECaZSJaAM!AI:AI,"*SOCAM*")</f>
        <v>0</v>
      </c>
      <c r="Z82" s="46">
        <f t="shared" si="11"/>
        <v>43.96</v>
      </c>
      <c r="AA82" s="46">
        <f t="shared" si="17"/>
        <v>43.96</v>
      </c>
      <c r="AB82" s="43">
        <f>VLOOKUP(D82,OBECaZSJaAM!K:T,10,0)</f>
        <v>0</v>
      </c>
      <c r="AC82" s="43" t="str">
        <f t="shared" si="18"/>
        <v>0</v>
      </c>
      <c r="AD82" s="43">
        <f>VLOOKUP(D82,OBECaZSJaAM!K:V,12,0)</f>
        <v>0</v>
      </c>
      <c r="AE82" s="43">
        <f>VLOOKUP(D82,OBECaZSJaAM!K:W,13,0)</f>
        <v>0</v>
      </c>
      <c r="AF82" s="43">
        <f>(COUNTIFS(OBECaZSJaAM!AG:AG,"A",OBECaZSJaAM!Y:Y,D82,OBECaZSJaAM!AI:AI,"*OBAM*"))+(COUNTIFS(OBECaZSJaAM!AH:AH,"A",OBECaZSJaAM!Y:Y,D82,OBECaZSJaAM!AI:AI,"*OBAM*"))</f>
        <v>0</v>
      </c>
      <c r="AG82" s="43">
        <f>COUNTIFS(OBECaZSJaAM!AG:AG,"A",OBECaZSJaAM!Y:Y,D82,OBECaZSJaAM!AI:AI,"*POAM*")+(COUNTIFS(OBECaZSJaAM!AH:AH,"A",OBECaZSJaAM!Y:Y,D82,OBECaZSJaAM!AI:AI,"*POAM*"))+(COUNTIFS(OBECaZSJaAM!AG:AG,"A",OBECaZSJaAM!Y:Y,D82,OBECaZSJaAM!AI:AI,"*OVMAM*")+(COUNTIFS(OBECaZSJaAM!AH:AH,"A",OBECaZSJaAM!Y:Y,D82,OBECaZSJaAM!AI:AI,"*OVMAM*"))+COUNTIFS(OBECaZSJaAM!AG:AG,"A",OBECaZSJaAM!Y:Y,D82,OBECaZSJaAM!AI:AI,"*SOCAM*")+(COUNTIFS(OBECaZSJaAM!AH:AH,"A",OBECaZSJaAM!Y:Y,D82,OBECaZSJaAM!AI:AI,"*SOCAM*")))</f>
        <v>0</v>
      </c>
      <c r="AH82" s="43">
        <f>(VLOOKUP(D82,OBECaZSJaAM!K:O,5,0))</f>
        <v>0</v>
      </c>
      <c r="AI82" s="43" t="str">
        <f>IFERROR(VLOOKUP(B82,OBECaZSJaAM!A:F,6,0),"")</f>
        <v/>
      </c>
      <c r="AJ82" s="43" t="str">
        <f t="shared" si="12"/>
        <v>katB</v>
      </c>
      <c r="AK82" s="43" t="str">
        <f t="shared" si="19"/>
        <v>N</v>
      </c>
      <c r="AL82" s="43" t="str">
        <f t="shared" si="20"/>
        <v>N</v>
      </c>
      <c r="AM82" s="43">
        <f>(COUNTIFS(OBECaZSJaAM!AG:AG,"A",OBECaZSJaAM!Y:Y,D82))+(COUNTIFS(OBECaZSJaAM!AH:AH,"A",OBECaZSJaAM!Y:Y,D82))-((COUNTIFS(OBECaZSJaAM!AG:AG,"A",OBECaZSJaAM!AI:AI,"OBAM",OBECaZSJaAM!Y:Y,zdroj!D82)+(COUNTIFS(OBECaZSJaAM!AG:AG,"A",OBECaZSJaAM!AI:AI,"OSTAM",OBECaZSJaAM!Y:Y,zdroj!D82)))+(COUNTIFS(OBECaZSJaAM!AH:AH,"A",OBECaZSJaAM!AI:AI,"OBAM",OBECaZSJaAM!Y:Y,zdroj!D82)+(COUNTIFS(OBECaZSJaAM!AH:AH,"A",OBECaZSJaAM!AI:AI,"OSTAM",OBECaZSJaAM!Y:Y,zdroj!D82))))</f>
        <v>0</v>
      </c>
      <c r="AN82" s="43" t="str">
        <f t="shared" si="13"/>
        <v>NEPOKRYTA VĚTŠINA SEAM</v>
      </c>
      <c r="AO82" s="43" t="str">
        <f t="shared" si="21"/>
        <v>katB</v>
      </c>
    </row>
    <row r="83" spans="1:41" x14ac:dyDescent="0.25">
      <c r="A83" s="43">
        <v>10</v>
      </c>
      <c r="B83" s="43" t="s">
        <v>574</v>
      </c>
      <c r="C83" s="43">
        <v>69388</v>
      </c>
      <c r="D83" s="43" t="s">
        <v>576</v>
      </c>
      <c r="E83" s="43" t="s">
        <v>462</v>
      </c>
      <c r="F83" s="43" t="s">
        <v>225</v>
      </c>
      <c r="G83">
        <v>7</v>
      </c>
      <c r="H83">
        <v>0</v>
      </c>
      <c r="I83">
        <v>0</v>
      </c>
      <c r="J83">
        <v>4</v>
      </c>
      <c r="K83">
        <v>3</v>
      </c>
      <c r="L83" s="43">
        <f>(COUNTIFS(OBECaZSJaAM!AG:AG,"A",OBECaZSJaAM!AJ:AJ,"ZPŮSOBILÉ",OBECaZSJaAM!Y:Y,zdroj!D83))+(COUNTIFS(OBECaZSJaAM!AH:AH,"A",OBECaZSJaAM!AJ:AJ,"ZPŮSOBILÉ",OBECaZSJaAM!Y:Y,zdroj!D83))</f>
        <v>0</v>
      </c>
      <c r="M83" s="43">
        <f>COUNTIFS(OBECaZSJaAM!AG:AG,"A",OBECaZSJaAM!AJ:AJ,"ZPŮSOBILÉ",OBECaZSJaAM!Y:Y,zdroj!D83)</f>
        <v>0</v>
      </c>
      <c r="N83" s="43">
        <f>COUNTIFS(OBECaZSJaAM!AH:AH,"A",OBECaZSJaAM!AJ:AJ,"ZPŮSOBILÉ",OBECaZSJaAM!Y:Y,zdroj!D83)</f>
        <v>0</v>
      </c>
      <c r="O83" s="43">
        <f t="shared" si="14"/>
        <v>0</v>
      </c>
      <c r="P83" s="43">
        <f t="shared" si="15"/>
        <v>0</v>
      </c>
      <c r="Q83" s="43">
        <f t="shared" si="16"/>
        <v>0</v>
      </c>
      <c r="R83" s="43">
        <f>COUNTIFS(OBECaZSJaAM!AG:AG,"A",OBECaZSJaAM!Y:Y,D83,OBECaZSJaAM!AI:AI,"*OBAM*")</f>
        <v>0</v>
      </c>
      <c r="S83" s="43">
        <f>COUNTIFS(OBECaZSJaAM!AG:AG,"A",OBECaZSJaAM!Y:Y,D83,OBECaZSJaAM!AI:AI,"*POAM*")</f>
        <v>0</v>
      </c>
      <c r="T83" s="43">
        <f>COUNTIFS(OBECaZSJaAM!AG:AG,"A",OBECaZSJaAM!Y:Y,D83,OBECaZSJaAM!AI:AI,"*OVMAM*")</f>
        <v>0</v>
      </c>
      <c r="U83" s="43">
        <f>COUNTIFS(OBECaZSJaAM!AG:AG,"A",OBECaZSJaAM!Y:Y,D83,OBECaZSJaAM!AI:AI,"*SOCAM*")</f>
        <v>0</v>
      </c>
      <c r="V83" s="43">
        <f>COUNTIFS(OBECaZSJaAM!AH:AH,"A",OBECaZSJaAM!Y:Y,D83,OBECaZSJaAM!AI:AI,"*OBAM*")</f>
        <v>0</v>
      </c>
      <c r="W83" s="43">
        <f>COUNTIFS(OBECaZSJaAM!AH:AH,"A",OBECaZSJaAM!Y:Y,D83,OBECaZSJaAM!AI:AI,"*POAM*")</f>
        <v>0</v>
      </c>
      <c r="X83" s="43">
        <f>COUNTIFS(OBECaZSJaAM!AH:AH,"A",OBECaZSJaAM!Y:Y,D83,OBECaZSJaAM!AI:AI,"*OVMAM*")</f>
        <v>0</v>
      </c>
      <c r="Y83" s="43">
        <f>COUNTIFS(OBECaZSJaAM!AH:AH,"A",OBECaZSJaAM!Y:Y,D83,OBECaZSJaAM!AI:AI,"*SOCAM*")</f>
        <v>0</v>
      </c>
      <c r="Z83" s="46">
        <f t="shared" si="11"/>
        <v>0</v>
      </c>
      <c r="AA83" s="46">
        <f t="shared" si="17"/>
        <v>0</v>
      </c>
      <c r="AB83" s="43">
        <f>VLOOKUP(D83,OBECaZSJaAM!K:T,10,0)</f>
        <v>0</v>
      </c>
      <c r="AC83" s="43" t="str">
        <f t="shared" si="18"/>
        <v>0</v>
      </c>
      <c r="AD83" s="43">
        <f>VLOOKUP(D83,OBECaZSJaAM!K:V,12,0)</f>
        <v>0</v>
      </c>
      <c r="AE83" s="43">
        <f>VLOOKUP(D83,OBECaZSJaAM!K:W,13,0)</f>
        <v>0</v>
      </c>
      <c r="AF83" s="43">
        <f>(COUNTIFS(OBECaZSJaAM!AG:AG,"A",OBECaZSJaAM!Y:Y,D83,OBECaZSJaAM!AI:AI,"*OBAM*"))+(COUNTIFS(OBECaZSJaAM!AH:AH,"A",OBECaZSJaAM!Y:Y,D83,OBECaZSJaAM!AI:AI,"*OBAM*"))</f>
        <v>0</v>
      </c>
      <c r="AG83" s="43">
        <f>COUNTIFS(OBECaZSJaAM!AG:AG,"A",OBECaZSJaAM!Y:Y,D83,OBECaZSJaAM!AI:AI,"*POAM*")+(COUNTIFS(OBECaZSJaAM!AH:AH,"A",OBECaZSJaAM!Y:Y,D83,OBECaZSJaAM!AI:AI,"*POAM*"))+(COUNTIFS(OBECaZSJaAM!AG:AG,"A",OBECaZSJaAM!Y:Y,D83,OBECaZSJaAM!AI:AI,"*OVMAM*")+(COUNTIFS(OBECaZSJaAM!AH:AH,"A",OBECaZSJaAM!Y:Y,D83,OBECaZSJaAM!AI:AI,"*OVMAM*"))+COUNTIFS(OBECaZSJaAM!AG:AG,"A",OBECaZSJaAM!Y:Y,D83,OBECaZSJaAM!AI:AI,"*SOCAM*")+(COUNTIFS(OBECaZSJaAM!AH:AH,"A",OBECaZSJaAM!Y:Y,D83,OBECaZSJaAM!AI:AI,"*SOCAM*")))</f>
        <v>0</v>
      </c>
      <c r="AH83" s="43">
        <f>(VLOOKUP(D83,OBECaZSJaAM!K:O,5,0))</f>
        <v>0</v>
      </c>
      <c r="AI83" s="43" t="str">
        <f>IFERROR(VLOOKUP(B83,OBECaZSJaAM!A:F,6,0),"")</f>
        <v/>
      </c>
      <c r="AJ83" s="43" t="str">
        <f t="shared" si="12"/>
        <v>katA</v>
      </c>
      <c r="AK83" s="43" t="str">
        <f t="shared" si="19"/>
        <v>N</v>
      </c>
      <c r="AL83" s="43" t="str">
        <f t="shared" si="20"/>
        <v>N</v>
      </c>
      <c r="AM83" s="43">
        <f>(COUNTIFS(OBECaZSJaAM!AG:AG,"A",OBECaZSJaAM!Y:Y,D83))+(COUNTIFS(OBECaZSJaAM!AH:AH,"A",OBECaZSJaAM!Y:Y,D83))-((COUNTIFS(OBECaZSJaAM!AG:AG,"A",OBECaZSJaAM!AI:AI,"OBAM",OBECaZSJaAM!Y:Y,zdroj!D83)+(COUNTIFS(OBECaZSJaAM!AG:AG,"A",OBECaZSJaAM!AI:AI,"OSTAM",OBECaZSJaAM!Y:Y,zdroj!D83)))+(COUNTIFS(OBECaZSJaAM!AH:AH,"A",OBECaZSJaAM!AI:AI,"OBAM",OBECaZSJaAM!Y:Y,zdroj!D83)+(COUNTIFS(OBECaZSJaAM!AH:AH,"A",OBECaZSJaAM!AI:AI,"OSTAM",OBECaZSJaAM!Y:Y,zdroj!D83))))</f>
        <v>0</v>
      </c>
      <c r="AN83" s="43" t="str">
        <f t="shared" si="13"/>
        <v>NEPOKRYTA VĚTŠINA SEAM</v>
      </c>
      <c r="AO83" s="43" t="str">
        <f t="shared" si="21"/>
        <v>katA</v>
      </c>
    </row>
    <row r="84" spans="1:41" x14ac:dyDescent="0.25">
      <c r="A84" s="43">
        <v>10</v>
      </c>
      <c r="B84" s="43" t="s">
        <v>453</v>
      </c>
      <c r="C84" s="43">
        <v>80217</v>
      </c>
      <c r="D84" s="43" t="s">
        <v>577</v>
      </c>
      <c r="E84" s="43" t="s">
        <v>232</v>
      </c>
      <c r="F84" s="43" t="s">
        <v>231</v>
      </c>
      <c r="G84">
        <v>217</v>
      </c>
      <c r="H84">
        <v>0</v>
      </c>
      <c r="I84">
        <v>0</v>
      </c>
      <c r="J84">
        <v>205</v>
      </c>
      <c r="K84">
        <v>12</v>
      </c>
      <c r="L84" s="43">
        <f>(COUNTIFS(OBECaZSJaAM!AG:AG,"A",OBECaZSJaAM!AJ:AJ,"ZPŮSOBILÉ",OBECaZSJaAM!Y:Y,zdroj!D84))+(COUNTIFS(OBECaZSJaAM!AH:AH,"A",OBECaZSJaAM!AJ:AJ,"ZPŮSOBILÉ",OBECaZSJaAM!Y:Y,zdroj!D84))</f>
        <v>0</v>
      </c>
      <c r="M84" s="43">
        <f>COUNTIFS(OBECaZSJaAM!AG:AG,"A",OBECaZSJaAM!AJ:AJ,"ZPŮSOBILÉ",OBECaZSJaAM!Y:Y,zdroj!D84)</f>
        <v>0</v>
      </c>
      <c r="N84" s="43">
        <f>COUNTIFS(OBECaZSJaAM!AH:AH,"A",OBECaZSJaAM!AJ:AJ,"ZPŮSOBILÉ",OBECaZSJaAM!Y:Y,zdroj!D84)</f>
        <v>0</v>
      </c>
      <c r="O84" s="43">
        <f t="shared" si="14"/>
        <v>0</v>
      </c>
      <c r="P84" s="43">
        <f t="shared" si="15"/>
        <v>0</v>
      </c>
      <c r="Q84" s="43">
        <f t="shared" si="16"/>
        <v>0</v>
      </c>
      <c r="R84" s="43">
        <f>COUNTIFS(OBECaZSJaAM!AG:AG,"A",OBECaZSJaAM!Y:Y,D84,OBECaZSJaAM!AI:AI,"*OBAM*")</f>
        <v>0</v>
      </c>
      <c r="S84" s="43">
        <f>COUNTIFS(OBECaZSJaAM!AG:AG,"A",OBECaZSJaAM!Y:Y,D84,OBECaZSJaAM!AI:AI,"*POAM*")</f>
        <v>0</v>
      </c>
      <c r="T84" s="43">
        <f>COUNTIFS(OBECaZSJaAM!AG:AG,"A",OBECaZSJaAM!Y:Y,D84,OBECaZSJaAM!AI:AI,"*OVMAM*")</f>
        <v>0</v>
      </c>
      <c r="U84" s="43">
        <f>COUNTIFS(OBECaZSJaAM!AG:AG,"A",OBECaZSJaAM!Y:Y,D84,OBECaZSJaAM!AI:AI,"*SOCAM*")</f>
        <v>0</v>
      </c>
      <c r="V84" s="43">
        <f>COUNTIFS(OBECaZSJaAM!AH:AH,"A",OBECaZSJaAM!Y:Y,D84,OBECaZSJaAM!AI:AI,"*OBAM*")</f>
        <v>0</v>
      </c>
      <c r="W84" s="43">
        <f>COUNTIFS(OBECaZSJaAM!AH:AH,"A",OBECaZSJaAM!Y:Y,D84,OBECaZSJaAM!AI:AI,"*POAM*")</f>
        <v>0</v>
      </c>
      <c r="X84" s="43">
        <f>COUNTIFS(OBECaZSJaAM!AH:AH,"A",OBECaZSJaAM!Y:Y,D84,OBECaZSJaAM!AI:AI,"*OVMAM*")</f>
        <v>0</v>
      </c>
      <c r="Y84" s="43">
        <f>COUNTIFS(OBECaZSJaAM!AH:AH,"A",OBECaZSJaAM!Y:Y,D84,OBECaZSJaAM!AI:AI,"*SOCAM*")</f>
        <v>0</v>
      </c>
      <c r="Z84" s="46">
        <f t="shared" si="11"/>
        <v>0</v>
      </c>
      <c r="AA84" s="46">
        <f t="shared" si="17"/>
        <v>0</v>
      </c>
      <c r="AB84" s="43">
        <f>VLOOKUP(D84,OBECaZSJaAM!K:T,10,0)</f>
        <v>0</v>
      </c>
      <c r="AC84" s="43" t="str">
        <f t="shared" si="18"/>
        <v>0</v>
      </c>
      <c r="AD84" s="43">
        <f>VLOOKUP(D84,OBECaZSJaAM!K:V,12,0)</f>
        <v>0</v>
      </c>
      <c r="AE84" s="43">
        <f>VLOOKUP(D84,OBECaZSJaAM!K:W,13,0)</f>
        <v>0</v>
      </c>
      <c r="AF84" s="43">
        <f>(COUNTIFS(OBECaZSJaAM!AG:AG,"A",OBECaZSJaAM!Y:Y,D84,OBECaZSJaAM!AI:AI,"*OBAM*"))+(COUNTIFS(OBECaZSJaAM!AH:AH,"A",OBECaZSJaAM!Y:Y,D84,OBECaZSJaAM!AI:AI,"*OBAM*"))</f>
        <v>0</v>
      </c>
      <c r="AG84" s="43">
        <f>COUNTIFS(OBECaZSJaAM!AG:AG,"A",OBECaZSJaAM!Y:Y,D84,OBECaZSJaAM!AI:AI,"*POAM*")+(COUNTIFS(OBECaZSJaAM!AH:AH,"A",OBECaZSJaAM!Y:Y,D84,OBECaZSJaAM!AI:AI,"*POAM*"))+(COUNTIFS(OBECaZSJaAM!AG:AG,"A",OBECaZSJaAM!Y:Y,D84,OBECaZSJaAM!AI:AI,"*OVMAM*")+(COUNTIFS(OBECaZSJaAM!AH:AH,"A",OBECaZSJaAM!Y:Y,D84,OBECaZSJaAM!AI:AI,"*OVMAM*"))+COUNTIFS(OBECaZSJaAM!AG:AG,"A",OBECaZSJaAM!Y:Y,D84,OBECaZSJaAM!AI:AI,"*SOCAM*")+(COUNTIFS(OBECaZSJaAM!AH:AH,"A",OBECaZSJaAM!Y:Y,D84,OBECaZSJaAM!AI:AI,"*SOCAM*")))</f>
        <v>0</v>
      </c>
      <c r="AH84" s="43">
        <f>(VLOOKUP(D84,OBECaZSJaAM!K:O,5,0))</f>
        <v>0</v>
      </c>
      <c r="AI84" s="43">
        <f>IFERROR(VLOOKUP(B84,OBECaZSJaAM!A:F,6,0),"")</f>
        <v>0</v>
      </c>
      <c r="AJ84" s="43" t="str">
        <f t="shared" si="12"/>
        <v>katB</v>
      </c>
      <c r="AK84" s="43" t="str">
        <f t="shared" si="19"/>
        <v>N</v>
      </c>
      <c r="AL84" s="43" t="str">
        <f t="shared" si="20"/>
        <v>N</v>
      </c>
      <c r="AM84" s="43">
        <f>(COUNTIFS(OBECaZSJaAM!AG:AG,"A",OBECaZSJaAM!Y:Y,D84))+(COUNTIFS(OBECaZSJaAM!AH:AH,"A",OBECaZSJaAM!Y:Y,D84))-((COUNTIFS(OBECaZSJaAM!AG:AG,"A",OBECaZSJaAM!AI:AI,"OBAM",OBECaZSJaAM!Y:Y,zdroj!D84)+(COUNTIFS(OBECaZSJaAM!AG:AG,"A",OBECaZSJaAM!AI:AI,"OSTAM",OBECaZSJaAM!Y:Y,zdroj!D84)))+(COUNTIFS(OBECaZSJaAM!AH:AH,"A",OBECaZSJaAM!AI:AI,"OBAM",OBECaZSJaAM!Y:Y,zdroj!D84)+(COUNTIFS(OBECaZSJaAM!AH:AH,"A",OBECaZSJaAM!AI:AI,"OSTAM",OBECaZSJaAM!Y:Y,zdroj!D84))))</f>
        <v>0</v>
      </c>
      <c r="AN84" s="43" t="str">
        <f t="shared" si="13"/>
        <v>NEPOKRYTA VĚTŠINA SEAM</v>
      </c>
      <c r="AO84" s="43" t="str">
        <f t="shared" si="21"/>
        <v>katB</v>
      </c>
    </row>
    <row r="85" spans="1:41" x14ac:dyDescent="0.25">
      <c r="A85" s="43">
        <v>10</v>
      </c>
      <c r="B85" s="43" t="s">
        <v>578</v>
      </c>
      <c r="C85" s="43">
        <v>82830</v>
      </c>
      <c r="D85" s="43" t="s">
        <v>579</v>
      </c>
      <c r="E85" s="43" t="s">
        <v>462</v>
      </c>
      <c r="F85" s="43" t="s">
        <v>231</v>
      </c>
      <c r="G85">
        <v>206</v>
      </c>
      <c r="H85">
        <v>56</v>
      </c>
      <c r="I85">
        <v>56</v>
      </c>
      <c r="J85">
        <v>187</v>
      </c>
      <c r="K85">
        <v>19</v>
      </c>
      <c r="L85" s="43">
        <f>(COUNTIFS(OBECaZSJaAM!AG:AG,"A",OBECaZSJaAM!AJ:AJ,"ZPŮSOBILÉ",OBECaZSJaAM!Y:Y,zdroj!D85))+(COUNTIFS(OBECaZSJaAM!AH:AH,"A",OBECaZSJaAM!AJ:AJ,"ZPŮSOBILÉ",OBECaZSJaAM!Y:Y,zdroj!D85))</f>
        <v>0</v>
      </c>
      <c r="M85" s="43">
        <f>COUNTIFS(OBECaZSJaAM!AG:AG,"A",OBECaZSJaAM!AJ:AJ,"ZPŮSOBILÉ",OBECaZSJaAM!Y:Y,zdroj!D85)</f>
        <v>0</v>
      </c>
      <c r="N85" s="43">
        <f>COUNTIFS(OBECaZSJaAM!AH:AH,"A",OBECaZSJaAM!AJ:AJ,"ZPŮSOBILÉ",OBECaZSJaAM!Y:Y,zdroj!D85)</f>
        <v>0</v>
      </c>
      <c r="O85" s="43">
        <f t="shared" si="14"/>
        <v>0</v>
      </c>
      <c r="P85" s="43">
        <f t="shared" si="15"/>
        <v>0</v>
      </c>
      <c r="Q85" s="43">
        <f t="shared" si="16"/>
        <v>0</v>
      </c>
      <c r="R85" s="43">
        <f>COUNTIFS(OBECaZSJaAM!AG:AG,"A",OBECaZSJaAM!Y:Y,D85,OBECaZSJaAM!AI:AI,"*OBAM*")</f>
        <v>0</v>
      </c>
      <c r="S85" s="43">
        <f>COUNTIFS(OBECaZSJaAM!AG:AG,"A",OBECaZSJaAM!Y:Y,D85,OBECaZSJaAM!AI:AI,"*POAM*")</f>
        <v>0</v>
      </c>
      <c r="T85" s="43">
        <f>COUNTIFS(OBECaZSJaAM!AG:AG,"A",OBECaZSJaAM!Y:Y,D85,OBECaZSJaAM!AI:AI,"*OVMAM*")</f>
        <v>0</v>
      </c>
      <c r="U85" s="43">
        <f>COUNTIFS(OBECaZSJaAM!AG:AG,"A",OBECaZSJaAM!Y:Y,D85,OBECaZSJaAM!AI:AI,"*SOCAM*")</f>
        <v>0</v>
      </c>
      <c r="V85" s="43">
        <f>COUNTIFS(OBECaZSJaAM!AH:AH,"A",OBECaZSJaAM!Y:Y,D85,OBECaZSJaAM!AI:AI,"*OBAM*")</f>
        <v>0</v>
      </c>
      <c r="W85" s="43">
        <f>COUNTIFS(OBECaZSJaAM!AH:AH,"A",OBECaZSJaAM!Y:Y,D85,OBECaZSJaAM!AI:AI,"*POAM*")</f>
        <v>0</v>
      </c>
      <c r="X85" s="43">
        <f>COUNTIFS(OBECaZSJaAM!AH:AH,"A",OBECaZSJaAM!Y:Y,D85,OBECaZSJaAM!AI:AI,"*OVMAM*")</f>
        <v>0</v>
      </c>
      <c r="Y85" s="43">
        <f>COUNTIFS(OBECaZSJaAM!AH:AH,"A",OBECaZSJaAM!Y:Y,D85,OBECaZSJaAM!AI:AI,"*SOCAM*")</f>
        <v>0</v>
      </c>
      <c r="Z85" s="46">
        <f t="shared" si="11"/>
        <v>27.18</v>
      </c>
      <c r="AA85" s="46">
        <f t="shared" si="17"/>
        <v>27.18</v>
      </c>
      <c r="AB85" s="43">
        <f>VLOOKUP(D85,OBECaZSJaAM!K:T,10,0)</f>
        <v>0</v>
      </c>
      <c r="AC85" s="43" t="str">
        <f t="shared" si="18"/>
        <v>0</v>
      </c>
      <c r="AD85" s="43">
        <f>VLOOKUP(D85,OBECaZSJaAM!K:V,12,0)</f>
        <v>0</v>
      </c>
      <c r="AE85" s="43">
        <f>VLOOKUP(D85,OBECaZSJaAM!K:W,13,0)</f>
        <v>0</v>
      </c>
      <c r="AF85" s="43">
        <f>(COUNTIFS(OBECaZSJaAM!AG:AG,"A",OBECaZSJaAM!Y:Y,D85,OBECaZSJaAM!AI:AI,"*OBAM*"))+(COUNTIFS(OBECaZSJaAM!AH:AH,"A",OBECaZSJaAM!Y:Y,D85,OBECaZSJaAM!AI:AI,"*OBAM*"))</f>
        <v>0</v>
      </c>
      <c r="AG85" s="43">
        <f>COUNTIFS(OBECaZSJaAM!AG:AG,"A",OBECaZSJaAM!Y:Y,D85,OBECaZSJaAM!AI:AI,"*POAM*")+(COUNTIFS(OBECaZSJaAM!AH:AH,"A",OBECaZSJaAM!Y:Y,D85,OBECaZSJaAM!AI:AI,"*POAM*"))+(COUNTIFS(OBECaZSJaAM!AG:AG,"A",OBECaZSJaAM!Y:Y,D85,OBECaZSJaAM!AI:AI,"*OVMAM*")+(COUNTIFS(OBECaZSJaAM!AH:AH,"A",OBECaZSJaAM!Y:Y,D85,OBECaZSJaAM!AI:AI,"*OVMAM*"))+COUNTIFS(OBECaZSJaAM!AG:AG,"A",OBECaZSJaAM!Y:Y,D85,OBECaZSJaAM!AI:AI,"*SOCAM*")+(COUNTIFS(OBECaZSJaAM!AH:AH,"A",OBECaZSJaAM!Y:Y,D85,OBECaZSJaAM!AI:AI,"*SOCAM*")))</f>
        <v>0</v>
      </c>
      <c r="AH85" s="43">
        <f>(VLOOKUP(D85,OBECaZSJaAM!K:O,5,0))</f>
        <v>0</v>
      </c>
      <c r="AI85" s="43" t="str">
        <f>IFERROR(VLOOKUP(B85,OBECaZSJaAM!A:F,6,0),"")</f>
        <v/>
      </c>
      <c r="AJ85" s="43" t="str">
        <f t="shared" si="12"/>
        <v>katB</v>
      </c>
      <c r="AK85" s="43" t="str">
        <f t="shared" si="19"/>
        <v>N</v>
      </c>
      <c r="AL85" s="43" t="str">
        <f t="shared" si="20"/>
        <v>N</v>
      </c>
      <c r="AM85" s="43">
        <f>(COUNTIFS(OBECaZSJaAM!AG:AG,"A",OBECaZSJaAM!Y:Y,D85))+(COUNTIFS(OBECaZSJaAM!AH:AH,"A",OBECaZSJaAM!Y:Y,D85))-((COUNTIFS(OBECaZSJaAM!AG:AG,"A",OBECaZSJaAM!AI:AI,"OBAM",OBECaZSJaAM!Y:Y,zdroj!D85)+(COUNTIFS(OBECaZSJaAM!AG:AG,"A",OBECaZSJaAM!AI:AI,"OSTAM",OBECaZSJaAM!Y:Y,zdroj!D85)))+(COUNTIFS(OBECaZSJaAM!AH:AH,"A",OBECaZSJaAM!AI:AI,"OBAM",OBECaZSJaAM!Y:Y,zdroj!D85)+(COUNTIFS(OBECaZSJaAM!AH:AH,"A",OBECaZSJaAM!AI:AI,"OSTAM",OBECaZSJaAM!Y:Y,zdroj!D85))))</f>
        <v>0</v>
      </c>
      <c r="AN85" s="43" t="str">
        <f t="shared" si="13"/>
        <v>NEPOKRYTA VĚTŠINA SEAM</v>
      </c>
      <c r="AO85" s="43" t="str">
        <f t="shared" si="21"/>
        <v>katB</v>
      </c>
    </row>
    <row r="86" spans="1:41" x14ac:dyDescent="0.25">
      <c r="A86" s="43">
        <v>10</v>
      </c>
      <c r="B86" s="43" t="s">
        <v>578</v>
      </c>
      <c r="C86" s="43">
        <v>340626</v>
      </c>
      <c r="D86" s="43" t="s">
        <v>580</v>
      </c>
      <c r="E86" s="43" t="s">
        <v>462</v>
      </c>
      <c r="F86" s="43" t="s">
        <v>225</v>
      </c>
      <c r="G86">
        <v>3</v>
      </c>
      <c r="H86">
        <v>0</v>
      </c>
      <c r="I86">
        <v>0</v>
      </c>
      <c r="J86">
        <v>0</v>
      </c>
      <c r="K86">
        <v>3</v>
      </c>
      <c r="L86" s="43">
        <f>(COUNTIFS(OBECaZSJaAM!AG:AG,"A",OBECaZSJaAM!AJ:AJ,"ZPŮSOBILÉ",OBECaZSJaAM!Y:Y,zdroj!D86))+(COUNTIFS(OBECaZSJaAM!AH:AH,"A",OBECaZSJaAM!AJ:AJ,"ZPŮSOBILÉ",OBECaZSJaAM!Y:Y,zdroj!D86))</f>
        <v>0</v>
      </c>
      <c r="M86" s="43">
        <f>COUNTIFS(OBECaZSJaAM!AG:AG,"A",OBECaZSJaAM!AJ:AJ,"ZPŮSOBILÉ",OBECaZSJaAM!Y:Y,zdroj!D86)</f>
        <v>0</v>
      </c>
      <c r="N86" s="43">
        <f>COUNTIFS(OBECaZSJaAM!AH:AH,"A",OBECaZSJaAM!AJ:AJ,"ZPŮSOBILÉ",OBECaZSJaAM!Y:Y,zdroj!D86)</f>
        <v>0</v>
      </c>
      <c r="O86" s="43">
        <f t="shared" si="14"/>
        <v>0</v>
      </c>
      <c r="P86" s="43">
        <f t="shared" si="15"/>
        <v>0</v>
      </c>
      <c r="Q86" s="43">
        <f t="shared" si="16"/>
        <v>0</v>
      </c>
      <c r="R86" s="43">
        <f>COUNTIFS(OBECaZSJaAM!AG:AG,"A",OBECaZSJaAM!Y:Y,D86,OBECaZSJaAM!AI:AI,"*OBAM*")</f>
        <v>0</v>
      </c>
      <c r="S86" s="43">
        <f>COUNTIFS(OBECaZSJaAM!AG:AG,"A",OBECaZSJaAM!Y:Y,D86,OBECaZSJaAM!AI:AI,"*POAM*")</f>
        <v>0</v>
      </c>
      <c r="T86" s="43">
        <f>COUNTIFS(OBECaZSJaAM!AG:AG,"A",OBECaZSJaAM!Y:Y,D86,OBECaZSJaAM!AI:AI,"*OVMAM*")</f>
        <v>0</v>
      </c>
      <c r="U86" s="43">
        <f>COUNTIFS(OBECaZSJaAM!AG:AG,"A",OBECaZSJaAM!Y:Y,D86,OBECaZSJaAM!AI:AI,"*SOCAM*")</f>
        <v>0</v>
      </c>
      <c r="V86" s="43">
        <f>COUNTIFS(OBECaZSJaAM!AH:AH,"A",OBECaZSJaAM!Y:Y,D86,OBECaZSJaAM!AI:AI,"*OBAM*")</f>
        <v>0</v>
      </c>
      <c r="W86" s="43">
        <f>COUNTIFS(OBECaZSJaAM!AH:AH,"A",OBECaZSJaAM!Y:Y,D86,OBECaZSJaAM!AI:AI,"*POAM*")</f>
        <v>0</v>
      </c>
      <c r="X86" s="43">
        <f>COUNTIFS(OBECaZSJaAM!AH:AH,"A",OBECaZSJaAM!Y:Y,D86,OBECaZSJaAM!AI:AI,"*OVMAM*")</f>
        <v>0</v>
      </c>
      <c r="Y86" s="43">
        <f>COUNTIFS(OBECaZSJaAM!AH:AH,"A",OBECaZSJaAM!Y:Y,D86,OBECaZSJaAM!AI:AI,"*SOCAM*")</f>
        <v>0</v>
      </c>
      <c r="Z86" s="46">
        <f t="shared" si="11"/>
        <v>0</v>
      </c>
      <c r="AA86" s="46">
        <f t="shared" si="17"/>
        <v>0</v>
      </c>
      <c r="AB86" s="43">
        <f>VLOOKUP(D86,OBECaZSJaAM!K:T,10,0)</f>
        <v>0</v>
      </c>
      <c r="AC86" s="43" t="str">
        <f t="shared" si="18"/>
        <v>0</v>
      </c>
      <c r="AD86" s="43">
        <f>VLOOKUP(D86,OBECaZSJaAM!K:V,12,0)</f>
        <v>0</v>
      </c>
      <c r="AE86" s="43">
        <f>VLOOKUP(D86,OBECaZSJaAM!K:W,13,0)</f>
        <v>0</v>
      </c>
      <c r="AF86" s="43">
        <f>(COUNTIFS(OBECaZSJaAM!AG:AG,"A",OBECaZSJaAM!Y:Y,D86,OBECaZSJaAM!AI:AI,"*OBAM*"))+(COUNTIFS(OBECaZSJaAM!AH:AH,"A",OBECaZSJaAM!Y:Y,D86,OBECaZSJaAM!AI:AI,"*OBAM*"))</f>
        <v>0</v>
      </c>
      <c r="AG86" s="43">
        <f>COUNTIFS(OBECaZSJaAM!AG:AG,"A",OBECaZSJaAM!Y:Y,D86,OBECaZSJaAM!AI:AI,"*POAM*")+(COUNTIFS(OBECaZSJaAM!AH:AH,"A",OBECaZSJaAM!Y:Y,D86,OBECaZSJaAM!AI:AI,"*POAM*"))+(COUNTIFS(OBECaZSJaAM!AG:AG,"A",OBECaZSJaAM!Y:Y,D86,OBECaZSJaAM!AI:AI,"*OVMAM*")+(COUNTIFS(OBECaZSJaAM!AH:AH,"A",OBECaZSJaAM!Y:Y,D86,OBECaZSJaAM!AI:AI,"*OVMAM*"))+COUNTIFS(OBECaZSJaAM!AG:AG,"A",OBECaZSJaAM!Y:Y,D86,OBECaZSJaAM!AI:AI,"*SOCAM*")+(COUNTIFS(OBECaZSJaAM!AH:AH,"A",OBECaZSJaAM!Y:Y,D86,OBECaZSJaAM!AI:AI,"*SOCAM*")))</f>
        <v>0</v>
      </c>
      <c r="AH86" s="43">
        <f>(VLOOKUP(D86,OBECaZSJaAM!K:O,5,0))</f>
        <v>0</v>
      </c>
      <c r="AI86" s="43" t="str">
        <f>IFERROR(VLOOKUP(B86,OBECaZSJaAM!A:F,6,0),"")</f>
        <v/>
      </c>
      <c r="AJ86" s="43" t="str">
        <f t="shared" si="12"/>
        <v>katA</v>
      </c>
      <c r="AK86" s="43" t="str">
        <f t="shared" si="19"/>
        <v>N</v>
      </c>
      <c r="AL86" s="43" t="str">
        <f t="shared" si="20"/>
        <v>N</v>
      </c>
      <c r="AM86" s="43">
        <f>(COUNTIFS(OBECaZSJaAM!AG:AG,"A",OBECaZSJaAM!Y:Y,D86))+(COUNTIFS(OBECaZSJaAM!AH:AH,"A",OBECaZSJaAM!Y:Y,D86))-((COUNTIFS(OBECaZSJaAM!AG:AG,"A",OBECaZSJaAM!AI:AI,"OBAM",OBECaZSJaAM!Y:Y,zdroj!D86)+(COUNTIFS(OBECaZSJaAM!AG:AG,"A",OBECaZSJaAM!AI:AI,"OSTAM",OBECaZSJaAM!Y:Y,zdroj!D86)))+(COUNTIFS(OBECaZSJaAM!AH:AH,"A",OBECaZSJaAM!AI:AI,"OBAM",OBECaZSJaAM!Y:Y,zdroj!D86)+(COUNTIFS(OBECaZSJaAM!AH:AH,"A",OBECaZSJaAM!AI:AI,"OSTAM",OBECaZSJaAM!Y:Y,zdroj!D86))))</f>
        <v>0</v>
      </c>
      <c r="AN86" s="43" t="str">
        <f t="shared" si="13"/>
        <v>NEPOKRYTA VĚTŠINA SEAM</v>
      </c>
      <c r="AO86" s="43" t="str">
        <f t="shared" si="21"/>
        <v>katA</v>
      </c>
    </row>
    <row r="87" spans="1:41" x14ac:dyDescent="0.25">
      <c r="A87" s="43">
        <v>10</v>
      </c>
      <c r="B87" s="43" t="s">
        <v>578</v>
      </c>
      <c r="C87" s="43">
        <v>82856</v>
      </c>
      <c r="D87" s="43" t="s">
        <v>581</v>
      </c>
      <c r="E87" s="43" t="s">
        <v>462</v>
      </c>
      <c r="F87" s="43" t="s">
        <v>224</v>
      </c>
      <c r="G87">
        <v>83</v>
      </c>
      <c r="H87">
        <v>18</v>
      </c>
      <c r="I87">
        <v>0</v>
      </c>
      <c r="J87">
        <v>74</v>
      </c>
      <c r="K87">
        <v>9</v>
      </c>
      <c r="L87" s="43">
        <f>(COUNTIFS(OBECaZSJaAM!AG:AG,"A",OBECaZSJaAM!AJ:AJ,"ZPŮSOBILÉ",OBECaZSJaAM!Y:Y,zdroj!D87))+(COUNTIFS(OBECaZSJaAM!AH:AH,"A",OBECaZSJaAM!AJ:AJ,"ZPŮSOBILÉ",OBECaZSJaAM!Y:Y,zdroj!D87))</f>
        <v>0</v>
      </c>
      <c r="M87" s="43">
        <f>COUNTIFS(OBECaZSJaAM!AG:AG,"A",OBECaZSJaAM!AJ:AJ,"ZPŮSOBILÉ",OBECaZSJaAM!Y:Y,zdroj!D87)</f>
        <v>0</v>
      </c>
      <c r="N87" s="43">
        <f>COUNTIFS(OBECaZSJaAM!AH:AH,"A",OBECaZSJaAM!AJ:AJ,"ZPŮSOBILÉ",OBECaZSJaAM!Y:Y,zdroj!D87)</f>
        <v>0</v>
      </c>
      <c r="O87" s="43">
        <f t="shared" si="14"/>
        <v>0</v>
      </c>
      <c r="P87" s="43">
        <f t="shared" si="15"/>
        <v>0</v>
      </c>
      <c r="Q87" s="43">
        <f t="shared" si="16"/>
        <v>0</v>
      </c>
      <c r="R87" s="43">
        <f>COUNTIFS(OBECaZSJaAM!AG:AG,"A",OBECaZSJaAM!Y:Y,D87,OBECaZSJaAM!AI:AI,"*OBAM*")</f>
        <v>0</v>
      </c>
      <c r="S87" s="43">
        <f>COUNTIFS(OBECaZSJaAM!AG:AG,"A",OBECaZSJaAM!Y:Y,D87,OBECaZSJaAM!AI:AI,"*POAM*")</f>
        <v>0</v>
      </c>
      <c r="T87" s="43">
        <f>COUNTIFS(OBECaZSJaAM!AG:AG,"A",OBECaZSJaAM!Y:Y,D87,OBECaZSJaAM!AI:AI,"*OVMAM*")</f>
        <v>0</v>
      </c>
      <c r="U87" s="43">
        <f>COUNTIFS(OBECaZSJaAM!AG:AG,"A",OBECaZSJaAM!Y:Y,D87,OBECaZSJaAM!AI:AI,"*SOCAM*")</f>
        <v>0</v>
      </c>
      <c r="V87" s="43">
        <f>COUNTIFS(OBECaZSJaAM!AH:AH,"A",OBECaZSJaAM!Y:Y,D87,OBECaZSJaAM!AI:AI,"*OBAM*")</f>
        <v>0</v>
      </c>
      <c r="W87" s="43">
        <f>COUNTIFS(OBECaZSJaAM!AH:AH,"A",OBECaZSJaAM!Y:Y,D87,OBECaZSJaAM!AI:AI,"*POAM*")</f>
        <v>0</v>
      </c>
      <c r="X87" s="43">
        <f>COUNTIFS(OBECaZSJaAM!AH:AH,"A",OBECaZSJaAM!Y:Y,D87,OBECaZSJaAM!AI:AI,"*OVMAM*")</f>
        <v>0</v>
      </c>
      <c r="Y87" s="43">
        <f>COUNTIFS(OBECaZSJaAM!AH:AH,"A",OBECaZSJaAM!Y:Y,D87,OBECaZSJaAM!AI:AI,"*SOCAM*")</f>
        <v>0</v>
      </c>
      <c r="Z87" s="46">
        <f t="shared" si="11"/>
        <v>21.69</v>
      </c>
      <c r="AA87" s="46">
        <f t="shared" si="17"/>
        <v>0</v>
      </c>
      <c r="AB87" s="43">
        <f>VLOOKUP(D87,OBECaZSJaAM!K:T,10,0)</f>
        <v>0</v>
      </c>
      <c r="AC87" s="43" t="str">
        <f t="shared" si="18"/>
        <v>0</v>
      </c>
      <c r="AD87" s="43">
        <f>VLOOKUP(D87,OBECaZSJaAM!K:V,12,0)</f>
        <v>0</v>
      </c>
      <c r="AE87" s="43">
        <f>VLOOKUP(D87,OBECaZSJaAM!K:W,13,0)</f>
        <v>0</v>
      </c>
      <c r="AF87" s="43">
        <f>(COUNTIFS(OBECaZSJaAM!AG:AG,"A",OBECaZSJaAM!Y:Y,D87,OBECaZSJaAM!AI:AI,"*OBAM*"))+(COUNTIFS(OBECaZSJaAM!AH:AH,"A",OBECaZSJaAM!Y:Y,D87,OBECaZSJaAM!AI:AI,"*OBAM*"))</f>
        <v>0</v>
      </c>
      <c r="AG87" s="43">
        <f>COUNTIFS(OBECaZSJaAM!AG:AG,"A",OBECaZSJaAM!Y:Y,D87,OBECaZSJaAM!AI:AI,"*POAM*")+(COUNTIFS(OBECaZSJaAM!AH:AH,"A",OBECaZSJaAM!Y:Y,D87,OBECaZSJaAM!AI:AI,"*POAM*"))+(COUNTIFS(OBECaZSJaAM!AG:AG,"A",OBECaZSJaAM!Y:Y,D87,OBECaZSJaAM!AI:AI,"*OVMAM*")+(COUNTIFS(OBECaZSJaAM!AH:AH,"A",OBECaZSJaAM!Y:Y,D87,OBECaZSJaAM!AI:AI,"*OVMAM*"))+COUNTIFS(OBECaZSJaAM!AG:AG,"A",OBECaZSJaAM!Y:Y,D87,OBECaZSJaAM!AI:AI,"*SOCAM*")+(COUNTIFS(OBECaZSJaAM!AH:AH,"A",OBECaZSJaAM!Y:Y,D87,OBECaZSJaAM!AI:AI,"*SOCAM*")))</f>
        <v>0</v>
      </c>
      <c r="AH87" s="43">
        <f>(VLOOKUP(D87,OBECaZSJaAM!K:O,5,0))</f>
        <v>0</v>
      </c>
      <c r="AI87" s="43" t="str">
        <f>IFERROR(VLOOKUP(B87,OBECaZSJaAM!A:F,6,0),"")</f>
        <v/>
      </c>
      <c r="AJ87" s="43" t="str">
        <f t="shared" si="12"/>
        <v>katA</v>
      </c>
      <c r="AK87" s="43" t="str">
        <f t="shared" si="19"/>
        <v>N</v>
      </c>
      <c r="AL87" s="43" t="str">
        <f t="shared" si="20"/>
        <v>N</v>
      </c>
      <c r="AM87" s="43">
        <f>(COUNTIFS(OBECaZSJaAM!AG:AG,"A",OBECaZSJaAM!Y:Y,D87))+(COUNTIFS(OBECaZSJaAM!AH:AH,"A",OBECaZSJaAM!Y:Y,D87))-((COUNTIFS(OBECaZSJaAM!AG:AG,"A",OBECaZSJaAM!AI:AI,"OBAM",OBECaZSJaAM!Y:Y,zdroj!D87)+(COUNTIFS(OBECaZSJaAM!AG:AG,"A",OBECaZSJaAM!AI:AI,"OSTAM",OBECaZSJaAM!Y:Y,zdroj!D87)))+(COUNTIFS(OBECaZSJaAM!AH:AH,"A",OBECaZSJaAM!AI:AI,"OBAM",OBECaZSJaAM!Y:Y,zdroj!D87)+(COUNTIFS(OBECaZSJaAM!AH:AH,"A",OBECaZSJaAM!AI:AI,"OSTAM",OBECaZSJaAM!Y:Y,zdroj!D87))))</f>
        <v>0</v>
      </c>
      <c r="AN87" s="43" t="str">
        <f t="shared" si="13"/>
        <v>NEPOKRYTA VĚTŠINA SEAM</v>
      </c>
      <c r="AO87" s="43" t="str">
        <f t="shared" si="21"/>
        <v>katA</v>
      </c>
    </row>
    <row r="88" spans="1:41" x14ac:dyDescent="0.25">
      <c r="A88" s="43">
        <v>10</v>
      </c>
      <c r="B88" s="43" t="s">
        <v>582</v>
      </c>
      <c r="C88" s="43">
        <v>84646</v>
      </c>
      <c r="D88" s="43" t="s">
        <v>583</v>
      </c>
      <c r="E88" s="43" t="s">
        <v>462</v>
      </c>
      <c r="F88" s="43" t="s">
        <v>224</v>
      </c>
      <c r="G88">
        <v>16</v>
      </c>
      <c r="H88">
        <v>1</v>
      </c>
      <c r="I88">
        <v>0</v>
      </c>
      <c r="J88">
        <v>6</v>
      </c>
      <c r="K88">
        <v>10</v>
      </c>
      <c r="L88" s="43">
        <f>(COUNTIFS(OBECaZSJaAM!AG:AG,"A",OBECaZSJaAM!AJ:AJ,"ZPŮSOBILÉ",OBECaZSJaAM!Y:Y,zdroj!D88))+(COUNTIFS(OBECaZSJaAM!AH:AH,"A",OBECaZSJaAM!AJ:AJ,"ZPŮSOBILÉ",OBECaZSJaAM!Y:Y,zdroj!D88))</f>
        <v>0</v>
      </c>
      <c r="M88" s="43">
        <f>COUNTIFS(OBECaZSJaAM!AG:AG,"A",OBECaZSJaAM!AJ:AJ,"ZPŮSOBILÉ",OBECaZSJaAM!Y:Y,zdroj!D88)</f>
        <v>0</v>
      </c>
      <c r="N88" s="43">
        <f>COUNTIFS(OBECaZSJaAM!AH:AH,"A",OBECaZSJaAM!AJ:AJ,"ZPŮSOBILÉ",OBECaZSJaAM!Y:Y,zdroj!D88)</f>
        <v>0</v>
      </c>
      <c r="O88" s="43">
        <f t="shared" si="14"/>
        <v>0</v>
      </c>
      <c r="P88" s="43">
        <f t="shared" si="15"/>
        <v>0</v>
      </c>
      <c r="Q88" s="43">
        <f t="shared" si="16"/>
        <v>0</v>
      </c>
      <c r="R88" s="43">
        <f>COUNTIFS(OBECaZSJaAM!AG:AG,"A",OBECaZSJaAM!Y:Y,D88,OBECaZSJaAM!AI:AI,"*OBAM*")</f>
        <v>0</v>
      </c>
      <c r="S88" s="43">
        <f>COUNTIFS(OBECaZSJaAM!AG:AG,"A",OBECaZSJaAM!Y:Y,D88,OBECaZSJaAM!AI:AI,"*POAM*")</f>
        <v>0</v>
      </c>
      <c r="T88" s="43">
        <f>COUNTIFS(OBECaZSJaAM!AG:AG,"A",OBECaZSJaAM!Y:Y,D88,OBECaZSJaAM!AI:AI,"*OVMAM*")</f>
        <v>0</v>
      </c>
      <c r="U88" s="43">
        <f>COUNTIFS(OBECaZSJaAM!AG:AG,"A",OBECaZSJaAM!Y:Y,D88,OBECaZSJaAM!AI:AI,"*SOCAM*")</f>
        <v>0</v>
      </c>
      <c r="V88" s="43">
        <f>COUNTIFS(OBECaZSJaAM!AH:AH,"A",OBECaZSJaAM!Y:Y,D88,OBECaZSJaAM!AI:AI,"*OBAM*")</f>
        <v>0</v>
      </c>
      <c r="W88" s="43">
        <f>COUNTIFS(OBECaZSJaAM!AH:AH,"A",OBECaZSJaAM!Y:Y,D88,OBECaZSJaAM!AI:AI,"*POAM*")</f>
        <v>0</v>
      </c>
      <c r="X88" s="43">
        <f>COUNTIFS(OBECaZSJaAM!AH:AH,"A",OBECaZSJaAM!Y:Y,D88,OBECaZSJaAM!AI:AI,"*OVMAM*")</f>
        <v>0</v>
      </c>
      <c r="Y88" s="43">
        <f>COUNTIFS(OBECaZSJaAM!AH:AH,"A",OBECaZSJaAM!Y:Y,D88,OBECaZSJaAM!AI:AI,"*SOCAM*")</f>
        <v>0</v>
      </c>
      <c r="Z88" s="46">
        <f t="shared" si="11"/>
        <v>6.25</v>
      </c>
      <c r="AA88" s="46">
        <f t="shared" si="17"/>
        <v>0</v>
      </c>
      <c r="AB88" s="43">
        <f>VLOOKUP(D88,OBECaZSJaAM!K:T,10,0)</f>
        <v>0</v>
      </c>
      <c r="AC88" s="43" t="str">
        <f t="shared" si="18"/>
        <v>0</v>
      </c>
      <c r="AD88" s="43">
        <f>VLOOKUP(D88,OBECaZSJaAM!K:V,12,0)</f>
        <v>0</v>
      </c>
      <c r="AE88" s="43">
        <f>VLOOKUP(D88,OBECaZSJaAM!K:W,13,0)</f>
        <v>0</v>
      </c>
      <c r="AF88" s="43">
        <f>(COUNTIFS(OBECaZSJaAM!AG:AG,"A",OBECaZSJaAM!Y:Y,D88,OBECaZSJaAM!AI:AI,"*OBAM*"))+(COUNTIFS(OBECaZSJaAM!AH:AH,"A",OBECaZSJaAM!Y:Y,D88,OBECaZSJaAM!AI:AI,"*OBAM*"))</f>
        <v>0</v>
      </c>
      <c r="AG88" s="43">
        <f>COUNTIFS(OBECaZSJaAM!AG:AG,"A",OBECaZSJaAM!Y:Y,D88,OBECaZSJaAM!AI:AI,"*POAM*")+(COUNTIFS(OBECaZSJaAM!AH:AH,"A",OBECaZSJaAM!Y:Y,D88,OBECaZSJaAM!AI:AI,"*POAM*"))+(COUNTIFS(OBECaZSJaAM!AG:AG,"A",OBECaZSJaAM!Y:Y,D88,OBECaZSJaAM!AI:AI,"*OVMAM*")+(COUNTIFS(OBECaZSJaAM!AH:AH,"A",OBECaZSJaAM!Y:Y,D88,OBECaZSJaAM!AI:AI,"*OVMAM*"))+COUNTIFS(OBECaZSJaAM!AG:AG,"A",OBECaZSJaAM!Y:Y,D88,OBECaZSJaAM!AI:AI,"*SOCAM*")+(COUNTIFS(OBECaZSJaAM!AH:AH,"A",OBECaZSJaAM!Y:Y,D88,OBECaZSJaAM!AI:AI,"*SOCAM*")))</f>
        <v>0</v>
      </c>
      <c r="AH88" s="43">
        <f>(VLOOKUP(D88,OBECaZSJaAM!K:O,5,0))</f>
        <v>0</v>
      </c>
      <c r="AI88" s="43" t="str">
        <f>IFERROR(VLOOKUP(B88,OBECaZSJaAM!A:F,6,0),"")</f>
        <v/>
      </c>
      <c r="AJ88" s="43" t="str">
        <f t="shared" si="12"/>
        <v>katA</v>
      </c>
      <c r="AK88" s="43" t="str">
        <f t="shared" si="19"/>
        <v>N</v>
      </c>
      <c r="AL88" s="43" t="str">
        <f t="shared" si="20"/>
        <v>N</v>
      </c>
      <c r="AM88" s="43">
        <f>(COUNTIFS(OBECaZSJaAM!AG:AG,"A",OBECaZSJaAM!Y:Y,D88))+(COUNTIFS(OBECaZSJaAM!AH:AH,"A",OBECaZSJaAM!Y:Y,D88))-((COUNTIFS(OBECaZSJaAM!AG:AG,"A",OBECaZSJaAM!AI:AI,"OBAM",OBECaZSJaAM!Y:Y,zdroj!D88)+(COUNTIFS(OBECaZSJaAM!AG:AG,"A",OBECaZSJaAM!AI:AI,"OSTAM",OBECaZSJaAM!Y:Y,zdroj!D88)))+(COUNTIFS(OBECaZSJaAM!AH:AH,"A",OBECaZSJaAM!AI:AI,"OBAM",OBECaZSJaAM!Y:Y,zdroj!D88)+(COUNTIFS(OBECaZSJaAM!AH:AH,"A",OBECaZSJaAM!AI:AI,"OSTAM",OBECaZSJaAM!Y:Y,zdroj!D88))))</f>
        <v>0</v>
      </c>
      <c r="AN88" s="43" t="str">
        <f t="shared" si="13"/>
        <v>NEPOKRYTA VĚTŠINA SEAM</v>
      </c>
      <c r="AO88" s="43" t="str">
        <f t="shared" si="21"/>
        <v>katA</v>
      </c>
    </row>
    <row r="89" spans="1:41" x14ac:dyDescent="0.25">
      <c r="A89" s="43">
        <v>10</v>
      </c>
      <c r="B89" s="43" t="s">
        <v>584</v>
      </c>
      <c r="C89" s="43">
        <v>85120</v>
      </c>
      <c r="D89" s="43" t="s">
        <v>585</v>
      </c>
      <c r="E89" s="43" t="s">
        <v>462</v>
      </c>
      <c r="F89" s="43" t="s">
        <v>224</v>
      </c>
      <c r="G89">
        <v>63</v>
      </c>
      <c r="H89">
        <v>22</v>
      </c>
      <c r="I89">
        <v>3</v>
      </c>
      <c r="J89">
        <v>58</v>
      </c>
      <c r="K89">
        <v>5</v>
      </c>
      <c r="L89" s="43">
        <f>(COUNTIFS(OBECaZSJaAM!AG:AG,"A",OBECaZSJaAM!AJ:AJ,"ZPŮSOBILÉ",OBECaZSJaAM!Y:Y,zdroj!D89))+(COUNTIFS(OBECaZSJaAM!AH:AH,"A",OBECaZSJaAM!AJ:AJ,"ZPŮSOBILÉ",OBECaZSJaAM!Y:Y,zdroj!D89))</f>
        <v>0</v>
      </c>
      <c r="M89" s="43">
        <f>COUNTIFS(OBECaZSJaAM!AG:AG,"A",OBECaZSJaAM!AJ:AJ,"ZPŮSOBILÉ",OBECaZSJaAM!Y:Y,zdroj!D89)</f>
        <v>0</v>
      </c>
      <c r="N89" s="43">
        <f>COUNTIFS(OBECaZSJaAM!AH:AH,"A",OBECaZSJaAM!AJ:AJ,"ZPŮSOBILÉ",OBECaZSJaAM!Y:Y,zdroj!D89)</f>
        <v>0</v>
      </c>
      <c r="O89" s="43">
        <f t="shared" si="14"/>
        <v>0</v>
      </c>
      <c r="P89" s="43">
        <f t="shared" si="15"/>
        <v>0</v>
      </c>
      <c r="Q89" s="43">
        <f t="shared" si="16"/>
        <v>0</v>
      </c>
      <c r="R89" s="43">
        <f>COUNTIFS(OBECaZSJaAM!AG:AG,"A",OBECaZSJaAM!Y:Y,D89,OBECaZSJaAM!AI:AI,"*OBAM*")</f>
        <v>0</v>
      </c>
      <c r="S89" s="43">
        <f>COUNTIFS(OBECaZSJaAM!AG:AG,"A",OBECaZSJaAM!Y:Y,D89,OBECaZSJaAM!AI:AI,"*POAM*")</f>
        <v>0</v>
      </c>
      <c r="T89" s="43">
        <f>COUNTIFS(OBECaZSJaAM!AG:AG,"A",OBECaZSJaAM!Y:Y,D89,OBECaZSJaAM!AI:AI,"*OVMAM*")</f>
        <v>0</v>
      </c>
      <c r="U89" s="43">
        <f>COUNTIFS(OBECaZSJaAM!AG:AG,"A",OBECaZSJaAM!Y:Y,D89,OBECaZSJaAM!AI:AI,"*SOCAM*")</f>
        <v>0</v>
      </c>
      <c r="V89" s="43">
        <f>COUNTIFS(OBECaZSJaAM!AH:AH,"A",OBECaZSJaAM!Y:Y,D89,OBECaZSJaAM!AI:AI,"*OBAM*")</f>
        <v>0</v>
      </c>
      <c r="W89" s="43">
        <f>COUNTIFS(OBECaZSJaAM!AH:AH,"A",OBECaZSJaAM!Y:Y,D89,OBECaZSJaAM!AI:AI,"*POAM*")</f>
        <v>0</v>
      </c>
      <c r="X89" s="43">
        <f>COUNTIFS(OBECaZSJaAM!AH:AH,"A",OBECaZSJaAM!Y:Y,D89,OBECaZSJaAM!AI:AI,"*OVMAM*")</f>
        <v>0</v>
      </c>
      <c r="Y89" s="43">
        <f>COUNTIFS(OBECaZSJaAM!AH:AH,"A",OBECaZSJaAM!Y:Y,D89,OBECaZSJaAM!AI:AI,"*SOCAM*")</f>
        <v>0</v>
      </c>
      <c r="Z89" s="46">
        <f t="shared" si="11"/>
        <v>34.92</v>
      </c>
      <c r="AA89" s="46">
        <f t="shared" si="17"/>
        <v>4.76</v>
      </c>
      <c r="AB89" s="43">
        <f>VLOOKUP(D89,OBECaZSJaAM!K:T,10,0)</f>
        <v>0</v>
      </c>
      <c r="AC89" s="43" t="str">
        <f t="shared" si="18"/>
        <v>0</v>
      </c>
      <c r="AD89" s="43">
        <f>VLOOKUP(D89,OBECaZSJaAM!K:V,12,0)</f>
        <v>0</v>
      </c>
      <c r="AE89" s="43">
        <f>VLOOKUP(D89,OBECaZSJaAM!K:W,13,0)</f>
        <v>0</v>
      </c>
      <c r="AF89" s="43">
        <f>(COUNTIFS(OBECaZSJaAM!AG:AG,"A",OBECaZSJaAM!Y:Y,D89,OBECaZSJaAM!AI:AI,"*OBAM*"))+(COUNTIFS(OBECaZSJaAM!AH:AH,"A",OBECaZSJaAM!Y:Y,D89,OBECaZSJaAM!AI:AI,"*OBAM*"))</f>
        <v>0</v>
      </c>
      <c r="AG89" s="43">
        <f>COUNTIFS(OBECaZSJaAM!AG:AG,"A",OBECaZSJaAM!Y:Y,D89,OBECaZSJaAM!AI:AI,"*POAM*")+(COUNTIFS(OBECaZSJaAM!AH:AH,"A",OBECaZSJaAM!Y:Y,D89,OBECaZSJaAM!AI:AI,"*POAM*"))+(COUNTIFS(OBECaZSJaAM!AG:AG,"A",OBECaZSJaAM!Y:Y,D89,OBECaZSJaAM!AI:AI,"*OVMAM*")+(COUNTIFS(OBECaZSJaAM!AH:AH,"A",OBECaZSJaAM!Y:Y,D89,OBECaZSJaAM!AI:AI,"*OVMAM*"))+COUNTIFS(OBECaZSJaAM!AG:AG,"A",OBECaZSJaAM!Y:Y,D89,OBECaZSJaAM!AI:AI,"*SOCAM*")+(COUNTIFS(OBECaZSJaAM!AH:AH,"A",OBECaZSJaAM!Y:Y,D89,OBECaZSJaAM!AI:AI,"*SOCAM*")))</f>
        <v>0</v>
      </c>
      <c r="AH89" s="43">
        <f>(VLOOKUP(D89,OBECaZSJaAM!K:O,5,0))</f>
        <v>0</v>
      </c>
      <c r="AI89" s="43" t="str">
        <f>IFERROR(VLOOKUP(B89,OBECaZSJaAM!A:F,6,0),"")</f>
        <v/>
      </c>
      <c r="AJ89" s="43" t="str">
        <f t="shared" si="12"/>
        <v>katA</v>
      </c>
      <c r="AK89" s="43" t="str">
        <f t="shared" si="19"/>
        <v>N</v>
      </c>
      <c r="AL89" s="43" t="str">
        <f t="shared" si="20"/>
        <v>N</v>
      </c>
      <c r="AM89" s="43">
        <f>(COUNTIFS(OBECaZSJaAM!AG:AG,"A",OBECaZSJaAM!Y:Y,D89))+(COUNTIFS(OBECaZSJaAM!AH:AH,"A",OBECaZSJaAM!Y:Y,D89))-((COUNTIFS(OBECaZSJaAM!AG:AG,"A",OBECaZSJaAM!AI:AI,"OBAM",OBECaZSJaAM!Y:Y,zdroj!D89)+(COUNTIFS(OBECaZSJaAM!AG:AG,"A",OBECaZSJaAM!AI:AI,"OSTAM",OBECaZSJaAM!Y:Y,zdroj!D89)))+(COUNTIFS(OBECaZSJaAM!AH:AH,"A",OBECaZSJaAM!AI:AI,"OBAM",OBECaZSJaAM!Y:Y,zdroj!D89)+(COUNTIFS(OBECaZSJaAM!AH:AH,"A",OBECaZSJaAM!AI:AI,"OSTAM",OBECaZSJaAM!Y:Y,zdroj!D89))))</f>
        <v>0</v>
      </c>
      <c r="AN89" s="43" t="str">
        <f t="shared" si="13"/>
        <v>NEPOKRYTA VĚTŠINA SEAM</v>
      </c>
      <c r="AO89" s="43" t="str">
        <f t="shared" si="21"/>
        <v>katA</v>
      </c>
    </row>
    <row r="90" spans="1:41" x14ac:dyDescent="0.25">
      <c r="A90" s="43">
        <v>10</v>
      </c>
      <c r="B90" s="43" t="s">
        <v>586</v>
      </c>
      <c r="C90" s="43">
        <v>198188</v>
      </c>
      <c r="D90" s="43" t="s">
        <v>587</v>
      </c>
      <c r="E90" s="43" t="s">
        <v>462</v>
      </c>
      <c r="F90" s="43" t="s">
        <v>231</v>
      </c>
      <c r="G90">
        <v>65</v>
      </c>
      <c r="H90">
        <v>1</v>
      </c>
      <c r="I90">
        <v>1</v>
      </c>
      <c r="J90">
        <v>58</v>
      </c>
      <c r="K90">
        <v>7</v>
      </c>
      <c r="L90" s="43">
        <f>(COUNTIFS(OBECaZSJaAM!AG:AG,"A",OBECaZSJaAM!AJ:AJ,"ZPŮSOBILÉ",OBECaZSJaAM!Y:Y,zdroj!D90))+(COUNTIFS(OBECaZSJaAM!AH:AH,"A",OBECaZSJaAM!AJ:AJ,"ZPŮSOBILÉ",OBECaZSJaAM!Y:Y,zdroj!D90))</f>
        <v>0</v>
      </c>
      <c r="M90" s="43">
        <f>COUNTIFS(OBECaZSJaAM!AG:AG,"A",OBECaZSJaAM!AJ:AJ,"ZPŮSOBILÉ",OBECaZSJaAM!Y:Y,zdroj!D90)</f>
        <v>0</v>
      </c>
      <c r="N90" s="43">
        <f>COUNTIFS(OBECaZSJaAM!AH:AH,"A",OBECaZSJaAM!AJ:AJ,"ZPŮSOBILÉ",OBECaZSJaAM!Y:Y,zdroj!D90)</f>
        <v>0</v>
      </c>
      <c r="O90" s="43">
        <f t="shared" si="14"/>
        <v>0</v>
      </c>
      <c r="P90" s="43">
        <f t="shared" si="15"/>
        <v>0</v>
      </c>
      <c r="Q90" s="43">
        <f t="shared" si="16"/>
        <v>0</v>
      </c>
      <c r="R90" s="43">
        <f>COUNTIFS(OBECaZSJaAM!AG:AG,"A",OBECaZSJaAM!Y:Y,D90,OBECaZSJaAM!AI:AI,"*OBAM*")</f>
        <v>0</v>
      </c>
      <c r="S90" s="43">
        <f>COUNTIFS(OBECaZSJaAM!AG:AG,"A",OBECaZSJaAM!Y:Y,D90,OBECaZSJaAM!AI:AI,"*POAM*")</f>
        <v>0</v>
      </c>
      <c r="T90" s="43">
        <f>COUNTIFS(OBECaZSJaAM!AG:AG,"A",OBECaZSJaAM!Y:Y,D90,OBECaZSJaAM!AI:AI,"*OVMAM*")</f>
        <v>0</v>
      </c>
      <c r="U90" s="43">
        <f>COUNTIFS(OBECaZSJaAM!AG:AG,"A",OBECaZSJaAM!Y:Y,D90,OBECaZSJaAM!AI:AI,"*SOCAM*")</f>
        <v>0</v>
      </c>
      <c r="V90" s="43">
        <f>COUNTIFS(OBECaZSJaAM!AH:AH,"A",OBECaZSJaAM!Y:Y,D90,OBECaZSJaAM!AI:AI,"*OBAM*")</f>
        <v>0</v>
      </c>
      <c r="W90" s="43">
        <f>COUNTIFS(OBECaZSJaAM!AH:AH,"A",OBECaZSJaAM!Y:Y,D90,OBECaZSJaAM!AI:AI,"*POAM*")</f>
        <v>0</v>
      </c>
      <c r="X90" s="43">
        <f>COUNTIFS(OBECaZSJaAM!AH:AH,"A",OBECaZSJaAM!Y:Y,D90,OBECaZSJaAM!AI:AI,"*OVMAM*")</f>
        <v>0</v>
      </c>
      <c r="Y90" s="43">
        <f>COUNTIFS(OBECaZSJaAM!AH:AH,"A",OBECaZSJaAM!Y:Y,D90,OBECaZSJaAM!AI:AI,"*SOCAM*")</f>
        <v>0</v>
      </c>
      <c r="Z90" s="46">
        <f t="shared" si="11"/>
        <v>1.54</v>
      </c>
      <c r="AA90" s="46">
        <f t="shared" si="17"/>
        <v>1.54</v>
      </c>
      <c r="AB90" s="43">
        <f>VLOOKUP(D90,OBECaZSJaAM!K:T,10,0)</f>
        <v>0</v>
      </c>
      <c r="AC90" s="43" t="str">
        <f t="shared" si="18"/>
        <v>0</v>
      </c>
      <c r="AD90" s="43">
        <f>VLOOKUP(D90,OBECaZSJaAM!K:V,12,0)</f>
        <v>0</v>
      </c>
      <c r="AE90" s="43">
        <f>VLOOKUP(D90,OBECaZSJaAM!K:W,13,0)</f>
        <v>0</v>
      </c>
      <c r="AF90" s="43">
        <f>(COUNTIFS(OBECaZSJaAM!AG:AG,"A",OBECaZSJaAM!Y:Y,D90,OBECaZSJaAM!AI:AI,"*OBAM*"))+(COUNTIFS(OBECaZSJaAM!AH:AH,"A",OBECaZSJaAM!Y:Y,D90,OBECaZSJaAM!AI:AI,"*OBAM*"))</f>
        <v>0</v>
      </c>
      <c r="AG90" s="43">
        <f>COUNTIFS(OBECaZSJaAM!AG:AG,"A",OBECaZSJaAM!Y:Y,D90,OBECaZSJaAM!AI:AI,"*POAM*")+(COUNTIFS(OBECaZSJaAM!AH:AH,"A",OBECaZSJaAM!Y:Y,D90,OBECaZSJaAM!AI:AI,"*POAM*"))+(COUNTIFS(OBECaZSJaAM!AG:AG,"A",OBECaZSJaAM!Y:Y,D90,OBECaZSJaAM!AI:AI,"*OVMAM*")+(COUNTIFS(OBECaZSJaAM!AH:AH,"A",OBECaZSJaAM!Y:Y,D90,OBECaZSJaAM!AI:AI,"*OVMAM*"))+COUNTIFS(OBECaZSJaAM!AG:AG,"A",OBECaZSJaAM!Y:Y,D90,OBECaZSJaAM!AI:AI,"*SOCAM*")+(COUNTIFS(OBECaZSJaAM!AH:AH,"A",OBECaZSJaAM!Y:Y,D90,OBECaZSJaAM!AI:AI,"*SOCAM*")))</f>
        <v>0</v>
      </c>
      <c r="AH90" s="43">
        <f>(VLOOKUP(D90,OBECaZSJaAM!K:O,5,0))</f>
        <v>0</v>
      </c>
      <c r="AI90" s="43" t="str">
        <f>IFERROR(VLOOKUP(B90,OBECaZSJaAM!A:F,6,0),"")</f>
        <v/>
      </c>
      <c r="AJ90" s="43" t="str">
        <f t="shared" si="12"/>
        <v>katB</v>
      </c>
      <c r="AK90" s="43" t="str">
        <f t="shared" si="19"/>
        <v>N</v>
      </c>
      <c r="AL90" s="43" t="str">
        <f t="shared" si="20"/>
        <v>N</v>
      </c>
      <c r="AM90" s="43">
        <f>(COUNTIFS(OBECaZSJaAM!AG:AG,"A",OBECaZSJaAM!Y:Y,D90))+(COUNTIFS(OBECaZSJaAM!AH:AH,"A",OBECaZSJaAM!Y:Y,D90))-((COUNTIFS(OBECaZSJaAM!AG:AG,"A",OBECaZSJaAM!AI:AI,"OBAM",OBECaZSJaAM!Y:Y,zdroj!D90)+(COUNTIFS(OBECaZSJaAM!AG:AG,"A",OBECaZSJaAM!AI:AI,"OSTAM",OBECaZSJaAM!Y:Y,zdroj!D90)))+(COUNTIFS(OBECaZSJaAM!AH:AH,"A",OBECaZSJaAM!AI:AI,"OBAM",OBECaZSJaAM!Y:Y,zdroj!D90)+(COUNTIFS(OBECaZSJaAM!AH:AH,"A",OBECaZSJaAM!AI:AI,"OSTAM",OBECaZSJaAM!Y:Y,zdroj!D90))))</f>
        <v>0</v>
      </c>
      <c r="AN90" s="43" t="str">
        <f t="shared" si="13"/>
        <v>NEPOKRYTA VĚTŠINA SEAM</v>
      </c>
      <c r="AO90" s="43" t="str">
        <f t="shared" si="21"/>
        <v>katB</v>
      </c>
    </row>
    <row r="91" spans="1:41" x14ac:dyDescent="0.25">
      <c r="A91" s="43">
        <v>10</v>
      </c>
      <c r="B91" s="43" t="s">
        <v>586</v>
      </c>
      <c r="C91" s="43">
        <v>86894</v>
      </c>
      <c r="D91" s="43" t="s">
        <v>588</v>
      </c>
      <c r="E91" s="43" t="s">
        <v>462</v>
      </c>
      <c r="F91" s="43" t="s">
        <v>224</v>
      </c>
      <c r="G91">
        <v>79</v>
      </c>
      <c r="H91">
        <v>30</v>
      </c>
      <c r="I91">
        <v>2</v>
      </c>
      <c r="J91">
        <v>67</v>
      </c>
      <c r="K91">
        <v>12</v>
      </c>
      <c r="L91" s="43">
        <f>(COUNTIFS(OBECaZSJaAM!AG:AG,"A",OBECaZSJaAM!AJ:AJ,"ZPŮSOBILÉ",OBECaZSJaAM!Y:Y,zdroj!D91))+(COUNTIFS(OBECaZSJaAM!AH:AH,"A",OBECaZSJaAM!AJ:AJ,"ZPŮSOBILÉ",OBECaZSJaAM!Y:Y,zdroj!D91))</f>
        <v>0</v>
      </c>
      <c r="M91" s="43">
        <f>COUNTIFS(OBECaZSJaAM!AG:AG,"A",OBECaZSJaAM!AJ:AJ,"ZPŮSOBILÉ",OBECaZSJaAM!Y:Y,zdroj!D91)</f>
        <v>0</v>
      </c>
      <c r="N91" s="43">
        <f>COUNTIFS(OBECaZSJaAM!AH:AH,"A",OBECaZSJaAM!AJ:AJ,"ZPŮSOBILÉ",OBECaZSJaAM!Y:Y,zdroj!D91)</f>
        <v>0</v>
      </c>
      <c r="O91" s="43">
        <f t="shared" si="14"/>
        <v>0</v>
      </c>
      <c r="P91" s="43">
        <f t="shared" si="15"/>
        <v>0</v>
      </c>
      <c r="Q91" s="43">
        <f t="shared" si="16"/>
        <v>0</v>
      </c>
      <c r="R91" s="43">
        <f>COUNTIFS(OBECaZSJaAM!AG:AG,"A",OBECaZSJaAM!Y:Y,D91,OBECaZSJaAM!AI:AI,"*OBAM*")</f>
        <v>0</v>
      </c>
      <c r="S91" s="43">
        <f>COUNTIFS(OBECaZSJaAM!AG:AG,"A",OBECaZSJaAM!Y:Y,D91,OBECaZSJaAM!AI:AI,"*POAM*")</f>
        <v>0</v>
      </c>
      <c r="T91" s="43">
        <f>COUNTIFS(OBECaZSJaAM!AG:AG,"A",OBECaZSJaAM!Y:Y,D91,OBECaZSJaAM!AI:AI,"*OVMAM*")</f>
        <v>0</v>
      </c>
      <c r="U91" s="43">
        <f>COUNTIFS(OBECaZSJaAM!AG:AG,"A",OBECaZSJaAM!Y:Y,D91,OBECaZSJaAM!AI:AI,"*SOCAM*")</f>
        <v>0</v>
      </c>
      <c r="V91" s="43">
        <f>COUNTIFS(OBECaZSJaAM!AH:AH,"A",OBECaZSJaAM!Y:Y,D91,OBECaZSJaAM!AI:AI,"*OBAM*")</f>
        <v>0</v>
      </c>
      <c r="W91" s="43">
        <f>COUNTIFS(OBECaZSJaAM!AH:AH,"A",OBECaZSJaAM!Y:Y,D91,OBECaZSJaAM!AI:AI,"*POAM*")</f>
        <v>0</v>
      </c>
      <c r="X91" s="43">
        <f>COUNTIFS(OBECaZSJaAM!AH:AH,"A",OBECaZSJaAM!Y:Y,D91,OBECaZSJaAM!AI:AI,"*OVMAM*")</f>
        <v>0</v>
      </c>
      <c r="Y91" s="43">
        <f>COUNTIFS(OBECaZSJaAM!AH:AH,"A",OBECaZSJaAM!Y:Y,D91,OBECaZSJaAM!AI:AI,"*SOCAM*")</f>
        <v>0</v>
      </c>
      <c r="Z91" s="46">
        <f t="shared" si="11"/>
        <v>37.97</v>
      </c>
      <c r="AA91" s="46">
        <f t="shared" si="17"/>
        <v>2.5299999999999998</v>
      </c>
      <c r="AB91" s="43">
        <f>VLOOKUP(D91,OBECaZSJaAM!K:T,10,0)</f>
        <v>0</v>
      </c>
      <c r="AC91" s="43" t="str">
        <f t="shared" si="18"/>
        <v>0</v>
      </c>
      <c r="AD91" s="43">
        <f>VLOOKUP(D91,OBECaZSJaAM!K:V,12,0)</f>
        <v>0</v>
      </c>
      <c r="AE91" s="43">
        <f>VLOOKUP(D91,OBECaZSJaAM!K:W,13,0)</f>
        <v>0</v>
      </c>
      <c r="AF91" s="43">
        <f>(COUNTIFS(OBECaZSJaAM!AG:AG,"A",OBECaZSJaAM!Y:Y,D91,OBECaZSJaAM!AI:AI,"*OBAM*"))+(COUNTIFS(OBECaZSJaAM!AH:AH,"A",OBECaZSJaAM!Y:Y,D91,OBECaZSJaAM!AI:AI,"*OBAM*"))</f>
        <v>0</v>
      </c>
      <c r="AG91" s="43">
        <f>COUNTIFS(OBECaZSJaAM!AG:AG,"A",OBECaZSJaAM!Y:Y,D91,OBECaZSJaAM!AI:AI,"*POAM*")+(COUNTIFS(OBECaZSJaAM!AH:AH,"A",OBECaZSJaAM!Y:Y,D91,OBECaZSJaAM!AI:AI,"*POAM*"))+(COUNTIFS(OBECaZSJaAM!AG:AG,"A",OBECaZSJaAM!Y:Y,D91,OBECaZSJaAM!AI:AI,"*OVMAM*")+(COUNTIFS(OBECaZSJaAM!AH:AH,"A",OBECaZSJaAM!Y:Y,D91,OBECaZSJaAM!AI:AI,"*OVMAM*"))+COUNTIFS(OBECaZSJaAM!AG:AG,"A",OBECaZSJaAM!Y:Y,D91,OBECaZSJaAM!AI:AI,"*SOCAM*")+(COUNTIFS(OBECaZSJaAM!AH:AH,"A",OBECaZSJaAM!Y:Y,D91,OBECaZSJaAM!AI:AI,"*SOCAM*")))</f>
        <v>0</v>
      </c>
      <c r="AH91" s="43">
        <f>(VLOOKUP(D91,OBECaZSJaAM!K:O,5,0))</f>
        <v>0</v>
      </c>
      <c r="AI91" s="43" t="str">
        <f>IFERROR(VLOOKUP(B91,OBECaZSJaAM!A:F,6,0),"")</f>
        <v/>
      </c>
      <c r="AJ91" s="43" t="str">
        <f t="shared" si="12"/>
        <v>katA</v>
      </c>
      <c r="AK91" s="43" t="str">
        <f t="shared" si="19"/>
        <v>N</v>
      </c>
      <c r="AL91" s="43" t="str">
        <f t="shared" si="20"/>
        <v>N</v>
      </c>
      <c r="AM91" s="43">
        <f>(COUNTIFS(OBECaZSJaAM!AG:AG,"A",OBECaZSJaAM!Y:Y,D91))+(COUNTIFS(OBECaZSJaAM!AH:AH,"A",OBECaZSJaAM!Y:Y,D91))-((COUNTIFS(OBECaZSJaAM!AG:AG,"A",OBECaZSJaAM!AI:AI,"OBAM",OBECaZSJaAM!Y:Y,zdroj!D91)+(COUNTIFS(OBECaZSJaAM!AG:AG,"A",OBECaZSJaAM!AI:AI,"OSTAM",OBECaZSJaAM!Y:Y,zdroj!D91)))+(COUNTIFS(OBECaZSJaAM!AH:AH,"A",OBECaZSJaAM!AI:AI,"OBAM",OBECaZSJaAM!Y:Y,zdroj!D91)+(COUNTIFS(OBECaZSJaAM!AH:AH,"A",OBECaZSJaAM!AI:AI,"OSTAM",OBECaZSJaAM!Y:Y,zdroj!D91))))</f>
        <v>0</v>
      </c>
      <c r="AN91" s="43" t="str">
        <f t="shared" si="13"/>
        <v>NEPOKRYTA VĚTŠINA SEAM</v>
      </c>
      <c r="AO91" s="43" t="str">
        <f t="shared" si="21"/>
        <v>katA</v>
      </c>
    </row>
    <row r="92" spans="1:41" x14ac:dyDescent="0.25">
      <c r="A92" s="43">
        <v>10</v>
      </c>
      <c r="B92" s="43" t="s">
        <v>589</v>
      </c>
      <c r="C92" s="43">
        <v>325597</v>
      </c>
      <c r="D92" s="43" t="s">
        <v>590</v>
      </c>
      <c r="E92" s="43" t="s">
        <v>462</v>
      </c>
      <c r="F92" s="43" t="s">
        <v>224</v>
      </c>
      <c r="G92">
        <v>10</v>
      </c>
      <c r="H92">
        <v>4</v>
      </c>
      <c r="I92">
        <v>0</v>
      </c>
      <c r="J92">
        <v>2</v>
      </c>
      <c r="K92">
        <v>8</v>
      </c>
      <c r="L92" s="43">
        <f>(COUNTIFS(OBECaZSJaAM!AG:AG,"A",OBECaZSJaAM!AJ:AJ,"ZPŮSOBILÉ",OBECaZSJaAM!Y:Y,zdroj!D92))+(COUNTIFS(OBECaZSJaAM!AH:AH,"A",OBECaZSJaAM!AJ:AJ,"ZPŮSOBILÉ",OBECaZSJaAM!Y:Y,zdroj!D92))</f>
        <v>0</v>
      </c>
      <c r="M92" s="43">
        <f>COUNTIFS(OBECaZSJaAM!AG:AG,"A",OBECaZSJaAM!AJ:AJ,"ZPŮSOBILÉ",OBECaZSJaAM!Y:Y,zdroj!D92)</f>
        <v>0</v>
      </c>
      <c r="N92" s="43">
        <f>COUNTIFS(OBECaZSJaAM!AH:AH,"A",OBECaZSJaAM!AJ:AJ,"ZPŮSOBILÉ",OBECaZSJaAM!Y:Y,zdroj!D92)</f>
        <v>0</v>
      </c>
      <c r="O92" s="43">
        <f t="shared" si="14"/>
        <v>0</v>
      </c>
      <c r="P92" s="43">
        <f t="shared" si="15"/>
        <v>0</v>
      </c>
      <c r="Q92" s="43">
        <f t="shared" si="16"/>
        <v>0</v>
      </c>
      <c r="R92" s="43">
        <f>COUNTIFS(OBECaZSJaAM!AG:AG,"A",OBECaZSJaAM!Y:Y,D92,OBECaZSJaAM!AI:AI,"*OBAM*")</f>
        <v>0</v>
      </c>
      <c r="S92" s="43">
        <f>COUNTIFS(OBECaZSJaAM!AG:AG,"A",OBECaZSJaAM!Y:Y,D92,OBECaZSJaAM!AI:AI,"*POAM*")</f>
        <v>0</v>
      </c>
      <c r="T92" s="43">
        <f>COUNTIFS(OBECaZSJaAM!AG:AG,"A",OBECaZSJaAM!Y:Y,D92,OBECaZSJaAM!AI:AI,"*OVMAM*")</f>
        <v>0</v>
      </c>
      <c r="U92" s="43">
        <f>COUNTIFS(OBECaZSJaAM!AG:AG,"A",OBECaZSJaAM!Y:Y,D92,OBECaZSJaAM!AI:AI,"*SOCAM*")</f>
        <v>0</v>
      </c>
      <c r="V92" s="43">
        <f>COUNTIFS(OBECaZSJaAM!AH:AH,"A",OBECaZSJaAM!Y:Y,D92,OBECaZSJaAM!AI:AI,"*OBAM*")</f>
        <v>0</v>
      </c>
      <c r="W92" s="43">
        <f>COUNTIFS(OBECaZSJaAM!AH:AH,"A",OBECaZSJaAM!Y:Y,D92,OBECaZSJaAM!AI:AI,"*POAM*")</f>
        <v>0</v>
      </c>
      <c r="X92" s="43">
        <f>COUNTIFS(OBECaZSJaAM!AH:AH,"A",OBECaZSJaAM!Y:Y,D92,OBECaZSJaAM!AI:AI,"*OVMAM*")</f>
        <v>0</v>
      </c>
      <c r="Y92" s="43">
        <f>COUNTIFS(OBECaZSJaAM!AH:AH,"A",OBECaZSJaAM!Y:Y,D92,OBECaZSJaAM!AI:AI,"*SOCAM*")</f>
        <v>0</v>
      </c>
      <c r="Z92" s="46">
        <f t="shared" si="11"/>
        <v>40</v>
      </c>
      <c r="AA92" s="46">
        <f t="shared" si="17"/>
        <v>0</v>
      </c>
      <c r="AB92" s="43">
        <f>VLOOKUP(D92,OBECaZSJaAM!K:T,10,0)</f>
        <v>0</v>
      </c>
      <c r="AC92" s="43" t="str">
        <f t="shared" si="18"/>
        <v>0</v>
      </c>
      <c r="AD92" s="43">
        <f>VLOOKUP(D92,OBECaZSJaAM!K:V,12,0)</f>
        <v>0</v>
      </c>
      <c r="AE92" s="43">
        <f>VLOOKUP(D92,OBECaZSJaAM!K:W,13,0)</f>
        <v>0</v>
      </c>
      <c r="AF92" s="43">
        <f>(COUNTIFS(OBECaZSJaAM!AG:AG,"A",OBECaZSJaAM!Y:Y,D92,OBECaZSJaAM!AI:AI,"*OBAM*"))+(COUNTIFS(OBECaZSJaAM!AH:AH,"A",OBECaZSJaAM!Y:Y,D92,OBECaZSJaAM!AI:AI,"*OBAM*"))</f>
        <v>0</v>
      </c>
      <c r="AG92" s="43">
        <f>COUNTIFS(OBECaZSJaAM!AG:AG,"A",OBECaZSJaAM!Y:Y,D92,OBECaZSJaAM!AI:AI,"*POAM*")+(COUNTIFS(OBECaZSJaAM!AH:AH,"A",OBECaZSJaAM!Y:Y,D92,OBECaZSJaAM!AI:AI,"*POAM*"))+(COUNTIFS(OBECaZSJaAM!AG:AG,"A",OBECaZSJaAM!Y:Y,D92,OBECaZSJaAM!AI:AI,"*OVMAM*")+(COUNTIFS(OBECaZSJaAM!AH:AH,"A",OBECaZSJaAM!Y:Y,D92,OBECaZSJaAM!AI:AI,"*OVMAM*"))+COUNTIFS(OBECaZSJaAM!AG:AG,"A",OBECaZSJaAM!Y:Y,D92,OBECaZSJaAM!AI:AI,"*SOCAM*")+(COUNTIFS(OBECaZSJaAM!AH:AH,"A",OBECaZSJaAM!Y:Y,D92,OBECaZSJaAM!AI:AI,"*SOCAM*")))</f>
        <v>0</v>
      </c>
      <c r="AH92" s="43">
        <f>(VLOOKUP(D92,OBECaZSJaAM!K:O,5,0))</f>
        <v>0</v>
      </c>
      <c r="AI92" s="43" t="str">
        <f>IFERROR(VLOOKUP(B92,OBECaZSJaAM!A:F,6,0),"")</f>
        <v/>
      </c>
      <c r="AJ92" s="43" t="str">
        <f t="shared" si="12"/>
        <v>katA</v>
      </c>
      <c r="AK92" s="43" t="str">
        <f t="shared" si="19"/>
        <v>N</v>
      </c>
      <c r="AL92" s="43" t="str">
        <f t="shared" si="20"/>
        <v>N</v>
      </c>
      <c r="AM92" s="43">
        <f>(COUNTIFS(OBECaZSJaAM!AG:AG,"A",OBECaZSJaAM!Y:Y,D92))+(COUNTIFS(OBECaZSJaAM!AH:AH,"A",OBECaZSJaAM!Y:Y,D92))-((COUNTIFS(OBECaZSJaAM!AG:AG,"A",OBECaZSJaAM!AI:AI,"OBAM",OBECaZSJaAM!Y:Y,zdroj!D92)+(COUNTIFS(OBECaZSJaAM!AG:AG,"A",OBECaZSJaAM!AI:AI,"OSTAM",OBECaZSJaAM!Y:Y,zdroj!D92)))+(COUNTIFS(OBECaZSJaAM!AH:AH,"A",OBECaZSJaAM!AI:AI,"OBAM",OBECaZSJaAM!Y:Y,zdroj!D92)+(COUNTIFS(OBECaZSJaAM!AH:AH,"A",OBECaZSJaAM!AI:AI,"OSTAM",OBECaZSJaAM!Y:Y,zdroj!D92))))</f>
        <v>0</v>
      </c>
      <c r="AN92" s="43" t="str">
        <f t="shared" si="13"/>
        <v>NEPOKRYTA VĚTŠINA SEAM</v>
      </c>
      <c r="AO92" s="43" t="str">
        <f t="shared" si="21"/>
        <v>katA</v>
      </c>
    </row>
    <row r="93" spans="1:41" x14ac:dyDescent="0.25">
      <c r="A93" s="43">
        <v>10</v>
      </c>
      <c r="B93" s="43" t="s">
        <v>589</v>
      </c>
      <c r="C93" s="43">
        <v>87068</v>
      </c>
      <c r="D93" s="43" t="s">
        <v>591</v>
      </c>
      <c r="E93" s="43" t="s">
        <v>462</v>
      </c>
      <c r="F93" s="43" t="s">
        <v>224</v>
      </c>
      <c r="G93">
        <v>88</v>
      </c>
      <c r="H93">
        <v>19</v>
      </c>
      <c r="I93">
        <v>0</v>
      </c>
      <c r="J93">
        <v>81</v>
      </c>
      <c r="K93">
        <v>7</v>
      </c>
      <c r="L93" s="43">
        <f>(COUNTIFS(OBECaZSJaAM!AG:AG,"A",OBECaZSJaAM!AJ:AJ,"ZPŮSOBILÉ",OBECaZSJaAM!Y:Y,zdroj!D93))+(COUNTIFS(OBECaZSJaAM!AH:AH,"A",OBECaZSJaAM!AJ:AJ,"ZPŮSOBILÉ",OBECaZSJaAM!Y:Y,zdroj!D93))</f>
        <v>0</v>
      </c>
      <c r="M93" s="43">
        <f>COUNTIFS(OBECaZSJaAM!AG:AG,"A",OBECaZSJaAM!AJ:AJ,"ZPŮSOBILÉ",OBECaZSJaAM!Y:Y,zdroj!D93)</f>
        <v>0</v>
      </c>
      <c r="N93" s="43">
        <f>COUNTIFS(OBECaZSJaAM!AH:AH,"A",OBECaZSJaAM!AJ:AJ,"ZPŮSOBILÉ",OBECaZSJaAM!Y:Y,zdroj!D93)</f>
        <v>0</v>
      </c>
      <c r="O93" s="43">
        <f t="shared" si="14"/>
        <v>0</v>
      </c>
      <c r="P93" s="43">
        <f t="shared" si="15"/>
        <v>0</v>
      </c>
      <c r="Q93" s="43">
        <f t="shared" si="16"/>
        <v>0</v>
      </c>
      <c r="R93" s="43">
        <f>COUNTIFS(OBECaZSJaAM!AG:AG,"A",OBECaZSJaAM!Y:Y,D93,OBECaZSJaAM!AI:AI,"*OBAM*")</f>
        <v>0</v>
      </c>
      <c r="S93" s="43">
        <f>COUNTIFS(OBECaZSJaAM!AG:AG,"A",OBECaZSJaAM!Y:Y,D93,OBECaZSJaAM!AI:AI,"*POAM*")</f>
        <v>0</v>
      </c>
      <c r="T93" s="43">
        <f>COUNTIFS(OBECaZSJaAM!AG:AG,"A",OBECaZSJaAM!Y:Y,D93,OBECaZSJaAM!AI:AI,"*OVMAM*")</f>
        <v>0</v>
      </c>
      <c r="U93" s="43">
        <f>COUNTIFS(OBECaZSJaAM!AG:AG,"A",OBECaZSJaAM!Y:Y,D93,OBECaZSJaAM!AI:AI,"*SOCAM*")</f>
        <v>0</v>
      </c>
      <c r="V93" s="43">
        <f>COUNTIFS(OBECaZSJaAM!AH:AH,"A",OBECaZSJaAM!Y:Y,D93,OBECaZSJaAM!AI:AI,"*OBAM*")</f>
        <v>0</v>
      </c>
      <c r="W93" s="43">
        <f>COUNTIFS(OBECaZSJaAM!AH:AH,"A",OBECaZSJaAM!Y:Y,D93,OBECaZSJaAM!AI:AI,"*POAM*")</f>
        <v>0</v>
      </c>
      <c r="X93" s="43">
        <f>COUNTIFS(OBECaZSJaAM!AH:AH,"A",OBECaZSJaAM!Y:Y,D93,OBECaZSJaAM!AI:AI,"*OVMAM*")</f>
        <v>0</v>
      </c>
      <c r="Y93" s="43">
        <f>COUNTIFS(OBECaZSJaAM!AH:AH,"A",OBECaZSJaAM!Y:Y,D93,OBECaZSJaAM!AI:AI,"*SOCAM*")</f>
        <v>0</v>
      </c>
      <c r="Z93" s="46">
        <f t="shared" si="11"/>
        <v>21.59</v>
      </c>
      <c r="AA93" s="46">
        <f t="shared" si="17"/>
        <v>0</v>
      </c>
      <c r="AB93" s="43">
        <f>VLOOKUP(D93,OBECaZSJaAM!K:T,10,0)</f>
        <v>0</v>
      </c>
      <c r="AC93" s="43" t="str">
        <f t="shared" si="18"/>
        <v>0</v>
      </c>
      <c r="AD93" s="43">
        <f>VLOOKUP(D93,OBECaZSJaAM!K:V,12,0)</f>
        <v>0</v>
      </c>
      <c r="AE93" s="43">
        <f>VLOOKUP(D93,OBECaZSJaAM!K:W,13,0)</f>
        <v>0</v>
      </c>
      <c r="AF93" s="43">
        <f>(COUNTIFS(OBECaZSJaAM!AG:AG,"A",OBECaZSJaAM!Y:Y,D93,OBECaZSJaAM!AI:AI,"*OBAM*"))+(COUNTIFS(OBECaZSJaAM!AH:AH,"A",OBECaZSJaAM!Y:Y,D93,OBECaZSJaAM!AI:AI,"*OBAM*"))</f>
        <v>0</v>
      </c>
      <c r="AG93" s="43">
        <f>COUNTIFS(OBECaZSJaAM!AG:AG,"A",OBECaZSJaAM!Y:Y,D93,OBECaZSJaAM!AI:AI,"*POAM*")+(COUNTIFS(OBECaZSJaAM!AH:AH,"A",OBECaZSJaAM!Y:Y,D93,OBECaZSJaAM!AI:AI,"*POAM*"))+(COUNTIFS(OBECaZSJaAM!AG:AG,"A",OBECaZSJaAM!Y:Y,D93,OBECaZSJaAM!AI:AI,"*OVMAM*")+(COUNTIFS(OBECaZSJaAM!AH:AH,"A",OBECaZSJaAM!Y:Y,D93,OBECaZSJaAM!AI:AI,"*OVMAM*"))+COUNTIFS(OBECaZSJaAM!AG:AG,"A",OBECaZSJaAM!Y:Y,D93,OBECaZSJaAM!AI:AI,"*SOCAM*")+(COUNTIFS(OBECaZSJaAM!AH:AH,"A",OBECaZSJaAM!Y:Y,D93,OBECaZSJaAM!AI:AI,"*SOCAM*")))</f>
        <v>0</v>
      </c>
      <c r="AH93" s="43">
        <f>(VLOOKUP(D93,OBECaZSJaAM!K:O,5,0))</f>
        <v>0</v>
      </c>
      <c r="AI93" s="43" t="str">
        <f>IFERROR(VLOOKUP(B93,OBECaZSJaAM!A:F,6,0),"")</f>
        <v/>
      </c>
      <c r="AJ93" s="43" t="str">
        <f t="shared" si="12"/>
        <v>katA</v>
      </c>
      <c r="AK93" s="43" t="str">
        <f t="shared" si="19"/>
        <v>N</v>
      </c>
      <c r="AL93" s="43" t="str">
        <f t="shared" si="20"/>
        <v>N</v>
      </c>
      <c r="AM93" s="43">
        <f>(COUNTIFS(OBECaZSJaAM!AG:AG,"A",OBECaZSJaAM!Y:Y,D93))+(COUNTIFS(OBECaZSJaAM!AH:AH,"A",OBECaZSJaAM!Y:Y,D93))-((COUNTIFS(OBECaZSJaAM!AG:AG,"A",OBECaZSJaAM!AI:AI,"OBAM",OBECaZSJaAM!Y:Y,zdroj!D93)+(COUNTIFS(OBECaZSJaAM!AG:AG,"A",OBECaZSJaAM!AI:AI,"OSTAM",OBECaZSJaAM!Y:Y,zdroj!D93)))+(COUNTIFS(OBECaZSJaAM!AH:AH,"A",OBECaZSJaAM!AI:AI,"OBAM",OBECaZSJaAM!Y:Y,zdroj!D93)+(COUNTIFS(OBECaZSJaAM!AH:AH,"A",OBECaZSJaAM!AI:AI,"OSTAM",OBECaZSJaAM!Y:Y,zdroj!D93))))</f>
        <v>0</v>
      </c>
      <c r="AN93" s="43" t="str">
        <f t="shared" si="13"/>
        <v>NEPOKRYTA VĚTŠINA SEAM</v>
      </c>
      <c r="AO93" s="43" t="str">
        <f t="shared" si="21"/>
        <v>katA</v>
      </c>
    </row>
    <row r="94" spans="1:41" x14ac:dyDescent="0.25">
      <c r="A94" s="43">
        <v>10</v>
      </c>
      <c r="B94" s="43" t="s">
        <v>589</v>
      </c>
      <c r="C94" s="43">
        <v>87076</v>
      </c>
      <c r="D94" s="43" t="s">
        <v>592</v>
      </c>
      <c r="E94" s="43" t="s">
        <v>462</v>
      </c>
      <c r="F94" s="43" t="s">
        <v>231</v>
      </c>
      <c r="G94">
        <v>72</v>
      </c>
      <c r="H94">
        <v>34</v>
      </c>
      <c r="I94">
        <v>34</v>
      </c>
      <c r="J94">
        <v>43</v>
      </c>
      <c r="K94">
        <v>29</v>
      </c>
      <c r="L94" s="43">
        <f>(COUNTIFS(OBECaZSJaAM!AG:AG,"A",OBECaZSJaAM!AJ:AJ,"ZPŮSOBILÉ",OBECaZSJaAM!Y:Y,zdroj!D94))+(COUNTIFS(OBECaZSJaAM!AH:AH,"A",OBECaZSJaAM!AJ:AJ,"ZPŮSOBILÉ",OBECaZSJaAM!Y:Y,zdroj!D94))</f>
        <v>0</v>
      </c>
      <c r="M94" s="43">
        <f>COUNTIFS(OBECaZSJaAM!AG:AG,"A",OBECaZSJaAM!AJ:AJ,"ZPŮSOBILÉ",OBECaZSJaAM!Y:Y,zdroj!D94)</f>
        <v>0</v>
      </c>
      <c r="N94" s="43">
        <f>COUNTIFS(OBECaZSJaAM!AH:AH,"A",OBECaZSJaAM!AJ:AJ,"ZPŮSOBILÉ",OBECaZSJaAM!Y:Y,zdroj!D94)</f>
        <v>0</v>
      </c>
      <c r="O94" s="43">
        <f t="shared" si="14"/>
        <v>0</v>
      </c>
      <c r="P94" s="43">
        <f t="shared" si="15"/>
        <v>0</v>
      </c>
      <c r="Q94" s="43">
        <f t="shared" si="16"/>
        <v>0</v>
      </c>
      <c r="R94" s="43">
        <f>COUNTIFS(OBECaZSJaAM!AG:AG,"A",OBECaZSJaAM!Y:Y,D94,OBECaZSJaAM!AI:AI,"*OBAM*")</f>
        <v>0</v>
      </c>
      <c r="S94" s="43">
        <f>COUNTIFS(OBECaZSJaAM!AG:AG,"A",OBECaZSJaAM!Y:Y,D94,OBECaZSJaAM!AI:AI,"*POAM*")</f>
        <v>0</v>
      </c>
      <c r="T94" s="43">
        <f>COUNTIFS(OBECaZSJaAM!AG:AG,"A",OBECaZSJaAM!Y:Y,D94,OBECaZSJaAM!AI:AI,"*OVMAM*")</f>
        <v>0</v>
      </c>
      <c r="U94" s="43">
        <f>COUNTIFS(OBECaZSJaAM!AG:AG,"A",OBECaZSJaAM!Y:Y,D94,OBECaZSJaAM!AI:AI,"*SOCAM*")</f>
        <v>0</v>
      </c>
      <c r="V94" s="43">
        <f>COUNTIFS(OBECaZSJaAM!AH:AH,"A",OBECaZSJaAM!Y:Y,D94,OBECaZSJaAM!AI:AI,"*OBAM*")</f>
        <v>0</v>
      </c>
      <c r="W94" s="43">
        <f>COUNTIFS(OBECaZSJaAM!AH:AH,"A",OBECaZSJaAM!Y:Y,D94,OBECaZSJaAM!AI:AI,"*POAM*")</f>
        <v>0</v>
      </c>
      <c r="X94" s="43">
        <f>COUNTIFS(OBECaZSJaAM!AH:AH,"A",OBECaZSJaAM!Y:Y,D94,OBECaZSJaAM!AI:AI,"*OVMAM*")</f>
        <v>0</v>
      </c>
      <c r="Y94" s="43">
        <f>COUNTIFS(OBECaZSJaAM!AH:AH,"A",OBECaZSJaAM!Y:Y,D94,OBECaZSJaAM!AI:AI,"*SOCAM*")</f>
        <v>0</v>
      </c>
      <c r="Z94" s="46">
        <f t="shared" si="11"/>
        <v>47.22</v>
      </c>
      <c r="AA94" s="46">
        <f t="shared" si="17"/>
        <v>47.22</v>
      </c>
      <c r="AB94" s="43">
        <f>VLOOKUP(D94,OBECaZSJaAM!K:T,10,0)</f>
        <v>0</v>
      </c>
      <c r="AC94" s="43" t="str">
        <f t="shared" si="18"/>
        <v>0</v>
      </c>
      <c r="AD94" s="43">
        <f>VLOOKUP(D94,OBECaZSJaAM!K:V,12,0)</f>
        <v>0</v>
      </c>
      <c r="AE94" s="43">
        <f>VLOOKUP(D94,OBECaZSJaAM!K:W,13,0)</f>
        <v>0</v>
      </c>
      <c r="AF94" s="43">
        <f>(COUNTIFS(OBECaZSJaAM!AG:AG,"A",OBECaZSJaAM!Y:Y,D94,OBECaZSJaAM!AI:AI,"*OBAM*"))+(COUNTIFS(OBECaZSJaAM!AH:AH,"A",OBECaZSJaAM!Y:Y,D94,OBECaZSJaAM!AI:AI,"*OBAM*"))</f>
        <v>0</v>
      </c>
      <c r="AG94" s="43">
        <f>COUNTIFS(OBECaZSJaAM!AG:AG,"A",OBECaZSJaAM!Y:Y,D94,OBECaZSJaAM!AI:AI,"*POAM*")+(COUNTIFS(OBECaZSJaAM!AH:AH,"A",OBECaZSJaAM!Y:Y,D94,OBECaZSJaAM!AI:AI,"*POAM*"))+(COUNTIFS(OBECaZSJaAM!AG:AG,"A",OBECaZSJaAM!Y:Y,D94,OBECaZSJaAM!AI:AI,"*OVMAM*")+(COUNTIFS(OBECaZSJaAM!AH:AH,"A",OBECaZSJaAM!Y:Y,D94,OBECaZSJaAM!AI:AI,"*OVMAM*"))+COUNTIFS(OBECaZSJaAM!AG:AG,"A",OBECaZSJaAM!Y:Y,D94,OBECaZSJaAM!AI:AI,"*SOCAM*")+(COUNTIFS(OBECaZSJaAM!AH:AH,"A",OBECaZSJaAM!Y:Y,D94,OBECaZSJaAM!AI:AI,"*SOCAM*")))</f>
        <v>0</v>
      </c>
      <c r="AH94" s="43">
        <f>(VLOOKUP(D94,OBECaZSJaAM!K:O,5,0))</f>
        <v>0</v>
      </c>
      <c r="AI94" s="43" t="str">
        <f>IFERROR(VLOOKUP(B94,OBECaZSJaAM!A:F,6,0),"")</f>
        <v/>
      </c>
      <c r="AJ94" s="43" t="str">
        <f t="shared" si="12"/>
        <v>katB</v>
      </c>
      <c r="AK94" s="43" t="str">
        <f t="shared" si="19"/>
        <v>N</v>
      </c>
      <c r="AL94" s="43" t="str">
        <f t="shared" si="20"/>
        <v>N</v>
      </c>
      <c r="AM94" s="43">
        <f>(COUNTIFS(OBECaZSJaAM!AG:AG,"A",OBECaZSJaAM!Y:Y,D94))+(COUNTIFS(OBECaZSJaAM!AH:AH,"A",OBECaZSJaAM!Y:Y,D94))-((COUNTIFS(OBECaZSJaAM!AG:AG,"A",OBECaZSJaAM!AI:AI,"OBAM",OBECaZSJaAM!Y:Y,zdroj!D94)+(COUNTIFS(OBECaZSJaAM!AG:AG,"A",OBECaZSJaAM!AI:AI,"OSTAM",OBECaZSJaAM!Y:Y,zdroj!D94)))+(COUNTIFS(OBECaZSJaAM!AH:AH,"A",OBECaZSJaAM!AI:AI,"OBAM",OBECaZSJaAM!Y:Y,zdroj!D94)+(COUNTIFS(OBECaZSJaAM!AH:AH,"A",OBECaZSJaAM!AI:AI,"OSTAM",OBECaZSJaAM!Y:Y,zdroj!D94))))</f>
        <v>0</v>
      </c>
      <c r="AN94" s="43" t="str">
        <f t="shared" si="13"/>
        <v>NEPOKRYTA VĚTŠINA SEAM</v>
      </c>
      <c r="AO94" s="43" t="str">
        <f t="shared" si="21"/>
        <v>katB</v>
      </c>
    </row>
    <row r="95" spans="1:41" x14ac:dyDescent="0.25">
      <c r="A95" s="43">
        <v>10</v>
      </c>
      <c r="B95" s="43" t="s">
        <v>589</v>
      </c>
      <c r="C95" s="43">
        <v>87092</v>
      </c>
      <c r="D95" s="43" t="s">
        <v>593</v>
      </c>
      <c r="E95" s="43" t="s">
        <v>462</v>
      </c>
      <c r="F95" s="43" t="s">
        <v>225</v>
      </c>
      <c r="G95">
        <v>14</v>
      </c>
      <c r="H95">
        <v>4</v>
      </c>
      <c r="I95">
        <v>4</v>
      </c>
      <c r="J95">
        <v>7</v>
      </c>
      <c r="K95">
        <v>7</v>
      </c>
      <c r="L95" s="43">
        <f>(COUNTIFS(OBECaZSJaAM!AG:AG,"A",OBECaZSJaAM!AJ:AJ,"ZPŮSOBILÉ",OBECaZSJaAM!Y:Y,zdroj!D95))+(COUNTIFS(OBECaZSJaAM!AH:AH,"A",OBECaZSJaAM!AJ:AJ,"ZPŮSOBILÉ",OBECaZSJaAM!Y:Y,zdroj!D95))</f>
        <v>0</v>
      </c>
      <c r="M95" s="43">
        <f>COUNTIFS(OBECaZSJaAM!AG:AG,"A",OBECaZSJaAM!AJ:AJ,"ZPŮSOBILÉ",OBECaZSJaAM!Y:Y,zdroj!D95)</f>
        <v>0</v>
      </c>
      <c r="N95" s="43">
        <f>COUNTIFS(OBECaZSJaAM!AH:AH,"A",OBECaZSJaAM!AJ:AJ,"ZPŮSOBILÉ",OBECaZSJaAM!Y:Y,zdroj!D95)</f>
        <v>0</v>
      </c>
      <c r="O95" s="43">
        <f t="shared" si="14"/>
        <v>0</v>
      </c>
      <c r="P95" s="43">
        <f t="shared" si="15"/>
        <v>0</v>
      </c>
      <c r="Q95" s="43">
        <f t="shared" si="16"/>
        <v>0</v>
      </c>
      <c r="R95" s="43">
        <f>COUNTIFS(OBECaZSJaAM!AG:AG,"A",OBECaZSJaAM!Y:Y,D95,OBECaZSJaAM!AI:AI,"*OBAM*")</f>
        <v>0</v>
      </c>
      <c r="S95" s="43">
        <f>COUNTIFS(OBECaZSJaAM!AG:AG,"A",OBECaZSJaAM!Y:Y,D95,OBECaZSJaAM!AI:AI,"*POAM*")</f>
        <v>0</v>
      </c>
      <c r="T95" s="43">
        <f>COUNTIFS(OBECaZSJaAM!AG:AG,"A",OBECaZSJaAM!Y:Y,D95,OBECaZSJaAM!AI:AI,"*OVMAM*")</f>
        <v>0</v>
      </c>
      <c r="U95" s="43">
        <f>COUNTIFS(OBECaZSJaAM!AG:AG,"A",OBECaZSJaAM!Y:Y,D95,OBECaZSJaAM!AI:AI,"*SOCAM*")</f>
        <v>0</v>
      </c>
      <c r="V95" s="43">
        <f>COUNTIFS(OBECaZSJaAM!AH:AH,"A",OBECaZSJaAM!Y:Y,D95,OBECaZSJaAM!AI:AI,"*OBAM*")</f>
        <v>0</v>
      </c>
      <c r="W95" s="43">
        <f>COUNTIFS(OBECaZSJaAM!AH:AH,"A",OBECaZSJaAM!Y:Y,D95,OBECaZSJaAM!AI:AI,"*POAM*")</f>
        <v>0</v>
      </c>
      <c r="X95" s="43">
        <f>COUNTIFS(OBECaZSJaAM!AH:AH,"A",OBECaZSJaAM!Y:Y,D95,OBECaZSJaAM!AI:AI,"*OVMAM*")</f>
        <v>0</v>
      </c>
      <c r="Y95" s="43">
        <f>COUNTIFS(OBECaZSJaAM!AH:AH,"A",OBECaZSJaAM!Y:Y,D95,OBECaZSJaAM!AI:AI,"*SOCAM*")</f>
        <v>0</v>
      </c>
      <c r="Z95" s="46">
        <f t="shared" si="11"/>
        <v>28.57</v>
      </c>
      <c r="AA95" s="46">
        <f t="shared" si="17"/>
        <v>28.57</v>
      </c>
      <c r="AB95" s="43">
        <f>VLOOKUP(D95,OBECaZSJaAM!K:T,10,0)</f>
        <v>0</v>
      </c>
      <c r="AC95" s="43" t="str">
        <f t="shared" si="18"/>
        <v>0</v>
      </c>
      <c r="AD95" s="43">
        <f>VLOOKUP(D95,OBECaZSJaAM!K:V,12,0)</f>
        <v>0</v>
      </c>
      <c r="AE95" s="43">
        <f>VLOOKUP(D95,OBECaZSJaAM!K:W,13,0)</f>
        <v>0</v>
      </c>
      <c r="AF95" s="43">
        <f>(COUNTIFS(OBECaZSJaAM!AG:AG,"A",OBECaZSJaAM!Y:Y,D95,OBECaZSJaAM!AI:AI,"*OBAM*"))+(COUNTIFS(OBECaZSJaAM!AH:AH,"A",OBECaZSJaAM!Y:Y,D95,OBECaZSJaAM!AI:AI,"*OBAM*"))</f>
        <v>0</v>
      </c>
      <c r="AG95" s="43">
        <f>COUNTIFS(OBECaZSJaAM!AG:AG,"A",OBECaZSJaAM!Y:Y,D95,OBECaZSJaAM!AI:AI,"*POAM*")+(COUNTIFS(OBECaZSJaAM!AH:AH,"A",OBECaZSJaAM!Y:Y,D95,OBECaZSJaAM!AI:AI,"*POAM*"))+(COUNTIFS(OBECaZSJaAM!AG:AG,"A",OBECaZSJaAM!Y:Y,D95,OBECaZSJaAM!AI:AI,"*OVMAM*")+(COUNTIFS(OBECaZSJaAM!AH:AH,"A",OBECaZSJaAM!Y:Y,D95,OBECaZSJaAM!AI:AI,"*OVMAM*"))+COUNTIFS(OBECaZSJaAM!AG:AG,"A",OBECaZSJaAM!Y:Y,D95,OBECaZSJaAM!AI:AI,"*SOCAM*")+(COUNTIFS(OBECaZSJaAM!AH:AH,"A",OBECaZSJaAM!Y:Y,D95,OBECaZSJaAM!AI:AI,"*SOCAM*")))</f>
        <v>0</v>
      </c>
      <c r="AH95" s="43">
        <f>(VLOOKUP(D95,OBECaZSJaAM!K:O,5,0))</f>
        <v>0</v>
      </c>
      <c r="AI95" s="43" t="str">
        <f>IFERROR(VLOOKUP(B95,OBECaZSJaAM!A:F,6,0),"")</f>
        <v/>
      </c>
      <c r="AJ95" s="43" t="str">
        <f t="shared" si="12"/>
        <v>katA</v>
      </c>
      <c r="AK95" s="43" t="str">
        <f t="shared" si="19"/>
        <v>N</v>
      </c>
      <c r="AL95" s="43" t="str">
        <f t="shared" si="20"/>
        <v>N</v>
      </c>
      <c r="AM95" s="43">
        <f>(COUNTIFS(OBECaZSJaAM!AG:AG,"A",OBECaZSJaAM!Y:Y,D95))+(COUNTIFS(OBECaZSJaAM!AH:AH,"A",OBECaZSJaAM!Y:Y,D95))-((COUNTIFS(OBECaZSJaAM!AG:AG,"A",OBECaZSJaAM!AI:AI,"OBAM",OBECaZSJaAM!Y:Y,zdroj!D95)+(COUNTIFS(OBECaZSJaAM!AG:AG,"A",OBECaZSJaAM!AI:AI,"OSTAM",OBECaZSJaAM!Y:Y,zdroj!D95)))+(COUNTIFS(OBECaZSJaAM!AH:AH,"A",OBECaZSJaAM!AI:AI,"OBAM",OBECaZSJaAM!Y:Y,zdroj!D95)+(COUNTIFS(OBECaZSJaAM!AH:AH,"A",OBECaZSJaAM!AI:AI,"OSTAM",OBECaZSJaAM!Y:Y,zdroj!D95))))</f>
        <v>0</v>
      </c>
      <c r="AN95" s="43" t="str">
        <f t="shared" si="13"/>
        <v>NEPOKRYTA VĚTŠINA SEAM</v>
      </c>
      <c r="AO95" s="43" t="str">
        <f t="shared" si="21"/>
        <v>katA</v>
      </c>
    </row>
    <row r="96" spans="1:41" x14ac:dyDescent="0.25">
      <c r="A96" s="43">
        <v>10</v>
      </c>
      <c r="B96" s="43" t="s">
        <v>589</v>
      </c>
      <c r="C96" s="43">
        <v>87106</v>
      </c>
      <c r="D96" s="43" t="s">
        <v>594</v>
      </c>
      <c r="E96" s="43" t="s">
        <v>462</v>
      </c>
      <c r="F96" s="43" t="s">
        <v>226</v>
      </c>
      <c r="G96">
        <v>206</v>
      </c>
      <c r="H96">
        <v>100</v>
      </c>
      <c r="I96">
        <v>100</v>
      </c>
      <c r="J96">
        <v>160</v>
      </c>
      <c r="K96">
        <v>46</v>
      </c>
      <c r="L96" s="43">
        <f>(COUNTIFS(OBECaZSJaAM!AG:AG,"A",OBECaZSJaAM!AJ:AJ,"ZPŮSOBILÉ",OBECaZSJaAM!Y:Y,zdroj!D96))+(COUNTIFS(OBECaZSJaAM!AH:AH,"A",OBECaZSJaAM!AJ:AJ,"ZPŮSOBILÉ",OBECaZSJaAM!Y:Y,zdroj!D96))</f>
        <v>0</v>
      </c>
      <c r="M96" s="43">
        <f>COUNTIFS(OBECaZSJaAM!AG:AG,"A",OBECaZSJaAM!AJ:AJ,"ZPŮSOBILÉ",OBECaZSJaAM!Y:Y,zdroj!D96)</f>
        <v>0</v>
      </c>
      <c r="N96" s="43">
        <f>COUNTIFS(OBECaZSJaAM!AH:AH,"A",OBECaZSJaAM!AJ:AJ,"ZPŮSOBILÉ",OBECaZSJaAM!Y:Y,zdroj!D96)</f>
        <v>0</v>
      </c>
      <c r="O96" s="43">
        <f t="shared" si="14"/>
        <v>0</v>
      </c>
      <c r="P96" s="43">
        <f t="shared" si="15"/>
        <v>0</v>
      </c>
      <c r="Q96" s="43">
        <f t="shared" si="16"/>
        <v>0</v>
      </c>
      <c r="R96" s="43">
        <f>COUNTIFS(OBECaZSJaAM!AG:AG,"A",OBECaZSJaAM!Y:Y,D96,OBECaZSJaAM!AI:AI,"*OBAM*")</f>
        <v>0</v>
      </c>
      <c r="S96" s="43">
        <f>COUNTIFS(OBECaZSJaAM!AG:AG,"A",OBECaZSJaAM!Y:Y,D96,OBECaZSJaAM!AI:AI,"*POAM*")</f>
        <v>0</v>
      </c>
      <c r="T96" s="43">
        <f>COUNTIFS(OBECaZSJaAM!AG:AG,"A",OBECaZSJaAM!Y:Y,D96,OBECaZSJaAM!AI:AI,"*OVMAM*")</f>
        <v>0</v>
      </c>
      <c r="U96" s="43">
        <f>COUNTIFS(OBECaZSJaAM!AG:AG,"A",OBECaZSJaAM!Y:Y,D96,OBECaZSJaAM!AI:AI,"*SOCAM*")</f>
        <v>0</v>
      </c>
      <c r="V96" s="43">
        <f>COUNTIFS(OBECaZSJaAM!AH:AH,"A",OBECaZSJaAM!Y:Y,D96,OBECaZSJaAM!AI:AI,"*OBAM*")</f>
        <v>0</v>
      </c>
      <c r="W96" s="43">
        <f>COUNTIFS(OBECaZSJaAM!AH:AH,"A",OBECaZSJaAM!Y:Y,D96,OBECaZSJaAM!AI:AI,"*POAM*")</f>
        <v>0</v>
      </c>
      <c r="X96" s="43">
        <f>COUNTIFS(OBECaZSJaAM!AH:AH,"A",OBECaZSJaAM!Y:Y,D96,OBECaZSJaAM!AI:AI,"*OVMAM*")</f>
        <v>0</v>
      </c>
      <c r="Y96" s="43">
        <f>COUNTIFS(OBECaZSJaAM!AH:AH,"A",OBECaZSJaAM!Y:Y,D96,OBECaZSJaAM!AI:AI,"*SOCAM*")</f>
        <v>0</v>
      </c>
      <c r="Z96" s="46">
        <f t="shared" si="11"/>
        <v>48.54</v>
      </c>
      <c r="AA96" s="46">
        <f t="shared" si="17"/>
        <v>48.54</v>
      </c>
      <c r="AB96" s="43">
        <f>VLOOKUP(D96,OBECaZSJaAM!K:T,10,0)</f>
        <v>0</v>
      </c>
      <c r="AC96" s="43" t="str">
        <f t="shared" si="18"/>
        <v>0</v>
      </c>
      <c r="AD96" s="43">
        <f>VLOOKUP(D96,OBECaZSJaAM!K:V,12,0)</f>
        <v>0</v>
      </c>
      <c r="AE96" s="43">
        <f>VLOOKUP(D96,OBECaZSJaAM!K:W,13,0)</f>
        <v>0</v>
      </c>
      <c r="AF96" s="43">
        <f>(COUNTIFS(OBECaZSJaAM!AG:AG,"A",OBECaZSJaAM!Y:Y,D96,OBECaZSJaAM!AI:AI,"*OBAM*"))+(COUNTIFS(OBECaZSJaAM!AH:AH,"A",OBECaZSJaAM!Y:Y,D96,OBECaZSJaAM!AI:AI,"*OBAM*"))</f>
        <v>0</v>
      </c>
      <c r="AG96" s="43">
        <f>COUNTIFS(OBECaZSJaAM!AG:AG,"A",OBECaZSJaAM!Y:Y,D96,OBECaZSJaAM!AI:AI,"*POAM*")+(COUNTIFS(OBECaZSJaAM!AH:AH,"A",OBECaZSJaAM!Y:Y,D96,OBECaZSJaAM!AI:AI,"*POAM*"))+(COUNTIFS(OBECaZSJaAM!AG:AG,"A",OBECaZSJaAM!Y:Y,D96,OBECaZSJaAM!AI:AI,"*OVMAM*")+(COUNTIFS(OBECaZSJaAM!AH:AH,"A",OBECaZSJaAM!Y:Y,D96,OBECaZSJaAM!AI:AI,"*OVMAM*"))+COUNTIFS(OBECaZSJaAM!AG:AG,"A",OBECaZSJaAM!Y:Y,D96,OBECaZSJaAM!AI:AI,"*SOCAM*")+(COUNTIFS(OBECaZSJaAM!AH:AH,"A",OBECaZSJaAM!Y:Y,D96,OBECaZSJaAM!AI:AI,"*SOCAM*")))</f>
        <v>0</v>
      </c>
      <c r="AH96" s="43">
        <f>(VLOOKUP(D96,OBECaZSJaAM!K:O,5,0))</f>
        <v>0</v>
      </c>
      <c r="AI96" s="43" t="str">
        <f>IFERROR(VLOOKUP(B96,OBECaZSJaAM!A:F,6,0),"")</f>
        <v/>
      </c>
      <c r="AJ96" s="43" t="str">
        <f t="shared" si="12"/>
        <v>katC</v>
      </c>
      <c r="AK96" s="43" t="str">
        <f t="shared" si="19"/>
        <v>N</v>
      </c>
      <c r="AL96" s="43" t="str">
        <f t="shared" si="20"/>
        <v>N</v>
      </c>
      <c r="AM96" s="43">
        <f>(COUNTIFS(OBECaZSJaAM!AG:AG,"A",OBECaZSJaAM!Y:Y,D96))+(COUNTIFS(OBECaZSJaAM!AH:AH,"A",OBECaZSJaAM!Y:Y,D96))-((COUNTIFS(OBECaZSJaAM!AG:AG,"A",OBECaZSJaAM!AI:AI,"OBAM",OBECaZSJaAM!Y:Y,zdroj!D96)+(COUNTIFS(OBECaZSJaAM!AG:AG,"A",OBECaZSJaAM!AI:AI,"OSTAM",OBECaZSJaAM!Y:Y,zdroj!D96)))+(COUNTIFS(OBECaZSJaAM!AH:AH,"A",OBECaZSJaAM!AI:AI,"OBAM",OBECaZSJaAM!Y:Y,zdroj!D96)+(COUNTIFS(OBECaZSJaAM!AH:AH,"A",OBECaZSJaAM!AI:AI,"OSTAM",OBECaZSJaAM!Y:Y,zdroj!D96))))</f>
        <v>0</v>
      </c>
      <c r="AN96" s="43" t="str">
        <f t="shared" si="13"/>
        <v>NEPOKRYTA VĚTŠINA SEAM</v>
      </c>
      <c r="AO96" s="43" t="str">
        <f t="shared" si="21"/>
        <v>katC</v>
      </c>
    </row>
    <row r="97" spans="1:41" x14ac:dyDescent="0.25">
      <c r="A97" s="43">
        <v>10</v>
      </c>
      <c r="B97" s="43" t="s">
        <v>595</v>
      </c>
      <c r="C97" s="43">
        <v>88889</v>
      </c>
      <c r="D97" s="43" t="s">
        <v>596</v>
      </c>
      <c r="E97" s="43" t="s">
        <v>462</v>
      </c>
      <c r="F97" s="43" t="s">
        <v>231</v>
      </c>
      <c r="G97">
        <v>79</v>
      </c>
      <c r="H97">
        <v>0</v>
      </c>
      <c r="I97">
        <v>0</v>
      </c>
      <c r="J97">
        <v>76</v>
      </c>
      <c r="K97">
        <v>3</v>
      </c>
      <c r="L97" s="43">
        <f>(COUNTIFS(OBECaZSJaAM!AG:AG,"A",OBECaZSJaAM!AJ:AJ,"ZPŮSOBILÉ",OBECaZSJaAM!Y:Y,zdroj!D97))+(COUNTIFS(OBECaZSJaAM!AH:AH,"A",OBECaZSJaAM!AJ:AJ,"ZPŮSOBILÉ",OBECaZSJaAM!Y:Y,zdroj!D97))</f>
        <v>0</v>
      </c>
      <c r="M97" s="43">
        <f>COUNTIFS(OBECaZSJaAM!AG:AG,"A",OBECaZSJaAM!AJ:AJ,"ZPŮSOBILÉ",OBECaZSJaAM!Y:Y,zdroj!D97)</f>
        <v>0</v>
      </c>
      <c r="N97" s="43">
        <f>COUNTIFS(OBECaZSJaAM!AH:AH,"A",OBECaZSJaAM!AJ:AJ,"ZPŮSOBILÉ",OBECaZSJaAM!Y:Y,zdroj!D97)</f>
        <v>0</v>
      </c>
      <c r="O97" s="43">
        <f t="shared" si="14"/>
        <v>0</v>
      </c>
      <c r="P97" s="43">
        <f t="shared" si="15"/>
        <v>0</v>
      </c>
      <c r="Q97" s="43">
        <f t="shared" si="16"/>
        <v>0</v>
      </c>
      <c r="R97" s="43">
        <f>COUNTIFS(OBECaZSJaAM!AG:AG,"A",OBECaZSJaAM!Y:Y,D97,OBECaZSJaAM!AI:AI,"*OBAM*")</f>
        <v>0</v>
      </c>
      <c r="S97" s="43">
        <f>COUNTIFS(OBECaZSJaAM!AG:AG,"A",OBECaZSJaAM!Y:Y,D97,OBECaZSJaAM!AI:AI,"*POAM*")</f>
        <v>0</v>
      </c>
      <c r="T97" s="43">
        <f>COUNTIFS(OBECaZSJaAM!AG:AG,"A",OBECaZSJaAM!Y:Y,D97,OBECaZSJaAM!AI:AI,"*OVMAM*")</f>
        <v>0</v>
      </c>
      <c r="U97" s="43">
        <f>COUNTIFS(OBECaZSJaAM!AG:AG,"A",OBECaZSJaAM!Y:Y,D97,OBECaZSJaAM!AI:AI,"*SOCAM*")</f>
        <v>0</v>
      </c>
      <c r="V97" s="43">
        <f>COUNTIFS(OBECaZSJaAM!AH:AH,"A",OBECaZSJaAM!Y:Y,D97,OBECaZSJaAM!AI:AI,"*OBAM*")</f>
        <v>0</v>
      </c>
      <c r="W97" s="43">
        <f>COUNTIFS(OBECaZSJaAM!AH:AH,"A",OBECaZSJaAM!Y:Y,D97,OBECaZSJaAM!AI:AI,"*POAM*")</f>
        <v>0</v>
      </c>
      <c r="X97" s="43">
        <f>COUNTIFS(OBECaZSJaAM!AH:AH,"A",OBECaZSJaAM!Y:Y,D97,OBECaZSJaAM!AI:AI,"*OVMAM*")</f>
        <v>0</v>
      </c>
      <c r="Y97" s="43">
        <f>COUNTIFS(OBECaZSJaAM!AH:AH,"A",OBECaZSJaAM!Y:Y,D97,OBECaZSJaAM!AI:AI,"*SOCAM*")</f>
        <v>0</v>
      </c>
      <c r="Z97" s="46">
        <f t="shared" si="11"/>
        <v>0</v>
      </c>
      <c r="AA97" s="46">
        <f t="shared" si="17"/>
        <v>0</v>
      </c>
      <c r="AB97" s="43">
        <f>VLOOKUP(D97,OBECaZSJaAM!K:T,10,0)</f>
        <v>0</v>
      </c>
      <c r="AC97" s="43" t="str">
        <f t="shared" si="18"/>
        <v>0</v>
      </c>
      <c r="AD97" s="43">
        <f>VLOOKUP(D97,OBECaZSJaAM!K:V,12,0)</f>
        <v>0</v>
      </c>
      <c r="AE97" s="43">
        <f>VLOOKUP(D97,OBECaZSJaAM!K:W,13,0)</f>
        <v>0</v>
      </c>
      <c r="AF97" s="43">
        <f>(COUNTIFS(OBECaZSJaAM!AG:AG,"A",OBECaZSJaAM!Y:Y,D97,OBECaZSJaAM!AI:AI,"*OBAM*"))+(COUNTIFS(OBECaZSJaAM!AH:AH,"A",OBECaZSJaAM!Y:Y,D97,OBECaZSJaAM!AI:AI,"*OBAM*"))</f>
        <v>0</v>
      </c>
      <c r="AG97" s="43">
        <f>COUNTIFS(OBECaZSJaAM!AG:AG,"A",OBECaZSJaAM!Y:Y,D97,OBECaZSJaAM!AI:AI,"*POAM*")+(COUNTIFS(OBECaZSJaAM!AH:AH,"A",OBECaZSJaAM!Y:Y,D97,OBECaZSJaAM!AI:AI,"*POAM*"))+(COUNTIFS(OBECaZSJaAM!AG:AG,"A",OBECaZSJaAM!Y:Y,D97,OBECaZSJaAM!AI:AI,"*OVMAM*")+(COUNTIFS(OBECaZSJaAM!AH:AH,"A",OBECaZSJaAM!Y:Y,D97,OBECaZSJaAM!AI:AI,"*OVMAM*"))+COUNTIFS(OBECaZSJaAM!AG:AG,"A",OBECaZSJaAM!Y:Y,D97,OBECaZSJaAM!AI:AI,"*SOCAM*")+(COUNTIFS(OBECaZSJaAM!AH:AH,"A",OBECaZSJaAM!Y:Y,D97,OBECaZSJaAM!AI:AI,"*SOCAM*")))</f>
        <v>0</v>
      </c>
      <c r="AH97" s="43">
        <f>(VLOOKUP(D97,OBECaZSJaAM!K:O,5,0))</f>
        <v>0</v>
      </c>
      <c r="AI97" s="43" t="str">
        <f>IFERROR(VLOOKUP(B97,OBECaZSJaAM!A:F,6,0),"")</f>
        <v/>
      </c>
      <c r="AJ97" s="43" t="str">
        <f t="shared" si="12"/>
        <v>katB</v>
      </c>
      <c r="AK97" s="43" t="str">
        <f t="shared" si="19"/>
        <v>N</v>
      </c>
      <c r="AL97" s="43" t="str">
        <f t="shared" si="20"/>
        <v>N</v>
      </c>
      <c r="AM97" s="43">
        <f>(COUNTIFS(OBECaZSJaAM!AG:AG,"A",OBECaZSJaAM!Y:Y,D97))+(COUNTIFS(OBECaZSJaAM!AH:AH,"A",OBECaZSJaAM!Y:Y,D97))-((COUNTIFS(OBECaZSJaAM!AG:AG,"A",OBECaZSJaAM!AI:AI,"OBAM",OBECaZSJaAM!Y:Y,zdroj!D97)+(COUNTIFS(OBECaZSJaAM!AG:AG,"A",OBECaZSJaAM!AI:AI,"OSTAM",OBECaZSJaAM!Y:Y,zdroj!D97)))+(COUNTIFS(OBECaZSJaAM!AH:AH,"A",OBECaZSJaAM!AI:AI,"OBAM",OBECaZSJaAM!Y:Y,zdroj!D97)+(COUNTIFS(OBECaZSJaAM!AH:AH,"A",OBECaZSJaAM!AI:AI,"OSTAM",OBECaZSJaAM!Y:Y,zdroj!D97))))</f>
        <v>0</v>
      </c>
      <c r="AN97" s="43" t="str">
        <f t="shared" si="13"/>
        <v>NEPOKRYTA VĚTŠINA SEAM</v>
      </c>
      <c r="AO97" s="43" t="str">
        <f t="shared" si="21"/>
        <v>katB</v>
      </c>
    </row>
    <row r="98" spans="1:41" x14ac:dyDescent="0.25">
      <c r="A98" s="43">
        <v>10</v>
      </c>
      <c r="B98" s="43" t="s">
        <v>595</v>
      </c>
      <c r="C98" s="43">
        <v>88897</v>
      </c>
      <c r="D98" s="43" t="s">
        <v>597</v>
      </c>
      <c r="E98" s="43" t="s">
        <v>462</v>
      </c>
      <c r="F98" s="43" t="s">
        <v>231</v>
      </c>
      <c r="G98">
        <v>39</v>
      </c>
      <c r="H98">
        <v>0</v>
      </c>
      <c r="I98">
        <v>0</v>
      </c>
      <c r="J98">
        <v>37</v>
      </c>
      <c r="K98">
        <v>2</v>
      </c>
      <c r="L98" s="43">
        <f>(COUNTIFS(OBECaZSJaAM!AG:AG,"A",OBECaZSJaAM!AJ:AJ,"ZPŮSOBILÉ",OBECaZSJaAM!Y:Y,zdroj!D98))+(COUNTIFS(OBECaZSJaAM!AH:AH,"A",OBECaZSJaAM!AJ:AJ,"ZPŮSOBILÉ",OBECaZSJaAM!Y:Y,zdroj!D98))</f>
        <v>0</v>
      </c>
      <c r="M98" s="43">
        <f>COUNTIFS(OBECaZSJaAM!AG:AG,"A",OBECaZSJaAM!AJ:AJ,"ZPŮSOBILÉ",OBECaZSJaAM!Y:Y,zdroj!D98)</f>
        <v>0</v>
      </c>
      <c r="N98" s="43">
        <f>COUNTIFS(OBECaZSJaAM!AH:AH,"A",OBECaZSJaAM!AJ:AJ,"ZPŮSOBILÉ",OBECaZSJaAM!Y:Y,zdroj!D98)</f>
        <v>0</v>
      </c>
      <c r="O98" s="43">
        <f t="shared" si="14"/>
        <v>0</v>
      </c>
      <c r="P98" s="43">
        <f t="shared" si="15"/>
        <v>0</v>
      </c>
      <c r="Q98" s="43">
        <f t="shared" si="16"/>
        <v>0</v>
      </c>
      <c r="R98" s="43">
        <f>COUNTIFS(OBECaZSJaAM!AG:AG,"A",OBECaZSJaAM!Y:Y,D98,OBECaZSJaAM!AI:AI,"*OBAM*")</f>
        <v>0</v>
      </c>
      <c r="S98" s="43">
        <f>COUNTIFS(OBECaZSJaAM!AG:AG,"A",OBECaZSJaAM!Y:Y,D98,OBECaZSJaAM!AI:AI,"*POAM*")</f>
        <v>0</v>
      </c>
      <c r="T98" s="43">
        <f>COUNTIFS(OBECaZSJaAM!AG:AG,"A",OBECaZSJaAM!Y:Y,D98,OBECaZSJaAM!AI:AI,"*OVMAM*")</f>
        <v>0</v>
      </c>
      <c r="U98" s="43">
        <f>COUNTIFS(OBECaZSJaAM!AG:AG,"A",OBECaZSJaAM!Y:Y,D98,OBECaZSJaAM!AI:AI,"*SOCAM*")</f>
        <v>0</v>
      </c>
      <c r="V98" s="43">
        <f>COUNTIFS(OBECaZSJaAM!AH:AH,"A",OBECaZSJaAM!Y:Y,D98,OBECaZSJaAM!AI:AI,"*OBAM*")</f>
        <v>0</v>
      </c>
      <c r="W98" s="43">
        <f>COUNTIFS(OBECaZSJaAM!AH:AH,"A",OBECaZSJaAM!Y:Y,D98,OBECaZSJaAM!AI:AI,"*POAM*")</f>
        <v>0</v>
      </c>
      <c r="X98" s="43">
        <f>COUNTIFS(OBECaZSJaAM!AH:AH,"A",OBECaZSJaAM!Y:Y,D98,OBECaZSJaAM!AI:AI,"*OVMAM*")</f>
        <v>0</v>
      </c>
      <c r="Y98" s="43">
        <f>COUNTIFS(OBECaZSJaAM!AH:AH,"A",OBECaZSJaAM!Y:Y,D98,OBECaZSJaAM!AI:AI,"*SOCAM*")</f>
        <v>0</v>
      </c>
      <c r="Z98" s="46">
        <f t="shared" si="11"/>
        <v>0</v>
      </c>
      <c r="AA98" s="46">
        <f t="shared" si="17"/>
        <v>0</v>
      </c>
      <c r="AB98" s="43">
        <f>VLOOKUP(D98,OBECaZSJaAM!K:T,10,0)</f>
        <v>0</v>
      </c>
      <c r="AC98" s="43" t="str">
        <f t="shared" si="18"/>
        <v>0</v>
      </c>
      <c r="AD98" s="43">
        <f>VLOOKUP(D98,OBECaZSJaAM!K:V,12,0)</f>
        <v>0</v>
      </c>
      <c r="AE98" s="43">
        <f>VLOOKUP(D98,OBECaZSJaAM!K:W,13,0)</f>
        <v>0</v>
      </c>
      <c r="AF98" s="43">
        <f>(COUNTIFS(OBECaZSJaAM!AG:AG,"A",OBECaZSJaAM!Y:Y,D98,OBECaZSJaAM!AI:AI,"*OBAM*"))+(COUNTIFS(OBECaZSJaAM!AH:AH,"A",OBECaZSJaAM!Y:Y,D98,OBECaZSJaAM!AI:AI,"*OBAM*"))</f>
        <v>0</v>
      </c>
      <c r="AG98" s="43">
        <f>COUNTIFS(OBECaZSJaAM!AG:AG,"A",OBECaZSJaAM!Y:Y,D98,OBECaZSJaAM!AI:AI,"*POAM*")+(COUNTIFS(OBECaZSJaAM!AH:AH,"A",OBECaZSJaAM!Y:Y,D98,OBECaZSJaAM!AI:AI,"*POAM*"))+(COUNTIFS(OBECaZSJaAM!AG:AG,"A",OBECaZSJaAM!Y:Y,D98,OBECaZSJaAM!AI:AI,"*OVMAM*")+(COUNTIFS(OBECaZSJaAM!AH:AH,"A",OBECaZSJaAM!Y:Y,D98,OBECaZSJaAM!AI:AI,"*OVMAM*"))+COUNTIFS(OBECaZSJaAM!AG:AG,"A",OBECaZSJaAM!Y:Y,D98,OBECaZSJaAM!AI:AI,"*SOCAM*")+(COUNTIFS(OBECaZSJaAM!AH:AH,"A",OBECaZSJaAM!Y:Y,D98,OBECaZSJaAM!AI:AI,"*SOCAM*")))</f>
        <v>0</v>
      </c>
      <c r="AH98" s="43">
        <f>(VLOOKUP(D98,OBECaZSJaAM!K:O,5,0))</f>
        <v>0</v>
      </c>
      <c r="AI98" s="43" t="str">
        <f>IFERROR(VLOOKUP(B98,OBECaZSJaAM!A:F,6,0),"")</f>
        <v/>
      </c>
      <c r="AJ98" s="43" t="str">
        <f t="shared" si="12"/>
        <v>katB</v>
      </c>
      <c r="AK98" s="43" t="str">
        <f t="shared" si="19"/>
        <v>N</v>
      </c>
      <c r="AL98" s="43" t="str">
        <f t="shared" si="20"/>
        <v>N</v>
      </c>
      <c r="AM98" s="43">
        <f>(COUNTIFS(OBECaZSJaAM!AG:AG,"A",OBECaZSJaAM!Y:Y,D98))+(COUNTIFS(OBECaZSJaAM!AH:AH,"A",OBECaZSJaAM!Y:Y,D98))-((COUNTIFS(OBECaZSJaAM!AG:AG,"A",OBECaZSJaAM!AI:AI,"OBAM",OBECaZSJaAM!Y:Y,zdroj!D98)+(COUNTIFS(OBECaZSJaAM!AG:AG,"A",OBECaZSJaAM!AI:AI,"OSTAM",OBECaZSJaAM!Y:Y,zdroj!D98)))+(COUNTIFS(OBECaZSJaAM!AH:AH,"A",OBECaZSJaAM!AI:AI,"OBAM",OBECaZSJaAM!Y:Y,zdroj!D98)+(COUNTIFS(OBECaZSJaAM!AH:AH,"A",OBECaZSJaAM!AI:AI,"OSTAM",OBECaZSJaAM!Y:Y,zdroj!D98))))</f>
        <v>0</v>
      </c>
      <c r="AN98" s="43" t="str">
        <f t="shared" si="13"/>
        <v>NEPOKRYTA VĚTŠINA SEAM</v>
      </c>
      <c r="AO98" s="43" t="str">
        <f t="shared" si="21"/>
        <v>katB</v>
      </c>
    </row>
    <row r="99" spans="1:41" x14ac:dyDescent="0.25">
      <c r="A99" s="43">
        <v>10</v>
      </c>
      <c r="B99" s="43" t="s">
        <v>598</v>
      </c>
      <c r="C99" s="43">
        <v>90166</v>
      </c>
      <c r="D99" s="43" t="s">
        <v>599</v>
      </c>
      <c r="E99" s="43" t="s">
        <v>462</v>
      </c>
      <c r="F99" s="43" t="s">
        <v>225</v>
      </c>
      <c r="G99">
        <v>16</v>
      </c>
      <c r="H99">
        <v>0</v>
      </c>
      <c r="I99">
        <v>0</v>
      </c>
      <c r="J99">
        <v>15</v>
      </c>
      <c r="K99">
        <v>1</v>
      </c>
      <c r="L99" s="43">
        <f>(COUNTIFS(OBECaZSJaAM!AG:AG,"A",OBECaZSJaAM!AJ:AJ,"ZPŮSOBILÉ",OBECaZSJaAM!Y:Y,zdroj!D99))+(COUNTIFS(OBECaZSJaAM!AH:AH,"A",OBECaZSJaAM!AJ:AJ,"ZPŮSOBILÉ",OBECaZSJaAM!Y:Y,zdroj!D99))</f>
        <v>0</v>
      </c>
      <c r="M99" s="43">
        <f>COUNTIFS(OBECaZSJaAM!AG:AG,"A",OBECaZSJaAM!AJ:AJ,"ZPŮSOBILÉ",OBECaZSJaAM!Y:Y,zdroj!D99)</f>
        <v>0</v>
      </c>
      <c r="N99" s="43">
        <f>COUNTIFS(OBECaZSJaAM!AH:AH,"A",OBECaZSJaAM!AJ:AJ,"ZPŮSOBILÉ",OBECaZSJaAM!Y:Y,zdroj!D99)</f>
        <v>0</v>
      </c>
      <c r="O99" s="43">
        <f t="shared" si="14"/>
        <v>0</v>
      </c>
      <c r="P99" s="43">
        <f t="shared" si="15"/>
        <v>0</v>
      </c>
      <c r="Q99" s="43">
        <f t="shared" si="16"/>
        <v>0</v>
      </c>
      <c r="R99" s="43">
        <f>COUNTIFS(OBECaZSJaAM!AG:AG,"A",OBECaZSJaAM!Y:Y,D99,OBECaZSJaAM!AI:AI,"*OBAM*")</f>
        <v>0</v>
      </c>
      <c r="S99" s="43">
        <f>COUNTIFS(OBECaZSJaAM!AG:AG,"A",OBECaZSJaAM!Y:Y,D99,OBECaZSJaAM!AI:AI,"*POAM*")</f>
        <v>0</v>
      </c>
      <c r="T99" s="43">
        <f>COUNTIFS(OBECaZSJaAM!AG:AG,"A",OBECaZSJaAM!Y:Y,D99,OBECaZSJaAM!AI:AI,"*OVMAM*")</f>
        <v>0</v>
      </c>
      <c r="U99" s="43">
        <f>COUNTIFS(OBECaZSJaAM!AG:AG,"A",OBECaZSJaAM!Y:Y,D99,OBECaZSJaAM!AI:AI,"*SOCAM*")</f>
        <v>0</v>
      </c>
      <c r="V99" s="43">
        <f>COUNTIFS(OBECaZSJaAM!AH:AH,"A",OBECaZSJaAM!Y:Y,D99,OBECaZSJaAM!AI:AI,"*OBAM*")</f>
        <v>0</v>
      </c>
      <c r="W99" s="43">
        <f>COUNTIFS(OBECaZSJaAM!AH:AH,"A",OBECaZSJaAM!Y:Y,D99,OBECaZSJaAM!AI:AI,"*POAM*")</f>
        <v>0</v>
      </c>
      <c r="X99" s="43">
        <f>COUNTIFS(OBECaZSJaAM!AH:AH,"A",OBECaZSJaAM!Y:Y,D99,OBECaZSJaAM!AI:AI,"*OVMAM*")</f>
        <v>0</v>
      </c>
      <c r="Y99" s="43">
        <f>COUNTIFS(OBECaZSJaAM!AH:AH,"A",OBECaZSJaAM!Y:Y,D99,OBECaZSJaAM!AI:AI,"*SOCAM*")</f>
        <v>0</v>
      </c>
      <c r="Z99" s="46">
        <f t="shared" si="11"/>
        <v>0</v>
      </c>
      <c r="AA99" s="46">
        <f t="shared" si="17"/>
        <v>0</v>
      </c>
      <c r="AB99" s="43">
        <f>VLOOKUP(D99,OBECaZSJaAM!K:T,10,0)</f>
        <v>0</v>
      </c>
      <c r="AC99" s="43" t="str">
        <f t="shared" si="18"/>
        <v>0</v>
      </c>
      <c r="AD99" s="43">
        <f>VLOOKUP(D99,OBECaZSJaAM!K:V,12,0)</f>
        <v>0</v>
      </c>
      <c r="AE99" s="43">
        <f>VLOOKUP(D99,OBECaZSJaAM!K:W,13,0)</f>
        <v>0</v>
      </c>
      <c r="AF99" s="43">
        <f>(COUNTIFS(OBECaZSJaAM!AG:AG,"A",OBECaZSJaAM!Y:Y,D99,OBECaZSJaAM!AI:AI,"*OBAM*"))+(COUNTIFS(OBECaZSJaAM!AH:AH,"A",OBECaZSJaAM!Y:Y,D99,OBECaZSJaAM!AI:AI,"*OBAM*"))</f>
        <v>0</v>
      </c>
      <c r="AG99" s="43">
        <f>COUNTIFS(OBECaZSJaAM!AG:AG,"A",OBECaZSJaAM!Y:Y,D99,OBECaZSJaAM!AI:AI,"*POAM*")+(COUNTIFS(OBECaZSJaAM!AH:AH,"A",OBECaZSJaAM!Y:Y,D99,OBECaZSJaAM!AI:AI,"*POAM*"))+(COUNTIFS(OBECaZSJaAM!AG:AG,"A",OBECaZSJaAM!Y:Y,D99,OBECaZSJaAM!AI:AI,"*OVMAM*")+(COUNTIFS(OBECaZSJaAM!AH:AH,"A",OBECaZSJaAM!Y:Y,D99,OBECaZSJaAM!AI:AI,"*OVMAM*"))+COUNTIFS(OBECaZSJaAM!AG:AG,"A",OBECaZSJaAM!Y:Y,D99,OBECaZSJaAM!AI:AI,"*SOCAM*")+(COUNTIFS(OBECaZSJaAM!AH:AH,"A",OBECaZSJaAM!Y:Y,D99,OBECaZSJaAM!AI:AI,"*SOCAM*")))</f>
        <v>0</v>
      </c>
      <c r="AH99" s="43">
        <f>(VLOOKUP(D99,OBECaZSJaAM!K:O,5,0))</f>
        <v>0</v>
      </c>
      <c r="AI99" s="43" t="str">
        <f>IFERROR(VLOOKUP(B99,OBECaZSJaAM!A:F,6,0),"")</f>
        <v/>
      </c>
      <c r="AJ99" s="43" t="str">
        <f t="shared" si="12"/>
        <v>katA</v>
      </c>
      <c r="AK99" s="43" t="str">
        <f t="shared" si="19"/>
        <v>N</v>
      </c>
      <c r="AL99" s="43" t="str">
        <f t="shared" si="20"/>
        <v>N</v>
      </c>
      <c r="AM99" s="43">
        <f>(COUNTIFS(OBECaZSJaAM!AG:AG,"A",OBECaZSJaAM!Y:Y,D99))+(COUNTIFS(OBECaZSJaAM!AH:AH,"A",OBECaZSJaAM!Y:Y,D99))-((COUNTIFS(OBECaZSJaAM!AG:AG,"A",OBECaZSJaAM!AI:AI,"OBAM",OBECaZSJaAM!Y:Y,zdroj!D99)+(COUNTIFS(OBECaZSJaAM!AG:AG,"A",OBECaZSJaAM!AI:AI,"OSTAM",OBECaZSJaAM!Y:Y,zdroj!D99)))+(COUNTIFS(OBECaZSJaAM!AH:AH,"A",OBECaZSJaAM!AI:AI,"OBAM",OBECaZSJaAM!Y:Y,zdroj!D99)+(COUNTIFS(OBECaZSJaAM!AH:AH,"A",OBECaZSJaAM!AI:AI,"OSTAM",OBECaZSJaAM!Y:Y,zdroj!D99))))</f>
        <v>0</v>
      </c>
      <c r="AN99" s="43" t="str">
        <f t="shared" si="13"/>
        <v>NEPOKRYTA VĚTŠINA SEAM</v>
      </c>
      <c r="AO99" s="43" t="str">
        <f t="shared" si="21"/>
        <v>katA</v>
      </c>
    </row>
    <row r="100" spans="1:41" x14ac:dyDescent="0.25">
      <c r="A100" s="43">
        <v>10</v>
      </c>
      <c r="B100" s="43" t="s">
        <v>598</v>
      </c>
      <c r="C100" s="43">
        <v>90174</v>
      </c>
      <c r="D100" s="43" t="s">
        <v>600</v>
      </c>
      <c r="E100" s="43" t="s">
        <v>462</v>
      </c>
      <c r="F100" s="43" t="s">
        <v>224</v>
      </c>
      <c r="G100">
        <v>17</v>
      </c>
      <c r="H100">
        <v>6</v>
      </c>
      <c r="I100">
        <v>5</v>
      </c>
      <c r="J100">
        <v>16</v>
      </c>
      <c r="K100">
        <v>1</v>
      </c>
      <c r="L100" s="43">
        <f>(COUNTIFS(OBECaZSJaAM!AG:AG,"A",OBECaZSJaAM!AJ:AJ,"ZPŮSOBILÉ",OBECaZSJaAM!Y:Y,zdroj!D100))+(COUNTIFS(OBECaZSJaAM!AH:AH,"A",OBECaZSJaAM!AJ:AJ,"ZPŮSOBILÉ",OBECaZSJaAM!Y:Y,zdroj!D100))</f>
        <v>0</v>
      </c>
      <c r="M100" s="43">
        <f>COUNTIFS(OBECaZSJaAM!AG:AG,"A",OBECaZSJaAM!AJ:AJ,"ZPŮSOBILÉ",OBECaZSJaAM!Y:Y,zdroj!D100)</f>
        <v>0</v>
      </c>
      <c r="N100" s="43">
        <f>COUNTIFS(OBECaZSJaAM!AH:AH,"A",OBECaZSJaAM!AJ:AJ,"ZPŮSOBILÉ",OBECaZSJaAM!Y:Y,zdroj!D100)</f>
        <v>0</v>
      </c>
      <c r="O100" s="43">
        <f t="shared" si="14"/>
        <v>0</v>
      </c>
      <c r="P100" s="43">
        <f t="shared" si="15"/>
        <v>0</v>
      </c>
      <c r="Q100" s="43">
        <f t="shared" si="16"/>
        <v>0</v>
      </c>
      <c r="R100" s="43">
        <f>COUNTIFS(OBECaZSJaAM!AG:AG,"A",OBECaZSJaAM!Y:Y,D100,OBECaZSJaAM!AI:AI,"*OBAM*")</f>
        <v>0</v>
      </c>
      <c r="S100" s="43">
        <f>COUNTIFS(OBECaZSJaAM!AG:AG,"A",OBECaZSJaAM!Y:Y,D100,OBECaZSJaAM!AI:AI,"*POAM*")</f>
        <v>0</v>
      </c>
      <c r="T100" s="43">
        <f>COUNTIFS(OBECaZSJaAM!AG:AG,"A",OBECaZSJaAM!Y:Y,D100,OBECaZSJaAM!AI:AI,"*OVMAM*")</f>
        <v>0</v>
      </c>
      <c r="U100" s="43">
        <f>COUNTIFS(OBECaZSJaAM!AG:AG,"A",OBECaZSJaAM!Y:Y,D100,OBECaZSJaAM!AI:AI,"*SOCAM*")</f>
        <v>0</v>
      </c>
      <c r="V100" s="43">
        <f>COUNTIFS(OBECaZSJaAM!AH:AH,"A",OBECaZSJaAM!Y:Y,D100,OBECaZSJaAM!AI:AI,"*OBAM*")</f>
        <v>0</v>
      </c>
      <c r="W100" s="43">
        <f>COUNTIFS(OBECaZSJaAM!AH:AH,"A",OBECaZSJaAM!Y:Y,D100,OBECaZSJaAM!AI:AI,"*POAM*")</f>
        <v>0</v>
      </c>
      <c r="X100" s="43">
        <f>COUNTIFS(OBECaZSJaAM!AH:AH,"A",OBECaZSJaAM!Y:Y,D100,OBECaZSJaAM!AI:AI,"*OVMAM*")</f>
        <v>0</v>
      </c>
      <c r="Y100" s="43">
        <f>COUNTIFS(OBECaZSJaAM!AH:AH,"A",OBECaZSJaAM!Y:Y,D100,OBECaZSJaAM!AI:AI,"*SOCAM*")</f>
        <v>0</v>
      </c>
      <c r="Z100" s="46">
        <f t="shared" si="11"/>
        <v>35.29</v>
      </c>
      <c r="AA100" s="46">
        <f t="shared" si="17"/>
        <v>29.41</v>
      </c>
      <c r="AB100" s="43">
        <f>VLOOKUP(D100,OBECaZSJaAM!K:T,10,0)</f>
        <v>0</v>
      </c>
      <c r="AC100" s="43" t="str">
        <f t="shared" si="18"/>
        <v>0</v>
      </c>
      <c r="AD100" s="43">
        <f>VLOOKUP(D100,OBECaZSJaAM!K:V,12,0)</f>
        <v>0</v>
      </c>
      <c r="AE100" s="43">
        <f>VLOOKUP(D100,OBECaZSJaAM!K:W,13,0)</f>
        <v>0</v>
      </c>
      <c r="AF100" s="43">
        <f>(COUNTIFS(OBECaZSJaAM!AG:AG,"A",OBECaZSJaAM!Y:Y,D100,OBECaZSJaAM!AI:AI,"*OBAM*"))+(COUNTIFS(OBECaZSJaAM!AH:AH,"A",OBECaZSJaAM!Y:Y,D100,OBECaZSJaAM!AI:AI,"*OBAM*"))</f>
        <v>0</v>
      </c>
      <c r="AG100" s="43">
        <f>COUNTIFS(OBECaZSJaAM!AG:AG,"A",OBECaZSJaAM!Y:Y,D100,OBECaZSJaAM!AI:AI,"*POAM*")+(COUNTIFS(OBECaZSJaAM!AH:AH,"A",OBECaZSJaAM!Y:Y,D100,OBECaZSJaAM!AI:AI,"*POAM*"))+(COUNTIFS(OBECaZSJaAM!AG:AG,"A",OBECaZSJaAM!Y:Y,D100,OBECaZSJaAM!AI:AI,"*OVMAM*")+(COUNTIFS(OBECaZSJaAM!AH:AH,"A",OBECaZSJaAM!Y:Y,D100,OBECaZSJaAM!AI:AI,"*OVMAM*"))+COUNTIFS(OBECaZSJaAM!AG:AG,"A",OBECaZSJaAM!Y:Y,D100,OBECaZSJaAM!AI:AI,"*SOCAM*")+(COUNTIFS(OBECaZSJaAM!AH:AH,"A",OBECaZSJaAM!Y:Y,D100,OBECaZSJaAM!AI:AI,"*SOCAM*")))</f>
        <v>0</v>
      </c>
      <c r="AH100" s="43">
        <f>(VLOOKUP(D100,OBECaZSJaAM!K:O,5,0))</f>
        <v>0</v>
      </c>
      <c r="AI100" s="43" t="str">
        <f>IFERROR(VLOOKUP(B100,OBECaZSJaAM!A:F,6,0),"")</f>
        <v/>
      </c>
      <c r="AJ100" s="43" t="str">
        <f t="shared" si="12"/>
        <v>katA</v>
      </c>
      <c r="AK100" s="43" t="str">
        <f t="shared" si="19"/>
        <v>N</v>
      </c>
      <c r="AL100" s="43" t="str">
        <f t="shared" si="20"/>
        <v>N</v>
      </c>
      <c r="AM100" s="43">
        <f>(COUNTIFS(OBECaZSJaAM!AG:AG,"A",OBECaZSJaAM!Y:Y,D100))+(COUNTIFS(OBECaZSJaAM!AH:AH,"A",OBECaZSJaAM!Y:Y,D100))-((COUNTIFS(OBECaZSJaAM!AG:AG,"A",OBECaZSJaAM!AI:AI,"OBAM",OBECaZSJaAM!Y:Y,zdroj!D100)+(COUNTIFS(OBECaZSJaAM!AG:AG,"A",OBECaZSJaAM!AI:AI,"OSTAM",OBECaZSJaAM!Y:Y,zdroj!D100)))+(COUNTIFS(OBECaZSJaAM!AH:AH,"A",OBECaZSJaAM!AI:AI,"OBAM",OBECaZSJaAM!Y:Y,zdroj!D100)+(COUNTIFS(OBECaZSJaAM!AH:AH,"A",OBECaZSJaAM!AI:AI,"OSTAM",OBECaZSJaAM!Y:Y,zdroj!D100))))</f>
        <v>0</v>
      </c>
      <c r="AN100" s="43" t="str">
        <f t="shared" si="13"/>
        <v>NEPOKRYTA VĚTŠINA SEAM</v>
      </c>
      <c r="AO100" s="43" t="str">
        <f t="shared" si="21"/>
        <v>katA</v>
      </c>
    </row>
    <row r="101" spans="1:41" x14ac:dyDescent="0.25">
      <c r="A101" s="43">
        <v>10</v>
      </c>
      <c r="B101" s="43" t="s">
        <v>598</v>
      </c>
      <c r="C101" s="43">
        <v>90212</v>
      </c>
      <c r="D101" s="43" t="s">
        <v>601</v>
      </c>
      <c r="E101" s="43" t="s">
        <v>462</v>
      </c>
      <c r="F101" s="43" t="s">
        <v>231</v>
      </c>
      <c r="G101">
        <v>11</v>
      </c>
      <c r="H101">
        <v>0</v>
      </c>
      <c r="I101">
        <v>0</v>
      </c>
      <c r="J101">
        <v>5</v>
      </c>
      <c r="K101">
        <v>6</v>
      </c>
      <c r="L101" s="43">
        <f>(COUNTIFS(OBECaZSJaAM!AG:AG,"A",OBECaZSJaAM!AJ:AJ,"ZPŮSOBILÉ",OBECaZSJaAM!Y:Y,zdroj!D101))+(COUNTIFS(OBECaZSJaAM!AH:AH,"A",OBECaZSJaAM!AJ:AJ,"ZPŮSOBILÉ",OBECaZSJaAM!Y:Y,zdroj!D101))</f>
        <v>0</v>
      </c>
      <c r="M101" s="43">
        <f>COUNTIFS(OBECaZSJaAM!AG:AG,"A",OBECaZSJaAM!AJ:AJ,"ZPŮSOBILÉ",OBECaZSJaAM!Y:Y,zdroj!D101)</f>
        <v>0</v>
      </c>
      <c r="N101" s="43">
        <f>COUNTIFS(OBECaZSJaAM!AH:AH,"A",OBECaZSJaAM!AJ:AJ,"ZPŮSOBILÉ",OBECaZSJaAM!Y:Y,zdroj!D101)</f>
        <v>0</v>
      </c>
      <c r="O101" s="43">
        <f t="shared" si="14"/>
        <v>0</v>
      </c>
      <c r="P101" s="43">
        <f t="shared" si="15"/>
        <v>0</v>
      </c>
      <c r="Q101" s="43">
        <f t="shared" si="16"/>
        <v>0</v>
      </c>
      <c r="R101" s="43">
        <f>COUNTIFS(OBECaZSJaAM!AG:AG,"A",OBECaZSJaAM!Y:Y,D101,OBECaZSJaAM!AI:AI,"*OBAM*")</f>
        <v>0</v>
      </c>
      <c r="S101" s="43">
        <f>COUNTIFS(OBECaZSJaAM!AG:AG,"A",OBECaZSJaAM!Y:Y,D101,OBECaZSJaAM!AI:AI,"*POAM*")</f>
        <v>0</v>
      </c>
      <c r="T101" s="43">
        <f>COUNTIFS(OBECaZSJaAM!AG:AG,"A",OBECaZSJaAM!Y:Y,D101,OBECaZSJaAM!AI:AI,"*OVMAM*")</f>
        <v>0</v>
      </c>
      <c r="U101" s="43">
        <f>COUNTIFS(OBECaZSJaAM!AG:AG,"A",OBECaZSJaAM!Y:Y,D101,OBECaZSJaAM!AI:AI,"*SOCAM*")</f>
        <v>0</v>
      </c>
      <c r="V101" s="43">
        <f>COUNTIFS(OBECaZSJaAM!AH:AH,"A",OBECaZSJaAM!Y:Y,D101,OBECaZSJaAM!AI:AI,"*OBAM*")</f>
        <v>0</v>
      </c>
      <c r="W101" s="43">
        <f>COUNTIFS(OBECaZSJaAM!AH:AH,"A",OBECaZSJaAM!Y:Y,D101,OBECaZSJaAM!AI:AI,"*POAM*")</f>
        <v>0</v>
      </c>
      <c r="X101" s="43">
        <f>COUNTIFS(OBECaZSJaAM!AH:AH,"A",OBECaZSJaAM!Y:Y,D101,OBECaZSJaAM!AI:AI,"*OVMAM*")</f>
        <v>0</v>
      </c>
      <c r="Y101" s="43">
        <f>COUNTIFS(OBECaZSJaAM!AH:AH,"A",OBECaZSJaAM!Y:Y,D101,OBECaZSJaAM!AI:AI,"*SOCAM*")</f>
        <v>0</v>
      </c>
      <c r="Z101" s="46">
        <f t="shared" si="11"/>
        <v>0</v>
      </c>
      <c r="AA101" s="46">
        <f t="shared" si="17"/>
        <v>0</v>
      </c>
      <c r="AB101" s="43">
        <f>VLOOKUP(D101,OBECaZSJaAM!K:T,10,0)</f>
        <v>0</v>
      </c>
      <c r="AC101" s="43" t="str">
        <f t="shared" si="18"/>
        <v>0</v>
      </c>
      <c r="AD101" s="43">
        <f>VLOOKUP(D101,OBECaZSJaAM!K:V,12,0)</f>
        <v>0</v>
      </c>
      <c r="AE101" s="43">
        <f>VLOOKUP(D101,OBECaZSJaAM!K:W,13,0)</f>
        <v>0</v>
      </c>
      <c r="AF101" s="43">
        <f>(COUNTIFS(OBECaZSJaAM!AG:AG,"A",OBECaZSJaAM!Y:Y,D101,OBECaZSJaAM!AI:AI,"*OBAM*"))+(COUNTIFS(OBECaZSJaAM!AH:AH,"A",OBECaZSJaAM!Y:Y,D101,OBECaZSJaAM!AI:AI,"*OBAM*"))</f>
        <v>0</v>
      </c>
      <c r="AG101" s="43">
        <f>COUNTIFS(OBECaZSJaAM!AG:AG,"A",OBECaZSJaAM!Y:Y,D101,OBECaZSJaAM!AI:AI,"*POAM*")+(COUNTIFS(OBECaZSJaAM!AH:AH,"A",OBECaZSJaAM!Y:Y,D101,OBECaZSJaAM!AI:AI,"*POAM*"))+(COUNTIFS(OBECaZSJaAM!AG:AG,"A",OBECaZSJaAM!Y:Y,D101,OBECaZSJaAM!AI:AI,"*OVMAM*")+(COUNTIFS(OBECaZSJaAM!AH:AH,"A",OBECaZSJaAM!Y:Y,D101,OBECaZSJaAM!AI:AI,"*OVMAM*"))+COUNTIFS(OBECaZSJaAM!AG:AG,"A",OBECaZSJaAM!Y:Y,D101,OBECaZSJaAM!AI:AI,"*SOCAM*")+(COUNTIFS(OBECaZSJaAM!AH:AH,"A",OBECaZSJaAM!Y:Y,D101,OBECaZSJaAM!AI:AI,"*SOCAM*")))</f>
        <v>0</v>
      </c>
      <c r="AH101" s="43">
        <f>(VLOOKUP(D101,OBECaZSJaAM!K:O,5,0))</f>
        <v>0</v>
      </c>
      <c r="AI101" s="43" t="str">
        <f>IFERROR(VLOOKUP(B101,OBECaZSJaAM!A:F,6,0),"")</f>
        <v/>
      </c>
      <c r="AJ101" s="43" t="str">
        <f t="shared" si="12"/>
        <v>katB</v>
      </c>
      <c r="AK101" s="43" t="str">
        <f t="shared" si="19"/>
        <v>N</v>
      </c>
      <c r="AL101" s="43" t="str">
        <f t="shared" si="20"/>
        <v>N</v>
      </c>
      <c r="AM101" s="43">
        <f>(COUNTIFS(OBECaZSJaAM!AG:AG,"A",OBECaZSJaAM!Y:Y,D101))+(COUNTIFS(OBECaZSJaAM!AH:AH,"A",OBECaZSJaAM!Y:Y,D101))-((COUNTIFS(OBECaZSJaAM!AG:AG,"A",OBECaZSJaAM!AI:AI,"OBAM",OBECaZSJaAM!Y:Y,zdroj!D101)+(COUNTIFS(OBECaZSJaAM!AG:AG,"A",OBECaZSJaAM!AI:AI,"OSTAM",OBECaZSJaAM!Y:Y,zdroj!D101)))+(COUNTIFS(OBECaZSJaAM!AH:AH,"A",OBECaZSJaAM!AI:AI,"OBAM",OBECaZSJaAM!Y:Y,zdroj!D101)+(COUNTIFS(OBECaZSJaAM!AH:AH,"A",OBECaZSJaAM!AI:AI,"OSTAM",OBECaZSJaAM!Y:Y,zdroj!D101))))</f>
        <v>0</v>
      </c>
      <c r="AN101" s="43" t="str">
        <f t="shared" si="13"/>
        <v>NEPOKRYTA VĚTŠINA SEAM</v>
      </c>
      <c r="AO101" s="43" t="str">
        <f t="shared" si="21"/>
        <v>katB</v>
      </c>
    </row>
    <row r="102" spans="1:41" x14ac:dyDescent="0.25">
      <c r="A102" s="43">
        <v>10</v>
      </c>
      <c r="B102" s="43" t="s">
        <v>602</v>
      </c>
      <c r="C102" s="43">
        <v>90883</v>
      </c>
      <c r="D102" s="43" t="s">
        <v>603</v>
      </c>
      <c r="E102" s="43" t="s">
        <v>462</v>
      </c>
      <c r="F102" s="43" t="s">
        <v>231</v>
      </c>
      <c r="G102">
        <v>22</v>
      </c>
      <c r="H102">
        <v>0</v>
      </c>
      <c r="I102">
        <v>0</v>
      </c>
      <c r="J102">
        <v>20</v>
      </c>
      <c r="K102">
        <v>2</v>
      </c>
      <c r="L102" s="43">
        <f>(COUNTIFS(OBECaZSJaAM!AG:AG,"A",OBECaZSJaAM!AJ:AJ,"ZPŮSOBILÉ",OBECaZSJaAM!Y:Y,zdroj!D102))+(COUNTIFS(OBECaZSJaAM!AH:AH,"A",OBECaZSJaAM!AJ:AJ,"ZPŮSOBILÉ",OBECaZSJaAM!Y:Y,zdroj!D102))</f>
        <v>0</v>
      </c>
      <c r="M102" s="43">
        <f>COUNTIFS(OBECaZSJaAM!AG:AG,"A",OBECaZSJaAM!AJ:AJ,"ZPŮSOBILÉ",OBECaZSJaAM!Y:Y,zdroj!D102)</f>
        <v>0</v>
      </c>
      <c r="N102" s="43">
        <f>COUNTIFS(OBECaZSJaAM!AH:AH,"A",OBECaZSJaAM!AJ:AJ,"ZPŮSOBILÉ",OBECaZSJaAM!Y:Y,zdroj!D102)</f>
        <v>0</v>
      </c>
      <c r="O102" s="43">
        <f t="shared" si="14"/>
        <v>0</v>
      </c>
      <c r="P102" s="43">
        <f t="shared" si="15"/>
        <v>0</v>
      </c>
      <c r="Q102" s="43">
        <f t="shared" si="16"/>
        <v>0</v>
      </c>
      <c r="R102" s="43">
        <f>COUNTIFS(OBECaZSJaAM!AG:AG,"A",OBECaZSJaAM!Y:Y,D102,OBECaZSJaAM!AI:AI,"*OBAM*")</f>
        <v>0</v>
      </c>
      <c r="S102" s="43">
        <f>COUNTIFS(OBECaZSJaAM!AG:AG,"A",OBECaZSJaAM!Y:Y,D102,OBECaZSJaAM!AI:AI,"*POAM*")</f>
        <v>0</v>
      </c>
      <c r="T102" s="43">
        <f>COUNTIFS(OBECaZSJaAM!AG:AG,"A",OBECaZSJaAM!Y:Y,D102,OBECaZSJaAM!AI:AI,"*OVMAM*")</f>
        <v>0</v>
      </c>
      <c r="U102" s="43">
        <f>COUNTIFS(OBECaZSJaAM!AG:AG,"A",OBECaZSJaAM!Y:Y,D102,OBECaZSJaAM!AI:AI,"*SOCAM*")</f>
        <v>0</v>
      </c>
      <c r="V102" s="43">
        <f>COUNTIFS(OBECaZSJaAM!AH:AH,"A",OBECaZSJaAM!Y:Y,D102,OBECaZSJaAM!AI:AI,"*OBAM*")</f>
        <v>0</v>
      </c>
      <c r="W102" s="43">
        <f>COUNTIFS(OBECaZSJaAM!AH:AH,"A",OBECaZSJaAM!Y:Y,D102,OBECaZSJaAM!AI:AI,"*POAM*")</f>
        <v>0</v>
      </c>
      <c r="X102" s="43">
        <f>COUNTIFS(OBECaZSJaAM!AH:AH,"A",OBECaZSJaAM!Y:Y,D102,OBECaZSJaAM!AI:AI,"*OVMAM*")</f>
        <v>0</v>
      </c>
      <c r="Y102" s="43">
        <f>COUNTIFS(OBECaZSJaAM!AH:AH,"A",OBECaZSJaAM!Y:Y,D102,OBECaZSJaAM!AI:AI,"*SOCAM*")</f>
        <v>0</v>
      </c>
      <c r="Z102" s="46">
        <f t="shared" si="11"/>
        <v>0</v>
      </c>
      <c r="AA102" s="46">
        <f t="shared" si="17"/>
        <v>0</v>
      </c>
      <c r="AB102" s="43">
        <f>VLOOKUP(D102,OBECaZSJaAM!K:T,10,0)</f>
        <v>0</v>
      </c>
      <c r="AC102" s="43" t="str">
        <f t="shared" si="18"/>
        <v>0</v>
      </c>
      <c r="AD102" s="43">
        <f>VLOOKUP(D102,OBECaZSJaAM!K:V,12,0)</f>
        <v>0</v>
      </c>
      <c r="AE102" s="43">
        <f>VLOOKUP(D102,OBECaZSJaAM!K:W,13,0)</f>
        <v>0</v>
      </c>
      <c r="AF102" s="43">
        <f>(COUNTIFS(OBECaZSJaAM!AG:AG,"A",OBECaZSJaAM!Y:Y,D102,OBECaZSJaAM!AI:AI,"*OBAM*"))+(COUNTIFS(OBECaZSJaAM!AH:AH,"A",OBECaZSJaAM!Y:Y,D102,OBECaZSJaAM!AI:AI,"*OBAM*"))</f>
        <v>0</v>
      </c>
      <c r="AG102" s="43">
        <f>COUNTIFS(OBECaZSJaAM!AG:AG,"A",OBECaZSJaAM!Y:Y,D102,OBECaZSJaAM!AI:AI,"*POAM*")+(COUNTIFS(OBECaZSJaAM!AH:AH,"A",OBECaZSJaAM!Y:Y,D102,OBECaZSJaAM!AI:AI,"*POAM*"))+(COUNTIFS(OBECaZSJaAM!AG:AG,"A",OBECaZSJaAM!Y:Y,D102,OBECaZSJaAM!AI:AI,"*OVMAM*")+(COUNTIFS(OBECaZSJaAM!AH:AH,"A",OBECaZSJaAM!Y:Y,D102,OBECaZSJaAM!AI:AI,"*OVMAM*"))+COUNTIFS(OBECaZSJaAM!AG:AG,"A",OBECaZSJaAM!Y:Y,D102,OBECaZSJaAM!AI:AI,"*SOCAM*")+(COUNTIFS(OBECaZSJaAM!AH:AH,"A",OBECaZSJaAM!Y:Y,D102,OBECaZSJaAM!AI:AI,"*SOCAM*")))</f>
        <v>0</v>
      </c>
      <c r="AH102" s="43">
        <f>(VLOOKUP(D102,OBECaZSJaAM!K:O,5,0))</f>
        <v>0</v>
      </c>
      <c r="AI102" s="43" t="str">
        <f>IFERROR(VLOOKUP(B102,OBECaZSJaAM!A:F,6,0),"")</f>
        <v/>
      </c>
      <c r="AJ102" s="43" t="str">
        <f t="shared" si="12"/>
        <v>katB</v>
      </c>
      <c r="AK102" s="43" t="str">
        <f t="shared" si="19"/>
        <v>N</v>
      </c>
      <c r="AL102" s="43" t="str">
        <f t="shared" si="20"/>
        <v>N</v>
      </c>
      <c r="AM102" s="43">
        <f>(COUNTIFS(OBECaZSJaAM!AG:AG,"A",OBECaZSJaAM!Y:Y,D102))+(COUNTIFS(OBECaZSJaAM!AH:AH,"A",OBECaZSJaAM!Y:Y,D102))-((COUNTIFS(OBECaZSJaAM!AG:AG,"A",OBECaZSJaAM!AI:AI,"OBAM",OBECaZSJaAM!Y:Y,zdroj!D102)+(COUNTIFS(OBECaZSJaAM!AG:AG,"A",OBECaZSJaAM!AI:AI,"OSTAM",OBECaZSJaAM!Y:Y,zdroj!D102)))+(COUNTIFS(OBECaZSJaAM!AH:AH,"A",OBECaZSJaAM!AI:AI,"OBAM",OBECaZSJaAM!Y:Y,zdroj!D102)+(COUNTIFS(OBECaZSJaAM!AH:AH,"A",OBECaZSJaAM!AI:AI,"OSTAM",OBECaZSJaAM!Y:Y,zdroj!D102))))</f>
        <v>0</v>
      </c>
      <c r="AN102" s="43" t="str">
        <f t="shared" si="13"/>
        <v>NEPOKRYTA VĚTŠINA SEAM</v>
      </c>
      <c r="AO102" s="43" t="str">
        <f t="shared" si="21"/>
        <v>katB</v>
      </c>
    </row>
    <row r="103" spans="1:41" x14ac:dyDescent="0.25">
      <c r="A103" s="43">
        <v>10</v>
      </c>
      <c r="B103" s="43" t="s">
        <v>602</v>
      </c>
      <c r="C103" s="43">
        <v>90891</v>
      </c>
      <c r="D103" s="43" t="s">
        <v>604</v>
      </c>
      <c r="E103" s="43" t="s">
        <v>462</v>
      </c>
      <c r="F103" s="43" t="s">
        <v>231</v>
      </c>
      <c r="G103">
        <v>9</v>
      </c>
      <c r="H103">
        <v>0</v>
      </c>
      <c r="I103">
        <v>0</v>
      </c>
      <c r="J103">
        <v>8</v>
      </c>
      <c r="K103">
        <v>1</v>
      </c>
      <c r="L103" s="43">
        <f>(COUNTIFS(OBECaZSJaAM!AG:AG,"A",OBECaZSJaAM!AJ:AJ,"ZPŮSOBILÉ",OBECaZSJaAM!Y:Y,zdroj!D103))+(COUNTIFS(OBECaZSJaAM!AH:AH,"A",OBECaZSJaAM!AJ:AJ,"ZPŮSOBILÉ",OBECaZSJaAM!Y:Y,zdroj!D103))</f>
        <v>0</v>
      </c>
      <c r="M103" s="43">
        <f>COUNTIFS(OBECaZSJaAM!AG:AG,"A",OBECaZSJaAM!AJ:AJ,"ZPŮSOBILÉ",OBECaZSJaAM!Y:Y,zdroj!D103)</f>
        <v>0</v>
      </c>
      <c r="N103" s="43">
        <f>COUNTIFS(OBECaZSJaAM!AH:AH,"A",OBECaZSJaAM!AJ:AJ,"ZPŮSOBILÉ",OBECaZSJaAM!Y:Y,zdroj!D103)</f>
        <v>0</v>
      </c>
      <c r="O103" s="43">
        <f t="shared" si="14"/>
        <v>0</v>
      </c>
      <c r="P103" s="43">
        <f t="shared" si="15"/>
        <v>0</v>
      </c>
      <c r="Q103" s="43">
        <f t="shared" si="16"/>
        <v>0</v>
      </c>
      <c r="R103" s="43">
        <f>COUNTIFS(OBECaZSJaAM!AG:AG,"A",OBECaZSJaAM!Y:Y,D103,OBECaZSJaAM!AI:AI,"*OBAM*")</f>
        <v>0</v>
      </c>
      <c r="S103" s="43">
        <f>COUNTIFS(OBECaZSJaAM!AG:AG,"A",OBECaZSJaAM!Y:Y,D103,OBECaZSJaAM!AI:AI,"*POAM*")</f>
        <v>0</v>
      </c>
      <c r="T103" s="43">
        <f>COUNTIFS(OBECaZSJaAM!AG:AG,"A",OBECaZSJaAM!Y:Y,D103,OBECaZSJaAM!AI:AI,"*OVMAM*")</f>
        <v>0</v>
      </c>
      <c r="U103" s="43">
        <f>COUNTIFS(OBECaZSJaAM!AG:AG,"A",OBECaZSJaAM!Y:Y,D103,OBECaZSJaAM!AI:AI,"*SOCAM*")</f>
        <v>0</v>
      </c>
      <c r="V103" s="43">
        <f>COUNTIFS(OBECaZSJaAM!AH:AH,"A",OBECaZSJaAM!Y:Y,D103,OBECaZSJaAM!AI:AI,"*OBAM*")</f>
        <v>0</v>
      </c>
      <c r="W103" s="43">
        <f>COUNTIFS(OBECaZSJaAM!AH:AH,"A",OBECaZSJaAM!Y:Y,D103,OBECaZSJaAM!AI:AI,"*POAM*")</f>
        <v>0</v>
      </c>
      <c r="X103" s="43">
        <f>COUNTIFS(OBECaZSJaAM!AH:AH,"A",OBECaZSJaAM!Y:Y,D103,OBECaZSJaAM!AI:AI,"*OVMAM*")</f>
        <v>0</v>
      </c>
      <c r="Y103" s="43">
        <f>COUNTIFS(OBECaZSJaAM!AH:AH,"A",OBECaZSJaAM!Y:Y,D103,OBECaZSJaAM!AI:AI,"*SOCAM*")</f>
        <v>0</v>
      </c>
      <c r="Z103" s="46">
        <f t="shared" si="11"/>
        <v>0</v>
      </c>
      <c r="AA103" s="46">
        <f t="shared" si="17"/>
        <v>0</v>
      </c>
      <c r="AB103" s="43">
        <f>VLOOKUP(D103,OBECaZSJaAM!K:T,10,0)</f>
        <v>0</v>
      </c>
      <c r="AC103" s="43" t="str">
        <f t="shared" si="18"/>
        <v>0</v>
      </c>
      <c r="AD103" s="43">
        <f>VLOOKUP(D103,OBECaZSJaAM!K:V,12,0)</f>
        <v>0</v>
      </c>
      <c r="AE103" s="43">
        <f>VLOOKUP(D103,OBECaZSJaAM!K:W,13,0)</f>
        <v>0</v>
      </c>
      <c r="AF103" s="43">
        <f>(COUNTIFS(OBECaZSJaAM!AG:AG,"A",OBECaZSJaAM!Y:Y,D103,OBECaZSJaAM!AI:AI,"*OBAM*"))+(COUNTIFS(OBECaZSJaAM!AH:AH,"A",OBECaZSJaAM!Y:Y,D103,OBECaZSJaAM!AI:AI,"*OBAM*"))</f>
        <v>0</v>
      </c>
      <c r="AG103" s="43">
        <f>COUNTIFS(OBECaZSJaAM!AG:AG,"A",OBECaZSJaAM!Y:Y,D103,OBECaZSJaAM!AI:AI,"*POAM*")+(COUNTIFS(OBECaZSJaAM!AH:AH,"A",OBECaZSJaAM!Y:Y,D103,OBECaZSJaAM!AI:AI,"*POAM*"))+(COUNTIFS(OBECaZSJaAM!AG:AG,"A",OBECaZSJaAM!Y:Y,D103,OBECaZSJaAM!AI:AI,"*OVMAM*")+(COUNTIFS(OBECaZSJaAM!AH:AH,"A",OBECaZSJaAM!Y:Y,D103,OBECaZSJaAM!AI:AI,"*OVMAM*"))+COUNTIFS(OBECaZSJaAM!AG:AG,"A",OBECaZSJaAM!Y:Y,D103,OBECaZSJaAM!AI:AI,"*SOCAM*")+(COUNTIFS(OBECaZSJaAM!AH:AH,"A",OBECaZSJaAM!Y:Y,D103,OBECaZSJaAM!AI:AI,"*SOCAM*")))</f>
        <v>0</v>
      </c>
      <c r="AH103" s="43">
        <f>(VLOOKUP(D103,OBECaZSJaAM!K:O,5,0))</f>
        <v>0</v>
      </c>
      <c r="AI103" s="43" t="str">
        <f>IFERROR(VLOOKUP(B103,OBECaZSJaAM!A:F,6,0),"")</f>
        <v/>
      </c>
      <c r="AJ103" s="43" t="str">
        <f t="shared" si="12"/>
        <v>katB</v>
      </c>
      <c r="AK103" s="43" t="str">
        <f t="shared" si="19"/>
        <v>N</v>
      </c>
      <c r="AL103" s="43" t="str">
        <f t="shared" si="20"/>
        <v>N</v>
      </c>
      <c r="AM103" s="43">
        <f>(COUNTIFS(OBECaZSJaAM!AG:AG,"A",OBECaZSJaAM!Y:Y,D103))+(COUNTIFS(OBECaZSJaAM!AH:AH,"A",OBECaZSJaAM!Y:Y,D103))-((COUNTIFS(OBECaZSJaAM!AG:AG,"A",OBECaZSJaAM!AI:AI,"OBAM",OBECaZSJaAM!Y:Y,zdroj!D103)+(COUNTIFS(OBECaZSJaAM!AG:AG,"A",OBECaZSJaAM!AI:AI,"OSTAM",OBECaZSJaAM!Y:Y,zdroj!D103)))+(COUNTIFS(OBECaZSJaAM!AH:AH,"A",OBECaZSJaAM!AI:AI,"OBAM",OBECaZSJaAM!Y:Y,zdroj!D103)+(COUNTIFS(OBECaZSJaAM!AH:AH,"A",OBECaZSJaAM!AI:AI,"OSTAM",OBECaZSJaAM!Y:Y,zdroj!D103))))</f>
        <v>0</v>
      </c>
      <c r="AN103" s="43" t="str">
        <f t="shared" si="13"/>
        <v>NEPOKRYTA VĚTŠINA SEAM</v>
      </c>
      <c r="AO103" s="43" t="str">
        <f t="shared" si="21"/>
        <v>katB</v>
      </c>
    </row>
    <row r="104" spans="1:41" x14ac:dyDescent="0.25">
      <c r="A104" s="43">
        <v>10</v>
      </c>
      <c r="B104" s="43" t="s">
        <v>602</v>
      </c>
      <c r="C104" s="43">
        <v>90905</v>
      </c>
      <c r="D104" s="43" t="s">
        <v>605</v>
      </c>
      <c r="E104" s="43" t="s">
        <v>462</v>
      </c>
      <c r="F104" s="43" t="s">
        <v>231</v>
      </c>
      <c r="G104">
        <v>153</v>
      </c>
      <c r="H104">
        <v>51</v>
      </c>
      <c r="I104">
        <v>51</v>
      </c>
      <c r="J104">
        <v>138</v>
      </c>
      <c r="K104">
        <v>15</v>
      </c>
      <c r="L104" s="43">
        <f>(COUNTIFS(OBECaZSJaAM!AG:AG,"A",OBECaZSJaAM!AJ:AJ,"ZPŮSOBILÉ",OBECaZSJaAM!Y:Y,zdroj!D104))+(COUNTIFS(OBECaZSJaAM!AH:AH,"A",OBECaZSJaAM!AJ:AJ,"ZPŮSOBILÉ",OBECaZSJaAM!Y:Y,zdroj!D104))</f>
        <v>0</v>
      </c>
      <c r="M104" s="43">
        <f>COUNTIFS(OBECaZSJaAM!AG:AG,"A",OBECaZSJaAM!AJ:AJ,"ZPŮSOBILÉ",OBECaZSJaAM!Y:Y,zdroj!D104)</f>
        <v>0</v>
      </c>
      <c r="N104" s="43">
        <f>COUNTIFS(OBECaZSJaAM!AH:AH,"A",OBECaZSJaAM!AJ:AJ,"ZPŮSOBILÉ",OBECaZSJaAM!Y:Y,zdroj!D104)</f>
        <v>0</v>
      </c>
      <c r="O104" s="43">
        <f t="shared" si="14"/>
        <v>0</v>
      </c>
      <c r="P104" s="43">
        <f t="shared" si="15"/>
        <v>0</v>
      </c>
      <c r="Q104" s="43">
        <f t="shared" si="16"/>
        <v>0</v>
      </c>
      <c r="R104" s="43">
        <f>COUNTIFS(OBECaZSJaAM!AG:AG,"A",OBECaZSJaAM!Y:Y,D104,OBECaZSJaAM!AI:AI,"*OBAM*")</f>
        <v>0</v>
      </c>
      <c r="S104" s="43">
        <f>COUNTIFS(OBECaZSJaAM!AG:AG,"A",OBECaZSJaAM!Y:Y,D104,OBECaZSJaAM!AI:AI,"*POAM*")</f>
        <v>0</v>
      </c>
      <c r="T104" s="43">
        <f>COUNTIFS(OBECaZSJaAM!AG:AG,"A",OBECaZSJaAM!Y:Y,D104,OBECaZSJaAM!AI:AI,"*OVMAM*")</f>
        <v>0</v>
      </c>
      <c r="U104" s="43">
        <f>COUNTIFS(OBECaZSJaAM!AG:AG,"A",OBECaZSJaAM!Y:Y,D104,OBECaZSJaAM!AI:AI,"*SOCAM*")</f>
        <v>0</v>
      </c>
      <c r="V104" s="43">
        <f>COUNTIFS(OBECaZSJaAM!AH:AH,"A",OBECaZSJaAM!Y:Y,D104,OBECaZSJaAM!AI:AI,"*OBAM*")</f>
        <v>0</v>
      </c>
      <c r="W104" s="43">
        <f>COUNTIFS(OBECaZSJaAM!AH:AH,"A",OBECaZSJaAM!Y:Y,D104,OBECaZSJaAM!AI:AI,"*POAM*")</f>
        <v>0</v>
      </c>
      <c r="X104" s="43">
        <f>COUNTIFS(OBECaZSJaAM!AH:AH,"A",OBECaZSJaAM!Y:Y,D104,OBECaZSJaAM!AI:AI,"*OVMAM*")</f>
        <v>0</v>
      </c>
      <c r="Y104" s="43">
        <f>COUNTIFS(OBECaZSJaAM!AH:AH,"A",OBECaZSJaAM!Y:Y,D104,OBECaZSJaAM!AI:AI,"*SOCAM*")</f>
        <v>0</v>
      </c>
      <c r="Z104" s="46">
        <f t="shared" si="11"/>
        <v>33.33</v>
      </c>
      <c r="AA104" s="46">
        <f t="shared" si="17"/>
        <v>33.33</v>
      </c>
      <c r="AB104" s="43">
        <f>VLOOKUP(D104,OBECaZSJaAM!K:T,10,0)</f>
        <v>0</v>
      </c>
      <c r="AC104" s="43" t="str">
        <f t="shared" si="18"/>
        <v>0</v>
      </c>
      <c r="AD104" s="43">
        <f>VLOOKUP(D104,OBECaZSJaAM!K:V,12,0)</f>
        <v>0</v>
      </c>
      <c r="AE104" s="43">
        <f>VLOOKUP(D104,OBECaZSJaAM!K:W,13,0)</f>
        <v>0</v>
      </c>
      <c r="AF104" s="43">
        <f>(COUNTIFS(OBECaZSJaAM!AG:AG,"A",OBECaZSJaAM!Y:Y,D104,OBECaZSJaAM!AI:AI,"*OBAM*"))+(COUNTIFS(OBECaZSJaAM!AH:AH,"A",OBECaZSJaAM!Y:Y,D104,OBECaZSJaAM!AI:AI,"*OBAM*"))</f>
        <v>0</v>
      </c>
      <c r="AG104" s="43">
        <f>COUNTIFS(OBECaZSJaAM!AG:AG,"A",OBECaZSJaAM!Y:Y,D104,OBECaZSJaAM!AI:AI,"*POAM*")+(COUNTIFS(OBECaZSJaAM!AH:AH,"A",OBECaZSJaAM!Y:Y,D104,OBECaZSJaAM!AI:AI,"*POAM*"))+(COUNTIFS(OBECaZSJaAM!AG:AG,"A",OBECaZSJaAM!Y:Y,D104,OBECaZSJaAM!AI:AI,"*OVMAM*")+(COUNTIFS(OBECaZSJaAM!AH:AH,"A",OBECaZSJaAM!Y:Y,D104,OBECaZSJaAM!AI:AI,"*OVMAM*"))+COUNTIFS(OBECaZSJaAM!AG:AG,"A",OBECaZSJaAM!Y:Y,D104,OBECaZSJaAM!AI:AI,"*SOCAM*")+(COUNTIFS(OBECaZSJaAM!AH:AH,"A",OBECaZSJaAM!Y:Y,D104,OBECaZSJaAM!AI:AI,"*SOCAM*")))</f>
        <v>0</v>
      </c>
      <c r="AH104" s="43">
        <f>(VLOOKUP(D104,OBECaZSJaAM!K:O,5,0))</f>
        <v>0</v>
      </c>
      <c r="AI104" s="43" t="str">
        <f>IFERROR(VLOOKUP(B104,OBECaZSJaAM!A:F,6,0),"")</f>
        <v/>
      </c>
      <c r="AJ104" s="43" t="str">
        <f t="shared" si="12"/>
        <v>katB</v>
      </c>
      <c r="AK104" s="43" t="str">
        <f t="shared" si="19"/>
        <v>N</v>
      </c>
      <c r="AL104" s="43" t="str">
        <f t="shared" si="20"/>
        <v>N</v>
      </c>
      <c r="AM104" s="43">
        <f>(COUNTIFS(OBECaZSJaAM!AG:AG,"A",OBECaZSJaAM!Y:Y,D104))+(COUNTIFS(OBECaZSJaAM!AH:AH,"A",OBECaZSJaAM!Y:Y,D104))-((COUNTIFS(OBECaZSJaAM!AG:AG,"A",OBECaZSJaAM!AI:AI,"OBAM",OBECaZSJaAM!Y:Y,zdroj!D104)+(COUNTIFS(OBECaZSJaAM!AG:AG,"A",OBECaZSJaAM!AI:AI,"OSTAM",OBECaZSJaAM!Y:Y,zdroj!D104)))+(COUNTIFS(OBECaZSJaAM!AH:AH,"A",OBECaZSJaAM!AI:AI,"OBAM",OBECaZSJaAM!Y:Y,zdroj!D104)+(COUNTIFS(OBECaZSJaAM!AH:AH,"A",OBECaZSJaAM!AI:AI,"OSTAM",OBECaZSJaAM!Y:Y,zdroj!D104))))</f>
        <v>0</v>
      </c>
      <c r="AN104" s="43" t="str">
        <f t="shared" si="13"/>
        <v>NEPOKRYTA VĚTŠINA SEAM</v>
      </c>
      <c r="AO104" s="43" t="str">
        <f t="shared" si="21"/>
        <v>katB</v>
      </c>
    </row>
    <row r="105" spans="1:41" x14ac:dyDescent="0.25">
      <c r="A105" s="43">
        <v>10</v>
      </c>
      <c r="B105" s="43" t="s">
        <v>606</v>
      </c>
      <c r="C105" s="43">
        <v>94404</v>
      </c>
      <c r="D105" s="43" t="s">
        <v>607</v>
      </c>
      <c r="E105" s="43" t="s">
        <v>462</v>
      </c>
      <c r="F105" s="43" t="s">
        <v>224</v>
      </c>
      <c r="G105">
        <v>21</v>
      </c>
      <c r="H105">
        <v>1</v>
      </c>
      <c r="I105">
        <v>0</v>
      </c>
      <c r="J105">
        <v>20</v>
      </c>
      <c r="K105">
        <v>1</v>
      </c>
      <c r="L105" s="43">
        <f>(COUNTIFS(OBECaZSJaAM!AG:AG,"A",OBECaZSJaAM!AJ:AJ,"ZPŮSOBILÉ",OBECaZSJaAM!Y:Y,zdroj!D105))+(COUNTIFS(OBECaZSJaAM!AH:AH,"A",OBECaZSJaAM!AJ:AJ,"ZPŮSOBILÉ",OBECaZSJaAM!Y:Y,zdroj!D105))</f>
        <v>0</v>
      </c>
      <c r="M105" s="43">
        <f>COUNTIFS(OBECaZSJaAM!AG:AG,"A",OBECaZSJaAM!AJ:AJ,"ZPŮSOBILÉ",OBECaZSJaAM!Y:Y,zdroj!D105)</f>
        <v>0</v>
      </c>
      <c r="N105" s="43">
        <f>COUNTIFS(OBECaZSJaAM!AH:AH,"A",OBECaZSJaAM!AJ:AJ,"ZPŮSOBILÉ",OBECaZSJaAM!Y:Y,zdroj!D105)</f>
        <v>0</v>
      </c>
      <c r="O105" s="43">
        <f t="shared" si="14"/>
        <v>0</v>
      </c>
      <c r="P105" s="43">
        <f t="shared" si="15"/>
        <v>0</v>
      </c>
      <c r="Q105" s="43">
        <f t="shared" si="16"/>
        <v>0</v>
      </c>
      <c r="R105" s="43">
        <f>COUNTIFS(OBECaZSJaAM!AG:AG,"A",OBECaZSJaAM!Y:Y,D105,OBECaZSJaAM!AI:AI,"*OBAM*")</f>
        <v>0</v>
      </c>
      <c r="S105" s="43">
        <f>COUNTIFS(OBECaZSJaAM!AG:AG,"A",OBECaZSJaAM!Y:Y,D105,OBECaZSJaAM!AI:AI,"*POAM*")</f>
        <v>0</v>
      </c>
      <c r="T105" s="43">
        <f>COUNTIFS(OBECaZSJaAM!AG:AG,"A",OBECaZSJaAM!Y:Y,D105,OBECaZSJaAM!AI:AI,"*OVMAM*")</f>
        <v>0</v>
      </c>
      <c r="U105" s="43">
        <f>COUNTIFS(OBECaZSJaAM!AG:AG,"A",OBECaZSJaAM!Y:Y,D105,OBECaZSJaAM!AI:AI,"*SOCAM*")</f>
        <v>0</v>
      </c>
      <c r="V105" s="43">
        <f>COUNTIFS(OBECaZSJaAM!AH:AH,"A",OBECaZSJaAM!Y:Y,D105,OBECaZSJaAM!AI:AI,"*OBAM*")</f>
        <v>0</v>
      </c>
      <c r="W105" s="43">
        <f>COUNTIFS(OBECaZSJaAM!AH:AH,"A",OBECaZSJaAM!Y:Y,D105,OBECaZSJaAM!AI:AI,"*POAM*")</f>
        <v>0</v>
      </c>
      <c r="X105" s="43">
        <f>COUNTIFS(OBECaZSJaAM!AH:AH,"A",OBECaZSJaAM!Y:Y,D105,OBECaZSJaAM!AI:AI,"*OVMAM*")</f>
        <v>0</v>
      </c>
      <c r="Y105" s="43">
        <f>COUNTIFS(OBECaZSJaAM!AH:AH,"A",OBECaZSJaAM!Y:Y,D105,OBECaZSJaAM!AI:AI,"*SOCAM*")</f>
        <v>0</v>
      </c>
      <c r="Z105" s="46">
        <f t="shared" si="11"/>
        <v>4.76</v>
      </c>
      <c r="AA105" s="46">
        <f t="shared" si="17"/>
        <v>0</v>
      </c>
      <c r="AB105" s="43">
        <f>VLOOKUP(D105,OBECaZSJaAM!K:T,10,0)</f>
        <v>0</v>
      </c>
      <c r="AC105" s="43" t="str">
        <f t="shared" si="18"/>
        <v>0</v>
      </c>
      <c r="AD105" s="43">
        <f>VLOOKUP(D105,OBECaZSJaAM!K:V,12,0)</f>
        <v>0</v>
      </c>
      <c r="AE105" s="43">
        <f>VLOOKUP(D105,OBECaZSJaAM!K:W,13,0)</f>
        <v>0</v>
      </c>
      <c r="AF105" s="43">
        <f>(COUNTIFS(OBECaZSJaAM!AG:AG,"A",OBECaZSJaAM!Y:Y,D105,OBECaZSJaAM!AI:AI,"*OBAM*"))+(COUNTIFS(OBECaZSJaAM!AH:AH,"A",OBECaZSJaAM!Y:Y,D105,OBECaZSJaAM!AI:AI,"*OBAM*"))</f>
        <v>0</v>
      </c>
      <c r="AG105" s="43">
        <f>COUNTIFS(OBECaZSJaAM!AG:AG,"A",OBECaZSJaAM!Y:Y,D105,OBECaZSJaAM!AI:AI,"*POAM*")+(COUNTIFS(OBECaZSJaAM!AH:AH,"A",OBECaZSJaAM!Y:Y,D105,OBECaZSJaAM!AI:AI,"*POAM*"))+(COUNTIFS(OBECaZSJaAM!AG:AG,"A",OBECaZSJaAM!Y:Y,D105,OBECaZSJaAM!AI:AI,"*OVMAM*")+(COUNTIFS(OBECaZSJaAM!AH:AH,"A",OBECaZSJaAM!Y:Y,D105,OBECaZSJaAM!AI:AI,"*OVMAM*"))+COUNTIFS(OBECaZSJaAM!AG:AG,"A",OBECaZSJaAM!Y:Y,D105,OBECaZSJaAM!AI:AI,"*SOCAM*")+(COUNTIFS(OBECaZSJaAM!AH:AH,"A",OBECaZSJaAM!Y:Y,D105,OBECaZSJaAM!AI:AI,"*SOCAM*")))</f>
        <v>0</v>
      </c>
      <c r="AH105" s="43">
        <f>(VLOOKUP(D105,OBECaZSJaAM!K:O,5,0))</f>
        <v>0</v>
      </c>
      <c r="AI105" s="43" t="str">
        <f>IFERROR(VLOOKUP(B105,OBECaZSJaAM!A:F,6,0),"")</f>
        <v/>
      </c>
      <c r="AJ105" s="43" t="str">
        <f t="shared" si="12"/>
        <v>katA</v>
      </c>
      <c r="AK105" s="43" t="str">
        <f t="shared" si="19"/>
        <v>N</v>
      </c>
      <c r="AL105" s="43" t="str">
        <f t="shared" si="20"/>
        <v>N</v>
      </c>
      <c r="AM105" s="43">
        <f>(COUNTIFS(OBECaZSJaAM!AG:AG,"A",OBECaZSJaAM!Y:Y,D105))+(COUNTIFS(OBECaZSJaAM!AH:AH,"A",OBECaZSJaAM!Y:Y,D105))-((COUNTIFS(OBECaZSJaAM!AG:AG,"A",OBECaZSJaAM!AI:AI,"OBAM",OBECaZSJaAM!Y:Y,zdroj!D105)+(COUNTIFS(OBECaZSJaAM!AG:AG,"A",OBECaZSJaAM!AI:AI,"OSTAM",OBECaZSJaAM!Y:Y,zdroj!D105)))+(COUNTIFS(OBECaZSJaAM!AH:AH,"A",OBECaZSJaAM!AI:AI,"OBAM",OBECaZSJaAM!Y:Y,zdroj!D105)+(COUNTIFS(OBECaZSJaAM!AH:AH,"A",OBECaZSJaAM!AI:AI,"OSTAM",OBECaZSJaAM!Y:Y,zdroj!D105))))</f>
        <v>0</v>
      </c>
      <c r="AN105" s="43" t="str">
        <f t="shared" si="13"/>
        <v>NEPOKRYTA VĚTŠINA SEAM</v>
      </c>
      <c r="AO105" s="43" t="str">
        <f t="shared" si="21"/>
        <v>katA</v>
      </c>
    </row>
    <row r="106" spans="1:41" x14ac:dyDescent="0.25">
      <c r="A106" s="43">
        <v>10</v>
      </c>
      <c r="B106" s="43" t="s">
        <v>606</v>
      </c>
      <c r="C106" s="43">
        <v>94412</v>
      </c>
      <c r="D106" s="43" t="s">
        <v>608</v>
      </c>
      <c r="E106" s="43" t="s">
        <v>462</v>
      </c>
      <c r="F106" s="43" t="s">
        <v>231</v>
      </c>
      <c r="G106">
        <v>577</v>
      </c>
      <c r="H106">
        <v>215</v>
      </c>
      <c r="I106">
        <v>215</v>
      </c>
      <c r="J106">
        <v>508</v>
      </c>
      <c r="K106">
        <v>69</v>
      </c>
      <c r="L106" s="43">
        <f>(COUNTIFS(OBECaZSJaAM!AG:AG,"A",OBECaZSJaAM!AJ:AJ,"ZPŮSOBILÉ",OBECaZSJaAM!Y:Y,zdroj!D106))+(COUNTIFS(OBECaZSJaAM!AH:AH,"A",OBECaZSJaAM!AJ:AJ,"ZPŮSOBILÉ",OBECaZSJaAM!Y:Y,zdroj!D106))</f>
        <v>0</v>
      </c>
      <c r="M106" s="43">
        <f>COUNTIFS(OBECaZSJaAM!AG:AG,"A",OBECaZSJaAM!AJ:AJ,"ZPŮSOBILÉ",OBECaZSJaAM!Y:Y,zdroj!D106)</f>
        <v>0</v>
      </c>
      <c r="N106" s="43">
        <f>COUNTIFS(OBECaZSJaAM!AH:AH,"A",OBECaZSJaAM!AJ:AJ,"ZPŮSOBILÉ",OBECaZSJaAM!Y:Y,zdroj!D106)</f>
        <v>0</v>
      </c>
      <c r="O106" s="43">
        <f t="shared" si="14"/>
        <v>0</v>
      </c>
      <c r="P106" s="43">
        <f t="shared" si="15"/>
        <v>0</v>
      </c>
      <c r="Q106" s="43">
        <f t="shared" si="16"/>
        <v>0</v>
      </c>
      <c r="R106" s="43">
        <f>COUNTIFS(OBECaZSJaAM!AG:AG,"A",OBECaZSJaAM!Y:Y,D106,OBECaZSJaAM!AI:AI,"*OBAM*")</f>
        <v>0</v>
      </c>
      <c r="S106" s="43">
        <f>COUNTIFS(OBECaZSJaAM!AG:AG,"A",OBECaZSJaAM!Y:Y,D106,OBECaZSJaAM!AI:AI,"*POAM*")</f>
        <v>0</v>
      </c>
      <c r="T106" s="43">
        <f>COUNTIFS(OBECaZSJaAM!AG:AG,"A",OBECaZSJaAM!Y:Y,D106,OBECaZSJaAM!AI:AI,"*OVMAM*")</f>
        <v>0</v>
      </c>
      <c r="U106" s="43">
        <f>COUNTIFS(OBECaZSJaAM!AG:AG,"A",OBECaZSJaAM!Y:Y,D106,OBECaZSJaAM!AI:AI,"*SOCAM*")</f>
        <v>0</v>
      </c>
      <c r="V106" s="43">
        <f>COUNTIFS(OBECaZSJaAM!AH:AH,"A",OBECaZSJaAM!Y:Y,D106,OBECaZSJaAM!AI:AI,"*OBAM*")</f>
        <v>0</v>
      </c>
      <c r="W106" s="43">
        <f>COUNTIFS(OBECaZSJaAM!AH:AH,"A",OBECaZSJaAM!Y:Y,D106,OBECaZSJaAM!AI:AI,"*POAM*")</f>
        <v>0</v>
      </c>
      <c r="X106" s="43">
        <f>COUNTIFS(OBECaZSJaAM!AH:AH,"A",OBECaZSJaAM!Y:Y,D106,OBECaZSJaAM!AI:AI,"*OVMAM*")</f>
        <v>0</v>
      </c>
      <c r="Y106" s="43">
        <f>COUNTIFS(OBECaZSJaAM!AH:AH,"A",OBECaZSJaAM!Y:Y,D106,OBECaZSJaAM!AI:AI,"*SOCAM*")</f>
        <v>0</v>
      </c>
      <c r="Z106" s="46">
        <f t="shared" si="11"/>
        <v>37.26</v>
      </c>
      <c r="AA106" s="46">
        <f t="shared" si="17"/>
        <v>37.26</v>
      </c>
      <c r="AB106" s="43">
        <f>VLOOKUP(D106,OBECaZSJaAM!K:T,10,0)</f>
        <v>0</v>
      </c>
      <c r="AC106" s="43" t="str">
        <f t="shared" si="18"/>
        <v>0</v>
      </c>
      <c r="AD106" s="43">
        <f>VLOOKUP(D106,OBECaZSJaAM!K:V,12,0)</f>
        <v>0</v>
      </c>
      <c r="AE106" s="43">
        <f>VLOOKUP(D106,OBECaZSJaAM!K:W,13,0)</f>
        <v>0</v>
      </c>
      <c r="AF106" s="43">
        <f>(COUNTIFS(OBECaZSJaAM!AG:AG,"A",OBECaZSJaAM!Y:Y,D106,OBECaZSJaAM!AI:AI,"*OBAM*"))+(COUNTIFS(OBECaZSJaAM!AH:AH,"A",OBECaZSJaAM!Y:Y,D106,OBECaZSJaAM!AI:AI,"*OBAM*"))</f>
        <v>0</v>
      </c>
      <c r="AG106" s="43">
        <f>COUNTIFS(OBECaZSJaAM!AG:AG,"A",OBECaZSJaAM!Y:Y,D106,OBECaZSJaAM!AI:AI,"*POAM*")+(COUNTIFS(OBECaZSJaAM!AH:AH,"A",OBECaZSJaAM!Y:Y,D106,OBECaZSJaAM!AI:AI,"*POAM*"))+(COUNTIFS(OBECaZSJaAM!AG:AG,"A",OBECaZSJaAM!Y:Y,D106,OBECaZSJaAM!AI:AI,"*OVMAM*")+(COUNTIFS(OBECaZSJaAM!AH:AH,"A",OBECaZSJaAM!Y:Y,D106,OBECaZSJaAM!AI:AI,"*OVMAM*"))+COUNTIFS(OBECaZSJaAM!AG:AG,"A",OBECaZSJaAM!Y:Y,D106,OBECaZSJaAM!AI:AI,"*SOCAM*")+(COUNTIFS(OBECaZSJaAM!AH:AH,"A",OBECaZSJaAM!Y:Y,D106,OBECaZSJaAM!AI:AI,"*SOCAM*")))</f>
        <v>0</v>
      </c>
      <c r="AH106" s="43">
        <f>(VLOOKUP(D106,OBECaZSJaAM!K:O,5,0))</f>
        <v>0</v>
      </c>
      <c r="AI106" s="43" t="str">
        <f>IFERROR(VLOOKUP(B106,OBECaZSJaAM!A:F,6,0),"")</f>
        <v/>
      </c>
      <c r="AJ106" s="43" t="str">
        <f t="shared" si="12"/>
        <v>katB</v>
      </c>
      <c r="AK106" s="43" t="str">
        <f t="shared" si="19"/>
        <v>N</v>
      </c>
      <c r="AL106" s="43" t="str">
        <f t="shared" si="20"/>
        <v>N</v>
      </c>
      <c r="AM106" s="43">
        <f>(COUNTIFS(OBECaZSJaAM!AG:AG,"A",OBECaZSJaAM!Y:Y,D106))+(COUNTIFS(OBECaZSJaAM!AH:AH,"A",OBECaZSJaAM!Y:Y,D106))-((COUNTIFS(OBECaZSJaAM!AG:AG,"A",OBECaZSJaAM!AI:AI,"OBAM",OBECaZSJaAM!Y:Y,zdroj!D106)+(COUNTIFS(OBECaZSJaAM!AG:AG,"A",OBECaZSJaAM!AI:AI,"OSTAM",OBECaZSJaAM!Y:Y,zdroj!D106)))+(COUNTIFS(OBECaZSJaAM!AH:AH,"A",OBECaZSJaAM!AI:AI,"OBAM",OBECaZSJaAM!Y:Y,zdroj!D106)+(COUNTIFS(OBECaZSJaAM!AH:AH,"A",OBECaZSJaAM!AI:AI,"OSTAM",OBECaZSJaAM!Y:Y,zdroj!D106))))</f>
        <v>0</v>
      </c>
      <c r="AN106" s="43" t="str">
        <f t="shared" si="13"/>
        <v>NEPOKRYTA VĚTŠINA SEAM</v>
      </c>
      <c r="AO106" s="43" t="str">
        <f t="shared" si="21"/>
        <v>katB</v>
      </c>
    </row>
    <row r="107" spans="1:41" x14ac:dyDescent="0.25">
      <c r="A107" s="43">
        <v>10</v>
      </c>
      <c r="B107" s="43" t="s">
        <v>606</v>
      </c>
      <c r="C107" s="43">
        <v>94421</v>
      </c>
      <c r="D107" s="43" t="s">
        <v>609</v>
      </c>
      <c r="E107" s="43" t="s">
        <v>462</v>
      </c>
      <c r="F107" s="43" t="s">
        <v>226</v>
      </c>
      <c r="G107">
        <v>111</v>
      </c>
      <c r="H107">
        <v>74</v>
      </c>
      <c r="I107">
        <v>74</v>
      </c>
      <c r="J107">
        <v>101</v>
      </c>
      <c r="K107">
        <v>10</v>
      </c>
      <c r="L107" s="43">
        <f>(COUNTIFS(OBECaZSJaAM!AG:AG,"A",OBECaZSJaAM!AJ:AJ,"ZPŮSOBILÉ",OBECaZSJaAM!Y:Y,zdroj!D107))+(COUNTIFS(OBECaZSJaAM!AH:AH,"A",OBECaZSJaAM!AJ:AJ,"ZPŮSOBILÉ",OBECaZSJaAM!Y:Y,zdroj!D107))</f>
        <v>0</v>
      </c>
      <c r="M107" s="43">
        <f>COUNTIFS(OBECaZSJaAM!AG:AG,"A",OBECaZSJaAM!AJ:AJ,"ZPŮSOBILÉ",OBECaZSJaAM!Y:Y,zdroj!D107)</f>
        <v>0</v>
      </c>
      <c r="N107" s="43">
        <f>COUNTIFS(OBECaZSJaAM!AH:AH,"A",OBECaZSJaAM!AJ:AJ,"ZPŮSOBILÉ",OBECaZSJaAM!Y:Y,zdroj!D107)</f>
        <v>0</v>
      </c>
      <c r="O107" s="43">
        <f t="shared" si="14"/>
        <v>0</v>
      </c>
      <c r="P107" s="43">
        <f t="shared" si="15"/>
        <v>0</v>
      </c>
      <c r="Q107" s="43">
        <f t="shared" si="16"/>
        <v>0</v>
      </c>
      <c r="R107" s="43">
        <f>COUNTIFS(OBECaZSJaAM!AG:AG,"A",OBECaZSJaAM!Y:Y,D107,OBECaZSJaAM!AI:AI,"*OBAM*")</f>
        <v>0</v>
      </c>
      <c r="S107" s="43">
        <f>COUNTIFS(OBECaZSJaAM!AG:AG,"A",OBECaZSJaAM!Y:Y,D107,OBECaZSJaAM!AI:AI,"*POAM*")</f>
        <v>0</v>
      </c>
      <c r="T107" s="43">
        <f>COUNTIFS(OBECaZSJaAM!AG:AG,"A",OBECaZSJaAM!Y:Y,D107,OBECaZSJaAM!AI:AI,"*OVMAM*")</f>
        <v>0</v>
      </c>
      <c r="U107" s="43">
        <f>COUNTIFS(OBECaZSJaAM!AG:AG,"A",OBECaZSJaAM!Y:Y,D107,OBECaZSJaAM!AI:AI,"*SOCAM*")</f>
        <v>0</v>
      </c>
      <c r="V107" s="43">
        <f>COUNTIFS(OBECaZSJaAM!AH:AH,"A",OBECaZSJaAM!Y:Y,D107,OBECaZSJaAM!AI:AI,"*OBAM*")</f>
        <v>0</v>
      </c>
      <c r="W107" s="43">
        <f>COUNTIFS(OBECaZSJaAM!AH:AH,"A",OBECaZSJaAM!Y:Y,D107,OBECaZSJaAM!AI:AI,"*POAM*")</f>
        <v>0</v>
      </c>
      <c r="X107" s="43">
        <f>COUNTIFS(OBECaZSJaAM!AH:AH,"A",OBECaZSJaAM!Y:Y,D107,OBECaZSJaAM!AI:AI,"*OVMAM*")</f>
        <v>0</v>
      </c>
      <c r="Y107" s="43">
        <f>COUNTIFS(OBECaZSJaAM!AH:AH,"A",OBECaZSJaAM!Y:Y,D107,OBECaZSJaAM!AI:AI,"*SOCAM*")</f>
        <v>0</v>
      </c>
      <c r="Z107" s="46">
        <f t="shared" si="11"/>
        <v>66.67</v>
      </c>
      <c r="AA107" s="46">
        <f t="shared" si="17"/>
        <v>66.67</v>
      </c>
      <c r="AB107" s="43">
        <f>VLOOKUP(D107,OBECaZSJaAM!K:T,10,0)</f>
        <v>0</v>
      </c>
      <c r="AC107" s="43" t="str">
        <f t="shared" si="18"/>
        <v>0</v>
      </c>
      <c r="AD107" s="43">
        <f>VLOOKUP(D107,OBECaZSJaAM!K:V,12,0)</f>
        <v>0</v>
      </c>
      <c r="AE107" s="43">
        <f>VLOOKUP(D107,OBECaZSJaAM!K:W,13,0)</f>
        <v>0</v>
      </c>
      <c r="AF107" s="43">
        <f>(COUNTIFS(OBECaZSJaAM!AG:AG,"A",OBECaZSJaAM!Y:Y,D107,OBECaZSJaAM!AI:AI,"*OBAM*"))+(COUNTIFS(OBECaZSJaAM!AH:AH,"A",OBECaZSJaAM!Y:Y,D107,OBECaZSJaAM!AI:AI,"*OBAM*"))</f>
        <v>0</v>
      </c>
      <c r="AG107" s="43">
        <f>COUNTIFS(OBECaZSJaAM!AG:AG,"A",OBECaZSJaAM!Y:Y,D107,OBECaZSJaAM!AI:AI,"*POAM*")+(COUNTIFS(OBECaZSJaAM!AH:AH,"A",OBECaZSJaAM!Y:Y,D107,OBECaZSJaAM!AI:AI,"*POAM*"))+(COUNTIFS(OBECaZSJaAM!AG:AG,"A",OBECaZSJaAM!Y:Y,D107,OBECaZSJaAM!AI:AI,"*OVMAM*")+(COUNTIFS(OBECaZSJaAM!AH:AH,"A",OBECaZSJaAM!Y:Y,D107,OBECaZSJaAM!AI:AI,"*OVMAM*"))+COUNTIFS(OBECaZSJaAM!AG:AG,"A",OBECaZSJaAM!Y:Y,D107,OBECaZSJaAM!AI:AI,"*SOCAM*")+(COUNTIFS(OBECaZSJaAM!AH:AH,"A",OBECaZSJaAM!Y:Y,D107,OBECaZSJaAM!AI:AI,"*SOCAM*")))</f>
        <v>0</v>
      </c>
      <c r="AH107" s="43">
        <f>(VLOOKUP(D107,OBECaZSJaAM!K:O,5,0))</f>
        <v>0</v>
      </c>
      <c r="AI107" s="43" t="str">
        <f>IFERROR(VLOOKUP(B107,OBECaZSJaAM!A:F,6,0),"")</f>
        <v/>
      </c>
      <c r="AJ107" s="43" t="str">
        <f t="shared" si="12"/>
        <v>katC</v>
      </c>
      <c r="AK107" s="43" t="str">
        <f t="shared" si="19"/>
        <v>N</v>
      </c>
      <c r="AL107" s="43" t="str">
        <f t="shared" si="20"/>
        <v>N</v>
      </c>
      <c r="AM107" s="43">
        <f>(COUNTIFS(OBECaZSJaAM!AG:AG,"A",OBECaZSJaAM!Y:Y,D107))+(COUNTIFS(OBECaZSJaAM!AH:AH,"A",OBECaZSJaAM!Y:Y,D107))-((COUNTIFS(OBECaZSJaAM!AG:AG,"A",OBECaZSJaAM!AI:AI,"OBAM",OBECaZSJaAM!Y:Y,zdroj!D107)+(COUNTIFS(OBECaZSJaAM!AG:AG,"A",OBECaZSJaAM!AI:AI,"OSTAM",OBECaZSJaAM!Y:Y,zdroj!D107)))+(COUNTIFS(OBECaZSJaAM!AH:AH,"A",OBECaZSJaAM!AI:AI,"OBAM",OBECaZSJaAM!Y:Y,zdroj!D107)+(COUNTIFS(OBECaZSJaAM!AH:AH,"A",OBECaZSJaAM!AI:AI,"OSTAM",OBECaZSJaAM!Y:Y,zdroj!D107))))</f>
        <v>0</v>
      </c>
      <c r="AN107" s="43" t="str">
        <f t="shared" si="13"/>
        <v>NEPOKRYTA VĚTŠINA SEAM</v>
      </c>
      <c r="AO107" s="43" t="str">
        <f t="shared" si="21"/>
        <v>katC</v>
      </c>
    </row>
    <row r="108" spans="1:41" x14ac:dyDescent="0.25">
      <c r="A108" s="43">
        <v>10</v>
      </c>
      <c r="B108" s="43" t="s">
        <v>606</v>
      </c>
      <c r="C108" s="43">
        <v>94439</v>
      </c>
      <c r="D108" s="43" t="s">
        <v>610</v>
      </c>
      <c r="E108" s="43" t="s">
        <v>462</v>
      </c>
      <c r="F108" s="43" t="s">
        <v>225</v>
      </c>
      <c r="G108">
        <v>8</v>
      </c>
      <c r="H108">
        <v>0</v>
      </c>
      <c r="I108">
        <v>0</v>
      </c>
      <c r="J108">
        <v>8</v>
      </c>
      <c r="K108">
        <v>0</v>
      </c>
      <c r="L108" s="43">
        <f>(COUNTIFS(OBECaZSJaAM!AG:AG,"A",OBECaZSJaAM!AJ:AJ,"ZPŮSOBILÉ",OBECaZSJaAM!Y:Y,zdroj!D108))+(COUNTIFS(OBECaZSJaAM!AH:AH,"A",OBECaZSJaAM!AJ:AJ,"ZPŮSOBILÉ",OBECaZSJaAM!Y:Y,zdroj!D108))</f>
        <v>0</v>
      </c>
      <c r="M108" s="43">
        <f>COUNTIFS(OBECaZSJaAM!AG:AG,"A",OBECaZSJaAM!AJ:AJ,"ZPŮSOBILÉ",OBECaZSJaAM!Y:Y,zdroj!D108)</f>
        <v>0</v>
      </c>
      <c r="N108" s="43">
        <f>COUNTIFS(OBECaZSJaAM!AH:AH,"A",OBECaZSJaAM!AJ:AJ,"ZPŮSOBILÉ",OBECaZSJaAM!Y:Y,zdroj!D108)</f>
        <v>0</v>
      </c>
      <c r="O108" s="43">
        <f t="shared" si="14"/>
        <v>0</v>
      </c>
      <c r="P108" s="43">
        <f t="shared" si="15"/>
        <v>0</v>
      </c>
      <c r="Q108" s="43">
        <f t="shared" si="16"/>
        <v>0</v>
      </c>
      <c r="R108" s="43">
        <f>COUNTIFS(OBECaZSJaAM!AG:AG,"A",OBECaZSJaAM!Y:Y,D108,OBECaZSJaAM!AI:AI,"*OBAM*")</f>
        <v>0</v>
      </c>
      <c r="S108" s="43">
        <f>COUNTIFS(OBECaZSJaAM!AG:AG,"A",OBECaZSJaAM!Y:Y,D108,OBECaZSJaAM!AI:AI,"*POAM*")</f>
        <v>0</v>
      </c>
      <c r="T108" s="43">
        <f>COUNTIFS(OBECaZSJaAM!AG:AG,"A",OBECaZSJaAM!Y:Y,D108,OBECaZSJaAM!AI:AI,"*OVMAM*")</f>
        <v>0</v>
      </c>
      <c r="U108" s="43">
        <f>COUNTIFS(OBECaZSJaAM!AG:AG,"A",OBECaZSJaAM!Y:Y,D108,OBECaZSJaAM!AI:AI,"*SOCAM*")</f>
        <v>0</v>
      </c>
      <c r="V108" s="43">
        <f>COUNTIFS(OBECaZSJaAM!AH:AH,"A",OBECaZSJaAM!Y:Y,D108,OBECaZSJaAM!AI:AI,"*OBAM*")</f>
        <v>0</v>
      </c>
      <c r="W108" s="43">
        <f>COUNTIFS(OBECaZSJaAM!AH:AH,"A",OBECaZSJaAM!Y:Y,D108,OBECaZSJaAM!AI:AI,"*POAM*")</f>
        <v>0</v>
      </c>
      <c r="X108" s="43">
        <f>COUNTIFS(OBECaZSJaAM!AH:AH,"A",OBECaZSJaAM!Y:Y,D108,OBECaZSJaAM!AI:AI,"*OVMAM*")</f>
        <v>0</v>
      </c>
      <c r="Y108" s="43">
        <f>COUNTIFS(OBECaZSJaAM!AH:AH,"A",OBECaZSJaAM!Y:Y,D108,OBECaZSJaAM!AI:AI,"*SOCAM*")</f>
        <v>0</v>
      </c>
      <c r="Z108" s="46">
        <f t="shared" si="11"/>
        <v>0</v>
      </c>
      <c r="AA108" s="46">
        <f t="shared" si="17"/>
        <v>0</v>
      </c>
      <c r="AB108" s="43">
        <f>VLOOKUP(D108,OBECaZSJaAM!K:T,10,0)</f>
        <v>0</v>
      </c>
      <c r="AC108" s="43" t="str">
        <f t="shared" si="18"/>
        <v>0</v>
      </c>
      <c r="AD108" s="43">
        <f>VLOOKUP(D108,OBECaZSJaAM!K:V,12,0)</f>
        <v>0</v>
      </c>
      <c r="AE108" s="43">
        <f>VLOOKUP(D108,OBECaZSJaAM!K:W,13,0)</f>
        <v>0</v>
      </c>
      <c r="AF108" s="43">
        <f>(COUNTIFS(OBECaZSJaAM!AG:AG,"A",OBECaZSJaAM!Y:Y,D108,OBECaZSJaAM!AI:AI,"*OBAM*"))+(COUNTIFS(OBECaZSJaAM!AH:AH,"A",OBECaZSJaAM!Y:Y,D108,OBECaZSJaAM!AI:AI,"*OBAM*"))</f>
        <v>0</v>
      </c>
      <c r="AG108" s="43">
        <f>COUNTIFS(OBECaZSJaAM!AG:AG,"A",OBECaZSJaAM!Y:Y,D108,OBECaZSJaAM!AI:AI,"*POAM*")+(COUNTIFS(OBECaZSJaAM!AH:AH,"A",OBECaZSJaAM!Y:Y,D108,OBECaZSJaAM!AI:AI,"*POAM*"))+(COUNTIFS(OBECaZSJaAM!AG:AG,"A",OBECaZSJaAM!Y:Y,D108,OBECaZSJaAM!AI:AI,"*OVMAM*")+(COUNTIFS(OBECaZSJaAM!AH:AH,"A",OBECaZSJaAM!Y:Y,D108,OBECaZSJaAM!AI:AI,"*OVMAM*"))+COUNTIFS(OBECaZSJaAM!AG:AG,"A",OBECaZSJaAM!Y:Y,D108,OBECaZSJaAM!AI:AI,"*SOCAM*")+(COUNTIFS(OBECaZSJaAM!AH:AH,"A",OBECaZSJaAM!Y:Y,D108,OBECaZSJaAM!AI:AI,"*SOCAM*")))</f>
        <v>0</v>
      </c>
      <c r="AH108" s="43">
        <f>(VLOOKUP(D108,OBECaZSJaAM!K:O,5,0))</f>
        <v>0</v>
      </c>
      <c r="AI108" s="43" t="str">
        <f>IFERROR(VLOOKUP(B108,OBECaZSJaAM!A:F,6,0),"")</f>
        <v/>
      </c>
      <c r="AJ108" s="43" t="str">
        <f t="shared" si="12"/>
        <v>katA</v>
      </c>
      <c r="AK108" s="43" t="str">
        <f t="shared" si="19"/>
        <v>N</v>
      </c>
      <c r="AL108" s="43" t="str">
        <f t="shared" si="20"/>
        <v>N</v>
      </c>
      <c r="AM108" s="43">
        <f>(COUNTIFS(OBECaZSJaAM!AG:AG,"A",OBECaZSJaAM!Y:Y,D108))+(COUNTIFS(OBECaZSJaAM!AH:AH,"A",OBECaZSJaAM!Y:Y,D108))-((COUNTIFS(OBECaZSJaAM!AG:AG,"A",OBECaZSJaAM!AI:AI,"OBAM",OBECaZSJaAM!Y:Y,zdroj!D108)+(COUNTIFS(OBECaZSJaAM!AG:AG,"A",OBECaZSJaAM!AI:AI,"OSTAM",OBECaZSJaAM!Y:Y,zdroj!D108)))+(COUNTIFS(OBECaZSJaAM!AH:AH,"A",OBECaZSJaAM!AI:AI,"OBAM",OBECaZSJaAM!Y:Y,zdroj!D108)+(COUNTIFS(OBECaZSJaAM!AH:AH,"A",OBECaZSJaAM!AI:AI,"OSTAM",OBECaZSJaAM!Y:Y,zdroj!D108))))</f>
        <v>0</v>
      </c>
      <c r="AN108" s="43" t="str">
        <f t="shared" si="13"/>
        <v>NEPOKRYTA VĚTŠINA SEAM</v>
      </c>
      <c r="AO108" s="43" t="str">
        <f t="shared" si="21"/>
        <v>katA</v>
      </c>
    </row>
    <row r="109" spans="1:41" x14ac:dyDescent="0.25">
      <c r="A109" s="43">
        <v>10</v>
      </c>
      <c r="B109" s="43" t="s">
        <v>606</v>
      </c>
      <c r="C109" s="43">
        <v>94447</v>
      </c>
      <c r="D109" s="43" t="s">
        <v>611</v>
      </c>
      <c r="E109" s="43" t="s">
        <v>462</v>
      </c>
      <c r="F109" s="43" t="s">
        <v>225</v>
      </c>
      <c r="G109">
        <v>17</v>
      </c>
      <c r="H109">
        <v>0</v>
      </c>
      <c r="I109">
        <v>0</v>
      </c>
      <c r="J109">
        <v>15</v>
      </c>
      <c r="K109">
        <v>2</v>
      </c>
      <c r="L109" s="43">
        <f>(COUNTIFS(OBECaZSJaAM!AG:AG,"A",OBECaZSJaAM!AJ:AJ,"ZPŮSOBILÉ",OBECaZSJaAM!Y:Y,zdroj!D109))+(COUNTIFS(OBECaZSJaAM!AH:AH,"A",OBECaZSJaAM!AJ:AJ,"ZPŮSOBILÉ",OBECaZSJaAM!Y:Y,zdroj!D109))</f>
        <v>0</v>
      </c>
      <c r="M109" s="43">
        <f>COUNTIFS(OBECaZSJaAM!AG:AG,"A",OBECaZSJaAM!AJ:AJ,"ZPŮSOBILÉ",OBECaZSJaAM!Y:Y,zdroj!D109)</f>
        <v>0</v>
      </c>
      <c r="N109" s="43">
        <f>COUNTIFS(OBECaZSJaAM!AH:AH,"A",OBECaZSJaAM!AJ:AJ,"ZPŮSOBILÉ",OBECaZSJaAM!Y:Y,zdroj!D109)</f>
        <v>0</v>
      </c>
      <c r="O109" s="43">
        <f t="shared" si="14"/>
        <v>0</v>
      </c>
      <c r="P109" s="43">
        <f t="shared" si="15"/>
        <v>0</v>
      </c>
      <c r="Q109" s="43">
        <f t="shared" si="16"/>
        <v>0</v>
      </c>
      <c r="R109" s="43">
        <f>COUNTIFS(OBECaZSJaAM!AG:AG,"A",OBECaZSJaAM!Y:Y,D109,OBECaZSJaAM!AI:AI,"*OBAM*")</f>
        <v>0</v>
      </c>
      <c r="S109" s="43">
        <f>COUNTIFS(OBECaZSJaAM!AG:AG,"A",OBECaZSJaAM!Y:Y,D109,OBECaZSJaAM!AI:AI,"*POAM*")</f>
        <v>0</v>
      </c>
      <c r="T109" s="43">
        <f>COUNTIFS(OBECaZSJaAM!AG:AG,"A",OBECaZSJaAM!Y:Y,D109,OBECaZSJaAM!AI:AI,"*OVMAM*")</f>
        <v>0</v>
      </c>
      <c r="U109" s="43">
        <f>COUNTIFS(OBECaZSJaAM!AG:AG,"A",OBECaZSJaAM!Y:Y,D109,OBECaZSJaAM!AI:AI,"*SOCAM*")</f>
        <v>0</v>
      </c>
      <c r="V109" s="43">
        <f>COUNTIFS(OBECaZSJaAM!AH:AH,"A",OBECaZSJaAM!Y:Y,D109,OBECaZSJaAM!AI:AI,"*OBAM*")</f>
        <v>0</v>
      </c>
      <c r="W109" s="43">
        <f>COUNTIFS(OBECaZSJaAM!AH:AH,"A",OBECaZSJaAM!Y:Y,D109,OBECaZSJaAM!AI:AI,"*POAM*")</f>
        <v>0</v>
      </c>
      <c r="X109" s="43">
        <f>COUNTIFS(OBECaZSJaAM!AH:AH,"A",OBECaZSJaAM!Y:Y,D109,OBECaZSJaAM!AI:AI,"*OVMAM*")</f>
        <v>0</v>
      </c>
      <c r="Y109" s="43">
        <f>COUNTIFS(OBECaZSJaAM!AH:AH,"A",OBECaZSJaAM!Y:Y,D109,OBECaZSJaAM!AI:AI,"*SOCAM*")</f>
        <v>0</v>
      </c>
      <c r="Z109" s="46">
        <f t="shared" si="11"/>
        <v>0</v>
      </c>
      <c r="AA109" s="46">
        <f t="shared" si="17"/>
        <v>0</v>
      </c>
      <c r="AB109" s="43">
        <f>VLOOKUP(D109,OBECaZSJaAM!K:T,10,0)</f>
        <v>0</v>
      </c>
      <c r="AC109" s="43" t="str">
        <f t="shared" si="18"/>
        <v>0</v>
      </c>
      <c r="AD109" s="43">
        <f>VLOOKUP(D109,OBECaZSJaAM!K:V,12,0)</f>
        <v>0</v>
      </c>
      <c r="AE109" s="43">
        <f>VLOOKUP(D109,OBECaZSJaAM!K:W,13,0)</f>
        <v>0</v>
      </c>
      <c r="AF109" s="43">
        <f>(COUNTIFS(OBECaZSJaAM!AG:AG,"A",OBECaZSJaAM!Y:Y,D109,OBECaZSJaAM!AI:AI,"*OBAM*"))+(COUNTIFS(OBECaZSJaAM!AH:AH,"A",OBECaZSJaAM!Y:Y,D109,OBECaZSJaAM!AI:AI,"*OBAM*"))</f>
        <v>0</v>
      </c>
      <c r="AG109" s="43">
        <f>COUNTIFS(OBECaZSJaAM!AG:AG,"A",OBECaZSJaAM!Y:Y,D109,OBECaZSJaAM!AI:AI,"*POAM*")+(COUNTIFS(OBECaZSJaAM!AH:AH,"A",OBECaZSJaAM!Y:Y,D109,OBECaZSJaAM!AI:AI,"*POAM*"))+(COUNTIFS(OBECaZSJaAM!AG:AG,"A",OBECaZSJaAM!Y:Y,D109,OBECaZSJaAM!AI:AI,"*OVMAM*")+(COUNTIFS(OBECaZSJaAM!AH:AH,"A",OBECaZSJaAM!Y:Y,D109,OBECaZSJaAM!AI:AI,"*OVMAM*"))+COUNTIFS(OBECaZSJaAM!AG:AG,"A",OBECaZSJaAM!Y:Y,D109,OBECaZSJaAM!AI:AI,"*SOCAM*")+(COUNTIFS(OBECaZSJaAM!AH:AH,"A",OBECaZSJaAM!Y:Y,D109,OBECaZSJaAM!AI:AI,"*SOCAM*")))</f>
        <v>0</v>
      </c>
      <c r="AH109" s="43">
        <f>(VLOOKUP(D109,OBECaZSJaAM!K:O,5,0))</f>
        <v>0</v>
      </c>
      <c r="AI109" s="43" t="str">
        <f>IFERROR(VLOOKUP(B109,OBECaZSJaAM!A:F,6,0),"")</f>
        <v/>
      </c>
      <c r="AJ109" s="43" t="str">
        <f t="shared" si="12"/>
        <v>katA</v>
      </c>
      <c r="AK109" s="43" t="str">
        <f t="shared" si="19"/>
        <v>N</v>
      </c>
      <c r="AL109" s="43" t="str">
        <f t="shared" si="20"/>
        <v>N</v>
      </c>
      <c r="AM109" s="43">
        <f>(COUNTIFS(OBECaZSJaAM!AG:AG,"A",OBECaZSJaAM!Y:Y,D109))+(COUNTIFS(OBECaZSJaAM!AH:AH,"A",OBECaZSJaAM!Y:Y,D109))-((COUNTIFS(OBECaZSJaAM!AG:AG,"A",OBECaZSJaAM!AI:AI,"OBAM",OBECaZSJaAM!Y:Y,zdroj!D109)+(COUNTIFS(OBECaZSJaAM!AG:AG,"A",OBECaZSJaAM!AI:AI,"OSTAM",OBECaZSJaAM!Y:Y,zdroj!D109)))+(COUNTIFS(OBECaZSJaAM!AH:AH,"A",OBECaZSJaAM!AI:AI,"OBAM",OBECaZSJaAM!Y:Y,zdroj!D109)+(COUNTIFS(OBECaZSJaAM!AH:AH,"A",OBECaZSJaAM!AI:AI,"OSTAM",OBECaZSJaAM!Y:Y,zdroj!D109))))</f>
        <v>0</v>
      </c>
      <c r="AN109" s="43" t="str">
        <f t="shared" si="13"/>
        <v>NEPOKRYTA VĚTŠINA SEAM</v>
      </c>
      <c r="AO109" s="43" t="str">
        <f t="shared" si="21"/>
        <v>katA</v>
      </c>
    </row>
    <row r="110" spans="1:41" x14ac:dyDescent="0.25">
      <c r="A110" s="43">
        <v>10</v>
      </c>
      <c r="B110" s="43" t="s">
        <v>612</v>
      </c>
      <c r="C110" s="43">
        <v>95541</v>
      </c>
      <c r="D110" s="43" t="s">
        <v>613</v>
      </c>
      <c r="E110" s="43" t="s">
        <v>462</v>
      </c>
      <c r="F110" s="43" t="s">
        <v>231</v>
      </c>
      <c r="G110">
        <v>16</v>
      </c>
      <c r="H110">
        <v>2</v>
      </c>
      <c r="I110">
        <v>2</v>
      </c>
      <c r="J110">
        <v>14</v>
      </c>
      <c r="K110">
        <v>2</v>
      </c>
      <c r="L110" s="43">
        <f>(COUNTIFS(OBECaZSJaAM!AG:AG,"A",OBECaZSJaAM!AJ:AJ,"ZPŮSOBILÉ",OBECaZSJaAM!Y:Y,zdroj!D110))+(COUNTIFS(OBECaZSJaAM!AH:AH,"A",OBECaZSJaAM!AJ:AJ,"ZPŮSOBILÉ",OBECaZSJaAM!Y:Y,zdroj!D110))</f>
        <v>0</v>
      </c>
      <c r="M110" s="43">
        <f>COUNTIFS(OBECaZSJaAM!AG:AG,"A",OBECaZSJaAM!AJ:AJ,"ZPŮSOBILÉ",OBECaZSJaAM!Y:Y,zdroj!D110)</f>
        <v>0</v>
      </c>
      <c r="N110" s="43">
        <f>COUNTIFS(OBECaZSJaAM!AH:AH,"A",OBECaZSJaAM!AJ:AJ,"ZPŮSOBILÉ",OBECaZSJaAM!Y:Y,zdroj!D110)</f>
        <v>0</v>
      </c>
      <c r="O110" s="43">
        <f t="shared" si="14"/>
        <v>0</v>
      </c>
      <c r="P110" s="43">
        <f t="shared" si="15"/>
        <v>0</v>
      </c>
      <c r="Q110" s="43">
        <f t="shared" si="16"/>
        <v>0</v>
      </c>
      <c r="R110" s="43">
        <f>COUNTIFS(OBECaZSJaAM!AG:AG,"A",OBECaZSJaAM!Y:Y,D110,OBECaZSJaAM!AI:AI,"*OBAM*")</f>
        <v>0</v>
      </c>
      <c r="S110" s="43">
        <f>COUNTIFS(OBECaZSJaAM!AG:AG,"A",OBECaZSJaAM!Y:Y,D110,OBECaZSJaAM!AI:AI,"*POAM*")</f>
        <v>0</v>
      </c>
      <c r="T110" s="43">
        <f>COUNTIFS(OBECaZSJaAM!AG:AG,"A",OBECaZSJaAM!Y:Y,D110,OBECaZSJaAM!AI:AI,"*OVMAM*")</f>
        <v>0</v>
      </c>
      <c r="U110" s="43">
        <f>COUNTIFS(OBECaZSJaAM!AG:AG,"A",OBECaZSJaAM!Y:Y,D110,OBECaZSJaAM!AI:AI,"*SOCAM*")</f>
        <v>0</v>
      </c>
      <c r="V110" s="43">
        <f>COUNTIFS(OBECaZSJaAM!AH:AH,"A",OBECaZSJaAM!Y:Y,D110,OBECaZSJaAM!AI:AI,"*OBAM*")</f>
        <v>0</v>
      </c>
      <c r="W110" s="43">
        <f>COUNTIFS(OBECaZSJaAM!AH:AH,"A",OBECaZSJaAM!Y:Y,D110,OBECaZSJaAM!AI:AI,"*POAM*")</f>
        <v>0</v>
      </c>
      <c r="X110" s="43">
        <f>COUNTIFS(OBECaZSJaAM!AH:AH,"A",OBECaZSJaAM!Y:Y,D110,OBECaZSJaAM!AI:AI,"*OVMAM*")</f>
        <v>0</v>
      </c>
      <c r="Y110" s="43">
        <f>COUNTIFS(OBECaZSJaAM!AH:AH,"A",OBECaZSJaAM!Y:Y,D110,OBECaZSJaAM!AI:AI,"*SOCAM*")</f>
        <v>0</v>
      </c>
      <c r="Z110" s="46">
        <f t="shared" si="11"/>
        <v>12.5</v>
      </c>
      <c r="AA110" s="46">
        <f t="shared" si="17"/>
        <v>12.5</v>
      </c>
      <c r="AB110" s="43">
        <f>VLOOKUP(D110,OBECaZSJaAM!K:T,10,0)</f>
        <v>0</v>
      </c>
      <c r="AC110" s="43" t="str">
        <f t="shared" si="18"/>
        <v>0</v>
      </c>
      <c r="AD110" s="43">
        <f>VLOOKUP(D110,OBECaZSJaAM!K:V,12,0)</f>
        <v>0</v>
      </c>
      <c r="AE110" s="43">
        <f>VLOOKUP(D110,OBECaZSJaAM!K:W,13,0)</f>
        <v>0</v>
      </c>
      <c r="AF110" s="43">
        <f>(COUNTIFS(OBECaZSJaAM!AG:AG,"A",OBECaZSJaAM!Y:Y,D110,OBECaZSJaAM!AI:AI,"*OBAM*"))+(COUNTIFS(OBECaZSJaAM!AH:AH,"A",OBECaZSJaAM!Y:Y,D110,OBECaZSJaAM!AI:AI,"*OBAM*"))</f>
        <v>0</v>
      </c>
      <c r="AG110" s="43">
        <f>COUNTIFS(OBECaZSJaAM!AG:AG,"A",OBECaZSJaAM!Y:Y,D110,OBECaZSJaAM!AI:AI,"*POAM*")+(COUNTIFS(OBECaZSJaAM!AH:AH,"A",OBECaZSJaAM!Y:Y,D110,OBECaZSJaAM!AI:AI,"*POAM*"))+(COUNTIFS(OBECaZSJaAM!AG:AG,"A",OBECaZSJaAM!Y:Y,D110,OBECaZSJaAM!AI:AI,"*OVMAM*")+(COUNTIFS(OBECaZSJaAM!AH:AH,"A",OBECaZSJaAM!Y:Y,D110,OBECaZSJaAM!AI:AI,"*OVMAM*"))+COUNTIFS(OBECaZSJaAM!AG:AG,"A",OBECaZSJaAM!Y:Y,D110,OBECaZSJaAM!AI:AI,"*SOCAM*")+(COUNTIFS(OBECaZSJaAM!AH:AH,"A",OBECaZSJaAM!Y:Y,D110,OBECaZSJaAM!AI:AI,"*SOCAM*")))</f>
        <v>0</v>
      </c>
      <c r="AH110" s="43">
        <f>(VLOOKUP(D110,OBECaZSJaAM!K:O,5,0))</f>
        <v>0</v>
      </c>
      <c r="AI110" s="43" t="str">
        <f>IFERROR(VLOOKUP(B110,OBECaZSJaAM!A:F,6,0),"")</f>
        <v/>
      </c>
      <c r="AJ110" s="43" t="str">
        <f t="shared" si="12"/>
        <v>katB</v>
      </c>
      <c r="AK110" s="43" t="str">
        <f t="shared" si="19"/>
        <v>N</v>
      </c>
      <c r="AL110" s="43" t="str">
        <f t="shared" si="20"/>
        <v>N</v>
      </c>
      <c r="AM110" s="43">
        <f>(COUNTIFS(OBECaZSJaAM!AG:AG,"A",OBECaZSJaAM!Y:Y,D110))+(COUNTIFS(OBECaZSJaAM!AH:AH,"A",OBECaZSJaAM!Y:Y,D110))-((COUNTIFS(OBECaZSJaAM!AG:AG,"A",OBECaZSJaAM!AI:AI,"OBAM",OBECaZSJaAM!Y:Y,zdroj!D110)+(COUNTIFS(OBECaZSJaAM!AG:AG,"A",OBECaZSJaAM!AI:AI,"OSTAM",OBECaZSJaAM!Y:Y,zdroj!D110)))+(COUNTIFS(OBECaZSJaAM!AH:AH,"A",OBECaZSJaAM!AI:AI,"OBAM",OBECaZSJaAM!Y:Y,zdroj!D110)+(COUNTIFS(OBECaZSJaAM!AH:AH,"A",OBECaZSJaAM!AI:AI,"OSTAM",OBECaZSJaAM!Y:Y,zdroj!D110))))</f>
        <v>0</v>
      </c>
      <c r="AN110" s="43" t="str">
        <f t="shared" si="13"/>
        <v>NEPOKRYTA VĚTŠINA SEAM</v>
      </c>
      <c r="AO110" s="43" t="str">
        <f t="shared" si="21"/>
        <v>katB</v>
      </c>
    </row>
    <row r="111" spans="1:41" x14ac:dyDescent="0.25">
      <c r="A111" s="43">
        <v>10</v>
      </c>
      <c r="B111" s="43" t="s">
        <v>614</v>
      </c>
      <c r="C111" s="43">
        <v>158208</v>
      </c>
      <c r="D111" s="43" t="s">
        <v>615</v>
      </c>
      <c r="E111" s="43" t="s">
        <v>462</v>
      </c>
      <c r="F111" s="43" t="s">
        <v>225</v>
      </c>
      <c r="G111">
        <v>5</v>
      </c>
      <c r="H111">
        <v>0</v>
      </c>
      <c r="I111">
        <v>0</v>
      </c>
      <c r="J111">
        <v>5</v>
      </c>
      <c r="K111">
        <v>0</v>
      </c>
      <c r="L111" s="43">
        <f>(COUNTIFS(OBECaZSJaAM!AG:AG,"A",OBECaZSJaAM!AJ:AJ,"ZPŮSOBILÉ",OBECaZSJaAM!Y:Y,zdroj!D111))+(COUNTIFS(OBECaZSJaAM!AH:AH,"A",OBECaZSJaAM!AJ:AJ,"ZPŮSOBILÉ",OBECaZSJaAM!Y:Y,zdroj!D111))</f>
        <v>0</v>
      </c>
      <c r="M111" s="43">
        <f>COUNTIFS(OBECaZSJaAM!AG:AG,"A",OBECaZSJaAM!AJ:AJ,"ZPŮSOBILÉ",OBECaZSJaAM!Y:Y,zdroj!D111)</f>
        <v>0</v>
      </c>
      <c r="N111" s="43">
        <f>COUNTIFS(OBECaZSJaAM!AH:AH,"A",OBECaZSJaAM!AJ:AJ,"ZPŮSOBILÉ",OBECaZSJaAM!Y:Y,zdroj!D111)</f>
        <v>0</v>
      </c>
      <c r="O111" s="43">
        <f t="shared" si="14"/>
        <v>0</v>
      </c>
      <c r="P111" s="43">
        <f t="shared" si="15"/>
        <v>0</v>
      </c>
      <c r="Q111" s="43">
        <f t="shared" si="16"/>
        <v>0</v>
      </c>
      <c r="R111" s="43">
        <f>COUNTIFS(OBECaZSJaAM!AG:AG,"A",OBECaZSJaAM!Y:Y,D111,OBECaZSJaAM!AI:AI,"*OBAM*")</f>
        <v>0</v>
      </c>
      <c r="S111" s="43">
        <f>COUNTIFS(OBECaZSJaAM!AG:AG,"A",OBECaZSJaAM!Y:Y,D111,OBECaZSJaAM!AI:AI,"*POAM*")</f>
        <v>0</v>
      </c>
      <c r="T111" s="43">
        <f>COUNTIFS(OBECaZSJaAM!AG:AG,"A",OBECaZSJaAM!Y:Y,D111,OBECaZSJaAM!AI:AI,"*OVMAM*")</f>
        <v>0</v>
      </c>
      <c r="U111" s="43">
        <f>COUNTIFS(OBECaZSJaAM!AG:AG,"A",OBECaZSJaAM!Y:Y,D111,OBECaZSJaAM!AI:AI,"*SOCAM*")</f>
        <v>0</v>
      </c>
      <c r="V111" s="43">
        <f>COUNTIFS(OBECaZSJaAM!AH:AH,"A",OBECaZSJaAM!Y:Y,D111,OBECaZSJaAM!AI:AI,"*OBAM*")</f>
        <v>0</v>
      </c>
      <c r="W111" s="43">
        <f>COUNTIFS(OBECaZSJaAM!AH:AH,"A",OBECaZSJaAM!Y:Y,D111,OBECaZSJaAM!AI:AI,"*POAM*")</f>
        <v>0</v>
      </c>
      <c r="X111" s="43">
        <f>COUNTIFS(OBECaZSJaAM!AH:AH,"A",OBECaZSJaAM!Y:Y,D111,OBECaZSJaAM!AI:AI,"*OVMAM*")</f>
        <v>0</v>
      </c>
      <c r="Y111" s="43">
        <f>COUNTIFS(OBECaZSJaAM!AH:AH,"A",OBECaZSJaAM!Y:Y,D111,OBECaZSJaAM!AI:AI,"*SOCAM*")</f>
        <v>0</v>
      </c>
      <c r="Z111" s="46">
        <f t="shared" si="11"/>
        <v>0</v>
      </c>
      <c r="AA111" s="46">
        <f t="shared" si="17"/>
        <v>0</v>
      </c>
      <c r="AB111" s="43">
        <f>VLOOKUP(D111,OBECaZSJaAM!K:T,10,0)</f>
        <v>0</v>
      </c>
      <c r="AC111" s="43" t="str">
        <f t="shared" si="18"/>
        <v>0</v>
      </c>
      <c r="AD111" s="43">
        <f>VLOOKUP(D111,OBECaZSJaAM!K:V,12,0)</f>
        <v>0</v>
      </c>
      <c r="AE111" s="43">
        <f>VLOOKUP(D111,OBECaZSJaAM!K:W,13,0)</f>
        <v>0</v>
      </c>
      <c r="AF111" s="43">
        <f>(COUNTIFS(OBECaZSJaAM!AG:AG,"A",OBECaZSJaAM!Y:Y,D111,OBECaZSJaAM!AI:AI,"*OBAM*"))+(COUNTIFS(OBECaZSJaAM!AH:AH,"A",OBECaZSJaAM!Y:Y,D111,OBECaZSJaAM!AI:AI,"*OBAM*"))</f>
        <v>0</v>
      </c>
      <c r="AG111" s="43">
        <f>COUNTIFS(OBECaZSJaAM!AG:AG,"A",OBECaZSJaAM!Y:Y,D111,OBECaZSJaAM!AI:AI,"*POAM*")+(COUNTIFS(OBECaZSJaAM!AH:AH,"A",OBECaZSJaAM!Y:Y,D111,OBECaZSJaAM!AI:AI,"*POAM*"))+(COUNTIFS(OBECaZSJaAM!AG:AG,"A",OBECaZSJaAM!Y:Y,D111,OBECaZSJaAM!AI:AI,"*OVMAM*")+(COUNTIFS(OBECaZSJaAM!AH:AH,"A",OBECaZSJaAM!Y:Y,D111,OBECaZSJaAM!AI:AI,"*OVMAM*"))+COUNTIFS(OBECaZSJaAM!AG:AG,"A",OBECaZSJaAM!Y:Y,D111,OBECaZSJaAM!AI:AI,"*SOCAM*")+(COUNTIFS(OBECaZSJaAM!AH:AH,"A",OBECaZSJaAM!Y:Y,D111,OBECaZSJaAM!AI:AI,"*SOCAM*")))</f>
        <v>0</v>
      </c>
      <c r="AH111" s="43">
        <f>(VLOOKUP(D111,OBECaZSJaAM!K:O,5,0))</f>
        <v>0</v>
      </c>
      <c r="AI111" s="43" t="str">
        <f>IFERROR(VLOOKUP(B111,OBECaZSJaAM!A:F,6,0),"")</f>
        <v/>
      </c>
      <c r="AJ111" s="43" t="str">
        <f t="shared" si="12"/>
        <v>katA</v>
      </c>
      <c r="AK111" s="43" t="str">
        <f t="shared" si="19"/>
        <v>N</v>
      </c>
      <c r="AL111" s="43" t="str">
        <f t="shared" si="20"/>
        <v>N</v>
      </c>
      <c r="AM111" s="43">
        <f>(COUNTIFS(OBECaZSJaAM!AG:AG,"A",OBECaZSJaAM!Y:Y,D111))+(COUNTIFS(OBECaZSJaAM!AH:AH,"A",OBECaZSJaAM!Y:Y,D111))-((COUNTIFS(OBECaZSJaAM!AG:AG,"A",OBECaZSJaAM!AI:AI,"OBAM",OBECaZSJaAM!Y:Y,zdroj!D111)+(COUNTIFS(OBECaZSJaAM!AG:AG,"A",OBECaZSJaAM!AI:AI,"OSTAM",OBECaZSJaAM!Y:Y,zdroj!D111)))+(COUNTIFS(OBECaZSJaAM!AH:AH,"A",OBECaZSJaAM!AI:AI,"OBAM",OBECaZSJaAM!Y:Y,zdroj!D111)+(COUNTIFS(OBECaZSJaAM!AH:AH,"A",OBECaZSJaAM!AI:AI,"OSTAM",OBECaZSJaAM!Y:Y,zdroj!D111))))</f>
        <v>0</v>
      </c>
      <c r="AN111" s="43" t="str">
        <f t="shared" si="13"/>
        <v>NEPOKRYTA VĚTŠINA SEAM</v>
      </c>
      <c r="AO111" s="43" t="str">
        <f t="shared" si="21"/>
        <v>katA</v>
      </c>
    </row>
    <row r="112" spans="1:41" x14ac:dyDescent="0.25">
      <c r="A112" s="43">
        <v>10</v>
      </c>
      <c r="B112" s="43" t="s">
        <v>614</v>
      </c>
      <c r="C112" s="43">
        <v>158216</v>
      </c>
      <c r="D112" s="43" t="s">
        <v>616</v>
      </c>
      <c r="E112" s="43" t="s">
        <v>462</v>
      </c>
      <c r="F112" s="43" t="s">
        <v>225</v>
      </c>
      <c r="G112">
        <v>18</v>
      </c>
      <c r="H112">
        <v>0</v>
      </c>
      <c r="I112">
        <v>0</v>
      </c>
      <c r="J112">
        <v>18</v>
      </c>
      <c r="K112">
        <v>0</v>
      </c>
      <c r="L112" s="43">
        <f>(COUNTIFS(OBECaZSJaAM!AG:AG,"A",OBECaZSJaAM!AJ:AJ,"ZPŮSOBILÉ",OBECaZSJaAM!Y:Y,zdroj!D112))+(COUNTIFS(OBECaZSJaAM!AH:AH,"A",OBECaZSJaAM!AJ:AJ,"ZPŮSOBILÉ",OBECaZSJaAM!Y:Y,zdroj!D112))</f>
        <v>0</v>
      </c>
      <c r="M112" s="43">
        <f>COUNTIFS(OBECaZSJaAM!AG:AG,"A",OBECaZSJaAM!AJ:AJ,"ZPŮSOBILÉ",OBECaZSJaAM!Y:Y,zdroj!D112)</f>
        <v>0</v>
      </c>
      <c r="N112" s="43">
        <f>COUNTIFS(OBECaZSJaAM!AH:AH,"A",OBECaZSJaAM!AJ:AJ,"ZPŮSOBILÉ",OBECaZSJaAM!Y:Y,zdroj!D112)</f>
        <v>0</v>
      </c>
      <c r="O112" s="43">
        <f t="shared" si="14"/>
        <v>0</v>
      </c>
      <c r="P112" s="43">
        <f t="shared" si="15"/>
        <v>0</v>
      </c>
      <c r="Q112" s="43">
        <f t="shared" si="16"/>
        <v>0</v>
      </c>
      <c r="R112" s="43">
        <f>COUNTIFS(OBECaZSJaAM!AG:AG,"A",OBECaZSJaAM!Y:Y,D112,OBECaZSJaAM!AI:AI,"*OBAM*")</f>
        <v>0</v>
      </c>
      <c r="S112" s="43">
        <f>COUNTIFS(OBECaZSJaAM!AG:AG,"A",OBECaZSJaAM!Y:Y,D112,OBECaZSJaAM!AI:AI,"*POAM*")</f>
        <v>0</v>
      </c>
      <c r="T112" s="43">
        <f>COUNTIFS(OBECaZSJaAM!AG:AG,"A",OBECaZSJaAM!Y:Y,D112,OBECaZSJaAM!AI:AI,"*OVMAM*")</f>
        <v>0</v>
      </c>
      <c r="U112" s="43">
        <f>COUNTIFS(OBECaZSJaAM!AG:AG,"A",OBECaZSJaAM!Y:Y,D112,OBECaZSJaAM!AI:AI,"*SOCAM*")</f>
        <v>0</v>
      </c>
      <c r="V112" s="43">
        <f>COUNTIFS(OBECaZSJaAM!AH:AH,"A",OBECaZSJaAM!Y:Y,D112,OBECaZSJaAM!AI:AI,"*OBAM*")</f>
        <v>0</v>
      </c>
      <c r="W112" s="43">
        <f>COUNTIFS(OBECaZSJaAM!AH:AH,"A",OBECaZSJaAM!Y:Y,D112,OBECaZSJaAM!AI:AI,"*POAM*")</f>
        <v>0</v>
      </c>
      <c r="X112" s="43">
        <f>COUNTIFS(OBECaZSJaAM!AH:AH,"A",OBECaZSJaAM!Y:Y,D112,OBECaZSJaAM!AI:AI,"*OVMAM*")</f>
        <v>0</v>
      </c>
      <c r="Y112" s="43">
        <f>COUNTIFS(OBECaZSJaAM!AH:AH,"A",OBECaZSJaAM!Y:Y,D112,OBECaZSJaAM!AI:AI,"*SOCAM*")</f>
        <v>0</v>
      </c>
      <c r="Z112" s="46">
        <f t="shared" si="11"/>
        <v>0</v>
      </c>
      <c r="AA112" s="46">
        <f t="shared" si="17"/>
        <v>0</v>
      </c>
      <c r="AB112" s="43">
        <f>VLOOKUP(D112,OBECaZSJaAM!K:T,10,0)</f>
        <v>0</v>
      </c>
      <c r="AC112" s="43" t="str">
        <f t="shared" si="18"/>
        <v>0</v>
      </c>
      <c r="AD112" s="43">
        <f>VLOOKUP(D112,OBECaZSJaAM!K:V,12,0)</f>
        <v>0</v>
      </c>
      <c r="AE112" s="43">
        <f>VLOOKUP(D112,OBECaZSJaAM!K:W,13,0)</f>
        <v>0</v>
      </c>
      <c r="AF112" s="43">
        <f>(COUNTIFS(OBECaZSJaAM!AG:AG,"A",OBECaZSJaAM!Y:Y,D112,OBECaZSJaAM!AI:AI,"*OBAM*"))+(COUNTIFS(OBECaZSJaAM!AH:AH,"A",OBECaZSJaAM!Y:Y,D112,OBECaZSJaAM!AI:AI,"*OBAM*"))</f>
        <v>0</v>
      </c>
      <c r="AG112" s="43">
        <f>COUNTIFS(OBECaZSJaAM!AG:AG,"A",OBECaZSJaAM!Y:Y,D112,OBECaZSJaAM!AI:AI,"*POAM*")+(COUNTIFS(OBECaZSJaAM!AH:AH,"A",OBECaZSJaAM!Y:Y,D112,OBECaZSJaAM!AI:AI,"*POAM*"))+(COUNTIFS(OBECaZSJaAM!AG:AG,"A",OBECaZSJaAM!Y:Y,D112,OBECaZSJaAM!AI:AI,"*OVMAM*")+(COUNTIFS(OBECaZSJaAM!AH:AH,"A",OBECaZSJaAM!Y:Y,D112,OBECaZSJaAM!AI:AI,"*OVMAM*"))+COUNTIFS(OBECaZSJaAM!AG:AG,"A",OBECaZSJaAM!Y:Y,D112,OBECaZSJaAM!AI:AI,"*SOCAM*")+(COUNTIFS(OBECaZSJaAM!AH:AH,"A",OBECaZSJaAM!Y:Y,D112,OBECaZSJaAM!AI:AI,"*SOCAM*")))</f>
        <v>0</v>
      </c>
      <c r="AH112" s="43">
        <f>(VLOOKUP(D112,OBECaZSJaAM!K:O,5,0))</f>
        <v>0</v>
      </c>
      <c r="AI112" s="43" t="str">
        <f>IFERROR(VLOOKUP(B112,OBECaZSJaAM!A:F,6,0),"")</f>
        <v/>
      </c>
      <c r="AJ112" s="43" t="str">
        <f t="shared" si="12"/>
        <v>katA</v>
      </c>
      <c r="AK112" s="43" t="str">
        <f t="shared" si="19"/>
        <v>N</v>
      </c>
      <c r="AL112" s="43" t="str">
        <f t="shared" si="20"/>
        <v>N</v>
      </c>
      <c r="AM112" s="43">
        <f>(COUNTIFS(OBECaZSJaAM!AG:AG,"A",OBECaZSJaAM!Y:Y,D112))+(COUNTIFS(OBECaZSJaAM!AH:AH,"A",OBECaZSJaAM!Y:Y,D112))-((COUNTIFS(OBECaZSJaAM!AG:AG,"A",OBECaZSJaAM!AI:AI,"OBAM",OBECaZSJaAM!Y:Y,zdroj!D112)+(COUNTIFS(OBECaZSJaAM!AG:AG,"A",OBECaZSJaAM!AI:AI,"OSTAM",OBECaZSJaAM!Y:Y,zdroj!D112)))+(COUNTIFS(OBECaZSJaAM!AH:AH,"A",OBECaZSJaAM!AI:AI,"OBAM",OBECaZSJaAM!Y:Y,zdroj!D112)+(COUNTIFS(OBECaZSJaAM!AH:AH,"A",OBECaZSJaAM!AI:AI,"OSTAM",OBECaZSJaAM!Y:Y,zdroj!D112))))</f>
        <v>0</v>
      </c>
      <c r="AN112" s="43" t="str">
        <f t="shared" si="13"/>
        <v>NEPOKRYTA VĚTŠINA SEAM</v>
      </c>
      <c r="AO112" s="43" t="str">
        <f t="shared" si="21"/>
        <v>katA</v>
      </c>
    </row>
    <row r="113" spans="1:41" x14ac:dyDescent="0.25">
      <c r="A113" s="43">
        <v>10</v>
      </c>
      <c r="B113" s="43" t="s">
        <v>614</v>
      </c>
      <c r="C113" s="43">
        <v>98027</v>
      </c>
      <c r="D113" s="43" t="s">
        <v>617</v>
      </c>
      <c r="E113" s="43" t="s">
        <v>462</v>
      </c>
      <c r="F113" s="43" t="s">
        <v>224</v>
      </c>
      <c r="G113">
        <v>52</v>
      </c>
      <c r="H113">
        <v>19</v>
      </c>
      <c r="I113">
        <v>0</v>
      </c>
      <c r="J113">
        <v>52</v>
      </c>
      <c r="K113">
        <v>0</v>
      </c>
      <c r="L113" s="43">
        <f>(COUNTIFS(OBECaZSJaAM!AG:AG,"A",OBECaZSJaAM!AJ:AJ,"ZPŮSOBILÉ",OBECaZSJaAM!Y:Y,zdroj!D113))+(COUNTIFS(OBECaZSJaAM!AH:AH,"A",OBECaZSJaAM!AJ:AJ,"ZPŮSOBILÉ",OBECaZSJaAM!Y:Y,zdroj!D113))</f>
        <v>0</v>
      </c>
      <c r="M113" s="43">
        <f>COUNTIFS(OBECaZSJaAM!AG:AG,"A",OBECaZSJaAM!AJ:AJ,"ZPŮSOBILÉ",OBECaZSJaAM!Y:Y,zdroj!D113)</f>
        <v>0</v>
      </c>
      <c r="N113" s="43">
        <f>COUNTIFS(OBECaZSJaAM!AH:AH,"A",OBECaZSJaAM!AJ:AJ,"ZPŮSOBILÉ",OBECaZSJaAM!Y:Y,zdroj!D113)</f>
        <v>0</v>
      </c>
      <c r="O113" s="43">
        <f t="shared" si="14"/>
        <v>0</v>
      </c>
      <c r="P113" s="43">
        <f t="shared" si="15"/>
        <v>0</v>
      </c>
      <c r="Q113" s="43">
        <f t="shared" si="16"/>
        <v>0</v>
      </c>
      <c r="R113" s="43">
        <f>COUNTIFS(OBECaZSJaAM!AG:AG,"A",OBECaZSJaAM!Y:Y,D113,OBECaZSJaAM!AI:AI,"*OBAM*")</f>
        <v>0</v>
      </c>
      <c r="S113" s="43">
        <f>COUNTIFS(OBECaZSJaAM!AG:AG,"A",OBECaZSJaAM!Y:Y,D113,OBECaZSJaAM!AI:AI,"*POAM*")</f>
        <v>0</v>
      </c>
      <c r="T113" s="43">
        <f>COUNTIFS(OBECaZSJaAM!AG:AG,"A",OBECaZSJaAM!Y:Y,D113,OBECaZSJaAM!AI:AI,"*OVMAM*")</f>
        <v>0</v>
      </c>
      <c r="U113" s="43">
        <f>COUNTIFS(OBECaZSJaAM!AG:AG,"A",OBECaZSJaAM!Y:Y,D113,OBECaZSJaAM!AI:AI,"*SOCAM*")</f>
        <v>0</v>
      </c>
      <c r="V113" s="43">
        <f>COUNTIFS(OBECaZSJaAM!AH:AH,"A",OBECaZSJaAM!Y:Y,D113,OBECaZSJaAM!AI:AI,"*OBAM*")</f>
        <v>0</v>
      </c>
      <c r="W113" s="43">
        <f>COUNTIFS(OBECaZSJaAM!AH:AH,"A",OBECaZSJaAM!Y:Y,D113,OBECaZSJaAM!AI:AI,"*POAM*")</f>
        <v>0</v>
      </c>
      <c r="X113" s="43">
        <f>COUNTIFS(OBECaZSJaAM!AH:AH,"A",OBECaZSJaAM!Y:Y,D113,OBECaZSJaAM!AI:AI,"*OVMAM*")</f>
        <v>0</v>
      </c>
      <c r="Y113" s="43">
        <f>COUNTIFS(OBECaZSJaAM!AH:AH,"A",OBECaZSJaAM!Y:Y,D113,OBECaZSJaAM!AI:AI,"*SOCAM*")</f>
        <v>0</v>
      </c>
      <c r="Z113" s="46">
        <f t="shared" si="11"/>
        <v>36.54</v>
      </c>
      <c r="AA113" s="46">
        <f t="shared" si="17"/>
        <v>0</v>
      </c>
      <c r="AB113" s="43">
        <f>VLOOKUP(D113,OBECaZSJaAM!K:T,10,0)</f>
        <v>0</v>
      </c>
      <c r="AC113" s="43" t="str">
        <f t="shared" si="18"/>
        <v>0</v>
      </c>
      <c r="AD113" s="43">
        <f>VLOOKUP(D113,OBECaZSJaAM!K:V,12,0)</f>
        <v>0</v>
      </c>
      <c r="AE113" s="43">
        <f>VLOOKUP(D113,OBECaZSJaAM!K:W,13,0)</f>
        <v>0</v>
      </c>
      <c r="AF113" s="43">
        <f>(COUNTIFS(OBECaZSJaAM!AG:AG,"A",OBECaZSJaAM!Y:Y,D113,OBECaZSJaAM!AI:AI,"*OBAM*"))+(COUNTIFS(OBECaZSJaAM!AH:AH,"A",OBECaZSJaAM!Y:Y,D113,OBECaZSJaAM!AI:AI,"*OBAM*"))</f>
        <v>0</v>
      </c>
      <c r="AG113" s="43">
        <f>COUNTIFS(OBECaZSJaAM!AG:AG,"A",OBECaZSJaAM!Y:Y,D113,OBECaZSJaAM!AI:AI,"*POAM*")+(COUNTIFS(OBECaZSJaAM!AH:AH,"A",OBECaZSJaAM!Y:Y,D113,OBECaZSJaAM!AI:AI,"*POAM*"))+(COUNTIFS(OBECaZSJaAM!AG:AG,"A",OBECaZSJaAM!Y:Y,D113,OBECaZSJaAM!AI:AI,"*OVMAM*")+(COUNTIFS(OBECaZSJaAM!AH:AH,"A",OBECaZSJaAM!Y:Y,D113,OBECaZSJaAM!AI:AI,"*OVMAM*"))+COUNTIFS(OBECaZSJaAM!AG:AG,"A",OBECaZSJaAM!Y:Y,D113,OBECaZSJaAM!AI:AI,"*SOCAM*")+(COUNTIFS(OBECaZSJaAM!AH:AH,"A",OBECaZSJaAM!Y:Y,D113,OBECaZSJaAM!AI:AI,"*SOCAM*")))</f>
        <v>0</v>
      </c>
      <c r="AH113" s="43">
        <f>(VLOOKUP(D113,OBECaZSJaAM!K:O,5,0))</f>
        <v>0</v>
      </c>
      <c r="AI113" s="43" t="str">
        <f>IFERROR(VLOOKUP(B113,OBECaZSJaAM!A:F,6,0),"")</f>
        <v/>
      </c>
      <c r="AJ113" s="43" t="str">
        <f t="shared" si="12"/>
        <v>katA</v>
      </c>
      <c r="AK113" s="43" t="str">
        <f t="shared" si="19"/>
        <v>N</v>
      </c>
      <c r="AL113" s="43" t="str">
        <f t="shared" si="20"/>
        <v>N</v>
      </c>
      <c r="AM113" s="43">
        <f>(COUNTIFS(OBECaZSJaAM!AG:AG,"A",OBECaZSJaAM!Y:Y,D113))+(COUNTIFS(OBECaZSJaAM!AH:AH,"A",OBECaZSJaAM!Y:Y,D113))-((COUNTIFS(OBECaZSJaAM!AG:AG,"A",OBECaZSJaAM!AI:AI,"OBAM",OBECaZSJaAM!Y:Y,zdroj!D113)+(COUNTIFS(OBECaZSJaAM!AG:AG,"A",OBECaZSJaAM!AI:AI,"OSTAM",OBECaZSJaAM!Y:Y,zdroj!D113)))+(COUNTIFS(OBECaZSJaAM!AH:AH,"A",OBECaZSJaAM!AI:AI,"OBAM",OBECaZSJaAM!Y:Y,zdroj!D113)+(COUNTIFS(OBECaZSJaAM!AH:AH,"A",OBECaZSJaAM!AI:AI,"OSTAM",OBECaZSJaAM!Y:Y,zdroj!D113))))</f>
        <v>0</v>
      </c>
      <c r="AN113" s="43" t="str">
        <f t="shared" si="13"/>
        <v>NEPOKRYTA VĚTŠINA SEAM</v>
      </c>
      <c r="AO113" s="43" t="str">
        <f t="shared" si="21"/>
        <v>katA</v>
      </c>
    </row>
    <row r="114" spans="1:41" x14ac:dyDescent="0.25">
      <c r="A114" s="43">
        <v>10</v>
      </c>
      <c r="B114" s="43" t="s">
        <v>614</v>
      </c>
      <c r="C114" s="43">
        <v>341002</v>
      </c>
      <c r="D114" s="43" t="s">
        <v>618</v>
      </c>
      <c r="E114" s="43" t="s">
        <v>462</v>
      </c>
      <c r="F114" s="43" t="s">
        <v>231</v>
      </c>
      <c r="G114">
        <v>11</v>
      </c>
      <c r="H114">
        <v>0</v>
      </c>
      <c r="I114">
        <v>0</v>
      </c>
      <c r="J114">
        <v>11</v>
      </c>
      <c r="K114">
        <v>0</v>
      </c>
      <c r="L114" s="43">
        <f>(COUNTIFS(OBECaZSJaAM!AG:AG,"A",OBECaZSJaAM!AJ:AJ,"ZPŮSOBILÉ",OBECaZSJaAM!Y:Y,zdroj!D114))+(COUNTIFS(OBECaZSJaAM!AH:AH,"A",OBECaZSJaAM!AJ:AJ,"ZPŮSOBILÉ",OBECaZSJaAM!Y:Y,zdroj!D114))</f>
        <v>0</v>
      </c>
      <c r="M114" s="43">
        <f>COUNTIFS(OBECaZSJaAM!AG:AG,"A",OBECaZSJaAM!AJ:AJ,"ZPŮSOBILÉ",OBECaZSJaAM!Y:Y,zdroj!D114)</f>
        <v>0</v>
      </c>
      <c r="N114" s="43">
        <f>COUNTIFS(OBECaZSJaAM!AH:AH,"A",OBECaZSJaAM!AJ:AJ,"ZPŮSOBILÉ",OBECaZSJaAM!Y:Y,zdroj!D114)</f>
        <v>0</v>
      </c>
      <c r="O114" s="43">
        <f t="shared" si="14"/>
        <v>0</v>
      </c>
      <c r="P114" s="43">
        <f t="shared" si="15"/>
        <v>0</v>
      </c>
      <c r="Q114" s="43">
        <f t="shared" si="16"/>
        <v>0</v>
      </c>
      <c r="R114" s="43">
        <f>COUNTIFS(OBECaZSJaAM!AG:AG,"A",OBECaZSJaAM!Y:Y,D114,OBECaZSJaAM!AI:AI,"*OBAM*")</f>
        <v>0</v>
      </c>
      <c r="S114" s="43">
        <f>COUNTIFS(OBECaZSJaAM!AG:AG,"A",OBECaZSJaAM!Y:Y,D114,OBECaZSJaAM!AI:AI,"*POAM*")</f>
        <v>0</v>
      </c>
      <c r="T114" s="43">
        <f>COUNTIFS(OBECaZSJaAM!AG:AG,"A",OBECaZSJaAM!Y:Y,D114,OBECaZSJaAM!AI:AI,"*OVMAM*")</f>
        <v>0</v>
      </c>
      <c r="U114" s="43">
        <f>COUNTIFS(OBECaZSJaAM!AG:AG,"A",OBECaZSJaAM!Y:Y,D114,OBECaZSJaAM!AI:AI,"*SOCAM*")</f>
        <v>0</v>
      </c>
      <c r="V114" s="43">
        <f>COUNTIFS(OBECaZSJaAM!AH:AH,"A",OBECaZSJaAM!Y:Y,D114,OBECaZSJaAM!AI:AI,"*OBAM*")</f>
        <v>0</v>
      </c>
      <c r="W114" s="43">
        <f>COUNTIFS(OBECaZSJaAM!AH:AH,"A",OBECaZSJaAM!Y:Y,D114,OBECaZSJaAM!AI:AI,"*POAM*")</f>
        <v>0</v>
      </c>
      <c r="X114" s="43">
        <f>COUNTIFS(OBECaZSJaAM!AH:AH,"A",OBECaZSJaAM!Y:Y,D114,OBECaZSJaAM!AI:AI,"*OVMAM*")</f>
        <v>0</v>
      </c>
      <c r="Y114" s="43">
        <f>COUNTIFS(OBECaZSJaAM!AH:AH,"A",OBECaZSJaAM!Y:Y,D114,OBECaZSJaAM!AI:AI,"*SOCAM*")</f>
        <v>0</v>
      </c>
      <c r="Z114" s="46">
        <f t="shared" si="11"/>
        <v>0</v>
      </c>
      <c r="AA114" s="46">
        <f t="shared" si="17"/>
        <v>0</v>
      </c>
      <c r="AB114" s="43">
        <f>VLOOKUP(D114,OBECaZSJaAM!K:T,10,0)</f>
        <v>0</v>
      </c>
      <c r="AC114" s="43" t="str">
        <f t="shared" si="18"/>
        <v>0</v>
      </c>
      <c r="AD114" s="43">
        <f>VLOOKUP(D114,OBECaZSJaAM!K:V,12,0)</f>
        <v>0</v>
      </c>
      <c r="AE114" s="43">
        <f>VLOOKUP(D114,OBECaZSJaAM!K:W,13,0)</f>
        <v>0</v>
      </c>
      <c r="AF114" s="43">
        <f>(COUNTIFS(OBECaZSJaAM!AG:AG,"A",OBECaZSJaAM!Y:Y,D114,OBECaZSJaAM!AI:AI,"*OBAM*"))+(COUNTIFS(OBECaZSJaAM!AH:AH,"A",OBECaZSJaAM!Y:Y,D114,OBECaZSJaAM!AI:AI,"*OBAM*"))</f>
        <v>0</v>
      </c>
      <c r="AG114" s="43">
        <f>COUNTIFS(OBECaZSJaAM!AG:AG,"A",OBECaZSJaAM!Y:Y,D114,OBECaZSJaAM!AI:AI,"*POAM*")+(COUNTIFS(OBECaZSJaAM!AH:AH,"A",OBECaZSJaAM!Y:Y,D114,OBECaZSJaAM!AI:AI,"*POAM*"))+(COUNTIFS(OBECaZSJaAM!AG:AG,"A",OBECaZSJaAM!Y:Y,D114,OBECaZSJaAM!AI:AI,"*OVMAM*")+(COUNTIFS(OBECaZSJaAM!AH:AH,"A",OBECaZSJaAM!Y:Y,D114,OBECaZSJaAM!AI:AI,"*OVMAM*"))+COUNTIFS(OBECaZSJaAM!AG:AG,"A",OBECaZSJaAM!Y:Y,D114,OBECaZSJaAM!AI:AI,"*SOCAM*")+(COUNTIFS(OBECaZSJaAM!AH:AH,"A",OBECaZSJaAM!Y:Y,D114,OBECaZSJaAM!AI:AI,"*SOCAM*")))</f>
        <v>0</v>
      </c>
      <c r="AH114" s="43">
        <f>(VLOOKUP(D114,OBECaZSJaAM!K:O,5,0))</f>
        <v>0</v>
      </c>
      <c r="AI114" s="43" t="str">
        <f>IFERROR(VLOOKUP(B114,OBECaZSJaAM!A:F,6,0),"")</f>
        <v/>
      </c>
      <c r="AJ114" s="43" t="str">
        <f t="shared" si="12"/>
        <v>katB</v>
      </c>
      <c r="AK114" s="43" t="str">
        <f t="shared" si="19"/>
        <v>N</v>
      </c>
      <c r="AL114" s="43" t="str">
        <f t="shared" si="20"/>
        <v>N</v>
      </c>
      <c r="AM114" s="43">
        <f>(COUNTIFS(OBECaZSJaAM!AG:AG,"A",OBECaZSJaAM!Y:Y,D114))+(COUNTIFS(OBECaZSJaAM!AH:AH,"A",OBECaZSJaAM!Y:Y,D114))-((COUNTIFS(OBECaZSJaAM!AG:AG,"A",OBECaZSJaAM!AI:AI,"OBAM",OBECaZSJaAM!Y:Y,zdroj!D114)+(COUNTIFS(OBECaZSJaAM!AG:AG,"A",OBECaZSJaAM!AI:AI,"OSTAM",OBECaZSJaAM!Y:Y,zdroj!D114)))+(COUNTIFS(OBECaZSJaAM!AH:AH,"A",OBECaZSJaAM!AI:AI,"OBAM",OBECaZSJaAM!Y:Y,zdroj!D114)+(COUNTIFS(OBECaZSJaAM!AH:AH,"A",OBECaZSJaAM!AI:AI,"OSTAM",OBECaZSJaAM!Y:Y,zdroj!D114))))</f>
        <v>0</v>
      </c>
      <c r="AN114" s="43" t="str">
        <f t="shared" si="13"/>
        <v>NEPOKRYTA VĚTŠINA SEAM</v>
      </c>
      <c r="AO114" s="43" t="str">
        <f t="shared" si="21"/>
        <v>katB</v>
      </c>
    </row>
    <row r="115" spans="1:41" x14ac:dyDescent="0.25">
      <c r="A115" s="43">
        <v>10</v>
      </c>
      <c r="B115" s="43" t="s">
        <v>614</v>
      </c>
      <c r="C115" s="43">
        <v>75728</v>
      </c>
      <c r="D115" s="43" t="s">
        <v>619</v>
      </c>
      <c r="E115" s="43" t="s">
        <v>462</v>
      </c>
      <c r="F115" s="43" t="s">
        <v>224</v>
      </c>
      <c r="G115">
        <v>67</v>
      </c>
      <c r="H115">
        <v>8</v>
      </c>
      <c r="I115">
        <v>1</v>
      </c>
      <c r="J115">
        <v>57</v>
      </c>
      <c r="K115">
        <v>10</v>
      </c>
      <c r="L115" s="43">
        <f>(COUNTIFS(OBECaZSJaAM!AG:AG,"A",OBECaZSJaAM!AJ:AJ,"ZPŮSOBILÉ",OBECaZSJaAM!Y:Y,zdroj!D115))+(COUNTIFS(OBECaZSJaAM!AH:AH,"A",OBECaZSJaAM!AJ:AJ,"ZPŮSOBILÉ",OBECaZSJaAM!Y:Y,zdroj!D115))</f>
        <v>0</v>
      </c>
      <c r="M115" s="43">
        <f>COUNTIFS(OBECaZSJaAM!AG:AG,"A",OBECaZSJaAM!AJ:AJ,"ZPŮSOBILÉ",OBECaZSJaAM!Y:Y,zdroj!D115)</f>
        <v>0</v>
      </c>
      <c r="N115" s="43">
        <f>COUNTIFS(OBECaZSJaAM!AH:AH,"A",OBECaZSJaAM!AJ:AJ,"ZPŮSOBILÉ",OBECaZSJaAM!Y:Y,zdroj!D115)</f>
        <v>0</v>
      </c>
      <c r="O115" s="43">
        <f t="shared" si="14"/>
        <v>0</v>
      </c>
      <c r="P115" s="43">
        <f t="shared" si="15"/>
        <v>0</v>
      </c>
      <c r="Q115" s="43">
        <f t="shared" si="16"/>
        <v>0</v>
      </c>
      <c r="R115" s="43">
        <f>COUNTIFS(OBECaZSJaAM!AG:AG,"A",OBECaZSJaAM!Y:Y,D115,OBECaZSJaAM!AI:AI,"*OBAM*")</f>
        <v>0</v>
      </c>
      <c r="S115" s="43">
        <f>COUNTIFS(OBECaZSJaAM!AG:AG,"A",OBECaZSJaAM!Y:Y,D115,OBECaZSJaAM!AI:AI,"*POAM*")</f>
        <v>0</v>
      </c>
      <c r="T115" s="43">
        <f>COUNTIFS(OBECaZSJaAM!AG:AG,"A",OBECaZSJaAM!Y:Y,D115,OBECaZSJaAM!AI:AI,"*OVMAM*")</f>
        <v>0</v>
      </c>
      <c r="U115" s="43">
        <f>COUNTIFS(OBECaZSJaAM!AG:AG,"A",OBECaZSJaAM!Y:Y,D115,OBECaZSJaAM!AI:AI,"*SOCAM*")</f>
        <v>0</v>
      </c>
      <c r="V115" s="43">
        <f>COUNTIFS(OBECaZSJaAM!AH:AH,"A",OBECaZSJaAM!Y:Y,D115,OBECaZSJaAM!AI:AI,"*OBAM*")</f>
        <v>0</v>
      </c>
      <c r="W115" s="43">
        <f>COUNTIFS(OBECaZSJaAM!AH:AH,"A",OBECaZSJaAM!Y:Y,D115,OBECaZSJaAM!AI:AI,"*POAM*")</f>
        <v>0</v>
      </c>
      <c r="X115" s="43">
        <f>COUNTIFS(OBECaZSJaAM!AH:AH,"A",OBECaZSJaAM!Y:Y,D115,OBECaZSJaAM!AI:AI,"*OVMAM*")</f>
        <v>0</v>
      </c>
      <c r="Y115" s="43">
        <f>COUNTIFS(OBECaZSJaAM!AH:AH,"A",OBECaZSJaAM!Y:Y,D115,OBECaZSJaAM!AI:AI,"*SOCAM*")</f>
        <v>0</v>
      </c>
      <c r="Z115" s="46">
        <f t="shared" si="11"/>
        <v>11.94</v>
      </c>
      <c r="AA115" s="46">
        <f t="shared" si="17"/>
        <v>1.49</v>
      </c>
      <c r="AB115" s="43">
        <f>VLOOKUP(D115,OBECaZSJaAM!K:T,10,0)</f>
        <v>0</v>
      </c>
      <c r="AC115" s="43" t="str">
        <f t="shared" si="18"/>
        <v>0</v>
      </c>
      <c r="AD115" s="43">
        <f>VLOOKUP(D115,OBECaZSJaAM!K:V,12,0)</f>
        <v>0</v>
      </c>
      <c r="AE115" s="43">
        <f>VLOOKUP(D115,OBECaZSJaAM!K:W,13,0)</f>
        <v>0</v>
      </c>
      <c r="AF115" s="43">
        <f>(COUNTIFS(OBECaZSJaAM!AG:AG,"A",OBECaZSJaAM!Y:Y,D115,OBECaZSJaAM!AI:AI,"*OBAM*"))+(COUNTIFS(OBECaZSJaAM!AH:AH,"A",OBECaZSJaAM!Y:Y,D115,OBECaZSJaAM!AI:AI,"*OBAM*"))</f>
        <v>0</v>
      </c>
      <c r="AG115" s="43">
        <f>COUNTIFS(OBECaZSJaAM!AG:AG,"A",OBECaZSJaAM!Y:Y,D115,OBECaZSJaAM!AI:AI,"*POAM*")+(COUNTIFS(OBECaZSJaAM!AH:AH,"A",OBECaZSJaAM!Y:Y,D115,OBECaZSJaAM!AI:AI,"*POAM*"))+(COUNTIFS(OBECaZSJaAM!AG:AG,"A",OBECaZSJaAM!Y:Y,D115,OBECaZSJaAM!AI:AI,"*OVMAM*")+(COUNTIFS(OBECaZSJaAM!AH:AH,"A",OBECaZSJaAM!Y:Y,D115,OBECaZSJaAM!AI:AI,"*OVMAM*"))+COUNTIFS(OBECaZSJaAM!AG:AG,"A",OBECaZSJaAM!Y:Y,D115,OBECaZSJaAM!AI:AI,"*SOCAM*")+(COUNTIFS(OBECaZSJaAM!AH:AH,"A",OBECaZSJaAM!Y:Y,D115,OBECaZSJaAM!AI:AI,"*SOCAM*")))</f>
        <v>0</v>
      </c>
      <c r="AH115" s="43">
        <f>(VLOOKUP(D115,OBECaZSJaAM!K:O,5,0))</f>
        <v>0</v>
      </c>
      <c r="AI115" s="43" t="str">
        <f>IFERROR(VLOOKUP(B115,OBECaZSJaAM!A:F,6,0),"")</f>
        <v/>
      </c>
      <c r="AJ115" s="43" t="str">
        <f t="shared" si="12"/>
        <v>katA</v>
      </c>
      <c r="AK115" s="43" t="str">
        <f t="shared" si="19"/>
        <v>N</v>
      </c>
      <c r="AL115" s="43" t="str">
        <f t="shared" si="20"/>
        <v>N</v>
      </c>
      <c r="AM115" s="43">
        <f>(COUNTIFS(OBECaZSJaAM!AG:AG,"A",OBECaZSJaAM!Y:Y,D115))+(COUNTIFS(OBECaZSJaAM!AH:AH,"A",OBECaZSJaAM!Y:Y,D115))-((COUNTIFS(OBECaZSJaAM!AG:AG,"A",OBECaZSJaAM!AI:AI,"OBAM",OBECaZSJaAM!Y:Y,zdroj!D115)+(COUNTIFS(OBECaZSJaAM!AG:AG,"A",OBECaZSJaAM!AI:AI,"OSTAM",OBECaZSJaAM!Y:Y,zdroj!D115)))+(COUNTIFS(OBECaZSJaAM!AH:AH,"A",OBECaZSJaAM!AI:AI,"OBAM",OBECaZSJaAM!Y:Y,zdroj!D115)+(COUNTIFS(OBECaZSJaAM!AH:AH,"A",OBECaZSJaAM!AI:AI,"OSTAM",OBECaZSJaAM!Y:Y,zdroj!D115))))</f>
        <v>0</v>
      </c>
      <c r="AN115" s="43" t="str">
        <f t="shared" si="13"/>
        <v>NEPOKRYTA VĚTŠINA SEAM</v>
      </c>
      <c r="AO115" s="43" t="str">
        <f t="shared" si="21"/>
        <v>katA</v>
      </c>
    </row>
    <row r="116" spans="1:41" x14ac:dyDescent="0.25">
      <c r="A116" s="43">
        <v>10</v>
      </c>
      <c r="B116" s="43" t="s">
        <v>614</v>
      </c>
      <c r="C116" s="43">
        <v>78247</v>
      </c>
      <c r="D116" s="43" t="s">
        <v>620</v>
      </c>
      <c r="E116" s="43" t="s">
        <v>462</v>
      </c>
      <c r="F116" s="43" t="s">
        <v>231</v>
      </c>
      <c r="G116">
        <v>54</v>
      </c>
      <c r="H116">
        <v>0</v>
      </c>
      <c r="I116">
        <v>0</v>
      </c>
      <c r="J116">
        <v>50</v>
      </c>
      <c r="K116">
        <v>4</v>
      </c>
      <c r="L116" s="43">
        <f>(COUNTIFS(OBECaZSJaAM!AG:AG,"A",OBECaZSJaAM!AJ:AJ,"ZPŮSOBILÉ",OBECaZSJaAM!Y:Y,zdroj!D116))+(COUNTIFS(OBECaZSJaAM!AH:AH,"A",OBECaZSJaAM!AJ:AJ,"ZPŮSOBILÉ",OBECaZSJaAM!Y:Y,zdroj!D116))</f>
        <v>0</v>
      </c>
      <c r="M116" s="43">
        <f>COUNTIFS(OBECaZSJaAM!AG:AG,"A",OBECaZSJaAM!AJ:AJ,"ZPŮSOBILÉ",OBECaZSJaAM!Y:Y,zdroj!D116)</f>
        <v>0</v>
      </c>
      <c r="N116" s="43">
        <f>COUNTIFS(OBECaZSJaAM!AH:AH,"A",OBECaZSJaAM!AJ:AJ,"ZPŮSOBILÉ",OBECaZSJaAM!Y:Y,zdroj!D116)</f>
        <v>0</v>
      </c>
      <c r="O116" s="43">
        <f t="shared" si="14"/>
        <v>0</v>
      </c>
      <c r="P116" s="43">
        <f t="shared" si="15"/>
        <v>0</v>
      </c>
      <c r="Q116" s="43">
        <f t="shared" si="16"/>
        <v>0</v>
      </c>
      <c r="R116" s="43">
        <f>COUNTIFS(OBECaZSJaAM!AG:AG,"A",OBECaZSJaAM!Y:Y,D116,OBECaZSJaAM!AI:AI,"*OBAM*")</f>
        <v>0</v>
      </c>
      <c r="S116" s="43">
        <f>COUNTIFS(OBECaZSJaAM!AG:AG,"A",OBECaZSJaAM!Y:Y,D116,OBECaZSJaAM!AI:AI,"*POAM*")</f>
        <v>0</v>
      </c>
      <c r="T116" s="43">
        <f>COUNTIFS(OBECaZSJaAM!AG:AG,"A",OBECaZSJaAM!Y:Y,D116,OBECaZSJaAM!AI:AI,"*OVMAM*")</f>
        <v>0</v>
      </c>
      <c r="U116" s="43">
        <f>COUNTIFS(OBECaZSJaAM!AG:AG,"A",OBECaZSJaAM!Y:Y,D116,OBECaZSJaAM!AI:AI,"*SOCAM*")</f>
        <v>0</v>
      </c>
      <c r="V116" s="43">
        <f>COUNTIFS(OBECaZSJaAM!AH:AH,"A",OBECaZSJaAM!Y:Y,D116,OBECaZSJaAM!AI:AI,"*OBAM*")</f>
        <v>0</v>
      </c>
      <c r="W116" s="43">
        <f>COUNTIFS(OBECaZSJaAM!AH:AH,"A",OBECaZSJaAM!Y:Y,D116,OBECaZSJaAM!AI:AI,"*POAM*")</f>
        <v>0</v>
      </c>
      <c r="X116" s="43">
        <f>COUNTIFS(OBECaZSJaAM!AH:AH,"A",OBECaZSJaAM!Y:Y,D116,OBECaZSJaAM!AI:AI,"*OVMAM*")</f>
        <v>0</v>
      </c>
      <c r="Y116" s="43">
        <f>COUNTIFS(OBECaZSJaAM!AH:AH,"A",OBECaZSJaAM!Y:Y,D116,OBECaZSJaAM!AI:AI,"*SOCAM*")</f>
        <v>0</v>
      </c>
      <c r="Z116" s="46">
        <f t="shared" si="11"/>
        <v>0</v>
      </c>
      <c r="AA116" s="46">
        <f t="shared" si="17"/>
        <v>0</v>
      </c>
      <c r="AB116" s="43">
        <f>VLOOKUP(D116,OBECaZSJaAM!K:T,10,0)</f>
        <v>0</v>
      </c>
      <c r="AC116" s="43" t="str">
        <f t="shared" si="18"/>
        <v>0</v>
      </c>
      <c r="AD116" s="43">
        <f>VLOOKUP(D116,OBECaZSJaAM!K:V,12,0)</f>
        <v>0</v>
      </c>
      <c r="AE116" s="43">
        <f>VLOOKUP(D116,OBECaZSJaAM!K:W,13,0)</f>
        <v>0</v>
      </c>
      <c r="AF116" s="43">
        <f>(COUNTIFS(OBECaZSJaAM!AG:AG,"A",OBECaZSJaAM!Y:Y,D116,OBECaZSJaAM!AI:AI,"*OBAM*"))+(COUNTIFS(OBECaZSJaAM!AH:AH,"A",OBECaZSJaAM!Y:Y,D116,OBECaZSJaAM!AI:AI,"*OBAM*"))</f>
        <v>0</v>
      </c>
      <c r="AG116" s="43">
        <f>COUNTIFS(OBECaZSJaAM!AG:AG,"A",OBECaZSJaAM!Y:Y,D116,OBECaZSJaAM!AI:AI,"*POAM*")+(COUNTIFS(OBECaZSJaAM!AH:AH,"A",OBECaZSJaAM!Y:Y,D116,OBECaZSJaAM!AI:AI,"*POAM*"))+(COUNTIFS(OBECaZSJaAM!AG:AG,"A",OBECaZSJaAM!Y:Y,D116,OBECaZSJaAM!AI:AI,"*OVMAM*")+(COUNTIFS(OBECaZSJaAM!AH:AH,"A",OBECaZSJaAM!Y:Y,D116,OBECaZSJaAM!AI:AI,"*OVMAM*"))+COUNTIFS(OBECaZSJaAM!AG:AG,"A",OBECaZSJaAM!Y:Y,D116,OBECaZSJaAM!AI:AI,"*SOCAM*")+(COUNTIFS(OBECaZSJaAM!AH:AH,"A",OBECaZSJaAM!Y:Y,D116,OBECaZSJaAM!AI:AI,"*SOCAM*")))</f>
        <v>0</v>
      </c>
      <c r="AH116" s="43">
        <f>(VLOOKUP(D116,OBECaZSJaAM!K:O,5,0))</f>
        <v>0</v>
      </c>
      <c r="AI116" s="43" t="str">
        <f>IFERROR(VLOOKUP(B116,OBECaZSJaAM!A:F,6,0),"")</f>
        <v/>
      </c>
      <c r="AJ116" s="43" t="str">
        <f t="shared" si="12"/>
        <v>katB</v>
      </c>
      <c r="AK116" s="43" t="str">
        <f t="shared" si="19"/>
        <v>N</v>
      </c>
      <c r="AL116" s="43" t="str">
        <f t="shared" si="20"/>
        <v>N</v>
      </c>
      <c r="AM116" s="43">
        <f>(COUNTIFS(OBECaZSJaAM!AG:AG,"A",OBECaZSJaAM!Y:Y,D116))+(COUNTIFS(OBECaZSJaAM!AH:AH,"A",OBECaZSJaAM!Y:Y,D116))-((COUNTIFS(OBECaZSJaAM!AG:AG,"A",OBECaZSJaAM!AI:AI,"OBAM",OBECaZSJaAM!Y:Y,zdroj!D116)+(COUNTIFS(OBECaZSJaAM!AG:AG,"A",OBECaZSJaAM!AI:AI,"OSTAM",OBECaZSJaAM!Y:Y,zdroj!D116)))+(COUNTIFS(OBECaZSJaAM!AH:AH,"A",OBECaZSJaAM!AI:AI,"OBAM",OBECaZSJaAM!Y:Y,zdroj!D116)+(COUNTIFS(OBECaZSJaAM!AH:AH,"A",OBECaZSJaAM!AI:AI,"OSTAM",OBECaZSJaAM!Y:Y,zdroj!D116))))</f>
        <v>0</v>
      </c>
      <c r="AN116" s="43" t="str">
        <f t="shared" si="13"/>
        <v>NEPOKRYTA VĚTŠINA SEAM</v>
      </c>
      <c r="AO116" s="43" t="str">
        <f t="shared" si="21"/>
        <v>katB</v>
      </c>
    </row>
    <row r="117" spans="1:41" x14ac:dyDescent="0.25">
      <c r="A117" s="43">
        <v>10</v>
      </c>
      <c r="B117" s="43" t="s">
        <v>614</v>
      </c>
      <c r="C117" s="43">
        <v>328766</v>
      </c>
      <c r="D117" s="43" t="s">
        <v>621</v>
      </c>
      <c r="E117" s="43" t="s">
        <v>462</v>
      </c>
      <c r="F117" s="43" t="s">
        <v>224</v>
      </c>
      <c r="G117">
        <v>2</v>
      </c>
      <c r="H117">
        <v>1</v>
      </c>
      <c r="I117">
        <v>0</v>
      </c>
      <c r="J117">
        <v>0</v>
      </c>
      <c r="K117">
        <v>2</v>
      </c>
      <c r="L117" s="43">
        <f>(COUNTIFS(OBECaZSJaAM!AG:AG,"A",OBECaZSJaAM!AJ:AJ,"ZPŮSOBILÉ",OBECaZSJaAM!Y:Y,zdroj!D117))+(COUNTIFS(OBECaZSJaAM!AH:AH,"A",OBECaZSJaAM!AJ:AJ,"ZPŮSOBILÉ",OBECaZSJaAM!Y:Y,zdroj!D117))</f>
        <v>0</v>
      </c>
      <c r="M117" s="43">
        <f>COUNTIFS(OBECaZSJaAM!AG:AG,"A",OBECaZSJaAM!AJ:AJ,"ZPŮSOBILÉ",OBECaZSJaAM!Y:Y,zdroj!D117)</f>
        <v>0</v>
      </c>
      <c r="N117" s="43">
        <f>COUNTIFS(OBECaZSJaAM!AH:AH,"A",OBECaZSJaAM!AJ:AJ,"ZPŮSOBILÉ",OBECaZSJaAM!Y:Y,zdroj!D117)</f>
        <v>0</v>
      </c>
      <c r="O117" s="43">
        <f t="shared" si="14"/>
        <v>0</v>
      </c>
      <c r="P117" s="43">
        <f t="shared" si="15"/>
        <v>0</v>
      </c>
      <c r="Q117" s="43">
        <f t="shared" si="16"/>
        <v>0</v>
      </c>
      <c r="R117" s="43">
        <f>COUNTIFS(OBECaZSJaAM!AG:AG,"A",OBECaZSJaAM!Y:Y,D117,OBECaZSJaAM!AI:AI,"*OBAM*")</f>
        <v>0</v>
      </c>
      <c r="S117" s="43">
        <f>COUNTIFS(OBECaZSJaAM!AG:AG,"A",OBECaZSJaAM!Y:Y,D117,OBECaZSJaAM!AI:AI,"*POAM*")</f>
        <v>0</v>
      </c>
      <c r="T117" s="43">
        <f>COUNTIFS(OBECaZSJaAM!AG:AG,"A",OBECaZSJaAM!Y:Y,D117,OBECaZSJaAM!AI:AI,"*OVMAM*")</f>
        <v>0</v>
      </c>
      <c r="U117" s="43">
        <f>COUNTIFS(OBECaZSJaAM!AG:AG,"A",OBECaZSJaAM!Y:Y,D117,OBECaZSJaAM!AI:AI,"*SOCAM*")</f>
        <v>0</v>
      </c>
      <c r="V117" s="43">
        <f>COUNTIFS(OBECaZSJaAM!AH:AH,"A",OBECaZSJaAM!Y:Y,D117,OBECaZSJaAM!AI:AI,"*OBAM*")</f>
        <v>0</v>
      </c>
      <c r="W117" s="43">
        <f>COUNTIFS(OBECaZSJaAM!AH:AH,"A",OBECaZSJaAM!Y:Y,D117,OBECaZSJaAM!AI:AI,"*POAM*")</f>
        <v>0</v>
      </c>
      <c r="X117" s="43">
        <f>COUNTIFS(OBECaZSJaAM!AH:AH,"A",OBECaZSJaAM!Y:Y,D117,OBECaZSJaAM!AI:AI,"*OVMAM*")</f>
        <v>0</v>
      </c>
      <c r="Y117" s="43">
        <f>COUNTIFS(OBECaZSJaAM!AH:AH,"A",OBECaZSJaAM!Y:Y,D117,OBECaZSJaAM!AI:AI,"*SOCAM*")</f>
        <v>0</v>
      </c>
      <c r="Z117" s="46">
        <f t="shared" si="11"/>
        <v>50</v>
      </c>
      <c r="AA117" s="46">
        <f t="shared" si="17"/>
        <v>0</v>
      </c>
      <c r="AB117" s="43">
        <f>VLOOKUP(D117,OBECaZSJaAM!K:T,10,0)</f>
        <v>0</v>
      </c>
      <c r="AC117" s="43" t="str">
        <f t="shared" si="18"/>
        <v>0</v>
      </c>
      <c r="AD117" s="43">
        <f>VLOOKUP(D117,OBECaZSJaAM!K:V,12,0)</f>
        <v>0</v>
      </c>
      <c r="AE117" s="43">
        <f>VLOOKUP(D117,OBECaZSJaAM!K:W,13,0)</f>
        <v>0</v>
      </c>
      <c r="AF117" s="43">
        <f>(COUNTIFS(OBECaZSJaAM!AG:AG,"A",OBECaZSJaAM!Y:Y,D117,OBECaZSJaAM!AI:AI,"*OBAM*"))+(COUNTIFS(OBECaZSJaAM!AH:AH,"A",OBECaZSJaAM!Y:Y,D117,OBECaZSJaAM!AI:AI,"*OBAM*"))</f>
        <v>0</v>
      </c>
      <c r="AG117" s="43">
        <f>COUNTIFS(OBECaZSJaAM!AG:AG,"A",OBECaZSJaAM!Y:Y,D117,OBECaZSJaAM!AI:AI,"*POAM*")+(COUNTIFS(OBECaZSJaAM!AH:AH,"A",OBECaZSJaAM!Y:Y,D117,OBECaZSJaAM!AI:AI,"*POAM*"))+(COUNTIFS(OBECaZSJaAM!AG:AG,"A",OBECaZSJaAM!Y:Y,D117,OBECaZSJaAM!AI:AI,"*OVMAM*")+(COUNTIFS(OBECaZSJaAM!AH:AH,"A",OBECaZSJaAM!Y:Y,D117,OBECaZSJaAM!AI:AI,"*OVMAM*"))+COUNTIFS(OBECaZSJaAM!AG:AG,"A",OBECaZSJaAM!Y:Y,D117,OBECaZSJaAM!AI:AI,"*SOCAM*")+(COUNTIFS(OBECaZSJaAM!AH:AH,"A",OBECaZSJaAM!Y:Y,D117,OBECaZSJaAM!AI:AI,"*SOCAM*")))</f>
        <v>0</v>
      </c>
      <c r="AH117" s="43">
        <f>(VLOOKUP(D117,OBECaZSJaAM!K:O,5,0))</f>
        <v>0</v>
      </c>
      <c r="AI117" s="43" t="str">
        <f>IFERROR(VLOOKUP(B117,OBECaZSJaAM!A:F,6,0),"")</f>
        <v/>
      </c>
      <c r="AJ117" s="43" t="str">
        <f t="shared" si="12"/>
        <v>katA</v>
      </c>
      <c r="AK117" s="43" t="str">
        <f t="shared" si="19"/>
        <v>N</v>
      </c>
      <c r="AL117" s="43" t="str">
        <f t="shared" si="20"/>
        <v>N</v>
      </c>
      <c r="AM117" s="43">
        <f>(COUNTIFS(OBECaZSJaAM!AG:AG,"A",OBECaZSJaAM!Y:Y,D117))+(COUNTIFS(OBECaZSJaAM!AH:AH,"A",OBECaZSJaAM!Y:Y,D117))-((COUNTIFS(OBECaZSJaAM!AG:AG,"A",OBECaZSJaAM!AI:AI,"OBAM",OBECaZSJaAM!Y:Y,zdroj!D117)+(COUNTIFS(OBECaZSJaAM!AG:AG,"A",OBECaZSJaAM!AI:AI,"OSTAM",OBECaZSJaAM!Y:Y,zdroj!D117)))+(COUNTIFS(OBECaZSJaAM!AH:AH,"A",OBECaZSJaAM!AI:AI,"OBAM",OBECaZSJaAM!Y:Y,zdroj!D117)+(COUNTIFS(OBECaZSJaAM!AH:AH,"A",OBECaZSJaAM!AI:AI,"OSTAM",OBECaZSJaAM!Y:Y,zdroj!D117))))</f>
        <v>0</v>
      </c>
      <c r="AN117" s="43" t="str">
        <f t="shared" si="13"/>
        <v>NEPOKRYTA VĚTŠINA SEAM</v>
      </c>
      <c r="AO117" s="43" t="str">
        <f t="shared" si="21"/>
        <v>katA</v>
      </c>
    </row>
    <row r="118" spans="1:41" x14ac:dyDescent="0.25">
      <c r="A118" s="43">
        <v>10</v>
      </c>
      <c r="B118" s="43" t="s">
        <v>614</v>
      </c>
      <c r="C118" s="43">
        <v>328774</v>
      </c>
      <c r="D118" s="43" t="s">
        <v>622</v>
      </c>
      <c r="E118" s="43" t="s">
        <v>462</v>
      </c>
      <c r="F118" s="43" t="s">
        <v>231</v>
      </c>
      <c r="G118">
        <v>3</v>
      </c>
      <c r="H118">
        <v>0</v>
      </c>
      <c r="I118">
        <v>0</v>
      </c>
      <c r="J118">
        <v>0</v>
      </c>
      <c r="K118">
        <v>3</v>
      </c>
      <c r="L118" s="43">
        <f>(COUNTIFS(OBECaZSJaAM!AG:AG,"A",OBECaZSJaAM!AJ:AJ,"ZPŮSOBILÉ",OBECaZSJaAM!Y:Y,zdroj!D118))+(COUNTIFS(OBECaZSJaAM!AH:AH,"A",OBECaZSJaAM!AJ:AJ,"ZPŮSOBILÉ",OBECaZSJaAM!Y:Y,zdroj!D118))</f>
        <v>0</v>
      </c>
      <c r="M118" s="43">
        <f>COUNTIFS(OBECaZSJaAM!AG:AG,"A",OBECaZSJaAM!AJ:AJ,"ZPŮSOBILÉ",OBECaZSJaAM!Y:Y,zdroj!D118)</f>
        <v>0</v>
      </c>
      <c r="N118" s="43">
        <f>COUNTIFS(OBECaZSJaAM!AH:AH,"A",OBECaZSJaAM!AJ:AJ,"ZPŮSOBILÉ",OBECaZSJaAM!Y:Y,zdroj!D118)</f>
        <v>0</v>
      </c>
      <c r="O118" s="43">
        <f t="shared" si="14"/>
        <v>0</v>
      </c>
      <c r="P118" s="43">
        <f t="shared" si="15"/>
        <v>0</v>
      </c>
      <c r="Q118" s="43">
        <f t="shared" si="16"/>
        <v>0</v>
      </c>
      <c r="R118" s="43">
        <f>COUNTIFS(OBECaZSJaAM!AG:AG,"A",OBECaZSJaAM!Y:Y,D118,OBECaZSJaAM!AI:AI,"*OBAM*")</f>
        <v>0</v>
      </c>
      <c r="S118" s="43">
        <f>COUNTIFS(OBECaZSJaAM!AG:AG,"A",OBECaZSJaAM!Y:Y,D118,OBECaZSJaAM!AI:AI,"*POAM*")</f>
        <v>0</v>
      </c>
      <c r="T118" s="43">
        <f>COUNTIFS(OBECaZSJaAM!AG:AG,"A",OBECaZSJaAM!Y:Y,D118,OBECaZSJaAM!AI:AI,"*OVMAM*")</f>
        <v>0</v>
      </c>
      <c r="U118" s="43">
        <f>COUNTIFS(OBECaZSJaAM!AG:AG,"A",OBECaZSJaAM!Y:Y,D118,OBECaZSJaAM!AI:AI,"*SOCAM*")</f>
        <v>0</v>
      </c>
      <c r="V118" s="43">
        <f>COUNTIFS(OBECaZSJaAM!AH:AH,"A",OBECaZSJaAM!Y:Y,D118,OBECaZSJaAM!AI:AI,"*OBAM*")</f>
        <v>0</v>
      </c>
      <c r="W118" s="43">
        <f>COUNTIFS(OBECaZSJaAM!AH:AH,"A",OBECaZSJaAM!Y:Y,D118,OBECaZSJaAM!AI:AI,"*POAM*")</f>
        <v>0</v>
      </c>
      <c r="X118" s="43">
        <f>COUNTIFS(OBECaZSJaAM!AH:AH,"A",OBECaZSJaAM!Y:Y,D118,OBECaZSJaAM!AI:AI,"*OVMAM*")</f>
        <v>0</v>
      </c>
      <c r="Y118" s="43">
        <f>COUNTIFS(OBECaZSJaAM!AH:AH,"A",OBECaZSJaAM!Y:Y,D118,OBECaZSJaAM!AI:AI,"*SOCAM*")</f>
        <v>0</v>
      </c>
      <c r="Z118" s="46">
        <f t="shared" si="11"/>
        <v>0</v>
      </c>
      <c r="AA118" s="46">
        <f t="shared" si="17"/>
        <v>0</v>
      </c>
      <c r="AB118" s="43">
        <f>VLOOKUP(D118,OBECaZSJaAM!K:T,10,0)</f>
        <v>0</v>
      </c>
      <c r="AC118" s="43" t="str">
        <f t="shared" si="18"/>
        <v>0</v>
      </c>
      <c r="AD118" s="43">
        <f>VLOOKUP(D118,OBECaZSJaAM!K:V,12,0)</f>
        <v>0</v>
      </c>
      <c r="AE118" s="43">
        <f>VLOOKUP(D118,OBECaZSJaAM!K:W,13,0)</f>
        <v>0</v>
      </c>
      <c r="AF118" s="43">
        <f>(COUNTIFS(OBECaZSJaAM!AG:AG,"A",OBECaZSJaAM!Y:Y,D118,OBECaZSJaAM!AI:AI,"*OBAM*"))+(COUNTIFS(OBECaZSJaAM!AH:AH,"A",OBECaZSJaAM!Y:Y,D118,OBECaZSJaAM!AI:AI,"*OBAM*"))</f>
        <v>0</v>
      </c>
      <c r="AG118" s="43">
        <f>COUNTIFS(OBECaZSJaAM!AG:AG,"A",OBECaZSJaAM!Y:Y,D118,OBECaZSJaAM!AI:AI,"*POAM*")+(COUNTIFS(OBECaZSJaAM!AH:AH,"A",OBECaZSJaAM!Y:Y,D118,OBECaZSJaAM!AI:AI,"*POAM*"))+(COUNTIFS(OBECaZSJaAM!AG:AG,"A",OBECaZSJaAM!Y:Y,D118,OBECaZSJaAM!AI:AI,"*OVMAM*")+(COUNTIFS(OBECaZSJaAM!AH:AH,"A",OBECaZSJaAM!Y:Y,D118,OBECaZSJaAM!AI:AI,"*OVMAM*"))+COUNTIFS(OBECaZSJaAM!AG:AG,"A",OBECaZSJaAM!Y:Y,D118,OBECaZSJaAM!AI:AI,"*SOCAM*")+(COUNTIFS(OBECaZSJaAM!AH:AH,"A",OBECaZSJaAM!Y:Y,D118,OBECaZSJaAM!AI:AI,"*SOCAM*")))</f>
        <v>0</v>
      </c>
      <c r="AH118" s="43">
        <f>(VLOOKUP(D118,OBECaZSJaAM!K:O,5,0))</f>
        <v>0</v>
      </c>
      <c r="AI118" s="43" t="str">
        <f>IFERROR(VLOOKUP(B118,OBECaZSJaAM!A:F,6,0),"")</f>
        <v/>
      </c>
      <c r="AJ118" s="43" t="str">
        <f t="shared" si="12"/>
        <v>katB</v>
      </c>
      <c r="AK118" s="43" t="str">
        <f t="shared" si="19"/>
        <v>N</v>
      </c>
      <c r="AL118" s="43" t="str">
        <f t="shared" si="20"/>
        <v>N</v>
      </c>
      <c r="AM118" s="43">
        <f>(COUNTIFS(OBECaZSJaAM!AG:AG,"A",OBECaZSJaAM!Y:Y,D118))+(COUNTIFS(OBECaZSJaAM!AH:AH,"A",OBECaZSJaAM!Y:Y,D118))-((COUNTIFS(OBECaZSJaAM!AG:AG,"A",OBECaZSJaAM!AI:AI,"OBAM",OBECaZSJaAM!Y:Y,zdroj!D118)+(COUNTIFS(OBECaZSJaAM!AG:AG,"A",OBECaZSJaAM!AI:AI,"OSTAM",OBECaZSJaAM!Y:Y,zdroj!D118)))+(COUNTIFS(OBECaZSJaAM!AH:AH,"A",OBECaZSJaAM!AI:AI,"OBAM",OBECaZSJaAM!Y:Y,zdroj!D118)+(COUNTIFS(OBECaZSJaAM!AH:AH,"A",OBECaZSJaAM!AI:AI,"OSTAM",OBECaZSJaAM!Y:Y,zdroj!D118))))</f>
        <v>0</v>
      </c>
      <c r="AN118" s="43" t="str">
        <f t="shared" si="13"/>
        <v>NEPOKRYTA VĚTŠINA SEAM</v>
      </c>
      <c r="AO118" s="43" t="str">
        <f t="shared" si="21"/>
        <v>katB</v>
      </c>
    </row>
    <row r="119" spans="1:41" x14ac:dyDescent="0.25">
      <c r="A119" s="43">
        <v>10</v>
      </c>
      <c r="B119" s="43" t="s">
        <v>614</v>
      </c>
      <c r="C119" s="43">
        <v>124320</v>
      </c>
      <c r="D119" s="43" t="s">
        <v>623</v>
      </c>
      <c r="E119" s="43" t="s">
        <v>462</v>
      </c>
      <c r="F119" s="43" t="s">
        <v>231</v>
      </c>
      <c r="G119">
        <v>136</v>
      </c>
      <c r="H119">
        <v>35</v>
      </c>
      <c r="I119">
        <v>35</v>
      </c>
      <c r="J119">
        <v>126</v>
      </c>
      <c r="K119">
        <v>10</v>
      </c>
      <c r="L119" s="43">
        <f>(COUNTIFS(OBECaZSJaAM!AG:AG,"A",OBECaZSJaAM!AJ:AJ,"ZPŮSOBILÉ",OBECaZSJaAM!Y:Y,zdroj!D119))+(COUNTIFS(OBECaZSJaAM!AH:AH,"A",OBECaZSJaAM!AJ:AJ,"ZPŮSOBILÉ",OBECaZSJaAM!Y:Y,zdroj!D119))</f>
        <v>0</v>
      </c>
      <c r="M119" s="43">
        <f>COUNTIFS(OBECaZSJaAM!AG:AG,"A",OBECaZSJaAM!AJ:AJ,"ZPŮSOBILÉ",OBECaZSJaAM!Y:Y,zdroj!D119)</f>
        <v>0</v>
      </c>
      <c r="N119" s="43">
        <f>COUNTIFS(OBECaZSJaAM!AH:AH,"A",OBECaZSJaAM!AJ:AJ,"ZPŮSOBILÉ",OBECaZSJaAM!Y:Y,zdroj!D119)</f>
        <v>0</v>
      </c>
      <c r="O119" s="43">
        <f t="shared" si="14"/>
        <v>0</v>
      </c>
      <c r="P119" s="43">
        <f t="shared" si="15"/>
        <v>0</v>
      </c>
      <c r="Q119" s="43">
        <f t="shared" si="16"/>
        <v>0</v>
      </c>
      <c r="R119" s="43">
        <f>COUNTIFS(OBECaZSJaAM!AG:AG,"A",OBECaZSJaAM!Y:Y,D119,OBECaZSJaAM!AI:AI,"*OBAM*")</f>
        <v>0</v>
      </c>
      <c r="S119" s="43">
        <f>COUNTIFS(OBECaZSJaAM!AG:AG,"A",OBECaZSJaAM!Y:Y,D119,OBECaZSJaAM!AI:AI,"*POAM*")</f>
        <v>0</v>
      </c>
      <c r="T119" s="43">
        <f>COUNTIFS(OBECaZSJaAM!AG:AG,"A",OBECaZSJaAM!Y:Y,D119,OBECaZSJaAM!AI:AI,"*OVMAM*")</f>
        <v>0</v>
      </c>
      <c r="U119" s="43">
        <f>COUNTIFS(OBECaZSJaAM!AG:AG,"A",OBECaZSJaAM!Y:Y,D119,OBECaZSJaAM!AI:AI,"*SOCAM*")</f>
        <v>0</v>
      </c>
      <c r="V119" s="43">
        <f>COUNTIFS(OBECaZSJaAM!AH:AH,"A",OBECaZSJaAM!Y:Y,D119,OBECaZSJaAM!AI:AI,"*OBAM*")</f>
        <v>0</v>
      </c>
      <c r="W119" s="43">
        <f>COUNTIFS(OBECaZSJaAM!AH:AH,"A",OBECaZSJaAM!Y:Y,D119,OBECaZSJaAM!AI:AI,"*POAM*")</f>
        <v>0</v>
      </c>
      <c r="X119" s="43">
        <f>COUNTIFS(OBECaZSJaAM!AH:AH,"A",OBECaZSJaAM!Y:Y,D119,OBECaZSJaAM!AI:AI,"*OVMAM*")</f>
        <v>0</v>
      </c>
      <c r="Y119" s="43">
        <f>COUNTIFS(OBECaZSJaAM!AH:AH,"A",OBECaZSJaAM!Y:Y,D119,OBECaZSJaAM!AI:AI,"*SOCAM*")</f>
        <v>0</v>
      </c>
      <c r="Z119" s="46">
        <f t="shared" si="11"/>
        <v>25.74</v>
      </c>
      <c r="AA119" s="46">
        <f t="shared" si="17"/>
        <v>25.74</v>
      </c>
      <c r="AB119" s="43">
        <f>VLOOKUP(D119,OBECaZSJaAM!K:T,10,0)</f>
        <v>0</v>
      </c>
      <c r="AC119" s="43" t="str">
        <f t="shared" si="18"/>
        <v>0</v>
      </c>
      <c r="AD119" s="43">
        <f>VLOOKUP(D119,OBECaZSJaAM!K:V,12,0)</f>
        <v>0</v>
      </c>
      <c r="AE119" s="43">
        <f>VLOOKUP(D119,OBECaZSJaAM!K:W,13,0)</f>
        <v>0</v>
      </c>
      <c r="AF119" s="43">
        <f>(COUNTIFS(OBECaZSJaAM!AG:AG,"A",OBECaZSJaAM!Y:Y,D119,OBECaZSJaAM!AI:AI,"*OBAM*"))+(COUNTIFS(OBECaZSJaAM!AH:AH,"A",OBECaZSJaAM!Y:Y,D119,OBECaZSJaAM!AI:AI,"*OBAM*"))</f>
        <v>0</v>
      </c>
      <c r="AG119" s="43">
        <f>COUNTIFS(OBECaZSJaAM!AG:AG,"A",OBECaZSJaAM!Y:Y,D119,OBECaZSJaAM!AI:AI,"*POAM*")+(COUNTIFS(OBECaZSJaAM!AH:AH,"A",OBECaZSJaAM!Y:Y,D119,OBECaZSJaAM!AI:AI,"*POAM*"))+(COUNTIFS(OBECaZSJaAM!AG:AG,"A",OBECaZSJaAM!Y:Y,D119,OBECaZSJaAM!AI:AI,"*OVMAM*")+(COUNTIFS(OBECaZSJaAM!AH:AH,"A",OBECaZSJaAM!Y:Y,D119,OBECaZSJaAM!AI:AI,"*OVMAM*"))+COUNTIFS(OBECaZSJaAM!AG:AG,"A",OBECaZSJaAM!Y:Y,D119,OBECaZSJaAM!AI:AI,"*SOCAM*")+(COUNTIFS(OBECaZSJaAM!AH:AH,"A",OBECaZSJaAM!Y:Y,D119,OBECaZSJaAM!AI:AI,"*SOCAM*")))</f>
        <v>0</v>
      </c>
      <c r="AH119" s="43">
        <f>(VLOOKUP(D119,OBECaZSJaAM!K:O,5,0))</f>
        <v>0</v>
      </c>
      <c r="AI119" s="43" t="str">
        <f>IFERROR(VLOOKUP(B119,OBECaZSJaAM!A:F,6,0),"")</f>
        <v/>
      </c>
      <c r="AJ119" s="43" t="str">
        <f t="shared" si="12"/>
        <v>katB</v>
      </c>
      <c r="AK119" s="43" t="str">
        <f t="shared" si="19"/>
        <v>N</v>
      </c>
      <c r="AL119" s="43" t="str">
        <f t="shared" si="20"/>
        <v>N</v>
      </c>
      <c r="AM119" s="43">
        <f>(COUNTIFS(OBECaZSJaAM!AG:AG,"A",OBECaZSJaAM!Y:Y,D119))+(COUNTIFS(OBECaZSJaAM!AH:AH,"A",OBECaZSJaAM!Y:Y,D119))-((COUNTIFS(OBECaZSJaAM!AG:AG,"A",OBECaZSJaAM!AI:AI,"OBAM",OBECaZSJaAM!Y:Y,zdroj!D119)+(COUNTIFS(OBECaZSJaAM!AG:AG,"A",OBECaZSJaAM!AI:AI,"OSTAM",OBECaZSJaAM!Y:Y,zdroj!D119)))+(COUNTIFS(OBECaZSJaAM!AH:AH,"A",OBECaZSJaAM!AI:AI,"OBAM",OBECaZSJaAM!Y:Y,zdroj!D119)+(COUNTIFS(OBECaZSJaAM!AH:AH,"A",OBECaZSJaAM!AI:AI,"OSTAM",OBECaZSJaAM!Y:Y,zdroj!D119))))</f>
        <v>0</v>
      </c>
      <c r="AN119" s="43" t="str">
        <f t="shared" si="13"/>
        <v>NEPOKRYTA VĚTŠINA SEAM</v>
      </c>
      <c r="AO119" s="43" t="str">
        <f t="shared" si="21"/>
        <v>katB</v>
      </c>
    </row>
    <row r="120" spans="1:41" x14ac:dyDescent="0.25">
      <c r="A120" s="43">
        <v>10</v>
      </c>
      <c r="B120" s="43" t="s">
        <v>614</v>
      </c>
      <c r="C120" s="43">
        <v>340995</v>
      </c>
      <c r="D120" s="43" t="s">
        <v>624</v>
      </c>
      <c r="E120" s="43" t="s">
        <v>462</v>
      </c>
      <c r="F120" s="43" t="s">
        <v>231</v>
      </c>
      <c r="G120">
        <v>36</v>
      </c>
      <c r="H120">
        <v>3</v>
      </c>
      <c r="I120">
        <v>3</v>
      </c>
      <c r="J120">
        <v>36</v>
      </c>
      <c r="K120">
        <v>0</v>
      </c>
      <c r="L120" s="43">
        <f>(COUNTIFS(OBECaZSJaAM!AG:AG,"A",OBECaZSJaAM!AJ:AJ,"ZPŮSOBILÉ",OBECaZSJaAM!Y:Y,zdroj!D120))+(COUNTIFS(OBECaZSJaAM!AH:AH,"A",OBECaZSJaAM!AJ:AJ,"ZPŮSOBILÉ",OBECaZSJaAM!Y:Y,zdroj!D120))</f>
        <v>0</v>
      </c>
      <c r="M120" s="43">
        <f>COUNTIFS(OBECaZSJaAM!AG:AG,"A",OBECaZSJaAM!AJ:AJ,"ZPŮSOBILÉ",OBECaZSJaAM!Y:Y,zdroj!D120)</f>
        <v>0</v>
      </c>
      <c r="N120" s="43">
        <f>COUNTIFS(OBECaZSJaAM!AH:AH,"A",OBECaZSJaAM!AJ:AJ,"ZPŮSOBILÉ",OBECaZSJaAM!Y:Y,zdroj!D120)</f>
        <v>0</v>
      </c>
      <c r="O120" s="43">
        <f t="shared" si="14"/>
        <v>0</v>
      </c>
      <c r="P120" s="43">
        <f t="shared" si="15"/>
        <v>0</v>
      </c>
      <c r="Q120" s="43">
        <f t="shared" si="16"/>
        <v>0</v>
      </c>
      <c r="R120" s="43">
        <f>COUNTIFS(OBECaZSJaAM!AG:AG,"A",OBECaZSJaAM!Y:Y,D120,OBECaZSJaAM!AI:AI,"*OBAM*")</f>
        <v>0</v>
      </c>
      <c r="S120" s="43">
        <f>COUNTIFS(OBECaZSJaAM!AG:AG,"A",OBECaZSJaAM!Y:Y,D120,OBECaZSJaAM!AI:AI,"*POAM*")</f>
        <v>0</v>
      </c>
      <c r="T120" s="43">
        <f>COUNTIFS(OBECaZSJaAM!AG:AG,"A",OBECaZSJaAM!Y:Y,D120,OBECaZSJaAM!AI:AI,"*OVMAM*")</f>
        <v>0</v>
      </c>
      <c r="U120" s="43">
        <f>COUNTIFS(OBECaZSJaAM!AG:AG,"A",OBECaZSJaAM!Y:Y,D120,OBECaZSJaAM!AI:AI,"*SOCAM*")</f>
        <v>0</v>
      </c>
      <c r="V120" s="43">
        <f>COUNTIFS(OBECaZSJaAM!AH:AH,"A",OBECaZSJaAM!Y:Y,D120,OBECaZSJaAM!AI:AI,"*OBAM*")</f>
        <v>0</v>
      </c>
      <c r="W120" s="43">
        <f>COUNTIFS(OBECaZSJaAM!AH:AH,"A",OBECaZSJaAM!Y:Y,D120,OBECaZSJaAM!AI:AI,"*POAM*")</f>
        <v>0</v>
      </c>
      <c r="X120" s="43">
        <f>COUNTIFS(OBECaZSJaAM!AH:AH,"A",OBECaZSJaAM!Y:Y,D120,OBECaZSJaAM!AI:AI,"*OVMAM*")</f>
        <v>0</v>
      </c>
      <c r="Y120" s="43">
        <f>COUNTIFS(OBECaZSJaAM!AH:AH,"A",OBECaZSJaAM!Y:Y,D120,OBECaZSJaAM!AI:AI,"*SOCAM*")</f>
        <v>0</v>
      </c>
      <c r="Z120" s="46">
        <f t="shared" si="11"/>
        <v>8.33</v>
      </c>
      <c r="AA120" s="46">
        <f t="shared" si="17"/>
        <v>8.33</v>
      </c>
      <c r="AB120" s="43">
        <f>VLOOKUP(D120,OBECaZSJaAM!K:T,10,0)</f>
        <v>0</v>
      </c>
      <c r="AC120" s="43" t="str">
        <f t="shared" si="18"/>
        <v>0</v>
      </c>
      <c r="AD120" s="43">
        <f>VLOOKUP(D120,OBECaZSJaAM!K:V,12,0)</f>
        <v>0</v>
      </c>
      <c r="AE120" s="43">
        <f>VLOOKUP(D120,OBECaZSJaAM!K:W,13,0)</f>
        <v>0</v>
      </c>
      <c r="AF120" s="43">
        <f>(COUNTIFS(OBECaZSJaAM!AG:AG,"A",OBECaZSJaAM!Y:Y,D120,OBECaZSJaAM!AI:AI,"*OBAM*"))+(COUNTIFS(OBECaZSJaAM!AH:AH,"A",OBECaZSJaAM!Y:Y,D120,OBECaZSJaAM!AI:AI,"*OBAM*"))</f>
        <v>0</v>
      </c>
      <c r="AG120" s="43">
        <f>COUNTIFS(OBECaZSJaAM!AG:AG,"A",OBECaZSJaAM!Y:Y,D120,OBECaZSJaAM!AI:AI,"*POAM*")+(COUNTIFS(OBECaZSJaAM!AH:AH,"A",OBECaZSJaAM!Y:Y,D120,OBECaZSJaAM!AI:AI,"*POAM*"))+(COUNTIFS(OBECaZSJaAM!AG:AG,"A",OBECaZSJaAM!Y:Y,D120,OBECaZSJaAM!AI:AI,"*OVMAM*")+(COUNTIFS(OBECaZSJaAM!AH:AH,"A",OBECaZSJaAM!Y:Y,D120,OBECaZSJaAM!AI:AI,"*OVMAM*"))+COUNTIFS(OBECaZSJaAM!AG:AG,"A",OBECaZSJaAM!Y:Y,D120,OBECaZSJaAM!AI:AI,"*SOCAM*")+(COUNTIFS(OBECaZSJaAM!AH:AH,"A",OBECaZSJaAM!Y:Y,D120,OBECaZSJaAM!AI:AI,"*SOCAM*")))</f>
        <v>0</v>
      </c>
      <c r="AH120" s="43">
        <f>(VLOOKUP(D120,OBECaZSJaAM!K:O,5,0))</f>
        <v>0</v>
      </c>
      <c r="AI120" s="43" t="str">
        <f>IFERROR(VLOOKUP(B120,OBECaZSJaAM!A:F,6,0),"")</f>
        <v/>
      </c>
      <c r="AJ120" s="43" t="str">
        <f t="shared" si="12"/>
        <v>katB</v>
      </c>
      <c r="AK120" s="43" t="str">
        <f t="shared" si="19"/>
        <v>N</v>
      </c>
      <c r="AL120" s="43" t="str">
        <f t="shared" si="20"/>
        <v>N</v>
      </c>
      <c r="AM120" s="43">
        <f>(COUNTIFS(OBECaZSJaAM!AG:AG,"A",OBECaZSJaAM!Y:Y,D120))+(COUNTIFS(OBECaZSJaAM!AH:AH,"A",OBECaZSJaAM!Y:Y,D120))-((COUNTIFS(OBECaZSJaAM!AG:AG,"A",OBECaZSJaAM!AI:AI,"OBAM",OBECaZSJaAM!Y:Y,zdroj!D120)+(COUNTIFS(OBECaZSJaAM!AG:AG,"A",OBECaZSJaAM!AI:AI,"OSTAM",OBECaZSJaAM!Y:Y,zdroj!D120)))+(COUNTIFS(OBECaZSJaAM!AH:AH,"A",OBECaZSJaAM!AI:AI,"OBAM",OBECaZSJaAM!Y:Y,zdroj!D120)+(COUNTIFS(OBECaZSJaAM!AH:AH,"A",OBECaZSJaAM!AI:AI,"OSTAM",OBECaZSJaAM!Y:Y,zdroj!D120))))</f>
        <v>0</v>
      </c>
      <c r="AN120" s="43" t="str">
        <f t="shared" si="13"/>
        <v>NEPOKRYTA VĚTŠINA SEAM</v>
      </c>
      <c r="AO120" s="43" t="str">
        <f t="shared" si="21"/>
        <v>katB</v>
      </c>
    </row>
    <row r="121" spans="1:41" x14ac:dyDescent="0.25">
      <c r="A121" s="43">
        <v>10</v>
      </c>
      <c r="B121" s="43" t="s">
        <v>614</v>
      </c>
      <c r="C121" s="43">
        <v>315605</v>
      </c>
      <c r="D121" s="43" t="s">
        <v>625</v>
      </c>
      <c r="E121" s="43" t="s">
        <v>462</v>
      </c>
      <c r="F121" s="43" t="s">
        <v>224</v>
      </c>
      <c r="G121">
        <v>32</v>
      </c>
      <c r="H121">
        <v>12</v>
      </c>
      <c r="I121">
        <v>6</v>
      </c>
      <c r="J121">
        <v>9</v>
      </c>
      <c r="K121">
        <v>23</v>
      </c>
      <c r="L121" s="43">
        <f>(COUNTIFS(OBECaZSJaAM!AG:AG,"A",OBECaZSJaAM!AJ:AJ,"ZPŮSOBILÉ",OBECaZSJaAM!Y:Y,zdroj!D121))+(COUNTIFS(OBECaZSJaAM!AH:AH,"A",OBECaZSJaAM!AJ:AJ,"ZPŮSOBILÉ",OBECaZSJaAM!Y:Y,zdroj!D121))</f>
        <v>0</v>
      </c>
      <c r="M121" s="43">
        <f>COUNTIFS(OBECaZSJaAM!AG:AG,"A",OBECaZSJaAM!AJ:AJ,"ZPŮSOBILÉ",OBECaZSJaAM!Y:Y,zdroj!D121)</f>
        <v>0</v>
      </c>
      <c r="N121" s="43">
        <f>COUNTIFS(OBECaZSJaAM!AH:AH,"A",OBECaZSJaAM!AJ:AJ,"ZPŮSOBILÉ",OBECaZSJaAM!Y:Y,zdroj!D121)</f>
        <v>0</v>
      </c>
      <c r="O121" s="43">
        <f t="shared" si="14"/>
        <v>0</v>
      </c>
      <c r="P121" s="43">
        <f t="shared" si="15"/>
        <v>0</v>
      </c>
      <c r="Q121" s="43">
        <f t="shared" si="16"/>
        <v>0</v>
      </c>
      <c r="R121" s="43">
        <f>COUNTIFS(OBECaZSJaAM!AG:AG,"A",OBECaZSJaAM!Y:Y,D121,OBECaZSJaAM!AI:AI,"*OBAM*")</f>
        <v>0</v>
      </c>
      <c r="S121" s="43">
        <f>COUNTIFS(OBECaZSJaAM!AG:AG,"A",OBECaZSJaAM!Y:Y,D121,OBECaZSJaAM!AI:AI,"*POAM*")</f>
        <v>0</v>
      </c>
      <c r="T121" s="43">
        <f>COUNTIFS(OBECaZSJaAM!AG:AG,"A",OBECaZSJaAM!Y:Y,D121,OBECaZSJaAM!AI:AI,"*OVMAM*")</f>
        <v>0</v>
      </c>
      <c r="U121" s="43">
        <f>COUNTIFS(OBECaZSJaAM!AG:AG,"A",OBECaZSJaAM!Y:Y,D121,OBECaZSJaAM!AI:AI,"*SOCAM*")</f>
        <v>0</v>
      </c>
      <c r="V121" s="43">
        <f>COUNTIFS(OBECaZSJaAM!AH:AH,"A",OBECaZSJaAM!Y:Y,D121,OBECaZSJaAM!AI:AI,"*OBAM*")</f>
        <v>0</v>
      </c>
      <c r="W121" s="43">
        <f>COUNTIFS(OBECaZSJaAM!AH:AH,"A",OBECaZSJaAM!Y:Y,D121,OBECaZSJaAM!AI:AI,"*POAM*")</f>
        <v>0</v>
      </c>
      <c r="X121" s="43">
        <f>COUNTIFS(OBECaZSJaAM!AH:AH,"A",OBECaZSJaAM!Y:Y,D121,OBECaZSJaAM!AI:AI,"*OVMAM*")</f>
        <v>0</v>
      </c>
      <c r="Y121" s="43">
        <f>COUNTIFS(OBECaZSJaAM!AH:AH,"A",OBECaZSJaAM!Y:Y,D121,OBECaZSJaAM!AI:AI,"*SOCAM*")</f>
        <v>0</v>
      </c>
      <c r="Z121" s="46">
        <f t="shared" si="11"/>
        <v>37.5</v>
      </c>
      <c r="AA121" s="46">
        <f t="shared" si="17"/>
        <v>18.75</v>
      </c>
      <c r="AB121" s="43">
        <f>VLOOKUP(D121,OBECaZSJaAM!K:T,10,0)</f>
        <v>0</v>
      </c>
      <c r="AC121" s="43" t="str">
        <f t="shared" si="18"/>
        <v>0</v>
      </c>
      <c r="AD121" s="43">
        <f>VLOOKUP(D121,OBECaZSJaAM!K:V,12,0)</f>
        <v>0</v>
      </c>
      <c r="AE121" s="43">
        <f>VLOOKUP(D121,OBECaZSJaAM!K:W,13,0)</f>
        <v>0</v>
      </c>
      <c r="AF121" s="43">
        <f>(COUNTIFS(OBECaZSJaAM!AG:AG,"A",OBECaZSJaAM!Y:Y,D121,OBECaZSJaAM!AI:AI,"*OBAM*"))+(COUNTIFS(OBECaZSJaAM!AH:AH,"A",OBECaZSJaAM!Y:Y,D121,OBECaZSJaAM!AI:AI,"*OBAM*"))</f>
        <v>0</v>
      </c>
      <c r="AG121" s="43">
        <f>COUNTIFS(OBECaZSJaAM!AG:AG,"A",OBECaZSJaAM!Y:Y,D121,OBECaZSJaAM!AI:AI,"*POAM*")+(COUNTIFS(OBECaZSJaAM!AH:AH,"A",OBECaZSJaAM!Y:Y,D121,OBECaZSJaAM!AI:AI,"*POAM*"))+(COUNTIFS(OBECaZSJaAM!AG:AG,"A",OBECaZSJaAM!Y:Y,D121,OBECaZSJaAM!AI:AI,"*OVMAM*")+(COUNTIFS(OBECaZSJaAM!AH:AH,"A",OBECaZSJaAM!Y:Y,D121,OBECaZSJaAM!AI:AI,"*OVMAM*"))+COUNTIFS(OBECaZSJaAM!AG:AG,"A",OBECaZSJaAM!Y:Y,D121,OBECaZSJaAM!AI:AI,"*SOCAM*")+(COUNTIFS(OBECaZSJaAM!AH:AH,"A",OBECaZSJaAM!Y:Y,D121,OBECaZSJaAM!AI:AI,"*SOCAM*")))</f>
        <v>0</v>
      </c>
      <c r="AH121" s="43">
        <f>(VLOOKUP(D121,OBECaZSJaAM!K:O,5,0))</f>
        <v>0</v>
      </c>
      <c r="AI121" s="43" t="str">
        <f>IFERROR(VLOOKUP(B121,OBECaZSJaAM!A:F,6,0),"")</f>
        <v/>
      </c>
      <c r="AJ121" s="43" t="str">
        <f t="shared" si="12"/>
        <v>katA</v>
      </c>
      <c r="AK121" s="43" t="str">
        <f t="shared" si="19"/>
        <v>N</v>
      </c>
      <c r="AL121" s="43" t="str">
        <f t="shared" si="20"/>
        <v>N</v>
      </c>
      <c r="AM121" s="43">
        <f>(COUNTIFS(OBECaZSJaAM!AG:AG,"A",OBECaZSJaAM!Y:Y,D121))+(COUNTIFS(OBECaZSJaAM!AH:AH,"A",OBECaZSJaAM!Y:Y,D121))-((COUNTIFS(OBECaZSJaAM!AG:AG,"A",OBECaZSJaAM!AI:AI,"OBAM",OBECaZSJaAM!Y:Y,zdroj!D121)+(COUNTIFS(OBECaZSJaAM!AG:AG,"A",OBECaZSJaAM!AI:AI,"OSTAM",OBECaZSJaAM!Y:Y,zdroj!D121)))+(COUNTIFS(OBECaZSJaAM!AH:AH,"A",OBECaZSJaAM!AI:AI,"OBAM",OBECaZSJaAM!Y:Y,zdroj!D121)+(COUNTIFS(OBECaZSJaAM!AH:AH,"A",OBECaZSJaAM!AI:AI,"OSTAM",OBECaZSJaAM!Y:Y,zdroj!D121))))</f>
        <v>0</v>
      </c>
      <c r="AN121" s="43" t="str">
        <f t="shared" si="13"/>
        <v>NEPOKRYTA VĚTŠINA SEAM</v>
      </c>
      <c r="AO121" s="43" t="str">
        <f t="shared" si="21"/>
        <v>katA</v>
      </c>
    </row>
    <row r="122" spans="1:41" x14ac:dyDescent="0.25">
      <c r="A122" s="43">
        <v>10</v>
      </c>
      <c r="B122" s="43" t="s">
        <v>614</v>
      </c>
      <c r="C122" s="43">
        <v>145297</v>
      </c>
      <c r="D122" s="43" t="s">
        <v>626</v>
      </c>
      <c r="E122" s="43" t="s">
        <v>462</v>
      </c>
      <c r="F122" s="43" t="s">
        <v>225</v>
      </c>
      <c r="G122">
        <v>70</v>
      </c>
      <c r="H122">
        <v>0</v>
      </c>
      <c r="I122">
        <v>0</v>
      </c>
      <c r="J122">
        <v>67</v>
      </c>
      <c r="K122">
        <v>3</v>
      </c>
      <c r="L122" s="43">
        <f>(COUNTIFS(OBECaZSJaAM!AG:AG,"A",OBECaZSJaAM!AJ:AJ,"ZPŮSOBILÉ",OBECaZSJaAM!Y:Y,zdroj!D122))+(COUNTIFS(OBECaZSJaAM!AH:AH,"A",OBECaZSJaAM!AJ:AJ,"ZPŮSOBILÉ",OBECaZSJaAM!Y:Y,zdroj!D122))</f>
        <v>0</v>
      </c>
      <c r="M122" s="43">
        <f>COUNTIFS(OBECaZSJaAM!AG:AG,"A",OBECaZSJaAM!AJ:AJ,"ZPŮSOBILÉ",OBECaZSJaAM!Y:Y,zdroj!D122)</f>
        <v>0</v>
      </c>
      <c r="N122" s="43">
        <f>COUNTIFS(OBECaZSJaAM!AH:AH,"A",OBECaZSJaAM!AJ:AJ,"ZPŮSOBILÉ",OBECaZSJaAM!Y:Y,zdroj!D122)</f>
        <v>0</v>
      </c>
      <c r="O122" s="43">
        <f t="shared" si="14"/>
        <v>0</v>
      </c>
      <c r="P122" s="43">
        <f t="shared" si="15"/>
        <v>0</v>
      </c>
      <c r="Q122" s="43">
        <f t="shared" si="16"/>
        <v>0</v>
      </c>
      <c r="R122" s="43">
        <f>COUNTIFS(OBECaZSJaAM!AG:AG,"A",OBECaZSJaAM!Y:Y,D122,OBECaZSJaAM!AI:AI,"*OBAM*")</f>
        <v>0</v>
      </c>
      <c r="S122" s="43">
        <f>COUNTIFS(OBECaZSJaAM!AG:AG,"A",OBECaZSJaAM!Y:Y,D122,OBECaZSJaAM!AI:AI,"*POAM*")</f>
        <v>0</v>
      </c>
      <c r="T122" s="43">
        <f>COUNTIFS(OBECaZSJaAM!AG:AG,"A",OBECaZSJaAM!Y:Y,D122,OBECaZSJaAM!AI:AI,"*OVMAM*")</f>
        <v>0</v>
      </c>
      <c r="U122" s="43">
        <f>COUNTIFS(OBECaZSJaAM!AG:AG,"A",OBECaZSJaAM!Y:Y,D122,OBECaZSJaAM!AI:AI,"*SOCAM*")</f>
        <v>0</v>
      </c>
      <c r="V122" s="43">
        <f>COUNTIFS(OBECaZSJaAM!AH:AH,"A",OBECaZSJaAM!Y:Y,D122,OBECaZSJaAM!AI:AI,"*OBAM*")</f>
        <v>0</v>
      </c>
      <c r="W122" s="43">
        <f>COUNTIFS(OBECaZSJaAM!AH:AH,"A",OBECaZSJaAM!Y:Y,D122,OBECaZSJaAM!AI:AI,"*POAM*")</f>
        <v>0</v>
      </c>
      <c r="X122" s="43">
        <f>COUNTIFS(OBECaZSJaAM!AH:AH,"A",OBECaZSJaAM!Y:Y,D122,OBECaZSJaAM!AI:AI,"*OVMAM*")</f>
        <v>0</v>
      </c>
      <c r="Y122" s="43">
        <f>COUNTIFS(OBECaZSJaAM!AH:AH,"A",OBECaZSJaAM!Y:Y,D122,OBECaZSJaAM!AI:AI,"*SOCAM*")</f>
        <v>0</v>
      </c>
      <c r="Z122" s="46">
        <f t="shared" si="11"/>
        <v>0</v>
      </c>
      <c r="AA122" s="46">
        <f t="shared" si="17"/>
        <v>0</v>
      </c>
      <c r="AB122" s="43">
        <f>VLOOKUP(D122,OBECaZSJaAM!K:T,10,0)</f>
        <v>0</v>
      </c>
      <c r="AC122" s="43" t="str">
        <f t="shared" si="18"/>
        <v>0</v>
      </c>
      <c r="AD122" s="43">
        <f>VLOOKUP(D122,OBECaZSJaAM!K:V,12,0)</f>
        <v>0</v>
      </c>
      <c r="AE122" s="43">
        <f>VLOOKUP(D122,OBECaZSJaAM!K:W,13,0)</f>
        <v>0</v>
      </c>
      <c r="AF122" s="43">
        <f>(COUNTIFS(OBECaZSJaAM!AG:AG,"A",OBECaZSJaAM!Y:Y,D122,OBECaZSJaAM!AI:AI,"*OBAM*"))+(COUNTIFS(OBECaZSJaAM!AH:AH,"A",OBECaZSJaAM!Y:Y,D122,OBECaZSJaAM!AI:AI,"*OBAM*"))</f>
        <v>0</v>
      </c>
      <c r="AG122" s="43">
        <f>COUNTIFS(OBECaZSJaAM!AG:AG,"A",OBECaZSJaAM!Y:Y,D122,OBECaZSJaAM!AI:AI,"*POAM*")+(COUNTIFS(OBECaZSJaAM!AH:AH,"A",OBECaZSJaAM!Y:Y,D122,OBECaZSJaAM!AI:AI,"*POAM*"))+(COUNTIFS(OBECaZSJaAM!AG:AG,"A",OBECaZSJaAM!Y:Y,D122,OBECaZSJaAM!AI:AI,"*OVMAM*")+(COUNTIFS(OBECaZSJaAM!AH:AH,"A",OBECaZSJaAM!Y:Y,D122,OBECaZSJaAM!AI:AI,"*OVMAM*"))+COUNTIFS(OBECaZSJaAM!AG:AG,"A",OBECaZSJaAM!Y:Y,D122,OBECaZSJaAM!AI:AI,"*SOCAM*")+(COUNTIFS(OBECaZSJaAM!AH:AH,"A",OBECaZSJaAM!Y:Y,D122,OBECaZSJaAM!AI:AI,"*SOCAM*")))</f>
        <v>0</v>
      </c>
      <c r="AH122" s="43">
        <f>(VLOOKUP(D122,OBECaZSJaAM!K:O,5,0))</f>
        <v>0</v>
      </c>
      <c r="AI122" s="43" t="str">
        <f>IFERROR(VLOOKUP(B122,OBECaZSJaAM!A:F,6,0),"")</f>
        <v/>
      </c>
      <c r="AJ122" s="43" t="str">
        <f t="shared" si="12"/>
        <v>katA</v>
      </c>
      <c r="AK122" s="43" t="str">
        <f t="shared" si="19"/>
        <v>N</v>
      </c>
      <c r="AL122" s="43" t="str">
        <f t="shared" si="20"/>
        <v>N</v>
      </c>
      <c r="AM122" s="43">
        <f>(COUNTIFS(OBECaZSJaAM!AG:AG,"A",OBECaZSJaAM!Y:Y,D122))+(COUNTIFS(OBECaZSJaAM!AH:AH,"A",OBECaZSJaAM!Y:Y,D122))-((COUNTIFS(OBECaZSJaAM!AG:AG,"A",OBECaZSJaAM!AI:AI,"OBAM",OBECaZSJaAM!Y:Y,zdroj!D122)+(COUNTIFS(OBECaZSJaAM!AG:AG,"A",OBECaZSJaAM!AI:AI,"OSTAM",OBECaZSJaAM!Y:Y,zdroj!D122)))+(COUNTIFS(OBECaZSJaAM!AH:AH,"A",OBECaZSJaAM!AI:AI,"OBAM",OBECaZSJaAM!Y:Y,zdroj!D122)+(COUNTIFS(OBECaZSJaAM!AH:AH,"A",OBECaZSJaAM!AI:AI,"OSTAM",OBECaZSJaAM!Y:Y,zdroj!D122))))</f>
        <v>0</v>
      </c>
      <c r="AN122" s="43" t="str">
        <f t="shared" si="13"/>
        <v>NEPOKRYTA VĚTŠINA SEAM</v>
      </c>
      <c r="AO122" s="43" t="str">
        <f t="shared" si="21"/>
        <v>katA</v>
      </c>
    </row>
    <row r="123" spans="1:41" x14ac:dyDescent="0.25">
      <c r="A123" s="43">
        <v>10</v>
      </c>
      <c r="B123" s="43" t="s">
        <v>614</v>
      </c>
      <c r="C123" s="43">
        <v>158224</v>
      </c>
      <c r="D123" s="43" t="s">
        <v>627</v>
      </c>
      <c r="E123" s="43" t="s">
        <v>462</v>
      </c>
      <c r="F123" s="43" t="s">
        <v>231</v>
      </c>
      <c r="G123">
        <v>63</v>
      </c>
      <c r="H123">
        <v>0</v>
      </c>
      <c r="I123">
        <v>0</v>
      </c>
      <c r="J123">
        <v>56</v>
      </c>
      <c r="K123">
        <v>7</v>
      </c>
      <c r="L123" s="43">
        <f>(COUNTIFS(OBECaZSJaAM!AG:AG,"A",OBECaZSJaAM!AJ:AJ,"ZPŮSOBILÉ",OBECaZSJaAM!Y:Y,zdroj!D123))+(COUNTIFS(OBECaZSJaAM!AH:AH,"A",OBECaZSJaAM!AJ:AJ,"ZPŮSOBILÉ",OBECaZSJaAM!Y:Y,zdroj!D123))</f>
        <v>0</v>
      </c>
      <c r="M123" s="43">
        <f>COUNTIFS(OBECaZSJaAM!AG:AG,"A",OBECaZSJaAM!AJ:AJ,"ZPŮSOBILÉ",OBECaZSJaAM!Y:Y,zdroj!D123)</f>
        <v>0</v>
      </c>
      <c r="N123" s="43">
        <f>COUNTIFS(OBECaZSJaAM!AH:AH,"A",OBECaZSJaAM!AJ:AJ,"ZPŮSOBILÉ",OBECaZSJaAM!Y:Y,zdroj!D123)</f>
        <v>0</v>
      </c>
      <c r="O123" s="43">
        <f t="shared" si="14"/>
        <v>0</v>
      </c>
      <c r="P123" s="43">
        <f t="shared" si="15"/>
        <v>0</v>
      </c>
      <c r="Q123" s="43">
        <f t="shared" si="16"/>
        <v>0</v>
      </c>
      <c r="R123" s="43">
        <f>COUNTIFS(OBECaZSJaAM!AG:AG,"A",OBECaZSJaAM!Y:Y,D123,OBECaZSJaAM!AI:AI,"*OBAM*")</f>
        <v>0</v>
      </c>
      <c r="S123" s="43">
        <f>COUNTIFS(OBECaZSJaAM!AG:AG,"A",OBECaZSJaAM!Y:Y,D123,OBECaZSJaAM!AI:AI,"*POAM*")</f>
        <v>0</v>
      </c>
      <c r="T123" s="43">
        <f>COUNTIFS(OBECaZSJaAM!AG:AG,"A",OBECaZSJaAM!Y:Y,D123,OBECaZSJaAM!AI:AI,"*OVMAM*")</f>
        <v>0</v>
      </c>
      <c r="U123" s="43">
        <f>COUNTIFS(OBECaZSJaAM!AG:AG,"A",OBECaZSJaAM!Y:Y,D123,OBECaZSJaAM!AI:AI,"*SOCAM*")</f>
        <v>0</v>
      </c>
      <c r="V123" s="43">
        <f>COUNTIFS(OBECaZSJaAM!AH:AH,"A",OBECaZSJaAM!Y:Y,D123,OBECaZSJaAM!AI:AI,"*OBAM*")</f>
        <v>0</v>
      </c>
      <c r="W123" s="43">
        <f>COUNTIFS(OBECaZSJaAM!AH:AH,"A",OBECaZSJaAM!Y:Y,D123,OBECaZSJaAM!AI:AI,"*POAM*")</f>
        <v>0</v>
      </c>
      <c r="X123" s="43">
        <f>COUNTIFS(OBECaZSJaAM!AH:AH,"A",OBECaZSJaAM!Y:Y,D123,OBECaZSJaAM!AI:AI,"*OVMAM*")</f>
        <v>0</v>
      </c>
      <c r="Y123" s="43">
        <f>COUNTIFS(OBECaZSJaAM!AH:AH,"A",OBECaZSJaAM!Y:Y,D123,OBECaZSJaAM!AI:AI,"*SOCAM*")</f>
        <v>0</v>
      </c>
      <c r="Z123" s="46">
        <f t="shared" si="11"/>
        <v>0</v>
      </c>
      <c r="AA123" s="46">
        <f t="shared" si="17"/>
        <v>0</v>
      </c>
      <c r="AB123" s="43">
        <f>VLOOKUP(D123,OBECaZSJaAM!K:T,10,0)</f>
        <v>0</v>
      </c>
      <c r="AC123" s="43" t="str">
        <f t="shared" si="18"/>
        <v>0</v>
      </c>
      <c r="AD123" s="43">
        <f>VLOOKUP(D123,OBECaZSJaAM!K:V,12,0)</f>
        <v>0</v>
      </c>
      <c r="AE123" s="43">
        <f>VLOOKUP(D123,OBECaZSJaAM!K:W,13,0)</f>
        <v>0</v>
      </c>
      <c r="AF123" s="43">
        <f>(COUNTIFS(OBECaZSJaAM!AG:AG,"A",OBECaZSJaAM!Y:Y,D123,OBECaZSJaAM!AI:AI,"*OBAM*"))+(COUNTIFS(OBECaZSJaAM!AH:AH,"A",OBECaZSJaAM!Y:Y,D123,OBECaZSJaAM!AI:AI,"*OBAM*"))</f>
        <v>0</v>
      </c>
      <c r="AG123" s="43">
        <f>COUNTIFS(OBECaZSJaAM!AG:AG,"A",OBECaZSJaAM!Y:Y,D123,OBECaZSJaAM!AI:AI,"*POAM*")+(COUNTIFS(OBECaZSJaAM!AH:AH,"A",OBECaZSJaAM!Y:Y,D123,OBECaZSJaAM!AI:AI,"*POAM*"))+(COUNTIFS(OBECaZSJaAM!AG:AG,"A",OBECaZSJaAM!Y:Y,D123,OBECaZSJaAM!AI:AI,"*OVMAM*")+(COUNTIFS(OBECaZSJaAM!AH:AH,"A",OBECaZSJaAM!Y:Y,D123,OBECaZSJaAM!AI:AI,"*OVMAM*"))+COUNTIFS(OBECaZSJaAM!AG:AG,"A",OBECaZSJaAM!Y:Y,D123,OBECaZSJaAM!AI:AI,"*SOCAM*")+(COUNTIFS(OBECaZSJaAM!AH:AH,"A",OBECaZSJaAM!Y:Y,D123,OBECaZSJaAM!AI:AI,"*SOCAM*")))</f>
        <v>0</v>
      </c>
      <c r="AH123" s="43">
        <f>(VLOOKUP(D123,OBECaZSJaAM!K:O,5,0))</f>
        <v>0</v>
      </c>
      <c r="AI123" s="43" t="str">
        <f>IFERROR(VLOOKUP(B123,OBECaZSJaAM!A:F,6,0),"")</f>
        <v/>
      </c>
      <c r="AJ123" s="43" t="str">
        <f t="shared" si="12"/>
        <v>katB</v>
      </c>
      <c r="AK123" s="43" t="str">
        <f t="shared" si="19"/>
        <v>N</v>
      </c>
      <c r="AL123" s="43" t="str">
        <f t="shared" si="20"/>
        <v>N</v>
      </c>
      <c r="AM123" s="43">
        <f>(COUNTIFS(OBECaZSJaAM!AG:AG,"A",OBECaZSJaAM!Y:Y,D123))+(COUNTIFS(OBECaZSJaAM!AH:AH,"A",OBECaZSJaAM!Y:Y,D123))-((COUNTIFS(OBECaZSJaAM!AG:AG,"A",OBECaZSJaAM!AI:AI,"OBAM",OBECaZSJaAM!Y:Y,zdroj!D123)+(COUNTIFS(OBECaZSJaAM!AG:AG,"A",OBECaZSJaAM!AI:AI,"OSTAM",OBECaZSJaAM!Y:Y,zdroj!D123)))+(COUNTIFS(OBECaZSJaAM!AH:AH,"A",OBECaZSJaAM!AI:AI,"OBAM",OBECaZSJaAM!Y:Y,zdroj!D123)+(COUNTIFS(OBECaZSJaAM!AH:AH,"A",OBECaZSJaAM!AI:AI,"OSTAM",OBECaZSJaAM!Y:Y,zdroj!D123))))</f>
        <v>0</v>
      </c>
      <c r="AN123" s="43" t="str">
        <f t="shared" si="13"/>
        <v>NEPOKRYTA VĚTŠINA SEAM</v>
      </c>
      <c r="AO123" s="43" t="str">
        <f t="shared" si="21"/>
        <v>katB</v>
      </c>
    </row>
    <row r="124" spans="1:41" x14ac:dyDescent="0.25">
      <c r="A124" s="43">
        <v>10</v>
      </c>
      <c r="B124" s="43" t="s">
        <v>628</v>
      </c>
      <c r="C124" s="43">
        <v>31305</v>
      </c>
      <c r="D124" s="43" t="s">
        <v>629</v>
      </c>
      <c r="E124" s="43" t="s">
        <v>462</v>
      </c>
      <c r="F124" s="43" t="s">
        <v>224</v>
      </c>
      <c r="G124">
        <v>76</v>
      </c>
      <c r="H124">
        <v>24</v>
      </c>
      <c r="I124">
        <v>3</v>
      </c>
      <c r="J124">
        <v>68</v>
      </c>
      <c r="K124">
        <v>8</v>
      </c>
      <c r="L124" s="43">
        <f>(COUNTIFS(OBECaZSJaAM!AG:AG,"A",OBECaZSJaAM!AJ:AJ,"ZPŮSOBILÉ",OBECaZSJaAM!Y:Y,zdroj!D124))+(COUNTIFS(OBECaZSJaAM!AH:AH,"A",OBECaZSJaAM!AJ:AJ,"ZPŮSOBILÉ",OBECaZSJaAM!Y:Y,zdroj!D124))</f>
        <v>0</v>
      </c>
      <c r="M124" s="43">
        <f>COUNTIFS(OBECaZSJaAM!AG:AG,"A",OBECaZSJaAM!AJ:AJ,"ZPŮSOBILÉ",OBECaZSJaAM!Y:Y,zdroj!D124)</f>
        <v>0</v>
      </c>
      <c r="N124" s="43">
        <f>COUNTIFS(OBECaZSJaAM!AH:AH,"A",OBECaZSJaAM!AJ:AJ,"ZPŮSOBILÉ",OBECaZSJaAM!Y:Y,zdroj!D124)</f>
        <v>0</v>
      </c>
      <c r="O124" s="43">
        <f t="shared" si="14"/>
        <v>0</v>
      </c>
      <c r="P124" s="43">
        <f t="shared" si="15"/>
        <v>0</v>
      </c>
      <c r="Q124" s="43">
        <f t="shared" si="16"/>
        <v>0</v>
      </c>
      <c r="R124" s="43">
        <f>COUNTIFS(OBECaZSJaAM!AG:AG,"A",OBECaZSJaAM!Y:Y,D124,OBECaZSJaAM!AI:AI,"*OBAM*")</f>
        <v>0</v>
      </c>
      <c r="S124" s="43">
        <f>COUNTIFS(OBECaZSJaAM!AG:AG,"A",OBECaZSJaAM!Y:Y,D124,OBECaZSJaAM!AI:AI,"*POAM*")</f>
        <v>0</v>
      </c>
      <c r="T124" s="43">
        <f>COUNTIFS(OBECaZSJaAM!AG:AG,"A",OBECaZSJaAM!Y:Y,D124,OBECaZSJaAM!AI:AI,"*OVMAM*")</f>
        <v>0</v>
      </c>
      <c r="U124" s="43">
        <f>COUNTIFS(OBECaZSJaAM!AG:AG,"A",OBECaZSJaAM!Y:Y,D124,OBECaZSJaAM!AI:AI,"*SOCAM*")</f>
        <v>0</v>
      </c>
      <c r="V124" s="43">
        <f>COUNTIFS(OBECaZSJaAM!AH:AH,"A",OBECaZSJaAM!Y:Y,D124,OBECaZSJaAM!AI:AI,"*OBAM*")</f>
        <v>0</v>
      </c>
      <c r="W124" s="43">
        <f>COUNTIFS(OBECaZSJaAM!AH:AH,"A",OBECaZSJaAM!Y:Y,D124,OBECaZSJaAM!AI:AI,"*POAM*")</f>
        <v>0</v>
      </c>
      <c r="X124" s="43">
        <f>COUNTIFS(OBECaZSJaAM!AH:AH,"A",OBECaZSJaAM!Y:Y,D124,OBECaZSJaAM!AI:AI,"*OVMAM*")</f>
        <v>0</v>
      </c>
      <c r="Y124" s="43">
        <f>COUNTIFS(OBECaZSJaAM!AH:AH,"A",OBECaZSJaAM!Y:Y,D124,OBECaZSJaAM!AI:AI,"*SOCAM*")</f>
        <v>0</v>
      </c>
      <c r="Z124" s="46">
        <f t="shared" si="11"/>
        <v>31.58</v>
      </c>
      <c r="AA124" s="46">
        <f t="shared" si="17"/>
        <v>3.95</v>
      </c>
      <c r="AB124" s="43">
        <f>VLOOKUP(D124,OBECaZSJaAM!K:T,10,0)</f>
        <v>0</v>
      </c>
      <c r="AC124" s="43" t="str">
        <f t="shared" si="18"/>
        <v>0</v>
      </c>
      <c r="AD124" s="43">
        <f>VLOOKUP(D124,OBECaZSJaAM!K:V,12,0)</f>
        <v>0</v>
      </c>
      <c r="AE124" s="43">
        <f>VLOOKUP(D124,OBECaZSJaAM!K:W,13,0)</f>
        <v>0</v>
      </c>
      <c r="AF124" s="43">
        <f>(COUNTIFS(OBECaZSJaAM!AG:AG,"A",OBECaZSJaAM!Y:Y,D124,OBECaZSJaAM!AI:AI,"*OBAM*"))+(COUNTIFS(OBECaZSJaAM!AH:AH,"A",OBECaZSJaAM!Y:Y,D124,OBECaZSJaAM!AI:AI,"*OBAM*"))</f>
        <v>0</v>
      </c>
      <c r="AG124" s="43">
        <f>COUNTIFS(OBECaZSJaAM!AG:AG,"A",OBECaZSJaAM!Y:Y,D124,OBECaZSJaAM!AI:AI,"*POAM*")+(COUNTIFS(OBECaZSJaAM!AH:AH,"A",OBECaZSJaAM!Y:Y,D124,OBECaZSJaAM!AI:AI,"*POAM*"))+(COUNTIFS(OBECaZSJaAM!AG:AG,"A",OBECaZSJaAM!Y:Y,D124,OBECaZSJaAM!AI:AI,"*OVMAM*")+(COUNTIFS(OBECaZSJaAM!AH:AH,"A",OBECaZSJaAM!Y:Y,D124,OBECaZSJaAM!AI:AI,"*OVMAM*"))+COUNTIFS(OBECaZSJaAM!AG:AG,"A",OBECaZSJaAM!Y:Y,D124,OBECaZSJaAM!AI:AI,"*SOCAM*")+(COUNTIFS(OBECaZSJaAM!AH:AH,"A",OBECaZSJaAM!Y:Y,D124,OBECaZSJaAM!AI:AI,"*SOCAM*")))</f>
        <v>0</v>
      </c>
      <c r="AH124" s="43">
        <f>(VLOOKUP(D124,OBECaZSJaAM!K:O,5,0))</f>
        <v>0</v>
      </c>
      <c r="AI124" s="43" t="str">
        <f>IFERROR(VLOOKUP(B124,OBECaZSJaAM!A:F,6,0),"")</f>
        <v/>
      </c>
      <c r="AJ124" s="43" t="str">
        <f t="shared" si="12"/>
        <v>katA</v>
      </c>
      <c r="AK124" s="43" t="str">
        <f t="shared" si="19"/>
        <v>N</v>
      </c>
      <c r="AL124" s="43" t="str">
        <f t="shared" si="20"/>
        <v>N</v>
      </c>
      <c r="AM124" s="43">
        <f>(COUNTIFS(OBECaZSJaAM!AG:AG,"A",OBECaZSJaAM!Y:Y,D124))+(COUNTIFS(OBECaZSJaAM!AH:AH,"A",OBECaZSJaAM!Y:Y,D124))-((COUNTIFS(OBECaZSJaAM!AG:AG,"A",OBECaZSJaAM!AI:AI,"OBAM",OBECaZSJaAM!Y:Y,zdroj!D124)+(COUNTIFS(OBECaZSJaAM!AG:AG,"A",OBECaZSJaAM!AI:AI,"OSTAM",OBECaZSJaAM!Y:Y,zdroj!D124)))+(COUNTIFS(OBECaZSJaAM!AH:AH,"A",OBECaZSJaAM!AI:AI,"OBAM",OBECaZSJaAM!Y:Y,zdroj!D124)+(COUNTIFS(OBECaZSJaAM!AH:AH,"A",OBECaZSJaAM!AI:AI,"OSTAM",OBECaZSJaAM!Y:Y,zdroj!D124))))</f>
        <v>0</v>
      </c>
      <c r="AN124" s="43" t="str">
        <f t="shared" si="13"/>
        <v>NEPOKRYTA VĚTŠINA SEAM</v>
      </c>
      <c r="AO124" s="43" t="str">
        <f t="shared" si="21"/>
        <v>katA</v>
      </c>
    </row>
    <row r="125" spans="1:41" x14ac:dyDescent="0.25">
      <c r="A125" s="43">
        <v>10</v>
      </c>
      <c r="B125" s="43" t="s">
        <v>628</v>
      </c>
      <c r="C125" s="43">
        <v>31313</v>
      </c>
      <c r="D125" s="43" t="s">
        <v>630</v>
      </c>
      <c r="E125" s="43" t="s">
        <v>462</v>
      </c>
      <c r="F125" s="43" t="s">
        <v>224</v>
      </c>
      <c r="G125">
        <v>28</v>
      </c>
      <c r="H125">
        <v>11</v>
      </c>
      <c r="I125">
        <v>0</v>
      </c>
      <c r="J125">
        <v>28</v>
      </c>
      <c r="K125">
        <v>0</v>
      </c>
      <c r="L125" s="43">
        <f>(COUNTIFS(OBECaZSJaAM!AG:AG,"A",OBECaZSJaAM!AJ:AJ,"ZPŮSOBILÉ",OBECaZSJaAM!Y:Y,zdroj!D125))+(COUNTIFS(OBECaZSJaAM!AH:AH,"A",OBECaZSJaAM!AJ:AJ,"ZPŮSOBILÉ",OBECaZSJaAM!Y:Y,zdroj!D125))</f>
        <v>0</v>
      </c>
      <c r="M125" s="43">
        <f>COUNTIFS(OBECaZSJaAM!AG:AG,"A",OBECaZSJaAM!AJ:AJ,"ZPŮSOBILÉ",OBECaZSJaAM!Y:Y,zdroj!D125)</f>
        <v>0</v>
      </c>
      <c r="N125" s="43">
        <f>COUNTIFS(OBECaZSJaAM!AH:AH,"A",OBECaZSJaAM!AJ:AJ,"ZPŮSOBILÉ",OBECaZSJaAM!Y:Y,zdroj!D125)</f>
        <v>0</v>
      </c>
      <c r="O125" s="43">
        <f t="shared" si="14"/>
        <v>0</v>
      </c>
      <c r="P125" s="43">
        <f t="shared" si="15"/>
        <v>0</v>
      </c>
      <c r="Q125" s="43">
        <f t="shared" si="16"/>
        <v>0</v>
      </c>
      <c r="R125" s="43">
        <f>COUNTIFS(OBECaZSJaAM!AG:AG,"A",OBECaZSJaAM!Y:Y,D125,OBECaZSJaAM!AI:AI,"*OBAM*")</f>
        <v>0</v>
      </c>
      <c r="S125" s="43">
        <f>COUNTIFS(OBECaZSJaAM!AG:AG,"A",OBECaZSJaAM!Y:Y,D125,OBECaZSJaAM!AI:AI,"*POAM*")</f>
        <v>0</v>
      </c>
      <c r="T125" s="43">
        <f>COUNTIFS(OBECaZSJaAM!AG:AG,"A",OBECaZSJaAM!Y:Y,D125,OBECaZSJaAM!AI:AI,"*OVMAM*")</f>
        <v>0</v>
      </c>
      <c r="U125" s="43">
        <f>COUNTIFS(OBECaZSJaAM!AG:AG,"A",OBECaZSJaAM!Y:Y,D125,OBECaZSJaAM!AI:AI,"*SOCAM*")</f>
        <v>0</v>
      </c>
      <c r="V125" s="43">
        <f>COUNTIFS(OBECaZSJaAM!AH:AH,"A",OBECaZSJaAM!Y:Y,D125,OBECaZSJaAM!AI:AI,"*OBAM*")</f>
        <v>0</v>
      </c>
      <c r="W125" s="43">
        <f>COUNTIFS(OBECaZSJaAM!AH:AH,"A",OBECaZSJaAM!Y:Y,D125,OBECaZSJaAM!AI:AI,"*POAM*")</f>
        <v>0</v>
      </c>
      <c r="X125" s="43">
        <f>COUNTIFS(OBECaZSJaAM!AH:AH,"A",OBECaZSJaAM!Y:Y,D125,OBECaZSJaAM!AI:AI,"*OVMAM*")</f>
        <v>0</v>
      </c>
      <c r="Y125" s="43">
        <f>COUNTIFS(OBECaZSJaAM!AH:AH,"A",OBECaZSJaAM!Y:Y,D125,OBECaZSJaAM!AI:AI,"*SOCAM*")</f>
        <v>0</v>
      </c>
      <c r="Z125" s="46">
        <f t="shared" si="11"/>
        <v>39.29</v>
      </c>
      <c r="AA125" s="46">
        <f t="shared" si="17"/>
        <v>0</v>
      </c>
      <c r="AB125" s="43">
        <f>VLOOKUP(D125,OBECaZSJaAM!K:T,10,0)</f>
        <v>0</v>
      </c>
      <c r="AC125" s="43" t="str">
        <f t="shared" si="18"/>
        <v>0</v>
      </c>
      <c r="AD125" s="43">
        <f>VLOOKUP(D125,OBECaZSJaAM!K:V,12,0)</f>
        <v>0</v>
      </c>
      <c r="AE125" s="43">
        <f>VLOOKUP(D125,OBECaZSJaAM!K:W,13,0)</f>
        <v>0</v>
      </c>
      <c r="AF125" s="43">
        <f>(COUNTIFS(OBECaZSJaAM!AG:AG,"A",OBECaZSJaAM!Y:Y,D125,OBECaZSJaAM!AI:AI,"*OBAM*"))+(COUNTIFS(OBECaZSJaAM!AH:AH,"A",OBECaZSJaAM!Y:Y,D125,OBECaZSJaAM!AI:AI,"*OBAM*"))</f>
        <v>0</v>
      </c>
      <c r="AG125" s="43">
        <f>COUNTIFS(OBECaZSJaAM!AG:AG,"A",OBECaZSJaAM!Y:Y,D125,OBECaZSJaAM!AI:AI,"*POAM*")+(COUNTIFS(OBECaZSJaAM!AH:AH,"A",OBECaZSJaAM!Y:Y,D125,OBECaZSJaAM!AI:AI,"*POAM*"))+(COUNTIFS(OBECaZSJaAM!AG:AG,"A",OBECaZSJaAM!Y:Y,D125,OBECaZSJaAM!AI:AI,"*OVMAM*")+(COUNTIFS(OBECaZSJaAM!AH:AH,"A",OBECaZSJaAM!Y:Y,D125,OBECaZSJaAM!AI:AI,"*OVMAM*"))+COUNTIFS(OBECaZSJaAM!AG:AG,"A",OBECaZSJaAM!Y:Y,D125,OBECaZSJaAM!AI:AI,"*SOCAM*")+(COUNTIFS(OBECaZSJaAM!AH:AH,"A",OBECaZSJaAM!Y:Y,D125,OBECaZSJaAM!AI:AI,"*SOCAM*")))</f>
        <v>0</v>
      </c>
      <c r="AH125" s="43">
        <f>(VLOOKUP(D125,OBECaZSJaAM!K:O,5,0))</f>
        <v>0</v>
      </c>
      <c r="AI125" s="43" t="str">
        <f>IFERROR(VLOOKUP(B125,OBECaZSJaAM!A:F,6,0),"")</f>
        <v/>
      </c>
      <c r="AJ125" s="43" t="str">
        <f t="shared" si="12"/>
        <v>katA</v>
      </c>
      <c r="AK125" s="43" t="str">
        <f t="shared" si="19"/>
        <v>N</v>
      </c>
      <c r="AL125" s="43" t="str">
        <f t="shared" si="20"/>
        <v>N</v>
      </c>
      <c r="AM125" s="43">
        <f>(COUNTIFS(OBECaZSJaAM!AG:AG,"A",OBECaZSJaAM!Y:Y,D125))+(COUNTIFS(OBECaZSJaAM!AH:AH,"A",OBECaZSJaAM!Y:Y,D125))-((COUNTIFS(OBECaZSJaAM!AG:AG,"A",OBECaZSJaAM!AI:AI,"OBAM",OBECaZSJaAM!Y:Y,zdroj!D125)+(COUNTIFS(OBECaZSJaAM!AG:AG,"A",OBECaZSJaAM!AI:AI,"OSTAM",OBECaZSJaAM!Y:Y,zdroj!D125)))+(COUNTIFS(OBECaZSJaAM!AH:AH,"A",OBECaZSJaAM!AI:AI,"OBAM",OBECaZSJaAM!Y:Y,zdroj!D125)+(COUNTIFS(OBECaZSJaAM!AH:AH,"A",OBECaZSJaAM!AI:AI,"OSTAM",OBECaZSJaAM!Y:Y,zdroj!D125))))</f>
        <v>0</v>
      </c>
      <c r="AN125" s="43" t="str">
        <f t="shared" si="13"/>
        <v>NEPOKRYTA VĚTŠINA SEAM</v>
      </c>
      <c r="AO125" s="43" t="str">
        <f t="shared" si="21"/>
        <v>katA</v>
      </c>
    </row>
    <row r="126" spans="1:41" x14ac:dyDescent="0.25">
      <c r="A126" s="43">
        <v>10</v>
      </c>
      <c r="B126" s="43" t="s">
        <v>454</v>
      </c>
      <c r="C126" s="43">
        <v>103136</v>
      </c>
      <c r="D126" s="43" t="s">
        <v>631</v>
      </c>
      <c r="E126" s="43" t="s">
        <v>232</v>
      </c>
      <c r="F126" s="43" t="s">
        <v>234</v>
      </c>
      <c r="G126">
        <v>76</v>
      </c>
      <c r="H126">
        <v>0</v>
      </c>
      <c r="I126">
        <v>0</v>
      </c>
      <c r="J126">
        <v>69</v>
      </c>
      <c r="K126">
        <v>7</v>
      </c>
      <c r="L126" s="43">
        <f>(COUNTIFS(OBECaZSJaAM!AG:AG,"A",OBECaZSJaAM!AJ:AJ,"ZPŮSOBILÉ",OBECaZSJaAM!Y:Y,zdroj!D126))+(COUNTIFS(OBECaZSJaAM!AH:AH,"A",OBECaZSJaAM!AJ:AJ,"ZPŮSOBILÉ",OBECaZSJaAM!Y:Y,zdroj!D126))</f>
        <v>0</v>
      </c>
      <c r="M126" s="43">
        <f>COUNTIFS(OBECaZSJaAM!AG:AG,"A",OBECaZSJaAM!AJ:AJ,"ZPŮSOBILÉ",OBECaZSJaAM!Y:Y,zdroj!D126)</f>
        <v>0</v>
      </c>
      <c r="N126" s="43">
        <f>COUNTIFS(OBECaZSJaAM!AH:AH,"A",OBECaZSJaAM!AJ:AJ,"ZPŮSOBILÉ",OBECaZSJaAM!Y:Y,zdroj!D126)</f>
        <v>0</v>
      </c>
      <c r="O126" s="43">
        <f t="shared" si="14"/>
        <v>0</v>
      </c>
      <c r="P126" s="43">
        <f t="shared" si="15"/>
        <v>0</v>
      </c>
      <c r="Q126" s="43">
        <f t="shared" si="16"/>
        <v>0</v>
      </c>
      <c r="R126" s="43">
        <f>COUNTIFS(OBECaZSJaAM!AG:AG,"A",OBECaZSJaAM!Y:Y,D126,OBECaZSJaAM!AI:AI,"*OBAM*")</f>
        <v>0</v>
      </c>
      <c r="S126" s="43">
        <f>COUNTIFS(OBECaZSJaAM!AG:AG,"A",OBECaZSJaAM!Y:Y,D126,OBECaZSJaAM!AI:AI,"*POAM*")</f>
        <v>0</v>
      </c>
      <c r="T126" s="43">
        <f>COUNTIFS(OBECaZSJaAM!AG:AG,"A",OBECaZSJaAM!Y:Y,D126,OBECaZSJaAM!AI:AI,"*OVMAM*")</f>
        <v>0</v>
      </c>
      <c r="U126" s="43">
        <f>COUNTIFS(OBECaZSJaAM!AG:AG,"A",OBECaZSJaAM!Y:Y,D126,OBECaZSJaAM!AI:AI,"*SOCAM*")</f>
        <v>0</v>
      </c>
      <c r="V126" s="43">
        <f>COUNTIFS(OBECaZSJaAM!AH:AH,"A",OBECaZSJaAM!Y:Y,D126,OBECaZSJaAM!AI:AI,"*OBAM*")</f>
        <v>0</v>
      </c>
      <c r="W126" s="43">
        <f>COUNTIFS(OBECaZSJaAM!AH:AH,"A",OBECaZSJaAM!Y:Y,D126,OBECaZSJaAM!AI:AI,"*POAM*")</f>
        <v>0</v>
      </c>
      <c r="X126" s="43">
        <f>COUNTIFS(OBECaZSJaAM!AH:AH,"A",OBECaZSJaAM!Y:Y,D126,OBECaZSJaAM!AI:AI,"*OVMAM*")</f>
        <v>0</v>
      </c>
      <c r="Y126" s="43">
        <f>COUNTIFS(OBECaZSJaAM!AH:AH,"A",OBECaZSJaAM!Y:Y,D126,OBECaZSJaAM!AI:AI,"*SOCAM*")</f>
        <v>0</v>
      </c>
      <c r="Z126" s="46">
        <f t="shared" si="11"/>
        <v>0</v>
      </c>
      <c r="AA126" s="46">
        <f t="shared" si="17"/>
        <v>0</v>
      </c>
      <c r="AB126" s="43">
        <f>VLOOKUP(D126,OBECaZSJaAM!K:T,10,0)</f>
        <v>0</v>
      </c>
      <c r="AC126" s="43" t="str">
        <f t="shared" si="18"/>
        <v>0</v>
      </c>
      <c r="AD126" s="43">
        <f>VLOOKUP(D126,OBECaZSJaAM!K:V,12,0)</f>
        <v>0</v>
      </c>
      <c r="AE126" s="43">
        <f>VLOOKUP(D126,OBECaZSJaAM!K:W,13,0)</f>
        <v>0</v>
      </c>
      <c r="AF126" s="43">
        <f>(COUNTIFS(OBECaZSJaAM!AG:AG,"A",OBECaZSJaAM!Y:Y,D126,OBECaZSJaAM!AI:AI,"*OBAM*"))+(COUNTIFS(OBECaZSJaAM!AH:AH,"A",OBECaZSJaAM!Y:Y,D126,OBECaZSJaAM!AI:AI,"*OBAM*"))</f>
        <v>0</v>
      </c>
      <c r="AG126" s="43">
        <f>COUNTIFS(OBECaZSJaAM!AG:AG,"A",OBECaZSJaAM!Y:Y,D126,OBECaZSJaAM!AI:AI,"*POAM*")+(COUNTIFS(OBECaZSJaAM!AH:AH,"A",OBECaZSJaAM!Y:Y,D126,OBECaZSJaAM!AI:AI,"*POAM*"))+(COUNTIFS(OBECaZSJaAM!AG:AG,"A",OBECaZSJaAM!Y:Y,D126,OBECaZSJaAM!AI:AI,"*OVMAM*")+(COUNTIFS(OBECaZSJaAM!AH:AH,"A",OBECaZSJaAM!Y:Y,D126,OBECaZSJaAM!AI:AI,"*OVMAM*"))+COUNTIFS(OBECaZSJaAM!AG:AG,"A",OBECaZSJaAM!Y:Y,D126,OBECaZSJaAM!AI:AI,"*SOCAM*")+(COUNTIFS(OBECaZSJaAM!AH:AH,"A",OBECaZSJaAM!Y:Y,D126,OBECaZSJaAM!AI:AI,"*SOCAM*")))</f>
        <v>0</v>
      </c>
      <c r="AH126" s="43">
        <f>(VLOOKUP(D126,OBECaZSJaAM!K:O,5,0))</f>
        <v>0</v>
      </c>
      <c r="AI126" s="43">
        <f>IFERROR(VLOOKUP(B126,OBECaZSJaAM!A:F,6,0),"")</f>
        <v>0</v>
      </c>
      <c r="AJ126" s="43" t="str">
        <f t="shared" si="12"/>
        <v>katD</v>
      </c>
      <c r="AK126" s="43" t="str">
        <f t="shared" si="19"/>
        <v>N</v>
      </c>
      <c r="AL126" s="43" t="str">
        <f t="shared" si="20"/>
        <v>N</v>
      </c>
      <c r="AM126" s="43">
        <f>(COUNTIFS(OBECaZSJaAM!AG:AG,"A",OBECaZSJaAM!Y:Y,D126))+(COUNTIFS(OBECaZSJaAM!AH:AH,"A",OBECaZSJaAM!Y:Y,D126))-((COUNTIFS(OBECaZSJaAM!AG:AG,"A",OBECaZSJaAM!AI:AI,"OBAM",OBECaZSJaAM!Y:Y,zdroj!D126)+(COUNTIFS(OBECaZSJaAM!AG:AG,"A",OBECaZSJaAM!AI:AI,"OSTAM",OBECaZSJaAM!Y:Y,zdroj!D126)))+(COUNTIFS(OBECaZSJaAM!AH:AH,"A",OBECaZSJaAM!AI:AI,"OBAM",OBECaZSJaAM!Y:Y,zdroj!D126)+(COUNTIFS(OBECaZSJaAM!AH:AH,"A",OBECaZSJaAM!AI:AI,"OSTAM",OBECaZSJaAM!Y:Y,zdroj!D126))))</f>
        <v>0</v>
      </c>
      <c r="AN126" s="43" t="str">
        <f t="shared" si="13"/>
        <v>NEPOKRYTA VĚTŠINA SEAM</v>
      </c>
      <c r="AO126" s="43" t="str">
        <f t="shared" si="21"/>
        <v>katD</v>
      </c>
    </row>
    <row r="127" spans="1:41" x14ac:dyDescent="0.25">
      <c r="A127" s="43">
        <v>10</v>
      </c>
      <c r="B127" s="43" t="s">
        <v>454</v>
      </c>
      <c r="C127" s="43">
        <v>103110</v>
      </c>
      <c r="D127" s="43" t="s">
        <v>632</v>
      </c>
      <c r="E127" s="43" t="s">
        <v>232</v>
      </c>
      <c r="F127" s="43" t="s">
        <v>231</v>
      </c>
      <c r="G127">
        <v>52</v>
      </c>
      <c r="H127">
        <v>4</v>
      </c>
      <c r="I127">
        <v>4</v>
      </c>
      <c r="J127">
        <v>49</v>
      </c>
      <c r="K127">
        <v>3</v>
      </c>
      <c r="L127" s="43">
        <f>(COUNTIFS(OBECaZSJaAM!AG:AG,"A",OBECaZSJaAM!AJ:AJ,"ZPŮSOBILÉ",OBECaZSJaAM!Y:Y,zdroj!D127))+(COUNTIFS(OBECaZSJaAM!AH:AH,"A",OBECaZSJaAM!AJ:AJ,"ZPŮSOBILÉ",OBECaZSJaAM!Y:Y,zdroj!D127))</f>
        <v>0</v>
      </c>
      <c r="M127" s="43">
        <f>COUNTIFS(OBECaZSJaAM!AG:AG,"A",OBECaZSJaAM!AJ:AJ,"ZPŮSOBILÉ",OBECaZSJaAM!Y:Y,zdroj!D127)</f>
        <v>0</v>
      </c>
      <c r="N127" s="43">
        <f>COUNTIFS(OBECaZSJaAM!AH:AH,"A",OBECaZSJaAM!AJ:AJ,"ZPŮSOBILÉ",OBECaZSJaAM!Y:Y,zdroj!D127)</f>
        <v>0</v>
      </c>
      <c r="O127" s="43">
        <f t="shared" si="14"/>
        <v>0</v>
      </c>
      <c r="P127" s="43">
        <f t="shared" si="15"/>
        <v>0</v>
      </c>
      <c r="Q127" s="43">
        <f t="shared" si="16"/>
        <v>0</v>
      </c>
      <c r="R127" s="43">
        <f>COUNTIFS(OBECaZSJaAM!AG:AG,"A",OBECaZSJaAM!Y:Y,D127,OBECaZSJaAM!AI:AI,"*OBAM*")</f>
        <v>0</v>
      </c>
      <c r="S127" s="43">
        <f>COUNTIFS(OBECaZSJaAM!AG:AG,"A",OBECaZSJaAM!Y:Y,D127,OBECaZSJaAM!AI:AI,"*POAM*")</f>
        <v>0</v>
      </c>
      <c r="T127" s="43">
        <f>COUNTIFS(OBECaZSJaAM!AG:AG,"A",OBECaZSJaAM!Y:Y,D127,OBECaZSJaAM!AI:AI,"*OVMAM*")</f>
        <v>0</v>
      </c>
      <c r="U127" s="43">
        <f>COUNTIFS(OBECaZSJaAM!AG:AG,"A",OBECaZSJaAM!Y:Y,D127,OBECaZSJaAM!AI:AI,"*SOCAM*")</f>
        <v>0</v>
      </c>
      <c r="V127" s="43">
        <f>COUNTIFS(OBECaZSJaAM!AH:AH,"A",OBECaZSJaAM!Y:Y,D127,OBECaZSJaAM!AI:AI,"*OBAM*")</f>
        <v>0</v>
      </c>
      <c r="W127" s="43">
        <f>COUNTIFS(OBECaZSJaAM!AH:AH,"A",OBECaZSJaAM!Y:Y,D127,OBECaZSJaAM!AI:AI,"*POAM*")</f>
        <v>0</v>
      </c>
      <c r="X127" s="43">
        <f>COUNTIFS(OBECaZSJaAM!AH:AH,"A",OBECaZSJaAM!Y:Y,D127,OBECaZSJaAM!AI:AI,"*OVMAM*")</f>
        <v>0</v>
      </c>
      <c r="Y127" s="43">
        <f>COUNTIFS(OBECaZSJaAM!AH:AH,"A",OBECaZSJaAM!Y:Y,D127,OBECaZSJaAM!AI:AI,"*SOCAM*")</f>
        <v>0</v>
      </c>
      <c r="Z127" s="46">
        <f t="shared" si="11"/>
        <v>7.69</v>
      </c>
      <c r="AA127" s="46">
        <f t="shared" si="17"/>
        <v>7.69</v>
      </c>
      <c r="AB127" s="43">
        <f>VLOOKUP(D127,OBECaZSJaAM!K:T,10,0)</f>
        <v>0</v>
      </c>
      <c r="AC127" s="43" t="str">
        <f t="shared" si="18"/>
        <v>0</v>
      </c>
      <c r="AD127" s="43">
        <f>VLOOKUP(D127,OBECaZSJaAM!K:V,12,0)</f>
        <v>0</v>
      </c>
      <c r="AE127" s="43">
        <f>VLOOKUP(D127,OBECaZSJaAM!K:W,13,0)</f>
        <v>0</v>
      </c>
      <c r="AF127" s="43">
        <f>(COUNTIFS(OBECaZSJaAM!AG:AG,"A",OBECaZSJaAM!Y:Y,D127,OBECaZSJaAM!AI:AI,"*OBAM*"))+(COUNTIFS(OBECaZSJaAM!AH:AH,"A",OBECaZSJaAM!Y:Y,D127,OBECaZSJaAM!AI:AI,"*OBAM*"))</f>
        <v>0</v>
      </c>
      <c r="AG127" s="43">
        <f>COUNTIFS(OBECaZSJaAM!AG:AG,"A",OBECaZSJaAM!Y:Y,D127,OBECaZSJaAM!AI:AI,"*POAM*")+(COUNTIFS(OBECaZSJaAM!AH:AH,"A",OBECaZSJaAM!Y:Y,D127,OBECaZSJaAM!AI:AI,"*POAM*"))+(COUNTIFS(OBECaZSJaAM!AG:AG,"A",OBECaZSJaAM!Y:Y,D127,OBECaZSJaAM!AI:AI,"*OVMAM*")+(COUNTIFS(OBECaZSJaAM!AH:AH,"A",OBECaZSJaAM!Y:Y,D127,OBECaZSJaAM!AI:AI,"*OVMAM*"))+COUNTIFS(OBECaZSJaAM!AG:AG,"A",OBECaZSJaAM!Y:Y,D127,OBECaZSJaAM!AI:AI,"*SOCAM*")+(COUNTIFS(OBECaZSJaAM!AH:AH,"A",OBECaZSJaAM!Y:Y,D127,OBECaZSJaAM!AI:AI,"*SOCAM*")))</f>
        <v>0</v>
      </c>
      <c r="AH127" s="43">
        <f>(VLOOKUP(D127,OBECaZSJaAM!K:O,5,0))</f>
        <v>0</v>
      </c>
      <c r="AI127" s="43">
        <f>IFERROR(VLOOKUP(B127,OBECaZSJaAM!A:F,6,0),"")</f>
        <v>0</v>
      </c>
      <c r="AJ127" s="43" t="str">
        <f t="shared" si="12"/>
        <v>katB</v>
      </c>
      <c r="AK127" s="43" t="str">
        <f t="shared" si="19"/>
        <v>N</v>
      </c>
      <c r="AL127" s="43" t="str">
        <f t="shared" si="20"/>
        <v>N</v>
      </c>
      <c r="AM127" s="43">
        <f>(COUNTIFS(OBECaZSJaAM!AG:AG,"A",OBECaZSJaAM!Y:Y,D127))+(COUNTIFS(OBECaZSJaAM!AH:AH,"A",OBECaZSJaAM!Y:Y,D127))-((COUNTIFS(OBECaZSJaAM!AG:AG,"A",OBECaZSJaAM!AI:AI,"OBAM",OBECaZSJaAM!Y:Y,zdroj!D127)+(COUNTIFS(OBECaZSJaAM!AG:AG,"A",OBECaZSJaAM!AI:AI,"OSTAM",OBECaZSJaAM!Y:Y,zdroj!D127)))+(COUNTIFS(OBECaZSJaAM!AH:AH,"A",OBECaZSJaAM!AI:AI,"OBAM",OBECaZSJaAM!Y:Y,zdroj!D127)+(COUNTIFS(OBECaZSJaAM!AH:AH,"A",OBECaZSJaAM!AI:AI,"OSTAM",OBECaZSJaAM!Y:Y,zdroj!D127))))</f>
        <v>0</v>
      </c>
      <c r="AN127" s="43" t="str">
        <f t="shared" si="13"/>
        <v>NEPOKRYTA VĚTŠINA SEAM</v>
      </c>
      <c r="AO127" s="43" t="str">
        <f t="shared" si="21"/>
        <v>katB</v>
      </c>
    </row>
    <row r="128" spans="1:41" x14ac:dyDescent="0.25">
      <c r="A128" s="43">
        <v>10</v>
      </c>
      <c r="B128" s="43" t="s">
        <v>454</v>
      </c>
      <c r="C128" s="43">
        <v>103128</v>
      </c>
      <c r="D128" s="43" t="s">
        <v>633</v>
      </c>
      <c r="E128" s="43" t="s">
        <v>232</v>
      </c>
      <c r="F128" s="43" t="s">
        <v>234</v>
      </c>
      <c r="G128">
        <v>112</v>
      </c>
      <c r="H128">
        <v>0</v>
      </c>
      <c r="I128">
        <v>0</v>
      </c>
      <c r="J128">
        <v>101</v>
      </c>
      <c r="K128">
        <v>11</v>
      </c>
      <c r="L128" s="43">
        <f>(COUNTIFS(OBECaZSJaAM!AG:AG,"A",OBECaZSJaAM!AJ:AJ,"ZPŮSOBILÉ",OBECaZSJaAM!Y:Y,zdroj!D128))+(COUNTIFS(OBECaZSJaAM!AH:AH,"A",OBECaZSJaAM!AJ:AJ,"ZPŮSOBILÉ",OBECaZSJaAM!Y:Y,zdroj!D128))</f>
        <v>0</v>
      </c>
      <c r="M128" s="43">
        <f>COUNTIFS(OBECaZSJaAM!AG:AG,"A",OBECaZSJaAM!AJ:AJ,"ZPŮSOBILÉ",OBECaZSJaAM!Y:Y,zdroj!D128)</f>
        <v>0</v>
      </c>
      <c r="N128" s="43">
        <f>COUNTIFS(OBECaZSJaAM!AH:AH,"A",OBECaZSJaAM!AJ:AJ,"ZPŮSOBILÉ",OBECaZSJaAM!Y:Y,zdroj!D128)</f>
        <v>0</v>
      </c>
      <c r="O128" s="43">
        <f t="shared" si="14"/>
        <v>0</v>
      </c>
      <c r="P128" s="43">
        <f t="shared" si="15"/>
        <v>0</v>
      </c>
      <c r="Q128" s="43">
        <f t="shared" si="16"/>
        <v>0</v>
      </c>
      <c r="R128" s="43">
        <f>COUNTIFS(OBECaZSJaAM!AG:AG,"A",OBECaZSJaAM!Y:Y,D128,OBECaZSJaAM!AI:AI,"*OBAM*")</f>
        <v>0</v>
      </c>
      <c r="S128" s="43">
        <f>COUNTIFS(OBECaZSJaAM!AG:AG,"A",OBECaZSJaAM!Y:Y,D128,OBECaZSJaAM!AI:AI,"*POAM*")</f>
        <v>0</v>
      </c>
      <c r="T128" s="43">
        <f>COUNTIFS(OBECaZSJaAM!AG:AG,"A",OBECaZSJaAM!Y:Y,D128,OBECaZSJaAM!AI:AI,"*OVMAM*")</f>
        <v>0</v>
      </c>
      <c r="U128" s="43">
        <f>COUNTIFS(OBECaZSJaAM!AG:AG,"A",OBECaZSJaAM!Y:Y,D128,OBECaZSJaAM!AI:AI,"*SOCAM*")</f>
        <v>0</v>
      </c>
      <c r="V128" s="43">
        <f>COUNTIFS(OBECaZSJaAM!AH:AH,"A",OBECaZSJaAM!Y:Y,D128,OBECaZSJaAM!AI:AI,"*OBAM*")</f>
        <v>0</v>
      </c>
      <c r="W128" s="43">
        <f>COUNTIFS(OBECaZSJaAM!AH:AH,"A",OBECaZSJaAM!Y:Y,D128,OBECaZSJaAM!AI:AI,"*POAM*")</f>
        <v>0</v>
      </c>
      <c r="X128" s="43">
        <f>COUNTIFS(OBECaZSJaAM!AH:AH,"A",OBECaZSJaAM!Y:Y,D128,OBECaZSJaAM!AI:AI,"*OVMAM*")</f>
        <v>0</v>
      </c>
      <c r="Y128" s="43">
        <f>COUNTIFS(OBECaZSJaAM!AH:AH,"A",OBECaZSJaAM!Y:Y,D128,OBECaZSJaAM!AI:AI,"*SOCAM*")</f>
        <v>0</v>
      </c>
      <c r="Z128" s="46">
        <f t="shared" si="11"/>
        <v>0</v>
      </c>
      <c r="AA128" s="46">
        <f t="shared" si="17"/>
        <v>0</v>
      </c>
      <c r="AB128" s="43">
        <f>VLOOKUP(D128,OBECaZSJaAM!K:T,10,0)</f>
        <v>0</v>
      </c>
      <c r="AC128" s="43" t="str">
        <f t="shared" si="18"/>
        <v>0</v>
      </c>
      <c r="AD128" s="43">
        <f>VLOOKUP(D128,OBECaZSJaAM!K:V,12,0)</f>
        <v>0</v>
      </c>
      <c r="AE128" s="43">
        <f>VLOOKUP(D128,OBECaZSJaAM!K:W,13,0)</f>
        <v>0</v>
      </c>
      <c r="AF128" s="43">
        <f>(COUNTIFS(OBECaZSJaAM!AG:AG,"A",OBECaZSJaAM!Y:Y,D128,OBECaZSJaAM!AI:AI,"*OBAM*"))+(COUNTIFS(OBECaZSJaAM!AH:AH,"A",OBECaZSJaAM!Y:Y,D128,OBECaZSJaAM!AI:AI,"*OBAM*"))</f>
        <v>0</v>
      </c>
      <c r="AG128" s="43">
        <f>COUNTIFS(OBECaZSJaAM!AG:AG,"A",OBECaZSJaAM!Y:Y,D128,OBECaZSJaAM!AI:AI,"*POAM*")+(COUNTIFS(OBECaZSJaAM!AH:AH,"A",OBECaZSJaAM!Y:Y,D128,OBECaZSJaAM!AI:AI,"*POAM*"))+(COUNTIFS(OBECaZSJaAM!AG:AG,"A",OBECaZSJaAM!Y:Y,D128,OBECaZSJaAM!AI:AI,"*OVMAM*")+(COUNTIFS(OBECaZSJaAM!AH:AH,"A",OBECaZSJaAM!Y:Y,D128,OBECaZSJaAM!AI:AI,"*OVMAM*"))+COUNTIFS(OBECaZSJaAM!AG:AG,"A",OBECaZSJaAM!Y:Y,D128,OBECaZSJaAM!AI:AI,"*SOCAM*")+(COUNTIFS(OBECaZSJaAM!AH:AH,"A",OBECaZSJaAM!Y:Y,D128,OBECaZSJaAM!AI:AI,"*SOCAM*")))</f>
        <v>0</v>
      </c>
      <c r="AH128" s="43">
        <f>(VLOOKUP(D128,OBECaZSJaAM!K:O,5,0))</f>
        <v>0</v>
      </c>
      <c r="AI128" s="43">
        <f>IFERROR(VLOOKUP(B128,OBECaZSJaAM!A:F,6,0),"")</f>
        <v>0</v>
      </c>
      <c r="AJ128" s="43" t="str">
        <f t="shared" si="12"/>
        <v>katD</v>
      </c>
      <c r="AK128" s="43" t="str">
        <f t="shared" si="19"/>
        <v>N</v>
      </c>
      <c r="AL128" s="43" t="str">
        <f t="shared" si="20"/>
        <v>N</v>
      </c>
      <c r="AM128" s="43">
        <f>(COUNTIFS(OBECaZSJaAM!AG:AG,"A",OBECaZSJaAM!Y:Y,D128))+(COUNTIFS(OBECaZSJaAM!AH:AH,"A",OBECaZSJaAM!Y:Y,D128))-((COUNTIFS(OBECaZSJaAM!AG:AG,"A",OBECaZSJaAM!AI:AI,"OBAM",OBECaZSJaAM!Y:Y,zdroj!D128)+(COUNTIFS(OBECaZSJaAM!AG:AG,"A",OBECaZSJaAM!AI:AI,"OSTAM",OBECaZSJaAM!Y:Y,zdroj!D128)))+(COUNTIFS(OBECaZSJaAM!AH:AH,"A",OBECaZSJaAM!AI:AI,"OBAM",OBECaZSJaAM!Y:Y,zdroj!D128)+(COUNTIFS(OBECaZSJaAM!AH:AH,"A",OBECaZSJaAM!AI:AI,"OSTAM",OBECaZSJaAM!Y:Y,zdroj!D128))))</f>
        <v>0</v>
      </c>
      <c r="AN128" s="43" t="str">
        <f t="shared" si="13"/>
        <v>NEPOKRYTA VĚTŠINA SEAM</v>
      </c>
      <c r="AO128" s="43" t="str">
        <f t="shared" si="21"/>
        <v>katD</v>
      </c>
    </row>
    <row r="129" spans="1:41" x14ac:dyDescent="0.25">
      <c r="A129" s="43">
        <v>10</v>
      </c>
      <c r="B129" s="43" t="s">
        <v>634</v>
      </c>
      <c r="C129" s="43">
        <v>97012</v>
      </c>
      <c r="D129" s="43" t="s">
        <v>635</v>
      </c>
      <c r="E129" s="43" t="s">
        <v>462</v>
      </c>
      <c r="F129" s="43" t="s">
        <v>224</v>
      </c>
      <c r="G129">
        <v>84</v>
      </c>
      <c r="H129">
        <v>40</v>
      </c>
      <c r="I129">
        <v>0</v>
      </c>
      <c r="J129">
        <v>78</v>
      </c>
      <c r="K129">
        <v>6</v>
      </c>
      <c r="L129" s="43">
        <f>(COUNTIFS(OBECaZSJaAM!AG:AG,"A",OBECaZSJaAM!AJ:AJ,"ZPŮSOBILÉ",OBECaZSJaAM!Y:Y,zdroj!D129))+(COUNTIFS(OBECaZSJaAM!AH:AH,"A",OBECaZSJaAM!AJ:AJ,"ZPŮSOBILÉ",OBECaZSJaAM!Y:Y,zdroj!D129))</f>
        <v>0</v>
      </c>
      <c r="M129" s="43">
        <f>COUNTIFS(OBECaZSJaAM!AG:AG,"A",OBECaZSJaAM!AJ:AJ,"ZPŮSOBILÉ",OBECaZSJaAM!Y:Y,zdroj!D129)</f>
        <v>0</v>
      </c>
      <c r="N129" s="43">
        <f>COUNTIFS(OBECaZSJaAM!AH:AH,"A",OBECaZSJaAM!AJ:AJ,"ZPŮSOBILÉ",OBECaZSJaAM!Y:Y,zdroj!D129)</f>
        <v>0</v>
      </c>
      <c r="O129" s="43">
        <f t="shared" si="14"/>
        <v>0</v>
      </c>
      <c r="P129" s="43">
        <f t="shared" si="15"/>
        <v>0</v>
      </c>
      <c r="Q129" s="43">
        <f t="shared" si="16"/>
        <v>0</v>
      </c>
      <c r="R129" s="43">
        <f>COUNTIFS(OBECaZSJaAM!AG:AG,"A",OBECaZSJaAM!Y:Y,D129,OBECaZSJaAM!AI:AI,"*OBAM*")</f>
        <v>0</v>
      </c>
      <c r="S129" s="43">
        <f>COUNTIFS(OBECaZSJaAM!AG:AG,"A",OBECaZSJaAM!Y:Y,D129,OBECaZSJaAM!AI:AI,"*POAM*")</f>
        <v>0</v>
      </c>
      <c r="T129" s="43">
        <f>COUNTIFS(OBECaZSJaAM!AG:AG,"A",OBECaZSJaAM!Y:Y,D129,OBECaZSJaAM!AI:AI,"*OVMAM*")</f>
        <v>0</v>
      </c>
      <c r="U129" s="43">
        <f>COUNTIFS(OBECaZSJaAM!AG:AG,"A",OBECaZSJaAM!Y:Y,D129,OBECaZSJaAM!AI:AI,"*SOCAM*")</f>
        <v>0</v>
      </c>
      <c r="V129" s="43">
        <f>COUNTIFS(OBECaZSJaAM!AH:AH,"A",OBECaZSJaAM!Y:Y,D129,OBECaZSJaAM!AI:AI,"*OBAM*")</f>
        <v>0</v>
      </c>
      <c r="W129" s="43">
        <f>COUNTIFS(OBECaZSJaAM!AH:AH,"A",OBECaZSJaAM!Y:Y,D129,OBECaZSJaAM!AI:AI,"*POAM*")</f>
        <v>0</v>
      </c>
      <c r="X129" s="43">
        <f>COUNTIFS(OBECaZSJaAM!AH:AH,"A",OBECaZSJaAM!Y:Y,D129,OBECaZSJaAM!AI:AI,"*OVMAM*")</f>
        <v>0</v>
      </c>
      <c r="Y129" s="43">
        <f>COUNTIFS(OBECaZSJaAM!AH:AH,"A",OBECaZSJaAM!Y:Y,D129,OBECaZSJaAM!AI:AI,"*SOCAM*")</f>
        <v>0</v>
      </c>
      <c r="Z129" s="46">
        <f t="shared" si="11"/>
        <v>47.62</v>
      </c>
      <c r="AA129" s="46">
        <f t="shared" si="17"/>
        <v>0</v>
      </c>
      <c r="AB129" s="43">
        <f>VLOOKUP(D129,OBECaZSJaAM!K:T,10,0)</f>
        <v>0</v>
      </c>
      <c r="AC129" s="43" t="str">
        <f t="shared" si="18"/>
        <v>0</v>
      </c>
      <c r="AD129" s="43">
        <f>VLOOKUP(D129,OBECaZSJaAM!K:V,12,0)</f>
        <v>0</v>
      </c>
      <c r="AE129" s="43">
        <f>VLOOKUP(D129,OBECaZSJaAM!K:W,13,0)</f>
        <v>0</v>
      </c>
      <c r="AF129" s="43">
        <f>(COUNTIFS(OBECaZSJaAM!AG:AG,"A",OBECaZSJaAM!Y:Y,D129,OBECaZSJaAM!AI:AI,"*OBAM*"))+(COUNTIFS(OBECaZSJaAM!AH:AH,"A",OBECaZSJaAM!Y:Y,D129,OBECaZSJaAM!AI:AI,"*OBAM*"))</f>
        <v>0</v>
      </c>
      <c r="AG129" s="43">
        <f>COUNTIFS(OBECaZSJaAM!AG:AG,"A",OBECaZSJaAM!Y:Y,D129,OBECaZSJaAM!AI:AI,"*POAM*")+(COUNTIFS(OBECaZSJaAM!AH:AH,"A",OBECaZSJaAM!Y:Y,D129,OBECaZSJaAM!AI:AI,"*POAM*"))+(COUNTIFS(OBECaZSJaAM!AG:AG,"A",OBECaZSJaAM!Y:Y,D129,OBECaZSJaAM!AI:AI,"*OVMAM*")+(COUNTIFS(OBECaZSJaAM!AH:AH,"A",OBECaZSJaAM!Y:Y,D129,OBECaZSJaAM!AI:AI,"*OVMAM*"))+COUNTIFS(OBECaZSJaAM!AG:AG,"A",OBECaZSJaAM!Y:Y,D129,OBECaZSJaAM!AI:AI,"*SOCAM*")+(COUNTIFS(OBECaZSJaAM!AH:AH,"A",OBECaZSJaAM!Y:Y,D129,OBECaZSJaAM!AI:AI,"*SOCAM*")))</f>
        <v>0</v>
      </c>
      <c r="AH129" s="43">
        <f>(VLOOKUP(D129,OBECaZSJaAM!K:O,5,0))</f>
        <v>0</v>
      </c>
      <c r="AI129" s="43" t="str">
        <f>IFERROR(VLOOKUP(B129,OBECaZSJaAM!A:F,6,0),"")</f>
        <v/>
      </c>
      <c r="AJ129" s="43" t="str">
        <f t="shared" si="12"/>
        <v>katA</v>
      </c>
      <c r="AK129" s="43" t="str">
        <f t="shared" si="19"/>
        <v>N</v>
      </c>
      <c r="AL129" s="43" t="str">
        <f t="shared" si="20"/>
        <v>N</v>
      </c>
      <c r="AM129" s="43">
        <f>(COUNTIFS(OBECaZSJaAM!AG:AG,"A",OBECaZSJaAM!Y:Y,D129))+(COUNTIFS(OBECaZSJaAM!AH:AH,"A",OBECaZSJaAM!Y:Y,D129))-((COUNTIFS(OBECaZSJaAM!AG:AG,"A",OBECaZSJaAM!AI:AI,"OBAM",OBECaZSJaAM!Y:Y,zdroj!D129)+(COUNTIFS(OBECaZSJaAM!AG:AG,"A",OBECaZSJaAM!AI:AI,"OSTAM",OBECaZSJaAM!Y:Y,zdroj!D129)))+(COUNTIFS(OBECaZSJaAM!AH:AH,"A",OBECaZSJaAM!AI:AI,"OBAM",OBECaZSJaAM!Y:Y,zdroj!D129)+(COUNTIFS(OBECaZSJaAM!AH:AH,"A",OBECaZSJaAM!AI:AI,"OSTAM",OBECaZSJaAM!Y:Y,zdroj!D129))))</f>
        <v>0</v>
      </c>
      <c r="AN129" s="43" t="str">
        <f t="shared" si="13"/>
        <v>NEPOKRYTA VĚTŠINA SEAM</v>
      </c>
      <c r="AO129" s="43" t="str">
        <f t="shared" si="21"/>
        <v>katA</v>
      </c>
    </row>
    <row r="130" spans="1:41" x14ac:dyDescent="0.25">
      <c r="A130" s="43">
        <v>10</v>
      </c>
      <c r="B130" s="43" t="s">
        <v>634</v>
      </c>
      <c r="C130" s="43">
        <v>340642</v>
      </c>
      <c r="D130" s="43" t="s">
        <v>636</v>
      </c>
      <c r="E130" s="43" t="s">
        <v>462</v>
      </c>
      <c r="F130" s="43" t="s">
        <v>225</v>
      </c>
      <c r="G130">
        <v>3</v>
      </c>
      <c r="H130">
        <v>0</v>
      </c>
      <c r="I130">
        <v>0</v>
      </c>
      <c r="J130">
        <v>1</v>
      </c>
      <c r="K130">
        <v>2</v>
      </c>
      <c r="L130" s="43">
        <f>(COUNTIFS(OBECaZSJaAM!AG:AG,"A",OBECaZSJaAM!AJ:AJ,"ZPŮSOBILÉ",OBECaZSJaAM!Y:Y,zdroj!D130))+(COUNTIFS(OBECaZSJaAM!AH:AH,"A",OBECaZSJaAM!AJ:AJ,"ZPŮSOBILÉ",OBECaZSJaAM!Y:Y,zdroj!D130))</f>
        <v>0</v>
      </c>
      <c r="M130" s="43">
        <f>COUNTIFS(OBECaZSJaAM!AG:AG,"A",OBECaZSJaAM!AJ:AJ,"ZPŮSOBILÉ",OBECaZSJaAM!Y:Y,zdroj!D130)</f>
        <v>0</v>
      </c>
      <c r="N130" s="43">
        <f>COUNTIFS(OBECaZSJaAM!AH:AH,"A",OBECaZSJaAM!AJ:AJ,"ZPŮSOBILÉ",OBECaZSJaAM!Y:Y,zdroj!D130)</f>
        <v>0</v>
      </c>
      <c r="O130" s="43">
        <f t="shared" si="14"/>
        <v>0</v>
      </c>
      <c r="P130" s="43">
        <f t="shared" si="15"/>
        <v>0</v>
      </c>
      <c r="Q130" s="43">
        <f t="shared" si="16"/>
        <v>0</v>
      </c>
      <c r="R130" s="43">
        <f>COUNTIFS(OBECaZSJaAM!AG:AG,"A",OBECaZSJaAM!Y:Y,D130,OBECaZSJaAM!AI:AI,"*OBAM*")</f>
        <v>0</v>
      </c>
      <c r="S130" s="43">
        <f>COUNTIFS(OBECaZSJaAM!AG:AG,"A",OBECaZSJaAM!Y:Y,D130,OBECaZSJaAM!AI:AI,"*POAM*")</f>
        <v>0</v>
      </c>
      <c r="T130" s="43">
        <f>COUNTIFS(OBECaZSJaAM!AG:AG,"A",OBECaZSJaAM!Y:Y,D130,OBECaZSJaAM!AI:AI,"*OVMAM*")</f>
        <v>0</v>
      </c>
      <c r="U130" s="43">
        <f>COUNTIFS(OBECaZSJaAM!AG:AG,"A",OBECaZSJaAM!Y:Y,D130,OBECaZSJaAM!AI:AI,"*SOCAM*")</f>
        <v>0</v>
      </c>
      <c r="V130" s="43">
        <f>COUNTIFS(OBECaZSJaAM!AH:AH,"A",OBECaZSJaAM!Y:Y,D130,OBECaZSJaAM!AI:AI,"*OBAM*")</f>
        <v>0</v>
      </c>
      <c r="W130" s="43">
        <f>COUNTIFS(OBECaZSJaAM!AH:AH,"A",OBECaZSJaAM!Y:Y,D130,OBECaZSJaAM!AI:AI,"*POAM*")</f>
        <v>0</v>
      </c>
      <c r="X130" s="43">
        <f>COUNTIFS(OBECaZSJaAM!AH:AH,"A",OBECaZSJaAM!Y:Y,D130,OBECaZSJaAM!AI:AI,"*OVMAM*")</f>
        <v>0</v>
      </c>
      <c r="Y130" s="43">
        <f>COUNTIFS(OBECaZSJaAM!AH:AH,"A",OBECaZSJaAM!Y:Y,D130,OBECaZSJaAM!AI:AI,"*SOCAM*")</f>
        <v>0</v>
      </c>
      <c r="Z130" s="46">
        <f t="shared" ref="Z130:Z193" si="22">IFERROR(ROUND((H130+L130)/G130*100,2),"-")</f>
        <v>0</v>
      </c>
      <c r="AA130" s="46">
        <f t="shared" si="17"/>
        <v>0</v>
      </c>
      <c r="AB130" s="43">
        <f>VLOOKUP(D130,OBECaZSJaAM!K:T,10,0)</f>
        <v>0</v>
      </c>
      <c r="AC130" s="43" t="str">
        <f t="shared" si="18"/>
        <v>0</v>
      </c>
      <c r="AD130" s="43">
        <f>VLOOKUP(D130,OBECaZSJaAM!K:V,12,0)</f>
        <v>0</v>
      </c>
      <c r="AE130" s="43">
        <f>VLOOKUP(D130,OBECaZSJaAM!K:W,13,0)</f>
        <v>0</v>
      </c>
      <c r="AF130" s="43">
        <f>(COUNTIFS(OBECaZSJaAM!AG:AG,"A",OBECaZSJaAM!Y:Y,D130,OBECaZSJaAM!AI:AI,"*OBAM*"))+(COUNTIFS(OBECaZSJaAM!AH:AH,"A",OBECaZSJaAM!Y:Y,D130,OBECaZSJaAM!AI:AI,"*OBAM*"))</f>
        <v>0</v>
      </c>
      <c r="AG130" s="43">
        <f>COUNTIFS(OBECaZSJaAM!AG:AG,"A",OBECaZSJaAM!Y:Y,D130,OBECaZSJaAM!AI:AI,"*POAM*")+(COUNTIFS(OBECaZSJaAM!AH:AH,"A",OBECaZSJaAM!Y:Y,D130,OBECaZSJaAM!AI:AI,"*POAM*"))+(COUNTIFS(OBECaZSJaAM!AG:AG,"A",OBECaZSJaAM!Y:Y,D130,OBECaZSJaAM!AI:AI,"*OVMAM*")+(COUNTIFS(OBECaZSJaAM!AH:AH,"A",OBECaZSJaAM!Y:Y,D130,OBECaZSJaAM!AI:AI,"*OVMAM*"))+COUNTIFS(OBECaZSJaAM!AG:AG,"A",OBECaZSJaAM!Y:Y,D130,OBECaZSJaAM!AI:AI,"*SOCAM*")+(COUNTIFS(OBECaZSJaAM!AH:AH,"A",OBECaZSJaAM!Y:Y,D130,OBECaZSJaAM!AI:AI,"*SOCAM*")))</f>
        <v>0</v>
      </c>
      <c r="AH130" s="43">
        <f>(VLOOKUP(D130,OBECaZSJaAM!K:O,5,0))</f>
        <v>0</v>
      </c>
      <c r="AI130" s="43" t="str">
        <f>IFERROR(VLOOKUP(B130,OBECaZSJaAM!A:F,6,0),"")</f>
        <v/>
      </c>
      <c r="AJ130" s="43" t="str">
        <f t="shared" ref="AJ130:AJ193" si="23">IF(F130="katAB",IF(AB130="A","katB","katA"),F130)</f>
        <v>katA</v>
      </c>
      <c r="AK130" s="43" t="str">
        <f t="shared" si="19"/>
        <v>N</v>
      </c>
      <c r="AL130" s="43" t="str">
        <f t="shared" si="20"/>
        <v>N</v>
      </c>
      <c r="AM130" s="43">
        <f>(COUNTIFS(OBECaZSJaAM!AG:AG,"A",OBECaZSJaAM!Y:Y,D130))+(COUNTIFS(OBECaZSJaAM!AH:AH,"A",OBECaZSJaAM!Y:Y,D130))-((COUNTIFS(OBECaZSJaAM!AG:AG,"A",OBECaZSJaAM!AI:AI,"OBAM",OBECaZSJaAM!Y:Y,zdroj!D130)+(COUNTIFS(OBECaZSJaAM!AG:AG,"A",OBECaZSJaAM!AI:AI,"OSTAM",OBECaZSJaAM!Y:Y,zdroj!D130)))+(COUNTIFS(OBECaZSJaAM!AH:AH,"A",OBECaZSJaAM!AI:AI,"OBAM",OBECaZSJaAM!Y:Y,zdroj!D130)+(COUNTIFS(OBECaZSJaAM!AH:AH,"A",OBECaZSJaAM!AI:AI,"OSTAM",OBECaZSJaAM!Y:Y,zdroj!D130))))</f>
        <v>0</v>
      </c>
      <c r="AN130" s="43" t="str">
        <f t="shared" ref="AN130:AN193" si="24">IF(AM130&gt;(K130/2),"POKRYTA VĚTŠINA SEAM","NEPOKRYTA VĚTŠINA SEAM")</f>
        <v>NEPOKRYTA VĚTŠINA SEAM</v>
      </c>
      <c r="AO130" s="43" t="str">
        <f t="shared" si="21"/>
        <v>katA</v>
      </c>
    </row>
    <row r="131" spans="1:41" x14ac:dyDescent="0.25">
      <c r="A131" s="43">
        <v>10</v>
      </c>
      <c r="B131" s="43" t="s">
        <v>634</v>
      </c>
      <c r="C131" s="43">
        <v>30210</v>
      </c>
      <c r="D131" s="43" t="s">
        <v>637</v>
      </c>
      <c r="E131" s="43" t="s">
        <v>462</v>
      </c>
      <c r="F131" s="43" t="s">
        <v>231</v>
      </c>
      <c r="G131">
        <v>69</v>
      </c>
      <c r="H131">
        <v>1</v>
      </c>
      <c r="I131">
        <v>1</v>
      </c>
      <c r="J131">
        <v>65</v>
      </c>
      <c r="K131">
        <v>4</v>
      </c>
      <c r="L131" s="43">
        <f>(COUNTIFS(OBECaZSJaAM!AG:AG,"A",OBECaZSJaAM!AJ:AJ,"ZPŮSOBILÉ",OBECaZSJaAM!Y:Y,zdroj!D131))+(COUNTIFS(OBECaZSJaAM!AH:AH,"A",OBECaZSJaAM!AJ:AJ,"ZPŮSOBILÉ",OBECaZSJaAM!Y:Y,zdroj!D131))</f>
        <v>0</v>
      </c>
      <c r="M131" s="43">
        <f>COUNTIFS(OBECaZSJaAM!AG:AG,"A",OBECaZSJaAM!AJ:AJ,"ZPŮSOBILÉ",OBECaZSJaAM!Y:Y,zdroj!D131)</f>
        <v>0</v>
      </c>
      <c r="N131" s="43">
        <f>COUNTIFS(OBECaZSJaAM!AH:AH,"A",OBECaZSJaAM!AJ:AJ,"ZPŮSOBILÉ",OBECaZSJaAM!Y:Y,zdroj!D131)</f>
        <v>0</v>
      </c>
      <c r="O131" s="43">
        <f t="shared" ref="O131:O194" si="25">R131+S131+T131+U131+V131+W131+X131+Y131</f>
        <v>0</v>
      </c>
      <c r="P131" s="43">
        <f t="shared" ref="P131:P194" si="26">R131+S131+T131+U131</f>
        <v>0</v>
      </c>
      <c r="Q131" s="43">
        <f t="shared" ref="Q131:Q194" si="27">V131+W131+X131+Y131</f>
        <v>0</v>
      </c>
      <c r="R131" s="43">
        <f>COUNTIFS(OBECaZSJaAM!AG:AG,"A",OBECaZSJaAM!Y:Y,D131,OBECaZSJaAM!AI:AI,"*OBAM*")</f>
        <v>0</v>
      </c>
      <c r="S131" s="43">
        <f>COUNTIFS(OBECaZSJaAM!AG:AG,"A",OBECaZSJaAM!Y:Y,D131,OBECaZSJaAM!AI:AI,"*POAM*")</f>
        <v>0</v>
      </c>
      <c r="T131" s="43">
        <f>COUNTIFS(OBECaZSJaAM!AG:AG,"A",OBECaZSJaAM!Y:Y,D131,OBECaZSJaAM!AI:AI,"*OVMAM*")</f>
        <v>0</v>
      </c>
      <c r="U131" s="43">
        <f>COUNTIFS(OBECaZSJaAM!AG:AG,"A",OBECaZSJaAM!Y:Y,D131,OBECaZSJaAM!AI:AI,"*SOCAM*")</f>
        <v>0</v>
      </c>
      <c r="V131" s="43">
        <f>COUNTIFS(OBECaZSJaAM!AH:AH,"A",OBECaZSJaAM!Y:Y,D131,OBECaZSJaAM!AI:AI,"*OBAM*")</f>
        <v>0</v>
      </c>
      <c r="W131" s="43">
        <f>COUNTIFS(OBECaZSJaAM!AH:AH,"A",OBECaZSJaAM!Y:Y,D131,OBECaZSJaAM!AI:AI,"*POAM*")</f>
        <v>0</v>
      </c>
      <c r="X131" s="43">
        <f>COUNTIFS(OBECaZSJaAM!AH:AH,"A",OBECaZSJaAM!Y:Y,D131,OBECaZSJaAM!AI:AI,"*OVMAM*")</f>
        <v>0</v>
      </c>
      <c r="Y131" s="43">
        <f>COUNTIFS(OBECaZSJaAM!AH:AH,"A",OBECaZSJaAM!Y:Y,D131,OBECaZSJaAM!AI:AI,"*SOCAM*")</f>
        <v>0</v>
      </c>
      <c r="Z131" s="46">
        <f t="shared" si="22"/>
        <v>1.45</v>
      </c>
      <c r="AA131" s="46">
        <f t="shared" ref="AA131:AA194" si="28">IFERROR(ROUND((I131+L131)/G131*100,2),"-")</f>
        <v>1.45</v>
      </c>
      <c r="AB131" s="43">
        <f>VLOOKUP(D131,OBECaZSJaAM!K:T,10,0)</f>
        <v>0</v>
      </c>
      <c r="AC131" s="43" t="str">
        <f t="shared" ref="AC131:AC194" si="29">IF(AB131="A","=H2-I2","0")</f>
        <v>0</v>
      </c>
      <c r="AD131" s="43">
        <f>VLOOKUP(D131,OBECaZSJaAM!K:V,12,0)</f>
        <v>0</v>
      </c>
      <c r="AE131" s="43">
        <f>VLOOKUP(D131,OBECaZSJaAM!K:W,13,0)</f>
        <v>0</v>
      </c>
      <c r="AF131" s="43">
        <f>(COUNTIFS(OBECaZSJaAM!AG:AG,"A",OBECaZSJaAM!Y:Y,D131,OBECaZSJaAM!AI:AI,"*OBAM*"))+(COUNTIFS(OBECaZSJaAM!AH:AH,"A",OBECaZSJaAM!Y:Y,D131,OBECaZSJaAM!AI:AI,"*OBAM*"))</f>
        <v>0</v>
      </c>
      <c r="AG131" s="43">
        <f>COUNTIFS(OBECaZSJaAM!AG:AG,"A",OBECaZSJaAM!Y:Y,D131,OBECaZSJaAM!AI:AI,"*POAM*")+(COUNTIFS(OBECaZSJaAM!AH:AH,"A",OBECaZSJaAM!Y:Y,D131,OBECaZSJaAM!AI:AI,"*POAM*"))+(COUNTIFS(OBECaZSJaAM!AG:AG,"A",OBECaZSJaAM!Y:Y,D131,OBECaZSJaAM!AI:AI,"*OVMAM*")+(COUNTIFS(OBECaZSJaAM!AH:AH,"A",OBECaZSJaAM!Y:Y,D131,OBECaZSJaAM!AI:AI,"*OVMAM*"))+COUNTIFS(OBECaZSJaAM!AG:AG,"A",OBECaZSJaAM!Y:Y,D131,OBECaZSJaAM!AI:AI,"*SOCAM*")+(COUNTIFS(OBECaZSJaAM!AH:AH,"A",OBECaZSJaAM!Y:Y,D131,OBECaZSJaAM!AI:AI,"*SOCAM*")))</f>
        <v>0</v>
      </c>
      <c r="AH131" s="43">
        <f>(VLOOKUP(D131,OBECaZSJaAM!K:O,5,0))</f>
        <v>0</v>
      </c>
      <c r="AI131" s="43" t="str">
        <f>IFERROR(VLOOKUP(B131,OBECaZSJaAM!A:F,6,0),"")</f>
        <v/>
      </c>
      <c r="AJ131" s="43" t="str">
        <f t="shared" si="23"/>
        <v>katB</v>
      </c>
      <c r="AK131" s="43" t="str">
        <f t="shared" ref="AK131:AK194" si="30">IF(P131&gt;0,"A","N")</f>
        <v>N</v>
      </c>
      <c r="AL131" s="43" t="str">
        <f t="shared" ref="AL131:AL194" si="31">IF(Q131&gt;0,"A","N")</f>
        <v>N</v>
      </c>
      <c r="AM131" s="43">
        <f>(COUNTIFS(OBECaZSJaAM!AG:AG,"A",OBECaZSJaAM!Y:Y,D131))+(COUNTIFS(OBECaZSJaAM!AH:AH,"A",OBECaZSJaAM!Y:Y,D131))-((COUNTIFS(OBECaZSJaAM!AG:AG,"A",OBECaZSJaAM!AI:AI,"OBAM",OBECaZSJaAM!Y:Y,zdroj!D131)+(COUNTIFS(OBECaZSJaAM!AG:AG,"A",OBECaZSJaAM!AI:AI,"OSTAM",OBECaZSJaAM!Y:Y,zdroj!D131)))+(COUNTIFS(OBECaZSJaAM!AH:AH,"A",OBECaZSJaAM!AI:AI,"OBAM",OBECaZSJaAM!Y:Y,zdroj!D131)+(COUNTIFS(OBECaZSJaAM!AH:AH,"A",OBECaZSJaAM!AI:AI,"OSTAM",OBECaZSJaAM!Y:Y,zdroj!D131))))</f>
        <v>0</v>
      </c>
      <c r="AN131" s="43" t="str">
        <f t="shared" si="24"/>
        <v>NEPOKRYTA VĚTŠINA SEAM</v>
      </c>
      <c r="AO131" s="43" t="str">
        <f t="shared" ref="AO131:AO194" si="32">IF(AB131="A","katA",AJ131)</f>
        <v>katB</v>
      </c>
    </row>
    <row r="132" spans="1:41" x14ac:dyDescent="0.25">
      <c r="A132" s="43">
        <v>10</v>
      </c>
      <c r="B132" s="43" t="s">
        <v>638</v>
      </c>
      <c r="C132" s="43">
        <v>65609</v>
      </c>
      <c r="D132" s="43" t="s">
        <v>639</v>
      </c>
      <c r="E132" s="43" t="s">
        <v>462</v>
      </c>
      <c r="F132" s="43" t="s">
        <v>226</v>
      </c>
      <c r="G132">
        <v>89</v>
      </c>
      <c r="H132">
        <v>53</v>
      </c>
      <c r="I132">
        <v>53</v>
      </c>
      <c r="J132">
        <v>81</v>
      </c>
      <c r="K132">
        <v>8</v>
      </c>
      <c r="L132" s="43">
        <f>(COUNTIFS(OBECaZSJaAM!AG:AG,"A",OBECaZSJaAM!AJ:AJ,"ZPŮSOBILÉ",OBECaZSJaAM!Y:Y,zdroj!D132))+(COUNTIFS(OBECaZSJaAM!AH:AH,"A",OBECaZSJaAM!AJ:AJ,"ZPŮSOBILÉ",OBECaZSJaAM!Y:Y,zdroj!D132))</f>
        <v>0</v>
      </c>
      <c r="M132" s="43">
        <f>COUNTIFS(OBECaZSJaAM!AG:AG,"A",OBECaZSJaAM!AJ:AJ,"ZPŮSOBILÉ",OBECaZSJaAM!Y:Y,zdroj!D132)</f>
        <v>0</v>
      </c>
      <c r="N132" s="43">
        <f>COUNTIFS(OBECaZSJaAM!AH:AH,"A",OBECaZSJaAM!AJ:AJ,"ZPŮSOBILÉ",OBECaZSJaAM!Y:Y,zdroj!D132)</f>
        <v>0</v>
      </c>
      <c r="O132" s="43">
        <f t="shared" si="25"/>
        <v>0</v>
      </c>
      <c r="P132" s="43">
        <f t="shared" si="26"/>
        <v>0</v>
      </c>
      <c r="Q132" s="43">
        <f t="shared" si="27"/>
        <v>0</v>
      </c>
      <c r="R132" s="43">
        <f>COUNTIFS(OBECaZSJaAM!AG:AG,"A",OBECaZSJaAM!Y:Y,D132,OBECaZSJaAM!AI:AI,"*OBAM*")</f>
        <v>0</v>
      </c>
      <c r="S132" s="43">
        <f>COUNTIFS(OBECaZSJaAM!AG:AG,"A",OBECaZSJaAM!Y:Y,D132,OBECaZSJaAM!AI:AI,"*POAM*")</f>
        <v>0</v>
      </c>
      <c r="T132" s="43">
        <f>COUNTIFS(OBECaZSJaAM!AG:AG,"A",OBECaZSJaAM!Y:Y,D132,OBECaZSJaAM!AI:AI,"*OVMAM*")</f>
        <v>0</v>
      </c>
      <c r="U132" s="43">
        <f>COUNTIFS(OBECaZSJaAM!AG:AG,"A",OBECaZSJaAM!Y:Y,D132,OBECaZSJaAM!AI:AI,"*SOCAM*")</f>
        <v>0</v>
      </c>
      <c r="V132" s="43">
        <f>COUNTIFS(OBECaZSJaAM!AH:AH,"A",OBECaZSJaAM!Y:Y,D132,OBECaZSJaAM!AI:AI,"*OBAM*")</f>
        <v>0</v>
      </c>
      <c r="W132" s="43">
        <f>COUNTIFS(OBECaZSJaAM!AH:AH,"A",OBECaZSJaAM!Y:Y,D132,OBECaZSJaAM!AI:AI,"*POAM*")</f>
        <v>0</v>
      </c>
      <c r="X132" s="43">
        <f>COUNTIFS(OBECaZSJaAM!AH:AH,"A",OBECaZSJaAM!Y:Y,D132,OBECaZSJaAM!AI:AI,"*OVMAM*")</f>
        <v>0</v>
      </c>
      <c r="Y132" s="43">
        <f>COUNTIFS(OBECaZSJaAM!AH:AH,"A",OBECaZSJaAM!Y:Y,D132,OBECaZSJaAM!AI:AI,"*SOCAM*")</f>
        <v>0</v>
      </c>
      <c r="Z132" s="46">
        <f t="shared" si="22"/>
        <v>59.55</v>
      </c>
      <c r="AA132" s="46">
        <f t="shared" si="28"/>
        <v>59.55</v>
      </c>
      <c r="AB132" s="43">
        <f>VLOOKUP(D132,OBECaZSJaAM!K:T,10,0)</f>
        <v>0</v>
      </c>
      <c r="AC132" s="43" t="str">
        <f t="shared" si="29"/>
        <v>0</v>
      </c>
      <c r="AD132" s="43">
        <f>VLOOKUP(D132,OBECaZSJaAM!K:V,12,0)</f>
        <v>0</v>
      </c>
      <c r="AE132" s="43">
        <f>VLOOKUP(D132,OBECaZSJaAM!K:W,13,0)</f>
        <v>0</v>
      </c>
      <c r="AF132" s="43">
        <f>(COUNTIFS(OBECaZSJaAM!AG:AG,"A",OBECaZSJaAM!Y:Y,D132,OBECaZSJaAM!AI:AI,"*OBAM*"))+(COUNTIFS(OBECaZSJaAM!AH:AH,"A",OBECaZSJaAM!Y:Y,D132,OBECaZSJaAM!AI:AI,"*OBAM*"))</f>
        <v>0</v>
      </c>
      <c r="AG132" s="43">
        <f>COUNTIFS(OBECaZSJaAM!AG:AG,"A",OBECaZSJaAM!Y:Y,D132,OBECaZSJaAM!AI:AI,"*POAM*")+(COUNTIFS(OBECaZSJaAM!AH:AH,"A",OBECaZSJaAM!Y:Y,D132,OBECaZSJaAM!AI:AI,"*POAM*"))+(COUNTIFS(OBECaZSJaAM!AG:AG,"A",OBECaZSJaAM!Y:Y,D132,OBECaZSJaAM!AI:AI,"*OVMAM*")+(COUNTIFS(OBECaZSJaAM!AH:AH,"A",OBECaZSJaAM!Y:Y,D132,OBECaZSJaAM!AI:AI,"*OVMAM*"))+COUNTIFS(OBECaZSJaAM!AG:AG,"A",OBECaZSJaAM!Y:Y,D132,OBECaZSJaAM!AI:AI,"*SOCAM*")+(COUNTIFS(OBECaZSJaAM!AH:AH,"A",OBECaZSJaAM!Y:Y,D132,OBECaZSJaAM!AI:AI,"*SOCAM*")))</f>
        <v>0</v>
      </c>
      <c r="AH132" s="43">
        <f>(VLOOKUP(D132,OBECaZSJaAM!K:O,5,0))</f>
        <v>0</v>
      </c>
      <c r="AI132" s="43" t="str">
        <f>IFERROR(VLOOKUP(B132,OBECaZSJaAM!A:F,6,0),"")</f>
        <v/>
      </c>
      <c r="AJ132" s="43" t="str">
        <f t="shared" si="23"/>
        <v>katC</v>
      </c>
      <c r="AK132" s="43" t="str">
        <f t="shared" si="30"/>
        <v>N</v>
      </c>
      <c r="AL132" s="43" t="str">
        <f t="shared" si="31"/>
        <v>N</v>
      </c>
      <c r="AM132" s="43">
        <f>(COUNTIFS(OBECaZSJaAM!AG:AG,"A",OBECaZSJaAM!Y:Y,D132))+(COUNTIFS(OBECaZSJaAM!AH:AH,"A",OBECaZSJaAM!Y:Y,D132))-((COUNTIFS(OBECaZSJaAM!AG:AG,"A",OBECaZSJaAM!AI:AI,"OBAM",OBECaZSJaAM!Y:Y,zdroj!D132)+(COUNTIFS(OBECaZSJaAM!AG:AG,"A",OBECaZSJaAM!AI:AI,"OSTAM",OBECaZSJaAM!Y:Y,zdroj!D132)))+(COUNTIFS(OBECaZSJaAM!AH:AH,"A",OBECaZSJaAM!AI:AI,"OBAM",OBECaZSJaAM!Y:Y,zdroj!D132)+(COUNTIFS(OBECaZSJaAM!AH:AH,"A",OBECaZSJaAM!AI:AI,"OSTAM",OBECaZSJaAM!Y:Y,zdroj!D132))))</f>
        <v>0</v>
      </c>
      <c r="AN132" s="43" t="str">
        <f t="shared" si="24"/>
        <v>NEPOKRYTA VĚTŠINA SEAM</v>
      </c>
      <c r="AO132" s="43" t="str">
        <f t="shared" si="32"/>
        <v>katC</v>
      </c>
    </row>
    <row r="133" spans="1:41" x14ac:dyDescent="0.25">
      <c r="A133" s="43">
        <v>10</v>
      </c>
      <c r="B133" s="43" t="s">
        <v>638</v>
      </c>
      <c r="C133" s="43">
        <v>111091</v>
      </c>
      <c r="D133" s="43" t="s">
        <v>640</v>
      </c>
      <c r="E133" s="43" t="s">
        <v>462</v>
      </c>
      <c r="F133" s="43" t="s">
        <v>231</v>
      </c>
      <c r="G133">
        <v>179</v>
      </c>
      <c r="H133">
        <v>13</v>
      </c>
      <c r="I133">
        <v>13</v>
      </c>
      <c r="J133">
        <v>157</v>
      </c>
      <c r="K133">
        <v>22</v>
      </c>
      <c r="L133" s="43">
        <f>(COUNTIFS(OBECaZSJaAM!AG:AG,"A",OBECaZSJaAM!AJ:AJ,"ZPŮSOBILÉ",OBECaZSJaAM!Y:Y,zdroj!D133))+(COUNTIFS(OBECaZSJaAM!AH:AH,"A",OBECaZSJaAM!AJ:AJ,"ZPŮSOBILÉ",OBECaZSJaAM!Y:Y,zdroj!D133))</f>
        <v>0</v>
      </c>
      <c r="M133" s="43">
        <f>COUNTIFS(OBECaZSJaAM!AG:AG,"A",OBECaZSJaAM!AJ:AJ,"ZPŮSOBILÉ",OBECaZSJaAM!Y:Y,zdroj!D133)</f>
        <v>0</v>
      </c>
      <c r="N133" s="43">
        <f>COUNTIFS(OBECaZSJaAM!AH:AH,"A",OBECaZSJaAM!AJ:AJ,"ZPŮSOBILÉ",OBECaZSJaAM!Y:Y,zdroj!D133)</f>
        <v>0</v>
      </c>
      <c r="O133" s="43">
        <f t="shared" si="25"/>
        <v>0</v>
      </c>
      <c r="P133" s="43">
        <f t="shared" si="26"/>
        <v>0</v>
      </c>
      <c r="Q133" s="43">
        <f t="shared" si="27"/>
        <v>0</v>
      </c>
      <c r="R133" s="43">
        <f>COUNTIFS(OBECaZSJaAM!AG:AG,"A",OBECaZSJaAM!Y:Y,D133,OBECaZSJaAM!AI:AI,"*OBAM*")</f>
        <v>0</v>
      </c>
      <c r="S133" s="43">
        <f>COUNTIFS(OBECaZSJaAM!AG:AG,"A",OBECaZSJaAM!Y:Y,D133,OBECaZSJaAM!AI:AI,"*POAM*")</f>
        <v>0</v>
      </c>
      <c r="T133" s="43">
        <f>COUNTIFS(OBECaZSJaAM!AG:AG,"A",OBECaZSJaAM!Y:Y,D133,OBECaZSJaAM!AI:AI,"*OVMAM*")</f>
        <v>0</v>
      </c>
      <c r="U133" s="43">
        <f>COUNTIFS(OBECaZSJaAM!AG:AG,"A",OBECaZSJaAM!Y:Y,D133,OBECaZSJaAM!AI:AI,"*SOCAM*")</f>
        <v>0</v>
      </c>
      <c r="V133" s="43">
        <f>COUNTIFS(OBECaZSJaAM!AH:AH,"A",OBECaZSJaAM!Y:Y,D133,OBECaZSJaAM!AI:AI,"*OBAM*")</f>
        <v>0</v>
      </c>
      <c r="W133" s="43">
        <f>COUNTIFS(OBECaZSJaAM!AH:AH,"A",OBECaZSJaAM!Y:Y,D133,OBECaZSJaAM!AI:AI,"*POAM*")</f>
        <v>0</v>
      </c>
      <c r="X133" s="43">
        <f>COUNTIFS(OBECaZSJaAM!AH:AH,"A",OBECaZSJaAM!Y:Y,D133,OBECaZSJaAM!AI:AI,"*OVMAM*")</f>
        <v>0</v>
      </c>
      <c r="Y133" s="43">
        <f>COUNTIFS(OBECaZSJaAM!AH:AH,"A",OBECaZSJaAM!Y:Y,D133,OBECaZSJaAM!AI:AI,"*SOCAM*")</f>
        <v>0</v>
      </c>
      <c r="Z133" s="46">
        <f t="shared" si="22"/>
        <v>7.26</v>
      </c>
      <c r="AA133" s="46">
        <f t="shared" si="28"/>
        <v>7.26</v>
      </c>
      <c r="AB133" s="43">
        <f>VLOOKUP(D133,OBECaZSJaAM!K:T,10,0)</f>
        <v>0</v>
      </c>
      <c r="AC133" s="43" t="str">
        <f t="shared" si="29"/>
        <v>0</v>
      </c>
      <c r="AD133" s="43">
        <f>VLOOKUP(D133,OBECaZSJaAM!K:V,12,0)</f>
        <v>0</v>
      </c>
      <c r="AE133" s="43">
        <f>VLOOKUP(D133,OBECaZSJaAM!K:W,13,0)</f>
        <v>0</v>
      </c>
      <c r="AF133" s="43">
        <f>(COUNTIFS(OBECaZSJaAM!AG:AG,"A",OBECaZSJaAM!Y:Y,D133,OBECaZSJaAM!AI:AI,"*OBAM*"))+(COUNTIFS(OBECaZSJaAM!AH:AH,"A",OBECaZSJaAM!Y:Y,D133,OBECaZSJaAM!AI:AI,"*OBAM*"))</f>
        <v>0</v>
      </c>
      <c r="AG133" s="43">
        <f>COUNTIFS(OBECaZSJaAM!AG:AG,"A",OBECaZSJaAM!Y:Y,D133,OBECaZSJaAM!AI:AI,"*POAM*")+(COUNTIFS(OBECaZSJaAM!AH:AH,"A",OBECaZSJaAM!Y:Y,D133,OBECaZSJaAM!AI:AI,"*POAM*"))+(COUNTIFS(OBECaZSJaAM!AG:AG,"A",OBECaZSJaAM!Y:Y,D133,OBECaZSJaAM!AI:AI,"*OVMAM*")+(COUNTIFS(OBECaZSJaAM!AH:AH,"A",OBECaZSJaAM!Y:Y,D133,OBECaZSJaAM!AI:AI,"*OVMAM*"))+COUNTIFS(OBECaZSJaAM!AG:AG,"A",OBECaZSJaAM!Y:Y,D133,OBECaZSJaAM!AI:AI,"*SOCAM*")+(COUNTIFS(OBECaZSJaAM!AH:AH,"A",OBECaZSJaAM!Y:Y,D133,OBECaZSJaAM!AI:AI,"*SOCAM*")))</f>
        <v>0</v>
      </c>
      <c r="AH133" s="43">
        <f>(VLOOKUP(D133,OBECaZSJaAM!K:O,5,0))</f>
        <v>0</v>
      </c>
      <c r="AI133" s="43" t="str">
        <f>IFERROR(VLOOKUP(B133,OBECaZSJaAM!A:F,6,0),"")</f>
        <v/>
      </c>
      <c r="AJ133" s="43" t="str">
        <f t="shared" si="23"/>
        <v>katB</v>
      </c>
      <c r="AK133" s="43" t="str">
        <f t="shared" si="30"/>
        <v>N</v>
      </c>
      <c r="AL133" s="43" t="str">
        <f t="shared" si="31"/>
        <v>N</v>
      </c>
      <c r="AM133" s="43">
        <f>(COUNTIFS(OBECaZSJaAM!AG:AG,"A",OBECaZSJaAM!Y:Y,D133))+(COUNTIFS(OBECaZSJaAM!AH:AH,"A",OBECaZSJaAM!Y:Y,D133))-((COUNTIFS(OBECaZSJaAM!AG:AG,"A",OBECaZSJaAM!AI:AI,"OBAM",OBECaZSJaAM!Y:Y,zdroj!D133)+(COUNTIFS(OBECaZSJaAM!AG:AG,"A",OBECaZSJaAM!AI:AI,"OSTAM",OBECaZSJaAM!Y:Y,zdroj!D133)))+(COUNTIFS(OBECaZSJaAM!AH:AH,"A",OBECaZSJaAM!AI:AI,"OBAM",OBECaZSJaAM!Y:Y,zdroj!D133)+(COUNTIFS(OBECaZSJaAM!AH:AH,"A",OBECaZSJaAM!AI:AI,"OSTAM",OBECaZSJaAM!Y:Y,zdroj!D133))))</f>
        <v>0</v>
      </c>
      <c r="AN133" s="43" t="str">
        <f t="shared" si="24"/>
        <v>NEPOKRYTA VĚTŠINA SEAM</v>
      </c>
      <c r="AO133" s="43" t="str">
        <f t="shared" si="32"/>
        <v>katB</v>
      </c>
    </row>
    <row r="134" spans="1:41" x14ac:dyDescent="0.25">
      <c r="A134" s="43">
        <v>10</v>
      </c>
      <c r="B134" s="43" t="s">
        <v>641</v>
      </c>
      <c r="C134" s="43">
        <v>113123</v>
      </c>
      <c r="D134" s="43" t="s">
        <v>642</v>
      </c>
      <c r="E134" s="43" t="s">
        <v>462</v>
      </c>
      <c r="F134" s="43" t="s">
        <v>231</v>
      </c>
      <c r="G134">
        <v>76</v>
      </c>
      <c r="H134">
        <v>0</v>
      </c>
      <c r="I134">
        <v>0</v>
      </c>
      <c r="J134">
        <v>69</v>
      </c>
      <c r="K134">
        <v>7</v>
      </c>
      <c r="L134" s="43">
        <f>(COUNTIFS(OBECaZSJaAM!AG:AG,"A",OBECaZSJaAM!AJ:AJ,"ZPŮSOBILÉ",OBECaZSJaAM!Y:Y,zdroj!D134))+(COUNTIFS(OBECaZSJaAM!AH:AH,"A",OBECaZSJaAM!AJ:AJ,"ZPŮSOBILÉ",OBECaZSJaAM!Y:Y,zdroj!D134))</f>
        <v>0</v>
      </c>
      <c r="M134" s="43">
        <f>COUNTIFS(OBECaZSJaAM!AG:AG,"A",OBECaZSJaAM!AJ:AJ,"ZPŮSOBILÉ",OBECaZSJaAM!Y:Y,zdroj!D134)</f>
        <v>0</v>
      </c>
      <c r="N134" s="43">
        <f>COUNTIFS(OBECaZSJaAM!AH:AH,"A",OBECaZSJaAM!AJ:AJ,"ZPŮSOBILÉ",OBECaZSJaAM!Y:Y,zdroj!D134)</f>
        <v>0</v>
      </c>
      <c r="O134" s="43">
        <f t="shared" si="25"/>
        <v>0</v>
      </c>
      <c r="P134" s="43">
        <f t="shared" si="26"/>
        <v>0</v>
      </c>
      <c r="Q134" s="43">
        <f t="shared" si="27"/>
        <v>0</v>
      </c>
      <c r="R134" s="43">
        <f>COUNTIFS(OBECaZSJaAM!AG:AG,"A",OBECaZSJaAM!Y:Y,D134,OBECaZSJaAM!AI:AI,"*OBAM*")</f>
        <v>0</v>
      </c>
      <c r="S134" s="43">
        <f>COUNTIFS(OBECaZSJaAM!AG:AG,"A",OBECaZSJaAM!Y:Y,D134,OBECaZSJaAM!AI:AI,"*POAM*")</f>
        <v>0</v>
      </c>
      <c r="T134" s="43">
        <f>COUNTIFS(OBECaZSJaAM!AG:AG,"A",OBECaZSJaAM!Y:Y,D134,OBECaZSJaAM!AI:AI,"*OVMAM*")</f>
        <v>0</v>
      </c>
      <c r="U134" s="43">
        <f>COUNTIFS(OBECaZSJaAM!AG:AG,"A",OBECaZSJaAM!Y:Y,D134,OBECaZSJaAM!AI:AI,"*SOCAM*")</f>
        <v>0</v>
      </c>
      <c r="V134" s="43">
        <f>COUNTIFS(OBECaZSJaAM!AH:AH,"A",OBECaZSJaAM!Y:Y,D134,OBECaZSJaAM!AI:AI,"*OBAM*")</f>
        <v>0</v>
      </c>
      <c r="W134" s="43">
        <f>COUNTIFS(OBECaZSJaAM!AH:AH,"A",OBECaZSJaAM!Y:Y,D134,OBECaZSJaAM!AI:AI,"*POAM*")</f>
        <v>0</v>
      </c>
      <c r="X134" s="43">
        <f>COUNTIFS(OBECaZSJaAM!AH:AH,"A",OBECaZSJaAM!Y:Y,D134,OBECaZSJaAM!AI:AI,"*OVMAM*")</f>
        <v>0</v>
      </c>
      <c r="Y134" s="43">
        <f>COUNTIFS(OBECaZSJaAM!AH:AH,"A",OBECaZSJaAM!Y:Y,D134,OBECaZSJaAM!AI:AI,"*SOCAM*")</f>
        <v>0</v>
      </c>
      <c r="Z134" s="46">
        <f t="shared" si="22"/>
        <v>0</v>
      </c>
      <c r="AA134" s="46">
        <f t="shared" si="28"/>
        <v>0</v>
      </c>
      <c r="AB134" s="43">
        <f>VLOOKUP(D134,OBECaZSJaAM!K:T,10,0)</f>
        <v>0</v>
      </c>
      <c r="AC134" s="43" t="str">
        <f t="shared" si="29"/>
        <v>0</v>
      </c>
      <c r="AD134" s="43">
        <f>VLOOKUP(D134,OBECaZSJaAM!K:V,12,0)</f>
        <v>0</v>
      </c>
      <c r="AE134" s="43">
        <f>VLOOKUP(D134,OBECaZSJaAM!K:W,13,0)</f>
        <v>0</v>
      </c>
      <c r="AF134" s="43">
        <f>(COUNTIFS(OBECaZSJaAM!AG:AG,"A",OBECaZSJaAM!Y:Y,D134,OBECaZSJaAM!AI:AI,"*OBAM*"))+(COUNTIFS(OBECaZSJaAM!AH:AH,"A",OBECaZSJaAM!Y:Y,D134,OBECaZSJaAM!AI:AI,"*OBAM*"))</f>
        <v>0</v>
      </c>
      <c r="AG134" s="43">
        <f>COUNTIFS(OBECaZSJaAM!AG:AG,"A",OBECaZSJaAM!Y:Y,D134,OBECaZSJaAM!AI:AI,"*POAM*")+(COUNTIFS(OBECaZSJaAM!AH:AH,"A",OBECaZSJaAM!Y:Y,D134,OBECaZSJaAM!AI:AI,"*POAM*"))+(COUNTIFS(OBECaZSJaAM!AG:AG,"A",OBECaZSJaAM!Y:Y,D134,OBECaZSJaAM!AI:AI,"*OVMAM*")+(COUNTIFS(OBECaZSJaAM!AH:AH,"A",OBECaZSJaAM!Y:Y,D134,OBECaZSJaAM!AI:AI,"*OVMAM*"))+COUNTIFS(OBECaZSJaAM!AG:AG,"A",OBECaZSJaAM!Y:Y,D134,OBECaZSJaAM!AI:AI,"*SOCAM*")+(COUNTIFS(OBECaZSJaAM!AH:AH,"A",OBECaZSJaAM!Y:Y,D134,OBECaZSJaAM!AI:AI,"*SOCAM*")))</f>
        <v>0</v>
      </c>
      <c r="AH134" s="43">
        <f>(VLOOKUP(D134,OBECaZSJaAM!K:O,5,0))</f>
        <v>0</v>
      </c>
      <c r="AI134" s="43" t="str">
        <f>IFERROR(VLOOKUP(B134,OBECaZSJaAM!A:F,6,0),"")</f>
        <v/>
      </c>
      <c r="AJ134" s="43" t="str">
        <f t="shared" si="23"/>
        <v>katB</v>
      </c>
      <c r="AK134" s="43" t="str">
        <f t="shared" si="30"/>
        <v>N</v>
      </c>
      <c r="AL134" s="43" t="str">
        <f t="shared" si="31"/>
        <v>N</v>
      </c>
      <c r="AM134" s="43">
        <f>(COUNTIFS(OBECaZSJaAM!AG:AG,"A",OBECaZSJaAM!Y:Y,D134))+(COUNTIFS(OBECaZSJaAM!AH:AH,"A",OBECaZSJaAM!Y:Y,D134))-((COUNTIFS(OBECaZSJaAM!AG:AG,"A",OBECaZSJaAM!AI:AI,"OBAM",OBECaZSJaAM!Y:Y,zdroj!D134)+(COUNTIFS(OBECaZSJaAM!AG:AG,"A",OBECaZSJaAM!AI:AI,"OSTAM",OBECaZSJaAM!Y:Y,zdroj!D134)))+(COUNTIFS(OBECaZSJaAM!AH:AH,"A",OBECaZSJaAM!AI:AI,"OBAM",OBECaZSJaAM!Y:Y,zdroj!D134)+(COUNTIFS(OBECaZSJaAM!AH:AH,"A",OBECaZSJaAM!AI:AI,"OSTAM",OBECaZSJaAM!Y:Y,zdroj!D134))))</f>
        <v>0</v>
      </c>
      <c r="AN134" s="43" t="str">
        <f t="shared" si="24"/>
        <v>NEPOKRYTA VĚTŠINA SEAM</v>
      </c>
      <c r="AO134" s="43" t="str">
        <f t="shared" si="32"/>
        <v>katB</v>
      </c>
    </row>
    <row r="135" spans="1:41" x14ac:dyDescent="0.25">
      <c r="A135" s="43">
        <v>10</v>
      </c>
      <c r="B135" s="43" t="s">
        <v>641</v>
      </c>
      <c r="C135" s="43">
        <v>97021</v>
      </c>
      <c r="D135" s="43" t="s">
        <v>643</v>
      </c>
      <c r="E135" s="43" t="s">
        <v>462</v>
      </c>
      <c r="F135" s="43" t="s">
        <v>231</v>
      </c>
      <c r="G135">
        <v>14</v>
      </c>
      <c r="H135">
        <v>0</v>
      </c>
      <c r="I135">
        <v>0</v>
      </c>
      <c r="J135">
        <v>13</v>
      </c>
      <c r="K135">
        <v>1</v>
      </c>
      <c r="L135" s="43">
        <f>(COUNTIFS(OBECaZSJaAM!AG:AG,"A",OBECaZSJaAM!AJ:AJ,"ZPŮSOBILÉ",OBECaZSJaAM!Y:Y,zdroj!D135))+(COUNTIFS(OBECaZSJaAM!AH:AH,"A",OBECaZSJaAM!AJ:AJ,"ZPŮSOBILÉ",OBECaZSJaAM!Y:Y,zdroj!D135))</f>
        <v>0</v>
      </c>
      <c r="M135" s="43">
        <f>COUNTIFS(OBECaZSJaAM!AG:AG,"A",OBECaZSJaAM!AJ:AJ,"ZPŮSOBILÉ",OBECaZSJaAM!Y:Y,zdroj!D135)</f>
        <v>0</v>
      </c>
      <c r="N135" s="43">
        <f>COUNTIFS(OBECaZSJaAM!AH:AH,"A",OBECaZSJaAM!AJ:AJ,"ZPŮSOBILÉ",OBECaZSJaAM!Y:Y,zdroj!D135)</f>
        <v>0</v>
      </c>
      <c r="O135" s="43">
        <f t="shared" si="25"/>
        <v>0</v>
      </c>
      <c r="P135" s="43">
        <f t="shared" si="26"/>
        <v>0</v>
      </c>
      <c r="Q135" s="43">
        <f t="shared" si="27"/>
        <v>0</v>
      </c>
      <c r="R135" s="43">
        <f>COUNTIFS(OBECaZSJaAM!AG:AG,"A",OBECaZSJaAM!Y:Y,D135,OBECaZSJaAM!AI:AI,"*OBAM*")</f>
        <v>0</v>
      </c>
      <c r="S135" s="43">
        <f>COUNTIFS(OBECaZSJaAM!AG:AG,"A",OBECaZSJaAM!Y:Y,D135,OBECaZSJaAM!AI:AI,"*POAM*")</f>
        <v>0</v>
      </c>
      <c r="T135" s="43">
        <f>COUNTIFS(OBECaZSJaAM!AG:AG,"A",OBECaZSJaAM!Y:Y,D135,OBECaZSJaAM!AI:AI,"*OVMAM*")</f>
        <v>0</v>
      </c>
      <c r="U135" s="43">
        <f>COUNTIFS(OBECaZSJaAM!AG:AG,"A",OBECaZSJaAM!Y:Y,D135,OBECaZSJaAM!AI:AI,"*SOCAM*")</f>
        <v>0</v>
      </c>
      <c r="V135" s="43">
        <f>COUNTIFS(OBECaZSJaAM!AH:AH,"A",OBECaZSJaAM!Y:Y,D135,OBECaZSJaAM!AI:AI,"*OBAM*")</f>
        <v>0</v>
      </c>
      <c r="W135" s="43">
        <f>COUNTIFS(OBECaZSJaAM!AH:AH,"A",OBECaZSJaAM!Y:Y,D135,OBECaZSJaAM!AI:AI,"*POAM*")</f>
        <v>0</v>
      </c>
      <c r="X135" s="43">
        <f>COUNTIFS(OBECaZSJaAM!AH:AH,"A",OBECaZSJaAM!Y:Y,D135,OBECaZSJaAM!AI:AI,"*OVMAM*")</f>
        <v>0</v>
      </c>
      <c r="Y135" s="43">
        <f>COUNTIFS(OBECaZSJaAM!AH:AH,"A",OBECaZSJaAM!Y:Y,D135,OBECaZSJaAM!AI:AI,"*SOCAM*")</f>
        <v>0</v>
      </c>
      <c r="Z135" s="46">
        <f t="shared" si="22"/>
        <v>0</v>
      </c>
      <c r="AA135" s="46">
        <f t="shared" si="28"/>
        <v>0</v>
      </c>
      <c r="AB135" s="43">
        <f>VLOOKUP(D135,OBECaZSJaAM!K:T,10,0)</f>
        <v>0</v>
      </c>
      <c r="AC135" s="43" t="str">
        <f t="shared" si="29"/>
        <v>0</v>
      </c>
      <c r="AD135" s="43">
        <f>VLOOKUP(D135,OBECaZSJaAM!K:V,12,0)</f>
        <v>0</v>
      </c>
      <c r="AE135" s="43">
        <f>VLOOKUP(D135,OBECaZSJaAM!K:W,13,0)</f>
        <v>0</v>
      </c>
      <c r="AF135" s="43">
        <f>(COUNTIFS(OBECaZSJaAM!AG:AG,"A",OBECaZSJaAM!Y:Y,D135,OBECaZSJaAM!AI:AI,"*OBAM*"))+(COUNTIFS(OBECaZSJaAM!AH:AH,"A",OBECaZSJaAM!Y:Y,D135,OBECaZSJaAM!AI:AI,"*OBAM*"))</f>
        <v>0</v>
      </c>
      <c r="AG135" s="43">
        <f>COUNTIFS(OBECaZSJaAM!AG:AG,"A",OBECaZSJaAM!Y:Y,D135,OBECaZSJaAM!AI:AI,"*POAM*")+(COUNTIFS(OBECaZSJaAM!AH:AH,"A",OBECaZSJaAM!Y:Y,D135,OBECaZSJaAM!AI:AI,"*POAM*"))+(COUNTIFS(OBECaZSJaAM!AG:AG,"A",OBECaZSJaAM!Y:Y,D135,OBECaZSJaAM!AI:AI,"*OVMAM*")+(COUNTIFS(OBECaZSJaAM!AH:AH,"A",OBECaZSJaAM!Y:Y,D135,OBECaZSJaAM!AI:AI,"*OVMAM*"))+COUNTIFS(OBECaZSJaAM!AG:AG,"A",OBECaZSJaAM!Y:Y,D135,OBECaZSJaAM!AI:AI,"*SOCAM*")+(COUNTIFS(OBECaZSJaAM!AH:AH,"A",OBECaZSJaAM!Y:Y,D135,OBECaZSJaAM!AI:AI,"*SOCAM*")))</f>
        <v>0</v>
      </c>
      <c r="AH135" s="43">
        <f>(VLOOKUP(D135,OBECaZSJaAM!K:O,5,0))</f>
        <v>0</v>
      </c>
      <c r="AI135" s="43" t="str">
        <f>IFERROR(VLOOKUP(B135,OBECaZSJaAM!A:F,6,0),"")</f>
        <v/>
      </c>
      <c r="AJ135" s="43" t="str">
        <f t="shared" si="23"/>
        <v>katB</v>
      </c>
      <c r="AK135" s="43" t="str">
        <f t="shared" si="30"/>
        <v>N</v>
      </c>
      <c r="AL135" s="43" t="str">
        <f t="shared" si="31"/>
        <v>N</v>
      </c>
      <c r="AM135" s="43">
        <f>(COUNTIFS(OBECaZSJaAM!AG:AG,"A",OBECaZSJaAM!Y:Y,D135))+(COUNTIFS(OBECaZSJaAM!AH:AH,"A",OBECaZSJaAM!Y:Y,D135))-((COUNTIFS(OBECaZSJaAM!AG:AG,"A",OBECaZSJaAM!AI:AI,"OBAM",OBECaZSJaAM!Y:Y,zdroj!D135)+(COUNTIFS(OBECaZSJaAM!AG:AG,"A",OBECaZSJaAM!AI:AI,"OSTAM",OBECaZSJaAM!Y:Y,zdroj!D135)))+(COUNTIFS(OBECaZSJaAM!AH:AH,"A",OBECaZSJaAM!AI:AI,"OBAM",OBECaZSJaAM!Y:Y,zdroj!D135)+(COUNTIFS(OBECaZSJaAM!AH:AH,"A",OBECaZSJaAM!AI:AI,"OSTAM",OBECaZSJaAM!Y:Y,zdroj!D135))))</f>
        <v>0</v>
      </c>
      <c r="AN135" s="43" t="str">
        <f t="shared" si="24"/>
        <v>NEPOKRYTA VĚTŠINA SEAM</v>
      </c>
      <c r="AO135" s="43" t="str">
        <f t="shared" si="32"/>
        <v>katB</v>
      </c>
    </row>
    <row r="136" spans="1:41" x14ac:dyDescent="0.25">
      <c r="A136" s="43">
        <v>10</v>
      </c>
      <c r="B136" s="43" t="s">
        <v>644</v>
      </c>
      <c r="C136" s="43">
        <v>116220</v>
      </c>
      <c r="D136" s="43" t="s">
        <v>645</v>
      </c>
      <c r="E136" s="43" t="s">
        <v>462</v>
      </c>
      <c r="F136" s="43" t="s">
        <v>224</v>
      </c>
      <c r="G136">
        <v>37</v>
      </c>
      <c r="H136">
        <v>11</v>
      </c>
      <c r="I136">
        <v>2</v>
      </c>
      <c r="J136">
        <v>17</v>
      </c>
      <c r="K136">
        <v>20</v>
      </c>
      <c r="L136" s="43">
        <f>(COUNTIFS(OBECaZSJaAM!AG:AG,"A",OBECaZSJaAM!AJ:AJ,"ZPŮSOBILÉ",OBECaZSJaAM!Y:Y,zdroj!D136))+(COUNTIFS(OBECaZSJaAM!AH:AH,"A",OBECaZSJaAM!AJ:AJ,"ZPŮSOBILÉ",OBECaZSJaAM!Y:Y,zdroj!D136))</f>
        <v>0</v>
      </c>
      <c r="M136" s="43">
        <f>COUNTIFS(OBECaZSJaAM!AG:AG,"A",OBECaZSJaAM!AJ:AJ,"ZPŮSOBILÉ",OBECaZSJaAM!Y:Y,zdroj!D136)</f>
        <v>0</v>
      </c>
      <c r="N136" s="43">
        <f>COUNTIFS(OBECaZSJaAM!AH:AH,"A",OBECaZSJaAM!AJ:AJ,"ZPŮSOBILÉ",OBECaZSJaAM!Y:Y,zdroj!D136)</f>
        <v>0</v>
      </c>
      <c r="O136" s="43">
        <f t="shared" si="25"/>
        <v>0</v>
      </c>
      <c r="P136" s="43">
        <f t="shared" si="26"/>
        <v>0</v>
      </c>
      <c r="Q136" s="43">
        <f t="shared" si="27"/>
        <v>0</v>
      </c>
      <c r="R136" s="43">
        <f>COUNTIFS(OBECaZSJaAM!AG:AG,"A",OBECaZSJaAM!Y:Y,D136,OBECaZSJaAM!AI:AI,"*OBAM*")</f>
        <v>0</v>
      </c>
      <c r="S136" s="43">
        <f>COUNTIFS(OBECaZSJaAM!AG:AG,"A",OBECaZSJaAM!Y:Y,D136,OBECaZSJaAM!AI:AI,"*POAM*")</f>
        <v>0</v>
      </c>
      <c r="T136" s="43">
        <f>COUNTIFS(OBECaZSJaAM!AG:AG,"A",OBECaZSJaAM!Y:Y,D136,OBECaZSJaAM!AI:AI,"*OVMAM*")</f>
        <v>0</v>
      </c>
      <c r="U136" s="43">
        <f>COUNTIFS(OBECaZSJaAM!AG:AG,"A",OBECaZSJaAM!Y:Y,D136,OBECaZSJaAM!AI:AI,"*SOCAM*")</f>
        <v>0</v>
      </c>
      <c r="V136" s="43">
        <f>COUNTIFS(OBECaZSJaAM!AH:AH,"A",OBECaZSJaAM!Y:Y,D136,OBECaZSJaAM!AI:AI,"*OBAM*")</f>
        <v>0</v>
      </c>
      <c r="W136" s="43">
        <f>COUNTIFS(OBECaZSJaAM!AH:AH,"A",OBECaZSJaAM!Y:Y,D136,OBECaZSJaAM!AI:AI,"*POAM*")</f>
        <v>0</v>
      </c>
      <c r="X136" s="43">
        <f>COUNTIFS(OBECaZSJaAM!AH:AH,"A",OBECaZSJaAM!Y:Y,D136,OBECaZSJaAM!AI:AI,"*OVMAM*")</f>
        <v>0</v>
      </c>
      <c r="Y136" s="43">
        <f>COUNTIFS(OBECaZSJaAM!AH:AH,"A",OBECaZSJaAM!Y:Y,D136,OBECaZSJaAM!AI:AI,"*SOCAM*")</f>
        <v>0</v>
      </c>
      <c r="Z136" s="46">
        <f t="shared" si="22"/>
        <v>29.73</v>
      </c>
      <c r="AA136" s="46">
        <f t="shared" si="28"/>
        <v>5.41</v>
      </c>
      <c r="AB136" s="43">
        <f>VLOOKUP(D136,OBECaZSJaAM!K:T,10,0)</f>
        <v>0</v>
      </c>
      <c r="AC136" s="43" t="str">
        <f t="shared" si="29"/>
        <v>0</v>
      </c>
      <c r="AD136" s="43">
        <f>VLOOKUP(D136,OBECaZSJaAM!K:V,12,0)</f>
        <v>0</v>
      </c>
      <c r="AE136" s="43">
        <f>VLOOKUP(D136,OBECaZSJaAM!K:W,13,0)</f>
        <v>0</v>
      </c>
      <c r="AF136" s="43">
        <f>(COUNTIFS(OBECaZSJaAM!AG:AG,"A",OBECaZSJaAM!Y:Y,D136,OBECaZSJaAM!AI:AI,"*OBAM*"))+(COUNTIFS(OBECaZSJaAM!AH:AH,"A",OBECaZSJaAM!Y:Y,D136,OBECaZSJaAM!AI:AI,"*OBAM*"))</f>
        <v>0</v>
      </c>
      <c r="AG136" s="43">
        <f>COUNTIFS(OBECaZSJaAM!AG:AG,"A",OBECaZSJaAM!Y:Y,D136,OBECaZSJaAM!AI:AI,"*POAM*")+(COUNTIFS(OBECaZSJaAM!AH:AH,"A",OBECaZSJaAM!Y:Y,D136,OBECaZSJaAM!AI:AI,"*POAM*"))+(COUNTIFS(OBECaZSJaAM!AG:AG,"A",OBECaZSJaAM!Y:Y,D136,OBECaZSJaAM!AI:AI,"*OVMAM*")+(COUNTIFS(OBECaZSJaAM!AH:AH,"A",OBECaZSJaAM!Y:Y,D136,OBECaZSJaAM!AI:AI,"*OVMAM*"))+COUNTIFS(OBECaZSJaAM!AG:AG,"A",OBECaZSJaAM!Y:Y,D136,OBECaZSJaAM!AI:AI,"*SOCAM*")+(COUNTIFS(OBECaZSJaAM!AH:AH,"A",OBECaZSJaAM!Y:Y,D136,OBECaZSJaAM!AI:AI,"*SOCAM*")))</f>
        <v>0</v>
      </c>
      <c r="AH136" s="43">
        <f>(VLOOKUP(D136,OBECaZSJaAM!K:O,5,0))</f>
        <v>0</v>
      </c>
      <c r="AI136" s="43" t="str">
        <f>IFERROR(VLOOKUP(B136,OBECaZSJaAM!A:F,6,0),"")</f>
        <v/>
      </c>
      <c r="AJ136" s="43" t="str">
        <f t="shared" si="23"/>
        <v>katA</v>
      </c>
      <c r="AK136" s="43" t="str">
        <f t="shared" si="30"/>
        <v>N</v>
      </c>
      <c r="AL136" s="43" t="str">
        <f t="shared" si="31"/>
        <v>N</v>
      </c>
      <c r="AM136" s="43">
        <f>(COUNTIFS(OBECaZSJaAM!AG:AG,"A",OBECaZSJaAM!Y:Y,D136))+(COUNTIFS(OBECaZSJaAM!AH:AH,"A",OBECaZSJaAM!Y:Y,D136))-((COUNTIFS(OBECaZSJaAM!AG:AG,"A",OBECaZSJaAM!AI:AI,"OBAM",OBECaZSJaAM!Y:Y,zdroj!D136)+(COUNTIFS(OBECaZSJaAM!AG:AG,"A",OBECaZSJaAM!AI:AI,"OSTAM",OBECaZSJaAM!Y:Y,zdroj!D136)))+(COUNTIFS(OBECaZSJaAM!AH:AH,"A",OBECaZSJaAM!AI:AI,"OBAM",OBECaZSJaAM!Y:Y,zdroj!D136)+(COUNTIFS(OBECaZSJaAM!AH:AH,"A",OBECaZSJaAM!AI:AI,"OSTAM",OBECaZSJaAM!Y:Y,zdroj!D136))))</f>
        <v>0</v>
      </c>
      <c r="AN136" s="43" t="str">
        <f t="shared" si="24"/>
        <v>NEPOKRYTA VĚTŠINA SEAM</v>
      </c>
      <c r="AO136" s="43" t="str">
        <f t="shared" si="32"/>
        <v>katA</v>
      </c>
    </row>
    <row r="137" spans="1:41" x14ac:dyDescent="0.25">
      <c r="A137" s="43">
        <v>10</v>
      </c>
      <c r="B137" s="43" t="s">
        <v>644</v>
      </c>
      <c r="C137" s="43">
        <v>116238</v>
      </c>
      <c r="D137" s="43" t="s">
        <v>646</v>
      </c>
      <c r="E137" s="43" t="s">
        <v>462</v>
      </c>
      <c r="F137" s="43" t="s">
        <v>231</v>
      </c>
      <c r="G137">
        <v>27</v>
      </c>
      <c r="H137">
        <v>3</v>
      </c>
      <c r="I137">
        <v>3</v>
      </c>
      <c r="J137">
        <v>5</v>
      </c>
      <c r="K137">
        <v>22</v>
      </c>
      <c r="L137" s="43">
        <f>(COUNTIFS(OBECaZSJaAM!AG:AG,"A",OBECaZSJaAM!AJ:AJ,"ZPŮSOBILÉ",OBECaZSJaAM!Y:Y,zdroj!D137))+(COUNTIFS(OBECaZSJaAM!AH:AH,"A",OBECaZSJaAM!AJ:AJ,"ZPŮSOBILÉ",OBECaZSJaAM!Y:Y,zdroj!D137))</f>
        <v>0</v>
      </c>
      <c r="M137" s="43">
        <f>COUNTIFS(OBECaZSJaAM!AG:AG,"A",OBECaZSJaAM!AJ:AJ,"ZPŮSOBILÉ",OBECaZSJaAM!Y:Y,zdroj!D137)</f>
        <v>0</v>
      </c>
      <c r="N137" s="43">
        <f>COUNTIFS(OBECaZSJaAM!AH:AH,"A",OBECaZSJaAM!AJ:AJ,"ZPŮSOBILÉ",OBECaZSJaAM!Y:Y,zdroj!D137)</f>
        <v>0</v>
      </c>
      <c r="O137" s="43">
        <f t="shared" si="25"/>
        <v>0</v>
      </c>
      <c r="P137" s="43">
        <f t="shared" si="26"/>
        <v>0</v>
      </c>
      <c r="Q137" s="43">
        <f t="shared" si="27"/>
        <v>0</v>
      </c>
      <c r="R137" s="43">
        <f>COUNTIFS(OBECaZSJaAM!AG:AG,"A",OBECaZSJaAM!Y:Y,D137,OBECaZSJaAM!AI:AI,"*OBAM*")</f>
        <v>0</v>
      </c>
      <c r="S137" s="43">
        <f>COUNTIFS(OBECaZSJaAM!AG:AG,"A",OBECaZSJaAM!Y:Y,D137,OBECaZSJaAM!AI:AI,"*POAM*")</f>
        <v>0</v>
      </c>
      <c r="T137" s="43">
        <f>COUNTIFS(OBECaZSJaAM!AG:AG,"A",OBECaZSJaAM!Y:Y,D137,OBECaZSJaAM!AI:AI,"*OVMAM*")</f>
        <v>0</v>
      </c>
      <c r="U137" s="43">
        <f>COUNTIFS(OBECaZSJaAM!AG:AG,"A",OBECaZSJaAM!Y:Y,D137,OBECaZSJaAM!AI:AI,"*SOCAM*")</f>
        <v>0</v>
      </c>
      <c r="V137" s="43">
        <f>COUNTIFS(OBECaZSJaAM!AH:AH,"A",OBECaZSJaAM!Y:Y,D137,OBECaZSJaAM!AI:AI,"*OBAM*")</f>
        <v>0</v>
      </c>
      <c r="W137" s="43">
        <f>COUNTIFS(OBECaZSJaAM!AH:AH,"A",OBECaZSJaAM!Y:Y,D137,OBECaZSJaAM!AI:AI,"*POAM*")</f>
        <v>0</v>
      </c>
      <c r="X137" s="43">
        <f>COUNTIFS(OBECaZSJaAM!AH:AH,"A",OBECaZSJaAM!Y:Y,D137,OBECaZSJaAM!AI:AI,"*OVMAM*")</f>
        <v>0</v>
      </c>
      <c r="Y137" s="43">
        <f>COUNTIFS(OBECaZSJaAM!AH:AH,"A",OBECaZSJaAM!Y:Y,D137,OBECaZSJaAM!AI:AI,"*SOCAM*")</f>
        <v>0</v>
      </c>
      <c r="Z137" s="46">
        <f t="shared" si="22"/>
        <v>11.11</v>
      </c>
      <c r="AA137" s="46">
        <f t="shared" si="28"/>
        <v>11.11</v>
      </c>
      <c r="AB137" s="43">
        <f>VLOOKUP(D137,OBECaZSJaAM!K:T,10,0)</f>
        <v>0</v>
      </c>
      <c r="AC137" s="43" t="str">
        <f t="shared" si="29"/>
        <v>0</v>
      </c>
      <c r="AD137" s="43">
        <f>VLOOKUP(D137,OBECaZSJaAM!K:V,12,0)</f>
        <v>0</v>
      </c>
      <c r="AE137" s="43">
        <f>VLOOKUP(D137,OBECaZSJaAM!K:W,13,0)</f>
        <v>0</v>
      </c>
      <c r="AF137" s="43">
        <f>(COUNTIFS(OBECaZSJaAM!AG:AG,"A",OBECaZSJaAM!Y:Y,D137,OBECaZSJaAM!AI:AI,"*OBAM*"))+(COUNTIFS(OBECaZSJaAM!AH:AH,"A",OBECaZSJaAM!Y:Y,D137,OBECaZSJaAM!AI:AI,"*OBAM*"))</f>
        <v>0</v>
      </c>
      <c r="AG137" s="43">
        <f>COUNTIFS(OBECaZSJaAM!AG:AG,"A",OBECaZSJaAM!Y:Y,D137,OBECaZSJaAM!AI:AI,"*POAM*")+(COUNTIFS(OBECaZSJaAM!AH:AH,"A",OBECaZSJaAM!Y:Y,D137,OBECaZSJaAM!AI:AI,"*POAM*"))+(COUNTIFS(OBECaZSJaAM!AG:AG,"A",OBECaZSJaAM!Y:Y,D137,OBECaZSJaAM!AI:AI,"*OVMAM*")+(COUNTIFS(OBECaZSJaAM!AH:AH,"A",OBECaZSJaAM!Y:Y,D137,OBECaZSJaAM!AI:AI,"*OVMAM*"))+COUNTIFS(OBECaZSJaAM!AG:AG,"A",OBECaZSJaAM!Y:Y,D137,OBECaZSJaAM!AI:AI,"*SOCAM*")+(COUNTIFS(OBECaZSJaAM!AH:AH,"A",OBECaZSJaAM!Y:Y,D137,OBECaZSJaAM!AI:AI,"*SOCAM*")))</f>
        <v>0</v>
      </c>
      <c r="AH137" s="43">
        <f>(VLOOKUP(D137,OBECaZSJaAM!K:O,5,0))</f>
        <v>0</v>
      </c>
      <c r="AI137" s="43" t="str">
        <f>IFERROR(VLOOKUP(B137,OBECaZSJaAM!A:F,6,0),"")</f>
        <v/>
      </c>
      <c r="AJ137" s="43" t="str">
        <f t="shared" si="23"/>
        <v>katB</v>
      </c>
      <c r="AK137" s="43" t="str">
        <f t="shared" si="30"/>
        <v>N</v>
      </c>
      <c r="AL137" s="43" t="str">
        <f t="shared" si="31"/>
        <v>N</v>
      </c>
      <c r="AM137" s="43">
        <f>(COUNTIFS(OBECaZSJaAM!AG:AG,"A",OBECaZSJaAM!Y:Y,D137))+(COUNTIFS(OBECaZSJaAM!AH:AH,"A",OBECaZSJaAM!Y:Y,D137))-((COUNTIFS(OBECaZSJaAM!AG:AG,"A",OBECaZSJaAM!AI:AI,"OBAM",OBECaZSJaAM!Y:Y,zdroj!D137)+(COUNTIFS(OBECaZSJaAM!AG:AG,"A",OBECaZSJaAM!AI:AI,"OSTAM",OBECaZSJaAM!Y:Y,zdroj!D137)))+(COUNTIFS(OBECaZSJaAM!AH:AH,"A",OBECaZSJaAM!AI:AI,"OBAM",OBECaZSJaAM!Y:Y,zdroj!D137)+(COUNTIFS(OBECaZSJaAM!AH:AH,"A",OBECaZSJaAM!AI:AI,"OSTAM",OBECaZSJaAM!Y:Y,zdroj!D137))))</f>
        <v>0</v>
      </c>
      <c r="AN137" s="43" t="str">
        <f t="shared" si="24"/>
        <v>NEPOKRYTA VĚTŠINA SEAM</v>
      </c>
      <c r="AO137" s="43" t="str">
        <f t="shared" si="32"/>
        <v>katB</v>
      </c>
    </row>
    <row r="138" spans="1:41" x14ac:dyDescent="0.25">
      <c r="A138" s="43">
        <v>10</v>
      </c>
      <c r="B138" s="43" t="s">
        <v>647</v>
      </c>
      <c r="C138" s="43">
        <v>118451</v>
      </c>
      <c r="D138" s="43" t="s">
        <v>648</v>
      </c>
      <c r="E138" s="43" t="s">
        <v>462</v>
      </c>
      <c r="F138" s="43" t="s">
        <v>224</v>
      </c>
      <c r="G138">
        <v>44</v>
      </c>
      <c r="H138">
        <v>14</v>
      </c>
      <c r="I138">
        <v>0</v>
      </c>
      <c r="J138">
        <v>44</v>
      </c>
      <c r="K138">
        <v>0</v>
      </c>
      <c r="L138" s="43">
        <f>(COUNTIFS(OBECaZSJaAM!AG:AG,"A",OBECaZSJaAM!AJ:AJ,"ZPŮSOBILÉ",OBECaZSJaAM!Y:Y,zdroj!D138))+(COUNTIFS(OBECaZSJaAM!AH:AH,"A",OBECaZSJaAM!AJ:AJ,"ZPŮSOBILÉ",OBECaZSJaAM!Y:Y,zdroj!D138))</f>
        <v>0</v>
      </c>
      <c r="M138" s="43">
        <f>COUNTIFS(OBECaZSJaAM!AG:AG,"A",OBECaZSJaAM!AJ:AJ,"ZPŮSOBILÉ",OBECaZSJaAM!Y:Y,zdroj!D138)</f>
        <v>0</v>
      </c>
      <c r="N138" s="43">
        <f>COUNTIFS(OBECaZSJaAM!AH:AH,"A",OBECaZSJaAM!AJ:AJ,"ZPŮSOBILÉ",OBECaZSJaAM!Y:Y,zdroj!D138)</f>
        <v>0</v>
      </c>
      <c r="O138" s="43">
        <f t="shared" si="25"/>
        <v>0</v>
      </c>
      <c r="P138" s="43">
        <f t="shared" si="26"/>
        <v>0</v>
      </c>
      <c r="Q138" s="43">
        <f t="shared" si="27"/>
        <v>0</v>
      </c>
      <c r="R138" s="43">
        <f>COUNTIFS(OBECaZSJaAM!AG:AG,"A",OBECaZSJaAM!Y:Y,D138,OBECaZSJaAM!AI:AI,"*OBAM*")</f>
        <v>0</v>
      </c>
      <c r="S138" s="43">
        <f>COUNTIFS(OBECaZSJaAM!AG:AG,"A",OBECaZSJaAM!Y:Y,D138,OBECaZSJaAM!AI:AI,"*POAM*")</f>
        <v>0</v>
      </c>
      <c r="T138" s="43">
        <f>COUNTIFS(OBECaZSJaAM!AG:AG,"A",OBECaZSJaAM!Y:Y,D138,OBECaZSJaAM!AI:AI,"*OVMAM*")</f>
        <v>0</v>
      </c>
      <c r="U138" s="43">
        <f>COUNTIFS(OBECaZSJaAM!AG:AG,"A",OBECaZSJaAM!Y:Y,D138,OBECaZSJaAM!AI:AI,"*SOCAM*")</f>
        <v>0</v>
      </c>
      <c r="V138" s="43">
        <f>COUNTIFS(OBECaZSJaAM!AH:AH,"A",OBECaZSJaAM!Y:Y,D138,OBECaZSJaAM!AI:AI,"*OBAM*")</f>
        <v>0</v>
      </c>
      <c r="W138" s="43">
        <f>COUNTIFS(OBECaZSJaAM!AH:AH,"A",OBECaZSJaAM!Y:Y,D138,OBECaZSJaAM!AI:AI,"*POAM*")</f>
        <v>0</v>
      </c>
      <c r="X138" s="43">
        <f>COUNTIFS(OBECaZSJaAM!AH:AH,"A",OBECaZSJaAM!Y:Y,D138,OBECaZSJaAM!AI:AI,"*OVMAM*")</f>
        <v>0</v>
      </c>
      <c r="Y138" s="43">
        <f>COUNTIFS(OBECaZSJaAM!AH:AH,"A",OBECaZSJaAM!Y:Y,D138,OBECaZSJaAM!AI:AI,"*SOCAM*")</f>
        <v>0</v>
      </c>
      <c r="Z138" s="46">
        <f t="shared" si="22"/>
        <v>31.82</v>
      </c>
      <c r="AA138" s="46">
        <f t="shared" si="28"/>
        <v>0</v>
      </c>
      <c r="AB138" s="43">
        <f>VLOOKUP(D138,OBECaZSJaAM!K:T,10,0)</f>
        <v>0</v>
      </c>
      <c r="AC138" s="43" t="str">
        <f t="shared" si="29"/>
        <v>0</v>
      </c>
      <c r="AD138" s="43">
        <f>VLOOKUP(D138,OBECaZSJaAM!K:V,12,0)</f>
        <v>0</v>
      </c>
      <c r="AE138" s="43">
        <f>VLOOKUP(D138,OBECaZSJaAM!K:W,13,0)</f>
        <v>0</v>
      </c>
      <c r="AF138" s="43">
        <f>(COUNTIFS(OBECaZSJaAM!AG:AG,"A",OBECaZSJaAM!Y:Y,D138,OBECaZSJaAM!AI:AI,"*OBAM*"))+(COUNTIFS(OBECaZSJaAM!AH:AH,"A",OBECaZSJaAM!Y:Y,D138,OBECaZSJaAM!AI:AI,"*OBAM*"))</f>
        <v>0</v>
      </c>
      <c r="AG138" s="43">
        <f>COUNTIFS(OBECaZSJaAM!AG:AG,"A",OBECaZSJaAM!Y:Y,D138,OBECaZSJaAM!AI:AI,"*POAM*")+(COUNTIFS(OBECaZSJaAM!AH:AH,"A",OBECaZSJaAM!Y:Y,D138,OBECaZSJaAM!AI:AI,"*POAM*"))+(COUNTIFS(OBECaZSJaAM!AG:AG,"A",OBECaZSJaAM!Y:Y,D138,OBECaZSJaAM!AI:AI,"*OVMAM*")+(COUNTIFS(OBECaZSJaAM!AH:AH,"A",OBECaZSJaAM!Y:Y,D138,OBECaZSJaAM!AI:AI,"*OVMAM*"))+COUNTIFS(OBECaZSJaAM!AG:AG,"A",OBECaZSJaAM!Y:Y,D138,OBECaZSJaAM!AI:AI,"*SOCAM*")+(COUNTIFS(OBECaZSJaAM!AH:AH,"A",OBECaZSJaAM!Y:Y,D138,OBECaZSJaAM!AI:AI,"*SOCAM*")))</f>
        <v>0</v>
      </c>
      <c r="AH138" s="43">
        <f>(VLOOKUP(D138,OBECaZSJaAM!K:O,5,0))</f>
        <v>0</v>
      </c>
      <c r="AI138" s="43" t="str">
        <f>IFERROR(VLOOKUP(B138,OBECaZSJaAM!A:F,6,0),"")</f>
        <v/>
      </c>
      <c r="AJ138" s="43" t="str">
        <f t="shared" si="23"/>
        <v>katA</v>
      </c>
      <c r="AK138" s="43" t="str">
        <f t="shared" si="30"/>
        <v>N</v>
      </c>
      <c r="AL138" s="43" t="str">
        <f t="shared" si="31"/>
        <v>N</v>
      </c>
      <c r="AM138" s="43">
        <f>(COUNTIFS(OBECaZSJaAM!AG:AG,"A",OBECaZSJaAM!Y:Y,D138))+(COUNTIFS(OBECaZSJaAM!AH:AH,"A",OBECaZSJaAM!Y:Y,D138))-((COUNTIFS(OBECaZSJaAM!AG:AG,"A",OBECaZSJaAM!AI:AI,"OBAM",OBECaZSJaAM!Y:Y,zdroj!D138)+(COUNTIFS(OBECaZSJaAM!AG:AG,"A",OBECaZSJaAM!AI:AI,"OSTAM",OBECaZSJaAM!Y:Y,zdroj!D138)))+(COUNTIFS(OBECaZSJaAM!AH:AH,"A",OBECaZSJaAM!AI:AI,"OBAM",OBECaZSJaAM!Y:Y,zdroj!D138)+(COUNTIFS(OBECaZSJaAM!AH:AH,"A",OBECaZSJaAM!AI:AI,"OSTAM",OBECaZSJaAM!Y:Y,zdroj!D138))))</f>
        <v>0</v>
      </c>
      <c r="AN138" s="43" t="str">
        <f t="shared" si="24"/>
        <v>NEPOKRYTA VĚTŠINA SEAM</v>
      </c>
      <c r="AO138" s="43" t="str">
        <f t="shared" si="32"/>
        <v>katA</v>
      </c>
    </row>
    <row r="139" spans="1:41" x14ac:dyDescent="0.25">
      <c r="A139" s="43">
        <v>10</v>
      </c>
      <c r="B139" s="43" t="s">
        <v>647</v>
      </c>
      <c r="C139" s="43">
        <v>118460</v>
      </c>
      <c r="D139" s="43" t="s">
        <v>649</v>
      </c>
      <c r="E139" s="43" t="s">
        <v>462</v>
      </c>
      <c r="F139" s="43" t="s">
        <v>231</v>
      </c>
      <c r="G139">
        <v>79</v>
      </c>
      <c r="H139">
        <v>2</v>
      </c>
      <c r="I139">
        <v>2</v>
      </c>
      <c r="J139">
        <v>74</v>
      </c>
      <c r="K139">
        <v>5</v>
      </c>
      <c r="L139" s="43">
        <f>(COUNTIFS(OBECaZSJaAM!AG:AG,"A",OBECaZSJaAM!AJ:AJ,"ZPŮSOBILÉ",OBECaZSJaAM!Y:Y,zdroj!D139))+(COUNTIFS(OBECaZSJaAM!AH:AH,"A",OBECaZSJaAM!AJ:AJ,"ZPŮSOBILÉ",OBECaZSJaAM!Y:Y,zdroj!D139))</f>
        <v>0</v>
      </c>
      <c r="M139" s="43">
        <f>COUNTIFS(OBECaZSJaAM!AG:AG,"A",OBECaZSJaAM!AJ:AJ,"ZPŮSOBILÉ",OBECaZSJaAM!Y:Y,zdroj!D139)</f>
        <v>0</v>
      </c>
      <c r="N139" s="43">
        <f>COUNTIFS(OBECaZSJaAM!AH:AH,"A",OBECaZSJaAM!AJ:AJ,"ZPŮSOBILÉ",OBECaZSJaAM!Y:Y,zdroj!D139)</f>
        <v>0</v>
      </c>
      <c r="O139" s="43">
        <f t="shared" si="25"/>
        <v>0</v>
      </c>
      <c r="P139" s="43">
        <f t="shared" si="26"/>
        <v>0</v>
      </c>
      <c r="Q139" s="43">
        <f t="shared" si="27"/>
        <v>0</v>
      </c>
      <c r="R139" s="43">
        <f>COUNTIFS(OBECaZSJaAM!AG:AG,"A",OBECaZSJaAM!Y:Y,D139,OBECaZSJaAM!AI:AI,"*OBAM*")</f>
        <v>0</v>
      </c>
      <c r="S139" s="43">
        <f>COUNTIFS(OBECaZSJaAM!AG:AG,"A",OBECaZSJaAM!Y:Y,D139,OBECaZSJaAM!AI:AI,"*POAM*")</f>
        <v>0</v>
      </c>
      <c r="T139" s="43">
        <f>COUNTIFS(OBECaZSJaAM!AG:AG,"A",OBECaZSJaAM!Y:Y,D139,OBECaZSJaAM!AI:AI,"*OVMAM*")</f>
        <v>0</v>
      </c>
      <c r="U139" s="43">
        <f>COUNTIFS(OBECaZSJaAM!AG:AG,"A",OBECaZSJaAM!Y:Y,D139,OBECaZSJaAM!AI:AI,"*SOCAM*")</f>
        <v>0</v>
      </c>
      <c r="V139" s="43">
        <f>COUNTIFS(OBECaZSJaAM!AH:AH,"A",OBECaZSJaAM!Y:Y,D139,OBECaZSJaAM!AI:AI,"*OBAM*")</f>
        <v>0</v>
      </c>
      <c r="W139" s="43">
        <f>COUNTIFS(OBECaZSJaAM!AH:AH,"A",OBECaZSJaAM!Y:Y,D139,OBECaZSJaAM!AI:AI,"*POAM*")</f>
        <v>0</v>
      </c>
      <c r="X139" s="43">
        <f>COUNTIFS(OBECaZSJaAM!AH:AH,"A",OBECaZSJaAM!Y:Y,D139,OBECaZSJaAM!AI:AI,"*OVMAM*")</f>
        <v>0</v>
      </c>
      <c r="Y139" s="43">
        <f>COUNTIFS(OBECaZSJaAM!AH:AH,"A",OBECaZSJaAM!Y:Y,D139,OBECaZSJaAM!AI:AI,"*SOCAM*")</f>
        <v>0</v>
      </c>
      <c r="Z139" s="46">
        <f t="shared" si="22"/>
        <v>2.5299999999999998</v>
      </c>
      <c r="AA139" s="46">
        <f t="shared" si="28"/>
        <v>2.5299999999999998</v>
      </c>
      <c r="AB139" s="43">
        <f>VLOOKUP(D139,OBECaZSJaAM!K:T,10,0)</f>
        <v>0</v>
      </c>
      <c r="AC139" s="43" t="str">
        <f t="shared" si="29"/>
        <v>0</v>
      </c>
      <c r="AD139" s="43">
        <f>VLOOKUP(D139,OBECaZSJaAM!K:V,12,0)</f>
        <v>0</v>
      </c>
      <c r="AE139" s="43">
        <f>VLOOKUP(D139,OBECaZSJaAM!K:W,13,0)</f>
        <v>0</v>
      </c>
      <c r="AF139" s="43">
        <f>(COUNTIFS(OBECaZSJaAM!AG:AG,"A",OBECaZSJaAM!Y:Y,D139,OBECaZSJaAM!AI:AI,"*OBAM*"))+(COUNTIFS(OBECaZSJaAM!AH:AH,"A",OBECaZSJaAM!Y:Y,D139,OBECaZSJaAM!AI:AI,"*OBAM*"))</f>
        <v>0</v>
      </c>
      <c r="AG139" s="43">
        <f>COUNTIFS(OBECaZSJaAM!AG:AG,"A",OBECaZSJaAM!Y:Y,D139,OBECaZSJaAM!AI:AI,"*POAM*")+(COUNTIFS(OBECaZSJaAM!AH:AH,"A",OBECaZSJaAM!Y:Y,D139,OBECaZSJaAM!AI:AI,"*POAM*"))+(COUNTIFS(OBECaZSJaAM!AG:AG,"A",OBECaZSJaAM!Y:Y,D139,OBECaZSJaAM!AI:AI,"*OVMAM*")+(COUNTIFS(OBECaZSJaAM!AH:AH,"A",OBECaZSJaAM!Y:Y,D139,OBECaZSJaAM!AI:AI,"*OVMAM*"))+COUNTIFS(OBECaZSJaAM!AG:AG,"A",OBECaZSJaAM!Y:Y,D139,OBECaZSJaAM!AI:AI,"*SOCAM*")+(COUNTIFS(OBECaZSJaAM!AH:AH,"A",OBECaZSJaAM!Y:Y,D139,OBECaZSJaAM!AI:AI,"*SOCAM*")))</f>
        <v>0</v>
      </c>
      <c r="AH139" s="43">
        <f>(VLOOKUP(D139,OBECaZSJaAM!K:O,5,0))</f>
        <v>0</v>
      </c>
      <c r="AI139" s="43" t="str">
        <f>IFERROR(VLOOKUP(B139,OBECaZSJaAM!A:F,6,0),"")</f>
        <v/>
      </c>
      <c r="AJ139" s="43" t="str">
        <f t="shared" si="23"/>
        <v>katB</v>
      </c>
      <c r="AK139" s="43" t="str">
        <f t="shared" si="30"/>
        <v>N</v>
      </c>
      <c r="AL139" s="43" t="str">
        <f t="shared" si="31"/>
        <v>N</v>
      </c>
      <c r="AM139" s="43">
        <f>(COUNTIFS(OBECaZSJaAM!AG:AG,"A",OBECaZSJaAM!Y:Y,D139))+(COUNTIFS(OBECaZSJaAM!AH:AH,"A",OBECaZSJaAM!Y:Y,D139))-((COUNTIFS(OBECaZSJaAM!AG:AG,"A",OBECaZSJaAM!AI:AI,"OBAM",OBECaZSJaAM!Y:Y,zdroj!D139)+(COUNTIFS(OBECaZSJaAM!AG:AG,"A",OBECaZSJaAM!AI:AI,"OSTAM",OBECaZSJaAM!Y:Y,zdroj!D139)))+(COUNTIFS(OBECaZSJaAM!AH:AH,"A",OBECaZSJaAM!AI:AI,"OBAM",OBECaZSJaAM!Y:Y,zdroj!D139)+(COUNTIFS(OBECaZSJaAM!AH:AH,"A",OBECaZSJaAM!AI:AI,"OSTAM",OBECaZSJaAM!Y:Y,zdroj!D139))))</f>
        <v>0</v>
      </c>
      <c r="AN139" s="43" t="str">
        <f t="shared" si="24"/>
        <v>NEPOKRYTA VĚTŠINA SEAM</v>
      </c>
      <c r="AO139" s="43" t="str">
        <f t="shared" si="32"/>
        <v>katB</v>
      </c>
    </row>
    <row r="140" spans="1:41" x14ac:dyDescent="0.25">
      <c r="A140" s="43">
        <v>10</v>
      </c>
      <c r="B140" s="43" t="s">
        <v>647</v>
      </c>
      <c r="C140" s="43">
        <v>138134</v>
      </c>
      <c r="D140" s="43" t="s">
        <v>650</v>
      </c>
      <c r="E140" s="43" t="s">
        <v>462</v>
      </c>
      <c r="F140" s="43" t="s">
        <v>224</v>
      </c>
      <c r="G140">
        <v>54</v>
      </c>
      <c r="H140">
        <v>17</v>
      </c>
      <c r="I140">
        <v>0</v>
      </c>
      <c r="J140">
        <v>49</v>
      </c>
      <c r="K140">
        <v>5</v>
      </c>
      <c r="L140" s="43">
        <f>(COUNTIFS(OBECaZSJaAM!AG:AG,"A",OBECaZSJaAM!AJ:AJ,"ZPŮSOBILÉ",OBECaZSJaAM!Y:Y,zdroj!D140))+(COUNTIFS(OBECaZSJaAM!AH:AH,"A",OBECaZSJaAM!AJ:AJ,"ZPŮSOBILÉ",OBECaZSJaAM!Y:Y,zdroj!D140))</f>
        <v>0</v>
      </c>
      <c r="M140" s="43">
        <f>COUNTIFS(OBECaZSJaAM!AG:AG,"A",OBECaZSJaAM!AJ:AJ,"ZPŮSOBILÉ",OBECaZSJaAM!Y:Y,zdroj!D140)</f>
        <v>0</v>
      </c>
      <c r="N140" s="43">
        <f>COUNTIFS(OBECaZSJaAM!AH:AH,"A",OBECaZSJaAM!AJ:AJ,"ZPŮSOBILÉ",OBECaZSJaAM!Y:Y,zdroj!D140)</f>
        <v>0</v>
      </c>
      <c r="O140" s="43">
        <f t="shared" si="25"/>
        <v>0</v>
      </c>
      <c r="P140" s="43">
        <f t="shared" si="26"/>
        <v>0</v>
      </c>
      <c r="Q140" s="43">
        <f t="shared" si="27"/>
        <v>0</v>
      </c>
      <c r="R140" s="43">
        <f>COUNTIFS(OBECaZSJaAM!AG:AG,"A",OBECaZSJaAM!Y:Y,D140,OBECaZSJaAM!AI:AI,"*OBAM*")</f>
        <v>0</v>
      </c>
      <c r="S140" s="43">
        <f>COUNTIFS(OBECaZSJaAM!AG:AG,"A",OBECaZSJaAM!Y:Y,D140,OBECaZSJaAM!AI:AI,"*POAM*")</f>
        <v>0</v>
      </c>
      <c r="T140" s="43">
        <f>COUNTIFS(OBECaZSJaAM!AG:AG,"A",OBECaZSJaAM!Y:Y,D140,OBECaZSJaAM!AI:AI,"*OVMAM*")</f>
        <v>0</v>
      </c>
      <c r="U140" s="43">
        <f>COUNTIFS(OBECaZSJaAM!AG:AG,"A",OBECaZSJaAM!Y:Y,D140,OBECaZSJaAM!AI:AI,"*SOCAM*")</f>
        <v>0</v>
      </c>
      <c r="V140" s="43">
        <f>COUNTIFS(OBECaZSJaAM!AH:AH,"A",OBECaZSJaAM!Y:Y,D140,OBECaZSJaAM!AI:AI,"*OBAM*")</f>
        <v>0</v>
      </c>
      <c r="W140" s="43">
        <f>COUNTIFS(OBECaZSJaAM!AH:AH,"A",OBECaZSJaAM!Y:Y,D140,OBECaZSJaAM!AI:AI,"*POAM*")</f>
        <v>0</v>
      </c>
      <c r="X140" s="43">
        <f>COUNTIFS(OBECaZSJaAM!AH:AH,"A",OBECaZSJaAM!Y:Y,D140,OBECaZSJaAM!AI:AI,"*OVMAM*")</f>
        <v>0</v>
      </c>
      <c r="Y140" s="43">
        <f>COUNTIFS(OBECaZSJaAM!AH:AH,"A",OBECaZSJaAM!Y:Y,D140,OBECaZSJaAM!AI:AI,"*SOCAM*")</f>
        <v>0</v>
      </c>
      <c r="Z140" s="46">
        <f t="shared" si="22"/>
        <v>31.48</v>
      </c>
      <c r="AA140" s="46">
        <f t="shared" si="28"/>
        <v>0</v>
      </c>
      <c r="AB140" s="43">
        <f>VLOOKUP(D140,OBECaZSJaAM!K:T,10,0)</f>
        <v>0</v>
      </c>
      <c r="AC140" s="43" t="str">
        <f t="shared" si="29"/>
        <v>0</v>
      </c>
      <c r="AD140" s="43">
        <f>VLOOKUP(D140,OBECaZSJaAM!K:V,12,0)</f>
        <v>0</v>
      </c>
      <c r="AE140" s="43">
        <f>VLOOKUP(D140,OBECaZSJaAM!K:W,13,0)</f>
        <v>0</v>
      </c>
      <c r="AF140" s="43">
        <f>(COUNTIFS(OBECaZSJaAM!AG:AG,"A",OBECaZSJaAM!Y:Y,D140,OBECaZSJaAM!AI:AI,"*OBAM*"))+(COUNTIFS(OBECaZSJaAM!AH:AH,"A",OBECaZSJaAM!Y:Y,D140,OBECaZSJaAM!AI:AI,"*OBAM*"))</f>
        <v>0</v>
      </c>
      <c r="AG140" s="43">
        <f>COUNTIFS(OBECaZSJaAM!AG:AG,"A",OBECaZSJaAM!Y:Y,D140,OBECaZSJaAM!AI:AI,"*POAM*")+(COUNTIFS(OBECaZSJaAM!AH:AH,"A",OBECaZSJaAM!Y:Y,D140,OBECaZSJaAM!AI:AI,"*POAM*"))+(COUNTIFS(OBECaZSJaAM!AG:AG,"A",OBECaZSJaAM!Y:Y,D140,OBECaZSJaAM!AI:AI,"*OVMAM*")+(COUNTIFS(OBECaZSJaAM!AH:AH,"A",OBECaZSJaAM!Y:Y,D140,OBECaZSJaAM!AI:AI,"*OVMAM*"))+COUNTIFS(OBECaZSJaAM!AG:AG,"A",OBECaZSJaAM!Y:Y,D140,OBECaZSJaAM!AI:AI,"*SOCAM*")+(COUNTIFS(OBECaZSJaAM!AH:AH,"A",OBECaZSJaAM!Y:Y,D140,OBECaZSJaAM!AI:AI,"*SOCAM*")))</f>
        <v>0</v>
      </c>
      <c r="AH140" s="43">
        <f>(VLOOKUP(D140,OBECaZSJaAM!K:O,5,0))</f>
        <v>0</v>
      </c>
      <c r="AI140" s="43" t="str">
        <f>IFERROR(VLOOKUP(B140,OBECaZSJaAM!A:F,6,0),"")</f>
        <v/>
      </c>
      <c r="AJ140" s="43" t="str">
        <f t="shared" si="23"/>
        <v>katA</v>
      </c>
      <c r="AK140" s="43" t="str">
        <f t="shared" si="30"/>
        <v>N</v>
      </c>
      <c r="AL140" s="43" t="str">
        <f t="shared" si="31"/>
        <v>N</v>
      </c>
      <c r="AM140" s="43">
        <f>(COUNTIFS(OBECaZSJaAM!AG:AG,"A",OBECaZSJaAM!Y:Y,D140))+(COUNTIFS(OBECaZSJaAM!AH:AH,"A",OBECaZSJaAM!Y:Y,D140))-((COUNTIFS(OBECaZSJaAM!AG:AG,"A",OBECaZSJaAM!AI:AI,"OBAM",OBECaZSJaAM!Y:Y,zdroj!D140)+(COUNTIFS(OBECaZSJaAM!AG:AG,"A",OBECaZSJaAM!AI:AI,"OSTAM",OBECaZSJaAM!Y:Y,zdroj!D140)))+(COUNTIFS(OBECaZSJaAM!AH:AH,"A",OBECaZSJaAM!AI:AI,"OBAM",OBECaZSJaAM!Y:Y,zdroj!D140)+(COUNTIFS(OBECaZSJaAM!AH:AH,"A",OBECaZSJaAM!AI:AI,"OSTAM",OBECaZSJaAM!Y:Y,zdroj!D140))))</f>
        <v>0</v>
      </c>
      <c r="AN140" s="43" t="str">
        <f t="shared" si="24"/>
        <v>NEPOKRYTA VĚTŠINA SEAM</v>
      </c>
      <c r="AO140" s="43" t="str">
        <f t="shared" si="32"/>
        <v>katA</v>
      </c>
    </row>
    <row r="141" spans="1:41" x14ac:dyDescent="0.25">
      <c r="A141" s="43">
        <v>10</v>
      </c>
      <c r="B141" s="43" t="s">
        <v>647</v>
      </c>
      <c r="C141" s="43">
        <v>180653</v>
      </c>
      <c r="D141" s="43" t="s">
        <v>651</v>
      </c>
      <c r="E141" s="43" t="s">
        <v>462</v>
      </c>
      <c r="F141" s="43" t="s">
        <v>224</v>
      </c>
      <c r="G141">
        <v>13</v>
      </c>
      <c r="H141">
        <v>1</v>
      </c>
      <c r="I141">
        <v>0</v>
      </c>
      <c r="J141">
        <v>13</v>
      </c>
      <c r="K141">
        <v>0</v>
      </c>
      <c r="L141" s="43">
        <f>(COUNTIFS(OBECaZSJaAM!AG:AG,"A",OBECaZSJaAM!AJ:AJ,"ZPŮSOBILÉ",OBECaZSJaAM!Y:Y,zdroj!D141))+(COUNTIFS(OBECaZSJaAM!AH:AH,"A",OBECaZSJaAM!AJ:AJ,"ZPŮSOBILÉ",OBECaZSJaAM!Y:Y,zdroj!D141))</f>
        <v>0</v>
      </c>
      <c r="M141" s="43">
        <f>COUNTIFS(OBECaZSJaAM!AG:AG,"A",OBECaZSJaAM!AJ:AJ,"ZPŮSOBILÉ",OBECaZSJaAM!Y:Y,zdroj!D141)</f>
        <v>0</v>
      </c>
      <c r="N141" s="43">
        <f>COUNTIFS(OBECaZSJaAM!AH:AH,"A",OBECaZSJaAM!AJ:AJ,"ZPŮSOBILÉ",OBECaZSJaAM!Y:Y,zdroj!D141)</f>
        <v>0</v>
      </c>
      <c r="O141" s="43">
        <f t="shared" si="25"/>
        <v>0</v>
      </c>
      <c r="P141" s="43">
        <f t="shared" si="26"/>
        <v>0</v>
      </c>
      <c r="Q141" s="43">
        <f t="shared" si="27"/>
        <v>0</v>
      </c>
      <c r="R141" s="43">
        <f>COUNTIFS(OBECaZSJaAM!AG:AG,"A",OBECaZSJaAM!Y:Y,D141,OBECaZSJaAM!AI:AI,"*OBAM*")</f>
        <v>0</v>
      </c>
      <c r="S141" s="43">
        <f>COUNTIFS(OBECaZSJaAM!AG:AG,"A",OBECaZSJaAM!Y:Y,D141,OBECaZSJaAM!AI:AI,"*POAM*")</f>
        <v>0</v>
      </c>
      <c r="T141" s="43">
        <f>COUNTIFS(OBECaZSJaAM!AG:AG,"A",OBECaZSJaAM!Y:Y,D141,OBECaZSJaAM!AI:AI,"*OVMAM*")</f>
        <v>0</v>
      </c>
      <c r="U141" s="43">
        <f>COUNTIFS(OBECaZSJaAM!AG:AG,"A",OBECaZSJaAM!Y:Y,D141,OBECaZSJaAM!AI:AI,"*SOCAM*")</f>
        <v>0</v>
      </c>
      <c r="V141" s="43">
        <f>COUNTIFS(OBECaZSJaAM!AH:AH,"A",OBECaZSJaAM!Y:Y,D141,OBECaZSJaAM!AI:AI,"*OBAM*")</f>
        <v>0</v>
      </c>
      <c r="W141" s="43">
        <f>COUNTIFS(OBECaZSJaAM!AH:AH,"A",OBECaZSJaAM!Y:Y,D141,OBECaZSJaAM!AI:AI,"*POAM*")</f>
        <v>0</v>
      </c>
      <c r="X141" s="43">
        <f>COUNTIFS(OBECaZSJaAM!AH:AH,"A",OBECaZSJaAM!Y:Y,D141,OBECaZSJaAM!AI:AI,"*OVMAM*")</f>
        <v>0</v>
      </c>
      <c r="Y141" s="43">
        <f>COUNTIFS(OBECaZSJaAM!AH:AH,"A",OBECaZSJaAM!Y:Y,D141,OBECaZSJaAM!AI:AI,"*SOCAM*")</f>
        <v>0</v>
      </c>
      <c r="Z141" s="46">
        <f t="shared" si="22"/>
        <v>7.69</v>
      </c>
      <c r="AA141" s="46">
        <f t="shared" si="28"/>
        <v>0</v>
      </c>
      <c r="AB141" s="43">
        <f>VLOOKUP(D141,OBECaZSJaAM!K:T,10,0)</f>
        <v>0</v>
      </c>
      <c r="AC141" s="43" t="str">
        <f t="shared" si="29"/>
        <v>0</v>
      </c>
      <c r="AD141" s="43">
        <f>VLOOKUP(D141,OBECaZSJaAM!K:V,12,0)</f>
        <v>0</v>
      </c>
      <c r="AE141" s="43">
        <f>VLOOKUP(D141,OBECaZSJaAM!K:W,13,0)</f>
        <v>0</v>
      </c>
      <c r="AF141" s="43">
        <f>(COUNTIFS(OBECaZSJaAM!AG:AG,"A",OBECaZSJaAM!Y:Y,D141,OBECaZSJaAM!AI:AI,"*OBAM*"))+(COUNTIFS(OBECaZSJaAM!AH:AH,"A",OBECaZSJaAM!Y:Y,D141,OBECaZSJaAM!AI:AI,"*OBAM*"))</f>
        <v>0</v>
      </c>
      <c r="AG141" s="43">
        <f>COUNTIFS(OBECaZSJaAM!AG:AG,"A",OBECaZSJaAM!Y:Y,D141,OBECaZSJaAM!AI:AI,"*POAM*")+(COUNTIFS(OBECaZSJaAM!AH:AH,"A",OBECaZSJaAM!Y:Y,D141,OBECaZSJaAM!AI:AI,"*POAM*"))+(COUNTIFS(OBECaZSJaAM!AG:AG,"A",OBECaZSJaAM!Y:Y,D141,OBECaZSJaAM!AI:AI,"*OVMAM*")+(COUNTIFS(OBECaZSJaAM!AH:AH,"A",OBECaZSJaAM!Y:Y,D141,OBECaZSJaAM!AI:AI,"*OVMAM*"))+COUNTIFS(OBECaZSJaAM!AG:AG,"A",OBECaZSJaAM!Y:Y,D141,OBECaZSJaAM!AI:AI,"*SOCAM*")+(COUNTIFS(OBECaZSJaAM!AH:AH,"A",OBECaZSJaAM!Y:Y,D141,OBECaZSJaAM!AI:AI,"*SOCAM*")))</f>
        <v>0</v>
      </c>
      <c r="AH141" s="43">
        <f>(VLOOKUP(D141,OBECaZSJaAM!K:O,5,0))</f>
        <v>0</v>
      </c>
      <c r="AI141" s="43" t="str">
        <f>IFERROR(VLOOKUP(B141,OBECaZSJaAM!A:F,6,0),"")</f>
        <v/>
      </c>
      <c r="AJ141" s="43" t="str">
        <f t="shared" si="23"/>
        <v>katA</v>
      </c>
      <c r="AK141" s="43" t="str">
        <f t="shared" si="30"/>
        <v>N</v>
      </c>
      <c r="AL141" s="43" t="str">
        <f t="shared" si="31"/>
        <v>N</v>
      </c>
      <c r="AM141" s="43">
        <f>(COUNTIFS(OBECaZSJaAM!AG:AG,"A",OBECaZSJaAM!Y:Y,D141))+(COUNTIFS(OBECaZSJaAM!AH:AH,"A",OBECaZSJaAM!Y:Y,D141))-((COUNTIFS(OBECaZSJaAM!AG:AG,"A",OBECaZSJaAM!AI:AI,"OBAM",OBECaZSJaAM!Y:Y,zdroj!D141)+(COUNTIFS(OBECaZSJaAM!AG:AG,"A",OBECaZSJaAM!AI:AI,"OSTAM",OBECaZSJaAM!Y:Y,zdroj!D141)))+(COUNTIFS(OBECaZSJaAM!AH:AH,"A",OBECaZSJaAM!AI:AI,"OBAM",OBECaZSJaAM!Y:Y,zdroj!D141)+(COUNTIFS(OBECaZSJaAM!AH:AH,"A",OBECaZSJaAM!AI:AI,"OSTAM",OBECaZSJaAM!Y:Y,zdroj!D141))))</f>
        <v>0</v>
      </c>
      <c r="AN141" s="43" t="str">
        <f t="shared" si="24"/>
        <v>NEPOKRYTA VĚTŠINA SEAM</v>
      </c>
      <c r="AO141" s="43" t="str">
        <f t="shared" si="32"/>
        <v>katA</v>
      </c>
    </row>
    <row r="142" spans="1:41" x14ac:dyDescent="0.25">
      <c r="A142" s="43">
        <v>10</v>
      </c>
      <c r="B142" s="43" t="s">
        <v>647</v>
      </c>
      <c r="C142" s="43">
        <v>180661</v>
      </c>
      <c r="D142" s="43" t="s">
        <v>652</v>
      </c>
      <c r="E142" s="43" t="s">
        <v>462</v>
      </c>
      <c r="F142" s="43" t="s">
        <v>224</v>
      </c>
      <c r="G142">
        <v>34</v>
      </c>
      <c r="H142">
        <v>12</v>
      </c>
      <c r="I142">
        <v>0</v>
      </c>
      <c r="J142">
        <v>32</v>
      </c>
      <c r="K142">
        <v>2</v>
      </c>
      <c r="L142" s="43">
        <f>(COUNTIFS(OBECaZSJaAM!AG:AG,"A",OBECaZSJaAM!AJ:AJ,"ZPŮSOBILÉ",OBECaZSJaAM!Y:Y,zdroj!D142))+(COUNTIFS(OBECaZSJaAM!AH:AH,"A",OBECaZSJaAM!AJ:AJ,"ZPŮSOBILÉ",OBECaZSJaAM!Y:Y,zdroj!D142))</f>
        <v>0</v>
      </c>
      <c r="M142" s="43">
        <f>COUNTIFS(OBECaZSJaAM!AG:AG,"A",OBECaZSJaAM!AJ:AJ,"ZPŮSOBILÉ",OBECaZSJaAM!Y:Y,zdroj!D142)</f>
        <v>0</v>
      </c>
      <c r="N142" s="43">
        <f>COUNTIFS(OBECaZSJaAM!AH:AH,"A",OBECaZSJaAM!AJ:AJ,"ZPŮSOBILÉ",OBECaZSJaAM!Y:Y,zdroj!D142)</f>
        <v>0</v>
      </c>
      <c r="O142" s="43">
        <f t="shared" si="25"/>
        <v>0</v>
      </c>
      <c r="P142" s="43">
        <f t="shared" si="26"/>
        <v>0</v>
      </c>
      <c r="Q142" s="43">
        <f t="shared" si="27"/>
        <v>0</v>
      </c>
      <c r="R142" s="43">
        <f>COUNTIFS(OBECaZSJaAM!AG:AG,"A",OBECaZSJaAM!Y:Y,D142,OBECaZSJaAM!AI:AI,"*OBAM*")</f>
        <v>0</v>
      </c>
      <c r="S142" s="43">
        <f>COUNTIFS(OBECaZSJaAM!AG:AG,"A",OBECaZSJaAM!Y:Y,D142,OBECaZSJaAM!AI:AI,"*POAM*")</f>
        <v>0</v>
      </c>
      <c r="T142" s="43">
        <f>COUNTIFS(OBECaZSJaAM!AG:AG,"A",OBECaZSJaAM!Y:Y,D142,OBECaZSJaAM!AI:AI,"*OVMAM*")</f>
        <v>0</v>
      </c>
      <c r="U142" s="43">
        <f>COUNTIFS(OBECaZSJaAM!AG:AG,"A",OBECaZSJaAM!Y:Y,D142,OBECaZSJaAM!AI:AI,"*SOCAM*")</f>
        <v>0</v>
      </c>
      <c r="V142" s="43">
        <f>COUNTIFS(OBECaZSJaAM!AH:AH,"A",OBECaZSJaAM!Y:Y,D142,OBECaZSJaAM!AI:AI,"*OBAM*")</f>
        <v>0</v>
      </c>
      <c r="W142" s="43">
        <f>COUNTIFS(OBECaZSJaAM!AH:AH,"A",OBECaZSJaAM!Y:Y,D142,OBECaZSJaAM!AI:AI,"*POAM*")</f>
        <v>0</v>
      </c>
      <c r="X142" s="43">
        <f>COUNTIFS(OBECaZSJaAM!AH:AH,"A",OBECaZSJaAM!Y:Y,D142,OBECaZSJaAM!AI:AI,"*OVMAM*")</f>
        <v>0</v>
      </c>
      <c r="Y142" s="43">
        <f>COUNTIFS(OBECaZSJaAM!AH:AH,"A",OBECaZSJaAM!Y:Y,D142,OBECaZSJaAM!AI:AI,"*SOCAM*")</f>
        <v>0</v>
      </c>
      <c r="Z142" s="46">
        <f t="shared" si="22"/>
        <v>35.29</v>
      </c>
      <c r="AA142" s="46">
        <f t="shared" si="28"/>
        <v>0</v>
      </c>
      <c r="AB142" s="43">
        <f>VLOOKUP(D142,OBECaZSJaAM!K:T,10,0)</f>
        <v>0</v>
      </c>
      <c r="AC142" s="43" t="str">
        <f t="shared" si="29"/>
        <v>0</v>
      </c>
      <c r="AD142" s="43">
        <f>VLOOKUP(D142,OBECaZSJaAM!K:V,12,0)</f>
        <v>0</v>
      </c>
      <c r="AE142" s="43">
        <f>VLOOKUP(D142,OBECaZSJaAM!K:W,13,0)</f>
        <v>0</v>
      </c>
      <c r="AF142" s="43">
        <f>(COUNTIFS(OBECaZSJaAM!AG:AG,"A",OBECaZSJaAM!Y:Y,D142,OBECaZSJaAM!AI:AI,"*OBAM*"))+(COUNTIFS(OBECaZSJaAM!AH:AH,"A",OBECaZSJaAM!Y:Y,D142,OBECaZSJaAM!AI:AI,"*OBAM*"))</f>
        <v>0</v>
      </c>
      <c r="AG142" s="43">
        <f>COUNTIFS(OBECaZSJaAM!AG:AG,"A",OBECaZSJaAM!Y:Y,D142,OBECaZSJaAM!AI:AI,"*POAM*")+(COUNTIFS(OBECaZSJaAM!AH:AH,"A",OBECaZSJaAM!Y:Y,D142,OBECaZSJaAM!AI:AI,"*POAM*"))+(COUNTIFS(OBECaZSJaAM!AG:AG,"A",OBECaZSJaAM!Y:Y,D142,OBECaZSJaAM!AI:AI,"*OVMAM*")+(COUNTIFS(OBECaZSJaAM!AH:AH,"A",OBECaZSJaAM!Y:Y,D142,OBECaZSJaAM!AI:AI,"*OVMAM*"))+COUNTIFS(OBECaZSJaAM!AG:AG,"A",OBECaZSJaAM!Y:Y,D142,OBECaZSJaAM!AI:AI,"*SOCAM*")+(COUNTIFS(OBECaZSJaAM!AH:AH,"A",OBECaZSJaAM!Y:Y,D142,OBECaZSJaAM!AI:AI,"*SOCAM*")))</f>
        <v>0</v>
      </c>
      <c r="AH142" s="43">
        <f>(VLOOKUP(D142,OBECaZSJaAM!K:O,5,0))</f>
        <v>0</v>
      </c>
      <c r="AI142" s="43" t="str">
        <f>IFERROR(VLOOKUP(B142,OBECaZSJaAM!A:F,6,0),"")</f>
        <v/>
      </c>
      <c r="AJ142" s="43" t="str">
        <f t="shared" si="23"/>
        <v>katA</v>
      </c>
      <c r="AK142" s="43" t="str">
        <f t="shared" si="30"/>
        <v>N</v>
      </c>
      <c r="AL142" s="43" t="str">
        <f t="shared" si="31"/>
        <v>N</v>
      </c>
      <c r="AM142" s="43">
        <f>(COUNTIFS(OBECaZSJaAM!AG:AG,"A",OBECaZSJaAM!Y:Y,D142))+(COUNTIFS(OBECaZSJaAM!AH:AH,"A",OBECaZSJaAM!Y:Y,D142))-((COUNTIFS(OBECaZSJaAM!AG:AG,"A",OBECaZSJaAM!AI:AI,"OBAM",OBECaZSJaAM!Y:Y,zdroj!D142)+(COUNTIFS(OBECaZSJaAM!AG:AG,"A",OBECaZSJaAM!AI:AI,"OSTAM",OBECaZSJaAM!Y:Y,zdroj!D142)))+(COUNTIFS(OBECaZSJaAM!AH:AH,"A",OBECaZSJaAM!AI:AI,"OBAM",OBECaZSJaAM!Y:Y,zdroj!D142)+(COUNTIFS(OBECaZSJaAM!AH:AH,"A",OBECaZSJaAM!AI:AI,"OSTAM",OBECaZSJaAM!Y:Y,zdroj!D142))))</f>
        <v>0</v>
      </c>
      <c r="AN142" s="43" t="str">
        <f t="shared" si="24"/>
        <v>NEPOKRYTA VĚTŠINA SEAM</v>
      </c>
      <c r="AO142" s="43" t="str">
        <f t="shared" si="32"/>
        <v>katA</v>
      </c>
    </row>
    <row r="143" spans="1:41" x14ac:dyDescent="0.25">
      <c r="A143" s="43">
        <v>10</v>
      </c>
      <c r="B143" s="43" t="s">
        <v>647</v>
      </c>
      <c r="C143" s="43">
        <v>118486</v>
      </c>
      <c r="D143" s="43" t="s">
        <v>653</v>
      </c>
      <c r="E143" s="43" t="s">
        <v>462</v>
      </c>
      <c r="F143" s="43" t="s">
        <v>224</v>
      </c>
      <c r="G143">
        <v>30</v>
      </c>
      <c r="H143">
        <v>15</v>
      </c>
      <c r="I143">
        <v>0</v>
      </c>
      <c r="J143">
        <v>27</v>
      </c>
      <c r="K143">
        <v>3</v>
      </c>
      <c r="L143" s="43">
        <f>(COUNTIFS(OBECaZSJaAM!AG:AG,"A",OBECaZSJaAM!AJ:AJ,"ZPŮSOBILÉ",OBECaZSJaAM!Y:Y,zdroj!D143))+(COUNTIFS(OBECaZSJaAM!AH:AH,"A",OBECaZSJaAM!AJ:AJ,"ZPŮSOBILÉ",OBECaZSJaAM!Y:Y,zdroj!D143))</f>
        <v>0</v>
      </c>
      <c r="M143" s="43">
        <f>COUNTIFS(OBECaZSJaAM!AG:AG,"A",OBECaZSJaAM!AJ:AJ,"ZPŮSOBILÉ",OBECaZSJaAM!Y:Y,zdroj!D143)</f>
        <v>0</v>
      </c>
      <c r="N143" s="43">
        <f>COUNTIFS(OBECaZSJaAM!AH:AH,"A",OBECaZSJaAM!AJ:AJ,"ZPŮSOBILÉ",OBECaZSJaAM!Y:Y,zdroj!D143)</f>
        <v>0</v>
      </c>
      <c r="O143" s="43">
        <f t="shared" si="25"/>
        <v>0</v>
      </c>
      <c r="P143" s="43">
        <f t="shared" si="26"/>
        <v>0</v>
      </c>
      <c r="Q143" s="43">
        <f t="shared" si="27"/>
        <v>0</v>
      </c>
      <c r="R143" s="43">
        <f>COUNTIFS(OBECaZSJaAM!AG:AG,"A",OBECaZSJaAM!Y:Y,D143,OBECaZSJaAM!AI:AI,"*OBAM*")</f>
        <v>0</v>
      </c>
      <c r="S143" s="43">
        <f>COUNTIFS(OBECaZSJaAM!AG:AG,"A",OBECaZSJaAM!Y:Y,D143,OBECaZSJaAM!AI:AI,"*POAM*")</f>
        <v>0</v>
      </c>
      <c r="T143" s="43">
        <f>COUNTIFS(OBECaZSJaAM!AG:AG,"A",OBECaZSJaAM!Y:Y,D143,OBECaZSJaAM!AI:AI,"*OVMAM*")</f>
        <v>0</v>
      </c>
      <c r="U143" s="43">
        <f>COUNTIFS(OBECaZSJaAM!AG:AG,"A",OBECaZSJaAM!Y:Y,D143,OBECaZSJaAM!AI:AI,"*SOCAM*")</f>
        <v>0</v>
      </c>
      <c r="V143" s="43">
        <f>COUNTIFS(OBECaZSJaAM!AH:AH,"A",OBECaZSJaAM!Y:Y,D143,OBECaZSJaAM!AI:AI,"*OBAM*")</f>
        <v>0</v>
      </c>
      <c r="W143" s="43">
        <f>COUNTIFS(OBECaZSJaAM!AH:AH,"A",OBECaZSJaAM!Y:Y,D143,OBECaZSJaAM!AI:AI,"*POAM*")</f>
        <v>0</v>
      </c>
      <c r="X143" s="43">
        <f>COUNTIFS(OBECaZSJaAM!AH:AH,"A",OBECaZSJaAM!Y:Y,D143,OBECaZSJaAM!AI:AI,"*OVMAM*")</f>
        <v>0</v>
      </c>
      <c r="Y143" s="43">
        <f>COUNTIFS(OBECaZSJaAM!AH:AH,"A",OBECaZSJaAM!Y:Y,D143,OBECaZSJaAM!AI:AI,"*SOCAM*")</f>
        <v>0</v>
      </c>
      <c r="Z143" s="46">
        <f t="shared" si="22"/>
        <v>50</v>
      </c>
      <c r="AA143" s="46">
        <f t="shared" si="28"/>
        <v>0</v>
      </c>
      <c r="AB143" s="43">
        <f>VLOOKUP(D143,OBECaZSJaAM!K:T,10,0)</f>
        <v>0</v>
      </c>
      <c r="AC143" s="43" t="str">
        <f t="shared" si="29"/>
        <v>0</v>
      </c>
      <c r="AD143" s="43">
        <f>VLOOKUP(D143,OBECaZSJaAM!K:V,12,0)</f>
        <v>0</v>
      </c>
      <c r="AE143" s="43">
        <f>VLOOKUP(D143,OBECaZSJaAM!K:W,13,0)</f>
        <v>0</v>
      </c>
      <c r="AF143" s="43">
        <f>(COUNTIFS(OBECaZSJaAM!AG:AG,"A",OBECaZSJaAM!Y:Y,D143,OBECaZSJaAM!AI:AI,"*OBAM*"))+(COUNTIFS(OBECaZSJaAM!AH:AH,"A",OBECaZSJaAM!Y:Y,D143,OBECaZSJaAM!AI:AI,"*OBAM*"))</f>
        <v>0</v>
      </c>
      <c r="AG143" s="43">
        <f>COUNTIFS(OBECaZSJaAM!AG:AG,"A",OBECaZSJaAM!Y:Y,D143,OBECaZSJaAM!AI:AI,"*POAM*")+(COUNTIFS(OBECaZSJaAM!AH:AH,"A",OBECaZSJaAM!Y:Y,D143,OBECaZSJaAM!AI:AI,"*POAM*"))+(COUNTIFS(OBECaZSJaAM!AG:AG,"A",OBECaZSJaAM!Y:Y,D143,OBECaZSJaAM!AI:AI,"*OVMAM*")+(COUNTIFS(OBECaZSJaAM!AH:AH,"A",OBECaZSJaAM!Y:Y,D143,OBECaZSJaAM!AI:AI,"*OVMAM*"))+COUNTIFS(OBECaZSJaAM!AG:AG,"A",OBECaZSJaAM!Y:Y,D143,OBECaZSJaAM!AI:AI,"*SOCAM*")+(COUNTIFS(OBECaZSJaAM!AH:AH,"A",OBECaZSJaAM!Y:Y,D143,OBECaZSJaAM!AI:AI,"*SOCAM*")))</f>
        <v>0</v>
      </c>
      <c r="AH143" s="43">
        <f>(VLOOKUP(D143,OBECaZSJaAM!K:O,5,0))</f>
        <v>0</v>
      </c>
      <c r="AI143" s="43" t="str">
        <f>IFERROR(VLOOKUP(B143,OBECaZSJaAM!A:F,6,0),"")</f>
        <v/>
      </c>
      <c r="AJ143" s="43" t="str">
        <f t="shared" si="23"/>
        <v>katA</v>
      </c>
      <c r="AK143" s="43" t="str">
        <f t="shared" si="30"/>
        <v>N</v>
      </c>
      <c r="AL143" s="43" t="str">
        <f t="shared" si="31"/>
        <v>N</v>
      </c>
      <c r="AM143" s="43">
        <f>(COUNTIFS(OBECaZSJaAM!AG:AG,"A",OBECaZSJaAM!Y:Y,D143))+(COUNTIFS(OBECaZSJaAM!AH:AH,"A",OBECaZSJaAM!Y:Y,D143))-((COUNTIFS(OBECaZSJaAM!AG:AG,"A",OBECaZSJaAM!AI:AI,"OBAM",OBECaZSJaAM!Y:Y,zdroj!D143)+(COUNTIFS(OBECaZSJaAM!AG:AG,"A",OBECaZSJaAM!AI:AI,"OSTAM",OBECaZSJaAM!Y:Y,zdroj!D143)))+(COUNTIFS(OBECaZSJaAM!AH:AH,"A",OBECaZSJaAM!AI:AI,"OBAM",OBECaZSJaAM!Y:Y,zdroj!D143)+(COUNTIFS(OBECaZSJaAM!AH:AH,"A",OBECaZSJaAM!AI:AI,"OSTAM",OBECaZSJaAM!Y:Y,zdroj!D143))))</f>
        <v>0</v>
      </c>
      <c r="AN143" s="43" t="str">
        <f t="shared" si="24"/>
        <v>NEPOKRYTA VĚTŠINA SEAM</v>
      </c>
      <c r="AO143" s="43" t="str">
        <f t="shared" si="32"/>
        <v>katA</v>
      </c>
    </row>
    <row r="144" spans="1:41" x14ac:dyDescent="0.25">
      <c r="A144" s="43">
        <v>10</v>
      </c>
      <c r="B144" s="43" t="s">
        <v>654</v>
      </c>
      <c r="C144" s="43">
        <v>119792</v>
      </c>
      <c r="D144" s="43" t="s">
        <v>655</v>
      </c>
      <c r="E144" s="43" t="s">
        <v>462</v>
      </c>
      <c r="F144" s="43" t="s">
        <v>231</v>
      </c>
      <c r="G144">
        <v>357</v>
      </c>
      <c r="H144">
        <v>31</v>
      </c>
      <c r="I144">
        <v>31</v>
      </c>
      <c r="J144">
        <v>306</v>
      </c>
      <c r="K144">
        <v>51</v>
      </c>
      <c r="L144" s="43">
        <f>(COUNTIFS(OBECaZSJaAM!AG:AG,"A",OBECaZSJaAM!AJ:AJ,"ZPŮSOBILÉ",OBECaZSJaAM!Y:Y,zdroj!D144))+(COUNTIFS(OBECaZSJaAM!AH:AH,"A",OBECaZSJaAM!AJ:AJ,"ZPŮSOBILÉ",OBECaZSJaAM!Y:Y,zdroj!D144))</f>
        <v>0</v>
      </c>
      <c r="M144" s="43">
        <f>COUNTIFS(OBECaZSJaAM!AG:AG,"A",OBECaZSJaAM!AJ:AJ,"ZPŮSOBILÉ",OBECaZSJaAM!Y:Y,zdroj!D144)</f>
        <v>0</v>
      </c>
      <c r="N144" s="43">
        <f>COUNTIFS(OBECaZSJaAM!AH:AH,"A",OBECaZSJaAM!AJ:AJ,"ZPŮSOBILÉ",OBECaZSJaAM!Y:Y,zdroj!D144)</f>
        <v>0</v>
      </c>
      <c r="O144" s="43">
        <f t="shared" si="25"/>
        <v>0</v>
      </c>
      <c r="P144" s="43">
        <f t="shared" si="26"/>
        <v>0</v>
      </c>
      <c r="Q144" s="43">
        <f t="shared" si="27"/>
        <v>0</v>
      </c>
      <c r="R144" s="43">
        <f>COUNTIFS(OBECaZSJaAM!AG:AG,"A",OBECaZSJaAM!Y:Y,D144,OBECaZSJaAM!AI:AI,"*OBAM*")</f>
        <v>0</v>
      </c>
      <c r="S144" s="43">
        <f>COUNTIFS(OBECaZSJaAM!AG:AG,"A",OBECaZSJaAM!Y:Y,D144,OBECaZSJaAM!AI:AI,"*POAM*")</f>
        <v>0</v>
      </c>
      <c r="T144" s="43">
        <f>COUNTIFS(OBECaZSJaAM!AG:AG,"A",OBECaZSJaAM!Y:Y,D144,OBECaZSJaAM!AI:AI,"*OVMAM*")</f>
        <v>0</v>
      </c>
      <c r="U144" s="43">
        <f>COUNTIFS(OBECaZSJaAM!AG:AG,"A",OBECaZSJaAM!Y:Y,D144,OBECaZSJaAM!AI:AI,"*SOCAM*")</f>
        <v>0</v>
      </c>
      <c r="V144" s="43">
        <f>COUNTIFS(OBECaZSJaAM!AH:AH,"A",OBECaZSJaAM!Y:Y,D144,OBECaZSJaAM!AI:AI,"*OBAM*")</f>
        <v>0</v>
      </c>
      <c r="W144" s="43">
        <f>COUNTIFS(OBECaZSJaAM!AH:AH,"A",OBECaZSJaAM!Y:Y,D144,OBECaZSJaAM!AI:AI,"*POAM*")</f>
        <v>0</v>
      </c>
      <c r="X144" s="43">
        <f>COUNTIFS(OBECaZSJaAM!AH:AH,"A",OBECaZSJaAM!Y:Y,D144,OBECaZSJaAM!AI:AI,"*OVMAM*")</f>
        <v>0</v>
      </c>
      <c r="Y144" s="43">
        <f>COUNTIFS(OBECaZSJaAM!AH:AH,"A",OBECaZSJaAM!Y:Y,D144,OBECaZSJaAM!AI:AI,"*SOCAM*")</f>
        <v>0</v>
      </c>
      <c r="Z144" s="46">
        <f t="shared" si="22"/>
        <v>8.68</v>
      </c>
      <c r="AA144" s="46">
        <f t="shared" si="28"/>
        <v>8.68</v>
      </c>
      <c r="AB144" s="43">
        <f>VLOOKUP(D144,OBECaZSJaAM!K:T,10,0)</f>
        <v>0</v>
      </c>
      <c r="AC144" s="43" t="str">
        <f t="shared" si="29"/>
        <v>0</v>
      </c>
      <c r="AD144" s="43">
        <f>VLOOKUP(D144,OBECaZSJaAM!K:V,12,0)</f>
        <v>0</v>
      </c>
      <c r="AE144" s="43">
        <f>VLOOKUP(D144,OBECaZSJaAM!K:W,13,0)</f>
        <v>0</v>
      </c>
      <c r="AF144" s="43">
        <f>(COUNTIFS(OBECaZSJaAM!AG:AG,"A",OBECaZSJaAM!Y:Y,D144,OBECaZSJaAM!AI:AI,"*OBAM*"))+(COUNTIFS(OBECaZSJaAM!AH:AH,"A",OBECaZSJaAM!Y:Y,D144,OBECaZSJaAM!AI:AI,"*OBAM*"))</f>
        <v>0</v>
      </c>
      <c r="AG144" s="43">
        <f>COUNTIFS(OBECaZSJaAM!AG:AG,"A",OBECaZSJaAM!Y:Y,D144,OBECaZSJaAM!AI:AI,"*POAM*")+(COUNTIFS(OBECaZSJaAM!AH:AH,"A",OBECaZSJaAM!Y:Y,D144,OBECaZSJaAM!AI:AI,"*POAM*"))+(COUNTIFS(OBECaZSJaAM!AG:AG,"A",OBECaZSJaAM!Y:Y,D144,OBECaZSJaAM!AI:AI,"*OVMAM*")+(COUNTIFS(OBECaZSJaAM!AH:AH,"A",OBECaZSJaAM!Y:Y,D144,OBECaZSJaAM!AI:AI,"*OVMAM*"))+COUNTIFS(OBECaZSJaAM!AG:AG,"A",OBECaZSJaAM!Y:Y,D144,OBECaZSJaAM!AI:AI,"*SOCAM*")+(COUNTIFS(OBECaZSJaAM!AH:AH,"A",OBECaZSJaAM!Y:Y,D144,OBECaZSJaAM!AI:AI,"*SOCAM*")))</f>
        <v>0</v>
      </c>
      <c r="AH144" s="43">
        <f>(VLOOKUP(D144,OBECaZSJaAM!K:O,5,0))</f>
        <v>0</v>
      </c>
      <c r="AI144" s="43" t="str">
        <f>IFERROR(VLOOKUP(B144,OBECaZSJaAM!A:F,6,0),"")</f>
        <v/>
      </c>
      <c r="AJ144" s="43" t="str">
        <f t="shared" si="23"/>
        <v>katB</v>
      </c>
      <c r="AK144" s="43" t="str">
        <f t="shared" si="30"/>
        <v>N</v>
      </c>
      <c r="AL144" s="43" t="str">
        <f t="shared" si="31"/>
        <v>N</v>
      </c>
      <c r="AM144" s="43">
        <f>(COUNTIFS(OBECaZSJaAM!AG:AG,"A",OBECaZSJaAM!Y:Y,D144))+(COUNTIFS(OBECaZSJaAM!AH:AH,"A",OBECaZSJaAM!Y:Y,D144))-((COUNTIFS(OBECaZSJaAM!AG:AG,"A",OBECaZSJaAM!AI:AI,"OBAM",OBECaZSJaAM!Y:Y,zdroj!D144)+(COUNTIFS(OBECaZSJaAM!AG:AG,"A",OBECaZSJaAM!AI:AI,"OSTAM",OBECaZSJaAM!Y:Y,zdroj!D144)))+(COUNTIFS(OBECaZSJaAM!AH:AH,"A",OBECaZSJaAM!AI:AI,"OBAM",OBECaZSJaAM!Y:Y,zdroj!D144)+(COUNTIFS(OBECaZSJaAM!AH:AH,"A",OBECaZSJaAM!AI:AI,"OSTAM",OBECaZSJaAM!Y:Y,zdroj!D144))))</f>
        <v>0</v>
      </c>
      <c r="AN144" s="43" t="str">
        <f t="shared" si="24"/>
        <v>NEPOKRYTA VĚTŠINA SEAM</v>
      </c>
      <c r="AO144" s="43" t="str">
        <f t="shared" si="32"/>
        <v>katB</v>
      </c>
    </row>
    <row r="145" spans="1:41" x14ac:dyDescent="0.25">
      <c r="A145" s="43">
        <v>10</v>
      </c>
      <c r="B145" s="43" t="s">
        <v>654</v>
      </c>
      <c r="C145" s="43">
        <v>119806</v>
      </c>
      <c r="D145" s="43" t="s">
        <v>656</v>
      </c>
      <c r="E145" s="43" t="s">
        <v>462</v>
      </c>
      <c r="F145" s="43" t="s">
        <v>231</v>
      </c>
      <c r="G145">
        <v>49</v>
      </c>
      <c r="H145">
        <v>6</v>
      </c>
      <c r="I145">
        <v>6</v>
      </c>
      <c r="J145">
        <v>47</v>
      </c>
      <c r="K145">
        <v>2</v>
      </c>
      <c r="L145" s="43">
        <f>(COUNTIFS(OBECaZSJaAM!AG:AG,"A",OBECaZSJaAM!AJ:AJ,"ZPŮSOBILÉ",OBECaZSJaAM!Y:Y,zdroj!D145))+(COUNTIFS(OBECaZSJaAM!AH:AH,"A",OBECaZSJaAM!AJ:AJ,"ZPŮSOBILÉ",OBECaZSJaAM!Y:Y,zdroj!D145))</f>
        <v>0</v>
      </c>
      <c r="M145" s="43">
        <f>COUNTIFS(OBECaZSJaAM!AG:AG,"A",OBECaZSJaAM!AJ:AJ,"ZPŮSOBILÉ",OBECaZSJaAM!Y:Y,zdroj!D145)</f>
        <v>0</v>
      </c>
      <c r="N145" s="43">
        <f>COUNTIFS(OBECaZSJaAM!AH:AH,"A",OBECaZSJaAM!AJ:AJ,"ZPŮSOBILÉ",OBECaZSJaAM!Y:Y,zdroj!D145)</f>
        <v>0</v>
      </c>
      <c r="O145" s="43">
        <f t="shared" si="25"/>
        <v>0</v>
      </c>
      <c r="P145" s="43">
        <f t="shared" si="26"/>
        <v>0</v>
      </c>
      <c r="Q145" s="43">
        <f t="shared" si="27"/>
        <v>0</v>
      </c>
      <c r="R145" s="43">
        <f>COUNTIFS(OBECaZSJaAM!AG:AG,"A",OBECaZSJaAM!Y:Y,D145,OBECaZSJaAM!AI:AI,"*OBAM*")</f>
        <v>0</v>
      </c>
      <c r="S145" s="43">
        <f>COUNTIFS(OBECaZSJaAM!AG:AG,"A",OBECaZSJaAM!Y:Y,D145,OBECaZSJaAM!AI:AI,"*POAM*")</f>
        <v>0</v>
      </c>
      <c r="T145" s="43">
        <f>COUNTIFS(OBECaZSJaAM!AG:AG,"A",OBECaZSJaAM!Y:Y,D145,OBECaZSJaAM!AI:AI,"*OVMAM*")</f>
        <v>0</v>
      </c>
      <c r="U145" s="43">
        <f>COUNTIFS(OBECaZSJaAM!AG:AG,"A",OBECaZSJaAM!Y:Y,D145,OBECaZSJaAM!AI:AI,"*SOCAM*")</f>
        <v>0</v>
      </c>
      <c r="V145" s="43">
        <f>COUNTIFS(OBECaZSJaAM!AH:AH,"A",OBECaZSJaAM!Y:Y,D145,OBECaZSJaAM!AI:AI,"*OBAM*")</f>
        <v>0</v>
      </c>
      <c r="W145" s="43">
        <f>COUNTIFS(OBECaZSJaAM!AH:AH,"A",OBECaZSJaAM!Y:Y,D145,OBECaZSJaAM!AI:AI,"*POAM*")</f>
        <v>0</v>
      </c>
      <c r="X145" s="43">
        <f>COUNTIFS(OBECaZSJaAM!AH:AH,"A",OBECaZSJaAM!Y:Y,D145,OBECaZSJaAM!AI:AI,"*OVMAM*")</f>
        <v>0</v>
      </c>
      <c r="Y145" s="43">
        <f>COUNTIFS(OBECaZSJaAM!AH:AH,"A",OBECaZSJaAM!Y:Y,D145,OBECaZSJaAM!AI:AI,"*SOCAM*")</f>
        <v>0</v>
      </c>
      <c r="Z145" s="46">
        <f t="shared" si="22"/>
        <v>12.24</v>
      </c>
      <c r="AA145" s="46">
        <f t="shared" si="28"/>
        <v>12.24</v>
      </c>
      <c r="AB145" s="43">
        <f>VLOOKUP(D145,OBECaZSJaAM!K:T,10,0)</f>
        <v>0</v>
      </c>
      <c r="AC145" s="43" t="str">
        <f t="shared" si="29"/>
        <v>0</v>
      </c>
      <c r="AD145" s="43">
        <f>VLOOKUP(D145,OBECaZSJaAM!K:V,12,0)</f>
        <v>0</v>
      </c>
      <c r="AE145" s="43">
        <f>VLOOKUP(D145,OBECaZSJaAM!K:W,13,0)</f>
        <v>0</v>
      </c>
      <c r="AF145" s="43">
        <f>(COUNTIFS(OBECaZSJaAM!AG:AG,"A",OBECaZSJaAM!Y:Y,D145,OBECaZSJaAM!AI:AI,"*OBAM*"))+(COUNTIFS(OBECaZSJaAM!AH:AH,"A",OBECaZSJaAM!Y:Y,D145,OBECaZSJaAM!AI:AI,"*OBAM*"))</f>
        <v>0</v>
      </c>
      <c r="AG145" s="43">
        <f>COUNTIFS(OBECaZSJaAM!AG:AG,"A",OBECaZSJaAM!Y:Y,D145,OBECaZSJaAM!AI:AI,"*POAM*")+(COUNTIFS(OBECaZSJaAM!AH:AH,"A",OBECaZSJaAM!Y:Y,D145,OBECaZSJaAM!AI:AI,"*POAM*"))+(COUNTIFS(OBECaZSJaAM!AG:AG,"A",OBECaZSJaAM!Y:Y,D145,OBECaZSJaAM!AI:AI,"*OVMAM*")+(COUNTIFS(OBECaZSJaAM!AH:AH,"A",OBECaZSJaAM!Y:Y,D145,OBECaZSJaAM!AI:AI,"*OVMAM*"))+COUNTIFS(OBECaZSJaAM!AG:AG,"A",OBECaZSJaAM!Y:Y,D145,OBECaZSJaAM!AI:AI,"*SOCAM*")+(COUNTIFS(OBECaZSJaAM!AH:AH,"A",OBECaZSJaAM!Y:Y,D145,OBECaZSJaAM!AI:AI,"*SOCAM*")))</f>
        <v>0</v>
      </c>
      <c r="AH145" s="43">
        <f>(VLOOKUP(D145,OBECaZSJaAM!K:O,5,0))</f>
        <v>0</v>
      </c>
      <c r="AI145" s="43" t="str">
        <f>IFERROR(VLOOKUP(B145,OBECaZSJaAM!A:F,6,0),"")</f>
        <v/>
      </c>
      <c r="AJ145" s="43" t="str">
        <f t="shared" si="23"/>
        <v>katB</v>
      </c>
      <c r="AK145" s="43" t="str">
        <f t="shared" si="30"/>
        <v>N</v>
      </c>
      <c r="AL145" s="43" t="str">
        <f t="shared" si="31"/>
        <v>N</v>
      </c>
      <c r="AM145" s="43">
        <f>(COUNTIFS(OBECaZSJaAM!AG:AG,"A",OBECaZSJaAM!Y:Y,D145))+(COUNTIFS(OBECaZSJaAM!AH:AH,"A",OBECaZSJaAM!Y:Y,D145))-((COUNTIFS(OBECaZSJaAM!AG:AG,"A",OBECaZSJaAM!AI:AI,"OBAM",OBECaZSJaAM!Y:Y,zdroj!D145)+(COUNTIFS(OBECaZSJaAM!AG:AG,"A",OBECaZSJaAM!AI:AI,"OSTAM",OBECaZSJaAM!Y:Y,zdroj!D145)))+(COUNTIFS(OBECaZSJaAM!AH:AH,"A",OBECaZSJaAM!AI:AI,"OBAM",OBECaZSJaAM!Y:Y,zdroj!D145)+(COUNTIFS(OBECaZSJaAM!AH:AH,"A",OBECaZSJaAM!AI:AI,"OSTAM",OBECaZSJaAM!Y:Y,zdroj!D145))))</f>
        <v>0</v>
      </c>
      <c r="AN145" s="43" t="str">
        <f t="shared" si="24"/>
        <v>NEPOKRYTA VĚTŠINA SEAM</v>
      </c>
      <c r="AO145" s="43" t="str">
        <f t="shared" si="32"/>
        <v>katB</v>
      </c>
    </row>
    <row r="146" spans="1:41" x14ac:dyDescent="0.25">
      <c r="A146" s="43">
        <v>10</v>
      </c>
      <c r="B146" s="43" t="s">
        <v>657</v>
      </c>
      <c r="C146" s="43">
        <v>120642</v>
      </c>
      <c r="D146" s="43" t="s">
        <v>658</v>
      </c>
      <c r="E146" s="43" t="s">
        <v>462</v>
      </c>
      <c r="F146" s="43" t="s">
        <v>224</v>
      </c>
      <c r="G146">
        <v>57</v>
      </c>
      <c r="H146">
        <v>20</v>
      </c>
      <c r="I146">
        <v>6</v>
      </c>
      <c r="J146">
        <v>52</v>
      </c>
      <c r="K146">
        <v>5</v>
      </c>
      <c r="L146" s="43">
        <f>(COUNTIFS(OBECaZSJaAM!AG:AG,"A",OBECaZSJaAM!AJ:AJ,"ZPŮSOBILÉ",OBECaZSJaAM!Y:Y,zdroj!D146))+(COUNTIFS(OBECaZSJaAM!AH:AH,"A",OBECaZSJaAM!AJ:AJ,"ZPŮSOBILÉ",OBECaZSJaAM!Y:Y,zdroj!D146))</f>
        <v>0</v>
      </c>
      <c r="M146" s="43">
        <f>COUNTIFS(OBECaZSJaAM!AG:AG,"A",OBECaZSJaAM!AJ:AJ,"ZPŮSOBILÉ",OBECaZSJaAM!Y:Y,zdroj!D146)</f>
        <v>0</v>
      </c>
      <c r="N146" s="43">
        <f>COUNTIFS(OBECaZSJaAM!AH:AH,"A",OBECaZSJaAM!AJ:AJ,"ZPŮSOBILÉ",OBECaZSJaAM!Y:Y,zdroj!D146)</f>
        <v>0</v>
      </c>
      <c r="O146" s="43">
        <f t="shared" si="25"/>
        <v>0</v>
      </c>
      <c r="P146" s="43">
        <f t="shared" si="26"/>
        <v>0</v>
      </c>
      <c r="Q146" s="43">
        <f t="shared" si="27"/>
        <v>0</v>
      </c>
      <c r="R146" s="43">
        <f>COUNTIFS(OBECaZSJaAM!AG:AG,"A",OBECaZSJaAM!Y:Y,D146,OBECaZSJaAM!AI:AI,"*OBAM*")</f>
        <v>0</v>
      </c>
      <c r="S146" s="43">
        <f>COUNTIFS(OBECaZSJaAM!AG:AG,"A",OBECaZSJaAM!Y:Y,D146,OBECaZSJaAM!AI:AI,"*POAM*")</f>
        <v>0</v>
      </c>
      <c r="T146" s="43">
        <f>COUNTIFS(OBECaZSJaAM!AG:AG,"A",OBECaZSJaAM!Y:Y,D146,OBECaZSJaAM!AI:AI,"*OVMAM*")</f>
        <v>0</v>
      </c>
      <c r="U146" s="43">
        <f>COUNTIFS(OBECaZSJaAM!AG:AG,"A",OBECaZSJaAM!Y:Y,D146,OBECaZSJaAM!AI:AI,"*SOCAM*")</f>
        <v>0</v>
      </c>
      <c r="V146" s="43">
        <f>COUNTIFS(OBECaZSJaAM!AH:AH,"A",OBECaZSJaAM!Y:Y,D146,OBECaZSJaAM!AI:AI,"*OBAM*")</f>
        <v>0</v>
      </c>
      <c r="W146" s="43">
        <f>COUNTIFS(OBECaZSJaAM!AH:AH,"A",OBECaZSJaAM!Y:Y,D146,OBECaZSJaAM!AI:AI,"*POAM*")</f>
        <v>0</v>
      </c>
      <c r="X146" s="43">
        <f>COUNTIFS(OBECaZSJaAM!AH:AH,"A",OBECaZSJaAM!Y:Y,D146,OBECaZSJaAM!AI:AI,"*OVMAM*")</f>
        <v>0</v>
      </c>
      <c r="Y146" s="43">
        <f>COUNTIFS(OBECaZSJaAM!AH:AH,"A",OBECaZSJaAM!Y:Y,D146,OBECaZSJaAM!AI:AI,"*SOCAM*")</f>
        <v>0</v>
      </c>
      <c r="Z146" s="46">
        <f t="shared" si="22"/>
        <v>35.090000000000003</v>
      </c>
      <c r="AA146" s="46">
        <f t="shared" si="28"/>
        <v>10.53</v>
      </c>
      <c r="AB146" s="43">
        <f>VLOOKUP(D146,OBECaZSJaAM!K:T,10,0)</f>
        <v>0</v>
      </c>
      <c r="AC146" s="43" t="str">
        <f t="shared" si="29"/>
        <v>0</v>
      </c>
      <c r="AD146" s="43">
        <f>VLOOKUP(D146,OBECaZSJaAM!K:V,12,0)</f>
        <v>0</v>
      </c>
      <c r="AE146" s="43">
        <f>VLOOKUP(D146,OBECaZSJaAM!K:W,13,0)</f>
        <v>0</v>
      </c>
      <c r="AF146" s="43">
        <f>(COUNTIFS(OBECaZSJaAM!AG:AG,"A",OBECaZSJaAM!Y:Y,D146,OBECaZSJaAM!AI:AI,"*OBAM*"))+(COUNTIFS(OBECaZSJaAM!AH:AH,"A",OBECaZSJaAM!Y:Y,D146,OBECaZSJaAM!AI:AI,"*OBAM*"))</f>
        <v>0</v>
      </c>
      <c r="AG146" s="43">
        <f>COUNTIFS(OBECaZSJaAM!AG:AG,"A",OBECaZSJaAM!Y:Y,D146,OBECaZSJaAM!AI:AI,"*POAM*")+(COUNTIFS(OBECaZSJaAM!AH:AH,"A",OBECaZSJaAM!Y:Y,D146,OBECaZSJaAM!AI:AI,"*POAM*"))+(COUNTIFS(OBECaZSJaAM!AG:AG,"A",OBECaZSJaAM!Y:Y,D146,OBECaZSJaAM!AI:AI,"*OVMAM*")+(COUNTIFS(OBECaZSJaAM!AH:AH,"A",OBECaZSJaAM!Y:Y,D146,OBECaZSJaAM!AI:AI,"*OVMAM*"))+COUNTIFS(OBECaZSJaAM!AG:AG,"A",OBECaZSJaAM!Y:Y,D146,OBECaZSJaAM!AI:AI,"*SOCAM*")+(COUNTIFS(OBECaZSJaAM!AH:AH,"A",OBECaZSJaAM!Y:Y,D146,OBECaZSJaAM!AI:AI,"*SOCAM*")))</f>
        <v>0</v>
      </c>
      <c r="AH146" s="43">
        <f>(VLOOKUP(D146,OBECaZSJaAM!K:O,5,0))</f>
        <v>0</v>
      </c>
      <c r="AI146" s="43" t="str">
        <f>IFERROR(VLOOKUP(B146,OBECaZSJaAM!A:F,6,0),"")</f>
        <v/>
      </c>
      <c r="AJ146" s="43" t="str">
        <f t="shared" si="23"/>
        <v>katA</v>
      </c>
      <c r="AK146" s="43" t="str">
        <f t="shared" si="30"/>
        <v>N</v>
      </c>
      <c r="AL146" s="43" t="str">
        <f t="shared" si="31"/>
        <v>N</v>
      </c>
      <c r="AM146" s="43">
        <f>(COUNTIFS(OBECaZSJaAM!AG:AG,"A",OBECaZSJaAM!Y:Y,D146))+(COUNTIFS(OBECaZSJaAM!AH:AH,"A",OBECaZSJaAM!Y:Y,D146))-((COUNTIFS(OBECaZSJaAM!AG:AG,"A",OBECaZSJaAM!AI:AI,"OBAM",OBECaZSJaAM!Y:Y,zdroj!D146)+(COUNTIFS(OBECaZSJaAM!AG:AG,"A",OBECaZSJaAM!AI:AI,"OSTAM",OBECaZSJaAM!Y:Y,zdroj!D146)))+(COUNTIFS(OBECaZSJaAM!AH:AH,"A",OBECaZSJaAM!AI:AI,"OBAM",OBECaZSJaAM!Y:Y,zdroj!D146)+(COUNTIFS(OBECaZSJaAM!AH:AH,"A",OBECaZSJaAM!AI:AI,"OSTAM",OBECaZSJaAM!Y:Y,zdroj!D146))))</f>
        <v>0</v>
      </c>
      <c r="AN146" s="43" t="str">
        <f t="shared" si="24"/>
        <v>NEPOKRYTA VĚTŠINA SEAM</v>
      </c>
      <c r="AO146" s="43" t="str">
        <f t="shared" si="32"/>
        <v>katA</v>
      </c>
    </row>
    <row r="147" spans="1:41" x14ac:dyDescent="0.25">
      <c r="A147" s="43">
        <v>10</v>
      </c>
      <c r="B147" s="43" t="s">
        <v>659</v>
      </c>
      <c r="C147" s="43">
        <v>120685</v>
      </c>
      <c r="D147" s="43" t="s">
        <v>660</v>
      </c>
      <c r="E147" s="43" t="s">
        <v>462</v>
      </c>
      <c r="F147" s="43" t="s">
        <v>225</v>
      </c>
      <c r="G147">
        <v>8</v>
      </c>
      <c r="H147">
        <v>0</v>
      </c>
      <c r="I147">
        <v>0</v>
      </c>
      <c r="J147">
        <v>7</v>
      </c>
      <c r="K147">
        <v>1</v>
      </c>
      <c r="L147" s="43">
        <f>(COUNTIFS(OBECaZSJaAM!AG:AG,"A",OBECaZSJaAM!AJ:AJ,"ZPŮSOBILÉ",OBECaZSJaAM!Y:Y,zdroj!D147))+(COUNTIFS(OBECaZSJaAM!AH:AH,"A",OBECaZSJaAM!AJ:AJ,"ZPŮSOBILÉ",OBECaZSJaAM!Y:Y,zdroj!D147))</f>
        <v>0</v>
      </c>
      <c r="M147" s="43">
        <f>COUNTIFS(OBECaZSJaAM!AG:AG,"A",OBECaZSJaAM!AJ:AJ,"ZPŮSOBILÉ",OBECaZSJaAM!Y:Y,zdroj!D147)</f>
        <v>0</v>
      </c>
      <c r="N147" s="43">
        <f>COUNTIFS(OBECaZSJaAM!AH:AH,"A",OBECaZSJaAM!AJ:AJ,"ZPŮSOBILÉ",OBECaZSJaAM!Y:Y,zdroj!D147)</f>
        <v>0</v>
      </c>
      <c r="O147" s="43">
        <f t="shared" si="25"/>
        <v>0</v>
      </c>
      <c r="P147" s="43">
        <f t="shared" si="26"/>
        <v>0</v>
      </c>
      <c r="Q147" s="43">
        <f t="shared" si="27"/>
        <v>0</v>
      </c>
      <c r="R147" s="43">
        <f>COUNTIFS(OBECaZSJaAM!AG:AG,"A",OBECaZSJaAM!Y:Y,D147,OBECaZSJaAM!AI:AI,"*OBAM*")</f>
        <v>0</v>
      </c>
      <c r="S147" s="43">
        <f>COUNTIFS(OBECaZSJaAM!AG:AG,"A",OBECaZSJaAM!Y:Y,D147,OBECaZSJaAM!AI:AI,"*POAM*")</f>
        <v>0</v>
      </c>
      <c r="T147" s="43">
        <f>COUNTIFS(OBECaZSJaAM!AG:AG,"A",OBECaZSJaAM!Y:Y,D147,OBECaZSJaAM!AI:AI,"*OVMAM*")</f>
        <v>0</v>
      </c>
      <c r="U147" s="43">
        <f>COUNTIFS(OBECaZSJaAM!AG:AG,"A",OBECaZSJaAM!Y:Y,D147,OBECaZSJaAM!AI:AI,"*SOCAM*")</f>
        <v>0</v>
      </c>
      <c r="V147" s="43">
        <f>COUNTIFS(OBECaZSJaAM!AH:AH,"A",OBECaZSJaAM!Y:Y,D147,OBECaZSJaAM!AI:AI,"*OBAM*")</f>
        <v>0</v>
      </c>
      <c r="W147" s="43">
        <f>COUNTIFS(OBECaZSJaAM!AH:AH,"A",OBECaZSJaAM!Y:Y,D147,OBECaZSJaAM!AI:AI,"*POAM*")</f>
        <v>0</v>
      </c>
      <c r="X147" s="43">
        <f>COUNTIFS(OBECaZSJaAM!AH:AH,"A",OBECaZSJaAM!Y:Y,D147,OBECaZSJaAM!AI:AI,"*OVMAM*")</f>
        <v>0</v>
      </c>
      <c r="Y147" s="43">
        <f>COUNTIFS(OBECaZSJaAM!AH:AH,"A",OBECaZSJaAM!Y:Y,D147,OBECaZSJaAM!AI:AI,"*SOCAM*")</f>
        <v>0</v>
      </c>
      <c r="Z147" s="46">
        <f t="shared" si="22"/>
        <v>0</v>
      </c>
      <c r="AA147" s="46">
        <f t="shared" si="28"/>
        <v>0</v>
      </c>
      <c r="AB147" s="43">
        <f>VLOOKUP(D147,OBECaZSJaAM!K:T,10,0)</f>
        <v>0</v>
      </c>
      <c r="AC147" s="43" t="str">
        <f t="shared" si="29"/>
        <v>0</v>
      </c>
      <c r="AD147" s="43">
        <f>VLOOKUP(D147,OBECaZSJaAM!K:V,12,0)</f>
        <v>0</v>
      </c>
      <c r="AE147" s="43">
        <f>VLOOKUP(D147,OBECaZSJaAM!K:W,13,0)</f>
        <v>0</v>
      </c>
      <c r="AF147" s="43">
        <f>(COUNTIFS(OBECaZSJaAM!AG:AG,"A",OBECaZSJaAM!Y:Y,D147,OBECaZSJaAM!AI:AI,"*OBAM*"))+(COUNTIFS(OBECaZSJaAM!AH:AH,"A",OBECaZSJaAM!Y:Y,D147,OBECaZSJaAM!AI:AI,"*OBAM*"))</f>
        <v>0</v>
      </c>
      <c r="AG147" s="43">
        <f>COUNTIFS(OBECaZSJaAM!AG:AG,"A",OBECaZSJaAM!Y:Y,D147,OBECaZSJaAM!AI:AI,"*POAM*")+(COUNTIFS(OBECaZSJaAM!AH:AH,"A",OBECaZSJaAM!Y:Y,D147,OBECaZSJaAM!AI:AI,"*POAM*"))+(COUNTIFS(OBECaZSJaAM!AG:AG,"A",OBECaZSJaAM!Y:Y,D147,OBECaZSJaAM!AI:AI,"*OVMAM*")+(COUNTIFS(OBECaZSJaAM!AH:AH,"A",OBECaZSJaAM!Y:Y,D147,OBECaZSJaAM!AI:AI,"*OVMAM*"))+COUNTIFS(OBECaZSJaAM!AG:AG,"A",OBECaZSJaAM!Y:Y,D147,OBECaZSJaAM!AI:AI,"*SOCAM*")+(COUNTIFS(OBECaZSJaAM!AH:AH,"A",OBECaZSJaAM!Y:Y,D147,OBECaZSJaAM!AI:AI,"*SOCAM*")))</f>
        <v>0</v>
      </c>
      <c r="AH147" s="43">
        <f>(VLOOKUP(D147,OBECaZSJaAM!K:O,5,0))</f>
        <v>0</v>
      </c>
      <c r="AI147" s="43" t="str">
        <f>IFERROR(VLOOKUP(B147,OBECaZSJaAM!A:F,6,0),"")</f>
        <v/>
      </c>
      <c r="AJ147" s="43" t="str">
        <f t="shared" si="23"/>
        <v>katA</v>
      </c>
      <c r="AK147" s="43" t="str">
        <f t="shared" si="30"/>
        <v>N</v>
      </c>
      <c r="AL147" s="43" t="str">
        <f t="shared" si="31"/>
        <v>N</v>
      </c>
      <c r="AM147" s="43">
        <f>(COUNTIFS(OBECaZSJaAM!AG:AG,"A",OBECaZSJaAM!Y:Y,D147))+(COUNTIFS(OBECaZSJaAM!AH:AH,"A",OBECaZSJaAM!Y:Y,D147))-((COUNTIFS(OBECaZSJaAM!AG:AG,"A",OBECaZSJaAM!AI:AI,"OBAM",OBECaZSJaAM!Y:Y,zdroj!D147)+(COUNTIFS(OBECaZSJaAM!AG:AG,"A",OBECaZSJaAM!AI:AI,"OSTAM",OBECaZSJaAM!Y:Y,zdroj!D147)))+(COUNTIFS(OBECaZSJaAM!AH:AH,"A",OBECaZSJaAM!AI:AI,"OBAM",OBECaZSJaAM!Y:Y,zdroj!D147)+(COUNTIFS(OBECaZSJaAM!AH:AH,"A",OBECaZSJaAM!AI:AI,"OSTAM",OBECaZSJaAM!Y:Y,zdroj!D147))))</f>
        <v>0</v>
      </c>
      <c r="AN147" s="43" t="str">
        <f t="shared" si="24"/>
        <v>NEPOKRYTA VĚTŠINA SEAM</v>
      </c>
      <c r="AO147" s="43" t="str">
        <f t="shared" si="32"/>
        <v>katA</v>
      </c>
    </row>
    <row r="148" spans="1:41" x14ac:dyDescent="0.25">
      <c r="A148" s="43">
        <v>10</v>
      </c>
      <c r="B148" s="43" t="s">
        <v>661</v>
      </c>
      <c r="C148" s="43">
        <v>125300</v>
      </c>
      <c r="D148" s="43" t="s">
        <v>662</v>
      </c>
      <c r="E148" s="43" t="s">
        <v>462</v>
      </c>
      <c r="F148" s="43" t="s">
        <v>224</v>
      </c>
      <c r="G148">
        <v>92</v>
      </c>
      <c r="H148">
        <v>13</v>
      </c>
      <c r="I148">
        <v>5</v>
      </c>
      <c r="J148">
        <v>79</v>
      </c>
      <c r="K148">
        <v>13</v>
      </c>
      <c r="L148" s="43">
        <f>(COUNTIFS(OBECaZSJaAM!AG:AG,"A",OBECaZSJaAM!AJ:AJ,"ZPŮSOBILÉ",OBECaZSJaAM!Y:Y,zdroj!D148))+(COUNTIFS(OBECaZSJaAM!AH:AH,"A",OBECaZSJaAM!AJ:AJ,"ZPŮSOBILÉ",OBECaZSJaAM!Y:Y,zdroj!D148))</f>
        <v>0</v>
      </c>
      <c r="M148" s="43">
        <f>COUNTIFS(OBECaZSJaAM!AG:AG,"A",OBECaZSJaAM!AJ:AJ,"ZPŮSOBILÉ",OBECaZSJaAM!Y:Y,zdroj!D148)</f>
        <v>0</v>
      </c>
      <c r="N148" s="43">
        <f>COUNTIFS(OBECaZSJaAM!AH:AH,"A",OBECaZSJaAM!AJ:AJ,"ZPŮSOBILÉ",OBECaZSJaAM!Y:Y,zdroj!D148)</f>
        <v>0</v>
      </c>
      <c r="O148" s="43">
        <f t="shared" si="25"/>
        <v>0</v>
      </c>
      <c r="P148" s="43">
        <f t="shared" si="26"/>
        <v>0</v>
      </c>
      <c r="Q148" s="43">
        <f t="shared" si="27"/>
        <v>0</v>
      </c>
      <c r="R148" s="43">
        <f>COUNTIFS(OBECaZSJaAM!AG:AG,"A",OBECaZSJaAM!Y:Y,D148,OBECaZSJaAM!AI:AI,"*OBAM*")</f>
        <v>0</v>
      </c>
      <c r="S148" s="43">
        <f>COUNTIFS(OBECaZSJaAM!AG:AG,"A",OBECaZSJaAM!Y:Y,D148,OBECaZSJaAM!AI:AI,"*POAM*")</f>
        <v>0</v>
      </c>
      <c r="T148" s="43">
        <f>COUNTIFS(OBECaZSJaAM!AG:AG,"A",OBECaZSJaAM!Y:Y,D148,OBECaZSJaAM!AI:AI,"*OVMAM*")</f>
        <v>0</v>
      </c>
      <c r="U148" s="43">
        <f>COUNTIFS(OBECaZSJaAM!AG:AG,"A",OBECaZSJaAM!Y:Y,D148,OBECaZSJaAM!AI:AI,"*SOCAM*")</f>
        <v>0</v>
      </c>
      <c r="V148" s="43">
        <f>COUNTIFS(OBECaZSJaAM!AH:AH,"A",OBECaZSJaAM!Y:Y,D148,OBECaZSJaAM!AI:AI,"*OBAM*")</f>
        <v>0</v>
      </c>
      <c r="W148" s="43">
        <f>COUNTIFS(OBECaZSJaAM!AH:AH,"A",OBECaZSJaAM!Y:Y,D148,OBECaZSJaAM!AI:AI,"*POAM*")</f>
        <v>0</v>
      </c>
      <c r="X148" s="43">
        <f>COUNTIFS(OBECaZSJaAM!AH:AH,"A",OBECaZSJaAM!Y:Y,D148,OBECaZSJaAM!AI:AI,"*OVMAM*")</f>
        <v>0</v>
      </c>
      <c r="Y148" s="43">
        <f>COUNTIFS(OBECaZSJaAM!AH:AH,"A",OBECaZSJaAM!Y:Y,D148,OBECaZSJaAM!AI:AI,"*SOCAM*")</f>
        <v>0</v>
      </c>
      <c r="Z148" s="46">
        <f t="shared" si="22"/>
        <v>14.13</v>
      </c>
      <c r="AA148" s="46">
        <f t="shared" si="28"/>
        <v>5.43</v>
      </c>
      <c r="AB148" s="43">
        <f>VLOOKUP(D148,OBECaZSJaAM!K:T,10,0)</f>
        <v>0</v>
      </c>
      <c r="AC148" s="43" t="str">
        <f t="shared" si="29"/>
        <v>0</v>
      </c>
      <c r="AD148" s="43">
        <f>VLOOKUP(D148,OBECaZSJaAM!K:V,12,0)</f>
        <v>0</v>
      </c>
      <c r="AE148" s="43">
        <f>VLOOKUP(D148,OBECaZSJaAM!K:W,13,0)</f>
        <v>0</v>
      </c>
      <c r="AF148" s="43">
        <f>(COUNTIFS(OBECaZSJaAM!AG:AG,"A",OBECaZSJaAM!Y:Y,D148,OBECaZSJaAM!AI:AI,"*OBAM*"))+(COUNTIFS(OBECaZSJaAM!AH:AH,"A",OBECaZSJaAM!Y:Y,D148,OBECaZSJaAM!AI:AI,"*OBAM*"))</f>
        <v>0</v>
      </c>
      <c r="AG148" s="43">
        <f>COUNTIFS(OBECaZSJaAM!AG:AG,"A",OBECaZSJaAM!Y:Y,D148,OBECaZSJaAM!AI:AI,"*POAM*")+(COUNTIFS(OBECaZSJaAM!AH:AH,"A",OBECaZSJaAM!Y:Y,D148,OBECaZSJaAM!AI:AI,"*POAM*"))+(COUNTIFS(OBECaZSJaAM!AG:AG,"A",OBECaZSJaAM!Y:Y,D148,OBECaZSJaAM!AI:AI,"*OVMAM*")+(COUNTIFS(OBECaZSJaAM!AH:AH,"A",OBECaZSJaAM!Y:Y,D148,OBECaZSJaAM!AI:AI,"*OVMAM*"))+COUNTIFS(OBECaZSJaAM!AG:AG,"A",OBECaZSJaAM!Y:Y,D148,OBECaZSJaAM!AI:AI,"*SOCAM*")+(COUNTIFS(OBECaZSJaAM!AH:AH,"A",OBECaZSJaAM!Y:Y,D148,OBECaZSJaAM!AI:AI,"*SOCAM*")))</f>
        <v>0</v>
      </c>
      <c r="AH148" s="43">
        <f>(VLOOKUP(D148,OBECaZSJaAM!K:O,5,0))</f>
        <v>0</v>
      </c>
      <c r="AI148" s="43" t="str">
        <f>IFERROR(VLOOKUP(B148,OBECaZSJaAM!A:F,6,0),"")</f>
        <v/>
      </c>
      <c r="AJ148" s="43" t="str">
        <f t="shared" si="23"/>
        <v>katA</v>
      </c>
      <c r="AK148" s="43" t="str">
        <f t="shared" si="30"/>
        <v>N</v>
      </c>
      <c r="AL148" s="43" t="str">
        <f t="shared" si="31"/>
        <v>N</v>
      </c>
      <c r="AM148" s="43">
        <f>(COUNTIFS(OBECaZSJaAM!AG:AG,"A",OBECaZSJaAM!Y:Y,D148))+(COUNTIFS(OBECaZSJaAM!AH:AH,"A",OBECaZSJaAM!Y:Y,D148))-((COUNTIFS(OBECaZSJaAM!AG:AG,"A",OBECaZSJaAM!AI:AI,"OBAM",OBECaZSJaAM!Y:Y,zdroj!D148)+(COUNTIFS(OBECaZSJaAM!AG:AG,"A",OBECaZSJaAM!AI:AI,"OSTAM",OBECaZSJaAM!Y:Y,zdroj!D148)))+(COUNTIFS(OBECaZSJaAM!AH:AH,"A",OBECaZSJaAM!AI:AI,"OBAM",OBECaZSJaAM!Y:Y,zdroj!D148)+(COUNTIFS(OBECaZSJaAM!AH:AH,"A",OBECaZSJaAM!AI:AI,"OSTAM",OBECaZSJaAM!Y:Y,zdroj!D148))))</f>
        <v>0</v>
      </c>
      <c r="AN148" s="43" t="str">
        <f t="shared" si="24"/>
        <v>NEPOKRYTA VĚTŠINA SEAM</v>
      </c>
      <c r="AO148" s="43" t="str">
        <f t="shared" si="32"/>
        <v>katA</v>
      </c>
    </row>
    <row r="149" spans="1:41" x14ac:dyDescent="0.25">
      <c r="A149" s="43">
        <v>10</v>
      </c>
      <c r="B149" s="43" t="s">
        <v>455</v>
      </c>
      <c r="C149" s="43">
        <v>126187</v>
      </c>
      <c r="D149" s="43" t="s">
        <v>663</v>
      </c>
      <c r="E149" s="43" t="s">
        <v>232</v>
      </c>
      <c r="F149" s="43" t="s">
        <v>231</v>
      </c>
      <c r="G149">
        <v>122</v>
      </c>
      <c r="H149">
        <v>4</v>
      </c>
      <c r="I149">
        <v>4</v>
      </c>
      <c r="J149">
        <v>110</v>
      </c>
      <c r="K149">
        <v>12</v>
      </c>
      <c r="L149" s="43">
        <f>(COUNTIFS(OBECaZSJaAM!AG:AG,"A",OBECaZSJaAM!AJ:AJ,"ZPŮSOBILÉ",OBECaZSJaAM!Y:Y,zdroj!D149))+(COUNTIFS(OBECaZSJaAM!AH:AH,"A",OBECaZSJaAM!AJ:AJ,"ZPŮSOBILÉ",OBECaZSJaAM!Y:Y,zdroj!D149))</f>
        <v>0</v>
      </c>
      <c r="M149" s="43">
        <f>COUNTIFS(OBECaZSJaAM!AG:AG,"A",OBECaZSJaAM!AJ:AJ,"ZPŮSOBILÉ",OBECaZSJaAM!Y:Y,zdroj!D149)</f>
        <v>0</v>
      </c>
      <c r="N149" s="43">
        <f>COUNTIFS(OBECaZSJaAM!AH:AH,"A",OBECaZSJaAM!AJ:AJ,"ZPŮSOBILÉ",OBECaZSJaAM!Y:Y,zdroj!D149)</f>
        <v>0</v>
      </c>
      <c r="O149" s="43">
        <f t="shared" si="25"/>
        <v>0</v>
      </c>
      <c r="P149" s="43">
        <f t="shared" si="26"/>
        <v>0</v>
      </c>
      <c r="Q149" s="43">
        <f t="shared" si="27"/>
        <v>0</v>
      </c>
      <c r="R149" s="43">
        <f>COUNTIFS(OBECaZSJaAM!AG:AG,"A",OBECaZSJaAM!Y:Y,D149,OBECaZSJaAM!AI:AI,"*OBAM*")</f>
        <v>0</v>
      </c>
      <c r="S149" s="43">
        <f>COUNTIFS(OBECaZSJaAM!AG:AG,"A",OBECaZSJaAM!Y:Y,D149,OBECaZSJaAM!AI:AI,"*POAM*")</f>
        <v>0</v>
      </c>
      <c r="T149" s="43">
        <f>COUNTIFS(OBECaZSJaAM!AG:AG,"A",OBECaZSJaAM!Y:Y,D149,OBECaZSJaAM!AI:AI,"*OVMAM*")</f>
        <v>0</v>
      </c>
      <c r="U149" s="43">
        <f>COUNTIFS(OBECaZSJaAM!AG:AG,"A",OBECaZSJaAM!Y:Y,D149,OBECaZSJaAM!AI:AI,"*SOCAM*")</f>
        <v>0</v>
      </c>
      <c r="V149" s="43">
        <f>COUNTIFS(OBECaZSJaAM!AH:AH,"A",OBECaZSJaAM!Y:Y,D149,OBECaZSJaAM!AI:AI,"*OBAM*")</f>
        <v>0</v>
      </c>
      <c r="W149" s="43">
        <f>COUNTIFS(OBECaZSJaAM!AH:AH,"A",OBECaZSJaAM!Y:Y,D149,OBECaZSJaAM!AI:AI,"*POAM*")</f>
        <v>0</v>
      </c>
      <c r="X149" s="43">
        <f>COUNTIFS(OBECaZSJaAM!AH:AH,"A",OBECaZSJaAM!Y:Y,D149,OBECaZSJaAM!AI:AI,"*OVMAM*")</f>
        <v>0</v>
      </c>
      <c r="Y149" s="43">
        <f>COUNTIFS(OBECaZSJaAM!AH:AH,"A",OBECaZSJaAM!Y:Y,D149,OBECaZSJaAM!AI:AI,"*SOCAM*")</f>
        <v>0</v>
      </c>
      <c r="Z149" s="46">
        <f t="shared" si="22"/>
        <v>3.28</v>
      </c>
      <c r="AA149" s="46">
        <f t="shared" si="28"/>
        <v>3.28</v>
      </c>
      <c r="AB149" s="43">
        <f>VLOOKUP(D149,OBECaZSJaAM!K:T,10,0)</f>
        <v>0</v>
      </c>
      <c r="AC149" s="43" t="str">
        <f t="shared" si="29"/>
        <v>0</v>
      </c>
      <c r="AD149" s="43">
        <f>VLOOKUP(D149,OBECaZSJaAM!K:V,12,0)</f>
        <v>0</v>
      </c>
      <c r="AE149" s="43">
        <f>VLOOKUP(D149,OBECaZSJaAM!K:W,13,0)</f>
        <v>0</v>
      </c>
      <c r="AF149" s="43">
        <f>(COUNTIFS(OBECaZSJaAM!AG:AG,"A",OBECaZSJaAM!Y:Y,D149,OBECaZSJaAM!AI:AI,"*OBAM*"))+(COUNTIFS(OBECaZSJaAM!AH:AH,"A",OBECaZSJaAM!Y:Y,D149,OBECaZSJaAM!AI:AI,"*OBAM*"))</f>
        <v>0</v>
      </c>
      <c r="AG149" s="43">
        <f>COUNTIFS(OBECaZSJaAM!AG:AG,"A",OBECaZSJaAM!Y:Y,D149,OBECaZSJaAM!AI:AI,"*POAM*")+(COUNTIFS(OBECaZSJaAM!AH:AH,"A",OBECaZSJaAM!Y:Y,D149,OBECaZSJaAM!AI:AI,"*POAM*"))+(COUNTIFS(OBECaZSJaAM!AG:AG,"A",OBECaZSJaAM!Y:Y,D149,OBECaZSJaAM!AI:AI,"*OVMAM*")+(COUNTIFS(OBECaZSJaAM!AH:AH,"A",OBECaZSJaAM!Y:Y,D149,OBECaZSJaAM!AI:AI,"*OVMAM*"))+COUNTIFS(OBECaZSJaAM!AG:AG,"A",OBECaZSJaAM!Y:Y,D149,OBECaZSJaAM!AI:AI,"*SOCAM*")+(COUNTIFS(OBECaZSJaAM!AH:AH,"A",OBECaZSJaAM!Y:Y,D149,OBECaZSJaAM!AI:AI,"*SOCAM*")))</f>
        <v>0</v>
      </c>
      <c r="AH149" s="43">
        <f>(VLOOKUP(D149,OBECaZSJaAM!K:O,5,0))</f>
        <v>0</v>
      </c>
      <c r="AI149" s="43">
        <f>IFERROR(VLOOKUP(B149,OBECaZSJaAM!A:F,6,0),"")</f>
        <v>0</v>
      </c>
      <c r="AJ149" s="43" t="str">
        <f t="shared" si="23"/>
        <v>katB</v>
      </c>
      <c r="AK149" s="43" t="str">
        <f t="shared" si="30"/>
        <v>N</v>
      </c>
      <c r="AL149" s="43" t="str">
        <f t="shared" si="31"/>
        <v>N</v>
      </c>
      <c r="AM149" s="43">
        <f>(COUNTIFS(OBECaZSJaAM!AG:AG,"A",OBECaZSJaAM!Y:Y,D149))+(COUNTIFS(OBECaZSJaAM!AH:AH,"A",OBECaZSJaAM!Y:Y,D149))-((COUNTIFS(OBECaZSJaAM!AG:AG,"A",OBECaZSJaAM!AI:AI,"OBAM",OBECaZSJaAM!Y:Y,zdroj!D149)+(COUNTIFS(OBECaZSJaAM!AG:AG,"A",OBECaZSJaAM!AI:AI,"OSTAM",OBECaZSJaAM!Y:Y,zdroj!D149)))+(COUNTIFS(OBECaZSJaAM!AH:AH,"A",OBECaZSJaAM!AI:AI,"OBAM",OBECaZSJaAM!Y:Y,zdroj!D149)+(COUNTIFS(OBECaZSJaAM!AH:AH,"A",OBECaZSJaAM!AI:AI,"OSTAM",OBECaZSJaAM!Y:Y,zdroj!D149))))</f>
        <v>0</v>
      </c>
      <c r="AN149" s="43" t="str">
        <f t="shared" si="24"/>
        <v>NEPOKRYTA VĚTŠINA SEAM</v>
      </c>
      <c r="AO149" s="43" t="str">
        <f t="shared" si="32"/>
        <v>katB</v>
      </c>
    </row>
    <row r="150" spans="1:41" x14ac:dyDescent="0.25">
      <c r="A150" s="43">
        <v>10</v>
      </c>
      <c r="B150" s="43" t="s">
        <v>664</v>
      </c>
      <c r="C150" s="43">
        <v>139343</v>
      </c>
      <c r="D150" s="43" t="s">
        <v>665</v>
      </c>
      <c r="E150" s="43" t="s">
        <v>462</v>
      </c>
      <c r="F150" s="43" t="s">
        <v>224</v>
      </c>
      <c r="G150">
        <v>17</v>
      </c>
      <c r="H150">
        <v>5</v>
      </c>
      <c r="I150">
        <v>0</v>
      </c>
      <c r="J150">
        <v>15</v>
      </c>
      <c r="K150">
        <v>2</v>
      </c>
      <c r="L150" s="43">
        <f>(COUNTIFS(OBECaZSJaAM!AG:AG,"A",OBECaZSJaAM!AJ:AJ,"ZPŮSOBILÉ",OBECaZSJaAM!Y:Y,zdroj!D150))+(COUNTIFS(OBECaZSJaAM!AH:AH,"A",OBECaZSJaAM!AJ:AJ,"ZPŮSOBILÉ",OBECaZSJaAM!Y:Y,zdroj!D150))</f>
        <v>0</v>
      </c>
      <c r="M150" s="43">
        <f>COUNTIFS(OBECaZSJaAM!AG:AG,"A",OBECaZSJaAM!AJ:AJ,"ZPŮSOBILÉ",OBECaZSJaAM!Y:Y,zdroj!D150)</f>
        <v>0</v>
      </c>
      <c r="N150" s="43">
        <f>COUNTIFS(OBECaZSJaAM!AH:AH,"A",OBECaZSJaAM!AJ:AJ,"ZPŮSOBILÉ",OBECaZSJaAM!Y:Y,zdroj!D150)</f>
        <v>0</v>
      </c>
      <c r="O150" s="43">
        <f t="shared" si="25"/>
        <v>0</v>
      </c>
      <c r="P150" s="43">
        <f t="shared" si="26"/>
        <v>0</v>
      </c>
      <c r="Q150" s="43">
        <f t="shared" si="27"/>
        <v>0</v>
      </c>
      <c r="R150" s="43">
        <f>COUNTIFS(OBECaZSJaAM!AG:AG,"A",OBECaZSJaAM!Y:Y,D150,OBECaZSJaAM!AI:AI,"*OBAM*")</f>
        <v>0</v>
      </c>
      <c r="S150" s="43">
        <f>COUNTIFS(OBECaZSJaAM!AG:AG,"A",OBECaZSJaAM!Y:Y,D150,OBECaZSJaAM!AI:AI,"*POAM*")</f>
        <v>0</v>
      </c>
      <c r="T150" s="43">
        <f>COUNTIFS(OBECaZSJaAM!AG:AG,"A",OBECaZSJaAM!Y:Y,D150,OBECaZSJaAM!AI:AI,"*OVMAM*")</f>
        <v>0</v>
      </c>
      <c r="U150" s="43">
        <f>COUNTIFS(OBECaZSJaAM!AG:AG,"A",OBECaZSJaAM!Y:Y,D150,OBECaZSJaAM!AI:AI,"*SOCAM*")</f>
        <v>0</v>
      </c>
      <c r="V150" s="43">
        <f>COUNTIFS(OBECaZSJaAM!AH:AH,"A",OBECaZSJaAM!Y:Y,D150,OBECaZSJaAM!AI:AI,"*OBAM*")</f>
        <v>0</v>
      </c>
      <c r="W150" s="43">
        <f>COUNTIFS(OBECaZSJaAM!AH:AH,"A",OBECaZSJaAM!Y:Y,D150,OBECaZSJaAM!AI:AI,"*POAM*")</f>
        <v>0</v>
      </c>
      <c r="X150" s="43">
        <f>COUNTIFS(OBECaZSJaAM!AH:AH,"A",OBECaZSJaAM!Y:Y,D150,OBECaZSJaAM!AI:AI,"*OVMAM*")</f>
        <v>0</v>
      </c>
      <c r="Y150" s="43">
        <f>COUNTIFS(OBECaZSJaAM!AH:AH,"A",OBECaZSJaAM!Y:Y,D150,OBECaZSJaAM!AI:AI,"*SOCAM*")</f>
        <v>0</v>
      </c>
      <c r="Z150" s="46">
        <f t="shared" si="22"/>
        <v>29.41</v>
      </c>
      <c r="AA150" s="46">
        <f t="shared" si="28"/>
        <v>0</v>
      </c>
      <c r="AB150" s="43">
        <f>VLOOKUP(D150,OBECaZSJaAM!K:T,10,0)</f>
        <v>0</v>
      </c>
      <c r="AC150" s="43" t="str">
        <f t="shared" si="29"/>
        <v>0</v>
      </c>
      <c r="AD150" s="43">
        <f>VLOOKUP(D150,OBECaZSJaAM!K:V,12,0)</f>
        <v>0</v>
      </c>
      <c r="AE150" s="43">
        <f>VLOOKUP(D150,OBECaZSJaAM!K:W,13,0)</f>
        <v>0</v>
      </c>
      <c r="AF150" s="43">
        <f>(COUNTIFS(OBECaZSJaAM!AG:AG,"A",OBECaZSJaAM!Y:Y,D150,OBECaZSJaAM!AI:AI,"*OBAM*"))+(COUNTIFS(OBECaZSJaAM!AH:AH,"A",OBECaZSJaAM!Y:Y,D150,OBECaZSJaAM!AI:AI,"*OBAM*"))</f>
        <v>0</v>
      </c>
      <c r="AG150" s="43">
        <f>COUNTIFS(OBECaZSJaAM!AG:AG,"A",OBECaZSJaAM!Y:Y,D150,OBECaZSJaAM!AI:AI,"*POAM*")+(COUNTIFS(OBECaZSJaAM!AH:AH,"A",OBECaZSJaAM!Y:Y,D150,OBECaZSJaAM!AI:AI,"*POAM*"))+(COUNTIFS(OBECaZSJaAM!AG:AG,"A",OBECaZSJaAM!Y:Y,D150,OBECaZSJaAM!AI:AI,"*OVMAM*")+(COUNTIFS(OBECaZSJaAM!AH:AH,"A",OBECaZSJaAM!Y:Y,D150,OBECaZSJaAM!AI:AI,"*OVMAM*"))+COUNTIFS(OBECaZSJaAM!AG:AG,"A",OBECaZSJaAM!Y:Y,D150,OBECaZSJaAM!AI:AI,"*SOCAM*")+(COUNTIFS(OBECaZSJaAM!AH:AH,"A",OBECaZSJaAM!Y:Y,D150,OBECaZSJaAM!AI:AI,"*SOCAM*")))</f>
        <v>0</v>
      </c>
      <c r="AH150" s="43">
        <f>(VLOOKUP(D150,OBECaZSJaAM!K:O,5,0))</f>
        <v>0</v>
      </c>
      <c r="AI150" s="43" t="str">
        <f>IFERROR(VLOOKUP(B150,OBECaZSJaAM!A:F,6,0),"")</f>
        <v/>
      </c>
      <c r="AJ150" s="43" t="str">
        <f t="shared" si="23"/>
        <v>katA</v>
      </c>
      <c r="AK150" s="43" t="str">
        <f t="shared" si="30"/>
        <v>N</v>
      </c>
      <c r="AL150" s="43" t="str">
        <f t="shared" si="31"/>
        <v>N</v>
      </c>
      <c r="AM150" s="43">
        <f>(COUNTIFS(OBECaZSJaAM!AG:AG,"A",OBECaZSJaAM!Y:Y,D150))+(COUNTIFS(OBECaZSJaAM!AH:AH,"A",OBECaZSJaAM!Y:Y,D150))-((COUNTIFS(OBECaZSJaAM!AG:AG,"A",OBECaZSJaAM!AI:AI,"OBAM",OBECaZSJaAM!Y:Y,zdroj!D150)+(COUNTIFS(OBECaZSJaAM!AG:AG,"A",OBECaZSJaAM!AI:AI,"OSTAM",OBECaZSJaAM!Y:Y,zdroj!D150)))+(COUNTIFS(OBECaZSJaAM!AH:AH,"A",OBECaZSJaAM!AI:AI,"OBAM",OBECaZSJaAM!Y:Y,zdroj!D150)+(COUNTIFS(OBECaZSJaAM!AH:AH,"A",OBECaZSJaAM!AI:AI,"OSTAM",OBECaZSJaAM!Y:Y,zdroj!D150))))</f>
        <v>0</v>
      </c>
      <c r="AN150" s="43" t="str">
        <f t="shared" si="24"/>
        <v>NEPOKRYTA VĚTŠINA SEAM</v>
      </c>
      <c r="AO150" s="43" t="str">
        <f t="shared" si="32"/>
        <v>katA</v>
      </c>
    </row>
    <row r="151" spans="1:41" x14ac:dyDescent="0.25">
      <c r="A151" s="43">
        <v>10</v>
      </c>
      <c r="B151" s="43" t="s">
        <v>664</v>
      </c>
      <c r="C151" s="43">
        <v>139351</v>
      </c>
      <c r="D151" s="43" t="s">
        <v>666</v>
      </c>
      <c r="E151" s="43" t="s">
        <v>462</v>
      </c>
      <c r="F151" s="43" t="s">
        <v>231</v>
      </c>
      <c r="G151">
        <v>823</v>
      </c>
      <c r="H151">
        <v>157</v>
      </c>
      <c r="I151">
        <v>157</v>
      </c>
      <c r="J151">
        <v>718</v>
      </c>
      <c r="K151">
        <v>105</v>
      </c>
      <c r="L151" s="43">
        <f>(COUNTIFS(OBECaZSJaAM!AG:AG,"A",OBECaZSJaAM!AJ:AJ,"ZPŮSOBILÉ",OBECaZSJaAM!Y:Y,zdroj!D151))+(COUNTIFS(OBECaZSJaAM!AH:AH,"A",OBECaZSJaAM!AJ:AJ,"ZPŮSOBILÉ",OBECaZSJaAM!Y:Y,zdroj!D151))</f>
        <v>0</v>
      </c>
      <c r="M151" s="43">
        <f>COUNTIFS(OBECaZSJaAM!AG:AG,"A",OBECaZSJaAM!AJ:AJ,"ZPŮSOBILÉ",OBECaZSJaAM!Y:Y,zdroj!D151)</f>
        <v>0</v>
      </c>
      <c r="N151" s="43">
        <f>COUNTIFS(OBECaZSJaAM!AH:AH,"A",OBECaZSJaAM!AJ:AJ,"ZPŮSOBILÉ",OBECaZSJaAM!Y:Y,zdroj!D151)</f>
        <v>0</v>
      </c>
      <c r="O151" s="43">
        <f t="shared" si="25"/>
        <v>0</v>
      </c>
      <c r="P151" s="43">
        <f t="shared" si="26"/>
        <v>0</v>
      </c>
      <c r="Q151" s="43">
        <f t="shared" si="27"/>
        <v>0</v>
      </c>
      <c r="R151" s="43">
        <f>COUNTIFS(OBECaZSJaAM!AG:AG,"A",OBECaZSJaAM!Y:Y,D151,OBECaZSJaAM!AI:AI,"*OBAM*")</f>
        <v>0</v>
      </c>
      <c r="S151" s="43">
        <f>COUNTIFS(OBECaZSJaAM!AG:AG,"A",OBECaZSJaAM!Y:Y,D151,OBECaZSJaAM!AI:AI,"*POAM*")</f>
        <v>0</v>
      </c>
      <c r="T151" s="43">
        <f>COUNTIFS(OBECaZSJaAM!AG:AG,"A",OBECaZSJaAM!Y:Y,D151,OBECaZSJaAM!AI:AI,"*OVMAM*")</f>
        <v>0</v>
      </c>
      <c r="U151" s="43">
        <f>COUNTIFS(OBECaZSJaAM!AG:AG,"A",OBECaZSJaAM!Y:Y,D151,OBECaZSJaAM!AI:AI,"*SOCAM*")</f>
        <v>0</v>
      </c>
      <c r="V151" s="43">
        <f>COUNTIFS(OBECaZSJaAM!AH:AH,"A",OBECaZSJaAM!Y:Y,D151,OBECaZSJaAM!AI:AI,"*OBAM*")</f>
        <v>0</v>
      </c>
      <c r="W151" s="43">
        <f>COUNTIFS(OBECaZSJaAM!AH:AH,"A",OBECaZSJaAM!Y:Y,D151,OBECaZSJaAM!AI:AI,"*POAM*")</f>
        <v>0</v>
      </c>
      <c r="X151" s="43">
        <f>COUNTIFS(OBECaZSJaAM!AH:AH,"A",OBECaZSJaAM!Y:Y,D151,OBECaZSJaAM!AI:AI,"*OVMAM*")</f>
        <v>0</v>
      </c>
      <c r="Y151" s="43">
        <f>COUNTIFS(OBECaZSJaAM!AH:AH,"A",OBECaZSJaAM!Y:Y,D151,OBECaZSJaAM!AI:AI,"*SOCAM*")</f>
        <v>0</v>
      </c>
      <c r="Z151" s="46">
        <f t="shared" si="22"/>
        <v>19.079999999999998</v>
      </c>
      <c r="AA151" s="46">
        <f t="shared" si="28"/>
        <v>19.079999999999998</v>
      </c>
      <c r="AB151" s="43">
        <f>VLOOKUP(D151,OBECaZSJaAM!K:T,10,0)</f>
        <v>0</v>
      </c>
      <c r="AC151" s="43" t="str">
        <f t="shared" si="29"/>
        <v>0</v>
      </c>
      <c r="AD151" s="43">
        <f>VLOOKUP(D151,OBECaZSJaAM!K:V,12,0)</f>
        <v>0</v>
      </c>
      <c r="AE151" s="43">
        <f>VLOOKUP(D151,OBECaZSJaAM!K:W,13,0)</f>
        <v>0</v>
      </c>
      <c r="AF151" s="43">
        <f>(COUNTIFS(OBECaZSJaAM!AG:AG,"A",OBECaZSJaAM!Y:Y,D151,OBECaZSJaAM!AI:AI,"*OBAM*"))+(COUNTIFS(OBECaZSJaAM!AH:AH,"A",OBECaZSJaAM!Y:Y,D151,OBECaZSJaAM!AI:AI,"*OBAM*"))</f>
        <v>0</v>
      </c>
      <c r="AG151" s="43">
        <f>COUNTIFS(OBECaZSJaAM!AG:AG,"A",OBECaZSJaAM!Y:Y,D151,OBECaZSJaAM!AI:AI,"*POAM*")+(COUNTIFS(OBECaZSJaAM!AH:AH,"A",OBECaZSJaAM!Y:Y,D151,OBECaZSJaAM!AI:AI,"*POAM*"))+(COUNTIFS(OBECaZSJaAM!AG:AG,"A",OBECaZSJaAM!Y:Y,D151,OBECaZSJaAM!AI:AI,"*OVMAM*")+(COUNTIFS(OBECaZSJaAM!AH:AH,"A",OBECaZSJaAM!Y:Y,D151,OBECaZSJaAM!AI:AI,"*OVMAM*"))+COUNTIFS(OBECaZSJaAM!AG:AG,"A",OBECaZSJaAM!Y:Y,D151,OBECaZSJaAM!AI:AI,"*SOCAM*")+(COUNTIFS(OBECaZSJaAM!AH:AH,"A",OBECaZSJaAM!Y:Y,D151,OBECaZSJaAM!AI:AI,"*SOCAM*")))</f>
        <v>0</v>
      </c>
      <c r="AH151" s="43">
        <f>(VLOOKUP(D151,OBECaZSJaAM!K:O,5,0))</f>
        <v>0</v>
      </c>
      <c r="AI151" s="43" t="str">
        <f>IFERROR(VLOOKUP(B151,OBECaZSJaAM!A:F,6,0),"")</f>
        <v/>
      </c>
      <c r="AJ151" s="43" t="str">
        <f t="shared" si="23"/>
        <v>katB</v>
      </c>
      <c r="AK151" s="43" t="str">
        <f t="shared" si="30"/>
        <v>N</v>
      </c>
      <c r="AL151" s="43" t="str">
        <f t="shared" si="31"/>
        <v>N</v>
      </c>
      <c r="AM151" s="43">
        <f>(COUNTIFS(OBECaZSJaAM!AG:AG,"A",OBECaZSJaAM!Y:Y,D151))+(COUNTIFS(OBECaZSJaAM!AH:AH,"A",OBECaZSJaAM!Y:Y,D151))-((COUNTIFS(OBECaZSJaAM!AG:AG,"A",OBECaZSJaAM!AI:AI,"OBAM",OBECaZSJaAM!Y:Y,zdroj!D151)+(COUNTIFS(OBECaZSJaAM!AG:AG,"A",OBECaZSJaAM!AI:AI,"OSTAM",OBECaZSJaAM!Y:Y,zdroj!D151)))+(COUNTIFS(OBECaZSJaAM!AH:AH,"A",OBECaZSJaAM!AI:AI,"OBAM",OBECaZSJaAM!Y:Y,zdroj!D151)+(COUNTIFS(OBECaZSJaAM!AH:AH,"A",OBECaZSJaAM!AI:AI,"OSTAM",OBECaZSJaAM!Y:Y,zdroj!D151))))</f>
        <v>0</v>
      </c>
      <c r="AN151" s="43" t="str">
        <f t="shared" si="24"/>
        <v>NEPOKRYTA VĚTŠINA SEAM</v>
      </c>
      <c r="AO151" s="43" t="str">
        <f t="shared" si="32"/>
        <v>katB</v>
      </c>
    </row>
    <row r="152" spans="1:41" x14ac:dyDescent="0.25">
      <c r="A152" s="43">
        <v>10</v>
      </c>
      <c r="B152" s="43" t="s">
        <v>667</v>
      </c>
      <c r="C152" s="43">
        <v>140031</v>
      </c>
      <c r="D152" s="43" t="s">
        <v>668</v>
      </c>
      <c r="E152" s="43" t="s">
        <v>462</v>
      </c>
      <c r="F152" s="43" t="s">
        <v>224</v>
      </c>
      <c r="G152">
        <v>54</v>
      </c>
      <c r="H152">
        <v>12</v>
      </c>
      <c r="I152">
        <v>0</v>
      </c>
      <c r="J152">
        <v>52</v>
      </c>
      <c r="K152">
        <v>2</v>
      </c>
      <c r="L152" s="43">
        <f>(COUNTIFS(OBECaZSJaAM!AG:AG,"A",OBECaZSJaAM!AJ:AJ,"ZPŮSOBILÉ",OBECaZSJaAM!Y:Y,zdroj!D152))+(COUNTIFS(OBECaZSJaAM!AH:AH,"A",OBECaZSJaAM!AJ:AJ,"ZPŮSOBILÉ",OBECaZSJaAM!Y:Y,zdroj!D152))</f>
        <v>0</v>
      </c>
      <c r="M152" s="43">
        <f>COUNTIFS(OBECaZSJaAM!AG:AG,"A",OBECaZSJaAM!AJ:AJ,"ZPŮSOBILÉ",OBECaZSJaAM!Y:Y,zdroj!D152)</f>
        <v>0</v>
      </c>
      <c r="N152" s="43">
        <f>COUNTIFS(OBECaZSJaAM!AH:AH,"A",OBECaZSJaAM!AJ:AJ,"ZPŮSOBILÉ",OBECaZSJaAM!Y:Y,zdroj!D152)</f>
        <v>0</v>
      </c>
      <c r="O152" s="43">
        <f t="shared" si="25"/>
        <v>0</v>
      </c>
      <c r="P152" s="43">
        <f t="shared" si="26"/>
        <v>0</v>
      </c>
      <c r="Q152" s="43">
        <f t="shared" si="27"/>
        <v>0</v>
      </c>
      <c r="R152" s="43">
        <f>COUNTIFS(OBECaZSJaAM!AG:AG,"A",OBECaZSJaAM!Y:Y,D152,OBECaZSJaAM!AI:AI,"*OBAM*")</f>
        <v>0</v>
      </c>
      <c r="S152" s="43">
        <f>COUNTIFS(OBECaZSJaAM!AG:AG,"A",OBECaZSJaAM!Y:Y,D152,OBECaZSJaAM!AI:AI,"*POAM*")</f>
        <v>0</v>
      </c>
      <c r="T152" s="43">
        <f>COUNTIFS(OBECaZSJaAM!AG:AG,"A",OBECaZSJaAM!Y:Y,D152,OBECaZSJaAM!AI:AI,"*OVMAM*")</f>
        <v>0</v>
      </c>
      <c r="U152" s="43">
        <f>COUNTIFS(OBECaZSJaAM!AG:AG,"A",OBECaZSJaAM!Y:Y,D152,OBECaZSJaAM!AI:AI,"*SOCAM*")</f>
        <v>0</v>
      </c>
      <c r="V152" s="43">
        <f>COUNTIFS(OBECaZSJaAM!AH:AH,"A",OBECaZSJaAM!Y:Y,D152,OBECaZSJaAM!AI:AI,"*OBAM*")</f>
        <v>0</v>
      </c>
      <c r="W152" s="43">
        <f>COUNTIFS(OBECaZSJaAM!AH:AH,"A",OBECaZSJaAM!Y:Y,D152,OBECaZSJaAM!AI:AI,"*POAM*")</f>
        <v>0</v>
      </c>
      <c r="X152" s="43">
        <f>COUNTIFS(OBECaZSJaAM!AH:AH,"A",OBECaZSJaAM!Y:Y,D152,OBECaZSJaAM!AI:AI,"*OVMAM*")</f>
        <v>0</v>
      </c>
      <c r="Y152" s="43">
        <f>COUNTIFS(OBECaZSJaAM!AH:AH,"A",OBECaZSJaAM!Y:Y,D152,OBECaZSJaAM!AI:AI,"*SOCAM*")</f>
        <v>0</v>
      </c>
      <c r="Z152" s="46">
        <f t="shared" si="22"/>
        <v>22.22</v>
      </c>
      <c r="AA152" s="46">
        <f t="shared" si="28"/>
        <v>0</v>
      </c>
      <c r="AB152" s="43">
        <f>VLOOKUP(D152,OBECaZSJaAM!K:T,10,0)</f>
        <v>0</v>
      </c>
      <c r="AC152" s="43" t="str">
        <f t="shared" si="29"/>
        <v>0</v>
      </c>
      <c r="AD152" s="43">
        <f>VLOOKUP(D152,OBECaZSJaAM!K:V,12,0)</f>
        <v>0</v>
      </c>
      <c r="AE152" s="43">
        <f>VLOOKUP(D152,OBECaZSJaAM!K:W,13,0)</f>
        <v>0</v>
      </c>
      <c r="AF152" s="43">
        <f>(COUNTIFS(OBECaZSJaAM!AG:AG,"A",OBECaZSJaAM!Y:Y,D152,OBECaZSJaAM!AI:AI,"*OBAM*"))+(COUNTIFS(OBECaZSJaAM!AH:AH,"A",OBECaZSJaAM!Y:Y,D152,OBECaZSJaAM!AI:AI,"*OBAM*"))</f>
        <v>0</v>
      </c>
      <c r="AG152" s="43">
        <f>COUNTIFS(OBECaZSJaAM!AG:AG,"A",OBECaZSJaAM!Y:Y,D152,OBECaZSJaAM!AI:AI,"*POAM*")+(COUNTIFS(OBECaZSJaAM!AH:AH,"A",OBECaZSJaAM!Y:Y,D152,OBECaZSJaAM!AI:AI,"*POAM*"))+(COUNTIFS(OBECaZSJaAM!AG:AG,"A",OBECaZSJaAM!Y:Y,D152,OBECaZSJaAM!AI:AI,"*OVMAM*")+(COUNTIFS(OBECaZSJaAM!AH:AH,"A",OBECaZSJaAM!Y:Y,D152,OBECaZSJaAM!AI:AI,"*OVMAM*"))+COUNTIFS(OBECaZSJaAM!AG:AG,"A",OBECaZSJaAM!Y:Y,D152,OBECaZSJaAM!AI:AI,"*SOCAM*")+(COUNTIFS(OBECaZSJaAM!AH:AH,"A",OBECaZSJaAM!Y:Y,D152,OBECaZSJaAM!AI:AI,"*SOCAM*")))</f>
        <v>0</v>
      </c>
      <c r="AH152" s="43">
        <f>(VLOOKUP(D152,OBECaZSJaAM!K:O,5,0))</f>
        <v>0</v>
      </c>
      <c r="AI152" s="43" t="str">
        <f>IFERROR(VLOOKUP(B152,OBECaZSJaAM!A:F,6,0),"")</f>
        <v/>
      </c>
      <c r="AJ152" s="43" t="str">
        <f t="shared" si="23"/>
        <v>katA</v>
      </c>
      <c r="AK152" s="43" t="str">
        <f t="shared" si="30"/>
        <v>N</v>
      </c>
      <c r="AL152" s="43" t="str">
        <f t="shared" si="31"/>
        <v>N</v>
      </c>
      <c r="AM152" s="43">
        <f>(COUNTIFS(OBECaZSJaAM!AG:AG,"A",OBECaZSJaAM!Y:Y,D152))+(COUNTIFS(OBECaZSJaAM!AH:AH,"A",OBECaZSJaAM!Y:Y,D152))-((COUNTIFS(OBECaZSJaAM!AG:AG,"A",OBECaZSJaAM!AI:AI,"OBAM",OBECaZSJaAM!Y:Y,zdroj!D152)+(COUNTIFS(OBECaZSJaAM!AG:AG,"A",OBECaZSJaAM!AI:AI,"OSTAM",OBECaZSJaAM!Y:Y,zdroj!D152)))+(COUNTIFS(OBECaZSJaAM!AH:AH,"A",OBECaZSJaAM!AI:AI,"OBAM",OBECaZSJaAM!Y:Y,zdroj!D152)+(COUNTIFS(OBECaZSJaAM!AH:AH,"A",OBECaZSJaAM!AI:AI,"OSTAM",OBECaZSJaAM!Y:Y,zdroj!D152))))</f>
        <v>0</v>
      </c>
      <c r="AN152" s="43" t="str">
        <f t="shared" si="24"/>
        <v>NEPOKRYTA VĚTŠINA SEAM</v>
      </c>
      <c r="AO152" s="43" t="str">
        <f t="shared" si="32"/>
        <v>katA</v>
      </c>
    </row>
    <row r="153" spans="1:41" x14ac:dyDescent="0.25">
      <c r="A153" s="43">
        <v>10</v>
      </c>
      <c r="B153" s="43" t="s">
        <v>669</v>
      </c>
      <c r="C153" s="43">
        <v>56855</v>
      </c>
      <c r="D153" s="43" t="s">
        <v>670</v>
      </c>
      <c r="E153" s="43" t="s">
        <v>462</v>
      </c>
      <c r="F153" s="43" t="s">
        <v>224</v>
      </c>
      <c r="G153">
        <v>63</v>
      </c>
      <c r="H153">
        <v>6</v>
      </c>
      <c r="I153">
        <v>0</v>
      </c>
      <c r="J153">
        <v>61</v>
      </c>
      <c r="K153">
        <v>2</v>
      </c>
      <c r="L153" s="43">
        <f>(COUNTIFS(OBECaZSJaAM!AG:AG,"A",OBECaZSJaAM!AJ:AJ,"ZPŮSOBILÉ",OBECaZSJaAM!Y:Y,zdroj!D153))+(COUNTIFS(OBECaZSJaAM!AH:AH,"A",OBECaZSJaAM!AJ:AJ,"ZPŮSOBILÉ",OBECaZSJaAM!Y:Y,zdroj!D153))</f>
        <v>0</v>
      </c>
      <c r="M153" s="43">
        <f>COUNTIFS(OBECaZSJaAM!AG:AG,"A",OBECaZSJaAM!AJ:AJ,"ZPŮSOBILÉ",OBECaZSJaAM!Y:Y,zdroj!D153)</f>
        <v>0</v>
      </c>
      <c r="N153" s="43">
        <f>COUNTIFS(OBECaZSJaAM!AH:AH,"A",OBECaZSJaAM!AJ:AJ,"ZPŮSOBILÉ",OBECaZSJaAM!Y:Y,zdroj!D153)</f>
        <v>0</v>
      </c>
      <c r="O153" s="43">
        <f t="shared" si="25"/>
        <v>0</v>
      </c>
      <c r="P153" s="43">
        <f t="shared" si="26"/>
        <v>0</v>
      </c>
      <c r="Q153" s="43">
        <f t="shared" si="27"/>
        <v>0</v>
      </c>
      <c r="R153" s="43">
        <f>COUNTIFS(OBECaZSJaAM!AG:AG,"A",OBECaZSJaAM!Y:Y,D153,OBECaZSJaAM!AI:AI,"*OBAM*")</f>
        <v>0</v>
      </c>
      <c r="S153" s="43">
        <f>COUNTIFS(OBECaZSJaAM!AG:AG,"A",OBECaZSJaAM!Y:Y,D153,OBECaZSJaAM!AI:AI,"*POAM*")</f>
        <v>0</v>
      </c>
      <c r="T153" s="43">
        <f>COUNTIFS(OBECaZSJaAM!AG:AG,"A",OBECaZSJaAM!Y:Y,D153,OBECaZSJaAM!AI:AI,"*OVMAM*")</f>
        <v>0</v>
      </c>
      <c r="U153" s="43">
        <f>COUNTIFS(OBECaZSJaAM!AG:AG,"A",OBECaZSJaAM!Y:Y,D153,OBECaZSJaAM!AI:AI,"*SOCAM*")</f>
        <v>0</v>
      </c>
      <c r="V153" s="43">
        <f>COUNTIFS(OBECaZSJaAM!AH:AH,"A",OBECaZSJaAM!Y:Y,D153,OBECaZSJaAM!AI:AI,"*OBAM*")</f>
        <v>0</v>
      </c>
      <c r="W153" s="43">
        <f>COUNTIFS(OBECaZSJaAM!AH:AH,"A",OBECaZSJaAM!Y:Y,D153,OBECaZSJaAM!AI:AI,"*POAM*")</f>
        <v>0</v>
      </c>
      <c r="X153" s="43">
        <f>COUNTIFS(OBECaZSJaAM!AH:AH,"A",OBECaZSJaAM!Y:Y,D153,OBECaZSJaAM!AI:AI,"*OVMAM*")</f>
        <v>0</v>
      </c>
      <c r="Y153" s="43">
        <f>COUNTIFS(OBECaZSJaAM!AH:AH,"A",OBECaZSJaAM!Y:Y,D153,OBECaZSJaAM!AI:AI,"*SOCAM*")</f>
        <v>0</v>
      </c>
      <c r="Z153" s="46">
        <f t="shared" si="22"/>
        <v>9.52</v>
      </c>
      <c r="AA153" s="46">
        <f t="shared" si="28"/>
        <v>0</v>
      </c>
      <c r="AB153" s="43">
        <f>VLOOKUP(D153,OBECaZSJaAM!K:T,10,0)</f>
        <v>0</v>
      </c>
      <c r="AC153" s="43" t="str">
        <f t="shared" si="29"/>
        <v>0</v>
      </c>
      <c r="AD153" s="43">
        <f>VLOOKUP(D153,OBECaZSJaAM!K:V,12,0)</f>
        <v>0</v>
      </c>
      <c r="AE153" s="43">
        <f>VLOOKUP(D153,OBECaZSJaAM!K:W,13,0)</f>
        <v>0</v>
      </c>
      <c r="AF153" s="43">
        <f>(COUNTIFS(OBECaZSJaAM!AG:AG,"A",OBECaZSJaAM!Y:Y,D153,OBECaZSJaAM!AI:AI,"*OBAM*"))+(COUNTIFS(OBECaZSJaAM!AH:AH,"A",OBECaZSJaAM!Y:Y,D153,OBECaZSJaAM!AI:AI,"*OBAM*"))</f>
        <v>0</v>
      </c>
      <c r="AG153" s="43">
        <f>COUNTIFS(OBECaZSJaAM!AG:AG,"A",OBECaZSJaAM!Y:Y,D153,OBECaZSJaAM!AI:AI,"*POAM*")+(COUNTIFS(OBECaZSJaAM!AH:AH,"A",OBECaZSJaAM!Y:Y,D153,OBECaZSJaAM!AI:AI,"*POAM*"))+(COUNTIFS(OBECaZSJaAM!AG:AG,"A",OBECaZSJaAM!Y:Y,D153,OBECaZSJaAM!AI:AI,"*OVMAM*")+(COUNTIFS(OBECaZSJaAM!AH:AH,"A",OBECaZSJaAM!Y:Y,D153,OBECaZSJaAM!AI:AI,"*OVMAM*"))+COUNTIFS(OBECaZSJaAM!AG:AG,"A",OBECaZSJaAM!Y:Y,D153,OBECaZSJaAM!AI:AI,"*SOCAM*")+(COUNTIFS(OBECaZSJaAM!AH:AH,"A",OBECaZSJaAM!Y:Y,D153,OBECaZSJaAM!AI:AI,"*SOCAM*")))</f>
        <v>0</v>
      </c>
      <c r="AH153" s="43">
        <f>(VLOOKUP(D153,OBECaZSJaAM!K:O,5,0))</f>
        <v>0</v>
      </c>
      <c r="AI153" s="43" t="str">
        <f>IFERROR(VLOOKUP(B153,OBECaZSJaAM!A:F,6,0),"")</f>
        <v/>
      </c>
      <c r="AJ153" s="43" t="str">
        <f t="shared" si="23"/>
        <v>katA</v>
      </c>
      <c r="AK153" s="43" t="str">
        <f t="shared" si="30"/>
        <v>N</v>
      </c>
      <c r="AL153" s="43" t="str">
        <f t="shared" si="31"/>
        <v>N</v>
      </c>
      <c r="AM153" s="43">
        <f>(COUNTIFS(OBECaZSJaAM!AG:AG,"A",OBECaZSJaAM!Y:Y,D153))+(COUNTIFS(OBECaZSJaAM!AH:AH,"A",OBECaZSJaAM!Y:Y,D153))-((COUNTIFS(OBECaZSJaAM!AG:AG,"A",OBECaZSJaAM!AI:AI,"OBAM",OBECaZSJaAM!Y:Y,zdroj!D153)+(COUNTIFS(OBECaZSJaAM!AG:AG,"A",OBECaZSJaAM!AI:AI,"OSTAM",OBECaZSJaAM!Y:Y,zdroj!D153)))+(COUNTIFS(OBECaZSJaAM!AH:AH,"A",OBECaZSJaAM!AI:AI,"OBAM",OBECaZSJaAM!Y:Y,zdroj!D153)+(COUNTIFS(OBECaZSJaAM!AH:AH,"A",OBECaZSJaAM!AI:AI,"OSTAM",OBECaZSJaAM!Y:Y,zdroj!D153))))</f>
        <v>0</v>
      </c>
      <c r="AN153" s="43" t="str">
        <f t="shared" si="24"/>
        <v>NEPOKRYTA VĚTŠINA SEAM</v>
      </c>
      <c r="AO153" s="43" t="str">
        <f t="shared" si="32"/>
        <v>katA</v>
      </c>
    </row>
    <row r="154" spans="1:41" x14ac:dyDescent="0.25">
      <c r="A154" s="43">
        <v>10</v>
      </c>
      <c r="B154" s="43" t="s">
        <v>669</v>
      </c>
      <c r="C154" s="43">
        <v>102369</v>
      </c>
      <c r="D154" s="43" t="s">
        <v>671</v>
      </c>
      <c r="E154" s="43" t="s">
        <v>462</v>
      </c>
      <c r="F154" s="43" t="s">
        <v>224</v>
      </c>
      <c r="G154">
        <v>49</v>
      </c>
      <c r="H154">
        <v>13</v>
      </c>
      <c r="I154">
        <v>0</v>
      </c>
      <c r="J154">
        <v>43</v>
      </c>
      <c r="K154">
        <v>6</v>
      </c>
      <c r="L154" s="43">
        <f>(COUNTIFS(OBECaZSJaAM!AG:AG,"A",OBECaZSJaAM!AJ:AJ,"ZPŮSOBILÉ",OBECaZSJaAM!Y:Y,zdroj!D154))+(COUNTIFS(OBECaZSJaAM!AH:AH,"A",OBECaZSJaAM!AJ:AJ,"ZPŮSOBILÉ",OBECaZSJaAM!Y:Y,zdroj!D154))</f>
        <v>0</v>
      </c>
      <c r="M154" s="43">
        <f>COUNTIFS(OBECaZSJaAM!AG:AG,"A",OBECaZSJaAM!AJ:AJ,"ZPŮSOBILÉ",OBECaZSJaAM!Y:Y,zdroj!D154)</f>
        <v>0</v>
      </c>
      <c r="N154" s="43">
        <f>COUNTIFS(OBECaZSJaAM!AH:AH,"A",OBECaZSJaAM!AJ:AJ,"ZPŮSOBILÉ",OBECaZSJaAM!Y:Y,zdroj!D154)</f>
        <v>0</v>
      </c>
      <c r="O154" s="43">
        <f t="shared" si="25"/>
        <v>0</v>
      </c>
      <c r="P154" s="43">
        <f t="shared" si="26"/>
        <v>0</v>
      </c>
      <c r="Q154" s="43">
        <f t="shared" si="27"/>
        <v>0</v>
      </c>
      <c r="R154" s="43">
        <f>COUNTIFS(OBECaZSJaAM!AG:AG,"A",OBECaZSJaAM!Y:Y,D154,OBECaZSJaAM!AI:AI,"*OBAM*")</f>
        <v>0</v>
      </c>
      <c r="S154" s="43">
        <f>COUNTIFS(OBECaZSJaAM!AG:AG,"A",OBECaZSJaAM!Y:Y,D154,OBECaZSJaAM!AI:AI,"*POAM*")</f>
        <v>0</v>
      </c>
      <c r="T154" s="43">
        <f>COUNTIFS(OBECaZSJaAM!AG:AG,"A",OBECaZSJaAM!Y:Y,D154,OBECaZSJaAM!AI:AI,"*OVMAM*")</f>
        <v>0</v>
      </c>
      <c r="U154" s="43">
        <f>COUNTIFS(OBECaZSJaAM!AG:AG,"A",OBECaZSJaAM!Y:Y,D154,OBECaZSJaAM!AI:AI,"*SOCAM*")</f>
        <v>0</v>
      </c>
      <c r="V154" s="43">
        <f>COUNTIFS(OBECaZSJaAM!AH:AH,"A",OBECaZSJaAM!Y:Y,D154,OBECaZSJaAM!AI:AI,"*OBAM*")</f>
        <v>0</v>
      </c>
      <c r="W154" s="43">
        <f>COUNTIFS(OBECaZSJaAM!AH:AH,"A",OBECaZSJaAM!Y:Y,D154,OBECaZSJaAM!AI:AI,"*POAM*")</f>
        <v>0</v>
      </c>
      <c r="X154" s="43">
        <f>COUNTIFS(OBECaZSJaAM!AH:AH,"A",OBECaZSJaAM!Y:Y,D154,OBECaZSJaAM!AI:AI,"*OVMAM*")</f>
        <v>0</v>
      </c>
      <c r="Y154" s="43">
        <f>COUNTIFS(OBECaZSJaAM!AH:AH,"A",OBECaZSJaAM!Y:Y,D154,OBECaZSJaAM!AI:AI,"*SOCAM*")</f>
        <v>0</v>
      </c>
      <c r="Z154" s="46">
        <f t="shared" si="22"/>
        <v>26.53</v>
      </c>
      <c r="AA154" s="46">
        <f t="shared" si="28"/>
        <v>0</v>
      </c>
      <c r="AB154" s="43">
        <f>VLOOKUP(D154,OBECaZSJaAM!K:T,10,0)</f>
        <v>0</v>
      </c>
      <c r="AC154" s="43" t="str">
        <f t="shared" si="29"/>
        <v>0</v>
      </c>
      <c r="AD154" s="43">
        <f>VLOOKUP(D154,OBECaZSJaAM!K:V,12,0)</f>
        <v>0</v>
      </c>
      <c r="AE154" s="43">
        <f>VLOOKUP(D154,OBECaZSJaAM!K:W,13,0)</f>
        <v>0</v>
      </c>
      <c r="AF154" s="43">
        <f>(COUNTIFS(OBECaZSJaAM!AG:AG,"A",OBECaZSJaAM!Y:Y,D154,OBECaZSJaAM!AI:AI,"*OBAM*"))+(COUNTIFS(OBECaZSJaAM!AH:AH,"A",OBECaZSJaAM!Y:Y,D154,OBECaZSJaAM!AI:AI,"*OBAM*"))</f>
        <v>0</v>
      </c>
      <c r="AG154" s="43">
        <f>COUNTIFS(OBECaZSJaAM!AG:AG,"A",OBECaZSJaAM!Y:Y,D154,OBECaZSJaAM!AI:AI,"*POAM*")+(COUNTIFS(OBECaZSJaAM!AH:AH,"A",OBECaZSJaAM!Y:Y,D154,OBECaZSJaAM!AI:AI,"*POAM*"))+(COUNTIFS(OBECaZSJaAM!AG:AG,"A",OBECaZSJaAM!Y:Y,D154,OBECaZSJaAM!AI:AI,"*OVMAM*")+(COUNTIFS(OBECaZSJaAM!AH:AH,"A",OBECaZSJaAM!Y:Y,D154,OBECaZSJaAM!AI:AI,"*OVMAM*"))+COUNTIFS(OBECaZSJaAM!AG:AG,"A",OBECaZSJaAM!Y:Y,D154,OBECaZSJaAM!AI:AI,"*SOCAM*")+(COUNTIFS(OBECaZSJaAM!AH:AH,"A",OBECaZSJaAM!Y:Y,D154,OBECaZSJaAM!AI:AI,"*SOCAM*")))</f>
        <v>0</v>
      </c>
      <c r="AH154" s="43">
        <f>(VLOOKUP(D154,OBECaZSJaAM!K:O,5,0))</f>
        <v>0</v>
      </c>
      <c r="AI154" s="43" t="str">
        <f>IFERROR(VLOOKUP(B154,OBECaZSJaAM!A:F,6,0),"")</f>
        <v/>
      </c>
      <c r="AJ154" s="43" t="str">
        <f t="shared" si="23"/>
        <v>katA</v>
      </c>
      <c r="AK154" s="43" t="str">
        <f t="shared" si="30"/>
        <v>N</v>
      </c>
      <c r="AL154" s="43" t="str">
        <f t="shared" si="31"/>
        <v>N</v>
      </c>
      <c r="AM154" s="43">
        <f>(COUNTIFS(OBECaZSJaAM!AG:AG,"A",OBECaZSJaAM!Y:Y,D154))+(COUNTIFS(OBECaZSJaAM!AH:AH,"A",OBECaZSJaAM!Y:Y,D154))-((COUNTIFS(OBECaZSJaAM!AG:AG,"A",OBECaZSJaAM!AI:AI,"OBAM",OBECaZSJaAM!Y:Y,zdroj!D154)+(COUNTIFS(OBECaZSJaAM!AG:AG,"A",OBECaZSJaAM!AI:AI,"OSTAM",OBECaZSJaAM!Y:Y,zdroj!D154)))+(COUNTIFS(OBECaZSJaAM!AH:AH,"A",OBECaZSJaAM!AI:AI,"OBAM",OBECaZSJaAM!Y:Y,zdroj!D154)+(COUNTIFS(OBECaZSJaAM!AH:AH,"A",OBECaZSJaAM!AI:AI,"OSTAM",OBECaZSJaAM!Y:Y,zdroj!D154))))</f>
        <v>0</v>
      </c>
      <c r="AN154" s="43" t="str">
        <f t="shared" si="24"/>
        <v>NEPOKRYTA VĚTŠINA SEAM</v>
      </c>
      <c r="AO154" s="43" t="str">
        <f t="shared" si="32"/>
        <v>katA</v>
      </c>
    </row>
    <row r="155" spans="1:41" x14ac:dyDescent="0.25">
      <c r="A155" s="43">
        <v>10</v>
      </c>
      <c r="B155" s="43" t="s">
        <v>669</v>
      </c>
      <c r="C155" s="43">
        <v>140422</v>
      </c>
      <c r="D155" s="43" t="s">
        <v>672</v>
      </c>
      <c r="E155" s="43" t="s">
        <v>462</v>
      </c>
      <c r="F155" s="43" t="s">
        <v>226</v>
      </c>
      <c r="G155">
        <v>153</v>
      </c>
      <c r="H155">
        <v>113</v>
      </c>
      <c r="I155">
        <v>113</v>
      </c>
      <c r="J155">
        <v>143</v>
      </c>
      <c r="K155">
        <v>10</v>
      </c>
      <c r="L155" s="43">
        <f>(COUNTIFS(OBECaZSJaAM!AG:AG,"A",OBECaZSJaAM!AJ:AJ,"ZPŮSOBILÉ",OBECaZSJaAM!Y:Y,zdroj!D155))+(COUNTIFS(OBECaZSJaAM!AH:AH,"A",OBECaZSJaAM!AJ:AJ,"ZPŮSOBILÉ",OBECaZSJaAM!Y:Y,zdroj!D155))</f>
        <v>0</v>
      </c>
      <c r="M155" s="43">
        <f>COUNTIFS(OBECaZSJaAM!AG:AG,"A",OBECaZSJaAM!AJ:AJ,"ZPŮSOBILÉ",OBECaZSJaAM!Y:Y,zdroj!D155)</f>
        <v>0</v>
      </c>
      <c r="N155" s="43">
        <f>COUNTIFS(OBECaZSJaAM!AH:AH,"A",OBECaZSJaAM!AJ:AJ,"ZPŮSOBILÉ",OBECaZSJaAM!Y:Y,zdroj!D155)</f>
        <v>0</v>
      </c>
      <c r="O155" s="43">
        <f t="shared" si="25"/>
        <v>0</v>
      </c>
      <c r="P155" s="43">
        <f t="shared" si="26"/>
        <v>0</v>
      </c>
      <c r="Q155" s="43">
        <f t="shared" si="27"/>
        <v>0</v>
      </c>
      <c r="R155" s="43">
        <f>COUNTIFS(OBECaZSJaAM!AG:AG,"A",OBECaZSJaAM!Y:Y,D155,OBECaZSJaAM!AI:AI,"*OBAM*")</f>
        <v>0</v>
      </c>
      <c r="S155" s="43">
        <f>COUNTIFS(OBECaZSJaAM!AG:AG,"A",OBECaZSJaAM!Y:Y,D155,OBECaZSJaAM!AI:AI,"*POAM*")</f>
        <v>0</v>
      </c>
      <c r="T155" s="43">
        <f>COUNTIFS(OBECaZSJaAM!AG:AG,"A",OBECaZSJaAM!Y:Y,D155,OBECaZSJaAM!AI:AI,"*OVMAM*")</f>
        <v>0</v>
      </c>
      <c r="U155" s="43">
        <f>COUNTIFS(OBECaZSJaAM!AG:AG,"A",OBECaZSJaAM!Y:Y,D155,OBECaZSJaAM!AI:AI,"*SOCAM*")</f>
        <v>0</v>
      </c>
      <c r="V155" s="43">
        <f>COUNTIFS(OBECaZSJaAM!AH:AH,"A",OBECaZSJaAM!Y:Y,D155,OBECaZSJaAM!AI:AI,"*OBAM*")</f>
        <v>0</v>
      </c>
      <c r="W155" s="43">
        <f>COUNTIFS(OBECaZSJaAM!AH:AH,"A",OBECaZSJaAM!Y:Y,D155,OBECaZSJaAM!AI:AI,"*POAM*")</f>
        <v>0</v>
      </c>
      <c r="X155" s="43">
        <f>COUNTIFS(OBECaZSJaAM!AH:AH,"A",OBECaZSJaAM!Y:Y,D155,OBECaZSJaAM!AI:AI,"*OVMAM*")</f>
        <v>0</v>
      </c>
      <c r="Y155" s="43">
        <f>COUNTIFS(OBECaZSJaAM!AH:AH,"A",OBECaZSJaAM!Y:Y,D155,OBECaZSJaAM!AI:AI,"*SOCAM*")</f>
        <v>0</v>
      </c>
      <c r="Z155" s="46">
        <f t="shared" si="22"/>
        <v>73.86</v>
      </c>
      <c r="AA155" s="46">
        <f t="shared" si="28"/>
        <v>73.86</v>
      </c>
      <c r="AB155" s="43">
        <f>VLOOKUP(D155,OBECaZSJaAM!K:T,10,0)</f>
        <v>0</v>
      </c>
      <c r="AC155" s="43" t="str">
        <f t="shared" si="29"/>
        <v>0</v>
      </c>
      <c r="AD155" s="43">
        <f>VLOOKUP(D155,OBECaZSJaAM!K:V,12,0)</f>
        <v>0</v>
      </c>
      <c r="AE155" s="43">
        <f>VLOOKUP(D155,OBECaZSJaAM!K:W,13,0)</f>
        <v>0</v>
      </c>
      <c r="AF155" s="43">
        <f>(COUNTIFS(OBECaZSJaAM!AG:AG,"A",OBECaZSJaAM!Y:Y,D155,OBECaZSJaAM!AI:AI,"*OBAM*"))+(COUNTIFS(OBECaZSJaAM!AH:AH,"A",OBECaZSJaAM!Y:Y,D155,OBECaZSJaAM!AI:AI,"*OBAM*"))</f>
        <v>0</v>
      </c>
      <c r="AG155" s="43">
        <f>COUNTIFS(OBECaZSJaAM!AG:AG,"A",OBECaZSJaAM!Y:Y,D155,OBECaZSJaAM!AI:AI,"*POAM*")+(COUNTIFS(OBECaZSJaAM!AH:AH,"A",OBECaZSJaAM!Y:Y,D155,OBECaZSJaAM!AI:AI,"*POAM*"))+(COUNTIFS(OBECaZSJaAM!AG:AG,"A",OBECaZSJaAM!Y:Y,D155,OBECaZSJaAM!AI:AI,"*OVMAM*")+(COUNTIFS(OBECaZSJaAM!AH:AH,"A",OBECaZSJaAM!Y:Y,D155,OBECaZSJaAM!AI:AI,"*OVMAM*"))+COUNTIFS(OBECaZSJaAM!AG:AG,"A",OBECaZSJaAM!Y:Y,D155,OBECaZSJaAM!AI:AI,"*SOCAM*")+(COUNTIFS(OBECaZSJaAM!AH:AH,"A",OBECaZSJaAM!Y:Y,D155,OBECaZSJaAM!AI:AI,"*SOCAM*")))</f>
        <v>0</v>
      </c>
      <c r="AH155" s="43">
        <f>(VLOOKUP(D155,OBECaZSJaAM!K:O,5,0))</f>
        <v>0</v>
      </c>
      <c r="AI155" s="43" t="str">
        <f>IFERROR(VLOOKUP(B155,OBECaZSJaAM!A:F,6,0),"")</f>
        <v/>
      </c>
      <c r="AJ155" s="43" t="str">
        <f t="shared" si="23"/>
        <v>katC</v>
      </c>
      <c r="AK155" s="43" t="str">
        <f t="shared" si="30"/>
        <v>N</v>
      </c>
      <c r="AL155" s="43" t="str">
        <f t="shared" si="31"/>
        <v>N</v>
      </c>
      <c r="AM155" s="43">
        <f>(COUNTIFS(OBECaZSJaAM!AG:AG,"A",OBECaZSJaAM!Y:Y,D155))+(COUNTIFS(OBECaZSJaAM!AH:AH,"A",OBECaZSJaAM!Y:Y,D155))-((COUNTIFS(OBECaZSJaAM!AG:AG,"A",OBECaZSJaAM!AI:AI,"OBAM",OBECaZSJaAM!Y:Y,zdroj!D155)+(COUNTIFS(OBECaZSJaAM!AG:AG,"A",OBECaZSJaAM!AI:AI,"OSTAM",OBECaZSJaAM!Y:Y,zdroj!D155)))+(COUNTIFS(OBECaZSJaAM!AH:AH,"A",OBECaZSJaAM!AI:AI,"OBAM",OBECaZSJaAM!Y:Y,zdroj!D155)+(COUNTIFS(OBECaZSJaAM!AH:AH,"A",OBECaZSJaAM!AI:AI,"OSTAM",OBECaZSJaAM!Y:Y,zdroj!D155))))</f>
        <v>0</v>
      </c>
      <c r="AN155" s="43" t="str">
        <f t="shared" si="24"/>
        <v>NEPOKRYTA VĚTŠINA SEAM</v>
      </c>
      <c r="AO155" s="43" t="str">
        <f t="shared" si="32"/>
        <v>katC</v>
      </c>
    </row>
    <row r="156" spans="1:41" x14ac:dyDescent="0.25">
      <c r="A156" s="43">
        <v>10</v>
      </c>
      <c r="B156" s="43" t="s">
        <v>673</v>
      </c>
      <c r="C156" s="43">
        <v>957</v>
      </c>
      <c r="D156" s="43" t="s">
        <v>674</v>
      </c>
      <c r="E156" s="43" t="s">
        <v>462</v>
      </c>
      <c r="F156" s="43" t="s">
        <v>224</v>
      </c>
      <c r="G156">
        <v>65</v>
      </c>
      <c r="H156">
        <v>22</v>
      </c>
      <c r="I156">
        <v>0</v>
      </c>
      <c r="J156">
        <v>60</v>
      </c>
      <c r="K156">
        <v>5</v>
      </c>
      <c r="L156" s="43">
        <f>(COUNTIFS(OBECaZSJaAM!AG:AG,"A",OBECaZSJaAM!AJ:AJ,"ZPŮSOBILÉ",OBECaZSJaAM!Y:Y,zdroj!D156))+(COUNTIFS(OBECaZSJaAM!AH:AH,"A",OBECaZSJaAM!AJ:AJ,"ZPŮSOBILÉ",OBECaZSJaAM!Y:Y,zdroj!D156))</f>
        <v>0</v>
      </c>
      <c r="M156" s="43">
        <f>COUNTIFS(OBECaZSJaAM!AG:AG,"A",OBECaZSJaAM!AJ:AJ,"ZPŮSOBILÉ",OBECaZSJaAM!Y:Y,zdroj!D156)</f>
        <v>0</v>
      </c>
      <c r="N156" s="43">
        <f>COUNTIFS(OBECaZSJaAM!AH:AH,"A",OBECaZSJaAM!AJ:AJ,"ZPŮSOBILÉ",OBECaZSJaAM!Y:Y,zdroj!D156)</f>
        <v>0</v>
      </c>
      <c r="O156" s="43">
        <f t="shared" si="25"/>
        <v>0</v>
      </c>
      <c r="P156" s="43">
        <f t="shared" si="26"/>
        <v>0</v>
      </c>
      <c r="Q156" s="43">
        <f t="shared" si="27"/>
        <v>0</v>
      </c>
      <c r="R156" s="43">
        <f>COUNTIFS(OBECaZSJaAM!AG:AG,"A",OBECaZSJaAM!Y:Y,D156,OBECaZSJaAM!AI:AI,"*OBAM*")</f>
        <v>0</v>
      </c>
      <c r="S156" s="43">
        <f>COUNTIFS(OBECaZSJaAM!AG:AG,"A",OBECaZSJaAM!Y:Y,D156,OBECaZSJaAM!AI:AI,"*POAM*")</f>
        <v>0</v>
      </c>
      <c r="T156" s="43">
        <f>COUNTIFS(OBECaZSJaAM!AG:AG,"A",OBECaZSJaAM!Y:Y,D156,OBECaZSJaAM!AI:AI,"*OVMAM*")</f>
        <v>0</v>
      </c>
      <c r="U156" s="43">
        <f>COUNTIFS(OBECaZSJaAM!AG:AG,"A",OBECaZSJaAM!Y:Y,D156,OBECaZSJaAM!AI:AI,"*SOCAM*")</f>
        <v>0</v>
      </c>
      <c r="V156" s="43">
        <f>COUNTIFS(OBECaZSJaAM!AH:AH,"A",OBECaZSJaAM!Y:Y,D156,OBECaZSJaAM!AI:AI,"*OBAM*")</f>
        <v>0</v>
      </c>
      <c r="W156" s="43">
        <f>COUNTIFS(OBECaZSJaAM!AH:AH,"A",OBECaZSJaAM!Y:Y,D156,OBECaZSJaAM!AI:AI,"*POAM*")</f>
        <v>0</v>
      </c>
      <c r="X156" s="43">
        <f>COUNTIFS(OBECaZSJaAM!AH:AH,"A",OBECaZSJaAM!Y:Y,D156,OBECaZSJaAM!AI:AI,"*OVMAM*")</f>
        <v>0</v>
      </c>
      <c r="Y156" s="43">
        <f>COUNTIFS(OBECaZSJaAM!AH:AH,"A",OBECaZSJaAM!Y:Y,D156,OBECaZSJaAM!AI:AI,"*SOCAM*")</f>
        <v>0</v>
      </c>
      <c r="Z156" s="46">
        <f t="shared" si="22"/>
        <v>33.85</v>
      </c>
      <c r="AA156" s="46">
        <f t="shared" si="28"/>
        <v>0</v>
      </c>
      <c r="AB156" s="43">
        <f>VLOOKUP(D156,OBECaZSJaAM!K:T,10,0)</f>
        <v>0</v>
      </c>
      <c r="AC156" s="43" t="str">
        <f t="shared" si="29"/>
        <v>0</v>
      </c>
      <c r="AD156" s="43">
        <f>VLOOKUP(D156,OBECaZSJaAM!K:V,12,0)</f>
        <v>0</v>
      </c>
      <c r="AE156" s="43">
        <f>VLOOKUP(D156,OBECaZSJaAM!K:W,13,0)</f>
        <v>0</v>
      </c>
      <c r="AF156" s="43">
        <f>(COUNTIFS(OBECaZSJaAM!AG:AG,"A",OBECaZSJaAM!Y:Y,D156,OBECaZSJaAM!AI:AI,"*OBAM*"))+(COUNTIFS(OBECaZSJaAM!AH:AH,"A",OBECaZSJaAM!Y:Y,D156,OBECaZSJaAM!AI:AI,"*OBAM*"))</f>
        <v>0</v>
      </c>
      <c r="AG156" s="43">
        <f>COUNTIFS(OBECaZSJaAM!AG:AG,"A",OBECaZSJaAM!Y:Y,D156,OBECaZSJaAM!AI:AI,"*POAM*")+(COUNTIFS(OBECaZSJaAM!AH:AH,"A",OBECaZSJaAM!Y:Y,D156,OBECaZSJaAM!AI:AI,"*POAM*"))+(COUNTIFS(OBECaZSJaAM!AG:AG,"A",OBECaZSJaAM!Y:Y,D156,OBECaZSJaAM!AI:AI,"*OVMAM*")+(COUNTIFS(OBECaZSJaAM!AH:AH,"A",OBECaZSJaAM!Y:Y,D156,OBECaZSJaAM!AI:AI,"*OVMAM*"))+COUNTIFS(OBECaZSJaAM!AG:AG,"A",OBECaZSJaAM!Y:Y,D156,OBECaZSJaAM!AI:AI,"*SOCAM*")+(COUNTIFS(OBECaZSJaAM!AH:AH,"A",OBECaZSJaAM!Y:Y,D156,OBECaZSJaAM!AI:AI,"*SOCAM*")))</f>
        <v>0</v>
      </c>
      <c r="AH156" s="43">
        <f>(VLOOKUP(D156,OBECaZSJaAM!K:O,5,0))</f>
        <v>0</v>
      </c>
      <c r="AI156" s="43" t="str">
        <f>IFERROR(VLOOKUP(B156,OBECaZSJaAM!A:F,6,0),"")</f>
        <v/>
      </c>
      <c r="AJ156" s="43" t="str">
        <f t="shared" si="23"/>
        <v>katA</v>
      </c>
      <c r="AK156" s="43" t="str">
        <f t="shared" si="30"/>
        <v>N</v>
      </c>
      <c r="AL156" s="43" t="str">
        <f t="shared" si="31"/>
        <v>N</v>
      </c>
      <c r="AM156" s="43">
        <f>(COUNTIFS(OBECaZSJaAM!AG:AG,"A",OBECaZSJaAM!Y:Y,D156))+(COUNTIFS(OBECaZSJaAM!AH:AH,"A",OBECaZSJaAM!Y:Y,D156))-((COUNTIFS(OBECaZSJaAM!AG:AG,"A",OBECaZSJaAM!AI:AI,"OBAM",OBECaZSJaAM!Y:Y,zdroj!D156)+(COUNTIFS(OBECaZSJaAM!AG:AG,"A",OBECaZSJaAM!AI:AI,"OSTAM",OBECaZSJaAM!Y:Y,zdroj!D156)))+(COUNTIFS(OBECaZSJaAM!AH:AH,"A",OBECaZSJaAM!AI:AI,"OBAM",OBECaZSJaAM!Y:Y,zdroj!D156)+(COUNTIFS(OBECaZSJaAM!AH:AH,"A",OBECaZSJaAM!AI:AI,"OSTAM",OBECaZSJaAM!Y:Y,zdroj!D156))))</f>
        <v>0</v>
      </c>
      <c r="AN156" s="43" t="str">
        <f t="shared" si="24"/>
        <v>NEPOKRYTA VĚTŠINA SEAM</v>
      </c>
      <c r="AO156" s="43" t="str">
        <f t="shared" si="32"/>
        <v>katA</v>
      </c>
    </row>
    <row r="157" spans="1:41" x14ac:dyDescent="0.25">
      <c r="A157" s="43">
        <v>10</v>
      </c>
      <c r="B157" s="43" t="s">
        <v>673</v>
      </c>
      <c r="C157" s="43">
        <v>46396</v>
      </c>
      <c r="D157" s="43" t="s">
        <v>675</v>
      </c>
      <c r="E157" s="43" t="s">
        <v>462</v>
      </c>
      <c r="F157" s="43" t="s">
        <v>226</v>
      </c>
      <c r="G157">
        <v>276</v>
      </c>
      <c r="H157">
        <v>152</v>
      </c>
      <c r="I157">
        <v>152</v>
      </c>
      <c r="J157">
        <v>260</v>
      </c>
      <c r="K157">
        <v>16</v>
      </c>
      <c r="L157" s="43">
        <f>(COUNTIFS(OBECaZSJaAM!AG:AG,"A",OBECaZSJaAM!AJ:AJ,"ZPŮSOBILÉ",OBECaZSJaAM!Y:Y,zdroj!D157))+(COUNTIFS(OBECaZSJaAM!AH:AH,"A",OBECaZSJaAM!AJ:AJ,"ZPŮSOBILÉ",OBECaZSJaAM!Y:Y,zdroj!D157))</f>
        <v>0</v>
      </c>
      <c r="M157" s="43">
        <f>COUNTIFS(OBECaZSJaAM!AG:AG,"A",OBECaZSJaAM!AJ:AJ,"ZPŮSOBILÉ",OBECaZSJaAM!Y:Y,zdroj!D157)</f>
        <v>0</v>
      </c>
      <c r="N157" s="43">
        <f>COUNTIFS(OBECaZSJaAM!AH:AH,"A",OBECaZSJaAM!AJ:AJ,"ZPŮSOBILÉ",OBECaZSJaAM!Y:Y,zdroj!D157)</f>
        <v>0</v>
      </c>
      <c r="O157" s="43">
        <f t="shared" si="25"/>
        <v>0</v>
      </c>
      <c r="P157" s="43">
        <f t="shared" si="26"/>
        <v>0</v>
      </c>
      <c r="Q157" s="43">
        <f t="shared" si="27"/>
        <v>0</v>
      </c>
      <c r="R157" s="43">
        <f>COUNTIFS(OBECaZSJaAM!AG:AG,"A",OBECaZSJaAM!Y:Y,D157,OBECaZSJaAM!AI:AI,"*OBAM*")</f>
        <v>0</v>
      </c>
      <c r="S157" s="43">
        <f>COUNTIFS(OBECaZSJaAM!AG:AG,"A",OBECaZSJaAM!Y:Y,D157,OBECaZSJaAM!AI:AI,"*POAM*")</f>
        <v>0</v>
      </c>
      <c r="T157" s="43">
        <f>COUNTIFS(OBECaZSJaAM!AG:AG,"A",OBECaZSJaAM!Y:Y,D157,OBECaZSJaAM!AI:AI,"*OVMAM*")</f>
        <v>0</v>
      </c>
      <c r="U157" s="43">
        <f>COUNTIFS(OBECaZSJaAM!AG:AG,"A",OBECaZSJaAM!Y:Y,D157,OBECaZSJaAM!AI:AI,"*SOCAM*")</f>
        <v>0</v>
      </c>
      <c r="V157" s="43">
        <f>COUNTIFS(OBECaZSJaAM!AH:AH,"A",OBECaZSJaAM!Y:Y,D157,OBECaZSJaAM!AI:AI,"*OBAM*")</f>
        <v>0</v>
      </c>
      <c r="W157" s="43">
        <f>COUNTIFS(OBECaZSJaAM!AH:AH,"A",OBECaZSJaAM!Y:Y,D157,OBECaZSJaAM!AI:AI,"*POAM*")</f>
        <v>0</v>
      </c>
      <c r="X157" s="43">
        <f>COUNTIFS(OBECaZSJaAM!AH:AH,"A",OBECaZSJaAM!Y:Y,D157,OBECaZSJaAM!AI:AI,"*OVMAM*")</f>
        <v>0</v>
      </c>
      <c r="Y157" s="43">
        <f>COUNTIFS(OBECaZSJaAM!AH:AH,"A",OBECaZSJaAM!Y:Y,D157,OBECaZSJaAM!AI:AI,"*SOCAM*")</f>
        <v>0</v>
      </c>
      <c r="Z157" s="46">
        <f t="shared" si="22"/>
        <v>55.07</v>
      </c>
      <c r="AA157" s="46">
        <f t="shared" si="28"/>
        <v>55.07</v>
      </c>
      <c r="AB157" s="43">
        <f>VLOOKUP(D157,OBECaZSJaAM!K:T,10,0)</f>
        <v>0</v>
      </c>
      <c r="AC157" s="43" t="str">
        <f t="shared" si="29"/>
        <v>0</v>
      </c>
      <c r="AD157" s="43">
        <f>VLOOKUP(D157,OBECaZSJaAM!K:V,12,0)</f>
        <v>0</v>
      </c>
      <c r="AE157" s="43">
        <f>VLOOKUP(D157,OBECaZSJaAM!K:W,13,0)</f>
        <v>0</v>
      </c>
      <c r="AF157" s="43">
        <f>(COUNTIFS(OBECaZSJaAM!AG:AG,"A",OBECaZSJaAM!Y:Y,D157,OBECaZSJaAM!AI:AI,"*OBAM*"))+(COUNTIFS(OBECaZSJaAM!AH:AH,"A",OBECaZSJaAM!Y:Y,D157,OBECaZSJaAM!AI:AI,"*OBAM*"))</f>
        <v>0</v>
      </c>
      <c r="AG157" s="43">
        <f>COUNTIFS(OBECaZSJaAM!AG:AG,"A",OBECaZSJaAM!Y:Y,D157,OBECaZSJaAM!AI:AI,"*POAM*")+(COUNTIFS(OBECaZSJaAM!AH:AH,"A",OBECaZSJaAM!Y:Y,D157,OBECaZSJaAM!AI:AI,"*POAM*"))+(COUNTIFS(OBECaZSJaAM!AG:AG,"A",OBECaZSJaAM!Y:Y,D157,OBECaZSJaAM!AI:AI,"*OVMAM*")+(COUNTIFS(OBECaZSJaAM!AH:AH,"A",OBECaZSJaAM!Y:Y,D157,OBECaZSJaAM!AI:AI,"*OVMAM*"))+COUNTIFS(OBECaZSJaAM!AG:AG,"A",OBECaZSJaAM!Y:Y,D157,OBECaZSJaAM!AI:AI,"*SOCAM*")+(COUNTIFS(OBECaZSJaAM!AH:AH,"A",OBECaZSJaAM!Y:Y,D157,OBECaZSJaAM!AI:AI,"*SOCAM*")))</f>
        <v>0</v>
      </c>
      <c r="AH157" s="43">
        <f>(VLOOKUP(D157,OBECaZSJaAM!K:O,5,0))</f>
        <v>0</v>
      </c>
      <c r="AI157" s="43" t="str">
        <f>IFERROR(VLOOKUP(B157,OBECaZSJaAM!A:F,6,0),"")</f>
        <v/>
      </c>
      <c r="AJ157" s="43" t="str">
        <f t="shared" si="23"/>
        <v>katC</v>
      </c>
      <c r="AK157" s="43" t="str">
        <f t="shared" si="30"/>
        <v>N</v>
      </c>
      <c r="AL157" s="43" t="str">
        <f t="shared" si="31"/>
        <v>N</v>
      </c>
      <c r="AM157" s="43">
        <f>(COUNTIFS(OBECaZSJaAM!AG:AG,"A",OBECaZSJaAM!Y:Y,D157))+(COUNTIFS(OBECaZSJaAM!AH:AH,"A",OBECaZSJaAM!Y:Y,D157))-((COUNTIFS(OBECaZSJaAM!AG:AG,"A",OBECaZSJaAM!AI:AI,"OBAM",OBECaZSJaAM!Y:Y,zdroj!D157)+(COUNTIFS(OBECaZSJaAM!AG:AG,"A",OBECaZSJaAM!AI:AI,"OSTAM",OBECaZSJaAM!Y:Y,zdroj!D157)))+(COUNTIFS(OBECaZSJaAM!AH:AH,"A",OBECaZSJaAM!AI:AI,"OBAM",OBECaZSJaAM!Y:Y,zdroj!D157)+(COUNTIFS(OBECaZSJaAM!AH:AH,"A",OBECaZSJaAM!AI:AI,"OSTAM",OBECaZSJaAM!Y:Y,zdroj!D157))))</f>
        <v>0</v>
      </c>
      <c r="AN157" s="43" t="str">
        <f t="shared" si="24"/>
        <v>NEPOKRYTA VĚTŠINA SEAM</v>
      </c>
      <c r="AO157" s="43" t="str">
        <f t="shared" si="32"/>
        <v>katC</v>
      </c>
    </row>
    <row r="158" spans="1:41" x14ac:dyDescent="0.25">
      <c r="A158" s="43">
        <v>10</v>
      </c>
      <c r="B158" s="43" t="s">
        <v>673</v>
      </c>
      <c r="C158" s="43">
        <v>325601</v>
      </c>
      <c r="D158" s="43" t="s">
        <v>676</v>
      </c>
      <c r="E158" s="43" t="s">
        <v>462</v>
      </c>
      <c r="F158" s="43" t="s">
        <v>224</v>
      </c>
      <c r="G158">
        <v>25</v>
      </c>
      <c r="H158">
        <v>6</v>
      </c>
      <c r="I158">
        <v>0</v>
      </c>
      <c r="J158">
        <v>21</v>
      </c>
      <c r="K158">
        <v>4</v>
      </c>
      <c r="L158" s="43">
        <f>(COUNTIFS(OBECaZSJaAM!AG:AG,"A",OBECaZSJaAM!AJ:AJ,"ZPŮSOBILÉ",OBECaZSJaAM!Y:Y,zdroj!D158))+(COUNTIFS(OBECaZSJaAM!AH:AH,"A",OBECaZSJaAM!AJ:AJ,"ZPŮSOBILÉ",OBECaZSJaAM!Y:Y,zdroj!D158))</f>
        <v>0</v>
      </c>
      <c r="M158" s="43">
        <f>COUNTIFS(OBECaZSJaAM!AG:AG,"A",OBECaZSJaAM!AJ:AJ,"ZPŮSOBILÉ",OBECaZSJaAM!Y:Y,zdroj!D158)</f>
        <v>0</v>
      </c>
      <c r="N158" s="43">
        <f>COUNTIFS(OBECaZSJaAM!AH:AH,"A",OBECaZSJaAM!AJ:AJ,"ZPŮSOBILÉ",OBECaZSJaAM!Y:Y,zdroj!D158)</f>
        <v>0</v>
      </c>
      <c r="O158" s="43">
        <f t="shared" si="25"/>
        <v>0</v>
      </c>
      <c r="P158" s="43">
        <f t="shared" si="26"/>
        <v>0</v>
      </c>
      <c r="Q158" s="43">
        <f t="shared" si="27"/>
        <v>0</v>
      </c>
      <c r="R158" s="43">
        <f>COUNTIFS(OBECaZSJaAM!AG:AG,"A",OBECaZSJaAM!Y:Y,D158,OBECaZSJaAM!AI:AI,"*OBAM*")</f>
        <v>0</v>
      </c>
      <c r="S158" s="43">
        <f>COUNTIFS(OBECaZSJaAM!AG:AG,"A",OBECaZSJaAM!Y:Y,D158,OBECaZSJaAM!AI:AI,"*POAM*")</f>
        <v>0</v>
      </c>
      <c r="T158" s="43">
        <f>COUNTIFS(OBECaZSJaAM!AG:AG,"A",OBECaZSJaAM!Y:Y,D158,OBECaZSJaAM!AI:AI,"*OVMAM*")</f>
        <v>0</v>
      </c>
      <c r="U158" s="43">
        <f>COUNTIFS(OBECaZSJaAM!AG:AG,"A",OBECaZSJaAM!Y:Y,D158,OBECaZSJaAM!AI:AI,"*SOCAM*")</f>
        <v>0</v>
      </c>
      <c r="V158" s="43">
        <f>COUNTIFS(OBECaZSJaAM!AH:AH,"A",OBECaZSJaAM!Y:Y,D158,OBECaZSJaAM!AI:AI,"*OBAM*")</f>
        <v>0</v>
      </c>
      <c r="W158" s="43">
        <f>COUNTIFS(OBECaZSJaAM!AH:AH,"A",OBECaZSJaAM!Y:Y,D158,OBECaZSJaAM!AI:AI,"*POAM*")</f>
        <v>0</v>
      </c>
      <c r="X158" s="43">
        <f>COUNTIFS(OBECaZSJaAM!AH:AH,"A",OBECaZSJaAM!Y:Y,D158,OBECaZSJaAM!AI:AI,"*OVMAM*")</f>
        <v>0</v>
      </c>
      <c r="Y158" s="43">
        <f>COUNTIFS(OBECaZSJaAM!AH:AH,"A",OBECaZSJaAM!Y:Y,D158,OBECaZSJaAM!AI:AI,"*SOCAM*")</f>
        <v>0</v>
      </c>
      <c r="Z158" s="46">
        <f t="shared" si="22"/>
        <v>24</v>
      </c>
      <c r="AA158" s="46">
        <f t="shared" si="28"/>
        <v>0</v>
      </c>
      <c r="AB158" s="43">
        <f>VLOOKUP(D158,OBECaZSJaAM!K:T,10,0)</f>
        <v>0</v>
      </c>
      <c r="AC158" s="43" t="str">
        <f t="shared" si="29"/>
        <v>0</v>
      </c>
      <c r="AD158" s="43">
        <f>VLOOKUP(D158,OBECaZSJaAM!K:V,12,0)</f>
        <v>0</v>
      </c>
      <c r="AE158" s="43">
        <f>VLOOKUP(D158,OBECaZSJaAM!K:W,13,0)</f>
        <v>0</v>
      </c>
      <c r="AF158" s="43">
        <f>(COUNTIFS(OBECaZSJaAM!AG:AG,"A",OBECaZSJaAM!Y:Y,D158,OBECaZSJaAM!AI:AI,"*OBAM*"))+(COUNTIFS(OBECaZSJaAM!AH:AH,"A",OBECaZSJaAM!Y:Y,D158,OBECaZSJaAM!AI:AI,"*OBAM*"))</f>
        <v>0</v>
      </c>
      <c r="AG158" s="43">
        <f>COUNTIFS(OBECaZSJaAM!AG:AG,"A",OBECaZSJaAM!Y:Y,D158,OBECaZSJaAM!AI:AI,"*POAM*")+(COUNTIFS(OBECaZSJaAM!AH:AH,"A",OBECaZSJaAM!Y:Y,D158,OBECaZSJaAM!AI:AI,"*POAM*"))+(COUNTIFS(OBECaZSJaAM!AG:AG,"A",OBECaZSJaAM!Y:Y,D158,OBECaZSJaAM!AI:AI,"*OVMAM*")+(COUNTIFS(OBECaZSJaAM!AH:AH,"A",OBECaZSJaAM!Y:Y,D158,OBECaZSJaAM!AI:AI,"*OVMAM*"))+COUNTIFS(OBECaZSJaAM!AG:AG,"A",OBECaZSJaAM!Y:Y,D158,OBECaZSJaAM!AI:AI,"*SOCAM*")+(COUNTIFS(OBECaZSJaAM!AH:AH,"A",OBECaZSJaAM!Y:Y,D158,OBECaZSJaAM!AI:AI,"*SOCAM*")))</f>
        <v>0</v>
      </c>
      <c r="AH158" s="43">
        <f>(VLOOKUP(D158,OBECaZSJaAM!K:O,5,0))</f>
        <v>0</v>
      </c>
      <c r="AI158" s="43" t="str">
        <f>IFERROR(VLOOKUP(B158,OBECaZSJaAM!A:F,6,0),"")</f>
        <v/>
      </c>
      <c r="AJ158" s="43" t="str">
        <f t="shared" si="23"/>
        <v>katA</v>
      </c>
      <c r="AK158" s="43" t="str">
        <f t="shared" si="30"/>
        <v>N</v>
      </c>
      <c r="AL158" s="43" t="str">
        <f t="shared" si="31"/>
        <v>N</v>
      </c>
      <c r="AM158" s="43">
        <f>(COUNTIFS(OBECaZSJaAM!AG:AG,"A",OBECaZSJaAM!Y:Y,D158))+(COUNTIFS(OBECaZSJaAM!AH:AH,"A",OBECaZSJaAM!Y:Y,D158))-((COUNTIFS(OBECaZSJaAM!AG:AG,"A",OBECaZSJaAM!AI:AI,"OBAM",OBECaZSJaAM!Y:Y,zdroj!D158)+(COUNTIFS(OBECaZSJaAM!AG:AG,"A",OBECaZSJaAM!AI:AI,"OSTAM",OBECaZSJaAM!Y:Y,zdroj!D158)))+(COUNTIFS(OBECaZSJaAM!AH:AH,"A",OBECaZSJaAM!AI:AI,"OBAM",OBECaZSJaAM!Y:Y,zdroj!D158)+(COUNTIFS(OBECaZSJaAM!AH:AH,"A",OBECaZSJaAM!AI:AI,"OSTAM",OBECaZSJaAM!Y:Y,zdroj!D158))))</f>
        <v>0</v>
      </c>
      <c r="AN158" s="43" t="str">
        <f t="shared" si="24"/>
        <v>NEPOKRYTA VĚTŠINA SEAM</v>
      </c>
      <c r="AO158" s="43" t="str">
        <f t="shared" si="32"/>
        <v>katA</v>
      </c>
    </row>
    <row r="159" spans="1:41" x14ac:dyDescent="0.25">
      <c r="A159" s="43">
        <v>10</v>
      </c>
      <c r="B159" s="43" t="s">
        <v>673</v>
      </c>
      <c r="C159" s="43">
        <v>965</v>
      </c>
      <c r="D159" s="43" t="s">
        <v>677</v>
      </c>
      <c r="E159" s="43" t="s">
        <v>462</v>
      </c>
      <c r="F159" s="43" t="s">
        <v>224</v>
      </c>
      <c r="G159">
        <v>62</v>
      </c>
      <c r="H159">
        <v>25</v>
      </c>
      <c r="I159">
        <v>0</v>
      </c>
      <c r="J159">
        <v>61</v>
      </c>
      <c r="K159">
        <v>1</v>
      </c>
      <c r="L159" s="43">
        <f>(COUNTIFS(OBECaZSJaAM!AG:AG,"A",OBECaZSJaAM!AJ:AJ,"ZPŮSOBILÉ",OBECaZSJaAM!Y:Y,zdroj!D159))+(COUNTIFS(OBECaZSJaAM!AH:AH,"A",OBECaZSJaAM!AJ:AJ,"ZPŮSOBILÉ",OBECaZSJaAM!Y:Y,zdroj!D159))</f>
        <v>0</v>
      </c>
      <c r="M159" s="43">
        <f>COUNTIFS(OBECaZSJaAM!AG:AG,"A",OBECaZSJaAM!AJ:AJ,"ZPŮSOBILÉ",OBECaZSJaAM!Y:Y,zdroj!D159)</f>
        <v>0</v>
      </c>
      <c r="N159" s="43">
        <f>COUNTIFS(OBECaZSJaAM!AH:AH,"A",OBECaZSJaAM!AJ:AJ,"ZPŮSOBILÉ",OBECaZSJaAM!Y:Y,zdroj!D159)</f>
        <v>0</v>
      </c>
      <c r="O159" s="43">
        <f t="shared" si="25"/>
        <v>0</v>
      </c>
      <c r="P159" s="43">
        <f t="shared" si="26"/>
        <v>0</v>
      </c>
      <c r="Q159" s="43">
        <f t="shared" si="27"/>
        <v>0</v>
      </c>
      <c r="R159" s="43">
        <f>COUNTIFS(OBECaZSJaAM!AG:AG,"A",OBECaZSJaAM!Y:Y,D159,OBECaZSJaAM!AI:AI,"*OBAM*")</f>
        <v>0</v>
      </c>
      <c r="S159" s="43">
        <f>COUNTIFS(OBECaZSJaAM!AG:AG,"A",OBECaZSJaAM!Y:Y,D159,OBECaZSJaAM!AI:AI,"*POAM*")</f>
        <v>0</v>
      </c>
      <c r="T159" s="43">
        <f>COUNTIFS(OBECaZSJaAM!AG:AG,"A",OBECaZSJaAM!Y:Y,D159,OBECaZSJaAM!AI:AI,"*OVMAM*")</f>
        <v>0</v>
      </c>
      <c r="U159" s="43">
        <f>COUNTIFS(OBECaZSJaAM!AG:AG,"A",OBECaZSJaAM!Y:Y,D159,OBECaZSJaAM!AI:AI,"*SOCAM*")</f>
        <v>0</v>
      </c>
      <c r="V159" s="43">
        <f>COUNTIFS(OBECaZSJaAM!AH:AH,"A",OBECaZSJaAM!Y:Y,D159,OBECaZSJaAM!AI:AI,"*OBAM*")</f>
        <v>0</v>
      </c>
      <c r="W159" s="43">
        <f>COUNTIFS(OBECaZSJaAM!AH:AH,"A",OBECaZSJaAM!Y:Y,D159,OBECaZSJaAM!AI:AI,"*POAM*")</f>
        <v>0</v>
      </c>
      <c r="X159" s="43">
        <f>COUNTIFS(OBECaZSJaAM!AH:AH,"A",OBECaZSJaAM!Y:Y,D159,OBECaZSJaAM!AI:AI,"*OVMAM*")</f>
        <v>0</v>
      </c>
      <c r="Y159" s="43">
        <f>COUNTIFS(OBECaZSJaAM!AH:AH,"A",OBECaZSJaAM!Y:Y,D159,OBECaZSJaAM!AI:AI,"*SOCAM*")</f>
        <v>0</v>
      </c>
      <c r="Z159" s="46">
        <f t="shared" si="22"/>
        <v>40.32</v>
      </c>
      <c r="AA159" s="46">
        <f t="shared" si="28"/>
        <v>0</v>
      </c>
      <c r="AB159" s="43">
        <f>VLOOKUP(D159,OBECaZSJaAM!K:T,10,0)</f>
        <v>0</v>
      </c>
      <c r="AC159" s="43" t="str">
        <f t="shared" si="29"/>
        <v>0</v>
      </c>
      <c r="AD159" s="43">
        <f>VLOOKUP(D159,OBECaZSJaAM!K:V,12,0)</f>
        <v>0</v>
      </c>
      <c r="AE159" s="43">
        <f>VLOOKUP(D159,OBECaZSJaAM!K:W,13,0)</f>
        <v>0</v>
      </c>
      <c r="AF159" s="43">
        <f>(COUNTIFS(OBECaZSJaAM!AG:AG,"A",OBECaZSJaAM!Y:Y,D159,OBECaZSJaAM!AI:AI,"*OBAM*"))+(COUNTIFS(OBECaZSJaAM!AH:AH,"A",OBECaZSJaAM!Y:Y,D159,OBECaZSJaAM!AI:AI,"*OBAM*"))</f>
        <v>0</v>
      </c>
      <c r="AG159" s="43">
        <f>COUNTIFS(OBECaZSJaAM!AG:AG,"A",OBECaZSJaAM!Y:Y,D159,OBECaZSJaAM!AI:AI,"*POAM*")+(COUNTIFS(OBECaZSJaAM!AH:AH,"A",OBECaZSJaAM!Y:Y,D159,OBECaZSJaAM!AI:AI,"*POAM*"))+(COUNTIFS(OBECaZSJaAM!AG:AG,"A",OBECaZSJaAM!Y:Y,D159,OBECaZSJaAM!AI:AI,"*OVMAM*")+(COUNTIFS(OBECaZSJaAM!AH:AH,"A",OBECaZSJaAM!Y:Y,D159,OBECaZSJaAM!AI:AI,"*OVMAM*"))+COUNTIFS(OBECaZSJaAM!AG:AG,"A",OBECaZSJaAM!Y:Y,D159,OBECaZSJaAM!AI:AI,"*SOCAM*")+(COUNTIFS(OBECaZSJaAM!AH:AH,"A",OBECaZSJaAM!Y:Y,D159,OBECaZSJaAM!AI:AI,"*SOCAM*")))</f>
        <v>0</v>
      </c>
      <c r="AH159" s="43">
        <f>(VLOOKUP(D159,OBECaZSJaAM!K:O,5,0))</f>
        <v>0</v>
      </c>
      <c r="AI159" s="43" t="str">
        <f>IFERROR(VLOOKUP(B159,OBECaZSJaAM!A:F,6,0),"")</f>
        <v/>
      </c>
      <c r="AJ159" s="43" t="str">
        <f t="shared" si="23"/>
        <v>katA</v>
      </c>
      <c r="AK159" s="43" t="str">
        <f t="shared" si="30"/>
        <v>N</v>
      </c>
      <c r="AL159" s="43" t="str">
        <f t="shared" si="31"/>
        <v>N</v>
      </c>
      <c r="AM159" s="43">
        <f>(COUNTIFS(OBECaZSJaAM!AG:AG,"A",OBECaZSJaAM!Y:Y,D159))+(COUNTIFS(OBECaZSJaAM!AH:AH,"A",OBECaZSJaAM!Y:Y,D159))-((COUNTIFS(OBECaZSJaAM!AG:AG,"A",OBECaZSJaAM!AI:AI,"OBAM",OBECaZSJaAM!Y:Y,zdroj!D159)+(COUNTIFS(OBECaZSJaAM!AG:AG,"A",OBECaZSJaAM!AI:AI,"OSTAM",OBECaZSJaAM!Y:Y,zdroj!D159)))+(COUNTIFS(OBECaZSJaAM!AH:AH,"A",OBECaZSJaAM!AI:AI,"OBAM",OBECaZSJaAM!Y:Y,zdroj!D159)+(COUNTIFS(OBECaZSJaAM!AH:AH,"A",OBECaZSJaAM!AI:AI,"OSTAM",OBECaZSJaAM!Y:Y,zdroj!D159))))</f>
        <v>0</v>
      </c>
      <c r="AN159" s="43" t="str">
        <f t="shared" si="24"/>
        <v>NEPOKRYTA VĚTŠINA SEAM</v>
      </c>
      <c r="AO159" s="43" t="str">
        <f t="shared" si="32"/>
        <v>katA</v>
      </c>
    </row>
    <row r="160" spans="1:41" x14ac:dyDescent="0.25">
      <c r="A160" s="43">
        <v>10</v>
      </c>
      <c r="B160" s="43" t="s">
        <v>673</v>
      </c>
      <c r="C160" s="43">
        <v>163228</v>
      </c>
      <c r="D160" s="43" t="s">
        <v>678</v>
      </c>
      <c r="E160" s="43" t="s">
        <v>462</v>
      </c>
      <c r="F160" s="43" t="s">
        <v>224</v>
      </c>
      <c r="G160">
        <v>74</v>
      </c>
      <c r="H160">
        <v>22</v>
      </c>
      <c r="I160">
        <v>0</v>
      </c>
      <c r="J160">
        <v>65</v>
      </c>
      <c r="K160">
        <v>9</v>
      </c>
      <c r="L160" s="43">
        <f>(COUNTIFS(OBECaZSJaAM!AG:AG,"A",OBECaZSJaAM!AJ:AJ,"ZPŮSOBILÉ",OBECaZSJaAM!Y:Y,zdroj!D160))+(COUNTIFS(OBECaZSJaAM!AH:AH,"A",OBECaZSJaAM!AJ:AJ,"ZPŮSOBILÉ",OBECaZSJaAM!Y:Y,zdroj!D160))</f>
        <v>0</v>
      </c>
      <c r="M160" s="43">
        <f>COUNTIFS(OBECaZSJaAM!AG:AG,"A",OBECaZSJaAM!AJ:AJ,"ZPŮSOBILÉ",OBECaZSJaAM!Y:Y,zdroj!D160)</f>
        <v>0</v>
      </c>
      <c r="N160" s="43">
        <f>COUNTIFS(OBECaZSJaAM!AH:AH,"A",OBECaZSJaAM!AJ:AJ,"ZPŮSOBILÉ",OBECaZSJaAM!Y:Y,zdroj!D160)</f>
        <v>0</v>
      </c>
      <c r="O160" s="43">
        <f t="shared" si="25"/>
        <v>0</v>
      </c>
      <c r="P160" s="43">
        <f t="shared" si="26"/>
        <v>0</v>
      </c>
      <c r="Q160" s="43">
        <f t="shared" si="27"/>
        <v>0</v>
      </c>
      <c r="R160" s="43">
        <f>COUNTIFS(OBECaZSJaAM!AG:AG,"A",OBECaZSJaAM!Y:Y,D160,OBECaZSJaAM!AI:AI,"*OBAM*")</f>
        <v>0</v>
      </c>
      <c r="S160" s="43">
        <f>COUNTIFS(OBECaZSJaAM!AG:AG,"A",OBECaZSJaAM!Y:Y,D160,OBECaZSJaAM!AI:AI,"*POAM*")</f>
        <v>0</v>
      </c>
      <c r="T160" s="43">
        <f>COUNTIFS(OBECaZSJaAM!AG:AG,"A",OBECaZSJaAM!Y:Y,D160,OBECaZSJaAM!AI:AI,"*OVMAM*")</f>
        <v>0</v>
      </c>
      <c r="U160" s="43">
        <f>COUNTIFS(OBECaZSJaAM!AG:AG,"A",OBECaZSJaAM!Y:Y,D160,OBECaZSJaAM!AI:AI,"*SOCAM*")</f>
        <v>0</v>
      </c>
      <c r="V160" s="43">
        <f>COUNTIFS(OBECaZSJaAM!AH:AH,"A",OBECaZSJaAM!Y:Y,D160,OBECaZSJaAM!AI:AI,"*OBAM*")</f>
        <v>0</v>
      </c>
      <c r="W160" s="43">
        <f>COUNTIFS(OBECaZSJaAM!AH:AH,"A",OBECaZSJaAM!Y:Y,D160,OBECaZSJaAM!AI:AI,"*POAM*")</f>
        <v>0</v>
      </c>
      <c r="X160" s="43">
        <f>COUNTIFS(OBECaZSJaAM!AH:AH,"A",OBECaZSJaAM!Y:Y,D160,OBECaZSJaAM!AI:AI,"*OVMAM*")</f>
        <v>0</v>
      </c>
      <c r="Y160" s="43">
        <f>COUNTIFS(OBECaZSJaAM!AH:AH,"A",OBECaZSJaAM!Y:Y,D160,OBECaZSJaAM!AI:AI,"*SOCAM*")</f>
        <v>0</v>
      </c>
      <c r="Z160" s="46">
        <f t="shared" si="22"/>
        <v>29.73</v>
      </c>
      <c r="AA160" s="46">
        <f t="shared" si="28"/>
        <v>0</v>
      </c>
      <c r="AB160" s="43">
        <f>VLOOKUP(D160,OBECaZSJaAM!K:T,10,0)</f>
        <v>0</v>
      </c>
      <c r="AC160" s="43" t="str">
        <f t="shared" si="29"/>
        <v>0</v>
      </c>
      <c r="AD160" s="43">
        <f>VLOOKUP(D160,OBECaZSJaAM!K:V,12,0)</f>
        <v>0</v>
      </c>
      <c r="AE160" s="43">
        <f>VLOOKUP(D160,OBECaZSJaAM!K:W,13,0)</f>
        <v>0</v>
      </c>
      <c r="AF160" s="43">
        <f>(COUNTIFS(OBECaZSJaAM!AG:AG,"A",OBECaZSJaAM!Y:Y,D160,OBECaZSJaAM!AI:AI,"*OBAM*"))+(COUNTIFS(OBECaZSJaAM!AH:AH,"A",OBECaZSJaAM!Y:Y,D160,OBECaZSJaAM!AI:AI,"*OBAM*"))</f>
        <v>0</v>
      </c>
      <c r="AG160" s="43">
        <f>COUNTIFS(OBECaZSJaAM!AG:AG,"A",OBECaZSJaAM!Y:Y,D160,OBECaZSJaAM!AI:AI,"*POAM*")+(COUNTIFS(OBECaZSJaAM!AH:AH,"A",OBECaZSJaAM!Y:Y,D160,OBECaZSJaAM!AI:AI,"*POAM*"))+(COUNTIFS(OBECaZSJaAM!AG:AG,"A",OBECaZSJaAM!Y:Y,D160,OBECaZSJaAM!AI:AI,"*OVMAM*")+(COUNTIFS(OBECaZSJaAM!AH:AH,"A",OBECaZSJaAM!Y:Y,D160,OBECaZSJaAM!AI:AI,"*OVMAM*"))+COUNTIFS(OBECaZSJaAM!AG:AG,"A",OBECaZSJaAM!Y:Y,D160,OBECaZSJaAM!AI:AI,"*SOCAM*")+(COUNTIFS(OBECaZSJaAM!AH:AH,"A",OBECaZSJaAM!Y:Y,D160,OBECaZSJaAM!AI:AI,"*SOCAM*")))</f>
        <v>0</v>
      </c>
      <c r="AH160" s="43">
        <f>(VLOOKUP(D160,OBECaZSJaAM!K:O,5,0))</f>
        <v>0</v>
      </c>
      <c r="AI160" s="43" t="str">
        <f>IFERROR(VLOOKUP(B160,OBECaZSJaAM!A:F,6,0),"")</f>
        <v/>
      </c>
      <c r="AJ160" s="43" t="str">
        <f t="shared" si="23"/>
        <v>katA</v>
      </c>
      <c r="AK160" s="43" t="str">
        <f t="shared" si="30"/>
        <v>N</v>
      </c>
      <c r="AL160" s="43" t="str">
        <f t="shared" si="31"/>
        <v>N</v>
      </c>
      <c r="AM160" s="43">
        <f>(COUNTIFS(OBECaZSJaAM!AG:AG,"A",OBECaZSJaAM!Y:Y,D160))+(COUNTIFS(OBECaZSJaAM!AH:AH,"A",OBECaZSJaAM!Y:Y,D160))-((COUNTIFS(OBECaZSJaAM!AG:AG,"A",OBECaZSJaAM!AI:AI,"OBAM",OBECaZSJaAM!Y:Y,zdroj!D160)+(COUNTIFS(OBECaZSJaAM!AG:AG,"A",OBECaZSJaAM!AI:AI,"OSTAM",OBECaZSJaAM!Y:Y,zdroj!D160)))+(COUNTIFS(OBECaZSJaAM!AH:AH,"A",OBECaZSJaAM!AI:AI,"OBAM",OBECaZSJaAM!Y:Y,zdroj!D160)+(COUNTIFS(OBECaZSJaAM!AH:AH,"A",OBECaZSJaAM!AI:AI,"OSTAM",OBECaZSJaAM!Y:Y,zdroj!D160))))</f>
        <v>0</v>
      </c>
      <c r="AN160" s="43" t="str">
        <f t="shared" si="24"/>
        <v>NEPOKRYTA VĚTŠINA SEAM</v>
      </c>
      <c r="AO160" s="43" t="str">
        <f t="shared" si="32"/>
        <v>katA</v>
      </c>
    </row>
    <row r="161" spans="1:41" x14ac:dyDescent="0.25">
      <c r="A161" s="43">
        <v>10</v>
      </c>
      <c r="B161" s="43" t="s">
        <v>679</v>
      </c>
      <c r="C161" s="43">
        <v>148440</v>
      </c>
      <c r="D161" s="43" t="s">
        <v>680</v>
      </c>
      <c r="E161" s="43" t="s">
        <v>462</v>
      </c>
      <c r="F161" s="43" t="s">
        <v>224</v>
      </c>
      <c r="G161">
        <v>151</v>
      </c>
      <c r="H161">
        <v>49</v>
      </c>
      <c r="I161">
        <v>46</v>
      </c>
      <c r="J161">
        <v>127</v>
      </c>
      <c r="K161">
        <v>24</v>
      </c>
      <c r="L161" s="43">
        <f>(COUNTIFS(OBECaZSJaAM!AG:AG,"A",OBECaZSJaAM!AJ:AJ,"ZPŮSOBILÉ",OBECaZSJaAM!Y:Y,zdroj!D161))+(COUNTIFS(OBECaZSJaAM!AH:AH,"A",OBECaZSJaAM!AJ:AJ,"ZPŮSOBILÉ",OBECaZSJaAM!Y:Y,zdroj!D161))</f>
        <v>0</v>
      </c>
      <c r="M161" s="43">
        <f>COUNTIFS(OBECaZSJaAM!AG:AG,"A",OBECaZSJaAM!AJ:AJ,"ZPŮSOBILÉ",OBECaZSJaAM!Y:Y,zdroj!D161)</f>
        <v>0</v>
      </c>
      <c r="N161" s="43">
        <f>COUNTIFS(OBECaZSJaAM!AH:AH,"A",OBECaZSJaAM!AJ:AJ,"ZPŮSOBILÉ",OBECaZSJaAM!Y:Y,zdroj!D161)</f>
        <v>0</v>
      </c>
      <c r="O161" s="43">
        <f t="shared" si="25"/>
        <v>0</v>
      </c>
      <c r="P161" s="43">
        <f t="shared" si="26"/>
        <v>0</v>
      </c>
      <c r="Q161" s="43">
        <f t="shared" si="27"/>
        <v>0</v>
      </c>
      <c r="R161" s="43">
        <f>COUNTIFS(OBECaZSJaAM!AG:AG,"A",OBECaZSJaAM!Y:Y,D161,OBECaZSJaAM!AI:AI,"*OBAM*")</f>
        <v>0</v>
      </c>
      <c r="S161" s="43">
        <f>COUNTIFS(OBECaZSJaAM!AG:AG,"A",OBECaZSJaAM!Y:Y,D161,OBECaZSJaAM!AI:AI,"*POAM*")</f>
        <v>0</v>
      </c>
      <c r="T161" s="43">
        <f>COUNTIFS(OBECaZSJaAM!AG:AG,"A",OBECaZSJaAM!Y:Y,D161,OBECaZSJaAM!AI:AI,"*OVMAM*")</f>
        <v>0</v>
      </c>
      <c r="U161" s="43">
        <f>COUNTIFS(OBECaZSJaAM!AG:AG,"A",OBECaZSJaAM!Y:Y,D161,OBECaZSJaAM!AI:AI,"*SOCAM*")</f>
        <v>0</v>
      </c>
      <c r="V161" s="43">
        <f>COUNTIFS(OBECaZSJaAM!AH:AH,"A",OBECaZSJaAM!Y:Y,D161,OBECaZSJaAM!AI:AI,"*OBAM*")</f>
        <v>0</v>
      </c>
      <c r="W161" s="43">
        <f>COUNTIFS(OBECaZSJaAM!AH:AH,"A",OBECaZSJaAM!Y:Y,D161,OBECaZSJaAM!AI:AI,"*POAM*")</f>
        <v>0</v>
      </c>
      <c r="X161" s="43">
        <f>COUNTIFS(OBECaZSJaAM!AH:AH,"A",OBECaZSJaAM!Y:Y,D161,OBECaZSJaAM!AI:AI,"*OVMAM*")</f>
        <v>0</v>
      </c>
      <c r="Y161" s="43">
        <f>COUNTIFS(OBECaZSJaAM!AH:AH,"A",OBECaZSJaAM!Y:Y,D161,OBECaZSJaAM!AI:AI,"*SOCAM*")</f>
        <v>0</v>
      </c>
      <c r="Z161" s="46">
        <f t="shared" si="22"/>
        <v>32.450000000000003</v>
      </c>
      <c r="AA161" s="46">
        <f t="shared" si="28"/>
        <v>30.46</v>
      </c>
      <c r="AB161" s="43">
        <f>VLOOKUP(D161,OBECaZSJaAM!K:T,10,0)</f>
        <v>0</v>
      </c>
      <c r="AC161" s="43" t="str">
        <f t="shared" si="29"/>
        <v>0</v>
      </c>
      <c r="AD161" s="43">
        <f>VLOOKUP(D161,OBECaZSJaAM!K:V,12,0)</f>
        <v>0</v>
      </c>
      <c r="AE161" s="43">
        <f>VLOOKUP(D161,OBECaZSJaAM!K:W,13,0)</f>
        <v>0</v>
      </c>
      <c r="AF161" s="43">
        <f>(COUNTIFS(OBECaZSJaAM!AG:AG,"A",OBECaZSJaAM!Y:Y,D161,OBECaZSJaAM!AI:AI,"*OBAM*"))+(COUNTIFS(OBECaZSJaAM!AH:AH,"A",OBECaZSJaAM!Y:Y,D161,OBECaZSJaAM!AI:AI,"*OBAM*"))</f>
        <v>0</v>
      </c>
      <c r="AG161" s="43">
        <f>COUNTIFS(OBECaZSJaAM!AG:AG,"A",OBECaZSJaAM!Y:Y,D161,OBECaZSJaAM!AI:AI,"*POAM*")+(COUNTIFS(OBECaZSJaAM!AH:AH,"A",OBECaZSJaAM!Y:Y,D161,OBECaZSJaAM!AI:AI,"*POAM*"))+(COUNTIFS(OBECaZSJaAM!AG:AG,"A",OBECaZSJaAM!Y:Y,D161,OBECaZSJaAM!AI:AI,"*OVMAM*")+(COUNTIFS(OBECaZSJaAM!AH:AH,"A",OBECaZSJaAM!Y:Y,D161,OBECaZSJaAM!AI:AI,"*OVMAM*"))+COUNTIFS(OBECaZSJaAM!AG:AG,"A",OBECaZSJaAM!Y:Y,D161,OBECaZSJaAM!AI:AI,"*SOCAM*")+(COUNTIFS(OBECaZSJaAM!AH:AH,"A",OBECaZSJaAM!Y:Y,D161,OBECaZSJaAM!AI:AI,"*SOCAM*")))</f>
        <v>0</v>
      </c>
      <c r="AH161" s="43">
        <f>(VLOOKUP(D161,OBECaZSJaAM!K:O,5,0))</f>
        <v>0</v>
      </c>
      <c r="AI161" s="43" t="str">
        <f>IFERROR(VLOOKUP(B161,OBECaZSJaAM!A:F,6,0),"")</f>
        <v/>
      </c>
      <c r="AJ161" s="43" t="str">
        <f t="shared" si="23"/>
        <v>katA</v>
      </c>
      <c r="AK161" s="43" t="str">
        <f t="shared" si="30"/>
        <v>N</v>
      </c>
      <c r="AL161" s="43" t="str">
        <f t="shared" si="31"/>
        <v>N</v>
      </c>
      <c r="AM161" s="43">
        <f>(COUNTIFS(OBECaZSJaAM!AG:AG,"A",OBECaZSJaAM!Y:Y,D161))+(COUNTIFS(OBECaZSJaAM!AH:AH,"A",OBECaZSJaAM!Y:Y,D161))-((COUNTIFS(OBECaZSJaAM!AG:AG,"A",OBECaZSJaAM!AI:AI,"OBAM",OBECaZSJaAM!Y:Y,zdroj!D161)+(COUNTIFS(OBECaZSJaAM!AG:AG,"A",OBECaZSJaAM!AI:AI,"OSTAM",OBECaZSJaAM!Y:Y,zdroj!D161)))+(COUNTIFS(OBECaZSJaAM!AH:AH,"A",OBECaZSJaAM!AI:AI,"OBAM",OBECaZSJaAM!Y:Y,zdroj!D161)+(COUNTIFS(OBECaZSJaAM!AH:AH,"A",OBECaZSJaAM!AI:AI,"OSTAM",OBECaZSJaAM!Y:Y,zdroj!D161))))</f>
        <v>0</v>
      </c>
      <c r="AN161" s="43" t="str">
        <f t="shared" si="24"/>
        <v>NEPOKRYTA VĚTŠINA SEAM</v>
      </c>
      <c r="AO161" s="43" t="str">
        <f t="shared" si="32"/>
        <v>katA</v>
      </c>
    </row>
    <row r="162" spans="1:41" x14ac:dyDescent="0.25">
      <c r="A162" s="43">
        <v>10</v>
      </c>
      <c r="B162" s="43" t="s">
        <v>679</v>
      </c>
      <c r="C162" s="43">
        <v>148474</v>
      </c>
      <c r="D162" s="43" t="s">
        <v>681</v>
      </c>
      <c r="E162" s="43" t="s">
        <v>462</v>
      </c>
      <c r="F162" s="43" t="s">
        <v>225</v>
      </c>
      <c r="G162">
        <v>45</v>
      </c>
      <c r="H162">
        <v>0</v>
      </c>
      <c r="I162">
        <v>0</v>
      </c>
      <c r="J162">
        <v>43</v>
      </c>
      <c r="K162">
        <v>2</v>
      </c>
      <c r="L162" s="43">
        <f>(COUNTIFS(OBECaZSJaAM!AG:AG,"A",OBECaZSJaAM!AJ:AJ,"ZPŮSOBILÉ",OBECaZSJaAM!Y:Y,zdroj!D162))+(COUNTIFS(OBECaZSJaAM!AH:AH,"A",OBECaZSJaAM!AJ:AJ,"ZPŮSOBILÉ",OBECaZSJaAM!Y:Y,zdroj!D162))</f>
        <v>0</v>
      </c>
      <c r="M162" s="43">
        <f>COUNTIFS(OBECaZSJaAM!AG:AG,"A",OBECaZSJaAM!AJ:AJ,"ZPŮSOBILÉ",OBECaZSJaAM!Y:Y,zdroj!D162)</f>
        <v>0</v>
      </c>
      <c r="N162" s="43">
        <f>COUNTIFS(OBECaZSJaAM!AH:AH,"A",OBECaZSJaAM!AJ:AJ,"ZPŮSOBILÉ",OBECaZSJaAM!Y:Y,zdroj!D162)</f>
        <v>0</v>
      </c>
      <c r="O162" s="43">
        <f t="shared" si="25"/>
        <v>0</v>
      </c>
      <c r="P162" s="43">
        <f t="shared" si="26"/>
        <v>0</v>
      </c>
      <c r="Q162" s="43">
        <f t="shared" si="27"/>
        <v>0</v>
      </c>
      <c r="R162" s="43">
        <f>COUNTIFS(OBECaZSJaAM!AG:AG,"A",OBECaZSJaAM!Y:Y,D162,OBECaZSJaAM!AI:AI,"*OBAM*")</f>
        <v>0</v>
      </c>
      <c r="S162" s="43">
        <f>COUNTIFS(OBECaZSJaAM!AG:AG,"A",OBECaZSJaAM!Y:Y,D162,OBECaZSJaAM!AI:AI,"*POAM*")</f>
        <v>0</v>
      </c>
      <c r="T162" s="43">
        <f>COUNTIFS(OBECaZSJaAM!AG:AG,"A",OBECaZSJaAM!Y:Y,D162,OBECaZSJaAM!AI:AI,"*OVMAM*")</f>
        <v>0</v>
      </c>
      <c r="U162" s="43">
        <f>COUNTIFS(OBECaZSJaAM!AG:AG,"A",OBECaZSJaAM!Y:Y,D162,OBECaZSJaAM!AI:AI,"*SOCAM*")</f>
        <v>0</v>
      </c>
      <c r="V162" s="43">
        <f>COUNTIFS(OBECaZSJaAM!AH:AH,"A",OBECaZSJaAM!Y:Y,D162,OBECaZSJaAM!AI:AI,"*OBAM*")</f>
        <v>0</v>
      </c>
      <c r="W162" s="43">
        <f>COUNTIFS(OBECaZSJaAM!AH:AH,"A",OBECaZSJaAM!Y:Y,D162,OBECaZSJaAM!AI:AI,"*POAM*")</f>
        <v>0</v>
      </c>
      <c r="X162" s="43">
        <f>COUNTIFS(OBECaZSJaAM!AH:AH,"A",OBECaZSJaAM!Y:Y,D162,OBECaZSJaAM!AI:AI,"*OVMAM*")</f>
        <v>0</v>
      </c>
      <c r="Y162" s="43">
        <f>COUNTIFS(OBECaZSJaAM!AH:AH,"A",OBECaZSJaAM!Y:Y,D162,OBECaZSJaAM!AI:AI,"*SOCAM*")</f>
        <v>0</v>
      </c>
      <c r="Z162" s="46">
        <f t="shared" si="22"/>
        <v>0</v>
      </c>
      <c r="AA162" s="46">
        <f t="shared" si="28"/>
        <v>0</v>
      </c>
      <c r="AB162" s="43">
        <f>VLOOKUP(D162,OBECaZSJaAM!K:T,10,0)</f>
        <v>0</v>
      </c>
      <c r="AC162" s="43" t="str">
        <f t="shared" si="29"/>
        <v>0</v>
      </c>
      <c r="AD162" s="43">
        <f>VLOOKUP(D162,OBECaZSJaAM!K:V,12,0)</f>
        <v>0</v>
      </c>
      <c r="AE162" s="43">
        <f>VLOOKUP(D162,OBECaZSJaAM!K:W,13,0)</f>
        <v>0</v>
      </c>
      <c r="AF162" s="43">
        <f>(COUNTIFS(OBECaZSJaAM!AG:AG,"A",OBECaZSJaAM!Y:Y,D162,OBECaZSJaAM!AI:AI,"*OBAM*"))+(COUNTIFS(OBECaZSJaAM!AH:AH,"A",OBECaZSJaAM!Y:Y,D162,OBECaZSJaAM!AI:AI,"*OBAM*"))</f>
        <v>0</v>
      </c>
      <c r="AG162" s="43">
        <f>COUNTIFS(OBECaZSJaAM!AG:AG,"A",OBECaZSJaAM!Y:Y,D162,OBECaZSJaAM!AI:AI,"*POAM*")+(COUNTIFS(OBECaZSJaAM!AH:AH,"A",OBECaZSJaAM!Y:Y,D162,OBECaZSJaAM!AI:AI,"*POAM*"))+(COUNTIFS(OBECaZSJaAM!AG:AG,"A",OBECaZSJaAM!Y:Y,D162,OBECaZSJaAM!AI:AI,"*OVMAM*")+(COUNTIFS(OBECaZSJaAM!AH:AH,"A",OBECaZSJaAM!Y:Y,D162,OBECaZSJaAM!AI:AI,"*OVMAM*"))+COUNTIFS(OBECaZSJaAM!AG:AG,"A",OBECaZSJaAM!Y:Y,D162,OBECaZSJaAM!AI:AI,"*SOCAM*")+(COUNTIFS(OBECaZSJaAM!AH:AH,"A",OBECaZSJaAM!Y:Y,D162,OBECaZSJaAM!AI:AI,"*SOCAM*")))</f>
        <v>0</v>
      </c>
      <c r="AH162" s="43">
        <f>(VLOOKUP(D162,OBECaZSJaAM!K:O,5,0))</f>
        <v>0</v>
      </c>
      <c r="AI162" s="43" t="str">
        <f>IFERROR(VLOOKUP(B162,OBECaZSJaAM!A:F,6,0),"")</f>
        <v/>
      </c>
      <c r="AJ162" s="43" t="str">
        <f t="shared" si="23"/>
        <v>katA</v>
      </c>
      <c r="AK162" s="43" t="str">
        <f t="shared" si="30"/>
        <v>N</v>
      </c>
      <c r="AL162" s="43" t="str">
        <f t="shared" si="31"/>
        <v>N</v>
      </c>
      <c r="AM162" s="43">
        <f>(COUNTIFS(OBECaZSJaAM!AG:AG,"A",OBECaZSJaAM!Y:Y,D162))+(COUNTIFS(OBECaZSJaAM!AH:AH,"A",OBECaZSJaAM!Y:Y,D162))-((COUNTIFS(OBECaZSJaAM!AG:AG,"A",OBECaZSJaAM!AI:AI,"OBAM",OBECaZSJaAM!Y:Y,zdroj!D162)+(COUNTIFS(OBECaZSJaAM!AG:AG,"A",OBECaZSJaAM!AI:AI,"OSTAM",OBECaZSJaAM!Y:Y,zdroj!D162)))+(COUNTIFS(OBECaZSJaAM!AH:AH,"A",OBECaZSJaAM!AI:AI,"OBAM",OBECaZSJaAM!Y:Y,zdroj!D162)+(COUNTIFS(OBECaZSJaAM!AH:AH,"A",OBECaZSJaAM!AI:AI,"OSTAM",OBECaZSJaAM!Y:Y,zdroj!D162))))</f>
        <v>0</v>
      </c>
      <c r="AN162" s="43" t="str">
        <f t="shared" si="24"/>
        <v>NEPOKRYTA VĚTŠINA SEAM</v>
      </c>
      <c r="AO162" s="43" t="str">
        <f t="shared" si="32"/>
        <v>katA</v>
      </c>
    </row>
    <row r="163" spans="1:41" x14ac:dyDescent="0.25">
      <c r="A163" s="43">
        <v>10</v>
      </c>
      <c r="B163" s="43" t="s">
        <v>679</v>
      </c>
      <c r="C163" s="43">
        <v>148415</v>
      </c>
      <c r="D163" s="43" t="s">
        <v>682</v>
      </c>
      <c r="E163" s="43" t="s">
        <v>462</v>
      </c>
      <c r="F163" s="43" t="s">
        <v>231</v>
      </c>
      <c r="G163">
        <v>45</v>
      </c>
      <c r="H163">
        <v>17</v>
      </c>
      <c r="I163">
        <v>17</v>
      </c>
      <c r="J163">
        <v>42</v>
      </c>
      <c r="K163">
        <v>3</v>
      </c>
      <c r="L163" s="43">
        <f>(COUNTIFS(OBECaZSJaAM!AG:AG,"A",OBECaZSJaAM!AJ:AJ,"ZPŮSOBILÉ",OBECaZSJaAM!Y:Y,zdroj!D163))+(COUNTIFS(OBECaZSJaAM!AH:AH,"A",OBECaZSJaAM!AJ:AJ,"ZPŮSOBILÉ",OBECaZSJaAM!Y:Y,zdroj!D163))</f>
        <v>0</v>
      </c>
      <c r="M163" s="43">
        <f>COUNTIFS(OBECaZSJaAM!AG:AG,"A",OBECaZSJaAM!AJ:AJ,"ZPŮSOBILÉ",OBECaZSJaAM!Y:Y,zdroj!D163)</f>
        <v>0</v>
      </c>
      <c r="N163" s="43">
        <f>COUNTIFS(OBECaZSJaAM!AH:AH,"A",OBECaZSJaAM!AJ:AJ,"ZPŮSOBILÉ",OBECaZSJaAM!Y:Y,zdroj!D163)</f>
        <v>0</v>
      </c>
      <c r="O163" s="43">
        <f t="shared" si="25"/>
        <v>0</v>
      </c>
      <c r="P163" s="43">
        <f t="shared" si="26"/>
        <v>0</v>
      </c>
      <c r="Q163" s="43">
        <f t="shared" si="27"/>
        <v>0</v>
      </c>
      <c r="R163" s="43">
        <f>COUNTIFS(OBECaZSJaAM!AG:AG,"A",OBECaZSJaAM!Y:Y,D163,OBECaZSJaAM!AI:AI,"*OBAM*")</f>
        <v>0</v>
      </c>
      <c r="S163" s="43">
        <f>COUNTIFS(OBECaZSJaAM!AG:AG,"A",OBECaZSJaAM!Y:Y,D163,OBECaZSJaAM!AI:AI,"*POAM*")</f>
        <v>0</v>
      </c>
      <c r="T163" s="43">
        <f>COUNTIFS(OBECaZSJaAM!AG:AG,"A",OBECaZSJaAM!Y:Y,D163,OBECaZSJaAM!AI:AI,"*OVMAM*")</f>
        <v>0</v>
      </c>
      <c r="U163" s="43">
        <f>COUNTIFS(OBECaZSJaAM!AG:AG,"A",OBECaZSJaAM!Y:Y,D163,OBECaZSJaAM!AI:AI,"*SOCAM*")</f>
        <v>0</v>
      </c>
      <c r="V163" s="43">
        <f>COUNTIFS(OBECaZSJaAM!AH:AH,"A",OBECaZSJaAM!Y:Y,D163,OBECaZSJaAM!AI:AI,"*OBAM*")</f>
        <v>0</v>
      </c>
      <c r="W163" s="43">
        <f>COUNTIFS(OBECaZSJaAM!AH:AH,"A",OBECaZSJaAM!Y:Y,D163,OBECaZSJaAM!AI:AI,"*POAM*")</f>
        <v>0</v>
      </c>
      <c r="X163" s="43">
        <f>COUNTIFS(OBECaZSJaAM!AH:AH,"A",OBECaZSJaAM!Y:Y,D163,OBECaZSJaAM!AI:AI,"*OVMAM*")</f>
        <v>0</v>
      </c>
      <c r="Y163" s="43">
        <f>COUNTIFS(OBECaZSJaAM!AH:AH,"A",OBECaZSJaAM!Y:Y,D163,OBECaZSJaAM!AI:AI,"*SOCAM*")</f>
        <v>0</v>
      </c>
      <c r="Z163" s="46">
        <f t="shared" si="22"/>
        <v>37.78</v>
      </c>
      <c r="AA163" s="46">
        <f t="shared" si="28"/>
        <v>37.78</v>
      </c>
      <c r="AB163" s="43">
        <f>VLOOKUP(D163,OBECaZSJaAM!K:T,10,0)</f>
        <v>0</v>
      </c>
      <c r="AC163" s="43" t="str">
        <f t="shared" si="29"/>
        <v>0</v>
      </c>
      <c r="AD163" s="43">
        <f>VLOOKUP(D163,OBECaZSJaAM!K:V,12,0)</f>
        <v>0</v>
      </c>
      <c r="AE163" s="43">
        <f>VLOOKUP(D163,OBECaZSJaAM!K:W,13,0)</f>
        <v>0</v>
      </c>
      <c r="AF163" s="43">
        <f>(COUNTIFS(OBECaZSJaAM!AG:AG,"A",OBECaZSJaAM!Y:Y,D163,OBECaZSJaAM!AI:AI,"*OBAM*"))+(COUNTIFS(OBECaZSJaAM!AH:AH,"A",OBECaZSJaAM!Y:Y,D163,OBECaZSJaAM!AI:AI,"*OBAM*"))</f>
        <v>0</v>
      </c>
      <c r="AG163" s="43">
        <f>COUNTIFS(OBECaZSJaAM!AG:AG,"A",OBECaZSJaAM!Y:Y,D163,OBECaZSJaAM!AI:AI,"*POAM*")+(COUNTIFS(OBECaZSJaAM!AH:AH,"A",OBECaZSJaAM!Y:Y,D163,OBECaZSJaAM!AI:AI,"*POAM*"))+(COUNTIFS(OBECaZSJaAM!AG:AG,"A",OBECaZSJaAM!Y:Y,D163,OBECaZSJaAM!AI:AI,"*OVMAM*")+(COUNTIFS(OBECaZSJaAM!AH:AH,"A",OBECaZSJaAM!Y:Y,D163,OBECaZSJaAM!AI:AI,"*OVMAM*"))+COUNTIFS(OBECaZSJaAM!AG:AG,"A",OBECaZSJaAM!Y:Y,D163,OBECaZSJaAM!AI:AI,"*SOCAM*")+(COUNTIFS(OBECaZSJaAM!AH:AH,"A",OBECaZSJaAM!Y:Y,D163,OBECaZSJaAM!AI:AI,"*SOCAM*")))</f>
        <v>0</v>
      </c>
      <c r="AH163" s="43">
        <f>(VLOOKUP(D163,OBECaZSJaAM!K:O,5,0))</f>
        <v>0</v>
      </c>
      <c r="AI163" s="43" t="str">
        <f>IFERROR(VLOOKUP(B163,OBECaZSJaAM!A:F,6,0),"")</f>
        <v/>
      </c>
      <c r="AJ163" s="43" t="str">
        <f t="shared" si="23"/>
        <v>katB</v>
      </c>
      <c r="AK163" s="43" t="str">
        <f t="shared" si="30"/>
        <v>N</v>
      </c>
      <c r="AL163" s="43" t="str">
        <f t="shared" si="31"/>
        <v>N</v>
      </c>
      <c r="AM163" s="43">
        <f>(COUNTIFS(OBECaZSJaAM!AG:AG,"A",OBECaZSJaAM!Y:Y,D163))+(COUNTIFS(OBECaZSJaAM!AH:AH,"A",OBECaZSJaAM!Y:Y,D163))-((COUNTIFS(OBECaZSJaAM!AG:AG,"A",OBECaZSJaAM!AI:AI,"OBAM",OBECaZSJaAM!Y:Y,zdroj!D163)+(COUNTIFS(OBECaZSJaAM!AG:AG,"A",OBECaZSJaAM!AI:AI,"OSTAM",OBECaZSJaAM!Y:Y,zdroj!D163)))+(COUNTIFS(OBECaZSJaAM!AH:AH,"A",OBECaZSJaAM!AI:AI,"OBAM",OBECaZSJaAM!Y:Y,zdroj!D163)+(COUNTIFS(OBECaZSJaAM!AH:AH,"A",OBECaZSJaAM!AI:AI,"OSTAM",OBECaZSJaAM!Y:Y,zdroj!D163))))</f>
        <v>0</v>
      </c>
      <c r="AN163" s="43" t="str">
        <f t="shared" si="24"/>
        <v>NEPOKRYTA VĚTŠINA SEAM</v>
      </c>
      <c r="AO163" s="43" t="str">
        <f t="shared" si="32"/>
        <v>katB</v>
      </c>
    </row>
    <row r="164" spans="1:41" x14ac:dyDescent="0.25">
      <c r="A164" s="43">
        <v>10</v>
      </c>
      <c r="B164" s="43" t="s">
        <v>679</v>
      </c>
      <c r="C164" s="43">
        <v>320943</v>
      </c>
      <c r="D164" s="43" t="s">
        <v>683</v>
      </c>
      <c r="E164" s="43" t="s">
        <v>462</v>
      </c>
      <c r="F164" s="43" t="s">
        <v>225</v>
      </c>
      <c r="G164">
        <v>19</v>
      </c>
      <c r="H164">
        <v>0</v>
      </c>
      <c r="I164">
        <v>0</v>
      </c>
      <c r="J164">
        <v>18</v>
      </c>
      <c r="K164">
        <v>1</v>
      </c>
      <c r="L164" s="43">
        <f>(COUNTIFS(OBECaZSJaAM!AG:AG,"A",OBECaZSJaAM!AJ:AJ,"ZPŮSOBILÉ",OBECaZSJaAM!Y:Y,zdroj!D164))+(COUNTIFS(OBECaZSJaAM!AH:AH,"A",OBECaZSJaAM!AJ:AJ,"ZPŮSOBILÉ",OBECaZSJaAM!Y:Y,zdroj!D164))</f>
        <v>0</v>
      </c>
      <c r="M164" s="43">
        <f>COUNTIFS(OBECaZSJaAM!AG:AG,"A",OBECaZSJaAM!AJ:AJ,"ZPŮSOBILÉ",OBECaZSJaAM!Y:Y,zdroj!D164)</f>
        <v>0</v>
      </c>
      <c r="N164" s="43">
        <f>COUNTIFS(OBECaZSJaAM!AH:AH,"A",OBECaZSJaAM!AJ:AJ,"ZPŮSOBILÉ",OBECaZSJaAM!Y:Y,zdroj!D164)</f>
        <v>0</v>
      </c>
      <c r="O164" s="43">
        <f t="shared" si="25"/>
        <v>0</v>
      </c>
      <c r="P164" s="43">
        <f t="shared" si="26"/>
        <v>0</v>
      </c>
      <c r="Q164" s="43">
        <f t="shared" si="27"/>
        <v>0</v>
      </c>
      <c r="R164" s="43">
        <f>COUNTIFS(OBECaZSJaAM!AG:AG,"A",OBECaZSJaAM!Y:Y,D164,OBECaZSJaAM!AI:AI,"*OBAM*")</f>
        <v>0</v>
      </c>
      <c r="S164" s="43">
        <f>COUNTIFS(OBECaZSJaAM!AG:AG,"A",OBECaZSJaAM!Y:Y,D164,OBECaZSJaAM!AI:AI,"*POAM*")</f>
        <v>0</v>
      </c>
      <c r="T164" s="43">
        <f>COUNTIFS(OBECaZSJaAM!AG:AG,"A",OBECaZSJaAM!Y:Y,D164,OBECaZSJaAM!AI:AI,"*OVMAM*")</f>
        <v>0</v>
      </c>
      <c r="U164" s="43">
        <f>COUNTIFS(OBECaZSJaAM!AG:AG,"A",OBECaZSJaAM!Y:Y,D164,OBECaZSJaAM!AI:AI,"*SOCAM*")</f>
        <v>0</v>
      </c>
      <c r="V164" s="43">
        <f>COUNTIFS(OBECaZSJaAM!AH:AH,"A",OBECaZSJaAM!Y:Y,D164,OBECaZSJaAM!AI:AI,"*OBAM*")</f>
        <v>0</v>
      </c>
      <c r="W164" s="43">
        <f>COUNTIFS(OBECaZSJaAM!AH:AH,"A",OBECaZSJaAM!Y:Y,D164,OBECaZSJaAM!AI:AI,"*POAM*")</f>
        <v>0</v>
      </c>
      <c r="X164" s="43">
        <f>COUNTIFS(OBECaZSJaAM!AH:AH,"A",OBECaZSJaAM!Y:Y,D164,OBECaZSJaAM!AI:AI,"*OVMAM*")</f>
        <v>0</v>
      </c>
      <c r="Y164" s="43">
        <f>COUNTIFS(OBECaZSJaAM!AH:AH,"A",OBECaZSJaAM!Y:Y,D164,OBECaZSJaAM!AI:AI,"*SOCAM*")</f>
        <v>0</v>
      </c>
      <c r="Z164" s="46">
        <f t="shared" si="22"/>
        <v>0</v>
      </c>
      <c r="AA164" s="46">
        <f t="shared" si="28"/>
        <v>0</v>
      </c>
      <c r="AB164" s="43">
        <f>VLOOKUP(D164,OBECaZSJaAM!K:T,10,0)</f>
        <v>0</v>
      </c>
      <c r="AC164" s="43" t="str">
        <f t="shared" si="29"/>
        <v>0</v>
      </c>
      <c r="AD164" s="43">
        <f>VLOOKUP(D164,OBECaZSJaAM!K:V,12,0)</f>
        <v>0</v>
      </c>
      <c r="AE164" s="43">
        <f>VLOOKUP(D164,OBECaZSJaAM!K:W,13,0)</f>
        <v>0</v>
      </c>
      <c r="AF164" s="43">
        <f>(COUNTIFS(OBECaZSJaAM!AG:AG,"A",OBECaZSJaAM!Y:Y,D164,OBECaZSJaAM!AI:AI,"*OBAM*"))+(COUNTIFS(OBECaZSJaAM!AH:AH,"A",OBECaZSJaAM!Y:Y,D164,OBECaZSJaAM!AI:AI,"*OBAM*"))</f>
        <v>0</v>
      </c>
      <c r="AG164" s="43">
        <f>COUNTIFS(OBECaZSJaAM!AG:AG,"A",OBECaZSJaAM!Y:Y,D164,OBECaZSJaAM!AI:AI,"*POAM*")+(COUNTIFS(OBECaZSJaAM!AH:AH,"A",OBECaZSJaAM!Y:Y,D164,OBECaZSJaAM!AI:AI,"*POAM*"))+(COUNTIFS(OBECaZSJaAM!AG:AG,"A",OBECaZSJaAM!Y:Y,D164,OBECaZSJaAM!AI:AI,"*OVMAM*")+(COUNTIFS(OBECaZSJaAM!AH:AH,"A",OBECaZSJaAM!Y:Y,D164,OBECaZSJaAM!AI:AI,"*OVMAM*"))+COUNTIFS(OBECaZSJaAM!AG:AG,"A",OBECaZSJaAM!Y:Y,D164,OBECaZSJaAM!AI:AI,"*SOCAM*")+(COUNTIFS(OBECaZSJaAM!AH:AH,"A",OBECaZSJaAM!Y:Y,D164,OBECaZSJaAM!AI:AI,"*SOCAM*")))</f>
        <v>0</v>
      </c>
      <c r="AH164" s="43">
        <f>(VLOOKUP(D164,OBECaZSJaAM!K:O,5,0))</f>
        <v>0</v>
      </c>
      <c r="AI164" s="43" t="str">
        <f>IFERROR(VLOOKUP(B164,OBECaZSJaAM!A:F,6,0),"")</f>
        <v/>
      </c>
      <c r="AJ164" s="43" t="str">
        <f t="shared" si="23"/>
        <v>katA</v>
      </c>
      <c r="AK164" s="43" t="str">
        <f t="shared" si="30"/>
        <v>N</v>
      </c>
      <c r="AL164" s="43" t="str">
        <f t="shared" si="31"/>
        <v>N</v>
      </c>
      <c r="AM164" s="43">
        <f>(COUNTIFS(OBECaZSJaAM!AG:AG,"A",OBECaZSJaAM!Y:Y,D164))+(COUNTIFS(OBECaZSJaAM!AH:AH,"A",OBECaZSJaAM!Y:Y,D164))-((COUNTIFS(OBECaZSJaAM!AG:AG,"A",OBECaZSJaAM!AI:AI,"OBAM",OBECaZSJaAM!Y:Y,zdroj!D164)+(COUNTIFS(OBECaZSJaAM!AG:AG,"A",OBECaZSJaAM!AI:AI,"OSTAM",OBECaZSJaAM!Y:Y,zdroj!D164)))+(COUNTIFS(OBECaZSJaAM!AH:AH,"A",OBECaZSJaAM!AI:AI,"OBAM",OBECaZSJaAM!Y:Y,zdroj!D164)+(COUNTIFS(OBECaZSJaAM!AH:AH,"A",OBECaZSJaAM!AI:AI,"OSTAM",OBECaZSJaAM!Y:Y,zdroj!D164))))</f>
        <v>0</v>
      </c>
      <c r="AN164" s="43" t="str">
        <f t="shared" si="24"/>
        <v>NEPOKRYTA VĚTŠINA SEAM</v>
      </c>
      <c r="AO164" s="43" t="str">
        <f t="shared" si="32"/>
        <v>katA</v>
      </c>
    </row>
    <row r="165" spans="1:41" x14ac:dyDescent="0.25">
      <c r="A165" s="43">
        <v>10</v>
      </c>
      <c r="B165" s="43" t="s">
        <v>679</v>
      </c>
      <c r="C165" s="43">
        <v>148423</v>
      </c>
      <c r="D165" s="43" t="s">
        <v>684</v>
      </c>
      <c r="E165" s="43" t="s">
        <v>462</v>
      </c>
      <c r="F165" s="43" t="s">
        <v>225</v>
      </c>
      <c r="G165">
        <v>34</v>
      </c>
      <c r="H165">
        <v>0</v>
      </c>
      <c r="I165">
        <v>0</v>
      </c>
      <c r="J165">
        <v>31</v>
      </c>
      <c r="K165">
        <v>3</v>
      </c>
      <c r="L165" s="43">
        <f>(COUNTIFS(OBECaZSJaAM!AG:AG,"A",OBECaZSJaAM!AJ:AJ,"ZPŮSOBILÉ",OBECaZSJaAM!Y:Y,zdroj!D165))+(COUNTIFS(OBECaZSJaAM!AH:AH,"A",OBECaZSJaAM!AJ:AJ,"ZPŮSOBILÉ",OBECaZSJaAM!Y:Y,zdroj!D165))</f>
        <v>0</v>
      </c>
      <c r="M165" s="43">
        <f>COUNTIFS(OBECaZSJaAM!AG:AG,"A",OBECaZSJaAM!AJ:AJ,"ZPŮSOBILÉ",OBECaZSJaAM!Y:Y,zdroj!D165)</f>
        <v>0</v>
      </c>
      <c r="N165" s="43">
        <f>COUNTIFS(OBECaZSJaAM!AH:AH,"A",OBECaZSJaAM!AJ:AJ,"ZPŮSOBILÉ",OBECaZSJaAM!Y:Y,zdroj!D165)</f>
        <v>0</v>
      </c>
      <c r="O165" s="43">
        <f t="shared" si="25"/>
        <v>0</v>
      </c>
      <c r="P165" s="43">
        <f t="shared" si="26"/>
        <v>0</v>
      </c>
      <c r="Q165" s="43">
        <f t="shared" si="27"/>
        <v>0</v>
      </c>
      <c r="R165" s="43">
        <f>COUNTIFS(OBECaZSJaAM!AG:AG,"A",OBECaZSJaAM!Y:Y,D165,OBECaZSJaAM!AI:AI,"*OBAM*")</f>
        <v>0</v>
      </c>
      <c r="S165" s="43">
        <f>COUNTIFS(OBECaZSJaAM!AG:AG,"A",OBECaZSJaAM!Y:Y,D165,OBECaZSJaAM!AI:AI,"*POAM*")</f>
        <v>0</v>
      </c>
      <c r="T165" s="43">
        <f>COUNTIFS(OBECaZSJaAM!AG:AG,"A",OBECaZSJaAM!Y:Y,D165,OBECaZSJaAM!AI:AI,"*OVMAM*")</f>
        <v>0</v>
      </c>
      <c r="U165" s="43">
        <f>COUNTIFS(OBECaZSJaAM!AG:AG,"A",OBECaZSJaAM!Y:Y,D165,OBECaZSJaAM!AI:AI,"*SOCAM*")</f>
        <v>0</v>
      </c>
      <c r="V165" s="43">
        <f>COUNTIFS(OBECaZSJaAM!AH:AH,"A",OBECaZSJaAM!Y:Y,D165,OBECaZSJaAM!AI:AI,"*OBAM*")</f>
        <v>0</v>
      </c>
      <c r="W165" s="43">
        <f>COUNTIFS(OBECaZSJaAM!AH:AH,"A",OBECaZSJaAM!Y:Y,D165,OBECaZSJaAM!AI:AI,"*POAM*")</f>
        <v>0</v>
      </c>
      <c r="X165" s="43">
        <f>COUNTIFS(OBECaZSJaAM!AH:AH,"A",OBECaZSJaAM!Y:Y,D165,OBECaZSJaAM!AI:AI,"*OVMAM*")</f>
        <v>0</v>
      </c>
      <c r="Y165" s="43">
        <f>COUNTIFS(OBECaZSJaAM!AH:AH,"A",OBECaZSJaAM!Y:Y,D165,OBECaZSJaAM!AI:AI,"*SOCAM*")</f>
        <v>0</v>
      </c>
      <c r="Z165" s="46">
        <f t="shared" si="22"/>
        <v>0</v>
      </c>
      <c r="AA165" s="46">
        <f t="shared" si="28"/>
        <v>0</v>
      </c>
      <c r="AB165" s="43">
        <f>VLOOKUP(D165,OBECaZSJaAM!K:T,10,0)</f>
        <v>0</v>
      </c>
      <c r="AC165" s="43" t="str">
        <f t="shared" si="29"/>
        <v>0</v>
      </c>
      <c r="AD165" s="43">
        <f>VLOOKUP(D165,OBECaZSJaAM!K:V,12,0)</f>
        <v>0</v>
      </c>
      <c r="AE165" s="43">
        <f>VLOOKUP(D165,OBECaZSJaAM!K:W,13,0)</f>
        <v>0</v>
      </c>
      <c r="AF165" s="43">
        <f>(COUNTIFS(OBECaZSJaAM!AG:AG,"A",OBECaZSJaAM!Y:Y,D165,OBECaZSJaAM!AI:AI,"*OBAM*"))+(COUNTIFS(OBECaZSJaAM!AH:AH,"A",OBECaZSJaAM!Y:Y,D165,OBECaZSJaAM!AI:AI,"*OBAM*"))</f>
        <v>0</v>
      </c>
      <c r="AG165" s="43">
        <f>COUNTIFS(OBECaZSJaAM!AG:AG,"A",OBECaZSJaAM!Y:Y,D165,OBECaZSJaAM!AI:AI,"*POAM*")+(COUNTIFS(OBECaZSJaAM!AH:AH,"A",OBECaZSJaAM!Y:Y,D165,OBECaZSJaAM!AI:AI,"*POAM*"))+(COUNTIFS(OBECaZSJaAM!AG:AG,"A",OBECaZSJaAM!Y:Y,D165,OBECaZSJaAM!AI:AI,"*OVMAM*")+(COUNTIFS(OBECaZSJaAM!AH:AH,"A",OBECaZSJaAM!Y:Y,D165,OBECaZSJaAM!AI:AI,"*OVMAM*"))+COUNTIFS(OBECaZSJaAM!AG:AG,"A",OBECaZSJaAM!Y:Y,D165,OBECaZSJaAM!AI:AI,"*SOCAM*")+(COUNTIFS(OBECaZSJaAM!AH:AH,"A",OBECaZSJaAM!Y:Y,D165,OBECaZSJaAM!AI:AI,"*SOCAM*")))</f>
        <v>0</v>
      </c>
      <c r="AH165" s="43">
        <f>(VLOOKUP(D165,OBECaZSJaAM!K:O,5,0))</f>
        <v>0</v>
      </c>
      <c r="AI165" s="43" t="str">
        <f>IFERROR(VLOOKUP(B165,OBECaZSJaAM!A:F,6,0),"")</f>
        <v/>
      </c>
      <c r="AJ165" s="43" t="str">
        <f t="shared" si="23"/>
        <v>katA</v>
      </c>
      <c r="AK165" s="43" t="str">
        <f t="shared" si="30"/>
        <v>N</v>
      </c>
      <c r="AL165" s="43" t="str">
        <f t="shared" si="31"/>
        <v>N</v>
      </c>
      <c r="AM165" s="43">
        <f>(COUNTIFS(OBECaZSJaAM!AG:AG,"A",OBECaZSJaAM!Y:Y,D165))+(COUNTIFS(OBECaZSJaAM!AH:AH,"A",OBECaZSJaAM!Y:Y,D165))-((COUNTIFS(OBECaZSJaAM!AG:AG,"A",OBECaZSJaAM!AI:AI,"OBAM",OBECaZSJaAM!Y:Y,zdroj!D165)+(COUNTIFS(OBECaZSJaAM!AG:AG,"A",OBECaZSJaAM!AI:AI,"OSTAM",OBECaZSJaAM!Y:Y,zdroj!D165)))+(COUNTIFS(OBECaZSJaAM!AH:AH,"A",OBECaZSJaAM!AI:AI,"OBAM",OBECaZSJaAM!Y:Y,zdroj!D165)+(COUNTIFS(OBECaZSJaAM!AH:AH,"A",OBECaZSJaAM!AI:AI,"OSTAM",OBECaZSJaAM!Y:Y,zdroj!D165))))</f>
        <v>0</v>
      </c>
      <c r="AN165" s="43" t="str">
        <f t="shared" si="24"/>
        <v>NEPOKRYTA VĚTŠINA SEAM</v>
      </c>
      <c r="AO165" s="43" t="str">
        <f t="shared" si="32"/>
        <v>katA</v>
      </c>
    </row>
    <row r="166" spans="1:41" x14ac:dyDescent="0.25">
      <c r="A166" s="43">
        <v>10</v>
      </c>
      <c r="B166" s="43" t="s">
        <v>679</v>
      </c>
      <c r="C166" s="43">
        <v>148431</v>
      </c>
      <c r="D166" s="43" t="s">
        <v>685</v>
      </c>
      <c r="E166" s="43" t="s">
        <v>462</v>
      </c>
      <c r="F166" s="43" t="s">
        <v>225</v>
      </c>
      <c r="G166">
        <v>6</v>
      </c>
      <c r="H166">
        <v>0</v>
      </c>
      <c r="I166">
        <v>0</v>
      </c>
      <c r="J166">
        <v>6</v>
      </c>
      <c r="K166">
        <v>0</v>
      </c>
      <c r="L166" s="43">
        <f>(COUNTIFS(OBECaZSJaAM!AG:AG,"A",OBECaZSJaAM!AJ:AJ,"ZPŮSOBILÉ",OBECaZSJaAM!Y:Y,zdroj!D166))+(COUNTIFS(OBECaZSJaAM!AH:AH,"A",OBECaZSJaAM!AJ:AJ,"ZPŮSOBILÉ",OBECaZSJaAM!Y:Y,zdroj!D166))</f>
        <v>0</v>
      </c>
      <c r="M166" s="43">
        <f>COUNTIFS(OBECaZSJaAM!AG:AG,"A",OBECaZSJaAM!AJ:AJ,"ZPŮSOBILÉ",OBECaZSJaAM!Y:Y,zdroj!D166)</f>
        <v>0</v>
      </c>
      <c r="N166" s="43">
        <f>COUNTIFS(OBECaZSJaAM!AH:AH,"A",OBECaZSJaAM!AJ:AJ,"ZPŮSOBILÉ",OBECaZSJaAM!Y:Y,zdroj!D166)</f>
        <v>0</v>
      </c>
      <c r="O166" s="43">
        <f t="shared" si="25"/>
        <v>0</v>
      </c>
      <c r="P166" s="43">
        <f t="shared" si="26"/>
        <v>0</v>
      </c>
      <c r="Q166" s="43">
        <f t="shared" si="27"/>
        <v>0</v>
      </c>
      <c r="R166" s="43">
        <f>COUNTIFS(OBECaZSJaAM!AG:AG,"A",OBECaZSJaAM!Y:Y,D166,OBECaZSJaAM!AI:AI,"*OBAM*")</f>
        <v>0</v>
      </c>
      <c r="S166" s="43">
        <f>COUNTIFS(OBECaZSJaAM!AG:AG,"A",OBECaZSJaAM!Y:Y,D166,OBECaZSJaAM!AI:AI,"*POAM*")</f>
        <v>0</v>
      </c>
      <c r="T166" s="43">
        <f>COUNTIFS(OBECaZSJaAM!AG:AG,"A",OBECaZSJaAM!Y:Y,D166,OBECaZSJaAM!AI:AI,"*OVMAM*")</f>
        <v>0</v>
      </c>
      <c r="U166" s="43">
        <f>COUNTIFS(OBECaZSJaAM!AG:AG,"A",OBECaZSJaAM!Y:Y,D166,OBECaZSJaAM!AI:AI,"*SOCAM*")</f>
        <v>0</v>
      </c>
      <c r="V166" s="43">
        <f>COUNTIFS(OBECaZSJaAM!AH:AH,"A",OBECaZSJaAM!Y:Y,D166,OBECaZSJaAM!AI:AI,"*OBAM*")</f>
        <v>0</v>
      </c>
      <c r="W166" s="43">
        <f>COUNTIFS(OBECaZSJaAM!AH:AH,"A",OBECaZSJaAM!Y:Y,D166,OBECaZSJaAM!AI:AI,"*POAM*")</f>
        <v>0</v>
      </c>
      <c r="X166" s="43">
        <f>COUNTIFS(OBECaZSJaAM!AH:AH,"A",OBECaZSJaAM!Y:Y,D166,OBECaZSJaAM!AI:AI,"*OVMAM*")</f>
        <v>0</v>
      </c>
      <c r="Y166" s="43">
        <f>COUNTIFS(OBECaZSJaAM!AH:AH,"A",OBECaZSJaAM!Y:Y,D166,OBECaZSJaAM!AI:AI,"*SOCAM*")</f>
        <v>0</v>
      </c>
      <c r="Z166" s="46">
        <f t="shared" si="22"/>
        <v>0</v>
      </c>
      <c r="AA166" s="46">
        <f t="shared" si="28"/>
        <v>0</v>
      </c>
      <c r="AB166" s="43">
        <f>VLOOKUP(D166,OBECaZSJaAM!K:T,10,0)</f>
        <v>0</v>
      </c>
      <c r="AC166" s="43" t="str">
        <f t="shared" si="29"/>
        <v>0</v>
      </c>
      <c r="AD166" s="43">
        <f>VLOOKUP(D166,OBECaZSJaAM!K:V,12,0)</f>
        <v>0</v>
      </c>
      <c r="AE166" s="43">
        <f>VLOOKUP(D166,OBECaZSJaAM!K:W,13,0)</f>
        <v>0</v>
      </c>
      <c r="AF166" s="43">
        <f>(COUNTIFS(OBECaZSJaAM!AG:AG,"A",OBECaZSJaAM!Y:Y,D166,OBECaZSJaAM!AI:AI,"*OBAM*"))+(COUNTIFS(OBECaZSJaAM!AH:AH,"A",OBECaZSJaAM!Y:Y,D166,OBECaZSJaAM!AI:AI,"*OBAM*"))</f>
        <v>0</v>
      </c>
      <c r="AG166" s="43">
        <f>COUNTIFS(OBECaZSJaAM!AG:AG,"A",OBECaZSJaAM!Y:Y,D166,OBECaZSJaAM!AI:AI,"*POAM*")+(COUNTIFS(OBECaZSJaAM!AH:AH,"A",OBECaZSJaAM!Y:Y,D166,OBECaZSJaAM!AI:AI,"*POAM*"))+(COUNTIFS(OBECaZSJaAM!AG:AG,"A",OBECaZSJaAM!Y:Y,D166,OBECaZSJaAM!AI:AI,"*OVMAM*")+(COUNTIFS(OBECaZSJaAM!AH:AH,"A",OBECaZSJaAM!Y:Y,D166,OBECaZSJaAM!AI:AI,"*OVMAM*"))+COUNTIFS(OBECaZSJaAM!AG:AG,"A",OBECaZSJaAM!Y:Y,D166,OBECaZSJaAM!AI:AI,"*SOCAM*")+(COUNTIFS(OBECaZSJaAM!AH:AH,"A",OBECaZSJaAM!Y:Y,D166,OBECaZSJaAM!AI:AI,"*SOCAM*")))</f>
        <v>0</v>
      </c>
      <c r="AH166" s="43">
        <f>(VLOOKUP(D166,OBECaZSJaAM!K:O,5,0))</f>
        <v>0</v>
      </c>
      <c r="AI166" s="43" t="str">
        <f>IFERROR(VLOOKUP(B166,OBECaZSJaAM!A:F,6,0),"")</f>
        <v/>
      </c>
      <c r="AJ166" s="43" t="str">
        <f t="shared" si="23"/>
        <v>katA</v>
      </c>
      <c r="AK166" s="43" t="str">
        <f t="shared" si="30"/>
        <v>N</v>
      </c>
      <c r="AL166" s="43" t="str">
        <f t="shared" si="31"/>
        <v>N</v>
      </c>
      <c r="AM166" s="43">
        <f>(COUNTIFS(OBECaZSJaAM!AG:AG,"A",OBECaZSJaAM!Y:Y,D166))+(COUNTIFS(OBECaZSJaAM!AH:AH,"A",OBECaZSJaAM!Y:Y,D166))-((COUNTIFS(OBECaZSJaAM!AG:AG,"A",OBECaZSJaAM!AI:AI,"OBAM",OBECaZSJaAM!Y:Y,zdroj!D166)+(COUNTIFS(OBECaZSJaAM!AG:AG,"A",OBECaZSJaAM!AI:AI,"OSTAM",OBECaZSJaAM!Y:Y,zdroj!D166)))+(COUNTIFS(OBECaZSJaAM!AH:AH,"A",OBECaZSJaAM!AI:AI,"OBAM",OBECaZSJaAM!Y:Y,zdroj!D166)+(COUNTIFS(OBECaZSJaAM!AH:AH,"A",OBECaZSJaAM!AI:AI,"OSTAM",OBECaZSJaAM!Y:Y,zdroj!D166))))</f>
        <v>0</v>
      </c>
      <c r="AN166" s="43" t="str">
        <f t="shared" si="24"/>
        <v>NEPOKRYTA VĚTŠINA SEAM</v>
      </c>
      <c r="AO166" s="43" t="str">
        <f t="shared" si="32"/>
        <v>katA</v>
      </c>
    </row>
    <row r="167" spans="1:41" x14ac:dyDescent="0.25">
      <c r="A167" s="43">
        <v>10</v>
      </c>
      <c r="B167" s="43" t="s">
        <v>686</v>
      </c>
      <c r="C167" s="43">
        <v>152048</v>
      </c>
      <c r="D167" s="43" t="s">
        <v>687</v>
      </c>
      <c r="E167" s="43" t="s">
        <v>462</v>
      </c>
      <c r="F167" s="43" t="s">
        <v>225</v>
      </c>
      <c r="G167">
        <v>8</v>
      </c>
      <c r="H167">
        <v>0</v>
      </c>
      <c r="I167">
        <v>0</v>
      </c>
      <c r="J167">
        <v>1</v>
      </c>
      <c r="K167">
        <v>7</v>
      </c>
      <c r="L167" s="43">
        <f>(COUNTIFS(OBECaZSJaAM!AG:AG,"A",OBECaZSJaAM!AJ:AJ,"ZPŮSOBILÉ",OBECaZSJaAM!Y:Y,zdroj!D167))+(COUNTIFS(OBECaZSJaAM!AH:AH,"A",OBECaZSJaAM!AJ:AJ,"ZPŮSOBILÉ",OBECaZSJaAM!Y:Y,zdroj!D167))</f>
        <v>0</v>
      </c>
      <c r="M167" s="43">
        <f>COUNTIFS(OBECaZSJaAM!AG:AG,"A",OBECaZSJaAM!AJ:AJ,"ZPŮSOBILÉ",OBECaZSJaAM!Y:Y,zdroj!D167)</f>
        <v>0</v>
      </c>
      <c r="N167" s="43">
        <f>COUNTIFS(OBECaZSJaAM!AH:AH,"A",OBECaZSJaAM!AJ:AJ,"ZPŮSOBILÉ",OBECaZSJaAM!Y:Y,zdroj!D167)</f>
        <v>0</v>
      </c>
      <c r="O167" s="43">
        <f t="shared" si="25"/>
        <v>0</v>
      </c>
      <c r="P167" s="43">
        <f t="shared" si="26"/>
        <v>0</v>
      </c>
      <c r="Q167" s="43">
        <f t="shared" si="27"/>
        <v>0</v>
      </c>
      <c r="R167" s="43">
        <f>COUNTIFS(OBECaZSJaAM!AG:AG,"A",OBECaZSJaAM!Y:Y,D167,OBECaZSJaAM!AI:AI,"*OBAM*")</f>
        <v>0</v>
      </c>
      <c r="S167" s="43">
        <f>COUNTIFS(OBECaZSJaAM!AG:AG,"A",OBECaZSJaAM!Y:Y,D167,OBECaZSJaAM!AI:AI,"*POAM*")</f>
        <v>0</v>
      </c>
      <c r="T167" s="43">
        <f>COUNTIFS(OBECaZSJaAM!AG:AG,"A",OBECaZSJaAM!Y:Y,D167,OBECaZSJaAM!AI:AI,"*OVMAM*")</f>
        <v>0</v>
      </c>
      <c r="U167" s="43">
        <f>COUNTIFS(OBECaZSJaAM!AG:AG,"A",OBECaZSJaAM!Y:Y,D167,OBECaZSJaAM!AI:AI,"*SOCAM*")</f>
        <v>0</v>
      </c>
      <c r="V167" s="43">
        <f>COUNTIFS(OBECaZSJaAM!AH:AH,"A",OBECaZSJaAM!Y:Y,D167,OBECaZSJaAM!AI:AI,"*OBAM*")</f>
        <v>0</v>
      </c>
      <c r="W167" s="43">
        <f>COUNTIFS(OBECaZSJaAM!AH:AH,"A",OBECaZSJaAM!Y:Y,D167,OBECaZSJaAM!AI:AI,"*POAM*")</f>
        <v>0</v>
      </c>
      <c r="X167" s="43">
        <f>COUNTIFS(OBECaZSJaAM!AH:AH,"A",OBECaZSJaAM!Y:Y,D167,OBECaZSJaAM!AI:AI,"*OVMAM*")</f>
        <v>0</v>
      </c>
      <c r="Y167" s="43">
        <f>COUNTIFS(OBECaZSJaAM!AH:AH,"A",OBECaZSJaAM!Y:Y,D167,OBECaZSJaAM!AI:AI,"*SOCAM*")</f>
        <v>0</v>
      </c>
      <c r="Z167" s="46">
        <f t="shared" si="22"/>
        <v>0</v>
      </c>
      <c r="AA167" s="46">
        <f t="shared" si="28"/>
        <v>0</v>
      </c>
      <c r="AB167" s="43">
        <f>VLOOKUP(D167,OBECaZSJaAM!K:T,10,0)</f>
        <v>0</v>
      </c>
      <c r="AC167" s="43" t="str">
        <f t="shared" si="29"/>
        <v>0</v>
      </c>
      <c r="AD167" s="43">
        <f>VLOOKUP(D167,OBECaZSJaAM!K:V,12,0)</f>
        <v>0</v>
      </c>
      <c r="AE167" s="43">
        <f>VLOOKUP(D167,OBECaZSJaAM!K:W,13,0)</f>
        <v>0</v>
      </c>
      <c r="AF167" s="43">
        <f>(COUNTIFS(OBECaZSJaAM!AG:AG,"A",OBECaZSJaAM!Y:Y,D167,OBECaZSJaAM!AI:AI,"*OBAM*"))+(COUNTIFS(OBECaZSJaAM!AH:AH,"A",OBECaZSJaAM!Y:Y,D167,OBECaZSJaAM!AI:AI,"*OBAM*"))</f>
        <v>0</v>
      </c>
      <c r="AG167" s="43">
        <f>COUNTIFS(OBECaZSJaAM!AG:AG,"A",OBECaZSJaAM!Y:Y,D167,OBECaZSJaAM!AI:AI,"*POAM*")+(COUNTIFS(OBECaZSJaAM!AH:AH,"A",OBECaZSJaAM!Y:Y,D167,OBECaZSJaAM!AI:AI,"*POAM*"))+(COUNTIFS(OBECaZSJaAM!AG:AG,"A",OBECaZSJaAM!Y:Y,D167,OBECaZSJaAM!AI:AI,"*OVMAM*")+(COUNTIFS(OBECaZSJaAM!AH:AH,"A",OBECaZSJaAM!Y:Y,D167,OBECaZSJaAM!AI:AI,"*OVMAM*"))+COUNTIFS(OBECaZSJaAM!AG:AG,"A",OBECaZSJaAM!Y:Y,D167,OBECaZSJaAM!AI:AI,"*SOCAM*")+(COUNTIFS(OBECaZSJaAM!AH:AH,"A",OBECaZSJaAM!Y:Y,D167,OBECaZSJaAM!AI:AI,"*SOCAM*")))</f>
        <v>0</v>
      </c>
      <c r="AH167" s="43">
        <f>(VLOOKUP(D167,OBECaZSJaAM!K:O,5,0))</f>
        <v>0</v>
      </c>
      <c r="AI167" s="43" t="str">
        <f>IFERROR(VLOOKUP(B167,OBECaZSJaAM!A:F,6,0),"")</f>
        <v/>
      </c>
      <c r="AJ167" s="43" t="str">
        <f t="shared" si="23"/>
        <v>katA</v>
      </c>
      <c r="AK167" s="43" t="str">
        <f t="shared" si="30"/>
        <v>N</v>
      </c>
      <c r="AL167" s="43" t="str">
        <f t="shared" si="31"/>
        <v>N</v>
      </c>
      <c r="AM167" s="43">
        <f>(COUNTIFS(OBECaZSJaAM!AG:AG,"A",OBECaZSJaAM!Y:Y,D167))+(COUNTIFS(OBECaZSJaAM!AH:AH,"A",OBECaZSJaAM!Y:Y,D167))-((COUNTIFS(OBECaZSJaAM!AG:AG,"A",OBECaZSJaAM!AI:AI,"OBAM",OBECaZSJaAM!Y:Y,zdroj!D167)+(COUNTIFS(OBECaZSJaAM!AG:AG,"A",OBECaZSJaAM!AI:AI,"OSTAM",OBECaZSJaAM!Y:Y,zdroj!D167)))+(COUNTIFS(OBECaZSJaAM!AH:AH,"A",OBECaZSJaAM!AI:AI,"OBAM",OBECaZSJaAM!Y:Y,zdroj!D167)+(COUNTIFS(OBECaZSJaAM!AH:AH,"A",OBECaZSJaAM!AI:AI,"OSTAM",OBECaZSJaAM!Y:Y,zdroj!D167))))</f>
        <v>0</v>
      </c>
      <c r="AN167" s="43" t="str">
        <f t="shared" si="24"/>
        <v>NEPOKRYTA VĚTŠINA SEAM</v>
      </c>
      <c r="AO167" s="43" t="str">
        <f t="shared" si="32"/>
        <v>katA</v>
      </c>
    </row>
    <row r="168" spans="1:41" x14ac:dyDescent="0.25">
      <c r="A168" s="43">
        <v>10</v>
      </c>
      <c r="B168" s="43" t="s">
        <v>686</v>
      </c>
      <c r="C168" s="43">
        <v>152056</v>
      </c>
      <c r="D168" s="43" t="s">
        <v>688</v>
      </c>
      <c r="E168" s="43" t="s">
        <v>462</v>
      </c>
      <c r="F168" s="43" t="s">
        <v>224</v>
      </c>
      <c r="G168">
        <v>50</v>
      </c>
      <c r="H168">
        <v>2</v>
      </c>
      <c r="I168">
        <v>1</v>
      </c>
      <c r="J168">
        <v>38</v>
      </c>
      <c r="K168">
        <v>12</v>
      </c>
      <c r="L168" s="43">
        <f>(COUNTIFS(OBECaZSJaAM!AG:AG,"A",OBECaZSJaAM!AJ:AJ,"ZPŮSOBILÉ",OBECaZSJaAM!Y:Y,zdroj!D168))+(COUNTIFS(OBECaZSJaAM!AH:AH,"A",OBECaZSJaAM!AJ:AJ,"ZPŮSOBILÉ",OBECaZSJaAM!Y:Y,zdroj!D168))</f>
        <v>0</v>
      </c>
      <c r="M168" s="43">
        <f>COUNTIFS(OBECaZSJaAM!AG:AG,"A",OBECaZSJaAM!AJ:AJ,"ZPŮSOBILÉ",OBECaZSJaAM!Y:Y,zdroj!D168)</f>
        <v>0</v>
      </c>
      <c r="N168" s="43">
        <f>COUNTIFS(OBECaZSJaAM!AH:AH,"A",OBECaZSJaAM!AJ:AJ,"ZPŮSOBILÉ",OBECaZSJaAM!Y:Y,zdroj!D168)</f>
        <v>0</v>
      </c>
      <c r="O168" s="43">
        <f t="shared" si="25"/>
        <v>0</v>
      </c>
      <c r="P168" s="43">
        <f t="shared" si="26"/>
        <v>0</v>
      </c>
      <c r="Q168" s="43">
        <f t="shared" si="27"/>
        <v>0</v>
      </c>
      <c r="R168" s="43">
        <f>COUNTIFS(OBECaZSJaAM!AG:AG,"A",OBECaZSJaAM!Y:Y,D168,OBECaZSJaAM!AI:AI,"*OBAM*")</f>
        <v>0</v>
      </c>
      <c r="S168" s="43">
        <f>COUNTIFS(OBECaZSJaAM!AG:AG,"A",OBECaZSJaAM!Y:Y,D168,OBECaZSJaAM!AI:AI,"*POAM*")</f>
        <v>0</v>
      </c>
      <c r="T168" s="43">
        <f>COUNTIFS(OBECaZSJaAM!AG:AG,"A",OBECaZSJaAM!Y:Y,D168,OBECaZSJaAM!AI:AI,"*OVMAM*")</f>
        <v>0</v>
      </c>
      <c r="U168" s="43">
        <f>COUNTIFS(OBECaZSJaAM!AG:AG,"A",OBECaZSJaAM!Y:Y,D168,OBECaZSJaAM!AI:AI,"*SOCAM*")</f>
        <v>0</v>
      </c>
      <c r="V168" s="43">
        <f>COUNTIFS(OBECaZSJaAM!AH:AH,"A",OBECaZSJaAM!Y:Y,D168,OBECaZSJaAM!AI:AI,"*OBAM*")</f>
        <v>0</v>
      </c>
      <c r="W168" s="43">
        <f>COUNTIFS(OBECaZSJaAM!AH:AH,"A",OBECaZSJaAM!Y:Y,D168,OBECaZSJaAM!AI:AI,"*POAM*")</f>
        <v>0</v>
      </c>
      <c r="X168" s="43">
        <f>COUNTIFS(OBECaZSJaAM!AH:AH,"A",OBECaZSJaAM!Y:Y,D168,OBECaZSJaAM!AI:AI,"*OVMAM*")</f>
        <v>0</v>
      </c>
      <c r="Y168" s="43">
        <f>COUNTIFS(OBECaZSJaAM!AH:AH,"A",OBECaZSJaAM!Y:Y,D168,OBECaZSJaAM!AI:AI,"*SOCAM*")</f>
        <v>0</v>
      </c>
      <c r="Z168" s="46">
        <f t="shared" si="22"/>
        <v>4</v>
      </c>
      <c r="AA168" s="46">
        <f t="shared" si="28"/>
        <v>2</v>
      </c>
      <c r="AB168" s="43">
        <f>VLOOKUP(D168,OBECaZSJaAM!K:T,10,0)</f>
        <v>0</v>
      </c>
      <c r="AC168" s="43" t="str">
        <f t="shared" si="29"/>
        <v>0</v>
      </c>
      <c r="AD168" s="43">
        <f>VLOOKUP(D168,OBECaZSJaAM!K:V,12,0)</f>
        <v>0</v>
      </c>
      <c r="AE168" s="43">
        <f>VLOOKUP(D168,OBECaZSJaAM!K:W,13,0)</f>
        <v>0</v>
      </c>
      <c r="AF168" s="43">
        <f>(COUNTIFS(OBECaZSJaAM!AG:AG,"A",OBECaZSJaAM!Y:Y,D168,OBECaZSJaAM!AI:AI,"*OBAM*"))+(COUNTIFS(OBECaZSJaAM!AH:AH,"A",OBECaZSJaAM!Y:Y,D168,OBECaZSJaAM!AI:AI,"*OBAM*"))</f>
        <v>0</v>
      </c>
      <c r="AG168" s="43">
        <f>COUNTIFS(OBECaZSJaAM!AG:AG,"A",OBECaZSJaAM!Y:Y,D168,OBECaZSJaAM!AI:AI,"*POAM*")+(COUNTIFS(OBECaZSJaAM!AH:AH,"A",OBECaZSJaAM!Y:Y,D168,OBECaZSJaAM!AI:AI,"*POAM*"))+(COUNTIFS(OBECaZSJaAM!AG:AG,"A",OBECaZSJaAM!Y:Y,D168,OBECaZSJaAM!AI:AI,"*OVMAM*")+(COUNTIFS(OBECaZSJaAM!AH:AH,"A",OBECaZSJaAM!Y:Y,D168,OBECaZSJaAM!AI:AI,"*OVMAM*"))+COUNTIFS(OBECaZSJaAM!AG:AG,"A",OBECaZSJaAM!Y:Y,D168,OBECaZSJaAM!AI:AI,"*SOCAM*")+(COUNTIFS(OBECaZSJaAM!AH:AH,"A",OBECaZSJaAM!Y:Y,D168,OBECaZSJaAM!AI:AI,"*SOCAM*")))</f>
        <v>0</v>
      </c>
      <c r="AH168" s="43">
        <f>(VLOOKUP(D168,OBECaZSJaAM!K:O,5,0))</f>
        <v>0</v>
      </c>
      <c r="AI168" s="43" t="str">
        <f>IFERROR(VLOOKUP(B168,OBECaZSJaAM!A:F,6,0),"")</f>
        <v/>
      </c>
      <c r="AJ168" s="43" t="str">
        <f t="shared" si="23"/>
        <v>katA</v>
      </c>
      <c r="AK168" s="43" t="str">
        <f t="shared" si="30"/>
        <v>N</v>
      </c>
      <c r="AL168" s="43" t="str">
        <f t="shared" si="31"/>
        <v>N</v>
      </c>
      <c r="AM168" s="43">
        <f>(COUNTIFS(OBECaZSJaAM!AG:AG,"A",OBECaZSJaAM!Y:Y,D168))+(COUNTIFS(OBECaZSJaAM!AH:AH,"A",OBECaZSJaAM!Y:Y,D168))-((COUNTIFS(OBECaZSJaAM!AG:AG,"A",OBECaZSJaAM!AI:AI,"OBAM",OBECaZSJaAM!Y:Y,zdroj!D168)+(COUNTIFS(OBECaZSJaAM!AG:AG,"A",OBECaZSJaAM!AI:AI,"OSTAM",OBECaZSJaAM!Y:Y,zdroj!D168)))+(COUNTIFS(OBECaZSJaAM!AH:AH,"A",OBECaZSJaAM!AI:AI,"OBAM",OBECaZSJaAM!Y:Y,zdroj!D168)+(COUNTIFS(OBECaZSJaAM!AH:AH,"A",OBECaZSJaAM!AI:AI,"OSTAM",OBECaZSJaAM!Y:Y,zdroj!D168))))</f>
        <v>0</v>
      </c>
      <c r="AN168" s="43" t="str">
        <f t="shared" si="24"/>
        <v>NEPOKRYTA VĚTŠINA SEAM</v>
      </c>
      <c r="AO168" s="43" t="str">
        <f t="shared" si="32"/>
        <v>katA</v>
      </c>
    </row>
    <row r="169" spans="1:41" x14ac:dyDescent="0.25">
      <c r="A169" s="43">
        <v>10</v>
      </c>
      <c r="B169" s="43" t="s">
        <v>689</v>
      </c>
      <c r="C169" s="43">
        <v>153699</v>
      </c>
      <c r="D169" s="43" t="s">
        <v>690</v>
      </c>
      <c r="E169" s="43" t="s">
        <v>462</v>
      </c>
      <c r="F169" s="43" t="s">
        <v>224</v>
      </c>
      <c r="G169">
        <v>8</v>
      </c>
      <c r="H169">
        <v>1</v>
      </c>
      <c r="I169">
        <v>0</v>
      </c>
      <c r="J169">
        <v>7</v>
      </c>
      <c r="K169">
        <v>1</v>
      </c>
      <c r="L169" s="43">
        <f>(COUNTIFS(OBECaZSJaAM!AG:AG,"A",OBECaZSJaAM!AJ:AJ,"ZPŮSOBILÉ",OBECaZSJaAM!Y:Y,zdroj!D169))+(COUNTIFS(OBECaZSJaAM!AH:AH,"A",OBECaZSJaAM!AJ:AJ,"ZPŮSOBILÉ",OBECaZSJaAM!Y:Y,zdroj!D169))</f>
        <v>0</v>
      </c>
      <c r="M169" s="43">
        <f>COUNTIFS(OBECaZSJaAM!AG:AG,"A",OBECaZSJaAM!AJ:AJ,"ZPŮSOBILÉ",OBECaZSJaAM!Y:Y,zdroj!D169)</f>
        <v>0</v>
      </c>
      <c r="N169" s="43">
        <f>COUNTIFS(OBECaZSJaAM!AH:AH,"A",OBECaZSJaAM!AJ:AJ,"ZPŮSOBILÉ",OBECaZSJaAM!Y:Y,zdroj!D169)</f>
        <v>0</v>
      </c>
      <c r="O169" s="43">
        <f t="shared" si="25"/>
        <v>0</v>
      </c>
      <c r="P169" s="43">
        <f t="shared" si="26"/>
        <v>0</v>
      </c>
      <c r="Q169" s="43">
        <f t="shared" si="27"/>
        <v>0</v>
      </c>
      <c r="R169" s="43">
        <f>COUNTIFS(OBECaZSJaAM!AG:AG,"A",OBECaZSJaAM!Y:Y,D169,OBECaZSJaAM!AI:AI,"*OBAM*")</f>
        <v>0</v>
      </c>
      <c r="S169" s="43">
        <f>COUNTIFS(OBECaZSJaAM!AG:AG,"A",OBECaZSJaAM!Y:Y,D169,OBECaZSJaAM!AI:AI,"*POAM*")</f>
        <v>0</v>
      </c>
      <c r="T169" s="43">
        <f>COUNTIFS(OBECaZSJaAM!AG:AG,"A",OBECaZSJaAM!Y:Y,D169,OBECaZSJaAM!AI:AI,"*OVMAM*")</f>
        <v>0</v>
      </c>
      <c r="U169" s="43">
        <f>COUNTIFS(OBECaZSJaAM!AG:AG,"A",OBECaZSJaAM!Y:Y,D169,OBECaZSJaAM!AI:AI,"*SOCAM*")</f>
        <v>0</v>
      </c>
      <c r="V169" s="43">
        <f>COUNTIFS(OBECaZSJaAM!AH:AH,"A",OBECaZSJaAM!Y:Y,D169,OBECaZSJaAM!AI:AI,"*OBAM*")</f>
        <v>0</v>
      </c>
      <c r="W169" s="43">
        <f>COUNTIFS(OBECaZSJaAM!AH:AH,"A",OBECaZSJaAM!Y:Y,D169,OBECaZSJaAM!AI:AI,"*POAM*")</f>
        <v>0</v>
      </c>
      <c r="X169" s="43">
        <f>COUNTIFS(OBECaZSJaAM!AH:AH,"A",OBECaZSJaAM!Y:Y,D169,OBECaZSJaAM!AI:AI,"*OVMAM*")</f>
        <v>0</v>
      </c>
      <c r="Y169" s="43">
        <f>COUNTIFS(OBECaZSJaAM!AH:AH,"A",OBECaZSJaAM!Y:Y,D169,OBECaZSJaAM!AI:AI,"*SOCAM*")</f>
        <v>0</v>
      </c>
      <c r="Z169" s="46">
        <f t="shared" si="22"/>
        <v>12.5</v>
      </c>
      <c r="AA169" s="46">
        <f t="shared" si="28"/>
        <v>0</v>
      </c>
      <c r="AB169" s="43">
        <f>VLOOKUP(D169,OBECaZSJaAM!K:T,10,0)</f>
        <v>0</v>
      </c>
      <c r="AC169" s="43" t="str">
        <f t="shared" si="29"/>
        <v>0</v>
      </c>
      <c r="AD169" s="43">
        <f>VLOOKUP(D169,OBECaZSJaAM!K:V,12,0)</f>
        <v>0</v>
      </c>
      <c r="AE169" s="43">
        <f>VLOOKUP(D169,OBECaZSJaAM!K:W,13,0)</f>
        <v>0</v>
      </c>
      <c r="AF169" s="43">
        <f>(COUNTIFS(OBECaZSJaAM!AG:AG,"A",OBECaZSJaAM!Y:Y,D169,OBECaZSJaAM!AI:AI,"*OBAM*"))+(COUNTIFS(OBECaZSJaAM!AH:AH,"A",OBECaZSJaAM!Y:Y,D169,OBECaZSJaAM!AI:AI,"*OBAM*"))</f>
        <v>0</v>
      </c>
      <c r="AG169" s="43">
        <f>COUNTIFS(OBECaZSJaAM!AG:AG,"A",OBECaZSJaAM!Y:Y,D169,OBECaZSJaAM!AI:AI,"*POAM*")+(COUNTIFS(OBECaZSJaAM!AH:AH,"A",OBECaZSJaAM!Y:Y,D169,OBECaZSJaAM!AI:AI,"*POAM*"))+(COUNTIFS(OBECaZSJaAM!AG:AG,"A",OBECaZSJaAM!Y:Y,D169,OBECaZSJaAM!AI:AI,"*OVMAM*")+(COUNTIFS(OBECaZSJaAM!AH:AH,"A",OBECaZSJaAM!Y:Y,D169,OBECaZSJaAM!AI:AI,"*OVMAM*"))+COUNTIFS(OBECaZSJaAM!AG:AG,"A",OBECaZSJaAM!Y:Y,D169,OBECaZSJaAM!AI:AI,"*SOCAM*")+(COUNTIFS(OBECaZSJaAM!AH:AH,"A",OBECaZSJaAM!Y:Y,D169,OBECaZSJaAM!AI:AI,"*SOCAM*")))</f>
        <v>0</v>
      </c>
      <c r="AH169" s="43">
        <f>(VLOOKUP(D169,OBECaZSJaAM!K:O,5,0))</f>
        <v>0</v>
      </c>
      <c r="AI169" s="43" t="str">
        <f>IFERROR(VLOOKUP(B169,OBECaZSJaAM!A:F,6,0),"")</f>
        <v/>
      </c>
      <c r="AJ169" s="43" t="str">
        <f t="shared" si="23"/>
        <v>katA</v>
      </c>
      <c r="AK169" s="43" t="str">
        <f t="shared" si="30"/>
        <v>N</v>
      </c>
      <c r="AL169" s="43" t="str">
        <f t="shared" si="31"/>
        <v>N</v>
      </c>
      <c r="AM169" s="43">
        <f>(COUNTIFS(OBECaZSJaAM!AG:AG,"A",OBECaZSJaAM!Y:Y,D169))+(COUNTIFS(OBECaZSJaAM!AH:AH,"A",OBECaZSJaAM!Y:Y,D169))-((COUNTIFS(OBECaZSJaAM!AG:AG,"A",OBECaZSJaAM!AI:AI,"OBAM",OBECaZSJaAM!Y:Y,zdroj!D169)+(COUNTIFS(OBECaZSJaAM!AG:AG,"A",OBECaZSJaAM!AI:AI,"OSTAM",OBECaZSJaAM!Y:Y,zdroj!D169)))+(COUNTIFS(OBECaZSJaAM!AH:AH,"A",OBECaZSJaAM!AI:AI,"OBAM",OBECaZSJaAM!Y:Y,zdroj!D169)+(COUNTIFS(OBECaZSJaAM!AH:AH,"A",OBECaZSJaAM!AI:AI,"OSTAM",OBECaZSJaAM!Y:Y,zdroj!D169))))</f>
        <v>0</v>
      </c>
      <c r="AN169" s="43" t="str">
        <f t="shared" si="24"/>
        <v>NEPOKRYTA VĚTŠINA SEAM</v>
      </c>
      <c r="AO169" s="43" t="str">
        <f t="shared" si="32"/>
        <v>katA</v>
      </c>
    </row>
    <row r="170" spans="1:41" x14ac:dyDescent="0.25">
      <c r="A170" s="43">
        <v>10</v>
      </c>
      <c r="B170" s="43" t="s">
        <v>689</v>
      </c>
      <c r="C170" s="43">
        <v>153672</v>
      </c>
      <c r="D170" s="43" t="s">
        <v>691</v>
      </c>
      <c r="E170" s="43" t="s">
        <v>462</v>
      </c>
      <c r="F170" s="43" t="s">
        <v>226</v>
      </c>
      <c r="G170">
        <v>105</v>
      </c>
      <c r="H170">
        <v>60</v>
      </c>
      <c r="I170">
        <v>60</v>
      </c>
      <c r="J170">
        <v>94</v>
      </c>
      <c r="K170">
        <v>11</v>
      </c>
      <c r="L170" s="43">
        <f>(COUNTIFS(OBECaZSJaAM!AG:AG,"A",OBECaZSJaAM!AJ:AJ,"ZPŮSOBILÉ",OBECaZSJaAM!Y:Y,zdroj!D170))+(COUNTIFS(OBECaZSJaAM!AH:AH,"A",OBECaZSJaAM!AJ:AJ,"ZPŮSOBILÉ",OBECaZSJaAM!Y:Y,zdroj!D170))</f>
        <v>0</v>
      </c>
      <c r="M170" s="43">
        <f>COUNTIFS(OBECaZSJaAM!AG:AG,"A",OBECaZSJaAM!AJ:AJ,"ZPŮSOBILÉ",OBECaZSJaAM!Y:Y,zdroj!D170)</f>
        <v>0</v>
      </c>
      <c r="N170" s="43">
        <f>COUNTIFS(OBECaZSJaAM!AH:AH,"A",OBECaZSJaAM!AJ:AJ,"ZPŮSOBILÉ",OBECaZSJaAM!Y:Y,zdroj!D170)</f>
        <v>0</v>
      </c>
      <c r="O170" s="43">
        <f t="shared" si="25"/>
        <v>0</v>
      </c>
      <c r="P170" s="43">
        <f t="shared" si="26"/>
        <v>0</v>
      </c>
      <c r="Q170" s="43">
        <f t="shared" si="27"/>
        <v>0</v>
      </c>
      <c r="R170" s="43">
        <f>COUNTIFS(OBECaZSJaAM!AG:AG,"A",OBECaZSJaAM!Y:Y,D170,OBECaZSJaAM!AI:AI,"*OBAM*")</f>
        <v>0</v>
      </c>
      <c r="S170" s="43">
        <f>COUNTIFS(OBECaZSJaAM!AG:AG,"A",OBECaZSJaAM!Y:Y,D170,OBECaZSJaAM!AI:AI,"*POAM*")</f>
        <v>0</v>
      </c>
      <c r="T170" s="43">
        <f>COUNTIFS(OBECaZSJaAM!AG:AG,"A",OBECaZSJaAM!Y:Y,D170,OBECaZSJaAM!AI:AI,"*OVMAM*")</f>
        <v>0</v>
      </c>
      <c r="U170" s="43">
        <f>COUNTIFS(OBECaZSJaAM!AG:AG,"A",OBECaZSJaAM!Y:Y,D170,OBECaZSJaAM!AI:AI,"*SOCAM*")</f>
        <v>0</v>
      </c>
      <c r="V170" s="43">
        <f>COUNTIFS(OBECaZSJaAM!AH:AH,"A",OBECaZSJaAM!Y:Y,D170,OBECaZSJaAM!AI:AI,"*OBAM*")</f>
        <v>0</v>
      </c>
      <c r="W170" s="43">
        <f>COUNTIFS(OBECaZSJaAM!AH:AH,"A",OBECaZSJaAM!Y:Y,D170,OBECaZSJaAM!AI:AI,"*POAM*")</f>
        <v>0</v>
      </c>
      <c r="X170" s="43">
        <f>COUNTIFS(OBECaZSJaAM!AH:AH,"A",OBECaZSJaAM!Y:Y,D170,OBECaZSJaAM!AI:AI,"*OVMAM*")</f>
        <v>0</v>
      </c>
      <c r="Y170" s="43">
        <f>COUNTIFS(OBECaZSJaAM!AH:AH,"A",OBECaZSJaAM!Y:Y,D170,OBECaZSJaAM!AI:AI,"*SOCAM*")</f>
        <v>0</v>
      </c>
      <c r="Z170" s="46">
        <f t="shared" si="22"/>
        <v>57.14</v>
      </c>
      <c r="AA170" s="46">
        <f t="shared" si="28"/>
        <v>57.14</v>
      </c>
      <c r="AB170" s="43">
        <f>VLOOKUP(D170,OBECaZSJaAM!K:T,10,0)</f>
        <v>0</v>
      </c>
      <c r="AC170" s="43" t="str">
        <f t="shared" si="29"/>
        <v>0</v>
      </c>
      <c r="AD170" s="43">
        <f>VLOOKUP(D170,OBECaZSJaAM!K:V,12,0)</f>
        <v>0</v>
      </c>
      <c r="AE170" s="43">
        <f>VLOOKUP(D170,OBECaZSJaAM!K:W,13,0)</f>
        <v>0</v>
      </c>
      <c r="AF170" s="43">
        <f>(COUNTIFS(OBECaZSJaAM!AG:AG,"A",OBECaZSJaAM!Y:Y,D170,OBECaZSJaAM!AI:AI,"*OBAM*"))+(COUNTIFS(OBECaZSJaAM!AH:AH,"A",OBECaZSJaAM!Y:Y,D170,OBECaZSJaAM!AI:AI,"*OBAM*"))</f>
        <v>0</v>
      </c>
      <c r="AG170" s="43">
        <f>COUNTIFS(OBECaZSJaAM!AG:AG,"A",OBECaZSJaAM!Y:Y,D170,OBECaZSJaAM!AI:AI,"*POAM*")+(COUNTIFS(OBECaZSJaAM!AH:AH,"A",OBECaZSJaAM!Y:Y,D170,OBECaZSJaAM!AI:AI,"*POAM*"))+(COUNTIFS(OBECaZSJaAM!AG:AG,"A",OBECaZSJaAM!Y:Y,D170,OBECaZSJaAM!AI:AI,"*OVMAM*")+(COUNTIFS(OBECaZSJaAM!AH:AH,"A",OBECaZSJaAM!Y:Y,D170,OBECaZSJaAM!AI:AI,"*OVMAM*"))+COUNTIFS(OBECaZSJaAM!AG:AG,"A",OBECaZSJaAM!Y:Y,D170,OBECaZSJaAM!AI:AI,"*SOCAM*")+(COUNTIFS(OBECaZSJaAM!AH:AH,"A",OBECaZSJaAM!Y:Y,D170,OBECaZSJaAM!AI:AI,"*SOCAM*")))</f>
        <v>0</v>
      </c>
      <c r="AH170" s="43">
        <f>(VLOOKUP(D170,OBECaZSJaAM!K:O,5,0))</f>
        <v>0</v>
      </c>
      <c r="AI170" s="43" t="str">
        <f>IFERROR(VLOOKUP(B170,OBECaZSJaAM!A:F,6,0),"")</f>
        <v/>
      </c>
      <c r="AJ170" s="43" t="str">
        <f t="shared" si="23"/>
        <v>katC</v>
      </c>
      <c r="AK170" s="43" t="str">
        <f t="shared" si="30"/>
        <v>N</v>
      </c>
      <c r="AL170" s="43" t="str">
        <f t="shared" si="31"/>
        <v>N</v>
      </c>
      <c r="AM170" s="43">
        <f>(COUNTIFS(OBECaZSJaAM!AG:AG,"A",OBECaZSJaAM!Y:Y,D170))+(COUNTIFS(OBECaZSJaAM!AH:AH,"A",OBECaZSJaAM!Y:Y,D170))-((COUNTIFS(OBECaZSJaAM!AG:AG,"A",OBECaZSJaAM!AI:AI,"OBAM",OBECaZSJaAM!Y:Y,zdroj!D170)+(COUNTIFS(OBECaZSJaAM!AG:AG,"A",OBECaZSJaAM!AI:AI,"OSTAM",OBECaZSJaAM!Y:Y,zdroj!D170)))+(COUNTIFS(OBECaZSJaAM!AH:AH,"A",OBECaZSJaAM!AI:AI,"OBAM",OBECaZSJaAM!Y:Y,zdroj!D170)+(COUNTIFS(OBECaZSJaAM!AH:AH,"A",OBECaZSJaAM!AI:AI,"OSTAM",OBECaZSJaAM!Y:Y,zdroj!D170))))</f>
        <v>0</v>
      </c>
      <c r="AN170" s="43" t="str">
        <f t="shared" si="24"/>
        <v>NEPOKRYTA VĚTŠINA SEAM</v>
      </c>
      <c r="AO170" s="43" t="str">
        <f t="shared" si="32"/>
        <v>katC</v>
      </c>
    </row>
    <row r="171" spans="1:41" x14ac:dyDescent="0.25">
      <c r="A171" s="43">
        <v>10</v>
      </c>
      <c r="B171" s="43" t="s">
        <v>689</v>
      </c>
      <c r="C171" s="43">
        <v>153681</v>
      </c>
      <c r="D171" s="43" t="s">
        <v>692</v>
      </c>
      <c r="E171" s="43" t="s">
        <v>462</v>
      </c>
      <c r="F171" s="43" t="s">
        <v>224</v>
      </c>
      <c r="G171">
        <v>144</v>
      </c>
      <c r="H171">
        <v>56</v>
      </c>
      <c r="I171">
        <v>18</v>
      </c>
      <c r="J171">
        <v>124</v>
      </c>
      <c r="K171">
        <v>20</v>
      </c>
      <c r="L171" s="43">
        <f>(COUNTIFS(OBECaZSJaAM!AG:AG,"A",OBECaZSJaAM!AJ:AJ,"ZPŮSOBILÉ",OBECaZSJaAM!Y:Y,zdroj!D171))+(COUNTIFS(OBECaZSJaAM!AH:AH,"A",OBECaZSJaAM!AJ:AJ,"ZPŮSOBILÉ",OBECaZSJaAM!Y:Y,zdroj!D171))</f>
        <v>0</v>
      </c>
      <c r="M171" s="43">
        <f>COUNTIFS(OBECaZSJaAM!AG:AG,"A",OBECaZSJaAM!AJ:AJ,"ZPŮSOBILÉ",OBECaZSJaAM!Y:Y,zdroj!D171)</f>
        <v>0</v>
      </c>
      <c r="N171" s="43">
        <f>COUNTIFS(OBECaZSJaAM!AH:AH,"A",OBECaZSJaAM!AJ:AJ,"ZPŮSOBILÉ",OBECaZSJaAM!Y:Y,zdroj!D171)</f>
        <v>0</v>
      </c>
      <c r="O171" s="43">
        <f t="shared" si="25"/>
        <v>0</v>
      </c>
      <c r="P171" s="43">
        <f t="shared" si="26"/>
        <v>0</v>
      </c>
      <c r="Q171" s="43">
        <f t="shared" si="27"/>
        <v>0</v>
      </c>
      <c r="R171" s="43">
        <f>COUNTIFS(OBECaZSJaAM!AG:AG,"A",OBECaZSJaAM!Y:Y,D171,OBECaZSJaAM!AI:AI,"*OBAM*")</f>
        <v>0</v>
      </c>
      <c r="S171" s="43">
        <f>COUNTIFS(OBECaZSJaAM!AG:AG,"A",OBECaZSJaAM!Y:Y,D171,OBECaZSJaAM!AI:AI,"*POAM*")</f>
        <v>0</v>
      </c>
      <c r="T171" s="43">
        <f>COUNTIFS(OBECaZSJaAM!AG:AG,"A",OBECaZSJaAM!Y:Y,D171,OBECaZSJaAM!AI:AI,"*OVMAM*")</f>
        <v>0</v>
      </c>
      <c r="U171" s="43">
        <f>COUNTIFS(OBECaZSJaAM!AG:AG,"A",OBECaZSJaAM!Y:Y,D171,OBECaZSJaAM!AI:AI,"*SOCAM*")</f>
        <v>0</v>
      </c>
      <c r="V171" s="43">
        <f>COUNTIFS(OBECaZSJaAM!AH:AH,"A",OBECaZSJaAM!Y:Y,D171,OBECaZSJaAM!AI:AI,"*OBAM*")</f>
        <v>0</v>
      </c>
      <c r="W171" s="43">
        <f>COUNTIFS(OBECaZSJaAM!AH:AH,"A",OBECaZSJaAM!Y:Y,D171,OBECaZSJaAM!AI:AI,"*POAM*")</f>
        <v>0</v>
      </c>
      <c r="X171" s="43">
        <f>COUNTIFS(OBECaZSJaAM!AH:AH,"A",OBECaZSJaAM!Y:Y,D171,OBECaZSJaAM!AI:AI,"*OVMAM*")</f>
        <v>0</v>
      </c>
      <c r="Y171" s="43">
        <f>COUNTIFS(OBECaZSJaAM!AH:AH,"A",OBECaZSJaAM!Y:Y,D171,OBECaZSJaAM!AI:AI,"*SOCAM*")</f>
        <v>0</v>
      </c>
      <c r="Z171" s="46">
        <f t="shared" si="22"/>
        <v>38.89</v>
      </c>
      <c r="AA171" s="46">
        <f t="shared" si="28"/>
        <v>12.5</v>
      </c>
      <c r="AB171" s="43">
        <f>VLOOKUP(D171,OBECaZSJaAM!K:T,10,0)</f>
        <v>0</v>
      </c>
      <c r="AC171" s="43" t="str">
        <f t="shared" si="29"/>
        <v>0</v>
      </c>
      <c r="AD171" s="43">
        <f>VLOOKUP(D171,OBECaZSJaAM!K:V,12,0)</f>
        <v>0</v>
      </c>
      <c r="AE171" s="43">
        <f>VLOOKUP(D171,OBECaZSJaAM!K:W,13,0)</f>
        <v>0</v>
      </c>
      <c r="AF171" s="43">
        <f>(COUNTIFS(OBECaZSJaAM!AG:AG,"A",OBECaZSJaAM!Y:Y,D171,OBECaZSJaAM!AI:AI,"*OBAM*"))+(COUNTIFS(OBECaZSJaAM!AH:AH,"A",OBECaZSJaAM!Y:Y,D171,OBECaZSJaAM!AI:AI,"*OBAM*"))</f>
        <v>0</v>
      </c>
      <c r="AG171" s="43">
        <f>COUNTIFS(OBECaZSJaAM!AG:AG,"A",OBECaZSJaAM!Y:Y,D171,OBECaZSJaAM!AI:AI,"*POAM*")+(COUNTIFS(OBECaZSJaAM!AH:AH,"A",OBECaZSJaAM!Y:Y,D171,OBECaZSJaAM!AI:AI,"*POAM*"))+(COUNTIFS(OBECaZSJaAM!AG:AG,"A",OBECaZSJaAM!Y:Y,D171,OBECaZSJaAM!AI:AI,"*OVMAM*")+(COUNTIFS(OBECaZSJaAM!AH:AH,"A",OBECaZSJaAM!Y:Y,D171,OBECaZSJaAM!AI:AI,"*OVMAM*"))+COUNTIFS(OBECaZSJaAM!AG:AG,"A",OBECaZSJaAM!Y:Y,D171,OBECaZSJaAM!AI:AI,"*SOCAM*")+(COUNTIFS(OBECaZSJaAM!AH:AH,"A",OBECaZSJaAM!Y:Y,D171,OBECaZSJaAM!AI:AI,"*SOCAM*")))</f>
        <v>0</v>
      </c>
      <c r="AH171" s="43">
        <f>(VLOOKUP(D171,OBECaZSJaAM!K:O,5,0))</f>
        <v>0</v>
      </c>
      <c r="AI171" s="43" t="str">
        <f>IFERROR(VLOOKUP(B171,OBECaZSJaAM!A:F,6,0),"")</f>
        <v/>
      </c>
      <c r="AJ171" s="43" t="str">
        <f t="shared" si="23"/>
        <v>katA</v>
      </c>
      <c r="AK171" s="43" t="str">
        <f t="shared" si="30"/>
        <v>N</v>
      </c>
      <c r="AL171" s="43" t="str">
        <f t="shared" si="31"/>
        <v>N</v>
      </c>
      <c r="AM171" s="43">
        <f>(COUNTIFS(OBECaZSJaAM!AG:AG,"A",OBECaZSJaAM!Y:Y,D171))+(COUNTIFS(OBECaZSJaAM!AH:AH,"A",OBECaZSJaAM!Y:Y,D171))-((COUNTIFS(OBECaZSJaAM!AG:AG,"A",OBECaZSJaAM!AI:AI,"OBAM",OBECaZSJaAM!Y:Y,zdroj!D171)+(COUNTIFS(OBECaZSJaAM!AG:AG,"A",OBECaZSJaAM!AI:AI,"OSTAM",OBECaZSJaAM!Y:Y,zdroj!D171)))+(COUNTIFS(OBECaZSJaAM!AH:AH,"A",OBECaZSJaAM!AI:AI,"OBAM",OBECaZSJaAM!Y:Y,zdroj!D171)+(COUNTIFS(OBECaZSJaAM!AH:AH,"A",OBECaZSJaAM!AI:AI,"OSTAM",OBECaZSJaAM!Y:Y,zdroj!D171))))</f>
        <v>0</v>
      </c>
      <c r="AN171" s="43" t="str">
        <f t="shared" si="24"/>
        <v>NEPOKRYTA VĚTŠINA SEAM</v>
      </c>
      <c r="AO171" s="43" t="str">
        <f t="shared" si="32"/>
        <v>katA</v>
      </c>
    </row>
    <row r="172" spans="1:41" x14ac:dyDescent="0.25">
      <c r="A172" s="43">
        <v>10</v>
      </c>
      <c r="B172" s="43" t="s">
        <v>693</v>
      </c>
      <c r="C172" s="43">
        <v>53929</v>
      </c>
      <c r="D172" s="43" t="s">
        <v>694</v>
      </c>
      <c r="E172" s="43" t="s">
        <v>462</v>
      </c>
      <c r="F172" s="43" t="s">
        <v>224</v>
      </c>
      <c r="G172">
        <v>35</v>
      </c>
      <c r="H172">
        <v>6</v>
      </c>
      <c r="I172">
        <v>0</v>
      </c>
      <c r="J172">
        <v>9</v>
      </c>
      <c r="K172">
        <v>26</v>
      </c>
      <c r="L172" s="43">
        <f>(COUNTIFS(OBECaZSJaAM!AG:AG,"A",OBECaZSJaAM!AJ:AJ,"ZPŮSOBILÉ",OBECaZSJaAM!Y:Y,zdroj!D172))+(COUNTIFS(OBECaZSJaAM!AH:AH,"A",OBECaZSJaAM!AJ:AJ,"ZPŮSOBILÉ",OBECaZSJaAM!Y:Y,zdroj!D172))</f>
        <v>0</v>
      </c>
      <c r="M172" s="43">
        <f>COUNTIFS(OBECaZSJaAM!AG:AG,"A",OBECaZSJaAM!AJ:AJ,"ZPŮSOBILÉ",OBECaZSJaAM!Y:Y,zdroj!D172)</f>
        <v>0</v>
      </c>
      <c r="N172" s="43">
        <f>COUNTIFS(OBECaZSJaAM!AH:AH,"A",OBECaZSJaAM!AJ:AJ,"ZPŮSOBILÉ",OBECaZSJaAM!Y:Y,zdroj!D172)</f>
        <v>0</v>
      </c>
      <c r="O172" s="43">
        <f t="shared" si="25"/>
        <v>0</v>
      </c>
      <c r="P172" s="43">
        <f t="shared" si="26"/>
        <v>0</v>
      </c>
      <c r="Q172" s="43">
        <f t="shared" si="27"/>
        <v>0</v>
      </c>
      <c r="R172" s="43">
        <f>COUNTIFS(OBECaZSJaAM!AG:AG,"A",OBECaZSJaAM!Y:Y,D172,OBECaZSJaAM!AI:AI,"*OBAM*")</f>
        <v>0</v>
      </c>
      <c r="S172" s="43">
        <f>COUNTIFS(OBECaZSJaAM!AG:AG,"A",OBECaZSJaAM!Y:Y,D172,OBECaZSJaAM!AI:AI,"*POAM*")</f>
        <v>0</v>
      </c>
      <c r="T172" s="43">
        <f>COUNTIFS(OBECaZSJaAM!AG:AG,"A",OBECaZSJaAM!Y:Y,D172,OBECaZSJaAM!AI:AI,"*OVMAM*")</f>
        <v>0</v>
      </c>
      <c r="U172" s="43">
        <f>COUNTIFS(OBECaZSJaAM!AG:AG,"A",OBECaZSJaAM!Y:Y,D172,OBECaZSJaAM!AI:AI,"*SOCAM*")</f>
        <v>0</v>
      </c>
      <c r="V172" s="43">
        <f>COUNTIFS(OBECaZSJaAM!AH:AH,"A",OBECaZSJaAM!Y:Y,D172,OBECaZSJaAM!AI:AI,"*OBAM*")</f>
        <v>0</v>
      </c>
      <c r="W172" s="43">
        <f>COUNTIFS(OBECaZSJaAM!AH:AH,"A",OBECaZSJaAM!Y:Y,D172,OBECaZSJaAM!AI:AI,"*POAM*")</f>
        <v>0</v>
      </c>
      <c r="X172" s="43">
        <f>COUNTIFS(OBECaZSJaAM!AH:AH,"A",OBECaZSJaAM!Y:Y,D172,OBECaZSJaAM!AI:AI,"*OVMAM*")</f>
        <v>0</v>
      </c>
      <c r="Y172" s="43">
        <f>COUNTIFS(OBECaZSJaAM!AH:AH,"A",OBECaZSJaAM!Y:Y,D172,OBECaZSJaAM!AI:AI,"*SOCAM*")</f>
        <v>0</v>
      </c>
      <c r="Z172" s="46">
        <f t="shared" si="22"/>
        <v>17.14</v>
      </c>
      <c r="AA172" s="46">
        <f t="shared" si="28"/>
        <v>0</v>
      </c>
      <c r="AB172" s="43">
        <f>VLOOKUP(D172,OBECaZSJaAM!K:T,10,0)</f>
        <v>0</v>
      </c>
      <c r="AC172" s="43" t="str">
        <f t="shared" si="29"/>
        <v>0</v>
      </c>
      <c r="AD172" s="43">
        <f>VLOOKUP(D172,OBECaZSJaAM!K:V,12,0)</f>
        <v>0</v>
      </c>
      <c r="AE172" s="43">
        <f>VLOOKUP(D172,OBECaZSJaAM!K:W,13,0)</f>
        <v>0</v>
      </c>
      <c r="AF172" s="43">
        <f>(COUNTIFS(OBECaZSJaAM!AG:AG,"A",OBECaZSJaAM!Y:Y,D172,OBECaZSJaAM!AI:AI,"*OBAM*"))+(COUNTIFS(OBECaZSJaAM!AH:AH,"A",OBECaZSJaAM!Y:Y,D172,OBECaZSJaAM!AI:AI,"*OBAM*"))</f>
        <v>0</v>
      </c>
      <c r="AG172" s="43">
        <f>COUNTIFS(OBECaZSJaAM!AG:AG,"A",OBECaZSJaAM!Y:Y,D172,OBECaZSJaAM!AI:AI,"*POAM*")+(COUNTIFS(OBECaZSJaAM!AH:AH,"A",OBECaZSJaAM!Y:Y,D172,OBECaZSJaAM!AI:AI,"*POAM*"))+(COUNTIFS(OBECaZSJaAM!AG:AG,"A",OBECaZSJaAM!Y:Y,D172,OBECaZSJaAM!AI:AI,"*OVMAM*")+(COUNTIFS(OBECaZSJaAM!AH:AH,"A",OBECaZSJaAM!Y:Y,D172,OBECaZSJaAM!AI:AI,"*OVMAM*"))+COUNTIFS(OBECaZSJaAM!AG:AG,"A",OBECaZSJaAM!Y:Y,D172,OBECaZSJaAM!AI:AI,"*SOCAM*")+(COUNTIFS(OBECaZSJaAM!AH:AH,"A",OBECaZSJaAM!Y:Y,D172,OBECaZSJaAM!AI:AI,"*SOCAM*")))</f>
        <v>0</v>
      </c>
      <c r="AH172" s="43">
        <f>(VLOOKUP(D172,OBECaZSJaAM!K:O,5,0))</f>
        <v>0</v>
      </c>
      <c r="AI172" s="43" t="str">
        <f>IFERROR(VLOOKUP(B172,OBECaZSJaAM!A:F,6,0),"")</f>
        <v/>
      </c>
      <c r="AJ172" s="43" t="str">
        <f t="shared" si="23"/>
        <v>katA</v>
      </c>
      <c r="AK172" s="43" t="str">
        <f t="shared" si="30"/>
        <v>N</v>
      </c>
      <c r="AL172" s="43" t="str">
        <f t="shared" si="31"/>
        <v>N</v>
      </c>
      <c r="AM172" s="43">
        <f>(COUNTIFS(OBECaZSJaAM!AG:AG,"A",OBECaZSJaAM!Y:Y,D172))+(COUNTIFS(OBECaZSJaAM!AH:AH,"A",OBECaZSJaAM!Y:Y,D172))-((COUNTIFS(OBECaZSJaAM!AG:AG,"A",OBECaZSJaAM!AI:AI,"OBAM",OBECaZSJaAM!Y:Y,zdroj!D172)+(COUNTIFS(OBECaZSJaAM!AG:AG,"A",OBECaZSJaAM!AI:AI,"OSTAM",OBECaZSJaAM!Y:Y,zdroj!D172)))+(COUNTIFS(OBECaZSJaAM!AH:AH,"A",OBECaZSJaAM!AI:AI,"OBAM",OBECaZSJaAM!Y:Y,zdroj!D172)+(COUNTIFS(OBECaZSJaAM!AH:AH,"A",OBECaZSJaAM!AI:AI,"OSTAM",OBECaZSJaAM!Y:Y,zdroj!D172))))</f>
        <v>0</v>
      </c>
      <c r="AN172" s="43" t="str">
        <f t="shared" si="24"/>
        <v>NEPOKRYTA VĚTŠINA SEAM</v>
      </c>
      <c r="AO172" s="43" t="str">
        <f t="shared" si="32"/>
        <v>katA</v>
      </c>
    </row>
    <row r="173" spans="1:41" x14ac:dyDescent="0.25">
      <c r="A173" s="43">
        <v>10</v>
      </c>
      <c r="B173" s="43" t="s">
        <v>693</v>
      </c>
      <c r="C173" s="43">
        <v>53937</v>
      </c>
      <c r="D173" s="43" t="s">
        <v>695</v>
      </c>
      <c r="E173" s="43" t="s">
        <v>462</v>
      </c>
      <c r="F173" s="43" t="s">
        <v>224</v>
      </c>
      <c r="G173">
        <v>42</v>
      </c>
      <c r="H173">
        <v>9</v>
      </c>
      <c r="I173">
        <v>4</v>
      </c>
      <c r="J173">
        <v>35</v>
      </c>
      <c r="K173">
        <v>7</v>
      </c>
      <c r="L173" s="43">
        <f>(COUNTIFS(OBECaZSJaAM!AG:AG,"A",OBECaZSJaAM!AJ:AJ,"ZPŮSOBILÉ",OBECaZSJaAM!Y:Y,zdroj!D173))+(COUNTIFS(OBECaZSJaAM!AH:AH,"A",OBECaZSJaAM!AJ:AJ,"ZPŮSOBILÉ",OBECaZSJaAM!Y:Y,zdroj!D173))</f>
        <v>0</v>
      </c>
      <c r="M173" s="43">
        <f>COUNTIFS(OBECaZSJaAM!AG:AG,"A",OBECaZSJaAM!AJ:AJ,"ZPŮSOBILÉ",OBECaZSJaAM!Y:Y,zdroj!D173)</f>
        <v>0</v>
      </c>
      <c r="N173" s="43">
        <f>COUNTIFS(OBECaZSJaAM!AH:AH,"A",OBECaZSJaAM!AJ:AJ,"ZPŮSOBILÉ",OBECaZSJaAM!Y:Y,zdroj!D173)</f>
        <v>0</v>
      </c>
      <c r="O173" s="43">
        <f t="shared" si="25"/>
        <v>0</v>
      </c>
      <c r="P173" s="43">
        <f t="shared" si="26"/>
        <v>0</v>
      </c>
      <c r="Q173" s="43">
        <f t="shared" si="27"/>
        <v>0</v>
      </c>
      <c r="R173" s="43">
        <f>COUNTIFS(OBECaZSJaAM!AG:AG,"A",OBECaZSJaAM!Y:Y,D173,OBECaZSJaAM!AI:AI,"*OBAM*")</f>
        <v>0</v>
      </c>
      <c r="S173" s="43">
        <f>COUNTIFS(OBECaZSJaAM!AG:AG,"A",OBECaZSJaAM!Y:Y,D173,OBECaZSJaAM!AI:AI,"*POAM*")</f>
        <v>0</v>
      </c>
      <c r="T173" s="43">
        <f>COUNTIFS(OBECaZSJaAM!AG:AG,"A",OBECaZSJaAM!Y:Y,D173,OBECaZSJaAM!AI:AI,"*OVMAM*")</f>
        <v>0</v>
      </c>
      <c r="U173" s="43">
        <f>COUNTIFS(OBECaZSJaAM!AG:AG,"A",OBECaZSJaAM!Y:Y,D173,OBECaZSJaAM!AI:AI,"*SOCAM*")</f>
        <v>0</v>
      </c>
      <c r="V173" s="43">
        <f>COUNTIFS(OBECaZSJaAM!AH:AH,"A",OBECaZSJaAM!Y:Y,D173,OBECaZSJaAM!AI:AI,"*OBAM*")</f>
        <v>0</v>
      </c>
      <c r="W173" s="43">
        <f>COUNTIFS(OBECaZSJaAM!AH:AH,"A",OBECaZSJaAM!Y:Y,D173,OBECaZSJaAM!AI:AI,"*POAM*")</f>
        <v>0</v>
      </c>
      <c r="X173" s="43">
        <f>COUNTIFS(OBECaZSJaAM!AH:AH,"A",OBECaZSJaAM!Y:Y,D173,OBECaZSJaAM!AI:AI,"*OVMAM*")</f>
        <v>0</v>
      </c>
      <c r="Y173" s="43">
        <f>COUNTIFS(OBECaZSJaAM!AH:AH,"A",OBECaZSJaAM!Y:Y,D173,OBECaZSJaAM!AI:AI,"*SOCAM*")</f>
        <v>0</v>
      </c>
      <c r="Z173" s="46">
        <f t="shared" si="22"/>
        <v>21.43</v>
      </c>
      <c r="AA173" s="46">
        <f t="shared" si="28"/>
        <v>9.52</v>
      </c>
      <c r="AB173" s="43">
        <f>VLOOKUP(D173,OBECaZSJaAM!K:T,10,0)</f>
        <v>0</v>
      </c>
      <c r="AC173" s="43" t="str">
        <f t="shared" si="29"/>
        <v>0</v>
      </c>
      <c r="AD173" s="43">
        <f>VLOOKUP(D173,OBECaZSJaAM!K:V,12,0)</f>
        <v>0</v>
      </c>
      <c r="AE173" s="43">
        <f>VLOOKUP(D173,OBECaZSJaAM!K:W,13,0)</f>
        <v>0</v>
      </c>
      <c r="AF173" s="43">
        <f>(COUNTIFS(OBECaZSJaAM!AG:AG,"A",OBECaZSJaAM!Y:Y,D173,OBECaZSJaAM!AI:AI,"*OBAM*"))+(COUNTIFS(OBECaZSJaAM!AH:AH,"A",OBECaZSJaAM!Y:Y,D173,OBECaZSJaAM!AI:AI,"*OBAM*"))</f>
        <v>0</v>
      </c>
      <c r="AG173" s="43">
        <f>COUNTIFS(OBECaZSJaAM!AG:AG,"A",OBECaZSJaAM!Y:Y,D173,OBECaZSJaAM!AI:AI,"*POAM*")+(COUNTIFS(OBECaZSJaAM!AH:AH,"A",OBECaZSJaAM!Y:Y,D173,OBECaZSJaAM!AI:AI,"*POAM*"))+(COUNTIFS(OBECaZSJaAM!AG:AG,"A",OBECaZSJaAM!Y:Y,D173,OBECaZSJaAM!AI:AI,"*OVMAM*")+(COUNTIFS(OBECaZSJaAM!AH:AH,"A",OBECaZSJaAM!Y:Y,D173,OBECaZSJaAM!AI:AI,"*OVMAM*"))+COUNTIFS(OBECaZSJaAM!AG:AG,"A",OBECaZSJaAM!Y:Y,D173,OBECaZSJaAM!AI:AI,"*SOCAM*")+(COUNTIFS(OBECaZSJaAM!AH:AH,"A",OBECaZSJaAM!Y:Y,D173,OBECaZSJaAM!AI:AI,"*SOCAM*")))</f>
        <v>0</v>
      </c>
      <c r="AH173" s="43">
        <f>(VLOOKUP(D173,OBECaZSJaAM!K:O,5,0))</f>
        <v>0</v>
      </c>
      <c r="AI173" s="43" t="str">
        <f>IFERROR(VLOOKUP(B173,OBECaZSJaAM!A:F,6,0),"")</f>
        <v/>
      </c>
      <c r="AJ173" s="43" t="str">
        <f t="shared" si="23"/>
        <v>katA</v>
      </c>
      <c r="AK173" s="43" t="str">
        <f t="shared" si="30"/>
        <v>N</v>
      </c>
      <c r="AL173" s="43" t="str">
        <f t="shared" si="31"/>
        <v>N</v>
      </c>
      <c r="AM173" s="43">
        <f>(COUNTIFS(OBECaZSJaAM!AG:AG,"A",OBECaZSJaAM!Y:Y,D173))+(COUNTIFS(OBECaZSJaAM!AH:AH,"A",OBECaZSJaAM!Y:Y,D173))-((COUNTIFS(OBECaZSJaAM!AG:AG,"A",OBECaZSJaAM!AI:AI,"OBAM",OBECaZSJaAM!Y:Y,zdroj!D173)+(COUNTIFS(OBECaZSJaAM!AG:AG,"A",OBECaZSJaAM!AI:AI,"OSTAM",OBECaZSJaAM!Y:Y,zdroj!D173)))+(COUNTIFS(OBECaZSJaAM!AH:AH,"A",OBECaZSJaAM!AI:AI,"OBAM",OBECaZSJaAM!Y:Y,zdroj!D173)+(COUNTIFS(OBECaZSJaAM!AH:AH,"A",OBECaZSJaAM!AI:AI,"OSTAM",OBECaZSJaAM!Y:Y,zdroj!D173))))</f>
        <v>0</v>
      </c>
      <c r="AN173" s="43" t="str">
        <f t="shared" si="24"/>
        <v>NEPOKRYTA VĚTŠINA SEAM</v>
      </c>
      <c r="AO173" s="43" t="str">
        <f t="shared" si="32"/>
        <v>katA</v>
      </c>
    </row>
    <row r="174" spans="1:41" x14ac:dyDescent="0.25">
      <c r="A174" s="43">
        <v>10</v>
      </c>
      <c r="B174" s="43" t="s">
        <v>693</v>
      </c>
      <c r="C174" s="43">
        <v>77089</v>
      </c>
      <c r="D174" s="43" t="s">
        <v>696</v>
      </c>
      <c r="E174" s="43" t="s">
        <v>462</v>
      </c>
      <c r="F174" s="43" t="s">
        <v>224</v>
      </c>
      <c r="G174">
        <v>64</v>
      </c>
      <c r="H174">
        <v>23</v>
      </c>
      <c r="I174">
        <v>1</v>
      </c>
      <c r="J174">
        <v>42</v>
      </c>
      <c r="K174">
        <v>22</v>
      </c>
      <c r="L174" s="43">
        <f>(COUNTIFS(OBECaZSJaAM!AG:AG,"A",OBECaZSJaAM!AJ:AJ,"ZPŮSOBILÉ",OBECaZSJaAM!Y:Y,zdroj!D174))+(COUNTIFS(OBECaZSJaAM!AH:AH,"A",OBECaZSJaAM!AJ:AJ,"ZPŮSOBILÉ",OBECaZSJaAM!Y:Y,zdroj!D174))</f>
        <v>0</v>
      </c>
      <c r="M174" s="43">
        <f>COUNTIFS(OBECaZSJaAM!AG:AG,"A",OBECaZSJaAM!AJ:AJ,"ZPŮSOBILÉ",OBECaZSJaAM!Y:Y,zdroj!D174)</f>
        <v>0</v>
      </c>
      <c r="N174" s="43">
        <f>COUNTIFS(OBECaZSJaAM!AH:AH,"A",OBECaZSJaAM!AJ:AJ,"ZPŮSOBILÉ",OBECaZSJaAM!Y:Y,zdroj!D174)</f>
        <v>0</v>
      </c>
      <c r="O174" s="43">
        <f t="shared" si="25"/>
        <v>0</v>
      </c>
      <c r="P174" s="43">
        <f t="shared" si="26"/>
        <v>0</v>
      </c>
      <c r="Q174" s="43">
        <f t="shared" si="27"/>
        <v>0</v>
      </c>
      <c r="R174" s="43">
        <f>COUNTIFS(OBECaZSJaAM!AG:AG,"A",OBECaZSJaAM!Y:Y,D174,OBECaZSJaAM!AI:AI,"*OBAM*")</f>
        <v>0</v>
      </c>
      <c r="S174" s="43">
        <f>COUNTIFS(OBECaZSJaAM!AG:AG,"A",OBECaZSJaAM!Y:Y,D174,OBECaZSJaAM!AI:AI,"*POAM*")</f>
        <v>0</v>
      </c>
      <c r="T174" s="43">
        <f>COUNTIFS(OBECaZSJaAM!AG:AG,"A",OBECaZSJaAM!Y:Y,D174,OBECaZSJaAM!AI:AI,"*OVMAM*")</f>
        <v>0</v>
      </c>
      <c r="U174" s="43">
        <f>COUNTIFS(OBECaZSJaAM!AG:AG,"A",OBECaZSJaAM!Y:Y,D174,OBECaZSJaAM!AI:AI,"*SOCAM*")</f>
        <v>0</v>
      </c>
      <c r="V174" s="43">
        <f>COUNTIFS(OBECaZSJaAM!AH:AH,"A",OBECaZSJaAM!Y:Y,D174,OBECaZSJaAM!AI:AI,"*OBAM*")</f>
        <v>0</v>
      </c>
      <c r="W174" s="43">
        <f>COUNTIFS(OBECaZSJaAM!AH:AH,"A",OBECaZSJaAM!Y:Y,D174,OBECaZSJaAM!AI:AI,"*POAM*")</f>
        <v>0</v>
      </c>
      <c r="X174" s="43">
        <f>COUNTIFS(OBECaZSJaAM!AH:AH,"A",OBECaZSJaAM!Y:Y,D174,OBECaZSJaAM!AI:AI,"*OVMAM*")</f>
        <v>0</v>
      </c>
      <c r="Y174" s="43">
        <f>COUNTIFS(OBECaZSJaAM!AH:AH,"A",OBECaZSJaAM!Y:Y,D174,OBECaZSJaAM!AI:AI,"*SOCAM*")</f>
        <v>0</v>
      </c>
      <c r="Z174" s="46">
        <f t="shared" si="22"/>
        <v>35.94</v>
      </c>
      <c r="AA174" s="46">
        <f t="shared" si="28"/>
        <v>1.56</v>
      </c>
      <c r="AB174" s="43">
        <f>VLOOKUP(D174,OBECaZSJaAM!K:T,10,0)</f>
        <v>0</v>
      </c>
      <c r="AC174" s="43" t="str">
        <f t="shared" si="29"/>
        <v>0</v>
      </c>
      <c r="AD174" s="43">
        <f>VLOOKUP(D174,OBECaZSJaAM!K:V,12,0)</f>
        <v>0</v>
      </c>
      <c r="AE174" s="43">
        <f>VLOOKUP(D174,OBECaZSJaAM!K:W,13,0)</f>
        <v>0</v>
      </c>
      <c r="AF174" s="43">
        <f>(COUNTIFS(OBECaZSJaAM!AG:AG,"A",OBECaZSJaAM!Y:Y,D174,OBECaZSJaAM!AI:AI,"*OBAM*"))+(COUNTIFS(OBECaZSJaAM!AH:AH,"A",OBECaZSJaAM!Y:Y,D174,OBECaZSJaAM!AI:AI,"*OBAM*"))</f>
        <v>0</v>
      </c>
      <c r="AG174" s="43">
        <f>COUNTIFS(OBECaZSJaAM!AG:AG,"A",OBECaZSJaAM!Y:Y,D174,OBECaZSJaAM!AI:AI,"*POAM*")+(COUNTIFS(OBECaZSJaAM!AH:AH,"A",OBECaZSJaAM!Y:Y,D174,OBECaZSJaAM!AI:AI,"*POAM*"))+(COUNTIFS(OBECaZSJaAM!AG:AG,"A",OBECaZSJaAM!Y:Y,D174,OBECaZSJaAM!AI:AI,"*OVMAM*")+(COUNTIFS(OBECaZSJaAM!AH:AH,"A",OBECaZSJaAM!Y:Y,D174,OBECaZSJaAM!AI:AI,"*OVMAM*"))+COUNTIFS(OBECaZSJaAM!AG:AG,"A",OBECaZSJaAM!Y:Y,D174,OBECaZSJaAM!AI:AI,"*SOCAM*")+(COUNTIFS(OBECaZSJaAM!AH:AH,"A",OBECaZSJaAM!Y:Y,D174,OBECaZSJaAM!AI:AI,"*SOCAM*")))</f>
        <v>0</v>
      </c>
      <c r="AH174" s="43">
        <f>(VLOOKUP(D174,OBECaZSJaAM!K:O,5,0))</f>
        <v>0</v>
      </c>
      <c r="AI174" s="43" t="str">
        <f>IFERROR(VLOOKUP(B174,OBECaZSJaAM!A:F,6,0),"")</f>
        <v/>
      </c>
      <c r="AJ174" s="43" t="str">
        <f t="shared" si="23"/>
        <v>katA</v>
      </c>
      <c r="AK174" s="43" t="str">
        <f t="shared" si="30"/>
        <v>N</v>
      </c>
      <c r="AL174" s="43" t="str">
        <f t="shared" si="31"/>
        <v>N</v>
      </c>
      <c r="AM174" s="43">
        <f>(COUNTIFS(OBECaZSJaAM!AG:AG,"A",OBECaZSJaAM!Y:Y,D174))+(COUNTIFS(OBECaZSJaAM!AH:AH,"A",OBECaZSJaAM!Y:Y,D174))-((COUNTIFS(OBECaZSJaAM!AG:AG,"A",OBECaZSJaAM!AI:AI,"OBAM",OBECaZSJaAM!Y:Y,zdroj!D174)+(COUNTIFS(OBECaZSJaAM!AG:AG,"A",OBECaZSJaAM!AI:AI,"OSTAM",OBECaZSJaAM!Y:Y,zdroj!D174)))+(COUNTIFS(OBECaZSJaAM!AH:AH,"A",OBECaZSJaAM!AI:AI,"OBAM",OBECaZSJaAM!Y:Y,zdroj!D174)+(COUNTIFS(OBECaZSJaAM!AH:AH,"A",OBECaZSJaAM!AI:AI,"OSTAM",OBECaZSJaAM!Y:Y,zdroj!D174))))</f>
        <v>0</v>
      </c>
      <c r="AN174" s="43" t="str">
        <f t="shared" si="24"/>
        <v>NEPOKRYTA VĚTŠINA SEAM</v>
      </c>
      <c r="AO174" s="43" t="str">
        <f t="shared" si="32"/>
        <v>katA</v>
      </c>
    </row>
    <row r="175" spans="1:41" x14ac:dyDescent="0.25">
      <c r="A175" s="43">
        <v>10</v>
      </c>
      <c r="B175" s="43" t="s">
        <v>693</v>
      </c>
      <c r="C175" s="43">
        <v>154504</v>
      </c>
      <c r="D175" s="43" t="s">
        <v>697</v>
      </c>
      <c r="E175" s="43" t="s">
        <v>462</v>
      </c>
      <c r="F175" s="43" t="s">
        <v>224</v>
      </c>
      <c r="G175">
        <v>11</v>
      </c>
      <c r="H175">
        <v>3</v>
      </c>
      <c r="I175">
        <v>0</v>
      </c>
      <c r="J175">
        <v>9</v>
      </c>
      <c r="K175">
        <v>2</v>
      </c>
      <c r="L175" s="43">
        <f>(COUNTIFS(OBECaZSJaAM!AG:AG,"A",OBECaZSJaAM!AJ:AJ,"ZPŮSOBILÉ",OBECaZSJaAM!Y:Y,zdroj!D175))+(COUNTIFS(OBECaZSJaAM!AH:AH,"A",OBECaZSJaAM!AJ:AJ,"ZPŮSOBILÉ",OBECaZSJaAM!Y:Y,zdroj!D175))</f>
        <v>0</v>
      </c>
      <c r="M175" s="43">
        <f>COUNTIFS(OBECaZSJaAM!AG:AG,"A",OBECaZSJaAM!AJ:AJ,"ZPŮSOBILÉ",OBECaZSJaAM!Y:Y,zdroj!D175)</f>
        <v>0</v>
      </c>
      <c r="N175" s="43">
        <f>COUNTIFS(OBECaZSJaAM!AH:AH,"A",OBECaZSJaAM!AJ:AJ,"ZPŮSOBILÉ",OBECaZSJaAM!Y:Y,zdroj!D175)</f>
        <v>0</v>
      </c>
      <c r="O175" s="43">
        <f t="shared" si="25"/>
        <v>0</v>
      </c>
      <c r="P175" s="43">
        <f t="shared" si="26"/>
        <v>0</v>
      </c>
      <c r="Q175" s="43">
        <f t="shared" si="27"/>
        <v>0</v>
      </c>
      <c r="R175" s="43">
        <f>COUNTIFS(OBECaZSJaAM!AG:AG,"A",OBECaZSJaAM!Y:Y,D175,OBECaZSJaAM!AI:AI,"*OBAM*")</f>
        <v>0</v>
      </c>
      <c r="S175" s="43">
        <f>COUNTIFS(OBECaZSJaAM!AG:AG,"A",OBECaZSJaAM!Y:Y,D175,OBECaZSJaAM!AI:AI,"*POAM*")</f>
        <v>0</v>
      </c>
      <c r="T175" s="43">
        <f>COUNTIFS(OBECaZSJaAM!AG:AG,"A",OBECaZSJaAM!Y:Y,D175,OBECaZSJaAM!AI:AI,"*OVMAM*")</f>
        <v>0</v>
      </c>
      <c r="U175" s="43">
        <f>COUNTIFS(OBECaZSJaAM!AG:AG,"A",OBECaZSJaAM!Y:Y,D175,OBECaZSJaAM!AI:AI,"*SOCAM*")</f>
        <v>0</v>
      </c>
      <c r="V175" s="43">
        <f>COUNTIFS(OBECaZSJaAM!AH:AH,"A",OBECaZSJaAM!Y:Y,D175,OBECaZSJaAM!AI:AI,"*OBAM*")</f>
        <v>0</v>
      </c>
      <c r="W175" s="43">
        <f>COUNTIFS(OBECaZSJaAM!AH:AH,"A",OBECaZSJaAM!Y:Y,D175,OBECaZSJaAM!AI:AI,"*POAM*")</f>
        <v>0</v>
      </c>
      <c r="X175" s="43">
        <f>COUNTIFS(OBECaZSJaAM!AH:AH,"A",OBECaZSJaAM!Y:Y,D175,OBECaZSJaAM!AI:AI,"*OVMAM*")</f>
        <v>0</v>
      </c>
      <c r="Y175" s="43">
        <f>COUNTIFS(OBECaZSJaAM!AH:AH,"A",OBECaZSJaAM!Y:Y,D175,OBECaZSJaAM!AI:AI,"*SOCAM*")</f>
        <v>0</v>
      </c>
      <c r="Z175" s="46">
        <f t="shared" si="22"/>
        <v>27.27</v>
      </c>
      <c r="AA175" s="46">
        <f t="shared" si="28"/>
        <v>0</v>
      </c>
      <c r="AB175" s="43">
        <f>VLOOKUP(D175,OBECaZSJaAM!K:T,10,0)</f>
        <v>0</v>
      </c>
      <c r="AC175" s="43" t="str">
        <f t="shared" si="29"/>
        <v>0</v>
      </c>
      <c r="AD175" s="43">
        <f>VLOOKUP(D175,OBECaZSJaAM!K:V,12,0)</f>
        <v>0</v>
      </c>
      <c r="AE175" s="43">
        <f>VLOOKUP(D175,OBECaZSJaAM!K:W,13,0)</f>
        <v>0</v>
      </c>
      <c r="AF175" s="43">
        <f>(COUNTIFS(OBECaZSJaAM!AG:AG,"A",OBECaZSJaAM!Y:Y,D175,OBECaZSJaAM!AI:AI,"*OBAM*"))+(COUNTIFS(OBECaZSJaAM!AH:AH,"A",OBECaZSJaAM!Y:Y,D175,OBECaZSJaAM!AI:AI,"*OBAM*"))</f>
        <v>0</v>
      </c>
      <c r="AG175" s="43">
        <f>COUNTIFS(OBECaZSJaAM!AG:AG,"A",OBECaZSJaAM!Y:Y,D175,OBECaZSJaAM!AI:AI,"*POAM*")+(COUNTIFS(OBECaZSJaAM!AH:AH,"A",OBECaZSJaAM!Y:Y,D175,OBECaZSJaAM!AI:AI,"*POAM*"))+(COUNTIFS(OBECaZSJaAM!AG:AG,"A",OBECaZSJaAM!Y:Y,D175,OBECaZSJaAM!AI:AI,"*OVMAM*")+(COUNTIFS(OBECaZSJaAM!AH:AH,"A",OBECaZSJaAM!Y:Y,D175,OBECaZSJaAM!AI:AI,"*OVMAM*"))+COUNTIFS(OBECaZSJaAM!AG:AG,"A",OBECaZSJaAM!Y:Y,D175,OBECaZSJaAM!AI:AI,"*SOCAM*")+(COUNTIFS(OBECaZSJaAM!AH:AH,"A",OBECaZSJaAM!Y:Y,D175,OBECaZSJaAM!AI:AI,"*SOCAM*")))</f>
        <v>0</v>
      </c>
      <c r="AH175" s="43">
        <f>(VLOOKUP(D175,OBECaZSJaAM!K:O,5,0))</f>
        <v>0</v>
      </c>
      <c r="AI175" s="43" t="str">
        <f>IFERROR(VLOOKUP(B175,OBECaZSJaAM!A:F,6,0),"")</f>
        <v/>
      </c>
      <c r="AJ175" s="43" t="str">
        <f t="shared" si="23"/>
        <v>katA</v>
      </c>
      <c r="AK175" s="43" t="str">
        <f t="shared" si="30"/>
        <v>N</v>
      </c>
      <c r="AL175" s="43" t="str">
        <f t="shared" si="31"/>
        <v>N</v>
      </c>
      <c r="AM175" s="43">
        <f>(COUNTIFS(OBECaZSJaAM!AG:AG,"A",OBECaZSJaAM!Y:Y,D175))+(COUNTIFS(OBECaZSJaAM!AH:AH,"A",OBECaZSJaAM!Y:Y,D175))-((COUNTIFS(OBECaZSJaAM!AG:AG,"A",OBECaZSJaAM!AI:AI,"OBAM",OBECaZSJaAM!Y:Y,zdroj!D175)+(COUNTIFS(OBECaZSJaAM!AG:AG,"A",OBECaZSJaAM!AI:AI,"OSTAM",OBECaZSJaAM!Y:Y,zdroj!D175)))+(COUNTIFS(OBECaZSJaAM!AH:AH,"A",OBECaZSJaAM!AI:AI,"OBAM",OBECaZSJaAM!Y:Y,zdroj!D175)+(COUNTIFS(OBECaZSJaAM!AH:AH,"A",OBECaZSJaAM!AI:AI,"OSTAM",OBECaZSJaAM!Y:Y,zdroj!D175))))</f>
        <v>0</v>
      </c>
      <c r="AN175" s="43" t="str">
        <f t="shared" si="24"/>
        <v>NEPOKRYTA VĚTŠINA SEAM</v>
      </c>
      <c r="AO175" s="43" t="str">
        <f t="shared" si="32"/>
        <v>katA</v>
      </c>
    </row>
    <row r="176" spans="1:41" x14ac:dyDescent="0.25">
      <c r="A176" s="43">
        <v>10</v>
      </c>
      <c r="B176" s="43" t="s">
        <v>693</v>
      </c>
      <c r="C176" s="43">
        <v>154512</v>
      </c>
      <c r="D176" s="43" t="s">
        <v>698</v>
      </c>
      <c r="E176" s="43" t="s">
        <v>462</v>
      </c>
      <c r="F176" s="43" t="s">
        <v>225</v>
      </c>
      <c r="G176">
        <v>6</v>
      </c>
      <c r="H176">
        <v>0</v>
      </c>
      <c r="I176">
        <v>0</v>
      </c>
      <c r="J176">
        <v>3</v>
      </c>
      <c r="K176">
        <v>3</v>
      </c>
      <c r="L176" s="43">
        <f>(COUNTIFS(OBECaZSJaAM!AG:AG,"A",OBECaZSJaAM!AJ:AJ,"ZPŮSOBILÉ",OBECaZSJaAM!Y:Y,zdroj!D176))+(COUNTIFS(OBECaZSJaAM!AH:AH,"A",OBECaZSJaAM!AJ:AJ,"ZPŮSOBILÉ",OBECaZSJaAM!Y:Y,zdroj!D176))</f>
        <v>0</v>
      </c>
      <c r="M176" s="43">
        <f>COUNTIFS(OBECaZSJaAM!AG:AG,"A",OBECaZSJaAM!AJ:AJ,"ZPŮSOBILÉ",OBECaZSJaAM!Y:Y,zdroj!D176)</f>
        <v>0</v>
      </c>
      <c r="N176" s="43">
        <f>COUNTIFS(OBECaZSJaAM!AH:AH,"A",OBECaZSJaAM!AJ:AJ,"ZPŮSOBILÉ",OBECaZSJaAM!Y:Y,zdroj!D176)</f>
        <v>0</v>
      </c>
      <c r="O176" s="43">
        <f t="shared" si="25"/>
        <v>0</v>
      </c>
      <c r="P176" s="43">
        <f t="shared" si="26"/>
        <v>0</v>
      </c>
      <c r="Q176" s="43">
        <f t="shared" si="27"/>
        <v>0</v>
      </c>
      <c r="R176" s="43">
        <f>COUNTIFS(OBECaZSJaAM!AG:AG,"A",OBECaZSJaAM!Y:Y,D176,OBECaZSJaAM!AI:AI,"*OBAM*")</f>
        <v>0</v>
      </c>
      <c r="S176" s="43">
        <f>COUNTIFS(OBECaZSJaAM!AG:AG,"A",OBECaZSJaAM!Y:Y,D176,OBECaZSJaAM!AI:AI,"*POAM*")</f>
        <v>0</v>
      </c>
      <c r="T176" s="43">
        <f>COUNTIFS(OBECaZSJaAM!AG:AG,"A",OBECaZSJaAM!Y:Y,D176,OBECaZSJaAM!AI:AI,"*OVMAM*")</f>
        <v>0</v>
      </c>
      <c r="U176" s="43">
        <f>COUNTIFS(OBECaZSJaAM!AG:AG,"A",OBECaZSJaAM!Y:Y,D176,OBECaZSJaAM!AI:AI,"*SOCAM*")</f>
        <v>0</v>
      </c>
      <c r="V176" s="43">
        <f>COUNTIFS(OBECaZSJaAM!AH:AH,"A",OBECaZSJaAM!Y:Y,D176,OBECaZSJaAM!AI:AI,"*OBAM*")</f>
        <v>0</v>
      </c>
      <c r="W176" s="43">
        <f>COUNTIFS(OBECaZSJaAM!AH:AH,"A",OBECaZSJaAM!Y:Y,D176,OBECaZSJaAM!AI:AI,"*POAM*")</f>
        <v>0</v>
      </c>
      <c r="X176" s="43">
        <f>COUNTIFS(OBECaZSJaAM!AH:AH,"A",OBECaZSJaAM!Y:Y,D176,OBECaZSJaAM!AI:AI,"*OVMAM*")</f>
        <v>0</v>
      </c>
      <c r="Y176" s="43">
        <f>COUNTIFS(OBECaZSJaAM!AH:AH,"A",OBECaZSJaAM!Y:Y,D176,OBECaZSJaAM!AI:AI,"*SOCAM*")</f>
        <v>0</v>
      </c>
      <c r="Z176" s="46">
        <f t="shared" si="22"/>
        <v>0</v>
      </c>
      <c r="AA176" s="46">
        <f t="shared" si="28"/>
        <v>0</v>
      </c>
      <c r="AB176" s="43">
        <f>VLOOKUP(D176,OBECaZSJaAM!K:T,10,0)</f>
        <v>0</v>
      </c>
      <c r="AC176" s="43" t="str">
        <f t="shared" si="29"/>
        <v>0</v>
      </c>
      <c r="AD176" s="43">
        <f>VLOOKUP(D176,OBECaZSJaAM!K:V,12,0)</f>
        <v>0</v>
      </c>
      <c r="AE176" s="43">
        <f>VLOOKUP(D176,OBECaZSJaAM!K:W,13,0)</f>
        <v>0</v>
      </c>
      <c r="AF176" s="43">
        <f>(COUNTIFS(OBECaZSJaAM!AG:AG,"A",OBECaZSJaAM!Y:Y,D176,OBECaZSJaAM!AI:AI,"*OBAM*"))+(COUNTIFS(OBECaZSJaAM!AH:AH,"A",OBECaZSJaAM!Y:Y,D176,OBECaZSJaAM!AI:AI,"*OBAM*"))</f>
        <v>0</v>
      </c>
      <c r="AG176" s="43">
        <f>COUNTIFS(OBECaZSJaAM!AG:AG,"A",OBECaZSJaAM!Y:Y,D176,OBECaZSJaAM!AI:AI,"*POAM*")+(COUNTIFS(OBECaZSJaAM!AH:AH,"A",OBECaZSJaAM!Y:Y,D176,OBECaZSJaAM!AI:AI,"*POAM*"))+(COUNTIFS(OBECaZSJaAM!AG:AG,"A",OBECaZSJaAM!Y:Y,D176,OBECaZSJaAM!AI:AI,"*OVMAM*")+(COUNTIFS(OBECaZSJaAM!AH:AH,"A",OBECaZSJaAM!Y:Y,D176,OBECaZSJaAM!AI:AI,"*OVMAM*"))+COUNTIFS(OBECaZSJaAM!AG:AG,"A",OBECaZSJaAM!Y:Y,D176,OBECaZSJaAM!AI:AI,"*SOCAM*")+(COUNTIFS(OBECaZSJaAM!AH:AH,"A",OBECaZSJaAM!Y:Y,D176,OBECaZSJaAM!AI:AI,"*SOCAM*")))</f>
        <v>0</v>
      </c>
      <c r="AH176" s="43">
        <f>(VLOOKUP(D176,OBECaZSJaAM!K:O,5,0))</f>
        <v>0</v>
      </c>
      <c r="AI176" s="43" t="str">
        <f>IFERROR(VLOOKUP(B176,OBECaZSJaAM!A:F,6,0),"")</f>
        <v/>
      </c>
      <c r="AJ176" s="43" t="str">
        <f t="shared" si="23"/>
        <v>katA</v>
      </c>
      <c r="AK176" s="43" t="str">
        <f t="shared" si="30"/>
        <v>N</v>
      </c>
      <c r="AL176" s="43" t="str">
        <f t="shared" si="31"/>
        <v>N</v>
      </c>
      <c r="AM176" s="43">
        <f>(COUNTIFS(OBECaZSJaAM!AG:AG,"A",OBECaZSJaAM!Y:Y,D176))+(COUNTIFS(OBECaZSJaAM!AH:AH,"A",OBECaZSJaAM!Y:Y,D176))-((COUNTIFS(OBECaZSJaAM!AG:AG,"A",OBECaZSJaAM!AI:AI,"OBAM",OBECaZSJaAM!Y:Y,zdroj!D176)+(COUNTIFS(OBECaZSJaAM!AG:AG,"A",OBECaZSJaAM!AI:AI,"OSTAM",OBECaZSJaAM!Y:Y,zdroj!D176)))+(COUNTIFS(OBECaZSJaAM!AH:AH,"A",OBECaZSJaAM!AI:AI,"OBAM",OBECaZSJaAM!Y:Y,zdroj!D176)+(COUNTIFS(OBECaZSJaAM!AH:AH,"A",OBECaZSJaAM!AI:AI,"OSTAM",OBECaZSJaAM!Y:Y,zdroj!D176))))</f>
        <v>0</v>
      </c>
      <c r="AN176" s="43" t="str">
        <f t="shared" si="24"/>
        <v>NEPOKRYTA VĚTŠINA SEAM</v>
      </c>
      <c r="AO176" s="43" t="str">
        <f t="shared" si="32"/>
        <v>katA</v>
      </c>
    </row>
    <row r="177" spans="1:41" x14ac:dyDescent="0.25">
      <c r="A177" s="43">
        <v>10</v>
      </c>
      <c r="B177" s="43" t="s">
        <v>693</v>
      </c>
      <c r="C177" s="43">
        <v>157759</v>
      </c>
      <c r="D177" s="43" t="s">
        <v>699</v>
      </c>
      <c r="E177" s="43" t="s">
        <v>462</v>
      </c>
      <c r="F177" s="43" t="s">
        <v>225</v>
      </c>
      <c r="G177">
        <v>19</v>
      </c>
      <c r="H177">
        <v>0</v>
      </c>
      <c r="I177">
        <v>0</v>
      </c>
      <c r="J177">
        <v>11</v>
      </c>
      <c r="K177">
        <v>8</v>
      </c>
      <c r="L177" s="43">
        <f>(COUNTIFS(OBECaZSJaAM!AG:AG,"A",OBECaZSJaAM!AJ:AJ,"ZPŮSOBILÉ",OBECaZSJaAM!Y:Y,zdroj!D177))+(COUNTIFS(OBECaZSJaAM!AH:AH,"A",OBECaZSJaAM!AJ:AJ,"ZPŮSOBILÉ",OBECaZSJaAM!Y:Y,zdroj!D177))</f>
        <v>0</v>
      </c>
      <c r="M177" s="43">
        <f>COUNTIFS(OBECaZSJaAM!AG:AG,"A",OBECaZSJaAM!AJ:AJ,"ZPŮSOBILÉ",OBECaZSJaAM!Y:Y,zdroj!D177)</f>
        <v>0</v>
      </c>
      <c r="N177" s="43">
        <f>COUNTIFS(OBECaZSJaAM!AH:AH,"A",OBECaZSJaAM!AJ:AJ,"ZPŮSOBILÉ",OBECaZSJaAM!Y:Y,zdroj!D177)</f>
        <v>0</v>
      </c>
      <c r="O177" s="43">
        <f t="shared" si="25"/>
        <v>0</v>
      </c>
      <c r="P177" s="43">
        <f t="shared" si="26"/>
        <v>0</v>
      </c>
      <c r="Q177" s="43">
        <f t="shared" si="27"/>
        <v>0</v>
      </c>
      <c r="R177" s="43">
        <f>COUNTIFS(OBECaZSJaAM!AG:AG,"A",OBECaZSJaAM!Y:Y,D177,OBECaZSJaAM!AI:AI,"*OBAM*")</f>
        <v>0</v>
      </c>
      <c r="S177" s="43">
        <f>COUNTIFS(OBECaZSJaAM!AG:AG,"A",OBECaZSJaAM!Y:Y,D177,OBECaZSJaAM!AI:AI,"*POAM*")</f>
        <v>0</v>
      </c>
      <c r="T177" s="43">
        <f>COUNTIFS(OBECaZSJaAM!AG:AG,"A",OBECaZSJaAM!Y:Y,D177,OBECaZSJaAM!AI:AI,"*OVMAM*")</f>
        <v>0</v>
      </c>
      <c r="U177" s="43">
        <f>COUNTIFS(OBECaZSJaAM!AG:AG,"A",OBECaZSJaAM!Y:Y,D177,OBECaZSJaAM!AI:AI,"*SOCAM*")</f>
        <v>0</v>
      </c>
      <c r="V177" s="43">
        <f>COUNTIFS(OBECaZSJaAM!AH:AH,"A",OBECaZSJaAM!Y:Y,D177,OBECaZSJaAM!AI:AI,"*OBAM*")</f>
        <v>0</v>
      </c>
      <c r="W177" s="43">
        <f>COUNTIFS(OBECaZSJaAM!AH:AH,"A",OBECaZSJaAM!Y:Y,D177,OBECaZSJaAM!AI:AI,"*POAM*")</f>
        <v>0</v>
      </c>
      <c r="X177" s="43">
        <f>COUNTIFS(OBECaZSJaAM!AH:AH,"A",OBECaZSJaAM!Y:Y,D177,OBECaZSJaAM!AI:AI,"*OVMAM*")</f>
        <v>0</v>
      </c>
      <c r="Y177" s="43">
        <f>COUNTIFS(OBECaZSJaAM!AH:AH,"A",OBECaZSJaAM!Y:Y,D177,OBECaZSJaAM!AI:AI,"*SOCAM*")</f>
        <v>0</v>
      </c>
      <c r="Z177" s="46">
        <f t="shared" si="22"/>
        <v>0</v>
      </c>
      <c r="AA177" s="46">
        <f t="shared" si="28"/>
        <v>0</v>
      </c>
      <c r="AB177" s="43">
        <f>VLOOKUP(D177,OBECaZSJaAM!K:T,10,0)</f>
        <v>0</v>
      </c>
      <c r="AC177" s="43" t="str">
        <f t="shared" si="29"/>
        <v>0</v>
      </c>
      <c r="AD177" s="43">
        <f>VLOOKUP(D177,OBECaZSJaAM!K:V,12,0)</f>
        <v>0</v>
      </c>
      <c r="AE177" s="43">
        <f>VLOOKUP(D177,OBECaZSJaAM!K:W,13,0)</f>
        <v>0</v>
      </c>
      <c r="AF177" s="43">
        <f>(COUNTIFS(OBECaZSJaAM!AG:AG,"A",OBECaZSJaAM!Y:Y,D177,OBECaZSJaAM!AI:AI,"*OBAM*"))+(COUNTIFS(OBECaZSJaAM!AH:AH,"A",OBECaZSJaAM!Y:Y,D177,OBECaZSJaAM!AI:AI,"*OBAM*"))</f>
        <v>0</v>
      </c>
      <c r="AG177" s="43">
        <f>COUNTIFS(OBECaZSJaAM!AG:AG,"A",OBECaZSJaAM!Y:Y,D177,OBECaZSJaAM!AI:AI,"*POAM*")+(COUNTIFS(OBECaZSJaAM!AH:AH,"A",OBECaZSJaAM!Y:Y,D177,OBECaZSJaAM!AI:AI,"*POAM*"))+(COUNTIFS(OBECaZSJaAM!AG:AG,"A",OBECaZSJaAM!Y:Y,D177,OBECaZSJaAM!AI:AI,"*OVMAM*")+(COUNTIFS(OBECaZSJaAM!AH:AH,"A",OBECaZSJaAM!Y:Y,D177,OBECaZSJaAM!AI:AI,"*OVMAM*"))+COUNTIFS(OBECaZSJaAM!AG:AG,"A",OBECaZSJaAM!Y:Y,D177,OBECaZSJaAM!AI:AI,"*SOCAM*")+(COUNTIFS(OBECaZSJaAM!AH:AH,"A",OBECaZSJaAM!Y:Y,D177,OBECaZSJaAM!AI:AI,"*SOCAM*")))</f>
        <v>0</v>
      </c>
      <c r="AH177" s="43">
        <f>(VLOOKUP(D177,OBECaZSJaAM!K:O,5,0))</f>
        <v>0</v>
      </c>
      <c r="AI177" s="43" t="str">
        <f>IFERROR(VLOOKUP(B177,OBECaZSJaAM!A:F,6,0),"")</f>
        <v/>
      </c>
      <c r="AJ177" s="43" t="str">
        <f t="shared" si="23"/>
        <v>katA</v>
      </c>
      <c r="AK177" s="43" t="str">
        <f t="shared" si="30"/>
        <v>N</v>
      </c>
      <c r="AL177" s="43" t="str">
        <f t="shared" si="31"/>
        <v>N</v>
      </c>
      <c r="AM177" s="43">
        <f>(COUNTIFS(OBECaZSJaAM!AG:AG,"A",OBECaZSJaAM!Y:Y,D177))+(COUNTIFS(OBECaZSJaAM!AH:AH,"A",OBECaZSJaAM!Y:Y,D177))-((COUNTIFS(OBECaZSJaAM!AG:AG,"A",OBECaZSJaAM!AI:AI,"OBAM",OBECaZSJaAM!Y:Y,zdroj!D177)+(COUNTIFS(OBECaZSJaAM!AG:AG,"A",OBECaZSJaAM!AI:AI,"OSTAM",OBECaZSJaAM!Y:Y,zdroj!D177)))+(COUNTIFS(OBECaZSJaAM!AH:AH,"A",OBECaZSJaAM!AI:AI,"OBAM",OBECaZSJaAM!Y:Y,zdroj!D177)+(COUNTIFS(OBECaZSJaAM!AH:AH,"A",OBECaZSJaAM!AI:AI,"OSTAM",OBECaZSJaAM!Y:Y,zdroj!D177))))</f>
        <v>0</v>
      </c>
      <c r="AN177" s="43" t="str">
        <f t="shared" si="24"/>
        <v>NEPOKRYTA VĚTŠINA SEAM</v>
      </c>
      <c r="AO177" s="43" t="str">
        <f t="shared" si="32"/>
        <v>katA</v>
      </c>
    </row>
    <row r="178" spans="1:41" x14ac:dyDescent="0.25">
      <c r="A178" s="43">
        <v>10</v>
      </c>
      <c r="B178" s="43" t="s">
        <v>693</v>
      </c>
      <c r="C178" s="43">
        <v>157767</v>
      </c>
      <c r="D178" s="43" t="s">
        <v>700</v>
      </c>
      <c r="E178" s="43" t="s">
        <v>462</v>
      </c>
      <c r="F178" s="43" t="s">
        <v>224</v>
      </c>
      <c r="G178">
        <v>47</v>
      </c>
      <c r="H178">
        <v>16</v>
      </c>
      <c r="I178">
        <v>0</v>
      </c>
      <c r="J178">
        <v>28</v>
      </c>
      <c r="K178">
        <v>19</v>
      </c>
      <c r="L178" s="43">
        <f>(COUNTIFS(OBECaZSJaAM!AG:AG,"A",OBECaZSJaAM!AJ:AJ,"ZPŮSOBILÉ",OBECaZSJaAM!Y:Y,zdroj!D178))+(COUNTIFS(OBECaZSJaAM!AH:AH,"A",OBECaZSJaAM!AJ:AJ,"ZPŮSOBILÉ",OBECaZSJaAM!Y:Y,zdroj!D178))</f>
        <v>0</v>
      </c>
      <c r="M178" s="43">
        <f>COUNTIFS(OBECaZSJaAM!AG:AG,"A",OBECaZSJaAM!AJ:AJ,"ZPŮSOBILÉ",OBECaZSJaAM!Y:Y,zdroj!D178)</f>
        <v>0</v>
      </c>
      <c r="N178" s="43">
        <f>COUNTIFS(OBECaZSJaAM!AH:AH,"A",OBECaZSJaAM!AJ:AJ,"ZPŮSOBILÉ",OBECaZSJaAM!Y:Y,zdroj!D178)</f>
        <v>0</v>
      </c>
      <c r="O178" s="43">
        <f t="shared" si="25"/>
        <v>0</v>
      </c>
      <c r="P178" s="43">
        <f t="shared" si="26"/>
        <v>0</v>
      </c>
      <c r="Q178" s="43">
        <f t="shared" si="27"/>
        <v>0</v>
      </c>
      <c r="R178" s="43">
        <f>COUNTIFS(OBECaZSJaAM!AG:AG,"A",OBECaZSJaAM!Y:Y,D178,OBECaZSJaAM!AI:AI,"*OBAM*")</f>
        <v>0</v>
      </c>
      <c r="S178" s="43">
        <f>COUNTIFS(OBECaZSJaAM!AG:AG,"A",OBECaZSJaAM!Y:Y,D178,OBECaZSJaAM!AI:AI,"*POAM*")</f>
        <v>0</v>
      </c>
      <c r="T178" s="43">
        <f>COUNTIFS(OBECaZSJaAM!AG:AG,"A",OBECaZSJaAM!Y:Y,D178,OBECaZSJaAM!AI:AI,"*OVMAM*")</f>
        <v>0</v>
      </c>
      <c r="U178" s="43">
        <f>COUNTIFS(OBECaZSJaAM!AG:AG,"A",OBECaZSJaAM!Y:Y,D178,OBECaZSJaAM!AI:AI,"*SOCAM*")</f>
        <v>0</v>
      </c>
      <c r="V178" s="43">
        <f>COUNTIFS(OBECaZSJaAM!AH:AH,"A",OBECaZSJaAM!Y:Y,D178,OBECaZSJaAM!AI:AI,"*OBAM*")</f>
        <v>0</v>
      </c>
      <c r="W178" s="43">
        <f>COUNTIFS(OBECaZSJaAM!AH:AH,"A",OBECaZSJaAM!Y:Y,D178,OBECaZSJaAM!AI:AI,"*POAM*")</f>
        <v>0</v>
      </c>
      <c r="X178" s="43">
        <f>COUNTIFS(OBECaZSJaAM!AH:AH,"A",OBECaZSJaAM!Y:Y,D178,OBECaZSJaAM!AI:AI,"*OVMAM*")</f>
        <v>0</v>
      </c>
      <c r="Y178" s="43">
        <f>COUNTIFS(OBECaZSJaAM!AH:AH,"A",OBECaZSJaAM!Y:Y,D178,OBECaZSJaAM!AI:AI,"*SOCAM*")</f>
        <v>0</v>
      </c>
      <c r="Z178" s="46">
        <f t="shared" si="22"/>
        <v>34.04</v>
      </c>
      <c r="AA178" s="46">
        <f t="shared" si="28"/>
        <v>0</v>
      </c>
      <c r="AB178" s="43">
        <f>VLOOKUP(D178,OBECaZSJaAM!K:T,10,0)</f>
        <v>0</v>
      </c>
      <c r="AC178" s="43" t="str">
        <f t="shared" si="29"/>
        <v>0</v>
      </c>
      <c r="AD178" s="43">
        <f>VLOOKUP(D178,OBECaZSJaAM!K:V,12,0)</f>
        <v>0</v>
      </c>
      <c r="AE178" s="43">
        <f>VLOOKUP(D178,OBECaZSJaAM!K:W,13,0)</f>
        <v>0</v>
      </c>
      <c r="AF178" s="43">
        <f>(COUNTIFS(OBECaZSJaAM!AG:AG,"A",OBECaZSJaAM!Y:Y,D178,OBECaZSJaAM!AI:AI,"*OBAM*"))+(COUNTIFS(OBECaZSJaAM!AH:AH,"A",OBECaZSJaAM!Y:Y,D178,OBECaZSJaAM!AI:AI,"*OBAM*"))</f>
        <v>0</v>
      </c>
      <c r="AG178" s="43">
        <f>COUNTIFS(OBECaZSJaAM!AG:AG,"A",OBECaZSJaAM!Y:Y,D178,OBECaZSJaAM!AI:AI,"*POAM*")+(COUNTIFS(OBECaZSJaAM!AH:AH,"A",OBECaZSJaAM!Y:Y,D178,OBECaZSJaAM!AI:AI,"*POAM*"))+(COUNTIFS(OBECaZSJaAM!AG:AG,"A",OBECaZSJaAM!Y:Y,D178,OBECaZSJaAM!AI:AI,"*OVMAM*")+(COUNTIFS(OBECaZSJaAM!AH:AH,"A",OBECaZSJaAM!Y:Y,D178,OBECaZSJaAM!AI:AI,"*OVMAM*"))+COUNTIFS(OBECaZSJaAM!AG:AG,"A",OBECaZSJaAM!Y:Y,D178,OBECaZSJaAM!AI:AI,"*SOCAM*")+(COUNTIFS(OBECaZSJaAM!AH:AH,"A",OBECaZSJaAM!Y:Y,D178,OBECaZSJaAM!AI:AI,"*SOCAM*")))</f>
        <v>0</v>
      </c>
      <c r="AH178" s="43">
        <f>(VLOOKUP(D178,OBECaZSJaAM!K:O,5,0))</f>
        <v>0</v>
      </c>
      <c r="AI178" s="43" t="str">
        <f>IFERROR(VLOOKUP(B178,OBECaZSJaAM!A:F,6,0),"")</f>
        <v/>
      </c>
      <c r="AJ178" s="43" t="str">
        <f t="shared" si="23"/>
        <v>katA</v>
      </c>
      <c r="AK178" s="43" t="str">
        <f t="shared" si="30"/>
        <v>N</v>
      </c>
      <c r="AL178" s="43" t="str">
        <f t="shared" si="31"/>
        <v>N</v>
      </c>
      <c r="AM178" s="43">
        <f>(COUNTIFS(OBECaZSJaAM!AG:AG,"A",OBECaZSJaAM!Y:Y,D178))+(COUNTIFS(OBECaZSJaAM!AH:AH,"A",OBECaZSJaAM!Y:Y,D178))-((COUNTIFS(OBECaZSJaAM!AG:AG,"A",OBECaZSJaAM!AI:AI,"OBAM",OBECaZSJaAM!Y:Y,zdroj!D178)+(COUNTIFS(OBECaZSJaAM!AG:AG,"A",OBECaZSJaAM!AI:AI,"OSTAM",OBECaZSJaAM!Y:Y,zdroj!D178)))+(COUNTIFS(OBECaZSJaAM!AH:AH,"A",OBECaZSJaAM!AI:AI,"OBAM",OBECaZSJaAM!Y:Y,zdroj!D178)+(COUNTIFS(OBECaZSJaAM!AH:AH,"A",OBECaZSJaAM!AI:AI,"OSTAM",OBECaZSJaAM!Y:Y,zdroj!D178))))</f>
        <v>0</v>
      </c>
      <c r="AN178" s="43" t="str">
        <f t="shared" si="24"/>
        <v>NEPOKRYTA VĚTŠINA SEAM</v>
      </c>
      <c r="AO178" s="43" t="str">
        <f t="shared" si="32"/>
        <v>katA</v>
      </c>
    </row>
    <row r="179" spans="1:41" x14ac:dyDescent="0.25">
      <c r="A179" s="43">
        <v>10</v>
      </c>
      <c r="B179" s="43" t="s">
        <v>693</v>
      </c>
      <c r="C179" s="43">
        <v>154539</v>
      </c>
      <c r="D179" s="43" t="s">
        <v>701</v>
      </c>
      <c r="E179" s="43" t="s">
        <v>462</v>
      </c>
      <c r="F179" s="43" t="s">
        <v>225</v>
      </c>
      <c r="G179">
        <v>1</v>
      </c>
      <c r="H179">
        <v>0</v>
      </c>
      <c r="I179">
        <v>0</v>
      </c>
      <c r="J179">
        <v>1</v>
      </c>
      <c r="K179">
        <v>0</v>
      </c>
      <c r="L179" s="43">
        <f>(COUNTIFS(OBECaZSJaAM!AG:AG,"A",OBECaZSJaAM!AJ:AJ,"ZPŮSOBILÉ",OBECaZSJaAM!Y:Y,zdroj!D179))+(COUNTIFS(OBECaZSJaAM!AH:AH,"A",OBECaZSJaAM!AJ:AJ,"ZPŮSOBILÉ",OBECaZSJaAM!Y:Y,zdroj!D179))</f>
        <v>0</v>
      </c>
      <c r="M179" s="43">
        <f>COUNTIFS(OBECaZSJaAM!AG:AG,"A",OBECaZSJaAM!AJ:AJ,"ZPŮSOBILÉ",OBECaZSJaAM!Y:Y,zdroj!D179)</f>
        <v>0</v>
      </c>
      <c r="N179" s="43">
        <f>COUNTIFS(OBECaZSJaAM!AH:AH,"A",OBECaZSJaAM!AJ:AJ,"ZPŮSOBILÉ",OBECaZSJaAM!Y:Y,zdroj!D179)</f>
        <v>0</v>
      </c>
      <c r="O179" s="43">
        <f t="shared" si="25"/>
        <v>0</v>
      </c>
      <c r="P179" s="43">
        <f t="shared" si="26"/>
        <v>0</v>
      </c>
      <c r="Q179" s="43">
        <f t="shared" si="27"/>
        <v>0</v>
      </c>
      <c r="R179" s="43">
        <f>COUNTIFS(OBECaZSJaAM!AG:AG,"A",OBECaZSJaAM!Y:Y,D179,OBECaZSJaAM!AI:AI,"*OBAM*")</f>
        <v>0</v>
      </c>
      <c r="S179" s="43">
        <f>COUNTIFS(OBECaZSJaAM!AG:AG,"A",OBECaZSJaAM!Y:Y,D179,OBECaZSJaAM!AI:AI,"*POAM*")</f>
        <v>0</v>
      </c>
      <c r="T179" s="43">
        <f>COUNTIFS(OBECaZSJaAM!AG:AG,"A",OBECaZSJaAM!Y:Y,D179,OBECaZSJaAM!AI:AI,"*OVMAM*")</f>
        <v>0</v>
      </c>
      <c r="U179" s="43">
        <f>COUNTIFS(OBECaZSJaAM!AG:AG,"A",OBECaZSJaAM!Y:Y,D179,OBECaZSJaAM!AI:AI,"*SOCAM*")</f>
        <v>0</v>
      </c>
      <c r="V179" s="43">
        <f>COUNTIFS(OBECaZSJaAM!AH:AH,"A",OBECaZSJaAM!Y:Y,D179,OBECaZSJaAM!AI:AI,"*OBAM*")</f>
        <v>0</v>
      </c>
      <c r="W179" s="43">
        <f>COUNTIFS(OBECaZSJaAM!AH:AH,"A",OBECaZSJaAM!Y:Y,D179,OBECaZSJaAM!AI:AI,"*POAM*")</f>
        <v>0</v>
      </c>
      <c r="X179" s="43">
        <f>COUNTIFS(OBECaZSJaAM!AH:AH,"A",OBECaZSJaAM!Y:Y,D179,OBECaZSJaAM!AI:AI,"*OVMAM*")</f>
        <v>0</v>
      </c>
      <c r="Y179" s="43">
        <f>COUNTIFS(OBECaZSJaAM!AH:AH,"A",OBECaZSJaAM!Y:Y,D179,OBECaZSJaAM!AI:AI,"*SOCAM*")</f>
        <v>0</v>
      </c>
      <c r="Z179" s="46">
        <f t="shared" si="22"/>
        <v>0</v>
      </c>
      <c r="AA179" s="46">
        <f t="shared" si="28"/>
        <v>0</v>
      </c>
      <c r="AB179" s="43">
        <f>VLOOKUP(D179,OBECaZSJaAM!K:T,10,0)</f>
        <v>0</v>
      </c>
      <c r="AC179" s="43" t="str">
        <f t="shared" si="29"/>
        <v>0</v>
      </c>
      <c r="AD179" s="43">
        <f>VLOOKUP(D179,OBECaZSJaAM!K:V,12,0)</f>
        <v>0</v>
      </c>
      <c r="AE179" s="43">
        <f>VLOOKUP(D179,OBECaZSJaAM!K:W,13,0)</f>
        <v>0</v>
      </c>
      <c r="AF179" s="43">
        <f>(COUNTIFS(OBECaZSJaAM!AG:AG,"A",OBECaZSJaAM!Y:Y,D179,OBECaZSJaAM!AI:AI,"*OBAM*"))+(COUNTIFS(OBECaZSJaAM!AH:AH,"A",OBECaZSJaAM!Y:Y,D179,OBECaZSJaAM!AI:AI,"*OBAM*"))</f>
        <v>0</v>
      </c>
      <c r="AG179" s="43">
        <f>COUNTIFS(OBECaZSJaAM!AG:AG,"A",OBECaZSJaAM!Y:Y,D179,OBECaZSJaAM!AI:AI,"*POAM*")+(COUNTIFS(OBECaZSJaAM!AH:AH,"A",OBECaZSJaAM!Y:Y,D179,OBECaZSJaAM!AI:AI,"*POAM*"))+(COUNTIFS(OBECaZSJaAM!AG:AG,"A",OBECaZSJaAM!Y:Y,D179,OBECaZSJaAM!AI:AI,"*OVMAM*")+(COUNTIFS(OBECaZSJaAM!AH:AH,"A",OBECaZSJaAM!Y:Y,D179,OBECaZSJaAM!AI:AI,"*OVMAM*"))+COUNTIFS(OBECaZSJaAM!AG:AG,"A",OBECaZSJaAM!Y:Y,D179,OBECaZSJaAM!AI:AI,"*SOCAM*")+(COUNTIFS(OBECaZSJaAM!AH:AH,"A",OBECaZSJaAM!Y:Y,D179,OBECaZSJaAM!AI:AI,"*SOCAM*")))</f>
        <v>0</v>
      </c>
      <c r="AH179" s="43">
        <f>(VLOOKUP(D179,OBECaZSJaAM!K:O,5,0))</f>
        <v>0</v>
      </c>
      <c r="AI179" s="43" t="str">
        <f>IFERROR(VLOOKUP(B179,OBECaZSJaAM!A:F,6,0),"")</f>
        <v/>
      </c>
      <c r="AJ179" s="43" t="str">
        <f t="shared" si="23"/>
        <v>katA</v>
      </c>
      <c r="AK179" s="43" t="str">
        <f t="shared" si="30"/>
        <v>N</v>
      </c>
      <c r="AL179" s="43" t="str">
        <f t="shared" si="31"/>
        <v>N</v>
      </c>
      <c r="AM179" s="43">
        <f>(COUNTIFS(OBECaZSJaAM!AG:AG,"A",OBECaZSJaAM!Y:Y,D179))+(COUNTIFS(OBECaZSJaAM!AH:AH,"A",OBECaZSJaAM!Y:Y,D179))-((COUNTIFS(OBECaZSJaAM!AG:AG,"A",OBECaZSJaAM!AI:AI,"OBAM",OBECaZSJaAM!Y:Y,zdroj!D179)+(COUNTIFS(OBECaZSJaAM!AG:AG,"A",OBECaZSJaAM!AI:AI,"OSTAM",OBECaZSJaAM!Y:Y,zdroj!D179)))+(COUNTIFS(OBECaZSJaAM!AH:AH,"A",OBECaZSJaAM!AI:AI,"OBAM",OBECaZSJaAM!Y:Y,zdroj!D179)+(COUNTIFS(OBECaZSJaAM!AH:AH,"A",OBECaZSJaAM!AI:AI,"OSTAM",OBECaZSJaAM!Y:Y,zdroj!D179))))</f>
        <v>0</v>
      </c>
      <c r="AN179" s="43" t="str">
        <f t="shared" si="24"/>
        <v>NEPOKRYTA VĚTŠINA SEAM</v>
      </c>
      <c r="AO179" s="43" t="str">
        <f t="shared" si="32"/>
        <v>katA</v>
      </c>
    </row>
    <row r="180" spans="1:41" x14ac:dyDescent="0.25">
      <c r="A180" s="43">
        <v>10</v>
      </c>
      <c r="B180" s="43" t="s">
        <v>693</v>
      </c>
      <c r="C180" s="43">
        <v>154547</v>
      </c>
      <c r="D180" s="43" t="s">
        <v>702</v>
      </c>
      <c r="E180" s="43" t="s">
        <v>462</v>
      </c>
      <c r="F180" s="43" t="s">
        <v>224</v>
      </c>
      <c r="G180">
        <v>13</v>
      </c>
      <c r="H180">
        <v>5</v>
      </c>
      <c r="I180">
        <v>0</v>
      </c>
      <c r="J180">
        <v>7</v>
      </c>
      <c r="K180">
        <v>6</v>
      </c>
      <c r="L180" s="43">
        <f>(COUNTIFS(OBECaZSJaAM!AG:AG,"A",OBECaZSJaAM!AJ:AJ,"ZPŮSOBILÉ",OBECaZSJaAM!Y:Y,zdroj!D180))+(COUNTIFS(OBECaZSJaAM!AH:AH,"A",OBECaZSJaAM!AJ:AJ,"ZPŮSOBILÉ",OBECaZSJaAM!Y:Y,zdroj!D180))</f>
        <v>0</v>
      </c>
      <c r="M180" s="43">
        <f>COUNTIFS(OBECaZSJaAM!AG:AG,"A",OBECaZSJaAM!AJ:AJ,"ZPŮSOBILÉ",OBECaZSJaAM!Y:Y,zdroj!D180)</f>
        <v>0</v>
      </c>
      <c r="N180" s="43">
        <f>COUNTIFS(OBECaZSJaAM!AH:AH,"A",OBECaZSJaAM!AJ:AJ,"ZPŮSOBILÉ",OBECaZSJaAM!Y:Y,zdroj!D180)</f>
        <v>0</v>
      </c>
      <c r="O180" s="43">
        <f t="shared" si="25"/>
        <v>0</v>
      </c>
      <c r="P180" s="43">
        <f t="shared" si="26"/>
        <v>0</v>
      </c>
      <c r="Q180" s="43">
        <f t="shared" si="27"/>
        <v>0</v>
      </c>
      <c r="R180" s="43">
        <f>COUNTIFS(OBECaZSJaAM!AG:AG,"A",OBECaZSJaAM!Y:Y,D180,OBECaZSJaAM!AI:AI,"*OBAM*")</f>
        <v>0</v>
      </c>
      <c r="S180" s="43">
        <f>COUNTIFS(OBECaZSJaAM!AG:AG,"A",OBECaZSJaAM!Y:Y,D180,OBECaZSJaAM!AI:AI,"*POAM*")</f>
        <v>0</v>
      </c>
      <c r="T180" s="43">
        <f>COUNTIFS(OBECaZSJaAM!AG:AG,"A",OBECaZSJaAM!Y:Y,D180,OBECaZSJaAM!AI:AI,"*OVMAM*")</f>
        <v>0</v>
      </c>
      <c r="U180" s="43">
        <f>COUNTIFS(OBECaZSJaAM!AG:AG,"A",OBECaZSJaAM!Y:Y,D180,OBECaZSJaAM!AI:AI,"*SOCAM*")</f>
        <v>0</v>
      </c>
      <c r="V180" s="43">
        <f>COUNTIFS(OBECaZSJaAM!AH:AH,"A",OBECaZSJaAM!Y:Y,D180,OBECaZSJaAM!AI:AI,"*OBAM*")</f>
        <v>0</v>
      </c>
      <c r="W180" s="43">
        <f>COUNTIFS(OBECaZSJaAM!AH:AH,"A",OBECaZSJaAM!Y:Y,D180,OBECaZSJaAM!AI:AI,"*POAM*")</f>
        <v>0</v>
      </c>
      <c r="X180" s="43">
        <f>COUNTIFS(OBECaZSJaAM!AH:AH,"A",OBECaZSJaAM!Y:Y,D180,OBECaZSJaAM!AI:AI,"*OVMAM*")</f>
        <v>0</v>
      </c>
      <c r="Y180" s="43">
        <f>COUNTIFS(OBECaZSJaAM!AH:AH,"A",OBECaZSJaAM!Y:Y,D180,OBECaZSJaAM!AI:AI,"*SOCAM*")</f>
        <v>0</v>
      </c>
      <c r="Z180" s="46">
        <f t="shared" si="22"/>
        <v>38.46</v>
      </c>
      <c r="AA180" s="46">
        <f t="shared" si="28"/>
        <v>0</v>
      </c>
      <c r="AB180" s="43">
        <f>VLOOKUP(D180,OBECaZSJaAM!K:T,10,0)</f>
        <v>0</v>
      </c>
      <c r="AC180" s="43" t="str">
        <f t="shared" si="29"/>
        <v>0</v>
      </c>
      <c r="AD180" s="43">
        <f>VLOOKUP(D180,OBECaZSJaAM!K:V,12,0)</f>
        <v>0</v>
      </c>
      <c r="AE180" s="43">
        <f>VLOOKUP(D180,OBECaZSJaAM!K:W,13,0)</f>
        <v>0</v>
      </c>
      <c r="AF180" s="43">
        <f>(COUNTIFS(OBECaZSJaAM!AG:AG,"A",OBECaZSJaAM!Y:Y,D180,OBECaZSJaAM!AI:AI,"*OBAM*"))+(COUNTIFS(OBECaZSJaAM!AH:AH,"A",OBECaZSJaAM!Y:Y,D180,OBECaZSJaAM!AI:AI,"*OBAM*"))</f>
        <v>0</v>
      </c>
      <c r="AG180" s="43">
        <f>COUNTIFS(OBECaZSJaAM!AG:AG,"A",OBECaZSJaAM!Y:Y,D180,OBECaZSJaAM!AI:AI,"*POAM*")+(COUNTIFS(OBECaZSJaAM!AH:AH,"A",OBECaZSJaAM!Y:Y,D180,OBECaZSJaAM!AI:AI,"*POAM*"))+(COUNTIFS(OBECaZSJaAM!AG:AG,"A",OBECaZSJaAM!Y:Y,D180,OBECaZSJaAM!AI:AI,"*OVMAM*")+(COUNTIFS(OBECaZSJaAM!AH:AH,"A",OBECaZSJaAM!Y:Y,D180,OBECaZSJaAM!AI:AI,"*OVMAM*"))+COUNTIFS(OBECaZSJaAM!AG:AG,"A",OBECaZSJaAM!Y:Y,D180,OBECaZSJaAM!AI:AI,"*SOCAM*")+(COUNTIFS(OBECaZSJaAM!AH:AH,"A",OBECaZSJaAM!Y:Y,D180,OBECaZSJaAM!AI:AI,"*SOCAM*")))</f>
        <v>0</v>
      </c>
      <c r="AH180" s="43">
        <f>(VLOOKUP(D180,OBECaZSJaAM!K:O,5,0))</f>
        <v>0</v>
      </c>
      <c r="AI180" s="43" t="str">
        <f>IFERROR(VLOOKUP(B180,OBECaZSJaAM!A:F,6,0),"")</f>
        <v/>
      </c>
      <c r="AJ180" s="43" t="str">
        <f t="shared" si="23"/>
        <v>katA</v>
      </c>
      <c r="AK180" s="43" t="str">
        <f t="shared" si="30"/>
        <v>N</v>
      </c>
      <c r="AL180" s="43" t="str">
        <f t="shared" si="31"/>
        <v>N</v>
      </c>
      <c r="AM180" s="43">
        <f>(COUNTIFS(OBECaZSJaAM!AG:AG,"A",OBECaZSJaAM!Y:Y,D180))+(COUNTIFS(OBECaZSJaAM!AH:AH,"A",OBECaZSJaAM!Y:Y,D180))-((COUNTIFS(OBECaZSJaAM!AG:AG,"A",OBECaZSJaAM!AI:AI,"OBAM",OBECaZSJaAM!Y:Y,zdroj!D180)+(COUNTIFS(OBECaZSJaAM!AG:AG,"A",OBECaZSJaAM!AI:AI,"OSTAM",OBECaZSJaAM!Y:Y,zdroj!D180)))+(COUNTIFS(OBECaZSJaAM!AH:AH,"A",OBECaZSJaAM!AI:AI,"OBAM",OBECaZSJaAM!Y:Y,zdroj!D180)+(COUNTIFS(OBECaZSJaAM!AH:AH,"A",OBECaZSJaAM!AI:AI,"OSTAM",OBECaZSJaAM!Y:Y,zdroj!D180))))</f>
        <v>0</v>
      </c>
      <c r="AN180" s="43" t="str">
        <f t="shared" si="24"/>
        <v>NEPOKRYTA VĚTŠINA SEAM</v>
      </c>
      <c r="AO180" s="43" t="str">
        <f t="shared" si="32"/>
        <v>katA</v>
      </c>
    </row>
    <row r="181" spans="1:41" x14ac:dyDescent="0.25">
      <c r="A181" s="43">
        <v>10</v>
      </c>
      <c r="B181" s="43" t="s">
        <v>703</v>
      </c>
      <c r="C181" s="43">
        <v>155357</v>
      </c>
      <c r="D181" s="43" t="s">
        <v>704</v>
      </c>
      <c r="E181" s="43" t="s">
        <v>462</v>
      </c>
      <c r="F181" s="43" t="s">
        <v>224</v>
      </c>
      <c r="G181">
        <v>65</v>
      </c>
      <c r="H181">
        <v>10</v>
      </c>
      <c r="I181">
        <v>0</v>
      </c>
      <c r="J181">
        <v>56</v>
      </c>
      <c r="K181">
        <v>9</v>
      </c>
      <c r="L181" s="43">
        <f>(COUNTIFS(OBECaZSJaAM!AG:AG,"A",OBECaZSJaAM!AJ:AJ,"ZPŮSOBILÉ",OBECaZSJaAM!Y:Y,zdroj!D181))+(COUNTIFS(OBECaZSJaAM!AH:AH,"A",OBECaZSJaAM!AJ:AJ,"ZPŮSOBILÉ",OBECaZSJaAM!Y:Y,zdroj!D181))</f>
        <v>0</v>
      </c>
      <c r="M181" s="43">
        <f>COUNTIFS(OBECaZSJaAM!AG:AG,"A",OBECaZSJaAM!AJ:AJ,"ZPŮSOBILÉ",OBECaZSJaAM!Y:Y,zdroj!D181)</f>
        <v>0</v>
      </c>
      <c r="N181" s="43">
        <f>COUNTIFS(OBECaZSJaAM!AH:AH,"A",OBECaZSJaAM!AJ:AJ,"ZPŮSOBILÉ",OBECaZSJaAM!Y:Y,zdroj!D181)</f>
        <v>0</v>
      </c>
      <c r="O181" s="43">
        <f t="shared" si="25"/>
        <v>0</v>
      </c>
      <c r="P181" s="43">
        <f t="shared" si="26"/>
        <v>0</v>
      </c>
      <c r="Q181" s="43">
        <f t="shared" si="27"/>
        <v>0</v>
      </c>
      <c r="R181" s="43">
        <f>COUNTIFS(OBECaZSJaAM!AG:AG,"A",OBECaZSJaAM!Y:Y,D181,OBECaZSJaAM!AI:AI,"*OBAM*")</f>
        <v>0</v>
      </c>
      <c r="S181" s="43">
        <f>COUNTIFS(OBECaZSJaAM!AG:AG,"A",OBECaZSJaAM!Y:Y,D181,OBECaZSJaAM!AI:AI,"*POAM*")</f>
        <v>0</v>
      </c>
      <c r="T181" s="43">
        <f>COUNTIFS(OBECaZSJaAM!AG:AG,"A",OBECaZSJaAM!Y:Y,D181,OBECaZSJaAM!AI:AI,"*OVMAM*")</f>
        <v>0</v>
      </c>
      <c r="U181" s="43">
        <f>COUNTIFS(OBECaZSJaAM!AG:AG,"A",OBECaZSJaAM!Y:Y,D181,OBECaZSJaAM!AI:AI,"*SOCAM*")</f>
        <v>0</v>
      </c>
      <c r="V181" s="43">
        <f>COUNTIFS(OBECaZSJaAM!AH:AH,"A",OBECaZSJaAM!Y:Y,D181,OBECaZSJaAM!AI:AI,"*OBAM*")</f>
        <v>0</v>
      </c>
      <c r="W181" s="43">
        <f>COUNTIFS(OBECaZSJaAM!AH:AH,"A",OBECaZSJaAM!Y:Y,D181,OBECaZSJaAM!AI:AI,"*POAM*")</f>
        <v>0</v>
      </c>
      <c r="X181" s="43">
        <f>COUNTIFS(OBECaZSJaAM!AH:AH,"A",OBECaZSJaAM!Y:Y,D181,OBECaZSJaAM!AI:AI,"*OVMAM*")</f>
        <v>0</v>
      </c>
      <c r="Y181" s="43">
        <f>COUNTIFS(OBECaZSJaAM!AH:AH,"A",OBECaZSJaAM!Y:Y,D181,OBECaZSJaAM!AI:AI,"*SOCAM*")</f>
        <v>0</v>
      </c>
      <c r="Z181" s="46">
        <f t="shared" si="22"/>
        <v>15.38</v>
      </c>
      <c r="AA181" s="46">
        <f t="shared" si="28"/>
        <v>0</v>
      </c>
      <c r="AB181" s="43">
        <f>VLOOKUP(D181,OBECaZSJaAM!K:T,10,0)</f>
        <v>0</v>
      </c>
      <c r="AC181" s="43" t="str">
        <f t="shared" si="29"/>
        <v>0</v>
      </c>
      <c r="AD181" s="43">
        <f>VLOOKUP(D181,OBECaZSJaAM!K:V,12,0)</f>
        <v>0</v>
      </c>
      <c r="AE181" s="43">
        <f>VLOOKUP(D181,OBECaZSJaAM!K:W,13,0)</f>
        <v>0</v>
      </c>
      <c r="AF181" s="43">
        <f>(COUNTIFS(OBECaZSJaAM!AG:AG,"A",OBECaZSJaAM!Y:Y,D181,OBECaZSJaAM!AI:AI,"*OBAM*"))+(COUNTIFS(OBECaZSJaAM!AH:AH,"A",OBECaZSJaAM!Y:Y,D181,OBECaZSJaAM!AI:AI,"*OBAM*"))</f>
        <v>0</v>
      </c>
      <c r="AG181" s="43">
        <f>COUNTIFS(OBECaZSJaAM!AG:AG,"A",OBECaZSJaAM!Y:Y,D181,OBECaZSJaAM!AI:AI,"*POAM*")+(COUNTIFS(OBECaZSJaAM!AH:AH,"A",OBECaZSJaAM!Y:Y,D181,OBECaZSJaAM!AI:AI,"*POAM*"))+(COUNTIFS(OBECaZSJaAM!AG:AG,"A",OBECaZSJaAM!Y:Y,D181,OBECaZSJaAM!AI:AI,"*OVMAM*")+(COUNTIFS(OBECaZSJaAM!AH:AH,"A",OBECaZSJaAM!Y:Y,D181,OBECaZSJaAM!AI:AI,"*OVMAM*"))+COUNTIFS(OBECaZSJaAM!AG:AG,"A",OBECaZSJaAM!Y:Y,D181,OBECaZSJaAM!AI:AI,"*SOCAM*")+(COUNTIFS(OBECaZSJaAM!AH:AH,"A",OBECaZSJaAM!Y:Y,D181,OBECaZSJaAM!AI:AI,"*SOCAM*")))</f>
        <v>0</v>
      </c>
      <c r="AH181" s="43">
        <f>(VLOOKUP(D181,OBECaZSJaAM!K:O,5,0))</f>
        <v>0</v>
      </c>
      <c r="AI181" s="43" t="str">
        <f>IFERROR(VLOOKUP(B181,OBECaZSJaAM!A:F,6,0),"")</f>
        <v/>
      </c>
      <c r="AJ181" s="43" t="str">
        <f t="shared" si="23"/>
        <v>katA</v>
      </c>
      <c r="AK181" s="43" t="str">
        <f t="shared" si="30"/>
        <v>N</v>
      </c>
      <c r="AL181" s="43" t="str">
        <f t="shared" si="31"/>
        <v>N</v>
      </c>
      <c r="AM181" s="43">
        <f>(COUNTIFS(OBECaZSJaAM!AG:AG,"A",OBECaZSJaAM!Y:Y,D181))+(COUNTIFS(OBECaZSJaAM!AH:AH,"A",OBECaZSJaAM!Y:Y,D181))-((COUNTIFS(OBECaZSJaAM!AG:AG,"A",OBECaZSJaAM!AI:AI,"OBAM",OBECaZSJaAM!Y:Y,zdroj!D181)+(COUNTIFS(OBECaZSJaAM!AG:AG,"A",OBECaZSJaAM!AI:AI,"OSTAM",OBECaZSJaAM!Y:Y,zdroj!D181)))+(COUNTIFS(OBECaZSJaAM!AH:AH,"A",OBECaZSJaAM!AI:AI,"OBAM",OBECaZSJaAM!Y:Y,zdroj!D181)+(COUNTIFS(OBECaZSJaAM!AH:AH,"A",OBECaZSJaAM!AI:AI,"OSTAM",OBECaZSJaAM!Y:Y,zdroj!D181))))</f>
        <v>0</v>
      </c>
      <c r="AN181" s="43" t="str">
        <f t="shared" si="24"/>
        <v>NEPOKRYTA VĚTŠINA SEAM</v>
      </c>
      <c r="AO181" s="43" t="str">
        <f t="shared" si="32"/>
        <v>katA</v>
      </c>
    </row>
    <row r="182" spans="1:41" x14ac:dyDescent="0.25">
      <c r="A182" s="43">
        <v>10</v>
      </c>
      <c r="B182" s="43" t="s">
        <v>456</v>
      </c>
      <c r="C182" s="43">
        <v>158771</v>
      </c>
      <c r="D182" s="43" t="s">
        <v>705</v>
      </c>
      <c r="E182" s="43" t="s">
        <v>232</v>
      </c>
      <c r="F182" s="43" t="s">
        <v>234</v>
      </c>
      <c r="G182">
        <v>3</v>
      </c>
      <c r="H182">
        <v>0</v>
      </c>
      <c r="I182">
        <v>0</v>
      </c>
      <c r="J182">
        <v>1</v>
      </c>
      <c r="K182">
        <v>2</v>
      </c>
      <c r="L182" s="43">
        <f>(COUNTIFS(OBECaZSJaAM!AG:AG,"A",OBECaZSJaAM!AJ:AJ,"ZPŮSOBILÉ",OBECaZSJaAM!Y:Y,zdroj!D182))+(COUNTIFS(OBECaZSJaAM!AH:AH,"A",OBECaZSJaAM!AJ:AJ,"ZPŮSOBILÉ",OBECaZSJaAM!Y:Y,zdroj!D182))</f>
        <v>0</v>
      </c>
      <c r="M182" s="43">
        <f>COUNTIFS(OBECaZSJaAM!AG:AG,"A",OBECaZSJaAM!AJ:AJ,"ZPŮSOBILÉ",OBECaZSJaAM!Y:Y,zdroj!D182)</f>
        <v>0</v>
      </c>
      <c r="N182" s="43">
        <f>COUNTIFS(OBECaZSJaAM!AH:AH,"A",OBECaZSJaAM!AJ:AJ,"ZPŮSOBILÉ",OBECaZSJaAM!Y:Y,zdroj!D182)</f>
        <v>0</v>
      </c>
      <c r="O182" s="43">
        <f t="shared" si="25"/>
        <v>0</v>
      </c>
      <c r="P182" s="43">
        <f t="shared" si="26"/>
        <v>0</v>
      </c>
      <c r="Q182" s="43">
        <f t="shared" si="27"/>
        <v>0</v>
      </c>
      <c r="R182" s="43">
        <f>COUNTIFS(OBECaZSJaAM!AG:AG,"A",OBECaZSJaAM!Y:Y,D182,OBECaZSJaAM!AI:AI,"*OBAM*")</f>
        <v>0</v>
      </c>
      <c r="S182" s="43">
        <f>COUNTIFS(OBECaZSJaAM!AG:AG,"A",OBECaZSJaAM!Y:Y,D182,OBECaZSJaAM!AI:AI,"*POAM*")</f>
        <v>0</v>
      </c>
      <c r="T182" s="43">
        <f>COUNTIFS(OBECaZSJaAM!AG:AG,"A",OBECaZSJaAM!Y:Y,D182,OBECaZSJaAM!AI:AI,"*OVMAM*")</f>
        <v>0</v>
      </c>
      <c r="U182" s="43">
        <f>COUNTIFS(OBECaZSJaAM!AG:AG,"A",OBECaZSJaAM!Y:Y,D182,OBECaZSJaAM!AI:AI,"*SOCAM*")</f>
        <v>0</v>
      </c>
      <c r="V182" s="43">
        <f>COUNTIFS(OBECaZSJaAM!AH:AH,"A",OBECaZSJaAM!Y:Y,D182,OBECaZSJaAM!AI:AI,"*OBAM*")</f>
        <v>0</v>
      </c>
      <c r="W182" s="43">
        <f>COUNTIFS(OBECaZSJaAM!AH:AH,"A",OBECaZSJaAM!Y:Y,D182,OBECaZSJaAM!AI:AI,"*POAM*")</f>
        <v>0</v>
      </c>
      <c r="X182" s="43">
        <f>COUNTIFS(OBECaZSJaAM!AH:AH,"A",OBECaZSJaAM!Y:Y,D182,OBECaZSJaAM!AI:AI,"*OVMAM*")</f>
        <v>0</v>
      </c>
      <c r="Y182" s="43">
        <f>COUNTIFS(OBECaZSJaAM!AH:AH,"A",OBECaZSJaAM!Y:Y,D182,OBECaZSJaAM!AI:AI,"*SOCAM*")</f>
        <v>0</v>
      </c>
      <c r="Z182" s="46">
        <f t="shared" si="22"/>
        <v>0</v>
      </c>
      <c r="AA182" s="46">
        <f t="shared" si="28"/>
        <v>0</v>
      </c>
      <c r="AB182" s="43">
        <f>VLOOKUP(D182,OBECaZSJaAM!K:T,10,0)</f>
        <v>0</v>
      </c>
      <c r="AC182" s="43" t="str">
        <f t="shared" si="29"/>
        <v>0</v>
      </c>
      <c r="AD182" s="43">
        <f>VLOOKUP(D182,OBECaZSJaAM!K:V,12,0)</f>
        <v>0</v>
      </c>
      <c r="AE182" s="43">
        <f>VLOOKUP(D182,OBECaZSJaAM!K:W,13,0)</f>
        <v>0</v>
      </c>
      <c r="AF182" s="43">
        <f>(COUNTIFS(OBECaZSJaAM!AG:AG,"A",OBECaZSJaAM!Y:Y,D182,OBECaZSJaAM!AI:AI,"*OBAM*"))+(COUNTIFS(OBECaZSJaAM!AH:AH,"A",OBECaZSJaAM!Y:Y,D182,OBECaZSJaAM!AI:AI,"*OBAM*"))</f>
        <v>0</v>
      </c>
      <c r="AG182" s="43">
        <f>COUNTIFS(OBECaZSJaAM!AG:AG,"A",OBECaZSJaAM!Y:Y,D182,OBECaZSJaAM!AI:AI,"*POAM*")+(COUNTIFS(OBECaZSJaAM!AH:AH,"A",OBECaZSJaAM!Y:Y,D182,OBECaZSJaAM!AI:AI,"*POAM*"))+(COUNTIFS(OBECaZSJaAM!AG:AG,"A",OBECaZSJaAM!Y:Y,D182,OBECaZSJaAM!AI:AI,"*OVMAM*")+(COUNTIFS(OBECaZSJaAM!AH:AH,"A",OBECaZSJaAM!Y:Y,D182,OBECaZSJaAM!AI:AI,"*OVMAM*"))+COUNTIFS(OBECaZSJaAM!AG:AG,"A",OBECaZSJaAM!Y:Y,D182,OBECaZSJaAM!AI:AI,"*SOCAM*")+(COUNTIFS(OBECaZSJaAM!AH:AH,"A",OBECaZSJaAM!Y:Y,D182,OBECaZSJaAM!AI:AI,"*SOCAM*")))</f>
        <v>0</v>
      </c>
      <c r="AH182" s="43">
        <f>(VLOOKUP(D182,OBECaZSJaAM!K:O,5,0))</f>
        <v>0</v>
      </c>
      <c r="AI182" s="43">
        <f>IFERROR(VLOOKUP(B182,OBECaZSJaAM!A:F,6,0),"")</f>
        <v>0</v>
      </c>
      <c r="AJ182" s="43" t="str">
        <f t="shared" si="23"/>
        <v>katD</v>
      </c>
      <c r="AK182" s="43" t="str">
        <f t="shared" si="30"/>
        <v>N</v>
      </c>
      <c r="AL182" s="43" t="str">
        <f t="shared" si="31"/>
        <v>N</v>
      </c>
      <c r="AM182" s="43">
        <f>(COUNTIFS(OBECaZSJaAM!AG:AG,"A",OBECaZSJaAM!Y:Y,D182))+(COUNTIFS(OBECaZSJaAM!AH:AH,"A",OBECaZSJaAM!Y:Y,D182))-((COUNTIFS(OBECaZSJaAM!AG:AG,"A",OBECaZSJaAM!AI:AI,"OBAM",OBECaZSJaAM!Y:Y,zdroj!D182)+(COUNTIFS(OBECaZSJaAM!AG:AG,"A",OBECaZSJaAM!AI:AI,"OSTAM",OBECaZSJaAM!Y:Y,zdroj!D182)))+(COUNTIFS(OBECaZSJaAM!AH:AH,"A",OBECaZSJaAM!AI:AI,"OBAM",OBECaZSJaAM!Y:Y,zdroj!D182)+(COUNTIFS(OBECaZSJaAM!AH:AH,"A",OBECaZSJaAM!AI:AI,"OSTAM",OBECaZSJaAM!Y:Y,zdroj!D182))))</f>
        <v>0</v>
      </c>
      <c r="AN182" s="43" t="str">
        <f t="shared" si="24"/>
        <v>NEPOKRYTA VĚTŠINA SEAM</v>
      </c>
      <c r="AO182" s="43" t="str">
        <f t="shared" si="32"/>
        <v>katD</v>
      </c>
    </row>
    <row r="183" spans="1:41" x14ac:dyDescent="0.25">
      <c r="A183" s="43">
        <v>10</v>
      </c>
      <c r="B183" s="43" t="s">
        <v>709</v>
      </c>
      <c r="C183" s="43">
        <v>159573</v>
      </c>
      <c r="D183" s="43" t="s">
        <v>710</v>
      </c>
      <c r="E183" s="43" t="s">
        <v>462</v>
      </c>
      <c r="F183" s="43" t="s">
        <v>231</v>
      </c>
      <c r="G183">
        <v>232</v>
      </c>
      <c r="H183">
        <v>34</v>
      </c>
      <c r="I183">
        <v>34</v>
      </c>
      <c r="J183">
        <v>209</v>
      </c>
      <c r="K183">
        <v>23</v>
      </c>
      <c r="L183" s="43">
        <f>(COUNTIFS(OBECaZSJaAM!AG:AG,"A",OBECaZSJaAM!AJ:AJ,"ZPŮSOBILÉ",OBECaZSJaAM!Y:Y,zdroj!D183))+(COUNTIFS(OBECaZSJaAM!AH:AH,"A",OBECaZSJaAM!AJ:AJ,"ZPŮSOBILÉ",OBECaZSJaAM!Y:Y,zdroj!D183))</f>
        <v>0</v>
      </c>
      <c r="M183" s="43">
        <f>COUNTIFS(OBECaZSJaAM!AG:AG,"A",OBECaZSJaAM!AJ:AJ,"ZPŮSOBILÉ",OBECaZSJaAM!Y:Y,zdroj!D183)</f>
        <v>0</v>
      </c>
      <c r="N183" s="43">
        <f>COUNTIFS(OBECaZSJaAM!AH:AH,"A",OBECaZSJaAM!AJ:AJ,"ZPŮSOBILÉ",OBECaZSJaAM!Y:Y,zdroj!D183)</f>
        <v>0</v>
      </c>
      <c r="O183" s="43">
        <f t="shared" si="25"/>
        <v>0</v>
      </c>
      <c r="P183" s="43">
        <f t="shared" si="26"/>
        <v>0</v>
      </c>
      <c r="Q183" s="43">
        <f t="shared" si="27"/>
        <v>0</v>
      </c>
      <c r="R183" s="43">
        <f>COUNTIFS(OBECaZSJaAM!AG:AG,"A",OBECaZSJaAM!Y:Y,D183,OBECaZSJaAM!AI:AI,"*OBAM*")</f>
        <v>0</v>
      </c>
      <c r="S183" s="43">
        <f>COUNTIFS(OBECaZSJaAM!AG:AG,"A",OBECaZSJaAM!Y:Y,D183,OBECaZSJaAM!AI:AI,"*POAM*")</f>
        <v>0</v>
      </c>
      <c r="T183" s="43">
        <f>COUNTIFS(OBECaZSJaAM!AG:AG,"A",OBECaZSJaAM!Y:Y,D183,OBECaZSJaAM!AI:AI,"*OVMAM*")</f>
        <v>0</v>
      </c>
      <c r="U183" s="43">
        <f>COUNTIFS(OBECaZSJaAM!AG:AG,"A",OBECaZSJaAM!Y:Y,D183,OBECaZSJaAM!AI:AI,"*SOCAM*")</f>
        <v>0</v>
      </c>
      <c r="V183" s="43">
        <f>COUNTIFS(OBECaZSJaAM!AH:AH,"A",OBECaZSJaAM!Y:Y,D183,OBECaZSJaAM!AI:AI,"*OBAM*")</f>
        <v>0</v>
      </c>
      <c r="W183" s="43">
        <f>COUNTIFS(OBECaZSJaAM!AH:AH,"A",OBECaZSJaAM!Y:Y,D183,OBECaZSJaAM!AI:AI,"*POAM*")</f>
        <v>0</v>
      </c>
      <c r="X183" s="43">
        <f>COUNTIFS(OBECaZSJaAM!AH:AH,"A",OBECaZSJaAM!Y:Y,D183,OBECaZSJaAM!AI:AI,"*OVMAM*")</f>
        <v>0</v>
      </c>
      <c r="Y183" s="43">
        <f>COUNTIFS(OBECaZSJaAM!AH:AH,"A",OBECaZSJaAM!Y:Y,D183,OBECaZSJaAM!AI:AI,"*SOCAM*")</f>
        <v>0</v>
      </c>
      <c r="Z183" s="46">
        <f t="shared" si="22"/>
        <v>14.66</v>
      </c>
      <c r="AA183" s="46">
        <f t="shared" si="28"/>
        <v>14.66</v>
      </c>
      <c r="AB183" s="43">
        <f>VLOOKUP(D183,OBECaZSJaAM!K:T,10,0)</f>
        <v>0</v>
      </c>
      <c r="AC183" s="43" t="str">
        <f t="shared" si="29"/>
        <v>0</v>
      </c>
      <c r="AD183" s="43">
        <f>VLOOKUP(D183,OBECaZSJaAM!K:V,12,0)</f>
        <v>0</v>
      </c>
      <c r="AE183" s="43">
        <f>VLOOKUP(D183,OBECaZSJaAM!K:W,13,0)</f>
        <v>0</v>
      </c>
      <c r="AF183" s="43">
        <f>(COUNTIFS(OBECaZSJaAM!AG:AG,"A",OBECaZSJaAM!Y:Y,D183,OBECaZSJaAM!AI:AI,"*OBAM*"))+(COUNTIFS(OBECaZSJaAM!AH:AH,"A",OBECaZSJaAM!Y:Y,D183,OBECaZSJaAM!AI:AI,"*OBAM*"))</f>
        <v>0</v>
      </c>
      <c r="AG183" s="43">
        <f>COUNTIFS(OBECaZSJaAM!AG:AG,"A",OBECaZSJaAM!Y:Y,D183,OBECaZSJaAM!AI:AI,"*POAM*")+(COUNTIFS(OBECaZSJaAM!AH:AH,"A",OBECaZSJaAM!Y:Y,D183,OBECaZSJaAM!AI:AI,"*POAM*"))+(COUNTIFS(OBECaZSJaAM!AG:AG,"A",OBECaZSJaAM!Y:Y,D183,OBECaZSJaAM!AI:AI,"*OVMAM*")+(COUNTIFS(OBECaZSJaAM!AH:AH,"A",OBECaZSJaAM!Y:Y,D183,OBECaZSJaAM!AI:AI,"*OVMAM*"))+COUNTIFS(OBECaZSJaAM!AG:AG,"A",OBECaZSJaAM!Y:Y,D183,OBECaZSJaAM!AI:AI,"*SOCAM*")+(COUNTIFS(OBECaZSJaAM!AH:AH,"A",OBECaZSJaAM!Y:Y,D183,OBECaZSJaAM!AI:AI,"*SOCAM*")))</f>
        <v>0</v>
      </c>
      <c r="AH183" s="43">
        <f>(VLOOKUP(D183,OBECaZSJaAM!K:O,5,0))</f>
        <v>0</v>
      </c>
      <c r="AI183" s="43" t="str">
        <f>IFERROR(VLOOKUP(B183,OBECaZSJaAM!A:F,6,0),"")</f>
        <v/>
      </c>
      <c r="AJ183" s="43" t="str">
        <f t="shared" si="23"/>
        <v>katB</v>
      </c>
      <c r="AK183" s="43" t="str">
        <f t="shared" si="30"/>
        <v>N</v>
      </c>
      <c r="AL183" s="43" t="str">
        <f t="shared" si="31"/>
        <v>N</v>
      </c>
      <c r="AM183" s="43">
        <f>(COUNTIFS(OBECaZSJaAM!AG:AG,"A",OBECaZSJaAM!Y:Y,D183))+(COUNTIFS(OBECaZSJaAM!AH:AH,"A",OBECaZSJaAM!Y:Y,D183))-((COUNTIFS(OBECaZSJaAM!AG:AG,"A",OBECaZSJaAM!AI:AI,"OBAM",OBECaZSJaAM!Y:Y,zdroj!D183)+(COUNTIFS(OBECaZSJaAM!AG:AG,"A",OBECaZSJaAM!AI:AI,"OSTAM",OBECaZSJaAM!Y:Y,zdroj!D183)))+(COUNTIFS(OBECaZSJaAM!AH:AH,"A",OBECaZSJaAM!AI:AI,"OBAM",OBECaZSJaAM!Y:Y,zdroj!D183)+(COUNTIFS(OBECaZSJaAM!AH:AH,"A",OBECaZSJaAM!AI:AI,"OSTAM",OBECaZSJaAM!Y:Y,zdroj!D183))))</f>
        <v>0</v>
      </c>
      <c r="AN183" s="43" t="str">
        <f t="shared" si="24"/>
        <v>NEPOKRYTA VĚTŠINA SEAM</v>
      </c>
      <c r="AO183" s="43" t="str">
        <f t="shared" si="32"/>
        <v>katB</v>
      </c>
    </row>
    <row r="184" spans="1:41" x14ac:dyDescent="0.25">
      <c r="A184" s="43">
        <v>10</v>
      </c>
      <c r="B184" s="43" t="s">
        <v>711</v>
      </c>
      <c r="C184" s="43">
        <v>160288</v>
      </c>
      <c r="D184" s="43" t="s">
        <v>712</v>
      </c>
      <c r="E184" s="43" t="s">
        <v>462</v>
      </c>
      <c r="F184" s="43" t="s">
        <v>226</v>
      </c>
      <c r="G184">
        <v>174</v>
      </c>
      <c r="H184">
        <v>93</v>
      </c>
      <c r="I184">
        <v>93</v>
      </c>
      <c r="J184">
        <v>161</v>
      </c>
      <c r="K184">
        <v>13</v>
      </c>
      <c r="L184" s="43">
        <f>(COUNTIFS(OBECaZSJaAM!AG:AG,"A",OBECaZSJaAM!AJ:AJ,"ZPŮSOBILÉ",OBECaZSJaAM!Y:Y,zdroj!D184))+(COUNTIFS(OBECaZSJaAM!AH:AH,"A",OBECaZSJaAM!AJ:AJ,"ZPŮSOBILÉ",OBECaZSJaAM!Y:Y,zdroj!D184))</f>
        <v>0</v>
      </c>
      <c r="M184" s="43">
        <f>COUNTIFS(OBECaZSJaAM!AG:AG,"A",OBECaZSJaAM!AJ:AJ,"ZPŮSOBILÉ",OBECaZSJaAM!Y:Y,zdroj!D184)</f>
        <v>0</v>
      </c>
      <c r="N184" s="43">
        <f>COUNTIFS(OBECaZSJaAM!AH:AH,"A",OBECaZSJaAM!AJ:AJ,"ZPŮSOBILÉ",OBECaZSJaAM!Y:Y,zdroj!D184)</f>
        <v>0</v>
      </c>
      <c r="O184" s="43">
        <f t="shared" si="25"/>
        <v>0</v>
      </c>
      <c r="P184" s="43">
        <f t="shared" si="26"/>
        <v>0</v>
      </c>
      <c r="Q184" s="43">
        <f t="shared" si="27"/>
        <v>0</v>
      </c>
      <c r="R184" s="43">
        <f>COUNTIFS(OBECaZSJaAM!AG:AG,"A",OBECaZSJaAM!Y:Y,D184,OBECaZSJaAM!AI:AI,"*OBAM*")</f>
        <v>0</v>
      </c>
      <c r="S184" s="43">
        <f>COUNTIFS(OBECaZSJaAM!AG:AG,"A",OBECaZSJaAM!Y:Y,D184,OBECaZSJaAM!AI:AI,"*POAM*")</f>
        <v>0</v>
      </c>
      <c r="T184" s="43">
        <f>COUNTIFS(OBECaZSJaAM!AG:AG,"A",OBECaZSJaAM!Y:Y,D184,OBECaZSJaAM!AI:AI,"*OVMAM*")</f>
        <v>0</v>
      </c>
      <c r="U184" s="43">
        <f>COUNTIFS(OBECaZSJaAM!AG:AG,"A",OBECaZSJaAM!Y:Y,D184,OBECaZSJaAM!AI:AI,"*SOCAM*")</f>
        <v>0</v>
      </c>
      <c r="V184" s="43">
        <f>COUNTIFS(OBECaZSJaAM!AH:AH,"A",OBECaZSJaAM!Y:Y,D184,OBECaZSJaAM!AI:AI,"*OBAM*")</f>
        <v>0</v>
      </c>
      <c r="W184" s="43">
        <f>COUNTIFS(OBECaZSJaAM!AH:AH,"A",OBECaZSJaAM!Y:Y,D184,OBECaZSJaAM!AI:AI,"*POAM*")</f>
        <v>0</v>
      </c>
      <c r="X184" s="43">
        <f>COUNTIFS(OBECaZSJaAM!AH:AH,"A",OBECaZSJaAM!Y:Y,D184,OBECaZSJaAM!AI:AI,"*OVMAM*")</f>
        <v>0</v>
      </c>
      <c r="Y184" s="43">
        <f>COUNTIFS(OBECaZSJaAM!AH:AH,"A",OBECaZSJaAM!Y:Y,D184,OBECaZSJaAM!AI:AI,"*SOCAM*")</f>
        <v>0</v>
      </c>
      <c r="Z184" s="46">
        <f t="shared" si="22"/>
        <v>53.45</v>
      </c>
      <c r="AA184" s="46">
        <f t="shared" si="28"/>
        <v>53.45</v>
      </c>
      <c r="AB184" s="43">
        <f>VLOOKUP(D184,OBECaZSJaAM!K:T,10,0)</f>
        <v>0</v>
      </c>
      <c r="AC184" s="43" t="str">
        <f t="shared" si="29"/>
        <v>0</v>
      </c>
      <c r="AD184" s="43">
        <f>VLOOKUP(D184,OBECaZSJaAM!K:V,12,0)</f>
        <v>0</v>
      </c>
      <c r="AE184" s="43">
        <f>VLOOKUP(D184,OBECaZSJaAM!K:W,13,0)</f>
        <v>0</v>
      </c>
      <c r="AF184" s="43">
        <f>(COUNTIFS(OBECaZSJaAM!AG:AG,"A",OBECaZSJaAM!Y:Y,D184,OBECaZSJaAM!AI:AI,"*OBAM*"))+(COUNTIFS(OBECaZSJaAM!AH:AH,"A",OBECaZSJaAM!Y:Y,D184,OBECaZSJaAM!AI:AI,"*OBAM*"))</f>
        <v>0</v>
      </c>
      <c r="AG184" s="43">
        <f>COUNTIFS(OBECaZSJaAM!AG:AG,"A",OBECaZSJaAM!Y:Y,D184,OBECaZSJaAM!AI:AI,"*POAM*")+(COUNTIFS(OBECaZSJaAM!AH:AH,"A",OBECaZSJaAM!Y:Y,D184,OBECaZSJaAM!AI:AI,"*POAM*"))+(COUNTIFS(OBECaZSJaAM!AG:AG,"A",OBECaZSJaAM!Y:Y,D184,OBECaZSJaAM!AI:AI,"*OVMAM*")+(COUNTIFS(OBECaZSJaAM!AH:AH,"A",OBECaZSJaAM!Y:Y,D184,OBECaZSJaAM!AI:AI,"*OVMAM*"))+COUNTIFS(OBECaZSJaAM!AG:AG,"A",OBECaZSJaAM!Y:Y,D184,OBECaZSJaAM!AI:AI,"*SOCAM*")+(COUNTIFS(OBECaZSJaAM!AH:AH,"A",OBECaZSJaAM!Y:Y,D184,OBECaZSJaAM!AI:AI,"*SOCAM*")))</f>
        <v>0</v>
      </c>
      <c r="AH184" s="43">
        <f>(VLOOKUP(D184,OBECaZSJaAM!K:O,5,0))</f>
        <v>0</v>
      </c>
      <c r="AI184" s="43" t="str">
        <f>IFERROR(VLOOKUP(B184,OBECaZSJaAM!A:F,6,0),"")</f>
        <v/>
      </c>
      <c r="AJ184" s="43" t="str">
        <f t="shared" si="23"/>
        <v>katC</v>
      </c>
      <c r="AK184" s="43" t="str">
        <f t="shared" si="30"/>
        <v>N</v>
      </c>
      <c r="AL184" s="43" t="str">
        <f t="shared" si="31"/>
        <v>N</v>
      </c>
      <c r="AM184" s="43">
        <f>(COUNTIFS(OBECaZSJaAM!AG:AG,"A",OBECaZSJaAM!Y:Y,D184))+(COUNTIFS(OBECaZSJaAM!AH:AH,"A",OBECaZSJaAM!Y:Y,D184))-((COUNTIFS(OBECaZSJaAM!AG:AG,"A",OBECaZSJaAM!AI:AI,"OBAM",OBECaZSJaAM!Y:Y,zdroj!D184)+(COUNTIFS(OBECaZSJaAM!AG:AG,"A",OBECaZSJaAM!AI:AI,"OSTAM",OBECaZSJaAM!Y:Y,zdroj!D184)))+(COUNTIFS(OBECaZSJaAM!AH:AH,"A",OBECaZSJaAM!AI:AI,"OBAM",OBECaZSJaAM!Y:Y,zdroj!D184)+(COUNTIFS(OBECaZSJaAM!AH:AH,"A",OBECaZSJaAM!AI:AI,"OSTAM",OBECaZSJaAM!Y:Y,zdroj!D184))))</f>
        <v>0</v>
      </c>
      <c r="AN184" s="43" t="str">
        <f t="shared" si="24"/>
        <v>NEPOKRYTA VĚTŠINA SEAM</v>
      </c>
      <c r="AO184" s="43" t="str">
        <f t="shared" si="32"/>
        <v>katC</v>
      </c>
    </row>
    <row r="185" spans="1:41" x14ac:dyDescent="0.25">
      <c r="A185" s="43">
        <v>10</v>
      </c>
      <c r="B185" s="43" t="s">
        <v>713</v>
      </c>
      <c r="C185" s="43">
        <v>181803</v>
      </c>
      <c r="D185" s="43" t="s">
        <v>714</v>
      </c>
      <c r="E185" s="43" t="s">
        <v>462</v>
      </c>
      <c r="F185" s="43" t="s">
        <v>224</v>
      </c>
      <c r="G185">
        <v>22</v>
      </c>
      <c r="H185">
        <v>7</v>
      </c>
      <c r="I185">
        <v>0</v>
      </c>
      <c r="J185">
        <v>14</v>
      </c>
      <c r="K185">
        <v>8</v>
      </c>
      <c r="L185" s="43">
        <f>(COUNTIFS(OBECaZSJaAM!AG:AG,"A",OBECaZSJaAM!AJ:AJ,"ZPŮSOBILÉ",OBECaZSJaAM!Y:Y,zdroj!D185))+(COUNTIFS(OBECaZSJaAM!AH:AH,"A",OBECaZSJaAM!AJ:AJ,"ZPŮSOBILÉ",OBECaZSJaAM!Y:Y,zdroj!D185))</f>
        <v>0</v>
      </c>
      <c r="M185" s="43">
        <f>COUNTIFS(OBECaZSJaAM!AG:AG,"A",OBECaZSJaAM!AJ:AJ,"ZPŮSOBILÉ",OBECaZSJaAM!Y:Y,zdroj!D185)</f>
        <v>0</v>
      </c>
      <c r="N185" s="43">
        <f>COUNTIFS(OBECaZSJaAM!AH:AH,"A",OBECaZSJaAM!AJ:AJ,"ZPŮSOBILÉ",OBECaZSJaAM!Y:Y,zdroj!D185)</f>
        <v>0</v>
      </c>
      <c r="O185" s="43">
        <f t="shared" si="25"/>
        <v>0</v>
      </c>
      <c r="P185" s="43">
        <f t="shared" si="26"/>
        <v>0</v>
      </c>
      <c r="Q185" s="43">
        <f t="shared" si="27"/>
        <v>0</v>
      </c>
      <c r="R185" s="43">
        <f>COUNTIFS(OBECaZSJaAM!AG:AG,"A",OBECaZSJaAM!Y:Y,D185,OBECaZSJaAM!AI:AI,"*OBAM*")</f>
        <v>0</v>
      </c>
      <c r="S185" s="43">
        <f>COUNTIFS(OBECaZSJaAM!AG:AG,"A",OBECaZSJaAM!Y:Y,D185,OBECaZSJaAM!AI:AI,"*POAM*")</f>
        <v>0</v>
      </c>
      <c r="T185" s="43">
        <f>COUNTIFS(OBECaZSJaAM!AG:AG,"A",OBECaZSJaAM!Y:Y,D185,OBECaZSJaAM!AI:AI,"*OVMAM*")</f>
        <v>0</v>
      </c>
      <c r="U185" s="43">
        <f>COUNTIFS(OBECaZSJaAM!AG:AG,"A",OBECaZSJaAM!Y:Y,D185,OBECaZSJaAM!AI:AI,"*SOCAM*")</f>
        <v>0</v>
      </c>
      <c r="V185" s="43">
        <f>COUNTIFS(OBECaZSJaAM!AH:AH,"A",OBECaZSJaAM!Y:Y,D185,OBECaZSJaAM!AI:AI,"*OBAM*")</f>
        <v>0</v>
      </c>
      <c r="W185" s="43">
        <f>COUNTIFS(OBECaZSJaAM!AH:AH,"A",OBECaZSJaAM!Y:Y,D185,OBECaZSJaAM!AI:AI,"*POAM*")</f>
        <v>0</v>
      </c>
      <c r="X185" s="43">
        <f>COUNTIFS(OBECaZSJaAM!AH:AH,"A",OBECaZSJaAM!Y:Y,D185,OBECaZSJaAM!AI:AI,"*OVMAM*")</f>
        <v>0</v>
      </c>
      <c r="Y185" s="43">
        <f>COUNTIFS(OBECaZSJaAM!AH:AH,"A",OBECaZSJaAM!Y:Y,D185,OBECaZSJaAM!AI:AI,"*SOCAM*")</f>
        <v>0</v>
      </c>
      <c r="Z185" s="46">
        <f t="shared" si="22"/>
        <v>31.82</v>
      </c>
      <c r="AA185" s="46">
        <f t="shared" si="28"/>
        <v>0</v>
      </c>
      <c r="AB185" s="43">
        <f>VLOOKUP(D185,OBECaZSJaAM!K:T,10,0)</f>
        <v>0</v>
      </c>
      <c r="AC185" s="43" t="str">
        <f t="shared" si="29"/>
        <v>0</v>
      </c>
      <c r="AD185" s="43">
        <f>VLOOKUP(D185,OBECaZSJaAM!K:V,12,0)</f>
        <v>0</v>
      </c>
      <c r="AE185" s="43">
        <f>VLOOKUP(D185,OBECaZSJaAM!K:W,13,0)</f>
        <v>0</v>
      </c>
      <c r="AF185" s="43">
        <f>(COUNTIFS(OBECaZSJaAM!AG:AG,"A",OBECaZSJaAM!Y:Y,D185,OBECaZSJaAM!AI:AI,"*OBAM*"))+(COUNTIFS(OBECaZSJaAM!AH:AH,"A",OBECaZSJaAM!Y:Y,D185,OBECaZSJaAM!AI:AI,"*OBAM*"))</f>
        <v>0</v>
      </c>
      <c r="AG185" s="43">
        <f>COUNTIFS(OBECaZSJaAM!AG:AG,"A",OBECaZSJaAM!Y:Y,D185,OBECaZSJaAM!AI:AI,"*POAM*")+(COUNTIFS(OBECaZSJaAM!AH:AH,"A",OBECaZSJaAM!Y:Y,D185,OBECaZSJaAM!AI:AI,"*POAM*"))+(COUNTIFS(OBECaZSJaAM!AG:AG,"A",OBECaZSJaAM!Y:Y,D185,OBECaZSJaAM!AI:AI,"*OVMAM*")+(COUNTIFS(OBECaZSJaAM!AH:AH,"A",OBECaZSJaAM!Y:Y,D185,OBECaZSJaAM!AI:AI,"*OVMAM*"))+COUNTIFS(OBECaZSJaAM!AG:AG,"A",OBECaZSJaAM!Y:Y,D185,OBECaZSJaAM!AI:AI,"*SOCAM*")+(COUNTIFS(OBECaZSJaAM!AH:AH,"A",OBECaZSJaAM!Y:Y,D185,OBECaZSJaAM!AI:AI,"*SOCAM*")))</f>
        <v>0</v>
      </c>
      <c r="AH185" s="43">
        <f>(VLOOKUP(D185,OBECaZSJaAM!K:O,5,0))</f>
        <v>0</v>
      </c>
      <c r="AI185" s="43" t="str">
        <f>IFERROR(VLOOKUP(B185,OBECaZSJaAM!A:F,6,0),"")</f>
        <v/>
      </c>
      <c r="AJ185" s="43" t="str">
        <f t="shared" si="23"/>
        <v>katA</v>
      </c>
      <c r="AK185" s="43" t="str">
        <f t="shared" si="30"/>
        <v>N</v>
      </c>
      <c r="AL185" s="43" t="str">
        <f t="shared" si="31"/>
        <v>N</v>
      </c>
      <c r="AM185" s="43">
        <f>(COUNTIFS(OBECaZSJaAM!AG:AG,"A",OBECaZSJaAM!Y:Y,D185))+(COUNTIFS(OBECaZSJaAM!AH:AH,"A",OBECaZSJaAM!Y:Y,D185))-((COUNTIFS(OBECaZSJaAM!AG:AG,"A",OBECaZSJaAM!AI:AI,"OBAM",OBECaZSJaAM!Y:Y,zdroj!D185)+(COUNTIFS(OBECaZSJaAM!AG:AG,"A",OBECaZSJaAM!AI:AI,"OSTAM",OBECaZSJaAM!Y:Y,zdroj!D185)))+(COUNTIFS(OBECaZSJaAM!AH:AH,"A",OBECaZSJaAM!AI:AI,"OBAM",OBECaZSJaAM!Y:Y,zdroj!D185)+(COUNTIFS(OBECaZSJaAM!AH:AH,"A",OBECaZSJaAM!AI:AI,"OSTAM",OBECaZSJaAM!Y:Y,zdroj!D185))))</f>
        <v>0</v>
      </c>
      <c r="AN185" s="43" t="str">
        <f t="shared" si="24"/>
        <v>NEPOKRYTA VĚTŠINA SEAM</v>
      </c>
      <c r="AO185" s="43" t="str">
        <f t="shared" si="32"/>
        <v>katA</v>
      </c>
    </row>
    <row r="186" spans="1:41" x14ac:dyDescent="0.25">
      <c r="A186" s="43">
        <v>10</v>
      </c>
      <c r="B186" s="43" t="s">
        <v>715</v>
      </c>
      <c r="C186" s="43">
        <v>198706</v>
      </c>
      <c r="D186" s="43" t="s">
        <v>716</v>
      </c>
      <c r="E186" s="43" t="s">
        <v>462</v>
      </c>
      <c r="F186" s="43" t="s">
        <v>226</v>
      </c>
      <c r="G186">
        <v>36</v>
      </c>
      <c r="H186">
        <v>19</v>
      </c>
      <c r="I186">
        <v>19</v>
      </c>
      <c r="J186">
        <v>33</v>
      </c>
      <c r="K186">
        <v>3</v>
      </c>
      <c r="L186" s="43">
        <f>(COUNTIFS(OBECaZSJaAM!AG:AG,"A",OBECaZSJaAM!AJ:AJ,"ZPŮSOBILÉ",OBECaZSJaAM!Y:Y,zdroj!D186))+(COUNTIFS(OBECaZSJaAM!AH:AH,"A",OBECaZSJaAM!AJ:AJ,"ZPŮSOBILÉ",OBECaZSJaAM!Y:Y,zdroj!D186))</f>
        <v>0</v>
      </c>
      <c r="M186" s="43">
        <f>COUNTIFS(OBECaZSJaAM!AG:AG,"A",OBECaZSJaAM!AJ:AJ,"ZPŮSOBILÉ",OBECaZSJaAM!Y:Y,zdroj!D186)</f>
        <v>0</v>
      </c>
      <c r="N186" s="43">
        <f>COUNTIFS(OBECaZSJaAM!AH:AH,"A",OBECaZSJaAM!AJ:AJ,"ZPŮSOBILÉ",OBECaZSJaAM!Y:Y,zdroj!D186)</f>
        <v>0</v>
      </c>
      <c r="O186" s="43">
        <f t="shared" si="25"/>
        <v>0</v>
      </c>
      <c r="P186" s="43">
        <f t="shared" si="26"/>
        <v>0</v>
      </c>
      <c r="Q186" s="43">
        <f t="shared" si="27"/>
        <v>0</v>
      </c>
      <c r="R186" s="43">
        <f>COUNTIFS(OBECaZSJaAM!AG:AG,"A",OBECaZSJaAM!Y:Y,D186,OBECaZSJaAM!AI:AI,"*OBAM*")</f>
        <v>0</v>
      </c>
      <c r="S186" s="43">
        <f>COUNTIFS(OBECaZSJaAM!AG:AG,"A",OBECaZSJaAM!Y:Y,D186,OBECaZSJaAM!AI:AI,"*POAM*")</f>
        <v>0</v>
      </c>
      <c r="T186" s="43">
        <f>COUNTIFS(OBECaZSJaAM!AG:AG,"A",OBECaZSJaAM!Y:Y,D186,OBECaZSJaAM!AI:AI,"*OVMAM*")</f>
        <v>0</v>
      </c>
      <c r="U186" s="43">
        <f>COUNTIFS(OBECaZSJaAM!AG:AG,"A",OBECaZSJaAM!Y:Y,D186,OBECaZSJaAM!AI:AI,"*SOCAM*")</f>
        <v>0</v>
      </c>
      <c r="V186" s="43">
        <f>COUNTIFS(OBECaZSJaAM!AH:AH,"A",OBECaZSJaAM!Y:Y,D186,OBECaZSJaAM!AI:AI,"*OBAM*")</f>
        <v>0</v>
      </c>
      <c r="W186" s="43">
        <f>COUNTIFS(OBECaZSJaAM!AH:AH,"A",OBECaZSJaAM!Y:Y,D186,OBECaZSJaAM!AI:AI,"*POAM*")</f>
        <v>0</v>
      </c>
      <c r="X186" s="43">
        <f>COUNTIFS(OBECaZSJaAM!AH:AH,"A",OBECaZSJaAM!Y:Y,D186,OBECaZSJaAM!AI:AI,"*OVMAM*")</f>
        <v>0</v>
      </c>
      <c r="Y186" s="43">
        <f>COUNTIFS(OBECaZSJaAM!AH:AH,"A",OBECaZSJaAM!Y:Y,D186,OBECaZSJaAM!AI:AI,"*SOCAM*")</f>
        <v>0</v>
      </c>
      <c r="Z186" s="46">
        <f t="shared" si="22"/>
        <v>52.78</v>
      </c>
      <c r="AA186" s="46">
        <f t="shared" si="28"/>
        <v>52.78</v>
      </c>
      <c r="AB186" s="43">
        <f>VLOOKUP(D186,OBECaZSJaAM!K:T,10,0)</f>
        <v>0</v>
      </c>
      <c r="AC186" s="43" t="str">
        <f t="shared" si="29"/>
        <v>0</v>
      </c>
      <c r="AD186" s="43">
        <f>VLOOKUP(D186,OBECaZSJaAM!K:V,12,0)</f>
        <v>0</v>
      </c>
      <c r="AE186" s="43">
        <f>VLOOKUP(D186,OBECaZSJaAM!K:W,13,0)</f>
        <v>0</v>
      </c>
      <c r="AF186" s="43">
        <f>(COUNTIFS(OBECaZSJaAM!AG:AG,"A",OBECaZSJaAM!Y:Y,D186,OBECaZSJaAM!AI:AI,"*OBAM*"))+(COUNTIFS(OBECaZSJaAM!AH:AH,"A",OBECaZSJaAM!Y:Y,D186,OBECaZSJaAM!AI:AI,"*OBAM*"))</f>
        <v>0</v>
      </c>
      <c r="AG186" s="43">
        <f>COUNTIFS(OBECaZSJaAM!AG:AG,"A",OBECaZSJaAM!Y:Y,D186,OBECaZSJaAM!AI:AI,"*POAM*")+(COUNTIFS(OBECaZSJaAM!AH:AH,"A",OBECaZSJaAM!Y:Y,D186,OBECaZSJaAM!AI:AI,"*POAM*"))+(COUNTIFS(OBECaZSJaAM!AG:AG,"A",OBECaZSJaAM!Y:Y,D186,OBECaZSJaAM!AI:AI,"*OVMAM*")+(COUNTIFS(OBECaZSJaAM!AH:AH,"A",OBECaZSJaAM!Y:Y,D186,OBECaZSJaAM!AI:AI,"*OVMAM*"))+COUNTIFS(OBECaZSJaAM!AG:AG,"A",OBECaZSJaAM!Y:Y,D186,OBECaZSJaAM!AI:AI,"*SOCAM*")+(COUNTIFS(OBECaZSJaAM!AH:AH,"A",OBECaZSJaAM!Y:Y,D186,OBECaZSJaAM!AI:AI,"*SOCAM*")))</f>
        <v>0</v>
      </c>
      <c r="AH186" s="43">
        <f>(VLOOKUP(D186,OBECaZSJaAM!K:O,5,0))</f>
        <v>0</v>
      </c>
      <c r="AI186" s="43" t="str">
        <f>IFERROR(VLOOKUP(B186,OBECaZSJaAM!A:F,6,0),"")</f>
        <v/>
      </c>
      <c r="AJ186" s="43" t="str">
        <f t="shared" si="23"/>
        <v>katC</v>
      </c>
      <c r="AK186" s="43" t="str">
        <f t="shared" si="30"/>
        <v>N</v>
      </c>
      <c r="AL186" s="43" t="str">
        <f t="shared" si="31"/>
        <v>N</v>
      </c>
      <c r="AM186" s="43">
        <f>(COUNTIFS(OBECaZSJaAM!AG:AG,"A",OBECaZSJaAM!Y:Y,D186))+(COUNTIFS(OBECaZSJaAM!AH:AH,"A",OBECaZSJaAM!Y:Y,D186))-((COUNTIFS(OBECaZSJaAM!AG:AG,"A",OBECaZSJaAM!AI:AI,"OBAM",OBECaZSJaAM!Y:Y,zdroj!D186)+(COUNTIFS(OBECaZSJaAM!AG:AG,"A",OBECaZSJaAM!AI:AI,"OSTAM",OBECaZSJaAM!Y:Y,zdroj!D186)))+(COUNTIFS(OBECaZSJaAM!AH:AH,"A",OBECaZSJaAM!AI:AI,"OBAM",OBECaZSJaAM!Y:Y,zdroj!D186)+(COUNTIFS(OBECaZSJaAM!AH:AH,"A",OBECaZSJaAM!AI:AI,"OSTAM",OBECaZSJaAM!Y:Y,zdroj!D186))))</f>
        <v>0</v>
      </c>
      <c r="AN186" s="43" t="str">
        <f t="shared" si="24"/>
        <v>NEPOKRYTA VĚTŠINA SEAM</v>
      </c>
      <c r="AO186" s="43" t="str">
        <f t="shared" si="32"/>
        <v>katC</v>
      </c>
    </row>
    <row r="187" spans="1:41" x14ac:dyDescent="0.25">
      <c r="A187" s="43">
        <v>10</v>
      </c>
      <c r="B187" s="43" t="s">
        <v>715</v>
      </c>
      <c r="C187" s="43">
        <v>14265</v>
      </c>
      <c r="D187" s="43" t="s">
        <v>717</v>
      </c>
      <c r="E187" s="43" t="s">
        <v>462</v>
      </c>
      <c r="F187" s="43" t="s">
        <v>231</v>
      </c>
      <c r="G187">
        <v>35</v>
      </c>
      <c r="H187">
        <v>14</v>
      </c>
      <c r="I187">
        <v>14</v>
      </c>
      <c r="J187">
        <v>34</v>
      </c>
      <c r="K187">
        <v>1</v>
      </c>
      <c r="L187" s="43">
        <f>(COUNTIFS(OBECaZSJaAM!AG:AG,"A",OBECaZSJaAM!AJ:AJ,"ZPŮSOBILÉ",OBECaZSJaAM!Y:Y,zdroj!D187))+(COUNTIFS(OBECaZSJaAM!AH:AH,"A",OBECaZSJaAM!AJ:AJ,"ZPŮSOBILÉ",OBECaZSJaAM!Y:Y,zdroj!D187))</f>
        <v>0</v>
      </c>
      <c r="M187" s="43">
        <f>COUNTIFS(OBECaZSJaAM!AG:AG,"A",OBECaZSJaAM!AJ:AJ,"ZPŮSOBILÉ",OBECaZSJaAM!Y:Y,zdroj!D187)</f>
        <v>0</v>
      </c>
      <c r="N187" s="43">
        <f>COUNTIFS(OBECaZSJaAM!AH:AH,"A",OBECaZSJaAM!AJ:AJ,"ZPŮSOBILÉ",OBECaZSJaAM!Y:Y,zdroj!D187)</f>
        <v>0</v>
      </c>
      <c r="O187" s="43">
        <f t="shared" si="25"/>
        <v>0</v>
      </c>
      <c r="P187" s="43">
        <f t="shared" si="26"/>
        <v>0</v>
      </c>
      <c r="Q187" s="43">
        <f t="shared" si="27"/>
        <v>0</v>
      </c>
      <c r="R187" s="43">
        <f>COUNTIFS(OBECaZSJaAM!AG:AG,"A",OBECaZSJaAM!Y:Y,D187,OBECaZSJaAM!AI:AI,"*OBAM*")</f>
        <v>0</v>
      </c>
      <c r="S187" s="43">
        <f>COUNTIFS(OBECaZSJaAM!AG:AG,"A",OBECaZSJaAM!Y:Y,D187,OBECaZSJaAM!AI:AI,"*POAM*")</f>
        <v>0</v>
      </c>
      <c r="T187" s="43">
        <f>COUNTIFS(OBECaZSJaAM!AG:AG,"A",OBECaZSJaAM!Y:Y,D187,OBECaZSJaAM!AI:AI,"*OVMAM*")</f>
        <v>0</v>
      </c>
      <c r="U187" s="43">
        <f>COUNTIFS(OBECaZSJaAM!AG:AG,"A",OBECaZSJaAM!Y:Y,D187,OBECaZSJaAM!AI:AI,"*SOCAM*")</f>
        <v>0</v>
      </c>
      <c r="V187" s="43">
        <f>COUNTIFS(OBECaZSJaAM!AH:AH,"A",OBECaZSJaAM!Y:Y,D187,OBECaZSJaAM!AI:AI,"*OBAM*")</f>
        <v>0</v>
      </c>
      <c r="W187" s="43">
        <f>COUNTIFS(OBECaZSJaAM!AH:AH,"A",OBECaZSJaAM!Y:Y,D187,OBECaZSJaAM!AI:AI,"*POAM*")</f>
        <v>0</v>
      </c>
      <c r="X187" s="43">
        <f>COUNTIFS(OBECaZSJaAM!AH:AH,"A",OBECaZSJaAM!Y:Y,D187,OBECaZSJaAM!AI:AI,"*OVMAM*")</f>
        <v>0</v>
      </c>
      <c r="Y187" s="43">
        <f>COUNTIFS(OBECaZSJaAM!AH:AH,"A",OBECaZSJaAM!Y:Y,D187,OBECaZSJaAM!AI:AI,"*SOCAM*")</f>
        <v>0</v>
      </c>
      <c r="Z187" s="46">
        <f t="shared" si="22"/>
        <v>40</v>
      </c>
      <c r="AA187" s="46">
        <f t="shared" si="28"/>
        <v>40</v>
      </c>
      <c r="AB187" s="43">
        <f>VLOOKUP(D187,OBECaZSJaAM!K:T,10,0)</f>
        <v>0</v>
      </c>
      <c r="AC187" s="43" t="str">
        <f t="shared" si="29"/>
        <v>0</v>
      </c>
      <c r="AD187" s="43">
        <f>VLOOKUP(D187,OBECaZSJaAM!K:V,12,0)</f>
        <v>0</v>
      </c>
      <c r="AE187" s="43">
        <f>VLOOKUP(D187,OBECaZSJaAM!K:W,13,0)</f>
        <v>0</v>
      </c>
      <c r="AF187" s="43">
        <f>(COUNTIFS(OBECaZSJaAM!AG:AG,"A",OBECaZSJaAM!Y:Y,D187,OBECaZSJaAM!AI:AI,"*OBAM*"))+(COUNTIFS(OBECaZSJaAM!AH:AH,"A",OBECaZSJaAM!Y:Y,D187,OBECaZSJaAM!AI:AI,"*OBAM*"))</f>
        <v>0</v>
      </c>
      <c r="AG187" s="43">
        <f>COUNTIFS(OBECaZSJaAM!AG:AG,"A",OBECaZSJaAM!Y:Y,D187,OBECaZSJaAM!AI:AI,"*POAM*")+(COUNTIFS(OBECaZSJaAM!AH:AH,"A",OBECaZSJaAM!Y:Y,D187,OBECaZSJaAM!AI:AI,"*POAM*"))+(COUNTIFS(OBECaZSJaAM!AG:AG,"A",OBECaZSJaAM!Y:Y,D187,OBECaZSJaAM!AI:AI,"*OVMAM*")+(COUNTIFS(OBECaZSJaAM!AH:AH,"A",OBECaZSJaAM!Y:Y,D187,OBECaZSJaAM!AI:AI,"*OVMAM*"))+COUNTIFS(OBECaZSJaAM!AG:AG,"A",OBECaZSJaAM!Y:Y,D187,OBECaZSJaAM!AI:AI,"*SOCAM*")+(COUNTIFS(OBECaZSJaAM!AH:AH,"A",OBECaZSJaAM!Y:Y,D187,OBECaZSJaAM!AI:AI,"*SOCAM*")))</f>
        <v>0</v>
      </c>
      <c r="AH187" s="43">
        <f>(VLOOKUP(D187,OBECaZSJaAM!K:O,5,0))</f>
        <v>0</v>
      </c>
      <c r="AI187" s="43" t="str">
        <f>IFERROR(VLOOKUP(B187,OBECaZSJaAM!A:F,6,0),"")</f>
        <v/>
      </c>
      <c r="AJ187" s="43" t="str">
        <f t="shared" si="23"/>
        <v>katB</v>
      </c>
      <c r="AK187" s="43" t="str">
        <f t="shared" si="30"/>
        <v>N</v>
      </c>
      <c r="AL187" s="43" t="str">
        <f t="shared" si="31"/>
        <v>N</v>
      </c>
      <c r="AM187" s="43">
        <f>(COUNTIFS(OBECaZSJaAM!AG:AG,"A",OBECaZSJaAM!Y:Y,D187))+(COUNTIFS(OBECaZSJaAM!AH:AH,"A",OBECaZSJaAM!Y:Y,D187))-((COUNTIFS(OBECaZSJaAM!AG:AG,"A",OBECaZSJaAM!AI:AI,"OBAM",OBECaZSJaAM!Y:Y,zdroj!D187)+(COUNTIFS(OBECaZSJaAM!AG:AG,"A",OBECaZSJaAM!AI:AI,"OSTAM",OBECaZSJaAM!Y:Y,zdroj!D187)))+(COUNTIFS(OBECaZSJaAM!AH:AH,"A",OBECaZSJaAM!AI:AI,"OBAM",OBECaZSJaAM!Y:Y,zdroj!D187)+(COUNTIFS(OBECaZSJaAM!AH:AH,"A",OBECaZSJaAM!AI:AI,"OSTAM",OBECaZSJaAM!Y:Y,zdroj!D187))))</f>
        <v>0</v>
      </c>
      <c r="AN187" s="43" t="str">
        <f t="shared" si="24"/>
        <v>NEPOKRYTA VĚTŠINA SEAM</v>
      </c>
      <c r="AO187" s="43" t="str">
        <f t="shared" si="32"/>
        <v>katB</v>
      </c>
    </row>
    <row r="188" spans="1:41" x14ac:dyDescent="0.25">
      <c r="A188" s="43">
        <v>10</v>
      </c>
      <c r="B188" s="43" t="s">
        <v>715</v>
      </c>
      <c r="C188" s="43">
        <v>38431</v>
      </c>
      <c r="D188" s="43" t="s">
        <v>718</v>
      </c>
      <c r="E188" s="43" t="s">
        <v>462</v>
      </c>
      <c r="F188" s="43" t="s">
        <v>224</v>
      </c>
      <c r="G188">
        <v>76</v>
      </c>
      <c r="H188">
        <v>13</v>
      </c>
      <c r="I188">
        <v>0</v>
      </c>
      <c r="J188">
        <v>69</v>
      </c>
      <c r="K188">
        <v>7</v>
      </c>
      <c r="L188" s="43">
        <f>(COUNTIFS(OBECaZSJaAM!AG:AG,"A",OBECaZSJaAM!AJ:AJ,"ZPŮSOBILÉ",OBECaZSJaAM!Y:Y,zdroj!D188))+(COUNTIFS(OBECaZSJaAM!AH:AH,"A",OBECaZSJaAM!AJ:AJ,"ZPŮSOBILÉ",OBECaZSJaAM!Y:Y,zdroj!D188))</f>
        <v>0</v>
      </c>
      <c r="M188" s="43">
        <f>COUNTIFS(OBECaZSJaAM!AG:AG,"A",OBECaZSJaAM!AJ:AJ,"ZPŮSOBILÉ",OBECaZSJaAM!Y:Y,zdroj!D188)</f>
        <v>0</v>
      </c>
      <c r="N188" s="43">
        <f>COUNTIFS(OBECaZSJaAM!AH:AH,"A",OBECaZSJaAM!AJ:AJ,"ZPŮSOBILÉ",OBECaZSJaAM!Y:Y,zdroj!D188)</f>
        <v>0</v>
      </c>
      <c r="O188" s="43">
        <f t="shared" si="25"/>
        <v>0</v>
      </c>
      <c r="P188" s="43">
        <f t="shared" si="26"/>
        <v>0</v>
      </c>
      <c r="Q188" s="43">
        <f t="shared" si="27"/>
        <v>0</v>
      </c>
      <c r="R188" s="43">
        <f>COUNTIFS(OBECaZSJaAM!AG:AG,"A",OBECaZSJaAM!Y:Y,D188,OBECaZSJaAM!AI:AI,"*OBAM*")</f>
        <v>0</v>
      </c>
      <c r="S188" s="43">
        <f>COUNTIFS(OBECaZSJaAM!AG:AG,"A",OBECaZSJaAM!Y:Y,D188,OBECaZSJaAM!AI:AI,"*POAM*")</f>
        <v>0</v>
      </c>
      <c r="T188" s="43">
        <f>COUNTIFS(OBECaZSJaAM!AG:AG,"A",OBECaZSJaAM!Y:Y,D188,OBECaZSJaAM!AI:AI,"*OVMAM*")</f>
        <v>0</v>
      </c>
      <c r="U188" s="43">
        <f>COUNTIFS(OBECaZSJaAM!AG:AG,"A",OBECaZSJaAM!Y:Y,D188,OBECaZSJaAM!AI:AI,"*SOCAM*")</f>
        <v>0</v>
      </c>
      <c r="V188" s="43">
        <f>COUNTIFS(OBECaZSJaAM!AH:AH,"A",OBECaZSJaAM!Y:Y,D188,OBECaZSJaAM!AI:AI,"*OBAM*")</f>
        <v>0</v>
      </c>
      <c r="W188" s="43">
        <f>COUNTIFS(OBECaZSJaAM!AH:AH,"A",OBECaZSJaAM!Y:Y,D188,OBECaZSJaAM!AI:AI,"*POAM*")</f>
        <v>0</v>
      </c>
      <c r="X188" s="43">
        <f>COUNTIFS(OBECaZSJaAM!AH:AH,"A",OBECaZSJaAM!Y:Y,D188,OBECaZSJaAM!AI:AI,"*OVMAM*")</f>
        <v>0</v>
      </c>
      <c r="Y188" s="43">
        <f>COUNTIFS(OBECaZSJaAM!AH:AH,"A",OBECaZSJaAM!Y:Y,D188,OBECaZSJaAM!AI:AI,"*SOCAM*")</f>
        <v>0</v>
      </c>
      <c r="Z188" s="46">
        <f t="shared" si="22"/>
        <v>17.11</v>
      </c>
      <c r="AA188" s="46">
        <f t="shared" si="28"/>
        <v>0</v>
      </c>
      <c r="AB188" s="43">
        <f>VLOOKUP(D188,OBECaZSJaAM!K:T,10,0)</f>
        <v>0</v>
      </c>
      <c r="AC188" s="43" t="str">
        <f t="shared" si="29"/>
        <v>0</v>
      </c>
      <c r="AD188" s="43">
        <f>VLOOKUP(D188,OBECaZSJaAM!K:V,12,0)</f>
        <v>0</v>
      </c>
      <c r="AE188" s="43">
        <f>VLOOKUP(D188,OBECaZSJaAM!K:W,13,0)</f>
        <v>0</v>
      </c>
      <c r="AF188" s="43">
        <f>(COUNTIFS(OBECaZSJaAM!AG:AG,"A",OBECaZSJaAM!Y:Y,D188,OBECaZSJaAM!AI:AI,"*OBAM*"))+(COUNTIFS(OBECaZSJaAM!AH:AH,"A",OBECaZSJaAM!Y:Y,D188,OBECaZSJaAM!AI:AI,"*OBAM*"))</f>
        <v>0</v>
      </c>
      <c r="AG188" s="43">
        <f>COUNTIFS(OBECaZSJaAM!AG:AG,"A",OBECaZSJaAM!Y:Y,D188,OBECaZSJaAM!AI:AI,"*POAM*")+(COUNTIFS(OBECaZSJaAM!AH:AH,"A",OBECaZSJaAM!Y:Y,D188,OBECaZSJaAM!AI:AI,"*POAM*"))+(COUNTIFS(OBECaZSJaAM!AG:AG,"A",OBECaZSJaAM!Y:Y,D188,OBECaZSJaAM!AI:AI,"*OVMAM*")+(COUNTIFS(OBECaZSJaAM!AH:AH,"A",OBECaZSJaAM!Y:Y,D188,OBECaZSJaAM!AI:AI,"*OVMAM*"))+COUNTIFS(OBECaZSJaAM!AG:AG,"A",OBECaZSJaAM!Y:Y,D188,OBECaZSJaAM!AI:AI,"*SOCAM*")+(COUNTIFS(OBECaZSJaAM!AH:AH,"A",OBECaZSJaAM!Y:Y,D188,OBECaZSJaAM!AI:AI,"*SOCAM*")))</f>
        <v>0</v>
      </c>
      <c r="AH188" s="43">
        <f>(VLOOKUP(D188,OBECaZSJaAM!K:O,5,0))</f>
        <v>0</v>
      </c>
      <c r="AI188" s="43" t="str">
        <f>IFERROR(VLOOKUP(B188,OBECaZSJaAM!A:F,6,0),"")</f>
        <v/>
      </c>
      <c r="AJ188" s="43" t="str">
        <f t="shared" si="23"/>
        <v>katA</v>
      </c>
      <c r="AK188" s="43" t="str">
        <f t="shared" si="30"/>
        <v>N</v>
      </c>
      <c r="AL188" s="43" t="str">
        <f t="shared" si="31"/>
        <v>N</v>
      </c>
      <c r="AM188" s="43">
        <f>(COUNTIFS(OBECaZSJaAM!AG:AG,"A",OBECaZSJaAM!Y:Y,D188))+(COUNTIFS(OBECaZSJaAM!AH:AH,"A",OBECaZSJaAM!Y:Y,D188))-((COUNTIFS(OBECaZSJaAM!AG:AG,"A",OBECaZSJaAM!AI:AI,"OBAM",OBECaZSJaAM!Y:Y,zdroj!D188)+(COUNTIFS(OBECaZSJaAM!AG:AG,"A",OBECaZSJaAM!AI:AI,"OSTAM",OBECaZSJaAM!Y:Y,zdroj!D188)))+(COUNTIFS(OBECaZSJaAM!AH:AH,"A",OBECaZSJaAM!AI:AI,"OBAM",OBECaZSJaAM!Y:Y,zdroj!D188)+(COUNTIFS(OBECaZSJaAM!AH:AH,"A",OBECaZSJaAM!AI:AI,"OSTAM",OBECaZSJaAM!Y:Y,zdroj!D188))))</f>
        <v>0</v>
      </c>
      <c r="AN188" s="43" t="str">
        <f t="shared" si="24"/>
        <v>NEPOKRYTA VĚTŠINA SEAM</v>
      </c>
      <c r="AO188" s="43" t="str">
        <f t="shared" si="32"/>
        <v>katA</v>
      </c>
    </row>
    <row r="189" spans="1:41" x14ac:dyDescent="0.25">
      <c r="A189" s="43">
        <v>10</v>
      </c>
      <c r="B189" s="43" t="s">
        <v>715</v>
      </c>
      <c r="C189" s="43">
        <v>14257</v>
      </c>
      <c r="D189" s="43" t="s">
        <v>719</v>
      </c>
      <c r="E189" s="43" t="s">
        <v>462</v>
      </c>
      <c r="F189" s="43" t="s">
        <v>225</v>
      </c>
      <c r="G189">
        <v>4</v>
      </c>
      <c r="H189">
        <v>0</v>
      </c>
      <c r="I189">
        <v>0</v>
      </c>
      <c r="J189">
        <v>4</v>
      </c>
      <c r="K189">
        <v>0</v>
      </c>
      <c r="L189" s="43">
        <f>(COUNTIFS(OBECaZSJaAM!AG:AG,"A",OBECaZSJaAM!AJ:AJ,"ZPŮSOBILÉ",OBECaZSJaAM!Y:Y,zdroj!D189))+(COUNTIFS(OBECaZSJaAM!AH:AH,"A",OBECaZSJaAM!AJ:AJ,"ZPŮSOBILÉ",OBECaZSJaAM!Y:Y,zdroj!D189))</f>
        <v>0</v>
      </c>
      <c r="M189" s="43">
        <f>COUNTIFS(OBECaZSJaAM!AG:AG,"A",OBECaZSJaAM!AJ:AJ,"ZPŮSOBILÉ",OBECaZSJaAM!Y:Y,zdroj!D189)</f>
        <v>0</v>
      </c>
      <c r="N189" s="43">
        <f>COUNTIFS(OBECaZSJaAM!AH:AH,"A",OBECaZSJaAM!AJ:AJ,"ZPŮSOBILÉ",OBECaZSJaAM!Y:Y,zdroj!D189)</f>
        <v>0</v>
      </c>
      <c r="O189" s="43">
        <f t="shared" si="25"/>
        <v>0</v>
      </c>
      <c r="P189" s="43">
        <f t="shared" si="26"/>
        <v>0</v>
      </c>
      <c r="Q189" s="43">
        <f t="shared" si="27"/>
        <v>0</v>
      </c>
      <c r="R189" s="43">
        <f>COUNTIFS(OBECaZSJaAM!AG:AG,"A",OBECaZSJaAM!Y:Y,D189,OBECaZSJaAM!AI:AI,"*OBAM*")</f>
        <v>0</v>
      </c>
      <c r="S189" s="43">
        <f>COUNTIFS(OBECaZSJaAM!AG:AG,"A",OBECaZSJaAM!Y:Y,D189,OBECaZSJaAM!AI:AI,"*POAM*")</f>
        <v>0</v>
      </c>
      <c r="T189" s="43">
        <f>COUNTIFS(OBECaZSJaAM!AG:AG,"A",OBECaZSJaAM!Y:Y,D189,OBECaZSJaAM!AI:AI,"*OVMAM*")</f>
        <v>0</v>
      </c>
      <c r="U189" s="43">
        <f>COUNTIFS(OBECaZSJaAM!AG:AG,"A",OBECaZSJaAM!Y:Y,D189,OBECaZSJaAM!AI:AI,"*SOCAM*")</f>
        <v>0</v>
      </c>
      <c r="V189" s="43">
        <f>COUNTIFS(OBECaZSJaAM!AH:AH,"A",OBECaZSJaAM!Y:Y,D189,OBECaZSJaAM!AI:AI,"*OBAM*")</f>
        <v>0</v>
      </c>
      <c r="W189" s="43">
        <f>COUNTIFS(OBECaZSJaAM!AH:AH,"A",OBECaZSJaAM!Y:Y,D189,OBECaZSJaAM!AI:AI,"*POAM*")</f>
        <v>0</v>
      </c>
      <c r="X189" s="43">
        <f>COUNTIFS(OBECaZSJaAM!AH:AH,"A",OBECaZSJaAM!Y:Y,D189,OBECaZSJaAM!AI:AI,"*OVMAM*")</f>
        <v>0</v>
      </c>
      <c r="Y189" s="43">
        <f>COUNTIFS(OBECaZSJaAM!AH:AH,"A",OBECaZSJaAM!Y:Y,D189,OBECaZSJaAM!AI:AI,"*SOCAM*")</f>
        <v>0</v>
      </c>
      <c r="Z189" s="46">
        <f t="shared" si="22"/>
        <v>0</v>
      </c>
      <c r="AA189" s="46">
        <f t="shared" si="28"/>
        <v>0</v>
      </c>
      <c r="AB189" s="43">
        <f>VLOOKUP(D189,OBECaZSJaAM!K:T,10,0)</f>
        <v>0</v>
      </c>
      <c r="AC189" s="43" t="str">
        <f t="shared" si="29"/>
        <v>0</v>
      </c>
      <c r="AD189" s="43">
        <f>VLOOKUP(D189,OBECaZSJaAM!K:V,12,0)</f>
        <v>0</v>
      </c>
      <c r="AE189" s="43">
        <f>VLOOKUP(D189,OBECaZSJaAM!K:W,13,0)</f>
        <v>0</v>
      </c>
      <c r="AF189" s="43">
        <f>(COUNTIFS(OBECaZSJaAM!AG:AG,"A",OBECaZSJaAM!Y:Y,D189,OBECaZSJaAM!AI:AI,"*OBAM*"))+(COUNTIFS(OBECaZSJaAM!AH:AH,"A",OBECaZSJaAM!Y:Y,D189,OBECaZSJaAM!AI:AI,"*OBAM*"))</f>
        <v>0</v>
      </c>
      <c r="AG189" s="43">
        <f>COUNTIFS(OBECaZSJaAM!AG:AG,"A",OBECaZSJaAM!Y:Y,D189,OBECaZSJaAM!AI:AI,"*POAM*")+(COUNTIFS(OBECaZSJaAM!AH:AH,"A",OBECaZSJaAM!Y:Y,D189,OBECaZSJaAM!AI:AI,"*POAM*"))+(COUNTIFS(OBECaZSJaAM!AG:AG,"A",OBECaZSJaAM!Y:Y,D189,OBECaZSJaAM!AI:AI,"*OVMAM*")+(COUNTIFS(OBECaZSJaAM!AH:AH,"A",OBECaZSJaAM!Y:Y,D189,OBECaZSJaAM!AI:AI,"*OVMAM*"))+COUNTIFS(OBECaZSJaAM!AG:AG,"A",OBECaZSJaAM!Y:Y,D189,OBECaZSJaAM!AI:AI,"*SOCAM*")+(COUNTIFS(OBECaZSJaAM!AH:AH,"A",OBECaZSJaAM!Y:Y,D189,OBECaZSJaAM!AI:AI,"*SOCAM*")))</f>
        <v>0</v>
      </c>
      <c r="AH189" s="43">
        <f>(VLOOKUP(D189,OBECaZSJaAM!K:O,5,0))</f>
        <v>0</v>
      </c>
      <c r="AI189" s="43" t="str">
        <f>IFERROR(VLOOKUP(B189,OBECaZSJaAM!A:F,6,0),"")</f>
        <v/>
      </c>
      <c r="AJ189" s="43" t="str">
        <f t="shared" si="23"/>
        <v>katA</v>
      </c>
      <c r="AK189" s="43" t="str">
        <f t="shared" si="30"/>
        <v>N</v>
      </c>
      <c r="AL189" s="43" t="str">
        <f t="shared" si="31"/>
        <v>N</v>
      </c>
      <c r="AM189" s="43">
        <f>(COUNTIFS(OBECaZSJaAM!AG:AG,"A",OBECaZSJaAM!Y:Y,D189))+(COUNTIFS(OBECaZSJaAM!AH:AH,"A",OBECaZSJaAM!Y:Y,D189))-((COUNTIFS(OBECaZSJaAM!AG:AG,"A",OBECaZSJaAM!AI:AI,"OBAM",OBECaZSJaAM!Y:Y,zdroj!D189)+(COUNTIFS(OBECaZSJaAM!AG:AG,"A",OBECaZSJaAM!AI:AI,"OSTAM",OBECaZSJaAM!Y:Y,zdroj!D189)))+(COUNTIFS(OBECaZSJaAM!AH:AH,"A",OBECaZSJaAM!AI:AI,"OBAM",OBECaZSJaAM!Y:Y,zdroj!D189)+(COUNTIFS(OBECaZSJaAM!AH:AH,"A",OBECaZSJaAM!AI:AI,"OSTAM",OBECaZSJaAM!Y:Y,zdroj!D189))))</f>
        <v>0</v>
      </c>
      <c r="AN189" s="43" t="str">
        <f t="shared" si="24"/>
        <v>NEPOKRYTA VĚTŠINA SEAM</v>
      </c>
      <c r="AO189" s="43" t="str">
        <f t="shared" si="32"/>
        <v>katA</v>
      </c>
    </row>
    <row r="190" spans="1:41" x14ac:dyDescent="0.25">
      <c r="A190" s="43">
        <v>10</v>
      </c>
      <c r="B190" s="43" t="s">
        <v>715</v>
      </c>
      <c r="C190" s="43">
        <v>164020</v>
      </c>
      <c r="D190" s="43" t="s">
        <v>720</v>
      </c>
      <c r="E190" s="43" t="s">
        <v>462</v>
      </c>
      <c r="F190" s="43" t="s">
        <v>224</v>
      </c>
      <c r="G190">
        <v>2</v>
      </c>
      <c r="H190">
        <v>1</v>
      </c>
      <c r="I190">
        <v>0</v>
      </c>
      <c r="J190">
        <v>1</v>
      </c>
      <c r="K190">
        <v>1</v>
      </c>
      <c r="L190" s="43">
        <f>(COUNTIFS(OBECaZSJaAM!AG:AG,"A",OBECaZSJaAM!AJ:AJ,"ZPŮSOBILÉ",OBECaZSJaAM!Y:Y,zdroj!D190))+(COUNTIFS(OBECaZSJaAM!AH:AH,"A",OBECaZSJaAM!AJ:AJ,"ZPŮSOBILÉ",OBECaZSJaAM!Y:Y,zdroj!D190))</f>
        <v>0</v>
      </c>
      <c r="M190" s="43">
        <f>COUNTIFS(OBECaZSJaAM!AG:AG,"A",OBECaZSJaAM!AJ:AJ,"ZPŮSOBILÉ",OBECaZSJaAM!Y:Y,zdroj!D190)</f>
        <v>0</v>
      </c>
      <c r="N190" s="43">
        <f>COUNTIFS(OBECaZSJaAM!AH:AH,"A",OBECaZSJaAM!AJ:AJ,"ZPŮSOBILÉ",OBECaZSJaAM!Y:Y,zdroj!D190)</f>
        <v>0</v>
      </c>
      <c r="O190" s="43">
        <f t="shared" si="25"/>
        <v>0</v>
      </c>
      <c r="P190" s="43">
        <f t="shared" si="26"/>
        <v>0</v>
      </c>
      <c r="Q190" s="43">
        <f t="shared" si="27"/>
        <v>0</v>
      </c>
      <c r="R190" s="43">
        <f>COUNTIFS(OBECaZSJaAM!AG:AG,"A",OBECaZSJaAM!Y:Y,D190,OBECaZSJaAM!AI:AI,"*OBAM*")</f>
        <v>0</v>
      </c>
      <c r="S190" s="43">
        <f>COUNTIFS(OBECaZSJaAM!AG:AG,"A",OBECaZSJaAM!Y:Y,D190,OBECaZSJaAM!AI:AI,"*POAM*")</f>
        <v>0</v>
      </c>
      <c r="T190" s="43">
        <f>COUNTIFS(OBECaZSJaAM!AG:AG,"A",OBECaZSJaAM!Y:Y,D190,OBECaZSJaAM!AI:AI,"*OVMAM*")</f>
        <v>0</v>
      </c>
      <c r="U190" s="43">
        <f>COUNTIFS(OBECaZSJaAM!AG:AG,"A",OBECaZSJaAM!Y:Y,D190,OBECaZSJaAM!AI:AI,"*SOCAM*")</f>
        <v>0</v>
      </c>
      <c r="V190" s="43">
        <f>COUNTIFS(OBECaZSJaAM!AH:AH,"A",OBECaZSJaAM!Y:Y,D190,OBECaZSJaAM!AI:AI,"*OBAM*")</f>
        <v>0</v>
      </c>
      <c r="W190" s="43">
        <f>COUNTIFS(OBECaZSJaAM!AH:AH,"A",OBECaZSJaAM!Y:Y,D190,OBECaZSJaAM!AI:AI,"*POAM*")</f>
        <v>0</v>
      </c>
      <c r="X190" s="43">
        <f>COUNTIFS(OBECaZSJaAM!AH:AH,"A",OBECaZSJaAM!Y:Y,D190,OBECaZSJaAM!AI:AI,"*OVMAM*")</f>
        <v>0</v>
      </c>
      <c r="Y190" s="43">
        <f>COUNTIFS(OBECaZSJaAM!AH:AH,"A",OBECaZSJaAM!Y:Y,D190,OBECaZSJaAM!AI:AI,"*SOCAM*")</f>
        <v>0</v>
      </c>
      <c r="Z190" s="46">
        <f t="shared" si="22"/>
        <v>50</v>
      </c>
      <c r="AA190" s="46">
        <f t="shared" si="28"/>
        <v>0</v>
      </c>
      <c r="AB190" s="43">
        <f>VLOOKUP(D190,OBECaZSJaAM!K:T,10,0)</f>
        <v>0</v>
      </c>
      <c r="AC190" s="43" t="str">
        <f t="shared" si="29"/>
        <v>0</v>
      </c>
      <c r="AD190" s="43">
        <f>VLOOKUP(D190,OBECaZSJaAM!K:V,12,0)</f>
        <v>0</v>
      </c>
      <c r="AE190" s="43">
        <f>VLOOKUP(D190,OBECaZSJaAM!K:W,13,0)</f>
        <v>0</v>
      </c>
      <c r="AF190" s="43">
        <f>(COUNTIFS(OBECaZSJaAM!AG:AG,"A",OBECaZSJaAM!Y:Y,D190,OBECaZSJaAM!AI:AI,"*OBAM*"))+(COUNTIFS(OBECaZSJaAM!AH:AH,"A",OBECaZSJaAM!Y:Y,D190,OBECaZSJaAM!AI:AI,"*OBAM*"))</f>
        <v>0</v>
      </c>
      <c r="AG190" s="43">
        <f>COUNTIFS(OBECaZSJaAM!AG:AG,"A",OBECaZSJaAM!Y:Y,D190,OBECaZSJaAM!AI:AI,"*POAM*")+(COUNTIFS(OBECaZSJaAM!AH:AH,"A",OBECaZSJaAM!Y:Y,D190,OBECaZSJaAM!AI:AI,"*POAM*"))+(COUNTIFS(OBECaZSJaAM!AG:AG,"A",OBECaZSJaAM!Y:Y,D190,OBECaZSJaAM!AI:AI,"*OVMAM*")+(COUNTIFS(OBECaZSJaAM!AH:AH,"A",OBECaZSJaAM!Y:Y,D190,OBECaZSJaAM!AI:AI,"*OVMAM*"))+COUNTIFS(OBECaZSJaAM!AG:AG,"A",OBECaZSJaAM!Y:Y,D190,OBECaZSJaAM!AI:AI,"*SOCAM*")+(COUNTIFS(OBECaZSJaAM!AH:AH,"A",OBECaZSJaAM!Y:Y,D190,OBECaZSJaAM!AI:AI,"*SOCAM*")))</f>
        <v>0</v>
      </c>
      <c r="AH190" s="43">
        <f>(VLOOKUP(D190,OBECaZSJaAM!K:O,5,0))</f>
        <v>0</v>
      </c>
      <c r="AI190" s="43" t="str">
        <f>IFERROR(VLOOKUP(B190,OBECaZSJaAM!A:F,6,0),"")</f>
        <v/>
      </c>
      <c r="AJ190" s="43" t="str">
        <f t="shared" si="23"/>
        <v>katA</v>
      </c>
      <c r="AK190" s="43" t="str">
        <f t="shared" si="30"/>
        <v>N</v>
      </c>
      <c r="AL190" s="43" t="str">
        <f t="shared" si="31"/>
        <v>N</v>
      </c>
      <c r="AM190" s="43">
        <f>(COUNTIFS(OBECaZSJaAM!AG:AG,"A",OBECaZSJaAM!Y:Y,D190))+(COUNTIFS(OBECaZSJaAM!AH:AH,"A",OBECaZSJaAM!Y:Y,D190))-((COUNTIFS(OBECaZSJaAM!AG:AG,"A",OBECaZSJaAM!AI:AI,"OBAM",OBECaZSJaAM!Y:Y,zdroj!D190)+(COUNTIFS(OBECaZSJaAM!AG:AG,"A",OBECaZSJaAM!AI:AI,"OSTAM",OBECaZSJaAM!Y:Y,zdroj!D190)))+(COUNTIFS(OBECaZSJaAM!AH:AH,"A",OBECaZSJaAM!AI:AI,"OBAM",OBECaZSJaAM!Y:Y,zdroj!D190)+(COUNTIFS(OBECaZSJaAM!AH:AH,"A",OBECaZSJaAM!AI:AI,"OSTAM",OBECaZSJaAM!Y:Y,zdroj!D190))))</f>
        <v>0</v>
      </c>
      <c r="AN190" s="43" t="str">
        <f t="shared" si="24"/>
        <v>NEPOKRYTA VĚTŠINA SEAM</v>
      </c>
      <c r="AO190" s="43" t="str">
        <f t="shared" si="32"/>
        <v>katA</v>
      </c>
    </row>
    <row r="191" spans="1:41" x14ac:dyDescent="0.25">
      <c r="A191" s="43">
        <v>10</v>
      </c>
      <c r="B191" s="43" t="s">
        <v>721</v>
      </c>
      <c r="C191" s="43">
        <v>164453</v>
      </c>
      <c r="D191" s="43" t="s">
        <v>722</v>
      </c>
      <c r="E191" s="43" t="s">
        <v>462</v>
      </c>
      <c r="F191" s="43" t="s">
        <v>224</v>
      </c>
      <c r="G191">
        <v>5</v>
      </c>
      <c r="H191">
        <v>2</v>
      </c>
      <c r="I191">
        <v>0</v>
      </c>
      <c r="J191">
        <v>4</v>
      </c>
      <c r="K191">
        <v>1</v>
      </c>
      <c r="L191" s="43">
        <f>(COUNTIFS(OBECaZSJaAM!AG:AG,"A",OBECaZSJaAM!AJ:AJ,"ZPŮSOBILÉ",OBECaZSJaAM!Y:Y,zdroj!D191))+(COUNTIFS(OBECaZSJaAM!AH:AH,"A",OBECaZSJaAM!AJ:AJ,"ZPŮSOBILÉ",OBECaZSJaAM!Y:Y,zdroj!D191))</f>
        <v>0</v>
      </c>
      <c r="M191" s="43">
        <f>COUNTIFS(OBECaZSJaAM!AG:AG,"A",OBECaZSJaAM!AJ:AJ,"ZPŮSOBILÉ",OBECaZSJaAM!Y:Y,zdroj!D191)</f>
        <v>0</v>
      </c>
      <c r="N191" s="43">
        <f>COUNTIFS(OBECaZSJaAM!AH:AH,"A",OBECaZSJaAM!AJ:AJ,"ZPŮSOBILÉ",OBECaZSJaAM!Y:Y,zdroj!D191)</f>
        <v>0</v>
      </c>
      <c r="O191" s="43">
        <f t="shared" si="25"/>
        <v>0</v>
      </c>
      <c r="P191" s="43">
        <f t="shared" si="26"/>
        <v>0</v>
      </c>
      <c r="Q191" s="43">
        <f t="shared" si="27"/>
        <v>0</v>
      </c>
      <c r="R191" s="43">
        <f>COUNTIFS(OBECaZSJaAM!AG:AG,"A",OBECaZSJaAM!Y:Y,D191,OBECaZSJaAM!AI:AI,"*OBAM*")</f>
        <v>0</v>
      </c>
      <c r="S191" s="43">
        <f>COUNTIFS(OBECaZSJaAM!AG:AG,"A",OBECaZSJaAM!Y:Y,D191,OBECaZSJaAM!AI:AI,"*POAM*")</f>
        <v>0</v>
      </c>
      <c r="T191" s="43">
        <f>COUNTIFS(OBECaZSJaAM!AG:AG,"A",OBECaZSJaAM!Y:Y,D191,OBECaZSJaAM!AI:AI,"*OVMAM*")</f>
        <v>0</v>
      </c>
      <c r="U191" s="43">
        <f>COUNTIFS(OBECaZSJaAM!AG:AG,"A",OBECaZSJaAM!Y:Y,D191,OBECaZSJaAM!AI:AI,"*SOCAM*")</f>
        <v>0</v>
      </c>
      <c r="V191" s="43">
        <f>COUNTIFS(OBECaZSJaAM!AH:AH,"A",OBECaZSJaAM!Y:Y,D191,OBECaZSJaAM!AI:AI,"*OBAM*")</f>
        <v>0</v>
      </c>
      <c r="W191" s="43">
        <f>COUNTIFS(OBECaZSJaAM!AH:AH,"A",OBECaZSJaAM!Y:Y,D191,OBECaZSJaAM!AI:AI,"*POAM*")</f>
        <v>0</v>
      </c>
      <c r="X191" s="43">
        <f>COUNTIFS(OBECaZSJaAM!AH:AH,"A",OBECaZSJaAM!Y:Y,D191,OBECaZSJaAM!AI:AI,"*OVMAM*")</f>
        <v>0</v>
      </c>
      <c r="Y191" s="43">
        <f>COUNTIFS(OBECaZSJaAM!AH:AH,"A",OBECaZSJaAM!Y:Y,D191,OBECaZSJaAM!AI:AI,"*SOCAM*")</f>
        <v>0</v>
      </c>
      <c r="Z191" s="46">
        <f t="shared" si="22"/>
        <v>40</v>
      </c>
      <c r="AA191" s="46">
        <f t="shared" si="28"/>
        <v>0</v>
      </c>
      <c r="AB191" s="43">
        <f>VLOOKUP(D191,OBECaZSJaAM!K:T,10,0)</f>
        <v>0</v>
      </c>
      <c r="AC191" s="43" t="str">
        <f t="shared" si="29"/>
        <v>0</v>
      </c>
      <c r="AD191" s="43">
        <f>VLOOKUP(D191,OBECaZSJaAM!K:V,12,0)</f>
        <v>0</v>
      </c>
      <c r="AE191" s="43">
        <f>VLOOKUP(D191,OBECaZSJaAM!K:W,13,0)</f>
        <v>0</v>
      </c>
      <c r="AF191" s="43">
        <f>(COUNTIFS(OBECaZSJaAM!AG:AG,"A",OBECaZSJaAM!Y:Y,D191,OBECaZSJaAM!AI:AI,"*OBAM*"))+(COUNTIFS(OBECaZSJaAM!AH:AH,"A",OBECaZSJaAM!Y:Y,D191,OBECaZSJaAM!AI:AI,"*OBAM*"))</f>
        <v>0</v>
      </c>
      <c r="AG191" s="43">
        <f>COUNTIFS(OBECaZSJaAM!AG:AG,"A",OBECaZSJaAM!Y:Y,D191,OBECaZSJaAM!AI:AI,"*POAM*")+(COUNTIFS(OBECaZSJaAM!AH:AH,"A",OBECaZSJaAM!Y:Y,D191,OBECaZSJaAM!AI:AI,"*POAM*"))+(COUNTIFS(OBECaZSJaAM!AG:AG,"A",OBECaZSJaAM!Y:Y,D191,OBECaZSJaAM!AI:AI,"*OVMAM*")+(COUNTIFS(OBECaZSJaAM!AH:AH,"A",OBECaZSJaAM!Y:Y,D191,OBECaZSJaAM!AI:AI,"*OVMAM*"))+COUNTIFS(OBECaZSJaAM!AG:AG,"A",OBECaZSJaAM!Y:Y,D191,OBECaZSJaAM!AI:AI,"*SOCAM*")+(COUNTIFS(OBECaZSJaAM!AH:AH,"A",OBECaZSJaAM!Y:Y,D191,OBECaZSJaAM!AI:AI,"*SOCAM*")))</f>
        <v>0</v>
      </c>
      <c r="AH191" s="43">
        <f>(VLOOKUP(D191,OBECaZSJaAM!K:O,5,0))</f>
        <v>0</v>
      </c>
      <c r="AI191" s="43" t="str">
        <f>IFERROR(VLOOKUP(B191,OBECaZSJaAM!A:F,6,0),"")</f>
        <v/>
      </c>
      <c r="AJ191" s="43" t="str">
        <f t="shared" si="23"/>
        <v>katA</v>
      </c>
      <c r="AK191" s="43" t="str">
        <f t="shared" si="30"/>
        <v>N</v>
      </c>
      <c r="AL191" s="43" t="str">
        <f t="shared" si="31"/>
        <v>N</v>
      </c>
      <c r="AM191" s="43">
        <f>(COUNTIFS(OBECaZSJaAM!AG:AG,"A",OBECaZSJaAM!Y:Y,D191))+(COUNTIFS(OBECaZSJaAM!AH:AH,"A",OBECaZSJaAM!Y:Y,D191))-((COUNTIFS(OBECaZSJaAM!AG:AG,"A",OBECaZSJaAM!AI:AI,"OBAM",OBECaZSJaAM!Y:Y,zdroj!D191)+(COUNTIFS(OBECaZSJaAM!AG:AG,"A",OBECaZSJaAM!AI:AI,"OSTAM",OBECaZSJaAM!Y:Y,zdroj!D191)))+(COUNTIFS(OBECaZSJaAM!AH:AH,"A",OBECaZSJaAM!AI:AI,"OBAM",OBECaZSJaAM!Y:Y,zdroj!D191)+(COUNTIFS(OBECaZSJaAM!AH:AH,"A",OBECaZSJaAM!AI:AI,"OSTAM",OBECaZSJaAM!Y:Y,zdroj!D191))))</f>
        <v>0</v>
      </c>
      <c r="AN191" s="43" t="str">
        <f t="shared" si="24"/>
        <v>NEPOKRYTA VĚTŠINA SEAM</v>
      </c>
      <c r="AO191" s="43" t="str">
        <f t="shared" si="32"/>
        <v>katA</v>
      </c>
    </row>
    <row r="192" spans="1:41" x14ac:dyDescent="0.25">
      <c r="A192" s="43">
        <v>10</v>
      </c>
      <c r="B192" s="43" t="s">
        <v>721</v>
      </c>
      <c r="C192" s="43">
        <v>164372</v>
      </c>
      <c r="D192" s="43" t="s">
        <v>723</v>
      </c>
      <c r="E192" s="43" t="s">
        <v>462</v>
      </c>
      <c r="F192" s="43" t="s">
        <v>231</v>
      </c>
      <c r="G192">
        <v>57</v>
      </c>
      <c r="H192">
        <v>13</v>
      </c>
      <c r="I192">
        <v>13</v>
      </c>
      <c r="J192">
        <v>7</v>
      </c>
      <c r="K192">
        <v>50</v>
      </c>
      <c r="L192" s="43">
        <f>(COUNTIFS(OBECaZSJaAM!AG:AG,"A",OBECaZSJaAM!AJ:AJ,"ZPŮSOBILÉ",OBECaZSJaAM!Y:Y,zdroj!D192))+(COUNTIFS(OBECaZSJaAM!AH:AH,"A",OBECaZSJaAM!AJ:AJ,"ZPŮSOBILÉ",OBECaZSJaAM!Y:Y,zdroj!D192))</f>
        <v>0</v>
      </c>
      <c r="M192" s="43">
        <f>COUNTIFS(OBECaZSJaAM!AG:AG,"A",OBECaZSJaAM!AJ:AJ,"ZPŮSOBILÉ",OBECaZSJaAM!Y:Y,zdroj!D192)</f>
        <v>0</v>
      </c>
      <c r="N192" s="43">
        <f>COUNTIFS(OBECaZSJaAM!AH:AH,"A",OBECaZSJaAM!AJ:AJ,"ZPŮSOBILÉ",OBECaZSJaAM!Y:Y,zdroj!D192)</f>
        <v>0</v>
      </c>
      <c r="O192" s="43">
        <f t="shared" si="25"/>
        <v>0</v>
      </c>
      <c r="P192" s="43">
        <f t="shared" si="26"/>
        <v>0</v>
      </c>
      <c r="Q192" s="43">
        <f t="shared" si="27"/>
        <v>0</v>
      </c>
      <c r="R192" s="43">
        <f>COUNTIFS(OBECaZSJaAM!AG:AG,"A",OBECaZSJaAM!Y:Y,D192,OBECaZSJaAM!AI:AI,"*OBAM*")</f>
        <v>0</v>
      </c>
      <c r="S192" s="43">
        <f>COUNTIFS(OBECaZSJaAM!AG:AG,"A",OBECaZSJaAM!Y:Y,D192,OBECaZSJaAM!AI:AI,"*POAM*")</f>
        <v>0</v>
      </c>
      <c r="T192" s="43">
        <f>COUNTIFS(OBECaZSJaAM!AG:AG,"A",OBECaZSJaAM!Y:Y,D192,OBECaZSJaAM!AI:AI,"*OVMAM*")</f>
        <v>0</v>
      </c>
      <c r="U192" s="43">
        <f>COUNTIFS(OBECaZSJaAM!AG:AG,"A",OBECaZSJaAM!Y:Y,D192,OBECaZSJaAM!AI:AI,"*SOCAM*")</f>
        <v>0</v>
      </c>
      <c r="V192" s="43">
        <f>COUNTIFS(OBECaZSJaAM!AH:AH,"A",OBECaZSJaAM!Y:Y,D192,OBECaZSJaAM!AI:AI,"*OBAM*")</f>
        <v>0</v>
      </c>
      <c r="W192" s="43">
        <f>COUNTIFS(OBECaZSJaAM!AH:AH,"A",OBECaZSJaAM!Y:Y,D192,OBECaZSJaAM!AI:AI,"*POAM*")</f>
        <v>0</v>
      </c>
      <c r="X192" s="43">
        <f>COUNTIFS(OBECaZSJaAM!AH:AH,"A",OBECaZSJaAM!Y:Y,D192,OBECaZSJaAM!AI:AI,"*OVMAM*")</f>
        <v>0</v>
      </c>
      <c r="Y192" s="43">
        <f>COUNTIFS(OBECaZSJaAM!AH:AH,"A",OBECaZSJaAM!Y:Y,D192,OBECaZSJaAM!AI:AI,"*SOCAM*")</f>
        <v>0</v>
      </c>
      <c r="Z192" s="46">
        <f t="shared" si="22"/>
        <v>22.81</v>
      </c>
      <c r="AA192" s="46">
        <f t="shared" si="28"/>
        <v>22.81</v>
      </c>
      <c r="AB192" s="43">
        <f>VLOOKUP(D192,OBECaZSJaAM!K:T,10,0)</f>
        <v>0</v>
      </c>
      <c r="AC192" s="43" t="str">
        <f t="shared" si="29"/>
        <v>0</v>
      </c>
      <c r="AD192" s="43">
        <f>VLOOKUP(D192,OBECaZSJaAM!K:V,12,0)</f>
        <v>0</v>
      </c>
      <c r="AE192" s="43">
        <f>VLOOKUP(D192,OBECaZSJaAM!K:W,13,0)</f>
        <v>0</v>
      </c>
      <c r="AF192" s="43">
        <f>(COUNTIFS(OBECaZSJaAM!AG:AG,"A",OBECaZSJaAM!Y:Y,D192,OBECaZSJaAM!AI:AI,"*OBAM*"))+(COUNTIFS(OBECaZSJaAM!AH:AH,"A",OBECaZSJaAM!Y:Y,D192,OBECaZSJaAM!AI:AI,"*OBAM*"))</f>
        <v>0</v>
      </c>
      <c r="AG192" s="43">
        <f>COUNTIFS(OBECaZSJaAM!AG:AG,"A",OBECaZSJaAM!Y:Y,D192,OBECaZSJaAM!AI:AI,"*POAM*")+(COUNTIFS(OBECaZSJaAM!AH:AH,"A",OBECaZSJaAM!Y:Y,D192,OBECaZSJaAM!AI:AI,"*POAM*"))+(COUNTIFS(OBECaZSJaAM!AG:AG,"A",OBECaZSJaAM!Y:Y,D192,OBECaZSJaAM!AI:AI,"*OVMAM*")+(COUNTIFS(OBECaZSJaAM!AH:AH,"A",OBECaZSJaAM!Y:Y,D192,OBECaZSJaAM!AI:AI,"*OVMAM*"))+COUNTIFS(OBECaZSJaAM!AG:AG,"A",OBECaZSJaAM!Y:Y,D192,OBECaZSJaAM!AI:AI,"*SOCAM*")+(COUNTIFS(OBECaZSJaAM!AH:AH,"A",OBECaZSJaAM!Y:Y,D192,OBECaZSJaAM!AI:AI,"*SOCAM*")))</f>
        <v>0</v>
      </c>
      <c r="AH192" s="43">
        <f>(VLOOKUP(D192,OBECaZSJaAM!K:O,5,0))</f>
        <v>0</v>
      </c>
      <c r="AI192" s="43" t="str">
        <f>IFERROR(VLOOKUP(B192,OBECaZSJaAM!A:F,6,0),"")</f>
        <v/>
      </c>
      <c r="AJ192" s="43" t="str">
        <f t="shared" si="23"/>
        <v>katB</v>
      </c>
      <c r="AK192" s="43" t="str">
        <f t="shared" si="30"/>
        <v>N</v>
      </c>
      <c r="AL192" s="43" t="str">
        <f t="shared" si="31"/>
        <v>N</v>
      </c>
      <c r="AM192" s="43">
        <f>(COUNTIFS(OBECaZSJaAM!AG:AG,"A",OBECaZSJaAM!Y:Y,D192))+(COUNTIFS(OBECaZSJaAM!AH:AH,"A",OBECaZSJaAM!Y:Y,D192))-((COUNTIFS(OBECaZSJaAM!AG:AG,"A",OBECaZSJaAM!AI:AI,"OBAM",OBECaZSJaAM!Y:Y,zdroj!D192)+(COUNTIFS(OBECaZSJaAM!AG:AG,"A",OBECaZSJaAM!AI:AI,"OSTAM",OBECaZSJaAM!Y:Y,zdroj!D192)))+(COUNTIFS(OBECaZSJaAM!AH:AH,"A",OBECaZSJaAM!AI:AI,"OBAM",OBECaZSJaAM!Y:Y,zdroj!D192)+(COUNTIFS(OBECaZSJaAM!AH:AH,"A",OBECaZSJaAM!AI:AI,"OSTAM",OBECaZSJaAM!Y:Y,zdroj!D192))))</f>
        <v>0</v>
      </c>
      <c r="AN192" s="43" t="str">
        <f t="shared" si="24"/>
        <v>NEPOKRYTA VĚTŠINA SEAM</v>
      </c>
      <c r="AO192" s="43" t="str">
        <f t="shared" si="32"/>
        <v>katB</v>
      </c>
    </row>
    <row r="193" spans="1:41" x14ac:dyDescent="0.25">
      <c r="A193" s="43">
        <v>10</v>
      </c>
      <c r="B193" s="43" t="s">
        <v>721</v>
      </c>
      <c r="C193" s="43">
        <v>164305</v>
      </c>
      <c r="D193" s="43" t="s">
        <v>724</v>
      </c>
      <c r="E193" s="43" t="s">
        <v>462</v>
      </c>
      <c r="F193" s="43" t="s">
        <v>225</v>
      </c>
      <c r="G193">
        <v>2</v>
      </c>
      <c r="H193">
        <v>0</v>
      </c>
      <c r="I193">
        <v>0</v>
      </c>
      <c r="J193">
        <v>1</v>
      </c>
      <c r="K193">
        <v>1</v>
      </c>
      <c r="L193" s="43">
        <f>(COUNTIFS(OBECaZSJaAM!AG:AG,"A",OBECaZSJaAM!AJ:AJ,"ZPŮSOBILÉ",OBECaZSJaAM!Y:Y,zdroj!D193))+(COUNTIFS(OBECaZSJaAM!AH:AH,"A",OBECaZSJaAM!AJ:AJ,"ZPŮSOBILÉ",OBECaZSJaAM!Y:Y,zdroj!D193))</f>
        <v>0</v>
      </c>
      <c r="M193" s="43">
        <f>COUNTIFS(OBECaZSJaAM!AG:AG,"A",OBECaZSJaAM!AJ:AJ,"ZPŮSOBILÉ",OBECaZSJaAM!Y:Y,zdroj!D193)</f>
        <v>0</v>
      </c>
      <c r="N193" s="43">
        <f>COUNTIFS(OBECaZSJaAM!AH:AH,"A",OBECaZSJaAM!AJ:AJ,"ZPŮSOBILÉ",OBECaZSJaAM!Y:Y,zdroj!D193)</f>
        <v>0</v>
      </c>
      <c r="O193" s="43">
        <f t="shared" si="25"/>
        <v>0</v>
      </c>
      <c r="P193" s="43">
        <f t="shared" si="26"/>
        <v>0</v>
      </c>
      <c r="Q193" s="43">
        <f t="shared" si="27"/>
        <v>0</v>
      </c>
      <c r="R193" s="43">
        <f>COUNTIFS(OBECaZSJaAM!AG:AG,"A",OBECaZSJaAM!Y:Y,D193,OBECaZSJaAM!AI:AI,"*OBAM*")</f>
        <v>0</v>
      </c>
      <c r="S193" s="43">
        <f>COUNTIFS(OBECaZSJaAM!AG:AG,"A",OBECaZSJaAM!Y:Y,D193,OBECaZSJaAM!AI:AI,"*POAM*")</f>
        <v>0</v>
      </c>
      <c r="T193" s="43">
        <f>COUNTIFS(OBECaZSJaAM!AG:AG,"A",OBECaZSJaAM!Y:Y,D193,OBECaZSJaAM!AI:AI,"*OVMAM*")</f>
        <v>0</v>
      </c>
      <c r="U193" s="43">
        <f>COUNTIFS(OBECaZSJaAM!AG:AG,"A",OBECaZSJaAM!Y:Y,D193,OBECaZSJaAM!AI:AI,"*SOCAM*")</f>
        <v>0</v>
      </c>
      <c r="V193" s="43">
        <f>COUNTIFS(OBECaZSJaAM!AH:AH,"A",OBECaZSJaAM!Y:Y,D193,OBECaZSJaAM!AI:AI,"*OBAM*")</f>
        <v>0</v>
      </c>
      <c r="W193" s="43">
        <f>COUNTIFS(OBECaZSJaAM!AH:AH,"A",OBECaZSJaAM!Y:Y,D193,OBECaZSJaAM!AI:AI,"*POAM*")</f>
        <v>0</v>
      </c>
      <c r="X193" s="43">
        <f>COUNTIFS(OBECaZSJaAM!AH:AH,"A",OBECaZSJaAM!Y:Y,D193,OBECaZSJaAM!AI:AI,"*OVMAM*")</f>
        <v>0</v>
      </c>
      <c r="Y193" s="43">
        <f>COUNTIFS(OBECaZSJaAM!AH:AH,"A",OBECaZSJaAM!Y:Y,D193,OBECaZSJaAM!AI:AI,"*SOCAM*")</f>
        <v>0</v>
      </c>
      <c r="Z193" s="46">
        <f t="shared" si="22"/>
        <v>0</v>
      </c>
      <c r="AA193" s="46">
        <f t="shared" si="28"/>
        <v>0</v>
      </c>
      <c r="AB193" s="43">
        <f>VLOOKUP(D193,OBECaZSJaAM!K:T,10,0)</f>
        <v>0</v>
      </c>
      <c r="AC193" s="43" t="str">
        <f t="shared" si="29"/>
        <v>0</v>
      </c>
      <c r="AD193" s="43">
        <f>VLOOKUP(D193,OBECaZSJaAM!K:V,12,0)</f>
        <v>0</v>
      </c>
      <c r="AE193" s="43">
        <f>VLOOKUP(D193,OBECaZSJaAM!K:W,13,0)</f>
        <v>0</v>
      </c>
      <c r="AF193" s="43">
        <f>(COUNTIFS(OBECaZSJaAM!AG:AG,"A",OBECaZSJaAM!Y:Y,D193,OBECaZSJaAM!AI:AI,"*OBAM*"))+(COUNTIFS(OBECaZSJaAM!AH:AH,"A",OBECaZSJaAM!Y:Y,D193,OBECaZSJaAM!AI:AI,"*OBAM*"))</f>
        <v>0</v>
      </c>
      <c r="AG193" s="43">
        <f>COUNTIFS(OBECaZSJaAM!AG:AG,"A",OBECaZSJaAM!Y:Y,D193,OBECaZSJaAM!AI:AI,"*POAM*")+(COUNTIFS(OBECaZSJaAM!AH:AH,"A",OBECaZSJaAM!Y:Y,D193,OBECaZSJaAM!AI:AI,"*POAM*"))+(COUNTIFS(OBECaZSJaAM!AG:AG,"A",OBECaZSJaAM!Y:Y,D193,OBECaZSJaAM!AI:AI,"*OVMAM*")+(COUNTIFS(OBECaZSJaAM!AH:AH,"A",OBECaZSJaAM!Y:Y,D193,OBECaZSJaAM!AI:AI,"*OVMAM*"))+COUNTIFS(OBECaZSJaAM!AG:AG,"A",OBECaZSJaAM!Y:Y,D193,OBECaZSJaAM!AI:AI,"*SOCAM*")+(COUNTIFS(OBECaZSJaAM!AH:AH,"A",OBECaZSJaAM!Y:Y,D193,OBECaZSJaAM!AI:AI,"*SOCAM*")))</f>
        <v>0</v>
      </c>
      <c r="AH193" s="43">
        <f>(VLOOKUP(D193,OBECaZSJaAM!K:O,5,0))</f>
        <v>0</v>
      </c>
      <c r="AI193" s="43" t="str">
        <f>IFERROR(VLOOKUP(B193,OBECaZSJaAM!A:F,6,0),"")</f>
        <v/>
      </c>
      <c r="AJ193" s="43" t="str">
        <f t="shared" si="23"/>
        <v>katA</v>
      </c>
      <c r="AK193" s="43" t="str">
        <f t="shared" si="30"/>
        <v>N</v>
      </c>
      <c r="AL193" s="43" t="str">
        <f t="shared" si="31"/>
        <v>N</v>
      </c>
      <c r="AM193" s="43">
        <f>(COUNTIFS(OBECaZSJaAM!AG:AG,"A",OBECaZSJaAM!Y:Y,D193))+(COUNTIFS(OBECaZSJaAM!AH:AH,"A",OBECaZSJaAM!Y:Y,D193))-((COUNTIFS(OBECaZSJaAM!AG:AG,"A",OBECaZSJaAM!AI:AI,"OBAM",OBECaZSJaAM!Y:Y,zdroj!D193)+(COUNTIFS(OBECaZSJaAM!AG:AG,"A",OBECaZSJaAM!AI:AI,"OSTAM",OBECaZSJaAM!Y:Y,zdroj!D193)))+(COUNTIFS(OBECaZSJaAM!AH:AH,"A",OBECaZSJaAM!AI:AI,"OBAM",OBECaZSJaAM!Y:Y,zdroj!D193)+(COUNTIFS(OBECaZSJaAM!AH:AH,"A",OBECaZSJaAM!AI:AI,"OSTAM",OBECaZSJaAM!Y:Y,zdroj!D193))))</f>
        <v>0</v>
      </c>
      <c r="AN193" s="43" t="str">
        <f t="shared" si="24"/>
        <v>NEPOKRYTA VĚTŠINA SEAM</v>
      </c>
      <c r="AO193" s="43" t="str">
        <f t="shared" si="32"/>
        <v>katA</v>
      </c>
    </row>
    <row r="194" spans="1:41" x14ac:dyDescent="0.25">
      <c r="A194" s="43">
        <v>10</v>
      </c>
      <c r="B194" s="43" t="s">
        <v>721</v>
      </c>
      <c r="C194" s="43">
        <v>164496</v>
      </c>
      <c r="D194" s="43" t="s">
        <v>725</v>
      </c>
      <c r="E194" s="43" t="s">
        <v>462</v>
      </c>
      <c r="F194" s="43" t="s">
        <v>224</v>
      </c>
      <c r="G194">
        <v>6</v>
      </c>
      <c r="H194">
        <v>2</v>
      </c>
      <c r="I194">
        <v>0</v>
      </c>
      <c r="J194">
        <v>0</v>
      </c>
      <c r="K194">
        <v>6</v>
      </c>
      <c r="L194" s="43">
        <f>(COUNTIFS(OBECaZSJaAM!AG:AG,"A",OBECaZSJaAM!AJ:AJ,"ZPŮSOBILÉ",OBECaZSJaAM!Y:Y,zdroj!D194))+(COUNTIFS(OBECaZSJaAM!AH:AH,"A",OBECaZSJaAM!AJ:AJ,"ZPŮSOBILÉ",OBECaZSJaAM!Y:Y,zdroj!D194))</f>
        <v>0</v>
      </c>
      <c r="M194" s="43">
        <f>COUNTIFS(OBECaZSJaAM!AG:AG,"A",OBECaZSJaAM!AJ:AJ,"ZPŮSOBILÉ",OBECaZSJaAM!Y:Y,zdroj!D194)</f>
        <v>0</v>
      </c>
      <c r="N194" s="43">
        <f>COUNTIFS(OBECaZSJaAM!AH:AH,"A",OBECaZSJaAM!AJ:AJ,"ZPŮSOBILÉ",OBECaZSJaAM!Y:Y,zdroj!D194)</f>
        <v>0</v>
      </c>
      <c r="O194" s="43">
        <f t="shared" si="25"/>
        <v>0</v>
      </c>
      <c r="P194" s="43">
        <f t="shared" si="26"/>
        <v>0</v>
      </c>
      <c r="Q194" s="43">
        <f t="shared" si="27"/>
        <v>0</v>
      </c>
      <c r="R194" s="43">
        <f>COUNTIFS(OBECaZSJaAM!AG:AG,"A",OBECaZSJaAM!Y:Y,D194,OBECaZSJaAM!AI:AI,"*OBAM*")</f>
        <v>0</v>
      </c>
      <c r="S194" s="43">
        <f>COUNTIFS(OBECaZSJaAM!AG:AG,"A",OBECaZSJaAM!Y:Y,D194,OBECaZSJaAM!AI:AI,"*POAM*")</f>
        <v>0</v>
      </c>
      <c r="T194" s="43">
        <f>COUNTIFS(OBECaZSJaAM!AG:AG,"A",OBECaZSJaAM!Y:Y,D194,OBECaZSJaAM!AI:AI,"*OVMAM*")</f>
        <v>0</v>
      </c>
      <c r="U194" s="43">
        <f>COUNTIFS(OBECaZSJaAM!AG:AG,"A",OBECaZSJaAM!Y:Y,D194,OBECaZSJaAM!AI:AI,"*SOCAM*")</f>
        <v>0</v>
      </c>
      <c r="V194" s="43">
        <f>COUNTIFS(OBECaZSJaAM!AH:AH,"A",OBECaZSJaAM!Y:Y,D194,OBECaZSJaAM!AI:AI,"*OBAM*")</f>
        <v>0</v>
      </c>
      <c r="W194" s="43">
        <f>COUNTIFS(OBECaZSJaAM!AH:AH,"A",OBECaZSJaAM!Y:Y,D194,OBECaZSJaAM!AI:AI,"*POAM*")</f>
        <v>0</v>
      </c>
      <c r="X194" s="43">
        <f>COUNTIFS(OBECaZSJaAM!AH:AH,"A",OBECaZSJaAM!Y:Y,D194,OBECaZSJaAM!AI:AI,"*OVMAM*")</f>
        <v>0</v>
      </c>
      <c r="Y194" s="43">
        <f>COUNTIFS(OBECaZSJaAM!AH:AH,"A",OBECaZSJaAM!Y:Y,D194,OBECaZSJaAM!AI:AI,"*SOCAM*")</f>
        <v>0</v>
      </c>
      <c r="Z194" s="46">
        <f t="shared" ref="Z194:Z243" si="33">IFERROR(ROUND((H194+L194)/G194*100,2),"-")</f>
        <v>33.33</v>
      </c>
      <c r="AA194" s="46">
        <f t="shared" si="28"/>
        <v>0</v>
      </c>
      <c r="AB194" s="43">
        <f>VLOOKUP(D194,OBECaZSJaAM!K:T,10,0)</f>
        <v>0</v>
      </c>
      <c r="AC194" s="43" t="str">
        <f t="shared" si="29"/>
        <v>0</v>
      </c>
      <c r="AD194" s="43">
        <f>VLOOKUP(D194,OBECaZSJaAM!K:V,12,0)</f>
        <v>0</v>
      </c>
      <c r="AE194" s="43">
        <f>VLOOKUP(D194,OBECaZSJaAM!K:W,13,0)</f>
        <v>0</v>
      </c>
      <c r="AF194" s="43">
        <f>(COUNTIFS(OBECaZSJaAM!AG:AG,"A",OBECaZSJaAM!Y:Y,D194,OBECaZSJaAM!AI:AI,"*OBAM*"))+(COUNTIFS(OBECaZSJaAM!AH:AH,"A",OBECaZSJaAM!Y:Y,D194,OBECaZSJaAM!AI:AI,"*OBAM*"))</f>
        <v>0</v>
      </c>
      <c r="AG194" s="43">
        <f>COUNTIFS(OBECaZSJaAM!AG:AG,"A",OBECaZSJaAM!Y:Y,D194,OBECaZSJaAM!AI:AI,"*POAM*")+(COUNTIFS(OBECaZSJaAM!AH:AH,"A",OBECaZSJaAM!Y:Y,D194,OBECaZSJaAM!AI:AI,"*POAM*"))+(COUNTIFS(OBECaZSJaAM!AG:AG,"A",OBECaZSJaAM!Y:Y,D194,OBECaZSJaAM!AI:AI,"*OVMAM*")+(COUNTIFS(OBECaZSJaAM!AH:AH,"A",OBECaZSJaAM!Y:Y,D194,OBECaZSJaAM!AI:AI,"*OVMAM*"))+COUNTIFS(OBECaZSJaAM!AG:AG,"A",OBECaZSJaAM!Y:Y,D194,OBECaZSJaAM!AI:AI,"*SOCAM*")+(COUNTIFS(OBECaZSJaAM!AH:AH,"A",OBECaZSJaAM!Y:Y,D194,OBECaZSJaAM!AI:AI,"*SOCAM*")))</f>
        <v>0</v>
      </c>
      <c r="AH194" s="43">
        <f>(VLOOKUP(D194,OBECaZSJaAM!K:O,5,0))</f>
        <v>0</v>
      </c>
      <c r="AI194" s="43" t="str">
        <f>IFERROR(VLOOKUP(B194,OBECaZSJaAM!A:F,6,0),"")</f>
        <v/>
      </c>
      <c r="AJ194" s="43" t="str">
        <f t="shared" ref="AJ194:AJ243" si="34">IF(F194="katAB",IF(AB194="A","katB","katA"),F194)</f>
        <v>katA</v>
      </c>
      <c r="AK194" s="43" t="str">
        <f t="shared" si="30"/>
        <v>N</v>
      </c>
      <c r="AL194" s="43" t="str">
        <f t="shared" si="31"/>
        <v>N</v>
      </c>
      <c r="AM194" s="43">
        <f>(COUNTIFS(OBECaZSJaAM!AG:AG,"A",OBECaZSJaAM!Y:Y,D194))+(COUNTIFS(OBECaZSJaAM!AH:AH,"A",OBECaZSJaAM!Y:Y,D194))-((COUNTIFS(OBECaZSJaAM!AG:AG,"A",OBECaZSJaAM!AI:AI,"OBAM",OBECaZSJaAM!Y:Y,zdroj!D194)+(COUNTIFS(OBECaZSJaAM!AG:AG,"A",OBECaZSJaAM!AI:AI,"OSTAM",OBECaZSJaAM!Y:Y,zdroj!D194)))+(COUNTIFS(OBECaZSJaAM!AH:AH,"A",OBECaZSJaAM!AI:AI,"OBAM",OBECaZSJaAM!Y:Y,zdroj!D194)+(COUNTIFS(OBECaZSJaAM!AH:AH,"A",OBECaZSJaAM!AI:AI,"OSTAM",OBECaZSJaAM!Y:Y,zdroj!D194))))</f>
        <v>0</v>
      </c>
      <c r="AN194" s="43" t="str">
        <f t="shared" ref="AN194:AN243" si="35">IF(AM194&gt;(K194/2),"POKRYTA VĚTŠINA SEAM","NEPOKRYTA VĚTŠINA SEAM")</f>
        <v>NEPOKRYTA VĚTŠINA SEAM</v>
      </c>
      <c r="AO194" s="43" t="str">
        <f t="shared" si="32"/>
        <v>katA</v>
      </c>
    </row>
    <row r="195" spans="1:41" x14ac:dyDescent="0.25">
      <c r="A195" s="43">
        <v>10</v>
      </c>
      <c r="B195" s="43" t="s">
        <v>721</v>
      </c>
      <c r="C195" s="43">
        <v>164437</v>
      </c>
      <c r="D195" s="43" t="s">
        <v>726</v>
      </c>
      <c r="E195" s="43" t="s">
        <v>462</v>
      </c>
      <c r="F195" s="43" t="s">
        <v>231</v>
      </c>
      <c r="G195">
        <v>1</v>
      </c>
      <c r="H195">
        <v>0</v>
      </c>
      <c r="I195">
        <v>0</v>
      </c>
      <c r="J195">
        <v>1</v>
      </c>
      <c r="K195">
        <v>0</v>
      </c>
      <c r="L195" s="43">
        <f>(COUNTIFS(OBECaZSJaAM!AG:AG,"A",OBECaZSJaAM!AJ:AJ,"ZPŮSOBILÉ",OBECaZSJaAM!Y:Y,zdroj!D195))+(COUNTIFS(OBECaZSJaAM!AH:AH,"A",OBECaZSJaAM!AJ:AJ,"ZPŮSOBILÉ",OBECaZSJaAM!Y:Y,zdroj!D195))</f>
        <v>0</v>
      </c>
      <c r="M195" s="43">
        <f>COUNTIFS(OBECaZSJaAM!AG:AG,"A",OBECaZSJaAM!AJ:AJ,"ZPŮSOBILÉ",OBECaZSJaAM!Y:Y,zdroj!D195)</f>
        <v>0</v>
      </c>
      <c r="N195" s="43">
        <f>COUNTIFS(OBECaZSJaAM!AH:AH,"A",OBECaZSJaAM!AJ:AJ,"ZPŮSOBILÉ",OBECaZSJaAM!Y:Y,zdroj!D195)</f>
        <v>0</v>
      </c>
      <c r="O195" s="43">
        <f t="shared" ref="O195:O243" si="36">R195+S195+T195+U195+V195+W195+X195+Y195</f>
        <v>0</v>
      </c>
      <c r="P195" s="43">
        <f t="shared" ref="P195:P243" si="37">R195+S195+T195+U195</f>
        <v>0</v>
      </c>
      <c r="Q195" s="43">
        <f t="shared" ref="Q195:Q243" si="38">V195+W195+X195+Y195</f>
        <v>0</v>
      </c>
      <c r="R195" s="43">
        <f>COUNTIFS(OBECaZSJaAM!AG:AG,"A",OBECaZSJaAM!Y:Y,D195,OBECaZSJaAM!AI:AI,"*OBAM*")</f>
        <v>0</v>
      </c>
      <c r="S195" s="43">
        <f>COUNTIFS(OBECaZSJaAM!AG:AG,"A",OBECaZSJaAM!Y:Y,D195,OBECaZSJaAM!AI:AI,"*POAM*")</f>
        <v>0</v>
      </c>
      <c r="T195" s="43">
        <f>COUNTIFS(OBECaZSJaAM!AG:AG,"A",OBECaZSJaAM!Y:Y,D195,OBECaZSJaAM!AI:AI,"*OVMAM*")</f>
        <v>0</v>
      </c>
      <c r="U195" s="43">
        <f>COUNTIFS(OBECaZSJaAM!AG:AG,"A",OBECaZSJaAM!Y:Y,D195,OBECaZSJaAM!AI:AI,"*SOCAM*")</f>
        <v>0</v>
      </c>
      <c r="V195" s="43">
        <f>COUNTIFS(OBECaZSJaAM!AH:AH,"A",OBECaZSJaAM!Y:Y,D195,OBECaZSJaAM!AI:AI,"*OBAM*")</f>
        <v>0</v>
      </c>
      <c r="W195" s="43">
        <f>COUNTIFS(OBECaZSJaAM!AH:AH,"A",OBECaZSJaAM!Y:Y,D195,OBECaZSJaAM!AI:AI,"*POAM*")</f>
        <v>0</v>
      </c>
      <c r="X195" s="43">
        <f>COUNTIFS(OBECaZSJaAM!AH:AH,"A",OBECaZSJaAM!Y:Y,D195,OBECaZSJaAM!AI:AI,"*OVMAM*")</f>
        <v>0</v>
      </c>
      <c r="Y195" s="43">
        <f>COUNTIFS(OBECaZSJaAM!AH:AH,"A",OBECaZSJaAM!Y:Y,D195,OBECaZSJaAM!AI:AI,"*SOCAM*")</f>
        <v>0</v>
      </c>
      <c r="Z195" s="46">
        <f t="shared" si="33"/>
        <v>0</v>
      </c>
      <c r="AA195" s="46">
        <f t="shared" ref="AA195:AA243" si="39">IFERROR(ROUND((I195+L195)/G195*100,2),"-")</f>
        <v>0</v>
      </c>
      <c r="AB195" s="43">
        <f>VLOOKUP(D195,OBECaZSJaAM!K:T,10,0)</f>
        <v>0</v>
      </c>
      <c r="AC195" s="43" t="str">
        <f t="shared" ref="AC195:AC243" si="40">IF(AB195="A","=H2-I2","0")</f>
        <v>0</v>
      </c>
      <c r="AD195" s="43">
        <f>VLOOKUP(D195,OBECaZSJaAM!K:V,12,0)</f>
        <v>0</v>
      </c>
      <c r="AE195" s="43">
        <f>VLOOKUP(D195,OBECaZSJaAM!K:W,13,0)</f>
        <v>0</v>
      </c>
      <c r="AF195" s="43">
        <f>(COUNTIFS(OBECaZSJaAM!AG:AG,"A",OBECaZSJaAM!Y:Y,D195,OBECaZSJaAM!AI:AI,"*OBAM*"))+(COUNTIFS(OBECaZSJaAM!AH:AH,"A",OBECaZSJaAM!Y:Y,D195,OBECaZSJaAM!AI:AI,"*OBAM*"))</f>
        <v>0</v>
      </c>
      <c r="AG195" s="43">
        <f>COUNTIFS(OBECaZSJaAM!AG:AG,"A",OBECaZSJaAM!Y:Y,D195,OBECaZSJaAM!AI:AI,"*POAM*")+(COUNTIFS(OBECaZSJaAM!AH:AH,"A",OBECaZSJaAM!Y:Y,D195,OBECaZSJaAM!AI:AI,"*POAM*"))+(COUNTIFS(OBECaZSJaAM!AG:AG,"A",OBECaZSJaAM!Y:Y,D195,OBECaZSJaAM!AI:AI,"*OVMAM*")+(COUNTIFS(OBECaZSJaAM!AH:AH,"A",OBECaZSJaAM!Y:Y,D195,OBECaZSJaAM!AI:AI,"*OVMAM*"))+COUNTIFS(OBECaZSJaAM!AG:AG,"A",OBECaZSJaAM!Y:Y,D195,OBECaZSJaAM!AI:AI,"*SOCAM*")+(COUNTIFS(OBECaZSJaAM!AH:AH,"A",OBECaZSJaAM!Y:Y,D195,OBECaZSJaAM!AI:AI,"*SOCAM*")))</f>
        <v>0</v>
      </c>
      <c r="AH195" s="43">
        <f>(VLOOKUP(D195,OBECaZSJaAM!K:O,5,0))</f>
        <v>0</v>
      </c>
      <c r="AI195" s="43" t="str">
        <f>IFERROR(VLOOKUP(B195,OBECaZSJaAM!A:F,6,0),"")</f>
        <v/>
      </c>
      <c r="AJ195" s="43" t="str">
        <f t="shared" si="34"/>
        <v>katB</v>
      </c>
      <c r="AK195" s="43" t="str">
        <f t="shared" ref="AK195:AK243" si="41">IF(P195&gt;0,"A","N")</f>
        <v>N</v>
      </c>
      <c r="AL195" s="43" t="str">
        <f t="shared" ref="AL195:AL243" si="42">IF(Q195&gt;0,"A","N")</f>
        <v>N</v>
      </c>
      <c r="AM195" s="43">
        <f>(COUNTIFS(OBECaZSJaAM!AG:AG,"A",OBECaZSJaAM!Y:Y,D195))+(COUNTIFS(OBECaZSJaAM!AH:AH,"A",OBECaZSJaAM!Y:Y,D195))-((COUNTIFS(OBECaZSJaAM!AG:AG,"A",OBECaZSJaAM!AI:AI,"OBAM",OBECaZSJaAM!Y:Y,zdroj!D195)+(COUNTIFS(OBECaZSJaAM!AG:AG,"A",OBECaZSJaAM!AI:AI,"OSTAM",OBECaZSJaAM!Y:Y,zdroj!D195)))+(COUNTIFS(OBECaZSJaAM!AH:AH,"A",OBECaZSJaAM!AI:AI,"OBAM",OBECaZSJaAM!Y:Y,zdroj!D195)+(COUNTIFS(OBECaZSJaAM!AH:AH,"A",OBECaZSJaAM!AI:AI,"OSTAM",OBECaZSJaAM!Y:Y,zdroj!D195))))</f>
        <v>0</v>
      </c>
      <c r="AN195" s="43" t="str">
        <f t="shared" si="35"/>
        <v>NEPOKRYTA VĚTŠINA SEAM</v>
      </c>
      <c r="AO195" s="43" t="str">
        <f t="shared" ref="AO195:AO243" si="43">IF(AB195="A","katA",AJ195)</f>
        <v>katB</v>
      </c>
    </row>
    <row r="196" spans="1:41" x14ac:dyDescent="0.25">
      <c r="A196" s="43">
        <v>10</v>
      </c>
      <c r="B196" s="43" t="s">
        <v>721</v>
      </c>
      <c r="C196" s="43">
        <v>315648</v>
      </c>
      <c r="D196" s="43" t="s">
        <v>727</v>
      </c>
      <c r="E196" s="43" t="s">
        <v>462</v>
      </c>
      <c r="F196" s="43" t="s">
        <v>231</v>
      </c>
      <c r="G196">
        <v>1</v>
      </c>
      <c r="H196">
        <v>0</v>
      </c>
      <c r="I196">
        <v>0</v>
      </c>
      <c r="J196">
        <v>0</v>
      </c>
      <c r="K196">
        <v>1</v>
      </c>
      <c r="L196" s="43">
        <f>(COUNTIFS(OBECaZSJaAM!AG:AG,"A",OBECaZSJaAM!AJ:AJ,"ZPŮSOBILÉ",OBECaZSJaAM!Y:Y,zdroj!D196))+(COUNTIFS(OBECaZSJaAM!AH:AH,"A",OBECaZSJaAM!AJ:AJ,"ZPŮSOBILÉ",OBECaZSJaAM!Y:Y,zdroj!D196))</f>
        <v>0</v>
      </c>
      <c r="M196" s="43">
        <f>COUNTIFS(OBECaZSJaAM!AG:AG,"A",OBECaZSJaAM!AJ:AJ,"ZPŮSOBILÉ",OBECaZSJaAM!Y:Y,zdroj!D196)</f>
        <v>0</v>
      </c>
      <c r="N196" s="43">
        <f>COUNTIFS(OBECaZSJaAM!AH:AH,"A",OBECaZSJaAM!AJ:AJ,"ZPŮSOBILÉ",OBECaZSJaAM!Y:Y,zdroj!D196)</f>
        <v>0</v>
      </c>
      <c r="O196" s="43">
        <f t="shared" si="36"/>
        <v>0</v>
      </c>
      <c r="P196" s="43">
        <f t="shared" si="37"/>
        <v>0</v>
      </c>
      <c r="Q196" s="43">
        <f t="shared" si="38"/>
        <v>0</v>
      </c>
      <c r="R196" s="43">
        <f>COUNTIFS(OBECaZSJaAM!AG:AG,"A",OBECaZSJaAM!Y:Y,D196,OBECaZSJaAM!AI:AI,"*OBAM*")</f>
        <v>0</v>
      </c>
      <c r="S196" s="43">
        <f>COUNTIFS(OBECaZSJaAM!AG:AG,"A",OBECaZSJaAM!Y:Y,D196,OBECaZSJaAM!AI:AI,"*POAM*")</f>
        <v>0</v>
      </c>
      <c r="T196" s="43">
        <f>COUNTIFS(OBECaZSJaAM!AG:AG,"A",OBECaZSJaAM!Y:Y,D196,OBECaZSJaAM!AI:AI,"*OVMAM*")</f>
        <v>0</v>
      </c>
      <c r="U196" s="43">
        <f>COUNTIFS(OBECaZSJaAM!AG:AG,"A",OBECaZSJaAM!Y:Y,D196,OBECaZSJaAM!AI:AI,"*SOCAM*")</f>
        <v>0</v>
      </c>
      <c r="V196" s="43">
        <f>COUNTIFS(OBECaZSJaAM!AH:AH,"A",OBECaZSJaAM!Y:Y,D196,OBECaZSJaAM!AI:AI,"*OBAM*")</f>
        <v>0</v>
      </c>
      <c r="W196" s="43">
        <f>COUNTIFS(OBECaZSJaAM!AH:AH,"A",OBECaZSJaAM!Y:Y,D196,OBECaZSJaAM!AI:AI,"*POAM*")</f>
        <v>0</v>
      </c>
      <c r="X196" s="43">
        <f>COUNTIFS(OBECaZSJaAM!AH:AH,"A",OBECaZSJaAM!Y:Y,D196,OBECaZSJaAM!AI:AI,"*OVMAM*")</f>
        <v>0</v>
      </c>
      <c r="Y196" s="43">
        <f>COUNTIFS(OBECaZSJaAM!AH:AH,"A",OBECaZSJaAM!Y:Y,D196,OBECaZSJaAM!AI:AI,"*SOCAM*")</f>
        <v>0</v>
      </c>
      <c r="Z196" s="46">
        <f t="shared" si="33"/>
        <v>0</v>
      </c>
      <c r="AA196" s="46">
        <f t="shared" si="39"/>
        <v>0</v>
      </c>
      <c r="AB196" s="43">
        <f>VLOOKUP(D196,OBECaZSJaAM!K:T,10,0)</f>
        <v>0</v>
      </c>
      <c r="AC196" s="43" t="str">
        <f t="shared" si="40"/>
        <v>0</v>
      </c>
      <c r="AD196" s="43">
        <f>VLOOKUP(D196,OBECaZSJaAM!K:V,12,0)</f>
        <v>0</v>
      </c>
      <c r="AE196" s="43">
        <f>VLOOKUP(D196,OBECaZSJaAM!K:W,13,0)</f>
        <v>0</v>
      </c>
      <c r="AF196" s="43">
        <f>(COUNTIFS(OBECaZSJaAM!AG:AG,"A",OBECaZSJaAM!Y:Y,D196,OBECaZSJaAM!AI:AI,"*OBAM*"))+(COUNTIFS(OBECaZSJaAM!AH:AH,"A",OBECaZSJaAM!Y:Y,D196,OBECaZSJaAM!AI:AI,"*OBAM*"))</f>
        <v>0</v>
      </c>
      <c r="AG196" s="43">
        <f>COUNTIFS(OBECaZSJaAM!AG:AG,"A",OBECaZSJaAM!Y:Y,D196,OBECaZSJaAM!AI:AI,"*POAM*")+(COUNTIFS(OBECaZSJaAM!AH:AH,"A",OBECaZSJaAM!Y:Y,D196,OBECaZSJaAM!AI:AI,"*POAM*"))+(COUNTIFS(OBECaZSJaAM!AG:AG,"A",OBECaZSJaAM!Y:Y,D196,OBECaZSJaAM!AI:AI,"*OVMAM*")+(COUNTIFS(OBECaZSJaAM!AH:AH,"A",OBECaZSJaAM!Y:Y,D196,OBECaZSJaAM!AI:AI,"*OVMAM*"))+COUNTIFS(OBECaZSJaAM!AG:AG,"A",OBECaZSJaAM!Y:Y,D196,OBECaZSJaAM!AI:AI,"*SOCAM*")+(COUNTIFS(OBECaZSJaAM!AH:AH,"A",OBECaZSJaAM!Y:Y,D196,OBECaZSJaAM!AI:AI,"*SOCAM*")))</f>
        <v>0</v>
      </c>
      <c r="AH196" s="43">
        <f>(VLOOKUP(D196,OBECaZSJaAM!K:O,5,0))</f>
        <v>0</v>
      </c>
      <c r="AI196" s="43" t="str">
        <f>IFERROR(VLOOKUP(B196,OBECaZSJaAM!A:F,6,0),"")</f>
        <v/>
      </c>
      <c r="AJ196" s="43" t="str">
        <f t="shared" si="34"/>
        <v>katB</v>
      </c>
      <c r="AK196" s="43" t="str">
        <f t="shared" si="41"/>
        <v>N</v>
      </c>
      <c r="AL196" s="43" t="str">
        <f t="shared" si="42"/>
        <v>N</v>
      </c>
      <c r="AM196" s="43">
        <f>(COUNTIFS(OBECaZSJaAM!AG:AG,"A",OBECaZSJaAM!Y:Y,D196))+(COUNTIFS(OBECaZSJaAM!AH:AH,"A",OBECaZSJaAM!Y:Y,D196))-((COUNTIFS(OBECaZSJaAM!AG:AG,"A",OBECaZSJaAM!AI:AI,"OBAM",OBECaZSJaAM!Y:Y,zdroj!D196)+(COUNTIFS(OBECaZSJaAM!AG:AG,"A",OBECaZSJaAM!AI:AI,"OSTAM",OBECaZSJaAM!Y:Y,zdroj!D196)))+(COUNTIFS(OBECaZSJaAM!AH:AH,"A",OBECaZSJaAM!AI:AI,"OBAM",OBECaZSJaAM!Y:Y,zdroj!D196)+(COUNTIFS(OBECaZSJaAM!AH:AH,"A",OBECaZSJaAM!AI:AI,"OSTAM",OBECaZSJaAM!Y:Y,zdroj!D196))))</f>
        <v>0</v>
      </c>
      <c r="AN196" s="43" t="str">
        <f t="shared" si="35"/>
        <v>NEPOKRYTA VĚTŠINA SEAM</v>
      </c>
      <c r="AO196" s="43" t="str">
        <f t="shared" si="43"/>
        <v>katB</v>
      </c>
    </row>
    <row r="197" spans="1:41" x14ac:dyDescent="0.25">
      <c r="A197" s="43">
        <v>10</v>
      </c>
      <c r="B197" s="43" t="s">
        <v>728</v>
      </c>
      <c r="C197" s="43">
        <v>325619</v>
      </c>
      <c r="D197" s="43" t="s">
        <v>729</v>
      </c>
      <c r="E197" s="43" t="s">
        <v>462</v>
      </c>
      <c r="F197" s="43" t="s">
        <v>224</v>
      </c>
      <c r="G197">
        <v>8</v>
      </c>
      <c r="H197">
        <v>1</v>
      </c>
      <c r="I197">
        <v>0</v>
      </c>
      <c r="J197">
        <v>6</v>
      </c>
      <c r="K197">
        <v>2</v>
      </c>
      <c r="L197" s="43">
        <f>(COUNTIFS(OBECaZSJaAM!AG:AG,"A",OBECaZSJaAM!AJ:AJ,"ZPŮSOBILÉ",OBECaZSJaAM!Y:Y,zdroj!D197))+(COUNTIFS(OBECaZSJaAM!AH:AH,"A",OBECaZSJaAM!AJ:AJ,"ZPŮSOBILÉ",OBECaZSJaAM!Y:Y,zdroj!D197))</f>
        <v>0</v>
      </c>
      <c r="M197" s="43">
        <f>COUNTIFS(OBECaZSJaAM!AG:AG,"A",OBECaZSJaAM!AJ:AJ,"ZPŮSOBILÉ",OBECaZSJaAM!Y:Y,zdroj!D197)</f>
        <v>0</v>
      </c>
      <c r="N197" s="43">
        <f>COUNTIFS(OBECaZSJaAM!AH:AH,"A",OBECaZSJaAM!AJ:AJ,"ZPŮSOBILÉ",OBECaZSJaAM!Y:Y,zdroj!D197)</f>
        <v>0</v>
      </c>
      <c r="O197" s="43">
        <f t="shared" si="36"/>
        <v>0</v>
      </c>
      <c r="P197" s="43">
        <f t="shared" si="37"/>
        <v>0</v>
      </c>
      <c r="Q197" s="43">
        <f t="shared" si="38"/>
        <v>0</v>
      </c>
      <c r="R197" s="43">
        <f>COUNTIFS(OBECaZSJaAM!AG:AG,"A",OBECaZSJaAM!Y:Y,D197,OBECaZSJaAM!AI:AI,"*OBAM*")</f>
        <v>0</v>
      </c>
      <c r="S197" s="43">
        <f>COUNTIFS(OBECaZSJaAM!AG:AG,"A",OBECaZSJaAM!Y:Y,D197,OBECaZSJaAM!AI:AI,"*POAM*")</f>
        <v>0</v>
      </c>
      <c r="T197" s="43">
        <f>COUNTIFS(OBECaZSJaAM!AG:AG,"A",OBECaZSJaAM!Y:Y,D197,OBECaZSJaAM!AI:AI,"*OVMAM*")</f>
        <v>0</v>
      </c>
      <c r="U197" s="43">
        <f>COUNTIFS(OBECaZSJaAM!AG:AG,"A",OBECaZSJaAM!Y:Y,D197,OBECaZSJaAM!AI:AI,"*SOCAM*")</f>
        <v>0</v>
      </c>
      <c r="V197" s="43">
        <f>COUNTIFS(OBECaZSJaAM!AH:AH,"A",OBECaZSJaAM!Y:Y,D197,OBECaZSJaAM!AI:AI,"*OBAM*")</f>
        <v>0</v>
      </c>
      <c r="W197" s="43">
        <f>COUNTIFS(OBECaZSJaAM!AH:AH,"A",OBECaZSJaAM!Y:Y,D197,OBECaZSJaAM!AI:AI,"*POAM*")</f>
        <v>0</v>
      </c>
      <c r="X197" s="43">
        <f>COUNTIFS(OBECaZSJaAM!AH:AH,"A",OBECaZSJaAM!Y:Y,D197,OBECaZSJaAM!AI:AI,"*OVMAM*")</f>
        <v>0</v>
      </c>
      <c r="Y197" s="43">
        <f>COUNTIFS(OBECaZSJaAM!AH:AH,"A",OBECaZSJaAM!Y:Y,D197,OBECaZSJaAM!AI:AI,"*SOCAM*")</f>
        <v>0</v>
      </c>
      <c r="Z197" s="46">
        <f t="shared" si="33"/>
        <v>12.5</v>
      </c>
      <c r="AA197" s="46">
        <f t="shared" si="39"/>
        <v>0</v>
      </c>
      <c r="AB197" s="43">
        <f>VLOOKUP(D197,OBECaZSJaAM!K:T,10,0)</f>
        <v>0</v>
      </c>
      <c r="AC197" s="43" t="str">
        <f t="shared" si="40"/>
        <v>0</v>
      </c>
      <c r="AD197" s="43">
        <f>VLOOKUP(D197,OBECaZSJaAM!K:V,12,0)</f>
        <v>0</v>
      </c>
      <c r="AE197" s="43">
        <f>VLOOKUP(D197,OBECaZSJaAM!K:W,13,0)</f>
        <v>0</v>
      </c>
      <c r="AF197" s="43">
        <f>(COUNTIFS(OBECaZSJaAM!AG:AG,"A",OBECaZSJaAM!Y:Y,D197,OBECaZSJaAM!AI:AI,"*OBAM*"))+(COUNTIFS(OBECaZSJaAM!AH:AH,"A",OBECaZSJaAM!Y:Y,D197,OBECaZSJaAM!AI:AI,"*OBAM*"))</f>
        <v>0</v>
      </c>
      <c r="AG197" s="43">
        <f>COUNTIFS(OBECaZSJaAM!AG:AG,"A",OBECaZSJaAM!Y:Y,D197,OBECaZSJaAM!AI:AI,"*POAM*")+(COUNTIFS(OBECaZSJaAM!AH:AH,"A",OBECaZSJaAM!Y:Y,D197,OBECaZSJaAM!AI:AI,"*POAM*"))+(COUNTIFS(OBECaZSJaAM!AG:AG,"A",OBECaZSJaAM!Y:Y,D197,OBECaZSJaAM!AI:AI,"*OVMAM*")+(COUNTIFS(OBECaZSJaAM!AH:AH,"A",OBECaZSJaAM!Y:Y,D197,OBECaZSJaAM!AI:AI,"*OVMAM*"))+COUNTIFS(OBECaZSJaAM!AG:AG,"A",OBECaZSJaAM!Y:Y,D197,OBECaZSJaAM!AI:AI,"*SOCAM*")+(COUNTIFS(OBECaZSJaAM!AH:AH,"A",OBECaZSJaAM!Y:Y,D197,OBECaZSJaAM!AI:AI,"*SOCAM*")))</f>
        <v>0</v>
      </c>
      <c r="AH197" s="43">
        <f>(VLOOKUP(D197,OBECaZSJaAM!K:O,5,0))</f>
        <v>0</v>
      </c>
      <c r="AI197" s="43" t="str">
        <f>IFERROR(VLOOKUP(B197,OBECaZSJaAM!A:F,6,0),"")</f>
        <v/>
      </c>
      <c r="AJ197" s="43" t="str">
        <f t="shared" si="34"/>
        <v>katA</v>
      </c>
      <c r="AK197" s="43" t="str">
        <f t="shared" si="41"/>
        <v>N</v>
      </c>
      <c r="AL197" s="43" t="str">
        <f t="shared" si="42"/>
        <v>N</v>
      </c>
      <c r="AM197" s="43">
        <f>(COUNTIFS(OBECaZSJaAM!AG:AG,"A",OBECaZSJaAM!Y:Y,D197))+(COUNTIFS(OBECaZSJaAM!AH:AH,"A",OBECaZSJaAM!Y:Y,D197))-((COUNTIFS(OBECaZSJaAM!AG:AG,"A",OBECaZSJaAM!AI:AI,"OBAM",OBECaZSJaAM!Y:Y,zdroj!D197)+(COUNTIFS(OBECaZSJaAM!AG:AG,"A",OBECaZSJaAM!AI:AI,"OSTAM",OBECaZSJaAM!Y:Y,zdroj!D197)))+(COUNTIFS(OBECaZSJaAM!AH:AH,"A",OBECaZSJaAM!AI:AI,"OBAM",OBECaZSJaAM!Y:Y,zdroj!D197)+(COUNTIFS(OBECaZSJaAM!AH:AH,"A",OBECaZSJaAM!AI:AI,"OSTAM",OBECaZSJaAM!Y:Y,zdroj!D197))))</f>
        <v>0</v>
      </c>
      <c r="AN197" s="43" t="str">
        <f t="shared" si="35"/>
        <v>NEPOKRYTA VĚTŠINA SEAM</v>
      </c>
      <c r="AO197" s="43" t="str">
        <f t="shared" si="43"/>
        <v>katA</v>
      </c>
    </row>
    <row r="198" spans="1:41" x14ac:dyDescent="0.25">
      <c r="A198" s="43">
        <v>10</v>
      </c>
      <c r="B198" s="43" t="s">
        <v>730</v>
      </c>
      <c r="C198" s="43">
        <v>172723</v>
      </c>
      <c r="D198" s="43" t="s">
        <v>731</v>
      </c>
      <c r="E198" s="43" t="s">
        <v>462</v>
      </c>
      <c r="F198" s="43" t="s">
        <v>224</v>
      </c>
      <c r="G198">
        <v>29</v>
      </c>
      <c r="H198">
        <v>4</v>
      </c>
      <c r="I198">
        <v>3</v>
      </c>
      <c r="J198">
        <v>28</v>
      </c>
      <c r="K198">
        <v>1</v>
      </c>
      <c r="L198" s="43">
        <f>(COUNTIFS(OBECaZSJaAM!AG:AG,"A",OBECaZSJaAM!AJ:AJ,"ZPŮSOBILÉ",OBECaZSJaAM!Y:Y,zdroj!D198))+(COUNTIFS(OBECaZSJaAM!AH:AH,"A",OBECaZSJaAM!AJ:AJ,"ZPŮSOBILÉ",OBECaZSJaAM!Y:Y,zdroj!D198))</f>
        <v>0</v>
      </c>
      <c r="M198" s="43">
        <f>COUNTIFS(OBECaZSJaAM!AG:AG,"A",OBECaZSJaAM!AJ:AJ,"ZPŮSOBILÉ",OBECaZSJaAM!Y:Y,zdroj!D198)</f>
        <v>0</v>
      </c>
      <c r="N198" s="43">
        <f>COUNTIFS(OBECaZSJaAM!AH:AH,"A",OBECaZSJaAM!AJ:AJ,"ZPŮSOBILÉ",OBECaZSJaAM!Y:Y,zdroj!D198)</f>
        <v>0</v>
      </c>
      <c r="O198" s="43">
        <f t="shared" si="36"/>
        <v>0</v>
      </c>
      <c r="P198" s="43">
        <f t="shared" si="37"/>
        <v>0</v>
      </c>
      <c r="Q198" s="43">
        <f t="shared" si="38"/>
        <v>0</v>
      </c>
      <c r="R198" s="43">
        <f>COUNTIFS(OBECaZSJaAM!AG:AG,"A",OBECaZSJaAM!Y:Y,D198,OBECaZSJaAM!AI:AI,"*OBAM*")</f>
        <v>0</v>
      </c>
      <c r="S198" s="43">
        <f>COUNTIFS(OBECaZSJaAM!AG:AG,"A",OBECaZSJaAM!Y:Y,D198,OBECaZSJaAM!AI:AI,"*POAM*")</f>
        <v>0</v>
      </c>
      <c r="T198" s="43">
        <f>COUNTIFS(OBECaZSJaAM!AG:AG,"A",OBECaZSJaAM!Y:Y,D198,OBECaZSJaAM!AI:AI,"*OVMAM*")</f>
        <v>0</v>
      </c>
      <c r="U198" s="43">
        <f>COUNTIFS(OBECaZSJaAM!AG:AG,"A",OBECaZSJaAM!Y:Y,D198,OBECaZSJaAM!AI:AI,"*SOCAM*")</f>
        <v>0</v>
      </c>
      <c r="V198" s="43">
        <f>COUNTIFS(OBECaZSJaAM!AH:AH,"A",OBECaZSJaAM!Y:Y,D198,OBECaZSJaAM!AI:AI,"*OBAM*")</f>
        <v>0</v>
      </c>
      <c r="W198" s="43">
        <f>COUNTIFS(OBECaZSJaAM!AH:AH,"A",OBECaZSJaAM!Y:Y,D198,OBECaZSJaAM!AI:AI,"*POAM*")</f>
        <v>0</v>
      </c>
      <c r="X198" s="43">
        <f>COUNTIFS(OBECaZSJaAM!AH:AH,"A",OBECaZSJaAM!Y:Y,D198,OBECaZSJaAM!AI:AI,"*OVMAM*")</f>
        <v>0</v>
      </c>
      <c r="Y198" s="43">
        <f>COUNTIFS(OBECaZSJaAM!AH:AH,"A",OBECaZSJaAM!Y:Y,D198,OBECaZSJaAM!AI:AI,"*SOCAM*")</f>
        <v>0</v>
      </c>
      <c r="Z198" s="46">
        <f t="shared" si="33"/>
        <v>13.79</v>
      </c>
      <c r="AA198" s="46">
        <f t="shared" si="39"/>
        <v>10.34</v>
      </c>
      <c r="AB198" s="43">
        <f>VLOOKUP(D198,OBECaZSJaAM!K:T,10,0)</f>
        <v>0</v>
      </c>
      <c r="AC198" s="43" t="str">
        <f t="shared" si="40"/>
        <v>0</v>
      </c>
      <c r="AD198" s="43">
        <f>VLOOKUP(D198,OBECaZSJaAM!K:V,12,0)</f>
        <v>0</v>
      </c>
      <c r="AE198" s="43">
        <f>VLOOKUP(D198,OBECaZSJaAM!K:W,13,0)</f>
        <v>0</v>
      </c>
      <c r="AF198" s="43">
        <f>(COUNTIFS(OBECaZSJaAM!AG:AG,"A",OBECaZSJaAM!Y:Y,D198,OBECaZSJaAM!AI:AI,"*OBAM*"))+(COUNTIFS(OBECaZSJaAM!AH:AH,"A",OBECaZSJaAM!Y:Y,D198,OBECaZSJaAM!AI:AI,"*OBAM*"))</f>
        <v>0</v>
      </c>
      <c r="AG198" s="43">
        <f>COUNTIFS(OBECaZSJaAM!AG:AG,"A",OBECaZSJaAM!Y:Y,D198,OBECaZSJaAM!AI:AI,"*POAM*")+(COUNTIFS(OBECaZSJaAM!AH:AH,"A",OBECaZSJaAM!Y:Y,D198,OBECaZSJaAM!AI:AI,"*POAM*"))+(COUNTIFS(OBECaZSJaAM!AG:AG,"A",OBECaZSJaAM!Y:Y,D198,OBECaZSJaAM!AI:AI,"*OVMAM*")+(COUNTIFS(OBECaZSJaAM!AH:AH,"A",OBECaZSJaAM!Y:Y,D198,OBECaZSJaAM!AI:AI,"*OVMAM*"))+COUNTIFS(OBECaZSJaAM!AG:AG,"A",OBECaZSJaAM!Y:Y,D198,OBECaZSJaAM!AI:AI,"*SOCAM*")+(COUNTIFS(OBECaZSJaAM!AH:AH,"A",OBECaZSJaAM!Y:Y,D198,OBECaZSJaAM!AI:AI,"*SOCAM*")))</f>
        <v>0</v>
      </c>
      <c r="AH198" s="43">
        <f>(VLOOKUP(D198,OBECaZSJaAM!K:O,5,0))</f>
        <v>0</v>
      </c>
      <c r="AI198" s="43" t="str">
        <f>IFERROR(VLOOKUP(B198,OBECaZSJaAM!A:F,6,0),"")</f>
        <v/>
      </c>
      <c r="AJ198" s="43" t="str">
        <f t="shared" si="34"/>
        <v>katA</v>
      </c>
      <c r="AK198" s="43" t="str">
        <f t="shared" si="41"/>
        <v>N</v>
      </c>
      <c r="AL198" s="43" t="str">
        <f t="shared" si="42"/>
        <v>N</v>
      </c>
      <c r="AM198" s="43">
        <f>(COUNTIFS(OBECaZSJaAM!AG:AG,"A",OBECaZSJaAM!Y:Y,D198))+(COUNTIFS(OBECaZSJaAM!AH:AH,"A",OBECaZSJaAM!Y:Y,D198))-((COUNTIFS(OBECaZSJaAM!AG:AG,"A",OBECaZSJaAM!AI:AI,"OBAM",OBECaZSJaAM!Y:Y,zdroj!D198)+(COUNTIFS(OBECaZSJaAM!AG:AG,"A",OBECaZSJaAM!AI:AI,"OSTAM",OBECaZSJaAM!Y:Y,zdroj!D198)))+(COUNTIFS(OBECaZSJaAM!AH:AH,"A",OBECaZSJaAM!AI:AI,"OBAM",OBECaZSJaAM!Y:Y,zdroj!D198)+(COUNTIFS(OBECaZSJaAM!AH:AH,"A",OBECaZSJaAM!AI:AI,"OSTAM",OBECaZSJaAM!Y:Y,zdroj!D198))))</f>
        <v>0</v>
      </c>
      <c r="AN198" s="43" t="str">
        <f t="shared" si="35"/>
        <v>NEPOKRYTA VĚTŠINA SEAM</v>
      </c>
      <c r="AO198" s="43" t="str">
        <f t="shared" si="43"/>
        <v>katA</v>
      </c>
    </row>
    <row r="199" spans="1:41" x14ac:dyDescent="0.25">
      <c r="A199" s="43">
        <v>10</v>
      </c>
      <c r="B199" s="43" t="s">
        <v>730</v>
      </c>
      <c r="C199" s="43">
        <v>172693</v>
      </c>
      <c r="D199" s="43" t="s">
        <v>732</v>
      </c>
      <c r="E199" s="43" t="s">
        <v>462</v>
      </c>
      <c r="F199" s="43" t="s">
        <v>224</v>
      </c>
      <c r="G199">
        <v>19</v>
      </c>
      <c r="H199">
        <v>4</v>
      </c>
      <c r="I199">
        <v>0</v>
      </c>
      <c r="J199">
        <v>18</v>
      </c>
      <c r="K199">
        <v>1</v>
      </c>
      <c r="L199" s="43">
        <f>(COUNTIFS(OBECaZSJaAM!AG:AG,"A",OBECaZSJaAM!AJ:AJ,"ZPŮSOBILÉ",OBECaZSJaAM!Y:Y,zdroj!D199))+(COUNTIFS(OBECaZSJaAM!AH:AH,"A",OBECaZSJaAM!AJ:AJ,"ZPŮSOBILÉ",OBECaZSJaAM!Y:Y,zdroj!D199))</f>
        <v>0</v>
      </c>
      <c r="M199" s="43">
        <f>COUNTIFS(OBECaZSJaAM!AG:AG,"A",OBECaZSJaAM!AJ:AJ,"ZPŮSOBILÉ",OBECaZSJaAM!Y:Y,zdroj!D199)</f>
        <v>0</v>
      </c>
      <c r="N199" s="43">
        <f>COUNTIFS(OBECaZSJaAM!AH:AH,"A",OBECaZSJaAM!AJ:AJ,"ZPŮSOBILÉ",OBECaZSJaAM!Y:Y,zdroj!D199)</f>
        <v>0</v>
      </c>
      <c r="O199" s="43">
        <f t="shared" si="36"/>
        <v>0</v>
      </c>
      <c r="P199" s="43">
        <f t="shared" si="37"/>
        <v>0</v>
      </c>
      <c r="Q199" s="43">
        <f t="shared" si="38"/>
        <v>0</v>
      </c>
      <c r="R199" s="43">
        <f>COUNTIFS(OBECaZSJaAM!AG:AG,"A",OBECaZSJaAM!Y:Y,D199,OBECaZSJaAM!AI:AI,"*OBAM*")</f>
        <v>0</v>
      </c>
      <c r="S199" s="43">
        <f>COUNTIFS(OBECaZSJaAM!AG:AG,"A",OBECaZSJaAM!Y:Y,D199,OBECaZSJaAM!AI:AI,"*POAM*")</f>
        <v>0</v>
      </c>
      <c r="T199" s="43">
        <f>COUNTIFS(OBECaZSJaAM!AG:AG,"A",OBECaZSJaAM!Y:Y,D199,OBECaZSJaAM!AI:AI,"*OVMAM*")</f>
        <v>0</v>
      </c>
      <c r="U199" s="43">
        <f>COUNTIFS(OBECaZSJaAM!AG:AG,"A",OBECaZSJaAM!Y:Y,D199,OBECaZSJaAM!AI:AI,"*SOCAM*")</f>
        <v>0</v>
      </c>
      <c r="V199" s="43">
        <f>COUNTIFS(OBECaZSJaAM!AH:AH,"A",OBECaZSJaAM!Y:Y,D199,OBECaZSJaAM!AI:AI,"*OBAM*")</f>
        <v>0</v>
      </c>
      <c r="W199" s="43">
        <f>COUNTIFS(OBECaZSJaAM!AH:AH,"A",OBECaZSJaAM!Y:Y,D199,OBECaZSJaAM!AI:AI,"*POAM*")</f>
        <v>0</v>
      </c>
      <c r="X199" s="43">
        <f>COUNTIFS(OBECaZSJaAM!AH:AH,"A",OBECaZSJaAM!Y:Y,D199,OBECaZSJaAM!AI:AI,"*OVMAM*")</f>
        <v>0</v>
      </c>
      <c r="Y199" s="43">
        <f>COUNTIFS(OBECaZSJaAM!AH:AH,"A",OBECaZSJaAM!Y:Y,D199,OBECaZSJaAM!AI:AI,"*SOCAM*")</f>
        <v>0</v>
      </c>
      <c r="Z199" s="46">
        <f t="shared" si="33"/>
        <v>21.05</v>
      </c>
      <c r="AA199" s="46">
        <f t="shared" si="39"/>
        <v>0</v>
      </c>
      <c r="AB199" s="43">
        <f>VLOOKUP(D199,OBECaZSJaAM!K:T,10,0)</f>
        <v>0</v>
      </c>
      <c r="AC199" s="43" t="str">
        <f t="shared" si="40"/>
        <v>0</v>
      </c>
      <c r="AD199" s="43">
        <f>VLOOKUP(D199,OBECaZSJaAM!K:V,12,0)</f>
        <v>0</v>
      </c>
      <c r="AE199" s="43">
        <f>VLOOKUP(D199,OBECaZSJaAM!K:W,13,0)</f>
        <v>0</v>
      </c>
      <c r="AF199" s="43">
        <f>(COUNTIFS(OBECaZSJaAM!AG:AG,"A",OBECaZSJaAM!Y:Y,D199,OBECaZSJaAM!AI:AI,"*OBAM*"))+(COUNTIFS(OBECaZSJaAM!AH:AH,"A",OBECaZSJaAM!Y:Y,D199,OBECaZSJaAM!AI:AI,"*OBAM*"))</f>
        <v>0</v>
      </c>
      <c r="AG199" s="43">
        <f>COUNTIFS(OBECaZSJaAM!AG:AG,"A",OBECaZSJaAM!Y:Y,D199,OBECaZSJaAM!AI:AI,"*POAM*")+(COUNTIFS(OBECaZSJaAM!AH:AH,"A",OBECaZSJaAM!Y:Y,D199,OBECaZSJaAM!AI:AI,"*POAM*"))+(COUNTIFS(OBECaZSJaAM!AG:AG,"A",OBECaZSJaAM!Y:Y,D199,OBECaZSJaAM!AI:AI,"*OVMAM*")+(COUNTIFS(OBECaZSJaAM!AH:AH,"A",OBECaZSJaAM!Y:Y,D199,OBECaZSJaAM!AI:AI,"*OVMAM*"))+COUNTIFS(OBECaZSJaAM!AG:AG,"A",OBECaZSJaAM!Y:Y,D199,OBECaZSJaAM!AI:AI,"*SOCAM*")+(COUNTIFS(OBECaZSJaAM!AH:AH,"A",OBECaZSJaAM!Y:Y,D199,OBECaZSJaAM!AI:AI,"*SOCAM*")))</f>
        <v>0</v>
      </c>
      <c r="AH199" s="43">
        <f>(VLOOKUP(D199,OBECaZSJaAM!K:O,5,0))</f>
        <v>0</v>
      </c>
      <c r="AI199" s="43" t="str">
        <f>IFERROR(VLOOKUP(B199,OBECaZSJaAM!A:F,6,0),"")</f>
        <v/>
      </c>
      <c r="AJ199" s="43" t="str">
        <f t="shared" si="34"/>
        <v>katA</v>
      </c>
      <c r="AK199" s="43" t="str">
        <f t="shared" si="41"/>
        <v>N</v>
      </c>
      <c r="AL199" s="43" t="str">
        <f t="shared" si="42"/>
        <v>N</v>
      </c>
      <c r="AM199" s="43">
        <f>(COUNTIFS(OBECaZSJaAM!AG:AG,"A",OBECaZSJaAM!Y:Y,D199))+(COUNTIFS(OBECaZSJaAM!AH:AH,"A",OBECaZSJaAM!Y:Y,D199))-((COUNTIFS(OBECaZSJaAM!AG:AG,"A",OBECaZSJaAM!AI:AI,"OBAM",OBECaZSJaAM!Y:Y,zdroj!D199)+(COUNTIFS(OBECaZSJaAM!AG:AG,"A",OBECaZSJaAM!AI:AI,"OSTAM",OBECaZSJaAM!Y:Y,zdroj!D199)))+(COUNTIFS(OBECaZSJaAM!AH:AH,"A",OBECaZSJaAM!AI:AI,"OBAM",OBECaZSJaAM!Y:Y,zdroj!D199)+(COUNTIFS(OBECaZSJaAM!AH:AH,"A",OBECaZSJaAM!AI:AI,"OSTAM",OBECaZSJaAM!Y:Y,zdroj!D199))))</f>
        <v>0</v>
      </c>
      <c r="AN199" s="43" t="str">
        <f t="shared" si="35"/>
        <v>NEPOKRYTA VĚTŠINA SEAM</v>
      </c>
      <c r="AO199" s="43" t="str">
        <f t="shared" si="43"/>
        <v>katA</v>
      </c>
    </row>
    <row r="200" spans="1:41" x14ac:dyDescent="0.25">
      <c r="A200" s="43">
        <v>10</v>
      </c>
      <c r="B200" s="43" t="s">
        <v>730</v>
      </c>
      <c r="C200" s="43">
        <v>172707</v>
      </c>
      <c r="D200" s="43" t="s">
        <v>733</v>
      </c>
      <c r="E200" s="43" t="s">
        <v>462</v>
      </c>
      <c r="F200" s="43" t="s">
        <v>225</v>
      </c>
      <c r="G200">
        <v>26</v>
      </c>
      <c r="H200">
        <v>1</v>
      </c>
      <c r="I200">
        <v>1</v>
      </c>
      <c r="J200">
        <v>25</v>
      </c>
      <c r="K200">
        <v>1</v>
      </c>
      <c r="L200" s="43">
        <f>(COUNTIFS(OBECaZSJaAM!AG:AG,"A",OBECaZSJaAM!AJ:AJ,"ZPŮSOBILÉ",OBECaZSJaAM!Y:Y,zdroj!D200))+(COUNTIFS(OBECaZSJaAM!AH:AH,"A",OBECaZSJaAM!AJ:AJ,"ZPŮSOBILÉ",OBECaZSJaAM!Y:Y,zdroj!D200))</f>
        <v>0</v>
      </c>
      <c r="M200" s="43">
        <f>COUNTIFS(OBECaZSJaAM!AG:AG,"A",OBECaZSJaAM!AJ:AJ,"ZPŮSOBILÉ",OBECaZSJaAM!Y:Y,zdroj!D200)</f>
        <v>0</v>
      </c>
      <c r="N200" s="43">
        <f>COUNTIFS(OBECaZSJaAM!AH:AH,"A",OBECaZSJaAM!AJ:AJ,"ZPŮSOBILÉ",OBECaZSJaAM!Y:Y,zdroj!D200)</f>
        <v>0</v>
      </c>
      <c r="O200" s="43">
        <f t="shared" si="36"/>
        <v>0</v>
      </c>
      <c r="P200" s="43">
        <f t="shared" si="37"/>
        <v>0</v>
      </c>
      <c r="Q200" s="43">
        <f t="shared" si="38"/>
        <v>0</v>
      </c>
      <c r="R200" s="43">
        <f>COUNTIFS(OBECaZSJaAM!AG:AG,"A",OBECaZSJaAM!Y:Y,D200,OBECaZSJaAM!AI:AI,"*OBAM*")</f>
        <v>0</v>
      </c>
      <c r="S200" s="43">
        <f>COUNTIFS(OBECaZSJaAM!AG:AG,"A",OBECaZSJaAM!Y:Y,D200,OBECaZSJaAM!AI:AI,"*POAM*")</f>
        <v>0</v>
      </c>
      <c r="T200" s="43">
        <f>COUNTIFS(OBECaZSJaAM!AG:AG,"A",OBECaZSJaAM!Y:Y,D200,OBECaZSJaAM!AI:AI,"*OVMAM*")</f>
        <v>0</v>
      </c>
      <c r="U200" s="43">
        <f>COUNTIFS(OBECaZSJaAM!AG:AG,"A",OBECaZSJaAM!Y:Y,D200,OBECaZSJaAM!AI:AI,"*SOCAM*")</f>
        <v>0</v>
      </c>
      <c r="V200" s="43">
        <f>COUNTIFS(OBECaZSJaAM!AH:AH,"A",OBECaZSJaAM!Y:Y,D200,OBECaZSJaAM!AI:AI,"*OBAM*")</f>
        <v>0</v>
      </c>
      <c r="W200" s="43">
        <f>COUNTIFS(OBECaZSJaAM!AH:AH,"A",OBECaZSJaAM!Y:Y,D200,OBECaZSJaAM!AI:AI,"*POAM*")</f>
        <v>0</v>
      </c>
      <c r="X200" s="43">
        <f>COUNTIFS(OBECaZSJaAM!AH:AH,"A",OBECaZSJaAM!Y:Y,D200,OBECaZSJaAM!AI:AI,"*OVMAM*")</f>
        <v>0</v>
      </c>
      <c r="Y200" s="43">
        <f>COUNTIFS(OBECaZSJaAM!AH:AH,"A",OBECaZSJaAM!Y:Y,D200,OBECaZSJaAM!AI:AI,"*SOCAM*")</f>
        <v>0</v>
      </c>
      <c r="Z200" s="46">
        <f t="shared" si="33"/>
        <v>3.85</v>
      </c>
      <c r="AA200" s="46">
        <f t="shared" si="39"/>
        <v>3.85</v>
      </c>
      <c r="AB200" s="43">
        <f>VLOOKUP(D200,OBECaZSJaAM!K:T,10,0)</f>
        <v>0</v>
      </c>
      <c r="AC200" s="43" t="str">
        <f t="shared" si="40"/>
        <v>0</v>
      </c>
      <c r="AD200" s="43">
        <f>VLOOKUP(D200,OBECaZSJaAM!K:V,12,0)</f>
        <v>0</v>
      </c>
      <c r="AE200" s="43">
        <f>VLOOKUP(D200,OBECaZSJaAM!K:W,13,0)</f>
        <v>0</v>
      </c>
      <c r="AF200" s="43">
        <f>(COUNTIFS(OBECaZSJaAM!AG:AG,"A",OBECaZSJaAM!Y:Y,D200,OBECaZSJaAM!AI:AI,"*OBAM*"))+(COUNTIFS(OBECaZSJaAM!AH:AH,"A",OBECaZSJaAM!Y:Y,D200,OBECaZSJaAM!AI:AI,"*OBAM*"))</f>
        <v>0</v>
      </c>
      <c r="AG200" s="43">
        <f>COUNTIFS(OBECaZSJaAM!AG:AG,"A",OBECaZSJaAM!Y:Y,D200,OBECaZSJaAM!AI:AI,"*POAM*")+(COUNTIFS(OBECaZSJaAM!AH:AH,"A",OBECaZSJaAM!Y:Y,D200,OBECaZSJaAM!AI:AI,"*POAM*"))+(COUNTIFS(OBECaZSJaAM!AG:AG,"A",OBECaZSJaAM!Y:Y,D200,OBECaZSJaAM!AI:AI,"*OVMAM*")+(COUNTIFS(OBECaZSJaAM!AH:AH,"A",OBECaZSJaAM!Y:Y,D200,OBECaZSJaAM!AI:AI,"*OVMAM*"))+COUNTIFS(OBECaZSJaAM!AG:AG,"A",OBECaZSJaAM!Y:Y,D200,OBECaZSJaAM!AI:AI,"*SOCAM*")+(COUNTIFS(OBECaZSJaAM!AH:AH,"A",OBECaZSJaAM!Y:Y,D200,OBECaZSJaAM!AI:AI,"*SOCAM*")))</f>
        <v>0</v>
      </c>
      <c r="AH200" s="43">
        <f>(VLOOKUP(D200,OBECaZSJaAM!K:O,5,0))</f>
        <v>0</v>
      </c>
      <c r="AI200" s="43" t="str">
        <f>IFERROR(VLOOKUP(B200,OBECaZSJaAM!A:F,6,0),"")</f>
        <v/>
      </c>
      <c r="AJ200" s="43" t="str">
        <f t="shared" si="34"/>
        <v>katA</v>
      </c>
      <c r="AK200" s="43" t="str">
        <f t="shared" si="41"/>
        <v>N</v>
      </c>
      <c r="AL200" s="43" t="str">
        <f t="shared" si="42"/>
        <v>N</v>
      </c>
      <c r="AM200" s="43">
        <f>(COUNTIFS(OBECaZSJaAM!AG:AG,"A",OBECaZSJaAM!Y:Y,D200))+(COUNTIFS(OBECaZSJaAM!AH:AH,"A",OBECaZSJaAM!Y:Y,D200))-((COUNTIFS(OBECaZSJaAM!AG:AG,"A",OBECaZSJaAM!AI:AI,"OBAM",OBECaZSJaAM!Y:Y,zdroj!D200)+(COUNTIFS(OBECaZSJaAM!AG:AG,"A",OBECaZSJaAM!AI:AI,"OSTAM",OBECaZSJaAM!Y:Y,zdroj!D200)))+(COUNTIFS(OBECaZSJaAM!AH:AH,"A",OBECaZSJaAM!AI:AI,"OBAM",OBECaZSJaAM!Y:Y,zdroj!D200)+(COUNTIFS(OBECaZSJaAM!AH:AH,"A",OBECaZSJaAM!AI:AI,"OSTAM",OBECaZSJaAM!Y:Y,zdroj!D200))))</f>
        <v>0</v>
      </c>
      <c r="AN200" s="43" t="str">
        <f t="shared" si="35"/>
        <v>NEPOKRYTA VĚTŠINA SEAM</v>
      </c>
      <c r="AO200" s="43" t="str">
        <f t="shared" si="43"/>
        <v>katA</v>
      </c>
    </row>
    <row r="201" spans="1:41" x14ac:dyDescent="0.25">
      <c r="A201" s="43">
        <v>10</v>
      </c>
      <c r="B201" s="43" t="s">
        <v>730</v>
      </c>
      <c r="C201" s="43">
        <v>172715</v>
      </c>
      <c r="D201" s="43" t="s">
        <v>734</v>
      </c>
      <c r="E201" s="43" t="s">
        <v>462</v>
      </c>
      <c r="F201" s="43" t="s">
        <v>226</v>
      </c>
      <c r="G201">
        <v>128</v>
      </c>
      <c r="H201">
        <v>66</v>
      </c>
      <c r="I201">
        <v>66</v>
      </c>
      <c r="J201">
        <v>113</v>
      </c>
      <c r="K201">
        <v>15</v>
      </c>
      <c r="L201" s="43">
        <f>(COUNTIFS(OBECaZSJaAM!AG:AG,"A",OBECaZSJaAM!AJ:AJ,"ZPŮSOBILÉ",OBECaZSJaAM!Y:Y,zdroj!D201))+(COUNTIFS(OBECaZSJaAM!AH:AH,"A",OBECaZSJaAM!AJ:AJ,"ZPŮSOBILÉ",OBECaZSJaAM!Y:Y,zdroj!D201))</f>
        <v>0</v>
      </c>
      <c r="M201" s="43">
        <f>COUNTIFS(OBECaZSJaAM!AG:AG,"A",OBECaZSJaAM!AJ:AJ,"ZPŮSOBILÉ",OBECaZSJaAM!Y:Y,zdroj!D201)</f>
        <v>0</v>
      </c>
      <c r="N201" s="43">
        <f>COUNTIFS(OBECaZSJaAM!AH:AH,"A",OBECaZSJaAM!AJ:AJ,"ZPŮSOBILÉ",OBECaZSJaAM!Y:Y,zdroj!D201)</f>
        <v>0</v>
      </c>
      <c r="O201" s="43">
        <f t="shared" si="36"/>
        <v>0</v>
      </c>
      <c r="P201" s="43">
        <f t="shared" si="37"/>
        <v>0</v>
      </c>
      <c r="Q201" s="43">
        <f t="shared" si="38"/>
        <v>0</v>
      </c>
      <c r="R201" s="43">
        <f>COUNTIFS(OBECaZSJaAM!AG:AG,"A",OBECaZSJaAM!Y:Y,D201,OBECaZSJaAM!AI:AI,"*OBAM*")</f>
        <v>0</v>
      </c>
      <c r="S201" s="43">
        <f>COUNTIFS(OBECaZSJaAM!AG:AG,"A",OBECaZSJaAM!Y:Y,D201,OBECaZSJaAM!AI:AI,"*POAM*")</f>
        <v>0</v>
      </c>
      <c r="T201" s="43">
        <f>COUNTIFS(OBECaZSJaAM!AG:AG,"A",OBECaZSJaAM!Y:Y,D201,OBECaZSJaAM!AI:AI,"*OVMAM*")</f>
        <v>0</v>
      </c>
      <c r="U201" s="43">
        <f>COUNTIFS(OBECaZSJaAM!AG:AG,"A",OBECaZSJaAM!Y:Y,D201,OBECaZSJaAM!AI:AI,"*SOCAM*")</f>
        <v>0</v>
      </c>
      <c r="V201" s="43">
        <f>COUNTIFS(OBECaZSJaAM!AH:AH,"A",OBECaZSJaAM!Y:Y,D201,OBECaZSJaAM!AI:AI,"*OBAM*")</f>
        <v>0</v>
      </c>
      <c r="W201" s="43">
        <f>COUNTIFS(OBECaZSJaAM!AH:AH,"A",OBECaZSJaAM!Y:Y,D201,OBECaZSJaAM!AI:AI,"*POAM*")</f>
        <v>0</v>
      </c>
      <c r="X201" s="43">
        <f>COUNTIFS(OBECaZSJaAM!AH:AH,"A",OBECaZSJaAM!Y:Y,D201,OBECaZSJaAM!AI:AI,"*OVMAM*")</f>
        <v>0</v>
      </c>
      <c r="Y201" s="43">
        <f>COUNTIFS(OBECaZSJaAM!AH:AH,"A",OBECaZSJaAM!Y:Y,D201,OBECaZSJaAM!AI:AI,"*SOCAM*")</f>
        <v>0</v>
      </c>
      <c r="Z201" s="46">
        <f t="shared" si="33"/>
        <v>51.56</v>
      </c>
      <c r="AA201" s="46">
        <f t="shared" si="39"/>
        <v>51.56</v>
      </c>
      <c r="AB201" s="43">
        <f>VLOOKUP(D201,OBECaZSJaAM!K:T,10,0)</f>
        <v>0</v>
      </c>
      <c r="AC201" s="43" t="str">
        <f t="shared" si="40"/>
        <v>0</v>
      </c>
      <c r="AD201" s="43">
        <f>VLOOKUP(D201,OBECaZSJaAM!K:V,12,0)</f>
        <v>0</v>
      </c>
      <c r="AE201" s="43">
        <f>VLOOKUP(D201,OBECaZSJaAM!K:W,13,0)</f>
        <v>0</v>
      </c>
      <c r="AF201" s="43">
        <f>(COUNTIFS(OBECaZSJaAM!AG:AG,"A",OBECaZSJaAM!Y:Y,D201,OBECaZSJaAM!AI:AI,"*OBAM*"))+(COUNTIFS(OBECaZSJaAM!AH:AH,"A",OBECaZSJaAM!Y:Y,D201,OBECaZSJaAM!AI:AI,"*OBAM*"))</f>
        <v>0</v>
      </c>
      <c r="AG201" s="43">
        <f>COUNTIFS(OBECaZSJaAM!AG:AG,"A",OBECaZSJaAM!Y:Y,D201,OBECaZSJaAM!AI:AI,"*POAM*")+(COUNTIFS(OBECaZSJaAM!AH:AH,"A",OBECaZSJaAM!Y:Y,D201,OBECaZSJaAM!AI:AI,"*POAM*"))+(COUNTIFS(OBECaZSJaAM!AG:AG,"A",OBECaZSJaAM!Y:Y,D201,OBECaZSJaAM!AI:AI,"*OVMAM*")+(COUNTIFS(OBECaZSJaAM!AH:AH,"A",OBECaZSJaAM!Y:Y,D201,OBECaZSJaAM!AI:AI,"*OVMAM*"))+COUNTIFS(OBECaZSJaAM!AG:AG,"A",OBECaZSJaAM!Y:Y,D201,OBECaZSJaAM!AI:AI,"*SOCAM*")+(COUNTIFS(OBECaZSJaAM!AH:AH,"A",OBECaZSJaAM!Y:Y,D201,OBECaZSJaAM!AI:AI,"*SOCAM*")))</f>
        <v>0</v>
      </c>
      <c r="AH201" s="43">
        <f>(VLOOKUP(D201,OBECaZSJaAM!K:O,5,0))</f>
        <v>0</v>
      </c>
      <c r="AI201" s="43" t="str">
        <f>IFERROR(VLOOKUP(B201,OBECaZSJaAM!A:F,6,0),"")</f>
        <v/>
      </c>
      <c r="AJ201" s="43" t="str">
        <f t="shared" si="34"/>
        <v>katC</v>
      </c>
      <c r="AK201" s="43" t="str">
        <f t="shared" si="41"/>
        <v>N</v>
      </c>
      <c r="AL201" s="43" t="str">
        <f t="shared" si="42"/>
        <v>N</v>
      </c>
      <c r="AM201" s="43">
        <f>(COUNTIFS(OBECaZSJaAM!AG:AG,"A",OBECaZSJaAM!Y:Y,D201))+(COUNTIFS(OBECaZSJaAM!AH:AH,"A",OBECaZSJaAM!Y:Y,D201))-((COUNTIFS(OBECaZSJaAM!AG:AG,"A",OBECaZSJaAM!AI:AI,"OBAM",OBECaZSJaAM!Y:Y,zdroj!D201)+(COUNTIFS(OBECaZSJaAM!AG:AG,"A",OBECaZSJaAM!AI:AI,"OSTAM",OBECaZSJaAM!Y:Y,zdroj!D201)))+(COUNTIFS(OBECaZSJaAM!AH:AH,"A",OBECaZSJaAM!AI:AI,"OBAM",OBECaZSJaAM!Y:Y,zdroj!D201)+(COUNTIFS(OBECaZSJaAM!AH:AH,"A",OBECaZSJaAM!AI:AI,"OSTAM",OBECaZSJaAM!Y:Y,zdroj!D201))))</f>
        <v>0</v>
      </c>
      <c r="AN201" s="43" t="str">
        <f t="shared" si="35"/>
        <v>NEPOKRYTA VĚTŠINA SEAM</v>
      </c>
      <c r="AO201" s="43" t="str">
        <f t="shared" si="43"/>
        <v>katC</v>
      </c>
    </row>
    <row r="202" spans="1:41" x14ac:dyDescent="0.25">
      <c r="A202" s="43">
        <v>10</v>
      </c>
      <c r="B202" s="43" t="s">
        <v>735</v>
      </c>
      <c r="C202" s="43">
        <v>125296</v>
      </c>
      <c r="D202" s="43" t="s">
        <v>736</v>
      </c>
      <c r="E202" s="43" t="s">
        <v>462</v>
      </c>
      <c r="F202" s="43" t="s">
        <v>226</v>
      </c>
      <c r="G202">
        <v>13</v>
      </c>
      <c r="H202">
        <v>10</v>
      </c>
      <c r="I202">
        <v>10</v>
      </c>
      <c r="J202">
        <v>11</v>
      </c>
      <c r="K202">
        <v>2</v>
      </c>
      <c r="L202" s="43">
        <f>(COUNTIFS(OBECaZSJaAM!AG:AG,"A",OBECaZSJaAM!AJ:AJ,"ZPŮSOBILÉ",OBECaZSJaAM!Y:Y,zdroj!D202))+(COUNTIFS(OBECaZSJaAM!AH:AH,"A",OBECaZSJaAM!AJ:AJ,"ZPŮSOBILÉ",OBECaZSJaAM!Y:Y,zdroj!D202))</f>
        <v>0</v>
      </c>
      <c r="M202" s="43">
        <f>COUNTIFS(OBECaZSJaAM!AG:AG,"A",OBECaZSJaAM!AJ:AJ,"ZPŮSOBILÉ",OBECaZSJaAM!Y:Y,zdroj!D202)</f>
        <v>0</v>
      </c>
      <c r="N202" s="43">
        <f>COUNTIFS(OBECaZSJaAM!AH:AH,"A",OBECaZSJaAM!AJ:AJ,"ZPŮSOBILÉ",OBECaZSJaAM!Y:Y,zdroj!D202)</f>
        <v>0</v>
      </c>
      <c r="O202" s="43">
        <f t="shared" si="36"/>
        <v>0</v>
      </c>
      <c r="P202" s="43">
        <f t="shared" si="37"/>
        <v>0</v>
      </c>
      <c r="Q202" s="43">
        <f t="shared" si="38"/>
        <v>0</v>
      </c>
      <c r="R202" s="43">
        <f>COUNTIFS(OBECaZSJaAM!AG:AG,"A",OBECaZSJaAM!Y:Y,D202,OBECaZSJaAM!AI:AI,"*OBAM*")</f>
        <v>0</v>
      </c>
      <c r="S202" s="43">
        <f>COUNTIFS(OBECaZSJaAM!AG:AG,"A",OBECaZSJaAM!Y:Y,D202,OBECaZSJaAM!AI:AI,"*POAM*")</f>
        <v>0</v>
      </c>
      <c r="T202" s="43">
        <f>COUNTIFS(OBECaZSJaAM!AG:AG,"A",OBECaZSJaAM!Y:Y,D202,OBECaZSJaAM!AI:AI,"*OVMAM*")</f>
        <v>0</v>
      </c>
      <c r="U202" s="43">
        <f>COUNTIFS(OBECaZSJaAM!AG:AG,"A",OBECaZSJaAM!Y:Y,D202,OBECaZSJaAM!AI:AI,"*SOCAM*")</f>
        <v>0</v>
      </c>
      <c r="V202" s="43">
        <f>COUNTIFS(OBECaZSJaAM!AH:AH,"A",OBECaZSJaAM!Y:Y,D202,OBECaZSJaAM!AI:AI,"*OBAM*")</f>
        <v>0</v>
      </c>
      <c r="W202" s="43">
        <f>COUNTIFS(OBECaZSJaAM!AH:AH,"A",OBECaZSJaAM!Y:Y,D202,OBECaZSJaAM!AI:AI,"*POAM*")</f>
        <v>0</v>
      </c>
      <c r="X202" s="43">
        <f>COUNTIFS(OBECaZSJaAM!AH:AH,"A",OBECaZSJaAM!Y:Y,D202,OBECaZSJaAM!AI:AI,"*OVMAM*")</f>
        <v>0</v>
      </c>
      <c r="Y202" s="43">
        <f>COUNTIFS(OBECaZSJaAM!AH:AH,"A",OBECaZSJaAM!Y:Y,D202,OBECaZSJaAM!AI:AI,"*SOCAM*")</f>
        <v>0</v>
      </c>
      <c r="Z202" s="46">
        <f t="shared" si="33"/>
        <v>76.92</v>
      </c>
      <c r="AA202" s="46">
        <f t="shared" si="39"/>
        <v>76.92</v>
      </c>
      <c r="AB202" s="43">
        <f>VLOOKUP(D202,OBECaZSJaAM!K:T,10,0)</f>
        <v>0</v>
      </c>
      <c r="AC202" s="43" t="str">
        <f t="shared" si="40"/>
        <v>0</v>
      </c>
      <c r="AD202" s="43">
        <f>VLOOKUP(D202,OBECaZSJaAM!K:V,12,0)</f>
        <v>0</v>
      </c>
      <c r="AE202" s="43">
        <f>VLOOKUP(D202,OBECaZSJaAM!K:W,13,0)</f>
        <v>0</v>
      </c>
      <c r="AF202" s="43">
        <f>(COUNTIFS(OBECaZSJaAM!AG:AG,"A",OBECaZSJaAM!Y:Y,D202,OBECaZSJaAM!AI:AI,"*OBAM*"))+(COUNTIFS(OBECaZSJaAM!AH:AH,"A",OBECaZSJaAM!Y:Y,D202,OBECaZSJaAM!AI:AI,"*OBAM*"))</f>
        <v>0</v>
      </c>
      <c r="AG202" s="43">
        <f>COUNTIFS(OBECaZSJaAM!AG:AG,"A",OBECaZSJaAM!Y:Y,D202,OBECaZSJaAM!AI:AI,"*POAM*")+(COUNTIFS(OBECaZSJaAM!AH:AH,"A",OBECaZSJaAM!Y:Y,D202,OBECaZSJaAM!AI:AI,"*POAM*"))+(COUNTIFS(OBECaZSJaAM!AG:AG,"A",OBECaZSJaAM!Y:Y,D202,OBECaZSJaAM!AI:AI,"*OVMAM*")+(COUNTIFS(OBECaZSJaAM!AH:AH,"A",OBECaZSJaAM!Y:Y,D202,OBECaZSJaAM!AI:AI,"*OVMAM*"))+COUNTIFS(OBECaZSJaAM!AG:AG,"A",OBECaZSJaAM!Y:Y,D202,OBECaZSJaAM!AI:AI,"*SOCAM*")+(COUNTIFS(OBECaZSJaAM!AH:AH,"A",OBECaZSJaAM!Y:Y,D202,OBECaZSJaAM!AI:AI,"*SOCAM*")))</f>
        <v>0</v>
      </c>
      <c r="AH202" s="43">
        <f>(VLOOKUP(D202,OBECaZSJaAM!K:O,5,0))</f>
        <v>0</v>
      </c>
      <c r="AI202" s="43" t="str">
        <f>IFERROR(VLOOKUP(B202,OBECaZSJaAM!A:F,6,0),"")</f>
        <v/>
      </c>
      <c r="AJ202" s="43" t="str">
        <f t="shared" si="34"/>
        <v>katC</v>
      </c>
      <c r="AK202" s="43" t="str">
        <f t="shared" si="41"/>
        <v>N</v>
      </c>
      <c r="AL202" s="43" t="str">
        <f t="shared" si="42"/>
        <v>N</v>
      </c>
      <c r="AM202" s="43">
        <f>(COUNTIFS(OBECaZSJaAM!AG:AG,"A",OBECaZSJaAM!Y:Y,D202))+(COUNTIFS(OBECaZSJaAM!AH:AH,"A",OBECaZSJaAM!Y:Y,D202))-((COUNTIFS(OBECaZSJaAM!AG:AG,"A",OBECaZSJaAM!AI:AI,"OBAM",OBECaZSJaAM!Y:Y,zdroj!D202)+(COUNTIFS(OBECaZSJaAM!AG:AG,"A",OBECaZSJaAM!AI:AI,"OSTAM",OBECaZSJaAM!Y:Y,zdroj!D202)))+(COUNTIFS(OBECaZSJaAM!AH:AH,"A",OBECaZSJaAM!AI:AI,"OBAM",OBECaZSJaAM!Y:Y,zdroj!D202)+(COUNTIFS(OBECaZSJaAM!AH:AH,"A",OBECaZSJaAM!AI:AI,"OSTAM",OBECaZSJaAM!Y:Y,zdroj!D202))))</f>
        <v>0</v>
      </c>
      <c r="AN202" s="43" t="str">
        <f t="shared" si="35"/>
        <v>NEPOKRYTA VĚTŠINA SEAM</v>
      </c>
      <c r="AO202" s="43" t="str">
        <f t="shared" si="43"/>
        <v>katC</v>
      </c>
    </row>
    <row r="203" spans="1:41" x14ac:dyDescent="0.25">
      <c r="A203" s="43">
        <v>10</v>
      </c>
      <c r="B203" s="43" t="s">
        <v>735</v>
      </c>
      <c r="C203" s="43">
        <v>174793</v>
      </c>
      <c r="D203" s="43" t="s">
        <v>737</v>
      </c>
      <c r="E203" s="43" t="s">
        <v>462</v>
      </c>
      <c r="F203" s="43" t="s">
        <v>226</v>
      </c>
      <c r="G203">
        <v>36</v>
      </c>
      <c r="H203">
        <v>28</v>
      </c>
      <c r="I203">
        <v>28</v>
      </c>
      <c r="J203">
        <v>34</v>
      </c>
      <c r="K203">
        <v>2</v>
      </c>
      <c r="L203" s="43">
        <f>(COUNTIFS(OBECaZSJaAM!AG:AG,"A",OBECaZSJaAM!AJ:AJ,"ZPŮSOBILÉ",OBECaZSJaAM!Y:Y,zdroj!D203))+(COUNTIFS(OBECaZSJaAM!AH:AH,"A",OBECaZSJaAM!AJ:AJ,"ZPŮSOBILÉ",OBECaZSJaAM!Y:Y,zdroj!D203))</f>
        <v>0</v>
      </c>
      <c r="M203" s="43">
        <f>COUNTIFS(OBECaZSJaAM!AG:AG,"A",OBECaZSJaAM!AJ:AJ,"ZPŮSOBILÉ",OBECaZSJaAM!Y:Y,zdroj!D203)</f>
        <v>0</v>
      </c>
      <c r="N203" s="43">
        <f>COUNTIFS(OBECaZSJaAM!AH:AH,"A",OBECaZSJaAM!AJ:AJ,"ZPŮSOBILÉ",OBECaZSJaAM!Y:Y,zdroj!D203)</f>
        <v>0</v>
      </c>
      <c r="O203" s="43">
        <f t="shared" si="36"/>
        <v>0</v>
      </c>
      <c r="P203" s="43">
        <f t="shared" si="37"/>
        <v>0</v>
      </c>
      <c r="Q203" s="43">
        <f t="shared" si="38"/>
        <v>0</v>
      </c>
      <c r="R203" s="43">
        <f>COUNTIFS(OBECaZSJaAM!AG:AG,"A",OBECaZSJaAM!Y:Y,D203,OBECaZSJaAM!AI:AI,"*OBAM*")</f>
        <v>0</v>
      </c>
      <c r="S203" s="43">
        <f>COUNTIFS(OBECaZSJaAM!AG:AG,"A",OBECaZSJaAM!Y:Y,D203,OBECaZSJaAM!AI:AI,"*POAM*")</f>
        <v>0</v>
      </c>
      <c r="T203" s="43">
        <f>COUNTIFS(OBECaZSJaAM!AG:AG,"A",OBECaZSJaAM!Y:Y,D203,OBECaZSJaAM!AI:AI,"*OVMAM*")</f>
        <v>0</v>
      </c>
      <c r="U203" s="43">
        <f>COUNTIFS(OBECaZSJaAM!AG:AG,"A",OBECaZSJaAM!Y:Y,D203,OBECaZSJaAM!AI:AI,"*SOCAM*")</f>
        <v>0</v>
      </c>
      <c r="V203" s="43">
        <f>COUNTIFS(OBECaZSJaAM!AH:AH,"A",OBECaZSJaAM!Y:Y,D203,OBECaZSJaAM!AI:AI,"*OBAM*")</f>
        <v>0</v>
      </c>
      <c r="W203" s="43">
        <f>COUNTIFS(OBECaZSJaAM!AH:AH,"A",OBECaZSJaAM!Y:Y,D203,OBECaZSJaAM!AI:AI,"*POAM*")</f>
        <v>0</v>
      </c>
      <c r="X203" s="43">
        <f>COUNTIFS(OBECaZSJaAM!AH:AH,"A",OBECaZSJaAM!Y:Y,D203,OBECaZSJaAM!AI:AI,"*OVMAM*")</f>
        <v>0</v>
      </c>
      <c r="Y203" s="43">
        <f>COUNTIFS(OBECaZSJaAM!AH:AH,"A",OBECaZSJaAM!Y:Y,D203,OBECaZSJaAM!AI:AI,"*SOCAM*")</f>
        <v>0</v>
      </c>
      <c r="Z203" s="46">
        <f t="shared" si="33"/>
        <v>77.78</v>
      </c>
      <c r="AA203" s="46">
        <f t="shared" si="39"/>
        <v>77.78</v>
      </c>
      <c r="AB203" s="43">
        <f>VLOOKUP(D203,OBECaZSJaAM!K:T,10,0)</f>
        <v>0</v>
      </c>
      <c r="AC203" s="43" t="str">
        <f t="shared" si="40"/>
        <v>0</v>
      </c>
      <c r="AD203" s="43">
        <f>VLOOKUP(D203,OBECaZSJaAM!K:V,12,0)</f>
        <v>0</v>
      </c>
      <c r="AE203" s="43">
        <f>VLOOKUP(D203,OBECaZSJaAM!K:W,13,0)</f>
        <v>0</v>
      </c>
      <c r="AF203" s="43">
        <f>(COUNTIFS(OBECaZSJaAM!AG:AG,"A",OBECaZSJaAM!Y:Y,D203,OBECaZSJaAM!AI:AI,"*OBAM*"))+(COUNTIFS(OBECaZSJaAM!AH:AH,"A",OBECaZSJaAM!Y:Y,D203,OBECaZSJaAM!AI:AI,"*OBAM*"))</f>
        <v>0</v>
      </c>
      <c r="AG203" s="43">
        <f>COUNTIFS(OBECaZSJaAM!AG:AG,"A",OBECaZSJaAM!Y:Y,D203,OBECaZSJaAM!AI:AI,"*POAM*")+(COUNTIFS(OBECaZSJaAM!AH:AH,"A",OBECaZSJaAM!Y:Y,D203,OBECaZSJaAM!AI:AI,"*POAM*"))+(COUNTIFS(OBECaZSJaAM!AG:AG,"A",OBECaZSJaAM!Y:Y,D203,OBECaZSJaAM!AI:AI,"*OVMAM*")+(COUNTIFS(OBECaZSJaAM!AH:AH,"A",OBECaZSJaAM!Y:Y,D203,OBECaZSJaAM!AI:AI,"*OVMAM*"))+COUNTIFS(OBECaZSJaAM!AG:AG,"A",OBECaZSJaAM!Y:Y,D203,OBECaZSJaAM!AI:AI,"*SOCAM*")+(COUNTIFS(OBECaZSJaAM!AH:AH,"A",OBECaZSJaAM!Y:Y,D203,OBECaZSJaAM!AI:AI,"*SOCAM*")))</f>
        <v>0</v>
      </c>
      <c r="AH203" s="43">
        <f>(VLOOKUP(D203,OBECaZSJaAM!K:O,5,0))</f>
        <v>0</v>
      </c>
      <c r="AI203" s="43" t="str">
        <f>IFERROR(VLOOKUP(B203,OBECaZSJaAM!A:F,6,0),"")</f>
        <v/>
      </c>
      <c r="AJ203" s="43" t="str">
        <f t="shared" si="34"/>
        <v>katC</v>
      </c>
      <c r="AK203" s="43" t="str">
        <f t="shared" si="41"/>
        <v>N</v>
      </c>
      <c r="AL203" s="43" t="str">
        <f t="shared" si="42"/>
        <v>N</v>
      </c>
      <c r="AM203" s="43">
        <f>(COUNTIFS(OBECaZSJaAM!AG:AG,"A",OBECaZSJaAM!Y:Y,D203))+(COUNTIFS(OBECaZSJaAM!AH:AH,"A",OBECaZSJaAM!Y:Y,D203))-((COUNTIFS(OBECaZSJaAM!AG:AG,"A",OBECaZSJaAM!AI:AI,"OBAM",OBECaZSJaAM!Y:Y,zdroj!D203)+(COUNTIFS(OBECaZSJaAM!AG:AG,"A",OBECaZSJaAM!AI:AI,"OSTAM",OBECaZSJaAM!Y:Y,zdroj!D203)))+(COUNTIFS(OBECaZSJaAM!AH:AH,"A",OBECaZSJaAM!AI:AI,"OBAM",OBECaZSJaAM!Y:Y,zdroj!D203)+(COUNTIFS(OBECaZSJaAM!AH:AH,"A",OBECaZSJaAM!AI:AI,"OSTAM",OBECaZSJaAM!Y:Y,zdroj!D203))))</f>
        <v>0</v>
      </c>
      <c r="AN203" s="43" t="str">
        <f t="shared" si="35"/>
        <v>NEPOKRYTA VĚTŠINA SEAM</v>
      </c>
      <c r="AO203" s="43" t="str">
        <f t="shared" si="43"/>
        <v>katC</v>
      </c>
    </row>
    <row r="204" spans="1:41" x14ac:dyDescent="0.25">
      <c r="A204" s="43">
        <v>10</v>
      </c>
      <c r="B204" s="43" t="s">
        <v>738</v>
      </c>
      <c r="C204" s="43">
        <v>176893</v>
      </c>
      <c r="D204" s="43" t="s">
        <v>739</v>
      </c>
      <c r="E204" s="43" t="s">
        <v>462</v>
      </c>
      <c r="F204" s="43" t="s">
        <v>224</v>
      </c>
      <c r="G204">
        <v>12</v>
      </c>
      <c r="H204">
        <v>1</v>
      </c>
      <c r="I204">
        <v>0</v>
      </c>
      <c r="J204">
        <v>12</v>
      </c>
      <c r="K204">
        <v>0</v>
      </c>
      <c r="L204" s="43">
        <f>(COUNTIFS(OBECaZSJaAM!AG:AG,"A",OBECaZSJaAM!AJ:AJ,"ZPŮSOBILÉ",OBECaZSJaAM!Y:Y,zdroj!D204))+(COUNTIFS(OBECaZSJaAM!AH:AH,"A",OBECaZSJaAM!AJ:AJ,"ZPŮSOBILÉ",OBECaZSJaAM!Y:Y,zdroj!D204))</f>
        <v>0</v>
      </c>
      <c r="M204" s="43">
        <f>COUNTIFS(OBECaZSJaAM!AG:AG,"A",OBECaZSJaAM!AJ:AJ,"ZPŮSOBILÉ",OBECaZSJaAM!Y:Y,zdroj!D204)</f>
        <v>0</v>
      </c>
      <c r="N204" s="43">
        <f>COUNTIFS(OBECaZSJaAM!AH:AH,"A",OBECaZSJaAM!AJ:AJ,"ZPŮSOBILÉ",OBECaZSJaAM!Y:Y,zdroj!D204)</f>
        <v>0</v>
      </c>
      <c r="O204" s="43">
        <f t="shared" si="36"/>
        <v>0</v>
      </c>
      <c r="P204" s="43">
        <f t="shared" si="37"/>
        <v>0</v>
      </c>
      <c r="Q204" s="43">
        <f t="shared" si="38"/>
        <v>0</v>
      </c>
      <c r="R204" s="43">
        <f>COUNTIFS(OBECaZSJaAM!AG:AG,"A",OBECaZSJaAM!Y:Y,D204,OBECaZSJaAM!AI:AI,"*OBAM*")</f>
        <v>0</v>
      </c>
      <c r="S204" s="43">
        <f>COUNTIFS(OBECaZSJaAM!AG:AG,"A",OBECaZSJaAM!Y:Y,D204,OBECaZSJaAM!AI:AI,"*POAM*")</f>
        <v>0</v>
      </c>
      <c r="T204" s="43">
        <f>COUNTIFS(OBECaZSJaAM!AG:AG,"A",OBECaZSJaAM!Y:Y,D204,OBECaZSJaAM!AI:AI,"*OVMAM*")</f>
        <v>0</v>
      </c>
      <c r="U204" s="43">
        <f>COUNTIFS(OBECaZSJaAM!AG:AG,"A",OBECaZSJaAM!Y:Y,D204,OBECaZSJaAM!AI:AI,"*SOCAM*")</f>
        <v>0</v>
      </c>
      <c r="V204" s="43">
        <f>COUNTIFS(OBECaZSJaAM!AH:AH,"A",OBECaZSJaAM!Y:Y,D204,OBECaZSJaAM!AI:AI,"*OBAM*")</f>
        <v>0</v>
      </c>
      <c r="W204" s="43">
        <f>COUNTIFS(OBECaZSJaAM!AH:AH,"A",OBECaZSJaAM!Y:Y,D204,OBECaZSJaAM!AI:AI,"*POAM*")</f>
        <v>0</v>
      </c>
      <c r="X204" s="43">
        <f>COUNTIFS(OBECaZSJaAM!AH:AH,"A",OBECaZSJaAM!Y:Y,D204,OBECaZSJaAM!AI:AI,"*OVMAM*")</f>
        <v>0</v>
      </c>
      <c r="Y204" s="43">
        <f>COUNTIFS(OBECaZSJaAM!AH:AH,"A",OBECaZSJaAM!Y:Y,D204,OBECaZSJaAM!AI:AI,"*SOCAM*")</f>
        <v>0</v>
      </c>
      <c r="Z204" s="46">
        <f t="shared" si="33"/>
        <v>8.33</v>
      </c>
      <c r="AA204" s="46">
        <f t="shared" si="39"/>
        <v>0</v>
      </c>
      <c r="AB204" s="43">
        <f>VLOOKUP(D204,OBECaZSJaAM!K:T,10,0)</f>
        <v>0</v>
      </c>
      <c r="AC204" s="43" t="str">
        <f t="shared" si="40"/>
        <v>0</v>
      </c>
      <c r="AD204" s="43">
        <f>VLOOKUP(D204,OBECaZSJaAM!K:V,12,0)</f>
        <v>0</v>
      </c>
      <c r="AE204" s="43">
        <f>VLOOKUP(D204,OBECaZSJaAM!K:W,13,0)</f>
        <v>0</v>
      </c>
      <c r="AF204" s="43">
        <f>(COUNTIFS(OBECaZSJaAM!AG:AG,"A",OBECaZSJaAM!Y:Y,D204,OBECaZSJaAM!AI:AI,"*OBAM*"))+(COUNTIFS(OBECaZSJaAM!AH:AH,"A",OBECaZSJaAM!Y:Y,D204,OBECaZSJaAM!AI:AI,"*OBAM*"))</f>
        <v>0</v>
      </c>
      <c r="AG204" s="43">
        <f>COUNTIFS(OBECaZSJaAM!AG:AG,"A",OBECaZSJaAM!Y:Y,D204,OBECaZSJaAM!AI:AI,"*POAM*")+(COUNTIFS(OBECaZSJaAM!AH:AH,"A",OBECaZSJaAM!Y:Y,D204,OBECaZSJaAM!AI:AI,"*POAM*"))+(COUNTIFS(OBECaZSJaAM!AG:AG,"A",OBECaZSJaAM!Y:Y,D204,OBECaZSJaAM!AI:AI,"*OVMAM*")+(COUNTIFS(OBECaZSJaAM!AH:AH,"A",OBECaZSJaAM!Y:Y,D204,OBECaZSJaAM!AI:AI,"*OVMAM*"))+COUNTIFS(OBECaZSJaAM!AG:AG,"A",OBECaZSJaAM!Y:Y,D204,OBECaZSJaAM!AI:AI,"*SOCAM*")+(COUNTIFS(OBECaZSJaAM!AH:AH,"A",OBECaZSJaAM!Y:Y,D204,OBECaZSJaAM!AI:AI,"*SOCAM*")))</f>
        <v>0</v>
      </c>
      <c r="AH204" s="43">
        <f>(VLOOKUP(D204,OBECaZSJaAM!K:O,5,0))</f>
        <v>0</v>
      </c>
      <c r="AI204" s="43" t="str">
        <f>IFERROR(VLOOKUP(B204,OBECaZSJaAM!A:F,6,0),"")</f>
        <v/>
      </c>
      <c r="AJ204" s="43" t="str">
        <f t="shared" si="34"/>
        <v>katA</v>
      </c>
      <c r="AK204" s="43" t="str">
        <f t="shared" si="41"/>
        <v>N</v>
      </c>
      <c r="AL204" s="43" t="str">
        <f t="shared" si="42"/>
        <v>N</v>
      </c>
      <c r="AM204" s="43">
        <f>(COUNTIFS(OBECaZSJaAM!AG:AG,"A",OBECaZSJaAM!Y:Y,D204))+(COUNTIFS(OBECaZSJaAM!AH:AH,"A",OBECaZSJaAM!Y:Y,D204))-((COUNTIFS(OBECaZSJaAM!AG:AG,"A",OBECaZSJaAM!AI:AI,"OBAM",OBECaZSJaAM!Y:Y,zdroj!D204)+(COUNTIFS(OBECaZSJaAM!AG:AG,"A",OBECaZSJaAM!AI:AI,"OSTAM",OBECaZSJaAM!Y:Y,zdroj!D204)))+(COUNTIFS(OBECaZSJaAM!AH:AH,"A",OBECaZSJaAM!AI:AI,"OBAM",OBECaZSJaAM!Y:Y,zdroj!D204)+(COUNTIFS(OBECaZSJaAM!AH:AH,"A",OBECaZSJaAM!AI:AI,"OSTAM",OBECaZSJaAM!Y:Y,zdroj!D204))))</f>
        <v>0</v>
      </c>
      <c r="AN204" s="43" t="str">
        <f t="shared" si="35"/>
        <v>NEPOKRYTA VĚTŠINA SEAM</v>
      </c>
      <c r="AO204" s="43" t="str">
        <f t="shared" si="43"/>
        <v>katA</v>
      </c>
    </row>
    <row r="205" spans="1:41" x14ac:dyDescent="0.25">
      <c r="A205" s="43">
        <v>10</v>
      </c>
      <c r="B205" s="43" t="s">
        <v>738</v>
      </c>
      <c r="C205" s="43">
        <v>325449</v>
      </c>
      <c r="D205" s="43" t="s">
        <v>740</v>
      </c>
      <c r="E205" s="43" t="s">
        <v>462</v>
      </c>
      <c r="F205" s="43" t="s">
        <v>225</v>
      </c>
      <c r="G205">
        <v>11</v>
      </c>
      <c r="H205">
        <v>0</v>
      </c>
      <c r="I205">
        <v>0</v>
      </c>
      <c r="J205">
        <v>10</v>
      </c>
      <c r="K205">
        <v>1</v>
      </c>
      <c r="L205" s="43">
        <f>(COUNTIFS(OBECaZSJaAM!AG:AG,"A",OBECaZSJaAM!AJ:AJ,"ZPŮSOBILÉ",OBECaZSJaAM!Y:Y,zdroj!D205))+(COUNTIFS(OBECaZSJaAM!AH:AH,"A",OBECaZSJaAM!AJ:AJ,"ZPŮSOBILÉ",OBECaZSJaAM!Y:Y,zdroj!D205))</f>
        <v>0</v>
      </c>
      <c r="M205" s="43">
        <f>COUNTIFS(OBECaZSJaAM!AG:AG,"A",OBECaZSJaAM!AJ:AJ,"ZPŮSOBILÉ",OBECaZSJaAM!Y:Y,zdroj!D205)</f>
        <v>0</v>
      </c>
      <c r="N205" s="43">
        <f>COUNTIFS(OBECaZSJaAM!AH:AH,"A",OBECaZSJaAM!AJ:AJ,"ZPŮSOBILÉ",OBECaZSJaAM!Y:Y,zdroj!D205)</f>
        <v>0</v>
      </c>
      <c r="O205" s="43">
        <f t="shared" si="36"/>
        <v>0</v>
      </c>
      <c r="P205" s="43">
        <f t="shared" si="37"/>
        <v>0</v>
      </c>
      <c r="Q205" s="43">
        <f t="shared" si="38"/>
        <v>0</v>
      </c>
      <c r="R205" s="43">
        <f>COUNTIFS(OBECaZSJaAM!AG:AG,"A",OBECaZSJaAM!Y:Y,D205,OBECaZSJaAM!AI:AI,"*OBAM*")</f>
        <v>0</v>
      </c>
      <c r="S205" s="43">
        <f>COUNTIFS(OBECaZSJaAM!AG:AG,"A",OBECaZSJaAM!Y:Y,D205,OBECaZSJaAM!AI:AI,"*POAM*")</f>
        <v>0</v>
      </c>
      <c r="T205" s="43">
        <f>COUNTIFS(OBECaZSJaAM!AG:AG,"A",OBECaZSJaAM!Y:Y,D205,OBECaZSJaAM!AI:AI,"*OVMAM*")</f>
        <v>0</v>
      </c>
      <c r="U205" s="43">
        <f>COUNTIFS(OBECaZSJaAM!AG:AG,"A",OBECaZSJaAM!Y:Y,D205,OBECaZSJaAM!AI:AI,"*SOCAM*")</f>
        <v>0</v>
      </c>
      <c r="V205" s="43">
        <f>COUNTIFS(OBECaZSJaAM!AH:AH,"A",OBECaZSJaAM!Y:Y,D205,OBECaZSJaAM!AI:AI,"*OBAM*")</f>
        <v>0</v>
      </c>
      <c r="W205" s="43">
        <f>COUNTIFS(OBECaZSJaAM!AH:AH,"A",OBECaZSJaAM!Y:Y,D205,OBECaZSJaAM!AI:AI,"*POAM*")</f>
        <v>0</v>
      </c>
      <c r="X205" s="43">
        <f>COUNTIFS(OBECaZSJaAM!AH:AH,"A",OBECaZSJaAM!Y:Y,D205,OBECaZSJaAM!AI:AI,"*OVMAM*")</f>
        <v>0</v>
      </c>
      <c r="Y205" s="43">
        <f>COUNTIFS(OBECaZSJaAM!AH:AH,"A",OBECaZSJaAM!Y:Y,D205,OBECaZSJaAM!AI:AI,"*SOCAM*")</f>
        <v>0</v>
      </c>
      <c r="Z205" s="46">
        <f t="shared" si="33"/>
        <v>0</v>
      </c>
      <c r="AA205" s="46">
        <f t="shared" si="39"/>
        <v>0</v>
      </c>
      <c r="AB205" s="43">
        <f>VLOOKUP(D205,OBECaZSJaAM!K:T,10,0)</f>
        <v>0</v>
      </c>
      <c r="AC205" s="43" t="str">
        <f t="shared" si="40"/>
        <v>0</v>
      </c>
      <c r="AD205" s="43">
        <f>VLOOKUP(D205,OBECaZSJaAM!K:V,12,0)</f>
        <v>0</v>
      </c>
      <c r="AE205" s="43">
        <f>VLOOKUP(D205,OBECaZSJaAM!K:W,13,0)</f>
        <v>0</v>
      </c>
      <c r="AF205" s="43">
        <f>(COUNTIFS(OBECaZSJaAM!AG:AG,"A",OBECaZSJaAM!Y:Y,D205,OBECaZSJaAM!AI:AI,"*OBAM*"))+(COUNTIFS(OBECaZSJaAM!AH:AH,"A",OBECaZSJaAM!Y:Y,D205,OBECaZSJaAM!AI:AI,"*OBAM*"))</f>
        <v>0</v>
      </c>
      <c r="AG205" s="43">
        <f>COUNTIFS(OBECaZSJaAM!AG:AG,"A",OBECaZSJaAM!Y:Y,D205,OBECaZSJaAM!AI:AI,"*POAM*")+(COUNTIFS(OBECaZSJaAM!AH:AH,"A",OBECaZSJaAM!Y:Y,D205,OBECaZSJaAM!AI:AI,"*POAM*"))+(COUNTIFS(OBECaZSJaAM!AG:AG,"A",OBECaZSJaAM!Y:Y,D205,OBECaZSJaAM!AI:AI,"*OVMAM*")+(COUNTIFS(OBECaZSJaAM!AH:AH,"A",OBECaZSJaAM!Y:Y,D205,OBECaZSJaAM!AI:AI,"*OVMAM*"))+COUNTIFS(OBECaZSJaAM!AG:AG,"A",OBECaZSJaAM!Y:Y,D205,OBECaZSJaAM!AI:AI,"*SOCAM*")+(COUNTIFS(OBECaZSJaAM!AH:AH,"A",OBECaZSJaAM!Y:Y,D205,OBECaZSJaAM!AI:AI,"*SOCAM*")))</f>
        <v>0</v>
      </c>
      <c r="AH205" s="43">
        <f>(VLOOKUP(D205,OBECaZSJaAM!K:O,5,0))</f>
        <v>0</v>
      </c>
      <c r="AI205" s="43" t="str">
        <f>IFERROR(VLOOKUP(B205,OBECaZSJaAM!A:F,6,0),"")</f>
        <v/>
      </c>
      <c r="AJ205" s="43" t="str">
        <f t="shared" si="34"/>
        <v>katA</v>
      </c>
      <c r="AK205" s="43" t="str">
        <f t="shared" si="41"/>
        <v>N</v>
      </c>
      <c r="AL205" s="43" t="str">
        <f t="shared" si="42"/>
        <v>N</v>
      </c>
      <c r="AM205" s="43">
        <f>(COUNTIFS(OBECaZSJaAM!AG:AG,"A",OBECaZSJaAM!Y:Y,D205))+(COUNTIFS(OBECaZSJaAM!AH:AH,"A",OBECaZSJaAM!Y:Y,D205))-((COUNTIFS(OBECaZSJaAM!AG:AG,"A",OBECaZSJaAM!AI:AI,"OBAM",OBECaZSJaAM!Y:Y,zdroj!D205)+(COUNTIFS(OBECaZSJaAM!AG:AG,"A",OBECaZSJaAM!AI:AI,"OSTAM",OBECaZSJaAM!Y:Y,zdroj!D205)))+(COUNTIFS(OBECaZSJaAM!AH:AH,"A",OBECaZSJaAM!AI:AI,"OBAM",OBECaZSJaAM!Y:Y,zdroj!D205)+(COUNTIFS(OBECaZSJaAM!AH:AH,"A",OBECaZSJaAM!AI:AI,"OSTAM",OBECaZSJaAM!Y:Y,zdroj!D205))))</f>
        <v>0</v>
      </c>
      <c r="AN205" s="43" t="str">
        <f t="shared" si="35"/>
        <v>NEPOKRYTA VĚTŠINA SEAM</v>
      </c>
      <c r="AO205" s="43" t="str">
        <f t="shared" si="43"/>
        <v>katA</v>
      </c>
    </row>
    <row r="206" spans="1:41" x14ac:dyDescent="0.25">
      <c r="A206" s="43">
        <v>10</v>
      </c>
      <c r="B206" s="43" t="s">
        <v>741</v>
      </c>
      <c r="C206" s="43">
        <v>178454</v>
      </c>
      <c r="D206" s="43" t="s">
        <v>742</v>
      </c>
      <c r="E206" s="43" t="s">
        <v>462</v>
      </c>
      <c r="F206" s="43" t="s">
        <v>224</v>
      </c>
      <c r="G206">
        <v>47</v>
      </c>
      <c r="H206">
        <v>11</v>
      </c>
      <c r="I206">
        <v>0</v>
      </c>
      <c r="J206">
        <v>44</v>
      </c>
      <c r="K206">
        <v>3</v>
      </c>
      <c r="L206" s="43">
        <f>(COUNTIFS(OBECaZSJaAM!AG:AG,"A",OBECaZSJaAM!AJ:AJ,"ZPŮSOBILÉ",OBECaZSJaAM!Y:Y,zdroj!D206))+(COUNTIFS(OBECaZSJaAM!AH:AH,"A",OBECaZSJaAM!AJ:AJ,"ZPŮSOBILÉ",OBECaZSJaAM!Y:Y,zdroj!D206))</f>
        <v>0</v>
      </c>
      <c r="M206" s="43">
        <f>COUNTIFS(OBECaZSJaAM!AG:AG,"A",OBECaZSJaAM!AJ:AJ,"ZPŮSOBILÉ",OBECaZSJaAM!Y:Y,zdroj!D206)</f>
        <v>0</v>
      </c>
      <c r="N206" s="43">
        <f>COUNTIFS(OBECaZSJaAM!AH:AH,"A",OBECaZSJaAM!AJ:AJ,"ZPŮSOBILÉ",OBECaZSJaAM!Y:Y,zdroj!D206)</f>
        <v>0</v>
      </c>
      <c r="O206" s="43">
        <f t="shared" si="36"/>
        <v>0</v>
      </c>
      <c r="P206" s="43">
        <f t="shared" si="37"/>
        <v>0</v>
      </c>
      <c r="Q206" s="43">
        <f t="shared" si="38"/>
        <v>0</v>
      </c>
      <c r="R206" s="43">
        <f>COUNTIFS(OBECaZSJaAM!AG:AG,"A",OBECaZSJaAM!Y:Y,D206,OBECaZSJaAM!AI:AI,"*OBAM*")</f>
        <v>0</v>
      </c>
      <c r="S206" s="43">
        <f>COUNTIFS(OBECaZSJaAM!AG:AG,"A",OBECaZSJaAM!Y:Y,D206,OBECaZSJaAM!AI:AI,"*POAM*")</f>
        <v>0</v>
      </c>
      <c r="T206" s="43">
        <f>COUNTIFS(OBECaZSJaAM!AG:AG,"A",OBECaZSJaAM!Y:Y,D206,OBECaZSJaAM!AI:AI,"*OVMAM*")</f>
        <v>0</v>
      </c>
      <c r="U206" s="43">
        <f>COUNTIFS(OBECaZSJaAM!AG:AG,"A",OBECaZSJaAM!Y:Y,D206,OBECaZSJaAM!AI:AI,"*SOCAM*")</f>
        <v>0</v>
      </c>
      <c r="V206" s="43">
        <f>COUNTIFS(OBECaZSJaAM!AH:AH,"A",OBECaZSJaAM!Y:Y,D206,OBECaZSJaAM!AI:AI,"*OBAM*")</f>
        <v>0</v>
      </c>
      <c r="W206" s="43">
        <f>COUNTIFS(OBECaZSJaAM!AH:AH,"A",OBECaZSJaAM!Y:Y,D206,OBECaZSJaAM!AI:AI,"*POAM*")</f>
        <v>0</v>
      </c>
      <c r="X206" s="43">
        <f>COUNTIFS(OBECaZSJaAM!AH:AH,"A",OBECaZSJaAM!Y:Y,D206,OBECaZSJaAM!AI:AI,"*OVMAM*")</f>
        <v>0</v>
      </c>
      <c r="Y206" s="43">
        <f>COUNTIFS(OBECaZSJaAM!AH:AH,"A",OBECaZSJaAM!Y:Y,D206,OBECaZSJaAM!AI:AI,"*SOCAM*")</f>
        <v>0</v>
      </c>
      <c r="Z206" s="46">
        <f t="shared" si="33"/>
        <v>23.4</v>
      </c>
      <c r="AA206" s="46">
        <f t="shared" si="39"/>
        <v>0</v>
      </c>
      <c r="AB206" s="43">
        <f>VLOOKUP(D206,OBECaZSJaAM!K:T,10,0)</f>
        <v>0</v>
      </c>
      <c r="AC206" s="43" t="str">
        <f t="shared" si="40"/>
        <v>0</v>
      </c>
      <c r="AD206" s="43">
        <f>VLOOKUP(D206,OBECaZSJaAM!K:V,12,0)</f>
        <v>0</v>
      </c>
      <c r="AE206" s="43">
        <f>VLOOKUP(D206,OBECaZSJaAM!K:W,13,0)</f>
        <v>0</v>
      </c>
      <c r="AF206" s="43">
        <f>(COUNTIFS(OBECaZSJaAM!AG:AG,"A",OBECaZSJaAM!Y:Y,D206,OBECaZSJaAM!AI:AI,"*OBAM*"))+(COUNTIFS(OBECaZSJaAM!AH:AH,"A",OBECaZSJaAM!Y:Y,D206,OBECaZSJaAM!AI:AI,"*OBAM*"))</f>
        <v>0</v>
      </c>
      <c r="AG206" s="43">
        <f>COUNTIFS(OBECaZSJaAM!AG:AG,"A",OBECaZSJaAM!Y:Y,D206,OBECaZSJaAM!AI:AI,"*POAM*")+(COUNTIFS(OBECaZSJaAM!AH:AH,"A",OBECaZSJaAM!Y:Y,D206,OBECaZSJaAM!AI:AI,"*POAM*"))+(COUNTIFS(OBECaZSJaAM!AG:AG,"A",OBECaZSJaAM!Y:Y,D206,OBECaZSJaAM!AI:AI,"*OVMAM*")+(COUNTIFS(OBECaZSJaAM!AH:AH,"A",OBECaZSJaAM!Y:Y,D206,OBECaZSJaAM!AI:AI,"*OVMAM*"))+COUNTIFS(OBECaZSJaAM!AG:AG,"A",OBECaZSJaAM!Y:Y,D206,OBECaZSJaAM!AI:AI,"*SOCAM*")+(COUNTIFS(OBECaZSJaAM!AH:AH,"A",OBECaZSJaAM!Y:Y,D206,OBECaZSJaAM!AI:AI,"*SOCAM*")))</f>
        <v>0</v>
      </c>
      <c r="AH206" s="43">
        <f>(VLOOKUP(D206,OBECaZSJaAM!K:O,5,0))</f>
        <v>0</v>
      </c>
      <c r="AI206" s="43" t="str">
        <f>IFERROR(VLOOKUP(B206,OBECaZSJaAM!A:F,6,0),"")</f>
        <v/>
      </c>
      <c r="AJ206" s="43" t="str">
        <f t="shared" si="34"/>
        <v>katA</v>
      </c>
      <c r="AK206" s="43" t="str">
        <f t="shared" si="41"/>
        <v>N</v>
      </c>
      <c r="AL206" s="43" t="str">
        <f t="shared" si="42"/>
        <v>N</v>
      </c>
      <c r="AM206" s="43">
        <f>(COUNTIFS(OBECaZSJaAM!AG:AG,"A",OBECaZSJaAM!Y:Y,D206))+(COUNTIFS(OBECaZSJaAM!AH:AH,"A",OBECaZSJaAM!Y:Y,D206))-((COUNTIFS(OBECaZSJaAM!AG:AG,"A",OBECaZSJaAM!AI:AI,"OBAM",OBECaZSJaAM!Y:Y,zdroj!D206)+(COUNTIFS(OBECaZSJaAM!AG:AG,"A",OBECaZSJaAM!AI:AI,"OSTAM",OBECaZSJaAM!Y:Y,zdroj!D206)))+(COUNTIFS(OBECaZSJaAM!AH:AH,"A",OBECaZSJaAM!AI:AI,"OBAM",OBECaZSJaAM!Y:Y,zdroj!D206)+(COUNTIFS(OBECaZSJaAM!AH:AH,"A",OBECaZSJaAM!AI:AI,"OSTAM",OBECaZSJaAM!Y:Y,zdroj!D206))))</f>
        <v>0</v>
      </c>
      <c r="AN206" s="43" t="str">
        <f t="shared" si="35"/>
        <v>NEPOKRYTA VĚTŠINA SEAM</v>
      </c>
      <c r="AO206" s="43" t="str">
        <f t="shared" si="43"/>
        <v>katA</v>
      </c>
    </row>
    <row r="207" spans="1:41" x14ac:dyDescent="0.25">
      <c r="A207" s="43">
        <v>10</v>
      </c>
      <c r="B207" s="43" t="s">
        <v>741</v>
      </c>
      <c r="C207" s="43">
        <v>178462</v>
      </c>
      <c r="D207" s="43" t="s">
        <v>743</v>
      </c>
      <c r="E207" s="43" t="s">
        <v>462</v>
      </c>
      <c r="F207" s="43" t="s">
        <v>224</v>
      </c>
      <c r="G207">
        <v>46</v>
      </c>
      <c r="H207">
        <v>4</v>
      </c>
      <c r="I207">
        <v>3</v>
      </c>
      <c r="J207">
        <v>37</v>
      </c>
      <c r="K207">
        <v>9</v>
      </c>
      <c r="L207" s="43">
        <f>(COUNTIFS(OBECaZSJaAM!AG:AG,"A",OBECaZSJaAM!AJ:AJ,"ZPŮSOBILÉ",OBECaZSJaAM!Y:Y,zdroj!D207))+(COUNTIFS(OBECaZSJaAM!AH:AH,"A",OBECaZSJaAM!AJ:AJ,"ZPŮSOBILÉ",OBECaZSJaAM!Y:Y,zdroj!D207))</f>
        <v>0</v>
      </c>
      <c r="M207" s="43">
        <f>COUNTIFS(OBECaZSJaAM!AG:AG,"A",OBECaZSJaAM!AJ:AJ,"ZPŮSOBILÉ",OBECaZSJaAM!Y:Y,zdroj!D207)</f>
        <v>0</v>
      </c>
      <c r="N207" s="43">
        <f>COUNTIFS(OBECaZSJaAM!AH:AH,"A",OBECaZSJaAM!AJ:AJ,"ZPŮSOBILÉ",OBECaZSJaAM!Y:Y,zdroj!D207)</f>
        <v>0</v>
      </c>
      <c r="O207" s="43">
        <f t="shared" si="36"/>
        <v>0</v>
      </c>
      <c r="P207" s="43">
        <f t="shared" si="37"/>
        <v>0</v>
      </c>
      <c r="Q207" s="43">
        <f t="shared" si="38"/>
        <v>0</v>
      </c>
      <c r="R207" s="43">
        <f>COUNTIFS(OBECaZSJaAM!AG:AG,"A",OBECaZSJaAM!Y:Y,D207,OBECaZSJaAM!AI:AI,"*OBAM*")</f>
        <v>0</v>
      </c>
      <c r="S207" s="43">
        <f>COUNTIFS(OBECaZSJaAM!AG:AG,"A",OBECaZSJaAM!Y:Y,D207,OBECaZSJaAM!AI:AI,"*POAM*")</f>
        <v>0</v>
      </c>
      <c r="T207" s="43">
        <f>COUNTIFS(OBECaZSJaAM!AG:AG,"A",OBECaZSJaAM!Y:Y,D207,OBECaZSJaAM!AI:AI,"*OVMAM*")</f>
        <v>0</v>
      </c>
      <c r="U207" s="43">
        <f>COUNTIFS(OBECaZSJaAM!AG:AG,"A",OBECaZSJaAM!Y:Y,D207,OBECaZSJaAM!AI:AI,"*SOCAM*")</f>
        <v>0</v>
      </c>
      <c r="V207" s="43">
        <f>COUNTIFS(OBECaZSJaAM!AH:AH,"A",OBECaZSJaAM!Y:Y,D207,OBECaZSJaAM!AI:AI,"*OBAM*")</f>
        <v>0</v>
      </c>
      <c r="W207" s="43">
        <f>COUNTIFS(OBECaZSJaAM!AH:AH,"A",OBECaZSJaAM!Y:Y,D207,OBECaZSJaAM!AI:AI,"*POAM*")</f>
        <v>0</v>
      </c>
      <c r="X207" s="43">
        <f>COUNTIFS(OBECaZSJaAM!AH:AH,"A",OBECaZSJaAM!Y:Y,D207,OBECaZSJaAM!AI:AI,"*OVMAM*")</f>
        <v>0</v>
      </c>
      <c r="Y207" s="43">
        <f>COUNTIFS(OBECaZSJaAM!AH:AH,"A",OBECaZSJaAM!Y:Y,D207,OBECaZSJaAM!AI:AI,"*SOCAM*")</f>
        <v>0</v>
      </c>
      <c r="Z207" s="46">
        <f t="shared" si="33"/>
        <v>8.6999999999999993</v>
      </c>
      <c r="AA207" s="46">
        <f t="shared" si="39"/>
        <v>6.52</v>
      </c>
      <c r="AB207" s="43">
        <f>VLOOKUP(D207,OBECaZSJaAM!K:T,10,0)</f>
        <v>0</v>
      </c>
      <c r="AC207" s="43" t="str">
        <f t="shared" si="40"/>
        <v>0</v>
      </c>
      <c r="AD207" s="43">
        <f>VLOOKUP(D207,OBECaZSJaAM!K:V,12,0)</f>
        <v>0</v>
      </c>
      <c r="AE207" s="43">
        <f>VLOOKUP(D207,OBECaZSJaAM!K:W,13,0)</f>
        <v>0</v>
      </c>
      <c r="AF207" s="43">
        <f>(COUNTIFS(OBECaZSJaAM!AG:AG,"A",OBECaZSJaAM!Y:Y,D207,OBECaZSJaAM!AI:AI,"*OBAM*"))+(COUNTIFS(OBECaZSJaAM!AH:AH,"A",OBECaZSJaAM!Y:Y,D207,OBECaZSJaAM!AI:AI,"*OBAM*"))</f>
        <v>0</v>
      </c>
      <c r="AG207" s="43">
        <f>COUNTIFS(OBECaZSJaAM!AG:AG,"A",OBECaZSJaAM!Y:Y,D207,OBECaZSJaAM!AI:AI,"*POAM*")+(COUNTIFS(OBECaZSJaAM!AH:AH,"A",OBECaZSJaAM!Y:Y,D207,OBECaZSJaAM!AI:AI,"*POAM*"))+(COUNTIFS(OBECaZSJaAM!AG:AG,"A",OBECaZSJaAM!Y:Y,D207,OBECaZSJaAM!AI:AI,"*OVMAM*")+(COUNTIFS(OBECaZSJaAM!AH:AH,"A",OBECaZSJaAM!Y:Y,D207,OBECaZSJaAM!AI:AI,"*OVMAM*"))+COUNTIFS(OBECaZSJaAM!AG:AG,"A",OBECaZSJaAM!Y:Y,D207,OBECaZSJaAM!AI:AI,"*SOCAM*")+(COUNTIFS(OBECaZSJaAM!AH:AH,"A",OBECaZSJaAM!Y:Y,D207,OBECaZSJaAM!AI:AI,"*SOCAM*")))</f>
        <v>0</v>
      </c>
      <c r="AH207" s="43">
        <f>(VLOOKUP(D207,OBECaZSJaAM!K:O,5,0))</f>
        <v>0</v>
      </c>
      <c r="AI207" s="43" t="str">
        <f>IFERROR(VLOOKUP(B207,OBECaZSJaAM!A:F,6,0),"")</f>
        <v/>
      </c>
      <c r="AJ207" s="43" t="str">
        <f t="shared" si="34"/>
        <v>katA</v>
      </c>
      <c r="AK207" s="43" t="str">
        <f t="shared" si="41"/>
        <v>N</v>
      </c>
      <c r="AL207" s="43" t="str">
        <f t="shared" si="42"/>
        <v>N</v>
      </c>
      <c r="AM207" s="43">
        <f>(COUNTIFS(OBECaZSJaAM!AG:AG,"A",OBECaZSJaAM!Y:Y,D207))+(COUNTIFS(OBECaZSJaAM!AH:AH,"A",OBECaZSJaAM!Y:Y,D207))-((COUNTIFS(OBECaZSJaAM!AG:AG,"A",OBECaZSJaAM!AI:AI,"OBAM",OBECaZSJaAM!Y:Y,zdroj!D207)+(COUNTIFS(OBECaZSJaAM!AG:AG,"A",OBECaZSJaAM!AI:AI,"OSTAM",OBECaZSJaAM!Y:Y,zdroj!D207)))+(COUNTIFS(OBECaZSJaAM!AH:AH,"A",OBECaZSJaAM!AI:AI,"OBAM",OBECaZSJaAM!Y:Y,zdroj!D207)+(COUNTIFS(OBECaZSJaAM!AH:AH,"A",OBECaZSJaAM!AI:AI,"OSTAM",OBECaZSJaAM!Y:Y,zdroj!D207))))</f>
        <v>0</v>
      </c>
      <c r="AN207" s="43" t="str">
        <f t="shared" si="35"/>
        <v>NEPOKRYTA VĚTŠINA SEAM</v>
      </c>
      <c r="AO207" s="43" t="str">
        <f t="shared" si="43"/>
        <v>katA</v>
      </c>
    </row>
    <row r="208" spans="1:41" x14ac:dyDescent="0.25">
      <c r="A208" s="43">
        <v>10</v>
      </c>
      <c r="B208" s="43" t="s">
        <v>741</v>
      </c>
      <c r="C208" s="43">
        <v>178471</v>
      </c>
      <c r="D208" s="43" t="s">
        <v>744</v>
      </c>
      <c r="E208" s="43" t="s">
        <v>462</v>
      </c>
      <c r="F208" s="43" t="s">
        <v>225</v>
      </c>
      <c r="G208">
        <v>31</v>
      </c>
      <c r="H208">
        <v>0</v>
      </c>
      <c r="I208">
        <v>0</v>
      </c>
      <c r="J208">
        <v>26</v>
      </c>
      <c r="K208">
        <v>5</v>
      </c>
      <c r="L208" s="43">
        <f>(COUNTIFS(OBECaZSJaAM!AG:AG,"A",OBECaZSJaAM!AJ:AJ,"ZPŮSOBILÉ",OBECaZSJaAM!Y:Y,zdroj!D208))+(COUNTIFS(OBECaZSJaAM!AH:AH,"A",OBECaZSJaAM!AJ:AJ,"ZPŮSOBILÉ",OBECaZSJaAM!Y:Y,zdroj!D208))</f>
        <v>0</v>
      </c>
      <c r="M208" s="43">
        <f>COUNTIFS(OBECaZSJaAM!AG:AG,"A",OBECaZSJaAM!AJ:AJ,"ZPŮSOBILÉ",OBECaZSJaAM!Y:Y,zdroj!D208)</f>
        <v>0</v>
      </c>
      <c r="N208" s="43">
        <f>COUNTIFS(OBECaZSJaAM!AH:AH,"A",OBECaZSJaAM!AJ:AJ,"ZPŮSOBILÉ",OBECaZSJaAM!Y:Y,zdroj!D208)</f>
        <v>0</v>
      </c>
      <c r="O208" s="43">
        <f t="shared" si="36"/>
        <v>0</v>
      </c>
      <c r="P208" s="43">
        <f t="shared" si="37"/>
        <v>0</v>
      </c>
      <c r="Q208" s="43">
        <f t="shared" si="38"/>
        <v>0</v>
      </c>
      <c r="R208" s="43">
        <f>COUNTIFS(OBECaZSJaAM!AG:AG,"A",OBECaZSJaAM!Y:Y,D208,OBECaZSJaAM!AI:AI,"*OBAM*")</f>
        <v>0</v>
      </c>
      <c r="S208" s="43">
        <f>COUNTIFS(OBECaZSJaAM!AG:AG,"A",OBECaZSJaAM!Y:Y,D208,OBECaZSJaAM!AI:AI,"*POAM*")</f>
        <v>0</v>
      </c>
      <c r="T208" s="43">
        <f>COUNTIFS(OBECaZSJaAM!AG:AG,"A",OBECaZSJaAM!Y:Y,D208,OBECaZSJaAM!AI:AI,"*OVMAM*")</f>
        <v>0</v>
      </c>
      <c r="U208" s="43">
        <f>COUNTIFS(OBECaZSJaAM!AG:AG,"A",OBECaZSJaAM!Y:Y,D208,OBECaZSJaAM!AI:AI,"*SOCAM*")</f>
        <v>0</v>
      </c>
      <c r="V208" s="43">
        <f>COUNTIFS(OBECaZSJaAM!AH:AH,"A",OBECaZSJaAM!Y:Y,D208,OBECaZSJaAM!AI:AI,"*OBAM*")</f>
        <v>0</v>
      </c>
      <c r="W208" s="43">
        <f>COUNTIFS(OBECaZSJaAM!AH:AH,"A",OBECaZSJaAM!Y:Y,D208,OBECaZSJaAM!AI:AI,"*POAM*")</f>
        <v>0</v>
      </c>
      <c r="X208" s="43">
        <f>COUNTIFS(OBECaZSJaAM!AH:AH,"A",OBECaZSJaAM!Y:Y,D208,OBECaZSJaAM!AI:AI,"*OVMAM*")</f>
        <v>0</v>
      </c>
      <c r="Y208" s="43">
        <f>COUNTIFS(OBECaZSJaAM!AH:AH,"A",OBECaZSJaAM!Y:Y,D208,OBECaZSJaAM!AI:AI,"*SOCAM*")</f>
        <v>0</v>
      </c>
      <c r="Z208" s="46">
        <f t="shared" si="33"/>
        <v>0</v>
      </c>
      <c r="AA208" s="46">
        <f t="shared" si="39"/>
        <v>0</v>
      </c>
      <c r="AB208" s="43">
        <f>VLOOKUP(D208,OBECaZSJaAM!K:T,10,0)</f>
        <v>0</v>
      </c>
      <c r="AC208" s="43" t="str">
        <f t="shared" si="40"/>
        <v>0</v>
      </c>
      <c r="AD208" s="43">
        <f>VLOOKUP(D208,OBECaZSJaAM!K:V,12,0)</f>
        <v>0</v>
      </c>
      <c r="AE208" s="43">
        <f>VLOOKUP(D208,OBECaZSJaAM!K:W,13,0)</f>
        <v>0</v>
      </c>
      <c r="AF208" s="43">
        <f>(COUNTIFS(OBECaZSJaAM!AG:AG,"A",OBECaZSJaAM!Y:Y,D208,OBECaZSJaAM!AI:AI,"*OBAM*"))+(COUNTIFS(OBECaZSJaAM!AH:AH,"A",OBECaZSJaAM!Y:Y,D208,OBECaZSJaAM!AI:AI,"*OBAM*"))</f>
        <v>0</v>
      </c>
      <c r="AG208" s="43">
        <f>COUNTIFS(OBECaZSJaAM!AG:AG,"A",OBECaZSJaAM!Y:Y,D208,OBECaZSJaAM!AI:AI,"*POAM*")+(COUNTIFS(OBECaZSJaAM!AH:AH,"A",OBECaZSJaAM!Y:Y,D208,OBECaZSJaAM!AI:AI,"*POAM*"))+(COUNTIFS(OBECaZSJaAM!AG:AG,"A",OBECaZSJaAM!Y:Y,D208,OBECaZSJaAM!AI:AI,"*OVMAM*")+(COUNTIFS(OBECaZSJaAM!AH:AH,"A",OBECaZSJaAM!Y:Y,D208,OBECaZSJaAM!AI:AI,"*OVMAM*"))+COUNTIFS(OBECaZSJaAM!AG:AG,"A",OBECaZSJaAM!Y:Y,D208,OBECaZSJaAM!AI:AI,"*SOCAM*")+(COUNTIFS(OBECaZSJaAM!AH:AH,"A",OBECaZSJaAM!Y:Y,D208,OBECaZSJaAM!AI:AI,"*SOCAM*")))</f>
        <v>0</v>
      </c>
      <c r="AH208" s="43">
        <f>(VLOOKUP(D208,OBECaZSJaAM!K:O,5,0))</f>
        <v>0</v>
      </c>
      <c r="AI208" s="43" t="str">
        <f>IFERROR(VLOOKUP(B208,OBECaZSJaAM!A:F,6,0),"")</f>
        <v/>
      </c>
      <c r="AJ208" s="43" t="str">
        <f t="shared" si="34"/>
        <v>katA</v>
      </c>
      <c r="AK208" s="43" t="str">
        <f t="shared" si="41"/>
        <v>N</v>
      </c>
      <c r="AL208" s="43" t="str">
        <f t="shared" si="42"/>
        <v>N</v>
      </c>
      <c r="AM208" s="43">
        <f>(COUNTIFS(OBECaZSJaAM!AG:AG,"A",OBECaZSJaAM!Y:Y,D208))+(COUNTIFS(OBECaZSJaAM!AH:AH,"A",OBECaZSJaAM!Y:Y,D208))-((COUNTIFS(OBECaZSJaAM!AG:AG,"A",OBECaZSJaAM!AI:AI,"OBAM",OBECaZSJaAM!Y:Y,zdroj!D208)+(COUNTIFS(OBECaZSJaAM!AG:AG,"A",OBECaZSJaAM!AI:AI,"OSTAM",OBECaZSJaAM!Y:Y,zdroj!D208)))+(COUNTIFS(OBECaZSJaAM!AH:AH,"A",OBECaZSJaAM!AI:AI,"OBAM",OBECaZSJaAM!Y:Y,zdroj!D208)+(COUNTIFS(OBECaZSJaAM!AH:AH,"A",OBECaZSJaAM!AI:AI,"OSTAM",OBECaZSJaAM!Y:Y,zdroj!D208))))</f>
        <v>0</v>
      </c>
      <c r="AN208" s="43" t="str">
        <f t="shared" si="35"/>
        <v>NEPOKRYTA VĚTŠINA SEAM</v>
      </c>
      <c r="AO208" s="43" t="str">
        <f t="shared" si="43"/>
        <v>katA</v>
      </c>
    </row>
    <row r="209" spans="1:41" x14ac:dyDescent="0.25">
      <c r="A209" s="43">
        <v>10</v>
      </c>
      <c r="B209" s="43" t="s">
        <v>745</v>
      </c>
      <c r="C209" s="43">
        <v>179051</v>
      </c>
      <c r="D209" s="43" t="s">
        <v>746</v>
      </c>
      <c r="E209" s="43" t="s">
        <v>462</v>
      </c>
      <c r="F209" s="43" t="s">
        <v>224</v>
      </c>
      <c r="G209">
        <v>12</v>
      </c>
      <c r="H209">
        <v>1</v>
      </c>
      <c r="I209">
        <v>0</v>
      </c>
      <c r="J209">
        <v>12</v>
      </c>
      <c r="K209">
        <v>0</v>
      </c>
      <c r="L209" s="43">
        <f>(COUNTIFS(OBECaZSJaAM!AG:AG,"A",OBECaZSJaAM!AJ:AJ,"ZPŮSOBILÉ",OBECaZSJaAM!Y:Y,zdroj!D209))+(COUNTIFS(OBECaZSJaAM!AH:AH,"A",OBECaZSJaAM!AJ:AJ,"ZPŮSOBILÉ",OBECaZSJaAM!Y:Y,zdroj!D209))</f>
        <v>0</v>
      </c>
      <c r="M209" s="43">
        <f>COUNTIFS(OBECaZSJaAM!AG:AG,"A",OBECaZSJaAM!AJ:AJ,"ZPŮSOBILÉ",OBECaZSJaAM!Y:Y,zdroj!D209)</f>
        <v>0</v>
      </c>
      <c r="N209" s="43">
        <f>COUNTIFS(OBECaZSJaAM!AH:AH,"A",OBECaZSJaAM!AJ:AJ,"ZPŮSOBILÉ",OBECaZSJaAM!Y:Y,zdroj!D209)</f>
        <v>0</v>
      </c>
      <c r="O209" s="43">
        <f t="shared" si="36"/>
        <v>0</v>
      </c>
      <c r="P209" s="43">
        <f t="shared" si="37"/>
        <v>0</v>
      </c>
      <c r="Q209" s="43">
        <f t="shared" si="38"/>
        <v>0</v>
      </c>
      <c r="R209" s="43">
        <f>COUNTIFS(OBECaZSJaAM!AG:AG,"A",OBECaZSJaAM!Y:Y,D209,OBECaZSJaAM!AI:AI,"*OBAM*")</f>
        <v>0</v>
      </c>
      <c r="S209" s="43">
        <f>COUNTIFS(OBECaZSJaAM!AG:AG,"A",OBECaZSJaAM!Y:Y,D209,OBECaZSJaAM!AI:AI,"*POAM*")</f>
        <v>0</v>
      </c>
      <c r="T209" s="43">
        <f>COUNTIFS(OBECaZSJaAM!AG:AG,"A",OBECaZSJaAM!Y:Y,D209,OBECaZSJaAM!AI:AI,"*OVMAM*")</f>
        <v>0</v>
      </c>
      <c r="U209" s="43">
        <f>COUNTIFS(OBECaZSJaAM!AG:AG,"A",OBECaZSJaAM!Y:Y,D209,OBECaZSJaAM!AI:AI,"*SOCAM*")</f>
        <v>0</v>
      </c>
      <c r="V209" s="43">
        <f>COUNTIFS(OBECaZSJaAM!AH:AH,"A",OBECaZSJaAM!Y:Y,D209,OBECaZSJaAM!AI:AI,"*OBAM*")</f>
        <v>0</v>
      </c>
      <c r="W209" s="43">
        <f>COUNTIFS(OBECaZSJaAM!AH:AH,"A",OBECaZSJaAM!Y:Y,D209,OBECaZSJaAM!AI:AI,"*POAM*")</f>
        <v>0</v>
      </c>
      <c r="X209" s="43">
        <f>COUNTIFS(OBECaZSJaAM!AH:AH,"A",OBECaZSJaAM!Y:Y,D209,OBECaZSJaAM!AI:AI,"*OVMAM*")</f>
        <v>0</v>
      </c>
      <c r="Y209" s="43">
        <f>COUNTIFS(OBECaZSJaAM!AH:AH,"A",OBECaZSJaAM!Y:Y,D209,OBECaZSJaAM!AI:AI,"*SOCAM*")</f>
        <v>0</v>
      </c>
      <c r="Z209" s="46">
        <f t="shared" si="33"/>
        <v>8.33</v>
      </c>
      <c r="AA209" s="46">
        <f t="shared" si="39"/>
        <v>0</v>
      </c>
      <c r="AB209" s="43">
        <f>VLOOKUP(D209,OBECaZSJaAM!K:T,10,0)</f>
        <v>0</v>
      </c>
      <c r="AC209" s="43" t="str">
        <f t="shared" si="40"/>
        <v>0</v>
      </c>
      <c r="AD209" s="43">
        <f>VLOOKUP(D209,OBECaZSJaAM!K:V,12,0)</f>
        <v>0</v>
      </c>
      <c r="AE209" s="43">
        <f>VLOOKUP(D209,OBECaZSJaAM!K:W,13,0)</f>
        <v>0</v>
      </c>
      <c r="AF209" s="43">
        <f>(COUNTIFS(OBECaZSJaAM!AG:AG,"A",OBECaZSJaAM!Y:Y,D209,OBECaZSJaAM!AI:AI,"*OBAM*"))+(COUNTIFS(OBECaZSJaAM!AH:AH,"A",OBECaZSJaAM!Y:Y,D209,OBECaZSJaAM!AI:AI,"*OBAM*"))</f>
        <v>0</v>
      </c>
      <c r="AG209" s="43">
        <f>COUNTIFS(OBECaZSJaAM!AG:AG,"A",OBECaZSJaAM!Y:Y,D209,OBECaZSJaAM!AI:AI,"*POAM*")+(COUNTIFS(OBECaZSJaAM!AH:AH,"A",OBECaZSJaAM!Y:Y,D209,OBECaZSJaAM!AI:AI,"*POAM*"))+(COUNTIFS(OBECaZSJaAM!AG:AG,"A",OBECaZSJaAM!Y:Y,D209,OBECaZSJaAM!AI:AI,"*OVMAM*")+(COUNTIFS(OBECaZSJaAM!AH:AH,"A",OBECaZSJaAM!Y:Y,D209,OBECaZSJaAM!AI:AI,"*OVMAM*"))+COUNTIFS(OBECaZSJaAM!AG:AG,"A",OBECaZSJaAM!Y:Y,D209,OBECaZSJaAM!AI:AI,"*SOCAM*")+(COUNTIFS(OBECaZSJaAM!AH:AH,"A",OBECaZSJaAM!Y:Y,D209,OBECaZSJaAM!AI:AI,"*SOCAM*")))</f>
        <v>0</v>
      </c>
      <c r="AH209" s="43">
        <f>(VLOOKUP(D209,OBECaZSJaAM!K:O,5,0))</f>
        <v>0</v>
      </c>
      <c r="AI209" s="43" t="str">
        <f>IFERROR(VLOOKUP(B209,OBECaZSJaAM!A:F,6,0),"")</f>
        <v/>
      </c>
      <c r="AJ209" s="43" t="str">
        <f t="shared" si="34"/>
        <v>katA</v>
      </c>
      <c r="AK209" s="43" t="str">
        <f t="shared" si="41"/>
        <v>N</v>
      </c>
      <c r="AL209" s="43" t="str">
        <f t="shared" si="42"/>
        <v>N</v>
      </c>
      <c r="AM209" s="43">
        <f>(COUNTIFS(OBECaZSJaAM!AG:AG,"A",OBECaZSJaAM!Y:Y,D209))+(COUNTIFS(OBECaZSJaAM!AH:AH,"A",OBECaZSJaAM!Y:Y,D209))-((COUNTIFS(OBECaZSJaAM!AG:AG,"A",OBECaZSJaAM!AI:AI,"OBAM",OBECaZSJaAM!Y:Y,zdroj!D209)+(COUNTIFS(OBECaZSJaAM!AG:AG,"A",OBECaZSJaAM!AI:AI,"OSTAM",OBECaZSJaAM!Y:Y,zdroj!D209)))+(COUNTIFS(OBECaZSJaAM!AH:AH,"A",OBECaZSJaAM!AI:AI,"OBAM",OBECaZSJaAM!Y:Y,zdroj!D209)+(COUNTIFS(OBECaZSJaAM!AH:AH,"A",OBECaZSJaAM!AI:AI,"OSTAM",OBECaZSJaAM!Y:Y,zdroj!D209))))</f>
        <v>0</v>
      </c>
      <c r="AN209" s="43" t="str">
        <f t="shared" si="35"/>
        <v>NEPOKRYTA VĚTŠINA SEAM</v>
      </c>
      <c r="AO209" s="43" t="str">
        <f t="shared" si="43"/>
        <v>katA</v>
      </c>
    </row>
    <row r="210" spans="1:41" x14ac:dyDescent="0.25">
      <c r="A210" s="43">
        <v>10</v>
      </c>
      <c r="B210" s="43" t="s">
        <v>745</v>
      </c>
      <c r="C210" s="43">
        <v>179060</v>
      </c>
      <c r="D210" s="43" t="s">
        <v>747</v>
      </c>
      <c r="E210" s="43" t="s">
        <v>462</v>
      </c>
      <c r="F210" s="43" t="s">
        <v>224</v>
      </c>
      <c r="G210">
        <v>20</v>
      </c>
      <c r="H210">
        <v>8</v>
      </c>
      <c r="I210">
        <v>2</v>
      </c>
      <c r="J210">
        <v>19</v>
      </c>
      <c r="K210">
        <v>1</v>
      </c>
      <c r="L210" s="43">
        <f>(COUNTIFS(OBECaZSJaAM!AG:AG,"A",OBECaZSJaAM!AJ:AJ,"ZPŮSOBILÉ",OBECaZSJaAM!Y:Y,zdroj!D210))+(COUNTIFS(OBECaZSJaAM!AH:AH,"A",OBECaZSJaAM!AJ:AJ,"ZPŮSOBILÉ",OBECaZSJaAM!Y:Y,zdroj!D210))</f>
        <v>0</v>
      </c>
      <c r="M210" s="43">
        <f>COUNTIFS(OBECaZSJaAM!AG:AG,"A",OBECaZSJaAM!AJ:AJ,"ZPŮSOBILÉ",OBECaZSJaAM!Y:Y,zdroj!D210)</f>
        <v>0</v>
      </c>
      <c r="N210" s="43">
        <f>COUNTIFS(OBECaZSJaAM!AH:AH,"A",OBECaZSJaAM!AJ:AJ,"ZPŮSOBILÉ",OBECaZSJaAM!Y:Y,zdroj!D210)</f>
        <v>0</v>
      </c>
      <c r="O210" s="43">
        <f t="shared" si="36"/>
        <v>0</v>
      </c>
      <c r="P210" s="43">
        <f t="shared" si="37"/>
        <v>0</v>
      </c>
      <c r="Q210" s="43">
        <f t="shared" si="38"/>
        <v>0</v>
      </c>
      <c r="R210" s="43">
        <f>COUNTIFS(OBECaZSJaAM!AG:AG,"A",OBECaZSJaAM!Y:Y,D210,OBECaZSJaAM!AI:AI,"*OBAM*")</f>
        <v>0</v>
      </c>
      <c r="S210" s="43">
        <f>COUNTIFS(OBECaZSJaAM!AG:AG,"A",OBECaZSJaAM!Y:Y,D210,OBECaZSJaAM!AI:AI,"*POAM*")</f>
        <v>0</v>
      </c>
      <c r="T210" s="43">
        <f>COUNTIFS(OBECaZSJaAM!AG:AG,"A",OBECaZSJaAM!Y:Y,D210,OBECaZSJaAM!AI:AI,"*OVMAM*")</f>
        <v>0</v>
      </c>
      <c r="U210" s="43">
        <f>COUNTIFS(OBECaZSJaAM!AG:AG,"A",OBECaZSJaAM!Y:Y,D210,OBECaZSJaAM!AI:AI,"*SOCAM*")</f>
        <v>0</v>
      </c>
      <c r="V210" s="43">
        <f>COUNTIFS(OBECaZSJaAM!AH:AH,"A",OBECaZSJaAM!Y:Y,D210,OBECaZSJaAM!AI:AI,"*OBAM*")</f>
        <v>0</v>
      </c>
      <c r="W210" s="43">
        <f>COUNTIFS(OBECaZSJaAM!AH:AH,"A",OBECaZSJaAM!Y:Y,D210,OBECaZSJaAM!AI:AI,"*POAM*")</f>
        <v>0</v>
      </c>
      <c r="X210" s="43">
        <f>COUNTIFS(OBECaZSJaAM!AH:AH,"A",OBECaZSJaAM!Y:Y,D210,OBECaZSJaAM!AI:AI,"*OVMAM*")</f>
        <v>0</v>
      </c>
      <c r="Y210" s="43">
        <f>COUNTIFS(OBECaZSJaAM!AH:AH,"A",OBECaZSJaAM!Y:Y,D210,OBECaZSJaAM!AI:AI,"*SOCAM*")</f>
        <v>0</v>
      </c>
      <c r="Z210" s="46">
        <f t="shared" si="33"/>
        <v>40</v>
      </c>
      <c r="AA210" s="46">
        <f t="shared" si="39"/>
        <v>10</v>
      </c>
      <c r="AB210" s="43">
        <f>VLOOKUP(D210,OBECaZSJaAM!K:T,10,0)</f>
        <v>0</v>
      </c>
      <c r="AC210" s="43" t="str">
        <f t="shared" si="40"/>
        <v>0</v>
      </c>
      <c r="AD210" s="43">
        <f>VLOOKUP(D210,OBECaZSJaAM!K:V,12,0)</f>
        <v>0</v>
      </c>
      <c r="AE210" s="43">
        <f>VLOOKUP(D210,OBECaZSJaAM!K:W,13,0)</f>
        <v>0</v>
      </c>
      <c r="AF210" s="43">
        <f>(COUNTIFS(OBECaZSJaAM!AG:AG,"A",OBECaZSJaAM!Y:Y,D210,OBECaZSJaAM!AI:AI,"*OBAM*"))+(COUNTIFS(OBECaZSJaAM!AH:AH,"A",OBECaZSJaAM!Y:Y,D210,OBECaZSJaAM!AI:AI,"*OBAM*"))</f>
        <v>0</v>
      </c>
      <c r="AG210" s="43">
        <f>COUNTIFS(OBECaZSJaAM!AG:AG,"A",OBECaZSJaAM!Y:Y,D210,OBECaZSJaAM!AI:AI,"*POAM*")+(COUNTIFS(OBECaZSJaAM!AH:AH,"A",OBECaZSJaAM!Y:Y,D210,OBECaZSJaAM!AI:AI,"*POAM*"))+(COUNTIFS(OBECaZSJaAM!AG:AG,"A",OBECaZSJaAM!Y:Y,D210,OBECaZSJaAM!AI:AI,"*OVMAM*")+(COUNTIFS(OBECaZSJaAM!AH:AH,"A",OBECaZSJaAM!Y:Y,D210,OBECaZSJaAM!AI:AI,"*OVMAM*"))+COUNTIFS(OBECaZSJaAM!AG:AG,"A",OBECaZSJaAM!Y:Y,D210,OBECaZSJaAM!AI:AI,"*SOCAM*")+(COUNTIFS(OBECaZSJaAM!AH:AH,"A",OBECaZSJaAM!Y:Y,D210,OBECaZSJaAM!AI:AI,"*SOCAM*")))</f>
        <v>0</v>
      </c>
      <c r="AH210" s="43">
        <f>(VLOOKUP(D210,OBECaZSJaAM!K:O,5,0))</f>
        <v>0</v>
      </c>
      <c r="AI210" s="43" t="str">
        <f>IFERROR(VLOOKUP(B210,OBECaZSJaAM!A:F,6,0),"")</f>
        <v/>
      </c>
      <c r="AJ210" s="43" t="str">
        <f t="shared" si="34"/>
        <v>katA</v>
      </c>
      <c r="AK210" s="43" t="str">
        <f t="shared" si="41"/>
        <v>N</v>
      </c>
      <c r="AL210" s="43" t="str">
        <f t="shared" si="42"/>
        <v>N</v>
      </c>
      <c r="AM210" s="43">
        <f>(COUNTIFS(OBECaZSJaAM!AG:AG,"A",OBECaZSJaAM!Y:Y,D210))+(COUNTIFS(OBECaZSJaAM!AH:AH,"A",OBECaZSJaAM!Y:Y,D210))-((COUNTIFS(OBECaZSJaAM!AG:AG,"A",OBECaZSJaAM!AI:AI,"OBAM",OBECaZSJaAM!Y:Y,zdroj!D210)+(COUNTIFS(OBECaZSJaAM!AG:AG,"A",OBECaZSJaAM!AI:AI,"OSTAM",OBECaZSJaAM!Y:Y,zdroj!D210)))+(COUNTIFS(OBECaZSJaAM!AH:AH,"A",OBECaZSJaAM!AI:AI,"OBAM",OBECaZSJaAM!Y:Y,zdroj!D210)+(COUNTIFS(OBECaZSJaAM!AH:AH,"A",OBECaZSJaAM!AI:AI,"OSTAM",OBECaZSJaAM!Y:Y,zdroj!D210))))</f>
        <v>0</v>
      </c>
      <c r="AN210" s="43" t="str">
        <f t="shared" si="35"/>
        <v>NEPOKRYTA VĚTŠINA SEAM</v>
      </c>
      <c r="AO210" s="43" t="str">
        <f t="shared" si="43"/>
        <v>katA</v>
      </c>
    </row>
    <row r="211" spans="1:41" x14ac:dyDescent="0.25">
      <c r="A211" s="43">
        <v>10</v>
      </c>
      <c r="B211" s="43" t="s">
        <v>745</v>
      </c>
      <c r="C211" s="43">
        <v>179078</v>
      </c>
      <c r="D211" s="43" t="s">
        <v>748</v>
      </c>
      <c r="E211" s="43" t="s">
        <v>462</v>
      </c>
      <c r="F211" s="43" t="s">
        <v>231</v>
      </c>
      <c r="G211">
        <v>151</v>
      </c>
      <c r="H211">
        <v>51</v>
      </c>
      <c r="I211">
        <v>51</v>
      </c>
      <c r="J211">
        <v>139</v>
      </c>
      <c r="K211">
        <v>12</v>
      </c>
      <c r="L211" s="43">
        <f>(COUNTIFS(OBECaZSJaAM!AG:AG,"A",OBECaZSJaAM!AJ:AJ,"ZPŮSOBILÉ",OBECaZSJaAM!Y:Y,zdroj!D211))+(COUNTIFS(OBECaZSJaAM!AH:AH,"A",OBECaZSJaAM!AJ:AJ,"ZPŮSOBILÉ",OBECaZSJaAM!Y:Y,zdroj!D211))</f>
        <v>0</v>
      </c>
      <c r="M211" s="43">
        <f>COUNTIFS(OBECaZSJaAM!AG:AG,"A",OBECaZSJaAM!AJ:AJ,"ZPŮSOBILÉ",OBECaZSJaAM!Y:Y,zdroj!D211)</f>
        <v>0</v>
      </c>
      <c r="N211" s="43">
        <f>COUNTIFS(OBECaZSJaAM!AH:AH,"A",OBECaZSJaAM!AJ:AJ,"ZPŮSOBILÉ",OBECaZSJaAM!Y:Y,zdroj!D211)</f>
        <v>0</v>
      </c>
      <c r="O211" s="43">
        <f t="shared" si="36"/>
        <v>0</v>
      </c>
      <c r="P211" s="43">
        <f t="shared" si="37"/>
        <v>0</v>
      </c>
      <c r="Q211" s="43">
        <f t="shared" si="38"/>
        <v>0</v>
      </c>
      <c r="R211" s="43">
        <f>COUNTIFS(OBECaZSJaAM!AG:AG,"A",OBECaZSJaAM!Y:Y,D211,OBECaZSJaAM!AI:AI,"*OBAM*")</f>
        <v>0</v>
      </c>
      <c r="S211" s="43">
        <f>COUNTIFS(OBECaZSJaAM!AG:AG,"A",OBECaZSJaAM!Y:Y,D211,OBECaZSJaAM!AI:AI,"*POAM*")</f>
        <v>0</v>
      </c>
      <c r="T211" s="43">
        <f>COUNTIFS(OBECaZSJaAM!AG:AG,"A",OBECaZSJaAM!Y:Y,D211,OBECaZSJaAM!AI:AI,"*OVMAM*")</f>
        <v>0</v>
      </c>
      <c r="U211" s="43">
        <f>COUNTIFS(OBECaZSJaAM!AG:AG,"A",OBECaZSJaAM!Y:Y,D211,OBECaZSJaAM!AI:AI,"*SOCAM*")</f>
        <v>0</v>
      </c>
      <c r="V211" s="43">
        <f>COUNTIFS(OBECaZSJaAM!AH:AH,"A",OBECaZSJaAM!Y:Y,D211,OBECaZSJaAM!AI:AI,"*OBAM*")</f>
        <v>0</v>
      </c>
      <c r="W211" s="43">
        <f>COUNTIFS(OBECaZSJaAM!AH:AH,"A",OBECaZSJaAM!Y:Y,D211,OBECaZSJaAM!AI:AI,"*POAM*")</f>
        <v>0</v>
      </c>
      <c r="X211" s="43">
        <f>COUNTIFS(OBECaZSJaAM!AH:AH,"A",OBECaZSJaAM!Y:Y,D211,OBECaZSJaAM!AI:AI,"*OVMAM*")</f>
        <v>0</v>
      </c>
      <c r="Y211" s="43">
        <f>COUNTIFS(OBECaZSJaAM!AH:AH,"A",OBECaZSJaAM!Y:Y,D211,OBECaZSJaAM!AI:AI,"*SOCAM*")</f>
        <v>0</v>
      </c>
      <c r="Z211" s="46">
        <f t="shared" si="33"/>
        <v>33.770000000000003</v>
      </c>
      <c r="AA211" s="46">
        <f t="shared" si="39"/>
        <v>33.770000000000003</v>
      </c>
      <c r="AB211" s="43">
        <f>VLOOKUP(D211,OBECaZSJaAM!K:T,10,0)</f>
        <v>0</v>
      </c>
      <c r="AC211" s="43" t="str">
        <f t="shared" si="40"/>
        <v>0</v>
      </c>
      <c r="AD211" s="43">
        <f>VLOOKUP(D211,OBECaZSJaAM!K:V,12,0)</f>
        <v>0</v>
      </c>
      <c r="AE211" s="43">
        <f>VLOOKUP(D211,OBECaZSJaAM!K:W,13,0)</f>
        <v>0</v>
      </c>
      <c r="AF211" s="43">
        <f>(COUNTIFS(OBECaZSJaAM!AG:AG,"A",OBECaZSJaAM!Y:Y,D211,OBECaZSJaAM!AI:AI,"*OBAM*"))+(COUNTIFS(OBECaZSJaAM!AH:AH,"A",OBECaZSJaAM!Y:Y,D211,OBECaZSJaAM!AI:AI,"*OBAM*"))</f>
        <v>0</v>
      </c>
      <c r="AG211" s="43">
        <f>COUNTIFS(OBECaZSJaAM!AG:AG,"A",OBECaZSJaAM!Y:Y,D211,OBECaZSJaAM!AI:AI,"*POAM*")+(COUNTIFS(OBECaZSJaAM!AH:AH,"A",OBECaZSJaAM!Y:Y,D211,OBECaZSJaAM!AI:AI,"*POAM*"))+(COUNTIFS(OBECaZSJaAM!AG:AG,"A",OBECaZSJaAM!Y:Y,D211,OBECaZSJaAM!AI:AI,"*OVMAM*")+(COUNTIFS(OBECaZSJaAM!AH:AH,"A",OBECaZSJaAM!Y:Y,D211,OBECaZSJaAM!AI:AI,"*OVMAM*"))+COUNTIFS(OBECaZSJaAM!AG:AG,"A",OBECaZSJaAM!Y:Y,D211,OBECaZSJaAM!AI:AI,"*SOCAM*")+(COUNTIFS(OBECaZSJaAM!AH:AH,"A",OBECaZSJaAM!Y:Y,D211,OBECaZSJaAM!AI:AI,"*SOCAM*")))</f>
        <v>0</v>
      </c>
      <c r="AH211" s="43">
        <f>(VLOOKUP(D211,OBECaZSJaAM!K:O,5,0))</f>
        <v>0</v>
      </c>
      <c r="AI211" s="43" t="str">
        <f>IFERROR(VLOOKUP(B211,OBECaZSJaAM!A:F,6,0),"")</f>
        <v/>
      </c>
      <c r="AJ211" s="43" t="str">
        <f t="shared" si="34"/>
        <v>katB</v>
      </c>
      <c r="AK211" s="43" t="str">
        <f t="shared" si="41"/>
        <v>N</v>
      </c>
      <c r="AL211" s="43" t="str">
        <f t="shared" si="42"/>
        <v>N</v>
      </c>
      <c r="AM211" s="43">
        <f>(COUNTIFS(OBECaZSJaAM!AG:AG,"A",OBECaZSJaAM!Y:Y,D211))+(COUNTIFS(OBECaZSJaAM!AH:AH,"A",OBECaZSJaAM!Y:Y,D211))-((COUNTIFS(OBECaZSJaAM!AG:AG,"A",OBECaZSJaAM!AI:AI,"OBAM",OBECaZSJaAM!Y:Y,zdroj!D211)+(COUNTIFS(OBECaZSJaAM!AG:AG,"A",OBECaZSJaAM!AI:AI,"OSTAM",OBECaZSJaAM!Y:Y,zdroj!D211)))+(COUNTIFS(OBECaZSJaAM!AH:AH,"A",OBECaZSJaAM!AI:AI,"OBAM",OBECaZSJaAM!Y:Y,zdroj!D211)+(COUNTIFS(OBECaZSJaAM!AH:AH,"A",OBECaZSJaAM!AI:AI,"OSTAM",OBECaZSJaAM!Y:Y,zdroj!D211))))</f>
        <v>0</v>
      </c>
      <c r="AN211" s="43" t="str">
        <f t="shared" si="35"/>
        <v>NEPOKRYTA VĚTŠINA SEAM</v>
      </c>
      <c r="AO211" s="43" t="str">
        <f t="shared" si="43"/>
        <v>katB</v>
      </c>
    </row>
    <row r="212" spans="1:41" x14ac:dyDescent="0.25">
      <c r="A212" s="43">
        <v>10</v>
      </c>
      <c r="B212" s="43" t="s">
        <v>749</v>
      </c>
      <c r="C212" s="43">
        <v>16021</v>
      </c>
      <c r="D212" s="43" t="s">
        <v>750</v>
      </c>
      <c r="E212" s="43" t="s">
        <v>462</v>
      </c>
      <c r="F212" s="43" t="s">
        <v>226</v>
      </c>
      <c r="G212">
        <v>63</v>
      </c>
      <c r="H212">
        <v>34</v>
      </c>
      <c r="I212">
        <v>34</v>
      </c>
      <c r="J212">
        <v>58</v>
      </c>
      <c r="K212">
        <v>5</v>
      </c>
      <c r="L212" s="43">
        <f>(COUNTIFS(OBECaZSJaAM!AG:AG,"A",OBECaZSJaAM!AJ:AJ,"ZPŮSOBILÉ",OBECaZSJaAM!Y:Y,zdroj!D212))+(COUNTIFS(OBECaZSJaAM!AH:AH,"A",OBECaZSJaAM!AJ:AJ,"ZPŮSOBILÉ",OBECaZSJaAM!Y:Y,zdroj!D212))</f>
        <v>0</v>
      </c>
      <c r="M212" s="43">
        <f>COUNTIFS(OBECaZSJaAM!AG:AG,"A",OBECaZSJaAM!AJ:AJ,"ZPŮSOBILÉ",OBECaZSJaAM!Y:Y,zdroj!D212)</f>
        <v>0</v>
      </c>
      <c r="N212" s="43">
        <f>COUNTIFS(OBECaZSJaAM!AH:AH,"A",OBECaZSJaAM!AJ:AJ,"ZPŮSOBILÉ",OBECaZSJaAM!Y:Y,zdroj!D212)</f>
        <v>0</v>
      </c>
      <c r="O212" s="43">
        <f t="shared" si="36"/>
        <v>0</v>
      </c>
      <c r="P212" s="43">
        <f t="shared" si="37"/>
        <v>0</v>
      </c>
      <c r="Q212" s="43">
        <f t="shared" si="38"/>
        <v>0</v>
      </c>
      <c r="R212" s="43">
        <f>COUNTIFS(OBECaZSJaAM!AG:AG,"A",OBECaZSJaAM!Y:Y,D212,OBECaZSJaAM!AI:AI,"*OBAM*")</f>
        <v>0</v>
      </c>
      <c r="S212" s="43">
        <f>COUNTIFS(OBECaZSJaAM!AG:AG,"A",OBECaZSJaAM!Y:Y,D212,OBECaZSJaAM!AI:AI,"*POAM*")</f>
        <v>0</v>
      </c>
      <c r="T212" s="43">
        <f>COUNTIFS(OBECaZSJaAM!AG:AG,"A",OBECaZSJaAM!Y:Y,D212,OBECaZSJaAM!AI:AI,"*OVMAM*")</f>
        <v>0</v>
      </c>
      <c r="U212" s="43">
        <f>COUNTIFS(OBECaZSJaAM!AG:AG,"A",OBECaZSJaAM!Y:Y,D212,OBECaZSJaAM!AI:AI,"*SOCAM*")</f>
        <v>0</v>
      </c>
      <c r="V212" s="43">
        <f>COUNTIFS(OBECaZSJaAM!AH:AH,"A",OBECaZSJaAM!Y:Y,D212,OBECaZSJaAM!AI:AI,"*OBAM*")</f>
        <v>0</v>
      </c>
      <c r="W212" s="43">
        <f>COUNTIFS(OBECaZSJaAM!AH:AH,"A",OBECaZSJaAM!Y:Y,D212,OBECaZSJaAM!AI:AI,"*POAM*")</f>
        <v>0</v>
      </c>
      <c r="X212" s="43">
        <f>COUNTIFS(OBECaZSJaAM!AH:AH,"A",OBECaZSJaAM!Y:Y,D212,OBECaZSJaAM!AI:AI,"*OVMAM*")</f>
        <v>0</v>
      </c>
      <c r="Y212" s="43">
        <f>COUNTIFS(OBECaZSJaAM!AH:AH,"A",OBECaZSJaAM!Y:Y,D212,OBECaZSJaAM!AI:AI,"*SOCAM*")</f>
        <v>0</v>
      </c>
      <c r="Z212" s="46">
        <f t="shared" si="33"/>
        <v>53.97</v>
      </c>
      <c r="AA212" s="46">
        <f t="shared" si="39"/>
        <v>53.97</v>
      </c>
      <c r="AB212" s="43">
        <f>VLOOKUP(D212,OBECaZSJaAM!K:T,10,0)</f>
        <v>0</v>
      </c>
      <c r="AC212" s="43" t="str">
        <f t="shared" si="40"/>
        <v>0</v>
      </c>
      <c r="AD212" s="43">
        <f>VLOOKUP(D212,OBECaZSJaAM!K:V,12,0)</f>
        <v>0</v>
      </c>
      <c r="AE212" s="43">
        <f>VLOOKUP(D212,OBECaZSJaAM!K:W,13,0)</f>
        <v>0</v>
      </c>
      <c r="AF212" s="43">
        <f>(COUNTIFS(OBECaZSJaAM!AG:AG,"A",OBECaZSJaAM!Y:Y,D212,OBECaZSJaAM!AI:AI,"*OBAM*"))+(COUNTIFS(OBECaZSJaAM!AH:AH,"A",OBECaZSJaAM!Y:Y,D212,OBECaZSJaAM!AI:AI,"*OBAM*"))</f>
        <v>0</v>
      </c>
      <c r="AG212" s="43">
        <f>COUNTIFS(OBECaZSJaAM!AG:AG,"A",OBECaZSJaAM!Y:Y,D212,OBECaZSJaAM!AI:AI,"*POAM*")+(COUNTIFS(OBECaZSJaAM!AH:AH,"A",OBECaZSJaAM!Y:Y,D212,OBECaZSJaAM!AI:AI,"*POAM*"))+(COUNTIFS(OBECaZSJaAM!AG:AG,"A",OBECaZSJaAM!Y:Y,D212,OBECaZSJaAM!AI:AI,"*OVMAM*")+(COUNTIFS(OBECaZSJaAM!AH:AH,"A",OBECaZSJaAM!Y:Y,D212,OBECaZSJaAM!AI:AI,"*OVMAM*"))+COUNTIFS(OBECaZSJaAM!AG:AG,"A",OBECaZSJaAM!Y:Y,D212,OBECaZSJaAM!AI:AI,"*SOCAM*")+(COUNTIFS(OBECaZSJaAM!AH:AH,"A",OBECaZSJaAM!Y:Y,D212,OBECaZSJaAM!AI:AI,"*SOCAM*")))</f>
        <v>0</v>
      </c>
      <c r="AH212" s="43">
        <f>(VLOOKUP(D212,OBECaZSJaAM!K:O,5,0))</f>
        <v>0</v>
      </c>
      <c r="AI212" s="43" t="str">
        <f>IFERROR(VLOOKUP(B212,OBECaZSJaAM!A:F,6,0),"")</f>
        <v/>
      </c>
      <c r="AJ212" s="43" t="str">
        <f t="shared" si="34"/>
        <v>katC</v>
      </c>
      <c r="AK212" s="43" t="str">
        <f t="shared" si="41"/>
        <v>N</v>
      </c>
      <c r="AL212" s="43" t="str">
        <f t="shared" si="42"/>
        <v>N</v>
      </c>
      <c r="AM212" s="43">
        <f>(COUNTIFS(OBECaZSJaAM!AG:AG,"A",OBECaZSJaAM!Y:Y,D212))+(COUNTIFS(OBECaZSJaAM!AH:AH,"A",OBECaZSJaAM!Y:Y,D212))-((COUNTIFS(OBECaZSJaAM!AG:AG,"A",OBECaZSJaAM!AI:AI,"OBAM",OBECaZSJaAM!Y:Y,zdroj!D212)+(COUNTIFS(OBECaZSJaAM!AG:AG,"A",OBECaZSJaAM!AI:AI,"OSTAM",OBECaZSJaAM!Y:Y,zdroj!D212)))+(COUNTIFS(OBECaZSJaAM!AH:AH,"A",OBECaZSJaAM!AI:AI,"OBAM",OBECaZSJaAM!Y:Y,zdroj!D212)+(COUNTIFS(OBECaZSJaAM!AH:AH,"A",OBECaZSJaAM!AI:AI,"OSTAM",OBECaZSJaAM!Y:Y,zdroj!D212))))</f>
        <v>0</v>
      </c>
      <c r="AN212" s="43" t="str">
        <f t="shared" si="35"/>
        <v>NEPOKRYTA VĚTŠINA SEAM</v>
      </c>
      <c r="AO212" s="43" t="str">
        <f t="shared" si="43"/>
        <v>katC</v>
      </c>
    </row>
    <row r="213" spans="1:41" x14ac:dyDescent="0.25">
      <c r="A213" s="43">
        <v>10</v>
      </c>
      <c r="B213" s="43" t="s">
        <v>749</v>
      </c>
      <c r="C213" s="43">
        <v>194638</v>
      </c>
      <c r="D213" s="43" t="s">
        <v>751</v>
      </c>
      <c r="E213" s="43" t="s">
        <v>462</v>
      </c>
      <c r="F213" s="43" t="s">
        <v>224</v>
      </c>
      <c r="G213">
        <v>10</v>
      </c>
      <c r="H213">
        <v>1</v>
      </c>
      <c r="I213">
        <v>0</v>
      </c>
      <c r="J213">
        <v>10</v>
      </c>
      <c r="K213">
        <v>0</v>
      </c>
      <c r="L213" s="43">
        <f>(COUNTIFS(OBECaZSJaAM!AG:AG,"A",OBECaZSJaAM!AJ:AJ,"ZPŮSOBILÉ",OBECaZSJaAM!Y:Y,zdroj!D213))+(COUNTIFS(OBECaZSJaAM!AH:AH,"A",OBECaZSJaAM!AJ:AJ,"ZPŮSOBILÉ",OBECaZSJaAM!Y:Y,zdroj!D213))</f>
        <v>0</v>
      </c>
      <c r="M213" s="43">
        <f>COUNTIFS(OBECaZSJaAM!AG:AG,"A",OBECaZSJaAM!AJ:AJ,"ZPŮSOBILÉ",OBECaZSJaAM!Y:Y,zdroj!D213)</f>
        <v>0</v>
      </c>
      <c r="N213" s="43">
        <f>COUNTIFS(OBECaZSJaAM!AH:AH,"A",OBECaZSJaAM!AJ:AJ,"ZPŮSOBILÉ",OBECaZSJaAM!Y:Y,zdroj!D213)</f>
        <v>0</v>
      </c>
      <c r="O213" s="43">
        <f t="shared" si="36"/>
        <v>0</v>
      </c>
      <c r="P213" s="43">
        <f t="shared" si="37"/>
        <v>0</v>
      </c>
      <c r="Q213" s="43">
        <f t="shared" si="38"/>
        <v>0</v>
      </c>
      <c r="R213" s="43">
        <f>COUNTIFS(OBECaZSJaAM!AG:AG,"A",OBECaZSJaAM!Y:Y,D213,OBECaZSJaAM!AI:AI,"*OBAM*")</f>
        <v>0</v>
      </c>
      <c r="S213" s="43">
        <f>COUNTIFS(OBECaZSJaAM!AG:AG,"A",OBECaZSJaAM!Y:Y,D213,OBECaZSJaAM!AI:AI,"*POAM*")</f>
        <v>0</v>
      </c>
      <c r="T213" s="43">
        <f>COUNTIFS(OBECaZSJaAM!AG:AG,"A",OBECaZSJaAM!Y:Y,D213,OBECaZSJaAM!AI:AI,"*OVMAM*")</f>
        <v>0</v>
      </c>
      <c r="U213" s="43">
        <f>COUNTIFS(OBECaZSJaAM!AG:AG,"A",OBECaZSJaAM!Y:Y,D213,OBECaZSJaAM!AI:AI,"*SOCAM*")</f>
        <v>0</v>
      </c>
      <c r="V213" s="43">
        <f>COUNTIFS(OBECaZSJaAM!AH:AH,"A",OBECaZSJaAM!Y:Y,D213,OBECaZSJaAM!AI:AI,"*OBAM*")</f>
        <v>0</v>
      </c>
      <c r="W213" s="43">
        <f>COUNTIFS(OBECaZSJaAM!AH:AH,"A",OBECaZSJaAM!Y:Y,D213,OBECaZSJaAM!AI:AI,"*POAM*")</f>
        <v>0</v>
      </c>
      <c r="X213" s="43">
        <f>COUNTIFS(OBECaZSJaAM!AH:AH,"A",OBECaZSJaAM!Y:Y,D213,OBECaZSJaAM!AI:AI,"*OVMAM*")</f>
        <v>0</v>
      </c>
      <c r="Y213" s="43">
        <f>COUNTIFS(OBECaZSJaAM!AH:AH,"A",OBECaZSJaAM!Y:Y,D213,OBECaZSJaAM!AI:AI,"*SOCAM*")</f>
        <v>0</v>
      </c>
      <c r="Z213" s="46">
        <f t="shared" si="33"/>
        <v>10</v>
      </c>
      <c r="AA213" s="46">
        <f t="shared" si="39"/>
        <v>0</v>
      </c>
      <c r="AB213" s="43">
        <f>VLOOKUP(D213,OBECaZSJaAM!K:T,10,0)</f>
        <v>0</v>
      </c>
      <c r="AC213" s="43" t="str">
        <f t="shared" si="40"/>
        <v>0</v>
      </c>
      <c r="AD213" s="43">
        <f>VLOOKUP(D213,OBECaZSJaAM!K:V,12,0)</f>
        <v>0</v>
      </c>
      <c r="AE213" s="43">
        <f>VLOOKUP(D213,OBECaZSJaAM!K:W,13,0)</f>
        <v>0</v>
      </c>
      <c r="AF213" s="43">
        <f>(COUNTIFS(OBECaZSJaAM!AG:AG,"A",OBECaZSJaAM!Y:Y,D213,OBECaZSJaAM!AI:AI,"*OBAM*"))+(COUNTIFS(OBECaZSJaAM!AH:AH,"A",OBECaZSJaAM!Y:Y,D213,OBECaZSJaAM!AI:AI,"*OBAM*"))</f>
        <v>0</v>
      </c>
      <c r="AG213" s="43">
        <f>COUNTIFS(OBECaZSJaAM!AG:AG,"A",OBECaZSJaAM!Y:Y,D213,OBECaZSJaAM!AI:AI,"*POAM*")+(COUNTIFS(OBECaZSJaAM!AH:AH,"A",OBECaZSJaAM!Y:Y,D213,OBECaZSJaAM!AI:AI,"*POAM*"))+(COUNTIFS(OBECaZSJaAM!AG:AG,"A",OBECaZSJaAM!Y:Y,D213,OBECaZSJaAM!AI:AI,"*OVMAM*")+(COUNTIFS(OBECaZSJaAM!AH:AH,"A",OBECaZSJaAM!Y:Y,D213,OBECaZSJaAM!AI:AI,"*OVMAM*"))+COUNTIFS(OBECaZSJaAM!AG:AG,"A",OBECaZSJaAM!Y:Y,D213,OBECaZSJaAM!AI:AI,"*SOCAM*")+(COUNTIFS(OBECaZSJaAM!AH:AH,"A",OBECaZSJaAM!Y:Y,D213,OBECaZSJaAM!AI:AI,"*SOCAM*")))</f>
        <v>0</v>
      </c>
      <c r="AH213" s="43">
        <f>(VLOOKUP(D213,OBECaZSJaAM!K:O,5,0))</f>
        <v>0</v>
      </c>
      <c r="AI213" s="43" t="str">
        <f>IFERROR(VLOOKUP(B213,OBECaZSJaAM!A:F,6,0),"")</f>
        <v/>
      </c>
      <c r="AJ213" s="43" t="str">
        <f t="shared" si="34"/>
        <v>katA</v>
      </c>
      <c r="AK213" s="43" t="str">
        <f t="shared" si="41"/>
        <v>N</v>
      </c>
      <c r="AL213" s="43" t="str">
        <f t="shared" si="42"/>
        <v>N</v>
      </c>
      <c r="AM213" s="43">
        <f>(COUNTIFS(OBECaZSJaAM!AG:AG,"A",OBECaZSJaAM!Y:Y,D213))+(COUNTIFS(OBECaZSJaAM!AH:AH,"A",OBECaZSJaAM!Y:Y,D213))-((COUNTIFS(OBECaZSJaAM!AG:AG,"A",OBECaZSJaAM!AI:AI,"OBAM",OBECaZSJaAM!Y:Y,zdroj!D213)+(COUNTIFS(OBECaZSJaAM!AG:AG,"A",OBECaZSJaAM!AI:AI,"OSTAM",OBECaZSJaAM!Y:Y,zdroj!D213)))+(COUNTIFS(OBECaZSJaAM!AH:AH,"A",OBECaZSJaAM!AI:AI,"OBAM",OBECaZSJaAM!Y:Y,zdroj!D213)+(COUNTIFS(OBECaZSJaAM!AH:AH,"A",OBECaZSJaAM!AI:AI,"OSTAM",OBECaZSJaAM!Y:Y,zdroj!D213))))</f>
        <v>0</v>
      </c>
      <c r="AN213" s="43" t="str">
        <f t="shared" si="35"/>
        <v>NEPOKRYTA VĚTŠINA SEAM</v>
      </c>
      <c r="AO213" s="43" t="str">
        <f t="shared" si="43"/>
        <v>katA</v>
      </c>
    </row>
    <row r="214" spans="1:41" x14ac:dyDescent="0.25">
      <c r="A214" s="43">
        <v>10</v>
      </c>
      <c r="B214" s="43" t="s">
        <v>749</v>
      </c>
      <c r="C214" s="43">
        <v>139335</v>
      </c>
      <c r="D214" s="43" t="s">
        <v>752</v>
      </c>
      <c r="E214" s="43" t="s">
        <v>462</v>
      </c>
      <c r="F214" s="43" t="s">
        <v>225</v>
      </c>
      <c r="G214">
        <v>18</v>
      </c>
      <c r="H214">
        <v>0</v>
      </c>
      <c r="I214">
        <v>0</v>
      </c>
      <c r="J214">
        <v>16</v>
      </c>
      <c r="K214">
        <v>2</v>
      </c>
      <c r="L214" s="43">
        <f>(COUNTIFS(OBECaZSJaAM!AG:AG,"A",OBECaZSJaAM!AJ:AJ,"ZPŮSOBILÉ",OBECaZSJaAM!Y:Y,zdroj!D214))+(COUNTIFS(OBECaZSJaAM!AH:AH,"A",OBECaZSJaAM!AJ:AJ,"ZPŮSOBILÉ",OBECaZSJaAM!Y:Y,zdroj!D214))</f>
        <v>0</v>
      </c>
      <c r="M214" s="43">
        <f>COUNTIFS(OBECaZSJaAM!AG:AG,"A",OBECaZSJaAM!AJ:AJ,"ZPŮSOBILÉ",OBECaZSJaAM!Y:Y,zdroj!D214)</f>
        <v>0</v>
      </c>
      <c r="N214" s="43">
        <f>COUNTIFS(OBECaZSJaAM!AH:AH,"A",OBECaZSJaAM!AJ:AJ,"ZPŮSOBILÉ",OBECaZSJaAM!Y:Y,zdroj!D214)</f>
        <v>0</v>
      </c>
      <c r="O214" s="43">
        <f t="shared" si="36"/>
        <v>0</v>
      </c>
      <c r="P214" s="43">
        <f t="shared" si="37"/>
        <v>0</v>
      </c>
      <c r="Q214" s="43">
        <f t="shared" si="38"/>
        <v>0</v>
      </c>
      <c r="R214" s="43">
        <f>COUNTIFS(OBECaZSJaAM!AG:AG,"A",OBECaZSJaAM!Y:Y,D214,OBECaZSJaAM!AI:AI,"*OBAM*")</f>
        <v>0</v>
      </c>
      <c r="S214" s="43">
        <f>COUNTIFS(OBECaZSJaAM!AG:AG,"A",OBECaZSJaAM!Y:Y,D214,OBECaZSJaAM!AI:AI,"*POAM*")</f>
        <v>0</v>
      </c>
      <c r="T214" s="43">
        <f>COUNTIFS(OBECaZSJaAM!AG:AG,"A",OBECaZSJaAM!Y:Y,D214,OBECaZSJaAM!AI:AI,"*OVMAM*")</f>
        <v>0</v>
      </c>
      <c r="U214" s="43">
        <f>COUNTIFS(OBECaZSJaAM!AG:AG,"A",OBECaZSJaAM!Y:Y,D214,OBECaZSJaAM!AI:AI,"*SOCAM*")</f>
        <v>0</v>
      </c>
      <c r="V214" s="43">
        <f>COUNTIFS(OBECaZSJaAM!AH:AH,"A",OBECaZSJaAM!Y:Y,D214,OBECaZSJaAM!AI:AI,"*OBAM*")</f>
        <v>0</v>
      </c>
      <c r="W214" s="43">
        <f>COUNTIFS(OBECaZSJaAM!AH:AH,"A",OBECaZSJaAM!Y:Y,D214,OBECaZSJaAM!AI:AI,"*POAM*")</f>
        <v>0</v>
      </c>
      <c r="X214" s="43">
        <f>COUNTIFS(OBECaZSJaAM!AH:AH,"A",OBECaZSJaAM!Y:Y,D214,OBECaZSJaAM!AI:AI,"*OVMAM*")</f>
        <v>0</v>
      </c>
      <c r="Y214" s="43">
        <f>COUNTIFS(OBECaZSJaAM!AH:AH,"A",OBECaZSJaAM!Y:Y,D214,OBECaZSJaAM!AI:AI,"*SOCAM*")</f>
        <v>0</v>
      </c>
      <c r="Z214" s="46">
        <f t="shared" si="33"/>
        <v>0</v>
      </c>
      <c r="AA214" s="46">
        <f t="shared" si="39"/>
        <v>0</v>
      </c>
      <c r="AB214" s="43">
        <f>VLOOKUP(D214,OBECaZSJaAM!K:T,10,0)</f>
        <v>0</v>
      </c>
      <c r="AC214" s="43" t="str">
        <f t="shared" si="40"/>
        <v>0</v>
      </c>
      <c r="AD214" s="43">
        <f>VLOOKUP(D214,OBECaZSJaAM!K:V,12,0)</f>
        <v>0</v>
      </c>
      <c r="AE214" s="43">
        <f>VLOOKUP(D214,OBECaZSJaAM!K:W,13,0)</f>
        <v>0</v>
      </c>
      <c r="AF214" s="43">
        <f>(COUNTIFS(OBECaZSJaAM!AG:AG,"A",OBECaZSJaAM!Y:Y,D214,OBECaZSJaAM!AI:AI,"*OBAM*"))+(COUNTIFS(OBECaZSJaAM!AH:AH,"A",OBECaZSJaAM!Y:Y,D214,OBECaZSJaAM!AI:AI,"*OBAM*"))</f>
        <v>0</v>
      </c>
      <c r="AG214" s="43">
        <f>COUNTIFS(OBECaZSJaAM!AG:AG,"A",OBECaZSJaAM!Y:Y,D214,OBECaZSJaAM!AI:AI,"*POAM*")+(COUNTIFS(OBECaZSJaAM!AH:AH,"A",OBECaZSJaAM!Y:Y,D214,OBECaZSJaAM!AI:AI,"*POAM*"))+(COUNTIFS(OBECaZSJaAM!AG:AG,"A",OBECaZSJaAM!Y:Y,D214,OBECaZSJaAM!AI:AI,"*OVMAM*")+(COUNTIFS(OBECaZSJaAM!AH:AH,"A",OBECaZSJaAM!Y:Y,D214,OBECaZSJaAM!AI:AI,"*OVMAM*"))+COUNTIFS(OBECaZSJaAM!AG:AG,"A",OBECaZSJaAM!Y:Y,D214,OBECaZSJaAM!AI:AI,"*SOCAM*")+(COUNTIFS(OBECaZSJaAM!AH:AH,"A",OBECaZSJaAM!Y:Y,D214,OBECaZSJaAM!AI:AI,"*SOCAM*")))</f>
        <v>0</v>
      </c>
      <c r="AH214" s="43">
        <f>(VLOOKUP(D214,OBECaZSJaAM!K:O,5,0))</f>
        <v>0</v>
      </c>
      <c r="AI214" s="43" t="str">
        <f>IFERROR(VLOOKUP(B214,OBECaZSJaAM!A:F,6,0),"")</f>
        <v/>
      </c>
      <c r="AJ214" s="43" t="str">
        <f t="shared" si="34"/>
        <v>katA</v>
      </c>
      <c r="AK214" s="43" t="str">
        <f t="shared" si="41"/>
        <v>N</v>
      </c>
      <c r="AL214" s="43" t="str">
        <f t="shared" si="42"/>
        <v>N</v>
      </c>
      <c r="AM214" s="43">
        <f>(COUNTIFS(OBECaZSJaAM!AG:AG,"A",OBECaZSJaAM!Y:Y,D214))+(COUNTIFS(OBECaZSJaAM!AH:AH,"A",OBECaZSJaAM!Y:Y,D214))-((COUNTIFS(OBECaZSJaAM!AG:AG,"A",OBECaZSJaAM!AI:AI,"OBAM",OBECaZSJaAM!Y:Y,zdroj!D214)+(COUNTIFS(OBECaZSJaAM!AG:AG,"A",OBECaZSJaAM!AI:AI,"OSTAM",OBECaZSJaAM!Y:Y,zdroj!D214)))+(COUNTIFS(OBECaZSJaAM!AH:AH,"A",OBECaZSJaAM!AI:AI,"OBAM",OBECaZSJaAM!Y:Y,zdroj!D214)+(COUNTIFS(OBECaZSJaAM!AH:AH,"A",OBECaZSJaAM!AI:AI,"OSTAM",OBECaZSJaAM!Y:Y,zdroj!D214))))</f>
        <v>0</v>
      </c>
      <c r="AN214" s="43" t="str">
        <f t="shared" si="35"/>
        <v>NEPOKRYTA VĚTŠINA SEAM</v>
      </c>
      <c r="AO214" s="43" t="str">
        <f t="shared" si="43"/>
        <v>katA</v>
      </c>
    </row>
    <row r="215" spans="1:41" x14ac:dyDescent="0.25">
      <c r="A215" s="43">
        <v>10</v>
      </c>
      <c r="B215" s="43" t="s">
        <v>749</v>
      </c>
      <c r="C215" s="43">
        <v>91901</v>
      </c>
      <c r="D215" s="43" t="s">
        <v>753</v>
      </c>
      <c r="E215" s="43" t="s">
        <v>462</v>
      </c>
      <c r="F215" s="43" t="s">
        <v>224</v>
      </c>
      <c r="G215">
        <v>87</v>
      </c>
      <c r="H215">
        <v>1</v>
      </c>
      <c r="I215">
        <v>0</v>
      </c>
      <c r="J215">
        <v>79</v>
      </c>
      <c r="K215">
        <v>8</v>
      </c>
      <c r="L215" s="43">
        <f>(COUNTIFS(OBECaZSJaAM!AG:AG,"A",OBECaZSJaAM!AJ:AJ,"ZPŮSOBILÉ",OBECaZSJaAM!Y:Y,zdroj!D215))+(COUNTIFS(OBECaZSJaAM!AH:AH,"A",OBECaZSJaAM!AJ:AJ,"ZPŮSOBILÉ",OBECaZSJaAM!Y:Y,zdroj!D215))</f>
        <v>0</v>
      </c>
      <c r="M215" s="43">
        <f>COUNTIFS(OBECaZSJaAM!AG:AG,"A",OBECaZSJaAM!AJ:AJ,"ZPŮSOBILÉ",OBECaZSJaAM!Y:Y,zdroj!D215)</f>
        <v>0</v>
      </c>
      <c r="N215" s="43">
        <f>COUNTIFS(OBECaZSJaAM!AH:AH,"A",OBECaZSJaAM!AJ:AJ,"ZPŮSOBILÉ",OBECaZSJaAM!Y:Y,zdroj!D215)</f>
        <v>0</v>
      </c>
      <c r="O215" s="43">
        <f t="shared" si="36"/>
        <v>0</v>
      </c>
      <c r="P215" s="43">
        <f t="shared" si="37"/>
        <v>0</v>
      </c>
      <c r="Q215" s="43">
        <f t="shared" si="38"/>
        <v>0</v>
      </c>
      <c r="R215" s="43">
        <f>COUNTIFS(OBECaZSJaAM!AG:AG,"A",OBECaZSJaAM!Y:Y,D215,OBECaZSJaAM!AI:AI,"*OBAM*")</f>
        <v>0</v>
      </c>
      <c r="S215" s="43">
        <f>COUNTIFS(OBECaZSJaAM!AG:AG,"A",OBECaZSJaAM!Y:Y,D215,OBECaZSJaAM!AI:AI,"*POAM*")</f>
        <v>0</v>
      </c>
      <c r="T215" s="43">
        <f>COUNTIFS(OBECaZSJaAM!AG:AG,"A",OBECaZSJaAM!Y:Y,D215,OBECaZSJaAM!AI:AI,"*OVMAM*")</f>
        <v>0</v>
      </c>
      <c r="U215" s="43">
        <f>COUNTIFS(OBECaZSJaAM!AG:AG,"A",OBECaZSJaAM!Y:Y,D215,OBECaZSJaAM!AI:AI,"*SOCAM*")</f>
        <v>0</v>
      </c>
      <c r="V215" s="43">
        <f>COUNTIFS(OBECaZSJaAM!AH:AH,"A",OBECaZSJaAM!Y:Y,D215,OBECaZSJaAM!AI:AI,"*OBAM*")</f>
        <v>0</v>
      </c>
      <c r="W215" s="43">
        <f>COUNTIFS(OBECaZSJaAM!AH:AH,"A",OBECaZSJaAM!Y:Y,D215,OBECaZSJaAM!AI:AI,"*POAM*")</f>
        <v>0</v>
      </c>
      <c r="X215" s="43">
        <f>COUNTIFS(OBECaZSJaAM!AH:AH,"A",OBECaZSJaAM!Y:Y,D215,OBECaZSJaAM!AI:AI,"*OVMAM*")</f>
        <v>0</v>
      </c>
      <c r="Y215" s="43">
        <f>COUNTIFS(OBECaZSJaAM!AH:AH,"A",OBECaZSJaAM!Y:Y,D215,OBECaZSJaAM!AI:AI,"*SOCAM*")</f>
        <v>0</v>
      </c>
      <c r="Z215" s="46">
        <f t="shared" si="33"/>
        <v>1.1499999999999999</v>
      </c>
      <c r="AA215" s="46">
        <f t="shared" si="39"/>
        <v>0</v>
      </c>
      <c r="AB215" s="43">
        <f>VLOOKUP(D215,OBECaZSJaAM!K:T,10,0)</f>
        <v>0</v>
      </c>
      <c r="AC215" s="43" t="str">
        <f t="shared" si="40"/>
        <v>0</v>
      </c>
      <c r="AD215" s="43">
        <f>VLOOKUP(D215,OBECaZSJaAM!K:V,12,0)</f>
        <v>0</v>
      </c>
      <c r="AE215" s="43">
        <f>VLOOKUP(D215,OBECaZSJaAM!K:W,13,0)</f>
        <v>0</v>
      </c>
      <c r="AF215" s="43">
        <f>(COUNTIFS(OBECaZSJaAM!AG:AG,"A",OBECaZSJaAM!Y:Y,D215,OBECaZSJaAM!AI:AI,"*OBAM*"))+(COUNTIFS(OBECaZSJaAM!AH:AH,"A",OBECaZSJaAM!Y:Y,D215,OBECaZSJaAM!AI:AI,"*OBAM*"))</f>
        <v>0</v>
      </c>
      <c r="AG215" s="43">
        <f>COUNTIFS(OBECaZSJaAM!AG:AG,"A",OBECaZSJaAM!Y:Y,D215,OBECaZSJaAM!AI:AI,"*POAM*")+(COUNTIFS(OBECaZSJaAM!AH:AH,"A",OBECaZSJaAM!Y:Y,D215,OBECaZSJaAM!AI:AI,"*POAM*"))+(COUNTIFS(OBECaZSJaAM!AG:AG,"A",OBECaZSJaAM!Y:Y,D215,OBECaZSJaAM!AI:AI,"*OVMAM*")+(COUNTIFS(OBECaZSJaAM!AH:AH,"A",OBECaZSJaAM!Y:Y,D215,OBECaZSJaAM!AI:AI,"*OVMAM*"))+COUNTIFS(OBECaZSJaAM!AG:AG,"A",OBECaZSJaAM!Y:Y,D215,OBECaZSJaAM!AI:AI,"*SOCAM*")+(COUNTIFS(OBECaZSJaAM!AH:AH,"A",OBECaZSJaAM!Y:Y,D215,OBECaZSJaAM!AI:AI,"*SOCAM*")))</f>
        <v>0</v>
      </c>
      <c r="AH215" s="43">
        <f>(VLOOKUP(D215,OBECaZSJaAM!K:O,5,0))</f>
        <v>0</v>
      </c>
      <c r="AI215" s="43" t="str">
        <f>IFERROR(VLOOKUP(B215,OBECaZSJaAM!A:F,6,0),"")</f>
        <v/>
      </c>
      <c r="AJ215" s="43" t="str">
        <f t="shared" si="34"/>
        <v>katA</v>
      </c>
      <c r="AK215" s="43" t="str">
        <f t="shared" si="41"/>
        <v>N</v>
      </c>
      <c r="AL215" s="43" t="str">
        <f t="shared" si="42"/>
        <v>N</v>
      </c>
      <c r="AM215" s="43">
        <f>(COUNTIFS(OBECaZSJaAM!AG:AG,"A",OBECaZSJaAM!Y:Y,D215))+(COUNTIFS(OBECaZSJaAM!AH:AH,"A",OBECaZSJaAM!Y:Y,D215))-((COUNTIFS(OBECaZSJaAM!AG:AG,"A",OBECaZSJaAM!AI:AI,"OBAM",OBECaZSJaAM!Y:Y,zdroj!D215)+(COUNTIFS(OBECaZSJaAM!AG:AG,"A",OBECaZSJaAM!AI:AI,"OSTAM",OBECaZSJaAM!Y:Y,zdroj!D215)))+(COUNTIFS(OBECaZSJaAM!AH:AH,"A",OBECaZSJaAM!AI:AI,"OBAM",OBECaZSJaAM!Y:Y,zdroj!D215)+(COUNTIFS(OBECaZSJaAM!AH:AH,"A",OBECaZSJaAM!AI:AI,"OSTAM",OBECaZSJaAM!Y:Y,zdroj!D215))))</f>
        <v>0</v>
      </c>
      <c r="AN215" s="43" t="str">
        <f t="shared" si="35"/>
        <v>NEPOKRYTA VĚTŠINA SEAM</v>
      </c>
      <c r="AO215" s="43" t="str">
        <f t="shared" si="43"/>
        <v>katA</v>
      </c>
    </row>
    <row r="216" spans="1:41" x14ac:dyDescent="0.25">
      <c r="A216" s="43">
        <v>10</v>
      </c>
      <c r="B216" s="43" t="s">
        <v>749</v>
      </c>
      <c r="C216" s="43">
        <v>198366</v>
      </c>
      <c r="D216" s="43" t="s">
        <v>754</v>
      </c>
      <c r="E216" s="43" t="s">
        <v>462</v>
      </c>
      <c r="F216" s="43" t="s">
        <v>225</v>
      </c>
      <c r="G216">
        <v>2</v>
      </c>
      <c r="H216">
        <v>0</v>
      </c>
      <c r="I216">
        <v>0</v>
      </c>
      <c r="J216">
        <v>2</v>
      </c>
      <c r="K216">
        <v>0</v>
      </c>
      <c r="L216" s="43">
        <f>(COUNTIFS(OBECaZSJaAM!AG:AG,"A",OBECaZSJaAM!AJ:AJ,"ZPŮSOBILÉ",OBECaZSJaAM!Y:Y,zdroj!D216))+(COUNTIFS(OBECaZSJaAM!AH:AH,"A",OBECaZSJaAM!AJ:AJ,"ZPŮSOBILÉ",OBECaZSJaAM!Y:Y,zdroj!D216))</f>
        <v>0</v>
      </c>
      <c r="M216" s="43">
        <f>COUNTIFS(OBECaZSJaAM!AG:AG,"A",OBECaZSJaAM!AJ:AJ,"ZPŮSOBILÉ",OBECaZSJaAM!Y:Y,zdroj!D216)</f>
        <v>0</v>
      </c>
      <c r="N216" s="43">
        <f>COUNTIFS(OBECaZSJaAM!AH:AH,"A",OBECaZSJaAM!AJ:AJ,"ZPŮSOBILÉ",OBECaZSJaAM!Y:Y,zdroj!D216)</f>
        <v>0</v>
      </c>
      <c r="O216" s="43">
        <f t="shared" si="36"/>
        <v>0</v>
      </c>
      <c r="P216" s="43">
        <f t="shared" si="37"/>
        <v>0</v>
      </c>
      <c r="Q216" s="43">
        <f t="shared" si="38"/>
        <v>0</v>
      </c>
      <c r="R216" s="43">
        <f>COUNTIFS(OBECaZSJaAM!AG:AG,"A",OBECaZSJaAM!Y:Y,D216,OBECaZSJaAM!AI:AI,"*OBAM*")</f>
        <v>0</v>
      </c>
      <c r="S216" s="43">
        <f>COUNTIFS(OBECaZSJaAM!AG:AG,"A",OBECaZSJaAM!Y:Y,D216,OBECaZSJaAM!AI:AI,"*POAM*")</f>
        <v>0</v>
      </c>
      <c r="T216" s="43">
        <f>COUNTIFS(OBECaZSJaAM!AG:AG,"A",OBECaZSJaAM!Y:Y,D216,OBECaZSJaAM!AI:AI,"*OVMAM*")</f>
        <v>0</v>
      </c>
      <c r="U216" s="43">
        <f>COUNTIFS(OBECaZSJaAM!AG:AG,"A",OBECaZSJaAM!Y:Y,D216,OBECaZSJaAM!AI:AI,"*SOCAM*")</f>
        <v>0</v>
      </c>
      <c r="V216" s="43">
        <f>COUNTIFS(OBECaZSJaAM!AH:AH,"A",OBECaZSJaAM!Y:Y,D216,OBECaZSJaAM!AI:AI,"*OBAM*")</f>
        <v>0</v>
      </c>
      <c r="W216" s="43">
        <f>COUNTIFS(OBECaZSJaAM!AH:AH,"A",OBECaZSJaAM!Y:Y,D216,OBECaZSJaAM!AI:AI,"*POAM*")</f>
        <v>0</v>
      </c>
      <c r="X216" s="43">
        <f>COUNTIFS(OBECaZSJaAM!AH:AH,"A",OBECaZSJaAM!Y:Y,D216,OBECaZSJaAM!AI:AI,"*OVMAM*")</f>
        <v>0</v>
      </c>
      <c r="Y216" s="43">
        <f>COUNTIFS(OBECaZSJaAM!AH:AH,"A",OBECaZSJaAM!Y:Y,D216,OBECaZSJaAM!AI:AI,"*SOCAM*")</f>
        <v>0</v>
      </c>
      <c r="Z216" s="46">
        <f t="shared" si="33"/>
        <v>0</v>
      </c>
      <c r="AA216" s="46">
        <f t="shared" si="39"/>
        <v>0</v>
      </c>
      <c r="AB216" s="43">
        <f>VLOOKUP(D216,OBECaZSJaAM!K:T,10,0)</f>
        <v>0</v>
      </c>
      <c r="AC216" s="43" t="str">
        <f t="shared" si="40"/>
        <v>0</v>
      </c>
      <c r="AD216" s="43">
        <f>VLOOKUP(D216,OBECaZSJaAM!K:V,12,0)</f>
        <v>0</v>
      </c>
      <c r="AE216" s="43">
        <f>VLOOKUP(D216,OBECaZSJaAM!K:W,13,0)</f>
        <v>0</v>
      </c>
      <c r="AF216" s="43">
        <f>(COUNTIFS(OBECaZSJaAM!AG:AG,"A",OBECaZSJaAM!Y:Y,D216,OBECaZSJaAM!AI:AI,"*OBAM*"))+(COUNTIFS(OBECaZSJaAM!AH:AH,"A",OBECaZSJaAM!Y:Y,D216,OBECaZSJaAM!AI:AI,"*OBAM*"))</f>
        <v>0</v>
      </c>
      <c r="AG216" s="43">
        <f>COUNTIFS(OBECaZSJaAM!AG:AG,"A",OBECaZSJaAM!Y:Y,D216,OBECaZSJaAM!AI:AI,"*POAM*")+(COUNTIFS(OBECaZSJaAM!AH:AH,"A",OBECaZSJaAM!Y:Y,D216,OBECaZSJaAM!AI:AI,"*POAM*"))+(COUNTIFS(OBECaZSJaAM!AG:AG,"A",OBECaZSJaAM!Y:Y,D216,OBECaZSJaAM!AI:AI,"*OVMAM*")+(COUNTIFS(OBECaZSJaAM!AH:AH,"A",OBECaZSJaAM!Y:Y,D216,OBECaZSJaAM!AI:AI,"*OVMAM*"))+COUNTIFS(OBECaZSJaAM!AG:AG,"A",OBECaZSJaAM!Y:Y,D216,OBECaZSJaAM!AI:AI,"*SOCAM*")+(COUNTIFS(OBECaZSJaAM!AH:AH,"A",OBECaZSJaAM!Y:Y,D216,OBECaZSJaAM!AI:AI,"*SOCAM*")))</f>
        <v>0</v>
      </c>
      <c r="AH216" s="43">
        <f>(VLOOKUP(D216,OBECaZSJaAM!K:O,5,0))</f>
        <v>0</v>
      </c>
      <c r="AI216" s="43" t="str">
        <f>IFERROR(VLOOKUP(B216,OBECaZSJaAM!A:F,6,0),"")</f>
        <v/>
      </c>
      <c r="AJ216" s="43" t="str">
        <f t="shared" si="34"/>
        <v>katA</v>
      </c>
      <c r="AK216" s="43" t="str">
        <f t="shared" si="41"/>
        <v>N</v>
      </c>
      <c r="AL216" s="43" t="str">
        <f t="shared" si="42"/>
        <v>N</v>
      </c>
      <c r="AM216" s="43">
        <f>(COUNTIFS(OBECaZSJaAM!AG:AG,"A",OBECaZSJaAM!Y:Y,D216))+(COUNTIFS(OBECaZSJaAM!AH:AH,"A",OBECaZSJaAM!Y:Y,D216))-((COUNTIFS(OBECaZSJaAM!AG:AG,"A",OBECaZSJaAM!AI:AI,"OBAM",OBECaZSJaAM!Y:Y,zdroj!D216)+(COUNTIFS(OBECaZSJaAM!AG:AG,"A",OBECaZSJaAM!AI:AI,"OSTAM",OBECaZSJaAM!Y:Y,zdroj!D216)))+(COUNTIFS(OBECaZSJaAM!AH:AH,"A",OBECaZSJaAM!AI:AI,"OBAM",OBECaZSJaAM!Y:Y,zdroj!D216)+(COUNTIFS(OBECaZSJaAM!AH:AH,"A",OBECaZSJaAM!AI:AI,"OSTAM",OBECaZSJaAM!Y:Y,zdroj!D216))))</f>
        <v>0</v>
      </c>
      <c r="AN216" s="43" t="str">
        <f t="shared" si="35"/>
        <v>NEPOKRYTA VĚTŠINA SEAM</v>
      </c>
      <c r="AO216" s="43" t="str">
        <f t="shared" si="43"/>
        <v>katA</v>
      </c>
    </row>
    <row r="217" spans="1:41" x14ac:dyDescent="0.25">
      <c r="A217" s="43">
        <v>10</v>
      </c>
      <c r="B217" s="43" t="s">
        <v>749</v>
      </c>
      <c r="C217" s="43">
        <v>194646</v>
      </c>
      <c r="D217" s="43" t="s">
        <v>755</v>
      </c>
      <c r="E217" s="43" t="s">
        <v>462</v>
      </c>
      <c r="F217" s="43" t="s">
        <v>224</v>
      </c>
      <c r="G217">
        <v>51</v>
      </c>
      <c r="H217">
        <v>1</v>
      </c>
      <c r="I217">
        <v>0</v>
      </c>
      <c r="J217">
        <v>47</v>
      </c>
      <c r="K217">
        <v>4</v>
      </c>
      <c r="L217" s="43">
        <f>(COUNTIFS(OBECaZSJaAM!AG:AG,"A",OBECaZSJaAM!AJ:AJ,"ZPŮSOBILÉ",OBECaZSJaAM!Y:Y,zdroj!D217))+(COUNTIFS(OBECaZSJaAM!AH:AH,"A",OBECaZSJaAM!AJ:AJ,"ZPŮSOBILÉ",OBECaZSJaAM!Y:Y,zdroj!D217))</f>
        <v>0</v>
      </c>
      <c r="M217" s="43">
        <f>COUNTIFS(OBECaZSJaAM!AG:AG,"A",OBECaZSJaAM!AJ:AJ,"ZPŮSOBILÉ",OBECaZSJaAM!Y:Y,zdroj!D217)</f>
        <v>0</v>
      </c>
      <c r="N217" s="43">
        <f>COUNTIFS(OBECaZSJaAM!AH:AH,"A",OBECaZSJaAM!AJ:AJ,"ZPŮSOBILÉ",OBECaZSJaAM!Y:Y,zdroj!D217)</f>
        <v>0</v>
      </c>
      <c r="O217" s="43">
        <f t="shared" si="36"/>
        <v>0</v>
      </c>
      <c r="P217" s="43">
        <f t="shared" si="37"/>
        <v>0</v>
      </c>
      <c r="Q217" s="43">
        <f t="shared" si="38"/>
        <v>0</v>
      </c>
      <c r="R217" s="43">
        <f>COUNTIFS(OBECaZSJaAM!AG:AG,"A",OBECaZSJaAM!Y:Y,D217,OBECaZSJaAM!AI:AI,"*OBAM*")</f>
        <v>0</v>
      </c>
      <c r="S217" s="43">
        <f>COUNTIFS(OBECaZSJaAM!AG:AG,"A",OBECaZSJaAM!Y:Y,D217,OBECaZSJaAM!AI:AI,"*POAM*")</f>
        <v>0</v>
      </c>
      <c r="T217" s="43">
        <f>COUNTIFS(OBECaZSJaAM!AG:AG,"A",OBECaZSJaAM!Y:Y,D217,OBECaZSJaAM!AI:AI,"*OVMAM*")</f>
        <v>0</v>
      </c>
      <c r="U217" s="43">
        <f>COUNTIFS(OBECaZSJaAM!AG:AG,"A",OBECaZSJaAM!Y:Y,D217,OBECaZSJaAM!AI:AI,"*SOCAM*")</f>
        <v>0</v>
      </c>
      <c r="V217" s="43">
        <f>COUNTIFS(OBECaZSJaAM!AH:AH,"A",OBECaZSJaAM!Y:Y,D217,OBECaZSJaAM!AI:AI,"*OBAM*")</f>
        <v>0</v>
      </c>
      <c r="W217" s="43">
        <f>COUNTIFS(OBECaZSJaAM!AH:AH,"A",OBECaZSJaAM!Y:Y,D217,OBECaZSJaAM!AI:AI,"*POAM*")</f>
        <v>0</v>
      </c>
      <c r="X217" s="43">
        <f>COUNTIFS(OBECaZSJaAM!AH:AH,"A",OBECaZSJaAM!Y:Y,D217,OBECaZSJaAM!AI:AI,"*OVMAM*")</f>
        <v>0</v>
      </c>
      <c r="Y217" s="43">
        <f>COUNTIFS(OBECaZSJaAM!AH:AH,"A",OBECaZSJaAM!Y:Y,D217,OBECaZSJaAM!AI:AI,"*SOCAM*")</f>
        <v>0</v>
      </c>
      <c r="Z217" s="46">
        <f t="shared" si="33"/>
        <v>1.96</v>
      </c>
      <c r="AA217" s="46">
        <f t="shared" si="39"/>
        <v>0</v>
      </c>
      <c r="AB217" s="43">
        <f>VLOOKUP(D217,OBECaZSJaAM!K:T,10,0)</f>
        <v>0</v>
      </c>
      <c r="AC217" s="43" t="str">
        <f t="shared" si="40"/>
        <v>0</v>
      </c>
      <c r="AD217" s="43">
        <f>VLOOKUP(D217,OBECaZSJaAM!K:V,12,0)</f>
        <v>0</v>
      </c>
      <c r="AE217" s="43">
        <f>VLOOKUP(D217,OBECaZSJaAM!K:W,13,0)</f>
        <v>0</v>
      </c>
      <c r="AF217" s="43">
        <f>(COUNTIFS(OBECaZSJaAM!AG:AG,"A",OBECaZSJaAM!Y:Y,D217,OBECaZSJaAM!AI:AI,"*OBAM*"))+(COUNTIFS(OBECaZSJaAM!AH:AH,"A",OBECaZSJaAM!Y:Y,D217,OBECaZSJaAM!AI:AI,"*OBAM*"))</f>
        <v>0</v>
      </c>
      <c r="AG217" s="43">
        <f>COUNTIFS(OBECaZSJaAM!AG:AG,"A",OBECaZSJaAM!Y:Y,D217,OBECaZSJaAM!AI:AI,"*POAM*")+(COUNTIFS(OBECaZSJaAM!AH:AH,"A",OBECaZSJaAM!Y:Y,D217,OBECaZSJaAM!AI:AI,"*POAM*"))+(COUNTIFS(OBECaZSJaAM!AG:AG,"A",OBECaZSJaAM!Y:Y,D217,OBECaZSJaAM!AI:AI,"*OVMAM*")+(COUNTIFS(OBECaZSJaAM!AH:AH,"A",OBECaZSJaAM!Y:Y,D217,OBECaZSJaAM!AI:AI,"*OVMAM*"))+COUNTIFS(OBECaZSJaAM!AG:AG,"A",OBECaZSJaAM!Y:Y,D217,OBECaZSJaAM!AI:AI,"*SOCAM*")+(COUNTIFS(OBECaZSJaAM!AH:AH,"A",OBECaZSJaAM!Y:Y,D217,OBECaZSJaAM!AI:AI,"*SOCAM*")))</f>
        <v>0</v>
      </c>
      <c r="AH217" s="43">
        <f>(VLOOKUP(D217,OBECaZSJaAM!K:O,5,0))</f>
        <v>0</v>
      </c>
      <c r="AI217" s="43" t="str">
        <f>IFERROR(VLOOKUP(B217,OBECaZSJaAM!A:F,6,0),"")</f>
        <v/>
      </c>
      <c r="AJ217" s="43" t="str">
        <f t="shared" si="34"/>
        <v>katA</v>
      </c>
      <c r="AK217" s="43" t="str">
        <f t="shared" si="41"/>
        <v>N</v>
      </c>
      <c r="AL217" s="43" t="str">
        <f t="shared" si="42"/>
        <v>N</v>
      </c>
      <c r="AM217" s="43">
        <f>(COUNTIFS(OBECaZSJaAM!AG:AG,"A",OBECaZSJaAM!Y:Y,D217))+(COUNTIFS(OBECaZSJaAM!AH:AH,"A",OBECaZSJaAM!Y:Y,D217))-((COUNTIFS(OBECaZSJaAM!AG:AG,"A",OBECaZSJaAM!AI:AI,"OBAM",OBECaZSJaAM!Y:Y,zdroj!D217)+(COUNTIFS(OBECaZSJaAM!AG:AG,"A",OBECaZSJaAM!AI:AI,"OSTAM",OBECaZSJaAM!Y:Y,zdroj!D217)))+(COUNTIFS(OBECaZSJaAM!AH:AH,"A",OBECaZSJaAM!AI:AI,"OBAM",OBECaZSJaAM!Y:Y,zdroj!D217)+(COUNTIFS(OBECaZSJaAM!AH:AH,"A",OBECaZSJaAM!AI:AI,"OSTAM",OBECaZSJaAM!Y:Y,zdroj!D217))))</f>
        <v>0</v>
      </c>
      <c r="AN217" s="43" t="str">
        <f t="shared" si="35"/>
        <v>NEPOKRYTA VĚTŠINA SEAM</v>
      </c>
      <c r="AO217" s="43" t="str">
        <f t="shared" si="43"/>
        <v>katA</v>
      </c>
    </row>
    <row r="218" spans="1:41" x14ac:dyDescent="0.25">
      <c r="A218" s="43">
        <v>10</v>
      </c>
      <c r="B218" s="43" t="s">
        <v>458</v>
      </c>
      <c r="C218" s="43">
        <v>180238</v>
      </c>
      <c r="D218" s="43" t="s">
        <v>756</v>
      </c>
      <c r="E218" s="43" t="s">
        <v>232</v>
      </c>
      <c r="F218" s="43" t="s">
        <v>225</v>
      </c>
      <c r="G218">
        <v>111</v>
      </c>
      <c r="H218">
        <v>0</v>
      </c>
      <c r="I218">
        <v>0</v>
      </c>
      <c r="J218">
        <v>86</v>
      </c>
      <c r="K218">
        <v>25</v>
      </c>
      <c r="L218" s="43">
        <f>(COUNTIFS(OBECaZSJaAM!AG:AG,"A",OBECaZSJaAM!AJ:AJ,"ZPŮSOBILÉ",OBECaZSJaAM!Y:Y,zdroj!D218))+(COUNTIFS(OBECaZSJaAM!AH:AH,"A",OBECaZSJaAM!AJ:AJ,"ZPŮSOBILÉ",OBECaZSJaAM!Y:Y,zdroj!D218))</f>
        <v>0</v>
      </c>
      <c r="M218" s="43">
        <f>COUNTIFS(OBECaZSJaAM!AG:AG,"A",OBECaZSJaAM!AJ:AJ,"ZPŮSOBILÉ",OBECaZSJaAM!Y:Y,zdroj!D218)</f>
        <v>0</v>
      </c>
      <c r="N218" s="43">
        <f>COUNTIFS(OBECaZSJaAM!AH:AH,"A",OBECaZSJaAM!AJ:AJ,"ZPŮSOBILÉ",OBECaZSJaAM!Y:Y,zdroj!D218)</f>
        <v>0</v>
      </c>
      <c r="O218" s="43">
        <f t="shared" si="36"/>
        <v>0</v>
      </c>
      <c r="P218" s="43">
        <f t="shared" si="37"/>
        <v>0</v>
      </c>
      <c r="Q218" s="43">
        <f t="shared" si="38"/>
        <v>0</v>
      </c>
      <c r="R218" s="43">
        <f>COUNTIFS(OBECaZSJaAM!AG:AG,"A",OBECaZSJaAM!Y:Y,D218,OBECaZSJaAM!AI:AI,"*OBAM*")</f>
        <v>0</v>
      </c>
      <c r="S218" s="43">
        <f>COUNTIFS(OBECaZSJaAM!AG:AG,"A",OBECaZSJaAM!Y:Y,D218,OBECaZSJaAM!AI:AI,"*POAM*")</f>
        <v>0</v>
      </c>
      <c r="T218" s="43">
        <f>COUNTIFS(OBECaZSJaAM!AG:AG,"A",OBECaZSJaAM!Y:Y,D218,OBECaZSJaAM!AI:AI,"*OVMAM*")</f>
        <v>0</v>
      </c>
      <c r="U218" s="43">
        <f>COUNTIFS(OBECaZSJaAM!AG:AG,"A",OBECaZSJaAM!Y:Y,D218,OBECaZSJaAM!AI:AI,"*SOCAM*")</f>
        <v>0</v>
      </c>
      <c r="V218" s="43">
        <f>COUNTIFS(OBECaZSJaAM!AH:AH,"A",OBECaZSJaAM!Y:Y,D218,OBECaZSJaAM!AI:AI,"*OBAM*")</f>
        <v>0</v>
      </c>
      <c r="W218" s="43">
        <f>COUNTIFS(OBECaZSJaAM!AH:AH,"A",OBECaZSJaAM!Y:Y,D218,OBECaZSJaAM!AI:AI,"*POAM*")</f>
        <v>0</v>
      </c>
      <c r="X218" s="43">
        <f>COUNTIFS(OBECaZSJaAM!AH:AH,"A",OBECaZSJaAM!Y:Y,D218,OBECaZSJaAM!AI:AI,"*OVMAM*")</f>
        <v>0</v>
      </c>
      <c r="Y218" s="43">
        <f>COUNTIFS(OBECaZSJaAM!AH:AH,"A",OBECaZSJaAM!Y:Y,D218,OBECaZSJaAM!AI:AI,"*SOCAM*")</f>
        <v>0</v>
      </c>
      <c r="Z218" s="46">
        <f t="shared" si="33"/>
        <v>0</v>
      </c>
      <c r="AA218" s="46">
        <f t="shared" si="39"/>
        <v>0</v>
      </c>
      <c r="AB218" s="43">
        <f>VLOOKUP(D218,OBECaZSJaAM!K:T,10,0)</f>
        <v>0</v>
      </c>
      <c r="AC218" s="43" t="str">
        <f t="shared" si="40"/>
        <v>0</v>
      </c>
      <c r="AD218" s="43">
        <f>VLOOKUP(D218,OBECaZSJaAM!K:V,12,0)</f>
        <v>0</v>
      </c>
      <c r="AE218" s="43">
        <f>VLOOKUP(D218,OBECaZSJaAM!K:W,13,0)</f>
        <v>0</v>
      </c>
      <c r="AF218" s="43">
        <f>(COUNTIFS(OBECaZSJaAM!AG:AG,"A",OBECaZSJaAM!Y:Y,D218,OBECaZSJaAM!AI:AI,"*OBAM*"))+(COUNTIFS(OBECaZSJaAM!AH:AH,"A",OBECaZSJaAM!Y:Y,D218,OBECaZSJaAM!AI:AI,"*OBAM*"))</f>
        <v>0</v>
      </c>
      <c r="AG218" s="43">
        <f>COUNTIFS(OBECaZSJaAM!AG:AG,"A",OBECaZSJaAM!Y:Y,D218,OBECaZSJaAM!AI:AI,"*POAM*")+(COUNTIFS(OBECaZSJaAM!AH:AH,"A",OBECaZSJaAM!Y:Y,D218,OBECaZSJaAM!AI:AI,"*POAM*"))+(COUNTIFS(OBECaZSJaAM!AG:AG,"A",OBECaZSJaAM!Y:Y,D218,OBECaZSJaAM!AI:AI,"*OVMAM*")+(COUNTIFS(OBECaZSJaAM!AH:AH,"A",OBECaZSJaAM!Y:Y,D218,OBECaZSJaAM!AI:AI,"*OVMAM*"))+COUNTIFS(OBECaZSJaAM!AG:AG,"A",OBECaZSJaAM!Y:Y,D218,OBECaZSJaAM!AI:AI,"*SOCAM*")+(COUNTIFS(OBECaZSJaAM!AH:AH,"A",OBECaZSJaAM!Y:Y,D218,OBECaZSJaAM!AI:AI,"*SOCAM*")))</f>
        <v>0</v>
      </c>
      <c r="AH218" s="43">
        <f>(VLOOKUP(D218,OBECaZSJaAM!K:O,5,0))</f>
        <v>0</v>
      </c>
      <c r="AI218" s="43">
        <f>IFERROR(VLOOKUP(B218,OBECaZSJaAM!A:F,6,0),"")</f>
        <v>0</v>
      </c>
      <c r="AJ218" s="43" t="str">
        <f t="shared" si="34"/>
        <v>katA</v>
      </c>
      <c r="AK218" s="43" t="str">
        <f t="shared" si="41"/>
        <v>N</v>
      </c>
      <c r="AL218" s="43" t="str">
        <f t="shared" si="42"/>
        <v>N</v>
      </c>
      <c r="AM218" s="43">
        <f>(COUNTIFS(OBECaZSJaAM!AG:AG,"A",OBECaZSJaAM!Y:Y,D218))+(COUNTIFS(OBECaZSJaAM!AH:AH,"A",OBECaZSJaAM!Y:Y,D218))-((COUNTIFS(OBECaZSJaAM!AG:AG,"A",OBECaZSJaAM!AI:AI,"OBAM",OBECaZSJaAM!Y:Y,zdroj!D218)+(COUNTIFS(OBECaZSJaAM!AG:AG,"A",OBECaZSJaAM!AI:AI,"OSTAM",OBECaZSJaAM!Y:Y,zdroj!D218)))+(COUNTIFS(OBECaZSJaAM!AH:AH,"A",OBECaZSJaAM!AI:AI,"OBAM",OBECaZSJaAM!Y:Y,zdroj!D218)+(COUNTIFS(OBECaZSJaAM!AH:AH,"A",OBECaZSJaAM!AI:AI,"OSTAM",OBECaZSJaAM!Y:Y,zdroj!D218))))</f>
        <v>0</v>
      </c>
      <c r="AN218" s="43" t="str">
        <f t="shared" si="35"/>
        <v>NEPOKRYTA VĚTŠINA SEAM</v>
      </c>
      <c r="AO218" s="43" t="str">
        <f t="shared" si="43"/>
        <v>katA</v>
      </c>
    </row>
    <row r="219" spans="1:41" x14ac:dyDescent="0.25">
      <c r="A219" s="43">
        <v>10</v>
      </c>
      <c r="B219" s="43" t="s">
        <v>758</v>
      </c>
      <c r="C219" s="43">
        <v>181706</v>
      </c>
      <c r="D219" s="43" t="s">
        <v>759</v>
      </c>
      <c r="E219" s="43" t="s">
        <v>462</v>
      </c>
      <c r="F219" s="43" t="s">
        <v>225</v>
      </c>
      <c r="G219">
        <v>12</v>
      </c>
      <c r="H219">
        <v>0</v>
      </c>
      <c r="I219">
        <v>0</v>
      </c>
      <c r="J219">
        <v>11</v>
      </c>
      <c r="K219">
        <v>1</v>
      </c>
      <c r="L219" s="43">
        <f>(COUNTIFS(OBECaZSJaAM!AG:AG,"A",OBECaZSJaAM!AJ:AJ,"ZPŮSOBILÉ",OBECaZSJaAM!Y:Y,zdroj!D219))+(COUNTIFS(OBECaZSJaAM!AH:AH,"A",OBECaZSJaAM!AJ:AJ,"ZPŮSOBILÉ",OBECaZSJaAM!Y:Y,zdroj!D219))</f>
        <v>0</v>
      </c>
      <c r="M219" s="43">
        <f>COUNTIFS(OBECaZSJaAM!AG:AG,"A",OBECaZSJaAM!AJ:AJ,"ZPŮSOBILÉ",OBECaZSJaAM!Y:Y,zdroj!D219)</f>
        <v>0</v>
      </c>
      <c r="N219" s="43">
        <f>COUNTIFS(OBECaZSJaAM!AH:AH,"A",OBECaZSJaAM!AJ:AJ,"ZPŮSOBILÉ",OBECaZSJaAM!Y:Y,zdroj!D219)</f>
        <v>0</v>
      </c>
      <c r="O219" s="43">
        <f t="shared" si="36"/>
        <v>0</v>
      </c>
      <c r="P219" s="43">
        <f t="shared" si="37"/>
        <v>0</v>
      </c>
      <c r="Q219" s="43">
        <f t="shared" si="38"/>
        <v>0</v>
      </c>
      <c r="R219" s="43">
        <f>COUNTIFS(OBECaZSJaAM!AG:AG,"A",OBECaZSJaAM!Y:Y,D219,OBECaZSJaAM!AI:AI,"*OBAM*")</f>
        <v>0</v>
      </c>
      <c r="S219" s="43">
        <f>COUNTIFS(OBECaZSJaAM!AG:AG,"A",OBECaZSJaAM!Y:Y,D219,OBECaZSJaAM!AI:AI,"*POAM*")</f>
        <v>0</v>
      </c>
      <c r="T219" s="43">
        <f>COUNTIFS(OBECaZSJaAM!AG:AG,"A",OBECaZSJaAM!Y:Y,D219,OBECaZSJaAM!AI:AI,"*OVMAM*")</f>
        <v>0</v>
      </c>
      <c r="U219" s="43">
        <f>COUNTIFS(OBECaZSJaAM!AG:AG,"A",OBECaZSJaAM!Y:Y,D219,OBECaZSJaAM!AI:AI,"*SOCAM*")</f>
        <v>0</v>
      </c>
      <c r="V219" s="43">
        <f>COUNTIFS(OBECaZSJaAM!AH:AH,"A",OBECaZSJaAM!Y:Y,D219,OBECaZSJaAM!AI:AI,"*OBAM*")</f>
        <v>0</v>
      </c>
      <c r="W219" s="43">
        <f>COUNTIFS(OBECaZSJaAM!AH:AH,"A",OBECaZSJaAM!Y:Y,D219,OBECaZSJaAM!AI:AI,"*POAM*")</f>
        <v>0</v>
      </c>
      <c r="X219" s="43">
        <f>COUNTIFS(OBECaZSJaAM!AH:AH,"A",OBECaZSJaAM!Y:Y,D219,OBECaZSJaAM!AI:AI,"*OVMAM*")</f>
        <v>0</v>
      </c>
      <c r="Y219" s="43">
        <f>COUNTIFS(OBECaZSJaAM!AH:AH,"A",OBECaZSJaAM!Y:Y,D219,OBECaZSJaAM!AI:AI,"*SOCAM*")</f>
        <v>0</v>
      </c>
      <c r="Z219" s="46">
        <f t="shared" si="33"/>
        <v>0</v>
      </c>
      <c r="AA219" s="46">
        <f t="shared" si="39"/>
        <v>0</v>
      </c>
      <c r="AB219" s="43">
        <f>VLOOKUP(D219,OBECaZSJaAM!K:T,10,0)</f>
        <v>0</v>
      </c>
      <c r="AC219" s="43" t="str">
        <f t="shared" si="40"/>
        <v>0</v>
      </c>
      <c r="AD219" s="43">
        <f>VLOOKUP(D219,OBECaZSJaAM!K:V,12,0)</f>
        <v>0</v>
      </c>
      <c r="AE219" s="43">
        <f>VLOOKUP(D219,OBECaZSJaAM!K:W,13,0)</f>
        <v>0</v>
      </c>
      <c r="AF219" s="43">
        <f>(COUNTIFS(OBECaZSJaAM!AG:AG,"A",OBECaZSJaAM!Y:Y,D219,OBECaZSJaAM!AI:AI,"*OBAM*"))+(COUNTIFS(OBECaZSJaAM!AH:AH,"A",OBECaZSJaAM!Y:Y,D219,OBECaZSJaAM!AI:AI,"*OBAM*"))</f>
        <v>0</v>
      </c>
      <c r="AG219" s="43">
        <f>COUNTIFS(OBECaZSJaAM!AG:AG,"A",OBECaZSJaAM!Y:Y,D219,OBECaZSJaAM!AI:AI,"*POAM*")+(COUNTIFS(OBECaZSJaAM!AH:AH,"A",OBECaZSJaAM!Y:Y,D219,OBECaZSJaAM!AI:AI,"*POAM*"))+(COUNTIFS(OBECaZSJaAM!AG:AG,"A",OBECaZSJaAM!Y:Y,D219,OBECaZSJaAM!AI:AI,"*OVMAM*")+(COUNTIFS(OBECaZSJaAM!AH:AH,"A",OBECaZSJaAM!Y:Y,D219,OBECaZSJaAM!AI:AI,"*OVMAM*"))+COUNTIFS(OBECaZSJaAM!AG:AG,"A",OBECaZSJaAM!Y:Y,D219,OBECaZSJaAM!AI:AI,"*SOCAM*")+(COUNTIFS(OBECaZSJaAM!AH:AH,"A",OBECaZSJaAM!Y:Y,D219,OBECaZSJaAM!AI:AI,"*SOCAM*")))</f>
        <v>0</v>
      </c>
      <c r="AH219" s="43">
        <f>(VLOOKUP(D219,OBECaZSJaAM!K:O,5,0))</f>
        <v>0</v>
      </c>
      <c r="AI219" s="43" t="str">
        <f>IFERROR(VLOOKUP(B219,OBECaZSJaAM!A:F,6,0),"")</f>
        <v/>
      </c>
      <c r="AJ219" s="43" t="str">
        <f t="shared" si="34"/>
        <v>katA</v>
      </c>
      <c r="AK219" s="43" t="str">
        <f t="shared" si="41"/>
        <v>N</v>
      </c>
      <c r="AL219" s="43" t="str">
        <f t="shared" si="42"/>
        <v>N</v>
      </c>
      <c r="AM219" s="43">
        <f>(COUNTIFS(OBECaZSJaAM!AG:AG,"A",OBECaZSJaAM!Y:Y,D219))+(COUNTIFS(OBECaZSJaAM!AH:AH,"A",OBECaZSJaAM!Y:Y,D219))-((COUNTIFS(OBECaZSJaAM!AG:AG,"A",OBECaZSJaAM!AI:AI,"OBAM",OBECaZSJaAM!Y:Y,zdroj!D219)+(COUNTIFS(OBECaZSJaAM!AG:AG,"A",OBECaZSJaAM!AI:AI,"OSTAM",OBECaZSJaAM!Y:Y,zdroj!D219)))+(COUNTIFS(OBECaZSJaAM!AH:AH,"A",OBECaZSJaAM!AI:AI,"OBAM",OBECaZSJaAM!Y:Y,zdroj!D219)+(COUNTIFS(OBECaZSJaAM!AH:AH,"A",OBECaZSJaAM!AI:AI,"OSTAM",OBECaZSJaAM!Y:Y,zdroj!D219))))</f>
        <v>0</v>
      </c>
      <c r="AN219" s="43" t="str">
        <f t="shared" si="35"/>
        <v>NEPOKRYTA VĚTŠINA SEAM</v>
      </c>
      <c r="AO219" s="43" t="str">
        <f t="shared" si="43"/>
        <v>katA</v>
      </c>
    </row>
    <row r="220" spans="1:41" x14ac:dyDescent="0.25">
      <c r="A220" s="43">
        <v>10</v>
      </c>
      <c r="B220" s="43" t="s">
        <v>760</v>
      </c>
      <c r="C220" s="43">
        <v>181811</v>
      </c>
      <c r="D220" s="43" t="s">
        <v>761</v>
      </c>
      <c r="E220" s="43" t="s">
        <v>462</v>
      </c>
      <c r="F220" s="43" t="s">
        <v>224</v>
      </c>
      <c r="G220">
        <v>43</v>
      </c>
      <c r="H220">
        <v>5</v>
      </c>
      <c r="I220">
        <v>0</v>
      </c>
      <c r="J220">
        <v>28</v>
      </c>
      <c r="K220">
        <v>15</v>
      </c>
      <c r="L220" s="43">
        <f>(COUNTIFS(OBECaZSJaAM!AG:AG,"A",OBECaZSJaAM!AJ:AJ,"ZPŮSOBILÉ",OBECaZSJaAM!Y:Y,zdroj!D220))+(COUNTIFS(OBECaZSJaAM!AH:AH,"A",OBECaZSJaAM!AJ:AJ,"ZPŮSOBILÉ",OBECaZSJaAM!Y:Y,zdroj!D220))</f>
        <v>0</v>
      </c>
      <c r="M220" s="43">
        <f>COUNTIFS(OBECaZSJaAM!AG:AG,"A",OBECaZSJaAM!AJ:AJ,"ZPŮSOBILÉ",OBECaZSJaAM!Y:Y,zdroj!D220)</f>
        <v>0</v>
      </c>
      <c r="N220" s="43">
        <f>COUNTIFS(OBECaZSJaAM!AH:AH,"A",OBECaZSJaAM!AJ:AJ,"ZPŮSOBILÉ",OBECaZSJaAM!Y:Y,zdroj!D220)</f>
        <v>0</v>
      </c>
      <c r="O220" s="43">
        <f t="shared" si="36"/>
        <v>0</v>
      </c>
      <c r="P220" s="43">
        <f t="shared" si="37"/>
        <v>0</v>
      </c>
      <c r="Q220" s="43">
        <f t="shared" si="38"/>
        <v>0</v>
      </c>
      <c r="R220" s="43">
        <f>COUNTIFS(OBECaZSJaAM!AG:AG,"A",OBECaZSJaAM!Y:Y,D220,OBECaZSJaAM!AI:AI,"*OBAM*")</f>
        <v>0</v>
      </c>
      <c r="S220" s="43">
        <f>COUNTIFS(OBECaZSJaAM!AG:AG,"A",OBECaZSJaAM!Y:Y,D220,OBECaZSJaAM!AI:AI,"*POAM*")</f>
        <v>0</v>
      </c>
      <c r="T220" s="43">
        <f>COUNTIFS(OBECaZSJaAM!AG:AG,"A",OBECaZSJaAM!Y:Y,D220,OBECaZSJaAM!AI:AI,"*OVMAM*")</f>
        <v>0</v>
      </c>
      <c r="U220" s="43">
        <f>COUNTIFS(OBECaZSJaAM!AG:AG,"A",OBECaZSJaAM!Y:Y,D220,OBECaZSJaAM!AI:AI,"*SOCAM*")</f>
        <v>0</v>
      </c>
      <c r="V220" s="43">
        <f>COUNTIFS(OBECaZSJaAM!AH:AH,"A",OBECaZSJaAM!Y:Y,D220,OBECaZSJaAM!AI:AI,"*OBAM*")</f>
        <v>0</v>
      </c>
      <c r="W220" s="43">
        <f>COUNTIFS(OBECaZSJaAM!AH:AH,"A",OBECaZSJaAM!Y:Y,D220,OBECaZSJaAM!AI:AI,"*POAM*")</f>
        <v>0</v>
      </c>
      <c r="X220" s="43">
        <f>COUNTIFS(OBECaZSJaAM!AH:AH,"A",OBECaZSJaAM!Y:Y,D220,OBECaZSJaAM!AI:AI,"*OVMAM*")</f>
        <v>0</v>
      </c>
      <c r="Y220" s="43">
        <f>COUNTIFS(OBECaZSJaAM!AH:AH,"A",OBECaZSJaAM!Y:Y,D220,OBECaZSJaAM!AI:AI,"*SOCAM*")</f>
        <v>0</v>
      </c>
      <c r="Z220" s="46">
        <f t="shared" si="33"/>
        <v>11.63</v>
      </c>
      <c r="AA220" s="46">
        <f t="shared" si="39"/>
        <v>0</v>
      </c>
      <c r="AB220" s="43">
        <f>VLOOKUP(D220,OBECaZSJaAM!K:T,10,0)</f>
        <v>0</v>
      </c>
      <c r="AC220" s="43" t="str">
        <f t="shared" si="40"/>
        <v>0</v>
      </c>
      <c r="AD220" s="43">
        <f>VLOOKUP(D220,OBECaZSJaAM!K:V,12,0)</f>
        <v>0</v>
      </c>
      <c r="AE220" s="43">
        <f>VLOOKUP(D220,OBECaZSJaAM!K:W,13,0)</f>
        <v>0</v>
      </c>
      <c r="AF220" s="43">
        <f>(COUNTIFS(OBECaZSJaAM!AG:AG,"A",OBECaZSJaAM!Y:Y,D220,OBECaZSJaAM!AI:AI,"*OBAM*"))+(COUNTIFS(OBECaZSJaAM!AH:AH,"A",OBECaZSJaAM!Y:Y,D220,OBECaZSJaAM!AI:AI,"*OBAM*"))</f>
        <v>0</v>
      </c>
      <c r="AG220" s="43">
        <f>COUNTIFS(OBECaZSJaAM!AG:AG,"A",OBECaZSJaAM!Y:Y,D220,OBECaZSJaAM!AI:AI,"*POAM*")+(COUNTIFS(OBECaZSJaAM!AH:AH,"A",OBECaZSJaAM!Y:Y,D220,OBECaZSJaAM!AI:AI,"*POAM*"))+(COUNTIFS(OBECaZSJaAM!AG:AG,"A",OBECaZSJaAM!Y:Y,D220,OBECaZSJaAM!AI:AI,"*OVMAM*")+(COUNTIFS(OBECaZSJaAM!AH:AH,"A",OBECaZSJaAM!Y:Y,D220,OBECaZSJaAM!AI:AI,"*OVMAM*"))+COUNTIFS(OBECaZSJaAM!AG:AG,"A",OBECaZSJaAM!Y:Y,D220,OBECaZSJaAM!AI:AI,"*SOCAM*")+(COUNTIFS(OBECaZSJaAM!AH:AH,"A",OBECaZSJaAM!Y:Y,D220,OBECaZSJaAM!AI:AI,"*SOCAM*")))</f>
        <v>0</v>
      </c>
      <c r="AH220" s="43">
        <f>(VLOOKUP(D220,OBECaZSJaAM!K:O,5,0))</f>
        <v>0</v>
      </c>
      <c r="AI220" s="43" t="str">
        <f>IFERROR(VLOOKUP(B220,OBECaZSJaAM!A:F,6,0),"")</f>
        <v/>
      </c>
      <c r="AJ220" s="43" t="str">
        <f t="shared" si="34"/>
        <v>katA</v>
      </c>
      <c r="AK220" s="43" t="str">
        <f t="shared" si="41"/>
        <v>N</v>
      </c>
      <c r="AL220" s="43" t="str">
        <f t="shared" si="42"/>
        <v>N</v>
      </c>
      <c r="AM220" s="43">
        <f>(COUNTIFS(OBECaZSJaAM!AG:AG,"A",OBECaZSJaAM!Y:Y,D220))+(COUNTIFS(OBECaZSJaAM!AH:AH,"A",OBECaZSJaAM!Y:Y,D220))-((COUNTIFS(OBECaZSJaAM!AG:AG,"A",OBECaZSJaAM!AI:AI,"OBAM",OBECaZSJaAM!Y:Y,zdroj!D220)+(COUNTIFS(OBECaZSJaAM!AG:AG,"A",OBECaZSJaAM!AI:AI,"OSTAM",OBECaZSJaAM!Y:Y,zdroj!D220)))+(COUNTIFS(OBECaZSJaAM!AH:AH,"A",OBECaZSJaAM!AI:AI,"OBAM",OBECaZSJaAM!Y:Y,zdroj!D220)+(COUNTIFS(OBECaZSJaAM!AH:AH,"A",OBECaZSJaAM!AI:AI,"OSTAM",OBECaZSJaAM!Y:Y,zdroj!D220))))</f>
        <v>0</v>
      </c>
      <c r="AN220" s="43" t="str">
        <f t="shared" si="35"/>
        <v>NEPOKRYTA VĚTŠINA SEAM</v>
      </c>
      <c r="AO220" s="43" t="str">
        <f t="shared" si="43"/>
        <v>katA</v>
      </c>
    </row>
    <row r="221" spans="1:41" x14ac:dyDescent="0.25">
      <c r="A221" s="43">
        <v>10</v>
      </c>
      <c r="B221" s="43" t="s">
        <v>762</v>
      </c>
      <c r="C221" s="43">
        <v>183784</v>
      </c>
      <c r="D221" s="43" t="s">
        <v>763</v>
      </c>
      <c r="E221" s="43" t="s">
        <v>462</v>
      </c>
      <c r="F221" s="43" t="s">
        <v>224</v>
      </c>
      <c r="G221">
        <v>15</v>
      </c>
      <c r="H221">
        <v>6</v>
      </c>
      <c r="I221">
        <v>0</v>
      </c>
      <c r="J221">
        <v>13</v>
      </c>
      <c r="K221">
        <v>2</v>
      </c>
      <c r="L221" s="43">
        <f>(COUNTIFS(OBECaZSJaAM!AG:AG,"A",OBECaZSJaAM!AJ:AJ,"ZPŮSOBILÉ",OBECaZSJaAM!Y:Y,zdroj!D221))+(COUNTIFS(OBECaZSJaAM!AH:AH,"A",OBECaZSJaAM!AJ:AJ,"ZPŮSOBILÉ",OBECaZSJaAM!Y:Y,zdroj!D221))</f>
        <v>0</v>
      </c>
      <c r="M221" s="43">
        <f>COUNTIFS(OBECaZSJaAM!AG:AG,"A",OBECaZSJaAM!AJ:AJ,"ZPŮSOBILÉ",OBECaZSJaAM!Y:Y,zdroj!D221)</f>
        <v>0</v>
      </c>
      <c r="N221" s="43">
        <f>COUNTIFS(OBECaZSJaAM!AH:AH,"A",OBECaZSJaAM!AJ:AJ,"ZPŮSOBILÉ",OBECaZSJaAM!Y:Y,zdroj!D221)</f>
        <v>0</v>
      </c>
      <c r="O221" s="43">
        <f t="shared" si="36"/>
        <v>0</v>
      </c>
      <c r="P221" s="43">
        <f t="shared" si="37"/>
        <v>0</v>
      </c>
      <c r="Q221" s="43">
        <f t="shared" si="38"/>
        <v>0</v>
      </c>
      <c r="R221" s="43">
        <f>COUNTIFS(OBECaZSJaAM!AG:AG,"A",OBECaZSJaAM!Y:Y,D221,OBECaZSJaAM!AI:AI,"*OBAM*")</f>
        <v>0</v>
      </c>
      <c r="S221" s="43">
        <f>COUNTIFS(OBECaZSJaAM!AG:AG,"A",OBECaZSJaAM!Y:Y,D221,OBECaZSJaAM!AI:AI,"*POAM*")</f>
        <v>0</v>
      </c>
      <c r="T221" s="43">
        <f>COUNTIFS(OBECaZSJaAM!AG:AG,"A",OBECaZSJaAM!Y:Y,D221,OBECaZSJaAM!AI:AI,"*OVMAM*")</f>
        <v>0</v>
      </c>
      <c r="U221" s="43">
        <f>COUNTIFS(OBECaZSJaAM!AG:AG,"A",OBECaZSJaAM!Y:Y,D221,OBECaZSJaAM!AI:AI,"*SOCAM*")</f>
        <v>0</v>
      </c>
      <c r="V221" s="43">
        <f>COUNTIFS(OBECaZSJaAM!AH:AH,"A",OBECaZSJaAM!Y:Y,D221,OBECaZSJaAM!AI:AI,"*OBAM*")</f>
        <v>0</v>
      </c>
      <c r="W221" s="43">
        <f>COUNTIFS(OBECaZSJaAM!AH:AH,"A",OBECaZSJaAM!Y:Y,D221,OBECaZSJaAM!AI:AI,"*POAM*")</f>
        <v>0</v>
      </c>
      <c r="X221" s="43">
        <f>COUNTIFS(OBECaZSJaAM!AH:AH,"A",OBECaZSJaAM!Y:Y,D221,OBECaZSJaAM!AI:AI,"*OVMAM*")</f>
        <v>0</v>
      </c>
      <c r="Y221" s="43">
        <f>COUNTIFS(OBECaZSJaAM!AH:AH,"A",OBECaZSJaAM!Y:Y,D221,OBECaZSJaAM!AI:AI,"*SOCAM*")</f>
        <v>0</v>
      </c>
      <c r="Z221" s="46">
        <f t="shared" si="33"/>
        <v>40</v>
      </c>
      <c r="AA221" s="46">
        <f t="shared" si="39"/>
        <v>0</v>
      </c>
      <c r="AB221" s="43">
        <f>VLOOKUP(D221,OBECaZSJaAM!K:T,10,0)</f>
        <v>0</v>
      </c>
      <c r="AC221" s="43" t="str">
        <f t="shared" si="40"/>
        <v>0</v>
      </c>
      <c r="AD221" s="43">
        <f>VLOOKUP(D221,OBECaZSJaAM!K:V,12,0)</f>
        <v>0</v>
      </c>
      <c r="AE221" s="43">
        <f>VLOOKUP(D221,OBECaZSJaAM!K:W,13,0)</f>
        <v>0</v>
      </c>
      <c r="AF221" s="43">
        <f>(COUNTIFS(OBECaZSJaAM!AG:AG,"A",OBECaZSJaAM!Y:Y,D221,OBECaZSJaAM!AI:AI,"*OBAM*"))+(COUNTIFS(OBECaZSJaAM!AH:AH,"A",OBECaZSJaAM!Y:Y,D221,OBECaZSJaAM!AI:AI,"*OBAM*"))</f>
        <v>0</v>
      </c>
      <c r="AG221" s="43">
        <f>COUNTIFS(OBECaZSJaAM!AG:AG,"A",OBECaZSJaAM!Y:Y,D221,OBECaZSJaAM!AI:AI,"*POAM*")+(COUNTIFS(OBECaZSJaAM!AH:AH,"A",OBECaZSJaAM!Y:Y,D221,OBECaZSJaAM!AI:AI,"*POAM*"))+(COUNTIFS(OBECaZSJaAM!AG:AG,"A",OBECaZSJaAM!Y:Y,D221,OBECaZSJaAM!AI:AI,"*OVMAM*")+(COUNTIFS(OBECaZSJaAM!AH:AH,"A",OBECaZSJaAM!Y:Y,D221,OBECaZSJaAM!AI:AI,"*OVMAM*"))+COUNTIFS(OBECaZSJaAM!AG:AG,"A",OBECaZSJaAM!Y:Y,D221,OBECaZSJaAM!AI:AI,"*SOCAM*")+(COUNTIFS(OBECaZSJaAM!AH:AH,"A",OBECaZSJaAM!Y:Y,D221,OBECaZSJaAM!AI:AI,"*SOCAM*")))</f>
        <v>0</v>
      </c>
      <c r="AH221" s="43">
        <f>(VLOOKUP(D221,OBECaZSJaAM!K:O,5,0))</f>
        <v>0</v>
      </c>
      <c r="AI221" s="43" t="str">
        <f>IFERROR(VLOOKUP(B221,OBECaZSJaAM!A:F,6,0),"")</f>
        <v/>
      </c>
      <c r="AJ221" s="43" t="str">
        <f t="shared" si="34"/>
        <v>katA</v>
      </c>
      <c r="AK221" s="43" t="str">
        <f t="shared" si="41"/>
        <v>N</v>
      </c>
      <c r="AL221" s="43" t="str">
        <f t="shared" si="42"/>
        <v>N</v>
      </c>
      <c r="AM221" s="43">
        <f>(COUNTIFS(OBECaZSJaAM!AG:AG,"A",OBECaZSJaAM!Y:Y,D221))+(COUNTIFS(OBECaZSJaAM!AH:AH,"A",OBECaZSJaAM!Y:Y,D221))-((COUNTIFS(OBECaZSJaAM!AG:AG,"A",OBECaZSJaAM!AI:AI,"OBAM",OBECaZSJaAM!Y:Y,zdroj!D221)+(COUNTIFS(OBECaZSJaAM!AG:AG,"A",OBECaZSJaAM!AI:AI,"OSTAM",OBECaZSJaAM!Y:Y,zdroj!D221)))+(COUNTIFS(OBECaZSJaAM!AH:AH,"A",OBECaZSJaAM!AI:AI,"OBAM",OBECaZSJaAM!Y:Y,zdroj!D221)+(COUNTIFS(OBECaZSJaAM!AH:AH,"A",OBECaZSJaAM!AI:AI,"OSTAM",OBECaZSJaAM!Y:Y,zdroj!D221))))</f>
        <v>0</v>
      </c>
      <c r="AN221" s="43" t="str">
        <f t="shared" si="35"/>
        <v>NEPOKRYTA VĚTŠINA SEAM</v>
      </c>
      <c r="AO221" s="43" t="str">
        <f t="shared" si="43"/>
        <v>katA</v>
      </c>
    </row>
    <row r="222" spans="1:41" x14ac:dyDescent="0.25">
      <c r="A222" s="43">
        <v>10</v>
      </c>
      <c r="B222" s="43" t="s">
        <v>762</v>
      </c>
      <c r="C222" s="43">
        <v>183792</v>
      </c>
      <c r="D222" s="43" t="s">
        <v>764</v>
      </c>
      <c r="E222" s="43" t="s">
        <v>462</v>
      </c>
      <c r="F222" s="43" t="s">
        <v>225</v>
      </c>
      <c r="G222">
        <v>9</v>
      </c>
      <c r="H222">
        <v>0</v>
      </c>
      <c r="I222">
        <v>0</v>
      </c>
      <c r="J222">
        <v>8</v>
      </c>
      <c r="K222">
        <v>1</v>
      </c>
      <c r="L222" s="43">
        <f>(COUNTIFS(OBECaZSJaAM!AG:AG,"A",OBECaZSJaAM!AJ:AJ,"ZPŮSOBILÉ",OBECaZSJaAM!Y:Y,zdroj!D222))+(COUNTIFS(OBECaZSJaAM!AH:AH,"A",OBECaZSJaAM!AJ:AJ,"ZPŮSOBILÉ",OBECaZSJaAM!Y:Y,zdroj!D222))</f>
        <v>0</v>
      </c>
      <c r="M222" s="43">
        <f>COUNTIFS(OBECaZSJaAM!AG:AG,"A",OBECaZSJaAM!AJ:AJ,"ZPŮSOBILÉ",OBECaZSJaAM!Y:Y,zdroj!D222)</f>
        <v>0</v>
      </c>
      <c r="N222" s="43">
        <f>COUNTIFS(OBECaZSJaAM!AH:AH,"A",OBECaZSJaAM!AJ:AJ,"ZPŮSOBILÉ",OBECaZSJaAM!Y:Y,zdroj!D222)</f>
        <v>0</v>
      </c>
      <c r="O222" s="43">
        <f t="shared" si="36"/>
        <v>0</v>
      </c>
      <c r="P222" s="43">
        <f t="shared" si="37"/>
        <v>0</v>
      </c>
      <c r="Q222" s="43">
        <f t="shared" si="38"/>
        <v>0</v>
      </c>
      <c r="R222" s="43">
        <f>COUNTIFS(OBECaZSJaAM!AG:AG,"A",OBECaZSJaAM!Y:Y,D222,OBECaZSJaAM!AI:AI,"*OBAM*")</f>
        <v>0</v>
      </c>
      <c r="S222" s="43">
        <f>COUNTIFS(OBECaZSJaAM!AG:AG,"A",OBECaZSJaAM!Y:Y,D222,OBECaZSJaAM!AI:AI,"*POAM*")</f>
        <v>0</v>
      </c>
      <c r="T222" s="43">
        <f>COUNTIFS(OBECaZSJaAM!AG:AG,"A",OBECaZSJaAM!Y:Y,D222,OBECaZSJaAM!AI:AI,"*OVMAM*")</f>
        <v>0</v>
      </c>
      <c r="U222" s="43">
        <f>COUNTIFS(OBECaZSJaAM!AG:AG,"A",OBECaZSJaAM!Y:Y,D222,OBECaZSJaAM!AI:AI,"*SOCAM*")</f>
        <v>0</v>
      </c>
      <c r="V222" s="43">
        <f>COUNTIFS(OBECaZSJaAM!AH:AH,"A",OBECaZSJaAM!Y:Y,D222,OBECaZSJaAM!AI:AI,"*OBAM*")</f>
        <v>0</v>
      </c>
      <c r="W222" s="43">
        <f>COUNTIFS(OBECaZSJaAM!AH:AH,"A",OBECaZSJaAM!Y:Y,D222,OBECaZSJaAM!AI:AI,"*POAM*")</f>
        <v>0</v>
      </c>
      <c r="X222" s="43">
        <f>COUNTIFS(OBECaZSJaAM!AH:AH,"A",OBECaZSJaAM!Y:Y,D222,OBECaZSJaAM!AI:AI,"*OVMAM*")</f>
        <v>0</v>
      </c>
      <c r="Y222" s="43">
        <f>COUNTIFS(OBECaZSJaAM!AH:AH,"A",OBECaZSJaAM!Y:Y,D222,OBECaZSJaAM!AI:AI,"*SOCAM*")</f>
        <v>0</v>
      </c>
      <c r="Z222" s="46">
        <f t="shared" si="33"/>
        <v>0</v>
      </c>
      <c r="AA222" s="46">
        <f t="shared" si="39"/>
        <v>0</v>
      </c>
      <c r="AB222" s="43">
        <f>VLOOKUP(D222,OBECaZSJaAM!K:T,10,0)</f>
        <v>0</v>
      </c>
      <c r="AC222" s="43" t="str">
        <f t="shared" si="40"/>
        <v>0</v>
      </c>
      <c r="AD222" s="43">
        <f>VLOOKUP(D222,OBECaZSJaAM!K:V,12,0)</f>
        <v>0</v>
      </c>
      <c r="AE222" s="43">
        <f>VLOOKUP(D222,OBECaZSJaAM!K:W,13,0)</f>
        <v>0</v>
      </c>
      <c r="AF222" s="43">
        <f>(COUNTIFS(OBECaZSJaAM!AG:AG,"A",OBECaZSJaAM!Y:Y,D222,OBECaZSJaAM!AI:AI,"*OBAM*"))+(COUNTIFS(OBECaZSJaAM!AH:AH,"A",OBECaZSJaAM!Y:Y,D222,OBECaZSJaAM!AI:AI,"*OBAM*"))</f>
        <v>0</v>
      </c>
      <c r="AG222" s="43">
        <f>COUNTIFS(OBECaZSJaAM!AG:AG,"A",OBECaZSJaAM!Y:Y,D222,OBECaZSJaAM!AI:AI,"*POAM*")+(COUNTIFS(OBECaZSJaAM!AH:AH,"A",OBECaZSJaAM!Y:Y,D222,OBECaZSJaAM!AI:AI,"*POAM*"))+(COUNTIFS(OBECaZSJaAM!AG:AG,"A",OBECaZSJaAM!Y:Y,D222,OBECaZSJaAM!AI:AI,"*OVMAM*")+(COUNTIFS(OBECaZSJaAM!AH:AH,"A",OBECaZSJaAM!Y:Y,D222,OBECaZSJaAM!AI:AI,"*OVMAM*"))+COUNTIFS(OBECaZSJaAM!AG:AG,"A",OBECaZSJaAM!Y:Y,D222,OBECaZSJaAM!AI:AI,"*SOCAM*")+(COUNTIFS(OBECaZSJaAM!AH:AH,"A",OBECaZSJaAM!Y:Y,D222,OBECaZSJaAM!AI:AI,"*SOCAM*")))</f>
        <v>0</v>
      </c>
      <c r="AH222" s="43">
        <f>(VLOOKUP(D222,OBECaZSJaAM!K:O,5,0))</f>
        <v>0</v>
      </c>
      <c r="AI222" s="43" t="str">
        <f>IFERROR(VLOOKUP(B222,OBECaZSJaAM!A:F,6,0),"")</f>
        <v/>
      </c>
      <c r="AJ222" s="43" t="str">
        <f t="shared" si="34"/>
        <v>katA</v>
      </c>
      <c r="AK222" s="43" t="str">
        <f t="shared" si="41"/>
        <v>N</v>
      </c>
      <c r="AL222" s="43" t="str">
        <f t="shared" si="42"/>
        <v>N</v>
      </c>
      <c r="AM222" s="43">
        <f>(COUNTIFS(OBECaZSJaAM!AG:AG,"A",OBECaZSJaAM!Y:Y,D222))+(COUNTIFS(OBECaZSJaAM!AH:AH,"A",OBECaZSJaAM!Y:Y,D222))-((COUNTIFS(OBECaZSJaAM!AG:AG,"A",OBECaZSJaAM!AI:AI,"OBAM",OBECaZSJaAM!Y:Y,zdroj!D222)+(COUNTIFS(OBECaZSJaAM!AG:AG,"A",OBECaZSJaAM!AI:AI,"OSTAM",OBECaZSJaAM!Y:Y,zdroj!D222)))+(COUNTIFS(OBECaZSJaAM!AH:AH,"A",OBECaZSJaAM!AI:AI,"OBAM",OBECaZSJaAM!Y:Y,zdroj!D222)+(COUNTIFS(OBECaZSJaAM!AH:AH,"A",OBECaZSJaAM!AI:AI,"OSTAM",OBECaZSJaAM!Y:Y,zdroj!D222))))</f>
        <v>0</v>
      </c>
      <c r="AN222" s="43" t="str">
        <f t="shared" si="35"/>
        <v>NEPOKRYTA VĚTŠINA SEAM</v>
      </c>
      <c r="AO222" s="43" t="str">
        <f t="shared" si="43"/>
        <v>katA</v>
      </c>
    </row>
    <row r="223" spans="1:41" x14ac:dyDescent="0.25">
      <c r="A223" s="43">
        <v>10</v>
      </c>
      <c r="B223" s="43" t="s">
        <v>762</v>
      </c>
      <c r="C223" s="43">
        <v>183814</v>
      </c>
      <c r="D223" s="43" t="s">
        <v>765</v>
      </c>
      <c r="E223" s="43" t="s">
        <v>462</v>
      </c>
      <c r="F223" s="43" t="s">
        <v>231</v>
      </c>
      <c r="G223">
        <v>140</v>
      </c>
      <c r="H223">
        <v>41</v>
      </c>
      <c r="I223">
        <v>41</v>
      </c>
      <c r="J223">
        <v>126</v>
      </c>
      <c r="K223">
        <v>14</v>
      </c>
      <c r="L223" s="43">
        <f>(COUNTIFS(OBECaZSJaAM!AG:AG,"A",OBECaZSJaAM!AJ:AJ,"ZPŮSOBILÉ",OBECaZSJaAM!Y:Y,zdroj!D223))+(COUNTIFS(OBECaZSJaAM!AH:AH,"A",OBECaZSJaAM!AJ:AJ,"ZPŮSOBILÉ",OBECaZSJaAM!Y:Y,zdroj!D223))</f>
        <v>0</v>
      </c>
      <c r="M223" s="43">
        <f>COUNTIFS(OBECaZSJaAM!AG:AG,"A",OBECaZSJaAM!AJ:AJ,"ZPŮSOBILÉ",OBECaZSJaAM!Y:Y,zdroj!D223)</f>
        <v>0</v>
      </c>
      <c r="N223" s="43">
        <f>COUNTIFS(OBECaZSJaAM!AH:AH,"A",OBECaZSJaAM!AJ:AJ,"ZPŮSOBILÉ",OBECaZSJaAM!Y:Y,zdroj!D223)</f>
        <v>0</v>
      </c>
      <c r="O223" s="43">
        <f t="shared" si="36"/>
        <v>0</v>
      </c>
      <c r="P223" s="43">
        <f t="shared" si="37"/>
        <v>0</v>
      </c>
      <c r="Q223" s="43">
        <f t="shared" si="38"/>
        <v>0</v>
      </c>
      <c r="R223" s="43">
        <f>COUNTIFS(OBECaZSJaAM!AG:AG,"A",OBECaZSJaAM!Y:Y,D223,OBECaZSJaAM!AI:AI,"*OBAM*")</f>
        <v>0</v>
      </c>
      <c r="S223" s="43">
        <f>COUNTIFS(OBECaZSJaAM!AG:AG,"A",OBECaZSJaAM!Y:Y,D223,OBECaZSJaAM!AI:AI,"*POAM*")</f>
        <v>0</v>
      </c>
      <c r="T223" s="43">
        <f>COUNTIFS(OBECaZSJaAM!AG:AG,"A",OBECaZSJaAM!Y:Y,D223,OBECaZSJaAM!AI:AI,"*OVMAM*")</f>
        <v>0</v>
      </c>
      <c r="U223" s="43">
        <f>COUNTIFS(OBECaZSJaAM!AG:AG,"A",OBECaZSJaAM!Y:Y,D223,OBECaZSJaAM!AI:AI,"*SOCAM*")</f>
        <v>0</v>
      </c>
      <c r="V223" s="43">
        <f>COUNTIFS(OBECaZSJaAM!AH:AH,"A",OBECaZSJaAM!Y:Y,D223,OBECaZSJaAM!AI:AI,"*OBAM*")</f>
        <v>0</v>
      </c>
      <c r="W223" s="43">
        <f>COUNTIFS(OBECaZSJaAM!AH:AH,"A",OBECaZSJaAM!Y:Y,D223,OBECaZSJaAM!AI:AI,"*POAM*")</f>
        <v>0</v>
      </c>
      <c r="X223" s="43">
        <f>COUNTIFS(OBECaZSJaAM!AH:AH,"A",OBECaZSJaAM!Y:Y,D223,OBECaZSJaAM!AI:AI,"*OVMAM*")</f>
        <v>0</v>
      </c>
      <c r="Y223" s="43">
        <f>COUNTIFS(OBECaZSJaAM!AH:AH,"A",OBECaZSJaAM!Y:Y,D223,OBECaZSJaAM!AI:AI,"*SOCAM*")</f>
        <v>0</v>
      </c>
      <c r="Z223" s="46">
        <f t="shared" si="33"/>
        <v>29.29</v>
      </c>
      <c r="AA223" s="46">
        <f t="shared" si="39"/>
        <v>29.29</v>
      </c>
      <c r="AB223" s="43">
        <f>VLOOKUP(D223,OBECaZSJaAM!K:T,10,0)</f>
        <v>0</v>
      </c>
      <c r="AC223" s="43" t="str">
        <f t="shared" si="40"/>
        <v>0</v>
      </c>
      <c r="AD223" s="43">
        <f>VLOOKUP(D223,OBECaZSJaAM!K:V,12,0)</f>
        <v>0</v>
      </c>
      <c r="AE223" s="43">
        <f>VLOOKUP(D223,OBECaZSJaAM!K:W,13,0)</f>
        <v>0</v>
      </c>
      <c r="AF223" s="43">
        <f>(COUNTIFS(OBECaZSJaAM!AG:AG,"A",OBECaZSJaAM!Y:Y,D223,OBECaZSJaAM!AI:AI,"*OBAM*"))+(COUNTIFS(OBECaZSJaAM!AH:AH,"A",OBECaZSJaAM!Y:Y,D223,OBECaZSJaAM!AI:AI,"*OBAM*"))</f>
        <v>0</v>
      </c>
      <c r="AG223" s="43">
        <f>COUNTIFS(OBECaZSJaAM!AG:AG,"A",OBECaZSJaAM!Y:Y,D223,OBECaZSJaAM!AI:AI,"*POAM*")+(COUNTIFS(OBECaZSJaAM!AH:AH,"A",OBECaZSJaAM!Y:Y,D223,OBECaZSJaAM!AI:AI,"*POAM*"))+(COUNTIFS(OBECaZSJaAM!AG:AG,"A",OBECaZSJaAM!Y:Y,D223,OBECaZSJaAM!AI:AI,"*OVMAM*")+(COUNTIFS(OBECaZSJaAM!AH:AH,"A",OBECaZSJaAM!Y:Y,D223,OBECaZSJaAM!AI:AI,"*OVMAM*"))+COUNTIFS(OBECaZSJaAM!AG:AG,"A",OBECaZSJaAM!Y:Y,D223,OBECaZSJaAM!AI:AI,"*SOCAM*")+(COUNTIFS(OBECaZSJaAM!AH:AH,"A",OBECaZSJaAM!Y:Y,D223,OBECaZSJaAM!AI:AI,"*SOCAM*")))</f>
        <v>0</v>
      </c>
      <c r="AH223" s="43">
        <f>(VLOOKUP(D223,OBECaZSJaAM!K:O,5,0))</f>
        <v>0</v>
      </c>
      <c r="AI223" s="43" t="str">
        <f>IFERROR(VLOOKUP(B223,OBECaZSJaAM!A:F,6,0),"")</f>
        <v/>
      </c>
      <c r="AJ223" s="43" t="str">
        <f t="shared" si="34"/>
        <v>katB</v>
      </c>
      <c r="AK223" s="43" t="str">
        <f t="shared" si="41"/>
        <v>N</v>
      </c>
      <c r="AL223" s="43" t="str">
        <f t="shared" si="42"/>
        <v>N</v>
      </c>
      <c r="AM223" s="43">
        <f>(COUNTIFS(OBECaZSJaAM!AG:AG,"A",OBECaZSJaAM!Y:Y,D223))+(COUNTIFS(OBECaZSJaAM!AH:AH,"A",OBECaZSJaAM!Y:Y,D223))-((COUNTIFS(OBECaZSJaAM!AG:AG,"A",OBECaZSJaAM!AI:AI,"OBAM",OBECaZSJaAM!Y:Y,zdroj!D223)+(COUNTIFS(OBECaZSJaAM!AG:AG,"A",OBECaZSJaAM!AI:AI,"OSTAM",OBECaZSJaAM!Y:Y,zdroj!D223)))+(COUNTIFS(OBECaZSJaAM!AH:AH,"A",OBECaZSJaAM!AI:AI,"OBAM",OBECaZSJaAM!Y:Y,zdroj!D223)+(COUNTIFS(OBECaZSJaAM!AH:AH,"A",OBECaZSJaAM!AI:AI,"OSTAM",OBECaZSJaAM!Y:Y,zdroj!D223))))</f>
        <v>0</v>
      </c>
      <c r="AN223" s="43" t="str">
        <f t="shared" si="35"/>
        <v>NEPOKRYTA VĚTŠINA SEAM</v>
      </c>
      <c r="AO223" s="43" t="str">
        <f t="shared" si="43"/>
        <v>katB</v>
      </c>
    </row>
    <row r="224" spans="1:41" x14ac:dyDescent="0.25">
      <c r="A224" s="43">
        <v>10</v>
      </c>
      <c r="B224" s="43" t="s">
        <v>762</v>
      </c>
      <c r="C224" s="43">
        <v>183822</v>
      </c>
      <c r="D224" s="43" t="s">
        <v>766</v>
      </c>
      <c r="E224" s="43" t="s">
        <v>462</v>
      </c>
      <c r="F224" s="43" t="s">
        <v>225</v>
      </c>
      <c r="G224">
        <v>21</v>
      </c>
      <c r="H224">
        <v>0</v>
      </c>
      <c r="I224">
        <v>0</v>
      </c>
      <c r="J224">
        <v>18</v>
      </c>
      <c r="K224">
        <v>3</v>
      </c>
      <c r="L224" s="43">
        <f>(COUNTIFS(OBECaZSJaAM!AG:AG,"A",OBECaZSJaAM!AJ:AJ,"ZPŮSOBILÉ",OBECaZSJaAM!Y:Y,zdroj!D224))+(COUNTIFS(OBECaZSJaAM!AH:AH,"A",OBECaZSJaAM!AJ:AJ,"ZPŮSOBILÉ",OBECaZSJaAM!Y:Y,zdroj!D224))</f>
        <v>0</v>
      </c>
      <c r="M224" s="43">
        <f>COUNTIFS(OBECaZSJaAM!AG:AG,"A",OBECaZSJaAM!AJ:AJ,"ZPŮSOBILÉ",OBECaZSJaAM!Y:Y,zdroj!D224)</f>
        <v>0</v>
      </c>
      <c r="N224" s="43">
        <f>COUNTIFS(OBECaZSJaAM!AH:AH,"A",OBECaZSJaAM!AJ:AJ,"ZPŮSOBILÉ",OBECaZSJaAM!Y:Y,zdroj!D224)</f>
        <v>0</v>
      </c>
      <c r="O224" s="43">
        <f t="shared" si="36"/>
        <v>0</v>
      </c>
      <c r="P224" s="43">
        <f t="shared" si="37"/>
        <v>0</v>
      </c>
      <c r="Q224" s="43">
        <f t="shared" si="38"/>
        <v>0</v>
      </c>
      <c r="R224" s="43">
        <f>COUNTIFS(OBECaZSJaAM!AG:AG,"A",OBECaZSJaAM!Y:Y,D224,OBECaZSJaAM!AI:AI,"*OBAM*")</f>
        <v>0</v>
      </c>
      <c r="S224" s="43">
        <f>COUNTIFS(OBECaZSJaAM!AG:AG,"A",OBECaZSJaAM!Y:Y,D224,OBECaZSJaAM!AI:AI,"*POAM*")</f>
        <v>0</v>
      </c>
      <c r="T224" s="43">
        <f>COUNTIFS(OBECaZSJaAM!AG:AG,"A",OBECaZSJaAM!Y:Y,D224,OBECaZSJaAM!AI:AI,"*OVMAM*")</f>
        <v>0</v>
      </c>
      <c r="U224" s="43">
        <f>COUNTIFS(OBECaZSJaAM!AG:AG,"A",OBECaZSJaAM!Y:Y,D224,OBECaZSJaAM!AI:AI,"*SOCAM*")</f>
        <v>0</v>
      </c>
      <c r="V224" s="43">
        <f>COUNTIFS(OBECaZSJaAM!AH:AH,"A",OBECaZSJaAM!Y:Y,D224,OBECaZSJaAM!AI:AI,"*OBAM*")</f>
        <v>0</v>
      </c>
      <c r="W224" s="43">
        <f>COUNTIFS(OBECaZSJaAM!AH:AH,"A",OBECaZSJaAM!Y:Y,D224,OBECaZSJaAM!AI:AI,"*POAM*")</f>
        <v>0</v>
      </c>
      <c r="X224" s="43">
        <f>COUNTIFS(OBECaZSJaAM!AH:AH,"A",OBECaZSJaAM!Y:Y,D224,OBECaZSJaAM!AI:AI,"*OVMAM*")</f>
        <v>0</v>
      </c>
      <c r="Y224" s="43">
        <f>COUNTIFS(OBECaZSJaAM!AH:AH,"A",OBECaZSJaAM!Y:Y,D224,OBECaZSJaAM!AI:AI,"*SOCAM*")</f>
        <v>0</v>
      </c>
      <c r="Z224" s="46">
        <f t="shared" si="33"/>
        <v>0</v>
      </c>
      <c r="AA224" s="46">
        <f t="shared" si="39"/>
        <v>0</v>
      </c>
      <c r="AB224" s="43">
        <f>VLOOKUP(D224,OBECaZSJaAM!K:T,10,0)</f>
        <v>0</v>
      </c>
      <c r="AC224" s="43" t="str">
        <f t="shared" si="40"/>
        <v>0</v>
      </c>
      <c r="AD224" s="43">
        <f>VLOOKUP(D224,OBECaZSJaAM!K:V,12,0)</f>
        <v>0</v>
      </c>
      <c r="AE224" s="43">
        <f>VLOOKUP(D224,OBECaZSJaAM!K:W,13,0)</f>
        <v>0</v>
      </c>
      <c r="AF224" s="43">
        <f>(COUNTIFS(OBECaZSJaAM!AG:AG,"A",OBECaZSJaAM!Y:Y,D224,OBECaZSJaAM!AI:AI,"*OBAM*"))+(COUNTIFS(OBECaZSJaAM!AH:AH,"A",OBECaZSJaAM!Y:Y,D224,OBECaZSJaAM!AI:AI,"*OBAM*"))</f>
        <v>0</v>
      </c>
      <c r="AG224" s="43">
        <f>COUNTIFS(OBECaZSJaAM!AG:AG,"A",OBECaZSJaAM!Y:Y,D224,OBECaZSJaAM!AI:AI,"*POAM*")+(COUNTIFS(OBECaZSJaAM!AH:AH,"A",OBECaZSJaAM!Y:Y,D224,OBECaZSJaAM!AI:AI,"*POAM*"))+(COUNTIFS(OBECaZSJaAM!AG:AG,"A",OBECaZSJaAM!Y:Y,D224,OBECaZSJaAM!AI:AI,"*OVMAM*")+(COUNTIFS(OBECaZSJaAM!AH:AH,"A",OBECaZSJaAM!Y:Y,D224,OBECaZSJaAM!AI:AI,"*OVMAM*"))+COUNTIFS(OBECaZSJaAM!AG:AG,"A",OBECaZSJaAM!Y:Y,D224,OBECaZSJaAM!AI:AI,"*SOCAM*")+(COUNTIFS(OBECaZSJaAM!AH:AH,"A",OBECaZSJaAM!Y:Y,D224,OBECaZSJaAM!AI:AI,"*SOCAM*")))</f>
        <v>0</v>
      </c>
      <c r="AH224" s="43">
        <f>(VLOOKUP(D224,OBECaZSJaAM!K:O,5,0))</f>
        <v>0</v>
      </c>
      <c r="AI224" s="43" t="str">
        <f>IFERROR(VLOOKUP(B224,OBECaZSJaAM!A:F,6,0),"")</f>
        <v/>
      </c>
      <c r="AJ224" s="43" t="str">
        <f t="shared" si="34"/>
        <v>katA</v>
      </c>
      <c r="AK224" s="43" t="str">
        <f t="shared" si="41"/>
        <v>N</v>
      </c>
      <c r="AL224" s="43" t="str">
        <f t="shared" si="42"/>
        <v>N</v>
      </c>
      <c r="AM224" s="43">
        <f>(COUNTIFS(OBECaZSJaAM!AG:AG,"A",OBECaZSJaAM!Y:Y,D224))+(COUNTIFS(OBECaZSJaAM!AH:AH,"A",OBECaZSJaAM!Y:Y,D224))-((COUNTIFS(OBECaZSJaAM!AG:AG,"A",OBECaZSJaAM!AI:AI,"OBAM",OBECaZSJaAM!Y:Y,zdroj!D224)+(COUNTIFS(OBECaZSJaAM!AG:AG,"A",OBECaZSJaAM!AI:AI,"OSTAM",OBECaZSJaAM!Y:Y,zdroj!D224)))+(COUNTIFS(OBECaZSJaAM!AH:AH,"A",OBECaZSJaAM!AI:AI,"OBAM",OBECaZSJaAM!Y:Y,zdroj!D224)+(COUNTIFS(OBECaZSJaAM!AH:AH,"A",OBECaZSJaAM!AI:AI,"OSTAM",OBECaZSJaAM!Y:Y,zdroj!D224))))</f>
        <v>0</v>
      </c>
      <c r="AN224" s="43" t="str">
        <f t="shared" si="35"/>
        <v>NEPOKRYTA VĚTŠINA SEAM</v>
      </c>
      <c r="AO224" s="43" t="str">
        <f t="shared" si="43"/>
        <v>katA</v>
      </c>
    </row>
    <row r="225" spans="1:41" x14ac:dyDescent="0.25">
      <c r="A225" s="43">
        <v>10</v>
      </c>
      <c r="B225" s="43" t="s">
        <v>767</v>
      </c>
      <c r="C225" s="43">
        <v>188484</v>
      </c>
      <c r="D225" s="43" t="s">
        <v>768</v>
      </c>
      <c r="E225" s="43" t="s">
        <v>462</v>
      </c>
      <c r="F225" s="43" t="s">
        <v>231</v>
      </c>
      <c r="G225">
        <v>95</v>
      </c>
      <c r="H225">
        <v>4</v>
      </c>
      <c r="I225">
        <v>4</v>
      </c>
      <c r="J225">
        <v>89</v>
      </c>
      <c r="K225">
        <v>6</v>
      </c>
      <c r="L225" s="43">
        <f>(COUNTIFS(OBECaZSJaAM!AG:AG,"A",OBECaZSJaAM!AJ:AJ,"ZPŮSOBILÉ",OBECaZSJaAM!Y:Y,zdroj!D225))+(COUNTIFS(OBECaZSJaAM!AH:AH,"A",OBECaZSJaAM!AJ:AJ,"ZPŮSOBILÉ",OBECaZSJaAM!Y:Y,zdroj!D225))</f>
        <v>0</v>
      </c>
      <c r="M225" s="43">
        <f>COUNTIFS(OBECaZSJaAM!AG:AG,"A",OBECaZSJaAM!AJ:AJ,"ZPŮSOBILÉ",OBECaZSJaAM!Y:Y,zdroj!D225)</f>
        <v>0</v>
      </c>
      <c r="N225" s="43">
        <f>COUNTIFS(OBECaZSJaAM!AH:AH,"A",OBECaZSJaAM!AJ:AJ,"ZPŮSOBILÉ",OBECaZSJaAM!Y:Y,zdroj!D225)</f>
        <v>0</v>
      </c>
      <c r="O225" s="43">
        <f t="shared" si="36"/>
        <v>0</v>
      </c>
      <c r="P225" s="43">
        <f t="shared" si="37"/>
        <v>0</v>
      </c>
      <c r="Q225" s="43">
        <f t="shared" si="38"/>
        <v>0</v>
      </c>
      <c r="R225" s="43">
        <f>COUNTIFS(OBECaZSJaAM!AG:AG,"A",OBECaZSJaAM!Y:Y,D225,OBECaZSJaAM!AI:AI,"*OBAM*")</f>
        <v>0</v>
      </c>
      <c r="S225" s="43">
        <f>COUNTIFS(OBECaZSJaAM!AG:AG,"A",OBECaZSJaAM!Y:Y,D225,OBECaZSJaAM!AI:AI,"*POAM*")</f>
        <v>0</v>
      </c>
      <c r="T225" s="43">
        <f>COUNTIFS(OBECaZSJaAM!AG:AG,"A",OBECaZSJaAM!Y:Y,D225,OBECaZSJaAM!AI:AI,"*OVMAM*")</f>
        <v>0</v>
      </c>
      <c r="U225" s="43">
        <f>COUNTIFS(OBECaZSJaAM!AG:AG,"A",OBECaZSJaAM!Y:Y,D225,OBECaZSJaAM!AI:AI,"*SOCAM*")</f>
        <v>0</v>
      </c>
      <c r="V225" s="43">
        <f>COUNTIFS(OBECaZSJaAM!AH:AH,"A",OBECaZSJaAM!Y:Y,D225,OBECaZSJaAM!AI:AI,"*OBAM*")</f>
        <v>0</v>
      </c>
      <c r="W225" s="43">
        <f>COUNTIFS(OBECaZSJaAM!AH:AH,"A",OBECaZSJaAM!Y:Y,D225,OBECaZSJaAM!AI:AI,"*POAM*")</f>
        <v>0</v>
      </c>
      <c r="X225" s="43">
        <f>COUNTIFS(OBECaZSJaAM!AH:AH,"A",OBECaZSJaAM!Y:Y,D225,OBECaZSJaAM!AI:AI,"*OVMAM*")</f>
        <v>0</v>
      </c>
      <c r="Y225" s="43">
        <f>COUNTIFS(OBECaZSJaAM!AH:AH,"A",OBECaZSJaAM!Y:Y,D225,OBECaZSJaAM!AI:AI,"*SOCAM*")</f>
        <v>0</v>
      </c>
      <c r="Z225" s="46">
        <f t="shared" si="33"/>
        <v>4.21</v>
      </c>
      <c r="AA225" s="46">
        <f t="shared" si="39"/>
        <v>4.21</v>
      </c>
      <c r="AB225" s="43">
        <f>VLOOKUP(D225,OBECaZSJaAM!K:T,10,0)</f>
        <v>0</v>
      </c>
      <c r="AC225" s="43" t="str">
        <f t="shared" si="40"/>
        <v>0</v>
      </c>
      <c r="AD225" s="43">
        <f>VLOOKUP(D225,OBECaZSJaAM!K:V,12,0)</f>
        <v>0</v>
      </c>
      <c r="AE225" s="43">
        <f>VLOOKUP(D225,OBECaZSJaAM!K:W,13,0)</f>
        <v>0</v>
      </c>
      <c r="AF225" s="43">
        <f>(COUNTIFS(OBECaZSJaAM!AG:AG,"A",OBECaZSJaAM!Y:Y,D225,OBECaZSJaAM!AI:AI,"*OBAM*"))+(COUNTIFS(OBECaZSJaAM!AH:AH,"A",OBECaZSJaAM!Y:Y,D225,OBECaZSJaAM!AI:AI,"*OBAM*"))</f>
        <v>0</v>
      </c>
      <c r="AG225" s="43">
        <f>COUNTIFS(OBECaZSJaAM!AG:AG,"A",OBECaZSJaAM!Y:Y,D225,OBECaZSJaAM!AI:AI,"*POAM*")+(COUNTIFS(OBECaZSJaAM!AH:AH,"A",OBECaZSJaAM!Y:Y,D225,OBECaZSJaAM!AI:AI,"*POAM*"))+(COUNTIFS(OBECaZSJaAM!AG:AG,"A",OBECaZSJaAM!Y:Y,D225,OBECaZSJaAM!AI:AI,"*OVMAM*")+(COUNTIFS(OBECaZSJaAM!AH:AH,"A",OBECaZSJaAM!Y:Y,D225,OBECaZSJaAM!AI:AI,"*OVMAM*"))+COUNTIFS(OBECaZSJaAM!AG:AG,"A",OBECaZSJaAM!Y:Y,D225,OBECaZSJaAM!AI:AI,"*SOCAM*")+(COUNTIFS(OBECaZSJaAM!AH:AH,"A",OBECaZSJaAM!Y:Y,D225,OBECaZSJaAM!AI:AI,"*SOCAM*")))</f>
        <v>0</v>
      </c>
      <c r="AH225" s="43">
        <f>(VLOOKUP(D225,OBECaZSJaAM!K:O,5,0))</f>
        <v>0</v>
      </c>
      <c r="AI225" s="43" t="str">
        <f>IFERROR(VLOOKUP(B225,OBECaZSJaAM!A:F,6,0),"")</f>
        <v/>
      </c>
      <c r="AJ225" s="43" t="str">
        <f t="shared" si="34"/>
        <v>katB</v>
      </c>
      <c r="AK225" s="43" t="str">
        <f t="shared" si="41"/>
        <v>N</v>
      </c>
      <c r="AL225" s="43" t="str">
        <f t="shared" si="42"/>
        <v>N</v>
      </c>
      <c r="AM225" s="43">
        <f>(COUNTIFS(OBECaZSJaAM!AG:AG,"A",OBECaZSJaAM!Y:Y,D225))+(COUNTIFS(OBECaZSJaAM!AH:AH,"A",OBECaZSJaAM!Y:Y,D225))-((COUNTIFS(OBECaZSJaAM!AG:AG,"A",OBECaZSJaAM!AI:AI,"OBAM",OBECaZSJaAM!Y:Y,zdroj!D225)+(COUNTIFS(OBECaZSJaAM!AG:AG,"A",OBECaZSJaAM!AI:AI,"OSTAM",OBECaZSJaAM!Y:Y,zdroj!D225)))+(COUNTIFS(OBECaZSJaAM!AH:AH,"A",OBECaZSJaAM!AI:AI,"OBAM",OBECaZSJaAM!Y:Y,zdroj!D225)+(COUNTIFS(OBECaZSJaAM!AH:AH,"A",OBECaZSJaAM!AI:AI,"OSTAM",OBECaZSJaAM!Y:Y,zdroj!D225))))</f>
        <v>0</v>
      </c>
      <c r="AN225" s="43" t="str">
        <f t="shared" si="35"/>
        <v>NEPOKRYTA VĚTŠINA SEAM</v>
      </c>
      <c r="AO225" s="43" t="str">
        <f t="shared" si="43"/>
        <v>katB</v>
      </c>
    </row>
    <row r="226" spans="1:41" x14ac:dyDescent="0.25">
      <c r="A226" s="43">
        <v>10</v>
      </c>
      <c r="B226" s="43" t="s">
        <v>769</v>
      </c>
      <c r="C226" s="43">
        <v>74489</v>
      </c>
      <c r="D226" s="43" t="s">
        <v>770</v>
      </c>
      <c r="E226" s="43" t="s">
        <v>462</v>
      </c>
      <c r="F226" s="43" t="s">
        <v>224</v>
      </c>
      <c r="G226">
        <v>17</v>
      </c>
      <c r="H226">
        <v>5</v>
      </c>
      <c r="I226">
        <v>4</v>
      </c>
      <c r="J226">
        <v>2</v>
      </c>
      <c r="K226">
        <v>15</v>
      </c>
      <c r="L226" s="43">
        <f>(COUNTIFS(OBECaZSJaAM!AG:AG,"A",OBECaZSJaAM!AJ:AJ,"ZPŮSOBILÉ",OBECaZSJaAM!Y:Y,zdroj!D226))+(COUNTIFS(OBECaZSJaAM!AH:AH,"A",OBECaZSJaAM!AJ:AJ,"ZPŮSOBILÉ",OBECaZSJaAM!Y:Y,zdroj!D226))</f>
        <v>0</v>
      </c>
      <c r="M226" s="43">
        <f>COUNTIFS(OBECaZSJaAM!AG:AG,"A",OBECaZSJaAM!AJ:AJ,"ZPŮSOBILÉ",OBECaZSJaAM!Y:Y,zdroj!D226)</f>
        <v>0</v>
      </c>
      <c r="N226" s="43">
        <f>COUNTIFS(OBECaZSJaAM!AH:AH,"A",OBECaZSJaAM!AJ:AJ,"ZPŮSOBILÉ",OBECaZSJaAM!Y:Y,zdroj!D226)</f>
        <v>0</v>
      </c>
      <c r="O226" s="43">
        <f t="shared" si="36"/>
        <v>0</v>
      </c>
      <c r="P226" s="43">
        <f t="shared" si="37"/>
        <v>0</v>
      </c>
      <c r="Q226" s="43">
        <f t="shared" si="38"/>
        <v>0</v>
      </c>
      <c r="R226" s="43">
        <f>COUNTIFS(OBECaZSJaAM!AG:AG,"A",OBECaZSJaAM!Y:Y,D226,OBECaZSJaAM!AI:AI,"*OBAM*")</f>
        <v>0</v>
      </c>
      <c r="S226" s="43">
        <f>COUNTIFS(OBECaZSJaAM!AG:AG,"A",OBECaZSJaAM!Y:Y,D226,OBECaZSJaAM!AI:AI,"*POAM*")</f>
        <v>0</v>
      </c>
      <c r="T226" s="43">
        <f>COUNTIFS(OBECaZSJaAM!AG:AG,"A",OBECaZSJaAM!Y:Y,D226,OBECaZSJaAM!AI:AI,"*OVMAM*")</f>
        <v>0</v>
      </c>
      <c r="U226" s="43">
        <f>COUNTIFS(OBECaZSJaAM!AG:AG,"A",OBECaZSJaAM!Y:Y,D226,OBECaZSJaAM!AI:AI,"*SOCAM*")</f>
        <v>0</v>
      </c>
      <c r="V226" s="43">
        <f>COUNTIFS(OBECaZSJaAM!AH:AH,"A",OBECaZSJaAM!Y:Y,D226,OBECaZSJaAM!AI:AI,"*OBAM*")</f>
        <v>0</v>
      </c>
      <c r="W226" s="43">
        <f>COUNTIFS(OBECaZSJaAM!AH:AH,"A",OBECaZSJaAM!Y:Y,D226,OBECaZSJaAM!AI:AI,"*POAM*")</f>
        <v>0</v>
      </c>
      <c r="X226" s="43">
        <f>COUNTIFS(OBECaZSJaAM!AH:AH,"A",OBECaZSJaAM!Y:Y,D226,OBECaZSJaAM!AI:AI,"*OVMAM*")</f>
        <v>0</v>
      </c>
      <c r="Y226" s="43">
        <f>COUNTIFS(OBECaZSJaAM!AH:AH,"A",OBECaZSJaAM!Y:Y,D226,OBECaZSJaAM!AI:AI,"*SOCAM*")</f>
        <v>0</v>
      </c>
      <c r="Z226" s="46">
        <f t="shared" si="33"/>
        <v>29.41</v>
      </c>
      <c r="AA226" s="46">
        <f t="shared" si="39"/>
        <v>23.53</v>
      </c>
      <c r="AB226" s="43">
        <f>VLOOKUP(D226,OBECaZSJaAM!K:T,10,0)</f>
        <v>0</v>
      </c>
      <c r="AC226" s="43" t="str">
        <f t="shared" si="40"/>
        <v>0</v>
      </c>
      <c r="AD226" s="43">
        <f>VLOOKUP(D226,OBECaZSJaAM!K:V,12,0)</f>
        <v>0</v>
      </c>
      <c r="AE226" s="43">
        <f>VLOOKUP(D226,OBECaZSJaAM!K:W,13,0)</f>
        <v>0</v>
      </c>
      <c r="AF226" s="43">
        <f>(COUNTIFS(OBECaZSJaAM!AG:AG,"A",OBECaZSJaAM!Y:Y,D226,OBECaZSJaAM!AI:AI,"*OBAM*"))+(COUNTIFS(OBECaZSJaAM!AH:AH,"A",OBECaZSJaAM!Y:Y,D226,OBECaZSJaAM!AI:AI,"*OBAM*"))</f>
        <v>0</v>
      </c>
      <c r="AG226" s="43">
        <f>COUNTIFS(OBECaZSJaAM!AG:AG,"A",OBECaZSJaAM!Y:Y,D226,OBECaZSJaAM!AI:AI,"*POAM*")+(COUNTIFS(OBECaZSJaAM!AH:AH,"A",OBECaZSJaAM!Y:Y,D226,OBECaZSJaAM!AI:AI,"*POAM*"))+(COUNTIFS(OBECaZSJaAM!AG:AG,"A",OBECaZSJaAM!Y:Y,D226,OBECaZSJaAM!AI:AI,"*OVMAM*")+(COUNTIFS(OBECaZSJaAM!AH:AH,"A",OBECaZSJaAM!Y:Y,D226,OBECaZSJaAM!AI:AI,"*OVMAM*"))+COUNTIFS(OBECaZSJaAM!AG:AG,"A",OBECaZSJaAM!Y:Y,D226,OBECaZSJaAM!AI:AI,"*SOCAM*")+(COUNTIFS(OBECaZSJaAM!AH:AH,"A",OBECaZSJaAM!Y:Y,D226,OBECaZSJaAM!AI:AI,"*SOCAM*")))</f>
        <v>0</v>
      </c>
      <c r="AH226" s="43">
        <f>(VLOOKUP(D226,OBECaZSJaAM!K:O,5,0))</f>
        <v>0</v>
      </c>
      <c r="AI226" s="43" t="str">
        <f>IFERROR(VLOOKUP(B226,OBECaZSJaAM!A:F,6,0),"")</f>
        <v/>
      </c>
      <c r="AJ226" s="43" t="str">
        <f t="shared" si="34"/>
        <v>katA</v>
      </c>
      <c r="AK226" s="43" t="str">
        <f t="shared" si="41"/>
        <v>N</v>
      </c>
      <c r="AL226" s="43" t="str">
        <f t="shared" si="42"/>
        <v>N</v>
      </c>
      <c r="AM226" s="43">
        <f>(COUNTIFS(OBECaZSJaAM!AG:AG,"A",OBECaZSJaAM!Y:Y,D226))+(COUNTIFS(OBECaZSJaAM!AH:AH,"A",OBECaZSJaAM!Y:Y,D226))-((COUNTIFS(OBECaZSJaAM!AG:AG,"A",OBECaZSJaAM!AI:AI,"OBAM",OBECaZSJaAM!Y:Y,zdroj!D226)+(COUNTIFS(OBECaZSJaAM!AG:AG,"A",OBECaZSJaAM!AI:AI,"OSTAM",OBECaZSJaAM!Y:Y,zdroj!D226)))+(COUNTIFS(OBECaZSJaAM!AH:AH,"A",OBECaZSJaAM!AI:AI,"OBAM",OBECaZSJaAM!Y:Y,zdroj!D226)+(COUNTIFS(OBECaZSJaAM!AH:AH,"A",OBECaZSJaAM!AI:AI,"OSTAM",OBECaZSJaAM!Y:Y,zdroj!D226))))</f>
        <v>0</v>
      </c>
      <c r="AN226" s="43" t="str">
        <f t="shared" si="35"/>
        <v>NEPOKRYTA VĚTŠINA SEAM</v>
      </c>
      <c r="AO226" s="43" t="str">
        <f t="shared" si="43"/>
        <v>katA</v>
      </c>
    </row>
    <row r="227" spans="1:41" x14ac:dyDescent="0.25">
      <c r="A227" s="43">
        <v>10</v>
      </c>
      <c r="B227" s="43" t="s">
        <v>769</v>
      </c>
      <c r="C227" s="43">
        <v>40053</v>
      </c>
      <c r="D227" s="43" t="s">
        <v>771</v>
      </c>
      <c r="E227" s="43" t="s">
        <v>462</v>
      </c>
      <c r="F227" s="43" t="s">
        <v>226</v>
      </c>
      <c r="G227">
        <v>89</v>
      </c>
      <c r="H227">
        <v>65</v>
      </c>
      <c r="I227">
        <v>65</v>
      </c>
      <c r="J227">
        <v>81</v>
      </c>
      <c r="K227">
        <v>8</v>
      </c>
      <c r="L227" s="43">
        <f>(COUNTIFS(OBECaZSJaAM!AG:AG,"A",OBECaZSJaAM!AJ:AJ,"ZPŮSOBILÉ",OBECaZSJaAM!Y:Y,zdroj!D227))+(COUNTIFS(OBECaZSJaAM!AH:AH,"A",OBECaZSJaAM!AJ:AJ,"ZPŮSOBILÉ",OBECaZSJaAM!Y:Y,zdroj!D227))</f>
        <v>0</v>
      </c>
      <c r="M227" s="43">
        <f>COUNTIFS(OBECaZSJaAM!AG:AG,"A",OBECaZSJaAM!AJ:AJ,"ZPŮSOBILÉ",OBECaZSJaAM!Y:Y,zdroj!D227)</f>
        <v>0</v>
      </c>
      <c r="N227" s="43">
        <f>COUNTIFS(OBECaZSJaAM!AH:AH,"A",OBECaZSJaAM!AJ:AJ,"ZPŮSOBILÉ",OBECaZSJaAM!Y:Y,zdroj!D227)</f>
        <v>0</v>
      </c>
      <c r="O227" s="43">
        <f t="shared" si="36"/>
        <v>0</v>
      </c>
      <c r="P227" s="43">
        <f t="shared" si="37"/>
        <v>0</v>
      </c>
      <c r="Q227" s="43">
        <f t="shared" si="38"/>
        <v>0</v>
      </c>
      <c r="R227" s="43">
        <f>COUNTIFS(OBECaZSJaAM!AG:AG,"A",OBECaZSJaAM!Y:Y,D227,OBECaZSJaAM!AI:AI,"*OBAM*")</f>
        <v>0</v>
      </c>
      <c r="S227" s="43">
        <f>COUNTIFS(OBECaZSJaAM!AG:AG,"A",OBECaZSJaAM!Y:Y,D227,OBECaZSJaAM!AI:AI,"*POAM*")</f>
        <v>0</v>
      </c>
      <c r="T227" s="43">
        <f>COUNTIFS(OBECaZSJaAM!AG:AG,"A",OBECaZSJaAM!Y:Y,D227,OBECaZSJaAM!AI:AI,"*OVMAM*")</f>
        <v>0</v>
      </c>
      <c r="U227" s="43">
        <f>COUNTIFS(OBECaZSJaAM!AG:AG,"A",OBECaZSJaAM!Y:Y,D227,OBECaZSJaAM!AI:AI,"*SOCAM*")</f>
        <v>0</v>
      </c>
      <c r="V227" s="43">
        <f>COUNTIFS(OBECaZSJaAM!AH:AH,"A",OBECaZSJaAM!Y:Y,D227,OBECaZSJaAM!AI:AI,"*OBAM*")</f>
        <v>0</v>
      </c>
      <c r="W227" s="43">
        <f>COUNTIFS(OBECaZSJaAM!AH:AH,"A",OBECaZSJaAM!Y:Y,D227,OBECaZSJaAM!AI:AI,"*POAM*")</f>
        <v>0</v>
      </c>
      <c r="X227" s="43">
        <f>COUNTIFS(OBECaZSJaAM!AH:AH,"A",OBECaZSJaAM!Y:Y,D227,OBECaZSJaAM!AI:AI,"*OVMAM*")</f>
        <v>0</v>
      </c>
      <c r="Y227" s="43">
        <f>COUNTIFS(OBECaZSJaAM!AH:AH,"A",OBECaZSJaAM!Y:Y,D227,OBECaZSJaAM!AI:AI,"*SOCAM*")</f>
        <v>0</v>
      </c>
      <c r="Z227" s="46">
        <f t="shared" si="33"/>
        <v>73.03</v>
      </c>
      <c r="AA227" s="46">
        <f t="shared" si="39"/>
        <v>73.03</v>
      </c>
      <c r="AB227" s="43">
        <f>VLOOKUP(D227,OBECaZSJaAM!K:T,10,0)</f>
        <v>0</v>
      </c>
      <c r="AC227" s="43" t="str">
        <f t="shared" si="40"/>
        <v>0</v>
      </c>
      <c r="AD227" s="43">
        <f>VLOOKUP(D227,OBECaZSJaAM!K:V,12,0)</f>
        <v>0</v>
      </c>
      <c r="AE227" s="43">
        <f>VLOOKUP(D227,OBECaZSJaAM!K:W,13,0)</f>
        <v>0</v>
      </c>
      <c r="AF227" s="43">
        <f>(COUNTIFS(OBECaZSJaAM!AG:AG,"A",OBECaZSJaAM!Y:Y,D227,OBECaZSJaAM!AI:AI,"*OBAM*"))+(COUNTIFS(OBECaZSJaAM!AH:AH,"A",OBECaZSJaAM!Y:Y,D227,OBECaZSJaAM!AI:AI,"*OBAM*"))</f>
        <v>0</v>
      </c>
      <c r="AG227" s="43">
        <f>COUNTIFS(OBECaZSJaAM!AG:AG,"A",OBECaZSJaAM!Y:Y,D227,OBECaZSJaAM!AI:AI,"*POAM*")+(COUNTIFS(OBECaZSJaAM!AH:AH,"A",OBECaZSJaAM!Y:Y,D227,OBECaZSJaAM!AI:AI,"*POAM*"))+(COUNTIFS(OBECaZSJaAM!AG:AG,"A",OBECaZSJaAM!Y:Y,D227,OBECaZSJaAM!AI:AI,"*OVMAM*")+(COUNTIFS(OBECaZSJaAM!AH:AH,"A",OBECaZSJaAM!Y:Y,D227,OBECaZSJaAM!AI:AI,"*OVMAM*"))+COUNTIFS(OBECaZSJaAM!AG:AG,"A",OBECaZSJaAM!Y:Y,D227,OBECaZSJaAM!AI:AI,"*SOCAM*")+(COUNTIFS(OBECaZSJaAM!AH:AH,"A",OBECaZSJaAM!Y:Y,D227,OBECaZSJaAM!AI:AI,"*SOCAM*")))</f>
        <v>0</v>
      </c>
      <c r="AH227" s="43">
        <f>(VLOOKUP(D227,OBECaZSJaAM!K:O,5,0))</f>
        <v>0</v>
      </c>
      <c r="AI227" s="43" t="str">
        <f>IFERROR(VLOOKUP(B227,OBECaZSJaAM!A:F,6,0),"")</f>
        <v/>
      </c>
      <c r="AJ227" s="43" t="str">
        <f t="shared" si="34"/>
        <v>katC</v>
      </c>
      <c r="AK227" s="43" t="str">
        <f t="shared" si="41"/>
        <v>N</v>
      </c>
      <c r="AL227" s="43" t="str">
        <f t="shared" si="42"/>
        <v>N</v>
      </c>
      <c r="AM227" s="43">
        <f>(COUNTIFS(OBECaZSJaAM!AG:AG,"A",OBECaZSJaAM!Y:Y,D227))+(COUNTIFS(OBECaZSJaAM!AH:AH,"A",OBECaZSJaAM!Y:Y,D227))-((COUNTIFS(OBECaZSJaAM!AG:AG,"A",OBECaZSJaAM!AI:AI,"OBAM",OBECaZSJaAM!Y:Y,zdroj!D227)+(COUNTIFS(OBECaZSJaAM!AG:AG,"A",OBECaZSJaAM!AI:AI,"OSTAM",OBECaZSJaAM!Y:Y,zdroj!D227)))+(COUNTIFS(OBECaZSJaAM!AH:AH,"A",OBECaZSJaAM!AI:AI,"OBAM",OBECaZSJaAM!Y:Y,zdroj!D227)+(COUNTIFS(OBECaZSJaAM!AH:AH,"A",OBECaZSJaAM!AI:AI,"OSTAM",OBECaZSJaAM!Y:Y,zdroj!D227))))</f>
        <v>0</v>
      </c>
      <c r="AN227" s="43" t="str">
        <f t="shared" si="35"/>
        <v>NEPOKRYTA VĚTŠINA SEAM</v>
      </c>
      <c r="AO227" s="43" t="str">
        <f t="shared" si="43"/>
        <v>katC</v>
      </c>
    </row>
    <row r="228" spans="1:41" x14ac:dyDescent="0.25">
      <c r="A228" s="43">
        <v>10</v>
      </c>
      <c r="B228" s="43" t="s">
        <v>769</v>
      </c>
      <c r="C228" s="43">
        <v>340952</v>
      </c>
      <c r="D228" s="43" t="s">
        <v>772</v>
      </c>
      <c r="E228" s="43" t="s">
        <v>462</v>
      </c>
      <c r="F228" s="43" t="s">
        <v>231</v>
      </c>
      <c r="G228">
        <v>10</v>
      </c>
      <c r="H228">
        <v>5</v>
      </c>
      <c r="I228">
        <v>5</v>
      </c>
      <c r="J228">
        <v>0</v>
      </c>
      <c r="K228">
        <v>10</v>
      </c>
      <c r="L228" s="43">
        <f>(COUNTIFS(OBECaZSJaAM!AG:AG,"A",OBECaZSJaAM!AJ:AJ,"ZPŮSOBILÉ",OBECaZSJaAM!Y:Y,zdroj!D228))+(COUNTIFS(OBECaZSJaAM!AH:AH,"A",OBECaZSJaAM!AJ:AJ,"ZPŮSOBILÉ",OBECaZSJaAM!Y:Y,zdroj!D228))</f>
        <v>0</v>
      </c>
      <c r="M228" s="43">
        <f>COUNTIFS(OBECaZSJaAM!AG:AG,"A",OBECaZSJaAM!AJ:AJ,"ZPŮSOBILÉ",OBECaZSJaAM!Y:Y,zdroj!D228)</f>
        <v>0</v>
      </c>
      <c r="N228" s="43">
        <f>COUNTIFS(OBECaZSJaAM!AH:AH,"A",OBECaZSJaAM!AJ:AJ,"ZPŮSOBILÉ",OBECaZSJaAM!Y:Y,zdroj!D228)</f>
        <v>0</v>
      </c>
      <c r="O228" s="43">
        <f t="shared" si="36"/>
        <v>0</v>
      </c>
      <c r="P228" s="43">
        <f t="shared" si="37"/>
        <v>0</v>
      </c>
      <c r="Q228" s="43">
        <f t="shared" si="38"/>
        <v>0</v>
      </c>
      <c r="R228" s="43">
        <f>COUNTIFS(OBECaZSJaAM!AG:AG,"A",OBECaZSJaAM!Y:Y,D228,OBECaZSJaAM!AI:AI,"*OBAM*")</f>
        <v>0</v>
      </c>
      <c r="S228" s="43">
        <f>COUNTIFS(OBECaZSJaAM!AG:AG,"A",OBECaZSJaAM!Y:Y,D228,OBECaZSJaAM!AI:AI,"*POAM*")</f>
        <v>0</v>
      </c>
      <c r="T228" s="43">
        <f>COUNTIFS(OBECaZSJaAM!AG:AG,"A",OBECaZSJaAM!Y:Y,D228,OBECaZSJaAM!AI:AI,"*OVMAM*")</f>
        <v>0</v>
      </c>
      <c r="U228" s="43">
        <f>COUNTIFS(OBECaZSJaAM!AG:AG,"A",OBECaZSJaAM!Y:Y,D228,OBECaZSJaAM!AI:AI,"*SOCAM*")</f>
        <v>0</v>
      </c>
      <c r="V228" s="43">
        <f>COUNTIFS(OBECaZSJaAM!AH:AH,"A",OBECaZSJaAM!Y:Y,D228,OBECaZSJaAM!AI:AI,"*OBAM*")</f>
        <v>0</v>
      </c>
      <c r="W228" s="43">
        <f>COUNTIFS(OBECaZSJaAM!AH:AH,"A",OBECaZSJaAM!Y:Y,D228,OBECaZSJaAM!AI:AI,"*POAM*")</f>
        <v>0</v>
      </c>
      <c r="X228" s="43">
        <f>COUNTIFS(OBECaZSJaAM!AH:AH,"A",OBECaZSJaAM!Y:Y,D228,OBECaZSJaAM!AI:AI,"*OVMAM*")</f>
        <v>0</v>
      </c>
      <c r="Y228" s="43">
        <f>COUNTIFS(OBECaZSJaAM!AH:AH,"A",OBECaZSJaAM!Y:Y,D228,OBECaZSJaAM!AI:AI,"*SOCAM*")</f>
        <v>0</v>
      </c>
      <c r="Z228" s="46">
        <f t="shared" si="33"/>
        <v>50</v>
      </c>
      <c r="AA228" s="46">
        <f t="shared" si="39"/>
        <v>50</v>
      </c>
      <c r="AB228" s="43">
        <f>VLOOKUP(D228,OBECaZSJaAM!K:T,10,0)</f>
        <v>0</v>
      </c>
      <c r="AC228" s="43" t="str">
        <f t="shared" si="40"/>
        <v>0</v>
      </c>
      <c r="AD228" s="43">
        <f>VLOOKUP(D228,OBECaZSJaAM!K:V,12,0)</f>
        <v>0</v>
      </c>
      <c r="AE228" s="43">
        <f>VLOOKUP(D228,OBECaZSJaAM!K:W,13,0)</f>
        <v>0</v>
      </c>
      <c r="AF228" s="43">
        <f>(COUNTIFS(OBECaZSJaAM!AG:AG,"A",OBECaZSJaAM!Y:Y,D228,OBECaZSJaAM!AI:AI,"*OBAM*"))+(COUNTIFS(OBECaZSJaAM!AH:AH,"A",OBECaZSJaAM!Y:Y,D228,OBECaZSJaAM!AI:AI,"*OBAM*"))</f>
        <v>0</v>
      </c>
      <c r="AG228" s="43">
        <f>COUNTIFS(OBECaZSJaAM!AG:AG,"A",OBECaZSJaAM!Y:Y,D228,OBECaZSJaAM!AI:AI,"*POAM*")+(COUNTIFS(OBECaZSJaAM!AH:AH,"A",OBECaZSJaAM!Y:Y,D228,OBECaZSJaAM!AI:AI,"*POAM*"))+(COUNTIFS(OBECaZSJaAM!AG:AG,"A",OBECaZSJaAM!Y:Y,D228,OBECaZSJaAM!AI:AI,"*OVMAM*")+(COUNTIFS(OBECaZSJaAM!AH:AH,"A",OBECaZSJaAM!Y:Y,D228,OBECaZSJaAM!AI:AI,"*OVMAM*"))+COUNTIFS(OBECaZSJaAM!AG:AG,"A",OBECaZSJaAM!Y:Y,D228,OBECaZSJaAM!AI:AI,"*SOCAM*")+(COUNTIFS(OBECaZSJaAM!AH:AH,"A",OBECaZSJaAM!Y:Y,D228,OBECaZSJaAM!AI:AI,"*SOCAM*")))</f>
        <v>0</v>
      </c>
      <c r="AH228" s="43">
        <f>(VLOOKUP(D228,OBECaZSJaAM!K:O,5,0))</f>
        <v>0</v>
      </c>
      <c r="AI228" s="43" t="str">
        <f>IFERROR(VLOOKUP(B228,OBECaZSJaAM!A:F,6,0),"")</f>
        <v/>
      </c>
      <c r="AJ228" s="43" t="str">
        <f t="shared" si="34"/>
        <v>katB</v>
      </c>
      <c r="AK228" s="43" t="str">
        <f t="shared" si="41"/>
        <v>N</v>
      </c>
      <c r="AL228" s="43" t="str">
        <f t="shared" si="42"/>
        <v>N</v>
      </c>
      <c r="AM228" s="43">
        <f>(COUNTIFS(OBECaZSJaAM!AG:AG,"A",OBECaZSJaAM!Y:Y,D228))+(COUNTIFS(OBECaZSJaAM!AH:AH,"A",OBECaZSJaAM!Y:Y,D228))-((COUNTIFS(OBECaZSJaAM!AG:AG,"A",OBECaZSJaAM!AI:AI,"OBAM",OBECaZSJaAM!Y:Y,zdroj!D228)+(COUNTIFS(OBECaZSJaAM!AG:AG,"A",OBECaZSJaAM!AI:AI,"OSTAM",OBECaZSJaAM!Y:Y,zdroj!D228)))+(COUNTIFS(OBECaZSJaAM!AH:AH,"A",OBECaZSJaAM!AI:AI,"OBAM",OBECaZSJaAM!Y:Y,zdroj!D228)+(COUNTIFS(OBECaZSJaAM!AH:AH,"A",OBECaZSJaAM!AI:AI,"OSTAM",OBECaZSJaAM!Y:Y,zdroj!D228))))</f>
        <v>0</v>
      </c>
      <c r="AN228" s="43" t="str">
        <f t="shared" si="35"/>
        <v>NEPOKRYTA VĚTŠINA SEAM</v>
      </c>
      <c r="AO228" s="43" t="str">
        <f t="shared" si="43"/>
        <v>katB</v>
      </c>
    </row>
    <row r="229" spans="1:41" x14ac:dyDescent="0.25">
      <c r="A229" s="43">
        <v>10</v>
      </c>
      <c r="B229" s="43" t="s">
        <v>769</v>
      </c>
      <c r="C229" s="43">
        <v>305651</v>
      </c>
      <c r="D229" s="43" t="s">
        <v>773</v>
      </c>
      <c r="E229" s="43" t="s">
        <v>462</v>
      </c>
      <c r="F229" s="43" t="s">
        <v>231</v>
      </c>
      <c r="G229">
        <v>49</v>
      </c>
      <c r="H229">
        <v>17</v>
      </c>
      <c r="I229">
        <v>17</v>
      </c>
      <c r="J229">
        <v>30</v>
      </c>
      <c r="K229">
        <v>19</v>
      </c>
      <c r="L229" s="43">
        <f>(COUNTIFS(OBECaZSJaAM!AG:AG,"A",OBECaZSJaAM!AJ:AJ,"ZPŮSOBILÉ",OBECaZSJaAM!Y:Y,zdroj!D229))+(COUNTIFS(OBECaZSJaAM!AH:AH,"A",OBECaZSJaAM!AJ:AJ,"ZPŮSOBILÉ",OBECaZSJaAM!Y:Y,zdroj!D229))</f>
        <v>0</v>
      </c>
      <c r="M229" s="43">
        <f>COUNTIFS(OBECaZSJaAM!AG:AG,"A",OBECaZSJaAM!AJ:AJ,"ZPŮSOBILÉ",OBECaZSJaAM!Y:Y,zdroj!D229)</f>
        <v>0</v>
      </c>
      <c r="N229" s="43">
        <f>COUNTIFS(OBECaZSJaAM!AH:AH,"A",OBECaZSJaAM!AJ:AJ,"ZPŮSOBILÉ",OBECaZSJaAM!Y:Y,zdroj!D229)</f>
        <v>0</v>
      </c>
      <c r="O229" s="43">
        <f t="shared" si="36"/>
        <v>0</v>
      </c>
      <c r="P229" s="43">
        <f t="shared" si="37"/>
        <v>0</v>
      </c>
      <c r="Q229" s="43">
        <f t="shared" si="38"/>
        <v>0</v>
      </c>
      <c r="R229" s="43">
        <f>COUNTIFS(OBECaZSJaAM!AG:AG,"A",OBECaZSJaAM!Y:Y,D229,OBECaZSJaAM!AI:AI,"*OBAM*")</f>
        <v>0</v>
      </c>
      <c r="S229" s="43">
        <f>COUNTIFS(OBECaZSJaAM!AG:AG,"A",OBECaZSJaAM!Y:Y,D229,OBECaZSJaAM!AI:AI,"*POAM*")</f>
        <v>0</v>
      </c>
      <c r="T229" s="43">
        <f>COUNTIFS(OBECaZSJaAM!AG:AG,"A",OBECaZSJaAM!Y:Y,D229,OBECaZSJaAM!AI:AI,"*OVMAM*")</f>
        <v>0</v>
      </c>
      <c r="U229" s="43">
        <f>COUNTIFS(OBECaZSJaAM!AG:AG,"A",OBECaZSJaAM!Y:Y,D229,OBECaZSJaAM!AI:AI,"*SOCAM*")</f>
        <v>0</v>
      </c>
      <c r="V229" s="43">
        <f>COUNTIFS(OBECaZSJaAM!AH:AH,"A",OBECaZSJaAM!Y:Y,D229,OBECaZSJaAM!AI:AI,"*OBAM*")</f>
        <v>0</v>
      </c>
      <c r="W229" s="43">
        <f>COUNTIFS(OBECaZSJaAM!AH:AH,"A",OBECaZSJaAM!Y:Y,D229,OBECaZSJaAM!AI:AI,"*POAM*")</f>
        <v>0</v>
      </c>
      <c r="X229" s="43">
        <f>COUNTIFS(OBECaZSJaAM!AH:AH,"A",OBECaZSJaAM!Y:Y,D229,OBECaZSJaAM!AI:AI,"*OVMAM*")</f>
        <v>0</v>
      </c>
      <c r="Y229" s="43">
        <f>COUNTIFS(OBECaZSJaAM!AH:AH,"A",OBECaZSJaAM!Y:Y,D229,OBECaZSJaAM!AI:AI,"*SOCAM*")</f>
        <v>0</v>
      </c>
      <c r="Z229" s="46">
        <f t="shared" si="33"/>
        <v>34.69</v>
      </c>
      <c r="AA229" s="46">
        <f t="shared" si="39"/>
        <v>34.69</v>
      </c>
      <c r="AB229" s="43">
        <f>VLOOKUP(D229,OBECaZSJaAM!K:T,10,0)</f>
        <v>0</v>
      </c>
      <c r="AC229" s="43" t="str">
        <f t="shared" si="40"/>
        <v>0</v>
      </c>
      <c r="AD229" s="43">
        <f>VLOOKUP(D229,OBECaZSJaAM!K:V,12,0)</f>
        <v>0</v>
      </c>
      <c r="AE229" s="43">
        <f>VLOOKUP(D229,OBECaZSJaAM!K:W,13,0)</f>
        <v>0</v>
      </c>
      <c r="AF229" s="43">
        <f>(COUNTIFS(OBECaZSJaAM!AG:AG,"A",OBECaZSJaAM!Y:Y,D229,OBECaZSJaAM!AI:AI,"*OBAM*"))+(COUNTIFS(OBECaZSJaAM!AH:AH,"A",OBECaZSJaAM!Y:Y,D229,OBECaZSJaAM!AI:AI,"*OBAM*"))</f>
        <v>0</v>
      </c>
      <c r="AG229" s="43">
        <f>COUNTIFS(OBECaZSJaAM!AG:AG,"A",OBECaZSJaAM!Y:Y,D229,OBECaZSJaAM!AI:AI,"*POAM*")+(COUNTIFS(OBECaZSJaAM!AH:AH,"A",OBECaZSJaAM!Y:Y,D229,OBECaZSJaAM!AI:AI,"*POAM*"))+(COUNTIFS(OBECaZSJaAM!AG:AG,"A",OBECaZSJaAM!Y:Y,D229,OBECaZSJaAM!AI:AI,"*OVMAM*")+(COUNTIFS(OBECaZSJaAM!AH:AH,"A",OBECaZSJaAM!Y:Y,D229,OBECaZSJaAM!AI:AI,"*OVMAM*"))+COUNTIFS(OBECaZSJaAM!AG:AG,"A",OBECaZSJaAM!Y:Y,D229,OBECaZSJaAM!AI:AI,"*SOCAM*")+(COUNTIFS(OBECaZSJaAM!AH:AH,"A",OBECaZSJaAM!Y:Y,D229,OBECaZSJaAM!AI:AI,"*SOCAM*")))</f>
        <v>0</v>
      </c>
      <c r="AH229" s="43">
        <f>(VLOOKUP(D229,OBECaZSJaAM!K:O,5,0))</f>
        <v>0</v>
      </c>
      <c r="AI229" s="43" t="str">
        <f>IFERROR(VLOOKUP(B229,OBECaZSJaAM!A:F,6,0),"")</f>
        <v/>
      </c>
      <c r="AJ229" s="43" t="str">
        <f t="shared" si="34"/>
        <v>katB</v>
      </c>
      <c r="AK229" s="43" t="str">
        <f t="shared" si="41"/>
        <v>N</v>
      </c>
      <c r="AL229" s="43" t="str">
        <f t="shared" si="42"/>
        <v>N</v>
      </c>
      <c r="AM229" s="43">
        <f>(COUNTIFS(OBECaZSJaAM!AG:AG,"A",OBECaZSJaAM!Y:Y,D229))+(COUNTIFS(OBECaZSJaAM!AH:AH,"A",OBECaZSJaAM!Y:Y,D229))-((COUNTIFS(OBECaZSJaAM!AG:AG,"A",OBECaZSJaAM!AI:AI,"OBAM",OBECaZSJaAM!Y:Y,zdroj!D229)+(COUNTIFS(OBECaZSJaAM!AG:AG,"A",OBECaZSJaAM!AI:AI,"OSTAM",OBECaZSJaAM!Y:Y,zdroj!D229)))+(COUNTIFS(OBECaZSJaAM!AH:AH,"A",OBECaZSJaAM!AI:AI,"OBAM",OBECaZSJaAM!Y:Y,zdroj!D229)+(COUNTIFS(OBECaZSJaAM!AH:AH,"A",OBECaZSJaAM!AI:AI,"OSTAM",OBECaZSJaAM!Y:Y,zdroj!D229))))</f>
        <v>0</v>
      </c>
      <c r="AN229" s="43" t="str">
        <f t="shared" si="35"/>
        <v>NEPOKRYTA VĚTŠINA SEAM</v>
      </c>
      <c r="AO229" s="43" t="str">
        <f t="shared" si="43"/>
        <v>katB</v>
      </c>
    </row>
    <row r="230" spans="1:41" x14ac:dyDescent="0.25">
      <c r="A230" s="43">
        <v>10</v>
      </c>
      <c r="B230" s="43" t="s">
        <v>769</v>
      </c>
      <c r="C230" s="43">
        <v>189456</v>
      </c>
      <c r="D230" s="43" t="s">
        <v>774</v>
      </c>
      <c r="E230" s="43" t="s">
        <v>462</v>
      </c>
      <c r="F230" s="43" t="s">
        <v>224</v>
      </c>
      <c r="G230">
        <v>2</v>
      </c>
      <c r="H230">
        <v>1</v>
      </c>
      <c r="I230">
        <v>0</v>
      </c>
      <c r="J230">
        <v>0</v>
      </c>
      <c r="K230">
        <v>2</v>
      </c>
      <c r="L230" s="43">
        <f>(COUNTIFS(OBECaZSJaAM!AG:AG,"A",OBECaZSJaAM!AJ:AJ,"ZPŮSOBILÉ",OBECaZSJaAM!Y:Y,zdroj!D230))+(COUNTIFS(OBECaZSJaAM!AH:AH,"A",OBECaZSJaAM!AJ:AJ,"ZPŮSOBILÉ",OBECaZSJaAM!Y:Y,zdroj!D230))</f>
        <v>0</v>
      </c>
      <c r="M230" s="43">
        <f>COUNTIFS(OBECaZSJaAM!AG:AG,"A",OBECaZSJaAM!AJ:AJ,"ZPŮSOBILÉ",OBECaZSJaAM!Y:Y,zdroj!D230)</f>
        <v>0</v>
      </c>
      <c r="N230" s="43">
        <f>COUNTIFS(OBECaZSJaAM!AH:AH,"A",OBECaZSJaAM!AJ:AJ,"ZPŮSOBILÉ",OBECaZSJaAM!Y:Y,zdroj!D230)</f>
        <v>0</v>
      </c>
      <c r="O230" s="43">
        <f t="shared" si="36"/>
        <v>0</v>
      </c>
      <c r="P230" s="43">
        <f t="shared" si="37"/>
        <v>0</v>
      </c>
      <c r="Q230" s="43">
        <f t="shared" si="38"/>
        <v>0</v>
      </c>
      <c r="R230" s="43">
        <f>COUNTIFS(OBECaZSJaAM!AG:AG,"A",OBECaZSJaAM!Y:Y,D230,OBECaZSJaAM!AI:AI,"*OBAM*")</f>
        <v>0</v>
      </c>
      <c r="S230" s="43">
        <f>COUNTIFS(OBECaZSJaAM!AG:AG,"A",OBECaZSJaAM!Y:Y,D230,OBECaZSJaAM!AI:AI,"*POAM*")</f>
        <v>0</v>
      </c>
      <c r="T230" s="43">
        <f>COUNTIFS(OBECaZSJaAM!AG:AG,"A",OBECaZSJaAM!Y:Y,D230,OBECaZSJaAM!AI:AI,"*OVMAM*")</f>
        <v>0</v>
      </c>
      <c r="U230" s="43">
        <f>COUNTIFS(OBECaZSJaAM!AG:AG,"A",OBECaZSJaAM!Y:Y,D230,OBECaZSJaAM!AI:AI,"*SOCAM*")</f>
        <v>0</v>
      </c>
      <c r="V230" s="43">
        <f>COUNTIFS(OBECaZSJaAM!AH:AH,"A",OBECaZSJaAM!Y:Y,D230,OBECaZSJaAM!AI:AI,"*OBAM*")</f>
        <v>0</v>
      </c>
      <c r="W230" s="43">
        <f>COUNTIFS(OBECaZSJaAM!AH:AH,"A",OBECaZSJaAM!Y:Y,D230,OBECaZSJaAM!AI:AI,"*POAM*")</f>
        <v>0</v>
      </c>
      <c r="X230" s="43">
        <f>COUNTIFS(OBECaZSJaAM!AH:AH,"A",OBECaZSJaAM!Y:Y,D230,OBECaZSJaAM!AI:AI,"*OVMAM*")</f>
        <v>0</v>
      </c>
      <c r="Y230" s="43">
        <f>COUNTIFS(OBECaZSJaAM!AH:AH,"A",OBECaZSJaAM!Y:Y,D230,OBECaZSJaAM!AI:AI,"*SOCAM*")</f>
        <v>0</v>
      </c>
      <c r="Z230" s="46">
        <f t="shared" si="33"/>
        <v>50</v>
      </c>
      <c r="AA230" s="46">
        <f t="shared" si="39"/>
        <v>0</v>
      </c>
      <c r="AB230" s="43">
        <f>VLOOKUP(D230,OBECaZSJaAM!K:T,10,0)</f>
        <v>0</v>
      </c>
      <c r="AC230" s="43" t="str">
        <f t="shared" si="40"/>
        <v>0</v>
      </c>
      <c r="AD230" s="43">
        <f>VLOOKUP(D230,OBECaZSJaAM!K:V,12,0)</f>
        <v>0</v>
      </c>
      <c r="AE230" s="43">
        <f>VLOOKUP(D230,OBECaZSJaAM!K:W,13,0)</f>
        <v>0</v>
      </c>
      <c r="AF230" s="43">
        <f>(COUNTIFS(OBECaZSJaAM!AG:AG,"A",OBECaZSJaAM!Y:Y,D230,OBECaZSJaAM!AI:AI,"*OBAM*"))+(COUNTIFS(OBECaZSJaAM!AH:AH,"A",OBECaZSJaAM!Y:Y,D230,OBECaZSJaAM!AI:AI,"*OBAM*"))</f>
        <v>0</v>
      </c>
      <c r="AG230" s="43">
        <f>COUNTIFS(OBECaZSJaAM!AG:AG,"A",OBECaZSJaAM!Y:Y,D230,OBECaZSJaAM!AI:AI,"*POAM*")+(COUNTIFS(OBECaZSJaAM!AH:AH,"A",OBECaZSJaAM!Y:Y,D230,OBECaZSJaAM!AI:AI,"*POAM*"))+(COUNTIFS(OBECaZSJaAM!AG:AG,"A",OBECaZSJaAM!Y:Y,D230,OBECaZSJaAM!AI:AI,"*OVMAM*")+(COUNTIFS(OBECaZSJaAM!AH:AH,"A",OBECaZSJaAM!Y:Y,D230,OBECaZSJaAM!AI:AI,"*OVMAM*"))+COUNTIFS(OBECaZSJaAM!AG:AG,"A",OBECaZSJaAM!Y:Y,D230,OBECaZSJaAM!AI:AI,"*SOCAM*")+(COUNTIFS(OBECaZSJaAM!AH:AH,"A",OBECaZSJaAM!Y:Y,D230,OBECaZSJaAM!AI:AI,"*SOCAM*")))</f>
        <v>0</v>
      </c>
      <c r="AH230" s="43">
        <f>(VLOOKUP(D230,OBECaZSJaAM!K:O,5,0))</f>
        <v>0</v>
      </c>
      <c r="AI230" s="43" t="str">
        <f>IFERROR(VLOOKUP(B230,OBECaZSJaAM!A:F,6,0),"")</f>
        <v/>
      </c>
      <c r="AJ230" s="43" t="str">
        <f t="shared" si="34"/>
        <v>katA</v>
      </c>
      <c r="AK230" s="43" t="str">
        <f t="shared" si="41"/>
        <v>N</v>
      </c>
      <c r="AL230" s="43" t="str">
        <f t="shared" si="42"/>
        <v>N</v>
      </c>
      <c r="AM230" s="43">
        <f>(COUNTIFS(OBECaZSJaAM!AG:AG,"A",OBECaZSJaAM!Y:Y,D230))+(COUNTIFS(OBECaZSJaAM!AH:AH,"A",OBECaZSJaAM!Y:Y,D230))-((COUNTIFS(OBECaZSJaAM!AG:AG,"A",OBECaZSJaAM!AI:AI,"OBAM",OBECaZSJaAM!Y:Y,zdroj!D230)+(COUNTIFS(OBECaZSJaAM!AG:AG,"A",OBECaZSJaAM!AI:AI,"OSTAM",OBECaZSJaAM!Y:Y,zdroj!D230)))+(COUNTIFS(OBECaZSJaAM!AH:AH,"A",OBECaZSJaAM!AI:AI,"OBAM",OBECaZSJaAM!Y:Y,zdroj!D230)+(COUNTIFS(OBECaZSJaAM!AH:AH,"A",OBECaZSJaAM!AI:AI,"OSTAM",OBECaZSJaAM!Y:Y,zdroj!D230))))</f>
        <v>0</v>
      </c>
      <c r="AN230" s="43" t="str">
        <f t="shared" si="35"/>
        <v>NEPOKRYTA VĚTŠINA SEAM</v>
      </c>
      <c r="AO230" s="43" t="str">
        <f t="shared" si="43"/>
        <v>katA</v>
      </c>
    </row>
    <row r="231" spans="1:41" x14ac:dyDescent="0.25">
      <c r="A231" s="43">
        <v>10</v>
      </c>
      <c r="B231" s="43" t="s">
        <v>769</v>
      </c>
      <c r="C231" s="43">
        <v>189481</v>
      </c>
      <c r="D231" s="43" t="s">
        <v>775</v>
      </c>
      <c r="E231" s="43" t="s">
        <v>462</v>
      </c>
      <c r="F231" s="43" t="s">
        <v>231</v>
      </c>
      <c r="G231">
        <v>115</v>
      </c>
      <c r="H231">
        <v>25</v>
      </c>
      <c r="I231">
        <v>25</v>
      </c>
      <c r="J231">
        <v>30</v>
      </c>
      <c r="K231">
        <v>85</v>
      </c>
      <c r="L231" s="43">
        <f>(COUNTIFS(OBECaZSJaAM!AG:AG,"A",OBECaZSJaAM!AJ:AJ,"ZPŮSOBILÉ",OBECaZSJaAM!Y:Y,zdroj!D231))+(COUNTIFS(OBECaZSJaAM!AH:AH,"A",OBECaZSJaAM!AJ:AJ,"ZPŮSOBILÉ",OBECaZSJaAM!Y:Y,zdroj!D231))</f>
        <v>0</v>
      </c>
      <c r="M231" s="43">
        <f>COUNTIFS(OBECaZSJaAM!AG:AG,"A",OBECaZSJaAM!AJ:AJ,"ZPŮSOBILÉ",OBECaZSJaAM!Y:Y,zdroj!D231)</f>
        <v>0</v>
      </c>
      <c r="N231" s="43">
        <f>COUNTIFS(OBECaZSJaAM!AH:AH,"A",OBECaZSJaAM!AJ:AJ,"ZPŮSOBILÉ",OBECaZSJaAM!Y:Y,zdroj!D231)</f>
        <v>0</v>
      </c>
      <c r="O231" s="43">
        <f t="shared" si="36"/>
        <v>0</v>
      </c>
      <c r="P231" s="43">
        <f t="shared" si="37"/>
        <v>0</v>
      </c>
      <c r="Q231" s="43">
        <f t="shared" si="38"/>
        <v>0</v>
      </c>
      <c r="R231" s="43">
        <f>COUNTIFS(OBECaZSJaAM!AG:AG,"A",OBECaZSJaAM!Y:Y,D231,OBECaZSJaAM!AI:AI,"*OBAM*")</f>
        <v>0</v>
      </c>
      <c r="S231" s="43">
        <f>COUNTIFS(OBECaZSJaAM!AG:AG,"A",OBECaZSJaAM!Y:Y,D231,OBECaZSJaAM!AI:AI,"*POAM*")</f>
        <v>0</v>
      </c>
      <c r="T231" s="43">
        <f>COUNTIFS(OBECaZSJaAM!AG:AG,"A",OBECaZSJaAM!Y:Y,D231,OBECaZSJaAM!AI:AI,"*OVMAM*")</f>
        <v>0</v>
      </c>
      <c r="U231" s="43">
        <f>COUNTIFS(OBECaZSJaAM!AG:AG,"A",OBECaZSJaAM!Y:Y,D231,OBECaZSJaAM!AI:AI,"*SOCAM*")</f>
        <v>0</v>
      </c>
      <c r="V231" s="43">
        <f>COUNTIFS(OBECaZSJaAM!AH:AH,"A",OBECaZSJaAM!Y:Y,D231,OBECaZSJaAM!AI:AI,"*OBAM*")</f>
        <v>0</v>
      </c>
      <c r="W231" s="43">
        <f>COUNTIFS(OBECaZSJaAM!AH:AH,"A",OBECaZSJaAM!Y:Y,D231,OBECaZSJaAM!AI:AI,"*POAM*")</f>
        <v>0</v>
      </c>
      <c r="X231" s="43">
        <f>COUNTIFS(OBECaZSJaAM!AH:AH,"A",OBECaZSJaAM!Y:Y,D231,OBECaZSJaAM!AI:AI,"*OVMAM*")</f>
        <v>0</v>
      </c>
      <c r="Y231" s="43">
        <f>COUNTIFS(OBECaZSJaAM!AH:AH,"A",OBECaZSJaAM!Y:Y,D231,OBECaZSJaAM!AI:AI,"*SOCAM*")</f>
        <v>0</v>
      </c>
      <c r="Z231" s="46">
        <f t="shared" si="33"/>
        <v>21.74</v>
      </c>
      <c r="AA231" s="46">
        <f t="shared" si="39"/>
        <v>21.74</v>
      </c>
      <c r="AB231" s="43">
        <f>VLOOKUP(D231,OBECaZSJaAM!K:T,10,0)</f>
        <v>0</v>
      </c>
      <c r="AC231" s="43" t="str">
        <f t="shared" si="40"/>
        <v>0</v>
      </c>
      <c r="AD231" s="43">
        <f>VLOOKUP(D231,OBECaZSJaAM!K:V,12,0)</f>
        <v>0</v>
      </c>
      <c r="AE231" s="43">
        <f>VLOOKUP(D231,OBECaZSJaAM!K:W,13,0)</f>
        <v>0</v>
      </c>
      <c r="AF231" s="43">
        <f>(COUNTIFS(OBECaZSJaAM!AG:AG,"A",OBECaZSJaAM!Y:Y,D231,OBECaZSJaAM!AI:AI,"*OBAM*"))+(COUNTIFS(OBECaZSJaAM!AH:AH,"A",OBECaZSJaAM!Y:Y,D231,OBECaZSJaAM!AI:AI,"*OBAM*"))</f>
        <v>0</v>
      </c>
      <c r="AG231" s="43">
        <f>COUNTIFS(OBECaZSJaAM!AG:AG,"A",OBECaZSJaAM!Y:Y,D231,OBECaZSJaAM!AI:AI,"*POAM*")+(COUNTIFS(OBECaZSJaAM!AH:AH,"A",OBECaZSJaAM!Y:Y,D231,OBECaZSJaAM!AI:AI,"*POAM*"))+(COUNTIFS(OBECaZSJaAM!AG:AG,"A",OBECaZSJaAM!Y:Y,D231,OBECaZSJaAM!AI:AI,"*OVMAM*")+(COUNTIFS(OBECaZSJaAM!AH:AH,"A",OBECaZSJaAM!Y:Y,D231,OBECaZSJaAM!AI:AI,"*OVMAM*"))+COUNTIFS(OBECaZSJaAM!AG:AG,"A",OBECaZSJaAM!Y:Y,D231,OBECaZSJaAM!AI:AI,"*SOCAM*")+(COUNTIFS(OBECaZSJaAM!AH:AH,"A",OBECaZSJaAM!Y:Y,D231,OBECaZSJaAM!AI:AI,"*SOCAM*")))</f>
        <v>0</v>
      </c>
      <c r="AH231" s="43">
        <f>(VLOOKUP(D231,OBECaZSJaAM!K:O,5,0))</f>
        <v>0</v>
      </c>
      <c r="AI231" s="43" t="str">
        <f>IFERROR(VLOOKUP(B231,OBECaZSJaAM!A:F,6,0),"")</f>
        <v/>
      </c>
      <c r="AJ231" s="43" t="str">
        <f t="shared" si="34"/>
        <v>katB</v>
      </c>
      <c r="AK231" s="43" t="str">
        <f t="shared" si="41"/>
        <v>N</v>
      </c>
      <c r="AL231" s="43" t="str">
        <f t="shared" si="42"/>
        <v>N</v>
      </c>
      <c r="AM231" s="43">
        <f>(COUNTIFS(OBECaZSJaAM!AG:AG,"A",OBECaZSJaAM!Y:Y,D231))+(COUNTIFS(OBECaZSJaAM!AH:AH,"A",OBECaZSJaAM!Y:Y,D231))-((COUNTIFS(OBECaZSJaAM!AG:AG,"A",OBECaZSJaAM!AI:AI,"OBAM",OBECaZSJaAM!Y:Y,zdroj!D231)+(COUNTIFS(OBECaZSJaAM!AG:AG,"A",OBECaZSJaAM!AI:AI,"OSTAM",OBECaZSJaAM!Y:Y,zdroj!D231)))+(COUNTIFS(OBECaZSJaAM!AH:AH,"A",OBECaZSJaAM!AI:AI,"OBAM",OBECaZSJaAM!Y:Y,zdroj!D231)+(COUNTIFS(OBECaZSJaAM!AH:AH,"A",OBECaZSJaAM!AI:AI,"OSTAM",OBECaZSJaAM!Y:Y,zdroj!D231))))</f>
        <v>0</v>
      </c>
      <c r="AN231" s="43" t="str">
        <f t="shared" si="35"/>
        <v>NEPOKRYTA VĚTŠINA SEAM</v>
      </c>
      <c r="AO231" s="43" t="str">
        <f t="shared" si="43"/>
        <v>katB</v>
      </c>
    </row>
    <row r="232" spans="1:41" x14ac:dyDescent="0.25">
      <c r="A232" s="43">
        <v>10</v>
      </c>
      <c r="B232" s="43" t="s">
        <v>769</v>
      </c>
      <c r="C232" s="43">
        <v>121193</v>
      </c>
      <c r="D232" s="43" t="s">
        <v>776</v>
      </c>
      <c r="E232" s="43" t="s">
        <v>462</v>
      </c>
      <c r="F232" s="43" t="s">
        <v>231</v>
      </c>
      <c r="G232">
        <v>31</v>
      </c>
      <c r="H232">
        <v>0</v>
      </c>
      <c r="I232">
        <v>0</v>
      </c>
      <c r="J232">
        <v>26</v>
      </c>
      <c r="K232">
        <v>5</v>
      </c>
      <c r="L232" s="43">
        <f>(COUNTIFS(OBECaZSJaAM!AG:AG,"A",OBECaZSJaAM!AJ:AJ,"ZPŮSOBILÉ",OBECaZSJaAM!Y:Y,zdroj!D232))+(COUNTIFS(OBECaZSJaAM!AH:AH,"A",OBECaZSJaAM!AJ:AJ,"ZPŮSOBILÉ",OBECaZSJaAM!Y:Y,zdroj!D232))</f>
        <v>0</v>
      </c>
      <c r="M232" s="43">
        <f>COUNTIFS(OBECaZSJaAM!AG:AG,"A",OBECaZSJaAM!AJ:AJ,"ZPŮSOBILÉ",OBECaZSJaAM!Y:Y,zdroj!D232)</f>
        <v>0</v>
      </c>
      <c r="N232" s="43">
        <f>COUNTIFS(OBECaZSJaAM!AH:AH,"A",OBECaZSJaAM!AJ:AJ,"ZPŮSOBILÉ",OBECaZSJaAM!Y:Y,zdroj!D232)</f>
        <v>0</v>
      </c>
      <c r="O232" s="43">
        <f t="shared" si="36"/>
        <v>0</v>
      </c>
      <c r="P232" s="43">
        <f t="shared" si="37"/>
        <v>0</v>
      </c>
      <c r="Q232" s="43">
        <f t="shared" si="38"/>
        <v>0</v>
      </c>
      <c r="R232" s="43">
        <f>COUNTIFS(OBECaZSJaAM!AG:AG,"A",OBECaZSJaAM!Y:Y,D232,OBECaZSJaAM!AI:AI,"*OBAM*")</f>
        <v>0</v>
      </c>
      <c r="S232" s="43">
        <f>COUNTIFS(OBECaZSJaAM!AG:AG,"A",OBECaZSJaAM!Y:Y,D232,OBECaZSJaAM!AI:AI,"*POAM*")</f>
        <v>0</v>
      </c>
      <c r="T232" s="43">
        <f>COUNTIFS(OBECaZSJaAM!AG:AG,"A",OBECaZSJaAM!Y:Y,D232,OBECaZSJaAM!AI:AI,"*OVMAM*")</f>
        <v>0</v>
      </c>
      <c r="U232" s="43">
        <f>COUNTIFS(OBECaZSJaAM!AG:AG,"A",OBECaZSJaAM!Y:Y,D232,OBECaZSJaAM!AI:AI,"*SOCAM*")</f>
        <v>0</v>
      </c>
      <c r="V232" s="43">
        <f>COUNTIFS(OBECaZSJaAM!AH:AH,"A",OBECaZSJaAM!Y:Y,D232,OBECaZSJaAM!AI:AI,"*OBAM*")</f>
        <v>0</v>
      </c>
      <c r="W232" s="43">
        <f>COUNTIFS(OBECaZSJaAM!AH:AH,"A",OBECaZSJaAM!Y:Y,D232,OBECaZSJaAM!AI:AI,"*POAM*")</f>
        <v>0</v>
      </c>
      <c r="X232" s="43">
        <f>COUNTIFS(OBECaZSJaAM!AH:AH,"A",OBECaZSJaAM!Y:Y,D232,OBECaZSJaAM!AI:AI,"*OVMAM*")</f>
        <v>0</v>
      </c>
      <c r="Y232" s="43">
        <f>COUNTIFS(OBECaZSJaAM!AH:AH,"A",OBECaZSJaAM!Y:Y,D232,OBECaZSJaAM!AI:AI,"*SOCAM*")</f>
        <v>0</v>
      </c>
      <c r="Z232" s="46">
        <f t="shared" si="33"/>
        <v>0</v>
      </c>
      <c r="AA232" s="46">
        <f t="shared" si="39"/>
        <v>0</v>
      </c>
      <c r="AB232" s="43">
        <f>VLOOKUP(D232,OBECaZSJaAM!K:T,10,0)</f>
        <v>0</v>
      </c>
      <c r="AC232" s="43" t="str">
        <f t="shared" si="40"/>
        <v>0</v>
      </c>
      <c r="AD232" s="43">
        <f>VLOOKUP(D232,OBECaZSJaAM!K:V,12,0)</f>
        <v>0</v>
      </c>
      <c r="AE232" s="43">
        <f>VLOOKUP(D232,OBECaZSJaAM!K:W,13,0)</f>
        <v>0</v>
      </c>
      <c r="AF232" s="43">
        <f>(COUNTIFS(OBECaZSJaAM!AG:AG,"A",OBECaZSJaAM!Y:Y,D232,OBECaZSJaAM!AI:AI,"*OBAM*"))+(COUNTIFS(OBECaZSJaAM!AH:AH,"A",OBECaZSJaAM!Y:Y,D232,OBECaZSJaAM!AI:AI,"*OBAM*"))</f>
        <v>0</v>
      </c>
      <c r="AG232" s="43">
        <f>COUNTIFS(OBECaZSJaAM!AG:AG,"A",OBECaZSJaAM!Y:Y,D232,OBECaZSJaAM!AI:AI,"*POAM*")+(COUNTIFS(OBECaZSJaAM!AH:AH,"A",OBECaZSJaAM!Y:Y,D232,OBECaZSJaAM!AI:AI,"*POAM*"))+(COUNTIFS(OBECaZSJaAM!AG:AG,"A",OBECaZSJaAM!Y:Y,D232,OBECaZSJaAM!AI:AI,"*OVMAM*")+(COUNTIFS(OBECaZSJaAM!AH:AH,"A",OBECaZSJaAM!Y:Y,D232,OBECaZSJaAM!AI:AI,"*OVMAM*"))+COUNTIFS(OBECaZSJaAM!AG:AG,"A",OBECaZSJaAM!Y:Y,D232,OBECaZSJaAM!AI:AI,"*SOCAM*")+(COUNTIFS(OBECaZSJaAM!AH:AH,"A",OBECaZSJaAM!Y:Y,D232,OBECaZSJaAM!AI:AI,"*SOCAM*")))</f>
        <v>0</v>
      </c>
      <c r="AH232" s="43">
        <f>(VLOOKUP(D232,OBECaZSJaAM!K:O,5,0))</f>
        <v>0</v>
      </c>
      <c r="AI232" s="43" t="str">
        <f>IFERROR(VLOOKUP(B232,OBECaZSJaAM!A:F,6,0),"")</f>
        <v/>
      </c>
      <c r="AJ232" s="43" t="str">
        <f t="shared" si="34"/>
        <v>katB</v>
      </c>
      <c r="AK232" s="43" t="str">
        <f t="shared" si="41"/>
        <v>N</v>
      </c>
      <c r="AL232" s="43" t="str">
        <f t="shared" si="42"/>
        <v>N</v>
      </c>
      <c r="AM232" s="43">
        <f>(COUNTIFS(OBECaZSJaAM!AG:AG,"A",OBECaZSJaAM!Y:Y,D232))+(COUNTIFS(OBECaZSJaAM!AH:AH,"A",OBECaZSJaAM!Y:Y,D232))-((COUNTIFS(OBECaZSJaAM!AG:AG,"A",OBECaZSJaAM!AI:AI,"OBAM",OBECaZSJaAM!Y:Y,zdroj!D232)+(COUNTIFS(OBECaZSJaAM!AG:AG,"A",OBECaZSJaAM!AI:AI,"OSTAM",OBECaZSJaAM!Y:Y,zdroj!D232)))+(COUNTIFS(OBECaZSJaAM!AH:AH,"A",OBECaZSJaAM!AI:AI,"OBAM",OBECaZSJaAM!Y:Y,zdroj!D232)+(COUNTIFS(OBECaZSJaAM!AH:AH,"A",OBECaZSJaAM!AI:AI,"OSTAM",OBECaZSJaAM!Y:Y,zdroj!D232))))</f>
        <v>0</v>
      </c>
      <c r="AN232" s="43" t="str">
        <f t="shared" si="35"/>
        <v>NEPOKRYTA VĚTŠINA SEAM</v>
      </c>
      <c r="AO232" s="43" t="str">
        <f t="shared" si="43"/>
        <v>katB</v>
      </c>
    </row>
    <row r="233" spans="1:41" x14ac:dyDescent="0.25">
      <c r="A233" s="43">
        <v>10</v>
      </c>
      <c r="B233" s="43" t="s">
        <v>769</v>
      </c>
      <c r="C233" s="43">
        <v>305677</v>
      </c>
      <c r="D233" s="43" t="s">
        <v>777</v>
      </c>
      <c r="E233" s="43" t="s">
        <v>462</v>
      </c>
      <c r="F233" s="43" t="s">
        <v>224</v>
      </c>
      <c r="G233">
        <v>2</v>
      </c>
      <c r="H233">
        <v>1</v>
      </c>
      <c r="I233">
        <v>0</v>
      </c>
      <c r="J233">
        <v>2</v>
      </c>
      <c r="K233">
        <v>0</v>
      </c>
      <c r="L233" s="43">
        <f>(COUNTIFS(OBECaZSJaAM!AG:AG,"A",OBECaZSJaAM!AJ:AJ,"ZPŮSOBILÉ",OBECaZSJaAM!Y:Y,zdroj!D233))+(COUNTIFS(OBECaZSJaAM!AH:AH,"A",OBECaZSJaAM!AJ:AJ,"ZPŮSOBILÉ",OBECaZSJaAM!Y:Y,zdroj!D233))</f>
        <v>0</v>
      </c>
      <c r="M233" s="43">
        <f>COUNTIFS(OBECaZSJaAM!AG:AG,"A",OBECaZSJaAM!AJ:AJ,"ZPŮSOBILÉ",OBECaZSJaAM!Y:Y,zdroj!D233)</f>
        <v>0</v>
      </c>
      <c r="N233" s="43">
        <f>COUNTIFS(OBECaZSJaAM!AH:AH,"A",OBECaZSJaAM!AJ:AJ,"ZPŮSOBILÉ",OBECaZSJaAM!Y:Y,zdroj!D233)</f>
        <v>0</v>
      </c>
      <c r="O233" s="43">
        <f t="shared" si="36"/>
        <v>0</v>
      </c>
      <c r="P233" s="43">
        <f t="shared" si="37"/>
        <v>0</v>
      </c>
      <c r="Q233" s="43">
        <f t="shared" si="38"/>
        <v>0</v>
      </c>
      <c r="R233" s="43">
        <f>COUNTIFS(OBECaZSJaAM!AG:AG,"A",OBECaZSJaAM!Y:Y,D233,OBECaZSJaAM!AI:AI,"*OBAM*")</f>
        <v>0</v>
      </c>
      <c r="S233" s="43">
        <f>COUNTIFS(OBECaZSJaAM!AG:AG,"A",OBECaZSJaAM!Y:Y,D233,OBECaZSJaAM!AI:AI,"*POAM*")</f>
        <v>0</v>
      </c>
      <c r="T233" s="43">
        <f>COUNTIFS(OBECaZSJaAM!AG:AG,"A",OBECaZSJaAM!Y:Y,D233,OBECaZSJaAM!AI:AI,"*OVMAM*")</f>
        <v>0</v>
      </c>
      <c r="U233" s="43">
        <f>COUNTIFS(OBECaZSJaAM!AG:AG,"A",OBECaZSJaAM!Y:Y,D233,OBECaZSJaAM!AI:AI,"*SOCAM*")</f>
        <v>0</v>
      </c>
      <c r="V233" s="43">
        <f>COUNTIFS(OBECaZSJaAM!AH:AH,"A",OBECaZSJaAM!Y:Y,D233,OBECaZSJaAM!AI:AI,"*OBAM*")</f>
        <v>0</v>
      </c>
      <c r="W233" s="43">
        <f>COUNTIFS(OBECaZSJaAM!AH:AH,"A",OBECaZSJaAM!Y:Y,D233,OBECaZSJaAM!AI:AI,"*POAM*")</f>
        <v>0</v>
      </c>
      <c r="X233" s="43">
        <f>COUNTIFS(OBECaZSJaAM!AH:AH,"A",OBECaZSJaAM!Y:Y,D233,OBECaZSJaAM!AI:AI,"*OVMAM*")</f>
        <v>0</v>
      </c>
      <c r="Y233" s="43">
        <f>COUNTIFS(OBECaZSJaAM!AH:AH,"A",OBECaZSJaAM!Y:Y,D233,OBECaZSJaAM!AI:AI,"*SOCAM*")</f>
        <v>0</v>
      </c>
      <c r="Z233" s="46">
        <f t="shared" si="33"/>
        <v>50</v>
      </c>
      <c r="AA233" s="46">
        <f t="shared" si="39"/>
        <v>0</v>
      </c>
      <c r="AB233" s="43">
        <f>VLOOKUP(D233,OBECaZSJaAM!K:T,10,0)</f>
        <v>0</v>
      </c>
      <c r="AC233" s="43" t="str">
        <f t="shared" si="40"/>
        <v>0</v>
      </c>
      <c r="AD233" s="43">
        <f>VLOOKUP(D233,OBECaZSJaAM!K:V,12,0)</f>
        <v>0</v>
      </c>
      <c r="AE233" s="43">
        <f>VLOOKUP(D233,OBECaZSJaAM!K:W,13,0)</f>
        <v>0</v>
      </c>
      <c r="AF233" s="43">
        <f>(COUNTIFS(OBECaZSJaAM!AG:AG,"A",OBECaZSJaAM!Y:Y,D233,OBECaZSJaAM!AI:AI,"*OBAM*"))+(COUNTIFS(OBECaZSJaAM!AH:AH,"A",OBECaZSJaAM!Y:Y,D233,OBECaZSJaAM!AI:AI,"*OBAM*"))</f>
        <v>0</v>
      </c>
      <c r="AG233" s="43">
        <f>COUNTIFS(OBECaZSJaAM!AG:AG,"A",OBECaZSJaAM!Y:Y,D233,OBECaZSJaAM!AI:AI,"*POAM*")+(COUNTIFS(OBECaZSJaAM!AH:AH,"A",OBECaZSJaAM!Y:Y,D233,OBECaZSJaAM!AI:AI,"*POAM*"))+(COUNTIFS(OBECaZSJaAM!AG:AG,"A",OBECaZSJaAM!Y:Y,D233,OBECaZSJaAM!AI:AI,"*OVMAM*")+(COUNTIFS(OBECaZSJaAM!AH:AH,"A",OBECaZSJaAM!Y:Y,D233,OBECaZSJaAM!AI:AI,"*OVMAM*"))+COUNTIFS(OBECaZSJaAM!AG:AG,"A",OBECaZSJaAM!Y:Y,D233,OBECaZSJaAM!AI:AI,"*SOCAM*")+(COUNTIFS(OBECaZSJaAM!AH:AH,"A",OBECaZSJaAM!Y:Y,D233,OBECaZSJaAM!AI:AI,"*SOCAM*")))</f>
        <v>0</v>
      </c>
      <c r="AH233" s="43">
        <f>(VLOOKUP(D233,OBECaZSJaAM!K:O,5,0))</f>
        <v>0</v>
      </c>
      <c r="AI233" s="43" t="str">
        <f>IFERROR(VLOOKUP(B233,OBECaZSJaAM!A:F,6,0),"")</f>
        <v/>
      </c>
      <c r="AJ233" s="43" t="str">
        <f t="shared" si="34"/>
        <v>katA</v>
      </c>
      <c r="AK233" s="43" t="str">
        <f t="shared" si="41"/>
        <v>N</v>
      </c>
      <c r="AL233" s="43" t="str">
        <f t="shared" si="42"/>
        <v>N</v>
      </c>
      <c r="AM233" s="43">
        <f>(COUNTIFS(OBECaZSJaAM!AG:AG,"A",OBECaZSJaAM!Y:Y,D233))+(COUNTIFS(OBECaZSJaAM!AH:AH,"A",OBECaZSJaAM!Y:Y,D233))-((COUNTIFS(OBECaZSJaAM!AG:AG,"A",OBECaZSJaAM!AI:AI,"OBAM",OBECaZSJaAM!Y:Y,zdroj!D233)+(COUNTIFS(OBECaZSJaAM!AG:AG,"A",OBECaZSJaAM!AI:AI,"OSTAM",OBECaZSJaAM!Y:Y,zdroj!D233)))+(COUNTIFS(OBECaZSJaAM!AH:AH,"A",OBECaZSJaAM!AI:AI,"OBAM",OBECaZSJaAM!Y:Y,zdroj!D233)+(COUNTIFS(OBECaZSJaAM!AH:AH,"A",OBECaZSJaAM!AI:AI,"OSTAM",OBECaZSJaAM!Y:Y,zdroj!D233))))</f>
        <v>0</v>
      </c>
      <c r="AN233" s="43" t="str">
        <f t="shared" si="35"/>
        <v>NEPOKRYTA VĚTŠINA SEAM</v>
      </c>
      <c r="AO233" s="43" t="str">
        <f t="shared" si="43"/>
        <v>katA</v>
      </c>
    </row>
    <row r="234" spans="1:41" x14ac:dyDescent="0.25">
      <c r="A234" s="43">
        <v>10</v>
      </c>
      <c r="B234" s="43" t="s">
        <v>459</v>
      </c>
      <c r="C234" s="43">
        <v>191655</v>
      </c>
      <c r="D234" s="43" t="s">
        <v>778</v>
      </c>
      <c r="E234" s="43" t="s">
        <v>232</v>
      </c>
      <c r="F234" s="43" t="s">
        <v>231</v>
      </c>
      <c r="G234">
        <v>89</v>
      </c>
      <c r="H234">
        <v>3</v>
      </c>
      <c r="I234">
        <v>3</v>
      </c>
      <c r="J234">
        <v>84</v>
      </c>
      <c r="K234">
        <v>5</v>
      </c>
      <c r="L234" s="43">
        <f>(COUNTIFS(OBECaZSJaAM!AG:AG,"A",OBECaZSJaAM!AJ:AJ,"ZPŮSOBILÉ",OBECaZSJaAM!Y:Y,zdroj!D234))+(COUNTIFS(OBECaZSJaAM!AH:AH,"A",OBECaZSJaAM!AJ:AJ,"ZPŮSOBILÉ",OBECaZSJaAM!Y:Y,zdroj!D234))</f>
        <v>0</v>
      </c>
      <c r="M234" s="43">
        <f>COUNTIFS(OBECaZSJaAM!AG:AG,"A",OBECaZSJaAM!AJ:AJ,"ZPŮSOBILÉ",OBECaZSJaAM!Y:Y,zdroj!D234)</f>
        <v>0</v>
      </c>
      <c r="N234" s="43">
        <f>COUNTIFS(OBECaZSJaAM!AH:AH,"A",OBECaZSJaAM!AJ:AJ,"ZPŮSOBILÉ",OBECaZSJaAM!Y:Y,zdroj!D234)</f>
        <v>0</v>
      </c>
      <c r="O234" s="43">
        <f t="shared" si="36"/>
        <v>0</v>
      </c>
      <c r="P234" s="43">
        <f t="shared" si="37"/>
        <v>0</v>
      </c>
      <c r="Q234" s="43">
        <f t="shared" si="38"/>
        <v>0</v>
      </c>
      <c r="R234" s="43">
        <f>COUNTIFS(OBECaZSJaAM!AG:AG,"A",OBECaZSJaAM!Y:Y,D234,OBECaZSJaAM!AI:AI,"*OBAM*")</f>
        <v>0</v>
      </c>
      <c r="S234" s="43">
        <f>COUNTIFS(OBECaZSJaAM!AG:AG,"A",OBECaZSJaAM!Y:Y,D234,OBECaZSJaAM!AI:AI,"*POAM*")</f>
        <v>0</v>
      </c>
      <c r="T234" s="43">
        <f>COUNTIFS(OBECaZSJaAM!AG:AG,"A",OBECaZSJaAM!Y:Y,D234,OBECaZSJaAM!AI:AI,"*OVMAM*")</f>
        <v>0</v>
      </c>
      <c r="U234" s="43">
        <f>COUNTIFS(OBECaZSJaAM!AG:AG,"A",OBECaZSJaAM!Y:Y,D234,OBECaZSJaAM!AI:AI,"*SOCAM*")</f>
        <v>0</v>
      </c>
      <c r="V234" s="43">
        <f>COUNTIFS(OBECaZSJaAM!AH:AH,"A",OBECaZSJaAM!Y:Y,D234,OBECaZSJaAM!AI:AI,"*OBAM*")</f>
        <v>0</v>
      </c>
      <c r="W234" s="43">
        <f>COUNTIFS(OBECaZSJaAM!AH:AH,"A",OBECaZSJaAM!Y:Y,D234,OBECaZSJaAM!AI:AI,"*POAM*")</f>
        <v>0</v>
      </c>
      <c r="X234" s="43">
        <f>COUNTIFS(OBECaZSJaAM!AH:AH,"A",OBECaZSJaAM!Y:Y,D234,OBECaZSJaAM!AI:AI,"*OVMAM*")</f>
        <v>0</v>
      </c>
      <c r="Y234" s="43">
        <f>COUNTIFS(OBECaZSJaAM!AH:AH,"A",OBECaZSJaAM!Y:Y,D234,OBECaZSJaAM!AI:AI,"*SOCAM*")</f>
        <v>0</v>
      </c>
      <c r="Z234" s="46">
        <f t="shared" si="33"/>
        <v>3.37</v>
      </c>
      <c r="AA234" s="46">
        <f t="shared" si="39"/>
        <v>3.37</v>
      </c>
      <c r="AB234" s="43">
        <f>VLOOKUP(D234,OBECaZSJaAM!K:T,10,0)</f>
        <v>0</v>
      </c>
      <c r="AC234" s="43" t="str">
        <f t="shared" si="40"/>
        <v>0</v>
      </c>
      <c r="AD234" s="43">
        <f>VLOOKUP(D234,OBECaZSJaAM!K:V,12,0)</f>
        <v>0</v>
      </c>
      <c r="AE234" s="43">
        <f>VLOOKUP(D234,OBECaZSJaAM!K:W,13,0)</f>
        <v>0</v>
      </c>
      <c r="AF234" s="43">
        <f>(COUNTIFS(OBECaZSJaAM!AG:AG,"A",OBECaZSJaAM!Y:Y,D234,OBECaZSJaAM!AI:AI,"*OBAM*"))+(COUNTIFS(OBECaZSJaAM!AH:AH,"A",OBECaZSJaAM!Y:Y,D234,OBECaZSJaAM!AI:AI,"*OBAM*"))</f>
        <v>0</v>
      </c>
      <c r="AG234" s="43">
        <f>COUNTIFS(OBECaZSJaAM!AG:AG,"A",OBECaZSJaAM!Y:Y,D234,OBECaZSJaAM!AI:AI,"*POAM*")+(COUNTIFS(OBECaZSJaAM!AH:AH,"A",OBECaZSJaAM!Y:Y,D234,OBECaZSJaAM!AI:AI,"*POAM*"))+(COUNTIFS(OBECaZSJaAM!AG:AG,"A",OBECaZSJaAM!Y:Y,D234,OBECaZSJaAM!AI:AI,"*OVMAM*")+(COUNTIFS(OBECaZSJaAM!AH:AH,"A",OBECaZSJaAM!Y:Y,D234,OBECaZSJaAM!AI:AI,"*OVMAM*"))+COUNTIFS(OBECaZSJaAM!AG:AG,"A",OBECaZSJaAM!Y:Y,D234,OBECaZSJaAM!AI:AI,"*SOCAM*")+(COUNTIFS(OBECaZSJaAM!AH:AH,"A",OBECaZSJaAM!Y:Y,D234,OBECaZSJaAM!AI:AI,"*SOCAM*")))</f>
        <v>0</v>
      </c>
      <c r="AH234" s="43">
        <f>(VLOOKUP(D234,OBECaZSJaAM!K:O,5,0))</f>
        <v>0</v>
      </c>
      <c r="AI234" s="43">
        <f>IFERROR(VLOOKUP(B234,OBECaZSJaAM!A:F,6,0),"")</f>
        <v>0</v>
      </c>
      <c r="AJ234" s="43" t="str">
        <f t="shared" si="34"/>
        <v>katB</v>
      </c>
      <c r="AK234" s="43" t="str">
        <f t="shared" si="41"/>
        <v>N</v>
      </c>
      <c r="AL234" s="43" t="str">
        <f t="shared" si="42"/>
        <v>N</v>
      </c>
      <c r="AM234" s="43">
        <f>(COUNTIFS(OBECaZSJaAM!AG:AG,"A",OBECaZSJaAM!Y:Y,D234))+(COUNTIFS(OBECaZSJaAM!AH:AH,"A",OBECaZSJaAM!Y:Y,D234))-((COUNTIFS(OBECaZSJaAM!AG:AG,"A",OBECaZSJaAM!AI:AI,"OBAM",OBECaZSJaAM!Y:Y,zdroj!D234)+(COUNTIFS(OBECaZSJaAM!AG:AG,"A",OBECaZSJaAM!AI:AI,"OSTAM",OBECaZSJaAM!Y:Y,zdroj!D234)))+(COUNTIFS(OBECaZSJaAM!AH:AH,"A",OBECaZSJaAM!AI:AI,"OBAM",OBECaZSJaAM!Y:Y,zdroj!D234)+(COUNTIFS(OBECaZSJaAM!AH:AH,"A",OBECaZSJaAM!AI:AI,"OSTAM",OBECaZSJaAM!Y:Y,zdroj!D234))))</f>
        <v>0</v>
      </c>
      <c r="AN234" s="43" t="str">
        <f t="shared" si="35"/>
        <v>NEPOKRYTA VĚTŠINA SEAM</v>
      </c>
      <c r="AO234" s="43" t="str">
        <f t="shared" si="43"/>
        <v>katB</v>
      </c>
    </row>
    <row r="235" spans="1:41" x14ac:dyDescent="0.25">
      <c r="A235" s="43">
        <v>10</v>
      </c>
      <c r="B235" s="43" t="s">
        <v>779</v>
      </c>
      <c r="C235" s="43">
        <v>193135</v>
      </c>
      <c r="D235" s="43" t="s">
        <v>780</v>
      </c>
      <c r="E235" s="43" t="s">
        <v>462</v>
      </c>
      <c r="F235" s="43" t="s">
        <v>224</v>
      </c>
      <c r="G235">
        <v>58</v>
      </c>
      <c r="H235">
        <v>10</v>
      </c>
      <c r="I235">
        <v>0</v>
      </c>
      <c r="J235">
        <v>48</v>
      </c>
      <c r="K235">
        <v>10</v>
      </c>
      <c r="L235" s="43">
        <f>(COUNTIFS(OBECaZSJaAM!AG:AG,"A",OBECaZSJaAM!AJ:AJ,"ZPŮSOBILÉ",OBECaZSJaAM!Y:Y,zdroj!D235))+(COUNTIFS(OBECaZSJaAM!AH:AH,"A",OBECaZSJaAM!AJ:AJ,"ZPŮSOBILÉ",OBECaZSJaAM!Y:Y,zdroj!D235))</f>
        <v>0</v>
      </c>
      <c r="M235" s="43">
        <f>COUNTIFS(OBECaZSJaAM!AG:AG,"A",OBECaZSJaAM!AJ:AJ,"ZPŮSOBILÉ",OBECaZSJaAM!Y:Y,zdroj!D235)</f>
        <v>0</v>
      </c>
      <c r="N235" s="43">
        <f>COUNTIFS(OBECaZSJaAM!AH:AH,"A",OBECaZSJaAM!AJ:AJ,"ZPŮSOBILÉ",OBECaZSJaAM!Y:Y,zdroj!D235)</f>
        <v>0</v>
      </c>
      <c r="O235" s="43">
        <f t="shared" si="36"/>
        <v>0</v>
      </c>
      <c r="P235" s="43">
        <f t="shared" si="37"/>
        <v>0</v>
      </c>
      <c r="Q235" s="43">
        <f t="shared" si="38"/>
        <v>0</v>
      </c>
      <c r="R235" s="43">
        <f>COUNTIFS(OBECaZSJaAM!AG:AG,"A",OBECaZSJaAM!Y:Y,D235,OBECaZSJaAM!AI:AI,"*OBAM*")</f>
        <v>0</v>
      </c>
      <c r="S235" s="43">
        <f>COUNTIFS(OBECaZSJaAM!AG:AG,"A",OBECaZSJaAM!Y:Y,D235,OBECaZSJaAM!AI:AI,"*POAM*")</f>
        <v>0</v>
      </c>
      <c r="T235" s="43">
        <f>COUNTIFS(OBECaZSJaAM!AG:AG,"A",OBECaZSJaAM!Y:Y,D235,OBECaZSJaAM!AI:AI,"*OVMAM*")</f>
        <v>0</v>
      </c>
      <c r="U235" s="43">
        <f>COUNTIFS(OBECaZSJaAM!AG:AG,"A",OBECaZSJaAM!Y:Y,D235,OBECaZSJaAM!AI:AI,"*SOCAM*")</f>
        <v>0</v>
      </c>
      <c r="V235" s="43">
        <f>COUNTIFS(OBECaZSJaAM!AH:AH,"A",OBECaZSJaAM!Y:Y,D235,OBECaZSJaAM!AI:AI,"*OBAM*")</f>
        <v>0</v>
      </c>
      <c r="W235" s="43">
        <f>COUNTIFS(OBECaZSJaAM!AH:AH,"A",OBECaZSJaAM!Y:Y,D235,OBECaZSJaAM!AI:AI,"*POAM*")</f>
        <v>0</v>
      </c>
      <c r="X235" s="43">
        <f>COUNTIFS(OBECaZSJaAM!AH:AH,"A",OBECaZSJaAM!Y:Y,D235,OBECaZSJaAM!AI:AI,"*OVMAM*")</f>
        <v>0</v>
      </c>
      <c r="Y235" s="43">
        <f>COUNTIFS(OBECaZSJaAM!AH:AH,"A",OBECaZSJaAM!Y:Y,D235,OBECaZSJaAM!AI:AI,"*SOCAM*")</f>
        <v>0</v>
      </c>
      <c r="Z235" s="46">
        <f t="shared" si="33"/>
        <v>17.239999999999998</v>
      </c>
      <c r="AA235" s="46">
        <f t="shared" si="39"/>
        <v>0</v>
      </c>
      <c r="AB235" s="43">
        <f>VLOOKUP(D235,OBECaZSJaAM!K:T,10,0)</f>
        <v>0</v>
      </c>
      <c r="AC235" s="43" t="str">
        <f t="shared" si="40"/>
        <v>0</v>
      </c>
      <c r="AD235" s="43">
        <f>VLOOKUP(D235,OBECaZSJaAM!K:V,12,0)</f>
        <v>0</v>
      </c>
      <c r="AE235" s="43">
        <f>VLOOKUP(D235,OBECaZSJaAM!K:W,13,0)</f>
        <v>0</v>
      </c>
      <c r="AF235" s="43">
        <f>(COUNTIFS(OBECaZSJaAM!AG:AG,"A",OBECaZSJaAM!Y:Y,D235,OBECaZSJaAM!AI:AI,"*OBAM*"))+(COUNTIFS(OBECaZSJaAM!AH:AH,"A",OBECaZSJaAM!Y:Y,D235,OBECaZSJaAM!AI:AI,"*OBAM*"))</f>
        <v>0</v>
      </c>
      <c r="AG235" s="43">
        <f>COUNTIFS(OBECaZSJaAM!AG:AG,"A",OBECaZSJaAM!Y:Y,D235,OBECaZSJaAM!AI:AI,"*POAM*")+(COUNTIFS(OBECaZSJaAM!AH:AH,"A",OBECaZSJaAM!Y:Y,D235,OBECaZSJaAM!AI:AI,"*POAM*"))+(COUNTIFS(OBECaZSJaAM!AG:AG,"A",OBECaZSJaAM!Y:Y,D235,OBECaZSJaAM!AI:AI,"*OVMAM*")+(COUNTIFS(OBECaZSJaAM!AH:AH,"A",OBECaZSJaAM!Y:Y,D235,OBECaZSJaAM!AI:AI,"*OVMAM*"))+COUNTIFS(OBECaZSJaAM!AG:AG,"A",OBECaZSJaAM!Y:Y,D235,OBECaZSJaAM!AI:AI,"*SOCAM*")+(COUNTIFS(OBECaZSJaAM!AH:AH,"A",OBECaZSJaAM!Y:Y,D235,OBECaZSJaAM!AI:AI,"*SOCAM*")))</f>
        <v>0</v>
      </c>
      <c r="AH235" s="43">
        <f>(VLOOKUP(D235,OBECaZSJaAM!K:O,5,0))</f>
        <v>0</v>
      </c>
      <c r="AI235" s="43" t="str">
        <f>IFERROR(VLOOKUP(B235,OBECaZSJaAM!A:F,6,0),"")</f>
        <v/>
      </c>
      <c r="AJ235" s="43" t="str">
        <f t="shared" si="34"/>
        <v>katA</v>
      </c>
      <c r="AK235" s="43" t="str">
        <f t="shared" si="41"/>
        <v>N</v>
      </c>
      <c r="AL235" s="43" t="str">
        <f t="shared" si="42"/>
        <v>N</v>
      </c>
      <c r="AM235" s="43">
        <f>(COUNTIFS(OBECaZSJaAM!AG:AG,"A",OBECaZSJaAM!Y:Y,D235))+(COUNTIFS(OBECaZSJaAM!AH:AH,"A",OBECaZSJaAM!Y:Y,D235))-((COUNTIFS(OBECaZSJaAM!AG:AG,"A",OBECaZSJaAM!AI:AI,"OBAM",OBECaZSJaAM!Y:Y,zdroj!D235)+(COUNTIFS(OBECaZSJaAM!AG:AG,"A",OBECaZSJaAM!AI:AI,"OSTAM",OBECaZSJaAM!Y:Y,zdroj!D235)))+(COUNTIFS(OBECaZSJaAM!AH:AH,"A",OBECaZSJaAM!AI:AI,"OBAM",OBECaZSJaAM!Y:Y,zdroj!D235)+(COUNTIFS(OBECaZSJaAM!AH:AH,"A",OBECaZSJaAM!AI:AI,"OSTAM",OBECaZSJaAM!Y:Y,zdroj!D235))))</f>
        <v>0</v>
      </c>
      <c r="AN235" s="43" t="str">
        <f t="shared" si="35"/>
        <v>NEPOKRYTA VĚTŠINA SEAM</v>
      </c>
      <c r="AO235" s="43" t="str">
        <f t="shared" si="43"/>
        <v>katA</v>
      </c>
    </row>
    <row r="236" spans="1:41" x14ac:dyDescent="0.25">
      <c r="A236" s="43">
        <v>10</v>
      </c>
      <c r="B236" s="43" t="s">
        <v>779</v>
      </c>
      <c r="C236" s="43">
        <v>193143</v>
      </c>
      <c r="D236" s="43" t="s">
        <v>781</v>
      </c>
      <c r="E236" s="43" t="s">
        <v>462</v>
      </c>
      <c r="F236" s="43" t="s">
        <v>224</v>
      </c>
      <c r="G236">
        <v>46</v>
      </c>
      <c r="H236">
        <v>5</v>
      </c>
      <c r="I236">
        <v>0</v>
      </c>
      <c r="J236">
        <v>38</v>
      </c>
      <c r="K236">
        <v>8</v>
      </c>
      <c r="L236" s="43">
        <f>(COUNTIFS(OBECaZSJaAM!AG:AG,"A",OBECaZSJaAM!AJ:AJ,"ZPŮSOBILÉ",OBECaZSJaAM!Y:Y,zdroj!D236))+(COUNTIFS(OBECaZSJaAM!AH:AH,"A",OBECaZSJaAM!AJ:AJ,"ZPŮSOBILÉ",OBECaZSJaAM!Y:Y,zdroj!D236))</f>
        <v>0</v>
      </c>
      <c r="M236" s="43">
        <f>COUNTIFS(OBECaZSJaAM!AG:AG,"A",OBECaZSJaAM!AJ:AJ,"ZPŮSOBILÉ",OBECaZSJaAM!Y:Y,zdroj!D236)</f>
        <v>0</v>
      </c>
      <c r="N236" s="43">
        <f>COUNTIFS(OBECaZSJaAM!AH:AH,"A",OBECaZSJaAM!AJ:AJ,"ZPŮSOBILÉ",OBECaZSJaAM!Y:Y,zdroj!D236)</f>
        <v>0</v>
      </c>
      <c r="O236" s="43">
        <f t="shared" si="36"/>
        <v>0</v>
      </c>
      <c r="P236" s="43">
        <f t="shared" si="37"/>
        <v>0</v>
      </c>
      <c r="Q236" s="43">
        <f t="shared" si="38"/>
        <v>0</v>
      </c>
      <c r="R236" s="43">
        <f>COUNTIFS(OBECaZSJaAM!AG:AG,"A",OBECaZSJaAM!Y:Y,D236,OBECaZSJaAM!AI:AI,"*OBAM*")</f>
        <v>0</v>
      </c>
      <c r="S236" s="43">
        <f>COUNTIFS(OBECaZSJaAM!AG:AG,"A",OBECaZSJaAM!Y:Y,D236,OBECaZSJaAM!AI:AI,"*POAM*")</f>
        <v>0</v>
      </c>
      <c r="T236" s="43">
        <f>COUNTIFS(OBECaZSJaAM!AG:AG,"A",OBECaZSJaAM!Y:Y,D236,OBECaZSJaAM!AI:AI,"*OVMAM*")</f>
        <v>0</v>
      </c>
      <c r="U236" s="43">
        <f>COUNTIFS(OBECaZSJaAM!AG:AG,"A",OBECaZSJaAM!Y:Y,D236,OBECaZSJaAM!AI:AI,"*SOCAM*")</f>
        <v>0</v>
      </c>
      <c r="V236" s="43">
        <f>COUNTIFS(OBECaZSJaAM!AH:AH,"A",OBECaZSJaAM!Y:Y,D236,OBECaZSJaAM!AI:AI,"*OBAM*")</f>
        <v>0</v>
      </c>
      <c r="W236" s="43">
        <f>COUNTIFS(OBECaZSJaAM!AH:AH,"A",OBECaZSJaAM!Y:Y,D236,OBECaZSJaAM!AI:AI,"*POAM*")</f>
        <v>0</v>
      </c>
      <c r="X236" s="43">
        <f>COUNTIFS(OBECaZSJaAM!AH:AH,"A",OBECaZSJaAM!Y:Y,D236,OBECaZSJaAM!AI:AI,"*OVMAM*")</f>
        <v>0</v>
      </c>
      <c r="Y236" s="43">
        <f>COUNTIFS(OBECaZSJaAM!AH:AH,"A",OBECaZSJaAM!Y:Y,D236,OBECaZSJaAM!AI:AI,"*SOCAM*")</f>
        <v>0</v>
      </c>
      <c r="Z236" s="46">
        <f t="shared" si="33"/>
        <v>10.87</v>
      </c>
      <c r="AA236" s="46">
        <f t="shared" si="39"/>
        <v>0</v>
      </c>
      <c r="AB236" s="43">
        <f>VLOOKUP(D236,OBECaZSJaAM!K:T,10,0)</f>
        <v>0</v>
      </c>
      <c r="AC236" s="43" t="str">
        <f t="shared" si="40"/>
        <v>0</v>
      </c>
      <c r="AD236" s="43">
        <f>VLOOKUP(D236,OBECaZSJaAM!K:V,12,0)</f>
        <v>0</v>
      </c>
      <c r="AE236" s="43">
        <f>VLOOKUP(D236,OBECaZSJaAM!K:W,13,0)</f>
        <v>0</v>
      </c>
      <c r="AF236" s="43">
        <f>(COUNTIFS(OBECaZSJaAM!AG:AG,"A",OBECaZSJaAM!Y:Y,D236,OBECaZSJaAM!AI:AI,"*OBAM*"))+(COUNTIFS(OBECaZSJaAM!AH:AH,"A",OBECaZSJaAM!Y:Y,D236,OBECaZSJaAM!AI:AI,"*OBAM*"))</f>
        <v>0</v>
      </c>
      <c r="AG236" s="43">
        <f>COUNTIFS(OBECaZSJaAM!AG:AG,"A",OBECaZSJaAM!Y:Y,D236,OBECaZSJaAM!AI:AI,"*POAM*")+(COUNTIFS(OBECaZSJaAM!AH:AH,"A",OBECaZSJaAM!Y:Y,D236,OBECaZSJaAM!AI:AI,"*POAM*"))+(COUNTIFS(OBECaZSJaAM!AG:AG,"A",OBECaZSJaAM!Y:Y,D236,OBECaZSJaAM!AI:AI,"*OVMAM*")+(COUNTIFS(OBECaZSJaAM!AH:AH,"A",OBECaZSJaAM!Y:Y,D236,OBECaZSJaAM!AI:AI,"*OVMAM*"))+COUNTIFS(OBECaZSJaAM!AG:AG,"A",OBECaZSJaAM!Y:Y,D236,OBECaZSJaAM!AI:AI,"*SOCAM*")+(COUNTIFS(OBECaZSJaAM!AH:AH,"A",OBECaZSJaAM!Y:Y,D236,OBECaZSJaAM!AI:AI,"*SOCAM*")))</f>
        <v>0</v>
      </c>
      <c r="AH236" s="43">
        <f>(VLOOKUP(D236,OBECaZSJaAM!K:O,5,0))</f>
        <v>0</v>
      </c>
      <c r="AI236" s="43" t="str">
        <f>IFERROR(VLOOKUP(B236,OBECaZSJaAM!A:F,6,0),"")</f>
        <v/>
      </c>
      <c r="AJ236" s="43" t="str">
        <f t="shared" si="34"/>
        <v>katA</v>
      </c>
      <c r="AK236" s="43" t="str">
        <f t="shared" si="41"/>
        <v>N</v>
      </c>
      <c r="AL236" s="43" t="str">
        <f t="shared" si="42"/>
        <v>N</v>
      </c>
      <c r="AM236" s="43">
        <f>(COUNTIFS(OBECaZSJaAM!AG:AG,"A",OBECaZSJaAM!Y:Y,D236))+(COUNTIFS(OBECaZSJaAM!AH:AH,"A",OBECaZSJaAM!Y:Y,D236))-((COUNTIFS(OBECaZSJaAM!AG:AG,"A",OBECaZSJaAM!AI:AI,"OBAM",OBECaZSJaAM!Y:Y,zdroj!D236)+(COUNTIFS(OBECaZSJaAM!AG:AG,"A",OBECaZSJaAM!AI:AI,"OSTAM",OBECaZSJaAM!Y:Y,zdroj!D236)))+(COUNTIFS(OBECaZSJaAM!AH:AH,"A",OBECaZSJaAM!AI:AI,"OBAM",OBECaZSJaAM!Y:Y,zdroj!D236)+(COUNTIFS(OBECaZSJaAM!AH:AH,"A",OBECaZSJaAM!AI:AI,"OSTAM",OBECaZSJaAM!Y:Y,zdroj!D236))))</f>
        <v>0</v>
      </c>
      <c r="AN236" s="43" t="str">
        <f t="shared" si="35"/>
        <v>NEPOKRYTA VĚTŠINA SEAM</v>
      </c>
      <c r="AO236" s="43" t="str">
        <f t="shared" si="43"/>
        <v>katA</v>
      </c>
    </row>
    <row r="237" spans="1:41" x14ac:dyDescent="0.25">
      <c r="A237" s="43">
        <v>10</v>
      </c>
      <c r="B237" s="43" t="s">
        <v>779</v>
      </c>
      <c r="C237" s="43">
        <v>193151</v>
      </c>
      <c r="D237" s="43" t="s">
        <v>782</v>
      </c>
      <c r="E237" s="43" t="s">
        <v>462</v>
      </c>
      <c r="F237" s="43" t="s">
        <v>231</v>
      </c>
      <c r="G237">
        <v>152</v>
      </c>
      <c r="H237">
        <v>46</v>
      </c>
      <c r="I237">
        <v>46</v>
      </c>
      <c r="J237">
        <v>135</v>
      </c>
      <c r="K237">
        <v>17</v>
      </c>
      <c r="L237" s="43">
        <f>(COUNTIFS(OBECaZSJaAM!AG:AG,"A",OBECaZSJaAM!AJ:AJ,"ZPŮSOBILÉ",OBECaZSJaAM!Y:Y,zdroj!D237))+(COUNTIFS(OBECaZSJaAM!AH:AH,"A",OBECaZSJaAM!AJ:AJ,"ZPŮSOBILÉ",OBECaZSJaAM!Y:Y,zdroj!D237))</f>
        <v>0</v>
      </c>
      <c r="M237" s="43">
        <f>COUNTIFS(OBECaZSJaAM!AG:AG,"A",OBECaZSJaAM!AJ:AJ,"ZPŮSOBILÉ",OBECaZSJaAM!Y:Y,zdroj!D237)</f>
        <v>0</v>
      </c>
      <c r="N237" s="43">
        <f>COUNTIFS(OBECaZSJaAM!AH:AH,"A",OBECaZSJaAM!AJ:AJ,"ZPŮSOBILÉ",OBECaZSJaAM!Y:Y,zdroj!D237)</f>
        <v>0</v>
      </c>
      <c r="O237" s="43">
        <f t="shared" si="36"/>
        <v>0</v>
      </c>
      <c r="P237" s="43">
        <f t="shared" si="37"/>
        <v>0</v>
      </c>
      <c r="Q237" s="43">
        <f t="shared" si="38"/>
        <v>0</v>
      </c>
      <c r="R237" s="43">
        <f>COUNTIFS(OBECaZSJaAM!AG:AG,"A",OBECaZSJaAM!Y:Y,D237,OBECaZSJaAM!AI:AI,"*OBAM*")</f>
        <v>0</v>
      </c>
      <c r="S237" s="43">
        <f>COUNTIFS(OBECaZSJaAM!AG:AG,"A",OBECaZSJaAM!Y:Y,D237,OBECaZSJaAM!AI:AI,"*POAM*")</f>
        <v>0</v>
      </c>
      <c r="T237" s="43">
        <f>COUNTIFS(OBECaZSJaAM!AG:AG,"A",OBECaZSJaAM!Y:Y,D237,OBECaZSJaAM!AI:AI,"*OVMAM*")</f>
        <v>0</v>
      </c>
      <c r="U237" s="43">
        <f>COUNTIFS(OBECaZSJaAM!AG:AG,"A",OBECaZSJaAM!Y:Y,D237,OBECaZSJaAM!AI:AI,"*SOCAM*")</f>
        <v>0</v>
      </c>
      <c r="V237" s="43">
        <f>COUNTIFS(OBECaZSJaAM!AH:AH,"A",OBECaZSJaAM!Y:Y,D237,OBECaZSJaAM!AI:AI,"*OBAM*")</f>
        <v>0</v>
      </c>
      <c r="W237" s="43">
        <f>COUNTIFS(OBECaZSJaAM!AH:AH,"A",OBECaZSJaAM!Y:Y,D237,OBECaZSJaAM!AI:AI,"*POAM*")</f>
        <v>0</v>
      </c>
      <c r="X237" s="43">
        <f>COUNTIFS(OBECaZSJaAM!AH:AH,"A",OBECaZSJaAM!Y:Y,D237,OBECaZSJaAM!AI:AI,"*OVMAM*")</f>
        <v>0</v>
      </c>
      <c r="Y237" s="43">
        <f>COUNTIFS(OBECaZSJaAM!AH:AH,"A",OBECaZSJaAM!Y:Y,D237,OBECaZSJaAM!AI:AI,"*SOCAM*")</f>
        <v>0</v>
      </c>
      <c r="Z237" s="46">
        <f t="shared" si="33"/>
        <v>30.26</v>
      </c>
      <c r="AA237" s="46">
        <f t="shared" si="39"/>
        <v>30.26</v>
      </c>
      <c r="AB237" s="43">
        <f>VLOOKUP(D237,OBECaZSJaAM!K:T,10,0)</f>
        <v>0</v>
      </c>
      <c r="AC237" s="43" t="str">
        <f t="shared" si="40"/>
        <v>0</v>
      </c>
      <c r="AD237" s="43">
        <f>VLOOKUP(D237,OBECaZSJaAM!K:V,12,0)</f>
        <v>0</v>
      </c>
      <c r="AE237" s="43">
        <f>VLOOKUP(D237,OBECaZSJaAM!K:W,13,0)</f>
        <v>0</v>
      </c>
      <c r="AF237" s="43">
        <f>(COUNTIFS(OBECaZSJaAM!AG:AG,"A",OBECaZSJaAM!Y:Y,D237,OBECaZSJaAM!AI:AI,"*OBAM*"))+(COUNTIFS(OBECaZSJaAM!AH:AH,"A",OBECaZSJaAM!Y:Y,D237,OBECaZSJaAM!AI:AI,"*OBAM*"))</f>
        <v>0</v>
      </c>
      <c r="AG237" s="43">
        <f>COUNTIFS(OBECaZSJaAM!AG:AG,"A",OBECaZSJaAM!Y:Y,D237,OBECaZSJaAM!AI:AI,"*POAM*")+(COUNTIFS(OBECaZSJaAM!AH:AH,"A",OBECaZSJaAM!Y:Y,D237,OBECaZSJaAM!AI:AI,"*POAM*"))+(COUNTIFS(OBECaZSJaAM!AG:AG,"A",OBECaZSJaAM!Y:Y,D237,OBECaZSJaAM!AI:AI,"*OVMAM*")+(COUNTIFS(OBECaZSJaAM!AH:AH,"A",OBECaZSJaAM!Y:Y,D237,OBECaZSJaAM!AI:AI,"*OVMAM*"))+COUNTIFS(OBECaZSJaAM!AG:AG,"A",OBECaZSJaAM!Y:Y,D237,OBECaZSJaAM!AI:AI,"*SOCAM*")+(COUNTIFS(OBECaZSJaAM!AH:AH,"A",OBECaZSJaAM!Y:Y,D237,OBECaZSJaAM!AI:AI,"*SOCAM*")))</f>
        <v>0</v>
      </c>
      <c r="AH237" s="43">
        <f>(VLOOKUP(D237,OBECaZSJaAM!K:O,5,0))</f>
        <v>0</v>
      </c>
      <c r="AI237" s="43" t="str">
        <f>IFERROR(VLOOKUP(B237,OBECaZSJaAM!A:F,6,0),"")</f>
        <v/>
      </c>
      <c r="AJ237" s="43" t="str">
        <f t="shared" si="34"/>
        <v>katB</v>
      </c>
      <c r="AK237" s="43" t="str">
        <f t="shared" si="41"/>
        <v>N</v>
      </c>
      <c r="AL237" s="43" t="str">
        <f t="shared" si="42"/>
        <v>N</v>
      </c>
      <c r="AM237" s="43">
        <f>(COUNTIFS(OBECaZSJaAM!AG:AG,"A",OBECaZSJaAM!Y:Y,D237))+(COUNTIFS(OBECaZSJaAM!AH:AH,"A",OBECaZSJaAM!Y:Y,D237))-((COUNTIFS(OBECaZSJaAM!AG:AG,"A",OBECaZSJaAM!AI:AI,"OBAM",OBECaZSJaAM!Y:Y,zdroj!D237)+(COUNTIFS(OBECaZSJaAM!AG:AG,"A",OBECaZSJaAM!AI:AI,"OSTAM",OBECaZSJaAM!Y:Y,zdroj!D237)))+(COUNTIFS(OBECaZSJaAM!AH:AH,"A",OBECaZSJaAM!AI:AI,"OBAM",OBECaZSJaAM!Y:Y,zdroj!D237)+(COUNTIFS(OBECaZSJaAM!AH:AH,"A",OBECaZSJaAM!AI:AI,"OSTAM",OBECaZSJaAM!Y:Y,zdroj!D237))))</f>
        <v>0</v>
      </c>
      <c r="AN237" s="43" t="str">
        <f t="shared" si="35"/>
        <v>NEPOKRYTA VĚTŠINA SEAM</v>
      </c>
      <c r="AO237" s="43" t="str">
        <f t="shared" si="43"/>
        <v>katB</v>
      </c>
    </row>
    <row r="238" spans="1:41" x14ac:dyDescent="0.25">
      <c r="A238" s="43">
        <v>10</v>
      </c>
      <c r="B238" s="43" t="s">
        <v>779</v>
      </c>
      <c r="C238" s="43">
        <v>193160</v>
      </c>
      <c r="D238" s="43" t="s">
        <v>783</v>
      </c>
      <c r="E238" s="43" t="s">
        <v>462</v>
      </c>
      <c r="F238" s="43" t="s">
        <v>231</v>
      </c>
      <c r="G238">
        <v>87</v>
      </c>
      <c r="H238">
        <v>1</v>
      </c>
      <c r="I238">
        <v>1</v>
      </c>
      <c r="J238">
        <v>57</v>
      </c>
      <c r="K238">
        <v>30</v>
      </c>
      <c r="L238" s="43">
        <f>(COUNTIFS(OBECaZSJaAM!AG:AG,"A",OBECaZSJaAM!AJ:AJ,"ZPŮSOBILÉ",OBECaZSJaAM!Y:Y,zdroj!D238))+(COUNTIFS(OBECaZSJaAM!AH:AH,"A",OBECaZSJaAM!AJ:AJ,"ZPŮSOBILÉ",OBECaZSJaAM!Y:Y,zdroj!D238))</f>
        <v>0</v>
      </c>
      <c r="M238" s="43">
        <f>COUNTIFS(OBECaZSJaAM!AG:AG,"A",OBECaZSJaAM!AJ:AJ,"ZPŮSOBILÉ",OBECaZSJaAM!Y:Y,zdroj!D238)</f>
        <v>0</v>
      </c>
      <c r="N238" s="43">
        <f>COUNTIFS(OBECaZSJaAM!AH:AH,"A",OBECaZSJaAM!AJ:AJ,"ZPŮSOBILÉ",OBECaZSJaAM!Y:Y,zdroj!D238)</f>
        <v>0</v>
      </c>
      <c r="O238" s="43">
        <f t="shared" si="36"/>
        <v>0</v>
      </c>
      <c r="P238" s="43">
        <f t="shared" si="37"/>
        <v>0</v>
      </c>
      <c r="Q238" s="43">
        <f t="shared" si="38"/>
        <v>0</v>
      </c>
      <c r="R238" s="43">
        <f>COUNTIFS(OBECaZSJaAM!AG:AG,"A",OBECaZSJaAM!Y:Y,D238,OBECaZSJaAM!AI:AI,"*OBAM*")</f>
        <v>0</v>
      </c>
      <c r="S238" s="43">
        <f>COUNTIFS(OBECaZSJaAM!AG:AG,"A",OBECaZSJaAM!Y:Y,D238,OBECaZSJaAM!AI:AI,"*POAM*")</f>
        <v>0</v>
      </c>
      <c r="T238" s="43">
        <f>COUNTIFS(OBECaZSJaAM!AG:AG,"A",OBECaZSJaAM!Y:Y,D238,OBECaZSJaAM!AI:AI,"*OVMAM*")</f>
        <v>0</v>
      </c>
      <c r="U238" s="43">
        <f>COUNTIFS(OBECaZSJaAM!AG:AG,"A",OBECaZSJaAM!Y:Y,D238,OBECaZSJaAM!AI:AI,"*SOCAM*")</f>
        <v>0</v>
      </c>
      <c r="V238" s="43">
        <f>COUNTIFS(OBECaZSJaAM!AH:AH,"A",OBECaZSJaAM!Y:Y,D238,OBECaZSJaAM!AI:AI,"*OBAM*")</f>
        <v>0</v>
      </c>
      <c r="W238" s="43">
        <f>COUNTIFS(OBECaZSJaAM!AH:AH,"A",OBECaZSJaAM!Y:Y,D238,OBECaZSJaAM!AI:AI,"*POAM*")</f>
        <v>0</v>
      </c>
      <c r="X238" s="43">
        <f>COUNTIFS(OBECaZSJaAM!AH:AH,"A",OBECaZSJaAM!Y:Y,D238,OBECaZSJaAM!AI:AI,"*OVMAM*")</f>
        <v>0</v>
      </c>
      <c r="Y238" s="43">
        <f>COUNTIFS(OBECaZSJaAM!AH:AH,"A",OBECaZSJaAM!Y:Y,D238,OBECaZSJaAM!AI:AI,"*SOCAM*")</f>
        <v>0</v>
      </c>
      <c r="Z238" s="46">
        <f t="shared" si="33"/>
        <v>1.1499999999999999</v>
      </c>
      <c r="AA238" s="46">
        <f t="shared" si="39"/>
        <v>1.1499999999999999</v>
      </c>
      <c r="AB238" s="43">
        <f>VLOOKUP(D238,OBECaZSJaAM!K:T,10,0)</f>
        <v>0</v>
      </c>
      <c r="AC238" s="43" t="str">
        <f t="shared" si="40"/>
        <v>0</v>
      </c>
      <c r="AD238" s="43">
        <f>VLOOKUP(D238,OBECaZSJaAM!K:V,12,0)</f>
        <v>0</v>
      </c>
      <c r="AE238" s="43">
        <f>VLOOKUP(D238,OBECaZSJaAM!K:W,13,0)</f>
        <v>0</v>
      </c>
      <c r="AF238" s="43">
        <f>(COUNTIFS(OBECaZSJaAM!AG:AG,"A",OBECaZSJaAM!Y:Y,D238,OBECaZSJaAM!AI:AI,"*OBAM*"))+(COUNTIFS(OBECaZSJaAM!AH:AH,"A",OBECaZSJaAM!Y:Y,D238,OBECaZSJaAM!AI:AI,"*OBAM*"))</f>
        <v>0</v>
      </c>
      <c r="AG238" s="43">
        <f>COUNTIFS(OBECaZSJaAM!AG:AG,"A",OBECaZSJaAM!Y:Y,D238,OBECaZSJaAM!AI:AI,"*POAM*")+(COUNTIFS(OBECaZSJaAM!AH:AH,"A",OBECaZSJaAM!Y:Y,D238,OBECaZSJaAM!AI:AI,"*POAM*"))+(COUNTIFS(OBECaZSJaAM!AG:AG,"A",OBECaZSJaAM!Y:Y,D238,OBECaZSJaAM!AI:AI,"*OVMAM*")+(COUNTIFS(OBECaZSJaAM!AH:AH,"A",OBECaZSJaAM!Y:Y,D238,OBECaZSJaAM!AI:AI,"*OVMAM*"))+COUNTIFS(OBECaZSJaAM!AG:AG,"A",OBECaZSJaAM!Y:Y,D238,OBECaZSJaAM!AI:AI,"*SOCAM*")+(COUNTIFS(OBECaZSJaAM!AH:AH,"A",OBECaZSJaAM!Y:Y,D238,OBECaZSJaAM!AI:AI,"*SOCAM*")))</f>
        <v>0</v>
      </c>
      <c r="AH238" s="43">
        <f>(VLOOKUP(D238,OBECaZSJaAM!K:O,5,0))</f>
        <v>0</v>
      </c>
      <c r="AI238" s="43" t="str">
        <f>IFERROR(VLOOKUP(B238,OBECaZSJaAM!A:F,6,0),"")</f>
        <v/>
      </c>
      <c r="AJ238" s="43" t="str">
        <f t="shared" si="34"/>
        <v>katB</v>
      </c>
      <c r="AK238" s="43" t="str">
        <f t="shared" si="41"/>
        <v>N</v>
      </c>
      <c r="AL238" s="43" t="str">
        <f t="shared" si="42"/>
        <v>N</v>
      </c>
      <c r="AM238" s="43">
        <f>(COUNTIFS(OBECaZSJaAM!AG:AG,"A",OBECaZSJaAM!Y:Y,D238))+(COUNTIFS(OBECaZSJaAM!AH:AH,"A",OBECaZSJaAM!Y:Y,D238))-((COUNTIFS(OBECaZSJaAM!AG:AG,"A",OBECaZSJaAM!AI:AI,"OBAM",OBECaZSJaAM!Y:Y,zdroj!D238)+(COUNTIFS(OBECaZSJaAM!AG:AG,"A",OBECaZSJaAM!AI:AI,"OSTAM",OBECaZSJaAM!Y:Y,zdroj!D238)))+(COUNTIFS(OBECaZSJaAM!AH:AH,"A",OBECaZSJaAM!AI:AI,"OBAM",OBECaZSJaAM!Y:Y,zdroj!D238)+(COUNTIFS(OBECaZSJaAM!AH:AH,"A",OBECaZSJaAM!AI:AI,"OSTAM",OBECaZSJaAM!Y:Y,zdroj!D238))))</f>
        <v>0</v>
      </c>
      <c r="AN238" s="43" t="str">
        <f t="shared" si="35"/>
        <v>NEPOKRYTA VĚTŠINA SEAM</v>
      </c>
      <c r="AO238" s="43" t="str">
        <f t="shared" si="43"/>
        <v>katB</v>
      </c>
    </row>
    <row r="239" spans="1:41" x14ac:dyDescent="0.25">
      <c r="A239" s="43">
        <v>10</v>
      </c>
      <c r="B239" s="43" t="s">
        <v>779</v>
      </c>
      <c r="C239" s="43">
        <v>193178</v>
      </c>
      <c r="D239" s="43" t="s">
        <v>784</v>
      </c>
      <c r="E239" s="43" t="s">
        <v>462</v>
      </c>
      <c r="F239" s="43" t="s">
        <v>231</v>
      </c>
      <c r="G239">
        <v>21</v>
      </c>
      <c r="H239">
        <v>3</v>
      </c>
      <c r="I239">
        <v>3</v>
      </c>
      <c r="J239">
        <v>17</v>
      </c>
      <c r="K239">
        <v>4</v>
      </c>
      <c r="L239" s="43">
        <f>(COUNTIFS(OBECaZSJaAM!AG:AG,"A",OBECaZSJaAM!AJ:AJ,"ZPŮSOBILÉ",OBECaZSJaAM!Y:Y,zdroj!D239))+(COUNTIFS(OBECaZSJaAM!AH:AH,"A",OBECaZSJaAM!AJ:AJ,"ZPŮSOBILÉ",OBECaZSJaAM!Y:Y,zdroj!D239))</f>
        <v>0</v>
      </c>
      <c r="M239" s="43">
        <f>COUNTIFS(OBECaZSJaAM!AG:AG,"A",OBECaZSJaAM!AJ:AJ,"ZPŮSOBILÉ",OBECaZSJaAM!Y:Y,zdroj!D239)</f>
        <v>0</v>
      </c>
      <c r="N239" s="43">
        <f>COUNTIFS(OBECaZSJaAM!AH:AH,"A",OBECaZSJaAM!AJ:AJ,"ZPŮSOBILÉ",OBECaZSJaAM!Y:Y,zdroj!D239)</f>
        <v>0</v>
      </c>
      <c r="O239" s="43">
        <f t="shared" si="36"/>
        <v>0</v>
      </c>
      <c r="P239" s="43">
        <f t="shared" si="37"/>
        <v>0</v>
      </c>
      <c r="Q239" s="43">
        <f t="shared" si="38"/>
        <v>0</v>
      </c>
      <c r="R239" s="43">
        <f>COUNTIFS(OBECaZSJaAM!AG:AG,"A",OBECaZSJaAM!Y:Y,D239,OBECaZSJaAM!AI:AI,"*OBAM*")</f>
        <v>0</v>
      </c>
      <c r="S239" s="43">
        <f>COUNTIFS(OBECaZSJaAM!AG:AG,"A",OBECaZSJaAM!Y:Y,D239,OBECaZSJaAM!AI:AI,"*POAM*")</f>
        <v>0</v>
      </c>
      <c r="T239" s="43">
        <f>COUNTIFS(OBECaZSJaAM!AG:AG,"A",OBECaZSJaAM!Y:Y,D239,OBECaZSJaAM!AI:AI,"*OVMAM*")</f>
        <v>0</v>
      </c>
      <c r="U239" s="43">
        <f>COUNTIFS(OBECaZSJaAM!AG:AG,"A",OBECaZSJaAM!Y:Y,D239,OBECaZSJaAM!AI:AI,"*SOCAM*")</f>
        <v>0</v>
      </c>
      <c r="V239" s="43">
        <f>COUNTIFS(OBECaZSJaAM!AH:AH,"A",OBECaZSJaAM!Y:Y,D239,OBECaZSJaAM!AI:AI,"*OBAM*")</f>
        <v>0</v>
      </c>
      <c r="W239" s="43">
        <f>COUNTIFS(OBECaZSJaAM!AH:AH,"A",OBECaZSJaAM!Y:Y,D239,OBECaZSJaAM!AI:AI,"*POAM*")</f>
        <v>0</v>
      </c>
      <c r="X239" s="43">
        <f>COUNTIFS(OBECaZSJaAM!AH:AH,"A",OBECaZSJaAM!Y:Y,D239,OBECaZSJaAM!AI:AI,"*OVMAM*")</f>
        <v>0</v>
      </c>
      <c r="Y239" s="43">
        <f>COUNTIFS(OBECaZSJaAM!AH:AH,"A",OBECaZSJaAM!Y:Y,D239,OBECaZSJaAM!AI:AI,"*SOCAM*")</f>
        <v>0</v>
      </c>
      <c r="Z239" s="46">
        <f t="shared" si="33"/>
        <v>14.29</v>
      </c>
      <c r="AA239" s="46">
        <f t="shared" si="39"/>
        <v>14.29</v>
      </c>
      <c r="AB239" s="43">
        <f>VLOOKUP(D239,OBECaZSJaAM!K:T,10,0)</f>
        <v>0</v>
      </c>
      <c r="AC239" s="43" t="str">
        <f t="shared" si="40"/>
        <v>0</v>
      </c>
      <c r="AD239" s="43">
        <f>VLOOKUP(D239,OBECaZSJaAM!K:V,12,0)</f>
        <v>0</v>
      </c>
      <c r="AE239" s="43">
        <f>VLOOKUP(D239,OBECaZSJaAM!K:W,13,0)</f>
        <v>0</v>
      </c>
      <c r="AF239" s="43">
        <f>(COUNTIFS(OBECaZSJaAM!AG:AG,"A",OBECaZSJaAM!Y:Y,D239,OBECaZSJaAM!AI:AI,"*OBAM*"))+(COUNTIFS(OBECaZSJaAM!AH:AH,"A",OBECaZSJaAM!Y:Y,D239,OBECaZSJaAM!AI:AI,"*OBAM*"))</f>
        <v>0</v>
      </c>
      <c r="AG239" s="43">
        <f>COUNTIFS(OBECaZSJaAM!AG:AG,"A",OBECaZSJaAM!Y:Y,D239,OBECaZSJaAM!AI:AI,"*POAM*")+(COUNTIFS(OBECaZSJaAM!AH:AH,"A",OBECaZSJaAM!Y:Y,D239,OBECaZSJaAM!AI:AI,"*POAM*"))+(COUNTIFS(OBECaZSJaAM!AG:AG,"A",OBECaZSJaAM!Y:Y,D239,OBECaZSJaAM!AI:AI,"*OVMAM*")+(COUNTIFS(OBECaZSJaAM!AH:AH,"A",OBECaZSJaAM!Y:Y,D239,OBECaZSJaAM!AI:AI,"*OVMAM*"))+COUNTIFS(OBECaZSJaAM!AG:AG,"A",OBECaZSJaAM!Y:Y,D239,OBECaZSJaAM!AI:AI,"*SOCAM*")+(COUNTIFS(OBECaZSJaAM!AH:AH,"A",OBECaZSJaAM!Y:Y,D239,OBECaZSJaAM!AI:AI,"*SOCAM*")))</f>
        <v>0</v>
      </c>
      <c r="AH239" s="43">
        <f>(VLOOKUP(D239,OBECaZSJaAM!K:O,5,0))</f>
        <v>0</v>
      </c>
      <c r="AI239" s="43" t="str">
        <f>IFERROR(VLOOKUP(B239,OBECaZSJaAM!A:F,6,0),"")</f>
        <v/>
      </c>
      <c r="AJ239" s="43" t="str">
        <f t="shared" si="34"/>
        <v>katB</v>
      </c>
      <c r="AK239" s="43" t="str">
        <f t="shared" si="41"/>
        <v>N</v>
      </c>
      <c r="AL239" s="43" t="str">
        <f t="shared" si="42"/>
        <v>N</v>
      </c>
      <c r="AM239" s="43">
        <f>(COUNTIFS(OBECaZSJaAM!AG:AG,"A",OBECaZSJaAM!Y:Y,D239))+(COUNTIFS(OBECaZSJaAM!AH:AH,"A",OBECaZSJaAM!Y:Y,D239))-((COUNTIFS(OBECaZSJaAM!AG:AG,"A",OBECaZSJaAM!AI:AI,"OBAM",OBECaZSJaAM!Y:Y,zdroj!D239)+(COUNTIFS(OBECaZSJaAM!AG:AG,"A",OBECaZSJaAM!AI:AI,"OSTAM",OBECaZSJaAM!Y:Y,zdroj!D239)))+(COUNTIFS(OBECaZSJaAM!AH:AH,"A",OBECaZSJaAM!AI:AI,"OBAM",OBECaZSJaAM!Y:Y,zdroj!D239)+(COUNTIFS(OBECaZSJaAM!AH:AH,"A",OBECaZSJaAM!AI:AI,"OSTAM",OBECaZSJaAM!Y:Y,zdroj!D239))))</f>
        <v>0</v>
      </c>
      <c r="AN239" s="43" t="str">
        <f t="shared" si="35"/>
        <v>NEPOKRYTA VĚTŠINA SEAM</v>
      </c>
      <c r="AO239" s="43" t="str">
        <f t="shared" si="43"/>
        <v>katB</v>
      </c>
    </row>
    <row r="240" spans="1:41" x14ac:dyDescent="0.25">
      <c r="A240" s="43">
        <v>10</v>
      </c>
      <c r="B240" s="43" t="s">
        <v>779</v>
      </c>
      <c r="C240" s="43">
        <v>193186</v>
      </c>
      <c r="D240" s="43" t="s">
        <v>785</v>
      </c>
      <c r="E240" s="43" t="s">
        <v>462</v>
      </c>
      <c r="F240" s="43" t="s">
        <v>224</v>
      </c>
      <c r="G240">
        <v>33</v>
      </c>
      <c r="H240">
        <v>10</v>
      </c>
      <c r="I240">
        <v>1</v>
      </c>
      <c r="J240">
        <v>31</v>
      </c>
      <c r="K240">
        <v>2</v>
      </c>
      <c r="L240" s="43">
        <f>(COUNTIFS(OBECaZSJaAM!AG:AG,"A",OBECaZSJaAM!AJ:AJ,"ZPŮSOBILÉ",OBECaZSJaAM!Y:Y,zdroj!D240))+(COUNTIFS(OBECaZSJaAM!AH:AH,"A",OBECaZSJaAM!AJ:AJ,"ZPŮSOBILÉ",OBECaZSJaAM!Y:Y,zdroj!D240))</f>
        <v>0</v>
      </c>
      <c r="M240" s="43">
        <f>COUNTIFS(OBECaZSJaAM!AG:AG,"A",OBECaZSJaAM!AJ:AJ,"ZPŮSOBILÉ",OBECaZSJaAM!Y:Y,zdroj!D240)</f>
        <v>0</v>
      </c>
      <c r="N240" s="43">
        <f>COUNTIFS(OBECaZSJaAM!AH:AH,"A",OBECaZSJaAM!AJ:AJ,"ZPŮSOBILÉ",OBECaZSJaAM!Y:Y,zdroj!D240)</f>
        <v>0</v>
      </c>
      <c r="O240" s="43">
        <f t="shared" si="36"/>
        <v>0</v>
      </c>
      <c r="P240" s="43">
        <f t="shared" si="37"/>
        <v>0</v>
      </c>
      <c r="Q240" s="43">
        <f t="shared" si="38"/>
        <v>0</v>
      </c>
      <c r="R240" s="43">
        <f>COUNTIFS(OBECaZSJaAM!AG:AG,"A",OBECaZSJaAM!Y:Y,D240,OBECaZSJaAM!AI:AI,"*OBAM*")</f>
        <v>0</v>
      </c>
      <c r="S240" s="43">
        <f>COUNTIFS(OBECaZSJaAM!AG:AG,"A",OBECaZSJaAM!Y:Y,D240,OBECaZSJaAM!AI:AI,"*POAM*")</f>
        <v>0</v>
      </c>
      <c r="T240" s="43">
        <f>COUNTIFS(OBECaZSJaAM!AG:AG,"A",OBECaZSJaAM!Y:Y,D240,OBECaZSJaAM!AI:AI,"*OVMAM*")</f>
        <v>0</v>
      </c>
      <c r="U240" s="43">
        <f>COUNTIFS(OBECaZSJaAM!AG:AG,"A",OBECaZSJaAM!Y:Y,D240,OBECaZSJaAM!AI:AI,"*SOCAM*")</f>
        <v>0</v>
      </c>
      <c r="V240" s="43">
        <f>COUNTIFS(OBECaZSJaAM!AH:AH,"A",OBECaZSJaAM!Y:Y,D240,OBECaZSJaAM!AI:AI,"*OBAM*")</f>
        <v>0</v>
      </c>
      <c r="W240" s="43">
        <f>COUNTIFS(OBECaZSJaAM!AH:AH,"A",OBECaZSJaAM!Y:Y,D240,OBECaZSJaAM!AI:AI,"*POAM*")</f>
        <v>0</v>
      </c>
      <c r="X240" s="43">
        <f>COUNTIFS(OBECaZSJaAM!AH:AH,"A",OBECaZSJaAM!Y:Y,D240,OBECaZSJaAM!AI:AI,"*OVMAM*")</f>
        <v>0</v>
      </c>
      <c r="Y240" s="43">
        <f>COUNTIFS(OBECaZSJaAM!AH:AH,"A",OBECaZSJaAM!Y:Y,D240,OBECaZSJaAM!AI:AI,"*SOCAM*")</f>
        <v>0</v>
      </c>
      <c r="Z240" s="46">
        <f t="shared" si="33"/>
        <v>30.3</v>
      </c>
      <c r="AA240" s="46">
        <f t="shared" si="39"/>
        <v>3.03</v>
      </c>
      <c r="AB240" s="43">
        <f>VLOOKUP(D240,OBECaZSJaAM!K:T,10,0)</f>
        <v>0</v>
      </c>
      <c r="AC240" s="43" t="str">
        <f t="shared" si="40"/>
        <v>0</v>
      </c>
      <c r="AD240" s="43">
        <f>VLOOKUP(D240,OBECaZSJaAM!K:V,12,0)</f>
        <v>0</v>
      </c>
      <c r="AE240" s="43">
        <f>VLOOKUP(D240,OBECaZSJaAM!K:W,13,0)</f>
        <v>0</v>
      </c>
      <c r="AF240" s="43">
        <f>(COUNTIFS(OBECaZSJaAM!AG:AG,"A",OBECaZSJaAM!Y:Y,D240,OBECaZSJaAM!AI:AI,"*OBAM*"))+(COUNTIFS(OBECaZSJaAM!AH:AH,"A",OBECaZSJaAM!Y:Y,D240,OBECaZSJaAM!AI:AI,"*OBAM*"))</f>
        <v>0</v>
      </c>
      <c r="AG240" s="43">
        <f>COUNTIFS(OBECaZSJaAM!AG:AG,"A",OBECaZSJaAM!Y:Y,D240,OBECaZSJaAM!AI:AI,"*POAM*")+(COUNTIFS(OBECaZSJaAM!AH:AH,"A",OBECaZSJaAM!Y:Y,D240,OBECaZSJaAM!AI:AI,"*POAM*"))+(COUNTIFS(OBECaZSJaAM!AG:AG,"A",OBECaZSJaAM!Y:Y,D240,OBECaZSJaAM!AI:AI,"*OVMAM*")+(COUNTIFS(OBECaZSJaAM!AH:AH,"A",OBECaZSJaAM!Y:Y,D240,OBECaZSJaAM!AI:AI,"*OVMAM*"))+COUNTIFS(OBECaZSJaAM!AG:AG,"A",OBECaZSJaAM!Y:Y,D240,OBECaZSJaAM!AI:AI,"*SOCAM*")+(COUNTIFS(OBECaZSJaAM!AH:AH,"A",OBECaZSJaAM!Y:Y,D240,OBECaZSJaAM!AI:AI,"*SOCAM*")))</f>
        <v>0</v>
      </c>
      <c r="AH240" s="43">
        <f>(VLOOKUP(D240,OBECaZSJaAM!K:O,5,0))</f>
        <v>0</v>
      </c>
      <c r="AI240" s="43" t="str">
        <f>IFERROR(VLOOKUP(B240,OBECaZSJaAM!A:F,6,0),"")</f>
        <v/>
      </c>
      <c r="AJ240" s="43" t="str">
        <f t="shared" si="34"/>
        <v>katA</v>
      </c>
      <c r="AK240" s="43" t="str">
        <f t="shared" si="41"/>
        <v>N</v>
      </c>
      <c r="AL240" s="43" t="str">
        <f t="shared" si="42"/>
        <v>N</v>
      </c>
      <c r="AM240" s="43">
        <f>(COUNTIFS(OBECaZSJaAM!AG:AG,"A",OBECaZSJaAM!Y:Y,D240))+(COUNTIFS(OBECaZSJaAM!AH:AH,"A",OBECaZSJaAM!Y:Y,D240))-((COUNTIFS(OBECaZSJaAM!AG:AG,"A",OBECaZSJaAM!AI:AI,"OBAM",OBECaZSJaAM!Y:Y,zdroj!D240)+(COUNTIFS(OBECaZSJaAM!AG:AG,"A",OBECaZSJaAM!AI:AI,"OSTAM",OBECaZSJaAM!Y:Y,zdroj!D240)))+(COUNTIFS(OBECaZSJaAM!AH:AH,"A",OBECaZSJaAM!AI:AI,"OBAM",OBECaZSJaAM!Y:Y,zdroj!D240)+(COUNTIFS(OBECaZSJaAM!AH:AH,"A",OBECaZSJaAM!AI:AI,"OSTAM",OBECaZSJaAM!Y:Y,zdroj!D240))))</f>
        <v>0</v>
      </c>
      <c r="AN240" s="43" t="str">
        <f t="shared" si="35"/>
        <v>NEPOKRYTA VĚTŠINA SEAM</v>
      </c>
      <c r="AO240" s="43" t="str">
        <f t="shared" si="43"/>
        <v>katA</v>
      </c>
    </row>
    <row r="241" spans="1:41" x14ac:dyDescent="0.25">
      <c r="A241" s="43">
        <v>10</v>
      </c>
      <c r="B241" s="43" t="s">
        <v>786</v>
      </c>
      <c r="C241" s="43">
        <v>197793</v>
      </c>
      <c r="D241" s="43" t="s">
        <v>787</v>
      </c>
      <c r="E241" s="43" t="s">
        <v>462</v>
      </c>
      <c r="F241" s="43" t="s">
        <v>224</v>
      </c>
      <c r="G241">
        <v>27</v>
      </c>
      <c r="H241">
        <v>1</v>
      </c>
      <c r="I241">
        <v>0</v>
      </c>
      <c r="J241">
        <v>24</v>
      </c>
      <c r="K241">
        <v>3</v>
      </c>
      <c r="L241" s="43">
        <f>(COUNTIFS(OBECaZSJaAM!AG:AG,"A",OBECaZSJaAM!AJ:AJ,"ZPŮSOBILÉ",OBECaZSJaAM!Y:Y,zdroj!D241))+(COUNTIFS(OBECaZSJaAM!AH:AH,"A",OBECaZSJaAM!AJ:AJ,"ZPŮSOBILÉ",OBECaZSJaAM!Y:Y,zdroj!D241))</f>
        <v>0</v>
      </c>
      <c r="M241" s="43">
        <f>COUNTIFS(OBECaZSJaAM!AG:AG,"A",OBECaZSJaAM!AJ:AJ,"ZPŮSOBILÉ",OBECaZSJaAM!Y:Y,zdroj!D241)</f>
        <v>0</v>
      </c>
      <c r="N241" s="43">
        <f>COUNTIFS(OBECaZSJaAM!AH:AH,"A",OBECaZSJaAM!AJ:AJ,"ZPŮSOBILÉ",OBECaZSJaAM!Y:Y,zdroj!D241)</f>
        <v>0</v>
      </c>
      <c r="O241" s="43">
        <f t="shared" si="36"/>
        <v>0</v>
      </c>
      <c r="P241" s="43">
        <f t="shared" si="37"/>
        <v>0</v>
      </c>
      <c r="Q241" s="43">
        <f t="shared" si="38"/>
        <v>0</v>
      </c>
      <c r="R241" s="43">
        <f>COUNTIFS(OBECaZSJaAM!AG:AG,"A",OBECaZSJaAM!Y:Y,D241,OBECaZSJaAM!AI:AI,"*OBAM*")</f>
        <v>0</v>
      </c>
      <c r="S241" s="43">
        <f>COUNTIFS(OBECaZSJaAM!AG:AG,"A",OBECaZSJaAM!Y:Y,D241,OBECaZSJaAM!AI:AI,"*POAM*")</f>
        <v>0</v>
      </c>
      <c r="T241" s="43">
        <f>COUNTIFS(OBECaZSJaAM!AG:AG,"A",OBECaZSJaAM!Y:Y,D241,OBECaZSJaAM!AI:AI,"*OVMAM*")</f>
        <v>0</v>
      </c>
      <c r="U241" s="43">
        <f>COUNTIFS(OBECaZSJaAM!AG:AG,"A",OBECaZSJaAM!Y:Y,D241,OBECaZSJaAM!AI:AI,"*SOCAM*")</f>
        <v>0</v>
      </c>
      <c r="V241" s="43">
        <f>COUNTIFS(OBECaZSJaAM!AH:AH,"A",OBECaZSJaAM!Y:Y,D241,OBECaZSJaAM!AI:AI,"*OBAM*")</f>
        <v>0</v>
      </c>
      <c r="W241" s="43">
        <f>COUNTIFS(OBECaZSJaAM!AH:AH,"A",OBECaZSJaAM!Y:Y,D241,OBECaZSJaAM!AI:AI,"*POAM*")</f>
        <v>0</v>
      </c>
      <c r="X241" s="43">
        <f>COUNTIFS(OBECaZSJaAM!AH:AH,"A",OBECaZSJaAM!Y:Y,D241,OBECaZSJaAM!AI:AI,"*OVMAM*")</f>
        <v>0</v>
      </c>
      <c r="Y241" s="43">
        <f>COUNTIFS(OBECaZSJaAM!AH:AH,"A",OBECaZSJaAM!Y:Y,D241,OBECaZSJaAM!AI:AI,"*SOCAM*")</f>
        <v>0</v>
      </c>
      <c r="Z241" s="46">
        <f t="shared" si="33"/>
        <v>3.7</v>
      </c>
      <c r="AA241" s="46">
        <f t="shared" si="39"/>
        <v>0</v>
      </c>
      <c r="AB241" s="43">
        <f>VLOOKUP(D241,OBECaZSJaAM!K:T,10,0)</f>
        <v>0</v>
      </c>
      <c r="AC241" s="43" t="str">
        <f t="shared" si="40"/>
        <v>0</v>
      </c>
      <c r="AD241" s="43">
        <f>VLOOKUP(D241,OBECaZSJaAM!K:V,12,0)</f>
        <v>0</v>
      </c>
      <c r="AE241" s="43">
        <f>VLOOKUP(D241,OBECaZSJaAM!K:W,13,0)</f>
        <v>0</v>
      </c>
      <c r="AF241" s="43">
        <f>(COUNTIFS(OBECaZSJaAM!AG:AG,"A",OBECaZSJaAM!Y:Y,D241,OBECaZSJaAM!AI:AI,"*OBAM*"))+(COUNTIFS(OBECaZSJaAM!AH:AH,"A",OBECaZSJaAM!Y:Y,D241,OBECaZSJaAM!AI:AI,"*OBAM*"))</f>
        <v>0</v>
      </c>
      <c r="AG241" s="43">
        <f>COUNTIFS(OBECaZSJaAM!AG:AG,"A",OBECaZSJaAM!Y:Y,D241,OBECaZSJaAM!AI:AI,"*POAM*")+(COUNTIFS(OBECaZSJaAM!AH:AH,"A",OBECaZSJaAM!Y:Y,D241,OBECaZSJaAM!AI:AI,"*POAM*"))+(COUNTIFS(OBECaZSJaAM!AG:AG,"A",OBECaZSJaAM!Y:Y,D241,OBECaZSJaAM!AI:AI,"*OVMAM*")+(COUNTIFS(OBECaZSJaAM!AH:AH,"A",OBECaZSJaAM!Y:Y,D241,OBECaZSJaAM!AI:AI,"*OVMAM*"))+COUNTIFS(OBECaZSJaAM!AG:AG,"A",OBECaZSJaAM!Y:Y,D241,OBECaZSJaAM!AI:AI,"*SOCAM*")+(COUNTIFS(OBECaZSJaAM!AH:AH,"A",OBECaZSJaAM!Y:Y,D241,OBECaZSJaAM!AI:AI,"*SOCAM*")))</f>
        <v>0</v>
      </c>
      <c r="AH241" s="43">
        <f>(VLOOKUP(D241,OBECaZSJaAM!K:O,5,0))</f>
        <v>0</v>
      </c>
      <c r="AI241" s="43" t="str">
        <f>IFERROR(VLOOKUP(B241,OBECaZSJaAM!A:F,6,0),"")</f>
        <v/>
      </c>
      <c r="AJ241" s="43" t="str">
        <f t="shared" si="34"/>
        <v>katA</v>
      </c>
      <c r="AK241" s="43" t="str">
        <f t="shared" si="41"/>
        <v>N</v>
      </c>
      <c r="AL241" s="43" t="str">
        <f t="shared" si="42"/>
        <v>N</v>
      </c>
      <c r="AM241" s="43">
        <f>(COUNTIFS(OBECaZSJaAM!AG:AG,"A",OBECaZSJaAM!Y:Y,D241))+(COUNTIFS(OBECaZSJaAM!AH:AH,"A",OBECaZSJaAM!Y:Y,D241))-((COUNTIFS(OBECaZSJaAM!AG:AG,"A",OBECaZSJaAM!AI:AI,"OBAM",OBECaZSJaAM!Y:Y,zdroj!D241)+(COUNTIFS(OBECaZSJaAM!AG:AG,"A",OBECaZSJaAM!AI:AI,"OSTAM",OBECaZSJaAM!Y:Y,zdroj!D241)))+(COUNTIFS(OBECaZSJaAM!AH:AH,"A",OBECaZSJaAM!AI:AI,"OBAM",OBECaZSJaAM!Y:Y,zdroj!D241)+(COUNTIFS(OBECaZSJaAM!AH:AH,"A",OBECaZSJaAM!AI:AI,"OSTAM",OBECaZSJaAM!Y:Y,zdroj!D241))))</f>
        <v>0</v>
      </c>
      <c r="AN241" s="43" t="str">
        <f t="shared" si="35"/>
        <v>NEPOKRYTA VĚTŠINA SEAM</v>
      </c>
      <c r="AO241" s="43" t="str">
        <f t="shared" si="43"/>
        <v>katA</v>
      </c>
    </row>
    <row r="242" spans="1:41" x14ac:dyDescent="0.25">
      <c r="A242" s="43">
        <v>10</v>
      </c>
      <c r="B242" s="43" t="s">
        <v>786</v>
      </c>
      <c r="C242" s="43">
        <v>148458</v>
      </c>
      <c r="D242" s="43" t="s">
        <v>788</v>
      </c>
      <c r="E242" s="43" t="s">
        <v>462</v>
      </c>
      <c r="F242" s="43" t="s">
        <v>225</v>
      </c>
      <c r="G242">
        <v>70</v>
      </c>
      <c r="H242">
        <v>0</v>
      </c>
      <c r="I242">
        <v>0</v>
      </c>
      <c r="J242">
        <v>63</v>
      </c>
      <c r="K242">
        <v>7</v>
      </c>
      <c r="L242" s="43">
        <f>(COUNTIFS(OBECaZSJaAM!AG:AG,"A",OBECaZSJaAM!AJ:AJ,"ZPŮSOBILÉ",OBECaZSJaAM!Y:Y,zdroj!D242))+(COUNTIFS(OBECaZSJaAM!AH:AH,"A",OBECaZSJaAM!AJ:AJ,"ZPŮSOBILÉ",OBECaZSJaAM!Y:Y,zdroj!D242))</f>
        <v>0</v>
      </c>
      <c r="M242" s="43">
        <f>COUNTIFS(OBECaZSJaAM!AG:AG,"A",OBECaZSJaAM!AJ:AJ,"ZPŮSOBILÉ",OBECaZSJaAM!Y:Y,zdroj!D242)</f>
        <v>0</v>
      </c>
      <c r="N242" s="43">
        <f>COUNTIFS(OBECaZSJaAM!AH:AH,"A",OBECaZSJaAM!AJ:AJ,"ZPŮSOBILÉ",OBECaZSJaAM!Y:Y,zdroj!D242)</f>
        <v>0</v>
      </c>
      <c r="O242" s="43">
        <f t="shared" si="36"/>
        <v>0</v>
      </c>
      <c r="P242" s="43">
        <f t="shared" si="37"/>
        <v>0</v>
      </c>
      <c r="Q242" s="43">
        <f t="shared" si="38"/>
        <v>0</v>
      </c>
      <c r="R242" s="43">
        <f>COUNTIFS(OBECaZSJaAM!AG:AG,"A",OBECaZSJaAM!Y:Y,D242,OBECaZSJaAM!AI:AI,"*OBAM*")</f>
        <v>0</v>
      </c>
      <c r="S242" s="43">
        <f>COUNTIFS(OBECaZSJaAM!AG:AG,"A",OBECaZSJaAM!Y:Y,D242,OBECaZSJaAM!AI:AI,"*POAM*")</f>
        <v>0</v>
      </c>
      <c r="T242" s="43">
        <f>COUNTIFS(OBECaZSJaAM!AG:AG,"A",OBECaZSJaAM!Y:Y,D242,OBECaZSJaAM!AI:AI,"*OVMAM*")</f>
        <v>0</v>
      </c>
      <c r="U242" s="43">
        <f>COUNTIFS(OBECaZSJaAM!AG:AG,"A",OBECaZSJaAM!Y:Y,D242,OBECaZSJaAM!AI:AI,"*SOCAM*")</f>
        <v>0</v>
      </c>
      <c r="V242" s="43">
        <f>COUNTIFS(OBECaZSJaAM!AH:AH,"A",OBECaZSJaAM!Y:Y,D242,OBECaZSJaAM!AI:AI,"*OBAM*")</f>
        <v>0</v>
      </c>
      <c r="W242" s="43">
        <f>COUNTIFS(OBECaZSJaAM!AH:AH,"A",OBECaZSJaAM!Y:Y,D242,OBECaZSJaAM!AI:AI,"*POAM*")</f>
        <v>0</v>
      </c>
      <c r="X242" s="43">
        <f>COUNTIFS(OBECaZSJaAM!AH:AH,"A",OBECaZSJaAM!Y:Y,D242,OBECaZSJaAM!AI:AI,"*OVMAM*")</f>
        <v>0</v>
      </c>
      <c r="Y242" s="43">
        <f>COUNTIFS(OBECaZSJaAM!AH:AH,"A",OBECaZSJaAM!Y:Y,D242,OBECaZSJaAM!AI:AI,"*SOCAM*")</f>
        <v>0</v>
      </c>
      <c r="Z242" s="46">
        <f t="shared" si="33"/>
        <v>0</v>
      </c>
      <c r="AA242" s="46">
        <f t="shared" si="39"/>
        <v>0</v>
      </c>
      <c r="AB242" s="43">
        <f>VLOOKUP(D242,OBECaZSJaAM!K:T,10,0)</f>
        <v>0</v>
      </c>
      <c r="AC242" s="43" t="str">
        <f t="shared" si="40"/>
        <v>0</v>
      </c>
      <c r="AD242" s="43">
        <f>VLOOKUP(D242,OBECaZSJaAM!K:V,12,0)</f>
        <v>0</v>
      </c>
      <c r="AE242" s="43">
        <f>VLOOKUP(D242,OBECaZSJaAM!K:W,13,0)</f>
        <v>0</v>
      </c>
      <c r="AF242" s="43">
        <f>(COUNTIFS(OBECaZSJaAM!AG:AG,"A",OBECaZSJaAM!Y:Y,D242,OBECaZSJaAM!AI:AI,"*OBAM*"))+(COUNTIFS(OBECaZSJaAM!AH:AH,"A",OBECaZSJaAM!Y:Y,D242,OBECaZSJaAM!AI:AI,"*OBAM*"))</f>
        <v>0</v>
      </c>
      <c r="AG242" s="43">
        <f>COUNTIFS(OBECaZSJaAM!AG:AG,"A",OBECaZSJaAM!Y:Y,D242,OBECaZSJaAM!AI:AI,"*POAM*")+(COUNTIFS(OBECaZSJaAM!AH:AH,"A",OBECaZSJaAM!Y:Y,D242,OBECaZSJaAM!AI:AI,"*POAM*"))+(COUNTIFS(OBECaZSJaAM!AG:AG,"A",OBECaZSJaAM!Y:Y,D242,OBECaZSJaAM!AI:AI,"*OVMAM*")+(COUNTIFS(OBECaZSJaAM!AH:AH,"A",OBECaZSJaAM!Y:Y,D242,OBECaZSJaAM!AI:AI,"*OVMAM*"))+COUNTIFS(OBECaZSJaAM!AG:AG,"A",OBECaZSJaAM!Y:Y,D242,OBECaZSJaAM!AI:AI,"*SOCAM*")+(COUNTIFS(OBECaZSJaAM!AH:AH,"A",OBECaZSJaAM!Y:Y,D242,OBECaZSJaAM!AI:AI,"*SOCAM*")))</f>
        <v>0</v>
      </c>
      <c r="AH242" s="43">
        <f>(VLOOKUP(D242,OBECaZSJaAM!K:O,5,0))</f>
        <v>0</v>
      </c>
      <c r="AI242" s="43" t="str">
        <f>IFERROR(VLOOKUP(B242,OBECaZSJaAM!A:F,6,0),"")</f>
        <v/>
      </c>
      <c r="AJ242" s="43" t="str">
        <f t="shared" si="34"/>
        <v>katA</v>
      </c>
      <c r="AK242" s="43" t="str">
        <f t="shared" si="41"/>
        <v>N</v>
      </c>
      <c r="AL242" s="43" t="str">
        <f t="shared" si="42"/>
        <v>N</v>
      </c>
      <c r="AM242" s="43">
        <f>(COUNTIFS(OBECaZSJaAM!AG:AG,"A",OBECaZSJaAM!Y:Y,D242))+(COUNTIFS(OBECaZSJaAM!AH:AH,"A",OBECaZSJaAM!Y:Y,D242))-((COUNTIFS(OBECaZSJaAM!AG:AG,"A",OBECaZSJaAM!AI:AI,"OBAM",OBECaZSJaAM!Y:Y,zdroj!D242)+(COUNTIFS(OBECaZSJaAM!AG:AG,"A",OBECaZSJaAM!AI:AI,"OSTAM",OBECaZSJaAM!Y:Y,zdroj!D242)))+(COUNTIFS(OBECaZSJaAM!AH:AH,"A",OBECaZSJaAM!AI:AI,"OBAM",OBECaZSJaAM!Y:Y,zdroj!D242)+(COUNTIFS(OBECaZSJaAM!AH:AH,"A",OBECaZSJaAM!AI:AI,"OSTAM",OBECaZSJaAM!Y:Y,zdroj!D242))))</f>
        <v>0</v>
      </c>
      <c r="AN242" s="43" t="str">
        <f t="shared" si="35"/>
        <v>NEPOKRYTA VĚTŠINA SEAM</v>
      </c>
      <c r="AO242" s="43" t="str">
        <f t="shared" si="43"/>
        <v>katA</v>
      </c>
    </row>
    <row r="243" spans="1:41" x14ac:dyDescent="0.25">
      <c r="A243" s="43">
        <v>10</v>
      </c>
      <c r="B243" s="43" t="s">
        <v>786</v>
      </c>
      <c r="C243" s="43">
        <v>148466</v>
      </c>
      <c r="D243" s="43" t="s">
        <v>789</v>
      </c>
      <c r="E243" s="43" t="s">
        <v>462</v>
      </c>
      <c r="F243" s="43" t="s">
        <v>225</v>
      </c>
      <c r="G243">
        <v>8</v>
      </c>
      <c r="H243">
        <v>0</v>
      </c>
      <c r="I243">
        <v>0</v>
      </c>
      <c r="J243">
        <v>8</v>
      </c>
      <c r="K243">
        <v>0</v>
      </c>
      <c r="L243" s="43">
        <f>(COUNTIFS(OBECaZSJaAM!AG:AG,"A",OBECaZSJaAM!AJ:AJ,"ZPŮSOBILÉ",OBECaZSJaAM!Y:Y,zdroj!D243))+(COUNTIFS(OBECaZSJaAM!AH:AH,"A",OBECaZSJaAM!AJ:AJ,"ZPŮSOBILÉ",OBECaZSJaAM!Y:Y,zdroj!D243))</f>
        <v>0</v>
      </c>
      <c r="M243" s="43">
        <f>COUNTIFS(OBECaZSJaAM!AG:AG,"A",OBECaZSJaAM!AJ:AJ,"ZPŮSOBILÉ",OBECaZSJaAM!Y:Y,zdroj!D243)</f>
        <v>0</v>
      </c>
      <c r="N243" s="43">
        <f>COUNTIFS(OBECaZSJaAM!AH:AH,"A",OBECaZSJaAM!AJ:AJ,"ZPŮSOBILÉ",OBECaZSJaAM!Y:Y,zdroj!D243)</f>
        <v>0</v>
      </c>
      <c r="O243" s="43">
        <f t="shared" si="36"/>
        <v>0</v>
      </c>
      <c r="P243" s="43">
        <f t="shared" si="37"/>
        <v>0</v>
      </c>
      <c r="Q243" s="43">
        <f t="shared" si="38"/>
        <v>0</v>
      </c>
      <c r="R243" s="43">
        <f>COUNTIFS(OBECaZSJaAM!AG:AG,"A",OBECaZSJaAM!Y:Y,D243,OBECaZSJaAM!AI:AI,"*OBAM*")</f>
        <v>0</v>
      </c>
      <c r="S243" s="43">
        <f>COUNTIFS(OBECaZSJaAM!AG:AG,"A",OBECaZSJaAM!Y:Y,D243,OBECaZSJaAM!AI:AI,"*POAM*")</f>
        <v>0</v>
      </c>
      <c r="T243" s="43">
        <f>COUNTIFS(OBECaZSJaAM!AG:AG,"A",OBECaZSJaAM!Y:Y,D243,OBECaZSJaAM!AI:AI,"*OVMAM*")</f>
        <v>0</v>
      </c>
      <c r="U243" s="43">
        <f>COUNTIFS(OBECaZSJaAM!AG:AG,"A",OBECaZSJaAM!Y:Y,D243,OBECaZSJaAM!AI:AI,"*SOCAM*")</f>
        <v>0</v>
      </c>
      <c r="V243" s="43">
        <f>COUNTIFS(OBECaZSJaAM!AH:AH,"A",OBECaZSJaAM!Y:Y,D243,OBECaZSJaAM!AI:AI,"*OBAM*")</f>
        <v>0</v>
      </c>
      <c r="W243" s="43">
        <f>COUNTIFS(OBECaZSJaAM!AH:AH,"A",OBECaZSJaAM!Y:Y,D243,OBECaZSJaAM!AI:AI,"*POAM*")</f>
        <v>0</v>
      </c>
      <c r="X243" s="43">
        <f>COUNTIFS(OBECaZSJaAM!AH:AH,"A",OBECaZSJaAM!Y:Y,D243,OBECaZSJaAM!AI:AI,"*OVMAM*")</f>
        <v>0</v>
      </c>
      <c r="Y243" s="43">
        <f>COUNTIFS(OBECaZSJaAM!AH:AH,"A",OBECaZSJaAM!Y:Y,D243,OBECaZSJaAM!AI:AI,"*SOCAM*")</f>
        <v>0</v>
      </c>
      <c r="Z243" s="46">
        <f t="shared" si="33"/>
        <v>0</v>
      </c>
      <c r="AA243" s="46">
        <f t="shared" si="39"/>
        <v>0</v>
      </c>
      <c r="AB243" s="43">
        <f>VLOOKUP(D243,OBECaZSJaAM!K:T,10,0)</f>
        <v>0</v>
      </c>
      <c r="AC243" s="43" t="str">
        <f t="shared" si="40"/>
        <v>0</v>
      </c>
      <c r="AD243" s="43">
        <f>VLOOKUP(D243,OBECaZSJaAM!K:V,12,0)</f>
        <v>0</v>
      </c>
      <c r="AE243" s="43">
        <f>VLOOKUP(D243,OBECaZSJaAM!K:W,13,0)</f>
        <v>0</v>
      </c>
      <c r="AF243" s="43">
        <f>(COUNTIFS(OBECaZSJaAM!AG:AG,"A",OBECaZSJaAM!Y:Y,D243,OBECaZSJaAM!AI:AI,"*OBAM*"))+(COUNTIFS(OBECaZSJaAM!AH:AH,"A",OBECaZSJaAM!Y:Y,D243,OBECaZSJaAM!AI:AI,"*OBAM*"))</f>
        <v>0</v>
      </c>
      <c r="AG243" s="43">
        <f>COUNTIFS(OBECaZSJaAM!AG:AG,"A",OBECaZSJaAM!Y:Y,D243,OBECaZSJaAM!AI:AI,"*POAM*")+(COUNTIFS(OBECaZSJaAM!AH:AH,"A",OBECaZSJaAM!Y:Y,D243,OBECaZSJaAM!AI:AI,"*POAM*"))+(COUNTIFS(OBECaZSJaAM!AG:AG,"A",OBECaZSJaAM!Y:Y,D243,OBECaZSJaAM!AI:AI,"*OVMAM*")+(COUNTIFS(OBECaZSJaAM!AH:AH,"A",OBECaZSJaAM!Y:Y,D243,OBECaZSJaAM!AI:AI,"*OVMAM*"))+COUNTIFS(OBECaZSJaAM!AG:AG,"A",OBECaZSJaAM!Y:Y,D243,OBECaZSJaAM!AI:AI,"*SOCAM*")+(COUNTIFS(OBECaZSJaAM!AH:AH,"A",OBECaZSJaAM!Y:Y,D243,OBECaZSJaAM!AI:AI,"*SOCAM*")))</f>
        <v>0</v>
      </c>
      <c r="AH243" s="43">
        <f>(VLOOKUP(D243,OBECaZSJaAM!K:O,5,0))</f>
        <v>0</v>
      </c>
      <c r="AI243" s="43" t="str">
        <f>IFERROR(VLOOKUP(B243,OBECaZSJaAM!A:F,6,0),"")</f>
        <v/>
      </c>
      <c r="AJ243" s="43" t="str">
        <f t="shared" si="34"/>
        <v>katA</v>
      </c>
      <c r="AK243" s="43" t="str">
        <f t="shared" si="41"/>
        <v>N</v>
      </c>
      <c r="AL243" s="43" t="str">
        <f t="shared" si="42"/>
        <v>N</v>
      </c>
      <c r="AM243" s="43">
        <f>(COUNTIFS(OBECaZSJaAM!AG:AG,"A",OBECaZSJaAM!Y:Y,D243))+(COUNTIFS(OBECaZSJaAM!AH:AH,"A",OBECaZSJaAM!Y:Y,D243))-((COUNTIFS(OBECaZSJaAM!AG:AG,"A",OBECaZSJaAM!AI:AI,"OBAM",OBECaZSJaAM!Y:Y,zdroj!D243)+(COUNTIFS(OBECaZSJaAM!AG:AG,"A",OBECaZSJaAM!AI:AI,"OSTAM",OBECaZSJaAM!Y:Y,zdroj!D243)))+(COUNTIFS(OBECaZSJaAM!AH:AH,"A",OBECaZSJaAM!AI:AI,"OBAM",OBECaZSJaAM!Y:Y,zdroj!D243)+(COUNTIFS(OBECaZSJaAM!AH:AH,"A",OBECaZSJaAM!AI:AI,"OSTAM",OBECaZSJaAM!Y:Y,zdroj!D243))))</f>
        <v>0</v>
      </c>
      <c r="AN243" s="43" t="str">
        <f t="shared" si="35"/>
        <v>NEPOKRYTA VĚTŠINA SEAM</v>
      </c>
      <c r="AO243" s="43" t="str">
        <f t="shared" si="43"/>
        <v>katA</v>
      </c>
    </row>
    <row r="244" spans="1:41" x14ac:dyDescent="0.25">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6"/>
      <c r="AA244" s="46"/>
      <c r="AB244" s="43"/>
      <c r="AC244" s="43"/>
      <c r="AD244" s="43"/>
      <c r="AE244" s="43"/>
      <c r="AF244" s="43"/>
      <c r="AG244" s="43"/>
      <c r="AH244" s="43"/>
      <c r="AI244" s="43"/>
      <c r="AJ244" s="43"/>
      <c r="AK244" s="43"/>
      <c r="AL244" s="43"/>
      <c r="AM244" s="43"/>
      <c r="AN244" s="43"/>
      <c r="AO244" s="43"/>
    </row>
    <row r="245" spans="1:41" x14ac:dyDescent="0.25">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6"/>
      <c r="AA245" s="46"/>
      <c r="AB245" s="43"/>
      <c r="AC245" s="43"/>
      <c r="AD245" s="43"/>
      <c r="AE245" s="43"/>
      <c r="AF245" s="43"/>
      <c r="AG245" s="43"/>
      <c r="AH245" s="43"/>
      <c r="AI245" s="43"/>
      <c r="AJ245" s="43"/>
      <c r="AK245" s="43"/>
      <c r="AL245" s="43"/>
      <c r="AM245" s="43"/>
      <c r="AN245" s="43"/>
      <c r="AO245" s="43"/>
    </row>
    <row r="246" spans="1:41" x14ac:dyDescent="0.25">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6"/>
      <c r="AA246" s="46"/>
      <c r="AB246" s="43"/>
      <c r="AC246" s="43"/>
      <c r="AD246" s="43"/>
      <c r="AE246" s="43"/>
      <c r="AF246" s="43"/>
      <c r="AG246" s="43"/>
      <c r="AH246" s="43"/>
      <c r="AI246" s="43"/>
      <c r="AJ246" s="43"/>
      <c r="AK246" s="43"/>
      <c r="AL246" s="43"/>
      <c r="AM246" s="43"/>
      <c r="AN246" s="43"/>
      <c r="AO246" s="43"/>
    </row>
    <row r="247" spans="1:41" x14ac:dyDescent="0.25">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6"/>
      <c r="AA247" s="46"/>
      <c r="AB247" s="43"/>
      <c r="AC247" s="43"/>
      <c r="AD247" s="43"/>
      <c r="AE247" s="43"/>
      <c r="AF247" s="43"/>
      <c r="AG247" s="43"/>
      <c r="AH247" s="43"/>
      <c r="AI247" s="43"/>
      <c r="AJ247" s="43"/>
      <c r="AK247" s="43"/>
      <c r="AL247" s="43"/>
      <c r="AM247" s="43"/>
      <c r="AN247" s="43"/>
      <c r="AO247" s="43"/>
    </row>
    <row r="248" spans="1:41" x14ac:dyDescent="0.25">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6"/>
      <c r="AA248" s="46"/>
      <c r="AB248" s="43"/>
      <c r="AC248" s="43"/>
      <c r="AD248" s="43"/>
      <c r="AE248" s="43"/>
      <c r="AF248" s="43"/>
      <c r="AG248" s="43"/>
      <c r="AH248" s="43"/>
      <c r="AI248" s="43"/>
      <c r="AJ248" s="43"/>
      <c r="AK248" s="43"/>
      <c r="AL248" s="43"/>
      <c r="AM248" s="43"/>
      <c r="AN248" s="43"/>
      <c r="AO248" s="43"/>
    </row>
    <row r="249" spans="1:41" x14ac:dyDescent="0.25">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6"/>
      <c r="AA249" s="46"/>
      <c r="AB249" s="43"/>
      <c r="AC249" s="43"/>
      <c r="AD249" s="43"/>
      <c r="AE249" s="43"/>
      <c r="AF249" s="43"/>
      <c r="AG249" s="43"/>
      <c r="AH249" s="43"/>
      <c r="AI249" s="43"/>
      <c r="AJ249" s="43"/>
      <c r="AK249" s="43"/>
      <c r="AL249" s="43"/>
      <c r="AM249" s="43"/>
      <c r="AN249" s="43"/>
      <c r="AO249" s="43"/>
    </row>
    <row r="250" spans="1:41" x14ac:dyDescent="0.25">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6"/>
      <c r="AA250" s="46"/>
      <c r="AB250" s="43"/>
      <c r="AC250" s="43"/>
      <c r="AD250" s="43"/>
      <c r="AE250" s="43"/>
      <c r="AF250" s="43"/>
      <c r="AG250" s="43"/>
      <c r="AH250" s="43"/>
      <c r="AI250" s="43"/>
      <c r="AJ250" s="43"/>
      <c r="AK250" s="43"/>
      <c r="AL250" s="43"/>
      <c r="AM250" s="43"/>
      <c r="AN250" s="43"/>
      <c r="AO250" s="43"/>
    </row>
    <row r="251" spans="1:41" x14ac:dyDescent="0.25">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6"/>
      <c r="AA251" s="46"/>
      <c r="AB251" s="43"/>
      <c r="AC251" s="43"/>
      <c r="AD251" s="43"/>
      <c r="AE251" s="43"/>
      <c r="AF251" s="43"/>
      <c r="AG251" s="43"/>
      <c r="AH251" s="43"/>
      <c r="AI251" s="43"/>
      <c r="AJ251" s="43"/>
      <c r="AK251" s="43"/>
      <c r="AL251" s="43"/>
      <c r="AM251" s="43"/>
      <c r="AN251" s="43"/>
      <c r="AO251" s="43"/>
    </row>
    <row r="252" spans="1:41" x14ac:dyDescent="0.25">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6"/>
      <c r="AA252" s="46"/>
      <c r="AB252" s="43"/>
      <c r="AC252" s="43"/>
      <c r="AD252" s="43"/>
      <c r="AE252" s="43"/>
      <c r="AF252" s="43"/>
      <c r="AG252" s="43"/>
      <c r="AH252" s="43"/>
      <c r="AI252" s="43"/>
      <c r="AJ252" s="43"/>
      <c r="AK252" s="43"/>
      <c r="AL252" s="43"/>
      <c r="AM252" s="43"/>
      <c r="AN252" s="43"/>
      <c r="AO252" s="43"/>
    </row>
    <row r="253" spans="1:41" x14ac:dyDescent="0.25">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6"/>
      <c r="AA253" s="46"/>
      <c r="AB253" s="43"/>
      <c r="AC253" s="43"/>
      <c r="AD253" s="43"/>
      <c r="AE253" s="43"/>
      <c r="AF253" s="43"/>
      <c r="AG253" s="43"/>
      <c r="AH253" s="43"/>
      <c r="AI253" s="43"/>
      <c r="AJ253" s="43"/>
      <c r="AK253" s="43"/>
      <c r="AL253" s="43"/>
      <c r="AM253" s="43"/>
      <c r="AN253" s="43"/>
      <c r="AO253" s="43"/>
    </row>
    <row r="254" spans="1:41" x14ac:dyDescent="0.25">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6"/>
      <c r="AA254" s="46"/>
      <c r="AB254" s="43"/>
      <c r="AC254" s="43"/>
      <c r="AD254" s="43"/>
      <c r="AE254" s="43"/>
      <c r="AF254" s="43"/>
      <c r="AG254" s="43"/>
      <c r="AH254" s="43"/>
      <c r="AI254" s="43"/>
      <c r="AJ254" s="43"/>
      <c r="AK254" s="43"/>
      <c r="AL254" s="43"/>
      <c r="AM254" s="43"/>
      <c r="AN254" s="43"/>
      <c r="AO254" s="43"/>
    </row>
    <row r="255" spans="1:41" x14ac:dyDescent="0.25">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6"/>
      <c r="AA255" s="46"/>
      <c r="AB255" s="43"/>
      <c r="AC255" s="43"/>
      <c r="AD255" s="43"/>
      <c r="AE255" s="43"/>
      <c r="AF255" s="43"/>
      <c r="AG255" s="43"/>
      <c r="AH255" s="43"/>
      <c r="AI255" s="43"/>
      <c r="AJ255" s="43"/>
      <c r="AK255" s="43"/>
      <c r="AL255" s="43"/>
      <c r="AM255" s="43"/>
      <c r="AN255" s="43"/>
      <c r="AO255" s="43"/>
    </row>
    <row r="256" spans="1:41" x14ac:dyDescent="0.25">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6"/>
      <c r="AA256" s="46"/>
      <c r="AB256" s="43"/>
      <c r="AC256" s="43"/>
      <c r="AD256" s="43"/>
      <c r="AE256" s="43"/>
      <c r="AF256" s="43"/>
      <c r="AG256" s="43"/>
      <c r="AH256" s="43"/>
      <c r="AI256" s="43"/>
      <c r="AJ256" s="43"/>
      <c r="AK256" s="43"/>
      <c r="AL256" s="43"/>
      <c r="AM256" s="43"/>
      <c r="AN256" s="43"/>
      <c r="AO256" s="43"/>
    </row>
    <row r="257" spans="1:41" x14ac:dyDescent="0.25">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6"/>
      <c r="AA257" s="46"/>
      <c r="AB257" s="43"/>
      <c r="AC257" s="43"/>
      <c r="AD257" s="43"/>
      <c r="AE257" s="43"/>
      <c r="AF257" s="43"/>
      <c r="AG257" s="43"/>
      <c r="AH257" s="43"/>
      <c r="AI257" s="43"/>
      <c r="AJ257" s="43"/>
      <c r="AK257" s="43"/>
      <c r="AL257" s="43"/>
      <c r="AM257" s="43"/>
      <c r="AN257" s="43"/>
      <c r="AO257" s="43"/>
    </row>
    <row r="258" spans="1:41" x14ac:dyDescent="0.25">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6"/>
      <c r="AA258" s="46"/>
      <c r="AB258" s="43"/>
      <c r="AC258" s="43"/>
      <c r="AD258" s="43"/>
      <c r="AE258" s="43"/>
      <c r="AF258" s="43"/>
      <c r="AG258" s="43"/>
      <c r="AH258" s="43"/>
      <c r="AI258" s="43"/>
      <c r="AJ258" s="43"/>
      <c r="AK258" s="43"/>
      <c r="AL258" s="43"/>
      <c r="AM258" s="43"/>
      <c r="AN258" s="43"/>
      <c r="AO258" s="43"/>
    </row>
    <row r="259" spans="1:41" x14ac:dyDescent="0.25">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6"/>
      <c r="AA259" s="46"/>
      <c r="AB259" s="43"/>
      <c r="AC259" s="43"/>
      <c r="AD259" s="43"/>
      <c r="AE259" s="43"/>
      <c r="AF259" s="43"/>
      <c r="AG259" s="43"/>
      <c r="AH259" s="43"/>
      <c r="AI259" s="43"/>
      <c r="AJ259" s="43"/>
      <c r="AK259" s="43"/>
      <c r="AL259" s="43"/>
      <c r="AM259" s="43"/>
      <c r="AN259" s="43"/>
      <c r="AO259" s="43"/>
    </row>
    <row r="260" spans="1:41" x14ac:dyDescent="0.25">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6"/>
      <c r="AA260" s="46"/>
      <c r="AB260" s="43"/>
      <c r="AC260" s="43"/>
      <c r="AD260" s="43"/>
      <c r="AE260" s="43"/>
      <c r="AF260" s="43"/>
      <c r="AG260" s="43"/>
      <c r="AH260" s="43"/>
      <c r="AI260" s="43"/>
      <c r="AJ260" s="43"/>
      <c r="AK260" s="43"/>
      <c r="AL260" s="43"/>
      <c r="AM260" s="43"/>
      <c r="AN260" s="43"/>
      <c r="AO260" s="43"/>
    </row>
    <row r="261" spans="1:41" x14ac:dyDescent="0.25">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6"/>
      <c r="AA261" s="46"/>
      <c r="AB261" s="43"/>
      <c r="AC261" s="43"/>
      <c r="AD261" s="43"/>
      <c r="AE261" s="43"/>
      <c r="AF261" s="43"/>
      <c r="AG261" s="43"/>
      <c r="AH261" s="43"/>
      <c r="AI261" s="43"/>
      <c r="AJ261" s="43"/>
      <c r="AK261" s="43"/>
      <c r="AL261" s="43"/>
      <c r="AM261" s="43"/>
      <c r="AN261" s="43"/>
      <c r="AO261" s="43"/>
    </row>
    <row r="262" spans="1:41" x14ac:dyDescent="0.25">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6"/>
      <c r="AA262" s="46"/>
      <c r="AB262" s="43"/>
      <c r="AC262" s="43"/>
      <c r="AD262" s="43"/>
      <c r="AE262" s="43"/>
      <c r="AF262" s="43"/>
      <c r="AG262" s="43"/>
      <c r="AH262" s="43"/>
      <c r="AI262" s="43"/>
      <c r="AJ262" s="43"/>
      <c r="AK262" s="43"/>
      <c r="AL262" s="43"/>
      <c r="AM262" s="43"/>
      <c r="AN262" s="43"/>
      <c r="AO262" s="43"/>
    </row>
    <row r="263" spans="1:41" x14ac:dyDescent="0.25">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6"/>
      <c r="AA263" s="46"/>
      <c r="AB263" s="43"/>
      <c r="AC263" s="43"/>
      <c r="AD263" s="43"/>
      <c r="AE263" s="43"/>
      <c r="AF263" s="43"/>
      <c r="AG263" s="43"/>
      <c r="AH263" s="43"/>
      <c r="AI263" s="43"/>
      <c r="AJ263" s="43"/>
      <c r="AK263" s="43"/>
      <c r="AL263" s="43"/>
      <c r="AM263" s="43"/>
      <c r="AN263" s="43"/>
      <c r="AO263" s="43"/>
    </row>
    <row r="264" spans="1:41" x14ac:dyDescent="0.25">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6"/>
      <c r="AA264" s="46"/>
      <c r="AB264" s="43"/>
      <c r="AC264" s="43"/>
      <c r="AD264" s="43"/>
      <c r="AE264" s="43"/>
      <c r="AF264" s="43"/>
      <c r="AG264" s="43"/>
      <c r="AH264" s="43"/>
      <c r="AI264" s="43"/>
      <c r="AJ264" s="43"/>
      <c r="AK264" s="43"/>
      <c r="AL264" s="43"/>
      <c r="AM264" s="43"/>
      <c r="AN264" s="43"/>
      <c r="AO264" s="43"/>
    </row>
    <row r="265" spans="1:41" x14ac:dyDescent="0.25">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6"/>
      <c r="AA265" s="46"/>
      <c r="AB265" s="43"/>
      <c r="AC265" s="43"/>
      <c r="AD265" s="43"/>
      <c r="AE265" s="43"/>
      <c r="AF265" s="43"/>
      <c r="AG265" s="43"/>
      <c r="AH265" s="43"/>
      <c r="AI265" s="43"/>
      <c r="AJ265" s="43"/>
      <c r="AK265" s="43"/>
      <c r="AL265" s="43"/>
      <c r="AM265" s="43"/>
      <c r="AN265" s="43"/>
      <c r="AO265" s="43"/>
    </row>
    <row r="266" spans="1:41" x14ac:dyDescent="0.25">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6"/>
      <c r="AA266" s="46"/>
      <c r="AB266" s="43"/>
      <c r="AC266" s="43"/>
      <c r="AD266" s="43"/>
      <c r="AE266" s="43"/>
      <c r="AF266" s="43"/>
      <c r="AG266" s="43"/>
      <c r="AH266" s="43"/>
      <c r="AI266" s="43"/>
      <c r="AJ266" s="43"/>
      <c r="AK266" s="43"/>
      <c r="AL266" s="43"/>
      <c r="AM266" s="43"/>
      <c r="AN266" s="43"/>
      <c r="AO266" s="43"/>
    </row>
    <row r="267" spans="1:41" x14ac:dyDescent="0.25">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6"/>
      <c r="AA267" s="46"/>
      <c r="AB267" s="43"/>
      <c r="AC267" s="43"/>
      <c r="AD267" s="43"/>
      <c r="AE267" s="43"/>
      <c r="AF267" s="43"/>
      <c r="AG267" s="43"/>
      <c r="AH267" s="43"/>
      <c r="AI267" s="43"/>
      <c r="AJ267" s="43"/>
      <c r="AK267" s="43"/>
      <c r="AL267" s="43"/>
      <c r="AM267" s="43"/>
      <c r="AN267" s="43"/>
      <c r="AO267" s="43"/>
    </row>
    <row r="268" spans="1:41" x14ac:dyDescent="0.25">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6"/>
      <c r="AA268" s="46"/>
      <c r="AB268" s="43"/>
      <c r="AC268" s="43"/>
      <c r="AD268" s="43"/>
      <c r="AE268" s="43"/>
      <c r="AF268" s="43"/>
      <c r="AG268" s="43"/>
      <c r="AH268" s="43"/>
      <c r="AI268" s="43"/>
      <c r="AJ268" s="43"/>
      <c r="AK268" s="43"/>
      <c r="AL268" s="43"/>
      <c r="AM268" s="43"/>
      <c r="AN268" s="43"/>
      <c r="AO268" s="43"/>
    </row>
    <row r="269" spans="1:41" x14ac:dyDescent="0.25">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6"/>
      <c r="AA269" s="46"/>
      <c r="AB269" s="43"/>
      <c r="AC269" s="43"/>
      <c r="AD269" s="43"/>
      <c r="AE269" s="43"/>
      <c r="AF269" s="43"/>
      <c r="AG269" s="43"/>
      <c r="AH269" s="43"/>
      <c r="AI269" s="43"/>
      <c r="AJ269" s="43"/>
      <c r="AK269" s="43"/>
      <c r="AL269" s="43"/>
      <c r="AM269" s="43"/>
      <c r="AN269" s="43"/>
      <c r="AO269" s="43"/>
    </row>
    <row r="270" spans="1:41" x14ac:dyDescent="0.25">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6"/>
      <c r="AA270" s="46"/>
      <c r="AB270" s="43"/>
      <c r="AC270" s="43"/>
      <c r="AD270" s="43"/>
      <c r="AE270" s="43"/>
      <c r="AF270" s="43"/>
      <c r="AG270" s="43"/>
      <c r="AH270" s="43"/>
      <c r="AI270" s="43"/>
      <c r="AJ270" s="43"/>
      <c r="AK270" s="43"/>
      <c r="AL270" s="43"/>
      <c r="AM270" s="43"/>
      <c r="AN270" s="43"/>
      <c r="AO270" s="43"/>
    </row>
    <row r="271" spans="1:41" x14ac:dyDescent="0.25">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6"/>
      <c r="AA271" s="46"/>
      <c r="AB271" s="43"/>
      <c r="AC271" s="43"/>
      <c r="AD271" s="43"/>
      <c r="AE271" s="43"/>
      <c r="AF271" s="43"/>
      <c r="AG271" s="43"/>
      <c r="AH271" s="43"/>
      <c r="AI271" s="43"/>
      <c r="AJ271" s="43"/>
      <c r="AK271" s="43"/>
      <c r="AL271" s="43"/>
      <c r="AM271" s="43"/>
      <c r="AN271" s="43"/>
      <c r="AO271" s="43"/>
    </row>
    <row r="272" spans="1:41" x14ac:dyDescent="0.25">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6"/>
      <c r="AA272" s="46"/>
      <c r="AB272" s="43"/>
      <c r="AC272" s="43"/>
      <c r="AD272" s="43"/>
      <c r="AE272" s="43"/>
      <c r="AF272" s="43"/>
      <c r="AG272" s="43"/>
      <c r="AH272" s="43"/>
      <c r="AI272" s="43"/>
      <c r="AJ272" s="43"/>
      <c r="AK272" s="43"/>
      <c r="AL272" s="43"/>
      <c r="AM272" s="43"/>
      <c r="AN272" s="43"/>
      <c r="AO272" s="43"/>
    </row>
    <row r="273" spans="1:41" x14ac:dyDescent="0.25">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6"/>
      <c r="AA273" s="46"/>
      <c r="AB273" s="43"/>
      <c r="AC273" s="43"/>
      <c r="AD273" s="43"/>
      <c r="AE273" s="43"/>
      <c r="AF273" s="43"/>
      <c r="AG273" s="43"/>
      <c r="AH273" s="43"/>
      <c r="AI273" s="43"/>
      <c r="AJ273" s="43"/>
      <c r="AK273" s="43"/>
      <c r="AL273" s="43"/>
      <c r="AM273" s="43"/>
      <c r="AN273" s="43"/>
      <c r="AO273" s="43"/>
    </row>
    <row r="274" spans="1:41" x14ac:dyDescent="0.25">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6"/>
      <c r="AA274" s="46"/>
      <c r="AB274" s="43"/>
      <c r="AC274" s="43"/>
      <c r="AD274" s="43"/>
      <c r="AE274" s="43"/>
      <c r="AF274" s="43"/>
      <c r="AG274" s="43"/>
      <c r="AH274" s="43"/>
      <c r="AI274" s="43"/>
      <c r="AJ274" s="43"/>
      <c r="AK274" s="43"/>
      <c r="AL274" s="43"/>
      <c r="AM274" s="43"/>
      <c r="AN274" s="43"/>
      <c r="AO274" s="43"/>
    </row>
    <row r="275" spans="1:41" x14ac:dyDescent="0.25">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6"/>
      <c r="AA275" s="46"/>
      <c r="AB275" s="43"/>
      <c r="AC275" s="43"/>
      <c r="AD275" s="43"/>
      <c r="AE275" s="43"/>
      <c r="AF275" s="43"/>
      <c r="AG275" s="43"/>
      <c r="AH275" s="43"/>
      <c r="AI275" s="43"/>
      <c r="AJ275" s="43"/>
      <c r="AK275" s="43"/>
      <c r="AL275" s="43"/>
      <c r="AM275" s="43"/>
      <c r="AN275" s="43"/>
      <c r="AO275" s="43"/>
    </row>
    <row r="276" spans="1:41" x14ac:dyDescent="0.25">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6"/>
      <c r="AA276" s="46"/>
      <c r="AB276" s="43"/>
      <c r="AC276" s="43"/>
      <c r="AD276" s="43"/>
      <c r="AE276" s="43"/>
      <c r="AF276" s="43"/>
      <c r="AG276" s="43"/>
      <c r="AH276" s="43"/>
      <c r="AI276" s="43"/>
      <c r="AJ276" s="43"/>
      <c r="AK276" s="43"/>
      <c r="AL276" s="43"/>
      <c r="AM276" s="43"/>
      <c r="AN276" s="43"/>
      <c r="AO276" s="43"/>
    </row>
    <row r="277" spans="1:41" x14ac:dyDescent="0.25">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6"/>
      <c r="AA277" s="46"/>
      <c r="AB277" s="43"/>
      <c r="AC277" s="43"/>
      <c r="AD277" s="43"/>
      <c r="AE277" s="43"/>
      <c r="AF277" s="43"/>
      <c r="AG277" s="43"/>
      <c r="AH277" s="43"/>
      <c r="AI277" s="43"/>
      <c r="AJ277" s="43"/>
      <c r="AK277" s="43"/>
      <c r="AL277" s="43"/>
      <c r="AM277" s="43"/>
      <c r="AN277" s="43"/>
      <c r="AO277" s="43"/>
    </row>
    <row r="278" spans="1:41" x14ac:dyDescent="0.25">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6"/>
      <c r="AA278" s="46"/>
      <c r="AB278" s="43"/>
      <c r="AC278" s="43"/>
      <c r="AD278" s="43"/>
      <c r="AE278" s="43"/>
      <c r="AF278" s="43"/>
      <c r="AG278" s="43"/>
      <c r="AH278" s="43"/>
      <c r="AI278" s="43"/>
      <c r="AJ278" s="43"/>
      <c r="AK278" s="43"/>
      <c r="AL278" s="43"/>
      <c r="AM278" s="43"/>
      <c r="AN278" s="43"/>
      <c r="AO278" s="43"/>
    </row>
    <row r="279" spans="1:41" x14ac:dyDescent="0.25">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6"/>
      <c r="AA279" s="46"/>
      <c r="AB279" s="43"/>
      <c r="AC279" s="43"/>
      <c r="AD279" s="43"/>
      <c r="AE279" s="43"/>
      <c r="AF279" s="43"/>
      <c r="AG279" s="43"/>
      <c r="AH279" s="43"/>
      <c r="AI279" s="43"/>
      <c r="AJ279" s="43"/>
      <c r="AK279" s="43"/>
      <c r="AL279" s="43"/>
      <c r="AM279" s="43"/>
      <c r="AN279" s="43"/>
      <c r="AO279" s="43"/>
    </row>
    <row r="280" spans="1:41" x14ac:dyDescent="0.25">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6"/>
      <c r="AA280" s="46"/>
      <c r="AB280" s="43"/>
      <c r="AC280" s="43"/>
      <c r="AD280" s="43"/>
      <c r="AE280" s="43"/>
      <c r="AF280" s="43"/>
      <c r="AG280" s="43"/>
      <c r="AH280" s="43"/>
      <c r="AI280" s="43"/>
      <c r="AJ280" s="43"/>
      <c r="AK280" s="43"/>
      <c r="AL280" s="43"/>
      <c r="AM280" s="43"/>
      <c r="AN280" s="43"/>
      <c r="AO280" s="43"/>
    </row>
    <row r="281" spans="1:41" x14ac:dyDescent="0.25">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6"/>
      <c r="AA281" s="46"/>
      <c r="AB281" s="43"/>
      <c r="AC281" s="43"/>
      <c r="AD281" s="43"/>
      <c r="AE281" s="43"/>
      <c r="AF281" s="43"/>
      <c r="AG281" s="43"/>
      <c r="AH281" s="43"/>
      <c r="AI281" s="43"/>
      <c r="AJ281" s="43"/>
      <c r="AK281" s="43"/>
      <c r="AL281" s="43"/>
      <c r="AM281" s="43"/>
      <c r="AN281" s="43"/>
      <c r="AO281" s="43"/>
    </row>
    <row r="282" spans="1:41" x14ac:dyDescent="0.25">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6"/>
      <c r="AA282" s="46"/>
      <c r="AB282" s="43"/>
      <c r="AC282" s="43"/>
      <c r="AD282" s="43"/>
      <c r="AE282" s="43"/>
      <c r="AF282" s="43"/>
      <c r="AG282" s="43"/>
      <c r="AH282" s="43"/>
      <c r="AI282" s="43"/>
      <c r="AJ282" s="43"/>
      <c r="AK282" s="43"/>
      <c r="AL282" s="43"/>
      <c r="AM282" s="43"/>
      <c r="AN282" s="43"/>
      <c r="AO282" s="43"/>
    </row>
    <row r="283" spans="1:41" x14ac:dyDescent="0.25">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6"/>
      <c r="AA283" s="46"/>
      <c r="AB283" s="43"/>
      <c r="AC283" s="43"/>
      <c r="AD283" s="43"/>
      <c r="AE283" s="43"/>
      <c r="AF283" s="43"/>
      <c r="AG283" s="43"/>
      <c r="AH283" s="43"/>
      <c r="AI283" s="43"/>
      <c r="AJ283" s="43"/>
      <c r="AK283" s="43"/>
      <c r="AL283" s="43"/>
      <c r="AM283" s="43"/>
      <c r="AN283" s="43"/>
      <c r="AO283" s="43"/>
    </row>
    <row r="284" spans="1:41" x14ac:dyDescent="0.25">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6"/>
      <c r="AA284" s="46"/>
      <c r="AB284" s="43"/>
      <c r="AC284" s="43"/>
      <c r="AD284" s="43"/>
      <c r="AE284" s="43"/>
      <c r="AF284" s="43"/>
      <c r="AG284" s="43"/>
      <c r="AH284" s="43"/>
      <c r="AI284" s="43"/>
      <c r="AJ284" s="43"/>
      <c r="AK284" s="43"/>
      <c r="AL284" s="43"/>
      <c r="AM284" s="43"/>
      <c r="AN284" s="43"/>
      <c r="AO284" s="43"/>
    </row>
    <row r="285" spans="1:41" x14ac:dyDescent="0.25">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6"/>
      <c r="AA285" s="46"/>
      <c r="AB285" s="43"/>
      <c r="AC285" s="43"/>
      <c r="AD285" s="43"/>
      <c r="AE285" s="43"/>
      <c r="AF285" s="43"/>
      <c r="AG285" s="43"/>
      <c r="AH285" s="43"/>
      <c r="AI285" s="43"/>
      <c r="AJ285" s="43"/>
      <c r="AK285" s="43"/>
      <c r="AL285" s="43"/>
      <c r="AM285" s="43"/>
      <c r="AN285" s="43"/>
      <c r="AO285" s="43"/>
    </row>
    <row r="286" spans="1:41" x14ac:dyDescent="0.25">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6"/>
      <c r="AA286" s="46"/>
      <c r="AB286" s="43"/>
      <c r="AC286" s="43"/>
      <c r="AD286" s="43"/>
      <c r="AE286" s="43"/>
      <c r="AF286" s="43"/>
      <c r="AG286" s="43"/>
      <c r="AH286" s="43"/>
      <c r="AI286" s="43"/>
      <c r="AJ286" s="43"/>
      <c r="AK286" s="43"/>
      <c r="AL286" s="43"/>
      <c r="AM286" s="43"/>
      <c r="AN286" s="43"/>
      <c r="AO286" s="43"/>
    </row>
    <row r="287" spans="1:41" x14ac:dyDescent="0.25">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6"/>
      <c r="AA287" s="46"/>
      <c r="AB287" s="43"/>
      <c r="AC287" s="43"/>
      <c r="AD287" s="43"/>
      <c r="AE287" s="43"/>
      <c r="AF287" s="43"/>
      <c r="AG287" s="43"/>
      <c r="AH287" s="43"/>
      <c r="AI287" s="43"/>
      <c r="AJ287" s="43"/>
      <c r="AK287" s="43"/>
      <c r="AL287" s="43"/>
      <c r="AM287" s="43"/>
      <c r="AN287" s="43"/>
      <c r="AO287" s="43"/>
    </row>
    <row r="288" spans="1:41" x14ac:dyDescent="0.25">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6"/>
      <c r="AA288" s="46"/>
      <c r="AB288" s="43"/>
      <c r="AC288" s="43"/>
      <c r="AD288" s="43"/>
      <c r="AE288" s="43"/>
      <c r="AF288" s="43"/>
      <c r="AG288" s="43"/>
      <c r="AH288" s="43"/>
      <c r="AI288" s="43"/>
      <c r="AJ288" s="43"/>
      <c r="AK288" s="43"/>
      <c r="AL288" s="43"/>
      <c r="AM288" s="43"/>
      <c r="AN288" s="43"/>
      <c r="AO288" s="43"/>
    </row>
    <row r="289" spans="1:41" x14ac:dyDescent="0.25">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6"/>
      <c r="AA289" s="46"/>
      <c r="AB289" s="43"/>
      <c r="AC289" s="43"/>
      <c r="AD289" s="43"/>
      <c r="AE289" s="43"/>
      <c r="AF289" s="43"/>
      <c r="AG289" s="43"/>
      <c r="AH289" s="43"/>
      <c r="AI289" s="43"/>
      <c r="AJ289" s="43"/>
      <c r="AK289" s="43"/>
      <c r="AL289" s="43"/>
      <c r="AM289" s="43"/>
      <c r="AN289" s="43"/>
      <c r="AO289" s="43"/>
    </row>
    <row r="290" spans="1:41" x14ac:dyDescent="0.25">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6"/>
      <c r="AA290" s="46"/>
      <c r="AB290" s="43"/>
      <c r="AC290" s="43"/>
      <c r="AD290" s="43"/>
      <c r="AE290" s="43"/>
      <c r="AF290" s="43"/>
      <c r="AG290" s="43"/>
      <c r="AH290" s="43"/>
      <c r="AI290" s="43"/>
      <c r="AJ290" s="43"/>
      <c r="AK290" s="43"/>
      <c r="AL290" s="43"/>
      <c r="AM290" s="43"/>
      <c r="AN290" s="43"/>
      <c r="AO290" s="43"/>
    </row>
    <row r="291" spans="1:41" x14ac:dyDescent="0.25">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6"/>
      <c r="AA291" s="46"/>
      <c r="AB291" s="43"/>
      <c r="AC291" s="43"/>
      <c r="AD291" s="43"/>
      <c r="AE291" s="43"/>
      <c r="AF291" s="43"/>
      <c r="AG291" s="43"/>
      <c r="AH291" s="43"/>
      <c r="AI291" s="43"/>
      <c r="AJ291" s="43"/>
      <c r="AK291" s="43"/>
      <c r="AL291" s="43"/>
      <c r="AM291" s="43"/>
      <c r="AN291" s="43"/>
      <c r="AO291" s="43"/>
    </row>
    <row r="292" spans="1:41" x14ac:dyDescent="0.25">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6"/>
      <c r="AA292" s="46"/>
      <c r="AB292" s="43"/>
      <c r="AC292" s="43"/>
      <c r="AD292" s="43"/>
      <c r="AE292" s="43"/>
      <c r="AF292" s="43"/>
      <c r="AG292" s="43"/>
      <c r="AH292" s="43"/>
      <c r="AI292" s="43"/>
      <c r="AJ292" s="43"/>
      <c r="AK292" s="43"/>
      <c r="AL292" s="43"/>
      <c r="AM292" s="43"/>
      <c r="AN292" s="43"/>
      <c r="AO292" s="43"/>
    </row>
    <row r="293" spans="1:41" x14ac:dyDescent="0.25">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6"/>
      <c r="AA293" s="46"/>
      <c r="AB293" s="43"/>
      <c r="AC293" s="43"/>
      <c r="AD293" s="43"/>
      <c r="AE293" s="43"/>
      <c r="AF293" s="43"/>
      <c r="AG293" s="43"/>
      <c r="AH293" s="43"/>
      <c r="AI293" s="43"/>
      <c r="AJ293" s="43"/>
      <c r="AK293" s="43"/>
      <c r="AL293" s="43"/>
      <c r="AM293" s="43"/>
      <c r="AN293" s="43"/>
      <c r="AO293" s="43"/>
    </row>
    <row r="294" spans="1:41" x14ac:dyDescent="0.25">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6"/>
      <c r="AA294" s="46"/>
      <c r="AB294" s="43"/>
      <c r="AC294" s="43"/>
      <c r="AD294" s="43"/>
      <c r="AE294" s="43"/>
      <c r="AF294" s="43"/>
      <c r="AG294" s="43"/>
      <c r="AH294" s="43"/>
      <c r="AI294" s="43"/>
      <c r="AJ294" s="43"/>
      <c r="AK294" s="43"/>
      <c r="AL294" s="43"/>
      <c r="AM294" s="43"/>
      <c r="AN294" s="43"/>
      <c r="AO294" s="43"/>
    </row>
    <row r="295" spans="1:41" x14ac:dyDescent="0.25">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6"/>
      <c r="AA295" s="46"/>
      <c r="AB295" s="43"/>
      <c r="AC295" s="43"/>
      <c r="AD295" s="43"/>
      <c r="AE295" s="43"/>
      <c r="AF295" s="43"/>
      <c r="AG295" s="43"/>
      <c r="AH295" s="43"/>
      <c r="AI295" s="43"/>
      <c r="AJ295" s="43"/>
      <c r="AK295" s="43"/>
      <c r="AL295" s="43"/>
      <c r="AM295" s="43"/>
      <c r="AN295" s="43"/>
      <c r="AO295" s="43"/>
    </row>
    <row r="296" spans="1:41" x14ac:dyDescent="0.25">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6"/>
      <c r="AA296" s="46"/>
      <c r="AB296" s="43"/>
      <c r="AC296" s="43"/>
      <c r="AD296" s="43"/>
      <c r="AE296" s="43"/>
      <c r="AF296" s="43"/>
      <c r="AG296" s="43"/>
      <c r="AH296" s="43"/>
      <c r="AI296" s="43"/>
      <c r="AJ296" s="43"/>
      <c r="AK296" s="43"/>
      <c r="AL296" s="43"/>
      <c r="AM296" s="43"/>
      <c r="AN296" s="43"/>
      <c r="AO296" s="43"/>
    </row>
    <row r="297" spans="1:41" x14ac:dyDescent="0.25">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6"/>
      <c r="AA297" s="46"/>
      <c r="AB297" s="43"/>
      <c r="AC297" s="43"/>
      <c r="AD297" s="43"/>
      <c r="AE297" s="43"/>
      <c r="AF297" s="43"/>
      <c r="AG297" s="43"/>
      <c r="AH297" s="43"/>
      <c r="AI297" s="43"/>
      <c r="AJ297" s="43"/>
      <c r="AK297" s="43"/>
      <c r="AL297" s="43"/>
      <c r="AM297" s="43"/>
      <c r="AN297" s="43"/>
      <c r="AO297" s="43"/>
    </row>
    <row r="298" spans="1:41" x14ac:dyDescent="0.25">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6"/>
      <c r="AA298" s="46"/>
      <c r="AB298" s="43"/>
      <c r="AC298" s="43"/>
      <c r="AD298" s="43"/>
      <c r="AE298" s="43"/>
      <c r="AF298" s="43"/>
      <c r="AG298" s="43"/>
      <c r="AH298" s="43"/>
      <c r="AI298" s="43"/>
      <c r="AJ298" s="43"/>
      <c r="AK298" s="43"/>
      <c r="AL298" s="43"/>
      <c r="AM298" s="43"/>
      <c r="AN298" s="43"/>
      <c r="AO298" s="43"/>
    </row>
    <row r="299" spans="1:41" x14ac:dyDescent="0.25">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6"/>
      <c r="AA299" s="46"/>
      <c r="AB299" s="43"/>
      <c r="AC299" s="43"/>
      <c r="AD299" s="43"/>
      <c r="AE299" s="43"/>
      <c r="AF299" s="43"/>
      <c r="AG299" s="43"/>
      <c r="AH299" s="43"/>
      <c r="AI299" s="43"/>
      <c r="AJ299" s="43"/>
      <c r="AK299" s="43"/>
      <c r="AL299" s="43"/>
      <c r="AM299" s="43"/>
      <c r="AN299" s="43"/>
      <c r="AO299" s="43"/>
    </row>
    <row r="300" spans="1:41" x14ac:dyDescent="0.25">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6"/>
      <c r="AA300" s="46"/>
      <c r="AB300" s="43"/>
      <c r="AC300" s="43"/>
      <c r="AD300" s="43"/>
      <c r="AE300" s="43"/>
      <c r="AF300" s="43"/>
      <c r="AG300" s="43"/>
      <c r="AH300" s="43"/>
      <c r="AI300" s="43"/>
      <c r="AJ300" s="43"/>
      <c r="AK300" s="43"/>
      <c r="AL300" s="43"/>
      <c r="AM300" s="43"/>
      <c r="AN300" s="43"/>
      <c r="AO300" s="43"/>
    </row>
    <row r="301" spans="1:41" x14ac:dyDescent="0.25">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6"/>
      <c r="AA301" s="46"/>
      <c r="AB301" s="43"/>
      <c r="AC301" s="43"/>
      <c r="AD301" s="43"/>
      <c r="AE301" s="43"/>
      <c r="AF301" s="43"/>
      <c r="AG301" s="43"/>
      <c r="AH301" s="43"/>
      <c r="AI301" s="43"/>
      <c r="AJ301" s="43"/>
      <c r="AK301" s="43"/>
      <c r="AL301" s="43"/>
      <c r="AM301" s="43"/>
      <c r="AN301" s="43"/>
      <c r="AO301" s="43"/>
    </row>
    <row r="302" spans="1:41" x14ac:dyDescent="0.25">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6"/>
      <c r="AA302" s="46"/>
      <c r="AB302" s="43"/>
      <c r="AC302" s="43"/>
      <c r="AD302" s="43"/>
      <c r="AE302" s="43"/>
      <c r="AF302" s="43"/>
      <c r="AG302" s="43"/>
      <c r="AH302" s="43"/>
      <c r="AI302" s="43"/>
      <c r="AJ302" s="43"/>
      <c r="AK302" s="43"/>
      <c r="AL302" s="43"/>
      <c r="AM302" s="43"/>
      <c r="AN302" s="43"/>
      <c r="AO302" s="43"/>
    </row>
    <row r="303" spans="1:41" x14ac:dyDescent="0.25">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6"/>
      <c r="AA303" s="46"/>
      <c r="AB303" s="43"/>
      <c r="AC303" s="43"/>
      <c r="AD303" s="43"/>
      <c r="AE303" s="43"/>
      <c r="AF303" s="43"/>
      <c r="AG303" s="43"/>
      <c r="AH303" s="43"/>
      <c r="AI303" s="43"/>
      <c r="AJ303" s="43"/>
      <c r="AK303" s="43"/>
      <c r="AL303" s="43"/>
      <c r="AM303" s="43"/>
      <c r="AN303" s="43"/>
      <c r="AO303" s="43"/>
    </row>
    <row r="304" spans="1:41" x14ac:dyDescent="0.25">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6"/>
      <c r="AA304" s="46"/>
      <c r="AB304" s="43"/>
      <c r="AC304" s="43"/>
      <c r="AD304" s="43"/>
      <c r="AE304" s="43"/>
      <c r="AF304" s="43"/>
      <c r="AG304" s="43"/>
      <c r="AH304" s="43"/>
      <c r="AI304" s="43"/>
      <c r="AJ304" s="43"/>
      <c r="AK304" s="43"/>
      <c r="AL304" s="43"/>
      <c r="AM304" s="43"/>
      <c r="AN304" s="43"/>
      <c r="AO304" s="43"/>
    </row>
    <row r="305" spans="1:41" x14ac:dyDescent="0.25">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6"/>
      <c r="AA305" s="46"/>
      <c r="AB305" s="43"/>
      <c r="AC305" s="43"/>
      <c r="AD305" s="43"/>
      <c r="AE305" s="43"/>
      <c r="AF305" s="43"/>
      <c r="AG305" s="43"/>
      <c r="AH305" s="43"/>
      <c r="AI305" s="43"/>
      <c r="AJ305" s="43"/>
      <c r="AK305" s="43"/>
      <c r="AL305" s="43"/>
      <c r="AM305" s="43"/>
      <c r="AN305" s="43"/>
      <c r="AO305" s="43"/>
    </row>
    <row r="306" spans="1:41" x14ac:dyDescent="0.25">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6"/>
      <c r="AA306" s="46"/>
      <c r="AB306" s="43"/>
      <c r="AC306" s="43"/>
      <c r="AD306" s="43"/>
      <c r="AE306" s="43"/>
      <c r="AF306" s="43"/>
      <c r="AG306" s="43"/>
      <c r="AH306" s="43"/>
      <c r="AI306" s="43"/>
      <c r="AJ306" s="43"/>
      <c r="AK306" s="43"/>
      <c r="AL306" s="43"/>
      <c r="AM306" s="43"/>
      <c r="AN306" s="43"/>
      <c r="AO306" s="43"/>
    </row>
    <row r="307" spans="1:41" x14ac:dyDescent="0.25">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6"/>
      <c r="AA307" s="46"/>
      <c r="AB307" s="43"/>
      <c r="AC307" s="43"/>
      <c r="AD307" s="43"/>
      <c r="AE307" s="43"/>
      <c r="AF307" s="43"/>
      <c r="AG307" s="43"/>
      <c r="AH307" s="43"/>
      <c r="AI307" s="43"/>
      <c r="AJ307" s="43"/>
      <c r="AK307" s="43"/>
      <c r="AL307" s="43"/>
      <c r="AM307" s="43"/>
      <c r="AN307" s="43"/>
      <c r="AO307" s="43"/>
    </row>
    <row r="308" spans="1:41" x14ac:dyDescent="0.25">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6"/>
      <c r="AA308" s="46"/>
      <c r="AB308" s="43"/>
      <c r="AC308" s="43"/>
      <c r="AD308" s="43"/>
      <c r="AE308" s="43"/>
      <c r="AF308" s="43"/>
      <c r="AG308" s="43"/>
      <c r="AH308" s="43"/>
      <c r="AI308" s="43"/>
      <c r="AJ308" s="43"/>
      <c r="AK308" s="43"/>
      <c r="AL308" s="43"/>
      <c r="AM308" s="43"/>
      <c r="AN308" s="43"/>
      <c r="AO308" s="43"/>
    </row>
    <row r="309" spans="1:41" x14ac:dyDescent="0.25">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6"/>
      <c r="AA309" s="46"/>
      <c r="AB309" s="43"/>
      <c r="AC309" s="43"/>
      <c r="AD309" s="43"/>
      <c r="AE309" s="43"/>
      <c r="AF309" s="43"/>
      <c r="AG309" s="43"/>
      <c r="AH309" s="43"/>
      <c r="AI309" s="43"/>
      <c r="AJ309" s="43"/>
      <c r="AK309" s="43"/>
      <c r="AL309" s="43"/>
      <c r="AM309" s="43"/>
      <c r="AN309" s="43"/>
      <c r="AO309" s="43"/>
    </row>
    <row r="310" spans="1:41" x14ac:dyDescent="0.25">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6"/>
      <c r="AA310" s="46"/>
      <c r="AB310" s="43"/>
      <c r="AC310" s="43"/>
      <c r="AD310" s="43"/>
      <c r="AE310" s="43"/>
      <c r="AF310" s="43"/>
      <c r="AG310" s="43"/>
      <c r="AH310" s="43"/>
      <c r="AI310" s="43"/>
      <c r="AJ310" s="43"/>
      <c r="AK310" s="43"/>
      <c r="AL310" s="43"/>
      <c r="AM310" s="43"/>
      <c r="AN310" s="43"/>
      <c r="AO310" s="43"/>
    </row>
    <row r="311" spans="1:41" x14ac:dyDescent="0.25">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6"/>
      <c r="AA311" s="46"/>
      <c r="AB311" s="43"/>
      <c r="AC311" s="43"/>
      <c r="AD311" s="43"/>
      <c r="AE311" s="43"/>
      <c r="AF311" s="43"/>
      <c r="AG311" s="43"/>
      <c r="AH311" s="43"/>
      <c r="AI311" s="43"/>
      <c r="AJ311" s="43"/>
      <c r="AK311" s="43"/>
      <c r="AL311" s="43"/>
      <c r="AM311" s="43"/>
      <c r="AN311" s="43"/>
      <c r="AO311" s="43"/>
    </row>
    <row r="312" spans="1:41" x14ac:dyDescent="0.25">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6"/>
      <c r="AA312" s="46"/>
      <c r="AB312" s="43"/>
      <c r="AC312" s="43"/>
      <c r="AD312" s="43"/>
      <c r="AE312" s="43"/>
      <c r="AF312" s="43"/>
      <c r="AG312" s="43"/>
      <c r="AH312" s="43"/>
      <c r="AI312" s="43"/>
      <c r="AJ312" s="43"/>
      <c r="AK312" s="43"/>
      <c r="AL312" s="43"/>
      <c r="AM312" s="43"/>
      <c r="AN312" s="43"/>
      <c r="AO312" s="43"/>
    </row>
    <row r="313" spans="1:41" x14ac:dyDescent="0.25">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6"/>
      <c r="AA313" s="46"/>
      <c r="AB313" s="43"/>
      <c r="AC313" s="43"/>
      <c r="AD313" s="43"/>
      <c r="AE313" s="43"/>
      <c r="AF313" s="43"/>
      <c r="AG313" s="43"/>
      <c r="AH313" s="43"/>
      <c r="AI313" s="43"/>
      <c r="AJ313" s="43"/>
      <c r="AK313" s="43"/>
      <c r="AL313" s="43"/>
      <c r="AM313" s="43"/>
      <c r="AN313" s="43"/>
      <c r="AO313" s="43"/>
    </row>
    <row r="314" spans="1:41" x14ac:dyDescent="0.25">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6"/>
      <c r="AA314" s="46"/>
      <c r="AB314" s="43"/>
      <c r="AC314" s="43"/>
      <c r="AD314" s="43"/>
      <c r="AE314" s="43"/>
      <c r="AF314" s="43"/>
      <c r="AG314" s="43"/>
      <c r="AH314" s="43"/>
      <c r="AI314" s="43"/>
      <c r="AJ314" s="43"/>
      <c r="AK314" s="43"/>
      <c r="AL314" s="43"/>
      <c r="AM314" s="43"/>
      <c r="AN314" s="43"/>
      <c r="AO314" s="43"/>
    </row>
    <row r="315" spans="1:41" x14ac:dyDescent="0.25">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6"/>
      <c r="AA315" s="46"/>
      <c r="AB315" s="43"/>
      <c r="AC315" s="43"/>
      <c r="AD315" s="43"/>
      <c r="AE315" s="43"/>
      <c r="AF315" s="43"/>
      <c r="AG315" s="43"/>
      <c r="AH315" s="43"/>
      <c r="AI315" s="43"/>
      <c r="AJ315" s="43"/>
      <c r="AK315" s="43"/>
      <c r="AL315" s="43"/>
      <c r="AM315" s="43"/>
      <c r="AN315" s="43"/>
      <c r="AO315" s="43"/>
    </row>
    <row r="316" spans="1:41" x14ac:dyDescent="0.25">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6"/>
      <c r="AA316" s="46"/>
      <c r="AB316" s="43"/>
      <c r="AC316" s="43"/>
      <c r="AD316" s="43"/>
      <c r="AE316" s="43"/>
      <c r="AF316" s="43"/>
      <c r="AG316" s="43"/>
      <c r="AH316" s="43"/>
      <c r="AI316" s="43"/>
      <c r="AJ316" s="43"/>
      <c r="AK316" s="43"/>
      <c r="AL316" s="43"/>
      <c r="AM316" s="43"/>
      <c r="AN316" s="43"/>
      <c r="AO316" s="43"/>
    </row>
    <row r="317" spans="1:41" x14ac:dyDescent="0.25">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6"/>
      <c r="AA317" s="46"/>
      <c r="AB317" s="43"/>
      <c r="AC317" s="43"/>
      <c r="AD317" s="43"/>
      <c r="AE317" s="43"/>
      <c r="AF317" s="43"/>
      <c r="AG317" s="43"/>
      <c r="AH317" s="43"/>
      <c r="AI317" s="43"/>
      <c r="AJ317" s="43"/>
      <c r="AK317" s="43"/>
      <c r="AL317" s="43"/>
      <c r="AM317" s="43"/>
      <c r="AN317" s="43"/>
      <c r="AO317" s="43"/>
    </row>
    <row r="318" spans="1:41" x14ac:dyDescent="0.25">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6"/>
      <c r="AA318" s="46"/>
      <c r="AB318" s="43"/>
      <c r="AC318" s="43"/>
      <c r="AD318" s="43"/>
      <c r="AE318" s="43"/>
      <c r="AF318" s="43"/>
      <c r="AG318" s="43"/>
      <c r="AH318" s="43"/>
      <c r="AI318" s="43"/>
      <c r="AJ318" s="43"/>
      <c r="AK318" s="43"/>
      <c r="AL318" s="43"/>
      <c r="AM318" s="43"/>
      <c r="AN318" s="43"/>
      <c r="AO318" s="43"/>
    </row>
    <row r="319" spans="1:41" x14ac:dyDescent="0.25">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6"/>
      <c r="AA319" s="46"/>
      <c r="AB319" s="43"/>
      <c r="AC319" s="43"/>
      <c r="AD319" s="43"/>
      <c r="AE319" s="43"/>
      <c r="AF319" s="43"/>
      <c r="AG319" s="43"/>
      <c r="AH319" s="43"/>
      <c r="AI319" s="43"/>
      <c r="AJ319" s="43"/>
      <c r="AK319" s="43"/>
      <c r="AL319" s="43"/>
      <c r="AM319" s="43"/>
      <c r="AN319" s="43"/>
      <c r="AO319" s="43"/>
    </row>
    <row r="320" spans="1:41" x14ac:dyDescent="0.25">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6"/>
      <c r="AA320" s="46"/>
      <c r="AB320" s="43"/>
      <c r="AC320" s="43"/>
      <c r="AD320" s="43"/>
      <c r="AE320" s="43"/>
      <c r="AF320" s="43"/>
      <c r="AG320" s="43"/>
      <c r="AH320" s="43"/>
      <c r="AI320" s="43"/>
      <c r="AJ320" s="43"/>
      <c r="AK320" s="43"/>
      <c r="AL320" s="43"/>
      <c r="AM320" s="43"/>
      <c r="AN320" s="43"/>
      <c r="AO320" s="43"/>
    </row>
    <row r="321" spans="1:41" x14ac:dyDescent="0.25">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6"/>
      <c r="AA321" s="46"/>
      <c r="AB321" s="43"/>
      <c r="AC321" s="43"/>
      <c r="AD321" s="43"/>
      <c r="AE321" s="43"/>
      <c r="AF321" s="43"/>
      <c r="AG321" s="43"/>
      <c r="AH321" s="43"/>
      <c r="AI321" s="43"/>
      <c r="AJ321" s="43"/>
      <c r="AK321" s="43"/>
      <c r="AL321" s="43"/>
      <c r="AM321" s="43"/>
      <c r="AN321" s="43"/>
      <c r="AO321" s="43"/>
    </row>
    <row r="322" spans="1:41" x14ac:dyDescent="0.25">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6"/>
      <c r="AA322" s="46"/>
      <c r="AB322" s="43"/>
      <c r="AC322" s="43"/>
      <c r="AD322" s="43"/>
      <c r="AE322" s="43"/>
      <c r="AF322" s="43"/>
      <c r="AG322" s="43"/>
      <c r="AH322" s="43"/>
      <c r="AI322" s="43"/>
      <c r="AJ322" s="43"/>
      <c r="AK322" s="43"/>
      <c r="AL322" s="43"/>
      <c r="AM322" s="43"/>
      <c r="AN322" s="43"/>
      <c r="AO322" s="43"/>
    </row>
    <row r="323" spans="1:41" x14ac:dyDescent="0.25">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6"/>
      <c r="AA323" s="46"/>
      <c r="AB323" s="43"/>
      <c r="AC323" s="43"/>
      <c r="AD323" s="43"/>
      <c r="AE323" s="43"/>
      <c r="AF323" s="43"/>
      <c r="AG323" s="43"/>
      <c r="AH323" s="43"/>
      <c r="AI323" s="43"/>
      <c r="AJ323" s="43"/>
      <c r="AK323" s="43"/>
      <c r="AL323" s="43"/>
      <c r="AM323" s="43"/>
      <c r="AN323" s="43"/>
      <c r="AO323" s="43"/>
    </row>
    <row r="324" spans="1:41" x14ac:dyDescent="0.25">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6"/>
      <c r="AA324" s="46"/>
      <c r="AB324" s="43"/>
      <c r="AC324" s="43"/>
      <c r="AD324" s="43"/>
      <c r="AE324" s="43"/>
      <c r="AF324" s="43"/>
      <c r="AG324" s="43"/>
      <c r="AH324" s="43"/>
      <c r="AI324" s="43"/>
      <c r="AJ324" s="43"/>
      <c r="AK324" s="43"/>
      <c r="AL324" s="43"/>
      <c r="AM324" s="43"/>
      <c r="AN324" s="43"/>
      <c r="AO324" s="43"/>
    </row>
    <row r="325" spans="1:41" x14ac:dyDescent="0.25">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6"/>
      <c r="AA325" s="46"/>
      <c r="AB325" s="43"/>
      <c r="AC325" s="43"/>
      <c r="AD325" s="43"/>
      <c r="AE325" s="43"/>
      <c r="AF325" s="43"/>
      <c r="AG325" s="43"/>
      <c r="AH325" s="43"/>
      <c r="AI325" s="43"/>
      <c r="AJ325" s="43"/>
      <c r="AK325" s="43"/>
      <c r="AL325" s="43"/>
      <c r="AM325" s="43"/>
      <c r="AN325" s="43"/>
      <c r="AO325" s="43"/>
    </row>
    <row r="326" spans="1:41" x14ac:dyDescent="0.25">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6"/>
      <c r="AA326" s="46"/>
      <c r="AB326" s="43"/>
      <c r="AC326" s="43"/>
      <c r="AD326" s="43"/>
      <c r="AE326" s="43"/>
      <c r="AF326" s="43"/>
      <c r="AG326" s="43"/>
      <c r="AH326" s="43"/>
      <c r="AI326" s="43"/>
      <c r="AJ326" s="43"/>
      <c r="AK326" s="43"/>
      <c r="AL326" s="43"/>
      <c r="AM326" s="43"/>
      <c r="AN326" s="43"/>
      <c r="AO326" s="43"/>
    </row>
    <row r="327" spans="1:41" x14ac:dyDescent="0.25">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6"/>
      <c r="AA327" s="46"/>
      <c r="AB327" s="43"/>
      <c r="AC327" s="43"/>
      <c r="AD327" s="43"/>
      <c r="AE327" s="43"/>
      <c r="AF327" s="43"/>
      <c r="AG327" s="43"/>
      <c r="AH327" s="43"/>
      <c r="AI327" s="43"/>
      <c r="AJ327" s="43"/>
      <c r="AK327" s="43"/>
      <c r="AL327" s="43"/>
      <c r="AM327" s="43"/>
      <c r="AN327" s="43"/>
      <c r="AO327" s="43"/>
    </row>
    <row r="328" spans="1:41" x14ac:dyDescent="0.25">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6"/>
      <c r="AA328" s="46"/>
      <c r="AB328" s="43"/>
      <c r="AC328" s="43"/>
      <c r="AD328" s="43"/>
      <c r="AE328" s="43"/>
      <c r="AF328" s="43"/>
      <c r="AG328" s="43"/>
      <c r="AH328" s="43"/>
      <c r="AI328" s="43"/>
      <c r="AJ328" s="43"/>
      <c r="AK328" s="43"/>
      <c r="AL328" s="43"/>
      <c r="AM328" s="43"/>
      <c r="AN328" s="43"/>
      <c r="AO328" s="43"/>
    </row>
    <row r="329" spans="1:41" x14ac:dyDescent="0.25">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6"/>
      <c r="AA329" s="46"/>
      <c r="AB329" s="43"/>
      <c r="AC329" s="43"/>
      <c r="AD329" s="43"/>
      <c r="AE329" s="43"/>
      <c r="AF329" s="43"/>
      <c r="AG329" s="43"/>
      <c r="AH329" s="43"/>
      <c r="AI329" s="43"/>
      <c r="AJ329" s="43"/>
      <c r="AK329" s="43"/>
      <c r="AL329" s="43"/>
      <c r="AM329" s="43"/>
      <c r="AN329" s="43"/>
      <c r="AO329" s="43"/>
    </row>
    <row r="330" spans="1:41" x14ac:dyDescent="0.25">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6"/>
      <c r="AA330" s="46"/>
      <c r="AB330" s="43"/>
      <c r="AC330" s="43"/>
      <c r="AD330" s="43"/>
      <c r="AE330" s="43"/>
      <c r="AF330" s="43"/>
      <c r="AG330" s="43"/>
      <c r="AH330" s="43"/>
      <c r="AI330" s="43"/>
      <c r="AJ330" s="43"/>
      <c r="AK330" s="43"/>
      <c r="AL330" s="43"/>
      <c r="AM330" s="43"/>
      <c r="AN330" s="43"/>
      <c r="AO330" s="43"/>
    </row>
    <row r="331" spans="1:41" x14ac:dyDescent="0.25">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6"/>
      <c r="AA331" s="46"/>
      <c r="AB331" s="43"/>
      <c r="AC331" s="43"/>
      <c r="AD331" s="43"/>
      <c r="AE331" s="43"/>
      <c r="AF331" s="43"/>
      <c r="AG331" s="43"/>
      <c r="AH331" s="43"/>
      <c r="AI331" s="43"/>
      <c r="AJ331" s="43"/>
      <c r="AK331" s="43"/>
      <c r="AL331" s="43"/>
      <c r="AM331" s="43"/>
      <c r="AN331" s="43"/>
      <c r="AO331" s="43"/>
    </row>
    <row r="332" spans="1:41" x14ac:dyDescent="0.25">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6"/>
      <c r="AA332" s="46"/>
      <c r="AB332" s="43"/>
      <c r="AC332" s="43"/>
      <c r="AD332" s="43"/>
      <c r="AE332" s="43"/>
      <c r="AF332" s="43"/>
      <c r="AG332" s="43"/>
      <c r="AH332" s="43"/>
      <c r="AI332" s="43"/>
      <c r="AJ332" s="43"/>
      <c r="AK332" s="43"/>
      <c r="AL332" s="43"/>
      <c r="AM332" s="43"/>
      <c r="AN332" s="43"/>
      <c r="AO332" s="43"/>
    </row>
    <row r="333" spans="1:41" x14ac:dyDescent="0.25">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6"/>
      <c r="AA333" s="46"/>
      <c r="AB333" s="43"/>
      <c r="AC333" s="43"/>
      <c r="AD333" s="43"/>
      <c r="AE333" s="43"/>
      <c r="AF333" s="43"/>
      <c r="AG333" s="43"/>
      <c r="AH333" s="43"/>
      <c r="AI333" s="43"/>
      <c r="AJ333" s="43"/>
      <c r="AK333" s="43"/>
      <c r="AL333" s="43"/>
      <c r="AM333" s="43"/>
      <c r="AN333" s="43"/>
      <c r="AO333" s="43"/>
    </row>
    <row r="334" spans="1:41" x14ac:dyDescent="0.25">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6"/>
      <c r="AA334" s="46"/>
      <c r="AB334" s="43"/>
      <c r="AC334" s="43"/>
      <c r="AD334" s="43"/>
      <c r="AE334" s="43"/>
      <c r="AF334" s="43"/>
      <c r="AG334" s="43"/>
      <c r="AH334" s="43"/>
      <c r="AI334" s="43"/>
      <c r="AJ334" s="43"/>
      <c r="AK334" s="43"/>
      <c r="AL334" s="43"/>
      <c r="AM334" s="43"/>
      <c r="AN334" s="43"/>
      <c r="AO334" s="43"/>
    </row>
    <row r="335" spans="1:41" x14ac:dyDescent="0.25">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6"/>
      <c r="AA335" s="46"/>
      <c r="AB335" s="43"/>
      <c r="AC335" s="43"/>
      <c r="AD335" s="43"/>
      <c r="AE335" s="43"/>
      <c r="AF335" s="43"/>
      <c r="AG335" s="43"/>
      <c r="AH335" s="43"/>
      <c r="AI335" s="43"/>
      <c r="AJ335" s="43"/>
      <c r="AK335" s="43"/>
      <c r="AL335" s="43"/>
      <c r="AM335" s="43"/>
      <c r="AN335" s="43"/>
      <c r="AO335" s="43"/>
    </row>
    <row r="336" spans="1:41" x14ac:dyDescent="0.25">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6"/>
      <c r="AA336" s="46"/>
      <c r="AB336" s="43"/>
      <c r="AC336" s="43"/>
      <c r="AD336" s="43"/>
      <c r="AE336" s="43"/>
      <c r="AF336" s="43"/>
      <c r="AG336" s="43"/>
      <c r="AH336" s="43"/>
      <c r="AI336" s="43"/>
      <c r="AJ336" s="43"/>
      <c r="AK336" s="43"/>
      <c r="AL336" s="43"/>
      <c r="AM336" s="43"/>
      <c r="AN336" s="43"/>
      <c r="AO336" s="43"/>
    </row>
    <row r="337" spans="1:41" x14ac:dyDescent="0.25">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6"/>
      <c r="AA337" s="46"/>
      <c r="AB337" s="43"/>
      <c r="AC337" s="43"/>
      <c r="AD337" s="43"/>
      <c r="AE337" s="43"/>
      <c r="AF337" s="43"/>
      <c r="AG337" s="43"/>
      <c r="AH337" s="43"/>
      <c r="AI337" s="43"/>
      <c r="AJ337" s="43"/>
      <c r="AK337" s="43"/>
      <c r="AL337" s="43"/>
      <c r="AM337" s="43"/>
      <c r="AN337" s="43"/>
      <c r="AO337" s="43"/>
    </row>
    <row r="338" spans="1:41" x14ac:dyDescent="0.25">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6"/>
      <c r="AA338" s="46"/>
      <c r="AB338" s="43"/>
      <c r="AC338" s="43"/>
      <c r="AD338" s="43"/>
      <c r="AE338" s="43"/>
      <c r="AF338" s="43"/>
      <c r="AG338" s="43"/>
      <c r="AH338" s="43"/>
      <c r="AI338" s="43"/>
      <c r="AJ338" s="43"/>
      <c r="AK338" s="43"/>
      <c r="AL338" s="43"/>
      <c r="AM338" s="43"/>
      <c r="AN338" s="43"/>
      <c r="AO338" s="43"/>
    </row>
    <row r="339" spans="1:41" x14ac:dyDescent="0.25">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6"/>
      <c r="AA339" s="46"/>
      <c r="AB339" s="43"/>
      <c r="AC339" s="43"/>
      <c r="AD339" s="43"/>
      <c r="AE339" s="43"/>
      <c r="AF339" s="43"/>
      <c r="AG339" s="43"/>
      <c r="AH339" s="43"/>
      <c r="AI339" s="43"/>
      <c r="AJ339" s="43"/>
      <c r="AK339" s="43"/>
      <c r="AL339" s="43"/>
      <c r="AM339" s="43"/>
      <c r="AN339" s="43"/>
      <c r="AO339" s="43"/>
    </row>
    <row r="340" spans="1:41" x14ac:dyDescent="0.25">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6"/>
      <c r="AA340" s="46"/>
      <c r="AB340" s="43"/>
      <c r="AC340" s="43"/>
      <c r="AD340" s="43"/>
      <c r="AE340" s="43"/>
      <c r="AF340" s="43"/>
      <c r="AG340" s="43"/>
      <c r="AH340" s="43"/>
      <c r="AI340" s="43"/>
      <c r="AJ340" s="43"/>
      <c r="AK340" s="43"/>
      <c r="AL340" s="43"/>
      <c r="AM340" s="43"/>
      <c r="AN340" s="43"/>
      <c r="AO340" s="43"/>
    </row>
    <row r="341" spans="1:41" x14ac:dyDescent="0.25">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6"/>
      <c r="AA341" s="46"/>
      <c r="AB341" s="43"/>
      <c r="AC341" s="43"/>
      <c r="AD341" s="43"/>
      <c r="AE341" s="43"/>
      <c r="AF341" s="43"/>
      <c r="AG341" s="43"/>
      <c r="AH341" s="43"/>
      <c r="AI341" s="43"/>
      <c r="AJ341" s="43"/>
      <c r="AK341" s="43"/>
      <c r="AL341" s="43"/>
      <c r="AM341" s="43"/>
      <c r="AN341" s="43"/>
      <c r="AO341" s="43"/>
    </row>
    <row r="342" spans="1:41" x14ac:dyDescent="0.25">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6"/>
      <c r="AA342" s="46"/>
      <c r="AB342" s="43"/>
      <c r="AC342" s="43"/>
      <c r="AD342" s="43"/>
      <c r="AE342" s="43"/>
      <c r="AF342" s="43"/>
      <c r="AG342" s="43"/>
      <c r="AH342" s="43"/>
      <c r="AI342" s="43"/>
      <c r="AJ342" s="43"/>
      <c r="AK342" s="43"/>
      <c r="AL342" s="43"/>
      <c r="AM342" s="43"/>
      <c r="AN342" s="43"/>
      <c r="AO342" s="43"/>
    </row>
    <row r="343" spans="1:41" x14ac:dyDescent="0.25">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6"/>
      <c r="AA343" s="46"/>
      <c r="AB343" s="43"/>
      <c r="AC343" s="43"/>
      <c r="AD343" s="43"/>
      <c r="AE343" s="43"/>
      <c r="AF343" s="43"/>
      <c r="AG343" s="43"/>
      <c r="AH343" s="43"/>
      <c r="AI343" s="43"/>
      <c r="AJ343" s="43"/>
      <c r="AK343" s="43"/>
      <c r="AL343" s="43"/>
      <c r="AM343" s="43"/>
      <c r="AN343" s="43"/>
      <c r="AO343" s="43"/>
    </row>
    <row r="344" spans="1:41" x14ac:dyDescent="0.25">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6"/>
      <c r="AA344" s="46"/>
      <c r="AB344" s="43"/>
      <c r="AC344" s="43"/>
      <c r="AD344" s="43"/>
      <c r="AE344" s="43"/>
      <c r="AF344" s="43"/>
      <c r="AG344" s="43"/>
      <c r="AH344" s="43"/>
      <c r="AI344" s="43"/>
      <c r="AJ344" s="43"/>
      <c r="AK344" s="43"/>
      <c r="AL344" s="43"/>
      <c r="AM344" s="43"/>
      <c r="AN344" s="43"/>
      <c r="AO344" s="43"/>
    </row>
    <row r="345" spans="1:41" x14ac:dyDescent="0.25">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6"/>
      <c r="AA345" s="46"/>
      <c r="AB345" s="43"/>
      <c r="AC345" s="43"/>
      <c r="AD345" s="43"/>
      <c r="AE345" s="43"/>
      <c r="AF345" s="43"/>
      <c r="AG345" s="43"/>
      <c r="AH345" s="43"/>
      <c r="AI345" s="43"/>
      <c r="AJ345" s="43"/>
      <c r="AK345" s="43"/>
      <c r="AL345" s="43"/>
      <c r="AM345" s="43"/>
      <c r="AN345" s="43"/>
      <c r="AO345" s="43"/>
    </row>
    <row r="346" spans="1:41" x14ac:dyDescent="0.25">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6"/>
      <c r="AA346" s="46"/>
      <c r="AB346" s="43"/>
      <c r="AC346" s="43"/>
      <c r="AD346" s="43"/>
      <c r="AE346" s="43"/>
      <c r="AF346" s="43"/>
      <c r="AG346" s="43"/>
      <c r="AH346" s="43"/>
      <c r="AI346" s="43"/>
      <c r="AJ346" s="43"/>
      <c r="AK346" s="43"/>
      <c r="AL346" s="43"/>
      <c r="AM346" s="43"/>
      <c r="AN346" s="43"/>
      <c r="AO346" s="43"/>
    </row>
    <row r="347" spans="1:41" x14ac:dyDescent="0.25">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6"/>
      <c r="AA347" s="46"/>
      <c r="AB347" s="43"/>
      <c r="AC347" s="43"/>
      <c r="AD347" s="43"/>
      <c r="AE347" s="43"/>
      <c r="AF347" s="43"/>
      <c r="AG347" s="43"/>
      <c r="AH347" s="43"/>
      <c r="AI347" s="43"/>
      <c r="AJ347" s="43"/>
      <c r="AK347" s="43"/>
      <c r="AL347" s="43"/>
      <c r="AM347" s="43"/>
      <c r="AN347" s="43"/>
      <c r="AO347" s="43"/>
    </row>
    <row r="348" spans="1:41" x14ac:dyDescent="0.25">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6"/>
      <c r="AA348" s="46"/>
      <c r="AB348" s="43"/>
      <c r="AC348" s="43"/>
      <c r="AD348" s="43"/>
      <c r="AE348" s="43"/>
      <c r="AF348" s="43"/>
      <c r="AG348" s="43"/>
      <c r="AH348" s="43"/>
      <c r="AI348" s="43"/>
      <c r="AJ348" s="43"/>
      <c r="AK348" s="43"/>
      <c r="AL348" s="43"/>
      <c r="AM348" s="43"/>
      <c r="AN348" s="43"/>
      <c r="AO348" s="43"/>
    </row>
    <row r="349" spans="1:41" x14ac:dyDescent="0.25">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6"/>
      <c r="AA349" s="46"/>
      <c r="AB349" s="43"/>
      <c r="AC349" s="43"/>
      <c r="AD349" s="43"/>
      <c r="AE349" s="43"/>
      <c r="AF349" s="43"/>
      <c r="AG349" s="43"/>
      <c r="AH349" s="43"/>
      <c r="AI349" s="43"/>
      <c r="AJ349" s="43"/>
      <c r="AK349" s="43"/>
      <c r="AL349" s="43"/>
      <c r="AM349" s="43"/>
      <c r="AN349" s="43"/>
      <c r="AO349" s="43"/>
    </row>
    <row r="350" spans="1:41" x14ac:dyDescent="0.25">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6"/>
      <c r="AA350" s="46"/>
      <c r="AB350" s="43"/>
      <c r="AC350" s="43"/>
      <c r="AD350" s="43"/>
      <c r="AE350" s="43"/>
      <c r="AF350" s="43"/>
      <c r="AG350" s="43"/>
      <c r="AH350" s="43"/>
      <c r="AI350" s="43"/>
      <c r="AJ350" s="43"/>
      <c r="AK350" s="43"/>
      <c r="AL350" s="43"/>
      <c r="AM350" s="43"/>
      <c r="AN350" s="43"/>
      <c r="AO350" s="43"/>
    </row>
    <row r="351" spans="1:41" x14ac:dyDescent="0.25">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6"/>
      <c r="AA351" s="46"/>
      <c r="AB351" s="43"/>
      <c r="AC351" s="43"/>
      <c r="AD351" s="43"/>
      <c r="AE351" s="43"/>
      <c r="AF351" s="43"/>
      <c r="AG351" s="43"/>
      <c r="AH351" s="43"/>
      <c r="AI351" s="43"/>
      <c r="AJ351" s="43"/>
      <c r="AK351" s="43"/>
      <c r="AL351" s="43"/>
      <c r="AM351" s="43"/>
      <c r="AN351" s="43"/>
      <c r="AO351" s="43"/>
    </row>
    <row r="352" spans="1:41" x14ac:dyDescent="0.25">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6"/>
      <c r="AA352" s="46"/>
      <c r="AB352" s="43"/>
      <c r="AC352" s="43"/>
      <c r="AD352" s="43"/>
      <c r="AE352" s="43"/>
      <c r="AF352" s="43"/>
      <c r="AG352" s="43"/>
      <c r="AH352" s="43"/>
      <c r="AI352" s="43"/>
      <c r="AJ352" s="43"/>
      <c r="AK352" s="43"/>
      <c r="AL352" s="43"/>
      <c r="AM352" s="43"/>
      <c r="AN352" s="43"/>
      <c r="AO352" s="43"/>
    </row>
    <row r="353" spans="1:41" x14ac:dyDescent="0.25">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6"/>
      <c r="AA353" s="46"/>
      <c r="AB353" s="43"/>
      <c r="AC353" s="43"/>
      <c r="AD353" s="43"/>
      <c r="AE353" s="43"/>
      <c r="AF353" s="43"/>
      <c r="AG353" s="43"/>
      <c r="AH353" s="43"/>
      <c r="AI353" s="43"/>
      <c r="AJ353" s="43"/>
      <c r="AK353" s="43"/>
      <c r="AL353" s="43"/>
      <c r="AM353" s="43"/>
      <c r="AN353" s="43"/>
      <c r="AO353" s="43"/>
    </row>
    <row r="354" spans="1:41" x14ac:dyDescent="0.25">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6"/>
      <c r="AA354" s="46"/>
      <c r="AB354" s="43"/>
      <c r="AC354" s="43"/>
      <c r="AD354" s="43"/>
      <c r="AE354" s="43"/>
      <c r="AF354" s="43"/>
      <c r="AG354" s="43"/>
      <c r="AH354" s="43"/>
      <c r="AI354" s="43"/>
      <c r="AJ354" s="43"/>
      <c r="AK354" s="43"/>
      <c r="AL354" s="43"/>
      <c r="AM354" s="43"/>
      <c r="AN354" s="43"/>
      <c r="AO354" s="43"/>
    </row>
    <row r="355" spans="1:41" x14ac:dyDescent="0.25">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6"/>
      <c r="AA355" s="46"/>
      <c r="AB355" s="43"/>
      <c r="AC355" s="43"/>
      <c r="AD355" s="43"/>
      <c r="AE355" s="43"/>
      <c r="AF355" s="43"/>
      <c r="AG355" s="43"/>
      <c r="AH355" s="43"/>
      <c r="AI355" s="43"/>
      <c r="AJ355" s="43"/>
      <c r="AK355" s="43"/>
      <c r="AL355" s="43"/>
      <c r="AM355" s="43"/>
      <c r="AN355" s="43"/>
      <c r="AO355" s="43"/>
    </row>
    <row r="356" spans="1:41" x14ac:dyDescent="0.25">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6"/>
      <c r="AA356" s="46"/>
      <c r="AB356" s="43"/>
      <c r="AC356" s="43"/>
      <c r="AD356" s="43"/>
      <c r="AE356" s="43"/>
      <c r="AF356" s="43"/>
      <c r="AG356" s="43"/>
      <c r="AH356" s="43"/>
      <c r="AI356" s="43"/>
      <c r="AJ356" s="43"/>
      <c r="AK356" s="43"/>
      <c r="AL356" s="43"/>
      <c r="AM356" s="43"/>
      <c r="AN356" s="43"/>
      <c r="AO356" s="43"/>
    </row>
    <row r="357" spans="1:41" x14ac:dyDescent="0.25">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6"/>
      <c r="AA357" s="46"/>
      <c r="AB357" s="43"/>
      <c r="AC357" s="43"/>
      <c r="AD357" s="43"/>
      <c r="AE357" s="43"/>
      <c r="AF357" s="43"/>
      <c r="AG357" s="43"/>
      <c r="AH357" s="43"/>
      <c r="AI357" s="43"/>
      <c r="AJ357" s="43"/>
      <c r="AK357" s="43"/>
      <c r="AL357" s="43"/>
      <c r="AM357" s="43"/>
      <c r="AN357" s="43"/>
      <c r="AO357" s="43"/>
    </row>
    <row r="358" spans="1:41" x14ac:dyDescent="0.25">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6"/>
      <c r="AA358" s="46"/>
      <c r="AB358" s="43"/>
      <c r="AC358" s="43"/>
      <c r="AD358" s="43"/>
      <c r="AE358" s="43"/>
      <c r="AF358" s="43"/>
      <c r="AG358" s="43"/>
      <c r="AH358" s="43"/>
      <c r="AI358" s="43"/>
      <c r="AJ358" s="43"/>
      <c r="AK358" s="43"/>
      <c r="AL358" s="43"/>
      <c r="AM358" s="43"/>
      <c r="AN358" s="43"/>
      <c r="AO358" s="43"/>
    </row>
    <row r="359" spans="1:41" x14ac:dyDescent="0.25">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6"/>
      <c r="AA359" s="46"/>
      <c r="AB359" s="43"/>
      <c r="AC359" s="43"/>
      <c r="AD359" s="43"/>
      <c r="AE359" s="43"/>
      <c r="AF359" s="43"/>
      <c r="AG359" s="43"/>
      <c r="AH359" s="43"/>
      <c r="AI359" s="43"/>
      <c r="AJ359" s="43"/>
      <c r="AK359" s="43"/>
      <c r="AL359" s="43"/>
      <c r="AM359" s="43"/>
      <c r="AN359" s="43"/>
      <c r="AO359" s="43"/>
    </row>
    <row r="360" spans="1:41" x14ac:dyDescent="0.25">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6"/>
      <c r="AA360" s="46"/>
      <c r="AB360" s="43"/>
      <c r="AC360" s="43"/>
      <c r="AD360" s="43"/>
      <c r="AE360" s="43"/>
      <c r="AF360" s="43"/>
      <c r="AG360" s="43"/>
      <c r="AH360" s="43"/>
      <c r="AI360" s="43"/>
      <c r="AJ360" s="43"/>
      <c r="AK360" s="43"/>
      <c r="AL360" s="43"/>
      <c r="AM360" s="43"/>
      <c r="AN360" s="43"/>
      <c r="AO360" s="43"/>
    </row>
    <row r="361" spans="1:41" x14ac:dyDescent="0.25">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6"/>
      <c r="AA361" s="46"/>
      <c r="AB361" s="43"/>
      <c r="AC361" s="43"/>
      <c r="AD361" s="43"/>
      <c r="AE361" s="43"/>
      <c r="AF361" s="43"/>
      <c r="AG361" s="43"/>
      <c r="AH361" s="43"/>
      <c r="AI361" s="43"/>
      <c r="AJ361" s="43"/>
      <c r="AK361" s="43"/>
      <c r="AL361" s="43"/>
      <c r="AM361" s="43"/>
      <c r="AN361" s="43"/>
      <c r="AO361" s="43"/>
    </row>
    <row r="362" spans="1:41" x14ac:dyDescent="0.25">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6"/>
      <c r="AA362" s="46"/>
      <c r="AB362" s="43"/>
      <c r="AC362" s="43"/>
      <c r="AD362" s="43"/>
      <c r="AE362" s="43"/>
      <c r="AF362" s="43"/>
      <c r="AG362" s="43"/>
      <c r="AH362" s="43"/>
      <c r="AI362" s="43"/>
      <c r="AJ362" s="43"/>
      <c r="AK362" s="43"/>
      <c r="AL362" s="43"/>
      <c r="AM362" s="43"/>
      <c r="AN362" s="43"/>
      <c r="AO362" s="43"/>
    </row>
    <row r="363" spans="1:41" x14ac:dyDescent="0.25">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6"/>
      <c r="AA363" s="46"/>
      <c r="AB363" s="43"/>
      <c r="AC363" s="43"/>
      <c r="AD363" s="43"/>
      <c r="AE363" s="43"/>
      <c r="AF363" s="43"/>
      <c r="AG363" s="43"/>
      <c r="AH363" s="43"/>
      <c r="AI363" s="43"/>
      <c r="AJ363" s="43"/>
      <c r="AK363" s="43"/>
      <c r="AL363" s="43"/>
      <c r="AM363" s="43"/>
      <c r="AN363" s="43"/>
      <c r="AO363" s="43"/>
    </row>
    <row r="364" spans="1:41" x14ac:dyDescent="0.25">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6"/>
      <c r="AA364" s="46"/>
      <c r="AB364" s="43"/>
      <c r="AC364" s="43"/>
      <c r="AD364" s="43"/>
      <c r="AE364" s="43"/>
      <c r="AF364" s="43"/>
      <c r="AG364" s="43"/>
      <c r="AH364" s="43"/>
      <c r="AI364" s="43"/>
      <c r="AJ364" s="43"/>
      <c r="AK364" s="43"/>
      <c r="AL364" s="43"/>
      <c r="AM364" s="43"/>
      <c r="AN364" s="43"/>
      <c r="AO364" s="43"/>
    </row>
    <row r="365" spans="1:41" x14ac:dyDescent="0.25">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6"/>
      <c r="AA365" s="46"/>
      <c r="AB365" s="43"/>
      <c r="AC365" s="43"/>
      <c r="AD365" s="43"/>
      <c r="AE365" s="43"/>
      <c r="AF365" s="43"/>
      <c r="AG365" s="43"/>
      <c r="AH365" s="43"/>
      <c r="AI365" s="43"/>
      <c r="AJ365" s="43"/>
      <c r="AK365" s="43"/>
      <c r="AL365" s="43"/>
      <c r="AM365" s="43"/>
      <c r="AN365" s="43"/>
      <c r="AO365" s="43"/>
    </row>
    <row r="366" spans="1:41" x14ac:dyDescent="0.25">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6"/>
      <c r="AA366" s="46"/>
      <c r="AB366" s="43"/>
      <c r="AC366" s="43"/>
      <c r="AD366" s="43"/>
      <c r="AE366" s="43"/>
      <c r="AF366" s="43"/>
      <c r="AG366" s="43"/>
      <c r="AH366" s="43"/>
      <c r="AI366" s="43"/>
      <c r="AJ366" s="43"/>
      <c r="AK366" s="43"/>
      <c r="AL366" s="43"/>
      <c r="AM366" s="43"/>
      <c r="AN366" s="43"/>
      <c r="AO366" s="43"/>
    </row>
    <row r="367" spans="1:41" x14ac:dyDescent="0.25">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6"/>
      <c r="AA367" s="46"/>
      <c r="AB367" s="43"/>
      <c r="AC367" s="43"/>
      <c r="AD367" s="43"/>
      <c r="AE367" s="43"/>
      <c r="AF367" s="43"/>
      <c r="AG367" s="43"/>
      <c r="AH367" s="43"/>
      <c r="AI367" s="43"/>
      <c r="AJ367" s="43"/>
      <c r="AK367" s="43"/>
      <c r="AL367" s="43"/>
      <c r="AM367" s="43"/>
      <c r="AN367" s="43"/>
      <c r="AO367" s="43"/>
    </row>
    <row r="368" spans="1:41" x14ac:dyDescent="0.25">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6"/>
      <c r="AA368" s="46"/>
      <c r="AB368" s="43"/>
      <c r="AC368" s="43"/>
      <c r="AD368" s="43"/>
      <c r="AE368" s="43"/>
      <c r="AF368" s="43"/>
      <c r="AG368" s="43"/>
      <c r="AH368" s="43"/>
      <c r="AI368" s="43"/>
      <c r="AJ368" s="43"/>
      <c r="AK368" s="43"/>
      <c r="AL368" s="43"/>
      <c r="AM368" s="43"/>
      <c r="AN368" s="43"/>
      <c r="AO368" s="43"/>
    </row>
    <row r="369" spans="1:41" x14ac:dyDescent="0.25">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6"/>
      <c r="AA369" s="46"/>
      <c r="AB369" s="43"/>
      <c r="AC369" s="43"/>
      <c r="AD369" s="43"/>
      <c r="AE369" s="43"/>
      <c r="AF369" s="43"/>
      <c r="AG369" s="43"/>
      <c r="AH369" s="43"/>
      <c r="AI369" s="43"/>
      <c r="AJ369" s="43"/>
      <c r="AK369" s="43"/>
      <c r="AL369" s="43"/>
      <c r="AM369" s="43"/>
      <c r="AN369" s="43"/>
      <c r="AO369" s="43"/>
    </row>
    <row r="370" spans="1:41" x14ac:dyDescent="0.25">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6"/>
      <c r="AA370" s="46"/>
      <c r="AB370" s="43"/>
      <c r="AC370" s="43"/>
      <c r="AD370" s="43"/>
      <c r="AE370" s="43"/>
      <c r="AF370" s="43"/>
      <c r="AG370" s="43"/>
      <c r="AH370" s="43"/>
      <c r="AI370" s="43"/>
      <c r="AJ370" s="43"/>
      <c r="AK370" s="43"/>
      <c r="AL370" s="43"/>
      <c r="AM370" s="43"/>
      <c r="AN370" s="43"/>
      <c r="AO370" s="43"/>
    </row>
    <row r="371" spans="1:41" x14ac:dyDescent="0.25">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6"/>
      <c r="AA371" s="46"/>
      <c r="AB371" s="43"/>
      <c r="AC371" s="43"/>
      <c r="AD371" s="43"/>
      <c r="AE371" s="43"/>
      <c r="AF371" s="43"/>
      <c r="AG371" s="43"/>
      <c r="AH371" s="43"/>
      <c r="AI371" s="43"/>
      <c r="AJ371" s="43"/>
      <c r="AK371" s="43"/>
      <c r="AL371" s="43"/>
      <c r="AM371" s="43"/>
      <c r="AN371" s="43"/>
      <c r="AO371" s="43"/>
    </row>
    <row r="372" spans="1:41" x14ac:dyDescent="0.25">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6"/>
      <c r="AA372" s="46"/>
      <c r="AB372" s="43"/>
      <c r="AC372" s="43"/>
      <c r="AD372" s="43"/>
      <c r="AE372" s="43"/>
      <c r="AF372" s="43"/>
      <c r="AG372" s="43"/>
      <c r="AH372" s="43"/>
      <c r="AI372" s="43"/>
      <c r="AJ372" s="43"/>
      <c r="AK372" s="43"/>
      <c r="AL372" s="43"/>
      <c r="AM372" s="43"/>
      <c r="AN372" s="43"/>
      <c r="AO372" s="43"/>
    </row>
    <row r="373" spans="1:41" x14ac:dyDescent="0.25">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6"/>
      <c r="AA373" s="46"/>
      <c r="AB373" s="43"/>
      <c r="AC373" s="43"/>
      <c r="AD373" s="43"/>
      <c r="AE373" s="43"/>
      <c r="AF373" s="43"/>
      <c r="AG373" s="43"/>
      <c r="AH373" s="43"/>
      <c r="AI373" s="43"/>
      <c r="AJ373" s="43"/>
      <c r="AK373" s="43"/>
      <c r="AL373" s="43"/>
      <c r="AM373" s="43"/>
      <c r="AN373" s="43"/>
      <c r="AO373" s="43"/>
    </row>
    <row r="374" spans="1:41" x14ac:dyDescent="0.25">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6"/>
      <c r="AA374" s="46"/>
      <c r="AB374" s="43"/>
      <c r="AC374" s="43"/>
      <c r="AD374" s="43"/>
      <c r="AE374" s="43"/>
      <c r="AF374" s="43"/>
      <c r="AG374" s="43"/>
      <c r="AH374" s="43"/>
      <c r="AI374" s="43"/>
      <c r="AJ374" s="43"/>
      <c r="AK374" s="43"/>
      <c r="AL374" s="43"/>
      <c r="AM374" s="43"/>
      <c r="AN374" s="43"/>
      <c r="AO374" s="43"/>
    </row>
    <row r="375" spans="1:41" x14ac:dyDescent="0.25">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6"/>
      <c r="AA375" s="46"/>
      <c r="AB375" s="43"/>
      <c r="AC375" s="43"/>
      <c r="AD375" s="43"/>
      <c r="AE375" s="43"/>
      <c r="AF375" s="43"/>
      <c r="AG375" s="43"/>
      <c r="AH375" s="43"/>
      <c r="AI375" s="43"/>
      <c r="AJ375" s="43"/>
      <c r="AK375" s="43"/>
      <c r="AL375" s="43"/>
      <c r="AM375" s="43"/>
      <c r="AN375" s="43"/>
      <c r="AO375" s="43"/>
    </row>
    <row r="376" spans="1:41" x14ac:dyDescent="0.25">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6"/>
      <c r="AA376" s="46"/>
      <c r="AB376" s="43"/>
      <c r="AC376" s="43"/>
      <c r="AD376" s="43"/>
      <c r="AE376" s="43"/>
      <c r="AF376" s="43"/>
      <c r="AG376" s="43"/>
      <c r="AH376" s="43"/>
      <c r="AI376" s="43"/>
      <c r="AJ376" s="43"/>
      <c r="AK376" s="43"/>
      <c r="AL376" s="43"/>
      <c r="AM376" s="43"/>
      <c r="AN376" s="43"/>
      <c r="AO376" s="43"/>
    </row>
    <row r="377" spans="1:41" x14ac:dyDescent="0.25">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6"/>
      <c r="AA377" s="46"/>
      <c r="AB377" s="43"/>
      <c r="AC377" s="43"/>
      <c r="AD377" s="43"/>
      <c r="AE377" s="43"/>
      <c r="AF377" s="43"/>
      <c r="AG377" s="43"/>
      <c r="AH377" s="43"/>
      <c r="AI377" s="43"/>
      <c r="AJ377" s="43"/>
      <c r="AK377" s="43"/>
      <c r="AL377" s="43"/>
      <c r="AM377" s="43"/>
      <c r="AN377" s="43"/>
      <c r="AO377" s="43"/>
    </row>
    <row r="378" spans="1:41" x14ac:dyDescent="0.25">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6"/>
      <c r="AA378" s="46"/>
      <c r="AB378" s="43"/>
      <c r="AC378" s="43"/>
      <c r="AD378" s="43"/>
      <c r="AE378" s="43"/>
      <c r="AF378" s="43"/>
      <c r="AG378" s="43"/>
      <c r="AH378" s="43"/>
      <c r="AI378" s="43"/>
      <c r="AJ378" s="43"/>
      <c r="AK378" s="43"/>
      <c r="AL378" s="43"/>
      <c r="AM378" s="43"/>
      <c r="AN378" s="43"/>
      <c r="AO378" s="43"/>
    </row>
    <row r="379" spans="1:41" x14ac:dyDescent="0.25">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6"/>
      <c r="AA379" s="46"/>
      <c r="AB379" s="43"/>
      <c r="AC379" s="43"/>
      <c r="AD379" s="43"/>
      <c r="AE379" s="43"/>
      <c r="AF379" s="43"/>
      <c r="AG379" s="43"/>
      <c r="AH379" s="43"/>
      <c r="AI379" s="43"/>
      <c r="AJ379" s="43"/>
      <c r="AK379" s="43"/>
      <c r="AL379" s="43"/>
      <c r="AM379" s="43"/>
      <c r="AN379" s="43"/>
      <c r="AO379" s="43"/>
    </row>
    <row r="380" spans="1:41" x14ac:dyDescent="0.25">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6"/>
      <c r="AA380" s="46"/>
      <c r="AB380" s="43"/>
      <c r="AC380" s="43"/>
      <c r="AD380" s="43"/>
      <c r="AE380" s="43"/>
      <c r="AF380" s="43"/>
      <c r="AG380" s="43"/>
      <c r="AH380" s="43"/>
      <c r="AI380" s="43"/>
      <c r="AJ380" s="43"/>
      <c r="AK380" s="43"/>
      <c r="AL380" s="43"/>
      <c r="AM380" s="43"/>
      <c r="AN380" s="43"/>
      <c r="AO380" s="43"/>
    </row>
    <row r="381" spans="1:41" x14ac:dyDescent="0.25">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6"/>
      <c r="AA381" s="46"/>
      <c r="AB381" s="43"/>
      <c r="AC381" s="43"/>
      <c r="AD381" s="43"/>
      <c r="AE381" s="43"/>
      <c r="AF381" s="43"/>
      <c r="AG381" s="43"/>
      <c r="AH381" s="43"/>
      <c r="AI381" s="43"/>
      <c r="AJ381" s="43"/>
      <c r="AK381" s="43"/>
      <c r="AL381" s="43"/>
      <c r="AM381" s="43"/>
      <c r="AN381" s="43"/>
      <c r="AO381" s="43"/>
    </row>
    <row r="382" spans="1:41" x14ac:dyDescent="0.25">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6"/>
      <c r="AA382" s="46"/>
      <c r="AB382" s="43"/>
      <c r="AC382" s="43"/>
      <c r="AD382" s="43"/>
      <c r="AE382" s="43"/>
      <c r="AF382" s="43"/>
      <c r="AG382" s="43"/>
      <c r="AH382" s="43"/>
      <c r="AI382" s="43"/>
      <c r="AJ382" s="43"/>
      <c r="AK382" s="43"/>
      <c r="AL382" s="43"/>
      <c r="AM382" s="43"/>
      <c r="AN382" s="43"/>
      <c r="AO382" s="43"/>
    </row>
    <row r="383" spans="1:41" x14ac:dyDescent="0.25">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6"/>
      <c r="AA383" s="46"/>
      <c r="AB383" s="43"/>
      <c r="AC383" s="43"/>
      <c r="AD383" s="43"/>
      <c r="AE383" s="43"/>
      <c r="AF383" s="43"/>
      <c r="AG383" s="43"/>
      <c r="AH383" s="43"/>
      <c r="AI383" s="43"/>
      <c r="AJ383" s="43"/>
      <c r="AK383" s="43"/>
      <c r="AL383" s="43"/>
      <c r="AM383" s="43"/>
      <c r="AN383" s="43"/>
      <c r="AO383" s="43"/>
    </row>
    <row r="384" spans="1:41" x14ac:dyDescent="0.25">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6"/>
      <c r="AA384" s="46"/>
      <c r="AB384" s="43"/>
      <c r="AC384" s="43"/>
      <c r="AD384" s="43"/>
      <c r="AE384" s="43"/>
      <c r="AF384" s="43"/>
      <c r="AG384" s="43"/>
      <c r="AH384" s="43"/>
      <c r="AI384" s="43"/>
      <c r="AJ384" s="43"/>
      <c r="AK384" s="43"/>
      <c r="AL384" s="43"/>
      <c r="AM384" s="43"/>
      <c r="AN384" s="43"/>
      <c r="AO384" s="43"/>
    </row>
    <row r="385" spans="1:41" x14ac:dyDescent="0.25">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6"/>
      <c r="AA385" s="46"/>
      <c r="AB385" s="43"/>
      <c r="AC385" s="43"/>
      <c r="AD385" s="43"/>
      <c r="AE385" s="43"/>
      <c r="AF385" s="43"/>
      <c r="AG385" s="43"/>
      <c r="AH385" s="43"/>
      <c r="AI385" s="43"/>
      <c r="AJ385" s="43"/>
      <c r="AK385" s="43"/>
      <c r="AL385" s="43"/>
      <c r="AM385" s="43"/>
      <c r="AN385" s="43"/>
      <c r="AO385" s="43"/>
    </row>
    <row r="386" spans="1:41" x14ac:dyDescent="0.25">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6"/>
      <c r="AA386" s="46"/>
      <c r="AB386" s="43"/>
      <c r="AC386" s="43"/>
      <c r="AD386" s="43"/>
      <c r="AE386" s="43"/>
      <c r="AF386" s="43"/>
      <c r="AG386" s="43"/>
      <c r="AH386" s="43"/>
      <c r="AI386" s="43"/>
      <c r="AJ386" s="43"/>
      <c r="AK386" s="43"/>
      <c r="AL386" s="43"/>
      <c r="AM386" s="43"/>
      <c r="AN386" s="43"/>
      <c r="AO386" s="43"/>
    </row>
    <row r="387" spans="1:41" x14ac:dyDescent="0.25">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6"/>
      <c r="AA387" s="46"/>
      <c r="AB387" s="43"/>
      <c r="AC387" s="43"/>
      <c r="AD387" s="43"/>
      <c r="AE387" s="43"/>
      <c r="AF387" s="43"/>
      <c r="AG387" s="43"/>
      <c r="AH387" s="43"/>
      <c r="AI387" s="43"/>
      <c r="AJ387" s="43"/>
      <c r="AK387" s="43"/>
      <c r="AL387" s="43"/>
      <c r="AM387" s="43"/>
      <c r="AN387" s="43"/>
      <c r="AO387" s="43"/>
    </row>
    <row r="388" spans="1:41" x14ac:dyDescent="0.25">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6"/>
      <c r="AA388" s="46"/>
      <c r="AB388" s="43"/>
      <c r="AC388" s="43"/>
      <c r="AD388" s="43"/>
      <c r="AE388" s="43"/>
      <c r="AF388" s="43"/>
      <c r="AG388" s="43"/>
      <c r="AH388" s="43"/>
      <c r="AI388" s="43"/>
      <c r="AJ388" s="43"/>
      <c r="AK388" s="43"/>
      <c r="AL388" s="43"/>
      <c r="AM388" s="43"/>
      <c r="AN388" s="43"/>
      <c r="AO388" s="43"/>
    </row>
    <row r="389" spans="1:41" x14ac:dyDescent="0.25">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6"/>
      <c r="AA389" s="46"/>
      <c r="AB389" s="43"/>
      <c r="AC389" s="43"/>
      <c r="AD389" s="43"/>
      <c r="AE389" s="43"/>
      <c r="AF389" s="43"/>
      <c r="AG389" s="43"/>
      <c r="AH389" s="43"/>
      <c r="AI389" s="43"/>
      <c r="AJ389" s="43"/>
      <c r="AK389" s="43"/>
      <c r="AL389" s="43"/>
      <c r="AM389" s="43"/>
      <c r="AN389" s="43"/>
      <c r="AO389" s="43"/>
    </row>
    <row r="390" spans="1:41" x14ac:dyDescent="0.25">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6"/>
      <c r="AA390" s="46"/>
      <c r="AB390" s="43"/>
      <c r="AC390" s="43"/>
      <c r="AD390" s="43"/>
      <c r="AE390" s="43"/>
      <c r="AF390" s="43"/>
      <c r="AG390" s="43"/>
      <c r="AH390" s="43"/>
      <c r="AI390" s="43"/>
      <c r="AJ390" s="43"/>
      <c r="AK390" s="43"/>
      <c r="AL390" s="43"/>
      <c r="AM390" s="43"/>
      <c r="AN390" s="43"/>
      <c r="AO390" s="43"/>
    </row>
    <row r="391" spans="1:41" x14ac:dyDescent="0.25">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6"/>
      <c r="AA391" s="46"/>
      <c r="AB391" s="43"/>
      <c r="AC391" s="43"/>
      <c r="AD391" s="43"/>
      <c r="AE391" s="43"/>
      <c r="AF391" s="43"/>
      <c r="AG391" s="43"/>
      <c r="AH391" s="43"/>
      <c r="AI391" s="43"/>
      <c r="AJ391" s="43"/>
      <c r="AK391" s="43"/>
      <c r="AL391" s="43"/>
      <c r="AM391" s="43"/>
      <c r="AN391" s="43"/>
      <c r="AO391" s="43"/>
    </row>
    <row r="392" spans="1:41" x14ac:dyDescent="0.25">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6"/>
      <c r="AA392" s="46"/>
      <c r="AB392" s="43"/>
      <c r="AC392" s="43"/>
      <c r="AD392" s="43"/>
      <c r="AE392" s="43"/>
      <c r="AF392" s="43"/>
      <c r="AG392" s="43"/>
      <c r="AH392" s="43"/>
      <c r="AI392" s="43"/>
      <c r="AJ392" s="43"/>
      <c r="AK392" s="43"/>
      <c r="AL392" s="43"/>
      <c r="AM392" s="43"/>
      <c r="AN392" s="43"/>
      <c r="AO392" s="43"/>
    </row>
    <row r="393" spans="1:41" x14ac:dyDescent="0.25">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6"/>
      <c r="AA393" s="46"/>
      <c r="AB393" s="43"/>
      <c r="AC393" s="43"/>
      <c r="AD393" s="43"/>
      <c r="AE393" s="43"/>
      <c r="AF393" s="43"/>
      <c r="AG393" s="43"/>
      <c r="AH393" s="43"/>
      <c r="AI393" s="43"/>
      <c r="AJ393" s="43"/>
      <c r="AK393" s="43"/>
      <c r="AL393" s="43"/>
      <c r="AM393" s="43"/>
      <c r="AN393" s="43"/>
      <c r="AO393" s="43"/>
    </row>
    <row r="394" spans="1:41" x14ac:dyDescent="0.25">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6"/>
      <c r="AA394" s="46"/>
      <c r="AB394" s="43"/>
      <c r="AC394" s="43"/>
      <c r="AD394" s="43"/>
      <c r="AE394" s="43"/>
      <c r="AF394" s="43"/>
      <c r="AG394" s="43"/>
      <c r="AH394" s="43"/>
      <c r="AI394" s="43"/>
      <c r="AJ394" s="43"/>
      <c r="AK394" s="43"/>
      <c r="AL394" s="43"/>
      <c r="AM394" s="43"/>
      <c r="AN394" s="43"/>
      <c r="AO394" s="43"/>
    </row>
    <row r="395" spans="1:41" x14ac:dyDescent="0.25">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6"/>
      <c r="AA395" s="46"/>
      <c r="AB395" s="43"/>
      <c r="AC395" s="43"/>
      <c r="AD395" s="43"/>
      <c r="AE395" s="43"/>
      <c r="AF395" s="43"/>
      <c r="AG395" s="43"/>
      <c r="AH395" s="43"/>
      <c r="AI395" s="43"/>
      <c r="AJ395" s="43"/>
      <c r="AK395" s="43"/>
      <c r="AL395" s="43"/>
      <c r="AM395" s="43"/>
      <c r="AN395" s="43"/>
      <c r="AO395" s="43"/>
    </row>
    <row r="396" spans="1:41" x14ac:dyDescent="0.25">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6"/>
      <c r="AA396" s="46"/>
      <c r="AB396" s="43"/>
      <c r="AC396" s="43"/>
      <c r="AD396" s="43"/>
      <c r="AE396" s="43"/>
      <c r="AF396" s="43"/>
      <c r="AG396" s="43"/>
      <c r="AH396" s="43"/>
      <c r="AI396" s="43"/>
      <c r="AJ396" s="43"/>
      <c r="AK396" s="43"/>
      <c r="AL396" s="43"/>
      <c r="AM396" s="43"/>
      <c r="AN396" s="43"/>
      <c r="AO396" s="43"/>
    </row>
    <row r="397" spans="1:41" x14ac:dyDescent="0.25">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6"/>
      <c r="AA397" s="46"/>
      <c r="AB397" s="43"/>
      <c r="AC397" s="43"/>
      <c r="AD397" s="43"/>
      <c r="AE397" s="43"/>
      <c r="AF397" s="43"/>
      <c r="AG397" s="43"/>
      <c r="AH397" s="43"/>
      <c r="AI397" s="43"/>
      <c r="AJ397" s="43"/>
      <c r="AK397" s="43"/>
      <c r="AL397" s="43"/>
      <c r="AM397" s="43"/>
      <c r="AN397" s="43"/>
      <c r="AO397" s="43"/>
    </row>
    <row r="398" spans="1:41" x14ac:dyDescent="0.25">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6"/>
      <c r="AA398" s="46"/>
      <c r="AB398" s="43"/>
      <c r="AC398" s="43"/>
      <c r="AD398" s="43"/>
      <c r="AE398" s="43"/>
      <c r="AF398" s="43"/>
      <c r="AG398" s="43"/>
      <c r="AH398" s="43"/>
      <c r="AI398" s="43"/>
      <c r="AJ398" s="43"/>
      <c r="AK398" s="43"/>
      <c r="AL398" s="43"/>
      <c r="AM398" s="43"/>
      <c r="AN398" s="43"/>
      <c r="AO398" s="43"/>
    </row>
    <row r="399" spans="1:41" x14ac:dyDescent="0.25">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6"/>
      <c r="AA399" s="46"/>
      <c r="AB399" s="43"/>
      <c r="AC399" s="43"/>
      <c r="AD399" s="43"/>
      <c r="AE399" s="43"/>
      <c r="AF399" s="43"/>
      <c r="AG399" s="43"/>
      <c r="AH399" s="43"/>
      <c r="AI399" s="43"/>
      <c r="AJ399" s="43"/>
      <c r="AK399" s="43"/>
      <c r="AL399" s="43"/>
      <c r="AM399" s="43"/>
      <c r="AN399" s="43"/>
      <c r="AO399" s="43"/>
    </row>
    <row r="400" spans="1:41" x14ac:dyDescent="0.25">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6"/>
      <c r="AA400" s="46"/>
      <c r="AB400" s="43"/>
      <c r="AC400" s="43"/>
      <c r="AD400" s="43"/>
      <c r="AE400" s="43"/>
      <c r="AF400" s="43"/>
      <c r="AG400" s="43"/>
      <c r="AH400" s="43"/>
      <c r="AI400" s="43"/>
      <c r="AJ400" s="43"/>
      <c r="AK400" s="43"/>
      <c r="AL400" s="43"/>
      <c r="AM400" s="43"/>
      <c r="AN400" s="43"/>
      <c r="AO400" s="43"/>
    </row>
    <row r="401" spans="1:41" x14ac:dyDescent="0.25">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6"/>
      <c r="AA401" s="46"/>
      <c r="AB401" s="43"/>
      <c r="AC401" s="43"/>
      <c r="AD401" s="43"/>
      <c r="AE401" s="43"/>
      <c r="AF401" s="43"/>
      <c r="AG401" s="43"/>
      <c r="AH401" s="43"/>
      <c r="AI401" s="43"/>
      <c r="AJ401" s="43"/>
      <c r="AK401" s="43"/>
      <c r="AL401" s="43"/>
      <c r="AM401" s="43"/>
      <c r="AN401" s="43"/>
      <c r="AO401" s="43"/>
    </row>
    <row r="402" spans="1:41" x14ac:dyDescent="0.25">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6"/>
      <c r="AA402" s="46"/>
      <c r="AB402" s="43"/>
      <c r="AC402" s="43"/>
      <c r="AD402" s="43"/>
      <c r="AE402" s="43"/>
      <c r="AF402" s="43"/>
      <c r="AG402" s="43"/>
      <c r="AH402" s="43"/>
      <c r="AI402" s="43"/>
      <c r="AJ402" s="43"/>
      <c r="AK402" s="43"/>
      <c r="AL402" s="43"/>
      <c r="AM402" s="43"/>
      <c r="AN402" s="43"/>
      <c r="AO402" s="43"/>
    </row>
    <row r="403" spans="1:41" x14ac:dyDescent="0.25">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6"/>
      <c r="AA403" s="46"/>
      <c r="AB403" s="43"/>
      <c r="AC403" s="43"/>
      <c r="AD403" s="43"/>
      <c r="AE403" s="43"/>
      <c r="AF403" s="43"/>
      <c r="AG403" s="43"/>
      <c r="AH403" s="43"/>
      <c r="AI403" s="43"/>
      <c r="AJ403" s="43"/>
      <c r="AK403" s="43"/>
      <c r="AL403" s="43"/>
      <c r="AM403" s="43"/>
      <c r="AN403" s="43"/>
      <c r="AO403" s="43"/>
    </row>
    <row r="404" spans="1:41" x14ac:dyDescent="0.25">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6"/>
      <c r="AA404" s="46"/>
      <c r="AB404" s="43"/>
      <c r="AC404" s="43"/>
      <c r="AD404" s="43"/>
      <c r="AE404" s="43"/>
      <c r="AF404" s="43"/>
      <c r="AG404" s="43"/>
      <c r="AH404" s="43"/>
      <c r="AI404" s="43"/>
      <c r="AJ404" s="43"/>
      <c r="AK404" s="43"/>
      <c r="AL404" s="43"/>
      <c r="AM404" s="43"/>
      <c r="AN404" s="43"/>
      <c r="AO404" s="43"/>
    </row>
    <row r="405" spans="1:41" x14ac:dyDescent="0.25">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6"/>
      <c r="AA405" s="46"/>
      <c r="AB405" s="43"/>
      <c r="AC405" s="43"/>
      <c r="AD405" s="43"/>
      <c r="AE405" s="43"/>
      <c r="AF405" s="43"/>
      <c r="AG405" s="43"/>
      <c r="AH405" s="43"/>
      <c r="AI405" s="43"/>
      <c r="AJ405" s="43"/>
      <c r="AK405" s="43"/>
      <c r="AL405" s="43"/>
      <c r="AM405" s="43"/>
      <c r="AN405" s="43"/>
      <c r="AO405" s="43"/>
    </row>
    <row r="406" spans="1:41" x14ac:dyDescent="0.25">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6"/>
      <c r="AA406" s="46"/>
      <c r="AB406" s="43"/>
      <c r="AC406" s="43"/>
      <c r="AD406" s="43"/>
      <c r="AE406" s="43"/>
      <c r="AF406" s="43"/>
      <c r="AG406" s="43"/>
      <c r="AH406" s="43"/>
      <c r="AI406" s="43"/>
      <c r="AJ406" s="43"/>
      <c r="AK406" s="43"/>
      <c r="AL406" s="43"/>
      <c r="AM406" s="43"/>
      <c r="AN406" s="43"/>
      <c r="AO406" s="43"/>
    </row>
    <row r="407" spans="1:41" x14ac:dyDescent="0.25">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6"/>
      <c r="AA407" s="46"/>
      <c r="AB407" s="43"/>
      <c r="AC407" s="43"/>
      <c r="AD407" s="43"/>
      <c r="AE407" s="43"/>
      <c r="AF407" s="43"/>
      <c r="AG407" s="43"/>
      <c r="AH407" s="43"/>
      <c r="AI407" s="43"/>
      <c r="AJ407" s="43"/>
      <c r="AK407" s="43"/>
      <c r="AL407" s="43"/>
      <c r="AM407" s="43"/>
      <c r="AN407" s="43"/>
      <c r="AO407" s="43"/>
    </row>
    <row r="408" spans="1:41" x14ac:dyDescent="0.25">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6"/>
      <c r="AA408" s="46"/>
      <c r="AB408" s="43"/>
      <c r="AC408" s="43"/>
      <c r="AD408" s="43"/>
      <c r="AE408" s="43"/>
      <c r="AF408" s="43"/>
      <c r="AG408" s="43"/>
      <c r="AH408" s="43"/>
      <c r="AI408" s="43"/>
      <c r="AJ408" s="43"/>
      <c r="AK408" s="43"/>
      <c r="AL408" s="43"/>
      <c r="AM408" s="43"/>
      <c r="AN408" s="43"/>
      <c r="AO408" s="43"/>
    </row>
    <row r="409" spans="1:41" x14ac:dyDescent="0.25">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6"/>
      <c r="AA409" s="46"/>
      <c r="AB409" s="43"/>
      <c r="AC409" s="43"/>
      <c r="AD409" s="43"/>
      <c r="AE409" s="43"/>
      <c r="AF409" s="43"/>
      <c r="AG409" s="43"/>
      <c r="AH409" s="43"/>
      <c r="AI409" s="43"/>
      <c r="AJ409" s="43"/>
      <c r="AK409" s="43"/>
      <c r="AL409" s="43"/>
      <c r="AM409" s="43"/>
      <c r="AN409" s="43"/>
      <c r="AO409" s="43"/>
    </row>
    <row r="410" spans="1:41" x14ac:dyDescent="0.25">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6"/>
      <c r="AA410" s="46"/>
      <c r="AB410" s="43"/>
      <c r="AC410" s="43"/>
      <c r="AD410" s="43"/>
      <c r="AE410" s="43"/>
      <c r="AF410" s="43"/>
      <c r="AG410" s="43"/>
      <c r="AH410" s="43"/>
      <c r="AI410" s="43"/>
      <c r="AJ410" s="43"/>
      <c r="AK410" s="43"/>
      <c r="AL410" s="43"/>
      <c r="AM410" s="43"/>
      <c r="AN410" s="43"/>
      <c r="AO410" s="43"/>
    </row>
    <row r="411" spans="1:41" x14ac:dyDescent="0.25">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6"/>
      <c r="AA411" s="46"/>
      <c r="AB411" s="43"/>
      <c r="AC411" s="43"/>
      <c r="AD411" s="43"/>
      <c r="AE411" s="43"/>
      <c r="AF411" s="43"/>
      <c r="AG411" s="43"/>
      <c r="AH411" s="43"/>
      <c r="AI411" s="43"/>
      <c r="AJ411" s="43"/>
      <c r="AK411" s="43"/>
      <c r="AL411" s="43"/>
      <c r="AM411" s="43"/>
      <c r="AN411" s="43"/>
      <c r="AO411" s="43"/>
    </row>
    <row r="412" spans="1:41" x14ac:dyDescent="0.25">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6"/>
      <c r="AA412" s="46"/>
      <c r="AB412" s="43"/>
      <c r="AC412" s="43"/>
      <c r="AD412" s="43"/>
      <c r="AE412" s="43"/>
      <c r="AF412" s="43"/>
      <c r="AG412" s="43"/>
      <c r="AH412" s="43"/>
      <c r="AI412" s="43"/>
      <c r="AJ412" s="43"/>
      <c r="AK412" s="43"/>
      <c r="AL412" s="43"/>
      <c r="AM412" s="43"/>
      <c r="AN412" s="43"/>
      <c r="AO412" s="43"/>
    </row>
    <row r="413" spans="1:41" x14ac:dyDescent="0.25">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6"/>
      <c r="AA413" s="46"/>
      <c r="AB413" s="43"/>
      <c r="AC413" s="43"/>
      <c r="AD413" s="43"/>
      <c r="AE413" s="43"/>
      <c r="AF413" s="43"/>
      <c r="AG413" s="43"/>
      <c r="AH413" s="43"/>
      <c r="AI413" s="43"/>
      <c r="AJ413" s="43"/>
      <c r="AK413" s="43"/>
      <c r="AL413" s="43"/>
      <c r="AM413" s="43"/>
      <c r="AN413" s="43"/>
      <c r="AO413" s="43"/>
    </row>
    <row r="414" spans="1:41" x14ac:dyDescent="0.25">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6"/>
      <c r="AA414" s="46"/>
      <c r="AB414" s="43"/>
      <c r="AC414" s="43"/>
      <c r="AD414" s="43"/>
      <c r="AE414" s="43"/>
      <c r="AF414" s="43"/>
      <c r="AG414" s="43"/>
      <c r="AH414" s="43"/>
      <c r="AI414" s="43"/>
      <c r="AJ414" s="43"/>
      <c r="AK414" s="43"/>
      <c r="AL414" s="43"/>
      <c r="AM414" s="43"/>
      <c r="AN414" s="43"/>
      <c r="AO414" s="43"/>
    </row>
    <row r="415" spans="1:41" x14ac:dyDescent="0.25">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6"/>
      <c r="AA415" s="46"/>
      <c r="AB415" s="43"/>
      <c r="AC415" s="43"/>
      <c r="AD415" s="43"/>
      <c r="AE415" s="43"/>
      <c r="AF415" s="43"/>
      <c r="AG415" s="43"/>
      <c r="AH415" s="43"/>
      <c r="AI415" s="43"/>
      <c r="AJ415" s="43"/>
      <c r="AK415" s="43"/>
      <c r="AL415" s="43"/>
      <c r="AM415" s="43"/>
      <c r="AN415" s="43"/>
      <c r="AO415" s="43"/>
    </row>
    <row r="416" spans="1:41" x14ac:dyDescent="0.25">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6"/>
      <c r="AA416" s="46"/>
      <c r="AB416" s="43"/>
      <c r="AC416" s="43"/>
      <c r="AD416" s="43"/>
      <c r="AE416" s="43"/>
      <c r="AF416" s="43"/>
      <c r="AG416" s="43"/>
      <c r="AH416" s="43"/>
      <c r="AI416" s="43"/>
      <c r="AJ416" s="43"/>
      <c r="AK416" s="43"/>
      <c r="AL416" s="43"/>
      <c r="AM416" s="43"/>
      <c r="AN416" s="43"/>
      <c r="AO416" s="43"/>
    </row>
    <row r="417" spans="1:41" x14ac:dyDescent="0.25">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6"/>
      <c r="AA417" s="46"/>
      <c r="AB417" s="43"/>
      <c r="AC417" s="43"/>
      <c r="AD417" s="43"/>
      <c r="AE417" s="43"/>
      <c r="AF417" s="43"/>
      <c r="AG417" s="43"/>
      <c r="AH417" s="43"/>
      <c r="AI417" s="43"/>
      <c r="AJ417" s="43"/>
      <c r="AK417" s="43"/>
      <c r="AL417" s="43"/>
      <c r="AM417" s="43"/>
      <c r="AN417" s="43"/>
      <c r="AO417" s="43"/>
    </row>
    <row r="418" spans="1:41" x14ac:dyDescent="0.25">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6"/>
      <c r="AA418" s="46"/>
      <c r="AB418" s="43"/>
      <c r="AC418" s="43"/>
      <c r="AD418" s="43"/>
      <c r="AE418" s="43"/>
      <c r="AF418" s="43"/>
      <c r="AG418" s="43"/>
      <c r="AH418" s="43"/>
      <c r="AI418" s="43"/>
      <c r="AJ418" s="43"/>
      <c r="AK418" s="43"/>
      <c r="AL418" s="43"/>
      <c r="AM418" s="43"/>
      <c r="AN418" s="43"/>
      <c r="AO418" s="43"/>
    </row>
    <row r="419" spans="1:41" x14ac:dyDescent="0.25">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6"/>
      <c r="AA419" s="46"/>
      <c r="AB419" s="43"/>
      <c r="AC419" s="43"/>
      <c r="AD419" s="43"/>
      <c r="AE419" s="43"/>
      <c r="AF419" s="43"/>
      <c r="AG419" s="43"/>
      <c r="AH419" s="43"/>
      <c r="AI419" s="43"/>
      <c r="AJ419" s="43"/>
      <c r="AK419" s="43"/>
      <c r="AL419" s="43"/>
      <c r="AM419" s="43"/>
      <c r="AN419" s="43"/>
      <c r="AO419" s="43"/>
    </row>
    <row r="420" spans="1:41" x14ac:dyDescent="0.25">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6"/>
      <c r="AA420" s="46"/>
      <c r="AB420" s="43"/>
      <c r="AC420" s="43"/>
      <c r="AD420" s="43"/>
      <c r="AE420" s="43"/>
      <c r="AF420" s="43"/>
      <c r="AG420" s="43"/>
      <c r="AH420" s="43"/>
      <c r="AI420" s="43"/>
      <c r="AJ420" s="43"/>
      <c r="AK420" s="43"/>
      <c r="AL420" s="43"/>
      <c r="AM420" s="43"/>
      <c r="AN420" s="43"/>
      <c r="AO420" s="43"/>
    </row>
    <row r="421" spans="1:41" x14ac:dyDescent="0.25">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6"/>
      <c r="AA421" s="46"/>
      <c r="AB421" s="43"/>
      <c r="AC421" s="43"/>
      <c r="AD421" s="43"/>
      <c r="AE421" s="43"/>
      <c r="AF421" s="43"/>
      <c r="AG421" s="43"/>
      <c r="AH421" s="43"/>
      <c r="AI421" s="43"/>
      <c r="AJ421" s="43"/>
      <c r="AK421" s="43"/>
      <c r="AL421" s="43"/>
      <c r="AM421" s="43"/>
      <c r="AN421" s="43"/>
      <c r="AO421" s="43"/>
    </row>
    <row r="422" spans="1:41" x14ac:dyDescent="0.25">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6"/>
      <c r="AA422" s="46"/>
      <c r="AB422" s="43"/>
      <c r="AC422" s="43"/>
      <c r="AD422" s="43"/>
      <c r="AE422" s="43"/>
      <c r="AF422" s="43"/>
      <c r="AG422" s="43"/>
      <c r="AH422" s="43"/>
      <c r="AI422" s="43"/>
      <c r="AJ422" s="43"/>
      <c r="AK422" s="43"/>
      <c r="AL422" s="43"/>
      <c r="AM422" s="43"/>
      <c r="AN422" s="43"/>
      <c r="AO422" s="43"/>
    </row>
    <row r="423" spans="1:41" x14ac:dyDescent="0.25">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6"/>
      <c r="AA423" s="46"/>
      <c r="AB423" s="43"/>
      <c r="AC423" s="43"/>
      <c r="AD423" s="43"/>
      <c r="AE423" s="43"/>
      <c r="AF423" s="43"/>
      <c r="AG423" s="43"/>
      <c r="AH423" s="43"/>
      <c r="AI423" s="43"/>
      <c r="AJ423" s="43"/>
      <c r="AK423" s="43"/>
      <c r="AL423" s="43"/>
      <c r="AM423" s="43"/>
      <c r="AN423" s="43"/>
      <c r="AO423" s="43"/>
    </row>
    <row r="424" spans="1:41" x14ac:dyDescent="0.25">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6"/>
      <c r="AA424" s="46"/>
      <c r="AB424" s="43"/>
      <c r="AC424" s="43"/>
      <c r="AD424" s="43"/>
      <c r="AE424" s="43"/>
      <c r="AF424" s="43"/>
      <c r="AG424" s="43"/>
      <c r="AH424" s="43"/>
      <c r="AI424" s="43"/>
      <c r="AJ424" s="43"/>
      <c r="AK424" s="43"/>
      <c r="AL424" s="43"/>
      <c r="AM424" s="43"/>
      <c r="AN424" s="43"/>
      <c r="AO424" s="43"/>
    </row>
    <row r="425" spans="1:41" x14ac:dyDescent="0.25">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6"/>
      <c r="AA425" s="46"/>
      <c r="AB425" s="43"/>
      <c r="AC425" s="43"/>
      <c r="AD425" s="43"/>
      <c r="AE425" s="43"/>
      <c r="AF425" s="43"/>
      <c r="AG425" s="43"/>
      <c r="AH425" s="43"/>
      <c r="AI425" s="43"/>
      <c r="AJ425" s="43"/>
      <c r="AK425" s="43"/>
      <c r="AL425" s="43"/>
      <c r="AM425" s="43"/>
      <c r="AN425" s="43"/>
      <c r="AO425" s="43"/>
    </row>
    <row r="426" spans="1:41" x14ac:dyDescent="0.25">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6"/>
      <c r="AA426" s="46"/>
      <c r="AB426" s="43"/>
      <c r="AC426" s="43"/>
      <c r="AD426" s="43"/>
      <c r="AE426" s="43"/>
      <c r="AF426" s="43"/>
      <c r="AG426" s="43"/>
      <c r="AH426" s="43"/>
      <c r="AI426" s="43"/>
      <c r="AJ426" s="43"/>
      <c r="AK426" s="43"/>
      <c r="AL426" s="43"/>
      <c r="AM426" s="43"/>
      <c r="AN426" s="43"/>
      <c r="AO426" s="43"/>
    </row>
    <row r="427" spans="1:41" x14ac:dyDescent="0.25">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6"/>
      <c r="AA427" s="46"/>
      <c r="AB427" s="43"/>
      <c r="AC427" s="43"/>
      <c r="AD427" s="43"/>
      <c r="AE427" s="43"/>
      <c r="AF427" s="43"/>
      <c r="AG427" s="43"/>
      <c r="AH427" s="43"/>
      <c r="AI427" s="43"/>
      <c r="AJ427" s="43"/>
      <c r="AK427" s="43"/>
      <c r="AL427" s="43"/>
      <c r="AM427" s="43"/>
      <c r="AN427" s="43"/>
      <c r="AO427" s="43"/>
    </row>
    <row r="428" spans="1:41" x14ac:dyDescent="0.25">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6"/>
      <c r="AA428" s="46"/>
      <c r="AB428" s="43"/>
      <c r="AC428" s="43"/>
      <c r="AD428" s="43"/>
      <c r="AE428" s="43"/>
      <c r="AF428" s="43"/>
      <c r="AG428" s="43"/>
      <c r="AH428" s="43"/>
      <c r="AI428" s="43"/>
      <c r="AJ428" s="43"/>
      <c r="AK428" s="43"/>
      <c r="AL428" s="43"/>
      <c r="AM428" s="43"/>
      <c r="AN428" s="43"/>
      <c r="AO428" s="43"/>
    </row>
    <row r="429" spans="1:41" x14ac:dyDescent="0.25">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6"/>
      <c r="AA429" s="46"/>
      <c r="AB429" s="43"/>
      <c r="AC429" s="43"/>
      <c r="AD429" s="43"/>
      <c r="AE429" s="43"/>
      <c r="AF429" s="43"/>
      <c r="AG429" s="43"/>
      <c r="AH429" s="43"/>
      <c r="AI429" s="43"/>
      <c r="AJ429" s="43"/>
      <c r="AK429" s="43"/>
      <c r="AL429" s="43"/>
      <c r="AM429" s="43"/>
      <c r="AN429" s="43"/>
      <c r="AO429" s="43"/>
    </row>
    <row r="430" spans="1:41" x14ac:dyDescent="0.25">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6"/>
      <c r="AA430" s="46"/>
      <c r="AB430" s="43"/>
      <c r="AC430" s="43"/>
      <c r="AD430" s="43"/>
      <c r="AE430" s="43"/>
      <c r="AF430" s="43"/>
      <c r="AG430" s="43"/>
      <c r="AH430" s="43"/>
      <c r="AI430" s="43"/>
      <c r="AJ430" s="43"/>
      <c r="AK430" s="43"/>
      <c r="AL430" s="43"/>
      <c r="AM430" s="43"/>
      <c r="AN430" s="43"/>
      <c r="AO430" s="43"/>
    </row>
    <row r="431" spans="1:41" x14ac:dyDescent="0.25">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6"/>
      <c r="AA431" s="46"/>
      <c r="AB431" s="43"/>
      <c r="AC431" s="43"/>
      <c r="AD431" s="43"/>
      <c r="AE431" s="43"/>
      <c r="AF431" s="43"/>
      <c r="AG431" s="43"/>
      <c r="AH431" s="43"/>
      <c r="AI431" s="43"/>
      <c r="AJ431" s="43"/>
      <c r="AK431" s="43"/>
      <c r="AL431" s="43"/>
      <c r="AM431" s="43"/>
      <c r="AN431" s="43"/>
      <c r="AO431" s="43"/>
    </row>
    <row r="432" spans="1:41" x14ac:dyDescent="0.25">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6"/>
      <c r="AA432" s="46"/>
      <c r="AB432" s="43"/>
      <c r="AC432" s="43"/>
      <c r="AD432" s="43"/>
      <c r="AE432" s="43"/>
      <c r="AF432" s="43"/>
      <c r="AG432" s="43"/>
      <c r="AH432" s="43"/>
      <c r="AI432" s="43"/>
      <c r="AJ432" s="43"/>
      <c r="AK432" s="43"/>
      <c r="AL432" s="43"/>
      <c r="AM432" s="43"/>
      <c r="AN432" s="43"/>
      <c r="AO432" s="43"/>
    </row>
    <row r="433" spans="1:41" x14ac:dyDescent="0.25">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6"/>
      <c r="AA433" s="46"/>
      <c r="AB433" s="43"/>
      <c r="AC433" s="43"/>
      <c r="AD433" s="43"/>
      <c r="AE433" s="43"/>
      <c r="AF433" s="43"/>
      <c r="AG433" s="43"/>
      <c r="AH433" s="43"/>
      <c r="AI433" s="43"/>
      <c r="AJ433" s="43"/>
      <c r="AK433" s="43"/>
      <c r="AL433" s="43"/>
      <c r="AM433" s="43"/>
      <c r="AN433" s="43"/>
      <c r="AO433" s="43"/>
    </row>
    <row r="434" spans="1:41" x14ac:dyDescent="0.25">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6"/>
      <c r="AA434" s="46"/>
      <c r="AB434" s="43"/>
      <c r="AC434" s="43"/>
      <c r="AD434" s="43"/>
      <c r="AE434" s="43"/>
      <c r="AF434" s="43"/>
      <c r="AG434" s="43"/>
      <c r="AH434" s="43"/>
      <c r="AI434" s="43"/>
      <c r="AJ434" s="43"/>
      <c r="AK434" s="43"/>
      <c r="AL434" s="43"/>
      <c r="AM434" s="43"/>
      <c r="AN434" s="43"/>
      <c r="AO434" s="43"/>
    </row>
    <row r="435" spans="1:41" x14ac:dyDescent="0.25">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6"/>
      <c r="AA435" s="46"/>
      <c r="AB435" s="43"/>
      <c r="AC435" s="43"/>
      <c r="AD435" s="43"/>
      <c r="AE435" s="43"/>
      <c r="AF435" s="43"/>
      <c r="AG435" s="43"/>
      <c r="AH435" s="43"/>
      <c r="AI435" s="43"/>
      <c r="AJ435" s="43"/>
      <c r="AK435" s="43"/>
      <c r="AL435" s="43"/>
      <c r="AM435" s="43"/>
      <c r="AN435" s="43"/>
      <c r="AO435" s="43"/>
    </row>
    <row r="436" spans="1:41" x14ac:dyDescent="0.25">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6"/>
      <c r="AA436" s="46"/>
      <c r="AB436" s="43"/>
      <c r="AC436" s="43"/>
      <c r="AD436" s="43"/>
      <c r="AE436" s="43"/>
      <c r="AF436" s="43"/>
      <c r="AG436" s="43"/>
      <c r="AH436" s="43"/>
      <c r="AI436" s="43"/>
      <c r="AJ436" s="43"/>
      <c r="AK436" s="43"/>
      <c r="AL436" s="43"/>
      <c r="AM436" s="43"/>
      <c r="AN436" s="43"/>
      <c r="AO436" s="43"/>
    </row>
    <row r="437" spans="1:41" x14ac:dyDescent="0.25">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6"/>
      <c r="AA437" s="46"/>
      <c r="AB437" s="43"/>
      <c r="AC437" s="43"/>
      <c r="AD437" s="43"/>
      <c r="AE437" s="43"/>
      <c r="AF437" s="43"/>
      <c r="AG437" s="43"/>
      <c r="AH437" s="43"/>
      <c r="AI437" s="43"/>
      <c r="AJ437" s="43"/>
      <c r="AK437" s="43"/>
      <c r="AL437" s="43"/>
      <c r="AM437" s="43"/>
      <c r="AN437" s="43"/>
      <c r="AO437" s="43"/>
    </row>
    <row r="438" spans="1:41" x14ac:dyDescent="0.25">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6"/>
      <c r="AA438" s="46"/>
      <c r="AB438" s="43"/>
      <c r="AC438" s="43"/>
      <c r="AD438" s="43"/>
      <c r="AE438" s="43"/>
      <c r="AF438" s="43"/>
      <c r="AG438" s="43"/>
      <c r="AH438" s="43"/>
      <c r="AI438" s="43"/>
      <c r="AJ438" s="43"/>
      <c r="AK438" s="43"/>
      <c r="AL438" s="43"/>
      <c r="AM438" s="43"/>
      <c r="AN438" s="43"/>
      <c r="AO438" s="43"/>
    </row>
    <row r="439" spans="1:41" x14ac:dyDescent="0.25">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6"/>
      <c r="AA439" s="46"/>
      <c r="AB439" s="43"/>
      <c r="AC439" s="43"/>
      <c r="AD439" s="43"/>
      <c r="AE439" s="43"/>
      <c r="AF439" s="43"/>
      <c r="AG439" s="43"/>
      <c r="AH439" s="43"/>
      <c r="AI439" s="43"/>
      <c r="AJ439" s="43"/>
      <c r="AK439" s="43"/>
      <c r="AL439" s="43"/>
      <c r="AM439" s="43"/>
      <c r="AN439" s="43"/>
      <c r="AO439" s="43"/>
    </row>
    <row r="440" spans="1:41" x14ac:dyDescent="0.25">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6"/>
      <c r="AA440" s="46"/>
      <c r="AB440" s="43"/>
      <c r="AC440" s="43"/>
      <c r="AD440" s="43"/>
      <c r="AE440" s="43"/>
      <c r="AF440" s="43"/>
      <c r="AG440" s="43"/>
      <c r="AH440" s="43"/>
      <c r="AI440" s="43"/>
      <c r="AJ440" s="43"/>
      <c r="AK440" s="43"/>
      <c r="AL440" s="43"/>
      <c r="AM440" s="43"/>
      <c r="AN440" s="43"/>
      <c r="AO440" s="43"/>
    </row>
    <row r="441" spans="1:41" x14ac:dyDescent="0.25">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6"/>
      <c r="AA441" s="46"/>
      <c r="AB441" s="43"/>
      <c r="AC441" s="43"/>
      <c r="AD441" s="43"/>
      <c r="AE441" s="43"/>
      <c r="AF441" s="43"/>
      <c r="AG441" s="43"/>
      <c r="AH441" s="43"/>
      <c r="AI441" s="43"/>
      <c r="AJ441" s="43"/>
      <c r="AK441" s="43"/>
      <c r="AL441" s="43"/>
      <c r="AM441" s="43"/>
      <c r="AN441" s="43"/>
      <c r="AO441" s="43"/>
    </row>
    <row r="442" spans="1:41" x14ac:dyDescent="0.25">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6"/>
      <c r="AA442" s="46"/>
      <c r="AB442" s="43"/>
      <c r="AC442" s="43"/>
      <c r="AD442" s="43"/>
      <c r="AE442" s="43"/>
      <c r="AF442" s="43"/>
      <c r="AG442" s="43"/>
      <c r="AH442" s="43"/>
      <c r="AI442" s="43"/>
      <c r="AJ442" s="43"/>
      <c r="AK442" s="43"/>
      <c r="AL442" s="43"/>
      <c r="AM442" s="43"/>
      <c r="AN442" s="43"/>
      <c r="AO442" s="43"/>
    </row>
    <row r="443" spans="1:41" x14ac:dyDescent="0.25">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6"/>
      <c r="AA443" s="46"/>
      <c r="AB443" s="43"/>
      <c r="AC443" s="43"/>
      <c r="AD443" s="43"/>
      <c r="AE443" s="43"/>
      <c r="AF443" s="43"/>
      <c r="AG443" s="43"/>
      <c r="AH443" s="43"/>
      <c r="AI443" s="43"/>
      <c r="AJ443" s="43"/>
      <c r="AK443" s="43"/>
      <c r="AL443" s="43"/>
      <c r="AM443" s="43"/>
      <c r="AN443" s="43"/>
      <c r="AO443" s="43"/>
    </row>
  </sheetData>
  <autoFilter ref="A1:AO1" xr:uid="{41B1462A-677D-4F77-A15C-797B1348D198}"/>
  <sortState xmlns:xlrd2="http://schemas.microsoft.com/office/spreadsheetml/2017/richdata2" ref="A2:AI443">
    <sortCondition ref="B2:B443"/>
  </sortState>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F284C-2153-455C-BBDB-6FF4DBB9F8F5}">
  <sheetPr>
    <tabColor theme="0" tint="-0.499984740745262"/>
  </sheetPr>
  <dimension ref="A1:Q54"/>
  <sheetViews>
    <sheetView zoomScale="85" zoomScaleNormal="85" workbookViewId="0">
      <selection activeCell="K44" sqref="K44"/>
    </sheetView>
  </sheetViews>
  <sheetFormatPr defaultRowHeight="15" x14ac:dyDescent="0.25"/>
  <cols>
    <col min="1" max="1" width="29.42578125" bestFit="1" customWidth="1"/>
    <col min="4" max="4" width="50.5703125" bestFit="1" customWidth="1"/>
    <col min="5" max="5" width="12.85546875" bestFit="1" customWidth="1"/>
    <col min="7" max="7" width="39.42578125" bestFit="1" customWidth="1"/>
    <col min="8" max="8" width="39.42578125" customWidth="1"/>
    <col min="9" max="11" width="38.42578125" bestFit="1" customWidth="1"/>
    <col min="12" max="12" width="18.85546875" customWidth="1"/>
    <col min="13" max="13" width="10.5703125" customWidth="1"/>
    <col min="14" max="14" width="10.140625" customWidth="1"/>
    <col min="15" max="15" width="11.5703125" customWidth="1"/>
    <col min="16" max="16" width="12.85546875" bestFit="1" customWidth="1"/>
    <col min="17" max="17" width="15.85546875" customWidth="1"/>
  </cols>
  <sheetData>
    <row r="1" spans="1:17" x14ac:dyDescent="0.25">
      <c r="A1" s="15" t="s">
        <v>374</v>
      </c>
      <c r="B1" s="15" t="s">
        <v>412</v>
      </c>
      <c r="C1" s="12"/>
      <c r="D1" s="15" t="s">
        <v>413</v>
      </c>
      <c r="E1" s="15" t="s">
        <v>414</v>
      </c>
      <c r="F1" s="12"/>
      <c r="G1" s="12" t="s">
        <v>415</v>
      </c>
      <c r="H1" s="12" t="s">
        <v>415</v>
      </c>
      <c r="I1" s="12" t="s">
        <v>415</v>
      </c>
      <c r="J1" s="12" t="s">
        <v>415</v>
      </c>
      <c r="K1" s="12" t="s">
        <v>415</v>
      </c>
      <c r="L1" s="12" t="s">
        <v>416</v>
      </c>
      <c r="M1" s="12" t="s">
        <v>417</v>
      </c>
      <c r="N1" s="12" t="s">
        <v>418</v>
      </c>
      <c r="O1" s="12" t="s">
        <v>419</v>
      </c>
      <c r="P1" s="12" t="s">
        <v>419</v>
      </c>
      <c r="Q1" s="12" t="s">
        <v>420</v>
      </c>
    </row>
    <row r="2" spans="1:17" x14ac:dyDescent="0.25">
      <c r="A2" s="50" t="s">
        <v>309</v>
      </c>
      <c r="B2" s="51">
        <v>1</v>
      </c>
      <c r="D2" s="1" t="s">
        <v>421</v>
      </c>
      <c r="E2" s="14">
        <v>0.7</v>
      </c>
      <c r="G2" t="s">
        <v>225</v>
      </c>
      <c r="H2" t="s">
        <v>224</v>
      </c>
      <c r="I2" t="s">
        <v>231</v>
      </c>
      <c r="J2" t="s">
        <v>226</v>
      </c>
      <c r="K2" t="s">
        <v>234</v>
      </c>
      <c r="L2" t="s">
        <v>237</v>
      </c>
      <c r="M2" t="s">
        <v>44</v>
      </c>
      <c r="N2" t="s">
        <v>232</v>
      </c>
      <c r="O2" t="s">
        <v>230</v>
      </c>
      <c r="P2" t="s">
        <v>235</v>
      </c>
      <c r="Q2" t="s">
        <v>422</v>
      </c>
    </row>
    <row r="3" spans="1:17" x14ac:dyDescent="0.25">
      <c r="A3" s="50" t="s">
        <v>311</v>
      </c>
      <c r="B3" s="51">
        <v>0.9</v>
      </c>
      <c r="D3" s="1" t="s">
        <v>209</v>
      </c>
      <c r="E3" s="14">
        <v>0.85</v>
      </c>
      <c r="G3" t="s">
        <v>233</v>
      </c>
      <c r="H3" t="s">
        <v>233</v>
      </c>
      <c r="I3" t="s">
        <v>233</v>
      </c>
      <c r="J3" t="s">
        <v>233</v>
      </c>
      <c r="K3" t="s">
        <v>233</v>
      </c>
      <c r="L3" t="s">
        <v>44</v>
      </c>
      <c r="M3" t="s">
        <v>194</v>
      </c>
      <c r="N3" t="s">
        <v>44</v>
      </c>
      <c r="O3" t="s">
        <v>44</v>
      </c>
      <c r="P3" t="s">
        <v>44</v>
      </c>
      <c r="Q3" t="s">
        <v>309</v>
      </c>
    </row>
    <row r="4" spans="1:17" x14ac:dyDescent="0.25">
      <c r="A4" s="50" t="s">
        <v>245</v>
      </c>
      <c r="B4" s="51">
        <v>0.5</v>
      </c>
      <c r="E4" s="21"/>
      <c r="G4" t="s">
        <v>228</v>
      </c>
      <c r="H4" t="s">
        <v>228</v>
      </c>
      <c r="I4" t="s">
        <v>228</v>
      </c>
      <c r="J4" t="s">
        <v>228</v>
      </c>
      <c r="K4" t="s">
        <v>228</v>
      </c>
      <c r="Q4" t="s">
        <v>311</v>
      </c>
    </row>
    <row r="5" spans="1:17" x14ac:dyDescent="0.25">
      <c r="A5" s="50" t="s">
        <v>247</v>
      </c>
      <c r="B5" s="51">
        <v>0.3</v>
      </c>
      <c r="G5" t="s">
        <v>227</v>
      </c>
      <c r="H5" t="s">
        <v>227</v>
      </c>
      <c r="I5" t="s">
        <v>227</v>
      </c>
      <c r="J5" t="s">
        <v>227</v>
      </c>
      <c r="K5" t="s">
        <v>227</v>
      </c>
      <c r="Q5" t="s">
        <v>245</v>
      </c>
    </row>
    <row r="6" spans="1:17" x14ac:dyDescent="0.25">
      <c r="A6" s="50" t="s">
        <v>313</v>
      </c>
      <c r="B6" s="51">
        <v>0.1</v>
      </c>
      <c r="D6" s="15" t="s">
        <v>363</v>
      </c>
      <c r="E6" s="1" t="s">
        <v>412</v>
      </c>
      <c r="G6" t="s">
        <v>354</v>
      </c>
      <c r="H6" t="s">
        <v>354</v>
      </c>
      <c r="I6" t="s">
        <v>354</v>
      </c>
      <c r="J6" t="s">
        <v>354</v>
      </c>
      <c r="K6" t="s">
        <v>354</v>
      </c>
      <c r="Q6" t="s">
        <v>247</v>
      </c>
    </row>
    <row r="7" spans="1:17" x14ac:dyDescent="0.25">
      <c r="D7" s="52">
        <v>45000</v>
      </c>
      <c r="E7" s="51">
        <v>1</v>
      </c>
      <c r="G7" t="s">
        <v>355</v>
      </c>
      <c r="H7" t="s">
        <v>355</v>
      </c>
      <c r="Q7" t="s">
        <v>313</v>
      </c>
    </row>
    <row r="8" spans="1:17" x14ac:dyDescent="0.25">
      <c r="D8" s="52">
        <v>65000</v>
      </c>
      <c r="E8" s="51">
        <v>0.8</v>
      </c>
    </row>
    <row r="9" spans="1:17" x14ac:dyDescent="0.25">
      <c r="A9" s="15" t="s">
        <v>423</v>
      </c>
      <c r="D9" s="52">
        <v>80000</v>
      </c>
      <c r="E9" s="51">
        <v>0.7</v>
      </c>
    </row>
    <row r="10" spans="1:17" x14ac:dyDescent="0.25">
      <c r="A10" s="1" t="s">
        <v>243</v>
      </c>
      <c r="D10" s="52">
        <v>90000</v>
      </c>
      <c r="E10" s="51">
        <v>0.6</v>
      </c>
    </row>
    <row r="11" spans="1:17" x14ac:dyDescent="0.25">
      <c r="A11" s="1" t="s">
        <v>244</v>
      </c>
      <c r="D11" s="52">
        <v>100000</v>
      </c>
      <c r="E11" s="51">
        <v>0.5</v>
      </c>
    </row>
    <row r="12" spans="1:17" x14ac:dyDescent="0.25">
      <c r="A12" s="1" t="s">
        <v>246</v>
      </c>
      <c r="D12" s="52">
        <v>110000</v>
      </c>
      <c r="E12" s="51">
        <v>0.4</v>
      </c>
    </row>
    <row r="13" spans="1:17" x14ac:dyDescent="0.25">
      <c r="A13" s="1" t="s">
        <v>250</v>
      </c>
      <c r="D13" s="52">
        <v>120000</v>
      </c>
      <c r="E13" s="51">
        <v>0.3</v>
      </c>
    </row>
    <row r="14" spans="1:17" x14ac:dyDescent="0.25">
      <c r="A14" s="38" t="s">
        <v>248</v>
      </c>
      <c r="D14" s="52">
        <v>130000</v>
      </c>
      <c r="E14" s="51">
        <v>0.2</v>
      </c>
    </row>
    <row r="15" spans="1:17" x14ac:dyDescent="0.25">
      <c r="A15" s="1" t="s">
        <v>249</v>
      </c>
      <c r="D15" s="51" t="s">
        <v>424</v>
      </c>
      <c r="E15" s="51">
        <v>0.1</v>
      </c>
    </row>
    <row r="16" spans="1:17" x14ac:dyDescent="0.25">
      <c r="A16" s="1" t="s">
        <v>425</v>
      </c>
    </row>
    <row r="17" spans="1:5" x14ac:dyDescent="0.25">
      <c r="A17" s="1" t="s">
        <v>197</v>
      </c>
    </row>
    <row r="18" spans="1:5" x14ac:dyDescent="0.25">
      <c r="D18" s="15" t="s">
        <v>365</v>
      </c>
      <c r="E18" s="1" t="s">
        <v>412</v>
      </c>
    </row>
    <row r="19" spans="1:5" x14ac:dyDescent="0.25">
      <c r="A19" s="16" t="s">
        <v>426</v>
      </c>
      <c r="D19" s="53" t="s">
        <v>233</v>
      </c>
      <c r="E19" s="51">
        <v>1</v>
      </c>
    </row>
    <row r="20" spans="1:5" x14ac:dyDescent="0.25">
      <c r="A20" s="17" t="s">
        <v>201</v>
      </c>
      <c r="D20" s="53" t="s">
        <v>228</v>
      </c>
      <c r="E20" s="51">
        <v>0.85</v>
      </c>
    </row>
    <row r="21" spans="1:5" x14ac:dyDescent="0.25">
      <c r="A21" s="17" t="s">
        <v>343</v>
      </c>
      <c r="D21" s="53" t="s">
        <v>227</v>
      </c>
      <c r="E21" s="51">
        <v>0.75</v>
      </c>
    </row>
    <row r="22" spans="1:5" x14ac:dyDescent="0.25">
      <c r="A22" s="17" t="s">
        <v>236</v>
      </c>
      <c r="D22" s="51" t="s">
        <v>354</v>
      </c>
      <c r="E22" s="51">
        <v>0.5</v>
      </c>
    </row>
    <row r="23" spans="1:5" x14ac:dyDescent="0.25">
      <c r="A23" s="17" t="s">
        <v>229</v>
      </c>
      <c r="D23" s="51" t="s">
        <v>355</v>
      </c>
      <c r="E23" s="51">
        <v>0.1</v>
      </c>
    </row>
    <row r="24" spans="1:5" x14ac:dyDescent="0.25">
      <c r="A24" s="17" t="s">
        <v>195</v>
      </c>
    </row>
    <row r="25" spans="1:5" x14ac:dyDescent="0.25">
      <c r="A25" s="18"/>
    </row>
    <row r="27" spans="1:5" x14ac:dyDescent="0.25">
      <c r="A27" s="16" t="s">
        <v>160</v>
      </c>
    </row>
    <row r="28" spans="1:5" x14ac:dyDescent="0.25">
      <c r="A28" s="17" t="s">
        <v>254</v>
      </c>
    </row>
    <row r="29" spans="1:5" x14ac:dyDescent="0.25">
      <c r="A29" s="17" t="s">
        <v>260</v>
      </c>
    </row>
    <row r="30" spans="1:5" x14ac:dyDescent="0.25">
      <c r="A30" s="17" t="s">
        <v>427</v>
      </c>
    </row>
    <row r="31" spans="1:5" x14ac:dyDescent="0.25">
      <c r="A31" s="17" t="s">
        <v>258</v>
      </c>
    </row>
    <row r="32" spans="1:5" x14ac:dyDescent="0.25">
      <c r="A32" s="17" t="s">
        <v>428</v>
      </c>
    </row>
    <row r="33" spans="1:1" x14ac:dyDescent="0.25">
      <c r="A33" s="17"/>
    </row>
    <row r="34" spans="1:1" x14ac:dyDescent="0.25">
      <c r="A34" s="18"/>
    </row>
    <row r="36" spans="1:1" x14ac:dyDescent="0.25">
      <c r="A36" s="16" t="s">
        <v>164</v>
      </c>
    </row>
    <row r="37" spans="1:1" x14ac:dyDescent="0.25">
      <c r="A37" s="17" t="s">
        <v>257</v>
      </c>
    </row>
    <row r="38" spans="1:1" x14ac:dyDescent="0.25">
      <c r="A38" s="17" t="s">
        <v>255</v>
      </c>
    </row>
    <row r="39" spans="1:1" x14ac:dyDescent="0.25">
      <c r="A39" s="17" t="s">
        <v>259</v>
      </c>
    </row>
    <row r="40" spans="1:1" x14ac:dyDescent="0.25">
      <c r="A40" s="17" t="s">
        <v>261</v>
      </c>
    </row>
    <row r="41" spans="1:1" x14ac:dyDescent="0.25">
      <c r="A41" s="17" t="s">
        <v>429</v>
      </c>
    </row>
    <row r="42" spans="1:1" x14ac:dyDescent="0.25">
      <c r="A42" s="17" t="s">
        <v>430</v>
      </c>
    </row>
    <row r="43" spans="1:1" x14ac:dyDescent="0.25">
      <c r="A43" s="17" t="s">
        <v>431</v>
      </c>
    </row>
    <row r="44" spans="1:1" x14ac:dyDescent="0.25">
      <c r="A44" s="17" t="s">
        <v>262</v>
      </c>
    </row>
    <row r="45" spans="1:1" x14ac:dyDescent="0.25">
      <c r="A45" s="18"/>
    </row>
    <row r="47" spans="1:1" x14ac:dyDescent="0.25">
      <c r="A47" s="16" t="s">
        <v>169</v>
      </c>
    </row>
    <row r="48" spans="1:1" x14ac:dyDescent="0.25">
      <c r="A48" s="17" t="s">
        <v>256</v>
      </c>
    </row>
    <row r="49" spans="1:1" x14ac:dyDescent="0.25">
      <c r="A49" s="17" t="s">
        <v>432</v>
      </c>
    </row>
    <row r="50" spans="1:1" x14ac:dyDescent="0.25">
      <c r="A50" s="17" t="s">
        <v>433</v>
      </c>
    </row>
    <row r="51" spans="1:1" x14ac:dyDescent="0.25">
      <c r="A51" s="17" t="s">
        <v>434</v>
      </c>
    </row>
    <row r="52" spans="1:1" x14ac:dyDescent="0.25">
      <c r="A52" s="17" t="s">
        <v>263</v>
      </c>
    </row>
    <row r="53" spans="1:1" x14ac:dyDescent="0.25">
      <c r="A53" s="17" t="s">
        <v>264</v>
      </c>
    </row>
    <row r="54" spans="1:1" x14ac:dyDescent="0.25">
      <c r="A54" s="18"/>
    </row>
  </sheetData>
  <pageMargins left="0.7" right="0.7" top="0.78740157499999996" bottom="0.78740157499999996" header="0.3" footer="0.3"/>
  <pageSetup paperSize="9" orientation="portrait" r:id="rId1"/>
  <headerFooter>
    <oddHeader>&amp;R&amp;"Calibri"&amp;10&amp;K000000 PRO VNITŘNÍ POTŘEBU          &amp;1#_x000D_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5B0D9-01E8-459C-9CCF-9CBE91CFB18A}">
  <sheetPr>
    <tabColor rgb="FF92D050"/>
  </sheetPr>
  <dimension ref="B2:I24"/>
  <sheetViews>
    <sheetView zoomScaleNormal="100" workbookViewId="0">
      <selection activeCell="C10" sqref="C10"/>
    </sheetView>
  </sheetViews>
  <sheetFormatPr defaultRowHeight="15" x14ac:dyDescent="0.25"/>
  <cols>
    <col min="2" max="2" width="11.140625" customWidth="1"/>
    <col min="4" max="4" width="13.5703125" customWidth="1"/>
    <col min="5" max="5" width="13.28515625" bestFit="1" customWidth="1"/>
    <col min="6" max="6" width="14.5703125" bestFit="1" customWidth="1"/>
    <col min="7" max="7" width="15.140625" bestFit="1" customWidth="1"/>
    <col min="8" max="8" width="16.140625" bestFit="1" customWidth="1"/>
    <col min="9" max="9" width="17.85546875" customWidth="1"/>
  </cols>
  <sheetData>
    <row r="2" spans="2:9" x14ac:dyDescent="0.25">
      <c r="B2" s="1"/>
      <c r="C2" s="1"/>
      <c r="D2" s="15" t="s">
        <v>187</v>
      </c>
      <c r="E2" s="15" t="s">
        <v>188</v>
      </c>
      <c r="F2" s="15" t="s">
        <v>189</v>
      </c>
      <c r="G2" s="15" t="s">
        <v>190</v>
      </c>
      <c r="H2" s="15" t="s">
        <v>191</v>
      </c>
      <c r="I2" s="15" t="s">
        <v>192</v>
      </c>
    </row>
    <row r="3" spans="2:9" x14ac:dyDescent="0.25">
      <c r="B3" s="176" t="s">
        <v>44</v>
      </c>
      <c r="C3" s="15" t="s">
        <v>193</v>
      </c>
      <c r="D3" s="22" t="s">
        <v>194</v>
      </c>
      <c r="E3" s="22" t="s">
        <v>44</v>
      </c>
      <c r="F3" s="22" t="s">
        <v>44</v>
      </c>
      <c r="G3" s="36" t="s">
        <v>44</v>
      </c>
      <c r="H3" s="36" t="s">
        <v>44</v>
      </c>
      <c r="I3" s="22" t="s">
        <v>44</v>
      </c>
    </row>
    <row r="4" spans="2:9" x14ac:dyDescent="0.25">
      <c r="B4" s="176"/>
      <c r="C4" s="15" t="s">
        <v>195</v>
      </c>
      <c r="D4" s="22" t="s">
        <v>194</v>
      </c>
      <c r="E4" s="22" t="s">
        <v>194</v>
      </c>
      <c r="F4" s="22" t="s">
        <v>44</v>
      </c>
      <c r="G4" s="36" t="s">
        <v>44</v>
      </c>
      <c r="H4" s="22" t="s">
        <v>194</v>
      </c>
      <c r="I4" s="22" t="s">
        <v>194</v>
      </c>
    </row>
    <row r="5" spans="2:9" x14ac:dyDescent="0.25">
      <c r="B5" s="176"/>
      <c r="C5" s="15" t="s">
        <v>196</v>
      </c>
      <c r="D5" s="22" t="s">
        <v>194</v>
      </c>
      <c r="E5" s="22" t="s">
        <v>194</v>
      </c>
      <c r="F5" s="22" t="s">
        <v>44</v>
      </c>
      <c r="G5" s="22" t="s">
        <v>194</v>
      </c>
      <c r="H5" s="22" t="s">
        <v>194</v>
      </c>
      <c r="I5" s="22" t="s">
        <v>194</v>
      </c>
    </row>
    <row r="6" spans="2:9" x14ac:dyDescent="0.25">
      <c r="B6" s="176"/>
      <c r="C6" s="15" t="s">
        <v>197</v>
      </c>
      <c r="D6" s="22" t="s">
        <v>194</v>
      </c>
      <c r="E6" s="22" t="s">
        <v>194</v>
      </c>
      <c r="F6" s="22" t="s">
        <v>44</v>
      </c>
      <c r="G6" s="22" t="s">
        <v>194</v>
      </c>
      <c r="H6" s="22" t="s">
        <v>194</v>
      </c>
      <c r="I6" s="22" t="s">
        <v>194</v>
      </c>
    </row>
    <row r="7" spans="2:9" x14ac:dyDescent="0.25">
      <c r="B7" s="176" t="s">
        <v>198</v>
      </c>
      <c r="C7" s="15" t="s">
        <v>193</v>
      </c>
      <c r="D7" s="22" t="s">
        <v>194</v>
      </c>
      <c r="E7" s="22" t="s">
        <v>44</v>
      </c>
      <c r="F7" s="22" t="s">
        <v>44</v>
      </c>
      <c r="G7" s="36" t="s">
        <v>44</v>
      </c>
      <c r="H7" s="36" t="s">
        <v>44</v>
      </c>
      <c r="I7" s="22" t="s">
        <v>44</v>
      </c>
    </row>
    <row r="8" spans="2:9" x14ac:dyDescent="0.25">
      <c r="B8" s="176"/>
      <c r="C8" s="15" t="s">
        <v>195</v>
      </c>
      <c r="D8" s="22" t="s">
        <v>194</v>
      </c>
      <c r="E8" s="22" t="s">
        <v>194</v>
      </c>
      <c r="F8" s="22" t="s">
        <v>44</v>
      </c>
      <c r="G8" s="36" t="s">
        <v>44</v>
      </c>
      <c r="H8" s="22" t="s">
        <v>194</v>
      </c>
      <c r="I8" s="22" t="s">
        <v>194</v>
      </c>
    </row>
    <row r="9" spans="2:9" x14ac:dyDescent="0.25">
      <c r="B9" s="176"/>
      <c r="C9" s="15" t="s">
        <v>196</v>
      </c>
      <c r="D9" s="22" t="s">
        <v>194</v>
      </c>
      <c r="E9" s="22" t="s">
        <v>194</v>
      </c>
      <c r="F9" s="22" t="s">
        <v>44</v>
      </c>
      <c r="G9" s="22" t="s">
        <v>194</v>
      </c>
      <c r="H9" s="22" t="s">
        <v>194</v>
      </c>
      <c r="I9" s="22" t="s">
        <v>194</v>
      </c>
    </row>
    <row r="10" spans="2:9" x14ac:dyDescent="0.25">
      <c r="B10" s="176"/>
      <c r="C10" s="15" t="s">
        <v>197</v>
      </c>
      <c r="D10" s="22" t="s">
        <v>194</v>
      </c>
      <c r="E10" s="22" t="s">
        <v>194</v>
      </c>
      <c r="F10" s="22" t="s">
        <v>44</v>
      </c>
      <c r="G10" s="22" t="s">
        <v>194</v>
      </c>
      <c r="H10" s="22" t="s">
        <v>194</v>
      </c>
      <c r="I10" s="22" t="s">
        <v>194</v>
      </c>
    </row>
    <row r="11" spans="2:9" x14ac:dyDescent="0.25">
      <c r="B11" s="176" t="s">
        <v>199</v>
      </c>
      <c r="C11" s="15" t="s">
        <v>200</v>
      </c>
      <c r="D11" s="22" t="s">
        <v>194</v>
      </c>
      <c r="E11" s="22" t="s">
        <v>44</v>
      </c>
      <c r="F11" s="22" t="s">
        <v>44</v>
      </c>
      <c r="G11" s="36" t="s">
        <v>44</v>
      </c>
      <c r="H11" s="36" t="s">
        <v>44</v>
      </c>
      <c r="I11" s="22" t="s">
        <v>44</v>
      </c>
    </row>
    <row r="12" spans="2:9" x14ac:dyDescent="0.25">
      <c r="B12" s="176"/>
      <c r="C12" s="15" t="s">
        <v>201</v>
      </c>
      <c r="D12" s="22" t="s">
        <v>194</v>
      </c>
      <c r="E12" s="22" t="s">
        <v>194</v>
      </c>
      <c r="F12" s="22" t="s">
        <v>44</v>
      </c>
      <c r="G12" s="36" t="s">
        <v>44</v>
      </c>
      <c r="H12" s="36" t="s">
        <v>44</v>
      </c>
      <c r="I12" s="22" t="s">
        <v>44</v>
      </c>
    </row>
    <row r="13" spans="2:9" x14ac:dyDescent="0.25">
      <c r="B13" s="176"/>
      <c r="C13" s="15" t="s">
        <v>195</v>
      </c>
      <c r="D13" s="22" t="s">
        <v>194</v>
      </c>
      <c r="E13" s="22" t="s">
        <v>194</v>
      </c>
      <c r="F13" s="22" t="s">
        <v>44</v>
      </c>
      <c r="G13" s="36" t="s">
        <v>44</v>
      </c>
      <c r="H13" s="22" t="s">
        <v>194</v>
      </c>
      <c r="I13" s="22" t="s">
        <v>194</v>
      </c>
    </row>
    <row r="14" spans="2:9" x14ac:dyDescent="0.25">
      <c r="B14" s="176"/>
      <c r="C14" s="15" t="s">
        <v>196</v>
      </c>
      <c r="D14" s="22" t="s">
        <v>194</v>
      </c>
      <c r="E14" s="22" t="s">
        <v>194</v>
      </c>
      <c r="F14" s="22" t="s">
        <v>44</v>
      </c>
      <c r="G14" s="22" t="s">
        <v>194</v>
      </c>
      <c r="H14" s="22" t="s">
        <v>194</v>
      </c>
      <c r="I14" s="22" t="s">
        <v>194</v>
      </c>
    </row>
    <row r="15" spans="2:9" x14ac:dyDescent="0.25">
      <c r="B15" s="176"/>
      <c r="C15" s="15" t="s">
        <v>197</v>
      </c>
      <c r="D15" s="22" t="s">
        <v>194</v>
      </c>
      <c r="E15" s="22" t="s">
        <v>194</v>
      </c>
      <c r="F15" s="22" t="s">
        <v>44</v>
      </c>
      <c r="G15" s="22" t="s">
        <v>194</v>
      </c>
      <c r="H15" s="22" t="s">
        <v>194</v>
      </c>
      <c r="I15" s="22" t="s">
        <v>194</v>
      </c>
    </row>
    <row r="16" spans="2:9" x14ac:dyDescent="0.25">
      <c r="B16" s="176" t="s">
        <v>202</v>
      </c>
      <c r="C16" s="15" t="s">
        <v>193</v>
      </c>
      <c r="D16" s="22" t="s">
        <v>194</v>
      </c>
      <c r="E16" s="22" t="s">
        <v>194</v>
      </c>
      <c r="F16" s="22" t="s">
        <v>44</v>
      </c>
      <c r="G16" s="22" t="s">
        <v>194</v>
      </c>
      <c r="H16" s="36" t="s">
        <v>44</v>
      </c>
      <c r="I16" s="22" t="s">
        <v>194</v>
      </c>
    </row>
    <row r="17" spans="2:9" x14ac:dyDescent="0.25">
      <c r="B17" s="176"/>
      <c r="C17" s="15" t="s">
        <v>195</v>
      </c>
      <c r="D17" s="22" t="s">
        <v>194</v>
      </c>
      <c r="E17" s="22" t="s">
        <v>194</v>
      </c>
      <c r="F17" s="22" t="s">
        <v>44</v>
      </c>
      <c r="G17" s="22" t="s">
        <v>194</v>
      </c>
      <c r="H17" s="22" t="s">
        <v>194</v>
      </c>
      <c r="I17" s="22" t="s">
        <v>194</v>
      </c>
    </row>
    <row r="18" spans="2:9" x14ac:dyDescent="0.25">
      <c r="B18" s="176"/>
      <c r="C18" s="15" t="s">
        <v>196</v>
      </c>
      <c r="D18" s="22" t="s">
        <v>194</v>
      </c>
      <c r="E18" s="22" t="s">
        <v>194</v>
      </c>
      <c r="F18" s="22" t="s">
        <v>44</v>
      </c>
      <c r="G18" s="22" t="s">
        <v>194</v>
      </c>
      <c r="H18" s="22" t="s">
        <v>194</v>
      </c>
      <c r="I18" s="22" t="s">
        <v>194</v>
      </c>
    </row>
    <row r="19" spans="2:9" x14ac:dyDescent="0.25">
      <c r="B19" s="176"/>
      <c r="C19" s="15" t="s">
        <v>197</v>
      </c>
      <c r="D19" s="22" t="s">
        <v>194</v>
      </c>
      <c r="E19" s="22" t="s">
        <v>194</v>
      </c>
      <c r="F19" s="22" t="s">
        <v>44</v>
      </c>
      <c r="G19" s="22" t="s">
        <v>194</v>
      </c>
      <c r="H19" s="22" t="s">
        <v>194</v>
      </c>
      <c r="I19" s="22" t="s">
        <v>194</v>
      </c>
    </row>
    <row r="20" spans="2:9" x14ac:dyDescent="0.25">
      <c r="B20" s="1"/>
      <c r="C20" s="1"/>
      <c r="D20" s="22"/>
      <c r="E20" s="22"/>
      <c r="F20" s="22"/>
      <c r="G20" s="22"/>
      <c r="H20" s="22"/>
      <c r="I20" s="22"/>
    </row>
    <row r="21" spans="2:9" x14ac:dyDescent="0.25">
      <c r="B21" s="1"/>
      <c r="C21" s="15" t="s">
        <v>203</v>
      </c>
      <c r="D21" s="22" t="s">
        <v>44</v>
      </c>
      <c r="E21" s="22" t="s">
        <v>194</v>
      </c>
      <c r="F21" s="22" t="s">
        <v>204</v>
      </c>
      <c r="G21" s="22" t="s">
        <v>204</v>
      </c>
      <c r="H21" s="22" t="s">
        <v>44</v>
      </c>
      <c r="I21" s="22" t="s">
        <v>194</v>
      </c>
    </row>
    <row r="23" spans="2:9" x14ac:dyDescent="0.25">
      <c r="B23" t="s">
        <v>205</v>
      </c>
      <c r="E23" t="s">
        <v>206</v>
      </c>
      <c r="G23" t="s">
        <v>206</v>
      </c>
      <c r="H23" t="s">
        <v>206</v>
      </c>
      <c r="I23" t="s">
        <v>207</v>
      </c>
    </row>
    <row r="24" spans="2:9" x14ac:dyDescent="0.25">
      <c r="E24" s="37" t="s">
        <v>208</v>
      </c>
      <c r="G24" s="37" t="s">
        <v>208</v>
      </c>
      <c r="H24" s="37" t="s">
        <v>208</v>
      </c>
    </row>
  </sheetData>
  <mergeCells count="4">
    <mergeCell ref="B3:B6"/>
    <mergeCell ref="B7:B10"/>
    <mergeCell ref="B11:B15"/>
    <mergeCell ref="B16:B19"/>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57A5B-1E5C-4C51-A5E5-F1EE03BDF042}">
  <sheetPr>
    <tabColor rgb="FFFFFF99"/>
  </sheetPr>
  <dimension ref="A1:AK19854"/>
  <sheetViews>
    <sheetView zoomScale="85" zoomScaleNormal="85" workbookViewId="0">
      <pane ySplit="8" topLeftCell="A9" activePane="bottomLeft" state="frozen"/>
      <selection activeCell="C17" sqref="C17"/>
      <selection pane="bottomLeft" activeCell="AC28" sqref="AC28"/>
    </sheetView>
  </sheetViews>
  <sheetFormatPr defaultRowHeight="15" x14ac:dyDescent="0.25"/>
  <cols>
    <col min="1" max="1" width="28.5703125" style="9" bestFit="1" customWidth="1"/>
    <col min="2" max="2" width="18.140625" style="9" customWidth="1"/>
    <col min="3" max="3" width="14.28515625" style="9" customWidth="1"/>
    <col min="4" max="4" width="10.85546875" style="9" customWidth="1"/>
    <col min="5" max="5" width="15.7109375" style="9" bestFit="1" customWidth="1"/>
    <col min="6" max="6" width="10.42578125" style="9" customWidth="1"/>
    <col min="7" max="7" width="5.42578125" style="9" customWidth="1"/>
    <col min="8" max="9" width="9.140625" style="9" hidden="1" customWidth="1"/>
    <col min="10" max="10" width="28.5703125" style="9" bestFit="1" customWidth="1"/>
    <col min="11" max="11" width="47.85546875" style="9" bestFit="1" customWidth="1"/>
    <col min="12" max="12" width="11.42578125" style="24" customWidth="1"/>
    <col min="13" max="13" width="11.85546875" style="8" customWidth="1"/>
    <col min="14" max="14" width="11.85546875" style="9" hidden="1" customWidth="1"/>
    <col min="15" max="15" width="50.7109375" style="23" customWidth="1"/>
    <col min="16" max="16" width="14.140625" style="23" customWidth="1"/>
    <col min="17" max="17" width="14.5703125" style="9" customWidth="1"/>
    <col min="18" max="18" width="16.5703125" style="8" customWidth="1"/>
    <col min="19" max="19" width="29.140625" style="8" customWidth="1"/>
    <col min="20" max="20" width="14.85546875" style="8" customWidth="1"/>
    <col min="21" max="21" width="18.42578125" style="8" customWidth="1"/>
    <col min="22" max="22" width="39.7109375" style="24" bestFit="1" customWidth="1"/>
    <col min="23" max="23" width="36.42578125" style="24" bestFit="1" customWidth="1"/>
    <col min="24" max="24" width="4.85546875" style="9" customWidth="1"/>
    <col min="25" max="25" width="37" style="9" bestFit="1" customWidth="1"/>
    <col min="26" max="26" width="6.42578125" style="8" customWidth="1"/>
    <col min="27" max="27" width="9.5703125" style="8" customWidth="1"/>
    <col min="28" max="28" width="11.28515625" style="9" customWidth="1"/>
    <col min="29" max="29" width="47.7109375" style="9" bestFit="1" customWidth="1"/>
    <col min="30" max="31" width="10.140625" style="5" hidden="1" customWidth="1"/>
    <col min="32" max="32" width="10.140625" style="5" customWidth="1"/>
    <col min="33" max="33" width="13.85546875" style="5" customWidth="1"/>
    <col min="34" max="34" width="14.85546875" style="5" customWidth="1"/>
    <col min="35" max="35" width="26" style="5" customWidth="1"/>
    <col min="36" max="36" width="21.7109375" style="5" customWidth="1"/>
    <col min="37" max="37" width="18.5703125" style="9" hidden="1" customWidth="1"/>
    <col min="38" max="16384" width="9.140625" style="9"/>
  </cols>
  <sheetData>
    <row r="1" spans="1:37" x14ac:dyDescent="0.25">
      <c r="V1" s="8"/>
      <c r="W1" s="8"/>
    </row>
    <row r="2" spans="1:37" x14ac:dyDescent="0.25">
      <c r="A2" s="67" t="s">
        <v>13</v>
      </c>
      <c r="B2" s="82">
        <v>10</v>
      </c>
      <c r="V2" s="8"/>
      <c r="W2" s="8"/>
    </row>
    <row r="3" spans="1:37" x14ac:dyDescent="0.25">
      <c r="A3" s="67" t="s">
        <v>17</v>
      </c>
      <c r="B3" s="82" t="s">
        <v>209</v>
      </c>
      <c r="V3" s="8"/>
      <c r="W3" s="8"/>
    </row>
    <row r="4" spans="1:37" ht="30" x14ac:dyDescent="0.25">
      <c r="A4" s="142" t="s">
        <v>22</v>
      </c>
      <c r="B4" s="146"/>
      <c r="V4" s="8"/>
      <c r="W4" s="8"/>
    </row>
    <row r="5" spans="1:37" ht="30" x14ac:dyDescent="0.25">
      <c r="A5" s="142" t="s">
        <v>26</v>
      </c>
      <c r="B5" s="147"/>
      <c r="V5" s="8"/>
      <c r="W5" s="8"/>
    </row>
    <row r="6" spans="1:37" x14ac:dyDescent="0.25">
      <c r="V6" s="8"/>
      <c r="W6" s="8"/>
    </row>
    <row r="7" spans="1:37" ht="36.75" customHeight="1" x14ac:dyDescent="0.25">
      <c r="A7" s="179" t="s">
        <v>210</v>
      </c>
      <c r="B7" s="180"/>
      <c r="C7" s="180"/>
      <c r="D7" s="180"/>
      <c r="E7" s="180"/>
      <c r="F7" s="180"/>
      <c r="J7" s="181" t="s">
        <v>211</v>
      </c>
      <c r="K7" s="181"/>
      <c r="L7" s="181"/>
      <c r="M7" s="181"/>
      <c r="N7" s="181"/>
      <c r="O7" s="181"/>
      <c r="P7" s="181"/>
      <c r="Q7" s="181"/>
      <c r="R7" s="181"/>
      <c r="S7" s="181"/>
      <c r="T7" s="181"/>
      <c r="U7" s="181"/>
      <c r="V7" s="181"/>
      <c r="W7" s="181"/>
      <c r="Y7" s="177" t="s">
        <v>212</v>
      </c>
      <c r="Z7" s="178"/>
      <c r="AA7" s="178"/>
      <c r="AB7" s="178"/>
      <c r="AC7" s="178"/>
      <c r="AD7" s="178"/>
      <c r="AE7" s="178"/>
      <c r="AF7" s="178"/>
      <c r="AG7" s="178"/>
      <c r="AH7" s="178"/>
      <c r="AI7" s="178"/>
      <c r="AJ7" s="178"/>
    </row>
    <row r="8" spans="1:37" s="5" customFormat="1" ht="95.25" customHeight="1" x14ac:dyDescent="0.25">
      <c r="A8" s="54" t="s">
        <v>29</v>
      </c>
      <c r="B8" s="54" t="s">
        <v>31</v>
      </c>
      <c r="C8" s="54" t="s">
        <v>34</v>
      </c>
      <c r="D8" s="54" t="s">
        <v>36</v>
      </c>
      <c r="E8" s="54" t="s">
        <v>39</v>
      </c>
      <c r="F8" s="57" t="s">
        <v>213</v>
      </c>
      <c r="H8" s="143">
        <v>0</v>
      </c>
      <c r="I8" s="143"/>
      <c r="J8" s="54" t="s">
        <v>214</v>
      </c>
      <c r="K8" s="54" t="s">
        <v>17885</v>
      </c>
      <c r="L8" s="55" t="s">
        <v>49</v>
      </c>
      <c r="M8" s="55" t="s">
        <v>52</v>
      </c>
      <c r="N8" s="144" t="s">
        <v>216</v>
      </c>
      <c r="O8" s="149" t="s">
        <v>57</v>
      </c>
      <c r="P8" s="55" t="s">
        <v>62</v>
      </c>
      <c r="Q8" s="55" t="s">
        <v>217</v>
      </c>
      <c r="R8" s="55" t="s">
        <v>70</v>
      </c>
      <c r="S8" s="55" t="s">
        <v>73</v>
      </c>
      <c r="T8" s="152" t="s">
        <v>78</v>
      </c>
      <c r="U8" s="55" t="s">
        <v>82</v>
      </c>
      <c r="V8" s="149" t="s">
        <v>86</v>
      </c>
      <c r="W8" s="149" t="s">
        <v>91</v>
      </c>
      <c r="X8" s="7"/>
      <c r="Y8" s="54" t="s">
        <v>215</v>
      </c>
      <c r="Z8" s="54" t="s">
        <v>218</v>
      </c>
      <c r="AA8" s="54" t="s">
        <v>52</v>
      </c>
      <c r="AB8" s="54" t="s">
        <v>219</v>
      </c>
      <c r="AC8" s="54" t="s">
        <v>220</v>
      </c>
      <c r="AD8" s="56" t="s">
        <v>221</v>
      </c>
      <c r="AE8" s="56" t="s">
        <v>222</v>
      </c>
      <c r="AF8" s="54" t="s">
        <v>223</v>
      </c>
      <c r="AG8" s="152" t="s">
        <v>101</v>
      </c>
      <c r="AH8" s="152" t="s">
        <v>106</v>
      </c>
      <c r="AI8" s="54" t="s">
        <v>110</v>
      </c>
      <c r="AJ8" s="54" t="s">
        <v>114</v>
      </c>
      <c r="AK8" s="145" t="s">
        <v>216</v>
      </c>
    </row>
    <row r="9" spans="1:37" x14ac:dyDescent="0.25">
      <c r="A9" s="9" t="s">
        <v>446</v>
      </c>
      <c r="B9" s="9">
        <v>6</v>
      </c>
      <c r="C9" s="9">
        <v>0</v>
      </c>
      <c r="D9" s="9">
        <v>251</v>
      </c>
      <c r="F9" s="148"/>
      <c r="H9" s="8">
        <f>IF(O9="",H8,H8+1)</f>
        <v>0</v>
      </c>
      <c r="I9" s="8">
        <f>IF(O9="",0,H9)</f>
        <v>0</v>
      </c>
      <c r="J9" s="9" t="s">
        <v>460</v>
      </c>
      <c r="K9" s="9" t="s">
        <v>461</v>
      </c>
      <c r="L9" s="24" t="s">
        <v>462</v>
      </c>
      <c r="M9" s="24" t="s">
        <v>224</v>
      </c>
      <c r="N9" s="23" t="str">
        <f>VLOOKUP(K9,zdroj!D:AJ,33,0)</f>
        <v>katA</v>
      </c>
      <c r="O9" s="150"/>
      <c r="P9" s="19" t="str">
        <f t="shared" ref="P9:P72" si="0">IF(COUNTIFS(F:F,"A",A:A,J9),"A","N")</f>
        <v>N</v>
      </c>
      <c r="Q9" s="19" t="str">
        <f t="shared" ref="Q9:Q72" si="1">IF(COUNTIFS(AG:AG,"A",Y:Y,K9),"A","N")</f>
        <v>N</v>
      </c>
      <c r="R9" s="19" t="str">
        <f t="shared" ref="R9:R72" si="2">IF(COUNTIFS(AH:AH,"A",Y:Y,K9)&gt;0,"A","N")</f>
        <v>N</v>
      </c>
      <c r="S9" s="27">
        <f>IFERROR(IF(M9="katC",(VLOOKUP(K9,zdroj!D:AN,37,0)),IF(M9="katD","-",IF(T9="A","",VLOOKUP(K9,zdroj!D:Z,23,0)))),"")</f>
        <v>29.63</v>
      </c>
      <c r="T9" s="161"/>
      <c r="U9" s="27" t="str">
        <f>IF(T9="A",VLOOKUP(K9,zdroj!D:AA,24,0),"")</f>
        <v/>
      </c>
      <c r="V9" s="151"/>
      <c r="W9" s="151"/>
      <c r="Y9" s="9" t="s">
        <v>461</v>
      </c>
      <c r="Z9" s="9" t="s">
        <v>462</v>
      </c>
      <c r="AA9" s="9" t="s">
        <v>237</v>
      </c>
      <c r="AB9" s="9">
        <v>27558886</v>
      </c>
      <c r="AC9" s="9" t="s">
        <v>790</v>
      </c>
      <c r="AD9" s="9" t="s">
        <v>225</v>
      </c>
      <c r="AE9" s="5">
        <f>VLOOKUP(Y9,K:T,10,0)</f>
        <v>0</v>
      </c>
      <c r="AF9" s="5" t="str">
        <f>IF(AE9="A",IF(AD9="katA","katB",AD9),AD9)</f>
        <v>katA</v>
      </c>
      <c r="AG9" s="153"/>
      <c r="AH9" s="153"/>
      <c r="AI9" t="s">
        <v>236</v>
      </c>
      <c r="AJ9" t="s">
        <v>17878</v>
      </c>
      <c r="AK9" s="9" t="str">
        <f>VLOOKUP(Y9,zdroj!D:AJ,33,0)</f>
        <v>katA</v>
      </c>
    </row>
    <row r="10" spans="1:37" x14ac:dyDescent="0.25">
      <c r="A10" s="9" t="s">
        <v>447</v>
      </c>
      <c r="B10" s="9">
        <v>1</v>
      </c>
      <c r="C10" s="9">
        <v>2</v>
      </c>
      <c r="D10" s="9">
        <v>79</v>
      </c>
      <c r="F10" s="148"/>
      <c r="H10" s="8">
        <f t="shared" ref="H10:H44" si="3">IF(O10="",H9,H9+1)</f>
        <v>0</v>
      </c>
      <c r="I10" s="8">
        <f t="shared" ref="I10:I44" si="4">IF(O10="",0,H10)</f>
        <v>0</v>
      </c>
      <c r="J10" s="9" t="s">
        <v>460</v>
      </c>
      <c r="K10" s="9" t="s">
        <v>463</v>
      </c>
      <c r="L10" s="24" t="s">
        <v>462</v>
      </c>
      <c r="M10" s="24" t="s">
        <v>224</v>
      </c>
      <c r="N10" s="23" t="str">
        <f>VLOOKUP(K10,zdroj!D:AJ,33,0)</f>
        <v>katA</v>
      </c>
      <c r="O10" s="150"/>
      <c r="P10" s="19" t="str">
        <f t="shared" si="0"/>
        <v>N</v>
      </c>
      <c r="Q10" s="19" t="str">
        <f t="shared" si="1"/>
        <v>N</v>
      </c>
      <c r="R10" s="19" t="str">
        <f t="shared" si="2"/>
        <v>N</v>
      </c>
      <c r="S10" s="27">
        <f>IFERROR(IF(M10="katC",(VLOOKUP(K10,zdroj!D:AN,37,0)),IF(M10="katD","-",IF(T10="A","",VLOOKUP(K10,zdroj!D:Z,23,0)))),"")</f>
        <v>15.79</v>
      </c>
      <c r="T10" s="161"/>
      <c r="U10" s="27" t="str">
        <f>IF(T10="A",VLOOKUP(K10,zdroj!D:AA,24,0),"")</f>
        <v/>
      </c>
      <c r="V10" s="151"/>
      <c r="W10" s="151"/>
      <c r="Y10" s="9" t="s">
        <v>461</v>
      </c>
      <c r="Z10" s="9" t="s">
        <v>462</v>
      </c>
      <c r="AA10" s="9" t="s">
        <v>237</v>
      </c>
      <c r="AB10" s="9">
        <v>15407250</v>
      </c>
      <c r="AC10" s="9" t="s">
        <v>791</v>
      </c>
      <c r="AD10" s="9" t="s">
        <v>225</v>
      </c>
      <c r="AE10" s="5">
        <f t="shared" ref="AE10:AE73" si="5">VLOOKUP(Y10,K:T,10,0)</f>
        <v>0</v>
      </c>
      <c r="AF10" s="5" t="str">
        <f t="shared" ref="AF10:AF73" si="6">IF(AE10="A",IF(AD10="katA","katB",AD10),AD10)</f>
        <v>katA</v>
      </c>
      <c r="AG10" s="153"/>
      <c r="AH10" s="153"/>
      <c r="AI10" t="s">
        <v>195</v>
      </c>
      <c r="AJ10" t="s">
        <v>340</v>
      </c>
      <c r="AK10" s="9" t="str">
        <f>VLOOKUP(Y10,zdroj!D:AJ,33,0)</f>
        <v>katA</v>
      </c>
    </row>
    <row r="11" spans="1:37" x14ac:dyDescent="0.25">
      <c r="A11" s="9" t="s">
        <v>448</v>
      </c>
      <c r="B11" s="9">
        <v>1</v>
      </c>
      <c r="C11" s="9">
        <v>0</v>
      </c>
      <c r="D11" s="9">
        <v>51</v>
      </c>
      <c r="F11" s="148"/>
      <c r="H11" s="8">
        <f t="shared" si="3"/>
        <v>0</v>
      </c>
      <c r="I11" s="8">
        <f t="shared" si="4"/>
        <v>0</v>
      </c>
      <c r="J11" s="9" t="s">
        <v>464</v>
      </c>
      <c r="K11" s="9" t="s">
        <v>465</v>
      </c>
      <c r="L11" s="24" t="s">
        <v>462</v>
      </c>
      <c r="M11" s="24" t="s">
        <v>224</v>
      </c>
      <c r="N11" s="23" t="str">
        <f>VLOOKUP(K11,zdroj!D:AJ,33,0)</f>
        <v>katA</v>
      </c>
      <c r="O11" s="150"/>
      <c r="P11" s="19" t="str">
        <f t="shared" si="0"/>
        <v>N</v>
      </c>
      <c r="Q11" s="19" t="str">
        <f t="shared" si="1"/>
        <v>N</v>
      </c>
      <c r="R11" s="19" t="str">
        <f t="shared" si="2"/>
        <v>N</v>
      </c>
      <c r="S11" s="27">
        <f>IFERROR(IF(M11="katC",(VLOOKUP(K11,zdroj!D:AN,37,0)),IF(M11="katD","-",IF(T11="A","",VLOOKUP(K11,zdroj!D:Z,23,0)))),"")</f>
        <v>2.38</v>
      </c>
      <c r="T11" s="161"/>
      <c r="U11" s="27" t="str">
        <f>IF(T11="A",VLOOKUP(K11,zdroj!D:AA,24,0),"")</f>
        <v/>
      </c>
      <c r="V11" s="151"/>
      <c r="W11" s="151"/>
      <c r="Y11" s="9" t="s">
        <v>461</v>
      </c>
      <c r="Z11" s="9" t="s">
        <v>462</v>
      </c>
      <c r="AA11" s="9" t="s">
        <v>237</v>
      </c>
      <c r="AB11" s="9">
        <v>15407268</v>
      </c>
      <c r="AC11" s="9" t="s">
        <v>792</v>
      </c>
      <c r="AD11" s="9" t="s">
        <v>225</v>
      </c>
      <c r="AE11" s="5">
        <f t="shared" si="5"/>
        <v>0</v>
      </c>
      <c r="AF11" s="5" t="str">
        <f t="shared" si="6"/>
        <v>katA</v>
      </c>
      <c r="AG11" s="153"/>
      <c r="AH11" s="153"/>
      <c r="AI11" t="s">
        <v>195</v>
      </c>
      <c r="AJ11" t="s">
        <v>340</v>
      </c>
      <c r="AK11" s="9" t="str">
        <f>VLOOKUP(Y11,zdroj!D:AJ,33,0)</f>
        <v>katA</v>
      </c>
    </row>
    <row r="12" spans="1:37" x14ac:dyDescent="0.25">
      <c r="A12" s="9" t="s">
        <v>449</v>
      </c>
      <c r="B12" s="9">
        <v>3</v>
      </c>
      <c r="C12" s="9">
        <v>2</v>
      </c>
      <c r="D12" s="9">
        <v>117</v>
      </c>
      <c r="F12" s="148"/>
      <c r="H12" s="8">
        <f t="shared" si="3"/>
        <v>0</v>
      </c>
      <c r="I12" s="8">
        <f t="shared" si="4"/>
        <v>0</v>
      </c>
      <c r="J12" s="9" t="s">
        <v>464</v>
      </c>
      <c r="K12" s="9" t="s">
        <v>466</v>
      </c>
      <c r="L12" s="24" t="s">
        <v>462</v>
      </c>
      <c r="M12" s="24" t="s">
        <v>224</v>
      </c>
      <c r="N12" s="23" t="str">
        <f>VLOOKUP(K12,zdroj!D:AJ,33,0)</f>
        <v>katA</v>
      </c>
      <c r="O12" s="150"/>
      <c r="P12" s="19" t="str">
        <f t="shared" si="0"/>
        <v>N</v>
      </c>
      <c r="Q12" s="19" t="str">
        <f t="shared" si="1"/>
        <v>N</v>
      </c>
      <c r="R12" s="19" t="str">
        <f t="shared" si="2"/>
        <v>N</v>
      </c>
      <c r="S12" s="27">
        <f>IFERROR(IF(M12="katC",(VLOOKUP(K12,zdroj!D:AN,37,0)),IF(M12="katD","-",IF(T12="A","",VLOOKUP(K12,zdroj!D:Z,23,0)))),"")</f>
        <v>5.26</v>
      </c>
      <c r="T12" s="161"/>
      <c r="U12" s="27" t="str">
        <f>IF(T12="A",VLOOKUP(K12,zdroj!D:AA,24,0),"")</f>
        <v/>
      </c>
      <c r="V12" s="151"/>
      <c r="W12" s="151"/>
      <c r="Y12" s="9" t="s">
        <v>461</v>
      </c>
      <c r="Z12" s="9" t="s">
        <v>462</v>
      </c>
      <c r="AA12" s="9" t="s">
        <v>237</v>
      </c>
      <c r="AB12" s="9">
        <v>15407276</v>
      </c>
      <c r="AC12" s="9" t="s">
        <v>793</v>
      </c>
      <c r="AD12" s="9" t="s">
        <v>225</v>
      </c>
      <c r="AE12" s="5">
        <f t="shared" si="5"/>
        <v>0</v>
      </c>
      <c r="AF12" s="5" t="str">
        <f t="shared" si="6"/>
        <v>katA</v>
      </c>
      <c r="AG12" s="153"/>
      <c r="AH12" s="153"/>
      <c r="AI12" t="s">
        <v>195</v>
      </c>
      <c r="AJ12" t="s">
        <v>340</v>
      </c>
      <c r="AK12" s="9" t="str">
        <f>VLOOKUP(Y12,zdroj!D:AJ,33,0)</f>
        <v>katA</v>
      </c>
    </row>
    <row r="13" spans="1:37" x14ac:dyDescent="0.25">
      <c r="A13" s="9" t="s">
        <v>450</v>
      </c>
      <c r="B13" s="9">
        <v>6</v>
      </c>
      <c r="C13" s="9">
        <v>2</v>
      </c>
      <c r="D13" s="9">
        <v>237</v>
      </c>
      <c r="F13" s="148"/>
      <c r="H13" s="8">
        <f t="shared" si="3"/>
        <v>0</v>
      </c>
      <c r="I13" s="8">
        <f t="shared" si="4"/>
        <v>0</v>
      </c>
      <c r="J13" s="9" t="s">
        <v>464</v>
      </c>
      <c r="K13" s="9" t="s">
        <v>467</v>
      </c>
      <c r="L13" s="24" t="s">
        <v>462</v>
      </c>
      <c r="M13" s="24" t="s">
        <v>224</v>
      </c>
      <c r="N13" s="23" t="str">
        <f>VLOOKUP(K13,zdroj!D:AJ,33,0)</f>
        <v>katA</v>
      </c>
      <c r="O13" s="150"/>
      <c r="P13" s="19" t="str">
        <f t="shared" si="0"/>
        <v>N</v>
      </c>
      <c r="Q13" s="19" t="str">
        <f t="shared" si="1"/>
        <v>N</v>
      </c>
      <c r="R13" s="19" t="str">
        <f t="shared" si="2"/>
        <v>N</v>
      </c>
      <c r="S13" s="27">
        <f>IFERROR(IF(M13="katC",(VLOOKUP(K13,zdroj!D:AN,37,0)),IF(M13="katD","-",IF(T13="A","",VLOOKUP(K13,zdroj!D:Z,23,0)))),"")</f>
        <v>15.38</v>
      </c>
      <c r="T13" s="161"/>
      <c r="U13" s="27" t="str">
        <f>IF(T13="A",VLOOKUP(K13,zdroj!D:AA,24,0),"")</f>
        <v/>
      </c>
      <c r="V13" s="151"/>
      <c r="W13" s="151"/>
      <c r="Y13" s="9" t="s">
        <v>461</v>
      </c>
      <c r="Z13" s="9" t="s">
        <v>462</v>
      </c>
      <c r="AA13" s="9" t="s">
        <v>237</v>
      </c>
      <c r="AB13" s="9">
        <v>15407284</v>
      </c>
      <c r="AC13" s="9" t="s">
        <v>794</v>
      </c>
      <c r="AD13" s="9" t="s">
        <v>225</v>
      </c>
      <c r="AE13" s="5">
        <f t="shared" si="5"/>
        <v>0</v>
      </c>
      <c r="AF13" s="5" t="str">
        <f t="shared" si="6"/>
        <v>katA</v>
      </c>
      <c r="AG13" s="153"/>
      <c r="AH13" s="153"/>
      <c r="AI13" t="s">
        <v>195</v>
      </c>
      <c r="AJ13" t="s">
        <v>340</v>
      </c>
      <c r="AK13" s="9" t="str">
        <f>VLOOKUP(Y13,zdroj!D:AJ,33,0)</f>
        <v>katA</v>
      </c>
    </row>
    <row r="14" spans="1:37" x14ac:dyDescent="0.25">
      <c r="A14" s="9" t="s">
        <v>451</v>
      </c>
      <c r="B14" s="9">
        <v>2</v>
      </c>
      <c r="C14" s="9">
        <v>2</v>
      </c>
      <c r="D14" s="9">
        <v>118</v>
      </c>
      <c r="F14" s="148"/>
      <c r="H14" s="8">
        <f t="shared" si="3"/>
        <v>0</v>
      </c>
      <c r="I14" s="8">
        <f t="shared" si="4"/>
        <v>0</v>
      </c>
      <c r="J14" s="9" t="s">
        <v>468</v>
      </c>
      <c r="K14" s="9" t="s">
        <v>469</v>
      </c>
      <c r="L14" s="24" t="s">
        <v>462</v>
      </c>
      <c r="M14" s="24" t="s">
        <v>226</v>
      </c>
      <c r="N14" s="23" t="str">
        <f>VLOOKUP(K14,zdroj!D:AJ,33,0)</f>
        <v>katC</v>
      </c>
      <c r="O14" s="150"/>
      <c r="P14" s="19" t="str">
        <f t="shared" si="0"/>
        <v>N</v>
      </c>
      <c r="Q14" s="19" t="str">
        <f t="shared" si="1"/>
        <v>N</v>
      </c>
      <c r="R14" s="19" t="str">
        <f t="shared" si="2"/>
        <v>N</v>
      </c>
      <c r="S14" s="27" t="str">
        <f>IFERROR(IF(M14="katC",(VLOOKUP(K14,zdroj!D:AN,37,0)),IF(M14="katD","-",IF(T14="A","",VLOOKUP(K14,zdroj!D:Z,23,0)))),"")</f>
        <v>NEPOKRYTA VĚTŠINA SEAM</v>
      </c>
      <c r="T14" s="161"/>
      <c r="U14" s="27" t="str">
        <f>IF(T14="A",VLOOKUP(K14,zdroj!D:AA,24,0),"")</f>
        <v/>
      </c>
      <c r="V14" s="151"/>
      <c r="W14" s="151"/>
      <c r="Y14" s="9" t="s">
        <v>461</v>
      </c>
      <c r="Z14" s="9" t="s">
        <v>462</v>
      </c>
      <c r="AA14" s="9" t="s">
        <v>237</v>
      </c>
      <c r="AB14" s="9">
        <v>15407314</v>
      </c>
      <c r="AC14" s="9" t="s">
        <v>795</v>
      </c>
      <c r="AD14" s="9" t="s">
        <v>225</v>
      </c>
      <c r="AE14" s="5">
        <f t="shared" si="5"/>
        <v>0</v>
      </c>
      <c r="AF14" s="5" t="str">
        <f t="shared" si="6"/>
        <v>katA</v>
      </c>
      <c r="AG14" s="153"/>
      <c r="AH14" s="153"/>
      <c r="AI14" t="s">
        <v>195</v>
      </c>
      <c r="AJ14" t="s">
        <v>340</v>
      </c>
      <c r="AK14" s="9" t="str">
        <f>VLOOKUP(Y14,zdroj!D:AJ,33,0)</f>
        <v>katA</v>
      </c>
    </row>
    <row r="15" spans="1:37" x14ac:dyDescent="0.25">
      <c r="A15" s="9" t="s">
        <v>452</v>
      </c>
      <c r="B15" s="9">
        <v>6</v>
      </c>
      <c r="C15" s="9">
        <v>2</v>
      </c>
      <c r="D15" s="9">
        <v>239</v>
      </c>
      <c r="F15" s="148"/>
      <c r="H15" s="8">
        <f t="shared" si="3"/>
        <v>0</v>
      </c>
      <c r="I15" s="8">
        <f t="shared" si="4"/>
        <v>0</v>
      </c>
      <c r="J15" s="9" t="s">
        <v>468</v>
      </c>
      <c r="K15" s="9" t="s">
        <v>470</v>
      </c>
      <c r="L15" s="24" t="s">
        <v>462</v>
      </c>
      <c r="M15" s="24" t="s">
        <v>225</v>
      </c>
      <c r="N15" s="23" t="str">
        <f>VLOOKUP(K15,zdroj!D:AJ,33,0)</f>
        <v>katA</v>
      </c>
      <c r="O15" s="150"/>
      <c r="P15" s="19" t="str">
        <f t="shared" si="0"/>
        <v>N</v>
      </c>
      <c r="Q15" s="19" t="str">
        <f t="shared" si="1"/>
        <v>N</v>
      </c>
      <c r="R15" s="19" t="str">
        <f t="shared" si="2"/>
        <v>N</v>
      </c>
      <c r="S15" s="27">
        <f>IFERROR(IF(M15="katC",(VLOOKUP(K15,zdroj!D:AN,37,0)),IF(M15="katD","-",IF(T15="A","",VLOOKUP(K15,zdroj!D:Z,23,0)))),"")</f>
        <v>0</v>
      </c>
      <c r="T15" s="161"/>
      <c r="U15" s="27" t="str">
        <f>IF(T15="A",VLOOKUP(K15,zdroj!D:AA,24,0),"")</f>
        <v/>
      </c>
      <c r="V15" s="151"/>
      <c r="W15" s="151"/>
      <c r="Y15" s="9" t="s">
        <v>461</v>
      </c>
      <c r="Z15" s="9" t="s">
        <v>462</v>
      </c>
      <c r="AA15" s="9" t="s">
        <v>237</v>
      </c>
      <c r="AB15" s="9">
        <v>15407322</v>
      </c>
      <c r="AC15" s="9" t="s">
        <v>796</v>
      </c>
      <c r="AD15" s="9" t="s">
        <v>225</v>
      </c>
      <c r="AE15" s="5">
        <f t="shared" si="5"/>
        <v>0</v>
      </c>
      <c r="AF15" s="5" t="str">
        <f t="shared" si="6"/>
        <v>katA</v>
      </c>
      <c r="AG15" s="153"/>
      <c r="AH15" s="153"/>
      <c r="AI15" t="s">
        <v>236</v>
      </c>
      <c r="AJ15" t="s">
        <v>17878</v>
      </c>
      <c r="AK15" s="9" t="str">
        <f>VLOOKUP(Y15,zdroj!D:AJ,33,0)</f>
        <v>katA</v>
      </c>
    </row>
    <row r="16" spans="1:37" x14ac:dyDescent="0.25">
      <c r="A16" s="9" t="s">
        <v>453</v>
      </c>
      <c r="B16" s="9">
        <v>8</v>
      </c>
      <c r="C16" s="9">
        <v>0</v>
      </c>
      <c r="D16" s="9">
        <v>217</v>
      </c>
      <c r="F16" s="148"/>
      <c r="H16" s="8">
        <f t="shared" si="3"/>
        <v>0</v>
      </c>
      <c r="I16" s="8">
        <f t="shared" si="4"/>
        <v>0</v>
      </c>
      <c r="J16" s="9" t="s">
        <v>468</v>
      </c>
      <c r="K16" s="9" t="s">
        <v>471</v>
      </c>
      <c r="L16" s="24" t="s">
        <v>462</v>
      </c>
      <c r="M16" s="24" t="s">
        <v>226</v>
      </c>
      <c r="N16" s="23" t="str">
        <f>VLOOKUP(K16,zdroj!D:AJ,33,0)</f>
        <v>katC</v>
      </c>
      <c r="O16" s="150"/>
      <c r="P16" s="19" t="str">
        <f t="shared" si="0"/>
        <v>N</v>
      </c>
      <c r="Q16" s="19" t="str">
        <f t="shared" si="1"/>
        <v>N</v>
      </c>
      <c r="R16" s="19" t="str">
        <f t="shared" si="2"/>
        <v>N</v>
      </c>
      <c r="S16" s="27" t="str">
        <f>IFERROR(IF(M16="katC",(VLOOKUP(K16,zdroj!D:AN,37,0)),IF(M16="katD","-",IF(T16="A","",VLOOKUP(K16,zdroj!D:Z,23,0)))),"")</f>
        <v>NEPOKRYTA VĚTŠINA SEAM</v>
      </c>
      <c r="T16" s="161"/>
      <c r="U16" s="27" t="str">
        <f>IF(T16="A",VLOOKUP(K16,zdroj!D:AA,24,0),"")</f>
        <v/>
      </c>
      <c r="V16" s="151"/>
      <c r="W16" s="151"/>
      <c r="Y16" s="9" t="s">
        <v>461</v>
      </c>
      <c r="Z16" s="9" t="s">
        <v>462</v>
      </c>
      <c r="AA16" s="9" t="s">
        <v>237</v>
      </c>
      <c r="AB16" s="9">
        <v>79979173</v>
      </c>
      <c r="AC16" s="9" t="s">
        <v>797</v>
      </c>
      <c r="AD16" s="9" t="s">
        <v>225</v>
      </c>
      <c r="AE16" s="5">
        <f t="shared" si="5"/>
        <v>0</v>
      </c>
      <c r="AF16" s="5" t="str">
        <f t="shared" si="6"/>
        <v>katA</v>
      </c>
      <c r="AG16" s="153"/>
      <c r="AH16" s="153"/>
      <c r="AI16" t="s">
        <v>195</v>
      </c>
      <c r="AJ16" t="s">
        <v>340</v>
      </c>
      <c r="AK16" s="9" t="str">
        <f>VLOOKUP(Y16,zdroj!D:AJ,33,0)</f>
        <v>katA</v>
      </c>
    </row>
    <row r="17" spans="1:37" x14ac:dyDescent="0.25">
      <c r="A17" s="9" t="s">
        <v>454</v>
      </c>
      <c r="B17" s="9">
        <v>8</v>
      </c>
      <c r="C17" s="9">
        <v>0</v>
      </c>
      <c r="D17" s="9">
        <v>240</v>
      </c>
      <c r="F17" s="148"/>
      <c r="H17" s="8">
        <f t="shared" si="3"/>
        <v>0</v>
      </c>
      <c r="I17" s="8">
        <f t="shared" si="4"/>
        <v>0</v>
      </c>
      <c r="J17" s="9" t="s">
        <v>468</v>
      </c>
      <c r="K17" s="9" t="s">
        <v>472</v>
      </c>
      <c r="L17" s="24" t="s">
        <v>462</v>
      </c>
      <c r="M17" s="24" t="s">
        <v>224</v>
      </c>
      <c r="N17" s="23" t="str">
        <f>VLOOKUP(K17,zdroj!D:AJ,33,0)</f>
        <v>katA</v>
      </c>
      <c r="O17" s="150"/>
      <c r="P17" s="19" t="str">
        <f t="shared" si="0"/>
        <v>N</v>
      </c>
      <c r="Q17" s="19" t="str">
        <f t="shared" si="1"/>
        <v>N</v>
      </c>
      <c r="R17" s="19" t="str">
        <f t="shared" si="2"/>
        <v>N</v>
      </c>
      <c r="S17" s="27">
        <f>IFERROR(IF(M17="katC",(VLOOKUP(K17,zdroj!D:AN,37,0)),IF(M17="katD","-",IF(T17="A","",VLOOKUP(K17,zdroj!D:Z,23,0)))),"")</f>
        <v>22.22</v>
      </c>
      <c r="T17" s="161"/>
      <c r="U17" s="27" t="str">
        <f>IF(T17="A",VLOOKUP(K17,zdroj!D:AA,24,0),"")</f>
        <v/>
      </c>
      <c r="V17" s="151"/>
      <c r="W17" s="151"/>
      <c r="Y17" s="9" t="s">
        <v>461</v>
      </c>
      <c r="Z17" s="9" t="s">
        <v>462</v>
      </c>
      <c r="AA17" s="9" t="s">
        <v>237</v>
      </c>
      <c r="AB17" s="9">
        <v>15411044</v>
      </c>
      <c r="AC17" s="9" t="s">
        <v>798</v>
      </c>
      <c r="AD17" s="9" t="s">
        <v>225</v>
      </c>
      <c r="AE17" s="5">
        <f t="shared" si="5"/>
        <v>0</v>
      </c>
      <c r="AF17" s="5" t="str">
        <f t="shared" si="6"/>
        <v>katA</v>
      </c>
      <c r="AG17" s="153"/>
      <c r="AH17" s="153"/>
      <c r="AI17" t="s">
        <v>195</v>
      </c>
      <c r="AJ17" t="s">
        <v>340</v>
      </c>
      <c r="AK17" s="9" t="str">
        <f>VLOOKUP(Y17,zdroj!D:AJ,33,0)</f>
        <v>katA</v>
      </c>
    </row>
    <row r="18" spans="1:37" x14ac:dyDescent="0.25">
      <c r="A18" s="9" t="s">
        <v>455</v>
      </c>
      <c r="B18" s="9">
        <v>4</v>
      </c>
      <c r="C18" s="9">
        <v>0</v>
      </c>
      <c r="D18" s="9">
        <v>122</v>
      </c>
      <c r="F18" s="148"/>
      <c r="H18" s="8">
        <f t="shared" si="3"/>
        <v>0</v>
      </c>
      <c r="I18" s="8">
        <f t="shared" si="4"/>
        <v>0</v>
      </c>
      <c r="J18" s="9" t="s">
        <v>473</v>
      </c>
      <c r="K18" s="9" t="s">
        <v>474</v>
      </c>
      <c r="L18" s="24" t="s">
        <v>462</v>
      </c>
      <c r="M18" s="24" t="s">
        <v>225</v>
      </c>
      <c r="N18" s="23" t="str">
        <f>VLOOKUP(K18,zdroj!D:AJ,33,0)</f>
        <v>katA</v>
      </c>
      <c r="O18" s="150"/>
      <c r="P18" s="19" t="str">
        <f t="shared" si="0"/>
        <v>N</v>
      </c>
      <c r="Q18" s="19" t="str">
        <f t="shared" si="1"/>
        <v>N</v>
      </c>
      <c r="R18" s="19" t="str">
        <f t="shared" si="2"/>
        <v>N</v>
      </c>
      <c r="S18" s="27">
        <f>IFERROR(IF(M18="katC",(VLOOKUP(K18,zdroj!D:AN,37,0)),IF(M18="katD","-",IF(T18="A","",VLOOKUP(K18,zdroj!D:Z,23,0)))),"")</f>
        <v>0</v>
      </c>
      <c r="T18" s="161"/>
      <c r="U18" s="27" t="str">
        <f>IF(T18="A",VLOOKUP(K18,zdroj!D:AA,24,0),"")</f>
        <v/>
      </c>
      <c r="V18" s="151"/>
      <c r="W18" s="151"/>
      <c r="Y18" s="9" t="s">
        <v>461</v>
      </c>
      <c r="Z18" s="9" t="s">
        <v>462</v>
      </c>
      <c r="AA18" s="9" t="s">
        <v>237</v>
      </c>
      <c r="AB18" s="9">
        <v>73881988</v>
      </c>
      <c r="AC18" s="9" t="s">
        <v>799</v>
      </c>
      <c r="AD18" s="9" t="s">
        <v>800</v>
      </c>
      <c r="AE18" s="5">
        <f t="shared" si="5"/>
        <v>0</v>
      </c>
      <c r="AF18" s="5" t="str">
        <f t="shared" si="6"/>
        <v>Pokryto</v>
      </c>
      <c r="AG18" s="153"/>
      <c r="AH18" s="153"/>
      <c r="AI18" t="s">
        <v>195</v>
      </c>
      <c r="AJ18" t="s">
        <v>800</v>
      </c>
      <c r="AK18" s="9" t="str">
        <f>VLOOKUP(Y18,zdroj!D:AJ,33,0)</f>
        <v>katA</v>
      </c>
    </row>
    <row r="19" spans="1:37" x14ac:dyDescent="0.25">
      <c r="A19" s="9" t="s">
        <v>456</v>
      </c>
      <c r="B19" s="9">
        <v>10</v>
      </c>
      <c r="C19" s="9">
        <v>3</v>
      </c>
      <c r="D19" s="9">
        <v>316</v>
      </c>
      <c r="E19" s="9" t="s">
        <v>457</v>
      </c>
      <c r="F19" s="148"/>
      <c r="H19" s="8">
        <f t="shared" si="3"/>
        <v>0</v>
      </c>
      <c r="I19" s="8">
        <f t="shared" si="4"/>
        <v>0</v>
      </c>
      <c r="J19" s="9" t="s">
        <v>475</v>
      </c>
      <c r="K19" s="9" t="s">
        <v>476</v>
      </c>
      <c r="L19" s="24" t="s">
        <v>462</v>
      </c>
      <c r="M19" s="24" t="s">
        <v>224</v>
      </c>
      <c r="N19" s="23" t="str">
        <f>VLOOKUP(K19,zdroj!D:AJ,33,0)</f>
        <v>katA</v>
      </c>
      <c r="O19" s="150"/>
      <c r="P19" s="19" t="str">
        <f t="shared" si="0"/>
        <v>N</v>
      </c>
      <c r="Q19" s="19" t="str">
        <f t="shared" si="1"/>
        <v>N</v>
      </c>
      <c r="R19" s="19" t="str">
        <f t="shared" si="2"/>
        <v>N</v>
      </c>
      <c r="S19" s="27">
        <f>IFERROR(IF(M19="katC",(VLOOKUP(K19,zdroj!D:AN,37,0)),IF(M19="katD","-",IF(T19="A","",VLOOKUP(K19,zdroj!D:Z,23,0)))),"")</f>
        <v>15.79</v>
      </c>
      <c r="T19" s="161"/>
      <c r="U19" s="27" t="str">
        <f>IF(T19="A",VLOOKUP(K19,zdroj!D:AA,24,0),"")</f>
        <v/>
      </c>
      <c r="V19" s="151"/>
      <c r="W19" s="151"/>
      <c r="Y19" s="9" t="s">
        <v>461</v>
      </c>
      <c r="Z19" s="9" t="s">
        <v>462</v>
      </c>
      <c r="AA19" s="9" t="s">
        <v>237</v>
      </c>
      <c r="AB19" s="9">
        <v>15410561</v>
      </c>
      <c r="AC19" s="9" t="s">
        <v>801</v>
      </c>
      <c r="AD19" s="9" t="s">
        <v>225</v>
      </c>
      <c r="AE19" s="5">
        <f t="shared" si="5"/>
        <v>0</v>
      </c>
      <c r="AF19" s="5" t="str">
        <f t="shared" si="6"/>
        <v>katA</v>
      </c>
      <c r="AG19" s="153"/>
      <c r="AH19" s="153"/>
      <c r="AI19" t="s">
        <v>195</v>
      </c>
      <c r="AJ19" t="s">
        <v>340</v>
      </c>
      <c r="AK19" s="9" t="str">
        <f>VLOOKUP(Y19,zdroj!D:AJ,33,0)</f>
        <v>katA</v>
      </c>
    </row>
    <row r="20" spans="1:37" x14ac:dyDescent="0.25">
      <c r="A20" s="9" t="s">
        <v>458</v>
      </c>
      <c r="B20" s="9">
        <v>1</v>
      </c>
      <c r="C20" s="9">
        <v>1</v>
      </c>
      <c r="D20" s="9">
        <v>111</v>
      </c>
      <c r="F20" s="148"/>
      <c r="H20" s="8">
        <f t="shared" si="3"/>
        <v>0</v>
      </c>
      <c r="I20" s="8">
        <f t="shared" si="4"/>
        <v>0</v>
      </c>
      <c r="J20" s="9" t="s">
        <v>475</v>
      </c>
      <c r="K20" s="9" t="s">
        <v>477</v>
      </c>
      <c r="L20" s="24" t="s">
        <v>462</v>
      </c>
      <c r="M20" s="24" t="s">
        <v>224</v>
      </c>
      <c r="N20" s="23" t="str">
        <f>VLOOKUP(K20,zdroj!D:AJ,33,0)</f>
        <v>katA</v>
      </c>
      <c r="O20" s="150"/>
      <c r="P20" s="19" t="str">
        <f t="shared" si="0"/>
        <v>N</v>
      </c>
      <c r="Q20" s="19" t="str">
        <f t="shared" si="1"/>
        <v>N</v>
      </c>
      <c r="R20" s="19" t="str">
        <f t="shared" si="2"/>
        <v>N</v>
      </c>
      <c r="S20" s="27">
        <f>IFERROR(IF(M20="katC",(VLOOKUP(K20,zdroj!D:AN,37,0)),IF(M20="katD","-",IF(T20="A","",VLOOKUP(K20,zdroj!D:Z,23,0)))),"")</f>
        <v>22.92</v>
      </c>
      <c r="T20" s="161"/>
      <c r="U20" s="27" t="str">
        <f>IF(T20="A",VLOOKUP(K20,zdroj!D:AA,24,0),"")</f>
        <v/>
      </c>
      <c r="V20" s="151"/>
      <c r="W20" s="151"/>
      <c r="Y20" s="9" t="s">
        <v>461</v>
      </c>
      <c r="Z20" s="9" t="s">
        <v>462</v>
      </c>
      <c r="AA20" s="9" t="s">
        <v>237</v>
      </c>
      <c r="AB20" s="9">
        <v>15407080</v>
      </c>
      <c r="AC20" s="9" t="s">
        <v>802</v>
      </c>
      <c r="AD20" s="9" t="s">
        <v>225</v>
      </c>
      <c r="AE20" s="5">
        <f t="shared" si="5"/>
        <v>0</v>
      </c>
      <c r="AF20" s="5" t="str">
        <f t="shared" si="6"/>
        <v>katA</v>
      </c>
      <c r="AG20" s="153"/>
      <c r="AH20" s="153"/>
      <c r="AI20" t="s">
        <v>195</v>
      </c>
      <c r="AJ20" t="s">
        <v>340</v>
      </c>
      <c r="AK20" s="9" t="str">
        <f>VLOOKUP(Y20,zdroj!D:AJ,33,0)</f>
        <v>katA</v>
      </c>
    </row>
    <row r="21" spans="1:37" x14ac:dyDescent="0.25">
      <c r="A21" s="9" t="s">
        <v>459</v>
      </c>
      <c r="B21" s="9">
        <v>4</v>
      </c>
      <c r="C21" s="9">
        <v>0</v>
      </c>
      <c r="D21" s="9">
        <v>89</v>
      </c>
      <c r="F21" s="148"/>
      <c r="H21" s="8">
        <f t="shared" si="3"/>
        <v>0</v>
      </c>
      <c r="I21" s="8">
        <f t="shared" si="4"/>
        <v>0</v>
      </c>
      <c r="J21" s="9" t="s">
        <v>475</v>
      </c>
      <c r="K21" s="9" t="s">
        <v>478</v>
      </c>
      <c r="L21" s="24" t="s">
        <v>462</v>
      </c>
      <c r="M21" s="24" t="s">
        <v>231</v>
      </c>
      <c r="N21" s="23" t="str">
        <f>VLOOKUP(K21,zdroj!D:AJ,33,0)</f>
        <v>katB</v>
      </c>
      <c r="O21" s="150"/>
      <c r="P21" s="19" t="str">
        <f t="shared" si="0"/>
        <v>N</v>
      </c>
      <c r="Q21" s="19" t="str">
        <f t="shared" si="1"/>
        <v>N</v>
      </c>
      <c r="R21" s="19" t="str">
        <f t="shared" si="2"/>
        <v>N</v>
      </c>
      <c r="S21" s="27">
        <f>IFERROR(IF(M21="katC",(VLOOKUP(K21,zdroj!D:AN,37,0)),IF(M21="katD","-",IF(T21="A","",VLOOKUP(K21,zdroj!D:Z,23,0)))),"")</f>
        <v>34.43</v>
      </c>
      <c r="T21" s="161"/>
      <c r="U21" s="27" t="str">
        <f>IF(T21="A",VLOOKUP(K21,zdroj!D:AA,24,0),"")</f>
        <v/>
      </c>
      <c r="V21" s="151"/>
      <c r="W21" s="151"/>
      <c r="Y21" s="9" t="s">
        <v>461</v>
      </c>
      <c r="Z21" s="9" t="s">
        <v>462</v>
      </c>
      <c r="AA21" s="9" t="s">
        <v>237</v>
      </c>
      <c r="AB21" s="9">
        <v>15407098</v>
      </c>
      <c r="AC21" s="9" t="s">
        <v>803</v>
      </c>
      <c r="AD21" s="9" t="s">
        <v>225</v>
      </c>
      <c r="AE21" s="5">
        <f t="shared" si="5"/>
        <v>0</v>
      </c>
      <c r="AF21" s="5" t="str">
        <f t="shared" si="6"/>
        <v>katA</v>
      </c>
      <c r="AG21" s="153"/>
      <c r="AH21" s="153"/>
      <c r="AI21" t="s">
        <v>229</v>
      </c>
      <c r="AJ21" t="s">
        <v>17878</v>
      </c>
      <c r="AK21" s="9" t="str">
        <f>VLOOKUP(Y21,zdroj!D:AJ,33,0)</f>
        <v>katA</v>
      </c>
    </row>
    <row r="22" spans="1:37" x14ac:dyDescent="0.25">
      <c r="F22" s="8"/>
      <c r="H22" s="8">
        <f t="shared" si="3"/>
        <v>0</v>
      </c>
      <c r="I22" s="8">
        <f t="shared" si="4"/>
        <v>0</v>
      </c>
      <c r="J22" s="9" t="s">
        <v>475</v>
      </c>
      <c r="K22" s="9" t="s">
        <v>479</v>
      </c>
      <c r="L22" s="24" t="s">
        <v>462</v>
      </c>
      <c r="M22" s="24" t="s">
        <v>226</v>
      </c>
      <c r="N22" s="23" t="str">
        <f>VLOOKUP(K22,zdroj!D:AJ,33,0)</f>
        <v>katC</v>
      </c>
      <c r="O22" s="150"/>
      <c r="P22" s="19" t="str">
        <f t="shared" si="0"/>
        <v>N</v>
      </c>
      <c r="Q22" s="19" t="str">
        <f t="shared" si="1"/>
        <v>N</v>
      </c>
      <c r="R22" s="19" t="str">
        <f t="shared" si="2"/>
        <v>N</v>
      </c>
      <c r="S22" s="27" t="str">
        <f>IFERROR(IF(M22="katC",(VLOOKUP(K22,zdroj!D:AN,37,0)),IF(M22="katD","-",IF(T22="A","",VLOOKUP(K22,zdroj!D:Z,23,0)))),"")</f>
        <v>NEPOKRYTA VĚTŠINA SEAM</v>
      </c>
      <c r="T22" s="161"/>
      <c r="U22" s="27" t="str">
        <f>IF(T22="A",VLOOKUP(K22,zdroj!D:AA,24,0),"")</f>
        <v/>
      </c>
      <c r="V22" s="151"/>
      <c r="W22" s="151"/>
      <c r="Y22" s="9" t="s">
        <v>461</v>
      </c>
      <c r="Z22" s="9" t="s">
        <v>462</v>
      </c>
      <c r="AA22" s="9" t="s">
        <v>237</v>
      </c>
      <c r="AB22" s="9">
        <v>15407128</v>
      </c>
      <c r="AC22" s="9" t="s">
        <v>804</v>
      </c>
      <c r="AD22" s="9" t="s">
        <v>800</v>
      </c>
      <c r="AE22" s="5">
        <f t="shared" si="5"/>
        <v>0</v>
      </c>
      <c r="AF22" s="5" t="str">
        <f t="shared" si="6"/>
        <v>Pokryto</v>
      </c>
      <c r="AG22" s="153"/>
      <c r="AH22" s="153"/>
      <c r="AI22" t="s">
        <v>229</v>
      </c>
      <c r="AJ22" t="s">
        <v>800</v>
      </c>
      <c r="AK22" s="9" t="str">
        <f>VLOOKUP(Y22,zdroj!D:AJ,33,0)</f>
        <v>katA</v>
      </c>
    </row>
    <row r="23" spans="1:37" x14ac:dyDescent="0.25">
      <c r="F23" s="8"/>
      <c r="H23" s="8">
        <f t="shared" si="3"/>
        <v>0</v>
      </c>
      <c r="I23" s="8">
        <f t="shared" si="4"/>
        <v>0</v>
      </c>
      <c r="J23" s="9" t="s">
        <v>480</v>
      </c>
      <c r="K23" s="9" t="s">
        <v>481</v>
      </c>
      <c r="L23" s="24" t="s">
        <v>462</v>
      </c>
      <c r="M23" s="24" t="s">
        <v>231</v>
      </c>
      <c r="N23" s="23" t="str">
        <f>VLOOKUP(K23,zdroj!D:AJ,33,0)</f>
        <v>katB</v>
      </c>
      <c r="O23" s="150"/>
      <c r="P23" s="19" t="str">
        <f t="shared" si="0"/>
        <v>N</v>
      </c>
      <c r="Q23" s="19" t="str">
        <f t="shared" si="1"/>
        <v>N</v>
      </c>
      <c r="R23" s="19" t="str">
        <f t="shared" si="2"/>
        <v>N</v>
      </c>
      <c r="S23" s="27">
        <f>IFERROR(IF(M23="katC",(VLOOKUP(K23,zdroj!D:AN,37,0)),IF(M23="katD","-",IF(T23="A","",VLOOKUP(K23,zdroj!D:Z,23,0)))),"")</f>
        <v>4.7300000000000004</v>
      </c>
      <c r="T23" s="161"/>
      <c r="U23" s="27" t="str">
        <f>IF(T23="A",VLOOKUP(K23,zdroj!D:AA,24,0),"")</f>
        <v/>
      </c>
      <c r="V23" s="151"/>
      <c r="W23" s="151"/>
      <c r="Y23" s="9" t="s">
        <v>461</v>
      </c>
      <c r="Z23" s="9" t="s">
        <v>462</v>
      </c>
      <c r="AA23" s="9" t="s">
        <v>237</v>
      </c>
      <c r="AB23" s="9">
        <v>15407144</v>
      </c>
      <c r="AC23" s="9" t="s">
        <v>805</v>
      </c>
      <c r="AD23" s="9" t="s">
        <v>800</v>
      </c>
      <c r="AE23" s="5">
        <f t="shared" si="5"/>
        <v>0</v>
      </c>
      <c r="AF23" s="5" t="str">
        <f t="shared" si="6"/>
        <v>Pokryto</v>
      </c>
      <c r="AG23" s="153"/>
      <c r="AH23" s="153"/>
      <c r="AI23" t="s">
        <v>236</v>
      </c>
      <c r="AJ23" t="s">
        <v>800</v>
      </c>
      <c r="AK23" s="9" t="str">
        <f>VLOOKUP(Y23,zdroj!D:AJ,33,0)</f>
        <v>katA</v>
      </c>
    </row>
    <row r="24" spans="1:37" x14ac:dyDescent="0.25">
      <c r="F24" s="8"/>
      <c r="H24" s="8">
        <f t="shared" si="3"/>
        <v>0</v>
      </c>
      <c r="I24" s="8">
        <f t="shared" si="4"/>
        <v>0</v>
      </c>
      <c r="J24" s="9" t="s">
        <v>482</v>
      </c>
      <c r="K24" s="9" t="s">
        <v>483</v>
      </c>
      <c r="L24" s="24" t="s">
        <v>462</v>
      </c>
      <c r="M24" s="24" t="s">
        <v>225</v>
      </c>
      <c r="N24" s="23" t="str">
        <f>VLOOKUP(K24,zdroj!D:AJ,33,0)</f>
        <v>katA</v>
      </c>
      <c r="O24" s="150"/>
      <c r="P24" s="19" t="str">
        <f t="shared" si="0"/>
        <v>N</v>
      </c>
      <c r="Q24" s="19" t="str">
        <f t="shared" si="1"/>
        <v>N</v>
      </c>
      <c r="R24" s="19" t="str">
        <f t="shared" si="2"/>
        <v>N</v>
      </c>
      <c r="S24" s="27">
        <f>IFERROR(IF(M24="katC",(VLOOKUP(K24,zdroj!D:AN,37,0)),IF(M24="katD","-",IF(T24="A","",VLOOKUP(K24,zdroj!D:Z,23,0)))),"")</f>
        <v>0</v>
      </c>
      <c r="T24" s="161"/>
      <c r="U24" s="27" t="str">
        <f>IF(T24="A",VLOOKUP(K24,zdroj!D:AA,24,0),"")</f>
        <v/>
      </c>
      <c r="V24" s="151"/>
      <c r="W24" s="151"/>
      <c r="Y24" s="9" t="s">
        <v>461</v>
      </c>
      <c r="Z24" s="9" t="s">
        <v>462</v>
      </c>
      <c r="AA24" s="9" t="s">
        <v>237</v>
      </c>
      <c r="AB24" s="9">
        <v>15407161</v>
      </c>
      <c r="AC24" s="9" t="s">
        <v>806</v>
      </c>
      <c r="AD24" s="9" t="s">
        <v>800</v>
      </c>
      <c r="AE24" s="5">
        <f t="shared" si="5"/>
        <v>0</v>
      </c>
      <c r="AF24" s="5" t="str">
        <f t="shared" si="6"/>
        <v>Pokryto</v>
      </c>
      <c r="AG24" s="153"/>
      <c r="AH24" s="153"/>
      <c r="AI24" t="s">
        <v>236</v>
      </c>
      <c r="AJ24" t="s">
        <v>800</v>
      </c>
      <c r="AK24" s="9" t="str">
        <f>VLOOKUP(Y24,zdroj!D:AJ,33,0)</f>
        <v>katA</v>
      </c>
    </row>
    <row r="25" spans="1:37" x14ac:dyDescent="0.25">
      <c r="H25" s="8">
        <f t="shared" si="3"/>
        <v>0</v>
      </c>
      <c r="I25" s="8">
        <f t="shared" si="4"/>
        <v>0</v>
      </c>
      <c r="J25" s="9" t="s">
        <v>446</v>
      </c>
      <c r="K25" s="9" t="s">
        <v>484</v>
      </c>
      <c r="L25" s="24" t="s">
        <v>232</v>
      </c>
      <c r="M25" s="24" t="s">
        <v>231</v>
      </c>
      <c r="N25" s="23" t="str">
        <f>VLOOKUP(K25,zdroj!D:AJ,33,0)</f>
        <v>katB</v>
      </c>
      <c r="O25" s="150"/>
      <c r="P25" s="19" t="str">
        <f t="shared" si="0"/>
        <v>N</v>
      </c>
      <c r="Q25" s="19" t="str">
        <f t="shared" si="1"/>
        <v>N</v>
      </c>
      <c r="R25" s="19" t="str">
        <f t="shared" si="2"/>
        <v>N</v>
      </c>
      <c r="S25" s="27">
        <f>IFERROR(IF(M25="katC",(VLOOKUP(K25,zdroj!D:AN,37,0)),IF(M25="katD","-",IF(T25="A","",VLOOKUP(K25,zdroj!D:Z,23,0)))),"")</f>
        <v>3.03</v>
      </c>
      <c r="T25" s="161"/>
      <c r="U25" s="27" t="str">
        <f>IF(T25="A",VLOOKUP(K25,zdroj!D:AA,24,0),"")</f>
        <v/>
      </c>
      <c r="V25" s="151"/>
      <c r="W25" s="151"/>
      <c r="Y25" s="9" t="s">
        <v>461</v>
      </c>
      <c r="Z25" s="9" t="s">
        <v>462</v>
      </c>
      <c r="AA25" s="9" t="s">
        <v>237</v>
      </c>
      <c r="AB25" s="9">
        <v>15407179</v>
      </c>
      <c r="AC25" s="9" t="s">
        <v>807</v>
      </c>
      <c r="AD25" s="9" t="s">
        <v>800</v>
      </c>
      <c r="AE25" s="5">
        <f t="shared" si="5"/>
        <v>0</v>
      </c>
      <c r="AF25" s="5" t="str">
        <f t="shared" si="6"/>
        <v>Pokryto</v>
      </c>
      <c r="AG25" s="153"/>
      <c r="AH25" s="153"/>
      <c r="AI25" t="s">
        <v>195</v>
      </c>
      <c r="AJ25" t="s">
        <v>800</v>
      </c>
      <c r="AK25" s="9" t="str">
        <f>VLOOKUP(Y25,zdroj!D:AJ,33,0)</f>
        <v>katA</v>
      </c>
    </row>
    <row r="26" spans="1:37" x14ac:dyDescent="0.25">
      <c r="H26" s="8">
        <f t="shared" si="3"/>
        <v>0</v>
      </c>
      <c r="I26" s="8">
        <f t="shared" si="4"/>
        <v>0</v>
      </c>
      <c r="J26" s="9" t="s">
        <v>446</v>
      </c>
      <c r="K26" s="9" t="s">
        <v>485</v>
      </c>
      <c r="L26" s="24" t="s">
        <v>232</v>
      </c>
      <c r="M26" s="24" t="s">
        <v>231</v>
      </c>
      <c r="N26" s="23" t="str">
        <f>VLOOKUP(K26,zdroj!D:AJ,33,0)</f>
        <v>katB</v>
      </c>
      <c r="O26" s="150"/>
      <c r="P26" s="19" t="str">
        <f t="shared" si="0"/>
        <v>N</v>
      </c>
      <c r="Q26" s="19" t="str">
        <f t="shared" si="1"/>
        <v>N</v>
      </c>
      <c r="R26" s="19" t="str">
        <f t="shared" si="2"/>
        <v>N</v>
      </c>
      <c r="S26" s="27">
        <f>IFERROR(IF(M26="katC",(VLOOKUP(K26,zdroj!D:AN,37,0)),IF(M26="katD","-",IF(T26="A","",VLOOKUP(K26,zdroj!D:Z,23,0)))),"")</f>
        <v>4.2300000000000004</v>
      </c>
      <c r="T26" s="161"/>
      <c r="U26" s="27" t="str">
        <f>IF(T26="A",VLOOKUP(K26,zdroj!D:AA,24,0),"")</f>
        <v/>
      </c>
      <c r="V26" s="151"/>
      <c r="W26" s="151"/>
      <c r="Y26" s="9" t="s">
        <v>461</v>
      </c>
      <c r="Z26" s="9" t="s">
        <v>462</v>
      </c>
      <c r="AA26" s="9" t="s">
        <v>237</v>
      </c>
      <c r="AB26" s="9">
        <v>15407187</v>
      </c>
      <c r="AC26" s="9" t="s">
        <v>808</v>
      </c>
      <c r="AD26" s="9" t="s">
        <v>225</v>
      </c>
      <c r="AE26" s="5">
        <f t="shared" si="5"/>
        <v>0</v>
      </c>
      <c r="AF26" s="5" t="str">
        <f t="shared" si="6"/>
        <v>katA</v>
      </c>
      <c r="AG26" s="153"/>
      <c r="AH26" s="153"/>
      <c r="AI26" t="s">
        <v>195</v>
      </c>
      <c r="AJ26" t="s">
        <v>340</v>
      </c>
      <c r="AK26" s="9" t="str">
        <f>VLOOKUP(Y26,zdroj!D:AJ,33,0)</f>
        <v>katA</v>
      </c>
    </row>
    <row r="27" spans="1:37" x14ac:dyDescent="0.25">
      <c r="H27" s="8">
        <f t="shared" si="3"/>
        <v>0</v>
      </c>
      <c r="I27" s="8">
        <f t="shared" si="4"/>
        <v>0</v>
      </c>
      <c r="J27" s="9" t="s">
        <v>446</v>
      </c>
      <c r="K27" s="9" t="s">
        <v>486</v>
      </c>
      <c r="L27" s="24" t="s">
        <v>232</v>
      </c>
      <c r="M27" s="24" t="s">
        <v>231</v>
      </c>
      <c r="N27" s="23" t="str">
        <f>VLOOKUP(K27,zdroj!D:AJ,33,0)</f>
        <v>katB</v>
      </c>
      <c r="O27" s="150"/>
      <c r="P27" s="19" t="str">
        <f t="shared" si="0"/>
        <v>N</v>
      </c>
      <c r="Q27" s="19" t="str">
        <f t="shared" si="1"/>
        <v>N</v>
      </c>
      <c r="R27" s="19" t="str">
        <f t="shared" si="2"/>
        <v>N</v>
      </c>
      <c r="S27" s="27">
        <f>IFERROR(IF(M27="katC",(VLOOKUP(K27,zdroj!D:AN,37,0)),IF(M27="katD","-",IF(T27="A","",VLOOKUP(K27,zdroj!D:Z,23,0)))),"")</f>
        <v>0</v>
      </c>
      <c r="T27" s="161"/>
      <c r="U27" s="27" t="str">
        <f>IF(T27="A",VLOOKUP(K27,zdroj!D:AA,24,0),"")</f>
        <v/>
      </c>
      <c r="V27" s="151"/>
      <c r="W27" s="151"/>
      <c r="Y27" s="9" t="s">
        <v>461</v>
      </c>
      <c r="Z27" s="9" t="s">
        <v>462</v>
      </c>
      <c r="AA27" s="9" t="s">
        <v>237</v>
      </c>
      <c r="AB27" s="9">
        <v>15407195</v>
      </c>
      <c r="AC27" s="9" t="s">
        <v>809</v>
      </c>
      <c r="AD27" s="9" t="s">
        <v>225</v>
      </c>
      <c r="AE27" s="5">
        <f t="shared" si="5"/>
        <v>0</v>
      </c>
      <c r="AF27" s="5" t="str">
        <f t="shared" si="6"/>
        <v>katA</v>
      </c>
      <c r="AG27" s="153"/>
      <c r="AH27" s="153"/>
      <c r="AI27" t="s">
        <v>195</v>
      </c>
      <c r="AJ27" t="s">
        <v>340</v>
      </c>
      <c r="AK27" s="9" t="str">
        <f>VLOOKUP(Y27,zdroj!D:AJ,33,0)</f>
        <v>katA</v>
      </c>
    </row>
    <row r="28" spans="1:37" x14ac:dyDescent="0.25">
      <c r="H28" s="8">
        <f t="shared" si="3"/>
        <v>0</v>
      </c>
      <c r="I28" s="8">
        <f t="shared" si="4"/>
        <v>0</v>
      </c>
      <c r="J28" s="9" t="s">
        <v>446</v>
      </c>
      <c r="K28" s="9" t="s">
        <v>487</v>
      </c>
      <c r="L28" s="24" t="s">
        <v>232</v>
      </c>
      <c r="M28" s="24" t="s">
        <v>231</v>
      </c>
      <c r="N28" s="23" t="str">
        <f>VLOOKUP(K28,zdroj!D:AJ,33,0)</f>
        <v>katB</v>
      </c>
      <c r="O28" s="150"/>
      <c r="P28" s="19" t="str">
        <f t="shared" si="0"/>
        <v>N</v>
      </c>
      <c r="Q28" s="19" t="str">
        <f t="shared" si="1"/>
        <v>N</v>
      </c>
      <c r="R28" s="19" t="str">
        <f t="shared" si="2"/>
        <v>N</v>
      </c>
      <c r="S28" s="27">
        <f>IFERROR(IF(M28="katC",(VLOOKUP(K28,zdroj!D:AN,37,0)),IF(M28="katD","-",IF(T28="A","",VLOOKUP(K28,zdroj!D:Z,23,0)))),"")</f>
        <v>0</v>
      </c>
      <c r="T28" s="161"/>
      <c r="U28" s="27" t="str">
        <f>IF(T28="A",VLOOKUP(K28,zdroj!D:AA,24,0),"")</f>
        <v/>
      </c>
      <c r="V28" s="151"/>
      <c r="W28" s="151"/>
      <c r="Y28" s="9" t="s">
        <v>461</v>
      </c>
      <c r="Z28" s="9" t="s">
        <v>462</v>
      </c>
      <c r="AA28" s="9" t="s">
        <v>237</v>
      </c>
      <c r="AB28" s="9">
        <v>15407209</v>
      </c>
      <c r="AC28" s="9" t="s">
        <v>810</v>
      </c>
      <c r="AD28" s="9" t="s">
        <v>225</v>
      </c>
      <c r="AE28" s="5">
        <f t="shared" si="5"/>
        <v>0</v>
      </c>
      <c r="AF28" s="5" t="str">
        <f t="shared" si="6"/>
        <v>katA</v>
      </c>
      <c r="AG28" s="153"/>
      <c r="AH28" s="153"/>
      <c r="AI28" t="s">
        <v>236</v>
      </c>
      <c r="AJ28" t="s">
        <v>17878</v>
      </c>
      <c r="AK28" s="9" t="str">
        <f>VLOOKUP(Y28,zdroj!D:AJ,33,0)</f>
        <v>katA</v>
      </c>
    </row>
    <row r="29" spans="1:37" x14ac:dyDescent="0.25">
      <c r="H29" s="8">
        <f t="shared" si="3"/>
        <v>0</v>
      </c>
      <c r="I29" s="8">
        <f t="shared" si="4"/>
        <v>0</v>
      </c>
      <c r="J29" s="9" t="s">
        <v>488</v>
      </c>
      <c r="K29" s="9" t="s">
        <v>489</v>
      </c>
      <c r="L29" s="24" t="s">
        <v>462</v>
      </c>
      <c r="M29" s="24" t="s">
        <v>226</v>
      </c>
      <c r="N29" s="23" t="str">
        <f>VLOOKUP(K29,zdroj!D:AJ,33,0)</f>
        <v>katC</v>
      </c>
      <c r="O29" s="150"/>
      <c r="P29" s="19" t="str">
        <f t="shared" si="0"/>
        <v>N</v>
      </c>
      <c r="Q29" s="19" t="str">
        <f t="shared" si="1"/>
        <v>N</v>
      </c>
      <c r="R29" s="19" t="str">
        <f t="shared" si="2"/>
        <v>N</v>
      </c>
      <c r="S29" s="27" t="str">
        <f>IFERROR(IF(M29="katC",(VLOOKUP(K29,zdroj!D:AN,37,0)),IF(M29="katD","-",IF(T29="A","",VLOOKUP(K29,zdroj!D:Z,23,0)))),"")</f>
        <v>NEPOKRYTA VĚTŠINA SEAM</v>
      </c>
      <c r="T29" s="161"/>
      <c r="U29" s="27" t="str">
        <f>IF(T29="A",VLOOKUP(K29,zdroj!D:AA,24,0),"")</f>
        <v/>
      </c>
      <c r="V29" s="151"/>
      <c r="W29" s="151"/>
      <c r="Y29" s="9" t="s">
        <v>461</v>
      </c>
      <c r="Z29" s="9" t="s">
        <v>462</v>
      </c>
      <c r="AA29" s="9" t="s">
        <v>237</v>
      </c>
      <c r="AB29" s="9">
        <v>15407217</v>
      </c>
      <c r="AC29" s="9" t="s">
        <v>811</v>
      </c>
      <c r="AD29" s="9" t="s">
        <v>225</v>
      </c>
      <c r="AE29" s="5">
        <f t="shared" si="5"/>
        <v>0</v>
      </c>
      <c r="AF29" s="5" t="str">
        <f t="shared" si="6"/>
        <v>katA</v>
      </c>
      <c r="AG29" s="153"/>
      <c r="AH29" s="153"/>
      <c r="AI29" t="s">
        <v>195</v>
      </c>
      <c r="AJ29" t="s">
        <v>340</v>
      </c>
      <c r="AK29" s="9" t="str">
        <f>VLOOKUP(Y29,zdroj!D:AJ,33,0)</f>
        <v>katA</v>
      </c>
    </row>
    <row r="30" spans="1:37" x14ac:dyDescent="0.25">
      <c r="H30" s="8">
        <f t="shared" si="3"/>
        <v>0</v>
      </c>
      <c r="I30" s="8">
        <f t="shared" si="4"/>
        <v>0</v>
      </c>
      <c r="J30" s="9" t="s">
        <v>488</v>
      </c>
      <c r="K30" s="9" t="s">
        <v>490</v>
      </c>
      <c r="L30" s="24" t="s">
        <v>462</v>
      </c>
      <c r="M30" s="24" t="s">
        <v>225</v>
      </c>
      <c r="N30" s="23" t="str">
        <f>VLOOKUP(K30,zdroj!D:AJ,33,0)</f>
        <v>katA</v>
      </c>
      <c r="O30" s="150"/>
      <c r="P30" s="19" t="str">
        <f t="shared" si="0"/>
        <v>N</v>
      </c>
      <c r="Q30" s="19" t="str">
        <f t="shared" si="1"/>
        <v>N</v>
      </c>
      <c r="R30" s="19" t="str">
        <f t="shared" si="2"/>
        <v>N</v>
      </c>
      <c r="S30" s="27">
        <f>IFERROR(IF(M30="katC",(VLOOKUP(K30,zdroj!D:AN,37,0)),IF(M30="katD","-",IF(T30="A","",VLOOKUP(K30,zdroj!D:Z,23,0)))),"")</f>
        <v>0</v>
      </c>
      <c r="T30" s="161"/>
      <c r="U30" s="27" t="str">
        <f>IF(T30="A",VLOOKUP(K30,zdroj!D:AA,24,0),"")</f>
        <v/>
      </c>
      <c r="V30" s="151"/>
      <c r="W30" s="151"/>
      <c r="Y30" s="9" t="s">
        <v>461</v>
      </c>
      <c r="Z30" s="9" t="s">
        <v>462</v>
      </c>
      <c r="AA30" s="9" t="s">
        <v>237</v>
      </c>
      <c r="AB30" s="9">
        <v>15407233</v>
      </c>
      <c r="AC30" s="9" t="s">
        <v>812</v>
      </c>
      <c r="AD30" s="9" t="s">
        <v>225</v>
      </c>
      <c r="AE30" s="5">
        <f t="shared" si="5"/>
        <v>0</v>
      </c>
      <c r="AF30" s="5" t="str">
        <f t="shared" si="6"/>
        <v>katA</v>
      </c>
      <c r="AG30" s="153"/>
      <c r="AH30" s="153"/>
      <c r="AI30" t="s">
        <v>195</v>
      </c>
      <c r="AJ30" t="s">
        <v>340</v>
      </c>
      <c r="AK30" s="9" t="str">
        <f>VLOOKUP(Y30,zdroj!D:AJ,33,0)</f>
        <v>katA</v>
      </c>
    </row>
    <row r="31" spans="1:37" x14ac:dyDescent="0.25">
      <c r="H31" s="8">
        <f t="shared" si="3"/>
        <v>0</v>
      </c>
      <c r="I31" s="8">
        <f t="shared" si="4"/>
        <v>0</v>
      </c>
      <c r="J31" s="9" t="s">
        <v>491</v>
      </c>
      <c r="K31" s="9" t="s">
        <v>492</v>
      </c>
      <c r="L31" s="24" t="s">
        <v>462</v>
      </c>
      <c r="M31" s="24" t="s">
        <v>231</v>
      </c>
      <c r="N31" s="23" t="str">
        <f>VLOOKUP(K31,zdroj!D:AJ,33,0)</f>
        <v>katB</v>
      </c>
      <c r="O31" s="150"/>
      <c r="P31" s="19" t="str">
        <f t="shared" si="0"/>
        <v>N</v>
      </c>
      <c r="Q31" s="19" t="str">
        <f t="shared" si="1"/>
        <v>N</v>
      </c>
      <c r="R31" s="19" t="str">
        <f t="shared" si="2"/>
        <v>N</v>
      </c>
      <c r="S31" s="27">
        <f>IFERROR(IF(M31="katC",(VLOOKUP(K31,zdroj!D:AN,37,0)),IF(M31="katD","-",IF(T31="A","",VLOOKUP(K31,zdroj!D:Z,23,0)))),"")</f>
        <v>36.28</v>
      </c>
      <c r="T31" s="161"/>
      <c r="U31" s="27" t="str">
        <f>IF(T31="A",VLOOKUP(K31,zdroj!D:AA,24,0),"")</f>
        <v/>
      </c>
      <c r="V31" s="151"/>
      <c r="W31" s="151"/>
      <c r="Y31" s="9" t="s">
        <v>461</v>
      </c>
      <c r="Z31" s="9" t="s">
        <v>462</v>
      </c>
      <c r="AA31" s="9" t="s">
        <v>237</v>
      </c>
      <c r="AB31" s="9">
        <v>15407012</v>
      </c>
      <c r="AC31" s="9" t="s">
        <v>813</v>
      </c>
      <c r="AD31" s="9" t="s">
        <v>225</v>
      </c>
      <c r="AE31" s="5">
        <f t="shared" si="5"/>
        <v>0</v>
      </c>
      <c r="AF31" s="5" t="str">
        <f t="shared" si="6"/>
        <v>katA</v>
      </c>
      <c r="AG31" s="153"/>
      <c r="AH31" s="153"/>
      <c r="AI31" t="s">
        <v>17879</v>
      </c>
      <c r="AJ31" t="s">
        <v>17878</v>
      </c>
      <c r="AK31" s="9" t="str">
        <f>VLOOKUP(Y31,zdroj!D:AJ,33,0)</f>
        <v>katA</v>
      </c>
    </row>
    <row r="32" spans="1:37" x14ac:dyDescent="0.25">
      <c r="H32" s="8">
        <f t="shared" si="3"/>
        <v>0</v>
      </c>
      <c r="I32" s="8">
        <f t="shared" si="4"/>
        <v>0</v>
      </c>
      <c r="J32" s="9" t="s">
        <v>491</v>
      </c>
      <c r="K32" s="9" t="s">
        <v>493</v>
      </c>
      <c r="L32" s="24" t="s">
        <v>462</v>
      </c>
      <c r="M32" s="24" t="s">
        <v>224</v>
      </c>
      <c r="N32" s="23" t="str">
        <f>VLOOKUP(K32,zdroj!D:AJ,33,0)</f>
        <v>katA</v>
      </c>
      <c r="O32" s="150"/>
      <c r="P32" s="19" t="str">
        <f t="shared" si="0"/>
        <v>N</v>
      </c>
      <c r="Q32" s="19" t="str">
        <f t="shared" si="1"/>
        <v>N</v>
      </c>
      <c r="R32" s="19" t="str">
        <f t="shared" si="2"/>
        <v>N</v>
      </c>
      <c r="S32" s="27">
        <f>IFERROR(IF(M32="katC",(VLOOKUP(K32,zdroj!D:AN,37,0)),IF(M32="katD","-",IF(T32="A","",VLOOKUP(K32,zdroj!D:Z,23,0)))),"")</f>
        <v>6.9</v>
      </c>
      <c r="T32" s="161"/>
      <c r="U32" s="27" t="str">
        <f>IF(T32="A",VLOOKUP(K32,zdroj!D:AA,24,0),"")</f>
        <v/>
      </c>
      <c r="V32" s="151"/>
      <c r="W32" s="151"/>
      <c r="Y32" s="9" t="s">
        <v>461</v>
      </c>
      <c r="Z32" s="9" t="s">
        <v>462</v>
      </c>
      <c r="AA32" s="9" t="s">
        <v>237</v>
      </c>
      <c r="AB32" s="9">
        <v>15407136</v>
      </c>
      <c r="AC32" s="9" t="s">
        <v>814</v>
      </c>
      <c r="AD32" s="9" t="s">
        <v>225</v>
      </c>
      <c r="AE32" s="5">
        <f t="shared" si="5"/>
        <v>0</v>
      </c>
      <c r="AF32" s="5" t="str">
        <f t="shared" si="6"/>
        <v>katA</v>
      </c>
      <c r="AG32" s="153"/>
      <c r="AH32" s="153"/>
      <c r="AI32" t="s">
        <v>201</v>
      </c>
      <c r="AJ32" t="s">
        <v>17878</v>
      </c>
      <c r="AK32" s="9" t="str">
        <f>VLOOKUP(Y32,zdroj!D:AJ,33,0)</f>
        <v>katA</v>
      </c>
    </row>
    <row r="33" spans="8:37" x14ac:dyDescent="0.25">
      <c r="H33" s="8">
        <f t="shared" si="3"/>
        <v>0</v>
      </c>
      <c r="I33" s="8">
        <f t="shared" si="4"/>
        <v>0</v>
      </c>
      <c r="J33" s="9" t="s">
        <v>491</v>
      </c>
      <c r="K33" s="9" t="s">
        <v>494</v>
      </c>
      <c r="L33" s="24" t="s">
        <v>462</v>
      </c>
      <c r="M33" s="24" t="s">
        <v>225</v>
      </c>
      <c r="N33" s="23" t="str">
        <f>VLOOKUP(K33,zdroj!D:AJ,33,0)</f>
        <v>katA</v>
      </c>
      <c r="O33" s="150"/>
      <c r="P33" s="19" t="str">
        <f t="shared" si="0"/>
        <v>N</v>
      </c>
      <c r="Q33" s="19" t="str">
        <f t="shared" si="1"/>
        <v>N</v>
      </c>
      <c r="R33" s="19" t="str">
        <f t="shared" si="2"/>
        <v>N</v>
      </c>
      <c r="S33" s="27">
        <f>IFERROR(IF(M33="katC",(VLOOKUP(K33,zdroj!D:AN,37,0)),IF(M33="katD","-",IF(T33="A","",VLOOKUP(K33,zdroj!D:Z,23,0)))),"")</f>
        <v>0</v>
      </c>
      <c r="T33" s="161"/>
      <c r="U33" s="27" t="str">
        <f>IF(T33="A",VLOOKUP(K33,zdroj!D:AA,24,0),"")</f>
        <v/>
      </c>
      <c r="V33" s="151"/>
      <c r="W33" s="151"/>
      <c r="Y33" s="9" t="s">
        <v>461</v>
      </c>
      <c r="Z33" s="9" t="s">
        <v>462</v>
      </c>
      <c r="AA33" s="9" t="s">
        <v>237</v>
      </c>
      <c r="AB33" s="9">
        <v>15407021</v>
      </c>
      <c r="AC33" s="9" t="s">
        <v>815</v>
      </c>
      <c r="AD33" s="9" t="s">
        <v>225</v>
      </c>
      <c r="AE33" s="5">
        <f t="shared" si="5"/>
        <v>0</v>
      </c>
      <c r="AF33" s="5" t="str">
        <f t="shared" si="6"/>
        <v>katA</v>
      </c>
      <c r="AG33" s="153"/>
      <c r="AH33" s="153"/>
      <c r="AI33" t="s">
        <v>201</v>
      </c>
      <c r="AJ33" t="s">
        <v>17878</v>
      </c>
      <c r="AK33" s="9" t="str">
        <f>VLOOKUP(Y33,zdroj!D:AJ,33,0)</f>
        <v>katA</v>
      </c>
    </row>
    <row r="34" spans="8:37" x14ac:dyDescent="0.25">
      <c r="H34" s="8">
        <f t="shared" si="3"/>
        <v>0</v>
      </c>
      <c r="I34" s="8">
        <f t="shared" si="4"/>
        <v>0</v>
      </c>
      <c r="J34" s="9" t="s">
        <v>491</v>
      </c>
      <c r="K34" s="9" t="s">
        <v>495</v>
      </c>
      <c r="L34" s="24" t="s">
        <v>462</v>
      </c>
      <c r="M34" s="24" t="s">
        <v>225</v>
      </c>
      <c r="N34" s="23" t="str">
        <f>VLOOKUP(K34,zdroj!D:AJ,33,0)</f>
        <v>katA</v>
      </c>
      <c r="O34" s="150"/>
      <c r="P34" s="19" t="str">
        <f t="shared" si="0"/>
        <v>N</v>
      </c>
      <c r="Q34" s="19" t="str">
        <f t="shared" si="1"/>
        <v>N</v>
      </c>
      <c r="R34" s="19" t="str">
        <f t="shared" si="2"/>
        <v>N</v>
      </c>
      <c r="S34" s="27">
        <f>IFERROR(IF(M34="katC",(VLOOKUP(K34,zdroj!D:AN,37,0)),IF(M34="katD","-",IF(T34="A","",VLOOKUP(K34,zdroj!D:Z,23,0)))),"")</f>
        <v>0</v>
      </c>
      <c r="T34" s="161"/>
      <c r="U34" s="27" t="str">
        <f>IF(T34="A",VLOOKUP(K34,zdroj!D:AA,24,0),"")</f>
        <v/>
      </c>
      <c r="V34" s="151"/>
      <c r="W34" s="151"/>
      <c r="Y34" s="9" t="s">
        <v>461</v>
      </c>
      <c r="Z34" s="9" t="s">
        <v>462</v>
      </c>
      <c r="AA34" s="9" t="s">
        <v>237</v>
      </c>
      <c r="AB34" s="9">
        <v>15407225</v>
      </c>
      <c r="AC34" s="9" t="s">
        <v>816</v>
      </c>
      <c r="AD34" s="9" t="s">
        <v>225</v>
      </c>
      <c r="AE34" s="5">
        <f t="shared" si="5"/>
        <v>0</v>
      </c>
      <c r="AF34" s="5" t="str">
        <f t="shared" si="6"/>
        <v>katA</v>
      </c>
      <c r="AG34" s="153"/>
      <c r="AH34" s="153"/>
      <c r="AI34" t="s">
        <v>201</v>
      </c>
      <c r="AJ34" t="s">
        <v>17878</v>
      </c>
      <c r="AK34" s="9" t="str">
        <f>VLOOKUP(Y34,zdroj!D:AJ,33,0)</f>
        <v>katA</v>
      </c>
    </row>
    <row r="35" spans="8:37" x14ac:dyDescent="0.25">
      <c r="H35" s="8">
        <f t="shared" si="3"/>
        <v>0</v>
      </c>
      <c r="I35" s="8">
        <f t="shared" si="4"/>
        <v>0</v>
      </c>
      <c r="J35" s="9" t="s">
        <v>496</v>
      </c>
      <c r="K35" s="9" t="s">
        <v>497</v>
      </c>
      <c r="L35" s="24" t="s">
        <v>462</v>
      </c>
      <c r="M35" s="24" t="s">
        <v>231</v>
      </c>
      <c r="N35" s="23" t="str">
        <f>VLOOKUP(K35,zdroj!D:AJ,33,0)</f>
        <v>katB</v>
      </c>
      <c r="O35" s="150"/>
      <c r="P35" s="19" t="str">
        <f t="shared" si="0"/>
        <v>N</v>
      </c>
      <c r="Q35" s="19" t="str">
        <f t="shared" si="1"/>
        <v>N</v>
      </c>
      <c r="R35" s="19" t="str">
        <f t="shared" si="2"/>
        <v>N</v>
      </c>
      <c r="S35" s="27">
        <f>IFERROR(IF(M35="katC",(VLOOKUP(K35,zdroj!D:AN,37,0)),IF(M35="katD","-",IF(T35="A","",VLOOKUP(K35,zdroj!D:Z,23,0)))),"")</f>
        <v>0</v>
      </c>
      <c r="T35" s="161"/>
      <c r="U35" s="27" t="str">
        <f>IF(T35="A",VLOOKUP(K35,zdroj!D:AA,24,0),"")</f>
        <v/>
      </c>
      <c r="V35" s="151"/>
      <c r="W35" s="151"/>
      <c r="Y35" s="9" t="s">
        <v>461</v>
      </c>
      <c r="Z35" s="9" t="s">
        <v>462</v>
      </c>
      <c r="AA35" s="9" t="s">
        <v>237</v>
      </c>
      <c r="AB35" s="9">
        <v>15407039</v>
      </c>
      <c r="AC35" s="9" t="s">
        <v>817</v>
      </c>
      <c r="AD35" s="9" t="s">
        <v>225</v>
      </c>
      <c r="AE35" s="5">
        <f t="shared" si="5"/>
        <v>0</v>
      </c>
      <c r="AF35" s="5" t="str">
        <f t="shared" si="6"/>
        <v>katA</v>
      </c>
      <c r="AG35" s="153"/>
      <c r="AH35" s="153"/>
      <c r="AI35" t="s">
        <v>201</v>
      </c>
      <c r="AJ35" t="s">
        <v>17878</v>
      </c>
      <c r="AK35" s="9" t="str">
        <f>VLOOKUP(Y35,zdroj!D:AJ,33,0)</f>
        <v>katA</v>
      </c>
    </row>
    <row r="36" spans="8:37" x14ac:dyDescent="0.25">
      <c r="H36" s="8">
        <f t="shared" si="3"/>
        <v>0</v>
      </c>
      <c r="I36" s="8">
        <f t="shared" si="4"/>
        <v>0</v>
      </c>
      <c r="J36" s="9" t="s">
        <v>496</v>
      </c>
      <c r="K36" s="9" t="s">
        <v>498</v>
      </c>
      <c r="L36" s="24" t="s">
        <v>462</v>
      </c>
      <c r="M36" s="24" t="s">
        <v>231</v>
      </c>
      <c r="N36" s="23" t="str">
        <f>VLOOKUP(K36,zdroj!D:AJ,33,0)</f>
        <v>katB</v>
      </c>
      <c r="O36" s="150"/>
      <c r="P36" s="19" t="str">
        <f t="shared" si="0"/>
        <v>N</v>
      </c>
      <c r="Q36" s="19" t="str">
        <f t="shared" si="1"/>
        <v>N</v>
      </c>
      <c r="R36" s="19" t="str">
        <f t="shared" si="2"/>
        <v>N</v>
      </c>
      <c r="S36" s="27">
        <f>IFERROR(IF(M36="katC",(VLOOKUP(K36,zdroj!D:AN,37,0)),IF(M36="katD","-",IF(T36="A","",VLOOKUP(K36,zdroj!D:Z,23,0)))),"")</f>
        <v>0</v>
      </c>
      <c r="T36" s="161"/>
      <c r="U36" s="27" t="str">
        <f>IF(T36="A",VLOOKUP(K36,zdroj!D:AA,24,0),"")</f>
        <v/>
      </c>
      <c r="V36" s="151"/>
      <c r="W36" s="151"/>
      <c r="Y36" s="9" t="s">
        <v>461</v>
      </c>
      <c r="Z36" s="9" t="s">
        <v>462</v>
      </c>
      <c r="AA36" s="9" t="s">
        <v>237</v>
      </c>
      <c r="AB36" s="9">
        <v>28280709</v>
      </c>
      <c r="AC36" s="9" t="s">
        <v>818</v>
      </c>
      <c r="AD36" s="9" t="s">
        <v>225</v>
      </c>
      <c r="AE36" s="5">
        <f t="shared" si="5"/>
        <v>0</v>
      </c>
      <c r="AF36" s="5" t="str">
        <f t="shared" si="6"/>
        <v>katA</v>
      </c>
      <c r="AG36" s="153"/>
      <c r="AH36" s="153"/>
      <c r="AI36" t="s">
        <v>201</v>
      </c>
      <c r="AJ36" t="s">
        <v>17878</v>
      </c>
      <c r="AK36" s="9" t="str">
        <f>VLOOKUP(Y36,zdroj!D:AJ,33,0)</f>
        <v>katA</v>
      </c>
    </row>
    <row r="37" spans="8:37" x14ac:dyDescent="0.25">
      <c r="H37" s="8">
        <f t="shared" si="3"/>
        <v>0</v>
      </c>
      <c r="I37" s="8">
        <f t="shared" si="4"/>
        <v>0</v>
      </c>
      <c r="J37" s="9" t="s">
        <v>499</v>
      </c>
      <c r="K37" s="9" t="s">
        <v>500</v>
      </c>
      <c r="L37" s="24" t="s">
        <v>462</v>
      </c>
      <c r="M37" s="24" t="s">
        <v>231</v>
      </c>
      <c r="N37" s="23" t="str">
        <f>VLOOKUP(K37,zdroj!D:AJ,33,0)</f>
        <v>katB</v>
      </c>
      <c r="O37" s="150"/>
      <c r="P37" s="19" t="str">
        <f t="shared" si="0"/>
        <v>N</v>
      </c>
      <c r="Q37" s="19" t="str">
        <f t="shared" si="1"/>
        <v>N</v>
      </c>
      <c r="R37" s="19" t="str">
        <f t="shared" si="2"/>
        <v>N</v>
      </c>
      <c r="S37" s="27">
        <f>IFERROR(IF(M37="katC",(VLOOKUP(K37,zdroj!D:AN,37,0)),IF(M37="katD","-",IF(T37="A","",VLOOKUP(K37,zdroj!D:Z,23,0)))),"")</f>
        <v>0</v>
      </c>
      <c r="T37" s="161"/>
      <c r="U37" s="27" t="str">
        <f>IF(T37="A",VLOOKUP(K37,zdroj!D:AA,24,0),"")</f>
        <v/>
      </c>
      <c r="V37" s="151"/>
      <c r="W37" s="151"/>
      <c r="Y37" s="9" t="s">
        <v>461</v>
      </c>
      <c r="Z37" s="9" t="s">
        <v>462</v>
      </c>
      <c r="AA37" s="9" t="s">
        <v>237</v>
      </c>
      <c r="AB37" s="9">
        <v>27559149</v>
      </c>
      <c r="AC37" s="9" t="s">
        <v>819</v>
      </c>
      <c r="AD37" s="9" t="s">
        <v>800</v>
      </c>
      <c r="AE37" s="5">
        <f t="shared" si="5"/>
        <v>0</v>
      </c>
      <c r="AF37" s="5" t="str">
        <f t="shared" si="6"/>
        <v>Pokryto</v>
      </c>
      <c r="AG37" s="153"/>
      <c r="AH37" s="153"/>
      <c r="AI37" t="s">
        <v>201</v>
      </c>
      <c r="AJ37" t="s">
        <v>800</v>
      </c>
      <c r="AK37" s="9" t="str">
        <f>VLOOKUP(Y37,zdroj!D:AJ,33,0)</f>
        <v>katA</v>
      </c>
    </row>
    <row r="38" spans="8:37" x14ac:dyDescent="0.25">
      <c r="H38" s="8">
        <f t="shared" si="3"/>
        <v>0</v>
      </c>
      <c r="I38" s="8">
        <f t="shared" si="4"/>
        <v>0</v>
      </c>
      <c r="J38" s="9" t="s">
        <v>501</v>
      </c>
      <c r="K38" s="9" t="s">
        <v>502</v>
      </c>
      <c r="L38" s="24" t="s">
        <v>462</v>
      </c>
      <c r="M38" s="24" t="s">
        <v>231</v>
      </c>
      <c r="N38" s="23" t="str">
        <f>VLOOKUP(K38,zdroj!D:AJ,33,0)</f>
        <v>katB</v>
      </c>
      <c r="O38" s="150"/>
      <c r="P38" s="19" t="str">
        <f t="shared" si="0"/>
        <v>N</v>
      </c>
      <c r="Q38" s="19" t="str">
        <f t="shared" si="1"/>
        <v>N</v>
      </c>
      <c r="R38" s="19" t="str">
        <f t="shared" si="2"/>
        <v>N</v>
      </c>
      <c r="S38" s="27">
        <f>IFERROR(IF(M38="katC",(VLOOKUP(K38,zdroj!D:AN,37,0)),IF(M38="katD","-",IF(T38="A","",VLOOKUP(K38,zdroj!D:Z,23,0)))),"")</f>
        <v>0</v>
      </c>
      <c r="T38" s="161"/>
      <c r="U38" s="27" t="str">
        <f>IF(T38="A",VLOOKUP(K38,zdroj!D:AA,24,0),"")</f>
        <v/>
      </c>
      <c r="V38" s="151"/>
      <c r="W38" s="151"/>
      <c r="Y38" s="9" t="s">
        <v>461</v>
      </c>
      <c r="Z38" s="9" t="s">
        <v>462</v>
      </c>
      <c r="AA38" s="9" t="s">
        <v>237</v>
      </c>
      <c r="AB38" s="9">
        <v>31183735</v>
      </c>
      <c r="AC38" s="9" t="s">
        <v>820</v>
      </c>
      <c r="AD38" s="9" t="s">
        <v>800</v>
      </c>
      <c r="AE38" s="5">
        <f t="shared" si="5"/>
        <v>0</v>
      </c>
      <c r="AF38" s="5" t="str">
        <f t="shared" si="6"/>
        <v>Pokryto</v>
      </c>
      <c r="AG38" s="153"/>
      <c r="AH38" s="153"/>
      <c r="AI38" t="s">
        <v>201</v>
      </c>
      <c r="AJ38" t="s">
        <v>800</v>
      </c>
      <c r="AK38" s="9" t="str">
        <f>VLOOKUP(Y38,zdroj!D:AJ,33,0)</f>
        <v>katA</v>
      </c>
    </row>
    <row r="39" spans="8:37" x14ac:dyDescent="0.25">
      <c r="H39" s="8">
        <f t="shared" si="3"/>
        <v>0</v>
      </c>
      <c r="I39" s="8">
        <f t="shared" si="4"/>
        <v>0</v>
      </c>
      <c r="J39" s="9" t="s">
        <v>501</v>
      </c>
      <c r="K39" s="9" t="s">
        <v>503</v>
      </c>
      <c r="L39" s="24" t="s">
        <v>462</v>
      </c>
      <c r="M39" s="24" t="s">
        <v>231</v>
      </c>
      <c r="N39" s="23" t="str">
        <f>VLOOKUP(K39,zdroj!D:AJ,33,0)</f>
        <v>katB</v>
      </c>
      <c r="O39" s="150"/>
      <c r="P39" s="19" t="str">
        <f t="shared" si="0"/>
        <v>N</v>
      </c>
      <c r="Q39" s="19" t="str">
        <f t="shared" si="1"/>
        <v>N</v>
      </c>
      <c r="R39" s="19" t="str">
        <f t="shared" si="2"/>
        <v>N</v>
      </c>
      <c r="S39" s="27">
        <f>IFERROR(IF(M39="katC",(VLOOKUP(K39,zdroj!D:AN,37,0)),IF(M39="katD","-",IF(T39="A","",VLOOKUP(K39,zdroj!D:Z,23,0)))),"")</f>
        <v>0</v>
      </c>
      <c r="T39" s="161"/>
      <c r="U39" s="27" t="str">
        <f>IF(T39="A",VLOOKUP(K39,zdroj!D:AA,24,0),"")</f>
        <v/>
      </c>
      <c r="V39" s="151"/>
      <c r="W39" s="151"/>
      <c r="Y39" s="9" t="s">
        <v>461</v>
      </c>
      <c r="Z39" s="9" t="s">
        <v>462</v>
      </c>
      <c r="AA39" s="9" t="s">
        <v>237</v>
      </c>
      <c r="AB39" s="9">
        <v>15407047</v>
      </c>
      <c r="AC39" s="9" t="s">
        <v>821</v>
      </c>
      <c r="AD39" s="9" t="s">
        <v>225</v>
      </c>
      <c r="AE39" s="5">
        <f t="shared" si="5"/>
        <v>0</v>
      </c>
      <c r="AF39" s="5" t="str">
        <f t="shared" si="6"/>
        <v>katA</v>
      </c>
      <c r="AG39" s="153"/>
      <c r="AH39" s="153"/>
      <c r="AI39" t="s">
        <v>229</v>
      </c>
      <c r="AJ39" t="s">
        <v>17878</v>
      </c>
      <c r="AK39" s="9" t="str">
        <f>VLOOKUP(Y39,zdroj!D:AJ,33,0)</f>
        <v>katA</v>
      </c>
    </row>
    <row r="40" spans="8:37" x14ac:dyDescent="0.25">
      <c r="H40" s="8">
        <f t="shared" si="3"/>
        <v>0</v>
      </c>
      <c r="I40" s="8">
        <f t="shared" si="4"/>
        <v>0</v>
      </c>
      <c r="J40" s="9" t="s">
        <v>504</v>
      </c>
      <c r="K40" s="9" t="s">
        <v>505</v>
      </c>
      <c r="L40" s="24" t="s">
        <v>462</v>
      </c>
      <c r="M40" s="24" t="s">
        <v>224</v>
      </c>
      <c r="N40" s="23" t="str">
        <f>VLOOKUP(K40,zdroj!D:AJ,33,0)</f>
        <v>katA</v>
      </c>
      <c r="O40" s="150"/>
      <c r="P40" s="19" t="str">
        <f t="shared" si="0"/>
        <v>N</v>
      </c>
      <c r="Q40" s="19" t="str">
        <f t="shared" si="1"/>
        <v>N</v>
      </c>
      <c r="R40" s="19" t="str">
        <f t="shared" si="2"/>
        <v>N</v>
      </c>
      <c r="S40" s="27">
        <f>IFERROR(IF(M40="katC",(VLOOKUP(K40,zdroj!D:AN,37,0)),IF(M40="katD","-",IF(T40="A","",VLOOKUP(K40,zdroj!D:Z,23,0)))),"")</f>
        <v>8.33</v>
      </c>
      <c r="T40" s="161"/>
      <c r="U40" s="27" t="str">
        <f>IF(T40="A",VLOOKUP(K40,zdroj!D:AA,24,0),"")</f>
        <v/>
      </c>
      <c r="V40" s="151"/>
      <c r="W40" s="151"/>
      <c r="Y40" s="9" t="s">
        <v>461</v>
      </c>
      <c r="Z40" s="9" t="s">
        <v>462</v>
      </c>
      <c r="AA40" s="9" t="s">
        <v>237</v>
      </c>
      <c r="AB40" s="9">
        <v>15407055</v>
      </c>
      <c r="AC40" s="9" t="s">
        <v>822</v>
      </c>
      <c r="AD40" s="9" t="s">
        <v>800</v>
      </c>
      <c r="AE40" s="5">
        <f t="shared" si="5"/>
        <v>0</v>
      </c>
      <c r="AF40" s="5" t="str">
        <f t="shared" si="6"/>
        <v>Pokryto</v>
      </c>
      <c r="AG40" s="153"/>
      <c r="AH40" s="153"/>
      <c r="AI40" t="s">
        <v>201</v>
      </c>
      <c r="AJ40" t="s">
        <v>800</v>
      </c>
      <c r="AK40" s="9" t="str">
        <f>VLOOKUP(Y40,zdroj!D:AJ,33,0)</f>
        <v>katA</v>
      </c>
    </row>
    <row r="41" spans="8:37" x14ac:dyDescent="0.25">
      <c r="H41" s="8">
        <f t="shared" si="3"/>
        <v>0</v>
      </c>
      <c r="I41" s="8">
        <f t="shared" si="4"/>
        <v>0</v>
      </c>
      <c r="J41" s="9" t="s">
        <v>504</v>
      </c>
      <c r="K41" s="9" t="s">
        <v>506</v>
      </c>
      <c r="L41" s="24" t="s">
        <v>462</v>
      </c>
      <c r="M41" s="24" t="s">
        <v>224</v>
      </c>
      <c r="N41" s="23" t="str">
        <f>VLOOKUP(K41,zdroj!D:AJ,33,0)</f>
        <v>katA</v>
      </c>
      <c r="O41" s="150"/>
      <c r="P41" s="19" t="str">
        <f t="shared" si="0"/>
        <v>N</v>
      </c>
      <c r="Q41" s="19" t="str">
        <f t="shared" si="1"/>
        <v>N</v>
      </c>
      <c r="R41" s="19" t="str">
        <f t="shared" si="2"/>
        <v>N</v>
      </c>
      <c r="S41" s="27">
        <f>IFERROR(IF(M41="katC",(VLOOKUP(K41,zdroj!D:AN,37,0)),IF(M41="katD","-",IF(T41="A","",VLOOKUP(K41,zdroj!D:Z,23,0)))),"")</f>
        <v>25</v>
      </c>
      <c r="T41" s="161"/>
      <c r="U41" s="27" t="str">
        <f>IF(T41="A",VLOOKUP(K41,zdroj!D:AA,24,0),"")</f>
        <v/>
      </c>
      <c r="V41" s="151"/>
      <c r="W41" s="151"/>
      <c r="Y41" s="9" t="s">
        <v>461</v>
      </c>
      <c r="Z41" s="9" t="s">
        <v>462</v>
      </c>
      <c r="AA41" s="9" t="s">
        <v>237</v>
      </c>
      <c r="AB41" s="9">
        <v>15407063</v>
      </c>
      <c r="AC41" s="9" t="s">
        <v>823</v>
      </c>
      <c r="AD41" s="9" t="s">
        <v>225</v>
      </c>
      <c r="AE41" s="5">
        <f t="shared" si="5"/>
        <v>0</v>
      </c>
      <c r="AF41" s="5" t="str">
        <f t="shared" si="6"/>
        <v>katA</v>
      </c>
      <c r="AG41" s="153"/>
      <c r="AH41" s="153"/>
      <c r="AI41" t="s">
        <v>201</v>
      </c>
      <c r="AJ41" t="s">
        <v>17878</v>
      </c>
      <c r="AK41" s="9" t="str">
        <f>VLOOKUP(Y41,zdroj!D:AJ,33,0)</f>
        <v>katA</v>
      </c>
    </row>
    <row r="42" spans="8:37" x14ac:dyDescent="0.25">
      <c r="H42" s="8">
        <f t="shared" si="3"/>
        <v>0</v>
      </c>
      <c r="I42" s="8">
        <f t="shared" si="4"/>
        <v>0</v>
      </c>
      <c r="J42" s="9" t="s">
        <v>504</v>
      </c>
      <c r="K42" s="9" t="s">
        <v>507</v>
      </c>
      <c r="L42" s="24" t="s">
        <v>462</v>
      </c>
      <c r="M42" s="24" t="s">
        <v>224</v>
      </c>
      <c r="N42" s="23" t="str">
        <f>VLOOKUP(K42,zdroj!D:AJ,33,0)</f>
        <v>katA</v>
      </c>
      <c r="O42" s="150"/>
      <c r="P42" s="19" t="str">
        <f t="shared" si="0"/>
        <v>N</v>
      </c>
      <c r="Q42" s="19" t="str">
        <f t="shared" si="1"/>
        <v>N</v>
      </c>
      <c r="R42" s="19" t="str">
        <f t="shared" si="2"/>
        <v>N</v>
      </c>
      <c r="S42" s="27">
        <f>IFERROR(IF(M42="katC",(VLOOKUP(K42,zdroj!D:AN,37,0)),IF(M42="katD","-",IF(T42="A","",VLOOKUP(K42,zdroj!D:Z,23,0)))),"")</f>
        <v>29.17</v>
      </c>
      <c r="T42" s="161"/>
      <c r="U42" s="27" t="str">
        <f>IF(T42="A",VLOOKUP(K42,zdroj!D:AA,24,0),"")</f>
        <v/>
      </c>
      <c r="V42" s="151"/>
      <c r="W42" s="151"/>
      <c r="Y42" s="9" t="s">
        <v>461</v>
      </c>
      <c r="Z42" s="9" t="s">
        <v>462</v>
      </c>
      <c r="AA42" s="9" t="s">
        <v>237</v>
      </c>
      <c r="AB42" s="9">
        <v>26103630</v>
      </c>
      <c r="AC42" s="9" t="s">
        <v>824</v>
      </c>
      <c r="AD42" s="9" t="s">
        <v>225</v>
      </c>
      <c r="AE42" s="5">
        <f t="shared" si="5"/>
        <v>0</v>
      </c>
      <c r="AF42" s="5" t="str">
        <f t="shared" si="6"/>
        <v>katA</v>
      </c>
      <c r="AG42" s="153"/>
      <c r="AH42" s="153"/>
      <c r="AI42" t="s">
        <v>201</v>
      </c>
      <c r="AJ42" t="s">
        <v>17878</v>
      </c>
      <c r="AK42" s="9" t="str">
        <f>VLOOKUP(Y42,zdroj!D:AJ,33,0)</f>
        <v>katA</v>
      </c>
    </row>
    <row r="43" spans="8:37" x14ac:dyDescent="0.25">
      <c r="H43" s="8">
        <f t="shared" si="3"/>
        <v>0</v>
      </c>
      <c r="I43" s="8">
        <f t="shared" si="4"/>
        <v>0</v>
      </c>
      <c r="J43" s="9" t="s">
        <v>504</v>
      </c>
      <c r="K43" s="9" t="s">
        <v>508</v>
      </c>
      <c r="L43" s="24" t="s">
        <v>462</v>
      </c>
      <c r="M43" s="24" t="s">
        <v>225</v>
      </c>
      <c r="N43" s="23" t="str">
        <f>VLOOKUP(K43,zdroj!D:AJ,33,0)</f>
        <v>katA</v>
      </c>
      <c r="O43" s="150"/>
      <c r="P43" s="19" t="str">
        <f t="shared" si="0"/>
        <v>N</v>
      </c>
      <c r="Q43" s="19" t="str">
        <f t="shared" si="1"/>
        <v>N</v>
      </c>
      <c r="R43" s="19" t="str">
        <f t="shared" si="2"/>
        <v>N</v>
      </c>
      <c r="S43" s="27">
        <f>IFERROR(IF(M43="katC",(VLOOKUP(K43,zdroj!D:AN,37,0)),IF(M43="katD","-",IF(T43="A","",VLOOKUP(K43,zdroj!D:Z,23,0)))),"")</f>
        <v>0</v>
      </c>
      <c r="T43" s="161"/>
      <c r="U43" s="27" t="str">
        <f>IF(T43="A",VLOOKUP(K43,zdroj!D:AA,24,0),"")</f>
        <v/>
      </c>
      <c r="V43" s="151"/>
      <c r="W43" s="151"/>
      <c r="Y43" s="9" t="s">
        <v>461</v>
      </c>
      <c r="Z43" s="9" t="s">
        <v>462</v>
      </c>
      <c r="AA43" s="9" t="s">
        <v>237</v>
      </c>
      <c r="AB43" s="9">
        <v>15407292</v>
      </c>
      <c r="AC43" s="9" t="s">
        <v>825</v>
      </c>
      <c r="AD43" s="9" t="s">
        <v>225</v>
      </c>
      <c r="AE43" s="5">
        <f t="shared" si="5"/>
        <v>0</v>
      </c>
      <c r="AF43" s="5" t="str">
        <f t="shared" si="6"/>
        <v>katA</v>
      </c>
      <c r="AG43" s="153"/>
      <c r="AH43" s="153"/>
      <c r="AI43" t="s">
        <v>201</v>
      </c>
      <c r="AJ43" t="s">
        <v>17878</v>
      </c>
      <c r="AK43" s="9" t="str">
        <f>VLOOKUP(Y43,zdroj!D:AJ,33,0)</f>
        <v>katA</v>
      </c>
    </row>
    <row r="44" spans="8:37" x14ac:dyDescent="0.25">
      <c r="H44" s="8">
        <f t="shared" si="3"/>
        <v>0</v>
      </c>
      <c r="I44" s="8">
        <f t="shared" si="4"/>
        <v>0</v>
      </c>
      <c r="J44" s="9" t="s">
        <v>447</v>
      </c>
      <c r="K44" s="9" t="s">
        <v>509</v>
      </c>
      <c r="L44" s="24" t="s">
        <v>232</v>
      </c>
      <c r="M44" s="24" t="s">
        <v>224</v>
      </c>
      <c r="N44" s="23" t="str">
        <f>VLOOKUP(K44,zdroj!D:AJ,33,0)</f>
        <v>katA</v>
      </c>
      <c r="O44" s="150"/>
      <c r="P44" s="19" t="str">
        <f t="shared" si="0"/>
        <v>N</v>
      </c>
      <c r="Q44" s="19" t="str">
        <f t="shared" si="1"/>
        <v>N</v>
      </c>
      <c r="R44" s="19" t="str">
        <f t="shared" si="2"/>
        <v>N</v>
      </c>
      <c r="S44" s="27">
        <f>IFERROR(IF(M44="katC",(VLOOKUP(K44,zdroj!D:AN,37,0)),IF(M44="katD","-",IF(T44="A","",VLOOKUP(K44,zdroj!D:Z,23,0)))),"")</f>
        <v>25.81</v>
      </c>
      <c r="T44" s="161"/>
      <c r="U44" s="27" t="str">
        <f>IF(T44="A",VLOOKUP(K44,zdroj!D:AA,24,0),"")</f>
        <v/>
      </c>
      <c r="V44" s="151"/>
      <c r="W44" s="151"/>
      <c r="Y44" s="9" t="s">
        <v>461</v>
      </c>
      <c r="Z44" s="9" t="s">
        <v>462</v>
      </c>
      <c r="AA44" s="9" t="s">
        <v>237</v>
      </c>
      <c r="AB44" s="9">
        <v>15407764</v>
      </c>
      <c r="AC44" s="9" t="s">
        <v>826</v>
      </c>
      <c r="AD44" s="9" t="s">
        <v>800</v>
      </c>
      <c r="AE44" s="5">
        <f t="shared" si="5"/>
        <v>0</v>
      </c>
      <c r="AF44" s="5" t="str">
        <f t="shared" si="6"/>
        <v>Pokryto</v>
      </c>
      <c r="AG44" s="153"/>
      <c r="AH44" s="153"/>
      <c r="AI44" t="s">
        <v>17879</v>
      </c>
      <c r="AJ44" t="s">
        <v>800</v>
      </c>
      <c r="AK44" s="9" t="str">
        <f>VLOOKUP(Y44,zdroj!D:AJ,33,0)</f>
        <v>katA</v>
      </c>
    </row>
    <row r="45" spans="8:37" x14ac:dyDescent="0.25">
      <c r="H45" s="8">
        <f t="shared" ref="H45:H108" si="7">IF(O45="",H44,H44+1)</f>
        <v>0</v>
      </c>
      <c r="I45" s="8">
        <f t="shared" ref="I45:I108" si="8">IF(O45="",0,H45)</f>
        <v>0</v>
      </c>
      <c r="J45" s="9" t="s">
        <v>447</v>
      </c>
      <c r="K45" s="9" t="s">
        <v>510</v>
      </c>
      <c r="L45" s="24" t="s">
        <v>232</v>
      </c>
      <c r="M45" s="24" t="s">
        <v>225</v>
      </c>
      <c r="N45" s="23" t="str">
        <f>VLOOKUP(K45,zdroj!D:AJ,33,0)</f>
        <v>katA</v>
      </c>
      <c r="O45" s="150"/>
      <c r="P45" s="19" t="str">
        <f t="shared" si="0"/>
        <v>N</v>
      </c>
      <c r="Q45" s="19" t="str">
        <f t="shared" si="1"/>
        <v>N</v>
      </c>
      <c r="R45" s="19" t="str">
        <f t="shared" si="2"/>
        <v>N</v>
      </c>
      <c r="S45" s="27">
        <f>IFERROR(IF(M45="katC",(VLOOKUP(K45,zdroj!D:AN,37,0)),IF(M45="katD","-",IF(T45="A","",VLOOKUP(K45,zdroj!D:Z,23,0)))),"")</f>
        <v>0</v>
      </c>
      <c r="T45" s="161"/>
      <c r="U45" s="27" t="str">
        <f>IF(T45="A",VLOOKUP(K45,zdroj!D:AA,24,0),"")</f>
        <v/>
      </c>
      <c r="V45" s="151"/>
      <c r="W45" s="151"/>
      <c r="Y45" s="9" t="s">
        <v>461</v>
      </c>
      <c r="Z45" s="9" t="s">
        <v>462</v>
      </c>
      <c r="AA45" s="9" t="s">
        <v>237</v>
      </c>
      <c r="AB45" s="9">
        <v>25897128</v>
      </c>
      <c r="AC45" s="9" t="s">
        <v>827</v>
      </c>
      <c r="AD45" s="9" t="s">
        <v>231</v>
      </c>
      <c r="AE45" s="5">
        <f t="shared" si="5"/>
        <v>0</v>
      </c>
      <c r="AF45" s="5" t="str">
        <f t="shared" si="6"/>
        <v>katB</v>
      </c>
      <c r="AG45" s="153"/>
      <c r="AH45" s="153"/>
      <c r="AI45" t="s">
        <v>201</v>
      </c>
      <c r="AJ45" t="s">
        <v>17878</v>
      </c>
      <c r="AK45" s="9" t="str">
        <f>VLOOKUP(Y45,zdroj!D:AJ,33,0)</f>
        <v>katA</v>
      </c>
    </row>
    <row r="46" spans="8:37" x14ac:dyDescent="0.25">
      <c r="H46" s="8">
        <f t="shared" si="7"/>
        <v>0</v>
      </c>
      <c r="I46" s="8">
        <f t="shared" si="8"/>
        <v>0</v>
      </c>
      <c r="J46" s="9" t="s">
        <v>447</v>
      </c>
      <c r="K46" s="9" t="s">
        <v>511</v>
      </c>
      <c r="L46" s="24" t="s">
        <v>232</v>
      </c>
      <c r="M46" s="24"/>
      <c r="N46" s="23" t="e">
        <f>VLOOKUP(K46,zdroj!D:AJ,33,0)</f>
        <v>#N/A</v>
      </c>
      <c r="O46" s="150"/>
      <c r="P46" s="19" t="str">
        <f t="shared" si="0"/>
        <v>N</v>
      </c>
      <c r="Q46" s="19" t="str">
        <f t="shared" si="1"/>
        <v>N</v>
      </c>
      <c r="R46" s="19" t="str">
        <f t="shared" si="2"/>
        <v>N</v>
      </c>
      <c r="S46" s="27" t="str">
        <f>IFERROR(IF(M46="katC",(VLOOKUP(K46,zdroj!D:AN,37,0)),IF(M46="katD","-",IF(T46="A","",VLOOKUP(K46,zdroj!D:Z,23,0)))),"")</f>
        <v/>
      </c>
      <c r="T46" s="161"/>
      <c r="U46" s="27" t="str">
        <f>IF(T46="A",VLOOKUP(K46,zdroj!D:AA,24,0),"")</f>
        <v/>
      </c>
      <c r="V46" s="151"/>
      <c r="W46" s="151"/>
      <c r="Y46" s="9" t="s">
        <v>461</v>
      </c>
      <c r="Z46" s="9" t="s">
        <v>462</v>
      </c>
      <c r="AA46" s="9" t="s">
        <v>237</v>
      </c>
      <c r="AB46" s="9">
        <v>15407004</v>
      </c>
      <c r="AC46" s="9" t="s">
        <v>828</v>
      </c>
      <c r="AD46" s="9" t="s">
        <v>225</v>
      </c>
      <c r="AE46" s="5">
        <f t="shared" si="5"/>
        <v>0</v>
      </c>
      <c r="AF46" s="5" t="str">
        <f t="shared" si="6"/>
        <v>katA</v>
      </c>
      <c r="AG46" s="153"/>
      <c r="AH46" s="153"/>
      <c r="AI46" t="s">
        <v>201</v>
      </c>
      <c r="AJ46" t="s">
        <v>17878</v>
      </c>
      <c r="AK46" s="9" t="str">
        <f>VLOOKUP(Y46,zdroj!D:AJ,33,0)</f>
        <v>katA</v>
      </c>
    </row>
    <row r="47" spans="8:37" x14ac:dyDescent="0.25">
      <c r="H47" s="8">
        <f t="shared" si="7"/>
        <v>0</v>
      </c>
      <c r="I47" s="8">
        <f t="shared" si="8"/>
        <v>0</v>
      </c>
      <c r="J47" s="9" t="s">
        <v>447</v>
      </c>
      <c r="K47" s="9" t="s">
        <v>512</v>
      </c>
      <c r="L47" s="24" t="s">
        <v>232</v>
      </c>
      <c r="M47" s="24"/>
      <c r="N47" s="23" t="e">
        <f>VLOOKUP(K47,zdroj!D:AJ,33,0)</f>
        <v>#N/A</v>
      </c>
      <c r="O47" s="150"/>
      <c r="P47" s="19" t="str">
        <f t="shared" si="0"/>
        <v>N</v>
      </c>
      <c r="Q47" s="19" t="str">
        <f t="shared" si="1"/>
        <v>N</v>
      </c>
      <c r="R47" s="19" t="str">
        <f t="shared" si="2"/>
        <v>N</v>
      </c>
      <c r="S47" s="27" t="str">
        <f>IFERROR(IF(M47="katC",(VLOOKUP(K47,zdroj!D:AN,37,0)),IF(M47="katD","-",IF(T47="A","",VLOOKUP(K47,zdroj!D:Z,23,0)))),"")</f>
        <v/>
      </c>
      <c r="T47" s="161"/>
      <c r="U47" s="27" t="str">
        <f>IF(T47="A",VLOOKUP(K47,zdroj!D:AA,24,0),"")</f>
        <v/>
      </c>
      <c r="V47" s="151"/>
      <c r="W47" s="151"/>
      <c r="Y47" s="9" t="s">
        <v>461</v>
      </c>
      <c r="Z47" s="9" t="s">
        <v>462</v>
      </c>
      <c r="AA47" s="9" t="s">
        <v>237</v>
      </c>
      <c r="AB47" s="9">
        <v>15410951</v>
      </c>
      <c r="AC47" s="9" t="s">
        <v>829</v>
      </c>
      <c r="AD47" s="9" t="s">
        <v>225</v>
      </c>
      <c r="AE47" s="5">
        <f t="shared" si="5"/>
        <v>0</v>
      </c>
      <c r="AF47" s="5" t="str">
        <f t="shared" si="6"/>
        <v>katA</v>
      </c>
      <c r="AG47" s="153"/>
      <c r="AH47" s="153"/>
      <c r="AI47" t="s">
        <v>201</v>
      </c>
      <c r="AJ47" t="s">
        <v>17878</v>
      </c>
      <c r="AK47" s="9" t="str">
        <f>VLOOKUP(Y47,zdroj!D:AJ,33,0)</f>
        <v>katA</v>
      </c>
    </row>
    <row r="48" spans="8:37" x14ac:dyDescent="0.25">
      <c r="H48" s="8">
        <f t="shared" si="7"/>
        <v>0</v>
      </c>
      <c r="I48" s="8">
        <f t="shared" si="8"/>
        <v>0</v>
      </c>
      <c r="J48" s="9" t="s">
        <v>513</v>
      </c>
      <c r="K48" s="9" t="s">
        <v>514</v>
      </c>
      <c r="L48" s="24" t="s">
        <v>462</v>
      </c>
      <c r="M48" s="24" t="s">
        <v>231</v>
      </c>
      <c r="N48" s="23" t="str">
        <f>VLOOKUP(K48,zdroj!D:AJ,33,0)</f>
        <v>katB</v>
      </c>
      <c r="O48" s="150"/>
      <c r="P48" s="19" t="str">
        <f t="shared" si="0"/>
        <v>N</v>
      </c>
      <c r="Q48" s="19" t="str">
        <f t="shared" si="1"/>
        <v>N</v>
      </c>
      <c r="R48" s="19" t="str">
        <f t="shared" si="2"/>
        <v>N</v>
      </c>
      <c r="S48" s="27">
        <f>IFERROR(IF(M48="katC",(VLOOKUP(K48,zdroj!D:AN,37,0)),IF(M48="katD","-",IF(T48="A","",VLOOKUP(K48,zdroj!D:Z,23,0)))),"")</f>
        <v>13.83</v>
      </c>
      <c r="T48" s="161"/>
      <c r="U48" s="27" t="str">
        <f>IF(T48="A",VLOOKUP(K48,zdroj!D:AA,24,0),"")</f>
        <v/>
      </c>
      <c r="V48" s="151"/>
      <c r="W48" s="151"/>
      <c r="Y48" s="9" t="s">
        <v>461</v>
      </c>
      <c r="Z48" s="9" t="s">
        <v>462</v>
      </c>
      <c r="AA48" s="9" t="s">
        <v>237</v>
      </c>
      <c r="AB48" s="9">
        <v>26103699</v>
      </c>
      <c r="AC48" s="9" t="s">
        <v>830</v>
      </c>
      <c r="AD48" s="9" t="s">
        <v>225</v>
      </c>
      <c r="AE48" s="5">
        <f t="shared" si="5"/>
        <v>0</v>
      </c>
      <c r="AF48" s="5" t="str">
        <f t="shared" si="6"/>
        <v>katA</v>
      </c>
      <c r="AG48" s="153"/>
      <c r="AH48" s="153"/>
      <c r="AI48" t="s">
        <v>229</v>
      </c>
      <c r="AJ48" t="s">
        <v>17878</v>
      </c>
      <c r="AK48" s="9" t="str">
        <f>VLOOKUP(Y48,zdroj!D:AJ,33,0)</f>
        <v>katA</v>
      </c>
    </row>
    <row r="49" spans="8:37" x14ac:dyDescent="0.25">
      <c r="H49" s="8">
        <f t="shared" si="7"/>
        <v>0</v>
      </c>
      <c r="I49" s="8">
        <f t="shared" si="8"/>
        <v>0</v>
      </c>
      <c r="J49" s="9" t="s">
        <v>515</v>
      </c>
      <c r="K49" s="9" t="s">
        <v>516</v>
      </c>
      <c r="L49" s="24" t="s">
        <v>462</v>
      </c>
      <c r="M49" s="24" t="s">
        <v>231</v>
      </c>
      <c r="N49" s="23" t="str">
        <f>VLOOKUP(K49,zdroj!D:AJ,33,0)</f>
        <v>katB</v>
      </c>
      <c r="O49" s="150"/>
      <c r="P49" s="19" t="str">
        <f t="shared" si="0"/>
        <v>N</v>
      </c>
      <c r="Q49" s="19" t="str">
        <f t="shared" si="1"/>
        <v>N</v>
      </c>
      <c r="R49" s="19" t="str">
        <f t="shared" si="2"/>
        <v>N</v>
      </c>
      <c r="S49" s="27">
        <f>IFERROR(IF(M49="katC",(VLOOKUP(K49,zdroj!D:AN,37,0)),IF(M49="katD","-",IF(T49="A","",VLOOKUP(K49,zdroj!D:Z,23,0)))),"")</f>
        <v>0</v>
      </c>
      <c r="T49" s="161"/>
      <c r="U49" s="27" t="str">
        <f>IF(T49="A",VLOOKUP(K49,zdroj!D:AA,24,0),"")</f>
        <v/>
      </c>
      <c r="V49" s="151"/>
      <c r="W49" s="151"/>
      <c r="Y49" s="9" t="s">
        <v>461</v>
      </c>
      <c r="Z49" s="9" t="s">
        <v>462</v>
      </c>
      <c r="AA49" s="9" t="s">
        <v>237</v>
      </c>
      <c r="AB49" s="9">
        <v>26103702</v>
      </c>
      <c r="AC49" s="9" t="s">
        <v>831</v>
      </c>
      <c r="AD49" s="9" t="s">
        <v>225</v>
      </c>
      <c r="AE49" s="5">
        <f t="shared" si="5"/>
        <v>0</v>
      </c>
      <c r="AF49" s="5" t="str">
        <f t="shared" si="6"/>
        <v>katA</v>
      </c>
      <c r="AG49" s="153"/>
      <c r="AH49" s="153"/>
      <c r="AI49" t="s">
        <v>229</v>
      </c>
      <c r="AJ49" t="s">
        <v>17878</v>
      </c>
      <c r="AK49" s="9" t="str">
        <f>VLOOKUP(Y49,zdroj!D:AJ,33,0)</f>
        <v>katA</v>
      </c>
    </row>
    <row r="50" spans="8:37" x14ac:dyDescent="0.25">
      <c r="H50" s="8">
        <f t="shared" si="7"/>
        <v>0</v>
      </c>
      <c r="I50" s="8">
        <f t="shared" si="8"/>
        <v>0</v>
      </c>
      <c r="J50" s="9" t="s">
        <v>517</v>
      </c>
      <c r="K50" s="9" t="s">
        <v>518</v>
      </c>
      <c r="L50" s="24" t="s">
        <v>462</v>
      </c>
      <c r="M50" s="24" t="s">
        <v>224</v>
      </c>
      <c r="N50" s="23" t="str">
        <f>VLOOKUP(K50,zdroj!D:AJ,33,0)</f>
        <v>katA</v>
      </c>
      <c r="O50" s="150"/>
      <c r="P50" s="19" t="str">
        <f t="shared" si="0"/>
        <v>N</v>
      </c>
      <c r="Q50" s="19" t="str">
        <f t="shared" si="1"/>
        <v>N</v>
      </c>
      <c r="R50" s="19" t="str">
        <f t="shared" si="2"/>
        <v>N</v>
      </c>
      <c r="S50" s="27">
        <f>IFERROR(IF(M50="katC",(VLOOKUP(K50,zdroj!D:AN,37,0)),IF(M50="katD","-",IF(T50="A","",VLOOKUP(K50,zdroj!D:Z,23,0)))),"")</f>
        <v>17.649999999999999</v>
      </c>
      <c r="T50" s="161"/>
      <c r="U50" s="27" t="str">
        <f>IF(T50="A",VLOOKUP(K50,zdroj!D:AA,24,0),"")</f>
        <v/>
      </c>
      <c r="V50" s="151"/>
      <c r="W50" s="151"/>
      <c r="Y50" s="9" t="s">
        <v>461</v>
      </c>
      <c r="Z50" s="9" t="s">
        <v>462</v>
      </c>
      <c r="AA50" s="9" t="s">
        <v>237</v>
      </c>
      <c r="AB50" s="9">
        <v>83353712</v>
      </c>
      <c r="AC50" s="9" t="s">
        <v>832</v>
      </c>
      <c r="AD50" s="9" t="s">
        <v>225</v>
      </c>
      <c r="AE50" s="5">
        <f t="shared" si="5"/>
        <v>0</v>
      </c>
      <c r="AF50" s="5" t="str">
        <f t="shared" si="6"/>
        <v>katA</v>
      </c>
      <c r="AG50" s="153"/>
      <c r="AH50" s="153"/>
      <c r="AI50" t="s">
        <v>229</v>
      </c>
      <c r="AJ50" t="s">
        <v>17878</v>
      </c>
      <c r="AK50" s="9" t="str">
        <f>VLOOKUP(Y50,zdroj!D:AJ,33,0)</f>
        <v>katA</v>
      </c>
    </row>
    <row r="51" spans="8:37" x14ac:dyDescent="0.25">
      <c r="H51" s="8">
        <f t="shared" si="7"/>
        <v>0</v>
      </c>
      <c r="I51" s="8">
        <f t="shared" si="8"/>
        <v>0</v>
      </c>
      <c r="J51" s="9" t="s">
        <v>517</v>
      </c>
      <c r="K51" s="9" t="s">
        <v>519</v>
      </c>
      <c r="L51" s="24" t="s">
        <v>462</v>
      </c>
      <c r="M51" s="24" t="s">
        <v>224</v>
      </c>
      <c r="N51" s="23" t="str">
        <f>VLOOKUP(K51,zdroj!D:AJ,33,0)</f>
        <v>katA</v>
      </c>
      <c r="O51" s="150"/>
      <c r="P51" s="19" t="str">
        <f t="shared" si="0"/>
        <v>N</v>
      </c>
      <c r="Q51" s="19" t="str">
        <f t="shared" si="1"/>
        <v>N</v>
      </c>
      <c r="R51" s="19" t="str">
        <f t="shared" si="2"/>
        <v>N</v>
      </c>
      <c r="S51" s="27">
        <f>IFERROR(IF(M51="katC",(VLOOKUP(K51,zdroj!D:AN,37,0)),IF(M51="katD","-",IF(T51="A","",VLOOKUP(K51,zdroj!D:Z,23,0)))),"")</f>
        <v>8.9600000000000009</v>
      </c>
      <c r="T51" s="161"/>
      <c r="U51" s="27" t="str">
        <f>IF(T51="A",VLOOKUP(K51,zdroj!D:AA,24,0),"")</f>
        <v/>
      </c>
      <c r="V51" s="151"/>
      <c r="W51" s="151"/>
      <c r="Y51" s="9" t="s">
        <v>463</v>
      </c>
      <c r="Z51" s="9" t="s">
        <v>462</v>
      </c>
      <c r="AA51" s="9" t="s">
        <v>237</v>
      </c>
      <c r="AB51" s="9">
        <v>41912632</v>
      </c>
      <c r="AC51" s="9" t="s">
        <v>833</v>
      </c>
      <c r="AD51" s="9" t="s">
        <v>225</v>
      </c>
      <c r="AE51" s="5">
        <f t="shared" si="5"/>
        <v>0</v>
      </c>
      <c r="AF51" s="5" t="str">
        <f t="shared" si="6"/>
        <v>katA</v>
      </c>
      <c r="AG51" s="153"/>
      <c r="AH51" s="153"/>
      <c r="AI51" t="s">
        <v>17880</v>
      </c>
      <c r="AJ51" t="s">
        <v>17878</v>
      </c>
      <c r="AK51" s="9" t="str">
        <f>VLOOKUP(Y51,zdroj!D:AJ,33,0)</f>
        <v>katA</v>
      </c>
    </row>
    <row r="52" spans="8:37" x14ac:dyDescent="0.25">
      <c r="H52" s="8">
        <f t="shared" si="7"/>
        <v>0</v>
      </c>
      <c r="I52" s="8">
        <f t="shared" si="8"/>
        <v>0</v>
      </c>
      <c r="J52" s="9" t="s">
        <v>520</v>
      </c>
      <c r="K52" s="9" t="s">
        <v>521</v>
      </c>
      <c r="L52" s="24" t="s">
        <v>462</v>
      </c>
      <c r="M52" s="24" t="s">
        <v>231</v>
      </c>
      <c r="N52" s="23" t="str">
        <f>VLOOKUP(K52,zdroj!D:AJ,33,0)</f>
        <v>katB</v>
      </c>
      <c r="O52" s="150"/>
      <c r="P52" s="19" t="str">
        <f t="shared" si="0"/>
        <v>N</v>
      </c>
      <c r="Q52" s="19" t="str">
        <f t="shared" si="1"/>
        <v>N</v>
      </c>
      <c r="R52" s="19" t="str">
        <f t="shared" si="2"/>
        <v>N</v>
      </c>
      <c r="S52" s="27">
        <f>IFERROR(IF(M52="katC",(VLOOKUP(K52,zdroj!D:AN,37,0)),IF(M52="katD","-",IF(T52="A","",VLOOKUP(K52,zdroj!D:Z,23,0)))),"")</f>
        <v>0</v>
      </c>
      <c r="T52" s="161"/>
      <c r="U52" s="27" t="str">
        <f>IF(T52="A",VLOOKUP(K52,zdroj!D:AA,24,0),"")</f>
        <v/>
      </c>
      <c r="V52" s="151"/>
      <c r="W52" s="151"/>
      <c r="Y52" s="9" t="s">
        <v>463</v>
      </c>
      <c r="Z52" s="9" t="s">
        <v>462</v>
      </c>
      <c r="AA52" s="9" t="s">
        <v>237</v>
      </c>
      <c r="AB52" s="9">
        <v>71909168</v>
      </c>
      <c r="AC52" s="9" t="s">
        <v>834</v>
      </c>
      <c r="AD52" s="9" t="s">
        <v>231</v>
      </c>
      <c r="AE52" s="5">
        <f t="shared" si="5"/>
        <v>0</v>
      </c>
      <c r="AF52" s="5" t="str">
        <f t="shared" si="6"/>
        <v>katB</v>
      </c>
      <c r="AG52" s="153"/>
      <c r="AH52" s="153"/>
      <c r="AI52" t="s">
        <v>229</v>
      </c>
      <c r="AJ52" t="s">
        <v>17878</v>
      </c>
      <c r="AK52" s="9" t="str">
        <f>VLOOKUP(Y52,zdroj!D:AJ,33,0)</f>
        <v>katA</v>
      </c>
    </row>
    <row r="53" spans="8:37" x14ac:dyDescent="0.25">
      <c r="H53" s="8">
        <f t="shared" si="7"/>
        <v>0</v>
      </c>
      <c r="I53" s="8">
        <f t="shared" si="8"/>
        <v>0</v>
      </c>
      <c r="J53" s="9" t="s">
        <v>520</v>
      </c>
      <c r="K53" s="9" t="s">
        <v>522</v>
      </c>
      <c r="L53" s="24" t="s">
        <v>462</v>
      </c>
      <c r="M53" s="24" t="s">
        <v>231</v>
      </c>
      <c r="N53" s="23" t="str">
        <f>VLOOKUP(K53,zdroj!D:AJ,33,0)</f>
        <v>katB</v>
      </c>
      <c r="O53" s="150"/>
      <c r="P53" s="19" t="str">
        <f t="shared" si="0"/>
        <v>N</v>
      </c>
      <c r="Q53" s="19" t="str">
        <f t="shared" si="1"/>
        <v>N</v>
      </c>
      <c r="R53" s="19" t="str">
        <f t="shared" si="2"/>
        <v>N</v>
      </c>
      <c r="S53" s="27">
        <f>IFERROR(IF(M53="katC",(VLOOKUP(K53,zdroj!D:AN,37,0)),IF(M53="katD","-",IF(T53="A","",VLOOKUP(K53,zdroj!D:Z,23,0)))),"")</f>
        <v>0</v>
      </c>
      <c r="T53" s="161"/>
      <c r="U53" s="27" t="str">
        <f>IF(T53="A",VLOOKUP(K53,zdroj!D:AA,24,0),"")</f>
        <v/>
      </c>
      <c r="V53" s="151"/>
      <c r="W53" s="151"/>
      <c r="Y53" s="9" t="s">
        <v>463</v>
      </c>
      <c r="Z53" s="9" t="s">
        <v>462</v>
      </c>
      <c r="AA53" s="9" t="s">
        <v>237</v>
      </c>
      <c r="AB53" s="9">
        <v>15411192</v>
      </c>
      <c r="AC53" s="9" t="s">
        <v>835</v>
      </c>
      <c r="AD53" s="9" t="s">
        <v>231</v>
      </c>
      <c r="AE53" s="5">
        <f t="shared" si="5"/>
        <v>0</v>
      </c>
      <c r="AF53" s="5" t="str">
        <f t="shared" si="6"/>
        <v>katB</v>
      </c>
      <c r="AG53" s="153"/>
      <c r="AH53" s="153"/>
      <c r="AI53" t="s">
        <v>17879</v>
      </c>
      <c r="AJ53" t="s">
        <v>17878</v>
      </c>
      <c r="AK53" s="9" t="str">
        <f>VLOOKUP(Y53,zdroj!D:AJ,33,0)</f>
        <v>katA</v>
      </c>
    </row>
    <row r="54" spans="8:37" x14ac:dyDescent="0.25">
      <c r="H54" s="8">
        <f t="shared" si="7"/>
        <v>0</v>
      </c>
      <c r="I54" s="8">
        <f t="shared" si="8"/>
        <v>0</v>
      </c>
      <c r="J54" s="9" t="s">
        <v>520</v>
      </c>
      <c r="K54" s="9" t="s">
        <v>523</v>
      </c>
      <c r="L54" s="24" t="s">
        <v>462</v>
      </c>
      <c r="M54" s="24" t="s">
        <v>231</v>
      </c>
      <c r="N54" s="23" t="str">
        <f>VLOOKUP(K54,zdroj!D:AJ,33,0)</f>
        <v>katB</v>
      </c>
      <c r="O54" s="150"/>
      <c r="P54" s="19" t="str">
        <f t="shared" si="0"/>
        <v>N</v>
      </c>
      <c r="Q54" s="19" t="str">
        <f t="shared" si="1"/>
        <v>N</v>
      </c>
      <c r="R54" s="19" t="str">
        <f t="shared" si="2"/>
        <v>N</v>
      </c>
      <c r="S54" s="27">
        <f>IFERROR(IF(M54="katC",(VLOOKUP(K54,zdroj!D:AN,37,0)),IF(M54="katD","-",IF(T54="A","",VLOOKUP(K54,zdroj!D:Z,23,0)))),"")</f>
        <v>0</v>
      </c>
      <c r="T54" s="161"/>
      <c r="U54" s="27" t="str">
        <f>IF(T54="A",VLOOKUP(K54,zdroj!D:AA,24,0),"")</f>
        <v/>
      </c>
      <c r="V54" s="151"/>
      <c r="W54" s="151"/>
      <c r="Y54" s="9" t="s">
        <v>463</v>
      </c>
      <c r="Z54" s="9" t="s">
        <v>462</v>
      </c>
      <c r="AA54" s="9" t="s">
        <v>237</v>
      </c>
      <c r="AB54" s="9">
        <v>15411206</v>
      </c>
      <c r="AC54" s="9" t="s">
        <v>836</v>
      </c>
      <c r="AD54" s="9" t="s">
        <v>225</v>
      </c>
      <c r="AE54" s="5">
        <f t="shared" si="5"/>
        <v>0</v>
      </c>
      <c r="AF54" s="5" t="str">
        <f t="shared" si="6"/>
        <v>katA</v>
      </c>
      <c r="AG54" s="153"/>
      <c r="AH54" s="153"/>
      <c r="AI54" t="s">
        <v>195</v>
      </c>
      <c r="AJ54" t="s">
        <v>340</v>
      </c>
      <c r="AK54" s="9" t="str">
        <f>VLOOKUP(Y54,zdroj!D:AJ,33,0)</f>
        <v>katA</v>
      </c>
    </row>
    <row r="55" spans="8:37" x14ac:dyDescent="0.25">
      <c r="H55" s="8">
        <f t="shared" si="7"/>
        <v>0</v>
      </c>
      <c r="I55" s="8">
        <f t="shared" si="8"/>
        <v>0</v>
      </c>
      <c r="J55" s="9" t="s">
        <v>520</v>
      </c>
      <c r="K55" s="9" t="s">
        <v>524</v>
      </c>
      <c r="L55" s="24" t="s">
        <v>462</v>
      </c>
      <c r="M55" s="24" t="s">
        <v>231</v>
      </c>
      <c r="N55" s="23" t="str">
        <f>VLOOKUP(K55,zdroj!D:AJ,33,0)</f>
        <v>katB</v>
      </c>
      <c r="O55" s="150"/>
      <c r="P55" s="19" t="str">
        <f t="shared" si="0"/>
        <v>N</v>
      </c>
      <c r="Q55" s="19" t="str">
        <f t="shared" si="1"/>
        <v>N</v>
      </c>
      <c r="R55" s="19" t="str">
        <f t="shared" si="2"/>
        <v>N</v>
      </c>
      <c r="S55" s="27">
        <f>IFERROR(IF(M55="katC",(VLOOKUP(K55,zdroj!D:AN,37,0)),IF(M55="katD","-",IF(T55="A","",VLOOKUP(K55,zdroj!D:Z,23,0)))),"")</f>
        <v>0</v>
      </c>
      <c r="T55" s="161"/>
      <c r="U55" s="27" t="str">
        <f>IF(T55="A",VLOOKUP(K55,zdroj!D:AA,24,0),"")</f>
        <v/>
      </c>
      <c r="V55" s="151"/>
      <c r="W55" s="151"/>
      <c r="Y55" s="9" t="s">
        <v>463</v>
      </c>
      <c r="Z55" s="9" t="s">
        <v>462</v>
      </c>
      <c r="AA55" s="9" t="s">
        <v>237</v>
      </c>
      <c r="AB55" s="9">
        <v>15411214</v>
      </c>
      <c r="AC55" s="9" t="s">
        <v>837</v>
      </c>
      <c r="AD55" s="9" t="s">
        <v>225</v>
      </c>
      <c r="AE55" s="5">
        <f t="shared" si="5"/>
        <v>0</v>
      </c>
      <c r="AF55" s="5" t="str">
        <f t="shared" si="6"/>
        <v>katA</v>
      </c>
      <c r="AG55" s="153"/>
      <c r="AH55" s="153"/>
      <c r="AI55" t="s">
        <v>195</v>
      </c>
      <c r="AJ55" t="s">
        <v>340</v>
      </c>
      <c r="AK55" s="9" t="str">
        <f>VLOOKUP(Y55,zdroj!D:AJ,33,0)</f>
        <v>katA</v>
      </c>
    </row>
    <row r="56" spans="8:37" x14ac:dyDescent="0.25">
      <c r="H56" s="8">
        <f t="shared" si="7"/>
        <v>0</v>
      </c>
      <c r="I56" s="8">
        <f t="shared" si="8"/>
        <v>0</v>
      </c>
      <c r="J56" s="9" t="s">
        <v>525</v>
      </c>
      <c r="K56" s="9" t="s">
        <v>526</v>
      </c>
      <c r="L56" s="24" t="s">
        <v>462</v>
      </c>
      <c r="M56" s="24" t="s">
        <v>226</v>
      </c>
      <c r="N56" s="23" t="str">
        <f>VLOOKUP(K56,zdroj!D:AJ,33,0)</f>
        <v>katC</v>
      </c>
      <c r="O56" s="150"/>
      <c r="P56" s="19" t="str">
        <f t="shared" si="0"/>
        <v>N</v>
      </c>
      <c r="Q56" s="19" t="str">
        <f t="shared" si="1"/>
        <v>N</v>
      </c>
      <c r="R56" s="19" t="str">
        <f t="shared" si="2"/>
        <v>N</v>
      </c>
      <c r="S56" s="27" t="str">
        <f>IFERROR(IF(M56="katC",(VLOOKUP(K56,zdroj!D:AN,37,0)),IF(M56="katD","-",IF(T56="A","",VLOOKUP(K56,zdroj!D:Z,23,0)))),"")</f>
        <v>NEPOKRYTA VĚTŠINA SEAM</v>
      </c>
      <c r="T56" s="161"/>
      <c r="U56" s="27" t="str">
        <f>IF(T56="A",VLOOKUP(K56,zdroj!D:AA,24,0),"")</f>
        <v/>
      </c>
      <c r="V56" s="151"/>
      <c r="W56" s="151"/>
      <c r="Y56" s="9" t="s">
        <v>463</v>
      </c>
      <c r="Z56" s="9" t="s">
        <v>462</v>
      </c>
      <c r="AA56" s="9" t="s">
        <v>237</v>
      </c>
      <c r="AB56" s="9">
        <v>15411222</v>
      </c>
      <c r="AC56" s="9" t="s">
        <v>838</v>
      </c>
      <c r="AD56" s="9" t="s">
        <v>225</v>
      </c>
      <c r="AE56" s="5">
        <f t="shared" si="5"/>
        <v>0</v>
      </c>
      <c r="AF56" s="5" t="str">
        <f t="shared" si="6"/>
        <v>katA</v>
      </c>
      <c r="AG56" s="153"/>
      <c r="AH56" s="153"/>
      <c r="AI56" t="s">
        <v>195</v>
      </c>
      <c r="AJ56" t="s">
        <v>340</v>
      </c>
      <c r="AK56" s="9" t="str">
        <f>VLOOKUP(Y56,zdroj!D:AJ,33,0)</f>
        <v>katA</v>
      </c>
    </row>
    <row r="57" spans="8:37" x14ac:dyDescent="0.25">
      <c r="H57" s="8">
        <f t="shared" si="7"/>
        <v>0</v>
      </c>
      <c r="I57" s="8">
        <f t="shared" si="8"/>
        <v>0</v>
      </c>
      <c r="J57" s="9" t="s">
        <v>448</v>
      </c>
      <c r="K57" s="9" t="s">
        <v>527</v>
      </c>
      <c r="L57" s="24" t="s">
        <v>232</v>
      </c>
      <c r="M57" s="24" t="s">
        <v>224</v>
      </c>
      <c r="N57" s="23" t="str">
        <f>VLOOKUP(K57,zdroj!D:AJ,33,0)</f>
        <v>katA</v>
      </c>
      <c r="O57" s="150"/>
      <c r="P57" s="19" t="str">
        <f t="shared" si="0"/>
        <v>N</v>
      </c>
      <c r="Q57" s="19" t="str">
        <f t="shared" si="1"/>
        <v>N</v>
      </c>
      <c r="R57" s="19" t="str">
        <f t="shared" si="2"/>
        <v>N</v>
      </c>
      <c r="S57" s="27">
        <f>IFERROR(IF(M57="katC",(VLOOKUP(K57,zdroj!D:AN,37,0)),IF(M57="katD","-",IF(T57="A","",VLOOKUP(K57,zdroj!D:Z,23,0)))),"")</f>
        <v>19.61</v>
      </c>
      <c r="T57" s="161"/>
      <c r="U57" s="27" t="str">
        <f>IF(T57="A",VLOOKUP(K57,zdroj!D:AA,24,0),"")</f>
        <v/>
      </c>
      <c r="V57" s="151"/>
      <c r="W57" s="151"/>
      <c r="Y57" s="9" t="s">
        <v>463</v>
      </c>
      <c r="Z57" s="9" t="s">
        <v>462</v>
      </c>
      <c r="AA57" s="9" t="s">
        <v>237</v>
      </c>
      <c r="AB57" s="9">
        <v>15411231</v>
      </c>
      <c r="AC57" s="9" t="s">
        <v>839</v>
      </c>
      <c r="AD57" s="9" t="s">
        <v>225</v>
      </c>
      <c r="AE57" s="5">
        <f t="shared" si="5"/>
        <v>0</v>
      </c>
      <c r="AF57" s="5" t="str">
        <f t="shared" si="6"/>
        <v>katA</v>
      </c>
      <c r="AG57" s="153"/>
      <c r="AH57" s="153"/>
      <c r="AI57" t="s">
        <v>195</v>
      </c>
      <c r="AJ57" t="s">
        <v>340</v>
      </c>
      <c r="AK57" s="9" t="str">
        <f>VLOOKUP(Y57,zdroj!D:AJ,33,0)</f>
        <v>katA</v>
      </c>
    </row>
    <row r="58" spans="8:37" x14ac:dyDescent="0.25">
      <c r="H58" s="8">
        <f t="shared" si="7"/>
        <v>0</v>
      </c>
      <c r="I58" s="8">
        <f t="shared" si="8"/>
        <v>0</v>
      </c>
      <c r="J58" s="9" t="s">
        <v>528</v>
      </c>
      <c r="K58" s="9" t="s">
        <v>529</v>
      </c>
      <c r="L58" s="24" t="s">
        <v>462</v>
      </c>
      <c r="M58" s="24" t="s">
        <v>224</v>
      </c>
      <c r="N58" s="23" t="str">
        <f>VLOOKUP(K58,zdroj!D:AJ,33,0)</f>
        <v>katA</v>
      </c>
      <c r="O58" s="150"/>
      <c r="P58" s="19" t="str">
        <f t="shared" si="0"/>
        <v>N</v>
      </c>
      <c r="Q58" s="19" t="str">
        <f t="shared" si="1"/>
        <v>N</v>
      </c>
      <c r="R58" s="19" t="str">
        <f t="shared" si="2"/>
        <v>N</v>
      </c>
      <c r="S58" s="27">
        <f>IFERROR(IF(M58="katC",(VLOOKUP(K58,zdroj!D:AN,37,0)),IF(M58="katD","-",IF(T58="A","",VLOOKUP(K58,zdroj!D:Z,23,0)))),"")</f>
        <v>15.53</v>
      </c>
      <c r="T58" s="161"/>
      <c r="U58" s="27" t="str">
        <f>IF(T58="A",VLOOKUP(K58,zdroj!D:AA,24,0),"")</f>
        <v/>
      </c>
      <c r="V58" s="151"/>
      <c r="W58" s="151"/>
      <c r="Y58" s="9" t="s">
        <v>463</v>
      </c>
      <c r="Z58" s="9" t="s">
        <v>462</v>
      </c>
      <c r="AA58" s="9" t="s">
        <v>237</v>
      </c>
      <c r="AB58" s="9">
        <v>15411249</v>
      </c>
      <c r="AC58" s="9" t="s">
        <v>840</v>
      </c>
      <c r="AD58" s="9" t="s">
        <v>225</v>
      </c>
      <c r="AE58" s="5">
        <f t="shared" si="5"/>
        <v>0</v>
      </c>
      <c r="AF58" s="5" t="str">
        <f t="shared" si="6"/>
        <v>katA</v>
      </c>
      <c r="AG58" s="153"/>
      <c r="AH58" s="153"/>
      <c r="AI58" t="s">
        <v>195</v>
      </c>
      <c r="AJ58" t="s">
        <v>340</v>
      </c>
      <c r="AK58" s="9" t="str">
        <f>VLOOKUP(Y58,zdroj!D:AJ,33,0)</f>
        <v>katA</v>
      </c>
    </row>
    <row r="59" spans="8:37" x14ac:dyDescent="0.25">
      <c r="H59" s="8">
        <f t="shared" si="7"/>
        <v>0</v>
      </c>
      <c r="I59" s="8">
        <f t="shared" si="8"/>
        <v>0</v>
      </c>
      <c r="J59" s="9" t="s">
        <v>528</v>
      </c>
      <c r="K59" s="9" t="s">
        <v>530</v>
      </c>
      <c r="L59" s="24" t="s">
        <v>462</v>
      </c>
      <c r="M59" s="24" t="s">
        <v>225</v>
      </c>
      <c r="N59" s="23" t="str">
        <f>VLOOKUP(K59,zdroj!D:AJ,33,0)</f>
        <v>katA</v>
      </c>
      <c r="O59" s="150"/>
      <c r="P59" s="19" t="str">
        <f t="shared" si="0"/>
        <v>N</v>
      </c>
      <c r="Q59" s="19" t="str">
        <f t="shared" si="1"/>
        <v>N</v>
      </c>
      <c r="R59" s="19" t="str">
        <f t="shared" si="2"/>
        <v>N</v>
      </c>
      <c r="S59" s="27">
        <f>IFERROR(IF(M59="katC",(VLOOKUP(K59,zdroj!D:AN,37,0)),IF(M59="katD","-",IF(T59="A","",VLOOKUP(K59,zdroj!D:Z,23,0)))),"")</f>
        <v>12.82</v>
      </c>
      <c r="T59" s="161"/>
      <c r="U59" s="27" t="str">
        <f>IF(T59="A",VLOOKUP(K59,zdroj!D:AA,24,0),"")</f>
        <v/>
      </c>
      <c r="V59" s="151"/>
      <c r="W59" s="151"/>
      <c r="Y59" s="9" t="s">
        <v>463</v>
      </c>
      <c r="Z59" s="9" t="s">
        <v>462</v>
      </c>
      <c r="AA59" s="9" t="s">
        <v>237</v>
      </c>
      <c r="AB59" s="9">
        <v>15411257</v>
      </c>
      <c r="AC59" s="9" t="s">
        <v>841</v>
      </c>
      <c r="AD59" s="9" t="s">
        <v>225</v>
      </c>
      <c r="AE59" s="5">
        <f t="shared" si="5"/>
        <v>0</v>
      </c>
      <c r="AF59" s="5" t="str">
        <f t="shared" si="6"/>
        <v>katA</v>
      </c>
      <c r="AG59" s="153"/>
      <c r="AH59" s="153"/>
      <c r="AI59" t="s">
        <v>195</v>
      </c>
      <c r="AJ59" t="s">
        <v>340</v>
      </c>
      <c r="AK59" s="9" t="str">
        <f>VLOOKUP(Y59,zdroj!D:AJ,33,0)</f>
        <v>katA</v>
      </c>
    </row>
    <row r="60" spans="8:37" x14ac:dyDescent="0.25">
      <c r="H60" s="8">
        <f t="shared" si="7"/>
        <v>0</v>
      </c>
      <c r="I60" s="8">
        <f t="shared" si="8"/>
        <v>0</v>
      </c>
      <c r="J60" s="9" t="s">
        <v>528</v>
      </c>
      <c r="K60" s="9" t="s">
        <v>531</v>
      </c>
      <c r="L60" s="24" t="s">
        <v>462</v>
      </c>
      <c r="M60" s="24" t="s">
        <v>225</v>
      </c>
      <c r="N60" s="23" t="str">
        <f>VLOOKUP(K60,zdroj!D:AJ,33,0)</f>
        <v>katA</v>
      </c>
      <c r="O60" s="150"/>
      <c r="P60" s="19" t="str">
        <f t="shared" si="0"/>
        <v>N</v>
      </c>
      <c r="Q60" s="19" t="str">
        <f t="shared" si="1"/>
        <v>N</v>
      </c>
      <c r="R60" s="19" t="str">
        <f t="shared" si="2"/>
        <v>N</v>
      </c>
      <c r="S60" s="27">
        <f>IFERROR(IF(M60="katC",(VLOOKUP(K60,zdroj!D:AN,37,0)),IF(M60="katD","-",IF(T60="A","",VLOOKUP(K60,zdroj!D:Z,23,0)))),"")</f>
        <v>0</v>
      </c>
      <c r="T60" s="161"/>
      <c r="U60" s="27" t="str">
        <f>IF(T60="A",VLOOKUP(K60,zdroj!D:AA,24,0),"")</f>
        <v/>
      </c>
      <c r="V60" s="151"/>
      <c r="W60" s="151"/>
      <c r="Y60" s="9" t="s">
        <v>463</v>
      </c>
      <c r="Z60" s="9" t="s">
        <v>462</v>
      </c>
      <c r="AA60" s="9" t="s">
        <v>237</v>
      </c>
      <c r="AB60" s="9">
        <v>15411265</v>
      </c>
      <c r="AC60" s="9" t="s">
        <v>842</v>
      </c>
      <c r="AD60" s="9" t="s">
        <v>225</v>
      </c>
      <c r="AE60" s="5">
        <f t="shared" si="5"/>
        <v>0</v>
      </c>
      <c r="AF60" s="5" t="str">
        <f t="shared" si="6"/>
        <v>katA</v>
      </c>
      <c r="AG60" s="153"/>
      <c r="AH60" s="153"/>
      <c r="AI60" t="s">
        <v>195</v>
      </c>
      <c r="AJ60" t="s">
        <v>340</v>
      </c>
      <c r="AK60" s="9" t="str">
        <f>VLOOKUP(Y60,zdroj!D:AJ,33,0)</f>
        <v>katA</v>
      </c>
    </row>
    <row r="61" spans="8:37" x14ac:dyDescent="0.25">
      <c r="H61" s="8">
        <f t="shared" si="7"/>
        <v>0</v>
      </c>
      <c r="I61" s="8">
        <f t="shared" si="8"/>
        <v>0</v>
      </c>
      <c r="J61" s="9" t="s">
        <v>528</v>
      </c>
      <c r="K61" s="9" t="s">
        <v>532</v>
      </c>
      <c r="L61" s="24" t="s">
        <v>462</v>
      </c>
      <c r="M61" s="24" t="s">
        <v>225</v>
      </c>
      <c r="N61" s="23" t="str">
        <f>VLOOKUP(K61,zdroj!D:AJ,33,0)</f>
        <v>katA</v>
      </c>
      <c r="O61" s="150"/>
      <c r="P61" s="19" t="str">
        <f t="shared" si="0"/>
        <v>N</v>
      </c>
      <c r="Q61" s="19" t="str">
        <f t="shared" si="1"/>
        <v>N</v>
      </c>
      <c r="R61" s="19" t="str">
        <f t="shared" si="2"/>
        <v>N</v>
      </c>
      <c r="S61" s="27">
        <f>IFERROR(IF(M61="katC",(VLOOKUP(K61,zdroj!D:AN,37,0)),IF(M61="katD","-",IF(T61="A","",VLOOKUP(K61,zdroj!D:Z,23,0)))),"")</f>
        <v>0</v>
      </c>
      <c r="T61" s="161"/>
      <c r="U61" s="27" t="str">
        <f>IF(T61="A",VLOOKUP(K61,zdroj!D:AA,24,0),"")</f>
        <v/>
      </c>
      <c r="V61" s="151"/>
      <c r="W61" s="151"/>
      <c r="Y61" s="9" t="s">
        <v>463</v>
      </c>
      <c r="Z61" s="9" t="s">
        <v>462</v>
      </c>
      <c r="AA61" s="9" t="s">
        <v>237</v>
      </c>
      <c r="AB61" s="9">
        <v>15411273</v>
      </c>
      <c r="AC61" s="9" t="s">
        <v>843</v>
      </c>
      <c r="AD61" s="9" t="s">
        <v>225</v>
      </c>
      <c r="AE61" s="5">
        <f t="shared" si="5"/>
        <v>0</v>
      </c>
      <c r="AF61" s="5" t="str">
        <f t="shared" si="6"/>
        <v>katA</v>
      </c>
      <c r="AG61" s="153"/>
      <c r="AH61" s="153"/>
      <c r="AI61" t="s">
        <v>195</v>
      </c>
      <c r="AJ61" t="s">
        <v>340</v>
      </c>
      <c r="AK61" s="9" t="str">
        <f>VLOOKUP(Y61,zdroj!D:AJ,33,0)</f>
        <v>katA</v>
      </c>
    </row>
    <row r="62" spans="8:37" x14ac:dyDescent="0.25">
      <c r="H62" s="8">
        <f t="shared" si="7"/>
        <v>0</v>
      </c>
      <c r="I62" s="8">
        <f t="shared" si="8"/>
        <v>0</v>
      </c>
      <c r="J62" s="9" t="s">
        <v>528</v>
      </c>
      <c r="K62" s="9" t="s">
        <v>533</v>
      </c>
      <c r="L62" s="24" t="s">
        <v>462</v>
      </c>
      <c r="M62" s="24" t="s">
        <v>225</v>
      </c>
      <c r="N62" s="23" t="str">
        <f>VLOOKUP(K62,zdroj!D:AJ,33,0)</f>
        <v>katA</v>
      </c>
      <c r="O62" s="150"/>
      <c r="P62" s="19" t="str">
        <f t="shared" si="0"/>
        <v>N</v>
      </c>
      <c r="Q62" s="19" t="str">
        <f t="shared" si="1"/>
        <v>N</v>
      </c>
      <c r="R62" s="19" t="str">
        <f t="shared" si="2"/>
        <v>N</v>
      </c>
      <c r="S62" s="27">
        <f>IFERROR(IF(M62="katC",(VLOOKUP(K62,zdroj!D:AN,37,0)),IF(M62="katD","-",IF(T62="A","",VLOOKUP(K62,zdroj!D:Z,23,0)))),"")</f>
        <v>0</v>
      </c>
      <c r="T62" s="161"/>
      <c r="U62" s="27" t="str">
        <f>IF(T62="A",VLOOKUP(K62,zdroj!D:AA,24,0),"")</f>
        <v/>
      </c>
      <c r="V62" s="151"/>
      <c r="W62" s="151"/>
      <c r="Y62" s="9" t="s">
        <v>463</v>
      </c>
      <c r="Z62" s="9" t="s">
        <v>462</v>
      </c>
      <c r="AA62" s="9" t="s">
        <v>237</v>
      </c>
      <c r="AB62" s="9">
        <v>15411281</v>
      </c>
      <c r="AC62" s="9" t="s">
        <v>844</v>
      </c>
      <c r="AD62" s="9" t="s">
        <v>225</v>
      </c>
      <c r="AE62" s="5">
        <f t="shared" si="5"/>
        <v>0</v>
      </c>
      <c r="AF62" s="5" t="str">
        <f t="shared" si="6"/>
        <v>katA</v>
      </c>
      <c r="AG62" s="153"/>
      <c r="AH62" s="153"/>
      <c r="AI62" t="s">
        <v>236</v>
      </c>
      <c r="AJ62" t="s">
        <v>17878</v>
      </c>
      <c r="AK62" s="9" t="str">
        <f>VLOOKUP(Y62,zdroj!D:AJ,33,0)</f>
        <v>katA</v>
      </c>
    </row>
    <row r="63" spans="8:37" x14ac:dyDescent="0.25">
      <c r="H63" s="8">
        <f t="shared" si="7"/>
        <v>0</v>
      </c>
      <c r="I63" s="8">
        <f t="shared" si="8"/>
        <v>0</v>
      </c>
      <c r="J63" s="9" t="s">
        <v>528</v>
      </c>
      <c r="K63" s="9" t="s">
        <v>534</v>
      </c>
      <c r="L63" s="24" t="s">
        <v>462</v>
      </c>
      <c r="M63" s="24" t="s">
        <v>225</v>
      </c>
      <c r="N63" s="23" t="str">
        <f>VLOOKUP(K63,zdroj!D:AJ,33,0)</f>
        <v>katA</v>
      </c>
      <c r="O63" s="150"/>
      <c r="P63" s="19" t="str">
        <f t="shared" si="0"/>
        <v>N</v>
      </c>
      <c r="Q63" s="19" t="str">
        <f t="shared" si="1"/>
        <v>N</v>
      </c>
      <c r="R63" s="19" t="str">
        <f t="shared" si="2"/>
        <v>N</v>
      </c>
      <c r="S63" s="27">
        <f>IFERROR(IF(M63="katC",(VLOOKUP(K63,zdroj!D:AN,37,0)),IF(M63="katD","-",IF(T63="A","",VLOOKUP(K63,zdroj!D:Z,23,0)))),"")</f>
        <v>0</v>
      </c>
      <c r="T63" s="161"/>
      <c r="U63" s="27" t="str">
        <f>IF(T63="A",VLOOKUP(K63,zdroj!D:AA,24,0),"")</f>
        <v/>
      </c>
      <c r="V63" s="151"/>
      <c r="W63" s="151"/>
      <c r="Y63" s="9" t="s">
        <v>463</v>
      </c>
      <c r="Z63" s="9" t="s">
        <v>462</v>
      </c>
      <c r="AA63" s="9" t="s">
        <v>237</v>
      </c>
      <c r="AB63" s="9">
        <v>15411290</v>
      </c>
      <c r="AC63" s="9" t="s">
        <v>845</v>
      </c>
      <c r="AD63" s="9" t="s">
        <v>225</v>
      </c>
      <c r="AE63" s="5">
        <f t="shared" si="5"/>
        <v>0</v>
      </c>
      <c r="AF63" s="5" t="str">
        <f t="shared" si="6"/>
        <v>katA</v>
      </c>
      <c r="AG63" s="153"/>
      <c r="AH63" s="153"/>
      <c r="AI63" t="s">
        <v>236</v>
      </c>
      <c r="AJ63" t="s">
        <v>17878</v>
      </c>
      <c r="AK63" s="9" t="str">
        <f>VLOOKUP(Y63,zdroj!D:AJ,33,0)</f>
        <v>katA</v>
      </c>
    </row>
    <row r="64" spans="8:37" x14ac:dyDescent="0.25">
      <c r="H64" s="8">
        <f t="shared" si="7"/>
        <v>0</v>
      </c>
      <c r="I64" s="8">
        <f t="shared" si="8"/>
        <v>0</v>
      </c>
      <c r="J64" s="9" t="s">
        <v>528</v>
      </c>
      <c r="K64" s="9" t="s">
        <v>535</v>
      </c>
      <c r="L64" s="24" t="s">
        <v>462</v>
      </c>
      <c r="M64" s="24" t="s">
        <v>225</v>
      </c>
      <c r="N64" s="23" t="str">
        <f>VLOOKUP(K64,zdroj!D:AJ,33,0)</f>
        <v>katA</v>
      </c>
      <c r="O64" s="150"/>
      <c r="P64" s="19" t="str">
        <f t="shared" si="0"/>
        <v>N</v>
      </c>
      <c r="Q64" s="19" t="str">
        <f t="shared" si="1"/>
        <v>N</v>
      </c>
      <c r="R64" s="19" t="str">
        <f t="shared" si="2"/>
        <v>N</v>
      </c>
      <c r="S64" s="27">
        <f>IFERROR(IF(M64="katC",(VLOOKUP(K64,zdroj!D:AN,37,0)),IF(M64="katD","-",IF(T64="A","",VLOOKUP(K64,zdroj!D:Z,23,0)))),"")</f>
        <v>0</v>
      </c>
      <c r="T64" s="161"/>
      <c r="U64" s="27" t="str">
        <f>IF(T64="A",VLOOKUP(K64,zdroj!D:AA,24,0),"")</f>
        <v/>
      </c>
      <c r="V64" s="151"/>
      <c r="W64" s="151"/>
      <c r="Y64" s="9" t="s">
        <v>463</v>
      </c>
      <c r="Z64" s="9" t="s">
        <v>462</v>
      </c>
      <c r="AA64" s="9" t="s">
        <v>237</v>
      </c>
      <c r="AB64" s="9">
        <v>15411303</v>
      </c>
      <c r="AC64" s="9" t="s">
        <v>846</v>
      </c>
      <c r="AD64" s="9" t="s">
        <v>225</v>
      </c>
      <c r="AE64" s="5">
        <f t="shared" si="5"/>
        <v>0</v>
      </c>
      <c r="AF64" s="5" t="str">
        <f t="shared" si="6"/>
        <v>katA</v>
      </c>
      <c r="AG64" s="153"/>
      <c r="AH64" s="153"/>
      <c r="AI64" t="s">
        <v>195</v>
      </c>
      <c r="AJ64" t="s">
        <v>340</v>
      </c>
      <c r="AK64" s="9" t="str">
        <f>VLOOKUP(Y64,zdroj!D:AJ,33,0)</f>
        <v>katA</v>
      </c>
    </row>
    <row r="65" spans="8:37" x14ac:dyDescent="0.25">
      <c r="H65" s="8">
        <f t="shared" si="7"/>
        <v>0</v>
      </c>
      <c r="I65" s="8">
        <f t="shared" si="8"/>
        <v>0</v>
      </c>
      <c r="J65" s="9" t="s">
        <v>536</v>
      </c>
      <c r="K65" s="9" t="s">
        <v>537</v>
      </c>
      <c r="L65" s="24" t="s">
        <v>462</v>
      </c>
      <c r="M65" s="24" t="s">
        <v>231</v>
      </c>
      <c r="N65" s="23" t="str">
        <f>VLOOKUP(K65,zdroj!D:AJ,33,0)</f>
        <v>katB</v>
      </c>
      <c r="O65" s="150"/>
      <c r="P65" s="19" t="str">
        <f t="shared" si="0"/>
        <v>N</v>
      </c>
      <c r="Q65" s="19" t="str">
        <f t="shared" si="1"/>
        <v>N</v>
      </c>
      <c r="R65" s="19" t="str">
        <f t="shared" si="2"/>
        <v>N</v>
      </c>
      <c r="S65" s="27">
        <f>IFERROR(IF(M65="katC",(VLOOKUP(K65,zdroj!D:AN,37,0)),IF(M65="katD","-",IF(T65="A","",VLOOKUP(K65,zdroj!D:Z,23,0)))),"")</f>
        <v>38.17</v>
      </c>
      <c r="T65" s="161"/>
      <c r="U65" s="27" t="str">
        <f>IF(T65="A",VLOOKUP(K65,zdroj!D:AA,24,0),"")</f>
        <v/>
      </c>
      <c r="V65" s="151"/>
      <c r="W65" s="151"/>
      <c r="Y65" s="9" t="s">
        <v>463</v>
      </c>
      <c r="Z65" s="9" t="s">
        <v>462</v>
      </c>
      <c r="AA65" s="9" t="s">
        <v>237</v>
      </c>
      <c r="AB65" s="9">
        <v>15411311</v>
      </c>
      <c r="AC65" s="9" t="s">
        <v>847</v>
      </c>
      <c r="AD65" s="9" t="s">
        <v>225</v>
      </c>
      <c r="AE65" s="5">
        <f t="shared" si="5"/>
        <v>0</v>
      </c>
      <c r="AF65" s="5" t="str">
        <f t="shared" si="6"/>
        <v>katA</v>
      </c>
      <c r="AG65" s="153"/>
      <c r="AH65" s="153"/>
      <c r="AI65" t="s">
        <v>229</v>
      </c>
      <c r="AJ65" t="s">
        <v>17878</v>
      </c>
      <c r="AK65" s="9" t="str">
        <f>VLOOKUP(Y65,zdroj!D:AJ,33,0)</f>
        <v>katA</v>
      </c>
    </row>
    <row r="66" spans="8:37" x14ac:dyDescent="0.25">
      <c r="H66" s="8">
        <f t="shared" si="7"/>
        <v>0</v>
      </c>
      <c r="I66" s="8">
        <f t="shared" si="8"/>
        <v>0</v>
      </c>
      <c r="J66" s="9" t="s">
        <v>538</v>
      </c>
      <c r="K66" s="9" t="s">
        <v>539</v>
      </c>
      <c r="L66" s="24" t="s">
        <v>462</v>
      </c>
      <c r="M66" s="24" t="s">
        <v>224</v>
      </c>
      <c r="N66" s="23" t="str">
        <f>VLOOKUP(K66,zdroj!D:AJ,33,0)</f>
        <v>katA</v>
      </c>
      <c r="O66" s="150"/>
      <c r="P66" s="19" t="str">
        <f t="shared" si="0"/>
        <v>N</v>
      </c>
      <c r="Q66" s="19" t="str">
        <f t="shared" si="1"/>
        <v>N</v>
      </c>
      <c r="R66" s="19" t="str">
        <f t="shared" si="2"/>
        <v>N</v>
      </c>
      <c r="S66" s="27">
        <f>IFERROR(IF(M66="katC",(VLOOKUP(K66,zdroj!D:AN,37,0)),IF(M66="katD","-",IF(T66="A","",VLOOKUP(K66,zdroj!D:Z,23,0)))),"")</f>
        <v>9.68</v>
      </c>
      <c r="T66" s="161"/>
      <c r="U66" s="27" t="str">
        <f>IF(T66="A",VLOOKUP(K66,zdroj!D:AA,24,0),"")</f>
        <v/>
      </c>
      <c r="V66" s="151"/>
      <c r="W66" s="151"/>
      <c r="Y66" s="9" t="s">
        <v>463</v>
      </c>
      <c r="Z66" s="9" t="s">
        <v>462</v>
      </c>
      <c r="AA66" s="9" t="s">
        <v>237</v>
      </c>
      <c r="AB66" s="9">
        <v>27804194</v>
      </c>
      <c r="AC66" s="9" t="s">
        <v>848</v>
      </c>
      <c r="AD66" s="9" t="s">
        <v>225</v>
      </c>
      <c r="AE66" s="5">
        <f t="shared" si="5"/>
        <v>0</v>
      </c>
      <c r="AF66" s="5" t="str">
        <f t="shared" si="6"/>
        <v>katA</v>
      </c>
      <c r="AG66" s="153"/>
      <c r="AH66" s="153"/>
      <c r="AI66" t="s">
        <v>236</v>
      </c>
      <c r="AJ66" t="s">
        <v>17878</v>
      </c>
      <c r="AK66" s="9" t="str">
        <f>VLOOKUP(Y66,zdroj!D:AJ,33,0)</f>
        <v>katA</v>
      </c>
    </row>
    <row r="67" spans="8:37" x14ac:dyDescent="0.25">
      <c r="H67" s="8">
        <f t="shared" si="7"/>
        <v>0</v>
      </c>
      <c r="I67" s="8">
        <f t="shared" si="8"/>
        <v>0</v>
      </c>
      <c r="J67" s="9" t="s">
        <v>538</v>
      </c>
      <c r="K67" s="9" t="s">
        <v>540</v>
      </c>
      <c r="L67" s="24" t="s">
        <v>462</v>
      </c>
      <c r="M67" s="24" t="s">
        <v>224</v>
      </c>
      <c r="N67" s="23" t="str">
        <f>VLOOKUP(K67,zdroj!D:AJ,33,0)</f>
        <v>katA</v>
      </c>
      <c r="O67" s="150"/>
      <c r="P67" s="19" t="str">
        <f t="shared" si="0"/>
        <v>N</v>
      </c>
      <c r="Q67" s="19" t="str">
        <f t="shared" si="1"/>
        <v>N</v>
      </c>
      <c r="R67" s="19" t="str">
        <f t="shared" si="2"/>
        <v>N</v>
      </c>
      <c r="S67" s="27">
        <f>IFERROR(IF(M67="katC",(VLOOKUP(K67,zdroj!D:AN,37,0)),IF(M67="katD","-",IF(T67="A","",VLOOKUP(K67,zdroj!D:Z,23,0)))),"")</f>
        <v>25.71</v>
      </c>
      <c r="T67" s="161"/>
      <c r="U67" s="27" t="str">
        <f>IF(T67="A",VLOOKUP(K67,zdroj!D:AA,24,0),"")</f>
        <v/>
      </c>
      <c r="V67" s="151"/>
      <c r="W67" s="151"/>
      <c r="Y67" s="9" t="s">
        <v>463</v>
      </c>
      <c r="Z67" s="9" t="s">
        <v>462</v>
      </c>
      <c r="AA67" s="9" t="s">
        <v>237</v>
      </c>
      <c r="AB67" s="9">
        <v>15411338</v>
      </c>
      <c r="AC67" s="9" t="s">
        <v>849</v>
      </c>
      <c r="AD67" s="9" t="s">
        <v>225</v>
      </c>
      <c r="AE67" s="5">
        <f t="shared" si="5"/>
        <v>0</v>
      </c>
      <c r="AF67" s="5" t="str">
        <f t="shared" si="6"/>
        <v>katA</v>
      </c>
      <c r="AG67" s="153"/>
      <c r="AH67" s="153"/>
      <c r="AI67" t="s">
        <v>229</v>
      </c>
      <c r="AJ67" t="s">
        <v>17878</v>
      </c>
      <c r="AK67" s="9" t="str">
        <f>VLOOKUP(Y67,zdroj!D:AJ,33,0)</f>
        <v>katA</v>
      </c>
    </row>
    <row r="68" spans="8:37" x14ac:dyDescent="0.25">
      <c r="H68" s="8">
        <f t="shared" si="7"/>
        <v>0</v>
      </c>
      <c r="I68" s="8">
        <f t="shared" si="8"/>
        <v>0</v>
      </c>
      <c r="J68" s="9" t="s">
        <v>538</v>
      </c>
      <c r="K68" s="9" t="s">
        <v>541</v>
      </c>
      <c r="L68" s="24" t="s">
        <v>462</v>
      </c>
      <c r="M68" s="24" t="s">
        <v>224</v>
      </c>
      <c r="N68" s="23" t="str">
        <f>VLOOKUP(K68,zdroj!D:AJ,33,0)</f>
        <v>katA</v>
      </c>
      <c r="O68" s="150"/>
      <c r="P68" s="19" t="str">
        <f t="shared" si="0"/>
        <v>N</v>
      </c>
      <c r="Q68" s="19" t="str">
        <f t="shared" si="1"/>
        <v>N</v>
      </c>
      <c r="R68" s="19" t="str">
        <f t="shared" si="2"/>
        <v>N</v>
      </c>
      <c r="S68" s="27">
        <f>IFERROR(IF(M68="katC",(VLOOKUP(K68,zdroj!D:AN,37,0)),IF(M68="katD","-",IF(T68="A","",VLOOKUP(K68,zdroj!D:Z,23,0)))),"")</f>
        <v>29.09</v>
      </c>
      <c r="T68" s="161"/>
      <c r="U68" s="27" t="str">
        <f>IF(T68="A",VLOOKUP(K68,zdroj!D:AA,24,0),"")</f>
        <v/>
      </c>
      <c r="V68" s="151"/>
      <c r="W68" s="151"/>
      <c r="Y68" s="9" t="s">
        <v>463</v>
      </c>
      <c r="Z68" s="9" t="s">
        <v>462</v>
      </c>
      <c r="AA68" s="9" t="s">
        <v>237</v>
      </c>
      <c r="AB68" s="9">
        <v>15411354</v>
      </c>
      <c r="AC68" s="9" t="s">
        <v>850</v>
      </c>
      <c r="AD68" s="9" t="s">
        <v>225</v>
      </c>
      <c r="AE68" s="5">
        <f t="shared" si="5"/>
        <v>0</v>
      </c>
      <c r="AF68" s="5" t="str">
        <f t="shared" si="6"/>
        <v>katA</v>
      </c>
      <c r="AG68" s="153"/>
      <c r="AH68" s="153"/>
      <c r="AI68" t="s">
        <v>236</v>
      </c>
      <c r="AJ68" t="s">
        <v>17878</v>
      </c>
      <c r="AK68" s="9" t="str">
        <f>VLOOKUP(Y68,zdroj!D:AJ,33,0)</f>
        <v>katA</v>
      </c>
    </row>
    <row r="69" spans="8:37" x14ac:dyDescent="0.25">
      <c r="H69" s="8">
        <f t="shared" si="7"/>
        <v>0</v>
      </c>
      <c r="I69" s="8">
        <f t="shared" si="8"/>
        <v>0</v>
      </c>
      <c r="J69" s="9" t="s">
        <v>538</v>
      </c>
      <c r="K69" s="9" t="s">
        <v>542</v>
      </c>
      <c r="L69" s="24" t="s">
        <v>462</v>
      </c>
      <c r="M69" s="24" t="s">
        <v>224</v>
      </c>
      <c r="N69" s="23" t="str">
        <f>VLOOKUP(K69,zdroj!D:AJ,33,0)</f>
        <v>katA</v>
      </c>
      <c r="O69" s="150"/>
      <c r="P69" s="19" t="str">
        <f t="shared" si="0"/>
        <v>N</v>
      </c>
      <c r="Q69" s="19" t="str">
        <f t="shared" si="1"/>
        <v>N</v>
      </c>
      <c r="R69" s="19" t="str">
        <f t="shared" si="2"/>
        <v>N</v>
      </c>
      <c r="S69" s="27">
        <f>IFERROR(IF(M69="katC",(VLOOKUP(K69,zdroj!D:AN,37,0)),IF(M69="katD","-",IF(T69="A","",VLOOKUP(K69,zdroj!D:Z,23,0)))),"")</f>
        <v>15.38</v>
      </c>
      <c r="T69" s="161"/>
      <c r="U69" s="27" t="str">
        <f>IF(T69="A",VLOOKUP(K69,zdroj!D:AA,24,0),"")</f>
        <v/>
      </c>
      <c r="V69" s="151"/>
      <c r="W69" s="151"/>
      <c r="Y69" s="9" t="s">
        <v>463</v>
      </c>
      <c r="Z69" s="9" t="s">
        <v>462</v>
      </c>
      <c r="AA69" s="9" t="s">
        <v>237</v>
      </c>
      <c r="AB69" s="9">
        <v>15411362</v>
      </c>
      <c r="AC69" s="9" t="s">
        <v>851</v>
      </c>
      <c r="AD69" s="9" t="s">
        <v>225</v>
      </c>
      <c r="AE69" s="5">
        <f t="shared" si="5"/>
        <v>0</v>
      </c>
      <c r="AF69" s="5" t="str">
        <f t="shared" si="6"/>
        <v>katA</v>
      </c>
      <c r="AG69" s="153"/>
      <c r="AH69" s="153"/>
      <c r="AI69" t="s">
        <v>195</v>
      </c>
      <c r="AJ69" t="s">
        <v>340</v>
      </c>
      <c r="AK69" s="9" t="str">
        <f>VLOOKUP(Y69,zdroj!D:AJ,33,0)</f>
        <v>katA</v>
      </c>
    </row>
    <row r="70" spans="8:37" x14ac:dyDescent="0.25">
      <c r="H70" s="8">
        <f t="shared" si="7"/>
        <v>0</v>
      </c>
      <c r="I70" s="8">
        <f t="shared" si="8"/>
        <v>0</v>
      </c>
      <c r="J70" s="9" t="s">
        <v>538</v>
      </c>
      <c r="K70" s="9" t="s">
        <v>543</v>
      </c>
      <c r="L70" s="24" t="s">
        <v>462</v>
      </c>
      <c r="M70" s="24" t="s">
        <v>231</v>
      </c>
      <c r="N70" s="23" t="str">
        <f>VLOOKUP(K70,zdroj!D:AJ,33,0)</f>
        <v>katB</v>
      </c>
      <c r="O70" s="150"/>
      <c r="P70" s="19" t="str">
        <f t="shared" si="0"/>
        <v>N</v>
      </c>
      <c r="Q70" s="19" t="str">
        <f t="shared" si="1"/>
        <v>N</v>
      </c>
      <c r="R70" s="19" t="str">
        <f t="shared" si="2"/>
        <v>N</v>
      </c>
      <c r="S70" s="27">
        <f>IFERROR(IF(M70="katC",(VLOOKUP(K70,zdroj!D:AN,37,0)),IF(M70="katD","-",IF(T70="A","",VLOOKUP(K70,zdroj!D:Z,23,0)))),"")</f>
        <v>36.729999999999997</v>
      </c>
      <c r="T70" s="161"/>
      <c r="U70" s="27" t="str">
        <f>IF(T70="A",VLOOKUP(K70,zdroj!D:AA,24,0),"")</f>
        <v/>
      </c>
      <c r="V70" s="151"/>
      <c r="W70" s="151"/>
      <c r="Y70" s="9" t="s">
        <v>463</v>
      </c>
      <c r="Z70" s="9" t="s">
        <v>462</v>
      </c>
      <c r="AA70" s="9" t="s">
        <v>237</v>
      </c>
      <c r="AB70" s="9">
        <v>15411371</v>
      </c>
      <c r="AC70" s="9" t="s">
        <v>852</v>
      </c>
      <c r="AD70" s="9" t="s">
        <v>225</v>
      </c>
      <c r="AE70" s="5">
        <f t="shared" si="5"/>
        <v>0</v>
      </c>
      <c r="AF70" s="5" t="str">
        <f t="shared" si="6"/>
        <v>katA</v>
      </c>
      <c r="AG70" s="153"/>
      <c r="AH70" s="153"/>
      <c r="AI70" t="s">
        <v>195</v>
      </c>
      <c r="AJ70" t="s">
        <v>340</v>
      </c>
      <c r="AK70" s="9" t="str">
        <f>VLOOKUP(Y70,zdroj!D:AJ,33,0)</f>
        <v>katA</v>
      </c>
    </row>
    <row r="71" spans="8:37" x14ac:dyDescent="0.25">
      <c r="H71" s="8">
        <f t="shared" si="7"/>
        <v>0</v>
      </c>
      <c r="I71" s="8">
        <f t="shared" si="8"/>
        <v>0</v>
      </c>
      <c r="J71" s="9" t="s">
        <v>538</v>
      </c>
      <c r="K71" s="9" t="s">
        <v>544</v>
      </c>
      <c r="L71" s="24" t="s">
        <v>462</v>
      </c>
      <c r="M71" s="24" t="s">
        <v>225</v>
      </c>
      <c r="N71" s="23" t="str">
        <f>VLOOKUP(K71,zdroj!D:AJ,33,0)</f>
        <v>katA</v>
      </c>
      <c r="O71" s="150"/>
      <c r="P71" s="19" t="str">
        <f t="shared" si="0"/>
        <v>N</v>
      </c>
      <c r="Q71" s="19" t="str">
        <f t="shared" si="1"/>
        <v>N</v>
      </c>
      <c r="R71" s="19" t="str">
        <f t="shared" si="2"/>
        <v>N</v>
      </c>
      <c r="S71" s="27">
        <f>IFERROR(IF(M71="katC",(VLOOKUP(K71,zdroj!D:AN,37,0)),IF(M71="katD","-",IF(T71="A","",VLOOKUP(K71,zdroj!D:Z,23,0)))),"")</f>
        <v>0</v>
      </c>
      <c r="T71" s="161"/>
      <c r="U71" s="27" t="str">
        <f>IF(T71="A",VLOOKUP(K71,zdroj!D:AA,24,0),"")</f>
        <v/>
      </c>
      <c r="V71" s="151"/>
      <c r="W71" s="151"/>
      <c r="Y71" s="9" t="s">
        <v>463</v>
      </c>
      <c r="Z71" s="9" t="s">
        <v>462</v>
      </c>
      <c r="AA71" s="9" t="s">
        <v>237</v>
      </c>
      <c r="AB71" s="9">
        <v>15411397</v>
      </c>
      <c r="AC71" s="9" t="s">
        <v>853</v>
      </c>
      <c r="AD71" s="9" t="s">
        <v>225</v>
      </c>
      <c r="AE71" s="5">
        <f t="shared" si="5"/>
        <v>0</v>
      </c>
      <c r="AF71" s="5" t="str">
        <f t="shared" si="6"/>
        <v>katA</v>
      </c>
      <c r="AG71" s="153"/>
      <c r="AH71" s="153"/>
      <c r="AI71" t="s">
        <v>195</v>
      </c>
      <c r="AJ71" t="s">
        <v>340</v>
      </c>
      <c r="AK71" s="9" t="str">
        <f>VLOOKUP(Y71,zdroj!D:AJ,33,0)</f>
        <v>katA</v>
      </c>
    </row>
    <row r="72" spans="8:37" x14ac:dyDescent="0.25">
      <c r="H72" s="8">
        <f t="shared" si="7"/>
        <v>0</v>
      </c>
      <c r="I72" s="8">
        <f t="shared" si="8"/>
        <v>0</v>
      </c>
      <c r="J72" s="9" t="s">
        <v>538</v>
      </c>
      <c r="K72" s="9" t="s">
        <v>545</v>
      </c>
      <c r="L72" s="24" t="s">
        <v>462</v>
      </c>
      <c r="M72" s="24" t="s">
        <v>224</v>
      </c>
      <c r="N72" s="23" t="str">
        <f>VLOOKUP(K72,zdroj!D:AJ,33,0)</f>
        <v>katA</v>
      </c>
      <c r="O72" s="150"/>
      <c r="P72" s="19" t="str">
        <f t="shared" si="0"/>
        <v>N</v>
      </c>
      <c r="Q72" s="19" t="str">
        <f t="shared" si="1"/>
        <v>N</v>
      </c>
      <c r="R72" s="19" t="str">
        <f t="shared" si="2"/>
        <v>N</v>
      </c>
      <c r="S72" s="27">
        <f>IFERROR(IF(M72="katC",(VLOOKUP(K72,zdroj!D:AN,37,0)),IF(M72="katD","-",IF(T72="A","",VLOOKUP(K72,zdroj!D:Z,23,0)))),"")</f>
        <v>28.57</v>
      </c>
      <c r="T72" s="161"/>
      <c r="U72" s="27" t="str">
        <f>IF(T72="A",VLOOKUP(K72,zdroj!D:AA,24,0),"")</f>
        <v/>
      </c>
      <c r="V72" s="151"/>
      <c r="W72" s="151"/>
      <c r="Y72" s="9" t="s">
        <v>463</v>
      </c>
      <c r="Z72" s="9" t="s">
        <v>462</v>
      </c>
      <c r="AA72" s="9" t="s">
        <v>237</v>
      </c>
      <c r="AB72" s="9">
        <v>15411401</v>
      </c>
      <c r="AC72" s="9" t="s">
        <v>854</v>
      </c>
      <c r="AD72" s="9" t="s">
        <v>225</v>
      </c>
      <c r="AE72" s="5">
        <f t="shared" si="5"/>
        <v>0</v>
      </c>
      <c r="AF72" s="5" t="str">
        <f t="shared" si="6"/>
        <v>katA</v>
      </c>
      <c r="AG72" s="153"/>
      <c r="AH72" s="153"/>
      <c r="AI72" t="s">
        <v>195</v>
      </c>
      <c r="AJ72" t="s">
        <v>340</v>
      </c>
      <c r="AK72" s="9" t="str">
        <f>VLOOKUP(Y72,zdroj!D:AJ,33,0)</f>
        <v>katA</v>
      </c>
    </row>
    <row r="73" spans="8:37" x14ac:dyDescent="0.25">
      <c r="H73" s="8">
        <f t="shared" si="7"/>
        <v>0</v>
      </c>
      <c r="I73" s="8">
        <f t="shared" si="8"/>
        <v>0</v>
      </c>
      <c r="J73" s="9" t="s">
        <v>538</v>
      </c>
      <c r="K73" s="9" t="s">
        <v>546</v>
      </c>
      <c r="L73" s="24" t="s">
        <v>462</v>
      </c>
      <c r="M73" s="24" t="s">
        <v>231</v>
      </c>
      <c r="N73" s="23" t="str">
        <f>VLOOKUP(K73,zdroj!D:AJ,33,0)</f>
        <v>katB</v>
      </c>
      <c r="O73" s="150"/>
      <c r="P73" s="19" t="str">
        <f t="shared" ref="P73:P136" si="9">IF(COUNTIFS(F:F,"A",A:A,J73),"A","N")</f>
        <v>N</v>
      </c>
      <c r="Q73" s="19" t="str">
        <f t="shared" ref="Q73:Q136" si="10">IF(COUNTIFS(AG:AG,"A",Y:Y,K73),"A","N")</f>
        <v>N</v>
      </c>
      <c r="R73" s="19" t="str">
        <f t="shared" ref="R73:R136" si="11">IF(COUNTIFS(AH:AH,"A",Y:Y,K73)&gt;0,"A","N")</f>
        <v>N</v>
      </c>
      <c r="S73" s="27">
        <f>IFERROR(IF(M73="katC",(VLOOKUP(K73,zdroj!D:AN,37,0)),IF(M73="katD","-",IF(T73="A","",VLOOKUP(K73,zdroj!D:Z,23,0)))),"")</f>
        <v>35.29</v>
      </c>
      <c r="T73" s="161"/>
      <c r="U73" s="27" t="str">
        <f>IF(T73="A",VLOOKUP(K73,zdroj!D:AA,24,0),"")</f>
        <v/>
      </c>
      <c r="V73" s="151"/>
      <c r="W73" s="151"/>
      <c r="Y73" s="9" t="s">
        <v>463</v>
      </c>
      <c r="Z73" s="9" t="s">
        <v>462</v>
      </c>
      <c r="AA73" s="9" t="s">
        <v>237</v>
      </c>
      <c r="AB73" s="9">
        <v>15411419</v>
      </c>
      <c r="AC73" s="9" t="s">
        <v>855</v>
      </c>
      <c r="AD73" s="9" t="s">
        <v>225</v>
      </c>
      <c r="AE73" s="5">
        <f t="shared" si="5"/>
        <v>0</v>
      </c>
      <c r="AF73" s="5" t="str">
        <f t="shared" si="6"/>
        <v>katA</v>
      </c>
      <c r="AG73" s="153"/>
      <c r="AH73" s="153"/>
      <c r="AI73" t="s">
        <v>195</v>
      </c>
      <c r="AJ73" t="s">
        <v>340</v>
      </c>
      <c r="AK73" s="9" t="str">
        <f>VLOOKUP(Y73,zdroj!D:AJ,33,0)</f>
        <v>katA</v>
      </c>
    </row>
    <row r="74" spans="8:37" x14ac:dyDescent="0.25">
      <c r="H74" s="8">
        <f t="shared" si="7"/>
        <v>0</v>
      </c>
      <c r="I74" s="8">
        <f t="shared" si="8"/>
        <v>0</v>
      </c>
      <c r="J74" s="9" t="s">
        <v>538</v>
      </c>
      <c r="K74" s="9" t="s">
        <v>547</v>
      </c>
      <c r="L74" s="24" t="s">
        <v>462</v>
      </c>
      <c r="M74" s="24" t="s">
        <v>225</v>
      </c>
      <c r="N74" s="23" t="str">
        <f>VLOOKUP(K74,zdroj!D:AJ,33,0)</f>
        <v>katA</v>
      </c>
      <c r="O74" s="150"/>
      <c r="P74" s="19" t="str">
        <f t="shared" si="9"/>
        <v>N</v>
      </c>
      <c r="Q74" s="19" t="str">
        <f t="shared" si="10"/>
        <v>N</v>
      </c>
      <c r="R74" s="19" t="str">
        <f t="shared" si="11"/>
        <v>N</v>
      </c>
      <c r="S74" s="27">
        <f>IFERROR(IF(M74="katC",(VLOOKUP(K74,zdroj!D:AN,37,0)),IF(M74="katD","-",IF(T74="A","",VLOOKUP(K74,zdroj!D:Z,23,0)))),"")</f>
        <v>0</v>
      </c>
      <c r="T74" s="161"/>
      <c r="U74" s="27" t="str">
        <f>IF(T74="A",VLOOKUP(K74,zdroj!D:AA,24,0),"")</f>
        <v/>
      </c>
      <c r="V74" s="151"/>
      <c r="W74" s="151"/>
      <c r="Y74" s="9" t="s">
        <v>463</v>
      </c>
      <c r="Z74" s="9" t="s">
        <v>462</v>
      </c>
      <c r="AA74" s="9" t="s">
        <v>237</v>
      </c>
      <c r="AB74" s="9">
        <v>15411435</v>
      </c>
      <c r="AC74" s="9" t="s">
        <v>856</v>
      </c>
      <c r="AD74" s="9" t="s">
        <v>225</v>
      </c>
      <c r="AE74" s="5">
        <f t="shared" ref="AE74:AE137" si="12">VLOOKUP(Y74,K:T,10,0)</f>
        <v>0</v>
      </c>
      <c r="AF74" s="5" t="str">
        <f t="shared" ref="AF74:AF137" si="13">IF(AE74="A",IF(AD74="katA","katB",AD74),AD74)</f>
        <v>katA</v>
      </c>
      <c r="AG74" s="153"/>
      <c r="AH74" s="153"/>
      <c r="AI74" t="s">
        <v>195</v>
      </c>
      <c r="AJ74" t="s">
        <v>340</v>
      </c>
      <c r="AK74" s="9" t="str">
        <f>VLOOKUP(Y74,zdroj!D:AJ,33,0)</f>
        <v>katA</v>
      </c>
    </row>
    <row r="75" spans="8:37" x14ac:dyDescent="0.25">
      <c r="H75" s="8">
        <f t="shared" si="7"/>
        <v>0</v>
      </c>
      <c r="I75" s="8">
        <f t="shared" si="8"/>
        <v>0</v>
      </c>
      <c r="J75" s="9" t="s">
        <v>538</v>
      </c>
      <c r="K75" s="9" t="s">
        <v>548</v>
      </c>
      <c r="L75" s="24" t="s">
        <v>462</v>
      </c>
      <c r="M75" s="24" t="s">
        <v>224</v>
      </c>
      <c r="N75" s="23" t="str">
        <f>VLOOKUP(K75,zdroj!D:AJ,33,0)</f>
        <v>katA</v>
      </c>
      <c r="O75" s="150"/>
      <c r="P75" s="19" t="str">
        <f t="shared" si="9"/>
        <v>N</v>
      </c>
      <c r="Q75" s="19" t="str">
        <f t="shared" si="10"/>
        <v>N</v>
      </c>
      <c r="R75" s="19" t="str">
        <f t="shared" si="11"/>
        <v>N</v>
      </c>
      <c r="S75" s="27">
        <f>IFERROR(IF(M75="katC",(VLOOKUP(K75,zdroj!D:AN,37,0)),IF(M75="katD","-",IF(T75="A","",VLOOKUP(K75,zdroj!D:Z,23,0)))),"")</f>
        <v>34.619999999999997</v>
      </c>
      <c r="T75" s="161"/>
      <c r="U75" s="27" t="str">
        <f>IF(T75="A",VLOOKUP(K75,zdroj!D:AA,24,0),"")</f>
        <v/>
      </c>
      <c r="V75" s="151"/>
      <c r="W75" s="151"/>
      <c r="Y75" s="9" t="s">
        <v>463</v>
      </c>
      <c r="Z75" s="9" t="s">
        <v>462</v>
      </c>
      <c r="AA75" s="9" t="s">
        <v>237</v>
      </c>
      <c r="AB75" s="9">
        <v>30673330</v>
      </c>
      <c r="AC75" s="9" t="s">
        <v>857</v>
      </c>
      <c r="AD75" s="9" t="s">
        <v>225</v>
      </c>
      <c r="AE75" s="5">
        <f t="shared" si="12"/>
        <v>0</v>
      </c>
      <c r="AF75" s="5" t="str">
        <f t="shared" si="13"/>
        <v>katA</v>
      </c>
      <c r="AG75" s="153"/>
      <c r="AH75" s="153"/>
      <c r="AI75" t="s">
        <v>195</v>
      </c>
      <c r="AJ75" t="s">
        <v>340</v>
      </c>
      <c r="AK75" s="9" t="str">
        <f>VLOOKUP(Y75,zdroj!D:AJ,33,0)</f>
        <v>katA</v>
      </c>
    </row>
    <row r="76" spans="8:37" x14ac:dyDescent="0.25">
      <c r="H76" s="8">
        <f t="shared" si="7"/>
        <v>0</v>
      </c>
      <c r="I76" s="8">
        <f t="shared" si="8"/>
        <v>0</v>
      </c>
      <c r="J76" s="9" t="s">
        <v>538</v>
      </c>
      <c r="K76" s="9" t="s">
        <v>549</v>
      </c>
      <c r="L76" s="24" t="s">
        <v>462</v>
      </c>
      <c r="M76" s="24" t="s">
        <v>225</v>
      </c>
      <c r="N76" s="23" t="str">
        <f>VLOOKUP(K76,zdroj!D:AJ,33,0)</f>
        <v>katA</v>
      </c>
      <c r="O76" s="150"/>
      <c r="P76" s="19" t="str">
        <f t="shared" si="9"/>
        <v>N</v>
      </c>
      <c r="Q76" s="19" t="str">
        <f t="shared" si="10"/>
        <v>N</v>
      </c>
      <c r="R76" s="19" t="str">
        <f t="shared" si="11"/>
        <v>N</v>
      </c>
      <c r="S76" s="27">
        <f>IFERROR(IF(M76="katC",(VLOOKUP(K76,zdroj!D:AN,37,0)),IF(M76="katD","-",IF(T76="A","",VLOOKUP(K76,zdroj!D:Z,23,0)))),"")</f>
        <v>0</v>
      </c>
      <c r="T76" s="161"/>
      <c r="U76" s="27" t="str">
        <f>IF(T76="A",VLOOKUP(K76,zdroj!D:AA,24,0),"")</f>
        <v/>
      </c>
      <c r="V76" s="151"/>
      <c r="W76" s="151"/>
      <c r="Y76" s="9" t="s">
        <v>463</v>
      </c>
      <c r="Z76" s="9" t="s">
        <v>462</v>
      </c>
      <c r="AA76" s="9" t="s">
        <v>237</v>
      </c>
      <c r="AB76" s="9">
        <v>15411443</v>
      </c>
      <c r="AC76" s="9" t="s">
        <v>858</v>
      </c>
      <c r="AD76" s="9" t="s">
        <v>225</v>
      </c>
      <c r="AE76" s="5">
        <f t="shared" si="12"/>
        <v>0</v>
      </c>
      <c r="AF76" s="5" t="str">
        <f t="shared" si="13"/>
        <v>katA</v>
      </c>
      <c r="AG76" s="153"/>
      <c r="AH76" s="153"/>
      <c r="AI76" t="s">
        <v>236</v>
      </c>
      <c r="AJ76" t="s">
        <v>17878</v>
      </c>
      <c r="AK76" s="9" t="str">
        <f>VLOOKUP(Y76,zdroj!D:AJ,33,0)</f>
        <v>katA</v>
      </c>
    </row>
    <row r="77" spans="8:37" x14ac:dyDescent="0.25">
      <c r="H77" s="8">
        <f t="shared" si="7"/>
        <v>0</v>
      </c>
      <c r="I77" s="8">
        <f t="shared" si="8"/>
        <v>0</v>
      </c>
      <c r="J77" s="9" t="s">
        <v>550</v>
      </c>
      <c r="K77" s="9" t="s">
        <v>551</v>
      </c>
      <c r="L77" s="24" t="s">
        <v>462</v>
      </c>
      <c r="M77" s="24" t="s">
        <v>231</v>
      </c>
      <c r="N77" s="23" t="str">
        <f>VLOOKUP(K77,zdroj!D:AJ,33,0)</f>
        <v>katB</v>
      </c>
      <c r="O77" s="150"/>
      <c r="P77" s="19" t="str">
        <f t="shared" si="9"/>
        <v>N</v>
      </c>
      <c r="Q77" s="19" t="str">
        <f t="shared" si="10"/>
        <v>N</v>
      </c>
      <c r="R77" s="19" t="str">
        <f t="shared" si="11"/>
        <v>N</v>
      </c>
      <c r="S77" s="27">
        <f>IFERROR(IF(M77="katC",(VLOOKUP(K77,zdroj!D:AN,37,0)),IF(M77="katD","-",IF(T77="A","",VLOOKUP(K77,zdroj!D:Z,23,0)))),"")</f>
        <v>16.329999999999998</v>
      </c>
      <c r="T77" s="161"/>
      <c r="U77" s="27" t="str">
        <f>IF(T77="A",VLOOKUP(K77,zdroj!D:AA,24,0),"")</f>
        <v/>
      </c>
      <c r="V77" s="151"/>
      <c r="W77" s="151"/>
      <c r="Y77" s="9" t="s">
        <v>463</v>
      </c>
      <c r="Z77" s="9" t="s">
        <v>462</v>
      </c>
      <c r="AA77" s="9" t="s">
        <v>237</v>
      </c>
      <c r="AB77" s="9">
        <v>15411451</v>
      </c>
      <c r="AC77" s="9" t="s">
        <v>859</v>
      </c>
      <c r="AD77" s="9" t="s">
        <v>225</v>
      </c>
      <c r="AE77" s="5">
        <f t="shared" si="12"/>
        <v>0</v>
      </c>
      <c r="AF77" s="5" t="str">
        <f t="shared" si="13"/>
        <v>katA</v>
      </c>
      <c r="AG77" s="153"/>
      <c r="AH77" s="153"/>
      <c r="AI77" t="s">
        <v>195</v>
      </c>
      <c r="AJ77" t="s">
        <v>340</v>
      </c>
      <c r="AK77" s="9" t="str">
        <f>VLOOKUP(Y77,zdroj!D:AJ,33,0)</f>
        <v>katA</v>
      </c>
    </row>
    <row r="78" spans="8:37" x14ac:dyDescent="0.25">
      <c r="H78" s="8">
        <f t="shared" si="7"/>
        <v>0</v>
      </c>
      <c r="I78" s="8">
        <f t="shared" si="8"/>
        <v>0</v>
      </c>
      <c r="J78" s="9" t="s">
        <v>552</v>
      </c>
      <c r="K78" s="9" t="s">
        <v>553</v>
      </c>
      <c r="L78" s="24" t="s">
        <v>462</v>
      </c>
      <c r="M78" s="24" t="s">
        <v>224</v>
      </c>
      <c r="N78" s="23" t="str">
        <f>VLOOKUP(K78,zdroj!D:AJ,33,0)</f>
        <v>katA</v>
      </c>
      <c r="O78" s="150"/>
      <c r="P78" s="19" t="str">
        <f t="shared" si="9"/>
        <v>N</v>
      </c>
      <c r="Q78" s="19" t="str">
        <f t="shared" si="10"/>
        <v>N</v>
      </c>
      <c r="R78" s="19" t="str">
        <f t="shared" si="11"/>
        <v>N</v>
      </c>
      <c r="S78" s="27">
        <f>IFERROR(IF(M78="katC",(VLOOKUP(K78,zdroj!D:AN,37,0)),IF(M78="katD","-",IF(T78="A","",VLOOKUP(K78,zdroj!D:Z,23,0)))),"")</f>
        <v>28.57</v>
      </c>
      <c r="T78" s="161"/>
      <c r="U78" s="27" t="str">
        <f>IF(T78="A",VLOOKUP(K78,zdroj!D:AA,24,0),"")</f>
        <v/>
      </c>
      <c r="V78" s="151"/>
      <c r="W78" s="151"/>
      <c r="Y78" s="9" t="s">
        <v>463</v>
      </c>
      <c r="Z78" s="9" t="s">
        <v>462</v>
      </c>
      <c r="AA78" s="9" t="s">
        <v>237</v>
      </c>
      <c r="AB78" s="9">
        <v>15411460</v>
      </c>
      <c r="AC78" s="9" t="s">
        <v>860</v>
      </c>
      <c r="AD78" s="9" t="s">
        <v>225</v>
      </c>
      <c r="AE78" s="5">
        <f t="shared" si="12"/>
        <v>0</v>
      </c>
      <c r="AF78" s="5" t="str">
        <f t="shared" si="13"/>
        <v>katA</v>
      </c>
      <c r="AG78" s="153"/>
      <c r="AH78" s="153"/>
      <c r="AI78" t="s">
        <v>229</v>
      </c>
      <c r="AJ78" t="s">
        <v>17878</v>
      </c>
      <c r="AK78" s="9" t="str">
        <f>VLOOKUP(Y78,zdroj!D:AJ,33,0)</f>
        <v>katA</v>
      </c>
    </row>
    <row r="79" spans="8:37" x14ac:dyDescent="0.25">
      <c r="H79" s="8">
        <f t="shared" si="7"/>
        <v>0</v>
      </c>
      <c r="I79" s="8">
        <f t="shared" si="8"/>
        <v>0</v>
      </c>
      <c r="J79" s="9" t="s">
        <v>552</v>
      </c>
      <c r="K79" s="9" t="s">
        <v>554</v>
      </c>
      <c r="L79" s="24" t="s">
        <v>462</v>
      </c>
      <c r="M79" s="24" t="s">
        <v>231</v>
      </c>
      <c r="N79" s="23" t="str">
        <f>VLOOKUP(K79,zdroj!D:AJ,33,0)</f>
        <v>katB</v>
      </c>
      <c r="O79" s="150"/>
      <c r="P79" s="19" t="str">
        <f t="shared" si="9"/>
        <v>N</v>
      </c>
      <c r="Q79" s="19" t="str">
        <f t="shared" si="10"/>
        <v>N</v>
      </c>
      <c r="R79" s="19" t="str">
        <f t="shared" si="11"/>
        <v>N</v>
      </c>
      <c r="S79" s="27">
        <f>IFERROR(IF(M79="katC",(VLOOKUP(K79,zdroj!D:AN,37,0)),IF(M79="katD","-",IF(T79="A","",VLOOKUP(K79,zdroj!D:Z,23,0)))),"")</f>
        <v>26.67</v>
      </c>
      <c r="T79" s="161"/>
      <c r="U79" s="27" t="str">
        <f>IF(T79="A",VLOOKUP(K79,zdroj!D:AA,24,0),"")</f>
        <v/>
      </c>
      <c r="V79" s="151"/>
      <c r="W79" s="151"/>
      <c r="Y79" s="9" t="s">
        <v>463</v>
      </c>
      <c r="Z79" s="9" t="s">
        <v>462</v>
      </c>
      <c r="AA79" s="9" t="s">
        <v>237</v>
      </c>
      <c r="AB79" s="9">
        <v>15411478</v>
      </c>
      <c r="AC79" s="9" t="s">
        <v>861</v>
      </c>
      <c r="AD79" s="9" t="s">
        <v>225</v>
      </c>
      <c r="AE79" s="5">
        <f t="shared" si="12"/>
        <v>0</v>
      </c>
      <c r="AF79" s="5" t="str">
        <f t="shared" si="13"/>
        <v>katA</v>
      </c>
      <c r="AG79" s="153"/>
      <c r="AH79" s="153"/>
      <c r="AI79" t="s">
        <v>236</v>
      </c>
      <c r="AJ79" t="s">
        <v>17878</v>
      </c>
      <c r="AK79" s="9" t="str">
        <f>VLOOKUP(Y79,zdroj!D:AJ,33,0)</f>
        <v>katA</v>
      </c>
    </row>
    <row r="80" spans="8:37" x14ac:dyDescent="0.25">
      <c r="H80" s="8">
        <f t="shared" si="7"/>
        <v>0</v>
      </c>
      <c r="I80" s="8">
        <f t="shared" si="8"/>
        <v>0</v>
      </c>
      <c r="J80" s="9" t="s">
        <v>552</v>
      </c>
      <c r="K80" s="9" t="s">
        <v>555</v>
      </c>
      <c r="L80" s="24" t="s">
        <v>462</v>
      </c>
      <c r="M80" s="24" t="s">
        <v>226</v>
      </c>
      <c r="N80" s="23" t="str">
        <f>VLOOKUP(K80,zdroj!D:AJ,33,0)</f>
        <v>katC</v>
      </c>
      <c r="O80" s="150"/>
      <c r="P80" s="19" t="str">
        <f t="shared" si="9"/>
        <v>N</v>
      </c>
      <c r="Q80" s="19" t="str">
        <f t="shared" si="10"/>
        <v>N</v>
      </c>
      <c r="R80" s="19" t="str">
        <f t="shared" si="11"/>
        <v>N</v>
      </c>
      <c r="S80" s="27" t="str">
        <f>IFERROR(IF(M80="katC",(VLOOKUP(K80,zdroj!D:AN,37,0)),IF(M80="katD","-",IF(T80="A","",VLOOKUP(K80,zdroj!D:Z,23,0)))),"")</f>
        <v>NEPOKRYTA VĚTŠINA SEAM</v>
      </c>
      <c r="T80" s="161"/>
      <c r="U80" s="27" t="str">
        <f>IF(T80="A",VLOOKUP(K80,zdroj!D:AA,24,0),"")</f>
        <v/>
      </c>
      <c r="V80" s="151"/>
      <c r="W80" s="151"/>
      <c r="Y80" s="9" t="s">
        <v>463</v>
      </c>
      <c r="Z80" s="9" t="s">
        <v>462</v>
      </c>
      <c r="AA80" s="9" t="s">
        <v>237</v>
      </c>
      <c r="AB80" s="9">
        <v>15411486</v>
      </c>
      <c r="AC80" s="9" t="s">
        <v>862</v>
      </c>
      <c r="AD80" s="9" t="s">
        <v>225</v>
      </c>
      <c r="AE80" s="5">
        <f t="shared" si="12"/>
        <v>0</v>
      </c>
      <c r="AF80" s="5" t="str">
        <f t="shared" si="13"/>
        <v>katA</v>
      </c>
      <c r="AG80" s="153"/>
      <c r="AH80" s="153"/>
      <c r="AI80" t="s">
        <v>236</v>
      </c>
      <c r="AJ80" t="s">
        <v>17878</v>
      </c>
      <c r="AK80" s="9" t="str">
        <f>VLOOKUP(Y80,zdroj!D:AJ,33,0)</f>
        <v>katA</v>
      </c>
    </row>
    <row r="81" spans="8:37" x14ac:dyDescent="0.25">
      <c r="H81" s="8">
        <f t="shared" si="7"/>
        <v>0</v>
      </c>
      <c r="I81" s="8">
        <f t="shared" si="8"/>
        <v>0</v>
      </c>
      <c r="J81" s="9" t="s">
        <v>552</v>
      </c>
      <c r="K81" s="9" t="s">
        <v>556</v>
      </c>
      <c r="L81" s="24" t="s">
        <v>462</v>
      </c>
      <c r="M81" s="24" t="s">
        <v>224</v>
      </c>
      <c r="N81" s="23" t="str">
        <f>VLOOKUP(K81,zdroj!D:AJ,33,0)</f>
        <v>katA</v>
      </c>
      <c r="O81" s="150"/>
      <c r="P81" s="19" t="str">
        <f t="shared" si="9"/>
        <v>N</v>
      </c>
      <c r="Q81" s="19" t="str">
        <f t="shared" si="10"/>
        <v>N</v>
      </c>
      <c r="R81" s="19" t="str">
        <f t="shared" si="11"/>
        <v>N</v>
      </c>
      <c r="S81" s="27">
        <f>IFERROR(IF(M81="katC",(VLOOKUP(K81,zdroj!D:AN,37,0)),IF(M81="katD","-",IF(T81="A","",VLOOKUP(K81,zdroj!D:Z,23,0)))),"")</f>
        <v>20</v>
      </c>
      <c r="T81" s="161"/>
      <c r="U81" s="27" t="str">
        <f>IF(T81="A",VLOOKUP(K81,zdroj!D:AA,24,0),"")</f>
        <v/>
      </c>
      <c r="V81" s="151"/>
      <c r="W81" s="151"/>
      <c r="Y81" s="9" t="s">
        <v>463</v>
      </c>
      <c r="Z81" s="9" t="s">
        <v>462</v>
      </c>
      <c r="AA81" s="9" t="s">
        <v>237</v>
      </c>
      <c r="AB81" s="9">
        <v>27559254</v>
      </c>
      <c r="AC81" s="9" t="s">
        <v>863</v>
      </c>
      <c r="AD81" s="9" t="s">
        <v>225</v>
      </c>
      <c r="AE81" s="5">
        <f t="shared" si="12"/>
        <v>0</v>
      </c>
      <c r="AF81" s="5" t="str">
        <f t="shared" si="13"/>
        <v>katA</v>
      </c>
      <c r="AG81" s="153"/>
      <c r="AH81" s="153"/>
      <c r="AI81" t="s">
        <v>201</v>
      </c>
      <c r="AJ81" t="s">
        <v>17878</v>
      </c>
      <c r="AK81" s="9" t="str">
        <f>VLOOKUP(Y81,zdroj!D:AJ,33,0)</f>
        <v>katA</v>
      </c>
    </row>
    <row r="82" spans="8:37" x14ac:dyDescent="0.25">
      <c r="H82" s="8">
        <f t="shared" si="7"/>
        <v>0</v>
      </c>
      <c r="I82" s="8">
        <f t="shared" si="8"/>
        <v>0</v>
      </c>
      <c r="J82" s="9" t="s">
        <v>552</v>
      </c>
      <c r="K82" s="9" t="s">
        <v>557</v>
      </c>
      <c r="L82" s="24" t="s">
        <v>462</v>
      </c>
      <c r="M82" s="24" t="s">
        <v>224</v>
      </c>
      <c r="N82" s="23" t="str">
        <f>VLOOKUP(K82,zdroj!D:AJ,33,0)</f>
        <v>katA</v>
      </c>
      <c r="O82" s="150"/>
      <c r="P82" s="19" t="str">
        <f t="shared" si="9"/>
        <v>N</v>
      </c>
      <c r="Q82" s="19" t="str">
        <f t="shared" si="10"/>
        <v>N</v>
      </c>
      <c r="R82" s="19" t="str">
        <f t="shared" si="11"/>
        <v>N</v>
      </c>
      <c r="S82" s="27">
        <f>IFERROR(IF(M82="katC",(VLOOKUP(K82,zdroj!D:AN,37,0)),IF(M82="katD","-",IF(T82="A","",VLOOKUP(K82,zdroj!D:Z,23,0)))),"")</f>
        <v>1.0900000000000001</v>
      </c>
      <c r="T82" s="161"/>
      <c r="U82" s="27" t="str">
        <f>IF(T82="A",VLOOKUP(K82,zdroj!D:AA,24,0),"")</f>
        <v/>
      </c>
      <c r="V82" s="151"/>
      <c r="W82" s="151"/>
      <c r="Y82" s="9" t="s">
        <v>463</v>
      </c>
      <c r="Z82" s="9" t="s">
        <v>462</v>
      </c>
      <c r="AA82" s="9" t="s">
        <v>237</v>
      </c>
      <c r="AB82" s="9">
        <v>27559262</v>
      </c>
      <c r="AC82" s="9" t="s">
        <v>864</v>
      </c>
      <c r="AD82" s="9" t="s">
        <v>225</v>
      </c>
      <c r="AE82" s="5">
        <f t="shared" si="12"/>
        <v>0</v>
      </c>
      <c r="AF82" s="5" t="str">
        <f t="shared" si="13"/>
        <v>katA</v>
      </c>
      <c r="AG82" s="153"/>
      <c r="AH82" s="153"/>
      <c r="AI82" t="s">
        <v>201</v>
      </c>
      <c r="AJ82" t="s">
        <v>17878</v>
      </c>
      <c r="AK82" s="9" t="str">
        <f>VLOOKUP(Y82,zdroj!D:AJ,33,0)</f>
        <v>katA</v>
      </c>
    </row>
    <row r="83" spans="8:37" x14ac:dyDescent="0.25">
      <c r="H83" s="8">
        <f t="shared" si="7"/>
        <v>0</v>
      </c>
      <c r="I83" s="8">
        <f t="shared" si="8"/>
        <v>0</v>
      </c>
      <c r="J83" s="9" t="s">
        <v>552</v>
      </c>
      <c r="K83" s="9" t="s">
        <v>558</v>
      </c>
      <c r="L83" s="24" t="s">
        <v>462</v>
      </c>
      <c r="M83" s="24" t="s">
        <v>225</v>
      </c>
      <c r="N83" s="23" t="str">
        <f>VLOOKUP(K83,zdroj!D:AJ,33,0)</f>
        <v>katA</v>
      </c>
      <c r="O83" s="150"/>
      <c r="P83" s="19" t="str">
        <f t="shared" si="9"/>
        <v>N</v>
      </c>
      <c r="Q83" s="19" t="str">
        <f t="shared" si="10"/>
        <v>N</v>
      </c>
      <c r="R83" s="19" t="str">
        <f t="shared" si="11"/>
        <v>N</v>
      </c>
      <c r="S83" s="27">
        <f>IFERROR(IF(M83="katC",(VLOOKUP(K83,zdroj!D:AN,37,0)),IF(M83="katD","-",IF(T83="A","",VLOOKUP(K83,zdroj!D:Z,23,0)))),"")</f>
        <v>0</v>
      </c>
      <c r="T83" s="161"/>
      <c r="U83" s="27" t="str">
        <f>IF(T83="A",VLOOKUP(K83,zdroj!D:AA,24,0),"")</f>
        <v/>
      </c>
      <c r="V83" s="151"/>
      <c r="W83" s="151"/>
      <c r="Y83" s="9" t="s">
        <v>463</v>
      </c>
      <c r="Z83" s="9" t="s">
        <v>462</v>
      </c>
      <c r="AA83" s="9" t="s">
        <v>237</v>
      </c>
      <c r="AB83" s="9">
        <v>15411109</v>
      </c>
      <c r="AC83" s="9" t="s">
        <v>865</v>
      </c>
      <c r="AD83" s="9" t="s">
        <v>225</v>
      </c>
      <c r="AE83" s="5">
        <f t="shared" si="12"/>
        <v>0</v>
      </c>
      <c r="AF83" s="5" t="str">
        <f t="shared" si="13"/>
        <v>katA</v>
      </c>
      <c r="AG83" s="153"/>
      <c r="AH83" s="153"/>
      <c r="AI83" t="s">
        <v>201</v>
      </c>
      <c r="AJ83" t="s">
        <v>17878</v>
      </c>
      <c r="AK83" s="9" t="str">
        <f>VLOOKUP(Y83,zdroj!D:AJ,33,0)</f>
        <v>katA</v>
      </c>
    </row>
    <row r="84" spans="8:37" x14ac:dyDescent="0.25">
      <c r="H84" s="8">
        <f t="shared" si="7"/>
        <v>0</v>
      </c>
      <c r="I84" s="8">
        <f t="shared" si="8"/>
        <v>0</v>
      </c>
      <c r="J84" s="9" t="s">
        <v>552</v>
      </c>
      <c r="K84" s="9" t="s">
        <v>559</v>
      </c>
      <c r="L84" s="24" t="s">
        <v>462</v>
      </c>
      <c r="M84" s="24" t="s">
        <v>224</v>
      </c>
      <c r="N84" s="23" t="str">
        <f>VLOOKUP(K84,zdroj!D:AJ,33,0)</f>
        <v>katA</v>
      </c>
      <c r="O84" s="150"/>
      <c r="P84" s="19" t="str">
        <f t="shared" si="9"/>
        <v>N</v>
      </c>
      <c r="Q84" s="19" t="str">
        <f t="shared" si="10"/>
        <v>N</v>
      </c>
      <c r="R84" s="19" t="str">
        <f t="shared" si="11"/>
        <v>N</v>
      </c>
      <c r="S84" s="27">
        <f>IFERROR(IF(M84="katC",(VLOOKUP(K84,zdroj!D:AN,37,0)),IF(M84="katD","-",IF(T84="A","",VLOOKUP(K84,zdroj!D:Z,23,0)))),"")</f>
        <v>36.36</v>
      </c>
      <c r="T84" s="161"/>
      <c r="U84" s="27" t="str">
        <f>IF(T84="A",VLOOKUP(K84,zdroj!D:AA,24,0),"")</f>
        <v/>
      </c>
      <c r="V84" s="151"/>
      <c r="W84" s="151"/>
      <c r="Y84" s="9" t="s">
        <v>463</v>
      </c>
      <c r="Z84" s="9" t="s">
        <v>462</v>
      </c>
      <c r="AA84" s="9" t="s">
        <v>237</v>
      </c>
      <c r="AB84" s="9">
        <v>15411117</v>
      </c>
      <c r="AC84" s="9" t="s">
        <v>866</v>
      </c>
      <c r="AD84" s="9" t="s">
        <v>225</v>
      </c>
      <c r="AE84" s="5">
        <f t="shared" si="12"/>
        <v>0</v>
      </c>
      <c r="AF84" s="5" t="str">
        <f t="shared" si="13"/>
        <v>katA</v>
      </c>
      <c r="AG84" s="153"/>
      <c r="AH84" s="153"/>
      <c r="AI84" t="s">
        <v>201</v>
      </c>
      <c r="AJ84" t="s">
        <v>17878</v>
      </c>
      <c r="AK84" s="9" t="str">
        <f>VLOOKUP(Y84,zdroj!D:AJ,33,0)</f>
        <v>katA</v>
      </c>
    </row>
    <row r="85" spans="8:37" x14ac:dyDescent="0.25">
      <c r="H85" s="8">
        <f t="shared" si="7"/>
        <v>0</v>
      </c>
      <c r="I85" s="8">
        <f t="shared" si="8"/>
        <v>0</v>
      </c>
      <c r="J85" s="9" t="s">
        <v>552</v>
      </c>
      <c r="K85" s="9" t="s">
        <v>560</v>
      </c>
      <c r="L85" s="24" t="s">
        <v>462</v>
      </c>
      <c r="M85" s="24" t="s">
        <v>224</v>
      </c>
      <c r="N85" s="23" t="str">
        <f>VLOOKUP(K85,zdroj!D:AJ,33,0)</f>
        <v>katA</v>
      </c>
      <c r="O85" s="150"/>
      <c r="P85" s="19" t="str">
        <f t="shared" si="9"/>
        <v>N</v>
      </c>
      <c r="Q85" s="19" t="str">
        <f t="shared" si="10"/>
        <v>N</v>
      </c>
      <c r="R85" s="19" t="str">
        <f t="shared" si="11"/>
        <v>N</v>
      </c>
      <c r="S85" s="27">
        <f>IFERROR(IF(M85="katC",(VLOOKUP(K85,zdroj!D:AN,37,0)),IF(M85="katD","-",IF(T85="A","",VLOOKUP(K85,zdroj!D:Z,23,0)))),"")</f>
        <v>18.920000000000002</v>
      </c>
      <c r="T85" s="161"/>
      <c r="U85" s="27" t="str">
        <f>IF(T85="A",VLOOKUP(K85,zdroj!D:AA,24,0),"")</f>
        <v/>
      </c>
      <c r="V85" s="151"/>
      <c r="W85" s="151"/>
      <c r="Y85" s="9" t="s">
        <v>463</v>
      </c>
      <c r="Z85" s="9" t="s">
        <v>462</v>
      </c>
      <c r="AA85" s="9" t="s">
        <v>237</v>
      </c>
      <c r="AB85" s="9">
        <v>15411125</v>
      </c>
      <c r="AC85" s="9" t="s">
        <v>867</v>
      </c>
      <c r="AD85" s="9" t="s">
        <v>225</v>
      </c>
      <c r="AE85" s="5">
        <f t="shared" si="12"/>
        <v>0</v>
      </c>
      <c r="AF85" s="5" t="str">
        <f t="shared" si="13"/>
        <v>katA</v>
      </c>
      <c r="AG85" s="153"/>
      <c r="AH85" s="153"/>
      <c r="AI85" t="s">
        <v>201</v>
      </c>
      <c r="AJ85" t="s">
        <v>17878</v>
      </c>
      <c r="AK85" s="9" t="str">
        <f>VLOOKUP(Y85,zdroj!D:AJ,33,0)</f>
        <v>katA</v>
      </c>
    </row>
    <row r="86" spans="8:37" x14ac:dyDescent="0.25">
      <c r="H86" s="8">
        <f t="shared" si="7"/>
        <v>0</v>
      </c>
      <c r="I86" s="8">
        <f t="shared" si="8"/>
        <v>0</v>
      </c>
      <c r="J86" s="9" t="s">
        <v>449</v>
      </c>
      <c r="K86" s="9" t="s">
        <v>561</v>
      </c>
      <c r="L86" s="24" t="s">
        <v>232</v>
      </c>
      <c r="M86" s="24" t="s">
        <v>231</v>
      </c>
      <c r="N86" s="23" t="str">
        <f>VLOOKUP(K86,zdroj!D:AJ,33,0)</f>
        <v>katB</v>
      </c>
      <c r="O86" s="150"/>
      <c r="P86" s="19" t="str">
        <f t="shared" si="9"/>
        <v>N</v>
      </c>
      <c r="Q86" s="19" t="str">
        <f t="shared" si="10"/>
        <v>N</v>
      </c>
      <c r="R86" s="19" t="str">
        <f t="shared" si="11"/>
        <v>N</v>
      </c>
      <c r="S86" s="27">
        <f>IFERROR(IF(M86="katC",(VLOOKUP(K86,zdroj!D:AN,37,0)),IF(M86="katD","-",IF(T86="A","",VLOOKUP(K86,zdroj!D:Z,23,0)))),"")</f>
        <v>5.98</v>
      </c>
      <c r="T86" s="161"/>
      <c r="U86" s="27" t="str">
        <f>IF(T86="A",VLOOKUP(K86,zdroj!D:AA,24,0),"")</f>
        <v/>
      </c>
      <c r="V86" s="151"/>
      <c r="W86" s="151"/>
      <c r="Y86" s="9" t="s">
        <v>463</v>
      </c>
      <c r="Z86" s="9" t="s">
        <v>462</v>
      </c>
      <c r="AA86" s="9" t="s">
        <v>237</v>
      </c>
      <c r="AB86" s="9">
        <v>15411141</v>
      </c>
      <c r="AC86" s="9" t="s">
        <v>868</v>
      </c>
      <c r="AD86" s="9" t="s">
        <v>225</v>
      </c>
      <c r="AE86" s="5">
        <f t="shared" si="12"/>
        <v>0</v>
      </c>
      <c r="AF86" s="5" t="str">
        <f t="shared" si="13"/>
        <v>katA</v>
      </c>
      <c r="AG86" s="153"/>
      <c r="AH86" s="153"/>
      <c r="AI86" t="s">
        <v>17879</v>
      </c>
      <c r="AJ86" t="s">
        <v>17878</v>
      </c>
      <c r="AK86" s="9" t="str">
        <f>VLOOKUP(Y86,zdroj!D:AJ,33,0)</f>
        <v>katA</v>
      </c>
    </row>
    <row r="87" spans="8:37" x14ac:dyDescent="0.25">
      <c r="H87" s="8">
        <f t="shared" si="7"/>
        <v>0</v>
      </c>
      <c r="I87" s="8">
        <f t="shared" si="8"/>
        <v>0</v>
      </c>
      <c r="J87" s="9" t="s">
        <v>449</v>
      </c>
      <c r="K87" s="9" t="s">
        <v>562</v>
      </c>
      <c r="L87" s="24" t="s">
        <v>232</v>
      </c>
      <c r="M87" s="24"/>
      <c r="N87" s="23" t="e">
        <f>VLOOKUP(K87,zdroj!D:AJ,33,0)</f>
        <v>#N/A</v>
      </c>
      <c r="O87" s="150"/>
      <c r="P87" s="19" t="str">
        <f t="shared" si="9"/>
        <v>N</v>
      </c>
      <c r="Q87" s="19" t="str">
        <f t="shared" si="10"/>
        <v>N</v>
      </c>
      <c r="R87" s="19" t="str">
        <f t="shared" si="11"/>
        <v>N</v>
      </c>
      <c r="S87" s="27" t="str">
        <f>IFERROR(IF(M87="katC",(VLOOKUP(K87,zdroj!D:AN,37,0)),IF(M87="katD","-",IF(T87="A","",VLOOKUP(K87,zdroj!D:Z,23,0)))),"")</f>
        <v/>
      </c>
      <c r="T87" s="161"/>
      <c r="U87" s="27" t="str">
        <f>IF(T87="A",VLOOKUP(K87,zdroj!D:AA,24,0),"")</f>
        <v/>
      </c>
      <c r="V87" s="151"/>
      <c r="W87" s="151"/>
      <c r="Y87" s="9" t="s">
        <v>463</v>
      </c>
      <c r="Z87" s="9" t="s">
        <v>462</v>
      </c>
      <c r="AA87" s="9" t="s">
        <v>237</v>
      </c>
      <c r="AB87" s="9">
        <v>15411168</v>
      </c>
      <c r="AC87" s="9" t="s">
        <v>869</v>
      </c>
      <c r="AD87" s="9" t="s">
        <v>225</v>
      </c>
      <c r="AE87" s="5">
        <f t="shared" si="12"/>
        <v>0</v>
      </c>
      <c r="AF87" s="5" t="str">
        <f t="shared" si="13"/>
        <v>katA</v>
      </c>
      <c r="AG87" s="153"/>
      <c r="AH87" s="153"/>
      <c r="AI87" t="s">
        <v>17879</v>
      </c>
      <c r="AJ87" t="s">
        <v>17878</v>
      </c>
      <c r="AK87" s="9" t="str">
        <f>VLOOKUP(Y87,zdroj!D:AJ,33,0)</f>
        <v>katA</v>
      </c>
    </row>
    <row r="88" spans="8:37" x14ac:dyDescent="0.25">
      <c r="H88" s="8">
        <f t="shared" si="7"/>
        <v>0</v>
      </c>
      <c r="I88" s="8">
        <f t="shared" si="8"/>
        <v>0</v>
      </c>
      <c r="J88" s="9" t="s">
        <v>449</v>
      </c>
      <c r="K88" s="9" t="s">
        <v>563</v>
      </c>
      <c r="L88" s="24" t="s">
        <v>232</v>
      </c>
      <c r="M88" s="24"/>
      <c r="N88" s="23" t="e">
        <f>VLOOKUP(K88,zdroj!D:AJ,33,0)</f>
        <v>#N/A</v>
      </c>
      <c r="O88" s="150"/>
      <c r="P88" s="19" t="str">
        <f t="shared" si="9"/>
        <v>N</v>
      </c>
      <c r="Q88" s="19" t="str">
        <f t="shared" si="10"/>
        <v>N</v>
      </c>
      <c r="R88" s="19" t="str">
        <f t="shared" si="11"/>
        <v>N</v>
      </c>
      <c r="S88" s="27" t="str">
        <f>IFERROR(IF(M88="katC",(VLOOKUP(K88,zdroj!D:AN,37,0)),IF(M88="katD","-",IF(T88="A","",VLOOKUP(K88,zdroj!D:Z,23,0)))),"")</f>
        <v/>
      </c>
      <c r="T88" s="161"/>
      <c r="U88" s="27" t="str">
        <f>IF(T88="A",VLOOKUP(K88,zdroj!D:AA,24,0),"")</f>
        <v/>
      </c>
      <c r="V88" s="151"/>
      <c r="W88" s="151"/>
      <c r="Y88" s="9" t="s">
        <v>463</v>
      </c>
      <c r="Z88" s="9" t="s">
        <v>462</v>
      </c>
      <c r="AA88" s="9" t="s">
        <v>237</v>
      </c>
      <c r="AB88" s="9">
        <v>15411176</v>
      </c>
      <c r="AC88" s="9" t="s">
        <v>870</v>
      </c>
      <c r="AD88" s="9" t="s">
        <v>225</v>
      </c>
      <c r="AE88" s="5">
        <f t="shared" si="12"/>
        <v>0</v>
      </c>
      <c r="AF88" s="5" t="str">
        <f t="shared" si="13"/>
        <v>katA</v>
      </c>
      <c r="AG88" s="153"/>
      <c r="AH88" s="153"/>
      <c r="AI88" t="s">
        <v>201</v>
      </c>
      <c r="AJ88" t="s">
        <v>17878</v>
      </c>
      <c r="AK88" s="9" t="str">
        <f>VLOOKUP(Y88,zdroj!D:AJ,33,0)</f>
        <v>katA</v>
      </c>
    </row>
    <row r="89" spans="8:37" x14ac:dyDescent="0.25">
      <c r="H89" s="8">
        <f t="shared" si="7"/>
        <v>0</v>
      </c>
      <c r="I89" s="8">
        <f t="shared" si="8"/>
        <v>0</v>
      </c>
      <c r="J89" s="9" t="s">
        <v>450</v>
      </c>
      <c r="K89" s="9" t="s">
        <v>564</v>
      </c>
      <c r="L89" s="24" t="s">
        <v>232</v>
      </c>
      <c r="M89" s="24" t="s">
        <v>224</v>
      </c>
      <c r="N89" s="23" t="str">
        <f>VLOOKUP(K89,zdroj!D:AJ,33,0)</f>
        <v>katA</v>
      </c>
      <c r="O89" s="150"/>
      <c r="P89" s="19" t="str">
        <f t="shared" si="9"/>
        <v>N</v>
      </c>
      <c r="Q89" s="19" t="str">
        <f t="shared" si="10"/>
        <v>N</v>
      </c>
      <c r="R89" s="19" t="str">
        <f t="shared" si="11"/>
        <v>N</v>
      </c>
      <c r="S89" s="27">
        <f>IFERROR(IF(M89="katC",(VLOOKUP(K89,zdroj!D:AN,37,0)),IF(M89="katD","-",IF(T89="A","",VLOOKUP(K89,zdroj!D:Z,23,0)))),"")</f>
        <v>39.64</v>
      </c>
      <c r="T89" s="161"/>
      <c r="U89" s="27" t="str">
        <f>IF(T89="A",VLOOKUP(K89,zdroj!D:AA,24,0),"")</f>
        <v/>
      </c>
      <c r="V89" s="151"/>
      <c r="W89" s="151"/>
      <c r="Y89" s="9" t="s">
        <v>463</v>
      </c>
      <c r="Z89" s="9" t="s">
        <v>462</v>
      </c>
      <c r="AA89" s="9" t="s">
        <v>237</v>
      </c>
      <c r="AB89" s="9">
        <v>15411184</v>
      </c>
      <c r="AC89" s="9" t="s">
        <v>871</v>
      </c>
      <c r="AD89" s="9" t="s">
        <v>225</v>
      </c>
      <c r="AE89" s="5">
        <f t="shared" si="12"/>
        <v>0</v>
      </c>
      <c r="AF89" s="5" t="str">
        <f t="shared" si="13"/>
        <v>katA</v>
      </c>
      <c r="AG89" s="153"/>
      <c r="AH89" s="153"/>
      <c r="AI89" t="s">
        <v>17879</v>
      </c>
      <c r="AJ89" t="s">
        <v>17878</v>
      </c>
      <c r="AK89" s="9" t="str">
        <f>VLOOKUP(Y89,zdroj!D:AJ,33,0)</f>
        <v>katA</v>
      </c>
    </row>
    <row r="90" spans="8:37" x14ac:dyDescent="0.25">
      <c r="H90" s="8">
        <f t="shared" si="7"/>
        <v>0</v>
      </c>
      <c r="I90" s="8">
        <f t="shared" si="8"/>
        <v>0</v>
      </c>
      <c r="J90" s="9" t="s">
        <v>450</v>
      </c>
      <c r="K90" s="9" t="s">
        <v>565</v>
      </c>
      <c r="L90" s="24" t="s">
        <v>232</v>
      </c>
      <c r="M90" s="24" t="s">
        <v>224</v>
      </c>
      <c r="N90" s="23" t="str">
        <f>VLOOKUP(K90,zdroj!D:AJ,33,0)</f>
        <v>katA</v>
      </c>
      <c r="O90" s="150"/>
      <c r="P90" s="19" t="str">
        <f t="shared" si="9"/>
        <v>N</v>
      </c>
      <c r="Q90" s="19" t="str">
        <f t="shared" si="10"/>
        <v>N</v>
      </c>
      <c r="R90" s="19" t="str">
        <f t="shared" si="11"/>
        <v>N</v>
      </c>
      <c r="S90" s="27">
        <f>IFERROR(IF(M90="katC",(VLOOKUP(K90,zdroj!D:AN,37,0)),IF(M90="katD","-",IF(T90="A","",VLOOKUP(K90,zdroj!D:Z,23,0)))),"")</f>
        <v>30.88</v>
      </c>
      <c r="T90" s="161"/>
      <c r="U90" s="27" t="str">
        <f>IF(T90="A",VLOOKUP(K90,zdroj!D:AA,24,0),"")</f>
        <v/>
      </c>
      <c r="V90" s="151"/>
      <c r="W90" s="151"/>
      <c r="Y90" s="9" t="s">
        <v>463</v>
      </c>
      <c r="Z90" s="9" t="s">
        <v>462</v>
      </c>
      <c r="AA90" s="9" t="s">
        <v>237</v>
      </c>
      <c r="AB90" s="9">
        <v>26103648</v>
      </c>
      <c r="AC90" s="9" t="s">
        <v>872</v>
      </c>
      <c r="AD90" s="9" t="s">
        <v>225</v>
      </c>
      <c r="AE90" s="5">
        <f t="shared" si="12"/>
        <v>0</v>
      </c>
      <c r="AF90" s="5" t="str">
        <f t="shared" si="13"/>
        <v>katA</v>
      </c>
      <c r="AG90" s="153"/>
      <c r="AH90" s="153"/>
      <c r="AI90" t="s">
        <v>17879</v>
      </c>
      <c r="AJ90" t="s">
        <v>17878</v>
      </c>
      <c r="AK90" s="9" t="str">
        <f>VLOOKUP(Y90,zdroj!D:AJ,33,0)</f>
        <v>katA</v>
      </c>
    </row>
    <row r="91" spans="8:37" x14ac:dyDescent="0.25">
      <c r="H91" s="8">
        <f t="shared" si="7"/>
        <v>0</v>
      </c>
      <c r="I91" s="8">
        <f t="shared" si="8"/>
        <v>0</v>
      </c>
      <c r="J91" s="9" t="s">
        <v>450</v>
      </c>
      <c r="K91" s="9" t="s">
        <v>566</v>
      </c>
      <c r="L91" s="24" t="s">
        <v>232</v>
      </c>
      <c r="M91" s="24"/>
      <c r="N91" s="23" t="e">
        <f>VLOOKUP(K91,zdroj!D:AJ,33,0)</f>
        <v>#N/A</v>
      </c>
      <c r="O91" s="150"/>
      <c r="P91" s="19" t="str">
        <f t="shared" si="9"/>
        <v>N</v>
      </c>
      <c r="Q91" s="19" t="str">
        <f t="shared" si="10"/>
        <v>N</v>
      </c>
      <c r="R91" s="19" t="str">
        <f t="shared" si="11"/>
        <v>N</v>
      </c>
      <c r="S91" s="27" t="str">
        <f>IFERROR(IF(M91="katC",(VLOOKUP(K91,zdroj!D:AN,37,0)),IF(M91="katD","-",IF(T91="A","",VLOOKUP(K91,zdroj!D:Z,23,0)))),"")</f>
        <v/>
      </c>
      <c r="T91" s="161"/>
      <c r="U91" s="27" t="str">
        <f>IF(T91="A",VLOOKUP(K91,zdroj!D:AA,24,0),"")</f>
        <v/>
      </c>
      <c r="V91" s="151"/>
      <c r="W91" s="151"/>
      <c r="Y91" s="9" t="s">
        <v>463</v>
      </c>
      <c r="Z91" s="9" t="s">
        <v>462</v>
      </c>
      <c r="AA91" s="9" t="s">
        <v>237</v>
      </c>
      <c r="AB91" s="9">
        <v>15411320</v>
      </c>
      <c r="AC91" s="9" t="s">
        <v>873</v>
      </c>
      <c r="AD91" s="9" t="s">
        <v>231</v>
      </c>
      <c r="AE91" s="5">
        <f t="shared" si="12"/>
        <v>0</v>
      </c>
      <c r="AF91" s="5" t="str">
        <f t="shared" si="13"/>
        <v>katB</v>
      </c>
      <c r="AG91" s="153"/>
      <c r="AH91" s="153"/>
      <c r="AI91" t="s">
        <v>201</v>
      </c>
      <c r="AJ91" t="s">
        <v>17878</v>
      </c>
      <c r="AK91" s="9" t="str">
        <f>VLOOKUP(Y91,zdroj!D:AJ,33,0)</f>
        <v>katA</v>
      </c>
    </row>
    <row r="92" spans="8:37" x14ac:dyDescent="0.25">
      <c r="H92" s="8">
        <f t="shared" si="7"/>
        <v>0</v>
      </c>
      <c r="I92" s="8">
        <f t="shared" si="8"/>
        <v>0</v>
      </c>
      <c r="J92" s="9" t="s">
        <v>450</v>
      </c>
      <c r="K92" s="9" t="s">
        <v>567</v>
      </c>
      <c r="L92" s="24" t="s">
        <v>232</v>
      </c>
      <c r="M92" s="24"/>
      <c r="N92" s="23" t="e">
        <f>VLOOKUP(K92,zdroj!D:AJ,33,0)</f>
        <v>#N/A</v>
      </c>
      <c r="O92" s="150"/>
      <c r="P92" s="19" t="str">
        <f t="shared" si="9"/>
        <v>N</v>
      </c>
      <c r="Q92" s="19" t="str">
        <f t="shared" si="10"/>
        <v>N</v>
      </c>
      <c r="R92" s="19" t="str">
        <f t="shared" si="11"/>
        <v>N</v>
      </c>
      <c r="S92" s="27" t="str">
        <f>IFERROR(IF(M92="katC",(VLOOKUP(K92,zdroj!D:AN,37,0)),IF(M92="katD","-",IF(T92="A","",VLOOKUP(K92,zdroj!D:Z,23,0)))),"")</f>
        <v/>
      </c>
      <c r="T92" s="161"/>
      <c r="U92" s="27" t="str">
        <f>IF(T92="A",VLOOKUP(K92,zdroj!D:AA,24,0),"")</f>
        <v/>
      </c>
      <c r="V92" s="151"/>
      <c r="W92" s="151"/>
      <c r="Y92" s="9" t="s">
        <v>463</v>
      </c>
      <c r="Z92" s="9" t="s">
        <v>462</v>
      </c>
      <c r="AA92" s="9" t="s">
        <v>237</v>
      </c>
      <c r="AB92" s="9">
        <v>73845795</v>
      </c>
      <c r="AC92" s="9" t="s">
        <v>874</v>
      </c>
      <c r="AD92" s="9" t="s">
        <v>225</v>
      </c>
      <c r="AE92" s="5">
        <f t="shared" si="12"/>
        <v>0</v>
      </c>
      <c r="AF92" s="5" t="str">
        <f t="shared" si="13"/>
        <v>katA</v>
      </c>
      <c r="AG92" s="153"/>
      <c r="AH92" s="153"/>
      <c r="AI92" t="s">
        <v>201</v>
      </c>
      <c r="AJ92" t="s">
        <v>17878</v>
      </c>
      <c r="AK92" s="9" t="str">
        <f>VLOOKUP(Y92,zdroj!D:AJ,33,0)</f>
        <v>katA</v>
      </c>
    </row>
    <row r="93" spans="8:37" x14ac:dyDescent="0.25">
      <c r="H93" s="8">
        <f t="shared" si="7"/>
        <v>0</v>
      </c>
      <c r="I93" s="8">
        <f t="shared" si="8"/>
        <v>0</v>
      </c>
      <c r="J93" s="9" t="s">
        <v>451</v>
      </c>
      <c r="K93" s="9" t="s">
        <v>568</v>
      </c>
      <c r="L93" s="24" t="s">
        <v>232</v>
      </c>
      <c r="M93" s="24" t="s">
        <v>225</v>
      </c>
      <c r="N93" s="23" t="str">
        <f>VLOOKUP(K93,zdroj!D:AJ,33,0)</f>
        <v>katA</v>
      </c>
      <c r="O93" s="150"/>
      <c r="P93" s="19" t="str">
        <f t="shared" si="9"/>
        <v>N</v>
      </c>
      <c r="Q93" s="19" t="str">
        <f t="shared" si="10"/>
        <v>N</v>
      </c>
      <c r="R93" s="19" t="str">
        <f t="shared" si="11"/>
        <v>N</v>
      </c>
      <c r="S93" s="27">
        <f>IFERROR(IF(M93="katC",(VLOOKUP(K93,zdroj!D:AN,37,0)),IF(M93="katD","-",IF(T93="A","",VLOOKUP(K93,zdroj!D:Z,23,0)))),"")</f>
        <v>7.63</v>
      </c>
      <c r="T93" s="161"/>
      <c r="U93" s="27" t="str">
        <f>IF(T93="A",VLOOKUP(K93,zdroj!D:AA,24,0),"")</f>
        <v/>
      </c>
      <c r="V93" s="151"/>
      <c r="W93" s="151"/>
      <c r="Y93" s="9" t="s">
        <v>463</v>
      </c>
      <c r="Z93" s="9" t="s">
        <v>462</v>
      </c>
      <c r="AA93" s="9" t="s">
        <v>237</v>
      </c>
      <c r="AB93" s="9">
        <v>27812821</v>
      </c>
      <c r="AC93" s="9" t="s">
        <v>875</v>
      </c>
      <c r="AD93" s="9" t="s">
        <v>225</v>
      </c>
      <c r="AE93" s="5">
        <f t="shared" si="12"/>
        <v>0</v>
      </c>
      <c r="AF93" s="5" t="str">
        <f t="shared" si="13"/>
        <v>katA</v>
      </c>
      <c r="AG93" s="153"/>
      <c r="AH93" s="153"/>
      <c r="AI93" t="s">
        <v>201</v>
      </c>
      <c r="AJ93" t="s">
        <v>17878</v>
      </c>
      <c r="AK93" s="9" t="str">
        <f>VLOOKUP(Y93,zdroj!D:AJ,33,0)</f>
        <v>katA</v>
      </c>
    </row>
    <row r="94" spans="8:37" x14ac:dyDescent="0.25">
      <c r="H94" s="8">
        <f t="shared" si="7"/>
        <v>0</v>
      </c>
      <c r="I94" s="8">
        <f t="shared" si="8"/>
        <v>0</v>
      </c>
      <c r="J94" s="9" t="s">
        <v>451</v>
      </c>
      <c r="K94" s="9" t="s">
        <v>569</v>
      </c>
      <c r="L94" s="24" t="s">
        <v>232</v>
      </c>
      <c r="M94" s="24"/>
      <c r="N94" s="23" t="e">
        <f>VLOOKUP(K94,zdroj!D:AJ,33,0)</f>
        <v>#N/A</v>
      </c>
      <c r="O94" s="150"/>
      <c r="P94" s="19" t="str">
        <f t="shared" si="9"/>
        <v>N</v>
      </c>
      <c r="Q94" s="19" t="str">
        <f t="shared" si="10"/>
        <v>N</v>
      </c>
      <c r="R94" s="19" t="str">
        <f t="shared" si="11"/>
        <v>N</v>
      </c>
      <c r="S94" s="27" t="str">
        <f>IFERROR(IF(M94="katC",(VLOOKUP(K94,zdroj!D:AN,37,0)),IF(M94="katD","-",IF(T94="A","",VLOOKUP(K94,zdroj!D:Z,23,0)))),"")</f>
        <v/>
      </c>
      <c r="T94" s="161"/>
      <c r="U94" s="27" t="str">
        <f>IF(T94="A",VLOOKUP(K94,zdroj!D:AA,24,0),"")</f>
        <v/>
      </c>
      <c r="V94" s="151"/>
      <c r="W94" s="151"/>
      <c r="Y94" s="9" t="s">
        <v>463</v>
      </c>
      <c r="Z94" s="9" t="s">
        <v>462</v>
      </c>
      <c r="AA94" s="9" t="s">
        <v>237</v>
      </c>
      <c r="AB94" s="9">
        <v>28161092</v>
      </c>
      <c r="AC94" s="9" t="s">
        <v>876</v>
      </c>
      <c r="AD94" s="9" t="s">
        <v>225</v>
      </c>
      <c r="AE94" s="5">
        <f t="shared" si="12"/>
        <v>0</v>
      </c>
      <c r="AF94" s="5" t="str">
        <f t="shared" si="13"/>
        <v>katA</v>
      </c>
      <c r="AG94" s="153"/>
      <c r="AH94" s="153"/>
      <c r="AI94" t="s">
        <v>201</v>
      </c>
      <c r="AJ94" t="s">
        <v>17878</v>
      </c>
      <c r="AK94" s="9" t="str">
        <f>VLOOKUP(Y94,zdroj!D:AJ,33,0)</f>
        <v>katA</v>
      </c>
    </row>
    <row r="95" spans="8:37" x14ac:dyDescent="0.25">
      <c r="H95" s="8">
        <f t="shared" si="7"/>
        <v>0</v>
      </c>
      <c r="I95" s="8">
        <f t="shared" si="8"/>
        <v>0</v>
      </c>
      <c r="J95" s="9" t="s">
        <v>451</v>
      </c>
      <c r="K95" s="9" t="s">
        <v>570</v>
      </c>
      <c r="L95" s="24" t="s">
        <v>232</v>
      </c>
      <c r="M95" s="24"/>
      <c r="N95" s="23" t="e">
        <f>VLOOKUP(K95,zdroj!D:AJ,33,0)</f>
        <v>#N/A</v>
      </c>
      <c r="O95" s="150"/>
      <c r="P95" s="19" t="str">
        <f t="shared" si="9"/>
        <v>N</v>
      </c>
      <c r="Q95" s="19" t="str">
        <f t="shared" si="10"/>
        <v>N</v>
      </c>
      <c r="R95" s="19" t="str">
        <f t="shared" si="11"/>
        <v>N</v>
      </c>
      <c r="S95" s="27" t="str">
        <f>IFERROR(IF(M95="katC",(VLOOKUP(K95,zdroj!D:AN,37,0)),IF(M95="katD","-",IF(T95="A","",VLOOKUP(K95,zdroj!D:Z,23,0)))),"")</f>
        <v/>
      </c>
      <c r="T95" s="161"/>
      <c r="U95" s="27" t="str">
        <f>IF(T95="A",VLOOKUP(K95,zdroj!D:AA,24,0),"")</f>
        <v/>
      </c>
      <c r="V95" s="151"/>
      <c r="W95" s="151"/>
      <c r="Y95" s="9" t="s">
        <v>463</v>
      </c>
      <c r="Z95" s="9" t="s">
        <v>462</v>
      </c>
      <c r="AA95" s="9" t="s">
        <v>237</v>
      </c>
      <c r="AB95" s="9">
        <v>41460341</v>
      </c>
      <c r="AC95" s="9" t="s">
        <v>877</v>
      </c>
      <c r="AD95" s="9" t="s">
        <v>225</v>
      </c>
      <c r="AE95" s="5">
        <f t="shared" si="12"/>
        <v>0</v>
      </c>
      <c r="AF95" s="5" t="str">
        <f t="shared" si="13"/>
        <v>katA</v>
      </c>
      <c r="AG95" s="153"/>
      <c r="AH95" s="153"/>
      <c r="AI95" t="s">
        <v>17879</v>
      </c>
      <c r="AJ95" t="s">
        <v>17878</v>
      </c>
      <c r="AK95" s="9" t="str">
        <f>VLOOKUP(Y95,zdroj!D:AJ,33,0)</f>
        <v>katA</v>
      </c>
    </row>
    <row r="96" spans="8:37" x14ac:dyDescent="0.25">
      <c r="H96" s="8">
        <f t="shared" si="7"/>
        <v>0</v>
      </c>
      <c r="I96" s="8">
        <f t="shared" si="8"/>
        <v>0</v>
      </c>
      <c r="J96" s="9" t="s">
        <v>452</v>
      </c>
      <c r="K96" s="9" t="s">
        <v>571</v>
      </c>
      <c r="L96" s="24" t="s">
        <v>232</v>
      </c>
      <c r="M96" s="24" t="s">
        <v>224</v>
      </c>
      <c r="N96" s="23" t="str">
        <f>VLOOKUP(K96,zdroj!D:AJ,33,0)</f>
        <v>katA</v>
      </c>
      <c r="O96" s="150"/>
      <c r="P96" s="19" t="str">
        <f t="shared" si="9"/>
        <v>N</v>
      </c>
      <c r="Q96" s="19" t="str">
        <f t="shared" si="10"/>
        <v>N</v>
      </c>
      <c r="R96" s="19" t="str">
        <f t="shared" si="11"/>
        <v>N</v>
      </c>
      <c r="S96" s="27">
        <f>IFERROR(IF(M96="katC",(VLOOKUP(K96,zdroj!D:AN,37,0)),IF(M96="katD","-",IF(T96="A","",VLOOKUP(K96,zdroj!D:Z,23,0)))),"")</f>
        <v>47.7</v>
      </c>
      <c r="T96" s="161"/>
      <c r="U96" s="27" t="str">
        <f>IF(T96="A",VLOOKUP(K96,zdroj!D:AA,24,0),"")</f>
        <v/>
      </c>
      <c r="V96" s="151"/>
      <c r="W96" s="151"/>
      <c r="Y96" s="9" t="s">
        <v>463</v>
      </c>
      <c r="Z96" s="9" t="s">
        <v>462</v>
      </c>
      <c r="AA96" s="9" t="s">
        <v>237</v>
      </c>
      <c r="AB96" s="9">
        <v>75403269</v>
      </c>
      <c r="AC96" s="9" t="s">
        <v>878</v>
      </c>
      <c r="AD96" s="9" t="s">
        <v>225</v>
      </c>
      <c r="AE96" s="5">
        <f t="shared" si="12"/>
        <v>0</v>
      </c>
      <c r="AF96" s="5" t="str">
        <f t="shared" si="13"/>
        <v>katA</v>
      </c>
      <c r="AG96" s="153"/>
      <c r="AH96" s="153"/>
      <c r="AI96" t="s">
        <v>17879</v>
      </c>
      <c r="AJ96" t="s">
        <v>17878</v>
      </c>
      <c r="AK96" s="9" t="str">
        <f>VLOOKUP(Y96,zdroj!D:AJ,33,0)</f>
        <v>katA</v>
      </c>
    </row>
    <row r="97" spans="8:37" x14ac:dyDescent="0.25">
      <c r="H97" s="8">
        <f t="shared" si="7"/>
        <v>0</v>
      </c>
      <c r="I97" s="8">
        <f t="shared" si="8"/>
        <v>0</v>
      </c>
      <c r="J97" s="9" t="s">
        <v>452</v>
      </c>
      <c r="K97" s="9" t="s">
        <v>572</v>
      </c>
      <c r="L97" s="24" t="s">
        <v>232</v>
      </c>
      <c r="M97" s="24"/>
      <c r="N97" s="23" t="e">
        <f>VLOOKUP(K97,zdroj!D:AJ,33,0)</f>
        <v>#N/A</v>
      </c>
      <c r="O97" s="150"/>
      <c r="P97" s="19" t="str">
        <f t="shared" si="9"/>
        <v>N</v>
      </c>
      <c r="Q97" s="19" t="str">
        <f t="shared" si="10"/>
        <v>N</v>
      </c>
      <c r="R97" s="19" t="str">
        <f t="shared" si="11"/>
        <v>N</v>
      </c>
      <c r="S97" s="27" t="str">
        <f>IFERROR(IF(M97="katC",(VLOOKUP(K97,zdroj!D:AN,37,0)),IF(M97="katD","-",IF(T97="A","",VLOOKUP(K97,zdroj!D:Z,23,0)))),"")</f>
        <v/>
      </c>
      <c r="T97" s="161"/>
      <c r="U97" s="27" t="str">
        <f>IF(T97="A",VLOOKUP(K97,zdroj!D:AA,24,0),"")</f>
        <v/>
      </c>
      <c r="V97" s="151"/>
      <c r="W97" s="151"/>
      <c r="Y97" s="9" t="s">
        <v>463</v>
      </c>
      <c r="Z97" s="9" t="s">
        <v>462</v>
      </c>
      <c r="AA97" s="9" t="s">
        <v>237</v>
      </c>
      <c r="AB97" s="9">
        <v>78812470</v>
      </c>
      <c r="AC97" s="9" t="s">
        <v>879</v>
      </c>
      <c r="AD97" s="9" t="s">
        <v>225</v>
      </c>
      <c r="AE97" s="5">
        <f t="shared" si="12"/>
        <v>0</v>
      </c>
      <c r="AF97" s="5" t="str">
        <f t="shared" si="13"/>
        <v>katA</v>
      </c>
      <c r="AG97" s="153"/>
      <c r="AH97" s="153"/>
      <c r="AI97" t="s">
        <v>17879</v>
      </c>
      <c r="AJ97" t="s">
        <v>17878</v>
      </c>
      <c r="AK97" s="9" t="str">
        <f>VLOOKUP(Y97,zdroj!D:AJ,33,0)</f>
        <v>katA</v>
      </c>
    </row>
    <row r="98" spans="8:37" x14ac:dyDescent="0.25">
      <c r="H98" s="8">
        <f t="shared" si="7"/>
        <v>0</v>
      </c>
      <c r="I98" s="8">
        <f t="shared" si="8"/>
        <v>0</v>
      </c>
      <c r="J98" s="9" t="s">
        <v>452</v>
      </c>
      <c r="K98" s="9" t="s">
        <v>573</v>
      </c>
      <c r="L98" s="24" t="s">
        <v>232</v>
      </c>
      <c r="M98" s="24"/>
      <c r="N98" s="23" t="e">
        <f>VLOOKUP(K98,zdroj!D:AJ,33,0)</f>
        <v>#N/A</v>
      </c>
      <c r="O98" s="150"/>
      <c r="P98" s="19" t="str">
        <f t="shared" si="9"/>
        <v>N</v>
      </c>
      <c r="Q98" s="19" t="str">
        <f t="shared" si="10"/>
        <v>N</v>
      </c>
      <c r="R98" s="19" t="str">
        <f t="shared" si="11"/>
        <v>N</v>
      </c>
      <c r="S98" s="27" t="str">
        <f>IFERROR(IF(M98="katC",(VLOOKUP(K98,zdroj!D:AN,37,0)),IF(M98="katD","-",IF(T98="A","",VLOOKUP(K98,zdroj!D:Z,23,0)))),"")</f>
        <v/>
      </c>
      <c r="T98" s="161"/>
      <c r="U98" s="27" t="str">
        <f>IF(T98="A",VLOOKUP(K98,zdroj!D:AA,24,0),"")</f>
        <v/>
      </c>
      <c r="V98" s="151"/>
      <c r="W98" s="151"/>
      <c r="Y98" s="9" t="s">
        <v>463</v>
      </c>
      <c r="Z98" s="9" t="s">
        <v>462</v>
      </c>
      <c r="AA98" s="9" t="s">
        <v>237</v>
      </c>
      <c r="AB98" s="9">
        <v>79058531</v>
      </c>
      <c r="AC98" s="9" t="s">
        <v>880</v>
      </c>
      <c r="AD98" s="9" t="s">
        <v>225</v>
      </c>
      <c r="AE98" s="5">
        <f t="shared" si="12"/>
        <v>0</v>
      </c>
      <c r="AF98" s="5" t="str">
        <f t="shared" si="13"/>
        <v>katA</v>
      </c>
      <c r="AG98" s="153"/>
      <c r="AH98" s="153"/>
      <c r="AI98" t="s">
        <v>17879</v>
      </c>
      <c r="AJ98" t="s">
        <v>17878</v>
      </c>
      <c r="AK98" s="9" t="str">
        <f>VLOOKUP(Y98,zdroj!D:AJ,33,0)</f>
        <v>katA</v>
      </c>
    </row>
    <row r="99" spans="8:37" x14ac:dyDescent="0.25">
      <c r="H99" s="8">
        <f t="shared" si="7"/>
        <v>0</v>
      </c>
      <c r="I99" s="8">
        <f t="shared" si="8"/>
        <v>0</v>
      </c>
      <c r="J99" s="9" t="s">
        <v>574</v>
      </c>
      <c r="K99" s="9" t="s">
        <v>575</v>
      </c>
      <c r="L99" s="24" t="s">
        <v>462</v>
      </c>
      <c r="M99" s="24" t="s">
        <v>231</v>
      </c>
      <c r="N99" s="23" t="str">
        <f>VLOOKUP(K99,zdroj!D:AJ,33,0)</f>
        <v>katB</v>
      </c>
      <c r="O99" s="150"/>
      <c r="P99" s="19" t="str">
        <f t="shared" si="9"/>
        <v>N</v>
      </c>
      <c r="Q99" s="19" t="str">
        <f t="shared" si="10"/>
        <v>N</v>
      </c>
      <c r="R99" s="19" t="str">
        <f t="shared" si="11"/>
        <v>N</v>
      </c>
      <c r="S99" s="27">
        <f>IFERROR(IF(M99="katC",(VLOOKUP(K99,zdroj!D:AN,37,0)),IF(M99="katD","-",IF(T99="A","",VLOOKUP(K99,zdroj!D:Z,23,0)))),"")</f>
        <v>43.96</v>
      </c>
      <c r="T99" s="161"/>
      <c r="U99" s="27" t="str">
        <f>IF(T99="A",VLOOKUP(K99,zdroj!D:AA,24,0),"")</f>
        <v/>
      </c>
      <c r="V99" s="151"/>
      <c r="W99" s="151"/>
      <c r="Y99" s="9" t="s">
        <v>463</v>
      </c>
      <c r="Z99" s="9" t="s">
        <v>462</v>
      </c>
      <c r="AA99" s="9" t="s">
        <v>237</v>
      </c>
      <c r="AB99" s="9">
        <v>79058582</v>
      </c>
      <c r="AC99" s="9" t="s">
        <v>881</v>
      </c>
      <c r="AD99" s="9" t="s">
        <v>225</v>
      </c>
      <c r="AE99" s="5">
        <f t="shared" si="12"/>
        <v>0</v>
      </c>
      <c r="AF99" s="5" t="str">
        <f t="shared" si="13"/>
        <v>katA</v>
      </c>
      <c r="AG99" s="153"/>
      <c r="AH99" s="153"/>
      <c r="AI99" t="s">
        <v>17879</v>
      </c>
      <c r="AJ99" t="s">
        <v>17878</v>
      </c>
      <c r="AK99" s="9" t="str">
        <f>VLOOKUP(Y99,zdroj!D:AJ,33,0)</f>
        <v>katA</v>
      </c>
    </row>
    <row r="100" spans="8:37" x14ac:dyDescent="0.25">
      <c r="H100" s="8">
        <f t="shared" si="7"/>
        <v>0</v>
      </c>
      <c r="I100" s="8">
        <f t="shared" si="8"/>
        <v>0</v>
      </c>
      <c r="J100" s="9" t="s">
        <v>574</v>
      </c>
      <c r="K100" s="9" t="s">
        <v>576</v>
      </c>
      <c r="L100" s="24" t="s">
        <v>462</v>
      </c>
      <c r="M100" s="24" t="s">
        <v>225</v>
      </c>
      <c r="N100" s="23" t="str">
        <f>VLOOKUP(K100,zdroj!D:AJ,33,0)</f>
        <v>katA</v>
      </c>
      <c r="O100" s="150"/>
      <c r="P100" s="19" t="str">
        <f t="shared" si="9"/>
        <v>N</v>
      </c>
      <c r="Q100" s="19" t="str">
        <f t="shared" si="10"/>
        <v>N</v>
      </c>
      <c r="R100" s="19" t="str">
        <f t="shared" si="11"/>
        <v>N</v>
      </c>
      <c r="S100" s="27">
        <f>IFERROR(IF(M100="katC",(VLOOKUP(K100,zdroj!D:AN,37,0)),IF(M100="katD","-",IF(T100="A","",VLOOKUP(K100,zdroj!D:Z,23,0)))),"")</f>
        <v>0</v>
      </c>
      <c r="T100" s="161"/>
      <c r="U100" s="27" t="str">
        <f>IF(T100="A",VLOOKUP(K100,zdroj!D:AA,24,0),"")</f>
        <v/>
      </c>
      <c r="V100" s="151"/>
      <c r="W100" s="151"/>
      <c r="Y100" s="9" t="s">
        <v>463</v>
      </c>
      <c r="Z100" s="9" t="s">
        <v>462</v>
      </c>
      <c r="AA100" s="9" t="s">
        <v>237</v>
      </c>
      <c r="AB100" s="9">
        <v>80617352</v>
      </c>
      <c r="AC100" s="9" t="s">
        <v>882</v>
      </c>
      <c r="AD100" s="9" t="s">
        <v>231</v>
      </c>
      <c r="AE100" s="5">
        <f t="shared" si="12"/>
        <v>0</v>
      </c>
      <c r="AF100" s="5" t="str">
        <f t="shared" si="13"/>
        <v>katB</v>
      </c>
      <c r="AG100" s="153"/>
      <c r="AH100" s="153"/>
      <c r="AI100" t="s">
        <v>17879</v>
      </c>
      <c r="AJ100" t="s">
        <v>17878</v>
      </c>
      <c r="AK100" s="9" t="str">
        <f>VLOOKUP(Y100,zdroj!D:AJ,33,0)</f>
        <v>katA</v>
      </c>
    </row>
    <row r="101" spans="8:37" x14ac:dyDescent="0.25">
      <c r="H101" s="8">
        <f t="shared" si="7"/>
        <v>0</v>
      </c>
      <c r="I101" s="8">
        <f t="shared" si="8"/>
        <v>0</v>
      </c>
      <c r="J101" s="9" t="s">
        <v>453</v>
      </c>
      <c r="K101" s="9" t="s">
        <v>577</v>
      </c>
      <c r="L101" s="24" t="s">
        <v>232</v>
      </c>
      <c r="M101" s="24" t="s">
        <v>231</v>
      </c>
      <c r="N101" s="23" t="str">
        <f>VLOOKUP(K101,zdroj!D:AJ,33,0)</f>
        <v>katB</v>
      </c>
      <c r="O101" s="150"/>
      <c r="P101" s="19" t="str">
        <f t="shared" si="9"/>
        <v>N</v>
      </c>
      <c r="Q101" s="19" t="str">
        <f t="shared" si="10"/>
        <v>N</v>
      </c>
      <c r="R101" s="19" t="str">
        <f t="shared" si="11"/>
        <v>N</v>
      </c>
      <c r="S101" s="27">
        <f>IFERROR(IF(M101="katC",(VLOOKUP(K101,zdroj!D:AN,37,0)),IF(M101="katD","-",IF(T101="A","",VLOOKUP(K101,zdroj!D:Z,23,0)))),"")</f>
        <v>0</v>
      </c>
      <c r="T101" s="161"/>
      <c r="U101" s="27" t="str">
        <f>IF(T101="A",VLOOKUP(K101,zdroj!D:AA,24,0),"")</f>
        <v/>
      </c>
      <c r="V101" s="151"/>
      <c r="W101" s="151"/>
      <c r="Y101" s="9" t="s">
        <v>463</v>
      </c>
      <c r="Z101" s="9" t="s">
        <v>462</v>
      </c>
      <c r="AA101" s="9" t="s">
        <v>237</v>
      </c>
      <c r="AB101" s="9">
        <v>80617379</v>
      </c>
      <c r="AC101" s="9" t="s">
        <v>883</v>
      </c>
      <c r="AD101" s="9" t="s">
        <v>231</v>
      </c>
      <c r="AE101" s="5">
        <f t="shared" si="12"/>
        <v>0</v>
      </c>
      <c r="AF101" s="5" t="str">
        <f t="shared" si="13"/>
        <v>katB</v>
      </c>
      <c r="AG101" s="153"/>
      <c r="AH101" s="153"/>
      <c r="AI101" t="s">
        <v>17879</v>
      </c>
      <c r="AJ101" t="s">
        <v>17878</v>
      </c>
      <c r="AK101" s="9" t="str">
        <f>VLOOKUP(Y101,zdroj!D:AJ,33,0)</f>
        <v>katA</v>
      </c>
    </row>
    <row r="102" spans="8:37" x14ac:dyDescent="0.25">
      <c r="H102" s="8">
        <f t="shared" si="7"/>
        <v>0</v>
      </c>
      <c r="I102" s="8">
        <f t="shared" si="8"/>
        <v>0</v>
      </c>
      <c r="J102" s="9" t="s">
        <v>578</v>
      </c>
      <c r="K102" s="9" t="s">
        <v>579</v>
      </c>
      <c r="L102" s="24" t="s">
        <v>462</v>
      </c>
      <c r="M102" s="24" t="s">
        <v>231</v>
      </c>
      <c r="N102" s="23" t="str">
        <f>VLOOKUP(K102,zdroj!D:AJ,33,0)</f>
        <v>katB</v>
      </c>
      <c r="O102" s="150"/>
      <c r="P102" s="19" t="str">
        <f t="shared" si="9"/>
        <v>N</v>
      </c>
      <c r="Q102" s="19" t="str">
        <f t="shared" si="10"/>
        <v>N</v>
      </c>
      <c r="R102" s="19" t="str">
        <f t="shared" si="11"/>
        <v>N</v>
      </c>
      <c r="S102" s="27">
        <f>IFERROR(IF(M102="katC",(VLOOKUP(K102,zdroj!D:AN,37,0)),IF(M102="katD","-",IF(T102="A","",VLOOKUP(K102,zdroj!D:Z,23,0)))),"")</f>
        <v>27.18</v>
      </c>
      <c r="T102" s="161"/>
      <c r="U102" s="27" t="str">
        <f>IF(T102="A",VLOOKUP(K102,zdroj!D:AA,24,0),"")</f>
        <v/>
      </c>
      <c r="V102" s="151"/>
      <c r="W102" s="151"/>
      <c r="Y102" s="9" t="s">
        <v>463</v>
      </c>
      <c r="Z102" s="9" t="s">
        <v>462</v>
      </c>
      <c r="AA102" s="9" t="s">
        <v>237</v>
      </c>
      <c r="AB102" s="9">
        <v>15411061</v>
      </c>
      <c r="AC102" s="9" t="s">
        <v>884</v>
      </c>
      <c r="AD102" s="9" t="s">
        <v>225</v>
      </c>
      <c r="AE102" s="5">
        <f t="shared" si="12"/>
        <v>0</v>
      </c>
      <c r="AF102" s="5" t="str">
        <f t="shared" si="13"/>
        <v>katA</v>
      </c>
      <c r="AG102" s="153"/>
      <c r="AH102" s="153"/>
      <c r="AI102" t="s">
        <v>195</v>
      </c>
      <c r="AJ102" t="s">
        <v>340</v>
      </c>
      <c r="AK102" s="9" t="str">
        <f>VLOOKUP(Y102,zdroj!D:AJ,33,0)</f>
        <v>katA</v>
      </c>
    </row>
    <row r="103" spans="8:37" x14ac:dyDescent="0.25">
      <c r="H103" s="8">
        <f t="shared" si="7"/>
        <v>0</v>
      </c>
      <c r="I103" s="8">
        <f t="shared" si="8"/>
        <v>0</v>
      </c>
      <c r="J103" s="9" t="s">
        <v>578</v>
      </c>
      <c r="K103" s="9" t="s">
        <v>580</v>
      </c>
      <c r="L103" s="24" t="s">
        <v>462</v>
      </c>
      <c r="M103" s="24" t="s">
        <v>225</v>
      </c>
      <c r="N103" s="23" t="str">
        <f>VLOOKUP(K103,zdroj!D:AJ,33,0)</f>
        <v>katA</v>
      </c>
      <c r="O103" s="150"/>
      <c r="P103" s="19" t="str">
        <f t="shared" si="9"/>
        <v>N</v>
      </c>
      <c r="Q103" s="19" t="str">
        <f t="shared" si="10"/>
        <v>N</v>
      </c>
      <c r="R103" s="19" t="str">
        <f t="shared" si="11"/>
        <v>N</v>
      </c>
      <c r="S103" s="27">
        <f>IFERROR(IF(M103="katC",(VLOOKUP(K103,zdroj!D:AN,37,0)),IF(M103="katD","-",IF(T103="A","",VLOOKUP(K103,zdroj!D:Z,23,0)))),"")</f>
        <v>0</v>
      </c>
      <c r="T103" s="161"/>
      <c r="U103" s="27" t="str">
        <f>IF(T103="A",VLOOKUP(K103,zdroj!D:AA,24,0),"")</f>
        <v/>
      </c>
      <c r="V103" s="151"/>
      <c r="W103" s="151"/>
      <c r="Y103" s="9" t="s">
        <v>463</v>
      </c>
      <c r="Z103" s="9" t="s">
        <v>462</v>
      </c>
      <c r="AA103" s="9" t="s">
        <v>237</v>
      </c>
      <c r="AB103" s="9">
        <v>25908464</v>
      </c>
      <c r="AC103" s="9" t="s">
        <v>885</v>
      </c>
      <c r="AD103" s="9" t="s">
        <v>225</v>
      </c>
      <c r="AE103" s="5">
        <f t="shared" si="12"/>
        <v>0</v>
      </c>
      <c r="AF103" s="5" t="str">
        <f t="shared" si="13"/>
        <v>katA</v>
      </c>
      <c r="AG103" s="153"/>
      <c r="AH103" s="153"/>
      <c r="AI103" t="s">
        <v>201</v>
      </c>
      <c r="AJ103" t="s">
        <v>17878</v>
      </c>
      <c r="AK103" s="9" t="str">
        <f>VLOOKUP(Y103,zdroj!D:AJ,33,0)</f>
        <v>katA</v>
      </c>
    </row>
    <row r="104" spans="8:37" x14ac:dyDescent="0.25">
      <c r="H104" s="8">
        <f t="shared" si="7"/>
        <v>0</v>
      </c>
      <c r="I104" s="8">
        <f t="shared" si="8"/>
        <v>0</v>
      </c>
      <c r="J104" s="9" t="s">
        <v>578</v>
      </c>
      <c r="K104" s="9" t="s">
        <v>581</v>
      </c>
      <c r="L104" s="24" t="s">
        <v>462</v>
      </c>
      <c r="M104" s="24" t="s">
        <v>224</v>
      </c>
      <c r="N104" s="23" t="str">
        <f>VLOOKUP(K104,zdroj!D:AJ,33,0)</f>
        <v>katA</v>
      </c>
      <c r="O104" s="150"/>
      <c r="P104" s="19" t="str">
        <f t="shared" si="9"/>
        <v>N</v>
      </c>
      <c r="Q104" s="19" t="str">
        <f t="shared" si="10"/>
        <v>N</v>
      </c>
      <c r="R104" s="19" t="str">
        <f t="shared" si="11"/>
        <v>N</v>
      </c>
      <c r="S104" s="27">
        <f>IFERROR(IF(M104="katC",(VLOOKUP(K104,zdroj!D:AN,37,0)),IF(M104="katD","-",IF(T104="A","",VLOOKUP(K104,zdroj!D:Z,23,0)))),"")</f>
        <v>21.69</v>
      </c>
      <c r="T104" s="161"/>
      <c r="U104" s="27" t="str">
        <f>IF(T104="A",VLOOKUP(K104,zdroj!D:AA,24,0),"")</f>
        <v/>
      </c>
      <c r="V104" s="151"/>
      <c r="W104" s="151"/>
      <c r="Y104" s="9" t="s">
        <v>463</v>
      </c>
      <c r="Z104" s="9" t="s">
        <v>462</v>
      </c>
      <c r="AA104" s="9" t="s">
        <v>237</v>
      </c>
      <c r="AB104" s="9">
        <v>31183786</v>
      </c>
      <c r="AC104" s="9" t="s">
        <v>886</v>
      </c>
      <c r="AD104" s="9" t="s">
        <v>225</v>
      </c>
      <c r="AE104" s="5">
        <f t="shared" si="12"/>
        <v>0</v>
      </c>
      <c r="AF104" s="5" t="str">
        <f t="shared" si="13"/>
        <v>katA</v>
      </c>
      <c r="AG104" s="153"/>
      <c r="AH104" s="153"/>
      <c r="AI104" t="s">
        <v>17879</v>
      </c>
      <c r="AJ104" t="s">
        <v>17878</v>
      </c>
      <c r="AK104" s="9" t="str">
        <f>VLOOKUP(Y104,zdroj!D:AJ,33,0)</f>
        <v>katA</v>
      </c>
    </row>
    <row r="105" spans="8:37" x14ac:dyDescent="0.25">
      <c r="H105" s="8">
        <f t="shared" si="7"/>
        <v>0</v>
      </c>
      <c r="I105" s="8">
        <f t="shared" si="8"/>
        <v>0</v>
      </c>
      <c r="J105" s="9" t="s">
        <v>582</v>
      </c>
      <c r="K105" s="9" t="s">
        <v>583</v>
      </c>
      <c r="L105" s="24" t="s">
        <v>462</v>
      </c>
      <c r="M105" s="24" t="s">
        <v>224</v>
      </c>
      <c r="N105" s="23" t="str">
        <f>VLOOKUP(K105,zdroj!D:AJ,33,0)</f>
        <v>katA</v>
      </c>
      <c r="O105" s="150"/>
      <c r="P105" s="19" t="str">
        <f t="shared" si="9"/>
        <v>N</v>
      </c>
      <c r="Q105" s="19" t="str">
        <f t="shared" si="10"/>
        <v>N</v>
      </c>
      <c r="R105" s="19" t="str">
        <f t="shared" si="11"/>
        <v>N</v>
      </c>
      <c r="S105" s="27">
        <f>IFERROR(IF(M105="katC",(VLOOKUP(K105,zdroj!D:AN,37,0)),IF(M105="katD","-",IF(T105="A","",VLOOKUP(K105,zdroj!D:Z,23,0)))),"")</f>
        <v>6.25</v>
      </c>
      <c r="T105" s="161"/>
      <c r="U105" s="27" t="str">
        <f>IF(T105="A",VLOOKUP(K105,zdroj!D:AA,24,0),"")</f>
        <v/>
      </c>
      <c r="V105" s="151"/>
      <c r="W105" s="151"/>
      <c r="Y105" s="9" t="s">
        <v>463</v>
      </c>
      <c r="Z105" s="9" t="s">
        <v>462</v>
      </c>
      <c r="AA105" s="9" t="s">
        <v>237</v>
      </c>
      <c r="AB105" s="9">
        <v>15411079</v>
      </c>
      <c r="AC105" s="9" t="s">
        <v>887</v>
      </c>
      <c r="AD105" s="9" t="s">
        <v>231</v>
      </c>
      <c r="AE105" s="5">
        <f t="shared" si="12"/>
        <v>0</v>
      </c>
      <c r="AF105" s="5" t="str">
        <f t="shared" si="13"/>
        <v>katB</v>
      </c>
      <c r="AG105" s="153"/>
      <c r="AH105" s="153"/>
      <c r="AI105" t="s">
        <v>17880</v>
      </c>
      <c r="AJ105" t="s">
        <v>17878</v>
      </c>
      <c r="AK105" s="9" t="str">
        <f>VLOOKUP(Y105,zdroj!D:AJ,33,0)</f>
        <v>katA</v>
      </c>
    </row>
    <row r="106" spans="8:37" x14ac:dyDescent="0.25">
      <c r="H106" s="8">
        <f t="shared" si="7"/>
        <v>0</v>
      </c>
      <c r="I106" s="8">
        <f t="shared" si="8"/>
        <v>0</v>
      </c>
      <c r="J106" s="9" t="s">
        <v>584</v>
      </c>
      <c r="K106" s="9" t="s">
        <v>585</v>
      </c>
      <c r="L106" s="24" t="s">
        <v>462</v>
      </c>
      <c r="M106" s="24" t="s">
        <v>224</v>
      </c>
      <c r="N106" s="23" t="str">
        <f>VLOOKUP(K106,zdroj!D:AJ,33,0)</f>
        <v>katA</v>
      </c>
      <c r="O106" s="150"/>
      <c r="P106" s="19" t="str">
        <f t="shared" si="9"/>
        <v>N</v>
      </c>
      <c r="Q106" s="19" t="str">
        <f t="shared" si="10"/>
        <v>N</v>
      </c>
      <c r="R106" s="19" t="str">
        <f t="shared" si="11"/>
        <v>N</v>
      </c>
      <c r="S106" s="27">
        <f>IFERROR(IF(M106="katC",(VLOOKUP(K106,zdroj!D:AN,37,0)),IF(M106="katD","-",IF(T106="A","",VLOOKUP(K106,zdroj!D:Z,23,0)))),"")</f>
        <v>34.92</v>
      </c>
      <c r="T106" s="161"/>
      <c r="U106" s="27" t="str">
        <f>IF(T106="A",VLOOKUP(K106,zdroj!D:AA,24,0),"")</f>
        <v/>
      </c>
      <c r="V106" s="151"/>
      <c r="W106" s="151"/>
      <c r="Y106" s="9" t="s">
        <v>463</v>
      </c>
      <c r="Z106" s="9" t="s">
        <v>462</v>
      </c>
      <c r="AA106" s="9" t="s">
        <v>237</v>
      </c>
      <c r="AB106" s="9">
        <v>15411087</v>
      </c>
      <c r="AC106" s="9" t="s">
        <v>888</v>
      </c>
      <c r="AD106" s="9" t="s">
        <v>225</v>
      </c>
      <c r="AE106" s="5">
        <f t="shared" si="12"/>
        <v>0</v>
      </c>
      <c r="AF106" s="5" t="str">
        <f t="shared" si="13"/>
        <v>katA</v>
      </c>
      <c r="AG106" s="153"/>
      <c r="AH106" s="153"/>
      <c r="AI106" t="s">
        <v>201</v>
      </c>
      <c r="AJ106" t="s">
        <v>17878</v>
      </c>
      <c r="AK106" s="9" t="str">
        <f>VLOOKUP(Y106,zdroj!D:AJ,33,0)</f>
        <v>katA</v>
      </c>
    </row>
    <row r="107" spans="8:37" x14ac:dyDescent="0.25">
      <c r="H107" s="8">
        <f t="shared" si="7"/>
        <v>0</v>
      </c>
      <c r="I107" s="8">
        <f t="shared" si="8"/>
        <v>0</v>
      </c>
      <c r="J107" s="9" t="s">
        <v>586</v>
      </c>
      <c r="K107" s="9" t="s">
        <v>587</v>
      </c>
      <c r="L107" s="24" t="s">
        <v>462</v>
      </c>
      <c r="M107" s="24" t="s">
        <v>231</v>
      </c>
      <c r="N107" s="23" t="str">
        <f>VLOOKUP(K107,zdroj!D:AJ,33,0)</f>
        <v>katB</v>
      </c>
      <c r="O107" s="150"/>
      <c r="P107" s="19" t="str">
        <f t="shared" si="9"/>
        <v>N</v>
      </c>
      <c r="Q107" s="19" t="str">
        <f t="shared" si="10"/>
        <v>N</v>
      </c>
      <c r="R107" s="19" t="str">
        <f t="shared" si="11"/>
        <v>N</v>
      </c>
      <c r="S107" s="27">
        <f>IFERROR(IF(M107="katC",(VLOOKUP(K107,zdroj!D:AN,37,0)),IF(M107="katD","-",IF(T107="A","",VLOOKUP(K107,zdroj!D:Z,23,0)))),"")</f>
        <v>1.54</v>
      </c>
      <c r="T107" s="161"/>
      <c r="U107" s="27" t="str">
        <f>IF(T107="A",VLOOKUP(K107,zdroj!D:AA,24,0),"")</f>
        <v/>
      </c>
      <c r="V107" s="151"/>
      <c r="W107" s="151"/>
      <c r="Y107" s="9" t="s">
        <v>465</v>
      </c>
      <c r="Z107" s="9" t="s">
        <v>462</v>
      </c>
      <c r="AA107" s="9" t="s">
        <v>237</v>
      </c>
      <c r="AB107" s="9">
        <v>40002233</v>
      </c>
      <c r="AC107" s="9" t="s">
        <v>889</v>
      </c>
      <c r="AD107" s="9" t="s">
        <v>225</v>
      </c>
      <c r="AE107" s="5">
        <f t="shared" si="12"/>
        <v>0</v>
      </c>
      <c r="AF107" s="5" t="str">
        <f t="shared" si="13"/>
        <v>katA</v>
      </c>
      <c r="AG107" s="153"/>
      <c r="AH107" s="153"/>
      <c r="AI107" t="s">
        <v>195</v>
      </c>
      <c r="AJ107" t="s">
        <v>340</v>
      </c>
      <c r="AK107" s="9" t="str">
        <f>VLOOKUP(Y107,zdroj!D:AJ,33,0)</f>
        <v>katA</v>
      </c>
    </row>
    <row r="108" spans="8:37" x14ac:dyDescent="0.25">
      <c r="H108" s="8">
        <f t="shared" si="7"/>
        <v>0</v>
      </c>
      <c r="I108" s="8">
        <f t="shared" si="8"/>
        <v>0</v>
      </c>
      <c r="J108" s="9" t="s">
        <v>586</v>
      </c>
      <c r="K108" s="9" t="s">
        <v>588</v>
      </c>
      <c r="L108" s="24" t="s">
        <v>462</v>
      </c>
      <c r="M108" s="24" t="s">
        <v>224</v>
      </c>
      <c r="N108" s="23" t="str">
        <f>VLOOKUP(K108,zdroj!D:AJ,33,0)</f>
        <v>katA</v>
      </c>
      <c r="O108" s="150"/>
      <c r="P108" s="19" t="str">
        <f t="shared" si="9"/>
        <v>N</v>
      </c>
      <c r="Q108" s="19" t="str">
        <f t="shared" si="10"/>
        <v>N</v>
      </c>
      <c r="R108" s="19" t="str">
        <f t="shared" si="11"/>
        <v>N</v>
      </c>
      <c r="S108" s="27">
        <f>IFERROR(IF(M108="katC",(VLOOKUP(K108,zdroj!D:AN,37,0)),IF(M108="katD","-",IF(T108="A","",VLOOKUP(K108,zdroj!D:Z,23,0)))),"")</f>
        <v>37.97</v>
      </c>
      <c r="T108" s="161"/>
      <c r="U108" s="27" t="str">
        <f>IF(T108="A",VLOOKUP(K108,zdroj!D:AA,24,0),"")</f>
        <v/>
      </c>
      <c r="V108" s="151"/>
      <c r="W108" s="151"/>
      <c r="Y108" s="9" t="s">
        <v>465</v>
      </c>
      <c r="Z108" s="9" t="s">
        <v>462</v>
      </c>
      <c r="AA108" s="9" t="s">
        <v>237</v>
      </c>
      <c r="AB108" s="9">
        <v>15414175</v>
      </c>
      <c r="AC108" s="9" t="s">
        <v>890</v>
      </c>
      <c r="AD108" s="9" t="s">
        <v>225</v>
      </c>
      <c r="AE108" s="5">
        <f t="shared" si="12"/>
        <v>0</v>
      </c>
      <c r="AF108" s="5" t="str">
        <f t="shared" si="13"/>
        <v>katA</v>
      </c>
      <c r="AG108" s="153"/>
      <c r="AH108" s="153"/>
      <c r="AI108" t="s">
        <v>195</v>
      </c>
      <c r="AJ108" t="s">
        <v>340</v>
      </c>
      <c r="AK108" s="9" t="str">
        <f>VLOOKUP(Y108,zdroj!D:AJ,33,0)</f>
        <v>katA</v>
      </c>
    </row>
    <row r="109" spans="8:37" x14ac:dyDescent="0.25">
      <c r="H109" s="8">
        <f t="shared" ref="H109:H172" si="14">IF(O109="",H108,H108+1)</f>
        <v>0</v>
      </c>
      <c r="I109" s="8">
        <f t="shared" ref="I109:I172" si="15">IF(O109="",0,H109)</f>
        <v>0</v>
      </c>
      <c r="J109" s="9" t="s">
        <v>589</v>
      </c>
      <c r="K109" s="9" t="s">
        <v>590</v>
      </c>
      <c r="L109" s="24" t="s">
        <v>462</v>
      </c>
      <c r="M109" s="24" t="s">
        <v>224</v>
      </c>
      <c r="N109" s="23" t="str">
        <f>VLOOKUP(K109,zdroj!D:AJ,33,0)</f>
        <v>katA</v>
      </c>
      <c r="O109" s="150"/>
      <c r="P109" s="19" t="str">
        <f t="shared" si="9"/>
        <v>N</v>
      </c>
      <c r="Q109" s="19" t="str">
        <f t="shared" si="10"/>
        <v>N</v>
      </c>
      <c r="R109" s="19" t="str">
        <f t="shared" si="11"/>
        <v>N</v>
      </c>
      <c r="S109" s="27">
        <f>IFERROR(IF(M109="katC",(VLOOKUP(K109,zdroj!D:AN,37,0)),IF(M109="katD","-",IF(T109="A","",VLOOKUP(K109,zdroj!D:Z,23,0)))),"")</f>
        <v>40</v>
      </c>
      <c r="T109" s="161"/>
      <c r="U109" s="27" t="str">
        <f>IF(T109="A",VLOOKUP(K109,zdroj!D:AA,24,0),"")</f>
        <v/>
      </c>
      <c r="V109" s="151"/>
      <c r="W109" s="151"/>
      <c r="Y109" s="9" t="s">
        <v>465</v>
      </c>
      <c r="Z109" s="9" t="s">
        <v>462</v>
      </c>
      <c r="AA109" s="9" t="s">
        <v>237</v>
      </c>
      <c r="AB109" s="9">
        <v>15414191</v>
      </c>
      <c r="AC109" s="9" t="s">
        <v>891</v>
      </c>
      <c r="AD109" s="9" t="s">
        <v>225</v>
      </c>
      <c r="AE109" s="5">
        <f t="shared" si="12"/>
        <v>0</v>
      </c>
      <c r="AF109" s="5" t="str">
        <f t="shared" si="13"/>
        <v>katA</v>
      </c>
      <c r="AG109" s="153"/>
      <c r="AH109" s="153"/>
      <c r="AI109" t="s">
        <v>229</v>
      </c>
      <c r="AJ109" t="s">
        <v>17878</v>
      </c>
      <c r="AK109" s="9" t="str">
        <f>VLOOKUP(Y109,zdroj!D:AJ,33,0)</f>
        <v>katA</v>
      </c>
    </row>
    <row r="110" spans="8:37" x14ac:dyDescent="0.25">
      <c r="H110" s="8">
        <f t="shared" si="14"/>
        <v>0</v>
      </c>
      <c r="I110" s="8">
        <f t="shared" si="15"/>
        <v>0</v>
      </c>
      <c r="J110" s="9" t="s">
        <v>589</v>
      </c>
      <c r="K110" s="9" t="s">
        <v>591</v>
      </c>
      <c r="L110" s="24" t="s">
        <v>462</v>
      </c>
      <c r="M110" s="24" t="s">
        <v>224</v>
      </c>
      <c r="N110" s="23" t="str">
        <f>VLOOKUP(K110,zdroj!D:AJ,33,0)</f>
        <v>katA</v>
      </c>
      <c r="O110" s="150"/>
      <c r="P110" s="19" t="str">
        <f t="shared" si="9"/>
        <v>N</v>
      </c>
      <c r="Q110" s="19" t="str">
        <f t="shared" si="10"/>
        <v>N</v>
      </c>
      <c r="R110" s="19" t="str">
        <f t="shared" si="11"/>
        <v>N</v>
      </c>
      <c r="S110" s="27">
        <f>IFERROR(IF(M110="katC",(VLOOKUP(K110,zdroj!D:AN,37,0)),IF(M110="katD","-",IF(T110="A","",VLOOKUP(K110,zdroj!D:Z,23,0)))),"")</f>
        <v>21.59</v>
      </c>
      <c r="T110" s="161"/>
      <c r="U110" s="27" t="str">
        <f>IF(T110="A",VLOOKUP(K110,zdroj!D:AA,24,0),"")</f>
        <v/>
      </c>
      <c r="V110" s="151"/>
      <c r="W110" s="151"/>
      <c r="Y110" s="9" t="s">
        <v>465</v>
      </c>
      <c r="Z110" s="9" t="s">
        <v>462</v>
      </c>
      <c r="AA110" s="9" t="s">
        <v>237</v>
      </c>
      <c r="AB110" s="9">
        <v>15413721</v>
      </c>
      <c r="AC110" s="9" t="s">
        <v>892</v>
      </c>
      <c r="AD110" s="9" t="s">
        <v>225</v>
      </c>
      <c r="AE110" s="5">
        <f t="shared" si="12"/>
        <v>0</v>
      </c>
      <c r="AF110" s="5" t="str">
        <f t="shared" si="13"/>
        <v>katA</v>
      </c>
      <c r="AG110" s="153"/>
      <c r="AH110" s="153"/>
      <c r="AI110" t="s">
        <v>201</v>
      </c>
      <c r="AJ110" t="s">
        <v>17878</v>
      </c>
      <c r="AK110" s="9" t="str">
        <f>VLOOKUP(Y110,zdroj!D:AJ,33,0)</f>
        <v>katA</v>
      </c>
    </row>
    <row r="111" spans="8:37" x14ac:dyDescent="0.25">
      <c r="H111" s="8">
        <f t="shared" si="14"/>
        <v>0</v>
      </c>
      <c r="I111" s="8">
        <f t="shared" si="15"/>
        <v>0</v>
      </c>
      <c r="J111" s="9" t="s">
        <v>589</v>
      </c>
      <c r="K111" s="9" t="s">
        <v>592</v>
      </c>
      <c r="L111" s="24" t="s">
        <v>462</v>
      </c>
      <c r="M111" s="24" t="s">
        <v>231</v>
      </c>
      <c r="N111" s="23" t="str">
        <f>VLOOKUP(K111,zdroj!D:AJ,33,0)</f>
        <v>katB</v>
      </c>
      <c r="O111" s="150"/>
      <c r="P111" s="19" t="str">
        <f t="shared" si="9"/>
        <v>N</v>
      </c>
      <c r="Q111" s="19" t="str">
        <f t="shared" si="10"/>
        <v>N</v>
      </c>
      <c r="R111" s="19" t="str">
        <f t="shared" si="11"/>
        <v>N</v>
      </c>
      <c r="S111" s="27">
        <f>IFERROR(IF(M111="katC",(VLOOKUP(K111,zdroj!D:AN,37,0)),IF(M111="katD","-",IF(T111="A","",VLOOKUP(K111,zdroj!D:Z,23,0)))),"")</f>
        <v>47.22</v>
      </c>
      <c r="T111" s="161"/>
      <c r="U111" s="27" t="str">
        <f>IF(T111="A",VLOOKUP(K111,zdroj!D:AA,24,0),"")</f>
        <v/>
      </c>
      <c r="V111" s="151"/>
      <c r="W111" s="151"/>
      <c r="Y111" s="9" t="s">
        <v>465</v>
      </c>
      <c r="Z111" s="9" t="s">
        <v>462</v>
      </c>
      <c r="AA111" s="9" t="s">
        <v>237</v>
      </c>
      <c r="AB111" s="9">
        <v>15414078</v>
      </c>
      <c r="AC111" s="9" t="s">
        <v>893</v>
      </c>
      <c r="AD111" s="9" t="s">
        <v>225</v>
      </c>
      <c r="AE111" s="5">
        <f t="shared" si="12"/>
        <v>0</v>
      </c>
      <c r="AF111" s="5" t="str">
        <f t="shared" si="13"/>
        <v>katA</v>
      </c>
      <c r="AG111" s="153"/>
      <c r="AH111" s="153"/>
      <c r="AI111" t="s">
        <v>201</v>
      </c>
      <c r="AJ111" t="s">
        <v>17878</v>
      </c>
      <c r="AK111" s="9" t="str">
        <f>VLOOKUP(Y111,zdroj!D:AJ,33,0)</f>
        <v>katA</v>
      </c>
    </row>
    <row r="112" spans="8:37" x14ac:dyDescent="0.25">
      <c r="H112" s="8">
        <f t="shared" si="14"/>
        <v>0</v>
      </c>
      <c r="I112" s="8">
        <f t="shared" si="15"/>
        <v>0</v>
      </c>
      <c r="J112" s="9" t="s">
        <v>589</v>
      </c>
      <c r="K112" s="9" t="s">
        <v>593</v>
      </c>
      <c r="L112" s="24" t="s">
        <v>462</v>
      </c>
      <c r="M112" s="24" t="s">
        <v>225</v>
      </c>
      <c r="N112" s="23" t="str">
        <f>VLOOKUP(K112,zdroj!D:AJ,33,0)</f>
        <v>katA</v>
      </c>
      <c r="O112" s="150"/>
      <c r="P112" s="19" t="str">
        <f t="shared" si="9"/>
        <v>N</v>
      </c>
      <c r="Q112" s="19" t="str">
        <f t="shared" si="10"/>
        <v>N</v>
      </c>
      <c r="R112" s="19" t="str">
        <f t="shared" si="11"/>
        <v>N</v>
      </c>
      <c r="S112" s="27">
        <f>IFERROR(IF(M112="katC",(VLOOKUP(K112,zdroj!D:AN,37,0)),IF(M112="katD","-",IF(T112="A","",VLOOKUP(K112,zdroj!D:Z,23,0)))),"")</f>
        <v>28.57</v>
      </c>
      <c r="T112" s="161"/>
      <c r="U112" s="27" t="str">
        <f>IF(T112="A",VLOOKUP(K112,zdroj!D:AA,24,0),"")</f>
        <v/>
      </c>
      <c r="V112" s="151"/>
      <c r="W112" s="151"/>
      <c r="Y112" s="9" t="s">
        <v>465</v>
      </c>
      <c r="Z112" s="9" t="s">
        <v>462</v>
      </c>
      <c r="AA112" s="9" t="s">
        <v>237</v>
      </c>
      <c r="AB112" s="9">
        <v>15414086</v>
      </c>
      <c r="AC112" s="9" t="s">
        <v>894</v>
      </c>
      <c r="AD112" s="9" t="s">
        <v>225</v>
      </c>
      <c r="AE112" s="5">
        <f t="shared" si="12"/>
        <v>0</v>
      </c>
      <c r="AF112" s="5" t="str">
        <f t="shared" si="13"/>
        <v>katA</v>
      </c>
      <c r="AG112" s="153"/>
      <c r="AH112" s="153"/>
      <c r="AI112" t="s">
        <v>201</v>
      </c>
      <c r="AJ112" t="s">
        <v>17878</v>
      </c>
      <c r="AK112" s="9" t="str">
        <f>VLOOKUP(Y112,zdroj!D:AJ,33,0)</f>
        <v>katA</v>
      </c>
    </row>
    <row r="113" spans="8:37" x14ac:dyDescent="0.25">
      <c r="H113" s="8">
        <f t="shared" si="14"/>
        <v>0</v>
      </c>
      <c r="I113" s="8">
        <f t="shared" si="15"/>
        <v>0</v>
      </c>
      <c r="J113" s="9" t="s">
        <v>589</v>
      </c>
      <c r="K113" s="9" t="s">
        <v>594</v>
      </c>
      <c r="L113" s="24" t="s">
        <v>462</v>
      </c>
      <c r="M113" s="24" t="s">
        <v>226</v>
      </c>
      <c r="N113" s="23" t="str">
        <f>VLOOKUP(K113,zdroj!D:AJ,33,0)</f>
        <v>katC</v>
      </c>
      <c r="O113" s="150"/>
      <c r="P113" s="19" t="str">
        <f t="shared" si="9"/>
        <v>N</v>
      </c>
      <c r="Q113" s="19" t="str">
        <f t="shared" si="10"/>
        <v>N</v>
      </c>
      <c r="R113" s="19" t="str">
        <f t="shared" si="11"/>
        <v>N</v>
      </c>
      <c r="S113" s="27" t="str">
        <f>IFERROR(IF(M113="katC",(VLOOKUP(K113,zdroj!D:AN,37,0)),IF(M113="katD","-",IF(T113="A","",VLOOKUP(K113,zdroj!D:Z,23,0)))),"")</f>
        <v>NEPOKRYTA VĚTŠINA SEAM</v>
      </c>
      <c r="T113" s="161"/>
      <c r="U113" s="27" t="str">
        <f>IF(T113="A",VLOOKUP(K113,zdroj!D:AA,24,0),"")</f>
        <v/>
      </c>
      <c r="V113" s="151"/>
      <c r="W113" s="151"/>
      <c r="Y113" s="9" t="s">
        <v>465</v>
      </c>
      <c r="Z113" s="9" t="s">
        <v>462</v>
      </c>
      <c r="AA113" s="9" t="s">
        <v>237</v>
      </c>
      <c r="AB113" s="9">
        <v>15414094</v>
      </c>
      <c r="AC113" s="9" t="s">
        <v>895</v>
      </c>
      <c r="AD113" s="9" t="s">
        <v>225</v>
      </c>
      <c r="AE113" s="5">
        <f t="shared" si="12"/>
        <v>0</v>
      </c>
      <c r="AF113" s="5" t="str">
        <f t="shared" si="13"/>
        <v>katA</v>
      </c>
      <c r="AG113" s="153"/>
      <c r="AH113" s="153"/>
      <c r="AI113" t="s">
        <v>201</v>
      </c>
      <c r="AJ113" t="s">
        <v>17878</v>
      </c>
      <c r="AK113" s="9" t="str">
        <f>VLOOKUP(Y113,zdroj!D:AJ,33,0)</f>
        <v>katA</v>
      </c>
    </row>
    <row r="114" spans="8:37" x14ac:dyDescent="0.25">
      <c r="H114" s="8">
        <f t="shared" si="14"/>
        <v>0</v>
      </c>
      <c r="I114" s="8">
        <f t="shared" si="15"/>
        <v>0</v>
      </c>
      <c r="J114" s="9" t="s">
        <v>595</v>
      </c>
      <c r="K114" s="9" t="s">
        <v>596</v>
      </c>
      <c r="L114" s="24" t="s">
        <v>462</v>
      </c>
      <c r="M114" s="24" t="s">
        <v>231</v>
      </c>
      <c r="N114" s="23" t="str">
        <f>VLOOKUP(K114,zdroj!D:AJ,33,0)</f>
        <v>katB</v>
      </c>
      <c r="O114" s="150"/>
      <c r="P114" s="19" t="str">
        <f t="shared" si="9"/>
        <v>N</v>
      </c>
      <c r="Q114" s="19" t="str">
        <f t="shared" si="10"/>
        <v>N</v>
      </c>
      <c r="R114" s="19" t="str">
        <f t="shared" si="11"/>
        <v>N</v>
      </c>
      <c r="S114" s="27">
        <f>IFERROR(IF(M114="katC",(VLOOKUP(K114,zdroj!D:AN,37,0)),IF(M114="katD","-",IF(T114="A","",VLOOKUP(K114,zdroj!D:Z,23,0)))),"")</f>
        <v>0</v>
      </c>
      <c r="T114" s="161"/>
      <c r="U114" s="27" t="str">
        <f>IF(T114="A",VLOOKUP(K114,zdroj!D:AA,24,0),"")</f>
        <v/>
      </c>
      <c r="V114" s="151"/>
      <c r="W114" s="151"/>
      <c r="Y114" s="9" t="s">
        <v>465</v>
      </c>
      <c r="Z114" s="9" t="s">
        <v>462</v>
      </c>
      <c r="AA114" s="9" t="s">
        <v>237</v>
      </c>
      <c r="AB114" s="9">
        <v>15414108</v>
      </c>
      <c r="AC114" s="9" t="s">
        <v>896</v>
      </c>
      <c r="AD114" s="9" t="s">
        <v>225</v>
      </c>
      <c r="AE114" s="5">
        <f t="shared" si="12"/>
        <v>0</v>
      </c>
      <c r="AF114" s="5" t="str">
        <f t="shared" si="13"/>
        <v>katA</v>
      </c>
      <c r="AG114" s="153"/>
      <c r="AH114" s="153"/>
      <c r="AI114" t="s">
        <v>201</v>
      </c>
      <c r="AJ114" t="s">
        <v>17878</v>
      </c>
      <c r="AK114" s="9" t="str">
        <f>VLOOKUP(Y114,zdroj!D:AJ,33,0)</f>
        <v>katA</v>
      </c>
    </row>
    <row r="115" spans="8:37" x14ac:dyDescent="0.25">
      <c r="H115" s="8">
        <f t="shared" si="14"/>
        <v>0</v>
      </c>
      <c r="I115" s="8">
        <f t="shared" si="15"/>
        <v>0</v>
      </c>
      <c r="J115" s="9" t="s">
        <v>595</v>
      </c>
      <c r="K115" s="9" t="s">
        <v>597</v>
      </c>
      <c r="L115" s="24" t="s">
        <v>462</v>
      </c>
      <c r="M115" s="24" t="s">
        <v>231</v>
      </c>
      <c r="N115" s="23" t="str">
        <f>VLOOKUP(K115,zdroj!D:AJ,33,0)</f>
        <v>katB</v>
      </c>
      <c r="O115" s="150"/>
      <c r="P115" s="19" t="str">
        <f t="shared" si="9"/>
        <v>N</v>
      </c>
      <c r="Q115" s="19" t="str">
        <f t="shared" si="10"/>
        <v>N</v>
      </c>
      <c r="R115" s="19" t="str">
        <f t="shared" si="11"/>
        <v>N</v>
      </c>
      <c r="S115" s="27">
        <f>IFERROR(IF(M115="katC",(VLOOKUP(K115,zdroj!D:AN,37,0)),IF(M115="katD","-",IF(T115="A","",VLOOKUP(K115,zdroj!D:Z,23,0)))),"")</f>
        <v>0</v>
      </c>
      <c r="T115" s="161"/>
      <c r="U115" s="27" t="str">
        <f>IF(T115="A",VLOOKUP(K115,zdroj!D:AA,24,0),"")</f>
        <v/>
      </c>
      <c r="V115" s="151"/>
      <c r="W115" s="151"/>
      <c r="Y115" s="9" t="s">
        <v>465</v>
      </c>
      <c r="Z115" s="9" t="s">
        <v>462</v>
      </c>
      <c r="AA115" s="9" t="s">
        <v>237</v>
      </c>
      <c r="AB115" s="9">
        <v>15414116</v>
      </c>
      <c r="AC115" s="9" t="s">
        <v>897</v>
      </c>
      <c r="AD115" s="9" t="s">
        <v>225</v>
      </c>
      <c r="AE115" s="5">
        <f t="shared" si="12"/>
        <v>0</v>
      </c>
      <c r="AF115" s="5" t="str">
        <f t="shared" si="13"/>
        <v>katA</v>
      </c>
      <c r="AG115" s="153"/>
      <c r="AH115" s="153"/>
      <c r="AI115" t="s">
        <v>201</v>
      </c>
      <c r="AJ115" t="s">
        <v>17878</v>
      </c>
      <c r="AK115" s="9" t="str">
        <f>VLOOKUP(Y115,zdroj!D:AJ,33,0)</f>
        <v>katA</v>
      </c>
    </row>
    <row r="116" spans="8:37" x14ac:dyDescent="0.25">
      <c r="H116" s="8">
        <f t="shared" si="14"/>
        <v>0</v>
      </c>
      <c r="I116" s="8">
        <f t="shared" si="15"/>
        <v>0</v>
      </c>
      <c r="J116" s="9" t="s">
        <v>598</v>
      </c>
      <c r="K116" s="9" t="s">
        <v>599</v>
      </c>
      <c r="L116" s="24" t="s">
        <v>462</v>
      </c>
      <c r="M116" s="24" t="s">
        <v>225</v>
      </c>
      <c r="N116" s="23" t="str">
        <f>VLOOKUP(K116,zdroj!D:AJ,33,0)</f>
        <v>katA</v>
      </c>
      <c r="O116" s="150"/>
      <c r="P116" s="19" t="str">
        <f t="shared" si="9"/>
        <v>N</v>
      </c>
      <c r="Q116" s="19" t="str">
        <f t="shared" si="10"/>
        <v>N</v>
      </c>
      <c r="R116" s="19" t="str">
        <f t="shared" si="11"/>
        <v>N</v>
      </c>
      <c r="S116" s="27">
        <f>IFERROR(IF(M116="katC",(VLOOKUP(K116,zdroj!D:AN,37,0)),IF(M116="katD","-",IF(T116="A","",VLOOKUP(K116,zdroj!D:Z,23,0)))),"")</f>
        <v>0</v>
      </c>
      <c r="T116" s="161"/>
      <c r="U116" s="27" t="str">
        <f>IF(T116="A",VLOOKUP(K116,zdroj!D:AA,24,0),"")</f>
        <v/>
      </c>
      <c r="V116" s="151"/>
      <c r="W116" s="151"/>
      <c r="Y116" s="9" t="s">
        <v>465</v>
      </c>
      <c r="Z116" s="9" t="s">
        <v>462</v>
      </c>
      <c r="AA116" s="9" t="s">
        <v>237</v>
      </c>
      <c r="AB116" s="9">
        <v>15414124</v>
      </c>
      <c r="AC116" s="9" t="s">
        <v>898</v>
      </c>
      <c r="AD116" s="9" t="s">
        <v>225</v>
      </c>
      <c r="AE116" s="5">
        <f t="shared" si="12"/>
        <v>0</v>
      </c>
      <c r="AF116" s="5" t="str">
        <f t="shared" si="13"/>
        <v>katA</v>
      </c>
      <c r="AG116" s="153"/>
      <c r="AH116" s="153"/>
      <c r="AI116" t="s">
        <v>201</v>
      </c>
      <c r="AJ116" t="s">
        <v>17878</v>
      </c>
      <c r="AK116" s="9" t="str">
        <f>VLOOKUP(Y116,zdroj!D:AJ,33,0)</f>
        <v>katA</v>
      </c>
    </row>
    <row r="117" spans="8:37" x14ac:dyDescent="0.25">
      <c r="H117" s="8">
        <f t="shared" si="14"/>
        <v>0</v>
      </c>
      <c r="I117" s="8">
        <f t="shared" si="15"/>
        <v>0</v>
      </c>
      <c r="J117" s="9" t="s">
        <v>598</v>
      </c>
      <c r="K117" s="9" t="s">
        <v>600</v>
      </c>
      <c r="L117" s="24" t="s">
        <v>462</v>
      </c>
      <c r="M117" s="24" t="s">
        <v>224</v>
      </c>
      <c r="N117" s="23" t="str">
        <f>VLOOKUP(K117,zdroj!D:AJ,33,0)</f>
        <v>katA</v>
      </c>
      <c r="O117" s="150"/>
      <c r="P117" s="19" t="str">
        <f t="shared" si="9"/>
        <v>N</v>
      </c>
      <c r="Q117" s="19" t="str">
        <f t="shared" si="10"/>
        <v>N</v>
      </c>
      <c r="R117" s="19" t="str">
        <f t="shared" si="11"/>
        <v>N</v>
      </c>
      <c r="S117" s="27">
        <f>IFERROR(IF(M117="katC",(VLOOKUP(K117,zdroj!D:AN,37,0)),IF(M117="katD","-",IF(T117="A","",VLOOKUP(K117,zdroj!D:Z,23,0)))),"")</f>
        <v>35.29</v>
      </c>
      <c r="T117" s="161"/>
      <c r="U117" s="27" t="str">
        <f>IF(T117="A",VLOOKUP(K117,zdroj!D:AA,24,0),"")</f>
        <v/>
      </c>
      <c r="V117" s="151"/>
      <c r="W117" s="151"/>
      <c r="Y117" s="9" t="s">
        <v>465</v>
      </c>
      <c r="Z117" s="9" t="s">
        <v>462</v>
      </c>
      <c r="AA117" s="9" t="s">
        <v>237</v>
      </c>
      <c r="AB117" s="9">
        <v>15414132</v>
      </c>
      <c r="AC117" s="9" t="s">
        <v>899</v>
      </c>
      <c r="AD117" s="9" t="s">
        <v>225</v>
      </c>
      <c r="AE117" s="5">
        <f t="shared" si="12"/>
        <v>0</v>
      </c>
      <c r="AF117" s="5" t="str">
        <f t="shared" si="13"/>
        <v>katA</v>
      </c>
      <c r="AG117" s="153"/>
      <c r="AH117" s="153"/>
      <c r="AI117" t="s">
        <v>201</v>
      </c>
      <c r="AJ117" t="s">
        <v>17878</v>
      </c>
      <c r="AK117" s="9" t="str">
        <f>VLOOKUP(Y117,zdroj!D:AJ,33,0)</f>
        <v>katA</v>
      </c>
    </row>
    <row r="118" spans="8:37" x14ac:dyDescent="0.25">
      <c r="H118" s="8">
        <f t="shared" si="14"/>
        <v>0</v>
      </c>
      <c r="I118" s="8">
        <f t="shared" si="15"/>
        <v>0</v>
      </c>
      <c r="J118" s="9" t="s">
        <v>598</v>
      </c>
      <c r="K118" s="9" t="s">
        <v>601</v>
      </c>
      <c r="L118" s="24" t="s">
        <v>462</v>
      </c>
      <c r="M118" s="24" t="s">
        <v>231</v>
      </c>
      <c r="N118" s="23" t="str">
        <f>VLOOKUP(K118,zdroj!D:AJ,33,0)</f>
        <v>katB</v>
      </c>
      <c r="O118" s="150"/>
      <c r="P118" s="19" t="str">
        <f t="shared" si="9"/>
        <v>N</v>
      </c>
      <c r="Q118" s="19" t="str">
        <f t="shared" si="10"/>
        <v>N</v>
      </c>
      <c r="R118" s="19" t="str">
        <f t="shared" si="11"/>
        <v>N</v>
      </c>
      <c r="S118" s="27">
        <f>IFERROR(IF(M118="katC",(VLOOKUP(K118,zdroj!D:AN,37,0)),IF(M118="katD","-",IF(T118="A","",VLOOKUP(K118,zdroj!D:Z,23,0)))),"")</f>
        <v>0</v>
      </c>
      <c r="T118" s="161"/>
      <c r="U118" s="27" t="str">
        <f>IF(T118="A",VLOOKUP(K118,zdroj!D:AA,24,0),"")</f>
        <v/>
      </c>
      <c r="V118" s="151"/>
      <c r="W118" s="151"/>
      <c r="Y118" s="9" t="s">
        <v>465</v>
      </c>
      <c r="Z118" s="9" t="s">
        <v>462</v>
      </c>
      <c r="AA118" s="9" t="s">
        <v>237</v>
      </c>
      <c r="AB118" s="9">
        <v>26502402</v>
      </c>
      <c r="AC118" s="9" t="s">
        <v>900</v>
      </c>
      <c r="AD118" s="9" t="s">
        <v>225</v>
      </c>
      <c r="AE118" s="5">
        <f t="shared" si="12"/>
        <v>0</v>
      </c>
      <c r="AF118" s="5" t="str">
        <f t="shared" si="13"/>
        <v>katA</v>
      </c>
      <c r="AG118" s="153"/>
      <c r="AH118" s="153"/>
      <c r="AI118" t="s">
        <v>201</v>
      </c>
      <c r="AJ118" t="s">
        <v>17878</v>
      </c>
      <c r="AK118" s="9" t="str">
        <f>VLOOKUP(Y118,zdroj!D:AJ,33,0)</f>
        <v>katA</v>
      </c>
    </row>
    <row r="119" spans="8:37" x14ac:dyDescent="0.25">
      <c r="H119" s="8">
        <f t="shared" si="14"/>
        <v>0</v>
      </c>
      <c r="I119" s="8">
        <f t="shared" si="15"/>
        <v>0</v>
      </c>
      <c r="J119" s="9" t="s">
        <v>602</v>
      </c>
      <c r="K119" s="9" t="s">
        <v>603</v>
      </c>
      <c r="L119" s="24" t="s">
        <v>462</v>
      </c>
      <c r="M119" s="24" t="s">
        <v>231</v>
      </c>
      <c r="N119" s="23" t="str">
        <f>VLOOKUP(K119,zdroj!D:AJ,33,0)</f>
        <v>katB</v>
      </c>
      <c r="O119" s="150"/>
      <c r="P119" s="19" t="str">
        <f t="shared" si="9"/>
        <v>N</v>
      </c>
      <c r="Q119" s="19" t="str">
        <f t="shared" si="10"/>
        <v>N</v>
      </c>
      <c r="R119" s="19" t="str">
        <f t="shared" si="11"/>
        <v>N</v>
      </c>
      <c r="S119" s="27">
        <f>IFERROR(IF(M119="katC",(VLOOKUP(K119,zdroj!D:AN,37,0)),IF(M119="katD","-",IF(T119="A","",VLOOKUP(K119,zdroj!D:Z,23,0)))),"")</f>
        <v>0</v>
      </c>
      <c r="T119" s="161"/>
      <c r="U119" s="27" t="str">
        <f>IF(T119="A",VLOOKUP(K119,zdroj!D:AA,24,0),"")</f>
        <v/>
      </c>
      <c r="V119" s="151"/>
      <c r="W119" s="151"/>
      <c r="Y119" s="9" t="s">
        <v>465</v>
      </c>
      <c r="Z119" s="9" t="s">
        <v>462</v>
      </c>
      <c r="AA119" s="9" t="s">
        <v>237</v>
      </c>
      <c r="AB119" s="9">
        <v>79493700</v>
      </c>
      <c r="AC119" s="9" t="s">
        <v>901</v>
      </c>
      <c r="AD119" s="9" t="s">
        <v>231</v>
      </c>
      <c r="AE119" s="5">
        <f t="shared" si="12"/>
        <v>0</v>
      </c>
      <c r="AF119" s="5" t="str">
        <f t="shared" si="13"/>
        <v>katB</v>
      </c>
      <c r="AG119" s="153"/>
      <c r="AH119" s="153"/>
      <c r="AI119" t="s">
        <v>17880</v>
      </c>
      <c r="AJ119" t="s">
        <v>17878</v>
      </c>
      <c r="AK119" s="9" t="str">
        <f>VLOOKUP(Y119,zdroj!D:AJ,33,0)</f>
        <v>katA</v>
      </c>
    </row>
    <row r="120" spans="8:37" x14ac:dyDescent="0.25">
      <c r="H120" s="8">
        <f t="shared" si="14"/>
        <v>0</v>
      </c>
      <c r="I120" s="8">
        <f t="shared" si="15"/>
        <v>0</v>
      </c>
      <c r="J120" s="9" t="s">
        <v>602</v>
      </c>
      <c r="K120" s="9" t="s">
        <v>604</v>
      </c>
      <c r="L120" s="24" t="s">
        <v>462</v>
      </c>
      <c r="M120" s="24" t="s">
        <v>231</v>
      </c>
      <c r="N120" s="23" t="str">
        <f>VLOOKUP(K120,zdroj!D:AJ,33,0)</f>
        <v>katB</v>
      </c>
      <c r="O120" s="150"/>
      <c r="P120" s="19" t="str">
        <f t="shared" si="9"/>
        <v>N</v>
      </c>
      <c r="Q120" s="19" t="str">
        <f t="shared" si="10"/>
        <v>N</v>
      </c>
      <c r="R120" s="19" t="str">
        <f t="shared" si="11"/>
        <v>N</v>
      </c>
      <c r="S120" s="27">
        <f>IFERROR(IF(M120="katC",(VLOOKUP(K120,zdroj!D:AN,37,0)),IF(M120="katD","-",IF(T120="A","",VLOOKUP(K120,zdroj!D:Z,23,0)))),"")</f>
        <v>0</v>
      </c>
      <c r="T120" s="161"/>
      <c r="U120" s="27" t="str">
        <f>IF(T120="A",VLOOKUP(K120,zdroj!D:AA,24,0),"")</f>
        <v/>
      </c>
      <c r="V120" s="151"/>
      <c r="W120" s="151"/>
      <c r="Y120" s="9" t="s">
        <v>465</v>
      </c>
      <c r="Z120" s="9" t="s">
        <v>462</v>
      </c>
      <c r="AA120" s="9" t="s">
        <v>237</v>
      </c>
      <c r="AB120" s="9">
        <v>15413748</v>
      </c>
      <c r="AC120" s="9" t="s">
        <v>902</v>
      </c>
      <c r="AD120" s="9" t="s">
        <v>225</v>
      </c>
      <c r="AE120" s="5">
        <f t="shared" si="12"/>
        <v>0</v>
      </c>
      <c r="AF120" s="5" t="str">
        <f t="shared" si="13"/>
        <v>katA</v>
      </c>
      <c r="AG120" s="153"/>
      <c r="AH120" s="153"/>
      <c r="AI120" t="s">
        <v>201</v>
      </c>
      <c r="AJ120" t="s">
        <v>17878</v>
      </c>
      <c r="AK120" s="9" t="str">
        <f>VLOOKUP(Y120,zdroj!D:AJ,33,0)</f>
        <v>katA</v>
      </c>
    </row>
    <row r="121" spans="8:37" x14ac:dyDescent="0.25">
      <c r="H121" s="8">
        <f t="shared" si="14"/>
        <v>0</v>
      </c>
      <c r="I121" s="8">
        <f t="shared" si="15"/>
        <v>0</v>
      </c>
      <c r="J121" s="9" t="s">
        <v>602</v>
      </c>
      <c r="K121" s="9" t="s">
        <v>605</v>
      </c>
      <c r="L121" s="24" t="s">
        <v>462</v>
      </c>
      <c r="M121" s="24" t="s">
        <v>231</v>
      </c>
      <c r="N121" s="23" t="str">
        <f>VLOOKUP(K121,zdroj!D:AJ,33,0)</f>
        <v>katB</v>
      </c>
      <c r="O121" s="150"/>
      <c r="P121" s="19" t="str">
        <f t="shared" si="9"/>
        <v>N</v>
      </c>
      <c r="Q121" s="19" t="str">
        <f t="shared" si="10"/>
        <v>N</v>
      </c>
      <c r="R121" s="19" t="str">
        <f t="shared" si="11"/>
        <v>N</v>
      </c>
      <c r="S121" s="27">
        <f>IFERROR(IF(M121="katC",(VLOOKUP(K121,zdroj!D:AN,37,0)),IF(M121="katD","-",IF(T121="A","",VLOOKUP(K121,zdroj!D:Z,23,0)))),"")</f>
        <v>33.33</v>
      </c>
      <c r="T121" s="161"/>
      <c r="U121" s="27" t="str">
        <f>IF(T121="A",VLOOKUP(K121,zdroj!D:AA,24,0),"")</f>
        <v/>
      </c>
      <c r="V121" s="151"/>
      <c r="W121" s="151"/>
      <c r="Y121" s="9" t="s">
        <v>465</v>
      </c>
      <c r="Z121" s="9" t="s">
        <v>462</v>
      </c>
      <c r="AA121" s="9" t="s">
        <v>237</v>
      </c>
      <c r="AB121" s="9">
        <v>15413756</v>
      </c>
      <c r="AC121" s="9" t="s">
        <v>903</v>
      </c>
      <c r="AD121" s="9" t="s">
        <v>225</v>
      </c>
      <c r="AE121" s="5">
        <f t="shared" si="12"/>
        <v>0</v>
      </c>
      <c r="AF121" s="5" t="str">
        <f t="shared" si="13"/>
        <v>katA</v>
      </c>
      <c r="AG121" s="153"/>
      <c r="AH121" s="153"/>
      <c r="AI121" t="s">
        <v>201</v>
      </c>
      <c r="AJ121" t="s">
        <v>17878</v>
      </c>
      <c r="AK121" s="9" t="str">
        <f>VLOOKUP(Y121,zdroj!D:AJ,33,0)</f>
        <v>katA</v>
      </c>
    </row>
    <row r="122" spans="8:37" x14ac:dyDescent="0.25">
      <c r="H122" s="8">
        <f t="shared" si="14"/>
        <v>0</v>
      </c>
      <c r="I122" s="8">
        <f t="shared" si="15"/>
        <v>0</v>
      </c>
      <c r="J122" s="9" t="s">
        <v>606</v>
      </c>
      <c r="K122" s="9" t="s">
        <v>607</v>
      </c>
      <c r="L122" s="24" t="s">
        <v>462</v>
      </c>
      <c r="M122" s="24" t="s">
        <v>224</v>
      </c>
      <c r="N122" s="23" t="str">
        <f>VLOOKUP(K122,zdroj!D:AJ,33,0)</f>
        <v>katA</v>
      </c>
      <c r="O122" s="150"/>
      <c r="P122" s="19" t="str">
        <f t="shared" si="9"/>
        <v>N</v>
      </c>
      <c r="Q122" s="19" t="str">
        <f t="shared" si="10"/>
        <v>N</v>
      </c>
      <c r="R122" s="19" t="str">
        <f t="shared" si="11"/>
        <v>N</v>
      </c>
      <c r="S122" s="27">
        <f>IFERROR(IF(M122="katC",(VLOOKUP(K122,zdroj!D:AN,37,0)),IF(M122="katD","-",IF(T122="A","",VLOOKUP(K122,zdroj!D:Z,23,0)))),"")</f>
        <v>4.76</v>
      </c>
      <c r="T122" s="161"/>
      <c r="U122" s="27" t="str">
        <f>IF(T122="A",VLOOKUP(K122,zdroj!D:AA,24,0),"")</f>
        <v/>
      </c>
      <c r="V122" s="151"/>
      <c r="W122" s="151"/>
      <c r="Y122" s="9" t="s">
        <v>465</v>
      </c>
      <c r="Z122" s="9" t="s">
        <v>462</v>
      </c>
      <c r="AA122" s="9" t="s">
        <v>237</v>
      </c>
      <c r="AB122" s="9">
        <v>15413764</v>
      </c>
      <c r="AC122" s="9" t="s">
        <v>904</v>
      </c>
      <c r="AD122" s="9" t="s">
        <v>225</v>
      </c>
      <c r="AE122" s="5">
        <f t="shared" si="12"/>
        <v>0</v>
      </c>
      <c r="AF122" s="5" t="str">
        <f t="shared" si="13"/>
        <v>katA</v>
      </c>
      <c r="AG122" s="153"/>
      <c r="AH122" s="153"/>
      <c r="AI122" t="s">
        <v>201</v>
      </c>
      <c r="AJ122" t="s">
        <v>17878</v>
      </c>
      <c r="AK122" s="9" t="str">
        <f>VLOOKUP(Y122,zdroj!D:AJ,33,0)</f>
        <v>katA</v>
      </c>
    </row>
    <row r="123" spans="8:37" x14ac:dyDescent="0.25">
      <c r="H123" s="8">
        <f t="shared" si="14"/>
        <v>0</v>
      </c>
      <c r="I123" s="8">
        <f t="shared" si="15"/>
        <v>0</v>
      </c>
      <c r="J123" s="9" t="s">
        <v>606</v>
      </c>
      <c r="K123" s="9" t="s">
        <v>608</v>
      </c>
      <c r="L123" s="24" t="s">
        <v>462</v>
      </c>
      <c r="M123" s="24" t="s">
        <v>231</v>
      </c>
      <c r="N123" s="23" t="str">
        <f>VLOOKUP(K123,zdroj!D:AJ,33,0)</f>
        <v>katB</v>
      </c>
      <c r="O123" s="150"/>
      <c r="P123" s="19" t="str">
        <f t="shared" si="9"/>
        <v>N</v>
      </c>
      <c r="Q123" s="19" t="str">
        <f t="shared" si="10"/>
        <v>N</v>
      </c>
      <c r="R123" s="19" t="str">
        <f t="shared" si="11"/>
        <v>N</v>
      </c>
      <c r="S123" s="27">
        <f>IFERROR(IF(M123="katC",(VLOOKUP(K123,zdroj!D:AN,37,0)),IF(M123="katD","-",IF(T123="A","",VLOOKUP(K123,zdroj!D:Z,23,0)))),"")</f>
        <v>37.26</v>
      </c>
      <c r="T123" s="161"/>
      <c r="U123" s="27" t="str">
        <f>IF(T123="A",VLOOKUP(K123,zdroj!D:AA,24,0),"")</f>
        <v/>
      </c>
      <c r="V123" s="151"/>
      <c r="W123" s="151"/>
      <c r="Y123" s="9" t="s">
        <v>465</v>
      </c>
      <c r="Z123" s="9" t="s">
        <v>462</v>
      </c>
      <c r="AA123" s="9" t="s">
        <v>237</v>
      </c>
      <c r="AB123" s="9">
        <v>15413772</v>
      </c>
      <c r="AC123" s="9" t="s">
        <v>905</v>
      </c>
      <c r="AD123" s="9" t="s">
        <v>225</v>
      </c>
      <c r="AE123" s="5">
        <f t="shared" si="12"/>
        <v>0</v>
      </c>
      <c r="AF123" s="5" t="str">
        <f t="shared" si="13"/>
        <v>katA</v>
      </c>
      <c r="AG123" s="153"/>
      <c r="AH123" s="153"/>
      <c r="AI123" t="s">
        <v>201</v>
      </c>
      <c r="AJ123" t="s">
        <v>17878</v>
      </c>
      <c r="AK123" s="9" t="str">
        <f>VLOOKUP(Y123,zdroj!D:AJ,33,0)</f>
        <v>katA</v>
      </c>
    </row>
    <row r="124" spans="8:37" x14ac:dyDescent="0.25">
      <c r="H124" s="8">
        <f t="shared" si="14"/>
        <v>0</v>
      </c>
      <c r="I124" s="8">
        <f t="shared" si="15"/>
        <v>0</v>
      </c>
      <c r="J124" s="9" t="s">
        <v>606</v>
      </c>
      <c r="K124" s="9" t="s">
        <v>609</v>
      </c>
      <c r="L124" s="24" t="s">
        <v>462</v>
      </c>
      <c r="M124" s="24" t="s">
        <v>226</v>
      </c>
      <c r="N124" s="23" t="str">
        <f>VLOOKUP(K124,zdroj!D:AJ,33,0)</f>
        <v>katC</v>
      </c>
      <c r="O124" s="150"/>
      <c r="P124" s="19" t="str">
        <f t="shared" si="9"/>
        <v>N</v>
      </c>
      <c r="Q124" s="19" t="str">
        <f t="shared" si="10"/>
        <v>N</v>
      </c>
      <c r="R124" s="19" t="str">
        <f t="shared" si="11"/>
        <v>N</v>
      </c>
      <c r="S124" s="27" t="str">
        <f>IFERROR(IF(M124="katC",(VLOOKUP(K124,zdroj!D:AN,37,0)),IF(M124="katD","-",IF(T124="A","",VLOOKUP(K124,zdroj!D:Z,23,0)))),"")</f>
        <v>NEPOKRYTA VĚTŠINA SEAM</v>
      </c>
      <c r="T124" s="161"/>
      <c r="U124" s="27" t="str">
        <f>IF(T124="A",VLOOKUP(K124,zdroj!D:AA,24,0),"")</f>
        <v/>
      </c>
      <c r="V124" s="151"/>
      <c r="W124" s="151"/>
      <c r="Y124" s="9" t="s">
        <v>465</v>
      </c>
      <c r="Z124" s="9" t="s">
        <v>462</v>
      </c>
      <c r="AA124" s="9" t="s">
        <v>237</v>
      </c>
      <c r="AB124" s="9">
        <v>15413781</v>
      </c>
      <c r="AC124" s="9" t="s">
        <v>906</v>
      </c>
      <c r="AD124" s="9" t="s">
        <v>225</v>
      </c>
      <c r="AE124" s="5">
        <f t="shared" si="12"/>
        <v>0</v>
      </c>
      <c r="AF124" s="5" t="str">
        <f t="shared" si="13"/>
        <v>katA</v>
      </c>
      <c r="AG124" s="153"/>
      <c r="AH124" s="153"/>
      <c r="AI124" t="s">
        <v>201</v>
      </c>
      <c r="AJ124" t="s">
        <v>17878</v>
      </c>
      <c r="AK124" s="9" t="str">
        <f>VLOOKUP(Y124,zdroj!D:AJ,33,0)</f>
        <v>katA</v>
      </c>
    </row>
    <row r="125" spans="8:37" x14ac:dyDescent="0.25">
      <c r="H125" s="8">
        <f t="shared" si="14"/>
        <v>0</v>
      </c>
      <c r="I125" s="8">
        <f t="shared" si="15"/>
        <v>0</v>
      </c>
      <c r="J125" s="9" t="s">
        <v>606</v>
      </c>
      <c r="K125" s="9" t="s">
        <v>610</v>
      </c>
      <c r="L125" s="24" t="s">
        <v>462</v>
      </c>
      <c r="M125" s="24" t="s">
        <v>225</v>
      </c>
      <c r="N125" s="23" t="str">
        <f>VLOOKUP(K125,zdroj!D:AJ,33,0)</f>
        <v>katA</v>
      </c>
      <c r="O125" s="150"/>
      <c r="P125" s="19" t="str">
        <f t="shared" si="9"/>
        <v>N</v>
      </c>
      <c r="Q125" s="19" t="str">
        <f t="shared" si="10"/>
        <v>N</v>
      </c>
      <c r="R125" s="19" t="str">
        <f t="shared" si="11"/>
        <v>N</v>
      </c>
      <c r="S125" s="27">
        <f>IFERROR(IF(M125="katC",(VLOOKUP(K125,zdroj!D:AN,37,0)),IF(M125="katD","-",IF(T125="A","",VLOOKUP(K125,zdroj!D:Z,23,0)))),"")</f>
        <v>0</v>
      </c>
      <c r="T125" s="161"/>
      <c r="U125" s="27" t="str">
        <f>IF(T125="A",VLOOKUP(K125,zdroj!D:AA,24,0),"")</f>
        <v/>
      </c>
      <c r="V125" s="151"/>
      <c r="W125" s="151"/>
      <c r="Y125" s="9" t="s">
        <v>465</v>
      </c>
      <c r="Z125" s="9" t="s">
        <v>462</v>
      </c>
      <c r="AA125" s="9" t="s">
        <v>237</v>
      </c>
      <c r="AB125" s="9">
        <v>15413799</v>
      </c>
      <c r="AC125" s="9" t="s">
        <v>907</v>
      </c>
      <c r="AD125" s="9" t="s">
        <v>225</v>
      </c>
      <c r="AE125" s="5">
        <f t="shared" si="12"/>
        <v>0</v>
      </c>
      <c r="AF125" s="5" t="str">
        <f t="shared" si="13"/>
        <v>katA</v>
      </c>
      <c r="AG125" s="153"/>
      <c r="AH125" s="153"/>
      <c r="AI125" t="s">
        <v>201</v>
      </c>
      <c r="AJ125" t="s">
        <v>17878</v>
      </c>
      <c r="AK125" s="9" t="str">
        <f>VLOOKUP(Y125,zdroj!D:AJ,33,0)</f>
        <v>katA</v>
      </c>
    </row>
    <row r="126" spans="8:37" x14ac:dyDescent="0.25">
      <c r="H126" s="8">
        <f t="shared" si="14"/>
        <v>0</v>
      </c>
      <c r="I126" s="8">
        <f t="shared" si="15"/>
        <v>0</v>
      </c>
      <c r="J126" s="9" t="s">
        <v>606</v>
      </c>
      <c r="K126" s="9" t="s">
        <v>611</v>
      </c>
      <c r="L126" s="24" t="s">
        <v>462</v>
      </c>
      <c r="M126" s="24" t="s">
        <v>225</v>
      </c>
      <c r="N126" s="23" t="str">
        <f>VLOOKUP(K126,zdroj!D:AJ,33,0)</f>
        <v>katA</v>
      </c>
      <c r="O126" s="150"/>
      <c r="P126" s="19" t="str">
        <f t="shared" si="9"/>
        <v>N</v>
      </c>
      <c r="Q126" s="19" t="str">
        <f t="shared" si="10"/>
        <v>N</v>
      </c>
      <c r="R126" s="19" t="str">
        <f t="shared" si="11"/>
        <v>N</v>
      </c>
      <c r="S126" s="27">
        <f>IFERROR(IF(M126="katC",(VLOOKUP(K126,zdroj!D:AN,37,0)),IF(M126="katD","-",IF(T126="A","",VLOOKUP(K126,zdroj!D:Z,23,0)))),"")</f>
        <v>0</v>
      </c>
      <c r="T126" s="161"/>
      <c r="U126" s="27" t="str">
        <f>IF(T126="A",VLOOKUP(K126,zdroj!D:AA,24,0),"")</f>
        <v/>
      </c>
      <c r="V126" s="151"/>
      <c r="W126" s="151"/>
      <c r="Y126" s="9" t="s">
        <v>465</v>
      </c>
      <c r="Z126" s="9" t="s">
        <v>462</v>
      </c>
      <c r="AA126" s="9" t="s">
        <v>237</v>
      </c>
      <c r="AB126" s="9">
        <v>15413802</v>
      </c>
      <c r="AC126" s="9" t="s">
        <v>908</v>
      </c>
      <c r="AD126" s="9" t="s">
        <v>225</v>
      </c>
      <c r="AE126" s="5">
        <f t="shared" si="12"/>
        <v>0</v>
      </c>
      <c r="AF126" s="5" t="str">
        <f t="shared" si="13"/>
        <v>katA</v>
      </c>
      <c r="AG126" s="153"/>
      <c r="AH126" s="153"/>
      <c r="AI126" t="s">
        <v>201</v>
      </c>
      <c r="AJ126" t="s">
        <v>17878</v>
      </c>
      <c r="AK126" s="9" t="str">
        <f>VLOOKUP(Y126,zdroj!D:AJ,33,0)</f>
        <v>katA</v>
      </c>
    </row>
    <row r="127" spans="8:37" x14ac:dyDescent="0.25">
      <c r="H127" s="8">
        <f t="shared" si="14"/>
        <v>0</v>
      </c>
      <c r="I127" s="8">
        <f t="shared" si="15"/>
        <v>0</v>
      </c>
      <c r="J127" s="9" t="s">
        <v>612</v>
      </c>
      <c r="K127" s="9" t="s">
        <v>613</v>
      </c>
      <c r="L127" s="24" t="s">
        <v>462</v>
      </c>
      <c r="M127" s="24" t="s">
        <v>231</v>
      </c>
      <c r="N127" s="23" t="str">
        <f>VLOOKUP(K127,zdroj!D:AJ,33,0)</f>
        <v>katB</v>
      </c>
      <c r="O127" s="150"/>
      <c r="P127" s="19" t="str">
        <f t="shared" si="9"/>
        <v>N</v>
      </c>
      <c r="Q127" s="19" t="str">
        <f t="shared" si="10"/>
        <v>N</v>
      </c>
      <c r="R127" s="19" t="str">
        <f t="shared" si="11"/>
        <v>N</v>
      </c>
      <c r="S127" s="27">
        <f>IFERROR(IF(M127="katC",(VLOOKUP(K127,zdroj!D:AN,37,0)),IF(M127="katD","-",IF(T127="A","",VLOOKUP(K127,zdroj!D:Z,23,0)))),"")</f>
        <v>12.5</v>
      </c>
      <c r="T127" s="161"/>
      <c r="U127" s="27" t="str">
        <f>IF(T127="A",VLOOKUP(K127,zdroj!D:AA,24,0),"")</f>
        <v/>
      </c>
      <c r="V127" s="151"/>
      <c r="W127" s="151"/>
      <c r="Y127" s="9" t="s">
        <v>465</v>
      </c>
      <c r="Z127" s="9" t="s">
        <v>462</v>
      </c>
      <c r="AA127" s="9" t="s">
        <v>237</v>
      </c>
      <c r="AB127" s="9">
        <v>15413811</v>
      </c>
      <c r="AC127" s="9" t="s">
        <v>909</v>
      </c>
      <c r="AD127" s="9" t="s">
        <v>225</v>
      </c>
      <c r="AE127" s="5">
        <f t="shared" si="12"/>
        <v>0</v>
      </c>
      <c r="AF127" s="5" t="str">
        <f t="shared" si="13"/>
        <v>katA</v>
      </c>
      <c r="AG127" s="153"/>
      <c r="AH127" s="153"/>
      <c r="AI127" t="s">
        <v>201</v>
      </c>
      <c r="AJ127" t="s">
        <v>17878</v>
      </c>
      <c r="AK127" s="9" t="str">
        <f>VLOOKUP(Y127,zdroj!D:AJ,33,0)</f>
        <v>katA</v>
      </c>
    </row>
    <row r="128" spans="8:37" x14ac:dyDescent="0.25">
      <c r="H128" s="8">
        <f t="shared" si="14"/>
        <v>0</v>
      </c>
      <c r="I128" s="8">
        <f t="shared" si="15"/>
        <v>0</v>
      </c>
      <c r="J128" s="9" t="s">
        <v>614</v>
      </c>
      <c r="K128" s="9" t="s">
        <v>615</v>
      </c>
      <c r="L128" s="24" t="s">
        <v>462</v>
      </c>
      <c r="M128" s="24" t="s">
        <v>225</v>
      </c>
      <c r="N128" s="23" t="str">
        <f>VLOOKUP(K128,zdroj!D:AJ,33,0)</f>
        <v>katA</v>
      </c>
      <c r="O128" s="150"/>
      <c r="P128" s="19" t="str">
        <f t="shared" si="9"/>
        <v>N</v>
      </c>
      <c r="Q128" s="19" t="str">
        <f t="shared" si="10"/>
        <v>N</v>
      </c>
      <c r="R128" s="19" t="str">
        <f t="shared" si="11"/>
        <v>N</v>
      </c>
      <c r="S128" s="27">
        <f>IFERROR(IF(M128="katC",(VLOOKUP(K128,zdroj!D:AN,37,0)),IF(M128="katD","-",IF(T128="A","",VLOOKUP(K128,zdroj!D:Z,23,0)))),"")</f>
        <v>0</v>
      </c>
      <c r="T128" s="161"/>
      <c r="U128" s="27" t="str">
        <f>IF(T128="A",VLOOKUP(K128,zdroj!D:AA,24,0),"")</f>
        <v/>
      </c>
      <c r="V128" s="151"/>
      <c r="W128" s="151"/>
      <c r="Y128" s="9" t="s">
        <v>465</v>
      </c>
      <c r="Z128" s="9" t="s">
        <v>462</v>
      </c>
      <c r="AA128" s="9" t="s">
        <v>237</v>
      </c>
      <c r="AB128" s="9">
        <v>15413829</v>
      </c>
      <c r="AC128" s="9" t="s">
        <v>910</v>
      </c>
      <c r="AD128" s="9" t="s">
        <v>225</v>
      </c>
      <c r="AE128" s="5">
        <f t="shared" si="12"/>
        <v>0</v>
      </c>
      <c r="AF128" s="5" t="str">
        <f t="shared" si="13"/>
        <v>katA</v>
      </c>
      <c r="AG128" s="153"/>
      <c r="AH128" s="153"/>
      <c r="AI128" t="s">
        <v>201</v>
      </c>
      <c r="AJ128" t="s">
        <v>17878</v>
      </c>
      <c r="AK128" s="9" t="str">
        <f>VLOOKUP(Y128,zdroj!D:AJ,33,0)</f>
        <v>katA</v>
      </c>
    </row>
    <row r="129" spans="8:37" x14ac:dyDescent="0.25">
      <c r="H129" s="8">
        <f t="shared" si="14"/>
        <v>0</v>
      </c>
      <c r="I129" s="8">
        <f t="shared" si="15"/>
        <v>0</v>
      </c>
      <c r="J129" s="9" t="s">
        <v>614</v>
      </c>
      <c r="K129" s="9" t="s">
        <v>616</v>
      </c>
      <c r="L129" s="24" t="s">
        <v>462</v>
      </c>
      <c r="M129" s="24" t="s">
        <v>225</v>
      </c>
      <c r="N129" s="23" t="str">
        <f>VLOOKUP(K129,zdroj!D:AJ,33,0)</f>
        <v>katA</v>
      </c>
      <c r="O129" s="150"/>
      <c r="P129" s="19" t="str">
        <f t="shared" si="9"/>
        <v>N</v>
      </c>
      <c r="Q129" s="19" t="str">
        <f t="shared" si="10"/>
        <v>N</v>
      </c>
      <c r="R129" s="19" t="str">
        <f t="shared" si="11"/>
        <v>N</v>
      </c>
      <c r="S129" s="27">
        <f>IFERROR(IF(M129="katC",(VLOOKUP(K129,zdroj!D:AN,37,0)),IF(M129="katD","-",IF(T129="A","",VLOOKUP(K129,zdroj!D:Z,23,0)))),"")</f>
        <v>0</v>
      </c>
      <c r="T129" s="161"/>
      <c r="U129" s="27" t="str">
        <f>IF(T129="A",VLOOKUP(K129,zdroj!D:AA,24,0),"")</f>
        <v/>
      </c>
      <c r="V129" s="151"/>
      <c r="W129" s="151"/>
      <c r="Y129" s="9" t="s">
        <v>465</v>
      </c>
      <c r="Z129" s="9" t="s">
        <v>462</v>
      </c>
      <c r="AA129" s="9" t="s">
        <v>237</v>
      </c>
      <c r="AB129" s="9">
        <v>15413730</v>
      </c>
      <c r="AC129" s="9" t="s">
        <v>911</v>
      </c>
      <c r="AD129" s="9" t="s">
        <v>225</v>
      </c>
      <c r="AE129" s="5">
        <f t="shared" si="12"/>
        <v>0</v>
      </c>
      <c r="AF129" s="5" t="str">
        <f t="shared" si="13"/>
        <v>katA</v>
      </c>
      <c r="AG129" s="153"/>
      <c r="AH129" s="153"/>
      <c r="AI129" t="s">
        <v>201</v>
      </c>
      <c r="AJ129" t="s">
        <v>17878</v>
      </c>
      <c r="AK129" s="9" t="str">
        <f>VLOOKUP(Y129,zdroj!D:AJ,33,0)</f>
        <v>katA</v>
      </c>
    </row>
    <row r="130" spans="8:37" x14ac:dyDescent="0.25">
      <c r="H130" s="8">
        <f t="shared" si="14"/>
        <v>0</v>
      </c>
      <c r="I130" s="8">
        <f t="shared" si="15"/>
        <v>0</v>
      </c>
      <c r="J130" s="9" t="s">
        <v>614</v>
      </c>
      <c r="K130" s="9" t="s">
        <v>617</v>
      </c>
      <c r="L130" s="24" t="s">
        <v>462</v>
      </c>
      <c r="M130" s="24" t="s">
        <v>224</v>
      </c>
      <c r="N130" s="23" t="str">
        <f>VLOOKUP(K130,zdroj!D:AJ,33,0)</f>
        <v>katA</v>
      </c>
      <c r="O130" s="150"/>
      <c r="P130" s="19" t="str">
        <f t="shared" si="9"/>
        <v>N</v>
      </c>
      <c r="Q130" s="19" t="str">
        <f t="shared" si="10"/>
        <v>N</v>
      </c>
      <c r="R130" s="19" t="str">
        <f t="shared" si="11"/>
        <v>N</v>
      </c>
      <c r="S130" s="27">
        <f>IFERROR(IF(M130="katC",(VLOOKUP(K130,zdroj!D:AN,37,0)),IF(M130="katD","-",IF(T130="A","",VLOOKUP(K130,zdroj!D:Z,23,0)))),"")</f>
        <v>36.54</v>
      </c>
      <c r="T130" s="161"/>
      <c r="U130" s="27" t="str">
        <f>IF(T130="A",VLOOKUP(K130,zdroj!D:AA,24,0),"")</f>
        <v/>
      </c>
      <c r="V130" s="151"/>
      <c r="W130" s="151"/>
      <c r="Y130" s="9" t="s">
        <v>465</v>
      </c>
      <c r="Z130" s="9" t="s">
        <v>462</v>
      </c>
      <c r="AA130" s="9" t="s">
        <v>237</v>
      </c>
      <c r="AB130" s="9">
        <v>40002225</v>
      </c>
      <c r="AC130" s="9" t="s">
        <v>912</v>
      </c>
      <c r="AD130" s="9" t="s">
        <v>225</v>
      </c>
      <c r="AE130" s="5">
        <f t="shared" si="12"/>
        <v>0</v>
      </c>
      <c r="AF130" s="5" t="str">
        <f t="shared" si="13"/>
        <v>katA</v>
      </c>
      <c r="AG130" s="153"/>
      <c r="AH130" s="153"/>
      <c r="AI130" t="s">
        <v>201</v>
      </c>
      <c r="AJ130" t="s">
        <v>17878</v>
      </c>
      <c r="AK130" s="9" t="str">
        <f>VLOOKUP(Y130,zdroj!D:AJ,33,0)</f>
        <v>katA</v>
      </c>
    </row>
    <row r="131" spans="8:37" x14ac:dyDescent="0.25">
      <c r="H131" s="8">
        <f t="shared" si="14"/>
        <v>0</v>
      </c>
      <c r="I131" s="8">
        <f t="shared" si="15"/>
        <v>0</v>
      </c>
      <c r="J131" s="9" t="s">
        <v>614</v>
      </c>
      <c r="K131" s="9" t="s">
        <v>618</v>
      </c>
      <c r="L131" s="24" t="s">
        <v>462</v>
      </c>
      <c r="M131" s="24" t="s">
        <v>231</v>
      </c>
      <c r="N131" s="23" t="str">
        <f>VLOOKUP(K131,zdroj!D:AJ,33,0)</f>
        <v>katB</v>
      </c>
      <c r="O131" s="150"/>
      <c r="P131" s="19" t="str">
        <f t="shared" si="9"/>
        <v>N</v>
      </c>
      <c r="Q131" s="19" t="str">
        <f t="shared" si="10"/>
        <v>N</v>
      </c>
      <c r="R131" s="19" t="str">
        <f t="shared" si="11"/>
        <v>N</v>
      </c>
      <c r="S131" s="27">
        <f>IFERROR(IF(M131="katC",(VLOOKUP(K131,zdroj!D:AN,37,0)),IF(M131="katD","-",IF(T131="A","",VLOOKUP(K131,zdroj!D:Z,23,0)))),"")</f>
        <v>0</v>
      </c>
      <c r="T131" s="161"/>
      <c r="U131" s="27" t="str">
        <f>IF(T131="A",VLOOKUP(K131,zdroj!D:AA,24,0),"")</f>
        <v/>
      </c>
      <c r="V131" s="151"/>
      <c r="W131" s="151"/>
      <c r="Y131" s="9" t="s">
        <v>465</v>
      </c>
      <c r="Z131" s="9" t="s">
        <v>462</v>
      </c>
      <c r="AA131" s="9" t="s">
        <v>237</v>
      </c>
      <c r="AB131" s="9">
        <v>15413837</v>
      </c>
      <c r="AC131" s="9" t="s">
        <v>913</v>
      </c>
      <c r="AD131" s="9" t="s">
        <v>225</v>
      </c>
      <c r="AE131" s="5">
        <f t="shared" si="12"/>
        <v>0</v>
      </c>
      <c r="AF131" s="5" t="str">
        <f t="shared" si="13"/>
        <v>katA</v>
      </c>
      <c r="AG131" s="153"/>
      <c r="AH131" s="153"/>
      <c r="AI131" t="s">
        <v>201</v>
      </c>
      <c r="AJ131" t="s">
        <v>17878</v>
      </c>
      <c r="AK131" s="9" t="str">
        <f>VLOOKUP(Y131,zdroj!D:AJ,33,0)</f>
        <v>katA</v>
      </c>
    </row>
    <row r="132" spans="8:37" x14ac:dyDescent="0.25">
      <c r="H132" s="8">
        <f t="shared" si="14"/>
        <v>0</v>
      </c>
      <c r="I132" s="8">
        <f t="shared" si="15"/>
        <v>0</v>
      </c>
      <c r="J132" s="9" t="s">
        <v>614</v>
      </c>
      <c r="K132" s="9" t="s">
        <v>619</v>
      </c>
      <c r="L132" s="24" t="s">
        <v>462</v>
      </c>
      <c r="M132" s="24" t="s">
        <v>224</v>
      </c>
      <c r="N132" s="23" t="str">
        <f>VLOOKUP(K132,zdroj!D:AJ,33,0)</f>
        <v>katA</v>
      </c>
      <c r="O132" s="150"/>
      <c r="P132" s="19" t="str">
        <f t="shared" si="9"/>
        <v>N</v>
      </c>
      <c r="Q132" s="19" t="str">
        <f t="shared" si="10"/>
        <v>N</v>
      </c>
      <c r="R132" s="19" t="str">
        <f t="shared" si="11"/>
        <v>N</v>
      </c>
      <c r="S132" s="27">
        <f>IFERROR(IF(M132="katC",(VLOOKUP(K132,zdroj!D:AN,37,0)),IF(M132="katD","-",IF(T132="A","",VLOOKUP(K132,zdroj!D:Z,23,0)))),"")</f>
        <v>11.94</v>
      </c>
      <c r="T132" s="161"/>
      <c r="U132" s="27" t="str">
        <f>IF(T132="A",VLOOKUP(K132,zdroj!D:AA,24,0),"")</f>
        <v/>
      </c>
      <c r="V132" s="151"/>
      <c r="W132" s="151"/>
      <c r="Y132" s="9" t="s">
        <v>465</v>
      </c>
      <c r="Z132" s="9" t="s">
        <v>462</v>
      </c>
      <c r="AA132" s="9" t="s">
        <v>237</v>
      </c>
      <c r="AB132" s="9">
        <v>15413845</v>
      </c>
      <c r="AC132" s="9" t="s">
        <v>914</v>
      </c>
      <c r="AD132" s="9" t="s">
        <v>225</v>
      </c>
      <c r="AE132" s="5">
        <f t="shared" si="12"/>
        <v>0</v>
      </c>
      <c r="AF132" s="5" t="str">
        <f t="shared" si="13"/>
        <v>katA</v>
      </c>
      <c r="AG132" s="153"/>
      <c r="AH132" s="153"/>
      <c r="AI132" t="s">
        <v>201</v>
      </c>
      <c r="AJ132" t="s">
        <v>17878</v>
      </c>
      <c r="AK132" s="9" t="str">
        <f>VLOOKUP(Y132,zdroj!D:AJ,33,0)</f>
        <v>katA</v>
      </c>
    </row>
    <row r="133" spans="8:37" x14ac:dyDescent="0.25">
      <c r="H133" s="8">
        <f t="shared" si="14"/>
        <v>0</v>
      </c>
      <c r="I133" s="8">
        <f t="shared" si="15"/>
        <v>0</v>
      </c>
      <c r="J133" s="9" t="s">
        <v>614</v>
      </c>
      <c r="K133" s="9" t="s">
        <v>620</v>
      </c>
      <c r="L133" s="24" t="s">
        <v>462</v>
      </c>
      <c r="M133" s="24" t="s">
        <v>231</v>
      </c>
      <c r="N133" s="23" t="str">
        <f>VLOOKUP(K133,zdroj!D:AJ,33,0)</f>
        <v>katB</v>
      </c>
      <c r="O133" s="150"/>
      <c r="P133" s="19" t="str">
        <f t="shared" si="9"/>
        <v>N</v>
      </c>
      <c r="Q133" s="19" t="str">
        <f t="shared" si="10"/>
        <v>N</v>
      </c>
      <c r="R133" s="19" t="str">
        <f t="shared" si="11"/>
        <v>N</v>
      </c>
      <c r="S133" s="27">
        <f>IFERROR(IF(M133="katC",(VLOOKUP(K133,zdroj!D:AN,37,0)),IF(M133="katD","-",IF(T133="A","",VLOOKUP(K133,zdroj!D:Z,23,0)))),"")</f>
        <v>0</v>
      </c>
      <c r="T133" s="161"/>
      <c r="U133" s="27" t="str">
        <f>IF(T133="A",VLOOKUP(K133,zdroj!D:AA,24,0),"")</f>
        <v/>
      </c>
      <c r="V133" s="151"/>
      <c r="W133" s="151"/>
      <c r="Y133" s="9" t="s">
        <v>465</v>
      </c>
      <c r="Z133" s="9" t="s">
        <v>462</v>
      </c>
      <c r="AA133" s="9" t="s">
        <v>237</v>
      </c>
      <c r="AB133" s="9">
        <v>15413853</v>
      </c>
      <c r="AC133" s="9" t="s">
        <v>915</v>
      </c>
      <c r="AD133" s="9" t="s">
        <v>225</v>
      </c>
      <c r="AE133" s="5">
        <f t="shared" si="12"/>
        <v>0</v>
      </c>
      <c r="AF133" s="5" t="str">
        <f t="shared" si="13"/>
        <v>katA</v>
      </c>
      <c r="AG133" s="153"/>
      <c r="AH133" s="153"/>
      <c r="AI133" t="s">
        <v>201</v>
      </c>
      <c r="AJ133" t="s">
        <v>17878</v>
      </c>
      <c r="AK133" s="9" t="str">
        <f>VLOOKUP(Y133,zdroj!D:AJ,33,0)</f>
        <v>katA</v>
      </c>
    </row>
    <row r="134" spans="8:37" x14ac:dyDescent="0.25">
      <c r="H134" s="8">
        <f t="shared" si="14"/>
        <v>0</v>
      </c>
      <c r="I134" s="8">
        <f t="shared" si="15"/>
        <v>0</v>
      </c>
      <c r="J134" s="9" t="s">
        <v>614</v>
      </c>
      <c r="K134" s="9" t="s">
        <v>621</v>
      </c>
      <c r="L134" s="24" t="s">
        <v>462</v>
      </c>
      <c r="M134" s="24" t="s">
        <v>224</v>
      </c>
      <c r="N134" s="23" t="str">
        <f>VLOOKUP(K134,zdroj!D:AJ,33,0)</f>
        <v>katA</v>
      </c>
      <c r="O134" s="150"/>
      <c r="P134" s="19" t="str">
        <f t="shared" si="9"/>
        <v>N</v>
      </c>
      <c r="Q134" s="19" t="str">
        <f t="shared" si="10"/>
        <v>N</v>
      </c>
      <c r="R134" s="19" t="str">
        <f t="shared" si="11"/>
        <v>N</v>
      </c>
      <c r="S134" s="27">
        <f>IFERROR(IF(M134="katC",(VLOOKUP(K134,zdroj!D:AN,37,0)),IF(M134="katD","-",IF(T134="A","",VLOOKUP(K134,zdroj!D:Z,23,0)))),"")</f>
        <v>50</v>
      </c>
      <c r="T134" s="161"/>
      <c r="U134" s="27" t="str">
        <f>IF(T134="A",VLOOKUP(K134,zdroj!D:AA,24,0),"")</f>
        <v/>
      </c>
      <c r="V134" s="151"/>
      <c r="W134" s="151"/>
      <c r="Y134" s="9" t="s">
        <v>465</v>
      </c>
      <c r="Z134" s="9" t="s">
        <v>462</v>
      </c>
      <c r="AA134" s="9" t="s">
        <v>237</v>
      </c>
      <c r="AB134" s="9">
        <v>15413861</v>
      </c>
      <c r="AC134" s="9" t="s">
        <v>916</v>
      </c>
      <c r="AD134" s="9" t="s">
        <v>225</v>
      </c>
      <c r="AE134" s="5">
        <f t="shared" si="12"/>
        <v>0</v>
      </c>
      <c r="AF134" s="5" t="str">
        <f t="shared" si="13"/>
        <v>katA</v>
      </c>
      <c r="AG134" s="153"/>
      <c r="AH134" s="153"/>
      <c r="AI134" t="s">
        <v>201</v>
      </c>
      <c r="AJ134" t="s">
        <v>17878</v>
      </c>
      <c r="AK134" s="9" t="str">
        <f>VLOOKUP(Y134,zdroj!D:AJ,33,0)</f>
        <v>katA</v>
      </c>
    </row>
    <row r="135" spans="8:37" x14ac:dyDescent="0.25">
      <c r="H135" s="8">
        <f t="shared" si="14"/>
        <v>0</v>
      </c>
      <c r="I135" s="8">
        <f t="shared" si="15"/>
        <v>0</v>
      </c>
      <c r="J135" s="9" t="s">
        <v>614</v>
      </c>
      <c r="K135" s="9" t="s">
        <v>622</v>
      </c>
      <c r="L135" s="24" t="s">
        <v>462</v>
      </c>
      <c r="M135" s="24" t="s">
        <v>231</v>
      </c>
      <c r="N135" s="23" t="str">
        <f>VLOOKUP(K135,zdroj!D:AJ,33,0)</f>
        <v>katB</v>
      </c>
      <c r="O135" s="150"/>
      <c r="P135" s="19" t="str">
        <f t="shared" si="9"/>
        <v>N</v>
      </c>
      <c r="Q135" s="19" t="str">
        <f t="shared" si="10"/>
        <v>N</v>
      </c>
      <c r="R135" s="19" t="str">
        <f t="shared" si="11"/>
        <v>N</v>
      </c>
      <c r="S135" s="27">
        <f>IFERROR(IF(M135="katC",(VLOOKUP(K135,zdroj!D:AN,37,0)),IF(M135="katD","-",IF(T135="A","",VLOOKUP(K135,zdroj!D:Z,23,0)))),"")</f>
        <v>0</v>
      </c>
      <c r="T135" s="161"/>
      <c r="U135" s="27" t="str">
        <f>IF(T135="A",VLOOKUP(K135,zdroj!D:AA,24,0),"")</f>
        <v/>
      </c>
      <c r="V135" s="151"/>
      <c r="W135" s="151"/>
      <c r="Y135" s="9" t="s">
        <v>465</v>
      </c>
      <c r="Z135" s="9" t="s">
        <v>462</v>
      </c>
      <c r="AA135" s="9" t="s">
        <v>237</v>
      </c>
      <c r="AB135" s="9">
        <v>15413870</v>
      </c>
      <c r="AC135" s="9" t="s">
        <v>917</v>
      </c>
      <c r="AD135" s="9" t="s">
        <v>225</v>
      </c>
      <c r="AE135" s="5">
        <f t="shared" si="12"/>
        <v>0</v>
      </c>
      <c r="AF135" s="5" t="str">
        <f t="shared" si="13"/>
        <v>katA</v>
      </c>
      <c r="AG135" s="153"/>
      <c r="AH135" s="153"/>
      <c r="AI135" t="s">
        <v>201</v>
      </c>
      <c r="AJ135" t="s">
        <v>17878</v>
      </c>
      <c r="AK135" s="9" t="str">
        <f>VLOOKUP(Y135,zdroj!D:AJ,33,0)</f>
        <v>katA</v>
      </c>
    </row>
    <row r="136" spans="8:37" x14ac:dyDescent="0.25">
      <c r="H136" s="8">
        <f t="shared" si="14"/>
        <v>0</v>
      </c>
      <c r="I136" s="8">
        <f t="shared" si="15"/>
        <v>0</v>
      </c>
      <c r="J136" s="9" t="s">
        <v>614</v>
      </c>
      <c r="K136" s="9" t="s">
        <v>623</v>
      </c>
      <c r="L136" s="24" t="s">
        <v>462</v>
      </c>
      <c r="M136" s="24" t="s">
        <v>231</v>
      </c>
      <c r="N136" s="23" t="str">
        <f>VLOOKUP(K136,zdroj!D:AJ,33,0)</f>
        <v>katB</v>
      </c>
      <c r="O136" s="150"/>
      <c r="P136" s="19" t="str">
        <f t="shared" si="9"/>
        <v>N</v>
      </c>
      <c r="Q136" s="19" t="str">
        <f t="shared" si="10"/>
        <v>N</v>
      </c>
      <c r="R136" s="19" t="str">
        <f t="shared" si="11"/>
        <v>N</v>
      </c>
      <c r="S136" s="27">
        <f>IFERROR(IF(M136="katC",(VLOOKUP(K136,zdroj!D:AN,37,0)),IF(M136="katD","-",IF(T136="A","",VLOOKUP(K136,zdroj!D:Z,23,0)))),"")</f>
        <v>25.74</v>
      </c>
      <c r="T136" s="161"/>
      <c r="U136" s="27" t="str">
        <f>IF(T136="A",VLOOKUP(K136,zdroj!D:AA,24,0),"")</f>
        <v/>
      </c>
      <c r="V136" s="151"/>
      <c r="W136" s="151"/>
      <c r="Y136" s="9" t="s">
        <v>465</v>
      </c>
      <c r="Z136" s="9" t="s">
        <v>462</v>
      </c>
      <c r="AA136" s="9" t="s">
        <v>237</v>
      </c>
      <c r="AB136" s="9">
        <v>15414183</v>
      </c>
      <c r="AC136" s="9" t="s">
        <v>918</v>
      </c>
      <c r="AD136" s="9" t="s">
        <v>225</v>
      </c>
      <c r="AE136" s="5">
        <f t="shared" si="12"/>
        <v>0</v>
      </c>
      <c r="AF136" s="5" t="str">
        <f t="shared" si="13"/>
        <v>katA</v>
      </c>
      <c r="AG136" s="153"/>
      <c r="AH136" s="153"/>
      <c r="AI136" t="s">
        <v>201</v>
      </c>
      <c r="AJ136" t="s">
        <v>17878</v>
      </c>
      <c r="AK136" s="9" t="str">
        <f>VLOOKUP(Y136,zdroj!D:AJ,33,0)</f>
        <v>katA</v>
      </c>
    </row>
    <row r="137" spans="8:37" x14ac:dyDescent="0.25">
      <c r="H137" s="8">
        <f t="shared" si="14"/>
        <v>0</v>
      </c>
      <c r="I137" s="8">
        <f t="shared" si="15"/>
        <v>0</v>
      </c>
      <c r="J137" s="9" t="s">
        <v>614</v>
      </c>
      <c r="K137" s="9" t="s">
        <v>624</v>
      </c>
      <c r="L137" s="24" t="s">
        <v>462</v>
      </c>
      <c r="M137" s="24" t="s">
        <v>231</v>
      </c>
      <c r="N137" s="23" t="str">
        <f>VLOOKUP(K137,zdroj!D:AJ,33,0)</f>
        <v>katB</v>
      </c>
      <c r="O137" s="150"/>
      <c r="P137" s="19" t="str">
        <f t="shared" ref="P137:P200" si="16">IF(COUNTIFS(F:F,"A",A:A,J137),"A","N")</f>
        <v>N</v>
      </c>
      <c r="Q137" s="19" t="str">
        <f t="shared" ref="Q137:Q200" si="17">IF(COUNTIFS(AG:AG,"A",Y:Y,K137),"A","N")</f>
        <v>N</v>
      </c>
      <c r="R137" s="19" t="str">
        <f t="shared" ref="R137:R200" si="18">IF(COUNTIFS(AH:AH,"A",Y:Y,K137)&gt;0,"A","N")</f>
        <v>N</v>
      </c>
      <c r="S137" s="27">
        <f>IFERROR(IF(M137="katC",(VLOOKUP(K137,zdroj!D:AN,37,0)),IF(M137="katD","-",IF(T137="A","",VLOOKUP(K137,zdroj!D:Z,23,0)))),"")</f>
        <v>8.33</v>
      </c>
      <c r="T137" s="161"/>
      <c r="U137" s="27" t="str">
        <f>IF(T137="A",VLOOKUP(K137,zdroj!D:AA,24,0),"")</f>
        <v/>
      </c>
      <c r="V137" s="151"/>
      <c r="W137" s="151"/>
      <c r="Y137" s="9" t="s">
        <v>465</v>
      </c>
      <c r="Z137" s="9" t="s">
        <v>462</v>
      </c>
      <c r="AA137" s="9" t="s">
        <v>237</v>
      </c>
      <c r="AB137" s="9">
        <v>15413888</v>
      </c>
      <c r="AC137" s="9" t="s">
        <v>919</v>
      </c>
      <c r="AD137" s="9" t="s">
        <v>225</v>
      </c>
      <c r="AE137" s="5">
        <f t="shared" si="12"/>
        <v>0</v>
      </c>
      <c r="AF137" s="5" t="str">
        <f t="shared" si="13"/>
        <v>katA</v>
      </c>
      <c r="AG137" s="153"/>
      <c r="AH137" s="153"/>
      <c r="AI137" t="s">
        <v>201</v>
      </c>
      <c r="AJ137" t="s">
        <v>17878</v>
      </c>
      <c r="AK137" s="9" t="str">
        <f>VLOOKUP(Y137,zdroj!D:AJ,33,0)</f>
        <v>katA</v>
      </c>
    </row>
    <row r="138" spans="8:37" x14ac:dyDescent="0.25">
      <c r="H138" s="8">
        <f t="shared" si="14"/>
        <v>0</v>
      </c>
      <c r="I138" s="8">
        <f t="shared" si="15"/>
        <v>0</v>
      </c>
      <c r="J138" s="9" t="s">
        <v>614</v>
      </c>
      <c r="K138" s="9" t="s">
        <v>625</v>
      </c>
      <c r="L138" s="24" t="s">
        <v>462</v>
      </c>
      <c r="M138" s="24" t="s">
        <v>224</v>
      </c>
      <c r="N138" s="23" t="str">
        <f>VLOOKUP(K138,zdroj!D:AJ,33,0)</f>
        <v>katA</v>
      </c>
      <c r="O138" s="150"/>
      <c r="P138" s="19" t="str">
        <f t="shared" si="16"/>
        <v>N</v>
      </c>
      <c r="Q138" s="19" t="str">
        <f t="shared" si="17"/>
        <v>N</v>
      </c>
      <c r="R138" s="19" t="str">
        <f t="shared" si="18"/>
        <v>N</v>
      </c>
      <c r="S138" s="27">
        <f>IFERROR(IF(M138="katC",(VLOOKUP(K138,zdroj!D:AN,37,0)),IF(M138="katD","-",IF(T138="A","",VLOOKUP(K138,zdroj!D:Z,23,0)))),"")</f>
        <v>37.5</v>
      </c>
      <c r="T138" s="161"/>
      <c r="U138" s="27" t="str">
        <f>IF(T138="A",VLOOKUP(K138,zdroj!D:AA,24,0),"")</f>
        <v/>
      </c>
      <c r="V138" s="151"/>
      <c r="W138" s="151"/>
      <c r="Y138" s="9" t="s">
        <v>465</v>
      </c>
      <c r="Z138" s="9" t="s">
        <v>462</v>
      </c>
      <c r="AA138" s="9" t="s">
        <v>237</v>
      </c>
      <c r="AB138" s="9">
        <v>15413896</v>
      </c>
      <c r="AC138" s="9" t="s">
        <v>920</v>
      </c>
      <c r="AD138" s="9" t="s">
        <v>225</v>
      </c>
      <c r="AE138" s="5">
        <f t="shared" ref="AE138:AE201" si="19">VLOOKUP(Y138,K:T,10,0)</f>
        <v>0</v>
      </c>
      <c r="AF138" s="5" t="str">
        <f t="shared" ref="AF138:AF201" si="20">IF(AE138="A",IF(AD138="katA","katB",AD138),AD138)</f>
        <v>katA</v>
      </c>
      <c r="AG138" s="153"/>
      <c r="AH138" s="153"/>
      <c r="AI138" t="s">
        <v>201</v>
      </c>
      <c r="AJ138" t="s">
        <v>17878</v>
      </c>
      <c r="AK138" s="9" t="str">
        <f>VLOOKUP(Y138,zdroj!D:AJ,33,0)</f>
        <v>katA</v>
      </c>
    </row>
    <row r="139" spans="8:37" x14ac:dyDescent="0.25">
      <c r="H139" s="8">
        <f t="shared" si="14"/>
        <v>0</v>
      </c>
      <c r="I139" s="8">
        <f t="shared" si="15"/>
        <v>0</v>
      </c>
      <c r="J139" s="9" t="s">
        <v>614</v>
      </c>
      <c r="K139" s="9" t="s">
        <v>626</v>
      </c>
      <c r="L139" s="24" t="s">
        <v>462</v>
      </c>
      <c r="M139" s="24" t="s">
        <v>225</v>
      </c>
      <c r="N139" s="23" t="str">
        <f>VLOOKUP(K139,zdroj!D:AJ,33,0)</f>
        <v>katA</v>
      </c>
      <c r="O139" s="150"/>
      <c r="P139" s="19" t="str">
        <f t="shared" si="16"/>
        <v>N</v>
      </c>
      <c r="Q139" s="19" t="str">
        <f t="shared" si="17"/>
        <v>N</v>
      </c>
      <c r="R139" s="19" t="str">
        <f t="shared" si="18"/>
        <v>N</v>
      </c>
      <c r="S139" s="27">
        <f>IFERROR(IF(M139="katC",(VLOOKUP(K139,zdroj!D:AN,37,0)),IF(M139="katD","-",IF(T139="A","",VLOOKUP(K139,zdroj!D:Z,23,0)))),"")</f>
        <v>0</v>
      </c>
      <c r="T139" s="161"/>
      <c r="U139" s="27" t="str">
        <f>IF(T139="A",VLOOKUP(K139,zdroj!D:AA,24,0),"")</f>
        <v/>
      </c>
      <c r="V139" s="151"/>
      <c r="W139" s="151"/>
      <c r="Y139" s="9" t="s">
        <v>465</v>
      </c>
      <c r="Z139" s="9" t="s">
        <v>462</v>
      </c>
      <c r="AA139" s="9" t="s">
        <v>237</v>
      </c>
      <c r="AB139" s="9">
        <v>15413900</v>
      </c>
      <c r="AC139" s="9" t="s">
        <v>921</v>
      </c>
      <c r="AD139" s="9" t="s">
        <v>225</v>
      </c>
      <c r="AE139" s="5">
        <f t="shared" si="19"/>
        <v>0</v>
      </c>
      <c r="AF139" s="5" t="str">
        <f t="shared" si="20"/>
        <v>katA</v>
      </c>
      <c r="AG139" s="153"/>
      <c r="AH139" s="153"/>
      <c r="AI139" t="s">
        <v>201</v>
      </c>
      <c r="AJ139" t="s">
        <v>17878</v>
      </c>
      <c r="AK139" s="9" t="str">
        <f>VLOOKUP(Y139,zdroj!D:AJ,33,0)</f>
        <v>katA</v>
      </c>
    </row>
    <row r="140" spans="8:37" x14ac:dyDescent="0.25">
      <c r="H140" s="8">
        <f t="shared" si="14"/>
        <v>0</v>
      </c>
      <c r="I140" s="8">
        <f t="shared" si="15"/>
        <v>0</v>
      </c>
      <c r="J140" s="9" t="s">
        <v>614</v>
      </c>
      <c r="K140" s="9" t="s">
        <v>627</v>
      </c>
      <c r="L140" s="24" t="s">
        <v>462</v>
      </c>
      <c r="M140" s="24" t="s">
        <v>231</v>
      </c>
      <c r="N140" s="23" t="str">
        <f>VLOOKUP(K140,zdroj!D:AJ,33,0)</f>
        <v>katB</v>
      </c>
      <c r="O140" s="150"/>
      <c r="P140" s="19" t="str">
        <f t="shared" si="16"/>
        <v>N</v>
      </c>
      <c r="Q140" s="19" t="str">
        <f t="shared" si="17"/>
        <v>N</v>
      </c>
      <c r="R140" s="19" t="str">
        <f t="shared" si="18"/>
        <v>N</v>
      </c>
      <c r="S140" s="27">
        <f>IFERROR(IF(M140="katC",(VLOOKUP(K140,zdroj!D:AN,37,0)),IF(M140="katD","-",IF(T140="A","",VLOOKUP(K140,zdroj!D:Z,23,0)))),"")</f>
        <v>0</v>
      </c>
      <c r="T140" s="161"/>
      <c r="U140" s="27" t="str">
        <f>IF(T140="A",VLOOKUP(K140,zdroj!D:AA,24,0),"")</f>
        <v/>
      </c>
      <c r="V140" s="151"/>
      <c r="W140" s="151"/>
      <c r="Y140" s="9" t="s">
        <v>465</v>
      </c>
      <c r="Z140" s="9" t="s">
        <v>462</v>
      </c>
      <c r="AA140" s="9" t="s">
        <v>237</v>
      </c>
      <c r="AB140" s="9">
        <v>15413934</v>
      </c>
      <c r="AC140" s="9" t="s">
        <v>922</v>
      </c>
      <c r="AD140" s="9" t="s">
        <v>225</v>
      </c>
      <c r="AE140" s="5">
        <f t="shared" si="19"/>
        <v>0</v>
      </c>
      <c r="AF140" s="5" t="str">
        <f t="shared" si="20"/>
        <v>katA</v>
      </c>
      <c r="AG140" s="153"/>
      <c r="AH140" s="153"/>
      <c r="AI140" t="s">
        <v>201</v>
      </c>
      <c r="AJ140" t="s">
        <v>17878</v>
      </c>
      <c r="AK140" s="9" t="str">
        <f>VLOOKUP(Y140,zdroj!D:AJ,33,0)</f>
        <v>katA</v>
      </c>
    </row>
    <row r="141" spans="8:37" x14ac:dyDescent="0.25">
      <c r="H141" s="8">
        <f t="shared" si="14"/>
        <v>0</v>
      </c>
      <c r="I141" s="8">
        <f t="shared" si="15"/>
        <v>0</v>
      </c>
      <c r="J141" s="9" t="s">
        <v>628</v>
      </c>
      <c r="K141" s="9" t="s">
        <v>629</v>
      </c>
      <c r="L141" s="24" t="s">
        <v>462</v>
      </c>
      <c r="M141" s="24" t="s">
        <v>224</v>
      </c>
      <c r="N141" s="23" t="str">
        <f>VLOOKUP(K141,zdroj!D:AJ,33,0)</f>
        <v>katA</v>
      </c>
      <c r="O141" s="150"/>
      <c r="P141" s="19" t="str">
        <f t="shared" si="16"/>
        <v>N</v>
      </c>
      <c r="Q141" s="19" t="str">
        <f t="shared" si="17"/>
        <v>N</v>
      </c>
      <c r="R141" s="19" t="str">
        <f t="shared" si="18"/>
        <v>N</v>
      </c>
      <c r="S141" s="27">
        <f>IFERROR(IF(M141="katC",(VLOOKUP(K141,zdroj!D:AN,37,0)),IF(M141="katD","-",IF(T141="A","",VLOOKUP(K141,zdroj!D:Z,23,0)))),"")</f>
        <v>31.58</v>
      </c>
      <c r="T141" s="161"/>
      <c r="U141" s="27" t="str">
        <f>IF(T141="A",VLOOKUP(K141,zdroj!D:AA,24,0),"")</f>
        <v/>
      </c>
      <c r="V141" s="151"/>
      <c r="W141" s="151"/>
      <c r="Y141" s="9" t="s">
        <v>465</v>
      </c>
      <c r="Z141" s="9" t="s">
        <v>462</v>
      </c>
      <c r="AA141" s="9" t="s">
        <v>237</v>
      </c>
      <c r="AB141" s="9">
        <v>15413942</v>
      </c>
      <c r="AC141" s="9" t="s">
        <v>923</v>
      </c>
      <c r="AD141" s="9" t="s">
        <v>225</v>
      </c>
      <c r="AE141" s="5">
        <f t="shared" si="19"/>
        <v>0</v>
      </c>
      <c r="AF141" s="5" t="str">
        <f t="shared" si="20"/>
        <v>katA</v>
      </c>
      <c r="AG141" s="153"/>
      <c r="AH141" s="153"/>
      <c r="AI141" t="s">
        <v>17879</v>
      </c>
      <c r="AJ141" t="s">
        <v>17878</v>
      </c>
      <c r="AK141" s="9" t="str">
        <f>VLOOKUP(Y141,zdroj!D:AJ,33,0)</f>
        <v>katA</v>
      </c>
    </row>
    <row r="142" spans="8:37" x14ac:dyDescent="0.25">
      <c r="H142" s="8">
        <f t="shared" si="14"/>
        <v>0</v>
      </c>
      <c r="I142" s="8">
        <f t="shared" si="15"/>
        <v>0</v>
      </c>
      <c r="J142" s="9" t="s">
        <v>628</v>
      </c>
      <c r="K142" s="9" t="s">
        <v>630</v>
      </c>
      <c r="L142" s="24" t="s">
        <v>462</v>
      </c>
      <c r="M142" s="24" t="s">
        <v>224</v>
      </c>
      <c r="N142" s="23" t="str">
        <f>VLOOKUP(K142,zdroj!D:AJ,33,0)</f>
        <v>katA</v>
      </c>
      <c r="O142" s="150"/>
      <c r="P142" s="19" t="str">
        <f t="shared" si="16"/>
        <v>N</v>
      </c>
      <c r="Q142" s="19" t="str">
        <f t="shared" si="17"/>
        <v>N</v>
      </c>
      <c r="R142" s="19" t="str">
        <f t="shared" si="18"/>
        <v>N</v>
      </c>
      <c r="S142" s="27">
        <f>IFERROR(IF(M142="katC",(VLOOKUP(K142,zdroj!D:AN,37,0)),IF(M142="katD","-",IF(T142="A","",VLOOKUP(K142,zdroj!D:Z,23,0)))),"")</f>
        <v>39.29</v>
      </c>
      <c r="T142" s="161"/>
      <c r="U142" s="27" t="str">
        <f>IF(T142="A",VLOOKUP(K142,zdroj!D:AA,24,0),"")</f>
        <v/>
      </c>
      <c r="V142" s="151"/>
      <c r="W142" s="151"/>
      <c r="Y142" s="9" t="s">
        <v>465</v>
      </c>
      <c r="Z142" s="9" t="s">
        <v>462</v>
      </c>
      <c r="AA142" s="9" t="s">
        <v>237</v>
      </c>
      <c r="AB142" s="9">
        <v>15413951</v>
      </c>
      <c r="AC142" s="9" t="s">
        <v>924</v>
      </c>
      <c r="AD142" s="9" t="s">
        <v>225</v>
      </c>
      <c r="AE142" s="5">
        <f t="shared" si="19"/>
        <v>0</v>
      </c>
      <c r="AF142" s="5" t="str">
        <f t="shared" si="20"/>
        <v>katA</v>
      </c>
      <c r="AG142" s="153"/>
      <c r="AH142" s="153"/>
      <c r="AI142" t="s">
        <v>17879</v>
      </c>
      <c r="AJ142" t="s">
        <v>17878</v>
      </c>
      <c r="AK142" s="9" t="str">
        <f>VLOOKUP(Y142,zdroj!D:AJ,33,0)</f>
        <v>katA</v>
      </c>
    </row>
    <row r="143" spans="8:37" x14ac:dyDescent="0.25">
      <c r="H143" s="8">
        <f t="shared" si="14"/>
        <v>0</v>
      </c>
      <c r="I143" s="8">
        <f t="shared" si="15"/>
        <v>0</v>
      </c>
      <c r="J143" s="9" t="s">
        <v>454</v>
      </c>
      <c r="K143" s="9" t="s">
        <v>631</v>
      </c>
      <c r="L143" s="24" t="s">
        <v>232</v>
      </c>
      <c r="M143" s="24" t="s">
        <v>234</v>
      </c>
      <c r="N143" s="23" t="str">
        <f>VLOOKUP(K143,zdroj!D:AJ,33,0)</f>
        <v>katD</v>
      </c>
      <c r="O143" s="150"/>
      <c r="P143" s="19" t="str">
        <f t="shared" si="16"/>
        <v>N</v>
      </c>
      <c r="Q143" s="19" t="str">
        <f t="shared" si="17"/>
        <v>N</v>
      </c>
      <c r="R143" s="19" t="str">
        <f t="shared" si="18"/>
        <v>N</v>
      </c>
      <c r="S143" s="27" t="str">
        <f>IFERROR(IF(M143="katC",(VLOOKUP(K143,zdroj!D:AN,37,0)),IF(M143="katD","-",IF(T143="A","",VLOOKUP(K143,zdroj!D:Z,23,0)))),"")</f>
        <v>-</v>
      </c>
      <c r="T143" s="161"/>
      <c r="U143" s="27" t="str">
        <f>IF(T143="A",VLOOKUP(K143,zdroj!D:AA,24,0),"")</f>
        <v/>
      </c>
      <c r="V143" s="151"/>
      <c r="W143" s="151"/>
      <c r="Y143" s="9" t="s">
        <v>465</v>
      </c>
      <c r="Z143" s="9" t="s">
        <v>462</v>
      </c>
      <c r="AA143" s="9" t="s">
        <v>237</v>
      </c>
      <c r="AB143" s="9">
        <v>15413985</v>
      </c>
      <c r="AC143" s="9" t="s">
        <v>925</v>
      </c>
      <c r="AD143" s="9" t="s">
        <v>225</v>
      </c>
      <c r="AE143" s="5">
        <f t="shared" si="19"/>
        <v>0</v>
      </c>
      <c r="AF143" s="5" t="str">
        <f t="shared" si="20"/>
        <v>katA</v>
      </c>
      <c r="AG143" s="153"/>
      <c r="AH143" s="153"/>
      <c r="AI143" t="s">
        <v>201</v>
      </c>
      <c r="AJ143" t="s">
        <v>17878</v>
      </c>
      <c r="AK143" s="9" t="str">
        <f>VLOOKUP(Y143,zdroj!D:AJ,33,0)</f>
        <v>katA</v>
      </c>
    </row>
    <row r="144" spans="8:37" x14ac:dyDescent="0.25">
      <c r="H144" s="8">
        <f t="shared" si="14"/>
        <v>0</v>
      </c>
      <c r="I144" s="8">
        <f t="shared" si="15"/>
        <v>0</v>
      </c>
      <c r="J144" s="9" t="s">
        <v>454</v>
      </c>
      <c r="K144" s="9" t="s">
        <v>632</v>
      </c>
      <c r="L144" s="24" t="s">
        <v>232</v>
      </c>
      <c r="M144" s="24" t="s">
        <v>231</v>
      </c>
      <c r="N144" s="23" t="str">
        <f>VLOOKUP(K144,zdroj!D:AJ,33,0)</f>
        <v>katB</v>
      </c>
      <c r="O144" s="150"/>
      <c r="P144" s="19" t="str">
        <f t="shared" si="16"/>
        <v>N</v>
      </c>
      <c r="Q144" s="19" t="str">
        <f t="shared" si="17"/>
        <v>N</v>
      </c>
      <c r="R144" s="19" t="str">
        <f t="shared" si="18"/>
        <v>N</v>
      </c>
      <c r="S144" s="27">
        <f>IFERROR(IF(M144="katC",(VLOOKUP(K144,zdroj!D:AN,37,0)),IF(M144="katD","-",IF(T144="A","",VLOOKUP(K144,zdroj!D:Z,23,0)))),"")</f>
        <v>7.69</v>
      </c>
      <c r="T144" s="161"/>
      <c r="U144" s="27" t="str">
        <f>IF(T144="A",VLOOKUP(K144,zdroj!D:AA,24,0),"")</f>
        <v/>
      </c>
      <c r="V144" s="151"/>
      <c r="W144" s="151"/>
      <c r="Y144" s="9" t="s">
        <v>465</v>
      </c>
      <c r="Z144" s="9" t="s">
        <v>462</v>
      </c>
      <c r="AA144" s="9" t="s">
        <v>237</v>
      </c>
      <c r="AB144" s="9">
        <v>40002187</v>
      </c>
      <c r="AC144" s="9" t="s">
        <v>926</v>
      </c>
      <c r="AD144" s="9" t="s">
        <v>225</v>
      </c>
      <c r="AE144" s="5">
        <f t="shared" si="19"/>
        <v>0</v>
      </c>
      <c r="AF144" s="5" t="str">
        <f t="shared" si="20"/>
        <v>katA</v>
      </c>
      <c r="AG144" s="153"/>
      <c r="AH144" s="153"/>
      <c r="AI144" t="s">
        <v>17879</v>
      </c>
      <c r="AJ144" t="s">
        <v>17878</v>
      </c>
      <c r="AK144" s="9" t="str">
        <f>VLOOKUP(Y144,zdroj!D:AJ,33,0)</f>
        <v>katA</v>
      </c>
    </row>
    <row r="145" spans="8:37" x14ac:dyDescent="0.25">
      <c r="H145" s="8">
        <f t="shared" si="14"/>
        <v>0</v>
      </c>
      <c r="I145" s="8">
        <f t="shared" si="15"/>
        <v>0</v>
      </c>
      <c r="J145" s="9" t="s">
        <v>454</v>
      </c>
      <c r="K145" s="9" t="s">
        <v>633</v>
      </c>
      <c r="L145" s="24" t="s">
        <v>232</v>
      </c>
      <c r="M145" s="24" t="s">
        <v>234</v>
      </c>
      <c r="N145" s="23" t="str">
        <f>VLOOKUP(K145,zdroj!D:AJ,33,0)</f>
        <v>katD</v>
      </c>
      <c r="O145" s="150"/>
      <c r="P145" s="19" t="str">
        <f t="shared" si="16"/>
        <v>N</v>
      </c>
      <c r="Q145" s="19" t="str">
        <f t="shared" si="17"/>
        <v>N</v>
      </c>
      <c r="R145" s="19" t="str">
        <f t="shared" si="18"/>
        <v>N</v>
      </c>
      <c r="S145" s="27" t="str">
        <f>IFERROR(IF(M145="katC",(VLOOKUP(K145,zdroj!D:AN,37,0)),IF(M145="katD","-",IF(T145="A","",VLOOKUP(K145,zdroj!D:Z,23,0)))),"")</f>
        <v>-</v>
      </c>
      <c r="T145" s="161"/>
      <c r="U145" s="27" t="str">
        <f>IF(T145="A",VLOOKUP(K145,zdroj!D:AA,24,0),"")</f>
        <v/>
      </c>
      <c r="V145" s="151"/>
      <c r="W145" s="151"/>
      <c r="Y145" s="9" t="s">
        <v>465</v>
      </c>
      <c r="Z145" s="9" t="s">
        <v>462</v>
      </c>
      <c r="AA145" s="9" t="s">
        <v>237</v>
      </c>
      <c r="AB145" s="9">
        <v>15413993</v>
      </c>
      <c r="AC145" s="9" t="s">
        <v>927</v>
      </c>
      <c r="AD145" s="9" t="s">
        <v>225</v>
      </c>
      <c r="AE145" s="5">
        <f t="shared" si="19"/>
        <v>0</v>
      </c>
      <c r="AF145" s="5" t="str">
        <f t="shared" si="20"/>
        <v>katA</v>
      </c>
      <c r="AG145" s="153"/>
      <c r="AH145" s="153"/>
      <c r="AI145" t="s">
        <v>229</v>
      </c>
      <c r="AJ145" t="s">
        <v>17878</v>
      </c>
      <c r="AK145" s="9" t="str">
        <f>VLOOKUP(Y145,zdroj!D:AJ,33,0)</f>
        <v>katA</v>
      </c>
    </row>
    <row r="146" spans="8:37" x14ac:dyDescent="0.25">
      <c r="H146" s="8">
        <f t="shared" si="14"/>
        <v>0</v>
      </c>
      <c r="I146" s="8">
        <f t="shared" si="15"/>
        <v>0</v>
      </c>
      <c r="J146" s="9" t="s">
        <v>634</v>
      </c>
      <c r="K146" s="9" t="s">
        <v>635</v>
      </c>
      <c r="L146" s="24" t="s">
        <v>462</v>
      </c>
      <c r="M146" s="24" t="s">
        <v>224</v>
      </c>
      <c r="N146" s="23" t="str">
        <f>VLOOKUP(K146,zdroj!D:AJ,33,0)</f>
        <v>katA</v>
      </c>
      <c r="O146" s="150"/>
      <c r="P146" s="19" t="str">
        <f t="shared" si="16"/>
        <v>N</v>
      </c>
      <c r="Q146" s="19" t="str">
        <f t="shared" si="17"/>
        <v>N</v>
      </c>
      <c r="R146" s="19" t="str">
        <f t="shared" si="18"/>
        <v>N</v>
      </c>
      <c r="S146" s="27">
        <f>IFERROR(IF(M146="katC",(VLOOKUP(K146,zdroj!D:AN,37,0)),IF(M146="katD","-",IF(T146="A","",VLOOKUP(K146,zdroj!D:Z,23,0)))),"")</f>
        <v>47.62</v>
      </c>
      <c r="T146" s="161"/>
      <c r="U146" s="27" t="str">
        <f>IF(T146="A",VLOOKUP(K146,zdroj!D:AA,24,0),"")</f>
        <v/>
      </c>
      <c r="V146" s="151"/>
      <c r="W146" s="151"/>
      <c r="Y146" s="9" t="s">
        <v>465</v>
      </c>
      <c r="Z146" s="9" t="s">
        <v>462</v>
      </c>
      <c r="AA146" s="9" t="s">
        <v>237</v>
      </c>
      <c r="AB146" s="9">
        <v>15414001</v>
      </c>
      <c r="AC146" s="9" t="s">
        <v>928</v>
      </c>
      <c r="AD146" s="9" t="s">
        <v>225</v>
      </c>
      <c r="AE146" s="5">
        <f t="shared" si="19"/>
        <v>0</v>
      </c>
      <c r="AF146" s="5" t="str">
        <f t="shared" si="20"/>
        <v>katA</v>
      </c>
      <c r="AG146" s="153"/>
      <c r="AH146" s="153"/>
      <c r="AI146" t="s">
        <v>201</v>
      </c>
      <c r="AJ146" t="s">
        <v>17878</v>
      </c>
      <c r="AK146" s="9" t="str">
        <f>VLOOKUP(Y146,zdroj!D:AJ,33,0)</f>
        <v>katA</v>
      </c>
    </row>
    <row r="147" spans="8:37" x14ac:dyDescent="0.25">
      <c r="H147" s="8">
        <f t="shared" si="14"/>
        <v>0</v>
      </c>
      <c r="I147" s="8">
        <f t="shared" si="15"/>
        <v>0</v>
      </c>
      <c r="J147" s="9" t="s">
        <v>634</v>
      </c>
      <c r="K147" s="9" t="s">
        <v>636</v>
      </c>
      <c r="L147" s="24" t="s">
        <v>462</v>
      </c>
      <c r="M147" s="24" t="s">
        <v>225</v>
      </c>
      <c r="N147" s="23" t="str">
        <f>VLOOKUP(K147,zdroj!D:AJ,33,0)</f>
        <v>katA</v>
      </c>
      <c r="O147" s="150"/>
      <c r="P147" s="19" t="str">
        <f t="shared" si="16"/>
        <v>N</v>
      </c>
      <c r="Q147" s="19" t="str">
        <f t="shared" si="17"/>
        <v>N</v>
      </c>
      <c r="R147" s="19" t="str">
        <f t="shared" si="18"/>
        <v>N</v>
      </c>
      <c r="S147" s="27">
        <f>IFERROR(IF(M147="katC",(VLOOKUP(K147,zdroj!D:AN,37,0)),IF(M147="katD","-",IF(T147="A","",VLOOKUP(K147,zdroj!D:Z,23,0)))),"")</f>
        <v>0</v>
      </c>
      <c r="T147" s="161"/>
      <c r="U147" s="27" t="str">
        <f>IF(T147="A",VLOOKUP(K147,zdroj!D:AA,24,0),"")</f>
        <v/>
      </c>
      <c r="V147" s="151"/>
      <c r="W147" s="151"/>
      <c r="Y147" s="9" t="s">
        <v>465</v>
      </c>
      <c r="Z147" s="9" t="s">
        <v>462</v>
      </c>
      <c r="AA147" s="9" t="s">
        <v>237</v>
      </c>
      <c r="AB147" s="9">
        <v>15414019</v>
      </c>
      <c r="AC147" s="9" t="s">
        <v>929</v>
      </c>
      <c r="AD147" s="9" t="s">
        <v>225</v>
      </c>
      <c r="AE147" s="5">
        <f t="shared" si="19"/>
        <v>0</v>
      </c>
      <c r="AF147" s="5" t="str">
        <f t="shared" si="20"/>
        <v>katA</v>
      </c>
      <c r="AG147" s="153"/>
      <c r="AH147" s="153"/>
      <c r="AI147" t="s">
        <v>201</v>
      </c>
      <c r="AJ147" t="s">
        <v>17878</v>
      </c>
      <c r="AK147" s="9" t="str">
        <f>VLOOKUP(Y147,zdroj!D:AJ,33,0)</f>
        <v>katA</v>
      </c>
    </row>
    <row r="148" spans="8:37" x14ac:dyDescent="0.25">
      <c r="H148" s="8">
        <f t="shared" si="14"/>
        <v>0</v>
      </c>
      <c r="I148" s="8">
        <f t="shared" si="15"/>
        <v>0</v>
      </c>
      <c r="J148" s="9" t="s">
        <v>634</v>
      </c>
      <c r="K148" s="9" t="s">
        <v>637</v>
      </c>
      <c r="L148" s="24" t="s">
        <v>462</v>
      </c>
      <c r="M148" s="24" t="s">
        <v>231</v>
      </c>
      <c r="N148" s="23" t="str">
        <f>VLOOKUP(K148,zdroj!D:AJ,33,0)</f>
        <v>katB</v>
      </c>
      <c r="O148" s="150"/>
      <c r="P148" s="19" t="str">
        <f t="shared" si="16"/>
        <v>N</v>
      </c>
      <c r="Q148" s="19" t="str">
        <f t="shared" si="17"/>
        <v>N</v>
      </c>
      <c r="R148" s="19" t="str">
        <f t="shared" si="18"/>
        <v>N</v>
      </c>
      <c r="S148" s="27">
        <f>IFERROR(IF(M148="katC",(VLOOKUP(K148,zdroj!D:AN,37,0)),IF(M148="katD","-",IF(T148="A","",VLOOKUP(K148,zdroj!D:Z,23,0)))),"")</f>
        <v>1.45</v>
      </c>
      <c r="T148" s="161"/>
      <c r="U148" s="27" t="str">
        <f>IF(T148="A",VLOOKUP(K148,zdroj!D:AA,24,0),"")</f>
        <v/>
      </c>
      <c r="V148" s="151"/>
      <c r="W148" s="151"/>
      <c r="Y148" s="9" t="s">
        <v>465</v>
      </c>
      <c r="Z148" s="9" t="s">
        <v>462</v>
      </c>
      <c r="AA148" s="9" t="s">
        <v>237</v>
      </c>
      <c r="AB148" s="9">
        <v>15414027</v>
      </c>
      <c r="AC148" s="9" t="s">
        <v>930</v>
      </c>
      <c r="AD148" s="9" t="s">
        <v>225</v>
      </c>
      <c r="AE148" s="5">
        <f t="shared" si="19"/>
        <v>0</v>
      </c>
      <c r="AF148" s="5" t="str">
        <f t="shared" si="20"/>
        <v>katA</v>
      </c>
      <c r="AG148" s="153"/>
      <c r="AH148" s="153"/>
      <c r="AI148" t="s">
        <v>201</v>
      </c>
      <c r="AJ148" t="s">
        <v>17878</v>
      </c>
      <c r="AK148" s="9" t="str">
        <f>VLOOKUP(Y148,zdroj!D:AJ,33,0)</f>
        <v>katA</v>
      </c>
    </row>
    <row r="149" spans="8:37" x14ac:dyDescent="0.25">
      <c r="H149" s="8">
        <f t="shared" si="14"/>
        <v>0</v>
      </c>
      <c r="I149" s="8">
        <f t="shared" si="15"/>
        <v>0</v>
      </c>
      <c r="J149" s="9" t="s">
        <v>638</v>
      </c>
      <c r="K149" s="9" t="s">
        <v>639</v>
      </c>
      <c r="L149" s="24" t="s">
        <v>462</v>
      </c>
      <c r="M149" s="24" t="s">
        <v>226</v>
      </c>
      <c r="N149" s="23" t="str">
        <f>VLOOKUP(K149,zdroj!D:AJ,33,0)</f>
        <v>katC</v>
      </c>
      <c r="O149" s="150"/>
      <c r="P149" s="19" t="str">
        <f t="shared" si="16"/>
        <v>N</v>
      </c>
      <c r="Q149" s="19" t="str">
        <f t="shared" si="17"/>
        <v>N</v>
      </c>
      <c r="R149" s="19" t="str">
        <f t="shared" si="18"/>
        <v>N</v>
      </c>
      <c r="S149" s="27" t="str">
        <f>IFERROR(IF(M149="katC",(VLOOKUP(K149,zdroj!D:AN,37,0)),IF(M149="katD","-",IF(T149="A","",VLOOKUP(K149,zdroj!D:Z,23,0)))),"")</f>
        <v>NEPOKRYTA VĚTŠINA SEAM</v>
      </c>
      <c r="T149" s="161"/>
      <c r="U149" s="27" t="str">
        <f>IF(T149="A",VLOOKUP(K149,zdroj!D:AA,24,0),"")</f>
        <v/>
      </c>
      <c r="V149" s="151"/>
      <c r="W149" s="151"/>
      <c r="Y149" s="9" t="s">
        <v>465</v>
      </c>
      <c r="Z149" s="9" t="s">
        <v>462</v>
      </c>
      <c r="AA149" s="9" t="s">
        <v>237</v>
      </c>
      <c r="AB149" s="9">
        <v>15414051</v>
      </c>
      <c r="AC149" s="9" t="s">
        <v>931</v>
      </c>
      <c r="AD149" s="9" t="s">
        <v>225</v>
      </c>
      <c r="AE149" s="5">
        <f t="shared" si="19"/>
        <v>0</v>
      </c>
      <c r="AF149" s="5" t="str">
        <f t="shared" si="20"/>
        <v>katA</v>
      </c>
      <c r="AG149" s="153"/>
      <c r="AH149" s="153"/>
      <c r="AI149" t="s">
        <v>201</v>
      </c>
      <c r="AJ149" t="s">
        <v>17878</v>
      </c>
      <c r="AK149" s="9" t="str">
        <f>VLOOKUP(Y149,zdroj!D:AJ,33,0)</f>
        <v>katA</v>
      </c>
    </row>
    <row r="150" spans="8:37" x14ac:dyDescent="0.25">
      <c r="H150" s="8">
        <f t="shared" si="14"/>
        <v>0</v>
      </c>
      <c r="I150" s="8">
        <f t="shared" si="15"/>
        <v>0</v>
      </c>
      <c r="J150" s="9" t="s">
        <v>638</v>
      </c>
      <c r="K150" s="9" t="s">
        <v>640</v>
      </c>
      <c r="L150" s="24" t="s">
        <v>462</v>
      </c>
      <c r="M150" s="24" t="s">
        <v>231</v>
      </c>
      <c r="N150" s="23" t="str">
        <f>VLOOKUP(K150,zdroj!D:AJ,33,0)</f>
        <v>katB</v>
      </c>
      <c r="O150" s="150"/>
      <c r="P150" s="19" t="str">
        <f t="shared" si="16"/>
        <v>N</v>
      </c>
      <c r="Q150" s="19" t="str">
        <f t="shared" si="17"/>
        <v>N</v>
      </c>
      <c r="R150" s="19" t="str">
        <f t="shared" si="18"/>
        <v>N</v>
      </c>
      <c r="S150" s="27">
        <f>IFERROR(IF(M150="katC",(VLOOKUP(K150,zdroj!D:AN,37,0)),IF(M150="katD","-",IF(T150="A","",VLOOKUP(K150,zdroj!D:Z,23,0)))),"")</f>
        <v>7.26</v>
      </c>
      <c r="T150" s="161"/>
      <c r="U150" s="27" t="str">
        <f>IF(T150="A",VLOOKUP(K150,zdroj!D:AA,24,0),"")</f>
        <v/>
      </c>
      <c r="V150" s="151"/>
      <c r="W150" s="151"/>
      <c r="Y150" s="9" t="s">
        <v>465</v>
      </c>
      <c r="Z150" s="9" t="s">
        <v>462</v>
      </c>
      <c r="AA150" s="9" t="s">
        <v>237</v>
      </c>
      <c r="AB150" s="9">
        <v>15414060</v>
      </c>
      <c r="AC150" s="9" t="s">
        <v>932</v>
      </c>
      <c r="AD150" s="9" t="s">
        <v>225</v>
      </c>
      <c r="AE150" s="5">
        <f t="shared" si="19"/>
        <v>0</v>
      </c>
      <c r="AF150" s="5" t="str">
        <f t="shared" si="20"/>
        <v>katA</v>
      </c>
      <c r="AG150" s="153"/>
      <c r="AH150" s="153"/>
      <c r="AI150" t="s">
        <v>201</v>
      </c>
      <c r="AJ150" t="s">
        <v>17878</v>
      </c>
      <c r="AK150" s="9" t="str">
        <f>VLOOKUP(Y150,zdroj!D:AJ,33,0)</f>
        <v>katA</v>
      </c>
    </row>
    <row r="151" spans="8:37" x14ac:dyDescent="0.25">
      <c r="H151" s="8">
        <f t="shared" si="14"/>
        <v>0</v>
      </c>
      <c r="I151" s="8">
        <f t="shared" si="15"/>
        <v>0</v>
      </c>
      <c r="J151" s="9" t="s">
        <v>641</v>
      </c>
      <c r="K151" s="9" t="s">
        <v>642</v>
      </c>
      <c r="L151" s="24" t="s">
        <v>462</v>
      </c>
      <c r="M151" s="24" t="s">
        <v>231</v>
      </c>
      <c r="N151" s="23" t="str">
        <f>VLOOKUP(K151,zdroj!D:AJ,33,0)</f>
        <v>katB</v>
      </c>
      <c r="O151" s="150"/>
      <c r="P151" s="19" t="str">
        <f t="shared" si="16"/>
        <v>N</v>
      </c>
      <c r="Q151" s="19" t="str">
        <f t="shared" si="17"/>
        <v>N</v>
      </c>
      <c r="R151" s="19" t="str">
        <f t="shared" si="18"/>
        <v>N</v>
      </c>
      <c r="S151" s="27">
        <f>IFERROR(IF(M151="katC",(VLOOKUP(K151,zdroj!D:AN,37,0)),IF(M151="katD","-",IF(T151="A","",VLOOKUP(K151,zdroj!D:Z,23,0)))),"")</f>
        <v>0</v>
      </c>
      <c r="T151" s="161"/>
      <c r="U151" s="27" t="str">
        <f>IF(T151="A",VLOOKUP(K151,zdroj!D:AA,24,0),"")</f>
        <v/>
      </c>
      <c r="V151" s="151"/>
      <c r="W151" s="151"/>
      <c r="Y151" s="9" t="s">
        <v>466</v>
      </c>
      <c r="Z151" s="9" t="s">
        <v>462</v>
      </c>
      <c r="AA151" s="9" t="s">
        <v>237</v>
      </c>
      <c r="AB151" s="9">
        <v>15414515</v>
      </c>
      <c r="AC151" s="9" t="s">
        <v>933</v>
      </c>
      <c r="AD151" s="9" t="s">
        <v>225</v>
      </c>
      <c r="AE151" s="5">
        <f t="shared" si="19"/>
        <v>0</v>
      </c>
      <c r="AF151" s="5" t="str">
        <f t="shared" si="20"/>
        <v>katA</v>
      </c>
      <c r="AG151" s="153"/>
      <c r="AH151" s="153"/>
      <c r="AI151" t="s">
        <v>195</v>
      </c>
      <c r="AJ151" t="s">
        <v>340</v>
      </c>
      <c r="AK151" s="9" t="str">
        <f>VLOOKUP(Y151,zdroj!D:AJ,33,0)</f>
        <v>katA</v>
      </c>
    </row>
    <row r="152" spans="8:37" x14ac:dyDescent="0.25">
      <c r="H152" s="8">
        <f t="shared" si="14"/>
        <v>0</v>
      </c>
      <c r="I152" s="8">
        <f t="shared" si="15"/>
        <v>0</v>
      </c>
      <c r="J152" s="9" t="s">
        <v>641</v>
      </c>
      <c r="K152" s="9" t="s">
        <v>643</v>
      </c>
      <c r="L152" s="24" t="s">
        <v>462</v>
      </c>
      <c r="M152" s="24" t="s">
        <v>231</v>
      </c>
      <c r="N152" s="23" t="str">
        <f>VLOOKUP(K152,zdroj!D:AJ,33,0)</f>
        <v>katB</v>
      </c>
      <c r="O152" s="150"/>
      <c r="P152" s="19" t="str">
        <f t="shared" si="16"/>
        <v>N</v>
      </c>
      <c r="Q152" s="19" t="str">
        <f t="shared" si="17"/>
        <v>N</v>
      </c>
      <c r="R152" s="19" t="str">
        <f t="shared" si="18"/>
        <v>N</v>
      </c>
      <c r="S152" s="27">
        <f>IFERROR(IF(M152="katC",(VLOOKUP(K152,zdroj!D:AN,37,0)),IF(M152="katD","-",IF(T152="A","",VLOOKUP(K152,zdroj!D:Z,23,0)))),"")</f>
        <v>0</v>
      </c>
      <c r="T152" s="161"/>
      <c r="U152" s="27" t="str">
        <f>IF(T152="A",VLOOKUP(K152,zdroj!D:AA,24,0),"")</f>
        <v/>
      </c>
      <c r="V152" s="151"/>
      <c r="W152" s="151"/>
      <c r="Y152" s="9" t="s">
        <v>466</v>
      </c>
      <c r="Z152" s="9" t="s">
        <v>462</v>
      </c>
      <c r="AA152" s="9" t="s">
        <v>237</v>
      </c>
      <c r="AB152" s="9">
        <v>15414230</v>
      </c>
      <c r="AC152" s="9" t="s">
        <v>934</v>
      </c>
      <c r="AD152" s="9" t="s">
        <v>225</v>
      </c>
      <c r="AE152" s="5">
        <f t="shared" si="19"/>
        <v>0</v>
      </c>
      <c r="AF152" s="5" t="str">
        <f t="shared" si="20"/>
        <v>katA</v>
      </c>
      <c r="AG152" s="153"/>
      <c r="AH152" s="153"/>
      <c r="AI152" t="s">
        <v>201</v>
      </c>
      <c r="AJ152" t="s">
        <v>17878</v>
      </c>
      <c r="AK152" s="9" t="str">
        <f>VLOOKUP(Y152,zdroj!D:AJ,33,0)</f>
        <v>katA</v>
      </c>
    </row>
    <row r="153" spans="8:37" x14ac:dyDescent="0.25">
      <c r="H153" s="8">
        <f t="shared" si="14"/>
        <v>0</v>
      </c>
      <c r="I153" s="8">
        <f t="shared" si="15"/>
        <v>0</v>
      </c>
      <c r="J153" s="9" t="s">
        <v>644</v>
      </c>
      <c r="K153" s="9" t="s">
        <v>645</v>
      </c>
      <c r="L153" s="24" t="s">
        <v>462</v>
      </c>
      <c r="M153" s="24" t="s">
        <v>224</v>
      </c>
      <c r="N153" s="23" t="str">
        <f>VLOOKUP(K153,zdroj!D:AJ,33,0)</f>
        <v>katA</v>
      </c>
      <c r="O153" s="150"/>
      <c r="P153" s="19" t="str">
        <f t="shared" si="16"/>
        <v>N</v>
      </c>
      <c r="Q153" s="19" t="str">
        <f t="shared" si="17"/>
        <v>N</v>
      </c>
      <c r="R153" s="19" t="str">
        <f t="shared" si="18"/>
        <v>N</v>
      </c>
      <c r="S153" s="27">
        <f>IFERROR(IF(M153="katC",(VLOOKUP(K153,zdroj!D:AN,37,0)),IF(M153="katD","-",IF(T153="A","",VLOOKUP(K153,zdroj!D:Z,23,0)))),"")</f>
        <v>29.73</v>
      </c>
      <c r="T153" s="161"/>
      <c r="U153" s="27" t="str">
        <f>IF(T153="A",VLOOKUP(K153,zdroj!D:AA,24,0),"")</f>
        <v/>
      </c>
      <c r="V153" s="151"/>
      <c r="W153" s="151"/>
      <c r="Y153" s="9" t="s">
        <v>466</v>
      </c>
      <c r="Z153" s="9" t="s">
        <v>462</v>
      </c>
      <c r="AA153" s="9" t="s">
        <v>237</v>
      </c>
      <c r="AB153" s="9">
        <v>15414248</v>
      </c>
      <c r="AC153" s="9" t="s">
        <v>935</v>
      </c>
      <c r="AD153" s="9" t="s">
        <v>225</v>
      </c>
      <c r="AE153" s="5">
        <f t="shared" si="19"/>
        <v>0</v>
      </c>
      <c r="AF153" s="5" t="str">
        <f t="shared" si="20"/>
        <v>katA</v>
      </c>
      <c r="AG153" s="153"/>
      <c r="AH153" s="153"/>
      <c r="AI153" t="s">
        <v>201</v>
      </c>
      <c r="AJ153" t="s">
        <v>17878</v>
      </c>
      <c r="AK153" s="9" t="str">
        <f>VLOOKUP(Y153,zdroj!D:AJ,33,0)</f>
        <v>katA</v>
      </c>
    </row>
    <row r="154" spans="8:37" x14ac:dyDescent="0.25">
      <c r="H154" s="8">
        <f t="shared" si="14"/>
        <v>0</v>
      </c>
      <c r="I154" s="8">
        <f t="shared" si="15"/>
        <v>0</v>
      </c>
      <c r="J154" s="9" t="s">
        <v>644</v>
      </c>
      <c r="K154" s="9" t="s">
        <v>646</v>
      </c>
      <c r="L154" s="24" t="s">
        <v>462</v>
      </c>
      <c r="M154" s="24" t="s">
        <v>231</v>
      </c>
      <c r="N154" s="23" t="str">
        <f>VLOOKUP(K154,zdroj!D:AJ,33,0)</f>
        <v>katB</v>
      </c>
      <c r="O154" s="150"/>
      <c r="P154" s="19" t="str">
        <f t="shared" si="16"/>
        <v>N</v>
      </c>
      <c r="Q154" s="19" t="str">
        <f t="shared" si="17"/>
        <v>N</v>
      </c>
      <c r="R154" s="19" t="str">
        <f t="shared" si="18"/>
        <v>N</v>
      </c>
      <c r="S154" s="27">
        <f>IFERROR(IF(M154="katC",(VLOOKUP(K154,zdroj!D:AN,37,0)),IF(M154="katD","-",IF(T154="A","",VLOOKUP(K154,zdroj!D:Z,23,0)))),"")</f>
        <v>11.11</v>
      </c>
      <c r="T154" s="161"/>
      <c r="U154" s="27" t="str">
        <f>IF(T154="A",VLOOKUP(K154,zdroj!D:AA,24,0),"")</f>
        <v/>
      </c>
      <c r="V154" s="151"/>
      <c r="W154" s="151"/>
      <c r="Y154" s="9" t="s">
        <v>466</v>
      </c>
      <c r="Z154" s="9" t="s">
        <v>462</v>
      </c>
      <c r="AA154" s="9" t="s">
        <v>237</v>
      </c>
      <c r="AB154" s="9">
        <v>15414256</v>
      </c>
      <c r="AC154" s="9" t="s">
        <v>936</v>
      </c>
      <c r="AD154" s="9" t="s">
        <v>225</v>
      </c>
      <c r="AE154" s="5">
        <f t="shared" si="19"/>
        <v>0</v>
      </c>
      <c r="AF154" s="5" t="str">
        <f t="shared" si="20"/>
        <v>katA</v>
      </c>
      <c r="AG154" s="153"/>
      <c r="AH154" s="153"/>
      <c r="AI154" t="s">
        <v>229</v>
      </c>
      <c r="AJ154" t="s">
        <v>17878</v>
      </c>
      <c r="AK154" s="9" t="str">
        <f>VLOOKUP(Y154,zdroj!D:AJ,33,0)</f>
        <v>katA</v>
      </c>
    </row>
    <row r="155" spans="8:37" x14ac:dyDescent="0.25">
      <c r="H155" s="8">
        <f t="shared" si="14"/>
        <v>0</v>
      </c>
      <c r="I155" s="8">
        <f t="shared" si="15"/>
        <v>0</v>
      </c>
      <c r="J155" s="9" t="s">
        <v>647</v>
      </c>
      <c r="K155" s="9" t="s">
        <v>648</v>
      </c>
      <c r="L155" s="24" t="s">
        <v>462</v>
      </c>
      <c r="M155" s="24" t="s">
        <v>224</v>
      </c>
      <c r="N155" s="23" t="str">
        <f>VLOOKUP(K155,zdroj!D:AJ,33,0)</f>
        <v>katA</v>
      </c>
      <c r="O155" s="150"/>
      <c r="P155" s="19" t="str">
        <f t="shared" si="16"/>
        <v>N</v>
      </c>
      <c r="Q155" s="19" t="str">
        <f t="shared" si="17"/>
        <v>N</v>
      </c>
      <c r="R155" s="19" t="str">
        <f t="shared" si="18"/>
        <v>N</v>
      </c>
      <c r="S155" s="27">
        <f>IFERROR(IF(M155="katC",(VLOOKUP(K155,zdroj!D:AN,37,0)),IF(M155="katD","-",IF(T155="A","",VLOOKUP(K155,zdroj!D:Z,23,0)))),"")</f>
        <v>31.82</v>
      </c>
      <c r="T155" s="161"/>
      <c r="U155" s="27" t="str">
        <f>IF(T155="A",VLOOKUP(K155,zdroj!D:AA,24,0),"")</f>
        <v/>
      </c>
      <c r="V155" s="151"/>
      <c r="W155" s="151"/>
      <c r="Y155" s="9" t="s">
        <v>466</v>
      </c>
      <c r="Z155" s="9" t="s">
        <v>462</v>
      </c>
      <c r="AA155" s="9" t="s">
        <v>237</v>
      </c>
      <c r="AB155" s="9">
        <v>15414264</v>
      </c>
      <c r="AC155" s="9" t="s">
        <v>937</v>
      </c>
      <c r="AD155" s="9" t="s">
        <v>225</v>
      </c>
      <c r="AE155" s="5">
        <f t="shared" si="19"/>
        <v>0</v>
      </c>
      <c r="AF155" s="5" t="str">
        <f t="shared" si="20"/>
        <v>katA</v>
      </c>
      <c r="AG155" s="153"/>
      <c r="AH155" s="153"/>
      <c r="AI155" t="s">
        <v>201</v>
      </c>
      <c r="AJ155" t="s">
        <v>17878</v>
      </c>
      <c r="AK155" s="9" t="str">
        <f>VLOOKUP(Y155,zdroj!D:AJ,33,0)</f>
        <v>katA</v>
      </c>
    </row>
    <row r="156" spans="8:37" x14ac:dyDescent="0.25">
      <c r="H156" s="8">
        <f t="shared" si="14"/>
        <v>0</v>
      </c>
      <c r="I156" s="8">
        <f t="shared" si="15"/>
        <v>0</v>
      </c>
      <c r="J156" s="9" t="s">
        <v>647</v>
      </c>
      <c r="K156" s="9" t="s">
        <v>649</v>
      </c>
      <c r="L156" s="24" t="s">
        <v>462</v>
      </c>
      <c r="M156" s="24" t="s">
        <v>231</v>
      </c>
      <c r="N156" s="23" t="str">
        <f>VLOOKUP(K156,zdroj!D:AJ,33,0)</f>
        <v>katB</v>
      </c>
      <c r="O156" s="150"/>
      <c r="P156" s="19" t="str">
        <f t="shared" si="16"/>
        <v>N</v>
      </c>
      <c r="Q156" s="19" t="str">
        <f t="shared" si="17"/>
        <v>N</v>
      </c>
      <c r="R156" s="19" t="str">
        <f t="shared" si="18"/>
        <v>N</v>
      </c>
      <c r="S156" s="27">
        <f>IFERROR(IF(M156="katC",(VLOOKUP(K156,zdroj!D:AN,37,0)),IF(M156="katD","-",IF(T156="A","",VLOOKUP(K156,zdroj!D:Z,23,0)))),"")</f>
        <v>2.5299999999999998</v>
      </c>
      <c r="T156" s="161"/>
      <c r="U156" s="27" t="str">
        <f>IF(T156="A",VLOOKUP(K156,zdroj!D:AA,24,0),"")</f>
        <v/>
      </c>
      <c r="V156" s="151"/>
      <c r="W156" s="151"/>
      <c r="Y156" s="9" t="s">
        <v>466</v>
      </c>
      <c r="Z156" s="9" t="s">
        <v>462</v>
      </c>
      <c r="AA156" s="9" t="s">
        <v>237</v>
      </c>
      <c r="AB156" s="9">
        <v>15414272</v>
      </c>
      <c r="AC156" s="9" t="s">
        <v>938</v>
      </c>
      <c r="AD156" s="9" t="s">
        <v>231</v>
      </c>
      <c r="AE156" s="5">
        <f t="shared" si="19"/>
        <v>0</v>
      </c>
      <c r="AF156" s="5" t="str">
        <f t="shared" si="20"/>
        <v>katB</v>
      </c>
      <c r="AG156" s="153"/>
      <c r="AH156" s="153"/>
      <c r="AI156" t="s">
        <v>201</v>
      </c>
      <c r="AJ156" t="s">
        <v>17878</v>
      </c>
      <c r="AK156" s="9" t="str">
        <f>VLOOKUP(Y156,zdroj!D:AJ,33,0)</f>
        <v>katA</v>
      </c>
    </row>
    <row r="157" spans="8:37" x14ac:dyDescent="0.25">
      <c r="H157" s="8">
        <f t="shared" si="14"/>
        <v>0</v>
      </c>
      <c r="I157" s="8">
        <f t="shared" si="15"/>
        <v>0</v>
      </c>
      <c r="J157" s="9" t="s">
        <v>647</v>
      </c>
      <c r="K157" s="9" t="s">
        <v>650</v>
      </c>
      <c r="L157" s="24" t="s">
        <v>462</v>
      </c>
      <c r="M157" s="24" t="s">
        <v>224</v>
      </c>
      <c r="N157" s="23" t="str">
        <f>VLOOKUP(K157,zdroj!D:AJ,33,0)</f>
        <v>katA</v>
      </c>
      <c r="O157" s="150"/>
      <c r="P157" s="19" t="str">
        <f t="shared" si="16"/>
        <v>N</v>
      </c>
      <c r="Q157" s="19" t="str">
        <f t="shared" si="17"/>
        <v>N</v>
      </c>
      <c r="R157" s="19" t="str">
        <f t="shared" si="18"/>
        <v>N</v>
      </c>
      <c r="S157" s="27">
        <f>IFERROR(IF(M157="katC",(VLOOKUP(K157,zdroj!D:AN,37,0)),IF(M157="katD","-",IF(T157="A","",VLOOKUP(K157,zdroj!D:Z,23,0)))),"")</f>
        <v>31.48</v>
      </c>
      <c r="T157" s="161"/>
      <c r="U157" s="27" t="str">
        <f>IF(T157="A",VLOOKUP(K157,zdroj!D:AA,24,0),"")</f>
        <v/>
      </c>
      <c r="V157" s="151"/>
      <c r="W157" s="151"/>
      <c r="Y157" s="9" t="s">
        <v>466</v>
      </c>
      <c r="Z157" s="9" t="s">
        <v>462</v>
      </c>
      <c r="AA157" s="9" t="s">
        <v>237</v>
      </c>
      <c r="AB157" s="9">
        <v>15414281</v>
      </c>
      <c r="AC157" s="9" t="s">
        <v>939</v>
      </c>
      <c r="AD157" s="9" t="s">
        <v>225</v>
      </c>
      <c r="AE157" s="5">
        <f t="shared" si="19"/>
        <v>0</v>
      </c>
      <c r="AF157" s="5" t="str">
        <f t="shared" si="20"/>
        <v>katA</v>
      </c>
      <c r="AG157" s="153"/>
      <c r="AH157" s="153"/>
      <c r="AI157" t="s">
        <v>201</v>
      </c>
      <c r="AJ157" t="s">
        <v>17878</v>
      </c>
      <c r="AK157" s="9" t="str">
        <f>VLOOKUP(Y157,zdroj!D:AJ,33,0)</f>
        <v>katA</v>
      </c>
    </row>
    <row r="158" spans="8:37" x14ac:dyDescent="0.25">
      <c r="H158" s="8">
        <f t="shared" si="14"/>
        <v>0</v>
      </c>
      <c r="I158" s="8">
        <f t="shared" si="15"/>
        <v>0</v>
      </c>
      <c r="J158" s="9" t="s">
        <v>647</v>
      </c>
      <c r="K158" s="9" t="s">
        <v>651</v>
      </c>
      <c r="L158" s="24" t="s">
        <v>462</v>
      </c>
      <c r="M158" s="24" t="s">
        <v>224</v>
      </c>
      <c r="N158" s="23" t="str">
        <f>VLOOKUP(K158,zdroj!D:AJ,33,0)</f>
        <v>katA</v>
      </c>
      <c r="O158" s="150"/>
      <c r="P158" s="19" t="str">
        <f t="shared" si="16"/>
        <v>N</v>
      </c>
      <c r="Q158" s="19" t="str">
        <f t="shared" si="17"/>
        <v>N</v>
      </c>
      <c r="R158" s="19" t="str">
        <f t="shared" si="18"/>
        <v>N</v>
      </c>
      <c r="S158" s="27">
        <f>IFERROR(IF(M158="katC",(VLOOKUP(K158,zdroj!D:AN,37,0)),IF(M158="katD","-",IF(T158="A","",VLOOKUP(K158,zdroj!D:Z,23,0)))),"")</f>
        <v>7.69</v>
      </c>
      <c r="T158" s="161"/>
      <c r="U158" s="27" t="str">
        <f>IF(T158="A",VLOOKUP(K158,zdroj!D:AA,24,0),"")</f>
        <v/>
      </c>
      <c r="V158" s="151"/>
      <c r="W158" s="151"/>
      <c r="Y158" s="9" t="s">
        <v>466</v>
      </c>
      <c r="Z158" s="9" t="s">
        <v>462</v>
      </c>
      <c r="AA158" s="9" t="s">
        <v>237</v>
      </c>
      <c r="AB158" s="9">
        <v>15414205</v>
      </c>
      <c r="AC158" s="9" t="s">
        <v>940</v>
      </c>
      <c r="AD158" s="9" t="s">
        <v>225</v>
      </c>
      <c r="AE158" s="5">
        <f t="shared" si="19"/>
        <v>0</v>
      </c>
      <c r="AF158" s="5" t="str">
        <f t="shared" si="20"/>
        <v>katA</v>
      </c>
      <c r="AG158" s="153"/>
      <c r="AH158" s="153"/>
      <c r="AI158" t="s">
        <v>201</v>
      </c>
      <c r="AJ158" t="s">
        <v>17878</v>
      </c>
      <c r="AK158" s="9" t="str">
        <f>VLOOKUP(Y158,zdroj!D:AJ,33,0)</f>
        <v>katA</v>
      </c>
    </row>
    <row r="159" spans="8:37" x14ac:dyDescent="0.25">
      <c r="H159" s="8">
        <f t="shared" si="14"/>
        <v>0</v>
      </c>
      <c r="I159" s="8">
        <f t="shared" si="15"/>
        <v>0</v>
      </c>
      <c r="J159" s="9" t="s">
        <v>647</v>
      </c>
      <c r="K159" s="9" t="s">
        <v>652</v>
      </c>
      <c r="L159" s="24" t="s">
        <v>462</v>
      </c>
      <c r="M159" s="24" t="s">
        <v>224</v>
      </c>
      <c r="N159" s="23" t="str">
        <f>VLOOKUP(K159,zdroj!D:AJ,33,0)</f>
        <v>katA</v>
      </c>
      <c r="O159" s="150"/>
      <c r="P159" s="19" t="str">
        <f t="shared" si="16"/>
        <v>N</v>
      </c>
      <c r="Q159" s="19" t="str">
        <f t="shared" si="17"/>
        <v>N</v>
      </c>
      <c r="R159" s="19" t="str">
        <f t="shared" si="18"/>
        <v>N</v>
      </c>
      <c r="S159" s="27">
        <f>IFERROR(IF(M159="katC",(VLOOKUP(K159,zdroj!D:AN,37,0)),IF(M159="katD","-",IF(T159="A","",VLOOKUP(K159,zdroj!D:Z,23,0)))),"")</f>
        <v>35.29</v>
      </c>
      <c r="T159" s="161"/>
      <c r="U159" s="27" t="str">
        <f>IF(T159="A",VLOOKUP(K159,zdroj!D:AA,24,0),"")</f>
        <v/>
      </c>
      <c r="V159" s="151"/>
      <c r="W159" s="151"/>
      <c r="Y159" s="9" t="s">
        <v>466</v>
      </c>
      <c r="Z159" s="9" t="s">
        <v>462</v>
      </c>
      <c r="AA159" s="9" t="s">
        <v>237</v>
      </c>
      <c r="AB159" s="9">
        <v>15414299</v>
      </c>
      <c r="AC159" s="9" t="s">
        <v>941</v>
      </c>
      <c r="AD159" s="9" t="s">
        <v>225</v>
      </c>
      <c r="AE159" s="5">
        <f t="shared" si="19"/>
        <v>0</v>
      </c>
      <c r="AF159" s="5" t="str">
        <f t="shared" si="20"/>
        <v>katA</v>
      </c>
      <c r="AG159" s="153"/>
      <c r="AH159" s="153"/>
      <c r="AI159" t="s">
        <v>201</v>
      </c>
      <c r="AJ159" t="s">
        <v>17878</v>
      </c>
      <c r="AK159" s="9" t="str">
        <f>VLOOKUP(Y159,zdroj!D:AJ,33,0)</f>
        <v>katA</v>
      </c>
    </row>
    <row r="160" spans="8:37" x14ac:dyDescent="0.25">
      <c r="H160" s="8">
        <f t="shared" si="14"/>
        <v>0</v>
      </c>
      <c r="I160" s="8">
        <f t="shared" si="15"/>
        <v>0</v>
      </c>
      <c r="J160" s="9" t="s">
        <v>647</v>
      </c>
      <c r="K160" s="9" t="s">
        <v>653</v>
      </c>
      <c r="L160" s="24" t="s">
        <v>462</v>
      </c>
      <c r="M160" s="24" t="s">
        <v>224</v>
      </c>
      <c r="N160" s="23" t="str">
        <f>VLOOKUP(K160,zdroj!D:AJ,33,0)</f>
        <v>katA</v>
      </c>
      <c r="O160" s="150"/>
      <c r="P160" s="19" t="str">
        <f t="shared" si="16"/>
        <v>N</v>
      </c>
      <c r="Q160" s="19" t="str">
        <f t="shared" si="17"/>
        <v>N</v>
      </c>
      <c r="R160" s="19" t="str">
        <f t="shared" si="18"/>
        <v>N</v>
      </c>
      <c r="S160" s="27">
        <f>IFERROR(IF(M160="katC",(VLOOKUP(K160,zdroj!D:AN,37,0)),IF(M160="katD","-",IF(T160="A","",VLOOKUP(K160,zdroj!D:Z,23,0)))),"")</f>
        <v>50</v>
      </c>
      <c r="T160" s="161"/>
      <c r="U160" s="27" t="str">
        <f>IF(T160="A",VLOOKUP(K160,zdroj!D:AA,24,0),"")</f>
        <v/>
      </c>
      <c r="V160" s="151"/>
      <c r="W160" s="151"/>
      <c r="Y160" s="9" t="s">
        <v>466</v>
      </c>
      <c r="Z160" s="9" t="s">
        <v>462</v>
      </c>
      <c r="AA160" s="9" t="s">
        <v>237</v>
      </c>
      <c r="AB160" s="9">
        <v>15414302</v>
      </c>
      <c r="AC160" s="9" t="s">
        <v>942</v>
      </c>
      <c r="AD160" s="9" t="s">
        <v>225</v>
      </c>
      <c r="AE160" s="5">
        <f t="shared" si="19"/>
        <v>0</v>
      </c>
      <c r="AF160" s="5" t="str">
        <f t="shared" si="20"/>
        <v>katA</v>
      </c>
      <c r="AG160" s="153"/>
      <c r="AH160" s="153"/>
      <c r="AI160" t="s">
        <v>201</v>
      </c>
      <c r="AJ160" t="s">
        <v>17878</v>
      </c>
      <c r="AK160" s="9" t="str">
        <f>VLOOKUP(Y160,zdroj!D:AJ,33,0)</f>
        <v>katA</v>
      </c>
    </row>
    <row r="161" spans="8:37" x14ac:dyDescent="0.25">
      <c r="H161" s="8">
        <f t="shared" si="14"/>
        <v>0</v>
      </c>
      <c r="I161" s="8">
        <f t="shared" si="15"/>
        <v>0</v>
      </c>
      <c r="J161" s="9" t="s">
        <v>654</v>
      </c>
      <c r="K161" s="9" t="s">
        <v>655</v>
      </c>
      <c r="L161" s="24" t="s">
        <v>462</v>
      </c>
      <c r="M161" s="24" t="s">
        <v>231</v>
      </c>
      <c r="N161" s="23" t="str">
        <f>VLOOKUP(K161,zdroj!D:AJ,33,0)</f>
        <v>katB</v>
      </c>
      <c r="O161" s="150"/>
      <c r="P161" s="19" t="str">
        <f t="shared" si="16"/>
        <v>N</v>
      </c>
      <c r="Q161" s="19" t="str">
        <f t="shared" si="17"/>
        <v>N</v>
      </c>
      <c r="R161" s="19" t="str">
        <f t="shared" si="18"/>
        <v>N</v>
      </c>
      <c r="S161" s="27">
        <f>IFERROR(IF(M161="katC",(VLOOKUP(K161,zdroj!D:AN,37,0)),IF(M161="katD","-",IF(T161="A","",VLOOKUP(K161,zdroj!D:Z,23,0)))),"")</f>
        <v>8.68</v>
      </c>
      <c r="T161" s="161"/>
      <c r="U161" s="27" t="str">
        <f>IF(T161="A",VLOOKUP(K161,zdroj!D:AA,24,0),"")</f>
        <v/>
      </c>
      <c r="V161" s="151"/>
      <c r="W161" s="151"/>
      <c r="Y161" s="9" t="s">
        <v>466</v>
      </c>
      <c r="Z161" s="9" t="s">
        <v>462</v>
      </c>
      <c r="AA161" s="9" t="s">
        <v>237</v>
      </c>
      <c r="AB161" s="9">
        <v>15414311</v>
      </c>
      <c r="AC161" s="9" t="s">
        <v>943</v>
      </c>
      <c r="AD161" s="9" t="s">
        <v>225</v>
      </c>
      <c r="AE161" s="5">
        <f t="shared" si="19"/>
        <v>0</v>
      </c>
      <c r="AF161" s="5" t="str">
        <f t="shared" si="20"/>
        <v>katA</v>
      </c>
      <c r="AG161" s="153"/>
      <c r="AH161" s="153"/>
      <c r="AI161" t="s">
        <v>201</v>
      </c>
      <c r="AJ161" t="s">
        <v>17878</v>
      </c>
      <c r="AK161" s="9" t="str">
        <f>VLOOKUP(Y161,zdroj!D:AJ,33,0)</f>
        <v>katA</v>
      </c>
    </row>
    <row r="162" spans="8:37" x14ac:dyDescent="0.25">
      <c r="H162" s="8">
        <f t="shared" si="14"/>
        <v>0</v>
      </c>
      <c r="I162" s="8">
        <f t="shared" si="15"/>
        <v>0</v>
      </c>
      <c r="J162" s="9" t="s">
        <v>654</v>
      </c>
      <c r="K162" s="9" t="s">
        <v>656</v>
      </c>
      <c r="L162" s="24" t="s">
        <v>462</v>
      </c>
      <c r="M162" s="24" t="s">
        <v>231</v>
      </c>
      <c r="N162" s="23" t="str">
        <f>VLOOKUP(K162,zdroj!D:AJ,33,0)</f>
        <v>katB</v>
      </c>
      <c r="O162" s="150"/>
      <c r="P162" s="19" t="str">
        <f t="shared" si="16"/>
        <v>N</v>
      </c>
      <c r="Q162" s="19" t="str">
        <f t="shared" si="17"/>
        <v>N</v>
      </c>
      <c r="R162" s="19" t="str">
        <f t="shared" si="18"/>
        <v>N</v>
      </c>
      <c r="S162" s="27">
        <f>IFERROR(IF(M162="katC",(VLOOKUP(K162,zdroj!D:AN,37,0)),IF(M162="katD","-",IF(T162="A","",VLOOKUP(K162,zdroj!D:Z,23,0)))),"")</f>
        <v>12.24</v>
      </c>
      <c r="T162" s="161"/>
      <c r="U162" s="27" t="str">
        <f>IF(T162="A",VLOOKUP(K162,zdroj!D:AA,24,0),"")</f>
        <v/>
      </c>
      <c r="V162" s="151"/>
      <c r="W162" s="151"/>
      <c r="Y162" s="9" t="s">
        <v>466</v>
      </c>
      <c r="Z162" s="9" t="s">
        <v>462</v>
      </c>
      <c r="AA162" s="9" t="s">
        <v>237</v>
      </c>
      <c r="AB162" s="9">
        <v>15414329</v>
      </c>
      <c r="AC162" s="9" t="s">
        <v>944</v>
      </c>
      <c r="AD162" s="9" t="s">
        <v>225</v>
      </c>
      <c r="AE162" s="5">
        <f t="shared" si="19"/>
        <v>0</v>
      </c>
      <c r="AF162" s="5" t="str">
        <f t="shared" si="20"/>
        <v>katA</v>
      </c>
      <c r="AG162" s="153"/>
      <c r="AH162" s="153"/>
      <c r="AI162" t="s">
        <v>201</v>
      </c>
      <c r="AJ162" t="s">
        <v>17878</v>
      </c>
      <c r="AK162" s="9" t="str">
        <f>VLOOKUP(Y162,zdroj!D:AJ,33,0)</f>
        <v>katA</v>
      </c>
    </row>
    <row r="163" spans="8:37" x14ac:dyDescent="0.25">
      <c r="H163" s="8">
        <f t="shared" si="14"/>
        <v>0</v>
      </c>
      <c r="I163" s="8">
        <f t="shared" si="15"/>
        <v>0</v>
      </c>
      <c r="J163" s="9" t="s">
        <v>657</v>
      </c>
      <c r="K163" s="9" t="s">
        <v>658</v>
      </c>
      <c r="L163" s="24" t="s">
        <v>462</v>
      </c>
      <c r="M163" s="24" t="s">
        <v>224</v>
      </c>
      <c r="N163" s="23" t="str">
        <f>VLOOKUP(K163,zdroj!D:AJ,33,0)</f>
        <v>katA</v>
      </c>
      <c r="O163" s="150"/>
      <c r="P163" s="19" t="str">
        <f t="shared" si="16"/>
        <v>N</v>
      </c>
      <c r="Q163" s="19" t="str">
        <f t="shared" si="17"/>
        <v>N</v>
      </c>
      <c r="R163" s="19" t="str">
        <f t="shared" si="18"/>
        <v>N</v>
      </c>
      <c r="S163" s="27">
        <f>IFERROR(IF(M163="katC",(VLOOKUP(K163,zdroj!D:AN,37,0)),IF(M163="katD","-",IF(T163="A","",VLOOKUP(K163,zdroj!D:Z,23,0)))),"")</f>
        <v>35.090000000000003</v>
      </c>
      <c r="T163" s="161"/>
      <c r="U163" s="27" t="str">
        <f>IF(T163="A",VLOOKUP(K163,zdroj!D:AA,24,0),"")</f>
        <v/>
      </c>
      <c r="V163" s="151"/>
      <c r="W163" s="151"/>
      <c r="Y163" s="9" t="s">
        <v>466</v>
      </c>
      <c r="Z163" s="9" t="s">
        <v>462</v>
      </c>
      <c r="AA163" s="9" t="s">
        <v>237</v>
      </c>
      <c r="AB163" s="9">
        <v>15414345</v>
      </c>
      <c r="AC163" s="9" t="s">
        <v>945</v>
      </c>
      <c r="AD163" s="9" t="s">
        <v>225</v>
      </c>
      <c r="AE163" s="5">
        <f t="shared" si="19"/>
        <v>0</v>
      </c>
      <c r="AF163" s="5" t="str">
        <f t="shared" si="20"/>
        <v>katA</v>
      </c>
      <c r="AG163" s="153"/>
      <c r="AH163" s="153"/>
      <c r="AI163" t="s">
        <v>201</v>
      </c>
      <c r="AJ163" t="s">
        <v>17878</v>
      </c>
      <c r="AK163" s="9" t="str">
        <f>VLOOKUP(Y163,zdroj!D:AJ,33,0)</f>
        <v>katA</v>
      </c>
    </row>
    <row r="164" spans="8:37" x14ac:dyDescent="0.25">
      <c r="H164" s="8">
        <f t="shared" si="14"/>
        <v>0</v>
      </c>
      <c r="I164" s="8">
        <f t="shared" si="15"/>
        <v>0</v>
      </c>
      <c r="J164" s="9" t="s">
        <v>659</v>
      </c>
      <c r="K164" s="9" t="s">
        <v>660</v>
      </c>
      <c r="L164" s="24" t="s">
        <v>462</v>
      </c>
      <c r="M164" s="24" t="s">
        <v>225</v>
      </c>
      <c r="N164" s="23" t="str">
        <f>VLOOKUP(K164,zdroj!D:AJ,33,0)</f>
        <v>katA</v>
      </c>
      <c r="O164" s="150"/>
      <c r="P164" s="19" t="str">
        <f t="shared" si="16"/>
        <v>N</v>
      </c>
      <c r="Q164" s="19" t="str">
        <f t="shared" si="17"/>
        <v>N</v>
      </c>
      <c r="R164" s="19" t="str">
        <f t="shared" si="18"/>
        <v>N</v>
      </c>
      <c r="S164" s="27">
        <f>IFERROR(IF(M164="katC",(VLOOKUP(K164,zdroj!D:AN,37,0)),IF(M164="katD","-",IF(T164="A","",VLOOKUP(K164,zdroj!D:Z,23,0)))),"")</f>
        <v>0</v>
      </c>
      <c r="T164" s="161"/>
      <c r="U164" s="27" t="str">
        <f>IF(T164="A",VLOOKUP(K164,zdroj!D:AA,24,0),"")</f>
        <v/>
      </c>
      <c r="V164" s="151"/>
      <c r="W164" s="151"/>
      <c r="Y164" s="9" t="s">
        <v>466</v>
      </c>
      <c r="Z164" s="9" t="s">
        <v>462</v>
      </c>
      <c r="AA164" s="9" t="s">
        <v>237</v>
      </c>
      <c r="AB164" s="9">
        <v>15414353</v>
      </c>
      <c r="AC164" s="9" t="s">
        <v>946</v>
      </c>
      <c r="AD164" s="9" t="s">
        <v>225</v>
      </c>
      <c r="AE164" s="5">
        <f t="shared" si="19"/>
        <v>0</v>
      </c>
      <c r="AF164" s="5" t="str">
        <f t="shared" si="20"/>
        <v>katA</v>
      </c>
      <c r="AG164" s="153"/>
      <c r="AH164" s="153"/>
      <c r="AI164" t="s">
        <v>201</v>
      </c>
      <c r="AJ164" t="s">
        <v>17878</v>
      </c>
      <c r="AK164" s="9" t="str">
        <f>VLOOKUP(Y164,zdroj!D:AJ,33,0)</f>
        <v>katA</v>
      </c>
    </row>
    <row r="165" spans="8:37" x14ac:dyDescent="0.25">
      <c r="H165" s="8">
        <f t="shared" si="14"/>
        <v>0</v>
      </c>
      <c r="I165" s="8">
        <f t="shared" si="15"/>
        <v>0</v>
      </c>
      <c r="J165" s="9" t="s">
        <v>661</v>
      </c>
      <c r="K165" s="9" t="s">
        <v>662</v>
      </c>
      <c r="L165" s="24" t="s">
        <v>462</v>
      </c>
      <c r="M165" s="24" t="s">
        <v>224</v>
      </c>
      <c r="N165" s="23" t="str">
        <f>VLOOKUP(K165,zdroj!D:AJ,33,0)</f>
        <v>katA</v>
      </c>
      <c r="O165" s="150"/>
      <c r="P165" s="19" t="str">
        <f t="shared" si="16"/>
        <v>N</v>
      </c>
      <c r="Q165" s="19" t="str">
        <f t="shared" si="17"/>
        <v>N</v>
      </c>
      <c r="R165" s="19" t="str">
        <f t="shared" si="18"/>
        <v>N</v>
      </c>
      <c r="S165" s="27">
        <f>IFERROR(IF(M165="katC",(VLOOKUP(K165,zdroj!D:AN,37,0)),IF(M165="katD","-",IF(T165="A","",VLOOKUP(K165,zdroj!D:Z,23,0)))),"")</f>
        <v>14.13</v>
      </c>
      <c r="T165" s="161"/>
      <c r="U165" s="27" t="str">
        <f>IF(T165="A",VLOOKUP(K165,zdroj!D:AA,24,0),"")</f>
        <v/>
      </c>
      <c r="V165" s="151"/>
      <c r="W165" s="151"/>
      <c r="Y165" s="9" t="s">
        <v>466</v>
      </c>
      <c r="Z165" s="9" t="s">
        <v>462</v>
      </c>
      <c r="AA165" s="9" t="s">
        <v>237</v>
      </c>
      <c r="AB165" s="9">
        <v>15414361</v>
      </c>
      <c r="AC165" s="9" t="s">
        <v>947</v>
      </c>
      <c r="AD165" s="9" t="s">
        <v>225</v>
      </c>
      <c r="AE165" s="5">
        <f t="shared" si="19"/>
        <v>0</v>
      </c>
      <c r="AF165" s="5" t="str">
        <f t="shared" si="20"/>
        <v>katA</v>
      </c>
      <c r="AG165" s="153"/>
      <c r="AH165" s="153"/>
      <c r="AI165" t="s">
        <v>201</v>
      </c>
      <c r="AJ165" t="s">
        <v>17878</v>
      </c>
      <c r="AK165" s="9" t="str">
        <f>VLOOKUP(Y165,zdroj!D:AJ,33,0)</f>
        <v>katA</v>
      </c>
    </row>
    <row r="166" spans="8:37" x14ac:dyDescent="0.25">
      <c r="H166" s="8">
        <f t="shared" si="14"/>
        <v>0</v>
      </c>
      <c r="I166" s="8">
        <f t="shared" si="15"/>
        <v>0</v>
      </c>
      <c r="J166" s="9" t="s">
        <v>455</v>
      </c>
      <c r="K166" s="9" t="s">
        <v>663</v>
      </c>
      <c r="L166" s="24" t="s">
        <v>232</v>
      </c>
      <c r="M166" s="24" t="s">
        <v>231</v>
      </c>
      <c r="N166" s="23" t="str">
        <f>VLOOKUP(K166,zdroj!D:AJ,33,0)</f>
        <v>katB</v>
      </c>
      <c r="O166" s="150"/>
      <c r="P166" s="19" t="str">
        <f t="shared" si="16"/>
        <v>N</v>
      </c>
      <c r="Q166" s="19" t="str">
        <f t="shared" si="17"/>
        <v>N</v>
      </c>
      <c r="R166" s="19" t="str">
        <f t="shared" si="18"/>
        <v>N</v>
      </c>
      <c r="S166" s="27">
        <f>IFERROR(IF(M166="katC",(VLOOKUP(K166,zdroj!D:AN,37,0)),IF(M166="katD","-",IF(T166="A","",VLOOKUP(K166,zdroj!D:Z,23,0)))),"")</f>
        <v>3.28</v>
      </c>
      <c r="T166" s="161"/>
      <c r="U166" s="27" t="str">
        <f>IF(T166="A",VLOOKUP(K166,zdroj!D:AA,24,0),"")</f>
        <v/>
      </c>
      <c r="V166" s="151"/>
      <c r="W166" s="151"/>
      <c r="Y166" s="9" t="s">
        <v>466</v>
      </c>
      <c r="Z166" s="9" t="s">
        <v>462</v>
      </c>
      <c r="AA166" s="9" t="s">
        <v>237</v>
      </c>
      <c r="AB166" s="9">
        <v>26609592</v>
      </c>
      <c r="AC166" s="9" t="s">
        <v>948</v>
      </c>
      <c r="AD166" s="9" t="s">
        <v>225</v>
      </c>
      <c r="AE166" s="5">
        <f t="shared" si="19"/>
        <v>0</v>
      </c>
      <c r="AF166" s="5" t="str">
        <f t="shared" si="20"/>
        <v>katA</v>
      </c>
      <c r="AG166" s="153"/>
      <c r="AH166" s="153"/>
      <c r="AI166" t="s">
        <v>201</v>
      </c>
      <c r="AJ166" t="s">
        <v>17878</v>
      </c>
      <c r="AK166" s="9" t="str">
        <f>VLOOKUP(Y166,zdroj!D:AJ,33,0)</f>
        <v>katA</v>
      </c>
    </row>
    <row r="167" spans="8:37" x14ac:dyDescent="0.25">
      <c r="H167" s="8">
        <f t="shared" si="14"/>
        <v>0</v>
      </c>
      <c r="I167" s="8">
        <f t="shared" si="15"/>
        <v>0</v>
      </c>
      <c r="J167" s="9" t="s">
        <v>664</v>
      </c>
      <c r="K167" s="9" t="s">
        <v>665</v>
      </c>
      <c r="L167" s="24" t="s">
        <v>462</v>
      </c>
      <c r="M167" s="24" t="s">
        <v>224</v>
      </c>
      <c r="N167" s="23" t="str">
        <f>VLOOKUP(K167,zdroj!D:AJ,33,0)</f>
        <v>katA</v>
      </c>
      <c r="O167" s="150"/>
      <c r="P167" s="19" t="str">
        <f t="shared" si="16"/>
        <v>N</v>
      </c>
      <c r="Q167" s="19" t="str">
        <f t="shared" si="17"/>
        <v>N</v>
      </c>
      <c r="R167" s="19" t="str">
        <f t="shared" si="18"/>
        <v>N</v>
      </c>
      <c r="S167" s="27">
        <f>IFERROR(IF(M167="katC",(VLOOKUP(K167,zdroj!D:AN,37,0)),IF(M167="katD","-",IF(T167="A","",VLOOKUP(K167,zdroj!D:Z,23,0)))),"")</f>
        <v>29.41</v>
      </c>
      <c r="T167" s="161"/>
      <c r="U167" s="27" t="str">
        <f>IF(T167="A",VLOOKUP(K167,zdroj!D:AA,24,0),"")</f>
        <v/>
      </c>
      <c r="V167" s="151"/>
      <c r="W167" s="151"/>
      <c r="Y167" s="9" t="s">
        <v>466</v>
      </c>
      <c r="Z167" s="9" t="s">
        <v>462</v>
      </c>
      <c r="AA167" s="9" t="s">
        <v>237</v>
      </c>
      <c r="AB167" s="9">
        <v>15414388</v>
      </c>
      <c r="AC167" s="9" t="s">
        <v>949</v>
      </c>
      <c r="AD167" s="9" t="s">
        <v>225</v>
      </c>
      <c r="AE167" s="5">
        <f t="shared" si="19"/>
        <v>0</v>
      </c>
      <c r="AF167" s="5" t="str">
        <f t="shared" si="20"/>
        <v>katA</v>
      </c>
      <c r="AG167" s="153"/>
      <c r="AH167" s="153"/>
      <c r="AI167" t="s">
        <v>201</v>
      </c>
      <c r="AJ167" t="s">
        <v>17878</v>
      </c>
      <c r="AK167" s="9" t="str">
        <f>VLOOKUP(Y167,zdroj!D:AJ,33,0)</f>
        <v>katA</v>
      </c>
    </row>
    <row r="168" spans="8:37" x14ac:dyDescent="0.25">
      <c r="H168" s="8">
        <f t="shared" si="14"/>
        <v>0</v>
      </c>
      <c r="I168" s="8">
        <f t="shared" si="15"/>
        <v>0</v>
      </c>
      <c r="J168" s="9" t="s">
        <v>664</v>
      </c>
      <c r="K168" s="9" t="s">
        <v>666</v>
      </c>
      <c r="L168" s="24" t="s">
        <v>462</v>
      </c>
      <c r="M168" s="24" t="s">
        <v>231</v>
      </c>
      <c r="N168" s="23" t="str">
        <f>VLOOKUP(K168,zdroj!D:AJ,33,0)</f>
        <v>katB</v>
      </c>
      <c r="O168" s="150"/>
      <c r="P168" s="19" t="str">
        <f t="shared" si="16"/>
        <v>N</v>
      </c>
      <c r="Q168" s="19" t="str">
        <f t="shared" si="17"/>
        <v>N</v>
      </c>
      <c r="R168" s="19" t="str">
        <f t="shared" si="18"/>
        <v>N</v>
      </c>
      <c r="S168" s="27">
        <f>IFERROR(IF(M168="katC",(VLOOKUP(K168,zdroj!D:AN,37,0)),IF(M168="katD","-",IF(T168="A","",VLOOKUP(K168,zdroj!D:Z,23,0)))),"")</f>
        <v>19.079999999999998</v>
      </c>
      <c r="T168" s="161"/>
      <c r="U168" s="27" t="str">
        <f>IF(T168="A",VLOOKUP(K168,zdroj!D:AA,24,0),"")</f>
        <v/>
      </c>
      <c r="V168" s="151"/>
      <c r="W168" s="151"/>
      <c r="Y168" s="9" t="s">
        <v>466</v>
      </c>
      <c r="Z168" s="9" t="s">
        <v>462</v>
      </c>
      <c r="AA168" s="9" t="s">
        <v>237</v>
      </c>
      <c r="AB168" s="9">
        <v>15414396</v>
      </c>
      <c r="AC168" s="9" t="s">
        <v>950</v>
      </c>
      <c r="AD168" s="9" t="s">
        <v>225</v>
      </c>
      <c r="AE168" s="5">
        <f t="shared" si="19"/>
        <v>0</v>
      </c>
      <c r="AF168" s="5" t="str">
        <f t="shared" si="20"/>
        <v>katA</v>
      </c>
      <c r="AG168" s="153"/>
      <c r="AH168" s="153"/>
      <c r="AI168" t="s">
        <v>201</v>
      </c>
      <c r="AJ168" t="s">
        <v>17878</v>
      </c>
      <c r="AK168" s="9" t="str">
        <f>VLOOKUP(Y168,zdroj!D:AJ,33,0)</f>
        <v>katA</v>
      </c>
    </row>
    <row r="169" spans="8:37" x14ac:dyDescent="0.25">
      <c r="H169" s="8">
        <f t="shared" si="14"/>
        <v>0</v>
      </c>
      <c r="I169" s="8">
        <f t="shared" si="15"/>
        <v>0</v>
      </c>
      <c r="J169" s="9" t="s">
        <v>667</v>
      </c>
      <c r="K169" s="9" t="s">
        <v>668</v>
      </c>
      <c r="L169" s="24" t="s">
        <v>462</v>
      </c>
      <c r="M169" s="24" t="s">
        <v>224</v>
      </c>
      <c r="N169" s="23" t="str">
        <f>VLOOKUP(K169,zdroj!D:AJ,33,0)</f>
        <v>katA</v>
      </c>
      <c r="O169" s="150"/>
      <c r="P169" s="19" t="str">
        <f t="shared" si="16"/>
        <v>N</v>
      </c>
      <c r="Q169" s="19" t="str">
        <f t="shared" si="17"/>
        <v>N</v>
      </c>
      <c r="R169" s="19" t="str">
        <f t="shared" si="18"/>
        <v>N</v>
      </c>
      <c r="S169" s="27">
        <f>IFERROR(IF(M169="katC",(VLOOKUP(K169,zdroj!D:AN,37,0)),IF(M169="katD","-",IF(T169="A","",VLOOKUP(K169,zdroj!D:Z,23,0)))),"")</f>
        <v>22.22</v>
      </c>
      <c r="T169" s="161"/>
      <c r="U169" s="27" t="str">
        <f>IF(T169="A",VLOOKUP(K169,zdroj!D:AA,24,0),"")</f>
        <v/>
      </c>
      <c r="V169" s="151"/>
      <c r="W169" s="151"/>
      <c r="Y169" s="9" t="s">
        <v>466</v>
      </c>
      <c r="Z169" s="9" t="s">
        <v>462</v>
      </c>
      <c r="AA169" s="9" t="s">
        <v>237</v>
      </c>
      <c r="AB169" s="9">
        <v>15414213</v>
      </c>
      <c r="AC169" s="9" t="s">
        <v>951</v>
      </c>
      <c r="AD169" s="9" t="s">
        <v>225</v>
      </c>
      <c r="AE169" s="5">
        <f t="shared" si="19"/>
        <v>0</v>
      </c>
      <c r="AF169" s="5" t="str">
        <f t="shared" si="20"/>
        <v>katA</v>
      </c>
      <c r="AG169" s="153"/>
      <c r="AH169" s="153"/>
      <c r="AI169" t="s">
        <v>201</v>
      </c>
      <c r="AJ169" t="s">
        <v>17878</v>
      </c>
      <c r="AK169" s="9" t="str">
        <f>VLOOKUP(Y169,zdroj!D:AJ,33,0)</f>
        <v>katA</v>
      </c>
    </row>
    <row r="170" spans="8:37" x14ac:dyDescent="0.25">
      <c r="H170" s="8">
        <f t="shared" si="14"/>
        <v>0</v>
      </c>
      <c r="I170" s="8">
        <f t="shared" si="15"/>
        <v>0</v>
      </c>
      <c r="J170" s="9" t="s">
        <v>669</v>
      </c>
      <c r="K170" s="9" t="s">
        <v>670</v>
      </c>
      <c r="L170" s="24" t="s">
        <v>462</v>
      </c>
      <c r="M170" s="24" t="s">
        <v>224</v>
      </c>
      <c r="N170" s="23" t="str">
        <f>VLOOKUP(K170,zdroj!D:AJ,33,0)</f>
        <v>katA</v>
      </c>
      <c r="O170" s="150"/>
      <c r="P170" s="19" t="str">
        <f t="shared" si="16"/>
        <v>N</v>
      </c>
      <c r="Q170" s="19" t="str">
        <f t="shared" si="17"/>
        <v>N</v>
      </c>
      <c r="R170" s="19" t="str">
        <f t="shared" si="18"/>
        <v>N</v>
      </c>
      <c r="S170" s="27">
        <f>IFERROR(IF(M170="katC",(VLOOKUP(K170,zdroj!D:AN,37,0)),IF(M170="katD","-",IF(T170="A","",VLOOKUP(K170,zdroj!D:Z,23,0)))),"")</f>
        <v>9.52</v>
      </c>
      <c r="T170" s="161"/>
      <c r="U170" s="27" t="str">
        <f>IF(T170="A",VLOOKUP(K170,zdroj!D:AA,24,0),"")</f>
        <v/>
      </c>
      <c r="V170" s="151"/>
      <c r="W170" s="151"/>
      <c r="Y170" s="9" t="s">
        <v>466</v>
      </c>
      <c r="Z170" s="9" t="s">
        <v>462</v>
      </c>
      <c r="AA170" s="9" t="s">
        <v>237</v>
      </c>
      <c r="AB170" s="9">
        <v>15414221</v>
      </c>
      <c r="AC170" s="9" t="s">
        <v>952</v>
      </c>
      <c r="AD170" s="9" t="s">
        <v>225</v>
      </c>
      <c r="AE170" s="5">
        <f t="shared" si="19"/>
        <v>0</v>
      </c>
      <c r="AF170" s="5" t="str">
        <f t="shared" si="20"/>
        <v>katA</v>
      </c>
      <c r="AG170" s="153"/>
      <c r="AH170" s="153"/>
      <c r="AI170" t="s">
        <v>201</v>
      </c>
      <c r="AJ170" t="s">
        <v>17878</v>
      </c>
      <c r="AK170" s="9" t="str">
        <f>VLOOKUP(Y170,zdroj!D:AJ,33,0)</f>
        <v>katA</v>
      </c>
    </row>
    <row r="171" spans="8:37" x14ac:dyDescent="0.25">
      <c r="H171" s="8">
        <f t="shared" si="14"/>
        <v>0</v>
      </c>
      <c r="I171" s="8">
        <f t="shared" si="15"/>
        <v>0</v>
      </c>
      <c r="J171" s="9" t="s">
        <v>669</v>
      </c>
      <c r="K171" s="9" t="s">
        <v>671</v>
      </c>
      <c r="L171" s="24" t="s">
        <v>462</v>
      </c>
      <c r="M171" s="24" t="s">
        <v>224</v>
      </c>
      <c r="N171" s="23" t="str">
        <f>VLOOKUP(K171,zdroj!D:AJ,33,0)</f>
        <v>katA</v>
      </c>
      <c r="O171" s="150"/>
      <c r="P171" s="19" t="str">
        <f t="shared" si="16"/>
        <v>N</v>
      </c>
      <c r="Q171" s="19" t="str">
        <f t="shared" si="17"/>
        <v>N</v>
      </c>
      <c r="R171" s="19" t="str">
        <f t="shared" si="18"/>
        <v>N</v>
      </c>
      <c r="S171" s="27">
        <f>IFERROR(IF(M171="katC",(VLOOKUP(K171,zdroj!D:AN,37,0)),IF(M171="katD","-",IF(T171="A","",VLOOKUP(K171,zdroj!D:Z,23,0)))),"")</f>
        <v>26.53</v>
      </c>
      <c r="T171" s="161"/>
      <c r="U171" s="27" t="str">
        <f>IF(T171="A",VLOOKUP(K171,zdroj!D:AA,24,0),"")</f>
        <v/>
      </c>
      <c r="V171" s="151"/>
      <c r="W171" s="151"/>
      <c r="Y171" s="9" t="s">
        <v>467</v>
      </c>
      <c r="Z171" s="9" t="s">
        <v>462</v>
      </c>
      <c r="AA171" s="9" t="s">
        <v>237</v>
      </c>
      <c r="AB171" s="9">
        <v>15414337</v>
      </c>
      <c r="AC171" s="9" t="s">
        <v>953</v>
      </c>
      <c r="AD171" s="9" t="s">
        <v>225</v>
      </c>
      <c r="AE171" s="5">
        <f t="shared" si="19"/>
        <v>0</v>
      </c>
      <c r="AF171" s="5" t="str">
        <f t="shared" si="20"/>
        <v>katA</v>
      </c>
      <c r="AG171" s="153"/>
      <c r="AH171" s="153"/>
      <c r="AI171" t="s">
        <v>229</v>
      </c>
      <c r="AJ171" t="s">
        <v>17878</v>
      </c>
      <c r="AK171" s="9" t="str">
        <f>VLOOKUP(Y171,zdroj!D:AJ,33,0)</f>
        <v>katA</v>
      </c>
    </row>
    <row r="172" spans="8:37" x14ac:dyDescent="0.25">
      <c r="H172" s="8">
        <f t="shared" si="14"/>
        <v>0</v>
      </c>
      <c r="I172" s="8">
        <f t="shared" si="15"/>
        <v>0</v>
      </c>
      <c r="J172" s="9" t="s">
        <v>669</v>
      </c>
      <c r="K172" s="9" t="s">
        <v>672</v>
      </c>
      <c r="L172" s="24" t="s">
        <v>462</v>
      </c>
      <c r="M172" s="24" t="s">
        <v>226</v>
      </c>
      <c r="N172" s="23" t="str">
        <f>VLOOKUP(K172,zdroj!D:AJ,33,0)</f>
        <v>katC</v>
      </c>
      <c r="O172" s="150"/>
      <c r="P172" s="19" t="str">
        <f t="shared" si="16"/>
        <v>N</v>
      </c>
      <c r="Q172" s="19" t="str">
        <f t="shared" si="17"/>
        <v>N</v>
      </c>
      <c r="R172" s="19" t="str">
        <f t="shared" si="18"/>
        <v>N</v>
      </c>
      <c r="S172" s="27" t="str">
        <f>IFERROR(IF(M172="katC",(VLOOKUP(K172,zdroj!D:AN,37,0)),IF(M172="katD","-",IF(T172="A","",VLOOKUP(K172,zdroj!D:Z,23,0)))),"")</f>
        <v>NEPOKRYTA VĚTŠINA SEAM</v>
      </c>
      <c r="T172" s="161"/>
      <c r="U172" s="27" t="str">
        <f>IF(T172="A",VLOOKUP(K172,zdroj!D:AA,24,0),"")</f>
        <v/>
      </c>
      <c r="V172" s="151"/>
      <c r="W172" s="151"/>
      <c r="Y172" s="9" t="s">
        <v>467</v>
      </c>
      <c r="Z172" s="9" t="s">
        <v>462</v>
      </c>
      <c r="AA172" s="9" t="s">
        <v>237</v>
      </c>
      <c r="AB172" s="9">
        <v>15414370</v>
      </c>
      <c r="AC172" s="9" t="s">
        <v>954</v>
      </c>
      <c r="AD172" s="9" t="s">
        <v>231</v>
      </c>
      <c r="AE172" s="5">
        <f t="shared" si="19"/>
        <v>0</v>
      </c>
      <c r="AF172" s="5" t="str">
        <f t="shared" si="20"/>
        <v>katB</v>
      </c>
      <c r="AG172" s="153"/>
      <c r="AH172" s="153"/>
      <c r="AI172" t="s">
        <v>17880</v>
      </c>
      <c r="AJ172" t="s">
        <v>17878</v>
      </c>
      <c r="AK172" s="9" t="str">
        <f>VLOOKUP(Y172,zdroj!D:AJ,33,0)</f>
        <v>katA</v>
      </c>
    </row>
    <row r="173" spans="8:37" x14ac:dyDescent="0.25">
      <c r="H173" s="8">
        <f t="shared" ref="H173:H236" si="21">IF(O173="",H172,H172+1)</f>
        <v>0</v>
      </c>
      <c r="I173" s="8">
        <f t="shared" ref="I173:I236" si="22">IF(O173="",0,H173)</f>
        <v>0</v>
      </c>
      <c r="J173" s="9" t="s">
        <v>673</v>
      </c>
      <c r="K173" s="9" t="s">
        <v>674</v>
      </c>
      <c r="L173" s="24" t="s">
        <v>462</v>
      </c>
      <c r="M173" s="24" t="s">
        <v>224</v>
      </c>
      <c r="N173" s="23" t="str">
        <f>VLOOKUP(K173,zdroj!D:AJ,33,0)</f>
        <v>katA</v>
      </c>
      <c r="O173" s="150"/>
      <c r="P173" s="19" t="str">
        <f t="shared" si="16"/>
        <v>N</v>
      </c>
      <c r="Q173" s="19" t="str">
        <f t="shared" si="17"/>
        <v>N</v>
      </c>
      <c r="R173" s="19" t="str">
        <f t="shared" si="18"/>
        <v>N</v>
      </c>
      <c r="S173" s="27">
        <f>IFERROR(IF(M173="katC",(VLOOKUP(K173,zdroj!D:AN,37,0)),IF(M173="katD","-",IF(T173="A","",VLOOKUP(K173,zdroj!D:Z,23,0)))),"")</f>
        <v>33.85</v>
      </c>
      <c r="T173" s="161"/>
      <c r="U173" s="27" t="str">
        <f>IF(T173="A",VLOOKUP(K173,zdroj!D:AA,24,0),"")</f>
        <v/>
      </c>
      <c r="V173" s="151"/>
      <c r="W173" s="151"/>
      <c r="Y173" s="9" t="s">
        <v>467</v>
      </c>
      <c r="Z173" s="9" t="s">
        <v>462</v>
      </c>
      <c r="AA173" s="9" t="s">
        <v>237</v>
      </c>
      <c r="AB173" s="9">
        <v>15414400</v>
      </c>
      <c r="AC173" s="9" t="s">
        <v>955</v>
      </c>
      <c r="AD173" s="9" t="s">
        <v>225</v>
      </c>
      <c r="AE173" s="5">
        <f t="shared" si="19"/>
        <v>0</v>
      </c>
      <c r="AF173" s="5" t="str">
        <f t="shared" si="20"/>
        <v>katA</v>
      </c>
      <c r="AG173" s="153"/>
      <c r="AH173" s="153"/>
      <c r="AI173" t="s">
        <v>229</v>
      </c>
      <c r="AJ173" t="s">
        <v>17878</v>
      </c>
      <c r="AK173" s="9" t="str">
        <f>VLOOKUP(Y173,zdroj!D:AJ,33,0)</f>
        <v>katA</v>
      </c>
    </row>
    <row r="174" spans="8:37" x14ac:dyDescent="0.25">
      <c r="H174" s="8">
        <f t="shared" si="21"/>
        <v>0</v>
      </c>
      <c r="I174" s="8">
        <f t="shared" si="22"/>
        <v>0</v>
      </c>
      <c r="J174" s="9" t="s">
        <v>673</v>
      </c>
      <c r="K174" s="9" t="s">
        <v>675</v>
      </c>
      <c r="L174" s="24" t="s">
        <v>462</v>
      </c>
      <c r="M174" s="24" t="s">
        <v>226</v>
      </c>
      <c r="N174" s="23" t="str">
        <f>VLOOKUP(K174,zdroj!D:AJ,33,0)</f>
        <v>katC</v>
      </c>
      <c r="O174" s="150"/>
      <c r="P174" s="19" t="str">
        <f t="shared" si="16"/>
        <v>N</v>
      </c>
      <c r="Q174" s="19" t="str">
        <f t="shared" si="17"/>
        <v>N</v>
      </c>
      <c r="R174" s="19" t="str">
        <f t="shared" si="18"/>
        <v>N</v>
      </c>
      <c r="S174" s="27" t="str">
        <f>IFERROR(IF(M174="katC",(VLOOKUP(K174,zdroj!D:AN,37,0)),IF(M174="katD","-",IF(T174="A","",VLOOKUP(K174,zdroj!D:Z,23,0)))),"")</f>
        <v>NEPOKRYTA VĚTŠINA SEAM</v>
      </c>
      <c r="T174" s="161"/>
      <c r="U174" s="27" t="str">
        <f>IF(T174="A",VLOOKUP(K174,zdroj!D:AA,24,0),"")</f>
        <v/>
      </c>
      <c r="V174" s="151"/>
      <c r="W174" s="151"/>
      <c r="Y174" s="9" t="s">
        <v>467</v>
      </c>
      <c r="Z174" s="9" t="s">
        <v>462</v>
      </c>
      <c r="AA174" s="9" t="s">
        <v>237</v>
      </c>
      <c r="AB174" s="9">
        <v>15414418</v>
      </c>
      <c r="AC174" s="9" t="s">
        <v>956</v>
      </c>
      <c r="AD174" s="9" t="s">
        <v>225</v>
      </c>
      <c r="AE174" s="5">
        <f t="shared" si="19"/>
        <v>0</v>
      </c>
      <c r="AF174" s="5" t="str">
        <f t="shared" si="20"/>
        <v>katA</v>
      </c>
      <c r="AG174" s="153"/>
      <c r="AH174" s="153"/>
      <c r="AI174" t="s">
        <v>229</v>
      </c>
      <c r="AJ174" t="s">
        <v>17878</v>
      </c>
      <c r="AK174" s="9" t="str">
        <f>VLOOKUP(Y174,zdroj!D:AJ,33,0)</f>
        <v>katA</v>
      </c>
    </row>
    <row r="175" spans="8:37" x14ac:dyDescent="0.25">
      <c r="H175" s="8">
        <f t="shared" si="21"/>
        <v>0</v>
      </c>
      <c r="I175" s="8">
        <f t="shared" si="22"/>
        <v>0</v>
      </c>
      <c r="J175" s="9" t="s">
        <v>673</v>
      </c>
      <c r="K175" s="9" t="s">
        <v>676</v>
      </c>
      <c r="L175" s="24" t="s">
        <v>462</v>
      </c>
      <c r="M175" s="24" t="s">
        <v>224</v>
      </c>
      <c r="N175" s="23" t="str">
        <f>VLOOKUP(K175,zdroj!D:AJ,33,0)</f>
        <v>katA</v>
      </c>
      <c r="O175" s="150"/>
      <c r="P175" s="19" t="str">
        <f t="shared" si="16"/>
        <v>N</v>
      </c>
      <c r="Q175" s="19" t="str">
        <f t="shared" si="17"/>
        <v>N</v>
      </c>
      <c r="R175" s="19" t="str">
        <f t="shared" si="18"/>
        <v>N</v>
      </c>
      <c r="S175" s="27">
        <f>IFERROR(IF(M175="katC",(VLOOKUP(K175,zdroj!D:AN,37,0)),IF(M175="katD","-",IF(T175="A","",VLOOKUP(K175,zdroj!D:Z,23,0)))),"")</f>
        <v>24</v>
      </c>
      <c r="T175" s="161"/>
      <c r="U175" s="27" t="str">
        <f>IF(T175="A",VLOOKUP(K175,zdroj!D:AA,24,0),"")</f>
        <v/>
      </c>
      <c r="V175" s="151"/>
      <c r="W175" s="151"/>
      <c r="Y175" s="9" t="s">
        <v>467</v>
      </c>
      <c r="Z175" s="9" t="s">
        <v>462</v>
      </c>
      <c r="AA175" s="9" t="s">
        <v>237</v>
      </c>
      <c r="AB175" s="9">
        <v>15414426</v>
      </c>
      <c r="AC175" s="9" t="s">
        <v>957</v>
      </c>
      <c r="AD175" s="9" t="s">
        <v>225</v>
      </c>
      <c r="AE175" s="5">
        <f t="shared" si="19"/>
        <v>0</v>
      </c>
      <c r="AF175" s="5" t="str">
        <f t="shared" si="20"/>
        <v>katA</v>
      </c>
      <c r="AG175" s="153"/>
      <c r="AH175" s="153"/>
      <c r="AI175" t="s">
        <v>229</v>
      </c>
      <c r="AJ175" t="s">
        <v>17878</v>
      </c>
      <c r="AK175" s="9" t="str">
        <f>VLOOKUP(Y175,zdroj!D:AJ,33,0)</f>
        <v>katA</v>
      </c>
    </row>
    <row r="176" spans="8:37" x14ac:dyDescent="0.25">
      <c r="H176" s="8">
        <f t="shared" si="21"/>
        <v>0</v>
      </c>
      <c r="I176" s="8">
        <f t="shared" si="22"/>
        <v>0</v>
      </c>
      <c r="J176" s="9" t="s">
        <v>673</v>
      </c>
      <c r="K176" s="9" t="s">
        <v>677</v>
      </c>
      <c r="L176" s="24" t="s">
        <v>462</v>
      </c>
      <c r="M176" s="24" t="s">
        <v>224</v>
      </c>
      <c r="N176" s="23" t="str">
        <f>VLOOKUP(K176,zdroj!D:AJ,33,0)</f>
        <v>katA</v>
      </c>
      <c r="O176" s="150"/>
      <c r="P176" s="19" t="str">
        <f t="shared" si="16"/>
        <v>N</v>
      </c>
      <c r="Q176" s="19" t="str">
        <f t="shared" si="17"/>
        <v>N</v>
      </c>
      <c r="R176" s="19" t="str">
        <f t="shared" si="18"/>
        <v>N</v>
      </c>
      <c r="S176" s="27">
        <f>IFERROR(IF(M176="katC",(VLOOKUP(K176,zdroj!D:AN,37,0)),IF(M176="katD","-",IF(T176="A","",VLOOKUP(K176,zdroj!D:Z,23,0)))),"")</f>
        <v>40.32</v>
      </c>
      <c r="T176" s="161"/>
      <c r="U176" s="27" t="str">
        <f>IF(T176="A",VLOOKUP(K176,zdroj!D:AA,24,0),"")</f>
        <v/>
      </c>
      <c r="V176" s="151"/>
      <c r="W176" s="151"/>
      <c r="Y176" s="9" t="s">
        <v>467</v>
      </c>
      <c r="Z176" s="9" t="s">
        <v>462</v>
      </c>
      <c r="AA176" s="9" t="s">
        <v>237</v>
      </c>
      <c r="AB176" s="9">
        <v>15414434</v>
      </c>
      <c r="AC176" s="9" t="s">
        <v>958</v>
      </c>
      <c r="AD176" s="9" t="s">
        <v>225</v>
      </c>
      <c r="AE176" s="5">
        <f t="shared" si="19"/>
        <v>0</v>
      </c>
      <c r="AF176" s="5" t="str">
        <f t="shared" si="20"/>
        <v>katA</v>
      </c>
      <c r="AG176" s="153"/>
      <c r="AH176" s="153"/>
      <c r="AI176" t="s">
        <v>201</v>
      </c>
      <c r="AJ176" t="s">
        <v>17878</v>
      </c>
      <c r="AK176" s="9" t="str">
        <f>VLOOKUP(Y176,zdroj!D:AJ,33,0)</f>
        <v>katA</v>
      </c>
    </row>
    <row r="177" spans="8:37" x14ac:dyDescent="0.25">
      <c r="H177" s="8">
        <f t="shared" si="21"/>
        <v>0</v>
      </c>
      <c r="I177" s="8">
        <f t="shared" si="22"/>
        <v>0</v>
      </c>
      <c r="J177" s="9" t="s">
        <v>673</v>
      </c>
      <c r="K177" s="9" t="s">
        <v>678</v>
      </c>
      <c r="L177" s="24" t="s">
        <v>462</v>
      </c>
      <c r="M177" s="24" t="s">
        <v>224</v>
      </c>
      <c r="N177" s="23" t="str">
        <f>VLOOKUP(K177,zdroj!D:AJ,33,0)</f>
        <v>katA</v>
      </c>
      <c r="O177" s="150"/>
      <c r="P177" s="19" t="str">
        <f t="shared" si="16"/>
        <v>N</v>
      </c>
      <c r="Q177" s="19" t="str">
        <f t="shared" si="17"/>
        <v>N</v>
      </c>
      <c r="R177" s="19" t="str">
        <f t="shared" si="18"/>
        <v>N</v>
      </c>
      <c r="S177" s="27">
        <f>IFERROR(IF(M177="katC",(VLOOKUP(K177,zdroj!D:AN,37,0)),IF(M177="katD","-",IF(T177="A","",VLOOKUP(K177,zdroj!D:Z,23,0)))),"")</f>
        <v>29.73</v>
      </c>
      <c r="T177" s="161"/>
      <c r="U177" s="27" t="str">
        <f>IF(T177="A",VLOOKUP(K177,zdroj!D:AA,24,0),"")</f>
        <v/>
      </c>
      <c r="V177" s="151"/>
      <c r="W177" s="151"/>
      <c r="Y177" s="9" t="s">
        <v>467</v>
      </c>
      <c r="Z177" s="9" t="s">
        <v>462</v>
      </c>
      <c r="AA177" s="9" t="s">
        <v>237</v>
      </c>
      <c r="AB177" s="9">
        <v>15414442</v>
      </c>
      <c r="AC177" s="9" t="s">
        <v>959</v>
      </c>
      <c r="AD177" s="9" t="s">
        <v>231</v>
      </c>
      <c r="AE177" s="5">
        <f t="shared" si="19"/>
        <v>0</v>
      </c>
      <c r="AF177" s="5" t="str">
        <f t="shared" si="20"/>
        <v>katB</v>
      </c>
      <c r="AG177" s="153"/>
      <c r="AH177" s="153"/>
      <c r="AI177" t="s">
        <v>201</v>
      </c>
      <c r="AJ177" t="s">
        <v>17878</v>
      </c>
      <c r="AK177" s="9" t="str">
        <f>VLOOKUP(Y177,zdroj!D:AJ,33,0)</f>
        <v>katA</v>
      </c>
    </row>
    <row r="178" spans="8:37" x14ac:dyDescent="0.25">
      <c r="H178" s="8">
        <f t="shared" si="21"/>
        <v>0</v>
      </c>
      <c r="I178" s="8">
        <f t="shared" si="22"/>
        <v>0</v>
      </c>
      <c r="J178" s="9" t="s">
        <v>679</v>
      </c>
      <c r="K178" s="9" t="s">
        <v>680</v>
      </c>
      <c r="L178" s="24" t="s">
        <v>462</v>
      </c>
      <c r="M178" s="24" t="s">
        <v>224</v>
      </c>
      <c r="N178" s="23" t="str">
        <f>VLOOKUP(K178,zdroj!D:AJ,33,0)</f>
        <v>katA</v>
      </c>
      <c r="O178" s="150"/>
      <c r="P178" s="19" t="str">
        <f t="shared" si="16"/>
        <v>N</v>
      </c>
      <c r="Q178" s="19" t="str">
        <f t="shared" si="17"/>
        <v>N</v>
      </c>
      <c r="R178" s="19" t="str">
        <f t="shared" si="18"/>
        <v>N</v>
      </c>
      <c r="S178" s="27">
        <f>IFERROR(IF(M178="katC",(VLOOKUP(K178,zdroj!D:AN,37,0)),IF(M178="katD","-",IF(T178="A","",VLOOKUP(K178,zdroj!D:Z,23,0)))),"")</f>
        <v>32.450000000000003</v>
      </c>
      <c r="T178" s="161"/>
      <c r="U178" s="27" t="str">
        <f>IF(T178="A",VLOOKUP(K178,zdroj!D:AA,24,0),"")</f>
        <v/>
      </c>
      <c r="V178" s="151"/>
      <c r="W178" s="151"/>
      <c r="Y178" s="9" t="s">
        <v>467</v>
      </c>
      <c r="Z178" s="9" t="s">
        <v>462</v>
      </c>
      <c r="AA178" s="9" t="s">
        <v>237</v>
      </c>
      <c r="AB178" s="9">
        <v>15414451</v>
      </c>
      <c r="AC178" s="9" t="s">
        <v>960</v>
      </c>
      <c r="AD178" s="9" t="s">
        <v>225</v>
      </c>
      <c r="AE178" s="5">
        <f t="shared" si="19"/>
        <v>0</v>
      </c>
      <c r="AF178" s="5" t="str">
        <f t="shared" si="20"/>
        <v>katA</v>
      </c>
      <c r="AG178" s="153"/>
      <c r="AH178" s="153"/>
      <c r="AI178" t="s">
        <v>201</v>
      </c>
      <c r="AJ178" t="s">
        <v>17878</v>
      </c>
      <c r="AK178" s="9" t="str">
        <f>VLOOKUP(Y178,zdroj!D:AJ,33,0)</f>
        <v>katA</v>
      </c>
    </row>
    <row r="179" spans="8:37" x14ac:dyDescent="0.25">
      <c r="H179" s="8">
        <f t="shared" si="21"/>
        <v>0</v>
      </c>
      <c r="I179" s="8">
        <f t="shared" si="22"/>
        <v>0</v>
      </c>
      <c r="J179" s="9" t="s">
        <v>679</v>
      </c>
      <c r="K179" s="9" t="s">
        <v>681</v>
      </c>
      <c r="L179" s="24" t="s">
        <v>462</v>
      </c>
      <c r="M179" s="24" t="s">
        <v>225</v>
      </c>
      <c r="N179" s="23" t="str">
        <f>VLOOKUP(K179,zdroj!D:AJ,33,0)</f>
        <v>katA</v>
      </c>
      <c r="O179" s="150"/>
      <c r="P179" s="19" t="str">
        <f t="shared" si="16"/>
        <v>N</v>
      </c>
      <c r="Q179" s="19" t="str">
        <f t="shared" si="17"/>
        <v>N</v>
      </c>
      <c r="R179" s="19" t="str">
        <f t="shared" si="18"/>
        <v>N</v>
      </c>
      <c r="S179" s="27">
        <f>IFERROR(IF(M179="katC",(VLOOKUP(K179,zdroj!D:AN,37,0)),IF(M179="katD","-",IF(T179="A","",VLOOKUP(K179,zdroj!D:Z,23,0)))),"")</f>
        <v>0</v>
      </c>
      <c r="T179" s="161"/>
      <c r="U179" s="27" t="str">
        <f>IF(T179="A",VLOOKUP(K179,zdroj!D:AA,24,0),"")</f>
        <v/>
      </c>
      <c r="V179" s="151"/>
      <c r="W179" s="151"/>
      <c r="Y179" s="9" t="s">
        <v>467</v>
      </c>
      <c r="Z179" s="9" t="s">
        <v>462</v>
      </c>
      <c r="AA179" s="9" t="s">
        <v>237</v>
      </c>
      <c r="AB179" s="9">
        <v>15414469</v>
      </c>
      <c r="AC179" s="9" t="s">
        <v>961</v>
      </c>
      <c r="AD179" s="9" t="s">
        <v>225</v>
      </c>
      <c r="AE179" s="5">
        <f t="shared" si="19"/>
        <v>0</v>
      </c>
      <c r="AF179" s="5" t="str">
        <f t="shared" si="20"/>
        <v>katA</v>
      </c>
      <c r="AG179" s="153"/>
      <c r="AH179" s="153"/>
      <c r="AI179" t="s">
        <v>201</v>
      </c>
      <c r="AJ179" t="s">
        <v>17878</v>
      </c>
      <c r="AK179" s="9" t="str">
        <f>VLOOKUP(Y179,zdroj!D:AJ,33,0)</f>
        <v>katA</v>
      </c>
    </row>
    <row r="180" spans="8:37" x14ac:dyDescent="0.25">
      <c r="H180" s="8">
        <f t="shared" si="21"/>
        <v>0</v>
      </c>
      <c r="I180" s="8">
        <f t="shared" si="22"/>
        <v>0</v>
      </c>
      <c r="J180" s="9" t="s">
        <v>679</v>
      </c>
      <c r="K180" s="9" t="s">
        <v>682</v>
      </c>
      <c r="L180" s="24" t="s">
        <v>462</v>
      </c>
      <c r="M180" s="24" t="s">
        <v>231</v>
      </c>
      <c r="N180" s="23" t="str">
        <f>VLOOKUP(K180,zdroj!D:AJ,33,0)</f>
        <v>katB</v>
      </c>
      <c r="O180" s="150"/>
      <c r="P180" s="19" t="str">
        <f t="shared" si="16"/>
        <v>N</v>
      </c>
      <c r="Q180" s="19" t="str">
        <f t="shared" si="17"/>
        <v>N</v>
      </c>
      <c r="R180" s="19" t="str">
        <f t="shared" si="18"/>
        <v>N</v>
      </c>
      <c r="S180" s="27">
        <f>IFERROR(IF(M180="katC",(VLOOKUP(K180,zdroj!D:AN,37,0)),IF(M180="katD","-",IF(T180="A","",VLOOKUP(K180,zdroj!D:Z,23,0)))),"")</f>
        <v>37.78</v>
      </c>
      <c r="T180" s="161"/>
      <c r="U180" s="27" t="str">
        <f>IF(T180="A",VLOOKUP(K180,zdroj!D:AA,24,0),"")</f>
        <v/>
      </c>
      <c r="V180" s="151"/>
      <c r="W180" s="151"/>
      <c r="Y180" s="9" t="s">
        <v>467</v>
      </c>
      <c r="Z180" s="9" t="s">
        <v>462</v>
      </c>
      <c r="AA180" s="9" t="s">
        <v>237</v>
      </c>
      <c r="AB180" s="9">
        <v>15414477</v>
      </c>
      <c r="AC180" s="9" t="s">
        <v>962</v>
      </c>
      <c r="AD180" s="9" t="s">
        <v>225</v>
      </c>
      <c r="AE180" s="5">
        <f t="shared" si="19"/>
        <v>0</v>
      </c>
      <c r="AF180" s="5" t="str">
        <f t="shared" si="20"/>
        <v>katA</v>
      </c>
      <c r="AG180" s="153"/>
      <c r="AH180" s="153"/>
      <c r="AI180" t="s">
        <v>201</v>
      </c>
      <c r="AJ180" t="s">
        <v>17878</v>
      </c>
      <c r="AK180" s="9" t="str">
        <f>VLOOKUP(Y180,zdroj!D:AJ,33,0)</f>
        <v>katA</v>
      </c>
    </row>
    <row r="181" spans="8:37" x14ac:dyDescent="0.25">
      <c r="H181" s="8">
        <f t="shared" si="21"/>
        <v>0</v>
      </c>
      <c r="I181" s="8">
        <f t="shared" si="22"/>
        <v>0</v>
      </c>
      <c r="J181" s="9" t="s">
        <v>679</v>
      </c>
      <c r="K181" s="9" t="s">
        <v>683</v>
      </c>
      <c r="L181" s="24" t="s">
        <v>462</v>
      </c>
      <c r="M181" s="24" t="s">
        <v>225</v>
      </c>
      <c r="N181" s="23" t="str">
        <f>VLOOKUP(K181,zdroj!D:AJ,33,0)</f>
        <v>katA</v>
      </c>
      <c r="O181" s="150"/>
      <c r="P181" s="19" t="str">
        <f t="shared" si="16"/>
        <v>N</v>
      </c>
      <c r="Q181" s="19" t="str">
        <f t="shared" si="17"/>
        <v>N</v>
      </c>
      <c r="R181" s="19" t="str">
        <f t="shared" si="18"/>
        <v>N</v>
      </c>
      <c r="S181" s="27">
        <f>IFERROR(IF(M181="katC",(VLOOKUP(K181,zdroj!D:AN,37,0)),IF(M181="katD","-",IF(T181="A","",VLOOKUP(K181,zdroj!D:Z,23,0)))),"")</f>
        <v>0</v>
      </c>
      <c r="T181" s="161"/>
      <c r="U181" s="27" t="str">
        <f>IF(T181="A",VLOOKUP(K181,zdroj!D:AA,24,0),"")</f>
        <v/>
      </c>
      <c r="V181" s="151"/>
      <c r="W181" s="151"/>
      <c r="Y181" s="9" t="s">
        <v>467</v>
      </c>
      <c r="Z181" s="9" t="s">
        <v>462</v>
      </c>
      <c r="AA181" s="9" t="s">
        <v>237</v>
      </c>
      <c r="AB181" s="9">
        <v>15414485</v>
      </c>
      <c r="AC181" s="9" t="s">
        <v>963</v>
      </c>
      <c r="AD181" s="9" t="s">
        <v>225</v>
      </c>
      <c r="AE181" s="5">
        <f t="shared" si="19"/>
        <v>0</v>
      </c>
      <c r="AF181" s="5" t="str">
        <f t="shared" si="20"/>
        <v>katA</v>
      </c>
      <c r="AG181" s="153"/>
      <c r="AH181" s="153"/>
      <c r="AI181" t="s">
        <v>201</v>
      </c>
      <c r="AJ181" t="s">
        <v>17878</v>
      </c>
      <c r="AK181" s="9" t="str">
        <f>VLOOKUP(Y181,zdroj!D:AJ,33,0)</f>
        <v>katA</v>
      </c>
    </row>
    <row r="182" spans="8:37" x14ac:dyDescent="0.25">
      <c r="H182" s="8">
        <f t="shared" si="21"/>
        <v>0</v>
      </c>
      <c r="I182" s="8">
        <f t="shared" si="22"/>
        <v>0</v>
      </c>
      <c r="J182" s="9" t="s">
        <v>679</v>
      </c>
      <c r="K182" s="9" t="s">
        <v>684</v>
      </c>
      <c r="L182" s="24" t="s">
        <v>462</v>
      </c>
      <c r="M182" s="24" t="s">
        <v>225</v>
      </c>
      <c r="N182" s="23" t="str">
        <f>VLOOKUP(K182,zdroj!D:AJ,33,0)</f>
        <v>katA</v>
      </c>
      <c r="O182" s="150"/>
      <c r="P182" s="19" t="str">
        <f t="shared" si="16"/>
        <v>N</v>
      </c>
      <c r="Q182" s="19" t="str">
        <f t="shared" si="17"/>
        <v>N</v>
      </c>
      <c r="R182" s="19" t="str">
        <f t="shared" si="18"/>
        <v>N</v>
      </c>
      <c r="S182" s="27">
        <f>IFERROR(IF(M182="katC",(VLOOKUP(K182,zdroj!D:AN,37,0)),IF(M182="katD","-",IF(T182="A","",VLOOKUP(K182,zdroj!D:Z,23,0)))),"")</f>
        <v>0</v>
      </c>
      <c r="T182" s="161"/>
      <c r="U182" s="27" t="str">
        <f>IF(T182="A",VLOOKUP(K182,zdroj!D:AA,24,0),"")</f>
        <v/>
      </c>
      <c r="V182" s="151"/>
      <c r="W182" s="151"/>
      <c r="Y182" s="9" t="s">
        <v>467</v>
      </c>
      <c r="Z182" s="9" t="s">
        <v>462</v>
      </c>
      <c r="AA182" s="9" t="s">
        <v>237</v>
      </c>
      <c r="AB182" s="9">
        <v>15414493</v>
      </c>
      <c r="AC182" s="9" t="s">
        <v>964</v>
      </c>
      <c r="AD182" s="9" t="s">
        <v>225</v>
      </c>
      <c r="AE182" s="5">
        <f t="shared" si="19"/>
        <v>0</v>
      </c>
      <c r="AF182" s="5" t="str">
        <f t="shared" si="20"/>
        <v>katA</v>
      </c>
      <c r="AG182" s="153"/>
      <c r="AH182" s="153"/>
      <c r="AI182" t="s">
        <v>201</v>
      </c>
      <c r="AJ182" t="s">
        <v>17878</v>
      </c>
      <c r="AK182" s="9" t="str">
        <f>VLOOKUP(Y182,zdroj!D:AJ,33,0)</f>
        <v>katA</v>
      </c>
    </row>
    <row r="183" spans="8:37" x14ac:dyDescent="0.25">
      <c r="H183" s="8">
        <f t="shared" si="21"/>
        <v>0</v>
      </c>
      <c r="I183" s="8">
        <f t="shared" si="22"/>
        <v>0</v>
      </c>
      <c r="J183" s="9" t="s">
        <v>679</v>
      </c>
      <c r="K183" s="9" t="s">
        <v>685</v>
      </c>
      <c r="L183" s="24" t="s">
        <v>462</v>
      </c>
      <c r="M183" s="24" t="s">
        <v>225</v>
      </c>
      <c r="N183" s="23" t="str">
        <f>VLOOKUP(K183,zdroj!D:AJ,33,0)</f>
        <v>katA</v>
      </c>
      <c r="O183" s="150"/>
      <c r="P183" s="19" t="str">
        <f t="shared" si="16"/>
        <v>N</v>
      </c>
      <c r="Q183" s="19" t="str">
        <f t="shared" si="17"/>
        <v>N</v>
      </c>
      <c r="R183" s="19" t="str">
        <f t="shared" si="18"/>
        <v>N</v>
      </c>
      <c r="S183" s="27">
        <f>IFERROR(IF(M183="katC",(VLOOKUP(K183,zdroj!D:AN,37,0)),IF(M183="katD","-",IF(T183="A","",VLOOKUP(K183,zdroj!D:Z,23,0)))),"")</f>
        <v>0</v>
      </c>
      <c r="T183" s="161"/>
      <c r="U183" s="27" t="str">
        <f>IF(T183="A",VLOOKUP(K183,zdroj!D:AA,24,0),"")</f>
        <v/>
      </c>
      <c r="V183" s="151"/>
      <c r="W183" s="151"/>
      <c r="Y183" s="9" t="s">
        <v>467</v>
      </c>
      <c r="Z183" s="9" t="s">
        <v>462</v>
      </c>
      <c r="AA183" s="9" t="s">
        <v>237</v>
      </c>
      <c r="AB183" s="9">
        <v>15414507</v>
      </c>
      <c r="AC183" s="9" t="s">
        <v>965</v>
      </c>
      <c r="AD183" s="9" t="s">
        <v>225</v>
      </c>
      <c r="AE183" s="5">
        <f t="shared" si="19"/>
        <v>0</v>
      </c>
      <c r="AF183" s="5" t="str">
        <f t="shared" si="20"/>
        <v>katA</v>
      </c>
      <c r="AG183" s="153"/>
      <c r="AH183" s="153"/>
      <c r="AI183" t="s">
        <v>201</v>
      </c>
      <c r="AJ183" t="s">
        <v>17878</v>
      </c>
      <c r="AK183" s="9" t="str">
        <f>VLOOKUP(Y183,zdroj!D:AJ,33,0)</f>
        <v>katA</v>
      </c>
    </row>
    <row r="184" spans="8:37" x14ac:dyDescent="0.25">
      <c r="H184" s="8">
        <f t="shared" si="21"/>
        <v>0</v>
      </c>
      <c r="I184" s="8">
        <f t="shared" si="22"/>
        <v>0</v>
      </c>
      <c r="J184" s="9" t="s">
        <v>686</v>
      </c>
      <c r="K184" s="9" t="s">
        <v>687</v>
      </c>
      <c r="L184" s="24" t="s">
        <v>462</v>
      </c>
      <c r="M184" s="24" t="s">
        <v>225</v>
      </c>
      <c r="N184" s="23" t="str">
        <f>VLOOKUP(K184,zdroj!D:AJ,33,0)</f>
        <v>katA</v>
      </c>
      <c r="O184" s="150"/>
      <c r="P184" s="19" t="str">
        <f t="shared" si="16"/>
        <v>N</v>
      </c>
      <c r="Q184" s="19" t="str">
        <f t="shared" si="17"/>
        <v>N</v>
      </c>
      <c r="R184" s="19" t="str">
        <f t="shared" si="18"/>
        <v>N</v>
      </c>
      <c r="S184" s="27">
        <f>IFERROR(IF(M184="katC",(VLOOKUP(K184,zdroj!D:AN,37,0)),IF(M184="katD","-",IF(T184="A","",VLOOKUP(K184,zdroj!D:Z,23,0)))),"")</f>
        <v>0</v>
      </c>
      <c r="T184" s="161"/>
      <c r="U184" s="27" t="str">
        <f>IF(T184="A",VLOOKUP(K184,zdroj!D:AA,24,0),"")</f>
        <v/>
      </c>
      <c r="V184" s="151"/>
      <c r="W184" s="151"/>
      <c r="Y184" s="9" t="s">
        <v>471</v>
      </c>
      <c r="Z184" s="9" t="s">
        <v>462</v>
      </c>
      <c r="AA184" s="9" t="s">
        <v>199</v>
      </c>
      <c r="AB184" s="9">
        <v>5908671</v>
      </c>
      <c r="AC184" s="9" t="s">
        <v>966</v>
      </c>
      <c r="AD184" s="9" t="s">
        <v>800</v>
      </c>
      <c r="AE184" s="5">
        <f t="shared" si="19"/>
        <v>0</v>
      </c>
      <c r="AF184" s="5" t="str">
        <f t="shared" si="20"/>
        <v>Pokryto</v>
      </c>
      <c r="AG184" s="153"/>
      <c r="AH184" s="153"/>
      <c r="AI184" t="s">
        <v>201</v>
      </c>
      <c r="AJ184" t="s">
        <v>800</v>
      </c>
      <c r="AK184" s="9" t="str">
        <f>VLOOKUP(Y184,zdroj!D:AJ,33,0)</f>
        <v>katC</v>
      </c>
    </row>
    <row r="185" spans="8:37" x14ac:dyDescent="0.25">
      <c r="H185" s="8">
        <f t="shared" si="21"/>
        <v>0</v>
      </c>
      <c r="I185" s="8">
        <f t="shared" si="22"/>
        <v>0</v>
      </c>
      <c r="J185" s="9" t="s">
        <v>686</v>
      </c>
      <c r="K185" s="9" t="s">
        <v>688</v>
      </c>
      <c r="L185" s="24" t="s">
        <v>462</v>
      </c>
      <c r="M185" s="24" t="s">
        <v>224</v>
      </c>
      <c r="N185" s="23" t="str">
        <f>VLOOKUP(K185,zdroj!D:AJ,33,0)</f>
        <v>katA</v>
      </c>
      <c r="O185" s="150"/>
      <c r="P185" s="19" t="str">
        <f t="shared" si="16"/>
        <v>N</v>
      </c>
      <c r="Q185" s="19" t="str">
        <f t="shared" si="17"/>
        <v>N</v>
      </c>
      <c r="R185" s="19" t="str">
        <f t="shared" si="18"/>
        <v>N</v>
      </c>
      <c r="S185" s="27">
        <f>IFERROR(IF(M185="katC",(VLOOKUP(K185,zdroj!D:AN,37,0)),IF(M185="katD","-",IF(T185="A","",VLOOKUP(K185,zdroj!D:Z,23,0)))),"")</f>
        <v>4</v>
      </c>
      <c r="T185" s="161"/>
      <c r="U185" s="27" t="str">
        <f>IF(T185="A",VLOOKUP(K185,zdroj!D:AA,24,0),"")</f>
        <v/>
      </c>
      <c r="V185" s="151"/>
      <c r="W185" s="151"/>
      <c r="Y185" s="9" t="s">
        <v>471</v>
      </c>
      <c r="Z185" s="9" t="s">
        <v>462</v>
      </c>
      <c r="AA185" s="9" t="s">
        <v>199</v>
      </c>
      <c r="AB185" s="9">
        <v>5908701</v>
      </c>
      <c r="AC185" s="9" t="s">
        <v>967</v>
      </c>
      <c r="AD185" s="9" t="s">
        <v>800</v>
      </c>
      <c r="AE185" s="5">
        <f t="shared" si="19"/>
        <v>0</v>
      </c>
      <c r="AF185" s="5" t="str">
        <f t="shared" si="20"/>
        <v>Pokryto</v>
      </c>
      <c r="AG185" s="153"/>
      <c r="AH185" s="153"/>
      <c r="AI185" t="s">
        <v>201</v>
      </c>
      <c r="AJ185" t="s">
        <v>800</v>
      </c>
      <c r="AK185" s="9" t="str">
        <f>VLOOKUP(Y185,zdroj!D:AJ,33,0)</f>
        <v>katC</v>
      </c>
    </row>
    <row r="186" spans="8:37" x14ac:dyDescent="0.25">
      <c r="H186" s="8">
        <f t="shared" si="21"/>
        <v>0</v>
      </c>
      <c r="I186" s="8">
        <f t="shared" si="22"/>
        <v>0</v>
      </c>
      <c r="J186" s="9" t="s">
        <v>689</v>
      </c>
      <c r="K186" s="9" t="s">
        <v>690</v>
      </c>
      <c r="L186" s="24" t="s">
        <v>462</v>
      </c>
      <c r="M186" s="24" t="s">
        <v>224</v>
      </c>
      <c r="N186" s="23" t="str">
        <f>VLOOKUP(K186,zdroj!D:AJ,33,0)</f>
        <v>katA</v>
      </c>
      <c r="O186" s="150"/>
      <c r="P186" s="19" t="str">
        <f t="shared" si="16"/>
        <v>N</v>
      </c>
      <c r="Q186" s="19" t="str">
        <f t="shared" si="17"/>
        <v>N</v>
      </c>
      <c r="R186" s="19" t="str">
        <f t="shared" si="18"/>
        <v>N</v>
      </c>
      <c r="S186" s="27">
        <f>IFERROR(IF(M186="katC",(VLOOKUP(K186,zdroj!D:AN,37,0)),IF(M186="katD","-",IF(T186="A","",VLOOKUP(K186,zdroj!D:Z,23,0)))),"")</f>
        <v>12.5</v>
      </c>
      <c r="T186" s="161"/>
      <c r="U186" s="27" t="str">
        <f>IF(T186="A",VLOOKUP(K186,zdroj!D:AA,24,0),"")</f>
        <v/>
      </c>
      <c r="V186" s="151"/>
      <c r="W186" s="151"/>
      <c r="Y186" s="9" t="s">
        <v>471</v>
      </c>
      <c r="Z186" s="9" t="s">
        <v>462</v>
      </c>
      <c r="AA186" s="9" t="s">
        <v>199</v>
      </c>
      <c r="AB186" s="9">
        <v>5908728</v>
      </c>
      <c r="AC186" s="9" t="s">
        <v>968</v>
      </c>
      <c r="AD186" s="9" t="s">
        <v>800</v>
      </c>
      <c r="AE186" s="5">
        <f t="shared" si="19"/>
        <v>0</v>
      </c>
      <c r="AF186" s="5" t="str">
        <f t="shared" si="20"/>
        <v>Pokryto</v>
      </c>
      <c r="AG186" s="153"/>
      <c r="AH186" s="153"/>
      <c r="AI186" t="s">
        <v>201</v>
      </c>
      <c r="AJ186" t="s">
        <v>800</v>
      </c>
      <c r="AK186" s="9" t="str">
        <f>VLOOKUP(Y186,zdroj!D:AJ,33,0)</f>
        <v>katC</v>
      </c>
    </row>
    <row r="187" spans="8:37" x14ac:dyDescent="0.25">
      <c r="H187" s="8">
        <f t="shared" si="21"/>
        <v>0</v>
      </c>
      <c r="I187" s="8">
        <f t="shared" si="22"/>
        <v>0</v>
      </c>
      <c r="J187" s="9" t="s">
        <v>689</v>
      </c>
      <c r="K187" s="9" t="s">
        <v>691</v>
      </c>
      <c r="L187" s="24" t="s">
        <v>462</v>
      </c>
      <c r="M187" s="24" t="s">
        <v>226</v>
      </c>
      <c r="N187" s="23" t="str">
        <f>VLOOKUP(K187,zdroj!D:AJ,33,0)</f>
        <v>katC</v>
      </c>
      <c r="O187" s="150"/>
      <c r="P187" s="19" t="str">
        <f t="shared" si="16"/>
        <v>N</v>
      </c>
      <c r="Q187" s="19" t="str">
        <f t="shared" si="17"/>
        <v>N</v>
      </c>
      <c r="R187" s="19" t="str">
        <f t="shared" si="18"/>
        <v>N</v>
      </c>
      <c r="S187" s="27" t="str">
        <f>IFERROR(IF(M187="katC",(VLOOKUP(K187,zdroj!D:AN,37,0)),IF(M187="katD","-",IF(T187="A","",VLOOKUP(K187,zdroj!D:Z,23,0)))),"")</f>
        <v>NEPOKRYTA VĚTŠINA SEAM</v>
      </c>
      <c r="T187" s="161"/>
      <c r="U187" s="27" t="str">
        <f>IF(T187="A",VLOOKUP(K187,zdroj!D:AA,24,0),"")</f>
        <v/>
      </c>
      <c r="V187" s="151"/>
      <c r="W187" s="151"/>
      <c r="Y187" s="9" t="s">
        <v>471</v>
      </c>
      <c r="Z187" s="9" t="s">
        <v>462</v>
      </c>
      <c r="AA187" s="9" t="s">
        <v>199</v>
      </c>
      <c r="AB187" s="9">
        <v>5908817</v>
      </c>
      <c r="AC187" s="9" t="s">
        <v>969</v>
      </c>
      <c r="AD187" s="9" t="s">
        <v>226</v>
      </c>
      <c r="AE187" s="5">
        <f t="shared" si="19"/>
        <v>0</v>
      </c>
      <c r="AF187" s="5" t="str">
        <f t="shared" si="20"/>
        <v>katC</v>
      </c>
      <c r="AG187" s="153"/>
      <c r="AH187" s="153"/>
      <c r="AI187" t="s">
        <v>17879</v>
      </c>
      <c r="AJ187" t="s">
        <v>17878</v>
      </c>
      <c r="AK187" s="9" t="str">
        <f>VLOOKUP(Y187,zdroj!D:AJ,33,0)</f>
        <v>katC</v>
      </c>
    </row>
    <row r="188" spans="8:37" x14ac:dyDescent="0.25">
      <c r="H188" s="8">
        <f t="shared" si="21"/>
        <v>0</v>
      </c>
      <c r="I188" s="8">
        <f t="shared" si="22"/>
        <v>0</v>
      </c>
      <c r="J188" s="9" t="s">
        <v>689</v>
      </c>
      <c r="K188" s="9" t="s">
        <v>692</v>
      </c>
      <c r="L188" s="24" t="s">
        <v>462</v>
      </c>
      <c r="M188" s="24" t="s">
        <v>224</v>
      </c>
      <c r="N188" s="23" t="str">
        <f>VLOOKUP(K188,zdroj!D:AJ,33,0)</f>
        <v>katA</v>
      </c>
      <c r="O188" s="150"/>
      <c r="P188" s="19" t="str">
        <f t="shared" si="16"/>
        <v>N</v>
      </c>
      <c r="Q188" s="19" t="str">
        <f t="shared" si="17"/>
        <v>N</v>
      </c>
      <c r="R188" s="19" t="str">
        <f t="shared" si="18"/>
        <v>N</v>
      </c>
      <c r="S188" s="27">
        <f>IFERROR(IF(M188="katC",(VLOOKUP(K188,zdroj!D:AN,37,0)),IF(M188="katD","-",IF(T188="A","",VLOOKUP(K188,zdroj!D:Z,23,0)))),"")</f>
        <v>38.89</v>
      </c>
      <c r="T188" s="161"/>
      <c r="U188" s="27" t="str">
        <f>IF(T188="A",VLOOKUP(K188,zdroj!D:AA,24,0),"")</f>
        <v/>
      </c>
      <c r="V188" s="151"/>
      <c r="W188" s="151"/>
      <c r="Y188" s="9" t="s">
        <v>471</v>
      </c>
      <c r="Z188" s="9" t="s">
        <v>462</v>
      </c>
      <c r="AA188" s="9" t="s">
        <v>199</v>
      </c>
      <c r="AB188" s="9">
        <v>5908825</v>
      </c>
      <c r="AC188" s="9" t="s">
        <v>970</v>
      </c>
      <c r="AD188" s="9" t="s">
        <v>226</v>
      </c>
      <c r="AE188" s="5">
        <f t="shared" si="19"/>
        <v>0</v>
      </c>
      <c r="AF188" s="5" t="str">
        <f t="shared" si="20"/>
        <v>katC</v>
      </c>
      <c r="AG188" s="153"/>
      <c r="AH188" s="153"/>
      <c r="AI188" t="s">
        <v>17881</v>
      </c>
      <c r="AJ188" t="s">
        <v>17878</v>
      </c>
      <c r="AK188" s="9" t="str">
        <f>VLOOKUP(Y188,zdroj!D:AJ,33,0)</f>
        <v>katC</v>
      </c>
    </row>
    <row r="189" spans="8:37" x14ac:dyDescent="0.25">
      <c r="H189" s="8">
        <f t="shared" si="21"/>
        <v>0</v>
      </c>
      <c r="I189" s="8">
        <f t="shared" si="22"/>
        <v>0</v>
      </c>
      <c r="J189" s="9" t="s">
        <v>693</v>
      </c>
      <c r="K189" s="9" t="s">
        <v>694</v>
      </c>
      <c r="L189" s="24" t="s">
        <v>462</v>
      </c>
      <c r="M189" s="24" t="s">
        <v>224</v>
      </c>
      <c r="N189" s="23" t="str">
        <f>VLOOKUP(K189,zdroj!D:AJ,33,0)</f>
        <v>katA</v>
      </c>
      <c r="O189" s="150"/>
      <c r="P189" s="19" t="str">
        <f t="shared" si="16"/>
        <v>N</v>
      </c>
      <c r="Q189" s="19" t="str">
        <f t="shared" si="17"/>
        <v>N</v>
      </c>
      <c r="R189" s="19" t="str">
        <f t="shared" si="18"/>
        <v>N</v>
      </c>
      <c r="S189" s="27">
        <f>IFERROR(IF(M189="katC",(VLOOKUP(K189,zdroj!D:AN,37,0)),IF(M189="katD","-",IF(T189="A","",VLOOKUP(K189,zdroj!D:Z,23,0)))),"")</f>
        <v>17.14</v>
      </c>
      <c r="T189" s="161"/>
      <c r="U189" s="27" t="str">
        <f>IF(T189="A",VLOOKUP(K189,zdroj!D:AA,24,0),"")</f>
        <v/>
      </c>
      <c r="V189" s="151"/>
      <c r="W189" s="151"/>
      <c r="Y189" s="9" t="s">
        <v>472</v>
      </c>
      <c r="Z189" s="9" t="s">
        <v>462</v>
      </c>
      <c r="AA189" s="9" t="s">
        <v>237</v>
      </c>
      <c r="AB189" s="9">
        <v>25889818</v>
      </c>
      <c r="AC189" s="9" t="s">
        <v>971</v>
      </c>
      <c r="AD189" s="9" t="s">
        <v>225</v>
      </c>
      <c r="AE189" s="5">
        <f t="shared" si="19"/>
        <v>0</v>
      </c>
      <c r="AF189" s="5" t="str">
        <f t="shared" si="20"/>
        <v>katA</v>
      </c>
      <c r="AG189" s="153"/>
      <c r="AH189" s="153"/>
      <c r="AI189" t="s">
        <v>343</v>
      </c>
      <c r="AJ189" t="s">
        <v>17878</v>
      </c>
      <c r="AK189" s="9" t="str">
        <f>VLOOKUP(Y189,zdroj!D:AJ,33,0)</f>
        <v>katA</v>
      </c>
    </row>
    <row r="190" spans="8:37" x14ac:dyDescent="0.25">
      <c r="H190" s="8">
        <f t="shared" si="21"/>
        <v>0</v>
      </c>
      <c r="I190" s="8">
        <f t="shared" si="22"/>
        <v>0</v>
      </c>
      <c r="J190" s="9" t="s">
        <v>693</v>
      </c>
      <c r="K190" s="9" t="s">
        <v>695</v>
      </c>
      <c r="L190" s="24" t="s">
        <v>462</v>
      </c>
      <c r="M190" s="24" t="s">
        <v>224</v>
      </c>
      <c r="N190" s="23" t="str">
        <f>VLOOKUP(K190,zdroj!D:AJ,33,0)</f>
        <v>katA</v>
      </c>
      <c r="O190" s="150"/>
      <c r="P190" s="19" t="str">
        <f t="shared" si="16"/>
        <v>N</v>
      </c>
      <c r="Q190" s="19" t="str">
        <f t="shared" si="17"/>
        <v>N</v>
      </c>
      <c r="R190" s="19" t="str">
        <f t="shared" si="18"/>
        <v>N</v>
      </c>
      <c r="S190" s="27">
        <f>IFERROR(IF(M190="katC",(VLOOKUP(K190,zdroj!D:AN,37,0)),IF(M190="katD","-",IF(T190="A","",VLOOKUP(K190,zdroj!D:Z,23,0)))),"")</f>
        <v>21.43</v>
      </c>
      <c r="T190" s="161"/>
      <c r="U190" s="27" t="str">
        <f>IF(T190="A",VLOOKUP(K190,zdroj!D:AA,24,0),"")</f>
        <v/>
      </c>
      <c r="V190" s="151"/>
      <c r="W190" s="151"/>
      <c r="Y190" s="9" t="s">
        <v>472</v>
      </c>
      <c r="Z190" s="9" t="s">
        <v>462</v>
      </c>
      <c r="AA190" s="9" t="s">
        <v>237</v>
      </c>
      <c r="AB190" s="9">
        <v>5909597</v>
      </c>
      <c r="AC190" s="9" t="s">
        <v>972</v>
      </c>
      <c r="AD190" s="9" t="s">
        <v>225</v>
      </c>
      <c r="AE190" s="5">
        <f t="shared" si="19"/>
        <v>0</v>
      </c>
      <c r="AF190" s="5" t="str">
        <f t="shared" si="20"/>
        <v>katA</v>
      </c>
      <c r="AG190" s="153"/>
      <c r="AH190" s="153"/>
      <c r="AI190" t="s">
        <v>195</v>
      </c>
      <c r="AJ190" t="s">
        <v>340</v>
      </c>
      <c r="AK190" s="9" t="str">
        <f>VLOOKUP(Y190,zdroj!D:AJ,33,0)</f>
        <v>katA</v>
      </c>
    </row>
    <row r="191" spans="8:37" x14ac:dyDescent="0.25">
      <c r="H191" s="8">
        <f t="shared" si="21"/>
        <v>0</v>
      </c>
      <c r="I191" s="8">
        <f t="shared" si="22"/>
        <v>0</v>
      </c>
      <c r="J191" s="9" t="s">
        <v>693</v>
      </c>
      <c r="K191" s="9" t="s">
        <v>696</v>
      </c>
      <c r="L191" s="24" t="s">
        <v>462</v>
      </c>
      <c r="M191" s="24" t="s">
        <v>224</v>
      </c>
      <c r="N191" s="23" t="str">
        <f>VLOOKUP(K191,zdroj!D:AJ,33,0)</f>
        <v>katA</v>
      </c>
      <c r="O191" s="150"/>
      <c r="P191" s="19" t="str">
        <f t="shared" si="16"/>
        <v>N</v>
      </c>
      <c r="Q191" s="19" t="str">
        <f t="shared" si="17"/>
        <v>N</v>
      </c>
      <c r="R191" s="19" t="str">
        <f t="shared" si="18"/>
        <v>N</v>
      </c>
      <c r="S191" s="27">
        <f>IFERROR(IF(M191="katC",(VLOOKUP(K191,zdroj!D:AN,37,0)),IF(M191="katD","-",IF(T191="A","",VLOOKUP(K191,zdroj!D:Z,23,0)))),"")</f>
        <v>35.94</v>
      </c>
      <c r="T191" s="161"/>
      <c r="U191" s="27" t="str">
        <f>IF(T191="A",VLOOKUP(K191,zdroj!D:AA,24,0),"")</f>
        <v/>
      </c>
      <c r="V191" s="151"/>
      <c r="W191" s="151"/>
      <c r="Y191" s="9" t="s">
        <v>472</v>
      </c>
      <c r="Z191" s="9" t="s">
        <v>462</v>
      </c>
      <c r="AA191" s="9" t="s">
        <v>237</v>
      </c>
      <c r="AB191" s="9">
        <v>5909601</v>
      </c>
      <c r="AC191" s="9" t="s">
        <v>973</v>
      </c>
      <c r="AD191" s="9" t="s">
        <v>225</v>
      </c>
      <c r="AE191" s="5">
        <f t="shared" si="19"/>
        <v>0</v>
      </c>
      <c r="AF191" s="5" t="str">
        <f t="shared" si="20"/>
        <v>katA</v>
      </c>
      <c r="AG191" s="153"/>
      <c r="AH191" s="153"/>
      <c r="AI191" t="s">
        <v>195</v>
      </c>
      <c r="AJ191" t="s">
        <v>340</v>
      </c>
      <c r="AK191" s="9" t="str">
        <f>VLOOKUP(Y191,zdroj!D:AJ,33,0)</f>
        <v>katA</v>
      </c>
    </row>
    <row r="192" spans="8:37" x14ac:dyDescent="0.25">
      <c r="H192" s="8">
        <f t="shared" si="21"/>
        <v>0</v>
      </c>
      <c r="I192" s="8">
        <f t="shared" si="22"/>
        <v>0</v>
      </c>
      <c r="J192" s="9" t="s">
        <v>693</v>
      </c>
      <c r="K192" s="9" t="s">
        <v>697</v>
      </c>
      <c r="L192" s="24" t="s">
        <v>462</v>
      </c>
      <c r="M192" s="24" t="s">
        <v>224</v>
      </c>
      <c r="N192" s="23" t="str">
        <f>VLOOKUP(K192,zdroj!D:AJ,33,0)</f>
        <v>katA</v>
      </c>
      <c r="O192" s="150"/>
      <c r="P192" s="19" t="str">
        <f t="shared" si="16"/>
        <v>N</v>
      </c>
      <c r="Q192" s="19" t="str">
        <f t="shared" si="17"/>
        <v>N</v>
      </c>
      <c r="R192" s="19" t="str">
        <f t="shared" si="18"/>
        <v>N</v>
      </c>
      <c r="S192" s="27">
        <f>IFERROR(IF(M192="katC",(VLOOKUP(K192,zdroj!D:AN,37,0)),IF(M192="katD","-",IF(T192="A","",VLOOKUP(K192,zdroj!D:Z,23,0)))),"")</f>
        <v>27.27</v>
      </c>
      <c r="T192" s="161"/>
      <c r="U192" s="27" t="str">
        <f>IF(T192="A",VLOOKUP(K192,zdroj!D:AA,24,0),"")</f>
        <v/>
      </c>
      <c r="V192" s="151"/>
      <c r="W192" s="151"/>
      <c r="Y192" s="9" t="s">
        <v>472</v>
      </c>
      <c r="Z192" s="9" t="s">
        <v>462</v>
      </c>
      <c r="AA192" s="9" t="s">
        <v>237</v>
      </c>
      <c r="AB192" s="9">
        <v>5909619</v>
      </c>
      <c r="AC192" s="9" t="s">
        <v>974</v>
      </c>
      <c r="AD192" s="9" t="s">
        <v>225</v>
      </c>
      <c r="AE192" s="5">
        <f t="shared" si="19"/>
        <v>0</v>
      </c>
      <c r="AF192" s="5" t="str">
        <f t="shared" si="20"/>
        <v>katA</v>
      </c>
      <c r="AG192" s="153"/>
      <c r="AH192" s="153"/>
      <c r="AI192" t="s">
        <v>195</v>
      </c>
      <c r="AJ192" t="s">
        <v>340</v>
      </c>
      <c r="AK192" s="9" t="str">
        <f>VLOOKUP(Y192,zdroj!D:AJ,33,0)</f>
        <v>katA</v>
      </c>
    </row>
    <row r="193" spans="8:37" x14ac:dyDescent="0.25">
      <c r="H193" s="8">
        <f t="shared" si="21"/>
        <v>0</v>
      </c>
      <c r="I193" s="8">
        <f t="shared" si="22"/>
        <v>0</v>
      </c>
      <c r="J193" s="9" t="s">
        <v>693</v>
      </c>
      <c r="K193" s="9" t="s">
        <v>698</v>
      </c>
      <c r="L193" s="24" t="s">
        <v>462</v>
      </c>
      <c r="M193" s="24" t="s">
        <v>225</v>
      </c>
      <c r="N193" s="23" t="str">
        <f>VLOOKUP(K193,zdroj!D:AJ,33,0)</f>
        <v>katA</v>
      </c>
      <c r="O193" s="150"/>
      <c r="P193" s="19" t="str">
        <f t="shared" si="16"/>
        <v>N</v>
      </c>
      <c r="Q193" s="19" t="str">
        <f t="shared" si="17"/>
        <v>N</v>
      </c>
      <c r="R193" s="19" t="str">
        <f t="shared" si="18"/>
        <v>N</v>
      </c>
      <c r="S193" s="27">
        <f>IFERROR(IF(M193="katC",(VLOOKUP(K193,zdroj!D:AN,37,0)),IF(M193="katD","-",IF(T193="A","",VLOOKUP(K193,zdroj!D:Z,23,0)))),"")</f>
        <v>0</v>
      </c>
      <c r="T193" s="161"/>
      <c r="U193" s="27" t="str">
        <f>IF(T193="A",VLOOKUP(K193,zdroj!D:AA,24,0),"")</f>
        <v/>
      </c>
      <c r="V193" s="151"/>
      <c r="W193" s="151"/>
      <c r="Y193" s="9" t="s">
        <v>472</v>
      </c>
      <c r="Z193" s="9" t="s">
        <v>462</v>
      </c>
      <c r="AA193" s="9" t="s">
        <v>237</v>
      </c>
      <c r="AB193" s="9">
        <v>5909627</v>
      </c>
      <c r="AC193" s="9" t="s">
        <v>975</v>
      </c>
      <c r="AD193" s="9" t="s">
        <v>225</v>
      </c>
      <c r="AE193" s="5">
        <f t="shared" si="19"/>
        <v>0</v>
      </c>
      <c r="AF193" s="5" t="str">
        <f t="shared" si="20"/>
        <v>katA</v>
      </c>
      <c r="AG193" s="153"/>
      <c r="AH193" s="153"/>
      <c r="AI193" t="s">
        <v>195</v>
      </c>
      <c r="AJ193" t="s">
        <v>340</v>
      </c>
      <c r="AK193" s="9" t="str">
        <f>VLOOKUP(Y193,zdroj!D:AJ,33,0)</f>
        <v>katA</v>
      </c>
    </row>
    <row r="194" spans="8:37" x14ac:dyDescent="0.25">
      <c r="H194" s="8">
        <f t="shared" si="21"/>
        <v>0</v>
      </c>
      <c r="I194" s="8">
        <f t="shared" si="22"/>
        <v>0</v>
      </c>
      <c r="J194" s="9" t="s">
        <v>693</v>
      </c>
      <c r="K194" s="9" t="s">
        <v>699</v>
      </c>
      <c r="L194" s="24" t="s">
        <v>462</v>
      </c>
      <c r="M194" s="24" t="s">
        <v>225</v>
      </c>
      <c r="N194" s="23" t="str">
        <f>VLOOKUP(K194,zdroj!D:AJ,33,0)</f>
        <v>katA</v>
      </c>
      <c r="O194" s="150"/>
      <c r="P194" s="19" t="str">
        <f t="shared" si="16"/>
        <v>N</v>
      </c>
      <c r="Q194" s="19" t="str">
        <f t="shared" si="17"/>
        <v>N</v>
      </c>
      <c r="R194" s="19" t="str">
        <f t="shared" si="18"/>
        <v>N</v>
      </c>
      <c r="S194" s="27">
        <f>IFERROR(IF(M194="katC",(VLOOKUP(K194,zdroj!D:AN,37,0)),IF(M194="katD","-",IF(T194="A","",VLOOKUP(K194,zdroj!D:Z,23,0)))),"")</f>
        <v>0</v>
      </c>
      <c r="T194" s="161"/>
      <c r="U194" s="27" t="str">
        <f>IF(T194="A",VLOOKUP(K194,zdroj!D:AA,24,0),"")</f>
        <v/>
      </c>
      <c r="V194" s="151"/>
      <c r="W194" s="151"/>
      <c r="Y194" s="9" t="s">
        <v>472</v>
      </c>
      <c r="Z194" s="9" t="s">
        <v>462</v>
      </c>
      <c r="AA194" s="9" t="s">
        <v>237</v>
      </c>
      <c r="AB194" s="9">
        <v>5909325</v>
      </c>
      <c r="AC194" s="9" t="s">
        <v>976</v>
      </c>
      <c r="AD194" s="9" t="s">
        <v>225</v>
      </c>
      <c r="AE194" s="5">
        <f t="shared" si="19"/>
        <v>0</v>
      </c>
      <c r="AF194" s="5" t="str">
        <f t="shared" si="20"/>
        <v>katA</v>
      </c>
      <c r="AG194" s="153"/>
      <c r="AH194" s="153"/>
      <c r="AI194" t="s">
        <v>17880</v>
      </c>
      <c r="AJ194" t="s">
        <v>17878</v>
      </c>
      <c r="AK194" s="9" t="str">
        <f>VLOOKUP(Y194,zdroj!D:AJ,33,0)</f>
        <v>katA</v>
      </c>
    </row>
    <row r="195" spans="8:37" x14ac:dyDescent="0.25">
      <c r="H195" s="8">
        <f t="shared" si="21"/>
        <v>0</v>
      </c>
      <c r="I195" s="8">
        <f t="shared" si="22"/>
        <v>0</v>
      </c>
      <c r="J195" s="9" t="s">
        <v>693</v>
      </c>
      <c r="K195" s="9" t="s">
        <v>700</v>
      </c>
      <c r="L195" s="24" t="s">
        <v>462</v>
      </c>
      <c r="M195" s="24" t="s">
        <v>224</v>
      </c>
      <c r="N195" s="23" t="str">
        <f>VLOOKUP(K195,zdroj!D:AJ,33,0)</f>
        <v>katA</v>
      </c>
      <c r="O195" s="150"/>
      <c r="P195" s="19" t="str">
        <f t="shared" si="16"/>
        <v>N</v>
      </c>
      <c r="Q195" s="19" t="str">
        <f t="shared" si="17"/>
        <v>N</v>
      </c>
      <c r="R195" s="19" t="str">
        <f t="shared" si="18"/>
        <v>N</v>
      </c>
      <c r="S195" s="27">
        <f>IFERROR(IF(M195="katC",(VLOOKUP(K195,zdroj!D:AN,37,0)),IF(M195="katD","-",IF(T195="A","",VLOOKUP(K195,zdroj!D:Z,23,0)))),"")</f>
        <v>34.04</v>
      </c>
      <c r="T195" s="161"/>
      <c r="U195" s="27" t="str">
        <f>IF(T195="A",VLOOKUP(K195,zdroj!D:AA,24,0),"")</f>
        <v/>
      </c>
      <c r="V195" s="151"/>
      <c r="W195" s="151"/>
      <c r="Y195" s="9" t="s">
        <v>472</v>
      </c>
      <c r="Z195" s="9" t="s">
        <v>462</v>
      </c>
      <c r="AA195" s="9" t="s">
        <v>237</v>
      </c>
      <c r="AB195" s="9">
        <v>5909562</v>
      </c>
      <c r="AC195" s="9" t="s">
        <v>977</v>
      </c>
      <c r="AD195" s="9" t="s">
        <v>225</v>
      </c>
      <c r="AE195" s="5">
        <f t="shared" si="19"/>
        <v>0</v>
      </c>
      <c r="AF195" s="5" t="str">
        <f t="shared" si="20"/>
        <v>katA</v>
      </c>
      <c r="AG195" s="153"/>
      <c r="AH195" s="153"/>
      <c r="AI195" t="s">
        <v>201</v>
      </c>
      <c r="AJ195" t="s">
        <v>17878</v>
      </c>
      <c r="AK195" s="9" t="str">
        <f>VLOOKUP(Y195,zdroj!D:AJ,33,0)</f>
        <v>katA</v>
      </c>
    </row>
    <row r="196" spans="8:37" x14ac:dyDescent="0.25">
      <c r="H196" s="8">
        <f t="shared" si="21"/>
        <v>0</v>
      </c>
      <c r="I196" s="8">
        <f t="shared" si="22"/>
        <v>0</v>
      </c>
      <c r="J196" s="9" t="s">
        <v>693</v>
      </c>
      <c r="K196" s="9" t="s">
        <v>701</v>
      </c>
      <c r="L196" s="24" t="s">
        <v>462</v>
      </c>
      <c r="M196" s="24" t="s">
        <v>225</v>
      </c>
      <c r="N196" s="23" t="str">
        <f>VLOOKUP(K196,zdroj!D:AJ,33,0)</f>
        <v>katA</v>
      </c>
      <c r="O196" s="150"/>
      <c r="P196" s="19" t="str">
        <f t="shared" si="16"/>
        <v>N</v>
      </c>
      <c r="Q196" s="19" t="str">
        <f t="shared" si="17"/>
        <v>N</v>
      </c>
      <c r="R196" s="19" t="str">
        <f t="shared" si="18"/>
        <v>N</v>
      </c>
      <c r="S196" s="27">
        <f>IFERROR(IF(M196="katC",(VLOOKUP(K196,zdroj!D:AN,37,0)),IF(M196="katD","-",IF(T196="A","",VLOOKUP(K196,zdroj!D:Z,23,0)))),"")</f>
        <v>0</v>
      </c>
      <c r="T196" s="161"/>
      <c r="U196" s="27" t="str">
        <f>IF(T196="A",VLOOKUP(K196,zdroj!D:AA,24,0),"")</f>
        <v/>
      </c>
      <c r="V196" s="151"/>
      <c r="W196" s="151"/>
      <c r="Y196" s="9" t="s">
        <v>472</v>
      </c>
      <c r="Z196" s="9" t="s">
        <v>462</v>
      </c>
      <c r="AA196" s="9" t="s">
        <v>237</v>
      </c>
      <c r="AB196" s="9">
        <v>5909376</v>
      </c>
      <c r="AC196" s="9" t="s">
        <v>978</v>
      </c>
      <c r="AD196" s="9" t="s">
        <v>225</v>
      </c>
      <c r="AE196" s="5">
        <f t="shared" si="19"/>
        <v>0</v>
      </c>
      <c r="AF196" s="5" t="str">
        <f t="shared" si="20"/>
        <v>katA</v>
      </c>
      <c r="AG196" s="153"/>
      <c r="AH196" s="153"/>
      <c r="AI196" t="s">
        <v>201</v>
      </c>
      <c r="AJ196" t="s">
        <v>17878</v>
      </c>
      <c r="AK196" s="9" t="str">
        <f>VLOOKUP(Y196,zdroj!D:AJ,33,0)</f>
        <v>katA</v>
      </c>
    </row>
    <row r="197" spans="8:37" x14ac:dyDescent="0.25">
      <c r="H197" s="8">
        <f t="shared" si="21"/>
        <v>0</v>
      </c>
      <c r="I197" s="8">
        <f t="shared" si="22"/>
        <v>0</v>
      </c>
      <c r="J197" s="9" t="s">
        <v>693</v>
      </c>
      <c r="K197" s="9" t="s">
        <v>702</v>
      </c>
      <c r="L197" s="24" t="s">
        <v>462</v>
      </c>
      <c r="M197" s="24" t="s">
        <v>224</v>
      </c>
      <c r="N197" s="23" t="str">
        <f>VLOOKUP(K197,zdroj!D:AJ,33,0)</f>
        <v>katA</v>
      </c>
      <c r="O197" s="150"/>
      <c r="P197" s="19" t="str">
        <f t="shared" si="16"/>
        <v>N</v>
      </c>
      <c r="Q197" s="19" t="str">
        <f t="shared" si="17"/>
        <v>N</v>
      </c>
      <c r="R197" s="19" t="str">
        <f t="shared" si="18"/>
        <v>N</v>
      </c>
      <c r="S197" s="27">
        <f>IFERROR(IF(M197="katC",(VLOOKUP(K197,zdroj!D:AN,37,0)),IF(M197="katD","-",IF(T197="A","",VLOOKUP(K197,zdroj!D:Z,23,0)))),"")</f>
        <v>38.46</v>
      </c>
      <c r="T197" s="161"/>
      <c r="U197" s="27" t="str">
        <f>IF(T197="A",VLOOKUP(K197,zdroj!D:AA,24,0),"")</f>
        <v/>
      </c>
      <c r="V197" s="151"/>
      <c r="W197" s="151"/>
      <c r="Y197" s="9" t="s">
        <v>472</v>
      </c>
      <c r="Z197" s="9" t="s">
        <v>462</v>
      </c>
      <c r="AA197" s="9" t="s">
        <v>237</v>
      </c>
      <c r="AB197" s="9">
        <v>5909571</v>
      </c>
      <c r="AC197" s="9" t="s">
        <v>979</v>
      </c>
      <c r="AD197" s="9" t="s">
        <v>231</v>
      </c>
      <c r="AE197" s="5">
        <f t="shared" si="19"/>
        <v>0</v>
      </c>
      <c r="AF197" s="5" t="str">
        <f t="shared" si="20"/>
        <v>katB</v>
      </c>
      <c r="AG197" s="153"/>
      <c r="AH197" s="153"/>
      <c r="AI197" t="s">
        <v>201</v>
      </c>
      <c r="AJ197" t="s">
        <v>17878</v>
      </c>
      <c r="AK197" s="9" t="str">
        <f>VLOOKUP(Y197,zdroj!D:AJ,33,0)</f>
        <v>katA</v>
      </c>
    </row>
    <row r="198" spans="8:37" x14ac:dyDescent="0.25">
      <c r="H198" s="8">
        <f t="shared" si="21"/>
        <v>0</v>
      </c>
      <c r="I198" s="8">
        <f t="shared" si="22"/>
        <v>0</v>
      </c>
      <c r="J198" s="9" t="s">
        <v>703</v>
      </c>
      <c r="K198" s="9" t="s">
        <v>704</v>
      </c>
      <c r="L198" s="24" t="s">
        <v>462</v>
      </c>
      <c r="M198" s="24" t="s">
        <v>224</v>
      </c>
      <c r="N198" s="23" t="str">
        <f>VLOOKUP(K198,zdroj!D:AJ,33,0)</f>
        <v>katA</v>
      </c>
      <c r="O198" s="150"/>
      <c r="P198" s="19" t="str">
        <f t="shared" si="16"/>
        <v>N</v>
      </c>
      <c r="Q198" s="19" t="str">
        <f t="shared" si="17"/>
        <v>N</v>
      </c>
      <c r="R198" s="19" t="str">
        <f t="shared" si="18"/>
        <v>N</v>
      </c>
      <c r="S198" s="27">
        <f>IFERROR(IF(M198="katC",(VLOOKUP(K198,zdroj!D:AN,37,0)),IF(M198="katD","-",IF(T198="A","",VLOOKUP(K198,zdroj!D:Z,23,0)))),"")</f>
        <v>15.38</v>
      </c>
      <c r="T198" s="161"/>
      <c r="U198" s="27" t="str">
        <f>IF(T198="A",VLOOKUP(K198,zdroj!D:AA,24,0),"")</f>
        <v/>
      </c>
      <c r="V198" s="151"/>
      <c r="W198" s="151"/>
      <c r="Y198" s="9" t="s">
        <v>472</v>
      </c>
      <c r="Z198" s="9" t="s">
        <v>462</v>
      </c>
      <c r="AA198" s="9" t="s">
        <v>237</v>
      </c>
      <c r="AB198" s="9">
        <v>5909589</v>
      </c>
      <c r="AC198" s="9" t="s">
        <v>980</v>
      </c>
      <c r="AD198" s="9" t="s">
        <v>231</v>
      </c>
      <c r="AE198" s="5">
        <f t="shared" si="19"/>
        <v>0</v>
      </c>
      <c r="AF198" s="5" t="str">
        <f t="shared" si="20"/>
        <v>katB</v>
      </c>
      <c r="AG198" s="153"/>
      <c r="AH198" s="153"/>
      <c r="AI198" t="s">
        <v>201</v>
      </c>
      <c r="AJ198" t="s">
        <v>17878</v>
      </c>
      <c r="AK198" s="9" t="str">
        <f>VLOOKUP(Y198,zdroj!D:AJ,33,0)</f>
        <v>katA</v>
      </c>
    </row>
    <row r="199" spans="8:37" x14ac:dyDescent="0.25">
      <c r="H199" s="8">
        <f t="shared" si="21"/>
        <v>0</v>
      </c>
      <c r="I199" s="8">
        <f t="shared" si="22"/>
        <v>0</v>
      </c>
      <c r="J199" s="9" t="s">
        <v>456</v>
      </c>
      <c r="K199" s="9" t="s">
        <v>705</v>
      </c>
      <c r="L199" s="24" t="s">
        <v>232</v>
      </c>
      <c r="M199" s="24" t="s">
        <v>234</v>
      </c>
      <c r="N199" s="23" t="str">
        <f>VLOOKUP(K199,zdroj!D:AJ,33,0)</f>
        <v>katD</v>
      </c>
      <c r="O199" s="150"/>
      <c r="P199" s="19" t="str">
        <f t="shared" si="16"/>
        <v>N</v>
      </c>
      <c r="Q199" s="19" t="str">
        <f t="shared" si="17"/>
        <v>N</v>
      </c>
      <c r="R199" s="19" t="str">
        <f t="shared" si="18"/>
        <v>N</v>
      </c>
      <c r="S199" s="27" t="str">
        <f>IFERROR(IF(M199="katC",(VLOOKUP(K199,zdroj!D:AN,37,0)),IF(M199="katD","-",IF(T199="A","",VLOOKUP(K199,zdroj!D:Z,23,0)))),"")</f>
        <v>-</v>
      </c>
      <c r="T199" s="161"/>
      <c r="U199" s="27" t="str">
        <f>IF(T199="A",VLOOKUP(K199,zdroj!D:AA,24,0),"")</f>
        <v/>
      </c>
      <c r="V199" s="151"/>
      <c r="W199" s="151"/>
      <c r="Y199" s="9" t="s">
        <v>472</v>
      </c>
      <c r="Z199" s="9" t="s">
        <v>462</v>
      </c>
      <c r="AA199" s="9" t="s">
        <v>237</v>
      </c>
      <c r="AB199" s="9">
        <v>27035301</v>
      </c>
      <c r="AC199" s="9" t="s">
        <v>981</v>
      </c>
      <c r="AD199" s="9" t="s">
        <v>225</v>
      </c>
      <c r="AE199" s="5">
        <f t="shared" si="19"/>
        <v>0</v>
      </c>
      <c r="AF199" s="5" t="str">
        <f t="shared" si="20"/>
        <v>katA</v>
      </c>
      <c r="AG199" s="153"/>
      <c r="AH199" s="153"/>
      <c r="AI199" t="s">
        <v>195</v>
      </c>
      <c r="AJ199" t="s">
        <v>340</v>
      </c>
      <c r="AK199" s="9" t="str">
        <f>VLOOKUP(Y199,zdroj!D:AJ,33,0)</f>
        <v>katA</v>
      </c>
    </row>
    <row r="200" spans="8:37" x14ac:dyDescent="0.25">
      <c r="H200" s="8">
        <f t="shared" si="21"/>
        <v>0</v>
      </c>
      <c r="I200" s="8">
        <f t="shared" si="22"/>
        <v>0</v>
      </c>
      <c r="J200" s="9" t="s">
        <v>456</v>
      </c>
      <c r="K200" s="9" t="s">
        <v>706</v>
      </c>
      <c r="L200" s="24" t="s">
        <v>232</v>
      </c>
      <c r="M200" s="24"/>
      <c r="N200" s="23" t="e">
        <f>VLOOKUP(K200,zdroj!D:AJ,33,0)</f>
        <v>#N/A</v>
      </c>
      <c r="O200" s="150"/>
      <c r="P200" s="19" t="str">
        <f t="shared" si="16"/>
        <v>N</v>
      </c>
      <c r="Q200" s="19" t="str">
        <f t="shared" si="17"/>
        <v>N</v>
      </c>
      <c r="R200" s="19" t="str">
        <f t="shared" si="18"/>
        <v>N</v>
      </c>
      <c r="S200" s="27" t="str">
        <f>IFERROR(IF(M200="katC",(VLOOKUP(K200,zdroj!D:AN,37,0)),IF(M200="katD","-",IF(T200="A","",VLOOKUP(K200,zdroj!D:Z,23,0)))),"")</f>
        <v/>
      </c>
      <c r="T200" s="161"/>
      <c r="U200" s="27" t="str">
        <f>IF(T200="A",VLOOKUP(K200,zdroj!D:AA,24,0),"")</f>
        <v/>
      </c>
      <c r="V200" s="151"/>
      <c r="W200" s="151"/>
      <c r="Y200" s="9" t="s">
        <v>472</v>
      </c>
      <c r="Z200" s="9" t="s">
        <v>462</v>
      </c>
      <c r="AA200" s="9" t="s">
        <v>237</v>
      </c>
      <c r="AB200" s="9">
        <v>82652384</v>
      </c>
      <c r="AC200" s="9" t="s">
        <v>982</v>
      </c>
      <c r="AD200" s="9" t="s">
        <v>225</v>
      </c>
      <c r="AE200" s="5">
        <f t="shared" si="19"/>
        <v>0</v>
      </c>
      <c r="AF200" s="5" t="str">
        <f t="shared" si="20"/>
        <v>katA</v>
      </c>
      <c r="AG200" s="153"/>
      <c r="AH200" s="153"/>
      <c r="AI200" t="s">
        <v>201</v>
      </c>
      <c r="AJ200" t="s">
        <v>17878</v>
      </c>
      <c r="AK200" s="9" t="str">
        <f>VLOOKUP(Y200,zdroj!D:AJ,33,0)</f>
        <v>katA</v>
      </c>
    </row>
    <row r="201" spans="8:37" x14ac:dyDescent="0.25">
      <c r="H201" s="8">
        <f t="shared" si="21"/>
        <v>0</v>
      </c>
      <c r="I201" s="8">
        <f t="shared" si="22"/>
        <v>0</v>
      </c>
      <c r="J201" s="9" t="s">
        <v>456</v>
      </c>
      <c r="K201" s="9" t="s">
        <v>707</v>
      </c>
      <c r="L201" s="24" t="s">
        <v>232</v>
      </c>
      <c r="M201" s="24"/>
      <c r="N201" s="23" t="e">
        <f>VLOOKUP(K201,zdroj!D:AJ,33,0)</f>
        <v>#N/A</v>
      </c>
      <c r="O201" s="150"/>
      <c r="P201" s="19" t="str">
        <f t="shared" ref="P201:P264" si="23">IF(COUNTIFS(F:F,"A",A:A,J201),"A","N")</f>
        <v>N</v>
      </c>
      <c r="Q201" s="19" t="str">
        <f t="shared" ref="Q201:Q264" si="24">IF(COUNTIFS(AG:AG,"A",Y:Y,K201),"A","N")</f>
        <v>N</v>
      </c>
      <c r="R201" s="19" t="str">
        <f t="shared" ref="R201:R264" si="25">IF(COUNTIFS(AH:AH,"A",Y:Y,K201)&gt;0,"A","N")</f>
        <v>N</v>
      </c>
      <c r="S201" s="27" t="str">
        <f>IFERROR(IF(M201="katC",(VLOOKUP(K201,zdroj!D:AN,37,0)),IF(M201="katD","-",IF(T201="A","",VLOOKUP(K201,zdroj!D:Z,23,0)))),"")</f>
        <v/>
      </c>
      <c r="T201" s="161"/>
      <c r="U201" s="27" t="str">
        <f>IF(T201="A",VLOOKUP(K201,zdroj!D:AA,24,0),"")</f>
        <v/>
      </c>
      <c r="V201" s="151"/>
      <c r="W201" s="151"/>
      <c r="Y201" s="9" t="s">
        <v>472</v>
      </c>
      <c r="Z201" s="9" t="s">
        <v>462</v>
      </c>
      <c r="AA201" s="9" t="s">
        <v>237</v>
      </c>
      <c r="AB201" s="9">
        <v>5909392</v>
      </c>
      <c r="AC201" s="9" t="s">
        <v>983</v>
      </c>
      <c r="AD201" s="9" t="s">
        <v>225</v>
      </c>
      <c r="AE201" s="5">
        <f t="shared" si="19"/>
        <v>0</v>
      </c>
      <c r="AF201" s="5" t="str">
        <f t="shared" si="20"/>
        <v>katA</v>
      </c>
      <c r="AG201" s="153"/>
      <c r="AH201" s="153"/>
      <c r="AI201" t="s">
        <v>229</v>
      </c>
      <c r="AJ201" t="s">
        <v>17878</v>
      </c>
      <c r="AK201" s="9" t="str">
        <f>VLOOKUP(Y201,zdroj!D:AJ,33,0)</f>
        <v>katA</v>
      </c>
    </row>
    <row r="202" spans="8:37" x14ac:dyDescent="0.25">
      <c r="H202" s="8">
        <f t="shared" si="21"/>
        <v>0</v>
      </c>
      <c r="I202" s="8">
        <f t="shared" si="22"/>
        <v>0</v>
      </c>
      <c r="J202" s="9" t="s">
        <v>456</v>
      </c>
      <c r="K202" s="9" t="s">
        <v>708</v>
      </c>
      <c r="L202" s="24" t="s">
        <v>232</v>
      </c>
      <c r="M202" s="24"/>
      <c r="N202" s="23" t="e">
        <f>VLOOKUP(K202,zdroj!D:AJ,33,0)</f>
        <v>#N/A</v>
      </c>
      <c r="O202" s="150"/>
      <c r="P202" s="19" t="str">
        <f t="shared" si="23"/>
        <v>N</v>
      </c>
      <c r="Q202" s="19" t="str">
        <f t="shared" si="24"/>
        <v>N</v>
      </c>
      <c r="R202" s="19" t="str">
        <f t="shared" si="25"/>
        <v>N</v>
      </c>
      <c r="S202" s="27" t="str">
        <f>IFERROR(IF(M202="katC",(VLOOKUP(K202,zdroj!D:AN,37,0)),IF(M202="katD","-",IF(T202="A","",VLOOKUP(K202,zdroj!D:Z,23,0)))),"")</f>
        <v/>
      </c>
      <c r="T202" s="161"/>
      <c r="U202" s="27" t="str">
        <f>IF(T202="A",VLOOKUP(K202,zdroj!D:AA,24,0),"")</f>
        <v/>
      </c>
      <c r="V202" s="151"/>
      <c r="W202" s="151"/>
      <c r="Y202" s="9" t="s">
        <v>472</v>
      </c>
      <c r="Z202" s="9" t="s">
        <v>462</v>
      </c>
      <c r="AA202" s="9" t="s">
        <v>237</v>
      </c>
      <c r="AB202" s="9">
        <v>5909406</v>
      </c>
      <c r="AC202" s="9" t="s">
        <v>984</v>
      </c>
      <c r="AD202" s="9" t="s">
        <v>225</v>
      </c>
      <c r="AE202" s="5">
        <f t="shared" ref="AE202:AE265" si="26">VLOOKUP(Y202,K:T,10,0)</f>
        <v>0</v>
      </c>
      <c r="AF202" s="5" t="str">
        <f t="shared" ref="AF202:AF265" si="27">IF(AE202="A",IF(AD202="katA","katB",AD202),AD202)</f>
        <v>katA</v>
      </c>
      <c r="AG202" s="153"/>
      <c r="AH202" s="153"/>
      <c r="AI202" t="s">
        <v>201</v>
      </c>
      <c r="AJ202" t="s">
        <v>17878</v>
      </c>
      <c r="AK202" s="9" t="str">
        <f>VLOOKUP(Y202,zdroj!D:AJ,33,0)</f>
        <v>katA</v>
      </c>
    </row>
    <row r="203" spans="8:37" x14ac:dyDescent="0.25">
      <c r="H203" s="8">
        <f t="shared" si="21"/>
        <v>0</v>
      </c>
      <c r="I203" s="8">
        <f t="shared" si="22"/>
        <v>0</v>
      </c>
      <c r="J203" s="9" t="s">
        <v>709</v>
      </c>
      <c r="K203" s="9" t="s">
        <v>710</v>
      </c>
      <c r="L203" s="24" t="s">
        <v>462</v>
      </c>
      <c r="M203" s="24" t="s">
        <v>231</v>
      </c>
      <c r="N203" s="23" t="str">
        <f>VLOOKUP(K203,zdroj!D:AJ,33,0)</f>
        <v>katB</v>
      </c>
      <c r="O203" s="150"/>
      <c r="P203" s="19" t="str">
        <f t="shared" si="23"/>
        <v>N</v>
      </c>
      <c r="Q203" s="19" t="str">
        <f t="shared" si="24"/>
        <v>N</v>
      </c>
      <c r="R203" s="19" t="str">
        <f t="shared" si="25"/>
        <v>N</v>
      </c>
      <c r="S203" s="27">
        <f>IFERROR(IF(M203="katC",(VLOOKUP(K203,zdroj!D:AN,37,0)),IF(M203="katD","-",IF(T203="A","",VLOOKUP(K203,zdroj!D:Z,23,0)))),"")</f>
        <v>14.66</v>
      </c>
      <c r="T203" s="161"/>
      <c r="U203" s="27" t="str">
        <f>IF(T203="A",VLOOKUP(K203,zdroj!D:AA,24,0),"")</f>
        <v/>
      </c>
      <c r="V203" s="151"/>
      <c r="W203" s="151"/>
      <c r="Y203" s="9" t="s">
        <v>472</v>
      </c>
      <c r="Z203" s="9" t="s">
        <v>462</v>
      </c>
      <c r="AA203" s="9" t="s">
        <v>237</v>
      </c>
      <c r="AB203" s="9">
        <v>5909414</v>
      </c>
      <c r="AC203" s="9" t="s">
        <v>985</v>
      </c>
      <c r="AD203" s="9" t="s">
        <v>231</v>
      </c>
      <c r="AE203" s="5">
        <f t="shared" si="26"/>
        <v>0</v>
      </c>
      <c r="AF203" s="5" t="str">
        <f t="shared" si="27"/>
        <v>katB</v>
      </c>
      <c r="AG203" s="153"/>
      <c r="AH203" s="153"/>
      <c r="AI203" t="s">
        <v>201</v>
      </c>
      <c r="AJ203" t="s">
        <v>17878</v>
      </c>
      <c r="AK203" s="9" t="str">
        <f>VLOOKUP(Y203,zdroj!D:AJ,33,0)</f>
        <v>katA</v>
      </c>
    </row>
    <row r="204" spans="8:37" x14ac:dyDescent="0.25">
      <c r="H204" s="8">
        <f t="shared" si="21"/>
        <v>0</v>
      </c>
      <c r="I204" s="8">
        <f t="shared" si="22"/>
        <v>0</v>
      </c>
      <c r="J204" s="9" t="s">
        <v>711</v>
      </c>
      <c r="K204" s="9" t="s">
        <v>712</v>
      </c>
      <c r="L204" s="24" t="s">
        <v>462</v>
      </c>
      <c r="M204" s="24" t="s">
        <v>226</v>
      </c>
      <c r="N204" s="23" t="str">
        <f>VLOOKUP(K204,zdroj!D:AJ,33,0)</f>
        <v>katC</v>
      </c>
      <c r="O204" s="150"/>
      <c r="P204" s="19" t="str">
        <f t="shared" si="23"/>
        <v>N</v>
      </c>
      <c r="Q204" s="19" t="str">
        <f t="shared" si="24"/>
        <v>N</v>
      </c>
      <c r="R204" s="19" t="str">
        <f t="shared" si="25"/>
        <v>N</v>
      </c>
      <c r="S204" s="27" t="str">
        <f>IFERROR(IF(M204="katC",(VLOOKUP(K204,zdroj!D:AN,37,0)),IF(M204="katD","-",IF(T204="A","",VLOOKUP(K204,zdroj!D:Z,23,0)))),"")</f>
        <v>NEPOKRYTA VĚTŠINA SEAM</v>
      </c>
      <c r="T204" s="161"/>
      <c r="U204" s="27" t="str">
        <f>IF(T204="A",VLOOKUP(K204,zdroj!D:AA,24,0),"")</f>
        <v/>
      </c>
      <c r="V204" s="151"/>
      <c r="W204" s="151"/>
      <c r="Y204" s="9" t="s">
        <v>472</v>
      </c>
      <c r="Z204" s="9" t="s">
        <v>462</v>
      </c>
      <c r="AA204" s="9" t="s">
        <v>237</v>
      </c>
      <c r="AB204" s="9">
        <v>5909422</v>
      </c>
      <c r="AC204" s="9" t="s">
        <v>986</v>
      </c>
      <c r="AD204" s="9" t="s">
        <v>225</v>
      </c>
      <c r="AE204" s="5">
        <f t="shared" si="26"/>
        <v>0</v>
      </c>
      <c r="AF204" s="5" t="str">
        <f t="shared" si="27"/>
        <v>katA</v>
      </c>
      <c r="AG204" s="153"/>
      <c r="AH204" s="153"/>
      <c r="AI204" t="s">
        <v>201</v>
      </c>
      <c r="AJ204" t="s">
        <v>17878</v>
      </c>
      <c r="AK204" s="9" t="str">
        <f>VLOOKUP(Y204,zdroj!D:AJ,33,0)</f>
        <v>katA</v>
      </c>
    </row>
    <row r="205" spans="8:37" x14ac:dyDescent="0.25">
      <c r="H205" s="8">
        <f t="shared" si="21"/>
        <v>0</v>
      </c>
      <c r="I205" s="8">
        <f t="shared" si="22"/>
        <v>0</v>
      </c>
      <c r="J205" s="9" t="s">
        <v>713</v>
      </c>
      <c r="K205" s="9" t="s">
        <v>714</v>
      </c>
      <c r="L205" s="24" t="s">
        <v>462</v>
      </c>
      <c r="M205" s="24" t="s">
        <v>224</v>
      </c>
      <c r="N205" s="23" t="str">
        <f>VLOOKUP(K205,zdroj!D:AJ,33,0)</f>
        <v>katA</v>
      </c>
      <c r="O205" s="150"/>
      <c r="P205" s="19" t="str">
        <f t="shared" si="23"/>
        <v>N</v>
      </c>
      <c r="Q205" s="19" t="str">
        <f t="shared" si="24"/>
        <v>N</v>
      </c>
      <c r="R205" s="19" t="str">
        <f t="shared" si="25"/>
        <v>N</v>
      </c>
      <c r="S205" s="27">
        <f>IFERROR(IF(M205="katC",(VLOOKUP(K205,zdroj!D:AN,37,0)),IF(M205="katD","-",IF(T205="A","",VLOOKUP(K205,zdroj!D:Z,23,0)))),"")</f>
        <v>31.82</v>
      </c>
      <c r="T205" s="161"/>
      <c r="U205" s="27" t="str">
        <f>IF(T205="A",VLOOKUP(K205,zdroj!D:AA,24,0),"")</f>
        <v/>
      </c>
      <c r="V205" s="151"/>
      <c r="W205" s="151"/>
      <c r="Y205" s="9" t="s">
        <v>472</v>
      </c>
      <c r="Z205" s="9" t="s">
        <v>462</v>
      </c>
      <c r="AA205" s="9" t="s">
        <v>237</v>
      </c>
      <c r="AB205" s="9">
        <v>5909333</v>
      </c>
      <c r="AC205" s="9" t="s">
        <v>987</v>
      </c>
      <c r="AD205" s="9" t="s">
        <v>225</v>
      </c>
      <c r="AE205" s="5">
        <f t="shared" si="26"/>
        <v>0</v>
      </c>
      <c r="AF205" s="5" t="str">
        <f t="shared" si="27"/>
        <v>katA</v>
      </c>
      <c r="AG205" s="153"/>
      <c r="AH205" s="153"/>
      <c r="AI205" t="s">
        <v>229</v>
      </c>
      <c r="AJ205" t="s">
        <v>17878</v>
      </c>
      <c r="AK205" s="9" t="str">
        <f>VLOOKUP(Y205,zdroj!D:AJ,33,0)</f>
        <v>katA</v>
      </c>
    </row>
    <row r="206" spans="8:37" x14ac:dyDescent="0.25">
      <c r="H206" s="8">
        <f t="shared" si="21"/>
        <v>0</v>
      </c>
      <c r="I206" s="8">
        <f t="shared" si="22"/>
        <v>0</v>
      </c>
      <c r="J206" s="9" t="s">
        <v>715</v>
      </c>
      <c r="K206" s="9" t="s">
        <v>716</v>
      </c>
      <c r="L206" s="24" t="s">
        <v>462</v>
      </c>
      <c r="M206" s="24" t="s">
        <v>226</v>
      </c>
      <c r="N206" s="23" t="str">
        <f>VLOOKUP(K206,zdroj!D:AJ,33,0)</f>
        <v>katC</v>
      </c>
      <c r="O206" s="150"/>
      <c r="P206" s="19" t="str">
        <f t="shared" si="23"/>
        <v>N</v>
      </c>
      <c r="Q206" s="19" t="str">
        <f t="shared" si="24"/>
        <v>N</v>
      </c>
      <c r="R206" s="19" t="str">
        <f t="shared" si="25"/>
        <v>N</v>
      </c>
      <c r="S206" s="27" t="str">
        <f>IFERROR(IF(M206="katC",(VLOOKUP(K206,zdroj!D:AN,37,0)),IF(M206="katD","-",IF(T206="A","",VLOOKUP(K206,zdroj!D:Z,23,0)))),"")</f>
        <v>NEPOKRYTA VĚTŠINA SEAM</v>
      </c>
      <c r="T206" s="161"/>
      <c r="U206" s="27" t="str">
        <f>IF(T206="A",VLOOKUP(K206,zdroj!D:AA,24,0),"")</f>
        <v/>
      </c>
      <c r="V206" s="151"/>
      <c r="W206" s="151"/>
      <c r="Y206" s="9" t="s">
        <v>472</v>
      </c>
      <c r="Z206" s="9" t="s">
        <v>462</v>
      </c>
      <c r="AA206" s="9" t="s">
        <v>237</v>
      </c>
      <c r="AB206" s="9">
        <v>5909431</v>
      </c>
      <c r="AC206" s="9" t="s">
        <v>988</v>
      </c>
      <c r="AD206" s="9" t="s">
        <v>225</v>
      </c>
      <c r="AE206" s="5">
        <f t="shared" si="26"/>
        <v>0</v>
      </c>
      <c r="AF206" s="5" t="str">
        <f t="shared" si="27"/>
        <v>katA</v>
      </c>
      <c r="AG206" s="153"/>
      <c r="AH206" s="153"/>
      <c r="AI206" t="s">
        <v>201</v>
      </c>
      <c r="AJ206" t="s">
        <v>17878</v>
      </c>
      <c r="AK206" s="9" t="str">
        <f>VLOOKUP(Y206,zdroj!D:AJ,33,0)</f>
        <v>katA</v>
      </c>
    </row>
    <row r="207" spans="8:37" x14ac:dyDescent="0.25">
      <c r="H207" s="8">
        <f t="shared" si="21"/>
        <v>0</v>
      </c>
      <c r="I207" s="8">
        <f t="shared" si="22"/>
        <v>0</v>
      </c>
      <c r="J207" s="9" t="s">
        <v>715</v>
      </c>
      <c r="K207" s="9" t="s">
        <v>717</v>
      </c>
      <c r="L207" s="24" t="s">
        <v>462</v>
      </c>
      <c r="M207" s="24" t="s">
        <v>231</v>
      </c>
      <c r="N207" s="23" t="str">
        <f>VLOOKUP(K207,zdroj!D:AJ,33,0)</f>
        <v>katB</v>
      </c>
      <c r="O207" s="150"/>
      <c r="P207" s="19" t="str">
        <f t="shared" si="23"/>
        <v>N</v>
      </c>
      <c r="Q207" s="19" t="str">
        <f t="shared" si="24"/>
        <v>N</v>
      </c>
      <c r="R207" s="19" t="str">
        <f t="shared" si="25"/>
        <v>N</v>
      </c>
      <c r="S207" s="27">
        <f>IFERROR(IF(M207="katC",(VLOOKUP(K207,zdroj!D:AN,37,0)),IF(M207="katD","-",IF(T207="A","",VLOOKUP(K207,zdroj!D:Z,23,0)))),"")</f>
        <v>40</v>
      </c>
      <c r="T207" s="161"/>
      <c r="U207" s="27" t="str">
        <f>IF(T207="A",VLOOKUP(K207,zdroj!D:AA,24,0),"")</f>
        <v/>
      </c>
      <c r="V207" s="151"/>
      <c r="W207" s="151"/>
      <c r="Y207" s="9" t="s">
        <v>472</v>
      </c>
      <c r="Z207" s="9" t="s">
        <v>462</v>
      </c>
      <c r="AA207" s="9" t="s">
        <v>237</v>
      </c>
      <c r="AB207" s="9">
        <v>5909449</v>
      </c>
      <c r="AC207" s="9" t="s">
        <v>989</v>
      </c>
      <c r="AD207" s="9" t="s">
        <v>225</v>
      </c>
      <c r="AE207" s="5">
        <f t="shared" si="26"/>
        <v>0</v>
      </c>
      <c r="AF207" s="5" t="str">
        <f t="shared" si="27"/>
        <v>katA</v>
      </c>
      <c r="AG207" s="153"/>
      <c r="AH207" s="153"/>
      <c r="AI207" t="s">
        <v>229</v>
      </c>
      <c r="AJ207" t="s">
        <v>17878</v>
      </c>
      <c r="AK207" s="9" t="str">
        <f>VLOOKUP(Y207,zdroj!D:AJ,33,0)</f>
        <v>katA</v>
      </c>
    </row>
    <row r="208" spans="8:37" x14ac:dyDescent="0.25">
      <c r="H208" s="8">
        <f t="shared" si="21"/>
        <v>0</v>
      </c>
      <c r="I208" s="8">
        <f t="shared" si="22"/>
        <v>0</v>
      </c>
      <c r="J208" s="9" t="s">
        <v>715</v>
      </c>
      <c r="K208" s="9" t="s">
        <v>718</v>
      </c>
      <c r="L208" s="24" t="s">
        <v>462</v>
      </c>
      <c r="M208" s="24" t="s">
        <v>224</v>
      </c>
      <c r="N208" s="23" t="str">
        <f>VLOOKUP(K208,zdroj!D:AJ,33,0)</f>
        <v>katA</v>
      </c>
      <c r="O208" s="150"/>
      <c r="P208" s="19" t="str">
        <f t="shared" si="23"/>
        <v>N</v>
      </c>
      <c r="Q208" s="19" t="str">
        <f t="shared" si="24"/>
        <v>N</v>
      </c>
      <c r="R208" s="19" t="str">
        <f t="shared" si="25"/>
        <v>N</v>
      </c>
      <c r="S208" s="27">
        <f>IFERROR(IF(M208="katC",(VLOOKUP(K208,zdroj!D:AN,37,0)),IF(M208="katD","-",IF(T208="A","",VLOOKUP(K208,zdroj!D:Z,23,0)))),"")</f>
        <v>17.11</v>
      </c>
      <c r="T208" s="161"/>
      <c r="U208" s="27" t="str">
        <f>IF(T208="A",VLOOKUP(K208,zdroj!D:AA,24,0),"")</f>
        <v/>
      </c>
      <c r="V208" s="151"/>
      <c r="W208" s="151"/>
      <c r="Y208" s="9" t="s">
        <v>472</v>
      </c>
      <c r="Z208" s="9" t="s">
        <v>462</v>
      </c>
      <c r="AA208" s="9" t="s">
        <v>237</v>
      </c>
      <c r="AB208" s="9">
        <v>5909457</v>
      </c>
      <c r="AC208" s="9" t="s">
        <v>990</v>
      </c>
      <c r="AD208" s="9" t="s">
        <v>225</v>
      </c>
      <c r="AE208" s="5">
        <f t="shared" si="26"/>
        <v>0</v>
      </c>
      <c r="AF208" s="5" t="str">
        <f t="shared" si="27"/>
        <v>katA</v>
      </c>
      <c r="AG208" s="153"/>
      <c r="AH208" s="153"/>
      <c r="AI208" t="s">
        <v>195</v>
      </c>
      <c r="AJ208" t="s">
        <v>340</v>
      </c>
      <c r="AK208" s="9" t="str">
        <f>VLOOKUP(Y208,zdroj!D:AJ,33,0)</f>
        <v>katA</v>
      </c>
    </row>
    <row r="209" spans="8:37" x14ac:dyDescent="0.25">
      <c r="H209" s="8">
        <f t="shared" si="21"/>
        <v>0</v>
      </c>
      <c r="I209" s="8">
        <f t="shared" si="22"/>
        <v>0</v>
      </c>
      <c r="J209" s="9" t="s">
        <v>715</v>
      </c>
      <c r="K209" s="9" t="s">
        <v>719</v>
      </c>
      <c r="L209" s="24" t="s">
        <v>462</v>
      </c>
      <c r="M209" s="24" t="s">
        <v>225</v>
      </c>
      <c r="N209" s="23" t="str">
        <f>VLOOKUP(K209,zdroj!D:AJ,33,0)</f>
        <v>katA</v>
      </c>
      <c r="O209" s="150"/>
      <c r="P209" s="19" t="str">
        <f t="shared" si="23"/>
        <v>N</v>
      </c>
      <c r="Q209" s="19" t="str">
        <f t="shared" si="24"/>
        <v>N</v>
      </c>
      <c r="R209" s="19" t="str">
        <f t="shared" si="25"/>
        <v>N</v>
      </c>
      <c r="S209" s="27">
        <f>IFERROR(IF(M209="katC",(VLOOKUP(K209,zdroj!D:AN,37,0)),IF(M209="katD","-",IF(T209="A","",VLOOKUP(K209,zdroj!D:Z,23,0)))),"")</f>
        <v>0</v>
      </c>
      <c r="T209" s="161"/>
      <c r="U209" s="27" t="str">
        <f>IF(T209="A",VLOOKUP(K209,zdroj!D:AA,24,0),"")</f>
        <v/>
      </c>
      <c r="V209" s="151"/>
      <c r="W209" s="151"/>
      <c r="Y209" s="9" t="s">
        <v>472</v>
      </c>
      <c r="Z209" s="9" t="s">
        <v>462</v>
      </c>
      <c r="AA209" s="9" t="s">
        <v>237</v>
      </c>
      <c r="AB209" s="9">
        <v>5909465</v>
      </c>
      <c r="AC209" s="9" t="s">
        <v>991</v>
      </c>
      <c r="AD209" s="9" t="s">
        <v>225</v>
      </c>
      <c r="AE209" s="5">
        <f t="shared" si="26"/>
        <v>0</v>
      </c>
      <c r="AF209" s="5" t="str">
        <f t="shared" si="27"/>
        <v>katA</v>
      </c>
      <c r="AG209" s="153"/>
      <c r="AH209" s="153"/>
      <c r="AI209" t="s">
        <v>201</v>
      </c>
      <c r="AJ209" t="s">
        <v>17878</v>
      </c>
      <c r="AK209" s="9" t="str">
        <f>VLOOKUP(Y209,zdroj!D:AJ,33,0)</f>
        <v>katA</v>
      </c>
    </row>
    <row r="210" spans="8:37" x14ac:dyDescent="0.25">
      <c r="H210" s="8">
        <f t="shared" si="21"/>
        <v>0</v>
      </c>
      <c r="I210" s="8">
        <f t="shared" si="22"/>
        <v>0</v>
      </c>
      <c r="J210" s="9" t="s">
        <v>715</v>
      </c>
      <c r="K210" s="9" t="s">
        <v>720</v>
      </c>
      <c r="L210" s="24" t="s">
        <v>462</v>
      </c>
      <c r="M210" s="24" t="s">
        <v>224</v>
      </c>
      <c r="N210" s="23" t="str">
        <f>VLOOKUP(K210,zdroj!D:AJ,33,0)</f>
        <v>katA</v>
      </c>
      <c r="O210" s="150"/>
      <c r="P210" s="19" t="str">
        <f t="shared" si="23"/>
        <v>N</v>
      </c>
      <c r="Q210" s="19" t="str">
        <f t="shared" si="24"/>
        <v>N</v>
      </c>
      <c r="R210" s="19" t="str">
        <f t="shared" si="25"/>
        <v>N</v>
      </c>
      <c r="S210" s="27">
        <f>IFERROR(IF(M210="katC",(VLOOKUP(K210,zdroj!D:AN,37,0)),IF(M210="katD","-",IF(T210="A","",VLOOKUP(K210,zdroj!D:Z,23,0)))),"")</f>
        <v>50</v>
      </c>
      <c r="T210" s="161"/>
      <c r="U210" s="27" t="str">
        <f>IF(T210="A",VLOOKUP(K210,zdroj!D:AA,24,0),"")</f>
        <v/>
      </c>
      <c r="V210" s="151"/>
      <c r="W210" s="151"/>
      <c r="Y210" s="9" t="s">
        <v>472</v>
      </c>
      <c r="Z210" s="9" t="s">
        <v>462</v>
      </c>
      <c r="AA210" s="9" t="s">
        <v>237</v>
      </c>
      <c r="AB210" s="9">
        <v>5909473</v>
      </c>
      <c r="AC210" s="9" t="s">
        <v>992</v>
      </c>
      <c r="AD210" s="9" t="s">
        <v>225</v>
      </c>
      <c r="AE210" s="5">
        <f t="shared" si="26"/>
        <v>0</v>
      </c>
      <c r="AF210" s="5" t="str">
        <f t="shared" si="27"/>
        <v>katA</v>
      </c>
      <c r="AG210" s="153"/>
      <c r="AH210" s="153"/>
      <c r="AI210" t="s">
        <v>201</v>
      </c>
      <c r="AJ210" t="s">
        <v>17878</v>
      </c>
      <c r="AK210" s="9" t="str">
        <f>VLOOKUP(Y210,zdroj!D:AJ,33,0)</f>
        <v>katA</v>
      </c>
    </row>
    <row r="211" spans="8:37" x14ac:dyDescent="0.25">
      <c r="H211" s="8">
        <f t="shared" si="21"/>
        <v>0</v>
      </c>
      <c r="I211" s="8">
        <f t="shared" si="22"/>
        <v>0</v>
      </c>
      <c r="J211" s="9" t="s">
        <v>721</v>
      </c>
      <c r="K211" s="9" t="s">
        <v>722</v>
      </c>
      <c r="L211" s="24" t="s">
        <v>462</v>
      </c>
      <c r="M211" s="24" t="s">
        <v>224</v>
      </c>
      <c r="N211" s="23" t="str">
        <f>VLOOKUP(K211,zdroj!D:AJ,33,0)</f>
        <v>katA</v>
      </c>
      <c r="O211" s="150"/>
      <c r="P211" s="19" t="str">
        <f t="shared" si="23"/>
        <v>N</v>
      </c>
      <c r="Q211" s="19" t="str">
        <f t="shared" si="24"/>
        <v>N</v>
      </c>
      <c r="R211" s="19" t="str">
        <f t="shared" si="25"/>
        <v>N</v>
      </c>
      <c r="S211" s="27">
        <f>IFERROR(IF(M211="katC",(VLOOKUP(K211,zdroj!D:AN,37,0)),IF(M211="katD","-",IF(T211="A","",VLOOKUP(K211,zdroj!D:Z,23,0)))),"")</f>
        <v>40</v>
      </c>
      <c r="T211" s="161"/>
      <c r="U211" s="27" t="str">
        <f>IF(T211="A",VLOOKUP(K211,zdroj!D:AA,24,0),"")</f>
        <v/>
      </c>
      <c r="V211" s="151"/>
      <c r="W211" s="151"/>
      <c r="Y211" s="9" t="s">
        <v>472</v>
      </c>
      <c r="Z211" s="9" t="s">
        <v>462</v>
      </c>
      <c r="AA211" s="9" t="s">
        <v>237</v>
      </c>
      <c r="AB211" s="9">
        <v>84571837</v>
      </c>
      <c r="AC211" s="9" t="s">
        <v>993</v>
      </c>
      <c r="AD211" s="9" t="s">
        <v>225</v>
      </c>
      <c r="AE211" s="5">
        <f t="shared" si="26"/>
        <v>0</v>
      </c>
      <c r="AF211" s="5" t="str">
        <f t="shared" si="27"/>
        <v>katA</v>
      </c>
      <c r="AG211" s="153"/>
      <c r="AH211" s="153"/>
      <c r="AI211" t="s">
        <v>201</v>
      </c>
      <c r="AJ211" t="s">
        <v>17878</v>
      </c>
      <c r="AK211" s="9" t="str">
        <f>VLOOKUP(Y211,zdroj!D:AJ,33,0)</f>
        <v>katA</v>
      </c>
    </row>
    <row r="212" spans="8:37" x14ac:dyDescent="0.25">
      <c r="H212" s="8">
        <f t="shared" si="21"/>
        <v>0</v>
      </c>
      <c r="I212" s="8">
        <f t="shared" si="22"/>
        <v>0</v>
      </c>
      <c r="J212" s="9" t="s">
        <v>721</v>
      </c>
      <c r="K212" s="9" t="s">
        <v>723</v>
      </c>
      <c r="L212" s="24" t="s">
        <v>462</v>
      </c>
      <c r="M212" s="24" t="s">
        <v>231</v>
      </c>
      <c r="N212" s="23" t="str">
        <f>VLOOKUP(K212,zdroj!D:AJ,33,0)</f>
        <v>katB</v>
      </c>
      <c r="O212" s="150"/>
      <c r="P212" s="19" t="str">
        <f t="shared" si="23"/>
        <v>N</v>
      </c>
      <c r="Q212" s="19" t="str">
        <f t="shared" si="24"/>
        <v>N</v>
      </c>
      <c r="R212" s="19" t="str">
        <f t="shared" si="25"/>
        <v>N</v>
      </c>
      <c r="S212" s="27">
        <f>IFERROR(IF(M212="katC",(VLOOKUP(K212,zdroj!D:AN,37,0)),IF(M212="katD","-",IF(T212="A","",VLOOKUP(K212,zdroj!D:Z,23,0)))),"")</f>
        <v>22.81</v>
      </c>
      <c r="T212" s="161"/>
      <c r="U212" s="27" t="str">
        <f>IF(T212="A",VLOOKUP(K212,zdroj!D:AA,24,0),"")</f>
        <v/>
      </c>
      <c r="V212" s="151"/>
      <c r="W212" s="151"/>
      <c r="Y212" s="9" t="s">
        <v>472</v>
      </c>
      <c r="Z212" s="9" t="s">
        <v>462</v>
      </c>
      <c r="AA212" s="9" t="s">
        <v>237</v>
      </c>
      <c r="AB212" s="9">
        <v>5909481</v>
      </c>
      <c r="AC212" s="9" t="s">
        <v>994</v>
      </c>
      <c r="AD212" s="9" t="s">
        <v>231</v>
      </c>
      <c r="AE212" s="5">
        <f t="shared" si="26"/>
        <v>0</v>
      </c>
      <c r="AF212" s="5" t="str">
        <f t="shared" si="27"/>
        <v>katB</v>
      </c>
      <c r="AG212" s="153"/>
      <c r="AH212" s="153"/>
      <c r="AI212" t="s">
        <v>201</v>
      </c>
      <c r="AJ212" t="s">
        <v>17878</v>
      </c>
      <c r="AK212" s="9" t="str">
        <f>VLOOKUP(Y212,zdroj!D:AJ,33,0)</f>
        <v>katA</v>
      </c>
    </row>
    <row r="213" spans="8:37" x14ac:dyDescent="0.25">
      <c r="H213" s="8">
        <f t="shared" si="21"/>
        <v>0</v>
      </c>
      <c r="I213" s="8">
        <f t="shared" si="22"/>
        <v>0</v>
      </c>
      <c r="J213" s="9" t="s">
        <v>721</v>
      </c>
      <c r="K213" s="9" t="s">
        <v>724</v>
      </c>
      <c r="L213" s="24" t="s">
        <v>462</v>
      </c>
      <c r="M213" s="24" t="s">
        <v>225</v>
      </c>
      <c r="N213" s="23" t="str">
        <f>VLOOKUP(K213,zdroj!D:AJ,33,0)</f>
        <v>katA</v>
      </c>
      <c r="O213" s="150"/>
      <c r="P213" s="19" t="str">
        <f t="shared" si="23"/>
        <v>N</v>
      </c>
      <c r="Q213" s="19" t="str">
        <f t="shared" si="24"/>
        <v>N</v>
      </c>
      <c r="R213" s="19" t="str">
        <f t="shared" si="25"/>
        <v>N</v>
      </c>
      <c r="S213" s="27">
        <f>IFERROR(IF(M213="katC",(VLOOKUP(K213,zdroj!D:AN,37,0)),IF(M213="katD","-",IF(T213="A","",VLOOKUP(K213,zdroj!D:Z,23,0)))),"")</f>
        <v>0</v>
      </c>
      <c r="T213" s="161"/>
      <c r="U213" s="27" t="str">
        <f>IF(T213="A",VLOOKUP(K213,zdroj!D:AA,24,0),"")</f>
        <v/>
      </c>
      <c r="V213" s="151"/>
      <c r="W213" s="151"/>
      <c r="Y213" s="9" t="s">
        <v>472</v>
      </c>
      <c r="Z213" s="9" t="s">
        <v>462</v>
      </c>
      <c r="AA213" s="9" t="s">
        <v>237</v>
      </c>
      <c r="AB213" s="9">
        <v>5909490</v>
      </c>
      <c r="AC213" s="9" t="s">
        <v>995</v>
      </c>
      <c r="AD213" s="9" t="s">
        <v>225</v>
      </c>
      <c r="AE213" s="5">
        <f t="shared" si="26"/>
        <v>0</v>
      </c>
      <c r="AF213" s="5" t="str">
        <f t="shared" si="27"/>
        <v>katA</v>
      </c>
      <c r="AG213" s="153"/>
      <c r="AH213" s="153"/>
      <c r="AI213" t="s">
        <v>201</v>
      </c>
      <c r="AJ213" t="s">
        <v>17878</v>
      </c>
      <c r="AK213" s="9" t="str">
        <f>VLOOKUP(Y213,zdroj!D:AJ,33,0)</f>
        <v>katA</v>
      </c>
    </row>
    <row r="214" spans="8:37" x14ac:dyDescent="0.25">
      <c r="H214" s="8">
        <f t="shared" si="21"/>
        <v>0</v>
      </c>
      <c r="I214" s="8">
        <f t="shared" si="22"/>
        <v>0</v>
      </c>
      <c r="J214" s="9" t="s">
        <v>721</v>
      </c>
      <c r="K214" s="9" t="s">
        <v>725</v>
      </c>
      <c r="L214" s="24" t="s">
        <v>462</v>
      </c>
      <c r="M214" s="24" t="s">
        <v>224</v>
      </c>
      <c r="N214" s="23" t="str">
        <f>VLOOKUP(K214,zdroj!D:AJ,33,0)</f>
        <v>katA</v>
      </c>
      <c r="O214" s="150"/>
      <c r="P214" s="19" t="str">
        <f t="shared" si="23"/>
        <v>N</v>
      </c>
      <c r="Q214" s="19" t="str">
        <f t="shared" si="24"/>
        <v>N</v>
      </c>
      <c r="R214" s="19" t="str">
        <f t="shared" si="25"/>
        <v>N</v>
      </c>
      <c r="S214" s="27">
        <f>IFERROR(IF(M214="katC",(VLOOKUP(K214,zdroj!D:AN,37,0)),IF(M214="katD","-",IF(T214="A","",VLOOKUP(K214,zdroj!D:Z,23,0)))),"")</f>
        <v>33.33</v>
      </c>
      <c r="T214" s="161"/>
      <c r="U214" s="27" t="str">
        <f>IF(T214="A",VLOOKUP(K214,zdroj!D:AA,24,0),"")</f>
        <v/>
      </c>
      <c r="V214" s="151"/>
      <c r="W214" s="151"/>
      <c r="Y214" s="9" t="s">
        <v>472</v>
      </c>
      <c r="Z214" s="9" t="s">
        <v>462</v>
      </c>
      <c r="AA214" s="9" t="s">
        <v>237</v>
      </c>
      <c r="AB214" s="9">
        <v>5909503</v>
      </c>
      <c r="AC214" s="9" t="s">
        <v>996</v>
      </c>
      <c r="AD214" s="9" t="s">
        <v>225</v>
      </c>
      <c r="AE214" s="5">
        <f t="shared" si="26"/>
        <v>0</v>
      </c>
      <c r="AF214" s="5" t="str">
        <f t="shared" si="27"/>
        <v>katA</v>
      </c>
      <c r="AG214" s="153"/>
      <c r="AH214" s="153"/>
      <c r="AI214" t="s">
        <v>201</v>
      </c>
      <c r="AJ214" t="s">
        <v>17878</v>
      </c>
      <c r="AK214" s="9" t="str">
        <f>VLOOKUP(Y214,zdroj!D:AJ,33,0)</f>
        <v>katA</v>
      </c>
    </row>
    <row r="215" spans="8:37" x14ac:dyDescent="0.25">
      <c r="H215" s="8">
        <f t="shared" si="21"/>
        <v>0</v>
      </c>
      <c r="I215" s="8">
        <f t="shared" si="22"/>
        <v>0</v>
      </c>
      <c r="J215" s="9" t="s">
        <v>721</v>
      </c>
      <c r="K215" s="9" t="s">
        <v>726</v>
      </c>
      <c r="L215" s="24" t="s">
        <v>462</v>
      </c>
      <c r="M215" s="24" t="s">
        <v>231</v>
      </c>
      <c r="N215" s="23" t="str">
        <f>VLOOKUP(K215,zdroj!D:AJ,33,0)</f>
        <v>katB</v>
      </c>
      <c r="O215" s="150"/>
      <c r="P215" s="19" t="str">
        <f t="shared" si="23"/>
        <v>N</v>
      </c>
      <c r="Q215" s="19" t="str">
        <f t="shared" si="24"/>
        <v>N</v>
      </c>
      <c r="R215" s="19" t="str">
        <f t="shared" si="25"/>
        <v>N</v>
      </c>
      <c r="S215" s="27">
        <f>IFERROR(IF(M215="katC",(VLOOKUP(K215,zdroj!D:AN,37,0)),IF(M215="katD","-",IF(T215="A","",VLOOKUP(K215,zdroj!D:Z,23,0)))),"")</f>
        <v>0</v>
      </c>
      <c r="T215" s="161"/>
      <c r="U215" s="27" t="str">
        <f>IF(T215="A",VLOOKUP(K215,zdroj!D:AA,24,0),"")</f>
        <v/>
      </c>
      <c r="V215" s="151"/>
      <c r="W215" s="151"/>
      <c r="Y215" s="9" t="s">
        <v>472</v>
      </c>
      <c r="Z215" s="9" t="s">
        <v>462</v>
      </c>
      <c r="AA215" s="9" t="s">
        <v>237</v>
      </c>
      <c r="AB215" s="9">
        <v>5909511</v>
      </c>
      <c r="AC215" s="9" t="s">
        <v>997</v>
      </c>
      <c r="AD215" s="9" t="s">
        <v>231</v>
      </c>
      <c r="AE215" s="5">
        <f t="shared" si="26"/>
        <v>0</v>
      </c>
      <c r="AF215" s="5" t="str">
        <f t="shared" si="27"/>
        <v>katB</v>
      </c>
      <c r="AG215" s="153"/>
      <c r="AH215" s="153"/>
      <c r="AI215" t="s">
        <v>201</v>
      </c>
      <c r="AJ215" t="s">
        <v>17878</v>
      </c>
      <c r="AK215" s="9" t="str">
        <f>VLOOKUP(Y215,zdroj!D:AJ,33,0)</f>
        <v>katA</v>
      </c>
    </row>
    <row r="216" spans="8:37" x14ac:dyDescent="0.25">
      <c r="H216" s="8">
        <f t="shared" si="21"/>
        <v>0</v>
      </c>
      <c r="I216" s="8">
        <f t="shared" si="22"/>
        <v>0</v>
      </c>
      <c r="J216" s="9" t="s">
        <v>721</v>
      </c>
      <c r="K216" s="9" t="s">
        <v>727</v>
      </c>
      <c r="L216" s="24" t="s">
        <v>462</v>
      </c>
      <c r="M216" s="24" t="s">
        <v>231</v>
      </c>
      <c r="N216" s="23" t="str">
        <f>VLOOKUP(K216,zdroj!D:AJ,33,0)</f>
        <v>katB</v>
      </c>
      <c r="O216" s="150"/>
      <c r="P216" s="19" t="str">
        <f t="shared" si="23"/>
        <v>N</v>
      </c>
      <c r="Q216" s="19" t="str">
        <f t="shared" si="24"/>
        <v>N</v>
      </c>
      <c r="R216" s="19" t="str">
        <f t="shared" si="25"/>
        <v>N</v>
      </c>
      <c r="S216" s="27">
        <f>IFERROR(IF(M216="katC",(VLOOKUP(K216,zdroj!D:AN,37,0)),IF(M216="katD","-",IF(T216="A","",VLOOKUP(K216,zdroj!D:Z,23,0)))),"")</f>
        <v>0</v>
      </c>
      <c r="T216" s="161"/>
      <c r="U216" s="27" t="str">
        <f>IF(T216="A",VLOOKUP(K216,zdroj!D:AA,24,0),"")</f>
        <v/>
      </c>
      <c r="V216" s="151"/>
      <c r="W216" s="151"/>
      <c r="Y216" s="9" t="s">
        <v>472</v>
      </c>
      <c r="Z216" s="9" t="s">
        <v>462</v>
      </c>
      <c r="AA216" s="9" t="s">
        <v>237</v>
      </c>
      <c r="AB216" s="9">
        <v>5909350</v>
      </c>
      <c r="AC216" s="9" t="s">
        <v>998</v>
      </c>
      <c r="AD216" s="9" t="s">
        <v>225</v>
      </c>
      <c r="AE216" s="5">
        <f t="shared" si="26"/>
        <v>0</v>
      </c>
      <c r="AF216" s="5" t="str">
        <f t="shared" si="27"/>
        <v>katA</v>
      </c>
      <c r="AG216" s="153"/>
      <c r="AH216" s="153"/>
      <c r="AI216" t="s">
        <v>201</v>
      </c>
      <c r="AJ216" t="s">
        <v>17878</v>
      </c>
      <c r="AK216" s="9" t="str">
        <f>VLOOKUP(Y216,zdroj!D:AJ,33,0)</f>
        <v>katA</v>
      </c>
    </row>
    <row r="217" spans="8:37" x14ac:dyDescent="0.25">
      <c r="H217" s="8">
        <f t="shared" si="21"/>
        <v>0</v>
      </c>
      <c r="I217" s="8">
        <f t="shared" si="22"/>
        <v>0</v>
      </c>
      <c r="J217" s="9" t="s">
        <v>728</v>
      </c>
      <c r="K217" s="9" t="s">
        <v>729</v>
      </c>
      <c r="L217" s="24" t="s">
        <v>462</v>
      </c>
      <c r="M217" s="24" t="s">
        <v>224</v>
      </c>
      <c r="N217" s="23" t="str">
        <f>VLOOKUP(K217,zdroj!D:AJ,33,0)</f>
        <v>katA</v>
      </c>
      <c r="O217" s="150"/>
      <c r="P217" s="19" t="str">
        <f t="shared" si="23"/>
        <v>N</v>
      </c>
      <c r="Q217" s="19" t="str">
        <f t="shared" si="24"/>
        <v>N</v>
      </c>
      <c r="R217" s="19" t="str">
        <f t="shared" si="25"/>
        <v>N</v>
      </c>
      <c r="S217" s="27">
        <f>IFERROR(IF(M217="katC",(VLOOKUP(K217,zdroj!D:AN,37,0)),IF(M217="katD","-",IF(T217="A","",VLOOKUP(K217,zdroj!D:Z,23,0)))),"")</f>
        <v>12.5</v>
      </c>
      <c r="T217" s="161"/>
      <c r="U217" s="27" t="str">
        <f>IF(T217="A",VLOOKUP(K217,zdroj!D:AA,24,0),"")</f>
        <v/>
      </c>
      <c r="V217" s="151"/>
      <c r="W217" s="151"/>
      <c r="Y217" s="9" t="s">
        <v>472</v>
      </c>
      <c r="Z217" s="9" t="s">
        <v>462</v>
      </c>
      <c r="AA217" s="9" t="s">
        <v>237</v>
      </c>
      <c r="AB217" s="9">
        <v>5909368</v>
      </c>
      <c r="AC217" s="9" t="s">
        <v>999</v>
      </c>
      <c r="AD217" s="9" t="s">
        <v>225</v>
      </c>
      <c r="AE217" s="5">
        <f t="shared" si="26"/>
        <v>0</v>
      </c>
      <c r="AF217" s="5" t="str">
        <f t="shared" si="27"/>
        <v>katA</v>
      </c>
      <c r="AG217" s="153"/>
      <c r="AH217" s="153"/>
      <c r="AI217" t="s">
        <v>201</v>
      </c>
      <c r="AJ217" t="s">
        <v>17878</v>
      </c>
      <c r="AK217" s="9" t="str">
        <f>VLOOKUP(Y217,zdroj!D:AJ,33,0)</f>
        <v>katA</v>
      </c>
    </row>
    <row r="218" spans="8:37" x14ac:dyDescent="0.25">
      <c r="H218" s="8">
        <f t="shared" si="21"/>
        <v>0</v>
      </c>
      <c r="I218" s="8">
        <f t="shared" si="22"/>
        <v>0</v>
      </c>
      <c r="J218" s="9" t="s">
        <v>730</v>
      </c>
      <c r="K218" s="9" t="s">
        <v>731</v>
      </c>
      <c r="L218" s="24" t="s">
        <v>462</v>
      </c>
      <c r="M218" s="24" t="s">
        <v>224</v>
      </c>
      <c r="N218" s="23" t="str">
        <f>VLOOKUP(K218,zdroj!D:AJ,33,0)</f>
        <v>katA</v>
      </c>
      <c r="O218" s="150"/>
      <c r="P218" s="19" t="str">
        <f t="shared" si="23"/>
        <v>N</v>
      </c>
      <c r="Q218" s="19" t="str">
        <f t="shared" si="24"/>
        <v>N</v>
      </c>
      <c r="R218" s="19" t="str">
        <f t="shared" si="25"/>
        <v>N</v>
      </c>
      <c r="S218" s="27">
        <f>IFERROR(IF(M218="katC",(VLOOKUP(K218,zdroj!D:AN,37,0)),IF(M218="katD","-",IF(T218="A","",VLOOKUP(K218,zdroj!D:Z,23,0)))),"")</f>
        <v>13.79</v>
      </c>
      <c r="T218" s="161"/>
      <c r="U218" s="27" t="str">
        <f>IF(T218="A",VLOOKUP(K218,zdroj!D:AA,24,0),"")</f>
        <v/>
      </c>
      <c r="V218" s="151"/>
      <c r="W218" s="151"/>
      <c r="Y218" s="9" t="s">
        <v>472</v>
      </c>
      <c r="Z218" s="9" t="s">
        <v>462</v>
      </c>
      <c r="AA218" s="9" t="s">
        <v>237</v>
      </c>
      <c r="AB218" s="9">
        <v>5909520</v>
      </c>
      <c r="AC218" s="9" t="s">
        <v>1000</v>
      </c>
      <c r="AD218" s="9" t="s">
        <v>231</v>
      </c>
      <c r="AE218" s="5">
        <f t="shared" si="26"/>
        <v>0</v>
      </c>
      <c r="AF218" s="5" t="str">
        <f t="shared" si="27"/>
        <v>katB</v>
      </c>
      <c r="AG218" s="153"/>
      <c r="AH218" s="153"/>
      <c r="AI218" t="s">
        <v>201</v>
      </c>
      <c r="AJ218" t="s">
        <v>17878</v>
      </c>
      <c r="AK218" s="9" t="str">
        <f>VLOOKUP(Y218,zdroj!D:AJ,33,0)</f>
        <v>katA</v>
      </c>
    </row>
    <row r="219" spans="8:37" x14ac:dyDescent="0.25">
      <c r="H219" s="8">
        <f t="shared" si="21"/>
        <v>0</v>
      </c>
      <c r="I219" s="8">
        <f t="shared" si="22"/>
        <v>0</v>
      </c>
      <c r="J219" s="9" t="s">
        <v>730</v>
      </c>
      <c r="K219" s="9" t="s">
        <v>732</v>
      </c>
      <c r="L219" s="24" t="s">
        <v>462</v>
      </c>
      <c r="M219" s="24" t="s">
        <v>224</v>
      </c>
      <c r="N219" s="23" t="str">
        <f>VLOOKUP(K219,zdroj!D:AJ,33,0)</f>
        <v>katA</v>
      </c>
      <c r="O219" s="150"/>
      <c r="P219" s="19" t="str">
        <f t="shared" si="23"/>
        <v>N</v>
      </c>
      <c r="Q219" s="19" t="str">
        <f t="shared" si="24"/>
        <v>N</v>
      </c>
      <c r="R219" s="19" t="str">
        <f t="shared" si="25"/>
        <v>N</v>
      </c>
      <c r="S219" s="27">
        <f>IFERROR(IF(M219="katC",(VLOOKUP(K219,zdroj!D:AN,37,0)),IF(M219="katD","-",IF(T219="A","",VLOOKUP(K219,zdroj!D:Z,23,0)))),"")</f>
        <v>21.05</v>
      </c>
      <c r="T219" s="161"/>
      <c r="U219" s="27" t="str">
        <f>IF(T219="A",VLOOKUP(K219,zdroj!D:AA,24,0),"")</f>
        <v/>
      </c>
      <c r="V219" s="151"/>
      <c r="W219" s="151"/>
      <c r="Y219" s="9" t="s">
        <v>472</v>
      </c>
      <c r="Z219" s="9" t="s">
        <v>462</v>
      </c>
      <c r="AA219" s="9" t="s">
        <v>237</v>
      </c>
      <c r="AB219" s="9">
        <v>5909538</v>
      </c>
      <c r="AC219" s="9" t="s">
        <v>1001</v>
      </c>
      <c r="AD219" s="9" t="s">
        <v>225</v>
      </c>
      <c r="AE219" s="5">
        <f t="shared" si="26"/>
        <v>0</v>
      </c>
      <c r="AF219" s="5" t="str">
        <f t="shared" si="27"/>
        <v>katA</v>
      </c>
      <c r="AG219" s="153"/>
      <c r="AH219" s="153"/>
      <c r="AI219" t="s">
        <v>201</v>
      </c>
      <c r="AJ219" t="s">
        <v>17878</v>
      </c>
      <c r="AK219" s="9" t="str">
        <f>VLOOKUP(Y219,zdroj!D:AJ,33,0)</f>
        <v>katA</v>
      </c>
    </row>
    <row r="220" spans="8:37" x14ac:dyDescent="0.25">
      <c r="H220" s="8">
        <f t="shared" si="21"/>
        <v>0</v>
      </c>
      <c r="I220" s="8">
        <f t="shared" si="22"/>
        <v>0</v>
      </c>
      <c r="J220" s="9" t="s">
        <v>730</v>
      </c>
      <c r="K220" s="9" t="s">
        <v>733</v>
      </c>
      <c r="L220" s="24" t="s">
        <v>462</v>
      </c>
      <c r="M220" s="24" t="s">
        <v>225</v>
      </c>
      <c r="N220" s="23" t="str">
        <f>VLOOKUP(K220,zdroj!D:AJ,33,0)</f>
        <v>katA</v>
      </c>
      <c r="O220" s="150"/>
      <c r="P220" s="19" t="str">
        <f t="shared" si="23"/>
        <v>N</v>
      </c>
      <c r="Q220" s="19" t="str">
        <f t="shared" si="24"/>
        <v>N</v>
      </c>
      <c r="R220" s="19" t="str">
        <f t="shared" si="25"/>
        <v>N</v>
      </c>
      <c r="S220" s="27">
        <f>IFERROR(IF(M220="katC",(VLOOKUP(K220,zdroj!D:AN,37,0)),IF(M220="katD","-",IF(T220="A","",VLOOKUP(K220,zdroj!D:Z,23,0)))),"")</f>
        <v>3.85</v>
      </c>
      <c r="T220" s="161"/>
      <c r="U220" s="27" t="str">
        <f>IF(T220="A",VLOOKUP(K220,zdroj!D:AA,24,0),"")</f>
        <v/>
      </c>
      <c r="V220" s="151"/>
      <c r="W220" s="151"/>
      <c r="Y220" s="9" t="s">
        <v>472</v>
      </c>
      <c r="Z220" s="9" t="s">
        <v>462</v>
      </c>
      <c r="AA220" s="9" t="s">
        <v>237</v>
      </c>
      <c r="AB220" s="9">
        <v>5909546</v>
      </c>
      <c r="AC220" s="9" t="s">
        <v>1002</v>
      </c>
      <c r="AD220" s="9" t="s">
        <v>225</v>
      </c>
      <c r="AE220" s="5">
        <f t="shared" si="26"/>
        <v>0</v>
      </c>
      <c r="AF220" s="5" t="str">
        <f t="shared" si="27"/>
        <v>katA</v>
      </c>
      <c r="AG220" s="153"/>
      <c r="AH220" s="153"/>
      <c r="AI220" t="s">
        <v>201</v>
      </c>
      <c r="AJ220" t="s">
        <v>17878</v>
      </c>
      <c r="AK220" s="9" t="str">
        <f>VLOOKUP(Y220,zdroj!D:AJ,33,0)</f>
        <v>katA</v>
      </c>
    </row>
    <row r="221" spans="8:37" x14ac:dyDescent="0.25">
      <c r="H221" s="8">
        <f t="shared" si="21"/>
        <v>0</v>
      </c>
      <c r="I221" s="8">
        <f t="shared" si="22"/>
        <v>0</v>
      </c>
      <c r="J221" s="9" t="s">
        <v>730</v>
      </c>
      <c r="K221" s="9" t="s">
        <v>734</v>
      </c>
      <c r="L221" s="24" t="s">
        <v>462</v>
      </c>
      <c r="M221" s="24" t="s">
        <v>226</v>
      </c>
      <c r="N221" s="23" t="str">
        <f>VLOOKUP(K221,zdroj!D:AJ,33,0)</f>
        <v>katC</v>
      </c>
      <c r="O221" s="150"/>
      <c r="P221" s="19" t="str">
        <f t="shared" si="23"/>
        <v>N</v>
      </c>
      <c r="Q221" s="19" t="str">
        <f t="shared" si="24"/>
        <v>N</v>
      </c>
      <c r="R221" s="19" t="str">
        <f t="shared" si="25"/>
        <v>N</v>
      </c>
      <c r="S221" s="27" t="str">
        <f>IFERROR(IF(M221="katC",(VLOOKUP(K221,zdroj!D:AN,37,0)),IF(M221="katD","-",IF(T221="A","",VLOOKUP(K221,zdroj!D:Z,23,0)))),"")</f>
        <v>NEPOKRYTA VĚTŠINA SEAM</v>
      </c>
      <c r="T221" s="161"/>
      <c r="U221" s="27" t="str">
        <f>IF(T221="A",VLOOKUP(K221,zdroj!D:AA,24,0),"")</f>
        <v/>
      </c>
      <c r="V221" s="151"/>
      <c r="W221" s="151"/>
      <c r="Y221" s="9" t="s">
        <v>472</v>
      </c>
      <c r="Z221" s="9" t="s">
        <v>462</v>
      </c>
      <c r="AA221" s="9" t="s">
        <v>237</v>
      </c>
      <c r="AB221" s="9">
        <v>5909554</v>
      </c>
      <c r="AC221" s="9" t="s">
        <v>1003</v>
      </c>
      <c r="AD221" s="9" t="s">
        <v>225</v>
      </c>
      <c r="AE221" s="5">
        <f t="shared" si="26"/>
        <v>0</v>
      </c>
      <c r="AF221" s="5" t="str">
        <f t="shared" si="27"/>
        <v>katA</v>
      </c>
      <c r="AG221" s="153"/>
      <c r="AH221" s="153"/>
      <c r="AI221" t="s">
        <v>201</v>
      </c>
      <c r="AJ221" t="s">
        <v>17878</v>
      </c>
      <c r="AK221" s="9" t="str">
        <f>VLOOKUP(Y221,zdroj!D:AJ,33,0)</f>
        <v>katA</v>
      </c>
    </row>
    <row r="222" spans="8:37" x14ac:dyDescent="0.25">
      <c r="H222" s="8">
        <f t="shared" si="21"/>
        <v>0</v>
      </c>
      <c r="I222" s="8">
        <f t="shared" si="22"/>
        <v>0</v>
      </c>
      <c r="J222" s="9" t="s">
        <v>735</v>
      </c>
      <c r="K222" s="9" t="s">
        <v>736</v>
      </c>
      <c r="L222" s="24" t="s">
        <v>462</v>
      </c>
      <c r="M222" s="24" t="s">
        <v>226</v>
      </c>
      <c r="N222" s="23" t="str">
        <f>VLOOKUP(K222,zdroj!D:AJ,33,0)</f>
        <v>katC</v>
      </c>
      <c r="O222" s="150"/>
      <c r="P222" s="19" t="str">
        <f t="shared" si="23"/>
        <v>N</v>
      </c>
      <c r="Q222" s="19" t="str">
        <f t="shared" si="24"/>
        <v>N</v>
      </c>
      <c r="R222" s="19" t="str">
        <f t="shared" si="25"/>
        <v>N</v>
      </c>
      <c r="S222" s="27" t="str">
        <f>IFERROR(IF(M222="katC",(VLOOKUP(K222,zdroj!D:AN,37,0)),IF(M222="katD","-",IF(T222="A","",VLOOKUP(K222,zdroj!D:Z,23,0)))),"")</f>
        <v>NEPOKRYTA VĚTŠINA SEAM</v>
      </c>
      <c r="T222" s="161"/>
      <c r="U222" s="27" t="str">
        <f>IF(T222="A",VLOOKUP(K222,zdroj!D:AA,24,0),"")</f>
        <v/>
      </c>
      <c r="V222" s="151"/>
      <c r="W222" s="151"/>
      <c r="Y222" s="9" t="s">
        <v>469</v>
      </c>
      <c r="Z222" s="9" t="s">
        <v>462</v>
      </c>
      <c r="AA222" s="9" t="s">
        <v>199</v>
      </c>
      <c r="AB222" s="9">
        <v>5908841</v>
      </c>
      <c r="AC222" s="9" t="s">
        <v>1004</v>
      </c>
      <c r="AD222" s="9" t="s">
        <v>226</v>
      </c>
      <c r="AE222" s="5">
        <f t="shared" si="26"/>
        <v>0</v>
      </c>
      <c r="AF222" s="5" t="str">
        <f t="shared" si="27"/>
        <v>katC</v>
      </c>
      <c r="AG222" s="153"/>
      <c r="AH222" s="153"/>
      <c r="AI222" t="s">
        <v>229</v>
      </c>
      <c r="AJ222" t="s">
        <v>17878</v>
      </c>
      <c r="AK222" s="9" t="str">
        <f>VLOOKUP(Y222,zdroj!D:AJ,33,0)</f>
        <v>katC</v>
      </c>
    </row>
    <row r="223" spans="8:37" x14ac:dyDescent="0.25">
      <c r="H223" s="8">
        <f t="shared" si="21"/>
        <v>0</v>
      </c>
      <c r="I223" s="8">
        <f t="shared" si="22"/>
        <v>0</v>
      </c>
      <c r="J223" s="9" t="s">
        <v>735</v>
      </c>
      <c r="K223" s="9" t="s">
        <v>737</v>
      </c>
      <c r="L223" s="24" t="s">
        <v>462</v>
      </c>
      <c r="M223" s="24" t="s">
        <v>226</v>
      </c>
      <c r="N223" s="23" t="str">
        <f>VLOOKUP(K223,zdroj!D:AJ,33,0)</f>
        <v>katC</v>
      </c>
      <c r="O223" s="150"/>
      <c r="P223" s="19" t="str">
        <f t="shared" si="23"/>
        <v>N</v>
      </c>
      <c r="Q223" s="19" t="str">
        <f t="shared" si="24"/>
        <v>N</v>
      </c>
      <c r="R223" s="19" t="str">
        <f t="shared" si="25"/>
        <v>N</v>
      </c>
      <c r="S223" s="27" t="str">
        <f>IFERROR(IF(M223="katC",(VLOOKUP(K223,zdroj!D:AN,37,0)),IF(M223="katD","-",IF(T223="A","",VLOOKUP(K223,zdroj!D:Z,23,0)))),"")</f>
        <v>NEPOKRYTA VĚTŠINA SEAM</v>
      </c>
      <c r="T223" s="161"/>
      <c r="U223" s="27" t="str">
        <f>IF(T223="A",VLOOKUP(K223,zdroj!D:AA,24,0),"")</f>
        <v/>
      </c>
      <c r="V223" s="151"/>
      <c r="W223" s="151"/>
      <c r="Y223" s="9" t="s">
        <v>469</v>
      </c>
      <c r="Z223" s="9" t="s">
        <v>462</v>
      </c>
      <c r="AA223" s="9" t="s">
        <v>199</v>
      </c>
      <c r="AB223" s="9">
        <v>5908922</v>
      </c>
      <c r="AC223" s="9" t="s">
        <v>1005</v>
      </c>
      <c r="AD223" s="9" t="s">
        <v>226</v>
      </c>
      <c r="AE223" s="5">
        <f t="shared" si="26"/>
        <v>0</v>
      </c>
      <c r="AF223" s="5" t="str">
        <f t="shared" si="27"/>
        <v>katC</v>
      </c>
      <c r="AG223" s="153"/>
      <c r="AH223" s="153"/>
      <c r="AI223" t="s">
        <v>201</v>
      </c>
      <c r="AJ223" t="s">
        <v>340</v>
      </c>
      <c r="AK223" s="9" t="str">
        <f>VLOOKUP(Y223,zdroj!D:AJ,33,0)</f>
        <v>katC</v>
      </c>
    </row>
    <row r="224" spans="8:37" x14ac:dyDescent="0.25">
      <c r="H224" s="8">
        <f t="shared" si="21"/>
        <v>0</v>
      </c>
      <c r="I224" s="8">
        <f t="shared" si="22"/>
        <v>0</v>
      </c>
      <c r="J224" s="9" t="s">
        <v>738</v>
      </c>
      <c r="K224" s="9" t="s">
        <v>739</v>
      </c>
      <c r="L224" s="24" t="s">
        <v>462</v>
      </c>
      <c r="M224" s="24" t="s">
        <v>224</v>
      </c>
      <c r="N224" s="23" t="str">
        <f>VLOOKUP(K224,zdroj!D:AJ,33,0)</f>
        <v>katA</v>
      </c>
      <c r="O224" s="150"/>
      <c r="P224" s="19" t="str">
        <f t="shared" si="23"/>
        <v>N</v>
      </c>
      <c r="Q224" s="19" t="str">
        <f t="shared" si="24"/>
        <v>N</v>
      </c>
      <c r="R224" s="19" t="str">
        <f t="shared" si="25"/>
        <v>N</v>
      </c>
      <c r="S224" s="27">
        <f>IFERROR(IF(M224="katC",(VLOOKUP(K224,zdroj!D:AN,37,0)),IF(M224="katD","-",IF(T224="A","",VLOOKUP(K224,zdroj!D:Z,23,0)))),"")</f>
        <v>8.33</v>
      </c>
      <c r="T224" s="161"/>
      <c r="U224" s="27" t="str">
        <f>IF(T224="A",VLOOKUP(K224,zdroj!D:AA,24,0),"")</f>
        <v/>
      </c>
      <c r="V224" s="151"/>
      <c r="W224" s="151"/>
      <c r="Y224" s="9" t="s">
        <v>469</v>
      </c>
      <c r="Z224" s="9" t="s">
        <v>462</v>
      </c>
      <c r="AA224" s="9" t="s">
        <v>199</v>
      </c>
      <c r="AB224" s="9">
        <v>5908931</v>
      </c>
      <c r="AC224" s="9" t="s">
        <v>1006</v>
      </c>
      <c r="AD224" s="9" t="s">
        <v>226</v>
      </c>
      <c r="AE224" s="5">
        <f t="shared" si="26"/>
        <v>0</v>
      </c>
      <c r="AF224" s="5" t="str">
        <f t="shared" si="27"/>
        <v>katC</v>
      </c>
      <c r="AG224" s="153"/>
      <c r="AH224" s="153"/>
      <c r="AI224" t="s">
        <v>201</v>
      </c>
      <c r="AJ224" t="s">
        <v>340</v>
      </c>
      <c r="AK224" s="9" t="str">
        <f>VLOOKUP(Y224,zdroj!D:AJ,33,0)</f>
        <v>katC</v>
      </c>
    </row>
    <row r="225" spans="8:37" x14ac:dyDescent="0.25">
      <c r="H225" s="8">
        <f t="shared" si="21"/>
        <v>0</v>
      </c>
      <c r="I225" s="8">
        <f t="shared" si="22"/>
        <v>0</v>
      </c>
      <c r="J225" s="9" t="s">
        <v>738</v>
      </c>
      <c r="K225" s="9" t="s">
        <v>740</v>
      </c>
      <c r="L225" s="24" t="s">
        <v>462</v>
      </c>
      <c r="M225" s="24" t="s">
        <v>225</v>
      </c>
      <c r="N225" s="23" t="str">
        <f>VLOOKUP(K225,zdroj!D:AJ,33,0)</f>
        <v>katA</v>
      </c>
      <c r="O225" s="150"/>
      <c r="P225" s="19" t="str">
        <f t="shared" si="23"/>
        <v>N</v>
      </c>
      <c r="Q225" s="19" t="str">
        <f t="shared" si="24"/>
        <v>N</v>
      </c>
      <c r="R225" s="19" t="str">
        <f t="shared" si="25"/>
        <v>N</v>
      </c>
      <c r="S225" s="27">
        <f>IFERROR(IF(M225="katC",(VLOOKUP(K225,zdroj!D:AN,37,0)),IF(M225="katD","-",IF(T225="A","",VLOOKUP(K225,zdroj!D:Z,23,0)))),"")</f>
        <v>0</v>
      </c>
      <c r="T225" s="161"/>
      <c r="U225" s="27" t="str">
        <f>IF(T225="A",VLOOKUP(K225,zdroj!D:AA,24,0),"")</f>
        <v/>
      </c>
      <c r="V225" s="151"/>
      <c r="W225" s="151"/>
      <c r="Y225" s="9" t="s">
        <v>469</v>
      </c>
      <c r="Z225" s="9" t="s">
        <v>462</v>
      </c>
      <c r="AA225" s="9" t="s">
        <v>199</v>
      </c>
      <c r="AB225" s="9">
        <v>5908850</v>
      </c>
      <c r="AC225" s="9" t="s">
        <v>1007</v>
      </c>
      <c r="AD225" s="9" t="s">
        <v>226</v>
      </c>
      <c r="AE225" s="5">
        <f t="shared" si="26"/>
        <v>0</v>
      </c>
      <c r="AF225" s="5" t="str">
        <f t="shared" si="27"/>
        <v>katC</v>
      </c>
      <c r="AG225" s="153"/>
      <c r="AH225" s="153"/>
      <c r="AI225" t="s">
        <v>201</v>
      </c>
      <c r="AJ225" t="s">
        <v>340</v>
      </c>
      <c r="AK225" s="9" t="str">
        <f>VLOOKUP(Y225,zdroj!D:AJ,33,0)</f>
        <v>katC</v>
      </c>
    </row>
    <row r="226" spans="8:37" x14ac:dyDescent="0.25">
      <c r="H226" s="8">
        <f t="shared" si="21"/>
        <v>0</v>
      </c>
      <c r="I226" s="8">
        <f t="shared" si="22"/>
        <v>0</v>
      </c>
      <c r="J226" s="9" t="s">
        <v>741</v>
      </c>
      <c r="K226" s="9" t="s">
        <v>742</v>
      </c>
      <c r="L226" s="24" t="s">
        <v>462</v>
      </c>
      <c r="M226" s="24" t="s">
        <v>224</v>
      </c>
      <c r="N226" s="23" t="str">
        <f>VLOOKUP(K226,zdroj!D:AJ,33,0)</f>
        <v>katA</v>
      </c>
      <c r="O226" s="150"/>
      <c r="P226" s="19" t="str">
        <f t="shared" si="23"/>
        <v>N</v>
      </c>
      <c r="Q226" s="19" t="str">
        <f t="shared" si="24"/>
        <v>N</v>
      </c>
      <c r="R226" s="19" t="str">
        <f t="shared" si="25"/>
        <v>N</v>
      </c>
      <c r="S226" s="27">
        <f>IFERROR(IF(M226="katC",(VLOOKUP(K226,zdroj!D:AN,37,0)),IF(M226="katD","-",IF(T226="A","",VLOOKUP(K226,zdroj!D:Z,23,0)))),"")</f>
        <v>23.4</v>
      </c>
      <c r="T226" s="161"/>
      <c r="U226" s="27" t="str">
        <f>IF(T226="A",VLOOKUP(K226,zdroj!D:AA,24,0),"")</f>
        <v/>
      </c>
      <c r="V226" s="151"/>
      <c r="W226" s="151"/>
      <c r="Y226" s="9" t="s">
        <v>469</v>
      </c>
      <c r="Z226" s="9" t="s">
        <v>462</v>
      </c>
      <c r="AA226" s="9" t="s">
        <v>199</v>
      </c>
      <c r="AB226" s="9">
        <v>5908949</v>
      </c>
      <c r="AC226" s="9" t="s">
        <v>1008</v>
      </c>
      <c r="AD226" s="9" t="s">
        <v>800</v>
      </c>
      <c r="AE226" s="5">
        <f t="shared" si="26"/>
        <v>0</v>
      </c>
      <c r="AF226" s="5" t="str">
        <f t="shared" si="27"/>
        <v>Pokryto</v>
      </c>
      <c r="AG226" s="153"/>
      <c r="AH226" s="153"/>
      <c r="AI226" t="s">
        <v>201</v>
      </c>
      <c r="AJ226" t="s">
        <v>800</v>
      </c>
      <c r="AK226" s="9" t="str">
        <f>VLOOKUP(Y226,zdroj!D:AJ,33,0)</f>
        <v>katC</v>
      </c>
    </row>
    <row r="227" spans="8:37" x14ac:dyDescent="0.25">
      <c r="H227" s="8">
        <f t="shared" si="21"/>
        <v>0</v>
      </c>
      <c r="I227" s="8">
        <f t="shared" si="22"/>
        <v>0</v>
      </c>
      <c r="J227" s="9" t="s">
        <v>741</v>
      </c>
      <c r="K227" s="9" t="s">
        <v>743</v>
      </c>
      <c r="L227" s="24" t="s">
        <v>462</v>
      </c>
      <c r="M227" s="24" t="s">
        <v>224</v>
      </c>
      <c r="N227" s="23" t="str">
        <f>VLOOKUP(K227,zdroj!D:AJ,33,0)</f>
        <v>katA</v>
      </c>
      <c r="O227" s="150"/>
      <c r="P227" s="19" t="str">
        <f t="shared" si="23"/>
        <v>N</v>
      </c>
      <c r="Q227" s="19" t="str">
        <f t="shared" si="24"/>
        <v>N</v>
      </c>
      <c r="R227" s="19" t="str">
        <f t="shared" si="25"/>
        <v>N</v>
      </c>
      <c r="S227" s="27">
        <f>IFERROR(IF(M227="katC",(VLOOKUP(K227,zdroj!D:AN,37,0)),IF(M227="katD","-",IF(T227="A","",VLOOKUP(K227,zdroj!D:Z,23,0)))),"")</f>
        <v>8.6999999999999993</v>
      </c>
      <c r="T227" s="161"/>
      <c r="U227" s="27" t="str">
        <f>IF(T227="A",VLOOKUP(K227,zdroj!D:AA,24,0),"")</f>
        <v/>
      </c>
      <c r="V227" s="151"/>
      <c r="W227" s="151"/>
      <c r="Y227" s="9" t="s">
        <v>469</v>
      </c>
      <c r="Z227" s="9" t="s">
        <v>462</v>
      </c>
      <c r="AA227" s="9" t="s">
        <v>199</v>
      </c>
      <c r="AB227" s="9">
        <v>5908957</v>
      </c>
      <c r="AC227" s="9" t="s">
        <v>1009</v>
      </c>
      <c r="AD227" s="9" t="s">
        <v>800</v>
      </c>
      <c r="AE227" s="5">
        <f t="shared" si="26"/>
        <v>0</v>
      </c>
      <c r="AF227" s="5" t="str">
        <f t="shared" si="27"/>
        <v>Pokryto</v>
      </c>
      <c r="AG227" s="153"/>
      <c r="AH227" s="153"/>
      <c r="AI227" t="s">
        <v>201</v>
      </c>
      <c r="AJ227" t="s">
        <v>800</v>
      </c>
      <c r="AK227" s="9" t="str">
        <f>VLOOKUP(Y227,zdroj!D:AJ,33,0)</f>
        <v>katC</v>
      </c>
    </row>
    <row r="228" spans="8:37" x14ac:dyDescent="0.25">
      <c r="H228" s="8">
        <f t="shared" si="21"/>
        <v>0</v>
      </c>
      <c r="I228" s="8">
        <f t="shared" si="22"/>
        <v>0</v>
      </c>
      <c r="J228" s="9" t="s">
        <v>741</v>
      </c>
      <c r="K228" s="9" t="s">
        <v>744</v>
      </c>
      <c r="L228" s="24" t="s">
        <v>462</v>
      </c>
      <c r="M228" s="24" t="s">
        <v>225</v>
      </c>
      <c r="N228" s="23" t="str">
        <f>VLOOKUP(K228,zdroj!D:AJ,33,0)</f>
        <v>katA</v>
      </c>
      <c r="O228" s="150"/>
      <c r="P228" s="19" t="str">
        <f t="shared" si="23"/>
        <v>N</v>
      </c>
      <c r="Q228" s="19" t="str">
        <f t="shared" si="24"/>
        <v>N</v>
      </c>
      <c r="R228" s="19" t="str">
        <f t="shared" si="25"/>
        <v>N</v>
      </c>
      <c r="S228" s="27">
        <f>IFERROR(IF(M228="katC",(VLOOKUP(K228,zdroj!D:AN,37,0)),IF(M228="katD","-",IF(T228="A","",VLOOKUP(K228,zdroj!D:Z,23,0)))),"")</f>
        <v>0</v>
      </c>
      <c r="T228" s="161"/>
      <c r="U228" s="27" t="str">
        <f>IF(T228="A",VLOOKUP(K228,zdroj!D:AA,24,0),"")</f>
        <v/>
      </c>
      <c r="V228" s="151"/>
      <c r="W228" s="151"/>
      <c r="Y228" s="9" t="s">
        <v>469</v>
      </c>
      <c r="Z228" s="9" t="s">
        <v>462</v>
      </c>
      <c r="AA228" s="9" t="s">
        <v>199</v>
      </c>
      <c r="AB228" s="9">
        <v>5908965</v>
      </c>
      <c r="AC228" s="9" t="s">
        <v>1010</v>
      </c>
      <c r="AD228" s="9" t="s">
        <v>226</v>
      </c>
      <c r="AE228" s="5">
        <f t="shared" si="26"/>
        <v>0</v>
      </c>
      <c r="AF228" s="5" t="str">
        <f t="shared" si="27"/>
        <v>katC</v>
      </c>
      <c r="AG228" s="153"/>
      <c r="AH228" s="153"/>
      <c r="AI228" t="s">
        <v>201</v>
      </c>
      <c r="AJ228" t="s">
        <v>340</v>
      </c>
      <c r="AK228" s="9" t="str">
        <f>VLOOKUP(Y228,zdroj!D:AJ,33,0)</f>
        <v>katC</v>
      </c>
    </row>
    <row r="229" spans="8:37" x14ac:dyDescent="0.25">
      <c r="H229" s="8">
        <f t="shared" si="21"/>
        <v>0</v>
      </c>
      <c r="I229" s="8">
        <f t="shared" si="22"/>
        <v>0</v>
      </c>
      <c r="J229" s="9" t="s">
        <v>745</v>
      </c>
      <c r="K229" s="9" t="s">
        <v>746</v>
      </c>
      <c r="L229" s="24" t="s">
        <v>462</v>
      </c>
      <c r="M229" s="24" t="s">
        <v>224</v>
      </c>
      <c r="N229" s="23" t="str">
        <f>VLOOKUP(K229,zdroj!D:AJ,33,0)</f>
        <v>katA</v>
      </c>
      <c r="O229" s="150"/>
      <c r="P229" s="19" t="str">
        <f t="shared" si="23"/>
        <v>N</v>
      </c>
      <c r="Q229" s="19" t="str">
        <f t="shared" si="24"/>
        <v>N</v>
      </c>
      <c r="R229" s="19" t="str">
        <f t="shared" si="25"/>
        <v>N</v>
      </c>
      <c r="S229" s="27">
        <f>IFERROR(IF(M229="katC",(VLOOKUP(K229,zdroj!D:AN,37,0)),IF(M229="katD","-",IF(T229="A","",VLOOKUP(K229,zdroj!D:Z,23,0)))),"")</f>
        <v>8.33</v>
      </c>
      <c r="T229" s="161"/>
      <c r="U229" s="27" t="str">
        <f>IF(T229="A",VLOOKUP(K229,zdroj!D:AA,24,0),"")</f>
        <v/>
      </c>
      <c r="V229" s="151"/>
      <c r="W229" s="151"/>
      <c r="Y229" s="9" t="s">
        <v>469</v>
      </c>
      <c r="Z229" s="9" t="s">
        <v>462</v>
      </c>
      <c r="AA229" s="9" t="s">
        <v>199</v>
      </c>
      <c r="AB229" s="9">
        <v>5908973</v>
      </c>
      <c r="AC229" s="9" t="s">
        <v>1011</v>
      </c>
      <c r="AD229" s="9" t="s">
        <v>226</v>
      </c>
      <c r="AE229" s="5">
        <f t="shared" si="26"/>
        <v>0</v>
      </c>
      <c r="AF229" s="5" t="str">
        <f t="shared" si="27"/>
        <v>katC</v>
      </c>
      <c r="AG229" s="153"/>
      <c r="AH229" s="153"/>
      <c r="AI229" t="s">
        <v>201</v>
      </c>
      <c r="AJ229" t="s">
        <v>340</v>
      </c>
      <c r="AK229" s="9" t="str">
        <f>VLOOKUP(Y229,zdroj!D:AJ,33,0)</f>
        <v>katC</v>
      </c>
    </row>
    <row r="230" spans="8:37" x14ac:dyDescent="0.25">
      <c r="H230" s="8">
        <f t="shared" si="21"/>
        <v>0</v>
      </c>
      <c r="I230" s="8">
        <f t="shared" si="22"/>
        <v>0</v>
      </c>
      <c r="J230" s="9" t="s">
        <v>745</v>
      </c>
      <c r="K230" s="9" t="s">
        <v>747</v>
      </c>
      <c r="L230" s="24" t="s">
        <v>462</v>
      </c>
      <c r="M230" s="24" t="s">
        <v>224</v>
      </c>
      <c r="N230" s="23" t="str">
        <f>VLOOKUP(K230,zdroj!D:AJ,33,0)</f>
        <v>katA</v>
      </c>
      <c r="O230" s="150"/>
      <c r="P230" s="19" t="str">
        <f t="shared" si="23"/>
        <v>N</v>
      </c>
      <c r="Q230" s="19" t="str">
        <f t="shared" si="24"/>
        <v>N</v>
      </c>
      <c r="R230" s="19" t="str">
        <f t="shared" si="25"/>
        <v>N</v>
      </c>
      <c r="S230" s="27">
        <f>IFERROR(IF(M230="katC",(VLOOKUP(K230,zdroj!D:AN,37,0)),IF(M230="katD","-",IF(T230="A","",VLOOKUP(K230,zdroj!D:Z,23,0)))),"")</f>
        <v>40</v>
      </c>
      <c r="T230" s="161"/>
      <c r="U230" s="27" t="str">
        <f>IF(T230="A",VLOOKUP(K230,zdroj!D:AA,24,0),"")</f>
        <v/>
      </c>
      <c r="V230" s="151"/>
      <c r="W230" s="151"/>
      <c r="Y230" s="9" t="s">
        <v>469</v>
      </c>
      <c r="Z230" s="9" t="s">
        <v>462</v>
      </c>
      <c r="AA230" s="9" t="s">
        <v>199</v>
      </c>
      <c r="AB230" s="9">
        <v>5908868</v>
      </c>
      <c r="AC230" s="9" t="s">
        <v>1012</v>
      </c>
      <c r="AD230" s="9" t="s">
        <v>226</v>
      </c>
      <c r="AE230" s="5">
        <f t="shared" si="26"/>
        <v>0</v>
      </c>
      <c r="AF230" s="5" t="str">
        <f t="shared" si="27"/>
        <v>katC</v>
      </c>
      <c r="AG230" s="153"/>
      <c r="AH230" s="153"/>
      <c r="AI230" t="s">
        <v>201</v>
      </c>
      <c r="AJ230" t="s">
        <v>340</v>
      </c>
      <c r="AK230" s="9" t="str">
        <f>VLOOKUP(Y230,zdroj!D:AJ,33,0)</f>
        <v>katC</v>
      </c>
    </row>
    <row r="231" spans="8:37" x14ac:dyDescent="0.25">
      <c r="H231" s="8">
        <f t="shared" si="21"/>
        <v>0</v>
      </c>
      <c r="I231" s="8">
        <f t="shared" si="22"/>
        <v>0</v>
      </c>
      <c r="J231" s="9" t="s">
        <v>745</v>
      </c>
      <c r="K231" s="9" t="s">
        <v>748</v>
      </c>
      <c r="L231" s="24" t="s">
        <v>462</v>
      </c>
      <c r="M231" s="24" t="s">
        <v>231</v>
      </c>
      <c r="N231" s="23" t="str">
        <f>VLOOKUP(K231,zdroj!D:AJ,33,0)</f>
        <v>katB</v>
      </c>
      <c r="O231" s="150"/>
      <c r="P231" s="19" t="str">
        <f t="shared" si="23"/>
        <v>N</v>
      </c>
      <c r="Q231" s="19" t="str">
        <f t="shared" si="24"/>
        <v>N</v>
      </c>
      <c r="R231" s="19" t="str">
        <f t="shared" si="25"/>
        <v>N</v>
      </c>
      <c r="S231" s="27">
        <f>IFERROR(IF(M231="katC",(VLOOKUP(K231,zdroj!D:AN,37,0)),IF(M231="katD","-",IF(T231="A","",VLOOKUP(K231,zdroj!D:Z,23,0)))),"")</f>
        <v>33.770000000000003</v>
      </c>
      <c r="T231" s="161"/>
      <c r="U231" s="27" t="str">
        <f>IF(T231="A",VLOOKUP(K231,zdroj!D:AA,24,0),"")</f>
        <v/>
      </c>
      <c r="V231" s="151"/>
      <c r="W231" s="151"/>
      <c r="Y231" s="9" t="s">
        <v>469</v>
      </c>
      <c r="Z231" s="9" t="s">
        <v>462</v>
      </c>
      <c r="AA231" s="9" t="s">
        <v>199</v>
      </c>
      <c r="AB231" s="9">
        <v>5908981</v>
      </c>
      <c r="AC231" s="9" t="s">
        <v>1013</v>
      </c>
      <c r="AD231" s="9" t="s">
        <v>226</v>
      </c>
      <c r="AE231" s="5">
        <f t="shared" si="26"/>
        <v>0</v>
      </c>
      <c r="AF231" s="5" t="str">
        <f t="shared" si="27"/>
        <v>katC</v>
      </c>
      <c r="AG231" s="153"/>
      <c r="AH231" s="153"/>
      <c r="AI231" t="s">
        <v>201</v>
      </c>
      <c r="AJ231" t="s">
        <v>340</v>
      </c>
      <c r="AK231" s="9" t="str">
        <f>VLOOKUP(Y231,zdroj!D:AJ,33,0)</f>
        <v>katC</v>
      </c>
    </row>
    <row r="232" spans="8:37" x14ac:dyDescent="0.25">
      <c r="H232" s="8">
        <f t="shared" si="21"/>
        <v>0</v>
      </c>
      <c r="I232" s="8">
        <f t="shared" si="22"/>
        <v>0</v>
      </c>
      <c r="J232" s="9" t="s">
        <v>749</v>
      </c>
      <c r="K232" s="9" t="s">
        <v>750</v>
      </c>
      <c r="L232" s="24" t="s">
        <v>462</v>
      </c>
      <c r="M232" s="24" t="s">
        <v>226</v>
      </c>
      <c r="N232" s="23" t="str">
        <f>VLOOKUP(K232,zdroj!D:AJ,33,0)</f>
        <v>katC</v>
      </c>
      <c r="O232" s="150"/>
      <c r="P232" s="19" t="str">
        <f t="shared" si="23"/>
        <v>N</v>
      </c>
      <c r="Q232" s="19" t="str">
        <f t="shared" si="24"/>
        <v>N</v>
      </c>
      <c r="R232" s="19" t="str">
        <f t="shared" si="25"/>
        <v>N</v>
      </c>
      <c r="S232" s="27" t="str">
        <f>IFERROR(IF(M232="katC",(VLOOKUP(K232,zdroj!D:AN,37,0)),IF(M232="katD","-",IF(T232="A","",VLOOKUP(K232,zdroj!D:Z,23,0)))),"")</f>
        <v>NEPOKRYTA VĚTŠINA SEAM</v>
      </c>
      <c r="T232" s="161"/>
      <c r="U232" s="27" t="str">
        <f>IF(T232="A",VLOOKUP(K232,zdroj!D:AA,24,0),"")</f>
        <v/>
      </c>
      <c r="V232" s="151"/>
      <c r="W232" s="151"/>
      <c r="Y232" s="9" t="s">
        <v>469</v>
      </c>
      <c r="Z232" s="9" t="s">
        <v>462</v>
      </c>
      <c r="AA232" s="9" t="s">
        <v>199</v>
      </c>
      <c r="AB232" s="9">
        <v>5908990</v>
      </c>
      <c r="AC232" s="9" t="s">
        <v>1014</v>
      </c>
      <c r="AD232" s="9" t="s">
        <v>800</v>
      </c>
      <c r="AE232" s="5">
        <f t="shared" si="26"/>
        <v>0</v>
      </c>
      <c r="AF232" s="5" t="str">
        <f t="shared" si="27"/>
        <v>Pokryto</v>
      </c>
      <c r="AG232" s="153"/>
      <c r="AH232" s="153"/>
      <c r="AI232" t="s">
        <v>201</v>
      </c>
      <c r="AJ232" t="s">
        <v>800</v>
      </c>
      <c r="AK232" s="9" t="str">
        <f>VLOOKUP(Y232,zdroj!D:AJ,33,0)</f>
        <v>katC</v>
      </c>
    </row>
    <row r="233" spans="8:37" x14ac:dyDescent="0.25">
      <c r="H233" s="8">
        <f t="shared" si="21"/>
        <v>0</v>
      </c>
      <c r="I233" s="8">
        <f t="shared" si="22"/>
        <v>0</v>
      </c>
      <c r="J233" s="9" t="s">
        <v>749</v>
      </c>
      <c r="K233" s="9" t="s">
        <v>751</v>
      </c>
      <c r="L233" s="24" t="s">
        <v>462</v>
      </c>
      <c r="M233" s="24" t="s">
        <v>224</v>
      </c>
      <c r="N233" s="23" t="str">
        <f>VLOOKUP(K233,zdroj!D:AJ,33,0)</f>
        <v>katA</v>
      </c>
      <c r="O233" s="150"/>
      <c r="P233" s="19" t="str">
        <f t="shared" si="23"/>
        <v>N</v>
      </c>
      <c r="Q233" s="19" t="str">
        <f t="shared" si="24"/>
        <v>N</v>
      </c>
      <c r="R233" s="19" t="str">
        <f t="shared" si="25"/>
        <v>N</v>
      </c>
      <c r="S233" s="27">
        <f>IFERROR(IF(M233="katC",(VLOOKUP(K233,zdroj!D:AN,37,0)),IF(M233="katD","-",IF(T233="A","",VLOOKUP(K233,zdroj!D:Z,23,0)))),"")</f>
        <v>10</v>
      </c>
      <c r="T233" s="161"/>
      <c r="U233" s="27" t="str">
        <f>IF(T233="A",VLOOKUP(K233,zdroj!D:AA,24,0),"")</f>
        <v/>
      </c>
      <c r="V233" s="151"/>
      <c r="W233" s="151"/>
      <c r="Y233" s="9" t="s">
        <v>469</v>
      </c>
      <c r="Z233" s="9" t="s">
        <v>462</v>
      </c>
      <c r="AA233" s="9" t="s">
        <v>199</v>
      </c>
      <c r="AB233" s="9">
        <v>5909007</v>
      </c>
      <c r="AC233" s="9" t="s">
        <v>1015</v>
      </c>
      <c r="AD233" s="9" t="s">
        <v>226</v>
      </c>
      <c r="AE233" s="5">
        <f t="shared" si="26"/>
        <v>0</v>
      </c>
      <c r="AF233" s="5" t="str">
        <f t="shared" si="27"/>
        <v>katC</v>
      </c>
      <c r="AG233" s="153"/>
      <c r="AH233" s="153"/>
      <c r="AI233" t="s">
        <v>201</v>
      </c>
      <c r="AJ233" t="s">
        <v>340</v>
      </c>
      <c r="AK233" s="9" t="str">
        <f>VLOOKUP(Y233,zdroj!D:AJ,33,0)</f>
        <v>katC</v>
      </c>
    </row>
    <row r="234" spans="8:37" x14ac:dyDescent="0.25">
      <c r="H234" s="8">
        <f t="shared" si="21"/>
        <v>0</v>
      </c>
      <c r="I234" s="8">
        <f t="shared" si="22"/>
        <v>0</v>
      </c>
      <c r="J234" s="9" t="s">
        <v>749</v>
      </c>
      <c r="K234" s="9" t="s">
        <v>752</v>
      </c>
      <c r="L234" s="24" t="s">
        <v>462</v>
      </c>
      <c r="M234" s="24" t="s">
        <v>225</v>
      </c>
      <c r="N234" s="23" t="str">
        <f>VLOOKUP(K234,zdroj!D:AJ,33,0)</f>
        <v>katA</v>
      </c>
      <c r="O234" s="150"/>
      <c r="P234" s="19" t="str">
        <f t="shared" si="23"/>
        <v>N</v>
      </c>
      <c r="Q234" s="19" t="str">
        <f t="shared" si="24"/>
        <v>N</v>
      </c>
      <c r="R234" s="19" t="str">
        <f t="shared" si="25"/>
        <v>N</v>
      </c>
      <c r="S234" s="27">
        <f>IFERROR(IF(M234="katC",(VLOOKUP(K234,zdroj!D:AN,37,0)),IF(M234="katD","-",IF(T234="A","",VLOOKUP(K234,zdroj!D:Z,23,0)))),"")</f>
        <v>0</v>
      </c>
      <c r="T234" s="161"/>
      <c r="U234" s="27" t="str">
        <f>IF(T234="A",VLOOKUP(K234,zdroj!D:AA,24,0),"")</f>
        <v/>
      </c>
      <c r="V234" s="151"/>
      <c r="W234" s="151"/>
      <c r="Y234" s="9" t="s">
        <v>469</v>
      </c>
      <c r="Z234" s="9" t="s">
        <v>462</v>
      </c>
      <c r="AA234" s="9" t="s">
        <v>199</v>
      </c>
      <c r="AB234" s="9">
        <v>5909015</v>
      </c>
      <c r="AC234" s="9" t="s">
        <v>1016</v>
      </c>
      <c r="AD234" s="9" t="s">
        <v>226</v>
      </c>
      <c r="AE234" s="5">
        <f t="shared" si="26"/>
        <v>0</v>
      </c>
      <c r="AF234" s="5" t="str">
        <f t="shared" si="27"/>
        <v>katC</v>
      </c>
      <c r="AG234" s="153"/>
      <c r="AH234" s="153"/>
      <c r="AI234" t="s">
        <v>201</v>
      </c>
      <c r="AJ234" t="s">
        <v>340</v>
      </c>
      <c r="AK234" s="9" t="str">
        <f>VLOOKUP(Y234,zdroj!D:AJ,33,0)</f>
        <v>katC</v>
      </c>
    </row>
    <row r="235" spans="8:37" x14ac:dyDescent="0.25">
      <c r="H235" s="8">
        <f t="shared" si="21"/>
        <v>0</v>
      </c>
      <c r="I235" s="8">
        <f t="shared" si="22"/>
        <v>0</v>
      </c>
      <c r="J235" s="9" t="s">
        <v>749</v>
      </c>
      <c r="K235" s="9" t="s">
        <v>753</v>
      </c>
      <c r="L235" s="24" t="s">
        <v>462</v>
      </c>
      <c r="M235" s="24" t="s">
        <v>224</v>
      </c>
      <c r="N235" s="23" t="str">
        <f>VLOOKUP(K235,zdroj!D:AJ,33,0)</f>
        <v>katA</v>
      </c>
      <c r="O235" s="150"/>
      <c r="P235" s="19" t="str">
        <f t="shared" si="23"/>
        <v>N</v>
      </c>
      <c r="Q235" s="19" t="str">
        <f t="shared" si="24"/>
        <v>N</v>
      </c>
      <c r="R235" s="19" t="str">
        <f t="shared" si="25"/>
        <v>N</v>
      </c>
      <c r="S235" s="27">
        <f>IFERROR(IF(M235="katC",(VLOOKUP(K235,zdroj!D:AN,37,0)),IF(M235="katD","-",IF(T235="A","",VLOOKUP(K235,zdroj!D:Z,23,0)))),"")</f>
        <v>1.1499999999999999</v>
      </c>
      <c r="T235" s="161"/>
      <c r="U235" s="27" t="str">
        <f>IF(T235="A",VLOOKUP(K235,zdroj!D:AA,24,0),"")</f>
        <v/>
      </c>
      <c r="V235" s="151"/>
      <c r="W235" s="151"/>
      <c r="Y235" s="9" t="s">
        <v>469</v>
      </c>
      <c r="Z235" s="9" t="s">
        <v>462</v>
      </c>
      <c r="AA235" s="9" t="s">
        <v>199</v>
      </c>
      <c r="AB235" s="9">
        <v>5909023</v>
      </c>
      <c r="AC235" s="9" t="s">
        <v>1017</v>
      </c>
      <c r="AD235" s="9" t="s">
        <v>226</v>
      </c>
      <c r="AE235" s="5">
        <f t="shared" si="26"/>
        <v>0</v>
      </c>
      <c r="AF235" s="5" t="str">
        <f t="shared" si="27"/>
        <v>katC</v>
      </c>
      <c r="AG235" s="153"/>
      <c r="AH235" s="153"/>
      <c r="AI235" t="s">
        <v>201</v>
      </c>
      <c r="AJ235" t="s">
        <v>340</v>
      </c>
      <c r="AK235" s="9" t="str">
        <f>VLOOKUP(Y235,zdroj!D:AJ,33,0)</f>
        <v>katC</v>
      </c>
    </row>
    <row r="236" spans="8:37" x14ac:dyDescent="0.25">
      <c r="H236" s="8">
        <f t="shared" si="21"/>
        <v>0</v>
      </c>
      <c r="I236" s="8">
        <f t="shared" si="22"/>
        <v>0</v>
      </c>
      <c r="J236" s="9" t="s">
        <v>749</v>
      </c>
      <c r="K236" s="9" t="s">
        <v>754</v>
      </c>
      <c r="L236" s="24" t="s">
        <v>462</v>
      </c>
      <c r="M236" s="24" t="s">
        <v>225</v>
      </c>
      <c r="N236" s="23" t="str">
        <f>VLOOKUP(K236,zdroj!D:AJ,33,0)</f>
        <v>katA</v>
      </c>
      <c r="O236" s="150"/>
      <c r="P236" s="19" t="str">
        <f t="shared" si="23"/>
        <v>N</v>
      </c>
      <c r="Q236" s="19" t="str">
        <f t="shared" si="24"/>
        <v>N</v>
      </c>
      <c r="R236" s="19" t="str">
        <f t="shared" si="25"/>
        <v>N</v>
      </c>
      <c r="S236" s="27">
        <f>IFERROR(IF(M236="katC",(VLOOKUP(K236,zdroj!D:AN,37,0)),IF(M236="katD","-",IF(T236="A","",VLOOKUP(K236,zdroj!D:Z,23,0)))),"")</f>
        <v>0</v>
      </c>
      <c r="T236" s="161"/>
      <c r="U236" s="27" t="str">
        <f>IF(T236="A",VLOOKUP(K236,zdroj!D:AA,24,0),"")</f>
        <v/>
      </c>
      <c r="V236" s="151"/>
      <c r="W236" s="151"/>
      <c r="Y236" s="9" t="s">
        <v>469</v>
      </c>
      <c r="Z236" s="9" t="s">
        <v>462</v>
      </c>
      <c r="AA236" s="9" t="s">
        <v>199</v>
      </c>
      <c r="AB236" s="9">
        <v>5909031</v>
      </c>
      <c r="AC236" s="9" t="s">
        <v>1018</v>
      </c>
      <c r="AD236" s="9" t="s">
        <v>226</v>
      </c>
      <c r="AE236" s="5">
        <f t="shared" si="26"/>
        <v>0</v>
      </c>
      <c r="AF236" s="5" t="str">
        <f t="shared" si="27"/>
        <v>katC</v>
      </c>
      <c r="AG236" s="153"/>
      <c r="AH236" s="153"/>
      <c r="AI236" t="s">
        <v>201</v>
      </c>
      <c r="AJ236" t="s">
        <v>340</v>
      </c>
      <c r="AK236" s="9" t="str">
        <f>VLOOKUP(Y236,zdroj!D:AJ,33,0)</f>
        <v>katC</v>
      </c>
    </row>
    <row r="237" spans="8:37" x14ac:dyDescent="0.25">
      <c r="H237" s="8">
        <f t="shared" ref="H237:H264" si="28">IF(O237="",H236,H236+1)</f>
        <v>0</v>
      </c>
      <c r="I237" s="8">
        <f t="shared" ref="I237:I264" si="29">IF(O237="",0,H237)</f>
        <v>0</v>
      </c>
      <c r="J237" s="9" t="s">
        <v>749</v>
      </c>
      <c r="K237" s="9" t="s">
        <v>755</v>
      </c>
      <c r="L237" s="24" t="s">
        <v>462</v>
      </c>
      <c r="M237" s="24" t="s">
        <v>224</v>
      </c>
      <c r="N237" s="23" t="str">
        <f>VLOOKUP(K237,zdroj!D:AJ,33,0)</f>
        <v>katA</v>
      </c>
      <c r="O237" s="150"/>
      <c r="P237" s="19" t="str">
        <f t="shared" si="23"/>
        <v>N</v>
      </c>
      <c r="Q237" s="19" t="str">
        <f t="shared" si="24"/>
        <v>N</v>
      </c>
      <c r="R237" s="19" t="str">
        <f t="shared" si="25"/>
        <v>N</v>
      </c>
      <c r="S237" s="27">
        <f>IFERROR(IF(M237="katC",(VLOOKUP(K237,zdroj!D:AN,37,0)),IF(M237="katD","-",IF(T237="A","",VLOOKUP(K237,zdroj!D:Z,23,0)))),"")</f>
        <v>1.96</v>
      </c>
      <c r="T237" s="161"/>
      <c r="U237" s="27" t="str">
        <f>IF(T237="A",VLOOKUP(K237,zdroj!D:AA,24,0),"")</f>
        <v/>
      </c>
      <c r="V237" s="151"/>
      <c r="W237" s="151"/>
      <c r="Y237" s="9" t="s">
        <v>469</v>
      </c>
      <c r="Z237" s="9" t="s">
        <v>462</v>
      </c>
      <c r="AA237" s="9" t="s">
        <v>199</v>
      </c>
      <c r="AB237" s="9">
        <v>5909040</v>
      </c>
      <c r="AC237" s="9" t="s">
        <v>1019</v>
      </c>
      <c r="AD237" s="9" t="s">
        <v>226</v>
      </c>
      <c r="AE237" s="5">
        <f t="shared" si="26"/>
        <v>0</v>
      </c>
      <c r="AF237" s="5" t="str">
        <f t="shared" si="27"/>
        <v>katC</v>
      </c>
      <c r="AG237" s="153"/>
      <c r="AH237" s="153"/>
      <c r="AI237" t="s">
        <v>201</v>
      </c>
      <c r="AJ237" t="s">
        <v>340</v>
      </c>
      <c r="AK237" s="9" t="str">
        <f>VLOOKUP(Y237,zdroj!D:AJ,33,0)</f>
        <v>katC</v>
      </c>
    </row>
    <row r="238" spans="8:37" x14ac:dyDescent="0.25">
      <c r="H238" s="8">
        <f t="shared" si="28"/>
        <v>0</v>
      </c>
      <c r="I238" s="8">
        <f t="shared" si="29"/>
        <v>0</v>
      </c>
      <c r="J238" s="9" t="s">
        <v>458</v>
      </c>
      <c r="K238" s="9" t="s">
        <v>756</v>
      </c>
      <c r="L238" s="24" t="s">
        <v>232</v>
      </c>
      <c r="M238" s="24" t="s">
        <v>225</v>
      </c>
      <c r="N238" s="23" t="str">
        <f>VLOOKUP(K238,zdroj!D:AJ,33,0)</f>
        <v>katA</v>
      </c>
      <c r="O238" s="150"/>
      <c r="P238" s="19" t="str">
        <f t="shared" si="23"/>
        <v>N</v>
      </c>
      <c r="Q238" s="19" t="str">
        <f t="shared" si="24"/>
        <v>N</v>
      </c>
      <c r="R238" s="19" t="str">
        <f t="shared" si="25"/>
        <v>N</v>
      </c>
      <c r="S238" s="27">
        <f>IFERROR(IF(M238="katC",(VLOOKUP(K238,zdroj!D:AN,37,0)),IF(M238="katD","-",IF(T238="A","",VLOOKUP(K238,zdroj!D:Z,23,0)))),"")</f>
        <v>0</v>
      </c>
      <c r="T238" s="161"/>
      <c r="U238" s="27" t="str">
        <f>IF(T238="A",VLOOKUP(K238,zdroj!D:AA,24,0),"")</f>
        <v/>
      </c>
      <c r="V238" s="151"/>
      <c r="W238" s="151"/>
      <c r="Y238" s="9" t="s">
        <v>469</v>
      </c>
      <c r="Z238" s="9" t="s">
        <v>462</v>
      </c>
      <c r="AA238" s="9" t="s">
        <v>199</v>
      </c>
      <c r="AB238" s="9">
        <v>5909058</v>
      </c>
      <c r="AC238" s="9" t="s">
        <v>1020</v>
      </c>
      <c r="AD238" s="9" t="s">
        <v>226</v>
      </c>
      <c r="AE238" s="5">
        <f t="shared" si="26"/>
        <v>0</v>
      </c>
      <c r="AF238" s="5" t="str">
        <f t="shared" si="27"/>
        <v>katC</v>
      </c>
      <c r="AG238" s="153"/>
      <c r="AH238" s="153"/>
      <c r="AI238" t="s">
        <v>201</v>
      </c>
      <c r="AJ238" t="s">
        <v>340</v>
      </c>
      <c r="AK238" s="9" t="str">
        <f>VLOOKUP(Y238,zdroj!D:AJ,33,0)</f>
        <v>katC</v>
      </c>
    </row>
    <row r="239" spans="8:37" x14ac:dyDescent="0.25">
      <c r="H239" s="8">
        <f t="shared" si="28"/>
        <v>0</v>
      </c>
      <c r="I239" s="8">
        <f t="shared" si="29"/>
        <v>0</v>
      </c>
      <c r="J239" s="9" t="s">
        <v>458</v>
      </c>
      <c r="K239" s="9" t="s">
        <v>757</v>
      </c>
      <c r="L239" s="24" t="s">
        <v>232</v>
      </c>
      <c r="M239" s="24"/>
      <c r="N239" s="23" t="e">
        <f>VLOOKUP(K239,zdroj!D:AJ,33,0)</f>
        <v>#N/A</v>
      </c>
      <c r="O239" s="150"/>
      <c r="P239" s="19" t="str">
        <f t="shared" si="23"/>
        <v>N</v>
      </c>
      <c r="Q239" s="19" t="str">
        <f t="shared" si="24"/>
        <v>N</v>
      </c>
      <c r="R239" s="19" t="str">
        <f t="shared" si="25"/>
        <v>N</v>
      </c>
      <c r="S239" s="27" t="str">
        <f>IFERROR(IF(M239="katC",(VLOOKUP(K239,zdroj!D:AN,37,0)),IF(M239="katD","-",IF(T239="A","",VLOOKUP(K239,zdroj!D:Z,23,0)))),"")</f>
        <v/>
      </c>
      <c r="T239" s="161"/>
      <c r="U239" s="27" t="str">
        <f>IF(T239="A",VLOOKUP(K239,zdroj!D:AA,24,0),"")</f>
        <v/>
      </c>
      <c r="V239" s="151"/>
      <c r="W239" s="151"/>
      <c r="Y239" s="9" t="s">
        <v>469</v>
      </c>
      <c r="Z239" s="9" t="s">
        <v>462</v>
      </c>
      <c r="AA239" s="9" t="s">
        <v>199</v>
      </c>
      <c r="AB239" s="9">
        <v>5909066</v>
      </c>
      <c r="AC239" s="9" t="s">
        <v>1021</v>
      </c>
      <c r="AD239" s="9" t="s">
        <v>226</v>
      </c>
      <c r="AE239" s="5">
        <f t="shared" si="26"/>
        <v>0</v>
      </c>
      <c r="AF239" s="5" t="str">
        <f t="shared" si="27"/>
        <v>katC</v>
      </c>
      <c r="AG239" s="153"/>
      <c r="AH239" s="153"/>
      <c r="AI239" t="s">
        <v>201</v>
      </c>
      <c r="AJ239" t="s">
        <v>340</v>
      </c>
      <c r="AK239" s="9" t="str">
        <f>VLOOKUP(Y239,zdroj!D:AJ,33,0)</f>
        <v>katC</v>
      </c>
    </row>
    <row r="240" spans="8:37" x14ac:dyDescent="0.25">
      <c r="H240" s="8">
        <f t="shared" si="28"/>
        <v>0</v>
      </c>
      <c r="I240" s="8">
        <f t="shared" si="29"/>
        <v>0</v>
      </c>
      <c r="J240" s="9" t="s">
        <v>758</v>
      </c>
      <c r="K240" s="9" t="s">
        <v>759</v>
      </c>
      <c r="L240" s="24" t="s">
        <v>462</v>
      </c>
      <c r="M240" s="24" t="s">
        <v>225</v>
      </c>
      <c r="N240" s="23" t="str">
        <f>VLOOKUP(K240,zdroj!D:AJ,33,0)</f>
        <v>katA</v>
      </c>
      <c r="O240" s="150"/>
      <c r="P240" s="19" t="str">
        <f t="shared" si="23"/>
        <v>N</v>
      </c>
      <c r="Q240" s="19" t="str">
        <f t="shared" si="24"/>
        <v>N</v>
      </c>
      <c r="R240" s="19" t="str">
        <f t="shared" si="25"/>
        <v>N</v>
      </c>
      <c r="S240" s="27">
        <f>IFERROR(IF(M240="katC",(VLOOKUP(K240,zdroj!D:AN,37,0)),IF(M240="katD","-",IF(T240="A","",VLOOKUP(K240,zdroj!D:Z,23,0)))),"")</f>
        <v>0</v>
      </c>
      <c r="T240" s="161"/>
      <c r="U240" s="27" t="str">
        <f>IF(T240="A",VLOOKUP(K240,zdroj!D:AA,24,0),"")</f>
        <v/>
      </c>
      <c r="V240" s="151"/>
      <c r="W240" s="151"/>
      <c r="Y240" s="9" t="s">
        <v>469</v>
      </c>
      <c r="Z240" s="9" t="s">
        <v>462</v>
      </c>
      <c r="AA240" s="9" t="s">
        <v>199</v>
      </c>
      <c r="AB240" s="9">
        <v>5908876</v>
      </c>
      <c r="AC240" s="9" t="s">
        <v>1022</v>
      </c>
      <c r="AD240" s="9" t="s">
        <v>800</v>
      </c>
      <c r="AE240" s="5">
        <f t="shared" si="26"/>
        <v>0</v>
      </c>
      <c r="AF240" s="5" t="str">
        <f t="shared" si="27"/>
        <v>Pokryto</v>
      </c>
      <c r="AG240" s="153"/>
      <c r="AH240" s="153"/>
      <c r="AI240" t="s">
        <v>201</v>
      </c>
      <c r="AJ240" t="s">
        <v>800</v>
      </c>
      <c r="AK240" s="9" t="str">
        <f>VLOOKUP(Y240,zdroj!D:AJ,33,0)</f>
        <v>katC</v>
      </c>
    </row>
    <row r="241" spans="8:37" x14ac:dyDescent="0.25">
      <c r="H241" s="8">
        <f t="shared" si="28"/>
        <v>0</v>
      </c>
      <c r="I241" s="8">
        <f t="shared" si="29"/>
        <v>0</v>
      </c>
      <c r="J241" s="9" t="s">
        <v>760</v>
      </c>
      <c r="K241" s="9" t="s">
        <v>761</v>
      </c>
      <c r="L241" s="24" t="s">
        <v>462</v>
      </c>
      <c r="M241" s="24" t="s">
        <v>224</v>
      </c>
      <c r="N241" s="23" t="str">
        <f>VLOOKUP(K241,zdroj!D:AJ,33,0)</f>
        <v>katA</v>
      </c>
      <c r="O241" s="150"/>
      <c r="P241" s="19" t="str">
        <f t="shared" si="23"/>
        <v>N</v>
      </c>
      <c r="Q241" s="19" t="str">
        <f t="shared" si="24"/>
        <v>N</v>
      </c>
      <c r="R241" s="19" t="str">
        <f t="shared" si="25"/>
        <v>N</v>
      </c>
      <c r="S241" s="27">
        <f>IFERROR(IF(M241="katC",(VLOOKUP(K241,zdroj!D:AN,37,0)),IF(M241="katD","-",IF(T241="A","",VLOOKUP(K241,zdroj!D:Z,23,0)))),"")</f>
        <v>11.63</v>
      </c>
      <c r="T241" s="161"/>
      <c r="U241" s="27" t="str">
        <f>IF(T241="A",VLOOKUP(K241,zdroj!D:AA,24,0),"")</f>
        <v/>
      </c>
      <c r="V241" s="151"/>
      <c r="W241" s="151"/>
      <c r="Y241" s="9" t="s">
        <v>469</v>
      </c>
      <c r="Z241" s="9" t="s">
        <v>462</v>
      </c>
      <c r="AA241" s="9" t="s">
        <v>199</v>
      </c>
      <c r="AB241" s="9">
        <v>5909082</v>
      </c>
      <c r="AC241" s="9" t="s">
        <v>1023</v>
      </c>
      <c r="AD241" s="9" t="s">
        <v>226</v>
      </c>
      <c r="AE241" s="5">
        <f t="shared" si="26"/>
        <v>0</v>
      </c>
      <c r="AF241" s="5" t="str">
        <f t="shared" si="27"/>
        <v>katC</v>
      </c>
      <c r="AG241" s="153"/>
      <c r="AH241" s="153"/>
      <c r="AI241" t="s">
        <v>201</v>
      </c>
      <c r="AJ241" t="s">
        <v>340</v>
      </c>
      <c r="AK241" s="9" t="str">
        <f>VLOOKUP(Y241,zdroj!D:AJ,33,0)</f>
        <v>katC</v>
      </c>
    </row>
    <row r="242" spans="8:37" x14ac:dyDescent="0.25">
      <c r="H242" s="8">
        <f t="shared" si="28"/>
        <v>0</v>
      </c>
      <c r="I242" s="8">
        <f t="shared" si="29"/>
        <v>0</v>
      </c>
      <c r="J242" s="9" t="s">
        <v>762</v>
      </c>
      <c r="K242" s="9" t="s">
        <v>763</v>
      </c>
      <c r="L242" s="24" t="s">
        <v>462</v>
      </c>
      <c r="M242" s="24" t="s">
        <v>224</v>
      </c>
      <c r="N242" s="23" t="str">
        <f>VLOOKUP(K242,zdroj!D:AJ,33,0)</f>
        <v>katA</v>
      </c>
      <c r="O242" s="150"/>
      <c r="P242" s="19" t="str">
        <f t="shared" si="23"/>
        <v>N</v>
      </c>
      <c r="Q242" s="19" t="str">
        <f t="shared" si="24"/>
        <v>N</v>
      </c>
      <c r="R242" s="19" t="str">
        <f t="shared" si="25"/>
        <v>N</v>
      </c>
      <c r="S242" s="27">
        <f>IFERROR(IF(M242="katC",(VLOOKUP(K242,zdroj!D:AN,37,0)),IF(M242="katD","-",IF(T242="A","",VLOOKUP(K242,zdroj!D:Z,23,0)))),"")</f>
        <v>40</v>
      </c>
      <c r="T242" s="161"/>
      <c r="U242" s="27" t="str">
        <f>IF(T242="A",VLOOKUP(K242,zdroj!D:AA,24,0),"")</f>
        <v/>
      </c>
      <c r="V242" s="151"/>
      <c r="W242" s="151"/>
      <c r="Y242" s="9" t="s">
        <v>469</v>
      </c>
      <c r="Z242" s="9" t="s">
        <v>462</v>
      </c>
      <c r="AA242" s="9" t="s">
        <v>199</v>
      </c>
      <c r="AB242" s="9">
        <v>5909104</v>
      </c>
      <c r="AC242" s="9" t="s">
        <v>1024</v>
      </c>
      <c r="AD242" s="9" t="s">
        <v>226</v>
      </c>
      <c r="AE242" s="5">
        <f t="shared" si="26"/>
        <v>0</v>
      </c>
      <c r="AF242" s="5" t="str">
        <f t="shared" si="27"/>
        <v>katC</v>
      </c>
      <c r="AG242" s="153"/>
      <c r="AH242" s="153"/>
      <c r="AI242" t="s">
        <v>17879</v>
      </c>
      <c r="AJ242" t="s">
        <v>17878</v>
      </c>
      <c r="AK242" s="9" t="str">
        <f>VLOOKUP(Y242,zdroj!D:AJ,33,0)</f>
        <v>katC</v>
      </c>
    </row>
    <row r="243" spans="8:37" x14ac:dyDescent="0.25">
      <c r="H243" s="8">
        <f t="shared" si="28"/>
        <v>0</v>
      </c>
      <c r="I243" s="8">
        <f t="shared" si="29"/>
        <v>0</v>
      </c>
      <c r="J243" s="9" t="s">
        <v>762</v>
      </c>
      <c r="K243" s="9" t="s">
        <v>764</v>
      </c>
      <c r="L243" s="24" t="s">
        <v>462</v>
      </c>
      <c r="M243" s="24" t="s">
        <v>225</v>
      </c>
      <c r="N243" s="23" t="str">
        <f>VLOOKUP(K243,zdroj!D:AJ,33,0)</f>
        <v>katA</v>
      </c>
      <c r="O243" s="150"/>
      <c r="P243" s="19" t="str">
        <f t="shared" si="23"/>
        <v>N</v>
      </c>
      <c r="Q243" s="19" t="str">
        <f t="shared" si="24"/>
        <v>N</v>
      </c>
      <c r="R243" s="19" t="str">
        <f t="shared" si="25"/>
        <v>N</v>
      </c>
      <c r="S243" s="27">
        <f>IFERROR(IF(M243="katC",(VLOOKUP(K243,zdroj!D:AN,37,0)),IF(M243="katD","-",IF(T243="A","",VLOOKUP(K243,zdroj!D:Z,23,0)))),"")</f>
        <v>0</v>
      </c>
      <c r="T243" s="161"/>
      <c r="U243" s="27" t="str">
        <f>IF(T243="A",VLOOKUP(K243,zdroj!D:AA,24,0),"")</f>
        <v/>
      </c>
      <c r="V243" s="151"/>
      <c r="W243" s="151"/>
      <c r="Y243" s="9" t="s">
        <v>469</v>
      </c>
      <c r="Z243" s="9" t="s">
        <v>462</v>
      </c>
      <c r="AA243" s="9" t="s">
        <v>199</v>
      </c>
      <c r="AB243" s="9">
        <v>5909112</v>
      </c>
      <c r="AC243" s="9" t="s">
        <v>1025</v>
      </c>
      <c r="AD243" s="9" t="s">
        <v>226</v>
      </c>
      <c r="AE243" s="5">
        <f t="shared" si="26"/>
        <v>0</v>
      </c>
      <c r="AF243" s="5" t="str">
        <f t="shared" si="27"/>
        <v>katC</v>
      </c>
      <c r="AG243" s="153"/>
      <c r="AH243" s="153"/>
      <c r="AI243" t="s">
        <v>17879</v>
      </c>
      <c r="AJ243" t="s">
        <v>17878</v>
      </c>
      <c r="AK243" s="9" t="str">
        <f>VLOOKUP(Y243,zdroj!D:AJ,33,0)</f>
        <v>katC</v>
      </c>
    </row>
    <row r="244" spans="8:37" x14ac:dyDescent="0.25">
      <c r="H244" s="8">
        <f t="shared" si="28"/>
        <v>0</v>
      </c>
      <c r="I244" s="8">
        <f t="shared" si="29"/>
        <v>0</v>
      </c>
      <c r="J244" s="9" t="s">
        <v>762</v>
      </c>
      <c r="K244" s="9" t="s">
        <v>765</v>
      </c>
      <c r="L244" s="24" t="s">
        <v>462</v>
      </c>
      <c r="M244" s="24" t="s">
        <v>231</v>
      </c>
      <c r="N244" s="23" t="str">
        <f>VLOOKUP(K244,zdroj!D:AJ,33,0)</f>
        <v>katB</v>
      </c>
      <c r="O244" s="150"/>
      <c r="P244" s="19" t="str">
        <f t="shared" si="23"/>
        <v>N</v>
      </c>
      <c r="Q244" s="19" t="str">
        <f t="shared" si="24"/>
        <v>N</v>
      </c>
      <c r="R244" s="19" t="str">
        <f t="shared" si="25"/>
        <v>N</v>
      </c>
      <c r="S244" s="27">
        <f>IFERROR(IF(M244="katC",(VLOOKUP(K244,zdroj!D:AN,37,0)),IF(M244="katD","-",IF(T244="A","",VLOOKUP(K244,zdroj!D:Z,23,0)))),"")</f>
        <v>29.29</v>
      </c>
      <c r="T244" s="161"/>
      <c r="U244" s="27" t="str">
        <f>IF(T244="A",VLOOKUP(K244,zdroj!D:AA,24,0),"")</f>
        <v/>
      </c>
      <c r="V244" s="151"/>
      <c r="W244" s="151"/>
      <c r="Y244" s="9" t="s">
        <v>469</v>
      </c>
      <c r="Z244" s="9" t="s">
        <v>462</v>
      </c>
      <c r="AA244" s="9" t="s">
        <v>199</v>
      </c>
      <c r="AB244" s="9">
        <v>5908884</v>
      </c>
      <c r="AC244" s="9" t="s">
        <v>1026</v>
      </c>
      <c r="AD244" s="9" t="s">
        <v>800</v>
      </c>
      <c r="AE244" s="5">
        <f t="shared" si="26"/>
        <v>0</v>
      </c>
      <c r="AF244" s="5" t="str">
        <f t="shared" si="27"/>
        <v>Pokryto</v>
      </c>
      <c r="AG244" s="153"/>
      <c r="AH244" s="153"/>
      <c r="AI244" t="s">
        <v>201</v>
      </c>
      <c r="AJ244" t="s">
        <v>800</v>
      </c>
      <c r="AK244" s="9" t="str">
        <f>VLOOKUP(Y244,zdroj!D:AJ,33,0)</f>
        <v>katC</v>
      </c>
    </row>
    <row r="245" spans="8:37" x14ac:dyDescent="0.25">
      <c r="H245" s="8">
        <f t="shared" si="28"/>
        <v>0</v>
      </c>
      <c r="I245" s="8">
        <f t="shared" si="29"/>
        <v>0</v>
      </c>
      <c r="J245" s="9" t="s">
        <v>762</v>
      </c>
      <c r="K245" s="9" t="s">
        <v>766</v>
      </c>
      <c r="L245" s="24" t="s">
        <v>462</v>
      </c>
      <c r="M245" s="24" t="s">
        <v>225</v>
      </c>
      <c r="N245" s="23" t="str">
        <f>VLOOKUP(K245,zdroj!D:AJ,33,0)</f>
        <v>katA</v>
      </c>
      <c r="O245" s="150"/>
      <c r="P245" s="19" t="str">
        <f t="shared" si="23"/>
        <v>N</v>
      </c>
      <c r="Q245" s="19" t="str">
        <f t="shared" si="24"/>
        <v>N</v>
      </c>
      <c r="R245" s="19" t="str">
        <f t="shared" si="25"/>
        <v>N</v>
      </c>
      <c r="S245" s="27">
        <f>IFERROR(IF(M245="katC",(VLOOKUP(K245,zdroj!D:AN,37,0)),IF(M245="katD","-",IF(T245="A","",VLOOKUP(K245,zdroj!D:Z,23,0)))),"")</f>
        <v>0</v>
      </c>
      <c r="T245" s="161"/>
      <c r="U245" s="27" t="str">
        <f>IF(T245="A",VLOOKUP(K245,zdroj!D:AA,24,0),"")</f>
        <v/>
      </c>
      <c r="V245" s="151"/>
      <c r="W245" s="151"/>
      <c r="Y245" s="9" t="s">
        <v>469</v>
      </c>
      <c r="Z245" s="9" t="s">
        <v>462</v>
      </c>
      <c r="AA245" s="9" t="s">
        <v>199</v>
      </c>
      <c r="AB245" s="9">
        <v>5909121</v>
      </c>
      <c r="AC245" s="9" t="s">
        <v>1027</v>
      </c>
      <c r="AD245" s="9" t="s">
        <v>800</v>
      </c>
      <c r="AE245" s="5">
        <f t="shared" si="26"/>
        <v>0</v>
      </c>
      <c r="AF245" s="5" t="str">
        <f t="shared" si="27"/>
        <v>Pokryto</v>
      </c>
      <c r="AG245" s="153"/>
      <c r="AH245" s="153"/>
      <c r="AI245" t="s">
        <v>201</v>
      </c>
      <c r="AJ245" t="s">
        <v>800</v>
      </c>
      <c r="AK245" s="9" t="str">
        <f>VLOOKUP(Y245,zdroj!D:AJ,33,0)</f>
        <v>katC</v>
      </c>
    </row>
    <row r="246" spans="8:37" x14ac:dyDescent="0.25">
      <c r="H246" s="8">
        <f t="shared" si="28"/>
        <v>0</v>
      </c>
      <c r="I246" s="8">
        <f t="shared" si="29"/>
        <v>0</v>
      </c>
      <c r="J246" s="9" t="s">
        <v>767</v>
      </c>
      <c r="K246" s="9" t="s">
        <v>768</v>
      </c>
      <c r="L246" s="24" t="s">
        <v>462</v>
      </c>
      <c r="M246" s="24" t="s">
        <v>231</v>
      </c>
      <c r="N246" s="23" t="str">
        <f>VLOOKUP(K246,zdroj!D:AJ,33,0)</f>
        <v>katB</v>
      </c>
      <c r="O246" s="150"/>
      <c r="P246" s="19" t="str">
        <f t="shared" si="23"/>
        <v>N</v>
      </c>
      <c r="Q246" s="19" t="str">
        <f t="shared" si="24"/>
        <v>N</v>
      </c>
      <c r="R246" s="19" t="str">
        <f t="shared" si="25"/>
        <v>N</v>
      </c>
      <c r="S246" s="27">
        <f>IFERROR(IF(M246="katC",(VLOOKUP(K246,zdroj!D:AN,37,0)),IF(M246="katD","-",IF(T246="A","",VLOOKUP(K246,zdroj!D:Z,23,0)))),"")</f>
        <v>4.21</v>
      </c>
      <c r="T246" s="161"/>
      <c r="U246" s="27" t="str">
        <f>IF(T246="A",VLOOKUP(K246,zdroj!D:AA,24,0),"")</f>
        <v/>
      </c>
      <c r="V246" s="151"/>
      <c r="W246" s="151"/>
      <c r="Y246" s="9" t="s">
        <v>469</v>
      </c>
      <c r="Z246" s="9" t="s">
        <v>462</v>
      </c>
      <c r="AA246" s="9" t="s">
        <v>199</v>
      </c>
      <c r="AB246" s="9">
        <v>5909139</v>
      </c>
      <c r="AC246" s="9" t="s">
        <v>1028</v>
      </c>
      <c r="AD246" s="9" t="s">
        <v>800</v>
      </c>
      <c r="AE246" s="5">
        <f t="shared" si="26"/>
        <v>0</v>
      </c>
      <c r="AF246" s="5" t="str">
        <f t="shared" si="27"/>
        <v>Pokryto</v>
      </c>
      <c r="AG246" s="153"/>
      <c r="AH246" s="153"/>
      <c r="AI246" t="s">
        <v>201</v>
      </c>
      <c r="AJ246" t="s">
        <v>800</v>
      </c>
      <c r="AK246" s="9" t="str">
        <f>VLOOKUP(Y246,zdroj!D:AJ,33,0)</f>
        <v>katC</v>
      </c>
    </row>
    <row r="247" spans="8:37" x14ac:dyDescent="0.25">
      <c r="H247" s="8">
        <f t="shared" si="28"/>
        <v>0</v>
      </c>
      <c r="I247" s="8">
        <f t="shared" si="29"/>
        <v>0</v>
      </c>
      <c r="J247" s="9" t="s">
        <v>769</v>
      </c>
      <c r="K247" s="9" t="s">
        <v>770</v>
      </c>
      <c r="L247" s="24" t="s">
        <v>462</v>
      </c>
      <c r="M247" s="24" t="s">
        <v>224</v>
      </c>
      <c r="N247" s="23" t="str">
        <f>VLOOKUP(K247,zdroj!D:AJ,33,0)</f>
        <v>katA</v>
      </c>
      <c r="O247" s="150"/>
      <c r="P247" s="19" t="str">
        <f t="shared" si="23"/>
        <v>N</v>
      </c>
      <c r="Q247" s="19" t="str">
        <f t="shared" si="24"/>
        <v>N</v>
      </c>
      <c r="R247" s="19" t="str">
        <f t="shared" si="25"/>
        <v>N</v>
      </c>
      <c r="S247" s="27">
        <f>IFERROR(IF(M247="katC",(VLOOKUP(K247,zdroj!D:AN,37,0)),IF(M247="katD","-",IF(T247="A","",VLOOKUP(K247,zdroj!D:Z,23,0)))),"")</f>
        <v>29.41</v>
      </c>
      <c r="T247" s="161"/>
      <c r="U247" s="27" t="str">
        <f>IF(T247="A",VLOOKUP(K247,zdroj!D:AA,24,0),"")</f>
        <v/>
      </c>
      <c r="V247" s="151"/>
      <c r="W247" s="151"/>
      <c r="Y247" s="9" t="s">
        <v>469</v>
      </c>
      <c r="Z247" s="9" t="s">
        <v>462</v>
      </c>
      <c r="AA247" s="9" t="s">
        <v>199</v>
      </c>
      <c r="AB247" s="9">
        <v>5909147</v>
      </c>
      <c r="AC247" s="9" t="s">
        <v>1029</v>
      </c>
      <c r="AD247" s="9" t="s">
        <v>800</v>
      </c>
      <c r="AE247" s="5">
        <f t="shared" si="26"/>
        <v>0</v>
      </c>
      <c r="AF247" s="5" t="str">
        <f t="shared" si="27"/>
        <v>Pokryto</v>
      </c>
      <c r="AG247" s="153"/>
      <c r="AH247" s="153"/>
      <c r="AI247" t="s">
        <v>201</v>
      </c>
      <c r="AJ247" t="s">
        <v>800</v>
      </c>
      <c r="AK247" s="9" t="str">
        <f>VLOOKUP(Y247,zdroj!D:AJ,33,0)</f>
        <v>katC</v>
      </c>
    </row>
    <row r="248" spans="8:37" x14ac:dyDescent="0.25">
      <c r="H248" s="8">
        <f t="shared" si="28"/>
        <v>0</v>
      </c>
      <c r="I248" s="8">
        <f t="shared" si="29"/>
        <v>0</v>
      </c>
      <c r="J248" s="9" t="s">
        <v>769</v>
      </c>
      <c r="K248" s="9" t="s">
        <v>771</v>
      </c>
      <c r="L248" s="24" t="s">
        <v>462</v>
      </c>
      <c r="M248" s="24" t="s">
        <v>226</v>
      </c>
      <c r="N248" s="23" t="str">
        <f>VLOOKUP(K248,zdroj!D:AJ,33,0)</f>
        <v>katC</v>
      </c>
      <c r="O248" s="150"/>
      <c r="P248" s="19" t="str">
        <f t="shared" si="23"/>
        <v>N</v>
      </c>
      <c r="Q248" s="19" t="str">
        <f t="shared" si="24"/>
        <v>N</v>
      </c>
      <c r="R248" s="19" t="str">
        <f t="shared" si="25"/>
        <v>N</v>
      </c>
      <c r="S248" s="27" t="str">
        <f>IFERROR(IF(M248="katC",(VLOOKUP(K248,zdroj!D:AN,37,0)),IF(M248="katD","-",IF(T248="A","",VLOOKUP(K248,zdroj!D:Z,23,0)))),"")</f>
        <v>NEPOKRYTA VĚTŠINA SEAM</v>
      </c>
      <c r="T248" s="161"/>
      <c r="U248" s="27" t="str">
        <f>IF(T248="A",VLOOKUP(K248,zdroj!D:AA,24,0),"")</f>
        <v/>
      </c>
      <c r="V248" s="151"/>
      <c r="W248" s="151"/>
      <c r="Y248" s="9" t="s">
        <v>469</v>
      </c>
      <c r="Z248" s="9" t="s">
        <v>462</v>
      </c>
      <c r="AA248" s="9" t="s">
        <v>199</v>
      </c>
      <c r="AB248" s="9">
        <v>5909155</v>
      </c>
      <c r="AC248" s="9" t="s">
        <v>1030</v>
      </c>
      <c r="AD248" s="9" t="s">
        <v>800</v>
      </c>
      <c r="AE248" s="5">
        <f t="shared" si="26"/>
        <v>0</v>
      </c>
      <c r="AF248" s="5" t="str">
        <f t="shared" si="27"/>
        <v>Pokryto</v>
      </c>
      <c r="AG248" s="153"/>
      <c r="AH248" s="153"/>
      <c r="AI248" t="s">
        <v>201</v>
      </c>
      <c r="AJ248" t="s">
        <v>800</v>
      </c>
      <c r="AK248" s="9" t="str">
        <f>VLOOKUP(Y248,zdroj!D:AJ,33,0)</f>
        <v>katC</v>
      </c>
    </row>
    <row r="249" spans="8:37" x14ac:dyDescent="0.25">
      <c r="H249" s="8">
        <f t="shared" si="28"/>
        <v>0</v>
      </c>
      <c r="I249" s="8">
        <f t="shared" si="29"/>
        <v>0</v>
      </c>
      <c r="J249" s="9" t="s">
        <v>769</v>
      </c>
      <c r="K249" s="9" t="s">
        <v>772</v>
      </c>
      <c r="L249" s="24" t="s">
        <v>462</v>
      </c>
      <c r="M249" s="24" t="s">
        <v>231</v>
      </c>
      <c r="N249" s="23" t="str">
        <f>VLOOKUP(K249,zdroj!D:AJ,33,0)</f>
        <v>katB</v>
      </c>
      <c r="O249" s="150"/>
      <c r="P249" s="19" t="str">
        <f t="shared" si="23"/>
        <v>N</v>
      </c>
      <c r="Q249" s="19" t="str">
        <f t="shared" si="24"/>
        <v>N</v>
      </c>
      <c r="R249" s="19" t="str">
        <f t="shared" si="25"/>
        <v>N</v>
      </c>
      <c r="S249" s="27">
        <f>IFERROR(IF(M249="katC",(VLOOKUP(K249,zdroj!D:AN,37,0)),IF(M249="katD","-",IF(T249="A","",VLOOKUP(K249,zdroj!D:Z,23,0)))),"")</f>
        <v>50</v>
      </c>
      <c r="T249" s="161"/>
      <c r="U249" s="27" t="str">
        <f>IF(T249="A",VLOOKUP(K249,zdroj!D:AA,24,0),"")</f>
        <v/>
      </c>
      <c r="V249" s="151"/>
      <c r="W249" s="151"/>
      <c r="Y249" s="9" t="s">
        <v>469</v>
      </c>
      <c r="Z249" s="9" t="s">
        <v>462</v>
      </c>
      <c r="AA249" s="9" t="s">
        <v>199</v>
      </c>
      <c r="AB249" s="9">
        <v>5909163</v>
      </c>
      <c r="AC249" s="9" t="s">
        <v>1031</v>
      </c>
      <c r="AD249" s="9" t="s">
        <v>226</v>
      </c>
      <c r="AE249" s="5">
        <f t="shared" si="26"/>
        <v>0</v>
      </c>
      <c r="AF249" s="5" t="str">
        <f t="shared" si="27"/>
        <v>katC</v>
      </c>
      <c r="AG249" s="153"/>
      <c r="AH249" s="153"/>
      <c r="AI249" t="s">
        <v>229</v>
      </c>
      <c r="AJ249" t="s">
        <v>17878</v>
      </c>
      <c r="AK249" s="9" t="str">
        <f>VLOOKUP(Y249,zdroj!D:AJ,33,0)</f>
        <v>katC</v>
      </c>
    </row>
    <row r="250" spans="8:37" x14ac:dyDescent="0.25">
      <c r="H250" s="8">
        <f t="shared" si="28"/>
        <v>0</v>
      </c>
      <c r="I250" s="8">
        <f t="shared" si="29"/>
        <v>0</v>
      </c>
      <c r="J250" s="9" t="s">
        <v>769</v>
      </c>
      <c r="K250" s="9" t="s">
        <v>773</v>
      </c>
      <c r="L250" s="24" t="s">
        <v>462</v>
      </c>
      <c r="M250" s="24" t="s">
        <v>231</v>
      </c>
      <c r="N250" s="23" t="str">
        <f>VLOOKUP(K250,zdroj!D:AJ,33,0)</f>
        <v>katB</v>
      </c>
      <c r="O250" s="150"/>
      <c r="P250" s="19" t="str">
        <f t="shared" si="23"/>
        <v>N</v>
      </c>
      <c r="Q250" s="19" t="str">
        <f t="shared" si="24"/>
        <v>N</v>
      </c>
      <c r="R250" s="19" t="str">
        <f t="shared" si="25"/>
        <v>N</v>
      </c>
      <c r="S250" s="27">
        <f>IFERROR(IF(M250="katC",(VLOOKUP(K250,zdroj!D:AN,37,0)),IF(M250="katD","-",IF(T250="A","",VLOOKUP(K250,zdroj!D:Z,23,0)))),"")</f>
        <v>34.69</v>
      </c>
      <c r="T250" s="161"/>
      <c r="U250" s="27" t="str">
        <f>IF(T250="A",VLOOKUP(K250,zdroj!D:AA,24,0),"")</f>
        <v/>
      </c>
      <c r="V250" s="151"/>
      <c r="W250" s="151"/>
      <c r="Y250" s="9" t="s">
        <v>469</v>
      </c>
      <c r="Z250" s="9" t="s">
        <v>462</v>
      </c>
      <c r="AA250" s="9" t="s">
        <v>199</v>
      </c>
      <c r="AB250" s="9">
        <v>5909171</v>
      </c>
      <c r="AC250" s="9" t="s">
        <v>1032</v>
      </c>
      <c r="AD250" s="9" t="s">
        <v>226</v>
      </c>
      <c r="AE250" s="5">
        <f t="shared" si="26"/>
        <v>0</v>
      </c>
      <c r="AF250" s="5" t="str">
        <f t="shared" si="27"/>
        <v>katC</v>
      </c>
      <c r="AG250" s="153"/>
      <c r="AH250" s="153"/>
      <c r="AI250" t="s">
        <v>201</v>
      </c>
      <c r="AJ250" t="s">
        <v>340</v>
      </c>
      <c r="AK250" s="9" t="str">
        <f>VLOOKUP(Y250,zdroj!D:AJ,33,0)</f>
        <v>katC</v>
      </c>
    </row>
    <row r="251" spans="8:37" x14ac:dyDescent="0.25">
      <c r="H251" s="8">
        <f t="shared" si="28"/>
        <v>0</v>
      </c>
      <c r="I251" s="8">
        <f t="shared" si="29"/>
        <v>0</v>
      </c>
      <c r="J251" s="9" t="s">
        <v>769</v>
      </c>
      <c r="K251" s="9" t="s">
        <v>774</v>
      </c>
      <c r="L251" s="24" t="s">
        <v>462</v>
      </c>
      <c r="M251" s="24" t="s">
        <v>224</v>
      </c>
      <c r="N251" s="23" t="str">
        <f>VLOOKUP(K251,zdroj!D:AJ,33,0)</f>
        <v>katA</v>
      </c>
      <c r="O251" s="150"/>
      <c r="P251" s="19" t="str">
        <f t="shared" si="23"/>
        <v>N</v>
      </c>
      <c r="Q251" s="19" t="str">
        <f t="shared" si="24"/>
        <v>N</v>
      </c>
      <c r="R251" s="19" t="str">
        <f t="shared" si="25"/>
        <v>N</v>
      </c>
      <c r="S251" s="27">
        <f>IFERROR(IF(M251="katC",(VLOOKUP(K251,zdroj!D:AN,37,0)),IF(M251="katD","-",IF(T251="A","",VLOOKUP(K251,zdroj!D:Z,23,0)))),"")</f>
        <v>50</v>
      </c>
      <c r="T251" s="161"/>
      <c r="U251" s="27" t="str">
        <f>IF(T251="A",VLOOKUP(K251,zdroj!D:AA,24,0),"")</f>
        <v/>
      </c>
      <c r="V251" s="151"/>
      <c r="W251" s="151"/>
      <c r="Y251" s="9" t="s">
        <v>469</v>
      </c>
      <c r="Z251" s="9" t="s">
        <v>462</v>
      </c>
      <c r="AA251" s="9" t="s">
        <v>199</v>
      </c>
      <c r="AB251" s="9">
        <v>5909180</v>
      </c>
      <c r="AC251" s="9" t="s">
        <v>1033</v>
      </c>
      <c r="AD251" s="9" t="s">
        <v>226</v>
      </c>
      <c r="AE251" s="5">
        <f t="shared" si="26"/>
        <v>0</v>
      </c>
      <c r="AF251" s="5" t="str">
        <f t="shared" si="27"/>
        <v>katC</v>
      </c>
      <c r="AG251" s="153"/>
      <c r="AH251" s="153"/>
      <c r="AI251" t="s">
        <v>201</v>
      </c>
      <c r="AJ251" t="s">
        <v>340</v>
      </c>
      <c r="AK251" s="9" t="str">
        <f>VLOOKUP(Y251,zdroj!D:AJ,33,0)</f>
        <v>katC</v>
      </c>
    </row>
    <row r="252" spans="8:37" x14ac:dyDescent="0.25">
      <c r="H252" s="8">
        <f t="shared" si="28"/>
        <v>0</v>
      </c>
      <c r="I252" s="8">
        <f t="shared" si="29"/>
        <v>0</v>
      </c>
      <c r="J252" s="9" t="s">
        <v>769</v>
      </c>
      <c r="K252" s="9" t="s">
        <v>775</v>
      </c>
      <c r="L252" s="24" t="s">
        <v>462</v>
      </c>
      <c r="M252" s="24" t="s">
        <v>231</v>
      </c>
      <c r="N252" s="23" t="str">
        <f>VLOOKUP(K252,zdroj!D:AJ,33,0)</f>
        <v>katB</v>
      </c>
      <c r="O252" s="150"/>
      <c r="P252" s="19" t="str">
        <f t="shared" si="23"/>
        <v>N</v>
      </c>
      <c r="Q252" s="19" t="str">
        <f t="shared" si="24"/>
        <v>N</v>
      </c>
      <c r="R252" s="19" t="str">
        <f t="shared" si="25"/>
        <v>N</v>
      </c>
      <c r="S252" s="27">
        <f>IFERROR(IF(M252="katC",(VLOOKUP(K252,zdroj!D:AN,37,0)),IF(M252="katD","-",IF(T252="A","",VLOOKUP(K252,zdroj!D:Z,23,0)))),"")</f>
        <v>21.74</v>
      </c>
      <c r="T252" s="161"/>
      <c r="U252" s="27" t="str">
        <f>IF(T252="A",VLOOKUP(K252,zdroj!D:AA,24,0),"")</f>
        <v/>
      </c>
      <c r="V252" s="151"/>
      <c r="W252" s="151"/>
      <c r="Y252" s="9" t="s">
        <v>469</v>
      </c>
      <c r="Z252" s="9" t="s">
        <v>462</v>
      </c>
      <c r="AA252" s="9" t="s">
        <v>199</v>
      </c>
      <c r="AB252" s="9">
        <v>5909198</v>
      </c>
      <c r="AC252" s="9" t="s">
        <v>1034</v>
      </c>
      <c r="AD252" s="9" t="s">
        <v>226</v>
      </c>
      <c r="AE252" s="5">
        <f t="shared" si="26"/>
        <v>0</v>
      </c>
      <c r="AF252" s="5" t="str">
        <f t="shared" si="27"/>
        <v>katC</v>
      </c>
      <c r="AG252" s="153"/>
      <c r="AH252" s="153"/>
      <c r="AI252" t="s">
        <v>229</v>
      </c>
      <c r="AJ252" t="s">
        <v>17878</v>
      </c>
      <c r="AK252" s="9" t="str">
        <f>VLOOKUP(Y252,zdroj!D:AJ,33,0)</f>
        <v>katC</v>
      </c>
    </row>
    <row r="253" spans="8:37" x14ac:dyDescent="0.25">
      <c r="H253" s="8">
        <f t="shared" si="28"/>
        <v>0</v>
      </c>
      <c r="I253" s="8">
        <f t="shared" si="29"/>
        <v>0</v>
      </c>
      <c r="J253" s="9" t="s">
        <v>769</v>
      </c>
      <c r="K253" s="9" t="s">
        <v>776</v>
      </c>
      <c r="L253" s="24" t="s">
        <v>462</v>
      </c>
      <c r="M253" s="24" t="s">
        <v>231</v>
      </c>
      <c r="N253" s="23" t="str">
        <f>VLOOKUP(K253,zdroj!D:AJ,33,0)</f>
        <v>katB</v>
      </c>
      <c r="O253" s="150"/>
      <c r="P253" s="19" t="str">
        <f t="shared" si="23"/>
        <v>N</v>
      </c>
      <c r="Q253" s="19" t="str">
        <f t="shared" si="24"/>
        <v>N</v>
      </c>
      <c r="R253" s="19" t="str">
        <f t="shared" si="25"/>
        <v>N</v>
      </c>
      <c r="S253" s="27">
        <f>IFERROR(IF(M253="katC",(VLOOKUP(K253,zdroj!D:AN,37,0)),IF(M253="katD","-",IF(T253="A","",VLOOKUP(K253,zdroj!D:Z,23,0)))),"")</f>
        <v>0</v>
      </c>
      <c r="T253" s="161"/>
      <c r="U253" s="27" t="str">
        <f>IF(T253="A",VLOOKUP(K253,zdroj!D:AA,24,0),"")</f>
        <v/>
      </c>
      <c r="V253" s="151"/>
      <c r="W253" s="151"/>
      <c r="Y253" s="9" t="s">
        <v>469</v>
      </c>
      <c r="Z253" s="9" t="s">
        <v>462</v>
      </c>
      <c r="AA253" s="9" t="s">
        <v>199</v>
      </c>
      <c r="AB253" s="9">
        <v>5909201</v>
      </c>
      <c r="AC253" s="9" t="s">
        <v>1035</v>
      </c>
      <c r="AD253" s="9" t="s">
        <v>800</v>
      </c>
      <c r="AE253" s="5">
        <f t="shared" si="26"/>
        <v>0</v>
      </c>
      <c r="AF253" s="5" t="str">
        <f t="shared" si="27"/>
        <v>Pokryto</v>
      </c>
      <c r="AG253" s="153"/>
      <c r="AH253" s="153"/>
      <c r="AI253" t="s">
        <v>201</v>
      </c>
      <c r="AJ253" t="s">
        <v>800</v>
      </c>
      <c r="AK253" s="9" t="str">
        <f>VLOOKUP(Y253,zdroj!D:AJ,33,0)</f>
        <v>katC</v>
      </c>
    </row>
    <row r="254" spans="8:37" x14ac:dyDescent="0.25">
      <c r="H254" s="8">
        <f t="shared" si="28"/>
        <v>0</v>
      </c>
      <c r="I254" s="8">
        <f t="shared" si="29"/>
        <v>0</v>
      </c>
      <c r="J254" s="9" t="s">
        <v>769</v>
      </c>
      <c r="K254" s="9" t="s">
        <v>777</v>
      </c>
      <c r="L254" s="24" t="s">
        <v>462</v>
      </c>
      <c r="M254" s="24" t="s">
        <v>224</v>
      </c>
      <c r="N254" s="23" t="str">
        <f>VLOOKUP(K254,zdroj!D:AJ,33,0)</f>
        <v>katA</v>
      </c>
      <c r="O254" s="150"/>
      <c r="P254" s="19" t="str">
        <f t="shared" si="23"/>
        <v>N</v>
      </c>
      <c r="Q254" s="19" t="str">
        <f t="shared" si="24"/>
        <v>N</v>
      </c>
      <c r="R254" s="19" t="str">
        <f t="shared" si="25"/>
        <v>N</v>
      </c>
      <c r="S254" s="27">
        <f>IFERROR(IF(M254="katC",(VLOOKUP(K254,zdroj!D:AN,37,0)),IF(M254="katD","-",IF(T254="A","",VLOOKUP(K254,zdroj!D:Z,23,0)))),"")</f>
        <v>50</v>
      </c>
      <c r="T254" s="161"/>
      <c r="U254" s="27" t="str">
        <f>IF(T254="A",VLOOKUP(K254,zdroj!D:AA,24,0),"")</f>
        <v/>
      </c>
      <c r="V254" s="151"/>
      <c r="W254" s="151"/>
      <c r="Y254" s="9" t="s">
        <v>469</v>
      </c>
      <c r="Z254" s="9" t="s">
        <v>462</v>
      </c>
      <c r="AA254" s="9" t="s">
        <v>199</v>
      </c>
      <c r="AB254" s="9">
        <v>5908892</v>
      </c>
      <c r="AC254" s="9" t="s">
        <v>1036</v>
      </c>
      <c r="AD254" s="9" t="s">
        <v>800</v>
      </c>
      <c r="AE254" s="5">
        <f t="shared" si="26"/>
        <v>0</v>
      </c>
      <c r="AF254" s="5" t="str">
        <f t="shared" si="27"/>
        <v>Pokryto</v>
      </c>
      <c r="AG254" s="153"/>
      <c r="AH254" s="153"/>
      <c r="AI254" t="s">
        <v>201</v>
      </c>
      <c r="AJ254" t="s">
        <v>800</v>
      </c>
      <c r="AK254" s="9" t="str">
        <f>VLOOKUP(Y254,zdroj!D:AJ,33,0)</f>
        <v>katC</v>
      </c>
    </row>
    <row r="255" spans="8:37" x14ac:dyDescent="0.25">
      <c r="H255" s="8">
        <f t="shared" si="28"/>
        <v>0</v>
      </c>
      <c r="I255" s="8">
        <f t="shared" si="29"/>
        <v>0</v>
      </c>
      <c r="J255" s="9" t="s">
        <v>459</v>
      </c>
      <c r="K255" s="9" t="s">
        <v>778</v>
      </c>
      <c r="L255" s="24" t="s">
        <v>232</v>
      </c>
      <c r="M255" s="24" t="s">
        <v>231</v>
      </c>
      <c r="N255" s="23" t="str">
        <f>VLOOKUP(K255,zdroj!D:AJ,33,0)</f>
        <v>katB</v>
      </c>
      <c r="O255" s="150"/>
      <c r="P255" s="19" t="str">
        <f t="shared" si="23"/>
        <v>N</v>
      </c>
      <c r="Q255" s="19" t="str">
        <f t="shared" si="24"/>
        <v>N</v>
      </c>
      <c r="R255" s="19" t="str">
        <f t="shared" si="25"/>
        <v>N</v>
      </c>
      <c r="S255" s="27">
        <f>IFERROR(IF(M255="katC",(VLOOKUP(K255,zdroj!D:AN,37,0)),IF(M255="katD","-",IF(T255="A","",VLOOKUP(K255,zdroj!D:Z,23,0)))),"")</f>
        <v>3.37</v>
      </c>
      <c r="T255" s="161"/>
      <c r="U255" s="27" t="str">
        <f>IF(T255="A",VLOOKUP(K255,zdroj!D:AA,24,0),"")</f>
        <v/>
      </c>
      <c r="V255" s="151"/>
      <c r="W255" s="151"/>
      <c r="Y255" s="9" t="s">
        <v>469</v>
      </c>
      <c r="Z255" s="9" t="s">
        <v>462</v>
      </c>
      <c r="AA255" s="9" t="s">
        <v>199</v>
      </c>
      <c r="AB255" s="9">
        <v>5909210</v>
      </c>
      <c r="AC255" s="9" t="s">
        <v>1037</v>
      </c>
      <c r="AD255" s="9" t="s">
        <v>800</v>
      </c>
      <c r="AE255" s="5">
        <f t="shared" si="26"/>
        <v>0</v>
      </c>
      <c r="AF255" s="5" t="str">
        <f t="shared" si="27"/>
        <v>Pokryto</v>
      </c>
      <c r="AG255" s="153"/>
      <c r="AH255" s="153"/>
      <c r="AI255" t="s">
        <v>201</v>
      </c>
      <c r="AJ255" t="s">
        <v>800</v>
      </c>
      <c r="AK255" s="9" t="str">
        <f>VLOOKUP(Y255,zdroj!D:AJ,33,0)</f>
        <v>katC</v>
      </c>
    </row>
    <row r="256" spans="8:37" x14ac:dyDescent="0.25">
      <c r="H256" s="8">
        <f t="shared" si="28"/>
        <v>0</v>
      </c>
      <c r="I256" s="8">
        <f t="shared" si="29"/>
        <v>0</v>
      </c>
      <c r="J256" s="9" t="s">
        <v>779</v>
      </c>
      <c r="K256" s="9" t="s">
        <v>780</v>
      </c>
      <c r="L256" s="24" t="s">
        <v>462</v>
      </c>
      <c r="M256" s="24" t="s">
        <v>224</v>
      </c>
      <c r="N256" s="23" t="str">
        <f>VLOOKUP(K256,zdroj!D:AJ,33,0)</f>
        <v>katA</v>
      </c>
      <c r="O256" s="150"/>
      <c r="P256" s="19" t="str">
        <f t="shared" si="23"/>
        <v>N</v>
      </c>
      <c r="Q256" s="19" t="str">
        <f t="shared" si="24"/>
        <v>N</v>
      </c>
      <c r="R256" s="19" t="str">
        <f t="shared" si="25"/>
        <v>N</v>
      </c>
      <c r="S256" s="27">
        <f>IFERROR(IF(M256="katC",(VLOOKUP(K256,zdroj!D:AN,37,0)),IF(M256="katD","-",IF(T256="A","",VLOOKUP(K256,zdroj!D:Z,23,0)))),"")</f>
        <v>17.239999999999998</v>
      </c>
      <c r="T256" s="161"/>
      <c r="U256" s="27" t="str">
        <f>IF(T256="A",VLOOKUP(K256,zdroj!D:AA,24,0),"")</f>
        <v/>
      </c>
      <c r="V256" s="151"/>
      <c r="W256" s="151"/>
      <c r="Y256" s="9" t="s">
        <v>469</v>
      </c>
      <c r="Z256" s="9" t="s">
        <v>462</v>
      </c>
      <c r="AA256" s="9" t="s">
        <v>199</v>
      </c>
      <c r="AB256" s="9">
        <v>5909228</v>
      </c>
      <c r="AC256" s="9" t="s">
        <v>1038</v>
      </c>
      <c r="AD256" s="9" t="s">
        <v>226</v>
      </c>
      <c r="AE256" s="5">
        <f t="shared" si="26"/>
        <v>0</v>
      </c>
      <c r="AF256" s="5" t="str">
        <f t="shared" si="27"/>
        <v>katC</v>
      </c>
      <c r="AG256" s="153"/>
      <c r="AH256" s="153"/>
      <c r="AI256" t="s">
        <v>201</v>
      </c>
      <c r="AJ256" t="s">
        <v>340</v>
      </c>
      <c r="AK256" s="9" t="str">
        <f>VLOOKUP(Y256,zdroj!D:AJ,33,0)</f>
        <v>katC</v>
      </c>
    </row>
    <row r="257" spans="8:37" x14ac:dyDescent="0.25">
      <c r="H257" s="8">
        <f t="shared" si="28"/>
        <v>0</v>
      </c>
      <c r="I257" s="8">
        <f t="shared" si="29"/>
        <v>0</v>
      </c>
      <c r="J257" s="9" t="s">
        <v>779</v>
      </c>
      <c r="K257" s="9" t="s">
        <v>781</v>
      </c>
      <c r="L257" s="24" t="s">
        <v>462</v>
      </c>
      <c r="M257" s="24" t="s">
        <v>224</v>
      </c>
      <c r="N257" s="23" t="str">
        <f>VLOOKUP(K257,zdroj!D:AJ,33,0)</f>
        <v>katA</v>
      </c>
      <c r="O257" s="150"/>
      <c r="P257" s="19" t="str">
        <f t="shared" si="23"/>
        <v>N</v>
      </c>
      <c r="Q257" s="19" t="str">
        <f t="shared" si="24"/>
        <v>N</v>
      </c>
      <c r="R257" s="19" t="str">
        <f t="shared" si="25"/>
        <v>N</v>
      </c>
      <c r="S257" s="27">
        <f>IFERROR(IF(M257="katC",(VLOOKUP(K257,zdroj!D:AN,37,0)),IF(M257="katD","-",IF(T257="A","",VLOOKUP(K257,zdroj!D:Z,23,0)))),"")</f>
        <v>10.87</v>
      </c>
      <c r="T257" s="161"/>
      <c r="U257" s="27" t="str">
        <f>IF(T257="A",VLOOKUP(K257,zdroj!D:AA,24,0),"")</f>
        <v/>
      </c>
      <c r="V257" s="151"/>
      <c r="W257" s="151"/>
      <c r="Y257" s="9" t="s">
        <v>469</v>
      </c>
      <c r="Z257" s="9" t="s">
        <v>462</v>
      </c>
      <c r="AA257" s="9" t="s">
        <v>199</v>
      </c>
      <c r="AB257" s="9">
        <v>5909236</v>
      </c>
      <c r="AC257" s="9" t="s">
        <v>1039</v>
      </c>
      <c r="AD257" s="9" t="s">
        <v>800</v>
      </c>
      <c r="AE257" s="5">
        <f t="shared" si="26"/>
        <v>0</v>
      </c>
      <c r="AF257" s="5" t="str">
        <f t="shared" si="27"/>
        <v>Pokryto</v>
      </c>
      <c r="AG257" s="153"/>
      <c r="AH257" s="153"/>
      <c r="AI257" t="s">
        <v>201</v>
      </c>
      <c r="AJ257" t="s">
        <v>800</v>
      </c>
      <c r="AK257" s="9" t="str">
        <f>VLOOKUP(Y257,zdroj!D:AJ,33,0)</f>
        <v>katC</v>
      </c>
    </row>
    <row r="258" spans="8:37" x14ac:dyDescent="0.25">
      <c r="H258" s="8">
        <f t="shared" si="28"/>
        <v>0</v>
      </c>
      <c r="I258" s="8">
        <f t="shared" si="29"/>
        <v>0</v>
      </c>
      <c r="J258" s="9" t="s">
        <v>779</v>
      </c>
      <c r="K258" s="9" t="s">
        <v>782</v>
      </c>
      <c r="L258" s="24" t="s">
        <v>462</v>
      </c>
      <c r="M258" s="24" t="s">
        <v>231</v>
      </c>
      <c r="N258" s="23" t="str">
        <f>VLOOKUP(K258,zdroj!D:AJ,33,0)</f>
        <v>katB</v>
      </c>
      <c r="O258" s="150"/>
      <c r="P258" s="19" t="str">
        <f t="shared" si="23"/>
        <v>N</v>
      </c>
      <c r="Q258" s="19" t="str">
        <f t="shared" si="24"/>
        <v>N</v>
      </c>
      <c r="R258" s="19" t="str">
        <f t="shared" si="25"/>
        <v>N</v>
      </c>
      <c r="S258" s="27">
        <f>IFERROR(IF(M258="katC",(VLOOKUP(K258,zdroj!D:AN,37,0)),IF(M258="katD","-",IF(T258="A","",VLOOKUP(K258,zdroj!D:Z,23,0)))),"")</f>
        <v>30.26</v>
      </c>
      <c r="T258" s="161"/>
      <c r="U258" s="27" t="str">
        <f>IF(T258="A",VLOOKUP(K258,zdroj!D:AA,24,0),"")</f>
        <v/>
      </c>
      <c r="V258" s="151"/>
      <c r="W258" s="151"/>
      <c r="Y258" s="9" t="s">
        <v>469</v>
      </c>
      <c r="Z258" s="9" t="s">
        <v>462</v>
      </c>
      <c r="AA258" s="9" t="s">
        <v>199</v>
      </c>
      <c r="AB258" s="9">
        <v>5909244</v>
      </c>
      <c r="AC258" s="9" t="s">
        <v>1040</v>
      </c>
      <c r="AD258" s="9" t="s">
        <v>800</v>
      </c>
      <c r="AE258" s="5">
        <f t="shared" si="26"/>
        <v>0</v>
      </c>
      <c r="AF258" s="5" t="str">
        <f t="shared" si="27"/>
        <v>Pokryto</v>
      </c>
      <c r="AG258" s="153"/>
      <c r="AH258" s="153"/>
      <c r="AI258" t="s">
        <v>201</v>
      </c>
      <c r="AJ258" t="s">
        <v>800</v>
      </c>
      <c r="AK258" s="9" t="str">
        <f>VLOOKUP(Y258,zdroj!D:AJ,33,0)</f>
        <v>katC</v>
      </c>
    </row>
    <row r="259" spans="8:37" x14ac:dyDescent="0.25">
      <c r="H259" s="8">
        <f t="shared" si="28"/>
        <v>0</v>
      </c>
      <c r="I259" s="8">
        <f t="shared" si="29"/>
        <v>0</v>
      </c>
      <c r="J259" s="9" t="s">
        <v>779</v>
      </c>
      <c r="K259" s="9" t="s">
        <v>783</v>
      </c>
      <c r="L259" s="24" t="s">
        <v>462</v>
      </c>
      <c r="M259" s="24" t="s">
        <v>231</v>
      </c>
      <c r="N259" s="23" t="str">
        <f>VLOOKUP(K259,zdroj!D:AJ,33,0)</f>
        <v>katB</v>
      </c>
      <c r="O259" s="150"/>
      <c r="P259" s="19" t="str">
        <f t="shared" si="23"/>
        <v>N</v>
      </c>
      <c r="Q259" s="19" t="str">
        <f t="shared" si="24"/>
        <v>N</v>
      </c>
      <c r="R259" s="19" t="str">
        <f t="shared" si="25"/>
        <v>N</v>
      </c>
      <c r="S259" s="27">
        <f>IFERROR(IF(M259="katC",(VLOOKUP(K259,zdroj!D:AN,37,0)),IF(M259="katD","-",IF(T259="A","",VLOOKUP(K259,zdroj!D:Z,23,0)))),"")</f>
        <v>1.1499999999999999</v>
      </c>
      <c r="T259" s="161"/>
      <c r="U259" s="27" t="str">
        <f>IF(T259="A",VLOOKUP(K259,zdroj!D:AA,24,0),"")</f>
        <v/>
      </c>
      <c r="V259" s="151"/>
      <c r="W259" s="151"/>
      <c r="Y259" s="9" t="s">
        <v>469</v>
      </c>
      <c r="Z259" s="9" t="s">
        <v>462</v>
      </c>
      <c r="AA259" s="9" t="s">
        <v>199</v>
      </c>
      <c r="AB259" s="9">
        <v>5909252</v>
      </c>
      <c r="AC259" s="9" t="s">
        <v>1041</v>
      </c>
      <c r="AD259" s="9" t="s">
        <v>800</v>
      </c>
      <c r="AE259" s="5">
        <f t="shared" si="26"/>
        <v>0</v>
      </c>
      <c r="AF259" s="5" t="str">
        <f t="shared" si="27"/>
        <v>Pokryto</v>
      </c>
      <c r="AG259" s="153"/>
      <c r="AH259" s="153"/>
      <c r="AI259" t="s">
        <v>201</v>
      </c>
      <c r="AJ259" t="s">
        <v>800</v>
      </c>
      <c r="AK259" s="9" t="str">
        <f>VLOOKUP(Y259,zdroj!D:AJ,33,0)</f>
        <v>katC</v>
      </c>
    </row>
    <row r="260" spans="8:37" x14ac:dyDescent="0.25">
      <c r="H260" s="8">
        <f t="shared" si="28"/>
        <v>0</v>
      </c>
      <c r="I260" s="8">
        <f t="shared" si="29"/>
        <v>0</v>
      </c>
      <c r="J260" s="9" t="s">
        <v>779</v>
      </c>
      <c r="K260" s="9" t="s">
        <v>784</v>
      </c>
      <c r="L260" s="24" t="s">
        <v>462</v>
      </c>
      <c r="M260" s="24" t="s">
        <v>231</v>
      </c>
      <c r="N260" s="23" t="str">
        <f>VLOOKUP(K260,zdroj!D:AJ,33,0)</f>
        <v>katB</v>
      </c>
      <c r="O260" s="150"/>
      <c r="P260" s="19" t="str">
        <f t="shared" si="23"/>
        <v>N</v>
      </c>
      <c r="Q260" s="19" t="str">
        <f t="shared" si="24"/>
        <v>N</v>
      </c>
      <c r="R260" s="19" t="str">
        <f t="shared" si="25"/>
        <v>N</v>
      </c>
      <c r="S260" s="27">
        <f>IFERROR(IF(M260="katC",(VLOOKUP(K260,zdroj!D:AN,37,0)),IF(M260="katD","-",IF(T260="A","",VLOOKUP(K260,zdroj!D:Z,23,0)))),"")</f>
        <v>14.29</v>
      </c>
      <c r="T260" s="161"/>
      <c r="U260" s="27" t="str">
        <f>IF(T260="A",VLOOKUP(K260,zdroj!D:AA,24,0),"")</f>
        <v/>
      </c>
      <c r="V260" s="151"/>
      <c r="W260" s="151"/>
      <c r="Y260" s="9" t="s">
        <v>469</v>
      </c>
      <c r="Z260" s="9" t="s">
        <v>462</v>
      </c>
      <c r="AA260" s="9" t="s">
        <v>199</v>
      </c>
      <c r="AB260" s="9">
        <v>5909261</v>
      </c>
      <c r="AC260" s="9" t="s">
        <v>1042</v>
      </c>
      <c r="AD260" s="9" t="s">
        <v>800</v>
      </c>
      <c r="AE260" s="5">
        <f t="shared" si="26"/>
        <v>0</v>
      </c>
      <c r="AF260" s="5" t="str">
        <f t="shared" si="27"/>
        <v>Pokryto</v>
      </c>
      <c r="AG260" s="153"/>
      <c r="AH260" s="153"/>
      <c r="AI260" t="s">
        <v>201</v>
      </c>
      <c r="AJ260" t="s">
        <v>800</v>
      </c>
      <c r="AK260" s="9" t="str">
        <f>VLOOKUP(Y260,zdroj!D:AJ,33,0)</f>
        <v>katC</v>
      </c>
    </row>
    <row r="261" spans="8:37" x14ac:dyDescent="0.25">
      <c r="H261" s="8">
        <f t="shared" si="28"/>
        <v>0</v>
      </c>
      <c r="I261" s="8">
        <f t="shared" si="29"/>
        <v>0</v>
      </c>
      <c r="J261" s="9" t="s">
        <v>779</v>
      </c>
      <c r="K261" s="9" t="s">
        <v>785</v>
      </c>
      <c r="L261" s="24" t="s">
        <v>462</v>
      </c>
      <c r="M261" s="24" t="s">
        <v>224</v>
      </c>
      <c r="N261" s="23" t="str">
        <f>VLOOKUP(K261,zdroj!D:AJ,33,0)</f>
        <v>katA</v>
      </c>
      <c r="O261" s="150"/>
      <c r="P261" s="19" t="str">
        <f t="shared" si="23"/>
        <v>N</v>
      </c>
      <c r="Q261" s="19" t="str">
        <f t="shared" si="24"/>
        <v>N</v>
      </c>
      <c r="R261" s="19" t="str">
        <f t="shared" si="25"/>
        <v>N</v>
      </c>
      <c r="S261" s="27">
        <f>IFERROR(IF(M261="katC",(VLOOKUP(K261,zdroj!D:AN,37,0)),IF(M261="katD","-",IF(T261="A","",VLOOKUP(K261,zdroj!D:Z,23,0)))),"")</f>
        <v>30.3</v>
      </c>
      <c r="T261" s="161"/>
      <c r="U261" s="27" t="str">
        <f>IF(T261="A",VLOOKUP(K261,zdroj!D:AA,24,0),"")</f>
        <v/>
      </c>
      <c r="V261" s="151"/>
      <c r="W261" s="151"/>
      <c r="Y261" s="9" t="s">
        <v>469</v>
      </c>
      <c r="Z261" s="9" t="s">
        <v>462</v>
      </c>
      <c r="AA261" s="9" t="s">
        <v>199</v>
      </c>
      <c r="AB261" s="9">
        <v>5909279</v>
      </c>
      <c r="AC261" s="9" t="s">
        <v>1043</v>
      </c>
      <c r="AD261" s="9" t="s">
        <v>226</v>
      </c>
      <c r="AE261" s="5">
        <f t="shared" si="26"/>
        <v>0</v>
      </c>
      <c r="AF261" s="5" t="str">
        <f t="shared" si="27"/>
        <v>katC</v>
      </c>
      <c r="AG261" s="153"/>
      <c r="AH261" s="153"/>
      <c r="AI261" t="s">
        <v>236</v>
      </c>
      <c r="AJ261" t="s">
        <v>17878</v>
      </c>
      <c r="AK261" s="9" t="str">
        <f>VLOOKUP(Y261,zdroj!D:AJ,33,0)</f>
        <v>katC</v>
      </c>
    </row>
    <row r="262" spans="8:37" x14ac:dyDescent="0.25">
      <c r="H262" s="8">
        <f t="shared" si="28"/>
        <v>0</v>
      </c>
      <c r="I262" s="8">
        <f t="shared" si="29"/>
        <v>0</v>
      </c>
      <c r="J262" s="9" t="s">
        <v>786</v>
      </c>
      <c r="K262" s="9" t="s">
        <v>787</v>
      </c>
      <c r="L262" s="24" t="s">
        <v>462</v>
      </c>
      <c r="M262" s="24" t="s">
        <v>224</v>
      </c>
      <c r="N262" s="23" t="str">
        <f>VLOOKUP(K262,zdroj!D:AJ,33,0)</f>
        <v>katA</v>
      </c>
      <c r="O262" s="150"/>
      <c r="P262" s="19" t="str">
        <f t="shared" si="23"/>
        <v>N</v>
      </c>
      <c r="Q262" s="19" t="str">
        <f t="shared" si="24"/>
        <v>N</v>
      </c>
      <c r="R262" s="19" t="str">
        <f t="shared" si="25"/>
        <v>N</v>
      </c>
      <c r="S262" s="27">
        <f>IFERROR(IF(M262="katC",(VLOOKUP(K262,zdroj!D:AN,37,0)),IF(M262="katD","-",IF(T262="A","",VLOOKUP(K262,zdroj!D:Z,23,0)))),"")</f>
        <v>3.7</v>
      </c>
      <c r="T262" s="161"/>
      <c r="U262" s="27" t="str">
        <f>IF(T262="A",VLOOKUP(K262,zdroj!D:AA,24,0),"")</f>
        <v/>
      </c>
      <c r="V262" s="151"/>
      <c r="W262" s="151"/>
      <c r="Y262" s="9" t="s">
        <v>469</v>
      </c>
      <c r="Z262" s="9" t="s">
        <v>462</v>
      </c>
      <c r="AA262" s="9" t="s">
        <v>199</v>
      </c>
      <c r="AB262" s="9">
        <v>5908906</v>
      </c>
      <c r="AC262" s="9" t="s">
        <v>1044</v>
      </c>
      <c r="AD262" s="9" t="s">
        <v>800</v>
      </c>
      <c r="AE262" s="5">
        <f t="shared" si="26"/>
        <v>0</v>
      </c>
      <c r="AF262" s="5" t="str">
        <f t="shared" si="27"/>
        <v>Pokryto</v>
      </c>
      <c r="AG262" s="153"/>
      <c r="AH262" s="153"/>
      <c r="AI262" t="s">
        <v>201</v>
      </c>
      <c r="AJ262" t="s">
        <v>800</v>
      </c>
      <c r="AK262" s="9" t="str">
        <f>VLOOKUP(Y262,zdroj!D:AJ,33,0)</f>
        <v>katC</v>
      </c>
    </row>
    <row r="263" spans="8:37" x14ac:dyDescent="0.25">
      <c r="H263" s="8">
        <f t="shared" si="28"/>
        <v>0</v>
      </c>
      <c r="I263" s="8">
        <f t="shared" si="29"/>
        <v>0</v>
      </c>
      <c r="J263" s="9" t="s">
        <v>786</v>
      </c>
      <c r="K263" s="9" t="s">
        <v>788</v>
      </c>
      <c r="L263" s="24" t="s">
        <v>462</v>
      </c>
      <c r="M263" s="24" t="s">
        <v>225</v>
      </c>
      <c r="N263" s="23" t="str">
        <f>VLOOKUP(K263,zdroj!D:AJ,33,0)</f>
        <v>katA</v>
      </c>
      <c r="O263" s="150"/>
      <c r="P263" s="19" t="str">
        <f t="shared" si="23"/>
        <v>N</v>
      </c>
      <c r="Q263" s="19" t="str">
        <f t="shared" si="24"/>
        <v>N</v>
      </c>
      <c r="R263" s="19" t="str">
        <f t="shared" si="25"/>
        <v>N</v>
      </c>
      <c r="S263" s="27">
        <f>IFERROR(IF(M263="katC",(VLOOKUP(K263,zdroj!D:AN,37,0)),IF(M263="katD","-",IF(T263="A","",VLOOKUP(K263,zdroj!D:Z,23,0)))),"")</f>
        <v>0</v>
      </c>
      <c r="T263" s="161"/>
      <c r="U263" s="27" t="str">
        <f>IF(T263="A",VLOOKUP(K263,zdroj!D:AA,24,0),"")</f>
        <v/>
      </c>
      <c r="V263" s="151"/>
      <c r="W263" s="151"/>
      <c r="Y263" s="9" t="s">
        <v>469</v>
      </c>
      <c r="Z263" s="9" t="s">
        <v>462</v>
      </c>
      <c r="AA263" s="9" t="s">
        <v>199</v>
      </c>
      <c r="AB263" s="9">
        <v>5909287</v>
      </c>
      <c r="AC263" s="9" t="s">
        <v>1045</v>
      </c>
      <c r="AD263" s="9" t="s">
        <v>226</v>
      </c>
      <c r="AE263" s="5">
        <f t="shared" si="26"/>
        <v>0</v>
      </c>
      <c r="AF263" s="5" t="str">
        <f t="shared" si="27"/>
        <v>katC</v>
      </c>
      <c r="AG263" s="153"/>
      <c r="AH263" s="153"/>
      <c r="AI263" t="s">
        <v>201</v>
      </c>
      <c r="AJ263" t="s">
        <v>340</v>
      </c>
      <c r="AK263" s="9" t="str">
        <f>VLOOKUP(Y263,zdroj!D:AJ,33,0)</f>
        <v>katC</v>
      </c>
    </row>
    <row r="264" spans="8:37" x14ac:dyDescent="0.25">
      <c r="H264" s="8">
        <f t="shared" si="28"/>
        <v>0</v>
      </c>
      <c r="I264" s="8">
        <f t="shared" si="29"/>
        <v>0</v>
      </c>
      <c r="J264" s="9" t="s">
        <v>786</v>
      </c>
      <c r="K264" s="9" t="s">
        <v>789</v>
      </c>
      <c r="L264" s="24" t="s">
        <v>462</v>
      </c>
      <c r="M264" s="24" t="s">
        <v>225</v>
      </c>
      <c r="N264" s="23" t="str">
        <f>VLOOKUP(K264,zdroj!D:AJ,33,0)</f>
        <v>katA</v>
      </c>
      <c r="O264" s="150"/>
      <c r="P264" s="19" t="str">
        <f t="shared" si="23"/>
        <v>N</v>
      </c>
      <c r="Q264" s="19" t="str">
        <f t="shared" si="24"/>
        <v>N</v>
      </c>
      <c r="R264" s="19" t="str">
        <f t="shared" si="25"/>
        <v>N</v>
      </c>
      <c r="S264" s="27">
        <f>IFERROR(IF(M264="katC",(VLOOKUP(K264,zdroj!D:AN,37,0)),IF(M264="katD","-",IF(T264="A","",VLOOKUP(K264,zdroj!D:Z,23,0)))),"")</f>
        <v>0</v>
      </c>
      <c r="T264" s="161"/>
      <c r="U264" s="27" t="str">
        <f>IF(T264="A",VLOOKUP(K264,zdroj!D:AA,24,0),"")</f>
        <v/>
      </c>
      <c r="V264" s="151"/>
      <c r="W264" s="151"/>
      <c r="Y264" s="9" t="s">
        <v>469</v>
      </c>
      <c r="Z264" s="9" t="s">
        <v>462</v>
      </c>
      <c r="AA264" s="9" t="s">
        <v>199</v>
      </c>
      <c r="AB264" s="9">
        <v>5909295</v>
      </c>
      <c r="AC264" s="9" t="s">
        <v>1046</v>
      </c>
      <c r="AD264" s="9" t="s">
        <v>226</v>
      </c>
      <c r="AE264" s="5">
        <f t="shared" si="26"/>
        <v>0</v>
      </c>
      <c r="AF264" s="5" t="str">
        <f t="shared" si="27"/>
        <v>katC</v>
      </c>
      <c r="AG264" s="153"/>
      <c r="AH264" s="153"/>
      <c r="AI264" t="s">
        <v>229</v>
      </c>
      <c r="AJ264" t="s">
        <v>17878</v>
      </c>
      <c r="AK264" s="9" t="str">
        <f>VLOOKUP(Y264,zdroj!D:AJ,33,0)</f>
        <v>katC</v>
      </c>
    </row>
    <row r="265" spans="8:37" x14ac:dyDescent="0.25">
      <c r="H265" s="8"/>
      <c r="I265" s="8"/>
      <c r="M265" s="24"/>
      <c r="N265" s="23"/>
      <c r="O265" s="24"/>
      <c r="P265" s="19"/>
      <c r="Q265" s="19"/>
      <c r="R265" s="19"/>
      <c r="S265" s="27"/>
      <c r="T265" s="11"/>
      <c r="U265" s="27"/>
      <c r="V265" s="39"/>
      <c r="W265" s="39"/>
      <c r="Y265" s="9" t="s">
        <v>469</v>
      </c>
      <c r="Z265" s="9" t="s">
        <v>462</v>
      </c>
      <c r="AA265" s="9" t="s">
        <v>199</v>
      </c>
      <c r="AB265" s="9">
        <v>5909309</v>
      </c>
      <c r="AC265" s="9" t="s">
        <v>1047</v>
      </c>
      <c r="AD265" s="9" t="s">
        <v>226</v>
      </c>
      <c r="AE265" s="5">
        <f t="shared" si="26"/>
        <v>0</v>
      </c>
      <c r="AF265" s="5" t="str">
        <f t="shared" si="27"/>
        <v>katC</v>
      </c>
      <c r="AG265" s="153"/>
      <c r="AH265" s="153"/>
      <c r="AI265" t="s">
        <v>201</v>
      </c>
      <c r="AJ265" t="s">
        <v>340</v>
      </c>
      <c r="AK265" s="9" t="str">
        <f>VLOOKUP(Y265,zdroj!D:AJ,33,0)</f>
        <v>katC</v>
      </c>
    </row>
    <row r="266" spans="8:37" x14ac:dyDescent="0.25">
      <c r="H266" s="8"/>
      <c r="I266" s="8"/>
      <c r="M266" s="24"/>
      <c r="N266" s="23"/>
      <c r="O266" s="24"/>
      <c r="P266" s="19"/>
      <c r="Q266" s="19"/>
      <c r="R266" s="19"/>
      <c r="S266" s="27"/>
      <c r="T266" s="11"/>
      <c r="U266" s="27"/>
      <c r="V266" s="39"/>
      <c r="W266" s="39"/>
      <c r="Y266" s="9" t="s">
        <v>469</v>
      </c>
      <c r="Z266" s="9" t="s">
        <v>462</v>
      </c>
      <c r="AA266" s="9" t="s">
        <v>199</v>
      </c>
      <c r="AB266" s="9">
        <v>5909317</v>
      </c>
      <c r="AC266" s="9" t="s">
        <v>1048</v>
      </c>
      <c r="AD266" s="9" t="s">
        <v>226</v>
      </c>
      <c r="AE266" s="5">
        <f t="shared" ref="AE266:AE329" si="30">VLOOKUP(Y266,K:T,10,0)</f>
        <v>0</v>
      </c>
      <c r="AF266" s="5" t="str">
        <f t="shared" ref="AF266:AF329" si="31">IF(AE266="A",IF(AD266="katA","katB",AD266),AD266)</f>
        <v>katC</v>
      </c>
      <c r="AG266" s="153"/>
      <c r="AH266" s="153"/>
      <c r="AI266" t="s">
        <v>17880</v>
      </c>
      <c r="AJ266" t="s">
        <v>17878</v>
      </c>
      <c r="AK266" s="9" t="str">
        <f>VLOOKUP(Y266,zdroj!D:AJ,33,0)</f>
        <v>katC</v>
      </c>
    </row>
    <row r="267" spans="8:37" x14ac:dyDescent="0.25">
      <c r="H267" s="8"/>
      <c r="I267" s="8"/>
      <c r="M267" s="24"/>
      <c r="N267" s="23"/>
      <c r="O267" s="24"/>
      <c r="P267" s="19"/>
      <c r="Q267" s="19"/>
      <c r="R267" s="19"/>
      <c r="S267" s="27"/>
      <c r="T267" s="11"/>
      <c r="U267" s="27"/>
      <c r="V267" s="39"/>
      <c r="W267" s="39"/>
      <c r="Y267" s="9" t="s">
        <v>469</v>
      </c>
      <c r="Z267" s="9" t="s">
        <v>462</v>
      </c>
      <c r="AA267" s="9" t="s">
        <v>199</v>
      </c>
      <c r="AB267" s="9">
        <v>5908914</v>
      </c>
      <c r="AC267" s="9" t="s">
        <v>1049</v>
      </c>
      <c r="AD267" s="9" t="s">
        <v>800</v>
      </c>
      <c r="AE267" s="5">
        <f t="shared" si="30"/>
        <v>0</v>
      </c>
      <c r="AF267" s="5" t="str">
        <f t="shared" si="31"/>
        <v>Pokryto</v>
      </c>
      <c r="AG267" s="153"/>
      <c r="AH267" s="153"/>
      <c r="AI267" t="s">
        <v>201</v>
      </c>
      <c r="AJ267" t="s">
        <v>800</v>
      </c>
      <c r="AK267" s="9" t="str">
        <f>VLOOKUP(Y267,zdroj!D:AJ,33,0)</f>
        <v>katC</v>
      </c>
    </row>
    <row r="268" spans="8:37" x14ac:dyDescent="0.25">
      <c r="H268" s="8"/>
      <c r="I268" s="8"/>
      <c r="M268" s="24"/>
      <c r="N268" s="23"/>
      <c r="O268" s="24"/>
      <c r="P268" s="19"/>
      <c r="Q268" s="19"/>
      <c r="R268" s="19"/>
      <c r="S268" s="27"/>
      <c r="T268" s="11"/>
      <c r="U268" s="27"/>
      <c r="V268" s="39"/>
      <c r="W268" s="39"/>
      <c r="Y268" s="9" t="s">
        <v>470</v>
      </c>
      <c r="Z268" s="9" t="s">
        <v>462</v>
      </c>
      <c r="AA268" s="9" t="s">
        <v>44</v>
      </c>
      <c r="AB268" s="9">
        <v>30674697</v>
      </c>
      <c r="AC268" s="9" t="s">
        <v>1050</v>
      </c>
      <c r="AD268" s="9" t="s">
        <v>225</v>
      </c>
      <c r="AE268" s="5">
        <f t="shared" si="30"/>
        <v>0</v>
      </c>
      <c r="AF268" s="5" t="str">
        <f t="shared" si="31"/>
        <v>katA</v>
      </c>
      <c r="AG268" s="153"/>
      <c r="AH268" s="153"/>
      <c r="AI268" t="s">
        <v>195</v>
      </c>
      <c r="AJ268" t="s">
        <v>340</v>
      </c>
      <c r="AK268" s="9" t="str">
        <f>VLOOKUP(Y268,zdroj!D:AJ,33,0)</f>
        <v>katA</v>
      </c>
    </row>
    <row r="269" spans="8:37" x14ac:dyDescent="0.25">
      <c r="H269" s="8"/>
      <c r="I269" s="8"/>
      <c r="M269" s="24"/>
      <c r="N269" s="23"/>
      <c r="O269" s="24"/>
      <c r="P269" s="19"/>
      <c r="Q269" s="19"/>
      <c r="R269" s="19"/>
      <c r="S269" s="27"/>
      <c r="T269" s="11"/>
      <c r="U269" s="27"/>
      <c r="V269" s="39"/>
      <c r="W269" s="39"/>
      <c r="Y269" s="9" t="s">
        <v>470</v>
      </c>
      <c r="Z269" s="9" t="s">
        <v>462</v>
      </c>
      <c r="AA269" s="9" t="s">
        <v>44</v>
      </c>
      <c r="AB269" s="9">
        <v>5908710</v>
      </c>
      <c r="AC269" s="9" t="s">
        <v>1051</v>
      </c>
      <c r="AD269" s="9" t="s">
        <v>225</v>
      </c>
      <c r="AE269" s="5">
        <f t="shared" si="30"/>
        <v>0</v>
      </c>
      <c r="AF269" s="5" t="str">
        <f t="shared" si="31"/>
        <v>katA</v>
      </c>
      <c r="AG269" s="153"/>
      <c r="AH269" s="153"/>
      <c r="AI269" t="s">
        <v>201</v>
      </c>
      <c r="AJ269" t="s">
        <v>17878</v>
      </c>
      <c r="AK269" s="9" t="str">
        <f>VLOOKUP(Y269,zdroj!D:AJ,33,0)</f>
        <v>katA</v>
      </c>
    </row>
    <row r="270" spans="8:37" x14ac:dyDescent="0.25">
      <c r="H270" s="8"/>
      <c r="I270" s="8"/>
      <c r="M270" s="24"/>
      <c r="N270" s="23"/>
      <c r="O270" s="24"/>
      <c r="P270" s="19"/>
      <c r="Q270" s="19"/>
      <c r="R270" s="19"/>
      <c r="S270" s="27"/>
      <c r="T270" s="11"/>
      <c r="U270" s="27"/>
      <c r="V270" s="39"/>
      <c r="W270" s="39"/>
      <c r="Y270" s="9" t="s">
        <v>470</v>
      </c>
      <c r="Z270" s="9" t="s">
        <v>462</v>
      </c>
      <c r="AA270" s="9" t="s">
        <v>44</v>
      </c>
      <c r="AB270" s="9">
        <v>5908736</v>
      </c>
      <c r="AC270" s="9" t="s">
        <v>1052</v>
      </c>
      <c r="AD270" s="9" t="s">
        <v>225</v>
      </c>
      <c r="AE270" s="5">
        <f t="shared" si="30"/>
        <v>0</v>
      </c>
      <c r="AF270" s="5" t="str">
        <f t="shared" si="31"/>
        <v>katA</v>
      </c>
      <c r="AG270" s="153"/>
      <c r="AH270" s="153"/>
      <c r="AI270" t="s">
        <v>201</v>
      </c>
      <c r="AJ270" t="s">
        <v>17878</v>
      </c>
      <c r="AK270" s="9" t="str">
        <f>VLOOKUP(Y270,zdroj!D:AJ,33,0)</f>
        <v>katA</v>
      </c>
    </row>
    <row r="271" spans="8:37" x14ac:dyDescent="0.25">
      <c r="H271" s="8"/>
      <c r="I271" s="8"/>
      <c r="M271" s="24"/>
      <c r="N271" s="23"/>
      <c r="O271" s="24"/>
      <c r="P271" s="19"/>
      <c r="Q271" s="19"/>
      <c r="R271" s="19"/>
      <c r="S271" s="27"/>
      <c r="T271" s="11"/>
      <c r="U271" s="27"/>
      <c r="V271" s="39"/>
      <c r="W271" s="39"/>
      <c r="Y271" s="9" t="s">
        <v>470</v>
      </c>
      <c r="Z271" s="9" t="s">
        <v>462</v>
      </c>
      <c r="AA271" s="9" t="s">
        <v>44</v>
      </c>
      <c r="AB271" s="9">
        <v>5908744</v>
      </c>
      <c r="AC271" s="9" t="s">
        <v>1053</v>
      </c>
      <c r="AD271" s="9" t="s">
        <v>225</v>
      </c>
      <c r="AE271" s="5">
        <f t="shared" si="30"/>
        <v>0</v>
      </c>
      <c r="AF271" s="5" t="str">
        <f t="shared" si="31"/>
        <v>katA</v>
      </c>
      <c r="AG271" s="153"/>
      <c r="AH271" s="153"/>
      <c r="AI271" t="s">
        <v>201</v>
      </c>
      <c r="AJ271" t="s">
        <v>17878</v>
      </c>
      <c r="AK271" s="9" t="str">
        <f>VLOOKUP(Y271,zdroj!D:AJ,33,0)</f>
        <v>katA</v>
      </c>
    </row>
    <row r="272" spans="8:37" x14ac:dyDescent="0.25">
      <c r="H272" s="8"/>
      <c r="I272" s="8"/>
      <c r="M272" s="24"/>
      <c r="N272" s="23"/>
      <c r="O272" s="24"/>
      <c r="P272" s="19"/>
      <c r="Q272" s="19"/>
      <c r="R272" s="19"/>
      <c r="S272" s="27"/>
      <c r="T272" s="11"/>
      <c r="U272" s="27"/>
      <c r="V272" s="39"/>
      <c r="W272" s="39"/>
      <c r="Y272" s="9" t="s">
        <v>470</v>
      </c>
      <c r="Z272" s="9" t="s">
        <v>462</v>
      </c>
      <c r="AA272" s="9" t="s">
        <v>44</v>
      </c>
      <c r="AB272" s="9">
        <v>5908752</v>
      </c>
      <c r="AC272" s="9" t="s">
        <v>1054</v>
      </c>
      <c r="AD272" s="9" t="s">
        <v>225</v>
      </c>
      <c r="AE272" s="5">
        <f t="shared" si="30"/>
        <v>0</v>
      </c>
      <c r="AF272" s="5" t="str">
        <f t="shared" si="31"/>
        <v>katA</v>
      </c>
      <c r="AG272" s="153"/>
      <c r="AH272" s="153"/>
      <c r="AI272" t="s">
        <v>201</v>
      </c>
      <c r="AJ272" t="s">
        <v>17878</v>
      </c>
      <c r="AK272" s="9" t="str">
        <f>VLOOKUP(Y272,zdroj!D:AJ,33,0)</f>
        <v>katA</v>
      </c>
    </row>
    <row r="273" spans="8:37" x14ac:dyDescent="0.25">
      <c r="H273" s="8"/>
      <c r="I273" s="8"/>
      <c r="M273" s="24"/>
      <c r="N273" s="23"/>
      <c r="O273" s="24"/>
      <c r="P273" s="19"/>
      <c r="Q273" s="19"/>
      <c r="R273" s="19"/>
      <c r="S273" s="27"/>
      <c r="T273" s="11"/>
      <c r="U273" s="27"/>
      <c r="V273" s="39"/>
      <c r="W273" s="39"/>
      <c r="Y273" s="9" t="s">
        <v>470</v>
      </c>
      <c r="Z273" s="9" t="s">
        <v>462</v>
      </c>
      <c r="AA273" s="9" t="s">
        <v>44</v>
      </c>
      <c r="AB273" s="9">
        <v>5908761</v>
      </c>
      <c r="AC273" s="9" t="s">
        <v>1055</v>
      </c>
      <c r="AD273" s="9" t="s">
        <v>225</v>
      </c>
      <c r="AE273" s="5">
        <f t="shared" si="30"/>
        <v>0</v>
      </c>
      <c r="AF273" s="5" t="str">
        <f t="shared" si="31"/>
        <v>katA</v>
      </c>
      <c r="AG273" s="153"/>
      <c r="AH273" s="153"/>
      <c r="AI273" t="s">
        <v>17879</v>
      </c>
      <c r="AJ273" t="s">
        <v>17878</v>
      </c>
      <c r="AK273" s="9" t="str">
        <f>VLOOKUP(Y273,zdroj!D:AJ,33,0)</f>
        <v>katA</v>
      </c>
    </row>
    <row r="274" spans="8:37" x14ac:dyDescent="0.25">
      <c r="H274" s="8"/>
      <c r="I274" s="8"/>
      <c r="M274" s="24"/>
      <c r="N274" s="23"/>
      <c r="O274" s="24"/>
      <c r="P274" s="19"/>
      <c r="Q274" s="19"/>
      <c r="R274" s="19"/>
      <c r="S274" s="27"/>
      <c r="T274" s="11"/>
      <c r="U274" s="27"/>
      <c r="V274" s="39"/>
      <c r="W274" s="39"/>
      <c r="Y274" s="9" t="s">
        <v>470</v>
      </c>
      <c r="Z274" s="9" t="s">
        <v>462</v>
      </c>
      <c r="AA274" s="9" t="s">
        <v>44</v>
      </c>
      <c r="AB274" s="9">
        <v>5908779</v>
      </c>
      <c r="AC274" s="9" t="s">
        <v>1056</v>
      </c>
      <c r="AD274" s="9" t="s">
        <v>225</v>
      </c>
      <c r="AE274" s="5">
        <f t="shared" si="30"/>
        <v>0</v>
      </c>
      <c r="AF274" s="5" t="str">
        <f t="shared" si="31"/>
        <v>katA</v>
      </c>
      <c r="AG274" s="153"/>
      <c r="AH274" s="153"/>
      <c r="AI274" t="s">
        <v>201</v>
      </c>
      <c r="AJ274" t="s">
        <v>17878</v>
      </c>
      <c r="AK274" s="9" t="str">
        <f>VLOOKUP(Y274,zdroj!D:AJ,33,0)</f>
        <v>katA</v>
      </c>
    </row>
    <row r="275" spans="8:37" x14ac:dyDescent="0.25">
      <c r="H275" s="8"/>
      <c r="I275" s="8"/>
      <c r="M275" s="24"/>
      <c r="N275" s="23"/>
      <c r="O275" s="24"/>
      <c r="P275" s="19"/>
      <c r="Q275" s="19"/>
      <c r="R275" s="19"/>
      <c r="S275" s="27"/>
      <c r="T275" s="11"/>
      <c r="U275" s="27"/>
      <c r="V275" s="39"/>
      <c r="W275" s="39"/>
      <c r="Y275" s="9" t="s">
        <v>470</v>
      </c>
      <c r="Z275" s="9" t="s">
        <v>462</v>
      </c>
      <c r="AA275" s="9" t="s">
        <v>44</v>
      </c>
      <c r="AB275" s="9">
        <v>5908787</v>
      </c>
      <c r="AC275" s="9" t="s">
        <v>1057</v>
      </c>
      <c r="AD275" s="9" t="s">
        <v>225</v>
      </c>
      <c r="AE275" s="5">
        <f t="shared" si="30"/>
        <v>0</v>
      </c>
      <c r="AF275" s="5" t="str">
        <f t="shared" si="31"/>
        <v>katA</v>
      </c>
      <c r="AG275" s="153"/>
      <c r="AH275" s="153"/>
      <c r="AI275" t="s">
        <v>201</v>
      </c>
      <c r="AJ275" t="s">
        <v>17878</v>
      </c>
      <c r="AK275" s="9" t="str">
        <f>VLOOKUP(Y275,zdroj!D:AJ,33,0)</f>
        <v>katA</v>
      </c>
    </row>
    <row r="276" spans="8:37" x14ac:dyDescent="0.25">
      <c r="H276" s="8"/>
      <c r="I276" s="8"/>
      <c r="M276" s="24"/>
      <c r="N276" s="23"/>
      <c r="O276" s="24"/>
      <c r="P276" s="19"/>
      <c r="Q276" s="19"/>
      <c r="R276" s="19"/>
      <c r="S276" s="27"/>
      <c r="T276" s="11"/>
      <c r="U276" s="27"/>
      <c r="V276" s="39"/>
      <c r="W276" s="39"/>
      <c r="Y276" s="9" t="s">
        <v>470</v>
      </c>
      <c r="Z276" s="9" t="s">
        <v>462</v>
      </c>
      <c r="AA276" s="9" t="s">
        <v>44</v>
      </c>
      <c r="AB276" s="9">
        <v>5908795</v>
      </c>
      <c r="AC276" s="9" t="s">
        <v>1058</v>
      </c>
      <c r="AD276" s="9" t="s">
        <v>225</v>
      </c>
      <c r="AE276" s="5">
        <f t="shared" si="30"/>
        <v>0</v>
      </c>
      <c r="AF276" s="5" t="str">
        <f t="shared" si="31"/>
        <v>katA</v>
      </c>
      <c r="AG276" s="153"/>
      <c r="AH276" s="153"/>
      <c r="AI276" t="s">
        <v>201</v>
      </c>
      <c r="AJ276" t="s">
        <v>17878</v>
      </c>
      <c r="AK276" s="9" t="str">
        <f>VLOOKUP(Y276,zdroj!D:AJ,33,0)</f>
        <v>katA</v>
      </c>
    </row>
    <row r="277" spans="8:37" x14ac:dyDescent="0.25">
      <c r="H277" s="8"/>
      <c r="I277" s="8"/>
      <c r="M277" s="24"/>
      <c r="N277" s="23"/>
      <c r="O277" s="24"/>
      <c r="P277" s="19"/>
      <c r="Q277" s="19"/>
      <c r="R277" s="19"/>
      <c r="S277" s="27"/>
      <c r="T277" s="11"/>
      <c r="U277" s="27"/>
      <c r="V277" s="39"/>
      <c r="W277" s="39"/>
      <c r="Y277" s="9" t="s">
        <v>470</v>
      </c>
      <c r="Z277" s="9" t="s">
        <v>462</v>
      </c>
      <c r="AA277" s="9" t="s">
        <v>44</v>
      </c>
      <c r="AB277" s="9">
        <v>40998011</v>
      </c>
      <c r="AC277" s="9" t="s">
        <v>1059</v>
      </c>
      <c r="AD277" s="9" t="s">
        <v>225</v>
      </c>
      <c r="AE277" s="5">
        <f t="shared" si="30"/>
        <v>0</v>
      </c>
      <c r="AF277" s="5" t="str">
        <f t="shared" si="31"/>
        <v>katA</v>
      </c>
      <c r="AG277" s="153"/>
      <c r="AH277" s="153"/>
      <c r="AI277" t="s">
        <v>201</v>
      </c>
      <c r="AJ277" t="s">
        <v>17878</v>
      </c>
      <c r="AK277" s="9" t="str">
        <f>VLOOKUP(Y277,zdroj!D:AJ,33,0)</f>
        <v>katA</v>
      </c>
    </row>
    <row r="278" spans="8:37" x14ac:dyDescent="0.25">
      <c r="H278" s="8"/>
      <c r="I278" s="8"/>
      <c r="M278" s="24"/>
      <c r="N278" s="23"/>
      <c r="O278" s="24"/>
      <c r="P278" s="19"/>
      <c r="Q278" s="19"/>
      <c r="R278" s="19"/>
      <c r="S278" s="27"/>
      <c r="T278" s="11"/>
      <c r="U278" s="27"/>
      <c r="V278" s="39"/>
      <c r="W278" s="39"/>
      <c r="Y278" s="9" t="s">
        <v>470</v>
      </c>
      <c r="Z278" s="9" t="s">
        <v>462</v>
      </c>
      <c r="AA278" s="9" t="s">
        <v>44</v>
      </c>
      <c r="AB278" s="9">
        <v>5908680</v>
      </c>
      <c r="AC278" s="9" t="s">
        <v>1060</v>
      </c>
      <c r="AD278" s="9" t="s">
        <v>225</v>
      </c>
      <c r="AE278" s="5">
        <f t="shared" si="30"/>
        <v>0</v>
      </c>
      <c r="AF278" s="5" t="str">
        <f t="shared" si="31"/>
        <v>katA</v>
      </c>
      <c r="AG278" s="153"/>
      <c r="AH278" s="153"/>
      <c r="AI278" t="s">
        <v>201</v>
      </c>
      <c r="AJ278" t="s">
        <v>17878</v>
      </c>
      <c r="AK278" s="9" t="str">
        <f>VLOOKUP(Y278,zdroj!D:AJ,33,0)</f>
        <v>katA</v>
      </c>
    </row>
    <row r="279" spans="8:37" x14ac:dyDescent="0.25">
      <c r="H279" s="8"/>
      <c r="I279" s="8"/>
      <c r="M279" s="24"/>
      <c r="N279" s="23"/>
      <c r="O279" s="24"/>
      <c r="P279" s="19"/>
      <c r="Q279" s="19"/>
      <c r="R279" s="19"/>
      <c r="S279" s="27"/>
      <c r="T279" s="11"/>
      <c r="U279" s="27"/>
      <c r="V279" s="39"/>
      <c r="W279" s="39"/>
      <c r="Y279" s="9" t="s">
        <v>470</v>
      </c>
      <c r="Z279" s="9" t="s">
        <v>462</v>
      </c>
      <c r="AA279" s="9" t="s">
        <v>44</v>
      </c>
      <c r="AB279" s="9">
        <v>5908698</v>
      </c>
      <c r="AC279" s="9" t="s">
        <v>1061</v>
      </c>
      <c r="AD279" s="9" t="s">
        <v>225</v>
      </c>
      <c r="AE279" s="5">
        <f t="shared" si="30"/>
        <v>0</v>
      </c>
      <c r="AF279" s="5" t="str">
        <f t="shared" si="31"/>
        <v>katA</v>
      </c>
      <c r="AG279" s="153"/>
      <c r="AH279" s="153"/>
      <c r="AI279" t="s">
        <v>201</v>
      </c>
      <c r="AJ279" t="s">
        <v>17878</v>
      </c>
      <c r="AK279" s="9" t="str">
        <f>VLOOKUP(Y279,zdroj!D:AJ,33,0)</f>
        <v>katA</v>
      </c>
    </row>
    <row r="280" spans="8:37" x14ac:dyDescent="0.25">
      <c r="H280" s="8"/>
      <c r="I280" s="8"/>
      <c r="M280" s="24"/>
      <c r="N280" s="23"/>
      <c r="O280" s="24"/>
      <c r="P280" s="19"/>
      <c r="Q280" s="19"/>
      <c r="R280" s="19"/>
      <c r="S280" s="27"/>
      <c r="T280" s="11"/>
      <c r="U280" s="27"/>
      <c r="V280" s="39"/>
      <c r="W280" s="39"/>
      <c r="Y280" s="9" t="s">
        <v>474</v>
      </c>
      <c r="Z280" s="9" t="s">
        <v>462</v>
      </c>
      <c r="AA280" s="9" t="s">
        <v>44</v>
      </c>
      <c r="AB280" s="9">
        <v>7955197</v>
      </c>
      <c r="AC280" s="9" t="s">
        <v>1062</v>
      </c>
      <c r="AD280" s="9" t="s">
        <v>225</v>
      </c>
      <c r="AE280" s="5">
        <f t="shared" si="30"/>
        <v>0</v>
      </c>
      <c r="AF280" s="5" t="str">
        <f t="shared" si="31"/>
        <v>katA</v>
      </c>
      <c r="AG280" s="153"/>
      <c r="AH280" s="153"/>
      <c r="AI280" t="s">
        <v>201</v>
      </c>
      <c r="AJ280" t="s">
        <v>17878</v>
      </c>
      <c r="AK280" s="9" t="str">
        <f>VLOOKUP(Y280,zdroj!D:AJ,33,0)</f>
        <v>katA</v>
      </c>
    </row>
    <row r="281" spans="8:37" x14ac:dyDescent="0.25">
      <c r="H281" s="8"/>
      <c r="I281" s="8"/>
      <c r="M281" s="24"/>
      <c r="N281" s="23"/>
      <c r="O281" s="24"/>
      <c r="P281" s="19"/>
      <c r="Q281" s="19"/>
      <c r="R281" s="19"/>
      <c r="S281" s="27"/>
      <c r="T281" s="11"/>
      <c r="U281" s="27"/>
      <c r="V281" s="39"/>
      <c r="W281" s="39"/>
      <c r="Y281" s="9" t="s">
        <v>474</v>
      </c>
      <c r="Z281" s="9" t="s">
        <v>462</v>
      </c>
      <c r="AA281" s="9" t="s">
        <v>44</v>
      </c>
      <c r="AB281" s="9">
        <v>7959877</v>
      </c>
      <c r="AC281" s="9" t="s">
        <v>1063</v>
      </c>
      <c r="AD281" s="9" t="s">
        <v>225</v>
      </c>
      <c r="AE281" s="5">
        <f t="shared" si="30"/>
        <v>0</v>
      </c>
      <c r="AF281" s="5" t="str">
        <f t="shared" si="31"/>
        <v>katA</v>
      </c>
      <c r="AG281" s="153"/>
      <c r="AH281" s="153"/>
      <c r="AI281" t="s">
        <v>201</v>
      </c>
      <c r="AJ281" t="s">
        <v>17878</v>
      </c>
      <c r="AK281" s="9" t="str">
        <f>VLOOKUP(Y281,zdroj!D:AJ,33,0)</f>
        <v>katA</v>
      </c>
    </row>
    <row r="282" spans="8:37" x14ac:dyDescent="0.25">
      <c r="H282" s="8"/>
      <c r="I282" s="8"/>
      <c r="M282" s="24"/>
      <c r="N282" s="23"/>
      <c r="O282" s="24"/>
      <c r="P282" s="19"/>
      <c r="Q282" s="19"/>
      <c r="R282" s="19"/>
      <c r="S282" s="27"/>
      <c r="T282" s="11"/>
      <c r="U282" s="27"/>
      <c r="V282" s="39"/>
      <c r="W282" s="39"/>
      <c r="Y282" s="9" t="s">
        <v>474</v>
      </c>
      <c r="Z282" s="9" t="s">
        <v>462</v>
      </c>
      <c r="AA282" s="9" t="s">
        <v>44</v>
      </c>
      <c r="AB282" s="9">
        <v>7959885</v>
      </c>
      <c r="AC282" s="9" t="s">
        <v>1064</v>
      </c>
      <c r="AD282" s="9" t="s">
        <v>225</v>
      </c>
      <c r="AE282" s="5">
        <f t="shared" si="30"/>
        <v>0</v>
      </c>
      <c r="AF282" s="5" t="str">
        <f t="shared" si="31"/>
        <v>katA</v>
      </c>
      <c r="AG282" s="153"/>
      <c r="AH282" s="153"/>
      <c r="AI282" t="s">
        <v>201</v>
      </c>
      <c r="AJ282" t="s">
        <v>17878</v>
      </c>
      <c r="AK282" s="9" t="str">
        <f>VLOOKUP(Y282,zdroj!D:AJ,33,0)</f>
        <v>katA</v>
      </c>
    </row>
    <row r="283" spans="8:37" x14ac:dyDescent="0.25">
      <c r="H283" s="8"/>
      <c r="I283" s="8"/>
      <c r="M283" s="24"/>
      <c r="N283" s="23"/>
      <c r="O283" s="24"/>
      <c r="P283" s="19"/>
      <c r="Q283" s="19"/>
      <c r="R283" s="19"/>
      <c r="S283" s="27"/>
      <c r="T283" s="11"/>
      <c r="U283" s="27"/>
      <c r="V283" s="39"/>
      <c r="W283" s="39"/>
      <c r="Y283" s="9" t="s">
        <v>474</v>
      </c>
      <c r="Z283" s="9" t="s">
        <v>462</v>
      </c>
      <c r="AA283" s="9" t="s">
        <v>44</v>
      </c>
      <c r="AB283" s="9">
        <v>27422411</v>
      </c>
      <c r="AC283" s="9" t="s">
        <v>1065</v>
      </c>
      <c r="AD283" s="9" t="s">
        <v>225</v>
      </c>
      <c r="AE283" s="5">
        <f t="shared" si="30"/>
        <v>0</v>
      </c>
      <c r="AF283" s="5" t="str">
        <f t="shared" si="31"/>
        <v>katA</v>
      </c>
      <c r="AG283" s="153"/>
      <c r="AH283" s="153"/>
      <c r="AI283" t="s">
        <v>201</v>
      </c>
      <c r="AJ283" t="s">
        <v>17878</v>
      </c>
      <c r="AK283" s="9" t="str">
        <f>VLOOKUP(Y283,zdroj!D:AJ,33,0)</f>
        <v>katA</v>
      </c>
    </row>
    <row r="284" spans="8:37" x14ac:dyDescent="0.25">
      <c r="H284" s="8"/>
      <c r="I284" s="8"/>
      <c r="M284" s="24"/>
      <c r="N284" s="23"/>
      <c r="O284" s="24"/>
      <c r="P284" s="19"/>
      <c r="Q284" s="19"/>
      <c r="R284" s="19"/>
      <c r="S284" s="27"/>
      <c r="T284" s="11"/>
      <c r="U284" s="27"/>
      <c r="V284" s="39"/>
      <c r="W284" s="39"/>
      <c r="Y284" s="9" t="s">
        <v>474</v>
      </c>
      <c r="Z284" s="9" t="s">
        <v>462</v>
      </c>
      <c r="AA284" s="9" t="s">
        <v>44</v>
      </c>
      <c r="AB284" s="9">
        <v>28160991</v>
      </c>
      <c r="AC284" s="9" t="s">
        <v>1066</v>
      </c>
      <c r="AD284" s="9" t="s">
        <v>225</v>
      </c>
      <c r="AE284" s="5">
        <f t="shared" si="30"/>
        <v>0</v>
      </c>
      <c r="AF284" s="5" t="str">
        <f t="shared" si="31"/>
        <v>katA</v>
      </c>
      <c r="AG284" s="153"/>
      <c r="AH284" s="153"/>
      <c r="AI284" t="s">
        <v>201</v>
      </c>
      <c r="AJ284" t="s">
        <v>17878</v>
      </c>
      <c r="AK284" s="9" t="str">
        <f>VLOOKUP(Y284,zdroj!D:AJ,33,0)</f>
        <v>katA</v>
      </c>
    </row>
    <row r="285" spans="8:37" x14ac:dyDescent="0.25">
      <c r="H285" s="8"/>
      <c r="I285" s="8"/>
      <c r="M285" s="24"/>
      <c r="N285" s="23"/>
      <c r="O285" s="24"/>
      <c r="P285" s="19"/>
      <c r="Q285" s="19"/>
      <c r="R285" s="19"/>
      <c r="S285" s="27"/>
      <c r="T285" s="11"/>
      <c r="U285" s="27"/>
      <c r="V285" s="39"/>
      <c r="W285" s="39"/>
      <c r="Y285" s="9" t="s">
        <v>474</v>
      </c>
      <c r="Z285" s="9" t="s">
        <v>462</v>
      </c>
      <c r="AA285" s="9" t="s">
        <v>44</v>
      </c>
      <c r="AB285" s="9">
        <v>7961880</v>
      </c>
      <c r="AC285" s="9" t="s">
        <v>1067</v>
      </c>
      <c r="AD285" s="9" t="s">
        <v>225</v>
      </c>
      <c r="AE285" s="5">
        <f t="shared" si="30"/>
        <v>0</v>
      </c>
      <c r="AF285" s="5" t="str">
        <f t="shared" si="31"/>
        <v>katA</v>
      </c>
      <c r="AG285" s="153"/>
      <c r="AH285" s="153"/>
      <c r="AI285" t="s">
        <v>17880</v>
      </c>
      <c r="AJ285" t="s">
        <v>17878</v>
      </c>
      <c r="AK285" s="9" t="str">
        <f>VLOOKUP(Y285,zdroj!D:AJ,33,0)</f>
        <v>katA</v>
      </c>
    </row>
    <row r="286" spans="8:37" x14ac:dyDescent="0.25">
      <c r="H286" s="8"/>
      <c r="I286" s="8"/>
      <c r="M286" s="24"/>
      <c r="N286" s="23"/>
      <c r="O286" s="24"/>
      <c r="P286" s="19"/>
      <c r="Q286" s="19"/>
      <c r="R286" s="19"/>
      <c r="S286" s="27"/>
      <c r="T286" s="11"/>
      <c r="U286" s="27"/>
      <c r="V286" s="39"/>
      <c r="W286" s="39"/>
      <c r="Y286" s="9" t="s">
        <v>476</v>
      </c>
      <c r="Z286" s="9" t="s">
        <v>462</v>
      </c>
      <c r="AA286" s="9" t="s">
        <v>237</v>
      </c>
      <c r="AB286" s="9">
        <v>5843715</v>
      </c>
      <c r="AC286" s="9" t="s">
        <v>1068</v>
      </c>
      <c r="AD286" s="9" t="s">
        <v>225</v>
      </c>
      <c r="AE286" s="5">
        <f t="shared" si="30"/>
        <v>0</v>
      </c>
      <c r="AF286" s="5" t="str">
        <f t="shared" si="31"/>
        <v>katA</v>
      </c>
      <c r="AG286" s="153"/>
      <c r="AH286" s="153"/>
      <c r="AI286" t="s">
        <v>201</v>
      </c>
      <c r="AJ286" t="s">
        <v>17878</v>
      </c>
      <c r="AK286" s="9" t="str">
        <f>VLOOKUP(Y286,zdroj!D:AJ,33,0)</f>
        <v>katA</v>
      </c>
    </row>
    <row r="287" spans="8:37" x14ac:dyDescent="0.25">
      <c r="H287" s="8"/>
      <c r="I287" s="8"/>
      <c r="M287" s="24"/>
      <c r="N287" s="23"/>
      <c r="O287" s="24"/>
      <c r="P287" s="19"/>
      <c r="Q287" s="19"/>
      <c r="R287" s="19"/>
      <c r="S287" s="27"/>
      <c r="T287" s="11"/>
      <c r="U287" s="27"/>
      <c r="V287" s="39"/>
      <c r="W287" s="39"/>
      <c r="Y287" s="9" t="s">
        <v>476</v>
      </c>
      <c r="Z287" s="9" t="s">
        <v>462</v>
      </c>
      <c r="AA287" s="9" t="s">
        <v>237</v>
      </c>
      <c r="AB287" s="9">
        <v>5843723</v>
      </c>
      <c r="AC287" s="9" t="s">
        <v>1069</v>
      </c>
      <c r="AD287" s="9" t="s">
        <v>231</v>
      </c>
      <c r="AE287" s="5">
        <f t="shared" si="30"/>
        <v>0</v>
      </c>
      <c r="AF287" s="5" t="str">
        <f t="shared" si="31"/>
        <v>katB</v>
      </c>
      <c r="AG287" s="153"/>
      <c r="AH287" s="153"/>
      <c r="AI287" t="s">
        <v>201</v>
      </c>
      <c r="AJ287" t="s">
        <v>17878</v>
      </c>
      <c r="AK287" s="9" t="str">
        <f>VLOOKUP(Y287,zdroj!D:AJ,33,0)</f>
        <v>katA</v>
      </c>
    </row>
    <row r="288" spans="8:37" x14ac:dyDescent="0.25">
      <c r="H288" s="8"/>
      <c r="I288" s="8"/>
      <c r="M288" s="24"/>
      <c r="N288" s="23"/>
      <c r="O288" s="24"/>
      <c r="P288" s="19"/>
      <c r="Q288" s="19"/>
      <c r="R288" s="19"/>
      <c r="S288" s="27"/>
      <c r="T288" s="11"/>
      <c r="U288" s="27"/>
      <c r="V288" s="39"/>
      <c r="W288" s="39"/>
      <c r="Y288" s="9" t="s">
        <v>476</v>
      </c>
      <c r="Z288" s="9" t="s">
        <v>462</v>
      </c>
      <c r="AA288" s="9" t="s">
        <v>237</v>
      </c>
      <c r="AB288" s="9">
        <v>5843791</v>
      </c>
      <c r="AC288" s="9" t="s">
        <v>1070</v>
      </c>
      <c r="AD288" s="9" t="s">
        <v>225</v>
      </c>
      <c r="AE288" s="5">
        <f t="shared" si="30"/>
        <v>0</v>
      </c>
      <c r="AF288" s="5" t="str">
        <f t="shared" si="31"/>
        <v>katA</v>
      </c>
      <c r="AG288" s="153"/>
      <c r="AH288" s="153"/>
      <c r="AI288" t="s">
        <v>201</v>
      </c>
      <c r="AJ288" t="s">
        <v>17878</v>
      </c>
      <c r="AK288" s="9" t="str">
        <f>VLOOKUP(Y288,zdroj!D:AJ,33,0)</f>
        <v>katA</v>
      </c>
    </row>
    <row r="289" spans="8:37" x14ac:dyDescent="0.25">
      <c r="H289" s="8"/>
      <c r="I289" s="8"/>
      <c r="M289" s="24"/>
      <c r="N289" s="23"/>
      <c r="O289" s="24"/>
      <c r="P289" s="19"/>
      <c r="Q289" s="19"/>
      <c r="R289" s="19"/>
      <c r="S289" s="27"/>
      <c r="T289" s="11"/>
      <c r="U289" s="27"/>
      <c r="V289" s="39"/>
      <c r="W289" s="39"/>
      <c r="Y289" s="9" t="s">
        <v>476</v>
      </c>
      <c r="Z289" s="9" t="s">
        <v>462</v>
      </c>
      <c r="AA289" s="9" t="s">
        <v>237</v>
      </c>
      <c r="AB289" s="9">
        <v>5843812</v>
      </c>
      <c r="AC289" s="9" t="s">
        <v>1071</v>
      </c>
      <c r="AD289" s="9" t="s">
        <v>225</v>
      </c>
      <c r="AE289" s="5">
        <f t="shared" si="30"/>
        <v>0</v>
      </c>
      <c r="AF289" s="5" t="str">
        <f t="shared" si="31"/>
        <v>katA</v>
      </c>
      <c r="AG289" s="153"/>
      <c r="AH289" s="153"/>
      <c r="AI289" t="s">
        <v>236</v>
      </c>
      <c r="AJ289" t="s">
        <v>17878</v>
      </c>
      <c r="AK289" s="9" t="str">
        <f>VLOOKUP(Y289,zdroj!D:AJ,33,0)</f>
        <v>katA</v>
      </c>
    </row>
    <row r="290" spans="8:37" x14ac:dyDescent="0.25">
      <c r="H290" s="8"/>
      <c r="I290" s="8"/>
      <c r="M290" s="24"/>
      <c r="N290" s="23"/>
      <c r="O290" s="24"/>
      <c r="P290" s="19"/>
      <c r="Q290" s="19"/>
      <c r="R290" s="19"/>
      <c r="S290" s="27"/>
      <c r="T290" s="11"/>
      <c r="U290" s="27"/>
      <c r="V290" s="39"/>
      <c r="W290" s="39"/>
      <c r="Y290" s="9" t="s">
        <v>476</v>
      </c>
      <c r="Z290" s="9" t="s">
        <v>462</v>
      </c>
      <c r="AA290" s="9" t="s">
        <v>237</v>
      </c>
      <c r="AB290" s="9">
        <v>5843821</v>
      </c>
      <c r="AC290" s="9" t="s">
        <v>1072</v>
      </c>
      <c r="AD290" s="9" t="s">
        <v>225</v>
      </c>
      <c r="AE290" s="5">
        <f t="shared" si="30"/>
        <v>0</v>
      </c>
      <c r="AF290" s="5" t="str">
        <f t="shared" si="31"/>
        <v>katA</v>
      </c>
      <c r="AG290" s="153"/>
      <c r="AH290" s="153"/>
      <c r="AI290" t="s">
        <v>201</v>
      </c>
      <c r="AJ290" t="s">
        <v>17878</v>
      </c>
      <c r="AK290" s="9" t="str">
        <f>VLOOKUP(Y290,zdroj!D:AJ,33,0)</f>
        <v>katA</v>
      </c>
    </row>
    <row r="291" spans="8:37" x14ac:dyDescent="0.25">
      <c r="H291" s="8"/>
      <c r="I291" s="8"/>
      <c r="M291" s="24"/>
      <c r="N291" s="23"/>
      <c r="O291" s="24"/>
      <c r="P291" s="19"/>
      <c r="Q291" s="19"/>
      <c r="R291" s="19"/>
      <c r="S291" s="27"/>
      <c r="T291" s="11"/>
      <c r="U291" s="27"/>
      <c r="V291" s="39"/>
      <c r="W291" s="39"/>
      <c r="Y291" s="9" t="s">
        <v>476</v>
      </c>
      <c r="Z291" s="9" t="s">
        <v>462</v>
      </c>
      <c r="AA291" s="9" t="s">
        <v>237</v>
      </c>
      <c r="AB291" s="9">
        <v>5843839</v>
      </c>
      <c r="AC291" s="9" t="s">
        <v>1073</v>
      </c>
      <c r="AD291" s="9" t="s">
        <v>225</v>
      </c>
      <c r="AE291" s="5">
        <f t="shared" si="30"/>
        <v>0</v>
      </c>
      <c r="AF291" s="5" t="str">
        <f t="shared" si="31"/>
        <v>katA</v>
      </c>
      <c r="AG291" s="153"/>
      <c r="AH291" s="153"/>
      <c r="AI291" t="s">
        <v>201</v>
      </c>
      <c r="AJ291" t="s">
        <v>17878</v>
      </c>
      <c r="AK291" s="9" t="str">
        <f>VLOOKUP(Y291,zdroj!D:AJ,33,0)</f>
        <v>katA</v>
      </c>
    </row>
    <row r="292" spans="8:37" x14ac:dyDescent="0.25">
      <c r="H292" s="8"/>
      <c r="I292" s="8"/>
      <c r="M292" s="24"/>
      <c r="N292" s="23"/>
      <c r="O292" s="24"/>
      <c r="P292" s="19"/>
      <c r="Q292" s="19"/>
      <c r="R292" s="19"/>
      <c r="S292" s="27"/>
      <c r="T292" s="11"/>
      <c r="U292" s="27"/>
      <c r="V292" s="39"/>
      <c r="W292" s="39"/>
      <c r="Y292" s="9" t="s">
        <v>476</v>
      </c>
      <c r="Z292" s="9" t="s">
        <v>462</v>
      </c>
      <c r="AA292" s="9" t="s">
        <v>237</v>
      </c>
      <c r="AB292" s="9">
        <v>5843847</v>
      </c>
      <c r="AC292" s="9" t="s">
        <v>1074</v>
      </c>
      <c r="AD292" s="9" t="s">
        <v>225</v>
      </c>
      <c r="AE292" s="5">
        <f t="shared" si="30"/>
        <v>0</v>
      </c>
      <c r="AF292" s="5" t="str">
        <f t="shared" si="31"/>
        <v>katA</v>
      </c>
      <c r="AG292" s="153"/>
      <c r="AH292" s="153"/>
      <c r="AI292" t="s">
        <v>201</v>
      </c>
      <c r="AJ292" t="s">
        <v>17878</v>
      </c>
      <c r="AK292" s="9" t="str">
        <f>VLOOKUP(Y292,zdroj!D:AJ,33,0)</f>
        <v>katA</v>
      </c>
    </row>
    <row r="293" spans="8:37" x14ac:dyDescent="0.25">
      <c r="H293" s="8"/>
      <c r="I293" s="8"/>
      <c r="M293" s="24"/>
      <c r="N293" s="23"/>
      <c r="O293" s="24"/>
      <c r="P293" s="19"/>
      <c r="Q293" s="19"/>
      <c r="R293" s="19"/>
      <c r="S293" s="27"/>
      <c r="T293" s="11"/>
      <c r="U293" s="27"/>
      <c r="V293" s="39"/>
      <c r="W293" s="39"/>
      <c r="Y293" s="9" t="s">
        <v>476</v>
      </c>
      <c r="Z293" s="9" t="s">
        <v>462</v>
      </c>
      <c r="AA293" s="9" t="s">
        <v>237</v>
      </c>
      <c r="AB293" s="9">
        <v>5843928</v>
      </c>
      <c r="AC293" s="9" t="s">
        <v>1075</v>
      </c>
      <c r="AD293" s="9" t="s">
        <v>225</v>
      </c>
      <c r="AE293" s="5">
        <f t="shared" si="30"/>
        <v>0</v>
      </c>
      <c r="AF293" s="5" t="str">
        <f t="shared" si="31"/>
        <v>katA</v>
      </c>
      <c r="AG293" s="153"/>
      <c r="AH293" s="153"/>
      <c r="AI293" t="s">
        <v>201</v>
      </c>
      <c r="AJ293" t="s">
        <v>17878</v>
      </c>
      <c r="AK293" s="9" t="str">
        <f>VLOOKUP(Y293,zdroj!D:AJ,33,0)</f>
        <v>katA</v>
      </c>
    </row>
    <row r="294" spans="8:37" x14ac:dyDescent="0.25">
      <c r="H294" s="8"/>
      <c r="I294" s="8"/>
      <c r="M294" s="24"/>
      <c r="N294" s="23"/>
      <c r="O294" s="24"/>
      <c r="P294" s="19"/>
      <c r="Q294" s="19"/>
      <c r="R294" s="19"/>
      <c r="S294" s="27"/>
      <c r="T294" s="11"/>
      <c r="U294" s="27"/>
      <c r="V294" s="39"/>
      <c r="W294" s="39"/>
      <c r="Y294" s="9" t="s">
        <v>476</v>
      </c>
      <c r="Z294" s="9" t="s">
        <v>462</v>
      </c>
      <c r="AA294" s="9" t="s">
        <v>237</v>
      </c>
      <c r="AB294" s="9">
        <v>5844053</v>
      </c>
      <c r="AC294" s="9" t="s">
        <v>1076</v>
      </c>
      <c r="AD294" s="9" t="s">
        <v>225</v>
      </c>
      <c r="AE294" s="5">
        <f t="shared" si="30"/>
        <v>0</v>
      </c>
      <c r="AF294" s="5" t="str">
        <f t="shared" si="31"/>
        <v>katA</v>
      </c>
      <c r="AG294" s="153"/>
      <c r="AH294" s="153"/>
      <c r="AI294" t="s">
        <v>236</v>
      </c>
      <c r="AJ294" t="s">
        <v>17878</v>
      </c>
      <c r="AK294" s="9" t="str">
        <f>VLOOKUP(Y294,zdroj!D:AJ,33,0)</f>
        <v>katA</v>
      </c>
    </row>
    <row r="295" spans="8:37" x14ac:dyDescent="0.25">
      <c r="H295" s="8"/>
      <c r="I295" s="8"/>
      <c r="M295" s="24"/>
      <c r="N295" s="23"/>
      <c r="O295" s="24"/>
      <c r="P295" s="19"/>
      <c r="Q295" s="19"/>
      <c r="R295" s="19"/>
      <c r="S295" s="27"/>
      <c r="T295" s="11"/>
      <c r="U295" s="27"/>
      <c r="V295" s="39"/>
      <c r="W295" s="39"/>
      <c r="Y295" s="9" t="s">
        <v>476</v>
      </c>
      <c r="Z295" s="9" t="s">
        <v>462</v>
      </c>
      <c r="AA295" s="9" t="s">
        <v>237</v>
      </c>
      <c r="AB295" s="9">
        <v>5844428</v>
      </c>
      <c r="AC295" s="9" t="s">
        <v>1077</v>
      </c>
      <c r="AD295" s="9" t="s">
        <v>231</v>
      </c>
      <c r="AE295" s="5">
        <f t="shared" si="30"/>
        <v>0</v>
      </c>
      <c r="AF295" s="5" t="str">
        <f t="shared" si="31"/>
        <v>katB</v>
      </c>
      <c r="AG295" s="153"/>
      <c r="AH295" s="153"/>
      <c r="AI295" t="s">
        <v>201</v>
      </c>
      <c r="AJ295" t="s">
        <v>17878</v>
      </c>
      <c r="AK295" s="9" t="str">
        <f>VLOOKUP(Y295,zdroj!D:AJ,33,0)</f>
        <v>katA</v>
      </c>
    </row>
    <row r="296" spans="8:37" x14ac:dyDescent="0.25">
      <c r="H296" s="8"/>
      <c r="I296" s="8"/>
      <c r="M296" s="24"/>
      <c r="N296" s="23"/>
      <c r="O296" s="24"/>
      <c r="P296" s="19"/>
      <c r="Q296" s="19"/>
      <c r="R296" s="19"/>
      <c r="S296" s="27"/>
      <c r="T296" s="11"/>
      <c r="U296" s="27"/>
      <c r="V296" s="39"/>
      <c r="W296" s="39"/>
      <c r="Y296" s="9" t="s">
        <v>476</v>
      </c>
      <c r="Z296" s="9" t="s">
        <v>462</v>
      </c>
      <c r="AA296" s="9" t="s">
        <v>237</v>
      </c>
      <c r="AB296" s="9">
        <v>5844436</v>
      </c>
      <c r="AC296" s="9" t="s">
        <v>1078</v>
      </c>
      <c r="AD296" s="9" t="s">
        <v>225</v>
      </c>
      <c r="AE296" s="5">
        <f t="shared" si="30"/>
        <v>0</v>
      </c>
      <c r="AF296" s="5" t="str">
        <f t="shared" si="31"/>
        <v>katA</v>
      </c>
      <c r="AG296" s="153"/>
      <c r="AH296" s="153"/>
      <c r="AI296" t="s">
        <v>201</v>
      </c>
      <c r="AJ296" t="s">
        <v>17878</v>
      </c>
      <c r="AK296" s="9" t="str">
        <f>VLOOKUP(Y296,zdroj!D:AJ,33,0)</f>
        <v>katA</v>
      </c>
    </row>
    <row r="297" spans="8:37" x14ac:dyDescent="0.25">
      <c r="H297" s="8"/>
      <c r="I297" s="8"/>
      <c r="M297" s="24"/>
      <c r="N297" s="23"/>
      <c r="O297" s="24"/>
      <c r="P297" s="19"/>
      <c r="Q297" s="19"/>
      <c r="R297" s="19"/>
      <c r="S297" s="27"/>
      <c r="T297" s="11"/>
      <c r="U297" s="27"/>
      <c r="V297" s="39"/>
      <c r="W297" s="39"/>
      <c r="Y297" s="9" t="s">
        <v>476</v>
      </c>
      <c r="Z297" s="9" t="s">
        <v>462</v>
      </c>
      <c r="AA297" s="9" t="s">
        <v>237</v>
      </c>
      <c r="AB297" s="9">
        <v>5844444</v>
      </c>
      <c r="AC297" s="9" t="s">
        <v>1079</v>
      </c>
      <c r="AD297" s="9" t="s">
        <v>225</v>
      </c>
      <c r="AE297" s="5">
        <f t="shared" si="30"/>
        <v>0</v>
      </c>
      <c r="AF297" s="5" t="str">
        <f t="shared" si="31"/>
        <v>katA</v>
      </c>
      <c r="AG297" s="153"/>
      <c r="AH297" s="153"/>
      <c r="AI297" t="s">
        <v>201</v>
      </c>
      <c r="AJ297" t="s">
        <v>17878</v>
      </c>
      <c r="AK297" s="9" t="str">
        <f>VLOOKUP(Y297,zdroj!D:AJ,33,0)</f>
        <v>katA</v>
      </c>
    </row>
    <row r="298" spans="8:37" x14ac:dyDescent="0.25">
      <c r="H298" s="8"/>
      <c r="I298" s="8"/>
      <c r="M298" s="24"/>
      <c r="N298" s="23"/>
      <c r="O298" s="24"/>
      <c r="P298" s="19"/>
      <c r="Q298" s="19"/>
      <c r="R298" s="19"/>
      <c r="S298" s="27"/>
      <c r="T298" s="11"/>
      <c r="U298" s="27"/>
      <c r="V298" s="39"/>
      <c r="W298" s="39"/>
      <c r="Y298" s="9" t="s">
        <v>476</v>
      </c>
      <c r="Z298" s="9" t="s">
        <v>462</v>
      </c>
      <c r="AA298" s="9" t="s">
        <v>237</v>
      </c>
      <c r="AB298" s="9">
        <v>5844452</v>
      </c>
      <c r="AC298" s="9" t="s">
        <v>1080</v>
      </c>
      <c r="AD298" s="9" t="s">
        <v>225</v>
      </c>
      <c r="AE298" s="5">
        <f t="shared" si="30"/>
        <v>0</v>
      </c>
      <c r="AF298" s="5" t="str">
        <f t="shared" si="31"/>
        <v>katA</v>
      </c>
      <c r="AG298" s="153"/>
      <c r="AH298" s="153"/>
      <c r="AI298" t="s">
        <v>201</v>
      </c>
      <c r="AJ298" t="s">
        <v>17878</v>
      </c>
      <c r="AK298" s="9" t="str">
        <f>VLOOKUP(Y298,zdroj!D:AJ,33,0)</f>
        <v>katA</v>
      </c>
    </row>
    <row r="299" spans="8:37" x14ac:dyDescent="0.25">
      <c r="H299" s="8"/>
      <c r="I299" s="8"/>
      <c r="M299" s="24"/>
      <c r="N299" s="23"/>
      <c r="O299" s="24"/>
      <c r="P299" s="19"/>
      <c r="Q299" s="19"/>
      <c r="R299" s="19"/>
      <c r="S299" s="27"/>
      <c r="T299" s="11"/>
      <c r="U299" s="27"/>
      <c r="V299" s="39"/>
      <c r="W299" s="39"/>
      <c r="Y299" s="9" t="s">
        <v>476</v>
      </c>
      <c r="Z299" s="9" t="s">
        <v>462</v>
      </c>
      <c r="AA299" s="9" t="s">
        <v>237</v>
      </c>
      <c r="AB299" s="9">
        <v>5844461</v>
      </c>
      <c r="AC299" s="9" t="s">
        <v>1081</v>
      </c>
      <c r="AD299" s="9" t="s">
        <v>231</v>
      </c>
      <c r="AE299" s="5">
        <f t="shared" si="30"/>
        <v>0</v>
      </c>
      <c r="AF299" s="5" t="str">
        <f t="shared" si="31"/>
        <v>katB</v>
      </c>
      <c r="AG299" s="153"/>
      <c r="AH299" s="153"/>
      <c r="AI299" t="s">
        <v>229</v>
      </c>
      <c r="AJ299" t="s">
        <v>17878</v>
      </c>
      <c r="AK299" s="9" t="str">
        <f>VLOOKUP(Y299,zdroj!D:AJ,33,0)</f>
        <v>katA</v>
      </c>
    </row>
    <row r="300" spans="8:37" x14ac:dyDescent="0.25">
      <c r="H300" s="8"/>
      <c r="I300" s="8"/>
      <c r="M300" s="24"/>
      <c r="N300" s="23"/>
      <c r="O300" s="24"/>
      <c r="P300" s="19"/>
      <c r="Q300" s="19"/>
      <c r="R300" s="19"/>
      <c r="S300" s="27"/>
      <c r="T300" s="11"/>
      <c r="U300" s="27"/>
      <c r="V300" s="39"/>
      <c r="W300" s="39"/>
      <c r="Y300" s="9" t="s">
        <v>476</v>
      </c>
      <c r="Z300" s="9" t="s">
        <v>462</v>
      </c>
      <c r="AA300" s="9" t="s">
        <v>237</v>
      </c>
      <c r="AB300" s="9">
        <v>25298984</v>
      </c>
      <c r="AC300" s="9" t="s">
        <v>1082</v>
      </c>
      <c r="AD300" s="9" t="s">
        <v>225</v>
      </c>
      <c r="AE300" s="5">
        <f t="shared" si="30"/>
        <v>0</v>
      </c>
      <c r="AF300" s="5" t="str">
        <f t="shared" si="31"/>
        <v>katA</v>
      </c>
      <c r="AG300" s="153"/>
      <c r="AH300" s="153"/>
      <c r="AI300" t="s">
        <v>201</v>
      </c>
      <c r="AJ300" t="s">
        <v>17878</v>
      </c>
      <c r="AK300" s="9" t="str">
        <f>VLOOKUP(Y300,zdroj!D:AJ,33,0)</f>
        <v>katA</v>
      </c>
    </row>
    <row r="301" spans="8:37" x14ac:dyDescent="0.25">
      <c r="H301" s="8"/>
      <c r="I301" s="8"/>
      <c r="M301" s="24"/>
      <c r="N301" s="23"/>
      <c r="O301" s="24"/>
      <c r="P301" s="19"/>
      <c r="Q301" s="19"/>
      <c r="R301" s="19"/>
      <c r="S301" s="27"/>
      <c r="T301" s="11"/>
      <c r="U301" s="27"/>
      <c r="V301" s="39"/>
      <c r="W301" s="39"/>
      <c r="Y301" s="9" t="s">
        <v>476</v>
      </c>
      <c r="Z301" s="9" t="s">
        <v>462</v>
      </c>
      <c r="AA301" s="9" t="s">
        <v>237</v>
      </c>
      <c r="AB301" s="9">
        <v>25298992</v>
      </c>
      <c r="AC301" s="9" t="s">
        <v>1083</v>
      </c>
      <c r="AD301" s="9" t="s">
        <v>225</v>
      </c>
      <c r="AE301" s="5">
        <f t="shared" si="30"/>
        <v>0</v>
      </c>
      <c r="AF301" s="5" t="str">
        <f t="shared" si="31"/>
        <v>katA</v>
      </c>
      <c r="AG301" s="153"/>
      <c r="AH301" s="153"/>
      <c r="AI301" t="s">
        <v>201</v>
      </c>
      <c r="AJ301" t="s">
        <v>17878</v>
      </c>
      <c r="AK301" s="9" t="str">
        <f>VLOOKUP(Y301,zdroj!D:AJ,33,0)</f>
        <v>katA</v>
      </c>
    </row>
    <row r="302" spans="8:37" x14ac:dyDescent="0.25">
      <c r="H302" s="8"/>
      <c r="I302" s="8"/>
      <c r="M302" s="24"/>
      <c r="N302" s="23"/>
      <c r="O302" s="24"/>
      <c r="P302" s="19"/>
      <c r="Q302" s="19"/>
      <c r="R302" s="19"/>
      <c r="S302" s="27"/>
      <c r="T302" s="11"/>
      <c r="U302" s="27"/>
      <c r="V302" s="39"/>
      <c r="W302" s="39"/>
      <c r="Y302" s="9" t="s">
        <v>476</v>
      </c>
      <c r="Z302" s="9" t="s">
        <v>462</v>
      </c>
      <c r="AA302" s="9" t="s">
        <v>237</v>
      </c>
      <c r="AB302" s="9">
        <v>25299000</v>
      </c>
      <c r="AC302" s="9" t="s">
        <v>1084</v>
      </c>
      <c r="AD302" s="9" t="s">
        <v>225</v>
      </c>
      <c r="AE302" s="5">
        <f t="shared" si="30"/>
        <v>0</v>
      </c>
      <c r="AF302" s="5" t="str">
        <f t="shared" si="31"/>
        <v>katA</v>
      </c>
      <c r="AG302" s="153"/>
      <c r="AH302" s="153"/>
      <c r="AI302" t="s">
        <v>201</v>
      </c>
      <c r="AJ302" t="s">
        <v>17878</v>
      </c>
      <c r="AK302" s="9" t="str">
        <f>VLOOKUP(Y302,zdroj!D:AJ,33,0)</f>
        <v>katA</v>
      </c>
    </row>
    <row r="303" spans="8:37" x14ac:dyDescent="0.25">
      <c r="H303" s="8"/>
      <c r="I303" s="8"/>
      <c r="M303" s="24"/>
      <c r="N303" s="23"/>
      <c r="O303" s="24"/>
      <c r="P303" s="19"/>
      <c r="Q303" s="19"/>
      <c r="R303" s="19"/>
      <c r="S303" s="27"/>
      <c r="T303" s="11"/>
      <c r="U303" s="27"/>
      <c r="V303" s="39"/>
      <c r="W303" s="39"/>
      <c r="Y303" s="9" t="s">
        <v>476</v>
      </c>
      <c r="Z303" s="9" t="s">
        <v>462</v>
      </c>
      <c r="AA303" s="9" t="s">
        <v>237</v>
      </c>
      <c r="AB303" s="9">
        <v>26216752</v>
      </c>
      <c r="AC303" s="9" t="s">
        <v>1085</v>
      </c>
      <c r="AD303" s="9" t="s">
        <v>225</v>
      </c>
      <c r="AE303" s="5">
        <f t="shared" si="30"/>
        <v>0</v>
      </c>
      <c r="AF303" s="5" t="str">
        <f t="shared" si="31"/>
        <v>katA</v>
      </c>
      <c r="AG303" s="153"/>
      <c r="AH303" s="153"/>
      <c r="AI303" t="s">
        <v>201</v>
      </c>
      <c r="AJ303" t="s">
        <v>17878</v>
      </c>
      <c r="AK303" s="9" t="str">
        <f>VLOOKUP(Y303,zdroj!D:AJ,33,0)</f>
        <v>katA</v>
      </c>
    </row>
    <row r="304" spans="8:37" x14ac:dyDescent="0.25">
      <c r="H304" s="8"/>
      <c r="I304" s="8"/>
      <c r="M304" s="24"/>
      <c r="N304" s="23"/>
      <c r="O304" s="24"/>
      <c r="P304" s="19"/>
      <c r="Q304" s="19"/>
      <c r="R304" s="19"/>
      <c r="S304" s="27"/>
      <c r="T304" s="11"/>
      <c r="U304" s="27"/>
      <c r="V304" s="39"/>
      <c r="W304" s="39"/>
      <c r="Y304" s="9" t="s">
        <v>476</v>
      </c>
      <c r="Z304" s="9" t="s">
        <v>462</v>
      </c>
      <c r="AA304" s="9" t="s">
        <v>237</v>
      </c>
      <c r="AB304" s="9">
        <v>26216761</v>
      </c>
      <c r="AC304" s="9" t="s">
        <v>1086</v>
      </c>
      <c r="AD304" s="9" t="s">
        <v>225</v>
      </c>
      <c r="AE304" s="5">
        <f t="shared" si="30"/>
        <v>0</v>
      </c>
      <c r="AF304" s="5" t="str">
        <f t="shared" si="31"/>
        <v>katA</v>
      </c>
      <c r="AG304" s="153"/>
      <c r="AH304" s="153"/>
      <c r="AI304" t="s">
        <v>17880</v>
      </c>
      <c r="AJ304" t="s">
        <v>17878</v>
      </c>
      <c r="AK304" s="9" t="str">
        <f>VLOOKUP(Y304,zdroj!D:AJ,33,0)</f>
        <v>katA</v>
      </c>
    </row>
    <row r="305" spans="8:37" x14ac:dyDescent="0.25">
      <c r="H305" s="8"/>
      <c r="I305" s="8"/>
      <c r="M305" s="24"/>
      <c r="N305" s="23"/>
      <c r="O305" s="24"/>
      <c r="P305" s="19"/>
      <c r="Q305" s="19"/>
      <c r="R305" s="19"/>
      <c r="S305" s="27"/>
      <c r="T305" s="11"/>
      <c r="U305" s="27"/>
      <c r="V305" s="39"/>
      <c r="W305" s="39"/>
      <c r="Y305" s="9" t="s">
        <v>477</v>
      </c>
      <c r="Z305" s="9" t="s">
        <v>462</v>
      </c>
      <c r="AA305" s="9" t="s">
        <v>237</v>
      </c>
      <c r="AB305" s="9">
        <v>5847176</v>
      </c>
      <c r="AC305" s="9" t="s">
        <v>1087</v>
      </c>
      <c r="AD305" s="9" t="s">
        <v>225</v>
      </c>
      <c r="AE305" s="5">
        <f t="shared" si="30"/>
        <v>0</v>
      </c>
      <c r="AF305" s="5" t="str">
        <f t="shared" si="31"/>
        <v>katA</v>
      </c>
      <c r="AG305" s="153"/>
      <c r="AH305" s="153"/>
      <c r="AI305" t="s">
        <v>195</v>
      </c>
      <c r="AJ305" t="s">
        <v>340</v>
      </c>
      <c r="AK305" s="9" t="str">
        <f>VLOOKUP(Y305,zdroj!D:AJ,33,0)</f>
        <v>katA</v>
      </c>
    </row>
    <row r="306" spans="8:37" x14ac:dyDescent="0.25">
      <c r="H306" s="8"/>
      <c r="I306" s="8"/>
      <c r="M306" s="24"/>
      <c r="N306" s="23"/>
      <c r="O306" s="24"/>
      <c r="P306" s="19"/>
      <c r="Q306" s="19"/>
      <c r="R306" s="19"/>
      <c r="S306" s="27"/>
      <c r="T306" s="11"/>
      <c r="U306" s="27"/>
      <c r="V306" s="39"/>
      <c r="W306" s="39"/>
      <c r="Y306" s="9" t="s">
        <v>477</v>
      </c>
      <c r="Z306" s="9" t="s">
        <v>462</v>
      </c>
      <c r="AA306" s="9" t="s">
        <v>237</v>
      </c>
      <c r="AB306" s="9">
        <v>5847184</v>
      </c>
      <c r="AC306" s="9" t="s">
        <v>1088</v>
      </c>
      <c r="AD306" s="9" t="s">
        <v>225</v>
      </c>
      <c r="AE306" s="5">
        <f t="shared" si="30"/>
        <v>0</v>
      </c>
      <c r="AF306" s="5" t="str">
        <f t="shared" si="31"/>
        <v>katA</v>
      </c>
      <c r="AG306" s="153"/>
      <c r="AH306" s="153"/>
      <c r="AI306" t="s">
        <v>195</v>
      </c>
      <c r="AJ306" t="s">
        <v>340</v>
      </c>
      <c r="AK306" s="9" t="str">
        <f>VLOOKUP(Y306,zdroj!D:AJ,33,0)</f>
        <v>katA</v>
      </c>
    </row>
    <row r="307" spans="8:37" x14ac:dyDescent="0.25">
      <c r="H307" s="8"/>
      <c r="I307" s="8"/>
      <c r="M307" s="24"/>
      <c r="N307" s="23"/>
      <c r="O307" s="24"/>
      <c r="P307" s="19"/>
      <c r="Q307" s="19"/>
      <c r="R307" s="19"/>
      <c r="S307" s="27"/>
      <c r="T307" s="11"/>
      <c r="U307" s="27"/>
      <c r="V307" s="39"/>
      <c r="W307" s="39"/>
      <c r="Y307" s="9" t="s">
        <v>477</v>
      </c>
      <c r="Z307" s="9" t="s">
        <v>462</v>
      </c>
      <c r="AA307" s="9" t="s">
        <v>237</v>
      </c>
      <c r="AB307" s="9">
        <v>5847192</v>
      </c>
      <c r="AC307" s="9" t="s">
        <v>1089</v>
      </c>
      <c r="AD307" s="9" t="s">
        <v>225</v>
      </c>
      <c r="AE307" s="5">
        <f t="shared" si="30"/>
        <v>0</v>
      </c>
      <c r="AF307" s="5" t="str">
        <f t="shared" si="31"/>
        <v>katA</v>
      </c>
      <c r="AG307" s="153"/>
      <c r="AH307" s="153"/>
      <c r="AI307" t="s">
        <v>195</v>
      </c>
      <c r="AJ307" t="s">
        <v>340</v>
      </c>
      <c r="AK307" s="9" t="str">
        <f>VLOOKUP(Y307,zdroj!D:AJ,33,0)</f>
        <v>katA</v>
      </c>
    </row>
    <row r="308" spans="8:37" x14ac:dyDescent="0.25">
      <c r="H308" s="8"/>
      <c r="I308" s="8"/>
      <c r="M308" s="24"/>
      <c r="N308" s="23"/>
      <c r="O308" s="24"/>
      <c r="P308" s="19"/>
      <c r="Q308" s="19"/>
      <c r="R308" s="19"/>
      <c r="S308" s="27"/>
      <c r="T308" s="11"/>
      <c r="U308" s="27"/>
      <c r="V308" s="39"/>
      <c r="W308" s="39"/>
      <c r="Y308" s="9" t="s">
        <v>477</v>
      </c>
      <c r="Z308" s="9" t="s">
        <v>462</v>
      </c>
      <c r="AA308" s="9" t="s">
        <v>237</v>
      </c>
      <c r="AB308" s="9">
        <v>5847206</v>
      </c>
      <c r="AC308" s="9" t="s">
        <v>1090</v>
      </c>
      <c r="AD308" s="9" t="s">
        <v>225</v>
      </c>
      <c r="AE308" s="5">
        <f t="shared" si="30"/>
        <v>0</v>
      </c>
      <c r="AF308" s="5" t="str">
        <f t="shared" si="31"/>
        <v>katA</v>
      </c>
      <c r="AG308" s="153"/>
      <c r="AH308" s="153"/>
      <c r="AI308" t="s">
        <v>195</v>
      </c>
      <c r="AJ308" t="s">
        <v>340</v>
      </c>
      <c r="AK308" s="9" t="str">
        <f>VLOOKUP(Y308,zdroj!D:AJ,33,0)</f>
        <v>katA</v>
      </c>
    </row>
    <row r="309" spans="8:37" x14ac:dyDescent="0.25">
      <c r="H309" s="8"/>
      <c r="I309" s="8"/>
      <c r="M309" s="24"/>
      <c r="N309" s="23"/>
      <c r="O309" s="24"/>
      <c r="P309" s="19"/>
      <c r="Q309" s="19"/>
      <c r="R309" s="19"/>
      <c r="S309" s="27"/>
      <c r="T309" s="11"/>
      <c r="U309" s="27"/>
      <c r="V309" s="39"/>
      <c r="W309" s="39"/>
      <c r="Y309" s="9" t="s">
        <v>477</v>
      </c>
      <c r="Z309" s="9" t="s">
        <v>462</v>
      </c>
      <c r="AA309" s="9" t="s">
        <v>237</v>
      </c>
      <c r="AB309" s="9">
        <v>5847222</v>
      </c>
      <c r="AC309" s="9" t="s">
        <v>1091</v>
      </c>
      <c r="AD309" s="9" t="s">
        <v>225</v>
      </c>
      <c r="AE309" s="5">
        <f t="shared" si="30"/>
        <v>0</v>
      </c>
      <c r="AF309" s="5" t="str">
        <f t="shared" si="31"/>
        <v>katA</v>
      </c>
      <c r="AG309" s="153"/>
      <c r="AH309" s="153"/>
      <c r="AI309" t="s">
        <v>195</v>
      </c>
      <c r="AJ309" t="s">
        <v>340</v>
      </c>
      <c r="AK309" s="9" t="str">
        <f>VLOOKUP(Y309,zdroj!D:AJ,33,0)</f>
        <v>katA</v>
      </c>
    </row>
    <row r="310" spans="8:37" x14ac:dyDescent="0.25">
      <c r="H310" s="8"/>
      <c r="I310" s="8"/>
      <c r="M310" s="24"/>
      <c r="N310" s="23"/>
      <c r="O310" s="24"/>
      <c r="P310" s="19"/>
      <c r="Q310" s="19"/>
      <c r="R310" s="19"/>
      <c r="S310" s="27"/>
      <c r="T310" s="11"/>
      <c r="U310" s="27"/>
      <c r="V310" s="39"/>
      <c r="W310" s="39"/>
      <c r="Y310" s="9" t="s">
        <v>477</v>
      </c>
      <c r="Z310" s="9" t="s">
        <v>462</v>
      </c>
      <c r="AA310" s="9" t="s">
        <v>237</v>
      </c>
      <c r="AB310" s="9">
        <v>25768981</v>
      </c>
      <c r="AC310" s="9" t="s">
        <v>1092</v>
      </c>
      <c r="AD310" s="9" t="s">
        <v>225</v>
      </c>
      <c r="AE310" s="5">
        <f t="shared" si="30"/>
        <v>0</v>
      </c>
      <c r="AF310" s="5" t="str">
        <f t="shared" si="31"/>
        <v>katA</v>
      </c>
      <c r="AG310" s="153"/>
      <c r="AH310" s="153"/>
      <c r="AI310" t="s">
        <v>195</v>
      </c>
      <c r="AJ310" t="s">
        <v>340</v>
      </c>
      <c r="AK310" s="9" t="str">
        <f>VLOOKUP(Y310,zdroj!D:AJ,33,0)</f>
        <v>katA</v>
      </c>
    </row>
    <row r="311" spans="8:37" x14ac:dyDescent="0.25">
      <c r="H311" s="8"/>
      <c r="I311" s="8"/>
      <c r="M311" s="24"/>
      <c r="N311" s="23"/>
      <c r="O311" s="24"/>
      <c r="P311" s="19"/>
      <c r="Q311" s="19"/>
      <c r="R311" s="19"/>
      <c r="S311" s="27"/>
      <c r="T311" s="11"/>
      <c r="U311" s="27"/>
      <c r="V311" s="39"/>
      <c r="W311" s="39"/>
      <c r="Y311" s="9" t="s">
        <v>477</v>
      </c>
      <c r="Z311" s="9" t="s">
        <v>462</v>
      </c>
      <c r="AA311" s="9" t="s">
        <v>237</v>
      </c>
      <c r="AB311" s="9">
        <v>5845599</v>
      </c>
      <c r="AC311" s="9" t="s">
        <v>1093</v>
      </c>
      <c r="AD311" s="9" t="s">
        <v>225</v>
      </c>
      <c r="AE311" s="5">
        <f t="shared" si="30"/>
        <v>0</v>
      </c>
      <c r="AF311" s="5" t="str">
        <f t="shared" si="31"/>
        <v>katA</v>
      </c>
      <c r="AG311" s="153"/>
      <c r="AH311" s="153"/>
      <c r="AI311" t="s">
        <v>201</v>
      </c>
      <c r="AJ311" t="s">
        <v>17878</v>
      </c>
      <c r="AK311" s="9" t="str">
        <f>VLOOKUP(Y311,zdroj!D:AJ,33,0)</f>
        <v>katA</v>
      </c>
    </row>
    <row r="312" spans="8:37" x14ac:dyDescent="0.25">
      <c r="H312" s="8"/>
      <c r="I312" s="8"/>
      <c r="M312" s="24"/>
      <c r="N312" s="23"/>
      <c r="O312" s="24"/>
      <c r="P312" s="19"/>
      <c r="Q312" s="19"/>
      <c r="R312" s="19"/>
      <c r="S312" s="27"/>
      <c r="T312" s="11"/>
      <c r="U312" s="27"/>
      <c r="V312" s="39"/>
      <c r="W312" s="39"/>
      <c r="Y312" s="9" t="s">
        <v>477</v>
      </c>
      <c r="Z312" s="9" t="s">
        <v>462</v>
      </c>
      <c r="AA312" s="9" t="s">
        <v>237</v>
      </c>
      <c r="AB312" s="9">
        <v>5846579</v>
      </c>
      <c r="AC312" s="9" t="s">
        <v>1094</v>
      </c>
      <c r="AD312" s="9" t="s">
        <v>225</v>
      </c>
      <c r="AE312" s="5">
        <f t="shared" si="30"/>
        <v>0</v>
      </c>
      <c r="AF312" s="5" t="str">
        <f t="shared" si="31"/>
        <v>katA</v>
      </c>
      <c r="AG312" s="153"/>
      <c r="AH312" s="153"/>
      <c r="AI312" t="s">
        <v>201</v>
      </c>
      <c r="AJ312" t="s">
        <v>17878</v>
      </c>
      <c r="AK312" s="9" t="str">
        <f>VLOOKUP(Y312,zdroj!D:AJ,33,0)</f>
        <v>katA</v>
      </c>
    </row>
    <row r="313" spans="8:37" x14ac:dyDescent="0.25">
      <c r="H313" s="8"/>
      <c r="I313" s="8"/>
      <c r="M313" s="24"/>
      <c r="N313" s="23"/>
      <c r="O313" s="24"/>
      <c r="P313" s="19"/>
      <c r="Q313" s="19"/>
      <c r="R313" s="19"/>
      <c r="S313" s="27"/>
      <c r="T313" s="11"/>
      <c r="U313" s="27"/>
      <c r="V313" s="39"/>
      <c r="W313" s="39"/>
      <c r="Y313" s="9" t="s">
        <v>477</v>
      </c>
      <c r="Z313" s="9" t="s">
        <v>462</v>
      </c>
      <c r="AA313" s="9" t="s">
        <v>237</v>
      </c>
      <c r="AB313" s="9">
        <v>5846633</v>
      </c>
      <c r="AC313" s="9" t="s">
        <v>1095</v>
      </c>
      <c r="AD313" s="9" t="s">
        <v>225</v>
      </c>
      <c r="AE313" s="5">
        <f t="shared" si="30"/>
        <v>0</v>
      </c>
      <c r="AF313" s="5" t="str">
        <f t="shared" si="31"/>
        <v>katA</v>
      </c>
      <c r="AG313" s="153"/>
      <c r="AH313" s="153"/>
      <c r="AI313" t="s">
        <v>201</v>
      </c>
      <c r="AJ313" t="s">
        <v>17878</v>
      </c>
      <c r="AK313" s="9" t="str">
        <f>VLOOKUP(Y313,zdroj!D:AJ,33,0)</f>
        <v>katA</v>
      </c>
    </row>
    <row r="314" spans="8:37" x14ac:dyDescent="0.25">
      <c r="H314" s="8"/>
      <c r="I314" s="8"/>
      <c r="M314" s="24"/>
      <c r="N314" s="23"/>
      <c r="O314" s="24"/>
      <c r="P314" s="19"/>
      <c r="Q314" s="19"/>
      <c r="R314" s="19"/>
      <c r="S314" s="27"/>
      <c r="T314" s="11"/>
      <c r="U314" s="27"/>
      <c r="V314" s="39"/>
      <c r="W314" s="39"/>
      <c r="Y314" s="9" t="s">
        <v>477</v>
      </c>
      <c r="Z314" s="9" t="s">
        <v>462</v>
      </c>
      <c r="AA314" s="9" t="s">
        <v>237</v>
      </c>
      <c r="AB314" s="9">
        <v>5846668</v>
      </c>
      <c r="AC314" s="9" t="s">
        <v>1096</v>
      </c>
      <c r="AD314" s="9" t="s">
        <v>225</v>
      </c>
      <c r="AE314" s="5">
        <f t="shared" si="30"/>
        <v>0</v>
      </c>
      <c r="AF314" s="5" t="str">
        <f t="shared" si="31"/>
        <v>katA</v>
      </c>
      <c r="AG314" s="153"/>
      <c r="AH314" s="153"/>
      <c r="AI314" t="s">
        <v>201</v>
      </c>
      <c r="AJ314" t="s">
        <v>17878</v>
      </c>
      <c r="AK314" s="9" t="str">
        <f>VLOOKUP(Y314,zdroj!D:AJ,33,0)</f>
        <v>katA</v>
      </c>
    </row>
    <row r="315" spans="8:37" x14ac:dyDescent="0.25">
      <c r="H315" s="8"/>
      <c r="I315" s="8"/>
      <c r="M315" s="24"/>
      <c r="N315" s="23"/>
      <c r="O315" s="24"/>
      <c r="P315" s="19"/>
      <c r="Q315" s="19"/>
      <c r="R315" s="19"/>
      <c r="S315" s="27"/>
      <c r="T315" s="11"/>
      <c r="U315" s="27"/>
      <c r="V315" s="39"/>
      <c r="W315" s="39"/>
      <c r="Y315" s="9" t="s">
        <v>477</v>
      </c>
      <c r="Z315" s="9" t="s">
        <v>462</v>
      </c>
      <c r="AA315" s="9" t="s">
        <v>237</v>
      </c>
      <c r="AB315" s="9">
        <v>5846684</v>
      </c>
      <c r="AC315" s="9" t="s">
        <v>1097</v>
      </c>
      <c r="AD315" s="9" t="s">
        <v>225</v>
      </c>
      <c r="AE315" s="5">
        <f t="shared" si="30"/>
        <v>0</v>
      </c>
      <c r="AF315" s="5" t="str">
        <f t="shared" si="31"/>
        <v>katA</v>
      </c>
      <c r="AG315" s="153"/>
      <c r="AH315" s="153"/>
      <c r="AI315" t="s">
        <v>201</v>
      </c>
      <c r="AJ315" t="s">
        <v>17878</v>
      </c>
      <c r="AK315" s="9" t="str">
        <f>VLOOKUP(Y315,zdroj!D:AJ,33,0)</f>
        <v>katA</v>
      </c>
    </row>
    <row r="316" spans="8:37" x14ac:dyDescent="0.25">
      <c r="H316" s="8"/>
      <c r="I316" s="8"/>
      <c r="M316" s="24"/>
      <c r="N316" s="23"/>
      <c r="O316" s="24"/>
      <c r="P316" s="19"/>
      <c r="Q316" s="19"/>
      <c r="R316" s="19"/>
      <c r="S316" s="27"/>
      <c r="T316" s="11"/>
      <c r="U316" s="27"/>
      <c r="V316" s="39"/>
      <c r="W316" s="39"/>
      <c r="Y316" s="9" t="s">
        <v>477</v>
      </c>
      <c r="Z316" s="9" t="s">
        <v>462</v>
      </c>
      <c r="AA316" s="9" t="s">
        <v>237</v>
      </c>
      <c r="AB316" s="9">
        <v>5846692</v>
      </c>
      <c r="AC316" s="9" t="s">
        <v>1098</v>
      </c>
      <c r="AD316" s="9" t="s">
        <v>225</v>
      </c>
      <c r="AE316" s="5">
        <f t="shared" si="30"/>
        <v>0</v>
      </c>
      <c r="AF316" s="5" t="str">
        <f t="shared" si="31"/>
        <v>katA</v>
      </c>
      <c r="AG316" s="153"/>
      <c r="AH316" s="153"/>
      <c r="AI316" t="s">
        <v>201</v>
      </c>
      <c r="AJ316" t="s">
        <v>17878</v>
      </c>
      <c r="AK316" s="9" t="str">
        <f>VLOOKUP(Y316,zdroj!D:AJ,33,0)</f>
        <v>katA</v>
      </c>
    </row>
    <row r="317" spans="8:37" x14ac:dyDescent="0.25">
      <c r="H317" s="8"/>
      <c r="I317" s="8"/>
      <c r="M317" s="24"/>
      <c r="N317" s="23"/>
      <c r="O317" s="24"/>
      <c r="P317" s="19"/>
      <c r="Q317" s="19"/>
      <c r="R317" s="19"/>
      <c r="S317" s="27"/>
      <c r="T317" s="11"/>
      <c r="U317" s="27"/>
      <c r="V317" s="39"/>
      <c r="W317" s="39"/>
      <c r="Y317" s="9" t="s">
        <v>477</v>
      </c>
      <c r="Z317" s="9" t="s">
        <v>462</v>
      </c>
      <c r="AA317" s="9" t="s">
        <v>237</v>
      </c>
      <c r="AB317" s="9">
        <v>5846714</v>
      </c>
      <c r="AC317" s="9" t="s">
        <v>1099</v>
      </c>
      <c r="AD317" s="9" t="s">
        <v>231</v>
      </c>
      <c r="AE317" s="5">
        <f t="shared" si="30"/>
        <v>0</v>
      </c>
      <c r="AF317" s="5" t="str">
        <f t="shared" si="31"/>
        <v>katB</v>
      </c>
      <c r="AG317" s="153"/>
      <c r="AH317" s="153"/>
      <c r="AI317" t="s">
        <v>201</v>
      </c>
      <c r="AJ317" t="s">
        <v>17878</v>
      </c>
      <c r="AK317" s="9" t="str">
        <f>VLOOKUP(Y317,zdroj!D:AJ,33,0)</f>
        <v>katA</v>
      </c>
    </row>
    <row r="318" spans="8:37" x14ac:dyDescent="0.25">
      <c r="H318" s="8"/>
      <c r="I318" s="8"/>
      <c r="M318" s="24"/>
      <c r="N318" s="23"/>
      <c r="O318" s="24"/>
      <c r="P318" s="19"/>
      <c r="Q318" s="19"/>
      <c r="R318" s="19"/>
      <c r="S318" s="27"/>
      <c r="T318" s="11"/>
      <c r="U318" s="27"/>
      <c r="V318" s="39"/>
      <c r="W318" s="39"/>
      <c r="Y318" s="9" t="s">
        <v>477</v>
      </c>
      <c r="Z318" s="9" t="s">
        <v>462</v>
      </c>
      <c r="AA318" s="9" t="s">
        <v>237</v>
      </c>
      <c r="AB318" s="9">
        <v>5846790</v>
      </c>
      <c r="AC318" s="9" t="s">
        <v>1100</v>
      </c>
      <c r="AD318" s="9" t="s">
        <v>225</v>
      </c>
      <c r="AE318" s="5">
        <f t="shared" si="30"/>
        <v>0</v>
      </c>
      <c r="AF318" s="5" t="str">
        <f t="shared" si="31"/>
        <v>katA</v>
      </c>
      <c r="AG318" s="153"/>
      <c r="AH318" s="153"/>
      <c r="AI318" t="s">
        <v>201</v>
      </c>
      <c r="AJ318" t="s">
        <v>17878</v>
      </c>
      <c r="AK318" s="9" t="str">
        <f>VLOOKUP(Y318,zdroj!D:AJ,33,0)</f>
        <v>katA</v>
      </c>
    </row>
    <row r="319" spans="8:37" x14ac:dyDescent="0.25">
      <c r="H319" s="8"/>
      <c r="I319" s="8"/>
      <c r="M319" s="24"/>
      <c r="N319" s="23"/>
      <c r="O319" s="24"/>
      <c r="P319" s="19"/>
      <c r="Q319" s="19"/>
      <c r="R319" s="19"/>
      <c r="S319" s="27"/>
      <c r="T319" s="11"/>
      <c r="U319" s="27"/>
      <c r="V319" s="39"/>
      <c r="W319" s="39"/>
      <c r="Y319" s="9" t="s">
        <v>477</v>
      </c>
      <c r="Z319" s="9" t="s">
        <v>462</v>
      </c>
      <c r="AA319" s="9" t="s">
        <v>237</v>
      </c>
      <c r="AB319" s="9">
        <v>5846862</v>
      </c>
      <c r="AC319" s="9" t="s">
        <v>1101</v>
      </c>
      <c r="AD319" s="9" t="s">
        <v>225</v>
      </c>
      <c r="AE319" s="5">
        <f t="shared" si="30"/>
        <v>0</v>
      </c>
      <c r="AF319" s="5" t="str">
        <f t="shared" si="31"/>
        <v>katA</v>
      </c>
      <c r="AG319" s="153"/>
      <c r="AH319" s="153"/>
      <c r="AI319" t="s">
        <v>201</v>
      </c>
      <c r="AJ319" t="s">
        <v>17878</v>
      </c>
      <c r="AK319" s="9" t="str">
        <f>VLOOKUP(Y319,zdroj!D:AJ,33,0)</f>
        <v>katA</v>
      </c>
    </row>
    <row r="320" spans="8:37" x14ac:dyDescent="0.25">
      <c r="H320" s="8"/>
      <c r="I320" s="8"/>
      <c r="M320" s="24"/>
      <c r="N320" s="23"/>
      <c r="O320" s="24"/>
      <c r="P320" s="19"/>
      <c r="Q320" s="19"/>
      <c r="R320" s="19"/>
      <c r="S320" s="27"/>
      <c r="T320" s="11"/>
      <c r="U320" s="27"/>
      <c r="V320" s="39"/>
      <c r="W320" s="39"/>
      <c r="Y320" s="9" t="s">
        <v>477</v>
      </c>
      <c r="Z320" s="9" t="s">
        <v>462</v>
      </c>
      <c r="AA320" s="9" t="s">
        <v>237</v>
      </c>
      <c r="AB320" s="9">
        <v>5846897</v>
      </c>
      <c r="AC320" s="9" t="s">
        <v>1102</v>
      </c>
      <c r="AD320" s="9" t="s">
        <v>225</v>
      </c>
      <c r="AE320" s="5">
        <f t="shared" si="30"/>
        <v>0</v>
      </c>
      <c r="AF320" s="5" t="str">
        <f t="shared" si="31"/>
        <v>katA</v>
      </c>
      <c r="AG320" s="153"/>
      <c r="AH320" s="153"/>
      <c r="AI320" t="s">
        <v>201</v>
      </c>
      <c r="AJ320" t="s">
        <v>17878</v>
      </c>
      <c r="AK320" s="9" t="str">
        <f>VLOOKUP(Y320,zdroj!D:AJ,33,0)</f>
        <v>katA</v>
      </c>
    </row>
    <row r="321" spans="8:37" x14ac:dyDescent="0.25">
      <c r="H321" s="8"/>
      <c r="I321" s="8"/>
      <c r="M321" s="24"/>
      <c r="N321" s="23"/>
      <c r="O321" s="24"/>
      <c r="P321" s="19"/>
      <c r="Q321" s="19"/>
      <c r="R321" s="19"/>
      <c r="S321" s="27"/>
      <c r="T321" s="11"/>
      <c r="U321" s="27"/>
      <c r="V321" s="39"/>
      <c r="W321" s="39"/>
      <c r="Y321" s="9" t="s">
        <v>477</v>
      </c>
      <c r="Z321" s="9" t="s">
        <v>462</v>
      </c>
      <c r="AA321" s="9" t="s">
        <v>237</v>
      </c>
      <c r="AB321" s="9">
        <v>5846901</v>
      </c>
      <c r="AC321" s="9" t="s">
        <v>1103</v>
      </c>
      <c r="AD321" s="9" t="s">
        <v>231</v>
      </c>
      <c r="AE321" s="5">
        <f t="shared" si="30"/>
        <v>0</v>
      </c>
      <c r="AF321" s="5" t="str">
        <f t="shared" si="31"/>
        <v>katB</v>
      </c>
      <c r="AG321" s="153"/>
      <c r="AH321" s="153"/>
      <c r="AI321" t="s">
        <v>201</v>
      </c>
      <c r="AJ321" t="s">
        <v>17878</v>
      </c>
      <c r="AK321" s="9" t="str">
        <f>VLOOKUP(Y321,zdroj!D:AJ,33,0)</f>
        <v>katA</v>
      </c>
    </row>
    <row r="322" spans="8:37" x14ac:dyDescent="0.25">
      <c r="H322" s="8"/>
      <c r="I322" s="8"/>
      <c r="M322" s="24"/>
      <c r="N322" s="23"/>
      <c r="O322" s="24"/>
      <c r="P322" s="19"/>
      <c r="Q322" s="19"/>
      <c r="R322" s="19"/>
      <c r="S322" s="27"/>
      <c r="T322" s="11"/>
      <c r="U322" s="27"/>
      <c r="V322" s="39"/>
      <c r="W322" s="39"/>
      <c r="Y322" s="9" t="s">
        <v>477</v>
      </c>
      <c r="Z322" s="9" t="s">
        <v>462</v>
      </c>
      <c r="AA322" s="9" t="s">
        <v>237</v>
      </c>
      <c r="AB322" s="9">
        <v>5846919</v>
      </c>
      <c r="AC322" s="9" t="s">
        <v>1104</v>
      </c>
      <c r="AD322" s="9" t="s">
        <v>231</v>
      </c>
      <c r="AE322" s="5">
        <f t="shared" si="30"/>
        <v>0</v>
      </c>
      <c r="AF322" s="5" t="str">
        <f t="shared" si="31"/>
        <v>katB</v>
      </c>
      <c r="AG322" s="153"/>
      <c r="AH322" s="153"/>
      <c r="AI322" t="s">
        <v>17879</v>
      </c>
      <c r="AJ322" t="s">
        <v>17878</v>
      </c>
      <c r="AK322" s="9" t="str">
        <f>VLOOKUP(Y322,zdroj!D:AJ,33,0)</f>
        <v>katA</v>
      </c>
    </row>
    <row r="323" spans="8:37" x14ac:dyDescent="0.25">
      <c r="H323" s="8"/>
      <c r="I323" s="8"/>
      <c r="M323" s="24"/>
      <c r="N323" s="23"/>
      <c r="O323" s="24"/>
      <c r="P323" s="19"/>
      <c r="Q323" s="19"/>
      <c r="R323" s="19"/>
      <c r="S323" s="27"/>
      <c r="T323" s="11"/>
      <c r="U323" s="27"/>
      <c r="V323" s="39"/>
      <c r="W323" s="39"/>
      <c r="Y323" s="9" t="s">
        <v>477</v>
      </c>
      <c r="Z323" s="9" t="s">
        <v>462</v>
      </c>
      <c r="AA323" s="9" t="s">
        <v>237</v>
      </c>
      <c r="AB323" s="9">
        <v>5846927</v>
      </c>
      <c r="AC323" s="9" t="s">
        <v>1105</v>
      </c>
      <c r="AD323" s="9" t="s">
        <v>231</v>
      </c>
      <c r="AE323" s="5">
        <f t="shared" si="30"/>
        <v>0</v>
      </c>
      <c r="AF323" s="5" t="str">
        <f t="shared" si="31"/>
        <v>katB</v>
      </c>
      <c r="AG323" s="153"/>
      <c r="AH323" s="153"/>
      <c r="AI323" t="s">
        <v>201</v>
      </c>
      <c r="AJ323" t="s">
        <v>17878</v>
      </c>
      <c r="AK323" s="9" t="str">
        <f>VLOOKUP(Y323,zdroj!D:AJ,33,0)</f>
        <v>katA</v>
      </c>
    </row>
    <row r="324" spans="8:37" x14ac:dyDescent="0.25">
      <c r="H324" s="8"/>
      <c r="I324" s="8"/>
      <c r="M324" s="24"/>
      <c r="N324" s="23"/>
      <c r="O324" s="24"/>
      <c r="P324" s="19"/>
      <c r="Q324" s="19"/>
      <c r="R324" s="19"/>
      <c r="S324" s="27"/>
      <c r="T324" s="11"/>
      <c r="U324" s="27"/>
      <c r="V324" s="39"/>
      <c r="W324" s="39"/>
      <c r="Y324" s="9" t="s">
        <v>477</v>
      </c>
      <c r="Z324" s="9" t="s">
        <v>462</v>
      </c>
      <c r="AA324" s="9" t="s">
        <v>237</v>
      </c>
      <c r="AB324" s="9">
        <v>40003540</v>
      </c>
      <c r="AC324" s="9" t="s">
        <v>1106</v>
      </c>
      <c r="AD324" s="9" t="s">
        <v>225</v>
      </c>
      <c r="AE324" s="5">
        <f t="shared" si="30"/>
        <v>0</v>
      </c>
      <c r="AF324" s="5" t="str">
        <f t="shared" si="31"/>
        <v>katA</v>
      </c>
      <c r="AG324" s="153"/>
      <c r="AH324" s="153"/>
      <c r="AI324" t="s">
        <v>201</v>
      </c>
      <c r="AJ324" t="s">
        <v>17878</v>
      </c>
      <c r="AK324" s="9" t="str">
        <f>VLOOKUP(Y324,zdroj!D:AJ,33,0)</f>
        <v>katA</v>
      </c>
    </row>
    <row r="325" spans="8:37" x14ac:dyDescent="0.25">
      <c r="H325" s="8"/>
      <c r="I325" s="8"/>
      <c r="M325" s="24"/>
      <c r="N325" s="23"/>
      <c r="O325" s="24"/>
      <c r="P325" s="19"/>
      <c r="Q325" s="19"/>
      <c r="R325" s="19"/>
      <c r="S325" s="27"/>
      <c r="T325" s="11"/>
      <c r="U325" s="27"/>
      <c r="V325" s="39"/>
      <c r="W325" s="39"/>
      <c r="Y325" s="9" t="s">
        <v>477</v>
      </c>
      <c r="Z325" s="9" t="s">
        <v>462</v>
      </c>
      <c r="AA325" s="9" t="s">
        <v>237</v>
      </c>
      <c r="AB325" s="9">
        <v>5846951</v>
      </c>
      <c r="AC325" s="9" t="s">
        <v>1107</v>
      </c>
      <c r="AD325" s="9" t="s">
        <v>225</v>
      </c>
      <c r="AE325" s="5">
        <f t="shared" si="30"/>
        <v>0</v>
      </c>
      <c r="AF325" s="5" t="str">
        <f t="shared" si="31"/>
        <v>katA</v>
      </c>
      <c r="AG325" s="153"/>
      <c r="AH325" s="153"/>
      <c r="AI325" t="s">
        <v>201</v>
      </c>
      <c r="AJ325" t="s">
        <v>17878</v>
      </c>
      <c r="AK325" s="9" t="str">
        <f>VLOOKUP(Y325,zdroj!D:AJ,33,0)</f>
        <v>katA</v>
      </c>
    </row>
    <row r="326" spans="8:37" x14ac:dyDescent="0.25">
      <c r="H326" s="8"/>
      <c r="I326" s="8"/>
      <c r="M326" s="24"/>
      <c r="N326" s="23"/>
      <c r="O326" s="24"/>
      <c r="P326" s="19"/>
      <c r="Q326" s="19"/>
      <c r="R326" s="19"/>
      <c r="S326" s="27"/>
      <c r="T326" s="11"/>
      <c r="U326" s="27"/>
      <c r="V326" s="39"/>
      <c r="W326" s="39"/>
      <c r="Y326" s="9" t="s">
        <v>477</v>
      </c>
      <c r="Z326" s="9" t="s">
        <v>462</v>
      </c>
      <c r="AA326" s="9" t="s">
        <v>237</v>
      </c>
      <c r="AB326" s="9">
        <v>5846960</v>
      </c>
      <c r="AC326" s="9" t="s">
        <v>1108</v>
      </c>
      <c r="AD326" s="9" t="s">
        <v>231</v>
      </c>
      <c r="AE326" s="5">
        <f t="shared" si="30"/>
        <v>0</v>
      </c>
      <c r="AF326" s="5" t="str">
        <f t="shared" si="31"/>
        <v>katB</v>
      </c>
      <c r="AG326" s="153"/>
      <c r="AH326" s="153"/>
      <c r="AI326" t="s">
        <v>201</v>
      </c>
      <c r="AJ326" t="s">
        <v>17878</v>
      </c>
      <c r="AK326" s="9" t="str">
        <f>VLOOKUP(Y326,zdroj!D:AJ,33,0)</f>
        <v>katA</v>
      </c>
    </row>
    <row r="327" spans="8:37" x14ac:dyDescent="0.25">
      <c r="H327" s="8"/>
      <c r="I327" s="8"/>
      <c r="M327" s="24"/>
      <c r="N327" s="23"/>
      <c r="O327" s="24"/>
      <c r="P327" s="19"/>
      <c r="Q327" s="19"/>
      <c r="R327" s="19"/>
      <c r="S327" s="27"/>
      <c r="T327" s="11"/>
      <c r="U327" s="27"/>
      <c r="V327" s="39"/>
      <c r="W327" s="39"/>
      <c r="Y327" s="9" t="s">
        <v>477</v>
      </c>
      <c r="Z327" s="9" t="s">
        <v>462</v>
      </c>
      <c r="AA327" s="9" t="s">
        <v>237</v>
      </c>
      <c r="AB327" s="9">
        <v>40003558</v>
      </c>
      <c r="AC327" s="9" t="s">
        <v>1109</v>
      </c>
      <c r="AD327" s="9" t="s">
        <v>225</v>
      </c>
      <c r="AE327" s="5">
        <f t="shared" si="30"/>
        <v>0</v>
      </c>
      <c r="AF327" s="5" t="str">
        <f t="shared" si="31"/>
        <v>katA</v>
      </c>
      <c r="AG327" s="153"/>
      <c r="AH327" s="153"/>
      <c r="AI327" t="s">
        <v>201</v>
      </c>
      <c r="AJ327" t="s">
        <v>17878</v>
      </c>
      <c r="AK327" s="9" t="str">
        <f>VLOOKUP(Y327,zdroj!D:AJ,33,0)</f>
        <v>katA</v>
      </c>
    </row>
    <row r="328" spans="8:37" x14ac:dyDescent="0.25">
      <c r="H328" s="8"/>
      <c r="I328" s="8"/>
      <c r="M328" s="24"/>
      <c r="N328" s="23"/>
      <c r="O328" s="24"/>
      <c r="P328" s="19"/>
      <c r="Q328" s="19"/>
      <c r="R328" s="19"/>
      <c r="S328" s="27"/>
      <c r="T328" s="11"/>
      <c r="U328" s="27"/>
      <c r="V328" s="39"/>
      <c r="W328" s="39"/>
      <c r="Y328" s="9" t="s">
        <v>477</v>
      </c>
      <c r="Z328" s="9" t="s">
        <v>462</v>
      </c>
      <c r="AA328" s="9" t="s">
        <v>237</v>
      </c>
      <c r="AB328" s="9">
        <v>5846978</v>
      </c>
      <c r="AC328" s="9" t="s">
        <v>1110</v>
      </c>
      <c r="AD328" s="9" t="s">
        <v>225</v>
      </c>
      <c r="AE328" s="5">
        <f t="shared" si="30"/>
        <v>0</v>
      </c>
      <c r="AF328" s="5" t="str">
        <f t="shared" si="31"/>
        <v>katA</v>
      </c>
      <c r="AG328" s="153"/>
      <c r="AH328" s="153"/>
      <c r="AI328" t="s">
        <v>201</v>
      </c>
      <c r="AJ328" t="s">
        <v>17878</v>
      </c>
      <c r="AK328" s="9" t="str">
        <f>VLOOKUP(Y328,zdroj!D:AJ,33,0)</f>
        <v>katA</v>
      </c>
    </row>
    <row r="329" spans="8:37" x14ac:dyDescent="0.25">
      <c r="H329" s="8"/>
      <c r="I329" s="8"/>
      <c r="M329" s="24"/>
      <c r="N329" s="23"/>
      <c r="O329" s="24"/>
      <c r="P329" s="19"/>
      <c r="Q329" s="19"/>
      <c r="R329" s="19"/>
      <c r="S329" s="27"/>
      <c r="T329" s="11"/>
      <c r="U329" s="27"/>
      <c r="V329" s="39"/>
      <c r="W329" s="39"/>
      <c r="Y329" s="9" t="s">
        <v>477</v>
      </c>
      <c r="Z329" s="9" t="s">
        <v>462</v>
      </c>
      <c r="AA329" s="9" t="s">
        <v>237</v>
      </c>
      <c r="AB329" s="9">
        <v>5847001</v>
      </c>
      <c r="AC329" s="9" t="s">
        <v>1111</v>
      </c>
      <c r="AD329" s="9" t="s">
        <v>225</v>
      </c>
      <c r="AE329" s="5">
        <f t="shared" si="30"/>
        <v>0</v>
      </c>
      <c r="AF329" s="5" t="str">
        <f t="shared" si="31"/>
        <v>katA</v>
      </c>
      <c r="AG329" s="153"/>
      <c r="AH329" s="153"/>
      <c r="AI329" t="s">
        <v>201</v>
      </c>
      <c r="AJ329" t="s">
        <v>17878</v>
      </c>
      <c r="AK329" s="9" t="str">
        <f>VLOOKUP(Y329,zdroj!D:AJ,33,0)</f>
        <v>katA</v>
      </c>
    </row>
    <row r="330" spans="8:37" x14ac:dyDescent="0.25">
      <c r="H330" s="8"/>
      <c r="I330" s="8"/>
      <c r="M330" s="24"/>
      <c r="N330" s="23"/>
      <c r="O330" s="24"/>
      <c r="P330" s="19"/>
      <c r="Q330" s="19"/>
      <c r="R330" s="19"/>
      <c r="S330" s="27"/>
      <c r="T330" s="11"/>
      <c r="U330" s="27"/>
      <c r="V330" s="39"/>
      <c r="W330" s="39"/>
      <c r="Y330" s="9" t="s">
        <v>477</v>
      </c>
      <c r="Z330" s="9" t="s">
        <v>462</v>
      </c>
      <c r="AA330" s="9" t="s">
        <v>237</v>
      </c>
      <c r="AB330" s="9">
        <v>5847044</v>
      </c>
      <c r="AC330" s="9" t="s">
        <v>1112</v>
      </c>
      <c r="AD330" s="9" t="s">
        <v>225</v>
      </c>
      <c r="AE330" s="5">
        <f t="shared" ref="AE330:AE393" si="32">VLOOKUP(Y330,K:T,10,0)</f>
        <v>0</v>
      </c>
      <c r="AF330" s="5" t="str">
        <f t="shared" ref="AF330:AF393" si="33">IF(AE330="A",IF(AD330="katA","katB",AD330),AD330)</f>
        <v>katA</v>
      </c>
      <c r="AG330" s="153"/>
      <c r="AH330" s="153"/>
      <c r="AI330" t="s">
        <v>201</v>
      </c>
      <c r="AJ330" t="s">
        <v>17878</v>
      </c>
      <c r="AK330" s="9" t="str">
        <f>VLOOKUP(Y330,zdroj!D:AJ,33,0)</f>
        <v>katA</v>
      </c>
    </row>
    <row r="331" spans="8:37" x14ac:dyDescent="0.25">
      <c r="H331" s="8"/>
      <c r="I331" s="8"/>
      <c r="M331" s="24"/>
      <c r="N331" s="23"/>
      <c r="O331" s="24"/>
      <c r="P331" s="19"/>
      <c r="Q331" s="19"/>
      <c r="R331" s="19"/>
      <c r="S331" s="27"/>
      <c r="T331" s="11"/>
      <c r="U331" s="27"/>
      <c r="V331" s="39"/>
      <c r="W331" s="39"/>
      <c r="Y331" s="9" t="s">
        <v>477</v>
      </c>
      <c r="Z331" s="9" t="s">
        <v>462</v>
      </c>
      <c r="AA331" s="9" t="s">
        <v>237</v>
      </c>
      <c r="AB331" s="9">
        <v>5847133</v>
      </c>
      <c r="AC331" s="9" t="s">
        <v>1113</v>
      </c>
      <c r="AD331" s="9" t="s">
        <v>225</v>
      </c>
      <c r="AE331" s="5">
        <f t="shared" si="32"/>
        <v>0</v>
      </c>
      <c r="AF331" s="5" t="str">
        <f t="shared" si="33"/>
        <v>katA</v>
      </c>
      <c r="AG331" s="153"/>
      <c r="AH331" s="153"/>
      <c r="AI331" t="s">
        <v>201</v>
      </c>
      <c r="AJ331" t="s">
        <v>17878</v>
      </c>
      <c r="AK331" s="9" t="str">
        <f>VLOOKUP(Y331,zdroj!D:AJ,33,0)</f>
        <v>katA</v>
      </c>
    </row>
    <row r="332" spans="8:37" x14ac:dyDescent="0.25">
      <c r="H332" s="8"/>
      <c r="I332" s="8"/>
      <c r="M332" s="24"/>
      <c r="N332" s="23"/>
      <c r="O332" s="24"/>
      <c r="P332" s="19"/>
      <c r="Q332" s="19"/>
      <c r="R332" s="19"/>
      <c r="S332" s="27"/>
      <c r="T332" s="11"/>
      <c r="U332" s="27"/>
      <c r="V332" s="39"/>
      <c r="W332" s="39"/>
      <c r="Y332" s="9" t="s">
        <v>477</v>
      </c>
      <c r="Z332" s="9" t="s">
        <v>462</v>
      </c>
      <c r="AA332" s="9" t="s">
        <v>237</v>
      </c>
      <c r="AB332" s="9">
        <v>26669064</v>
      </c>
      <c r="AC332" s="9" t="s">
        <v>1114</v>
      </c>
      <c r="AD332" s="9" t="s">
        <v>231</v>
      </c>
      <c r="AE332" s="5">
        <f t="shared" si="32"/>
        <v>0</v>
      </c>
      <c r="AF332" s="5" t="str">
        <f t="shared" si="33"/>
        <v>katB</v>
      </c>
      <c r="AG332" s="153"/>
      <c r="AH332" s="153"/>
      <c r="AI332" t="s">
        <v>201</v>
      </c>
      <c r="AJ332" t="s">
        <v>17878</v>
      </c>
      <c r="AK332" s="9" t="str">
        <f>VLOOKUP(Y332,zdroj!D:AJ,33,0)</f>
        <v>katA</v>
      </c>
    </row>
    <row r="333" spans="8:37" x14ac:dyDescent="0.25">
      <c r="H333" s="8"/>
      <c r="I333" s="8"/>
      <c r="M333" s="24"/>
      <c r="N333" s="23"/>
      <c r="O333" s="24"/>
      <c r="P333" s="19"/>
      <c r="Q333" s="19"/>
      <c r="R333" s="19"/>
      <c r="S333" s="27"/>
      <c r="T333" s="11"/>
      <c r="U333" s="27"/>
      <c r="V333" s="39"/>
      <c r="W333" s="39"/>
      <c r="Y333" s="9" t="s">
        <v>477</v>
      </c>
      <c r="Z333" s="9" t="s">
        <v>462</v>
      </c>
      <c r="AA333" s="9" t="s">
        <v>237</v>
      </c>
      <c r="AB333" s="9">
        <v>82539201</v>
      </c>
      <c r="AC333" s="9" t="s">
        <v>1115</v>
      </c>
      <c r="AD333" s="9" t="s">
        <v>231</v>
      </c>
      <c r="AE333" s="5">
        <f t="shared" si="32"/>
        <v>0</v>
      </c>
      <c r="AF333" s="5" t="str">
        <f t="shared" si="33"/>
        <v>katB</v>
      </c>
      <c r="AG333" s="153"/>
      <c r="AH333" s="153"/>
      <c r="AI333" t="s">
        <v>201</v>
      </c>
      <c r="AJ333" t="s">
        <v>17878</v>
      </c>
      <c r="AK333" s="9" t="str">
        <f>VLOOKUP(Y333,zdroj!D:AJ,33,0)</f>
        <v>katA</v>
      </c>
    </row>
    <row r="334" spans="8:37" x14ac:dyDescent="0.25">
      <c r="H334" s="8"/>
      <c r="I334" s="8"/>
      <c r="M334" s="24"/>
      <c r="N334" s="23"/>
      <c r="O334" s="24"/>
      <c r="P334" s="19"/>
      <c r="Q334" s="19"/>
      <c r="R334" s="19"/>
      <c r="S334" s="27"/>
      <c r="T334" s="11"/>
      <c r="U334" s="27"/>
      <c r="V334" s="39"/>
      <c r="W334" s="39"/>
      <c r="Y334" s="9" t="s">
        <v>477</v>
      </c>
      <c r="Z334" s="9" t="s">
        <v>462</v>
      </c>
      <c r="AA334" s="9" t="s">
        <v>237</v>
      </c>
      <c r="AB334" s="9">
        <v>5845840</v>
      </c>
      <c r="AC334" s="9" t="s">
        <v>1116</v>
      </c>
      <c r="AD334" s="9" t="s">
        <v>225</v>
      </c>
      <c r="AE334" s="5">
        <f t="shared" si="32"/>
        <v>0</v>
      </c>
      <c r="AF334" s="5" t="str">
        <f t="shared" si="33"/>
        <v>katA</v>
      </c>
      <c r="AG334" s="153"/>
      <c r="AH334" s="153"/>
      <c r="AI334" t="s">
        <v>201</v>
      </c>
      <c r="AJ334" t="s">
        <v>17878</v>
      </c>
      <c r="AK334" s="9" t="str">
        <f>VLOOKUP(Y334,zdroj!D:AJ,33,0)</f>
        <v>katA</v>
      </c>
    </row>
    <row r="335" spans="8:37" x14ac:dyDescent="0.25">
      <c r="H335" s="8"/>
      <c r="I335" s="8"/>
      <c r="M335" s="24"/>
      <c r="N335" s="23"/>
      <c r="O335" s="24"/>
      <c r="P335" s="19"/>
      <c r="Q335" s="19"/>
      <c r="R335" s="19"/>
      <c r="S335" s="27"/>
      <c r="T335" s="11"/>
      <c r="U335" s="27"/>
      <c r="V335" s="39"/>
      <c r="W335" s="39"/>
      <c r="Y335" s="9" t="s">
        <v>477</v>
      </c>
      <c r="Z335" s="9" t="s">
        <v>462</v>
      </c>
      <c r="AA335" s="9" t="s">
        <v>237</v>
      </c>
      <c r="AB335" s="9">
        <v>5846056</v>
      </c>
      <c r="AC335" s="9" t="s">
        <v>1117</v>
      </c>
      <c r="AD335" s="9" t="s">
        <v>225</v>
      </c>
      <c r="AE335" s="5">
        <f t="shared" si="32"/>
        <v>0</v>
      </c>
      <c r="AF335" s="5" t="str">
        <f t="shared" si="33"/>
        <v>katA</v>
      </c>
      <c r="AG335" s="153"/>
      <c r="AH335" s="153"/>
      <c r="AI335" t="s">
        <v>201</v>
      </c>
      <c r="AJ335" t="s">
        <v>17878</v>
      </c>
      <c r="AK335" s="9" t="str">
        <f>VLOOKUP(Y335,zdroj!D:AJ,33,0)</f>
        <v>katA</v>
      </c>
    </row>
    <row r="336" spans="8:37" x14ac:dyDescent="0.25">
      <c r="H336" s="8"/>
      <c r="I336" s="8"/>
      <c r="M336" s="24"/>
      <c r="N336" s="23"/>
      <c r="O336" s="24"/>
      <c r="P336" s="19"/>
      <c r="Q336" s="19"/>
      <c r="R336" s="19"/>
      <c r="S336" s="27"/>
      <c r="T336" s="11"/>
      <c r="U336" s="27"/>
      <c r="V336" s="39"/>
      <c r="W336" s="39"/>
      <c r="Y336" s="9" t="s">
        <v>477</v>
      </c>
      <c r="Z336" s="9" t="s">
        <v>462</v>
      </c>
      <c r="AA336" s="9" t="s">
        <v>237</v>
      </c>
      <c r="AB336" s="9">
        <v>5846064</v>
      </c>
      <c r="AC336" s="9" t="s">
        <v>1118</v>
      </c>
      <c r="AD336" s="9" t="s">
        <v>225</v>
      </c>
      <c r="AE336" s="5">
        <f t="shared" si="32"/>
        <v>0</v>
      </c>
      <c r="AF336" s="5" t="str">
        <f t="shared" si="33"/>
        <v>katA</v>
      </c>
      <c r="AG336" s="153"/>
      <c r="AH336" s="153"/>
      <c r="AI336" t="s">
        <v>201</v>
      </c>
      <c r="AJ336" t="s">
        <v>17878</v>
      </c>
      <c r="AK336" s="9" t="str">
        <f>VLOOKUP(Y336,zdroj!D:AJ,33,0)</f>
        <v>katA</v>
      </c>
    </row>
    <row r="337" spans="8:37" x14ac:dyDescent="0.25">
      <c r="H337" s="8"/>
      <c r="I337" s="8"/>
      <c r="M337" s="24"/>
      <c r="N337" s="23"/>
      <c r="O337" s="24"/>
      <c r="P337" s="19"/>
      <c r="Q337" s="19"/>
      <c r="R337" s="19"/>
      <c r="S337" s="27"/>
      <c r="T337" s="11"/>
      <c r="U337" s="27"/>
      <c r="V337" s="39"/>
      <c r="W337" s="39"/>
      <c r="Y337" s="9" t="s">
        <v>477</v>
      </c>
      <c r="Z337" s="9" t="s">
        <v>462</v>
      </c>
      <c r="AA337" s="9" t="s">
        <v>237</v>
      </c>
      <c r="AB337" s="9">
        <v>5846072</v>
      </c>
      <c r="AC337" s="9" t="s">
        <v>1119</v>
      </c>
      <c r="AD337" s="9" t="s">
        <v>225</v>
      </c>
      <c r="AE337" s="5">
        <f t="shared" si="32"/>
        <v>0</v>
      </c>
      <c r="AF337" s="5" t="str">
        <f t="shared" si="33"/>
        <v>katA</v>
      </c>
      <c r="AG337" s="153"/>
      <c r="AH337" s="153"/>
      <c r="AI337" t="s">
        <v>201</v>
      </c>
      <c r="AJ337" t="s">
        <v>17878</v>
      </c>
      <c r="AK337" s="9" t="str">
        <f>VLOOKUP(Y337,zdroj!D:AJ,33,0)</f>
        <v>katA</v>
      </c>
    </row>
    <row r="338" spans="8:37" x14ac:dyDescent="0.25">
      <c r="H338" s="8"/>
      <c r="I338" s="8"/>
      <c r="M338" s="24"/>
      <c r="N338" s="23"/>
      <c r="O338" s="24"/>
      <c r="P338" s="19"/>
      <c r="Q338" s="19"/>
      <c r="R338" s="19"/>
      <c r="S338" s="27"/>
      <c r="T338" s="11"/>
      <c r="U338" s="27"/>
      <c r="V338" s="39"/>
      <c r="W338" s="39"/>
      <c r="Y338" s="9" t="s">
        <v>477</v>
      </c>
      <c r="Z338" s="9" t="s">
        <v>462</v>
      </c>
      <c r="AA338" s="9" t="s">
        <v>237</v>
      </c>
      <c r="AB338" s="9">
        <v>5846081</v>
      </c>
      <c r="AC338" s="9" t="s">
        <v>1120</v>
      </c>
      <c r="AD338" s="9" t="s">
        <v>231</v>
      </c>
      <c r="AE338" s="5">
        <f t="shared" si="32"/>
        <v>0</v>
      </c>
      <c r="AF338" s="5" t="str">
        <f t="shared" si="33"/>
        <v>katB</v>
      </c>
      <c r="AG338" s="153"/>
      <c r="AH338" s="153"/>
      <c r="AI338" t="s">
        <v>201</v>
      </c>
      <c r="AJ338" t="s">
        <v>17878</v>
      </c>
      <c r="AK338" s="9" t="str">
        <f>VLOOKUP(Y338,zdroj!D:AJ,33,0)</f>
        <v>katA</v>
      </c>
    </row>
    <row r="339" spans="8:37" x14ac:dyDescent="0.25">
      <c r="H339" s="8"/>
      <c r="I339" s="8"/>
      <c r="M339" s="24"/>
      <c r="N339" s="23"/>
      <c r="O339" s="24"/>
      <c r="P339" s="19"/>
      <c r="Q339" s="19"/>
      <c r="R339" s="19"/>
      <c r="S339" s="27"/>
      <c r="T339" s="11"/>
      <c r="U339" s="27"/>
      <c r="V339" s="39"/>
      <c r="W339" s="39"/>
      <c r="Y339" s="9" t="s">
        <v>477</v>
      </c>
      <c r="Z339" s="9" t="s">
        <v>462</v>
      </c>
      <c r="AA339" s="9" t="s">
        <v>237</v>
      </c>
      <c r="AB339" s="9">
        <v>5846099</v>
      </c>
      <c r="AC339" s="9" t="s">
        <v>1121</v>
      </c>
      <c r="AD339" s="9" t="s">
        <v>225</v>
      </c>
      <c r="AE339" s="5">
        <f t="shared" si="32"/>
        <v>0</v>
      </c>
      <c r="AF339" s="5" t="str">
        <f t="shared" si="33"/>
        <v>katA</v>
      </c>
      <c r="AG339" s="153"/>
      <c r="AH339" s="153"/>
      <c r="AI339" t="s">
        <v>201</v>
      </c>
      <c r="AJ339" t="s">
        <v>17878</v>
      </c>
      <c r="AK339" s="9" t="str">
        <f>VLOOKUP(Y339,zdroj!D:AJ,33,0)</f>
        <v>katA</v>
      </c>
    </row>
    <row r="340" spans="8:37" x14ac:dyDescent="0.25">
      <c r="H340" s="8"/>
      <c r="I340" s="8"/>
      <c r="M340" s="24"/>
      <c r="N340" s="23"/>
      <c r="O340" s="24"/>
      <c r="P340" s="19"/>
      <c r="Q340" s="19"/>
      <c r="R340" s="19"/>
      <c r="S340" s="27"/>
      <c r="T340" s="11"/>
      <c r="U340" s="27"/>
      <c r="V340" s="39"/>
      <c r="W340" s="39"/>
      <c r="Y340" s="9" t="s">
        <v>477</v>
      </c>
      <c r="Z340" s="9" t="s">
        <v>462</v>
      </c>
      <c r="AA340" s="9" t="s">
        <v>237</v>
      </c>
      <c r="AB340" s="9">
        <v>5846102</v>
      </c>
      <c r="AC340" s="9" t="s">
        <v>1122</v>
      </c>
      <c r="AD340" s="9" t="s">
        <v>225</v>
      </c>
      <c r="AE340" s="5">
        <f t="shared" si="32"/>
        <v>0</v>
      </c>
      <c r="AF340" s="5" t="str">
        <f t="shared" si="33"/>
        <v>katA</v>
      </c>
      <c r="AG340" s="153"/>
      <c r="AH340" s="153"/>
      <c r="AI340" t="s">
        <v>201</v>
      </c>
      <c r="AJ340" t="s">
        <v>17878</v>
      </c>
      <c r="AK340" s="9" t="str">
        <f>VLOOKUP(Y340,zdroj!D:AJ,33,0)</f>
        <v>katA</v>
      </c>
    </row>
    <row r="341" spans="8:37" x14ac:dyDescent="0.25">
      <c r="H341" s="8"/>
      <c r="I341" s="8"/>
      <c r="M341" s="24"/>
      <c r="N341" s="23"/>
      <c r="O341" s="24"/>
      <c r="P341" s="19"/>
      <c r="Q341" s="19"/>
      <c r="R341" s="19"/>
      <c r="S341" s="27"/>
      <c r="T341" s="11"/>
      <c r="U341" s="27"/>
      <c r="V341" s="39"/>
      <c r="W341" s="39"/>
      <c r="Y341" s="9" t="s">
        <v>477</v>
      </c>
      <c r="Z341" s="9" t="s">
        <v>462</v>
      </c>
      <c r="AA341" s="9" t="s">
        <v>237</v>
      </c>
      <c r="AB341" s="9">
        <v>5846111</v>
      </c>
      <c r="AC341" s="9" t="s">
        <v>1123</v>
      </c>
      <c r="AD341" s="9" t="s">
        <v>225</v>
      </c>
      <c r="AE341" s="5">
        <f t="shared" si="32"/>
        <v>0</v>
      </c>
      <c r="AF341" s="5" t="str">
        <f t="shared" si="33"/>
        <v>katA</v>
      </c>
      <c r="AG341" s="153"/>
      <c r="AH341" s="153"/>
      <c r="AI341" t="s">
        <v>201</v>
      </c>
      <c r="AJ341" t="s">
        <v>17878</v>
      </c>
      <c r="AK341" s="9" t="str">
        <f>VLOOKUP(Y341,zdroj!D:AJ,33,0)</f>
        <v>katA</v>
      </c>
    </row>
    <row r="342" spans="8:37" x14ac:dyDescent="0.25">
      <c r="H342" s="8"/>
      <c r="I342" s="8"/>
      <c r="M342" s="24"/>
      <c r="N342" s="23"/>
      <c r="O342" s="24"/>
      <c r="P342" s="19"/>
      <c r="Q342" s="19"/>
      <c r="R342" s="19"/>
      <c r="S342" s="27"/>
      <c r="T342" s="11"/>
      <c r="U342" s="27"/>
      <c r="V342" s="39"/>
      <c r="W342" s="39"/>
      <c r="Y342" s="9" t="s">
        <v>477</v>
      </c>
      <c r="Z342" s="9" t="s">
        <v>462</v>
      </c>
      <c r="AA342" s="9" t="s">
        <v>237</v>
      </c>
      <c r="AB342" s="9">
        <v>5846137</v>
      </c>
      <c r="AC342" s="9" t="s">
        <v>1124</v>
      </c>
      <c r="AD342" s="9" t="s">
        <v>225</v>
      </c>
      <c r="AE342" s="5">
        <f t="shared" si="32"/>
        <v>0</v>
      </c>
      <c r="AF342" s="5" t="str">
        <f t="shared" si="33"/>
        <v>katA</v>
      </c>
      <c r="AG342" s="153"/>
      <c r="AH342" s="153"/>
      <c r="AI342" t="s">
        <v>201</v>
      </c>
      <c r="AJ342" t="s">
        <v>17878</v>
      </c>
      <c r="AK342" s="9" t="str">
        <f>VLOOKUP(Y342,zdroj!D:AJ,33,0)</f>
        <v>katA</v>
      </c>
    </row>
    <row r="343" spans="8:37" x14ac:dyDescent="0.25">
      <c r="H343" s="8"/>
      <c r="I343" s="8"/>
      <c r="M343" s="24"/>
      <c r="N343" s="23"/>
      <c r="O343" s="24"/>
      <c r="P343" s="19"/>
      <c r="Q343" s="19"/>
      <c r="R343" s="19"/>
      <c r="S343" s="27"/>
      <c r="T343" s="11"/>
      <c r="U343" s="27"/>
      <c r="V343" s="39"/>
      <c r="W343" s="39"/>
      <c r="Y343" s="9" t="s">
        <v>477</v>
      </c>
      <c r="Z343" s="9" t="s">
        <v>462</v>
      </c>
      <c r="AA343" s="9" t="s">
        <v>237</v>
      </c>
      <c r="AB343" s="9">
        <v>5846145</v>
      </c>
      <c r="AC343" s="9" t="s">
        <v>1125</v>
      </c>
      <c r="AD343" s="9" t="s">
        <v>225</v>
      </c>
      <c r="AE343" s="5">
        <f t="shared" si="32"/>
        <v>0</v>
      </c>
      <c r="AF343" s="5" t="str">
        <f t="shared" si="33"/>
        <v>katA</v>
      </c>
      <c r="AG343" s="153"/>
      <c r="AH343" s="153"/>
      <c r="AI343" t="s">
        <v>201</v>
      </c>
      <c r="AJ343" t="s">
        <v>17878</v>
      </c>
      <c r="AK343" s="9" t="str">
        <f>VLOOKUP(Y343,zdroj!D:AJ,33,0)</f>
        <v>katA</v>
      </c>
    </row>
    <row r="344" spans="8:37" x14ac:dyDescent="0.25">
      <c r="H344" s="8"/>
      <c r="I344" s="8"/>
      <c r="M344" s="24"/>
      <c r="N344" s="23"/>
      <c r="O344" s="24"/>
      <c r="P344" s="19"/>
      <c r="Q344" s="19"/>
      <c r="R344" s="19"/>
      <c r="S344" s="27"/>
      <c r="T344" s="11"/>
      <c r="U344" s="27"/>
      <c r="V344" s="39"/>
      <c r="W344" s="39"/>
      <c r="Y344" s="9" t="s">
        <v>477</v>
      </c>
      <c r="Z344" s="9" t="s">
        <v>462</v>
      </c>
      <c r="AA344" s="9" t="s">
        <v>237</v>
      </c>
      <c r="AB344" s="9">
        <v>5846153</v>
      </c>
      <c r="AC344" s="9" t="s">
        <v>1126</v>
      </c>
      <c r="AD344" s="9" t="s">
        <v>231</v>
      </c>
      <c r="AE344" s="5">
        <f t="shared" si="32"/>
        <v>0</v>
      </c>
      <c r="AF344" s="5" t="str">
        <f t="shared" si="33"/>
        <v>katB</v>
      </c>
      <c r="AG344" s="153"/>
      <c r="AH344" s="153"/>
      <c r="AI344" t="s">
        <v>201</v>
      </c>
      <c r="AJ344" t="s">
        <v>17878</v>
      </c>
      <c r="AK344" s="9" t="str">
        <f>VLOOKUP(Y344,zdroj!D:AJ,33,0)</f>
        <v>katA</v>
      </c>
    </row>
    <row r="345" spans="8:37" x14ac:dyDescent="0.25">
      <c r="H345" s="8"/>
      <c r="I345" s="8"/>
      <c r="M345" s="24"/>
      <c r="N345" s="23"/>
      <c r="O345" s="24"/>
      <c r="P345" s="19"/>
      <c r="Q345" s="19"/>
      <c r="R345" s="19"/>
      <c r="S345" s="27"/>
      <c r="T345" s="11"/>
      <c r="U345" s="27"/>
      <c r="V345" s="39"/>
      <c r="W345" s="39"/>
      <c r="Y345" s="9" t="s">
        <v>477</v>
      </c>
      <c r="Z345" s="9" t="s">
        <v>462</v>
      </c>
      <c r="AA345" s="9" t="s">
        <v>237</v>
      </c>
      <c r="AB345" s="9">
        <v>5846161</v>
      </c>
      <c r="AC345" s="9" t="s">
        <v>1127</v>
      </c>
      <c r="AD345" s="9" t="s">
        <v>225</v>
      </c>
      <c r="AE345" s="5">
        <f t="shared" si="32"/>
        <v>0</v>
      </c>
      <c r="AF345" s="5" t="str">
        <f t="shared" si="33"/>
        <v>katA</v>
      </c>
      <c r="AG345" s="153"/>
      <c r="AH345" s="153"/>
      <c r="AI345" t="s">
        <v>201</v>
      </c>
      <c r="AJ345" t="s">
        <v>17878</v>
      </c>
      <c r="AK345" s="9" t="str">
        <f>VLOOKUP(Y345,zdroj!D:AJ,33,0)</f>
        <v>katA</v>
      </c>
    </row>
    <row r="346" spans="8:37" x14ac:dyDescent="0.25">
      <c r="H346" s="8"/>
      <c r="I346" s="8"/>
      <c r="M346" s="24"/>
      <c r="N346" s="23"/>
      <c r="O346" s="24"/>
      <c r="P346" s="19"/>
      <c r="Q346" s="19"/>
      <c r="R346" s="19"/>
      <c r="S346" s="27"/>
      <c r="T346" s="11"/>
      <c r="U346" s="27"/>
      <c r="V346" s="39"/>
      <c r="W346" s="39"/>
      <c r="Y346" s="9" t="s">
        <v>477</v>
      </c>
      <c r="Z346" s="9" t="s">
        <v>462</v>
      </c>
      <c r="AA346" s="9" t="s">
        <v>237</v>
      </c>
      <c r="AB346" s="9">
        <v>5846188</v>
      </c>
      <c r="AC346" s="9" t="s">
        <v>1128</v>
      </c>
      <c r="AD346" s="9" t="s">
        <v>800</v>
      </c>
      <c r="AE346" s="5">
        <f t="shared" si="32"/>
        <v>0</v>
      </c>
      <c r="AF346" s="5" t="str">
        <f t="shared" si="33"/>
        <v>Pokryto</v>
      </c>
      <c r="AG346" s="153"/>
      <c r="AH346" s="153"/>
      <c r="AI346" t="s">
        <v>201</v>
      </c>
      <c r="AJ346" t="s">
        <v>800</v>
      </c>
      <c r="AK346" s="9" t="str">
        <f>VLOOKUP(Y346,zdroj!D:AJ,33,0)</f>
        <v>katA</v>
      </c>
    </row>
    <row r="347" spans="8:37" x14ac:dyDescent="0.25">
      <c r="H347" s="8"/>
      <c r="I347" s="8"/>
      <c r="M347" s="24"/>
      <c r="N347" s="23"/>
      <c r="O347" s="24"/>
      <c r="P347" s="19"/>
      <c r="Q347" s="19"/>
      <c r="R347" s="19"/>
      <c r="S347" s="27"/>
      <c r="T347" s="11"/>
      <c r="U347" s="27"/>
      <c r="V347" s="39"/>
      <c r="W347" s="39"/>
      <c r="Y347" s="9" t="s">
        <v>477</v>
      </c>
      <c r="Z347" s="9" t="s">
        <v>462</v>
      </c>
      <c r="AA347" s="9" t="s">
        <v>237</v>
      </c>
      <c r="AB347" s="9">
        <v>5846196</v>
      </c>
      <c r="AC347" s="9" t="s">
        <v>1129</v>
      </c>
      <c r="AD347" s="9" t="s">
        <v>225</v>
      </c>
      <c r="AE347" s="5">
        <f t="shared" si="32"/>
        <v>0</v>
      </c>
      <c r="AF347" s="5" t="str">
        <f t="shared" si="33"/>
        <v>katA</v>
      </c>
      <c r="AG347" s="153"/>
      <c r="AH347" s="153"/>
      <c r="AI347" t="s">
        <v>201</v>
      </c>
      <c r="AJ347" t="s">
        <v>17878</v>
      </c>
      <c r="AK347" s="9" t="str">
        <f>VLOOKUP(Y347,zdroj!D:AJ,33,0)</f>
        <v>katA</v>
      </c>
    </row>
    <row r="348" spans="8:37" x14ac:dyDescent="0.25">
      <c r="H348" s="8"/>
      <c r="I348" s="8"/>
      <c r="M348" s="24"/>
      <c r="N348" s="23"/>
      <c r="O348" s="24"/>
      <c r="P348" s="19"/>
      <c r="Q348" s="19"/>
      <c r="R348" s="19"/>
      <c r="S348" s="27"/>
      <c r="T348" s="11"/>
      <c r="U348" s="27"/>
      <c r="V348" s="39"/>
      <c r="W348" s="39"/>
      <c r="Y348" s="9" t="s">
        <v>477</v>
      </c>
      <c r="Z348" s="9" t="s">
        <v>462</v>
      </c>
      <c r="AA348" s="9" t="s">
        <v>237</v>
      </c>
      <c r="AB348" s="9">
        <v>5846200</v>
      </c>
      <c r="AC348" s="9" t="s">
        <v>1130</v>
      </c>
      <c r="AD348" s="9" t="s">
        <v>225</v>
      </c>
      <c r="AE348" s="5">
        <f t="shared" si="32"/>
        <v>0</v>
      </c>
      <c r="AF348" s="5" t="str">
        <f t="shared" si="33"/>
        <v>katA</v>
      </c>
      <c r="AG348" s="153"/>
      <c r="AH348" s="153"/>
      <c r="AI348" t="s">
        <v>201</v>
      </c>
      <c r="AJ348" t="s">
        <v>17878</v>
      </c>
      <c r="AK348" s="9" t="str">
        <f>VLOOKUP(Y348,zdroj!D:AJ,33,0)</f>
        <v>katA</v>
      </c>
    </row>
    <row r="349" spans="8:37" x14ac:dyDescent="0.25">
      <c r="H349" s="8"/>
      <c r="I349" s="8"/>
      <c r="M349" s="24"/>
      <c r="N349" s="23"/>
      <c r="O349" s="24"/>
      <c r="P349" s="19"/>
      <c r="Q349" s="19"/>
      <c r="R349" s="19"/>
      <c r="S349" s="27"/>
      <c r="T349" s="11"/>
      <c r="U349" s="27"/>
      <c r="V349" s="39"/>
      <c r="W349" s="39"/>
      <c r="Y349" s="9" t="s">
        <v>477</v>
      </c>
      <c r="Z349" s="9" t="s">
        <v>462</v>
      </c>
      <c r="AA349" s="9" t="s">
        <v>237</v>
      </c>
      <c r="AB349" s="9">
        <v>5846218</v>
      </c>
      <c r="AC349" s="9" t="s">
        <v>1131</v>
      </c>
      <c r="AD349" s="9" t="s">
        <v>800</v>
      </c>
      <c r="AE349" s="5">
        <f t="shared" si="32"/>
        <v>0</v>
      </c>
      <c r="AF349" s="5" t="str">
        <f t="shared" si="33"/>
        <v>Pokryto</v>
      </c>
      <c r="AG349" s="153"/>
      <c r="AH349" s="153"/>
      <c r="AI349" t="s">
        <v>201</v>
      </c>
      <c r="AJ349" t="s">
        <v>800</v>
      </c>
      <c r="AK349" s="9" t="str">
        <f>VLOOKUP(Y349,zdroj!D:AJ,33,0)</f>
        <v>katA</v>
      </c>
    </row>
    <row r="350" spans="8:37" x14ac:dyDescent="0.25">
      <c r="H350" s="8"/>
      <c r="I350" s="8"/>
      <c r="M350" s="24"/>
      <c r="N350" s="23"/>
      <c r="O350" s="24"/>
      <c r="P350" s="19"/>
      <c r="Q350" s="19"/>
      <c r="R350" s="19"/>
      <c r="S350" s="27"/>
      <c r="T350" s="11"/>
      <c r="U350" s="27"/>
      <c r="V350" s="39"/>
      <c r="W350" s="39"/>
      <c r="Y350" s="9" t="s">
        <v>477</v>
      </c>
      <c r="Z350" s="9" t="s">
        <v>462</v>
      </c>
      <c r="AA350" s="9" t="s">
        <v>237</v>
      </c>
      <c r="AB350" s="9">
        <v>5846226</v>
      </c>
      <c r="AC350" s="9" t="s">
        <v>1132</v>
      </c>
      <c r="AD350" s="9" t="s">
        <v>225</v>
      </c>
      <c r="AE350" s="5">
        <f t="shared" si="32"/>
        <v>0</v>
      </c>
      <c r="AF350" s="5" t="str">
        <f t="shared" si="33"/>
        <v>katA</v>
      </c>
      <c r="AG350" s="153"/>
      <c r="AH350" s="153"/>
      <c r="AI350" t="s">
        <v>195</v>
      </c>
      <c r="AJ350" t="s">
        <v>340</v>
      </c>
      <c r="AK350" s="9" t="str">
        <f>VLOOKUP(Y350,zdroj!D:AJ,33,0)</f>
        <v>katA</v>
      </c>
    </row>
    <row r="351" spans="8:37" x14ac:dyDescent="0.25">
      <c r="H351" s="8"/>
      <c r="I351" s="8"/>
      <c r="M351" s="24"/>
      <c r="N351" s="23"/>
      <c r="O351" s="24"/>
      <c r="P351" s="19"/>
      <c r="Q351" s="19"/>
      <c r="R351" s="19"/>
      <c r="S351" s="27"/>
      <c r="T351" s="11"/>
      <c r="U351" s="27"/>
      <c r="V351" s="39"/>
      <c r="W351" s="39"/>
      <c r="Y351" s="9" t="s">
        <v>477</v>
      </c>
      <c r="Z351" s="9" t="s">
        <v>462</v>
      </c>
      <c r="AA351" s="9" t="s">
        <v>237</v>
      </c>
      <c r="AB351" s="9">
        <v>5846234</v>
      </c>
      <c r="AC351" s="9" t="s">
        <v>1133</v>
      </c>
      <c r="AD351" s="9" t="s">
        <v>225</v>
      </c>
      <c r="AE351" s="5">
        <f t="shared" si="32"/>
        <v>0</v>
      </c>
      <c r="AF351" s="5" t="str">
        <f t="shared" si="33"/>
        <v>katA</v>
      </c>
      <c r="AG351" s="153"/>
      <c r="AH351" s="153"/>
      <c r="AI351" t="s">
        <v>201</v>
      </c>
      <c r="AJ351" t="s">
        <v>17878</v>
      </c>
      <c r="AK351" s="9" t="str">
        <f>VLOOKUP(Y351,zdroj!D:AJ,33,0)</f>
        <v>katA</v>
      </c>
    </row>
    <row r="352" spans="8:37" x14ac:dyDescent="0.25">
      <c r="H352" s="8"/>
      <c r="I352" s="8"/>
      <c r="M352" s="24"/>
      <c r="N352" s="23"/>
      <c r="O352" s="24"/>
      <c r="P352" s="19"/>
      <c r="Q352" s="19"/>
      <c r="R352" s="19"/>
      <c r="S352" s="27"/>
      <c r="T352" s="11"/>
      <c r="U352" s="27"/>
      <c r="V352" s="39"/>
      <c r="W352" s="39"/>
      <c r="Y352" s="9" t="s">
        <v>477</v>
      </c>
      <c r="Z352" s="9" t="s">
        <v>462</v>
      </c>
      <c r="AA352" s="9" t="s">
        <v>237</v>
      </c>
      <c r="AB352" s="9">
        <v>5846277</v>
      </c>
      <c r="AC352" s="9" t="s">
        <v>1134</v>
      </c>
      <c r="AD352" s="9" t="s">
        <v>225</v>
      </c>
      <c r="AE352" s="5">
        <f t="shared" si="32"/>
        <v>0</v>
      </c>
      <c r="AF352" s="5" t="str">
        <f t="shared" si="33"/>
        <v>katA</v>
      </c>
      <c r="AG352" s="153"/>
      <c r="AH352" s="153"/>
      <c r="AI352" t="s">
        <v>201</v>
      </c>
      <c r="AJ352" t="s">
        <v>17878</v>
      </c>
      <c r="AK352" s="9" t="str">
        <f>VLOOKUP(Y352,zdroj!D:AJ,33,0)</f>
        <v>katA</v>
      </c>
    </row>
    <row r="353" spans="8:37" x14ac:dyDescent="0.25">
      <c r="H353" s="8"/>
      <c r="I353" s="8"/>
      <c r="M353" s="24"/>
      <c r="N353" s="23"/>
      <c r="O353" s="24"/>
      <c r="P353" s="19"/>
      <c r="Q353" s="19"/>
      <c r="R353" s="19"/>
      <c r="S353" s="27"/>
      <c r="T353" s="11"/>
      <c r="U353" s="27"/>
      <c r="V353" s="39"/>
      <c r="W353" s="39"/>
      <c r="Y353" s="9" t="s">
        <v>477</v>
      </c>
      <c r="Z353" s="9" t="s">
        <v>462</v>
      </c>
      <c r="AA353" s="9" t="s">
        <v>237</v>
      </c>
      <c r="AB353" s="9">
        <v>5846331</v>
      </c>
      <c r="AC353" s="9" t="s">
        <v>1135</v>
      </c>
      <c r="AD353" s="9" t="s">
        <v>225</v>
      </c>
      <c r="AE353" s="5">
        <f t="shared" si="32"/>
        <v>0</v>
      </c>
      <c r="AF353" s="5" t="str">
        <f t="shared" si="33"/>
        <v>katA</v>
      </c>
      <c r="AG353" s="153"/>
      <c r="AH353" s="153"/>
      <c r="AI353" t="s">
        <v>201</v>
      </c>
      <c r="AJ353" t="s">
        <v>17878</v>
      </c>
      <c r="AK353" s="9" t="str">
        <f>VLOOKUP(Y353,zdroj!D:AJ,33,0)</f>
        <v>katA</v>
      </c>
    </row>
    <row r="354" spans="8:37" x14ac:dyDescent="0.25">
      <c r="H354" s="8"/>
      <c r="I354" s="8"/>
      <c r="M354" s="24"/>
      <c r="N354" s="23"/>
      <c r="O354" s="24"/>
      <c r="P354" s="19"/>
      <c r="Q354" s="19"/>
      <c r="R354" s="19"/>
      <c r="S354" s="27"/>
      <c r="T354" s="11"/>
      <c r="U354" s="27"/>
      <c r="V354" s="39"/>
      <c r="W354" s="39"/>
      <c r="Y354" s="9" t="s">
        <v>477</v>
      </c>
      <c r="Z354" s="9" t="s">
        <v>462</v>
      </c>
      <c r="AA354" s="9" t="s">
        <v>237</v>
      </c>
      <c r="AB354" s="9">
        <v>5846340</v>
      </c>
      <c r="AC354" s="9" t="s">
        <v>1136</v>
      </c>
      <c r="AD354" s="9" t="s">
        <v>225</v>
      </c>
      <c r="AE354" s="5">
        <f t="shared" si="32"/>
        <v>0</v>
      </c>
      <c r="AF354" s="5" t="str">
        <f t="shared" si="33"/>
        <v>katA</v>
      </c>
      <c r="AG354" s="153"/>
      <c r="AH354" s="153"/>
      <c r="AI354" t="s">
        <v>201</v>
      </c>
      <c r="AJ354" t="s">
        <v>17878</v>
      </c>
      <c r="AK354" s="9" t="str">
        <f>VLOOKUP(Y354,zdroj!D:AJ,33,0)</f>
        <v>katA</v>
      </c>
    </row>
    <row r="355" spans="8:37" x14ac:dyDescent="0.25">
      <c r="H355" s="8"/>
      <c r="I355" s="8"/>
      <c r="M355" s="24"/>
      <c r="N355" s="23"/>
      <c r="O355" s="24"/>
      <c r="P355" s="19"/>
      <c r="Q355" s="19"/>
      <c r="R355" s="19"/>
      <c r="S355" s="27"/>
      <c r="T355" s="11"/>
      <c r="U355" s="27"/>
      <c r="V355" s="39"/>
      <c r="W355" s="39"/>
      <c r="Y355" s="9" t="s">
        <v>477</v>
      </c>
      <c r="Z355" s="9" t="s">
        <v>462</v>
      </c>
      <c r="AA355" s="9" t="s">
        <v>237</v>
      </c>
      <c r="AB355" s="9">
        <v>5846358</v>
      </c>
      <c r="AC355" s="9" t="s">
        <v>1137</v>
      </c>
      <c r="AD355" s="9" t="s">
        <v>225</v>
      </c>
      <c r="AE355" s="5">
        <f t="shared" si="32"/>
        <v>0</v>
      </c>
      <c r="AF355" s="5" t="str">
        <f t="shared" si="33"/>
        <v>katA</v>
      </c>
      <c r="AG355" s="153"/>
      <c r="AH355" s="153"/>
      <c r="AI355" t="s">
        <v>201</v>
      </c>
      <c r="AJ355" t="s">
        <v>17878</v>
      </c>
      <c r="AK355" s="9" t="str">
        <f>VLOOKUP(Y355,zdroj!D:AJ,33,0)</f>
        <v>katA</v>
      </c>
    </row>
    <row r="356" spans="8:37" x14ac:dyDescent="0.25">
      <c r="H356" s="8"/>
      <c r="I356" s="8"/>
      <c r="M356" s="24"/>
      <c r="N356" s="23"/>
      <c r="O356" s="24"/>
      <c r="P356" s="19"/>
      <c r="Q356" s="19"/>
      <c r="R356" s="19"/>
      <c r="S356" s="27"/>
      <c r="T356" s="11"/>
      <c r="U356" s="27"/>
      <c r="V356" s="39"/>
      <c r="W356" s="39"/>
      <c r="Y356" s="9" t="s">
        <v>477</v>
      </c>
      <c r="Z356" s="9" t="s">
        <v>462</v>
      </c>
      <c r="AA356" s="9" t="s">
        <v>237</v>
      </c>
      <c r="AB356" s="9">
        <v>5846382</v>
      </c>
      <c r="AC356" s="9" t="s">
        <v>1138</v>
      </c>
      <c r="AD356" s="9" t="s">
        <v>225</v>
      </c>
      <c r="AE356" s="5">
        <f t="shared" si="32"/>
        <v>0</v>
      </c>
      <c r="AF356" s="5" t="str">
        <f t="shared" si="33"/>
        <v>katA</v>
      </c>
      <c r="AG356" s="153"/>
      <c r="AH356" s="153"/>
      <c r="AI356" t="s">
        <v>201</v>
      </c>
      <c r="AJ356" t="s">
        <v>17878</v>
      </c>
      <c r="AK356" s="9" t="str">
        <f>VLOOKUP(Y356,zdroj!D:AJ,33,0)</f>
        <v>katA</v>
      </c>
    </row>
    <row r="357" spans="8:37" x14ac:dyDescent="0.25">
      <c r="H357" s="8"/>
      <c r="I357" s="8"/>
      <c r="M357" s="24"/>
      <c r="N357" s="23"/>
      <c r="O357" s="24"/>
      <c r="P357" s="19"/>
      <c r="Q357" s="19"/>
      <c r="R357" s="19"/>
      <c r="S357" s="27"/>
      <c r="T357" s="11"/>
      <c r="U357" s="27"/>
      <c r="V357" s="39"/>
      <c r="W357" s="39"/>
      <c r="Y357" s="9" t="s">
        <v>477</v>
      </c>
      <c r="Z357" s="9" t="s">
        <v>462</v>
      </c>
      <c r="AA357" s="9" t="s">
        <v>237</v>
      </c>
      <c r="AB357" s="9">
        <v>5846412</v>
      </c>
      <c r="AC357" s="9" t="s">
        <v>1139</v>
      </c>
      <c r="AD357" s="9" t="s">
        <v>225</v>
      </c>
      <c r="AE357" s="5">
        <f t="shared" si="32"/>
        <v>0</v>
      </c>
      <c r="AF357" s="5" t="str">
        <f t="shared" si="33"/>
        <v>katA</v>
      </c>
      <c r="AG357" s="153"/>
      <c r="AH357" s="153"/>
      <c r="AI357" t="s">
        <v>201</v>
      </c>
      <c r="AJ357" t="s">
        <v>17878</v>
      </c>
      <c r="AK357" s="9" t="str">
        <f>VLOOKUP(Y357,zdroj!D:AJ,33,0)</f>
        <v>katA</v>
      </c>
    </row>
    <row r="358" spans="8:37" x14ac:dyDescent="0.25">
      <c r="H358" s="8"/>
      <c r="I358" s="8"/>
      <c r="M358" s="24"/>
      <c r="N358" s="23"/>
      <c r="O358" s="24"/>
      <c r="P358" s="19"/>
      <c r="Q358" s="19"/>
      <c r="R358" s="19"/>
      <c r="S358" s="27"/>
      <c r="T358" s="11"/>
      <c r="U358" s="27"/>
      <c r="V358" s="39"/>
      <c r="W358" s="39"/>
      <c r="Y358" s="9" t="s">
        <v>477</v>
      </c>
      <c r="Z358" s="9" t="s">
        <v>462</v>
      </c>
      <c r="AA358" s="9" t="s">
        <v>237</v>
      </c>
      <c r="AB358" s="9">
        <v>5846447</v>
      </c>
      <c r="AC358" s="9" t="s">
        <v>1140</v>
      </c>
      <c r="AD358" s="9" t="s">
        <v>225</v>
      </c>
      <c r="AE358" s="5">
        <f t="shared" si="32"/>
        <v>0</v>
      </c>
      <c r="AF358" s="5" t="str">
        <f t="shared" si="33"/>
        <v>katA</v>
      </c>
      <c r="AG358" s="153"/>
      <c r="AH358" s="153"/>
      <c r="AI358" t="s">
        <v>201</v>
      </c>
      <c r="AJ358" t="s">
        <v>17878</v>
      </c>
      <c r="AK358" s="9" t="str">
        <f>VLOOKUP(Y358,zdroj!D:AJ,33,0)</f>
        <v>katA</v>
      </c>
    </row>
    <row r="359" spans="8:37" x14ac:dyDescent="0.25">
      <c r="H359" s="8"/>
      <c r="I359" s="8"/>
      <c r="M359" s="24"/>
      <c r="N359" s="23"/>
      <c r="O359" s="24"/>
      <c r="P359" s="19"/>
      <c r="Q359" s="19"/>
      <c r="R359" s="19"/>
      <c r="S359" s="27"/>
      <c r="T359" s="11"/>
      <c r="U359" s="27"/>
      <c r="V359" s="39"/>
      <c r="W359" s="39"/>
      <c r="Y359" s="9" t="s">
        <v>477</v>
      </c>
      <c r="Z359" s="9" t="s">
        <v>462</v>
      </c>
      <c r="AA359" s="9" t="s">
        <v>237</v>
      </c>
      <c r="AB359" s="9">
        <v>5846536</v>
      </c>
      <c r="AC359" s="9" t="s">
        <v>1141</v>
      </c>
      <c r="AD359" s="9" t="s">
        <v>225</v>
      </c>
      <c r="AE359" s="5">
        <f t="shared" si="32"/>
        <v>0</v>
      </c>
      <c r="AF359" s="5" t="str">
        <f t="shared" si="33"/>
        <v>katA</v>
      </c>
      <c r="AG359" s="153"/>
      <c r="AH359" s="153"/>
      <c r="AI359" t="s">
        <v>201</v>
      </c>
      <c r="AJ359" t="s">
        <v>17878</v>
      </c>
      <c r="AK359" s="9" t="str">
        <f>VLOOKUP(Y359,zdroj!D:AJ,33,0)</f>
        <v>katA</v>
      </c>
    </row>
    <row r="360" spans="8:37" x14ac:dyDescent="0.25">
      <c r="H360" s="8"/>
      <c r="I360" s="8"/>
      <c r="M360" s="24"/>
      <c r="N360" s="23"/>
      <c r="O360" s="24"/>
      <c r="P360" s="19"/>
      <c r="Q360" s="19"/>
      <c r="R360" s="19"/>
      <c r="S360" s="27"/>
      <c r="T360" s="11"/>
      <c r="U360" s="27"/>
      <c r="V360" s="39"/>
      <c r="W360" s="39"/>
      <c r="Y360" s="9" t="s">
        <v>478</v>
      </c>
      <c r="Z360" s="9" t="s">
        <v>462</v>
      </c>
      <c r="AA360" s="9" t="s">
        <v>198</v>
      </c>
      <c r="AB360" s="9">
        <v>5845491</v>
      </c>
      <c r="AC360" s="9" t="s">
        <v>1142</v>
      </c>
      <c r="AD360" s="9" t="s">
        <v>231</v>
      </c>
      <c r="AE360" s="5">
        <f t="shared" si="32"/>
        <v>0</v>
      </c>
      <c r="AF360" s="5" t="str">
        <f t="shared" si="33"/>
        <v>katB</v>
      </c>
      <c r="AG360" s="153"/>
      <c r="AH360" s="153"/>
      <c r="AI360" t="s">
        <v>195</v>
      </c>
      <c r="AJ360" t="s">
        <v>340</v>
      </c>
      <c r="AK360" s="9" t="str">
        <f>VLOOKUP(Y360,zdroj!D:AJ,33,0)</f>
        <v>katB</v>
      </c>
    </row>
    <row r="361" spans="8:37" x14ac:dyDescent="0.25">
      <c r="H361" s="8"/>
      <c r="I361" s="8"/>
      <c r="M361" s="24"/>
      <c r="N361" s="23"/>
      <c r="O361" s="24"/>
      <c r="P361" s="19"/>
      <c r="Q361" s="19"/>
      <c r="R361" s="19"/>
      <c r="S361" s="27"/>
      <c r="T361" s="11"/>
      <c r="U361" s="27"/>
      <c r="V361" s="39"/>
      <c r="W361" s="39"/>
      <c r="Y361" s="9" t="s">
        <v>478</v>
      </c>
      <c r="Z361" s="9" t="s">
        <v>462</v>
      </c>
      <c r="AA361" s="9" t="s">
        <v>198</v>
      </c>
      <c r="AB361" s="9">
        <v>5845505</v>
      </c>
      <c r="AC361" s="9" t="s">
        <v>1143</v>
      </c>
      <c r="AD361" s="9" t="s">
        <v>231</v>
      </c>
      <c r="AE361" s="5">
        <f t="shared" si="32"/>
        <v>0</v>
      </c>
      <c r="AF361" s="5" t="str">
        <f t="shared" si="33"/>
        <v>katB</v>
      </c>
      <c r="AG361" s="153"/>
      <c r="AH361" s="153"/>
      <c r="AI361" t="s">
        <v>195</v>
      </c>
      <c r="AJ361" t="s">
        <v>340</v>
      </c>
      <c r="AK361" s="9" t="str">
        <f>VLOOKUP(Y361,zdroj!D:AJ,33,0)</f>
        <v>katB</v>
      </c>
    </row>
    <row r="362" spans="8:37" x14ac:dyDescent="0.25">
      <c r="H362" s="8"/>
      <c r="I362" s="8"/>
      <c r="M362" s="24"/>
      <c r="N362" s="23"/>
      <c r="O362" s="24"/>
      <c r="P362" s="19"/>
      <c r="Q362" s="19"/>
      <c r="R362" s="19"/>
      <c r="S362" s="27"/>
      <c r="T362" s="11"/>
      <c r="U362" s="27"/>
      <c r="V362" s="39"/>
      <c r="W362" s="39"/>
      <c r="Y362" s="9" t="s">
        <v>478</v>
      </c>
      <c r="Z362" s="9" t="s">
        <v>462</v>
      </c>
      <c r="AA362" s="9" t="s">
        <v>198</v>
      </c>
      <c r="AB362" s="9">
        <v>5845513</v>
      </c>
      <c r="AC362" s="9" t="s">
        <v>1144</v>
      </c>
      <c r="AD362" s="9" t="s">
        <v>231</v>
      </c>
      <c r="AE362" s="5">
        <f t="shared" si="32"/>
        <v>0</v>
      </c>
      <c r="AF362" s="5" t="str">
        <f t="shared" si="33"/>
        <v>katB</v>
      </c>
      <c r="AG362" s="153"/>
      <c r="AH362" s="153"/>
      <c r="AI362" t="s">
        <v>195</v>
      </c>
      <c r="AJ362" t="s">
        <v>340</v>
      </c>
      <c r="AK362" s="9" t="str">
        <f>VLOOKUP(Y362,zdroj!D:AJ,33,0)</f>
        <v>katB</v>
      </c>
    </row>
    <row r="363" spans="8:37" x14ac:dyDescent="0.25">
      <c r="H363" s="8"/>
      <c r="I363" s="8"/>
      <c r="M363" s="24"/>
      <c r="N363" s="23"/>
      <c r="O363" s="24"/>
      <c r="P363" s="19"/>
      <c r="Q363" s="19"/>
      <c r="R363" s="19"/>
      <c r="S363" s="27"/>
      <c r="T363" s="11"/>
      <c r="U363" s="27"/>
      <c r="V363" s="39"/>
      <c r="W363" s="39"/>
      <c r="Y363" s="9" t="s">
        <v>478</v>
      </c>
      <c r="Z363" s="9" t="s">
        <v>462</v>
      </c>
      <c r="AA363" s="9" t="s">
        <v>198</v>
      </c>
      <c r="AB363" s="9">
        <v>5845521</v>
      </c>
      <c r="AC363" s="9" t="s">
        <v>1145</v>
      </c>
      <c r="AD363" s="9" t="s">
        <v>231</v>
      </c>
      <c r="AE363" s="5">
        <f t="shared" si="32"/>
        <v>0</v>
      </c>
      <c r="AF363" s="5" t="str">
        <f t="shared" si="33"/>
        <v>katB</v>
      </c>
      <c r="AG363" s="153"/>
      <c r="AH363" s="153"/>
      <c r="AI363" t="s">
        <v>195</v>
      </c>
      <c r="AJ363" t="s">
        <v>340</v>
      </c>
      <c r="AK363" s="9" t="str">
        <f>VLOOKUP(Y363,zdroj!D:AJ,33,0)</f>
        <v>katB</v>
      </c>
    </row>
    <row r="364" spans="8:37" x14ac:dyDescent="0.25">
      <c r="H364" s="8"/>
      <c r="I364" s="8"/>
      <c r="M364" s="24"/>
      <c r="N364" s="23"/>
      <c r="O364" s="24"/>
      <c r="P364" s="19"/>
      <c r="Q364" s="19"/>
      <c r="R364" s="19"/>
      <c r="S364" s="27"/>
      <c r="T364" s="11"/>
      <c r="U364" s="27"/>
      <c r="V364" s="39"/>
      <c r="W364" s="39"/>
      <c r="Y364" s="9" t="s">
        <v>478</v>
      </c>
      <c r="Z364" s="9" t="s">
        <v>462</v>
      </c>
      <c r="AA364" s="9" t="s">
        <v>198</v>
      </c>
      <c r="AB364" s="9">
        <v>5845530</v>
      </c>
      <c r="AC364" s="9" t="s">
        <v>1146</v>
      </c>
      <c r="AD364" s="9" t="s">
        <v>231</v>
      </c>
      <c r="AE364" s="5">
        <f t="shared" si="32"/>
        <v>0</v>
      </c>
      <c r="AF364" s="5" t="str">
        <f t="shared" si="33"/>
        <v>katB</v>
      </c>
      <c r="AG364" s="153"/>
      <c r="AH364" s="153"/>
      <c r="AI364" t="s">
        <v>195</v>
      </c>
      <c r="AJ364" t="s">
        <v>340</v>
      </c>
      <c r="AK364" s="9" t="str">
        <f>VLOOKUP(Y364,zdroj!D:AJ,33,0)</f>
        <v>katB</v>
      </c>
    </row>
    <row r="365" spans="8:37" x14ac:dyDescent="0.25">
      <c r="H365" s="8"/>
      <c r="I365" s="8"/>
      <c r="M365" s="24"/>
      <c r="N365" s="23"/>
      <c r="O365" s="24"/>
      <c r="P365" s="19"/>
      <c r="Q365" s="19"/>
      <c r="R365" s="19"/>
      <c r="S365" s="27"/>
      <c r="T365" s="11"/>
      <c r="U365" s="27"/>
      <c r="V365" s="39"/>
      <c r="W365" s="39"/>
      <c r="Y365" s="9" t="s">
        <v>478</v>
      </c>
      <c r="Z365" s="9" t="s">
        <v>462</v>
      </c>
      <c r="AA365" s="9" t="s">
        <v>198</v>
      </c>
      <c r="AB365" s="9">
        <v>5845548</v>
      </c>
      <c r="AC365" s="9" t="s">
        <v>1147</v>
      </c>
      <c r="AD365" s="9" t="s">
        <v>231</v>
      </c>
      <c r="AE365" s="5">
        <f t="shared" si="32"/>
        <v>0</v>
      </c>
      <c r="AF365" s="5" t="str">
        <f t="shared" si="33"/>
        <v>katB</v>
      </c>
      <c r="AG365" s="153"/>
      <c r="AH365" s="153"/>
      <c r="AI365" t="s">
        <v>195</v>
      </c>
      <c r="AJ365" t="s">
        <v>340</v>
      </c>
      <c r="AK365" s="9" t="str">
        <f>VLOOKUP(Y365,zdroj!D:AJ,33,0)</f>
        <v>katB</v>
      </c>
    </row>
    <row r="366" spans="8:37" x14ac:dyDescent="0.25">
      <c r="H366" s="8"/>
      <c r="I366" s="8"/>
      <c r="M366" s="24"/>
      <c r="N366" s="23"/>
      <c r="O366" s="24"/>
      <c r="P366" s="19"/>
      <c r="Q366" s="19"/>
      <c r="R366" s="19"/>
      <c r="S366" s="27"/>
      <c r="T366" s="11"/>
      <c r="U366" s="27"/>
      <c r="V366" s="39"/>
      <c r="W366" s="39"/>
      <c r="Y366" s="9" t="s">
        <v>478</v>
      </c>
      <c r="Z366" s="9" t="s">
        <v>462</v>
      </c>
      <c r="AA366" s="9" t="s">
        <v>198</v>
      </c>
      <c r="AB366" s="9">
        <v>5845556</v>
      </c>
      <c r="AC366" s="9" t="s">
        <v>1148</v>
      </c>
      <c r="AD366" s="9" t="s">
        <v>231</v>
      </c>
      <c r="AE366" s="5">
        <f t="shared" si="32"/>
        <v>0</v>
      </c>
      <c r="AF366" s="5" t="str">
        <f t="shared" si="33"/>
        <v>katB</v>
      </c>
      <c r="AG366" s="153"/>
      <c r="AH366" s="153"/>
      <c r="AI366" t="s">
        <v>195</v>
      </c>
      <c r="AJ366" t="s">
        <v>340</v>
      </c>
      <c r="AK366" s="9" t="str">
        <f>VLOOKUP(Y366,zdroj!D:AJ,33,0)</f>
        <v>katB</v>
      </c>
    </row>
    <row r="367" spans="8:37" x14ac:dyDescent="0.25">
      <c r="H367" s="8"/>
      <c r="I367" s="8"/>
      <c r="M367" s="24"/>
      <c r="N367" s="23"/>
      <c r="O367" s="24"/>
      <c r="P367" s="19"/>
      <c r="Q367" s="19"/>
      <c r="R367" s="19"/>
      <c r="S367" s="27"/>
      <c r="T367" s="11"/>
      <c r="U367" s="27"/>
      <c r="V367" s="39"/>
      <c r="W367" s="39"/>
      <c r="Y367" s="9" t="s">
        <v>478</v>
      </c>
      <c r="Z367" s="9" t="s">
        <v>462</v>
      </c>
      <c r="AA367" s="9" t="s">
        <v>198</v>
      </c>
      <c r="AB367" s="9">
        <v>5845572</v>
      </c>
      <c r="AC367" s="9" t="s">
        <v>1149</v>
      </c>
      <c r="AD367" s="9" t="s">
        <v>231</v>
      </c>
      <c r="AE367" s="5">
        <f t="shared" si="32"/>
        <v>0</v>
      </c>
      <c r="AF367" s="5" t="str">
        <f t="shared" si="33"/>
        <v>katB</v>
      </c>
      <c r="AG367" s="153"/>
      <c r="AH367" s="153"/>
      <c r="AI367" t="s">
        <v>195</v>
      </c>
      <c r="AJ367" t="s">
        <v>340</v>
      </c>
      <c r="AK367" s="9" t="str">
        <f>VLOOKUP(Y367,zdroj!D:AJ,33,0)</f>
        <v>katB</v>
      </c>
    </row>
    <row r="368" spans="8:37" x14ac:dyDescent="0.25">
      <c r="H368" s="8"/>
      <c r="I368" s="8"/>
      <c r="M368" s="24"/>
      <c r="N368" s="23"/>
      <c r="O368" s="24"/>
      <c r="P368" s="19"/>
      <c r="Q368" s="19"/>
      <c r="R368" s="19"/>
      <c r="S368" s="27"/>
      <c r="T368" s="11"/>
      <c r="U368" s="27"/>
      <c r="V368" s="39"/>
      <c r="W368" s="39"/>
      <c r="Y368" s="9" t="s">
        <v>478</v>
      </c>
      <c r="Z368" s="9" t="s">
        <v>462</v>
      </c>
      <c r="AA368" s="9" t="s">
        <v>198</v>
      </c>
      <c r="AB368" s="9">
        <v>5845581</v>
      </c>
      <c r="AC368" s="9" t="s">
        <v>1150</v>
      </c>
      <c r="AD368" s="9" t="s">
        <v>231</v>
      </c>
      <c r="AE368" s="5">
        <f t="shared" si="32"/>
        <v>0</v>
      </c>
      <c r="AF368" s="5" t="str">
        <f t="shared" si="33"/>
        <v>katB</v>
      </c>
      <c r="AG368" s="153"/>
      <c r="AH368" s="153"/>
      <c r="AI368" t="s">
        <v>195</v>
      </c>
      <c r="AJ368" t="s">
        <v>340</v>
      </c>
      <c r="AK368" s="9" t="str">
        <f>VLOOKUP(Y368,zdroj!D:AJ,33,0)</f>
        <v>katB</v>
      </c>
    </row>
    <row r="369" spans="8:37" x14ac:dyDescent="0.25">
      <c r="H369" s="8"/>
      <c r="I369" s="8"/>
      <c r="M369" s="24"/>
      <c r="N369" s="23"/>
      <c r="O369" s="24"/>
      <c r="P369" s="19"/>
      <c r="Q369" s="19"/>
      <c r="R369" s="19"/>
      <c r="S369" s="27"/>
      <c r="T369" s="11"/>
      <c r="U369" s="27"/>
      <c r="V369" s="39"/>
      <c r="W369" s="39"/>
      <c r="Y369" s="9" t="s">
        <v>478</v>
      </c>
      <c r="Z369" s="9" t="s">
        <v>462</v>
      </c>
      <c r="AA369" s="9" t="s">
        <v>198</v>
      </c>
      <c r="AB369" s="9">
        <v>5845459</v>
      </c>
      <c r="AC369" s="9" t="s">
        <v>1151</v>
      </c>
      <c r="AD369" s="9" t="s">
        <v>231</v>
      </c>
      <c r="AE369" s="5">
        <f t="shared" si="32"/>
        <v>0</v>
      </c>
      <c r="AF369" s="5" t="str">
        <f t="shared" si="33"/>
        <v>katB</v>
      </c>
      <c r="AG369" s="153"/>
      <c r="AH369" s="153"/>
      <c r="AI369" t="s">
        <v>195</v>
      </c>
      <c r="AJ369" t="s">
        <v>340</v>
      </c>
      <c r="AK369" s="9" t="str">
        <f>VLOOKUP(Y369,zdroj!D:AJ,33,0)</f>
        <v>katB</v>
      </c>
    </row>
    <row r="370" spans="8:37" x14ac:dyDescent="0.25">
      <c r="H370" s="8"/>
      <c r="I370" s="8"/>
      <c r="M370" s="24"/>
      <c r="N370" s="23"/>
      <c r="O370" s="24"/>
      <c r="P370" s="19"/>
      <c r="Q370" s="19"/>
      <c r="R370" s="19"/>
      <c r="S370" s="27"/>
      <c r="T370" s="11"/>
      <c r="U370" s="27"/>
      <c r="V370" s="39"/>
      <c r="W370" s="39"/>
      <c r="Y370" s="9" t="s">
        <v>478</v>
      </c>
      <c r="Z370" s="9" t="s">
        <v>462</v>
      </c>
      <c r="AA370" s="9" t="s">
        <v>198</v>
      </c>
      <c r="AB370" s="9">
        <v>5845467</v>
      </c>
      <c r="AC370" s="9" t="s">
        <v>1152</v>
      </c>
      <c r="AD370" s="9" t="s">
        <v>231</v>
      </c>
      <c r="AE370" s="5">
        <f t="shared" si="32"/>
        <v>0</v>
      </c>
      <c r="AF370" s="5" t="str">
        <f t="shared" si="33"/>
        <v>katB</v>
      </c>
      <c r="AG370" s="153"/>
      <c r="AH370" s="153"/>
      <c r="AI370" t="s">
        <v>195</v>
      </c>
      <c r="AJ370" t="s">
        <v>340</v>
      </c>
      <c r="AK370" s="9" t="str">
        <f>VLOOKUP(Y370,zdroj!D:AJ,33,0)</f>
        <v>katB</v>
      </c>
    </row>
    <row r="371" spans="8:37" x14ac:dyDescent="0.25">
      <c r="H371" s="8"/>
      <c r="I371" s="8"/>
      <c r="M371" s="24"/>
      <c r="N371" s="23"/>
      <c r="O371" s="24"/>
      <c r="P371" s="19"/>
      <c r="Q371" s="19"/>
      <c r="R371" s="19"/>
      <c r="S371" s="27"/>
      <c r="T371" s="11"/>
      <c r="U371" s="27"/>
      <c r="V371" s="39"/>
      <c r="W371" s="39"/>
      <c r="Y371" s="9" t="s">
        <v>478</v>
      </c>
      <c r="Z371" s="9" t="s">
        <v>462</v>
      </c>
      <c r="AA371" s="9" t="s">
        <v>198</v>
      </c>
      <c r="AB371" s="9">
        <v>5845475</v>
      </c>
      <c r="AC371" s="9" t="s">
        <v>1153</v>
      </c>
      <c r="AD371" s="9" t="s">
        <v>231</v>
      </c>
      <c r="AE371" s="5">
        <f t="shared" si="32"/>
        <v>0</v>
      </c>
      <c r="AF371" s="5" t="str">
        <f t="shared" si="33"/>
        <v>katB</v>
      </c>
      <c r="AG371" s="153"/>
      <c r="AH371" s="153"/>
      <c r="AI371" t="s">
        <v>195</v>
      </c>
      <c r="AJ371" t="s">
        <v>340</v>
      </c>
      <c r="AK371" s="9" t="str">
        <f>VLOOKUP(Y371,zdroj!D:AJ,33,0)</f>
        <v>katB</v>
      </c>
    </row>
    <row r="372" spans="8:37" x14ac:dyDescent="0.25">
      <c r="H372" s="8"/>
      <c r="I372" s="8"/>
      <c r="M372" s="24"/>
      <c r="N372" s="23"/>
      <c r="O372" s="24"/>
      <c r="P372" s="19"/>
      <c r="Q372" s="19"/>
      <c r="R372" s="19"/>
      <c r="S372" s="27"/>
      <c r="T372" s="11"/>
      <c r="U372" s="27"/>
      <c r="V372" s="39"/>
      <c r="W372" s="39"/>
      <c r="Y372" s="9" t="s">
        <v>478</v>
      </c>
      <c r="Z372" s="9" t="s">
        <v>462</v>
      </c>
      <c r="AA372" s="9" t="s">
        <v>198</v>
      </c>
      <c r="AB372" s="9">
        <v>5845483</v>
      </c>
      <c r="AC372" s="9" t="s">
        <v>1154</v>
      </c>
      <c r="AD372" s="9" t="s">
        <v>231</v>
      </c>
      <c r="AE372" s="5">
        <f t="shared" si="32"/>
        <v>0</v>
      </c>
      <c r="AF372" s="5" t="str">
        <f t="shared" si="33"/>
        <v>katB</v>
      </c>
      <c r="AG372" s="153"/>
      <c r="AH372" s="153"/>
      <c r="AI372" t="s">
        <v>195</v>
      </c>
      <c r="AJ372" t="s">
        <v>340</v>
      </c>
      <c r="AK372" s="9" t="str">
        <f>VLOOKUP(Y372,zdroj!D:AJ,33,0)</f>
        <v>katB</v>
      </c>
    </row>
    <row r="373" spans="8:37" x14ac:dyDescent="0.25">
      <c r="H373" s="8"/>
      <c r="I373" s="8"/>
      <c r="M373" s="24"/>
      <c r="N373" s="23"/>
      <c r="O373" s="24"/>
      <c r="P373" s="19"/>
      <c r="Q373" s="19"/>
      <c r="R373" s="19"/>
      <c r="S373" s="27"/>
      <c r="T373" s="11"/>
      <c r="U373" s="27"/>
      <c r="V373" s="39"/>
      <c r="W373" s="39"/>
      <c r="Y373" s="9" t="s">
        <v>478</v>
      </c>
      <c r="Z373" s="9" t="s">
        <v>462</v>
      </c>
      <c r="AA373" s="9" t="s">
        <v>198</v>
      </c>
      <c r="AB373" s="9">
        <v>5844878</v>
      </c>
      <c r="AC373" s="9" t="s">
        <v>1155</v>
      </c>
      <c r="AD373" s="9" t="s">
        <v>231</v>
      </c>
      <c r="AE373" s="5">
        <f t="shared" si="32"/>
        <v>0</v>
      </c>
      <c r="AF373" s="5" t="str">
        <f t="shared" si="33"/>
        <v>katB</v>
      </c>
      <c r="AG373" s="153"/>
      <c r="AH373" s="153"/>
      <c r="AI373" t="s">
        <v>201</v>
      </c>
      <c r="AJ373" t="s">
        <v>17878</v>
      </c>
      <c r="AK373" s="9" t="str">
        <f>VLOOKUP(Y373,zdroj!D:AJ,33,0)</f>
        <v>katB</v>
      </c>
    </row>
    <row r="374" spans="8:37" x14ac:dyDescent="0.25">
      <c r="H374" s="8"/>
      <c r="I374" s="8"/>
      <c r="M374" s="24"/>
      <c r="N374" s="23"/>
      <c r="O374" s="24"/>
      <c r="P374" s="19"/>
      <c r="Q374" s="19"/>
      <c r="R374" s="19"/>
      <c r="S374" s="27"/>
      <c r="T374" s="11"/>
      <c r="U374" s="27"/>
      <c r="V374" s="39"/>
      <c r="W374" s="39"/>
      <c r="Y374" s="9" t="s">
        <v>478</v>
      </c>
      <c r="Z374" s="9" t="s">
        <v>462</v>
      </c>
      <c r="AA374" s="9" t="s">
        <v>198</v>
      </c>
      <c r="AB374" s="9">
        <v>5844959</v>
      </c>
      <c r="AC374" s="9" t="s">
        <v>1156</v>
      </c>
      <c r="AD374" s="9" t="s">
        <v>231</v>
      </c>
      <c r="AE374" s="5">
        <f t="shared" si="32"/>
        <v>0</v>
      </c>
      <c r="AF374" s="5" t="str">
        <f t="shared" si="33"/>
        <v>katB</v>
      </c>
      <c r="AG374" s="153"/>
      <c r="AH374" s="153"/>
      <c r="AI374" t="s">
        <v>201</v>
      </c>
      <c r="AJ374" t="s">
        <v>17878</v>
      </c>
      <c r="AK374" s="9" t="str">
        <f>VLOOKUP(Y374,zdroj!D:AJ,33,0)</f>
        <v>katB</v>
      </c>
    </row>
    <row r="375" spans="8:37" x14ac:dyDescent="0.25">
      <c r="H375" s="8"/>
      <c r="I375" s="8"/>
      <c r="M375" s="24"/>
      <c r="N375" s="23"/>
      <c r="O375" s="24"/>
      <c r="P375" s="19"/>
      <c r="Q375" s="19"/>
      <c r="R375" s="19"/>
      <c r="S375" s="27"/>
      <c r="T375" s="11"/>
      <c r="U375" s="27"/>
      <c r="V375" s="39"/>
      <c r="W375" s="39"/>
      <c r="Y375" s="9" t="s">
        <v>478</v>
      </c>
      <c r="Z375" s="9" t="s">
        <v>462</v>
      </c>
      <c r="AA375" s="9" t="s">
        <v>198</v>
      </c>
      <c r="AB375" s="9">
        <v>5844967</v>
      </c>
      <c r="AC375" s="9" t="s">
        <v>1157</v>
      </c>
      <c r="AD375" s="9" t="s">
        <v>231</v>
      </c>
      <c r="AE375" s="5">
        <f t="shared" si="32"/>
        <v>0</v>
      </c>
      <c r="AF375" s="5" t="str">
        <f t="shared" si="33"/>
        <v>katB</v>
      </c>
      <c r="AG375" s="153"/>
      <c r="AH375" s="153"/>
      <c r="AI375" t="s">
        <v>201</v>
      </c>
      <c r="AJ375" t="s">
        <v>17878</v>
      </c>
      <c r="AK375" s="9" t="str">
        <f>VLOOKUP(Y375,zdroj!D:AJ,33,0)</f>
        <v>katB</v>
      </c>
    </row>
    <row r="376" spans="8:37" x14ac:dyDescent="0.25">
      <c r="H376" s="8"/>
      <c r="I376" s="8"/>
      <c r="M376" s="24"/>
      <c r="N376" s="23"/>
      <c r="O376" s="24"/>
      <c r="P376" s="19"/>
      <c r="Q376" s="19"/>
      <c r="R376" s="19"/>
      <c r="S376" s="27"/>
      <c r="T376" s="11"/>
      <c r="U376" s="27"/>
      <c r="V376" s="39"/>
      <c r="W376" s="39"/>
      <c r="Y376" s="9" t="s">
        <v>478</v>
      </c>
      <c r="Z376" s="9" t="s">
        <v>462</v>
      </c>
      <c r="AA376" s="9" t="s">
        <v>198</v>
      </c>
      <c r="AB376" s="9">
        <v>5844975</v>
      </c>
      <c r="AC376" s="9" t="s">
        <v>1158</v>
      </c>
      <c r="AD376" s="9" t="s">
        <v>231</v>
      </c>
      <c r="AE376" s="5">
        <f t="shared" si="32"/>
        <v>0</v>
      </c>
      <c r="AF376" s="5" t="str">
        <f t="shared" si="33"/>
        <v>katB</v>
      </c>
      <c r="AG376" s="153"/>
      <c r="AH376" s="153"/>
      <c r="AI376" t="s">
        <v>17879</v>
      </c>
      <c r="AJ376" t="s">
        <v>17878</v>
      </c>
      <c r="AK376" s="9" t="str">
        <f>VLOOKUP(Y376,zdroj!D:AJ,33,0)</f>
        <v>katB</v>
      </c>
    </row>
    <row r="377" spans="8:37" x14ac:dyDescent="0.25">
      <c r="H377" s="8"/>
      <c r="I377" s="8"/>
      <c r="M377" s="24"/>
      <c r="N377" s="23"/>
      <c r="O377" s="24"/>
      <c r="P377" s="19"/>
      <c r="Q377" s="19"/>
      <c r="R377" s="19"/>
      <c r="S377" s="27"/>
      <c r="T377" s="11"/>
      <c r="U377" s="27"/>
      <c r="V377" s="39"/>
      <c r="W377" s="39"/>
      <c r="Y377" s="9" t="s">
        <v>478</v>
      </c>
      <c r="Z377" s="9" t="s">
        <v>462</v>
      </c>
      <c r="AA377" s="9" t="s">
        <v>198</v>
      </c>
      <c r="AB377" s="9">
        <v>5844983</v>
      </c>
      <c r="AC377" s="9" t="s">
        <v>1159</v>
      </c>
      <c r="AD377" s="9" t="s">
        <v>231</v>
      </c>
      <c r="AE377" s="5">
        <f t="shared" si="32"/>
        <v>0</v>
      </c>
      <c r="AF377" s="5" t="str">
        <f t="shared" si="33"/>
        <v>katB</v>
      </c>
      <c r="AG377" s="153"/>
      <c r="AH377" s="153"/>
      <c r="AI377" t="s">
        <v>201</v>
      </c>
      <c r="AJ377" t="s">
        <v>17878</v>
      </c>
      <c r="AK377" s="9" t="str">
        <f>VLOOKUP(Y377,zdroj!D:AJ,33,0)</f>
        <v>katB</v>
      </c>
    </row>
    <row r="378" spans="8:37" x14ac:dyDescent="0.25">
      <c r="H378" s="8"/>
      <c r="I378" s="8"/>
      <c r="M378" s="24"/>
      <c r="N378" s="23"/>
      <c r="O378" s="24"/>
      <c r="P378" s="19"/>
      <c r="Q378" s="19"/>
      <c r="R378" s="19"/>
      <c r="S378" s="27"/>
      <c r="T378" s="11"/>
      <c r="U378" s="27"/>
      <c r="V378" s="39"/>
      <c r="W378" s="39"/>
      <c r="Y378" s="9" t="s">
        <v>478</v>
      </c>
      <c r="Z378" s="9" t="s">
        <v>462</v>
      </c>
      <c r="AA378" s="9" t="s">
        <v>198</v>
      </c>
      <c r="AB378" s="9">
        <v>5844991</v>
      </c>
      <c r="AC378" s="9" t="s">
        <v>1160</v>
      </c>
      <c r="AD378" s="9" t="s">
        <v>231</v>
      </c>
      <c r="AE378" s="5">
        <f t="shared" si="32"/>
        <v>0</v>
      </c>
      <c r="AF378" s="5" t="str">
        <f t="shared" si="33"/>
        <v>katB</v>
      </c>
      <c r="AG378" s="153"/>
      <c r="AH378" s="153"/>
      <c r="AI378" t="s">
        <v>201</v>
      </c>
      <c r="AJ378" t="s">
        <v>17878</v>
      </c>
      <c r="AK378" s="9" t="str">
        <f>VLOOKUP(Y378,zdroj!D:AJ,33,0)</f>
        <v>katB</v>
      </c>
    </row>
    <row r="379" spans="8:37" x14ac:dyDescent="0.25">
      <c r="H379" s="8"/>
      <c r="I379" s="8"/>
      <c r="M379" s="24"/>
      <c r="N379" s="23"/>
      <c r="O379" s="24"/>
      <c r="P379" s="19"/>
      <c r="Q379" s="19"/>
      <c r="R379" s="19"/>
      <c r="S379" s="27"/>
      <c r="T379" s="11"/>
      <c r="U379" s="27"/>
      <c r="V379" s="39"/>
      <c r="W379" s="39"/>
      <c r="Y379" s="9" t="s">
        <v>478</v>
      </c>
      <c r="Z379" s="9" t="s">
        <v>462</v>
      </c>
      <c r="AA379" s="9" t="s">
        <v>198</v>
      </c>
      <c r="AB379" s="9">
        <v>5845009</v>
      </c>
      <c r="AC379" s="9" t="s">
        <v>1161</v>
      </c>
      <c r="AD379" s="9" t="s">
        <v>231</v>
      </c>
      <c r="AE379" s="5">
        <f t="shared" si="32"/>
        <v>0</v>
      </c>
      <c r="AF379" s="5" t="str">
        <f t="shared" si="33"/>
        <v>katB</v>
      </c>
      <c r="AG379" s="153"/>
      <c r="AH379" s="153"/>
      <c r="AI379" t="s">
        <v>229</v>
      </c>
      <c r="AJ379" t="s">
        <v>17878</v>
      </c>
      <c r="AK379" s="9" t="str">
        <f>VLOOKUP(Y379,zdroj!D:AJ,33,0)</f>
        <v>katB</v>
      </c>
    </row>
    <row r="380" spans="8:37" x14ac:dyDescent="0.25">
      <c r="H380" s="8"/>
      <c r="I380" s="8"/>
      <c r="M380" s="24"/>
      <c r="N380" s="23"/>
      <c r="O380" s="24"/>
      <c r="P380" s="19"/>
      <c r="Q380" s="19"/>
      <c r="R380" s="19"/>
      <c r="S380" s="27"/>
      <c r="T380" s="11"/>
      <c r="U380" s="27"/>
      <c r="V380" s="39"/>
      <c r="W380" s="39"/>
      <c r="Y380" s="9" t="s">
        <v>478</v>
      </c>
      <c r="Z380" s="9" t="s">
        <v>462</v>
      </c>
      <c r="AA380" s="9" t="s">
        <v>198</v>
      </c>
      <c r="AB380" s="9">
        <v>5845017</v>
      </c>
      <c r="AC380" s="9" t="s">
        <v>1162</v>
      </c>
      <c r="AD380" s="9" t="s">
        <v>231</v>
      </c>
      <c r="AE380" s="5">
        <f t="shared" si="32"/>
        <v>0</v>
      </c>
      <c r="AF380" s="5" t="str">
        <f t="shared" si="33"/>
        <v>katB</v>
      </c>
      <c r="AG380" s="153"/>
      <c r="AH380" s="153"/>
      <c r="AI380" t="s">
        <v>201</v>
      </c>
      <c r="AJ380" t="s">
        <v>17878</v>
      </c>
      <c r="AK380" s="9" t="str">
        <f>VLOOKUP(Y380,zdroj!D:AJ,33,0)</f>
        <v>katB</v>
      </c>
    </row>
    <row r="381" spans="8:37" x14ac:dyDescent="0.25">
      <c r="H381" s="8"/>
      <c r="I381" s="8"/>
      <c r="M381" s="24"/>
      <c r="N381" s="23"/>
      <c r="O381" s="24"/>
      <c r="P381" s="19"/>
      <c r="Q381" s="19"/>
      <c r="R381" s="19"/>
      <c r="S381" s="27"/>
      <c r="T381" s="11"/>
      <c r="U381" s="27"/>
      <c r="V381" s="39"/>
      <c r="W381" s="39"/>
      <c r="Y381" s="9" t="s">
        <v>478</v>
      </c>
      <c r="Z381" s="9" t="s">
        <v>462</v>
      </c>
      <c r="AA381" s="9" t="s">
        <v>198</v>
      </c>
      <c r="AB381" s="9">
        <v>5845025</v>
      </c>
      <c r="AC381" s="9" t="s">
        <v>1163</v>
      </c>
      <c r="AD381" s="9" t="s">
        <v>231</v>
      </c>
      <c r="AE381" s="5">
        <f t="shared" si="32"/>
        <v>0</v>
      </c>
      <c r="AF381" s="5" t="str">
        <f t="shared" si="33"/>
        <v>katB</v>
      </c>
      <c r="AG381" s="153"/>
      <c r="AH381" s="153"/>
      <c r="AI381" t="s">
        <v>201</v>
      </c>
      <c r="AJ381" t="s">
        <v>17878</v>
      </c>
      <c r="AK381" s="9" t="str">
        <f>VLOOKUP(Y381,zdroj!D:AJ,33,0)</f>
        <v>katB</v>
      </c>
    </row>
    <row r="382" spans="8:37" x14ac:dyDescent="0.25">
      <c r="H382" s="8"/>
      <c r="I382" s="8"/>
      <c r="M382" s="24"/>
      <c r="N382" s="23"/>
      <c r="O382" s="24"/>
      <c r="P382" s="19"/>
      <c r="Q382" s="19"/>
      <c r="R382" s="19"/>
      <c r="S382" s="27"/>
      <c r="T382" s="11"/>
      <c r="U382" s="27"/>
      <c r="V382" s="39"/>
      <c r="W382" s="39"/>
      <c r="Y382" s="9" t="s">
        <v>478</v>
      </c>
      <c r="Z382" s="9" t="s">
        <v>462</v>
      </c>
      <c r="AA382" s="9" t="s">
        <v>198</v>
      </c>
      <c r="AB382" s="9">
        <v>5845033</v>
      </c>
      <c r="AC382" s="9" t="s">
        <v>1164</v>
      </c>
      <c r="AD382" s="9" t="s">
        <v>231</v>
      </c>
      <c r="AE382" s="5">
        <f t="shared" si="32"/>
        <v>0</v>
      </c>
      <c r="AF382" s="5" t="str">
        <f t="shared" si="33"/>
        <v>katB</v>
      </c>
      <c r="AG382" s="153"/>
      <c r="AH382" s="153"/>
      <c r="AI382" t="s">
        <v>201</v>
      </c>
      <c r="AJ382" t="s">
        <v>17878</v>
      </c>
      <c r="AK382" s="9" t="str">
        <f>VLOOKUP(Y382,zdroj!D:AJ,33,0)</f>
        <v>katB</v>
      </c>
    </row>
    <row r="383" spans="8:37" x14ac:dyDescent="0.25">
      <c r="H383" s="8"/>
      <c r="I383" s="8"/>
      <c r="M383" s="24"/>
      <c r="N383" s="23"/>
      <c r="O383" s="24"/>
      <c r="P383" s="19"/>
      <c r="Q383" s="19"/>
      <c r="R383" s="19"/>
      <c r="S383" s="27"/>
      <c r="T383" s="11"/>
      <c r="U383" s="27"/>
      <c r="V383" s="39"/>
      <c r="W383" s="39"/>
      <c r="Y383" s="9" t="s">
        <v>478</v>
      </c>
      <c r="Z383" s="9" t="s">
        <v>462</v>
      </c>
      <c r="AA383" s="9" t="s">
        <v>198</v>
      </c>
      <c r="AB383" s="9">
        <v>5844886</v>
      </c>
      <c r="AC383" s="9" t="s">
        <v>1165</v>
      </c>
      <c r="AD383" s="9" t="s">
        <v>231</v>
      </c>
      <c r="AE383" s="5">
        <f t="shared" si="32"/>
        <v>0</v>
      </c>
      <c r="AF383" s="5" t="str">
        <f t="shared" si="33"/>
        <v>katB</v>
      </c>
      <c r="AG383" s="153"/>
      <c r="AH383" s="153"/>
      <c r="AI383" t="s">
        <v>201</v>
      </c>
      <c r="AJ383" t="s">
        <v>17878</v>
      </c>
      <c r="AK383" s="9" t="str">
        <f>VLOOKUP(Y383,zdroj!D:AJ,33,0)</f>
        <v>katB</v>
      </c>
    </row>
    <row r="384" spans="8:37" x14ac:dyDescent="0.25">
      <c r="H384" s="8"/>
      <c r="I384" s="8"/>
      <c r="M384" s="24"/>
      <c r="N384" s="23"/>
      <c r="O384" s="24"/>
      <c r="P384" s="19"/>
      <c r="Q384" s="19"/>
      <c r="R384" s="19"/>
      <c r="S384" s="27"/>
      <c r="T384" s="11"/>
      <c r="U384" s="27"/>
      <c r="V384" s="39"/>
      <c r="W384" s="39"/>
      <c r="Y384" s="9" t="s">
        <v>478</v>
      </c>
      <c r="Z384" s="9" t="s">
        <v>462</v>
      </c>
      <c r="AA384" s="9" t="s">
        <v>198</v>
      </c>
      <c r="AB384" s="9">
        <v>5845041</v>
      </c>
      <c r="AC384" s="9" t="s">
        <v>1166</v>
      </c>
      <c r="AD384" s="9" t="s">
        <v>231</v>
      </c>
      <c r="AE384" s="5">
        <f t="shared" si="32"/>
        <v>0</v>
      </c>
      <c r="AF384" s="5" t="str">
        <f t="shared" si="33"/>
        <v>katB</v>
      </c>
      <c r="AG384" s="153"/>
      <c r="AH384" s="153"/>
      <c r="AI384" t="s">
        <v>201</v>
      </c>
      <c r="AJ384" t="s">
        <v>17878</v>
      </c>
      <c r="AK384" s="9" t="str">
        <f>VLOOKUP(Y384,zdroj!D:AJ,33,0)</f>
        <v>katB</v>
      </c>
    </row>
    <row r="385" spans="8:37" x14ac:dyDescent="0.25">
      <c r="H385" s="8"/>
      <c r="I385" s="8"/>
      <c r="M385" s="24"/>
      <c r="N385" s="23"/>
      <c r="O385" s="24"/>
      <c r="P385" s="19"/>
      <c r="Q385" s="19"/>
      <c r="R385" s="19"/>
      <c r="S385" s="27"/>
      <c r="T385" s="11"/>
      <c r="U385" s="27"/>
      <c r="V385" s="39"/>
      <c r="W385" s="39"/>
      <c r="Y385" s="9" t="s">
        <v>478</v>
      </c>
      <c r="Z385" s="9" t="s">
        <v>462</v>
      </c>
      <c r="AA385" s="9" t="s">
        <v>198</v>
      </c>
      <c r="AB385" s="9">
        <v>5845050</v>
      </c>
      <c r="AC385" s="9" t="s">
        <v>1167</v>
      </c>
      <c r="AD385" s="9" t="s">
        <v>231</v>
      </c>
      <c r="AE385" s="5">
        <f t="shared" si="32"/>
        <v>0</v>
      </c>
      <c r="AF385" s="5" t="str">
        <f t="shared" si="33"/>
        <v>katB</v>
      </c>
      <c r="AG385" s="153"/>
      <c r="AH385" s="153"/>
      <c r="AI385" t="s">
        <v>201</v>
      </c>
      <c r="AJ385" t="s">
        <v>17878</v>
      </c>
      <c r="AK385" s="9" t="str">
        <f>VLOOKUP(Y385,zdroj!D:AJ,33,0)</f>
        <v>katB</v>
      </c>
    </row>
    <row r="386" spans="8:37" x14ac:dyDescent="0.25">
      <c r="H386" s="8"/>
      <c r="I386" s="8"/>
      <c r="M386" s="24"/>
      <c r="N386" s="23"/>
      <c r="O386" s="24"/>
      <c r="P386" s="19"/>
      <c r="Q386" s="19"/>
      <c r="R386" s="19"/>
      <c r="S386" s="27"/>
      <c r="T386" s="11"/>
      <c r="U386" s="27"/>
      <c r="V386" s="39"/>
      <c r="W386" s="39"/>
      <c r="Y386" s="9" t="s">
        <v>478</v>
      </c>
      <c r="Z386" s="9" t="s">
        <v>462</v>
      </c>
      <c r="AA386" s="9" t="s">
        <v>198</v>
      </c>
      <c r="AB386" s="9">
        <v>5845076</v>
      </c>
      <c r="AC386" s="9" t="s">
        <v>1168</v>
      </c>
      <c r="AD386" s="9" t="s">
        <v>231</v>
      </c>
      <c r="AE386" s="5">
        <f t="shared" si="32"/>
        <v>0</v>
      </c>
      <c r="AF386" s="5" t="str">
        <f t="shared" si="33"/>
        <v>katB</v>
      </c>
      <c r="AG386" s="153"/>
      <c r="AH386" s="153"/>
      <c r="AI386" t="s">
        <v>201</v>
      </c>
      <c r="AJ386" t="s">
        <v>17878</v>
      </c>
      <c r="AK386" s="9" t="str">
        <f>VLOOKUP(Y386,zdroj!D:AJ,33,0)</f>
        <v>katB</v>
      </c>
    </row>
    <row r="387" spans="8:37" x14ac:dyDescent="0.25">
      <c r="H387" s="8"/>
      <c r="I387" s="8"/>
      <c r="M387" s="24"/>
      <c r="N387" s="23"/>
      <c r="O387" s="24"/>
      <c r="P387" s="19"/>
      <c r="Q387" s="19"/>
      <c r="R387" s="19"/>
      <c r="S387" s="27"/>
      <c r="T387" s="11"/>
      <c r="U387" s="27"/>
      <c r="V387" s="39"/>
      <c r="W387" s="39"/>
      <c r="Y387" s="9" t="s">
        <v>478</v>
      </c>
      <c r="Z387" s="9" t="s">
        <v>462</v>
      </c>
      <c r="AA387" s="9" t="s">
        <v>198</v>
      </c>
      <c r="AB387" s="9">
        <v>5845084</v>
      </c>
      <c r="AC387" s="9" t="s">
        <v>1169</v>
      </c>
      <c r="AD387" s="9" t="s">
        <v>800</v>
      </c>
      <c r="AE387" s="5">
        <f t="shared" si="32"/>
        <v>0</v>
      </c>
      <c r="AF387" s="5" t="str">
        <f t="shared" si="33"/>
        <v>Pokryto</v>
      </c>
      <c r="AG387" s="153"/>
      <c r="AH387" s="153"/>
      <c r="AI387" t="s">
        <v>201</v>
      </c>
      <c r="AJ387" t="s">
        <v>800</v>
      </c>
      <c r="AK387" s="9" t="str">
        <f>VLOOKUP(Y387,zdroj!D:AJ,33,0)</f>
        <v>katB</v>
      </c>
    </row>
    <row r="388" spans="8:37" x14ac:dyDescent="0.25">
      <c r="H388" s="8"/>
      <c r="I388" s="8"/>
      <c r="M388" s="24"/>
      <c r="N388" s="23"/>
      <c r="O388" s="24"/>
      <c r="P388" s="19"/>
      <c r="Q388" s="19"/>
      <c r="R388" s="19"/>
      <c r="S388" s="27"/>
      <c r="T388" s="11"/>
      <c r="U388" s="27"/>
      <c r="V388" s="39"/>
      <c r="W388" s="39"/>
      <c r="Y388" s="9" t="s">
        <v>478</v>
      </c>
      <c r="Z388" s="9" t="s">
        <v>462</v>
      </c>
      <c r="AA388" s="9" t="s">
        <v>198</v>
      </c>
      <c r="AB388" s="9">
        <v>5845092</v>
      </c>
      <c r="AC388" s="9" t="s">
        <v>1170</v>
      </c>
      <c r="AD388" s="9" t="s">
        <v>800</v>
      </c>
      <c r="AE388" s="5">
        <f t="shared" si="32"/>
        <v>0</v>
      </c>
      <c r="AF388" s="5" t="str">
        <f t="shared" si="33"/>
        <v>Pokryto</v>
      </c>
      <c r="AG388" s="153"/>
      <c r="AH388" s="153"/>
      <c r="AI388" t="s">
        <v>201</v>
      </c>
      <c r="AJ388" t="s">
        <v>800</v>
      </c>
      <c r="AK388" s="9" t="str">
        <f>VLOOKUP(Y388,zdroj!D:AJ,33,0)</f>
        <v>katB</v>
      </c>
    </row>
    <row r="389" spans="8:37" x14ac:dyDescent="0.25">
      <c r="H389" s="8"/>
      <c r="I389" s="8"/>
      <c r="M389" s="24"/>
      <c r="N389" s="23"/>
      <c r="O389" s="24"/>
      <c r="P389" s="19"/>
      <c r="Q389" s="19"/>
      <c r="R389" s="19"/>
      <c r="S389" s="27"/>
      <c r="T389" s="11"/>
      <c r="U389" s="27"/>
      <c r="V389" s="39"/>
      <c r="W389" s="39"/>
      <c r="Y389" s="9" t="s">
        <v>478</v>
      </c>
      <c r="Z389" s="9" t="s">
        <v>462</v>
      </c>
      <c r="AA389" s="9" t="s">
        <v>198</v>
      </c>
      <c r="AB389" s="9">
        <v>5844894</v>
      </c>
      <c r="AC389" s="9" t="s">
        <v>1171</v>
      </c>
      <c r="AD389" s="9" t="s">
        <v>231</v>
      </c>
      <c r="AE389" s="5">
        <f t="shared" si="32"/>
        <v>0</v>
      </c>
      <c r="AF389" s="5" t="str">
        <f t="shared" si="33"/>
        <v>katB</v>
      </c>
      <c r="AG389" s="153"/>
      <c r="AH389" s="153"/>
      <c r="AI389" t="s">
        <v>201</v>
      </c>
      <c r="AJ389" t="s">
        <v>17878</v>
      </c>
      <c r="AK389" s="9" t="str">
        <f>VLOOKUP(Y389,zdroj!D:AJ,33,0)</f>
        <v>katB</v>
      </c>
    </row>
    <row r="390" spans="8:37" x14ac:dyDescent="0.25">
      <c r="H390" s="8"/>
      <c r="I390" s="8"/>
      <c r="M390" s="24"/>
      <c r="N390" s="23"/>
      <c r="O390" s="24"/>
      <c r="P390" s="19"/>
      <c r="Q390" s="19"/>
      <c r="R390" s="19"/>
      <c r="S390" s="27"/>
      <c r="T390" s="11"/>
      <c r="U390" s="27"/>
      <c r="V390" s="39"/>
      <c r="W390" s="39"/>
      <c r="Y390" s="9" t="s">
        <v>478</v>
      </c>
      <c r="Z390" s="9" t="s">
        <v>462</v>
      </c>
      <c r="AA390" s="9" t="s">
        <v>198</v>
      </c>
      <c r="AB390" s="9">
        <v>5845106</v>
      </c>
      <c r="AC390" s="9" t="s">
        <v>1172</v>
      </c>
      <c r="AD390" s="9" t="s">
        <v>800</v>
      </c>
      <c r="AE390" s="5">
        <f t="shared" si="32"/>
        <v>0</v>
      </c>
      <c r="AF390" s="5" t="str">
        <f t="shared" si="33"/>
        <v>Pokryto</v>
      </c>
      <c r="AG390" s="153"/>
      <c r="AH390" s="153"/>
      <c r="AI390" t="s">
        <v>201</v>
      </c>
      <c r="AJ390" t="s">
        <v>800</v>
      </c>
      <c r="AK390" s="9" t="str">
        <f>VLOOKUP(Y390,zdroj!D:AJ,33,0)</f>
        <v>katB</v>
      </c>
    </row>
    <row r="391" spans="8:37" x14ac:dyDescent="0.25">
      <c r="H391" s="8"/>
      <c r="I391" s="8"/>
      <c r="M391" s="24"/>
      <c r="N391" s="23"/>
      <c r="O391" s="24"/>
      <c r="P391" s="19"/>
      <c r="Q391" s="19"/>
      <c r="R391" s="19"/>
      <c r="S391" s="27"/>
      <c r="T391" s="11"/>
      <c r="U391" s="27"/>
      <c r="V391" s="39"/>
      <c r="W391" s="39"/>
      <c r="Y391" s="9" t="s">
        <v>478</v>
      </c>
      <c r="Z391" s="9" t="s">
        <v>462</v>
      </c>
      <c r="AA391" s="9" t="s">
        <v>198</v>
      </c>
      <c r="AB391" s="9">
        <v>5845114</v>
      </c>
      <c r="AC391" s="9" t="s">
        <v>1173</v>
      </c>
      <c r="AD391" s="9" t="s">
        <v>800</v>
      </c>
      <c r="AE391" s="5">
        <f t="shared" si="32"/>
        <v>0</v>
      </c>
      <c r="AF391" s="5" t="str">
        <f t="shared" si="33"/>
        <v>Pokryto</v>
      </c>
      <c r="AG391" s="153"/>
      <c r="AH391" s="153"/>
      <c r="AI391" t="s">
        <v>201</v>
      </c>
      <c r="AJ391" t="s">
        <v>800</v>
      </c>
      <c r="AK391" s="9" t="str">
        <f>VLOOKUP(Y391,zdroj!D:AJ,33,0)</f>
        <v>katB</v>
      </c>
    </row>
    <row r="392" spans="8:37" x14ac:dyDescent="0.25">
      <c r="H392" s="8"/>
      <c r="I392" s="8"/>
      <c r="M392" s="24"/>
      <c r="N392" s="23"/>
      <c r="O392" s="24"/>
      <c r="P392" s="19"/>
      <c r="Q392" s="19"/>
      <c r="R392" s="19"/>
      <c r="S392" s="27"/>
      <c r="T392" s="11"/>
      <c r="U392" s="27"/>
      <c r="V392" s="39"/>
      <c r="W392" s="39"/>
      <c r="Y392" s="9" t="s">
        <v>478</v>
      </c>
      <c r="Z392" s="9" t="s">
        <v>462</v>
      </c>
      <c r="AA392" s="9" t="s">
        <v>198</v>
      </c>
      <c r="AB392" s="9">
        <v>5845122</v>
      </c>
      <c r="AC392" s="9" t="s">
        <v>1174</v>
      </c>
      <c r="AD392" s="9" t="s">
        <v>800</v>
      </c>
      <c r="AE392" s="5">
        <f t="shared" si="32"/>
        <v>0</v>
      </c>
      <c r="AF392" s="5" t="str">
        <f t="shared" si="33"/>
        <v>Pokryto</v>
      </c>
      <c r="AG392" s="153"/>
      <c r="AH392" s="153"/>
      <c r="AI392" t="s">
        <v>195</v>
      </c>
      <c r="AJ392" t="s">
        <v>800</v>
      </c>
      <c r="AK392" s="9" t="str">
        <f>VLOOKUP(Y392,zdroj!D:AJ,33,0)</f>
        <v>katB</v>
      </c>
    </row>
    <row r="393" spans="8:37" x14ac:dyDescent="0.25">
      <c r="H393" s="8"/>
      <c r="I393" s="8"/>
      <c r="M393" s="24"/>
      <c r="N393" s="23"/>
      <c r="O393" s="24"/>
      <c r="P393" s="19"/>
      <c r="Q393" s="19"/>
      <c r="R393" s="19"/>
      <c r="S393" s="27"/>
      <c r="T393" s="11"/>
      <c r="U393" s="27"/>
      <c r="V393" s="39"/>
      <c r="W393" s="39"/>
      <c r="Y393" s="9" t="s">
        <v>478</v>
      </c>
      <c r="Z393" s="9" t="s">
        <v>462</v>
      </c>
      <c r="AA393" s="9" t="s">
        <v>198</v>
      </c>
      <c r="AB393" s="9">
        <v>5845131</v>
      </c>
      <c r="AC393" s="9" t="s">
        <v>1175</v>
      </c>
      <c r="AD393" s="9" t="s">
        <v>800</v>
      </c>
      <c r="AE393" s="5">
        <f t="shared" si="32"/>
        <v>0</v>
      </c>
      <c r="AF393" s="5" t="str">
        <f t="shared" si="33"/>
        <v>Pokryto</v>
      </c>
      <c r="AG393" s="153"/>
      <c r="AH393" s="153"/>
      <c r="AI393" t="s">
        <v>201</v>
      </c>
      <c r="AJ393" t="s">
        <v>800</v>
      </c>
      <c r="AK393" s="9" t="str">
        <f>VLOOKUP(Y393,zdroj!D:AJ,33,0)</f>
        <v>katB</v>
      </c>
    </row>
    <row r="394" spans="8:37" x14ac:dyDescent="0.25">
      <c r="H394" s="8"/>
      <c r="I394" s="8"/>
      <c r="M394" s="24"/>
      <c r="N394" s="23"/>
      <c r="O394" s="24"/>
      <c r="P394" s="19"/>
      <c r="Q394" s="19"/>
      <c r="R394" s="19"/>
      <c r="S394" s="27"/>
      <c r="T394" s="11"/>
      <c r="U394" s="27"/>
      <c r="V394" s="39"/>
      <c r="W394" s="39"/>
      <c r="Y394" s="9" t="s">
        <v>478</v>
      </c>
      <c r="Z394" s="9" t="s">
        <v>462</v>
      </c>
      <c r="AA394" s="9" t="s">
        <v>198</v>
      </c>
      <c r="AB394" s="9">
        <v>5845149</v>
      </c>
      <c r="AC394" s="9" t="s">
        <v>1176</v>
      </c>
      <c r="AD394" s="9" t="s">
        <v>800</v>
      </c>
      <c r="AE394" s="5">
        <f t="shared" ref="AE394:AE457" si="34">VLOOKUP(Y394,K:T,10,0)</f>
        <v>0</v>
      </c>
      <c r="AF394" s="5" t="str">
        <f t="shared" ref="AF394:AF457" si="35">IF(AE394="A",IF(AD394="katA","katB",AD394),AD394)</f>
        <v>Pokryto</v>
      </c>
      <c r="AG394" s="153"/>
      <c r="AH394" s="153"/>
      <c r="AI394" t="s">
        <v>201</v>
      </c>
      <c r="AJ394" t="s">
        <v>800</v>
      </c>
      <c r="AK394" s="9" t="str">
        <f>VLOOKUP(Y394,zdroj!D:AJ,33,0)</f>
        <v>katB</v>
      </c>
    </row>
    <row r="395" spans="8:37" x14ac:dyDescent="0.25">
      <c r="H395" s="8"/>
      <c r="I395" s="8"/>
      <c r="M395" s="24"/>
      <c r="N395" s="23"/>
      <c r="O395" s="24"/>
      <c r="P395" s="19"/>
      <c r="Q395" s="19"/>
      <c r="R395" s="19"/>
      <c r="S395" s="27"/>
      <c r="T395" s="11"/>
      <c r="U395" s="27"/>
      <c r="V395" s="39"/>
      <c r="W395" s="39"/>
      <c r="Y395" s="9" t="s">
        <v>478</v>
      </c>
      <c r="Z395" s="9" t="s">
        <v>462</v>
      </c>
      <c r="AA395" s="9" t="s">
        <v>198</v>
      </c>
      <c r="AB395" s="9">
        <v>5845157</v>
      </c>
      <c r="AC395" s="9" t="s">
        <v>1177</v>
      </c>
      <c r="AD395" s="9" t="s">
        <v>800</v>
      </c>
      <c r="AE395" s="5">
        <f t="shared" si="34"/>
        <v>0</v>
      </c>
      <c r="AF395" s="5" t="str">
        <f t="shared" si="35"/>
        <v>Pokryto</v>
      </c>
      <c r="AG395" s="153"/>
      <c r="AH395" s="153"/>
      <c r="AI395" t="s">
        <v>201</v>
      </c>
      <c r="AJ395" t="s">
        <v>800</v>
      </c>
      <c r="AK395" s="9" t="str">
        <f>VLOOKUP(Y395,zdroj!D:AJ,33,0)</f>
        <v>katB</v>
      </c>
    </row>
    <row r="396" spans="8:37" x14ac:dyDescent="0.25">
      <c r="H396" s="8"/>
      <c r="I396" s="8"/>
      <c r="M396" s="24"/>
      <c r="N396" s="23"/>
      <c r="O396" s="24"/>
      <c r="P396" s="19"/>
      <c r="Q396" s="19"/>
      <c r="R396" s="19"/>
      <c r="S396" s="27"/>
      <c r="T396" s="11"/>
      <c r="U396" s="27"/>
      <c r="V396" s="39"/>
      <c r="W396" s="39"/>
      <c r="Y396" s="9" t="s">
        <v>478</v>
      </c>
      <c r="Z396" s="9" t="s">
        <v>462</v>
      </c>
      <c r="AA396" s="9" t="s">
        <v>198</v>
      </c>
      <c r="AB396" s="9">
        <v>5845165</v>
      </c>
      <c r="AC396" s="9" t="s">
        <v>1178</v>
      </c>
      <c r="AD396" s="9" t="s">
        <v>231</v>
      </c>
      <c r="AE396" s="5">
        <f t="shared" si="34"/>
        <v>0</v>
      </c>
      <c r="AF396" s="5" t="str">
        <f t="shared" si="35"/>
        <v>katB</v>
      </c>
      <c r="AG396" s="153"/>
      <c r="AH396" s="153"/>
      <c r="AI396" t="s">
        <v>195</v>
      </c>
      <c r="AJ396" t="s">
        <v>340</v>
      </c>
      <c r="AK396" s="9" t="str">
        <f>VLOOKUP(Y396,zdroj!D:AJ,33,0)</f>
        <v>katB</v>
      </c>
    </row>
    <row r="397" spans="8:37" x14ac:dyDescent="0.25">
      <c r="H397" s="8"/>
      <c r="I397" s="8"/>
      <c r="M397" s="24"/>
      <c r="N397" s="23"/>
      <c r="O397" s="24"/>
      <c r="P397" s="19"/>
      <c r="Q397" s="19"/>
      <c r="R397" s="19"/>
      <c r="S397" s="27"/>
      <c r="T397" s="11"/>
      <c r="U397" s="27"/>
      <c r="V397" s="39"/>
      <c r="W397" s="39"/>
      <c r="Y397" s="9" t="s">
        <v>478</v>
      </c>
      <c r="Z397" s="9" t="s">
        <v>462</v>
      </c>
      <c r="AA397" s="9" t="s">
        <v>198</v>
      </c>
      <c r="AB397" s="9">
        <v>5845173</v>
      </c>
      <c r="AC397" s="9" t="s">
        <v>1179</v>
      </c>
      <c r="AD397" s="9" t="s">
        <v>800</v>
      </c>
      <c r="AE397" s="5">
        <f t="shared" si="34"/>
        <v>0</v>
      </c>
      <c r="AF397" s="5" t="str">
        <f t="shared" si="35"/>
        <v>Pokryto</v>
      </c>
      <c r="AG397" s="153"/>
      <c r="AH397" s="153"/>
      <c r="AI397" t="s">
        <v>201</v>
      </c>
      <c r="AJ397" t="s">
        <v>800</v>
      </c>
      <c r="AK397" s="9" t="str">
        <f>VLOOKUP(Y397,zdroj!D:AJ,33,0)</f>
        <v>katB</v>
      </c>
    </row>
    <row r="398" spans="8:37" x14ac:dyDescent="0.25">
      <c r="H398" s="8"/>
      <c r="I398" s="8"/>
      <c r="M398" s="24"/>
      <c r="N398" s="23"/>
      <c r="O398" s="24"/>
      <c r="P398" s="19"/>
      <c r="Q398" s="19"/>
      <c r="R398" s="19"/>
      <c r="S398" s="27"/>
      <c r="T398" s="11"/>
      <c r="U398" s="27"/>
      <c r="V398" s="39"/>
      <c r="W398" s="39"/>
      <c r="Y398" s="9" t="s">
        <v>478</v>
      </c>
      <c r="Z398" s="9" t="s">
        <v>462</v>
      </c>
      <c r="AA398" s="9" t="s">
        <v>198</v>
      </c>
      <c r="AB398" s="9">
        <v>5844908</v>
      </c>
      <c r="AC398" s="9" t="s">
        <v>1180</v>
      </c>
      <c r="AD398" s="9" t="s">
        <v>800</v>
      </c>
      <c r="AE398" s="5">
        <f t="shared" si="34"/>
        <v>0</v>
      </c>
      <c r="AF398" s="5" t="str">
        <f t="shared" si="35"/>
        <v>Pokryto</v>
      </c>
      <c r="AG398" s="153"/>
      <c r="AH398" s="153"/>
      <c r="AI398" t="s">
        <v>201</v>
      </c>
      <c r="AJ398" t="s">
        <v>800</v>
      </c>
      <c r="AK398" s="9" t="str">
        <f>VLOOKUP(Y398,zdroj!D:AJ,33,0)</f>
        <v>katB</v>
      </c>
    </row>
    <row r="399" spans="8:37" x14ac:dyDescent="0.25">
      <c r="H399" s="8"/>
      <c r="I399" s="8"/>
      <c r="M399" s="24"/>
      <c r="N399" s="23"/>
      <c r="O399" s="24"/>
      <c r="P399" s="19"/>
      <c r="Q399" s="19"/>
      <c r="R399" s="19"/>
      <c r="S399" s="27"/>
      <c r="T399" s="11"/>
      <c r="U399" s="27"/>
      <c r="V399" s="39"/>
      <c r="W399" s="39"/>
      <c r="Y399" s="9" t="s">
        <v>478</v>
      </c>
      <c r="Z399" s="9" t="s">
        <v>462</v>
      </c>
      <c r="AA399" s="9" t="s">
        <v>198</v>
      </c>
      <c r="AB399" s="9">
        <v>5845181</v>
      </c>
      <c r="AC399" s="9" t="s">
        <v>1181</v>
      </c>
      <c r="AD399" s="9" t="s">
        <v>231</v>
      </c>
      <c r="AE399" s="5">
        <f t="shared" si="34"/>
        <v>0</v>
      </c>
      <c r="AF399" s="5" t="str">
        <f t="shared" si="35"/>
        <v>katB</v>
      </c>
      <c r="AG399" s="153"/>
      <c r="AH399" s="153"/>
      <c r="AI399" t="s">
        <v>17879</v>
      </c>
      <c r="AJ399" t="s">
        <v>17878</v>
      </c>
      <c r="AK399" s="9" t="str">
        <f>VLOOKUP(Y399,zdroj!D:AJ,33,0)</f>
        <v>katB</v>
      </c>
    </row>
    <row r="400" spans="8:37" x14ac:dyDescent="0.25">
      <c r="H400" s="8"/>
      <c r="I400" s="8"/>
      <c r="M400" s="24"/>
      <c r="N400" s="23"/>
      <c r="O400" s="24"/>
      <c r="P400" s="19"/>
      <c r="Q400" s="19"/>
      <c r="R400" s="19"/>
      <c r="S400" s="27"/>
      <c r="T400" s="11"/>
      <c r="U400" s="27"/>
      <c r="V400" s="39"/>
      <c r="W400" s="39"/>
      <c r="Y400" s="9" t="s">
        <v>478</v>
      </c>
      <c r="Z400" s="9" t="s">
        <v>462</v>
      </c>
      <c r="AA400" s="9" t="s">
        <v>198</v>
      </c>
      <c r="AB400" s="9">
        <v>40818462</v>
      </c>
      <c r="AC400" s="9" t="s">
        <v>1182</v>
      </c>
      <c r="AD400" s="9" t="s">
        <v>231</v>
      </c>
      <c r="AE400" s="5">
        <f t="shared" si="34"/>
        <v>0</v>
      </c>
      <c r="AF400" s="5" t="str">
        <f t="shared" si="35"/>
        <v>katB</v>
      </c>
      <c r="AG400" s="153"/>
      <c r="AH400" s="153"/>
      <c r="AI400" t="s">
        <v>201</v>
      </c>
      <c r="AJ400" t="s">
        <v>17878</v>
      </c>
      <c r="AK400" s="9" t="str">
        <f>VLOOKUP(Y400,zdroj!D:AJ,33,0)</f>
        <v>katB</v>
      </c>
    </row>
    <row r="401" spans="8:37" x14ac:dyDescent="0.25">
      <c r="H401" s="8"/>
      <c r="I401" s="8"/>
      <c r="M401" s="24"/>
      <c r="N401" s="23"/>
      <c r="O401" s="24"/>
      <c r="P401" s="19"/>
      <c r="Q401" s="19"/>
      <c r="R401" s="19"/>
      <c r="S401" s="27"/>
      <c r="T401" s="11"/>
      <c r="U401" s="27"/>
      <c r="V401" s="39"/>
      <c r="W401" s="39"/>
      <c r="Y401" s="9" t="s">
        <v>478</v>
      </c>
      <c r="Z401" s="9" t="s">
        <v>462</v>
      </c>
      <c r="AA401" s="9" t="s">
        <v>198</v>
      </c>
      <c r="AB401" s="9">
        <v>5845190</v>
      </c>
      <c r="AC401" s="9" t="s">
        <v>1183</v>
      </c>
      <c r="AD401" s="9" t="s">
        <v>800</v>
      </c>
      <c r="AE401" s="5">
        <f t="shared" si="34"/>
        <v>0</v>
      </c>
      <c r="AF401" s="5" t="str">
        <f t="shared" si="35"/>
        <v>Pokryto</v>
      </c>
      <c r="AG401" s="153"/>
      <c r="AH401" s="153"/>
      <c r="AI401" t="s">
        <v>201</v>
      </c>
      <c r="AJ401" t="s">
        <v>800</v>
      </c>
      <c r="AK401" s="9" t="str">
        <f>VLOOKUP(Y401,zdroj!D:AJ,33,0)</f>
        <v>katB</v>
      </c>
    </row>
    <row r="402" spans="8:37" x14ac:dyDescent="0.25">
      <c r="H402" s="8"/>
      <c r="I402" s="8"/>
      <c r="M402" s="24"/>
      <c r="N402" s="23"/>
      <c r="O402" s="24"/>
      <c r="P402" s="19"/>
      <c r="Q402" s="19"/>
      <c r="R402" s="19"/>
      <c r="S402" s="27"/>
      <c r="T402" s="11"/>
      <c r="U402" s="27"/>
      <c r="V402" s="39"/>
      <c r="W402" s="39"/>
      <c r="Y402" s="9" t="s">
        <v>478</v>
      </c>
      <c r="Z402" s="9" t="s">
        <v>462</v>
      </c>
      <c r="AA402" s="9" t="s">
        <v>198</v>
      </c>
      <c r="AB402" s="9">
        <v>5845203</v>
      </c>
      <c r="AC402" s="9" t="s">
        <v>1184</v>
      </c>
      <c r="AD402" s="9" t="s">
        <v>231</v>
      </c>
      <c r="AE402" s="5">
        <f t="shared" si="34"/>
        <v>0</v>
      </c>
      <c r="AF402" s="5" t="str">
        <f t="shared" si="35"/>
        <v>katB</v>
      </c>
      <c r="AG402" s="153"/>
      <c r="AH402" s="153"/>
      <c r="AI402" t="s">
        <v>201</v>
      </c>
      <c r="AJ402" t="s">
        <v>17878</v>
      </c>
      <c r="AK402" s="9" t="str">
        <f>VLOOKUP(Y402,zdroj!D:AJ,33,0)</f>
        <v>katB</v>
      </c>
    </row>
    <row r="403" spans="8:37" x14ac:dyDescent="0.25">
      <c r="H403" s="8"/>
      <c r="I403" s="8"/>
      <c r="M403" s="24"/>
      <c r="N403" s="23"/>
      <c r="O403" s="24"/>
      <c r="P403" s="19"/>
      <c r="Q403" s="19"/>
      <c r="R403" s="19"/>
      <c r="S403" s="27"/>
      <c r="T403" s="11"/>
      <c r="U403" s="27"/>
      <c r="V403" s="39"/>
      <c r="W403" s="39"/>
      <c r="Y403" s="9" t="s">
        <v>478</v>
      </c>
      <c r="Z403" s="9" t="s">
        <v>462</v>
      </c>
      <c r="AA403" s="9" t="s">
        <v>198</v>
      </c>
      <c r="AB403" s="9">
        <v>5845211</v>
      </c>
      <c r="AC403" s="9" t="s">
        <v>1185</v>
      </c>
      <c r="AD403" s="9" t="s">
        <v>231</v>
      </c>
      <c r="AE403" s="5">
        <f t="shared" si="34"/>
        <v>0</v>
      </c>
      <c r="AF403" s="5" t="str">
        <f t="shared" si="35"/>
        <v>katB</v>
      </c>
      <c r="AG403" s="153"/>
      <c r="AH403" s="153"/>
      <c r="AI403" t="s">
        <v>201</v>
      </c>
      <c r="AJ403" t="s">
        <v>17878</v>
      </c>
      <c r="AK403" s="9" t="str">
        <f>VLOOKUP(Y403,zdroj!D:AJ,33,0)</f>
        <v>katB</v>
      </c>
    </row>
    <row r="404" spans="8:37" x14ac:dyDescent="0.25">
      <c r="H404" s="8"/>
      <c r="I404" s="8"/>
      <c r="M404" s="24"/>
      <c r="N404" s="23"/>
      <c r="O404" s="24"/>
      <c r="P404" s="19"/>
      <c r="Q404" s="19"/>
      <c r="R404" s="19"/>
      <c r="S404" s="27"/>
      <c r="T404" s="11"/>
      <c r="U404" s="27"/>
      <c r="V404" s="39"/>
      <c r="W404" s="39"/>
      <c r="Y404" s="9" t="s">
        <v>478</v>
      </c>
      <c r="Z404" s="9" t="s">
        <v>462</v>
      </c>
      <c r="AA404" s="9" t="s">
        <v>198</v>
      </c>
      <c r="AB404" s="9">
        <v>5844916</v>
      </c>
      <c r="AC404" s="9" t="s">
        <v>1186</v>
      </c>
      <c r="AD404" s="9" t="s">
        <v>231</v>
      </c>
      <c r="AE404" s="5">
        <f t="shared" si="34"/>
        <v>0</v>
      </c>
      <c r="AF404" s="5" t="str">
        <f t="shared" si="35"/>
        <v>katB</v>
      </c>
      <c r="AG404" s="153"/>
      <c r="AH404" s="153"/>
      <c r="AI404" t="s">
        <v>201</v>
      </c>
      <c r="AJ404" t="s">
        <v>17878</v>
      </c>
      <c r="AK404" s="9" t="str">
        <f>VLOOKUP(Y404,zdroj!D:AJ,33,0)</f>
        <v>katB</v>
      </c>
    </row>
    <row r="405" spans="8:37" x14ac:dyDescent="0.25">
      <c r="H405" s="8"/>
      <c r="I405" s="8"/>
      <c r="M405" s="24"/>
      <c r="N405" s="23"/>
      <c r="O405" s="24"/>
      <c r="P405" s="19"/>
      <c r="Q405" s="19"/>
      <c r="R405" s="19"/>
      <c r="S405" s="27"/>
      <c r="T405" s="11"/>
      <c r="U405" s="27"/>
      <c r="V405" s="39"/>
      <c r="W405" s="39"/>
      <c r="Y405" s="9" t="s">
        <v>478</v>
      </c>
      <c r="Z405" s="9" t="s">
        <v>462</v>
      </c>
      <c r="AA405" s="9" t="s">
        <v>198</v>
      </c>
      <c r="AB405" s="9">
        <v>5845220</v>
      </c>
      <c r="AC405" s="9" t="s">
        <v>1187</v>
      </c>
      <c r="AD405" s="9" t="s">
        <v>800</v>
      </c>
      <c r="AE405" s="5">
        <f t="shared" si="34"/>
        <v>0</v>
      </c>
      <c r="AF405" s="5" t="str">
        <f t="shared" si="35"/>
        <v>Pokryto</v>
      </c>
      <c r="AG405" s="153"/>
      <c r="AH405" s="153"/>
      <c r="AI405" t="s">
        <v>201</v>
      </c>
      <c r="AJ405" t="s">
        <v>800</v>
      </c>
      <c r="AK405" s="9" t="str">
        <f>VLOOKUP(Y405,zdroj!D:AJ,33,0)</f>
        <v>katB</v>
      </c>
    </row>
    <row r="406" spans="8:37" x14ac:dyDescent="0.25">
      <c r="H406" s="8"/>
      <c r="I406" s="8"/>
      <c r="M406" s="24"/>
      <c r="N406" s="23"/>
      <c r="O406" s="24"/>
      <c r="P406" s="19"/>
      <c r="Q406" s="19"/>
      <c r="R406" s="19"/>
      <c r="S406" s="27"/>
      <c r="T406" s="11"/>
      <c r="U406" s="27"/>
      <c r="V406" s="39"/>
      <c r="W406" s="39"/>
      <c r="Y406" s="9" t="s">
        <v>478</v>
      </c>
      <c r="Z406" s="9" t="s">
        <v>462</v>
      </c>
      <c r="AA406" s="9" t="s">
        <v>198</v>
      </c>
      <c r="AB406" s="9">
        <v>5845238</v>
      </c>
      <c r="AC406" s="9" t="s">
        <v>1188</v>
      </c>
      <c r="AD406" s="9" t="s">
        <v>231</v>
      </c>
      <c r="AE406" s="5">
        <f t="shared" si="34"/>
        <v>0</v>
      </c>
      <c r="AF406" s="5" t="str">
        <f t="shared" si="35"/>
        <v>katB</v>
      </c>
      <c r="AG406" s="153"/>
      <c r="AH406" s="153"/>
      <c r="AI406" t="s">
        <v>201</v>
      </c>
      <c r="AJ406" t="s">
        <v>17878</v>
      </c>
      <c r="AK406" s="9" t="str">
        <f>VLOOKUP(Y406,zdroj!D:AJ,33,0)</f>
        <v>katB</v>
      </c>
    </row>
    <row r="407" spans="8:37" x14ac:dyDescent="0.25">
      <c r="H407" s="8"/>
      <c r="I407" s="8"/>
      <c r="M407" s="24"/>
      <c r="N407" s="23"/>
      <c r="O407" s="24"/>
      <c r="P407" s="19"/>
      <c r="Q407" s="19"/>
      <c r="R407" s="19"/>
      <c r="S407" s="27"/>
      <c r="T407" s="11"/>
      <c r="U407" s="27"/>
      <c r="V407" s="39"/>
      <c r="W407" s="39"/>
      <c r="Y407" s="9" t="s">
        <v>478</v>
      </c>
      <c r="Z407" s="9" t="s">
        <v>462</v>
      </c>
      <c r="AA407" s="9" t="s">
        <v>198</v>
      </c>
      <c r="AB407" s="9">
        <v>5845246</v>
      </c>
      <c r="AC407" s="9" t="s">
        <v>1189</v>
      </c>
      <c r="AD407" s="9" t="s">
        <v>231</v>
      </c>
      <c r="AE407" s="5">
        <f t="shared" si="34"/>
        <v>0</v>
      </c>
      <c r="AF407" s="5" t="str">
        <f t="shared" si="35"/>
        <v>katB</v>
      </c>
      <c r="AG407" s="153"/>
      <c r="AH407" s="153"/>
      <c r="AI407" t="s">
        <v>201</v>
      </c>
      <c r="AJ407" t="s">
        <v>17878</v>
      </c>
      <c r="AK407" s="9" t="str">
        <f>VLOOKUP(Y407,zdroj!D:AJ,33,0)</f>
        <v>katB</v>
      </c>
    </row>
    <row r="408" spans="8:37" x14ac:dyDescent="0.25">
      <c r="H408" s="8"/>
      <c r="I408" s="8"/>
      <c r="M408" s="24"/>
      <c r="N408" s="23"/>
      <c r="O408" s="24"/>
      <c r="P408" s="19"/>
      <c r="Q408" s="19"/>
      <c r="R408" s="19"/>
      <c r="S408" s="27"/>
      <c r="T408" s="11"/>
      <c r="U408" s="27"/>
      <c r="V408" s="39"/>
      <c r="W408" s="39"/>
      <c r="Y408" s="9" t="s">
        <v>478</v>
      </c>
      <c r="Z408" s="9" t="s">
        <v>462</v>
      </c>
      <c r="AA408" s="9" t="s">
        <v>198</v>
      </c>
      <c r="AB408" s="9">
        <v>5845254</v>
      </c>
      <c r="AC408" s="9" t="s">
        <v>1190</v>
      </c>
      <c r="AD408" s="9" t="s">
        <v>231</v>
      </c>
      <c r="AE408" s="5">
        <f t="shared" si="34"/>
        <v>0</v>
      </c>
      <c r="AF408" s="5" t="str">
        <f t="shared" si="35"/>
        <v>katB</v>
      </c>
      <c r="AG408" s="153"/>
      <c r="AH408" s="153"/>
      <c r="AI408" t="s">
        <v>229</v>
      </c>
      <c r="AJ408" t="s">
        <v>17878</v>
      </c>
      <c r="AK408" s="9" t="str">
        <f>VLOOKUP(Y408,zdroj!D:AJ,33,0)</f>
        <v>katB</v>
      </c>
    </row>
    <row r="409" spans="8:37" x14ac:dyDescent="0.25">
      <c r="H409" s="8"/>
      <c r="I409" s="8"/>
      <c r="M409" s="24"/>
      <c r="N409" s="23"/>
      <c r="O409" s="24"/>
      <c r="P409" s="19"/>
      <c r="Q409" s="19"/>
      <c r="R409" s="19"/>
      <c r="S409" s="27"/>
      <c r="T409" s="11"/>
      <c r="U409" s="27"/>
      <c r="V409" s="39"/>
      <c r="W409" s="39"/>
      <c r="Y409" s="9" t="s">
        <v>478</v>
      </c>
      <c r="Z409" s="9" t="s">
        <v>462</v>
      </c>
      <c r="AA409" s="9" t="s">
        <v>198</v>
      </c>
      <c r="AB409" s="9">
        <v>5845262</v>
      </c>
      <c r="AC409" s="9" t="s">
        <v>1191</v>
      </c>
      <c r="AD409" s="9" t="s">
        <v>231</v>
      </c>
      <c r="AE409" s="5">
        <f t="shared" si="34"/>
        <v>0</v>
      </c>
      <c r="AF409" s="5" t="str">
        <f t="shared" si="35"/>
        <v>katB</v>
      </c>
      <c r="AG409" s="153"/>
      <c r="AH409" s="153"/>
      <c r="AI409" t="s">
        <v>201</v>
      </c>
      <c r="AJ409" t="s">
        <v>17878</v>
      </c>
      <c r="AK409" s="9" t="str">
        <f>VLOOKUP(Y409,zdroj!D:AJ,33,0)</f>
        <v>katB</v>
      </c>
    </row>
    <row r="410" spans="8:37" x14ac:dyDescent="0.25">
      <c r="H410" s="8"/>
      <c r="I410" s="8"/>
      <c r="M410" s="24"/>
      <c r="N410" s="23"/>
      <c r="O410" s="24"/>
      <c r="P410" s="19"/>
      <c r="Q410" s="19"/>
      <c r="R410" s="19"/>
      <c r="S410" s="27"/>
      <c r="T410" s="11"/>
      <c r="U410" s="27"/>
      <c r="V410" s="39"/>
      <c r="W410" s="39"/>
      <c r="Y410" s="9" t="s">
        <v>478</v>
      </c>
      <c r="Z410" s="9" t="s">
        <v>462</v>
      </c>
      <c r="AA410" s="9" t="s">
        <v>198</v>
      </c>
      <c r="AB410" s="9">
        <v>5845271</v>
      </c>
      <c r="AC410" s="9" t="s">
        <v>1192</v>
      </c>
      <c r="AD410" s="9" t="s">
        <v>231</v>
      </c>
      <c r="AE410" s="5">
        <f t="shared" si="34"/>
        <v>0</v>
      </c>
      <c r="AF410" s="5" t="str">
        <f t="shared" si="35"/>
        <v>katB</v>
      </c>
      <c r="AG410" s="153"/>
      <c r="AH410" s="153"/>
      <c r="AI410" t="s">
        <v>201</v>
      </c>
      <c r="AJ410" t="s">
        <v>17878</v>
      </c>
      <c r="AK410" s="9" t="str">
        <f>VLOOKUP(Y410,zdroj!D:AJ,33,0)</f>
        <v>katB</v>
      </c>
    </row>
    <row r="411" spans="8:37" x14ac:dyDescent="0.25">
      <c r="H411" s="8"/>
      <c r="I411" s="8"/>
      <c r="M411" s="24"/>
      <c r="N411" s="23"/>
      <c r="O411" s="24"/>
      <c r="P411" s="19"/>
      <c r="Q411" s="19"/>
      <c r="R411" s="19"/>
      <c r="S411" s="27"/>
      <c r="T411" s="11"/>
      <c r="U411" s="27"/>
      <c r="V411" s="39"/>
      <c r="W411" s="39"/>
      <c r="Y411" s="9" t="s">
        <v>478</v>
      </c>
      <c r="Z411" s="9" t="s">
        <v>462</v>
      </c>
      <c r="AA411" s="9" t="s">
        <v>198</v>
      </c>
      <c r="AB411" s="9">
        <v>5845564</v>
      </c>
      <c r="AC411" s="9" t="s">
        <v>1193</v>
      </c>
      <c r="AD411" s="9" t="s">
        <v>231</v>
      </c>
      <c r="AE411" s="5">
        <f t="shared" si="34"/>
        <v>0</v>
      </c>
      <c r="AF411" s="5" t="str">
        <f t="shared" si="35"/>
        <v>katB</v>
      </c>
      <c r="AG411" s="153"/>
      <c r="AH411" s="153"/>
      <c r="AI411" t="s">
        <v>201</v>
      </c>
      <c r="AJ411" t="s">
        <v>17878</v>
      </c>
      <c r="AK411" s="9" t="str">
        <f>VLOOKUP(Y411,zdroj!D:AJ,33,0)</f>
        <v>katB</v>
      </c>
    </row>
    <row r="412" spans="8:37" x14ac:dyDescent="0.25">
      <c r="H412" s="8"/>
      <c r="I412" s="8"/>
      <c r="M412" s="24"/>
      <c r="N412" s="23"/>
      <c r="O412" s="24"/>
      <c r="P412" s="19"/>
      <c r="Q412" s="19"/>
      <c r="R412" s="19"/>
      <c r="S412" s="27"/>
      <c r="T412" s="11"/>
      <c r="U412" s="27"/>
      <c r="V412" s="39"/>
      <c r="W412" s="39"/>
      <c r="Y412" s="9" t="s">
        <v>478</v>
      </c>
      <c r="Z412" s="9" t="s">
        <v>462</v>
      </c>
      <c r="AA412" s="9" t="s">
        <v>198</v>
      </c>
      <c r="AB412" s="9">
        <v>5845289</v>
      </c>
      <c r="AC412" s="9" t="s">
        <v>1194</v>
      </c>
      <c r="AD412" s="9" t="s">
        <v>231</v>
      </c>
      <c r="AE412" s="5">
        <f t="shared" si="34"/>
        <v>0</v>
      </c>
      <c r="AF412" s="5" t="str">
        <f t="shared" si="35"/>
        <v>katB</v>
      </c>
      <c r="AG412" s="153"/>
      <c r="AH412" s="153"/>
      <c r="AI412" t="s">
        <v>201</v>
      </c>
      <c r="AJ412" t="s">
        <v>17878</v>
      </c>
      <c r="AK412" s="9" t="str">
        <f>VLOOKUP(Y412,zdroj!D:AJ,33,0)</f>
        <v>katB</v>
      </c>
    </row>
    <row r="413" spans="8:37" x14ac:dyDescent="0.25">
      <c r="H413" s="8"/>
      <c r="I413" s="8"/>
      <c r="M413" s="24"/>
      <c r="N413" s="23"/>
      <c r="O413" s="24"/>
      <c r="P413" s="19"/>
      <c r="Q413" s="19"/>
      <c r="R413" s="19"/>
      <c r="S413" s="27"/>
      <c r="T413" s="11"/>
      <c r="U413" s="27"/>
      <c r="V413" s="39"/>
      <c r="W413" s="39"/>
      <c r="Y413" s="9" t="s">
        <v>478</v>
      </c>
      <c r="Z413" s="9" t="s">
        <v>462</v>
      </c>
      <c r="AA413" s="9" t="s">
        <v>198</v>
      </c>
      <c r="AB413" s="9">
        <v>5845297</v>
      </c>
      <c r="AC413" s="9" t="s">
        <v>1195</v>
      </c>
      <c r="AD413" s="9" t="s">
        <v>231</v>
      </c>
      <c r="AE413" s="5">
        <f t="shared" si="34"/>
        <v>0</v>
      </c>
      <c r="AF413" s="5" t="str">
        <f t="shared" si="35"/>
        <v>katB</v>
      </c>
      <c r="AG413" s="153"/>
      <c r="AH413" s="153"/>
      <c r="AI413" t="s">
        <v>201</v>
      </c>
      <c r="AJ413" t="s">
        <v>17878</v>
      </c>
      <c r="AK413" s="9" t="str">
        <f>VLOOKUP(Y413,zdroj!D:AJ,33,0)</f>
        <v>katB</v>
      </c>
    </row>
    <row r="414" spans="8:37" x14ac:dyDescent="0.25">
      <c r="H414" s="8"/>
      <c r="I414" s="8"/>
      <c r="M414" s="24"/>
      <c r="N414" s="23"/>
      <c r="O414" s="24"/>
      <c r="P414" s="19"/>
      <c r="Q414" s="19"/>
      <c r="R414" s="19"/>
      <c r="S414" s="27"/>
      <c r="T414" s="11"/>
      <c r="U414" s="27"/>
      <c r="V414" s="39"/>
      <c r="W414" s="39"/>
      <c r="Y414" s="9" t="s">
        <v>478</v>
      </c>
      <c r="Z414" s="9" t="s">
        <v>462</v>
      </c>
      <c r="AA414" s="9" t="s">
        <v>198</v>
      </c>
      <c r="AB414" s="9">
        <v>5845301</v>
      </c>
      <c r="AC414" s="9" t="s">
        <v>1196</v>
      </c>
      <c r="AD414" s="9" t="s">
        <v>800</v>
      </c>
      <c r="AE414" s="5">
        <f t="shared" si="34"/>
        <v>0</v>
      </c>
      <c r="AF414" s="5" t="str">
        <f t="shared" si="35"/>
        <v>Pokryto</v>
      </c>
      <c r="AG414" s="153"/>
      <c r="AH414" s="153"/>
      <c r="AI414" t="s">
        <v>201</v>
      </c>
      <c r="AJ414" t="s">
        <v>800</v>
      </c>
      <c r="AK414" s="9" t="str">
        <f>VLOOKUP(Y414,zdroj!D:AJ,33,0)</f>
        <v>katB</v>
      </c>
    </row>
    <row r="415" spans="8:37" x14ac:dyDescent="0.25">
      <c r="H415" s="8"/>
      <c r="I415" s="8"/>
      <c r="M415" s="24"/>
      <c r="N415" s="23"/>
      <c r="O415" s="24"/>
      <c r="P415" s="19"/>
      <c r="Q415" s="19"/>
      <c r="R415" s="19"/>
      <c r="S415" s="27"/>
      <c r="T415" s="11"/>
      <c r="U415" s="27"/>
      <c r="V415" s="39"/>
      <c r="W415" s="39"/>
      <c r="Y415" s="9" t="s">
        <v>478</v>
      </c>
      <c r="Z415" s="9" t="s">
        <v>462</v>
      </c>
      <c r="AA415" s="9" t="s">
        <v>198</v>
      </c>
      <c r="AB415" s="9">
        <v>5845319</v>
      </c>
      <c r="AC415" s="9" t="s">
        <v>1197</v>
      </c>
      <c r="AD415" s="9" t="s">
        <v>800</v>
      </c>
      <c r="AE415" s="5">
        <f t="shared" si="34"/>
        <v>0</v>
      </c>
      <c r="AF415" s="5" t="str">
        <f t="shared" si="35"/>
        <v>Pokryto</v>
      </c>
      <c r="AG415" s="153"/>
      <c r="AH415" s="153"/>
      <c r="AI415" t="s">
        <v>201</v>
      </c>
      <c r="AJ415" t="s">
        <v>800</v>
      </c>
      <c r="AK415" s="9" t="str">
        <f>VLOOKUP(Y415,zdroj!D:AJ,33,0)</f>
        <v>katB</v>
      </c>
    </row>
    <row r="416" spans="8:37" x14ac:dyDescent="0.25">
      <c r="H416" s="8"/>
      <c r="I416" s="8"/>
      <c r="M416" s="24"/>
      <c r="N416" s="23"/>
      <c r="O416" s="24"/>
      <c r="P416" s="19"/>
      <c r="Q416" s="19"/>
      <c r="R416" s="19"/>
      <c r="S416" s="27"/>
      <c r="T416" s="11"/>
      <c r="U416" s="27"/>
      <c r="V416" s="39"/>
      <c r="W416" s="39"/>
      <c r="Y416" s="9" t="s">
        <v>478</v>
      </c>
      <c r="Z416" s="9" t="s">
        <v>462</v>
      </c>
      <c r="AA416" s="9" t="s">
        <v>198</v>
      </c>
      <c r="AB416" s="9">
        <v>5845327</v>
      </c>
      <c r="AC416" s="9" t="s">
        <v>1198</v>
      </c>
      <c r="AD416" s="9" t="s">
        <v>231</v>
      </c>
      <c r="AE416" s="5">
        <f t="shared" si="34"/>
        <v>0</v>
      </c>
      <c r="AF416" s="5" t="str">
        <f t="shared" si="35"/>
        <v>katB</v>
      </c>
      <c r="AG416" s="153"/>
      <c r="AH416" s="153"/>
      <c r="AI416" t="s">
        <v>201</v>
      </c>
      <c r="AJ416" t="s">
        <v>17878</v>
      </c>
      <c r="AK416" s="9" t="str">
        <f>VLOOKUP(Y416,zdroj!D:AJ,33,0)</f>
        <v>katB</v>
      </c>
    </row>
    <row r="417" spans="8:37" x14ac:dyDescent="0.25">
      <c r="H417" s="8"/>
      <c r="I417" s="8"/>
      <c r="M417" s="24"/>
      <c r="N417" s="23"/>
      <c r="O417" s="24"/>
      <c r="P417" s="19"/>
      <c r="Q417" s="19"/>
      <c r="R417" s="19"/>
      <c r="S417" s="27"/>
      <c r="T417" s="11"/>
      <c r="U417" s="27"/>
      <c r="V417" s="39"/>
      <c r="W417" s="39"/>
      <c r="Y417" s="9" t="s">
        <v>478</v>
      </c>
      <c r="Z417" s="9" t="s">
        <v>462</v>
      </c>
      <c r="AA417" s="9" t="s">
        <v>198</v>
      </c>
      <c r="AB417" s="9">
        <v>5845335</v>
      </c>
      <c r="AC417" s="9" t="s">
        <v>1199</v>
      </c>
      <c r="AD417" s="9" t="s">
        <v>231</v>
      </c>
      <c r="AE417" s="5">
        <f t="shared" si="34"/>
        <v>0</v>
      </c>
      <c r="AF417" s="5" t="str">
        <f t="shared" si="35"/>
        <v>katB</v>
      </c>
      <c r="AG417" s="153"/>
      <c r="AH417" s="153"/>
      <c r="AI417" t="s">
        <v>201</v>
      </c>
      <c r="AJ417" t="s">
        <v>17878</v>
      </c>
      <c r="AK417" s="9" t="str">
        <f>VLOOKUP(Y417,zdroj!D:AJ,33,0)</f>
        <v>katB</v>
      </c>
    </row>
    <row r="418" spans="8:37" x14ac:dyDescent="0.25">
      <c r="H418" s="8"/>
      <c r="I418" s="8"/>
      <c r="M418" s="24"/>
      <c r="N418" s="23"/>
      <c r="O418" s="24"/>
      <c r="P418" s="19"/>
      <c r="Q418" s="19"/>
      <c r="R418" s="19"/>
      <c r="S418" s="27"/>
      <c r="T418" s="11"/>
      <c r="U418" s="27"/>
      <c r="V418" s="39"/>
      <c r="W418" s="39"/>
      <c r="Y418" s="9" t="s">
        <v>478</v>
      </c>
      <c r="Z418" s="9" t="s">
        <v>462</v>
      </c>
      <c r="AA418" s="9" t="s">
        <v>198</v>
      </c>
      <c r="AB418" s="9">
        <v>5845343</v>
      </c>
      <c r="AC418" s="9" t="s">
        <v>1200</v>
      </c>
      <c r="AD418" s="9" t="s">
        <v>800</v>
      </c>
      <c r="AE418" s="5">
        <f t="shared" si="34"/>
        <v>0</v>
      </c>
      <c r="AF418" s="5" t="str">
        <f t="shared" si="35"/>
        <v>Pokryto</v>
      </c>
      <c r="AG418" s="153"/>
      <c r="AH418" s="153"/>
      <c r="AI418" t="s">
        <v>201</v>
      </c>
      <c r="AJ418" t="s">
        <v>800</v>
      </c>
      <c r="AK418" s="9" t="str">
        <f>VLOOKUP(Y418,zdroj!D:AJ,33,0)</f>
        <v>katB</v>
      </c>
    </row>
    <row r="419" spans="8:37" x14ac:dyDescent="0.25">
      <c r="H419" s="8"/>
      <c r="I419" s="8"/>
      <c r="M419" s="24"/>
      <c r="N419" s="23"/>
      <c r="O419" s="24"/>
      <c r="P419" s="19"/>
      <c r="Q419" s="19"/>
      <c r="R419" s="19"/>
      <c r="S419" s="27"/>
      <c r="T419" s="11"/>
      <c r="U419" s="27"/>
      <c r="V419" s="39"/>
      <c r="W419" s="39"/>
      <c r="Y419" s="9" t="s">
        <v>478</v>
      </c>
      <c r="Z419" s="9" t="s">
        <v>462</v>
      </c>
      <c r="AA419" s="9" t="s">
        <v>198</v>
      </c>
      <c r="AB419" s="9">
        <v>5845351</v>
      </c>
      <c r="AC419" s="9" t="s">
        <v>1201</v>
      </c>
      <c r="AD419" s="9" t="s">
        <v>800</v>
      </c>
      <c r="AE419" s="5">
        <f t="shared" si="34"/>
        <v>0</v>
      </c>
      <c r="AF419" s="5" t="str">
        <f t="shared" si="35"/>
        <v>Pokryto</v>
      </c>
      <c r="AG419" s="153"/>
      <c r="AH419" s="153"/>
      <c r="AI419" t="s">
        <v>201</v>
      </c>
      <c r="AJ419" t="s">
        <v>800</v>
      </c>
      <c r="AK419" s="9" t="str">
        <f>VLOOKUP(Y419,zdroj!D:AJ,33,0)</f>
        <v>katB</v>
      </c>
    </row>
    <row r="420" spans="8:37" x14ac:dyDescent="0.25">
      <c r="H420" s="8"/>
      <c r="I420" s="8"/>
      <c r="M420" s="24"/>
      <c r="N420" s="23"/>
      <c r="O420" s="24"/>
      <c r="P420" s="19"/>
      <c r="Q420" s="19"/>
      <c r="R420" s="19"/>
      <c r="S420" s="27"/>
      <c r="T420" s="11"/>
      <c r="U420" s="27"/>
      <c r="V420" s="39"/>
      <c r="W420" s="39"/>
      <c r="Y420" s="9" t="s">
        <v>478</v>
      </c>
      <c r="Z420" s="9" t="s">
        <v>462</v>
      </c>
      <c r="AA420" s="9" t="s">
        <v>198</v>
      </c>
      <c r="AB420" s="9">
        <v>5845360</v>
      </c>
      <c r="AC420" s="9" t="s">
        <v>1202</v>
      </c>
      <c r="AD420" s="9" t="s">
        <v>231</v>
      </c>
      <c r="AE420" s="5">
        <f t="shared" si="34"/>
        <v>0</v>
      </c>
      <c r="AF420" s="5" t="str">
        <f t="shared" si="35"/>
        <v>katB</v>
      </c>
      <c r="AG420" s="153"/>
      <c r="AH420" s="153"/>
      <c r="AI420" t="s">
        <v>201</v>
      </c>
      <c r="AJ420" t="s">
        <v>17878</v>
      </c>
      <c r="AK420" s="9" t="str">
        <f>VLOOKUP(Y420,zdroj!D:AJ,33,0)</f>
        <v>katB</v>
      </c>
    </row>
    <row r="421" spans="8:37" x14ac:dyDescent="0.25">
      <c r="H421" s="8"/>
      <c r="I421" s="8"/>
      <c r="M421" s="24"/>
      <c r="N421" s="23"/>
      <c r="O421" s="24"/>
      <c r="P421" s="19"/>
      <c r="Q421" s="19"/>
      <c r="R421" s="19"/>
      <c r="S421" s="27"/>
      <c r="T421" s="11"/>
      <c r="U421" s="27"/>
      <c r="V421" s="39"/>
      <c r="W421" s="39"/>
      <c r="Y421" s="9" t="s">
        <v>478</v>
      </c>
      <c r="Z421" s="9" t="s">
        <v>462</v>
      </c>
      <c r="AA421" s="9" t="s">
        <v>198</v>
      </c>
      <c r="AB421" s="9">
        <v>5844924</v>
      </c>
      <c r="AC421" s="9" t="s">
        <v>1203</v>
      </c>
      <c r="AD421" s="9" t="s">
        <v>231</v>
      </c>
      <c r="AE421" s="5">
        <f t="shared" si="34"/>
        <v>0</v>
      </c>
      <c r="AF421" s="5" t="str">
        <f t="shared" si="35"/>
        <v>katB</v>
      </c>
      <c r="AG421" s="153"/>
      <c r="AH421" s="153"/>
      <c r="AI421" t="s">
        <v>201</v>
      </c>
      <c r="AJ421" t="s">
        <v>17878</v>
      </c>
      <c r="AK421" s="9" t="str">
        <f>VLOOKUP(Y421,zdroj!D:AJ,33,0)</f>
        <v>katB</v>
      </c>
    </row>
    <row r="422" spans="8:37" x14ac:dyDescent="0.25">
      <c r="H422" s="8"/>
      <c r="I422" s="8"/>
      <c r="M422" s="24"/>
      <c r="N422" s="23"/>
      <c r="O422" s="24"/>
      <c r="P422" s="19"/>
      <c r="Q422" s="19"/>
      <c r="R422" s="19"/>
      <c r="S422" s="27"/>
      <c r="T422" s="11"/>
      <c r="U422" s="27"/>
      <c r="V422" s="39"/>
      <c r="W422" s="39"/>
      <c r="Y422" s="9" t="s">
        <v>478</v>
      </c>
      <c r="Z422" s="9" t="s">
        <v>462</v>
      </c>
      <c r="AA422" s="9" t="s">
        <v>198</v>
      </c>
      <c r="AB422" s="9">
        <v>30686725</v>
      </c>
      <c r="AC422" s="9" t="s">
        <v>1204</v>
      </c>
      <c r="AD422" s="9" t="s">
        <v>231</v>
      </c>
      <c r="AE422" s="5">
        <f t="shared" si="34"/>
        <v>0</v>
      </c>
      <c r="AF422" s="5" t="str">
        <f t="shared" si="35"/>
        <v>katB</v>
      </c>
      <c r="AG422" s="153"/>
      <c r="AH422" s="153"/>
      <c r="AI422" t="s">
        <v>201</v>
      </c>
      <c r="AJ422" t="s">
        <v>17878</v>
      </c>
      <c r="AK422" s="9" t="str">
        <f>VLOOKUP(Y422,zdroj!D:AJ,33,0)</f>
        <v>katB</v>
      </c>
    </row>
    <row r="423" spans="8:37" x14ac:dyDescent="0.25">
      <c r="H423" s="8"/>
      <c r="I423" s="8"/>
      <c r="M423" s="24"/>
      <c r="N423" s="23"/>
      <c r="O423" s="24"/>
      <c r="P423" s="19"/>
      <c r="Q423" s="19"/>
      <c r="R423" s="19"/>
      <c r="S423" s="27"/>
      <c r="T423" s="11"/>
      <c r="U423" s="27"/>
      <c r="V423" s="39"/>
      <c r="W423" s="39"/>
      <c r="Y423" s="9" t="s">
        <v>478</v>
      </c>
      <c r="Z423" s="9" t="s">
        <v>462</v>
      </c>
      <c r="AA423" s="9" t="s">
        <v>198</v>
      </c>
      <c r="AB423" s="9">
        <v>5845378</v>
      </c>
      <c r="AC423" s="9" t="s">
        <v>1205</v>
      </c>
      <c r="AD423" s="9" t="s">
        <v>231</v>
      </c>
      <c r="AE423" s="5">
        <f t="shared" si="34"/>
        <v>0</v>
      </c>
      <c r="AF423" s="5" t="str">
        <f t="shared" si="35"/>
        <v>katB</v>
      </c>
      <c r="AG423" s="153"/>
      <c r="AH423" s="153"/>
      <c r="AI423" t="s">
        <v>201</v>
      </c>
      <c r="AJ423" t="s">
        <v>17878</v>
      </c>
      <c r="AK423" s="9" t="str">
        <f>VLOOKUP(Y423,zdroj!D:AJ,33,0)</f>
        <v>katB</v>
      </c>
    </row>
    <row r="424" spans="8:37" x14ac:dyDescent="0.25">
      <c r="H424" s="8"/>
      <c r="I424" s="8"/>
      <c r="M424" s="24"/>
      <c r="N424" s="23"/>
      <c r="O424" s="24"/>
      <c r="P424" s="19"/>
      <c r="Q424" s="19"/>
      <c r="R424" s="19"/>
      <c r="S424" s="27"/>
      <c r="T424" s="11"/>
      <c r="U424" s="27"/>
      <c r="V424" s="39"/>
      <c r="W424" s="39"/>
      <c r="Y424" s="9" t="s">
        <v>478</v>
      </c>
      <c r="Z424" s="9" t="s">
        <v>462</v>
      </c>
      <c r="AA424" s="9" t="s">
        <v>198</v>
      </c>
      <c r="AB424" s="9">
        <v>5845386</v>
      </c>
      <c r="AC424" s="9" t="s">
        <v>1206</v>
      </c>
      <c r="AD424" s="9" t="s">
        <v>800</v>
      </c>
      <c r="AE424" s="5">
        <f t="shared" si="34"/>
        <v>0</v>
      </c>
      <c r="AF424" s="5" t="str">
        <f t="shared" si="35"/>
        <v>Pokryto</v>
      </c>
      <c r="AG424" s="153"/>
      <c r="AH424" s="153"/>
      <c r="AI424" t="s">
        <v>201</v>
      </c>
      <c r="AJ424" t="s">
        <v>800</v>
      </c>
      <c r="AK424" s="9" t="str">
        <f>VLOOKUP(Y424,zdroj!D:AJ,33,0)</f>
        <v>katB</v>
      </c>
    </row>
    <row r="425" spans="8:37" x14ac:dyDescent="0.25">
      <c r="H425" s="8"/>
      <c r="I425" s="8"/>
      <c r="M425" s="24"/>
      <c r="N425" s="23"/>
      <c r="O425" s="24"/>
      <c r="P425" s="19"/>
      <c r="Q425" s="19"/>
      <c r="R425" s="19"/>
      <c r="S425" s="27"/>
      <c r="T425" s="11"/>
      <c r="U425" s="27"/>
      <c r="V425" s="39"/>
      <c r="W425" s="39"/>
      <c r="Y425" s="9" t="s">
        <v>478</v>
      </c>
      <c r="Z425" s="9" t="s">
        <v>462</v>
      </c>
      <c r="AA425" s="9" t="s">
        <v>198</v>
      </c>
      <c r="AB425" s="9">
        <v>5845394</v>
      </c>
      <c r="AC425" s="9" t="s">
        <v>1207</v>
      </c>
      <c r="AD425" s="9" t="s">
        <v>800</v>
      </c>
      <c r="AE425" s="5">
        <f t="shared" si="34"/>
        <v>0</v>
      </c>
      <c r="AF425" s="5" t="str">
        <f t="shared" si="35"/>
        <v>Pokryto</v>
      </c>
      <c r="AG425" s="153"/>
      <c r="AH425" s="153"/>
      <c r="AI425" t="s">
        <v>201</v>
      </c>
      <c r="AJ425" t="s">
        <v>800</v>
      </c>
      <c r="AK425" s="9" t="str">
        <f>VLOOKUP(Y425,zdroj!D:AJ,33,0)</f>
        <v>katB</v>
      </c>
    </row>
    <row r="426" spans="8:37" x14ac:dyDescent="0.25">
      <c r="H426" s="8"/>
      <c r="I426" s="8"/>
      <c r="M426" s="24"/>
      <c r="N426" s="23"/>
      <c r="O426" s="24"/>
      <c r="P426" s="19"/>
      <c r="Q426" s="19"/>
      <c r="R426" s="19"/>
      <c r="S426" s="27"/>
      <c r="T426" s="11"/>
      <c r="U426" s="27"/>
      <c r="V426" s="39"/>
      <c r="W426" s="39"/>
      <c r="Y426" s="9" t="s">
        <v>478</v>
      </c>
      <c r="Z426" s="9" t="s">
        <v>462</v>
      </c>
      <c r="AA426" s="9" t="s">
        <v>198</v>
      </c>
      <c r="AB426" s="9">
        <v>5845408</v>
      </c>
      <c r="AC426" s="9" t="s">
        <v>1208</v>
      </c>
      <c r="AD426" s="9" t="s">
        <v>800</v>
      </c>
      <c r="AE426" s="5">
        <f t="shared" si="34"/>
        <v>0</v>
      </c>
      <c r="AF426" s="5" t="str">
        <f t="shared" si="35"/>
        <v>Pokryto</v>
      </c>
      <c r="AG426" s="153"/>
      <c r="AH426" s="153"/>
      <c r="AI426" t="s">
        <v>201</v>
      </c>
      <c r="AJ426" t="s">
        <v>800</v>
      </c>
      <c r="AK426" s="9" t="str">
        <f>VLOOKUP(Y426,zdroj!D:AJ,33,0)</f>
        <v>katB</v>
      </c>
    </row>
    <row r="427" spans="8:37" x14ac:dyDescent="0.25">
      <c r="H427" s="8"/>
      <c r="I427" s="8"/>
      <c r="M427" s="24"/>
      <c r="N427" s="23"/>
      <c r="O427" s="24"/>
      <c r="P427" s="19"/>
      <c r="Q427" s="19"/>
      <c r="R427" s="19"/>
      <c r="S427" s="27"/>
      <c r="T427" s="11"/>
      <c r="U427" s="27"/>
      <c r="V427" s="39"/>
      <c r="W427" s="39"/>
      <c r="Y427" s="9" t="s">
        <v>478</v>
      </c>
      <c r="Z427" s="9" t="s">
        <v>462</v>
      </c>
      <c r="AA427" s="9" t="s">
        <v>198</v>
      </c>
      <c r="AB427" s="9">
        <v>5845416</v>
      </c>
      <c r="AC427" s="9" t="s">
        <v>1209</v>
      </c>
      <c r="AD427" s="9" t="s">
        <v>800</v>
      </c>
      <c r="AE427" s="5">
        <f t="shared" si="34"/>
        <v>0</v>
      </c>
      <c r="AF427" s="5" t="str">
        <f t="shared" si="35"/>
        <v>Pokryto</v>
      </c>
      <c r="AG427" s="153"/>
      <c r="AH427" s="153"/>
      <c r="AI427" t="s">
        <v>201</v>
      </c>
      <c r="AJ427" t="s">
        <v>800</v>
      </c>
      <c r="AK427" s="9" t="str">
        <f>VLOOKUP(Y427,zdroj!D:AJ,33,0)</f>
        <v>katB</v>
      </c>
    </row>
    <row r="428" spans="8:37" x14ac:dyDescent="0.25">
      <c r="H428" s="8"/>
      <c r="I428" s="8"/>
      <c r="M428" s="24"/>
      <c r="N428" s="23"/>
      <c r="O428" s="24"/>
      <c r="P428" s="19"/>
      <c r="Q428" s="19"/>
      <c r="R428" s="19"/>
      <c r="S428" s="27"/>
      <c r="T428" s="11"/>
      <c r="U428" s="27"/>
      <c r="V428" s="39"/>
      <c r="W428" s="39"/>
      <c r="Y428" s="9" t="s">
        <v>478</v>
      </c>
      <c r="Z428" s="9" t="s">
        <v>462</v>
      </c>
      <c r="AA428" s="9" t="s">
        <v>198</v>
      </c>
      <c r="AB428" s="9">
        <v>5845424</v>
      </c>
      <c r="AC428" s="9" t="s">
        <v>1210</v>
      </c>
      <c r="AD428" s="9" t="s">
        <v>800</v>
      </c>
      <c r="AE428" s="5">
        <f t="shared" si="34"/>
        <v>0</v>
      </c>
      <c r="AF428" s="5" t="str">
        <f t="shared" si="35"/>
        <v>Pokryto</v>
      </c>
      <c r="AG428" s="153"/>
      <c r="AH428" s="153"/>
      <c r="AI428" t="s">
        <v>201</v>
      </c>
      <c r="AJ428" t="s">
        <v>800</v>
      </c>
      <c r="AK428" s="9" t="str">
        <f>VLOOKUP(Y428,zdroj!D:AJ,33,0)</f>
        <v>katB</v>
      </c>
    </row>
    <row r="429" spans="8:37" x14ac:dyDescent="0.25">
      <c r="H429" s="8"/>
      <c r="I429" s="8"/>
      <c r="M429" s="24"/>
      <c r="N429" s="23"/>
      <c r="O429" s="24"/>
      <c r="P429" s="19"/>
      <c r="Q429" s="19"/>
      <c r="R429" s="19"/>
      <c r="S429" s="27"/>
      <c r="T429" s="11"/>
      <c r="U429" s="27"/>
      <c r="V429" s="39"/>
      <c r="W429" s="39"/>
      <c r="Y429" s="9" t="s">
        <v>478</v>
      </c>
      <c r="Z429" s="9" t="s">
        <v>462</v>
      </c>
      <c r="AA429" s="9" t="s">
        <v>198</v>
      </c>
      <c r="AB429" s="9">
        <v>5845432</v>
      </c>
      <c r="AC429" s="9" t="s">
        <v>1211</v>
      </c>
      <c r="AD429" s="9" t="s">
        <v>231</v>
      </c>
      <c r="AE429" s="5">
        <f t="shared" si="34"/>
        <v>0</v>
      </c>
      <c r="AF429" s="5" t="str">
        <f t="shared" si="35"/>
        <v>katB</v>
      </c>
      <c r="AG429" s="153"/>
      <c r="AH429" s="153"/>
      <c r="AI429" t="s">
        <v>201</v>
      </c>
      <c r="AJ429" t="s">
        <v>17878</v>
      </c>
      <c r="AK429" s="9" t="str">
        <f>VLOOKUP(Y429,zdroj!D:AJ,33,0)</f>
        <v>katB</v>
      </c>
    </row>
    <row r="430" spans="8:37" x14ac:dyDescent="0.25">
      <c r="H430" s="8"/>
      <c r="I430" s="8"/>
      <c r="M430" s="24"/>
      <c r="N430" s="23"/>
      <c r="O430" s="24"/>
      <c r="P430" s="19"/>
      <c r="Q430" s="19"/>
      <c r="R430" s="19"/>
      <c r="S430" s="27"/>
      <c r="T430" s="11"/>
      <c r="U430" s="27"/>
      <c r="V430" s="39"/>
      <c r="W430" s="39"/>
      <c r="Y430" s="9" t="s">
        <v>478</v>
      </c>
      <c r="Z430" s="9" t="s">
        <v>462</v>
      </c>
      <c r="AA430" s="9" t="s">
        <v>198</v>
      </c>
      <c r="AB430" s="9">
        <v>5844932</v>
      </c>
      <c r="AC430" s="9" t="s">
        <v>1212</v>
      </c>
      <c r="AD430" s="9" t="s">
        <v>231</v>
      </c>
      <c r="AE430" s="5">
        <f t="shared" si="34"/>
        <v>0</v>
      </c>
      <c r="AF430" s="5" t="str">
        <f t="shared" si="35"/>
        <v>katB</v>
      </c>
      <c r="AG430" s="153"/>
      <c r="AH430" s="153"/>
      <c r="AI430" t="s">
        <v>201</v>
      </c>
      <c r="AJ430" t="s">
        <v>17878</v>
      </c>
      <c r="AK430" s="9" t="str">
        <f>VLOOKUP(Y430,zdroj!D:AJ,33,0)</f>
        <v>katB</v>
      </c>
    </row>
    <row r="431" spans="8:37" x14ac:dyDescent="0.25">
      <c r="H431" s="8"/>
      <c r="I431" s="8"/>
      <c r="M431" s="24"/>
      <c r="N431" s="23"/>
      <c r="O431" s="24"/>
      <c r="P431" s="19"/>
      <c r="Q431" s="19"/>
      <c r="R431" s="19"/>
      <c r="S431" s="27"/>
      <c r="T431" s="11"/>
      <c r="U431" s="27"/>
      <c r="V431" s="39"/>
      <c r="W431" s="39"/>
      <c r="Y431" s="9" t="s">
        <v>478</v>
      </c>
      <c r="Z431" s="9" t="s">
        <v>462</v>
      </c>
      <c r="AA431" s="9" t="s">
        <v>198</v>
      </c>
      <c r="AB431" s="9">
        <v>5845441</v>
      </c>
      <c r="AC431" s="9" t="s">
        <v>1213</v>
      </c>
      <c r="AD431" s="9" t="s">
        <v>800</v>
      </c>
      <c r="AE431" s="5">
        <f t="shared" si="34"/>
        <v>0</v>
      </c>
      <c r="AF431" s="5" t="str">
        <f t="shared" si="35"/>
        <v>Pokryto</v>
      </c>
      <c r="AG431" s="153"/>
      <c r="AH431" s="153"/>
      <c r="AI431" t="s">
        <v>201</v>
      </c>
      <c r="AJ431" t="s">
        <v>800</v>
      </c>
      <c r="AK431" s="9" t="str">
        <f>VLOOKUP(Y431,zdroj!D:AJ,33,0)</f>
        <v>katB</v>
      </c>
    </row>
    <row r="432" spans="8:37" x14ac:dyDescent="0.25">
      <c r="H432" s="8"/>
      <c r="I432" s="8"/>
      <c r="M432" s="24"/>
      <c r="N432" s="23"/>
      <c r="O432" s="24"/>
      <c r="P432" s="19"/>
      <c r="Q432" s="19"/>
      <c r="R432" s="19"/>
      <c r="S432" s="27"/>
      <c r="T432" s="11"/>
      <c r="U432" s="27"/>
      <c r="V432" s="39"/>
      <c r="W432" s="39"/>
      <c r="Y432" s="9" t="s">
        <v>478</v>
      </c>
      <c r="Z432" s="9" t="s">
        <v>462</v>
      </c>
      <c r="AA432" s="9" t="s">
        <v>198</v>
      </c>
      <c r="AB432" s="9">
        <v>25497227</v>
      </c>
      <c r="AC432" s="9" t="s">
        <v>1214</v>
      </c>
      <c r="AD432" s="9" t="s">
        <v>231</v>
      </c>
      <c r="AE432" s="5">
        <f t="shared" si="34"/>
        <v>0</v>
      </c>
      <c r="AF432" s="5" t="str">
        <f t="shared" si="35"/>
        <v>katB</v>
      </c>
      <c r="AG432" s="153"/>
      <c r="AH432" s="153"/>
      <c r="AI432" t="s">
        <v>201</v>
      </c>
      <c r="AJ432" t="s">
        <v>17878</v>
      </c>
      <c r="AK432" s="9" t="str">
        <f>VLOOKUP(Y432,zdroj!D:AJ,33,0)</f>
        <v>katB</v>
      </c>
    </row>
    <row r="433" spans="8:37" x14ac:dyDescent="0.25">
      <c r="H433" s="8"/>
      <c r="I433" s="8"/>
      <c r="M433" s="24"/>
      <c r="N433" s="23"/>
      <c r="O433" s="24"/>
      <c r="P433" s="19"/>
      <c r="Q433" s="19"/>
      <c r="R433" s="19"/>
      <c r="S433" s="27"/>
      <c r="T433" s="11"/>
      <c r="U433" s="27"/>
      <c r="V433" s="39"/>
      <c r="W433" s="39"/>
      <c r="Y433" s="9" t="s">
        <v>478</v>
      </c>
      <c r="Z433" s="9" t="s">
        <v>462</v>
      </c>
      <c r="AA433" s="9" t="s">
        <v>198</v>
      </c>
      <c r="AB433" s="9">
        <v>25988441</v>
      </c>
      <c r="AC433" s="9" t="s">
        <v>1215</v>
      </c>
      <c r="AD433" s="9" t="s">
        <v>231</v>
      </c>
      <c r="AE433" s="5">
        <f t="shared" si="34"/>
        <v>0</v>
      </c>
      <c r="AF433" s="5" t="str">
        <f t="shared" si="35"/>
        <v>katB</v>
      </c>
      <c r="AG433" s="153"/>
      <c r="AH433" s="153"/>
      <c r="AI433" t="s">
        <v>236</v>
      </c>
      <c r="AJ433" t="s">
        <v>17878</v>
      </c>
      <c r="AK433" s="9" t="str">
        <f>VLOOKUP(Y433,zdroj!D:AJ,33,0)</f>
        <v>katB</v>
      </c>
    </row>
    <row r="434" spans="8:37" x14ac:dyDescent="0.25">
      <c r="H434" s="8"/>
      <c r="I434" s="8"/>
      <c r="M434" s="24"/>
      <c r="N434" s="23"/>
      <c r="O434" s="24"/>
      <c r="P434" s="19"/>
      <c r="Q434" s="19"/>
      <c r="R434" s="19"/>
      <c r="S434" s="27"/>
      <c r="T434" s="11"/>
      <c r="U434" s="27"/>
      <c r="V434" s="39"/>
      <c r="W434" s="39"/>
      <c r="Y434" s="9" t="s">
        <v>478</v>
      </c>
      <c r="Z434" s="9" t="s">
        <v>462</v>
      </c>
      <c r="AA434" s="9" t="s">
        <v>198</v>
      </c>
      <c r="AB434" s="9">
        <v>25988450</v>
      </c>
      <c r="AC434" s="9" t="s">
        <v>1216</v>
      </c>
      <c r="AD434" s="9" t="s">
        <v>231</v>
      </c>
      <c r="AE434" s="5">
        <f t="shared" si="34"/>
        <v>0</v>
      </c>
      <c r="AF434" s="5" t="str">
        <f t="shared" si="35"/>
        <v>katB</v>
      </c>
      <c r="AG434" s="153"/>
      <c r="AH434" s="153"/>
      <c r="AI434" t="s">
        <v>229</v>
      </c>
      <c r="AJ434" t="s">
        <v>17878</v>
      </c>
      <c r="AK434" s="9" t="str">
        <f>VLOOKUP(Y434,zdroj!D:AJ,33,0)</f>
        <v>katB</v>
      </c>
    </row>
    <row r="435" spans="8:37" x14ac:dyDescent="0.25">
      <c r="H435" s="8"/>
      <c r="I435" s="8"/>
      <c r="M435" s="24"/>
      <c r="N435" s="23"/>
      <c r="O435" s="24"/>
      <c r="P435" s="19"/>
      <c r="Q435" s="19"/>
      <c r="R435" s="19"/>
      <c r="S435" s="27"/>
      <c r="T435" s="11"/>
      <c r="U435" s="27"/>
      <c r="V435" s="39"/>
      <c r="W435" s="39"/>
      <c r="Y435" s="9" t="s">
        <v>478</v>
      </c>
      <c r="Z435" s="9" t="s">
        <v>462</v>
      </c>
      <c r="AA435" s="9" t="s">
        <v>198</v>
      </c>
      <c r="AB435" s="9">
        <v>5844941</v>
      </c>
      <c r="AC435" s="9" t="s">
        <v>1217</v>
      </c>
      <c r="AD435" s="9" t="s">
        <v>231</v>
      </c>
      <c r="AE435" s="5">
        <f t="shared" si="34"/>
        <v>0</v>
      </c>
      <c r="AF435" s="5" t="str">
        <f t="shared" si="35"/>
        <v>katB</v>
      </c>
      <c r="AG435" s="153"/>
      <c r="AH435" s="153"/>
      <c r="AI435" t="s">
        <v>201</v>
      </c>
      <c r="AJ435" t="s">
        <v>17878</v>
      </c>
      <c r="AK435" s="9" t="str">
        <f>VLOOKUP(Y435,zdroj!D:AJ,33,0)</f>
        <v>katB</v>
      </c>
    </row>
    <row r="436" spans="8:37" x14ac:dyDescent="0.25">
      <c r="H436" s="8"/>
      <c r="I436" s="8"/>
      <c r="M436" s="24"/>
      <c r="N436" s="23"/>
      <c r="O436" s="24"/>
      <c r="P436" s="19"/>
      <c r="Q436" s="19"/>
      <c r="R436" s="19"/>
      <c r="S436" s="27"/>
      <c r="T436" s="11"/>
      <c r="U436" s="27"/>
      <c r="V436" s="39"/>
      <c r="W436" s="39"/>
      <c r="Y436" s="9" t="s">
        <v>479</v>
      </c>
      <c r="Z436" s="9" t="s">
        <v>462</v>
      </c>
      <c r="AA436" s="9" t="s">
        <v>199</v>
      </c>
      <c r="AB436" s="9">
        <v>5847214</v>
      </c>
      <c r="AC436" s="9" t="s">
        <v>1218</v>
      </c>
      <c r="AD436" s="9" t="s">
        <v>800</v>
      </c>
      <c r="AE436" s="5">
        <f t="shared" si="34"/>
        <v>0</v>
      </c>
      <c r="AF436" s="5" t="str">
        <f t="shared" si="35"/>
        <v>Pokryto</v>
      </c>
      <c r="AG436" s="153"/>
      <c r="AH436" s="153"/>
      <c r="AI436" t="s">
        <v>195</v>
      </c>
      <c r="AJ436" t="s">
        <v>800</v>
      </c>
      <c r="AK436" s="9" t="str">
        <f>VLOOKUP(Y436,zdroj!D:AJ,33,0)</f>
        <v>katC</v>
      </c>
    </row>
    <row r="437" spans="8:37" x14ac:dyDescent="0.25">
      <c r="H437" s="8"/>
      <c r="I437" s="8"/>
      <c r="M437" s="24"/>
      <c r="N437" s="23"/>
      <c r="O437" s="24"/>
      <c r="P437" s="19"/>
      <c r="Q437" s="19"/>
      <c r="R437" s="19"/>
      <c r="S437" s="27"/>
      <c r="T437" s="11"/>
      <c r="U437" s="27"/>
      <c r="V437" s="39"/>
      <c r="W437" s="39"/>
      <c r="Y437" s="9" t="s">
        <v>479</v>
      </c>
      <c r="Z437" s="9" t="s">
        <v>462</v>
      </c>
      <c r="AA437" s="9" t="s">
        <v>199</v>
      </c>
      <c r="AB437" s="9">
        <v>5847150</v>
      </c>
      <c r="AC437" s="9" t="s">
        <v>1219</v>
      </c>
      <c r="AD437" s="9" t="s">
        <v>226</v>
      </c>
      <c r="AE437" s="5">
        <f t="shared" si="34"/>
        <v>0</v>
      </c>
      <c r="AF437" s="5" t="str">
        <f t="shared" si="35"/>
        <v>katC</v>
      </c>
      <c r="AG437" s="153"/>
      <c r="AH437" s="153"/>
      <c r="AI437" t="s">
        <v>195</v>
      </c>
      <c r="AJ437" t="s">
        <v>340</v>
      </c>
      <c r="AK437" s="9" t="str">
        <f>VLOOKUP(Y437,zdroj!D:AJ,33,0)</f>
        <v>katC</v>
      </c>
    </row>
    <row r="438" spans="8:37" x14ac:dyDescent="0.25">
      <c r="H438" s="8"/>
      <c r="I438" s="8"/>
      <c r="M438" s="24"/>
      <c r="N438" s="23"/>
      <c r="O438" s="24"/>
      <c r="P438" s="19"/>
      <c r="Q438" s="19"/>
      <c r="R438" s="19"/>
      <c r="S438" s="27"/>
      <c r="T438" s="11"/>
      <c r="U438" s="27"/>
      <c r="V438" s="39"/>
      <c r="W438" s="39"/>
      <c r="Y438" s="9" t="s">
        <v>479</v>
      </c>
      <c r="Z438" s="9" t="s">
        <v>462</v>
      </c>
      <c r="AA438" s="9" t="s">
        <v>199</v>
      </c>
      <c r="AB438" s="9">
        <v>5847168</v>
      </c>
      <c r="AC438" s="9" t="s">
        <v>1220</v>
      </c>
      <c r="AD438" s="9" t="s">
        <v>226</v>
      </c>
      <c r="AE438" s="5">
        <f t="shared" si="34"/>
        <v>0</v>
      </c>
      <c r="AF438" s="5" t="str">
        <f t="shared" si="35"/>
        <v>katC</v>
      </c>
      <c r="AG438" s="153"/>
      <c r="AH438" s="153"/>
      <c r="AI438" t="s">
        <v>195</v>
      </c>
      <c r="AJ438" t="s">
        <v>340</v>
      </c>
      <c r="AK438" s="9" t="str">
        <f>VLOOKUP(Y438,zdroj!D:AJ,33,0)</f>
        <v>katC</v>
      </c>
    </row>
    <row r="439" spans="8:37" x14ac:dyDescent="0.25">
      <c r="H439" s="8"/>
      <c r="I439" s="8"/>
      <c r="M439" s="24"/>
      <c r="N439" s="23"/>
      <c r="O439" s="24"/>
      <c r="P439" s="19"/>
      <c r="Q439" s="19"/>
      <c r="R439" s="19"/>
      <c r="S439" s="27"/>
      <c r="T439" s="11"/>
      <c r="U439" s="27"/>
      <c r="V439" s="39"/>
      <c r="W439" s="39"/>
      <c r="Y439" s="9" t="s">
        <v>479</v>
      </c>
      <c r="Z439" s="9" t="s">
        <v>462</v>
      </c>
      <c r="AA439" s="9" t="s">
        <v>199</v>
      </c>
      <c r="AB439" s="9">
        <v>5845688</v>
      </c>
      <c r="AC439" s="9" t="s">
        <v>1221</v>
      </c>
      <c r="AD439" s="9" t="s">
        <v>800</v>
      </c>
      <c r="AE439" s="5">
        <f t="shared" si="34"/>
        <v>0</v>
      </c>
      <c r="AF439" s="5" t="str">
        <f t="shared" si="35"/>
        <v>Pokryto</v>
      </c>
      <c r="AG439" s="153"/>
      <c r="AH439" s="153"/>
      <c r="AI439" t="s">
        <v>201</v>
      </c>
      <c r="AJ439" t="s">
        <v>800</v>
      </c>
      <c r="AK439" s="9" t="str">
        <f>VLOOKUP(Y439,zdroj!D:AJ,33,0)</f>
        <v>katC</v>
      </c>
    </row>
    <row r="440" spans="8:37" x14ac:dyDescent="0.25">
      <c r="H440" s="8"/>
      <c r="I440" s="8"/>
      <c r="M440" s="24"/>
      <c r="N440" s="23"/>
      <c r="O440" s="24"/>
      <c r="P440" s="19"/>
      <c r="Q440" s="19"/>
      <c r="R440" s="19"/>
      <c r="S440" s="27"/>
      <c r="T440" s="11"/>
      <c r="U440" s="27"/>
      <c r="V440" s="39"/>
      <c r="W440" s="39"/>
      <c r="Y440" s="9" t="s">
        <v>479</v>
      </c>
      <c r="Z440" s="9" t="s">
        <v>462</v>
      </c>
      <c r="AA440" s="9" t="s">
        <v>199</v>
      </c>
      <c r="AB440" s="9">
        <v>5846552</v>
      </c>
      <c r="AC440" s="9" t="s">
        <v>1222</v>
      </c>
      <c r="AD440" s="9" t="s">
        <v>226</v>
      </c>
      <c r="AE440" s="5">
        <f t="shared" si="34"/>
        <v>0</v>
      </c>
      <c r="AF440" s="5" t="str">
        <f t="shared" si="35"/>
        <v>katC</v>
      </c>
      <c r="AG440" s="153"/>
      <c r="AH440" s="153"/>
      <c r="AI440" t="s">
        <v>201</v>
      </c>
      <c r="AJ440" t="s">
        <v>340</v>
      </c>
      <c r="AK440" s="9" t="str">
        <f>VLOOKUP(Y440,zdroj!D:AJ,33,0)</f>
        <v>katC</v>
      </c>
    </row>
    <row r="441" spans="8:37" x14ac:dyDescent="0.25">
      <c r="H441" s="8"/>
      <c r="I441" s="8"/>
      <c r="M441" s="24"/>
      <c r="N441" s="23"/>
      <c r="O441" s="24"/>
      <c r="P441" s="19"/>
      <c r="Q441" s="19"/>
      <c r="R441" s="19"/>
      <c r="S441" s="27"/>
      <c r="T441" s="11"/>
      <c r="U441" s="27"/>
      <c r="V441" s="39"/>
      <c r="W441" s="39"/>
      <c r="Y441" s="9" t="s">
        <v>479</v>
      </c>
      <c r="Z441" s="9" t="s">
        <v>462</v>
      </c>
      <c r="AA441" s="9" t="s">
        <v>199</v>
      </c>
      <c r="AB441" s="9">
        <v>5846561</v>
      </c>
      <c r="AC441" s="9" t="s">
        <v>1223</v>
      </c>
      <c r="AD441" s="9" t="s">
        <v>226</v>
      </c>
      <c r="AE441" s="5">
        <f t="shared" si="34"/>
        <v>0</v>
      </c>
      <c r="AF441" s="5" t="str">
        <f t="shared" si="35"/>
        <v>katC</v>
      </c>
      <c r="AG441" s="153"/>
      <c r="AH441" s="153"/>
      <c r="AI441" t="s">
        <v>229</v>
      </c>
      <c r="AJ441" t="s">
        <v>17878</v>
      </c>
      <c r="AK441" s="9" t="str">
        <f>VLOOKUP(Y441,zdroj!D:AJ,33,0)</f>
        <v>katC</v>
      </c>
    </row>
    <row r="442" spans="8:37" x14ac:dyDescent="0.25">
      <c r="H442" s="8"/>
      <c r="I442" s="8"/>
      <c r="M442" s="24"/>
      <c r="N442" s="23"/>
      <c r="O442" s="24"/>
      <c r="P442" s="19"/>
      <c r="Q442" s="19"/>
      <c r="R442" s="19"/>
      <c r="S442" s="27"/>
      <c r="T442" s="11"/>
      <c r="U442" s="27"/>
      <c r="V442" s="39"/>
      <c r="W442" s="39"/>
      <c r="Y442" s="9" t="s">
        <v>479</v>
      </c>
      <c r="Z442" s="9" t="s">
        <v>462</v>
      </c>
      <c r="AA442" s="9" t="s">
        <v>199</v>
      </c>
      <c r="AB442" s="9">
        <v>5846587</v>
      </c>
      <c r="AC442" s="9" t="s">
        <v>1224</v>
      </c>
      <c r="AD442" s="9" t="s">
        <v>800</v>
      </c>
      <c r="AE442" s="5">
        <f t="shared" si="34"/>
        <v>0</v>
      </c>
      <c r="AF442" s="5" t="str">
        <f t="shared" si="35"/>
        <v>Pokryto</v>
      </c>
      <c r="AG442" s="153"/>
      <c r="AH442" s="153"/>
      <c r="AI442" t="s">
        <v>201</v>
      </c>
      <c r="AJ442" t="s">
        <v>800</v>
      </c>
      <c r="AK442" s="9" t="str">
        <f>VLOOKUP(Y442,zdroj!D:AJ,33,0)</f>
        <v>katC</v>
      </c>
    </row>
    <row r="443" spans="8:37" x14ac:dyDescent="0.25">
      <c r="H443" s="8"/>
      <c r="I443" s="8"/>
      <c r="M443" s="24"/>
      <c r="N443" s="23"/>
      <c r="O443" s="24"/>
      <c r="P443" s="19"/>
      <c r="Q443" s="19"/>
      <c r="R443" s="19"/>
      <c r="S443" s="27"/>
      <c r="T443" s="11"/>
      <c r="U443" s="27"/>
      <c r="V443" s="39"/>
      <c r="W443" s="39"/>
      <c r="Y443" s="9" t="s">
        <v>479</v>
      </c>
      <c r="Z443" s="9" t="s">
        <v>462</v>
      </c>
      <c r="AA443" s="9" t="s">
        <v>199</v>
      </c>
      <c r="AB443" s="9">
        <v>5846595</v>
      </c>
      <c r="AC443" s="9" t="s">
        <v>1225</v>
      </c>
      <c r="AD443" s="9" t="s">
        <v>800</v>
      </c>
      <c r="AE443" s="5">
        <f t="shared" si="34"/>
        <v>0</v>
      </c>
      <c r="AF443" s="5" t="str">
        <f t="shared" si="35"/>
        <v>Pokryto</v>
      </c>
      <c r="AG443" s="153"/>
      <c r="AH443" s="153"/>
      <c r="AI443" t="s">
        <v>201</v>
      </c>
      <c r="AJ443" t="s">
        <v>800</v>
      </c>
      <c r="AK443" s="9" t="str">
        <f>VLOOKUP(Y443,zdroj!D:AJ,33,0)</f>
        <v>katC</v>
      </c>
    </row>
    <row r="444" spans="8:37" x14ac:dyDescent="0.25">
      <c r="H444" s="8"/>
      <c r="I444" s="8"/>
      <c r="M444" s="24"/>
      <c r="N444" s="23"/>
      <c r="O444" s="24"/>
      <c r="P444" s="19"/>
      <c r="Q444" s="19"/>
      <c r="R444" s="19"/>
      <c r="S444" s="27"/>
      <c r="T444" s="11"/>
      <c r="U444" s="27"/>
      <c r="V444" s="39"/>
      <c r="W444" s="39"/>
      <c r="Y444" s="9" t="s">
        <v>479</v>
      </c>
      <c r="Z444" s="9" t="s">
        <v>462</v>
      </c>
      <c r="AA444" s="9" t="s">
        <v>199</v>
      </c>
      <c r="AB444" s="9">
        <v>5846609</v>
      </c>
      <c r="AC444" s="9" t="s">
        <v>1226</v>
      </c>
      <c r="AD444" s="9" t="s">
        <v>226</v>
      </c>
      <c r="AE444" s="5">
        <f t="shared" si="34"/>
        <v>0</v>
      </c>
      <c r="AF444" s="5" t="str">
        <f t="shared" si="35"/>
        <v>katC</v>
      </c>
      <c r="AG444" s="153"/>
      <c r="AH444" s="153"/>
      <c r="AI444" t="s">
        <v>195</v>
      </c>
      <c r="AJ444" t="s">
        <v>340</v>
      </c>
      <c r="AK444" s="9" t="str">
        <f>VLOOKUP(Y444,zdroj!D:AJ,33,0)</f>
        <v>katC</v>
      </c>
    </row>
    <row r="445" spans="8:37" x14ac:dyDescent="0.25">
      <c r="H445" s="8"/>
      <c r="I445" s="8"/>
      <c r="M445" s="24"/>
      <c r="N445" s="23"/>
      <c r="O445" s="24"/>
      <c r="P445" s="19"/>
      <c r="Q445" s="19"/>
      <c r="R445" s="19"/>
      <c r="S445" s="27"/>
      <c r="T445" s="11"/>
      <c r="U445" s="27"/>
      <c r="V445" s="39"/>
      <c r="W445" s="39"/>
      <c r="Y445" s="9" t="s">
        <v>479</v>
      </c>
      <c r="Z445" s="9" t="s">
        <v>462</v>
      </c>
      <c r="AA445" s="9" t="s">
        <v>199</v>
      </c>
      <c r="AB445" s="9">
        <v>5846617</v>
      </c>
      <c r="AC445" s="9" t="s">
        <v>1227</v>
      </c>
      <c r="AD445" s="9" t="s">
        <v>800</v>
      </c>
      <c r="AE445" s="5">
        <f t="shared" si="34"/>
        <v>0</v>
      </c>
      <c r="AF445" s="5" t="str">
        <f t="shared" si="35"/>
        <v>Pokryto</v>
      </c>
      <c r="AG445" s="153"/>
      <c r="AH445" s="153"/>
      <c r="AI445" t="s">
        <v>201</v>
      </c>
      <c r="AJ445" t="s">
        <v>800</v>
      </c>
      <c r="AK445" s="9" t="str">
        <f>VLOOKUP(Y445,zdroj!D:AJ,33,0)</f>
        <v>katC</v>
      </c>
    </row>
    <row r="446" spans="8:37" x14ac:dyDescent="0.25">
      <c r="H446" s="8"/>
      <c r="I446" s="8"/>
      <c r="M446" s="24"/>
      <c r="N446" s="23"/>
      <c r="O446" s="24"/>
      <c r="P446" s="19"/>
      <c r="Q446" s="19"/>
      <c r="R446" s="19"/>
      <c r="S446" s="27"/>
      <c r="T446" s="11"/>
      <c r="U446" s="27"/>
      <c r="V446" s="39"/>
      <c r="W446" s="39"/>
      <c r="Y446" s="9" t="s">
        <v>479</v>
      </c>
      <c r="Z446" s="9" t="s">
        <v>462</v>
      </c>
      <c r="AA446" s="9" t="s">
        <v>199</v>
      </c>
      <c r="AB446" s="9">
        <v>5846625</v>
      </c>
      <c r="AC446" s="9" t="s">
        <v>1228</v>
      </c>
      <c r="AD446" s="9" t="s">
        <v>800</v>
      </c>
      <c r="AE446" s="5">
        <f t="shared" si="34"/>
        <v>0</v>
      </c>
      <c r="AF446" s="5" t="str">
        <f t="shared" si="35"/>
        <v>Pokryto</v>
      </c>
      <c r="AG446" s="153"/>
      <c r="AH446" s="153"/>
      <c r="AI446" t="s">
        <v>201</v>
      </c>
      <c r="AJ446" t="s">
        <v>800</v>
      </c>
      <c r="AK446" s="9" t="str">
        <f>VLOOKUP(Y446,zdroj!D:AJ,33,0)</f>
        <v>katC</v>
      </c>
    </row>
    <row r="447" spans="8:37" x14ac:dyDescent="0.25">
      <c r="H447" s="8"/>
      <c r="I447" s="8"/>
      <c r="M447" s="24"/>
      <c r="N447" s="23"/>
      <c r="O447" s="24"/>
      <c r="P447" s="19"/>
      <c r="Q447" s="19"/>
      <c r="R447" s="19"/>
      <c r="S447" s="27"/>
      <c r="T447" s="11"/>
      <c r="U447" s="27"/>
      <c r="V447" s="39"/>
      <c r="W447" s="39"/>
      <c r="Y447" s="9" t="s">
        <v>479</v>
      </c>
      <c r="Z447" s="9" t="s">
        <v>462</v>
      </c>
      <c r="AA447" s="9" t="s">
        <v>199</v>
      </c>
      <c r="AB447" s="9">
        <v>5846641</v>
      </c>
      <c r="AC447" s="9" t="s">
        <v>1229</v>
      </c>
      <c r="AD447" s="9" t="s">
        <v>226</v>
      </c>
      <c r="AE447" s="5">
        <f t="shared" si="34"/>
        <v>0</v>
      </c>
      <c r="AF447" s="5" t="str">
        <f t="shared" si="35"/>
        <v>katC</v>
      </c>
      <c r="AG447" s="153"/>
      <c r="AH447" s="153"/>
      <c r="AI447" t="s">
        <v>201</v>
      </c>
      <c r="AJ447" t="s">
        <v>340</v>
      </c>
      <c r="AK447" s="9" t="str">
        <f>VLOOKUP(Y447,zdroj!D:AJ,33,0)</f>
        <v>katC</v>
      </c>
    </row>
    <row r="448" spans="8:37" x14ac:dyDescent="0.25">
      <c r="H448" s="8"/>
      <c r="I448" s="8"/>
      <c r="M448" s="24"/>
      <c r="N448" s="23"/>
      <c r="O448" s="24"/>
      <c r="P448" s="19"/>
      <c r="Q448" s="19"/>
      <c r="R448" s="19"/>
      <c r="S448" s="27"/>
      <c r="T448" s="11"/>
      <c r="U448" s="27"/>
      <c r="V448" s="39"/>
      <c r="W448" s="39"/>
      <c r="Y448" s="9" t="s">
        <v>479</v>
      </c>
      <c r="Z448" s="9" t="s">
        <v>462</v>
      </c>
      <c r="AA448" s="9" t="s">
        <v>199</v>
      </c>
      <c r="AB448" s="9">
        <v>5845696</v>
      </c>
      <c r="AC448" s="9" t="s">
        <v>1230</v>
      </c>
      <c r="AD448" s="9" t="s">
        <v>226</v>
      </c>
      <c r="AE448" s="5">
        <f t="shared" si="34"/>
        <v>0</v>
      </c>
      <c r="AF448" s="5" t="str">
        <f t="shared" si="35"/>
        <v>katC</v>
      </c>
      <c r="AG448" s="153"/>
      <c r="AH448" s="153"/>
      <c r="AI448" t="s">
        <v>201</v>
      </c>
      <c r="AJ448" t="s">
        <v>340</v>
      </c>
      <c r="AK448" s="9" t="str">
        <f>VLOOKUP(Y448,zdroj!D:AJ,33,0)</f>
        <v>katC</v>
      </c>
    </row>
    <row r="449" spans="8:37" x14ac:dyDescent="0.25">
      <c r="H449" s="8"/>
      <c r="I449" s="8"/>
      <c r="M449" s="24"/>
      <c r="N449" s="23"/>
      <c r="O449" s="24"/>
      <c r="P449" s="19"/>
      <c r="Q449" s="19"/>
      <c r="R449" s="19"/>
      <c r="S449" s="27"/>
      <c r="T449" s="11"/>
      <c r="U449" s="27"/>
      <c r="V449" s="39"/>
      <c r="W449" s="39"/>
      <c r="Y449" s="9" t="s">
        <v>479</v>
      </c>
      <c r="Z449" s="9" t="s">
        <v>462</v>
      </c>
      <c r="AA449" s="9" t="s">
        <v>199</v>
      </c>
      <c r="AB449" s="9">
        <v>5846650</v>
      </c>
      <c r="AC449" s="9" t="s">
        <v>1231</v>
      </c>
      <c r="AD449" s="9" t="s">
        <v>800</v>
      </c>
      <c r="AE449" s="5">
        <f t="shared" si="34"/>
        <v>0</v>
      </c>
      <c r="AF449" s="5" t="str">
        <f t="shared" si="35"/>
        <v>Pokryto</v>
      </c>
      <c r="AG449" s="153"/>
      <c r="AH449" s="153"/>
      <c r="AI449" t="s">
        <v>201</v>
      </c>
      <c r="AJ449" t="s">
        <v>800</v>
      </c>
      <c r="AK449" s="9" t="str">
        <f>VLOOKUP(Y449,zdroj!D:AJ,33,0)</f>
        <v>katC</v>
      </c>
    </row>
    <row r="450" spans="8:37" x14ac:dyDescent="0.25">
      <c r="H450" s="8"/>
      <c r="I450" s="8"/>
      <c r="M450" s="24"/>
      <c r="N450" s="23"/>
      <c r="O450" s="24"/>
      <c r="P450" s="19"/>
      <c r="Q450" s="19"/>
      <c r="R450" s="19"/>
      <c r="S450" s="27"/>
      <c r="T450" s="11"/>
      <c r="U450" s="27"/>
      <c r="V450" s="39"/>
      <c r="W450" s="39"/>
      <c r="Y450" s="9" t="s">
        <v>479</v>
      </c>
      <c r="Z450" s="9" t="s">
        <v>462</v>
      </c>
      <c r="AA450" s="9" t="s">
        <v>199</v>
      </c>
      <c r="AB450" s="9">
        <v>5846676</v>
      </c>
      <c r="AC450" s="9" t="s">
        <v>1232</v>
      </c>
      <c r="AD450" s="9" t="s">
        <v>800</v>
      </c>
      <c r="AE450" s="5">
        <f t="shared" si="34"/>
        <v>0</v>
      </c>
      <c r="AF450" s="5" t="str">
        <f t="shared" si="35"/>
        <v>Pokryto</v>
      </c>
      <c r="AG450" s="153"/>
      <c r="AH450" s="153"/>
      <c r="AI450" t="s">
        <v>201</v>
      </c>
      <c r="AJ450" t="s">
        <v>800</v>
      </c>
      <c r="AK450" s="9" t="str">
        <f>VLOOKUP(Y450,zdroj!D:AJ,33,0)</f>
        <v>katC</v>
      </c>
    </row>
    <row r="451" spans="8:37" x14ac:dyDescent="0.25">
      <c r="H451" s="8"/>
      <c r="I451" s="8"/>
      <c r="M451" s="24"/>
      <c r="N451" s="23"/>
      <c r="O451" s="24"/>
      <c r="P451" s="19"/>
      <c r="Q451" s="19"/>
      <c r="R451" s="19"/>
      <c r="S451" s="27"/>
      <c r="T451" s="11"/>
      <c r="U451" s="27"/>
      <c r="V451" s="39"/>
      <c r="W451" s="39"/>
      <c r="Y451" s="9" t="s">
        <v>479</v>
      </c>
      <c r="Z451" s="9" t="s">
        <v>462</v>
      </c>
      <c r="AA451" s="9" t="s">
        <v>199</v>
      </c>
      <c r="AB451" s="9">
        <v>5846706</v>
      </c>
      <c r="AC451" s="9" t="s">
        <v>1233</v>
      </c>
      <c r="AD451" s="9" t="s">
        <v>800</v>
      </c>
      <c r="AE451" s="5">
        <f t="shared" si="34"/>
        <v>0</v>
      </c>
      <c r="AF451" s="5" t="str">
        <f t="shared" si="35"/>
        <v>Pokryto</v>
      </c>
      <c r="AG451" s="153"/>
      <c r="AH451" s="153"/>
      <c r="AI451" t="s">
        <v>201</v>
      </c>
      <c r="AJ451" t="s">
        <v>800</v>
      </c>
      <c r="AK451" s="9" t="str">
        <f>VLOOKUP(Y451,zdroj!D:AJ,33,0)</f>
        <v>katC</v>
      </c>
    </row>
    <row r="452" spans="8:37" x14ac:dyDescent="0.25">
      <c r="H452" s="8"/>
      <c r="I452" s="8"/>
      <c r="N452" s="23"/>
      <c r="O452" s="24"/>
      <c r="P452" s="19"/>
      <c r="Q452" s="19"/>
      <c r="R452" s="19"/>
      <c r="S452" s="27"/>
      <c r="T452" s="11"/>
      <c r="U452" s="27"/>
      <c r="V452" s="39"/>
      <c r="W452" s="39"/>
      <c r="Y452" s="9" t="s">
        <v>479</v>
      </c>
      <c r="Z452" s="9" t="s">
        <v>462</v>
      </c>
      <c r="AA452" s="9" t="s">
        <v>199</v>
      </c>
      <c r="AB452" s="9">
        <v>5846722</v>
      </c>
      <c r="AC452" s="9" t="s">
        <v>1234</v>
      </c>
      <c r="AD452" s="9" t="s">
        <v>800</v>
      </c>
      <c r="AE452" s="5">
        <f t="shared" si="34"/>
        <v>0</v>
      </c>
      <c r="AF452" s="5" t="str">
        <f t="shared" si="35"/>
        <v>Pokryto</v>
      </c>
      <c r="AG452" s="153"/>
      <c r="AH452" s="153"/>
      <c r="AI452" t="s">
        <v>201</v>
      </c>
      <c r="AJ452" t="s">
        <v>800</v>
      </c>
      <c r="AK452" s="9" t="str">
        <f>VLOOKUP(Y452,zdroj!D:AJ,33,0)</f>
        <v>katC</v>
      </c>
    </row>
    <row r="453" spans="8:37" x14ac:dyDescent="0.25">
      <c r="H453" s="8"/>
      <c r="I453" s="8"/>
      <c r="N453" s="23"/>
      <c r="O453" s="24"/>
      <c r="P453" s="19"/>
      <c r="Q453" s="19"/>
      <c r="R453" s="19"/>
      <c r="S453" s="27"/>
      <c r="T453" s="11"/>
      <c r="U453" s="27"/>
      <c r="V453" s="39"/>
      <c r="W453" s="39"/>
      <c r="Y453" s="9" t="s">
        <v>479</v>
      </c>
      <c r="Z453" s="9" t="s">
        <v>462</v>
      </c>
      <c r="AA453" s="9" t="s">
        <v>199</v>
      </c>
      <c r="AB453" s="9">
        <v>5846731</v>
      </c>
      <c r="AC453" s="9" t="s">
        <v>1235</v>
      </c>
      <c r="AD453" s="9" t="s">
        <v>226</v>
      </c>
      <c r="AE453" s="5">
        <f t="shared" si="34"/>
        <v>0</v>
      </c>
      <c r="AF453" s="5" t="str">
        <f t="shared" si="35"/>
        <v>katC</v>
      </c>
      <c r="AG453" s="153"/>
      <c r="AH453" s="153"/>
      <c r="AI453" t="s">
        <v>201</v>
      </c>
      <c r="AJ453" t="s">
        <v>340</v>
      </c>
      <c r="AK453" s="9" t="str">
        <f>VLOOKUP(Y453,zdroj!D:AJ,33,0)</f>
        <v>katC</v>
      </c>
    </row>
    <row r="454" spans="8:37" x14ac:dyDescent="0.25">
      <c r="H454" s="8"/>
      <c r="I454" s="8"/>
      <c r="N454" s="23"/>
      <c r="O454" s="24"/>
      <c r="P454" s="19"/>
      <c r="Q454" s="19"/>
      <c r="R454" s="19"/>
      <c r="S454" s="27"/>
      <c r="T454" s="11"/>
      <c r="U454" s="27"/>
      <c r="V454" s="39"/>
      <c r="W454" s="39"/>
      <c r="Y454" s="9" t="s">
        <v>479</v>
      </c>
      <c r="Z454" s="9" t="s">
        <v>462</v>
      </c>
      <c r="AA454" s="9" t="s">
        <v>199</v>
      </c>
      <c r="AB454" s="9">
        <v>5846749</v>
      </c>
      <c r="AC454" s="9" t="s">
        <v>1236</v>
      </c>
      <c r="AD454" s="9" t="s">
        <v>800</v>
      </c>
      <c r="AE454" s="5">
        <f t="shared" si="34"/>
        <v>0</v>
      </c>
      <c r="AF454" s="5" t="str">
        <f t="shared" si="35"/>
        <v>Pokryto</v>
      </c>
      <c r="AG454" s="153"/>
      <c r="AH454" s="153"/>
      <c r="AI454" t="s">
        <v>201</v>
      </c>
      <c r="AJ454" t="s">
        <v>800</v>
      </c>
      <c r="AK454" s="9" t="str">
        <f>VLOOKUP(Y454,zdroj!D:AJ,33,0)</f>
        <v>katC</v>
      </c>
    </row>
    <row r="455" spans="8:37" x14ac:dyDescent="0.25">
      <c r="H455" s="8"/>
      <c r="I455" s="8"/>
      <c r="N455" s="23"/>
      <c r="O455" s="24"/>
      <c r="P455" s="19"/>
      <c r="Q455" s="19"/>
      <c r="R455" s="19"/>
      <c r="S455" s="27"/>
      <c r="T455" s="11"/>
      <c r="U455" s="27"/>
      <c r="V455" s="39"/>
      <c r="W455" s="39"/>
      <c r="Y455" s="9" t="s">
        <v>479</v>
      </c>
      <c r="Z455" s="9" t="s">
        <v>462</v>
      </c>
      <c r="AA455" s="9" t="s">
        <v>199</v>
      </c>
      <c r="AB455" s="9">
        <v>5846757</v>
      </c>
      <c r="AC455" s="9" t="s">
        <v>1237</v>
      </c>
      <c r="AD455" s="9" t="s">
        <v>226</v>
      </c>
      <c r="AE455" s="5">
        <f t="shared" si="34"/>
        <v>0</v>
      </c>
      <c r="AF455" s="5" t="str">
        <f t="shared" si="35"/>
        <v>katC</v>
      </c>
      <c r="AG455" s="153"/>
      <c r="AH455" s="153"/>
      <c r="AI455" t="s">
        <v>201</v>
      </c>
      <c r="AJ455" t="s">
        <v>340</v>
      </c>
      <c r="AK455" s="9" t="str">
        <f>VLOOKUP(Y455,zdroj!D:AJ,33,0)</f>
        <v>katC</v>
      </c>
    </row>
    <row r="456" spans="8:37" x14ac:dyDescent="0.25">
      <c r="H456" s="8"/>
      <c r="I456" s="8"/>
      <c r="N456" s="23"/>
      <c r="O456" s="24"/>
      <c r="P456" s="19"/>
      <c r="Q456" s="19"/>
      <c r="R456" s="19"/>
      <c r="S456" s="27"/>
      <c r="T456" s="11"/>
      <c r="U456" s="27"/>
      <c r="V456" s="39"/>
      <c r="W456" s="39"/>
      <c r="Y456" s="9" t="s">
        <v>479</v>
      </c>
      <c r="Z456" s="9" t="s">
        <v>462</v>
      </c>
      <c r="AA456" s="9" t="s">
        <v>199</v>
      </c>
      <c r="AB456" s="9">
        <v>5846765</v>
      </c>
      <c r="AC456" s="9" t="s">
        <v>1238</v>
      </c>
      <c r="AD456" s="9" t="s">
        <v>800</v>
      </c>
      <c r="AE456" s="5">
        <f t="shared" si="34"/>
        <v>0</v>
      </c>
      <c r="AF456" s="5" t="str">
        <f t="shared" si="35"/>
        <v>Pokryto</v>
      </c>
      <c r="AG456" s="153"/>
      <c r="AH456" s="153"/>
      <c r="AI456" t="s">
        <v>201</v>
      </c>
      <c r="AJ456" t="s">
        <v>800</v>
      </c>
      <c r="AK456" s="9" t="str">
        <f>VLOOKUP(Y456,zdroj!D:AJ,33,0)</f>
        <v>katC</v>
      </c>
    </row>
    <row r="457" spans="8:37" x14ac:dyDescent="0.25">
      <c r="H457" s="8"/>
      <c r="I457" s="8"/>
      <c r="N457" s="23"/>
      <c r="O457" s="24"/>
      <c r="P457" s="19"/>
      <c r="Q457" s="19"/>
      <c r="R457" s="19"/>
      <c r="S457" s="27"/>
      <c r="T457" s="11"/>
      <c r="U457" s="27"/>
      <c r="V457" s="39"/>
      <c r="W457" s="39"/>
      <c r="Y457" s="9" t="s">
        <v>479</v>
      </c>
      <c r="Z457" s="9" t="s">
        <v>462</v>
      </c>
      <c r="AA457" s="9" t="s">
        <v>199</v>
      </c>
      <c r="AB457" s="9">
        <v>5846773</v>
      </c>
      <c r="AC457" s="9" t="s">
        <v>1239</v>
      </c>
      <c r="AD457" s="9" t="s">
        <v>800</v>
      </c>
      <c r="AE457" s="5">
        <f t="shared" si="34"/>
        <v>0</v>
      </c>
      <c r="AF457" s="5" t="str">
        <f t="shared" si="35"/>
        <v>Pokryto</v>
      </c>
      <c r="AG457" s="153"/>
      <c r="AH457" s="153"/>
      <c r="AI457" t="s">
        <v>201</v>
      </c>
      <c r="AJ457" t="s">
        <v>800</v>
      </c>
      <c r="AK457" s="9" t="str">
        <f>VLOOKUP(Y457,zdroj!D:AJ,33,0)</f>
        <v>katC</v>
      </c>
    </row>
    <row r="458" spans="8:37" x14ac:dyDescent="0.25">
      <c r="H458" s="8"/>
      <c r="I458" s="8"/>
      <c r="N458" s="23"/>
      <c r="O458" s="24"/>
      <c r="P458" s="19"/>
      <c r="Q458" s="19"/>
      <c r="R458" s="19"/>
      <c r="S458" s="27"/>
      <c r="T458" s="11"/>
      <c r="U458" s="27"/>
      <c r="V458" s="39"/>
      <c r="W458" s="39"/>
      <c r="Y458" s="9" t="s">
        <v>479</v>
      </c>
      <c r="Z458" s="9" t="s">
        <v>462</v>
      </c>
      <c r="AA458" s="9" t="s">
        <v>199</v>
      </c>
      <c r="AB458" s="9">
        <v>5846781</v>
      </c>
      <c r="AC458" s="9" t="s">
        <v>1240</v>
      </c>
      <c r="AD458" s="9" t="s">
        <v>226</v>
      </c>
      <c r="AE458" s="5">
        <f t="shared" ref="AE458:AE521" si="36">VLOOKUP(Y458,K:T,10,0)</f>
        <v>0</v>
      </c>
      <c r="AF458" s="5" t="str">
        <f t="shared" ref="AF458:AF521" si="37">IF(AE458="A",IF(AD458="katA","katB",AD458),AD458)</f>
        <v>katC</v>
      </c>
      <c r="AG458" s="153"/>
      <c r="AH458" s="153"/>
      <c r="AI458" t="s">
        <v>201</v>
      </c>
      <c r="AJ458" t="s">
        <v>340</v>
      </c>
      <c r="AK458" s="9" t="str">
        <f>VLOOKUP(Y458,zdroj!D:AJ,33,0)</f>
        <v>katC</v>
      </c>
    </row>
    <row r="459" spans="8:37" x14ac:dyDescent="0.25">
      <c r="H459" s="8"/>
      <c r="I459" s="8"/>
      <c r="N459" s="23"/>
      <c r="O459" s="24"/>
      <c r="P459" s="19"/>
      <c r="Q459" s="19"/>
      <c r="R459" s="19"/>
      <c r="S459" s="27"/>
      <c r="T459" s="11"/>
      <c r="U459" s="27"/>
      <c r="V459" s="39"/>
      <c r="W459" s="39"/>
      <c r="Y459" s="9" t="s">
        <v>479</v>
      </c>
      <c r="Z459" s="9" t="s">
        <v>462</v>
      </c>
      <c r="AA459" s="9" t="s">
        <v>199</v>
      </c>
      <c r="AB459" s="9">
        <v>5846803</v>
      </c>
      <c r="AC459" s="9" t="s">
        <v>1241</v>
      </c>
      <c r="AD459" s="9" t="s">
        <v>800</v>
      </c>
      <c r="AE459" s="5">
        <f t="shared" si="36"/>
        <v>0</v>
      </c>
      <c r="AF459" s="5" t="str">
        <f t="shared" si="37"/>
        <v>Pokryto</v>
      </c>
      <c r="AG459" s="153"/>
      <c r="AH459" s="153"/>
      <c r="AI459" t="s">
        <v>201</v>
      </c>
      <c r="AJ459" t="s">
        <v>800</v>
      </c>
      <c r="AK459" s="9" t="str">
        <f>VLOOKUP(Y459,zdroj!D:AJ,33,0)</f>
        <v>katC</v>
      </c>
    </row>
    <row r="460" spans="8:37" x14ac:dyDescent="0.25">
      <c r="H460" s="8"/>
      <c r="I460" s="8"/>
      <c r="N460" s="23"/>
      <c r="O460" s="24"/>
      <c r="P460" s="19"/>
      <c r="Q460" s="19"/>
      <c r="R460" s="19"/>
      <c r="S460" s="27"/>
      <c r="T460" s="11"/>
      <c r="U460" s="27"/>
      <c r="V460" s="39"/>
      <c r="W460" s="39"/>
      <c r="Y460" s="9" t="s">
        <v>479</v>
      </c>
      <c r="Z460" s="9" t="s">
        <v>462</v>
      </c>
      <c r="AA460" s="9" t="s">
        <v>199</v>
      </c>
      <c r="AB460" s="9">
        <v>5846811</v>
      </c>
      <c r="AC460" s="9" t="s">
        <v>1242</v>
      </c>
      <c r="AD460" s="9" t="s">
        <v>800</v>
      </c>
      <c r="AE460" s="5">
        <f t="shared" si="36"/>
        <v>0</v>
      </c>
      <c r="AF460" s="5" t="str">
        <f t="shared" si="37"/>
        <v>Pokryto</v>
      </c>
      <c r="AG460" s="153"/>
      <c r="AH460" s="153"/>
      <c r="AI460" t="s">
        <v>201</v>
      </c>
      <c r="AJ460" t="s">
        <v>800</v>
      </c>
      <c r="AK460" s="9" t="str">
        <f>VLOOKUP(Y460,zdroj!D:AJ,33,0)</f>
        <v>katC</v>
      </c>
    </row>
    <row r="461" spans="8:37" x14ac:dyDescent="0.25">
      <c r="H461" s="8"/>
      <c r="I461" s="8"/>
      <c r="N461" s="23"/>
      <c r="O461" s="24"/>
      <c r="P461" s="19"/>
      <c r="Q461" s="19"/>
      <c r="R461" s="19"/>
      <c r="S461" s="27"/>
      <c r="T461" s="11"/>
      <c r="U461" s="27"/>
      <c r="V461" s="39"/>
      <c r="W461" s="39"/>
      <c r="Y461" s="9" t="s">
        <v>479</v>
      </c>
      <c r="Z461" s="9" t="s">
        <v>462</v>
      </c>
      <c r="AA461" s="9" t="s">
        <v>199</v>
      </c>
      <c r="AB461" s="9">
        <v>5845718</v>
      </c>
      <c r="AC461" s="9" t="s">
        <v>1243</v>
      </c>
      <c r="AD461" s="9" t="s">
        <v>800</v>
      </c>
      <c r="AE461" s="5">
        <f t="shared" si="36"/>
        <v>0</v>
      </c>
      <c r="AF461" s="5" t="str">
        <f t="shared" si="37"/>
        <v>Pokryto</v>
      </c>
      <c r="AG461" s="153"/>
      <c r="AH461" s="153"/>
      <c r="AI461" t="s">
        <v>201</v>
      </c>
      <c r="AJ461" t="s">
        <v>800</v>
      </c>
      <c r="AK461" s="9" t="str">
        <f>VLOOKUP(Y461,zdroj!D:AJ,33,0)</f>
        <v>katC</v>
      </c>
    </row>
    <row r="462" spans="8:37" x14ac:dyDescent="0.25">
      <c r="H462" s="8"/>
      <c r="I462" s="8"/>
      <c r="N462" s="23"/>
      <c r="O462" s="24"/>
      <c r="P462" s="19"/>
      <c r="Q462" s="19"/>
      <c r="R462" s="19"/>
      <c r="S462" s="27"/>
      <c r="T462" s="11"/>
      <c r="U462" s="27"/>
      <c r="V462" s="39"/>
      <c r="W462" s="39"/>
      <c r="Y462" s="9" t="s">
        <v>479</v>
      </c>
      <c r="Z462" s="9" t="s">
        <v>462</v>
      </c>
      <c r="AA462" s="9" t="s">
        <v>199</v>
      </c>
      <c r="AB462" s="9">
        <v>5846820</v>
      </c>
      <c r="AC462" s="9" t="s">
        <v>1244</v>
      </c>
      <c r="AD462" s="9" t="s">
        <v>800</v>
      </c>
      <c r="AE462" s="5">
        <f t="shared" si="36"/>
        <v>0</v>
      </c>
      <c r="AF462" s="5" t="str">
        <f t="shared" si="37"/>
        <v>Pokryto</v>
      </c>
      <c r="AG462" s="153"/>
      <c r="AH462" s="153"/>
      <c r="AI462" t="s">
        <v>201</v>
      </c>
      <c r="AJ462" t="s">
        <v>800</v>
      </c>
      <c r="AK462" s="9" t="str">
        <f>VLOOKUP(Y462,zdroj!D:AJ,33,0)</f>
        <v>katC</v>
      </c>
    </row>
    <row r="463" spans="8:37" x14ac:dyDescent="0.25">
      <c r="H463" s="8"/>
      <c r="I463" s="8"/>
      <c r="N463" s="23"/>
      <c r="O463" s="24"/>
      <c r="P463" s="19"/>
      <c r="Q463" s="19"/>
      <c r="R463" s="19"/>
      <c r="S463" s="27"/>
      <c r="T463" s="11"/>
      <c r="U463" s="27"/>
      <c r="V463" s="39"/>
      <c r="W463" s="39"/>
      <c r="Y463" s="9" t="s">
        <v>479</v>
      </c>
      <c r="Z463" s="9" t="s">
        <v>462</v>
      </c>
      <c r="AA463" s="9" t="s">
        <v>199</v>
      </c>
      <c r="AB463" s="9">
        <v>5846838</v>
      </c>
      <c r="AC463" s="9" t="s">
        <v>1245</v>
      </c>
      <c r="AD463" s="9" t="s">
        <v>800</v>
      </c>
      <c r="AE463" s="5">
        <f t="shared" si="36"/>
        <v>0</v>
      </c>
      <c r="AF463" s="5" t="str">
        <f t="shared" si="37"/>
        <v>Pokryto</v>
      </c>
      <c r="AG463" s="153"/>
      <c r="AH463" s="153"/>
      <c r="AI463" t="s">
        <v>201</v>
      </c>
      <c r="AJ463" t="s">
        <v>800</v>
      </c>
      <c r="AK463" s="9" t="str">
        <f>VLOOKUP(Y463,zdroj!D:AJ,33,0)</f>
        <v>katC</v>
      </c>
    </row>
    <row r="464" spans="8:37" x14ac:dyDescent="0.25">
      <c r="H464" s="8"/>
      <c r="I464" s="8"/>
      <c r="N464" s="23"/>
      <c r="O464" s="24"/>
      <c r="P464" s="19"/>
      <c r="Q464" s="19"/>
      <c r="R464" s="19"/>
      <c r="S464" s="27"/>
      <c r="T464" s="11"/>
      <c r="U464" s="27"/>
      <c r="V464" s="39"/>
      <c r="W464" s="39"/>
      <c r="Y464" s="9" t="s">
        <v>479</v>
      </c>
      <c r="Z464" s="9" t="s">
        <v>462</v>
      </c>
      <c r="AA464" s="9" t="s">
        <v>199</v>
      </c>
      <c r="AB464" s="9">
        <v>5846846</v>
      </c>
      <c r="AC464" s="9" t="s">
        <v>1246</v>
      </c>
      <c r="AD464" s="9" t="s">
        <v>800</v>
      </c>
      <c r="AE464" s="5">
        <f t="shared" si="36"/>
        <v>0</v>
      </c>
      <c r="AF464" s="5" t="str">
        <f t="shared" si="37"/>
        <v>Pokryto</v>
      </c>
      <c r="AG464" s="153"/>
      <c r="AH464" s="153"/>
      <c r="AI464" t="s">
        <v>201</v>
      </c>
      <c r="AJ464" t="s">
        <v>800</v>
      </c>
      <c r="AK464" s="9" t="str">
        <f>VLOOKUP(Y464,zdroj!D:AJ,33,0)</f>
        <v>katC</v>
      </c>
    </row>
    <row r="465" spans="8:37" x14ac:dyDescent="0.25">
      <c r="H465" s="8"/>
      <c r="I465" s="8"/>
      <c r="N465" s="23"/>
      <c r="O465" s="24"/>
      <c r="P465" s="19"/>
      <c r="Q465" s="19"/>
      <c r="R465" s="19"/>
      <c r="S465" s="27"/>
      <c r="T465" s="11"/>
      <c r="U465" s="27"/>
      <c r="V465" s="39"/>
      <c r="W465" s="39"/>
      <c r="Y465" s="9" t="s">
        <v>479</v>
      </c>
      <c r="Z465" s="9" t="s">
        <v>462</v>
      </c>
      <c r="AA465" s="9" t="s">
        <v>199</v>
      </c>
      <c r="AB465" s="9">
        <v>5846854</v>
      </c>
      <c r="AC465" s="9" t="s">
        <v>1247</v>
      </c>
      <c r="AD465" s="9" t="s">
        <v>800</v>
      </c>
      <c r="AE465" s="5">
        <f t="shared" si="36"/>
        <v>0</v>
      </c>
      <c r="AF465" s="5" t="str">
        <f t="shared" si="37"/>
        <v>Pokryto</v>
      </c>
      <c r="AG465" s="153"/>
      <c r="AH465" s="153"/>
      <c r="AI465" t="s">
        <v>201</v>
      </c>
      <c r="AJ465" t="s">
        <v>800</v>
      </c>
      <c r="AK465" s="9" t="str">
        <f>VLOOKUP(Y465,zdroj!D:AJ,33,0)</f>
        <v>katC</v>
      </c>
    </row>
    <row r="466" spans="8:37" x14ac:dyDescent="0.25">
      <c r="H466" s="8"/>
      <c r="I466" s="8"/>
      <c r="N466" s="23"/>
      <c r="O466" s="24"/>
      <c r="P466" s="19"/>
      <c r="Q466" s="19"/>
      <c r="R466" s="19"/>
      <c r="S466" s="27"/>
      <c r="T466" s="11"/>
      <c r="U466" s="27"/>
      <c r="V466" s="39"/>
      <c r="W466" s="39"/>
      <c r="Y466" s="9" t="s">
        <v>479</v>
      </c>
      <c r="Z466" s="9" t="s">
        <v>462</v>
      </c>
      <c r="AA466" s="9" t="s">
        <v>199</v>
      </c>
      <c r="AB466" s="9">
        <v>5846871</v>
      </c>
      <c r="AC466" s="9" t="s">
        <v>1248</v>
      </c>
      <c r="AD466" s="9" t="s">
        <v>226</v>
      </c>
      <c r="AE466" s="5">
        <f t="shared" si="36"/>
        <v>0</v>
      </c>
      <c r="AF466" s="5" t="str">
        <f t="shared" si="37"/>
        <v>katC</v>
      </c>
      <c r="AG466" s="153"/>
      <c r="AH466" s="153"/>
      <c r="AI466" t="s">
        <v>201</v>
      </c>
      <c r="AJ466" t="s">
        <v>340</v>
      </c>
      <c r="AK466" s="9" t="str">
        <f>VLOOKUP(Y466,zdroj!D:AJ,33,0)</f>
        <v>katC</v>
      </c>
    </row>
    <row r="467" spans="8:37" x14ac:dyDescent="0.25">
      <c r="H467" s="8"/>
      <c r="I467" s="8"/>
      <c r="N467" s="23"/>
      <c r="O467" s="24"/>
      <c r="P467" s="19"/>
      <c r="Q467" s="19"/>
      <c r="R467" s="19"/>
      <c r="S467" s="27"/>
      <c r="T467" s="11"/>
      <c r="U467" s="27"/>
      <c r="V467" s="39"/>
      <c r="W467" s="39"/>
      <c r="Y467" s="9" t="s">
        <v>479</v>
      </c>
      <c r="Z467" s="9" t="s">
        <v>462</v>
      </c>
      <c r="AA467" s="9" t="s">
        <v>199</v>
      </c>
      <c r="AB467" s="9">
        <v>5846889</v>
      </c>
      <c r="AC467" s="9" t="s">
        <v>1249</v>
      </c>
      <c r="AD467" s="9" t="s">
        <v>800</v>
      </c>
      <c r="AE467" s="5">
        <f t="shared" si="36"/>
        <v>0</v>
      </c>
      <c r="AF467" s="5" t="str">
        <f t="shared" si="37"/>
        <v>Pokryto</v>
      </c>
      <c r="AG467" s="153"/>
      <c r="AH467" s="153"/>
      <c r="AI467" t="s">
        <v>201</v>
      </c>
      <c r="AJ467" t="s">
        <v>800</v>
      </c>
      <c r="AK467" s="9" t="str">
        <f>VLOOKUP(Y467,zdroj!D:AJ,33,0)</f>
        <v>katC</v>
      </c>
    </row>
    <row r="468" spans="8:37" x14ac:dyDescent="0.25">
      <c r="H468" s="8"/>
      <c r="I468" s="8"/>
      <c r="N468" s="23"/>
      <c r="O468" s="24"/>
      <c r="P468" s="19"/>
      <c r="Q468" s="19"/>
      <c r="R468" s="19"/>
      <c r="S468" s="27"/>
      <c r="T468" s="11"/>
      <c r="U468" s="27"/>
      <c r="V468" s="39"/>
      <c r="W468" s="39"/>
      <c r="Y468" s="9" t="s">
        <v>479</v>
      </c>
      <c r="Z468" s="9" t="s">
        <v>462</v>
      </c>
      <c r="AA468" s="9" t="s">
        <v>199</v>
      </c>
      <c r="AB468" s="9">
        <v>5845726</v>
      </c>
      <c r="AC468" s="9" t="s">
        <v>1250</v>
      </c>
      <c r="AD468" s="9" t="s">
        <v>800</v>
      </c>
      <c r="AE468" s="5">
        <f t="shared" si="36"/>
        <v>0</v>
      </c>
      <c r="AF468" s="5" t="str">
        <f t="shared" si="37"/>
        <v>Pokryto</v>
      </c>
      <c r="AG468" s="153"/>
      <c r="AH468" s="153"/>
      <c r="AI468" t="s">
        <v>201</v>
      </c>
      <c r="AJ468" t="s">
        <v>800</v>
      </c>
      <c r="AK468" s="9" t="str">
        <f>VLOOKUP(Y468,zdroj!D:AJ,33,0)</f>
        <v>katC</v>
      </c>
    </row>
    <row r="469" spans="8:37" x14ac:dyDescent="0.25">
      <c r="H469" s="8"/>
      <c r="I469" s="8"/>
      <c r="N469" s="23"/>
      <c r="O469" s="24"/>
      <c r="P469" s="19"/>
      <c r="Q469" s="19"/>
      <c r="R469" s="19"/>
      <c r="S469" s="27"/>
      <c r="T469" s="11"/>
      <c r="U469" s="27"/>
      <c r="V469" s="39"/>
      <c r="W469" s="39"/>
      <c r="Y469" s="9" t="s">
        <v>479</v>
      </c>
      <c r="Z469" s="9" t="s">
        <v>462</v>
      </c>
      <c r="AA469" s="9" t="s">
        <v>199</v>
      </c>
      <c r="AB469" s="9">
        <v>5846935</v>
      </c>
      <c r="AC469" s="9" t="s">
        <v>1251</v>
      </c>
      <c r="AD469" s="9" t="s">
        <v>800</v>
      </c>
      <c r="AE469" s="5">
        <f t="shared" si="36"/>
        <v>0</v>
      </c>
      <c r="AF469" s="5" t="str">
        <f t="shared" si="37"/>
        <v>Pokryto</v>
      </c>
      <c r="AG469" s="153"/>
      <c r="AH469" s="153"/>
      <c r="AI469" t="s">
        <v>201</v>
      </c>
      <c r="AJ469" t="s">
        <v>800</v>
      </c>
      <c r="AK469" s="9" t="str">
        <f>VLOOKUP(Y469,zdroj!D:AJ,33,0)</f>
        <v>katC</v>
      </c>
    </row>
    <row r="470" spans="8:37" x14ac:dyDescent="0.25">
      <c r="H470" s="8"/>
      <c r="I470" s="8"/>
      <c r="N470" s="23"/>
      <c r="O470" s="24"/>
      <c r="P470" s="19"/>
      <c r="Q470" s="19"/>
      <c r="R470" s="19"/>
      <c r="S470" s="27"/>
      <c r="T470" s="11"/>
      <c r="U470" s="27"/>
      <c r="V470" s="39"/>
      <c r="W470" s="39"/>
      <c r="Y470" s="9" t="s">
        <v>479</v>
      </c>
      <c r="Z470" s="9" t="s">
        <v>462</v>
      </c>
      <c r="AA470" s="9" t="s">
        <v>199</v>
      </c>
      <c r="AB470" s="9">
        <v>5845734</v>
      </c>
      <c r="AC470" s="9" t="s">
        <v>1252</v>
      </c>
      <c r="AD470" s="9" t="s">
        <v>226</v>
      </c>
      <c r="AE470" s="5">
        <f t="shared" si="36"/>
        <v>0</v>
      </c>
      <c r="AF470" s="5" t="str">
        <f t="shared" si="37"/>
        <v>katC</v>
      </c>
      <c r="AG470" s="153"/>
      <c r="AH470" s="153"/>
      <c r="AI470" t="s">
        <v>229</v>
      </c>
      <c r="AJ470" t="s">
        <v>17878</v>
      </c>
      <c r="AK470" s="9" t="str">
        <f>VLOOKUP(Y470,zdroj!D:AJ,33,0)</f>
        <v>katC</v>
      </c>
    </row>
    <row r="471" spans="8:37" x14ac:dyDescent="0.25">
      <c r="H471" s="8"/>
      <c r="I471" s="8"/>
      <c r="N471" s="23"/>
      <c r="O471" s="24"/>
      <c r="P471" s="19"/>
      <c r="Q471" s="19"/>
      <c r="R471" s="19"/>
      <c r="S471" s="27"/>
      <c r="T471" s="11"/>
      <c r="U471" s="27"/>
      <c r="V471" s="39"/>
      <c r="W471" s="39"/>
      <c r="Y471" s="9" t="s">
        <v>479</v>
      </c>
      <c r="Z471" s="9" t="s">
        <v>462</v>
      </c>
      <c r="AA471" s="9" t="s">
        <v>199</v>
      </c>
      <c r="AB471" s="9">
        <v>5846986</v>
      </c>
      <c r="AC471" s="9" t="s">
        <v>1253</v>
      </c>
      <c r="AD471" s="9" t="s">
        <v>226</v>
      </c>
      <c r="AE471" s="5">
        <f t="shared" si="36"/>
        <v>0</v>
      </c>
      <c r="AF471" s="5" t="str">
        <f t="shared" si="37"/>
        <v>katC</v>
      </c>
      <c r="AG471" s="153"/>
      <c r="AH471" s="153"/>
      <c r="AI471" t="s">
        <v>201</v>
      </c>
      <c r="AJ471" t="s">
        <v>340</v>
      </c>
      <c r="AK471" s="9" t="str">
        <f>VLOOKUP(Y471,zdroj!D:AJ,33,0)</f>
        <v>katC</v>
      </c>
    </row>
    <row r="472" spans="8:37" x14ac:dyDescent="0.25">
      <c r="H472" s="8"/>
      <c r="I472" s="8"/>
      <c r="N472" s="23"/>
      <c r="O472" s="24"/>
      <c r="P472" s="19"/>
      <c r="Q472" s="19"/>
      <c r="R472" s="19"/>
      <c r="S472" s="27"/>
      <c r="T472" s="11"/>
      <c r="U472" s="27"/>
      <c r="V472" s="39"/>
      <c r="W472" s="39"/>
      <c r="Y472" s="9" t="s">
        <v>479</v>
      </c>
      <c r="Z472" s="9" t="s">
        <v>462</v>
      </c>
      <c r="AA472" s="9" t="s">
        <v>199</v>
      </c>
      <c r="AB472" s="9">
        <v>5846994</v>
      </c>
      <c r="AC472" s="9" t="s">
        <v>1254</v>
      </c>
      <c r="AD472" s="9" t="s">
        <v>800</v>
      </c>
      <c r="AE472" s="5">
        <f t="shared" si="36"/>
        <v>0</v>
      </c>
      <c r="AF472" s="5" t="str">
        <f t="shared" si="37"/>
        <v>Pokryto</v>
      </c>
      <c r="AG472" s="153"/>
      <c r="AH472" s="153"/>
      <c r="AI472" t="s">
        <v>201</v>
      </c>
      <c r="AJ472" t="s">
        <v>800</v>
      </c>
      <c r="AK472" s="9" t="str">
        <f>VLOOKUP(Y472,zdroj!D:AJ,33,0)</f>
        <v>katC</v>
      </c>
    </row>
    <row r="473" spans="8:37" x14ac:dyDescent="0.25">
      <c r="H473" s="8"/>
      <c r="I473" s="8"/>
      <c r="N473" s="23"/>
      <c r="O473" s="24"/>
      <c r="P473" s="19"/>
      <c r="Q473" s="19"/>
      <c r="R473" s="19"/>
      <c r="S473" s="27"/>
      <c r="T473" s="11"/>
      <c r="U473" s="27"/>
      <c r="V473" s="39"/>
      <c r="W473" s="39"/>
      <c r="Y473" s="9" t="s">
        <v>479</v>
      </c>
      <c r="Z473" s="9" t="s">
        <v>462</v>
      </c>
      <c r="AA473" s="9" t="s">
        <v>199</v>
      </c>
      <c r="AB473" s="9">
        <v>5847010</v>
      </c>
      <c r="AC473" s="9" t="s">
        <v>1255</v>
      </c>
      <c r="AD473" s="9" t="s">
        <v>226</v>
      </c>
      <c r="AE473" s="5">
        <f t="shared" si="36"/>
        <v>0</v>
      </c>
      <c r="AF473" s="5" t="str">
        <f t="shared" si="37"/>
        <v>katC</v>
      </c>
      <c r="AG473" s="153"/>
      <c r="AH473" s="153"/>
      <c r="AI473" t="s">
        <v>201</v>
      </c>
      <c r="AJ473" t="s">
        <v>340</v>
      </c>
      <c r="AK473" s="9" t="str">
        <f>VLOOKUP(Y473,zdroj!D:AJ,33,0)</f>
        <v>katC</v>
      </c>
    </row>
    <row r="474" spans="8:37" x14ac:dyDescent="0.25">
      <c r="H474" s="8"/>
      <c r="I474" s="8"/>
      <c r="N474" s="23"/>
      <c r="O474" s="24"/>
      <c r="P474" s="19"/>
      <c r="Q474" s="19"/>
      <c r="R474" s="19"/>
      <c r="S474" s="27"/>
      <c r="T474" s="11"/>
      <c r="U474" s="27"/>
      <c r="V474" s="39"/>
      <c r="W474" s="39"/>
      <c r="Y474" s="9" t="s">
        <v>479</v>
      </c>
      <c r="Z474" s="9" t="s">
        <v>462</v>
      </c>
      <c r="AA474" s="9" t="s">
        <v>199</v>
      </c>
      <c r="AB474" s="9">
        <v>5847028</v>
      </c>
      <c r="AC474" s="9" t="s">
        <v>1256</v>
      </c>
      <c r="AD474" s="9" t="s">
        <v>800</v>
      </c>
      <c r="AE474" s="5">
        <f t="shared" si="36"/>
        <v>0</v>
      </c>
      <c r="AF474" s="5" t="str">
        <f t="shared" si="37"/>
        <v>Pokryto</v>
      </c>
      <c r="AG474" s="153"/>
      <c r="AH474" s="153"/>
      <c r="AI474" t="s">
        <v>201</v>
      </c>
      <c r="AJ474" t="s">
        <v>800</v>
      </c>
      <c r="AK474" s="9" t="str">
        <f>VLOOKUP(Y474,zdroj!D:AJ,33,0)</f>
        <v>katC</v>
      </c>
    </row>
    <row r="475" spans="8:37" x14ac:dyDescent="0.25">
      <c r="H475" s="8"/>
      <c r="I475" s="8"/>
      <c r="N475" s="23"/>
      <c r="O475" s="24"/>
      <c r="P475" s="19"/>
      <c r="Q475" s="19"/>
      <c r="R475" s="19"/>
      <c r="S475" s="27"/>
      <c r="T475" s="11"/>
      <c r="U475" s="27"/>
      <c r="V475" s="39"/>
      <c r="W475" s="39"/>
      <c r="Y475" s="9" t="s">
        <v>479</v>
      </c>
      <c r="Z475" s="9" t="s">
        <v>462</v>
      </c>
      <c r="AA475" s="9" t="s">
        <v>199</v>
      </c>
      <c r="AB475" s="9">
        <v>5847036</v>
      </c>
      <c r="AC475" s="9" t="s">
        <v>1257</v>
      </c>
      <c r="AD475" s="9" t="s">
        <v>226</v>
      </c>
      <c r="AE475" s="5">
        <f t="shared" si="36"/>
        <v>0</v>
      </c>
      <c r="AF475" s="5" t="str">
        <f t="shared" si="37"/>
        <v>katC</v>
      </c>
      <c r="AG475" s="153"/>
      <c r="AH475" s="153"/>
      <c r="AI475" t="s">
        <v>201</v>
      </c>
      <c r="AJ475" t="s">
        <v>340</v>
      </c>
      <c r="AK475" s="9" t="str">
        <f>VLOOKUP(Y475,zdroj!D:AJ,33,0)</f>
        <v>katC</v>
      </c>
    </row>
    <row r="476" spans="8:37" x14ac:dyDescent="0.25">
      <c r="H476" s="8"/>
      <c r="I476" s="8"/>
      <c r="N476" s="23"/>
      <c r="O476" s="24"/>
      <c r="P476" s="19"/>
      <c r="Q476" s="19"/>
      <c r="R476" s="19"/>
      <c r="S476" s="27"/>
      <c r="T476" s="11"/>
      <c r="U476" s="27"/>
      <c r="V476" s="39"/>
      <c r="W476" s="39"/>
      <c r="Y476" s="9" t="s">
        <v>479</v>
      </c>
      <c r="Z476" s="9" t="s">
        <v>462</v>
      </c>
      <c r="AA476" s="9" t="s">
        <v>199</v>
      </c>
      <c r="AB476" s="9">
        <v>5847052</v>
      </c>
      <c r="AC476" s="9" t="s">
        <v>1258</v>
      </c>
      <c r="AD476" s="9" t="s">
        <v>800</v>
      </c>
      <c r="AE476" s="5">
        <f t="shared" si="36"/>
        <v>0</v>
      </c>
      <c r="AF476" s="5" t="str">
        <f t="shared" si="37"/>
        <v>Pokryto</v>
      </c>
      <c r="AG476" s="153"/>
      <c r="AH476" s="153"/>
      <c r="AI476" t="s">
        <v>201</v>
      </c>
      <c r="AJ476" t="s">
        <v>800</v>
      </c>
      <c r="AK476" s="9" t="str">
        <f>VLOOKUP(Y476,zdroj!D:AJ,33,0)</f>
        <v>katC</v>
      </c>
    </row>
    <row r="477" spans="8:37" x14ac:dyDescent="0.25">
      <c r="H477" s="8"/>
      <c r="I477" s="8"/>
      <c r="N477" s="23"/>
      <c r="O477" s="24"/>
      <c r="P477" s="19"/>
      <c r="Q477" s="19"/>
      <c r="R477" s="19"/>
      <c r="S477" s="27"/>
      <c r="T477" s="11"/>
      <c r="U477" s="27"/>
      <c r="V477" s="39"/>
      <c r="W477" s="39"/>
      <c r="Y477" s="9" t="s">
        <v>479</v>
      </c>
      <c r="Z477" s="9" t="s">
        <v>462</v>
      </c>
      <c r="AA477" s="9" t="s">
        <v>199</v>
      </c>
      <c r="AB477" s="9">
        <v>5847061</v>
      </c>
      <c r="AC477" s="9" t="s">
        <v>1259</v>
      </c>
      <c r="AD477" s="9" t="s">
        <v>226</v>
      </c>
      <c r="AE477" s="5">
        <f t="shared" si="36"/>
        <v>0</v>
      </c>
      <c r="AF477" s="5" t="str">
        <f t="shared" si="37"/>
        <v>katC</v>
      </c>
      <c r="AG477" s="153"/>
      <c r="AH477" s="153"/>
      <c r="AI477" t="s">
        <v>229</v>
      </c>
      <c r="AJ477" t="s">
        <v>17878</v>
      </c>
      <c r="AK477" s="9" t="str">
        <f>VLOOKUP(Y477,zdroj!D:AJ,33,0)</f>
        <v>katC</v>
      </c>
    </row>
    <row r="478" spans="8:37" x14ac:dyDescent="0.25">
      <c r="H478" s="8"/>
      <c r="I478" s="8"/>
      <c r="N478" s="23"/>
      <c r="O478" s="24"/>
      <c r="P478" s="19"/>
      <c r="Q478" s="19"/>
      <c r="R478" s="19"/>
      <c r="S478" s="27"/>
      <c r="T478" s="11"/>
      <c r="U478" s="27"/>
      <c r="V478" s="39"/>
      <c r="W478" s="39"/>
      <c r="Y478" s="9" t="s">
        <v>479</v>
      </c>
      <c r="Z478" s="9" t="s">
        <v>462</v>
      </c>
      <c r="AA478" s="9" t="s">
        <v>199</v>
      </c>
      <c r="AB478" s="9">
        <v>5845742</v>
      </c>
      <c r="AC478" s="9" t="s">
        <v>1260</v>
      </c>
      <c r="AD478" s="9" t="s">
        <v>226</v>
      </c>
      <c r="AE478" s="5">
        <f t="shared" si="36"/>
        <v>0</v>
      </c>
      <c r="AF478" s="5" t="str">
        <f t="shared" si="37"/>
        <v>katC</v>
      </c>
      <c r="AG478" s="153"/>
      <c r="AH478" s="153"/>
      <c r="AI478" t="s">
        <v>201</v>
      </c>
      <c r="AJ478" t="s">
        <v>340</v>
      </c>
      <c r="AK478" s="9" t="str">
        <f>VLOOKUP(Y478,zdroj!D:AJ,33,0)</f>
        <v>katC</v>
      </c>
    </row>
    <row r="479" spans="8:37" x14ac:dyDescent="0.25">
      <c r="H479" s="8"/>
      <c r="I479" s="8"/>
      <c r="N479" s="23"/>
      <c r="O479" s="24"/>
      <c r="P479" s="19"/>
      <c r="Q479" s="19"/>
      <c r="R479" s="19"/>
      <c r="S479" s="27"/>
      <c r="T479" s="11"/>
      <c r="U479" s="27"/>
      <c r="V479" s="39"/>
      <c r="W479" s="39"/>
      <c r="Y479" s="9" t="s">
        <v>479</v>
      </c>
      <c r="Z479" s="9" t="s">
        <v>462</v>
      </c>
      <c r="AA479" s="9" t="s">
        <v>199</v>
      </c>
      <c r="AB479" s="9">
        <v>5847079</v>
      </c>
      <c r="AC479" s="9" t="s">
        <v>1261</v>
      </c>
      <c r="AD479" s="9" t="s">
        <v>226</v>
      </c>
      <c r="AE479" s="5">
        <f t="shared" si="36"/>
        <v>0</v>
      </c>
      <c r="AF479" s="5" t="str">
        <f t="shared" si="37"/>
        <v>katC</v>
      </c>
      <c r="AG479" s="153"/>
      <c r="AH479" s="153"/>
      <c r="AI479" t="s">
        <v>201</v>
      </c>
      <c r="AJ479" t="s">
        <v>340</v>
      </c>
      <c r="AK479" s="9" t="str">
        <f>VLOOKUP(Y479,zdroj!D:AJ,33,0)</f>
        <v>katC</v>
      </c>
    </row>
    <row r="480" spans="8:37" x14ac:dyDescent="0.25">
      <c r="H480" s="8"/>
      <c r="I480" s="8"/>
      <c r="N480" s="23"/>
      <c r="O480" s="24"/>
      <c r="P480" s="19"/>
      <c r="Q480" s="19"/>
      <c r="R480" s="19"/>
      <c r="S480" s="27"/>
      <c r="T480" s="11"/>
      <c r="U480" s="27"/>
      <c r="V480" s="39"/>
      <c r="W480" s="39"/>
      <c r="Y480" s="9" t="s">
        <v>479</v>
      </c>
      <c r="Z480" s="9" t="s">
        <v>462</v>
      </c>
      <c r="AA480" s="9" t="s">
        <v>199</v>
      </c>
      <c r="AB480" s="9">
        <v>5847087</v>
      </c>
      <c r="AC480" s="9" t="s">
        <v>1262</v>
      </c>
      <c r="AD480" s="9" t="s">
        <v>800</v>
      </c>
      <c r="AE480" s="5">
        <f t="shared" si="36"/>
        <v>0</v>
      </c>
      <c r="AF480" s="5" t="str">
        <f t="shared" si="37"/>
        <v>Pokryto</v>
      </c>
      <c r="AG480" s="153"/>
      <c r="AH480" s="153"/>
      <c r="AI480" t="s">
        <v>201</v>
      </c>
      <c r="AJ480" t="s">
        <v>800</v>
      </c>
      <c r="AK480" s="9" t="str">
        <f>VLOOKUP(Y480,zdroj!D:AJ,33,0)</f>
        <v>katC</v>
      </c>
    </row>
    <row r="481" spans="8:37" x14ac:dyDescent="0.25">
      <c r="H481" s="8"/>
      <c r="I481" s="8"/>
      <c r="N481" s="23"/>
      <c r="O481" s="24"/>
      <c r="P481" s="19"/>
      <c r="Q481" s="19"/>
      <c r="R481" s="19"/>
      <c r="S481" s="27"/>
      <c r="T481" s="11"/>
      <c r="U481" s="27"/>
      <c r="V481" s="39"/>
      <c r="W481" s="39"/>
      <c r="Y481" s="9" t="s">
        <v>479</v>
      </c>
      <c r="Z481" s="9" t="s">
        <v>462</v>
      </c>
      <c r="AA481" s="9" t="s">
        <v>199</v>
      </c>
      <c r="AB481" s="9">
        <v>5847095</v>
      </c>
      <c r="AC481" s="9" t="s">
        <v>1263</v>
      </c>
      <c r="AD481" s="9" t="s">
        <v>800</v>
      </c>
      <c r="AE481" s="5">
        <f t="shared" si="36"/>
        <v>0</v>
      </c>
      <c r="AF481" s="5" t="str">
        <f t="shared" si="37"/>
        <v>Pokryto</v>
      </c>
      <c r="AG481" s="153"/>
      <c r="AH481" s="153"/>
      <c r="AI481" t="s">
        <v>201</v>
      </c>
      <c r="AJ481" t="s">
        <v>800</v>
      </c>
      <c r="AK481" s="9" t="str">
        <f>VLOOKUP(Y481,zdroj!D:AJ,33,0)</f>
        <v>katC</v>
      </c>
    </row>
    <row r="482" spans="8:37" x14ac:dyDescent="0.25">
      <c r="H482" s="8"/>
      <c r="I482" s="8"/>
      <c r="N482" s="23"/>
      <c r="O482" s="24"/>
      <c r="P482" s="19"/>
      <c r="Q482" s="19"/>
      <c r="R482" s="19"/>
      <c r="S482" s="27"/>
      <c r="T482" s="11"/>
      <c r="U482" s="27"/>
      <c r="V482" s="39"/>
      <c r="W482" s="39"/>
      <c r="Y482" s="9" t="s">
        <v>479</v>
      </c>
      <c r="Z482" s="9" t="s">
        <v>462</v>
      </c>
      <c r="AA482" s="9" t="s">
        <v>199</v>
      </c>
      <c r="AB482" s="9">
        <v>5847109</v>
      </c>
      <c r="AC482" s="9" t="s">
        <v>1264</v>
      </c>
      <c r="AD482" s="9" t="s">
        <v>800</v>
      </c>
      <c r="AE482" s="5">
        <f t="shared" si="36"/>
        <v>0</v>
      </c>
      <c r="AF482" s="5" t="str">
        <f t="shared" si="37"/>
        <v>Pokryto</v>
      </c>
      <c r="AG482" s="153"/>
      <c r="AH482" s="153"/>
      <c r="AI482" t="s">
        <v>201</v>
      </c>
      <c r="AJ482" t="s">
        <v>800</v>
      </c>
      <c r="AK482" s="9" t="str">
        <f>VLOOKUP(Y482,zdroj!D:AJ,33,0)</f>
        <v>katC</v>
      </c>
    </row>
    <row r="483" spans="8:37" x14ac:dyDescent="0.25">
      <c r="H483" s="8"/>
      <c r="I483" s="8"/>
      <c r="N483" s="23"/>
      <c r="O483" s="24"/>
      <c r="P483" s="19"/>
      <c r="Q483" s="19"/>
      <c r="R483" s="19"/>
      <c r="S483" s="27"/>
      <c r="T483" s="11"/>
      <c r="U483" s="27"/>
      <c r="V483" s="39"/>
      <c r="W483" s="39"/>
      <c r="Y483" s="9" t="s">
        <v>479</v>
      </c>
      <c r="Z483" s="9" t="s">
        <v>462</v>
      </c>
      <c r="AA483" s="9" t="s">
        <v>199</v>
      </c>
      <c r="AB483" s="9">
        <v>5847117</v>
      </c>
      <c r="AC483" s="9" t="s">
        <v>1265</v>
      </c>
      <c r="AD483" s="9" t="s">
        <v>800</v>
      </c>
      <c r="AE483" s="5">
        <f t="shared" si="36"/>
        <v>0</v>
      </c>
      <c r="AF483" s="5" t="str">
        <f t="shared" si="37"/>
        <v>Pokryto</v>
      </c>
      <c r="AG483" s="153"/>
      <c r="AH483" s="153"/>
      <c r="AI483" t="s">
        <v>201</v>
      </c>
      <c r="AJ483" t="s">
        <v>800</v>
      </c>
      <c r="AK483" s="9" t="str">
        <f>VLOOKUP(Y483,zdroj!D:AJ,33,0)</f>
        <v>katC</v>
      </c>
    </row>
    <row r="484" spans="8:37" x14ac:dyDescent="0.25">
      <c r="H484" s="8"/>
      <c r="I484" s="8"/>
      <c r="N484" s="23"/>
      <c r="O484" s="24"/>
      <c r="P484" s="19"/>
      <c r="Q484" s="19"/>
      <c r="R484" s="19"/>
      <c r="S484" s="27"/>
      <c r="T484" s="11"/>
      <c r="U484" s="27"/>
      <c r="V484" s="39"/>
      <c r="W484" s="39"/>
      <c r="Y484" s="9" t="s">
        <v>479</v>
      </c>
      <c r="Z484" s="9" t="s">
        <v>462</v>
      </c>
      <c r="AA484" s="9" t="s">
        <v>199</v>
      </c>
      <c r="AB484" s="9">
        <v>5847125</v>
      </c>
      <c r="AC484" s="9" t="s">
        <v>1266</v>
      </c>
      <c r="AD484" s="9" t="s">
        <v>800</v>
      </c>
      <c r="AE484" s="5">
        <f t="shared" si="36"/>
        <v>0</v>
      </c>
      <c r="AF484" s="5" t="str">
        <f t="shared" si="37"/>
        <v>Pokryto</v>
      </c>
      <c r="AG484" s="153"/>
      <c r="AH484" s="153"/>
      <c r="AI484" t="s">
        <v>201</v>
      </c>
      <c r="AJ484" t="s">
        <v>800</v>
      </c>
      <c r="AK484" s="9" t="str">
        <f>VLOOKUP(Y484,zdroj!D:AJ,33,0)</f>
        <v>katC</v>
      </c>
    </row>
    <row r="485" spans="8:37" x14ac:dyDescent="0.25">
      <c r="H485" s="8"/>
      <c r="I485" s="8"/>
      <c r="N485" s="23"/>
      <c r="O485" s="24"/>
      <c r="P485" s="19"/>
      <c r="Q485" s="19"/>
      <c r="R485" s="19"/>
      <c r="S485" s="27"/>
      <c r="T485" s="11"/>
      <c r="U485" s="27"/>
      <c r="V485" s="39"/>
      <c r="W485" s="39"/>
      <c r="Y485" s="9" t="s">
        <v>479</v>
      </c>
      <c r="Z485" s="9" t="s">
        <v>462</v>
      </c>
      <c r="AA485" s="9" t="s">
        <v>199</v>
      </c>
      <c r="AB485" s="9">
        <v>5847141</v>
      </c>
      <c r="AC485" s="9" t="s">
        <v>1267</v>
      </c>
      <c r="AD485" s="9" t="s">
        <v>800</v>
      </c>
      <c r="AE485" s="5">
        <f t="shared" si="36"/>
        <v>0</v>
      </c>
      <c r="AF485" s="5" t="str">
        <f t="shared" si="37"/>
        <v>Pokryto</v>
      </c>
      <c r="AG485" s="153"/>
      <c r="AH485" s="153"/>
      <c r="AI485" t="s">
        <v>201</v>
      </c>
      <c r="AJ485" t="s">
        <v>800</v>
      </c>
      <c r="AK485" s="9" t="str">
        <f>VLOOKUP(Y485,zdroj!D:AJ,33,0)</f>
        <v>katC</v>
      </c>
    </row>
    <row r="486" spans="8:37" x14ac:dyDescent="0.25">
      <c r="H486" s="8"/>
      <c r="I486" s="8"/>
      <c r="N486" s="23"/>
      <c r="O486" s="24"/>
      <c r="P486" s="19"/>
      <c r="Q486" s="19"/>
      <c r="R486" s="19"/>
      <c r="S486" s="27"/>
      <c r="T486" s="11"/>
      <c r="U486" s="27"/>
      <c r="V486" s="39"/>
      <c r="W486" s="39"/>
      <c r="Y486" s="9" t="s">
        <v>479</v>
      </c>
      <c r="Z486" s="9" t="s">
        <v>462</v>
      </c>
      <c r="AA486" s="9" t="s">
        <v>199</v>
      </c>
      <c r="AB486" s="9">
        <v>25365851</v>
      </c>
      <c r="AC486" s="9" t="s">
        <v>1268</v>
      </c>
      <c r="AD486" s="9" t="s">
        <v>226</v>
      </c>
      <c r="AE486" s="5">
        <f t="shared" si="36"/>
        <v>0</v>
      </c>
      <c r="AF486" s="5" t="str">
        <f t="shared" si="37"/>
        <v>katC</v>
      </c>
      <c r="AG486" s="153"/>
      <c r="AH486" s="153"/>
      <c r="AI486" t="s">
        <v>201</v>
      </c>
      <c r="AJ486" t="s">
        <v>340</v>
      </c>
      <c r="AK486" s="9" t="str">
        <f>VLOOKUP(Y486,zdroj!D:AJ,33,0)</f>
        <v>katC</v>
      </c>
    </row>
    <row r="487" spans="8:37" x14ac:dyDescent="0.25">
      <c r="H487" s="8"/>
      <c r="I487" s="8"/>
      <c r="N487" s="23"/>
      <c r="O487" s="24"/>
      <c r="P487" s="19"/>
      <c r="Q487" s="19"/>
      <c r="R487" s="19"/>
      <c r="S487" s="27"/>
      <c r="T487" s="11"/>
      <c r="U487" s="27"/>
      <c r="V487" s="39"/>
      <c r="W487" s="39"/>
      <c r="Y487" s="9" t="s">
        <v>479</v>
      </c>
      <c r="Z487" s="9" t="s">
        <v>462</v>
      </c>
      <c r="AA487" s="9" t="s">
        <v>199</v>
      </c>
      <c r="AB487" s="9">
        <v>25768972</v>
      </c>
      <c r="AC487" s="9" t="s">
        <v>1269</v>
      </c>
      <c r="AD487" s="9" t="s">
        <v>226</v>
      </c>
      <c r="AE487" s="5">
        <f t="shared" si="36"/>
        <v>0</v>
      </c>
      <c r="AF487" s="5" t="str">
        <f t="shared" si="37"/>
        <v>katC</v>
      </c>
      <c r="AG487" s="153"/>
      <c r="AH487" s="153"/>
      <c r="AI487" t="s">
        <v>229</v>
      </c>
      <c r="AJ487" t="s">
        <v>17878</v>
      </c>
      <c r="AK487" s="9" t="str">
        <f>VLOOKUP(Y487,zdroj!D:AJ,33,0)</f>
        <v>katC</v>
      </c>
    </row>
    <row r="488" spans="8:37" x14ac:dyDescent="0.25">
      <c r="H488" s="8"/>
      <c r="I488" s="8"/>
      <c r="N488" s="23"/>
      <c r="O488" s="24"/>
      <c r="P488" s="19"/>
      <c r="Q488" s="19"/>
      <c r="R488" s="19"/>
      <c r="S488" s="27"/>
      <c r="T488" s="11"/>
      <c r="U488" s="27"/>
      <c r="V488" s="39"/>
      <c r="W488" s="39"/>
      <c r="Y488" s="9" t="s">
        <v>479</v>
      </c>
      <c r="Z488" s="9" t="s">
        <v>462</v>
      </c>
      <c r="AA488" s="9" t="s">
        <v>199</v>
      </c>
      <c r="AB488" s="9">
        <v>27988058</v>
      </c>
      <c r="AC488" s="9" t="s">
        <v>1270</v>
      </c>
      <c r="AD488" s="9" t="s">
        <v>226</v>
      </c>
      <c r="AE488" s="5">
        <f t="shared" si="36"/>
        <v>0</v>
      </c>
      <c r="AF488" s="5" t="str">
        <f t="shared" si="37"/>
        <v>katC</v>
      </c>
      <c r="AG488" s="153"/>
      <c r="AH488" s="153"/>
      <c r="AI488" t="s">
        <v>201</v>
      </c>
      <c r="AJ488" t="s">
        <v>340</v>
      </c>
      <c r="AK488" s="9" t="str">
        <f>VLOOKUP(Y488,zdroj!D:AJ,33,0)</f>
        <v>katC</v>
      </c>
    </row>
    <row r="489" spans="8:37" x14ac:dyDescent="0.25">
      <c r="H489" s="8"/>
      <c r="I489" s="8"/>
      <c r="N489" s="23"/>
      <c r="O489" s="24"/>
      <c r="P489" s="19"/>
      <c r="Q489" s="19"/>
      <c r="R489" s="19"/>
      <c r="S489" s="27"/>
      <c r="T489" s="11"/>
      <c r="U489" s="27"/>
      <c r="V489" s="39"/>
      <c r="W489" s="39"/>
      <c r="Y489" s="9" t="s">
        <v>479</v>
      </c>
      <c r="Z489" s="9" t="s">
        <v>462</v>
      </c>
      <c r="AA489" s="9" t="s">
        <v>199</v>
      </c>
      <c r="AB489" s="9">
        <v>28072324</v>
      </c>
      <c r="AC489" s="9" t="s">
        <v>1271</v>
      </c>
      <c r="AD489" s="9" t="s">
        <v>226</v>
      </c>
      <c r="AE489" s="5">
        <f t="shared" si="36"/>
        <v>0</v>
      </c>
      <c r="AF489" s="5" t="str">
        <f t="shared" si="37"/>
        <v>katC</v>
      </c>
      <c r="AG489" s="153"/>
      <c r="AH489" s="153"/>
      <c r="AI489" t="s">
        <v>201</v>
      </c>
      <c r="AJ489" t="s">
        <v>340</v>
      </c>
      <c r="AK489" s="9" t="str">
        <f>VLOOKUP(Y489,zdroj!D:AJ,33,0)</f>
        <v>katC</v>
      </c>
    </row>
    <row r="490" spans="8:37" x14ac:dyDescent="0.25">
      <c r="H490" s="8"/>
      <c r="I490" s="8"/>
      <c r="N490" s="23"/>
      <c r="O490" s="24"/>
      <c r="P490" s="19"/>
      <c r="Q490" s="19"/>
      <c r="R490" s="19"/>
      <c r="S490" s="27"/>
      <c r="T490" s="11"/>
      <c r="U490" s="27"/>
      <c r="V490" s="39"/>
      <c r="W490" s="39"/>
      <c r="Y490" s="9" t="s">
        <v>479</v>
      </c>
      <c r="Z490" s="9" t="s">
        <v>462</v>
      </c>
      <c r="AA490" s="9" t="s">
        <v>199</v>
      </c>
      <c r="AB490" s="9">
        <v>28249500</v>
      </c>
      <c r="AC490" s="9" t="s">
        <v>1272</v>
      </c>
      <c r="AD490" s="9" t="s">
        <v>226</v>
      </c>
      <c r="AE490" s="5">
        <f t="shared" si="36"/>
        <v>0</v>
      </c>
      <c r="AF490" s="5" t="str">
        <f t="shared" si="37"/>
        <v>katC</v>
      </c>
      <c r="AG490" s="153"/>
      <c r="AH490" s="153"/>
      <c r="AI490" t="s">
        <v>17879</v>
      </c>
      <c r="AJ490" t="s">
        <v>17878</v>
      </c>
      <c r="AK490" s="9" t="str">
        <f>VLOOKUP(Y490,zdroj!D:AJ,33,0)</f>
        <v>katC</v>
      </c>
    </row>
    <row r="491" spans="8:37" x14ac:dyDescent="0.25">
      <c r="H491" s="8"/>
      <c r="I491" s="8"/>
      <c r="N491" s="23"/>
      <c r="O491" s="24"/>
      <c r="P491" s="19"/>
      <c r="Q491" s="19"/>
      <c r="R491" s="19"/>
      <c r="S491" s="27"/>
      <c r="T491" s="11"/>
      <c r="U491" s="27"/>
      <c r="V491" s="39"/>
      <c r="W491" s="39"/>
      <c r="Y491" s="9" t="s">
        <v>479</v>
      </c>
      <c r="Z491" s="9" t="s">
        <v>462</v>
      </c>
      <c r="AA491" s="9" t="s">
        <v>199</v>
      </c>
      <c r="AB491" s="9">
        <v>42559898</v>
      </c>
      <c r="AC491" s="9" t="s">
        <v>1273</v>
      </c>
      <c r="AD491" s="9" t="s">
        <v>226</v>
      </c>
      <c r="AE491" s="5">
        <f t="shared" si="36"/>
        <v>0</v>
      </c>
      <c r="AF491" s="5" t="str">
        <f t="shared" si="37"/>
        <v>katC</v>
      </c>
      <c r="AG491" s="153"/>
      <c r="AH491" s="153"/>
      <c r="AI491" t="s">
        <v>201</v>
      </c>
      <c r="AJ491" t="s">
        <v>340</v>
      </c>
      <c r="AK491" s="9" t="str">
        <f>VLOOKUP(Y491,zdroj!D:AJ,33,0)</f>
        <v>katC</v>
      </c>
    </row>
    <row r="492" spans="8:37" x14ac:dyDescent="0.25">
      <c r="H492" s="8"/>
      <c r="I492" s="8"/>
      <c r="N492" s="23"/>
      <c r="O492" s="24"/>
      <c r="P492" s="19"/>
      <c r="Q492" s="19"/>
      <c r="R492" s="19"/>
      <c r="S492" s="27"/>
      <c r="T492" s="11"/>
      <c r="U492" s="27"/>
      <c r="V492" s="39"/>
      <c r="W492" s="39"/>
      <c r="Y492" s="9" t="s">
        <v>479</v>
      </c>
      <c r="Z492" s="9" t="s">
        <v>462</v>
      </c>
      <c r="AA492" s="9" t="s">
        <v>199</v>
      </c>
      <c r="AB492" s="9">
        <v>42744181</v>
      </c>
      <c r="AC492" s="9" t="s">
        <v>1274</v>
      </c>
      <c r="AD492" s="9" t="s">
        <v>800</v>
      </c>
      <c r="AE492" s="5">
        <f t="shared" si="36"/>
        <v>0</v>
      </c>
      <c r="AF492" s="5" t="str">
        <f t="shared" si="37"/>
        <v>Pokryto</v>
      </c>
      <c r="AG492" s="153"/>
      <c r="AH492" s="153"/>
      <c r="AI492" t="s">
        <v>201</v>
      </c>
      <c r="AJ492" t="s">
        <v>800</v>
      </c>
      <c r="AK492" s="9" t="str">
        <f>VLOOKUP(Y492,zdroj!D:AJ,33,0)</f>
        <v>katC</v>
      </c>
    </row>
    <row r="493" spans="8:37" x14ac:dyDescent="0.25">
      <c r="H493" s="8"/>
      <c r="I493" s="8"/>
      <c r="N493" s="23"/>
      <c r="O493" s="24"/>
      <c r="P493" s="19"/>
      <c r="Q493" s="19"/>
      <c r="R493" s="19"/>
      <c r="S493" s="27"/>
      <c r="T493" s="11"/>
      <c r="U493" s="27"/>
      <c r="V493" s="39"/>
      <c r="W493" s="39"/>
      <c r="Y493" s="9" t="s">
        <v>479</v>
      </c>
      <c r="Z493" s="9" t="s">
        <v>462</v>
      </c>
      <c r="AA493" s="9" t="s">
        <v>199</v>
      </c>
      <c r="AB493" s="9">
        <v>78631700</v>
      </c>
      <c r="AC493" s="9" t="s">
        <v>1275</v>
      </c>
      <c r="AD493" s="9" t="s">
        <v>226</v>
      </c>
      <c r="AE493" s="5">
        <f t="shared" si="36"/>
        <v>0</v>
      </c>
      <c r="AF493" s="5" t="str">
        <f t="shared" si="37"/>
        <v>katC</v>
      </c>
      <c r="AG493" s="153"/>
      <c r="AH493" s="153"/>
      <c r="AI493" t="s">
        <v>201</v>
      </c>
      <c r="AJ493" t="s">
        <v>340</v>
      </c>
      <c r="AK493" s="9" t="str">
        <f>VLOOKUP(Y493,zdroj!D:AJ,33,0)</f>
        <v>katC</v>
      </c>
    </row>
    <row r="494" spans="8:37" x14ac:dyDescent="0.25">
      <c r="H494" s="8"/>
      <c r="I494" s="8"/>
      <c r="N494" s="23"/>
      <c r="O494" s="24"/>
      <c r="P494" s="19"/>
      <c r="Q494" s="19"/>
      <c r="R494" s="19"/>
      <c r="S494" s="27"/>
      <c r="T494" s="11"/>
      <c r="U494" s="27"/>
      <c r="V494" s="39"/>
      <c r="W494" s="39"/>
      <c r="Y494" s="9" t="s">
        <v>479</v>
      </c>
      <c r="Z494" s="9" t="s">
        <v>462</v>
      </c>
      <c r="AA494" s="9" t="s">
        <v>199</v>
      </c>
      <c r="AB494" s="9">
        <v>81180675</v>
      </c>
      <c r="AC494" s="9" t="s">
        <v>1276</v>
      </c>
      <c r="AD494" s="9" t="s">
        <v>226</v>
      </c>
      <c r="AE494" s="5">
        <f t="shared" si="36"/>
        <v>0</v>
      </c>
      <c r="AF494" s="5" t="str">
        <f t="shared" si="37"/>
        <v>katC</v>
      </c>
      <c r="AG494" s="153"/>
      <c r="AH494" s="153"/>
      <c r="AI494" t="s">
        <v>201</v>
      </c>
      <c r="AJ494" t="s">
        <v>340</v>
      </c>
      <c r="AK494" s="9" t="str">
        <f>VLOOKUP(Y494,zdroj!D:AJ,33,0)</f>
        <v>katC</v>
      </c>
    </row>
    <row r="495" spans="8:37" x14ac:dyDescent="0.25">
      <c r="H495" s="8"/>
      <c r="I495" s="8"/>
      <c r="N495" s="23"/>
      <c r="O495" s="24"/>
      <c r="P495" s="19"/>
      <c r="Q495" s="19"/>
      <c r="R495" s="19"/>
      <c r="S495" s="27"/>
      <c r="T495" s="11"/>
      <c r="U495" s="27"/>
      <c r="V495" s="39"/>
      <c r="W495" s="39"/>
      <c r="Y495" s="9" t="s">
        <v>479</v>
      </c>
      <c r="Z495" s="9" t="s">
        <v>462</v>
      </c>
      <c r="AA495" s="9" t="s">
        <v>199</v>
      </c>
      <c r="AB495" s="9">
        <v>82876525</v>
      </c>
      <c r="AC495" s="9" t="s">
        <v>1277</v>
      </c>
      <c r="AD495" s="9" t="s">
        <v>226</v>
      </c>
      <c r="AE495" s="5">
        <f t="shared" si="36"/>
        <v>0</v>
      </c>
      <c r="AF495" s="5" t="str">
        <f t="shared" si="37"/>
        <v>katC</v>
      </c>
      <c r="AG495" s="153"/>
      <c r="AH495" s="153"/>
      <c r="AI495" t="s">
        <v>201</v>
      </c>
      <c r="AJ495" t="s">
        <v>340</v>
      </c>
      <c r="AK495" s="9" t="str">
        <f>VLOOKUP(Y495,zdroj!D:AJ,33,0)</f>
        <v>katC</v>
      </c>
    </row>
    <row r="496" spans="8:37" x14ac:dyDescent="0.25">
      <c r="H496" s="8"/>
      <c r="I496" s="8"/>
      <c r="N496" s="23"/>
      <c r="O496" s="24"/>
      <c r="P496" s="19"/>
      <c r="Q496" s="19"/>
      <c r="R496" s="19"/>
      <c r="S496" s="27"/>
      <c r="T496" s="11"/>
      <c r="U496" s="27"/>
      <c r="V496" s="39"/>
      <c r="W496" s="39"/>
      <c r="Y496" s="9" t="s">
        <v>479</v>
      </c>
      <c r="Z496" s="9" t="s">
        <v>462</v>
      </c>
      <c r="AA496" s="9" t="s">
        <v>199</v>
      </c>
      <c r="AB496" s="9">
        <v>5845769</v>
      </c>
      <c r="AC496" s="9" t="s">
        <v>1278</v>
      </c>
      <c r="AD496" s="9" t="s">
        <v>226</v>
      </c>
      <c r="AE496" s="5">
        <f t="shared" si="36"/>
        <v>0</v>
      </c>
      <c r="AF496" s="5" t="str">
        <f t="shared" si="37"/>
        <v>katC</v>
      </c>
      <c r="AG496" s="153"/>
      <c r="AH496" s="153"/>
      <c r="AI496" t="s">
        <v>17879</v>
      </c>
      <c r="AJ496" t="s">
        <v>17878</v>
      </c>
      <c r="AK496" s="9" t="str">
        <f>VLOOKUP(Y496,zdroj!D:AJ,33,0)</f>
        <v>katC</v>
      </c>
    </row>
    <row r="497" spans="8:37" x14ac:dyDescent="0.25">
      <c r="H497" s="8"/>
      <c r="I497" s="8"/>
      <c r="N497" s="23"/>
      <c r="O497" s="24"/>
      <c r="P497" s="19"/>
      <c r="Q497" s="19"/>
      <c r="R497" s="19"/>
      <c r="S497" s="27"/>
      <c r="T497" s="11"/>
      <c r="U497" s="27"/>
      <c r="V497" s="39"/>
      <c r="W497" s="39"/>
      <c r="Y497" s="9" t="s">
        <v>479</v>
      </c>
      <c r="Z497" s="9" t="s">
        <v>462</v>
      </c>
      <c r="AA497" s="9" t="s">
        <v>199</v>
      </c>
      <c r="AB497" s="9">
        <v>83261711</v>
      </c>
      <c r="AC497" s="9" t="s">
        <v>1279</v>
      </c>
      <c r="AD497" s="9" t="s">
        <v>226</v>
      </c>
      <c r="AE497" s="5">
        <f t="shared" si="36"/>
        <v>0</v>
      </c>
      <c r="AF497" s="5" t="str">
        <f t="shared" si="37"/>
        <v>katC</v>
      </c>
      <c r="AG497" s="153"/>
      <c r="AH497" s="153"/>
      <c r="AI497" t="s">
        <v>201</v>
      </c>
      <c r="AJ497" t="s">
        <v>340</v>
      </c>
      <c r="AK497" s="9" t="str">
        <f>VLOOKUP(Y497,zdroj!D:AJ,33,0)</f>
        <v>katC</v>
      </c>
    </row>
    <row r="498" spans="8:37" x14ac:dyDescent="0.25">
      <c r="H498" s="8"/>
      <c r="I498" s="8"/>
      <c r="N498" s="23"/>
      <c r="O498" s="24"/>
      <c r="P498" s="19"/>
      <c r="Q498" s="19"/>
      <c r="R498" s="19"/>
      <c r="S498" s="27"/>
      <c r="T498" s="11"/>
      <c r="U498" s="27"/>
      <c r="V498" s="39"/>
      <c r="W498" s="39"/>
      <c r="Y498" s="9" t="s">
        <v>479</v>
      </c>
      <c r="Z498" s="9" t="s">
        <v>462</v>
      </c>
      <c r="AA498" s="9" t="s">
        <v>199</v>
      </c>
      <c r="AB498" s="9">
        <v>5845602</v>
      </c>
      <c r="AC498" s="9" t="s">
        <v>1280</v>
      </c>
      <c r="AD498" s="9" t="s">
        <v>800</v>
      </c>
      <c r="AE498" s="5">
        <f t="shared" si="36"/>
        <v>0</v>
      </c>
      <c r="AF498" s="5" t="str">
        <f t="shared" si="37"/>
        <v>Pokryto</v>
      </c>
      <c r="AG498" s="153"/>
      <c r="AH498" s="153"/>
      <c r="AI498" t="s">
        <v>201</v>
      </c>
      <c r="AJ498" t="s">
        <v>800</v>
      </c>
      <c r="AK498" s="9" t="str">
        <f>VLOOKUP(Y498,zdroj!D:AJ,33,0)</f>
        <v>katC</v>
      </c>
    </row>
    <row r="499" spans="8:37" x14ac:dyDescent="0.25">
      <c r="H499" s="8"/>
      <c r="I499" s="8"/>
      <c r="N499" s="23"/>
      <c r="O499" s="24"/>
      <c r="P499" s="19"/>
      <c r="Q499" s="19"/>
      <c r="R499" s="19"/>
      <c r="S499" s="27"/>
      <c r="T499" s="11"/>
      <c r="U499" s="27"/>
      <c r="V499" s="39"/>
      <c r="W499" s="39"/>
      <c r="Y499" s="9" t="s">
        <v>479</v>
      </c>
      <c r="Z499" s="9" t="s">
        <v>462</v>
      </c>
      <c r="AA499" s="9" t="s">
        <v>199</v>
      </c>
      <c r="AB499" s="9">
        <v>5845785</v>
      </c>
      <c r="AC499" s="9" t="s">
        <v>1281</v>
      </c>
      <c r="AD499" s="9" t="s">
        <v>800</v>
      </c>
      <c r="AE499" s="5">
        <f t="shared" si="36"/>
        <v>0</v>
      </c>
      <c r="AF499" s="5" t="str">
        <f t="shared" si="37"/>
        <v>Pokryto</v>
      </c>
      <c r="AG499" s="153"/>
      <c r="AH499" s="153"/>
      <c r="AI499" t="s">
        <v>201</v>
      </c>
      <c r="AJ499" t="s">
        <v>800</v>
      </c>
      <c r="AK499" s="9" t="str">
        <f>VLOOKUP(Y499,zdroj!D:AJ,33,0)</f>
        <v>katC</v>
      </c>
    </row>
    <row r="500" spans="8:37" x14ac:dyDescent="0.25">
      <c r="H500" s="8"/>
      <c r="I500" s="8"/>
      <c r="N500" s="23"/>
      <c r="O500" s="24"/>
      <c r="P500" s="19"/>
      <c r="Q500" s="19"/>
      <c r="R500" s="19"/>
      <c r="S500" s="27"/>
      <c r="T500" s="11"/>
      <c r="U500" s="27"/>
      <c r="V500" s="39"/>
      <c r="W500" s="39"/>
      <c r="Y500" s="9" t="s">
        <v>479</v>
      </c>
      <c r="Z500" s="9" t="s">
        <v>462</v>
      </c>
      <c r="AA500" s="9" t="s">
        <v>199</v>
      </c>
      <c r="AB500" s="9">
        <v>5845793</v>
      </c>
      <c r="AC500" s="9" t="s">
        <v>1282</v>
      </c>
      <c r="AD500" s="9" t="s">
        <v>800</v>
      </c>
      <c r="AE500" s="5">
        <f t="shared" si="36"/>
        <v>0</v>
      </c>
      <c r="AF500" s="5" t="str">
        <f t="shared" si="37"/>
        <v>Pokryto</v>
      </c>
      <c r="AG500" s="153"/>
      <c r="AH500" s="153"/>
      <c r="AI500" t="s">
        <v>201</v>
      </c>
      <c r="AJ500" t="s">
        <v>800</v>
      </c>
      <c r="AK500" s="9" t="str">
        <f>VLOOKUP(Y500,zdroj!D:AJ,33,0)</f>
        <v>katC</v>
      </c>
    </row>
    <row r="501" spans="8:37" x14ac:dyDescent="0.25">
      <c r="H501" s="8"/>
      <c r="I501" s="8"/>
      <c r="N501" s="23"/>
      <c r="O501" s="24"/>
      <c r="P501" s="19"/>
      <c r="Q501" s="19"/>
      <c r="R501" s="19"/>
      <c r="S501" s="27"/>
      <c r="T501" s="11"/>
      <c r="U501" s="27"/>
      <c r="V501" s="39"/>
      <c r="W501" s="39"/>
      <c r="Y501" s="9" t="s">
        <v>479</v>
      </c>
      <c r="Z501" s="9" t="s">
        <v>462</v>
      </c>
      <c r="AA501" s="9" t="s">
        <v>199</v>
      </c>
      <c r="AB501" s="9">
        <v>5845807</v>
      </c>
      <c r="AC501" s="9" t="s">
        <v>1283</v>
      </c>
      <c r="AD501" s="9" t="s">
        <v>800</v>
      </c>
      <c r="AE501" s="5">
        <f t="shared" si="36"/>
        <v>0</v>
      </c>
      <c r="AF501" s="5" t="str">
        <f t="shared" si="37"/>
        <v>Pokryto</v>
      </c>
      <c r="AG501" s="153"/>
      <c r="AH501" s="153"/>
      <c r="AI501" t="s">
        <v>201</v>
      </c>
      <c r="AJ501" t="s">
        <v>800</v>
      </c>
      <c r="AK501" s="9" t="str">
        <f>VLOOKUP(Y501,zdroj!D:AJ,33,0)</f>
        <v>katC</v>
      </c>
    </row>
    <row r="502" spans="8:37" x14ac:dyDescent="0.25">
      <c r="H502" s="8"/>
      <c r="I502" s="8"/>
      <c r="N502" s="23"/>
      <c r="O502" s="24"/>
      <c r="P502" s="19"/>
      <c r="Q502" s="19"/>
      <c r="R502" s="19"/>
      <c r="S502" s="27"/>
      <c r="T502" s="11"/>
      <c r="U502" s="27"/>
      <c r="V502" s="39"/>
      <c r="W502" s="39"/>
      <c r="Y502" s="9" t="s">
        <v>479</v>
      </c>
      <c r="Z502" s="9" t="s">
        <v>462</v>
      </c>
      <c r="AA502" s="9" t="s">
        <v>199</v>
      </c>
      <c r="AB502" s="9">
        <v>5845815</v>
      </c>
      <c r="AC502" s="9" t="s">
        <v>1284</v>
      </c>
      <c r="AD502" s="9" t="s">
        <v>800</v>
      </c>
      <c r="AE502" s="5">
        <f t="shared" si="36"/>
        <v>0</v>
      </c>
      <c r="AF502" s="5" t="str">
        <f t="shared" si="37"/>
        <v>Pokryto</v>
      </c>
      <c r="AG502" s="153"/>
      <c r="AH502" s="153"/>
      <c r="AI502" t="s">
        <v>201</v>
      </c>
      <c r="AJ502" t="s">
        <v>800</v>
      </c>
      <c r="AK502" s="9" t="str">
        <f>VLOOKUP(Y502,zdroj!D:AJ,33,0)</f>
        <v>katC</v>
      </c>
    </row>
    <row r="503" spans="8:37" x14ac:dyDescent="0.25">
      <c r="H503" s="8"/>
      <c r="I503" s="8"/>
      <c r="N503" s="23"/>
      <c r="O503" s="24"/>
      <c r="P503" s="19"/>
      <c r="Q503" s="19"/>
      <c r="R503" s="19"/>
      <c r="S503" s="27"/>
      <c r="T503" s="11"/>
      <c r="U503" s="27"/>
      <c r="V503" s="39"/>
      <c r="W503" s="39"/>
      <c r="Y503" s="9" t="s">
        <v>479</v>
      </c>
      <c r="Z503" s="9" t="s">
        <v>462</v>
      </c>
      <c r="AA503" s="9" t="s">
        <v>199</v>
      </c>
      <c r="AB503" s="9">
        <v>5845823</v>
      </c>
      <c r="AC503" s="9" t="s">
        <v>1285</v>
      </c>
      <c r="AD503" s="9" t="s">
        <v>800</v>
      </c>
      <c r="AE503" s="5">
        <f t="shared" si="36"/>
        <v>0</v>
      </c>
      <c r="AF503" s="5" t="str">
        <f t="shared" si="37"/>
        <v>Pokryto</v>
      </c>
      <c r="AG503" s="153"/>
      <c r="AH503" s="153"/>
      <c r="AI503" t="s">
        <v>195</v>
      </c>
      <c r="AJ503" t="s">
        <v>800</v>
      </c>
      <c r="AK503" s="9" t="str">
        <f>VLOOKUP(Y503,zdroj!D:AJ,33,0)</f>
        <v>katC</v>
      </c>
    </row>
    <row r="504" spans="8:37" x14ac:dyDescent="0.25">
      <c r="H504" s="8"/>
      <c r="I504" s="8"/>
      <c r="N504" s="23"/>
      <c r="O504" s="24"/>
      <c r="P504" s="19"/>
      <c r="Q504" s="19"/>
      <c r="R504" s="19"/>
      <c r="S504" s="27"/>
      <c r="T504" s="11"/>
      <c r="U504" s="27"/>
      <c r="V504" s="39"/>
      <c r="W504" s="39"/>
      <c r="Y504" s="9" t="s">
        <v>479</v>
      </c>
      <c r="Z504" s="9" t="s">
        <v>462</v>
      </c>
      <c r="AA504" s="9" t="s">
        <v>199</v>
      </c>
      <c r="AB504" s="9">
        <v>5845831</v>
      </c>
      <c r="AC504" s="9" t="s">
        <v>1286</v>
      </c>
      <c r="AD504" s="9" t="s">
        <v>226</v>
      </c>
      <c r="AE504" s="5">
        <f t="shared" si="36"/>
        <v>0</v>
      </c>
      <c r="AF504" s="5" t="str">
        <f t="shared" si="37"/>
        <v>katC</v>
      </c>
      <c r="AG504" s="153"/>
      <c r="AH504" s="153"/>
      <c r="AI504" t="s">
        <v>201</v>
      </c>
      <c r="AJ504" t="s">
        <v>340</v>
      </c>
      <c r="AK504" s="9" t="str">
        <f>VLOOKUP(Y504,zdroj!D:AJ,33,0)</f>
        <v>katC</v>
      </c>
    </row>
    <row r="505" spans="8:37" x14ac:dyDescent="0.25">
      <c r="H505" s="8"/>
      <c r="I505" s="8"/>
      <c r="N505" s="23"/>
      <c r="O505" s="24"/>
      <c r="P505" s="19"/>
      <c r="Q505" s="19"/>
      <c r="R505" s="19"/>
      <c r="S505" s="27"/>
      <c r="T505" s="11"/>
      <c r="U505" s="27"/>
      <c r="V505" s="39"/>
      <c r="W505" s="39"/>
      <c r="Y505" s="9" t="s">
        <v>479</v>
      </c>
      <c r="Z505" s="9" t="s">
        <v>462</v>
      </c>
      <c r="AA505" s="9" t="s">
        <v>199</v>
      </c>
      <c r="AB505" s="9">
        <v>5845858</v>
      </c>
      <c r="AC505" s="9" t="s">
        <v>1287</v>
      </c>
      <c r="AD505" s="9" t="s">
        <v>226</v>
      </c>
      <c r="AE505" s="5">
        <f t="shared" si="36"/>
        <v>0</v>
      </c>
      <c r="AF505" s="5" t="str">
        <f t="shared" si="37"/>
        <v>katC</v>
      </c>
      <c r="AG505" s="153"/>
      <c r="AH505" s="153"/>
      <c r="AI505" t="s">
        <v>201</v>
      </c>
      <c r="AJ505" t="s">
        <v>340</v>
      </c>
      <c r="AK505" s="9" t="str">
        <f>VLOOKUP(Y505,zdroj!D:AJ,33,0)</f>
        <v>katC</v>
      </c>
    </row>
    <row r="506" spans="8:37" x14ac:dyDescent="0.25">
      <c r="H506" s="8"/>
      <c r="I506" s="8"/>
      <c r="N506" s="23"/>
      <c r="O506" s="24"/>
      <c r="P506" s="19"/>
      <c r="Q506" s="19"/>
      <c r="R506" s="19"/>
      <c r="S506" s="27"/>
      <c r="T506" s="11"/>
      <c r="U506" s="27"/>
      <c r="V506" s="39"/>
      <c r="W506" s="39"/>
      <c r="Y506" s="9" t="s">
        <v>479</v>
      </c>
      <c r="Z506" s="9" t="s">
        <v>462</v>
      </c>
      <c r="AA506" s="9" t="s">
        <v>199</v>
      </c>
      <c r="AB506" s="9">
        <v>5845866</v>
      </c>
      <c r="AC506" s="9" t="s">
        <v>1288</v>
      </c>
      <c r="AD506" s="9" t="s">
        <v>226</v>
      </c>
      <c r="AE506" s="5">
        <f t="shared" si="36"/>
        <v>0</v>
      </c>
      <c r="AF506" s="5" t="str">
        <f t="shared" si="37"/>
        <v>katC</v>
      </c>
      <c r="AG506" s="153"/>
      <c r="AH506" s="153"/>
      <c r="AI506" t="s">
        <v>201</v>
      </c>
      <c r="AJ506" t="s">
        <v>340</v>
      </c>
      <c r="AK506" s="9" t="str">
        <f>VLOOKUP(Y506,zdroj!D:AJ,33,0)</f>
        <v>katC</v>
      </c>
    </row>
    <row r="507" spans="8:37" x14ac:dyDescent="0.25">
      <c r="H507" s="8"/>
      <c r="I507" s="8"/>
      <c r="N507" s="23"/>
      <c r="O507" s="24"/>
      <c r="P507" s="19"/>
      <c r="Q507" s="19"/>
      <c r="R507" s="19"/>
      <c r="S507" s="27"/>
      <c r="T507" s="11"/>
      <c r="U507" s="27"/>
      <c r="V507" s="39"/>
      <c r="W507" s="39"/>
      <c r="Y507" s="9" t="s">
        <v>479</v>
      </c>
      <c r="Z507" s="9" t="s">
        <v>462</v>
      </c>
      <c r="AA507" s="9" t="s">
        <v>199</v>
      </c>
      <c r="AB507" s="9">
        <v>5845874</v>
      </c>
      <c r="AC507" s="9" t="s">
        <v>1289</v>
      </c>
      <c r="AD507" s="9" t="s">
        <v>226</v>
      </c>
      <c r="AE507" s="5">
        <f t="shared" si="36"/>
        <v>0</v>
      </c>
      <c r="AF507" s="5" t="str">
        <f t="shared" si="37"/>
        <v>katC</v>
      </c>
      <c r="AG507" s="153"/>
      <c r="AH507" s="153"/>
      <c r="AI507" t="s">
        <v>201</v>
      </c>
      <c r="AJ507" t="s">
        <v>340</v>
      </c>
      <c r="AK507" s="9" t="str">
        <f>VLOOKUP(Y507,zdroj!D:AJ,33,0)</f>
        <v>katC</v>
      </c>
    </row>
    <row r="508" spans="8:37" x14ac:dyDescent="0.25">
      <c r="H508" s="8"/>
      <c r="I508" s="8"/>
      <c r="N508" s="23"/>
      <c r="O508" s="24"/>
      <c r="P508" s="19"/>
      <c r="Q508" s="19"/>
      <c r="R508" s="19"/>
      <c r="S508" s="27"/>
      <c r="T508" s="11"/>
      <c r="U508" s="27"/>
      <c r="V508" s="39"/>
      <c r="W508" s="39"/>
      <c r="Y508" s="9" t="s">
        <v>479</v>
      </c>
      <c r="Z508" s="9" t="s">
        <v>462</v>
      </c>
      <c r="AA508" s="9" t="s">
        <v>199</v>
      </c>
      <c r="AB508" s="9">
        <v>5845611</v>
      </c>
      <c r="AC508" s="9" t="s">
        <v>1290</v>
      </c>
      <c r="AD508" s="9" t="s">
        <v>226</v>
      </c>
      <c r="AE508" s="5">
        <f t="shared" si="36"/>
        <v>0</v>
      </c>
      <c r="AF508" s="5" t="str">
        <f t="shared" si="37"/>
        <v>katC</v>
      </c>
      <c r="AG508" s="153"/>
      <c r="AH508" s="153"/>
      <c r="AI508" t="s">
        <v>201</v>
      </c>
      <c r="AJ508" t="s">
        <v>340</v>
      </c>
      <c r="AK508" s="9" t="str">
        <f>VLOOKUP(Y508,zdroj!D:AJ,33,0)</f>
        <v>katC</v>
      </c>
    </row>
    <row r="509" spans="8:37" x14ac:dyDescent="0.25">
      <c r="H509" s="8"/>
      <c r="I509" s="8"/>
      <c r="N509" s="23"/>
      <c r="O509" s="24"/>
      <c r="P509" s="19"/>
      <c r="Q509" s="19"/>
      <c r="R509" s="19"/>
      <c r="S509" s="27"/>
      <c r="T509" s="11"/>
      <c r="U509" s="27"/>
      <c r="V509" s="39"/>
      <c r="W509" s="39"/>
      <c r="Y509" s="9" t="s">
        <v>479</v>
      </c>
      <c r="Z509" s="9" t="s">
        <v>462</v>
      </c>
      <c r="AA509" s="9" t="s">
        <v>199</v>
      </c>
      <c r="AB509" s="9">
        <v>5845882</v>
      </c>
      <c r="AC509" s="9" t="s">
        <v>1291</v>
      </c>
      <c r="AD509" s="9" t="s">
        <v>800</v>
      </c>
      <c r="AE509" s="5">
        <f t="shared" si="36"/>
        <v>0</v>
      </c>
      <c r="AF509" s="5" t="str">
        <f t="shared" si="37"/>
        <v>Pokryto</v>
      </c>
      <c r="AG509" s="153"/>
      <c r="AH509" s="153"/>
      <c r="AI509" t="s">
        <v>201</v>
      </c>
      <c r="AJ509" t="s">
        <v>800</v>
      </c>
      <c r="AK509" s="9" t="str">
        <f>VLOOKUP(Y509,zdroj!D:AJ,33,0)</f>
        <v>katC</v>
      </c>
    </row>
    <row r="510" spans="8:37" x14ac:dyDescent="0.25">
      <c r="H510" s="8"/>
      <c r="I510" s="8"/>
      <c r="N510" s="23"/>
      <c r="O510" s="24"/>
      <c r="P510" s="19"/>
      <c r="Q510" s="19"/>
      <c r="R510" s="19"/>
      <c r="S510" s="27"/>
      <c r="T510" s="11"/>
      <c r="U510" s="27"/>
      <c r="V510" s="39"/>
      <c r="W510" s="39"/>
      <c r="Y510" s="9" t="s">
        <v>479</v>
      </c>
      <c r="Z510" s="9" t="s">
        <v>462</v>
      </c>
      <c r="AA510" s="9" t="s">
        <v>199</v>
      </c>
      <c r="AB510" s="9">
        <v>5845891</v>
      </c>
      <c r="AC510" s="9" t="s">
        <v>1292</v>
      </c>
      <c r="AD510" s="9" t="s">
        <v>800</v>
      </c>
      <c r="AE510" s="5">
        <f t="shared" si="36"/>
        <v>0</v>
      </c>
      <c r="AF510" s="5" t="str">
        <f t="shared" si="37"/>
        <v>Pokryto</v>
      </c>
      <c r="AG510" s="153"/>
      <c r="AH510" s="153"/>
      <c r="AI510" t="s">
        <v>201</v>
      </c>
      <c r="AJ510" t="s">
        <v>800</v>
      </c>
      <c r="AK510" s="9" t="str">
        <f>VLOOKUP(Y510,zdroj!D:AJ,33,0)</f>
        <v>katC</v>
      </c>
    </row>
    <row r="511" spans="8:37" x14ac:dyDescent="0.25">
      <c r="H511" s="8"/>
      <c r="I511" s="8"/>
      <c r="N511" s="23"/>
      <c r="O511" s="24"/>
      <c r="P511" s="19"/>
      <c r="Q511" s="19"/>
      <c r="R511" s="19"/>
      <c r="S511" s="27"/>
      <c r="T511" s="11"/>
      <c r="U511" s="27"/>
      <c r="V511" s="39"/>
      <c r="W511" s="39"/>
      <c r="Y511" s="9" t="s">
        <v>479</v>
      </c>
      <c r="Z511" s="9" t="s">
        <v>462</v>
      </c>
      <c r="AA511" s="9" t="s">
        <v>199</v>
      </c>
      <c r="AB511" s="9">
        <v>5845904</v>
      </c>
      <c r="AC511" s="9" t="s">
        <v>1293</v>
      </c>
      <c r="AD511" s="9" t="s">
        <v>800</v>
      </c>
      <c r="AE511" s="5">
        <f t="shared" si="36"/>
        <v>0</v>
      </c>
      <c r="AF511" s="5" t="str">
        <f t="shared" si="37"/>
        <v>Pokryto</v>
      </c>
      <c r="AG511" s="153"/>
      <c r="AH511" s="153"/>
      <c r="AI511" t="s">
        <v>201</v>
      </c>
      <c r="AJ511" t="s">
        <v>800</v>
      </c>
      <c r="AK511" s="9" t="str">
        <f>VLOOKUP(Y511,zdroj!D:AJ,33,0)</f>
        <v>katC</v>
      </c>
    </row>
    <row r="512" spans="8:37" x14ac:dyDescent="0.25">
      <c r="H512" s="8"/>
      <c r="I512" s="8"/>
      <c r="N512" s="23"/>
      <c r="O512" s="24"/>
      <c r="P512" s="19"/>
      <c r="Q512" s="19"/>
      <c r="R512" s="19"/>
      <c r="S512" s="27"/>
      <c r="T512" s="11"/>
      <c r="U512" s="27"/>
      <c r="V512" s="39"/>
      <c r="W512" s="39"/>
      <c r="Y512" s="9" t="s">
        <v>479</v>
      </c>
      <c r="Z512" s="9" t="s">
        <v>462</v>
      </c>
      <c r="AA512" s="9" t="s">
        <v>199</v>
      </c>
      <c r="AB512" s="9">
        <v>5845912</v>
      </c>
      <c r="AC512" s="9" t="s">
        <v>1294</v>
      </c>
      <c r="AD512" s="9" t="s">
        <v>800</v>
      </c>
      <c r="AE512" s="5">
        <f t="shared" si="36"/>
        <v>0</v>
      </c>
      <c r="AF512" s="5" t="str">
        <f t="shared" si="37"/>
        <v>Pokryto</v>
      </c>
      <c r="AG512" s="153"/>
      <c r="AH512" s="153"/>
      <c r="AI512" t="s">
        <v>201</v>
      </c>
      <c r="AJ512" t="s">
        <v>800</v>
      </c>
      <c r="AK512" s="9" t="str">
        <f>VLOOKUP(Y512,zdroj!D:AJ,33,0)</f>
        <v>katC</v>
      </c>
    </row>
    <row r="513" spans="8:37" x14ac:dyDescent="0.25">
      <c r="H513" s="8"/>
      <c r="I513" s="8"/>
      <c r="N513" s="23"/>
      <c r="O513" s="24"/>
      <c r="P513" s="19"/>
      <c r="Q513" s="19"/>
      <c r="R513" s="19"/>
      <c r="S513" s="27"/>
      <c r="T513" s="11"/>
      <c r="U513" s="27"/>
      <c r="V513" s="39"/>
      <c r="W513" s="39"/>
      <c r="Y513" s="9" t="s">
        <v>479</v>
      </c>
      <c r="Z513" s="9" t="s">
        <v>462</v>
      </c>
      <c r="AA513" s="9" t="s">
        <v>199</v>
      </c>
      <c r="AB513" s="9">
        <v>5845921</v>
      </c>
      <c r="AC513" s="9" t="s">
        <v>1295</v>
      </c>
      <c r="AD513" s="9" t="s">
        <v>800</v>
      </c>
      <c r="AE513" s="5">
        <f t="shared" si="36"/>
        <v>0</v>
      </c>
      <c r="AF513" s="5" t="str">
        <f t="shared" si="37"/>
        <v>Pokryto</v>
      </c>
      <c r="AG513" s="153"/>
      <c r="AH513" s="153"/>
      <c r="AI513" t="s">
        <v>195</v>
      </c>
      <c r="AJ513" t="s">
        <v>800</v>
      </c>
      <c r="AK513" s="9" t="str">
        <f>VLOOKUP(Y513,zdroj!D:AJ,33,0)</f>
        <v>katC</v>
      </c>
    </row>
    <row r="514" spans="8:37" x14ac:dyDescent="0.25">
      <c r="H514" s="8"/>
      <c r="I514" s="8"/>
      <c r="N514" s="23"/>
      <c r="O514" s="24"/>
      <c r="P514" s="19"/>
      <c r="Q514" s="19"/>
      <c r="R514" s="19"/>
      <c r="S514" s="27"/>
      <c r="T514" s="11"/>
      <c r="U514" s="27"/>
      <c r="V514" s="39"/>
      <c r="W514" s="39"/>
      <c r="Y514" s="9" t="s">
        <v>479</v>
      </c>
      <c r="Z514" s="9" t="s">
        <v>462</v>
      </c>
      <c r="AA514" s="9" t="s">
        <v>199</v>
      </c>
      <c r="AB514" s="9">
        <v>5845939</v>
      </c>
      <c r="AC514" s="9" t="s">
        <v>1296</v>
      </c>
      <c r="AD514" s="9" t="s">
        <v>800</v>
      </c>
      <c r="AE514" s="5">
        <f t="shared" si="36"/>
        <v>0</v>
      </c>
      <c r="AF514" s="5" t="str">
        <f t="shared" si="37"/>
        <v>Pokryto</v>
      </c>
      <c r="AG514" s="153"/>
      <c r="AH514" s="153"/>
      <c r="AI514" t="s">
        <v>201</v>
      </c>
      <c r="AJ514" t="s">
        <v>800</v>
      </c>
      <c r="AK514" s="9" t="str">
        <f>VLOOKUP(Y514,zdroj!D:AJ,33,0)</f>
        <v>katC</v>
      </c>
    </row>
    <row r="515" spans="8:37" x14ac:dyDescent="0.25">
      <c r="H515" s="8"/>
      <c r="I515" s="8"/>
      <c r="N515" s="23"/>
      <c r="O515" s="24"/>
      <c r="P515" s="19"/>
      <c r="Q515" s="19"/>
      <c r="R515" s="19"/>
      <c r="S515" s="27"/>
      <c r="T515" s="11"/>
      <c r="U515" s="27"/>
      <c r="V515" s="39"/>
      <c r="W515" s="39"/>
      <c r="Y515" s="9" t="s">
        <v>479</v>
      </c>
      <c r="Z515" s="9" t="s">
        <v>462</v>
      </c>
      <c r="AA515" s="9" t="s">
        <v>199</v>
      </c>
      <c r="AB515" s="9">
        <v>5845947</v>
      </c>
      <c r="AC515" s="9" t="s">
        <v>1297</v>
      </c>
      <c r="AD515" s="9" t="s">
        <v>800</v>
      </c>
      <c r="AE515" s="5">
        <f t="shared" si="36"/>
        <v>0</v>
      </c>
      <c r="AF515" s="5" t="str">
        <f t="shared" si="37"/>
        <v>Pokryto</v>
      </c>
      <c r="AG515" s="153"/>
      <c r="AH515" s="153"/>
      <c r="AI515" t="s">
        <v>201</v>
      </c>
      <c r="AJ515" t="s">
        <v>800</v>
      </c>
      <c r="AK515" s="9" t="str">
        <f>VLOOKUP(Y515,zdroj!D:AJ,33,0)</f>
        <v>katC</v>
      </c>
    </row>
    <row r="516" spans="8:37" x14ac:dyDescent="0.25">
      <c r="H516" s="8"/>
      <c r="I516" s="8"/>
      <c r="N516" s="23"/>
      <c r="O516" s="24"/>
      <c r="P516" s="19"/>
      <c r="Q516" s="19"/>
      <c r="R516" s="19"/>
      <c r="S516" s="27"/>
      <c r="T516" s="11"/>
      <c r="U516" s="27"/>
      <c r="V516" s="39"/>
      <c r="W516" s="39"/>
      <c r="Y516" s="9" t="s">
        <v>479</v>
      </c>
      <c r="Z516" s="9" t="s">
        <v>462</v>
      </c>
      <c r="AA516" s="9" t="s">
        <v>199</v>
      </c>
      <c r="AB516" s="9">
        <v>5845955</v>
      </c>
      <c r="AC516" s="9" t="s">
        <v>1298</v>
      </c>
      <c r="AD516" s="9" t="s">
        <v>800</v>
      </c>
      <c r="AE516" s="5">
        <f t="shared" si="36"/>
        <v>0</v>
      </c>
      <c r="AF516" s="5" t="str">
        <f t="shared" si="37"/>
        <v>Pokryto</v>
      </c>
      <c r="AG516" s="153"/>
      <c r="AH516" s="153"/>
      <c r="AI516" t="s">
        <v>201</v>
      </c>
      <c r="AJ516" t="s">
        <v>800</v>
      </c>
      <c r="AK516" s="9" t="str">
        <f>VLOOKUP(Y516,zdroj!D:AJ,33,0)</f>
        <v>katC</v>
      </c>
    </row>
    <row r="517" spans="8:37" x14ac:dyDescent="0.25">
      <c r="H517" s="8"/>
      <c r="I517" s="8"/>
      <c r="N517" s="23"/>
      <c r="O517" s="24"/>
      <c r="P517" s="19"/>
      <c r="Q517" s="19"/>
      <c r="R517" s="19"/>
      <c r="S517" s="27"/>
      <c r="T517" s="11"/>
      <c r="U517" s="27"/>
      <c r="V517" s="39"/>
      <c r="W517" s="39"/>
      <c r="Y517" s="9" t="s">
        <v>479</v>
      </c>
      <c r="Z517" s="9" t="s">
        <v>462</v>
      </c>
      <c r="AA517" s="9" t="s">
        <v>199</v>
      </c>
      <c r="AB517" s="9">
        <v>5845963</v>
      </c>
      <c r="AC517" s="9" t="s">
        <v>1299</v>
      </c>
      <c r="AD517" s="9" t="s">
        <v>800</v>
      </c>
      <c r="AE517" s="5">
        <f t="shared" si="36"/>
        <v>0</v>
      </c>
      <c r="AF517" s="5" t="str">
        <f t="shared" si="37"/>
        <v>Pokryto</v>
      </c>
      <c r="AG517" s="153"/>
      <c r="AH517" s="153"/>
      <c r="AI517" t="s">
        <v>201</v>
      </c>
      <c r="AJ517" t="s">
        <v>800</v>
      </c>
      <c r="AK517" s="9" t="str">
        <f>VLOOKUP(Y517,zdroj!D:AJ,33,0)</f>
        <v>katC</v>
      </c>
    </row>
    <row r="518" spans="8:37" x14ac:dyDescent="0.25">
      <c r="H518" s="8"/>
      <c r="I518" s="8"/>
      <c r="N518" s="23"/>
      <c r="O518" s="24"/>
      <c r="P518" s="19"/>
      <c r="Q518" s="19"/>
      <c r="R518" s="19"/>
      <c r="S518" s="27"/>
      <c r="T518" s="11"/>
      <c r="U518" s="27"/>
      <c r="V518" s="39"/>
      <c r="W518" s="39"/>
      <c r="Y518" s="9" t="s">
        <v>479</v>
      </c>
      <c r="Z518" s="9" t="s">
        <v>462</v>
      </c>
      <c r="AA518" s="9" t="s">
        <v>199</v>
      </c>
      <c r="AB518" s="9">
        <v>5845971</v>
      </c>
      <c r="AC518" s="9" t="s">
        <v>1300</v>
      </c>
      <c r="AD518" s="9" t="s">
        <v>800</v>
      </c>
      <c r="AE518" s="5">
        <f t="shared" si="36"/>
        <v>0</v>
      </c>
      <c r="AF518" s="5" t="str">
        <f t="shared" si="37"/>
        <v>Pokryto</v>
      </c>
      <c r="AG518" s="153"/>
      <c r="AH518" s="153"/>
      <c r="AI518" t="s">
        <v>201</v>
      </c>
      <c r="AJ518" t="s">
        <v>800</v>
      </c>
      <c r="AK518" s="9" t="str">
        <f>VLOOKUP(Y518,zdroj!D:AJ,33,0)</f>
        <v>katC</v>
      </c>
    </row>
    <row r="519" spans="8:37" x14ac:dyDescent="0.25">
      <c r="H519" s="8"/>
      <c r="I519" s="8"/>
      <c r="N519" s="23"/>
      <c r="O519" s="24"/>
      <c r="P519" s="19"/>
      <c r="Q519" s="19"/>
      <c r="R519" s="19"/>
      <c r="S519" s="27"/>
      <c r="T519" s="11"/>
      <c r="U519" s="27"/>
      <c r="V519" s="39"/>
      <c r="W519" s="39"/>
      <c r="Y519" s="9" t="s">
        <v>479</v>
      </c>
      <c r="Z519" s="9" t="s">
        <v>462</v>
      </c>
      <c r="AA519" s="9" t="s">
        <v>199</v>
      </c>
      <c r="AB519" s="9">
        <v>5845629</v>
      </c>
      <c r="AC519" s="9" t="s">
        <v>1301</v>
      </c>
      <c r="AD519" s="9" t="s">
        <v>800</v>
      </c>
      <c r="AE519" s="5">
        <f t="shared" si="36"/>
        <v>0</v>
      </c>
      <c r="AF519" s="5" t="str">
        <f t="shared" si="37"/>
        <v>Pokryto</v>
      </c>
      <c r="AG519" s="153"/>
      <c r="AH519" s="153"/>
      <c r="AI519" t="s">
        <v>201</v>
      </c>
      <c r="AJ519" t="s">
        <v>800</v>
      </c>
      <c r="AK519" s="9" t="str">
        <f>VLOOKUP(Y519,zdroj!D:AJ,33,0)</f>
        <v>katC</v>
      </c>
    </row>
    <row r="520" spans="8:37" x14ac:dyDescent="0.25">
      <c r="H520" s="8"/>
      <c r="I520" s="8"/>
      <c r="N520" s="23"/>
      <c r="O520" s="24"/>
      <c r="P520" s="19"/>
      <c r="Q520" s="19"/>
      <c r="R520" s="19"/>
      <c r="S520" s="27"/>
      <c r="T520" s="11"/>
      <c r="U520" s="27"/>
      <c r="V520" s="39"/>
      <c r="W520" s="39"/>
      <c r="Y520" s="9" t="s">
        <v>479</v>
      </c>
      <c r="Z520" s="9" t="s">
        <v>462</v>
      </c>
      <c r="AA520" s="9" t="s">
        <v>199</v>
      </c>
      <c r="AB520" s="9">
        <v>5845980</v>
      </c>
      <c r="AC520" s="9" t="s">
        <v>1302</v>
      </c>
      <c r="AD520" s="9" t="s">
        <v>800</v>
      </c>
      <c r="AE520" s="5">
        <f t="shared" si="36"/>
        <v>0</v>
      </c>
      <c r="AF520" s="5" t="str">
        <f t="shared" si="37"/>
        <v>Pokryto</v>
      </c>
      <c r="AG520" s="153"/>
      <c r="AH520" s="153"/>
      <c r="AI520" t="s">
        <v>201</v>
      </c>
      <c r="AJ520" t="s">
        <v>800</v>
      </c>
      <c r="AK520" s="9" t="str">
        <f>VLOOKUP(Y520,zdroj!D:AJ,33,0)</f>
        <v>katC</v>
      </c>
    </row>
    <row r="521" spans="8:37" x14ac:dyDescent="0.25">
      <c r="H521" s="8"/>
      <c r="I521" s="8"/>
      <c r="N521" s="23"/>
      <c r="O521" s="24"/>
      <c r="P521" s="19"/>
      <c r="Q521" s="19"/>
      <c r="R521" s="19"/>
      <c r="S521" s="27"/>
      <c r="T521" s="11"/>
      <c r="U521" s="27"/>
      <c r="V521" s="39"/>
      <c r="W521" s="39"/>
      <c r="Y521" s="9" t="s">
        <v>479</v>
      </c>
      <c r="Z521" s="9" t="s">
        <v>462</v>
      </c>
      <c r="AA521" s="9" t="s">
        <v>199</v>
      </c>
      <c r="AB521" s="9">
        <v>5845998</v>
      </c>
      <c r="AC521" s="9" t="s">
        <v>1303</v>
      </c>
      <c r="AD521" s="9" t="s">
        <v>800</v>
      </c>
      <c r="AE521" s="5">
        <f t="shared" si="36"/>
        <v>0</v>
      </c>
      <c r="AF521" s="5" t="str">
        <f t="shared" si="37"/>
        <v>Pokryto</v>
      </c>
      <c r="AG521" s="153"/>
      <c r="AH521" s="153"/>
      <c r="AI521" t="s">
        <v>201</v>
      </c>
      <c r="AJ521" t="s">
        <v>800</v>
      </c>
      <c r="AK521" s="9" t="str">
        <f>VLOOKUP(Y521,zdroj!D:AJ,33,0)</f>
        <v>katC</v>
      </c>
    </row>
    <row r="522" spans="8:37" x14ac:dyDescent="0.25">
      <c r="H522" s="8"/>
      <c r="I522" s="8"/>
      <c r="N522" s="23"/>
      <c r="O522" s="24"/>
      <c r="P522" s="19"/>
      <c r="Q522" s="19"/>
      <c r="R522" s="19"/>
      <c r="S522" s="27"/>
      <c r="T522" s="11"/>
      <c r="U522" s="27"/>
      <c r="V522" s="39"/>
      <c r="W522" s="39"/>
      <c r="Y522" s="9" t="s">
        <v>479</v>
      </c>
      <c r="Z522" s="9" t="s">
        <v>462</v>
      </c>
      <c r="AA522" s="9" t="s">
        <v>199</v>
      </c>
      <c r="AB522" s="9">
        <v>5846005</v>
      </c>
      <c r="AC522" s="9" t="s">
        <v>1304</v>
      </c>
      <c r="AD522" s="9" t="s">
        <v>800</v>
      </c>
      <c r="AE522" s="5">
        <f t="shared" ref="AE522:AE585" si="38">VLOOKUP(Y522,K:T,10,0)</f>
        <v>0</v>
      </c>
      <c r="AF522" s="5" t="str">
        <f t="shared" ref="AF522:AF585" si="39">IF(AE522="A",IF(AD522="katA","katB",AD522),AD522)</f>
        <v>Pokryto</v>
      </c>
      <c r="AG522" s="153"/>
      <c r="AH522" s="153"/>
      <c r="AI522" t="s">
        <v>201</v>
      </c>
      <c r="AJ522" t="s">
        <v>800</v>
      </c>
      <c r="AK522" s="9" t="str">
        <f>VLOOKUP(Y522,zdroj!D:AJ,33,0)</f>
        <v>katC</v>
      </c>
    </row>
    <row r="523" spans="8:37" x14ac:dyDescent="0.25">
      <c r="H523" s="8"/>
      <c r="I523" s="8"/>
      <c r="N523" s="23"/>
      <c r="O523" s="24"/>
      <c r="P523" s="19"/>
      <c r="Q523" s="19"/>
      <c r="R523" s="19"/>
      <c r="S523" s="27"/>
      <c r="T523" s="11"/>
      <c r="U523" s="27"/>
      <c r="V523" s="39"/>
      <c r="W523" s="39"/>
      <c r="Y523" s="9" t="s">
        <v>479</v>
      </c>
      <c r="Z523" s="9" t="s">
        <v>462</v>
      </c>
      <c r="AA523" s="9" t="s">
        <v>199</v>
      </c>
      <c r="AB523" s="9">
        <v>5846013</v>
      </c>
      <c r="AC523" s="9" t="s">
        <v>1305</v>
      </c>
      <c r="AD523" s="9" t="s">
        <v>226</v>
      </c>
      <c r="AE523" s="5">
        <f t="shared" si="38"/>
        <v>0</v>
      </c>
      <c r="AF523" s="5" t="str">
        <f t="shared" si="39"/>
        <v>katC</v>
      </c>
      <c r="AG523" s="153"/>
      <c r="AH523" s="153"/>
      <c r="AI523" t="s">
        <v>17880</v>
      </c>
      <c r="AJ523" t="s">
        <v>17878</v>
      </c>
      <c r="AK523" s="9" t="str">
        <f>VLOOKUP(Y523,zdroj!D:AJ,33,0)</f>
        <v>katC</v>
      </c>
    </row>
    <row r="524" spans="8:37" x14ac:dyDescent="0.25">
      <c r="H524" s="8"/>
      <c r="I524" s="8"/>
      <c r="N524" s="23"/>
      <c r="O524" s="24"/>
      <c r="P524" s="19"/>
      <c r="Q524" s="19"/>
      <c r="R524" s="19"/>
      <c r="S524" s="27"/>
      <c r="T524" s="11"/>
      <c r="U524" s="27"/>
      <c r="V524" s="39"/>
      <c r="W524" s="39"/>
      <c r="Y524" s="9" t="s">
        <v>479</v>
      </c>
      <c r="Z524" s="9" t="s">
        <v>462</v>
      </c>
      <c r="AA524" s="9" t="s">
        <v>199</v>
      </c>
      <c r="AB524" s="9">
        <v>5846021</v>
      </c>
      <c r="AC524" s="9" t="s">
        <v>1306</v>
      </c>
      <c r="AD524" s="9" t="s">
        <v>226</v>
      </c>
      <c r="AE524" s="5">
        <f t="shared" si="38"/>
        <v>0</v>
      </c>
      <c r="AF524" s="5" t="str">
        <f t="shared" si="39"/>
        <v>katC</v>
      </c>
      <c r="AG524" s="153"/>
      <c r="AH524" s="153"/>
      <c r="AI524" t="s">
        <v>229</v>
      </c>
      <c r="AJ524" t="s">
        <v>17878</v>
      </c>
      <c r="AK524" s="9" t="str">
        <f>VLOOKUP(Y524,zdroj!D:AJ,33,0)</f>
        <v>katC</v>
      </c>
    </row>
    <row r="525" spans="8:37" x14ac:dyDescent="0.25">
      <c r="H525" s="8"/>
      <c r="I525" s="8"/>
      <c r="N525" s="23"/>
      <c r="O525" s="24"/>
      <c r="P525" s="19"/>
      <c r="Q525" s="19"/>
      <c r="R525" s="19"/>
      <c r="S525" s="27"/>
      <c r="T525" s="11"/>
      <c r="U525" s="27"/>
      <c r="V525" s="39"/>
      <c r="W525" s="39"/>
      <c r="Y525" s="9" t="s">
        <v>479</v>
      </c>
      <c r="Z525" s="9" t="s">
        <v>462</v>
      </c>
      <c r="AA525" s="9" t="s">
        <v>199</v>
      </c>
      <c r="AB525" s="9">
        <v>5846030</v>
      </c>
      <c r="AC525" s="9" t="s">
        <v>1307</v>
      </c>
      <c r="AD525" s="9" t="s">
        <v>226</v>
      </c>
      <c r="AE525" s="5">
        <f t="shared" si="38"/>
        <v>0</v>
      </c>
      <c r="AF525" s="5" t="str">
        <f t="shared" si="39"/>
        <v>katC</v>
      </c>
      <c r="AG525" s="153"/>
      <c r="AH525" s="153"/>
      <c r="AI525" t="s">
        <v>17879</v>
      </c>
      <c r="AJ525" t="s">
        <v>17878</v>
      </c>
      <c r="AK525" s="9" t="str">
        <f>VLOOKUP(Y525,zdroj!D:AJ,33,0)</f>
        <v>katC</v>
      </c>
    </row>
    <row r="526" spans="8:37" x14ac:dyDescent="0.25">
      <c r="H526" s="8"/>
      <c r="I526" s="8"/>
      <c r="N526" s="23"/>
      <c r="O526" s="24"/>
      <c r="P526" s="19"/>
      <c r="Q526" s="19"/>
      <c r="R526" s="19"/>
      <c r="S526" s="27"/>
      <c r="T526" s="11"/>
      <c r="U526" s="27"/>
      <c r="V526" s="39"/>
      <c r="W526" s="39"/>
      <c r="Y526" s="9" t="s">
        <v>479</v>
      </c>
      <c r="Z526" s="9" t="s">
        <v>462</v>
      </c>
      <c r="AA526" s="9" t="s">
        <v>199</v>
      </c>
      <c r="AB526" s="9">
        <v>5846048</v>
      </c>
      <c r="AC526" s="9" t="s">
        <v>1308</v>
      </c>
      <c r="AD526" s="9" t="s">
        <v>800</v>
      </c>
      <c r="AE526" s="5">
        <f t="shared" si="38"/>
        <v>0</v>
      </c>
      <c r="AF526" s="5" t="str">
        <f t="shared" si="39"/>
        <v>Pokryto</v>
      </c>
      <c r="AG526" s="153"/>
      <c r="AH526" s="153"/>
      <c r="AI526" t="s">
        <v>201</v>
      </c>
      <c r="AJ526" t="s">
        <v>800</v>
      </c>
      <c r="AK526" s="9" t="str">
        <f>VLOOKUP(Y526,zdroj!D:AJ,33,0)</f>
        <v>katC</v>
      </c>
    </row>
    <row r="527" spans="8:37" x14ac:dyDescent="0.25">
      <c r="H527" s="8"/>
      <c r="I527" s="8"/>
      <c r="N527" s="23"/>
      <c r="O527" s="24"/>
      <c r="P527" s="19"/>
      <c r="Q527" s="19"/>
      <c r="R527" s="19"/>
      <c r="S527" s="27"/>
      <c r="T527" s="11"/>
      <c r="U527" s="27"/>
      <c r="V527" s="39"/>
      <c r="W527" s="39"/>
      <c r="Y527" s="9" t="s">
        <v>479</v>
      </c>
      <c r="Z527" s="9" t="s">
        <v>462</v>
      </c>
      <c r="AA527" s="9" t="s">
        <v>199</v>
      </c>
      <c r="AB527" s="9">
        <v>5845637</v>
      </c>
      <c r="AC527" s="9" t="s">
        <v>1309</v>
      </c>
      <c r="AD527" s="9" t="s">
        <v>800</v>
      </c>
      <c r="AE527" s="5">
        <f t="shared" si="38"/>
        <v>0</v>
      </c>
      <c r="AF527" s="5" t="str">
        <f t="shared" si="39"/>
        <v>Pokryto</v>
      </c>
      <c r="AG527" s="153"/>
      <c r="AH527" s="153"/>
      <c r="AI527" t="s">
        <v>201</v>
      </c>
      <c r="AJ527" t="s">
        <v>800</v>
      </c>
      <c r="AK527" s="9" t="str">
        <f>VLOOKUP(Y527,zdroj!D:AJ,33,0)</f>
        <v>katC</v>
      </c>
    </row>
    <row r="528" spans="8:37" x14ac:dyDescent="0.25">
      <c r="H528" s="8"/>
      <c r="I528" s="8"/>
      <c r="N528" s="23"/>
      <c r="O528" s="24"/>
      <c r="P528" s="19"/>
      <c r="Q528" s="19"/>
      <c r="R528" s="19"/>
      <c r="S528" s="27"/>
      <c r="T528" s="11"/>
      <c r="U528" s="27"/>
      <c r="V528" s="39"/>
      <c r="W528" s="39"/>
      <c r="Y528" s="9" t="s">
        <v>479</v>
      </c>
      <c r="Z528" s="9" t="s">
        <v>462</v>
      </c>
      <c r="AA528" s="9" t="s">
        <v>199</v>
      </c>
      <c r="AB528" s="9">
        <v>5846129</v>
      </c>
      <c r="AC528" s="9" t="s">
        <v>1310</v>
      </c>
      <c r="AD528" s="9" t="s">
        <v>800</v>
      </c>
      <c r="AE528" s="5">
        <f t="shared" si="38"/>
        <v>0</v>
      </c>
      <c r="AF528" s="5" t="str">
        <f t="shared" si="39"/>
        <v>Pokryto</v>
      </c>
      <c r="AG528" s="153"/>
      <c r="AH528" s="153"/>
      <c r="AI528" t="s">
        <v>201</v>
      </c>
      <c r="AJ528" t="s">
        <v>800</v>
      </c>
      <c r="AK528" s="9" t="str">
        <f>VLOOKUP(Y528,zdroj!D:AJ,33,0)</f>
        <v>katC</v>
      </c>
    </row>
    <row r="529" spans="8:37" x14ac:dyDescent="0.25">
      <c r="H529" s="8"/>
      <c r="I529" s="8"/>
      <c r="N529" s="23"/>
      <c r="O529" s="24"/>
      <c r="P529" s="19"/>
      <c r="Q529" s="19"/>
      <c r="R529" s="19"/>
      <c r="S529" s="27"/>
      <c r="T529" s="11"/>
      <c r="U529" s="27"/>
      <c r="V529" s="39"/>
      <c r="W529" s="39"/>
      <c r="Y529" s="9" t="s">
        <v>479</v>
      </c>
      <c r="Z529" s="9" t="s">
        <v>462</v>
      </c>
      <c r="AA529" s="9" t="s">
        <v>199</v>
      </c>
      <c r="AB529" s="9">
        <v>5846170</v>
      </c>
      <c r="AC529" s="9" t="s">
        <v>1311</v>
      </c>
      <c r="AD529" s="9" t="s">
        <v>800</v>
      </c>
      <c r="AE529" s="5">
        <f t="shared" si="38"/>
        <v>0</v>
      </c>
      <c r="AF529" s="5" t="str">
        <f t="shared" si="39"/>
        <v>Pokryto</v>
      </c>
      <c r="AG529" s="153"/>
      <c r="AH529" s="153"/>
      <c r="AI529" t="s">
        <v>201</v>
      </c>
      <c r="AJ529" t="s">
        <v>800</v>
      </c>
      <c r="AK529" s="9" t="str">
        <f>VLOOKUP(Y529,zdroj!D:AJ,33,0)</f>
        <v>katC</v>
      </c>
    </row>
    <row r="530" spans="8:37" x14ac:dyDescent="0.25">
      <c r="H530" s="8"/>
      <c r="I530" s="8"/>
      <c r="N530" s="23"/>
      <c r="O530" s="24"/>
      <c r="P530" s="19"/>
      <c r="Q530" s="19"/>
      <c r="R530" s="19"/>
      <c r="S530" s="27"/>
      <c r="T530" s="11"/>
      <c r="U530" s="27"/>
      <c r="V530" s="39"/>
      <c r="W530" s="39"/>
      <c r="Y530" s="9" t="s">
        <v>479</v>
      </c>
      <c r="Z530" s="9" t="s">
        <v>462</v>
      </c>
      <c r="AA530" s="9" t="s">
        <v>199</v>
      </c>
      <c r="AB530" s="9">
        <v>5845645</v>
      </c>
      <c r="AC530" s="9" t="s">
        <v>1312</v>
      </c>
      <c r="AD530" s="9" t="s">
        <v>800</v>
      </c>
      <c r="AE530" s="5">
        <f t="shared" si="38"/>
        <v>0</v>
      </c>
      <c r="AF530" s="5" t="str">
        <f t="shared" si="39"/>
        <v>Pokryto</v>
      </c>
      <c r="AG530" s="153"/>
      <c r="AH530" s="153"/>
      <c r="AI530" t="s">
        <v>201</v>
      </c>
      <c r="AJ530" t="s">
        <v>800</v>
      </c>
      <c r="AK530" s="9" t="str">
        <f>VLOOKUP(Y530,zdroj!D:AJ,33,0)</f>
        <v>katC</v>
      </c>
    </row>
    <row r="531" spans="8:37" x14ac:dyDescent="0.25">
      <c r="H531" s="8"/>
      <c r="I531" s="8"/>
      <c r="N531" s="23"/>
      <c r="O531" s="24"/>
      <c r="P531" s="19"/>
      <c r="Q531" s="19"/>
      <c r="R531" s="19"/>
      <c r="S531" s="27"/>
      <c r="T531" s="11"/>
      <c r="U531" s="27"/>
      <c r="V531" s="39"/>
      <c r="W531" s="39"/>
      <c r="Y531" s="9" t="s">
        <v>479</v>
      </c>
      <c r="Z531" s="9" t="s">
        <v>462</v>
      </c>
      <c r="AA531" s="9" t="s">
        <v>199</v>
      </c>
      <c r="AB531" s="9">
        <v>5846242</v>
      </c>
      <c r="AC531" s="9" t="s">
        <v>1313</v>
      </c>
      <c r="AD531" s="9" t="s">
        <v>226</v>
      </c>
      <c r="AE531" s="5">
        <f t="shared" si="38"/>
        <v>0</v>
      </c>
      <c r="AF531" s="5" t="str">
        <f t="shared" si="39"/>
        <v>katC</v>
      </c>
      <c r="AG531" s="153"/>
      <c r="AH531" s="153"/>
      <c r="AI531" t="s">
        <v>17881</v>
      </c>
      <c r="AJ531" t="s">
        <v>17878</v>
      </c>
      <c r="AK531" s="9" t="str">
        <f>VLOOKUP(Y531,zdroj!D:AJ,33,0)</f>
        <v>katC</v>
      </c>
    </row>
    <row r="532" spans="8:37" x14ac:dyDescent="0.25">
      <c r="H532" s="8"/>
      <c r="I532" s="8"/>
      <c r="N532" s="23"/>
      <c r="O532" s="24"/>
      <c r="P532" s="19"/>
      <c r="Q532" s="19"/>
      <c r="R532" s="19"/>
      <c r="S532" s="27"/>
      <c r="T532" s="11"/>
      <c r="U532" s="27"/>
      <c r="V532" s="39"/>
      <c r="W532" s="39"/>
      <c r="Y532" s="9" t="s">
        <v>479</v>
      </c>
      <c r="Z532" s="9" t="s">
        <v>462</v>
      </c>
      <c r="AA532" s="9" t="s">
        <v>199</v>
      </c>
      <c r="AB532" s="9">
        <v>5846251</v>
      </c>
      <c r="AC532" s="9" t="s">
        <v>1314</v>
      </c>
      <c r="AD532" s="9" t="s">
        <v>226</v>
      </c>
      <c r="AE532" s="5">
        <f t="shared" si="38"/>
        <v>0</v>
      </c>
      <c r="AF532" s="5" t="str">
        <f t="shared" si="39"/>
        <v>katC</v>
      </c>
      <c r="AG532" s="153"/>
      <c r="AH532" s="153"/>
      <c r="AI532" t="s">
        <v>17879</v>
      </c>
      <c r="AJ532" t="s">
        <v>17878</v>
      </c>
      <c r="AK532" s="9" t="str">
        <f>VLOOKUP(Y532,zdroj!D:AJ,33,0)</f>
        <v>katC</v>
      </c>
    </row>
    <row r="533" spans="8:37" x14ac:dyDescent="0.25">
      <c r="H533" s="8"/>
      <c r="I533" s="8"/>
      <c r="N533" s="23"/>
      <c r="O533" s="24"/>
      <c r="P533" s="19"/>
      <c r="Q533" s="19"/>
      <c r="R533" s="19"/>
      <c r="S533" s="27"/>
      <c r="T533" s="11"/>
      <c r="U533" s="27"/>
      <c r="V533" s="39"/>
      <c r="W533" s="39"/>
      <c r="Y533" s="9" t="s">
        <v>479</v>
      </c>
      <c r="Z533" s="9" t="s">
        <v>462</v>
      </c>
      <c r="AA533" s="9" t="s">
        <v>199</v>
      </c>
      <c r="AB533" s="9">
        <v>5846269</v>
      </c>
      <c r="AC533" s="9" t="s">
        <v>1315</v>
      </c>
      <c r="AD533" s="9" t="s">
        <v>226</v>
      </c>
      <c r="AE533" s="5">
        <f t="shared" si="38"/>
        <v>0</v>
      </c>
      <c r="AF533" s="5" t="str">
        <f t="shared" si="39"/>
        <v>katC</v>
      </c>
      <c r="AG533" s="153"/>
      <c r="AH533" s="153"/>
      <c r="AI533" t="s">
        <v>229</v>
      </c>
      <c r="AJ533" t="s">
        <v>17878</v>
      </c>
      <c r="AK533" s="9" t="str">
        <f>VLOOKUP(Y533,zdroj!D:AJ,33,0)</f>
        <v>katC</v>
      </c>
    </row>
    <row r="534" spans="8:37" x14ac:dyDescent="0.25">
      <c r="H534" s="8"/>
      <c r="I534" s="8"/>
      <c r="N534" s="23"/>
      <c r="O534" s="24"/>
      <c r="P534" s="19"/>
      <c r="Q534" s="19"/>
      <c r="R534" s="19"/>
      <c r="S534" s="27"/>
      <c r="T534" s="11"/>
      <c r="U534" s="27"/>
      <c r="V534" s="39"/>
      <c r="W534" s="39"/>
      <c r="Y534" s="9" t="s">
        <v>479</v>
      </c>
      <c r="Z534" s="9" t="s">
        <v>462</v>
      </c>
      <c r="AA534" s="9" t="s">
        <v>199</v>
      </c>
      <c r="AB534" s="9">
        <v>5845653</v>
      </c>
      <c r="AC534" s="9" t="s">
        <v>1316</v>
      </c>
      <c r="AD534" s="9" t="s">
        <v>226</v>
      </c>
      <c r="AE534" s="5">
        <f t="shared" si="38"/>
        <v>0</v>
      </c>
      <c r="AF534" s="5" t="str">
        <f t="shared" si="39"/>
        <v>katC</v>
      </c>
      <c r="AG534" s="153"/>
      <c r="AH534" s="153"/>
      <c r="AI534" t="s">
        <v>201</v>
      </c>
      <c r="AJ534" t="s">
        <v>340</v>
      </c>
      <c r="AK534" s="9" t="str">
        <f>VLOOKUP(Y534,zdroj!D:AJ,33,0)</f>
        <v>katC</v>
      </c>
    </row>
    <row r="535" spans="8:37" x14ac:dyDescent="0.25">
      <c r="H535" s="8"/>
      <c r="I535" s="8"/>
      <c r="N535" s="23"/>
      <c r="O535" s="24"/>
      <c r="P535" s="19"/>
      <c r="Q535" s="19"/>
      <c r="R535" s="19"/>
      <c r="S535" s="27"/>
      <c r="T535" s="11"/>
      <c r="U535" s="27"/>
      <c r="V535" s="39"/>
      <c r="W535" s="39"/>
      <c r="Y535" s="9" t="s">
        <v>479</v>
      </c>
      <c r="Z535" s="9" t="s">
        <v>462</v>
      </c>
      <c r="AA535" s="9" t="s">
        <v>199</v>
      </c>
      <c r="AB535" s="9">
        <v>5846285</v>
      </c>
      <c r="AC535" s="9" t="s">
        <v>1317</v>
      </c>
      <c r="AD535" s="9" t="s">
        <v>800</v>
      </c>
      <c r="AE535" s="5">
        <f t="shared" si="38"/>
        <v>0</v>
      </c>
      <c r="AF535" s="5" t="str">
        <f t="shared" si="39"/>
        <v>Pokryto</v>
      </c>
      <c r="AG535" s="153"/>
      <c r="AH535" s="153"/>
      <c r="AI535" t="s">
        <v>201</v>
      </c>
      <c r="AJ535" t="s">
        <v>800</v>
      </c>
      <c r="AK535" s="9" t="str">
        <f>VLOOKUP(Y535,zdroj!D:AJ,33,0)</f>
        <v>katC</v>
      </c>
    </row>
    <row r="536" spans="8:37" x14ac:dyDescent="0.25">
      <c r="H536" s="8"/>
      <c r="I536" s="8"/>
      <c r="N536" s="23"/>
      <c r="O536" s="24"/>
      <c r="P536" s="19"/>
      <c r="Q536" s="19"/>
      <c r="R536" s="19"/>
      <c r="S536" s="27"/>
      <c r="T536" s="11"/>
      <c r="U536" s="27"/>
      <c r="V536" s="39"/>
      <c r="W536" s="39"/>
      <c r="Y536" s="9" t="s">
        <v>479</v>
      </c>
      <c r="Z536" s="9" t="s">
        <v>462</v>
      </c>
      <c r="AA536" s="9" t="s">
        <v>199</v>
      </c>
      <c r="AB536" s="9">
        <v>5846293</v>
      </c>
      <c r="AC536" s="9" t="s">
        <v>1318</v>
      </c>
      <c r="AD536" s="9" t="s">
        <v>800</v>
      </c>
      <c r="AE536" s="5">
        <f t="shared" si="38"/>
        <v>0</v>
      </c>
      <c r="AF536" s="5" t="str">
        <f t="shared" si="39"/>
        <v>Pokryto</v>
      </c>
      <c r="AG536" s="153"/>
      <c r="AH536" s="153"/>
      <c r="AI536" t="s">
        <v>201</v>
      </c>
      <c r="AJ536" t="s">
        <v>800</v>
      </c>
      <c r="AK536" s="9" t="str">
        <f>VLOOKUP(Y536,zdroj!D:AJ,33,0)</f>
        <v>katC</v>
      </c>
    </row>
    <row r="537" spans="8:37" x14ac:dyDescent="0.25">
      <c r="H537" s="8"/>
      <c r="I537" s="8"/>
      <c r="N537" s="23"/>
      <c r="O537" s="24"/>
      <c r="P537" s="19"/>
      <c r="Q537" s="19"/>
      <c r="R537" s="19"/>
      <c r="S537" s="27"/>
      <c r="T537" s="11"/>
      <c r="U537" s="27"/>
      <c r="V537" s="39"/>
      <c r="W537" s="39"/>
      <c r="Y537" s="9" t="s">
        <v>479</v>
      </c>
      <c r="Z537" s="9" t="s">
        <v>462</v>
      </c>
      <c r="AA537" s="9" t="s">
        <v>199</v>
      </c>
      <c r="AB537" s="9">
        <v>5846307</v>
      </c>
      <c r="AC537" s="9" t="s">
        <v>1319</v>
      </c>
      <c r="AD537" s="9" t="s">
        <v>800</v>
      </c>
      <c r="AE537" s="5">
        <f t="shared" si="38"/>
        <v>0</v>
      </c>
      <c r="AF537" s="5" t="str">
        <f t="shared" si="39"/>
        <v>Pokryto</v>
      </c>
      <c r="AG537" s="153"/>
      <c r="AH537" s="153"/>
      <c r="AI537" t="s">
        <v>201</v>
      </c>
      <c r="AJ537" t="s">
        <v>800</v>
      </c>
      <c r="AK537" s="9" t="str">
        <f>VLOOKUP(Y537,zdroj!D:AJ,33,0)</f>
        <v>katC</v>
      </c>
    </row>
    <row r="538" spans="8:37" x14ac:dyDescent="0.25">
      <c r="H538" s="8"/>
      <c r="I538" s="8"/>
      <c r="N538" s="23"/>
      <c r="O538" s="24"/>
      <c r="P538" s="19"/>
      <c r="Q538" s="19"/>
      <c r="R538" s="19"/>
      <c r="S538" s="27"/>
      <c r="T538" s="11"/>
      <c r="U538" s="27"/>
      <c r="V538" s="39"/>
      <c r="W538" s="39"/>
      <c r="Y538" s="9" t="s">
        <v>479</v>
      </c>
      <c r="Z538" s="9" t="s">
        <v>462</v>
      </c>
      <c r="AA538" s="9" t="s">
        <v>199</v>
      </c>
      <c r="AB538" s="9">
        <v>5846315</v>
      </c>
      <c r="AC538" s="9" t="s">
        <v>1320</v>
      </c>
      <c r="AD538" s="9" t="s">
        <v>800</v>
      </c>
      <c r="AE538" s="5">
        <f t="shared" si="38"/>
        <v>0</v>
      </c>
      <c r="AF538" s="5" t="str">
        <f t="shared" si="39"/>
        <v>Pokryto</v>
      </c>
      <c r="AG538" s="153"/>
      <c r="AH538" s="153"/>
      <c r="AI538" t="s">
        <v>201</v>
      </c>
      <c r="AJ538" t="s">
        <v>800</v>
      </c>
      <c r="AK538" s="9" t="str">
        <f>VLOOKUP(Y538,zdroj!D:AJ,33,0)</f>
        <v>katC</v>
      </c>
    </row>
    <row r="539" spans="8:37" x14ac:dyDescent="0.25">
      <c r="H539" s="8"/>
      <c r="I539" s="8"/>
      <c r="N539" s="23"/>
      <c r="O539" s="24"/>
      <c r="P539" s="19"/>
      <c r="Q539" s="19"/>
      <c r="R539" s="19"/>
      <c r="S539" s="27"/>
      <c r="T539" s="11"/>
      <c r="U539" s="27"/>
      <c r="V539" s="39"/>
      <c r="W539" s="39"/>
      <c r="Y539" s="9" t="s">
        <v>479</v>
      </c>
      <c r="Z539" s="9" t="s">
        <v>462</v>
      </c>
      <c r="AA539" s="9" t="s">
        <v>199</v>
      </c>
      <c r="AB539" s="9">
        <v>5846323</v>
      </c>
      <c r="AC539" s="9" t="s">
        <v>1321</v>
      </c>
      <c r="AD539" s="9" t="s">
        <v>800</v>
      </c>
      <c r="AE539" s="5">
        <f t="shared" si="38"/>
        <v>0</v>
      </c>
      <c r="AF539" s="5" t="str">
        <f t="shared" si="39"/>
        <v>Pokryto</v>
      </c>
      <c r="AG539" s="153"/>
      <c r="AH539" s="153"/>
      <c r="AI539" t="s">
        <v>201</v>
      </c>
      <c r="AJ539" t="s">
        <v>800</v>
      </c>
      <c r="AK539" s="9" t="str">
        <f>VLOOKUP(Y539,zdroj!D:AJ,33,0)</f>
        <v>katC</v>
      </c>
    </row>
    <row r="540" spans="8:37" x14ac:dyDescent="0.25">
      <c r="H540" s="8"/>
      <c r="I540" s="8"/>
      <c r="N540" s="23"/>
      <c r="O540" s="24"/>
      <c r="P540" s="19"/>
      <c r="Q540" s="19"/>
      <c r="R540" s="19"/>
      <c r="S540" s="27"/>
      <c r="T540" s="11"/>
      <c r="U540" s="27"/>
      <c r="V540" s="39"/>
      <c r="W540" s="39"/>
      <c r="Y540" s="9" t="s">
        <v>479</v>
      </c>
      <c r="Z540" s="9" t="s">
        <v>462</v>
      </c>
      <c r="AA540" s="9" t="s">
        <v>199</v>
      </c>
      <c r="AB540" s="9">
        <v>5846366</v>
      </c>
      <c r="AC540" s="9" t="s">
        <v>1322</v>
      </c>
      <c r="AD540" s="9" t="s">
        <v>226</v>
      </c>
      <c r="AE540" s="5">
        <f t="shared" si="38"/>
        <v>0</v>
      </c>
      <c r="AF540" s="5" t="str">
        <f t="shared" si="39"/>
        <v>katC</v>
      </c>
      <c r="AG540" s="153"/>
      <c r="AH540" s="153"/>
      <c r="AI540" t="s">
        <v>201</v>
      </c>
      <c r="AJ540" t="s">
        <v>340</v>
      </c>
      <c r="AK540" s="9" t="str">
        <f>VLOOKUP(Y540,zdroj!D:AJ,33,0)</f>
        <v>katC</v>
      </c>
    </row>
    <row r="541" spans="8:37" x14ac:dyDescent="0.25">
      <c r="H541" s="8"/>
      <c r="I541" s="8"/>
      <c r="N541" s="23"/>
      <c r="O541" s="24"/>
      <c r="P541" s="19"/>
      <c r="Q541" s="19"/>
      <c r="R541" s="19"/>
      <c r="S541" s="27"/>
      <c r="T541" s="11"/>
      <c r="U541" s="27"/>
      <c r="V541" s="39"/>
      <c r="W541" s="39"/>
      <c r="Y541" s="9" t="s">
        <v>479</v>
      </c>
      <c r="Z541" s="9" t="s">
        <v>462</v>
      </c>
      <c r="AA541" s="9" t="s">
        <v>199</v>
      </c>
      <c r="AB541" s="9">
        <v>5846374</v>
      </c>
      <c r="AC541" s="9" t="s">
        <v>1323</v>
      </c>
      <c r="AD541" s="9" t="s">
        <v>226</v>
      </c>
      <c r="AE541" s="5">
        <f t="shared" si="38"/>
        <v>0</v>
      </c>
      <c r="AF541" s="5" t="str">
        <f t="shared" si="39"/>
        <v>katC</v>
      </c>
      <c r="AG541" s="153"/>
      <c r="AH541" s="153"/>
      <c r="AI541" t="s">
        <v>195</v>
      </c>
      <c r="AJ541" t="s">
        <v>340</v>
      </c>
      <c r="AK541" s="9" t="str">
        <f>VLOOKUP(Y541,zdroj!D:AJ,33,0)</f>
        <v>katC</v>
      </c>
    </row>
    <row r="542" spans="8:37" x14ac:dyDescent="0.25">
      <c r="H542" s="8"/>
      <c r="I542" s="8"/>
      <c r="N542" s="23"/>
      <c r="O542" s="24"/>
      <c r="P542" s="19"/>
      <c r="Q542" s="19"/>
      <c r="R542" s="19"/>
      <c r="S542" s="27"/>
      <c r="T542" s="11"/>
      <c r="U542" s="27"/>
      <c r="V542" s="39"/>
      <c r="W542" s="39"/>
      <c r="Y542" s="9" t="s">
        <v>479</v>
      </c>
      <c r="Z542" s="9" t="s">
        <v>462</v>
      </c>
      <c r="AA542" s="9" t="s">
        <v>199</v>
      </c>
      <c r="AB542" s="9">
        <v>5845661</v>
      </c>
      <c r="AC542" s="9" t="s">
        <v>1324</v>
      </c>
      <c r="AD542" s="9" t="s">
        <v>226</v>
      </c>
      <c r="AE542" s="5">
        <f t="shared" si="38"/>
        <v>0</v>
      </c>
      <c r="AF542" s="5" t="str">
        <f t="shared" si="39"/>
        <v>katC</v>
      </c>
      <c r="AG542" s="153"/>
      <c r="AH542" s="153"/>
      <c r="AI542" t="s">
        <v>201</v>
      </c>
      <c r="AJ542" t="s">
        <v>340</v>
      </c>
      <c r="AK542" s="9" t="str">
        <f>VLOOKUP(Y542,zdroj!D:AJ,33,0)</f>
        <v>katC</v>
      </c>
    </row>
    <row r="543" spans="8:37" x14ac:dyDescent="0.25">
      <c r="H543" s="8"/>
      <c r="I543" s="8"/>
      <c r="N543" s="23"/>
      <c r="O543" s="24"/>
      <c r="P543" s="19"/>
      <c r="Q543" s="19"/>
      <c r="R543" s="19"/>
      <c r="S543" s="27"/>
      <c r="T543" s="11"/>
      <c r="U543" s="27"/>
      <c r="V543" s="39"/>
      <c r="W543" s="39"/>
      <c r="Y543" s="9" t="s">
        <v>479</v>
      </c>
      <c r="Z543" s="9" t="s">
        <v>462</v>
      </c>
      <c r="AA543" s="9" t="s">
        <v>199</v>
      </c>
      <c r="AB543" s="9">
        <v>5846391</v>
      </c>
      <c r="AC543" s="9" t="s">
        <v>1325</v>
      </c>
      <c r="AD543" s="9" t="s">
        <v>800</v>
      </c>
      <c r="AE543" s="5">
        <f t="shared" si="38"/>
        <v>0</v>
      </c>
      <c r="AF543" s="5" t="str">
        <f t="shared" si="39"/>
        <v>Pokryto</v>
      </c>
      <c r="AG543" s="153"/>
      <c r="AH543" s="153"/>
      <c r="AI543" t="s">
        <v>201</v>
      </c>
      <c r="AJ543" t="s">
        <v>800</v>
      </c>
      <c r="AK543" s="9" t="str">
        <f>VLOOKUP(Y543,zdroj!D:AJ,33,0)</f>
        <v>katC</v>
      </c>
    </row>
    <row r="544" spans="8:37" x14ac:dyDescent="0.25">
      <c r="H544" s="8"/>
      <c r="I544" s="8"/>
      <c r="N544" s="23"/>
      <c r="O544" s="24"/>
      <c r="P544" s="19"/>
      <c r="Q544" s="19"/>
      <c r="R544" s="19"/>
      <c r="S544" s="27"/>
      <c r="T544" s="11"/>
      <c r="U544" s="27"/>
      <c r="V544" s="39"/>
      <c r="W544" s="39"/>
      <c r="Y544" s="9" t="s">
        <v>479</v>
      </c>
      <c r="Z544" s="9" t="s">
        <v>462</v>
      </c>
      <c r="AA544" s="9" t="s">
        <v>199</v>
      </c>
      <c r="AB544" s="9">
        <v>5846404</v>
      </c>
      <c r="AC544" s="9" t="s">
        <v>1326</v>
      </c>
      <c r="AD544" s="9" t="s">
        <v>800</v>
      </c>
      <c r="AE544" s="5">
        <f t="shared" si="38"/>
        <v>0</v>
      </c>
      <c r="AF544" s="5" t="str">
        <f t="shared" si="39"/>
        <v>Pokryto</v>
      </c>
      <c r="AG544" s="153"/>
      <c r="AH544" s="153"/>
      <c r="AI544" t="s">
        <v>201</v>
      </c>
      <c r="AJ544" t="s">
        <v>800</v>
      </c>
      <c r="AK544" s="9" t="str">
        <f>VLOOKUP(Y544,zdroj!D:AJ,33,0)</f>
        <v>katC</v>
      </c>
    </row>
    <row r="545" spans="8:37" x14ac:dyDescent="0.25">
      <c r="H545" s="8"/>
      <c r="I545" s="8"/>
      <c r="N545" s="23"/>
      <c r="O545" s="24"/>
      <c r="P545" s="19"/>
      <c r="Q545" s="19"/>
      <c r="R545" s="19"/>
      <c r="S545" s="27"/>
      <c r="T545" s="11"/>
      <c r="U545" s="27"/>
      <c r="V545" s="39"/>
      <c r="W545" s="39"/>
      <c r="Y545" s="9" t="s">
        <v>479</v>
      </c>
      <c r="Z545" s="9" t="s">
        <v>462</v>
      </c>
      <c r="AA545" s="9" t="s">
        <v>199</v>
      </c>
      <c r="AB545" s="9">
        <v>5846421</v>
      </c>
      <c r="AC545" s="9" t="s">
        <v>1327</v>
      </c>
      <c r="AD545" s="9" t="s">
        <v>226</v>
      </c>
      <c r="AE545" s="5">
        <f t="shared" si="38"/>
        <v>0</v>
      </c>
      <c r="AF545" s="5" t="str">
        <f t="shared" si="39"/>
        <v>katC</v>
      </c>
      <c r="AG545" s="153"/>
      <c r="AH545" s="153"/>
      <c r="AI545" t="s">
        <v>201</v>
      </c>
      <c r="AJ545" t="s">
        <v>340</v>
      </c>
      <c r="AK545" s="9" t="str">
        <f>VLOOKUP(Y545,zdroj!D:AJ,33,0)</f>
        <v>katC</v>
      </c>
    </row>
    <row r="546" spans="8:37" x14ac:dyDescent="0.25">
      <c r="H546" s="8"/>
      <c r="I546" s="8"/>
      <c r="N546" s="23"/>
      <c r="O546" s="24"/>
      <c r="P546" s="19"/>
      <c r="Q546" s="19"/>
      <c r="R546" s="19"/>
      <c r="S546" s="27"/>
      <c r="T546" s="11"/>
      <c r="U546" s="27"/>
      <c r="V546" s="39"/>
      <c r="W546" s="39"/>
      <c r="Y546" s="9" t="s">
        <v>479</v>
      </c>
      <c r="Z546" s="9" t="s">
        <v>462</v>
      </c>
      <c r="AA546" s="9" t="s">
        <v>199</v>
      </c>
      <c r="AB546" s="9">
        <v>5846439</v>
      </c>
      <c r="AC546" s="9" t="s">
        <v>1328</v>
      </c>
      <c r="AD546" s="9" t="s">
        <v>226</v>
      </c>
      <c r="AE546" s="5">
        <f t="shared" si="38"/>
        <v>0</v>
      </c>
      <c r="AF546" s="5" t="str">
        <f t="shared" si="39"/>
        <v>katC</v>
      </c>
      <c r="AG546" s="153"/>
      <c r="AH546" s="153"/>
      <c r="AI546" t="s">
        <v>201</v>
      </c>
      <c r="AJ546" t="s">
        <v>340</v>
      </c>
      <c r="AK546" s="9" t="str">
        <f>VLOOKUP(Y546,zdroj!D:AJ,33,0)</f>
        <v>katC</v>
      </c>
    </row>
    <row r="547" spans="8:37" x14ac:dyDescent="0.25">
      <c r="H547" s="8"/>
      <c r="I547" s="8"/>
      <c r="N547" s="23"/>
      <c r="O547" s="24"/>
      <c r="P547" s="19"/>
      <c r="Q547" s="19"/>
      <c r="R547" s="19"/>
      <c r="S547" s="27"/>
      <c r="T547" s="11"/>
      <c r="U547" s="27"/>
      <c r="V547" s="39"/>
      <c r="W547" s="39"/>
      <c r="Y547" s="9" t="s">
        <v>479</v>
      </c>
      <c r="Z547" s="9" t="s">
        <v>462</v>
      </c>
      <c r="AA547" s="9" t="s">
        <v>199</v>
      </c>
      <c r="AB547" s="9">
        <v>5846455</v>
      </c>
      <c r="AC547" s="9" t="s">
        <v>1329</v>
      </c>
      <c r="AD547" s="9" t="s">
        <v>800</v>
      </c>
      <c r="AE547" s="5">
        <f t="shared" si="38"/>
        <v>0</v>
      </c>
      <c r="AF547" s="5" t="str">
        <f t="shared" si="39"/>
        <v>Pokryto</v>
      </c>
      <c r="AG547" s="153"/>
      <c r="AH547" s="153"/>
      <c r="AI547" t="s">
        <v>201</v>
      </c>
      <c r="AJ547" t="s">
        <v>800</v>
      </c>
      <c r="AK547" s="9" t="str">
        <f>VLOOKUP(Y547,zdroj!D:AJ,33,0)</f>
        <v>katC</v>
      </c>
    </row>
    <row r="548" spans="8:37" x14ac:dyDescent="0.25">
      <c r="H548" s="8"/>
      <c r="I548" s="8"/>
      <c r="N548" s="23"/>
      <c r="O548" s="24"/>
      <c r="P548" s="19"/>
      <c r="Q548" s="19"/>
      <c r="R548" s="19"/>
      <c r="S548" s="27"/>
      <c r="T548" s="11"/>
      <c r="U548" s="27"/>
      <c r="V548" s="39"/>
      <c r="W548" s="39"/>
      <c r="Y548" s="9" t="s">
        <v>479</v>
      </c>
      <c r="Z548" s="9" t="s">
        <v>462</v>
      </c>
      <c r="AA548" s="9" t="s">
        <v>199</v>
      </c>
      <c r="AB548" s="9">
        <v>5845670</v>
      </c>
      <c r="AC548" s="9" t="s">
        <v>1330</v>
      </c>
      <c r="AD548" s="9" t="s">
        <v>226</v>
      </c>
      <c r="AE548" s="5">
        <f t="shared" si="38"/>
        <v>0</v>
      </c>
      <c r="AF548" s="5" t="str">
        <f t="shared" si="39"/>
        <v>katC</v>
      </c>
      <c r="AG548" s="153"/>
      <c r="AH548" s="153"/>
      <c r="AI548" t="s">
        <v>201</v>
      </c>
      <c r="AJ548" t="s">
        <v>340</v>
      </c>
      <c r="AK548" s="9" t="str">
        <f>VLOOKUP(Y548,zdroj!D:AJ,33,0)</f>
        <v>katC</v>
      </c>
    </row>
    <row r="549" spans="8:37" x14ac:dyDescent="0.25">
      <c r="H549" s="8"/>
      <c r="I549" s="8"/>
      <c r="N549" s="23"/>
      <c r="O549" s="24"/>
      <c r="P549" s="19"/>
      <c r="Q549" s="19"/>
      <c r="R549" s="19"/>
      <c r="S549" s="27"/>
      <c r="T549" s="11"/>
      <c r="U549" s="27"/>
      <c r="V549" s="39"/>
      <c r="W549" s="39"/>
      <c r="Y549" s="9" t="s">
        <v>479</v>
      </c>
      <c r="Z549" s="9" t="s">
        <v>462</v>
      </c>
      <c r="AA549" s="9" t="s">
        <v>199</v>
      </c>
      <c r="AB549" s="9">
        <v>5846463</v>
      </c>
      <c r="AC549" s="9" t="s">
        <v>1331</v>
      </c>
      <c r="AD549" s="9" t="s">
        <v>226</v>
      </c>
      <c r="AE549" s="5">
        <f t="shared" si="38"/>
        <v>0</v>
      </c>
      <c r="AF549" s="5" t="str">
        <f t="shared" si="39"/>
        <v>katC</v>
      </c>
      <c r="AG549" s="153"/>
      <c r="AH549" s="153"/>
      <c r="AI549" t="s">
        <v>236</v>
      </c>
      <c r="AJ549" t="s">
        <v>17878</v>
      </c>
      <c r="AK549" s="9" t="str">
        <f>VLOOKUP(Y549,zdroj!D:AJ,33,0)</f>
        <v>katC</v>
      </c>
    </row>
    <row r="550" spans="8:37" x14ac:dyDescent="0.25">
      <c r="H550" s="8"/>
      <c r="I550" s="8"/>
      <c r="N550" s="23"/>
      <c r="O550" s="24"/>
      <c r="P550" s="19"/>
      <c r="Q550" s="19"/>
      <c r="R550" s="19"/>
      <c r="S550" s="27"/>
      <c r="T550" s="11"/>
      <c r="U550" s="27"/>
      <c r="V550" s="39"/>
      <c r="W550" s="39"/>
      <c r="Y550" s="9" t="s">
        <v>479</v>
      </c>
      <c r="Z550" s="9" t="s">
        <v>462</v>
      </c>
      <c r="AA550" s="9" t="s">
        <v>199</v>
      </c>
      <c r="AB550" s="9">
        <v>5846471</v>
      </c>
      <c r="AC550" s="9" t="s">
        <v>1332</v>
      </c>
      <c r="AD550" s="9" t="s">
        <v>800</v>
      </c>
      <c r="AE550" s="5">
        <f t="shared" si="38"/>
        <v>0</v>
      </c>
      <c r="AF550" s="5" t="str">
        <f t="shared" si="39"/>
        <v>Pokryto</v>
      </c>
      <c r="AG550" s="153"/>
      <c r="AH550" s="153"/>
      <c r="AI550" t="s">
        <v>201</v>
      </c>
      <c r="AJ550" t="s">
        <v>800</v>
      </c>
      <c r="AK550" s="9" t="str">
        <f>VLOOKUP(Y550,zdroj!D:AJ,33,0)</f>
        <v>katC</v>
      </c>
    </row>
    <row r="551" spans="8:37" x14ac:dyDescent="0.25">
      <c r="H551" s="8"/>
      <c r="I551" s="8"/>
      <c r="N551" s="23"/>
      <c r="O551" s="24"/>
      <c r="P551" s="19"/>
      <c r="Q551" s="19"/>
      <c r="R551" s="19"/>
      <c r="S551" s="27"/>
      <c r="T551" s="11"/>
      <c r="U551" s="27"/>
      <c r="V551" s="39"/>
      <c r="W551" s="39"/>
      <c r="Y551" s="9" t="s">
        <v>479</v>
      </c>
      <c r="Z551" s="9" t="s">
        <v>462</v>
      </c>
      <c r="AA551" s="9" t="s">
        <v>199</v>
      </c>
      <c r="AB551" s="9">
        <v>5846480</v>
      </c>
      <c r="AC551" s="9" t="s">
        <v>1333</v>
      </c>
      <c r="AD551" s="9" t="s">
        <v>800</v>
      </c>
      <c r="AE551" s="5">
        <f t="shared" si="38"/>
        <v>0</v>
      </c>
      <c r="AF551" s="5" t="str">
        <f t="shared" si="39"/>
        <v>Pokryto</v>
      </c>
      <c r="AG551" s="153"/>
      <c r="AH551" s="153"/>
      <c r="AI551" t="s">
        <v>201</v>
      </c>
      <c r="AJ551" t="s">
        <v>800</v>
      </c>
      <c r="AK551" s="9" t="str">
        <f>VLOOKUP(Y551,zdroj!D:AJ,33,0)</f>
        <v>katC</v>
      </c>
    </row>
    <row r="552" spans="8:37" x14ac:dyDescent="0.25">
      <c r="H552" s="8"/>
      <c r="I552" s="8"/>
      <c r="N552" s="23"/>
      <c r="O552" s="24"/>
      <c r="P552" s="19"/>
      <c r="Q552" s="19"/>
      <c r="R552" s="19"/>
      <c r="S552" s="27"/>
      <c r="T552" s="11"/>
      <c r="U552" s="27"/>
      <c r="V552" s="39"/>
      <c r="W552" s="39"/>
      <c r="Y552" s="9" t="s">
        <v>479</v>
      </c>
      <c r="Z552" s="9" t="s">
        <v>462</v>
      </c>
      <c r="AA552" s="9" t="s">
        <v>199</v>
      </c>
      <c r="AB552" s="9">
        <v>5846498</v>
      </c>
      <c r="AC552" s="9" t="s">
        <v>1334</v>
      </c>
      <c r="AD552" s="9" t="s">
        <v>800</v>
      </c>
      <c r="AE552" s="5">
        <f t="shared" si="38"/>
        <v>0</v>
      </c>
      <c r="AF552" s="5" t="str">
        <f t="shared" si="39"/>
        <v>Pokryto</v>
      </c>
      <c r="AG552" s="153"/>
      <c r="AH552" s="153"/>
      <c r="AI552" t="s">
        <v>201</v>
      </c>
      <c r="AJ552" t="s">
        <v>800</v>
      </c>
      <c r="AK552" s="9" t="str">
        <f>VLOOKUP(Y552,zdroj!D:AJ,33,0)</f>
        <v>katC</v>
      </c>
    </row>
    <row r="553" spans="8:37" x14ac:dyDescent="0.25">
      <c r="H553" s="8"/>
      <c r="I553" s="8"/>
      <c r="N553" s="23"/>
      <c r="O553" s="24"/>
      <c r="P553" s="19"/>
      <c r="Q553" s="19"/>
      <c r="R553" s="19"/>
      <c r="S553" s="27"/>
      <c r="T553" s="11"/>
      <c r="U553" s="27"/>
      <c r="V553" s="39"/>
      <c r="W553" s="39"/>
      <c r="Y553" s="9" t="s">
        <v>479</v>
      </c>
      <c r="Z553" s="9" t="s">
        <v>462</v>
      </c>
      <c r="AA553" s="9" t="s">
        <v>199</v>
      </c>
      <c r="AB553" s="9">
        <v>5846510</v>
      </c>
      <c r="AC553" s="9" t="s">
        <v>1335</v>
      </c>
      <c r="AD553" s="9" t="s">
        <v>226</v>
      </c>
      <c r="AE553" s="5">
        <f t="shared" si="38"/>
        <v>0</v>
      </c>
      <c r="AF553" s="5" t="str">
        <f t="shared" si="39"/>
        <v>katC</v>
      </c>
      <c r="AG553" s="153"/>
      <c r="AH553" s="153"/>
      <c r="AI553" t="s">
        <v>17880</v>
      </c>
      <c r="AJ553" t="s">
        <v>17878</v>
      </c>
      <c r="AK553" s="9" t="str">
        <f>VLOOKUP(Y553,zdroj!D:AJ,33,0)</f>
        <v>katC</v>
      </c>
    </row>
    <row r="554" spans="8:37" x14ac:dyDescent="0.25">
      <c r="H554" s="8"/>
      <c r="I554" s="8"/>
      <c r="N554" s="23"/>
      <c r="O554" s="24"/>
      <c r="P554" s="19"/>
      <c r="Q554" s="19"/>
      <c r="R554" s="19"/>
      <c r="S554" s="27"/>
      <c r="T554" s="11"/>
      <c r="U554" s="27"/>
      <c r="V554" s="39"/>
      <c r="W554" s="39"/>
      <c r="Y554" s="9" t="s">
        <v>479</v>
      </c>
      <c r="Z554" s="9" t="s">
        <v>462</v>
      </c>
      <c r="AA554" s="9" t="s">
        <v>199</v>
      </c>
      <c r="AB554" s="9">
        <v>5846528</v>
      </c>
      <c r="AC554" s="9" t="s">
        <v>1336</v>
      </c>
      <c r="AD554" s="9" t="s">
        <v>226</v>
      </c>
      <c r="AE554" s="5">
        <f t="shared" si="38"/>
        <v>0</v>
      </c>
      <c r="AF554" s="5" t="str">
        <f t="shared" si="39"/>
        <v>katC</v>
      </c>
      <c r="AG554" s="153"/>
      <c r="AH554" s="153"/>
      <c r="AI554" t="s">
        <v>201</v>
      </c>
      <c r="AJ554" t="s">
        <v>340</v>
      </c>
      <c r="AK554" s="9" t="str">
        <f>VLOOKUP(Y554,zdroj!D:AJ,33,0)</f>
        <v>katC</v>
      </c>
    </row>
    <row r="555" spans="8:37" x14ac:dyDescent="0.25">
      <c r="H555" s="8"/>
      <c r="I555" s="8"/>
      <c r="N555" s="23"/>
      <c r="O555" s="24"/>
      <c r="P555" s="19"/>
      <c r="Q555" s="19"/>
      <c r="R555" s="19"/>
      <c r="S555" s="27"/>
      <c r="T555" s="11"/>
      <c r="U555" s="27"/>
      <c r="V555" s="39"/>
      <c r="W555" s="39"/>
      <c r="Y555" s="9" t="s">
        <v>479</v>
      </c>
      <c r="Z555" s="9" t="s">
        <v>462</v>
      </c>
      <c r="AA555" s="9" t="s">
        <v>199</v>
      </c>
      <c r="AB555" s="9">
        <v>5846544</v>
      </c>
      <c r="AC555" s="9" t="s">
        <v>1337</v>
      </c>
      <c r="AD555" s="9" t="s">
        <v>226</v>
      </c>
      <c r="AE555" s="5">
        <f t="shared" si="38"/>
        <v>0</v>
      </c>
      <c r="AF555" s="5" t="str">
        <f t="shared" si="39"/>
        <v>katC</v>
      </c>
      <c r="AG555" s="153"/>
      <c r="AH555" s="153"/>
      <c r="AI555" t="s">
        <v>201</v>
      </c>
      <c r="AJ555" t="s">
        <v>340</v>
      </c>
      <c r="AK555" s="9" t="str">
        <f>VLOOKUP(Y555,zdroj!D:AJ,33,0)</f>
        <v>katC</v>
      </c>
    </row>
    <row r="556" spans="8:37" x14ac:dyDescent="0.25">
      <c r="H556" s="8"/>
      <c r="I556" s="8"/>
      <c r="N556" s="23"/>
      <c r="O556" s="24"/>
      <c r="P556" s="19"/>
      <c r="Q556" s="19"/>
      <c r="R556" s="19"/>
      <c r="S556" s="27"/>
      <c r="T556" s="11"/>
      <c r="U556" s="27"/>
      <c r="V556" s="39"/>
      <c r="W556" s="39"/>
      <c r="Y556" s="9" t="s">
        <v>481</v>
      </c>
      <c r="Z556" s="9" t="s">
        <v>462</v>
      </c>
      <c r="AA556" s="9" t="s">
        <v>198</v>
      </c>
      <c r="AB556" s="9">
        <v>5861543</v>
      </c>
      <c r="AC556" s="9" t="s">
        <v>1338</v>
      </c>
      <c r="AD556" s="9" t="s">
        <v>800</v>
      </c>
      <c r="AE556" s="5">
        <f t="shared" si="38"/>
        <v>0</v>
      </c>
      <c r="AF556" s="5" t="str">
        <f t="shared" si="39"/>
        <v>Pokryto</v>
      </c>
      <c r="AG556" s="153"/>
      <c r="AH556" s="153"/>
      <c r="AI556" t="s">
        <v>201</v>
      </c>
      <c r="AJ556" t="s">
        <v>800</v>
      </c>
      <c r="AK556" s="9" t="str">
        <f>VLOOKUP(Y556,zdroj!D:AJ,33,0)</f>
        <v>katB</v>
      </c>
    </row>
    <row r="557" spans="8:37" x14ac:dyDescent="0.25">
      <c r="H557" s="8"/>
      <c r="I557" s="8"/>
      <c r="N557" s="23"/>
      <c r="O557" s="24"/>
      <c r="P557" s="19"/>
      <c r="Q557" s="19"/>
      <c r="R557" s="19"/>
      <c r="S557" s="27"/>
      <c r="T557" s="11"/>
      <c r="U557" s="27"/>
      <c r="V557" s="39"/>
      <c r="W557" s="39"/>
      <c r="Y557" s="9" t="s">
        <v>481</v>
      </c>
      <c r="Z557" s="9" t="s">
        <v>462</v>
      </c>
      <c r="AA557" s="9" t="s">
        <v>198</v>
      </c>
      <c r="AB557" s="9">
        <v>5861632</v>
      </c>
      <c r="AC557" s="9" t="s">
        <v>1339</v>
      </c>
      <c r="AD557" s="9" t="s">
        <v>231</v>
      </c>
      <c r="AE557" s="5">
        <f t="shared" si="38"/>
        <v>0</v>
      </c>
      <c r="AF557" s="5" t="str">
        <f t="shared" si="39"/>
        <v>katB</v>
      </c>
      <c r="AG557" s="153"/>
      <c r="AH557" s="153"/>
      <c r="AI557" t="s">
        <v>201</v>
      </c>
      <c r="AJ557" t="s">
        <v>17878</v>
      </c>
      <c r="AK557" s="9" t="str">
        <f>VLOOKUP(Y557,zdroj!D:AJ,33,0)</f>
        <v>katB</v>
      </c>
    </row>
    <row r="558" spans="8:37" x14ac:dyDescent="0.25">
      <c r="H558" s="8"/>
      <c r="I558" s="8"/>
      <c r="N558" s="23"/>
      <c r="O558" s="24"/>
      <c r="P558" s="19"/>
      <c r="Q558" s="19"/>
      <c r="R558" s="19"/>
      <c r="S558" s="27"/>
      <c r="T558" s="11"/>
      <c r="U558" s="27"/>
      <c r="V558" s="39"/>
      <c r="W558" s="39"/>
      <c r="Y558" s="9" t="s">
        <v>481</v>
      </c>
      <c r="Z558" s="9" t="s">
        <v>462</v>
      </c>
      <c r="AA558" s="9" t="s">
        <v>198</v>
      </c>
      <c r="AB558" s="9">
        <v>5862531</v>
      </c>
      <c r="AC558" s="9" t="s">
        <v>1340</v>
      </c>
      <c r="AD558" s="9" t="s">
        <v>231</v>
      </c>
      <c r="AE558" s="5">
        <f t="shared" si="38"/>
        <v>0</v>
      </c>
      <c r="AF558" s="5" t="str">
        <f t="shared" si="39"/>
        <v>katB</v>
      </c>
      <c r="AG558" s="153"/>
      <c r="AH558" s="153"/>
      <c r="AI558" t="s">
        <v>201</v>
      </c>
      <c r="AJ558" t="s">
        <v>17878</v>
      </c>
      <c r="AK558" s="9" t="str">
        <f>VLOOKUP(Y558,zdroj!D:AJ,33,0)</f>
        <v>katB</v>
      </c>
    </row>
    <row r="559" spans="8:37" x14ac:dyDescent="0.25">
      <c r="H559" s="8"/>
      <c r="I559" s="8"/>
      <c r="N559" s="23"/>
      <c r="O559" s="24"/>
      <c r="P559" s="19"/>
      <c r="Q559" s="19"/>
      <c r="R559" s="19"/>
      <c r="S559" s="27"/>
      <c r="T559" s="11"/>
      <c r="U559" s="27"/>
      <c r="V559" s="39"/>
      <c r="W559" s="39"/>
      <c r="Y559" s="9" t="s">
        <v>481</v>
      </c>
      <c r="Z559" s="9" t="s">
        <v>462</v>
      </c>
      <c r="AA559" s="9" t="s">
        <v>198</v>
      </c>
      <c r="AB559" s="9">
        <v>5862540</v>
      </c>
      <c r="AC559" s="9" t="s">
        <v>1341</v>
      </c>
      <c r="AD559" s="9" t="s">
        <v>231</v>
      </c>
      <c r="AE559" s="5">
        <f t="shared" si="38"/>
        <v>0</v>
      </c>
      <c r="AF559" s="5" t="str">
        <f t="shared" si="39"/>
        <v>katB</v>
      </c>
      <c r="AG559" s="153"/>
      <c r="AH559" s="153"/>
      <c r="AI559" t="s">
        <v>201</v>
      </c>
      <c r="AJ559" t="s">
        <v>17878</v>
      </c>
      <c r="AK559" s="9" t="str">
        <f>VLOOKUP(Y559,zdroj!D:AJ,33,0)</f>
        <v>katB</v>
      </c>
    </row>
    <row r="560" spans="8:37" x14ac:dyDescent="0.25">
      <c r="H560" s="8"/>
      <c r="I560" s="8"/>
      <c r="N560" s="23"/>
      <c r="O560" s="24"/>
      <c r="P560" s="19"/>
      <c r="Q560" s="19"/>
      <c r="R560" s="19"/>
      <c r="S560" s="27"/>
      <c r="T560" s="11"/>
      <c r="U560" s="27"/>
      <c r="V560" s="39"/>
      <c r="W560" s="39"/>
      <c r="Y560" s="9" t="s">
        <v>481</v>
      </c>
      <c r="Z560" s="9" t="s">
        <v>462</v>
      </c>
      <c r="AA560" s="9" t="s">
        <v>198</v>
      </c>
      <c r="AB560" s="9">
        <v>5862558</v>
      </c>
      <c r="AC560" s="9" t="s">
        <v>1342</v>
      </c>
      <c r="AD560" s="9" t="s">
        <v>231</v>
      </c>
      <c r="AE560" s="5">
        <f t="shared" si="38"/>
        <v>0</v>
      </c>
      <c r="AF560" s="5" t="str">
        <f t="shared" si="39"/>
        <v>katB</v>
      </c>
      <c r="AG560" s="153"/>
      <c r="AH560" s="153"/>
      <c r="AI560" t="s">
        <v>201</v>
      </c>
      <c r="AJ560" t="s">
        <v>17878</v>
      </c>
      <c r="AK560" s="9" t="str">
        <f>VLOOKUP(Y560,zdroj!D:AJ,33,0)</f>
        <v>katB</v>
      </c>
    </row>
    <row r="561" spans="8:37" x14ac:dyDescent="0.25">
      <c r="H561" s="8"/>
      <c r="I561" s="8"/>
      <c r="N561" s="23"/>
      <c r="O561" s="24"/>
      <c r="P561" s="19"/>
      <c r="Q561" s="19"/>
      <c r="R561" s="19"/>
      <c r="S561" s="27"/>
      <c r="T561" s="11"/>
      <c r="U561" s="27"/>
      <c r="V561" s="39"/>
      <c r="W561" s="39"/>
      <c r="Y561" s="9" t="s">
        <v>481</v>
      </c>
      <c r="Z561" s="9" t="s">
        <v>462</v>
      </c>
      <c r="AA561" s="9" t="s">
        <v>198</v>
      </c>
      <c r="AB561" s="9">
        <v>5862566</v>
      </c>
      <c r="AC561" s="9" t="s">
        <v>1343</v>
      </c>
      <c r="AD561" s="9" t="s">
        <v>231</v>
      </c>
      <c r="AE561" s="5">
        <f t="shared" si="38"/>
        <v>0</v>
      </c>
      <c r="AF561" s="5" t="str">
        <f t="shared" si="39"/>
        <v>katB</v>
      </c>
      <c r="AG561" s="153"/>
      <c r="AH561" s="153"/>
      <c r="AI561" t="s">
        <v>229</v>
      </c>
      <c r="AJ561" t="s">
        <v>17878</v>
      </c>
      <c r="AK561" s="9" t="str">
        <f>VLOOKUP(Y561,zdroj!D:AJ,33,0)</f>
        <v>katB</v>
      </c>
    </row>
    <row r="562" spans="8:37" x14ac:dyDescent="0.25">
      <c r="H562" s="8"/>
      <c r="I562" s="8"/>
      <c r="N562" s="23"/>
      <c r="O562" s="24"/>
      <c r="P562" s="19"/>
      <c r="Q562" s="19"/>
      <c r="R562" s="19"/>
      <c r="S562" s="27"/>
      <c r="T562" s="11"/>
      <c r="U562" s="27"/>
      <c r="V562" s="39"/>
      <c r="W562" s="39"/>
      <c r="Y562" s="9" t="s">
        <v>481</v>
      </c>
      <c r="Z562" s="9" t="s">
        <v>462</v>
      </c>
      <c r="AA562" s="9" t="s">
        <v>198</v>
      </c>
      <c r="AB562" s="9">
        <v>5862574</v>
      </c>
      <c r="AC562" s="9" t="s">
        <v>1344</v>
      </c>
      <c r="AD562" s="9" t="s">
        <v>231</v>
      </c>
      <c r="AE562" s="5">
        <f t="shared" si="38"/>
        <v>0</v>
      </c>
      <c r="AF562" s="5" t="str">
        <f t="shared" si="39"/>
        <v>katB</v>
      </c>
      <c r="AG562" s="153"/>
      <c r="AH562" s="153"/>
      <c r="AI562" t="s">
        <v>201</v>
      </c>
      <c r="AJ562" t="s">
        <v>17878</v>
      </c>
      <c r="AK562" s="9" t="str">
        <f>VLOOKUP(Y562,zdroj!D:AJ,33,0)</f>
        <v>katB</v>
      </c>
    </row>
    <row r="563" spans="8:37" x14ac:dyDescent="0.25">
      <c r="H563" s="8"/>
      <c r="I563" s="8"/>
      <c r="N563" s="23"/>
      <c r="O563" s="24"/>
      <c r="P563" s="19"/>
      <c r="Q563" s="19"/>
      <c r="R563" s="19"/>
      <c r="S563" s="27"/>
      <c r="T563" s="11"/>
      <c r="U563" s="27"/>
      <c r="V563" s="39"/>
      <c r="W563" s="39"/>
      <c r="Y563" s="9" t="s">
        <v>481</v>
      </c>
      <c r="Z563" s="9" t="s">
        <v>462</v>
      </c>
      <c r="AA563" s="9" t="s">
        <v>198</v>
      </c>
      <c r="AB563" s="9">
        <v>5862582</v>
      </c>
      <c r="AC563" s="9" t="s">
        <v>1345</v>
      </c>
      <c r="AD563" s="9" t="s">
        <v>231</v>
      </c>
      <c r="AE563" s="5">
        <f t="shared" si="38"/>
        <v>0</v>
      </c>
      <c r="AF563" s="5" t="str">
        <f t="shared" si="39"/>
        <v>katB</v>
      </c>
      <c r="AG563" s="153"/>
      <c r="AH563" s="153"/>
      <c r="AI563" t="s">
        <v>201</v>
      </c>
      <c r="AJ563" t="s">
        <v>17878</v>
      </c>
      <c r="AK563" s="9" t="str">
        <f>VLOOKUP(Y563,zdroj!D:AJ,33,0)</f>
        <v>katB</v>
      </c>
    </row>
    <row r="564" spans="8:37" x14ac:dyDescent="0.25">
      <c r="H564" s="8"/>
      <c r="I564" s="8"/>
      <c r="N564" s="23"/>
      <c r="O564" s="24"/>
      <c r="P564" s="19"/>
      <c r="Q564" s="19"/>
      <c r="R564" s="19"/>
      <c r="S564" s="27"/>
      <c r="T564" s="11"/>
      <c r="U564" s="27"/>
      <c r="V564" s="39"/>
      <c r="W564" s="39"/>
      <c r="Y564" s="9" t="s">
        <v>481</v>
      </c>
      <c r="Z564" s="9" t="s">
        <v>462</v>
      </c>
      <c r="AA564" s="9" t="s">
        <v>198</v>
      </c>
      <c r="AB564" s="9">
        <v>5862591</v>
      </c>
      <c r="AC564" s="9" t="s">
        <v>1346</v>
      </c>
      <c r="AD564" s="9" t="s">
        <v>231</v>
      </c>
      <c r="AE564" s="5">
        <f t="shared" si="38"/>
        <v>0</v>
      </c>
      <c r="AF564" s="5" t="str">
        <f t="shared" si="39"/>
        <v>katB</v>
      </c>
      <c r="AG564" s="153"/>
      <c r="AH564" s="153"/>
      <c r="AI564" t="s">
        <v>201</v>
      </c>
      <c r="AJ564" t="s">
        <v>17878</v>
      </c>
      <c r="AK564" s="9" t="str">
        <f>VLOOKUP(Y564,zdroj!D:AJ,33,0)</f>
        <v>katB</v>
      </c>
    </row>
    <row r="565" spans="8:37" x14ac:dyDescent="0.25">
      <c r="H565" s="8"/>
      <c r="I565" s="8"/>
      <c r="N565" s="23"/>
      <c r="O565" s="24"/>
      <c r="P565" s="19"/>
      <c r="Q565" s="19"/>
      <c r="R565" s="19"/>
      <c r="S565" s="27"/>
      <c r="T565" s="11"/>
      <c r="U565" s="27"/>
      <c r="V565" s="39"/>
      <c r="W565" s="39"/>
      <c r="Y565" s="9" t="s">
        <v>481</v>
      </c>
      <c r="Z565" s="9" t="s">
        <v>462</v>
      </c>
      <c r="AA565" s="9" t="s">
        <v>198</v>
      </c>
      <c r="AB565" s="9">
        <v>5862604</v>
      </c>
      <c r="AC565" s="9" t="s">
        <v>1347</v>
      </c>
      <c r="AD565" s="9" t="s">
        <v>231</v>
      </c>
      <c r="AE565" s="5">
        <f t="shared" si="38"/>
        <v>0</v>
      </c>
      <c r="AF565" s="5" t="str">
        <f t="shared" si="39"/>
        <v>katB</v>
      </c>
      <c r="AG565" s="153"/>
      <c r="AH565" s="153"/>
      <c r="AI565" t="s">
        <v>201</v>
      </c>
      <c r="AJ565" t="s">
        <v>17878</v>
      </c>
      <c r="AK565" s="9" t="str">
        <f>VLOOKUP(Y565,zdroj!D:AJ,33,0)</f>
        <v>katB</v>
      </c>
    </row>
    <row r="566" spans="8:37" x14ac:dyDescent="0.25">
      <c r="H566" s="8"/>
      <c r="I566" s="8"/>
      <c r="N566" s="23"/>
      <c r="O566" s="24"/>
      <c r="P566" s="19"/>
      <c r="Q566" s="19"/>
      <c r="R566" s="19"/>
      <c r="S566" s="27"/>
      <c r="T566" s="11"/>
      <c r="U566" s="27"/>
      <c r="V566" s="39"/>
      <c r="W566" s="39"/>
      <c r="Y566" s="9" t="s">
        <v>481</v>
      </c>
      <c r="Z566" s="9" t="s">
        <v>462</v>
      </c>
      <c r="AA566" s="9" t="s">
        <v>198</v>
      </c>
      <c r="AB566" s="9">
        <v>5862612</v>
      </c>
      <c r="AC566" s="9" t="s">
        <v>1348</v>
      </c>
      <c r="AD566" s="9" t="s">
        <v>231</v>
      </c>
      <c r="AE566" s="5">
        <f t="shared" si="38"/>
        <v>0</v>
      </c>
      <c r="AF566" s="5" t="str">
        <f t="shared" si="39"/>
        <v>katB</v>
      </c>
      <c r="AG566" s="153"/>
      <c r="AH566" s="153"/>
      <c r="AI566" t="s">
        <v>201</v>
      </c>
      <c r="AJ566" t="s">
        <v>17878</v>
      </c>
      <c r="AK566" s="9" t="str">
        <f>VLOOKUP(Y566,zdroj!D:AJ,33,0)</f>
        <v>katB</v>
      </c>
    </row>
    <row r="567" spans="8:37" x14ac:dyDescent="0.25">
      <c r="H567" s="8"/>
      <c r="I567" s="8"/>
      <c r="N567" s="23"/>
      <c r="O567" s="24"/>
      <c r="P567" s="19"/>
      <c r="Q567" s="19"/>
      <c r="R567" s="19"/>
      <c r="S567" s="27"/>
      <c r="T567" s="11"/>
      <c r="U567" s="27"/>
      <c r="V567" s="39"/>
      <c r="W567" s="39"/>
      <c r="Y567" s="9" t="s">
        <v>481</v>
      </c>
      <c r="Z567" s="9" t="s">
        <v>462</v>
      </c>
      <c r="AA567" s="9" t="s">
        <v>198</v>
      </c>
      <c r="AB567" s="9">
        <v>5862621</v>
      </c>
      <c r="AC567" s="9" t="s">
        <v>1349</v>
      </c>
      <c r="AD567" s="9" t="s">
        <v>231</v>
      </c>
      <c r="AE567" s="5">
        <f t="shared" si="38"/>
        <v>0</v>
      </c>
      <c r="AF567" s="5" t="str">
        <f t="shared" si="39"/>
        <v>katB</v>
      </c>
      <c r="AG567" s="153"/>
      <c r="AH567" s="153"/>
      <c r="AI567" t="s">
        <v>201</v>
      </c>
      <c r="AJ567" t="s">
        <v>17878</v>
      </c>
      <c r="AK567" s="9" t="str">
        <f>VLOOKUP(Y567,zdroj!D:AJ,33,0)</f>
        <v>katB</v>
      </c>
    </row>
    <row r="568" spans="8:37" x14ac:dyDescent="0.25">
      <c r="H568" s="8"/>
      <c r="I568" s="8"/>
      <c r="N568" s="23"/>
      <c r="O568" s="24"/>
      <c r="P568" s="19"/>
      <c r="Q568" s="19"/>
      <c r="R568" s="19"/>
      <c r="S568" s="27"/>
      <c r="T568" s="11"/>
      <c r="U568" s="27"/>
      <c r="V568" s="39"/>
      <c r="W568" s="39"/>
      <c r="Y568" s="9" t="s">
        <v>481</v>
      </c>
      <c r="Z568" s="9" t="s">
        <v>462</v>
      </c>
      <c r="AA568" s="9" t="s">
        <v>198</v>
      </c>
      <c r="AB568" s="9">
        <v>5861641</v>
      </c>
      <c r="AC568" s="9" t="s">
        <v>1350</v>
      </c>
      <c r="AD568" s="9" t="s">
        <v>231</v>
      </c>
      <c r="AE568" s="5">
        <f t="shared" si="38"/>
        <v>0</v>
      </c>
      <c r="AF568" s="5" t="str">
        <f t="shared" si="39"/>
        <v>katB</v>
      </c>
      <c r="AG568" s="153"/>
      <c r="AH568" s="153"/>
      <c r="AI568" t="s">
        <v>201</v>
      </c>
      <c r="AJ568" t="s">
        <v>17878</v>
      </c>
      <c r="AK568" s="9" t="str">
        <f>VLOOKUP(Y568,zdroj!D:AJ,33,0)</f>
        <v>katB</v>
      </c>
    </row>
    <row r="569" spans="8:37" x14ac:dyDescent="0.25">
      <c r="H569" s="8"/>
      <c r="I569" s="8"/>
      <c r="N569" s="23"/>
      <c r="O569" s="24"/>
      <c r="P569" s="19"/>
      <c r="Q569" s="19"/>
      <c r="R569" s="19"/>
      <c r="S569" s="27"/>
      <c r="T569" s="11"/>
      <c r="U569" s="27"/>
      <c r="V569" s="39"/>
      <c r="W569" s="39"/>
      <c r="Y569" s="9" t="s">
        <v>481</v>
      </c>
      <c r="Z569" s="9" t="s">
        <v>462</v>
      </c>
      <c r="AA569" s="9" t="s">
        <v>198</v>
      </c>
      <c r="AB569" s="9">
        <v>5862639</v>
      </c>
      <c r="AC569" s="9" t="s">
        <v>1351</v>
      </c>
      <c r="AD569" s="9" t="s">
        <v>231</v>
      </c>
      <c r="AE569" s="5">
        <f t="shared" si="38"/>
        <v>0</v>
      </c>
      <c r="AF569" s="5" t="str">
        <f t="shared" si="39"/>
        <v>katB</v>
      </c>
      <c r="AG569" s="153"/>
      <c r="AH569" s="153"/>
      <c r="AI569" t="s">
        <v>201</v>
      </c>
      <c r="AJ569" t="s">
        <v>17878</v>
      </c>
      <c r="AK569" s="9" t="str">
        <f>VLOOKUP(Y569,zdroj!D:AJ,33,0)</f>
        <v>katB</v>
      </c>
    </row>
    <row r="570" spans="8:37" x14ac:dyDescent="0.25">
      <c r="H570" s="8"/>
      <c r="I570" s="8"/>
      <c r="N570" s="23"/>
      <c r="O570" s="24"/>
      <c r="P570" s="19"/>
      <c r="Q570" s="19"/>
      <c r="R570" s="19"/>
      <c r="S570" s="27"/>
      <c r="T570" s="11"/>
      <c r="U570" s="27"/>
      <c r="V570" s="39"/>
      <c r="W570" s="39"/>
      <c r="Y570" s="9" t="s">
        <v>481</v>
      </c>
      <c r="Z570" s="9" t="s">
        <v>462</v>
      </c>
      <c r="AA570" s="9" t="s">
        <v>198</v>
      </c>
      <c r="AB570" s="9">
        <v>5862647</v>
      </c>
      <c r="AC570" s="9" t="s">
        <v>1352</v>
      </c>
      <c r="AD570" s="9" t="s">
        <v>231</v>
      </c>
      <c r="AE570" s="5">
        <f t="shared" si="38"/>
        <v>0</v>
      </c>
      <c r="AF570" s="5" t="str">
        <f t="shared" si="39"/>
        <v>katB</v>
      </c>
      <c r="AG570" s="153"/>
      <c r="AH570" s="153"/>
      <c r="AI570" t="s">
        <v>17879</v>
      </c>
      <c r="AJ570" t="s">
        <v>17878</v>
      </c>
      <c r="AK570" s="9" t="str">
        <f>VLOOKUP(Y570,zdroj!D:AJ,33,0)</f>
        <v>katB</v>
      </c>
    </row>
    <row r="571" spans="8:37" x14ac:dyDescent="0.25">
      <c r="H571" s="8"/>
      <c r="I571" s="8"/>
      <c r="N571" s="23"/>
      <c r="O571" s="24"/>
      <c r="P571" s="19"/>
      <c r="Q571" s="19"/>
      <c r="R571" s="19"/>
      <c r="S571" s="27"/>
      <c r="T571" s="11"/>
      <c r="U571" s="27"/>
      <c r="V571" s="39"/>
      <c r="W571" s="39"/>
      <c r="Y571" s="9" t="s">
        <v>481</v>
      </c>
      <c r="Z571" s="9" t="s">
        <v>462</v>
      </c>
      <c r="AA571" s="9" t="s">
        <v>198</v>
      </c>
      <c r="AB571" s="9">
        <v>5862663</v>
      </c>
      <c r="AC571" s="9" t="s">
        <v>1353</v>
      </c>
      <c r="AD571" s="9" t="s">
        <v>231</v>
      </c>
      <c r="AE571" s="5">
        <f t="shared" si="38"/>
        <v>0</v>
      </c>
      <c r="AF571" s="5" t="str">
        <f t="shared" si="39"/>
        <v>katB</v>
      </c>
      <c r="AG571" s="153"/>
      <c r="AH571" s="153"/>
      <c r="AI571" t="s">
        <v>201</v>
      </c>
      <c r="AJ571" t="s">
        <v>17878</v>
      </c>
      <c r="AK571" s="9" t="str">
        <f>VLOOKUP(Y571,zdroj!D:AJ,33,0)</f>
        <v>katB</v>
      </c>
    </row>
    <row r="572" spans="8:37" x14ac:dyDescent="0.25">
      <c r="H572" s="8"/>
      <c r="I572" s="8"/>
      <c r="N572" s="23"/>
      <c r="O572" s="24"/>
      <c r="P572" s="19"/>
      <c r="Q572" s="19"/>
      <c r="R572" s="19"/>
      <c r="S572" s="27"/>
      <c r="T572" s="11"/>
      <c r="U572" s="27"/>
      <c r="V572" s="39"/>
      <c r="W572" s="39"/>
      <c r="Y572" s="9" t="s">
        <v>481</v>
      </c>
      <c r="Z572" s="9" t="s">
        <v>462</v>
      </c>
      <c r="AA572" s="9" t="s">
        <v>198</v>
      </c>
      <c r="AB572" s="9">
        <v>5862671</v>
      </c>
      <c r="AC572" s="9" t="s">
        <v>1354</v>
      </c>
      <c r="AD572" s="9" t="s">
        <v>231</v>
      </c>
      <c r="AE572" s="5">
        <f t="shared" si="38"/>
        <v>0</v>
      </c>
      <c r="AF572" s="5" t="str">
        <f t="shared" si="39"/>
        <v>katB</v>
      </c>
      <c r="AG572" s="153"/>
      <c r="AH572" s="153"/>
      <c r="AI572" t="s">
        <v>201</v>
      </c>
      <c r="AJ572" t="s">
        <v>17878</v>
      </c>
      <c r="AK572" s="9" t="str">
        <f>VLOOKUP(Y572,zdroj!D:AJ,33,0)</f>
        <v>katB</v>
      </c>
    </row>
    <row r="573" spans="8:37" x14ac:dyDescent="0.25">
      <c r="H573" s="8"/>
      <c r="I573" s="8"/>
      <c r="N573" s="23"/>
      <c r="O573" s="24"/>
      <c r="P573" s="19"/>
      <c r="Q573" s="19"/>
      <c r="R573" s="19"/>
      <c r="S573" s="27"/>
      <c r="T573" s="11"/>
      <c r="U573" s="27"/>
      <c r="V573" s="39"/>
      <c r="W573" s="39"/>
      <c r="Y573" s="9" t="s">
        <v>481</v>
      </c>
      <c r="Z573" s="9" t="s">
        <v>462</v>
      </c>
      <c r="AA573" s="9" t="s">
        <v>198</v>
      </c>
      <c r="AB573" s="9">
        <v>5862680</v>
      </c>
      <c r="AC573" s="9" t="s">
        <v>1355</v>
      </c>
      <c r="AD573" s="9" t="s">
        <v>231</v>
      </c>
      <c r="AE573" s="5">
        <f t="shared" si="38"/>
        <v>0</v>
      </c>
      <c r="AF573" s="5" t="str">
        <f t="shared" si="39"/>
        <v>katB</v>
      </c>
      <c r="AG573" s="153"/>
      <c r="AH573" s="153"/>
      <c r="AI573" t="s">
        <v>201</v>
      </c>
      <c r="AJ573" t="s">
        <v>17878</v>
      </c>
      <c r="AK573" s="9" t="str">
        <f>VLOOKUP(Y573,zdroj!D:AJ,33,0)</f>
        <v>katB</v>
      </c>
    </row>
    <row r="574" spans="8:37" x14ac:dyDescent="0.25">
      <c r="H574" s="8"/>
      <c r="I574" s="8"/>
      <c r="N574" s="23"/>
      <c r="O574" s="24"/>
      <c r="P574" s="19"/>
      <c r="Q574" s="19"/>
      <c r="R574" s="19"/>
      <c r="S574" s="27"/>
      <c r="T574" s="11"/>
      <c r="U574" s="27"/>
      <c r="V574" s="39"/>
      <c r="W574" s="39"/>
      <c r="Y574" s="9" t="s">
        <v>481</v>
      </c>
      <c r="Z574" s="9" t="s">
        <v>462</v>
      </c>
      <c r="AA574" s="9" t="s">
        <v>198</v>
      </c>
      <c r="AB574" s="9">
        <v>5862698</v>
      </c>
      <c r="AC574" s="9" t="s">
        <v>1356</v>
      </c>
      <c r="AD574" s="9" t="s">
        <v>231</v>
      </c>
      <c r="AE574" s="5">
        <f t="shared" si="38"/>
        <v>0</v>
      </c>
      <c r="AF574" s="5" t="str">
        <f t="shared" si="39"/>
        <v>katB</v>
      </c>
      <c r="AG574" s="153"/>
      <c r="AH574" s="153"/>
      <c r="AI574" t="s">
        <v>201</v>
      </c>
      <c r="AJ574" t="s">
        <v>17878</v>
      </c>
      <c r="AK574" s="9" t="str">
        <f>VLOOKUP(Y574,zdroj!D:AJ,33,0)</f>
        <v>katB</v>
      </c>
    </row>
    <row r="575" spans="8:37" x14ac:dyDescent="0.25">
      <c r="H575" s="8"/>
      <c r="I575" s="8"/>
      <c r="N575" s="23"/>
      <c r="O575" s="24"/>
      <c r="P575" s="19"/>
      <c r="Q575" s="19"/>
      <c r="R575" s="19"/>
      <c r="S575" s="27"/>
      <c r="T575" s="11"/>
      <c r="U575" s="27"/>
      <c r="V575" s="39"/>
      <c r="W575" s="39"/>
      <c r="Y575" s="9" t="s">
        <v>481</v>
      </c>
      <c r="Z575" s="9" t="s">
        <v>462</v>
      </c>
      <c r="AA575" s="9" t="s">
        <v>198</v>
      </c>
      <c r="AB575" s="9">
        <v>5862701</v>
      </c>
      <c r="AC575" s="9" t="s">
        <v>1357</v>
      </c>
      <c r="AD575" s="9" t="s">
        <v>231</v>
      </c>
      <c r="AE575" s="5">
        <f t="shared" si="38"/>
        <v>0</v>
      </c>
      <c r="AF575" s="5" t="str">
        <f t="shared" si="39"/>
        <v>katB</v>
      </c>
      <c r="AG575" s="153"/>
      <c r="AH575" s="153"/>
      <c r="AI575" t="s">
        <v>201</v>
      </c>
      <c r="AJ575" t="s">
        <v>17878</v>
      </c>
      <c r="AK575" s="9" t="str">
        <f>VLOOKUP(Y575,zdroj!D:AJ,33,0)</f>
        <v>katB</v>
      </c>
    </row>
    <row r="576" spans="8:37" x14ac:dyDescent="0.25">
      <c r="H576" s="8"/>
      <c r="I576" s="8"/>
      <c r="N576" s="23"/>
      <c r="O576" s="24"/>
      <c r="P576" s="19"/>
      <c r="Q576" s="19"/>
      <c r="R576" s="19"/>
      <c r="S576" s="27"/>
      <c r="T576" s="11"/>
      <c r="U576" s="27"/>
      <c r="V576" s="39"/>
      <c r="W576" s="39"/>
      <c r="Y576" s="9" t="s">
        <v>481</v>
      </c>
      <c r="Z576" s="9" t="s">
        <v>462</v>
      </c>
      <c r="AA576" s="9" t="s">
        <v>198</v>
      </c>
      <c r="AB576" s="9">
        <v>5862710</v>
      </c>
      <c r="AC576" s="9" t="s">
        <v>1358</v>
      </c>
      <c r="AD576" s="9" t="s">
        <v>231</v>
      </c>
      <c r="AE576" s="5">
        <f t="shared" si="38"/>
        <v>0</v>
      </c>
      <c r="AF576" s="5" t="str">
        <f t="shared" si="39"/>
        <v>katB</v>
      </c>
      <c r="AG576" s="153"/>
      <c r="AH576" s="153"/>
      <c r="AI576" t="s">
        <v>201</v>
      </c>
      <c r="AJ576" t="s">
        <v>17878</v>
      </c>
      <c r="AK576" s="9" t="str">
        <f>VLOOKUP(Y576,zdroj!D:AJ,33,0)</f>
        <v>katB</v>
      </c>
    </row>
    <row r="577" spans="8:37" x14ac:dyDescent="0.25">
      <c r="H577" s="8"/>
      <c r="I577" s="8"/>
      <c r="N577" s="23"/>
      <c r="O577" s="24"/>
      <c r="P577" s="19"/>
      <c r="Q577" s="19"/>
      <c r="R577" s="19"/>
      <c r="S577" s="27"/>
      <c r="T577" s="11"/>
      <c r="U577" s="27"/>
      <c r="V577" s="39"/>
      <c r="W577" s="39"/>
      <c r="Y577" s="9" t="s">
        <v>481</v>
      </c>
      <c r="Z577" s="9" t="s">
        <v>462</v>
      </c>
      <c r="AA577" s="9" t="s">
        <v>198</v>
      </c>
      <c r="AB577" s="9">
        <v>5862728</v>
      </c>
      <c r="AC577" s="9" t="s">
        <v>1359</v>
      </c>
      <c r="AD577" s="9" t="s">
        <v>231</v>
      </c>
      <c r="AE577" s="5">
        <f t="shared" si="38"/>
        <v>0</v>
      </c>
      <c r="AF577" s="5" t="str">
        <f t="shared" si="39"/>
        <v>katB</v>
      </c>
      <c r="AG577" s="153"/>
      <c r="AH577" s="153"/>
      <c r="AI577" t="s">
        <v>201</v>
      </c>
      <c r="AJ577" t="s">
        <v>17878</v>
      </c>
      <c r="AK577" s="9" t="str">
        <f>VLOOKUP(Y577,zdroj!D:AJ,33,0)</f>
        <v>katB</v>
      </c>
    </row>
    <row r="578" spans="8:37" x14ac:dyDescent="0.25">
      <c r="H578" s="8"/>
      <c r="I578" s="8"/>
      <c r="N578" s="23"/>
      <c r="O578" s="24"/>
      <c r="P578" s="19"/>
      <c r="Q578" s="19"/>
      <c r="R578" s="19"/>
      <c r="S578" s="27"/>
      <c r="T578" s="11"/>
      <c r="U578" s="27"/>
      <c r="V578" s="39"/>
      <c r="W578" s="39"/>
      <c r="Y578" s="9" t="s">
        <v>481</v>
      </c>
      <c r="Z578" s="9" t="s">
        <v>462</v>
      </c>
      <c r="AA578" s="9" t="s">
        <v>198</v>
      </c>
      <c r="AB578" s="9">
        <v>5861659</v>
      </c>
      <c r="AC578" s="9" t="s">
        <v>1360</v>
      </c>
      <c r="AD578" s="9" t="s">
        <v>231</v>
      </c>
      <c r="AE578" s="5">
        <f t="shared" si="38"/>
        <v>0</v>
      </c>
      <c r="AF578" s="5" t="str">
        <f t="shared" si="39"/>
        <v>katB</v>
      </c>
      <c r="AG578" s="153"/>
      <c r="AH578" s="153"/>
      <c r="AI578" t="s">
        <v>201</v>
      </c>
      <c r="AJ578" t="s">
        <v>17878</v>
      </c>
      <c r="AK578" s="9" t="str">
        <f>VLOOKUP(Y578,zdroj!D:AJ,33,0)</f>
        <v>katB</v>
      </c>
    </row>
    <row r="579" spans="8:37" x14ac:dyDescent="0.25">
      <c r="H579" s="8"/>
      <c r="I579" s="8"/>
      <c r="N579" s="23"/>
      <c r="O579" s="24"/>
      <c r="P579" s="19"/>
      <c r="Q579" s="19"/>
      <c r="R579" s="19"/>
      <c r="S579" s="27"/>
      <c r="T579" s="11"/>
      <c r="U579" s="27"/>
      <c r="V579" s="39"/>
      <c r="W579" s="39"/>
      <c r="Y579" s="9" t="s">
        <v>481</v>
      </c>
      <c r="Z579" s="9" t="s">
        <v>462</v>
      </c>
      <c r="AA579" s="9" t="s">
        <v>198</v>
      </c>
      <c r="AB579" s="9">
        <v>5862736</v>
      </c>
      <c r="AC579" s="9" t="s">
        <v>1361</v>
      </c>
      <c r="AD579" s="9" t="s">
        <v>231</v>
      </c>
      <c r="AE579" s="5">
        <f t="shared" si="38"/>
        <v>0</v>
      </c>
      <c r="AF579" s="5" t="str">
        <f t="shared" si="39"/>
        <v>katB</v>
      </c>
      <c r="AG579" s="153"/>
      <c r="AH579" s="153"/>
      <c r="AI579" t="s">
        <v>201</v>
      </c>
      <c r="AJ579" t="s">
        <v>17878</v>
      </c>
      <c r="AK579" s="9" t="str">
        <f>VLOOKUP(Y579,zdroj!D:AJ,33,0)</f>
        <v>katB</v>
      </c>
    </row>
    <row r="580" spans="8:37" x14ac:dyDescent="0.25">
      <c r="H580" s="8"/>
      <c r="I580" s="8"/>
      <c r="N580" s="23"/>
      <c r="O580" s="24"/>
      <c r="P580" s="19"/>
      <c r="Q580" s="19"/>
      <c r="R580" s="19"/>
      <c r="S580" s="27"/>
      <c r="T580" s="11"/>
      <c r="U580" s="27"/>
      <c r="V580" s="39"/>
      <c r="W580" s="39"/>
      <c r="Y580" s="9" t="s">
        <v>481</v>
      </c>
      <c r="Z580" s="9" t="s">
        <v>462</v>
      </c>
      <c r="AA580" s="9" t="s">
        <v>198</v>
      </c>
      <c r="AB580" s="9">
        <v>5862744</v>
      </c>
      <c r="AC580" s="9" t="s">
        <v>1362</v>
      </c>
      <c r="AD580" s="9" t="s">
        <v>231</v>
      </c>
      <c r="AE580" s="5">
        <f t="shared" si="38"/>
        <v>0</v>
      </c>
      <c r="AF580" s="5" t="str">
        <f t="shared" si="39"/>
        <v>katB</v>
      </c>
      <c r="AG580" s="153"/>
      <c r="AH580" s="153"/>
      <c r="AI580" t="s">
        <v>201</v>
      </c>
      <c r="AJ580" t="s">
        <v>17878</v>
      </c>
      <c r="AK580" s="9" t="str">
        <f>VLOOKUP(Y580,zdroj!D:AJ,33,0)</f>
        <v>katB</v>
      </c>
    </row>
    <row r="581" spans="8:37" x14ac:dyDescent="0.25">
      <c r="H581" s="8"/>
      <c r="I581" s="8"/>
      <c r="N581" s="23"/>
      <c r="O581" s="24"/>
      <c r="P581" s="19"/>
      <c r="Q581" s="19"/>
      <c r="R581" s="19"/>
      <c r="S581" s="27"/>
      <c r="T581" s="11"/>
      <c r="U581" s="27"/>
      <c r="V581" s="39"/>
      <c r="W581" s="39"/>
      <c r="Y581" s="9" t="s">
        <v>481</v>
      </c>
      <c r="Z581" s="9" t="s">
        <v>462</v>
      </c>
      <c r="AA581" s="9" t="s">
        <v>198</v>
      </c>
      <c r="AB581" s="9">
        <v>5862752</v>
      </c>
      <c r="AC581" s="9" t="s">
        <v>1363</v>
      </c>
      <c r="AD581" s="9" t="s">
        <v>231</v>
      </c>
      <c r="AE581" s="5">
        <f t="shared" si="38"/>
        <v>0</v>
      </c>
      <c r="AF581" s="5" t="str">
        <f t="shared" si="39"/>
        <v>katB</v>
      </c>
      <c r="AG581" s="153"/>
      <c r="AH581" s="153"/>
      <c r="AI581" t="s">
        <v>201</v>
      </c>
      <c r="AJ581" t="s">
        <v>17878</v>
      </c>
      <c r="AK581" s="9" t="str">
        <f>VLOOKUP(Y581,zdroj!D:AJ,33,0)</f>
        <v>katB</v>
      </c>
    </row>
    <row r="582" spans="8:37" x14ac:dyDescent="0.25">
      <c r="H582" s="8"/>
      <c r="I582" s="8"/>
      <c r="N582" s="23"/>
      <c r="O582" s="24"/>
      <c r="P582" s="19"/>
      <c r="Q582" s="19"/>
      <c r="R582" s="19"/>
      <c r="S582" s="27"/>
      <c r="T582" s="11"/>
      <c r="U582" s="27"/>
      <c r="V582" s="39"/>
      <c r="W582" s="39"/>
      <c r="Y582" s="9" t="s">
        <v>481</v>
      </c>
      <c r="Z582" s="9" t="s">
        <v>462</v>
      </c>
      <c r="AA582" s="9" t="s">
        <v>198</v>
      </c>
      <c r="AB582" s="9">
        <v>5862761</v>
      </c>
      <c r="AC582" s="9" t="s">
        <v>1364</v>
      </c>
      <c r="AD582" s="9" t="s">
        <v>231</v>
      </c>
      <c r="AE582" s="5">
        <f t="shared" si="38"/>
        <v>0</v>
      </c>
      <c r="AF582" s="5" t="str">
        <f t="shared" si="39"/>
        <v>katB</v>
      </c>
      <c r="AG582" s="153"/>
      <c r="AH582" s="153"/>
      <c r="AI582" t="s">
        <v>201</v>
      </c>
      <c r="AJ582" t="s">
        <v>17878</v>
      </c>
      <c r="AK582" s="9" t="str">
        <f>VLOOKUP(Y582,zdroj!D:AJ,33,0)</f>
        <v>katB</v>
      </c>
    </row>
    <row r="583" spans="8:37" x14ac:dyDescent="0.25">
      <c r="H583" s="8"/>
      <c r="I583" s="8"/>
      <c r="N583" s="23"/>
      <c r="O583" s="24"/>
      <c r="P583" s="19"/>
      <c r="Q583" s="19"/>
      <c r="R583" s="19"/>
      <c r="S583" s="27"/>
      <c r="T583" s="11"/>
      <c r="U583" s="27"/>
      <c r="V583" s="39"/>
      <c r="W583" s="39"/>
      <c r="Y583" s="9" t="s">
        <v>481</v>
      </c>
      <c r="Z583" s="9" t="s">
        <v>462</v>
      </c>
      <c r="AA583" s="9" t="s">
        <v>198</v>
      </c>
      <c r="AB583" s="9">
        <v>5862779</v>
      </c>
      <c r="AC583" s="9" t="s">
        <v>1365</v>
      </c>
      <c r="AD583" s="9" t="s">
        <v>231</v>
      </c>
      <c r="AE583" s="5">
        <f t="shared" si="38"/>
        <v>0</v>
      </c>
      <c r="AF583" s="5" t="str">
        <f t="shared" si="39"/>
        <v>katB</v>
      </c>
      <c r="AG583" s="153"/>
      <c r="AH583" s="153"/>
      <c r="AI583" t="s">
        <v>201</v>
      </c>
      <c r="AJ583" t="s">
        <v>17878</v>
      </c>
      <c r="AK583" s="9" t="str">
        <f>VLOOKUP(Y583,zdroj!D:AJ,33,0)</f>
        <v>katB</v>
      </c>
    </row>
    <row r="584" spans="8:37" x14ac:dyDescent="0.25">
      <c r="H584" s="8"/>
      <c r="I584" s="8"/>
      <c r="N584" s="23"/>
      <c r="O584" s="24"/>
      <c r="P584" s="19"/>
      <c r="Q584" s="19"/>
      <c r="R584" s="19"/>
      <c r="S584" s="27"/>
      <c r="T584" s="11"/>
      <c r="U584" s="27"/>
      <c r="V584" s="39"/>
      <c r="W584" s="39"/>
      <c r="Y584" s="9" t="s">
        <v>481</v>
      </c>
      <c r="Z584" s="9" t="s">
        <v>462</v>
      </c>
      <c r="AA584" s="9" t="s">
        <v>198</v>
      </c>
      <c r="AB584" s="9">
        <v>5862787</v>
      </c>
      <c r="AC584" s="9" t="s">
        <v>1366</v>
      </c>
      <c r="AD584" s="9" t="s">
        <v>231</v>
      </c>
      <c r="AE584" s="5">
        <f t="shared" si="38"/>
        <v>0</v>
      </c>
      <c r="AF584" s="5" t="str">
        <f t="shared" si="39"/>
        <v>katB</v>
      </c>
      <c r="AG584" s="153"/>
      <c r="AH584" s="153"/>
      <c r="AI584" t="s">
        <v>201</v>
      </c>
      <c r="AJ584" t="s">
        <v>17878</v>
      </c>
      <c r="AK584" s="9" t="str">
        <f>VLOOKUP(Y584,zdroj!D:AJ,33,0)</f>
        <v>katB</v>
      </c>
    </row>
    <row r="585" spans="8:37" x14ac:dyDescent="0.25">
      <c r="H585" s="8"/>
      <c r="I585" s="8"/>
      <c r="N585" s="23"/>
      <c r="O585" s="24"/>
      <c r="P585" s="19"/>
      <c r="Q585" s="19"/>
      <c r="R585" s="19"/>
      <c r="S585" s="27"/>
      <c r="T585" s="11"/>
      <c r="U585" s="27"/>
      <c r="V585" s="39"/>
      <c r="W585" s="39"/>
      <c r="Y585" s="9" t="s">
        <v>481</v>
      </c>
      <c r="Z585" s="9" t="s">
        <v>462</v>
      </c>
      <c r="AA585" s="9" t="s">
        <v>198</v>
      </c>
      <c r="AB585" s="9">
        <v>5862795</v>
      </c>
      <c r="AC585" s="9" t="s">
        <v>1367</v>
      </c>
      <c r="AD585" s="9" t="s">
        <v>231</v>
      </c>
      <c r="AE585" s="5">
        <f t="shared" si="38"/>
        <v>0</v>
      </c>
      <c r="AF585" s="5" t="str">
        <f t="shared" si="39"/>
        <v>katB</v>
      </c>
      <c r="AG585" s="153"/>
      <c r="AH585" s="153"/>
      <c r="AI585" t="s">
        <v>201</v>
      </c>
      <c r="AJ585" t="s">
        <v>17878</v>
      </c>
      <c r="AK585" s="9" t="str">
        <f>VLOOKUP(Y585,zdroj!D:AJ,33,0)</f>
        <v>katB</v>
      </c>
    </row>
    <row r="586" spans="8:37" x14ac:dyDescent="0.25">
      <c r="H586" s="8"/>
      <c r="I586" s="8"/>
      <c r="N586" s="23"/>
      <c r="O586" s="24"/>
      <c r="P586" s="19"/>
      <c r="Q586" s="19"/>
      <c r="R586" s="19"/>
      <c r="S586" s="27"/>
      <c r="T586" s="11"/>
      <c r="U586" s="27"/>
      <c r="V586" s="39"/>
      <c r="W586" s="39"/>
      <c r="Y586" s="9" t="s">
        <v>481</v>
      </c>
      <c r="Z586" s="9" t="s">
        <v>462</v>
      </c>
      <c r="AA586" s="9" t="s">
        <v>198</v>
      </c>
      <c r="AB586" s="9">
        <v>5862809</v>
      </c>
      <c r="AC586" s="9" t="s">
        <v>1368</v>
      </c>
      <c r="AD586" s="9" t="s">
        <v>231</v>
      </c>
      <c r="AE586" s="5">
        <f t="shared" ref="AE586:AE649" si="40">VLOOKUP(Y586,K:T,10,0)</f>
        <v>0</v>
      </c>
      <c r="AF586" s="5" t="str">
        <f t="shared" ref="AF586:AF649" si="41">IF(AE586="A",IF(AD586="katA","katB",AD586),AD586)</f>
        <v>katB</v>
      </c>
      <c r="AG586" s="153"/>
      <c r="AH586" s="153"/>
      <c r="AI586" t="s">
        <v>17879</v>
      </c>
      <c r="AJ586" t="s">
        <v>17878</v>
      </c>
      <c r="AK586" s="9" t="str">
        <f>VLOOKUP(Y586,zdroj!D:AJ,33,0)</f>
        <v>katB</v>
      </c>
    </row>
    <row r="587" spans="8:37" x14ac:dyDescent="0.25">
      <c r="H587" s="8"/>
      <c r="I587" s="8"/>
      <c r="N587" s="23"/>
      <c r="O587" s="24"/>
      <c r="P587" s="19"/>
      <c r="Q587" s="19"/>
      <c r="R587" s="19"/>
      <c r="S587" s="27"/>
      <c r="T587" s="11"/>
      <c r="U587" s="27"/>
      <c r="V587" s="39"/>
      <c r="W587" s="39"/>
      <c r="Y587" s="9" t="s">
        <v>481</v>
      </c>
      <c r="Z587" s="9" t="s">
        <v>462</v>
      </c>
      <c r="AA587" s="9" t="s">
        <v>198</v>
      </c>
      <c r="AB587" s="9">
        <v>5862817</v>
      </c>
      <c r="AC587" s="9" t="s">
        <v>1369</v>
      </c>
      <c r="AD587" s="9" t="s">
        <v>231</v>
      </c>
      <c r="AE587" s="5">
        <f t="shared" si="40"/>
        <v>0</v>
      </c>
      <c r="AF587" s="5" t="str">
        <f t="shared" si="41"/>
        <v>katB</v>
      </c>
      <c r="AG587" s="153"/>
      <c r="AH587" s="153"/>
      <c r="AI587" t="s">
        <v>201</v>
      </c>
      <c r="AJ587" t="s">
        <v>17878</v>
      </c>
      <c r="AK587" s="9" t="str">
        <f>VLOOKUP(Y587,zdroj!D:AJ,33,0)</f>
        <v>katB</v>
      </c>
    </row>
    <row r="588" spans="8:37" x14ac:dyDescent="0.25">
      <c r="H588" s="8"/>
      <c r="I588" s="8"/>
      <c r="N588" s="23"/>
      <c r="O588" s="24"/>
      <c r="P588" s="19"/>
      <c r="Q588" s="19"/>
      <c r="R588" s="19"/>
      <c r="S588" s="27"/>
      <c r="T588" s="11"/>
      <c r="U588" s="27"/>
      <c r="V588" s="39"/>
      <c r="W588" s="39"/>
      <c r="Y588" s="9" t="s">
        <v>481</v>
      </c>
      <c r="Z588" s="9" t="s">
        <v>462</v>
      </c>
      <c r="AA588" s="9" t="s">
        <v>198</v>
      </c>
      <c r="AB588" s="9">
        <v>5862825</v>
      </c>
      <c r="AC588" s="9" t="s">
        <v>1370</v>
      </c>
      <c r="AD588" s="9" t="s">
        <v>231</v>
      </c>
      <c r="AE588" s="5">
        <f t="shared" si="40"/>
        <v>0</v>
      </c>
      <c r="AF588" s="5" t="str">
        <f t="shared" si="41"/>
        <v>katB</v>
      </c>
      <c r="AG588" s="153"/>
      <c r="AH588" s="153"/>
      <c r="AI588" t="s">
        <v>201</v>
      </c>
      <c r="AJ588" t="s">
        <v>17878</v>
      </c>
      <c r="AK588" s="9" t="str">
        <f>VLOOKUP(Y588,zdroj!D:AJ,33,0)</f>
        <v>katB</v>
      </c>
    </row>
    <row r="589" spans="8:37" x14ac:dyDescent="0.25">
      <c r="H589" s="8"/>
      <c r="I589" s="8"/>
      <c r="N589" s="23"/>
      <c r="O589" s="24"/>
      <c r="P589" s="19"/>
      <c r="Q589" s="19"/>
      <c r="R589" s="19"/>
      <c r="S589" s="27"/>
      <c r="T589" s="11"/>
      <c r="U589" s="27"/>
      <c r="V589" s="39"/>
      <c r="W589" s="39"/>
      <c r="Y589" s="9" t="s">
        <v>481</v>
      </c>
      <c r="Z589" s="9" t="s">
        <v>462</v>
      </c>
      <c r="AA589" s="9" t="s">
        <v>198</v>
      </c>
      <c r="AB589" s="9">
        <v>5861667</v>
      </c>
      <c r="AC589" s="9" t="s">
        <v>1371</v>
      </c>
      <c r="AD589" s="9" t="s">
        <v>231</v>
      </c>
      <c r="AE589" s="5">
        <f t="shared" si="40"/>
        <v>0</v>
      </c>
      <c r="AF589" s="5" t="str">
        <f t="shared" si="41"/>
        <v>katB</v>
      </c>
      <c r="AG589" s="153"/>
      <c r="AH589" s="153"/>
      <c r="AI589" t="s">
        <v>201</v>
      </c>
      <c r="AJ589" t="s">
        <v>17878</v>
      </c>
      <c r="AK589" s="9" t="str">
        <f>VLOOKUP(Y589,zdroj!D:AJ,33,0)</f>
        <v>katB</v>
      </c>
    </row>
    <row r="590" spans="8:37" x14ac:dyDescent="0.25">
      <c r="H590" s="8"/>
      <c r="I590" s="8"/>
      <c r="N590" s="23"/>
      <c r="O590" s="24"/>
      <c r="P590" s="19"/>
      <c r="Q590" s="19"/>
      <c r="R590" s="19"/>
      <c r="S590" s="27"/>
      <c r="T590" s="11"/>
      <c r="U590" s="27"/>
      <c r="V590" s="39"/>
      <c r="W590" s="39"/>
      <c r="Y590" s="9" t="s">
        <v>481</v>
      </c>
      <c r="Z590" s="9" t="s">
        <v>462</v>
      </c>
      <c r="AA590" s="9" t="s">
        <v>198</v>
      </c>
      <c r="AB590" s="9">
        <v>5862833</v>
      </c>
      <c r="AC590" s="9" t="s">
        <v>1372</v>
      </c>
      <c r="AD590" s="9" t="s">
        <v>800</v>
      </c>
      <c r="AE590" s="5">
        <f t="shared" si="40"/>
        <v>0</v>
      </c>
      <c r="AF590" s="5" t="str">
        <f t="shared" si="41"/>
        <v>Pokryto</v>
      </c>
      <c r="AG590" s="153"/>
      <c r="AH590" s="153"/>
      <c r="AI590" t="s">
        <v>201</v>
      </c>
      <c r="AJ590" t="s">
        <v>800</v>
      </c>
      <c r="AK590" s="9" t="str">
        <f>VLOOKUP(Y590,zdroj!D:AJ,33,0)</f>
        <v>katB</v>
      </c>
    </row>
    <row r="591" spans="8:37" x14ac:dyDescent="0.25">
      <c r="H591" s="8"/>
      <c r="I591" s="8"/>
      <c r="N591" s="23"/>
      <c r="O591" s="24"/>
      <c r="P591" s="19"/>
      <c r="Q591" s="19"/>
      <c r="R591" s="19"/>
      <c r="S591" s="27"/>
      <c r="T591" s="11"/>
      <c r="U591" s="27"/>
      <c r="V591" s="39"/>
      <c r="W591" s="39"/>
      <c r="Y591" s="9" t="s">
        <v>481</v>
      </c>
      <c r="Z591" s="9" t="s">
        <v>462</v>
      </c>
      <c r="AA591" s="9" t="s">
        <v>198</v>
      </c>
      <c r="AB591" s="9">
        <v>5862841</v>
      </c>
      <c r="AC591" s="9" t="s">
        <v>1373</v>
      </c>
      <c r="AD591" s="9" t="s">
        <v>800</v>
      </c>
      <c r="AE591" s="5">
        <f t="shared" si="40"/>
        <v>0</v>
      </c>
      <c r="AF591" s="5" t="str">
        <f t="shared" si="41"/>
        <v>Pokryto</v>
      </c>
      <c r="AG591" s="153"/>
      <c r="AH591" s="153"/>
      <c r="AI591" t="s">
        <v>201</v>
      </c>
      <c r="AJ591" t="s">
        <v>800</v>
      </c>
      <c r="AK591" s="9" t="str">
        <f>VLOOKUP(Y591,zdroj!D:AJ,33,0)</f>
        <v>katB</v>
      </c>
    </row>
    <row r="592" spans="8:37" x14ac:dyDescent="0.25">
      <c r="H592" s="8"/>
      <c r="I592" s="8"/>
      <c r="N592" s="23"/>
      <c r="O592" s="24"/>
      <c r="P592" s="19"/>
      <c r="Q592" s="19"/>
      <c r="R592" s="19"/>
      <c r="S592" s="27"/>
      <c r="T592" s="11"/>
      <c r="U592" s="27"/>
      <c r="V592" s="39"/>
      <c r="W592" s="39"/>
      <c r="Y592" s="9" t="s">
        <v>481</v>
      </c>
      <c r="Z592" s="9" t="s">
        <v>462</v>
      </c>
      <c r="AA592" s="9" t="s">
        <v>198</v>
      </c>
      <c r="AB592" s="9">
        <v>5862850</v>
      </c>
      <c r="AC592" s="9" t="s">
        <v>1374</v>
      </c>
      <c r="AD592" s="9" t="s">
        <v>800</v>
      </c>
      <c r="AE592" s="5">
        <f t="shared" si="40"/>
        <v>0</v>
      </c>
      <c r="AF592" s="5" t="str">
        <f t="shared" si="41"/>
        <v>Pokryto</v>
      </c>
      <c r="AG592" s="153"/>
      <c r="AH592" s="153"/>
      <c r="AI592" t="s">
        <v>201</v>
      </c>
      <c r="AJ592" t="s">
        <v>800</v>
      </c>
      <c r="AK592" s="9" t="str">
        <f>VLOOKUP(Y592,zdroj!D:AJ,33,0)</f>
        <v>katB</v>
      </c>
    </row>
    <row r="593" spans="8:37" x14ac:dyDescent="0.25">
      <c r="H593" s="8"/>
      <c r="I593" s="8"/>
      <c r="N593" s="23"/>
      <c r="O593" s="24"/>
      <c r="P593" s="19"/>
      <c r="Q593" s="19"/>
      <c r="R593" s="19"/>
      <c r="S593" s="27"/>
      <c r="T593" s="11"/>
      <c r="U593" s="27"/>
      <c r="V593" s="39"/>
      <c r="W593" s="39"/>
      <c r="Y593" s="9" t="s">
        <v>481</v>
      </c>
      <c r="Z593" s="9" t="s">
        <v>462</v>
      </c>
      <c r="AA593" s="9" t="s">
        <v>198</v>
      </c>
      <c r="AB593" s="9">
        <v>5862868</v>
      </c>
      <c r="AC593" s="9" t="s">
        <v>1375</v>
      </c>
      <c r="AD593" s="9" t="s">
        <v>800</v>
      </c>
      <c r="AE593" s="5">
        <f t="shared" si="40"/>
        <v>0</v>
      </c>
      <c r="AF593" s="5" t="str">
        <f t="shared" si="41"/>
        <v>Pokryto</v>
      </c>
      <c r="AG593" s="153"/>
      <c r="AH593" s="153"/>
      <c r="AI593" t="s">
        <v>17879</v>
      </c>
      <c r="AJ593" t="s">
        <v>800</v>
      </c>
      <c r="AK593" s="9" t="str">
        <f>VLOOKUP(Y593,zdroj!D:AJ,33,0)</f>
        <v>katB</v>
      </c>
    </row>
    <row r="594" spans="8:37" x14ac:dyDescent="0.25">
      <c r="H594" s="8"/>
      <c r="I594" s="8"/>
      <c r="N594" s="23"/>
      <c r="O594" s="24"/>
      <c r="P594" s="19"/>
      <c r="Q594" s="19"/>
      <c r="R594" s="19"/>
      <c r="S594" s="27"/>
      <c r="T594" s="11"/>
      <c r="U594" s="27"/>
      <c r="V594" s="39"/>
      <c r="W594" s="39"/>
      <c r="Y594" s="9" t="s">
        <v>481</v>
      </c>
      <c r="Z594" s="9" t="s">
        <v>462</v>
      </c>
      <c r="AA594" s="9" t="s">
        <v>198</v>
      </c>
      <c r="AB594" s="9">
        <v>5862876</v>
      </c>
      <c r="AC594" s="9" t="s">
        <v>1376</v>
      </c>
      <c r="AD594" s="9" t="s">
        <v>800</v>
      </c>
      <c r="AE594" s="5">
        <f t="shared" si="40"/>
        <v>0</v>
      </c>
      <c r="AF594" s="5" t="str">
        <f t="shared" si="41"/>
        <v>Pokryto</v>
      </c>
      <c r="AG594" s="153"/>
      <c r="AH594" s="153"/>
      <c r="AI594" t="s">
        <v>201</v>
      </c>
      <c r="AJ594" t="s">
        <v>800</v>
      </c>
      <c r="AK594" s="9" t="str">
        <f>VLOOKUP(Y594,zdroj!D:AJ,33,0)</f>
        <v>katB</v>
      </c>
    </row>
    <row r="595" spans="8:37" x14ac:dyDescent="0.25">
      <c r="H595" s="8"/>
      <c r="I595" s="8"/>
      <c r="N595" s="23"/>
      <c r="O595" s="24"/>
      <c r="P595" s="19"/>
      <c r="Q595" s="19"/>
      <c r="R595" s="19"/>
      <c r="S595" s="27"/>
      <c r="T595" s="11"/>
      <c r="U595" s="27"/>
      <c r="V595" s="39"/>
      <c r="W595" s="39"/>
      <c r="Y595" s="9" t="s">
        <v>481</v>
      </c>
      <c r="Z595" s="9" t="s">
        <v>462</v>
      </c>
      <c r="AA595" s="9" t="s">
        <v>198</v>
      </c>
      <c r="AB595" s="9">
        <v>5862884</v>
      </c>
      <c r="AC595" s="9" t="s">
        <v>1377</v>
      </c>
      <c r="AD595" s="9" t="s">
        <v>800</v>
      </c>
      <c r="AE595" s="5">
        <f t="shared" si="40"/>
        <v>0</v>
      </c>
      <c r="AF595" s="5" t="str">
        <f t="shared" si="41"/>
        <v>Pokryto</v>
      </c>
      <c r="AG595" s="153"/>
      <c r="AH595" s="153"/>
      <c r="AI595" t="s">
        <v>201</v>
      </c>
      <c r="AJ595" t="s">
        <v>800</v>
      </c>
      <c r="AK595" s="9" t="str">
        <f>VLOOKUP(Y595,zdroj!D:AJ,33,0)</f>
        <v>katB</v>
      </c>
    </row>
    <row r="596" spans="8:37" x14ac:dyDescent="0.25">
      <c r="H596" s="8"/>
      <c r="I596" s="8"/>
      <c r="N596" s="23"/>
      <c r="O596" s="24"/>
      <c r="P596" s="19"/>
      <c r="Q596" s="19"/>
      <c r="R596" s="19"/>
      <c r="S596" s="27"/>
      <c r="T596" s="11"/>
      <c r="U596" s="27"/>
      <c r="V596" s="39"/>
      <c r="W596" s="39"/>
      <c r="Y596" s="9" t="s">
        <v>481</v>
      </c>
      <c r="Z596" s="9" t="s">
        <v>462</v>
      </c>
      <c r="AA596" s="9" t="s">
        <v>198</v>
      </c>
      <c r="AB596" s="9">
        <v>5862892</v>
      </c>
      <c r="AC596" s="9" t="s">
        <v>1378</v>
      </c>
      <c r="AD596" s="9" t="s">
        <v>800</v>
      </c>
      <c r="AE596" s="5">
        <f t="shared" si="40"/>
        <v>0</v>
      </c>
      <c r="AF596" s="5" t="str">
        <f t="shared" si="41"/>
        <v>Pokryto</v>
      </c>
      <c r="AG596" s="153"/>
      <c r="AH596" s="153"/>
      <c r="AI596" t="s">
        <v>201</v>
      </c>
      <c r="AJ596" t="s">
        <v>800</v>
      </c>
      <c r="AK596" s="9" t="str">
        <f>VLOOKUP(Y596,zdroj!D:AJ,33,0)</f>
        <v>katB</v>
      </c>
    </row>
    <row r="597" spans="8:37" x14ac:dyDescent="0.25">
      <c r="H597" s="8"/>
      <c r="I597" s="8"/>
      <c r="N597" s="23"/>
      <c r="O597" s="24"/>
      <c r="P597" s="19"/>
      <c r="Q597" s="19"/>
      <c r="R597" s="19"/>
      <c r="S597" s="27"/>
      <c r="T597" s="11"/>
      <c r="U597" s="27"/>
      <c r="V597" s="39"/>
      <c r="W597" s="39"/>
      <c r="Y597" s="9" t="s">
        <v>481</v>
      </c>
      <c r="Z597" s="9" t="s">
        <v>462</v>
      </c>
      <c r="AA597" s="9" t="s">
        <v>198</v>
      </c>
      <c r="AB597" s="9">
        <v>5862906</v>
      </c>
      <c r="AC597" s="9" t="s">
        <v>1379</v>
      </c>
      <c r="AD597" s="9" t="s">
        <v>231</v>
      </c>
      <c r="AE597" s="5">
        <f t="shared" si="40"/>
        <v>0</v>
      </c>
      <c r="AF597" s="5" t="str">
        <f t="shared" si="41"/>
        <v>katB</v>
      </c>
      <c r="AG597" s="153"/>
      <c r="AH597" s="153"/>
      <c r="AI597" t="s">
        <v>201</v>
      </c>
      <c r="AJ597" t="s">
        <v>17878</v>
      </c>
      <c r="AK597" s="9" t="str">
        <f>VLOOKUP(Y597,zdroj!D:AJ,33,0)</f>
        <v>katB</v>
      </c>
    </row>
    <row r="598" spans="8:37" x14ac:dyDescent="0.25">
      <c r="H598" s="8"/>
      <c r="I598" s="8"/>
      <c r="N598" s="23"/>
      <c r="O598" s="24"/>
      <c r="P598" s="19"/>
      <c r="Q598" s="19"/>
      <c r="R598" s="19"/>
      <c r="S598" s="27"/>
      <c r="T598" s="11"/>
      <c r="U598" s="27"/>
      <c r="V598" s="39"/>
      <c r="W598" s="39"/>
      <c r="Y598" s="9" t="s">
        <v>481</v>
      </c>
      <c r="Z598" s="9" t="s">
        <v>462</v>
      </c>
      <c r="AA598" s="9" t="s">
        <v>198</v>
      </c>
      <c r="AB598" s="9">
        <v>5862914</v>
      </c>
      <c r="AC598" s="9" t="s">
        <v>1380</v>
      </c>
      <c r="AD598" s="9" t="s">
        <v>231</v>
      </c>
      <c r="AE598" s="5">
        <f t="shared" si="40"/>
        <v>0</v>
      </c>
      <c r="AF598" s="5" t="str">
        <f t="shared" si="41"/>
        <v>katB</v>
      </c>
      <c r="AG598" s="153"/>
      <c r="AH598" s="153"/>
      <c r="AI598" t="s">
        <v>201</v>
      </c>
      <c r="AJ598" t="s">
        <v>17878</v>
      </c>
      <c r="AK598" s="9" t="str">
        <f>VLOOKUP(Y598,zdroj!D:AJ,33,0)</f>
        <v>katB</v>
      </c>
    </row>
    <row r="599" spans="8:37" x14ac:dyDescent="0.25">
      <c r="H599" s="8"/>
      <c r="I599" s="8"/>
      <c r="N599" s="23"/>
      <c r="O599" s="24"/>
      <c r="P599" s="19"/>
      <c r="Q599" s="19"/>
      <c r="R599" s="19"/>
      <c r="S599" s="27"/>
      <c r="T599" s="11"/>
      <c r="U599" s="27"/>
      <c r="V599" s="39"/>
      <c r="W599" s="39"/>
      <c r="Y599" s="9" t="s">
        <v>481</v>
      </c>
      <c r="Z599" s="9" t="s">
        <v>462</v>
      </c>
      <c r="AA599" s="9" t="s">
        <v>198</v>
      </c>
      <c r="AB599" s="9">
        <v>5862922</v>
      </c>
      <c r="AC599" s="9" t="s">
        <v>1381</v>
      </c>
      <c r="AD599" s="9" t="s">
        <v>231</v>
      </c>
      <c r="AE599" s="5">
        <f t="shared" si="40"/>
        <v>0</v>
      </c>
      <c r="AF599" s="5" t="str">
        <f t="shared" si="41"/>
        <v>katB</v>
      </c>
      <c r="AG599" s="153"/>
      <c r="AH599" s="153"/>
      <c r="AI599" t="s">
        <v>201</v>
      </c>
      <c r="AJ599" t="s">
        <v>17878</v>
      </c>
      <c r="AK599" s="9" t="str">
        <f>VLOOKUP(Y599,zdroj!D:AJ,33,0)</f>
        <v>katB</v>
      </c>
    </row>
    <row r="600" spans="8:37" x14ac:dyDescent="0.25">
      <c r="H600" s="8"/>
      <c r="I600" s="8"/>
      <c r="N600" s="23"/>
      <c r="O600" s="24"/>
      <c r="P600" s="19"/>
      <c r="Q600" s="19"/>
      <c r="R600" s="19"/>
      <c r="S600" s="27"/>
      <c r="T600" s="11"/>
      <c r="U600" s="27"/>
      <c r="V600" s="39"/>
      <c r="W600" s="39"/>
      <c r="Y600" s="9" t="s">
        <v>481</v>
      </c>
      <c r="Z600" s="9" t="s">
        <v>462</v>
      </c>
      <c r="AA600" s="9" t="s">
        <v>198</v>
      </c>
      <c r="AB600" s="9">
        <v>5861675</v>
      </c>
      <c r="AC600" s="9" t="s">
        <v>1382</v>
      </c>
      <c r="AD600" s="9" t="s">
        <v>231</v>
      </c>
      <c r="AE600" s="5">
        <f t="shared" si="40"/>
        <v>0</v>
      </c>
      <c r="AF600" s="5" t="str">
        <f t="shared" si="41"/>
        <v>katB</v>
      </c>
      <c r="AG600" s="153"/>
      <c r="AH600" s="153"/>
      <c r="AI600" t="s">
        <v>201</v>
      </c>
      <c r="AJ600" t="s">
        <v>17878</v>
      </c>
      <c r="AK600" s="9" t="str">
        <f>VLOOKUP(Y600,zdroj!D:AJ,33,0)</f>
        <v>katB</v>
      </c>
    </row>
    <row r="601" spans="8:37" x14ac:dyDescent="0.25">
      <c r="H601" s="8"/>
      <c r="I601" s="8"/>
      <c r="N601" s="23"/>
      <c r="O601" s="24"/>
      <c r="P601" s="19"/>
      <c r="Q601" s="19"/>
      <c r="R601" s="19"/>
      <c r="S601" s="27"/>
      <c r="T601" s="11"/>
      <c r="U601" s="27"/>
      <c r="V601" s="39"/>
      <c r="W601" s="39"/>
      <c r="Y601" s="9" t="s">
        <v>481</v>
      </c>
      <c r="Z601" s="9" t="s">
        <v>462</v>
      </c>
      <c r="AA601" s="9" t="s">
        <v>198</v>
      </c>
      <c r="AB601" s="9">
        <v>5862931</v>
      </c>
      <c r="AC601" s="9" t="s">
        <v>1383</v>
      </c>
      <c r="AD601" s="9" t="s">
        <v>231</v>
      </c>
      <c r="AE601" s="5">
        <f t="shared" si="40"/>
        <v>0</v>
      </c>
      <c r="AF601" s="5" t="str">
        <f t="shared" si="41"/>
        <v>katB</v>
      </c>
      <c r="AG601" s="153"/>
      <c r="AH601" s="153"/>
      <c r="AI601" t="s">
        <v>201</v>
      </c>
      <c r="AJ601" t="s">
        <v>17878</v>
      </c>
      <c r="AK601" s="9" t="str">
        <f>VLOOKUP(Y601,zdroj!D:AJ,33,0)</f>
        <v>katB</v>
      </c>
    </row>
    <row r="602" spans="8:37" x14ac:dyDescent="0.25">
      <c r="H602" s="8"/>
      <c r="I602" s="8"/>
      <c r="N602" s="23"/>
      <c r="O602" s="24"/>
      <c r="P602" s="19"/>
      <c r="Q602" s="19"/>
      <c r="R602" s="19"/>
      <c r="S602" s="27"/>
      <c r="T602" s="11"/>
      <c r="U602" s="27"/>
      <c r="V602" s="39"/>
      <c r="W602" s="39"/>
      <c r="Y602" s="9" t="s">
        <v>481</v>
      </c>
      <c r="Z602" s="9" t="s">
        <v>462</v>
      </c>
      <c r="AA602" s="9" t="s">
        <v>198</v>
      </c>
      <c r="AB602" s="9">
        <v>5862949</v>
      </c>
      <c r="AC602" s="9" t="s">
        <v>1384</v>
      </c>
      <c r="AD602" s="9" t="s">
        <v>231</v>
      </c>
      <c r="AE602" s="5">
        <f t="shared" si="40"/>
        <v>0</v>
      </c>
      <c r="AF602" s="5" t="str">
        <f t="shared" si="41"/>
        <v>katB</v>
      </c>
      <c r="AG602" s="153"/>
      <c r="AH602" s="153"/>
      <c r="AI602" t="s">
        <v>201</v>
      </c>
      <c r="AJ602" t="s">
        <v>17878</v>
      </c>
      <c r="AK602" s="9" t="str">
        <f>VLOOKUP(Y602,zdroj!D:AJ,33,0)</f>
        <v>katB</v>
      </c>
    </row>
    <row r="603" spans="8:37" x14ac:dyDescent="0.25">
      <c r="H603" s="8"/>
      <c r="I603" s="8"/>
      <c r="N603" s="23"/>
      <c r="O603" s="24"/>
      <c r="P603" s="19"/>
      <c r="Q603" s="19"/>
      <c r="R603" s="19"/>
      <c r="S603" s="27"/>
      <c r="T603" s="11"/>
      <c r="U603" s="27"/>
      <c r="V603" s="39"/>
      <c r="W603" s="39"/>
      <c r="Y603" s="9" t="s">
        <v>481</v>
      </c>
      <c r="Z603" s="9" t="s">
        <v>462</v>
      </c>
      <c r="AA603" s="9" t="s">
        <v>198</v>
      </c>
      <c r="AB603" s="9">
        <v>5862957</v>
      </c>
      <c r="AC603" s="9" t="s">
        <v>1385</v>
      </c>
      <c r="AD603" s="9" t="s">
        <v>231</v>
      </c>
      <c r="AE603" s="5">
        <f t="shared" si="40"/>
        <v>0</v>
      </c>
      <c r="AF603" s="5" t="str">
        <f t="shared" si="41"/>
        <v>katB</v>
      </c>
      <c r="AG603" s="153"/>
      <c r="AH603" s="153"/>
      <c r="AI603" t="s">
        <v>201</v>
      </c>
      <c r="AJ603" t="s">
        <v>17878</v>
      </c>
      <c r="AK603" s="9" t="str">
        <f>VLOOKUP(Y603,zdroj!D:AJ,33,0)</f>
        <v>katB</v>
      </c>
    </row>
    <row r="604" spans="8:37" x14ac:dyDescent="0.25">
      <c r="H604" s="8"/>
      <c r="I604" s="8"/>
      <c r="N604" s="23"/>
      <c r="O604" s="24"/>
      <c r="P604" s="19"/>
      <c r="Q604" s="19"/>
      <c r="R604" s="19"/>
      <c r="S604" s="27"/>
      <c r="T604" s="11"/>
      <c r="U604" s="27"/>
      <c r="V604" s="39"/>
      <c r="W604" s="39"/>
      <c r="Y604" s="9" t="s">
        <v>481</v>
      </c>
      <c r="Z604" s="9" t="s">
        <v>462</v>
      </c>
      <c r="AA604" s="9" t="s">
        <v>198</v>
      </c>
      <c r="AB604" s="9">
        <v>5862965</v>
      </c>
      <c r="AC604" s="9" t="s">
        <v>1386</v>
      </c>
      <c r="AD604" s="9" t="s">
        <v>231</v>
      </c>
      <c r="AE604" s="5">
        <f t="shared" si="40"/>
        <v>0</v>
      </c>
      <c r="AF604" s="5" t="str">
        <f t="shared" si="41"/>
        <v>katB</v>
      </c>
      <c r="AG604" s="153"/>
      <c r="AH604" s="153"/>
      <c r="AI604" t="s">
        <v>201</v>
      </c>
      <c r="AJ604" t="s">
        <v>17878</v>
      </c>
      <c r="AK604" s="9" t="str">
        <f>VLOOKUP(Y604,zdroj!D:AJ,33,0)</f>
        <v>katB</v>
      </c>
    </row>
    <row r="605" spans="8:37" x14ac:dyDescent="0.25">
      <c r="H605" s="8"/>
      <c r="I605" s="8"/>
      <c r="N605" s="23"/>
      <c r="O605" s="24"/>
      <c r="P605" s="19"/>
      <c r="Q605" s="19"/>
      <c r="R605" s="19"/>
      <c r="S605" s="27"/>
      <c r="T605" s="11"/>
      <c r="U605" s="27"/>
      <c r="V605" s="39"/>
      <c r="W605" s="39"/>
      <c r="Y605" s="9" t="s">
        <v>481</v>
      </c>
      <c r="Z605" s="9" t="s">
        <v>462</v>
      </c>
      <c r="AA605" s="9" t="s">
        <v>198</v>
      </c>
      <c r="AB605" s="9">
        <v>5862973</v>
      </c>
      <c r="AC605" s="9" t="s">
        <v>1387</v>
      </c>
      <c r="AD605" s="9" t="s">
        <v>231</v>
      </c>
      <c r="AE605" s="5">
        <f t="shared" si="40"/>
        <v>0</v>
      </c>
      <c r="AF605" s="5" t="str">
        <f t="shared" si="41"/>
        <v>katB</v>
      </c>
      <c r="AG605" s="153"/>
      <c r="AH605" s="153"/>
      <c r="AI605" t="s">
        <v>201</v>
      </c>
      <c r="AJ605" t="s">
        <v>17878</v>
      </c>
      <c r="AK605" s="9" t="str">
        <f>VLOOKUP(Y605,zdroj!D:AJ,33,0)</f>
        <v>katB</v>
      </c>
    </row>
    <row r="606" spans="8:37" x14ac:dyDescent="0.25">
      <c r="H606" s="8"/>
      <c r="I606" s="8"/>
      <c r="N606" s="23"/>
      <c r="O606" s="24"/>
      <c r="P606" s="19"/>
      <c r="Q606" s="19"/>
      <c r="R606" s="19"/>
      <c r="S606" s="27"/>
      <c r="T606" s="11"/>
      <c r="U606" s="27"/>
      <c r="V606" s="39"/>
      <c r="W606" s="39"/>
      <c r="Y606" s="9" t="s">
        <v>481</v>
      </c>
      <c r="Z606" s="9" t="s">
        <v>462</v>
      </c>
      <c r="AA606" s="9" t="s">
        <v>198</v>
      </c>
      <c r="AB606" s="9">
        <v>5862981</v>
      </c>
      <c r="AC606" s="9" t="s">
        <v>1388</v>
      </c>
      <c r="AD606" s="9" t="s">
        <v>231</v>
      </c>
      <c r="AE606" s="5">
        <f t="shared" si="40"/>
        <v>0</v>
      </c>
      <c r="AF606" s="5" t="str">
        <f t="shared" si="41"/>
        <v>katB</v>
      </c>
      <c r="AG606" s="153"/>
      <c r="AH606" s="153"/>
      <c r="AI606" t="s">
        <v>17882</v>
      </c>
      <c r="AJ606" t="s">
        <v>17878</v>
      </c>
      <c r="AK606" s="9" t="str">
        <f>VLOOKUP(Y606,zdroj!D:AJ,33,0)</f>
        <v>katB</v>
      </c>
    </row>
    <row r="607" spans="8:37" x14ac:dyDescent="0.25">
      <c r="H607" s="8"/>
      <c r="I607" s="8"/>
      <c r="N607" s="23"/>
      <c r="O607" s="24"/>
      <c r="P607" s="19"/>
      <c r="Q607" s="19"/>
      <c r="R607" s="19"/>
      <c r="S607" s="27"/>
      <c r="T607" s="11"/>
      <c r="U607" s="27"/>
      <c r="V607" s="39"/>
      <c r="W607" s="39"/>
      <c r="Y607" s="9" t="s">
        <v>481</v>
      </c>
      <c r="Z607" s="9" t="s">
        <v>462</v>
      </c>
      <c r="AA607" s="9" t="s">
        <v>198</v>
      </c>
      <c r="AB607" s="9">
        <v>5862990</v>
      </c>
      <c r="AC607" s="9" t="s">
        <v>1389</v>
      </c>
      <c r="AD607" s="9" t="s">
        <v>231</v>
      </c>
      <c r="AE607" s="5">
        <f t="shared" si="40"/>
        <v>0</v>
      </c>
      <c r="AF607" s="5" t="str">
        <f t="shared" si="41"/>
        <v>katB</v>
      </c>
      <c r="AG607" s="153"/>
      <c r="AH607" s="153"/>
      <c r="AI607" t="s">
        <v>17880</v>
      </c>
      <c r="AJ607" t="s">
        <v>17878</v>
      </c>
      <c r="AK607" s="9" t="str">
        <f>VLOOKUP(Y607,zdroj!D:AJ,33,0)</f>
        <v>katB</v>
      </c>
    </row>
    <row r="608" spans="8:37" x14ac:dyDescent="0.25">
      <c r="H608" s="8"/>
      <c r="I608" s="8"/>
      <c r="N608" s="23"/>
      <c r="O608" s="24"/>
      <c r="P608" s="19"/>
      <c r="Q608" s="19"/>
      <c r="R608" s="19"/>
      <c r="S608" s="27"/>
      <c r="T608" s="11"/>
      <c r="U608" s="27"/>
      <c r="V608" s="39"/>
      <c r="W608" s="39"/>
      <c r="Y608" s="9" t="s">
        <v>481</v>
      </c>
      <c r="Z608" s="9" t="s">
        <v>462</v>
      </c>
      <c r="AA608" s="9" t="s">
        <v>198</v>
      </c>
      <c r="AB608" s="9">
        <v>30687080</v>
      </c>
      <c r="AC608" s="9" t="s">
        <v>1390</v>
      </c>
      <c r="AD608" s="9" t="s">
        <v>231</v>
      </c>
      <c r="AE608" s="5">
        <f t="shared" si="40"/>
        <v>0</v>
      </c>
      <c r="AF608" s="5" t="str">
        <f t="shared" si="41"/>
        <v>katB</v>
      </c>
      <c r="AG608" s="153"/>
      <c r="AH608" s="153"/>
      <c r="AI608" t="s">
        <v>229</v>
      </c>
      <c r="AJ608" t="s">
        <v>17878</v>
      </c>
      <c r="AK608" s="9" t="str">
        <f>VLOOKUP(Y608,zdroj!D:AJ,33,0)</f>
        <v>katB</v>
      </c>
    </row>
    <row r="609" spans="8:37" x14ac:dyDescent="0.25">
      <c r="H609" s="8"/>
      <c r="I609" s="8"/>
      <c r="N609" s="23"/>
      <c r="O609" s="24"/>
      <c r="P609" s="19"/>
      <c r="Q609" s="19"/>
      <c r="R609" s="19"/>
      <c r="S609" s="27"/>
      <c r="T609" s="11"/>
      <c r="U609" s="27"/>
      <c r="V609" s="39"/>
      <c r="W609" s="39"/>
      <c r="Y609" s="9" t="s">
        <v>481</v>
      </c>
      <c r="Z609" s="9" t="s">
        <v>462</v>
      </c>
      <c r="AA609" s="9" t="s">
        <v>198</v>
      </c>
      <c r="AB609" s="9">
        <v>5863007</v>
      </c>
      <c r="AC609" s="9" t="s">
        <v>1391</v>
      </c>
      <c r="AD609" s="9" t="s">
        <v>231</v>
      </c>
      <c r="AE609" s="5">
        <f t="shared" si="40"/>
        <v>0</v>
      </c>
      <c r="AF609" s="5" t="str">
        <f t="shared" si="41"/>
        <v>katB</v>
      </c>
      <c r="AG609" s="153"/>
      <c r="AH609" s="153"/>
      <c r="AI609" t="s">
        <v>17879</v>
      </c>
      <c r="AJ609" t="s">
        <v>17878</v>
      </c>
      <c r="AK609" s="9" t="str">
        <f>VLOOKUP(Y609,zdroj!D:AJ,33,0)</f>
        <v>katB</v>
      </c>
    </row>
    <row r="610" spans="8:37" x14ac:dyDescent="0.25">
      <c r="H610" s="8"/>
      <c r="I610" s="8"/>
      <c r="N610" s="23"/>
      <c r="O610" s="24"/>
      <c r="P610" s="19"/>
      <c r="Q610" s="19"/>
      <c r="R610" s="19"/>
      <c r="S610" s="27"/>
      <c r="T610" s="11"/>
      <c r="U610" s="27"/>
      <c r="V610" s="39"/>
      <c r="W610" s="39"/>
      <c r="Y610" s="9" t="s">
        <v>481</v>
      </c>
      <c r="Z610" s="9" t="s">
        <v>462</v>
      </c>
      <c r="AA610" s="9" t="s">
        <v>198</v>
      </c>
      <c r="AB610" s="9">
        <v>5863015</v>
      </c>
      <c r="AC610" s="9" t="s">
        <v>1392</v>
      </c>
      <c r="AD610" s="9" t="s">
        <v>231</v>
      </c>
      <c r="AE610" s="5">
        <f t="shared" si="40"/>
        <v>0</v>
      </c>
      <c r="AF610" s="5" t="str">
        <f t="shared" si="41"/>
        <v>katB</v>
      </c>
      <c r="AG610" s="153"/>
      <c r="AH610" s="153"/>
      <c r="AI610" t="s">
        <v>201</v>
      </c>
      <c r="AJ610" t="s">
        <v>17878</v>
      </c>
      <c r="AK610" s="9" t="str">
        <f>VLOOKUP(Y610,zdroj!D:AJ,33,0)</f>
        <v>katB</v>
      </c>
    </row>
    <row r="611" spans="8:37" x14ac:dyDescent="0.25">
      <c r="H611" s="8"/>
      <c r="I611" s="8"/>
      <c r="N611" s="23"/>
      <c r="O611" s="24"/>
      <c r="P611" s="19"/>
      <c r="Q611" s="19"/>
      <c r="R611" s="19"/>
      <c r="S611" s="27"/>
      <c r="T611" s="11"/>
      <c r="U611" s="27"/>
      <c r="V611" s="39"/>
      <c r="W611" s="39"/>
      <c r="Y611" s="9" t="s">
        <v>481</v>
      </c>
      <c r="Z611" s="9" t="s">
        <v>462</v>
      </c>
      <c r="AA611" s="9" t="s">
        <v>198</v>
      </c>
      <c r="AB611" s="9">
        <v>5861683</v>
      </c>
      <c r="AC611" s="9" t="s">
        <v>1393</v>
      </c>
      <c r="AD611" s="9" t="s">
        <v>231</v>
      </c>
      <c r="AE611" s="5">
        <f t="shared" si="40"/>
        <v>0</v>
      </c>
      <c r="AF611" s="5" t="str">
        <f t="shared" si="41"/>
        <v>katB</v>
      </c>
      <c r="AG611" s="153"/>
      <c r="AH611" s="153"/>
      <c r="AI611" t="s">
        <v>201</v>
      </c>
      <c r="AJ611" t="s">
        <v>17878</v>
      </c>
      <c r="AK611" s="9" t="str">
        <f>VLOOKUP(Y611,zdroj!D:AJ,33,0)</f>
        <v>katB</v>
      </c>
    </row>
    <row r="612" spans="8:37" x14ac:dyDescent="0.25">
      <c r="H612" s="8"/>
      <c r="I612" s="8"/>
      <c r="N612" s="23"/>
      <c r="O612" s="24"/>
      <c r="P612" s="19"/>
      <c r="Q612" s="19"/>
      <c r="R612" s="19"/>
      <c r="S612" s="27"/>
      <c r="T612" s="11"/>
      <c r="U612" s="27"/>
      <c r="V612" s="39"/>
      <c r="W612" s="39"/>
      <c r="Y612" s="9" t="s">
        <v>481</v>
      </c>
      <c r="Z612" s="9" t="s">
        <v>462</v>
      </c>
      <c r="AA612" s="9" t="s">
        <v>198</v>
      </c>
      <c r="AB612" s="9">
        <v>5863023</v>
      </c>
      <c r="AC612" s="9" t="s">
        <v>1394</v>
      </c>
      <c r="AD612" s="9" t="s">
        <v>231</v>
      </c>
      <c r="AE612" s="5">
        <f t="shared" si="40"/>
        <v>0</v>
      </c>
      <c r="AF612" s="5" t="str">
        <f t="shared" si="41"/>
        <v>katB</v>
      </c>
      <c r="AG612" s="153"/>
      <c r="AH612" s="153"/>
      <c r="AI612" t="s">
        <v>201</v>
      </c>
      <c r="AJ612" t="s">
        <v>17878</v>
      </c>
      <c r="AK612" s="9" t="str">
        <f>VLOOKUP(Y612,zdroj!D:AJ,33,0)</f>
        <v>katB</v>
      </c>
    </row>
    <row r="613" spans="8:37" x14ac:dyDescent="0.25">
      <c r="H613" s="8"/>
      <c r="I613" s="8"/>
      <c r="N613" s="23"/>
      <c r="O613" s="24"/>
      <c r="P613" s="19"/>
      <c r="Q613" s="19"/>
      <c r="R613" s="19"/>
      <c r="S613" s="27"/>
      <c r="T613" s="11"/>
      <c r="U613" s="27"/>
      <c r="V613" s="39"/>
      <c r="W613" s="39"/>
      <c r="Y613" s="9" t="s">
        <v>481</v>
      </c>
      <c r="Z613" s="9" t="s">
        <v>462</v>
      </c>
      <c r="AA613" s="9" t="s">
        <v>198</v>
      </c>
      <c r="AB613" s="9">
        <v>5863031</v>
      </c>
      <c r="AC613" s="9" t="s">
        <v>1395</v>
      </c>
      <c r="AD613" s="9" t="s">
        <v>231</v>
      </c>
      <c r="AE613" s="5">
        <f t="shared" si="40"/>
        <v>0</v>
      </c>
      <c r="AF613" s="5" t="str">
        <f t="shared" si="41"/>
        <v>katB</v>
      </c>
      <c r="AG613" s="153"/>
      <c r="AH613" s="153"/>
      <c r="AI613" t="s">
        <v>201</v>
      </c>
      <c r="AJ613" t="s">
        <v>17878</v>
      </c>
      <c r="AK613" s="9" t="str">
        <f>VLOOKUP(Y613,zdroj!D:AJ,33,0)</f>
        <v>katB</v>
      </c>
    </row>
    <row r="614" spans="8:37" x14ac:dyDescent="0.25">
      <c r="H614" s="8"/>
      <c r="I614" s="8"/>
      <c r="N614" s="23"/>
      <c r="O614" s="24"/>
      <c r="P614" s="19"/>
      <c r="Q614" s="19"/>
      <c r="R614" s="19"/>
      <c r="S614" s="27"/>
      <c r="T614" s="11"/>
      <c r="U614" s="27"/>
      <c r="V614" s="39"/>
      <c r="W614" s="39"/>
      <c r="Y614" s="9" t="s">
        <v>481</v>
      </c>
      <c r="Z614" s="9" t="s">
        <v>462</v>
      </c>
      <c r="AA614" s="9" t="s">
        <v>198</v>
      </c>
      <c r="AB614" s="9">
        <v>5863040</v>
      </c>
      <c r="AC614" s="9" t="s">
        <v>1396</v>
      </c>
      <c r="AD614" s="9" t="s">
        <v>231</v>
      </c>
      <c r="AE614" s="5">
        <f t="shared" si="40"/>
        <v>0</v>
      </c>
      <c r="AF614" s="5" t="str">
        <f t="shared" si="41"/>
        <v>katB</v>
      </c>
      <c r="AG614" s="153"/>
      <c r="AH614" s="153"/>
      <c r="AI614" t="s">
        <v>201</v>
      </c>
      <c r="AJ614" t="s">
        <v>17878</v>
      </c>
      <c r="AK614" s="9" t="str">
        <f>VLOOKUP(Y614,zdroj!D:AJ,33,0)</f>
        <v>katB</v>
      </c>
    </row>
    <row r="615" spans="8:37" x14ac:dyDescent="0.25">
      <c r="H615" s="8"/>
      <c r="I615" s="8"/>
      <c r="N615" s="23"/>
      <c r="O615" s="24"/>
      <c r="P615" s="19"/>
      <c r="Q615" s="19"/>
      <c r="R615" s="19"/>
      <c r="S615" s="27"/>
      <c r="T615" s="11"/>
      <c r="U615" s="27"/>
      <c r="V615" s="39"/>
      <c r="W615" s="39"/>
      <c r="Y615" s="9" t="s">
        <v>481</v>
      </c>
      <c r="Z615" s="9" t="s">
        <v>462</v>
      </c>
      <c r="AA615" s="9" t="s">
        <v>198</v>
      </c>
      <c r="AB615" s="9">
        <v>5863058</v>
      </c>
      <c r="AC615" s="9" t="s">
        <v>1397</v>
      </c>
      <c r="AD615" s="9" t="s">
        <v>231</v>
      </c>
      <c r="AE615" s="5">
        <f t="shared" si="40"/>
        <v>0</v>
      </c>
      <c r="AF615" s="5" t="str">
        <f t="shared" si="41"/>
        <v>katB</v>
      </c>
      <c r="AG615" s="153"/>
      <c r="AH615" s="153"/>
      <c r="AI615" t="s">
        <v>201</v>
      </c>
      <c r="AJ615" t="s">
        <v>17878</v>
      </c>
      <c r="AK615" s="9" t="str">
        <f>VLOOKUP(Y615,zdroj!D:AJ,33,0)</f>
        <v>katB</v>
      </c>
    </row>
    <row r="616" spans="8:37" x14ac:dyDescent="0.25">
      <c r="H616" s="8"/>
      <c r="I616" s="8"/>
      <c r="N616" s="23"/>
      <c r="O616" s="24"/>
      <c r="P616" s="19"/>
      <c r="Q616" s="19"/>
      <c r="R616" s="19"/>
      <c r="S616" s="27"/>
      <c r="T616" s="11"/>
      <c r="U616" s="27"/>
      <c r="V616" s="39"/>
      <c r="W616" s="39"/>
      <c r="Y616" s="9" t="s">
        <v>481</v>
      </c>
      <c r="Z616" s="9" t="s">
        <v>462</v>
      </c>
      <c r="AA616" s="9" t="s">
        <v>198</v>
      </c>
      <c r="AB616" s="9">
        <v>5863066</v>
      </c>
      <c r="AC616" s="9" t="s">
        <v>1398</v>
      </c>
      <c r="AD616" s="9" t="s">
        <v>231</v>
      </c>
      <c r="AE616" s="5">
        <f t="shared" si="40"/>
        <v>0</v>
      </c>
      <c r="AF616" s="5" t="str">
        <f t="shared" si="41"/>
        <v>katB</v>
      </c>
      <c r="AG616" s="153"/>
      <c r="AH616" s="153"/>
      <c r="AI616" t="s">
        <v>201</v>
      </c>
      <c r="AJ616" t="s">
        <v>17878</v>
      </c>
      <c r="AK616" s="9" t="str">
        <f>VLOOKUP(Y616,zdroj!D:AJ,33,0)</f>
        <v>katB</v>
      </c>
    </row>
    <row r="617" spans="8:37" x14ac:dyDescent="0.25">
      <c r="H617" s="8"/>
      <c r="I617" s="8"/>
      <c r="N617" s="23"/>
      <c r="O617" s="24"/>
      <c r="P617" s="19"/>
      <c r="Q617" s="19"/>
      <c r="R617" s="19"/>
      <c r="S617" s="27"/>
      <c r="T617" s="11"/>
      <c r="U617" s="27"/>
      <c r="V617" s="39"/>
      <c r="W617" s="39"/>
      <c r="Y617" s="9" t="s">
        <v>481</v>
      </c>
      <c r="Z617" s="9" t="s">
        <v>462</v>
      </c>
      <c r="AA617" s="9" t="s">
        <v>198</v>
      </c>
      <c r="AB617" s="9">
        <v>5863074</v>
      </c>
      <c r="AC617" s="9" t="s">
        <v>1399</v>
      </c>
      <c r="AD617" s="9" t="s">
        <v>231</v>
      </c>
      <c r="AE617" s="5">
        <f t="shared" si="40"/>
        <v>0</v>
      </c>
      <c r="AF617" s="5" t="str">
        <f t="shared" si="41"/>
        <v>katB</v>
      </c>
      <c r="AG617" s="153"/>
      <c r="AH617" s="153"/>
      <c r="AI617" t="s">
        <v>201</v>
      </c>
      <c r="AJ617" t="s">
        <v>17878</v>
      </c>
      <c r="AK617" s="9" t="str">
        <f>VLOOKUP(Y617,zdroj!D:AJ,33,0)</f>
        <v>katB</v>
      </c>
    </row>
    <row r="618" spans="8:37" x14ac:dyDescent="0.25">
      <c r="H618" s="8"/>
      <c r="I618" s="8"/>
      <c r="N618" s="23"/>
      <c r="O618" s="24"/>
      <c r="P618" s="19"/>
      <c r="Q618" s="19"/>
      <c r="R618" s="19"/>
      <c r="S618" s="27"/>
      <c r="T618" s="11"/>
      <c r="U618" s="27"/>
      <c r="V618" s="39"/>
      <c r="W618" s="39"/>
      <c r="Y618" s="9" t="s">
        <v>481</v>
      </c>
      <c r="Z618" s="9" t="s">
        <v>462</v>
      </c>
      <c r="AA618" s="9" t="s">
        <v>198</v>
      </c>
      <c r="AB618" s="9">
        <v>5863082</v>
      </c>
      <c r="AC618" s="9" t="s">
        <v>1400</v>
      </c>
      <c r="AD618" s="9" t="s">
        <v>231</v>
      </c>
      <c r="AE618" s="5">
        <f t="shared" si="40"/>
        <v>0</v>
      </c>
      <c r="AF618" s="5" t="str">
        <f t="shared" si="41"/>
        <v>katB</v>
      </c>
      <c r="AG618" s="153"/>
      <c r="AH618" s="153"/>
      <c r="AI618" t="s">
        <v>17879</v>
      </c>
      <c r="AJ618" t="s">
        <v>17878</v>
      </c>
      <c r="AK618" s="9" t="str">
        <f>VLOOKUP(Y618,zdroj!D:AJ,33,0)</f>
        <v>katB</v>
      </c>
    </row>
    <row r="619" spans="8:37" x14ac:dyDescent="0.25">
      <c r="H619" s="8"/>
      <c r="I619" s="8"/>
      <c r="N619" s="23"/>
      <c r="O619" s="24"/>
      <c r="P619" s="19"/>
      <c r="Q619" s="19"/>
      <c r="R619" s="19"/>
      <c r="S619" s="27"/>
      <c r="T619" s="11"/>
      <c r="U619" s="27"/>
      <c r="V619" s="39"/>
      <c r="W619" s="39"/>
      <c r="Y619" s="9" t="s">
        <v>481</v>
      </c>
      <c r="Z619" s="9" t="s">
        <v>462</v>
      </c>
      <c r="AA619" s="9" t="s">
        <v>198</v>
      </c>
      <c r="AB619" s="9">
        <v>5863091</v>
      </c>
      <c r="AC619" s="9" t="s">
        <v>1401</v>
      </c>
      <c r="AD619" s="9" t="s">
        <v>231</v>
      </c>
      <c r="AE619" s="5">
        <f t="shared" si="40"/>
        <v>0</v>
      </c>
      <c r="AF619" s="5" t="str">
        <f t="shared" si="41"/>
        <v>katB</v>
      </c>
      <c r="AG619" s="153"/>
      <c r="AH619" s="153"/>
      <c r="AI619" t="s">
        <v>201</v>
      </c>
      <c r="AJ619" t="s">
        <v>17878</v>
      </c>
      <c r="AK619" s="9" t="str">
        <f>VLOOKUP(Y619,zdroj!D:AJ,33,0)</f>
        <v>katB</v>
      </c>
    </row>
    <row r="620" spans="8:37" x14ac:dyDescent="0.25">
      <c r="H620" s="8"/>
      <c r="I620" s="8"/>
      <c r="N620" s="23"/>
      <c r="O620" s="24"/>
      <c r="P620" s="19"/>
      <c r="Q620" s="19"/>
      <c r="R620" s="19"/>
      <c r="S620" s="27"/>
      <c r="T620" s="11"/>
      <c r="U620" s="27"/>
      <c r="V620" s="39"/>
      <c r="W620" s="39"/>
      <c r="Y620" s="9" t="s">
        <v>481</v>
      </c>
      <c r="Z620" s="9" t="s">
        <v>462</v>
      </c>
      <c r="AA620" s="9" t="s">
        <v>198</v>
      </c>
      <c r="AB620" s="9">
        <v>5863104</v>
      </c>
      <c r="AC620" s="9" t="s">
        <v>1402</v>
      </c>
      <c r="AD620" s="9" t="s">
        <v>231</v>
      </c>
      <c r="AE620" s="5">
        <f t="shared" si="40"/>
        <v>0</v>
      </c>
      <c r="AF620" s="5" t="str">
        <f t="shared" si="41"/>
        <v>katB</v>
      </c>
      <c r="AG620" s="153"/>
      <c r="AH620" s="153"/>
      <c r="AI620" t="s">
        <v>201</v>
      </c>
      <c r="AJ620" t="s">
        <v>17878</v>
      </c>
      <c r="AK620" s="9" t="str">
        <f>VLOOKUP(Y620,zdroj!D:AJ,33,0)</f>
        <v>katB</v>
      </c>
    </row>
    <row r="621" spans="8:37" x14ac:dyDescent="0.25">
      <c r="H621" s="8"/>
      <c r="I621" s="8"/>
      <c r="N621" s="23"/>
      <c r="O621" s="24"/>
      <c r="P621" s="19"/>
      <c r="Q621" s="19"/>
      <c r="R621" s="19"/>
      <c r="S621" s="27"/>
      <c r="T621" s="11"/>
      <c r="U621" s="27"/>
      <c r="V621" s="39"/>
      <c r="W621" s="39"/>
      <c r="Y621" s="9" t="s">
        <v>481</v>
      </c>
      <c r="Z621" s="9" t="s">
        <v>462</v>
      </c>
      <c r="AA621" s="9" t="s">
        <v>198</v>
      </c>
      <c r="AB621" s="9">
        <v>5863112</v>
      </c>
      <c r="AC621" s="9" t="s">
        <v>1403</v>
      </c>
      <c r="AD621" s="9" t="s">
        <v>231</v>
      </c>
      <c r="AE621" s="5">
        <f t="shared" si="40"/>
        <v>0</v>
      </c>
      <c r="AF621" s="5" t="str">
        <f t="shared" si="41"/>
        <v>katB</v>
      </c>
      <c r="AG621" s="153"/>
      <c r="AH621" s="153"/>
      <c r="AI621" t="s">
        <v>201</v>
      </c>
      <c r="AJ621" t="s">
        <v>17878</v>
      </c>
      <c r="AK621" s="9" t="str">
        <f>VLOOKUP(Y621,zdroj!D:AJ,33,0)</f>
        <v>katB</v>
      </c>
    </row>
    <row r="622" spans="8:37" x14ac:dyDescent="0.25">
      <c r="H622" s="8"/>
      <c r="I622" s="8"/>
      <c r="N622" s="23"/>
      <c r="O622" s="24"/>
      <c r="P622" s="19"/>
      <c r="Q622" s="19"/>
      <c r="R622" s="19"/>
      <c r="S622" s="27"/>
      <c r="T622" s="11"/>
      <c r="U622" s="27"/>
      <c r="V622" s="39"/>
      <c r="W622" s="39"/>
      <c r="Y622" s="9" t="s">
        <v>481</v>
      </c>
      <c r="Z622" s="9" t="s">
        <v>462</v>
      </c>
      <c r="AA622" s="9" t="s">
        <v>198</v>
      </c>
      <c r="AB622" s="9">
        <v>5861691</v>
      </c>
      <c r="AC622" s="9" t="s">
        <v>1404</v>
      </c>
      <c r="AD622" s="9" t="s">
        <v>231</v>
      </c>
      <c r="AE622" s="5">
        <f t="shared" si="40"/>
        <v>0</v>
      </c>
      <c r="AF622" s="5" t="str">
        <f t="shared" si="41"/>
        <v>katB</v>
      </c>
      <c r="AG622" s="153"/>
      <c r="AH622" s="153"/>
      <c r="AI622" t="s">
        <v>201</v>
      </c>
      <c r="AJ622" t="s">
        <v>17878</v>
      </c>
      <c r="AK622" s="9" t="str">
        <f>VLOOKUP(Y622,zdroj!D:AJ,33,0)</f>
        <v>katB</v>
      </c>
    </row>
    <row r="623" spans="8:37" x14ac:dyDescent="0.25">
      <c r="H623" s="8"/>
      <c r="I623" s="8"/>
      <c r="N623" s="23"/>
      <c r="O623" s="24"/>
      <c r="P623" s="19"/>
      <c r="Q623" s="19"/>
      <c r="R623" s="19"/>
      <c r="S623" s="27"/>
      <c r="T623" s="11"/>
      <c r="U623" s="27"/>
      <c r="V623" s="39"/>
      <c r="W623" s="39"/>
      <c r="Y623" s="9" t="s">
        <v>481</v>
      </c>
      <c r="Z623" s="9" t="s">
        <v>462</v>
      </c>
      <c r="AA623" s="9" t="s">
        <v>198</v>
      </c>
      <c r="AB623" s="9">
        <v>5863121</v>
      </c>
      <c r="AC623" s="9" t="s">
        <v>1405</v>
      </c>
      <c r="AD623" s="9" t="s">
        <v>231</v>
      </c>
      <c r="AE623" s="5">
        <f t="shared" si="40"/>
        <v>0</v>
      </c>
      <c r="AF623" s="5" t="str">
        <f t="shared" si="41"/>
        <v>katB</v>
      </c>
      <c r="AG623" s="153"/>
      <c r="AH623" s="153"/>
      <c r="AI623" t="s">
        <v>201</v>
      </c>
      <c r="AJ623" t="s">
        <v>17878</v>
      </c>
      <c r="AK623" s="9" t="str">
        <f>VLOOKUP(Y623,zdroj!D:AJ,33,0)</f>
        <v>katB</v>
      </c>
    </row>
    <row r="624" spans="8:37" x14ac:dyDescent="0.25">
      <c r="H624" s="8"/>
      <c r="I624" s="8"/>
      <c r="N624" s="23"/>
      <c r="O624" s="24"/>
      <c r="P624" s="19"/>
      <c r="Q624" s="19"/>
      <c r="R624" s="19"/>
      <c r="S624" s="27"/>
      <c r="T624" s="11"/>
      <c r="U624" s="27"/>
      <c r="V624" s="39"/>
      <c r="W624" s="39"/>
      <c r="Y624" s="9" t="s">
        <v>481</v>
      </c>
      <c r="Z624" s="9" t="s">
        <v>462</v>
      </c>
      <c r="AA624" s="9" t="s">
        <v>198</v>
      </c>
      <c r="AB624" s="9">
        <v>5863139</v>
      </c>
      <c r="AC624" s="9" t="s">
        <v>1406</v>
      </c>
      <c r="AD624" s="9" t="s">
        <v>231</v>
      </c>
      <c r="AE624" s="5">
        <f t="shared" si="40"/>
        <v>0</v>
      </c>
      <c r="AF624" s="5" t="str">
        <f t="shared" si="41"/>
        <v>katB</v>
      </c>
      <c r="AG624" s="153"/>
      <c r="AH624" s="153"/>
      <c r="AI624" t="s">
        <v>17879</v>
      </c>
      <c r="AJ624" t="s">
        <v>17878</v>
      </c>
      <c r="AK624" s="9" t="str">
        <f>VLOOKUP(Y624,zdroj!D:AJ,33,0)</f>
        <v>katB</v>
      </c>
    </row>
    <row r="625" spans="8:37" x14ac:dyDescent="0.25">
      <c r="H625" s="8"/>
      <c r="I625" s="8"/>
      <c r="N625" s="23"/>
      <c r="O625" s="24"/>
      <c r="P625" s="19"/>
      <c r="Q625" s="19"/>
      <c r="R625" s="19"/>
      <c r="S625" s="27"/>
      <c r="T625" s="11"/>
      <c r="U625" s="27"/>
      <c r="V625" s="39"/>
      <c r="W625" s="39"/>
      <c r="Y625" s="9" t="s">
        <v>481</v>
      </c>
      <c r="Z625" s="9" t="s">
        <v>462</v>
      </c>
      <c r="AA625" s="9" t="s">
        <v>198</v>
      </c>
      <c r="AB625" s="9">
        <v>25765337</v>
      </c>
      <c r="AC625" s="9" t="s">
        <v>1407</v>
      </c>
      <c r="AD625" s="9" t="s">
        <v>231</v>
      </c>
      <c r="AE625" s="5">
        <f t="shared" si="40"/>
        <v>0</v>
      </c>
      <c r="AF625" s="5" t="str">
        <f t="shared" si="41"/>
        <v>katB</v>
      </c>
      <c r="AG625" s="153"/>
      <c r="AH625" s="153"/>
      <c r="AI625" t="s">
        <v>201</v>
      </c>
      <c r="AJ625" t="s">
        <v>17878</v>
      </c>
      <c r="AK625" s="9" t="str">
        <f>VLOOKUP(Y625,zdroj!D:AJ,33,0)</f>
        <v>katB</v>
      </c>
    </row>
    <row r="626" spans="8:37" x14ac:dyDescent="0.25">
      <c r="H626" s="8"/>
      <c r="I626" s="8"/>
      <c r="N626" s="23"/>
      <c r="O626" s="24"/>
      <c r="P626" s="19"/>
      <c r="Q626" s="19"/>
      <c r="R626" s="19"/>
      <c r="S626" s="27"/>
      <c r="T626" s="11"/>
      <c r="U626" s="27"/>
      <c r="V626" s="39"/>
      <c r="W626" s="39"/>
      <c r="Y626" s="9" t="s">
        <v>481</v>
      </c>
      <c r="Z626" s="9" t="s">
        <v>462</v>
      </c>
      <c r="AA626" s="9" t="s">
        <v>198</v>
      </c>
      <c r="AB626" s="9">
        <v>27027741</v>
      </c>
      <c r="AC626" s="9" t="s">
        <v>1408</v>
      </c>
      <c r="AD626" s="9" t="s">
        <v>231</v>
      </c>
      <c r="AE626" s="5">
        <f t="shared" si="40"/>
        <v>0</v>
      </c>
      <c r="AF626" s="5" t="str">
        <f t="shared" si="41"/>
        <v>katB</v>
      </c>
      <c r="AG626" s="153"/>
      <c r="AH626" s="153"/>
      <c r="AI626" t="s">
        <v>201</v>
      </c>
      <c r="AJ626" t="s">
        <v>17878</v>
      </c>
      <c r="AK626" s="9" t="str">
        <f>VLOOKUP(Y626,zdroj!D:AJ,33,0)</f>
        <v>katB</v>
      </c>
    </row>
    <row r="627" spans="8:37" x14ac:dyDescent="0.25">
      <c r="H627" s="8"/>
      <c r="I627" s="8"/>
      <c r="N627" s="23"/>
      <c r="O627" s="24"/>
      <c r="P627" s="19"/>
      <c r="Q627" s="19"/>
      <c r="R627" s="19"/>
      <c r="S627" s="27"/>
      <c r="T627" s="11"/>
      <c r="U627" s="27"/>
      <c r="V627" s="39"/>
      <c r="W627" s="39"/>
      <c r="Y627" s="9" t="s">
        <v>481</v>
      </c>
      <c r="Z627" s="9" t="s">
        <v>462</v>
      </c>
      <c r="AA627" s="9" t="s">
        <v>198</v>
      </c>
      <c r="AB627" s="9">
        <v>27356825</v>
      </c>
      <c r="AC627" s="9" t="s">
        <v>1409</v>
      </c>
      <c r="AD627" s="9" t="s">
        <v>231</v>
      </c>
      <c r="AE627" s="5">
        <f t="shared" si="40"/>
        <v>0</v>
      </c>
      <c r="AF627" s="5" t="str">
        <f t="shared" si="41"/>
        <v>katB</v>
      </c>
      <c r="AG627" s="153"/>
      <c r="AH627" s="153"/>
      <c r="AI627" t="s">
        <v>201</v>
      </c>
      <c r="AJ627" t="s">
        <v>17878</v>
      </c>
      <c r="AK627" s="9" t="str">
        <f>VLOOKUP(Y627,zdroj!D:AJ,33,0)</f>
        <v>katB</v>
      </c>
    </row>
    <row r="628" spans="8:37" x14ac:dyDescent="0.25">
      <c r="H628" s="8"/>
      <c r="I628" s="8"/>
      <c r="N628" s="23"/>
      <c r="O628" s="24"/>
      <c r="P628" s="19"/>
      <c r="Q628" s="19"/>
      <c r="R628" s="19"/>
      <c r="S628" s="27"/>
      <c r="T628" s="11"/>
      <c r="U628" s="27"/>
      <c r="V628" s="39"/>
      <c r="W628" s="39"/>
      <c r="Y628" s="9" t="s">
        <v>481</v>
      </c>
      <c r="Z628" s="9" t="s">
        <v>462</v>
      </c>
      <c r="AA628" s="9" t="s">
        <v>198</v>
      </c>
      <c r="AB628" s="9">
        <v>27356833</v>
      </c>
      <c r="AC628" s="9" t="s">
        <v>1410</v>
      </c>
      <c r="AD628" s="9" t="s">
        <v>231</v>
      </c>
      <c r="AE628" s="5">
        <f t="shared" si="40"/>
        <v>0</v>
      </c>
      <c r="AF628" s="5" t="str">
        <f t="shared" si="41"/>
        <v>katB</v>
      </c>
      <c r="AG628" s="153"/>
      <c r="AH628" s="153"/>
      <c r="AI628" t="s">
        <v>201</v>
      </c>
      <c r="AJ628" t="s">
        <v>17878</v>
      </c>
      <c r="AK628" s="9" t="str">
        <f>VLOOKUP(Y628,zdroj!D:AJ,33,0)</f>
        <v>katB</v>
      </c>
    </row>
    <row r="629" spans="8:37" x14ac:dyDescent="0.25">
      <c r="H629" s="8"/>
      <c r="I629" s="8"/>
      <c r="N629" s="23"/>
      <c r="O629" s="24"/>
      <c r="P629" s="19"/>
      <c r="Q629" s="19"/>
      <c r="R629" s="19"/>
      <c r="S629" s="27"/>
      <c r="T629" s="11"/>
      <c r="U629" s="27"/>
      <c r="V629" s="39"/>
      <c r="W629" s="39"/>
      <c r="Y629" s="9" t="s">
        <v>481</v>
      </c>
      <c r="Z629" s="9" t="s">
        <v>462</v>
      </c>
      <c r="AA629" s="9" t="s">
        <v>198</v>
      </c>
      <c r="AB629" s="9">
        <v>40484530</v>
      </c>
      <c r="AC629" s="9" t="s">
        <v>1411</v>
      </c>
      <c r="AD629" s="9" t="s">
        <v>231</v>
      </c>
      <c r="AE629" s="5">
        <f t="shared" si="40"/>
        <v>0</v>
      </c>
      <c r="AF629" s="5" t="str">
        <f t="shared" si="41"/>
        <v>katB</v>
      </c>
      <c r="AG629" s="153"/>
      <c r="AH629" s="153"/>
      <c r="AI629" t="s">
        <v>201</v>
      </c>
      <c r="AJ629" t="s">
        <v>17878</v>
      </c>
      <c r="AK629" s="9" t="str">
        <f>VLOOKUP(Y629,zdroj!D:AJ,33,0)</f>
        <v>katB</v>
      </c>
    </row>
    <row r="630" spans="8:37" x14ac:dyDescent="0.25">
      <c r="H630" s="8"/>
      <c r="I630" s="8"/>
      <c r="N630" s="23"/>
      <c r="O630" s="24"/>
      <c r="P630" s="19"/>
      <c r="Q630" s="19"/>
      <c r="R630" s="19"/>
      <c r="S630" s="27"/>
      <c r="T630" s="11"/>
      <c r="U630" s="27"/>
      <c r="V630" s="39"/>
      <c r="W630" s="39"/>
      <c r="Y630" s="9" t="s">
        <v>481</v>
      </c>
      <c r="Z630" s="9" t="s">
        <v>462</v>
      </c>
      <c r="AA630" s="9" t="s">
        <v>198</v>
      </c>
      <c r="AB630" s="9">
        <v>40673561</v>
      </c>
      <c r="AC630" s="9" t="s">
        <v>1412</v>
      </c>
      <c r="AD630" s="9" t="s">
        <v>231</v>
      </c>
      <c r="AE630" s="5">
        <f t="shared" si="40"/>
        <v>0</v>
      </c>
      <c r="AF630" s="5" t="str">
        <f t="shared" si="41"/>
        <v>katB</v>
      </c>
      <c r="AG630" s="153"/>
      <c r="AH630" s="153"/>
      <c r="AI630" t="s">
        <v>201</v>
      </c>
      <c r="AJ630" t="s">
        <v>17878</v>
      </c>
      <c r="AK630" s="9" t="str">
        <f>VLOOKUP(Y630,zdroj!D:AJ,33,0)</f>
        <v>katB</v>
      </c>
    </row>
    <row r="631" spans="8:37" x14ac:dyDescent="0.25">
      <c r="H631" s="8"/>
      <c r="I631" s="8"/>
      <c r="N631" s="23"/>
      <c r="O631" s="24"/>
      <c r="P631" s="19"/>
      <c r="Q631" s="19"/>
      <c r="R631" s="19"/>
      <c r="S631" s="27"/>
      <c r="T631" s="11"/>
      <c r="U631" s="27"/>
      <c r="V631" s="39"/>
      <c r="W631" s="39"/>
      <c r="Y631" s="9" t="s">
        <v>481</v>
      </c>
      <c r="Z631" s="9" t="s">
        <v>462</v>
      </c>
      <c r="AA631" s="9" t="s">
        <v>198</v>
      </c>
      <c r="AB631" s="9">
        <v>41588525</v>
      </c>
      <c r="AC631" s="9" t="s">
        <v>1413</v>
      </c>
      <c r="AD631" s="9" t="s">
        <v>231</v>
      </c>
      <c r="AE631" s="5">
        <f t="shared" si="40"/>
        <v>0</v>
      </c>
      <c r="AF631" s="5" t="str">
        <f t="shared" si="41"/>
        <v>katB</v>
      </c>
      <c r="AG631" s="153"/>
      <c r="AH631" s="153"/>
      <c r="AI631" t="s">
        <v>201</v>
      </c>
      <c r="AJ631" t="s">
        <v>17878</v>
      </c>
      <c r="AK631" s="9" t="str">
        <f>VLOOKUP(Y631,zdroj!D:AJ,33,0)</f>
        <v>katB</v>
      </c>
    </row>
    <row r="632" spans="8:37" x14ac:dyDescent="0.25">
      <c r="H632" s="8"/>
      <c r="I632" s="8"/>
      <c r="N632" s="23"/>
      <c r="O632" s="24"/>
      <c r="P632" s="19"/>
      <c r="Q632" s="19"/>
      <c r="R632" s="19"/>
      <c r="S632" s="27"/>
      <c r="T632" s="11"/>
      <c r="U632" s="27"/>
      <c r="V632" s="39"/>
      <c r="W632" s="39"/>
      <c r="Y632" s="9" t="s">
        <v>481</v>
      </c>
      <c r="Z632" s="9" t="s">
        <v>462</v>
      </c>
      <c r="AA632" s="9" t="s">
        <v>198</v>
      </c>
      <c r="AB632" s="9">
        <v>5861705</v>
      </c>
      <c r="AC632" s="9" t="s">
        <v>1414</v>
      </c>
      <c r="AD632" s="9" t="s">
        <v>231</v>
      </c>
      <c r="AE632" s="5">
        <f t="shared" si="40"/>
        <v>0</v>
      </c>
      <c r="AF632" s="5" t="str">
        <f t="shared" si="41"/>
        <v>katB</v>
      </c>
      <c r="AG632" s="153"/>
      <c r="AH632" s="153"/>
      <c r="AI632" t="s">
        <v>201</v>
      </c>
      <c r="AJ632" t="s">
        <v>17878</v>
      </c>
      <c r="AK632" s="9" t="str">
        <f>VLOOKUP(Y632,zdroj!D:AJ,33,0)</f>
        <v>katB</v>
      </c>
    </row>
    <row r="633" spans="8:37" x14ac:dyDescent="0.25">
      <c r="H633" s="8"/>
      <c r="I633" s="8"/>
      <c r="N633" s="23"/>
      <c r="O633" s="24"/>
      <c r="P633" s="19"/>
      <c r="Q633" s="19"/>
      <c r="R633" s="19"/>
      <c r="S633" s="27"/>
      <c r="T633" s="11"/>
      <c r="U633" s="27"/>
      <c r="V633" s="39"/>
      <c r="W633" s="39"/>
      <c r="Y633" s="9" t="s">
        <v>481</v>
      </c>
      <c r="Z633" s="9" t="s">
        <v>462</v>
      </c>
      <c r="AA633" s="9" t="s">
        <v>198</v>
      </c>
      <c r="AB633" s="9">
        <v>72911085</v>
      </c>
      <c r="AC633" s="9" t="s">
        <v>1415</v>
      </c>
      <c r="AD633" s="9" t="s">
        <v>231</v>
      </c>
      <c r="AE633" s="5">
        <f t="shared" si="40"/>
        <v>0</v>
      </c>
      <c r="AF633" s="5" t="str">
        <f t="shared" si="41"/>
        <v>katB</v>
      </c>
      <c r="AG633" s="153"/>
      <c r="AH633" s="153"/>
      <c r="AI633" t="s">
        <v>201</v>
      </c>
      <c r="AJ633" t="s">
        <v>17878</v>
      </c>
      <c r="AK633" s="9" t="str">
        <f>VLOOKUP(Y633,zdroj!D:AJ,33,0)</f>
        <v>katB</v>
      </c>
    </row>
    <row r="634" spans="8:37" x14ac:dyDescent="0.25">
      <c r="H634" s="8"/>
      <c r="I634" s="8"/>
      <c r="N634" s="23"/>
      <c r="O634" s="24"/>
      <c r="P634" s="19"/>
      <c r="Q634" s="19"/>
      <c r="R634" s="19"/>
      <c r="S634" s="27"/>
      <c r="T634" s="11"/>
      <c r="U634" s="27"/>
      <c r="V634" s="39"/>
      <c r="W634" s="39"/>
      <c r="Y634" s="9" t="s">
        <v>481</v>
      </c>
      <c r="Z634" s="9" t="s">
        <v>462</v>
      </c>
      <c r="AA634" s="9" t="s">
        <v>198</v>
      </c>
      <c r="AB634" s="9">
        <v>74692364</v>
      </c>
      <c r="AC634" s="9" t="s">
        <v>1416</v>
      </c>
      <c r="AD634" s="9" t="s">
        <v>231</v>
      </c>
      <c r="AE634" s="5">
        <f t="shared" si="40"/>
        <v>0</v>
      </c>
      <c r="AF634" s="5" t="str">
        <f t="shared" si="41"/>
        <v>katB</v>
      </c>
      <c r="AG634" s="153"/>
      <c r="AH634" s="153"/>
      <c r="AI634" t="s">
        <v>201</v>
      </c>
      <c r="AJ634" t="s">
        <v>17878</v>
      </c>
      <c r="AK634" s="9" t="str">
        <f>VLOOKUP(Y634,zdroj!D:AJ,33,0)</f>
        <v>katB</v>
      </c>
    </row>
    <row r="635" spans="8:37" x14ac:dyDescent="0.25">
      <c r="H635" s="8"/>
      <c r="I635" s="8"/>
      <c r="N635" s="23"/>
      <c r="O635" s="24"/>
      <c r="P635" s="19"/>
      <c r="Q635" s="19"/>
      <c r="R635" s="19"/>
      <c r="S635" s="27"/>
      <c r="T635" s="11"/>
      <c r="U635" s="27"/>
      <c r="V635" s="39"/>
      <c r="W635" s="39"/>
      <c r="Y635" s="9" t="s">
        <v>481</v>
      </c>
      <c r="Z635" s="9" t="s">
        <v>462</v>
      </c>
      <c r="AA635" s="9" t="s">
        <v>198</v>
      </c>
      <c r="AB635" s="9">
        <v>74726064</v>
      </c>
      <c r="AC635" s="9" t="s">
        <v>1417</v>
      </c>
      <c r="AD635" s="9" t="s">
        <v>231</v>
      </c>
      <c r="AE635" s="5">
        <f t="shared" si="40"/>
        <v>0</v>
      </c>
      <c r="AF635" s="5" t="str">
        <f t="shared" si="41"/>
        <v>katB</v>
      </c>
      <c r="AG635" s="153"/>
      <c r="AH635" s="153"/>
      <c r="AI635" t="s">
        <v>201</v>
      </c>
      <c r="AJ635" t="s">
        <v>17878</v>
      </c>
      <c r="AK635" s="9" t="str">
        <f>VLOOKUP(Y635,zdroj!D:AJ,33,0)</f>
        <v>katB</v>
      </c>
    </row>
    <row r="636" spans="8:37" x14ac:dyDescent="0.25">
      <c r="H636" s="8"/>
      <c r="I636" s="8"/>
      <c r="N636" s="23"/>
      <c r="O636" s="24"/>
      <c r="P636" s="19"/>
      <c r="Q636" s="19"/>
      <c r="R636" s="19"/>
      <c r="S636" s="27"/>
      <c r="T636" s="11"/>
      <c r="U636" s="27"/>
      <c r="V636" s="39"/>
      <c r="W636" s="39"/>
      <c r="Y636" s="9" t="s">
        <v>481</v>
      </c>
      <c r="Z636" s="9" t="s">
        <v>462</v>
      </c>
      <c r="AA636" s="9" t="s">
        <v>198</v>
      </c>
      <c r="AB636" s="9">
        <v>78800285</v>
      </c>
      <c r="AC636" s="9" t="s">
        <v>1418</v>
      </c>
      <c r="AD636" s="9" t="s">
        <v>231</v>
      </c>
      <c r="AE636" s="5">
        <f t="shared" si="40"/>
        <v>0</v>
      </c>
      <c r="AF636" s="5" t="str">
        <f t="shared" si="41"/>
        <v>katB</v>
      </c>
      <c r="AG636" s="153"/>
      <c r="AH636" s="153"/>
      <c r="AI636" t="s">
        <v>201</v>
      </c>
      <c r="AJ636" t="s">
        <v>17878</v>
      </c>
      <c r="AK636" s="9" t="str">
        <f>VLOOKUP(Y636,zdroj!D:AJ,33,0)</f>
        <v>katB</v>
      </c>
    </row>
    <row r="637" spans="8:37" x14ac:dyDescent="0.25">
      <c r="H637" s="8"/>
      <c r="I637" s="8"/>
      <c r="N637" s="23"/>
      <c r="O637" s="24"/>
      <c r="P637" s="19"/>
      <c r="Q637" s="19"/>
      <c r="R637" s="19"/>
      <c r="S637" s="27"/>
      <c r="T637" s="11"/>
      <c r="U637" s="27"/>
      <c r="V637" s="39"/>
      <c r="W637" s="39"/>
      <c r="Y637" s="9" t="s">
        <v>481</v>
      </c>
      <c r="Z637" s="9" t="s">
        <v>462</v>
      </c>
      <c r="AA637" s="9" t="s">
        <v>198</v>
      </c>
      <c r="AB637" s="9">
        <v>80202284</v>
      </c>
      <c r="AC637" s="9" t="s">
        <v>1419</v>
      </c>
      <c r="AD637" s="9" t="s">
        <v>231</v>
      </c>
      <c r="AE637" s="5">
        <f t="shared" si="40"/>
        <v>0</v>
      </c>
      <c r="AF637" s="5" t="str">
        <f t="shared" si="41"/>
        <v>katB</v>
      </c>
      <c r="AG637" s="153"/>
      <c r="AH637" s="153"/>
      <c r="AI637" t="s">
        <v>201</v>
      </c>
      <c r="AJ637" t="s">
        <v>17878</v>
      </c>
      <c r="AK637" s="9" t="str">
        <f>VLOOKUP(Y637,zdroj!D:AJ,33,0)</f>
        <v>katB</v>
      </c>
    </row>
    <row r="638" spans="8:37" x14ac:dyDescent="0.25">
      <c r="H638" s="8"/>
      <c r="I638" s="8"/>
      <c r="N638" s="23"/>
      <c r="O638" s="24"/>
      <c r="P638" s="19"/>
      <c r="Q638" s="19"/>
      <c r="R638" s="19"/>
      <c r="S638" s="27"/>
      <c r="T638" s="11"/>
      <c r="U638" s="27"/>
      <c r="V638" s="39"/>
      <c r="W638" s="39"/>
      <c r="Y638" s="9" t="s">
        <v>481</v>
      </c>
      <c r="Z638" s="9" t="s">
        <v>462</v>
      </c>
      <c r="AA638" s="9" t="s">
        <v>198</v>
      </c>
      <c r="AB638" s="9">
        <v>80666965</v>
      </c>
      <c r="AC638" s="9" t="s">
        <v>1420</v>
      </c>
      <c r="AD638" s="9" t="s">
        <v>231</v>
      </c>
      <c r="AE638" s="5">
        <f t="shared" si="40"/>
        <v>0</v>
      </c>
      <c r="AF638" s="5" t="str">
        <f t="shared" si="41"/>
        <v>katB</v>
      </c>
      <c r="AG638" s="153"/>
      <c r="AH638" s="153"/>
      <c r="AI638" t="s">
        <v>201</v>
      </c>
      <c r="AJ638" t="s">
        <v>17878</v>
      </c>
      <c r="AK638" s="9" t="str">
        <f>VLOOKUP(Y638,zdroj!D:AJ,33,0)</f>
        <v>katB</v>
      </c>
    </row>
    <row r="639" spans="8:37" x14ac:dyDescent="0.25">
      <c r="H639" s="8"/>
      <c r="I639" s="8"/>
      <c r="N639" s="23"/>
      <c r="O639" s="24"/>
      <c r="P639" s="19"/>
      <c r="Q639" s="19"/>
      <c r="R639" s="19"/>
      <c r="S639" s="27"/>
      <c r="T639" s="11"/>
      <c r="U639" s="27"/>
      <c r="V639" s="39"/>
      <c r="W639" s="39"/>
      <c r="Y639" s="9" t="s">
        <v>481</v>
      </c>
      <c r="Z639" s="9" t="s">
        <v>462</v>
      </c>
      <c r="AA639" s="9" t="s">
        <v>198</v>
      </c>
      <c r="AB639" s="9">
        <v>81977433</v>
      </c>
      <c r="AC639" s="9" t="s">
        <v>1421</v>
      </c>
      <c r="AD639" s="9" t="s">
        <v>231</v>
      </c>
      <c r="AE639" s="5">
        <f t="shared" si="40"/>
        <v>0</v>
      </c>
      <c r="AF639" s="5" t="str">
        <f t="shared" si="41"/>
        <v>katB</v>
      </c>
      <c r="AG639" s="153"/>
      <c r="AH639" s="153"/>
      <c r="AI639" t="s">
        <v>17880</v>
      </c>
      <c r="AJ639" t="s">
        <v>17878</v>
      </c>
      <c r="AK639" s="9" t="str">
        <f>VLOOKUP(Y639,zdroj!D:AJ,33,0)</f>
        <v>katB</v>
      </c>
    </row>
    <row r="640" spans="8:37" x14ac:dyDescent="0.25">
      <c r="H640" s="8"/>
      <c r="I640" s="8"/>
      <c r="N640" s="23"/>
      <c r="O640" s="24"/>
      <c r="P640" s="19"/>
      <c r="Q640" s="19"/>
      <c r="R640" s="19"/>
      <c r="S640" s="27"/>
      <c r="T640" s="11"/>
      <c r="U640" s="27"/>
      <c r="V640" s="39"/>
      <c r="W640" s="39"/>
      <c r="Y640" s="9" t="s">
        <v>481</v>
      </c>
      <c r="Z640" s="9" t="s">
        <v>462</v>
      </c>
      <c r="AA640" s="9" t="s">
        <v>198</v>
      </c>
      <c r="AB640" s="9">
        <v>82410917</v>
      </c>
      <c r="AC640" s="9" t="s">
        <v>1422</v>
      </c>
      <c r="AD640" s="9" t="s">
        <v>231</v>
      </c>
      <c r="AE640" s="5">
        <f t="shared" si="40"/>
        <v>0</v>
      </c>
      <c r="AF640" s="5" t="str">
        <f t="shared" si="41"/>
        <v>katB</v>
      </c>
      <c r="AG640" s="153"/>
      <c r="AH640" s="153"/>
      <c r="AI640" t="s">
        <v>201</v>
      </c>
      <c r="AJ640" t="s">
        <v>17878</v>
      </c>
      <c r="AK640" s="9" t="str">
        <f>VLOOKUP(Y640,zdroj!D:AJ,33,0)</f>
        <v>katB</v>
      </c>
    </row>
    <row r="641" spans="8:37" x14ac:dyDescent="0.25">
      <c r="H641" s="8"/>
      <c r="I641" s="8"/>
      <c r="N641" s="23"/>
      <c r="O641" s="24"/>
      <c r="P641" s="19"/>
      <c r="Q641" s="19"/>
      <c r="R641" s="19"/>
      <c r="S641" s="27"/>
      <c r="T641" s="11"/>
      <c r="U641" s="27"/>
      <c r="V641" s="39"/>
      <c r="W641" s="39"/>
      <c r="Y641" s="9" t="s">
        <v>481</v>
      </c>
      <c r="Z641" s="9" t="s">
        <v>462</v>
      </c>
      <c r="AA641" s="9" t="s">
        <v>198</v>
      </c>
      <c r="AB641" s="9">
        <v>83176527</v>
      </c>
      <c r="AC641" s="9" t="s">
        <v>1423</v>
      </c>
      <c r="AD641" s="9" t="s">
        <v>231</v>
      </c>
      <c r="AE641" s="5">
        <f t="shared" si="40"/>
        <v>0</v>
      </c>
      <c r="AF641" s="5" t="str">
        <f t="shared" si="41"/>
        <v>katB</v>
      </c>
      <c r="AG641" s="153"/>
      <c r="AH641" s="153"/>
      <c r="AI641" t="s">
        <v>201</v>
      </c>
      <c r="AJ641" t="s">
        <v>17878</v>
      </c>
      <c r="AK641" s="9" t="str">
        <f>VLOOKUP(Y641,zdroj!D:AJ,33,0)</f>
        <v>katB</v>
      </c>
    </row>
    <row r="642" spans="8:37" x14ac:dyDescent="0.25">
      <c r="H642" s="8"/>
      <c r="I642" s="8"/>
      <c r="N642" s="23"/>
      <c r="O642" s="24"/>
      <c r="P642" s="19"/>
      <c r="Q642" s="19"/>
      <c r="R642" s="19"/>
      <c r="S642" s="27"/>
      <c r="T642" s="11"/>
      <c r="U642" s="27"/>
      <c r="V642" s="39"/>
      <c r="W642" s="39"/>
      <c r="Y642" s="9" t="s">
        <v>481</v>
      </c>
      <c r="Z642" s="9" t="s">
        <v>462</v>
      </c>
      <c r="AA642" s="9" t="s">
        <v>198</v>
      </c>
      <c r="AB642" s="9">
        <v>5861713</v>
      </c>
      <c r="AC642" s="9" t="s">
        <v>1424</v>
      </c>
      <c r="AD642" s="9" t="s">
        <v>231</v>
      </c>
      <c r="AE642" s="5">
        <f t="shared" si="40"/>
        <v>0</v>
      </c>
      <c r="AF642" s="5" t="str">
        <f t="shared" si="41"/>
        <v>katB</v>
      </c>
      <c r="AG642" s="153"/>
      <c r="AH642" s="153"/>
      <c r="AI642" t="s">
        <v>201</v>
      </c>
      <c r="AJ642" t="s">
        <v>17878</v>
      </c>
      <c r="AK642" s="9" t="str">
        <f>VLOOKUP(Y642,zdroj!D:AJ,33,0)</f>
        <v>katB</v>
      </c>
    </row>
    <row r="643" spans="8:37" x14ac:dyDescent="0.25">
      <c r="H643" s="8"/>
      <c r="I643" s="8"/>
      <c r="N643" s="23"/>
      <c r="O643" s="24"/>
      <c r="P643" s="19"/>
      <c r="Q643" s="19"/>
      <c r="R643" s="19"/>
      <c r="S643" s="27"/>
      <c r="T643" s="11"/>
      <c r="U643" s="27"/>
      <c r="V643" s="39"/>
      <c r="W643" s="39"/>
      <c r="Y643" s="9" t="s">
        <v>481</v>
      </c>
      <c r="Z643" s="9" t="s">
        <v>462</v>
      </c>
      <c r="AA643" s="9" t="s">
        <v>198</v>
      </c>
      <c r="AB643" s="9">
        <v>5861721</v>
      </c>
      <c r="AC643" s="9" t="s">
        <v>1425</v>
      </c>
      <c r="AD643" s="9" t="s">
        <v>231</v>
      </c>
      <c r="AE643" s="5">
        <f t="shared" si="40"/>
        <v>0</v>
      </c>
      <c r="AF643" s="5" t="str">
        <f t="shared" si="41"/>
        <v>katB</v>
      </c>
      <c r="AG643" s="153"/>
      <c r="AH643" s="153"/>
      <c r="AI643" t="s">
        <v>201</v>
      </c>
      <c r="AJ643" t="s">
        <v>17878</v>
      </c>
      <c r="AK643" s="9" t="str">
        <f>VLOOKUP(Y643,zdroj!D:AJ,33,0)</f>
        <v>katB</v>
      </c>
    </row>
    <row r="644" spans="8:37" x14ac:dyDescent="0.25">
      <c r="H644" s="8"/>
      <c r="I644" s="8"/>
      <c r="N644" s="23"/>
      <c r="O644" s="24"/>
      <c r="P644" s="19"/>
      <c r="Q644" s="19"/>
      <c r="R644" s="19"/>
      <c r="S644" s="27"/>
      <c r="T644" s="11"/>
      <c r="U644" s="27"/>
      <c r="V644" s="39"/>
      <c r="W644" s="39"/>
      <c r="Y644" s="9" t="s">
        <v>481</v>
      </c>
      <c r="Z644" s="9" t="s">
        <v>462</v>
      </c>
      <c r="AA644" s="9" t="s">
        <v>198</v>
      </c>
      <c r="AB644" s="9">
        <v>5861551</v>
      </c>
      <c r="AC644" s="9" t="s">
        <v>1426</v>
      </c>
      <c r="AD644" s="9" t="s">
        <v>231</v>
      </c>
      <c r="AE644" s="5">
        <f t="shared" si="40"/>
        <v>0</v>
      </c>
      <c r="AF644" s="5" t="str">
        <f t="shared" si="41"/>
        <v>katB</v>
      </c>
      <c r="AG644" s="153"/>
      <c r="AH644" s="153"/>
      <c r="AI644" t="s">
        <v>201</v>
      </c>
      <c r="AJ644" t="s">
        <v>17878</v>
      </c>
      <c r="AK644" s="9" t="str">
        <f>VLOOKUP(Y644,zdroj!D:AJ,33,0)</f>
        <v>katB</v>
      </c>
    </row>
    <row r="645" spans="8:37" x14ac:dyDescent="0.25">
      <c r="H645" s="8"/>
      <c r="I645" s="8"/>
      <c r="N645" s="23"/>
      <c r="O645" s="24"/>
      <c r="P645" s="19"/>
      <c r="Q645" s="19"/>
      <c r="R645" s="19"/>
      <c r="S645" s="27"/>
      <c r="T645" s="11"/>
      <c r="U645" s="27"/>
      <c r="V645" s="39"/>
      <c r="W645" s="39"/>
      <c r="Y645" s="9" t="s">
        <v>481</v>
      </c>
      <c r="Z645" s="9" t="s">
        <v>462</v>
      </c>
      <c r="AA645" s="9" t="s">
        <v>198</v>
      </c>
      <c r="AB645" s="9">
        <v>5861730</v>
      </c>
      <c r="AC645" s="9" t="s">
        <v>1427</v>
      </c>
      <c r="AD645" s="9" t="s">
        <v>231</v>
      </c>
      <c r="AE645" s="5">
        <f t="shared" si="40"/>
        <v>0</v>
      </c>
      <c r="AF645" s="5" t="str">
        <f t="shared" si="41"/>
        <v>katB</v>
      </c>
      <c r="AG645" s="153"/>
      <c r="AH645" s="153"/>
      <c r="AI645" t="s">
        <v>201</v>
      </c>
      <c r="AJ645" t="s">
        <v>17878</v>
      </c>
      <c r="AK645" s="9" t="str">
        <f>VLOOKUP(Y645,zdroj!D:AJ,33,0)</f>
        <v>katB</v>
      </c>
    </row>
    <row r="646" spans="8:37" x14ac:dyDescent="0.25">
      <c r="H646" s="8"/>
      <c r="I646" s="8"/>
      <c r="N646" s="23"/>
      <c r="O646" s="24"/>
      <c r="P646" s="19"/>
      <c r="Q646" s="19"/>
      <c r="R646" s="19"/>
      <c r="S646" s="27"/>
      <c r="T646" s="11"/>
      <c r="U646" s="27"/>
      <c r="V646" s="39"/>
      <c r="W646" s="39"/>
      <c r="Y646" s="9" t="s">
        <v>481</v>
      </c>
      <c r="Z646" s="9" t="s">
        <v>462</v>
      </c>
      <c r="AA646" s="9" t="s">
        <v>198</v>
      </c>
      <c r="AB646" s="9">
        <v>5861748</v>
      </c>
      <c r="AC646" s="9" t="s">
        <v>1428</v>
      </c>
      <c r="AD646" s="9" t="s">
        <v>231</v>
      </c>
      <c r="AE646" s="5">
        <f t="shared" si="40"/>
        <v>0</v>
      </c>
      <c r="AF646" s="5" t="str">
        <f t="shared" si="41"/>
        <v>katB</v>
      </c>
      <c r="AG646" s="153"/>
      <c r="AH646" s="153"/>
      <c r="AI646" t="s">
        <v>201</v>
      </c>
      <c r="AJ646" t="s">
        <v>17878</v>
      </c>
      <c r="AK646" s="9" t="str">
        <f>VLOOKUP(Y646,zdroj!D:AJ,33,0)</f>
        <v>katB</v>
      </c>
    </row>
    <row r="647" spans="8:37" x14ac:dyDescent="0.25">
      <c r="H647" s="8"/>
      <c r="I647" s="8"/>
      <c r="N647" s="23"/>
      <c r="O647" s="24"/>
      <c r="P647" s="19"/>
      <c r="Q647" s="19"/>
      <c r="R647" s="19"/>
      <c r="S647" s="27"/>
      <c r="T647" s="11"/>
      <c r="U647" s="27"/>
      <c r="V647" s="39"/>
      <c r="W647" s="39"/>
      <c r="Y647" s="9" t="s">
        <v>481</v>
      </c>
      <c r="Z647" s="9" t="s">
        <v>462</v>
      </c>
      <c r="AA647" s="9" t="s">
        <v>198</v>
      </c>
      <c r="AB647" s="9">
        <v>5861756</v>
      </c>
      <c r="AC647" s="9" t="s">
        <v>1429</v>
      </c>
      <c r="AD647" s="9" t="s">
        <v>231</v>
      </c>
      <c r="AE647" s="5">
        <f t="shared" si="40"/>
        <v>0</v>
      </c>
      <c r="AF647" s="5" t="str">
        <f t="shared" si="41"/>
        <v>katB</v>
      </c>
      <c r="AG647" s="153"/>
      <c r="AH647" s="153"/>
      <c r="AI647" t="s">
        <v>201</v>
      </c>
      <c r="AJ647" t="s">
        <v>17878</v>
      </c>
      <c r="AK647" s="9" t="str">
        <f>VLOOKUP(Y647,zdroj!D:AJ,33,0)</f>
        <v>katB</v>
      </c>
    </row>
    <row r="648" spans="8:37" x14ac:dyDescent="0.25">
      <c r="H648" s="8"/>
      <c r="I648" s="8"/>
      <c r="N648" s="23"/>
      <c r="O648" s="24"/>
      <c r="P648" s="19"/>
      <c r="Q648" s="19"/>
      <c r="R648" s="19"/>
      <c r="S648" s="27"/>
      <c r="T648" s="11"/>
      <c r="U648" s="27"/>
      <c r="V648" s="39"/>
      <c r="W648" s="39"/>
      <c r="Y648" s="9" t="s">
        <v>481</v>
      </c>
      <c r="Z648" s="9" t="s">
        <v>462</v>
      </c>
      <c r="AA648" s="9" t="s">
        <v>198</v>
      </c>
      <c r="AB648" s="9">
        <v>5861764</v>
      </c>
      <c r="AC648" s="9" t="s">
        <v>1430</v>
      </c>
      <c r="AD648" s="9" t="s">
        <v>231</v>
      </c>
      <c r="AE648" s="5">
        <f t="shared" si="40"/>
        <v>0</v>
      </c>
      <c r="AF648" s="5" t="str">
        <f t="shared" si="41"/>
        <v>katB</v>
      </c>
      <c r="AG648" s="153"/>
      <c r="AH648" s="153"/>
      <c r="AI648" t="s">
        <v>201</v>
      </c>
      <c r="AJ648" t="s">
        <v>17878</v>
      </c>
      <c r="AK648" s="9" t="str">
        <f>VLOOKUP(Y648,zdroj!D:AJ,33,0)</f>
        <v>katB</v>
      </c>
    </row>
    <row r="649" spans="8:37" x14ac:dyDescent="0.25">
      <c r="H649" s="8"/>
      <c r="I649" s="8"/>
      <c r="N649" s="23"/>
      <c r="O649" s="24"/>
      <c r="P649" s="19"/>
      <c r="Q649" s="19"/>
      <c r="R649" s="19"/>
      <c r="S649" s="27"/>
      <c r="T649" s="11"/>
      <c r="U649" s="27"/>
      <c r="V649" s="39"/>
      <c r="W649" s="39"/>
      <c r="Y649" s="9" t="s">
        <v>481</v>
      </c>
      <c r="Z649" s="9" t="s">
        <v>462</v>
      </c>
      <c r="AA649" s="9" t="s">
        <v>198</v>
      </c>
      <c r="AB649" s="9">
        <v>5861772</v>
      </c>
      <c r="AC649" s="9" t="s">
        <v>1431</v>
      </c>
      <c r="AD649" s="9" t="s">
        <v>231</v>
      </c>
      <c r="AE649" s="5">
        <f t="shared" si="40"/>
        <v>0</v>
      </c>
      <c r="AF649" s="5" t="str">
        <f t="shared" si="41"/>
        <v>katB</v>
      </c>
      <c r="AG649" s="153"/>
      <c r="AH649" s="153"/>
      <c r="AI649" t="s">
        <v>201</v>
      </c>
      <c r="AJ649" t="s">
        <v>17878</v>
      </c>
      <c r="AK649" s="9" t="str">
        <f>VLOOKUP(Y649,zdroj!D:AJ,33,0)</f>
        <v>katB</v>
      </c>
    </row>
    <row r="650" spans="8:37" x14ac:dyDescent="0.25">
      <c r="H650" s="8"/>
      <c r="I650" s="8"/>
      <c r="N650" s="23"/>
      <c r="O650" s="24"/>
      <c r="P650" s="19"/>
      <c r="Q650" s="19"/>
      <c r="R650" s="19"/>
      <c r="S650" s="27"/>
      <c r="T650" s="11"/>
      <c r="U650" s="27"/>
      <c r="V650" s="39"/>
      <c r="W650" s="39"/>
      <c r="Y650" s="9" t="s">
        <v>481</v>
      </c>
      <c r="Z650" s="9" t="s">
        <v>462</v>
      </c>
      <c r="AA650" s="9" t="s">
        <v>198</v>
      </c>
      <c r="AB650" s="9">
        <v>5861799</v>
      </c>
      <c r="AC650" s="9" t="s">
        <v>1432</v>
      </c>
      <c r="AD650" s="9" t="s">
        <v>231</v>
      </c>
      <c r="AE650" s="5">
        <f t="shared" ref="AE650:AE713" si="42">VLOOKUP(Y650,K:T,10,0)</f>
        <v>0</v>
      </c>
      <c r="AF650" s="5" t="str">
        <f t="shared" ref="AF650:AF713" si="43">IF(AE650="A",IF(AD650="katA","katB",AD650),AD650)</f>
        <v>katB</v>
      </c>
      <c r="AG650" s="153"/>
      <c r="AH650" s="153"/>
      <c r="AI650" t="s">
        <v>201</v>
      </c>
      <c r="AJ650" t="s">
        <v>17878</v>
      </c>
      <c r="AK650" s="9" t="str">
        <f>VLOOKUP(Y650,zdroj!D:AJ,33,0)</f>
        <v>katB</v>
      </c>
    </row>
    <row r="651" spans="8:37" x14ac:dyDescent="0.25">
      <c r="H651" s="8"/>
      <c r="I651" s="8"/>
      <c r="N651" s="23"/>
      <c r="O651" s="24"/>
      <c r="P651" s="19"/>
      <c r="Q651" s="19"/>
      <c r="R651" s="19"/>
      <c r="S651" s="27"/>
      <c r="T651" s="11"/>
      <c r="U651" s="27"/>
      <c r="V651" s="39"/>
      <c r="W651" s="39"/>
      <c r="Y651" s="9" t="s">
        <v>481</v>
      </c>
      <c r="Z651" s="9" t="s">
        <v>462</v>
      </c>
      <c r="AA651" s="9" t="s">
        <v>198</v>
      </c>
      <c r="AB651" s="9">
        <v>5861802</v>
      </c>
      <c r="AC651" s="9" t="s">
        <v>1433</v>
      </c>
      <c r="AD651" s="9" t="s">
        <v>231</v>
      </c>
      <c r="AE651" s="5">
        <f t="shared" si="42"/>
        <v>0</v>
      </c>
      <c r="AF651" s="5" t="str">
        <f t="shared" si="43"/>
        <v>katB</v>
      </c>
      <c r="AG651" s="153"/>
      <c r="AH651" s="153"/>
      <c r="AI651" t="s">
        <v>17879</v>
      </c>
      <c r="AJ651" t="s">
        <v>17878</v>
      </c>
      <c r="AK651" s="9" t="str">
        <f>VLOOKUP(Y651,zdroj!D:AJ,33,0)</f>
        <v>katB</v>
      </c>
    </row>
    <row r="652" spans="8:37" x14ac:dyDescent="0.25">
      <c r="H652" s="8"/>
      <c r="I652" s="8"/>
      <c r="N652" s="23"/>
      <c r="O652" s="24"/>
      <c r="P652" s="19"/>
      <c r="Q652" s="19"/>
      <c r="R652" s="19"/>
      <c r="S652" s="27"/>
      <c r="T652" s="11"/>
      <c r="U652" s="27"/>
      <c r="V652" s="39"/>
      <c r="W652" s="39"/>
      <c r="Y652" s="9" t="s">
        <v>481</v>
      </c>
      <c r="Z652" s="9" t="s">
        <v>462</v>
      </c>
      <c r="AA652" s="9" t="s">
        <v>198</v>
      </c>
      <c r="AB652" s="9">
        <v>5861811</v>
      </c>
      <c r="AC652" s="9" t="s">
        <v>1434</v>
      </c>
      <c r="AD652" s="9" t="s">
        <v>231</v>
      </c>
      <c r="AE652" s="5">
        <f t="shared" si="42"/>
        <v>0</v>
      </c>
      <c r="AF652" s="5" t="str">
        <f t="shared" si="43"/>
        <v>katB</v>
      </c>
      <c r="AG652" s="153"/>
      <c r="AH652" s="153"/>
      <c r="AI652" t="s">
        <v>201</v>
      </c>
      <c r="AJ652" t="s">
        <v>17878</v>
      </c>
      <c r="AK652" s="9" t="str">
        <f>VLOOKUP(Y652,zdroj!D:AJ,33,0)</f>
        <v>katB</v>
      </c>
    </row>
    <row r="653" spans="8:37" x14ac:dyDescent="0.25">
      <c r="H653" s="8"/>
      <c r="I653" s="8"/>
      <c r="N653" s="23"/>
      <c r="O653" s="24"/>
      <c r="P653" s="19"/>
      <c r="Q653" s="19"/>
      <c r="R653" s="19"/>
      <c r="S653" s="27"/>
      <c r="T653" s="11"/>
      <c r="U653" s="27"/>
      <c r="V653" s="39"/>
      <c r="W653" s="39"/>
      <c r="Y653" s="9" t="s">
        <v>481</v>
      </c>
      <c r="Z653" s="9" t="s">
        <v>462</v>
      </c>
      <c r="AA653" s="9" t="s">
        <v>198</v>
      </c>
      <c r="AB653" s="9">
        <v>5861829</v>
      </c>
      <c r="AC653" s="9" t="s">
        <v>1435</v>
      </c>
      <c r="AD653" s="9" t="s">
        <v>231</v>
      </c>
      <c r="AE653" s="5">
        <f t="shared" si="42"/>
        <v>0</v>
      </c>
      <c r="AF653" s="5" t="str">
        <f t="shared" si="43"/>
        <v>katB</v>
      </c>
      <c r="AG653" s="153"/>
      <c r="AH653" s="153"/>
      <c r="AI653" t="s">
        <v>201</v>
      </c>
      <c r="AJ653" t="s">
        <v>17878</v>
      </c>
      <c r="AK653" s="9" t="str">
        <f>VLOOKUP(Y653,zdroj!D:AJ,33,0)</f>
        <v>katB</v>
      </c>
    </row>
    <row r="654" spans="8:37" x14ac:dyDescent="0.25">
      <c r="H654" s="8"/>
      <c r="I654" s="8"/>
      <c r="N654" s="23"/>
      <c r="O654" s="24"/>
      <c r="P654" s="19"/>
      <c r="Q654" s="19"/>
      <c r="R654" s="19"/>
      <c r="S654" s="27"/>
      <c r="T654" s="11"/>
      <c r="U654" s="27"/>
      <c r="V654" s="39"/>
      <c r="W654" s="39"/>
      <c r="Y654" s="9" t="s">
        <v>481</v>
      </c>
      <c r="Z654" s="9" t="s">
        <v>462</v>
      </c>
      <c r="AA654" s="9" t="s">
        <v>198</v>
      </c>
      <c r="AB654" s="9">
        <v>5861560</v>
      </c>
      <c r="AC654" s="9" t="s">
        <v>1436</v>
      </c>
      <c r="AD654" s="9" t="s">
        <v>231</v>
      </c>
      <c r="AE654" s="5">
        <f t="shared" si="42"/>
        <v>0</v>
      </c>
      <c r="AF654" s="5" t="str">
        <f t="shared" si="43"/>
        <v>katB</v>
      </c>
      <c r="AG654" s="153"/>
      <c r="AH654" s="153"/>
      <c r="AI654" t="s">
        <v>201</v>
      </c>
      <c r="AJ654" t="s">
        <v>17878</v>
      </c>
      <c r="AK654" s="9" t="str">
        <f>VLOOKUP(Y654,zdroj!D:AJ,33,0)</f>
        <v>katB</v>
      </c>
    </row>
    <row r="655" spans="8:37" x14ac:dyDescent="0.25">
      <c r="H655" s="8"/>
      <c r="I655" s="8"/>
      <c r="N655" s="23"/>
      <c r="O655" s="24"/>
      <c r="P655" s="19"/>
      <c r="Q655" s="19"/>
      <c r="R655" s="19"/>
      <c r="S655" s="27"/>
      <c r="T655" s="11"/>
      <c r="U655" s="27"/>
      <c r="V655" s="39"/>
      <c r="W655" s="39"/>
      <c r="Y655" s="9" t="s">
        <v>481</v>
      </c>
      <c r="Z655" s="9" t="s">
        <v>462</v>
      </c>
      <c r="AA655" s="9" t="s">
        <v>198</v>
      </c>
      <c r="AB655" s="9">
        <v>5861837</v>
      </c>
      <c r="AC655" s="9" t="s">
        <v>1437</v>
      </c>
      <c r="AD655" s="9" t="s">
        <v>231</v>
      </c>
      <c r="AE655" s="5">
        <f t="shared" si="42"/>
        <v>0</v>
      </c>
      <c r="AF655" s="5" t="str">
        <f t="shared" si="43"/>
        <v>katB</v>
      </c>
      <c r="AG655" s="153"/>
      <c r="AH655" s="153"/>
      <c r="AI655" t="s">
        <v>201</v>
      </c>
      <c r="AJ655" t="s">
        <v>17878</v>
      </c>
      <c r="AK655" s="9" t="str">
        <f>VLOOKUP(Y655,zdroj!D:AJ,33,0)</f>
        <v>katB</v>
      </c>
    </row>
    <row r="656" spans="8:37" x14ac:dyDescent="0.25">
      <c r="H656" s="8"/>
      <c r="I656" s="8"/>
      <c r="N656" s="23"/>
      <c r="O656" s="24"/>
      <c r="P656" s="19"/>
      <c r="Q656" s="19"/>
      <c r="R656" s="19"/>
      <c r="S656" s="27"/>
      <c r="T656" s="11"/>
      <c r="U656" s="27"/>
      <c r="V656" s="39"/>
      <c r="W656" s="39"/>
      <c r="Y656" s="9" t="s">
        <v>481</v>
      </c>
      <c r="Z656" s="9" t="s">
        <v>462</v>
      </c>
      <c r="AA656" s="9" t="s">
        <v>198</v>
      </c>
      <c r="AB656" s="9">
        <v>5861845</v>
      </c>
      <c r="AC656" s="9" t="s">
        <v>1438</v>
      </c>
      <c r="AD656" s="9" t="s">
        <v>231</v>
      </c>
      <c r="AE656" s="5">
        <f t="shared" si="42"/>
        <v>0</v>
      </c>
      <c r="AF656" s="5" t="str">
        <f t="shared" si="43"/>
        <v>katB</v>
      </c>
      <c r="AG656" s="153"/>
      <c r="AH656" s="153"/>
      <c r="AI656" t="s">
        <v>201</v>
      </c>
      <c r="AJ656" t="s">
        <v>17878</v>
      </c>
      <c r="AK656" s="9" t="str">
        <f>VLOOKUP(Y656,zdroj!D:AJ,33,0)</f>
        <v>katB</v>
      </c>
    </row>
    <row r="657" spans="8:37" x14ac:dyDescent="0.25">
      <c r="H657" s="8"/>
      <c r="I657" s="8"/>
      <c r="N657" s="23"/>
      <c r="O657" s="24"/>
      <c r="P657" s="19"/>
      <c r="Q657" s="19"/>
      <c r="R657" s="19"/>
      <c r="S657" s="27"/>
      <c r="T657" s="11"/>
      <c r="U657" s="27"/>
      <c r="V657" s="39"/>
      <c r="W657" s="39"/>
      <c r="Y657" s="9" t="s">
        <v>481</v>
      </c>
      <c r="Z657" s="9" t="s">
        <v>462</v>
      </c>
      <c r="AA657" s="9" t="s">
        <v>198</v>
      </c>
      <c r="AB657" s="9">
        <v>5861853</v>
      </c>
      <c r="AC657" s="9" t="s">
        <v>1439</v>
      </c>
      <c r="AD657" s="9" t="s">
        <v>231</v>
      </c>
      <c r="AE657" s="5">
        <f t="shared" si="42"/>
        <v>0</v>
      </c>
      <c r="AF657" s="5" t="str">
        <f t="shared" si="43"/>
        <v>katB</v>
      </c>
      <c r="AG657" s="153"/>
      <c r="AH657" s="153"/>
      <c r="AI657" t="s">
        <v>17879</v>
      </c>
      <c r="AJ657" t="s">
        <v>17878</v>
      </c>
      <c r="AK657" s="9" t="str">
        <f>VLOOKUP(Y657,zdroj!D:AJ,33,0)</f>
        <v>katB</v>
      </c>
    </row>
    <row r="658" spans="8:37" x14ac:dyDescent="0.25">
      <c r="H658" s="8"/>
      <c r="I658" s="8"/>
      <c r="N658" s="23"/>
      <c r="O658" s="24"/>
      <c r="P658" s="19"/>
      <c r="Q658" s="19"/>
      <c r="R658" s="19"/>
      <c r="S658" s="27"/>
      <c r="T658" s="11"/>
      <c r="U658" s="27"/>
      <c r="V658" s="39"/>
      <c r="W658" s="39"/>
      <c r="Y658" s="9" t="s">
        <v>481</v>
      </c>
      <c r="Z658" s="9" t="s">
        <v>462</v>
      </c>
      <c r="AA658" s="9" t="s">
        <v>198</v>
      </c>
      <c r="AB658" s="9">
        <v>5861861</v>
      </c>
      <c r="AC658" s="9" t="s">
        <v>1440</v>
      </c>
      <c r="AD658" s="9" t="s">
        <v>231</v>
      </c>
      <c r="AE658" s="5">
        <f t="shared" si="42"/>
        <v>0</v>
      </c>
      <c r="AF658" s="5" t="str">
        <f t="shared" si="43"/>
        <v>katB</v>
      </c>
      <c r="AG658" s="153"/>
      <c r="AH658" s="153"/>
      <c r="AI658" t="s">
        <v>201</v>
      </c>
      <c r="AJ658" t="s">
        <v>17878</v>
      </c>
      <c r="AK658" s="9" t="str">
        <f>VLOOKUP(Y658,zdroj!D:AJ,33,0)</f>
        <v>katB</v>
      </c>
    </row>
    <row r="659" spans="8:37" x14ac:dyDescent="0.25">
      <c r="H659" s="8"/>
      <c r="I659" s="8"/>
      <c r="N659" s="23"/>
      <c r="O659" s="24"/>
      <c r="P659" s="19"/>
      <c r="Q659" s="19"/>
      <c r="R659" s="19"/>
      <c r="S659" s="27"/>
      <c r="T659" s="11"/>
      <c r="U659" s="27"/>
      <c r="V659" s="39"/>
      <c r="W659" s="39"/>
      <c r="Y659" s="9" t="s">
        <v>481</v>
      </c>
      <c r="Z659" s="9" t="s">
        <v>462</v>
      </c>
      <c r="AA659" s="9" t="s">
        <v>198</v>
      </c>
      <c r="AB659" s="9">
        <v>5861870</v>
      </c>
      <c r="AC659" s="9" t="s">
        <v>1441</v>
      </c>
      <c r="AD659" s="9" t="s">
        <v>231</v>
      </c>
      <c r="AE659" s="5">
        <f t="shared" si="42"/>
        <v>0</v>
      </c>
      <c r="AF659" s="5" t="str">
        <f t="shared" si="43"/>
        <v>katB</v>
      </c>
      <c r="AG659" s="153"/>
      <c r="AH659" s="153"/>
      <c r="AI659" t="s">
        <v>201</v>
      </c>
      <c r="AJ659" t="s">
        <v>17878</v>
      </c>
      <c r="AK659" s="9" t="str">
        <f>VLOOKUP(Y659,zdroj!D:AJ,33,0)</f>
        <v>katB</v>
      </c>
    </row>
    <row r="660" spans="8:37" x14ac:dyDescent="0.25">
      <c r="H660" s="8"/>
      <c r="I660" s="8"/>
      <c r="N660" s="23"/>
      <c r="O660" s="24"/>
      <c r="P660" s="19"/>
      <c r="Q660" s="19"/>
      <c r="R660" s="19"/>
      <c r="S660" s="27"/>
      <c r="T660" s="11"/>
      <c r="U660" s="27"/>
      <c r="V660" s="39"/>
      <c r="W660" s="39"/>
      <c r="Y660" s="9" t="s">
        <v>481</v>
      </c>
      <c r="Z660" s="9" t="s">
        <v>462</v>
      </c>
      <c r="AA660" s="9" t="s">
        <v>198</v>
      </c>
      <c r="AB660" s="9">
        <v>5861888</v>
      </c>
      <c r="AC660" s="9" t="s">
        <v>1442</v>
      </c>
      <c r="AD660" s="9" t="s">
        <v>231</v>
      </c>
      <c r="AE660" s="5">
        <f t="shared" si="42"/>
        <v>0</v>
      </c>
      <c r="AF660" s="5" t="str">
        <f t="shared" si="43"/>
        <v>katB</v>
      </c>
      <c r="AG660" s="153"/>
      <c r="AH660" s="153"/>
      <c r="AI660" t="s">
        <v>201</v>
      </c>
      <c r="AJ660" t="s">
        <v>17878</v>
      </c>
      <c r="AK660" s="9" t="str">
        <f>VLOOKUP(Y660,zdroj!D:AJ,33,0)</f>
        <v>katB</v>
      </c>
    </row>
    <row r="661" spans="8:37" x14ac:dyDescent="0.25">
      <c r="H661" s="8"/>
      <c r="I661" s="8"/>
      <c r="N661" s="23"/>
      <c r="O661" s="24"/>
      <c r="P661" s="19"/>
      <c r="Q661" s="19"/>
      <c r="R661" s="19"/>
      <c r="S661" s="27"/>
      <c r="T661" s="11"/>
      <c r="U661" s="27"/>
      <c r="V661" s="39"/>
      <c r="W661" s="39"/>
      <c r="Y661" s="9" t="s">
        <v>481</v>
      </c>
      <c r="Z661" s="9" t="s">
        <v>462</v>
      </c>
      <c r="AA661" s="9" t="s">
        <v>198</v>
      </c>
      <c r="AB661" s="9">
        <v>5861896</v>
      </c>
      <c r="AC661" s="9" t="s">
        <v>1443</v>
      </c>
      <c r="AD661" s="9" t="s">
        <v>231</v>
      </c>
      <c r="AE661" s="5">
        <f t="shared" si="42"/>
        <v>0</v>
      </c>
      <c r="AF661" s="5" t="str">
        <f t="shared" si="43"/>
        <v>katB</v>
      </c>
      <c r="AG661" s="153"/>
      <c r="AH661" s="153"/>
      <c r="AI661" t="s">
        <v>201</v>
      </c>
      <c r="AJ661" t="s">
        <v>17878</v>
      </c>
      <c r="AK661" s="9" t="str">
        <f>VLOOKUP(Y661,zdroj!D:AJ,33,0)</f>
        <v>katB</v>
      </c>
    </row>
    <row r="662" spans="8:37" x14ac:dyDescent="0.25">
      <c r="H662" s="8"/>
      <c r="I662" s="8"/>
      <c r="N662" s="23"/>
      <c r="O662" s="24"/>
      <c r="P662" s="19"/>
      <c r="Q662" s="19"/>
      <c r="R662" s="19"/>
      <c r="S662" s="27"/>
      <c r="T662" s="11"/>
      <c r="U662" s="27"/>
      <c r="V662" s="39"/>
      <c r="W662" s="39"/>
      <c r="Y662" s="9" t="s">
        <v>481</v>
      </c>
      <c r="Z662" s="9" t="s">
        <v>462</v>
      </c>
      <c r="AA662" s="9" t="s">
        <v>198</v>
      </c>
      <c r="AB662" s="9">
        <v>5861900</v>
      </c>
      <c r="AC662" s="9" t="s">
        <v>1444</v>
      </c>
      <c r="AD662" s="9" t="s">
        <v>231</v>
      </c>
      <c r="AE662" s="5">
        <f t="shared" si="42"/>
        <v>0</v>
      </c>
      <c r="AF662" s="5" t="str">
        <f t="shared" si="43"/>
        <v>katB</v>
      </c>
      <c r="AG662" s="153"/>
      <c r="AH662" s="153"/>
      <c r="AI662" t="s">
        <v>201</v>
      </c>
      <c r="AJ662" t="s">
        <v>17878</v>
      </c>
      <c r="AK662" s="9" t="str">
        <f>VLOOKUP(Y662,zdroj!D:AJ,33,0)</f>
        <v>katB</v>
      </c>
    </row>
    <row r="663" spans="8:37" x14ac:dyDescent="0.25">
      <c r="H663" s="8"/>
      <c r="I663" s="8"/>
      <c r="N663" s="23"/>
      <c r="O663" s="24"/>
      <c r="P663" s="19"/>
      <c r="Q663" s="19"/>
      <c r="R663" s="19"/>
      <c r="S663" s="27"/>
      <c r="T663" s="11"/>
      <c r="U663" s="27"/>
      <c r="V663" s="39"/>
      <c r="W663" s="39"/>
      <c r="Y663" s="9" t="s">
        <v>481</v>
      </c>
      <c r="Z663" s="9" t="s">
        <v>462</v>
      </c>
      <c r="AA663" s="9" t="s">
        <v>198</v>
      </c>
      <c r="AB663" s="9">
        <v>5861918</v>
      </c>
      <c r="AC663" s="9" t="s">
        <v>1445</v>
      </c>
      <c r="AD663" s="9" t="s">
        <v>231</v>
      </c>
      <c r="AE663" s="5">
        <f t="shared" si="42"/>
        <v>0</v>
      </c>
      <c r="AF663" s="5" t="str">
        <f t="shared" si="43"/>
        <v>katB</v>
      </c>
      <c r="AG663" s="153"/>
      <c r="AH663" s="153"/>
      <c r="AI663" t="s">
        <v>201</v>
      </c>
      <c r="AJ663" t="s">
        <v>17878</v>
      </c>
      <c r="AK663" s="9" t="str">
        <f>VLOOKUP(Y663,zdroj!D:AJ,33,0)</f>
        <v>katB</v>
      </c>
    </row>
    <row r="664" spans="8:37" x14ac:dyDescent="0.25">
      <c r="H664" s="8"/>
      <c r="I664" s="8"/>
      <c r="N664" s="23"/>
      <c r="O664" s="24"/>
      <c r="P664" s="19"/>
      <c r="Q664" s="19"/>
      <c r="R664" s="19"/>
      <c r="S664" s="27"/>
      <c r="T664" s="11"/>
      <c r="U664" s="27"/>
      <c r="V664" s="39"/>
      <c r="W664" s="39"/>
      <c r="Y664" s="9" t="s">
        <v>481</v>
      </c>
      <c r="Z664" s="9" t="s">
        <v>462</v>
      </c>
      <c r="AA664" s="9" t="s">
        <v>198</v>
      </c>
      <c r="AB664" s="9">
        <v>5861926</v>
      </c>
      <c r="AC664" s="9" t="s">
        <v>1446</v>
      </c>
      <c r="AD664" s="9" t="s">
        <v>231</v>
      </c>
      <c r="AE664" s="5">
        <f t="shared" si="42"/>
        <v>0</v>
      </c>
      <c r="AF664" s="5" t="str">
        <f t="shared" si="43"/>
        <v>katB</v>
      </c>
      <c r="AG664" s="153"/>
      <c r="AH664" s="153"/>
      <c r="AI664" t="s">
        <v>201</v>
      </c>
      <c r="AJ664" t="s">
        <v>17878</v>
      </c>
      <c r="AK664" s="9" t="str">
        <f>VLOOKUP(Y664,zdroj!D:AJ,33,0)</f>
        <v>katB</v>
      </c>
    </row>
    <row r="665" spans="8:37" x14ac:dyDescent="0.25">
      <c r="H665" s="8"/>
      <c r="I665" s="8"/>
      <c r="N665" s="23"/>
      <c r="O665" s="24"/>
      <c r="P665" s="19"/>
      <c r="Q665" s="19"/>
      <c r="R665" s="19"/>
      <c r="S665" s="27"/>
      <c r="T665" s="11"/>
      <c r="U665" s="27"/>
      <c r="V665" s="39"/>
      <c r="W665" s="39"/>
      <c r="Y665" s="9" t="s">
        <v>481</v>
      </c>
      <c r="Z665" s="9" t="s">
        <v>462</v>
      </c>
      <c r="AA665" s="9" t="s">
        <v>198</v>
      </c>
      <c r="AB665" s="9">
        <v>5861578</v>
      </c>
      <c r="AC665" s="9" t="s">
        <v>1447</v>
      </c>
      <c r="AD665" s="9" t="s">
        <v>231</v>
      </c>
      <c r="AE665" s="5">
        <f t="shared" si="42"/>
        <v>0</v>
      </c>
      <c r="AF665" s="5" t="str">
        <f t="shared" si="43"/>
        <v>katB</v>
      </c>
      <c r="AG665" s="153"/>
      <c r="AH665" s="153"/>
      <c r="AI665" t="s">
        <v>201</v>
      </c>
      <c r="AJ665" t="s">
        <v>17878</v>
      </c>
      <c r="AK665" s="9" t="str">
        <f>VLOOKUP(Y665,zdroj!D:AJ,33,0)</f>
        <v>katB</v>
      </c>
    </row>
    <row r="666" spans="8:37" x14ac:dyDescent="0.25">
      <c r="H666" s="8"/>
      <c r="I666" s="8"/>
      <c r="N666" s="23"/>
      <c r="O666" s="24"/>
      <c r="P666" s="19"/>
      <c r="Q666" s="19"/>
      <c r="R666" s="19"/>
      <c r="S666" s="27"/>
      <c r="T666" s="11"/>
      <c r="U666" s="27"/>
      <c r="V666" s="39"/>
      <c r="W666" s="39"/>
      <c r="Y666" s="9" t="s">
        <v>481</v>
      </c>
      <c r="Z666" s="9" t="s">
        <v>462</v>
      </c>
      <c r="AA666" s="9" t="s">
        <v>198</v>
      </c>
      <c r="AB666" s="9">
        <v>5861934</v>
      </c>
      <c r="AC666" s="9" t="s">
        <v>1448</v>
      </c>
      <c r="AD666" s="9" t="s">
        <v>231</v>
      </c>
      <c r="AE666" s="5">
        <f t="shared" si="42"/>
        <v>0</v>
      </c>
      <c r="AF666" s="5" t="str">
        <f t="shared" si="43"/>
        <v>katB</v>
      </c>
      <c r="AG666" s="153"/>
      <c r="AH666" s="153"/>
      <c r="AI666" t="s">
        <v>201</v>
      </c>
      <c r="AJ666" t="s">
        <v>17878</v>
      </c>
      <c r="AK666" s="9" t="str">
        <f>VLOOKUP(Y666,zdroj!D:AJ,33,0)</f>
        <v>katB</v>
      </c>
    </row>
    <row r="667" spans="8:37" x14ac:dyDescent="0.25">
      <c r="H667" s="8"/>
      <c r="I667" s="8"/>
      <c r="N667" s="23"/>
      <c r="O667" s="24"/>
      <c r="P667" s="19"/>
      <c r="Q667" s="19"/>
      <c r="R667" s="19"/>
      <c r="S667" s="27"/>
      <c r="T667" s="11"/>
      <c r="U667" s="27"/>
      <c r="V667" s="39"/>
      <c r="W667" s="39"/>
      <c r="Y667" s="9" t="s">
        <v>481</v>
      </c>
      <c r="Z667" s="9" t="s">
        <v>462</v>
      </c>
      <c r="AA667" s="9" t="s">
        <v>198</v>
      </c>
      <c r="AB667" s="9">
        <v>5861942</v>
      </c>
      <c r="AC667" s="9" t="s">
        <v>1449</v>
      </c>
      <c r="AD667" s="9" t="s">
        <v>231</v>
      </c>
      <c r="AE667" s="5">
        <f t="shared" si="42"/>
        <v>0</v>
      </c>
      <c r="AF667" s="5" t="str">
        <f t="shared" si="43"/>
        <v>katB</v>
      </c>
      <c r="AG667" s="153"/>
      <c r="AH667" s="153"/>
      <c r="AI667" t="s">
        <v>201</v>
      </c>
      <c r="AJ667" t="s">
        <v>17878</v>
      </c>
      <c r="AK667" s="9" t="str">
        <f>VLOOKUP(Y667,zdroj!D:AJ,33,0)</f>
        <v>katB</v>
      </c>
    </row>
    <row r="668" spans="8:37" x14ac:dyDescent="0.25">
      <c r="H668" s="8"/>
      <c r="I668" s="8"/>
      <c r="N668" s="23"/>
      <c r="O668" s="24"/>
      <c r="P668" s="19"/>
      <c r="Q668" s="19"/>
      <c r="R668" s="19"/>
      <c r="S668" s="27"/>
      <c r="T668" s="11"/>
      <c r="U668" s="27"/>
      <c r="V668" s="39"/>
      <c r="W668" s="39"/>
      <c r="Y668" s="9" t="s">
        <v>481</v>
      </c>
      <c r="Z668" s="9" t="s">
        <v>462</v>
      </c>
      <c r="AA668" s="9" t="s">
        <v>198</v>
      </c>
      <c r="AB668" s="9">
        <v>5861951</v>
      </c>
      <c r="AC668" s="9" t="s">
        <v>1450</v>
      </c>
      <c r="AD668" s="9" t="s">
        <v>231</v>
      </c>
      <c r="AE668" s="5">
        <f t="shared" si="42"/>
        <v>0</v>
      </c>
      <c r="AF668" s="5" t="str">
        <f t="shared" si="43"/>
        <v>katB</v>
      </c>
      <c r="AG668" s="153"/>
      <c r="AH668" s="153"/>
      <c r="AI668" t="s">
        <v>201</v>
      </c>
      <c r="AJ668" t="s">
        <v>17878</v>
      </c>
      <c r="AK668" s="9" t="str">
        <f>VLOOKUP(Y668,zdroj!D:AJ,33,0)</f>
        <v>katB</v>
      </c>
    </row>
    <row r="669" spans="8:37" x14ac:dyDescent="0.25">
      <c r="H669" s="8"/>
      <c r="I669" s="8"/>
      <c r="N669" s="23"/>
      <c r="O669" s="24"/>
      <c r="P669" s="19"/>
      <c r="Q669" s="19"/>
      <c r="R669" s="19"/>
      <c r="S669" s="27"/>
      <c r="T669" s="11"/>
      <c r="U669" s="27"/>
      <c r="V669" s="39"/>
      <c r="W669" s="39"/>
      <c r="Y669" s="9" t="s">
        <v>481</v>
      </c>
      <c r="Z669" s="9" t="s">
        <v>462</v>
      </c>
      <c r="AA669" s="9" t="s">
        <v>198</v>
      </c>
      <c r="AB669" s="9">
        <v>5861969</v>
      </c>
      <c r="AC669" s="9" t="s">
        <v>1451</v>
      </c>
      <c r="AD669" s="9" t="s">
        <v>231</v>
      </c>
      <c r="AE669" s="5">
        <f t="shared" si="42"/>
        <v>0</v>
      </c>
      <c r="AF669" s="5" t="str">
        <f t="shared" si="43"/>
        <v>katB</v>
      </c>
      <c r="AG669" s="153"/>
      <c r="AH669" s="153"/>
      <c r="AI669" t="s">
        <v>201</v>
      </c>
      <c r="AJ669" t="s">
        <v>17878</v>
      </c>
      <c r="AK669" s="9" t="str">
        <f>VLOOKUP(Y669,zdroj!D:AJ,33,0)</f>
        <v>katB</v>
      </c>
    </row>
    <row r="670" spans="8:37" x14ac:dyDescent="0.25">
      <c r="H670" s="8"/>
      <c r="I670" s="8"/>
      <c r="N670" s="23"/>
      <c r="O670" s="24"/>
      <c r="P670" s="19"/>
      <c r="Q670" s="19"/>
      <c r="R670" s="19"/>
      <c r="S670" s="27"/>
      <c r="T670" s="11"/>
      <c r="U670" s="27"/>
      <c r="V670" s="39"/>
      <c r="W670" s="39"/>
      <c r="Y670" s="9" t="s">
        <v>481</v>
      </c>
      <c r="Z670" s="9" t="s">
        <v>462</v>
      </c>
      <c r="AA670" s="9" t="s">
        <v>198</v>
      </c>
      <c r="AB670" s="9">
        <v>5861977</v>
      </c>
      <c r="AC670" s="9" t="s">
        <v>1452</v>
      </c>
      <c r="AD670" s="9" t="s">
        <v>231</v>
      </c>
      <c r="AE670" s="5">
        <f t="shared" si="42"/>
        <v>0</v>
      </c>
      <c r="AF670" s="5" t="str">
        <f t="shared" si="43"/>
        <v>katB</v>
      </c>
      <c r="AG670" s="153"/>
      <c r="AH670" s="153"/>
      <c r="AI670" t="s">
        <v>201</v>
      </c>
      <c r="AJ670" t="s">
        <v>17878</v>
      </c>
      <c r="AK670" s="9" t="str">
        <f>VLOOKUP(Y670,zdroj!D:AJ,33,0)</f>
        <v>katB</v>
      </c>
    </row>
    <row r="671" spans="8:37" x14ac:dyDescent="0.25">
      <c r="H671" s="8"/>
      <c r="I671" s="8"/>
      <c r="N671" s="23"/>
      <c r="O671" s="24"/>
      <c r="P671" s="19"/>
      <c r="Q671" s="19"/>
      <c r="R671" s="19"/>
      <c r="S671" s="27"/>
      <c r="T671" s="11"/>
      <c r="U671" s="27"/>
      <c r="V671" s="39"/>
      <c r="W671" s="39"/>
      <c r="Y671" s="9" t="s">
        <v>481</v>
      </c>
      <c r="Z671" s="9" t="s">
        <v>462</v>
      </c>
      <c r="AA671" s="9" t="s">
        <v>198</v>
      </c>
      <c r="AB671" s="9">
        <v>5861985</v>
      </c>
      <c r="AC671" s="9" t="s">
        <v>1453</v>
      </c>
      <c r="AD671" s="9" t="s">
        <v>231</v>
      </c>
      <c r="AE671" s="5">
        <f t="shared" si="42"/>
        <v>0</v>
      </c>
      <c r="AF671" s="5" t="str">
        <f t="shared" si="43"/>
        <v>katB</v>
      </c>
      <c r="AG671" s="153"/>
      <c r="AH671" s="153"/>
      <c r="AI671" t="s">
        <v>201</v>
      </c>
      <c r="AJ671" t="s">
        <v>17878</v>
      </c>
      <c r="AK671" s="9" t="str">
        <f>VLOOKUP(Y671,zdroj!D:AJ,33,0)</f>
        <v>katB</v>
      </c>
    </row>
    <row r="672" spans="8:37" x14ac:dyDescent="0.25">
      <c r="H672" s="8"/>
      <c r="I672" s="8"/>
      <c r="N672" s="23"/>
      <c r="O672" s="24"/>
      <c r="P672" s="19"/>
      <c r="Q672" s="19"/>
      <c r="R672" s="19"/>
      <c r="S672" s="27"/>
      <c r="T672" s="11"/>
      <c r="U672" s="27"/>
      <c r="V672" s="39"/>
      <c r="W672" s="39"/>
      <c r="Y672" s="9" t="s">
        <v>481</v>
      </c>
      <c r="Z672" s="9" t="s">
        <v>462</v>
      </c>
      <c r="AA672" s="9" t="s">
        <v>198</v>
      </c>
      <c r="AB672" s="9">
        <v>5861993</v>
      </c>
      <c r="AC672" s="9" t="s">
        <v>1454</v>
      </c>
      <c r="AD672" s="9" t="s">
        <v>231</v>
      </c>
      <c r="AE672" s="5">
        <f t="shared" si="42"/>
        <v>0</v>
      </c>
      <c r="AF672" s="5" t="str">
        <f t="shared" si="43"/>
        <v>katB</v>
      </c>
      <c r="AG672" s="153"/>
      <c r="AH672" s="153"/>
      <c r="AI672" t="s">
        <v>201</v>
      </c>
      <c r="AJ672" t="s">
        <v>17878</v>
      </c>
      <c r="AK672" s="9" t="str">
        <f>VLOOKUP(Y672,zdroj!D:AJ,33,0)</f>
        <v>katB</v>
      </c>
    </row>
    <row r="673" spans="8:37" x14ac:dyDescent="0.25">
      <c r="H673" s="8"/>
      <c r="I673" s="8"/>
      <c r="N673" s="23"/>
      <c r="O673" s="24"/>
      <c r="P673" s="19"/>
      <c r="Q673" s="19"/>
      <c r="R673" s="19"/>
      <c r="S673" s="27"/>
      <c r="T673" s="11"/>
      <c r="U673" s="27"/>
      <c r="V673" s="39"/>
      <c r="W673" s="39"/>
      <c r="Y673" s="9" t="s">
        <v>481</v>
      </c>
      <c r="Z673" s="9" t="s">
        <v>462</v>
      </c>
      <c r="AA673" s="9" t="s">
        <v>198</v>
      </c>
      <c r="AB673" s="9">
        <v>5862001</v>
      </c>
      <c r="AC673" s="9" t="s">
        <v>1455</v>
      </c>
      <c r="AD673" s="9" t="s">
        <v>231</v>
      </c>
      <c r="AE673" s="5">
        <f t="shared" si="42"/>
        <v>0</v>
      </c>
      <c r="AF673" s="5" t="str">
        <f t="shared" si="43"/>
        <v>katB</v>
      </c>
      <c r="AG673" s="153"/>
      <c r="AH673" s="153"/>
      <c r="AI673" t="s">
        <v>201</v>
      </c>
      <c r="AJ673" t="s">
        <v>17878</v>
      </c>
      <c r="AK673" s="9" t="str">
        <f>VLOOKUP(Y673,zdroj!D:AJ,33,0)</f>
        <v>katB</v>
      </c>
    </row>
    <row r="674" spans="8:37" x14ac:dyDescent="0.25">
      <c r="H674" s="8"/>
      <c r="I674" s="8"/>
      <c r="N674" s="23"/>
      <c r="O674" s="24"/>
      <c r="P674" s="19"/>
      <c r="Q674" s="19"/>
      <c r="R674" s="19"/>
      <c r="S674" s="27"/>
      <c r="T674" s="11"/>
      <c r="U674" s="27"/>
      <c r="V674" s="39"/>
      <c r="W674" s="39"/>
      <c r="Y674" s="9" t="s">
        <v>481</v>
      </c>
      <c r="Z674" s="9" t="s">
        <v>462</v>
      </c>
      <c r="AA674" s="9" t="s">
        <v>198</v>
      </c>
      <c r="AB674" s="9">
        <v>5862019</v>
      </c>
      <c r="AC674" s="9" t="s">
        <v>1456</v>
      </c>
      <c r="AD674" s="9" t="s">
        <v>231</v>
      </c>
      <c r="AE674" s="5">
        <f t="shared" si="42"/>
        <v>0</v>
      </c>
      <c r="AF674" s="5" t="str">
        <f t="shared" si="43"/>
        <v>katB</v>
      </c>
      <c r="AG674" s="153"/>
      <c r="AH674" s="153"/>
      <c r="AI674" t="s">
        <v>201</v>
      </c>
      <c r="AJ674" t="s">
        <v>17878</v>
      </c>
      <c r="AK674" s="9" t="str">
        <f>VLOOKUP(Y674,zdroj!D:AJ,33,0)</f>
        <v>katB</v>
      </c>
    </row>
    <row r="675" spans="8:37" x14ac:dyDescent="0.25">
      <c r="H675" s="8"/>
      <c r="I675" s="8"/>
      <c r="N675" s="23"/>
      <c r="O675" s="24"/>
      <c r="P675" s="19"/>
      <c r="Q675" s="19"/>
      <c r="R675" s="19"/>
      <c r="S675" s="27"/>
      <c r="T675" s="11"/>
      <c r="U675" s="27"/>
      <c r="V675" s="39"/>
      <c r="W675" s="39"/>
      <c r="Y675" s="9" t="s">
        <v>481</v>
      </c>
      <c r="Z675" s="9" t="s">
        <v>462</v>
      </c>
      <c r="AA675" s="9" t="s">
        <v>198</v>
      </c>
      <c r="AB675" s="9">
        <v>5862027</v>
      </c>
      <c r="AC675" s="9" t="s">
        <v>1457</v>
      </c>
      <c r="AD675" s="9" t="s">
        <v>231</v>
      </c>
      <c r="AE675" s="5">
        <f t="shared" si="42"/>
        <v>0</v>
      </c>
      <c r="AF675" s="5" t="str">
        <f t="shared" si="43"/>
        <v>katB</v>
      </c>
      <c r="AG675" s="153"/>
      <c r="AH675" s="153"/>
      <c r="AI675" t="s">
        <v>201</v>
      </c>
      <c r="AJ675" t="s">
        <v>17878</v>
      </c>
      <c r="AK675" s="9" t="str">
        <f>VLOOKUP(Y675,zdroj!D:AJ,33,0)</f>
        <v>katB</v>
      </c>
    </row>
    <row r="676" spans="8:37" x14ac:dyDescent="0.25">
      <c r="H676" s="8"/>
      <c r="I676" s="8"/>
      <c r="N676" s="23"/>
      <c r="O676" s="24"/>
      <c r="P676" s="19"/>
      <c r="Q676" s="19"/>
      <c r="R676" s="19"/>
      <c r="S676" s="27"/>
      <c r="T676" s="11"/>
      <c r="U676" s="27"/>
      <c r="V676" s="39"/>
      <c r="W676" s="39"/>
      <c r="Y676" s="9" t="s">
        <v>481</v>
      </c>
      <c r="Z676" s="9" t="s">
        <v>462</v>
      </c>
      <c r="AA676" s="9" t="s">
        <v>198</v>
      </c>
      <c r="AB676" s="9">
        <v>5861586</v>
      </c>
      <c r="AC676" s="9" t="s">
        <v>1458</v>
      </c>
      <c r="AD676" s="9" t="s">
        <v>231</v>
      </c>
      <c r="AE676" s="5">
        <f t="shared" si="42"/>
        <v>0</v>
      </c>
      <c r="AF676" s="5" t="str">
        <f t="shared" si="43"/>
        <v>katB</v>
      </c>
      <c r="AG676" s="153"/>
      <c r="AH676" s="153"/>
      <c r="AI676" t="s">
        <v>201</v>
      </c>
      <c r="AJ676" t="s">
        <v>17878</v>
      </c>
      <c r="AK676" s="9" t="str">
        <f>VLOOKUP(Y676,zdroj!D:AJ,33,0)</f>
        <v>katB</v>
      </c>
    </row>
    <row r="677" spans="8:37" x14ac:dyDescent="0.25">
      <c r="H677" s="8"/>
      <c r="I677" s="8"/>
      <c r="N677" s="23"/>
      <c r="O677" s="24"/>
      <c r="P677" s="19"/>
      <c r="Q677" s="19"/>
      <c r="R677" s="19"/>
      <c r="S677" s="27"/>
      <c r="T677" s="11"/>
      <c r="U677" s="27"/>
      <c r="V677" s="39"/>
      <c r="W677" s="39"/>
      <c r="Y677" s="9" t="s">
        <v>481</v>
      </c>
      <c r="Z677" s="9" t="s">
        <v>462</v>
      </c>
      <c r="AA677" s="9" t="s">
        <v>198</v>
      </c>
      <c r="AB677" s="9">
        <v>5862035</v>
      </c>
      <c r="AC677" s="9" t="s">
        <v>1459</v>
      </c>
      <c r="AD677" s="9" t="s">
        <v>231</v>
      </c>
      <c r="AE677" s="5">
        <f t="shared" si="42"/>
        <v>0</v>
      </c>
      <c r="AF677" s="5" t="str">
        <f t="shared" si="43"/>
        <v>katB</v>
      </c>
      <c r="AG677" s="153"/>
      <c r="AH677" s="153"/>
      <c r="AI677" t="s">
        <v>201</v>
      </c>
      <c r="AJ677" t="s">
        <v>17878</v>
      </c>
      <c r="AK677" s="9" t="str">
        <f>VLOOKUP(Y677,zdroj!D:AJ,33,0)</f>
        <v>katB</v>
      </c>
    </row>
    <row r="678" spans="8:37" x14ac:dyDescent="0.25">
      <c r="H678" s="8"/>
      <c r="I678" s="8"/>
      <c r="N678" s="23"/>
      <c r="O678" s="24"/>
      <c r="P678" s="19"/>
      <c r="Q678" s="19"/>
      <c r="R678" s="19"/>
      <c r="S678" s="27"/>
      <c r="T678" s="11"/>
      <c r="U678" s="27"/>
      <c r="V678" s="39"/>
      <c r="W678" s="39"/>
      <c r="Y678" s="9" t="s">
        <v>481</v>
      </c>
      <c r="Z678" s="9" t="s">
        <v>462</v>
      </c>
      <c r="AA678" s="9" t="s">
        <v>198</v>
      </c>
      <c r="AB678" s="9">
        <v>5862043</v>
      </c>
      <c r="AC678" s="9" t="s">
        <v>1460</v>
      </c>
      <c r="AD678" s="9" t="s">
        <v>231</v>
      </c>
      <c r="AE678" s="5">
        <f t="shared" si="42"/>
        <v>0</v>
      </c>
      <c r="AF678" s="5" t="str">
        <f t="shared" si="43"/>
        <v>katB</v>
      </c>
      <c r="AG678" s="153"/>
      <c r="AH678" s="153"/>
      <c r="AI678" t="s">
        <v>201</v>
      </c>
      <c r="AJ678" t="s">
        <v>17878</v>
      </c>
      <c r="AK678" s="9" t="str">
        <f>VLOOKUP(Y678,zdroj!D:AJ,33,0)</f>
        <v>katB</v>
      </c>
    </row>
    <row r="679" spans="8:37" x14ac:dyDescent="0.25">
      <c r="H679" s="8"/>
      <c r="I679" s="8"/>
      <c r="N679" s="23"/>
      <c r="O679" s="24"/>
      <c r="P679" s="19"/>
      <c r="Q679" s="19"/>
      <c r="R679" s="19"/>
      <c r="S679" s="27"/>
      <c r="T679" s="11"/>
      <c r="U679" s="27"/>
      <c r="V679" s="39"/>
      <c r="W679" s="39"/>
      <c r="Y679" s="9" t="s">
        <v>481</v>
      </c>
      <c r="Z679" s="9" t="s">
        <v>462</v>
      </c>
      <c r="AA679" s="9" t="s">
        <v>198</v>
      </c>
      <c r="AB679" s="9">
        <v>5862051</v>
      </c>
      <c r="AC679" s="9" t="s">
        <v>1461</v>
      </c>
      <c r="AD679" s="9" t="s">
        <v>231</v>
      </c>
      <c r="AE679" s="5">
        <f t="shared" si="42"/>
        <v>0</v>
      </c>
      <c r="AF679" s="5" t="str">
        <f t="shared" si="43"/>
        <v>katB</v>
      </c>
      <c r="AG679" s="153"/>
      <c r="AH679" s="153"/>
      <c r="AI679" t="s">
        <v>201</v>
      </c>
      <c r="AJ679" t="s">
        <v>17878</v>
      </c>
      <c r="AK679" s="9" t="str">
        <f>VLOOKUP(Y679,zdroj!D:AJ,33,0)</f>
        <v>katB</v>
      </c>
    </row>
    <row r="680" spans="8:37" x14ac:dyDescent="0.25">
      <c r="H680" s="8"/>
      <c r="I680" s="8"/>
      <c r="N680" s="23"/>
      <c r="O680" s="24"/>
      <c r="P680" s="19"/>
      <c r="Q680" s="19"/>
      <c r="R680" s="19"/>
      <c r="S680" s="27"/>
      <c r="T680" s="11"/>
      <c r="U680" s="27"/>
      <c r="V680" s="39"/>
      <c r="W680" s="39"/>
      <c r="Y680" s="9" t="s">
        <v>481</v>
      </c>
      <c r="Z680" s="9" t="s">
        <v>462</v>
      </c>
      <c r="AA680" s="9" t="s">
        <v>198</v>
      </c>
      <c r="AB680" s="9">
        <v>5862060</v>
      </c>
      <c r="AC680" s="9" t="s">
        <v>1462</v>
      </c>
      <c r="AD680" s="9" t="s">
        <v>231</v>
      </c>
      <c r="AE680" s="5">
        <f t="shared" si="42"/>
        <v>0</v>
      </c>
      <c r="AF680" s="5" t="str">
        <f t="shared" si="43"/>
        <v>katB</v>
      </c>
      <c r="AG680" s="153"/>
      <c r="AH680" s="153"/>
      <c r="AI680" t="s">
        <v>201</v>
      </c>
      <c r="AJ680" t="s">
        <v>17878</v>
      </c>
      <c r="AK680" s="9" t="str">
        <f>VLOOKUP(Y680,zdroj!D:AJ,33,0)</f>
        <v>katB</v>
      </c>
    </row>
    <row r="681" spans="8:37" x14ac:dyDescent="0.25">
      <c r="H681" s="8"/>
      <c r="I681" s="8"/>
      <c r="N681" s="23"/>
      <c r="O681" s="24"/>
      <c r="P681" s="19"/>
      <c r="Q681" s="19"/>
      <c r="R681" s="19"/>
      <c r="S681" s="27"/>
      <c r="T681" s="11"/>
      <c r="U681" s="27"/>
      <c r="V681" s="39"/>
      <c r="W681" s="39"/>
      <c r="Y681" s="9" t="s">
        <v>481</v>
      </c>
      <c r="Z681" s="9" t="s">
        <v>462</v>
      </c>
      <c r="AA681" s="9" t="s">
        <v>198</v>
      </c>
      <c r="AB681" s="9">
        <v>5862078</v>
      </c>
      <c r="AC681" s="9" t="s">
        <v>1463</v>
      </c>
      <c r="AD681" s="9" t="s">
        <v>231</v>
      </c>
      <c r="AE681" s="5">
        <f t="shared" si="42"/>
        <v>0</v>
      </c>
      <c r="AF681" s="5" t="str">
        <f t="shared" si="43"/>
        <v>katB</v>
      </c>
      <c r="AG681" s="153"/>
      <c r="AH681" s="153"/>
      <c r="AI681" t="s">
        <v>201</v>
      </c>
      <c r="AJ681" t="s">
        <v>17878</v>
      </c>
      <c r="AK681" s="9" t="str">
        <f>VLOOKUP(Y681,zdroj!D:AJ,33,0)</f>
        <v>katB</v>
      </c>
    </row>
    <row r="682" spans="8:37" x14ac:dyDescent="0.25">
      <c r="H682" s="8"/>
      <c r="I682" s="8"/>
      <c r="N682" s="23"/>
      <c r="O682" s="24"/>
      <c r="P682" s="19"/>
      <c r="Q682" s="19"/>
      <c r="R682" s="19"/>
      <c r="S682" s="27"/>
      <c r="T682" s="11"/>
      <c r="U682" s="27"/>
      <c r="V682" s="39"/>
      <c r="W682" s="39"/>
      <c r="Y682" s="9" t="s">
        <v>481</v>
      </c>
      <c r="Z682" s="9" t="s">
        <v>462</v>
      </c>
      <c r="AA682" s="9" t="s">
        <v>198</v>
      </c>
      <c r="AB682" s="9">
        <v>5862086</v>
      </c>
      <c r="AC682" s="9" t="s">
        <v>1464</v>
      </c>
      <c r="AD682" s="9" t="s">
        <v>231</v>
      </c>
      <c r="AE682" s="5">
        <f t="shared" si="42"/>
        <v>0</v>
      </c>
      <c r="AF682" s="5" t="str">
        <f t="shared" si="43"/>
        <v>katB</v>
      </c>
      <c r="AG682" s="153"/>
      <c r="AH682" s="153"/>
      <c r="AI682" t="s">
        <v>201</v>
      </c>
      <c r="AJ682" t="s">
        <v>17878</v>
      </c>
      <c r="AK682" s="9" t="str">
        <f>VLOOKUP(Y682,zdroj!D:AJ,33,0)</f>
        <v>katB</v>
      </c>
    </row>
    <row r="683" spans="8:37" x14ac:dyDescent="0.25">
      <c r="H683" s="8"/>
      <c r="I683" s="8"/>
      <c r="N683" s="23"/>
      <c r="O683" s="24"/>
      <c r="P683" s="19"/>
      <c r="Q683" s="19"/>
      <c r="R683" s="19"/>
      <c r="S683" s="27"/>
      <c r="T683" s="11"/>
      <c r="U683" s="27"/>
      <c r="V683" s="39"/>
      <c r="W683" s="39"/>
      <c r="Y683" s="9" t="s">
        <v>481</v>
      </c>
      <c r="Z683" s="9" t="s">
        <v>462</v>
      </c>
      <c r="AA683" s="9" t="s">
        <v>198</v>
      </c>
      <c r="AB683" s="9">
        <v>5862116</v>
      </c>
      <c r="AC683" s="9" t="s">
        <v>1465</v>
      </c>
      <c r="AD683" s="9" t="s">
        <v>231</v>
      </c>
      <c r="AE683" s="5">
        <f t="shared" si="42"/>
        <v>0</v>
      </c>
      <c r="AF683" s="5" t="str">
        <f t="shared" si="43"/>
        <v>katB</v>
      </c>
      <c r="AG683" s="153"/>
      <c r="AH683" s="153"/>
      <c r="AI683" t="s">
        <v>201</v>
      </c>
      <c r="AJ683" t="s">
        <v>17878</v>
      </c>
      <c r="AK683" s="9" t="str">
        <f>VLOOKUP(Y683,zdroj!D:AJ,33,0)</f>
        <v>katB</v>
      </c>
    </row>
    <row r="684" spans="8:37" x14ac:dyDescent="0.25">
      <c r="H684" s="8"/>
      <c r="I684" s="8"/>
      <c r="N684" s="23"/>
      <c r="O684" s="24"/>
      <c r="P684" s="19"/>
      <c r="Q684" s="19"/>
      <c r="R684" s="19"/>
      <c r="S684" s="27"/>
      <c r="T684" s="11"/>
      <c r="U684" s="27"/>
      <c r="V684" s="39"/>
      <c r="W684" s="39"/>
      <c r="Y684" s="9" t="s">
        <v>481</v>
      </c>
      <c r="Z684" s="9" t="s">
        <v>462</v>
      </c>
      <c r="AA684" s="9" t="s">
        <v>198</v>
      </c>
      <c r="AB684" s="9">
        <v>5862124</v>
      </c>
      <c r="AC684" s="9" t="s">
        <v>1466</v>
      </c>
      <c r="AD684" s="9" t="s">
        <v>231</v>
      </c>
      <c r="AE684" s="5">
        <f t="shared" si="42"/>
        <v>0</v>
      </c>
      <c r="AF684" s="5" t="str">
        <f t="shared" si="43"/>
        <v>katB</v>
      </c>
      <c r="AG684" s="153"/>
      <c r="AH684" s="153"/>
      <c r="AI684" t="s">
        <v>201</v>
      </c>
      <c r="AJ684" t="s">
        <v>17878</v>
      </c>
      <c r="AK684" s="9" t="str">
        <f>VLOOKUP(Y684,zdroj!D:AJ,33,0)</f>
        <v>katB</v>
      </c>
    </row>
    <row r="685" spans="8:37" x14ac:dyDescent="0.25">
      <c r="H685" s="8"/>
      <c r="I685" s="8"/>
      <c r="N685" s="23"/>
      <c r="O685" s="24"/>
      <c r="P685" s="19"/>
      <c r="Q685" s="19"/>
      <c r="R685" s="19"/>
      <c r="S685" s="27"/>
      <c r="T685" s="11"/>
      <c r="U685" s="27"/>
      <c r="V685" s="39"/>
      <c r="W685" s="39"/>
      <c r="Y685" s="9" t="s">
        <v>481</v>
      </c>
      <c r="Z685" s="9" t="s">
        <v>462</v>
      </c>
      <c r="AA685" s="9" t="s">
        <v>198</v>
      </c>
      <c r="AB685" s="9">
        <v>5861594</v>
      </c>
      <c r="AC685" s="9" t="s">
        <v>1467</v>
      </c>
      <c r="AD685" s="9" t="s">
        <v>231</v>
      </c>
      <c r="AE685" s="5">
        <f t="shared" si="42"/>
        <v>0</v>
      </c>
      <c r="AF685" s="5" t="str">
        <f t="shared" si="43"/>
        <v>katB</v>
      </c>
      <c r="AG685" s="153"/>
      <c r="AH685" s="153"/>
      <c r="AI685" t="s">
        <v>17879</v>
      </c>
      <c r="AJ685" t="s">
        <v>17878</v>
      </c>
      <c r="AK685" s="9" t="str">
        <f>VLOOKUP(Y685,zdroj!D:AJ,33,0)</f>
        <v>katB</v>
      </c>
    </row>
    <row r="686" spans="8:37" x14ac:dyDescent="0.25">
      <c r="H686" s="8"/>
      <c r="I686" s="8"/>
      <c r="N686" s="23"/>
      <c r="O686" s="24"/>
      <c r="P686" s="19"/>
      <c r="Q686" s="19"/>
      <c r="R686" s="19"/>
      <c r="S686" s="27"/>
      <c r="T686" s="11"/>
      <c r="U686" s="27"/>
      <c r="V686" s="39"/>
      <c r="W686" s="39"/>
      <c r="Y686" s="9" t="s">
        <v>481</v>
      </c>
      <c r="Z686" s="9" t="s">
        <v>462</v>
      </c>
      <c r="AA686" s="9" t="s">
        <v>198</v>
      </c>
      <c r="AB686" s="9">
        <v>5862132</v>
      </c>
      <c r="AC686" s="9" t="s">
        <v>1468</v>
      </c>
      <c r="AD686" s="9" t="s">
        <v>231</v>
      </c>
      <c r="AE686" s="5">
        <f t="shared" si="42"/>
        <v>0</v>
      </c>
      <c r="AF686" s="5" t="str">
        <f t="shared" si="43"/>
        <v>katB</v>
      </c>
      <c r="AG686" s="153"/>
      <c r="AH686" s="153"/>
      <c r="AI686" t="s">
        <v>201</v>
      </c>
      <c r="AJ686" t="s">
        <v>17878</v>
      </c>
      <c r="AK686" s="9" t="str">
        <f>VLOOKUP(Y686,zdroj!D:AJ,33,0)</f>
        <v>katB</v>
      </c>
    </row>
    <row r="687" spans="8:37" x14ac:dyDescent="0.25">
      <c r="H687" s="8"/>
      <c r="I687" s="8"/>
      <c r="N687" s="23"/>
      <c r="O687" s="24"/>
      <c r="P687" s="19"/>
      <c r="Q687" s="19"/>
      <c r="R687" s="19"/>
      <c r="S687" s="27"/>
      <c r="T687" s="11"/>
      <c r="U687" s="27"/>
      <c r="V687" s="39"/>
      <c r="W687" s="39"/>
      <c r="Y687" s="9" t="s">
        <v>481</v>
      </c>
      <c r="Z687" s="9" t="s">
        <v>462</v>
      </c>
      <c r="AA687" s="9" t="s">
        <v>198</v>
      </c>
      <c r="AB687" s="9">
        <v>5862141</v>
      </c>
      <c r="AC687" s="9" t="s">
        <v>1469</v>
      </c>
      <c r="AD687" s="9" t="s">
        <v>231</v>
      </c>
      <c r="AE687" s="5">
        <f t="shared" si="42"/>
        <v>0</v>
      </c>
      <c r="AF687" s="5" t="str">
        <f t="shared" si="43"/>
        <v>katB</v>
      </c>
      <c r="AG687" s="153"/>
      <c r="AH687" s="153"/>
      <c r="AI687" t="s">
        <v>201</v>
      </c>
      <c r="AJ687" t="s">
        <v>17878</v>
      </c>
      <c r="AK687" s="9" t="str">
        <f>VLOOKUP(Y687,zdroj!D:AJ,33,0)</f>
        <v>katB</v>
      </c>
    </row>
    <row r="688" spans="8:37" x14ac:dyDescent="0.25">
      <c r="H688" s="8"/>
      <c r="I688" s="8"/>
      <c r="N688" s="23"/>
      <c r="O688" s="24"/>
      <c r="P688" s="19"/>
      <c r="Q688" s="19"/>
      <c r="R688" s="19"/>
      <c r="S688" s="27"/>
      <c r="T688" s="11"/>
      <c r="U688" s="27"/>
      <c r="V688" s="39"/>
      <c r="W688" s="39"/>
      <c r="Y688" s="9" t="s">
        <v>481</v>
      </c>
      <c r="Z688" s="9" t="s">
        <v>462</v>
      </c>
      <c r="AA688" s="9" t="s">
        <v>198</v>
      </c>
      <c r="AB688" s="9">
        <v>5862159</v>
      </c>
      <c r="AC688" s="9" t="s">
        <v>1470</v>
      </c>
      <c r="AD688" s="9" t="s">
        <v>231</v>
      </c>
      <c r="AE688" s="5">
        <f t="shared" si="42"/>
        <v>0</v>
      </c>
      <c r="AF688" s="5" t="str">
        <f t="shared" si="43"/>
        <v>katB</v>
      </c>
      <c r="AG688" s="153"/>
      <c r="AH688" s="153"/>
      <c r="AI688" t="s">
        <v>201</v>
      </c>
      <c r="AJ688" t="s">
        <v>17878</v>
      </c>
      <c r="AK688" s="9" t="str">
        <f>VLOOKUP(Y688,zdroj!D:AJ,33,0)</f>
        <v>katB</v>
      </c>
    </row>
    <row r="689" spans="8:37" x14ac:dyDescent="0.25">
      <c r="H689" s="8"/>
      <c r="I689" s="8"/>
      <c r="N689" s="23"/>
      <c r="O689" s="24"/>
      <c r="P689" s="19"/>
      <c r="Q689" s="19"/>
      <c r="R689" s="19"/>
      <c r="S689" s="27"/>
      <c r="T689" s="11"/>
      <c r="U689" s="27"/>
      <c r="V689" s="39"/>
      <c r="W689" s="39"/>
      <c r="Y689" s="9" t="s">
        <v>481</v>
      </c>
      <c r="Z689" s="9" t="s">
        <v>462</v>
      </c>
      <c r="AA689" s="9" t="s">
        <v>198</v>
      </c>
      <c r="AB689" s="9">
        <v>5862167</v>
      </c>
      <c r="AC689" s="9" t="s">
        <v>1471</v>
      </c>
      <c r="AD689" s="9" t="s">
        <v>231</v>
      </c>
      <c r="AE689" s="5">
        <f t="shared" si="42"/>
        <v>0</v>
      </c>
      <c r="AF689" s="5" t="str">
        <f t="shared" si="43"/>
        <v>katB</v>
      </c>
      <c r="AG689" s="153"/>
      <c r="AH689" s="153"/>
      <c r="AI689" t="s">
        <v>201</v>
      </c>
      <c r="AJ689" t="s">
        <v>17878</v>
      </c>
      <c r="AK689" s="9" t="str">
        <f>VLOOKUP(Y689,zdroj!D:AJ,33,0)</f>
        <v>katB</v>
      </c>
    </row>
    <row r="690" spans="8:37" x14ac:dyDescent="0.25">
      <c r="H690" s="8"/>
      <c r="I690" s="8"/>
      <c r="N690" s="23"/>
      <c r="O690" s="24"/>
      <c r="P690" s="19"/>
      <c r="Q690" s="19"/>
      <c r="R690" s="19"/>
      <c r="S690" s="27"/>
      <c r="T690" s="11"/>
      <c r="U690" s="27"/>
      <c r="V690" s="39"/>
      <c r="W690" s="39"/>
      <c r="Y690" s="9" t="s">
        <v>481</v>
      </c>
      <c r="Z690" s="9" t="s">
        <v>462</v>
      </c>
      <c r="AA690" s="9" t="s">
        <v>198</v>
      </c>
      <c r="AB690" s="9">
        <v>5862175</v>
      </c>
      <c r="AC690" s="9" t="s">
        <v>1472</v>
      </c>
      <c r="AD690" s="9" t="s">
        <v>231</v>
      </c>
      <c r="AE690" s="5">
        <f t="shared" si="42"/>
        <v>0</v>
      </c>
      <c r="AF690" s="5" t="str">
        <f t="shared" si="43"/>
        <v>katB</v>
      </c>
      <c r="AG690" s="153"/>
      <c r="AH690" s="153"/>
      <c r="AI690" t="s">
        <v>201</v>
      </c>
      <c r="AJ690" t="s">
        <v>17878</v>
      </c>
      <c r="AK690" s="9" t="str">
        <f>VLOOKUP(Y690,zdroj!D:AJ,33,0)</f>
        <v>katB</v>
      </c>
    </row>
    <row r="691" spans="8:37" x14ac:dyDescent="0.25">
      <c r="H691" s="8"/>
      <c r="I691" s="8"/>
      <c r="N691" s="23"/>
      <c r="O691" s="24"/>
      <c r="P691" s="19"/>
      <c r="Q691" s="19"/>
      <c r="R691" s="19"/>
      <c r="S691" s="27"/>
      <c r="T691" s="11"/>
      <c r="U691" s="27"/>
      <c r="V691" s="39"/>
      <c r="W691" s="39"/>
      <c r="Y691" s="9" t="s">
        <v>481</v>
      </c>
      <c r="Z691" s="9" t="s">
        <v>462</v>
      </c>
      <c r="AA691" s="9" t="s">
        <v>198</v>
      </c>
      <c r="AB691" s="9">
        <v>5862183</v>
      </c>
      <c r="AC691" s="9" t="s">
        <v>1473</v>
      </c>
      <c r="AD691" s="9" t="s">
        <v>231</v>
      </c>
      <c r="AE691" s="5">
        <f t="shared" si="42"/>
        <v>0</v>
      </c>
      <c r="AF691" s="5" t="str">
        <f t="shared" si="43"/>
        <v>katB</v>
      </c>
      <c r="AG691" s="153"/>
      <c r="AH691" s="153"/>
      <c r="AI691" t="s">
        <v>17883</v>
      </c>
      <c r="AJ691" t="s">
        <v>17878</v>
      </c>
      <c r="AK691" s="9" t="str">
        <f>VLOOKUP(Y691,zdroj!D:AJ,33,0)</f>
        <v>katB</v>
      </c>
    </row>
    <row r="692" spans="8:37" x14ac:dyDescent="0.25">
      <c r="H692" s="8"/>
      <c r="I692" s="8"/>
      <c r="N692" s="23"/>
      <c r="O692" s="24"/>
      <c r="P692" s="19"/>
      <c r="Q692" s="19"/>
      <c r="R692" s="19"/>
      <c r="S692" s="27"/>
      <c r="T692" s="11"/>
      <c r="U692" s="27"/>
      <c r="V692" s="39"/>
      <c r="W692" s="39"/>
      <c r="Y692" s="9" t="s">
        <v>481</v>
      </c>
      <c r="Z692" s="9" t="s">
        <v>462</v>
      </c>
      <c r="AA692" s="9" t="s">
        <v>198</v>
      </c>
      <c r="AB692" s="9">
        <v>5862191</v>
      </c>
      <c r="AC692" s="9" t="s">
        <v>1474</v>
      </c>
      <c r="AD692" s="9" t="s">
        <v>231</v>
      </c>
      <c r="AE692" s="5">
        <f t="shared" si="42"/>
        <v>0</v>
      </c>
      <c r="AF692" s="5" t="str">
        <f t="shared" si="43"/>
        <v>katB</v>
      </c>
      <c r="AG692" s="153"/>
      <c r="AH692" s="153"/>
      <c r="AI692" t="s">
        <v>201</v>
      </c>
      <c r="AJ692" t="s">
        <v>17878</v>
      </c>
      <c r="AK692" s="9" t="str">
        <f>VLOOKUP(Y692,zdroj!D:AJ,33,0)</f>
        <v>katB</v>
      </c>
    </row>
    <row r="693" spans="8:37" x14ac:dyDescent="0.25">
      <c r="H693" s="8"/>
      <c r="I693" s="8"/>
      <c r="N693" s="23"/>
      <c r="O693" s="24"/>
      <c r="P693" s="19"/>
      <c r="Q693" s="19"/>
      <c r="R693" s="19"/>
      <c r="S693" s="27"/>
      <c r="T693" s="11"/>
      <c r="U693" s="27"/>
      <c r="V693" s="39"/>
      <c r="W693" s="39"/>
      <c r="Y693" s="9" t="s">
        <v>481</v>
      </c>
      <c r="Z693" s="9" t="s">
        <v>462</v>
      </c>
      <c r="AA693" s="9" t="s">
        <v>198</v>
      </c>
      <c r="AB693" s="9">
        <v>5862205</v>
      </c>
      <c r="AC693" s="9" t="s">
        <v>1475</v>
      </c>
      <c r="AD693" s="9" t="s">
        <v>231</v>
      </c>
      <c r="AE693" s="5">
        <f t="shared" si="42"/>
        <v>0</v>
      </c>
      <c r="AF693" s="5" t="str">
        <f t="shared" si="43"/>
        <v>katB</v>
      </c>
      <c r="AG693" s="153"/>
      <c r="AH693" s="153"/>
      <c r="AI693" t="s">
        <v>201</v>
      </c>
      <c r="AJ693" t="s">
        <v>17878</v>
      </c>
      <c r="AK693" s="9" t="str">
        <f>VLOOKUP(Y693,zdroj!D:AJ,33,0)</f>
        <v>katB</v>
      </c>
    </row>
    <row r="694" spans="8:37" x14ac:dyDescent="0.25">
      <c r="H694" s="8"/>
      <c r="I694" s="8"/>
      <c r="N694" s="23"/>
      <c r="O694" s="24"/>
      <c r="P694" s="19"/>
      <c r="Q694" s="19"/>
      <c r="R694" s="19"/>
      <c r="S694" s="27"/>
      <c r="T694" s="11"/>
      <c r="U694" s="27"/>
      <c r="V694" s="39"/>
      <c r="W694" s="39"/>
      <c r="Y694" s="9" t="s">
        <v>481</v>
      </c>
      <c r="Z694" s="9" t="s">
        <v>462</v>
      </c>
      <c r="AA694" s="9" t="s">
        <v>198</v>
      </c>
      <c r="AB694" s="9">
        <v>5862213</v>
      </c>
      <c r="AC694" s="9" t="s">
        <v>1476</v>
      </c>
      <c r="AD694" s="9" t="s">
        <v>231</v>
      </c>
      <c r="AE694" s="5">
        <f t="shared" si="42"/>
        <v>0</v>
      </c>
      <c r="AF694" s="5" t="str">
        <f t="shared" si="43"/>
        <v>katB</v>
      </c>
      <c r="AG694" s="153"/>
      <c r="AH694" s="153"/>
      <c r="AI694" t="s">
        <v>201</v>
      </c>
      <c r="AJ694" t="s">
        <v>17878</v>
      </c>
      <c r="AK694" s="9" t="str">
        <f>VLOOKUP(Y694,zdroj!D:AJ,33,0)</f>
        <v>katB</v>
      </c>
    </row>
    <row r="695" spans="8:37" x14ac:dyDescent="0.25">
      <c r="H695" s="8"/>
      <c r="I695" s="8"/>
      <c r="N695" s="23"/>
      <c r="O695" s="24"/>
      <c r="P695" s="19"/>
      <c r="Q695" s="19"/>
      <c r="R695" s="19"/>
      <c r="S695" s="27"/>
      <c r="T695" s="11"/>
      <c r="U695" s="27"/>
      <c r="V695" s="39"/>
      <c r="W695" s="39"/>
      <c r="Y695" s="9" t="s">
        <v>481</v>
      </c>
      <c r="Z695" s="9" t="s">
        <v>462</v>
      </c>
      <c r="AA695" s="9" t="s">
        <v>198</v>
      </c>
      <c r="AB695" s="9">
        <v>5862221</v>
      </c>
      <c r="AC695" s="9" t="s">
        <v>1477</v>
      </c>
      <c r="AD695" s="9" t="s">
        <v>231</v>
      </c>
      <c r="AE695" s="5">
        <f t="shared" si="42"/>
        <v>0</v>
      </c>
      <c r="AF695" s="5" t="str">
        <f t="shared" si="43"/>
        <v>katB</v>
      </c>
      <c r="AG695" s="153"/>
      <c r="AH695" s="153"/>
      <c r="AI695" t="s">
        <v>201</v>
      </c>
      <c r="AJ695" t="s">
        <v>17878</v>
      </c>
      <c r="AK695" s="9" t="str">
        <f>VLOOKUP(Y695,zdroj!D:AJ,33,0)</f>
        <v>katB</v>
      </c>
    </row>
    <row r="696" spans="8:37" x14ac:dyDescent="0.25">
      <c r="H696" s="8"/>
      <c r="I696" s="8"/>
      <c r="N696" s="23"/>
      <c r="O696" s="24"/>
      <c r="P696" s="19"/>
      <c r="Q696" s="19"/>
      <c r="R696" s="19"/>
      <c r="S696" s="27"/>
      <c r="T696" s="11"/>
      <c r="U696" s="27"/>
      <c r="V696" s="39"/>
      <c r="W696" s="39"/>
      <c r="Y696" s="9" t="s">
        <v>481</v>
      </c>
      <c r="Z696" s="9" t="s">
        <v>462</v>
      </c>
      <c r="AA696" s="9" t="s">
        <v>198</v>
      </c>
      <c r="AB696" s="9">
        <v>5861608</v>
      </c>
      <c r="AC696" s="9" t="s">
        <v>1478</v>
      </c>
      <c r="AD696" s="9" t="s">
        <v>231</v>
      </c>
      <c r="AE696" s="5">
        <f t="shared" si="42"/>
        <v>0</v>
      </c>
      <c r="AF696" s="5" t="str">
        <f t="shared" si="43"/>
        <v>katB</v>
      </c>
      <c r="AG696" s="153"/>
      <c r="AH696" s="153"/>
      <c r="AI696" t="s">
        <v>201</v>
      </c>
      <c r="AJ696" t="s">
        <v>17878</v>
      </c>
      <c r="AK696" s="9" t="str">
        <f>VLOOKUP(Y696,zdroj!D:AJ,33,0)</f>
        <v>katB</v>
      </c>
    </row>
    <row r="697" spans="8:37" x14ac:dyDescent="0.25">
      <c r="H697" s="8"/>
      <c r="I697" s="8"/>
      <c r="N697" s="23"/>
      <c r="O697" s="24"/>
      <c r="P697" s="19"/>
      <c r="Q697" s="19"/>
      <c r="R697" s="19"/>
      <c r="S697" s="27"/>
      <c r="T697" s="11"/>
      <c r="U697" s="27"/>
      <c r="V697" s="39"/>
      <c r="W697" s="39"/>
      <c r="Y697" s="9" t="s">
        <v>481</v>
      </c>
      <c r="Z697" s="9" t="s">
        <v>462</v>
      </c>
      <c r="AA697" s="9" t="s">
        <v>198</v>
      </c>
      <c r="AB697" s="9">
        <v>5862230</v>
      </c>
      <c r="AC697" s="9" t="s">
        <v>1479</v>
      </c>
      <c r="AD697" s="9" t="s">
        <v>231</v>
      </c>
      <c r="AE697" s="5">
        <f t="shared" si="42"/>
        <v>0</v>
      </c>
      <c r="AF697" s="5" t="str">
        <f t="shared" si="43"/>
        <v>katB</v>
      </c>
      <c r="AG697" s="153"/>
      <c r="AH697" s="153"/>
      <c r="AI697" t="s">
        <v>201</v>
      </c>
      <c r="AJ697" t="s">
        <v>17878</v>
      </c>
      <c r="AK697" s="9" t="str">
        <f>VLOOKUP(Y697,zdroj!D:AJ,33,0)</f>
        <v>katB</v>
      </c>
    </row>
    <row r="698" spans="8:37" x14ac:dyDescent="0.25">
      <c r="H698" s="8"/>
      <c r="I698" s="8"/>
      <c r="N698" s="23"/>
      <c r="O698" s="24"/>
      <c r="P698" s="19"/>
      <c r="Q698" s="19"/>
      <c r="R698" s="19"/>
      <c r="S698" s="27"/>
      <c r="T698" s="11"/>
      <c r="U698" s="27"/>
      <c r="V698" s="39"/>
      <c r="W698" s="39"/>
      <c r="Y698" s="9" t="s">
        <v>481</v>
      </c>
      <c r="Z698" s="9" t="s">
        <v>462</v>
      </c>
      <c r="AA698" s="9" t="s">
        <v>198</v>
      </c>
      <c r="AB698" s="9">
        <v>5862248</v>
      </c>
      <c r="AC698" s="9" t="s">
        <v>1480</v>
      </c>
      <c r="AD698" s="9" t="s">
        <v>231</v>
      </c>
      <c r="AE698" s="5">
        <f t="shared" si="42"/>
        <v>0</v>
      </c>
      <c r="AF698" s="5" t="str">
        <f t="shared" si="43"/>
        <v>katB</v>
      </c>
      <c r="AG698" s="153"/>
      <c r="AH698" s="153"/>
      <c r="AI698" t="s">
        <v>201</v>
      </c>
      <c r="AJ698" t="s">
        <v>17878</v>
      </c>
      <c r="AK698" s="9" t="str">
        <f>VLOOKUP(Y698,zdroj!D:AJ,33,0)</f>
        <v>katB</v>
      </c>
    </row>
    <row r="699" spans="8:37" x14ac:dyDescent="0.25">
      <c r="H699" s="8"/>
      <c r="I699" s="8"/>
      <c r="N699" s="23"/>
      <c r="O699" s="24"/>
      <c r="P699" s="19"/>
      <c r="Q699" s="19"/>
      <c r="R699" s="19"/>
      <c r="S699" s="27"/>
      <c r="T699" s="11"/>
      <c r="U699" s="27"/>
      <c r="V699" s="39"/>
      <c r="W699" s="39"/>
      <c r="Y699" s="9" t="s">
        <v>481</v>
      </c>
      <c r="Z699" s="9" t="s">
        <v>462</v>
      </c>
      <c r="AA699" s="9" t="s">
        <v>198</v>
      </c>
      <c r="AB699" s="9">
        <v>5862256</v>
      </c>
      <c r="AC699" s="9" t="s">
        <v>1481</v>
      </c>
      <c r="AD699" s="9" t="s">
        <v>231</v>
      </c>
      <c r="AE699" s="5">
        <f t="shared" si="42"/>
        <v>0</v>
      </c>
      <c r="AF699" s="5" t="str">
        <f t="shared" si="43"/>
        <v>katB</v>
      </c>
      <c r="AG699" s="153"/>
      <c r="AH699" s="153"/>
      <c r="AI699" t="s">
        <v>201</v>
      </c>
      <c r="AJ699" t="s">
        <v>17878</v>
      </c>
      <c r="AK699" s="9" t="str">
        <f>VLOOKUP(Y699,zdroj!D:AJ,33,0)</f>
        <v>katB</v>
      </c>
    </row>
    <row r="700" spans="8:37" x14ac:dyDescent="0.25">
      <c r="H700" s="8"/>
      <c r="I700" s="8"/>
      <c r="N700" s="23"/>
      <c r="O700" s="24"/>
      <c r="P700" s="19"/>
      <c r="Q700" s="19"/>
      <c r="R700" s="19"/>
      <c r="S700" s="27"/>
      <c r="T700" s="11"/>
      <c r="U700" s="27"/>
      <c r="V700" s="39"/>
      <c r="W700" s="39"/>
      <c r="Y700" s="9" t="s">
        <v>481</v>
      </c>
      <c r="Z700" s="9" t="s">
        <v>462</v>
      </c>
      <c r="AA700" s="9" t="s">
        <v>198</v>
      </c>
      <c r="AB700" s="9">
        <v>5862264</v>
      </c>
      <c r="AC700" s="9" t="s">
        <v>1482</v>
      </c>
      <c r="AD700" s="9" t="s">
        <v>231</v>
      </c>
      <c r="AE700" s="5">
        <f t="shared" si="42"/>
        <v>0</v>
      </c>
      <c r="AF700" s="5" t="str">
        <f t="shared" si="43"/>
        <v>katB</v>
      </c>
      <c r="AG700" s="153"/>
      <c r="AH700" s="153"/>
      <c r="AI700" t="s">
        <v>201</v>
      </c>
      <c r="AJ700" t="s">
        <v>17878</v>
      </c>
      <c r="AK700" s="9" t="str">
        <f>VLOOKUP(Y700,zdroj!D:AJ,33,0)</f>
        <v>katB</v>
      </c>
    </row>
    <row r="701" spans="8:37" x14ac:dyDescent="0.25">
      <c r="H701" s="8"/>
      <c r="I701" s="8"/>
      <c r="N701" s="23"/>
      <c r="O701" s="24"/>
      <c r="P701" s="19"/>
      <c r="Q701" s="19"/>
      <c r="R701" s="19"/>
      <c r="S701" s="27"/>
      <c r="T701" s="11"/>
      <c r="U701" s="27"/>
      <c r="V701" s="39"/>
      <c r="W701" s="39"/>
      <c r="Y701" s="9" t="s">
        <v>481</v>
      </c>
      <c r="Z701" s="9" t="s">
        <v>462</v>
      </c>
      <c r="AA701" s="9" t="s">
        <v>198</v>
      </c>
      <c r="AB701" s="9">
        <v>5862272</v>
      </c>
      <c r="AC701" s="9" t="s">
        <v>1483</v>
      </c>
      <c r="AD701" s="9" t="s">
        <v>231</v>
      </c>
      <c r="AE701" s="5">
        <f t="shared" si="42"/>
        <v>0</v>
      </c>
      <c r="AF701" s="5" t="str">
        <f t="shared" si="43"/>
        <v>katB</v>
      </c>
      <c r="AG701" s="153"/>
      <c r="AH701" s="153"/>
      <c r="AI701" t="s">
        <v>201</v>
      </c>
      <c r="AJ701" t="s">
        <v>17878</v>
      </c>
      <c r="AK701" s="9" t="str">
        <f>VLOOKUP(Y701,zdroj!D:AJ,33,0)</f>
        <v>katB</v>
      </c>
    </row>
    <row r="702" spans="8:37" x14ac:dyDescent="0.25">
      <c r="H702" s="8"/>
      <c r="I702" s="8"/>
      <c r="N702" s="23"/>
      <c r="O702" s="24"/>
      <c r="P702" s="19"/>
      <c r="Q702" s="19"/>
      <c r="R702" s="19"/>
      <c r="S702" s="27"/>
      <c r="T702" s="11"/>
      <c r="U702" s="27"/>
      <c r="V702" s="39"/>
      <c r="W702" s="39"/>
      <c r="Y702" s="9" t="s">
        <v>481</v>
      </c>
      <c r="Z702" s="9" t="s">
        <v>462</v>
      </c>
      <c r="AA702" s="9" t="s">
        <v>198</v>
      </c>
      <c r="AB702" s="9">
        <v>5862281</v>
      </c>
      <c r="AC702" s="9" t="s">
        <v>1484</v>
      </c>
      <c r="AD702" s="9" t="s">
        <v>231</v>
      </c>
      <c r="AE702" s="5">
        <f t="shared" si="42"/>
        <v>0</v>
      </c>
      <c r="AF702" s="5" t="str">
        <f t="shared" si="43"/>
        <v>katB</v>
      </c>
      <c r="AG702" s="153"/>
      <c r="AH702" s="153"/>
      <c r="AI702" t="s">
        <v>201</v>
      </c>
      <c r="AJ702" t="s">
        <v>17878</v>
      </c>
      <c r="AK702" s="9" t="str">
        <f>VLOOKUP(Y702,zdroj!D:AJ,33,0)</f>
        <v>katB</v>
      </c>
    </row>
    <row r="703" spans="8:37" x14ac:dyDescent="0.25">
      <c r="H703" s="8"/>
      <c r="I703" s="8"/>
      <c r="N703" s="23"/>
      <c r="O703" s="24"/>
      <c r="P703" s="19"/>
      <c r="Q703" s="19"/>
      <c r="R703" s="19"/>
      <c r="S703" s="27"/>
      <c r="T703" s="11"/>
      <c r="U703" s="27"/>
      <c r="V703" s="39"/>
      <c r="W703" s="39"/>
      <c r="Y703" s="9" t="s">
        <v>481</v>
      </c>
      <c r="Z703" s="9" t="s">
        <v>462</v>
      </c>
      <c r="AA703" s="9" t="s">
        <v>198</v>
      </c>
      <c r="AB703" s="9">
        <v>5862302</v>
      </c>
      <c r="AC703" s="9" t="s">
        <v>1485</v>
      </c>
      <c r="AD703" s="9" t="s">
        <v>231</v>
      </c>
      <c r="AE703" s="5">
        <f t="shared" si="42"/>
        <v>0</v>
      </c>
      <c r="AF703" s="5" t="str">
        <f t="shared" si="43"/>
        <v>katB</v>
      </c>
      <c r="AG703" s="153"/>
      <c r="AH703" s="153"/>
      <c r="AI703" t="s">
        <v>201</v>
      </c>
      <c r="AJ703" t="s">
        <v>17878</v>
      </c>
      <c r="AK703" s="9" t="str">
        <f>VLOOKUP(Y703,zdroj!D:AJ,33,0)</f>
        <v>katB</v>
      </c>
    </row>
    <row r="704" spans="8:37" x14ac:dyDescent="0.25">
      <c r="H704" s="8"/>
      <c r="I704" s="8"/>
      <c r="N704" s="23"/>
      <c r="O704" s="24"/>
      <c r="P704" s="19"/>
      <c r="Q704" s="19"/>
      <c r="R704" s="19"/>
      <c r="S704" s="27"/>
      <c r="T704" s="11"/>
      <c r="U704" s="27"/>
      <c r="V704" s="39"/>
      <c r="W704" s="39"/>
      <c r="Y704" s="9" t="s">
        <v>481</v>
      </c>
      <c r="Z704" s="9" t="s">
        <v>462</v>
      </c>
      <c r="AA704" s="9" t="s">
        <v>198</v>
      </c>
      <c r="AB704" s="9">
        <v>5862311</v>
      </c>
      <c r="AC704" s="9" t="s">
        <v>1486</v>
      </c>
      <c r="AD704" s="9" t="s">
        <v>231</v>
      </c>
      <c r="AE704" s="5">
        <f t="shared" si="42"/>
        <v>0</v>
      </c>
      <c r="AF704" s="5" t="str">
        <f t="shared" si="43"/>
        <v>katB</v>
      </c>
      <c r="AG704" s="153"/>
      <c r="AH704" s="153"/>
      <c r="AI704" t="s">
        <v>201</v>
      </c>
      <c r="AJ704" t="s">
        <v>17878</v>
      </c>
      <c r="AK704" s="9" t="str">
        <f>VLOOKUP(Y704,zdroj!D:AJ,33,0)</f>
        <v>katB</v>
      </c>
    </row>
    <row r="705" spans="8:37" x14ac:dyDescent="0.25">
      <c r="H705" s="8"/>
      <c r="I705" s="8"/>
      <c r="N705" s="23"/>
      <c r="O705" s="24"/>
      <c r="P705" s="19"/>
      <c r="Q705" s="19"/>
      <c r="R705" s="19"/>
      <c r="S705" s="27"/>
      <c r="T705" s="11"/>
      <c r="U705" s="27"/>
      <c r="V705" s="39"/>
      <c r="W705" s="39"/>
      <c r="Y705" s="9" t="s">
        <v>481</v>
      </c>
      <c r="Z705" s="9" t="s">
        <v>462</v>
      </c>
      <c r="AA705" s="9" t="s">
        <v>198</v>
      </c>
      <c r="AB705" s="9">
        <v>5861616</v>
      </c>
      <c r="AC705" s="9" t="s">
        <v>1487</v>
      </c>
      <c r="AD705" s="9" t="s">
        <v>231</v>
      </c>
      <c r="AE705" s="5">
        <f t="shared" si="42"/>
        <v>0</v>
      </c>
      <c r="AF705" s="5" t="str">
        <f t="shared" si="43"/>
        <v>katB</v>
      </c>
      <c r="AG705" s="153"/>
      <c r="AH705" s="153"/>
      <c r="AI705" t="s">
        <v>201</v>
      </c>
      <c r="AJ705" t="s">
        <v>17878</v>
      </c>
      <c r="AK705" s="9" t="str">
        <f>VLOOKUP(Y705,zdroj!D:AJ,33,0)</f>
        <v>katB</v>
      </c>
    </row>
    <row r="706" spans="8:37" x14ac:dyDescent="0.25">
      <c r="H706" s="8"/>
      <c r="I706" s="8"/>
      <c r="N706" s="23"/>
      <c r="O706" s="24"/>
      <c r="P706" s="19"/>
      <c r="Q706" s="19"/>
      <c r="R706" s="19"/>
      <c r="S706" s="27"/>
      <c r="T706" s="11"/>
      <c r="U706" s="27"/>
      <c r="V706" s="39"/>
      <c r="W706" s="39"/>
      <c r="Y706" s="9" t="s">
        <v>481</v>
      </c>
      <c r="Z706" s="9" t="s">
        <v>462</v>
      </c>
      <c r="AA706" s="9" t="s">
        <v>198</v>
      </c>
      <c r="AB706" s="9">
        <v>5862337</v>
      </c>
      <c r="AC706" s="9" t="s">
        <v>1488</v>
      </c>
      <c r="AD706" s="9" t="s">
        <v>231</v>
      </c>
      <c r="AE706" s="5">
        <f t="shared" si="42"/>
        <v>0</v>
      </c>
      <c r="AF706" s="5" t="str">
        <f t="shared" si="43"/>
        <v>katB</v>
      </c>
      <c r="AG706" s="153"/>
      <c r="AH706" s="153"/>
      <c r="AI706" t="s">
        <v>201</v>
      </c>
      <c r="AJ706" t="s">
        <v>17878</v>
      </c>
      <c r="AK706" s="9" t="str">
        <f>VLOOKUP(Y706,zdroj!D:AJ,33,0)</f>
        <v>katB</v>
      </c>
    </row>
    <row r="707" spans="8:37" x14ac:dyDescent="0.25">
      <c r="H707" s="8"/>
      <c r="I707" s="8"/>
      <c r="N707" s="23"/>
      <c r="O707" s="24"/>
      <c r="P707" s="19"/>
      <c r="Q707" s="19"/>
      <c r="R707" s="19"/>
      <c r="S707" s="27"/>
      <c r="T707" s="11"/>
      <c r="U707" s="27"/>
      <c r="V707" s="39"/>
      <c r="W707" s="39"/>
      <c r="Y707" s="9" t="s">
        <v>481</v>
      </c>
      <c r="Z707" s="9" t="s">
        <v>462</v>
      </c>
      <c r="AA707" s="9" t="s">
        <v>198</v>
      </c>
      <c r="AB707" s="9">
        <v>5862345</v>
      </c>
      <c r="AC707" s="9" t="s">
        <v>1489</v>
      </c>
      <c r="AD707" s="9" t="s">
        <v>231</v>
      </c>
      <c r="AE707" s="5">
        <f t="shared" si="42"/>
        <v>0</v>
      </c>
      <c r="AF707" s="5" t="str">
        <f t="shared" si="43"/>
        <v>katB</v>
      </c>
      <c r="AG707" s="153"/>
      <c r="AH707" s="153"/>
      <c r="AI707" t="s">
        <v>201</v>
      </c>
      <c r="AJ707" t="s">
        <v>17878</v>
      </c>
      <c r="AK707" s="9" t="str">
        <f>VLOOKUP(Y707,zdroj!D:AJ,33,0)</f>
        <v>katB</v>
      </c>
    </row>
    <row r="708" spans="8:37" x14ac:dyDescent="0.25">
      <c r="H708" s="8"/>
      <c r="I708" s="8"/>
      <c r="N708" s="23"/>
      <c r="O708" s="24"/>
      <c r="P708" s="19"/>
      <c r="Q708" s="19"/>
      <c r="R708" s="19"/>
      <c r="S708" s="27"/>
      <c r="T708" s="11"/>
      <c r="U708" s="27"/>
      <c r="V708" s="39"/>
      <c r="W708" s="39"/>
      <c r="Y708" s="9" t="s">
        <v>481</v>
      </c>
      <c r="Z708" s="9" t="s">
        <v>462</v>
      </c>
      <c r="AA708" s="9" t="s">
        <v>198</v>
      </c>
      <c r="AB708" s="9">
        <v>5862353</v>
      </c>
      <c r="AC708" s="9" t="s">
        <v>1490</v>
      </c>
      <c r="AD708" s="9" t="s">
        <v>231</v>
      </c>
      <c r="AE708" s="5">
        <f t="shared" si="42"/>
        <v>0</v>
      </c>
      <c r="AF708" s="5" t="str">
        <f t="shared" si="43"/>
        <v>katB</v>
      </c>
      <c r="AG708" s="153"/>
      <c r="AH708" s="153"/>
      <c r="AI708" t="s">
        <v>201</v>
      </c>
      <c r="AJ708" t="s">
        <v>17878</v>
      </c>
      <c r="AK708" s="9" t="str">
        <f>VLOOKUP(Y708,zdroj!D:AJ,33,0)</f>
        <v>katB</v>
      </c>
    </row>
    <row r="709" spans="8:37" x14ac:dyDescent="0.25">
      <c r="H709" s="8"/>
      <c r="I709" s="8"/>
      <c r="N709" s="23"/>
      <c r="O709" s="24"/>
      <c r="P709" s="19"/>
      <c r="Q709" s="19"/>
      <c r="R709" s="19"/>
      <c r="S709" s="27"/>
      <c r="T709" s="11"/>
      <c r="U709" s="27"/>
      <c r="V709" s="39"/>
      <c r="W709" s="39"/>
      <c r="Y709" s="9" t="s">
        <v>481</v>
      </c>
      <c r="Z709" s="9" t="s">
        <v>462</v>
      </c>
      <c r="AA709" s="9" t="s">
        <v>198</v>
      </c>
      <c r="AB709" s="9">
        <v>5862361</v>
      </c>
      <c r="AC709" s="9" t="s">
        <v>1491</v>
      </c>
      <c r="AD709" s="9" t="s">
        <v>231</v>
      </c>
      <c r="AE709" s="5">
        <f t="shared" si="42"/>
        <v>0</v>
      </c>
      <c r="AF709" s="5" t="str">
        <f t="shared" si="43"/>
        <v>katB</v>
      </c>
      <c r="AG709" s="153"/>
      <c r="AH709" s="153"/>
      <c r="AI709" t="s">
        <v>201</v>
      </c>
      <c r="AJ709" t="s">
        <v>17878</v>
      </c>
      <c r="AK709" s="9" t="str">
        <f>VLOOKUP(Y709,zdroj!D:AJ,33,0)</f>
        <v>katB</v>
      </c>
    </row>
    <row r="710" spans="8:37" x14ac:dyDescent="0.25">
      <c r="H710" s="8"/>
      <c r="I710" s="8"/>
      <c r="N710" s="23"/>
      <c r="O710" s="24"/>
      <c r="P710" s="19"/>
      <c r="Q710" s="19"/>
      <c r="R710" s="19"/>
      <c r="S710" s="27"/>
      <c r="T710" s="11"/>
      <c r="U710" s="27"/>
      <c r="V710" s="39"/>
      <c r="W710" s="39"/>
      <c r="Y710" s="9" t="s">
        <v>481</v>
      </c>
      <c r="Z710" s="9" t="s">
        <v>462</v>
      </c>
      <c r="AA710" s="9" t="s">
        <v>198</v>
      </c>
      <c r="AB710" s="9">
        <v>5862370</v>
      </c>
      <c r="AC710" s="9" t="s">
        <v>1492</v>
      </c>
      <c r="AD710" s="9" t="s">
        <v>231</v>
      </c>
      <c r="AE710" s="5">
        <f t="shared" si="42"/>
        <v>0</v>
      </c>
      <c r="AF710" s="5" t="str">
        <f t="shared" si="43"/>
        <v>katB</v>
      </c>
      <c r="AG710" s="153"/>
      <c r="AH710" s="153"/>
      <c r="AI710" t="s">
        <v>201</v>
      </c>
      <c r="AJ710" t="s">
        <v>17878</v>
      </c>
      <c r="AK710" s="9" t="str">
        <f>VLOOKUP(Y710,zdroj!D:AJ,33,0)</f>
        <v>katB</v>
      </c>
    </row>
    <row r="711" spans="8:37" x14ac:dyDescent="0.25">
      <c r="H711" s="8"/>
      <c r="I711" s="8"/>
      <c r="N711" s="23"/>
      <c r="O711" s="24"/>
      <c r="P711" s="19"/>
      <c r="Q711" s="19"/>
      <c r="R711" s="19"/>
      <c r="S711" s="27"/>
      <c r="T711" s="11"/>
      <c r="U711" s="27"/>
      <c r="V711" s="39"/>
      <c r="W711" s="39"/>
      <c r="Y711" s="9" t="s">
        <v>481</v>
      </c>
      <c r="Z711" s="9" t="s">
        <v>462</v>
      </c>
      <c r="AA711" s="9" t="s">
        <v>198</v>
      </c>
      <c r="AB711" s="9">
        <v>5862396</v>
      </c>
      <c r="AC711" s="9" t="s">
        <v>1493</v>
      </c>
      <c r="AD711" s="9" t="s">
        <v>231</v>
      </c>
      <c r="AE711" s="5">
        <f t="shared" si="42"/>
        <v>0</v>
      </c>
      <c r="AF711" s="5" t="str">
        <f t="shared" si="43"/>
        <v>katB</v>
      </c>
      <c r="AG711" s="153"/>
      <c r="AH711" s="153"/>
      <c r="AI711" t="s">
        <v>201</v>
      </c>
      <c r="AJ711" t="s">
        <v>17878</v>
      </c>
      <c r="AK711" s="9" t="str">
        <f>VLOOKUP(Y711,zdroj!D:AJ,33,0)</f>
        <v>katB</v>
      </c>
    </row>
    <row r="712" spans="8:37" x14ac:dyDescent="0.25">
      <c r="H712" s="8"/>
      <c r="I712" s="8"/>
      <c r="N712" s="23"/>
      <c r="O712" s="24"/>
      <c r="P712" s="19"/>
      <c r="Q712" s="19"/>
      <c r="R712" s="19"/>
      <c r="S712" s="27"/>
      <c r="T712" s="11"/>
      <c r="U712" s="27"/>
      <c r="V712" s="39"/>
      <c r="W712" s="39"/>
      <c r="Y712" s="9" t="s">
        <v>481</v>
      </c>
      <c r="Z712" s="9" t="s">
        <v>462</v>
      </c>
      <c r="AA712" s="9" t="s">
        <v>198</v>
      </c>
      <c r="AB712" s="9">
        <v>5862400</v>
      </c>
      <c r="AC712" s="9" t="s">
        <v>1494</v>
      </c>
      <c r="AD712" s="9" t="s">
        <v>231</v>
      </c>
      <c r="AE712" s="5">
        <f t="shared" si="42"/>
        <v>0</v>
      </c>
      <c r="AF712" s="5" t="str">
        <f t="shared" si="43"/>
        <v>katB</v>
      </c>
      <c r="AG712" s="153"/>
      <c r="AH712" s="153"/>
      <c r="AI712" t="s">
        <v>201</v>
      </c>
      <c r="AJ712" t="s">
        <v>17878</v>
      </c>
      <c r="AK712" s="9" t="str">
        <f>VLOOKUP(Y712,zdroj!D:AJ,33,0)</f>
        <v>katB</v>
      </c>
    </row>
    <row r="713" spans="8:37" x14ac:dyDescent="0.25">
      <c r="H713" s="8"/>
      <c r="I713" s="8"/>
      <c r="N713" s="23"/>
      <c r="O713" s="24"/>
      <c r="P713" s="19"/>
      <c r="Q713" s="19"/>
      <c r="R713" s="19"/>
      <c r="S713" s="27"/>
      <c r="T713" s="11"/>
      <c r="U713" s="27"/>
      <c r="V713" s="39"/>
      <c r="W713" s="39"/>
      <c r="Y713" s="9" t="s">
        <v>481</v>
      </c>
      <c r="Z713" s="9" t="s">
        <v>462</v>
      </c>
      <c r="AA713" s="9" t="s">
        <v>198</v>
      </c>
      <c r="AB713" s="9">
        <v>5862426</v>
      </c>
      <c r="AC713" s="9" t="s">
        <v>1495</v>
      </c>
      <c r="AD713" s="9" t="s">
        <v>231</v>
      </c>
      <c r="AE713" s="5">
        <f t="shared" si="42"/>
        <v>0</v>
      </c>
      <c r="AF713" s="5" t="str">
        <f t="shared" si="43"/>
        <v>katB</v>
      </c>
      <c r="AG713" s="153"/>
      <c r="AH713" s="153"/>
      <c r="AI713" t="s">
        <v>201</v>
      </c>
      <c r="AJ713" t="s">
        <v>17878</v>
      </c>
      <c r="AK713" s="9" t="str">
        <f>VLOOKUP(Y713,zdroj!D:AJ,33,0)</f>
        <v>katB</v>
      </c>
    </row>
    <row r="714" spans="8:37" x14ac:dyDescent="0.25">
      <c r="H714" s="8"/>
      <c r="I714" s="8"/>
      <c r="N714" s="23"/>
      <c r="O714" s="24"/>
      <c r="P714" s="19"/>
      <c r="Q714" s="19"/>
      <c r="R714" s="19"/>
      <c r="S714" s="27"/>
      <c r="T714" s="11"/>
      <c r="U714" s="27"/>
      <c r="V714" s="39"/>
      <c r="W714" s="39"/>
      <c r="Y714" s="9" t="s">
        <v>481</v>
      </c>
      <c r="Z714" s="9" t="s">
        <v>462</v>
      </c>
      <c r="AA714" s="9" t="s">
        <v>198</v>
      </c>
      <c r="AB714" s="9">
        <v>5861624</v>
      </c>
      <c r="AC714" s="9" t="s">
        <v>1496</v>
      </c>
      <c r="AD714" s="9" t="s">
        <v>231</v>
      </c>
      <c r="AE714" s="5">
        <f t="shared" ref="AE714:AE777" si="44">VLOOKUP(Y714,K:T,10,0)</f>
        <v>0</v>
      </c>
      <c r="AF714" s="5" t="str">
        <f t="shared" ref="AF714:AF777" si="45">IF(AE714="A",IF(AD714="katA","katB",AD714),AD714)</f>
        <v>katB</v>
      </c>
      <c r="AG714" s="153"/>
      <c r="AH714" s="153"/>
      <c r="AI714" t="s">
        <v>201</v>
      </c>
      <c r="AJ714" t="s">
        <v>17878</v>
      </c>
      <c r="AK714" s="9" t="str">
        <f>VLOOKUP(Y714,zdroj!D:AJ,33,0)</f>
        <v>katB</v>
      </c>
    </row>
    <row r="715" spans="8:37" x14ac:dyDescent="0.25">
      <c r="H715" s="8"/>
      <c r="I715" s="8"/>
      <c r="N715" s="23"/>
      <c r="O715" s="24"/>
      <c r="P715" s="19"/>
      <c r="Q715" s="19"/>
      <c r="R715" s="19"/>
      <c r="S715" s="27"/>
      <c r="T715" s="11"/>
      <c r="U715" s="27"/>
      <c r="V715" s="39"/>
      <c r="W715" s="39"/>
      <c r="Y715" s="9" t="s">
        <v>481</v>
      </c>
      <c r="Z715" s="9" t="s">
        <v>462</v>
      </c>
      <c r="AA715" s="9" t="s">
        <v>198</v>
      </c>
      <c r="AB715" s="9">
        <v>5862434</v>
      </c>
      <c r="AC715" s="9" t="s">
        <v>1497</v>
      </c>
      <c r="AD715" s="9" t="s">
        <v>231</v>
      </c>
      <c r="AE715" s="5">
        <f t="shared" si="44"/>
        <v>0</v>
      </c>
      <c r="AF715" s="5" t="str">
        <f t="shared" si="45"/>
        <v>katB</v>
      </c>
      <c r="AG715" s="153"/>
      <c r="AH715" s="153"/>
      <c r="AI715" t="s">
        <v>201</v>
      </c>
      <c r="AJ715" t="s">
        <v>17878</v>
      </c>
      <c r="AK715" s="9" t="str">
        <f>VLOOKUP(Y715,zdroj!D:AJ,33,0)</f>
        <v>katB</v>
      </c>
    </row>
    <row r="716" spans="8:37" x14ac:dyDescent="0.25">
      <c r="H716" s="8"/>
      <c r="I716" s="8"/>
      <c r="N716" s="23"/>
      <c r="O716" s="24"/>
      <c r="P716" s="19"/>
      <c r="Q716" s="19"/>
      <c r="R716" s="19"/>
      <c r="S716" s="27"/>
      <c r="T716" s="11"/>
      <c r="U716" s="27"/>
      <c r="V716" s="39"/>
      <c r="W716" s="39"/>
      <c r="Y716" s="9" t="s">
        <v>481</v>
      </c>
      <c r="Z716" s="9" t="s">
        <v>462</v>
      </c>
      <c r="AA716" s="9" t="s">
        <v>198</v>
      </c>
      <c r="AB716" s="9">
        <v>5862442</v>
      </c>
      <c r="AC716" s="9" t="s">
        <v>1498</v>
      </c>
      <c r="AD716" s="9" t="s">
        <v>231</v>
      </c>
      <c r="AE716" s="5">
        <f t="shared" si="44"/>
        <v>0</v>
      </c>
      <c r="AF716" s="5" t="str">
        <f t="shared" si="45"/>
        <v>katB</v>
      </c>
      <c r="AG716" s="153"/>
      <c r="AH716" s="153"/>
      <c r="AI716" t="s">
        <v>201</v>
      </c>
      <c r="AJ716" t="s">
        <v>17878</v>
      </c>
      <c r="AK716" s="9" t="str">
        <f>VLOOKUP(Y716,zdroj!D:AJ,33,0)</f>
        <v>katB</v>
      </c>
    </row>
    <row r="717" spans="8:37" x14ac:dyDescent="0.25">
      <c r="H717" s="8"/>
      <c r="I717" s="8"/>
      <c r="N717" s="23"/>
      <c r="O717" s="24"/>
      <c r="P717" s="19"/>
      <c r="Q717" s="19"/>
      <c r="R717" s="19"/>
      <c r="S717" s="27"/>
      <c r="T717" s="11"/>
      <c r="U717" s="27"/>
      <c r="V717" s="39"/>
      <c r="W717" s="39"/>
      <c r="Y717" s="9" t="s">
        <v>481</v>
      </c>
      <c r="Z717" s="9" t="s">
        <v>462</v>
      </c>
      <c r="AA717" s="9" t="s">
        <v>198</v>
      </c>
      <c r="AB717" s="9">
        <v>5862451</v>
      </c>
      <c r="AC717" s="9" t="s">
        <v>1499</v>
      </c>
      <c r="AD717" s="9" t="s">
        <v>231</v>
      </c>
      <c r="AE717" s="5">
        <f t="shared" si="44"/>
        <v>0</v>
      </c>
      <c r="AF717" s="5" t="str">
        <f t="shared" si="45"/>
        <v>katB</v>
      </c>
      <c r="AG717" s="153"/>
      <c r="AH717" s="153"/>
      <c r="AI717" t="s">
        <v>201</v>
      </c>
      <c r="AJ717" t="s">
        <v>17878</v>
      </c>
      <c r="AK717" s="9" t="str">
        <f>VLOOKUP(Y717,zdroj!D:AJ,33,0)</f>
        <v>katB</v>
      </c>
    </row>
    <row r="718" spans="8:37" x14ac:dyDescent="0.25">
      <c r="H718" s="8"/>
      <c r="I718" s="8"/>
      <c r="N718" s="23"/>
      <c r="O718" s="24"/>
      <c r="P718" s="19"/>
      <c r="Q718" s="19"/>
      <c r="R718" s="19"/>
      <c r="S718" s="27"/>
      <c r="T718" s="11"/>
      <c r="U718" s="27"/>
      <c r="V718" s="39"/>
      <c r="W718" s="39"/>
      <c r="Y718" s="9" t="s">
        <v>481</v>
      </c>
      <c r="Z718" s="9" t="s">
        <v>462</v>
      </c>
      <c r="AA718" s="9" t="s">
        <v>198</v>
      </c>
      <c r="AB718" s="9">
        <v>5862469</v>
      </c>
      <c r="AC718" s="9" t="s">
        <v>1500</v>
      </c>
      <c r="AD718" s="9" t="s">
        <v>231</v>
      </c>
      <c r="AE718" s="5">
        <f t="shared" si="44"/>
        <v>0</v>
      </c>
      <c r="AF718" s="5" t="str">
        <f t="shared" si="45"/>
        <v>katB</v>
      </c>
      <c r="AG718" s="153"/>
      <c r="AH718" s="153"/>
      <c r="AI718" t="s">
        <v>201</v>
      </c>
      <c r="AJ718" t="s">
        <v>17878</v>
      </c>
      <c r="AK718" s="9" t="str">
        <f>VLOOKUP(Y718,zdroj!D:AJ,33,0)</f>
        <v>katB</v>
      </c>
    </row>
    <row r="719" spans="8:37" x14ac:dyDescent="0.25">
      <c r="H719" s="8"/>
      <c r="I719" s="8"/>
      <c r="N719" s="23"/>
      <c r="O719" s="24"/>
      <c r="P719" s="19"/>
      <c r="Q719" s="19"/>
      <c r="R719" s="19"/>
      <c r="S719" s="27"/>
      <c r="T719" s="11"/>
      <c r="U719" s="27"/>
      <c r="V719" s="39"/>
      <c r="W719" s="39"/>
      <c r="Y719" s="9" t="s">
        <v>481</v>
      </c>
      <c r="Z719" s="9" t="s">
        <v>462</v>
      </c>
      <c r="AA719" s="9" t="s">
        <v>198</v>
      </c>
      <c r="AB719" s="9">
        <v>5862477</v>
      </c>
      <c r="AC719" s="9" t="s">
        <v>1501</v>
      </c>
      <c r="AD719" s="9" t="s">
        <v>231</v>
      </c>
      <c r="AE719" s="5">
        <f t="shared" si="44"/>
        <v>0</v>
      </c>
      <c r="AF719" s="5" t="str">
        <f t="shared" si="45"/>
        <v>katB</v>
      </c>
      <c r="AG719" s="153"/>
      <c r="AH719" s="153"/>
      <c r="AI719" t="s">
        <v>201</v>
      </c>
      <c r="AJ719" t="s">
        <v>17878</v>
      </c>
      <c r="AK719" s="9" t="str">
        <f>VLOOKUP(Y719,zdroj!D:AJ,33,0)</f>
        <v>katB</v>
      </c>
    </row>
    <row r="720" spans="8:37" x14ac:dyDescent="0.25">
      <c r="H720" s="8"/>
      <c r="I720" s="8"/>
      <c r="N720" s="23"/>
      <c r="O720" s="24"/>
      <c r="P720" s="19"/>
      <c r="Q720" s="19"/>
      <c r="R720" s="19"/>
      <c r="S720" s="27"/>
      <c r="T720" s="11"/>
      <c r="U720" s="27"/>
      <c r="V720" s="39"/>
      <c r="W720" s="39"/>
      <c r="Y720" s="9" t="s">
        <v>481</v>
      </c>
      <c r="Z720" s="9" t="s">
        <v>462</v>
      </c>
      <c r="AA720" s="9" t="s">
        <v>198</v>
      </c>
      <c r="AB720" s="9">
        <v>5862485</v>
      </c>
      <c r="AC720" s="9" t="s">
        <v>1502</v>
      </c>
      <c r="AD720" s="9" t="s">
        <v>231</v>
      </c>
      <c r="AE720" s="5">
        <f t="shared" si="44"/>
        <v>0</v>
      </c>
      <c r="AF720" s="5" t="str">
        <f t="shared" si="45"/>
        <v>katB</v>
      </c>
      <c r="AG720" s="153"/>
      <c r="AH720" s="153"/>
      <c r="AI720" t="s">
        <v>201</v>
      </c>
      <c r="AJ720" t="s">
        <v>17878</v>
      </c>
      <c r="AK720" s="9" t="str">
        <f>VLOOKUP(Y720,zdroj!D:AJ,33,0)</f>
        <v>katB</v>
      </c>
    </row>
    <row r="721" spans="8:37" x14ac:dyDescent="0.25">
      <c r="H721" s="8"/>
      <c r="I721" s="8"/>
      <c r="N721" s="23"/>
      <c r="O721" s="24"/>
      <c r="P721" s="19"/>
      <c r="Q721" s="19"/>
      <c r="R721" s="19"/>
      <c r="S721" s="27"/>
      <c r="T721" s="11"/>
      <c r="U721" s="27"/>
      <c r="V721" s="39"/>
      <c r="W721" s="39"/>
      <c r="Y721" s="9" t="s">
        <v>481</v>
      </c>
      <c r="Z721" s="9" t="s">
        <v>462</v>
      </c>
      <c r="AA721" s="9" t="s">
        <v>198</v>
      </c>
      <c r="AB721" s="9">
        <v>5862493</v>
      </c>
      <c r="AC721" s="9" t="s">
        <v>1503</v>
      </c>
      <c r="AD721" s="9" t="s">
        <v>231</v>
      </c>
      <c r="AE721" s="5">
        <f t="shared" si="44"/>
        <v>0</v>
      </c>
      <c r="AF721" s="5" t="str">
        <f t="shared" si="45"/>
        <v>katB</v>
      </c>
      <c r="AG721" s="153"/>
      <c r="AH721" s="153"/>
      <c r="AI721" t="s">
        <v>201</v>
      </c>
      <c r="AJ721" t="s">
        <v>17878</v>
      </c>
      <c r="AK721" s="9" t="str">
        <f>VLOOKUP(Y721,zdroj!D:AJ,33,0)</f>
        <v>katB</v>
      </c>
    </row>
    <row r="722" spans="8:37" x14ac:dyDescent="0.25">
      <c r="H722" s="8"/>
      <c r="I722" s="8"/>
      <c r="N722" s="23"/>
      <c r="O722" s="24"/>
      <c r="P722" s="19"/>
      <c r="Q722" s="19"/>
      <c r="R722" s="19"/>
      <c r="S722" s="27"/>
      <c r="T722" s="11"/>
      <c r="U722" s="27"/>
      <c r="V722" s="39"/>
      <c r="W722" s="39"/>
      <c r="Y722" s="9" t="s">
        <v>481</v>
      </c>
      <c r="Z722" s="9" t="s">
        <v>462</v>
      </c>
      <c r="AA722" s="9" t="s">
        <v>198</v>
      </c>
      <c r="AB722" s="9">
        <v>5862507</v>
      </c>
      <c r="AC722" s="9" t="s">
        <v>1504</v>
      </c>
      <c r="AD722" s="9" t="s">
        <v>231</v>
      </c>
      <c r="AE722" s="5">
        <f t="shared" si="44"/>
        <v>0</v>
      </c>
      <c r="AF722" s="5" t="str">
        <f t="shared" si="45"/>
        <v>katB</v>
      </c>
      <c r="AG722" s="153"/>
      <c r="AH722" s="153"/>
      <c r="AI722" t="s">
        <v>201</v>
      </c>
      <c r="AJ722" t="s">
        <v>17878</v>
      </c>
      <c r="AK722" s="9" t="str">
        <f>VLOOKUP(Y722,zdroj!D:AJ,33,0)</f>
        <v>katB</v>
      </c>
    </row>
    <row r="723" spans="8:37" x14ac:dyDescent="0.25">
      <c r="H723" s="8"/>
      <c r="I723" s="8"/>
      <c r="N723" s="23"/>
      <c r="O723" s="24"/>
      <c r="P723" s="19"/>
      <c r="Q723" s="19"/>
      <c r="R723" s="19"/>
      <c r="S723" s="27"/>
      <c r="T723" s="11"/>
      <c r="U723" s="27"/>
      <c r="V723" s="39"/>
      <c r="W723" s="39"/>
      <c r="Y723" s="9" t="s">
        <v>481</v>
      </c>
      <c r="Z723" s="9" t="s">
        <v>462</v>
      </c>
      <c r="AA723" s="9" t="s">
        <v>198</v>
      </c>
      <c r="AB723" s="9">
        <v>5862515</v>
      </c>
      <c r="AC723" s="9" t="s">
        <v>1505</v>
      </c>
      <c r="AD723" s="9" t="s">
        <v>231</v>
      </c>
      <c r="AE723" s="5">
        <f t="shared" si="44"/>
        <v>0</v>
      </c>
      <c r="AF723" s="5" t="str">
        <f t="shared" si="45"/>
        <v>katB</v>
      </c>
      <c r="AG723" s="153"/>
      <c r="AH723" s="153"/>
      <c r="AI723" t="s">
        <v>201</v>
      </c>
      <c r="AJ723" t="s">
        <v>17878</v>
      </c>
      <c r="AK723" s="9" t="str">
        <f>VLOOKUP(Y723,zdroj!D:AJ,33,0)</f>
        <v>katB</v>
      </c>
    </row>
    <row r="724" spans="8:37" x14ac:dyDescent="0.25">
      <c r="H724" s="8"/>
      <c r="I724" s="8"/>
      <c r="N724" s="23"/>
      <c r="O724" s="24"/>
      <c r="P724" s="19"/>
      <c r="Q724" s="19"/>
      <c r="R724" s="19"/>
      <c r="S724" s="27"/>
      <c r="T724" s="11"/>
      <c r="U724" s="27"/>
      <c r="V724" s="39"/>
      <c r="W724" s="39"/>
      <c r="Y724" s="9" t="s">
        <v>481</v>
      </c>
      <c r="Z724" s="9" t="s">
        <v>462</v>
      </c>
      <c r="AA724" s="9" t="s">
        <v>198</v>
      </c>
      <c r="AB724" s="9">
        <v>5862523</v>
      </c>
      <c r="AC724" s="9" t="s">
        <v>1506</v>
      </c>
      <c r="AD724" s="9" t="s">
        <v>231</v>
      </c>
      <c r="AE724" s="5">
        <f t="shared" si="44"/>
        <v>0</v>
      </c>
      <c r="AF724" s="5" t="str">
        <f t="shared" si="45"/>
        <v>katB</v>
      </c>
      <c r="AG724" s="153"/>
      <c r="AH724" s="153"/>
      <c r="AI724" t="s">
        <v>201</v>
      </c>
      <c r="AJ724" t="s">
        <v>17878</v>
      </c>
      <c r="AK724" s="9" t="str">
        <f>VLOOKUP(Y724,zdroj!D:AJ,33,0)</f>
        <v>katB</v>
      </c>
    </row>
    <row r="725" spans="8:37" x14ac:dyDescent="0.25">
      <c r="H725" s="8"/>
      <c r="I725" s="8"/>
      <c r="N725" s="23"/>
      <c r="O725" s="24"/>
      <c r="P725" s="19"/>
      <c r="Q725" s="19"/>
      <c r="R725" s="19"/>
      <c r="S725" s="27"/>
      <c r="T725" s="11"/>
      <c r="U725" s="27"/>
      <c r="V725" s="39"/>
      <c r="W725" s="39"/>
      <c r="Y725" s="9" t="s">
        <v>483</v>
      </c>
      <c r="Z725" s="9" t="s">
        <v>462</v>
      </c>
      <c r="AA725" s="9" t="s">
        <v>44</v>
      </c>
      <c r="AB725" s="9">
        <v>7967217</v>
      </c>
      <c r="AC725" s="9" t="s">
        <v>1507</v>
      </c>
      <c r="AD725" s="9" t="s">
        <v>225</v>
      </c>
      <c r="AE725" s="5">
        <f t="shared" si="44"/>
        <v>0</v>
      </c>
      <c r="AF725" s="5" t="str">
        <f t="shared" si="45"/>
        <v>katA</v>
      </c>
      <c r="AG725" s="153"/>
      <c r="AH725" s="153"/>
      <c r="AI725" t="s">
        <v>195</v>
      </c>
      <c r="AJ725" t="s">
        <v>340</v>
      </c>
      <c r="AK725" s="9" t="str">
        <f>VLOOKUP(Y725,zdroj!D:AJ,33,0)</f>
        <v>katA</v>
      </c>
    </row>
    <row r="726" spans="8:37" x14ac:dyDescent="0.25">
      <c r="H726" s="8"/>
      <c r="I726" s="8"/>
      <c r="N726" s="23"/>
      <c r="O726" s="24"/>
      <c r="P726" s="19"/>
      <c r="Q726" s="19"/>
      <c r="R726" s="19"/>
      <c r="S726" s="27"/>
      <c r="T726" s="11"/>
      <c r="U726" s="27"/>
      <c r="V726" s="39"/>
      <c r="W726" s="39"/>
      <c r="Y726" s="9" t="s">
        <v>483</v>
      </c>
      <c r="Z726" s="9" t="s">
        <v>462</v>
      </c>
      <c r="AA726" s="9" t="s">
        <v>44</v>
      </c>
      <c r="AB726" s="9">
        <v>7967292</v>
      </c>
      <c r="AC726" s="9" t="s">
        <v>1508</v>
      </c>
      <c r="AD726" s="9" t="s">
        <v>225</v>
      </c>
      <c r="AE726" s="5">
        <f t="shared" si="44"/>
        <v>0</v>
      </c>
      <c r="AF726" s="5" t="str">
        <f t="shared" si="45"/>
        <v>katA</v>
      </c>
      <c r="AG726" s="153"/>
      <c r="AH726" s="153"/>
      <c r="AI726" t="s">
        <v>195</v>
      </c>
      <c r="AJ726" t="s">
        <v>340</v>
      </c>
      <c r="AK726" s="9" t="str">
        <f>VLOOKUP(Y726,zdroj!D:AJ,33,0)</f>
        <v>katA</v>
      </c>
    </row>
    <row r="727" spans="8:37" x14ac:dyDescent="0.25">
      <c r="H727" s="8"/>
      <c r="I727" s="8"/>
      <c r="N727" s="23"/>
      <c r="O727" s="24"/>
      <c r="P727" s="19"/>
      <c r="Q727" s="19"/>
      <c r="R727" s="19"/>
      <c r="S727" s="27"/>
      <c r="T727" s="11"/>
      <c r="U727" s="27"/>
      <c r="V727" s="39"/>
      <c r="W727" s="39"/>
      <c r="Y727" s="9" t="s">
        <v>483</v>
      </c>
      <c r="Z727" s="9" t="s">
        <v>462</v>
      </c>
      <c r="AA727" s="9" t="s">
        <v>44</v>
      </c>
      <c r="AB727" s="9">
        <v>7967306</v>
      </c>
      <c r="AC727" s="9" t="s">
        <v>1509</v>
      </c>
      <c r="AD727" s="9" t="s">
        <v>225</v>
      </c>
      <c r="AE727" s="5">
        <f t="shared" si="44"/>
        <v>0</v>
      </c>
      <c r="AF727" s="5" t="str">
        <f t="shared" si="45"/>
        <v>katA</v>
      </c>
      <c r="AG727" s="153"/>
      <c r="AH727" s="153"/>
      <c r="AI727" t="s">
        <v>195</v>
      </c>
      <c r="AJ727" t="s">
        <v>340</v>
      </c>
      <c r="AK727" s="9" t="str">
        <f>VLOOKUP(Y727,zdroj!D:AJ,33,0)</f>
        <v>katA</v>
      </c>
    </row>
    <row r="728" spans="8:37" x14ac:dyDescent="0.25">
      <c r="H728" s="8"/>
      <c r="I728" s="8"/>
      <c r="N728" s="23"/>
      <c r="O728" s="24"/>
      <c r="P728" s="19"/>
      <c r="Q728" s="19"/>
      <c r="R728" s="19"/>
      <c r="S728" s="27"/>
      <c r="T728" s="11"/>
      <c r="U728" s="27"/>
      <c r="V728" s="39"/>
      <c r="W728" s="39"/>
      <c r="Y728" s="9" t="s">
        <v>483</v>
      </c>
      <c r="Z728" s="9" t="s">
        <v>462</v>
      </c>
      <c r="AA728" s="9" t="s">
        <v>44</v>
      </c>
      <c r="AB728" s="9">
        <v>7967365</v>
      </c>
      <c r="AC728" s="9" t="s">
        <v>1510</v>
      </c>
      <c r="AD728" s="9" t="s">
        <v>225</v>
      </c>
      <c r="AE728" s="5">
        <f t="shared" si="44"/>
        <v>0</v>
      </c>
      <c r="AF728" s="5" t="str">
        <f t="shared" si="45"/>
        <v>katA</v>
      </c>
      <c r="AG728" s="153"/>
      <c r="AH728" s="153"/>
      <c r="AI728" t="s">
        <v>195</v>
      </c>
      <c r="AJ728" t="s">
        <v>340</v>
      </c>
      <c r="AK728" s="9" t="str">
        <f>VLOOKUP(Y728,zdroj!D:AJ,33,0)</f>
        <v>katA</v>
      </c>
    </row>
    <row r="729" spans="8:37" x14ac:dyDescent="0.25">
      <c r="H729" s="8"/>
      <c r="I729" s="8"/>
      <c r="N729" s="23"/>
      <c r="O729" s="24"/>
      <c r="P729" s="19"/>
      <c r="Q729" s="19"/>
      <c r="R729" s="19"/>
      <c r="S729" s="27"/>
      <c r="T729" s="11"/>
      <c r="U729" s="27"/>
      <c r="V729" s="39"/>
      <c r="W729" s="39"/>
      <c r="Y729" s="9" t="s">
        <v>483</v>
      </c>
      <c r="Z729" s="9" t="s">
        <v>462</v>
      </c>
      <c r="AA729" s="9" t="s">
        <v>44</v>
      </c>
      <c r="AB729" s="9">
        <v>7967373</v>
      </c>
      <c r="AC729" s="9" t="s">
        <v>1511</v>
      </c>
      <c r="AD729" s="9" t="s">
        <v>225</v>
      </c>
      <c r="AE729" s="5">
        <f t="shared" si="44"/>
        <v>0</v>
      </c>
      <c r="AF729" s="5" t="str">
        <f t="shared" si="45"/>
        <v>katA</v>
      </c>
      <c r="AG729" s="153"/>
      <c r="AH729" s="153"/>
      <c r="AI729" t="s">
        <v>195</v>
      </c>
      <c r="AJ729" t="s">
        <v>340</v>
      </c>
      <c r="AK729" s="9" t="str">
        <f>VLOOKUP(Y729,zdroj!D:AJ,33,0)</f>
        <v>katA</v>
      </c>
    </row>
    <row r="730" spans="8:37" x14ac:dyDescent="0.25">
      <c r="H730" s="8"/>
      <c r="I730" s="8"/>
      <c r="N730" s="23"/>
      <c r="O730" s="24"/>
      <c r="P730" s="19"/>
      <c r="Q730" s="19"/>
      <c r="R730" s="19"/>
      <c r="S730" s="27"/>
      <c r="T730" s="11"/>
      <c r="U730" s="27"/>
      <c r="V730" s="39"/>
      <c r="W730" s="39"/>
      <c r="Y730" s="9" t="s">
        <v>483</v>
      </c>
      <c r="Z730" s="9" t="s">
        <v>462</v>
      </c>
      <c r="AA730" s="9" t="s">
        <v>44</v>
      </c>
      <c r="AB730" s="9">
        <v>7967381</v>
      </c>
      <c r="AC730" s="9" t="s">
        <v>1512</v>
      </c>
      <c r="AD730" s="9" t="s">
        <v>225</v>
      </c>
      <c r="AE730" s="5">
        <f t="shared" si="44"/>
        <v>0</v>
      </c>
      <c r="AF730" s="5" t="str">
        <f t="shared" si="45"/>
        <v>katA</v>
      </c>
      <c r="AG730" s="153"/>
      <c r="AH730" s="153"/>
      <c r="AI730" t="s">
        <v>195</v>
      </c>
      <c r="AJ730" t="s">
        <v>340</v>
      </c>
      <c r="AK730" s="9" t="str">
        <f>VLOOKUP(Y730,zdroj!D:AJ,33,0)</f>
        <v>katA</v>
      </c>
    </row>
    <row r="731" spans="8:37" x14ac:dyDescent="0.25">
      <c r="H731" s="8"/>
      <c r="I731" s="8"/>
      <c r="N731" s="23"/>
      <c r="O731" s="24"/>
      <c r="P731" s="19"/>
      <c r="Q731" s="19"/>
      <c r="R731" s="19"/>
      <c r="S731" s="27"/>
      <c r="T731" s="11"/>
      <c r="U731" s="27"/>
      <c r="V731" s="39"/>
      <c r="W731" s="39"/>
      <c r="Y731" s="9" t="s">
        <v>483</v>
      </c>
      <c r="Z731" s="9" t="s">
        <v>462</v>
      </c>
      <c r="AA731" s="9" t="s">
        <v>44</v>
      </c>
      <c r="AB731" s="9">
        <v>7967225</v>
      </c>
      <c r="AC731" s="9" t="s">
        <v>1513</v>
      </c>
      <c r="AD731" s="9" t="s">
        <v>225</v>
      </c>
      <c r="AE731" s="5">
        <f t="shared" si="44"/>
        <v>0</v>
      </c>
      <c r="AF731" s="5" t="str">
        <f t="shared" si="45"/>
        <v>katA</v>
      </c>
      <c r="AG731" s="153"/>
      <c r="AH731" s="153"/>
      <c r="AI731" t="s">
        <v>195</v>
      </c>
      <c r="AJ731" t="s">
        <v>340</v>
      </c>
      <c r="AK731" s="9" t="str">
        <f>VLOOKUP(Y731,zdroj!D:AJ,33,0)</f>
        <v>katA</v>
      </c>
    </row>
    <row r="732" spans="8:37" x14ac:dyDescent="0.25">
      <c r="H732" s="8"/>
      <c r="I732" s="8"/>
      <c r="N732" s="23"/>
      <c r="O732" s="24"/>
      <c r="P732" s="19"/>
      <c r="Q732" s="19"/>
      <c r="R732" s="19"/>
      <c r="S732" s="27"/>
      <c r="T732" s="11"/>
      <c r="U732" s="27"/>
      <c r="V732" s="39"/>
      <c r="W732" s="39"/>
      <c r="Y732" s="9" t="s">
        <v>483</v>
      </c>
      <c r="Z732" s="9" t="s">
        <v>462</v>
      </c>
      <c r="AA732" s="9" t="s">
        <v>44</v>
      </c>
      <c r="AB732" s="9">
        <v>7967420</v>
      </c>
      <c r="AC732" s="9" t="s">
        <v>1514</v>
      </c>
      <c r="AD732" s="9" t="s">
        <v>225</v>
      </c>
      <c r="AE732" s="5">
        <f t="shared" si="44"/>
        <v>0</v>
      </c>
      <c r="AF732" s="5" t="str">
        <f t="shared" si="45"/>
        <v>katA</v>
      </c>
      <c r="AG732" s="153"/>
      <c r="AH732" s="153"/>
      <c r="AI732" t="s">
        <v>195</v>
      </c>
      <c r="AJ732" t="s">
        <v>340</v>
      </c>
      <c r="AK732" s="9" t="str">
        <f>VLOOKUP(Y732,zdroj!D:AJ,33,0)</f>
        <v>katA</v>
      </c>
    </row>
    <row r="733" spans="8:37" x14ac:dyDescent="0.25">
      <c r="H733" s="8"/>
      <c r="I733" s="8"/>
      <c r="N733" s="23"/>
      <c r="O733" s="24"/>
      <c r="P733" s="19"/>
      <c r="Q733" s="19"/>
      <c r="R733" s="19"/>
      <c r="S733" s="27"/>
      <c r="T733" s="11"/>
      <c r="U733" s="27"/>
      <c r="V733" s="39"/>
      <c r="W733" s="39"/>
      <c r="Y733" s="9" t="s">
        <v>483</v>
      </c>
      <c r="Z733" s="9" t="s">
        <v>462</v>
      </c>
      <c r="AA733" s="9" t="s">
        <v>44</v>
      </c>
      <c r="AB733" s="9">
        <v>7967438</v>
      </c>
      <c r="AC733" s="9" t="s">
        <v>1515</v>
      </c>
      <c r="AD733" s="9" t="s">
        <v>225</v>
      </c>
      <c r="AE733" s="5">
        <f t="shared" si="44"/>
        <v>0</v>
      </c>
      <c r="AF733" s="5" t="str">
        <f t="shared" si="45"/>
        <v>katA</v>
      </c>
      <c r="AG733" s="153"/>
      <c r="AH733" s="153"/>
      <c r="AI733" t="s">
        <v>195</v>
      </c>
      <c r="AJ733" t="s">
        <v>340</v>
      </c>
      <c r="AK733" s="9" t="str">
        <f>VLOOKUP(Y733,zdroj!D:AJ,33,0)</f>
        <v>katA</v>
      </c>
    </row>
    <row r="734" spans="8:37" x14ac:dyDescent="0.25">
      <c r="H734" s="8"/>
      <c r="I734" s="8"/>
      <c r="N734" s="23"/>
      <c r="O734" s="24"/>
      <c r="P734" s="19"/>
      <c r="Q734" s="19"/>
      <c r="R734" s="19"/>
      <c r="S734" s="27"/>
      <c r="T734" s="11"/>
      <c r="U734" s="27"/>
      <c r="V734" s="39"/>
      <c r="W734" s="39"/>
      <c r="Y734" s="9" t="s">
        <v>483</v>
      </c>
      <c r="Z734" s="9" t="s">
        <v>462</v>
      </c>
      <c r="AA734" s="9" t="s">
        <v>44</v>
      </c>
      <c r="AB734" s="9">
        <v>7967489</v>
      </c>
      <c r="AC734" s="9" t="s">
        <v>1516</v>
      </c>
      <c r="AD734" s="9" t="s">
        <v>225</v>
      </c>
      <c r="AE734" s="5">
        <f t="shared" si="44"/>
        <v>0</v>
      </c>
      <c r="AF734" s="5" t="str">
        <f t="shared" si="45"/>
        <v>katA</v>
      </c>
      <c r="AG734" s="153"/>
      <c r="AH734" s="153"/>
      <c r="AI734" t="s">
        <v>195</v>
      </c>
      <c r="AJ734" t="s">
        <v>340</v>
      </c>
      <c r="AK734" s="9" t="str">
        <f>VLOOKUP(Y734,zdroj!D:AJ,33,0)</f>
        <v>katA</v>
      </c>
    </row>
    <row r="735" spans="8:37" x14ac:dyDescent="0.25">
      <c r="H735" s="8"/>
      <c r="I735" s="8"/>
      <c r="N735" s="23"/>
      <c r="O735" s="24"/>
      <c r="P735" s="19"/>
      <c r="Q735" s="19"/>
      <c r="R735" s="19"/>
      <c r="S735" s="27"/>
      <c r="T735" s="11"/>
      <c r="U735" s="27"/>
      <c r="V735" s="39"/>
      <c r="W735" s="39"/>
      <c r="Y735" s="9" t="s">
        <v>483</v>
      </c>
      <c r="Z735" s="9" t="s">
        <v>462</v>
      </c>
      <c r="AA735" s="9" t="s">
        <v>44</v>
      </c>
      <c r="AB735" s="9">
        <v>7967497</v>
      </c>
      <c r="AC735" s="9" t="s">
        <v>1517</v>
      </c>
      <c r="AD735" s="9" t="s">
        <v>225</v>
      </c>
      <c r="AE735" s="5">
        <f t="shared" si="44"/>
        <v>0</v>
      </c>
      <c r="AF735" s="5" t="str">
        <f t="shared" si="45"/>
        <v>katA</v>
      </c>
      <c r="AG735" s="153"/>
      <c r="AH735" s="153"/>
      <c r="AI735" t="s">
        <v>195</v>
      </c>
      <c r="AJ735" t="s">
        <v>340</v>
      </c>
      <c r="AK735" s="9" t="str">
        <f>VLOOKUP(Y735,zdroj!D:AJ,33,0)</f>
        <v>katA</v>
      </c>
    </row>
    <row r="736" spans="8:37" x14ac:dyDescent="0.25">
      <c r="H736" s="8"/>
      <c r="I736" s="8"/>
      <c r="N736" s="23"/>
      <c r="O736" s="24"/>
      <c r="P736" s="19"/>
      <c r="Q736" s="19"/>
      <c r="R736" s="19"/>
      <c r="S736" s="27"/>
      <c r="T736" s="11"/>
      <c r="U736" s="27"/>
      <c r="V736" s="39"/>
      <c r="W736" s="39"/>
      <c r="Y736" s="9" t="s">
        <v>483</v>
      </c>
      <c r="Z736" s="9" t="s">
        <v>462</v>
      </c>
      <c r="AA736" s="9" t="s">
        <v>44</v>
      </c>
      <c r="AB736" s="9">
        <v>7967501</v>
      </c>
      <c r="AC736" s="9" t="s">
        <v>1518</v>
      </c>
      <c r="AD736" s="9" t="s">
        <v>225</v>
      </c>
      <c r="AE736" s="5">
        <f t="shared" si="44"/>
        <v>0</v>
      </c>
      <c r="AF736" s="5" t="str">
        <f t="shared" si="45"/>
        <v>katA</v>
      </c>
      <c r="AG736" s="153"/>
      <c r="AH736" s="153"/>
      <c r="AI736" t="s">
        <v>195</v>
      </c>
      <c r="AJ736" t="s">
        <v>340</v>
      </c>
      <c r="AK736" s="9" t="str">
        <f>VLOOKUP(Y736,zdroj!D:AJ,33,0)</f>
        <v>katA</v>
      </c>
    </row>
    <row r="737" spans="8:37" x14ac:dyDescent="0.25">
      <c r="H737" s="8"/>
      <c r="I737" s="8"/>
      <c r="N737" s="23"/>
      <c r="O737" s="24"/>
      <c r="P737" s="19"/>
      <c r="Q737" s="19"/>
      <c r="R737" s="19"/>
      <c r="S737" s="27"/>
      <c r="T737" s="11"/>
      <c r="U737" s="27"/>
      <c r="V737" s="39"/>
      <c r="W737" s="39"/>
      <c r="Y737" s="9" t="s">
        <v>483</v>
      </c>
      <c r="Z737" s="9" t="s">
        <v>462</v>
      </c>
      <c r="AA737" s="9" t="s">
        <v>44</v>
      </c>
      <c r="AB737" s="9">
        <v>7967519</v>
      </c>
      <c r="AC737" s="9" t="s">
        <v>1519</v>
      </c>
      <c r="AD737" s="9" t="s">
        <v>225</v>
      </c>
      <c r="AE737" s="5">
        <f t="shared" si="44"/>
        <v>0</v>
      </c>
      <c r="AF737" s="5" t="str">
        <f t="shared" si="45"/>
        <v>katA</v>
      </c>
      <c r="AG737" s="153"/>
      <c r="AH737" s="153"/>
      <c r="AI737" t="s">
        <v>195</v>
      </c>
      <c r="AJ737" t="s">
        <v>340</v>
      </c>
      <c r="AK737" s="9" t="str">
        <f>VLOOKUP(Y737,zdroj!D:AJ,33,0)</f>
        <v>katA</v>
      </c>
    </row>
    <row r="738" spans="8:37" x14ac:dyDescent="0.25">
      <c r="H738" s="8"/>
      <c r="I738" s="8"/>
      <c r="N738" s="23"/>
      <c r="O738" s="24"/>
      <c r="P738" s="19"/>
      <c r="Q738" s="19"/>
      <c r="R738" s="19"/>
      <c r="S738" s="27"/>
      <c r="T738" s="11"/>
      <c r="U738" s="27"/>
      <c r="V738" s="39"/>
      <c r="W738" s="39"/>
      <c r="Y738" s="9" t="s">
        <v>483</v>
      </c>
      <c r="Z738" s="9" t="s">
        <v>462</v>
      </c>
      <c r="AA738" s="9" t="s">
        <v>44</v>
      </c>
      <c r="AB738" s="9">
        <v>7967241</v>
      </c>
      <c r="AC738" s="9" t="s">
        <v>1520</v>
      </c>
      <c r="AD738" s="9" t="s">
        <v>225</v>
      </c>
      <c r="AE738" s="5">
        <f t="shared" si="44"/>
        <v>0</v>
      </c>
      <c r="AF738" s="5" t="str">
        <f t="shared" si="45"/>
        <v>katA</v>
      </c>
      <c r="AG738" s="153"/>
      <c r="AH738" s="153"/>
      <c r="AI738" t="s">
        <v>195</v>
      </c>
      <c r="AJ738" t="s">
        <v>340</v>
      </c>
      <c r="AK738" s="9" t="str">
        <f>VLOOKUP(Y738,zdroj!D:AJ,33,0)</f>
        <v>katA</v>
      </c>
    </row>
    <row r="739" spans="8:37" x14ac:dyDescent="0.25">
      <c r="H739" s="8"/>
      <c r="I739" s="8"/>
      <c r="N739" s="23"/>
      <c r="O739" s="24"/>
      <c r="P739" s="19"/>
      <c r="Q739" s="19"/>
      <c r="R739" s="19"/>
      <c r="S739" s="27"/>
      <c r="T739" s="11"/>
      <c r="U739" s="27"/>
      <c r="V739" s="39"/>
      <c r="W739" s="39"/>
      <c r="Y739" s="9" t="s">
        <v>483</v>
      </c>
      <c r="Z739" s="9" t="s">
        <v>462</v>
      </c>
      <c r="AA739" s="9" t="s">
        <v>44</v>
      </c>
      <c r="AB739" s="9">
        <v>7967527</v>
      </c>
      <c r="AC739" s="9" t="s">
        <v>1521</v>
      </c>
      <c r="AD739" s="9" t="s">
        <v>225</v>
      </c>
      <c r="AE739" s="5">
        <f t="shared" si="44"/>
        <v>0</v>
      </c>
      <c r="AF739" s="5" t="str">
        <f t="shared" si="45"/>
        <v>katA</v>
      </c>
      <c r="AG739" s="153"/>
      <c r="AH739" s="153"/>
      <c r="AI739" t="s">
        <v>195</v>
      </c>
      <c r="AJ739" t="s">
        <v>340</v>
      </c>
      <c r="AK739" s="9" t="str">
        <f>VLOOKUP(Y739,zdroj!D:AJ,33,0)</f>
        <v>katA</v>
      </c>
    </row>
    <row r="740" spans="8:37" x14ac:dyDescent="0.25">
      <c r="H740" s="8"/>
      <c r="I740" s="8"/>
      <c r="N740" s="23"/>
      <c r="O740" s="24"/>
      <c r="P740" s="19"/>
      <c r="Q740" s="19"/>
      <c r="R740" s="19"/>
      <c r="S740" s="27"/>
      <c r="T740" s="11"/>
      <c r="U740" s="27"/>
      <c r="V740" s="39"/>
      <c r="W740" s="39"/>
      <c r="Y740" s="9" t="s">
        <v>483</v>
      </c>
      <c r="Z740" s="9" t="s">
        <v>462</v>
      </c>
      <c r="AA740" s="9" t="s">
        <v>44</v>
      </c>
      <c r="AB740" s="9">
        <v>7967535</v>
      </c>
      <c r="AC740" s="9" t="s">
        <v>1522</v>
      </c>
      <c r="AD740" s="9" t="s">
        <v>225</v>
      </c>
      <c r="AE740" s="5">
        <f t="shared" si="44"/>
        <v>0</v>
      </c>
      <c r="AF740" s="5" t="str">
        <f t="shared" si="45"/>
        <v>katA</v>
      </c>
      <c r="AG740" s="153"/>
      <c r="AH740" s="153"/>
      <c r="AI740" t="s">
        <v>195</v>
      </c>
      <c r="AJ740" t="s">
        <v>340</v>
      </c>
      <c r="AK740" s="9" t="str">
        <f>VLOOKUP(Y740,zdroj!D:AJ,33,0)</f>
        <v>katA</v>
      </c>
    </row>
    <row r="741" spans="8:37" x14ac:dyDescent="0.25">
      <c r="H741" s="8"/>
      <c r="I741" s="8"/>
      <c r="N741" s="23"/>
      <c r="O741" s="24"/>
      <c r="P741" s="19"/>
      <c r="Q741" s="19"/>
      <c r="R741" s="19"/>
      <c r="S741" s="27"/>
      <c r="T741" s="11"/>
      <c r="U741" s="27"/>
      <c r="V741" s="39"/>
      <c r="W741" s="39"/>
      <c r="Y741" s="9" t="s">
        <v>483</v>
      </c>
      <c r="Z741" s="9" t="s">
        <v>462</v>
      </c>
      <c r="AA741" s="9" t="s">
        <v>44</v>
      </c>
      <c r="AB741" s="9">
        <v>7967551</v>
      </c>
      <c r="AC741" s="9" t="s">
        <v>1523</v>
      </c>
      <c r="AD741" s="9" t="s">
        <v>225</v>
      </c>
      <c r="AE741" s="5">
        <f t="shared" si="44"/>
        <v>0</v>
      </c>
      <c r="AF741" s="5" t="str">
        <f t="shared" si="45"/>
        <v>katA</v>
      </c>
      <c r="AG741" s="153"/>
      <c r="AH741" s="153"/>
      <c r="AI741" t="s">
        <v>195</v>
      </c>
      <c r="AJ741" t="s">
        <v>340</v>
      </c>
      <c r="AK741" s="9" t="str">
        <f>VLOOKUP(Y741,zdroj!D:AJ,33,0)</f>
        <v>katA</v>
      </c>
    </row>
    <row r="742" spans="8:37" x14ac:dyDescent="0.25">
      <c r="H742" s="8"/>
      <c r="I742" s="8"/>
      <c r="N742" s="23"/>
      <c r="O742" s="24"/>
      <c r="P742" s="19"/>
      <c r="Q742" s="19"/>
      <c r="R742" s="19"/>
      <c r="S742" s="27"/>
      <c r="T742" s="11"/>
      <c r="U742" s="27"/>
      <c r="V742" s="39"/>
      <c r="W742" s="39"/>
      <c r="Y742" s="9" t="s">
        <v>483</v>
      </c>
      <c r="Z742" s="9" t="s">
        <v>462</v>
      </c>
      <c r="AA742" s="9" t="s">
        <v>44</v>
      </c>
      <c r="AB742" s="9">
        <v>25487221</v>
      </c>
      <c r="AC742" s="9" t="s">
        <v>1524</v>
      </c>
      <c r="AD742" s="9" t="s">
        <v>225</v>
      </c>
      <c r="AE742" s="5">
        <f t="shared" si="44"/>
        <v>0</v>
      </c>
      <c r="AF742" s="5" t="str">
        <f t="shared" si="45"/>
        <v>katA</v>
      </c>
      <c r="AG742" s="153"/>
      <c r="AH742" s="153"/>
      <c r="AI742" t="s">
        <v>195</v>
      </c>
      <c r="AJ742" t="s">
        <v>340</v>
      </c>
      <c r="AK742" s="9" t="str">
        <f>VLOOKUP(Y742,zdroj!D:AJ,33,0)</f>
        <v>katA</v>
      </c>
    </row>
    <row r="743" spans="8:37" x14ac:dyDescent="0.25">
      <c r="H743" s="8"/>
      <c r="I743" s="8"/>
      <c r="N743" s="23"/>
      <c r="O743" s="24"/>
      <c r="P743" s="19"/>
      <c r="Q743" s="19"/>
      <c r="R743" s="19"/>
      <c r="S743" s="27"/>
      <c r="T743" s="11"/>
      <c r="U743" s="27"/>
      <c r="V743" s="39"/>
      <c r="W743" s="39"/>
      <c r="Y743" s="9" t="s">
        <v>483</v>
      </c>
      <c r="Z743" s="9" t="s">
        <v>462</v>
      </c>
      <c r="AA743" s="9" t="s">
        <v>44</v>
      </c>
      <c r="AB743" s="9">
        <v>25487230</v>
      </c>
      <c r="AC743" s="9" t="s">
        <v>1525</v>
      </c>
      <c r="AD743" s="9" t="s">
        <v>225</v>
      </c>
      <c r="AE743" s="5">
        <f t="shared" si="44"/>
        <v>0</v>
      </c>
      <c r="AF743" s="5" t="str">
        <f t="shared" si="45"/>
        <v>katA</v>
      </c>
      <c r="AG743" s="153"/>
      <c r="AH743" s="153"/>
      <c r="AI743" t="s">
        <v>195</v>
      </c>
      <c r="AJ743" t="s">
        <v>340</v>
      </c>
      <c r="AK743" s="9" t="str">
        <f>VLOOKUP(Y743,zdroj!D:AJ,33,0)</f>
        <v>katA</v>
      </c>
    </row>
    <row r="744" spans="8:37" x14ac:dyDescent="0.25">
      <c r="H744" s="8"/>
      <c r="I744" s="8"/>
      <c r="N744" s="23"/>
      <c r="O744" s="24"/>
      <c r="P744" s="19"/>
      <c r="Q744" s="19"/>
      <c r="R744" s="19"/>
      <c r="S744" s="27"/>
      <c r="T744" s="11"/>
      <c r="U744" s="27"/>
      <c r="V744" s="39"/>
      <c r="W744" s="39"/>
      <c r="Y744" s="9" t="s">
        <v>483</v>
      </c>
      <c r="Z744" s="9" t="s">
        <v>462</v>
      </c>
      <c r="AA744" s="9" t="s">
        <v>44</v>
      </c>
      <c r="AB744" s="9">
        <v>27028712</v>
      </c>
      <c r="AC744" s="9" t="s">
        <v>1526</v>
      </c>
      <c r="AD744" s="9" t="s">
        <v>225</v>
      </c>
      <c r="AE744" s="5">
        <f t="shared" si="44"/>
        <v>0</v>
      </c>
      <c r="AF744" s="5" t="str">
        <f t="shared" si="45"/>
        <v>katA</v>
      </c>
      <c r="AG744" s="153"/>
      <c r="AH744" s="153"/>
      <c r="AI744" t="s">
        <v>195</v>
      </c>
      <c r="AJ744" t="s">
        <v>340</v>
      </c>
      <c r="AK744" s="9" t="str">
        <f>VLOOKUP(Y744,zdroj!D:AJ,33,0)</f>
        <v>katA</v>
      </c>
    </row>
    <row r="745" spans="8:37" x14ac:dyDescent="0.25">
      <c r="H745" s="8"/>
      <c r="I745" s="8"/>
      <c r="N745" s="23"/>
      <c r="O745" s="24"/>
      <c r="P745" s="19"/>
      <c r="Q745" s="19"/>
      <c r="R745" s="19"/>
      <c r="S745" s="27"/>
      <c r="T745" s="11"/>
      <c r="U745" s="27"/>
      <c r="V745" s="39"/>
      <c r="W745" s="39"/>
      <c r="Y745" s="9" t="s">
        <v>483</v>
      </c>
      <c r="Z745" s="9" t="s">
        <v>462</v>
      </c>
      <c r="AA745" s="9" t="s">
        <v>44</v>
      </c>
      <c r="AB745" s="9">
        <v>26369133</v>
      </c>
      <c r="AC745" s="9" t="s">
        <v>1527</v>
      </c>
      <c r="AD745" s="9" t="s">
        <v>225</v>
      </c>
      <c r="AE745" s="5">
        <f t="shared" si="44"/>
        <v>0</v>
      </c>
      <c r="AF745" s="5" t="str">
        <f t="shared" si="45"/>
        <v>katA</v>
      </c>
      <c r="AG745" s="153"/>
      <c r="AH745" s="153"/>
      <c r="AI745" t="s">
        <v>195</v>
      </c>
      <c r="AJ745" t="s">
        <v>340</v>
      </c>
      <c r="AK745" s="9" t="str">
        <f>VLOOKUP(Y745,zdroj!D:AJ,33,0)</f>
        <v>katA</v>
      </c>
    </row>
    <row r="746" spans="8:37" x14ac:dyDescent="0.25">
      <c r="H746" s="8"/>
      <c r="I746" s="8"/>
      <c r="N746" s="23"/>
      <c r="O746" s="24"/>
      <c r="P746" s="19"/>
      <c r="Q746" s="19"/>
      <c r="R746" s="19"/>
      <c r="S746" s="27"/>
      <c r="T746" s="11"/>
      <c r="U746" s="27"/>
      <c r="V746" s="39"/>
      <c r="W746" s="39"/>
      <c r="Y746" s="9" t="s">
        <v>483</v>
      </c>
      <c r="Z746" s="9" t="s">
        <v>462</v>
      </c>
      <c r="AA746" s="9" t="s">
        <v>44</v>
      </c>
      <c r="AB746" s="9">
        <v>7967250</v>
      </c>
      <c r="AC746" s="9" t="s">
        <v>1528</v>
      </c>
      <c r="AD746" s="9" t="s">
        <v>225</v>
      </c>
      <c r="AE746" s="5">
        <f t="shared" si="44"/>
        <v>0</v>
      </c>
      <c r="AF746" s="5" t="str">
        <f t="shared" si="45"/>
        <v>katA</v>
      </c>
      <c r="AG746" s="153"/>
      <c r="AH746" s="153"/>
      <c r="AI746" t="s">
        <v>195</v>
      </c>
      <c r="AJ746" t="s">
        <v>340</v>
      </c>
      <c r="AK746" s="9" t="str">
        <f>VLOOKUP(Y746,zdroj!D:AJ,33,0)</f>
        <v>katA</v>
      </c>
    </row>
    <row r="747" spans="8:37" x14ac:dyDescent="0.25">
      <c r="H747" s="8"/>
      <c r="I747" s="8"/>
      <c r="N747" s="23"/>
      <c r="O747" s="24"/>
      <c r="P747" s="19"/>
      <c r="Q747" s="19"/>
      <c r="R747" s="19"/>
      <c r="S747" s="27"/>
      <c r="T747" s="11"/>
      <c r="U747" s="27"/>
      <c r="V747" s="39"/>
      <c r="W747" s="39"/>
      <c r="Y747" s="9" t="s">
        <v>483</v>
      </c>
      <c r="Z747" s="9" t="s">
        <v>462</v>
      </c>
      <c r="AA747" s="9" t="s">
        <v>44</v>
      </c>
      <c r="AB747" s="9">
        <v>42663385</v>
      </c>
      <c r="AC747" s="9" t="s">
        <v>1529</v>
      </c>
      <c r="AD747" s="9" t="s">
        <v>225</v>
      </c>
      <c r="AE747" s="5">
        <f t="shared" si="44"/>
        <v>0</v>
      </c>
      <c r="AF747" s="5" t="str">
        <f t="shared" si="45"/>
        <v>katA</v>
      </c>
      <c r="AG747" s="153"/>
      <c r="AH747" s="153"/>
      <c r="AI747" t="s">
        <v>195</v>
      </c>
      <c r="AJ747" t="s">
        <v>340</v>
      </c>
      <c r="AK747" s="9" t="str">
        <f>VLOOKUP(Y747,zdroj!D:AJ,33,0)</f>
        <v>katA</v>
      </c>
    </row>
    <row r="748" spans="8:37" x14ac:dyDescent="0.25">
      <c r="H748" s="8"/>
      <c r="I748" s="8"/>
      <c r="N748" s="23"/>
      <c r="O748" s="24"/>
      <c r="P748" s="19"/>
      <c r="Q748" s="19"/>
      <c r="R748" s="19"/>
      <c r="S748" s="27"/>
      <c r="T748" s="11"/>
      <c r="U748" s="27"/>
      <c r="V748" s="39"/>
      <c r="W748" s="39"/>
      <c r="Y748" s="9" t="s">
        <v>483</v>
      </c>
      <c r="Z748" s="9" t="s">
        <v>462</v>
      </c>
      <c r="AA748" s="9" t="s">
        <v>44</v>
      </c>
      <c r="AB748" s="9">
        <v>42779359</v>
      </c>
      <c r="AC748" s="9" t="s">
        <v>1530</v>
      </c>
      <c r="AD748" s="9" t="s">
        <v>225</v>
      </c>
      <c r="AE748" s="5">
        <f t="shared" si="44"/>
        <v>0</v>
      </c>
      <c r="AF748" s="5" t="str">
        <f t="shared" si="45"/>
        <v>katA</v>
      </c>
      <c r="AG748" s="153"/>
      <c r="AH748" s="153"/>
      <c r="AI748" t="s">
        <v>195</v>
      </c>
      <c r="AJ748" t="s">
        <v>340</v>
      </c>
      <c r="AK748" s="9" t="str">
        <f>VLOOKUP(Y748,zdroj!D:AJ,33,0)</f>
        <v>katA</v>
      </c>
    </row>
    <row r="749" spans="8:37" x14ac:dyDescent="0.25">
      <c r="H749" s="8"/>
      <c r="I749" s="8"/>
      <c r="N749" s="23"/>
      <c r="O749" s="24"/>
      <c r="P749" s="19"/>
      <c r="Q749" s="19"/>
      <c r="R749" s="19"/>
      <c r="S749" s="27"/>
      <c r="T749" s="11"/>
      <c r="U749" s="27"/>
      <c r="V749" s="39"/>
      <c r="W749" s="39"/>
      <c r="Y749" s="9" t="s">
        <v>483</v>
      </c>
      <c r="Z749" s="9" t="s">
        <v>462</v>
      </c>
      <c r="AA749" s="9" t="s">
        <v>44</v>
      </c>
      <c r="AB749" s="9">
        <v>7967268</v>
      </c>
      <c r="AC749" s="9" t="s">
        <v>1531</v>
      </c>
      <c r="AD749" s="9" t="s">
        <v>225</v>
      </c>
      <c r="AE749" s="5">
        <f t="shared" si="44"/>
        <v>0</v>
      </c>
      <c r="AF749" s="5" t="str">
        <f t="shared" si="45"/>
        <v>katA</v>
      </c>
      <c r="AG749" s="153"/>
      <c r="AH749" s="153"/>
      <c r="AI749" t="s">
        <v>195</v>
      </c>
      <c r="AJ749" t="s">
        <v>340</v>
      </c>
      <c r="AK749" s="9" t="str">
        <f>VLOOKUP(Y749,zdroj!D:AJ,33,0)</f>
        <v>katA</v>
      </c>
    </row>
    <row r="750" spans="8:37" x14ac:dyDescent="0.25">
      <c r="H750" s="8"/>
      <c r="I750" s="8"/>
      <c r="N750" s="23"/>
      <c r="O750" s="24"/>
      <c r="P750" s="19"/>
      <c r="Q750" s="19"/>
      <c r="R750" s="19"/>
      <c r="S750" s="27"/>
      <c r="T750" s="11"/>
      <c r="U750" s="27"/>
      <c r="V750" s="39"/>
      <c r="W750" s="39"/>
      <c r="Y750" s="9" t="s">
        <v>483</v>
      </c>
      <c r="Z750" s="9" t="s">
        <v>462</v>
      </c>
      <c r="AA750" s="9" t="s">
        <v>44</v>
      </c>
      <c r="AB750" s="9">
        <v>7967276</v>
      </c>
      <c r="AC750" s="9" t="s">
        <v>1532</v>
      </c>
      <c r="AD750" s="9" t="s">
        <v>225</v>
      </c>
      <c r="AE750" s="5">
        <f t="shared" si="44"/>
        <v>0</v>
      </c>
      <c r="AF750" s="5" t="str">
        <f t="shared" si="45"/>
        <v>katA</v>
      </c>
      <c r="AG750" s="153"/>
      <c r="AH750" s="153"/>
      <c r="AI750" t="s">
        <v>195</v>
      </c>
      <c r="AJ750" t="s">
        <v>340</v>
      </c>
      <c r="AK750" s="9" t="str">
        <f>VLOOKUP(Y750,zdroj!D:AJ,33,0)</f>
        <v>katA</v>
      </c>
    </row>
    <row r="751" spans="8:37" x14ac:dyDescent="0.25">
      <c r="H751" s="8"/>
      <c r="I751" s="8"/>
      <c r="N751" s="23"/>
      <c r="O751" s="24"/>
      <c r="P751" s="19"/>
      <c r="Q751" s="19"/>
      <c r="R751" s="19"/>
      <c r="S751" s="27"/>
      <c r="T751" s="11"/>
      <c r="U751" s="27"/>
      <c r="V751" s="39"/>
      <c r="W751" s="39"/>
      <c r="Y751" s="9" t="s">
        <v>483</v>
      </c>
      <c r="Z751" s="9" t="s">
        <v>462</v>
      </c>
      <c r="AA751" s="9" t="s">
        <v>44</v>
      </c>
      <c r="AB751" s="9">
        <v>7967284</v>
      </c>
      <c r="AC751" s="9" t="s">
        <v>1533</v>
      </c>
      <c r="AD751" s="9" t="s">
        <v>225</v>
      </c>
      <c r="AE751" s="5">
        <f t="shared" si="44"/>
        <v>0</v>
      </c>
      <c r="AF751" s="5" t="str">
        <f t="shared" si="45"/>
        <v>katA</v>
      </c>
      <c r="AG751" s="153"/>
      <c r="AH751" s="153"/>
      <c r="AI751" t="s">
        <v>195</v>
      </c>
      <c r="AJ751" t="s">
        <v>340</v>
      </c>
      <c r="AK751" s="9" t="str">
        <f>VLOOKUP(Y751,zdroj!D:AJ,33,0)</f>
        <v>katA</v>
      </c>
    </row>
    <row r="752" spans="8:37" x14ac:dyDescent="0.25">
      <c r="H752" s="8"/>
      <c r="I752" s="8"/>
      <c r="N752" s="23"/>
      <c r="O752" s="24"/>
      <c r="P752" s="19"/>
      <c r="Q752" s="19"/>
      <c r="R752" s="19"/>
      <c r="S752" s="27"/>
      <c r="T752" s="11"/>
      <c r="U752" s="27"/>
      <c r="V752" s="39"/>
      <c r="W752" s="39"/>
      <c r="Y752" s="9" t="s">
        <v>483</v>
      </c>
      <c r="Z752" s="9" t="s">
        <v>462</v>
      </c>
      <c r="AA752" s="9" t="s">
        <v>44</v>
      </c>
      <c r="AB752" s="9">
        <v>7967098</v>
      </c>
      <c r="AC752" s="9" t="s">
        <v>1534</v>
      </c>
      <c r="AD752" s="9" t="s">
        <v>225</v>
      </c>
      <c r="AE752" s="5">
        <f t="shared" si="44"/>
        <v>0</v>
      </c>
      <c r="AF752" s="5" t="str">
        <f t="shared" si="45"/>
        <v>katA</v>
      </c>
      <c r="AG752" s="153"/>
      <c r="AH752" s="153"/>
      <c r="AI752" t="s">
        <v>201</v>
      </c>
      <c r="AJ752" t="s">
        <v>17878</v>
      </c>
      <c r="AK752" s="9" t="str">
        <f>VLOOKUP(Y752,zdroj!D:AJ,33,0)</f>
        <v>katA</v>
      </c>
    </row>
    <row r="753" spans="8:37" x14ac:dyDescent="0.25">
      <c r="H753" s="8"/>
      <c r="I753" s="8"/>
      <c r="N753" s="23"/>
      <c r="O753" s="24"/>
      <c r="P753" s="19"/>
      <c r="Q753" s="19"/>
      <c r="R753" s="19"/>
      <c r="S753" s="27"/>
      <c r="T753" s="11"/>
      <c r="U753" s="27"/>
      <c r="V753" s="39"/>
      <c r="W753" s="39"/>
      <c r="Y753" s="9" t="s">
        <v>483</v>
      </c>
      <c r="Z753" s="9" t="s">
        <v>462</v>
      </c>
      <c r="AA753" s="9" t="s">
        <v>44</v>
      </c>
      <c r="AB753" s="9">
        <v>7967144</v>
      </c>
      <c r="AC753" s="9" t="s">
        <v>1535</v>
      </c>
      <c r="AD753" s="9" t="s">
        <v>225</v>
      </c>
      <c r="AE753" s="5">
        <f t="shared" si="44"/>
        <v>0</v>
      </c>
      <c r="AF753" s="5" t="str">
        <f t="shared" si="45"/>
        <v>katA</v>
      </c>
      <c r="AG753" s="153"/>
      <c r="AH753" s="153"/>
      <c r="AI753" t="s">
        <v>17879</v>
      </c>
      <c r="AJ753" t="s">
        <v>17878</v>
      </c>
      <c r="AK753" s="9" t="str">
        <f>VLOOKUP(Y753,zdroj!D:AJ,33,0)</f>
        <v>katA</v>
      </c>
    </row>
    <row r="754" spans="8:37" x14ac:dyDescent="0.25">
      <c r="H754" s="8"/>
      <c r="I754" s="8"/>
      <c r="N754" s="23"/>
      <c r="O754" s="24"/>
      <c r="P754" s="19"/>
      <c r="Q754" s="19"/>
      <c r="R754" s="19"/>
      <c r="S754" s="27"/>
      <c r="T754" s="11"/>
      <c r="U754" s="27"/>
      <c r="V754" s="39"/>
      <c r="W754" s="39"/>
      <c r="Y754" s="9" t="s">
        <v>483</v>
      </c>
      <c r="Z754" s="9" t="s">
        <v>462</v>
      </c>
      <c r="AA754" s="9" t="s">
        <v>44</v>
      </c>
      <c r="AB754" s="9">
        <v>7967152</v>
      </c>
      <c r="AC754" s="9" t="s">
        <v>1536</v>
      </c>
      <c r="AD754" s="9" t="s">
        <v>225</v>
      </c>
      <c r="AE754" s="5">
        <f t="shared" si="44"/>
        <v>0</v>
      </c>
      <c r="AF754" s="5" t="str">
        <f t="shared" si="45"/>
        <v>katA</v>
      </c>
      <c r="AG754" s="153"/>
      <c r="AH754" s="153"/>
      <c r="AI754" t="s">
        <v>201</v>
      </c>
      <c r="AJ754" t="s">
        <v>17878</v>
      </c>
      <c r="AK754" s="9" t="str">
        <f>VLOOKUP(Y754,zdroj!D:AJ,33,0)</f>
        <v>katA</v>
      </c>
    </row>
    <row r="755" spans="8:37" x14ac:dyDescent="0.25">
      <c r="H755" s="8"/>
      <c r="I755" s="8"/>
      <c r="N755" s="23"/>
      <c r="O755" s="24"/>
      <c r="P755" s="19"/>
      <c r="Q755" s="19"/>
      <c r="R755" s="19"/>
      <c r="S755" s="27"/>
      <c r="T755" s="11"/>
      <c r="U755" s="27"/>
      <c r="V755" s="39"/>
      <c r="W755" s="39"/>
      <c r="Y755" s="9" t="s">
        <v>483</v>
      </c>
      <c r="Z755" s="9" t="s">
        <v>462</v>
      </c>
      <c r="AA755" s="9" t="s">
        <v>44</v>
      </c>
      <c r="AB755" s="9">
        <v>7967161</v>
      </c>
      <c r="AC755" s="9" t="s">
        <v>1537</v>
      </c>
      <c r="AD755" s="9" t="s">
        <v>225</v>
      </c>
      <c r="AE755" s="5">
        <f t="shared" si="44"/>
        <v>0</v>
      </c>
      <c r="AF755" s="5" t="str">
        <f t="shared" si="45"/>
        <v>katA</v>
      </c>
      <c r="AG755" s="153"/>
      <c r="AH755" s="153"/>
      <c r="AI755" t="s">
        <v>201</v>
      </c>
      <c r="AJ755" t="s">
        <v>17878</v>
      </c>
      <c r="AK755" s="9" t="str">
        <f>VLOOKUP(Y755,zdroj!D:AJ,33,0)</f>
        <v>katA</v>
      </c>
    </row>
    <row r="756" spans="8:37" x14ac:dyDescent="0.25">
      <c r="H756" s="8"/>
      <c r="I756" s="8"/>
      <c r="N756" s="23"/>
      <c r="O756" s="24"/>
      <c r="P756" s="19"/>
      <c r="Q756" s="19"/>
      <c r="R756" s="19"/>
      <c r="S756" s="27"/>
      <c r="T756" s="11"/>
      <c r="U756" s="27"/>
      <c r="V756" s="39"/>
      <c r="W756" s="39"/>
      <c r="Y756" s="9" t="s">
        <v>483</v>
      </c>
      <c r="Z756" s="9" t="s">
        <v>462</v>
      </c>
      <c r="AA756" s="9" t="s">
        <v>44</v>
      </c>
      <c r="AB756" s="9">
        <v>7967179</v>
      </c>
      <c r="AC756" s="9" t="s">
        <v>1538</v>
      </c>
      <c r="AD756" s="9" t="s">
        <v>225</v>
      </c>
      <c r="AE756" s="5">
        <f t="shared" si="44"/>
        <v>0</v>
      </c>
      <c r="AF756" s="5" t="str">
        <f t="shared" si="45"/>
        <v>katA</v>
      </c>
      <c r="AG756" s="153"/>
      <c r="AH756" s="153"/>
      <c r="AI756" t="s">
        <v>201</v>
      </c>
      <c r="AJ756" t="s">
        <v>17878</v>
      </c>
      <c r="AK756" s="9" t="str">
        <f>VLOOKUP(Y756,zdroj!D:AJ,33,0)</f>
        <v>katA</v>
      </c>
    </row>
    <row r="757" spans="8:37" x14ac:dyDescent="0.25">
      <c r="H757" s="8"/>
      <c r="I757" s="8"/>
      <c r="N757" s="23"/>
      <c r="O757" s="24"/>
      <c r="P757" s="19"/>
      <c r="Q757" s="19"/>
      <c r="R757" s="19"/>
      <c r="S757" s="27"/>
      <c r="T757" s="11"/>
      <c r="U757" s="27"/>
      <c r="V757" s="39"/>
      <c r="W757" s="39"/>
      <c r="Y757" s="9" t="s">
        <v>483</v>
      </c>
      <c r="Z757" s="9" t="s">
        <v>462</v>
      </c>
      <c r="AA757" s="9" t="s">
        <v>44</v>
      </c>
      <c r="AB757" s="9">
        <v>7967187</v>
      </c>
      <c r="AC757" s="9" t="s">
        <v>1539</v>
      </c>
      <c r="AD757" s="9" t="s">
        <v>225</v>
      </c>
      <c r="AE757" s="5">
        <f t="shared" si="44"/>
        <v>0</v>
      </c>
      <c r="AF757" s="5" t="str">
        <f t="shared" si="45"/>
        <v>katA</v>
      </c>
      <c r="AG757" s="153"/>
      <c r="AH757" s="153"/>
      <c r="AI757" t="s">
        <v>201</v>
      </c>
      <c r="AJ757" t="s">
        <v>17878</v>
      </c>
      <c r="AK757" s="9" t="str">
        <f>VLOOKUP(Y757,zdroj!D:AJ,33,0)</f>
        <v>katA</v>
      </c>
    </row>
    <row r="758" spans="8:37" x14ac:dyDescent="0.25">
      <c r="H758" s="8"/>
      <c r="I758" s="8"/>
      <c r="N758" s="23"/>
      <c r="O758" s="24"/>
      <c r="P758" s="19"/>
      <c r="Q758" s="19"/>
      <c r="R758" s="19"/>
      <c r="S758" s="27"/>
      <c r="T758" s="11"/>
      <c r="U758" s="27"/>
      <c r="V758" s="39"/>
      <c r="W758" s="39"/>
      <c r="Y758" s="9" t="s">
        <v>483</v>
      </c>
      <c r="Z758" s="9" t="s">
        <v>462</v>
      </c>
      <c r="AA758" s="9" t="s">
        <v>44</v>
      </c>
      <c r="AB758" s="9">
        <v>7967101</v>
      </c>
      <c r="AC758" s="9" t="s">
        <v>1540</v>
      </c>
      <c r="AD758" s="9" t="s">
        <v>225</v>
      </c>
      <c r="AE758" s="5">
        <f t="shared" si="44"/>
        <v>0</v>
      </c>
      <c r="AF758" s="5" t="str">
        <f t="shared" si="45"/>
        <v>katA</v>
      </c>
      <c r="AG758" s="153"/>
      <c r="AH758" s="153"/>
      <c r="AI758" t="s">
        <v>201</v>
      </c>
      <c r="AJ758" t="s">
        <v>17878</v>
      </c>
      <c r="AK758" s="9" t="str">
        <f>VLOOKUP(Y758,zdroj!D:AJ,33,0)</f>
        <v>katA</v>
      </c>
    </row>
    <row r="759" spans="8:37" x14ac:dyDescent="0.25">
      <c r="H759" s="8"/>
      <c r="I759" s="8"/>
      <c r="N759" s="23"/>
      <c r="O759" s="24"/>
      <c r="P759" s="19"/>
      <c r="Q759" s="19"/>
      <c r="R759" s="19"/>
      <c r="S759" s="27"/>
      <c r="T759" s="11"/>
      <c r="U759" s="27"/>
      <c r="V759" s="39"/>
      <c r="W759" s="39"/>
      <c r="Y759" s="9" t="s">
        <v>483</v>
      </c>
      <c r="Z759" s="9" t="s">
        <v>462</v>
      </c>
      <c r="AA759" s="9" t="s">
        <v>44</v>
      </c>
      <c r="AB759" s="9">
        <v>7967209</v>
      </c>
      <c r="AC759" s="9" t="s">
        <v>1541</v>
      </c>
      <c r="AD759" s="9" t="s">
        <v>225</v>
      </c>
      <c r="AE759" s="5">
        <f t="shared" si="44"/>
        <v>0</v>
      </c>
      <c r="AF759" s="5" t="str">
        <f t="shared" si="45"/>
        <v>katA</v>
      </c>
      <c r="AG759" s="153"/>
      <c r="AH759" s="153"/>
      <c r="AI759" t="s">
        <v>201</v>
      </c>
      <c r="AJ759" t="s">
        <v>17878</v>
      </c>
      <c r="AK759" s="9" t="str">
        <f>VLOOKUP(Y759,zdroj!D:AJ,33,0)</f>
        <v>katA</v>
      </c>
    </row>
    <row r="760" spans="8:37" x14ac:dyDescent="0.25">
      <c r="H760" s="8"/>
      <c r="I760" s="8"/>
      <c r="N760" s="23"/>
      <c r="O760" s="24"/>
      <c r="P760" s="19"/>
      <c r="Q760" s="19"/>
      <c r="R760" s="19"/>
      <c r="S760" s="27"/>
      <c r="T760" s="11"/>
      <c r="U760" s="27"/>
      <c r="V760" s="39"/>
      <c r="W760" s="39"/>
      <c r="Y760" s="9" t="s">
        <v>483</v>
      </c>
      <c r="Z760" s="9" t="s">
        <v>462</v>
      </c>
      <c r="AA760" s="9" t="s">
        <v>44</v>
      </c>
      <c r="AB760" s="9">
        <v>7967110</v>
      </c>
      <c r="AC760" s="9" t="s">
        <v>1542</v>
      </c>
      <c r="AD760" s="9" t="s">
        <v>225</v>
      </c>
      <c r="AE760" s="5">
        <f t="shared" si="44"/>
        <v>0</v>
      </c>
      <c r="AF760" s="5" t="str">
        <f t="shared" si="45"/>
        <v>katA</v>
      </c>
      <c r="AG760" s="153"/>
      <c r="AH760" s="153"/>
      <c r="AI760" t="s">
        <v>201</v>
      </c>
      <c r="AJ760" t="s">
        <v>17878</v>
      </c>
      <c r="AK760" s="9" t="str">
        <f>VLOOKUP(Y760,zdroj!D:AJ,33,0)</f>
        <v>katA</v>
      </c>
    </row>
    <row r="761" spans="8:37" x14ac:dyDescent="0.25">
      <c r="H761" s="8"/>
      <c r="I761" s="8"/>
      <c r="N761" s="23"/>
      <c r="O761" s="24"/>
      <c r="P761" s="19"/>
      <c r="Q761" s="19"/>
      <c r="R761" s="19"/>
      <c r="S761" s="27"/>
      <c r="T761" s="11"/>
      <c r="U761" s="27"/>
      <c r="V761" s="39"/>
      <c r="W761" s="39"/>
      <c r="Y761" s="9" t="s">
        <v>487</v>
      </c>
      <c r="Z761" s="9" t="s">
        <v>232</v>
      </c>
      <c r="AA761" s="9" t="s">
        <v>198</v>
      </c>
      <c r="AB761" s="9">
        <v>26169924</v>
      </c>
      <c r="AC761" s="9" t="s">
        <v>1543</v>
      </c>
      <c r="AD761" s="9" t="s">
        <v>231</v>
      </c>
      <c r="AE761" s="5">
        <f t="shared" si="44"/>
        <v>0</v>
      </c>
      <c r="AF761" s="5" t="str">
        <f t="shared" si="45"/>
        <v>katB</v>
      </c>
      <c r="AG761" s="153"/>
      <c r="AH761" s="153"/>
      <c r="AI761" t="s">
        <v>195</v>
      </c>
      <c r="AJ761" t="s">
        <v>340</v>
      </c>
      <c r="AK761" s="9" t="str">
        <f>VLOOKUP(Y761,zdroj!D:AJ,33,0)</f>
        <v>katB</v>
      </c>
    </row>
    <row r="762" spans="8:37" x14ac:dyDescent="0.25">
      <c r="H762" s="8"/>
      <c r="I762" s="8"/>
      <c r="N762" s="23"/>
      <c r="O762" s="24"/>
      <c r="P762" s="19"/>
      <c r="Q762" s="19"/>
      <c r="R762" s="19"/>
      <c r="S762" s="27"/>
      <c r="T762" s="11"/>
      <c r="U762" s="27"/>
      <c r="V762" s="39"/>
      <c r="W762" s="39"/>
      <c r="Y762" s="9" t="s">
        <v>487</v>
      </c>
      <c r="Z762" s="9" t="s">
        <v>232</v>
      </c>
      <c r="AA762" s="9" t="s">
        <v>198</v>
      </c>
      <c r="AB762" s="9">
        <v>30905761</v>
      </c>
      <c r="AC762" s="9" t="s">
        <v>1544</v>
      </c>
      <c r="AD762" s="9" t="s">
        <v>231</v>
      </c>
      <c r="AE762" s="5">
        <f t="shared" si="44"/>
        <v>0</v>
      </c>
      <c r="AF762" s="5" t="str">
        <f t="shared" si="45"/>
        <v>katB</v>
      </c>
      <c r="AG762" s="153"/>
      <c r="AH762" s="153"/>
      <c r="AI762" t="s">
        <v>195</v>
      </c>
      <c r="AJ762" t="s">
        <v>340</v>
      </c>
      <c r="AK762" s="9" t="str">
        <f>VLOOKUP(Y762,zdroj!D:AJ,33,0)</f>
        <v>katB</v>
      </c>
    </row>
    <row r="763" spans="8:37" x14ac:dyDescent="0.25">
      <c r="H763" s="8"/>
      <c r="I763" s="8"/>
      <c r="N763" s="23"/>
      <c r="O763" s="24"/>
      <c r="P763" s="19"/>
      <c r="Q763" s="19"/>
      <c r="R763" s="19"/>
      <c r="S763" s="27"/>
      <c r="T763" s="11"/>
      <c r="U763" s="27"/>
      <c r="V763" s="39"/>
      <c r="W763" s="39"/>
      <c r="Y763" s="9" t="s">
        <v>487</v>
      </c>
      <c r="Z763" s="9" t="s">
        <v>232</v>
      </c>
      <c r="AA763" s="9" t="s">
        <v>198</v>
      </c>
      <c r="AB763" s="9">
        <v>8085200</v>
      </c>
      <c r="AC763" s="9" t="s">
        <v>1545</v>
      </c>
      <c r="AD763" s="9" t="s">
        <v>231</v>
      </c>
      <c r="AE763" s="5">
        <f t="shared" si="44"/>
        <v>0</v>
      </c>
      <c r="AF763" s="5" t="str">
        <f t="shared" si="45"/>
        <v>katB</v>
      </c>
      <c r="AG763" s="153"/>
      <c r="AH763" s="153"/>
      <c r="AI763" t="s">
        <v>229</v>
      </c>
      <c r="AJ763" t="s">
        <v>17878</v>
      </c>
      <c r="AK763" s="9" t="str">
        <f>VLOOKUP(Y763,zdroj!D:AJ,33,0)</f>
        <v>katB</v>
      </c>
    </row>
    <row r="764" spans="8:37" x14ac:dyDescent="0.25">
      <c r="H764" s="8"/>
      <c r="I764" s="8"/>
      <c r="N764" s="23"/>
      <c r="O764" s="24"/>
      <c r="P764" s="19"/>
      <c r="Q764" s="19"/>
      <c r="R764" s="19"/>
      <c r="S764" s="27"/>
      <c r="T764" s="11"/>
      <c r="U764" s="27"/>
      <c r="V764" s="39"/>
      <c r="W764" s="39"/>
      <c r="Y764" s="9" t="s">
        <v>487</v>
      </c>
      <c r="Z764" s="9" t="s">
        <v>232</v>
      </c>
      <c r="AA764" s="9" t="s">
        <v>198</v>
      </c>
      <c r="AB764" s="9">
        <v>8085293</v>
      </c>
      <c r="AC764" s="9" t="s">
        <v>1546</v>
      </c>
      <c r="AD764" s="9" t="s">
        <v>231</v>
      </c>
      <c r="AE764" s="5">
        <f t="shared" si="44"/>
        <v>0</v>
      </c>
      <c r="AF764" s="5" t="str">
        <f t="shared" si="45"/>
        <v>katB</v>
      </c>
      <c r="AG764" s="153"/>
      <c r="AH764" s="153"/>
      <c r="AI764" t="s">
        <v>201</v>
      </c>
      <c r="AJ764" t="s">
        <v>17878</v>
      </c>
      <c r="AK764" s="9" t="str">
        <f>VLOOKUP(Y764,zdroj!D:AJ,33,0)</f>
        <v>katB</v>
      </c>
    </row>
    <row r="765" spans="8:37" x14ac:dyDescent="0.25">
      <c r="H765" s="8"/>
      <c r="I765" s="8"/>
      <c r="N765" s="23"/>
      <c r="O765" s="24"/>
      <c r="P765" s="19"/>
      <c r="Q765" s="19"/>
      <c r="R765" s="19"/>
      <c r="S765" s="27"/>
      <c r="T765" s="11"/>
      <c r="U765" s="27"/>
      <c r="V765" s="39"/>
      <c r="W765" s="39"/>
      <c r="Y765" s="9" t="s">
        <v>487</v>
      </c>
      <c r="Z765" s="9" t="s">
        <v>232</v>
      </c>
      <c r="AA765" s="9" t="s">
        <v>198</v>
      </c>
      <c r="AB765" s="9">
        <v>8085307</v>
      </c>
      <c r="AC765" s="9" t="s">
        <v>1547</v>
      </c>
      <c r="AD765" s="9" t="s">
        <v>231</v>
      </c>
      <c r="AE765" s="5">
        <f t="shared" si="44"/>
        <v>0</v>
      </c>
      <c r="AF765" s="5" t="str">
        <f t="shared" si="45"/>
        <v>katB</v>
      </c>
      <c r="AG765" s="153"/>
      <c r="AH765" s="153"/>
      <c r="AI765" t="s">
        <v>201</v>
      </c>
      <c r="AJ765" t="s">
        <v>17878</v>
      </c>
      <c r="AK765" s="9" t="str">
        <f>VLOOKUP(Y765,zdroj!D:AJ,33,0)</f>
        <v>katB</v>
      </c>
    </row>
    <row r="766" spans="8:37" x14ac:dyDescent="0.25">
      <c r="H766" s="8"/>
      <c r="I766" s="8"/>
      <c r="N766" s="23"/>
      <c r="O766" s="24"/>
      <c r="P766" s="19"/>
      <c r="Q766" s="19"/>
      <c r="R766" s="19"/>
      <c r="S766" s="27"/>
      <c r="T766" s="11"/>
      <c r="U766" s="27"/>
      <c r="V766" s="39"/>
      <c r="W766" s="39"/>
      <c r="Y766" s="9" t="s">
        <v>487</v>
      </c>
      <c r="Z766" s="9" t="s">
        <v>232</v>
      </c>
      <c r="AA766" s="9" t="s">
        <v>198</v>
      </c>
      <c r="AB766" s="9">
        <v>8085315</v>
      </c>
      <c r="AC766" s="9" t="s">
        <v>1548</v>
      </c>
      <c r="AD766" s="9" t="s">
        <v>231</v>
      </c>
      <c r="AE766" s="5">
        <f t="shared" si="44"/>
        <v>0</v>
      </c>
      <c r="AF766" s="5" t="str">
        <f t="shared" si="45"/>
        <v>katB</v>
      </c>
      <c r="AG766" s="153"/>
      <c r="AH766" s="153"/>
      <c r="AI766" t="s">
        <v>201</v>
      </c>
      <c r="AJ766" t="s">
        <v>17878</v>
      </c>
      <c r="AK766" s="9" t="str">
        <f>VLOOKUP(Y766,zdroj!D:AJ,33,0)</f>
        <v>katB</v>
      </c>
    </row>
    <row r="767" spans="8:37" x14ac:dyDescent="0.25">
      <c r="H767" s="8"/>
      <c r="I767" s="8"/>
      <c r="N767" s="23"/>
      <c r="O767" s="24"/>
      <c r="P767" s="19"/>
      <c r="Q767" s="19"/>
      <c r="R767" s="19"/>
      <c r="S767" s="27"/>
      <c r="T767" s="11"/>
      <c r="U767" s="27"/>
      <c r="V767" s="39"/>
      <c r="W767" s="39"/>
      <c r="Y767" s="9" t="s">
        <v>487</v>
      </c>
      <c r="Z767" s="9" t="s">
        <v>232</v>
      </c>
      <c r="AA767" s="9" t="s">
        <v>198</v>
      </c>
      <c r="AB767" s="9">
        <v>8085323</v>
      </c>
      <c r="AC767" s="9" t="s">
        <v>1549</v>
      </c>
      <c r="AD767" s="9" t="s">
        <v>231</v>
      </c>
      <c r="AE767" s="5">
        <f t="shared" si="44"/>
        <v>0</v>
      </c>
      <c r="AF767" s="5" t="str">
        <f t="shared" si="45"/>
        <v>katB</v>
      </c>
      <c r="AG767" s="153"/>
      <c r="AH767" s="153"/>
      <c r="AI767" t="s">
        <v>201</v>
      </c>
      <c r="AJ767" t="s">
        <v>17878</v>
      </c>
      <c r="AK767" s="9" t="str">
        <f>VLOOKUP(Y767,zdroj!D:AJ,33,0)</f>
        <v>katB</v>
      </c>
    </row>
    <row r="768" spans="8:37" x14ac:dyDescent="0.25">
      <c r="H768" s="8"/>
      <c r="I768" s="8"/>
      <c r="N768" s="23"/>
      <c r="O768" s="24"/>
      <c r="P768" s="19"/>
      <c r="Q768" s="19"/>
      <c r="R768" s="19"/>
      <c r="S768" s="27"/>
      <c r="T768" s="11"/>
      <c r="U768" s="27"/>
      <c r="V768" s="39"/>
      <c r="W768" s="39"/>
      <c r="Y768" s="9" t="s">
        <v>487</v>
      </c>
      <c r="Z768" s="9" t="s">
        <v>232</v>
      </c>
      <c r="AA768" s="9" t="s">
        <v>198</v>
      </c>
      <c r="AB768" s="9">
        <v>8085331</v>
      </c>
      <c r="AC768" s="9" t="s">
        <v>1550</v>
      </c>
      <c r="AD768" s="9" t="s">
        <v>231</v>
      </c>
      <c r="AE768" s="5">
        <f t="shared" si="44"/>
        <v>0</v>
      </c>
      <c r="AF768" s="5" t="str">
        <f t="shared" si="45"/>
        <v>katB</v>
      </c>
      <c r="AG768" s="153"/>
      <c r="AH768" s="153"/>
      <c r="AI768" t="s">
        <v>201</v>
      </c>
      <c r="AJ768" t="s">
        <v>17878</v>
      </c>
      <c r="AK768" s="9" t="str">
        <f>VLOOKUP(Y768,zdroj!D:AJ,33,0)</f>
        <v>katB</v>
      </c>
    </row>
    <row r="769" spans="8:37" x14ac:dyDescent="0.25">
      <c r="H769" s="8"/>
      <c r="I769" s="8"/>
      <c r="N769" s="23"/>
      <c r="O769" s="24"/>
      <c r="P769" s="19"/>
      <c r="Q769" s="19"/>
      <c r="R769" s="19"/>
      <c r="S769" s="27"/>
      <c r="T769" s="11"/>
      <c r="U769" s="27"/>
      <c r="V769" s="39"/>
      <c r="W769" s="39"/>
      <c r="Y769" s="9" t="s">
        <v>487</v>
      </c>
      <c r="Z769" s="9" t="s">
        <v>232</v>
      </c>
      <c r="AA769" s="9" t="s">
        <v>198</v>
      </c>
      <c r="AB769" s="9">
        <v>8085340</v>
      </c>
      <c r="AC769" s="9" t="s">
        <v>1551</v>
      </c>
      <c r="AD769" s="9" t="s">
        <v>231</v>
      </c>
      <c r="AE769" s="5">
        <f t="shared" si="44"/>
        <v>0</v>
      </c>
      <c r="AF769" s="5" t="str">
        <f t="shared" si="45"/>
        <v>katB</v>
      </c>
      <c r="AG769" s="153"/>
      <c r="AH769" s="153"/>
      <c r="AI769" t="s">
        <v>201</v>
      </c>
      <c r="AJ769" t="s">
        <v>17878</v>
      </c>
      <c r="AK769" s="9" t="str">
        <f>VLOOKUP(Y769,zdroj!D:AJ,33,0)</f>
        <v>katB</v>
      </c>
    </row>
    <row r="770" spans="8:37" x14ac:dyDescent="0.25">
      <c r="H770" s="8"/>
      <c r="I770" s="8"/>
      <c r="N770" s="23"/>
      <c r="O770" s="24"/>
      <c r="P770" s="19"/>
      <c r="Q770" s="19"/>
      <c r="R770" s="19"/>
      <c r="S770" s="27"/>
      <c r="T770" s="11"/>
      <c r="U770" s="27"/>
      <c r="V770" s="39"/>
      <c r="W770" s="39"/>
      <c r="Y770" s="9" t="s">
        <v>487</v>
      </c>
      <c r="Z770" s="9" t="s">
        <v>232</v>
      </c>
      <c r="AA770" s="9" t="s">
        <v>198</v>
      </c>
      <c r="AB770" s="9">
        <v>8085358</v>
      </c>
      <c r="AC770" s="9" t="s">
        <v>1552</v>
      </c>
      <c r="AD770" s="9" t="s">
        <v>231</v>
      </c>
      <c r="AE770" s="5">
        <f t="shared" si="44"/>
        <v>0</v>
      </c>
      <c r="AF770" s="5" t="str">
        <f t="shared" si="45"/>
        <v>katB</v>
      </c>
      <c r="AG770" s="153"/>
      <c r="AH770" s="153"/>
      <c r="AI770" t="s">
        <v>201</v>
      </c>
      <c r="AJ770" t="s">
        <v>17878</v>
      </c>
      <c r="AK770" s="9" t="str">
        <f>VLOOKUP(Y770,zdroj!D:AJ,33,0)</f>
        <v>katB</v>
      </c>
    </row>
    <row r="771" spans="8:37" x14ac:dyDescent="0.25">
      <c r="H771" s="8"/>
      <c r="I771" s="8"/>
      <c r="N771" s="23"/>
      <c r="O771" s="24"/>
      <c r="P771" s="19"/>
      <c r="Q771" s="19"/>
      <c r="R771" s="19"/>
      <c r="S771" s="27"/>
      <c r="T771" s="11"/>
      <c r="U771" s="27"/>
      <c r="V771" s="39"/>
      <c r="W771" s="39"/>
      <c r="Y771" s="9" t="s">
        <v>487</v>
      </c>
      <c r="Z771" s="9" t="s">
        <v>232</v>
      </c>
      <c r="AA771" s="9" t="s">
        <v>198</v>
      </c>
      <c r="AB771" s="9">
        <v>8085366</v>
      </c>
      <c r="AC771" s="9" t="s">
        <v>1553</v>
      </c>
      <c r="AD771" s="9" t="s">
        <v>231</v>
      </c>
      <c r="AE771" s="5">
        <f t="shared" si="44"/>
        <v>0</v>
      </c>
      <c r="AF771" s="5" t="str">
        <f t="shared" si="45"/>
        <v>katB</v>
      </c>
      <c r="AG771" s="153"/>
      <c r="AH771" s="153"/>
      <c r="AI771" t="s">
        <v>229</v>
      </c>
      <c r="AJ771" t="s">
        <v>17878</v>
      </c>
      <c r="AK771" s="9" t="str">
        <f>VLOOKUP(Y771,zdroj!D:AJ,33,0)</f>
        <v>katB</v>
      </c>
    </row>
    <row r="772" spans="8:37" x14ac:dyDescent="0.25">
      <c r="H772" s="8"/>
      <c r="I772" s="8"/>
      <c r="N772" s="23"/>
      <c r="O772" s="24"/>
      <c r="P772" s="19"/>
      <c r="Q772" s="19"/>
      <c r="R772" s="19"/>
      <c r="S772" s="27"/>
      <c r="T772" s="11"/>
      <c r="U772" s="27"/>
      <c r="V772" s="39"/>
      <c r="W772" s="39"/>
      <c r="Y772" s="9" t="s">
        <v>487</v>
      </c>
      <c r="Z772" s="9" t="s">
        <v>232</v>
      </c>
      <c r="AA772" s="9" t="s">
        <v>198</v>
      </c>
      <c r="AB772" s="9">
        <v>8085374</v>
      </c>
      <c r="AC772" s="9" t="s">
        <v>1554</v>
      </c>
      <c r="AD772" s="9" t="s">
        <v>231</v>
      </c>
      <c r="AE772" s="5">
        <f t="shared" si="44"/>
        <v>0</v>
      </c>
      <c r="AF772" s="5" t="str">
        <f t="shared" si="45"/>
        <v>katB</v>
      </c>
      <c r="AG772" s="153"/>
      <c r="AH772" s="153"/>
      <c r="AI772" t="s">
        <v>201</v>
      </c>
      <c r="AJ772" t="s">
        <v>17878</v>
      </c>
      <c r="AK772" s="9" t="str">
        <f>VLOOKUP(Y772,zdroj!D:AJ,33,0)</f>
        <v>katB</v>
      </c>
    </row>
    <row r="773" spans="8:37" x14ac:dyDescent="0.25">
      <c r="H773" s="8"/>
      <c r="I773" s="8"/>
      <c r="N773" s="23"/>
      <c r="O773" s="24"/>
      <c r="P773" s="19"/>
      <c r="Q773" s="19"/>
      <c r="R773" s="19"/>
      <c r="S773" s="27"/>
      <c r="T773" s="11"/>
      <c r="U773" s="27"/>
      <c r="V773" s="39"/>
      <c r="W773" s="39"/>
      <c r="Y773" s="9" t="s">
        <v>487</v>
      </c>
      <c r="Z773" s="9" t="s">
        <v>232</v>
      </c>
      <c r="AA773" s="9" t="s">
        <v>198</v>
      </c>
      <c r="AB773" s="9">
        <v>8085382</v>
      </c>
      <c r="AC773" s="9" t="s">
        <v>1555</v>
      </c>
      <c r="AD773" s="9" t="s">
        <v>231</v>
      </c>
      <c r="AE773" s="5">
        <f t="shared" si="44"/>
        <v>0</v>
      </c>
      <c r="AF773" s="5" t="str">
        <f t="shared" si="45"/>
        <v>katB</v>
      </c>
      <c r="AG773" s="153"/>
      <c r="AH773" s="153"/>
      <c r="AI773" t="s">
        <v>201</v>
      </c>
      <c r="AJ773" t="s">
        <v>17878</v>
      </c>
      <c r="AK773" s="9" t="str">
        <f>VLOOKUP(Y773,zdroj!D:AJ,33,0)</f>
        <v>katB</v>
      </c>
    </row>
    <row r="774" spans="8:37" x14ac:dyDescent="0.25">
      <c r="H774" s="8"/>
      <c r="I774" s="8"/>
      <c r="N774" s="23"/>
      <c r="O774" s="24"/>
      <c r="P774" s="19"/>
      <c r="Q774" s="19"/>
      <c r="R774" s="19"/>
      <c r="S774" s="27"/>
      <c r="T774" s="11"/>
      <c r="U774" s="27"/>
      <c r="V774" s="39"/>
      <c r="W774" s="39"/>
      <c r="Y774" s="9" t="s">
        <v>487</v>
      </c>
      <c r="Z774" s="9" t="s">
        <v>232</v>
      </c>
      <c r="AA774" s="9" t="s">
        <v>198</v>
      </c>
      <c r="AB774" s="9">
        <v>8085218</v>
      </c>
      <c r="AC774" s="9" t="s">
        <v>1556</v>
      </c>
      <c r="AD774" s="9" t="s">
        <v>231</v>
      </c>
      <c r="AE774" s="5">
        <f t="shared" si="44"/>
        <v>0</v>
      </c>
      <c r="AF774" s="5" t="str">
        <f t="shared" si="45"/>
        <v>katB</v>
      </c>
      <c r="AG774" s="153"/>
      <c r="AH774" s="153"/>
      <c r="AI774" t="s">
        <v>201</v>
      </c>
      <c r="AJ774" t="s">
        <v>17878</v>
      </c>
      <c r="AK774" s="9" t="str">
        <f>VLOOKUP(Y774,zdroj!D:AJ,33,0)</f>
        <v>katB</v>
      </c>
    </row>
    <row r="775" spans="8:37" x14ac:dyDescent="0.25">
      <c r="H775" s="8"/>
      <c r="I775" s="8"/>
      <c r="N775" s="23"/>
      <c r="O775" s="24"/>
      <c r="P775" s="19"/>
      <c r="Q775" s="19"/>
      <c r="R775" s="19"/>
      <c r="S775" s="27"/>
      <c r="T775" s="11"/>
      <c r="U775" s="27"/>
      <c r="V775" s="39"/>
      <c r="W775" s="39"/>
      <c r="Y775" s="9" t="s">
        <v>487</v>
      </c>
      <c r="Z775" s="9" t="s">
        <v>232</v>
      </c>
      <c r="AA775" s="9" t="s">
        <v>198</v>
      </c>
      <c r="AB775" s="9">
        <v>8085391</v>
      </c>
      <c r="AC775" s="9" t="s">
        <v>1557</v>
      </c>
      <c r="AD775" s="9" t="s">
        <v>231</v>
      </c>
      <c r="AE775" s="5">
        <f t="shared" si="44"/>
        <v>0</v>
      </c>
      <c r="AF775" s="5" t="str">
        <f t="shared" si="45"/>
        <v>katB</v>
      </c>
      <c r="AG775" s="153"/>
      <c r="AH775" s="153"/>
      <c r="AI775" t="s">
        <v>201</v>
      </c>
      <c r="AJ775" t="s">
        <v>17878</v>
      </c>
      <c r="AK775" s="9" t="str">
        <f>VLOOKUP(Y775,zdroj!D:AJ,33,0)</f>
        <v>katB</v>
      </c>
    </row>
    <row r="776" spans="8:37" x14ac:dyDescent="0.25">
      <c r="H776" s="8"/>
      <c r="I776" s="8"/>
      <c r="N776" s="23"/>
      <c r="O776" s="24"/>
      <c r="P776" s="19"/>
      <c r="Q776" s="19"/>
      <c r="R776" s="19"/>
      <c r="S776" s="27"/>
      <c r="T776" s="11"/>
      <c r="U776" s="27"/>
      <c r="V776" s="39"/>
      <c r="W776" s="39"/>
      <c r="Y776" s="9" t="s">
        <v>487</v>
      </c>
      <c r="Z776" s="9" t="s">
        <v>232</v>
      </c>
      <c r="AA776" s="9" t="s">
        <v>198</v>
      </c>
      <c r="AB776" s="9">
        <v>8085412</v>
      </c>
      <c r="AC776" s="9" t="s">
        <v>1558</v>
      </c>
      <c r="AD776" s="9" t="s">
        <v>231</v>
      </c>
      <c r="AE776" s="5">
        <f t="shared" si="44"/>
        <v>0</v>
      </c>
      <c r="AF776" s="5" t="str">
        <f t="shared" si="45"/>
        <v>katB</v>
      </c>
      <c r="AG776" s="153"/>
      <c r="AH776" s="153"/>
      <c r="AI776" t="s">
        <v>201</v>
      </c>
      <c r="AJ776" t="s">
        <v>17878</v>
      </c>
      <c r="AK776" s="9" t="str">
        <f>VLOOKUP(Y776,zdroj!D:AJ,33,0)</f>
        <v>katB</v>
      </c>
    </row>
    <row r="777" spans="8:37" x14ac:dyDescent="0.25">
      <c r="H777" s="8"/>
      <c r="I777" s="8"/>
      <c r="N777" s="23"/>
      <c r="O777" s="24"/>
      <c r="P777" s="19"/>
      <c r="Q777" s="19"/>
      <c r="R777" s="19"/>
      <c r="S777" s="27"/>
      <c r="T777" s="11"/>
      <c r="U777" s="27"/>
      <c r="V777" s="39"/>
      <c r="W777" s="39"/>
      <c r="Y777" s="9" t="s">
        <v>487</v>
      </c>
      <c r="Z777" s="9" t="s">
        <v>232</v>
      </c>
      <c r="AA777" s="9" t="s">
        <v>198</v>
      </c>
      <c r="AB777" s="9">
        <v>8085439</v>
      </c>
      <c r="AC777" s="9" t="s">
        <v>1559</v>
      </c>
      <c r="AD777" s="9" t="s">
        <v>231</v>
      </c>
      <c r="AE777" s="5">
        <f t="shared" si="44"/>
        <v>0</v>
      </c>
      <c r="AF777" s="5" t="str">
        <f t="shared" si="45"/>
        <v>katB</v>
      </c>
      <c r="AG777" s="153"/>
      <c r="AH777" s="153"/>
      <c r="AI777" t="s">
        <v>201</v>
      </c>
      <c r="AJ777" t="s">
        <v>17878</v>
      </c>
      <c r="AK777" s="9" t="str">
        <f>VLOOKUP(Y777,zdroj!D:AJ,33,0)</f>
        <v>katB</v>
      </c>
    </row>
    <row r="778" spans="8:37" x14ac:dyDescent="0.25">
      <c r="H778" s="8"/>
      <c r="I778" s="8"/>
      <c r="N778" s="23"/>
      <c r="O778" s="24"/>
      <c r="P778" s="19"/>
      <c r="Q778" s="19"/>
      <c r="R778" s="19"/>
      <c r="S778" s="27"/>
      <c r="T778" s="11"/>
      <c r="U778" s="27"/>
      <c r="V778" s="39"/>
      <c r="W778" s="39"/>
      <c r="Y778" s="9" t="s">
        <v>487</v>
      </c>
      <c r="Z778" s="9" t="s">
        <v>232</v>
      </c>
      <c r="AA778" s="9" t="s">
        <v>198</v>
      </c>
      <c r="AB778" s="9">
        <v>8085447</v>
      </c>
      <c r="AC778" s="9" t="s">
        <v>1560</v>
      </c>
      <c r="AD778" s="9" t="s">
        <v>231</v>
      </c>
      <c r="AE778" s="5">
        <f t="shared" ref="AE778:AE841" si="46">VLOOKUP(Y778,K:T,10,0)</f>
        <v>0</v>
      </c>
      <c r="AF778" s="5" t="str">
        <f t="shared" ref="AF778:AF841" si="47">IF(AE778="A",IF(AD778="katA","katB",AD778),AD778)</f>
        <v>katB</v>
      </c>
      <c r="AG778" s="153"/>
      <c r="AH778" s="153"/>
      <c r="AI778" t="s">
        <v>201</v>
      </c>
      <c r="AJ778" t="s">
        <v>17878</v>
      </c>
      <c r="AK778" s="9" t="str">
        <f>VLOOKUP(Y778,zdroj!D:AJ,33,0)</f>
        <v>katB</v>
      </c>
    </row>
    <row r="779" spans="8:37" x14ac:dyDescent="0.25">
      <c r="H779" s="8"/>
      <c r="I779" s="8"/>
      <c r="N779" s="23"/>
      <c r="O779" s="24"/>
      <c r="P779" s="19"/>
      <c r="Q779" s="19"/>
      <c r="R779" s="19"/>
      <c r="S779" s="27"/>
      <c r="T779" s="11"/>
      <c r="U779" s="27"/>
      <c r="V779" s="39"/>
      <c r="W779" s="39"/>
      <c r="Y779" s="9" t="s">
        <v>487</v>
      </c>
      <c r="Z779" s="9" t="s">
        <v>232</v>
      </c>
      <c r="AA779" s="9" t="s">
        <v>198</v>
      </c>
      <c r="AB779" s="9">
        <v>8085455</v>
      </c>
      <c r="AC779" s="9" t="s">
        <v>1561</v>
      </c>
      <c r="AD779" s="9" t="s">
        <v>231</v>
      </c>
      <c r="AE779" s="5">
        <f t="shared" si="46"/>
        <v>0</v>
      </c>
      <c r="AF779" s="5" t="str">
        <f t="shared" si="47"/>
        <v>katB</v>
      </c>
      <c r="AG779" s="153"/>
      <c r="AH779" s="153"/>
      <c r="AI779" t="s">
        <v>201</v>
      </c>
      <c r="AJ779" t="s">
        <v>17878</v>
      </c>
      <c r="AK779" s="9" t="str">
        <f>VLOOKUP(Y779,zdroj!D:AJ,33,0)</f>
        <v>katB</v>
      </c>
    </row>
    <row r="780" spans="8:37" x14ac:dyDescent="0.25">
      <c r="H780" s="8"/>
      <c r="I780" s="8"/>
      <c r="N780" s="23"/>
      <c r="O780" s="24"/>
      <c r="P780" s="19"/>
      <c r="Q780" s="19"/>
      <c r="R780" s="19"/>
      <c r="S780" s="27"/>
      <c r="T780" s="11"/>
      <c r="U780" s="27"/>
      <c r="V780" s="39"/>
      <c r="W780" s="39"/>
      <c r="Y780" s="9" t="s">
        <v>487</v>
      </c>
      <c r="Z780" s="9" t="s">
        <v>232</v>
      </c>
      <c r="AA780" s="9" t="s">
        <v>198</v>
      </c>
      <c r="AB780" s="9">
        <v>8085463</v>
      </c>
      <c r="AC780" s="9" t="s">
        <v>1562</v>
      </c>
      <c r="AD780" s="9" t="s">
        <v>231</v>
      </c>
      <c r="AE780" s="5">
        <f t="shared" si="46"/>
        <v>0</v>
      </c>
      <c r="AF780" s="5" t="str">
        <f t="shared" si="47"/>
        <v>katB</v>
      </c>
      <c r="AG780" s="153"/>
      <c r="AH780" s="153"/>
      <c r="AI780" t="s">
        <v>201</v>
      </c>
      <c r="AJ780" t="s">
        <v>17878</v>
      </c>
      <c r="AK780" s="9" t="str">
        <f>VLOOKUP(Y780,zdroj!D:AJ,33,0)</f>
        <v>katB</v>
      </c>
    </row>
    <row r="781" spans="8:37" x14ac:dyDescent="0.25">
      <c r="H781" s="8"/>
      <c r="I781" s="8"/>
      <c r="N781" s="23"/>
      <c r="O781" s="24"/>
      <c r="P781" s="19"/>
      <c r="Q781" s="19"/>
      <c r="R781" s="19"/>
      <c r="S781" s="27"/>
      <c r="T781" s="11"/>
      <c r="U781" s="27"/>
      <c r="V781" s="39"/>
      <c r="W781" s="39"/>
      <c r="Y781" s="9" t="s">
        <v>487</v>
      </c>
      <c r="Z781" s="9" t="s">
        <v>232</v>
      </c>
      <c r="AA781" s="9" t="s">
        <v>198</v>
      </c>
      <c r="AB781" s="9">
        <v>8085471</v>
      </c>
      <c r="AC781" s="9" t="s">
        <v>1563</v>
      </c>
      <c r="AD781" s="9" t="s">
        <v>231</v>
      </c>
      <c r="AE781" s="5">
        <f t="shared" si="46"/>
        <v>0</v>
      </c>
      <c r="AF781" s="5" t="str">
        <f t="shared" si="47"/>
        <v>katB</v>
      </c>
      <c r="AG781" s="153"/>
      <c r="AH781" s="153"/>
      <c r="AI781" t="s">
        <v>201</v>
      </c>
      <c r="AJ781" t="s">
        <v>17878</v>
      </c>
      <c r="AK781" s="9" t="str">
        <f>VLOOKUP(Y781,zdroj!D:AJ,33,0)</f>
        <v>katB</v>
      </c>
    </row>
    <row r="782" spans="8:37" x14ac:dyDescent="0.25">
      <c r="H782" s="8"/>
      <c r="I782" s="8"/>
      <c r="N782" s="23"/>
      <c r="O782" s="24"/>
      <c r="P782" s="19"/>
      <c r="Q782" s="19"/>
      <c r="R782" s="19"/>
      <c r="S782" s="27"/>
      <c r="T782" s="11"/>
      <c r="U782" s="27"/>
      <c r="V782" s="39"/>
      <c r="W782" s="39"/>
      <c r="Y782" s="9" t="s">
        <v>487</v>
      </c>
      <c r="Z782" s="9" t="s">
        <v>232</v>
      </c>
      <c r="AA782" s="9" t="s">
        <v>198</v>
      </c>
      <c r="AB782" s="9">
        <v>8085480</v>
      </c>
      <c r="AC782" s="9" t="s">
        <v>1564</v>
      </c>
      <c r="AD782" s="9" t="s">
        <v>231</v>
      </c>
      <c r="AE782" s="5">
        <f t="shared" si="46"/>
        <v>0</v>
      </c>
      <c r="AF782" s="5" t="str">
        <f t="shared" si="47"/>
        <v>katB</v>
      </c>
      <c r="AG782" s="153"/>
      <c r="AH782" s="153"/>
      <c r="AI782" t="s">
        <v>201</v>
      </c>
      <c r="AJ782" t="s">
        <v>17878</v>
      </c>
      <c r="AK782" s="9" t="str">
        <f>VLOOKUP(Y782,zdroj!D:AJ,33,0)</f>
        <v>katB</v>
      </c>
    </row>
    <row r="783" spans="8:37" x14ac:dyDescent="0.25">
      <c r="H783" s="8"/>
      <c r="I783" s="8"/>
      <c r="N783" s="23"/>
      <c r="O783" s="24"/>
      <c r="P783" s="19"/>
      <c r="Q783" s="19"/>
      <c r="R783" s="19"/>
      <c r="S783" s="27"/>
      <c r="T783" s="11"/>
      <c r="U783" s="27"/>
      <c r="V783" s="39"/>
      <c r="W783" s="39"/>
      <c r="Y783" s="9" t="s">
        <v>487</v>
      </c>
      <c r="Z783" s="9" t="s">
        <v>232</v>
      </c>
      <c r="AA783" s="9" t="s">
        <v>198</v>
      </c>
      <c r="AB783" s="9">
        <v>8085226</v>
      </c>
      <c r="AC783" s="9" t="s">
        <v>1565</v>
      </c>
      <c r="AD783" s="9" t="s">
        <v>231</v>
      </c>
      <c r="AE783" s="5">
        <f t="shared" si="46"/>
        <v>0</v>
      </c>
      <c r="AF783" s="5" t="str">
        <f t="shared" si="47"/>
        <v>katB</v>
      </c>
      <c r="AG783" s="153"/>
      <c r="AH783" s="153"/>
      <c r="AI783" t="s">
        <v>201</v>
      </c>
      <c r="AJ783" t="s">
        <v>17878</v>
      </c>
      <c r="AK783" s="9" t="str">
        <f>VLOOKUP(Y783,zdroj!D:AJ,33,0)</f>
        <v>katB</v>
      </c>
    </row>
    <row r="784" spans="8:37" x14ac:dyDescent="0.25">
      <c r="H784" s="8"/>
      <c r="I784" s="8"/>
      <c r="N784" s="23"/>
      <c r="O784" s="24"/>
      <c r="P784" s="19"/>
      <c r="Q784" s="19"/>
      <c r="R784" s="19"/>
      <c r="S784" s="27"/>
      <c r="T784" s="11"/>
      <c r="U784" s="27"/>
      <c r="V784" s="39"/>
      <c r="W784" s="39"/>
      <c r="Y784" s="9" t="s">
        <v>487</v>
      </c>
      <c r="Z784" s="9" t="s">
        <v>232</v>
      </c>
      <c r="AA784" s="9" t="s">
        <v>198</v>
      </c>
      <c r="AB784" s="9">
        <v>27198294</v>
      </c>
      <c r="AC784" s="9" t="s">
        <v>1566</v>
      </c>
      <c r="AD784" s="9" t="s">
        <v>231</v>
      </c>
      <c r="AE784" s="5">
        <f t="shared" si="46"/>
        <v>0</v>
      </c>
      <c r="AF784" s="5" t="str">
        <f t="shared" si="47"/>
        <v>katB</v>
      </c>
      <c r="AG784" s="153"/>
      <c r="AH784" s="153"/>
      <c r="AI784" t="s">
        <v>201</v>
      </c>
      <c r="AJ784" t="s">
        <v>17878</v>
      </c>
      <c r="AK784" s="9" t="str">
        <f>VLOOKUP(Y784,zdroj!D:AJ,33,0)</f>
        <v>katB</v>
      </c>
    </row>
    <row r="785" spans="8:37" x14ac:dyDescent="0.25">
      <c r="H785" s="8"/>
      <c r="I785" s="8"/>
      <c r="N785" s="23"/>
      <c r="O785" s="24"/>
      <c r="P785" s="19"/>
      <c r="Q785" s="19"/>
      <c r="R785" s="19"/>
      <c r="S785" s="27"/>
      <c r="T785" s="11"/>
      <c r="U785" s="27"/>
      <c r="V785" s="39"/>
      <c r="W785" s="39"/>
      <c r="Y785" s="9" t="s">
        <v>487</v>
      </c>
      <c r="Z785" s="9" t="s">
        <v>232</v>
      </c>
      <c r="AA785" s="9" t="s">
        <v>198</v>
      </c>
      <c r="AB785" s="9">
        <v>8085498</v>
      </c>
      <c r="AC785" s="9" t="s">
        <v>1567</v>
      </c>
      <c r="AD785" s="9" t="s">
        <v>231</v>
      </c>
      <c r="AE785" s="5">
        <f t="shared" si="46"/>
        <v>0</v>
      </c>
      <c r="AF785" s="5" t="str">
        <f t="shared" si="47"/>
        <v>katB</v>
      </c>
      <c r="AG785" s="153"/>
      <c r="AH785" s="153"/>
      <c r="AI785" t="s">
        <v>201</v>
      </c>
      <c r="AJ785" t="s">
        <v>17878</v>
      </c>
      <c r="AK785" s="9" t="str">
        <f>VLOOKUP(Y785,zdroj!D:AJ,33,0)</f>
        <v>katB</v>
      </c>
    </row>
    <row r="786" spans="8:37" x14ac:dyDescent="0.25">
      <c r="H786" s="8"/>
      <c r="I786" s="8"/>
      <c r="N786" s="23"/>
      <c r="O786" s="24"/>
      <c r="P786" s="19"/>
      <c r="Q786" s="19"/>
      <c r="R786" s="19"/>
      <c r="S786" s="27"/>
      <c r="T786" s="11"/>
      <c r="U786" s="27"/>
      <c r="V786" s="39"/>
      <c r="W786" s="39"/>
      <c r="Y786" s="9" t="s">
        <v>487</v>
      </c>
      <c r="Z786" s="9" t="s">
        <v>232</v>
      </c>
      <c r="AA786" s="9" t="s">
        <v>198</v>
      </c>
      <c r="AB786" s="9">
        <v>8085501</v>
      </c>
      <c r="AC786" s="9" t="s">
        <v>1568</v>
      </c>
      <c r="AD786" s="9" t="s">
        <v>231</v>
      </c>
      <c r="AE786" s="5">
        <f t="shared" si="46"/>
        <v>0</v>
      </c>
      <c r="AF786" s="5" t="str">
        <f t="shared" si="47"/>
        <v>katB</v>
      </c>
      <c r="AG786" s="153"/>
      <c r="AH786" s="153"/>
      <c r="AI786" t="s">
        <v>201</v>
      </c>
      <c r="AJ786" t="s">
        <v>17878</v>
      </c>
      <c r="AK786" s="9" t="str">
        <f>VLOOKUP(Y786,zdroj!D:AJ,33,0)</f>
        <v>katB</v>
      </c>
    </row>
    <row r="787" spans="8:37" x14ac:dyDescent="0.25">
      <c r="H787" s="8"/>
      <c r="I787" s="8"/>
      <c r="N787" s="23"/>
      <c r="O787" s="24"/>
      <c r="P787" s="19"/>
      <c r="Q787" s="19"/>
      <c r="R787" s="19"/>
      <c r="S787" s="27"/>
      <c r="T787" s="11"/>
      <c r="U787" s="27"/>
      <c r="V787" s="39"/>
      <c r="W787" s="39"/>
      <c r="Y787" s="9" t="s">
        <v>487</v>
      </c>
      <c r="Z787" s="9" t="s">
        <v>232</v>
      </c>
      <c r="AA787" s="9" t="s">
        <v>198</v>
      </c>
      <c r="AB787" s="9">
        <v>8085510</v>
      </c>
      <c r="AC787" s="9" t="s">
        <v>1569</v>
      </c>
      <c r="AD787" s="9" t="s">
        <v>231</v>
      </c>
      <c r="AE787" s="5">
        <f t="shared" si="46"/>
        <v>0</v>
      </c>
      <c r="AF787" s="5" t="str">
        <f t="shared" si="47"/>
        <v>katB</v>
      </c>
      <c r="AG787" s="153"/>
      <c r="AH787" s="153"/>
      <c r="AI787" t="s">
        <v>201</v>
      </c>
      <c r="AJ787" t="s">
        <v>17878</v>
      </c>
      <c r="AK787" s="9" t="str">
        <f>VLOOKUP(Y787,zdroj!D:AJ,33,0)</f>
        <v>katB</v>
      </c>
    </row>
    <row r="788" spans="8:37" x14ac:dyDescent="0.25">
      <c r="H788" s="8"/>
      <c r="I788" s="8"/>
      <c r="N788" s="23"/>
      <c r="O788" s="24"/>
      <c r="P788" s="19"/>
      <c r="Q788" s="19"/>
      <c r="R788" s="19"/>
      <c r="S788" s="27"/>
      <c r="T788" s="11"/>
      <c r="U788" s="27"/>
      <c r="V788" s="39"/>
      <c r="W788" s="39"/>
      <c r="Y788" s="9" t="s">
        <v>487</v>
      </c>
      <c r="Z788" s="9" t="s">
        <v>232</v>
      </c>
      <c r="AA788" s="9" t="s">
        <v>198</v>
      </c>
      <c r="AB788" s="9">
        <v>8085528</v>
      </c>
      <c r="AC788" s="9" t="s">
        <v>1570</v>
      </c>
      <c r="AD788" s="9" t="s">
        <v>231</v>
      </c>
      <c r="AE788" s="5">
        <f t="shared" si="46"/>
        <v>0</v>
      </c>
      <c r="AF788" s="5" t="str">
        <f t="shared" si="47"/>
        <v>katB</v>
      </c>
      <c r="AG788" s="153"/>
      <c r="AH788" s="153"/>
      <c r="AI788" t="s">
        <v>201</v>
      </c>
      <c r="AJ788" t="s">
        <v>17878</v>
      </c>
      <c r="AK788" s="9" t="str">
        <f>VLOOKUP(Y788,zdroj!D:AJ,33,0)</f>
        <v>katB</v>
      </c>
    </row>
    <row r="789" spans="8:37" x14ac:dyDescent="0.25">
      <c r="H789" s="8"/>
      <c r="I789" s="8"/>
      <c r="N789" s="23"/>
      <c r="O789" s="24"/>
      <c r="P789" s="19"/>
      <c r="Q789" s="19"/>
      <c r="R789" s="19"/>
      <c r="S789" s="27"/>
      <c r="T789" s="11"/>
      <c r="U789" s="27"/>
      <c r="V789" s="39"/>
      <c r="W789" s="39"/>
      <c r="Y789" s="9" t="s">
        <v>487</v>
      </c>
      <c r="Z789" s="9" t="s">
        <v>232</v>
      </c>
      <c r="AA789" s="9" t="s">
        <v>198</v>
      </c>
      <c r="AB789" s="9">
        <v>8085536</v>
      </c>
      <c r="AC789" s="9" t="s">
        <v>1571</v>
      </c>
      <c r="AD789" s="9" t="s">
        <v>231</v>
      </c>
      <c r="AE789" s="5">
        <f t="shared" si="46"/>
        <v>0</v>
      </c>
      <c r="AF789" s="5" t="str">
        <f t="shared" si="47"/>
        <v>katB</v>
      </c>
      <c r="AG789" s="153"/>
      <c r="AH789" s="153"/>
      <c r="AI789" t="s">
        <v>201</v>
      </c>
      <c r="AJ789" t="s">
        <v>17878</v>
      </c>
      <c r="AK789" s="9" t="str">
        <f>VLOOKUP(Y789,zdroj!D:AJ,33,0)</f>
        <v>katB</v>
      </c>
    </row>
    <row r="790" spans="8:37" x14ac:dyDescent="0.25">
      <c r="H790" s="8"/>
      <c r="I790" s="8"/>
      <c r="N790" s="23"/>
      <c r="O790" s="24"/>
      <c r="P790" s="19"/>
      <c r="Q790" s="19"/>
      <c r="R790" s="19"/>
      <c r="S790" s="27"/>
      <c r="T790" s="11"/>
      <c r="U790" s="27"/>
      <c r="V790" s="39"/>
      <c r="W790" s="39"/>
      <c r="Y790" s="9" t="s">
        <v>487</v>
      </c>
      <c r="Z790" s="9" t="s">
        <v>232</v>
      </c>
      <c r="AA790" s="9" t="s">
        <v>198</v>
      </c>
      <c r="AB790" s="9">
        <v>8085544</v>
      </c>
      <c r="AC790" s="9" t="s">
        <v>1572</v>
      </c>
      <c r="AD790" s="9" t="s">
        <v>231</v>
      </c>
      <c r="AE790" s="5">
        <f t="shared" si="46"/>
        <v>0</v>
      </c>
      <c r="AF790" s="5" t="str">
        <f t="shared" si="47"/>
        <v>katB</v>
      </c>
      <c r="AG790" s="153"/>
      <c r="AH790" s="153"/>
      <c r="AI790" t="s">
        <v>201</v>
      </c>
      <c r="AJ790" t="s">
        <v>17878</v>
      </c>
      <c r="AK790" s="9" t="str">
        <f>VLOOKUP(Y790,zdroj!D:AJ,33,0)</f>
        <v>katB</v>
      </c>
    </row>
    <row r="791" spans="8:37" x14ac:dyDescent="0.25">
      <c r="H791" s="8"/>
      <c r="I791" s="8"/>
      <c r="N791" s="23"/>
      <c r="O791" s="24"/>
      <c r="P791" s="19"/>
      <c r="Q791" s="19"/>
      <c r="R791" s="19"/>
      <c r="S791" s="27"/>
      <c r="T791" s="11"/>
      <c r="U791" s="27"/>
      <c r="V791" s="39"/>
      <c r="W791" s="39"/>
      <c r="Y791" s="9" t="s">
        <v>487</v>
      </c>
      <c r="Z791" s="9" t="s">
        <v>232</v>
      </c>
      <c r="AA791" s="9" t="s">
        <v>198</v>
      </c>
      <c r="AB791" s="9">
        <v>8085552</v>
      </c>
      <c r="AC791" s="9" t="s">
        <v>1573</v>
      </c>
      <c r="AD791" s="9" t="s">
        <v>231</v>
      </c>
      <c r="AE791" s="5">
        <f t="shared" si="46"/>
        <v>0</v>
      </c>
      <c r="AF791" s="5" t="str">
        <f t="shared" si="47"/>
        <v>katB</v>
      </c>
      <c r="AG791" s="153"/>
      <c r="AH791" s="153"/>
      <c r="AI791" t="s">
        <v>201</v>
      </c>
      <c r="AJ791" t="s">
        <v>17878</v>
      </c>
      <c r="AK791" s="9" t="str">
        <f>VLOOKUP(Y791,zdroj!D:AJ,33,0)</f>
        <v>katB</v>
      </c>
    </row>
    <row r="792" spans="8:37" x14ac:dyDescent="0.25">
      <c r="H792" s="8"/>
      <c r="I792" s="8"/>
      <c r="N792" s="23"/>
      <c r="O792" s="24"/>
      <c r="P792" s="19"/>
      <c r="Q792" s="19"/>
      <c r="R792" s="19"/>
      <c r="S792" s="27"/>
      <c r="T792" s="11"/>
      <c r="U792" s="27"/>
      <c r="V792" s="39"/>
      <c r="W792" s="39"/>
      <c r="Y792" s="9" t="s">
        <v>487</v>
      </c>
      <c r="Z792" s="9" t="s">
        <v>232</v>
      </c>
      <c r="AA792" s="9" t="s">
        <v>198</v>
      </c>
      <c r="AB792" s="9">
        <v>8085561</v>
      </c>
      <c r="AC792" s="9" t="s">
        <v>1574</v>
      </c>
      <c r="AD792" s="9" t="s">
        <v>231</v>
      </c>
      <c r="AE792" s="5">
        <f t="shared" si="46"/>
        <v>0</v>
      </c>
      <c r="AF792" s="5" t="str">
        <f t="shared" si="47"/>
        <v>katB</v>
      </c>
      <c r="AG792" s="153"/>
      <c r="AH792" s="153"/>
      <c r="AI792" t="s">
        <v>201</v>
      </c>
      <c r="AJ792" t="s">
        <v>17878</v>
      </c>
      <c r="AK792" s="9" t="str">
        <f>VLOOKUP(Y792,zdroj!D:AJ,33,0)</f>
        <v>katB</v>
      </c>
    </row>
    <row r="793" spans="8:37" x14ac:dyDescent="0.25">
      <c r="H793" s="8"/>
      <c r="I793" s="8"/>
      <c r="N793" s="23"/>
      <c r="O793" s="24"/>
      <c r="P793" s="19"/>
      <c r="Q793" s="19"/>
      <c r="R793" s="19"/>
      <c r="S793" s="27"/>
      <c r="T793" s="11"/>
      <c r="U793" s="27"/>
      <c r="V793" s="39"/>
      <c r="W793" s="39"/>
      <c r="Y793" s="9" t="s">
        <v>487</v>
      </c>
      <c r="Z793" s="9" t="s">
        <v>232</v>
      </c>
      <c r="AA793" s="9" t="s">
        <v>198</v>
      </c>
      <c r="AB793" s="9">
        <v>8085579</v>
      </c>
      <c r="AC793" s="9" t="s">
        <v>1575</v>
      </c>
      <c r="AD793" s="9" t="s">
        <v>231</v>
      </c>
      <c r="AE793" s="5">
        <f t="shared" si="46"/>
        <v>0</v>
      </c>
      <c r="AF793" s="5" t="str">
        <f t="shared" si="47"/>
        <v>katB</v>
      </c>
      <c r="AG793" s="153"/>
      <c r="AH793" s="153"/>
      <c r="AI793" t="s">
        <v>201</v>
      </c>
      <c r="AJ793" t="s">
        <v>17878</v>
      </c>
      <c r="AK793" s="9" t="str">
        <f>VLOOKUP(Y793,zdroj!D:AJ,33,0)</f>
        <v>katB</v>
      </c>
    </row>
    <row r="794" spans="8:37" x14ac:dyDescent="0.25">
      <c r="H794" s="8"/>
      <c r="I794" s="8"/>
      <c r="N794" s="23"/>
      <c r="O794" s="24"/>
      <c r="P794" s="19"/>
      <c r="Q794" s="19"/>
      <c r="R794" s="19"/>
      <c r="S794" s="27"/>
      <c r="T794" s="11"/>
      <c r="U794" s="27"/>
      <c r="V794" s="39"/>
      <c r="W794" s="39"/>
      <c r="Y794" s="9" t="s">
        <v>487</v>
      </c>
      <c r="Z794" s="9" t="s">
        <v>232</v>
      </c>
      <c r="AA794" s="9" t="s">
        <v>198</v>
      </c>
      <c r="AB794" s="9">
        <v>8085234</v>
      </c>
      <c r="AC794" s="9" t="s">
        <v>1576</v>
      </c>
      <c r="AD794" s="9" t="s">
        <v>231</v>
      </c>
      <c r="AE794" s="5">
        <f t="shared" si="46"/>
        <v>0</v>
      </c>
      <c r="AF794" s="5" t="str">
        <f t="shared" si="47"/>
        <v>katB</v>
      </c>
      <c r="AG794" s="153"/>
      <c r="AH794" s="153"/>
      <c r="AI794" t="s">
        <v>201</v>
      </c>
      <c r="AJ794" t="s">
        <v>17878</v>
      </c>
      <c r="AK794" s="9" t="str">
        <f>VLOOKUP(Y794,zdroj!D:AJ,33,0)</f>
        <v>katB</v>
      </c>
    </row>
    <row r="795" spans="8:37" x14ac:dyDescent="0.25">
      <c r="H795" s="8"/>
      <c r="I795" s="8"/>
      <c r="N795" s="23"/>
      <c r="O795" s="24"/>
      <c r="P795" s="19"/>
      <c r="Q795" s="19"/>
      <c r="R795" s="19"/>
      <c r="S795" s="27"/>
      <c r="T795" s="11"/>
      <c r="U795" s="27"/>
      <c r="V795" s="39"/>
      <c r="W795" s="39"/>
      <c r="Y795" s="9" t="s">
        <v>487</v>
      </c>
      <c r="Z795" s="9" t="s">
        <v>232</v>
      </c>
      <c r="AA795" s="9" t="s">
        <v>198</v>
      </c>
      <c r="AB795" s="9">
        <v>8085587</v>
      </c>
      <c r="AC795" s="9" t="s">
        <v>1577</v>
      </c>
      <c r="AD795" s="9" t="s">
        <v>231</v>
      </c>
      <c r="AE795" s="5">
        <f t="shared" si="46"/>
        <v>0</v>
      </c>
      <c r="AF795" s="5" t="str">
        <f t="shared" si="47"/>
        <v>katB</v>
      </c>
      <c r="AG795" s="153"/>
      <c r="AH795" s="153"/>
      <c r="AI795" t="s">
        <v>201</v>
      </c>
      <c r="AJ795" t="s">
        <v>17878</v>
      </c>
      <c r="AK795" s="9" t="str">
        <f>VLOOKUP(Y795,zdroj!D:AJ,33,0)</f>
        <v>katB</v>
      </c>
    </row>
    <row r="796" spans="8:37" x14ac:dyDescent="0.25">
      <c r="H796" s="8"/>
      <c r="I796" s="8"/>
      <c r="N796" s="23"/>
      <c r="O796" s="24"/>
      <c r="P796" s="19"/>
      <c r="Q796" s="19"/>
      <c r="R796" s="19"/>
      <c r="S796" s="27"/>
      <c r="T796" s="11"/>
      <c r="U796" s="27"/>
      <c r="V796" s="39"/>
      <c r="W796" s="39"/>
      <c r="Y796" s="9" t="s">
        <v>487</v>
      </c>
      <c r="Z796" s="9" t="s">
        <v>232</v>
      </c>
      <c r="AA796" s="9" t="s">
        <v>198</v>
      </c>
      <c r="AB796" s="9">
        <v>8085595</v>
      </c>
      <c r="AC796" s="9" t="s">
        <v>1578</v>
      </c>
      <c r="AD796" s="9" t="s">
        <v>231</v>
      </c>
      <c r="AE796" s="5">
        <f t="shared" si="46"/>
        <v>0</v>
      </c>
      <c r="AF796" s="5" t="str">
        <f t="shared" si="47"/>
        <v>katB</v>
      </c>
      <c r="AG796" s="153"/>
      <c r="AH796" s="153"/>
      <c r="AI796" t="s">
        <v>201</v>
      </c>
      <c r="AJ796" t="s">
        <v>17878</v>
      </c>
      <c r="AK796" s="9" t="str">
        <f>VLOOKUP(Y796,zdroj!D:AJ,33,0)</f>
        <v>katB</v>
      </c>
    </row>
    <row r="797" spans="8:37" x14ac:dyDescent="0.25">
      <c r="H797" s="8"/>
      <c r="I797" s="8"/>
      <c r="N797" s="23"/>
      <c r="O797" s="24"/>
      <c r="P797" s="19"/>
      <c r="Q797" s="19"/>
      <c r="R797" s="19"/>
      <c r="S797" s="27"/>
      <c r="T797" s="11"/>
      <c r="U797" s="27"/>
      <c r="V797" s="39"/>
      <c r="W797" s="39"/>
      <c r="Y797" s="9" t="s">
        <v>487</v>
      </c>
      <c r="Z797" s="9" t="s">
        <v>232</v>
      </c>
      <c r="AA797" s="9" t="s">
        <v>198</v>
      </c>
      <c r="AB797" s="9">
        <v>8085609</v>
      </c>
      <c r="AC797" s="9" t="s">
        <v>1579</v>
      </c>
      <c r="AD797" s="9" t="s">
        <v>231</v>
      </c>
      <c r="AE797" s="5">
        <f t="shared" si="46"/>
        <v>0</v>
      </c>
      <c r="AF797" s="5" t="str">
        <f t="shared" si="47"/>
        <v>katB</v>
      </c>
      <c r="AG797" s="153"/>
      <c r="AH797" s="153"/>
      <c r="AI797" t="s">
        <v>201</v>
      </c>
      <c r="AJ797" t="s">
        <v>17878</v>
      </c>
      <c r="AK797" s="9" t="str">
        <f>VLOOKUP(Y797,zdroj!D:AJ,33,0)</f>
        <v>katB</v>
      </c>
    </row>
    <row r="798" spans="8:37" x14ac:dyDescent="0.25">
      <c r="H798" s="8"/>
      <c r="I798" s="8"/>
      <c r="N798" s="23"/>
      <c r="O798" s="24"/>
      <c r="P798" s="19"/>
      <c r="Q798" s="19"/>
      <c r="R798" s="19"/>
      <c r="S798" s="27"/>
      <c r="T798" s="11"/>
      <c r="U798" s="27"/>
      <c r="V798" s="39"/>
      <c r="W798" s="39"/>
      <c r="Y798" s="9" t="s">
        <v>487</v>
      </c>
      <c r="Z798" s="9" t="s">
        <v>232</v>
      </c>
      <c r="AA798" s="9" t="s">
        <v>198</v>
      </c>
      <c r="AB798" s="9">
        <v>8085617</v>
      </c>
      <c r="AC798" s="9" t="s">
        <v>1580</v>
      </c>
      <c r="AD798" s="9" t="s">
        <v>231</v>
      </c>
      <c r="AE798" s="5">
        <f t="shared" si="46"/>
        <v>0</v>
      </c>
      <c r="AF798" s="5" t="str">
        <f t="shared" si="47"/>
        <v>katB</v>
      </c>
      <c r="AG798" s="153"/>
      <c r="AH798" s="153"/>
      <c r="AI798" t="s">
        <v>201</v>
      </c>
      <c r="AJ798" t="s">
        <v>17878</v>
      </c>
      <c r="AK798" s="9" t="str">
        <f>VLOOKUP(Y798,zdroj!D:AJ,33,0)</f>
        <v>katB</v>
      </c>
    </row>
    <row r="799" spans="8:37" x14ac:dyDescent="0.25">
      <c r="H799" s="8"/>
      <c r="I799" s="8"/>
      <c r="N799" s="23"/>
      <c r="O799" s="24"/>
      <c r="P799" s="19"/>
      <c r="Q799" s="19"/>
      <c r="R799" s="19"/>
      <c r="S799" s="27"/>
      <c r="T799" s="11"/>
      <c r="U799" s="27"/>
      <c r="V799" s="39"/>
      <c r="W799" s="39"/>
      <c r="Y799" s="9" t="s">
        <v>487</v>
      </c>
      <c r="Z799" s="9" t="s">
        <v>232</v>
      </c>
      <c r="AA799" s="9" t="s">
        <v>198</v>
      </c>
      <c r="AB799" s="9">
        <v>8085625</v>
      </c>
      <c r="AC799" s="9" t="s">
        <v>1581</v>
      </c>
      <c r="AD799" s="9" t="s">
        <v>231</v>
      </c>
      <c r="AE799" s="5">
        <f t="shared" si="46"/>
        <v>0</v>
      </c>
      <c r="AF799" s="5" t="str">
        <f t="shared" si="47"/>
        <v>katB</v>
      </c>
      <c r="AG799" s="153"/>
      <c r="AH799" s="153"/>
      <c r="AI799" t="s">
        <v>201</v>
      </c>
      <c r="AJ799" t="s">
        <v>17878</v>
      </c>
      <c r="AK799" s="9" t="str">
        <f>VLOOKUP(Y799,zdroj!D:AJ,33,0)</f>
        <v>katB</v>
      </c>
    </row>
    <row r="800" spans="8:37" x14ac:dyDescent="0.25">
      <c r="H800" s="8"/>
      <c r="I800" s="8"/>
      <c r="N800" s="23"/>
      <c r="O800" s="24"/>
      <c r="P800" s="19"/>
      <c r="Q800" s="19"/>
      <c r="R800" s="19"/>
      <c r="S800" s="27"/>
      <c r="T800" s="11"/>
      <c r="U800" s="27"/>
      <c r="V800" s="39"/>
      <c r="W800" s="39"/>
      <c r="Y800" s="9" t="s">
        <v>487</v>
      </c>
      <c r="Z800" s="9" t="s">
        <v>232</v>
      </c>
      <c r="AA800" s="9" t="s">
        <v>198</v>
      </c>
      <c r="AB800" s="9">
        <v>8085633</v>
      </c>
      <c r="AC800" s="9" t="s">
        <v>1582</v>
      </c>
      <c r="AD800" s="9" t="s">
        <v>231</v>
      </c>
      <c r="AE800" s="5">
        <f t="shared" si="46"/>
        <v>0</v>
      </c>
      <c r="AF800" s="5" t="str">
        <f t="shared" si="47"/>
        <v>katB</v>
      </c>
      <c r="AG800" s="153"/>
      <c r="AH800" s="153"/>
      <c r="AI800" t="s">
        <v>201</v>
      </c>
      <c r="AJ800" t="s">
        <v>17878</v>
      </c>
      <c r="AK800" s="9" t="str">
        <f>VLOOKUP(Y800,zdroj!D:AJ,33,0)</f>
        <v>katB</v>
      </c>
    </row>
    <row r="801" spans="8:37" x14ac:dyDescent="0.25">
      <c r="H801" s="8"/>
      <c r="I801" s="8"/>
      <c r="N801" s="23"/>
      <c r="O801" s="24"/>
      <c r="P801" s="19"/>
      <c r="Q801" s="19"/>
      <c r="R801" s="19"/>
      <c r="S801" s="27"/>
      <c r="T801" s="11"/>
      <c r="U801" s="27"/>
      <c r="V801" s="39"/>
      <c r="W801" s="39"/>
      <c r="Y801" s="9" t="s">
        <v>487</v>
      </c>
      <c r="Z801" s="9" t="s">
        <v>232</v>
      </c>
      <c r="AA801" s="9" t="s">
        <v>198</v>
      </c>
      <c r="AB801" s="9">
        <v>26169916</v>
      </c>
      <c r="AC801" s="9" t="s">
        <v>1583</v>
      </c>
      <c r="AD801" s="9" t="s">
        <v>231</v>
      </c>
      <c r="AE801" s="5">
        <f t="shared" si="46"/>
        <v>0</v>
      </c>
      <c r="AF801" s="5" t="str">
        <f t="shared" si="47"/>
        <v>katB</v>
      </c>
      <c r="AG801" s="153"/>
      <c r="AH801" s="153"/>
      <c r="AI801" t="s">
        <v>201</v>
      </c>
      <c r="AJ801" t="s">
        <v>17878</v>
      </c>
      <c r="AK801" s="9" t="str">
        <f>VLOOKUP(Y801,zdroj!D:AJ,33,0)</f>
        <v>katB</v>
      </c>
    </row>
    <row r="802" spans="8:37" x14ac:dyDescent="0.25">
      <c r="H802" s="8"/>
      <c r="I802" s="8"/>
      <c r="N802" s="23"/>
      <c r="O802" s="24"/>
      <c r="P802" s="19"/>
      <c r="Q802" s="19"/>
      <c r="R802" s="19"/>
      <c r="S802" s="27"/>
      <c r="T802" s="11"/>
      <c r="U802" s="27"/>
      <c r="V802" s="39"/>
      <c r="W802" s="39"/>
      <c r="Y802" s="9" t="s">
        <v>487</v>
      </c>
      <c r="Z802" s="9" t="s">
        <v>232</v>
      </c>
      <c r="AA802" s="9" t="s">
        <v>198</v>
      </c>
      <c r="AB802" s="9">
        <v>8085641</v>
      </c>
      <c r="AC802" s="9" t="s">
        <v>1584</v>
      </c>
      <c r="AD802" s="9" t="s">
        <v>231</v>
      </c>
      <c r="AE802" s="5">
        <f t="shared" si="46"/>
        <v>0</v>
      </c>
      <c r="AF802" s="5" t="str">
        <f t="shared" si="47"/>
        <v>katB</v>
      </c>
      <c r="AG802" s="153"/>
      <c r="AH802" s="153"/>
      <c r="AI802" t="s">
        <v>229</v>
      </c>
      <c r="AJ802" t="s">
        <v>17878</v>
      </c>
      <c r="AK802" s="9" t="str">
        <f>VLOOKUP(Y802,zdroj!D:AJ,33,0)</f>
        <v>katB</v>
      </c>
    </row>
    <row r="803" spans="8:37" x14ac:dyDescent="0.25">
      <c r="H803" s="8"/>
      <c r="I803" s="8"/>
      <c r="N803" s="23"/>
      <c r="O803" s="24"/>
      <c r="P803" s="19"/>
      <c r="Q803" s="19"/>
      <c r="R803" s="19"/>
      <c r="S803" s="27"/>
      <c r="T803" s="11"/>
      <c r="U803" s="27"/>
      <c r="V803" s="39"/>
      <c r="W803" s="39"/>
      <c r="Y803" s="9" t="s">
        <v>487</v>
      </c>
      <c r="Z803" s="9" t="s">
        <v>232</v>
      </c>
      <c r="AA803" s="9" t="s">
        <v>198</v>
      </c>
      <c r="AB803" s="9">
        <v>8085650</v>
      </c>
      <c r="AC803" s="9" t="s">
        <v>1585</v>
      </c>
      <c r="AD803" s="9" t="s">
        <v>231</v>
      </c>
      <c r="AE803" s="5">
        <f t="shared" si="46"/>
        <v>0</v>
      </c>
      <c r="AF803" s="5" t="str">
        <f t="shared" si="47"/>
        <v>katB</v>
      </c>
      <c r="AG803" s="153"/>
      <c r="AH803" s="153"/>
      <c r="AI803" t="s">
        <v>201</v>
      </c>
      <c r="AJ803" t="s">
        <v>17878</v>
      </c>
      <c r="AK803" s="9" t="str">
        <f>VLOOKUP(Y803,zdroj!D:AJ,33,0)</f>
        <v>katB</v>
      </c>
    </row>
    <row r="804" spans="8:37" x14ac:dyDescent="0.25">
      <c r="H804" s="8"/>
      <c r="I804" s="8"/>
      <c r="N804" s="23"/>
      <c r="O804" s="24"/>
      <c r="P804" s="19"/>
      <c r="Q804" s="19"/>
      <c r="R804" s="19"/>
      <c r="S804" s="27"/>
      <c r="T804" s="11"/>
      <c r="U804" s="27"/>
      <c r="V804" s="39"/>
      <c r="W804" s="39"/>
      <c r="Y804" s="9" t="s">
        <v>487</v>
      </c>
      <c r="Z804" s="9" t="s">
        <v>232</v>
      </c>
      <c r="AA804" s="9" t="s">
        <v>198</v>
      </c>
      <c r="AB804" s="9">
        <v>27522059</v>
      </c>
      <c r="AC804" s="9" t="s">
        <v>1586</v>
      </c>
      <c r="AD804" s="9" t="s">
        <v>231</v>
      </c>
      <c r="AE804" s="5">
        <f t="shared" si="46"/>
        <v>0</v>
      </c>
      <c r="AF804" s="5" t="str">
        <f t="shared" si="47"/>
        <v>katB</v>
      </c>
      <c r="AG804" s="153"/>
      <c r="AH804" s="153"/>
      <c r="AI804" t="s">
        <v>201</v>
      </c>
      <c r="AJ804" t="s">
        <v>17878</v>
      </c>
      <c r="AK804" s="9" t="str">
        <f>VLOOKUP(Y804,zdroj!D:AJ,33,0)</f>
        <v>katB</v>
      </c>
    </row>
    <row r="805" spans="8:37" x14ac:dyDescent="0.25">
      <c r="H805" s="8"/>
      <c r="I805" s="8"/>
      <c r="N805" s="23"/>
      <c r="O805" s="24"/>
      <c r="P805" s="19"/>
      <c r="Q805" s="19"/>
      <c r="R805" s="19"/>
      <c r="S805" s="27"/>
      <c r="T805" s="11"/>
      <c r="U805" s="27"/>
      <c r="V805" s="39"/>
      <c r="W805" s="39"/>
      <c r="Y805" s="9" t="s">
        <v>487</v>
      </c>
      <c r="Z805" s="9" t="s">
        <v>232</v>
      </c>
      <c r="AA805" s="9" t="s">
        <v>198</v>
      </c>
      <c r="AB805" s="9">
        <v>8085242</v>
      </c>
      <c r="AC805" s="9" t="s">
        <v>1587</v>
      </c>
      <c r="AD805" s="9" t="s">
        <v>231</v>
      </c>
      <c r="AE805" s="5">
        <f t="shared" si="46"/>
        <v>0</v>
      </c>
      <c r="AF805" s="5" t="str">
        <f t="shared" si="47"/>
        <v>katB</v>
      </c>
      <c r="AG805" s="153"/>
      <c r="AH805" s="153"/>
      <c r="AI805" t="s">
        <v>201</v>
      </c>
      <c r="AJ805" t="s">
        <v>17878</v>
      </c>
      <c r="AK805" s="9" t="str">
        <f>VLOOKUP(Y805,zdroj!D:AJ,33,0)</f>
        <v>katB</v>
      </c>
    </row>
    <row r="806" spans="8:37" x14ac:dyDescent="0.25">
      <c r="H806" s="8"/>
      <c r="I806" s="8"/>
      <c r="N806" s="23"/>
      <c r="O806" s="24"/>
      <c r="P806" s="19"/>
      <c r="Q806" s="19"/>
      <c r="R806" s="19"/>
      <c r="S806" s="27"/>
      <c r="T806" s="11"/>
      <c r="U806" s="27"/>
      <c r="V806" s="39"/>
      <c r="W806" s="39"/>
      <c r="Y806" s="9" t="s">
        <v>487</v>
      </c>
      <c r="Z806" s="9" t="s">
        <v>232</v>
      </c>
      <c r="AA806" s="9" t="s">
        <v>198</v>
      </c>
      <c r="AB806" s="9">
        <v>8085251</v>
      </c>
      <c r="AC806" s="9" t="s">
        <v>1588</v>
      </c>
      <c r="AD806" s="9" t="s">
        <v>231</v>
      </c>
      <c r="AE806" s="5">
        <f t="shared" si="46"/>
        <v>0</v>
      </c>
      <c r="AF806" s="5" t="str">
        <f t="shared" si="47"/>
        <v>katB</v>
      </c>
      <c r="AG806" s="153"/>
      <c r="AH806" s="153"/>
      <c r="AI806" t="s">
        <v>201</v>
      </c>
      <c r="AJ806" t="s">
        <v>17878</v>
      </c>
      <c r="AK806" s="9" t="str">
        <f>VLOOKUP(Y806,zdroj!D:AJ,33,0)</f>
        <v>katB</v>
      </c>
    </row>
    <row r="807" spans="8:37" x14ac:dyDescent="0.25">
      <c r="H807" s="8"/>
      <c r="I807" s="8"/>
      <c r="N807" s="23"/>
      <c r="O807" s="24"/>
      <c r="P807" s="19"/>
      <c r="Q807" s="19"/>
      <c r="R807" s="19"/>
      <c r="S807" s="27"/>
      <c r="T807" s="11"/>
      <c r="U807" s="27"/>
      <c r="V807" s="39"/>
      <c r="W807" s="39"/>
      <c r="Y807" s="9" t="s">
        <v>487</v>
      </c>
      <c r="Z807" s="9" t="s">
        <v>232</v>
      </c>
      <c r="AA807" s="9" t="s">
        <v>198</v>
      </c>
      <c r="AB807" s="9">
        <v>8085269</v>
      </c>
      <c r="AC807" s="9" t="s">
        <v>1589</v>
      </c>
      <c r="AD807" s="9" t="s">
        <v>231</v>
      </c>
      <c r="AE807" s="5">
        <f t="shared" si="46"/>
        <v>0</v>
      </c>
      <c r="AF807" s="5" t="str">
        <f t="shared" si="47"/>
        <v>katB</v>
      </c>
      <c r="AG807" s="153"/>
      <c r="AH807" s="153"/>
      <c r="AI807" t="s">
        <v>201</v>
      </c>
      <c r="AJ807" t="s">
        <v>17878</v>
      </c>
      <c r="AK807" s="9" t="str">
        <f>VLOOKUP(Y807,zdroj!D:AJ,33,0)</f>
        <v>katB</v>
      </c>
    </row>
    <row r="808" spans="8:37" x14ac:dyDescent="0.25">
      <c r="H808" s="8"/>
      <c r="I808" s="8"/>
      <c r="N808" s="23"/>
      <c r="O808" s="24"/>
      <c r="P808" s="19"/>
      <c r="Q808" s="19"/>
      <c r="R808" s="19"/>
      <c r="S808" s="27"/>
      <c r="T808" s="11"/>
      <c r="U808" s="27"/>
      <c r="V808" s="39"/>
      <c r="W808" s="39"/>
      <c r="Y808" s="9" t="s">
        <v>487</v>
      </c>
      <c r="Z808" s="9" t="s">
        <v>232</v>
      </c>
      <c r="AA808" s="9" t="s">
        <v>198</v>
      </c>
      <c r="AB808" s="9">
        <v>8085277</v>
      </c>
      <c r="AC808" s="9" t="s">
        <v>1590</v>
      </c>
      <c r="AD808" s="9" t="s">
        <v>231</v>
      </c>
      <c r="AE808" s="5">
        <f t="shared" si="46"/>
        <v>0</v>
      </c>
      <c r="AF808" s="5" t="str">
        <f t="shared" si="47"/>
        <v>katB</v>
      </c>
      <c r="AG808" s="153"/>
      <c r="AH808" s="153"/>
      <c r="AI808" t="s">
        <v>201</v>
      </c>
      <c r="AJ808" t="s">
        <v>17878</v>
      </c>
      <c r="AK808" s="9" t="str">
        <f>VLOOKUP(Y808,zdroj!D:AJ,33,0)</f>
        <v>katB</v>
      </c>
    </row>
    <row r="809" spans="8:37" x14ac:dyDescent="0.25">
      <c r="H809" s="8"/>
      <c r="I809" s="8"/>
      <c r="N809" s="23"/>
      <c r="O809" s="24"/>
      <c r="P809" s="19"/>
      <c r="Q809" s="19"/>
      <c r="R809" s="19"/>
      <c r="S809" s="27"/>
      <c r="T809" s="11"/>
      <c r="U809" s="27"/>
      <c r="V809" s="39"/>
      <c r="W809" s="39"/>
      <c r="Y809" s="9" t="s">
        <v>487</v>
      </c>
      <c r="Z809" s="9" t="s">
        <v>232</v>
      </c>
      <c r="AA809" s="9" t="s">
        <v>198</v>
      </c>
      <c r="AB809" s="9">
        <v>8085285</v>
      </c>
      <c r="AC809" s="9" t="s">
        <v>1591</v>
      </c>
      <c r="AD809" s="9" t="s">
        <v>231</v>
      </c>
      <c r="AE809" s="5">
        <f t="shared" si="46"/>
        <v>0</v>
      </c>
      <c r="AF809" s="5" t="str">
        <f t="shared" si="47"/>
        <v>katB</v>
      </c>
      <c r="AG809" s="153"/>
      <c r="AH809" s="153"/>
      <c r="AI809" t="s">
        <v>201</v>
      </c>
      <c r="AJ809" t="s">
        <v>17878</v>
      </c>
      <c r="AK809" s="9" t="str">
        <f>VLOOKUP(Y809,zdroj!D:AJ,33,0)</f>
        <v>katB</v>
      </c>
    </row>
    <row r="810" spans="8:37" x14ac:dyDescent="0.25">
      <c r="H810" s="8"/>
      <c r="I810" s="8"/>
      <c r="N810" s="23"/>
      <c r="O810" s="24"/>
      <c r="P810" s="19"/>
      <c r="Q810" s="19"/>
      <c r="R810" s="19"/>
      <c r="S810" s="27"/>
      <c r="T810" s="11"/>
      <c r="U810" s="27"/>
      <c r="V810" s="39"/>
      <c r="W810" s="39"/>
      <c r="Y810" s="9" t="s">
        <v>486</v>
      </c>
      <c r="Z810" s="9" t="s">
        <v>232</v>
      </c>
      <c r="AA810" s="9" t="s">
        <v>198</v>
      </c>
      <c r="AB810" s="9">
        <v>7969511</v>
      </c>
      <c r="AC810" s="9" t="s">
        <v>1592</v>
      </c>
      <c r="AD810" s="9" t="s">
        <v>231</v>
      </c>
      <c r="AE810" s="5">
        <f t="shared" si="46"/>
        <v>0</v>
      </c>
      <c r="AF810" s="5" t="str">
        <f t="shared" si="47"/>
        <v>katB</v>
      </c>
      <c r="AG810" s="153"/>
      <c r="AH810" s="153"/>
      <c r="AI810" t="s">
        <v>195</v>
      </c>
      <c r="AJ810" t="s">
        <v>340</v>
      </c>
      <c r="AK810" s="9" t="str">
        <f>VLOOKUP(Y810,zdroj!D:AJ,33,0)</f>
        <v>katB</v>
      </c>
    </row>
    <row r="811" spans="8:37" x14ac:dyDescent="0.25">
      <c r="H811" s="8"/>
      <c r="I811" s="8"/>
      <c r="N811" s="23"/>
      <c r="O811" s="24"/>
      <c r="P811" s="19"/>
      <c r="Q811" s="19"/>
      <c r="R811" s="19"/>
      <c r="S811" s="27"/>
      <c r="T811" s="11"/>
      <c r="U811" s="27"/>
      <c r="V811" s="39"/>
      <c r="W811" s="39"/>
      <c r="Y811" s="9" t="s">
        <v>486</v>
      </c>
      <c r="Z811" s="9" t="s">
        <v>232</v>
      </c>
      <c r="AA811" s="9" t="s">
        <v>198</v>
      </c>
      <c r="AB811" s="9">
        <v>7967560</v>
      </c>
      <c r="AC811" s="9" t="s">
        <v>1593</v>
      </c>
      <c r="AD811" s="9" t="s">
        <v>231</v>
      </c>
      <c r="AE811" s="5">
        <f t="shared" si="46"/>
        <v>0</v>
      </c>
      <c r="AF811" s="5" t="str">
        <f t="shared" si="47"/>
        <v>katB</v>
      </c>
      <c r="AG811" s="153"/>
      <c r="AH811" s="153"/>
      <c r="AI811" t="s">
        <v>201</v>
      </c>
      <c r="AJ811" t="s">
        <v>17878</v>
      </c>
      <c r="AK811" s="9" t="str">
        <f>VLOOKUP(Y811,zdroj!D:AJ,33,0)</f>
        <v>katB</v>
      </c>
    </row>
    <row r="812" spans="8:37" x14ac:dyDescent="0.25">
      <c r="H812" s="8"/>
      <c r="I812" s="8"/>
      <c r="N812" s="23"/>
      <c r="O812" s="24"/>
      <c r="P812" s="19"/>
      <c r="Q812" s="19"/>
      <c r="R812" s="19"/>
      <c r="S812" s="27"/>
      <c r="T812" s="11"/>
      <c r="U812" s="27"/>
      <c r="V812" s="39"/>
      <c r="W812" s="39"/>
      <c r="Y812" s="9" t="s">
        <v>486</v>
      </c>
      <c r="Z812" s="9" t="s">
        <v>232</v>
      </c>
      <c r="AA812" s="9" t="s">
        <v>198</v>
      </c>
      <c r="AB812" s="9">
        <v>7967641</v>
      </c>
      <c r="AC812" s="9" t="s">
        <v>1594</v>
      </c>
      <c r="AD812" s="9" t="s">
        <v>231</v>
      </c>
      <c r="AE812" s="5">
        <f t="shared" si="46"/>
        <v>0</v>
      </c>
      <c r="AF812" s="5" t="str">
        <f t="shared" si="47"/>
        <v>katB</v>
      </c>
      <c r="AG812" s="153"/>
      <c r="AH812" s="153"/>
      <c r="AI812" t="s">
        <v>201</v>
      </c>
      <c r="AJ812" t="s">
        <v>17878</v>
      </c>
      <c r="AK812" s="9" t="str">
        <f>VLOOKUP(Y812,zdroj!D:AJ,33,0)</f>
        <v>katB</v>
      </c>
    </row>
    <row r="813" spans="8:37" x14ac:dyDescent="0.25">
      <c r="H813" s="8"/>
      <c r="I813" s="8"/>
      <c r="N813" s="23"/>
      <c r="O813" s="24"/>
      <c r="P813" s="19"/>
      <c r="Q813" s="19"/>
      <c r="R813" s="19"/>
      <c r="S813" s="27"/>
      <c r="T813" s="11"/>
      <c r="U813" s="27"/>
      <c r="V813" s="39"/>
      <c r="W813" s="39"/>
      <c r="Y813" s="9" t="s">
        <v>486</v>
      </c>
      <c r="Z813" s="9" t="s">
        <v>232</v>
      </c>
      <c r="AA813" s="9" t="s">
        <v>198</v>
      </c>
      <c r="AB813" s="9">
        <v>7968531</v>
      </c>
      <c r="AC813" s="9" t="s">
        <v>1595</v>
      </c>
      <c r="AD813" s="9" t="s">
        <v>231</v>
      </c>
      <c r="AE813" s="5">
        <f t="shared" si="46"/>
        <v>0</v>
      </c>
      <c r="AF813" s="5" t="str">
        <f t="shared" si="47"/>
        <v>katB</v>
      </c>
      <c r="AG813" s="153"/>
      <c r="AH813" s="153"/>
      <c r="AI813" t="s">
        <v>201</v>
      </c>
      <c r="AJ813" t="s">
        <v>17878</v>
      </c>
      <c r="AK813" s="9" t="str">
        <f>VLOOKUP(Y813,zdroj!D:AJ,33,0)</f>
        <v>katB</v>
      </c>
    </row>
    <row r="814" spans="8:37" x14ac:dyDescent="0.25">
      <c r="H814" s="8"/>
      <c r="I814" s="8"/>
      <c r="N814" s="23"/>
      <c r="O814" s="24"/>
      <c r="P814" s="19"/>
      <c r="Q814" s="19"/>
      <c r="R814" s="19"/>
      <c r="S814" s="27"/>
      <c r="T814" s="11"/>
      <c r="U814" s="27"/>
      <c r="V814" s="39"/>
      <c r="W814" s="39"/>
      <c r="Y814" s="9" t="s">
        <v>486</v>
      </c>
      <c r="Z814" s="9" t="s">
        <v>232</v>
      </c>
      <c r="AA814" s="9" t="s">
        <v>198</v>
      </c>
      <c r="AB814" s="9">
        <v>7968540</v>
      </c>
      <c r="AC814" s="9" t="s">
        <v>1596</v>
      </c>
      <c r="AD814" s="9" t="s">
        <v>231</v>
      </c>
      <c r="AE814" s="5">
        <f t="shared" si="46"/>
        <v>0</v>
      </c>
      <c r="AF814" s="5" t="str">
        <f t="shared" si="47"/>
        <v>katB</v>
      </c>
      <c r="AG814" s="153"/>
      <c r="AH814" s="153"/>
      <c r="AI814" t="s">
        <v>201</v>
      </c>
      <c r="AJ814" t="s">
        <v>17878</v>
      </c>
      <c r="AK814" s="9" t="str">
        <f>VLOOKUP(Y814,zdroj!D:AJ,33,0)</f>
        <v>katB</v>
      </c>
    </row>
    <row r="815" spans="8:37" x14ac:dyDescent="0.25">
      <c r="H815" s="8"/>
      <c r="I815" s="8"/>
      <c r="N815" s="23"/>
      <c r="O815" s="24"/>
      <c r="P815" s="19"/>
      <c r="Q815" s="19"/>
      <c r="R815" s="19"/>
      <c r="S815" s="27"/>
      <c r="T815" s="11"/>
      <c r="U815" s="27"/>
      <c r="V815" s="39"/>
      <c r="W815" s="39"/>
      <c r="Y815" s="9" t="s">
        <v>486</v>
      </c>
      <c r="Z815" s="9" t="s">
        <v>232</v>
      </c>
      <c r="AA815" s="9" t="s">
        <v>198</v>
      </c>
      <c r="AB815" s="9">
        <v>7968558</v>
      </c>
      <c r="AC815" s="9" t="s">
        <v>1597</v>
      </c>
      <c r="AD815" s="9" t="s">
        <v>231</v>
      </c>
      <c r="AE815" s="5">
        <f t="shared" si="46"/>
        <v>0</v>
      </c>
      <c r="AF815" s="5" t="str">
        <f t="shared" si="47"/>
        <v>katB</v>
      </c>
      <c r="AG815" s="153"/>
      <c r="AH815" s="153"/>
      <c r="AI815" t="s">
        <v>201</v>
      </c>
      <c r="AJ815" t="s">
        <v>17878</v>
      </c>
      <c r="AK815" s="9" t="str">
        <f>VLOOKUP(Y815,zdroj!D:AJ,33,0)</f>
        <v>katB</v>
      </c>
    </row>
    <row r="816" spans="8:37" x14ac:dyDescent="0.25">
      <c r="H816" s="8"/>
      <c r="I816" s="8"/>
      <c r="N816" s="23"/>
      <c r="O816" s="24"/>
      <c r="P816" s="19"/>
      <c r="Q816" s="19"/>
      <c r="R816" s="19"/>
      <c r="S816" s="27"/>
      <c r="T816" s="11"/>
      <c r="U816" s="27"/>
      <c r="V816" s="39"/>
      <c r="W816" s="39"/>
      <c r="Y816" s="9" t="s">
        <v>486</v>
      </c>
      <c r="Z816" s="9" t="s">
        <v>232</v>
      </c>
      <c r="AA816" s="9" t="s">
        <v>198</v>
      </c>
      <c r="AB816" s="9">
        <v>7968566</v>
      </c>
      <c r="AC816" s="9" t="s">
        <v>1598</v>
      </c>
      <c r="AD816" s="9" t="s">
        <v>231</v>
      </c>
      <c r="AE816" s="5">
        <f t="shared" si="46"/>
        <v>0</v>
      </c>
      <c r="AF816" s="5" t="str">
        <f t="shared" si="47"/>
        <v>katB</v>
      </c>
      <c r="AG816" s="153"/>
      <c r="AH816" s="153"/>
      <c r="AI816" t="s">
        <v>201</v>
      </c>
      <c r="AJ816" t="s">
        <v>17878</v>
      </c>
      <c r="AK816" s="9" t="str">
        <f>VLOOKUP(Y816,zdroj!D:AJ,33,0)</f>
        <v>katB</v>
      </c>
    </row>
    <row r="817" spans="8:37" x14ac:dyDescent="0.25">
      <c r="H817" s="8"/>
      <c r="I817" s="8"/>
      <c r="N817" s="23"/>
      <c r="O817" s="24"/>
      <c r="P817" s="19"/>
      <c r="Q817" s="19"/>
      <c r="R817" s="19"/>
      <c r="S817" s="27"/>
      <c r="T817" s="11"/>
      <c r="U817" s="27"/>
      <c r="V817" s="39"/>
      <c r="W817" s="39"/>
      <c r="Y817" s="9" t="s">
        <v>486</v>
      </c>
      <c r="Z817" s="9" t="s">
        <v>232</v>
      </c>
      <c r="AA817" s="9" t="s">
        <v>198</v>
      </c>
      <c r="AB817" s="9">
        <v>7968574</v>
      </c>
      <c r="AC817" s="9" t="s">
        <v>1599</v>
      </c>
      <c r="AD817" s="9" t="s">
        <v>231</v>
      </c>
      <c r="AE817" s="5">
        <f t="shared" si="46"/>
        <v>0</v>
      </c>
      <c r="AF817" s="5" t="str">
        <f t="shared" si="47"/>
        <v>katB</v>
      </c>
      <c r="AG817" s="153"/>
      <c r="AH817" s="153"/>
      <c r="AI817" t="s">
        <v>201</v>
      </c>
      <c r="AJ817" t="s">
        <v>17878</v>
      </c>
      <c r="AK817" s="9" t="str">
        <f>VLOOKUP(Y817,zdroj!D:AJ,33,0)</f>
        <v>katB</v>
      </c>
    </row>
    <row r="818" spans="8:37" x14ac:dyDescent="0.25">
      <c r="H818" s="8"/>
      <c r="I818" s="8"/>
      <c r="N818" s="23"/>
      <c r="O818" s="24"/>
      <c r="P818" s="19"/>
      <c r="Q818" s="19"/>
      <c r="R818" s="19"/>
      <c r="S818" s="27"/>
      <c r="T818" s="11"/>
      <c r="U818" s="27"/>
      <c r="V818" s="39"/>
      <c r="W818" s="39"/>
      <c r="Y818" s="9" t="s">
        <v>486</v>
      </c>
      <c r="Z818" s="9" t="s">
        <v>232</v>
      </c>
      <c r="AA818" s="9" t="s">
        <v>198</v>
      </c>
      <c r="AB818" s="9">
        <v>7968582</v>
      </c>
      <c r="AC818" s="9" t="s">
        <v>1600</v>
      </c>
      <c r="AD818" s="9" t="s">
        <v>231</v>
      </c>
      <c r="AE818" s="5">
        <f t="shared" si="46"/>
        <v>0</v>
      </c>
      <c r="AF818" s="5" t="str">
        <f t="shared" si="47"/>
        <v>katB</v>
      </c>
      <c r="AG818" s="153"/>
      <c r="AH818" s="153"/>
      <c r="AI818" t="s">
        <v>201</v>
      </c>
      <c r="AJ818" t="s">
        <v>17878</v>
      </c>
      <c r="AK818" s="9" t="str">
        <f>VLOOKUP(Y818,zdroj!D:AJ,33,0)</f>
        <v>katB</v>
      </c>
    </row>
    <row r="819" spans="8:37" x14ac:dyDescent="0.25">
      <c r="H819" s="8"/>
      <c r="I819" s="8"/>
      <c r="N819" s="23"/>
      <c r="O819" s="24"/>
      <c r="P819" s="19"/>
      <c r="Q819" s="19"/>
      <c r="R819" s="19"/>
      <c r="S819" s="27"/>
      <c r="T819" s="11"/>
      <c r="U819" s="27"/>
      <c r="V819" s="39"/>
      <c r="W819" s="39"/>
      <c r="Y819" s="9" t="s">
        <v>486</v>
      </c>
      <c r="Z819" s="9" t="s">
        <v>232</v>
      </c>
      <c r="AA819" s="9" t="s">
        <v>198</v>
      </c>
      <c r="AB819" s="9">
        <v>7968591</v>
      </c>
      <c r="AC819" s="9" t="s">
        <v>1601</v>
      </c>
      <c r="AD819" s="9" t="s">
        <v>231</v>
      </c>
      <c r="AE819" s="5">
        <f t="shared" si="46"/>
        <v>0</v>
      </c>
      <c r="AF819" s="5" t="str">
        <f t="shared" si="47"/>
        <v>katB</v>
      </c>
      <c r="AG819" s="153"/>
      <c r="AH819" s="153"/>
      <c r="AI819" t="s">
        <v>201</v>
      </c>
      <c r="AJ819" t="s">
        <v>17878</v>
      </c>
      <c r="AK819" s="9" t="str">
        <f>VLOOKUP(Y819,zdroj!D:AJ,33,0)</f>
        <v>katB</v>
      </c>
    </row>
    <row r="820" spans="8:37" x14ac:dyDescent="0.25">
      <c r="H820" s="8"/>
      <c r="I820" s="8"/>
      <c r="N820" s="23"/>
      <c r="O820" s="24"/>
      <c r="P820" s="19"/>
      <c r="Q820" s="19"/>
      <c r="R820" s="19"/>
      <c r="S820" s="27"/>
      <c r="T820" s="11"/>
      <c r="U820" s="27"/>
      <c r="V820" s="39"/>
      <c r="W820" s="39"/>
      <c r="Y820" s="9" t="s">
        <v>486</v>
      </c>
      <c r="Z820" s="9" t="s">
        <v>232</v>
      </c>
      <c r="AA820" s="9" t="s">
        <v>198</v>
      </c>
      <c r="AB820" s="9">
        <v>7967659</v>
      </c>
      <c r="AC820" s="9" t="s">
        <v>1602</v>
      </c>
      <c r="AD820" s="9" t="s">
        <v>231</v>
      </c>
      <c r="AE820" s="5">
        <f t="shared" si="46"/>
        <v>0</v>
      </c>
      <c r="AF820" s="5" t="str">
        <f t="shared" si="47"/>
        <v>katB</v>
      </c>
      <c r="AG820" s="153"/>
      <c r="AH820" s="153"/>
      <c r="AI820" t="s">
        <v>201</v>
      </c>
      <c r="AJ820" t="s">
        <v>17878</v>
      </c>
      <c r="AK820" s="9" t="str">
        <f>VLOOKUP(Y820,zdroj!D:AJ,33,0)</f>
        <v>katB</v>
      </c>
    </row>
    <row r="821" spans="8:37" x14ac:dyDescent="0.25">
      <c r="H821" s="8"/>
      <c r="I821" s="8"/>
      <c r="N821" s="23"/>
      <c r="O821" s="24"/>
      <c r="P821" s="19"/>
      <c r="Q821" s="19"/>
      <c r="R821" s="19"/>
      <c r="S821" s="27"/>
      <c r="T821" s="11"/>
      <c r="U821" s="27"/>
      <c r="V821" s="39"/>
      <c r="W821" s="39"/>
      <c r="Y821" s="9" t="s">
        <v>486</v>
      </c>
      <c r="Z821" s="9" t="s">
        <v>232</v>
      </c>
      <c r="AA821" s="9" t="s">
        <v>198</v>
      </c>
      <c r="AB821" s="9">
        <v>7968655</v>
      </c>
      <c r="AC821" s="9" t="s">
        <v>1603</v>
      </c>
      <c r="AD821" s="9" t="s">
        <v>231</v>
      </c>
      <c r="AE821" s="5">
        <f t="shared" si="46"/>
        <v>0</v>
      </c>
      <c r="AF821" s="5" t="str">
        <f t="shared" si="47"/>
        <v>katB</v>
      </c>
      <c r="AG821" s="153"/>
      <c r="AH821" s="153"/>
      <c r="AI821" t="s">
        <v>201</v>
      </c>
      <c r="AJ821" t="s">
        <v>17878</v>
      </c>
      <c r="AK821" s="9" t="str">
        <f>VLOOKUP(Y821,zdroj!D:AJ,33,0)</f>
        <v>katB</v>
      </c>
    </row>
    <row r="822" spans="8:37" x14ac:dyDescent="0.25">
      <c r="H822" s="8"/>
      <c r="I822" s="8"/>
      <c r="N822" s="23"/>
      <c r="O822" s="24"/>
      <c r="P822" s="19"/>
      <c r="Q822" s="19"/>
      <c r="R822" s="19"/>
      <c r="S822" s="27"/>
      <c r="T822" s="11"/>
      <c r="U822" s="27"/>
      <c r="V822" s="39"/>
      <c r="W822" s="39"/>
      <c r="Y822" s="9" t="s">
        <v>486</v>
      </c>
      <c r="Z822" s="9" t="s">
        <v>232</v>
      </c>
      <c r="AA822" s="9" t="s">
        <v>198</v>
      </c>
      <c r="AB822" s="9">
        <v>7967667</v>
      </c>
      <c r="AC822" s="9" t="s">
        <v>1604</v>
      </c>
      <c r="AD822" s="9" t="s">
        <v>231</v>
      </c>
      <c r="AE822" s="5">
        <f t="shared" si="46"/>
        <v>0</v>
      </c>
      <c r="AF822" s="5" t="str">
        <f t="shared" si="47"/>
        <v>katB</v>
      </c>
      <c r="AG822" s="153"/>
      <c r="AH822" s="153"/>
      <c r="AI822" t="s">
        <v>201</v>
      </c>
      <c r="AJ822" t="s">
        <v>17878</v>
      </c>
      <c r="AK822" s="9" t="str">
        <f>VLOOKUP(Y822,zdroj!D:AJ,33,0)</f>
        <v>katB</v>
      </c>
    </row>
    <row r="823" spans="8:37" x14ac:dyDescent="0.25">
      <c r="H823" s="8"/>
      <c r="I823" s="8"/>
      <c r="N823" s="23"/>
      <c r="O823" s="24"/>
      <c r="P823" s="19"/>
      <c r="Q823" s="19"/>
      <c r="R823" s="19"/>
      <c r="S823" s="27"/>
      <c r="T823" s="11"/>
      <c r="U823" s="27"/>
      <c r="V823" s="39"/>
      <c r="W823" s="39"/>
      <c r="Y823" s="9" t="s">
        <v>486</v>
      </c>
      <c r="Z823" s="9" t="s">
        <v>232</v>
      </c>
      <c r="AA823" s="9" t="s">
        <v>198</v>
      </c>
      <c r="AB823" s="9">
        <v>7968710</v>
      </c>
      <c r="AC823" s="9" t="s">
        <v>1605</v>
      </c>
      <c r="AD823" s="9" t="s">
        <v>231</v>
      </c>
      <c r="AE823" s="5">
        <f t="shared" si="46"/>
        <v>0</v>
      </c>
      <c r="AF823" s="5" t="str">
        <f t="shared" si="47"/>
        <v>katB</v>
      </c>
      <c r="AG823" s="153"/>
      <c r="AH823" s="153"/>
      <c r="AI823" t="s">
        <v>201</v>
      </c>
      <c r="AJ823" t="s">
        <v>17878</v>
      </c>
      <c r="AK823" s="9" t="str">
        <f>VLOOKUP(Y823,zdroj!D:AJ,33,0)</f>
        <v>katB</v>
      </c>
    </row>
    <row r="824" spans="8:37" x14ac:dyDescent="0.25">
      <c r="H824" s="8"/>
      <c r="I824" s="8"/>
      <c r="N824" s="23"/>
      <c r="O824" s="24"/>
      <c r="P824" s="19"/>
      <c r="Q824" s="19"/>
      <c r="R824" s="19"/>
      <c r="S824" s="27"/>
      <c r="T824" s="11"/>
      <c r="U824" s="27"/>
      <c r="V824" s="39"/>
      <c r="W824" s="39"/>
      <c r="Y824" s="9" t="s">
        <v>486</v>
      </c>
      <c r="Z824" s="9" t="s">
        <v>232</v>
      </c>
      <c r="AA824" s="9" t="s">
        <v>198</v>
      </c>
      <c r="AB824" s="9">
        <v>7968728</v>
      </c>
      <c r="AC824" s="9" t="s">
        <v>1606</v>
      </c>
      <c r="AD824" s="9" t="s">
        <v>231</v>
      </c>
      <c r="AE824" s="5">
        <f t="shared" si="46"/>
        <v>0</v>
      </c>
      <c r="AF824" s="5" t="str">
        <f t="shared" si="47"/>
        <v>katB</v>
      </c>
      <c r="AG824" s="153"/>
      <c r="AH824" s="153"/>
      <c r="AI824" t="s">
        <v>201</v>
      </c>
      <c r="AJ824" t="s">
        <v>17878</v>
      </c>
      <c r="AK824" s="9" t="str">
        <f>VLOOKUP(Y824,zdroj!D:AJ,33,0)</f>
        <v>katB</v>
      </c>
    </row>
    <row r="825" spans="8:37" x14ac:dyDescent="0.25">
      <c r="H825" s="8"/>
      <c r="I825" s="8"/>
      <c r="N825" s="23"/>
      <c r="O825" s="24"/>
      <c r="P825" s="19"/>
      <c r="Q825" s="19"/>
      <c r="R825" s="19"/>
      <c r="S825" s="27"/>
      <c r="T825" s="11"/>
      <c r="U825" s="27"/>
      <c r="V825" s="39"/>
      <c r="W825" s="39"/>
      <c r="Y825" s="9" t="s">
        <v>486</v>
      </c>
      <c r="Z825" s="9" t="s">
        <v>232</v>
      </c>
      <c r="AA825" s="9" t="s">
        <v>198</v>
      </c>
      <c r="AB825" s="9">
        <v>7968736</v>
      </c>
      <c r="AC825" s="9" t="s">
        <v>1607</v>
      </c>
      <c r="AD825" s="9" t="s">
        <v>231</v>
      </c>
      <c r="AE825" s="5">
        <f t="shared" si="46"/>
        <v>0</v>
      </c>
      <c r="AF825" s="5" t="str">
        <f t="shared" si="47"/>
        <v>katB</v>
      </c>
      <c r="AG825" s="153"/>
      <c r="AH825" s="153"/>
      <c r="AI825" t="s">
        <v>201</v>
      </c>
      <c r="AJ825" t="s">
        <v>17878</v>
      </c>
      <c r="AK825" s="9" t="str">
        <f>VLOOKUP(Y825,zdroj!D:AJ,33,0)</f>
        <v>katB</v>
      </c>
    </row>
    <row r="826" spans="8:37" x14ac:dyDescent="0.25">
      <c r="H826" s="8"/>
      <c r="I826" s="8"/>
      <c r="N826" s="23"/>
      <c r="O826" s="24"/>
      <c r="P826" s="19"/>
      <c r="Q826" s="19"/>
      <c r="R826" s="19"/>
      <c r="S826" s="27"/>
      <c r="T826" s="11"/>
      <c r="U826" s="27"/>
      <c r="V826" s="39"/>
      <c r="W826" s="39"/>
      <c r="Y826" s="9" t="s">
        <v>486</v>
      </c>
      <c r="Z826" s="9" t="s">
        <v>232</v>
      </c>
      <c r="AA826" s="9" t="s">
        <v>198</v>
      </c>
      <c r="AB826" s="9">
        <v>7968752</v>
      </c>
      <c r="AC826" s="9" t="s">
        <v>1608</v>
      </c>
      <c r="AD826" s="9" t="s">
        <v>231</v>
      </c>
      <c r="AE826" s="5">
        <f t="shared" si="46"/>
        <v>0</v>
      </c>
      <c r="AF826" s="5" t="str">
        <f t="shared" si="47"/>
        <v>katB</v>
      </c>
      <c r="AG826" s="153"/>
      <c r="AH826" s="153"/>
      <c r="AI826" t="s">
        <v>201</v>
      </c>
      <c r="AJ826" t="s">
        <v>17878</v>
      </c>
      <c r="AK826" s="9" t="str">
        <f>VLOOKUP(Y826,zdroj!D:AJ,33,0)</f>
        <v>katB</v>
      </c>
    </row>
    <row r="827" spans="8:37" x14ac:dyDescent="0.25">
      <c r="H827" s="8"/>
      <c r="I827" s="8"/>
      <c r="N827" s="23"/>
      <c r="O827" s="24"/>
      <c r="P827" s="19"/>
      <c r="Q827" s="19"/>
      <c r="R827" s="19"/>
      <c r="S827" s="27"/>
      <c r="T827" s="11"/>
      <c r="U827" s="27"/>
      <c r="V827" s="39"/>
      <c r="W827" s="39"/>
      <c r="Y827" s="9" t="s">
        <v>486</v>
      </c>
      <c r="Z827" s="9" t="s">
        <v>232</v>
      </c>
      <c r="AA827" s="9" t="s">
        <v>198</v>
      </c>
      <c r="AB827" s="9">
        <v>7968761</v>
      </c>
      <c r="AC827" s="9" t="s">
        <v>1609</v>
      </c>
      <c r="AD827" s="9" t="s">
        <v>231</v>
      </c>
      <c r="AE827" s="5">
        <f t="shared" si="46"/>
        <v>0</v>
      </c>
      <c r="AF827" s="5" t="str">
        <f t="shared" si="47"/>
        <v>katB</v>
      </c>
      <c r="AG827" s="153"/>
      <c r="AH827" s="153"/>
      <c r="AI827" t="s">
        <v>201</v>
      </c>
      <c r="AJ827" t="s">
        <v>17878</v>
      </c>
      <c r="AK827" s="9" t="str">
        <f>VLOOKUP(Y827,zdroj!D:AJ,33,0)</f>
        <v>katB</v>
      </c>
    </row>
    <row r="828" spans="8:37" x14ac:dyDescent="0.25">
      <c r="H828" s="8"/>
      <c r="I828" s="8"/>
      <c r="N828" s="23"/>
      <c r="O828" s="24"/>
      <c r="P828" s="19"/>
      <c r="Q828" s="19"/>
      <c r="R828" s="19"/>
      <c r="S828" s="27"/>
      <c r="T828" s="11"/>
      <c r="U828" s="27"/>
      <c r="V828" s="39"/>
      <c r="W828" s="39"/>
      <c r="Y828" s="9" t="s">
        <v>486</v>
      </c>
      <c r="Z828" s="9" t="s">
        <v>232</v>
      </c>
      <c r="AA828" s="9" t="s">
        <v>198</v>
      </c>
      <c r="AB828" s="9">
        <v>7968817</v>
      </c>
      <c r="AC828" s="9" t="s">
        <v>1610</v>
      </c>
      <c r="AD828" s="9" t="s">
        <v>231</v>
      </c>
      <c r="AE828" s="5">
        <f t="shared" si="46"/>
        <v>0</v>
      </c>
      <c r="AF828" s="5" t="str">
        <f t="shared" si="47"/>
        <v>katB</v>
      </c>
      <c r="AG828" s="153"/>
      <c r="AH828" s="153"/>
      <c r="AI828" t="s">
        <v>201</v>
      </c>
      <c r="AJ828" t="s">
        <v>17878</v>
      </c>
      <c r="AK828" s="9" t="str">
        <f>VLOOKUP(Y828,zdroj!D:AJ,33,0)</f>
        <v>katB</v>
      </c>
    </row>
    <row r="829" spans="8:37" x14ac:dyDescent="0.25">
      <c r="H829" s="8"/>
      <c r="I829" s="8"/>
      <c r="N829" s="23"/>
      <c r="O829" s="24"/>
      <c r="P829" s="19"/>
      <c r="Q829" s="19"/>
      <c r="R829" s="19"/>
      <c r="S829" s="27"/>
      <c r="T829" s="11"/>
      <c r="U829" s="27"/>
      <c r="V829" s="39"/>
      <c r="W829" s="39"/>
      <c r="Y829" s="9" t="s">
        <v>486</v>
      </c>
      <c r="Z829" s="9" t="s">
        <v>232</v>
      </c>
      <c r="AA829" s="9" t="s">
        <v>198</v>
      </c>
      <c r="AB829" s="9">
        <v>7968850</v>
      </c>
      <c r="AC829" s="9" t="s">
        <v>1611</v>
      </c>
      <c r="AD829" s="9" t="s">
        <v>231</v>
      </c>
      <c r="AE829" s="5">
        <f t="shared" si="46"/>
        <v>0</v>
      </c>
      <c r="AF829" s="5" t="str">
        <f t="shared" si="47"/>
        <v>katB</v>
      </c>
      <c r="AG829" s="153"/>
      <c r="AH829" s="153"/>
      <c r="AI829" t="s">
        <v>201</v>
      </c>
      <c r="AJ829" t="s">
        <v>17878</v>
      </c>
      <c r="AK829" s="9" t="str">
        <f>VLOOKUP(Y829,zdroj!D:AJ,33,0)</f>
        <v>katB</v>
      </c>
    </row>
    <row r="830" spans="8:37" x14ac:dyDescent="0.25">
      <c r="H830" s="8"/>
      <c r="I830" s="8"/>
      <c r="N830" s="23"/>
      <c r="O830" s="24"/>
      <c r="P830" s="19"/>
      <c r="Q830" s="19"/>
      <c r="R830" s="19"/>
      <c r="S830" s="27"/>
      <c r="T830" s="11"/>
      <c r="U830" s="27"/>
      <c r="V830" s="39"/>
      <c r="W830" s="39"/>
      <c r="Y830" s="9" t="s">
        <v>486</v>
      </c>
      <c r="Z830" s="9" t="s">
        <v>232</v>
      </c>
      <c r="AA830" s="9" t="s">
        <v>198</v>
      </c>
      <c r="AB830" s="9">
        <v>7968876</v>
      </c>
      <c r="AC830" s="9" t="s">
        <v>1612</v>
      </c>
      <c r="AD830" s="9" t="s">
        <v>231</v>
      </c>
      <c r="AE830" s="5">
        <f t="shared" si="46"/>
        <v>0</v>
      </c>
      <c r="AF830" s="5" t="str">
        <f t="shared" si="47"/>
        <v>katB</v>
      </c>
      <c r="AG830" s="153"/>
      <c r="AH830" s="153"/>
      <c r="AI830" t="s">
        <v>201</v>
      </c>
      <c r="AJ830" t="s">
        <v>17878</v>
      </c>
      <c r="AK830" s="9" t="str">
        <f>VLOOKUP(Y830,zdroj!D:AJ,33,0)</f>
        <v>katB</v>
      </c>
    </row>
    <row r="831" spans="8:37" x14ac:dyDescent="0.25">
      <c r="H831" s="8"/>
      <c r="I831" s="8"/>
      <c r="N831" s="23"/>
      <c r="O831" s="24"/>
      <c r="P831" s="19"/>
      <c r="Q831" s="19"/>
      <c r="R831" s="19"/>
      <c r="S831" s="27"/>
      <c r="T831" s="11"/>
      <c r="U831" s="27"/>
      <c r="V831" s="39"/>
      <c r="W831" s="39"/>
      <c r="Y831" s="9" t="s">
        <v>486</v>
      </c>
      <c r="Z831" s="9" t="s">
        <v>232</v>
      </c>
      <c r="AA831" s="9" t="s">
        <v>198</v>
      </c>
      <c r="AB831" s="9">
        <v>7967683</v>
      </c>
      <c r="AC831" s="9" t="s">
        <v>1613</v>
      </c>
      <c r="AD831" s="9" t="s">
        <v>231</v>
      </c>
      <c r="AE831" s="5">
        <f t="shared" si="46"/>
        <v>0</v>
      </c>
      <c r="AF831" s="5" t="str">
        <f t="shared" si="47"/>
        <v>katB</v>
      </c>
      <c r="AG831" s="153"/>
      <c r="AH831" s="153"/>
      <c r="AI831" t="s">
        <v>201</v>
      </c>
      <c r="AJ831" t="s">
        <v>17878</v>
      </c>
      <c r="AK831" s="9" t="str">
        <f>VLOOKUP(Y831,zdroj!D:AJ,33,0)</f>
        <v>katB</v>
      </c>
    </row>
    <row r="832" spans="8:37" x14ac:dyDescent="0.25">
      <c r="H832" s="8"/>
      <c r="I832" s="8"/>
      <c r="N832" s="23"/>
      <c r="O832" s="24"/>
      <c r="P832" s="19"/>
      <c r="Q832" s="19"/>
      <c r="R832" s="19"/>
      <c r="S832" s="27"/>
      <c r="T832" s="11"/>
      <c r="U832" s="27"/>
      <c r="V832" s="39"/>
      <c r="W832" s="39"/>
      <c r="Y832" s="9" t="s">
        <v>486</v>
      </c>
      <c r="Z832" s="9" t="s">
        <v>232</v>
      </c>
      <c r="AA832" s="9" t="s">
        <v>198</v>
      </c>
      <c r="AB832" s="9">
        <v>7968914</v>
      </c>
      <c r="AC832" s="9" t="s">
        <v>1614</v>
      </c>
      <c r="AD832" s="9" t="s">
        <v>231</v>
      </c>
      <c r="AE832" s="5">
        <f t="shared" si="46"/>
        <v>0</v>
      </c>
      <c r="AF832" s="5" t="str">
        <f t="shared" si="47"/>
        <v>katB</v>
      </c>
      <c r="AG832" s="153"/>
      <c r="AH832" s="153"/>
      <c r="AI832" t="s">
        <v>201</v>
      </c>
      <c r="AJ832" t="s">
        <v>17878</v>
      </c>
      <c r="AK832" s="9" t="str">
        <f>VLOOKUP(Y832,zdroj!D:AJ,33,0)</f>
        <v>katB</v>
      </c>
    </row>
    <row r="833" spans="8:37" x14ac:dyDescent="0.25">
      <c r="H833" s="8"/>
      <c r="I833" s="8"/>
      <c r="N833" s="23"/>
      <c r="O833" s="24"/>
      <c r="P833" s="19"/>
      <c r="Q833" s="19"/>
      <c r="R833" s="19"/>
      <c r="S833" s="27"/>
      <c r="T833" s="11"/>
      <c r="U833" s="27"/>
      <c r="V833" s="39"/>
      <c r="W833" s="39"/>
      <c r="Y833" s="9" t="s">
        <v>486</v>
      </c>
      <c r="Z833" s="9" t="s">
        <v>232</v>
      </c>
      <c r="AA833" s="9" t="s">
        <v>198</v>
      </c>
      <c r="AB833" s="9">
        <v>7968957</v>
      </c>
      <c r="AC833" s="9" t="s">
        <v>1615</v>
      </c>
      <c r="AD833" s="9" t="s">
        <v>231</v>
      </c>
      <c r="AE833" s="5">
        <f t="shared" si="46"/>
        <v>0</v>
      </c>
      <c r="AF833" s="5" t="str">
        <f t="shared" si="47"/>
        <v>katB</v>
      </c>
      <c r="AG833" s="153"/>
      <c r="AH833" s="153"/>
      <c r="AI833" t="s">
        <v>201</v>
      </c>
      <c r="AJ833" t="s">
        <v>17878</v>
      </c>
      <c r="AK833" s="9" t="str">
        <f>VLOOKUP(Y833,zdroj!D:AJ,33,0)</f>
        <v>katB</v>
      </c>
    </row>
    <row r="834" spans="8:37" x14ac:dyDescent="0.25">
      <c r="H834" s="8"/>
      <c r="I834" s="8"/>
      <c r="N834" s="23"/>
      <c r="O834" s="24"/>
      <c r="P834" s="19"/>
      <c r="Q834" s="19"/>
      <c r="R834" s="19"/>
      <c r="S834" s="27"/>
      <c r="T834" s="11"/>
      <c r="U834" s="27"/>
      <c r="V834" s="39"/>
      <c r="W834" s="39"/>
      <c r="Y834" s="9" t="s">
        <v>486</v>
      </c>
      <c r="Z834" s="9" t="s">
        <v>232</v>
      </c>
      <c r="AA834" s="9" t="s">
        <v>198</v>
      </c>
      <c r="AB834" s="9">
        <v>7968965</v>
      </c>
      <c r="AC834" s="9" t="s">
        <v>1616</v>
      </c>
      <c r="AD834" s="9" t="s">
        <v>231</v>
      </c>
      <c r="AE834" s="5">
        <f t="shared" si="46"/>
        <v>0</v>
      </c>
      <c r="AF834" s="5" t="str">
        <f t="shared" si="47"/>
        <v>katB</v>
      </c>
      <c r="AG834" s="153"/>
      <c r="AH834" s="153"/>
      <c r="AI834" t="s">
        <v>201</v>
      </c>
      <c r="AJ834" t="s">
        <v>17878</v>
      </c>
      <c r="AK834" s="9" t="str">
        <f>VLOOKUP(Y834,zdroj!D:AJ,33,0)</f>
        <v>katB</v>
      </c>
    </row>
    <row r="835" spans="8:37" x14ac:dyDescent="0.25">
      <c r="H835" s="8"/>
      <c r="I835" s="8"/>
      <c r="N835" s="23"/>
      <c r="O835" s="24"/>
      <c r="P835" s="19"/>
      <c r="Q835" s="19"/>
      <c r="R835" s="19"/>
      <c r="S835" s="27"/>
      <c r="T835" s="11"/>
      <c r="U835" s="27"/>
      <c r="V835" s="39"/>
      <c r="W835" s="39"/>
      <c r="Y835" s="9" t="s">
        <v>486</v>
      </c>
      <c r="Z835" s="9" t="s">
        <v>232</v>
      </c>
      <c r="AA835" s="9" t="s">
        <v>198</v>
      </c>
      <c r="AB835" s="9">
        <v>7969112</v>
      </c>
      <c r="AC835" s="9" t="s">
        <v>1617</v>
      </c>
      <c r="AD835" s="9" t="s">
        <v>231</v>
      </c>
      <c r="AE835" s="5">
        <f t="shared" si="46"/>
        <v>0</v>
      </c>
      <c r="AF835" s="5" t="str">
        <f t="shared" si="47"/>
        <v>katB</v>
      </c>
      <c r="AG835" s="153"/>
      <c r="AH835" s="153"/>
      <c r="AI835" t="s">
        <v>201</v>
      </c>
      <c r="AJ835" t="s">
        <v>17878</v>
      </c>
      <c r="AK835" s="9" t="str">
        <f>VLOOKUP(Y835,zdroj!D:AJ,33,0)</f>
        <v>katB</v>
      </c>
    </row>
    <row r="836" spans="8:37" x14ac:dyDescent="0.25">
      <c r="H836" s="8"/>
      <c r="I836" s="8"/>
      <c r="N836" s="23"/>
      <c r="O836" s="24"/>
      <c r="P836" s="19"/>
      <c r="Q836" s="19"/>
      <c r="R836" s="19"/>
      <c r="S836" s="27"/>
      <c r="T836" s="11"/>
      <c r="U836" s="27"/>
      <c r="V836" s="39"/>
      <c r="W836" s="39"/>
      <c r="Y836" s="9" t="s">
        <v>486</v>
      </c>
      <c r="Z836" s="9" t="s">
        <v>232</v>
      </c>
      <c r="AA836" s="9" t="s">
        <v>198</v>
      </c>
      <c r="AB836" s="9">
        <v>7969261</v>
      </c>
      <c r="AC836" s="9" t="s">
        <v>1618</v>
      </c>
      <c r="AD836" s="9" t="s">
        <v>231</v>
      </c>
      <c r="AE836" s="5">
        <f t="shared" si="46"/>
        <v>0</v>
      </c>
      <c r="AF836" s="5" t="str">
        <f t="shared" si="47"/>
        <v>katB</v>
      </c>
      <c r="AG836" s="153"/>
      <c r="AH836" s="153"/>
      <c r="AI836" t="s">
        <v>201</v>
      </c>
      <c r="AJ836" t="s">
        <v>17878</v>
      </c>
      <c r="AK836" s="9" t="str">
        <f>VLOOKUP(Y836,zdroj!D:AJ,33,0)</f>
        <v>katB</v>
      </c>
    </row>
    <row r="837" spans="8:37" x14ac:dyDescent="0.25">
      <c r="H837" s="8"/>
      <c r="I837" s="8"/>
      <c r="N837" s="23"/>
      <c r="O837" s="24"/>
      <c r="P837" s="19"/>
      <c r="Q837" s="19"/>
      <c r="R837" s="19"/>
      <c r="S837" s="27"/>
      <c r="T837" s="11"/>
      <c r="U837" s="27"/>
      <c r="V837" s="39"/>
      <c r="W837" s="39"/>
      <c r="Y837" s="9" t="s">
        <v>486</v>
      </c>
      <c r="Z837" s="9" t="s">
        <v>232</v>
      </c>
      <c r="AA837" s="9" t="s">
        <v>198</v>
      </c>
      <c r="AB837" s="9">
        <v>7969279</v>
      </c>
      <c r="AC837" s="9" t="s">
        <v>1619</v>
      </c>
      <c r="AD837" s="9" t="s">
        <v>231</v>
      </c>
      <c r="AE837" s="5">
        <f t="shared" si="46"/>
        <v>0</v>
      </c>
      <c r="AF837" s="5" t="str">
        <f t="shared" si="47"/>
        <v>katB</v>
      </c>
      <c r="AG837" s="153"/>
      <c r="AH837" s="153"/>
      <c r="AI837" t="s">
        <v>201</v>
      </c>
      <c r="AJ837" t="s">
        <v>17878</v>
      </c>
      <c r="AK837" s="9" t="str">
        <f>VLOOKUP(Y837,zdroj!D:AJ,33,0)</f>
        <v>katB</v>
      </c>
    </row>
    <row r="838" spans="8:37" x14ac:dyDescent="0.25">
      <c r="H838" s="8"/>
      <c r="I838" s="8"/>
      <c r="N838" s="23"/>
      <c r="O838" s="24"/>
      <c r="P838" s="19"/>
      <c r="Q838" s="19"/>
      <c r="R838" s="19"/>
      <c r="S838" s="27"/>
      <c r="T838" s="11"/>
      <c r="U838" s="27"/>
      <c r="V838" s="39"/>
      <c r="W838" s="39"/>
      <c r="Y838" s="9" t="s">
        <v>486</v>
      </c>
      <c r="Z838" s="9" t="s">
        <v>232</v>
      </c>
      <c r="AA838" s="9" t="s">
        <v>198</v>
      </c>
      <c r="AB838" s="9">
        <v>7969341</v>
      </c>
      <c r="AC838" s="9" t="s">
        <v>1620</v>
      </c>
      <c r="AD838" s="9" t="s">
        <v>231</v>
      </c>
      <c r="AE838" s="5">
        <f t="shared" si="46"/>
        <v>0</v>
      </c>
      <c r="AF838" s="5" t="str">
        <f t="shared" si="47"/>
        <v>katB</v>
      </c>
      <c r="AG838" s="153"/>
      <c r="AH838" s="153"/>
      <c r="AI838" t="s">
        <v>201</v>
      </c>
      <c r="AJ838" t="s">
        <v>17878</v>
      </c>
      <c r="AK838" s="9" t="str">
        <f>VLOOKUP(Y838,zdroj!D:AJ,33,0)</f>
        <v>katB</v>
      </c>
    </row>
    <row r="839" spans="8:37" x14ac:dyDescent="0.25">
      <c r="H839" s="8"/>
      <c r="I839" s="8"/>
      <c r="N839" s="23"/>
      <c r="O839" s="24"/>
      <c r="P839" s="19"/>
      <c r="Q839" s="19"/>
      <c r="R839" s="19"/>
      <c r="S839" s="27"/>
      <c r="T839" s="11"/>
      <c r="U839" s="27"/>
      <c r="V839" s="39"/>
      <c r="W839" s="39"/>
      <c r="Y839" s="9" t="s">
        <v>486</v>
      </c>
      <c r="Z839" s="9" t="s">
        <v>232</v>
      </c>
      <c r="AA839" s="9" t="s">
        <v>198</v>
      </c>
      <c r="AB839" s="9">
        <v>7967578</v>
      </c>
      <c r="AC839" s="9" t="s">
        <v>1621</v>
      </c>
      <c r="AD839" s="9" t="s">
        <v>231</v>
      </c>
      <c r="AE839" s="5">
        <f t="shared" si="46"/>
        <v>0</v>
      </c>
      <c r="AF839" s="5" t="str">
        <f t="shared" si="47"/>
        <v>katB</v>
      </c>
      <c r="AG839" s="153"/>
      <c r="AH839" s="153"/>
      <c r="AI839" t="s">
        <v>201</v>
      </c>
      <c r="AJ839" t="s">
        <v>17878</v>
      </c>
      <c r="AK839" s="9" t="str">
        <f>VLOOKUP(Y839,zdroj!D:AJ,33,0)</f>
        <v>katB</v>
      </c>
    </row>
    <row r="840" spans="8:37" x14ac:dyDescent="0.25">
      <c r="H840" s="8"/>
      <c r="I840" s="8"/>
      <c r="N840" s="23"/>
      <c r="O840" s="24"/>
      <c r="P840" s="19"/>
      <c r="Q840" s="19"/>
      <c r="R840" s="19"/>
      <c r="S840" s="27"/>
      <c r="T840" s="11"/>
      <c r="U840" s="27"/>
      <c r="V840" s="39"/>
      <c r="W840" s="39"/>
      <c r="Y840" s="9" t="s">
        <v>486</v>
      </c>
      <c r="Z840" s="9" t="s">
        <v>232</v>
      </c>
      <c r="AA840" s="9" t="s">
        <v>198</v>
      </c>
      <c r="AB840" s="9">
        <v>7967829</v>
      </c>
      <c r="AC840" s="9" t="s">
        <v>1622</v>
      </c>
      <c r="AD840" s="9" t="s">
        <v>231</v>
      </c>
      <c r="AE840" s="5">
        <f t="shared" si="46"/>
        <v>0</v>
      </c>
      <c r="AF840" s="5" t="str">
        <f t="shared" si="47"/>
        <v>katB</v>
      </c>
      <c r="AG840" s="153"/>
      <c r="AH840" s="153"/>
      <c r="AI840" t="s">
        <v>201</v>
      </c>
      <c r="AJ840" t="s">
        <v>17878</v>
      </c>
      <c r="AK840" s="9" t="str">
        <f>VLOOKUP(Y840,zdroj!D:AJ,33,0)</f>
        <v>katB</v>
      </c>
    </row>
    <row r="841" spans="8:37" x14ac:dyDescent="0.25">
      <c r="H841" s="8"/>
      <c r="I841" s="8"/>
      <c r="N841" s="23"/>
      <c r="O841" s="24"/>
      <c r="P841" s="19"/>
      <c r="Q841" s="19"/>
      <c r="R841" s="19"/>
      <c r="S841" s="27"/>
      <c r="T841" s="11"/>
      <c r="U841" s="27"/>
      <c r="V841" s="39"/>
      <c r="W841" s="39"/>
      <c r="Y841" s="9" t="s">
        <v>486</v>
      </c>
      <c r="Z841" s="9" t="s">
        <v>232</v>
      </c>
      <c r="AA841" s="9" t="s">
        <v>198</v>
      </c>
      <c r="AB841" s="9">
        <v>7967586</v>
      </c>
      <c r="AC841" s="9" t="s">
        <v>1623</v>
      </c>
      <c r="AD841" s="9" t="s">
        <v>231</v>
      </c>
      <c r="AE841" s="5">
        <f t="shared" si="46"/>
        <v>0</v>
      </c>
      <c r="AF841" s="5" t="str">
        <f t="shared" si="47"/>
        <v>katB</v>
      </c>
      <c r="AG841" s="153"/>
      <c r="AH841" s="153"/>
      <c r="AI841" t="s">
        <v>201</v>
      </c>
      <c r="AJ841" t="s">
        <v>17878</v>
      </c>
      <c r="AK841" s="9" t="str">
        <f>VLOOKUP(Y841,zdroj!D:AJ,33,0)</f>
        <v>katB</v>
      </c>
    </row>
    <row r="842" spans="8:37" x14ac:dyDescent="0.25">
      <c r="H842" s="8"/>
      <c r="I842" s="8"/>
      <c r="N842" s="23"/>
      <c r="O842" s="24"/>
      <c r="P842" s="19"/>
      <c r="Q842" s="19"/>
      <c r="R842" s="19"/>
      <c r="S842" s="27"/>
      <c r="T842" s="11"/>
      <c r="U842" s="27"/>
      <c r="V842" s="39"/>
      <c r="W842" s="39"/>
      <c r="Y842" s="9" t="s">
        <v>486</v>
      </c>
      <c r="Z842" s="9" t="s">
        <v>232</v>
      </c>
      <c r="AA842" s="9" t="s">
        <v>198</v>
      </c>
      <c r="AB842" s="9">
        <v>7967594</v>
      </c>
      <c r="AC842" s="9" t="s">
        <v>1624</v>
      </c>
      <c r="AD842" s="9" t="s">
        <v>231</v>
      </c>
      <c r="AE842" s="5">
        <f t="shared" ref="AE842:AE905" si="48">VLOOKUP(Y842,K:T,10,0)</f>
        <v>0</v>
      </c>
      <c r="AF842" s="5" t="str">
        <f t="shared" ref="AF842:AF905" si="49">IF(AE842="A",IF(AD842="katA","katB",AD842),AD842)</f>
        <v>katB</v>
      </c>
      <c r="AG842" s="153"/>
      <c r="AH842" s="153"/>
      <c r="AI842" t="s">
        <v>17879</v>
      </c>
      <c r="AJ842" t="s">
        <v>17878</v>
      </c>
      <c r="AK842" s="9" t="str">
        <f>VLOOKUP(Y842,zdroj!D:AJ,33,0)</f>
        <v>katB</v>
      </c>
    </row>
    <row r="843" spans="8:37" x14ac:dyDescent="0.25">
      <c r="H843" s="8"/>
      <c r="I843" s="8"/>
      <c r="N843" s="23"/>
      <c r="O843" s="24"/>
      <c r="P843" s="19"/>
      <c r="Q843" s="19"/>
      <c r="R843" s="19"/>
      <c r="S843" s="27"/>
      <c r="T843" s="11"/>
      <c r="U843" s="27"/>
      <c r="V843" s="39"/>
      <c r="W843" s="39"/>
      <c r="Y843" s="9" t="s">
        <v>486</v>
      </c>
      <c r="Z843" s="9" t="s">
        <v>232</v>
      </c>
      <c r="AA843" s="9" t="s">
        <v>198</v>
      </c>
      <c r="AB843" s="9">
        <v>7968043</v>
      </c>
      <c r="AC843" s="9" t="s">
        <v>1625</v>
      </c>
      <c r="AD843" s="9" t="s">
        <v>231</v>
      </c>
      <c r="AE843" s="5">
        <f t="shared" si="48"/>
        <v>0</v>
      </c>
      <c r="AF843" s="5" t="str">
        <f t="shared" si="49"/>
        <v>katB</v>
      </c>
      <c r="AG843" s="153"/>
      <c r="AH843" s="153"/>
      <c r="AI843" t="s">
        <v>201</v>
      </c>
      <c r="AJ843" t="s">
        <v>17878</v>
      </c>
      <c r="AK843" s="9" t="str">
        <f>VLOOKUP(Y843,zdroj!D:AJ,33,0)</f>
        <v>katB</v>
      </c>
    </row>
    <row r="844" spans="8:37" x14ac:dyDescent="0.25">
      <c r="H844" s="8"/>
      <c r="I844" s="8"/>
      <c r="N844" s="23"/>
      <c r="O844" s="24"/>
      <c r="P844" s="19"/>
      <c r="Q844" s="19"/>
      <c r="R844" s="19"/>
      <c r="S844" s="27"/>
      <c r="T844" s="11"/>
      <c r="U844" s="27"/>
      <c r="V844" s="39"/>
      <c r="W844" s="39"/>
      <c r="Y844" s="9" t="s">
        <v>486</v>
      </c>
      <c r="Z844" s="9" t="s">
        <v>232</v>
      </c>
      <c r="AA844" s="9" t="s">
        <v>198</v>
      </c>
      <c r="AB844" s="9">
        <v>7968051</v>
      </c>
      <c r="AC844" s="9" t="s">
        <v>1626</v>
      </c>
      <c r="AD844" s="9" t="s">
        <v>231</v>
      </c>
      <c r="AE844" s="5">
        <f t="shared" si="48"/>
        <v>0</v>
      </c>
      <c r="AF844" s="5" t="str">
        <f t="shared" si="49"/>
        <v>katB</v>
      </c>
      <c r="AG844" s="153"/>
      <c r="AH844" s="153"/>
      <c r="AI844" t="s">
        <v>201</v>
      </c>
      <c r="AJ844" t="s">
        <v>17878</v>
      </c>
      <c r="AK844" s="9" t="str">
        <f>VLOOKUP(Y844,zdroj!D:AJ,33,0)</f>
        <v>katB</v>
      </c>
    </row>
    <row r="845" spans="8:37" x14ac:dyDescent="0.25">
      <c r="H845" s="8"/>
      <c r="I845" s="8"/>
      <c r="N845" s="23"/>
      <c r="O845" s="24"/>
      <c r="P845" s="19"/>
      <c r="Q845" s="19"/>
      <c r="R845" s="19"/>
      <c r="S845" s="27"/>
      <c r="T845" s="11"/>
      <c r="U845" s="27"/>
      <c r="V845" s="39"/>
      <c r="W845" s="39"/>
      <c r="Y845" s="9" t="s">
        <v>486</v>
      </c>
      <c r="Z845" s="9" t="s">
        <v>232</v>
      </c>
      <c r="AA845" s="9" t="s">
        <v>198</v>
      </c>
      <c r="AB845" s="9">
        <v>7968060</v>
      </c>
      <c r="AC845" s="9" t="s">
        <v>1627</v>
      </c>
      <c r="AD845" s="9" t="s">
        <v>231</v>
      </c>
      <c r="AE845" s="5">
        <f t="shared" si="48"/>
        <v>0</v>
      </c>
      <c r="AF845" s="5" t="str">
        <f t="shared" si="49"/>
        <v>katB</v>
      </c>
      <c r="AG845" s="153"/>
      <c r="AH845" s="153"/>
      <c r="AI845" t="s">
        <v>201</v>
      </c>
      <c r="AJ845" t="s">
        <v>17878</v>
      </c>
      <c r="AK845" s="9" t="str">
        <f>VLOOKUP(Y845,zdroj!D:AJ,33,0)</f>
        <v>katB</v>
      </c>
    </row>
    <row r="846" spans="8:37" x14ac:dyDescent="0.25">
      <c r="H846" s="8"/>
      <c r="I846" s="8"/>
      <c r="N846" s="23"/>
      <c r="O846" s="24"/>
      <c r="P846" s="19"/>
      <c r="Q846" s="19"/>
      <c r="R846" s="19"/>
      <c r="S846" s="27"/>
      <c r="T846" s="11"/>
      <c r="U846" s="27"/>
      <c r="V846" s="39"/>
      <c r="W846" s="39"/>
      <c r="Y846" s="9" t="s">
        <v>486</v>
      </c>
      <c r="Z846" s="9" t="s">
        <v>232</v>
      </c>
      <c r="AA846" s="9" t="s">
        <v>198</v>
      </c>
      <c r="AB846" s="9">
        <v>7968086</v>
      </c>
      <c r="AC846" s="9" t="s">
        <v>1628</v>
      </c>
      <c r="AD846" s="9" t="s">
        <v>231</v>
      </c>
      <c r="AE846" s="5">
        <f t="shared" si="48"/>
        <v>0</v>
      </c>
      <c r="AF846" s="5" t="str">
        <f t="shared" si="49"/>
        <v>katB</v>
      </c>
      <c r="AG846" s="153"/>
      <c r="AH846" s="153"/>
      <c r="AI846" t="s">
        <v>201</v>
      </c>
      <c r="AJ846" t="s">
        <v>17878</v>
      </c>
      <c r="AK846" s="9" t="str">
        <f>VLOOKUP(Y846,zdroj!D:AJ,33,0)</f>
        <v>katB</v>
      </c>
    </row>
    <row r="847" spans="8:37" x14ac:dyDescent="0.25">
      <c r="H847" s="8"/>
      <c r="I847" s="8"/>
      <c r="N847" s="23"/>
      <c r="O847" s="24"/>
      <c r="P847" s="19"/>
      <c r="Q847" s="19"/>
      <c r="R847" s="19"/>
      <c r="S847" s="27"/>
      <c r="T847" s="11"/>
      <c r="U847" s="27"/>
      <c r="V847" s="39"/>
      <c r="W847" s="39"/>
      <c r="Y847" s="9" t="s">
        <v>486</v>
      </c>
      <c r="Z847" s="9" t="s">
        <v>232</v>
      </c>
      <c r="AA847" s="9" t="s">
        <v>198</v>
      </c>
      <c r="AB847" s="9">
        <v>7968094</v>
      </c>
      <c r="AC847" s="9" t="s">
        <v>1629</v>
      </c>
      <c r="AD847" s="9" t="s">
        <v>231</v>
      </c>
      <c r="AE847" s="5">
        <f t="shared" si="48"/>
        <v>0</v>
      </c>
      <c r="AF847" s="5" t="str">
        <f t="shared" si="49"/>
        <v>katB</v>
      </c>
      <c r="AG847" s="153"/>
      <c r="AH847" s="153"/>
      <c r="AI847" t="s">
        <v>201</v>
      </c>
      <c r="AJ847" t="s">
        <v>17878</v>
      </c>
      <c r="AK847" s="9" t="str">
        <f>VLOOKUP(Y847,zdroj!D:AJ,33,0)</f>
        <v>katB</v>
      </c>
    </row>
    <row r="848" spans="8:37" x14ac:dyDescent="0.25">
      <c r="H848" s="8"/>
      <c r="I848" s="8"/>
      <c r="N848" s="23"/>
      <c r="O848" s="24"/>
      <c r="P848" s="19"/>
      <c r="Q848" s="19"/>
      <c r="R848" s="19"/>
      <c r="S848" s="27"/>
      <c r="T848" s="11"/>
      <c r="U848" s="27"/>
      <c r="V848" s="39"/>
      <c r="W848" s="39"/>
      <c r="Y848" s="9" t="s">
        <v>486</v>
      </c>
      <c r="Z848" s="9" t="s">
        <v>232</v>
      </c>
      <c r="AA848" s="9" t="s">
        <v>198</v>
      </c>
      <c r="AB848" s="9">
        <v>7968108</v>
      </c>
      <c r="AC848" s="9" t="s">
        <v>1630</v>
      </c>
      <c r="AD848" s="9" t="s">
        <v>231</v>
      </c>
      <c r="AE848" s="5">
        <f t="shared" si="48"/>
        <v>0</v>
      </c>
      <c r="AF848" s="5" t="str">
        <f t="shared" si="49"/>
        <v>katB</v>
      </c>
      <c r="AG848" s="153"/>
      <c r="AH848" s="153"/>
      <c r="AI848" t="s">
        <v>201</v>
      </c>
      <c r="AJ848" t="s">
        <v>17878</v>
      </c>
      <c r="AK848" s="9" t="str">
        <f>VLOOKUP(Y848,zdroj!D:AJ,33,0)</f>
        <v>katB</v>
      </c>
    </row>
    <row r="849" spans="8:37" x14ac:dyDescent="0.25">
      <c r="H849" s="8"/>
      <c r="I849" s="8"/>
      <c r="N849" s="23"/>
      <c r="O849" s="24"/>
      <c r="P849" s="19"/>
      <c r="Q849" s="19"/>
      <c r="R849" s="19"/>
      <c r="S849" s="27"/>
      <c r="T849" s="11"/>
      <c r="U849" s="27"/>
      <c r="V849" s="39"/>
      <c r="W849" s="39"/>
      <c r="Y849" s="9" t="s">
        <v>486</v>
      </c>
      <c r="Z849" s="9" t="s">
        <v>232</v>
      </c>
      <c r="AA849" s="9" t="s">
        <v>198</v>
      </c>
      <c r="AB849" s="9">
        <v>7967608</v>
      </c>
      <c r="AC849" s="9" t="s">
        <v>1631</v>
      </c>
      <c r="AD849" s="9" t="s">
        <v>231</v>
      </c>
      <c r="AE849" s="5">
        <f t="shared" si="48"/>
        <v>0</v>
      </c>
      <c r="AF849" s="5" t="str">
        <f t="shared" si="49"/>
        <v>katB</v>
      </c>
      <c r="AG849" s="153"/>
      <c r="AH849" s="153"/>
      <c r="AI849" t="s">
        <v>201</v>
      </c>
      <c r="AJ849" t="s">
        <v>17878</v>
      </c>
      <c r="AK849" s="9" t="str">
        <f>VLOOKUP(Y849,zdroj!D:AJ,33,0)</f>
        <v>katB</v>
      </c>
    </row>
    <row r="850" spans="8:37" x14ac:dyDescent="0.25">
      <c r="H850" s="8"/>
      <c r="I850" s="8"/>
      <c r="N850" s="23"/>
      <c r="O850" s="24"/>
      <c r="P850" s="19"/>
      <c r="Q850" s="19"/>
      <c r="R850" s="19"/>
      <c r="S850" s="27"/>
      <c r="T850" s="11"/>
      <c r="U850" s="27"/>
      <c r="V850" s="39"/>
      <c r="W850" s="39"/>
      <c r="Y850" s="9" t="s">
        <v>486</v>
      </c>
      <c r="Z850" s="9" t="s">
        <v>232</v>
      </c>
      <c r="AA850" s="9" t="s">
        <v>198</v>
      </c>
      <c r="AB850" s="9">
        <v>7968124</v>
      </c>
      <c r="AC850" s="9" t="s">
        <v>1632</v>
      </c>
      <c r="AD850" s="9" t="s">
        <v>231</v>
      </c>
      <c r="AE850" s="5">
        <f t="shared" si="48"/>
        <v>0</v>
      </c>
      <c r="AF850" s="5" t="str">
        <f t="shared" si="49"/>
        <v>katB</v>
      </c>
      <c r="AG850" s="153"/>
      <c r="AH850" s="153"/>
      <c r="AI850" t="s">
        <v>201</v>
      </c>
      <c r="AJ850" t="s">
        <v>17878</v>
      </c>
      <c r="AK850" s="9" t="str">
        <f>VLOOKUP(Y850,zdroj!D:AJ,33,0)</f>
        <v>katB</v>
      </c>
    </row>
    <row r="851" spans="8:37" x14ac:dyDescent="0.25">
      <c r="H851" s="8"/>
      <c r="I851" s="8"/>
      <c r="N851" s="23"/>
      <c r="O851" s="24"/>
      <c r="P851" s="19"/>
      <c r="Q851" s="19"/>
      <c r="R851" s="19"/>
      <c r="S851" s="27"/>
      <c r="T851" s="11"/>
      <c r="U851" s="27"/>
      <c r="V851" s="39"/>
      <c r="W851" s="39"/>
      <c r="Y851" s="9" t="s">
        <v>486</v>
      </c>
      <c r="Z851" s="9" t="s">
        <v>232</v>
      </c>
      <c r="AA851" s="9" t="s">
        <v>198</v>
      </c>
      <c r="AB851" s="9">
        <v>7968132</v>
      </c>
      <c r="AC851" s="9" t="s">
        <v>1633</v>
      </c>
      <c r="AD851" s="9" t="s">
        <v>231</v>
      </c>
      <c r="AE851" s="5">
        <f t="shared" si="48"/>
        <v>0</v>
      </c>
      <c r="AF851" s="5" t="str">
        <f t="shared" si="49"/>
        <v>katB</v>
      </c>
      <c r="AG851" s="153"/>
      <c r="AH851" s="153"/>
      <c r="AI851" t="s">
        <v>201</v>
      </c>
      <c r="AJ851" t="s">
        <v>17878</v>
      </c>
      <c r="AK851" s="9" t="str">
        <f>VLOOKUP(Y851,zdroj!D:AJ,33,0)</f>
        <v>katB</v>
      </c>
    </row>
    <row r="852" spans="8:37" x14ac:dyDescent="0.25">
      <c r="H852" s="8"/>
      <c r="I852" s="8"/>
      <c r="N852" s="23"/>
      <c r="O852" s="24"/>
      <c r="P852" s="19"/>
      <c r="Q852" s="19"/>
      <c r="R852" s="19"/>
      <c r="S852" s="27"/>
      <c r="T852" s="11"/>
      <c r="U852" s="27"/>
      <c r="V852" s="39"/>
      <c r="W852" s="39"/>
      <c r="Y852" s="9" t="s">
        <v>486</v>
      </c>
      <c r="Z852" s="9" t="s">
        <v>232</v>
      </c>
      <c r="AA852" s="9" t="s">
        <v>198</v>
      </c>
      <c r="AB852" s="9">
        <v>7968141</v>
      </c>
      <c r="AC852" s="9" t="s">
        <v>1634</v>
      </c>
      <c r="AD852" s="9" t="s">
        <v>231</v>
      </c>
      <c r="AE852" s="5">
        <f t="shared" si="48"/>
        <v>0</v>
      </c>
      <c r="AF852" s="5" t="str">
        <f t="shared" si="49"/>
        <v>katB</v>
      </c>
      <c r="AG852" s="153"/>
      <c r="AH852" s="153"/>
      <c r="AI852" t="s">
        <v>201</v>
      </c>
      <c r="AJ852" t="s">
        <v>17878</v>
      </c>
      <c r="AK852" s="9" t="str">
        <f>VLOOKUP(Y852,zdroj!D:AJ,33,0)</f>
        <v>katB</v>
      </c>
    </row>
    <row r="853" spans="8:37" x14ac:dyDescent="0.25">
      <c r="H853" s="8"/>
      <c r="I853" s="8"/>
      <c r="N853" s="23"/>
      <c r="O853" s="24"/>
      <c r="P853" s="19"/>
      <c r="Q853" s="19"/>
      <c r="R853" s="19"/>
      <c r="S853" s="27"/>
      <c r="T853" s="11"/>
      <c r="U853" s="27"/>
      <c r="V853" s="39"/>
      <c r="W853" s="39"/>
      <c r="Y853" s="9" t="s">
        <v>486</v>
      </c>
      <c r="Z853" s="9" t="s">
        <v>232</v>
      </c>
      <c r="AA853" s="9" t="s">
        <v>198</v>
      </c>
      <c r="AB853" s="9">
        <v>7968167</v>
      </c>
      <c r="AC853" s="9" t="s">
        <v>1635</v>
      </c>
      <c r="AD853" s="9" t="s">
        <v>231</v>
      </c>
      <c r="AE853" s="5">
        <f t="shared" si="48"/>
        <v>0</v>
      </c>
      <c r="AF853" s="5" t="str">
        <f t="shared" si="49"/>
        <v>katB</v>
      </c>
      <c r="AG853" s="153"/>
      <c r="AH853" s="153"/>
      <c r="AI853" t="s">
        <v>201</v>
      </c>
      <c r="AJ853" t="s">
        <v>17878</v>
      </c>
      <c r="AK853" s="9" t="str">
        <f>VLOOKUP(Y853,zdroj!D:AJ,33,0)</f>
        <v>katB</v>
      </c>
    </row>
    <row r="854" spans="8:37" x14ac:dyDescent="0.25">
      <c r="H854" s="8"/>
      <c r="I854" s="8"/>
      <c r="N854" s="23"/>
      <c r="O854" s="24"/>
      <c r="P854" s="19"/>
      <c r="Q854" s="19"/>
      <c r="R854" s="19"/>
      <c r="S854" s="27"/>
      <c r="T854" s="11"/>
      <c r="U854" s="27"/>
      <c r="V854" s="39"/>
      <c r="W854" s="39"/>
      <c r="Y854" s="9" t="s">
        <v>486</v>
      </c>
      <c r="Z854" s="9" t="s">
        <v>232</v>
      </c>
      <c r="AA854" s="9" t="s">
        <v>198</v>
      </c>
      <c r="AB854" s="9">
        <v>7968183</v>
      </c>
      <c r="AC854" s="9" t="s">
        <v>1636</v>
      </c>
      <c r="AD854" s="9" t="s">
        <v>231</v>
      </c>
      <c r="AE854" s="5">
        <f t="shared" si="48"/>
        <v>0</v>
      </c>
      <c r="AF854" s="5" t="str">
        <f t="shared" si="49"/>
        <v>katB</v>
      </c>
      <c r="AG854" s="153"/>
      <c r="AH854" s="153"/>
      <c r="AI854" t="s">
        <v>201</v>
      </c>
      <c r="AJ854" t="s">
        <v>17878</v>
      </c>
      <c r="AK854" s="9" t="str">
        <f>VLOOKUP(Y854,zdroj!D:AJ,33,0)</f>
        <v>katB</v>
      </c>
    </row>
    <row r="855" spans="8:37" x14ac:dyDescent="0.25">
      <c r="H855" s="8"/>
      <c r="I855" s="8"/>
      <c r="N855" s="23"/>
      <c r="O855" s="24"/>
      <c r="P855" s="19"/>
      <c r="Q855" s="19"/>
      <c r="R855" s="19"/>
      <c r="S855" s="27"/>
      <c r="T855" s="11"/>
      <c r="U855" s="27"/>
      <c r="V855" s="39"/>
      <c r="W855" s="39"/>
      <c r="Y855" s="9" t="s">
        <v>486</v>
      </c>
      <c r="Z855" s="9" t="s">
        <v>232</v>
      </c>
      <c r="AA855" s="9" t="s">
        <v>198</v>
      </c>
      <c r="AB855" s="9">
        <v>7968191</v>
      </c>
      <c r="AC855" s="9" t="s">
        <v>1637</v>
      </c>
      <c r="AD855" s="9" t="s">
        <v>231</v>
      </c>
      <c r="AE855" s="5">
        <f t="shared" si="48"/>
        <v>0</v>
      </c>
      <c r="AF855" s="5" t="str">
        <f t="shared" si="49"/>
        <v>katB</v>
      </c>
      <c r="AG855" s="153"/>
      <c r="AH855" s="153"/>
      <c r="AI855" t="s">
        <v>201</v>
      </c>
      <c r="AJ855" t="s">
        <v>17878</v>
      </c>
      <c r="AK855" s="9" t="str">
        <f>VLOOKUP(Y855,zdroj!D:AJ,33,0)</f>
        <v>katB</v>
      </c>
    </row>
    <row r="856" spans="8:37" x14ac:dyDescent="0.25">
      <c r="H856" s="8"/>
      <c r="I856" s="8"/>
      <c r="N856" s="23"/>
      <c r="O856" s="24"/>
      <c r="P856" s="19"/>
      <c r="Q856" s="19"/>
      <c r="R856" s="19"/>
      <c r="S856" s="27"/>
      <c r="T856" s="11"/>
      <c r="U856" s="27"/>
      <c r="V856" s="39"/>
      <c r="W856" s="39"/>
      <c r="Y856" s="9" t="s">
        <v>486</v>
      </c>
      <c r="Z856" s="9" t="s">
        <v>232</v>
      </c>
      <c r="AA856" s="9" t="s">
        <v>198</v>
      </c>
      <c r="AB856" s="9">
        <v>7968205</v>
      </c>
      <c r="AC856" s="9" t="s">
        <v>1638</v>
      </c>
      <c r="AD856" s="9" t="s">
        <v>231</v>
      </c>
      <c r="AE856" s="5">
        <f t="shared" si="48"/>
        <v>0</v>
      </c>
      <c r="AF856" s="5" t="str">
        <f t="shared" si="49"/>
        <v>katB</v>
      </c>
      <c r="AG856" s="153"/>
      <c r="AH856" s="153"/>
      <c r="AI856" t="s">
        <v>201</v>
      </c>
      <c r="AJ856" t="s">
        <v>17878</v>
      </c>
      <c r="AK856" s="9" t="str">
        <f>VLOOKUP(Y856,zdroj!D:AJ,33,0)</f>
        <v>katB</v>
      </c>
    </row>
    <row r="857" spans="8:37" x14ac:dyDescent="0.25">
      <c r="H857" s="8"/>
      <c r="I857" s="8"/>
      <c r="N857" s="23"/>
      <c r="O857" s="24"/>
      <c r="P857" s="19"/>
      <c r="Q857" s="19"/>
      <c r="R857" s="19"/>
      <c r="S857" s="27"/>
      <c r="T857" s="11"/>
      <c r="U857" s="27"/>
      <c r="V857" s="39"/>
      <c r="W857" s="39"/>
      <c r="Y857" s="9" t="s">
        <v>486</v>
      </c>
      <c r="Z857" s="9" t="s">
        <v>232</v>
      </c>
      <c r="AA857" s="9" t="s">
        <v>198</v>
      </c>
      <c r="AB857" s="9">
        <v>7968213</v>
      </c>
      <c r="AC857" s="9" t="s">
        <v>1639</v>
      </c>
      <c r="AD857" s="9" t="s">
        <v>231</v>
      </c>
      <c r="AE857" s="5">
        <f t="shared" si="48"/>
        <v>0</v>
      </c>
      <c r="AF857" s="5" t="str">
        <f t="shared" si="49"/>
        <v>katB</v>
      </c>
      <c r="AG857" s="153"/>
      <c r="AH857" s="153"/>
      <c r="AI857" t="s">
        <v>201</v>
      </c>
      <c r="AJ857" t="s">
        <v>17878</v>
      </c>
      <c r="AK857" s="9" t="str">
        <f>VLOOKUP(Y857,zdroj!D:AJ,33,0)</f>
        <v>katB</v>
      </c>
    </row>
    <row r="858" spans="8:37" x14ac:dyDescent="0.25">
      <c r="H858" s="8"/>
      <c r="I858" s="8"/>
      <c r="N858" s="23"/>
      <c r="O858" s="24"/>
      <c r="P858" s="19"/>
      <c r="Q858" s="19"/>
      <c r="R858" s="19"/>
      <c r="S858" s="27"/>
      <c r="T858" s="11"/>
      <c r="U858" s="27"/>
      <c r="V858" s="39"/>
      <c r="W858" s="39"/>
      <c r="Y858" s="9" t="s">
        <v>486</v>
      </c>
      <c r="Z858" s="9" t="s">
        <v>232</v>
      </c>
      <c r="AA858" s="9" t="s">
        <v>198</v>
      </c>
      <c r="AB858" s="9">
        <v>7967616</v>
      </c>
      <c r="AC858" s="9" t="s">
        <v>1640</v>
      </c>
      <c r="AD858" s="9" t="s">
        <v>231</v>
      </c>
      <c r="AE858" s="5">
        <f t="shared" si="48"/>
        <v>0</v>
      </c>
      <c r="AF858" s="5" t="str">
        <f t="shared" si="49"/>
        <v>katB</v>
      </c>
      <c r="AG858" s="153"/>
      <c r="AH858" s="153"/>
      <c r="AI858" t="s">
        <v>201</v>
      </c>
      <c r="AJ858" t="s">
        <v>17878</v>
      </c>
      <c r="AK858" s="9" t="str">
        <f>VLOOKUP(Y858,zdroj!D:AJ,33,0)</f>
        <v>katB</v>
      </c>
    </row>
    <row r="859" spans="8:37" x14ac:dyDescent="0.25">
      <c r="H859" s="8"/>
      <c r="I859" s="8"/>
      <c r="N859" s="23"/>
      <c r="O859" s="24"/>
      <c r="P859" s="19"/>
      <c r="Q859" s="19"/>
      <c r="R859" s="19"/>
      <c r="S859" s="27"/>
      <c r="T859" s="11"/>
      <c r="U859" s="27"/>
      <c r="V859" s="39"/>
      <c r="W859" s="39"/>
      <c r="Y859" s="9" t="s">
        <v>486</v>
      </c>
      <c r="Z859" s="9" t="s">
        <v>232</v>
      </c>
      <c r="AA859" s="9" t="s">
        <v>198</v>
      </c>
      <c r="AB859" s="9">
        <v>7968221</v>
      </c>
      <c r="AC859" s="9" t="s">
        <v>1641</v>
      </c>
      <c r="AD859" s="9" t="s">
        <v>231</v>
      </c>
      <c r="AE859" s="5">
        <f t="shared" si="48"/>
        <v>0</v>
      </c>
      <c r="AF859" s="5" t="str">
        <f t="shared" si="49"/>
        <v>katB</v>
      </c>
      <c r="AG859" s="153"/>
      <c r="AH859" s="153"/>
      <c r="AI859" t="s">
        <v>201</v>
      </c>
      <c r="AJ859" t="s">
        <v>17878</v>
      </c>
      <c r="AK859" s="9" t="str">
        <f>VLOOKUP(Y859,zdroj!D:AJ,33,0)</f>
        <v>katB</v>
      </c>
    </row>
    <row r="860" spans="8:37" x14ac:dyDescent="0.25">
      <c r="H860" s="8"/>
      <c r="I860" s="8"/>
      <c r="N860" s="23"/>
      <c r="O860" s="24"/>
      <c r="P860" s="19"/>
      <c r="Q860" s="19"/>
      <c r="R860" s="19"/>
      <c r="S860" s="27"/>
      <c r="T860" s="11"/>
      <c r="U860" s="27"/>
      <c r="V860" s="39"/>
      <c r="W860" s="39"/>
      <c r="Y860" s="9" t="s">
        <v>486</v>
      </c>
      <c r="Z860" s="9" t="s">
        <v>232</v>
      </c>
      <c r="AA860" s="9" t="s">
        <v>198</v>
      </c>
      <c r="AB860" s="9">
        <v>7968230</v>
      </c>
      <c r="AC860" s="9" t="s">
        <v>1642</v>
      </c>
      <c r="AD860" s="9" t="s">
        <v>231</v>
      </c>
      <c r="AE860" s="5">
        <f t="shared" si="48"/>
        <v>0</v>
      </c>
      <c r="AF860" s="5" t="str">
        <f t="shared" si="49"/>
        <v>katB</v>
      </c>
      <c r="AG860" s="153"/>
      <c r="AH860" s="153"/>
      <c r="AI860" t="s">
        <v>201</v>
      </c>
      <c r="AJ860" t="s">
        <v>17878</v>
      </c>
      <c r="AK860" s="9" t="str">
        <f>VLOOKUP(Y860,zdroj!D:AJ,33,0)</f>
        <v>katB</v>
      </c>
    </row>
    <row r="861" spans="8:37" x14ac:dyDescent="0.25">
      <c r="H861" s="8"/>
      <c r="I861" s="8"/>
      <c r="N861" s="23"/>
      <c r="O861" s="24"/>
      <c r="P861" s="19"/>
      <c r="Q861" s="19"/>
      <c r="R861" s="19"/>
      <c r="S861" s="27"/>
      <c r="T861" s="11"/>
      <c r="U861" s="27"/>
      <c r="V861" s="39"/>
      <c r="W861" s="39"/>
      <c r="Y861" s="9" t="s">
        <v>486</v>
      </c>
      <c r="Z861" s="9" t="s">
        <v>232</v>
      </c>
      <c r="AA861" s="9" t="s">
        <v>198</v>
      </c>
      <c r="AB861" s="9">
        <v>7968248</v>
      </c>
      <c r="AC861" s="9" t="s">
        <v>1643</v>
      </c>
      <c r="AD861" s="9" t="s">
        <v>231</v>
      </c>
      <c r="AE861" s="5">
        <f t="shared" si="48"/>
        <v>0</v>
      </c>
      <c r="AF861" s="5" t="str">
        <f t="shared" si="49"/>
        <v>katB</v>
      </c>
      <c r="AG861" s="153"/>
      <c r="AH861" s="153"/>
      <c r="AI861" t="s">
        <v>201</v>
      </c>
      <c r="AJ861" t="s">
        <v>17878</v>
      </c>
      <c r="AK861" s="9" t="str">
        <f>VLOOKUP(Y861,zdroj!D:AJ,33,0)</f>
        <v>katB</v>
      </c>
    </row>
    <row r="862" spans="8:37" x14ac:dyDescent="0.25">
      <c r="H862" s="8"/>
      <c r="I862" s="8"/>
      <c r="N862" s="23"/>
      <c r="O862" s="24"/>
      <c r="P862" s="19"/>
      <c r="Q862" s="19"/>
      <c r="R862" s="19"/>
      <c r="S862" s="27"/>
      <c r="T862" s="11"/>
      <c r="U862" s="27"/>
      <c r="V862" s="39"/>
      <c r="W862" s="39"/>
      <c r="Y862" s="9" t="s">
        <v>486</v>
      </c>
      <c r="Z862" s="9" t="s">
        <v>232</v>
      </c>
      <c r="AA862" s="9" t="s">
        <v>198</v>
      </c>
      <c r="AB862" s="9">
        <v>7968264</v>
      </c>
      <c r="AC862" s="9" t="s">
        <v>1644</v>
      </c>
      <c r="AD862" s="9" t="s">
        <v>231</v>
      </c>
      <c r="AE862" s="5">
        <f t="shared" si="48"/>
        <v>0</v>
      </c>
      <c r="AF862" s="5" t="str">
        <f t="shared" si="49"/>
        <v>katB</v>
      </c>
      <c r="AG862" s="153"/>
      <c r="AH862" s="153"/>
      <c r="AI862" t="s">
        <v>201</v>
      </c>
      <c r="AJ862" t="s">
        <v>17878</v>
      </c>
      <c r="AK862" s="9" t="str">
        <f>VLOOKUP(Y862,zdroj!D:AJ,33,0)</f>
        <v>katB</v>
      </c>
    </row>
    <row r="863" spans="8:37" x14ac:dyDescent="0.25">
      <c r="H863" s="8"/>
      <c r="I863" s="8"/>
      <c r="N863" s="23"/>
      <c r="O863" s="24"/>
      <c r="P863" s="19"/>
      <c r="Q863" s="19"/>
      <c r="R863" s="19"/>
      <c r="S863" s="27"/>
      <c r="T863" s="11"/>
      <c r="U863" s="27"/>
      <c r="V863" s="39"/>
      <c r="W863" s="39"/>
      <c r="Y863" s="9" t="s">
        <v>486</v>
      </c>
      <c r="Z863" s="9" t="s">
        <v>232</v>
      </c>
      <c r="AA863" s="9" t="s">
        <v>198</v>
      </c>
      <c r="AB863" s="9">
        <v>7968272</v>
      </c>
      <c r="AC863" s="9" t="s">
        <v>1645</v>
      </c>
      <c r="AD863" s="9" t="s">
        <v>231</v>
      </c>
      <c r="AE863" s="5">
        <f t="shared" si="48"/>
        <v>0</v>
      </c>
      <c r="AF863" s="5" t="str">
        <f t="shared" si="49"/>
        <v>katB</v>
      </c>
      <c r="AG863" s="153"/>
      <c r="AH863" s="153"/>
      <c r="AI863" t="s">
        <v>201</v>
      </c>
      <c r="AJ863" t="s">
        <v>17878</v>
      </c>
      <c r="AK863" s="9" t="str">
        <f>VLOOKUP(Y863,zdroj!D:AJ,33,0)</f>
        <v>katB</v>
      </c>
    </row>
    <row r="864" spans="8:37" x14ac:dyDescent="0.25">
      <c r="H864" s="8"/>
      <c r="I864" s="8"/>
      <c r="N864" s="23"/>
      <c r="O864" s="24"/>
      <c r="P864" s="19"/>
      <c r="Q864" s="19"/>
      <c r="R864" s="19"/>
      <c r="S864" s="27"/>
      <c r="T864" s="11"/>
      <c r="U864" s="27"/>
      <c r="V864" s="39"/>
      <c r="W864" s="39"/>
      <c r="Y864" s="9" t="s">
        <v>486</v>
      </c>
      <c r="Z864" s="9" t="s">
        <v>232</v>
      </c>
      <c r="AA864" s="9" t="s">
        <v>198</v>
      </c>
      <c r="AB864" s="9">
        <v>7968299</v>
      </c>
      <c r="AC864" s="9" t="s">
        <v>1646</v>
      </c>
      <c r="AD864" s="9" t="s">
        <v>231</v>
      </c>
      <c r="AE864" s="5">
        <f t="shared" si="48"/>
        <v>0</v>
      </c>
      <c r="AF864" s="5" t="str">
        <f t="shared" si="49"/>
        <v>katB</v>
      </c>
      <c r="AG864" s="153"/>
      <c r="AH864" s="153"/>
      <c r="AI864" t="s">
        <v>201</v>
      </c>
      <c r="AJ864" t="s">
        <v>17878</v>
      </c>
      <c r="AK864" s="9" t="str">
        <f>VLOOKUP(Y864,zdroj!D:AJ,33,0)</f>
        <v>katB</v>
      </c>
    </row>
    <row r="865" spans="8:37" x14ac:dyDescent="0.25">
      <c r="H865" s="8"/>
      <c r="I865" s="8"/>
      <c r="N865" s="23"/>
      <c r="O865" s="24"/>
      <c r="P865" s="19"/>
      <c r="Q865" s="19"/>
      <c r="R865" s="19"/>
      <c r="S865" s="27"/>
      <c r="T865" s="11"/>
      <c r="U865" s="27"/>
      <c r="V865" s="39"/>
      <c r="W865" s="39"/>
      <c r="Y865" s="9" t="s">
        <v>486</v>
      </c>
      <c r="Z865" s="9" t="s">
        <v>232</v>
      </c>
      <c r="AA865" s="9" t="s">
        <v>198</v>
      </c>
      <c r="AB865" s="9">
        <v>7968302</v>
      </c>
      <c r="AC865" s="9" t="s">
        <v>1647</v>
      </c>
      <c r="AD865" s="9" t="s">
        <v>231</v>
      </c>
      <c r="AE865" s="5">
        <f t="shared" si="48"/>
        <v>0</v>
      </c>
      <c r="AF865" s="5" t="str">
        <f t="shared" si="49"/>
        <v>katB</v>
      </c>
      <c r="AG865" s="153"/>
      <c r="AH865" s="153"/>
      <c r="AI865" t="s">
        <v>201</v>
      </c>
      <c r="AJ865" t="s">
        <v>17878</v>
      </c>
      <c r="AK865" s="9" t="str">
        <f>VLOOKUP(Y865,zdroj!D:AJ,33,0)</f>
        <v>katB</v>
      </c>
    </row>
    <row r="866" spans="8:37" x14ac:dyDescent="0.25">
      <c r="H866" s="8"/>
      <c r="I866" s="8"/>
      <c r="N866" s="23"/>
      <c r="O866" s="24"/>
      <c r="P866" s="19"/>
      <c r="Q866" s="19"/>
      <c r="R866" s="19"/>
      <c r="S866" s="27"/>
      <c r="T866" s="11"/>
      <c r="U866" s="27"/>
      <c r="V866" s="39"/>
      <c r="W866" s="39"/>
      <c r="Y866" s="9" t="s">
        <v>486</v>
      </c>
      <c r="Z866" s="9" t="s">
        <v>232</v>
      </c>
      <c r="AA866" s="9" t="s">
        <v>198</v>
      </c>
      <c r="AB866" s="9">
        <v>7967624</v>
      </c>
      <c r="AC866" s="9" t="s">
        <v>1648</v>
      </c>
      <c r="AD866" s="9" t="s">
        <v>231</v>
      </c>
      <c r="AE866" s="5">
        <f t="shared" si="48"/>
        <v>0</v>
      </c>
      <c r="AF866" s="5" t="str">
        <f t="shared" si="49"/>
        <v>katB</v>
      </c>
      <c r="AG866" s="153"/>
      <c r="AH866" s="153"/>
      <c r="AI866" t="s">
        <v>201</v>
      </c>
      <c r="AJ866" t="s">
        <v>17878</v>
      </c>
      <c r="AK866" s="9" t="str">
        <f>VLOOKUP(Y866,zdroj!D:AJ,33,0)</f>
        <v>katB</v>
      </c>
    </row>
    <row r="867" spans="8:37" x14ac:dyDescent="0.25">
      <c r="H867" s="8"/>
      <c r="I867" s="8"/>
      <c r="N867" s="23"/>
      <c r="O867" s="24"/>
      <c r="P867" s="19"/>
      <c r="Q867" s="19"/>
      <c r="R867" s="19"/>
      <c r="S867" s="27"/>
      <c r="T867" s="11"/>
      <c r="U867" s="27"/>
      <c r="V867" s="39"/>
      <c r="W867" s="39"/>
      <c r="Y867" s="9" t="s">
        <v>486</v>
      </c>
      <c r="Z867" s="9" t="s">
        <v>232</v>
      </c>
      <c r="AA867" s="9" t="s">
        <v>198</v>
      </c>
      <c r="AB867" s="9">
        <v>7968311</v>
      </c>
      <c r="AC867" s="9" t="s">
        <v>1649</v>
      </c>
      <c r="AD867" s="9" t="s">
        <v>231</v>
      </c>
      <c r="AE867" s="5">
        <f t="shared" si="48"/>
        <v>0</v>
      </c>
      <c r="AF867" s="5" t="str">
        <f t="shared" si="49"/>
        <v>katB</v>
      </c>
      <c r="AG867" s="153"/>
      <c r="AH867" s="153"/>
      <c r="AI867" t="s">
        <v>201</v>
      </c>
      <c r="AJ867" t="s">
        <v>17878</v>
      </c>
      <c r="AK867" s="9" t="str">
        <f>VLOOKUP(Y867,zdroj!D:AJ,33,0)</f>
        <v>katB</v>
      </c>
    </row>
    <row r="868" spans="8:37" x14ac:dyDescent="0.25">
      <c r="H868" s="8"/>
      <c r="I868" s="8"/>
      <c r="N868" s="23"/>
      <c r="O868" s="24"/>
      <c r="P868" s="19"/>
      <c r="Q868" s="19"/>
      <c r="R868" s="19"/>
      <c r="S868" s="27"/>
      <c r="T868" s="11"/>
      <c r="U868" s="27"/>
      <c r="V868" s="39"/>
      <c r="W868" s="39"/>
      <c r="Y868" s="9" t="s">
        <v>486</v>
      </c>
      <c r="Z868" s="9" t="s">
        <v>232</v>
      </c>
      <c r="AA868" s="9" t="s">
        <v>198</v>
      </c>
      <c r="AB868" s="9">
        <v>7968329</v>
      </c>
      <c r="AC868" s="9" t="s">
        <v>1650</v>
      </c>
      <c r="AD868" s="9" t="s">
        <v>231</v>
      </c>
      <c r="AE868" s="5">
        <f t="shared" si="48"/>
        <v>0</v>
      </c>
      <c r="AF868" s="5" t="str">
        <f t="shared" si="49"/>
        <v>katB</v>
      </c>
      <c r="AG868" s="153"/>
      <c r="AH868" s="153"/>
      <c r="AI868" t="s">
        <v>201</v>
      </c>
      <c r="AJ868" t="s">
        <v>17878</v>
      </c>
      <c r="AK868" s="9" t="str">
        <f>VLOOKUP(Y868,zdroj!D:AJ,33,0)</f>
        <v>katB</v>
      </c>
    </row>
    <row r="869" spans="8:37" x14ac:dyDescent="0.25">
      <c r="H869" s="8"/>
      <c r="I869" s="8"/>
      <c r="N869" s="23"/>
      <c r="O869" s="24"/>
      <c r="P869" s="19"/>
      <c r="Q869" s="19"/>
      <c r="R869" s="19"/>
      <c r="S869" s="27"/>
      <c r="T869" s="11"/>
      <c r="U869" s="27"/>
      <c r="V869" s="39"/>
      <c r="W869" s="39"/>
      <c r="Y869" s="9" t="s">
        <v>486</v>
      </c>
      <c r="Z869" s="9" t="s">
        <v>232</v>
      </c>
      <c r="AA869" s="9" t="s">
        <v>198</v>
      </c>
      <c r="AB869" s="9">
        <v>7968337</v>
      </c>
      <c r="AC869" s="9" t="s">
        <v>1651</v>
      </c>
      <c r="AD869" s="9" t="s">
        <v>231</v>
      </c>
      <c r="AE869" s="5">
        <f t="shared" si="48"/>
        <v>0</v>
      </c>
      <c r="AF869" s="5" t="str">
        <f t="shared" si="49"/>
        <v>katB</v>
      </c>
      <c r="AG869" s="153"/>
      <c r="AH869" s="153"/>
      <c r="AI869" t="s">
        <v>201</v>
      </c>
      <c r="AJ869" t="s">
        <v>17878</v>
      </c>
      <c r="AK869" s="9" t="str">
        <f>VLOOKUP(Y869,zdroj!D:AJ,33,0)</f>
        <v>katB</v>
      </c>
    </row>
    <row r="870" spans="8:37" x14ac:dyDescent="0.25">
      <c r="H870" s="8"/>
      <c r="I870" s="8"/>
      <c r="N870" s="23"/>
      <c r="O870" s="24"/>
      <c r="P870" s="19"/>
      <c r="Q870" s="19"/>
      <c r="R870" s="19"/>
      <c r="S870" s="27"/>
      <c r="T870" s="11"/>
      <c r="U870" s="27"/>
      <c r="V870" s="39"/>
      <c r="W870" s="39"/>
      <c r="Y870" s="9" t="s">
        <v>486</v>
      </c>
      <c r="Z870" s="9" t="s">
        <v>232</v>
      </c>
      <c r="AA870" s="9" t="s">
        <v>198</v>
      </c>
      <c r="AB870" s="9">
        <v>7968345</v>
      </c>
      <c r="AC870" s="9" t="s">
        <v>1652</v>
      </c>
      <c r="AD870" s="9" t="s">
        <v>231</v>
      </c>
      <c r="AE870" s="5">
        <f t="shared" si="48"/>
        <v>0</v>
      </c>
      <c r="AF870" s="5" t="str">
        <f t="shared" si="49"/>
        <v>katB</v>
      </c>
      <c r="AG870" s="153"/>
      <c r="AH870" s="153"/>
      <c r="AI870" t="s">
        <v>201</v>
      </c>
      <c r="AJ870" t="s">
        <v>17878</v>
      </c>
      <c r="AK870" s="9" t="str">
        <f>VLOOKUP(Y870,zdroj!D:AJ,33,0)</f>
        <v>katB</v>
      </c>
    </row>
    <row r="871" spans="8:37" x14ac:dyDescent="0.25">
      <c r="H871" s="8"/>
      <c r="I871" s="8"/>
      <c r="N871" s="23"/>
      <c r="O871" s="24"/>
      <c r="P871" s="19"/>
      <c r="Q871" s="19"/>
      <c r="R871" s="19"/>
      <c r="S871" s="27"/>
      <c r="T871" s="11"/>
      <c r="U871" s="27"/>
      <c r="V871" s="39"/>
      <c r="W871" s="39"/>
      <c r="Y871" s="9" t="s">
        <v>486</v>
      </c>
      <c r="Z871" s="9" t="s">
        <v>232</v>
      </c>
      <c r="AA871" s="9" t="s">
        <v>198</v>
      </c>
      <c r="AB871" s="9">
        <v>7968388</v>
      </c>
      <c r="AC871" s="9" t="s">
        <v>1653</v>
      </c>
      <c r="AD871" s="9" t="s">
        <v>231</v>
      </c>
      <c r="AE871" s="5">
        <f t="shared" si="48"/>
        <v>0</v>
      </c>
      <c r="AF871" s="5" t="str">
        <f t="shared" si="49"/>
        <v>katB</v>
      </c>
      <c r="AG871" s="153"/>
      <c r="AH871" s="153"/>
      <c r="AI871" t="s">
        <v>201</v>
      </c>
      <c r="AJ871" t="s">
        <v>17878</v>
      </c>
      <c r="AK871" s="9" t="str">
        <f>VLOOKUP(Y871,zdroj!D:AJ,33,0)</f>
        <v>katB</v>
      </c>
    </row>
    <row r="872" spans="8:37" x14ac:dyDescent="0.25">
      <c r="H872" s="8"/>
      <c r="I872" s="8"/>
      <c r="N872" s="23"/>
      <c r="O872" s="24"/>
      <c r="P872" s="19"/>
      <c r="Q872" s="19"/>
      <c r="R872" s="19"/>
      <c r="S872" s="27"/>
      <c r="T872" s="11"/>
      <c r="U872" s="27"/>
      <c r="V872" s="39"/>
      <c r="W872" s="39"/>
      <c r="Y872" s="9" t="s">
        <v>486</v>
      </c>
      <c r="Z872" s="9" t="s">
        <v>232</v>
      </c>
      <c r="AA872" s="9" t="s">
        <v>198</v>
      </c>
      <c r="AB872" s="9">
        <v>7968396</v>
      </c>
      <c r="AC872" s="9" t="s">
        <v>1654</v>
      </c>
      <c r="AD872" s="9" t="s">
        <v>231</v>
      </c>
      <c r="AE872" s="5">
        <f t="shared" si="48"/>
        <v>0</v>
      </c>
      <c r="AF872" s="5" t="str">
        <f t="shared" si="49"/>
        <v>katB</v>
      </c>
      <c r="AG872" s="153"/>
      <c r="AH872" s="153"/>
      <c r="AI872" t="s">
        <v>201</v>
      </c>
      <c r="AJ872" t="s">
        <v>17878</v>
      </c>
      <c r="AK872" s="9" t="str">
        <f>VLOOKUP(Y872,zdroj!D:AJ,33,0)</f>
        <v>katB</v>
      </c>
    </row>
    <row r="873" spans="8:37" x14ac:dyDescent="0.25">
      <c r="H873" s="8"/>
      <c r="I873" s="8"/>
      <c r="N873" s="23"/>
      <c r="O873" s="24"/>
      <c r="P873" s="19"/>
      <c r="Q873" s="19"/>
      <c r="R873" s="19"/>
      <c r="S873" s="27"/>
      <c r="T873" s="11"/>
      <c r="U873" s="27"/>
      <c r="V873" s="39"/>
      <c r="W873" s="39"/>
      <c r="Y873" s="9" t="s">
        <v>486</v>
      </c>
      <c r="Z873" s="9" t="s">
        <v>232</v>
      </c>
      <c r="AA873" s="9" t="s">
        <v>198</v>
      </c>
      <c r="AB873" s="9">
        <v>7967632</v>
      </c>
      <c r="AC873" s="9" t="s">
        <v>1655</v>
      </c>
      <c r="AD873" s="9" t="s">
        <v>231</v>
      </c>
      <c r="AE873" s="5">
        <f t="shared" si="48"/>
        <v>0</v>
      </c>
      <c r="AF873" s="5" t="str">
        <f t="shared" si="49"/>
        <v>katB</v>
      </c>
      <c r="AG873" s="153"/>
      <c r="AH873" s="153"/>
      <c r="AI873" t="s">
        <v>201</v>
      </c>
      <c r="AJ873" t="s">
        <v>17878</v>
      </c>
      <c r="AK873" s="9" t="str">
        <f>VLOOKUP(Y873,zdroj!D:AJ,33,0)</f>
        <v>katB</v>
      </c>
    </row>
    <row r="874" spans="8:37" x14ac:dyDescent="0.25">
      <c r="H874" s="8"/>
      <c r="I874" s="8"/>
      <c r="N874" s="23"/>
      <c r="O874" s="24"/>
      <c r="P874" s="19"/>
      <c r="Q874" s="19"/>
      <c r="R874" s="19"/>
      <c r="S874" s="27"/>
      <c r="T874" s="11"/>
      <c r="U874" s="27"/>
      <c r="V874" s="39"/>
      <c r="W874" s="39"/>
      <c r="Y874" s="9" t="s">
        <v>486</v>
      </c>
      <c r="Z874" s="9" t="s">
        <v>232</v>
      </c>
      <c r="AA874" s="9" t="s">
        <v>198</v>
      </c>
      <c r="AB874" s="9">
        <v>7968418</v>
      </c>
      <c r="AC874" s="9" t="s">
        <v>1656</v>
      </c>
      <c r="AD874" s="9" t="s">
        <v>231</v>
      </c>
      <c r="AE874" s="5">
        <f t="shared" si="48"/>
        <v>0</v>
      </c>
      <c r="AF874" s="5" t="str">
        <f t="shared" si="49"/>
        <v>katB</v>
      </c>
      <c r="AG874" s="153"/>
      <c r="AH874" s="153"/>
      <c r="AI874" t="s">
        <v>17881</v>
      </c>
      <c r="AJ874" t="s">
        <v>17878</v>
      </c>
      <c r="AK874" s="9" t="str">
        <f>VLOOKUP(Y874,zdroj!D:AJ,33,0)</f>
        <v>katB</v>
      </c>
    </row>
    <row r="875" spans="8:37" x14ac:dyDescent="0.25">
      <c r="H875" s="8"/>
      <c r="I875" s="8"/>
      <c r="N875" s="23"/>
      <c r="O875" s="24"/>
      <c r="P875" s="19"/>
      <c r="Q875" s="19"/>
      <c r="R875" s="19"/>
      <c r="S875" s="27"/>
      <c r="T875" s="11"/>
      <c r="U875" s="27"/>
      <c r="V875" s="39"/>
      <c r="W875" s="39"/>
      <c r="Y875" s="9" t="s">
        <v>486</v>
      </c>
      <c r="Z875" s="9" t="s">
        <v>232</v>
      </c>
      <c r="AA875" s="9" t="s">
        <v>198</v>
      </c>
      <c r="AB875" s="9">
        <v>7968469</v>
      </c>
      <c r="AC875" s="9" t="s">
        <v>1657</v>
      </c>
      <c r="AD875" s="9" t="s">
        <v>231</v>
      </c>
      <c r="AE875" s="5">
        <f t="shared" si="48"/>
        <v>0</v>
      </c>
      <c r="AF875" s="5" t="str">
        <f t="shared" si="49"/>
        <v>katB</v>
      </c>
      <c r="AG875" s="153"/>
      <c r="AH875" s="153"/>
      <c r="AI875" t="s">
        <v>201</v>
      </c>
      <c r="AJ875" t="s">
        <v>17878</v>
      </c>
      <c r="AK875" s="9" t="str">
        <f>VLOOKUP(Y875,zdroj!D:AJ,33,0)</f>
        <v>katB</v>
      </c>
    </row>
    <row r="876" spans="8:37" x14ac:dyDescent="0.25">
      <c r="H876" s="8"/>
      <c r="I876" s="8"/>
      <c r="N876" s="23"/>
      <c r="O876" s="24"/>
      <c r="P876" s="19"/>
      <c r="Q876" s="19"/>
      <c r="R876" s="19"/>
      <c r="S876" s="27"/>
      <c r="T876" s="11"/>
      <c r="U876" s="27"/>
      <c r="V876" s="39"/>
      <c r="W876" s="39"/>
      <c r="Y876" s="9" t="s">
        <v>486</v>
      </c>
      <c r="Z876" s="9" t="s">
        <v>232</v>
      </c>
      <c r="AA876" s="9" t="s">
        <v>198</v>
      </c>
      <c r="AB876" s="9">
        <v>7968477</v>
      </c>
      <c r="AC876" s="9" t="s">
        <v>1658</v>
      </c>
      <c r="AD876" s="9" t="s">
        <v>231</v>
      </c>
      <c r="AE876" s="5">
        <f t="shared" si="48"/>
        <v>0</v>
      </c>
      <c r="AF876" s="5" t="str">
        <f t="shared" si="49"/>
        <v>katB</v>
      </c>
      <c r="AG876" s="153"/>
      <c r="AH876" s="153"/>
      <c r="AI876" t="s">
        <v>201</v>
      </c>
      <c r="AJ876" t="s">
        <v>17878</v>
      </c>
      <c r="AK876" s="9" t="str">
        <f>VLOOKUP(Y876,zdroj!D:AJ,33,0)</f>
        <v>katB</v>
      </c>
    </row>
    <row r="877" spans="8:37" x14ac:dyDescent="0.25">
      <c r="H877" s="8"/>
      <c r="I877" s="8"/>
      <c r="N877" s="23"/>
      <c r="O877" s="24"/>
      <c r="P877" s="19"/>
      <c r="Q877" s="19"/>
      <c r="R877" s="19"/>
      <c r="S877" s="27"/>
      <c r="T877" s="11"/>
      <c r="U877" s="27"/>
      <c r="V877" s="39"/>
      <c r="W877" s="39"/>
      <c r="Y877" s="9" t="s">
        <v>486</v>
      </c>
      <c r="Z877" s="9" t="s">
        <v>232</v>
      </c>
      <c r="AA877" s="9" t="s">
        <v>198</v>
      </c>
      <c r="AB877" s="9">
        <v>7968485</v>
      </c>
      <c r="AC877" s="9" t="s">
        <v>1659</v>
      </c>
      <c r="AD877" s="9" t="s">
        <v>231</v>
      </c>
      <c r="AE877" s="5">
        <f t="shared" si="48"/>
        <v>0</v>
      </c>
      <c r="AF877" s="5" t="str">
        <f t="shared" si="49"/>
        <v>katB</v>
      </c>
      <c r="AG877" s="153"/>
      <c r="AH877" s="153"/>
      <c r="AI877" t="s">
        <v>201</v>
      </c>
      <c r="AJ877" t="s">
        <v>17878</v>
      </c>
      <c r="AK877" s="9" t="str">
        <f>VLOOKUP(Y877,zdroj!D:AJ,33,0)</f>
        <v>katB</v>
      </c>
    </row>
    <row r="878" spans="8:37" x14ac:dyDescent="0.25">
      <c r="H878" s="8"/>
      <c r="I878" s="8"/>
      <c r="N878" s="23"/>
      <c r="O878" s="24"/>
      <c r="P878" s="19"/>
      <c r="Q878" s="19"/>
      <c r="R878" s="19"/>
      <c r="S878" s="27"/>
      <c r="T878" s="11"/>
      <c r="U878" s="27"/>
      <c r="V878" s="39"/>
      <c r="W878" s="39"/>
      <c r="Y878" s="9" t="s">
        <v>484</v>
      </c>
      <c r="Z878" s="9" t="s">
        <v>232</v>
      </c>
      <c r="AA878" s="9" t="s">
        <v>198</v>
      </c>
      <c r="AB878" s="9">
        <v>7969392</v>
      </c>
      <c r="AC878" s="9" t="s">
        <v>1660</v>
      </c>
      <c r="AD878" s="9" t="s">
        <v>231</v>
      </c>
      <c r="AE878" s="5">
        <f t="shared" si="48"/>
        <v>0</v>
      </c>
      <c r="AF878" s="5" t="str">
        <f t="shared" si="49"/>
        <v>katB</v>
      </c>
      <c r="AG878" s="153"/>
      <c r="AH878" s="153"/>
      <c r="AI878" t="s">
        <v>195</v>
      </c>
      <c r="AJ878" t="s">
        <v>340</v>
      </c>
      <c r="AK878" s="9" t="str">
        <f>VLOOKUP(Y878,zdroj!D:AJ,33,0)</f>
        <v>katB</v>
      </c>
    </row>
    <row r="879" spans="8:37" x14ac:dyDescent="0.25">
      <c r="H879" s="8"/>
      <c r="I879" s="8"/>
      <c r="N879" s="23"/>
      <c r="O879" s="24"/>
      <c r="P879" s="19"/>
      <c r="Q879" s="19"/>
      <c r="R879" s="19"/>
      <c r="S879" s="27"/>
      <c r="T879" s="11"/>
      <c r="U879" s="27"/>
      <c r="V879" s="39"/>
      <c r="W879" s="39"/>
      <c r="Y879" s="9" t="s">
        <v>484</v>
      </c>
      <c r="Z879" s="9" t="s">
        <v>232</v>
      </c>
      <c r="AA879" s="9" t="s">
        <v>198</v>
      </c>
      <c r="AB879" s="9">
        <v>7969481</v>
      </c>
      <c r="AC879" s="9" t="s">
        <v>1661</v>
      </c>
      <c r="AD879" s="9" t="s">
        <v>231</v>
      </c>
      <c r="AE879" s="5">
        <f t="shared" si="48"/>
        <v>0</v>
      </c>
      <c r="AF879" s="5" t="str">
        <f t="shared" si="49"/>
        <v>katB</v>
      </c>
      <c r="AG879" s="153"/>
      <c r="AH879" s="153"/>
      <c r="AI879" t="s">
        <v>195</v>
      </c>
      <c r="AJ879" t="s">
        <v>340</v>
      </c>
      <c r="AK879" s="9" t="str">
        <f>VLOOKUP(Y879,zdroj!D:AJ,33,0)</f>
        <v>katB</v>
      </c>
    </row>
    <row r="880" spans="8:37" x14ac:dyDescent="0.25">
      <c r="H880" s="8"/>
      <c r="I880" s="8"/>
      <c r="N880" s="23"/>
      <c r="O880" s="24"/>
      <c r="P880" s="19"/>
      <c r="Q880" s="19"/>
      <c r="R880" s="19"/>
      <c r="S880" s="27"/>
      <c r="T880" s="11"/>
      <c r="U880" s="27"/>
      <c r="V880" s="39"/>
      <c r="W880" s="39"/>
      <c r="Y880" s="9" t="s">
        <v>484</v>
      </c>
      <c r="Z880" s="9" t="s">
        <v>232</v>
      </c>
      <c r="AA880" s="9" t="s">
        <v>198</v>
      </c>
      <c r="AB880" s="9">
        <v>7969490</v>
      </c>
      <c r="AC880" s="9" t="s">
        <v>1662</v>
      </c>
      <c r="AD880" s="9" t="s">
        <v>231</v>
      </c>
      <c r="AE880" s="5">
        <f t="shared" si="48"/>
        <v>0</v>
      </c>
      <c r="AF880" s="5" t="str">
        <f t="shared" si="49"/>
        <v>katB</v>
      </c>
      <c r="AG880" s="153"/>
      <c r="AH880" s="153"/>
      <c r="AI880" t="s">
        <v>195</v>
      </c>
      <c r="AJ880" t="s">
        <v>340</v>
      </c>
      <c r="AK880" s="9" t="str">
        <f>VLOOKUP(Y880,zdroj!D:AJ,33,0)</f>
        <v>katB</v>
      </c>
    </row>
    <row r="881" spans="8:37" x14ac:dyDescent="0.25">
      <c r="H881" s="8"/>
      <c r="I881" s="8"/>
      <c r="N881" s="23"/>
      <c r="O881" s="24"/>
      <c r="P881" s="19"/>
      <c r="Q881" s="19"/>
      <c r="R881" s="19"/>
      <c r="S881" s="27"/>
      <c r="T881" s="11"/>
      <c r="U881" s="27"/>
      <c r="V881" s="39"/>
      <c r="W881" s="39"/>
      <c r="Y881" s="9" t="s">
        <v>484</v>
      </c>
      <c r="Z881" s="9" t="s">
        <v>232</v>
      </c>
      <c r="AA881" s="9" t="s">
        <v>198</v>
      </c>
      <c r="AB881" s="9">
        <v>7969406</v>
      </c>
      <c r="AC881" s="9" t="s">
        <v>1663</v>
      </c>
      <c r="AD881" s="9" t="s">
        <v>231</v>
      </c>
      <c r="AE881" s="5">
        <f t="shared" si="48"/>
        <v>0</v>
      </c>
      <c r="AF881" s="5" t="str">
        <f t="shared" si="49"/>
        <v>katB</v>
      </c>
      <c r="AG881" s="153"/>
      <c r="AH881" s="153"/>
      <c r="AI881" t="s">
        <v>195</v>
      </c>
      <c r="AJ881" t="s">
        <v>340</v>
      </c>
      <c r="AK881" s="9" t="str">
        <f>VLOOKUP(Y881,zdroj!D:AJ,33,0)</f>
        <v>katB</v>
      </c>
    </row>
    <row r="882" spans="8:37" x14ac:dyDescent="0.25">
      <c r="H882" s="8"/>
      <c r="I882" s="8"/>
      <c r="N882" s="23"/>
      <c r="O882" s="24"/>
      <c r="P882" s="19"/>
      <c r="Q882" s="19"/>
      <c r="R882" s="19"/>
      <c r="S882" s="27"/>
      <c r="T882" s="11"/>
      <c r="U882" s="27"/>
      <c r="V882" s="39"/>
      <c r="W882" s="39"/>
      <c r="Y882" s="9" t="s">
        <v>484</v>
      </c>
      <c r="Z882" s="9" t="s">
        <v>232</v>
      </c>
      <c r="AA882" s="9" t="s">
        <v>198</v>
      </c>
      <c r="AB882" s="9">
        <v>7969414</v>
      </c>
      <c r="AC882" s="9" t="s">
        <v>1664</v>
      </c>
      <c r="AD882" s="9" t="s">
        <v>231</v>
      </c>
      <c r="AE882" s="5">
        <f t="shared" si="48"/>
        <v>0</v>
      </c>
      <c r="AF882" s="5" t="str">
        <f t="shared" si="49"/>
        <v>katB</v>
      </c>
      <c r="AG882" s="153"/>
      <c r="AH882" s="153"/>
      <c r="AI882" t="s">
        <v>195</v>
      </c>
      <c r="AJ882" t="s">
        <v>340</v>
      </c>
      <c r="AK882" s="9" t="str">
        <f>VLOOKUP(Y882,zdroj!D:AJ,33,0)</f>
        <v>katB</v>
      </c>
    </row>
    <row r="883" spans="8:37" x14ac:dyDescent="0.25">
      <c r="H883" s="8"/>
      <c r="I883" s="8"/>
      <c r="N883" s="23"/>
      <c r="O883" s="24"/>
      <c r="P883" s="19"/>
      <c r="Q883" s="19"/>
      <c r="R883" s="19"/>
      <c r="S883" s="27"/>
      <c r="T883" s="11"/>
      <c r="U883" s="27"/>
      <c r="V883" s="39"/>
      <c r="W883" s="39"/>
      <c r="Y883" s="9" t="s">
        <v>484</v>
      </c>
      <c r="Z883" s="9" t="s">
        <v>232</v>
      </c>
      <c r="AA883" s="9" t="s">
        <v>198</v>
      </c>
      <c r="AB883" s="9">
        <v>7969422</v>
      </c>
      <c r="AC883" s="9" t="s">
        <v>1665</v>
      </c>
      <c r="AD883" s="9" t="s">
        <v>231</v>
      </c>
      <c r="AE883" s="5">
        <f t="shared" si="48"/>
        <v>0</v>
      </c>
      <c r="AF883" s="5" t="str">
        <f t="shared" si="49"/>
        <v>katB</v>
      </c>
      <c r="AG883" s="153"/>
      <c r="AH883" s="153"/>
      <c r="AI883" t="s">
        <v>195</v>
      </c>
      <c r="AJ883" t="s">
        <v>340</v>
      </c>
      <c r="AK883" s="9" t="str">
        <f>VLOOKUP(Y883,zdroj!D:AJ,33,0)</f>
        <v>katB</v>
      </c>
    </row>
    <row r="884" spans="8:37" x14ac:dyDescent="0.25">
      <c r="H884" s="8"/>
      <c r="I884" s="8"/>
      <c r="N884" s="23"/>
      <c r="O884" s="24"/>
      <c r="P884" s="19"/>
      <c r="Q884" s="19"/>
      <c r="R884" s="19"/>
      <c r="S884" s="27"/>
      <c r="T884" s="11"/>
      <c r="U884" s="27"/>
      <c r="V884" s="39"/>
      <c r="W884" s="39"/>
      <c r="Y884" s="9" t="s">
        <v>484</v>
      </c>
      <c r="Z884" s="9" t="s">
        <v>232</v>
      </c>
      <c r="AA884" s="9" t="s">
        <v>198</v>
      </c>
      <c r="AB884" s="9">
        <v>7969431</v>
      </c>
      <c r="AC884" s="9" t="s">
        <v>1666</v>
      </c>
      <c r="AD884" s="9" t="s">
        <v>231</v>
      </c>
      <c r="AE884" s="5">
        <f t="shared" si="48"/>
        <v>0</v>
      </c>
      <c r="AF884" s="5" t="str">
        <f t="shared" si="49"/>
        <v>katB</v>
      </c>
      <c r="AG884" s="153"/>
      <c r="AH884" s="153"/>
      <c r="AI884" t="s">
        <v>195</v>
      </c>
      <c r="AJ884" t="s">
        <v>340</v>
      </c>
      <c r="AK884" s="9" t="str">
        <f>VLOOKUP(Y884,zdroj!D:AJ,33,0)</f>
        <v>katB</v>
      </c>
    </row>
    <row r="885" spans="8:37" x14ac:dyDescent="0.25">
      <c r="H885" s="8"/>
      <c r="I885" s="8"/>
      <c r="N885" s="23"/>
      <c r="O885" s="24"/>
      <c r="P885" s="19"/>
      <c r="Q885" s="19"/>
      <c r="R885" s="19"/>
      <c r="S885" s="27"/>
      <c r="T885" s="11"/>
      <c r="U885" s="27"/>
      <c r="V885" s="39"/>
      <c r="W885" s="39"/>
      <c r="Y885" s="9" t="s">
        <v>484</v>
      </c>
      <c r="Z885" s="9" t="s">
        <v>232</v>
      </c>
      <c r="AA885" s="9" t="s">
        <v>198</v>
      </c>
      <c r="AB885" s="9">
        <v>7969449</v>
      </c>
      <c r="AC885" s="9" t="s">
        <v>1667</v>
      </c>
      <c r="AD885" s="9" t="s">
        <v>231</v>
      </c>
      <c r="AE885" s="5">
        <f t="shared" si="48"/>
        <v>0</v>
      </c>
      <c r="AF885" s="5" t="str">
        <f t="shared" si="49"/>
        <v>katB</v>
      </c>
      <c r="AG885" s="153"/>
      <c r="AH885" s="153"/>
      <c r="AI885" t="s">
        <v>195</v>
      </c>
      <c r="AJ885" t="s">
        <v>340</v>
      </c>
      <c r="AK885" s="9" t="str">
        <f>VLOOKUP(Y885,zdroj!D:AJ,33,0)</f>
        <v>katB</v>
      </c>
    </row>
    <row r="886" spans="8:37" x14ac:dyDescent="0.25">
      <c r="H886" s="8"/>
      <c r="I886" s="8"/>
      <c r="N886" s="23"/>
      <c r="O886" s="24"/>
      <c r="P886" s="19"/>
      <c r="Q886" s="19"/>
      <c r="R886" s="19"/>
      <c r="S886" s="27"/>
      <c r="T886" s="11"/>
      <c r="U886" s="27"/>
      <c r="V886" s="39"/>
      <c r="W886" s="39"/>
      <c r="Y886" s="9" t="s">
        <v>484</v>
      </c>
      <c r="Z886" s="9" t="s">
        <v>232</v>
      </c>
      <c r="AA886" s="9" t="s">
        <v>198</v>
      </c>
      <c r="AB886" s="9">
        <v>7969457</v>
      </c>
      <c r="AC886" s="9" t="s">
        <v>1668</v>
      </c>
      <c r="AD886" s="9" t="s">
        <v>231</v>
      </c>
      <c r="AE886" s="5">
        <f t="shared" si="48"/>
        <v>0</v>
      </c>
      <c r="AF886" s="5" t="str">
        <f t="shared" si="49"/>
        <v>katB</v>
      </c>
      <c r="AG886" s="153"/>
      <c r="AH886" s="153"/>
      <c r="AI886" t="s">
        <v>195</v>
      </c>
      <c r="AJ886" t="s">
        <v>340</v>
      </c>
      <c r="AK886" s="9" t="str">
        <f>VLOOKUP(Y886,zdroj!D:AJ,33,0)</f>
        <v>katB</v>
      </c>
    </row>
    <row r="887" spans="8:37" x14ac:dyDescent="0.25">
      <c r="H887" s="8"/>
      <c r="I887" s="8"/>
      <c r="N887" s="23"/>
      <c r="O887" s="24"/>
      <c r="P887" s="19"/>
      <c r="Q887" s="19"/>
      <c r="R887" s="19"/>
      <c r="S887" s="27"/>
      <c r="T887" s="11"/>
      <c r="U887" s="27"/>
      <c r="V887" s="39"/>
      <c r="W887" s="39"/>
      <c r="Y887" s="9" t="s">
        <v>484</v>
      </c>
      <c r="Z887" s="9" t="s">
        <v>232</v>
      </c>
      <c r="AA887" s="9" t="s">
        <v>198</v>
      </c>
      <c r="AB887" s="9">
        <v>7969465</v>
      </c>
      <c r="AC887" s="9" t="s">
        <v>1669</v>
      </c>
      <c r="AD887" s="9" t="s">
        <v>231</v>
      </c>
      <c r="AE887" s="5">
        <f t="shared" si="48"/>
        <v>0</v>
      </c>
      <c r="AF887" s="5" t="str">
        <f t="shared" si="49"/>
        <v>katB</v>
      </c>
      <c r="AG887" s="153"/>
      <c r="AH887" s="153"/>
      <c r="AI887" t="s">
        <v>195</v>
      </c>
      <c r="AJ887" t="s">
        <v>340</v>
      </c>
      <c r="AK887" s="9" t="str">
        <f>VLOOKUP(Y887,zdroj!D:AJ,33,0)</f>
        <v>katB</v>
      </c>
    </row>
    <row r="888" spans="8:37" x14ac:dyDescent="0.25">
      <c r="H888" s="8"/>
      <c r="I888" s="8"/>
      <c r="N888" s="23"/>
      <c r="O888" s="24"/>
      <c r="P888" s="19"/>
      <c r="Q888" s="19"/>
      <c r="R888" s="19"/>
      <c r="S888" s="27"/>
      <c r="T888" s="11"/>
      <c r="U888" s="27"/>
      <c r="V888" s="39"/>
      <c r="W888" s="39"/>
      <c r="Y888" s="9" t="s">
        <v>484</v>
      </c>
      <c r="Z888" s="9" t="s">
        <v>232</v>
      </c>
      <c r="AA888" s="9" t="s">
        <v>198</v>
      </c>
      <c r="AB888" s="9">
        <v>7969473</v>
      </c>
      <c r="AC888" s="9" t="s">
        <v>1670</v>
      </c>
      <c r="AD888" s="9" t="s">
        <v>231</v>
      </c>
      <c r="AE888" s="5">
        <f t="shared" si="48"/>
        <v>0</v>
      </c>
      <c r="AF888" s="5" t="str">
        <f t="shared" si="49"/>
        <v>katB</v>
      </c>
      <c r="AG888" s="153"/>
      <c r="AH888" s="153"/>
      <c r="AI888" t="s">
        <v>195</v>
      </c>
      <c r="AJ888" t="s">
        <v>340</v>
      </c>
      <c r="AK888" s="9" t="str">
        <f>VLOOKUP(Y888,zdroj!D:AJ,33,0)</f>
        <v>katB</v>
      </c>
    </row>
    <row r="889" spans="8:37" x14ac:dyDescent="0.25">
      <c r="H889" s="8"/>
      <c r="I889" s="8"/>
      <c r="N889" s="23"/>
      <c r="O889" s="24"/>
      <c r="P889" s="19"/>
      <c r="Q889" s="19"/>
      <c r="R889" s="19"/>
      <c r="S889" s="27"/>
      <c r="T889" s="11"/>
      <c r="U889" s="27"/>
      <c r="V889" s="39"/>
      <c r="W889" s="39"/>
      <c r="Y889" s="9" t="s">
        <v>484</v>
      </c>
      <c r="Z889" s="9" t="s">
        <v>232</v>
      </c>
      <c r="AA889" s="9" t="s">
        <v>198</v>
      </c>
      <c r="AB889" s="9">
        <v>7968515</v>
      </c>
      <c r="AC889" s="9" t="s">
        <v>1671</v>
      </c>
      <c r="AD889" s="9" t="s">
        <v>231</v>
      </c>
      <c r="AE889" s="5">
        <f t="shared" si="48"/>
        <v>0</v>
      </c>
      <c r="AF889" s="5" t="str">
        <f t="shared" si="49"/>
        <v>katB</v>
      </c>
      <c r="AG889" s="153"/>
      <c r="AH889" s="153"/>
      <c r="AI889" t="s">
        <v>201</v>
      </c>
      <c r="AJ889" t="s">
        <v>17878</v>
      </c>
      <c r="AK889" s="9" t="str">
        <f>VLOOKUP(Y889,zdroj!D:AJ,33,0)</f>
        <v>katB</v>
      </c>
    </row>
    <row r="890" spans="8:37" x14ac:dyDescent="0.25">
      <c r="H890" s="8"/>
      <c r="I890" s="8"/>
      <c r="N890" s="23"/>
      <c r="O890" s="24"/>
      <c r="P890" s="19"/>
      <c r="Q890" s="19"/>
      <c r="R890" s="19"/>
      <c r="S890" s="27"/>
      <c r="T890" s="11"/>
      <c r="U890" s="27"/>
      <c r="V890" s="39"/>
      <c r="W890" s="39"/>
      <c r="Y890" s="9" t="s">
        <v>484</v>
      </c>
      <c r="Z890" s="9" t="s">
        <v>232</v>
      </c>
      <c r="AA890" s="9" t="s">
        <v>198</v>
      </c>
      <c r="AB890" s="9">
        <v>7968523</v>
      </c>
      <c r="AC890" s="9" t="s">
        <v>1672</v>
      </c>
      <c r="AD890" s="9" t="s">
        <v>231</v>
      </c>
      <c r="AE890" s="5">
        <f t="shared" si="48"/>
        <v>0</v>
      </c>
      <c r="AF890" s="5" t="str">
        <f t="shared" si="49"/>
        <v>katB</v>
      </c>
      <c r="AG890" s="153"/>
      <c r="AH890" s="153"/>
      <c r="AI890" t="s">
        <v>201</v>
      </c>
      <c r="AJ890" t="s">
        <v>17878</v>
      </c>
      <c r="AK890" s="9" t="str">
        <f>VLOOKUP(Y890,zdroj!D:AJ,33,0)</f>
        <v>katB</v>
      </c>
    </row>
    <row r="891" spans="8:37" x14ac:dyDescent="0.25">
      <c r="H891" s="8"/>
      <c r="I891" s="8"/>
      <c r="N891" s="23"/>
      <c r="O891" s="24"/>
      <c r="P891" s="19"/>
      <c r="Q891" s="19"/>
      <c r="R891" s="19"/>
      <c r="S891" s="27"/>
      <c r="T891" s="11"/>
      <c r="U891" s="27"/>
      <c r="V891" s="39"/>
      <c r="W891" s="39"/>
      <c r="Y891" s="9" t="s">
        <v>484</v>
      </c>
      <c r="Z891" s="9" t="s">
        <v>232</v>
      </c>
      <c r="AA891" s="9" t="s">
        <v>198</v>
      </c>
      <c r="AB891" s="9">
        <v>7968612</v>
      </c>
      <c r="AC891" s="9" t="s">
        <v>1673</v>
      </c>
      <c r="AD891" s="9" t="s">
        <v>231</v>
      </c>
      <c r="AE891" s="5">
        <f t="shared" si="48"/>
        <v>0</v>
      </c>
      <c r="AF891" s="5" t="str">
        <f t="shared" si="49"/>
        <v>katB</v>
      </c>
      <c r="AG891" s="153"/>
      <c r="AH891" s="153"/>
      <c r="AI891" t="s">
        <v>201</v>
      </c>
      <c r="AJ891" t="s">
        <v>17878</v>
      </c>
      <c r="AK891" s="9" t="str">
        <f>VLOOKUP(Y891,zdroj!D:AJ,33,0)</f>
        <v>katB</v>
      </c>
    </row>
    <row r="892" spans="8:37" x14ac:dyDescent="0.25">
      <c r="H892" s="8"/>
      <c r="I892" s="8"/>
      <c r="N892" s="23"/>
      <c r="O892" s="24"/>
      <c r="P892" s="19"/>
      <c r="Q892" s="19"/>
      <c r="R892" s="19"/>
      <c r="S892" s="27"/>
      <c r="T892" s="11"/>
      <c r="U892" s="27"/>
      <c r="V892" s="39"/>
      <c r="W892" s="39"/>
      <c r="Y892" s="9" t="s">
        <v>484</v>
      </c>
      <c r="Z892" s="9" t="s">
        <v>232</v>
      </c>
      <c r="AA892" s="9" t="s">
        <v>198</v>
      </c>
      <c r="AB892" s="9">
        <v>7968621</v>
      </c>
      <c r="AC892" s="9" t="s">
        <v>1674</v>
      </c>
      <c r="AD892" s="9" t="s">
        <v>231</v>
      </c>
      <c r="AE892" s="5">
        <f t="shared" si="48"/>
        <v>0</v>
      </c>
      <c r="AF892" s="5" t="str">
        <f t="shared" si="49"/>
        <v>katB</v>
      </c>
      <c r="AG892" s="153"/>
      <c r="AH892" s="153"/>
      <c r="AI892" t="s">
        <v>201</v>
      </c>
      <c r="AJ892" t="s">
        <v>17878</v>
      </c>
      <c r="AK892" s="9" t="str">
        <f>VLOOKUP(Y892,zdroj!D:AJ,33,0)</f>
        <v>katB</v>
      </c>
    </row>
    <row r="893" spans="8:37" x14ac:dyDescent="0.25">
      <c r="H893" s="8"/>
      <c r="I893" s="8"/>
      <c r="N893" s="23"/>
      <c r="O893" s="24"/>
      <c r="P893" s="19"/>
      <c r="Q893" s="19"/>
      <c r="R893" s="19"/>
      <c r="S893" s="27"/>
      <c r="T893" s="11"/>
      <c r="U893" s="27"/>
      <c r="V893" s="39"/>
      <c r="W893" s="39"/>
      <c r="Y893" s="9" t="s">
        <v>484</v>
      </c>
      <c r="Z893" s="9" t="s">
        <v>232</v>
      </c>
      <c r="AA893" s="9" t="s">
        <v>198</v>
      </c>
      <c r="AB893" s="9">
        <v>7968701</v>
      </c>
      <c r="AC893" s="9" t="s">
        <v>1675</v>
      </c>
      <c r="AD893" s="9" t="s">
        <v>231</v>
      </c>
      <c r="AE893" s="5">
        <f t="shared" si="48"/>
        <v>0</v>
      </c>
      <c r="AF893" s="5" t="str">
        <f t="shared" si="49"/>
        <v>katB</v>
      </c>
      <c r="AG893" s="153"/>
      <c r="AH893" s="153"/>
      <c r="AI893" t="s">
        <v>17882</v>
      </c>
      <c r="AJ893" t="s">
        <v>17878</v>
      </c>
      <c r="AK893" s="9" t="str">
        <f>VLOOKUP(Y893,zdroj!D:AJ,33,0)</f>
        <v>katB</v>
      </c>
    </row>
    <row r="894" spans="8:37" x14ac:dyDescent="0.25">
      <c r="H894" s="8"/>
      <c r="I894" s="8"/>
      <c r="N894" s="23"/>
      <c r="O894" s="24"/>
      <c r="P894" s="19"/>
      <c r="Q894" s="19"/>
      <c r="R894" s="19"/>
      <c r="S894" s="27"/>
      <c r="T894" s="11"/>
      <c r="U894" s="27"/>
      <c r="V894" s="39"/>
      <c r="W894" s="39"/>
      <c r="Y894" s="9" t="s">
        <v>484</v>
      </c>
      <c r="Z894" s="9" t="s">
        <v>232</v>
      </c>
      <c r="AA894" s="9" t="s">
        <v>198</v>
      </c>
      <c r="AB894" s="9">
        <v>7968795</v>
      </c>
      <c r="AC894" s="9" t="s">
        <v>1676</v>
      </c>
      <c r="AD894" s="9" t="s">
        <v>231</v>
      </c>
      <c r="AE894" s="5">
        <f t="shared" si="48"/>
        <v>0</v>
      </c>
      <c r="AF894" s="5" t="str">
        <f t="shared" si="49"/>
        <v>katB</v>
      </c>
      <c r="AG894" s="153"/>
      <c r="AH894" s="153"/>
      <c r="AI894" t="s">
        <v>201</v>
      </c>
      <c r="AJ894" t="s">
        <v>17878</v>
      </c>
      <c r="AK894" s="9" t="str">
        <f>VLOOKUP(Y894,zdroj!D:AJ,33,0)</f>
        <v>katB</v>
      </c>
    </row>
    <row r="895" spans="8:37" x14ac:dyDescent="0.25">
      <c r="H895" s="8"/>
      <c r="I895" s="8"/>
      <c r="N895" s="23"/>
      <c r="O895" s="24"/>
      <c r="P895" s="19"/>
      <c r="Q895" s="19"/>
      <c r="R895" s="19"/>
      <c r="S895" s="27"/>
      <c r="T895" s="11"/>
      <c r="U895" s="27"/>
      <c r="V895" s="39"/>
      <c r="W895" s="39"/>
      <c r="Y895" s="9" t="s">
        <v>484</v>
      </c>
      <c r="Z895" s="9" t="s">
        <v>232</v>
      </c>
      <c r="AA895" s="9" t="s">
        <v>198</v>
      </c>
      <c r="AB895" s="9">
        <v>7967675</v>
      </c>
      <c r="AC895" s="9" t="s">
        <v>1677</v>
      </c>
      <c r="AD895" s="9" t="s">
        <v>231</v>
      </c>
      <c r="AE895" s="5">
        <f t="shared" si="48"/>
        <v>0</v>
      </c>
      <c r="AF895" s="5" t="str">
        <f t="shared" si="49"/>
        <v>katB</v>
      </c>
      <c r="AG895" s="153"/>
      <c r="AH895" s="153"/>
      <c r="AI895" t="s">
        <v>17879</v>
      </c>
      <c r="AJ895" t="s">
        <v>17878</v>
      </c>
      <c r="AK895" s="9" t="str">
        <f>VLOOKUP(Y895,zdroj!D:AJ,33,0)</f>
        <v>katB</v>
      </c>
    </row>
    <row r="896" spans="8:37" x14ac:dyDescent="0.25">
      <c r="H896" s="8"/>
      <c r="I896" s="8"/>
      <c r="N896" s="23"/>
      <c r="O896" s="24"/>
      <c r="P896" s="19"/>
      <c r="Q896" s="19"/>
      <c r="R896" s="19"/>
      <c r="S896" s="27"/>
      <c r="T896" s="11"/>
      <c r="U896" s="27"/>
      <c r="V896" s="39"/>
      <c r="W896" s="39"/>
      <c r="Y896" s="9" t="s">
        <v>484</v>
      </c>
      <c r="Z896" s="9" t="s">
        <v>232</v>
      </c>
      <c r="AA896" s="9" t="s">
        <v>198</v>
      </c>
      <c r="AB896" s="9">
        <v>7968809</v>
      </c>
      <c r="AC896" s="9" t="s">
        <v>1678</v>
      </c>
      <c r="AD896" s="9" t="s">
        <v>231</v>
      </c>
      <c r="AE896" s="5">
        <f t="shared" si="48"/>
        <v>0</v>
      </c>
      <c r="AF896" s="5" t="str">
        <f t="shared" si="49"/>
        <v>katB</v>
      </c>
      <c r="AG896" s="153"/>
      <c r="AH896" s="153"/>
      <c r="AI896" t="s">
        <v>201</v>
      </c>
      <c r="AJ896" t="s">
        <v>17878</v>
      </c>
      <c r="AK896" s="9" t="str">
        <f>VLOOKUP(Y896,zdroj!D:AJ,33,0)</f>
        <v>katB</v>
      </c>
    </row>
    <row r="897" spans="8:37" x14ac:dyDescent="0.25">
      <c r="H897" s="8"/>
      <c r="I897" s="8"/>
      <c r="N897" s="23"/>
      <c r="O897" s="24"/>
      <c r="P897" s="19"/>
      <c r="Q897" s="19"/>
      <c r="R897" s="19"/>
      <c r="S897" s="27"/>
      <c r="T897" s="11"/>
      <c r="U897" s="27"/>
      <c r="V897" s="39"/>
      <c r="W897" s="39"/>
      <c r="Y897" s="9" t="s">
        <v>484</v>
      </c>
      <c r="Z897" s="9" t="s">
        <v>232</v>
      </c>
      <c r="AA897" s="9" t="s">
        <v>198</v>
      </c>
      <c r="AB897" s="9">
        <v>7968868</v>
      </c>
      <c r="AC897" s="9" t="s">
        <v>1679</v>
      </c>
      <c r="AD897" s="9" t="s">
        <v>231</v>
      </c>
      <c r="AE897" s="5">
        <f t="shared" si="48"/>
        <v>0</v>
      </c>
      <c r="AF897" s="5" t="str">
        <f t="shared" si="49"/>
        <v>katB</v>
      </c>
      <c r="AG897" s="153"/>
      <c r="AH897" s="153"/>
      <c r="AI897" t="s">
        <v>201</v>
      </c>
      <c r="AJ897" t="s">
        <v>17878</v>
      </c>
      <c r="AK897" s="9" t="str">
        <f>VLOOKUP(Y897,zdroj!D:AJ,33,0)</f>
        <v>katB</v>
      </c>
    </row>
    <row r="898" spans="8:37" x14ac:dyDescent="0.25">
      <c r="H898" s="8"/>
      <c r="I898" s="8"/>
      <c r="N898" s="23"/>
      <c r="O898" s="24"/>
      <c r="P898" s="19"/>
      <c r="Q898" s="19"/>
      <c r="R898" s="19"/>
      <c r="S898" s="27"/>
      <c r="T898" s="11"/>
      <c r="U898" s="27"/>
      <c r="V898" s="39"/>
      <c r="W898" s="39"/>
      <c r="Y898" s="9" t="s">
        <v>484</v>
      </c>
      <c r="Z898" s="9" t="s">
        <v>232</v>
      </c>
      <c r="AA898" s="9" t="s">
        <v>198</v>
      </c>
      <c r="AB898" s="9">
        <v>7968949</v>
      </c>
      <c r="AC898" s="9" t="s">
        <v>1680</v>
      </c>
      <c r="AD898" s="9" t="s">
        <v>231</v>
      </c>
      <c r="AE898" s="5">
        <f t="shared" si="48"/>
        <v>0</v>
      </c>
      <c r="AF898" s="5" t="str">
        <f t="shared" si="49"/>
        <v>katB</v>
      </c>
      <c r="AG898" s="153"/>
      <c r="AH898" s="153"/>
      <c r="AI898" t="s">
        <v>201</v>
      </c>
      <c r="AJ898" t="s">
        <v>17878</v>
      </c>
      <c r="AK898" s="9" t="str">
        <f>VLOOKUP(Y898,zdroj!D:AJ,33,0)</f>
        <v>katB</v>
      </c>
    </row>
    <row r="899" spans="8:37" x14ac:dyDescent="0.25">
      <c r="H899" s="8"/>
      <c r="I899" s="8"/>
      <c r="N899" s="23"/>
      <c r="O899" s="24"/>
      <c r="P899" s="19"/>
      <c r="Q899" s="19"/>
      <c r="R899" s="19"/>
      <c r="S899" s="27"/>
      <c r="T899" s="11"/>
      <c r="U899" s="27"/>
      <c r="V899" s="39"/>
      <c r="W899" s="39"/>
      <c r="Y899" s="9" t="s">
        <v>484</v>
      </c>
      <c r="Z899" s="9" t="s">
        <v>232</v>
      </c>
      <c r="AA899" s="9" t="s">
        <v>198</v>
      </c>
      <c r="AB899" s="9">
        <v>7967691</v>
      </c>
      <c r="AC899" s="9" t="s">
        <v>1681</v>
      </c>
      <c r="AD899" s="9" t="s">
        <v>231</v>
      </c>
      <c r="AE899" s="5">
        <f t="shared" si="48"/>
        <v>0</v>
      </c>
      <c r="AF899" s="5" t="str">
        <f t="shared" si="49"/>
        <v>katB</v>
      </c>
      <c r="AG899" s="153"/>
      <c r="AH899" s="153"/>
      <c r="AI899" t="s">
        <v>201</v>
      </c>
      <c r="AJ899" t="s">
        <v>17878</v>
      </c>
      <c r="AK899" s="9" t="str">
        <f>VLOOKUP(Y899,zdroj!D:AJ,33,0)</f>
        <v>katB</v>
      </c>
    </row>
    <row r="900" spans="8:37" x14ac:dyDescent="0.25">
      <c r="H900" s="8"/>
      <c r="I900" s="8"/>
      <c r="N900" s="23"/>
      <c r="O900" s="24"/>
      <c r="P900" s="19"/>
      <c r="Q900" s="19"/>
      <c r="R900" s="19"/>
      <c r="S900" s="27"/>
      <c r="T900" s="11"/>
      <c r="U900" s="27"/>
      <c r="V900" s="39"/>
      <c r="W900" s="39"/>
      <c r="Y900" s="9" t="s">
        <v>484</v>
      </c>
      <c r="Z900" s="9" t="s">
        <v>232</v>
      </c>
      <c r="AA900" s="9" t="s">
        <v>198</v>
      </c>
      <c r="AB900" s="9">
        <v>7969015</v>
      </c>
      <c r="AC900" s="9" t="s">
        <v>1682</v>
      </c>
      <c r="AD900" s="9" t="s">
        <v>231</v>
      </c>
      <c r="AE900" s="5">
        <f t="shared" si="48"/>
        <v>0</v>
      </c>
      <c r="AF900" s="5" t="str">
        <f t="shared" si="49"/>
        <v>katB</v>
      </c>
      <c r="AG900" s="153"/>
      <c r="AH900" s="153"/>
      <c r="AI900" t="s">
        <v>201</v>
      </c>
      <c r="AJ900" t="s">
        <v>17878</v>
      </c>
      <c r="AK900" s="9" t="str">
        <f>VLOOKUP(Y900,zdroj!D:AJ,33,0)</f>
        <v>katB</v>
      </c>
    </row>
    <row r="901" spans="8:37" x14ac:dyDescent="0.25">
      <c r="H901" s="8"/>
      <c r="I901" s="8"/>
      <c r="N901" s="23"/>
      <c r="O901" s="24"/>
      <c r="P901" s="19"/>
      <c r="Q901" s="19"/>
      <c r="R901" s="19"/>
      <c r="S901" s="27"/>
      <c r="T901" s="11"/>
      <c r="U901" s="27"/>
      <c r="V901" s="39"/>
      <c r="W901" s="39"/>
      <c r="Y901" s="9" t="s">
        <v>484</v>
      </c>
      <c r="Z901" s="9" t="s">
        <v>232</v>
      </c>
      <c r="AA901" s="9" t="s">
        <v>198</v>
      </c>
      <c r="AB901" s="9">
        <v>7969023</v>
      </c>
      <c r="AC901" s="9" t="s">
        <v>1683</v>
      </c>
      <c r="AD901" s="9" t="s">
        <v>231</v>
      </c>
      <c r="AE901" s="5">
        <f t="shared" si="48"/>
        <v>0</v>
      </c>
      <c r="AF901" s="5" t="str">
        <f t="shared" si="49"/>
        <v>katB</v>
      </c>
      <c r="AG901" s="153"/>
      <c r="AH901" s="153"/>
      <c r="AI901" t="s">
        <v>201</v>
      </c>
      <c r="AJ901" t="s">
        <v>17878</v>
      </c>
      <c r="AK901" s="9" t="str">
        <f>VLOOKUP(Y901,zdroj!D:AJ,33,0)</f>
        <v>katB</v>
      </c>
    </row>
    <row r="902" spans="8:37" x14ac:dyDescent="0.25">
      <c r="H902" s="8"/>
      <c r="I902" s="8"/>
      <c r="N902" s="23"/>
      <c r="O902" s="24"/>
      <c r="P902" s="19"/>
      <c r="Q902" s="19"/>
      <c r="R902" s="19"/>
      <c r="S902" s="27"/>
      <c r="T902" s="11"/>
      <c r="U902" s="27"/>
      <c r="V902" s="39"/>
      <c r="W902" s="39"/>
      <c r="Y902" s="9" t="s">
        <v>484</v>
      </c>
      <c r="Z902" s="9" t="s">
        <v>232</v>
      </c>
      <c r="AA902" s="9" t="s">
        <v>198</v>
      </c>
      <c r="AB902" s="9">
        <v>7969031</v>
      </c>
      <c r="AC902" s="9" t="s">
        <v>1684</v>
      </c>
      <c r="AD902" s="9" t="s">
        <v>231</v>
      </c>
      <c r="AE902" s="5">
        <f t="shared" si="48"/>
        <v>0</v>
      </c>
      <c r="AF902" s="5" t="str">
        <f t="shared" si="49"/>
        <v>katB</v>
      </c>
      <c r="AG902" s="153"/>
      <c r="AH902" s="153"/>
      <c r="AI902" t="s">
        <v>201</v>
      </c>
      <c r="AJ902" t="s">
        <v>17878</v>
      </c>
      <c r="AK902" s="9" t="str">
        <f>VLOOKUP(Y902,zdroj!D:AJ,33,0)</f>
        <v>katB</v>
      </c>
    </row>
    <row r="903" spans="8:37" x14ac:dyDescent="0.25">
      <c r="H903" s="8"/>
      <c r="I903" s="8"/>
      <c r="N903" s="23"/>
      <c r="O903" s="24"/>
      <c r="P903" s="19"/>
      <c r="Q903" s="19"/>
      <c r="R903" s="19"/>
      <c r="S903" s="27"/>
      <c r="T903" s="11"/>
      <c r="U903" s="27"/>
      <c r="V903" s="39"/>
      <c r="W903" s="39"/>
      <c r="Y903" s="9" t="s">
        <v>484</v>
      </c>
      <c r="Z903" s="9" t="s">
        <v>232</v>
      </c>
      <c r="AA903" s="9" t="s">
        <v>198</v>
      </c>
      <c r="AB903" s="9">
        <v>7969058</v>
      </c>
      <c r="AC903" s="9" t="s">
        <v>1685</v>
      </c>
      <c r="AD903" s="9" t="s">
        <v>231</v>
      </c>
      <c r="AE903" s="5">
        <f t="shared" si="48"/>
        <v>0</v>
      </c>
      <c r="AF903" s="5" t="str">
        <f t="shared" si="49"/>
        <v>katB</v>
      </c>
      <c r="AG903" s="153"/>
      <c r="AH903" s="153"/>
      <c r="AI903" t="s">
        <v>201</v>
      </c>
      <c r="AJ903" t="s">
        <v>17878</v>
      </c>
      <c r="AK903" s="9" t="str">
        <f>VLOOKUP(Y903,zdroj!D:AJ,33,0)</f>
        <v>katB</v>
      </c>
    </row>
    <row r="904" spans="8:37" x14ac:dyDescent="0.25">
      <c r="H904" s="8"/>
      <c r="I904" s="8"/>
      <c r="N904" s="23"/>
      <c r="O904" s="24"/>
      <c r="P904" s="19"/>
      <c r="Q904" s="19"/>
      <c r="R904" s="19"/>
      <c r="S904" s="27"/>
      <c r="T904" s="11"/>
      <c r="U904" s="27"/>
      <c r="V904" s="39"/>
      <c r="W904" s="39"/>
      <c r="Y904" s="9" t="s">
        <v>484</v>
      </c>
      <c r="Z904" s="9" t="s">
        <v>232</v>
      </c>
      <c r="AA904" s="9" t="s">
        <v>198</v>
      </c>
      <c r="AB904" s="9">
        <v>7969066</v>
      </c>
      <c r="AC904" s="9" t="s">
        <v>1686</v>
      </c>
      <c r="AD904" s="9" t="s">
        <v>231</v>
      </c>
      <c r="AE904" s="5">
        <f t="shared" si="48"/>
        <v>0</v>
      </c>
      <c r="AF904" s="5" t="str">
        <f t="shared" si="49"/>
        <v>katB</v>
      </c>
      <c r="AG904" s="153"/>
      <c r="AH904" s="153"/>
      <c r="AI904" t="s">
        <v>201</v>
      </c>
      <c r="AJ904" t="s">
        <v>17878</v>
      </c>
      <c r="AK904" s="9" t="str">
        <f>VLOOKUP(Y904,zdroj!D:AJ,33,0)</f>
        <v>katB</v>
      </c>
    </row>
    <row r="905" spans="8:37" x14ac:dyDescent="0.25">
      <c r="H905" s="8"/>
      <c r="I905" s="8"/>
      <c r="N905" s="23"/>
      <c r="O905" s="24"/>
      <c r="P905" s="19"/>
      <c r="Q905" s="19"/>
      <c r="R905" s="19"/>
      <c r="S905" s="27"/>
      <c r="T905" s="11"/>
      <c r="U905" s="27"/>
      <c r="V905" s="39"/>
      <c r="W905" s="39"/>
      <c r="Y905" s="9" t="s">
        <v>484</v>
      </c>
      <c r="Z905" s="9" t="s">
        <v>232</v>
      </c>
      <c r="AA905" s="9" t="s">
        <v>198</v>
      </c>
      <c r="AB905" s="9">
        <v>7969082</v>
      </c>
      <c r="AC905" s="9" t="s">
        <v>1687</v>
      </c>
      <c r="AD905" s="9" t="s">
        <v>231</v>
      </c>
      <c r="AE905" s="5">
        <f t="shared" si="48"/>
        <v>0</v>
      </c>
      <c r="AF905" s="5" t="str">
        <f t="shared" si="49"/>
        <v>katB</v>
      </c>
      <c r="AG905" s="153"/>
      <c r="AH905" s="153"/>
      <c r="AI905" t="s">
        <v>201</v>
      </c>
      <c r="AJ905" t="s">
        <v>17878</v>
      </c>
      <c r="AK905" s="9" t="str">
        <f>VLOOKUP(Y905,zdroj!D:AJ,33,0)</f>
        <v>katB</v>
      </c>
    </row>
    <row r="906" spans="8:37" x14ac:dyDescent="0.25">
      <c r="H906" s="8"/>
      <c r="I906" s="8"/>
      <c r="N906" s="23"/>
      <c r="O906" s="24"/>
      <c r="P906" s="19"/>
      <c r="Q906" s="19"/>
      <c r="R906" s="19"/>
      <c r="S906" s="27"/>
      <c r="T906" s="11"/>
      <c r="U906" s="27"/>
      <c r="V906" s="39"/>
      <c r="W906" s="39"/>
      <c r="Y906" s="9" t="s">
        <v>484</v>
      </c>
      <c r="Z906" s="9" t="s">
        <v>232</v>
      </c>
      <c r="AA906" s="9" t="s">
        <v>198</v>
      </c>
      <c r="AB906" s="9">
        <v>7969091</v>
      </c>
      <c r="AC906" s="9" t="s">
        <v>1688</v>
      </c>
      <c r="AD906" s="9" t="s">
        <v>231</v>
      </c>
      <c r="AE906" s="5">
        <f t="shared" ref="AE906:AE969" si="50">VLOOKUP(Y906,K:T,10,0)</f>
        <v>0</v>
      </c>
      <c r="AF906" s="5" t="str">
        <f t="shared" ref="AF906:AF969" si="51">IF(AE906="A",IF(AD906="katA","katB",AD906),AD906)</f>
        <v>katB</v>
      </c>
      <c r="AG906" s="153"/>
      <c r="AH906" s="153"/>
      <c r="AI906" t="s">
        <v>201</v>
      </c>
      <c r="AJ906" t="s">
        <v>17878</v>
      </c>
      <c r="AK906" s="9" t="str">
        <f>VLOOKUP(Y906,zdroj!D:AJ,33,0)</f>
        <v>katB</v>
      </c>
    </row>
    <row r="907" spans="8:37" x14ac:dyDescent="0.25">
      <c r="H907" s="8"/>
      <c r="I907" s="8"/>
      <c r="N907" s="23"/>
      <c r="O907" s="24"/>
      <c r="P907" s="19"/>
      <c r="Q907" s="19"/>
      <c r="R907" s="19"/>
      <c r="S907" s="27"/>
      <c r="T907" s="11"/>
      <c r="U907" s="27"/>
      <c r="V907" s="39"/>
      <c r="W907" s="39"/>
      <c r="Y907" s="9" t="s">
        <v>484</v>
      </c>
      <c r="Z907" s="9" t="s">
        <v>232</v>
      </c>
      <c r="AA907" s="9" t="s">
        <v>198</v>
      </c>
      <c r="AB907" s="9">
        <v>7967705</v>
      </c>
      <c r="AC907" s="9" t="s">
        <v>1689</v>
      </c>
      <c r="AD907" s="9" t="s">
        <v>231</v>
      </c>
      <c r="AE907" s="5">
        <f t="shared" si="50"/>
        <v>0</v>
      </c>
      <c r="AF907" s="5" t="str">
        <f t="shared" si="51"/>
        <v>katB</v>
      </c>
      <c r="AG907" s="153"/>
      <c r="AH907" s="153"/>
      <c r="AI907" t="s">
        <v>201</v>
      </c>
      <c r="AJ907" t="s">
        <v>17878</v>
      </c>
      <c r="AK907" s="9" t="str">
        <f>VLOOKUP(Y907,zdroj!D:AJ,33,0)</f>
        <v>katB</v>
      </c>
    </row>
    <row r="908" spans="8:37" x14ac:dyDescent="0.25">
      <c r="H908" s="8"/>
      <c r="I908" s="8"/>
      <c r="N908" s="23"/>
      <c r="O908" s="24"/>
      <c r="P908" s="19"/>
      <c r="Q908" s="19"/>
      <c r="R908" s="19"/>
      <c r="S908" s="27"/>
      <c r="T908" s="11"/>
      <c r="U908" s="27"/>
      <c r="V908" s="39"/>
      <c r="W908" s="39"/>
      <c r="Y908" s="9" t="s">
        <v>484</v>
      </c>
      <c r="Z908" s="9" t="s">
        <v>232</v>
      </c>
      <c r="AA908" s="9" t="s">
        <v>198</v>
      </c>
      <c r="AB908" s="9">
        <v>7969104</v>
      </c>
      <c r="AC908" s="9" t="s">
        <v>1690</v>
      </c>
      <c r="AD908" s="9" t="s">
        <v>231</v>
      </c>
      <c r="AE908" s="5">
        <f t="shared" si="50"/>
        <v>0</v>
      </c>
      <c r="AF908" s="5" t="str">
        <f t="shared" si="51"/>
        <v>katB</v>
      </c>
      <c r="AG908" s="153"/>
      <c r="AH908" s="153"/>
      <c r="AI908" t="s">
        <v>201</v>
      </c>
      <c r="AJ908" t="s">
        <v>17878</v>
      </c>
      <c r="AK908" s="9" t="str">
        <f>VLOOKUP(Y908,zdroj!D:AJ,33,0)</f>
        <v>katB</v>
      </c>
    </row>
    <row r="909" spans="8:37" x14ac:dyDescent="0.25">
      <c r="H909" s="8"/>
      <c r="I909" s="8"/>
      <c r="N909" s="23"/>
      <c r="O909" s="24"/>
      <c r="P909" s="19"/>
      <c r="Q909" s="19"/>
      <c r="R909" s="19"/>
      <c r="S909" s="27"/>
      <c r="T909" s="11"/>
      <c r="U909" s="27"/>
      <c r="V909" s="39"/>
      <c r="W909" s="39"/>
      <c r="Y909" s="9" t="s">
        <v>484</v>
      </c>
      <c r="Z909" s="9" t="s">
        <v>232</v>
      </c>
      <c r="AA909" s="9" t="s">
        <v>198</v>
      </c>
      <c r="AB909" s="9">
        <v>7969139</v>
      </c>
      <c r="AC909" s="9" t="s">
        <v>1691</v>
      </c>
      <c r="AD909" s="9" t="s">
        <v>231</v>
      </c>
      <c r="AE909" s="5">
        <f t="shared" si="50"/>
        <v>0</v>
      </c>
      <c r="AF909" s="5" t="str">
        <f t="shared" si="51"/>
        <v>katB</v>
      </c>
      <c r="AG909" s="153"/>
      <c r="AH909" s="153"/>
      <c r="AI909" t="s">
        <v>201</v>
      </c>
      <c r="AJ909" t="s">
        <v>17878</v>
      </c>
      <c r="AK909" s="9" t="str">
        <f>VLOOKUP(Y909,zdroj!D:AJ,33,0)</f>
        <v>katB</v>
      </c>
    </row>
    <row r="910" spans="8:37" x14ac:dyDescent="0.25">
      <c r="H910" s="8"/>
      <c r="I910" s="8"/>
      <c r="N910" s="23"/>
      <c r="O910" s="24"/>
      <c r="P910" s="19"/>
      <c r="Q910" s="19"/>
      <c r="R910" s="19"/>
      <c r="S910" s="27"/>
      <c r="T910" s="11"/>
      <c r="U910" s="27"/>
      <c r="V910" s="39"/>
      <c r="W910" s="39"/>
      <c r="Y910" s="9" t="s">
        <v>484</v>
      </c>
      <c r="Z910" s="9" t="s">
        <v>232</v>
      </c>
      <c r="AA910" s="9" t="s">
        <v>198</v>
      </c>
      <c r="AB910" s="9">
        <v>7969147</v>
      </c>
      <c r="AC910" s="9" t="s">
        <v>1692</v>
      </c>
      <c r="AD910" s="9" t="s">
        <v>231</v>
      </c>
      <c r="AE910" s="5">
        <f t="shared" si="50"/>
        <v>0</v>
      </c>
      <c r="AF910" s="5" t="str">
        <f t="shared" si="51"/>
        <v>katB</v>
      </c>
      <c r="AG910" s="153"/>
      <c r="AH910" s="153"/>
      <c r="AI910" t="s">
        <v>201</v>
      </c>
      <c r="AJ910" t="s">
        <v>17878</v>
      </c>
      <c r="AK910" s="9" t="str">
        <f>VLOOKUP(Y910,zdroj!D:AJ,33,0)</f>
        <v>katB</v>
      </c>
    </row>
    <row r="911" spans="8:37" x14ac:dyDescent="0.25">
      <c r="H911" s="8"/>
      <c r="I911" s="8"/>
      <c r="N911" s="23"/>
      <c r="O911" s="24"/>
      <c r="P911" s="19"/>
      <c r="Q911" s="19"/>
      <c r="R911" s="19"/>
      <c r="S911" s="27"/>
      <c r="T911" s="11"/>
      <c r="U911" s="27"/>
      <c r="V911" s="39"/>
      <c r="W911" s="39"/>
      <c r="Y911" s="9" t="s">
        <v>484</v>
      </c>
      <c r="Z911" s="9" t="s">
        <v>232</v>
      </c>
      <c r="AA911" s="9" t="s">
        <v>198</v>
      </c>
      <c r="AB911" s="9">
        <v>7969155</v>
      </c>
      <c r="AC911" s="9" t="s">
        <v>1693</v>
      </c>
      <c r="AD911" s="9" t="s">
        <v>231</v>
      </c>
      <c r="AE911" s="5">
        <f t="shared" si="50"/>
        <v>0</v>
      </c>
      <c r="AF911" s="5" t="str">
        <f t="shared" si="51"/>
        <v>katB</v>
      </c>
      <c r="AG911" s="153"/>
      <c r="AH911" s="153"/>
      <c r="AI911" t="s">
        <v>201</v>
      </c>
      <c r="AJ911" t="s">
        <v>17878</v>
      </c>
      <c r="AK911" s="9" t="str">
        <f>VLOOKUP(Y911,zdroj!D:AJ,33,0)</f>
        <v>katB</v>
      </c>
    </row>
    <row r="912" spans="8:37" x14ac:dyDescent="0.25">
      <c r="H912" s="8"/>
      <c r="I912" s="8"/>
      <c r="N912" s="23"/>
      <c r="O912" s="24"/>
      <c r="P912" s="19"/>
      <c r="Q912" s="19"/>
      <c r="R912" s="19"/>
      <c r="S912" s="27"/>
      <c r="T912" s="11"/>
      <c r="U912" s="27"/>
      <c r="V912" s="39"/>
      <c r="W912" s="39"/>
      <c r="Y912" s="9" t="s">
        <v>484</v>
      </c>
      <c r="Z912" s="9" t="s">
        <v>232</v>
      </c>
      <c r="AA912" s="9" t="s">
        <v>198</v>
      </c>
      <c r="AB912" s="9">
        <v>7969163</v>
      </c>
      <c r="AC912" s="9" t="s">
        <v>1694</v>
      </c>
      <c r="AD912" s="9" t="s">
        <v>231</v>
      </c>
      <c r="AE912" s="5">
        <f t="shared" si="50"/>
        <v>0</v>
      </c>
      <c r="AF912" s="5" t="str">
        <f t="shared" si="51"/>
        <v>katB</v>
      </c>
      <c r="AG912" s="153"/>
      <c r="AH912" s="153"/>
      <c r="AI912" t="s">
        <v>201</v>
      </c>
      <c r="AJ912" t="s">
        <v>17878</v>
      </c>
      <c r="AK912" s="9" t="str">
        <f>VLOOKUP(Y912,zdroj!D:AJ,33,0)</f>
        <v>katB</v>
      </c>
    </row>
    <row r="913" spans="8:37" x14ac:dyDescent="0.25">
      <c r="H913" s="8"/>
      <c r="I913" s="8"/>
      <c r="N913" s="23"/>
      <c r="O913" s="24"/>
      <c r="P913" s="19"/>
      <c r="Q913" s="19"/>
      <c r="R913" s="19"/>
      <c r="S913" s="27"/>
      <c r="T913" s="11"/>
      <c r="U913" s="27"/>
      <c r="V913" s="39"/>
      <c r="W913" s="39"/>
      <c r="Y913" s="9" t="s">
        <v>484</v>
      </c>
      <c r="Z913" s="9" t="s">
        <v>232</v>
      </c>
      <c r="AA913" s="9" t="s">
        <v>198</v>
      </c>
      <c r="AB913" s="9">
        <v>7969171</v>
      </c>
      <c r="AC913" s="9" t="s">
        <v>1695</v>
      </c>
      <c r="AD913" s="9" t="s">
        <v>231</v>
      </c>
      <c r="AE913" s="5">
        <f t="shared" si="50"/>
        <v>0</v>
      </c>
      <c r="AF913" s="5" t="str">
        <f t="shared" si="51"/>
        <v>katB</v>
      </c>
      <c r="AG913" s="153"/>
      <c r="AH913" s="153"/>
      <c r="AI913" t="s">
        <v>201</v>
      </c>
      <c r="AJ913" t="s">
        <v>17878</v>
      </c>
      <c r="AK913" s="9" t="str">
        <f>VLOOKUP(Y913,zdroj!D:AJ,33,0)</f>
        <v>katB</v>
      </c>
    </row>
    <row r="914" spans="8:37" x14ac:dyDescent="0.25">
      <c r="H914" s="8"/>
      <c r="I914" s="8"/>
      <c r="N914" s="23"/>
      <c r="O914" s="24"/>
      <c r="P914" s="19"/>
      <c r="Q914" s="19"/>
      <c r="R914" s="19"/>
      <c r="S914" s="27"/>
      <c r="T914" s="11"/>
      <c r="U914" s="27"/>
      <c r="V914" s="39"/>
      <c r="W914" s="39"/>
      <c r="Y914" s="9" t="s">
        <v>484</v>
      </c>
      <c r="Z914" s="9" t="s">
        <v>232</v>
      </c>
      <c r="AA914" s="9" t="s">
        <v>198</v>
      </c>
      <c r="AB914" s="9">
        <v>7969180</v>
      </c>
      <c r="AC914" s="9" t="s">
        <v>1696</v>
      </c>
      <c r="AD914" s="9" t="s">
        <v>231</v>
      </c>
      <c r="AE914" s="5">
        <f t="shared" si="50"/>
        <v>0</v>
      </c>
      <c r="AF914" s="5" t="str">
        <f t="shared" si="51"/>
        <v>katB</v>
      </c>
      <c r="AG914" s="153"/>
      <c r="AH914" s="153"/>
      <c r="AI914" t="s">
        <v>201</v>
      </c>
      <c r="AJ914" t="s">
        <v>17878</v>
      </c>
      <c r="AK914" s="9" t="str">
        <f>VLOOKUP(Y914,zdroj!D:AJ,33,0)</f>
        <v>katB</v>
      </c>
    </row>
    <row r="915" spans="8:37" x14ac:dyDescent="0.25">
      <c r="H915" s="8"/>
      <c r="I915" s="8"/>
      <c r="N915" s="23"/>
      <c r="O915" s="24"/>
      <c r="P915" s="19"/>
      <c r="Q915" s="19"/>
      <c r="R915" s="19"/>
      <c r="S915" s="27"/>
      <c r="T915" s="11"/>
      <c r="U915" s="27"/>
      <c r="V915" s="39"/>
      <c r="W915" s="39"/>
      <c r="Y915" s="9" t="s">
        <v>484</v>
      </c>
      <c r="Z915" s="9" t="s">
        <v>232</v>
      </c>
      <c r="AA915" s="9" t="s">
        <v>198</v>
      </c>
      <c r="AB915" s="9">
        <v>7969198</v>
      </c>
      <c r="AC915" s="9" t="s">
        <v>1697</v>
      </c>
      <c r="AD915" s="9" t="s">
        <v>231</v>
      </c>
      <c r="AE915" s="5">
        <f t="shared" si="50"/>
        <v>0</v>
      </c>
      <c r="AF915" s="5" t="str">
        <f t="shared" si="51"/>
        <v>katB</v>
      </c>
      <c r="AG915" s="153"/>
      <c r="AH915" s="153"/>
      <c r="AI915" t="s">
        <v>201</v>
      </c>
      <c r="AJ915" t="s">
        <v>17878</v>
      </c>
      <c r="AK915" s="9" t="str">
        <f>VLOOKUP(Y915,zdroj!D:AJ,33,0)</f>
        <v>katB</v>
      </c>
    </row>
    <row r="916" spans="8:37" x14ac:dyDescent="0.25">
      <c r="H916" s="8"/>
      <c r="I916" s="8"/>
      <c r="N916" s="23"/>
      <c r="O916" s="24"/>
      <c r="P916" s="19"/>
      <c r="Q916" s="19"/>
      <c r="R916" s="19"/>
      <c r="S916" s="27"/>
      <c r="T916" s="11"/>
      <c r="U916" s="27"/>
      <c r="V916" s="39"/>
      <c r="W916" s="39"/>
      <c r="Y916" s="9" t="s">
        <v>484</v>
      </c>
      <c r="Z916" s="9" t="s">
        <v>232</v>
      </c>
      <c r="AA916" s="9" t="s">
        <v>198</v>
      </c>
      <c r="AB916" s="9">
        <v>7969210</v>
      </c>
      <c r="AC916" s="9" t="s">
        <v>1698</v>
      </c>
      <c r="AD916" s="9" t="s">
        <v>231</v>
      </c>
      <c r="AE916" s="5">
        <f t="shared" si="50"/>
        <v>0</v>
      </c>
      <c r="AF916" s="5" t="str">
        <f t="shared" si="51"/>
        <v>katB</v>
      </c>
      <c r="AG916" s="153"/>
      <c r="AH916" s="153"/>
      <c r="AI916" t="s">
        <v>201</v>
      </c>
      <c r="AJ916" t="s">
        <v>17878</v>
      </c>
      <c r="AK916" s="9" t="str">
        <f>VLOOKUP(Y916,zdroj!D:AJ,33,0)</f>
        <v>katB</v>
      </c>
    </row>
    <row r="917" spans="8:37" x14ac:dyDescent="0.25">
      <c r="H917" s="8"/>
      <c r="I917" s="8"/>
      <c r="N917" s="23"/>
      <c r="O917" s="24"/>
      <c r="P917" s="19"/>
      <c r="Q917" s="19"/>
      <c r="R917" s="19"/>
      <c r="S917" s="27"/>
      <c r="T917" s="11"/>
      <c r="U917" s="27"/>
      <c r="V917" s="39"/>
      <c r="W917" s="39"/>
      <c r="Y917" s="9" t="s">
        <v>484</v>
      </c>
      <c r="Z917" s="9" t="s">
        <v>232</v>
      </c>
      <c r="AA917" s="9" t="s">
        <v>198</v>
      </c>
      <c r="AB917" s="9">
        <v>7969228</v>
      </c>
      <c r="AC917" s="9" t="s">
        <v>1699</v>
      </c>
      <c r="AD917" s="9" t="s">
        <v>231</v>
      </c>
      <c r="AE917" s="5">
        <f t="shared" si="50"/>
        <v>0</v>
      </c>
      <c r="AF917" s="5" t="str">
        <f t="shared" si="51"/>
        <v>katB</v>
      </c>
      <c r="AG917" s="153"/>
      <c r="AH917" s="153"/>
      <c r="AI917" t="s">
        <v>201</v>
      </c>
      <c r="AJ917" t="s">
        <v>17878</v>
      </c>
      <c r="AK917" s="9" t="str">
        <f>VLOOKUP(Y917,zdroj!D:AJ,33,0)</f>
        <v>katB</v>
      </c>
    </row>
    <row r="918" spans="8:37" x14ac:dyDescent="0.25">
      <c r="H918" s="8"/>
      <c r="I918" s="8"/>
      <c r="N918" s="23"/>
      <c r="O918" s="24"/>
      <c r="P918" s="19"/>
      <c r="Q918" s="19"/>
      <c r="R918" s="19"/>
      <c r="S918" s="27"/>
      <c r="T918" s="11"/>
      <c r="U918" s="27"/>
      <c r="V918" s="39"/>
      <c r="W918" s="39"/>
      <c r="Y918" s="9" t="s">
        <v>484</v>
      </c>
      <c r="Z918" s="9" t="s">
        <v>232</v>
      </c>
      <c r="AA918" s="9" t="s">
        <v>198</v>
      </c>
      <c r="AB918" s="9">
        <v>7969236</v>
      </c>
      <c r="AC918" s="9" t="s">
        <v>1700</v>
      </c>
      <c r="AD918" s="9" t="s">
        <v>231</v>
      </c>
      <c r="AE918" s="5">
        <f t="shared" si="50"/>
        <v>0</v>
      </c>
      <c r="AF918" s="5" t="str">
        <f t="shared" si="51"/>
        <v>katB</v>
      </c>
      <c r="AG918" s="153"/>
      <c r="AH918" s="153"/>
      <c r="AI918" t="s">
        <v>201</v>
      </c>
      <c r="AJ918" t="s">
        <v>17878</v>
      </c>
      <c r="AK918" s="9" t="str">
        <f>VLOOKUP(Y918,zdroj!D:AJ,33,0)</f>
        <v>katB</v>
      </c>
    </row>
    <row r="919" spans="8:37" x14ac:dyDescent="0.25">
      <c r="H919" s="8"/>
      <c r="I919" s="8"/>
      <c r="N919" s="23"/>
      <c r="O919" s="24"/>
      <c r="P919" s="19"/>
      <c r="Q919" s="19"/>
      <c r="R919" s="19"/>
      <c r="S919" s="27"/>
      <c r="T919" s="11"/>
      <c r="U919" s="27"/>
      <c r="V919" s="39"/>
      <c r="W919" s="39"/>
      <c r="Y919" s="9" t="s">
        <v>484</v>
      </c>
      <c r="Z919" s="9" t="s">
        <v>232</v>
      </c>
      <c r="AA919" s="9" t="s">
        <v>198</v>
      </c>
      <c r="AB919" s="9">
        <v>7969244</v>
      </c>
      <c r="AC919" s="9" t="s">
        <v>1701</v>
      </c>
      <c r="AD919" s="9" t="s">
        <v>231</v>
      </c>
      <c r="AE919" s="5">
        <f t="shared" si="50"/>
        <v>0</v>
      </c>
      <c r="AF919" s="5" t="str">
        <f t="shared" si="51"/>
        <v>katB</v>
      </c>
      <c r="AG919" s="153"/>
      <c r="AH919" s="153"/>
      <c r="AI919" t="s">
        <v>201</v>
      </c>
      <c r="AJ919" t="s">
        <v>17878</v>
      </c>
      <c r="AK919" s="9" t="str">
        <f>VLOOKUP(Y919,zdroj!D:AJ,33,0)</f>
        <v>katB</v>
      </c>
    </row>
    <row r="920" spans="8:37" x14ac:dyDescent="0.25">
      <c r="H920" s="8"/>
      <c r="I920" s="8"/>
      <c r="N920" s="23"/>
      <c r="O920" s="24"/>
      <c r="P920" s="19"/>
      <c r="Q920" s="19"/>
      <c r="R920" s="19"/>
      <c r="S920" s="27"/>
      <c r="T920" s="11"/>
      <c r="U920" s="27"/>
      <c r="V920" s="39"/>
      <c r="W920" s="39"/>
      <c r="Y920" s="9" t="s">
        <v>484</v>
      </c>
      <c r="Z920" s="9" t="s">
        <v>232</v>
      </c>
      <c r="AA920" s="9" t="s">
        <v>198</v>
      </c>
      <c r="AB920" s="9">
        <v>7969287</v>
      </c>
      <c r="AC920" s="9" t="s">
        <v>1702</v>
      </c>
      <c r="AD920" s="9" t="s">
        <v>231</v>
      </c>
      <c r="AE920" s="5">
        <f t="shared" si="50"/>
        <v>0</v>
      </c>
      <c r="AF920" s="5" t="str">
        <f t="shared" si="51"/>
        <v>katB</v>
      </c>
      <c r="AG920" s="153"/>
      <c r="AH920" s="153"/>
      <c r="AI920" t="s">
        <v>201</v>
      </c>
      <c r="AJ920" t="s">
        <v>17878</v>
      </c>
      <c r="AK920" s="9" t="str">
        <f>VLOOKUP(Y920,zdroj!D:AJ,33,0)</f>
        <v>katB</v>
      </c>
    </row>
    <row r="921" spans="8:37" x14ac:dyDescent="0.25">
      <c r="H921" s="8"/>
      <c r="I921" s="8"/>
      <c r="N921" s="23"/>
      <c r="O921" s="24"/>
      <c r="P921" s="19"/>
      <c r="Q921" s="19"/>
      <c r="R921" s="19"/>
      <c r="S921" s="27"/>
      <c r="T921" s="11"/>
      <c r="U921" s="27"/>
      <c r="V921" s="39"/>
      <c r="W921" s="39"/>
      <c r="Y921" s="9" t="s">
        <v>484</v>
      </c>
      <c r="Z921" s="9" t="s">
        <v>232</v>
      </c>
      <c r="AA921" s="9" t="s">
        <v>198</v>
      </c>
      <c r="AB921" s="9">
        <v>7969295</v>
      </c>
      <c r="AC921" s="9" t="s">
        <v>1703</v>
      </c>
      <c r="AD921" s="9" t="s">
        <v>231</v>
      </c>
      <c r="AE921" s="5">
        <f t="shared" si="50"/>
        <v>0</v>
      </c>
      <c r="AF921" s="5" t="str">
        <f t="shared" si="51"/>
        <v>katB</v>
      </c>
      <c r="AG921" s="153"/>
      <c r="AH921" s="153"/>
      <c r="AI921" t="s">
        <v>201</v>
      </c>
      <c r="AJ921" t="s">
        <v>17878</v>
      </c>
      <c r="AK921" s="9" t="str">
        <f>VLOOKUP(Y921,zdroj!D:AJ,33,0)</f>
        <v>katB</v>
      </c>
    </row>
    <row r="922" spans="8:37" x14ac:dyDescent="0.25">
      <c r="H922" s="8"/>
      <c r="I922" s="8"/>
      <c r="N922" s="23"/>
      <c r="O922" s="24"/>
      <c r="P922" s="19"/>
      <c r="Q922" s="19"/>
      <c r="R922" s="19"/>
      <c r="S922" s="27"/>
      <c r="T922" s="11"/>
      <c r="U922" s="27"/>
      <c r="V922" s="39"/>
      <c r="W922" s="39"/>
      <c r="Y922" s="9" t="s">
        <v>484</v>
      </c>
      <c r="Z922" s="9" t="s">
        <v>232</v>
      </c>
      <c r="AA922" s="9" t="s">
        <v>198</v>
      </c>
      <c r="AB922" s="9">
        <v>7967721</v>
      </c>
      <c r="AC922" s="9" t="s">
        <v>1704</v>
      </c>
      <c r="AD922" s="9" t="s">
        <v>231</v>
      </c>
      <c r="AE922" s="5">
        <f t="shared" si="50"/>
        <v>0</v>
      </c>
      <c r="AF922" s="5" t="str">
        <f t="shared" si="51"/>
        <v>katB</v>
      </c>
      <c r="AG922" s="153"/>
      <c r="AH922" s="153"/>
      <c r="AI922" t="s">
        <v>201</v>
      </c>
      <c r="AJ922" t="s">
        <v>17878</v>
      </c>
      <c r="AK922" s="9" t="str">
        <f>VLOOKUP(Y922,zdroj!D:AJ,33,0)</f>
        <v>katB</v>
      </c>
    </row>
    <row r="923" spans="8:37" x14ac:dyDescent="0.25">
      <c r="H923" s="8"/>
      <c r="I923" s="8"/>
      <c r="N923" s="23"/>
      <c r="O923" s="24"/>
      <c r="P923" s="19"/>
      <c r="Q923" s="19"/>
      <c r="R923" s="19"/>
      <c r="S923" s="27"/>
      <c r="T923" s="11"/>
      <c r="U923" s="27"/>
      <c r="V923" s="39"/>
      <c r="W923" s="39"/>
      <c r="Y923" s="9" t="s">
        <v>484</v>
      </c>
      <c r="Z923" s="9" t="s">
        <v>232</v>
      </c>
      <c r="AA923" s="9" t="s">
        <v>198</v>
      </c>
      <c r="AB923" s="9">
        <v>7969309</v>
      </c>
      <c r="AC923" s="9" t="s">
        <v>1705</v>
      </c>
      <c r="AD923" s="9" t="s">
        <v>800</v>
      </c>
      <c r="AE923" s="5">
        <f t="shared" si="50"/>
        <v>0</v>
      </c>
      <c r="AF923" s="5" t="str">
        <f t="shared" si="51"/>
        <v>Pokryto</v>
      </c>
      <c r="AG923" s="153"/>
      <c r="AH923" s="153"/>
      <c r="AI923" t="s">
        <v>201</v>
      </c>
      <c r="AJ923" t="s">
        <v>800</v>
      </c>
      <c r="AK923" s="9" t="str">
        <f>VLOOKUP(Y923,zdroj!D:AJ,33,0)</f>
        <v>katB</v>
      </c>
    </row>
    <row r="924" spans="8:37" x14ac:dyDescent="0.25">
      <c r="H924" s="8"/>
      <c r="I924" s="8"/>
      <c r="N924" s="23"/>
      <c r="O924" s="24"/>
      <c r="P924" s="19"/>
      <c r="Q924" s="19"/>
      <c r="R924" s="19"/>
      <c r="S924" s="27"/>
      <c r="T924" s="11"/>
      <c r="U924" s="27"/>
      <c r="V924" s="39"/>
      <c r="W924" s="39"/>
      <c r="Y924" s="9" t="s">
        <v>484</v>
      </c>
      <c r="Z924" s="9" t="s">
        <v>232</v>
      </c>
      <c r="AA924" s="9" t="s">
        <v>198</v>
      </c>
      <c r="AB924" s="9">
        <v>7969317</v>
      </c>
      <c r="AC924" s="9" t="s">
        <v>1706</v>
      </c>
      <c r="AD924" s="9" t="s">
        <v>231</v>
      </c>
      <c r="AE924" s="5">
        <f t="shared" si="50"/>
        <v>0</v>
      </c>
      <c r="AF924" s="5" t="str">
        <f t="shared" si="51"/>
        <v>katB</v>
      </c>
      <c r="AG924" s="153"/>
      <c r="AH924" s="153"/>
      <c r="AI924" t="s">
        <v>201</v>
      </c>
      <c r="AJ924" t="s">
        <v>17878</v>
      </c>
      <c r="AK924" s="9" t="str">
        <f>VLOOKUP(Y924,zdroj!D:AJ,33,0)</f>
        <v>katB</v>
      </c>
    </row>
    <row r="925" spans="8:37" x14ac:dyDescent="0.25">
      <c r="H925" s="8"/>
      <c r="I925" s="8"/>
      <c r="N925" s="23"/>
      <c r="O925" s="24"/>
      <c r="P925" s="19"/>
      <c r="Q925" s="19"/>
      <c r="R925" s="19"/>
      <c r="S925" s="27"/>
      <c r="T925" s="11"/>
      <c r="U925" s="27"/>
      <c r="V925" s="39"/>
      <c r="W925" s="39"/>
      <c r="Y925" s="9" t="s">
        <v>484</v>
      </c>
      <c r="Z925" s="9" t="s">
        <v>232</v>
      </c>
      <c r="AA925" s="9" t="s">
        <v>198</v>
      </c>
      <c r="AB925" s="9">
        <v>7969325</v>
      </c>
      <c r="AC925" s="9" t="s">
        <v>1707</v>
      </c>
      <c r="AD925" s="9" t="s">
        <v>231</v>
      </c>
      <c r="AE925" s="5">
        <f t="shared" si="50"/>
        <v>0</v>
      </c>
      <c r="AF925" s="5" t="str">
        <f t="shared" si="51"/>
        <v>katB</v>
      </c>
      <c r="AG925" s="153"/>
      <c r="AH925" s="153"/>
      <c r="AI925" t="s">
        <v>201</v>
      </c>
      <c r="AJ925" t="s">
        <v>17878</v>
      </c>
      <c r="AK925" s="9" t="str">
        <f>VLOOKUP(Y925,zdroj!D:AJ,33,0)</f>
        <v>katB</v>
      </c>
    </row>
    <row r="926" spans="8:37" x14ac:dyDescent="0.25">
      <c r="H926" s="8"/>
      <c r="I926" s="8"/>
      <c r="N926" s="23"/>
      <c r="O926" s="24"/>
      <c r="P926" s="19"/>
      <c r="Q926" s="19"/>
      <c r="R926" s="19"/>
      <c r="S926" s="27"/>
      <c r="T926" s="11"/>
      <c r="U926" s="27"/>
      <c r="V926" s="39"/>
      <c r="W926" s="39"/>
      <c r="Y926" s="9" t="s">
        <v>484</v>
      </c>
      <c r="Z926" s="9" t="s">
        <v>232</v>
      </c>
      <c r="AA926" s="9" t="s">
        <v>198</v>
      </c>
      <c r="AB926" s="9">
        <v>7969350</v>
      </c>
      <c r="AC926" s="9" t="s">
        <v>1708</v>
      </c>
      <c r="AD926" s="9" t="s">
        <v>231</v>
      </c>
      <c r="AE926" s="5">
        <f t="shared" si="50"/>
        <v>0</v>
      </c>
      <c r="AF926" s="5" t="str">
        <f t="shared" si="51"/>
        <v>katB</v>
      </c>
      <c r="AG926" s="153"/>
      <c r="AH926" s="153"/>
      <c r="AI926" t="s">
        <v>17880</v>
      </c>
      <c r="AJ926" t="s">
        <v>17878</v>
      </c>
      <c r="AK926" s="9" t="str">
        <f>VLOOKUP(Y926,zdroj!D:AJ,33,0)</f>
        <v>katB</v>
      </c>
    </row>
    <row r="927" spans="8:37" x14ac:dyDescent="0.25">
      <c r="H927" s="8"/>
      <c r="I927" s="8"/>
      <c r="N927" s="23"/>
      <c r="O927" s="24"/>
      <c r="P927" s="19"/>
      <c r="Q927" s="19"/>
      <c r="R927" s="19"/>
      <c r="S927" s="27"/>
      <c r="T927" s="11"/>
      <c r="U927" s="27"/>
      <c r="V927" s="39"/>
      <c r="W927" s="39"/>
      <c r="Y927" s="9" t="s">
        <v>484</v>
      </c>
      <c r="Z927" s="9" t="s">
        <v>232</v>
      </c>
      <c r="AA927" s="9" t="s">
        <v>198</v>
      </c>
      <c r="AB927" s="9">
        <v>26651181</v>
      </c>
      <c r="AC927" s="9" t="s">
        <v>1709</v>
      </c>
      <c r="AD927" s="9" t="s">
        <v>231</v>
      </c>
      <c r="AE927" s="5">
        <f t="shared" si="50"/>
        <v>0</v>
      </c>
      <c r="AF927" s="5" t="str">
        <f t="shared" si="51"/>
        <v>katB</v>
      </c>
      <c r="AG927" s="153"/>
      <c r="AH927" s="153"/>
      <c r="AI927" t="s">
        <v>201</v>
      </c>
      <c r="AJ927" t="s">
        <v>17878</v>
      </c>
      <c r="AK927" s="9" t="str">
        <f>VLOOKUP(Y927,zdroj!D:AJ,33,0)</f>
        <v>katB</v>
      </c>
    </row>
    <row r="928" spans="8:37" x14ac:dyDescent="0.25">
      <c r="H928" s="8"/>
      <c r="I928" s="8"/>
      <c r="N928" s="23"/>
      <c r="O928" s="24"/>
      <c r="P928" s="19"/>
      <c r="Q928" s="19"/>
      <c r="R928" s="19"/>
      <c r="S928" s="27"/>
      <c r="T928" s="11"/>
      <c r="U928" s="27"/>
      <c r="V928" s="39"/>
      <c r="W928" s="39"/>
      <c r="Y928" s="9" t="s">
        <v>484</v>
      </c>
      <c r="Z928" s="9" t="s">
        <v>232</v>
      </c>
      <c r="AA928" s="9" t="s">
        <v>198</v>
      </c>
      <c r="AB928" s="9">
        <v>7969368</v>
      </c>
      <c r="AC928" s="9" t="s">
        <v>1710</v>
      </c>
      <c r="AD928" s="9" t="s">
        <v>231</v>
      </c>
      <c r="AE928" s="5">
        <f t="shared" si="50"/>
        <v>0</v>
      </c>
      <c r="AF928" s="5" t="str">
        <f t="shared" si="51"/>
        <v>katB</v>
      </c>
      <c r="AG928" s="153"/>
      <c r="AH928" s="153"/>
      <c r="AI928" t="s">
        <v>201</v>
      </c>
      <c r="AJ928" t="s">
        <v>17878</v>
      </c>
      <c r="AK928" s="9" t="str">
        <f>VLOOKUP(Y928,zdroj!D:AJ,33,0)</f>
        <v>katB</v>
      </c>
    </row>
    <row r="929" spans="8:37" x14ac:dyDescent="0.25">
      <c r="H929" s="8"/>
      <c r="I929" s="8"/>
      <c r="N929" s="23"/>
      <c r="O929" s="24"/>
      <c r="P929" s="19"/>
      <c r="Q929" s="19"/>
      <c r="R929" s="19"/>
      <c r="S929" s="27"/>
      <c r="T929" s="11"/>
      <c r="U929" s="27"/>
      <c r="V929" s="39"/>
      <c r="W929" s="39"/>
      <c r="Y929" s="9" t="s">
        <v>484</v>
      </c>
      <c r="Z929" s="9" t="s">
        <v>232</v>
      </c>
      <c r="AA929" s="9" t="s">
        <v>198</v>
      </c>
      <c r="AB929" s="9">
        <v>7969376</v>
      </c>
      <c r="AC929" s="9" t="s">
        <v>1711</v>
      </c>
      <c r="AD929" s="9" t="s">
        <v>231</v>
      </c>
      <c r="AE929" s="5">
        <f t="shared" si="50"/>
        <v>0</v>
      </c>
      <c r="AF929" s="5" t="str">
        <f t="shared" si="51"/>
        <v>katB</v>
      </c>
      <c r="AG929" s="153"/>
      <c r="AH929" s="153"/>
      <c r="AI929" t="s">
        <v>201</v>
      </c>
      <c r="AJ929" t="s">
        <v>17878</v>
      </c>
      <c r="AK929" s="9" t="str">
        <f>VLOOKUP(Y929,zdroj!D:AJ,33,0)</f>
        <v>katB</v>
      </c>
    </row>
    <row r="930" spans="8:37" x14ac:dyDescent="0.25">
      <c r="H930" s="8"/>
      <c r="I930" s="8"/>
      <c r="N930" s="23"/>
      <c r="O930" s="24"/>
      <c r="P930" s="19"/>
      <c r="Q930" s="19"/>
      <c r="R930" s="19"/>
      <c r="S930" s="27"/>
      <c r="T930" s="11"/>
      <c r="U930" s="27"/>
      <c r="V930" s="39"/>
      <c r="W930" s="39"/>
      <c r="Y930" s="9" t="s">
        <v>484</v>
      </c>
      <c r="Z930" s="9" t="s">
        <v>232</v>
      </c>
      <c r="AA930" s="9" t="s">
        <v>198</v>
      </c>
      <c r="AB930" s="9">
        <v>7967730</v>
      </c>
      <c r="AC930" s="9" t="s">
        <v>1712</v>
      </c>
      <c r="AD930" s="9" t="s">
        <v>231</v>
      </c>
      <c r="AE930" s="5">
        <f t="shared" si="50"/>
        <v>0</v>
      </c>
      <c r="AF930" s="5" t="str">
        <f t="shared" si="51"/>
        <v>katB</v>
      </c>
      <c r="AG930" s="153"/>
      <c r="AH930" s="153"/>
      <c r="AI930" t="s">
        <v>229</v>
      </c>
      <c r="AJ930" t="s">
        <v>17878</v>
      </c>
      <c r="AK930" s="9" t="str">
        <f>VLOOKUP(Y930,zdroj!D:AJ,33,0)</f>
        <v>katB</v>
      </c>
    </row>
    <row r="931" spans="8:37" x14ac:dyDescent="0.25">
      <c r="H931" s="8"/>
      <c r="I931" s="8"/>
      <c r="N931" s="23"/>
      <c r="O931" s="24"/>
      <c r="P931" s="19"/>
      <c r="Q931" s="19"/>
      <c r="R931" s="19"/>
      <c r="S931" s="27"/>
      <c r="T931" s="11"/>
      <c r="U931" s="27"/>
      <c r="V931" s="39"/>
      <c r="W931" s="39"/>
      <c r="Y931" s="9" t="s">
        <v>484</v>
      </c>
      <c r="Z931" s="9" t="s">
        <v>232</v>
      </c>
      <c r="AA931" s="9" t="s">
        <v>198</v>
      </c>
      <c r="AB931" s="9">
        <v>7969384</v>
      </c>
      <c r="AC931" s="9" t="s">
        <v>1713</v>
      </c>
      <c r="AD931" s="9" t="s">
        <v>231</v>
      </c>
      <c r="AE931" s="5">
        <f t="shared" si="50"/>
        <v>0</v>
      </c>
      <c r="AF931" s="5" t="str">
        <f t="shared" si="51"/>
        <v>katB</v>
      </c>
      <c r="AG931" s="153"/>
      <c r="AH931" s="153"/>
      <c r="AI931" t="s">
        <v>201</v>
      </c>
      <c r="AJ931" t="s">
        <v>17878</v>
      </c>
      <c r="AK931" s="9" t="str">
        <f>VLOOKUP(Y931,zdroj!D:AJ,33,0)</f>
        <v>katB</v>
      </c>
    </row>
    <row r="932" spans="8:37" x14ac:dyDescent="0.25">
      <c r="H932" s="8"/>
      <c r="I932" s="8"/>
      <c r="N932" s="23"/>
      <c r="O932" s="24"/>
      <c r="P932" s="19"/>
      <c r="Q932" s="19"/>
      <c r="R932" s="19"/>
      <c r="S932" s="27"/>
      <c r="T932" s="11"/>
      <c r="U932" s="27"/>
      <c r="V932" s="39"/>
      <c r="W932" s="39"/>
      <c r="Y932" s="9" t="s">
        <v>484</v>
      </c>
      <c r="Z932" s="9" t="s">
        <v>232</v>
      </c>
      <c r="AA932" s="9" t="s">
        <v>198</v>
      </c>
      <c r="AB932" s="9">
        <v>73243876</v>
      </c>
      <c r="AC932" s="9" t="s">
        <v>1714</v>
      </c>
      <c r="AD932" s="9" t="s">
        <v>231</v>
      </c>
      <c r="AE932" s="5">
        <f t="shared" si="50"/>
        <v>0</v>
      </c>
      <c r="AF932" s="5" t="str">
        <f t="shared" si="51"/>
        <v>katB</v>
      </c>
      <c r="AG932" s="153"/>
      <c r="AH932" s="153"/>
      <c r="AI932" t="s">
        <v>201</v>
      </c>
      <c r="AJ932" t="s">
        <v>17878</v>
      </c>
      <c r="AK932" s="9" t="str">
        <f>VLOOKUP(Y932,zdroj!D:AJ,33,0)</f>
        <v>katB</v>
      </c>
    </row>
    <row r="933" spans="8:37" x14ac:dyDescent="0.25">
      <c r="H933" s="8"/>
      <c r="I933" s="8"/>
      <c r="N933" s="23"/>
      <c r="O933" s="24"/>
      <c r="P933" s="19"/>
      <c r="Q933" s="19"/>
      <c r="R933" s="19"/>
      <c r="S933" s="27"/>
      <c r="T933" s="11"/>
      <c r="U933" s="27"/>
      <c r="V933" s="39"/>
      <c r="W933" s="39"/>
      <c r="Y933" s="9" t="s">
        <v>484</v>
      </c>
      <c r="Z933" s="9" t="s">
        <v>232</v>
      </c>
      <c r="AA933" s="9" t="s">
        <v>198</v>
      </c>
      <c r="AB933" s="9">
        <v>25567993</v>
      </c>
      <c r="AC933" s="9" t="s">
        <v>1715</v>
      </c>
      <c r="AD933" s="9" t="s">
        <v>231</v>
      </c>
      <c r="AE933" s="5">
        <f t="shared" si="50"/>
        <v>0</v>
      </c>
      <c r="AF933" s="5" t="str">
        <f t="shared" si="51"/>
        <v>katB</v>
      </c>
      <c r="AG933" s="153"/>
      <c r="AH933" s="153"/>
      <c r="AI933" t="s">
        <v>201</v>
      </c>
      <c r="AJ933" t="s">
        <v>17878</v>
      </c>
      <c r="AK933" s="9" t="str">
        <f>VLOOKUP(Y933,zdroj!D:AJ,33,0)</f>
        <v>katB</v>
      </c>
    </row>
    <row r="934" spans="8:37" x14ac:dyDescent="0.25">
      <c r="H934" s="8"/>
      <c r="I934" s="8"/>
      <c r="N934" s="23"/>
      <c r="O934" s="24"/>
      <c r="P934" s="19"/>
      <c r="Q934" s="19"/>
      <c r="R934" s="19"/>
      <c r="S934" s="27"/>
      <c r="T934" s="11"/>
      <c r="U934" s="27"/>
      <c r="V934" s="39"/>
      <c r="W934" s="39"/>
      <c r="Y934" s="9" t="s">
        <v>484</v>
      </c>
      <c r="Z934" s="9" t="s">
        <v>232</v>
      </c>
      <c r="AA934" s="9" t="s">
        <v>198</v>
      </c>
      <c r="AB934" s="9">
        <v>26130718</v>
      </c>
      <c r="AC934" s="9" t="s">
        <v>1716</v>
      </c>
      <c r="AD934" s="9" t="s">
        <v>231</v>
      </c>
      <c r="AE934" s="5">
        <f t="shared" si="50"/>
        <v>0</v>
      </c>
      <c r="AF934" s="5" t="str">
        <f t="shared" si="51"/>
        <v>katB</v>
      </c>
      <c r="AG934" s="153"/>
      <c r="AH934" s="153"/>
      <c r="AI934" t="s">
        <v>201</v>
      </c>
      <c r="AJ934" t="s">
        <v>17878</v>
      </c>
      <c r="AK934" s="9" t="str">
        <f>VLOOKUP(Y934,zdroj!D:AJ,33,0)</f>
        <v>katB</v>
      </c>
    </row>
    <row r="935" spans="8:37" x14ac:dyDescent="0.25">
      <c r="H935" s="8"/>
      <c r="I935" s="8"/>
      <c r="N935" s="23"/>
      <c r="O935" s="24"/>
      <c r="P935" s="19"/>
      <c r="Q935" s="19"/>
      <c r="R935" s="19"/>
      <c r="S935" s="27"/>
      <c r="T935" s="11"/>
      <c r="U935" s="27"/>
      <c r="V935" s="39"/>
      <c r="W935" s="39"/>
      <c r="Y935" s="9" t="s">
        <v>484</v>
      </c>
      <c r="Z935" s="9" t="s">
        <v>232</v>
      </c>
      <c r="AA935" s="9" t="s">
        <v>198</v>
      </c>
      <c r="AB935" s="9">
        <v>28013328</v>
      </c>
      <c r="AC935" s="9" t="s">
        <v>1717</v>
      </c>
      <c r="AD935" s="9" t="s">
        <v>231</v>
      </c>
      <c r="AE935" s="5">
        <f t="shared" si="50"/>
        <v>0</v>
      </c>
      <c r="AF935" s="5" t="str">
        <f t="shared" si="51"/>
        <v>katB</v>
      </c>
      <c r="AG935" s="153"/>
      <c r="AH935" s="153"/>
      <c r="AI935" t="s">
        <v>201</v>
      </c>
      <c r="AJ935" t="s">
        <v>17878</v>
      </c>
      <c r="AK935" s="9" t="str">
        <f>VLOOKUP(Y935,zdroj!D:AJ,33,0)</f>
        <v>katB</v>
      </c>
    </row>
    <row r="936" spans="8:37" x14ac:dyDescent="0.25">
      <c r="H936" s="8"/>
      <c r="I936" s="8"/>
      <c r="N936" s="23"/>
      <c r="O936" s="24"/>
      <c r="P936" s="19"/>
      <c r="Q936" s="19"/>
      <c r="R936" s="19"/>
      <c r="S936" s="27"/>
      <c r="T936" s="11"/>
      <c r="U936" s="27"/>
      <c r="V936" s="39"/>
      <c r="W936" s="39"/>
      <c r="Y936" s="9" t="s">
        <v>484</v>
      </c>
      <c r="Z936" s="9" t="s">
        <v>232</v>
      </c>
      <c r="AA936" s="9" t="s">
        <v>198</v>
      </c>
      <c r="AB936" s="9">
        <v>28161025</v>
      </c>
      <c r="AC936" s="9" t="s">
        <v>1718</v>
      </c>
      <c r="AD936" s="9" t="s">
        <v>231</v>
      </c>
      <c r="AE936" s="5">
        <f t="shared" si="50"/>
        <v>0</v>
      </c>
      <c r="AF936" s="5" t="str">
        <f t="shared" si="51"/>
        <v>katB</v>
      </c>
      <c r="AG936" s="153"/>
      <c r="AH936" s="153"/>
      <c r="AI936" t="s">
        <v>201</v>
      </c>
      <c r="AJ936" t="s">
        <v>17878</v>
      </c>
      <c r="AK936" s="9" t="str">
        <f>VLOOKUP(Y936,zdroj!D:AJ,33,0)</f>
        <v>katB</v>
      </c>
    </row>
    <row r="937" spans="8:37" x14ac:dyDescent="0.25">
      <c r="H937" s="8"/>
      <c r="I937" s="8"/>
      <c r="N937" s="23"/>
      <c r="O937" s="24"/>
      <c r="P937" s="19"/>
      <c r="Q937" s="19"/>
      <c r="R937" s="19"/>
      <c r="S937" s="27"/>
      <c r="T937" s="11"/>
      <c r="U937" s="27"/>
      <c r="V937" s="39"/>
      <c r="W937" s="39"/>
      <c r="Y937" s="9" t="s">
        <v>484</v>
      </c>
      <c r="Z937" s="9" t="s">
        <v>232</v>
      </c>
      <c r="AA937" s="9" t="s">
        <v>198</v>
      </c>
      <c r="AB937" s="9">
        <v>7967748</v>
      </c>
      <c r="AC937" s="9" t="s">
        <v>1719</v>
      </c>
      <c r="AD937" s="9" t="s">
        <v>231</v>
      </c>
      <c r="AE937" s="5">
        <f t="shared" si="50"/>
        <v>0</v>
      </c>
      <c r="AF937" s="5" t="str">
        <f t="shared" si="51"/>
        <v>katB</v>
      </c>
      <c r="AG937" s="153"/>
      <c r="AH937" s="153"/>
      <c r="AI937" t="s">
        <v>201</v>
      </c>
      <c r="AJ937" t="s">
        <v>17878</v>
      </c>
      <c r="AK937" s="9" t="str">
        <f>VLOOKUP(Y937,zdroj!D:AJ,33,0)</f>
        <v>katB</v>
      </c>
    </row>
    <row r="938" spans="8:37" x14ac:dyDescent="0.25">
      <c r="H938" s="8"/>
      <c r="I938" s="8"/>
      <c r="N938" s="23"/>
      <c r="O938" s="24"/>
      <c r="P938" s="19"/>
      <c r="Q938" s="19"/>
      <c r="R938" s="19"/>
      <c r="S938" s="27"/>
      <c r="T938" s="11"/>
      <c r="U938" s="27"/>
      <c r="V938" s="39"/>
      <c r="W938" s="39"/>
      <c r="Y938" s="9" t="s">
        <v>484</v>
      </c>
      <c r="Z938" s="9" t="s">
        <v>232</v>
      </c>
      <c r="AA938" s="9" t="s">
        <v>198</v>
      </c>
      <c r="AB938" s="9">
        <v>28161041</v>
      </c>
      <c r="AC938" s="9" t="s">
        <v>1720</v>
      </c>
      <c r="AD938" s="9" t="s">
        <v>231</v>
      </c>
      <c r="AE938" s="5">
        <f t="shared" si="50"/>
        <v>0</v>
      </c>
      <c r="AF938" s="5" t="str">
        <f t="shared" si="51"/>
        <v>katB</v>
      </c>
      <c r="AG938" s="153"/>
      <c r="AH938" s="153"/>
      <c r="AI938" t="s">
        <v>201</v>
      </c>
      <c r="AJ938" t="s">
        <v>17878</v>
      </c>
      <c r="AK938" s="9" t="str">
        <f>VLOOKUP(Y938,zdroj!D:AJ,33,0)</f>
        <v>katB</v>
      </c>
    </row>
    <row r="939" spans="8:37" x14ac:dyDescent="0.25">
      <c r="H939" s="8"/>
      <c r="I939" s="8"/>
      <c r="N939" s="23"/>
      <c r="O939" s="24"/>
      <c r="P939" s="19"/>
      <c r="Q939" s="19"/>
      <c r="R939" s="19"/>
      <c r="S939" s="27"/>
      <c r="T939" s="11"/>
      <c r="U939" s="27"/>
      <c r="V939" s="39"/>
      <c r="W939" s="39"/>
      <c r="Y939" s="9" t="s">
        <v>484</v>
      </c>
      <c r="Z939" s="9" t="s">
        <v>232</v>
      </c>
      <c r="AA939" s="9" t="s">
        <v>198</v>
      </c>
      <c r="AB939" s="9">
        <v>41645235</v>
      </c>
      <c r="AC939" s="9" t="s">
        <v>1721</v>
      </c>
      <c r="AD939" s="9" t="s">
        <v>231</v>
      </c>
      <c r="AE939" s="5">
        <f t="shared" si="50"/>
        <v>0</v>
      </c>
      <c r="AF939" s="5" t="str">
        <f t="shared" si="51"/>
        <v>katB</v>
      </c>
      <c r="AG939" s="153"/>
      <c r="AH939" s="153"/>
      <c r="AI939" t="s">
        <v>201</v>
      </c>
      <c r="AJ939" t="s">
        <v>17878</v>
      </c>
      <c r="AK939" s="9" t="str">
        <f>VLOOKUP(Y939,zdroj!D:AJ,33,0)</f>
        <v>katB</v>
      </c>
    </row>
    <row r="940" spans="8:37" x14ac:dyDescent="0.25">
      <c r="H940" s="8"/>
      <c r="I940" s="8"/>
      <c r="N940" s="23"/>
      <c r="O940" s="24"/>
      <c r="P940" s="19"/>
      <c r="Q940" s="19"/>
      <c r="R940" s="19"/>
      <c r="S940" s="27"/>
      <c r="T940" s="11"/>
      <c r="U940" s="27"/>
      <c r="V940" s="39"/>
      <c r="W940" s="39"/>
      <c r="Y940" s="9" t="s">
        <v>484</v>
      </c>
      <c r="Z940" s="9" t="s">
        <v>232</v>
      </c>
      <c r="AA940" s="9" t="s">
        <v>198</v>
      </c>
      <c r="AB940" s="9">
        <v>73440264</v>
      </c>
      <c r="AC940" s="9" t="s">
        <v>1722</v>
      </c>
      <c r="AD940" s="9" t="s">
        <v>231</v>
      </c>
      <c r="AE940" s="5">
        <f t="shared" si="50"/>
        <v>0</v>
      </c>
      <c r="AF940" s="5" t="str">
        <f t="shared" si="51"/>
        <v>katB</v>
      </c>
      <c r="AG940" s="153"/>
      <c r="AH940" s="153"/>
      <c r="AI940" t="s">
        <v>201</v>
      </c>
      <c r="AJ940" t="s">
        <v>17878</v>
      </c>
      <c r="AK940" s="9" t="str">
        <f>VLOOKUP(Y940,zdroj!D:AJ,33,0)</f>
        <v>katB</v>
      </c>
    </row>
    <row r="941" spans="8:37" x14ac:dyDescent="0.25">
      <c r="H941" s="8"/>
      <c r="I941" s="8"/>
      <c r="N941" s="23"/>
      <c r="O941" s="24"/>
      <c r="P941" s="19"/>
      <c r="Q941" s="19"/>
      <c r="R941" s="19"/>
      <c r="S941" s="27"/>
      <c r="T941" s="11"/>
      <c r="U941" s="27"/>
      <c r="V941" s="39"/>
      <c r="W941" s="39"/>
      <c r="Y941" s="9" t="s">
        <v>484</v>
      </c>
      <c r="Z941" s="9" t="s">
        <v>232</v>
      </c>
      <c r="AA941" s="9" t="s">
        <v>198</v>
      </c>
      <c r="AB941" s="9">
        <v>74367838</v>
      </c>
      <c r="AC941" s="9" t="s">
        <v>1723</v>
      </c>
      <c r="AD941" s="9" t="s">
        <v>231</v>
      </c>
      <c r="AE941" s="5">
        <f t="shared" si="50"/>
        <v>0</v>
      </c>
      <c r="AF941" s="5" t="str">
        <f t="shared" si="51"/>
        <v>katB</v>
      </c>
      <c r="AG941" s="153"/>
      <c r="AH941" s="153"/>
      <c r="AI941" t="s">
        <v>201</v>
      </c>
      <c r="AJ941" t="s">
        <v>17878</v>
      </c>
      <c r="AK941" s="9" t="str">
        <f>VLOOKUP(Y941,zdroj!D:AJ,33,0)</f>
        <v>katB</v>
      </c>
    </row>
    <row r="942" spans="8:37" x14ac:dyDescent="0.25">
      <c r="H942" s="8"/>
      <c r="I942" s="8"/>
      <c r="N942" s="23"/>
      <c r="O942" s="24"/>
      <c r="P942" s="19"/>
      <c r="Q942" s="19"/>
      <c r="R942" s="19"/>
      <c r="S942" s="27"/>
      <c r="T942" s="11"/>
      <c r="U942" s="27"/>
      <c r="V942" s="39"/>
      <c r="W942" s="39"/>
      <c r="Y942" s="9" t="s">
        <v>484</v>
      </c>
      <c r="Z942" s="9" t="s">
        <v>232</v>
      </c>
      <c r="AA942" s="9" t="s">
        <v>198</v>
      </c>
      <c r="AB942" s="9">
        <v>77532520</v>
      </c>
      <c r="AC942" s="9" t="s">
        <v>1724</v>
      </c>
      <c r="AD942" s="9" t="s">
        <v>231</v>
      </c>
      <c r="AE942" s="5">
        <f t="shared" si="50"/>
        <v>0</v>
      </c>
      <c r="AF942" s="5" t="str">
        <f t="shared" si="51"/>
        <v>katB</v>
      </c>
      <c r="AG942" s="153"/>
      <c r="AH942" s="153"/>
      <c r="AI942" t="s">
        <v>201</v>
      </c>
      <c r="AJ942" t="s">
        <v>17878</v>
      </c>
      <c r="AK942" s="9" t="str">
        <f>VLOOKUP(Y942,zdroj!D:AJ,33,0)</f>
        <v>katB</v>
      </c>
    </row>
    <row r="943" spans="8:37" x14ac:dyDescent="0.25">
      <c r="H943" s="8"/>
      <c r="I943" s="8"/>
      <c r="N943" s="23"/>
      <c r="O943" s="24"/>
      <c r="P943" s="19"/>
      <c r="Q943" s="19"/>
      <c r="R943" s="19"/>
      <c r="S943" s="27"/>
      <c r="T943" s="11"/>
      <c r="U943" s="27"/>
      <c r="V943" s="39"/>
      <c r="W943" s="39"/>
      <c r="Y943" s="9" t="s">
        <v>484</v>
      </c>
      <c r="Z943" s="9" t="s">
        <v>232</v>
      </c>
      <c r="AA943" s="9" t="s">
        <v>198</v>
      </c>
      <c r="AB943" s="9">
        <v>79913385</v>
      </c>
      <c r="AC943" s="9" t="s">
        <v>1725</v>
      </c>
      <c r="AD943" s="9" t="s">
        <v>231</v>
      </c>
      <c r="AE943" s="5">
        <f t="shared" si="50"/>
        <v>0</v>
      </c>
      <c r="AF943" s="5" t="str">
        <f t="shared" si="51"/>
        <v>katB</v>
      </c>
      <c r="AG943" s="153"/>
      <c r="AH943" s="153"/>
      <c r="AI943" t="s">
        <v>201</v>
      </c>
      <c r="AJ943" t="s">
        <v>17878</v>
      </c>
      <c r="AK943" s="9" t="str">
        <f>VLOOKUP(Y943,zdroj!D:AJ,33,0)</f>
        <v>katB</v>
      </c>
    </row>
    <row r="944" spans="8:37" x14ac:dyDescent="0.25">
      <c r="H944" s="8"/>
      <c r="I944" s="8"/>
      <c r="N944" s="23"/>
      <c r="O944" s="24"/>
      <c r="P944" s="19"/>
      <c r="Q944" s="19"/>
      <c r="R944" s="19"/>
      <c r="S944" s="27"/>
      <c r="T944" s="11"/>
      <c r="U944" s="27"/>
      <c r="V944" s="39"/>
      <c r="W944" s="39"/>
      <c r="Y944" s="9" t="s">
        <v>484</v>
      </c>
      <c r="Z944" s="9" t="s">
        <v>232</v>
      </c>
      <c r="AA944" s="9" t="s">
        <v>198</v>
      </c>
      <c r="AB944" s="9">
        <v>7967756</v>
      </c>
      <c r="AC944" s="9" t="s">
        <v>1726</v>
      </c>
      <c r="AD944" s="9" t="s">
        <v>231</v>
      </c>
      <c r="AE944" s="5">
        <f t="shared" si="50"/>
        <v>0</v>
      </c>
      <c r="AF944" s="5" t="str">
        <f t="shared" si="51"/>
        <v>katB</v>
      </c>
      <c r="AG944" s="153"/>
      <c r="AH944" s="153"/>
      <c r="AI944" t="s">
        <v>201</v>
      </c>
      <c r="AJ944" t="s">
        <v>17878</v>
      </c>
      <c r="AK944" s="9" t="str">
        <f>VLOOKUP(Y944,zdroj!D:AJ,33,0)</f>
        <v>katB</v>
      </c>
    </row>
    <row r="945" spans="8:37" x14ac:dyDescent="0.25">
      <c r="H945" s="8"/>
      <c r="I945" s="8"/>
      <c r="N945" s="23"/>
      <c r="O945" s="24"/>
      <c r="P945" s="19"/>
      <c r="Q945" s="19"/>
      <c r="R945" s="19"/>
      <c r="S945" s="27"/>
      <c r="T945" s="11"/>
      <c r="U945" s="27"/>
      <c r="V945" s="39"/>
      <c r="W945" s="39"/>
      <c r="Y945" s="9" t="s">
        <v>484</v>
      </c>
      <c r="Z945" s="9" t="s">
        <v>232</v>
      </c>
      <c r="AA945" s="9" t="s">
        <v>198</v>
      </c>
      <c r="AB945" s="9">
        <v>81320086</v>
      </c>
      <c r="AC945" s="9" t="s">
        <v>1727</v>
      </c>
      <c r="AD945" s="9" t="s">
        <v>231</v>
      </c>
      <c r="AE945" s="5">
        <f t="shared" si="50"/>
        <v>0</v>
      </c>
      <c r="AF945" s="5" t="str">
        <f t="shared" si="51"/>
        <v>katB</v>
      </c>
      <c r="AG945" s="153"/>
      <c r="AH945" s="153"/>
      <c r="AI945" t="s">
        <v>201</v>
      </c>
      <c r="AJ945" t="s">
        <v>17878</v>
      </c>
      <c r="AK945" s="9" t="str">
        <f>VLOOKUP(Y945,zdroj!D:AJ,33,0)</f>
        <v>katB</v>
      </c>
    </row>
    <row r="946" spans="8:37" x14ac:dyDescent="0.25">
      <c r="H946" s="8"/>
      <c r="I946" s="8"/>
      <c r="N946" s="23"/>
      <c r="O946" s="24"/>
      <c r="P946" s="19"/>
      <c r="Q946" s="19"/>
      <c r="R946" s="19"/>
      <c r="S946" s="27"/>
      <c r="T946" s="11"/>
      <c r="U946" s="27"/>
      <c r="V946" s="39"/>
      <c r="W946" s="39"/>
      <c r="Y946" s="9" t="s">
        <v>484</v>
      </c>
      <c r="Z946" s="9" t="s">
        <v>232</v>
      </c>
      <c r="AA946" s="9" t="s">
        <v>198</v>
      </c>
      <c r="AB946" s="9">
        <v>26273250</v>
      </c>
      <c r="AC946" s="9" t="s">
        <v>1728</v>
      </c>
      <c r="AD946" s="9" t="s">
        <v>231</v>
      </c>
      <c r="AE946" s="5">
        <f t="shared" si="50"/>
        <v>0</v>
      </c>
      <c r="AF946" s="5" t="str">
        <f t="shared" si="51"/>
        <v>katB</v>
      </c>
      <c r="AG946" s="153"/>
      <c r="AH946" s="153"/>
      <c r="AI946" t="s">
        <v>201</v>
      </c>
      <c r="AJ946" t="s">
        <v>17878</v>
      </c>
      <c r="AK946" s="9" t="str">
        <f>VLOOKUP(Y946,zdroj!D:AJ,33,0)</f>
        <v>katB</v>
      </c>
    </row>
    <row r="947" spans="8:37" x14ac:dyDescent="0.25">
      <c r="H947" s="8"/>
      <c r="I947" s="8"/>
      <c r="N947" s="23"/>
      <c r="O947" s="24"/>
      <c r="P947" s="19"/>
      <c r="Q947" s="19"/>
      <c r="R947" s="19"/>
      <c r="S947" s="27"/>
      <c r="T947" s="11"/>
      <c r="U947" s="27"/>
      <c r="V947" s="39"/>
      <c r="W947" s="39"/>
      <c r="Y947" s="9" t="s">
        <v>484</v>
      </c>
      <c r="Z947" s="9" t="s">
        <v>232</v>
      </c>
      <c r="AA947" s="9" t="s">
        <v>198</v>
      </c>
      <c r="AB947" s="9">
        <v>7967764</v>
      </c>
      <c r="AC947" s="9" t="s">
        <v>1729</v>
      </c>
      <c r="AD947" s="9" t="s">
        <v>231</v>
      </c>
      <c r="AE947" s="5">
        <f t="shared" si="50"/>
        <v>0</v>
      </c>
      <c r="AF947" s="5" t="str">
        <f t="shared" si="51"/>
        <v>katB</v>
      </c>
      <c r="AG947" s="153"/>
      <c r="AH947" s="153"/>
      <c r="AI947" t="s">
        <v>201</v>
      </c>
      <c r="AJ947" t="s">
        <v>17878</v>
      </c>
      <c r="AK947" s="9" t="str">
        <f>VLOOKUP(Y947,zdroj!D:AJ,33,0)</f>
        <v>katB</v>
      </c>
    </row>
    <row r="948" spans="8:37" x14ac:dyDescent="0.25">
      <c r="H948" s="8"/>
      <c r="I948" s="8"/>
      <c r="N948" s="23"/>
      <c r="O948" s="24"/>
      <c r="P948" s="19"/>
      <c r="Q948" s="19"/>
      <c r="R948" s="19"/>
      <c r="S948" s="27"/>
      <c r="T948" s="11"/>
      <c r="U948" s="27"/>
      <c r="V948" s="39"/>
      <c r="W948" s="39"/>
      <c r="Y948" s="9" t="s">
        <v>484</v>
      </c>
      <c r="Z948" s="9" t="s">
        <v>232</v>
      </c>
      <c r="AA948" s="9" t="s">
        <v>198</v>
      </c>
      <c r="AB948" s="9">
        <v>7967772</v>
      </c>
      <c r="AC948" s="9" t="s">
        <v>1730</v>
      </c>
      <c r="AD948" s="9" t="s">
        <v>231</v>
      </c>
      <c r="AE948" s="5">
        <f t="shared" si="50"/>
        <v>0</v>
      </c>
      <c r="AF948" s="5" t="str">
        <f t="shared" si="51"/>
        <v>katB</v>
      </c>
      <c r="AG948" s="153"/>
      <c r="AH948" s="153"/>
      <c r="AI948" t="s">
        <v>17879</v>
      </c>
      <c r="AJ948" t="s">
        <v>17878</v>
      </c>
      <c r="AK948" s="9" t="str">
        <f>VLOOKUP(Y948,zdroj!D:AJ,33,0)</f>
        <v>katB</v>
      </c>
    </row>
    <row r="949" spans="8:37" x14ac:dyDescent="0.25">
      <c r="H949" s="8"/>
      <c r="I949" s="8"/>
      <c r="N949" s="23"/>
      <c r="O949" s="24"/>
      <c r="P949" s="19"/>
      <c r="Q949" s="19"/>
      <c r="R949" s="19"/>
      <c r="S949" s="27"/>
      <c r="T949" s="11"/>
      <c r="U949" s="27"/>
      <c r="V949" s="39"/>
      <c r="W949" s="39"/>
      <c r="Y949" s="9" t="s">
        <v>484</v>
      </c>
      <c r="Z949" s="9" t="s">
        <v>232</v>
      </c>
      <c r="AA949" s="9" t="s">
        <v>198</v>
      </c>
      <c r="AB949" s="9">
        <v>7968019</v>
      </c>
      <c r="AC949" s="9" t="s">
        <v>1731</v>
      </c>
      <c r="AD949" s="9" t="s">
        <v>231</v>
      </c>
      <c r="AE949" s="5">
        <f t="shared" si="50"/>
        <v>0</v>
      </c>
      <c r="AF949" s="5" t="str">
        <f t="shared" si="51"/>
        <v>katB</v>
      </c>
      <c r="AG949" s="153"/>
      <c r="AH949" s="153"/>
      <c r="AI949" t="s">
        <v>17879</v>
      </c>
      <c r="AJ949" t="s">
        <v>17878</v>
      </c>
      <c r="AK949" s="9" t="str">
        <f>VLOOKUP(Y949,zdroj!D:AJ,33,0)</f>
        <v>katB</v>
      </c>
    </row>
    <row r="950" spans="8:37" x14ac:dyDescent="0.25">
      <c r="H950" s="8"/>
      <c r="I950" s="8"/>
      <c r="N950" s="23"/>
      <c r="O950" s="24"/>
      <c r="P950" s="19"/>
      <c r="Q950" s="19"/>
      <c r="R950" s="19"/>
      <c r="S950" s="27"/>
      <c r="T950" s="11"/>
      <c r="U950" s="27"/>
      <c r="V950" s="39"/>
      <c r="W950" s="39"/>
      <c r="Y950" s="9" t="s">
        <v>484</v>
      </c>
      <c r="Z950" s="9" t="s">
        <v>232</v>
      </c>
      <c r="AA950" s="9" t="s">
        <v>198</v>
      </c>
      <c r="AB950" s="9">
        <v>7968027</v>
      </c>
      <c r="AC950" s="9" t="s">
        <v>1732</v>
      </c>
      <c r="AD950" s="9" t="s">
        <v>231</v>
      </c>
      <c r="AE950" s="5">
        <f t="shared" si="50"/>
        <v>0</v>
      </c>
      <c r="AF950" s="5" t="str">
        <f t="shared" si="51"/>
        <v>katB</v>
      </c>
      <c r="AG950" s="153"/>
      <c r="AH950" s="153"/>
      <c r="AI950" t="s">
        <v>201</v>
      </c>
      <c r="AJ950" t="s">
        <v>17878</v>
      </c>
      <c r="AK950" s="9" t="str">
        <f>VLOOKUP(Y950,zdroj!D:AJ,33,0)</f>
        <v>katB</v>
      </c>
    </row>
    <row r="951" spans="8:37" x14ac:dyDescent="0.25">
      <c r="H951" s="8"/>
      <c r="I951" s="8"/>
      <c r="N951" s="23"/>
      <c r="O951" s="24"/>
      <c r="P951" s="19"/>
      <c r="Q951" s="19"/>
      <c r="R951" s="19"/>
      <c r="S951" s="27"/>
      <c r="T951" s="11"/>
      <c r="U951" s="27"/>
      <c r="V951" s="39"/>
      <c r="W951" s="39"/>
      <c r="Y951" s="9" t="s">
        <v>484</v>
      </c>
      <c r="Z951" s="9" t="s">
        <v>232</v>
      </c>
      <c r="AA951" s="9" t="s">
        <v>198</v>
      </c>
      <c r="AB951" s="9">
        <v>7968035</v>
      </c>
      <c r="AC951" s="9" t="s">
        <v>1733</v>
      </c>
      <c r="AD951" s="9" t="s">
        <v>231</v>
      </c>
      <c r="AE951" s="5">
        <f t="shared" si="50"/>
        <v>0</v>
      </c>
      <c r="AF951" s="5" t="str">
        <f t="shared" si="51"/>
        <v>katB</v>
      </c>
      <c r="AG951" s="153"/>
      <c r="AH951" s="153"/>
      <c r="AI951" t="s">
        <v>201</v>
      </c>
      <c r="AJ951" t="s">
        <v>17878</v>
      </c>
      <c r="AK951" s="9" t="str">
        <f>VLOOKUP(Y951,zdroj!D:AJ,33,0)</f>
        <v>katB</v>
      </c>
    </row>
    <row r="952" spans="8:37" x14ac:dyDescent="0.25">
      <c r="H952" s="8"/>
      <c r="I952" s="8"/>
      <c r="N952" s="23"/>
      <c r="O952" s="24"/>
      <c r="P952" s="19"/>
      <c r="Q952" s="19"/>
      <c r="R952" s="19"/>
      <c r="S952" s="27"/>
      <c r="T952" s="11"/>
      <c r="U952" s="27"/>
      <c r="V952" s="39"/>
      <c r="W952" s="39"/>
      <c r="Y952" s="9" t="s">
        <v>484</v>
      </c>
      <c r="Z952" s="9" t="s">
        <v>232</v>
      </c>
      <c r="AA952" s="9" t="s">
        <v>198</v>
      </c>
      <c r="AB952" s="9">
        <v>25598406</v>
      </c>
      <c r="AC952" s="9" t="s">
        <v>1734</v>
      </c>
      <c r="AD952" s="9" t="s">
        <v>800</v>
      </c>
      <c r="AE952" s="5">
        <f t="shared" si="50"/>
        <v>0</v>
      </c>
      <c r="AF952" s="5" t="str">
        <f t="shared" si="51"/>
        <v>Pokryto</v>
      </c>
      <c r="AG952" s="153"/>
      <c r="AH952" s="153"/>
      <c r="AI952" t="s">
        <v>17880</v>
      </c>
      <c r="AJ952" t="s">
        <v>800</v>
      </c>
      <c r="AK952" s="9" t="str">
        <f>VLOOKUP(Y952,zdroj!D:AJ,33,0)</f>
        <v>katB</v>
      </c>
    </row>
    <row r="953" spans="8:37" x14ac:dyDescent="0.25">
      <c r="H953" s="8"/>
      <c r="I953" s="8"/>
      <c r="N953" s="23"/>
      <c r="O953" s="24"/>
      <c r="P953" s="19"/>
      <c r="Q953" s="19"/>
      <c r="R953" s="19"/>
      <c r="S953" s="27"/>
      <c r="T953" s="11"/>
      <c r="U953" s="27"/>
      <c r="V953" s="39"/>
      <c r="W953" s="39"/>
      <c r="Y953" s="9" t="s">
        <v>484</v>
      </c>
      <c r="Z953" s="9" t="s">
        <v>232</v>
      </c>
      <c r="AA953" s="9" t="s">
        <v>198</v>
      </c>
      <c r="AB953" s="9">
        <v>7968353</v>
      </c>
      <c r="AC953" s="9" t="s">
        <v>1735</v>
      </c>
      <c r="AD953" s="9" t="s">
        <v>231</v>
      </c>
      <c r="AE953" s="5">
        <f t="shared" si="50"/>
        <v>0</v>
      </c>
      <c r="AF953" s="5" t="str">
        <f t="shared" si="51"/>
        <v>katB</v>
      </c>
      <c r="AG953" s="153"/>
      <c r="AH953" s="153"/>
      <c r="AI953" t="s">
        <v>17884</v>
      </c>
      <c r="AJ953" t="s">
        <v>17878</v>
      </c>
      <c r="AK953" s="9" t="str">
        <f>VLOOKUP(Y953,zdroj!D:AJ,33,0)</f>
        <v>katB</v>
      </c>
    </row>
    <row r="954" spans="8:37" x14ac:dyDescent="0.25">
      <c r="H954" s="8"/>
      <c r="I954" s="8"/>
      <c r="N954" s="23"/>
      <c r="O954" s="24"/>
      <c r="P954" s="19"/>
      <c r="Q954" s="19"/>
      <c r="R954" s="19"/>
      <c r="S954" s="27"/>
      <c r="T954" s="11"/>
      <c r="U954" s="27"/>
      <c r="V954" s="39"/>
      <c r="W954" s="39"/>
      <c r="Y954" s="9" t="s">
        <v>484</v>
      </c>
      <c r="Z954" s="9" t="s">
        <v>232</v>
      </c>
      <c r="AA954" s="9" t="s">
        <v>198</v>
      </c>
      <c r="AB954" s="9">
        <v>7968361</v>
      </c>
      <c r="AC954" s="9" t="s">
        <v>1736</v>
      </c>
      <c r="AD954" s="9" t="s">
        <v>231</v>
      </c>
      <c r="AE954" s="5">
        <f t="shared" si="50"/>
        <v>0</v>
      </c>
      <c r="AF954" s="5" t="str">
        <f t="shared" si="51"/>
        <v>katB</v>
      </c>
      <c r="AG954" s="153"/>
      <c r="AH954" s="153"/>
      <c r="AI954" t="s">
        <v>201</v>
      </c>
      <c r="AJ954" t="s">
        <v>17878</v>
      </c>
      <c r="AK954" s="9" t="str">
        <f>VLOOKUP(Y954,zdroj!D:AJ,33,0)</f>
        <v>katB</v>
      </c>
    </row>
    <row r="955" spans="8:37" x14ac:dyDescent="0.25">
      <c r="H955" s="8"/>
      <c r="I955" s="8"/>
      <c r="N955" s="23"/>
      <c r="O955" s="24"/>
      <c r="P955" s="19"/>
      <c r="Q955" s="19"/>
      <c r="R955" s="19"/>
      <c r="S955" s="27"/>
      <c r="T955" s="11"/>
      <c r="U955" s="27"/>
      <c r="V955" s="39"/>
      <c r="W955" s="39"/>
      <c r="Y955" s="9" t="s">
        <v>485</v>
      </c>
      <c r="Z955" s="9" t="s">
        <v>232</v>
      </c>
      <c r="AA955" s="9" t="s">
        <v>198</v>
      </c>
      <c r="AB955" s="9">
        <v>7969503</v>
      </c>
      <c r="AC955" s="9" t="s">
        <v>1737</v>
      </c>
      <c r="AD955" s="9" t="s">
        <v>231</v>
      </c>
      <c r="AE955" s="5">
        <f t="shared" si="50"/>
        <v>0</v>
      </c>
      <c r="AF955" s="5" t="str">
        <f t="shared" si="51"/>
        <v>katB</v>
      </c>
      <c r="AG955" s="153"/>
      <c r="AH955" s="153"/>
      <c r="AI955" t="s">
        <v>195</v>
      </c>
      <c r="AJ955" t="s">
        <v>340</v>
      </c>
      <c r="AK955" s="9" t="str">
        <f>VLOOKUP(Y955,zdroj!D:AJ,33,0)</f>
        <v>katB</v>
      </c>
    </row>
    <row r="956" spans="8:37" x14ac:dyDescent="0.25">
      <c r="H956" s="8"/>
      <c r="I956" s="8"/>
      <c r="N956" s="23"/>
      <c r="O956" s="24"/>
      <c r="P956" s="19"/>
      <c r="Q956" s="19"/>
      <c r="R956" s="19"/>
      <c r="S956" s="27"/>
      <c r="T956" s="11"/>
      <c r="U956" s="27"/>
      <c r="V956" s="39"/>
      <c r="W956" s="39"/>
      <c r="Y956" s="9" t="s">
        <v>485</v>
      </c>
      <c r="Z956" s="9" t="s">
        <v>232</v>
      </c>
      <c r="AA956" s="9" t="s">
        <v>198</v>
      </c>
      <c r="AB956" s="9">
        <v>75418436</v>
      </c>
      <c r="AC956" s="9" t="s">
        <v>1738</v>
      </c>
      <c r="AD956" s="9" t="s">
        <v>231</v>
      </c>
      <c r="AE956" s="5">
        <f t="shared" si="50"/>
        <v>0</v>
      </c>
      <c r="AF956" s="5" t="str">
        <f t="shared" si="51"/>
        <v>katB</v>
      </c>
      <c r="AG956" s="153"/>
      <c r="AH956" s="153"/>
      <c r="AI956" t="s">
        <v>195</v>
      </c>
      <c r="AJ956" t="s">
        <v>340</v>
      </c>
      <c r="AK956" s="9" t="str">
        <f>VLOOKUP(Y956,zdroj!D:AJ,33,0)</f>
        <v>katB</v>
      </c>
    </row>
    <row r="957" spans="8:37" x14ac:dyDescent="0.25">
      <c r="H957" s="8"/>
      <c r="I957" s="8"/>
      <c r="N957" s="23"/>
      <c r="O957" s="24"/>
      <c r="P957" s="19"/>
      <c r="Q957" s="19"/>
      <c r="R957" s="19"/>
      <c r="S957" s="27"/>
      <c r="T957" s="11"/>
      <c r="U957" s="27"/>
      <c r="V957" s="39"/>
      <c r="W957" s="39"/>
      <c r="Y957" s="9" t="s">
        <v>485</v>
      </c>
      <c r="Z957" s="9" t="s">
        <v>232</v>
      </c>
      <c r="AA957" s="9" t="s">
        <v>198</v>
      </c>
      <c r="AB957" s="9">
        <v>7968507</v>
      </c>
      <c r="AC957" s="9" t="s">
        <v>1739</v>
      </c>
      <c r="AD957" s="9" t="s">
        <v>231</v>
      </c>
      <c r="AE957" s="5">
        <f t="shared" si="50"/>
        <v>0</v>
      </c>
      <c r="AF957" s="5" t="str">
        <f t="shared" si="51"/>
        <v>katB</v>
      </c>
      <c r="AG957" s="153"/>
      <c r="AH957" s="153"/>
      <c r="AI957" t="s">
        <v>201</v>
      </c>
      <c r="AJ957" t="s">
        <v>17878</v>
      </c>
      <c r="AK957" s="9" t="str">
        <f>VLOOKUP(Y957,zdroj!D:AJ,33,0)</f>
        <v>katB</v>
      </c>
    </row>
    <row r="958" spans="8:37" x14ac:dyDescent="0.25">
      <c r="H958" s="8"/>
      <c r="I958" s="8"/>
      <c r="N958" s="23"/>
      <c r="O958" s="24"/>
      <c r="P958" s="19"/>
      <c r="Q958" s="19"/>
      <c r="R958" s="19"/>
      <c r="S958" s="27"/>
      <c r="T958" s="11"/>
      <c r="U958" s="27"/>
      <c r="V958" s="39"/>
      <c r="W958" s="39"/>
      <c r="Y958" s="9" t="s">
        <v>485</v>
      </c>
      <c r="Z958" s="9" t="s">
        <v>232</v>
      </c>
      <c r="AA958" s="9" t="s">
        <v>198</v>
      </c>
      <c r="AB958" s="9">
        <v>7968604</v>
      </c>
      <c r="AC958" s="9" t="s">
        <v>1740</v>
      </c>
      <c r="AD958" s="9" t="s">
        <v>231</v>
      </c>
      <c r="AE958" s="5">
        <f t="shared" si="50"/>
        <v>0</v>
      </c>
      <c r="AF958" s="5" t="str">
        <f t="shared" si="51"/>
        <v>katB</v>
      </c>
      <c r="AG958" s="153"/>
      <c r="AH958" s="153"/>
      <c r="AI958" t="s">
        <v>201</v>
      </c>
      <c r="AJ958" t="s">
        <v>17878</v>
      </c>
      <c r="AK958" s="9" t="str">
        <f>VLOOKUP(Y958,zdroj!D:AJ,33,0)</f>
        <v>katB</v>
      </c>
    </row>
    <row r="959" spans="8:37" x14ac:dyDescent="0.25">
      <c r="H959" s="8"/>
      <c r="I959" s="8"/>
      <c r="N959" s="23"/>
      <c r="O959" s="24"/>
      <c r="P959" s="19"/>
      <c r="Q959" s="19"/>
      <c r="R959" s="19"/>
      <c r="S959" s="27"/>
      <c r="T959" s="11"/>
      <c r="U959" s="27"/>
      <c r="V959" s="39"/>
      <c r="W959" s="39"/>
      <c r="Y959" s="9" t="s">
        <v>485</v>
      </c>
      <c r="Z959" s="9" t="s">
        <v>232</v>
      </c>
      <c r="AA959" s="9" t="s">
        <v>198</v>
      </c>
      <c r="AB959" s="9">
        <v>7968639</v>
      </c>
      <c r="AC959" s="9" t="s">
        <v>1741</v>
      </c>
      <c r="AD959" s="9" t="s">
        <v>231</v>
      </c>
      <c r="AE959" s="5">
        <f t="shared" si="50"/>
        <v>0</v>
      </c>
      <c r="AF959" s="5" t="str">
        <f t="shared" si="51"/>
        <v>katB</v>
      </c>
      <c r="AG959" s="153"/>
      <c r="AH959" s="153"/>
      <c r="AI959" t="s">
        <v>201</v>
      </c>
      <c r="AJ959" t="s">
        <v>17878</v>
      </c>
      <c r="AK959" s="9" t="str">
        <f>VLOOKUP(Y959,zdroj!D:AJ,33,0)</f>
        <v>katB</v>
      </c>
    </row>
    <row r="960" spans="8:37" x14ac:dyDescent="0.25">
      <c r="H960" s="8"/>
      <c r="I960" s="8"/>
      <c r="N960" s="23"/>
      <c r="O960" s="24"/>
      <c r="P960" s="19"/>
      <c r="Q960" s="19"/>
      <c r="R960" s="19"/>
      <c r="S960" s="27"/>
      <c r="T960" s="11"/>
      <c r="U960" s="27"/>
      <c r="V960" s="39"/>
      <c r="W960" s="39"/>
      <c r="Y960" s="9" t="s">
        <v>485</v>
      </c>
      <c r="Z960" s="9" t="s">
        <v>232</v>
      </c>
      <c r="AA960" s="9" t="s">
        <v>198</v>
      </c>
      <c r="AB960" s="9">
        <v>7968647</v>
      </c>
      <c r="AC960" s="9" t="s">
        <v>1742</v>
      </c>
      <c r="AD960" s="9" t="s">
        <v>231</v>
      </c>
      <c r="AE960" s="5">
        <f t="shared" si="50"/>
        <v>0</v>
      </c>
      <c r="AF960" s="5" t="str">
        <f t="shared" si="51"/>
        <v>katB</v>
      </c>
      <c r="AG960" s="153"/>
      <c r="AH960" s="153"/>
      <c r="AI960" t="s">
        <v>201</v>
      </c>
      <c r="AJ960" t="s">
        <v>17878</v>
      </c>
      <c r="AK960" s="9" t="str">
        <f>VLOOKUP(Y960,zdroj!D:AJ,33,0)</f>
        <v>katB</v>
      </c>
    </row>
    <row r="961" spans="8:37" x14ac:dyDescent="0.25">
      <c r="H961" s="8"/>
      <c r="I961" s="8"/>
      <c r="N961" s="23"/>
      <c r="O961" s="24"/>
      <c r="P961" s="19"/>
      <c r="Q961" s="19"/>
      <c r="R961" s="19"/>
      <c r="S961" s="27"/>
      <c r="T961" s="11"/>
      <c r="U961" s="27"/>
      <c r="V961" s="39"/>
      <c r="W961" s="39"/>
      <c r="Y961" s="9" t="s">
        <v>485</v>
      </c>
      <c r="Z961" s="9" t="s">
        <v>232</v>
      </c>
      <c r="AA961" s="9" t="s">
        <v>198</v>
      </c>
      <c r="AB961" s="9">
        <v>7968663</v>
      </c>
      <c r="AC961" s="9" t="s">
        <v>1743</v>
      </c>
      <c r="AD961" s="9" t="s">
        <v>231</v>
      </c>
      <c r="AE961" s="5">
        <f t="shared" si="50"/>
        <v>0</v>
      </c>
      <c r="AF961" s="5" t="str">
        <f t="shared" si="51"/>
        <v>katB</v>
      </c>
      <c r="AG961" s="153"/>
      <c r="AH961" s="153"/>
      <c r="AI961" t="s">
        <v>201</v>
      </c>
      <c r="AJ961" t="s">
        <v>17878</v>
      </c>
      <c r="AK961" s="9" t="str">
        <f>VLOOKUP(Y961,zdroj!D:AJ,33,0)</f>
        <v>katB</v>
      </c>
    </row>
    <row r="962" spans="8:37" x14ac:dyDescent="0.25">
      <c r="H962" s="8"/>
      <c r="I962" s="8"/>
      <c r="N962" s="23"/>
      <c r="O962" s="24"/>
      <c r="P962" s="19"/>
      <c r="Q962" s="19"/>
      <c r="R962" s="19"/>
      <c r="S962" s="27"/>
      <c r="T962" s="11"/>
      <c r="U962" s="27"/>
      <c r="V962" s="39"/>
      <c r="W962" s="39"/>
      <c r="Y962" s="9" t="s">
        <v>485</v>
      </c>
      <c r="Z962" s="9" t="s">
        <v>232</v>
      </c>
      <c r="AA962" s="9" t="s">
        <v>198</v>
      </c>
      <c r="AB962" s="9">
        <v>7968671</v>
      </c>
      <c r="AC962" s="9" t="s">
        <v>1744</v>
      </c>
      <c r="AD962" s="9" t="s">
        <v>231</v>
      </c>
      <c r="AE962" s="5">
        <f t="shared" si="50"/>
        <v>0</v>
      </c>
      <c r="AF962" s="5" t="str">
        <f t="shared" si="51"/>
        <v>katB</v>
      </c>
      <c r="AG962" s="153"/>
      <c r="AH962" s="153"/>
      <c r="AI962" t="s">
        <v>201</v>
      </c>
      <c r="AJ962" t="s">
        <v>17878</v>
      </c>
      <c r="AK962" s="9" t="str">
        <f>VLOOKUP(Y962,zdroj!D:AJ,33,0)</f>
        <v>katB</v>
      </c>
    </row>
    <row r="963" spans="8:37" x14ac:dyDescent="0.25">
      <c r="H963" s="8"/>
      <c r="I963" s="8"/>
      <c r="N963" s="23"/>
      <c r="O963" s="24"/>
      <c r="P963" s="19"/>
      <c r="Q963" s="19"/>
      <c r="R963" s="19"/>
      <c r="S963" s="27"/>
      <c r="T963" s="11"/>
      <c r="U963" s="27"/>
      <c r="V963" s="39"/>
      <c r="W963" s="39"/>
      <c r="Y963" s="9" t="s">
        <v>485</v>
      </c>
      <c r="Z963" s="9" t="s">
        <v>232</v>
      </c>
      <c r="AA963" s="9" t="s">
        <v>198</v>
      </c>
      <c r="AB963" s="9">
        <v>7968680</v>
      </c>
      <c r="AC963" s="9" t="s">
        <v>1745</v>
      </c>
      <c r="AD963" s="9" t="s">
        <v>231</v>
      </c>
      <c r="AE963" s="5">
        <f t="shared" si="50"/>
        <v>0</v>
      </c>
      <c r="AF963" s="5" t="str">
        <f t="shared" si="51"/>
        <v>katB</v>
      </c>
      <c r="AG963" s="153"/>
      <c r="AH963" s="153"/>
      <c r="AI963" t="s">
        <v>201</v>
      </c>
      <c r="AJ963" t="s">
        <v>17878</v>
      </c>
      <c r="AK963" s="9" t="str">
        <f>VLOOKUP(Y963,zdroj!D:AJ,33,0)</f>
        <v>katB</v>
      </c>
    </row>
    <row r="964" spans="8:37" x14ac:dyDescent="0.25">
      <c r="H964" s="8"/>
      <c r="I964" s="8"/>
      <c r="N964" s="23"/>
      <c r="O964" s="24"/>
      <c r="P964" s="19"/>
      <c r="Q964" s="19"/>
      <c r="R964" s="19"/>
      <c r="S964" s="27"/>
      <c r="T964" s="11"/>
      <c r="U964" s="27"/>
      <c r="V964" s="39"/>
      <c r="W964" s="39"/>
      <c r="Y964" s="9" t="s">
        <v>485</v>
      </c>
      <c r="Z964" s="9" t="s">
        <v>232</v>
      </c>
      <c r="AA964" s="9" t="s">
        <v>198</v>
      </c>
      <c r="AB964" s="9">
        <v>7968744</v>
      </c>
      <c r="AC964" s="9" t="s">
        <v>1746</v>
      </c>
      <c r="AD964" s="9" t="s">
        <v>231</v>
      </c>
      <c r="AE964" s="5">
        <f t="shared" si="50"/>
        <v>0</v>
      </c>
      <c r="AF964" s="5" t="str">
        <f t="shared" si="51"/>
        <v>katB</v>
      </c>
      <c r="AG964" s="153"/>
      <c r="AH964" s="153"/>
      <c r="AI964" t="s">
        <v>201</v>
      </c>
      <c r="AJ964" t="s">
        <v>17878</v>
      </c>
      <c r="AK964" s="9" t="str">
        <f>VLOOKUP(Y964,zdroj!D:AJ,33,0)</f>
        <v>katB</v>
      </c>
    </row>
    <row r="965" spans="8:37" x14ac:dyDescent="0.25">
      <c r="H965" s="8"/>
      <c r="I965" s="8"/>
      <c r="N965" s="23"/>
      <c r="O965" s="24"/>
      <c r="P965" s="19"/>
      <c r="Q965" s="19"/>
      <c r="R965" s="19"/>
      <c r="S965" s="27"/>
      <c r="T965" s="11"/>
      <c r="U965" s="27"/>
      <c r="V965" s="39"/>
      <c r="W965" s="39"/>
      <c r="Y965" s="9" t="s">
        <v>485</v>
      </c>
      <c r="Z965" s="9" t="s">
        <v>232</v>
      </c>
      <c r="AA965" s="9" t="s">
        <v>198</v>
      </c>
      <c r="AB965" s="9">
        <v>7968779</v>
      </c>
      <c r="AC965" s="9" t="s">
        <v>1747</v>
      </c>
      <c r="AD965" s="9" t="s">
        <v>231</v>
      </c>
      <c r="AE965" s="5">
        <f t="shared" si="50"/>
        <v>0</v>
      </c>
      <c r="AF965" s="5" t="str">
        <f t="shared" si="51"/>
        <v>katB</v>
      </c>
      <c r="AG965" s="153"/>
      <c r="AH965" s="153"/>
      <c r="AI965" t="s">
        <v>201</v>
      </c>
      <c r="AJ965" t="s">
        <v>17878</v>
      </c>
      <c r="AK965" s="9" t="str">
        <f>VLOOKUP(Y965,zdroj!D:AJ,33,0)</f>
        <v>katB</v>
      </c>
    </row>
    <row r="966" spans="8:37" x14ac:dyDescent="0.25">
      <c r="H966" s="8"/>
      <c r="I966" s="8"/>
      <c r="N966" s="23"/>
      <c r="O966" s="24"/>
      <c r="P966" s="19"/>
      <c r="Q966" s="19"/>
      <c r="R966" s="19"/>
      <c r="S966" s="27"/>
      <c r="T966" s="11"/>
      <c r="U966" s="27"/>
      <c r="V966" s="39"/>
      <c r="W966" s="39"/>
      <c r="Y966" s="9" t="s">
        <v>485</v>
      </c>
      <c r="Z966" s="9" t="s">
        <v>232</v>
      </c>
      <c r="AA966" s="9" t="s">
        <v>198</v>
      </c>
      <c r="AB966" s="9">
        <v>7968787</v>
      </c>
      <c r="AC966" s="9" t="s">
        <v>1748</v>
      </c>
      <c r="AD966" s="9" t="s">
        <v>231</v>
      </c>
      <c r="AE966" s="5">
        <f t="shared" si="50"/>
        <v>0</v>
      </c>
      <c r="AF966" s="5" t="str">
        <f t="shared" si="51"/>
        <v>katB</v>
      </c>
      <c r="AG966" s="153"/>
      <c r="AH966" s="153"/>
      <c r="AI966" t="s">
        <v>201</v>
      </c>
      <c r="AJ966" t="s">
        <v>17878</v>
      </c>
      <c r="AK966" s="9" t="str">
        <f>VLOOKUP(Y966,zdroj!D:AJ,33,0)</f>
        <v>katB</v>
      </c>
    </row>
    <row r="967" spans="8:37" x14ac:dyDescent="0.25">
      <c r="H967" s="8"/>
      <c r="I967" s="8"/>
      <c r="N967" s="23"/>
      <c r="O967" s="24"/>
      <c r="P967" s="19"/>
      <c r="Q967" s="19"/>
      <c r="R967" s="19"/>
      <c r="S967" s="27"/>
      <c r="T967" s="11"/>
      <c r="U967" s="27"/>
      <c r="V967" s="39"/>
      <c r="W967" s="39"/>
      <c r="Y967" s="9" t="s">
        <v>485</v>
      </c>
      <c r="Z967" s="9" t="s">
        <v>232</v>
      </c>
      <c r="AA967" s="9" t="s">
        <v>198</v>
      </c>
      <c r="AB967" s="9">
        <v>7968825</v>
      </c>
      <c r="AC967" s="9" t="s">
        <v>1749</v>
      </c>
      <c r="AD967" s="9" t="s">
        <v>231</v>
      </c>
      <c r="AE967" s="5">
        <f t="shared" si="50"/>
        <v>0</v>
      </c>
      <c r="AF967" s="5" t="str">
        <f t="shared" si="51"/>
        <v>katB</v>
      </c>
      <c r="AG967" s="153"/>
      <c r="AH967" s="153"/>
      <c r="AI967" t="s">
        <v>201</v>
      </c>
      <c r="AJ967" t="s">
        <v>17878</v>
      </c>
      <c r="AK967" s="9" t="str">
        <f>VLOOKUP(Y967,zdroj!D:AJ,33,0)</f>
        <v>katB</v>
      </c>
    </row>
    <row r="968" spans="8:37" x14ac:dyDescent="0.25">
      <c r="H968" s="8"/>
      <c r="I968" s="8"/>
      <c r="N968" s="23"/>
      <c r="O968" s="24"/>
      <c r="P968" s="19"/>
      <c r="Q968" s="19"/>
      <c r="R968" s="19"/>
      <c r="S968" s="27"/>
      <c r="T968" s="11"/>
      <c r="U968" s="27"/>
      <c r="V968" s="39"/>
      <c r="W968" s="39"/>
      <c r="Y968" s="9" t="s">
        <v>485</v>
      </c>
      <c r="Z968" s="9" t="s">
        <v>232</v>
      </c>
      <c r="AA968" s="9" t="s">
        <v>198</v>
      </c>
      <c r="AB968" s="9">
        <v>7968833</v>
      </c>
      <c r="AC968" s="9" t="s">
        <v>1750</v>
      </c>
      <c r="AD968" s="9" t="s">
        <v>231</v>
      </c>
      <c r="AE968" s="5">
        <f t="shared" si="50"/>
        <v>0</v>
      </c>
      <c r="AF968" s="5" t="str">
        <f t="shared" si="51"/>
        <v>katB</v>
      </c>
      <c r="AG968" s="153"/>
      <c r="AH968" s="153"/>
      <c r="AI968" t="s">
        <v>201</v>
      </c>
      <c r="AJ968" t="s">
        <v>17878</v>
      </c>
      <c r="AK968" s="9" t="str">
        <f>VLOOKUP(Y968,zdroj!D:AJ,33,0)</f>
        <v>katB</v>
      </c>
    </row>
    <row r="969" spans="8:37" x14ac:dyDescent="0.25">
      <c r="H969" s="8"/>
      <c r="I969" s="8"/>
      <c r="N969" s="23"/>
      <c r="O969" s="24"/>
      <c r="P969" s="19"/>
      <c r="Q969" s="19"/>
      <c r="R969" s="19"/>
      <c r="S969" s="27"/>
      <c r="T969" s="11"/>
      <c r="U969" s="27"/>
      <c r="V969" s="39"/>
      <c r="W969" s="39"/>
      <c r="Y969" s="9" t="s">
        <v>485</v>
      </c>
      <c r="Z969" s="9" t="s">
        <v>232</v>
      </c>
      <c r="AA969" s="9" t="s">
        <v>198</v>
      </c>
      <c r="AB969" s="9">
        <v>7968841</v>
      </c>
      <c r="AC969" s="9" t="s">
        <v>1751</v>
      </c>
      <c r="AD969" s="9" t="s">
        <v>231</v>
      </c>
      <c r="AE969" s="5">
        <f t="shared" si="50"/>
        <v>0</v>
      </c>
      <c r="AF969" s="5" t="str">
        <f t="shared" si="51"/>
        <v>katB</v>
      </c>
      <c r="AG969" s="153"/>
      <c r="AH969" s="153"/>
      <c r="AI969" t="s">
        <v>201</v>
      </c>
      <c r="AJ969" t="s">
        <v>17878</v>
      </c>
      <c r="AK969" s="9" t="str">
        <f>VLOOKUP(Y969,zdroj!D:AJ,33,0)</f>
        <v>katB</v>
      </c>
    </row>
    <row r="970" spans="8:37" x14ac:dyDescent="0.25">
      <c r="H970" s="8"/>
      <c r="I970" s="8"/>
      <c r="N970" s="23"/>
      <c r="O970" s="24"/>
      <c r="P970" s="19"/>
      <c r="Q970" s="19"/>
      <c r="R970" s="19"/>
      <c r="S970" s="27"/>
      <c r="T970" s="11"/>
      <c r="U970" s="27"/>
      <c r="V970" s="39"/>
      <c r="W970" s="39"/>
      <c r="Y970" s="9" t="s">
        <v>485</v>
      </c>
      <c r="Z970" s="9" t="s">
        <v>232</v>
      </c>
      <c r="AA970" s="9" t="s">
        <v>198</v>
      </c>
      <c r="AB970" s="9">
        <v>7968884</v>
      </c>
      <c r="AC970" s="9" t="s">
        <v>1752</v>
      </c>
      <c r="AD970" s="9" t="s">
        <v>231</v>
      </c>
      <c r="AE970" s="5">
        <f t="shared" ref="AE970:AE1033" si="52">VLOOKUP(Y970,K:T,10,0)</f>
        <v>0</v>
      </c>
      <c r="AF970" s="5" t="str">
        <f t="shared" ref="AF970:AF1033" si="53">IF(AE970="A",IF(AD970="katA","katB",AD970),AD970)</f>
        <v>katB</v>
      </c>
      <c r="AG970" s="153"/>
      <c r="AH970" s="153"/>
      <c r="AI970" t="s">
        <v>201</v>
      </c>
      <c r="AJ970" t="s">
        <v>17878</v>
      </c>
      <c r="AK970" s="9" t="str">
        <f>VLOOKUP(Y970,zdroj!D:AJ,33,0)</f>
        <v>katB</v>
      </c>
    </row>
    <row r="971" spans="8:37" x14ac:dyDescent="0.25">
      <c r="H971" s="8"/>
      <c r="I971" s="8"/>
      <c r="N971" s="23"/>
      <c r="O971" s="24"/>
      <c r="P971" s="19"/>
      <c r="Q971" s="19"/>
      <c r="R971" s="19"/>
      <c r="S971" s="27"/>
      <c r="T971" s="11"/>
      <c r="U971" s="27"/>
      <c r="V971" s="39"/>
      <c r="W971" s="39"/>
      <c r="Y971" s="9" t="s">
        <v>485</v>
      </c>
      <c r="Z971" s="9" t="s">
        <v>232</v>
      </c>
      <c r="AA971" s="9" t="s">
        <v>198</v>
      </c>
      <c r="AB971" s="9">
        <v>7968892</v>
      </c>
      <c r="AC971" s="9" t="s">
        <v>1753</v>
      </c>
      <c r="AD971" s="9" t="s">
        <v>231</v>
      </c>
      <c r="AE971" s="5">
        <f t="shared" si="52"/>
        <v>0</v>
      </c>
      <c r="AF971" s="5" t="str">
        <f t="shared" si="53"/>
        <v>katB</v>
      </c>
      <c r="AG971" s="153"/>
      <c r="AH971" s="153"/>
      <c r="AI971" t="s">
        <v>201</v>
      </c>
      <c r="AJ971" t="s">
        <v>17878</v>
      </c>
      <c r="AK971" s="9" t="str">
        <f>VLOOKUP(Y971,zdroj!D:AJ,33,0)</f>
        <v>katB</v>
      </c>
    </row>
    <row r="972" spans="8:37" x14ac:dyDescent="0.25">
      <c r="H972" s="8"/>
      <c r="I972" s="8"/>
      <c r="N972" s="23"/>
      <c r="O972" s="24"/>
      <c r="P972" s="19"/>
      <c r="Q972" s="19"/>
      <c r="R972" s="19"/>
      <c r="S972" s="27"/>
      <c r="T972" s="11"/>
      <c r="U972" s="27"/>
      <c r="V972" s="39"/>
      <c r="W972" s="39"/>
      <c r="Y972" s="9" t="s">
        <v>485</v>
      </c>
      <c r="Z972" s="9" t="s">
        <v>232</v>
      </c>
      <c r="AA972" s="9" t="s">
        <v>198</v>
      </c>
      <c r="AB972" s="9">
        <v>7968906</v>
      </c>
      <c r="AC972" s="9" t="s">
        <v>1754</v>
      </c>
      <c r="AD972" s="9" t="s">
        <v>231</v>
      </c>
      <c r="AE972" s="5">
        <f t="shared" si="52"/>
        <v>0</v>
      </c>
      <c r="AF972" s="5" t="str">
        <f t="shared" si="53"/>
        <v>katB</v>
      </c>
      <c r="AG972" s="153"/>
      <c r="AH972" s="153"/>
      <c r="AI972" t="s">
        <v>201</v>
      </c>
      <c r="AJ972" t="s">
        <v>17878</v>
      </c>
      <c r="AK972" s="9" t="str">
        <f>VLOOKUP(Y972,zdroj!D:AJ,33,0)</f>
        <v>katB</v>
      </c>
    </row>
    <row r="973" spans="8:37" x14ac:dyDescent="0.25">
      <c r="H973" s="8"/>
      <c r="I973" s="8"/>
      <c r="N973" s="23"/>
      <c r="O973" s="24"/>
      <c r="P973" s="19"/>
      <c r="Q973" s="19"/>
      <c r="R973" s="19"/>
      <c r="S973" s="27"/>
      <c r="U973" s="27"/>
      <c r="Y973" s="9" t="s">
        <v>485</v>
      </c>
      <c r="Z973" s="9" t="s">
        <v>232</v>
      </c>
      <c r="AA973" s="9" t="s">
        <v>198</v>
      </c>
      <c r="AB973" s="9">
        <v>7968922</v>
      </c>
      <c r="AC973" s="9" t="s">
        <v>1755</v>
      </c>
      <c r="AD973" s="9" t="s">
        <v>231</v>
      </c>
      <c r="AE973" s="5">
        <f t="shared" si="52"/>
        <v>0</v>
      </c>
      <c r="AF973" s="5" t="str">
        <f t="shared" si="53"/>
        <v>katB</v>
      </c>
      <c r="AG973" s="153"/>
      <c r="AH973" s="153"/>
      <c r="AI973" t="s">
        <v>201</v>
      </c>
      <c r="AJ973" t="s">
        <v>17878</v>
      </c>
      <c r="AK973" s="9" t="str">
        <f>VLOOKUP(Y973,zdroj!D:AJ,33,0)</f>
        <v>katB</v>
      </c>
    </row>
    <row r="974" spans="8:37" x14ac:dyDescent="0.25">
      <c r="H974" s="8"/>
      <c r="I974" s="8"/>
      <c r="N974" s="23"/>
      <c r="O974" s="24"/>
      <c r="P974" s="19"/>
      <c r="Q974" s="19"/>
      <c r="R974" s="19"/>
      <c r="S974" s="27"/>
      <c r="U974" s="27"/>
      <c r="Y974" s="9" t="s">
        <v>485</v>
      </c>
      <c r="Z974" s="9" t="s">
        <v>232</v>
      </c>
      <c r="AA974" s="9" t="s">
        <v>198</v>
      </c>
      <c r="AB974" s="9">
        <v>7968931</v>
      </c>
      <c r="AC974" s="9" t="s">
        <v>1756</v>
      </c>
      <c r="AD974" s="9" t="s">
        <v>231</v>
      </c>
      <c r="AE974" s="5">
        <f t="shared" si="52"/>
        <v>0</v>
      </c>
      <c r="AF974" s="5" t="str">
        <f t="shared" si="53"/>
        <v>katB</v>
      </c>
      <c r="AG974" s="153"/>
      <c r="AH974" s="153"/>
      <c r="AI974" t="s">
        <v>201</v>
      </c>
      <c r="AJ974" t="s">
        <v>17878</v>
      </c>
      <c r="AK974" s="9" t="str">
        <f>VLOOKUP(Y974,zdroj!D:AJ,33,0)</f>
        <v>katB</v>
      </c>
    </row>
    <row r="975" spans="8:37" x14ac:dyDescent="0.25">
      <c r="H975" s="8"/>
      <c r="I975" s="8"/>
      <c r="N975" s="23"/>
      <c r="O975" s="24"/>
      <c r="P975" s="19"/>
      <c r="Q975" s="19"/>
      <c r="R975" s="19"/>
      <c r="S975" s="27"/>
      <c r="U975" s="27"/>
      <c r="Y975" s="9" t="s">
        <v>485</v>
      </c>
      <c r="Z975" s="9" t="s">
        <v>232</v>
      </c>
      <c r="AA975" s="9" t="s">
        <v>198</v>
      </c>
      <c r="AB975" s="9">
        <v>7968973</v>
      </c>
      <c r="AC975" s="9" t="s">
        <v>1757</v>
      </c>
      <c r="AD975" s="9" t="s">
        <v>231</v>
      </c>
      <c r="AE975" s="5">
        <f t="shared" si="52"/>
        <v>0</v>
      </c>
      <c r="AF975" s="5" t="str">
        <f t="shared" si="53"/>
        <v>katB</v>
      </c>
      <c r="AG975" s="153"/>
      <c r="AH975" s="153"/>
      <c r="AI975" t="s">
        <v>201</v>
      </c>
      <c r="AJ975" t="s">
        <v>17878</v>
      </c>
      <c r="AK975" s="9" t="str">
        <f>VLOOKUP(Y975,zdroj!D:AJ,33,0)</f>
        <v>katB</v>
      </c>
    </row>
    <row r="976" spans="8:37" x14ac:dyDescent="0.25">
      <c r="H976" s="8"/>
      <c r="I976" s="8"/>
      <c r="N976" s="23"/>
      <c r="O976" s="24"/>
      <c r="P976" s="19"/>
      <c r="Q976" s="19"/>
      <c r="R976" s="19"/>
      <c r="S976" s="27"/>
      <c r="U976" s="27"/>
      <c r="Y976" s="9" t="s">
        <v>485</v>
      </c>
      <c r="Z976" s="9" t="s">
        <v>232</v>
      </c>
      <c r="AA976" s="9" t="s">
        <v>198</v>
      </c>
      <c r="AB976" s="9">
        <v>7968981</v>
      </c>
      <c r="AC976" s="9" t="s">
        <v>1758</v>
      </c>
      <c r="AD976" s="9" t="s">
        <v>231</v>
      </c>
      <c r="AE976" s="5">
        <f t="shared" si="52"/>
        <v>0</v>
      </c>
      <c r="AF976" s="5" t="str">
        <f t="shared" si="53"/>
        <v>katB</v>
      </c>
      <c r="AG976" s="153"/>
      <c r="AH976" s="153"/>
      <c r="AI976" t="s">
        <v>201</v>
      </c>
      <c r="AJ976" t="s">
        <v>17878</v>
      </c>
      <c r="AK976" s="9" t="str">
        <f>VLOOKUP(Y976,zdroj!D:AJ,33,0)</f>
        <v>katB</v>
      </c>
    </row>
    <row r="977" spans="8:37" x14ac:dyDescent="0.25">
      <c r="H977" s="8"/>
      <c r="I977" s="8"/>
      <c r="N977" s="23"/>
      <c r="O977" s="24"/>
      <c r="P977" s="19"/>
      <c r="Q977" s="19"/>
      <c r="R977" s="19"/>
      <c r="S977" s="27"/>
      <c r="U977" s="27"/>
      <c r="Y977" s="9" t="s">
        <v>485</v>
      </c>
      <c r="Z977" s="9" t="s">
        <v>232</v>
      </c>
      <c r="AA977" s="9" t="s">
        <v>198</v>
      </c>
      <c r="AB977" s="9">
        <v>7968990</v>
      </c>
      <c r="AC977" s="9" t="s">
        <v>1759</v>
      </c>
      <c r="AD977" s="9" t="s">
        <v>231</v>
      </c>
      <c r="AE977" s="5">
        <f t="shared" si="52"/>
        <v>0</v>
      </c>
      <c r="AF977" s="5" t="str">
        <f t="shared" si="53"/>
        <v>katB</v>
      </c>
      <c r="AG977" s="153"/>
      <c r="AH977" s="153"/>
      <c r="AI977" t="s">
        <v>201</v>
      </c>
      <c r="AJ977" t="s">
        <v>17878</v>
      </c>
      <c r="AK977" s="9" t="str">
        <f>VLOOKUP(Y977,zdroj!D:AJ,33,0)</f>
        <v>katB</v>
      </c>
    </row>
    <row r="978" spans="8:37" x14ac:dyDescent="0.25">
      <c r="H978" s="8"/>
      <c r="I978" s="8"/>
      <c r="N978" s="23"/>
      <c r="O978" s="24"/>
      <c r="P978" s="19"/>
      <c r="Q978" s="19"/>
      <c r="R978" s="19"/>
      <c r="S978" s="27"/>
      <c r="U978" s="27"/>
      <c r="Y978" s="9" t="s">
        <v>485</v>
      </c>
      <c r="Z978" s="9" t="s">
        <v>232</v>
      </c>
      <c r="AA978" s="9" t="s">
        <v>198</v>
      </c>
      <c r="AB978" s="9">
        <v>7969007</v>
      </c>
      <c r="AC978" s="9" t="s">
        <v>1760</v>
      </c>
      <c r="AD978" s="9" t="s">
        <v>231</v>
      </c>
      <c r="AE978" s="5">
        <f t="shared" si="52"/>
        <v>0</v>
      </c>
      <c r="AF978" s="5" t="str">
        <f t="shared" si="53"/>
        <v>katB</v>
      </c>
      <c r="AG978" s="153"/>
      <c r="AH978" s="153"/>
      <c r="AI978" t="s">
        <v>201</v>
      </c>
      <c r="AJ978" t="s">
        <v>17878</v>
      </c>
      <c r="AK978" s="9" t="str">
        <f>VLOOKUP(Y978,zdroj!D:AJ,33,0)</f>
        <v>katB</v>
      </c>
    </row>
    <row r="979" spans="8:37" x14ac:dyDescent="0.25">
      <c r="H979" s="8"/>
      <c r="I979" s="8"/>
      <c r="N979" s="23"/>
      <c r="O979" s="24"/>
      <c r="P979" s="19"/>
      <c r="Q979" s="19"/>
      <c r="R979" s="19"/>
      <c r="S979" s="27"/>
      <c r="U979" s="27"/>
      <c r="Y979" s="9" t="s">
        <v>485</v>
      </c>
      <c r="Z979" s="9" t="s">
        <v>232</v>
      </c>
      <c r="AA979" s="9" t="s">
        <v>198</v>
      </c>
      <c r="AB979" s="9">
        <v>7969040</v>
      </c>
      <c r="AC979" s="9" t="s">
        <v>1761</v>
      </c>
      <c r="AD979" s="9" t="s">
        <v>231</v>
      </c>
      <c r="AE979" s="5">
        <f t="shared" si="52"/>
        <v>0</v>
      </c>
      <c r="AF979" s="5" t="str">
        <f t="shared" si="53"/>
        <v>katB</v>
      </c>
      <c r="AG979" s="153"/>
      <c r="AH979" s="153"/>
      <c r="AI979" t="s">
        <v>201</v>
      </c>
      <c r="AJ979" t="s">
        <v>17878</v>
      </c>
      <c r="AK979" s="9" t="str">
        <f>VLOOKUP(Y979,zdroj!D:AJ,33,0)</f>
        <v>katB</v>
      </c>
    </row>
    <row r="980" spans="8:37" x14ac:dyDescent="0.25">
      <c r="H980" s="8"/>
      <c r="I980" s="8"/>
      <c r="N980" s="23"/>
      <c r="O980" s="24"/>
      <c r="P980" s="19"/>
      <c r="Q980" s="19"/>
      <c r="R980" s="19"/>
      <c r="S980" s="27"/>
      <c r="U980" s="27"/>
      <c r="Y980" s="9" t="s">
        <v>485</v>
      </c>
      <c r="Z980" s="9" t="s">
        <v>232</v>
      </c>
      <c r="AA980" s="9" t="s">
        <v>198</v>
      </c>
      <c r="AB980" s="9">
        <v>7969074</v>
      </c>
      <c r="AC980" s="9" t="s">
        <v>1762</v>
      </c>
      <c r="AD980" s="9" t="s">
        <v>231</v>
      </c>
      <c r="AE980" s="5">
        <f t="shared" si="52"/>
        <v>0</v>
      </c>
      <c r="AF980" s="5" t="str">
        <f t="shared" si="53"/>
        <v>katB</v>
      </c>
      <c r="AG980" s="153"/>
      <c r="AH980" s="153"/>
      <c r="AI980" t="s">
        <v>201</v>
      </c>
      <c r="AJ980" t="s">
        <v>17878</v>
      </c>
      <c r="AK980" s="9" t="str">
        <f>VLOOKUP(Y980,zdroj!D:AJ,33,0)</f>
        <v>katB</v>
      </c>
    </row>
    <row r="981" spans="8:37" x14ac:dyDescent="0.25">
      <c r="H981" s="8"/>
      <c r="I981" s="8"/>
      <c r="N981" s="23"/>
      <c r="O981" s="24"/>
      <c r="P981" s="19"/>
      <c r="Q981" s="19"/>
      <c r="R981" s="19"/>
      <c r="S981" s="27"/>
      <c r="U981" s="27"/>
      <c r="Y981" s="9" t="s">
        <v>485</v>
      </c>
      <c r="Z981" s="9" t="s">
        <v>232</v>
      </c>
      <c r="AA981" s="9" t="s">
        <v>198</v>
      </c>
      <c r="AB981" s="9">
        <v>7969121</v>
      </c>
      <c r="AC981" s="9" t="s">
        <v>1763</v>
      </c>
      <c r="AD981" s="9" t="s">
        <v>231</v>
      </c>
      <c r="AE981" s="5">
        <f t="shared" si="52"/>
        <v>0</v>
      </c>
      <c r="AF981" s="5" t="str">
        <f t="shared" si="53"/>
        <v>katB</v>
      </c>
      <c r="AG981" s="153"/>
      <c r="AH981" s="153"/>
      <c r="AI981" t="s">
        <v>201</v>
      </c>
      <c r="AJ981" t="s">
        <v>17878</v>
      </c>
      <c r="AK981" s="9" t="str">
        <f>VLOOKUP(Y981,zdroj!D:AJ,33,0)</f>
        <v>katB</v>
      </c>
    </row>
    <row r="982" spans="8:37" x14ac:dyDescent="0.25">
      <c r="H982" s="8"/>
      <c r="I982" s="8"/>
      <c r="N982" s="23"/>
      <c r="O982" s="24"/>
      <c r="P982" s="19"/>
      <c r="Q982" s="19"/>
      <c r="R982" s="19"/>
      <c r="S982" s="27"/>
      <c r="U982" s="27"/>
      <c r="Y982" s="9" t="s">
        <v>485</v>
      </c>
      <c r="Z982" s="9" t="s">
        <v>232</v>
      </c>
      <c r="AA982" s="9" t="s">
        <v>198</v>
      </c>
      <c r="AB982" s="9">
        <v>7969201</v>
      </c>
      <c r="AC982" s="9" t="s">
        <v>1764</v>
      </c>
      <c r="AD982" s="9" t="s">
        <v>231</v>
      </c>
      <c r="AE982" s="5">
        <f t="shared" si="52"/>
        <v>0</v>
      </c>
      <c r="AF982" s="5" t="str">
        <f t="shared" si="53"/>
        <v>katB</v>
      </c>
      <c r="AG982" s="153"/>
      <c r="AH982" s="153"/>
      <c r="AI982" t="s">
        <v>201</v>
      </c>
      <c r="AJ982" t="s">
        <v>17878</v>
      </c>
      <c r="AK982" s="9" t="str">
        <f>VLOOKUP(Y982,zdroj!D:AJ,33,0)</f>
        <v>katB</v>
      </c>
    </row>
    <row r="983" spans="8:37" x14ac:dyDescent="0.25">
      <c r="H983" s="8"/>
      <c r="I983" s="8"/>
      <c r="N983" s="23"/>
      <c r="O983" s="24"/>
      <c r="P983" s="19"/>
      <c r="Q983" s="19"/>
      <c r="R983" s="19"/>
      <c r="S983" s="27"/>
      <c r="U983" s="27"/>
      <c r="Y983" s="9" t="s">
        <v>485</v>
      </c>
      <c r="Z983" s="9" t="s">
        <v>232</v>
      </c>
      <c r="AA983" s="9" t="s">
        <v>198</v>
      </c>
      <c r="AB983" s="9">
        <v>7969252</v>
      </c>
      <c r="AC983" s="9" t="s">
        <v>1765</v>
      </c>
      <c r="AD983" s="9" t="s">
        <v>800</v>
      </c>
      <c r="AE983" s="5">
        <f t="shared" si="52"/>
        <v>0</v>
      </c>
      <c r="AF983" s="5" t="str">
        <f t="shared" si="53"/>
        <v>Pokryto</v>
      </c>
      <c r="AG983" s="153"/>
      <c r="AH983" s="153"/>
      <c r="AI983" t="s">
        <v>201</v>
      </c>
      <c r="AJ983" t="s">
        <v>800</v>
      </c>
      <c r="AK983" s="9" t="str">
        <f>VLOOKUP(Y983,zdroj!D:AJ,33,0)</f>
        <v>katB</v>
      </c>
    </row>
    <row r="984" spans="8:37" x14ac:dyDescent="0.25">
      <c r="H984" s="8"/>
      <c r="I984" s="8"/>
      <c r="N984" s="23"/>
      <c r="O984" s="24"/>
      <c r="P984" s="19"/>
      <c r="Q984" s="19"/>
      <c r="R984" s="19"/>
      <c r="S984" s="27"/>
      <c r="U984" s="27"/>
      <c r="Y984" s="9" t="s">
        <v>485</v>
      </c>
      <c r="Z984" s="9" t="s">
        <v>232</v>
      </c>
      <c r="AA984" s="9" t="s">
        <v>198</v>
      </c>
      <c r="AB984" s="9">
        <v>7969333</v>
      </c>
      <c r="AC984" s="9" t="s">
        <v>1766</v>
      </c>
      <c r="AD984" s="9" t="s">
        <v>231</v>
      </c>
      <c r="AE984" s="5">
        <f t="shared" si="52"/>
        <v>0</v>
      </c>
      <c r="AF984" s="5" t="str">
        <f t="shared" si="53"/>
        <v>katB</v>
      </c>
      <c r="AG984" s="153"/>
      <c r="AH984" s="153"/>
      <c r="AI984" t="s">
        <v>201</v>
      </c>
      <c r="AJ984" t="s">
        <v>17878</v>
      </c>
      <c r="AK984" s="9" t="str">
        <f>VLOOKUP(Y984,zdroj!D:AJ,33,0)</f>
        <v>katB</v>
      </c>
    </row>
    <row r="985" spans="8:37" x14ac:dyDescent="0.25">
      <c r="H985" s="8"/>
      <c r="I985" s="8"/>
      <c r="N985" s="23"/>
      <c r="O985" s="24"/>
      <c r="P985" s="19"/>
      <c r="Q985" s="19"/>
      <c r="R985" s="19"/>
      <c r="S985" s="27"/>
      <c r="U985" s="27"/>
      <c r="Y985" s="9" t="s">
        <v>485</v>
      </c>
      <c r="Z985" s="9" t="s">
        <v>232</v>
      </c>
      <c r="AA985" s="9" t="s">
        <v>198</v>
      </c>
      <c r="AB985" s="9">
        <v>26681820</v>
      </c>
      <c r="AC985" s="9" t="s">
        <v>1767</v>
      </c>
      <c r="AD985" s="9" t="s">
        <v>231</v>
      </c>
      <c r="AE985" s="5">
        <f t="shared" si="52"/>
        <v>0</v>
      </c>
      <c r="AF985" s="5" t="str">
        <f t="shared" si="53"/>
        <v>katB</v>
      </c>
      <c r="AG985" s="153"/>
      <c r="AH985" s="153"/>
      <c r="AI985" t="s">
        <v>201</v>
      </c>
      <c r="AJ985" t="s">
        <v>17878</v>
      </c>
      <c r="AK985" s="9" t="str">
        <f>VLOOKUP(Y985,zdroj!D:AJ,33,0)</f>
        <v>katB</v>
      </c>
    </row>
    <row r="986" spans="8:37" x14ac:dyDescent="0.25">
      <c r="H986" s="8"/>
      <c r="I986" s="8"/>
      <c r="N986" s="23"/>
      <c r="O986" s="24"/>
      <c r="P986" s="19"/>
      <c r="Q986" s="19"/>
      <c r="R986" s="19"/>
      <c r="S986" s="27"/>
      <c r="U986" s="27"/>
      <c r="Y986" s="9" t="s">
        <v>485</v>
      </c>
      <c r="Z986" s="9" t="s">
        <v>232</v>
      </c>
      <c r="AA986" s="9" t="s">
        <v>198</v>
      </c>
      <c r="AB986" s="9">
        <v>27923452</v>
      </c>
      <c r="AC986" s="9" t="s">
        <v>1768</v>
      </c>
      <c r="AD986" s="9" t="s">
        <v>231</v>
      </c>
      <c r="AE986" s="5">
        <f t="shared" si="52"/>
        <v>0</v>
      </c>
      <c r="AF986" s="5" t="str">
        <f t="shared" si="53"/>
        <v>katB</v>
      </c>
      <c r="AG986" s="153"/>
      <c r="AH986" s="153"/>
      <c r="AI986" t="s">
        <v>201</v>
      </c>
      <c r="AJ986" t="s">
        <v>17878</v>
      </c>
      <c r="AK986" s="9" t="str">
        <f>VLOOKUP(Y986,zdroj!D:AJ,33,0)</f>
        <v>katB</v>
      </c>
    </row>
    <row r="987" spans="8:37" x14ac:dyDescent="0.25">
      <c r="H987" s="8"/>
      <c r="I987" s="8"/>
      <c r="N987" s="23"/>
      <c r="O987" s="24"/>
      <c r="P987" s="19"/>
      <c r="Q987" s="19"/>
      <c r="R987" s="19"/>
      <c r="S987" s="27"/>
      <c r="U987" s="27"/>
      <c r="Y987" s="9" t="s">
        <v>485</v>
      </c>
      <c r="Z987" s="9" t="s">
        <v>232</v>
      </c>
      <c r="AA987" s="9" t="s">
        <v>198</v>
      </c>
      <c r="AB987" s="9">
        <v>28099214</v>
      </c>
      <c r="AC987" s="9" t="s">
        <v>1769</v>
      </c>
      <c r="AD987" s="9" t="s">
        <v>231</v>
      </c>
      <c r="AE987" s="5">
        <f t="shared" si="52"/>
        <v>0</v>
      </c>
      <c r="AF987" s="5" t="str">
        <f t="shared" si="53"/>
        <v>katB</v>
      </c>
      <c r="AG987" s="153"/>
      <c r="AH987" s="153"/>
      <c r="AI987" t="s">
        <v>201</v>
      </c>
      <c r="AJ987" t="s">
        <v>17878</v>
      </c>
      <c r="AK987" s="9" t="str">
        <f>VLOOKUP(Y987,zdroj!D:AJ,33,0)</f>
        <v>katB</v>
      </c>
    </row>
    <row r="988" spans="8:37" x14ac:dyDescent="0.25">
      <c r="H988" s="8"/>
      <c r="I988" s="8"/>
      <c r="N988" s="23"/>
      <c r="O988" s="24"/>
      <c r="P988" s="19"/>
      <c r="Q988" s="19"/>
      <c r="R988" s="19"/>
      <c r="S988" s="27"/>
      <c r="U988" s="27"/>
      <c r="Y988" s="9" t="s">
        <v>485</v>
      </c>
      <c r="Z988" s="9" t="s">
        <v>232</v>
      </c>
      <c r="AA988" s="9" t="s">
        <v>198</v>
      </c>
      <c r="AB988" s="9">
        <v>28108523</v>
      </c>
      <c r="AC988" s="9" t="s">
        <v>1770</v>
      </c>
      <c r="AD988" s="9" t="s">
        <v>231</v>
      </c>
      <c r="AE988" s="5">
        <f t="shared" si="52"/>
        <v>0</v>
      </c>
      <c r="AF988" s="5" t="str">
        <f t="shared" si="53"/>
        <v>katB</v>
      </c>
      <c r="AG988" s="153"/>
      <c r="AH988" s="153"/>
      <c r="AI988" t="s">
        <v>17879</v>
      </c>
      <c r="AJ988" t="s">
        <v>17878</v>
      </c>
      <c r="AK988" s="9" t="str">
        <f>VLOOKUP(Y988,zdroj!D:AJ,33,0)</f>
        <v>katB</v>
      </c>
    </row>
    <row r="989" spans="8:37" x14ac:dyDescent="0.25">
      <c r="H989" s="8"/>
      <c r="I989" s="8"/>
      <c r="N989" s="23"/>
      <c r="O989" s="24"/>
      <c r="P989" s="19"/>
      <c r="Q989" s="19"/>
      <c r="R989" s="19"/>
      <c r="S989" s="27"/>
      <c r="U989" s="27"/>
      <c r="Y989" s="9" t="s">
        <v>485</v>
      </c>
      <c r="Z989" s="9" t="s">
        <v>232</v>
      </c>
      <c r="AA989" s="9" t="s">
        <v>198</v>
      </c>
      <c r="AB989" s="9">
        <v>28161033</v>
      </c>
      <c r="AC989" s="9" t="s">
        <v>1771</v>
      </c>
      <c r="AD989" s="9" t="s">
        <v>231</v>
      </c>
      <c r="AE989" s="5">
        <f t="shared" si="52"/>
        <v>0</v>
      </c>
      <c r="AF989" s="5" t="str">
        <f t="shared" si="53"/>
        <v>katB</v>
      </c>
      <c r="AG989" s="153"/>
      <c r="AH989" s="153"/>
      <c r="AI989" t="s">
        <v>201</v>
      </c>
      <c r="AJ989" t="s">
        <v>17878</v>
      </c>
      <c r="AK989" s="9" t="str">
        <f>VLOOKUP(Y989,zdroj!D:AJ,33,0)</f>
        <v>katB</v>
      </c>
    </row>
    <row r="990" spans="8:37" x14ac:dyDescent="0.25">
      <c r="H990" s="8"/>
      <c r="I990" s="8"/>
      <c r="N990" s="23"/>
      <c r="O990" s="24"/>
      <c r="P990" s="19"/>
      <c r="Q990" s="19"/>
      <c r="R990" s="19"/>
      <c r="S990" s="27"/>
      <c r="U990" s="27"/>
      <c r="Y990" s="9" t="s">
        <v>485</v>
      </c>
      <c r="Z990" s="9" t="s">
        <v>232</v>
      </c>
      <c r="AA990" s="9" t="s">
        <v>198</v>
      </c>
      <c r="AB990" s="9">
        <v>75666294</v>
      </c>
      <c r="AC990" s="9" t="s">
        <v>1772</v>
      </c>
      <c r="AD990" s="9" t="s">
        <v>231</v>
      </c>
      <c r="AE990" s="5">
        <f t="shared" si="52"/>
        <v>0</v>
      </c>
      <c r="AF990" s="5" t="str">
        <f t="shared" si="53"/>
        <v>katB</v>
      </c>
      <c r="AG990" s="153"/>
      <c r="AH990" s="153"/>
      <c r="AI990" t="s">
        <v>201</v>
      </c>
      <c r="AJ990" t="s">
        <v>17878</v>
      </c>
      <c r="AK990" s="9" t="str">
        <f>VLOOKUP(Y990,zdroj!D:AJ,33,0)</f>
        <v>katB</v>
      </c>
    </row>
    <row r="991" spans="8:37" x14ac:dyDescent="0.25">
      <c r="H991" s="8"/>
      <c r="I991" s="8"/>
      <c r="N991" s="23"/>
      <c r="O991" s="24"/>
      <c r="P991" s="19"/>
      <c r="Q991" s="19"/>
      <c r="R991" s="19"/>
      <c r="S991" s="27"/>
      <c r="U991" s="27"/>
      <c r="Y991" s="9" t="s">
        <v>485</v>
      </c>
      <c r="Z991" s="9" t="s">
        <v>232</v>
      </c>
      <c r="AA991" s="9" t="s">
        <v>198</v>
      </c>
      <c r="AB991" s="9">
        <v>77851668</v>
      </c>
      <c r="AC991" s="9" t="s">
        <v>1773</v>
      </c>
      <c r="AD991" s="9" t="s">
        <v>231</v>
      </c>
      <c r="AE991" s="5">
        <f t="shared" si="52"/>
        <v>0</v>
      </c>
      <c r="AF991" s="5" t="str">
        <f t="shared" si="53"/>
        <v>katB</v>
      </c>
      <c r="AG991" s="153"/>
      <c r="AH991" s="153"/>
      <c r="AI991" t="s">
        <v>201</v>
      </c>
      <c r="AJ991" t="s">
        <v>17878</v>
      </c>
      <c r="AK991" s="9" t="str">
        <f>VLOOKUP(Y991,zdroj!D:AJ,33,0)</f>
        <v>katB</v>
      </c>
    </row>
    <row r="992" spans="8:37" x14ac:dyDescent="0.25">
      <c r="H992" s="8"/>
      <c r="I992" s="8"/>
      <c r="N992" s="23"/>
      <c r="O992" s="24"/>
      <c r="P992" s="19"/>
      <c r="Q992" s="19"/>
      <c r="R992" s="19"/>
      <c r="S992" s="27"/>
      <c r="U992" s="27"/>
      <c r="Y992" s="9" t="s">
        <v>485</v>
      </c>
      <c r="Z992" s="9" t="s">
        <v>232</v>
      </c>
      <c r="AA992" s="9" t="s">
        <v>198</v>
      </c>
      <c r="AB992" s="9">
        <v>78933340</v>
      </c>
      <c r="AC992" s="9" t="s">
        <v>1774</v>
      </c>
      <c r="AD992" s="9" t="s">
        <v>231</v>
      </c>
      <c r="AE992" s="5">
        <f t="shared" si="52"/>
        <v>0</v>
      </c>
      <c r="AF992" s="5" t="str">
        <f t="shared" si="53"/>
        <v>katB</v>
      </c>
      <c r="AG992" s="153"/>
      <c r="AH992" s="153"/>
      <c r="AI992" t="s">
        <v>201</v>
      </c>
      <c r="AJ992" t="s">
        <v>17878</v>
      </c>
      <c r="AK992" s="9" t="str">
        <f>VLOOKUP(Y992,zdroj!D:AJ,33,0)</f>
        <v>katB</v>
      </c>
    </row>
    <row r="993" spans="8:37" x14ac:dyDescent="0.25">
      <c r="H993" s="8"/>
      <c r="I993" s="8"/>
      <c r="N993" s="23"/>
      <c r="O993" s="24"/>
      <c r="P993" s="19"/>
      <c r="Q993" s="19"/>
      <c r="R993" s="19"/>
      <c r="S993" s="27"/>
      <c r="U993" s="27"/>
      <c r="Y993" s="9" t="s">
        <v>485</v>
      </c>
      <c r="Z993" s="9" t="s">
        <v>232</v>
      </c>
      <c r="AA993" s="9" t="s">
        <v>198</v>
      </c>
      <c r="AB993" s="9">
        <v>7967781</v>
      </c>
      <c r="AC993" s="9" t="s">
        <v>1775</v>
      </c>
      <c r="AD993" s="9" t="s">
        <v>800</v>
      </c>
      <c r="AE993" s="5">
        <f t="shared" si="52"/>
        <v>0</v>
      </c>
      <c r="AF993" s="5" t="str">
        <f t="shared" si="53"/>
        <v>Pokryto</v>
      </c>
      <c r="AG993" s="153"/>
      <c r="AH993" s="153"/>
      <c r="AI993" t="s">
        <v>201</v>
      </c>
      <c r="AJ993" t="s">
        <v>800</v>
      </c>
      <c r="AK993" s="9" t="str">
        <f>VLOOKUP(Y993,zdroj!D:AJ,33,0)</f>
        <v>katB</v>
      </c>
    </row>
    <row r="994" spans="8:37" x14ac:dyDescent="0.25">
      <c r="H994" s="8"/>
      <c r="I994" s="8"/>
      <c r="N994" s="23"/>
      <c r="O994" s="24"/>
      <c r="P994" s="19"/>
      <c r="Q994" s="19"/>
      <c r="R994" s="19"/>
      <c r="S994" s="27"/>
      <c r="U994" s="27"/>
      <c r="Y994" s="9" t="s">
        <v>485</v>
      </c>
      <c r="Z994" s="9" t="s">
        <v>232</v>
      </c>
      <c r="AA994" s="9" t="s">
        <v>198</v>
      </c>
      <c r="AB994" s="9">
        <v>7967799</v>
      </c>
      <c r="AC994" s="9" t="s">
        <v>1776</v>
      </c>
      <c r="AD994" s="9" t="s">
        <v>231</v>
      </c>
      <c r="AE994" s="5">
        <f t="shared" si="52"/>
        <v>0</v>
      </c>
      <c r="AF994" s="5" t="str">
        <f t="shared" si="53"/>
        <v>katB</v>
      </c>
      <c r="AG994" s="153"/>
      <c r="AH994" s="153"/>
      <c r="AI994" t="s">
        <v>201</v>
      </c>
      <c r="AJ994" t="s">
        <v>17878</v>
      </c>
      <c r="AK994" s="9" t="str">
        <f>VLOOKUP(Y994,zdroj!D:AJ,33,0)</f>
        <v>katB</v>
      </c>
    </row>
    <row r="995" spans="8:37" x14ac:dyDescent="0.25">
      <c r="H995" s="8"/>
      <c r="I995" s="8"/>
      <c r="N995" s="23"/>
      <c r="O995" s="24"/>
      <c r="P995" s="19"/>
      <c r="Q995" s="19"/>
      <c r="R995" s="19"/>
      <c r="S995" s="27"/>
      <c r="U995" s="27"/>
      <c r="Y995" s="9" t="s">
        <v>485</v>
      </c>
      <c r="Z995" s="9" t="s">
        <v>232</v>
      </c>
      <c r="AA995" s="9" t="s">
        <v>198</v>
      </c>
      <c r="AB995" s="9">
        <v>7967802</v>
      </c>
      <c r="AC995" s="9" t="s">
        <v>1777</v>
      </c>
      <c r="AD995" s="9" t="s">
        <v>231</v>
      </c>
      <c r="AE995" s="5">
        <f t="shared" si="52"/>
        <v>0</v>
      </c>
      <c r="AF995" s="5" t="str">
        <f t="shared" si="53"/>
        <v>katB</v>
      </c>
      <c r="AG995" s="153"/>
      <c r="AH995" s="153"/>
      <c r="AI995" t="s">
        <v>201</v>
      </c>
      <c r="AJ995" t="s">
        <v>17878</v>
      </c>
      <c r="AK995" s="9" t="str">
        <f>VLOOKUP(Y995,zdroj!D:AJ,33,0)</f>
        <v>katB</v>
      </c>
    </row>
    <row r="996" spans="8:37" x14ac:dyDescent="0.25">
      <c r="H996" s="8"/>
      <c r="I996" s="8"/>
      <c r="N996" s="23"/>
      <c r="O996" s="24"/>
      <c r="P996" s="19"/>
      <c r="Q996" s="19"/>
      <c r="R996" s="19"/>
      <c r="S996" s="27"/>
      <c r="U996" s="27"/>
      <c r="Y996" s="9" t="s">
        <v>485</v>
      </c>
      <c r="Z996" s="9" t="s">
        <v>232</v>
      </c>
      <c r="AA996" s="9" t="s">
        <v>198</v>
      </c>
      <c r="AB996" s="9">
        <v>7967811</v>
      </c>
      <c r="AC996" s="9" t="s">
        <v>1778</v>
      </c>
      <c r="AD996" s="9" t="s">
        <v>231</v>
      </c>
      <c r="AE996" s="5">
        <f t="shared" si="52"/>
        <v>0</v>
      </c>
      <c r="AF996" s="5" t="str">
        <f t="shared" si="53"/>
        <v>katB</v>
      </c>
      <c r="AG996" s="153"/>
      <c r="AH996" s="153"/>
      <c r="AI996" t="s">
        <v>201</v>
      </c>
      <c r="AJ996" t="s">
        <v>17878</v>
      </c>
      <c r="AK996" s="9" t="str">
        <f>VLOOKUP(Y996,zdroj!D:AJ,33,0)</f>
        <v>katB</v>
      </c>
    </row>
    <row r="997" spans="8:37" x14ac:dyDescent="0.25">
      <c r="H997" s="8"/>
      <c r="I997" s="8"/>
      <c r="N997" s="23"/>
      <c r="O997" s="24"/>
      <c r="P997" s="19"/>
      <c r="Q997" s="19"/>
      <c r="R997" s="19"/>
      <c r="S997" s="27"/>
      <c r="U997" s="27"/>
      <c r="Y997" s="9" t="s">
        <v>485</v>
      </c>
      <c r="Z997" s="9" t="s">
        <v>232</v>
      </c>
      <c r="AA997" s="9" t="s">
        <v>198</v>
      </c>
      <c r="AB997" s="9">
        <v>7967837</v>
      </c>
      <c r="AC997" s="9" t="s">
        <v>1779</v>
      </c>
      <c r="AD997" s="9" t="s">
        <v>800</v>
      </c>
      <c r="AE997" s="5">
        <f t="shared" si="52"/>
        <v>0</v>
      </c>
      <c r="AF997" s="5" t="str">
        <f t="shared" si="53"/>
        <v>Pokryto</v>
      </c>
      <c r="AG997" s="153"/>
      <c r="AH997" s="153"/>
      <c r="AI997" t="s">
        <v>17879</v>
      </c>
      <c r="AJ997" t="s">
        <v>800</v>
      </c>
      <c r="AK997" s="9" t="str">
        <f>VLOOKUP(Y997,zdroj!D:AJ,33,0)</f>
        <v>katB</v>
      </c>
    </row>
    <row r="998" spans="8:37" x14ac:dyDescent="0.25">
      <c r="H998" s="8"/>
      <c r="I998" s="8"/>
      <c r="N998" s="23"/>
      <c r="O998" s="24"/>
      <c r="P998" s="19"/>
      <c r="Q998" s="19"/>
      <c r="R998" s="19"/>
      <c r="S998" s="27"/>
      <c r="U998" s="27"/>
      <c r="Y998" s="9" t="s">
        <v>485</v>
      </c>
      <c r="Z998" s="9" t="s">
        <v>232</v>
      </c>
      <c r="AA998" s="9" t="s">
        <v>198</v>
      </c>
      <c r="AB998" s="9">
        <v>7967845</v>
      </c>
      <c r="AC998" s="9" t="s">
        <v>1780</v>
      </c>
      <c r="AD998" s="9" t="s">
        <v>231</v>
      </c>
      <c r="AE998" s="5">
        <f t="shared" si="52"/>
        <v>0</v>
      </c>
      <c r="AF998" s="5" t="str">
        <f t="shared" si="53"/>
        <v>katB</v>
      </c>
      <c r="AG998" s="153"/>
      <c r="AH998" s="153"/>
      <c r="AI998" t="s">
        <v>201</v>
      </c>
      <c r="AJ998" t="s">
        <v>17878</v>
      </c>
      <c r="AK998" s="9" t="str">
        <f>VLOOKUP(Y998,zdroj!D:AJ,33,0)</f>
        <v>katB</v>
      </c>
    </row>
    <row r="999" spans="8:37" x14ac:dyDescent="0.25">
      <c r="H999" s="8"/>
      <c r="I999" s="8"/>
      <c r="N999" s="23"/>
      <c r="O999" s="24"/>
      <c r="P999" s="19"/>
      <c r="Q999" s="19"/>
      <c r="R999" s="19"/>
      <c r="S999" s="27"/>
      <c r="U999" s="27"/>
      <c r="Y999" s="9" t="s">
        <v>485</v>
      </c>
      <c r="Z999" s="9" t="s">
        <v>232</v>
      </c>
      <c r="AA999" s="9" t="s">
        <v>198</v>
      </c>
      <c r="AB999" s="9">
        <v>7967853</v>
      </c>
      <c r="AC999" s="9" t="s">
        <v>1781</v>
      </c>
      <c r="AD999" s="9" t="s">
        <v>231</v>
      </c>
      <c r="AE999" s="5">
        <f t="shared" si="52"/>
        <v>0</v>
      </c>
      <c r="AF999" s="5" t="str">
        <f t="shared" si="53"/>
        <v>katB</v>
      </c>
      <c r="AG999" s="153"/>
      <c r="AH999" s="153"/>
      <c r="AI999" t="s">
        <v>17879</v>
      </c>
      <c r="AJ999" t="s">
        <v>17878</v>
      </c>
      <c r="AK999" s="9" t="str">
        <f>VLOOKUP(Y999,zdroj!D:AJ,33,0)</f>
        <v>katB</v>
      </c>
    </row>
    <row r="1000" spans="8:37" x14ac:dyDescent="0.25">
      <c r="H1000" s="8"/>
      <c r="I1000" s="8"/>
      <c r="N1000" s="23"/>
      <c r="O1000" s="24"/>
      <c r="P1000" s="19"/>
      <c r="Q1000" s="19"/>
      <c r="R1000" s="19"/>
      <c r="S1000" s="27"/>
      <c r="U1000" s="27"/>
      <c r="Y1000" s="9" t="s">
        <v>485</v>
      </c>
      <c r="Z1000" s="9" t="s">
        <v>232</v>
      </c>
      <c r="AA1000" s="9" t="s">
        <v>198</v>
      </c>
      <c r="AB1000" s="9">
        <v>7967861</v>
      </c>
      <c r="AC1000" s="9" t="s">
        <v>1782</v>
      </c>
      <c r="AD1000" s="9" t="s">
        <v>231</v>
      </c>
      <c r="AE1000" s="5">
        <f t="shared" si="52"/>
        <v>0</v>
      </c>
      <c r="AF1000" s="5" t="str">
        <f t="shared" si="53"/>
        <v>katB</v>
      </c>
      <c r="AG1000" s="153"/>
      <c r="AH1000" s="153"/>
      <c r="AI1000" t="s">
        <v>201</v>
      </c>
      <c r="AJ1000" t="s">
        <v>17878</v>
      </c>
      <c r="AK1000" s="9" t="str">
        <f>VLOOKUP(Y1000,zdroj!D:AJ,33,0)</f>
        <v>katB</v>
      </c>
    </row>
    <row r="1001" spans="8:37" x14ac:dyDescent="0.25">
      <c r="H1001" s="8"/>
      <c r="I1001" s="8"/>
      <c r="N1001" s="23"/>
      <c r="O1001" s="24"/>
      <c r="P1001" s="19"/>
      <c r="Q1001" s="19"/>
      <c r="R1001" s="19"/>
      <c r="S1001" s="27"/>
      <c r="U1001" s="27"/>
      <c r="Y1001" s="9" t="s">
        <v>485</v>
      </c>
      <c r="Z1001" s="9" t="s">
        <v>232</v>
      </c>
      <c r="AA1001" s="9" t="s">
        <v>198</v>
      </c>
      <c r="AB1001" s="9">
        <v>7967870</v>
      </c>
      <c r="AC1001" s="9" t="s">
        <v>1783</v>
      </c>
      <c r="AD1001" s="9" t="s">
        <v>231</v>
      </c>
      <c r="AE1001" s="5">
        <f t="shared" si="52"/>
        <v>0</v>
      </c>
      <c r="AF1001" s="5" t="str">
        <f t="shared" si="53"/>
        <v>katB</v>
      </c>
      <c r="AG1001" s="153"/>
      <c r="AH1001" s="153"/>
      <c r="AI1001" t="s">
        <v>201</v>
      </c>
      <c r="AJ1001" t="s">
        <v>17878</v>
      </c>
      <c r="AK1001" s="9" t="str">
        <f>VLOOKUP(Y1001,zdroj!D:AJ,33,0)</f>
        <v>katB</v>
      </c>
    </row>
    <row r="1002" spans="8:37" x14ac:dyDescent="0.25">
      <c r="H1002" s="8"/>
      <c r="I1002" s="8"/>
      <c r="N1002" s="23"/>
      <c r="O1002" s="24"/>
      <c r="P1002" s="19"/>
      <c r="Q1002" s="19"/>
      <c r="R1002" s="19"/>
      <c r="S1002" s="27"/>
      <c r="U1002" s="27"/>
      <c r="Y1002" s="9" t="s">
        <v>485</v>
      </c>
      <c r="Z1002" s="9" t="s">
        <v>232</v>
      </c>
      <c r="AA1002" s="9" t="s">
        <v>198</v>
      </c>
      <c r="AB1002" s="9">
        <v>7967888</v>
      </c>
      <c r="AC1002" s="9" t="s">
        <v>1784</v>
      </c>
      <c r="AD1002" s="9" t="s">
        <v>231</v>
      </c>
      <c r="AE1002" s="5">
        <f t="shared" si="52"/>
        <v>0</v>
      </c>
      <c r="AF1002" s="5" t="str">
        <f t="shared" si="53"/>
        <v>katB</v>
      </c>
      <c r="AG1002" s="153"/>
      <c r="AH1002" s="153"/>
      <c r="AI1002" t="s">
        <v>201</v>
      </c>
      <c r="AJ1002" t="s">
        <v>17878</v>
      </c>
      <c r="AK1002" s="9" t="str">
        <f>VLOOKUP(Y1002,zdroj!D:AJ,33,0)</f>
        <v>katB</v>
      </c>
    </row>
    <row r="1003" spans="8:37" x14ac:dyDescent="0.25">
      <c r="H1003" s="8"/>
      <c r="I1003" s="8"/>
      <c r="N1003" s="23"/>
      <c r="O1003" s="24"/>
      <c r="P1003" s="19"/>
      <c r="Q1003" s="19"/>
      <c r="R1003" s="19"/>
      <c r="S1003" s="27"/>
      <c r="U1003" s="27"/>
      <c r="Y1003" s="9" t="s">
        <v>485</v>
      </c>
      <c r="Z1003" s="9" t="s">
        <v>232</v>
      </c>
      <c r="AA1003" s="9" t="s">
        <v>198</v>
      </c>
      <c r="AB1003" s="9">
        <v>7967896</v>
      </c>
      <c r="AC1003" s="9" t="s">
        <v>1785</v>
      </c>
      <c r="AD1003" s="9" t="s">
        <v>231</v>
      </c>
      <c r="AE1003" s="5">
        <f t="shared" si="52"/>
        <v>0</v>
      </c>
      <c r="AF1003" s="5" t="str">
        <f t="shared" si="53"/>
        <v>katB</v>
      </c>
      <c r="AG1003" s="153"/>
      <c r="AH1003" s="153"/>
      <c r="AI1003" t="s">
        <v>201</v>
      </c>
      <c r="AJ1003" t="s">
        <v>17878</v>
      </c>
      <c r="AK1003" s="9" t="str">
        <f>VLOOKUP(Y1003,zdroj!D:AJ,33,0)</f>
        <v>katB</v>
      </c>
    </row>
    <row r="1004" spans="8:37" x14ac:dyDescent="0.25">
      <c r="H1004" s="8"/>
      <c r="I1004" s="8"/>
      <c r="N1004" s="23"/>
      <c r="O1004" s="24"/>
      <c r="P1004" s="19"/>
      <c r="Q1004" s="19"/>
      <c r="R1004" s="19"/>
      <c r="S1004" s="27"/>
      <c r="U1004" s="27"/>
      <c r="Y1004" s="9" t="s">
        <v>485</v>
      </c>
      <c r="Z1004" s="9" t="s">
        <v>232</v>
      </c>
      <c r="AA1004" s="9" t="s">
        <v>198</v>
      </c>
      <c r="AB1004" s="9">
        <v>7967900</v>
      </c>
      <c r="AC1004" s="9" t="s">
        <v>1786</v>
      </c>
      <c r="AD1004" s="9" t="s">
        <v>231</v>
      </c>
      <c r="AE1004" s="5">
        <f t="shared" si="52"/>
        <v>0</v>
      </c>
      <c r="AF1004" s="5" t="str">
        <f t="shared" si="53"/>
        <v>katB</v>
      </c>
      <c r="AG1004" s="153"/>
      <c r="AH1004" s="153"/>
      <c r="AI1004" t="s">
        <v>201</v>
      </c>
      <c r="AJ1004" t="s">
        <v>17878</v>
      </c>
      <c r="AK1004" s="9" t="str">
        <f>VLOOKUP(Y1004,zdroj!D:AJ,33,0)</f>
        <v>katB</v>
      </c>
    </row>
    <row r="1005" spans="8:37" x14ac:dyDescent="0.25">
      <c r="H1005" s="8"/>
      <c r="I1005" s="8"/>
      <c r="N1005" s="23"/>
      <c r="O1005" s="24"/>
      <c r="P1005" s="19"/>
      <c r="Q1005" s="19"/>
      <c r="R1005" s="19"/>
      <c r="S1005" s="27"/>
      <c r="U1005" s="27"/>
      <c r="Y1005" s="9" t="s">
        <v>485</v>
      </c>
      <c r="Z1005" s="9" t="s">
        <v>232</v>
      </c>
      <c r="AA1005" s="9" t="s">
        <v>198</v>
      </c>
      <c r="AB1005" s="9">
        <v>7967918</v>
      </c>
      <c r="AC1005" s="9" t="s">
        <v>1787</v>
      </c>
      <c r="AD1005" s="9" t="s">
        <v>231</v>
      </c>
      <c r="AE1005" s="5">
        <f t="shared" si="52"/>
        <v>0</v>
      </c>
      <c r="AF1005" s="5" t="str">
        <f t="shared" si="53"/>
        <v>katB</v>
      </c>
      <c r="AG1005" s="153"/>
      <c r="AH1005" s="153"/>
      <c r="AI1005" t="s">
        <v>201</v>
      </c>
      <c r="AJ1005" t="s">
        <v>17878</v>
      </c>
      <c r="AK1005" s="9" t="str">
        <f>VLOOKUP(Y1005,zdroj!D:AJ,33,0)</f>
        <v>katB</v>
      </c>
    </row>
    <row r="1006" spans="8:37" x14ac:dyDescent="0.25">
      <c r="H1006" s="8"/>
      <c r="I1006" s="8"/>
      <c r="N1006" s="23"/>
      <c r="O1006" s="24"/>
      <c r="P1006" s="19"/>
      <c r="Q1006" s="19"/>
      <c r="R1006" s="19"/>
      <c r="S1006" s="27"/>
      <c r="U1006" s="27"/>
      <c r="Y1006" s="9" t="s">
        <v>485</v>
      </c>
      <c r="Z1006" s="9" t="s">
        <v>232</v>
      </c>
      <c r="AA1006" s="9" t="s">
        <v>198</v>
      </c>
      <c r="AB1006" s="9">
        <v>7967926</v>
      </c>
      <c r="AC1006" s="9" t="s">
        <v>1788</v>
      </c>
      <c r="AD1006" s="9" t="s">
        <v>231</v>
      </c>
      <c r="AE1006" s="5">
        <f t="shared" si="52"/>
        <v>0</v>
      </c>
      <c r="AF1006" s="5" t="str">
        <f t="shared" si="53"/>
        <v>katB</v>
      </c>
      <c r="AG1006" s="153"/>
      <c r="AH1006" s="153"/>
      <c r="AI1006" t="s">
        <v>201</v>
      </c>
      <c r="AJ1006" t="s">
        <v>17878</v>
      </c>
      <c r="AK1006" s="9" t="str">
        <f>VLOOKUP(Y1006,zdroj!D:AJ,33,0)</f>
        <v>katB</v>
      </c>
    </row>
    <row r="1007" spans="8:37" x14ac:dyDescent="0.25">
      <c r="H1007" s="8"/>
      <c r="I1007" s="8"/>
      <c r="N1007" s="23"/>
      <c r="O1007" s="24"/>
      <c r="P1007" s="19"/>
      <c r="Q1007" s="19"/>
      <c r="R1007" s="19"/>
      <c r="S1007" s="27"/>
      <c r="U1007" s="27"/>
      <c r="Y1007" s="9" t="s">
        <v>485</v>
      </c>
      <c r="Z1007" s="9" t="s">
        <v>232</v>
      </c>
      <c r="AA1007" s="9" t="s">
        <v>198</v>
      </c>
      <c r="AB1007" s="9">
        <v>7967934</v>
      </c>
      <c r="AC1007" s="9" t="s">
        <v>1789</v>
      </c>
      <c r="AD1007" s="9" t="s">
        <v>231</v>
      </c>
      <c r="AE1007" s="5">
        <f t="shared" si="52"/>
        <v>0</v>
      </c>
      <c r="AF1007" s="5" t="str">
        <f t="shared" si="53"/>
        <v>katB</v>
      </c>
      <c r="AG1007" s="153"/>
      <c r="AH1007" s="153"/>
      <c r="AI1007" t="s">
        <v>201</v>
      </c>
      <c r="AJ1007" t="s">
        <v>17878</v>
      </c>
      <c r="AK1007" s="9" t="str">
        <f>VLOOKUP(Y1007,zdroj!D:AJ,33,0)</f>
        <v>katB</v>
      </c>
    </row>
    <row r="1008" spans="8:37" x14ac:dyDescent="0.25">
      <c r="H1008" s="8"/>
      <c r="I1008" s="8"/>
      <c r="N1008" s="23"/>
      <c r="O1008" s="24"/>
      <c r="P1008" s="19"/>
      <c r="Q1008" s="19"/>
      <c r="R1008" s="19"/>
      <c r="S1008" s="27"/>
      <c r="U1008" s="27"/>
      <c r="Y1008" s="9" t="s">
        <v>485</v>
      </c>
      <c r="Z1008" s="9" t="s">
        <v>232</v>
      </c>
      <c r="AA1008" s="9" t="s">
        <v>198</v>
      </c>
      <c r="AB1008" s="9">
        <v>7967942</v>
      </c>
      <c r="AC1008" s="9" t="s">
        <v>1790</v>
      </c>
      <c r="AD1008" s="9" t="s">
        <v>231</v>
      </c>
      <c r="AE1008" s="5">
        <f t="shared" si="52"/>
        <v>0</v>
      </c>
      <c r="AF1008" s="5" t="str">
        <f t="shared" si="53"/>
        <v>katB</v>
      </c>
      <c r="AG1008" s="153"/>
      <c r="AH1008" s="153"/>
      <c r="AI1008" t="s">
        <v>201</v>
      </c>
      <c r="AJ1008" t="s">
        <v>17878</v>
      </c>
      <c r="AK1008" s="9" t="str">
        <f>VLOOKUP(Y1008,zdroj!D:AJ,33,0)</f>
        <v>katB</v>
      </c>
    </row>
    <row r="1009" spans="8:37" x14ac:dyDescent="0.25">
      <c r="H1009" s="8"/>
      <c r="I1009" s="8"/>
      <c r="N1009" s="23"/>
      <c r="O1009" s="24"/>
      <c r="P1009" s="19"/>
      <c r="Q1009" s="19"/>
      <c r="R1009" s="19"/>
      <c r="S1009" s="27"/>
      <c r="U1009" s="27"/>
      <c r="Y1009" s="9" t="s">
        <v>485</v>
      </c>
      <c r="Z1009" s="9" t="s">
        <v>232</v>
      </c>
      <c r="AA1009" s="9" t="s">
        <v>198</v>
      </c>
      <c r="AB1009" s="9">
        <v>7967951</v>
      </c>
      <c r="AC1009" s="9" t="s">
        <v>1791</v>
      </c>
      <c r="AD1009" s="9" t="s">
        <v>231</v>
      </c>
      <c r="AE1009" s="5">
        <f t="shared" si="52"/>
        <v>0</v>
      </c>
      <c r="AF1009" s="5" t="str">
        <f t="shared" si="53"/>
        <v>katB</v>
      </c>
      <c r="AG1009" s="153"/>
      <c r="AH1009" s="153"/>
      <c r="AI1009" t="s">
        <v>201</v>
      </c>
      <c r="AJ1009" t="s">
        <v>17878</v>
      </c>
      <c r="AK1009" s="9" t="str">
        <f>VLOOKUP(Y1009,zdroj!D:AJ,33,0)</f>
        <v>katB</v>
      </c>
    </row>
    <row r="1010" spans="8:37" x14ac:dyDescent="0.25">
      <c r="H1010" s="8"/>
      <c r="I1010" s="8"/>
      <c r="N1010" s="23"/>
      <c r="O1010" s="24"/>
      <c r="P1010" s="19"/>
      <c r="Q1010" s="19"/>
      <c r="R1010" s="19"/>
      <c r="S1010" s="27"/>
      <c r="U1010" s="27"/>
      <c r="Y1010" s="9" t="s">
        <v>485</v>
      </c>
      <c r="Z1010" s="9" t="s">
        <v>232</v>
      </c>
      <c r="AA1010" s="9" t="s">
        <v>198</v>
      </c>
      <c r="AB1010" s="9">
        <v>7967969</v>
      </c>
      <c r="AC1010" s="9" t="s">
        <v>1792</v>
      </c>
      <c r="AD1010" s="9" t="s">
        <v>231</v>
      </c>
      <c r="AE1010" s="5">
        <f t="shared" si="52"/>
        <v>0</v>
      </c>
      <c r="AF1010" s="5" t="str">
        <f t="shared" si="53"/>
        <v>katB</v>
      </c>
      <c r="AG1010" s="153"/>
      <c r="AH1010" s="153"/>
      <c r="AI1010" t="s">
        <v>201</v>
      </c>
      <c r="AJ1010" t="s">
        <v>17878</v>
      </c>
      <c r="AK1010" s="9" t="str">
        <f>VLOOKUP(Y1010,zdroj!D:AJ,33,0)</f>
        <v>katB</v>
      </c>
    </row>
    <row r="1011" spans="8:37" x14ac:dyDescent="0.25">
      <c r="H1011" s="8"/>
      <c r="I1011" s="8"/>
      <c r="N1011" s="23"/>
      <c r="O1011" s="24"/>
      <c r="P1011" s="19"/>
      <c r="Q1011" s="19"/>
      <c r="R1011" s="19"/>
      <c r="S1011" s="27"/>
      <c r="U1011" s="27"/>
      <c r="Y1011" s="9" t="s">
        <v>485</v>
      </c>
      <c r="Z1011" s="9" t="s">
        <v>232</v>
      </c>
      <c r="AA1011" s="9" t="s">
        <v>198</v>
      </c>
      <c r="AB1011" s="9">
        <v>7967977</v>
      </c>
      <c r="AC1011" s="9" t="s">
        <v>1793</v>
      </c>
      <c r="AD1011" s="9" t="s">
        <v>231</v>
      </c>
      <c r="AE1011" s="5">
        <f t="shared" si="52"/>
        <v>0</v>
      </c>
      <c r="AF1011" s="5" t="str">
        <f t="shared" si="53"/>
        <v>katB</v>
      </c>
      <c r="AG1011" s="153"/>
      <c r="AH1011" s="153"/>
      <c r="AI1011" t="s">
        <v>201</v>
      </c>
      <c r="AJ1011" t="s">
        <v>17878</v>
      </c>
      <c r="AK1011" s="9" t="str">
        <f>VLOOKUP(Y1011,zdroj!D:AJ,33,0)</f>
        <v>katB</v>
      </c>
    </row>
    <row r="1012" spans="8:37" x14ac:dyDescent="0.25">
      <c r="H1012" s="8"/>
      <c r="I1012" s="8"/>
      <c r="N1012" s="23"/>
      <c r="O1012" s="24"/>
      <c r="P1012" s="19"/>
      <c r="Q1012" s="19"/>
      <c r="R1012" s="19"/>
      <c r="S1012" s="27"/>
      <c r="U1012" s="27"/>
      <c r="Y1012" s="9" t="s">
        <v>485</v>
      </c>
      <c r="Z1012" s="9" t="s">
        <v>232</v>
      </c>
      <c r="AA1012" s="9" t="s">
        <v>198</v>
      </c>
      <c r="AB1012" s="9">
        <v>7967985</v>
      </c>
      <c r="AC1012" s="9" t="s">
        <v>1794</v>
      </c>
      <c r="AD1012" s="9" t="s">
        <v>231</v>
      </c>
      <c r="AE1012" s="5">
        <f t="shared" si="52"/>
        <v>0</v>
      </c>
      <c r="AF1012" s="5" t="str">
        <f t="shared" si="53"/>
        <v>katB</v>
      </c>
      <c r="AG1012" s="153"/>
      <c r="AH1012" s="153"/>
      <c r="AI1012" t="s">
        <v>201</v>
      </c>
      <c r="AJ1012" t="s">
        <v>17878</v>
      </c>
      <c r="AK1012" s="9" t="str">
        <f>VLOOKUP(Y1012,zdroj!D:AJ,33,0)</f>
        <v>katB</v>
      </c>
    </row>
    <row r="1013" spans="8:37" x14ac:dyDescent="0.25">
      <c r="H1013" s="8"/>
      <c r="I1013" s="8"/>
      <c r="N1013" s="23"/>
      <c r="O1013" s="24"/>
      <c r="P1013" s="19"/>
      <c r="Q1013" s="19"/>
      <c r="R1013" s="19"/>
      <c r="S1013" s="27"/>
      <c r="U1013" s="27"/>
      <c r="Y1013" s="9" t="s">
        <v>485</v>
      </c>
      <c r="Z1013" s="9" t="s">
        <v>232</v>
      </c>
      <c r="AA1013" s="9" t="s">
        <v>198</v>
      </c>
      <c r="AB1013" s="9">
        <v>7968001</v>
      </c>
      <c r="AC1013" s="9" t="s">
        <v>1795</v>
      </c>
      <c r="AD1013" s="9" t="s">
        <v>231</v>
      </c>
      <c r="AE1013" s="5">
        <f t="shared" si="52"/>
        <v>0</v>
      </c>
      <c r="AF1013" s="5" t="str">
        <f t="shared" si="53"/>
        <v>katB</v>
      </c>
      <c r="AG1013" s="153"/>
      <c r="AH1013" s="153"/>
      <c r="AI1013" t="s">
        <v>201</v>
      </c>
      <c r="AJ1013" t="s">
        <v>17878</v>
      </c>
      <c r="AK1013" s="9" t="str">
        <f>VLOOKUP(Y1013,zdroj!D:AJ,33,0)</f>
        <v>katB</v>
      </c>
    </row>
    <row r="1014" spans="8:37" x14ac:dyDescent="0.25">
      <c r="H1014" s="8"/>
      <c r="I1014" s="8"/>
      <c r="N1014" s="23"/>
      <c r="O1014" s="24"/>
      <c r="P1014" s="19"/>
      <c r="Q1014" s="19"/>
      <c r="R1014" s="19"/>
      <c r="S1014" s="27"/>
      <c r="U1014" s="27"/>
      <c r="Y1014" s="9" t="s">
        <v>485</v>
      </c>
      <c r="Z1014" s="9" t="s">
        <v>232</v>
      </c>
      <c r="AA1014" s="9" t="s">
        <v>198</v>
      </c>
      <c r="AB1014" s="9">
        <v>26152088</v>
      </c>
      <c r="AC1014" s="9" t="s">
        <v>1796</v>
      </c>
      <c r="AD1014" s="9" t="s">
        <v>231</v>
      </c>
      <c r="AE1014" s="5">
        <f t="shared" si="52"/>
        <v>0</v>
      </c>
      <c r="AF1014" s="5" t="str">
        <f t="shared" si="53"/>
        <v>katB</v>
      </c>
      <c r="AG1014" s="153"/>
      <c r="AH1014" s="153"/>
      <c r="AI1014" t="s">
        <v>229</v>
      </c>
      <c r="AJ1014" t="s">
        <v>17878</v>
      </c>
      <c r="AK1014" s="9" t="str">
        <f>VLOOKUP(Y1014,zdroj!D:AJ,33,0)</f>
        <v>katB</v>
      </c>
    </row>
    <row r="1015" spans="8:37" x14ac:dyDescent="0.25">
      <c r="H1015" s="8"/>
      <c r="I1015" s="8"/>
      <c r="N1015" s="23"/>
      <c r="O1015" s="24"/>
      <c r="P1015" s="19"/>
      <c r="Q1015" s="19"/>
      <c r="R1015" s="19"/>
      <c r="S1015" s="27"/>
      <c r="U1015" s="27"/>
      <c r="Y1015" s="9" t="s">
        <v>485</v>
      </c>
      <c r="Z1015" s="9" t="s">
        <v>232</v>
      </c>
      <c r="AA1015" s="9" t="s">
        <v>198</v>
      </c>
      <c r="AB1015" s="9">
        <v>26094169</v>
      </c>
      <c r="AC1015" s="9" t="s">
        <v>1797</v>
      </c>
      <c r="AD1015" s="9" t="s">
        <v>231</v>
      </c>
      <c r="AE1015" s="5">
        <f t="shared" si="52"/>
        <v>0</v>
      </c>
      <c r="AF1015" s="5" t="str">
        <f t="shared" si="53"/>
        <v>katB</v>
      </c>
      <c r="AG1015" s="153"/>
      <c r="AH1015" s="153"/>
      <c r="AI1015" t="s">
        <v>201</v>
      </c>
      <c r="AJ1015" t="s">
        <v>17878</v>
      </c>
      <c r="AK1015" s="9" t="str">
        <f>VLOOKUP(Y1015,zdroj!D:AJ,33,0)</f>
        <v>katB</v>
      </c>
    </row>
    <row r="1016" spans="8:37" x14ac:dyDescent="0.25">
      <c r="H1016" s="8"/>
      <c r="I1016" s="8"/>
      <c r="N1016" s="23"/>
      <c r="O1016" s="24"/>
      <c r="P1016" s="19"/>
      <c r="Q1016" s="19"/>
      <c r="R1016" s="19"/>
      <c r="S1016" s="27"/>
      <c r="U1016" s="27"/>
      <c r="Y1016" s="9" t="s">
        <v>485</v>
      </c>
      <c r="Z1016" s="9" t="s">
        <v>232</v>
      </c>
      <c r="AA1016" s="9" t="s">
        <v>198</v>
      </c>
      <c r="AB1016" s="9">
        <v>7968078</v>
      </c>
      <c r="AC1016" s="9" t="s">
        <v>1798</v>
      </c>
      <c r="AD1016" s="9" t="s">
        <v>231</v>
      </c>
      <c r="AE1016" s="5">
        <f t="shared" si="52"/>
        <v>0</v>
      </c>
      <c r="AF1016" s="5" t="str">
        <f t="shared" si="53"/>
        <v>katB</v>
      </c>
      <c r="AG1016" s="153"/>
      <c r="AH1016" s="153"/>
      <c r="AI1016" t="s">
        <v>201</v>
      </c>
      <c r="AJ1016" t="s">
        <v>17878</v>
      </c>
      <c r="AK1016" s="9" t="str">
        <f>VLOOKUP(Y1016,zdroj!D:AJ,33,0)</f>
        <v>katB</v>
      </c>
    </row>
    <row r="1017" spans="8:37" x14ac:dyDescent="0.25">
      <c r="H1017" s="8"/>
      <c r="I1017" s="8"/>
      <c r="N1017" s="23"/>
      <c r="O1017" s="24"/>
      <c r="P1017" s="19"/>
      <c r="Q1017" s="19"/>
      <c r="R1017" s="19"/>
      <c r="S1017" s="27"/>
      <c r="U1017" s="27"/>
      <c r="Y1017" s="9" t="s">
        <v>485</v>
      </c>
      <c r="Z1017" s="9" t="s">
        <v>232</v>
      </c>
      <c r="AA1017" s="9" t="s">
        <v>198</v>
      </c>
      <c r="AB1017" s="9">
        <v>7968116</v>
      </c>
      <c r="AC1017" s="9" t="s">
        <v>1799</v>
      </c>
      <c r="AD1017" s="9" t="s">
        <v>231</v>
      </c>
      <c r="AE1017" s="5">
        <f t="shared" si="52"/>
        <v>0</v>
      </c>
      <c r="AF1017" s="5" t="str">
        <f t="shared" si="53"/>
        <v>katB</v>
      </c>
      <c r="AG1017" s="153"/>
      <c r="AH1017" s="153"/>
      <c r="AI1017" t="s">
        <v>201</v>
      </c>
      <c r="AJ1017" t="s">
        <v>17878</v>
      </c>
      <c r="AK1017" s="9" t="str">
        <f>VLOOKUP(Y1017,zdroj!D:AJ,33,0)</f>
        <v>katB</v>
      </c>
    </row>
    <row r="1018" spans="8:37" x14ac:dyDescent="0.25">
      <c r="H1018" s="8"/>
      <c r="I1018" s="8"/>
      <c r="N1018" s="23"/>
      <c r="O1018" s="24"/>
      <c r="P1018" s="19"/>
      <c r="Q1018" s="19"/>
      <c r="R1018" s="19"/>
      <c r="S1018" s="27"/>
      <c r="U1018" s="27"/>
      <c r="Y1018" s="9" t="s">
        <v>485</v>
      </c>
      <c r="Z1018" s="9" t="s">
        <v>232</v>
      </c>
      <c r="AA1018" s="9" t="s">
        <v>198</v>
      </c>
      <c r="AB1018" s="9">
        <v>7968159</v>
      </c>
      <c r="AC1018" s="9" t="s">
        <v>1800</v>
      </c>
      <c r="AD1018" s="9" t="s">
        <v>231</v>
      </c>
      <c r="AE1018" s="5">
        <f t="shared" si="52"/>
        <v>0</v>
      </c>
      <c r="AF1018" s="5" t="str">
        <f t="shared" si="53"/>
        <v>katB</v>
      </c>
      <c r="AG1018" s="153"/>
      <c r="AH1018" s="153"/>
      <c r="AI1018" t="s">
        <v>201</v>
      </c>
      <c r="AJ1018" t="s">
        <v>17878</v>
      </c>
      <c r="AK1018" s="9" t="str">
        <f>VLOOKUP(Y1018,zdroj!D:AJ,33,0)</f>
        <v>katB</v>
      </c>
    </row>
    <row r="1019" spans="8:37" x14ac:dyDescent="0.25">
      <c r="H1019" s="8"/>
      <c r="I1019" s="8"/>
      <c r="N1019" s="23"/>
      <c r="O1019" s="24"/>
      <c r="P1019" s="19"/>
      <c r="Q1019" s="19"/>
      <c r="R1019" s="19"/>
      <c r="S1019" s="27"/>
      <c r="U1019" s="27"/>
      <c r="Y1019" s="9" t="s">
        <v>485</v>
      </c>
      <c r="Z1019" s="9" t="s">
        <v>232</v>
      </c>
      <c r="AA1019" s="9" t="s">
        <v>198</v>
      </c>
      <c r="AB1019" s="9">
        <v>7968256</v>
      </c>
      <c r="AC1019" s="9" t="s">
        <v>1801</v>
      </c>
      <c r="AD1019" s="9" t="s">
        <v>231</v>
      </c>
      <c r="AE1019" s="5">
        <f t="shared" si="52"/>
        <v>0</v>
      </c>
      <c r="AF1019" s="5" t="str">
        <f t="shared" si="53"/>
        <v>katB</v>
      </c>
      <c r="AG1019" s="153"/>
      <c r="AH1019" s="153"/>
      <c r="AI1019" t="s">
        <v>201</v>
      </c>
      <c r="AJ1019" t="s">
        <v>17878</v>
      </c>
      <c r="AK1019" s="9" t="str">
        <f>VLOOKUP(Y1019,zdroj!D:AJ,33,0)</f>
        <v>katB</v>
      </c>
    </row>
    <row r="1020" spans="8:37" x14ac:dyDescent="0.25">
      <c r="H1020" s="8"/>
      <c r="I1020" s="8"/>
      <c r="N1020" s="23"/>
      <c r="O1020" s="24"/>
      <c r="P1020" s="19"/>
      <c r="Q1020" s="19"/>
      <c r="R1020" s="19"/>
      <c r="S1020" s="27"/>
      <c r="U1020" s="27"/>
      <c r="Y1020" s="9" t="s">
        <v>485</v>
      </c>
      <c r="Z1020" s="9" t="s">
        <v>232</v>
      </c>
      <c r="AA1020" s="9" t="s">
        <v>198</v>
      </c>
      <c r="AB1020" s="9">
        <v>7968281</v>
      </c>
      <c r="AC1020" s="9" t="s">
        <v>1802</v>
      </c>
      <c r="AD1020" s="9" t="s">
        <v>231</v>
      </c>
      <c r="AE1020" s="5">
        <f t="shared" si="52"/>
        <v>0</v>
      </c>
      <c r="AF1020" s="5" t="str">
        <f t="shared" si="53"/>
        <v>katB</v>
      </c>
      <c r="AG1020" s="153"/>
      <c r="AH1020" s="153"/>
      <c r="AI1020" t="s">
        <v>201</v>
      </c>
      <c r="AJ1020" t="s">
        <v>17878</v>
      </c>
      <c r="AK1020" s="9" t="str">
        <f>VLOOKUP(Y1020,zdroj!D:AJ,33,0)</f>
        <v>katB</v>
      </c>
    </row>
    <row r="1021" spans="8:37" x14ac:dyDescent="0.25">
      <c r="H1021" s="8"/>
      <c r="I1021" s="8"/>
      <c r="N1021" s="23"/>
      <c r="O1021" s="24"/>
      <c r="P1021" s="19"/>
      <c r="Q1021" s="19"/>
      <c r="R1021" s="19"/>
      <c r="S1021" s="27"/>
      <c r="U1021" s="27"/>
      <c r="Y1021" s="9" t="s">
        <v>485</v>
      </c>
      <c r="Z1021" s="9" t="s">
        <v>232</v>
      </c>
      <c r="AA1021" s="9" t="s">
        <v>198</v>
      </c>
      <c r="AB1021" s="9">
        <v>26603365</v>
      </c>
      <c r="AC1021" s="9" t="s">
        <v>1803</v>
      </c>
      <c r="AD1021" s="9" t="s">
        <v>231</v>
      </c>
      <c r="AE1021" s="5">
        <f t="shared" si="52"/>
        <v>0</v>
      </c>
      <c r="AF1021" s="5" t="str">
        <f t="shared" si="53"/>
        <v>katB</v>
      </c>
      <c r="AG1021" s="153"/>
      <c r="AH1021" s="153"/>
      <c r="AI1021" t="s">
        <v>201</v>
      </c>
      <c r="AJ1021" t="s">
        <v>17878</v>
      </c>
      <c r="AK1021" s="9" t="str">
        <f>VLOOKUP(Y1021,zdroj!D:AJ,33,0)</f>
        <v>katB</v>
      </c>
    </row>
    <row r="1022" spans="8:37" x14ac:dyDescent="0.25">
      <c r="H1022" s="8"/>
      <c r="I1022" s="8"/>
      <c r="N1022" s="23"/>
      <c r="O1022" s="24"/>
      <c r="P1022" s="19"/>
      <c r="Q1022" s="19"/>
      <c r="R1022" s="19"/>
      <c r="S1022" s="27"/>
      <c r="U1022" s="27"/>
      <c r="Y1022" s="9" t="s">
        <v>485</v>
      </c>
      <c r="Z1022" s="9" t="s">
        <v>232</v>
      </c>
      <c r="AA1022" s="9" t="s">
        <v>198</v>
      </c>
      <c r="AB1022" s="9">
        <v>7968370</v>
      </c>
      <c r="AC1022" s="9" t="s">
        <v>1804</v>
      </c>
      <c r="AD1022" s="9" t="s">
        <v>231</v>
      </c>
      <c r="AE1022" s="5">
        <f t="shared" si="52"/>
        <v>0</v>
      </c>
      <c r="AF1022" s="5" t="str">
        <f t="shared" si="53"/>
        <v>katB</v>
      </c>
      <c r="AG1022" s="153"/>
      <c r="AH1022" s="153"/>
      <c r="AI1022" t="s">
        <v>201</v>
      </c>
      <c r="AJ1022" t="s">
        <v>17878</v>
      </c>
      <c r="AK1022" s="9" t="str">
        <f>VLOOKUP(Y1022,zdroj!D:AJ,33,0)</f>
        <v>katB</v>
      </c>
    </row>
    <row r="1023" spans="8:37" x14ac:dyDescent="0.25">
      <c r="H1023" s="8"/>
      <c r="I1023" s="8"/>
      <c r="N1023" s="23"/>
      <c r="O1023" s="24"/>
      <c r="P1023" s="19"/>
      <c r="Q1023" s="19"/>
      <c r="R1023" s="19"/>
      <c r="S1023" s="27"/>
      <c r="U1023" s="27"/>
      <c r="Y1023" s="9" t="s">
        <v>485</v>
      </c>
      <c r="Z1023" s="9" t="s">
        <v>232</v>
      </c>
      <c r="AA1023" s="9" t="s">
        <v>198</v>
      </c>
      <c r="AB1023" s="9">
        <v>7968400</v>
      </c>
      <c r="AC1023" s="9" t="s">
        <v>1805</v>
      </c>
      <c r="AD1023" s="9" t="s">
        <v>231</v>
      </c>
      <c r="AE1023" s="5">
        <f t="shared" si="52"/>
        <v>0</v>
      </c>
      <c r="AF1023" s="5" t="str">
        <f t="shared" si="53"/>
        <v>katB</v>
      </c>
      <c r="AG1023" s="153"/>
      <c r="AH1023" s="153"/>
      <c r="AI1023" t="s">
        <v>201</v>
      </c>
      <c r="AJ1023" t="s">
        <v>17878</v>
      </c>
      <c r="AK1023" s="9" t="str">
        <f>VLOOKUP(Y1023,zdroj!D:AJ,33,0)</f>
        <v>katB</v>
      </c>
    </row>
    <row r="1024" spans="8:37" x14ac:dyDescent="0.25">
      <c r="H1024" s="8"/>
      <c r="I1024" s="8"/>
      <c r="N1024" s="23"/>
      <c r="O1024" s="24"/>
      <c r="P1024" s="19"/>
      <c r="Q1024" s="19"/>
      <c r="R1024" s="19"/>
      <c r="S1024" s="27"/>
      <c r="U1024" s="27"/>
      <c r="Y1024" s="9" t="s">
        <v>485</v>
      </c>
      <c r="Z1024" s="9" t="s">
        <v>232</v>
      </c>
      <c r="AA1024" s="9" t="s">
        <v>198</v>
      </c>
      <c r="AB1024" s="9">
        <v>7968434</v>
      </c>
      <c r="AC1024" s="9" t="s">
        <v>1806</v>
      </c>
      <c r="AD1024" s="9" t="s">
        <v>231</v>
      </c>
      <c r="AE1024" s="5">
        <f t="shared" si="52"/>
        <v>0</v>
      </c>
      <c r="AF1024" s="5" t="str">
        <f t="shared" si="53"/>
        <v>katB</v>
      </c>
      <c r="AG1024" s="153"/>
      <c r="AH1024" s="153"/>
      <c r="AI1024" t="s">
        <v>201</v>
      </c>
      <c r="AJ1024" t="s">
        <v>17878</v>
      </c>
      <c r="AK1024" s="9" t="str">
        <f>VLOOKUP(Y1024,zdroj!D:AJ,33,0)</f>
        <v>katB</v>
      </c>
    </row>
    <row r="1025" spans="8:37" x14ac:dyDescent="0.25">
      <c r="H1025" s="8"/>
      <c r="I1025" s="8"/>
      <c r="N1025" s="23"/>
      <c r="O1025" s="24"/>
      <c r="P1025" s="19"/>
      <c r="Q1025" s="19"/>
      <c r="R1025" s="19"/>
      <c r="S1025" s="27"/>
      <c r="U1025" s="27"/>
      <c r="Y1025" s="9" t="s">
        <v>485</v>
      </c>
      <c r="Z1025" s="9" t="s">
        <v>232</v>
      </c>
      <c r="AA1025" s="9" t="s">
        <v>198</v>
      </c>
      <c r="AB1025" s="9">
        <v>7968442</v>
      </c>
      <c r="AC1025" s="9" t="s">
        <v>1807</v>
      </c>
      <c r="AD1025" s="9" t="s">
        <v>231</v>
      </c>
      <c r="AE1025" s="5">
        <f t="shared" si="52"/>
        <v>0</v>
      </c>
      <c r="AF1025" s="5" t="str">
        <f t="shared" si="53"/>
        <v>katB</v>
      </c>
      <c r="AG1025" s="153"/>
      <c r="AH1025" s="153"/>
      <c r="AI1025" t="s">
        <v>201</v>
      </c>
      <c r="AJ1025" t="s">
        <v>17878</v>
      </c>
      <c r="AK1025" s="9" t="str">
        <f>VLOOKUP(Y1025,zdroj!D:AJ,33,0)</f>
        <v>katB</v>
      </c>
    </row>
    <row r="1026" spans="8:37" x14ac:dyDescent="0.25">
      <c r="H1026" s="8"/>
      <c r="I1026" s="8"/>
      <c r="N1026" s="23"/>
      <c r="O1026" s="24"/>
      <c r="P1026" s="19"/>
      <c r="Q1026" s="19"/>
      <c r="R1026" s="19"/>
      <c r="S1026" s="27"/>
      <c r="U1026" s="27"/>
      <c r="Y1026" s="9" t="s">
        <v>485</v>
      </c>
      <c r="Z1026" s="9" t="s">
        <v>232</v>
      </c>
      <c r="AA1026" s="9" t="s">
        <v>198</v>
      </c>
      <c r="AB1026" s="9">
        <v>7968451</v>
      </c>
      <c r="AC1026" s="9" t="s">
        <v>1808</v>
      </c>
      <c r="AD1026" s="9" t="s">
        <v>231</v>
      </c>
      <c r="AE1026" s="5">
        <f t="shared" si="52"/>
        <v>0</v>
      </c>
      <c r="AF1026" s="5" t="str">
        <f t="shared" si="53"/>
        <v>katB</v>
      </c>
      <c r="AG1026" s="153"/>
      <c r="AH1026" s="153"/>
      <c r="AI1026" t="s">
        <v>201</v>
      </c>
      <c r="AJ1026" t="s">
        <v>17878</v>
      </c>
      <c r="AK1026" s="9" t="str">
        <f>VLOOKUP(Y1026,zdroj!D:AJ,33,0)</f>
        <v>katB</v>
      </c>
    </row>
    <row r="1027" spans="8:37" x14ac:dyDescent="0.25">
      <c r="H1027" s="8"/>
      <c r="I1027" s="8"/>
      <c r="N1027" s="23"/>
      <c r="O1027" s="24"/>
      <c r="P1027" s="19"/>
      <c r="Q1027" s="19"/>
      <c r="R1027" s="19"/>
      <c r="S1027" s="27"/>
      <c r="U1027" s="27"/>
      <c r="Y1027" s="9" t="s">
        <v>485</v>
      </c>
      <c r="Z1027" s="9" t="s">
        <v>232</v>
      </c>
      <c r="AA1027" s="9" t="s">
        <v>198</v>
      </c>
      <c r="AB1027" s="9">
        <v>7968493</v>
      </c>
      <c r="AC1027" s="9" t="s">
        <v>1809</v>
      </c>
      <c r="AD1027" s="9" t="s">
        <v>231</v>
      </c>
      <c r="AE1027" s="5">
        <f t="shared" si="52"/>
        <v>0</v>
      </c>
      <c r="AF1027" s="5" t="str">
        <f t="shared" si="53"/>
        <v>katB</v>
      </c>
      <c r="AG1027" s="153"/>
      <c r="AH1027" s="153"/>
      <c r="AI1027" t="s">
        <v>201</v>
      </c>
      <c r="AJ1027" t="s">
        <v>17878</v>
      </c>
      <c r="AK1027" s="9" t="str">
        <f>VLOOKUP(Y1027,zdroj!D:AJ,33,0)</f>
        <v>katB</v>
      </c>
    </row>
    <row r="1028" spans="8:37" x14ac:dyDescent="0.25">
      <c r="H1028" s="8"/>
      <c r="I1028" s="8"/>
      <c r="N1028" s="23"/>
      <c r="O1028" s="24"/>
      <c r="P1028" s="19"/>
      <c r="Q1028" s="19"/>
      <c r="R1028" s="19"/>
      <c r="S1028" s="27"/>
      <c r="U1028" s="27"/>
      <c r="Y1028" s="9" t="s">
        <v>489</v>
      </c>
      <c r="Z1028" s="9" t="s">
        <v>462</v>
      </c>
      <c r="AA1028" s="9" t="s">
        <v>199</v>
      </c>
      <c r="AB1028" s="9">
        <v>7972008</v>
      </c>
      <c r="AC1028" s="9" t="s">
        <v>1810</v>
      </c>
      <c r="AD1028" s="9" t="s">
        <v>226</v>
      </c>
      <c r="AE1028" s="5">
        <f t="shared" si="52"/>
        <v>0</v>
      </c>
      <c r="AF1028" s="5" t="str">
        <f t="shared" si="53"/>
        <v>katC</v>
      </c>
      <c r="AG1028" s="153"/>
      <c r="AH1028" s="153"/>
      <c r="AI1028" t="s">
        <v>195</v>
      </c>
      <c r="AJ1028" t="s">
        <v>340</v>
      </c>
      <c r="AK1028" s="9" t="str">
        <f>VLOOKUP(Y1028,zdroj!D:AJ,33,0)</f>
        <v>katC</v>
      </c>
    </row>
    <row r="1029" spans="8:37" x14ac:dyDescent="0.25">
      <c r="H1029" s="8"/>
      <c r="I1029" s="8"/>
      <c r="N1029" s="23"/>
      <c r="O1029" s="24"/>
      <c r="P1029" s="19"/>
      <c r="Q1029" s="19"/>
      <c r="R1029" s="19"/>
      <c r="S1029" s="27"/>
      <c r="U1029" s="27"/>
      <c r="Y1029" s="9" t="s">
        <v>489</v>
      </c>
      <c r="Z1029" s="9" t="s">
        <v>462</v>
      </c>
      <c r="AA1029" s="9" t="s">
        <v>199</v>
      </c>
      <c r="AB1029" s="9">
        <v>7972016</v>
      </c>
      <c r="AC1029" s="9" t="s">
        <v>1811</v>
      </c>
      <c r="AD1029" s="9" t="s">
        <v>226</v>
      </c>
      <c r="AE1029" s="5">
        <f t="shared" si="52"/>
        <v>0</v>
      </c>
      <c r="AF1029" s="5" t="str">
        <f t="shared" si="53"/>
        <v>katC</v>
      </c>
      <c r="AG1029" s="153"/>
      <c r="AH1029" s="153"/>
      <c r="AI1029" t="s">
        <v>195</v>
      </c>
      <c r="AJ1029" t="s">
        <v>340</v>
      </c>
      <c r="AK1029" s="9" t="str">
        <f>VLOOKUP(Y1029,zdroj!D:AJ,33,0)</f>
        <v>katC</v>
      </c>
    </row>
    <row r="1030" spans="8:37" x14ac:dyDescent="0.25">
      <c r="H1030" s="8"/>
      <c r="I1030" s="8"/>
      <c r="N1030" s="23"/>
      <c r="O1030" s="24"/>
      <c r="P1030" s="19"/>
      <c r="Q1030" s="19"/>
      <c r="R1030" s="19"/>
      <c r="S1030" s="27"/>
      <c r="U1030" s="27"/>
      <c r="Y1030" s="9" t="s">
        <v>489</v>
      </c>
      <c r="Z1030" s="9" t="s">
        <v>462</v>
      </c>
      <c r="AA1030" s="9" t="s">
        <v>199</v>
      </c>
      <c r="AB1030" s="9">
        <v>7972237</v>
      </c>
      <c r="AC1030" s="9" t="s">
        <v>1812</v>
      </c>
      <c r="AD1030" s="9" t="s">
        <v>226</v>
      </c>
      <c r="AE1030" s="5">
        <f t="shared" si="52"/>
        <v>0</v>
      </c>
      <c r="AF1030" s="5" t="str">
        <f t="shared" si="53"/>
        <v>katC</v>
      </c>
      <c r="AG1030" s="153"/>
      <c r="AH1030" s="153"/>
      <c r="AI1030" t="s">
        <v>229</v>
      </c>
      <c r="AJ1030" t="s">
        <v>17878</v>
      </c>
      <c r="AK1030" s="9" t="str">
        <f>VLOOKUP(Y1030,zdroj!D:AJ,33,0)</f>
        <v>katC</v>
      </c>
    </row>
    <row r="1031" spans="8:37" x14ac:dyDescent="0.25">
      <c r="H1031" s="8"/>
      <c r="I1031" s="8"/>
      <c r="N1031" s="23"/>
      <c r="O1031" s="24"/>
      <c r="P1031" s="19"/>
      <c r="Q1031" s="19"/>
      <c r="R1031" s="19"/>
      <c r="S1031" s="27"/>
      <c r="U1031" s="27"/>
      <c r="Y1031" s="9" t="s">
        <v>489</v>
      </c>
      <c r="Z1031" s="9" t="s">
        <v>462</v>
      </c>
      <c r="AA1031" s="9" t="s">
        <v>199</v>
      </c>
      <c r="AB1031" s="9">
        <v>7972253</v>
      </c>
      <c r="AC1031" s="9" t="s">
        <v>1813</v>
      </c>
      <c r="AD1031" s="9" t="s">
        <v>226</v>
      </c>
      <c r="AE1031" s="5">
        <f t="shared" si="52"/>
        <v>0</v>
      </c>
      <c r="AF1031" s="5" t="str">
        <f t="shared" si="53"/>
        <v>katC</v>
      </c>
      <c r="AG1031" s="153"/>
      <c r="AH1031" s="153"/>
      <c r="AI1031" t="s">
        <v>195</v>
      </c>
      <c r="AJ1031" t="s">
        <v>340</v>
      </c>
      <c r="AK1031" s="9" t="str">
        <f>VLOOKUP(Y1031,zdroj!D:AJ,33,0)</f>
        <v>katC</v>
      </c>
    </row>
    <row r="1032" spans="8:37" x14ac:dyDescent="0.25">
      <c r="H1032" s="8"/>
      <c r="I1032" s="8"/>
      <c r="N1032" s="23"/>
      <c r="O1032" s="24"/>
      <c r="P1032" s="19"/>
      <c r="Q1032" s="19"/>
      <c r="R1032" s="19"/>
      <c r="S1032" s="27"/>
      <c r="U1032" s="27"/>
      <c r="Y1032" s="9" t="s">
        <v>489</v>
      </c>
      <c r="Z1032" s="9" t="s">
        <v>462</v>
      </c>
      <c r="AA1032" s="9" t="s">
        <v>199</v>
      </c>
      <c r="AB1032" s="9">
        <v>7972024</v>
      </c>
      <c r="AC1032" s="9" t="s">
        <v>1814</v>
      </c>
      <c r="AD1032" s="9" t="s">
        <v>226</v>
      </c>
      <c r="AE1032" s="5">
        <f t="shared" si="52"/>
        <v>0</v>
      </c>
      <c r="AF1032" s="5" t="str">
        <f t="shared" si="53"/>
        <v>katC</v>
      </c>
      <c r="AG1032" s="153"/>
      <c r="AH1032" s="153"/>
      <c r="AI1032" t="s">
        <v>195</v>
      </c>
      <c r="AJ1032" t="s">
        <v>340</v>
      </c>
      <c r="AK1032" s="9" t="str">
        <f>VLOOKUP(Y1032,zdroj!D:AJ,33,0)</f>
        <v>katC</v>
      </c>
    </row>
    <row r="1033" spans="8:37" x14ac:dyDescent="0.25">
      <c r="H1033" s="8"/>
      <c r="I1033" s="8"/>
      <c r="N1033" s="23"/>
      <c r="O1033" s="24"/>
      <c r="P1033" s="19"/>
      <c r="Q1033" s="19"/>
      <c r="R1033" s="19"/>
      <c r="S1033" s="27"/>
      <c r="U1033" s="27"/>
      <c r="Y1033" s="9" t="s">
        <v>489</v>
      </c>
      <c r="Z1033" s="9" t="s">
        <v>462</v>
      </c>
      <c r="AA1033" s="9" t="s">
        <v>199</v>
      </c>
      <c r="AB1033" s="9">
        <v>7970293</v>
      </c>
      <c r="AC1033" s="9" t="s">
        <v>1815</v>
      </c>
      <c r="AD1033" s="9" t="s">
        <v>800</v>
      </c>
      <c r="AE1033" s="5">
        <f t="shared" si="52"/>
        <v>0</v>
      </c>
      <c r="AF1033" s="5" t="str">
        <f t="shared" si="53"/>
        <v>Pokryto</v>
      </c>
      <c r="AG1033" s="153"/>
      <c r="AH1033" s="153"/>
      <c r="AI1033" t="s">
        <v>201</v>
      </c>
      <c r="AJ1033" t="s">
        <v>800</v>
      </c>
      <c r="AK1033" s="9" t="str">
        <f>VLOOKUP(Y1033,zdroj!D:AJ,33,0)</f>
        <v>katC</v>
      </c>
    </row>
    <row r="1034" spans="8:37" x14ac:dyDescent="0.25">
      <c r="H1034" s="8"/>
      <c r="I1034" s="8"/>
      <c r="N1034" s="23"/>
      <c r="O1034" s="24"/>
      <c r="P1034" s="19"/>
      <c r="Q1034" s="19"/>
      <c r="R1034" s="19"/>
      <c r="S1034" s="27"/>
      <c r="U1034" s="27"/>
      <c r="Y1034" s="9" t="s">
        <v>489</v>
      </c>
      <c r="Z1034" s="9" t="s">
        <v>462</v>
      </c>
      <c r="AA1034" s="9" t="s">
        <v>199</v>
      </c>
      <c r="AB1034" s="9">
        <v>7970382</v>
      </c>
      <c r="AC1034" s="9" t="s">
        <v>1816</v>
      </c>
      <c r="AD1034" s="9" t="s">
        <v>800</v>
      </c>
      <c r="AE1034" s="5">
        <f t="shared" ref="AE1034:AE1097" si="54">VLOOKUP(Y1034,K:T,10,0)</f>
        <v>0</v>
      </c>
      <c r="AF1034" s="5" t="str">
        <f t="shared" ref="AF1034:AF1097" si="55">IF(AE1034="A",IF(AD1034="katA","katB",AD1034),AD1034)</f>
        <v>Pokryto</v>
      </c>
      <c r="AG1034" s="153"/>
      <c r="AH1034" s="153"/>
      <c r="AI1034" t="s">
        <v>201</v>
      </c>
      <c r="AJ1034" t="s">
        <v>800</v>
      </c>
      <c r="AK1034" s="9" t="str">
        <f>VLOOKUP(Y1034,zdroj!D:AJ,33,0)</f>
        <v>katC</v>
      </c>
    </row>
    <row r="1035" spans="8:37" x14ac:dyDescent="0.25">
      <c r="H1035" s="8"/>
      <c r="I1035" s="8"/>
      <c r="N1035" s="23"/>
      <c r="O1035" s="24"/>
      <c r="P1035" s="19"/>
      <c r="Q1035" s="19"/>
      <c r="R1035" s="19"/>
      <c r="S1035" s="27"/>
      <c r="U1035" s="27"/>
      <c r="Y1035" s="9" t="s">
        <v>489</v>
      </c>
      <c r="Z1035" s="9" t="s">
        <v>462</v>
      </c>
      <c r="AA1035" s="9" t="s">
        <v>199</v>
      </c>
      <c r="AB1035" s="9">
        <v>7971281</v>
      </c>
      <c r="AC1035" s="9" t="s">
        <v>1817</v>
      </c>
      <c r="AD1035" s="9" t="s">
        <v>226</v>
      </c>
      <c r="AE1035" s="5">
        <f t="shared" si="54"/>
        <v>0</v>
      </c>
      <c r="AF1035" s="5" t="str">
        <f t="shared" si="55"/>
        <v>katC</v>
      </c>
      <c r="AG1035" s="153"/>
      <c r="AH1035" s="153"/>
      <c r="AI1035" t="s">
        <v>229</v>
      </c>
      <c r="AJ1035" t="s">
        <v>17878</v>
      </c>
      <c r="AK1035" s="9" t="str">
        <f>VLOOKUP(Y1035,zdroj!D:AJ,33,0)</f>
        <v>katC</v>
      </c>
    </row>
    <row r="1036" spans="8:37" x14ac:dyDescent="0.25">
      <c r="H1036" s="8"/>
      <c r="I1036" s="8"/>
      <c r="N1036" s="23"/>
      <c r="O1036" s="24"/>
      <c r="P1036" s="19"/>
      <c r="Q1036" s="19"/>
      <c r="R1036" s="19"/>
      <c r="S1036" s="27"/>
      <c r="U1036" s="27"/>
      <c r="Y1036" s="9" t="s">
        <v>489</v>
      </c>
      <c r="Z1036" s="9" t="s">
        <v>462</v>
      </c>
      <c r="AA1036" s="9" t="s">
        <v>199</v>
      </c>
      <c r="AB1036" s="9">
        <v>7971290</v>
      </c>
      <c r="AC1036" s="9" t="s">
        <v>1818</v>
      </c>
      <c r="AD1036" s="9" t="s">
        <v>226</v>
      </c>
      <c r="AE1036" s="5">
        <f t="shared" si="54"/>
        <v>0</v>
      </c>
      <c r="AF1036" s="5" t="str">
        <f t="shared" si="55"/>
        <v>katC</v>
      </c>
      <c r="AG1036" s="153"/>
      <c r="AH1036" s="153"/>
      <c r="AI1036" t="s">
        <v>201</v>
      </c>
      <c r="AJ1036" t="s">
        <v>340</v>
      </c>
      <c r="AK1036" s="9" t="str">
        <f>VLOOKUP(Y1036,zdroj!D:AJ,33,0)</f>
        <v>katC</v>
      </c>
    </row>
    <row r="1037" spans="8:37" x14ac:dyDescent="0.25">
      <c r="H1037" s="8"/>
      <c r="I1037" s="8"/>
      <c r="N1037" s="23"/>
      <c r="O1037" s="24"/>
      <c r="P1037" s="19"/>
      <c r="Q1037" s="19"/>
      <c r="R1037" s="19"/>
      <c r="S1037" s="27"/>
      <c r="U1037" s="27"/>
      <c r="Y1037" s="9" t="s">
        <v>489</v>
      </c>
      <c r="Z1037" s="9" t="s">
        <v>462</v>
      </c>
      <c r="AA1037" s="9" t="s">
        <v>199</v>
      </c>
      <c r="AB1037" s="9">
        <v>7971303</v>
      </c>
      <c r="AC1037" s="9" t="s">
        <v>1819</v>
      </c>
      <c r="AD1037" s="9" t="s">
        <v>226</v>
      </c>
      <c r="AE1037" s="5">
        <f t="shared" si="54"/>
        <v>0</v>
      </c>
      <c r="AF1037" s="5" t="str">
        <f t="shared" si="55"/>
        <v>katC</v>
      </c>
      <c r="AG1037" s="153"/>
      <c r="AH1037" s="153"/>
      <c r="AI1037" t="s">
        <v>201</v>
      </c>
      <c r="AJ1037" t="s">
        <v>340</v>
      </c>
      <c r="AK1037" s="9" t="str">
        <f>VLOOKUP(Y1037,zdroj!D:AJ,33,0)</f>
        <v>katC</v>
      </c>
    </row>
    <row r="1038" spans="8:37" x14ac:dyDescent="0.25">
      <c r="H1038" s="8"/>
      <c r="I1038" s="8"/>
      <c r="N1038" s="23"/>
      <c r="O1038" s="24"/>
      <c r="P1038" s="19"/>
      <c r="Q1038" s="19"/>
      <c r="R1038" s="19"/>
      <c r="S1038" s="27"/>
      <c r="U1038" s="27"/>
      <c r="Y1038" s="9" t="s">
        <v>489</v>
      </c>
      <c r="Z1038" s="9" t="s">
        <v>462</v>
      </c>
      <c r="AA1038" s="9" t="s">
        <v>199</v>
      </c>
      <c r="AB1038" s="9">
        <v>7971311</v>
      </c>
      <c r="AC1038" s="9" t="s">
        <v>1820</v>
      </c>
      <c r="AD1038" s="9" t="s">
        <v>226</v>
      </c>
      <c r="AE1038" s="5">
        <f t="shared" si="54"/>
        <v>0</v>
      </c>
      <c r="AF1038" s="5" t="str">
        <f t="shared" si="55"/>
        <v>katC</v>
      </c>
      <c r="AG1038" s="153"/>
      <c r="AH1038" s="153"/>
      <c r="AI1038" t="s">
        <v>201</v>
      </c>
      <c r="AJ1038" t="s">
        <v>340</v>
      </c>
      <c r="AK1038" s="9" t="str">
        <f>VLOOKUP(Y1038,zdroj!D:AJ,33,0)</f>
        <v>katC</v>
      </c>
    </row>
    <row r="1039" spans="8:37" x14ac:dyDescent="0.25">
      <c r="H1039" s="8"/>
      <c r="I1039" s="8"/>
      <c r="N1039" s="23"/>
      <c r="O1039" s="24"/>
      <c r="P1039" s="19"/>
      <c r="Q1039" s="19"/>
      <c r="R1039" s="19"/>
      <c r="S1039" s="27"/>
      <c r="U1039" s="27"/>
      <c r="Y1039" s="9" t="s">
        <v>489</v>
      </c>
      <c r="Z1039" s="9" t="s">
        <v>462</v>
      </c>
      <c r="AA1039" s="9" t="s">
        <v>199</v>
      </c>
      <c r="AB1039" s="9">
        <v>7971320</v>
      </c>
      <c r="AC1039" s="9" t="s">
        <v>1821</v>
      </c>
      <c r="AD1039" s="9" t="s">
        <v>226</v>
      </c>
      <c r="AE1039" s="5">
        <f t="shared" si="54"/>
        <v>0</v>
      </c>
      <c r="AF1039" s="5" t="str">
        <f t="shared" si="55"/>
        <v>katC</v>
      </c>
      <c r="AG1039" s="153"/>
      <c r="AH1039" s="153"/>
      <c r="AI1039" t="s">
        <v>201</v>
      </c>
      <c r="AJ1039" t="s">
        <v>340</v>
      </c>
      <c r="AK1039" s="9" t="str">
        <f>VLOOKUP(Y1039,zdroj!D:AJ,33,0)</f>
        <v>katC</v>
      </c>
    </row>
    <row r="1040" spans="8:37" x14ac:dyDescent="0.25">
      <c r="H1040" s="8"/>
      <c r="I1040" s="8"/>
      <c r="N1040" s="23"/>
      <c r="O1040" s="24"/>
      <c r="P1040" s="19"/>
      <c r="Q1040" s="19"/>
      <c r="R1040" s="19"/>
      <c r="S1040" s="27"/>
      <c r="U1040" s="27"/>
      <c r="Y1040" s="9" t="s">
        <v>489</v>
      </c>
      <c r="Z1040" s="9" t="s">
        <v>462</v>
      </c>
      <c r="AA1040" s="9" t="s">
        <v>199</v>
      </c>
      <c r="AB1040" s="9">
        <v>7971338</v>
      </c>
      <c r="AC1040" s="9" t="s">
        <v>1822</v>
      </c>
      <c r="AD1040" s="9" t="s">
        <v>226</v>
      </c>
      <c r="AE1040" s="5">
        <f t="shared" si="54"/>
        <v>0</v>
      </c>
      <c r="AF1040" s="5" t="str">
        <f t="shared" si="55"/>
        <v>katC</v>
      </c>
      <c r="AG1040" s="153"/>
      <c r="AH1040" s="153"/>
      <c r="AI1040" t="s">
        <v>201</v>
      </c>
      <c r="AJ1040" t="s">
        <v>340</v>
      </c>
      <c r="AK1040" s="9" t="str">
        <f>VLOOKUP(Y1040,zdroj!D:AJ,33,0)</f>
        <v>katC</v>
      </c>
    </row>
    <row r="1041" spans="8:37" x14ac:dyDescent="0.25">
      <c r="H1041" s="8"/>
      <c r="I1041" s="8"/>
      <c r="N1041" s="23"/>
      <c r="O1041" s="24"/>
      <c r="P1041" s="19"/>
      <c r="Q1041" s="19"/>
      <c r="R1041" s="19"/>
      <c r="S1041" s="27"/>
      <c r="U1041" s="27"/>
      <c r="Y1041" s="9" t="s">
        <v>489</v>
      </c>
      <c r="Z1041" s="9" t="s">
        <v>462</v>
      </c>
      <c r="AA1041" s="9" t="s">
        <v>199</v>
      </c>
      <c r="AB1041" s="9">
        <v>7971346</v>
      </c>
      <c r="AC1041" s="9" t="s">
        <v>1823</v>
      </c>
      <c r="AD1041" s="9" t="s">
        <v>226</v>
      </c>
      <c r="AE1041" s="5">
        <f t="shared" si="54"/>
        <v>0</v>
      </c>
      <c r="AF1041" s="5" t="str">
        <f t="shared" si="55"/>
        <v>katC</v>
      </c>
      <c r="AG1041" s="153"/>
      <c r="AH1041" s="153"/>
      <c r="AI1041" t="s">
        <v>201</v>
      </c>
      <c r="AJ1041" t="s">
        <v>340</v>
      </c>
      <c r="AK1041" s="9" t="str">
        <f>VLOOKUP(Y1041,zdroj!D:AJ,33,0)</f>
        <v>katC</v>
      </c>
    </row>
    <row r="1042" spans="8:37" x14ac:dyDescent="0.25">
      <c r="H1042" s="8"/>
      <c r="I1042" s="8"/>
      <c r="N1042" s="23"/>
      <c r="O1042" s="24"/>
      <c r="P1042" s="19"/>
      <c r="Q1042" s="19"/>
      <c r="R1042" s="19"/>
      <c r="S1042" s="27"/>
      <c r="U1042" s="27"/>
      <c r="Y1042" s="9" t="s">
        <v>489</v>
      </c>
      <c r="Z1042" s="9" t="s">
        <v>462</v>
      </c>
      <c r="AA1042" s="9" t="s">
        <v>199</v>
      </c>
      <c r="AB1042" s="9">
        <v>7971354</v>
      </c>
      <c r="AC1042" s="9" t="s">
        <v>1824</v>
      </c>
      <c r="AD1042" s="9" t="s">
        <v>226</v>
      </c>
      <c r="AE1042" s="5">
        <f t="shared" si="54"/>
        <v>0</v>
      </c>
      <c r="AF1042" s="5" t="str">
        <f t="shared" si="55"/>
        <v>katC</v>
      </c>
      <c r="AG1042" s="153"/>
      <c r="AH1042" s="153"/>
      <c r="AI1042" t="s">
        <v>201</v>
      </c>
      <c r="AJ1042" t="s">
        <v>340</v>
      </c>
      <c r="AK1042" s="9" t="str">
        <f>VLOOKUP(Y1042,zdroj!D:AJ,33,0)</f>
        <v>katC</v>
      </c>
    </row>
    <row r="1043" spans="8:37" x14ac:dyDescent="0.25">
      <c r="H1043" s="8"/>
      <c r="I1043" s="8"/>
      <c r="N1043" s="23"/>
      <c r="O1043" s="24"/>
      <c r="P1043" s="19"/>
      <c r="Q1043" s="19"/>
      <c r="R1043" s="19"/>
      <c r="S1043" s="27"/>
      <c r="U1043" s="27"/>
      <c r="Y1043" s="9" t="s">
        <v>489</v>
      </c>
      <c r="Z1043" s="9" t="s">
        <v>462</v>
      </c>
      <c r="AA1043" s="9" t="s">
        <v>199</v>
      </c>
      <c r="AB1043" s="9">
        <v>7971362</v>
      </c>
      <c r="AC1043" s="9" t="s">
        <v>1825</v>
      </c>
      <c r="AD1043" s="9" t="s">
        <v>800</v>
      </c>
      <c r="AE1043" s="5">
        <f t="shared" si="54"/>
        <v>0</v>
      </c>
      <c r="AF1043" s="5" t="str">
        <f t="shared" si="55"/>
        <v>Pokryto</v>
      </c>
      <c r="AG1043" s="153"/>
      <c r="AH1043" s="153"/>
      <c r="AI1043" t="s">
        <v>201</v>
      </c>
      <c r="AJ1043" t="s">
        <v>800</v>
      </c>
      <c r="AK1043" s="9" t="str">
        <f>VLOOKUP(Y1043,zdroj!D:AJ,33,0)</f>
        <v>katC</v>
      </c>
    </row>
    <row r="1044" spans="8:37" x14ac:dyDescent="0.25">
      <c r="H1044" s="8"/>
      <c r="I1044" s="8"/>
      <c r="N1044" s="23"/>
      <c r="O1044" s="24"/>
      <c r="P1044" s="19"/>
      <c r="Q1044" s="19"/>
      <c r="R1044" s="19"/>
      <c r="S1044" s="27"/>
      <c r="U1044" s="27"/>
      <c r="Y1044" s="9" t="s">
        <v>489</v>
      </c>
      <c r="Z1044" s="9" t="s">
        <v>462</v>
      </c>
      <c r="AA1044" s="9" t="s">
        <v>199</v>
      </c>
      <c r="AB1044" s="9">
        <v>7971371</v>
      </c>
      <c r="AC1044" s="9" t="s">
        <v>1826</v>
      </c>
      <c r="AD1044" s="9" t="s">
        <v>226</v>
      </c>
      <c r="AE1044" s="5">
        <f t="shared" si="54"/>
        <v>0</v>
      </c>
      <c r="AF1044" s="5" t="str">
        <f t="shared" si="55"/>
        <v>katC</v>
      </c>
      <c r="AG1044" s="153"/>
      <c r="AH1044" s="153"/>
      <c r="AI1044" t="s">
        <v>201</v>
      </c>
      <c r="AJ1044" t="s">
        <v>340</v>
      </c>
      <c r="AK1044" s="9" t="str">
        <f>VLOOKUP(Y1044,zdroj!D:AJ,33,0)</f>
        <v>katC</v>
      </c>
    </row>
    <row r="1045" spans="8:37" x14ac:dyDescent="0.25">
      <c r="H1045" s="8"/>
      <c r="I1045" s="8"/>
      <c r="N1045" s="23"/>
      <c r="O1045" s="24"/>
      <c r="P1045" s="19"/>
      <c r="Q1045" s="19"/>
      <c r="R1045" s="19"/>
      <c r="S1045" s="27"/>
      <c r="U1045" s="27"/>
      <c r="Y1045" s="9" t="s">
        <v>489</v>
      </c>
      <c r="Z1045" s="9" t="s">
        <v>462</v>
      </c>
      <c r="AA1045" s="9" t="s">
        <v>199</v>
      </c>
      <c r="AB1045" s="9">
        <v>7970391</v>
      </c>
      <c r="AC1045" s="9" t="s">
        <v>1827</v>
      </c>
      <c r="AD1045" s="9" t="s">
        <v>800</v>
      </c>
      <c r="AE1045" s="5">
        <f t="shared" si="54"/>
        <v>0</v>
      </c>
      <c r="AF1045" s="5" t="str">
        <f t="shared" si="55"/>
        <v>Pokryto</v>
      </c>
      <c r="AG1045" s="153"/>
      <c r="AH1045" s="153"/>
      <c r="AI1045" t="s">
        <v>201</v>
      </c>
      <c r="AJ1045" t="s">
        <v>800</v>
      </c>
      <c r="AK1045" s="9" t="str">
        <f>VLOOKUP(Y1045,zdroj!D:AJ,33,0)</f>
        <v>katC</v>
      </c>
    </row>
    <row r="1046" spans="8:37" x14ac:dyDescent="0.25">
      <c r="H1046" s="8"/>
      <c r="I1046" s="8"/>
      <c r="N1046" s="23"/>
      <c r="O1046" s="24"/>
      <c r="P1046" s="19"/>
      <c r="Q1046" s="19"/>
      <c r="R1046" s="19"/>
      <c r="S1046" s="27"/>
      <c r="U1046" s="27"/>
      <c r="Y1046" s="9" t="s">
        <v>489</v>
      </c>
      <c r="Z1046" s="9" t="s">
        <v>462</v>
      </c>
      <c r="AA1046" s="9" t="s">
        <v>199</v>
      </c>
      <c r="AB1046" s="9">
        <v>7971389</v>
      </c>
      <c r="AC1046" s="9" t="s">
        <v>1828</v>
      </c>
      <c r="AD1046" s="9" t="s">
        <v>800</v>
      </c>
      <c r="AE1046" s="5">
        <f t="shared" si="54"/>
        <v>0</v>
      </c>
      <c r="AF1046" s="5" t="str">
        <f t="shared" si="55"/>
        <v>Pokryto</v>
      </c>
      <c r="AG1046" s="153"/>
      <c r="AH1046" s="153"/>
      <c r="AI1046" t="s">
        <v>201</v>
      </c>
      <c r="AJ1046" t="s">
        <v>800</v>
      </c>
      <c r="AK1046" s="9" t="str">
        <f>VLOOKUP(Y1046,zdroj!D:AJ,33,0)</f>
        <v>katC</v>
      </c>
    </row>
    <row r="1047" spans="8:37" x14ac:dyDescent="0.25">
      <c r="H1047" s="8"/>
      <c r="I1047" s="8"/>
      <c r="N1047" s="23"/>
      <c r="O1047" s="24"/>
      <c r="P1047" s="19"/>
      <c r="Q1047" s="19"/>
      <c r="R1047" s="19"/>
      <c r="S1047" s="27"/>
      <c r="U1047" s="27"/>
      <c r="Y1047" s="9" t="s">
        <v>489</v>
      </c>
      <c r="Z1047" s="9" t="s">
        <v>462</v>
      </c>
      <c r="AA1047" s="9" t="s">
        <v>199</v>
      </c>
      <c r="AB1047" s="9">
        <v>7971397</v>
      </c>
      <c r="AC1047" s="9" t="s">
        <v>1829</v>
      </c>
      <c r="AD1047" s="9" t="s">
        <v>226</v>
      </c>
      <c r="AE1047" s="5">
        <f t="shared" si="54"/>
        <v>0</v>
      </c>
      <c r="AF1047" s="5" t="str">
        <f t="shared" si="55"/>
        <v>katC</v>
      </c>
      <c r="AG1047" s="153"/>
      <c r="AH1047" s="153"/>
      <c r="AI1047" t="s">
        <v>201</v>
      </c>
      <c r="AJ1047" t="s">
        <v>340</v>
      </c>
      <c r="AK1047" s="9" t="str">
        <f>VLOOKUP(Y1047,zdroj!D:AJ,33,0)</f>
        <v>katC</v>
      </c>
    </row>
    <row r="1048" spans="8:37" x14ac:dyDescent="0.25">
      <c r="H1048" s="8"/>
      <c r="I1048" s="8"/>
      <c r="N1048" s="23"/>
      <c r="O1048" s="24"/>
      <c r="P1048" s="19"/>
      <c r="Q1048" s="19"/>
      <c r="R1048" s="19"/>
      <c r="S1048" s="27"/>
      <c r="U1048" s="27"/>
      <c r="Y1048" s="9" t="s">
        <v>489</v>
      </c>
      <c r="Z1048" s="9" t="s">
        <v>462</v>
      </c>
      <c r="AA1048" s="9" t="s">
        <v>199</v>
      </c>
      <c r="AB1048" s="9">
        <v>7971401</v>
      </c>
      <c r="AC1048" s="9" t="s">
        <v>1830</v>
      </c>
      <c r="AD1048" s="9" t="s">
        <v>800</v>
      </c>
      <c r="AE1048" s="5">
        <f t="shared" si="54"/>
        <v>0</v>
      </c>
      <c r="AF1048" s="5" t="str">
        <f t="shared" si="55"/>
        <v>Pokryto</v>
      </c>
      <c r="AG1048" s="153"/>
      <c r="AH1048" s="153"/>
      <c r="AI1048" t="s">
        <v>201</v>
      </c>
      <c r="AJ1048" t="s">
        <v>800</v>
      </c>
      <c r="AK1048" s="9" t="str">
        <f>VLOOKUP(Y1048,zdroj!D:AJ,33,0)</f>
        <v>katC</v>
      </c>
    </row>
    <row r="1049" spans="8:37" x14ac:dyDescent="0.25">
      <c r="H1049" s="8"/>
      <c r="I1049" s="8"/>
      <c r="N1049" s="23"/>
      <c r="O1049" s="24"/>
      <c r="P1049" s="19"/>
      <c r="Q1049" s="19"/>
      <c r="R1049" s="19"/>
      <c r="S1049" s="27"/>
      <c r="U1049" s="27"/>
      <c r="Y1049" s="9" t="s">
        <v>489</v>
      </c>
      <c r="Z1049" s="9" t="s">
        <v>462</v>
      </c>
      <c r="AA1049" s="9" t="s">
        <v>199</v>
      </c>
      <c r="AB1049" s="9">
        <v>7971419</v>
      </c>
      <c r="AC1049" s="9" t="s">
        <v>1831</v>
      </c>
      <c r="AD1049" s="9" t="s">
        <v>800</v>
      </c>
      <c r="AE1049" s="5">
        <f t="shared" si="54"/>
        <v>0</v>
      </c>
      <c r="AF1049" s="5" t="str">
        <f t="shared" si="55"/>
        <v>Pokryto</v>
      </c>
      <c r="AG1049" s="153"/>
      <c r="AH1049" s="153"/>
      <c r="AI1049" t="s">
        <v>201</v>
      </c>
      <c r="AJ1049" t="s">
        <v>800</v>
      </c>
      <c r="AK1049" s="9" t="str">
        <f>VLOOKUP(Y1049,zdroj!D:AJ,33,0)</f>
        <v>katC</v>
      </c>
    </row>
    <row r="1050" spans="8:37" x14ac:dyDescent="0.25">
      <c r="H1050" s="8"/>
      <c r="I1050" s="8"/>
      <c r="N1050" s="23"/>
      <c r="O1050" s="24"/>
      <c r="P1050" s="19"/>
      <c r="Q1050" s="19"/>
      <c r="R1050" s="19"/>
      <c r="S1050" s="27"/>
      <c r="U1050" s="27"/>
      <c r="Y1050" s="9" t="s">
        <v>489</v>
      </c>
      <c r="Z1050" s="9" t="s">
        <v>462</v>
      </c>
      <c r="AA1050" s="9" t="s">
        <v>199</v>
      </c>
      <c r="AB1050" s="9">
        <v>7971427</v>
      </c>
      <c r="AC1050" s="9" t="s">
        <v>1832</v>
      </c>
      <c r="AD1050" s="9" t="s">
        <v>800</v>
      </c>
      <c r="AE1050" s="5">
        <f t="shared" si="54"/>
        <v>0</v>
      </c>
      <c r="AF1050" s="5" t="str">
        <f t="shared" si="55"/>
        <v>Pokryto</v>
      </c>
      <c r="AG1050" s="153"/>
      <c r="AH1050" s="153"/>
      <c r="AI1050" t="s">
        <v>201</v>
      </c>
      <c r="AJ1050" t="s">
        <v>800</v>
      </c>
      <c r="AK1050" s="9" t="str">
        <f>VLOOKUP(Y1050,zdroj!D:AJ,33,0)</f>
        <v>katC</v>
      </c>
    </row>
    <row r="1051" spans="8:37" x14ac:dyDescent="0.25">
      <c r="H1051" s="8"/>
      <c r="I1051" s="8"/>
      <c r="N1051" s="23"/>
      <c r="O1051" s="24"/>
      <c r="P1051" s="19"/>
      <c r="Q1051" s="19"/>
      <c r="R1051" s="19"/>
      <c r="S1051" s="27"/>
      <c r="U1051" s="27"/>
      <c r="Y1051" s="9" t="s">
        <v>489</v>
      </c>
      <c r="Z1051" s="9" t="s">
        <v>462</v>
      </c>
      <c r="AA1051" s="9" t="s">
        <v>199</v>
      </c>
      <c r="AB1051" s="9">
        <v>7971435</v>
      </c>
      <c r="AC1051" s="9" t="s">
        <v>1833</v>
      </c>
      <c r="AD1051" s="9" t="s">
        <v>226</v>
      </c>
      <c r="AE1051" s="5">
        <f t="shared" si="54"/>
        <v>0</v>
      </c>
      <c r="AF1051" s="5" t="str">
        <f t="shared" si="55"/>
        <v>katC</v>
      </c>
      <c r="AG1051" s="153"/>
      <c r="AH1051" s="153"/>
      <c r="AI1051" t="s">
        <v>17879</v>
      </c>
      <c r="AJ1051" t="s">
        <v>17878</v>
      </c>
      <c r="AK1051" s="9" t="str">
        <f>VLOOKUP(Y1051,zdroj!D:AJ,33,0)</f>
        <v>katC</v>
      </c>
    </row>
    <row r="1052" spans="8:37" x14ac:dyDescent="0.25">
      <c r="H1052" s="8"/>
      <c r="I1052" s="8"/>
      <c r="N1052" s="23"/>
      <c r="O1052" s="24"/>
      <c r="P1052" s="19"/>
      <c r="Q1052" s="19"/>
      <c r="R1052" s="19"/>
      <c r="S1052" s="27"/>
      <c r="U1052" s="27"/>
      <c r="Y1052" s="9" t="s">
        <v>489</v>
      </c>
      <c r="Z1052" s="9" t="s">
        <v>462</v>
      </c>
      <c r="AA1052" s="9" t="s">
        <v>199</v>
      </c>
      <c r="AB1052" s="9">
        <v>7971443</v>
      </c>
      <c r="AC1052" s="9" t="s">
        <v>1834</v>
      </c>
      <c r="AD1052" s="9" t="s">
        <v>226</v>
      </c>
      <c r="AE1052" s="5">
        <f t="shared" si="54"/>
        <v>0</v>
      </c>
      <c r="AF1052" s="5" t="str">
        <f t="shared" si="55"/>
        <v>katC</v>
      </c>
      <c r="AG1052" s="153"/>
      <c r="AH1052" s="153"/>
      <c r="AI1052" t="s">
        <v>201</v>
      </c>
      <c r="AJ1052" t="s">
        <v>340</v>
      </c>
      <c r="AK1052" s="9" t="str">
        <f>VLOOKUP(Y1052,zdroj!D:AJ,33,0)</f>
        <v>katC</v>
      </c>
    </row>
    <row r="1053" spans="8:37" x14ac:dyDescent="0.25">
      <c r="H1053" s="8"/>
      <c r="I1053" s="8"/>
      <c r="N1053" s="23"/>
      <c r="O1053" s="24"/>
      <c r="P1053" s="19"/>
      <c r="Q1053" s="19"/>
      <c r="R1053" s="19"/>
      <c r="S1053" s="27"/>
      <c r="U1053" s="27"/>
      <c r="Y1053" s="9" t="s">
        <v>489</v>
      </c>
      <c r="Z1053" s="9" t="s">
        <v>462</v>
      </c>
      <c r="AA1053" s="9" t="s">
        <v>199</v>
      </c>
      <c r="AB1053" s="9">
        <v>7971451</v>
      </c>
      <c r="AC1053" s="9" t="s">
        <v>1835</v>
      </c>
      <c r="AD1053" s="9" t="s">
        <v>800</v>
      </c>
      <c r="AE1053" s="5">
        <f t="shared" si="54"/>
        <v>0</v>
      </c>
      <c r="AF1053" s="5" t="str">
        <f t="shared" si="55"/>
        <v>Pokryto</v>
      </c>
      <c r="AG1053" s="153"/>
      <c r="AH1053" s="153"/>
      <c r="AI1053" t="s">
        <v>201</v>
      </c>
      <c r="AJ1053" t="s">
        <v>800</v>
      </c>
      <c r="AK1053" s="9" t="str">
        <f>VLOOKUP(Y1053,zdroj!D:AJ,33,0)</f>
        <v>katC</v>
      </c>
    </row>
    <row r="1054" spans="8:37" x14ac:dyDescent="0.25">
      <c r="H1054" s="8"/>
      <c r="I1054" s="8"/>
      <c r="N1054" s="23"/>
      <c r="O1054" s="24"/>
      <c r="P1054" s="19"/>
      <c r="Q1054" s="19"/>
      <c r="R1054" s="19"/>
      <c r="S1054" s="27"/>
      <c r="U1054" s="27"/>
      <c r="Y1054" s="9" t="s">
        <v>489</v>
      </c>
      <c r="Z1054" s="9" t="s">
        <v>462</v>
      </c>
      <c r="AA1054" s="9" t="s">
        <v>199</v>
      </c>
      <c r="AB1054" s="9">
        <v>7971460</v>
      </c>
      <c r="AC1054" s="9" t="s">
        <v>1836</v>
      </c>
      <c r="AD1054" s="9" t="s">
        <v>800</v>
      </c>
      <c r="AE1054" s="5">
        <f t="shared" si="54"/>
        <v>0</v>
      </c>
      <c r="AF1054" s="5" t="str">
        <f t="shared" si="55"/>
        <v>Pokryto</v>
      </c>
      <c r="AG1054" s="153"/>
      <c r="AH1054" s="153"/>
      <c r="AI1054" t="s">
        <v>201</v>
      </c>
      <c r="AJ1054" t="s">
        <v>800</v>
      </c>
      <c r="AK1054" s="9" t="str">
        <f>VLOOKUP(Y1054,zdroj!D:AJ,33,0)</f>
        <v>katC</v>
      </c>
    </row>
    <row r="1055" spans="8:37" x14ac:dyDescent="0.25">
      <c r="H1055" s="8"/>
      <c r="I1055" s="8"/>
      <c r="N1055" s="23"/>
      <c r="O1055" s="24"/>
      <c r="P1055" s="19"/>
      <c r="Q1055" s="19"/>
      <c r="R1055" s="19"/>
      <c r="S1055" s="27"/>
      <c r="U1055" s="27"/>
      <c r="Y1055" s="9" t="s">
        <v>489</v>
      </c>
      <c r="Z1055" s="9" t="s">
        <v>462</v>
      </c>
      <c r="AA1055" s="9" t="s">
        <v>199</v>
      </c>
      <c r="AB1055" s="9">
        <v>7971478</v>
      </c>
      <c r="AC1055" s="9" t="s">
        <v>1837</v>
      </c>
      <c r="AD1055" s="9" t="s">
        <v>800</v>
      </c>
      <c r="AE1055" s="5">
        <f t="shared" si="54"/>
        <v>0</v>
      </c>
      <c r="AF1055" s="5" t="str">
        <f t="shared" si="55"/>
        <v>Pokryto</v>
      </c>
      <c r="AG1055" s="153"/>
      <c r="AH1055" s="153"/>
      <c r="AI1055" t="s">
        <v>201</v>
      </c>
      <c r="AJ1055" t="s">
        <v>800</v>
      </c>
      <c r="AK1055" s="9" t="str">
        <f>VLOOKUP(Y1055,zdroj!D:AJ,33,0)</f>
        <v>katC</v>
      </c>
    </row>
    <row r="1056" spans="8:37" x14ac:dyDescent="0.25">
      <c r="H1056" s="8"/>
      <c r="I1056" s="8"/>
      <c r="N1056" s="23"/>
      <c r="O1056" s="24"/>
      <c r="P1056" s="19"/>
      <c r="Q1056" s="19"/>
      <c r="R1056" s="19"/>
      <c r="S1056" s="27"/>
      <c r="U1056" s="27"/>
      <c r="Y1056" s="9" t="s">
        <v>489</v>
      </c>
      <c r="Z1056" s="9" t="s">
        <v>462</v>
      </c>
      <c r="AA1056" s="9" t="s">
        <v>199</v>
      </c>
      <c r="AB1056" s="9">
        <v>7970404</v>
      </c>
      <c r="AC1056" s="9" t="s">
        <v>1838</v>
      </c>
      <c r="AD1056" s="9" t="s">
        <v>800</v>
      </c>
      <c r="AE1056" s="5">
        <f t="shared" si="54"/>
        <v>0</v>
      </c>
      <c r="AF1056" s="5" t="str">
        <f t="shared" si="55"/>
        <v>Pokryto</v>
      </c>
      <c r="AG1056" s="153"/>
      <c r="AH1056" s="153"/>
      <c r="AI1056" t="s">
        <v>201</v>
      </c>
      <c r="AJ1056" t="s">
        <v>800</v>
      </c>
      <c r="AK1056" s="9" t="str">
        <f>VLOOKUP(Y1056,zdroj!D:AJ,33,0)</f>
        <v>katC</v>
      </c>
    </row>
    <row r="1057" spans="8:37" x14ac:dyDescent="0.25">
      <c r="H1057" s="8"/>
      <c r="I1057" s="8"/>
      <c r="N1057" s="23"/>
      <c r="O1057" s="24"/>
      <c r="P1057" s="19"/>
      <c r="Q1057" s="19"/>
      <c r="R1057" s="19"/>
      <c r="S1057" s="27"/>
      <c r="U1057" s="27"/>
      <c r="Y1057" s="9" t="s">
        <v>489</v>
      </c>
      <c r="Z1057" s="9" t="s">
        <v>462</v>
      </c>
      <c r="AA1057" s="9" t="s">
        <v>199</v>
      </c>
      <c r="AB1057" s="9">
        <v>7971486</v>
      </c>
      <c r="AC1057" s="9" t="s">
        <v>1839</v>
      </c>
      <c r="AD1057" s="9" t="s">
        <v>800</v>
      </c>
      <c r="AE1057" s="5">
        <f t="shared" si="54"/>
        <v>0</v>
      </c>
      <c r="AF1057" s="5" t="str">
        <f t="shared" si="55"/>
        <v>Pokryto</v>
      </c>
      <c r="AG1057" s="153"/>
      <c r="AH1057" s="153"/>
      <c r="AI1057" t="s">
        <v>201</v>
      </c>
      <c r="AJ1057" t="s">
        <v>800</v>
      </c>
      <c r="AK1057" s="9" t="str">
        <f>VLOOKUP(Y1057,zdroj!D:AJ,33,0)</f>
        <v>katC</v>
      </c>
    </row>
    <row r="1058" spans="8:37" x14ac:dyDescent="0.25">
      <c r="H1058" s="8"/>
      <c r="I1058" s="8"/>
      <c r="N1058" s="23"/>
      <c r="O1058" s="24"/>
      <c r="P1058" s="19"/>
      <c r="Q1058" s="19"/>
      <c r="R1058" s="19"/>
      <c r="S1058" s="27"/>
      <c r="U1058" s="27"/>
      <c r="Y1058" s="9" t="s">
        <v>489</v>
      </c>
      <c r="Z1058" s="9" t="s">
        <v>462</v>
      </c>
      <c r="AA1058" s="9" t="s">
        <v>199</v>
      </c>
      <c r="AB1058" s="9">
        <v>7971508</v>
      </c>
      <c r="AC1058" s="9" t="s">
        <v>1840</v>
      </c>
      <c r="AD1058" s="9" t="s">
        <v>800</v>
      </c>
      <c r="AE1058" s="5">
        <f t="shared" si="54"/>
        <v>0</v>
      </c>
      <c r="AF1058" s="5" t="str">
        <f t="shared" si="55"/>
        <v>Pokryto</v>
      </c>
      <c r="AG1058" s="153"/>
      <c r="AH1058" s="153"/>
      <c r="AI1058" t="s">
        <v>201</v>
      </c>
      <c r="AJ1058" t="s">
        <v>800</v>
      </c>
      <c r="AK1058" s="9" t="str">
        <f>VLOOKUP(Y1058,zdroj!D:AJ,33,0)</f>
        <v>katC</v>
      </c>
    </row>
    <row r="1059" spans="8:37" x14ac:dyDescent="0.25">
      <c r="H1059" s="8"/>
      <c r="I1059" s="8"/>
      <c r="N1059" s="23"/>
      <c r="O1059" s="24"/>
      <c r="P1059" s="19"/>
      <c r="Q1059" s="19"/>
      <c r="R1059" s="19"/>
      <c r="S1059" s="27"/>
      <c r="U1059" s="27"/>
      <c r="Y1059" s="9" t="s">
        <v>489</v>
      </c>
      <c r="Z1059" s="9" t="s">
        <v>462</v>
      </c>
      <c r="AA1059" s="9" t="s">
        <v>199</v>
      </c>
      <c r="AB1059" s="9">
        <v>7971516</v>
      </c>
      <c r="AC1059" s="9" t="s">
        <v>1841</v>
      </c>
      <c r="AD1059" s="9" t="s">
        <v>800</v>
      </c>
      <c r="AE1059" s="5">
        <f t="shared" si="54"/>
        <v>0</v>
      </c>
      <c r="AF1059" s="5" t="str">
        <f t="shared" si="55"/>
        <v>Pokryto</v>
      </c>
      <c r="AG1059" s="153"/>
      <c r="AH1059" s="153"/>
      <c r="AI1059" t="s">
        <v>201</v>
      </c>
      <c r="AJ1059" t="s">
        <v>800</v>
      </c>
      <c r="AK1059" s="9" t="str">
        <f>VLOOKUP(Y1059,zdroj!D:AJ,33,0)</f>
        <v>katC</v>
      </c>
    </row>
    <row r="1060" spans="8:37" x14ac:dyDescent="0.25">
      <c r="H1060" s="8"/>
      <c r="I1060" s="8"/>
      <c r="N1060" s="23"/>
      <c r="O1060" s="24"/>
      <c r="P1060" s="19"/>
      <c r="Q1060" s="19"/>
      <c r="R1060" s="19"/>
      <c r="S1060" s="27"/>
      <c r="U1060" s="27"/>
      <c r="Y1060" s="9" t="s">
        <v>489</v>
      </c>
      <c r="Z1060" s="9" t="s">
        <v>462</v>
      </c>
      <c r="AA1060" s="9" t="s">
        <v>199</v>
      </c>
      <c r="AB1060" s="9">
        <v>7971524</v>
      </c>
      <c r="AC1060" s="9" t="s">
        <v>1842</v>
      </c>
      <c r="AD1060" s="9" t="s">
        <v>226</v>
      </c>
      <c r="AE1060" s="5">
        <f t="shared" si="54"/>
        <v>0</v>
      </c>
      <c r="AF1060" s="5" t="str">
        <f t="shared" si="55"/>
        <v>katC</v>
      </c>
      <c r="AG1060" s="153"/>
      <c r="AH1060" s="153"/>
      <c r="AI1060" t="s">
        <v>201</v>
      </c>
      <c r="AJ1060" t="s">
        <v>340</v>
      </c>
      <c r="AK1060" s="9" t="str">
        <f>VLOOKUP(Y1060,zdroj!D:AJ,33,0)</f>
        <v>katC</v>
      </c>
    </row>
    <row r="1061" spans="8:37" x14ac:dyDescent="0.25">
      <c r="H1061" s="8"/>
      <c r="I1061" s="8"/>
      <c r="N1061" s="23"/>
      <c r="O1061" s="24"/>
      <c r="P1061" s="19"/>
      <c r="Q1061" s="19"/>
      <c r="R1061" s="19"/>
      <c r="S1061" s="27"/>
      <c r="U1061" s="27"/>
      <c r="Y1061" s="9" t="s">
        <v>489</v>
      </c>
      <c r="Z1061" s="9" t="s">
        <v>462</v>
      </c>
      <c r="AA1061" s="9" t="s">
        <v>199</v>
      </c>
      <c r="AB1061" s="9">
        <v>7971532</v>
      </c>
      <c r="AC1061" s="9" t="s">
        <v>1843</v>
      </c>
      <c r="AD1061" s="9" t="s">
        <v>800</v>
      </c>
      <c r="AE1061" s="5">
        <f t="shared" si="54"/>
        <v>0</v>
      </c>
      <c r="AF1061" s="5" t="str">
        <f t="shared" si="55"/>
        <v>Pokryto</v>
      </c>
      <c r="AG1061" s="153"/>
      <c r="AH1061" s="153"/>
      <c r="AI1061" t="s">
        <v>201</v>
      </c>
      <c r="AJ1061" t="s">
        <v>800</v>
      </c>
      <c r="AK1061" s="9" t="str">
        <f>VLOOKUP(Y1061,zdroj!D:AJ,33,0)</f>
        <v>katC</v>
      </c>
    </row>
    <row r="1062" spans="8:37" x14ac:dyDescent="0.25">
      <c r="H1062" s="8"/>
      <c r="I1062" s="8"/>
      <c r="N1062" s="23"/>
      <c r="O1062" s="24"/>
      <c r="P1062" s="19"/>
      <c r="Q1062" s="19"/>
      <c r="R1062" s="19"/>
      <c r="S1062" s="27"/>
      <c r="U1062" s="27"/>
      <c r="Y1062" s="9" t="s">
        <v>489</v>
      </c>
      <c r="Z1062" s="9" t="s">
        <v>462</v>
      </c>
      <c r="AA1062" s="9" t="s">
        <v>199</v>
      </c>
      <c r="AB1062" s="9">
        <v>7971541</v>
      </c>
      <c r="AC1062" s="9" t="s">
        <v>1844</v>
      </c>
      <c r="AD1062" s="9" t="s">
        <v>800</v>
      </c>
      <c r="AE1062" s="5">
        <f t="shared" si="54"/>
        <v>0</v>
      </c>
      <c r="AF1062" s="5" t="str">
        <f t="shared" si="55"/>
        <v>Pokryto</v>
      </c>
      <c r="AG1062" s="153"/>
      <c r="AH1062" s="153"/>
      <c r="AI1062" t="s">
        <v>201</v>
      </c>
      <c r="AJ1062" t="s">
        <v>800</v>
      </c>
      <c r="AK1062" s="9" t="str">
        <f>VLOOKUP(Y1062,zdroj!D:AJ,33,0)</f>
        <v>katC</v>
      </c>
    </row>
    <row r="1063" spans="8:37" x14ac:dyDescent="0.25">
      <c r="H1063" s="8"/>
      <c r="I1063" s="8"/>
      <c r="N1063" s="23"/>
      <c r="O1063" s="24"/>
      <c r="P1063" s="19"/>
      <c r="Q1063" s="19"/>
      <c r="R1063" s="19"/>
      <c r="S1063" s="27"/>
      <c r="U1063" s="27"/>
      <c r="Y1063" s="9" t="s">
        <v>489</v>
      </c>
      <c r="Z1063" s="9" t="s">
        <v>462</v>
      </c>
      <c r="AA1063" s="9" t="s">
        <v>199</v>
      </c>
      <c r="AB1063" s="9">
        <v>7971559</v>
      </c>
      <c r="AC1063" s="9" t="s">
        <v>1845</v>
      </c>
      <c r="AD1063" s="9" t="s">
        <v>800</v>
      </c>
      <c r="AE1063" s="5">
        <f t="shared" si="54"/>
        <v>0</v>
      </c>
      <c r="AF1063" s="5" t="str">
        <f t="shared" si="55"/>
        <v>Pokryto</v>
      </c>
      <c r="AG1063" s="153"/>
      <c r="AH1063" s="153"/>
      <c r="AI1063" t="s">
        <v>201</v>
      </c>
      <c r="AJ1063" t="s">
        <v>800</v>
      </c>
      <c r="AK1063" s="9" t="str">
        <f>VLOOKUP(Y1063,zdroj!D:AJ,33,0)</f>
        <v>katC</v>
      </c>
    </row>
    <row r="1064" spans="8:37" x14ac:dyDescent="0.25">
      <c r="H1064" s="8"/>
      <c r="I1064" s="8"/>
      <c r="N1064" s="23"/>
      <c r="O1064" s="24"/>
      <c r="P1064" s="19"/>
      <c r="Q1064" s="19"/>
      <c r="R1064" s="19"/>
      <c r="S1064" s="27"/>
      <c r="U1064" s="27"/>
      <c r="Y1064" s="9" t="s">
        <v>489</v>
      </c>
      <c r="Z1064" s="9" t="s">
        <v>462</v>
      </c>
      <c r="AA1064" s="9" t="s">
        <v>199</v>
      </c>
      <c r="AB1064" s="9">
        <v>7971567</v>
      </c>
      <c r="AC1064" s="9" t="s">
        <v>1846</v>
      </c>
      <c r="AD1064" s="9" t="s">
        <v>226</v>
      </c>
      <c r="AE1064" s="5">
        <f t="shared" si="54"/>
        <v>0</v>
      </c>
      <c r="AF1064" s="5" t="str">
        <f t="shared" si="55"/>
        <v>katC</v>
      </c>
      <c r="AG1064" s="153"/>
      <c r="AH1064" s="153"/>
      <c r="AI1064" t="s">
        <v>201</v>
      </c>
      <c r="AJ1064" t="s">
        <v>340</v>
      </c>
      <c r="AK1064" s="9" t="str">
        <f>VLOOKUP(Y1064,zdroj!D:AJ,33,0)</f>
        <v>katC</v>
      </c>
    </row>
    <row r="1065" spans="8:37" x14ac:dyDescent="0.25">
      <c r="H1065" s="8"/>
      <c r="I1065" s="8"/>
      <c r="N1065" s="23"/>
      <c r="O1065" s="24"/>
      <c r="P1065" s="19"/>
      <c r="Q1065" s="19"/>
      <c r="R1065" s="19"/>
      <c r="S1065" s="27"/>
      <c r="U1065" s="27"/>
      <c r="Y1065" s="9" t="s">
        <v>489</v>
      </c>
      <c r="Z1065" s="9" t="s">
        <v>462</v>
      </c>
      <c r="AA1065" s="9" t="s">
        <v>199</v>
      </c>
      <c r="AB1065" s="9">
        <v>7971575</v>
      </c>
      <c r="AC1065" s="9" t="s">
        <v>1847</v>
      </c>
      <c r="AD1065" s="9" t="s">
        <v>800</v>
      </c>
      <c r="AE1065" s="5">
        <f t="shared" si="54"/>
        <v>0</v>
      </c>
      <c r="AF1065" s="5" t="str">
        <f t="shared" si="55"/>
        <v>Pokryto</v>
      </c>
      <c r="AG1065" s="153"/>
      <c r="AH1065" s="153"/>
      <c r="AI1065" t="s">
        <v>201</v>
      </c>
      <c r="AJ1065" t="s">
        <v>800</v>
      </c>
      <c r="AK1065" s="9" t="str">
        <f>VLOOKUP(Y1065,zdroj!D:AJ,33,0)</f>
        <v>katC</v>
      </c>
    </row>
    <row r="1066" spans="8:37" x14ac:dyDescent="0.25">
      <c r="H1066" s="8"/>
      <c r="I1066" s="8"/>
      <c r="N1066" s="23"/>
      <c r="O1066" s="24"/>
      <c r="P1066" s="19"/>
      <c r="Q1066" s="19"/>
      <c r="R1066" s="19"/>
      <c r="S1066" s="27"/>
      <c r="U1066" s="27"/>
      <c r="Y1066" s="9" t="s">
        <v>489</v>
      </c>
      <c r="Z1066" s="9" t="s">
        <v>462</v>
      </c>
      <c r="AA1066" s="9" t="s">
        <v>199</v>
      </c>
      <c r="AB1066" s="9">
        <v>7970412</v>
      </c>
      <c r="AC1066" s="9" t="s">
        <v>1848</v>
      </c>
      <c r="AD1066" s="9" t="s">
        <v>800</v>
      </c>
      <c r="AE1066" s="5">
        <f t="shared" si="54"/>
        <v>0</v>
      </c>
      <c r="AF1066" s="5" t="str">
        <f t="shared" si="55"/>
        <v>Pokryto</v>
      </c>
      <c r="AG1066" s="153"/>
      <c r="AH1066" s="153"/>
      <c r="AI1066" t="s">
        <v>201</v>
      </c>
      <c r="AJ1066" t="s">
        <v>800</v>
      </c>
      <c r="AK1066" s="9" t="str">
        <f>VLOOKUP(Y1066,zdroj!D:AJ,33,0)</f>
        <v>katC</v>
      </c>
    </row>
    <row r="1067" spans="8:37" x14ac:dyDescent="0.25">
      <c r="H1067" s="8"/>
      <c r="I1067" s="8"/>
      <c r="N1067" s="23"/>
      <c r="O1067" s="24"/>
      <c r="P1067" s="19"/>
      <c r="Q1067" s="19"/>
      <c r="R1067" s="19"/>
      <c r="S1067" s="27"/>
      <c r="U1067" s="27"/>
      <c r="Y1067" s="9" t="s">
        <v>489</v>
      </c>
      <c r="Z1067" s="9" t="s">
        <v>462</v>
      </c>
      <c r="AA1067" s="9" t="s">
        <v>199</v>
      </c>
      <c r="AB1067" s="9">
        <v>7971583</v>
      </c>
      <c r="AC1067" s="9" t="s">
        <v>1849</v>
      </c>
      <c r="AD1067" s="9" t="s">
        <v>226</v>
      </c>
      <c r="AE1067" s="5">
        <f t="shared" si="54"/>
        <v>0</v>
      </c>
      <c r="AF1067" s="5" t="str">
        <f t="shared" si="55"/>
        <v>katC</v>
      </c>
      <c r="AG1067" s="153"/>
      <c r="AH1067" s="153"/>
      <c r="AI1067" t="s">
        <v>17879</v>
      </c>
      <c r="AJ1067" t="s">
        <v>17878</v>
      </c>
      <c r="AK1067" s="9" t="str">
        <f>VLOOKUP(Y1067,zdroj!D:AJ,33,0)</f>
        <v>katC</v>
      </c>
    </row>
    <row r="1068" spans="8:37" x14ac:dyDescent="0.25">
      <c r="H1068" s="8"/>
      <c r="I1068" s="8"/>
      <c r="N1068" s="23"/>
      <c r="O1068" s="24"/>
      <c r="P1068" s="19"/>
      <c r="Q1068" s="19"/>
      <c r="R1068" s="19"/>
      <c r="S1068" s="27"/>
      <c r="U1068" s="27"/>
      <c r="Y1068" s="9" t="s">
        <v>489</v>
      </c>
      <c r="Z1068" s="9" t="s">
        <v>462</v>
      </c>
      <c r="AA1068" s="9" t="s">
        <v>199</v>
      </c>
      <c r="AB1068" s="9">
        <v>7971591</v>
      </c>
      <c r="AC1068" s="9" t="s">
        <v>1850</v>
      </c>
      <c r="AD1068" s="9" t="s">
        <v>226</v>
      </c>
      <c r="AE1068" s="5">
        <f t="shared" si="54"/>
        <v>0</v>
      </c>
      <c r="AF1068" s="5" t="str">
        <f t="shared" si="55"/>
        <v>katC</v>
      </c>
      <c r="AG1068" s="153"/>
      <c r="AH1068" s="153"/>
      <c r="AI1068" t="s">
        <v>201</v>
      </c>
      <c r="AJ1068" t="s">
        <v>340</v>
      </c>
      <c r="AK1068" s="9" t="str">
        <f>VLOOKUP(Y1068,zdroj!D:AJ,33,0)</f>
        <v>katC</v>
      </c>
    </row>
    <row r="1069" spans="8:37" x14ac:dyDescent="0.25">
      <c r="H1069" s="8"/>
      <c r="I1069" s="8"/>
      <c r="N1069" s="23"/>
      <c r="O1069" s="24"/>
      <c r="P1069" s="19"/>
      <c r="Q1069" s="19"/>
      <c r="R1069" s="19"/>
      <c r="S1069" s="27"/>
      <c r="U1069" s="27"/>
      <c r="Y1069" s="9" t="s">
        <v>489</v>
      </c>
      <c r="Z1069" s="9" t="s">
        <v>462</v>
      </c>
      <c r="AA1069" s="9" t="s">
        <v>199</v>
      </c>
      <c r="AB1069" s="9">
        <v>7971605</v>
      </c>
      <c r="AC1069" s="9" t="s">
        <v>1851</v>
      </c>
      <c r="AD1069" s="9" t="s">
        <v>800</v>
      </c>
      <c r="AE1069" s="5">
        <f t="shared" si="54"/>
        <v>0</v>
      </c>
      <c r="AF1069" s="5" t="str">
        <f t="shared" si="55"/>
        <v>Pokryto</v>
      </c>
      <c r="AG1069" s="153"/>
      <c r="AH1069" s="153"/>
      <c r="AI1069" t="s">
        <v>201</v>
      </c>
      <c r="AJ1069" t="s">
        <v>800</v>
      </c>
      <c r="AK1069" s="9" t="str">
        <f>VLOOKUP(Y1069,zdroj!D:AJ,33,0)</f>
        <v>katC</v>
      </c>
    </row>
    <row r="1070" spans="8:37" x14ac:dyDescent="0.25">
      <c r="H1070" s="8"/>
      <c r="I1070" s="8"/>
      <c r="N1070" s="23"/>
      <c r="O1070" s="24"/>
      <c r="P1070" s="19"/>
      <c r="Q1070" s="19"/>
      <c r="R1070" s="19"/>
      <c r="S1070" s="27"/>
      <c r="U1070" s="27"/>
      <c r="Y1070" s="9" t="s">
        <v>489</v>
      </c>
      <c r="Z1070" s="9" t="s">
        <v>462</v>
      </c>
      <c r="AA1070" s="9" t="s">
        <v>199</v>
      </c>
      <c r="AB1070" s="9">
        <v>7971613</v>
      </c>
      <c r="AC1070" s="9" t="s">
        <v>1852</v>
      </c>
      <c r="AD1070" s="9" t="s">
        <v>226</v>
      </c>
      <c r="AE1070" s="5">
        <f t="shared" si="54"/>
        <v>0</v>
      </c>
      <c r="AF1070" s="5" t="str">
        <f t="shared" si="55"/>
        <v>katC</v>
      </c>
      <c r="AG1070" s="153"/>
      <c r="AH1070" s="153"/>
      <c r="AI1070" t="s">
        <v>201</v>
      </c>
      <c r="AJ1070" t="s">
        <v>340</v>
      </c>
      <c r="AK1070" s="9" t="str">
        <f>VLOOKUP(Y1070,zdroj!D:AJ,33,0)</f>
        <v>katC</v>
      </c>
    </row>
    <row r="1071" spans="8:37" x14ac:dyDescent="0.25">
      <c r="H1071" s="8"/>
      <c r="I1071" s="8"/>
      <c r="N1071" s="23"/>
      <c r="O1071" s="24"/>
      <c r="P1071" s="19"/>
      <c r="Q1071" s="19"/>
      <c r="R1071" s="19"/>
      <c r="S1071" s="27"/>
      <c r="U1071" s="27"/>
      <c r="Y1071" s="9" t="s">
        <v>489</v>
      </c>
      <c r="Z1071" s="9" t="s">
        <v>462</v>
      </c>
      <c r="AA1071" s="9" t="s">
        <v>199</v>
      </c>
      <c r="AB1071" s="9">
        <v>7971621</v>
      </c>
      <c r="AC1071" s="9" t="s">
        <v>1853</v>
      </c>
      <c r="AD1071" s="9" t="s">
        <v>800</v>
      </c>
      <c r="AE1071" s="5">
        <f t="shared" si="54"/>
        <v>0</v>
      </c>
      <c r="AF1071" s="5" t="str">
        <f t="shared" si="55"/>
        <v>Pokryto</v>
      </c>
      <c r="AG1071" s="153"/>
      <c r="AH1071" s="153"/>
      <c r="AI1071" t="s">
        <v>201</v>
      </c>
      <c r="AJ1071" t="s">
        <v>800</v>
      </c>
      <c r="AK1071" s="9" t="str">
        <f>VLOOKUP(Y1071,zdroj!D:AJ,33,0)</f>
        <v>katC</v>
      </c>
    </row>
    <row r="1072" spans="8:37" x14ac:dyDescent="0.25">
      <c r="H1072" s="8"/>
      <c r="I1072" s="8"/>
      <c r="N1072" s="23"/>
      <c r="O1072" s="24"/>
      <c r="P1072" s="19"/>
      <c r="Q1072" s="19"/>
      <c r="R1072" s="19"/>
      <c r="S1072" s="27"/>
      <c r="U1072" s="27"/>
      <c r="Y1072" s="9" t="s">
        <v>489</v>
      </c>
      <c r="Z1072" s="9" t="s">
        <v>462</v>
      </c>
      <c r="AA1072" s="9" t="s">
        <v>199</v>
      </c>
      <c r="AB1072" s="9">
        <v>7971630</v>
      </c>
      <c r="AC1072" s="9" t="s">
        <v>1854</v>
      </c>
      <c r="AD1072" s="9" t="s">
        <v>800</v>
      </c>
      <c r="AE1072" s="5">
        <f t="shared" si="54"/>
        <v>0</v>
      </c>
      <c r="AF1072" s="5" t="str">
        <f t="shared" si="55"/>
        <v>Pokryto</v>
      </c>
      <c r="AG1072" s="153"/>
      <c r="AH1072" s="153"/>
      <c r="AI1072" t="s">
        <v>201</v>
      </c>
      <c r="AJ1072" t="s">
        <v>800</v>
      </c>
      <c r="AK1072" s="9" t="str">
        <f>VLOOKUP(Y1072,zdroj!D:AJ,33,0)</f>
        <v>katC</v>
      </c>
    </row>
    <row r="1073" spans="8:37" x14ac:dyDescent="0.25">
      <c r="H1073" s="8"/>
      <c r="I1073" s="8"/>
      <c r="N1073" s="23"/>
      <c r="O1073" s="24"/>
      <c r="P1073" s="19"/>
      <c r="Q1073" s="19"/>
      <c r="R1073" s="19"/>
      <c r="S1073" s="27"/>
      <c r="U1073" s="27"/>
      <c r="Y1073" s="9" t="s">
        <v>489</v>
      </c>
      <c r="Z1073" s="9" t="s">
        <v>462</v>
      </c>
      <c r="AA1073" s="9" t="s">
        <v>199</v>
      </c>
      <c r="AB1073" s="9">
        <v>7971648</v>
      </c>
      <c r="AC1073" s="9" t="s">
        <v>1855</v>
      </c>
      <c r="AD1073" s="9" t="s">
        <v>226</v>
      </c>
      <c r="AE1073" s="5">
        <f t="shared" si="54"/>
        <v>0</v>
      </c>
      <c r="AF1073" s="5" t="str">
        <f t="shared" si="55"/>
        <v>katC</v>
      </c>
      <c r="AG1073" s="153"/>
      <c r="AH1073" s="153"/>
      <c r="AI1073" t="s">
        <v>201</v>
      </c>
      <c r="AJ1073" t="s">
        <v>340</v>
      </c>
      <c r="AK1073" s="9" t="str">
        <f>VLOOKUP(Y1073,zdroj!D:AJ,33,0)</f>
        <v>katC</v>
      </c>
    </row>
    <row r="1074" spans="8:37" x14ac:dyDescent="0.25">
      <c r="H1074" s="8"/>
      <c r="I1074" s="8"/>
      <c r="N1074" s="23"/>
      <c r="O1074" s="24"/>
      <c r="P1074" s="19"/>
      <c r="Q1074" s="19"/>
      <c r="R1074" s="19"/>
      <c r="S1074" s="27"/>
      <c r="U1074" s="27"/>
      <c r="Y1074" s="9" t="s">
        <v>489</v>
      </c>
      <c r="Z1074" s="9" t="s">
        <v>462</v>
      </c>
      <c r="AA1074" s="9" t="s">
        <v>199</v>
      </c>
      <c r="AB1074" s="9">
        <v>7971656</v>
      </c>
      <c r="AC1074" s="9" t="s">
        <v>1856</v>
      </c>
      <c r="AD1074" s="9" t="s">
        <v>226</v>
      </c>
      <c r="AE1074" s="5">
        <f t="shared" si="54"/>
        <v>0</v>
      </c>
      <c r="AF1074" s="5" t="str">
        <f t="shared" si="55"/>
        <v>katC</v>
      </c>
      <c r="AG1074" s="153"/>
      <c r="AH1074" s="153"/>
      <c r="AI1074" t="s">
        <v>229</v>
      </c>
      <c r="AJ1074" t="s">
        <v>17878</v>
      </c>
      <c r="AK1074" s="9" t="str">
        <f>VLOOKUP(Y1074,zdroj!D:AJ,33,0)</f>
        <v>katC</v>
      </c>
    </row>
    <row r="1075" spans="8:37" x14ac:dyDescent="0.25">
      <c r="H1075" s="8"/>
      <c r="I1075" s="8"/>
      <c r="N1075" s="23"/>
      <c r="O1075" s="24"/>
      <c r="P1075" s="19"/>
      <c r="Q1075" s="19"/>
      <c r="R1075" s="19"/>
      <c r="S1075" s="27"/>
      <c r="U1075" s="27"/>
      <c r="Y1075" s="9" t="s">
        <v>489</v>
      </c>
      <c r="Z1075" s="9" t="s">
        <v>462</v>
      </c>
      <c r="AA1075" s="9" t="s">
        <v>199</v>
      </c>
      <c r="AB1075" s="9">
        <v>7971664</v>
      </c>
      <c r="AC1075" s="9" t="s">
        <v>1857</v>
      </c>
      <c r="AD1075" s="9" t="s">
        <v>226</v>
      </c>
      <c r="AE1075" s="5">
        <f t="shared" si="54"/>
        <v>0</v>
      </c>
      <c r="AF1075" s="5" t="str">
        <f t="shared" si="55"/>
        <v>katC</v>
      </c>
      <c r="AG1075" s="153"/>
      <c r="AH1075" s="153"/>
      <c r="AI1075" t="s">
        <v>201</v>
      </c>
      <c r="AJ1075" t="s">
        <v>340</v>
      </c>
      <c r="AK1075" s="9" t="str">
        <f>VLOOKUP(Y1075,zdroj!D:AJ,33,0)</f>
        <v>katC</v>
      </c>
    </row>
    <row r="1076" spans="8:37" x14ac:dyDescent="0.25">
      <c r="H1076" s="8"/>
      <c r="I1076" s="8"/>
      <c r="N1076" s="23"/>
      <c r="O1076" s="24"/>
      <c r="P1076" s="19"/>
      <c r="Q1076" s="19"/>
      <c r="R1076" s="19"/>
      <c r="S1076" s="27"/>
      <c r="U1076" s="27"/>
      <c r="Y1076" s="9" t="s">
        <v>489</v>
      </c>
      <c r="Z1076" s="9" t="s">
        <v>462</v>
      </c>
      <c r="AA1076" s="9" t="s">
        <v>199</v>
      </c>
      <c r="AB1076" s="9">
        <v>7971672</v>
      </c>
      <c r="AC1076" s="9" t="s">
        <v>1858</v>
      </c>
      <c r="AD1076" s="9" t="s">
        <v>800</v>
      </c>
      <c r="AE1076" s="5">
        <f t="shared" si="54"/>
        <v>0</v>
      </c>
      <c r="AF1076" s="5" t="str">
        <f t="shared" si="55"/>
        <v>Pokryto</v>
      </c>
      <c r="AG1076" s="153"/>
      <c r="AH1076" s="153"/>
      <c r="AI1076" t="s">
        <v>201</v>
      </c>
      <c r="AJ1076" t="s">
        <v>800</v>
      </c>
      <c r="AK1076" s="9" t="str">
        <f>VLOOKUP(Y1076,zdroj!D:AJ,33,0)</f>
        <v>katC</v>
      </c>
    </row>
    <row r="1077" spans="8:37" x14ac:dyDescent="0.25">
      <c r="H1077" s="8"/>
      <c r="I1077" s="8"/>
      <c r="N1077" s="23"/>
      <c r="O1077" s="24"/>
      <c r="P1077" s="19"/>
      <c r="Q1077" s="19"/>
      <c r="R1077" s="19"/>
      <c r="S1077" s="27"/>
      <c r="U1077" s="27"/>
      <c r="Y1077" s="9" t="s">
        <v>489</v>
      </c>
      <c r="Z1077" s="9" t="s">
        <v>462</v>
      </c>
      <c r="AA1077" s="9" t="s">
        <v>199</v>
      </c>
      <c r="AB1077" s="9">
        <v>7970421</v>
      </c>
      <c r="AC1077" s="9" t="s">
        <v>1859</v>
      </c>
      <c r="AD1077" s="9" t="s">
        <v>800</v>
      </c>
      <c r="AE1077" s="5">
        <f t="shared" si="54"/>
        <v>0</v>
      </c>
      <c r="AF1077" s="5" t="str">
        <f t="shared" si="55"/>
        <v>Pokryto</v>
      </c>
      <c r="AG1077" s="153"/>
      <c r="AH1077" s="153"/>
      <c r="AI1077" t="s">
        <v>201</v>
      </c>
      <c r="AJ1077" t="s">
        <v>800</v>
      </c>
      <c r="AK1077" s="9" t="str">
        <f>VLOOKUP(Y1077,zdroj!D:AJ,33,0)</f>
        <v>katC</v>
      </c>
    </row>
    <row r="1078" spans="8:37" x14ac:dyDescent="0.25">
      <c r="H1078" s="8"/>
      <c r="I1078" s="8"/>
      <c r="N1078" s="23"/>
      <c r="O1078" s="24"/>
      <c r="P1078" s="19"/>
      <c r="Q1078" s="19"/>
      <c r="R1078" s="19"/>
      <c r="S1078" s="27"/>
      <c r="U1078" s="27"/>
      <c r="Y1078" s="9" t="s">
        <v>489</v>
      </c>
      <c r="Z1078" s="9" t="s">
        <v>462</v>
      </c>
      <c r="AA1078" s="9" t="s">
        <v>199</v>
      </c>
      <c r="AB1078" s="9">
        <v>7971681</v>
      </c>
      <c r="AC1078" s="9" t="s">
        <v>1860</v>
      </c>
      <c r="AD1078" s="9" t="s">
        <v>800</v>
      </c>
      <c r="AE1078" s="5">
        <f t="shared" si="54"/>
        <v>0</v>
      </c>
      <c r="AF1078" s="5" t="str">
        <f t="shared" si="55"/>
        <v>Pokryto</v>
      </c>
      <c r="AG1078" s="153"/>
      <c r="AH1078" s="153"/>
      <c r="AI1078" t="s">
        <v>201</v>
      </c>
      <c r="AJ1078" t="s">
        <v>800</v>
      </c>
      <c r="AK1078" s="9" t="str">
        <f>VLOOKUP(Y1078,zdroj!D:AJ,33,0)</f>
        <v>katC</v>
      </c>
    </row>
    <row r="1079" spans="8:37" x14ac:dyDescent="0.25">
      <c r="H1079" s="8"/>
      <c r="I1079" s="8"/>
      <c r="N1079" s="23"/>
      <c r="O1079" s="24"/>
      <c r="P1079" s="19"/>
      <c r="Q1079" s="19"/>
      <c r="R1079" s="19"/>
      <c r="S1079" s="27"/>
      <c r="U1079" s="27"/>
      <c r="Y1079" s="9" t="s">
        <v>489</v>
      </c>
      <c r="Z1079" s="9" t="s">
        <v>462</v>
      </c>
      <c r="AA1079" s="9" t="s">
        <v>199</v>
      </c>
      <c r="AB1079" s="9">
        <v>7971699</v>
      </c>
      <c r="AC1079" s="9" t="s">
        <v>1861</v>
      </c>
      <c r="AD1079" s="9" t="s">
        <v>800</v>
      </c>
      <c r="AE1079" s="5">
        <f t="shared" si="54"/>
        <v>0</v>
      </c>
      <c r="AF1079" s="5" t="str">
        <f t="shared" si="55"/>
        <v>Pokryto</v>
      </c>
      <c r="AG1079" s="153"/>
      <c r="AH1079" s="153"/>
      <c r="AI1079" t="s">
        <v>201</v>
      </c>
      <c r="AJ1079" t="s">
        <v>800</v>
      </c>
      <c r="AK1079" s="9" t="str">
        <f>VLOOKUP(Y1079,zdroj!D:AJ,33,0)</f>
        <v>katC</v>
      </c>
    </row>
    <row r="1080" spans="8:37" x14ac:dyDescent="0.25">
      <c r="H1080" s="8"/>
      <c r="I1080" s="8"/>
      <c r="N1080" s="23"/>
      <c r="O1080" s="24"/>
      <c r="P1080" s="19"/>
      <c r="Q1080" s="19"/>
      <c r="R1080" s="19"/>
      <c r="S1080" s="27"/>
      <c r="U1080" s="27"/>
      <c r="Y1080" s="9" t="s">
        <v>489</v>
      </c>
      <c r="Z1080" s="9" t="s">
        <v>462</v>
      </c>
      <c r="AA1080" s="9" t="s">
        <v>199</v>
      </c>
      <c r="AB1080" s="9">
        <v>7971702</v>
      </c>
      <c r="AC1080" s="9" t="s">
        <v>1862</v>
      </c>
      <c r="AD1080" s="9" t="s">
        <v>226</v>
      </c>
      <c r="AE1080" s="5">
        <f t="shared" si="54"/>
        <v>0</v>
      </c>
      <c r="AF1080" s="5" t="str">
        <f t="shared" si="55"/>
        <v>katC</v>
      </c>
      <c r="AG1080" s="153"/>
      <c r="AH1080" s="153"/>
      <c r="AI1080" t="s">
        <v>201</v>
      </c>
      <c r="AJ1080" t="s">
        <v>340</v>
      </c>
      <c r="AK1080" s="9" t="str">
        <f>VLOOKUP(Y1080,zdroj!D:AJ,33,0)</f>
        <v>katC</v>
      </c>
    </row>
    <row r="1081" spans="8:37" x14ac:dyDescent="0.25">
      <c r="H1081" s="8"/>
      <c r="I1081" s="8"/>
      <c r="N1081" s="23"/>
      <c r="O1081" s="24"/>
      <c r="P1081" s="19"/>
      <c r="Q1081" s="19"/>
      <c r="R1081" s="19"/>
      <c r="S1081" s="27"/>
      <c r="U1081" s="27"/>
      <c r="Y1081" s="9" t="s">
        <v>489</v>
      </c>
      <c r="Z1081" s="9" t="s">
        <v>462</v>
      </c>
      <c r="AA1081" s="9" t="s">
        <v>199</v>
      </c>
      <c r="AB1081" s="9">
        <v>7971711</v>
      </c>
      <c r="AC1081" s="9" t="s">
        <v>1863</v>
      </c>
      <c r="AD1081" s="9" t="s">
        <v>800</v>
      </c>
      <c r="AE1081" s="5">
        <f t="shared" si="54"/>
        <v>0</v>
      </c>
      <c r="AF1081" s="5" t="str">
        <f t="shared" si="55"/>
        <v>Pokryto</v>
      </c>
      <c r="AG1081" s="153"/>
      <c r="AH1081" s="153"/>
      <c r="AI1081" t="s">
        <v>201</v>
      </c>
      <c r="AJ1081" t="s">
        <v>800</v>
      </c>
      <c r="AK1081" s="9" t="str">
        <f>VLOOKUP(Y1081,zdroj!D:AJ,33,0)</f>
        <v>katC</v>
      </c>
    </row>
    <row r="1082" spans="8:37" x14ac:dyDescent="0.25">
      <c r="H1082" s="8"/>
      <c r="I1082" s="8"/>
      <c r="N1082" s="23"/>
      <c r="O1082" s="24"/>
      <c r="P1082" s="19"/>
      <c r="Q1082" s="19"/>
      <c r="R1082" s="19"/>
      <c r="S1082" s="27"/>
      <c r="U1082" s="27"/>
      <c r="Y1082" s="9" t="s">
        <v>489</v>
      </c>
      <c r="Z1082" s="9" t="s">
        <v>462</v>
      </c>
      <c r="AA1082" s="9" t="s">
        <v>199</v>
      </c>
      <c r="AB1082" s="9">
        <v>7971729</v>
      </c>
      <c r="AC1082" s="9" t="s">
        <v>1864</v>
      </c>
      <c r="AD1082" s="9" t="s">
        <v>800</v>
      </c>
      <c r="AE1082" s="5">
        <f t="shared" si="54"/>
        <v>0</v>
      </c>
      <c r="AF1082" s="5" t="str">
        <f t="shared" si="55"/>
        <v>Pokryto</v>
      </c>
      <c r="AG1082" s="153"/>
      <c r="AH1082" s="153"/>
      <c r="AI1082" t="s">
        <v>201</v>
      </c>
      <c r="AJ1082" t="s">
        <v>800</v>
      </c>
      <c r="AK1082" s="9" t="str">
        <f>VLOOKUP(Y1082,zdroj!D:AJ,33,0)</f>
        <v>katC</v>
      </c>
    </row>
    <row r="1083" spans="8:37" x14ac:dyDescent="0.25">
      <c r="H1083" s="8"/>
      <c r="I1083" s="8"/>
      <c r="N1083" s="23"/>
      <c r="O1083" s="24"/>
      <c r="P1083" s="19"/>
      <c r="Q1083" s="19"/>
      <c r="R1083" s="19"/>
      <c r="S1083" s="27"/>
      <c r="U1083" s="27"/>
      <c r="Y1083" s="9" t="s">
        <v>489</v>
      </c>
      <c r="Z1083" s="9" t="s">
        <v>462</v>
      </c>
      <c r="AA1083" s="9" t="s">
        <v>199</v>
      </c>
      <c r="AB1083" s="9">
        <v>7971737</v>
      </c>
      <c r="AC1083" s="9" t="s">
        <v>1865</v>
      </c>
      <c r="AD1083" s="9" t="s">
        <v>800</v>
      </c>
      <c r="AE1083" s="5">
        <f t="shared" si="54"/>
        <v>0</v>
      </c>
      <c r="AF1083" s="5" t="str">
        <f t="shared" si="55"/>
        <v>Pokryto</v>
      </c>
      <c r="AG1083" s="153"/>
      <c r="AH1083" s="153"/>
      <c r="AI1083" t="s">
        <v>201</v>
      </c>
      <c r="AJ1083" t="s">
        <v>800</v>
      </c>
      <c r="AK1083" s="9" t="str">
        <f>VLOOKUP(Y1083,zdroj!D:AJ,33,0)</f>
        <v>katC</v>
      </c>
    </row>
    <row r="1084" spans="8:37" x14ac:dyDescent="0.25">
      <c r="H1084" s="8"/>
      <c r="I1084" s="8"/>
      <c r="N1084" s="23"/>
      <c r="O1084" s="24"/>
      <c r="P1084" s="19"/>
      <c r="Q1084" s="19"/>
      <c r="R1084" s="19"/>
      <c r="S1084" s="27"/>
      <c r="U1084" s="27"/>
      <c r="Y1084" s="9" t="s">
        <v>489</v>
      </c>
      <c r="Z1084" s="9" t="s">
        <v>462</v>
      </c>
      <c r="AA1084" s="9" t="s">
        <v>199</v>
      </c>
      <c r="AB1084" s="9">
        <v>7971745</v>
      </c>
      <c r="AC1084" s="9" t="s">
        <v>1866</v>
      </c>
      <c r="AD1084" s="9" t="s">
        <v>800</v>
      </c>
      <c r="AE1084" s="5">
        <f t="shared" si="54"/>
        <v>0</v>
      </c>
      <c r="AF1084" s="5" t="str">
        <f t="shared" si="55"/>
        <v>Pokryto</v>
      </c>
      <c r="AG1084" s="153"/>
      <c r="AH1084" s="153"/>
      <c r="AI1084" t="s">
        <v>201</v>
      </c>
      <c r="AJ1084" t="s">
        <v>800</v>
      </c>
      <c r="AK1084" s="9" t="str">
        <f>VLOOKUP(Y1084,zdroj!D:AJ,33,0)</f>
        <v>katC</v>
      </c>
    </row>
    <row r="1085" spans="8:37" x14ac:dyDescent="0.25">
      <c r="H1085" s="8"/>
      <c r="I1085" s="8"/>
      <c r="N1085" s="23"/>
      <c r="O1085" s="24"/>
      <c r="P1085" s="19"/>
      <c r="Q1085" s="19"/>
      <c r="R1085" s="19"/>
      <c r="S1085" s="27"/>
      <c r="U1085" s="27"/>
      <c r="Y1085" s="9" t="s">
        <v>489</v>
      </c>
      <c r="Z1085" s="9" t="s">
        <v>462</v>
      </c>
      <c r="AA1085" s="9" t="s">
        <v>199</v>
      </c>
      <c r="AB1085" s="9">
        <v>7971753</v>
      </c>
      <c r="AC1085" s="9" t="s">
        <v>1867</v>
      </c>
      <c r="AD1085" s="9" t="s">
        <v>800</v>
      </c>
      <c r="AE1085" s="5">
        <f t="shared" si="54"/>
        <v>0</v>
      </c>
      <c r="AF1085" s="5" t="str">
        <f t="shared" si="55"/>
        <v>Pokryto</v>
      </c>
      <c r="AG1085" s="153"/>
      <c r="AH1085" s="153"/>
      <c r="AI1085" t="s">
        <v>201</v>
      </c>
      <c r="AJ1085" t="s">
        <v>800</v>
      </c>
      <c r="AK1085" s="9" t="str">
        <f>VLOOKUP(Y1085,zdroj!D:AJ,33,0)</f>
        <v>katC</v>
      </c>
    </row>
    <row r="1086" spans="8:37" x14ac:dyDescent="0.25">
      <c r="H1086" s="8"/>
      <c r="I1086" s="8"/>
      <c r="N1086" s="23"/>
      <c r="O1086" s="24"/>
      <c r="P1086" s="19"/>
      <c r="Q1086" s="19"/>
      <c r="R1086" s="19"/>
      <c r="S1086" s="27"/>
      <c r="U1086" s="27"/>
      <c r="Y1086" s="9" t="s">
        <v>489</v>
      </c>
      <c r="Z1086" s="9" t="s">
        <v>462</v>
      </c>
      <c r="AA1086" s="9" t="s">
        <v>199</v>
      </c>
      <c r="AB1086" s="9">
        <v>7971761</v>
      </c>
      <c r="AC1086" s="9" t="s">
        <v>1868</v>
      </c>
      <c r="AD1086" s="9" t="s">
        <v>226</v>
      </c>
      <c r="AE1086" s="5">
        <f t="shared" si="54"/>
        <v>0</v>
      </c>
      <c r="AF1086" s="5" t="str">
        <f t="shared" si="55"/>
        <v>katC</v>
      </c>
      <c r="AG1086" s="153"/>
      <c r="AH1086" s="153"/>
      <c r="AI1086" t="s">
        <v>201</v>
      </c>
      <c r="AJ1086" t="s">
        <v>340</v>
      </c>
      <c r="AK1086" s="9" t="str">
        <f>VLOOKUP(Y1086,zdroj!D:AJ,33,0)</f>
        <v>katC</v>
      </c>
    </row>
    <row r="1087" spans="8:37" x14ac:dyDescent="0.25">
      <c r="H1087" s="8"/>
      <c r="I1087" s="8"/>
      <c r="N1087" s="23"/>
      <c r="O1087" s="24"/>
      <c r="P1087" s="19"/>
      <c r="Q1087" s="19"/>
      <c r="R1087" s="19"/>
      <c r="S1087" s="27"/>
      <c r="U1087" s="27"/>
      <c r="Y1087" s="9" t="s">
        <v>489</v>
      </c>
      <c r="Z1087" s="9" t="s">
        <v>462</v>
      </c>
      <c r="AA1087" s="9" t="s">
        <v>199</v>
      </c>
      <c r="AB1087" s="9">
        <v>7971770</v>
      </c>
      <c r="AC1087" s="9" t="s">
        <v>1869</v>
      </c>
      <c r="AD1087" s="9" t="s">
        <v>226</v>
      </c>
      <c r="AE1087" s="5">
        <f t="shared" si="54"/>
        <v>0</v>
      </c>
      <c r="AF1087" s="5" t="str">
        <f t="shared" si="55"/>
        <v>katC</v>
      </c>
      <c r="AG1087" s="153"/>
      <c r="AH1087" s="153"/>
      <c r="AI1087" t="s">
        <v>201</v>
      </c>
      <c r="AJ1087" t="s">
        <v>340</v>
      </c>
      <c r="AK1087" s="9" t="str">
        <f>VLOOKUP(Y1087,zdroj!D:AJ,33,0)</f>
        <v>katC</v>
      </c>
    </row>
    <row r="1088" spans="8:37" x14ac:dyDescent="0.25">
      <c r="H1088" s="8"/>
      <c r="I1088" s="8"/>
      <c r="N1088" s="23"/>
      <c r="O1088" s="24"/>
      <c r="P1088" s="19"/>
      <c r="Q1088" s="19"/>
      <c r="R1088" s="19"/>
      <c r="S1088" s="27"/>
      <c r="U1088" s="27"/>
      <c r="Y1088" s="9" t="s">
        <v>489</v>
      </c>
      <c r="Z1088" s="9" t="s">
        <v>462</v>
      </c>
      <c r="AA1088" s="9" t="s">
        <v>199</v>
      </c>
      <c r="AB1088" s="9">
        <v>7970439</v>
      </c>
      <c r="AC1088" s="9" t="s">
        <v>1870</v>
      </c>
      <c r="AD1088" s="9" t="s">
        <v>800</v>
      </c>
      <c r="AE1088" s="5">
        <f t="shared" si="54"/>
        <v>0</v>
      </c>
      <c r="AF1088" s="5" t="str">
        <f t="shared" si="55"/>
        <v>Pokryto</v>
      </c>
      <c r="AG1088" s="153"/>
      <c r="AH1088" s="153"/>
      <c r="AI1088" t="s">
        <v>201</v>
      </c>
      <c r="AJ1088" t="s">
        <v>800</v>
      </c>
      <c r="AK1088" s="9" t="str">
        <f>VLOOKUP(Y1088,zdroj!D:AJ,33,0)</f>
        <v>katC</v>
      </c>
    </row>
    <row r="1089" spans="8:37" x14ac:dyDescent="0.25">
      <c r="H1089" s="8"/>
      <c r="I1089" s="8"/>
      <c r="N1089" s="23"/>
      <c r="O1089" s="24"/>
      <c r="P1089" s="19"/>
      <c r="Q1089" s="19"/>
      <c r="R1089" s="19"/>
      <c r="S1089" s="27"/>
      <c r="U1089" s="27"/>
      <c r="Y1089" s="9" t="s">
        <v>489</v>
      </c>
      <c r="Z1089" s="9" t="s">
        <v>462</v>
      </c>
      <c r="AA1089" s="9" t="s">
        <v>199</v>
      </c>
      <c r="AB1089" s="9">
        <v>7971788</v>
      </c>
      <c r="AC1089" s="9" t="s">
        <v>1871</v>
      </c>
      <c r="AD1089" s="9" t="s">
        <v>226</v>
      </c>
      <c r="AE1089" s="5">
        <f t="shared" si="54"/>
        <v>0</v>
      </c>
      <c r="AF1089" s="5" t="str">
        <f t="shared" si="55"/>
        <v>katC</v>
      </c>
      <c r="AG1089" s="153"/>
      <c r="AH1089" s="153"/>
      <c r="AI1089" t="s">
        <v>17882</v>
      </c>
      <c r="AJ1089" t="s">
        <v>17878</v>
      </c>
      <c r="AK1089" s="9" t="str">
        <f>VLOOKUP(Y1089,zdroj!D:AJ,33,0)</f>
        <v>katC</v>
      </c>
    </row>
    <row r="1090" spans="8:37" x14ac:dyDescent="0.25">
      <c r="H1090" s="8"/>
      <c r="I1090" s="8"/>
      <c r="N1090" s="23"/>
      <c r="O1090" s="24"/>
      <c r="P1090" s="19"/>
      <c r="Q1090" s="19"/>
      <c r="R1090" s="19"/>
      <c r="S1090" s="27"/>
      <c r="U1090" s="27"/>
      <c r="Y1090" s="9" t="s">
        <v>489</v>
      </c>
      <c r="Z1090" s="9" t="s">
        <v>462</v>
      </c>
      <c r="AA1090" s="9" t="s">
        <v>199</v>
      </c>
      <c r="AB1090" s="9">
        <v>7971796</v>
      </c>
      <c r="AC1090" s="9" t="s">
        <v>1872</v>
      </c>
      <c r="AD1090" s="9" t="s">
        <v>226</v>
      </c>
      <c r="AE1090" s="5">
        <f t="shared" si="54"/>
        <v>0</v>
      </c>
      <c r="AF1090" s="5" t="str">
        <f t="shared" si="55"/>
        <v>katC</v>
      </c>
      <c r="AG1090" s="153"/>
      <c r="AH1090" s="153"/>
      <c r="AI1090" t="s">
        <v>201</v>
      </c>
      <c r="AJ1090" t="s">
        <v>340</v>
      </c>
      <c r="AK1090" s="9" t="str">
        <f>VLOOKUP(Y1090,zdroj!D:AJ,33,0)</f>
        <v>katC</v>
      </c>
    </row>
    <row r="1091" spans="8:37" x14ac:dyDescent="0.25">
      <c r="H1091" s="8"/>
      <c r="I1091" s="8"/>
      <c r="N1091" s="23"/>
      <c r="O1091" s="24"/>
      <c r="P1091" s="19"/>
      <c r="Q1091" s="19"/>
      <c r="R1091" s="19"/>
      <c r="S1091" s="27"/>
      <c r="U1091" s="27"/>
      <c r="Y1091" s="9" t="s">
        <v>489</v>
      </c>
      <c r="Z1091" s="9" t="s">
        <v>462</v>
      </c>
      <c r="AA1091" s="9" t="s">
        <v>199</v>
      </c>
      <c r="AB1091" s="9">
        <v>7970447</v>
      </c>
      <c r="AC1091" s="9" t="s">
        <v>1873</v>
      </c>
      <c r="AD1091" s="9" t="s">
        <v>800</v>
      </c>
      <c r="AE1091" s="5">
        <f t="shared" si="54"/>
        <v>0</v>
      </c>
      <c r="AF1091" s="5" t="str">
        <f t="shared" si="55"/>
        <v>Pokryto</v>
      </c>
      <c r="AG1091" s="153"/>
      <c r="AH1091" s="153"/>
      <c r="AI1091" t="s">
        <v>201</v>
      </c>
      <c r="AJ1091" t="s">
        <v>800</v>
      </c>
      <c r="AK1091" s="9" t="str">
        <f>VLOOKUP(Y1091,zdroj!D:AJ,33,0)</f>
        <v>katC</v>
      </c>
    </row>
    <row r="1092" spans="8:37" x14ac:dyDescent="0.25">
      <c r="H1092" s="8"/>
      <c r="I1092" s="8"/>
      <c r="N1092" s="23"/>
      <c r="O1092" s="24"/>
      <c r="P1092" s="19"/>
      <c r="Q1092" s="19"/>
      <c r="R1092" s="19"/>
      <c r="S1092" s="27"/>
      <c r="U1092" s="27"/>
      <c r="Y1092" s="9" t="s">
        <v>489</v>
      </c>
      <c r="Z1092" s="9" t="s">
        <v>462</v>
      </c>
      <c r="AA1092" s="9" t="s">
        <v>199</v>
      </c>
      <c r="AB1092" s="9">
        <v>7971931</v>
      </c>
      <c r="AC1092" s="9" t="s">
        <v>1874</v>
      </c>
      <c r="AD1092" s="9" t="s">
        <v>226</v>
      </c>
      <c r="AE1092" s="5">
        <f t="shared" si="54"/>
        <v>0</v>
      </c>
      <c r="AF1092" s="5" t="str">
        <f t="shared" si="55"/>
        <v>katC</v>
      </c>
      <c r="AG1092" s="153"/>
      <c r="AH1092" s="153"/>
      <c r="AI1092" t="s">
        <v>229</v>
      </c>
      <c r="AJ1092" t="s">
        <v>17878</v>
      </c>
      <c r="AK1092" s="9" t="str">
        <f>VLOOKUP(Y1092,zdroj!D:AJ,33,0)</f>
        <v>katC</v>
      </c>
    </row>
    <row r="1093" spans="8:37" x14ac:dyDescent="0.25">
      <c r="H1093" s="8"/>
      <c r="I1093" s="8"/>
      <c r="N1093" s="23"/>
      <c r="O1093" s="24"/>
      <c r="P1093" s="19"/>
      <c r="Q1093" s="19"/>
      <c r="R1093" s="19"/>
      <c r="S1093" s="27"/>
      <c r="U1093" s="27"/>
      <c r="Y1093" s="9" t="s">
        <v>489</v>
      </c>
      <c r="Z1093" s="9" t="s">
        <v>462</v>
      </c>
      <c r="AA1093" s="9" t="s">
        <v>199</v>
      </c>
      <c r="AB1093" s="9">
        <v>7971940</v>
      </c>
      <c r="AC1093" s="9" t="s">
        <v>1875</v>
      </c>
      <c r="AD1093" s="9" t="s">
        <v>800</v>
      </c>
      <c r="AE1093" s="5">
        <f t="shared" si="54"/>
        <v>0</v>
      </c>
      <c r="AF1093" s="5" t="str">
        <f t="shared" si="55"/>
        <v>Pokryto</v>
      </c>
      <c r="AG1093" s="153"/>
      <c r="AH1093" s="153"/>
      <c r="AI1093" t="s">
        <v>201</v>
      </c>
      <c r="AJ1093" t="s">
        <v>800</v>
      </c>
      <c r="AK1093" s="9" t="str">
        <f>VLOOKUP(Y1093,zdroj!D:AJ,33,0)</f>
        <v>katC</v>
      </c>
    </row>
    <row r="1094" spans="8:37" x14ac:dyDescent="0.25">
      <c r="H1094" s="8"/>
      <c r="I1094" s="8"/>
      <c r="N1094" s="23"/>
      <c r="O1094" s="24"/>
      <c r="P1094" s="19"/>
      <c r="Q1094" s="19"/>
      <c r="R1094" s="19"/>
      <c r="S1094" s="27"/>
      <c r="U1094" s="27"/>
      <c r="Y1094" s="9" t="s">
        <v>489</v>
      </c>
      <c r="Z1094" s="9" t="s">
        <v>462</v>
      </c>
      <c r="AA1094" s="9" t="s">
        <v>199</v>
      </c>
      <c r="AB1094" s="9">
        <v>7971958</v>
      </c>
      <c r="AC1094" s="9" t="s">
        <v>1876</v>
      </c>
      <c r="AD1094" s="9" t="s">
        <v>800</v>
      </c>
      <c r="AE1094" s="5">
        <f t="shared" si="54"/>
        <v>0</v>
      </c>
      <c r="AF1094" s="5" t="str">
        <f t="shared" si="55"/>
        <v>Pokryto</v>
      </c>
      <c r="AG1094" s="153"/>
      <c r="AH1094" s="153"/>
      <c r="AI1094" t="s">
        <v>201</v>
      </c>
      <c r="AJ1094" t="s">
        <v>800</v>
      </c>
      <c r="AK1094" s="9" t="str">
        <f>VLOOKUP(Y1094,zdroj!D:AJ,33,0)</f>
        <v>katC</v>
      </c>
    </row>
    <row r="1095" spans="8:37" x14ac:dyDescent="0.25">
      <c r="H1095" s="8"/>
      <c r="I1095" s="8"/>
      <c r="N1095" s="23"/>
      <c r="O1095" s="24"/>
      <c r="P1095" s="19"/>
      <c r="Q1095" s="19"/>
      <c r="R1095" s="19"/>
      <c r="S1095" s="27"/>
      <c r="U1095" s="27"/>
      <c r="Y1095" s="9" t="s">
        <v>489</v>
      </c>
      <c r="Z1095" s="9" t="s">
        <v>462</v>
      </c>
      <c r="AA1095" s="9" t="s">
        <v>199</v>
      </c>
      <c r="AB1095" s="9">
        <v>7971966</v>
      </c>
      <c r="AC1095" s="9" t="s">
        <v>1877</v>
      </c>
      <c r="AD1095" s="9" t="s">
        <v>800</v>
      </c>
      <c r="AE1095" s="5">
        <f t="shared" si="54"/>
        <v>0</v>
      </c>
      <c r="AF1095" s="5" t="str">
        <f t="shared" si="55"/>
        <v>Pokryto</v>
      </c>
      <c r="AG1095" s="153"/>
      <c r="AH1095" s="153"/>
      <c r="AI1095" t="s">
        <v>201</v>
      </c>
      <c r="AJ1095" t="s">
        <v>800</v>
      </c>
      <c r="AK1095" s="9" t="str">
        <f>VLOOKUP(Y1095,zdroj!D:AJ,33,0)</f>
        <v>katC</v>
      </c>
    </row>
    <row r="1096" spans="8:37" x14ac:dyDescent="0.25">
      <c r="H1096" s="8"/>
      <c r="I1096" s="8"/>
      <c r="N1096" s="23"/>
      <c r="O1096" s="24"/>
      <c r="P1096" s="19"/>
      <c r="Q1096" s="19"/>
      <c r="R1096" s="19"/>
      <c r="S1096" s="27"/>
      <c r="U1096" s="27"/>
      <c r="Y1096" s="9" t="s">
        <v>489</v>
      </c>
      <c r="Z1096" s="9" t="s">
        <v>462</v>
      </c>
      <c r="AA1096" s="9" t="s">
        <v>199</v>
      </c>
      <c r="AB1096" s="9">
        <v>7971974</v>
      </c>
      <c r="AC1096" s="9" t="s">
        <v>1878</v>
      </c>
      <c r="AD1096" s="9" t="s">
        <v>800</v>
      </c>
      <c r="AE1096" s="5">
        <f t="shared" si="54"/>
        <v>0</v>
      </c>
      <c r="AF1096" s="5" t="str">
        <f t="shared" si="55"/>
        <v>Pokryto</v>
      </c>
      <c r="AG1096" s="153"/>
      <c r="AH1096" s="153"/>
      <c r="AI1096" t="s">
        <v>201</v>
      </c>
      <c r="AJ1096" t="s">
        <v>800</v>
      </c>
      <c r="AK1096" s="9" t="str">
        <f>VLOOKUP(Y1096,zdroj!D:AJ,33,0)</f>
        <v>katC</v>
      </c>
    </row>
    <row r="1097" spans="8:37" x14ac:dyDescent="0.25">
      <c r="H1097" s="8"/>
      <c r="I1097" s="8"/>
      <c r="N1097" s="23"/>
      <c r="O1097" s="24"/>
      <c r="P1097" s="19"/>
      <c r="Q1097" s="19"/>
      <c r="R1097" s="19"/>
      <c r="S1097" s="27"/>
      <c r="U1097" s="27"/>
      <c r="Y1097" s="9" t="s">
        <v>489</v>
      </c>
      <c r="Z1097" s="9" t="s">
        <v>462</v>
      </c>
      <c r="AA1097" s="9" t="s">
        <v>199</v>
      </c>
      <c r="AB1097" s="9">
        <v>7970455</v>
      </c>
      <c r="AC1097" s="9" t="s">
        <v>1879</v>
      </c>
      <c r="AD1097" s="9" t="s">
        <v>800</v>
      </c>
      <c r="AE1097" s="5">
        <f t="shared" si="54"/>
        <v>0</v>
      </c>
      <c r="AF1097" s="5" t="str">
        <f t="shared" si="55"/>
        <v>Pokryto</v>
      </c>
      <c r="AG1097" s="153"/>
      <c r="AH1097" s="153"/>
      <c r="AI1097" t="s">
        <v>201</v>
      </c>
      <c r="AJ1097" t="s">
        <v>800</v>
      </c>
      <c r="AK1097" s="9" t="str">
        <f>VLOOKUP(Y1097,zdroj!D:AJ,33,0)</f>
        <v>katC</v>
      </c>
    </row>
    <row r="1098" spans="8:37" x14ac:dyDescent="0.25">
      <c r="H1098" s="8"/>
      <c r="I1098" s="8"/>
      <c r="N1098" s="23"/>
      <c r="O1098" s="24"/>
      <c r="P1098" s="19"/>
      <c r="Q1098" s="19"/>
      <c r="R1098" s="19"/>
      <c r="S1098" s="27"/>
      <c r="U1098" s="27"/>
      <c r="Y1098" s="9" t="s">
        <v>489</v>
      </c>
      <c r="Z1098" s="9" t="s">
        <v>462</v>
      </c>
      <c r="AA1098" s="9" t="s">
        <v>199</v>
      </c>
      <c r="AB1098" s="9">
        <v>7971982</v>
      </c>
      <c r="AC1098" s="9" t="s">
        <v>1880</v>
      </c>
      <c r="AD1098" s="9" t="s">
        <v>800</v>
      </c>
      <c r="AE1098" s="5">
        <f t="shared" ref="AE1098:AE1161" si="56">VLOOKUP(Y1098,K:T,10,0)</f>
        <v>0</v>
      </c>
      <c r="AF1098" s="5" t="str">
        <f t="shared" ref="AF1098:AF1161" si="57">IF(AE1098="A",IF(AD1098="katA","katB",AD1098),AD1098)</f>
        <v>Pokryto</v>
      </c>
      <c r="AG1098" s="153"/>
      <c r="AH1098" s="153"/>
      <c r="AI1098" t="s">
        <v>201</v>
      </c>
      <c r="AJ1098" t="s">
        <v>800</v>
      </c>
      <c r="AK1098" s="9" t="str">
        <f>VLOOKUP(Y1098,zdroj!D:AJ,33,0)</f>
        <v>katC</v>
      </c>
    </row>
    <row r="1099" spans="8:37" x14ac:dyDescent="0.25">
      <c r="H1099" s="8"/>
      <c r="I1099" s="8"/>
      <c r="N1099" s="23"/>
      <c r="O1099" s="24"/>
      <c r="P1099" s="19"/>
      <c r="Q1099" s="19"/>
      <c r="R1099" s="19"/>
      <c r="S1099" s="27"/>
      <c r="U1099" s="27"/>
      <c r="Y1099" s="9" t="s">
        <v>489</v>
      </c>
      <c r="Z1099" s="9" t="s">
        <v>462</v>
      </c>
      <c r="AA1099" s="9" t="s">
        <v>199</v>
      </c>
      <c r="AB1099" s="9">
        <v>7971991</v>
      </c>
      <c r="AC1099" s="9" t="s">
        <v>1881</v>
      </c>
      <c r="AD1099" s="9" t="s">
        <v>800</v>
      </c>
      <c r="AE1099" s="5">
        <f t="shared" si="56"/>
        <v>0</v>
      </c>
      <c r="AF1099" s="5" t="str">
        <f t="shared" si="57"/>
        <v>Pokryto</v>
      </c>
      <c r="AG1099" s="153"/>
      <c r="AH1099" s="153"/>
      <c r="AI1099" t="s">
        <v>201</v>
      </c>
      <c r="AJ1099" t="s">
        <v>800</v>
      </c>
      <c r="AK1099" s="9" t="str">
        <f>VLOOKUP(Y1099,zdroj!D:AJ,33,0)</f>
        <v>katC</v>
      </c>
    </row>
    <row r="1100" spans="8:37" x14ac:dyDescent="0.25">
      <c r="H1100" s="8"/>
      <c r="I1100" s="8"/>
      <c r="N1100" s="23"/>
      <c r="O1100" s="24"/>
      <c r="P1100" s="19"/>
      <c r="Q1100" s="19"/>
      <c r="R1100" s="19"/>
      <c r="S1100" s="27"/>
      <c r="U1100" s="27"/>
      <c r="Y1100" s="9" t="s">
        <v>489</v>
      </c>
      <c r="Z1100" s="9" t="s">
        <v>462</v>
      </c>
      <c r="AA1100" s="9" t="s">
        <v>199</v>
      </c>
      <c r="AB1100" s="9">
        <v>7972032</v>
      </c>
      <c r="AC1100" s="9" t="s">
        <v>1882</v>
      </c>
      <c r="AD1100" s="9" t="s">
        <v>226</v>
      </c>
      <c r="AE1100" s="5">
        <f t="shared" si="56"/>
        <v>0</v>
      </c>
      <c r="AF1100" s="5" t="str">
        <f t="shared" si="57"/>
        <v>katC</v>
      </c>
      <c r="AG1100" s="153"/>
      <c r="AH1100" s="153"/>
      <c r="AI1100" t="s">
        <v>17879</v>
      </c>
      <c r="AJ1100" t="s">
        <v>17878</v>
      </c>
      <c r="AK1100" s="9" t="str">
        <f>VLOOKUP(Y1100,zdroj!D:AJ,33,0)</f>
        <v>katC</v>
      </c>
    </row>
    <row r="1101" spans="8:37" x14ac:dyDescent="0.25">
      <c r="H1101" s="8"/>
      <c r="I1101" s="8"/>
      <c r="N1101" s="23"/>
      <c r="O1101" s="24"/>
      <c r="P1101" s="19"/>
      <c r="Q1101" s="19"/>
      <c r="R1101" s="19"/>
      <c r="S1101" s="27"/>
      <c r="U1101" s="27"/>
      <c r="Y1101" s="9" t="s">
        <v>489</v>
      </c>
      <c r="Z1101" s="9" t="s">
        <v>462</v>
      </c>
      <c r="AA1101" s="9" t="s">
        <v>199</v>
      </c>
      <c r="AB1101" s="9">
        <v>25841289</v>
      </c>
      <c r="AC1101" s="9" t="s">
        <v>1883</v>
      </c>
      <c r="AD1101" s="9" t="s">
        <v>226</v>
      </c>
      <c r="AE1101" s="5">
        <f t="shared" si="56"/>
        <v>0</v>
      </c>
      <c r="AF1101" s="5" t="str">
        <f t="shared" si="57"/>
        <v>katC</v>
      </c>
      <c r="AG1101" s="153"/>
      <c r="AH1101" s="153"/>
      <c r="AI1101" t="s">
        <v>236</v>
      </c>
      <c r="AJ1101" t="s">
        <v>17878</v>
      </c>
      <c r="AK1101" s="9" t="str">
        <f>VLOOKUP(Y1101,zdroj!D:AJ,33,0)</f>
        <v>katC</v>
      </c>
    </row>
    <row r="1102" spans="8:37" x14ac:dyDescent="0.25">
      <c r="H1102" s="8"/>
      <c r="I1102" s="8"/>
      <c r="N1102" s="23"/>
      <c r="O1102" s="24"/>
      <c r="P1102" s="19"/>
      <c r="Q1102" s="19"/>
      <c r="R1102" s="19"/>
      <c r="S1102" s="27"/>
      <c r="U1102" s="27"/>
      <c r="Y1102" s="9" t="s">
        <v>489</v>
      </c>
      <c r="Z1102" s="9" t="s">
        <v>462</v>
      </c>
      <c r="AA1102" s="9" t="s">
        <v>199</v>
      </c>
      <c r="AB1102" s="9">
        <v>25841297</v>
      </c>
      <c r="AC1102" s="9" t="s">
        <v>1884</v>
      </c>
      <c r="AD1102" s="9" t="s">
        <v>226</v>
      </c>
      <c r="AE1102" s="5">
        <f t="shared" si="56"/>
        <v>0</v>
      </c>
      <c r="AF1102" s="5" t="str">
        <f t="shared" si="57"/>
        <v>katC</v>
      </c>
      <c r="AG1102" s="153"/>
      <c r="AH1102" s="153"/>
      <c r="AI1102" t="s">
        <v>201</v>
      </c>
      <c r="AJ1102" t="s">
        <v>340</v>
      </c>
      <c r="AK1102" s="9" t="str">
        <f>VLOOKUP(Y1102,zdroj!D:AJ,33,0)</f>
        <v>katC</v>
      </c>
    </row>
    <row r="1103" spans="8:37" x14ac:dyDescent="0.25">
      <c r="H1103" s="8"/>
      <c r="I1103" s="8"/>
      <c r="N1103" s="23"/>
      <c r="O1103" s="24"/>
      <c r="P1103" s="19"/>
      <c r="Q1103" s="19"/>
      <c r="R1103" s="19"/>
      <c r="S1103" s="27"/>
      <c r="U1103" s="27"/>
      <c r="Y1103" s="9" t="s">
        <v>489</v>
      </c>
      <c r="Z1103" s="9" t="s">
        <v>462</v>
      </c>
      <c r="AA1103" s="9" t="s">
        <v>199</v>
      </c>
      <c r="AB1103" s="9">
        <v>26549352</v>
      </c>
      <c r="AC1103" s="9" t="s">
        <v>1885</v>
      </c>
      <c r="AD1103" s="9" t="s">
        <v>226</v>
      </c>
      <c r="AE1103" s="5">
        <f t="shared" si="56"/>
        <v>0</v>
      </c>
      <c r="AF1103" s="5" t="str">
        <f t="shared" si="57"/>
        <v>katC</v>
      </c>
      <c r="AG1103" s="153"/>
      <c r="AH1103" s="153"/>
      <c r="AI1103" t="s">
        <v>201</v>
      </c>
      <c r="AJ1103" t="s">
        <v>340</v>
      </c>
      <c r="AK1103" s="9" t="str">
        <f>VLOOKUP(Y1103,zdroj!D:AJ,33,0)</f>
        <v>katC</v>
      </c>
    </row>
    <row r="1104" spans="8:37" x14ac:dyDescent="0.25">
      <c r="H1104" s="8"/>
      <c r="I1104" s="8"/>
      <c r="N1104" s="23"/>
      <c r="O1104" s="24"/>
      <c r="P1104" s="19"/>
      <c r="Q1104" s="19"/>
      <c r="R1104" s="19"/>
      <c r="S1104" s="27"/>
      <c r="U1104" s="27"/>
      <c r="Y1104" s="9" t="s">
        <v>489</v>
      </c>
      <c r="Z1104" s="9" t="s">
        <v>462</v>
      </c>
      <c r="AA1104" s="9" t="s">
        <v>199</v>
      </c>
      <c r="AB1104" s="9">
        <v>7972211</v>
      </c>
      <c r="AC1104" s="9" t="s">
        <v>1886</v>
      </c>
      <c r="AD1104" s="9" t="s">
        <v>226</v>
      </c>
      <c r="AE1104" s="5">
        <f t="shared" si="56"/>
        <v>0</v>
      </c>
      <c r="AF1104" s="5" t="str">
        <f t="shared" si="57"/>
        <v>katC</v>
      </c>
      <c r="AG1104" s="153"/>
      <c r="AH1104" s="153"/>
      <c r="AI1104" t="s">
        <v>17879</v>
      </c>
      <c r="AJ1104" t="s">
        <v>17878</v>
      </c>
      <c r="AK1104" s="9" t="str">
        <f>VLOOKUP(Y1104,zdroj!D:AJ,33,0)</f>
        <v>katC</v>
      </c>
    </row>
    <row r="1105" spans="8:37" x14ac:dyDescent="0.25">
      <c r="H1105" s="8"/>
      <c r="I1105" s="8"/>
      <c r="N1105" s="23"/>
      <c r="O1105" s="24"/>
      <c r="P1105" s="19"/>
      <c r="Q1105" s="19"/>
      <c r="R1105" s="19"/>
      <c r="S1105" s="27"/>
      <c r="U1105" s="27"/>
      <c r="Y1105" s="9" t="s">
        <v>489</v>
      </c>
      <c r="Z1105" s="9" t="s">
        <v>462</v>
      </c>
      <c r="AA1105" s="9" t="s">
        <v>199</v>
      </c>
      <c r="AB1105" s="9">
        <v>28137108</v>
      </c>
      <c r="AC1105" s="9" t="s">
        <v>1887</v>
      </c>
      <c r="AD1105" s="9" t="s">
        <v>226</v>
      </c>
      <c r="AE1105" s="5">
        <f t="shared" si="56"/>
        <v>0</v>
      </c>
      <c r="AF1105" s="5" t="str">
        <f t="shared" si="57"/>
        <v>katC</v>
      </c>
      <c r="AG1105" s="153"/>
      <c r="AH1105" s="153"/>
      <c r="AI1105" t="s">
        <v>201</v>
      </c>
      <c r="AJ1105" t="s">
        <v>340</v>
      </c>
      <c r="AK1105" s="9" t="str">
        <f>VLOOKUP(Y1105,zdroj!D:AJ,33,0)</f>
        <v>katC</v>
      </c>
    </row>
    <row r="1106" spans="8:37" x14ac:dyDescent="0.25">
      <c r="H1106" s="8"/>
      <c r="I1106" s="8"/>
      <c r="N1106" s="23"/>
      <c r="O1106" s="24"/>
      <c r="P1106" s="19"/>
      <c r="Q1106" s="19"/>
      <c r="R1106" s="19"/>
      <c r="S1106" s="27"/>
      <c r="U1106" s="27"/>
      <c r="Y1106" s="9" t="s">
        <v>489</v>
      </c>
      <c r="Z1106" s="9" t="s">
        <v>462</v>
      </c>
      <c r="AA1106" s="9" t="s">
        <v>199</v>
      </c>
      <c r="AB1106" s="9">
        <v>81159960</v>
      </c>
      <c r="AC1106" s="9" t="s">
        <v>1888</v>
      </c>
      <c r="AD1106" s="9" t="s">
        <v>226</v>
      </c>
      <c r="AE1106" s="5">
        <f t="shared" si="56"/>
        <v>0</v>
      </c>
      <c r="AF1106" s="5" t="str">
        <f t="shared" si="57"/>
        <v>katC</v>
      </c>
      <c r="AG1106" s="153"/>
      <c r="AH1106" s="153"/>
      <c r="AI1106" t="s">
        <v>201</v>
      </c>
      <c r="AJ1106" t="s">
        <v>340</v>
      </c>
      <c r="AK1106" s="9" t="str">
        <f>VLOOKUP(Y1106,zdroj!D:AJ,33,0)</f>
        <v>katC</v>
      </c>
    </row>
    <row r="1107" spans="8:37" x14ac:dyDescent="0.25">
      <c r="H1107" s="8"/>
      <c r="I1107" s="8"/>
      <c r="N1107" s="23"/>
      <c r="O1107" s="24"/>
      <c r="P1107" s="19"/>
      <c r="Q1107" s="19"/>
      <c r="R1107" s="19"/>
      <c r="S1107" s="27"/>
      <c r="U1107" s="27"/>
      <c r="Y1107" s="9" t="s">
        <v>489</v>
      </c>
      <c r="Z1107" s="9" t="s">
        <v>462</v>
      </c>
      <c r="AA1107" s="9" t="s">
        <v>199</v>
      </c>
      <c r="AB1107" s="9">
        <v>82757259</v>
      </c>
      <c r="AC1107" s="9" t="s">
        <v>1889</v>
      </c>
      <c r="AD1107" s="9" t="s">
        <v>226</v>
      </c>
      <c r="AE1107" s="5">
        <f t="shared" si="56"/>
        <v>0</v>
      </c>
      <c r="AF1107" s="5" t="str">
        <f t="shared" si="57"/>
        <v>katC</v>
      </c>
      <c r="AG1107" s="153"/>
      <c r="AH1107" s="153"/>
      <c r="AI1107" t="s">
        <v>201</v>
      </c>
      <c r="AJ1107" t="s">
        <v>340</v>
      </c>
      <c r="AK1107" s="9" t="str">
        <f>VLOOKUP(Y1107,zdroj!D:AJ,33,0)</f>
        <v>katC</v>
      </c>
    </row>
    <row r="1108" spans="8:37" x14ac:dyDescent="0.25">
      <c r="H1108" s="8"/>
      <c r="I1108" s="8"/>
      <c r="N1108" s="23"/>
      <c r="O1108" s="24"/>
      <c r="P1108" s="19"/>
      <c r="Q1108" s="19"/>
      <c r="R1108" s="19"/>
      <c r="S1108" s="27"/>
      <c r="U1108" s="27"/>
      <c r="Y1108" s="9" t="s">
        <v>489</v>
      </c>
      <c r="Z1108" s="9" t="s">
        <v>462</v>
      </c>
      <c r="AA1108" s="9" t="s">
        <v>199</v>
      </c>
      <c r="AB1108" s="9">
        <v>7970463</v>
      </c>
      <c r="AC1108" s="9" t="s">
        <v>1890</v>
      </c>
      <c r="AD1108" s="9" t="s">
        <v>800</v>
      </c>
      <c r="AE1108" s="5">
        <f t="shared" si="56"/>
        <v>0</v>
      </c>
      <c r="AF1108" s="5" t="str">
        <f t="shared" si="57"/>
        <v>Pokryto</v>
      </c>
      <c r="AG1108" s="153"/>
      <c r="AH1108" s="153"/>
      <c r="AI1108" t="s">
        <v>201</v>
      </c>
      <c r="AJ1108" t="s">
        <v>800</v>
      </c>
      <c r="AK1108" s="9" t="str">
        <f>VLOOKUP(Y1108,zdroj!D:AJ,33,0)</f>
        <v>katC</v>
      </c>
    </row>
    <row r="1109" spans="8:37" x14ac:dyDescent="0.25">
      <c r="H1109" s="8"/>
      <c r="I1109" s="8"/>
      <c r="N1109" s="23"/>
      <c r="O1109" s="24"/>
      <c r="P1109" s="19"/>
      <c r="Q1109" s="19"/>
      <c r="R1109" s="19"/>
      <c r="S1109" s="27"/>
      <c r="U1109" s="27"/>
      <c r="Y1109" s="9" t="s">
        <v>489</v>
      </c>
      <c r="Z1109" s="9" t="s">
        <v>462</v>
      </c>
      <c r="AA1109" s="9" t="s">
        <v>199</v>
      </c>
      <c r="AB1109" s="9">
        <v>7970471</v>
      </c>
      <c r="AC1109" s="9" t="s">
        <v>1891</v>
      </c>
      <c r="AD1109" s="9" t="s">
        <v>800</v>
      </c>
      <c r="AE1109" s="5">
        <f t="shared" si="56"/>
        <v>0</v>
      </c>
      <c r="AF1109" s="5" t="str">
        <f t="shared" si="57"/>
        <v>Pokryto</v>
      </c>
      <c r="AG1109" s="153"/>
      <c r="AH1109" s="153"/>
      <c r="AI1109" t="s">
        <v>201</v>
      </c>
      <c r="AJ1109" t="s">
        <v>800</v>
      </c>
      <c r="AK1109" s="9" t="str">
        <f>VLOOKUP(Y1109,zdroj!D:AJ,33,0)</f>
        <v>katC</v>
      </c>
    </row>
    <row r="1110" spans="8:37" x14ac:dyDescent="0.25">
      <c r="H1110" s="8"/>
      <c r="I1110" s="8"/>
      <c r="N1110" s="23"/>
      <c r="O1110" s="24"/>
      <c r="P1110" s="19"/>
      <c r="Q1110" s="19"/>
      <c r="R1110" s="19"/>
      <c r="S1110" s="27"/>
      <c r="U1110" s="27"/>
      <c r="Y1110" s="9" t="s">
        <v>489</v>
      </c>
      <c r="Z1110" s="9" t="s">
        <v>462</v>
      </c>
      <c r="AA1110" s="9" t="s">
        <v>199</v>
      </c>
      <c r="AB1110" s="9">
        <v>7970307</v>
      </c>
      <c r="AC1110" s="9" t="s">
        <v>1892</v>
      </c>
      <c r="AD1110" s="9" t="s">
        <v>800</v>
      </c>
      <c r="AE1110" s="5">
        <f t="shared" si="56"/>
        <v>0</v>
      </c>
      <c r="AF1110" s="5" t="str">
        <f t="shared" si="57"/>
        <v>Pokryto</v>
      </c>
      <c r="AG1110" s="153"/>
      <c r="AH1110" s="153"/>
      <c r="AI1110" t="s">
        <v>201</v>
      </c>
      <c r="AJ1110" t="s">
        <v>800</v>
      </c>
      <c r="AK1110" s="9" t="str">
        <f>VLOOKUP(Y1110,zdroj!D:AJ,33,0)</f>
        <v>katC</v>
      </c>
    </row>
    <row r="1111" spans="8:37" x14ac:dyDescent="0.25">
      <c r="H1111" s="8"/>
      <c r="I1111" s="8"/>
      <c r="N1111" s="23"/>
      <c r="O1111" s="24"/>
      <c r="P1111" s="19"/>
      <c r="Q1111" s="19"/>
      <c r="R1111" s="19"/>
      <c r="S1111" s="27"/>
      <c r="U1111" s="27"/>
      <c r="Y1111" s="9" t="s">
        <v>489</v>
      </c>
      <c r="Z1111" s="9" t="s">
        <v>462</v>
      </c>
      <c r="AA1111" s="9" t="s">
        <v>199</v>
      </c>
      <c r="AB1111" s="9">
        <v>7970480</v>
      </c>
      <c r="AC1111" s="9" t="s">
        <v>1893</v>
      </c>
      <c r="AD1111" s="9" t="s">
        <v>800</v>
      </c>
      <c r="AE1111" s="5">
        <f t="shared" si="56"/>
        <v>0</v>
      </c>
      <c r="AF1111" s="5" t="str">
        <f t="shared" si="57"/>
        <v>Pokryto</v>
      </c>
      <c r="AG1111" s="153"/>
      <c r="AH1111" s="153"/>
      <c r="AI1111" t="s">
        <v>201</v>
      </c>
      <c r="AJ1111" t="s">
        <v>800</v>
      </c>
      <c r="AK1111" s="9" t="str">
        <f>VLOOKUP(Y1111,zdroj!D:AJ,33,0)</f>
        <v>katC</v>
      </c>
    </row>
    <row r="1112" spans="8:37" x14ac:dyDescent="0.25">
      <c r="H1112" s="8"/>
      <c r="I1112" s="8"/>
      <c r="N1112" s="23"/>
      <c r="O1112" s="24"/>
      <c r="P1112" s="19"/>
      <c r="Q1112" s="19"/>
      <c r="R1112" s="19"/>
      <c r="S1112" s="27"/>
      <c r="U1112" s="27"/>
      <c r="Y1112" s="9" t="s">
        <v>489</v>
      </c>
      <c r="Z1112" s="9" t="s">
        <v>462</v>
      </c>
      <c r="AA1112" s="9" t="s">
        <v>199</v>
      </c>
      <c r="AB1112" s="9">
        <v>7970498</v>
      </c>
      <c r="AC1112" s="9" t="s">
        <v>1894</v>
      </c>
      <c r="AD1112" s="9" t="s">
        <v>800</v>
      </c>
      <c r="AE1112" s="5">
        <f t="shared" si="56"/>
        <v>0</v>
      </c>
      <c r="AF1112" s="5" t="str">
        <f t="shared" si="57"/>
        <v>Pokryto</v>
      </c>
      <c r="AG1112" s="153"/>
      <c r="AH1112" s="153"/>
      <c r="AI1112" t="s">
        <v>201</v>
      </c>
      <c r="AJ1112" t="s">
        <v>800</v>
      </c>
      <c r="AK1112" s="9" t="str">
        <f>VLOOKUP(Y1112,zdroj!D:AJ,33,0)</f>
        <v>katC</v>
      </c>
    </row>
    <row r="1113" spans="8:37" x14ac:dyDescent="0.25">
      <c r="H1113" s="8"/>
      <c r="I1113" s="8"/>
      <c r="N1113" s="23"/>
      <c r="O1113" s="24"/>
      <c r="P1113" s="19"/>
      <c r="Q1113" s="19"/>
      <c r="R1113" s="19"/>
      <c r="S1113" s="27"/>
      <c r="U1113" s="27"/>
      <c r="Y1113" s="9" t="s">
        <v>489</v>
      </c>
      <c r="Z1113" s="9" t="s">
        <v>462</v>
      </c>
      <c r="AA1113" s="9" t="s">
        <v>199</v>
      </c>
      <c r="AB1113" s="9">
        <v>7970501</v>
      </c>
      <c r="AC1113" s="9" t="s">
        <v>1895</v>
      </c>
      <c r="AD1113" s="9" t="s">
        <v>800</v>
      </c>
      <c r="AE1113" s="5">
        <f t="shared" si="56"/>
        <v>0</v>
      </c>
      <c r="AF1113" s="5" t="str">
        <f t="shared" si="57"/>
        <v>Pokryto</v>
      </c>
      <c r="AG1113" s="153"/>
      <c r="AH1113" s="153"/>
      <c r="AI1113" t="s">
        <v>201</v>
      </c>
      <c r="AJ1113" t="s">
        <v>800</v>
      </c>
      <c r="AK1113" s="9" t="str">
        <f>VLOOKUP(Y1113,zdroj!D:AJ,33,0)</f>
        <v>katC</v>
      </c>
    </row>
    <row r="1114" spans="8:37" x14ac:dyDescent="0.25">
      <c r="H1114" s="8"/>
      <c r="I1114" s="8"/>
      <c r="N1114" s="23"/>
      <c r="O1114" s="24"/>
      <c r="P1114" s="19"/>
      <c r="Q1114" s="19"/>
      <c r="R1114" s="19"/>
      <c r="S1114" s="27"/>
      <c r="U1114" s="27"/>
      <c r="Y1114" s="9" t="s">
        <v>489</v>
      </c>
      <c r="Z1114" s="9" t="s">
        <v>462</v>
      </c>
      <c r="AA1114" s="9" t="s">
        <v>199</v>
      </c>
      <c r="AB1114" s="9">
        <v>7970510</v>
      </c>
      <c r="AC1114" s="9" t="s">
        <v>1896</v>
      </c>
      <c r="AD1114" s="9" t="s">
        <v>800</v>
      </c>
      <c r="AE1114" s="5">
        <f t="shared" si="56"/>
        <v>0</v>
      </c>
      <c r="AF1114" s="5" t="str">
        <f t="shared" si="57"/>
        <v>Pokryto</v>
      </c>
      <c r="AG1114" s="153"/>
      <c r="AH1114" s="153"/>
      <c r="AI1114" t="s">
        <v>201</v>
      </c>
      <c r="AJ1114" t="s">
        <v>800</v>
      </c>
      <c r="AK1114" s="9" t="str">
        <f>VLOOKUP(Y1114,zdroj!D:AJ,33,0)</f>
        <v>katC</v>
      </c>
    </row>
    <row r="1115" spans="8:37" x14ac:dyDescent="0.25">
      <c r="H1115" s="8"/>
      <c r="I1115" s="8"/>
      <c r="N1115" s="23"/>
      <c r="O1115" s="24"/>
      <c r="P1115" s="19"/>
      <c r="Q1115" s="19"/>
      <c r="R1115" s="19"/>
      <c r="S1115" s="27"/>
      <c r="U1115" s="27"/>
      <c r="Y1115" s="9" t="s">
        <v>489</v>
      </c>
      <c r="Z1115" s="9" t="s">
        <v>462</v>
      </c>
      <c r="AA1115" s="9" t="s">
        <v>199</v>
      </c>
      <c r="AB1115" s="9">
        <v>7970528</v>
      </c>
      <c r="AC1115" s="9" t="s">
        <v>1897</v>
      </c>
      <c r="AD1115" s="9" t="s">
        <v>226</v>
      </c>
      <c r="AE1115" s="5">
        <f t="shared" si="56"/>
        <v>0</v>
      </c>
      <c r="AF1115" s="5" t="str">
        <f t="shared" si="57"/>
        <v>katC</v>
      </c>
      <c r="AG1115" s="153"/>
      <c r="AH1115" s="153"/>
      <c r="AI1115" t="s">
        <v>201</v>
      </c>
      <c r="AJ1115" t="s">
        <v>340</v>
      </c>
      <c r="AK1115" s="9" t="str">
        <f>VLOOKUP(Y1115,zdroj!D:AJ,33,0)</f>
        <v>katC</v>
      </c>
    </row>
    <row r="1116" spans="8:37" x14ac:dyDescent="0.25">
      <c r="H1116" s="8"/>
      <c r="I1116" s="8"/>
      <c r="N1116" s="23"/>
      <c r="O1116" s="24"/>
      <c r="P1116" s="19"/>
      <c r="Q1116" s="19"/>
      <c r="R1116" s="19"/>
      <c r="S1116" s="27"/>
      <c r="U1116" s="27"/>
      <c r="Y1116" s="9" t="s">
        <v>489</v>
      </c>
      <c r="Z1116" s="9" t="s">
        <v>462</v>
      </c>
      <c r="AA1116" s="9" t="s">
        <v>199</v>
      </c>
      <c r="AB1116" s="9">
        <v>7970536</v>
      </c>
      <c r="AC1116" s="9" t="s">
        <v>1898</v>
      </c>
      <c r="AD1116" s="9" t="s">
        <v>800</v>
      </c>
      <c r="AE1116" s="5">
        <f t="shared" si="56"/>
        <v>0</v>
      </c>
      <c r="AF1116" s="5" t="str">
        <f t="shared" si="57"/>
        <v>Pokryto</v>
      </c>
      <c r="AG1116" s="153"/>
      <c r="AH1116" s="153"/>
      <c r="AI1116" t="s">
        <v>201</v>
      </c>
      <c r="AJ1116" t="s">
        <v>800</v>
      </c>
      <c r="AK1116" s="9" t="str">
        <f>VLOOKUP(Y1116,zdroj!D:AJ,33,0)</f>
        <v>katC</v>
      </c>
    </row>
    <row r="1117" spans="8:37" x14ac:dyDescent="0.25">
      <c r="H1117" s="8"/>
      <c r="I1117" s="8"/>
      <c r="N1117" s="23"/>
      <c r="O1117" s="24"/>
      <c r="P1117" s="19"/>
      <c r="Q1117" s="19"/>
      <c r="R1117" s="19"/>
      <c r="S1117" s="27"/>
      <c r="U1117" s="27"/>
      <c r="Y1117" s="9" t="s">
        <v>489</v>
      </c>
      <c r="Z1117" s="9" t="s">
        <v>462</v>
      </c>
      <c r="AA1117" s="9" t="s">
        <v>199</v>
      </c>
      <c r="AB1117" s="9">
        <v>7970544</v>
      </c>
      <c r="AC1117" s="9" t="s">
        <v>1899</v>
      </c>
      <c r="AD1117" s="9" t="s">
        <v>226</v>
      </c>
      <c r="AE1117" s="5">
        <f t="shared" si="56"/>
        <v>0</v>
      </c>
      <c r="AF1117" s="5" t="str">
        <f t="shared" si="57"/>
        <v>katC</v>
      </c>
      <c r="AG1117" s="153"/>
      <c r="AH1117" s="153"/>
      <c r="AI1117" t="s">
        <v>201</v>
      </c>
      <c r="AJ1117" t="s">
        <v>340</v>
      </c>
      <c r="AK1117" s="9" t="str">
        <f>VLOOKUP(Y1117,zdroj!D:AJ,33,0)</f>
        <v>katC</v>
      </c>
    </row>
    <row r="1118" spans="8:37" x14ac:dyDescent="0.25">
      <c r="H1118" s="8"/>
      <c r="I1118" s="8"/>
      <c r="N1118" s="23"/>
      <c r="O1118" s="24"/>
      <c r="P1118" s="19"/>
      <c r="Q1118" s="19"/>
      <c r="R1118" s="19"/>
      <c r="S1118" s="27"/>
      <c r="U1118" s="27"/>
      <c r="Y1118" s="9" t="s">
        <v>489</v>
      </c>
      <c r="Z1118" s="9" t="s">
        <v>462</v>
      </c>
      <c r="AA1118" s="9" t="s">
        <v>199</v>
      </c>
      <c r="AB1118" s="9">
        <v>7970552</v>
      </c>
      <c r="AC1118" s="9" t="s">
        <v>1900</v>
      </c>
      <c r="AD1118" s="9" t="s">
        <v>800</v>
      </c>
      <c r="AE1118" s="5">
        <f t="shared" si="56"/>
        <v>0</v>
      </c>
      <c r="AF1118" s="5" t="str">
        <f t="shared" si="57"/>
        <v>Pokryto</v>
      </c>
      <c r="AG1118" s="153"/>
      <c r="AH1118" s="153"/>
      <c r="AI1118" t="s">
        <v>201</v>
      </c>
      <c r="AJ1118" t="s">
        <v>800</v>
      </c>
      <c r="AK1118" s="9" t="str">
        <f>VLOOKUP(Y1118,zdroj!D:AJ,33,0)</f>
        <v>katC</v>
      </c>
    </row>
    <row r="1119" spans="8:37" x14ac:dyDescent="0.25">
      <c r="H1119" s="8"/>
      <c r="I1119" s="8"/>
      <c r="N1119" s="23"/>
      <c r="O1119" s="24"/>
      <c r="P1119" s="19"/>
      <c r="Q1119" s="19"/>
      <c r="R1119" s="19"/>
      <c r="S1119" s="27"/>
      <c r="U1119" s="27"/>
      <c r="Y1119" s="9" t="s">
        <v>489</v>
      </c>
      <c r="Z1119" s="9" t="s">
        <v>462</v>
      </c>
      <c r="AA1119" s="9" t="s">
        <v>199</v>
      </c>
      <c r="AB1119" s="9">
        <v>7970561</v>
      </c>
      <c r="AC1119" s="9" t="s">
        <v>1901</v>
      </c>
      <c r="AD1119" s="9" t="s">
        <v>226</v>
      </c>
      <c r="AE1119" s="5">
        <f t="shared" si="56"/>
        <v>0</v>
      </c>
      <c r="AF1119" s="5" t="str">
        <f t="shared" si="57"/>
        <v>katC</v>
      </c>
      <c r="AG1119" s="153"/>
      <c r="AH1119" s="153"/>
      <c r="AI1119" t="s">
        <v>201</v>
      </c>
      <c r="AJ1119" t="s">
        <v>340</v>
      </c>
      <c r="AK1119" s="9" t="str">
        <f>VLOOKUP(Y1119,zdroj!D:AJ,33,0)</f>
        <v>katC</v>
      </c>
    </row>
    <row r="1120" spans="8:37" x14ac:dyDescent="0.25">
      <c r="H1120" s="8"/>
      <c r="I1120" s="8"/>
      <c r="N1120" s="23"/>
      <c r="O1120" s="24"/>
      <c r="P1120" s="19"/>
      <c r="Q1120" s="19"/>
      <c r="R1120" s="19"/>
      <c r="S1120" s="27"/>
      <c r="U1120" s="27"/>
      <c r="Y1120" s="9" t="s">
        <v>489</v>
      </c>
      <c r="Z1120" s="9" t="s">
        <v>462</v>
      </c>
      <c r="AA1120" s="9" t="s">
        <v>199</v>
      </c>
      <c r="AB1120" s="9">
        <v>7970315</v>
      </c>
      <c r="AC1120" s="9" t="s">
        <v>1902</v>
      </c>
      <c r="AD1120" s="9" t="s">
        <v>800</v>
      </c>
      <c r="AE1120" s="5">
        <f t="shared" si="56"/>
        <v>0</v>
      </c>
      <c r="AF1120" s="5" t="str">
        <f t="shared" si="57"/>
        <v>Pokryto</v>
      </c>
      <c r="AG1120" s="153"/>
      <c r="AH1120" s="153"/>
      <c r="AI1120" t="s">
        <v>201</v>
      </c>
      <c r="AJ1120" t="s">
        <v>800</v>
      </c>
      <c r="AK1120" s="9" t="str">
        <f>VLOOKUP(Y1120,zdroj!D:AJ,33,0)</f>
        <v>katC</v>
      </c>
    </row>
    <row r="1121" spans="8:37" x14ac:dyDescent="0.25">
      <c r="H1121" s="8"/>
      <c r="I1121" s="8"/>
      <c r="N1121" s="23"/>
      <c r="O1121" s="24"/>
      <c r="P1121" s="19"/>
      <c r="Q1121" s="19"/>
      <c r="R1121" s="19"/>
      <c r="S1121" s="27"/>
      <c r="U1121" s="27"/>
      <c r="Y1121" s="9" t="s">
        <v>489</v>
      </c>
      <c r="Z1121" s="9" t="s">
        <v>462</v>
      </c>
      <c r="AA1121" s="9" t="s">
        <v>199</v>
      </c>
      <c r="AB1121" s="9">
        <v>7970587</v>
      </c>
      <c r="AC1121" s="9" t="s">
        <v>1903</v>
      </c>
      <c r="AD1121" s="9" t="s">
        <v>800</v>
      </c>
      <c r="AE1121" s="5">
        <f t="shared" si="56"/>
        <v>0</v>
      </c>
      <c r="AF1121" s="5" t="str">
        <f t="shared" si="57"/>
        <v>Pokryto</v>
      </c>
      <c r="AG1121" s="153"/>
      <c r="AH1121" s="153"/>
      <c r="AI1121" t="s">
        <v>201</v>
      </c>
      <c r="AJ1121" t="s">
        <v>800</v>
      </c>
      <c r="AK1121" s="9" t="str">
        <f>VLOOKUP(Y1121,zdroj!D:AJ,33,0)</f>
        <v>katC</v>
      </c>
    </row>
    <row r="1122" spans="8:37" x14ac:dyDescent="0.25">
      <c r="H1122" s="8"/>
      <c r="I1122" s="8"/>
      <c r="N1122" s="23"/>
      <c r="O1122" s="24"/>
      <c r="P1122" s="19"/>
      <c r="Q1122" s="19"/>
      <c r="R1122" s="19"/>
      <c r="S1122" s="27"/>
      <c r="U1122" s="27"/>
      <c r="Y1122" s="9" t="s">
        <v>489</v>
      </c>
      <c r="Z1122" s="9" t="s">
        <v>462</v>
      </c>
      <c r="AA1122" s="9" t="s">
        <v>199</v>
      </c>
      <c r="AB1122" s="9">
        <v>7970595</v>
      </c>
      <c r="AC1122" s="9" t="s">
        <v>1904</v>
      </c>
      <c r="AD1122" s="9" t="s">
        <v>800</v>
      </c>
      <c r="AE1122" s="5">
        <f t="shared" si="56"/>
        <v>0</v>
      </c>
      <c r="AF1122" s="5" t="str">
        <f t="shared" si="57"/>
        <v>Pokryto</v>
      </c>
      <c r="AG1122" s="153"/>
      <c r="AH1122" s="153"/>
      <c r="AI1122" t="s">
        <v>201</v>
      </c>
      <c r="AJ1122" t="s">
        <v>800</v>
      </c>
      <c r="AK1122" s="9" t="str">
        <f>VLOOKUP(Y1122,zdroj!D:AJ,33,0)</f>
        <v>katC</v>
      </c>
    </row>
    <row r="1123" spans="8:37" x14ac:dyDescent="0.25">
      <c r="H1123" s="8"/>
      <c r="I1123" s="8"/>
      <c r="N1123" s="23"/>
      <c r="O1123" s="24"/>
      <c r="P1123" s="19"/>
      <c r="Q1123" s="19"/>
      <c r="R1123" s="19"/>
      <c r="S1123" s="27"/>
      <c r="U1123" s="27"/>
      <c r="Y1123" s="9" t="s">
        <v>489</v>
      </c>
      <c r="Z1123" s="9" t="s">
        <v>462</v>
      </c>
      <c r="AA1123" s="9" t="s">
        <v>199</v>
      </c>
      <c r="AB1123" s="9">
        <v>7970609</v>
      </c>
      <c r="AC1123" s="9" t="s">
        <v>1905</v>
      </c>
      <c r="AD1123" s="9" t="s">
        <v>800</v>
      </c>
      <c r="AE1123" s="5">
        <f t="shared" si="56"/>
        <v>0</v>
      </c>
      <c r="AF1123" s="5" t="str">
        <f t="shared" si="57"/>
        <v>Pokryto</v>
      </c>
      <c r="AG1123" s="153"/>
      <c r="AH1123" s="153"/>
      <c r="AI1123" t="s">
        <v>201</v>
      </c>
      <c r="AJ1123" t="s">
        <v>800</v>
      </c>
      <c r="AK1123" s="9" t="str">
        <f>VLOOKUP(Y1123,zdroj!D:AJ,33,0)</f>
        <v>katC</v>
      </c>
    </row>
    <row r="1124" spans="8:37" x14ac:dyDescent="0.25">
      <c r="H1124" s="8"/>
      <c r="I1124" s="8"/>
      <c r="N1124" s="23"/>
      <c r="O1124" s="24"/>
      <c r="P1124" s="19"/>
      <c r="Q1124" s="19"/>
      <c r="R1124" s="19"/>
      <c r="S1124" s="27"/>
      <c r="U1124" s="27"/>
      <c r="Y1124" s="9" t="s">
        <v>489</v>
      </c>
      <c r="Z1124" s="9" t="s">
        <v>462</v>
      </c>
      <c r="AA1124" s="9" t="s">
        <v>199</v>
      </c>
      <c r="AB1124" s="9">
        <v>7970617</v>
      </c>
      <c r="AC1124" s="9" t="s">
        <v>1906</v>
      </c>
      <c r="AD1124" s="9" t="s">
        <v>226</v>
      </c>
      <c r="AE1124" s="5">
        <f t="shared" si="56"/>
        <v>0</v>
      </c>
      <c r="AF1124" s="5" t="str">
        <f t="shared" si="57"/>
        <v>katC</v>
      </c>
      <c r="AG1124" s="153"/>
      <c r="AH1124" s="153"/>
      <c r="AI1124" t="s">
        <v>201</v>
      </c>
      <c r="AJ1124" t="s">
        <v>340</v>
      </c>
      <c r="AK1124" s="9" t="str">
        <f>VLOOKUP(Y1124,zdroj!D:AJ,33,0)</f>
        <v>katC</v>
      </c>
    </row>
    <row r="1125" spans="8:37" x14ac:dyDescent="0.25">
      <c r="H1125" s="8"/>
      <c r="I1125" s="8"/>
      <c r="N1125" s="23"/>
      <c r="O1125" s="24"/>
      <c r="P1125" s="19"/>
      <c r="Q1125" s="19"/>
      <c r="R1125" s="19"/>
      <c r="S1125" s="27"/>
      <c r="U1125" s="27"/>
      <c r="Y1125" s="9" t="s">
        <v>489</v>
      </c>
      <c r="Z1125" s="9" t="s">
        <v>462</v>
      </c>
      <c r="AA1125" s="9" t="s">
        <v>199</v>
      </c>
      <c r="AB1125" s="9">
        <v>7970625</v>
      </c>
      <c r="AC1125" s="9" t="s">
        <v>1907</v>
      </c>
      <c r="AD1125" s="9" t="s">
        <v>226</v>
      </c>
      <c r="AE1125" s="5">
        <f t="shared" si="56"/>
        <v>0</v>
      </c>
      <c r="AF1125" s="5" t="str">
        <f t="shared" si="57"/>
        <v>katC</v>
      </c>
      <c r="AG1125" s="153"/>
      <c r="AH1125" s="153"/>
      <c r="AI1125" t="s">
        <v>17879</v>
      </c>
      <c r="AJ1125" t="s">
        <v>17878</v>
      </c>
      <c r="AK1125" s="9" t="str">
        <f>VLOOKUP(Y1125,zdroj!D:AJ,33,0)</f>
        <v>katC</v>
      </c>
    </row>
    <row r="1126" spans="8:37" x14ac:dyDescent="0.25">
      <c r="H1126" s="8"/>
      <c r="I1126" s="8"/>
      <c r="N1126" s="23"/>
      <c r="O1126" s="24"/>
      <c r="P1126" s="19"/>
      <c r="Q1126" s="19"/>
      <c r="R1126" s="19"/>
      <c r="S1126" s="27"/>
      <c r="U1126" s="27"/>
      <c r="Y1126" s="9" t="s">
        <v>489</v>
      </c>
      <c r="Z1126" s="9" t="s">
        <v>462</v>
      </c>
      <c r="AA1126" s="9" t="s">
        <v>199</v>
      </c>
      <c r="AB1126" s="9">
        <v>7970633</v>
      </c>
      <c r="AC1126" s="9" t="s">
        <v>1908</v>
      </c>
      <c r="AD1126" s="9" t="s">
        <v>800</v>
      </c>
      <c r="AE1126" s="5">
        <f t="shared" si="56"/>
        <v>0</v>
      </c>
      <c r="AF1126" s="5" t="str">
        <f t="shared" si="57"/>
        <v>Pokryto</v>
      </c>
      <c r="AG1126" s="153"/>
      <c r="AH1126" s="153"/>
      <c r="AI1126" t="s">
        <v>201</v>
      </c>
      <c r="AJ1126" t="s">
        <v>800</v>
      </c>
      <c r="AK1126" s="9" t="str">
        <f>VLOOKUP(Y1126,zdroj!D:AJ,33,0)</f>
        <v>katC</v>
      </c>
    </row>
    <row r="1127" spans="8:37" x14ac:dyDescent="0.25">
      <c r="H1127" s="8"/>
      <c r="I1127" s="8"/>
      <c r="N1127" s="23"/>
      <c r="O1127" s="24"/>
      <c r="P1127" s="19"/>
      <c r="Q1127" s="19"/>
      <c r="R1127" s="19"/>
      <c r="S1127" s="27"/>
      <c r="U1127" s="27"/>
      <c r="Y1127" s="9" t="s">
        <v>489</v>
      </c>
      <c r="Z1127" s="9" t="s">
        <v>462</v>
      </c>
      <c r="AA1127" s="9" t="s">
        <v>199</v>
      </c>
      <c r="AB1127" s="9">
        <v>7970641</v>
      </c>
      <c r="AC1127" s="9" t="s">
        <v>1909</v>
      </c>
      <c r="AD1127" s="9" t="s">
        <v>800</v>
      </c>
      <c r="AE1127" s="5">
        <f t="shared" si="56"/>
        <v>0</v>
      </c>
      <c r="AF1127" s="5" t="str">
        <f t="shared" si="57"/>
        <v>Pokryto</v>
      </c>
      <c r="AG1127" s="153"/>
      <c r="AH1127" s="153"/>
      <c r="AI1127" t="s">
        <v>201</v>
      </c>
      <c r="AJ1127" t="s">
        <v>800</v>
      </c>
      <c r="AK1127" s="9" t="str">
        <f>VLOOKUP(Y1127,zdroj!D:AJ,33,0)</f>
        <v>katC</v>
      </c>
    </row>
    <row r="1128" spans="8:37" x14ac:dyDescent="0.25">
      <c r="H1128" s="8"/>
      <c r="I1128" s="8"/>
      <c r="N1128" s="23"/>
      <c r="O1128" s="24"/>
      <c r="P1128" s="19"/>
      <c r="Q1128" s="19"/>
      <c r="R1128" s="19"/>
      <c r="S1128" s="27"/>
      <c r="U1128" s="27"/>
      <c r="Y1128" s="9" t="s">
        <v>489</v>
      </c>
      <c r="Z1128" s="9" t="s">
        <v>462</v>
      </c>
      <c r="AA1128" s="9" t="s">
        <v>199</v>
      </c>
      <c r="AB1128" s="9">
        <v>7970650</v>
      </c>
      <c r="AC1128" s="9" t="s">
        <v>1910</v>
      </c>
      <c r="AD1128" s="9" t="s">
        <v>226</v>
      </c>
      <c r="AE1128" s="5">
        <f t="shared" si="56"/>
        <v>0</v>
      </c>
      <c r="AF1128" s="5" t="str">
        <f t="shared" si="57"/>
        <v>katC</v>
      </c>
      <c r="AG1128" s="153"/>
      <c r="AH1128" s="153"/>
      <c r="AI1128" t="s">
        <v>201</v>
      </c>
      <c r="AJ1128" t="s">
        <v>340</v>
      </c>
      <c r="AK1128" s="9" t="str">
        <f>VLOOKUP(Y1128,zdroj!D:AJ,33,0)</f>
        <v>katC</v>
      </c>
    </row>
    <row r="1129" spans="8:37" x14ac:dyDescent="0.25">
      <c r="H1129" s="8"/>
      <c r="I1129" s="8"/>
      <c r="N1129" s="23"/>
      <c r="O1129" s="24"/>
      <c r="P1129" s="19"/>
      <c r="Q1129" s="19"/>
      <c r="R1129" s="19"/>
      <c r="S1129" s="27"/>
      <c r="U1129" s="27"/>
      <c r="Y1129" s="9" t="s">
        <v>489</v>
      </c>
      <c r="Z1129" s="9" t="s">
        <v>462</v>
      </c>
      <c r="AA1129" s="9" t="s">
        <v>199</v>
      </c>
      <c r="AB1129" s="9">
        <v>7970668</v>
      </c>
      <c r="AC1129" s="9" t="s">
        <v>1911</v>
      </c>
      <c r="AD1129" s="9" t="s">
        <v>800</v>
      </c>
      <c r="AE1129" s="5">
        <f t="shared" si="56"/>
        <v>0</v>
      </c>
      <c r="AF1129" s="5" t="str">
        <f t="shared" si="57"/>
        <v>Pokryto</v>
      </c>
      <c r="AG1129" s="153"/>
      <c r="AH1129" s="153"/>
      <c r="AI1129" t="s">
        <v>201</v>
      </c>
      <c r="AJ1129" t="s">
        <v>800</v>
      </c>
      <c r="AK1129" s="9" t="str">
        <f>VLOOKUP(Y1129,zdroj!D:AJ,33,0)</f>
        <v>katC</v>
      </c>
    </row>
    <row r="1130" spans="8:37" x14ac:dyDescent="0.25">
      <c r="H1130" s="8"/>
      <c r="I1130" s="8"/>
      <c r="N1130" s="23"/>
      <c r="O1130" s="24"/>
      <c r="P1130" s="19"/>
      <c r="Q1130" s="19"/>
      <c r="R1130" s="19"/>
      <c r="S1130" s="27"/>
      <c r="U1130" s="27"/>
      <c r="Y1130" s="9" t="s">
        <v>489</v>
      </c>
      <c r="Z1130" s="9" t="s">
        <v>462</v>
      </c>
      <c r="AA1130" s="9" t="s">
        <v>199</v>
      </c>
      <c r="AB1130" s="9">
        <v>7970676</v>
      </c>
      <c r="AC1130" s="9" t="s">
        <v>1912</v>
      </c>
      <c r="AD1130" s="9" t="s">
        <v>226</v>
      </c>
      <c r="AE1130" s="5">
        <f t="shared" si="56"/>
        <v>0</v>
      </c>
      <c r="AF1130" s="5" t="str">
        <f t="shared" si="57"/>
        <v>katC</v>
      </c>
      <c r="AG1130" s="153"/>
      <c r="AH1130" s="153"/>
      <c r="AI1130" t="s">
        <v>229</v>
      </c>
      <c r="AJ1130" t="s">
        <v>17878</v>
      </c>
      <c r="AK1130" s="9" t="str">
        <f>VLOOKUP(Y1130,zdroj!D:AJ,33,0)</f>
        <v>katC</v>
      </c>
    </row>
    <row r="1131" spans="8:37" x14ac:dyDescent="0.25">
      <c r="H1131" s="8"/>
      <c r="I1131" s="8"/>
      <c r="N1131" s="23"/>
      <c r="O1131" s="24"/>
      <c r="P1131" s="19"/>
      <c r="Q1131" s="19"/>
      <c r="R1131" s="19"/>
      <c r="S1131" s="27"/>
      <c r="U1131" s="27"/>
      <c r="Y1131" s="9" t="s">
        <v>489</v>
      </c>
      <c r="Z1131" s="9" t="s">
        <v>462</v>
      </c>
      <c r="AA1131" s="9" t="s">
        <v>199</v>
      </c>
      <c r="AB1131" s="9">
        <v>7970323</v>
      </c>
      <c r="AC1131" s="9" t="s">
        <v>1913</v>
      </c>
      <c r="AD1131" s="9" t="s">
        <v>226</v>
      </c>
      <c r="AE1131" s="5">
        <f t="shared" si="56"/>
        <v>0</v>
      </c>
      <c r="AF1131" s="5" t="str">
        <f t="shared" si="57"/>
        <v>katC</v>
      </c>
      <c r="AG1131" s="153"/>
      <c r="AH1131" s="153"/>
      <c r="AI1131" t="s">
        <v>201</v>
      </c>
      <c r="AJ1131" t="s">
        <v>340</v>
      </c>
      <c r="AK1131" s="9" t="str">
        <f>VLOOKUP(Y1131,zdroj!D:AJ,33,0)</f>
        <v>katC</v>
      </c>
    </row>
    <row r="1132" spans="8:37" x14ac:dyDescent="0.25">
      <c r="H1132" s="8"/>
      <c r="I1132" s="8"/>
      <c r="N1132" s="23"/>
      <c r="O1132" s="24"/>
      <c r="P1132" s="19"/>
      <c r="Q1132" s="19"/>
      <c r="R1132" s="19"/>
      <c r="S1132" s="27"/>
      <c r="U1132" s="27"/>
      <c r="Y1132" s="9" t="s">
        <v>489</v>
      </c>
      <c r="Z1132" s="9" t="s">
        <v>462</v>
      </c>
      <c r="AA1132" s="9" t="s">
        <v>199</v>
      </c>
      <c r="AB1132" s="9">
        <v>7970684</v>
      </c>
      <c r="AC1132" s="9" t="s">
        <v>1914</v>
      </c>
      <c r="AD1132" s="9" t="s">
        <v>800</v>
      </c>
      <c r="AE1132" s="5">
        <f t="shared" si="56"/>
        <v>0</v>
      </c>
      <c r="AF1132" s="5" t="str">
        <f t="shared" si="57"/>
        <v>Pokryto</v>
      </c>
      <c r="AG1132" s="153"/>
      <c r="AH1132" s="153"/>
      <c r="AI1132" t="s">
        <v>201</v>
      </c>
      <c r="AJ1132" t="s">
        <v>800</v>
      </c>
      <c r="AK1132" s="9" t="str">
        <f>VLOOKUP(Y1132,zdroj!D:AJ,33,0)</f>
        <v>katC</v>
      </c>
    </row>
    <row r="1133" spans="8:37" x14ac:dyDescent="0.25">
      <c r="H1133" s="8"/>
      <c r="I1133" s="8"/>
      <c r="N1133" s="23"/>
      <c r="O1133" s="24"/>
      <c r="P1133" s="19"/>
      <c r="Q1133" s="19"/>
      <c r="R1133" s="19"/>
      <c r="S1133" s="27"/>
      <c r="U1133" s="27"/>
      <c r="Y1133" s="9" t="s">
        <v>489</v>
      </c>
      <c r="Z1133" s="9" t="s">
        <v>462</v>
      </c>
      <c r="AA1133" s="9" t="s">
        <v>199</v>
      </c>
      <c r="AB1133" s="9">
        <v>7970692</v>
      </c>
      <c r="AC1133" s="9" t="s">
        <v>1915</v>
      </c>
      <c r="AD1133" s="9" t="s">
        <v>226</v>
      </c>
      <c r="AE1133" s="5">
        <f t="shared" si="56"/>
        <v>0</v>
      </c>
      <c r="AF1133" s="5" t="str">
        <f t="shared" si="57"/>
        <v>katC</v>
      </c>
      <c r="AG1133" s="153"/>
      <c r="AH1133" s="153"/>
      <c r="AI1133" t="s">
        <v>201</v>
      </c>
      <c r="AJ1133" t="s">
        <v>340</v>
      </c>
      <c r="AK1133" s="9" t="str">
        <f>VLOOKUP(Y1133,zdroj!D:AJ,33,0)</f>
        <v>katC</v>
      </c>
    </row>
    <row r="1134" spans="8:37" x14ac:dyDescent="0.25">
      <c r="H1134" s="8"/>
      <c r="I1134" s="8"/>
      <c r="N1134" s="23"/>
      <c r="O1134" s="24"/>
      <c r="P1134" s="19"/>
      <c r="Q1134" s="19"/>
      <c r="R1134" s="19"/>
      <c r="S1134" s="27"/>
      <c r="U1134" s="27"/>
      <c r="Y1134" s="9" t="s">
        <v>489</v>
      </c>
      <c r="Z1134" s="9" t="s">
        <v>462</v>
      </c>
      <c r="AA1134" s="9" t="s">
        <v>199</v>
      </c>
      <c r="AB1134" s="9">
        <v>7970706</v>
      </c>
      <c r="AC1134" s="9" t="s">
        <v>1916</v>
      </c>
      <c r="AD1134" s="9" t="s">
        <v>800</v>
      </c>
      <c r="AE1134" s="5">
        <f t="shared" si="56"/>
        <v>0</v>
      </c>
      <c r="AF1134" s="5" t="str">
        <f t="shared" si="57"/>
        <v>Pokryto</v>
      </c>
      <c r="AG1134" s="153"/>
      <c r="AH1134" s="153"/>
      <c r="AI1134" t="s">
        <v>201</v>
      </c>
      <c r="AJ1134" t="s">
        <v>800</v>
      </c>
      <c r="AK1134" s="9" t="str">
        <f>VLOOKUP(Y1134,zdroj!D:AJ,33,0)</f>
        <v>katC</v>
      </c>
    </row>
    <row r="1135" spans="8:37" x14ac:dyDescent="0.25">
      <c r="H1135" s="8"/>
      <c r="I1135" s="8"/>
      <c r="N1135" s="23"/>
      <c r="O1135" s="24"/>
      <c r="P1135" s="19"/>
      <c r="Q1135" s="19"/>
      <c r="R1135" s="19"/>
      <c r="S1135" s="27"/>
      <c r="U1135" s="27"/>
      <c r="Y1135" s="9" t="s">
        <v>489</v>
      </c>
      <c r="Z1135" s="9" t="s">
        <v>462</v>
      </c>
      <c r="AA1135" s="9" t="s">
        <v>199</v>
      </c>
      <c r="AB1135" s="9">
        <v>7970714</v>
      </c>
      <c r="AC1135" s="9" t="s">
        <v>1917</v>
      </c>
      <c r="AD1135" s="9" t="s">
        <v>226</v>
      </c>
      <c r="AE1135" s="5">
        <f t="shared" si="56"/>
        <v>0</v>
      </c>
      <c r="AF1135" s="5" t="str">
        <f t="shared" si="57"/>
        <v>katC</v>
      </c>
      <c r="AG1135" s="153"/>
      <c r="AH1135" s="153"/>
      <c r="AI1135" t="s">
        <v>17879</v>
      </c>
      <c r="AJ1135" t="s">
        <v>17878</v>
      </c>
      <c r="AK1135" s="9" t="str">
        <f>VLOOKUP(Y1135,zdroj!D:AJ,33,0)</f>
        <v>katC</v>
      </c>
    </row>
    <row r="1136" spans="8:37" x14ac:dyDescent="0.25">
      <c r="H1136" s="8"/>
      <c r="I1136" s="8"/>
      <c r="N1136" s="23"/>
      <c r="O1136" s="24"/>
      <c r="P1136" s="19"/>
      <c r="Q1136" s="19"/>
      <c r="R1136" s="19"/>
      <c r="S1136" s="27"/>
      <c r="U1136" s="27"/>
      <c r="Y1136" s="9" t="s">
        <v>489</v>
      </c>
      <c r="Z1136" s="9" t="s">
        <v>462</v>
      </c>
      <c r="AA1136" s="9" t="s">
        <v>199</v>
      </c>
      <c r="AB1136" s="9">
        <v>7970722</v>
      </c>
      <c r="AC1136" s="9" t="s">
        <v>1918</v>
      </c>
      <c r="AD1136" s="9" t="s">
        <v>226</v>
      </c>
      <c r="AE1136" s="5">
        <f t="shared" si="56"/>
        <v>0</v>
      </c>
      <c r="AF1136" s="5" t="str">
        <f t="shared" si="57"/>
        <v>katC</v>
      </c>
      <c r="AG1136" s="153"/>
      <c r="AH1136" s="153"/>
      <c r="AI1136" t="s">
        <v>201</v>
      </c>
      <c r="AJ1136" t="s">
        <v>340</v>
      </c>
      <c r="AK1136" s="9" t="str">
        <f>VLOOKUP(Y1136,zdroj!D:AJ,33,0)</f>
        <v>katC</v>
      </c>
    </row>
    <row r="1137" spans="8:37" x14ac:dyDescent="0.25">
      <c r="H1137" s="8"/>
      <c r="I1137" s="8"/>
      <c r="N1137" s="23"/>
      <c r="O1137" s="24"/>
      <c r="P1137" s="19"/>
      <c r="Q1137" s="19"/>
      <c r="R1137" s="19"/>
      <c r="S1137" s="27"/>
      <c r="U1137" s="27"/>
      <c r="Y1137" s="9" t="s">
        <v>489</v>
      </c>
      <c r="Z1137" s="9" t="s">
        <v>462</v>
      </c>
      <c r="AA1137" s="9" t="s">
        <v>199</v>
      </c>
      <c r="AB1137" s="9">
        <v>7970731</v>
      </c>
      <c r="AC1137" s="9" t="s">
        <v>1919</v>
      </c>
      <c r="AD1137" s="9" t="s">
        <v>800</v>
      </c>
      <c r="AE1137" s="5">
        <f t="shared" si="56"/>
        <v>0</v>
      </c>
      <c r="AF1137" s="5" t="str">
        <f t="shared" si="57"/>
        <v>Pokryto</v>
      </c>
      <c r="AG1137" s="153"/>
      <c r="AH1137" s="153"/>
      <c r="AI1137" t="s">
        <v>201</v>
      </c>
      <c r="AJ1137" t="s">
        <v>800</v>
      </c>
      <c r="AK1137" s="9" t="str">
        <f>VLOOKUP(Y1137,zdroj!D:AJ,33,0)</f>
        <v>katC</v>
      </c>
    </row>
    <row r="1138" spans="8:37" x14ac:dyDescent="0.25">
      <c r="H1138" s="8"/>
      <c r="I1138" s="8"/>
      <c r="N1138" s="23"/>
      <c r="O1138" s="24"/>
      <c r="P1138" s="19"/>
      <c r="Q1138" s="19"/>
      <c r="R1138" s="19"/>
      <c r="S1138" s="27"/>
      <c r="U1138" s="27"/>
      <c r="Y1138" s="9" t="s">
        <v>489</v>
      </c>
      <c r="Z1138" s="9" t="s">
        <v>462</v>
      </c>
      <c r="AA1138" s="9" t="s">
        <v>199</v>
      </c>
      <c r="AB1138" s="9">
        <v>7970749</v>
      </c>
      <c r="AC1138" s="9" t="s">
        <v>1920</v>
      </c>
      <c r="AD1138" s="9" t="s">
        <v>800</v>
      </c>
      <c r="AE1138" s="5">
        <f t="shared" si="56"/>
        <v>0</v>
      </c>
      <c r="AF1138" s="5" t="str">
        <f t="shared" si="57"/>
        <v>Pokryto</v>
      </c>
      <c r="AG1138" s="153"/>
      <c r="AH1138" s="153"/>
      <c r="AI1138" t="s">
        <v>201</v>
      </c>
      <c r="AJ1138" t="s">
        <v>800</v>
      </c>
      <c r="AK1138" s="9" t="str">
        <f>VLOOKUP(Y1138,zdroj!D:AJ,33,0)</f>
        <v>katC</v>
      </c>
    </row>
    <row r="1139" spans="8:37" x14ac:dyDescent="0.25">
      <c r="H1139" s="8"/>
      <c r="I1139" s="8"/>
      <c r="N1139" s="23"/>
      <c r="O1139" s="24"/>
      <c r="P1139" s="19"/>
      <c r="Q1139" s="19"/>
      <c r="R1139" s="19"/>
      <c r="S1139" s="27"/>
      <c r="U1139" s="27"/>
      <c r="Y1139" s="9" t="s">
        <v>489</v>
      </c>
      <c r="Z1139" s="9" t="s">
        <v>462</v>
      </c>
      <c r="AA1139" s="9" t="s">
        <v>199</v>
      </c>
      <c r="AB1139" s="9">
        <v>7970757</v>
      </c>
      <c r="AC1139" s="9" t="s">
        <v>1921</v>
      </c>
      <c r="AD1139" s="9" t="s">
        <v>800</v>
      </c>
      <c r="AE1139" s="5">
        <f t="shared" si="56"/>
        <v>0</v>
      </c>
      <c r="AF1139" s="5" t="str">
        <f t="shared" si="57"/>
        <v>Pokryto</v>
      </c>
      <c r="AG1139" s="153"/>
      <c r="AH1139" s="153"/>
      <c r="AI1139" t="s">
        <v>201</v>
      </c>
      <c r="AJ1139" t="s">
        <v>800</v>
      </c>
      <c r="AK1139" s="9" t="str">
        <f>VLOOKUP(Y1139,zdroj!D:AJ,33,0)</f>
        <v>katC</v>
      </c>
    </row>
    <row r="1140" spans="8:37" x14ac:dyDescent="0.25">
      <c r="H1140" s="8"/>
      <c r="I1140" s="8"/>
      <c r="N1140" s="23"/>
      <c r="O1140" s="24"/>
      <c r="P1140" s="19"/>
      <c r="Q1140" s="19"/>
      <c r="R1140" s="19"/>
      <c r="S1140" s="27"/>
      <c r="U1140" s="27"/>
      <c r="Y1140" s="9" t="s">
        <v>489</v>
      </c>
      <c r="Z1140" s="9" t="s">
        <v>462</v>
      </c>
      <c r="AA1140" s="9" t="s">
        <v>199</v>
      </c>
      <c r="AB1140" s="9">
        <v>7970765</v>
      </c>
      <c r="AC1140" s="9" t="s">
        <v>1922</v>
      </c>
      <c r="AD1140" s="9" t="s">
        <v>800</v>
      </c>
      <c r="AE1140" s="5">
        <f t="shared" si="56"/>
        <v>0</v>
      </c>
      <c r="AF1140" s="5" t="str">
        <f t="shared" si="57"/>
        <v>Pokryto</v>
      </c>
      <c r="AG1140" s="153"/>
      <c r="AH1140" s="153"/>
      <c r="AI1140" t="s">
        <v>201</v>
      </c>
      <c r="AJ1140" t="s">
        <v>800</v>
      </c>
      <c r="AK1140" s="9" t="str">
        <f>VLOOKUP(Y1140,zdroj!D:AJ,33,0)</f>
        <v>katC</v>
      </c>
    </row>
    <row r="1141" spans="8:37" x14ac:dyDescent="0.25">
      <c r="H1141" s="8"/>
      <c r="I1141" s="8"/>
      <c r="N1141" s="23"/>
      <c r="O1141" s="24"/>
      <c r="P1141" s="19"/>
      <c r="Q1141" s="19"/>
      <c r="R1141" s="19"/>
      <c r="S1141" s="27"/>
      <c r="U1141" s="27"/>
      <c r="Y1141" s="9" t="s">
        <v>489</v>
      </c>
      <c r="Z1141" s="9" t="s">
        <v>462</v>
      </c>
      <c r="AA1141" s="9" t="s">
        <v>199</v>
      </c>
      <c r="AB1141" s="9">
        <v>7970773</v>
      </c>
      <c r="AC1141" s="9" t="s">
        <v>1923</v>
      </c>
      <c r="AD1141" s="9" t="s">
        <v>800</v>
      </c>
      <c r="AE1141" s="5">
        <f t="shared" si="56"/>
        <v>0</v>
      </c>
      <c r="AF1141" s="5" t="str">
        <f t="shared" si="57"/>
        <v>Pokryto</v>
      </c>
      <c r="AG1141" s="153"/>
      <c r="AH1141" s="153"/>
      <c r="AI1141" t="s">
        <v>201</v>
      </c>
      <c r="AJ1141" t="s">
        <v>800</v>
      </c>
      <c r="AK1141" s="9" t="str">
        <f>VLOOKUP(Y1141,zdroj!D:AJ,33,0)</f>
        <v>katC</v>
      </c>
    </row>
    <row r="1142" spans="8:37" x14ac:dyDescent="0.25">
      <c r="H1142" s="8"/>
      <c r="I1142" s="8"/>
      <c r="N1142" s="23"/>
      <c r="O1142" s="24"/>
      <c r="P1142" s="19"/>
      <c r="Q1142" s="19"/>
      <c r="R1142" s="19"/>
      <c r="S1142" s="27"/>
      <c r="U1142" s="27"/>
      <c r="Y1142" s="9" t="s">
        <v>489</v>
      </c>
      <c r="Z1142" s="9" t="s">
        <v>462</v>
      </c>
      <c r="AA1142" s="9" t="s">
        <v>199</v>
      </c>
      <c r="AB1142" s="9">
        <v>7970331</v>
      </c>
      <c r="AC1142" s="9" t="s">
        <v>1924</v>
      </c>
      <c r="AD1142" s="9" t="s">
        <v>800</v>
      </c>
      <c r="AE1142" s="5">
        <f t="shared" si="56"/>
        <v>0</v>
      </c>
      <c r="AF1142" s="5" t="str">
        <f t="shared" si="57"/>
        <v>Pokryto</v>
      </c>
      <c r="AG1142" s="153"/>
      <c r="AH1142" s="153"/>
      <c r="AI1142" t="s">
        <v>201</v>
      </c>
      <c r="AJ1142" t="s">
        <v>800</v>
      </c>
      <c r="AK1142" s="9" t="str">
        <f>VLOOKUP(Y1142,zdroj!D:AJ,33,0)</f>
        <v>katC</v>
      </c>
    </row>
    <row r="1143" spans="8:37" x14ac:dyDescent="0.25">
      <c r="H1143" s="8"/>
      <c r="I1143" s="8"/>
      <c r="N1143" s="23"/>
      <c r="O1143" s="24"/>
      <c r="P1143" s="19"/>
      <c r="Q1143" s="19"/>
      <c r="R1143" s="19"/>
      <c r="S1143" s="27"/>
      <c r="U1143" s="27"/>
      <c r="Y1143" s="9" t="s">
        <v>489</v>
      </c>
      <c r="Z1143" s="9" t="s">
        <v>462</v>
      </c>
      <c r="AA1143" s="9" t="s">
        <v>199</v>
      </c>
      <c r="AB1143" s="9">
        <v>7970781</v>
      </c>
      <c r="AC1143" s="9" t="s">
        <v>1925</v>
      </c>
      <c r="AD1143" s="9" t="s">
        <v>226</v>
      </c>
      <c r="AE1143" s="5">
        <f t="shared" si="56"/>
        <v>0</v>
      </c>
      <c r="AF1143" s="5" t="str">
        <f t="shared" si="57"/>
        <v>katC</v>
      </c>
      <c r="AG1143" s="153"/>
      <c r="AH1143" s="153"/>
      <c r="AI1143" t="s">
        <v>201</v>
      </c>
      <c r="AJ1143" t="s">
        <v>340</v>
      </c>
      <c r="AK1143" s="9" t="str">
        <f>VLOOKUP(Y1143,zdroj!D:AJ,33,0)</f>
        <v>katC</v>
      </c>
    </row>
    <row r="1144" spans="8:37" x14ac:dyDescent="0.25">
      <c r="H1144" s="8"/>
      <c r="I1144" s="8"/>
      <c r="N1144" s="23"/>
      <c r="O1144" s="24"/>
      <c r="P1144" s="19"/>
      <c r="Q1144" s="19"/>
      <c r="R1144" s="19"/>
      <c r="S1144" s="27"/>
      <c r="U1144" s="27"/>
      <c r="Y1144" s="9" t="s">
        <v>489</v>
      </c>
      <c r="Z1144" s="9" t="s">
        <v>462</v>
      </c>
      <c r="AA1144" s="9" t="s">
        <v>199</v>
      </c>
      <c r="AB1144" s="9">
        <v>7970790</v>
      </c>
      <c r="AC1144" s="9" t="s">
        <v>1926</v>
      </c>
      <c r="AD1144" s="9" t="s">
        <v>800</v>
      </c>
      <c r="AE1144" s="5">
        <f t="shared" si="56"/>
        <v>0</v>
      </c>
      <c r="AF1144" s="5" t="str">
        <f t="shared" si="57"/>
        <v>Pokryto</v>
      </c>
      <c r="AG1144" s="153"/>
      <c r="AH1144" s="153"/>
      <c r="AI1144" t="s">
        <v>201</v>
      </c>
      <c r="AJ1144" t="s">
        <v>800</v>
      </c>
      <c r="AK1144" s="9" t="str">
        <f>VLOOKUP(Y1144,zdroj!D:AJ,33,0)</f>
        <v>katC</v>
      </c>
    </row>
    <row r="1145" spans="8:37" x14ac:dyDescent="0.25">
      <c r="H1145" s="8"/>
      <c r="I1145" s="8"/>
      <c r="N1145" s="23"/>
      <c r="O1145" s="24"/>
      <c r="P1145" s="19"/>
      <c r="Q1145" s="19"/>
      <c r="R1145" s="19"/>
      <c r="S1145" s="27"/>
      <c r="U1145" s="27"/>
      <c r="Y1145" s="9" t="s">
        <v>489</v>
      </c>
      <c r="Z1145" s="9" t="s">
        <v>462</v>
      </c>
      <c r="AA1145" s="9" t="s">
        <v>199</v>
      </c>
      <c r="AB1145" s="9">
        <v>7970803</v>
      </c>
      <c r="AC1145" s="9" t="s">
        <v>1927</v>
      </c>
      <c r="AD1145" s="9" t="s">
        <v>226</v>
      </c>
      <c r="AE1145" s="5">
        <f t="shared" si="56"/>
        <v>0</v>
      </c>
      <c r="AF1145" s="5" t="str">
        <f t="shared" si="57"/>
        <v>katC</v>
      </c>
      <c r="AG1145" s="153"/>
      <c r="AH1145" s="153"/>
      <c r="AI1145" t="s">
        <v>229</v>
      </c>
      <c r="AJ1145" t="s">
        <v>17878</v>
      </c>
      <c r="AK1145" s="9" t="str">
        <f>VLOOKUP(Y1145,zdroj!D:AJ,33,0)</f>
        <v>katC</v>
      </c>
    </row>
    <row r="1146" spans="8:37" x14ac:dyDescent="0.25">
      <c r="H1146" s="8"/>
      <c r="I1146" s="8"/>
      <c r="N1146" s="23"/>
      <c r="O1146" s="24"/>
      <c r="P1146" s="19"/>
      <c r="Q1146" s="19"/>
      <c r="R1146" s="19"/>
      <c r="S1146" s="27"/>
      <c r="U1146" s="27"/>
      <c r="Y1146" s="9" t="s">
        <v>489</v>
      </c>
      <c r="Z1146" s="9" t="s">
        <v>462</v>
      </c>
      <c r="AA1146" s="9" t="s">
        <v>199</v>
      </c>
      <c r="AB1146" s="9">
        <v>7970811</v>
      </c>
      <c r="AC1146" s="9" t="s">
        <v>1928</v>
      </c>
      <c r="AD1146" s="9" t="s">
        <v>800</v>
      </c>
      <c r="AE1146" s="5">
        <f t="shared" si="56"/>
        <v>0</v>
      </c>
      <c r="AF1146" s="5" t="str">
        <f t="shared" si="57"/>
        <v>Pokryto</v>
      </c>
      <c r="AG1146" s="153"/>
      <c r="AH1146" s="153"/>
      <c r="AI1146" t="s">
        <v>201</v>
      </c>
      <c r="AJ1146" t="s">
        <v>800</v>
      </c>
      <c r="AK1146" s="9" t="str">
        <f>VLOOKUP(Y1146,zdroj!D:AJ,33,0)</f>
        <v>katC</v>
      </c>
    </row>
    <row r="1147" spans="8:37" x14ac:dyDescent="0.25">
      <c r="H1147" s="8"/>
      <c r="I1147" s="8"/>
      <c r="N1147" s="23"/>
      <c r="O1147" s="24"/>
      <c r="P1147" s="19"/>
      <c r="Q1147" s="19"/>
      <c r="R1147" s="19"/>
      <c r="S1147" s="27"/>
      <c r="U1147" s="27"/>
      <c r="Y1147" s="9" t="s">
        <v>489</v>
      </c>
      <c r="Z1147" s="9" t="s">
        <v>462</v>
      </c>
      <c r="AA1147" s="9" t="s">
        <v>199</v>
      </c>
      <c r="AB1147" s="9">
        <v>7970820</v>
      </c>
      <c r="AC1147" s="9" t="s">
        <v>1929</v>
      </c>
      <c r="AD1147" s="9" t="s">
        <v>226</v>
      </c>
      <c r="AE1147" s="5">
        <f t="shared" si="56"/>
        <v>0</v>
      </c>
      <c r="AF1147" s="5" t="str">
        <f t="shared" si="57"/>
        <v>katC</v>
      </c>
      <c r="AG1147" s="153"/>
      <c r="AH1147" s="153"/>
      <c r="AI1147" t="s">
        <v>201</v>
      </c>
      <c r="AJ1147" t="s">
        <v>340</v>
      </c>
      <c r="AK1147" s="9" t="str">
        <f>VLOOKUP(Y1147,zdroj!D:AJ,33,0)</f>
        <v>katC</v>
      </c>
    </row>
    <row r="1148" spans="8:37" x14ac:dyDescent="0.25">
      <c r="H1148" s="8"/>
      <c r="I1148" s="8"/>
      <c r="N1148" s="23"/>
      <c r="O1148" s="24"/>
      <c r="P1148" s="19"/>
      <c r="Q1148" s="19"/>
      <c r="R1148" s="19"/>
      <c r="S1148" s="27"/>
      <c r="U1148" s="27"/>
      <c r="Y1148" s="9" t="s">
        <v>489</v>
      </c>
      <c r="Z1148" s="9" t="s">
        <v>462</v>
      </c>
      <c r="AA1148" s="9" t="s">
        <v>199</v>
      </c>
      <c r="AB1148" s="9">
        <v>7970838</v>
      </c>
      <c r="AC1148" s="9" t="s">
        <v>1930</v>
      </c>
      <c r="AD1148" s="9" t="s">
        <v>226</v>
      </c>
      <c r="AE1148" s="5">
        <f t="shared" si="56"/>
        <v>0</v>
      </c>
      <c r="AF1148" s="5" t="str">
        <f t="shared" si="57"/>
        <v>katC</v>
      </c>
      <c r="AG1148" s="153"/>
      <c r="AH1148" s="153"/>
      <c r="AI1148" t="s">
        <v>201</v>
      </c>
      <c r="AJ1148" t="s">
        <v>340</v>
      </c>
      <c r="AK1148" s="9" t="str">
        <f>VLOOKUP(Y1148,zdroj!D:AJ,33,0)</f>
        <v>katC</v>
      </c>
    </row>
    <row r="1149" spans="8:37" x14ac:dyDescent="0.25">
      <c r="H1149" s="8"/>
      <c r="I1149" s="8"/>
      <c r="N1149" s="23"/>
      <c r="O1149" s="24"/>
      <c r="P1149" s="19"/>
      <c r="Q1149" s="19"/>
      <c r="R1149" s="19"/>
      <c r="S1149" s="27"/>
      <c r="U1149" s="27"/>
      <c r="Y1149" s="9" t="s">
        <v>489</v>
      </c>
      <c r="Z1149" s="9" t="s">
        <v>462</v>
      </c>
      <c r="AA1149" s="9" t="s">
        <v>199</v>
      </c>
      <c r="AB1149" s="9">
        <v>7970846</v>
      </c>
      <c r="AC1149" s="9" t="s">
        <v>1931</v>
      </c>
      <c r="AD1149" s="9" t="s">
        <v>800</v>
      </c>
      <c r="AE1149" s="5">
        <f t="shared" si="56"/>
        <v>0</v>
      </c>
      <c r="AF1149" s="5" t="str">
        <f t="shared" si="57"/>
        <v>Pokryto</v>
      </c>
      <c r="AG1149" s="153"/>
      <c r="AH1149" s="153"/>
      <c r="AI1149" t="s">
        <v>201</v>
      </c>
      <c r="AJ1149" t="s">
        <v>800</v>
      </c>
      <c r="AK1149" s="9" t="str">
        <f>VLOOKUP(Y1149,zdroj!D:AJ,33,0)</f>
        <v>katC</v>
      </c>
    </row>
    <row r="1150" spans="8:37" x14ac:dyDescent="0.25">
      <c r="H1150" s="8"/>
      <c r="I1150" s="8"/>
      <c r="N1150" s="23"/>
      <c r="O1150" s="24"/>
      <c r="P1150" s="19"/>
      <c r="Q1150" s="19"/>
      <c r="R1150" s="19"/>
      <c r="S1150" s="27"/>
      <c r="U1150" s="27"/>
      <c r="Y1150" s="9" t="s">
        <v>489</v>
      </c>
      <c r="Z1150" s="9" t="s">
        <v>462</v>
      </c>
      <c r="AA1150" s="9" t="s">
        <v>199</v>
      </c>
      <c r="AB1150" s="9">
        <v>7970854</v>
      </c>
      <c r="AC1150" s="9" t="s">
        <v>1932</v>
      </c>
      <c r="AD1150" s="9" t="s">
        <v>226</v>
      </c>
      <c r="AE1150" s="5">
        <f t="shared" si="56"/>
        <v>0</v>
      </c>
      <c r="AF1150" s="5" t="str">
        <f t="shared" si="57"/>
        <v>katC</v>
      </c>
      <c r="AG1150" s="153"/>
      <c r="AH1150" s="153"/>
      <c r="AI1150" t="s">
        <v>201</v>
      </c>
      <c r="AJ1150" t="s">
        <v>340</v>
      </c>
      <c r="AK1150" s="9" t="str">
        <f>VLOOKUP(Y1150,zdroj!D:AJ,33,0)</f>
        <v>katC</v>
      </c>
    </row>
    <row r="1151" spans="8:37" x14ac:dyDescent="0.25">
      <c r="H1151" s="8"/>
      <c r="I1151" s="8"/>
      <c r="N1151" s="23"/>
      <c r="O1151" s="24"/>
      <c r="P1151" s="19"/>
      <c r="Q1151" s="19"/>
      <c r="R1151" s="19"/>
      <c r="S1151" s="27"/>
      <c r="U1151" s="27"/>
      <c r="Y1151" s="9" t="s">
        <v>489</v>
      </c>
      <c r="Z1151" s="9" t="s">
        <v>462</v>
      </c>
      <c r="AA1151" s="9" t="s">
        <v>199</v>
      </c>
      <c r="AB1151" s="9">
        <v>7970862</v>
      </c>
      <c r="AC1151" s="9" t="s">
        <v>1933</v>
      </c>
      <c r="AD1151" s="9" t="s">
        <v>226</v>
      </c>
      <c r="AE1151" s="5">
        <f t="shared" si="56"/>
        <v>0</v>
      </c>
      <c r="AF1151" s="5" t="str">
        <f t="shared" si="57"/>
        <v>katC</v>
      </c>
      <c r="AG1151" s="153"/>
      <c r="AH1151" s="153"/>
      <c r="AI1151" t="s">
        <v>229</v>
      </c>
      <c r="AJ1151" t="s">
        <v>17878</v>
      </c>
      <c r="AK1151" s="9" t="str">
        <f>VLOOKUP(Y1151,zdroj!D:AJ,33,0)</f>
        <v>katC</v>
      </c>
    </row>
    <row r="1152" spans="8:37" x14ac:dyDescent="0.25">
      <c r="H1152" s="8"/>
      <c r="I1152" s="8"/>
      <c r="N1152" s="23"/>
      <c r="O1152" s="24"/>
      <c r="P1152" s="19"/>
      <c r="Q1152" s="19"/>
      <c r="R1152" s="19"/>
      <c r="S1152" s="27"/>
      <c r="U1152" s="27"/>
      <c r="Y1152" s="9" t="s">
        <v>489</v>
      </c>
      <c r="Z1152" s="9" t="s">
        <v>462</v>
      </c>
      <c r="AA1152" s="9" t="s">
        <v>199</v>
      </c>
      <c r="AB1152" s="9">
        <v>7970871</v>
      </c>
      <c r="AC1152" s="9" t="s">
        <v>1934</v>
      </c>
      <c r="AD1152" s="9" t="s">
        <v>226</v>
      </c>
      <c r="AE1152" s="5">
        <f t="shared" si="56"/>
        <v>0</v>
      </c>
      <c r="AF1152" s="5" t="str">
        <f t="shared" si="57"/>
        <v>katC</v>
      </c>
      <c r="AG1152" s="153"/>
      <c r="AH1152" s="153"/>
      <c r="AI1152" t="s">
        <v>201</v>
      </c>
      <c r="AJ1152" t="s">
        <v>340</v>
      </c>
      <c r="AK1152" s="9" t="str">
        <f>VLOOKUP(Y1152,zdroj!D:AJ,33,0)</f>
        <v>katC</v>
      </c>
    </row>
    <row r="1153" spans="8:37" x14ac:dyDescent="0.25">
      <c r="H1153" s="8"/>
      <c r="I1153" s="8"/>
      <c r="N1153" s="23"/>
      <c r="O1153" s="24"/>
      <c r="P1153" s="19"/>
      <c r="Q1153" s="19"/>
      <c r="R1153" s="19"/>
      <c r="S1153" s="27"/>
      <c r="U1153" s="27"/>
      <c r="Y1153" s="9" t="s">
        <v>489</v>
      </c>
      <c r="Z1153" s="9" t="s">
        <v>462</v>
      </c>
      <c r="AA1153" s="9" t="s">
        <v>199</v>
      </c>
      <c r="AB1153" s="9">
        <v>7970340</v>
      </c>
      <c r="AC1153" s="9" t="s">
        <v>1935</v>
      </c>
      <c r="AD1153" s="9" t="s">
        <v>226</v>
      </c>
      <c r="AE1153" s="5">
        <f t="shared" si="56"/>
        <v>0</v>
      </c>
      <c r="AF1153" s="5" t="str">
        <f t="shared" si="57"/>
        <v>katC</v>
      </c>
      <c r="AG1153" s="153"/>
      <c r="AH1153" s="153"/>
      <c r="AI1153" t="s">
        <v>201</v>
      </c>
      <c r="AJ1153" t="s">
        <v>340</v>
      </c>
      <c r="AK1153" s="9" t="str">
        <f>VLOOKUP(Y1153,zdroj!D:AJ,33,0)</f>
        <v>katC</v>
      </c>
    </row>
    <row r="1154" spans="8:37" x14ac:dyDescent="0.25">
      <c r="H1154" s="8"/>
      <c r="I1154" s="8"/>
      <c r="N1154" s="23"/>
      <c r="O1154" s="24"/>
      <c r="P1154" s="19"/>
      <c r="Q1154" s="19"/>
      <c r="R1154" s="19"/>
      <c r="S1154" s="27"/>
      <c r="U1154" s="27"/>
      <c r="Y1154" s="9" t="s">
        <v>489</v>
      </c>
      <c r="Z1154" s="9" t="s">
        <v>462</v>
      </c>
      <c r="AA1154" s="9" t="s">
        <v>199</v>
      </c>
      <c r="AB1154" s="9">
        <v>7970897</v>
      </c>
      <c r="AC1154" s="9" t="s">
        <v>1936</v>
      </c>
      <c r="AD1154" s="9" t="s">
        <v>800</v>
      </c>
      <c r="AE1154" s="5">
        <f t="shared" si="56"/>
        <v>0</v>
      </c>
      <c r="AF1154" s="5" t="str">
        <f t="shared" si="57"/>
        <v>Pokryto</v>
      </c>
      <c r="AG1154" s="153"/>
      <c r="AH1154" s="153"/>
      <c r="AI1154" t="s">
        <v>201</v>
      </c>
      <c r="AJ1154" t="s">
        <v>800</v>
      </c>
      <c r="AK1154" s="9" t="str">
        <f>VLOOKUP(Y1154,zdroj!D:AJ,33,0)</f>
        <v>katC</v>
      </c>
    </row>
    <row r="1155" spans="8:37" x14ac:dyDescent="0.25">
      <c r="H1155" s="8"/>
      <c r="I1155" s="8"/>
      <c r="N1155" s="23"/>
      <c r="O1155" s="24"/>
      <c r="P1155" s="19"/>
      <c r="Q1155" s="19"/>
      <c r="R1155" s="19"/>
      <c r="S1155" s="27"/>
      <c r="U1155" s="27"/>
      <c r="Y1155" s="9" t="s">
        <v>489</v>
      </c>
      <c r="Z1155" s="9" t="s">
        <v>462</v>
      </c>
      <c r="AA1155" s="9" t="s">
        <v>199</v>
      </c>
      <c r="AB1155" s="9">
        <v>7970901</v>
      </c>
      <c r="AC1155" s="9" t="s">
        <v>1937</v>
      </c>
      <c r="AD1155" s="9" t="s">
        <v>800</v>
      </c>
      <c r="AE1155" s="5">
        <f t="shared" si="56"/>
        <v>0</v>
      </c>
      <c r="AF1155" s="5" t="str">
        <f t="shared" si="57"/>
        <v>Pokryto</v>
      </c>
      <c r="AG1155" s="153"/>
      <c r="AH1155" s="153"/>
      <c r="AI1155" t="s">
        <v>201</v>
      </c>
      <c r="AJ1155" t="s">
        <v>800</v>
      </c>
      <c r="AK1155" s="9" t="str">
        <f>VLOOKUP(Y1155,zdroj!D:AJ,33,0)</f>
        <v>katC</v>
      </c>
    </row>
    <row r="1156" spans="8:37" x14ac:dyDescent="0.25">
      <c r="H1156" s="8"/>
      <c r="I1156" s="8"/>
      <c r="N1156" s="23"/>
      <c r="O1156" s="24"/>
      <c r="P1156" s="19"/>
      <c r="Q1156" s="19"/>
      <c r="R1156" s="19"/>
      <c r="S1156" s="27"/>
      <c r="U1156" s="27"/>
      <c r="Y1156" s="9" t="s">
        <v>489</v>
      </c>
      <c r="Z1156" s="9" t="s">
        <v>462</v>
      </c>
      <c r="AA1156" s="9" t="s">
        <v>199</v>
      </c>
      <c r="AB1156" s="9">
        <v>7970919</v>
      </c>
      <c r="AC1156" s="9" t="s">
        <v>1938</v>
      </c>
      <c r="AD1156" s="9" t="s">
        <v>800</v>
      </c>
      <c r="AE1156" s="5">
        <f t="shared" si="56"/>
        <v>0</v>
      </c>
      <c r="AF1156" s="5" t="str">
        <f t="shared" si="57"/>
        <v>Pokryto</v>
      </c>
      <c r="AG1156" s="153"/>
      <c r="AH1156" s="153"/>
      <c r="AI1156" t="s">
        <v>201</v>
      </c>
      <c r="AJ1156" t="s">
        <v>800</v>
      </c>
      <c r="AK1156" s="9" t="str">
        <f>VLOOKUP(Y1156,zdroj!D:AJ,33,0)</f>
        <v>katC</v>
      </c>
    </row>
    <row r="1157" spans="8:37" x14ac:dyDescent="0.25">
      <c r="H1157" s="8"/>
      <c r="I1157" s="8"/>
      <c r="N1157" s="23"/>
      <c r="O1157" s="24"/>
      <c r="P1157" s="19"/>
      <c r="Q1157" s="19"/>
      <c r="R1157" s="19"/>
      <c r="S1157" s="27"/>
      <c r="U1157" s="27"/>
      <c r="Y1157" s="9" t="s">
        <v>489</v>
      </c>
      <c r="Z1157" s="9" t="s">
        <v>462</v>
      </c>
      <c r="AA1157" s="9" t="s">
        <v>199</v>
      </c>
      <c r="AB1157" s="9">
        <v>7970927</v>
      </c>
      <c r="AC1157" s="9" t="s">
        <v>1939</v>
      </c>
      <c r="AD1157" s="9" t="s">
        <v>800</v>
      </c>
      <c r="AE1157" s="5">
        <f t="shared" si="56"/>
        <v>0</v>
      </c>
      <c r="AF1157" s="5" t="str">
        <f t="shared" si="57"/>
        <v>Pokryto</v>
      </c>
      <c r="AG1157" s="153"/>
      <c r="AH1157" s="153"/>
      <c r="AI1157" t="s">
        <v>201</v>
      </c>
      <c r="AJ1157" t="s">
        <v>800</v>
      </c>
      <c r="AK1157" s="9" t="str">
        <f>VLOOKUP(Y1157,zdroj!D:AJ,33,0)</f>
        <v>katC</v>
      </c>
    </row>
    <row r="1158" spans="8:37" x14ac:dyDescent="0.25">
      <c r="H1158" s="8"/>
      <c r="I1158" s="8"/>
      <c r="N1158" s="23"/>
      <c r="O1158" s="24"/>
      <c r="P1158" s="19"/>
      <c r="Q1158" s="19"/>
      <c r="R1158" s="19"/>
      <c r="S1158" s="27"/>
      <c r="U1158" s="27"/>
      <c r="Y1158" s="9" t="s">
        <v>489</v>
      </c>
      <c r="Z1158" s="9" t="s">
        <v>462</v>
      </c>
      <c r="AA1158" s="9" t="s">
        <v>199</v>
      </c>
      <c r="AB1158" s="9">
        <v>7970935</v>
      </c>
      <c r="AC1158" s="9" t="s">
        <v>1940</v>
      </c>
      <c r="AD1158" s="9" t="s">
        <v>226</v>
      </c>
      <c r="AE1158" s="5">
        <f t="shared" si="56"/>
        <v>0</v>
      </c>
      <c r="AF1158" s="5" t="str">
        <f t="shared" si="57"/>
        <v>katC</v>
      </c>
      <c r="AG1158" s="153"/>
      <c r="AH1158" s="153"/>
      <c r="AI1158" t="s">
        <v>201</v>
      </c>
      <c r="AJ1158" t="s">
        <v>340</v>
      </c>
      <c r="AK1158" s="9" t="str">
        <f>VLOOKUP(Y1158,zdroj!D:AJ,33,0)</f>
        <v>katC</v>
      </c>
    </row>
    <row r="1159" spans="8:37" x14ac:dyDescent="0.25">
      <c r="H1159" s="8"/>
      <c r="I1159" s="8"/>
      <c r="N1159" s="23"/>
      <c r="O1159" s="24"/>
      <c r="P1159" s="19"/>
      <c r="Q1159" s="19"/>
      <c r="R1159" s="19"/>
      <c r="S1159" s="27"/>
      <c r="U1159" s="27"/>
      <c r="Y1159" s="9" t="s">
        <v>489</v>
      </c>
      <c r="Z1159" s="9" t="s">
        <v>462</v>
      </c>
      <c r="AA1159" s="9" t="s">
        <v>199</v>
      </c>
      <c r="AB1159" s="9">
        <v>7970943</v>
      </c>
      <c r="AC1159" s="9" t="s">
        <v>1941</v>
      </c>
      <c r="AD1159" s="9" t="s">
        <v>226</v>
      </c>
      <c r="AE1159" s="5">
        <f t="shared" si="56"/>
        <v>0</v>
      </c>
      <c r="AF1159" s="5" t="str">
        <f t="shared" si="57"/>
        <v>katC</v>
      </c>
      <c r="AG1159" s="153"/>
      <c r="AH1159" s="153"/>
      <c r="AI1159" t="s">
        <v>201</v>
      </c>
      <c r="AJ1159" t="s">
        <v>340</v>
      </c>
      <c r="AK1159" s="9" t="str">
        <f>VLOOKUP(Y1159,zdroj!D:AJ,33,0)</f>
        <v>katC</v>
      </c>
    </row>
    <row r="1160" spans="8:37" x14ac:dyDescent="0.25">
      <c r="H1160" s="8"/>
      <c r="I1160" s="8"/>
      <c r="N1160" s="23"/>
      <c r="O1160" s="24"/>
      <c r="P1160" s="19"/>
      <c r="Q1160" s="19"/>
      <c r="R1160" s="19"/>
      <c r="S1160" s="27"/>
      <c r="U1160" s="27"/>
      <c r="Y1160" s="9" t="s">
        <v>489</v>
      </c>
      <c r="Z1160" s="9" t="s">
        <v>462</v>
      </c>
      <c r="AA1160" s="9" t="s">
        <v>199</v>
      </c>
      <c r="AB1160" s="9">
        <v>7970951</v>
      </c>
      <c r="AC1160" s="9" t="s">
        <v>1942</v>
      </c>
      <c r="AD1160" s="9" t="s">
        <v>226</v>
      </c>
      <c r="AE1160" s="5">
        <f t="shared" si="56"/>
        <v>0</v>
      </c>
      <c r="AF1160" s="5" t="str">
        <f t="shared" si="57"/>
        <v>katC</v>
      </c>
      <c r="AG1160" s="153"/>
      <c r="AH1160" s="153"/>
      <c r="AI1160" t="s">
        <v>201</v>
      </c>
      <c r="AJ1160" t="s">
        <v>340</v>
      </c>
      <c r="AK1160" s="9" t="str">
        <f>VLOOKUP(Y1160,zdroj!D:AJ,33,0)</f>
        <v>katC</v>
      </c>
    </row>
    <row r="1161" spans="8:37" x14ac:dyDescent="0.25">
      <c r="H1161" s="8"/>
      <c r="I1161" s="8"/>
      <c r="N1161" s="23"/>
      <c r="O1161" s="24"/>
      <c r="P1161" s="19"/>
      <c r="Q1161" s="19"/>
      <c r="R1161" s="19"/>
      <c r="S1161" s="27"/>
      <c r="U1161" s="27"/>
      <c r="Y1161" s="9" t="s">
        <v>489</v>
      </c>
      <c r="Z1161" s="9" t="s">
        <v>462</v>
      </c>
      <c r="AA1161" s="9" t="s">
        <v>199</v>
      </c>
      <c r="AB1161" s="9">
        <v>7970960</v>
      </c>
      <c r="AC1161" s="9" t="s">
        <v>1943</v>
      </c>
      <c r="AD1161" s="9" t="s">
        <v>800</v>
      </c>
      <c r="AE1161" s="5">
        <f t="shared" si="56"/>
        <v>0</v>
      </c>
      <c r="AF1161" s="5" t="str">
        <f t="shared" si="57"/>
        <v>Pokryto</v>
      </c>
      <c r="AG1161" s="153"/>
      <c r="AH1161" s="153"/>
      <c r="AI1161" t="s">
        <v>201</v>
      </c>
      <c r="AJ1161" t="s">
        <v>800</v>
      </c>
      <c r="AK1161" s="9" t="str">
        <f>VLOOKUP(Y1161,zdroj!D:AJ,33,0)</f>
        <v>katC</v>
      </c>
    </row>
    <row r="1162" spans="8:37" x14ac:dyDescent="0.25">
      <c r="H1162" s="8"/>
      <c r="I1162" s="8"/>
      <c r="N1162" s="23"/>
      <c r="O1162" s="24"/>
      <c r="P1162" s="19"/>
      <c r="Q1162" s="19"/>
      <c r="R1162" s="19"/>
      <c r="S1162" s="27"/>
      <c r="U1162" s="27"/>
      <c r="Y1162" s="9" t="s">
        <v>489</v>
      </c>
      <c r="Z1162" s="9" t="s">
        <v>462</v>
      </c>
      <c r="AA1162" s="9" t="s">
        <v>199</v>
      </c>
      <c r="AB1162" s="9">
        <v>7970978</v>
      </c>
      <c r="AC1162" s="9" t="s">
        <v>1944</v>
      </c>
      <c r="AD1162" s="9" t="s">
        <v>800</v>
      </c>
      <c r="AE1162" s="5">
        <f t="shared" ref="AE1162:AE1225" si="58">VLOOKUP(Y1162,K:T,10,0)</f>
        <v>0</v>
      </c>
      <c r="AF1162" s="5" t="str">
        <f t="shared" ref="AF1162:AF1225" si="59">IF(AE1162="A",IF(AD1162="katA","katB",AD1162),AD1162)</f>
        <v>Pokryto</v>
      </c>
      <c r="AG1162" s="153"/>
      <c r="AH1162" s="153"/>
      <c r="AI1162" t="s">
        <v>201</v>
      </c>
      <c r="AJ1162" t="s">
        <v>800</v>
      </c>
      <c r="AK1162" s="9" t="str">
        <f>VLOOKUP(Y1162,zdroj!D:AJ,33,0)</f>
        <v>katC</v>
      </c>
    </row>
    <row r="1163" spans="8:37" x14ac:dyDescent="0.25">
      <c r="H1163" s="8"/>
      <c r="I1163" s="8"/>
      <c r="N1163" s="23"/>
      <c r="O1163" s="24"/>
      <c r="P1163" s="19"/>
      <c r="Q1163" s="19"/>
      <c r="R1163" s="19"/>
      <c r="S1163" s="27"/>
      <c r="U1163" s="27"/>
      <c r="Y1163" s="9" t="s">
        <v>489</v>
      </c>
      <c r="Z1163" s="9" t="s">
        <v>462</v>
      </c>
      <c r="AA1163" s="9" t="s">
        <v>199</v>
      </c>
      <c r="AB1163" s="9">
        <v>7970358</v>
      </c>
      <c r="AC1163" s="9" t="s">
        <v>1945</v>
      </c>
      <c r="AD1163" s="9" t="s">
        <v>800</v>
      </c>
      <c r="AE1163" s="5">
        <f t="shared" si="58"/>
        <v>0</v>
      </c>
      <c r="AF1163" s="5" t="str">
        <f t="shared" si="59"/>
        <v>Pokryto</v>
      </c>
      <c r="AG1163" s="153"/>
      <c r="AH1163" s="153"/>
      <c r="AI1163" t="s">
        <v>201</v>
      </c>
      <c r="AJ1163" t="s">
        <v>800</v>
      </c>
      <c r="AK1163" s="9" t="str">
        <f>VLOOKUP(Y1163,zdroj!D:AJ,33,0)</f>
        <v>katC</v>
      </c>
    </row>
    <row r="1164" spans="8:37" x14ac:dyDescent="0.25">
      <c r="H1164" s="8"/>
      <c r="I1164" s="8"/>
      <c r="N1164" s="23"/>
      <c r="O1164" s="24"/>
      <c r="P1164" s="19"/>
      <c r="Q1164" s="19"/>
      <c r="R1164" s="19"/>
      <c r="S1164" s="27"/>
      <c r="U1164" s="27"/>
      <c r="Y1164" s="9" t="s">
        <v>489</v>
      </c>
      <c r="Z1164" s="9" t="s">
        <v>462</v>
      </c>
      <c r="AA1164" s="9" t="s">
        <v>199</v>
      </c>
      <c r="AB1164" s="9">
        <v>7970986</v>
      </c>
      <c r="AC1164" s="9" t="s">
        <v>1946</v>
      </c>
      <c r="AD1164" s="9" t="s">
        <v>226</v>
      </c>
      <c r="AE1164" s="5">
        <f t="shared" si="58"/>
        <v>0</v>
      </c>
      <c r="AF1164" s="5" t="str">
        <f t="shared" si="59"/>
        <v>katC</v>
      </c>
      <c r="AG1164" s="153"/>
      <c r="AH1164" s="153"/>
      <c r="AI1164" t="s">
        <v>17879</v>
      </c>
      <c r="AJ1164" t="s">
        <v>17878</v>
      </c>
      <c r="AK1164" s="9" t="str">
        <f>VLOOKUP(Y1164,zdroj!D:AJ,33,0)</f>
        <v>katC</v>
      </c>
    </row>
    <row r="1165" spans="8:37" x14ac:dyDescent="0.25">
      <c r="H1165" s="8"/>
      <c r="I1165" s="8"/>
      <c r="N1165" s="23"/>
      <c r="O1165" s="24"/>
      <c r="P1165" s="19"/>
      <c r="Q1165" s="19"/>
      <c r="R1165" s="19"/>
      <c r="S1165" s="27"/>
      <c r="U1165" s="27"/>
      <c r="Y1165" s="9" t="s">
        <v>489</v>
      </c>
      <c r="Z1165" s="9" t="s">
        <v>462</v>
      </c>
      <c r="AA1165" s="9" t="s">
        <v>199</v>
      </c>
      <c r="AB1165" s="9">
        <v>7970994</v>
      </c>
      <c r="AC1165" s="9" t="s">
        <v>1947</v>
      </c>
      <c r="AD1165" s="9" t="s">
        <v>226</v>
      </c>
      <c r="AE1165" s="5">
        <f t="shared" si="58"/>
        <v>0</v>
      </c>
      <c r="AF1165" s="5" t="str">
        <f t="shared" si="59"/>
        <v>katC</v>
      </c>
      <c r="AG1165" s="153"/>
      <c r="AH1165" s="153"/>
      <c r="AI1165" t="s">
        <v>201</v>
      </c>
      <c r="AJ1165" t="s">
        <v>340</v>
      </c>
      <c r="AK1165" s="9" t="str">
        <f>VLOOKUP(Y1165,zdroj!D:AJ,33,0)</f>
        <v>katC</v>
      </c>
    </row>
    <row r="1166" spans="8:37" x14ac:dyDescent="0.25">
      <c r="H1166" s="8"/>
      <c r="I1166" s="8"/>
      <c r="N1166" s="23"/>
      <c r="O1166" s="24"/>
      <c r="P1166" s="19"/>
      <c r="Q1166" s="19"/>
      <c r="R1166" s="19"/>
      <c r="S1166" s="27"/>
      <c r="U1166" s="27"/>
      <c r="Y1166" s="9" t="s">
        <v>489</v>
      </c>
      <c r="Z1166" s="9" t="s">
        <v>462</v>
      </c>
      <c r="AA1166" s="9" t="s">
        <v>199</v>
      </c>
      <c r="AB1166" s="9">
        <v>7971010</v>
      </c>
      <c r="AC1166" s="9" t="s">
        <v>1948</v>
      </c>
      <c r="AD1166" s="9" t="s">
        <v>800</v>
      </c>
      <c r="AE1166" s="5">
        <f t="shared" si="58"/>
        <v>0</v>
      </c>
      <c r="AF1166" s="5" t="str">
        <f t="shared" si="59"/>
        <v>Pokryto</v>
      </c>
      <c r="AG1166" s="153"/>
      <c r="AH1166" s="153"/>
      <c r="AI1166" t="s">
        <v>201</v>
      </c>
      <c r="AJ1166" t="s">
        <v>800</v>
      </c>
      <c r="AK1166" s="9" t="str">
        <f>VLOOKUP(Y1166,zdroj!D:AJ,33,0)</f>
        <v>katC</v>
      </c>
    </row>
    <row r="1167" spans="8:37" x14ac:dyDescent="0.25">
      <c r="H1167" s="8"/>
      <c r="I1167" s="8"/>
      <c r="N1167" s="23"/>
      <c r="O1167" s="24"/>
      <c r="P1167" s="19"/>
      <c r="Q1167" s="19"/>
      <c r="R1167" s="19"/>
      <c r="S1167" s="27"/>
      <c r="U1167" s="27"/>
      <c r="Y1167" s="9" t="s">
        <v>489</v>
      </c>
      <c r="Z1167" s="9" t="s">
        <v>462</v>
      </c>
      <c r="AA1167" s="9" t="s">
        <v>199</v>
      </c>
      <c r="AB1167" s="9">
        <v>26032244</v>
      </c>
      <c r="AC1167" s="9" t="s">
        <v>1949</v>
      </c>
      <c r="AD1167" s="9" t="s">
        <v>226</v>
      </c>
      <c r="AE1167" s="5">
        <f t="shared" si="58"/>
        <v>0</v>
      </c>
      <c r="AF1167" s="5" t="str">
        <f t="shared" si="59"/>
        <v>katC</v>
      </c>
      <c r="AG1167" s="153"/>
      <c r="AH1167" s="153"/>
      <c r="AI1167" t="s">
        <v>201</v>
      </c>
      <c r="AJ1167" t="s">
        <v>340</v>
      </c>
      <c r="AK1167" s="9" t="str">
        <f>VLOOKUP(Y1167,zdroj!D:AJ,33,0)</f>
        <v>katC</v>
      </c>
    </row>
    <row r="1168" spans="8:37" x14ac:dyDescent="0.25">
      <c r="H1168" s="8"/>
      <c r="I1168" s="8"/>
      <c r="N1168" s="23"/>
      <c r="O1168" s="24"/>
      <c r="P1168" s="19"/>
      <c r="Q1168" s="19"/>
      <c r="R1168" s="19"/>
      <c r="S1168" s="27"/>
      <c r="U1168" s="27"/>
      <c r="Y1168" s="9" t="s">
        <v>489</v>
      </c>
      <c r="Z1168" s="9" t="s">
        <v>462</v>
      </c>
      <c r="AA1168" s="9" t="s">
        <v>199</v>
      </c>
      <c r="AB1168" s="9">
        <v>7971044</v>
      </c>
      <c r="AC1168" s="9" t="s">
        <v>1950</v>
      </c>
      <c r="AD1168" s="9" t="s">
        <v>226</v>
      </c>
      <c r="AE1168" s="5">
        <f t="shared" si="58"/>
        <v>0</v>
      </c>
      <c r="AF1168" s="5" t="str">
        <f t="shared" si="59"/>
        <v>katC</v>
      </c>
      <c r="AG1168" s="153"/>
      <c r="AH1168" s="153"/>
      <c r="AI1168" t="s">
        <v>201</v>
      </c>
      <c r="AJ1168" t="s">
        <v>340</v>
      </c>
      <c r="AK1168" s="9" t="str">
        <f>VLOOKUP(Y1168,zdroj!D:AJ,33,0)</f>
        <v>katC</v>
      </c>
    </row>
    <row r="1169" spans="8:37" x14ac:dyDescent="0.25">
      <c r="H1169" s="8"/>
      <c r="I1169" s="8"/>
      <c r="N1169" s="23"/>
      <c r="O1169" s="24"/>
      <c r="P1169" s="19"/>
      <c r="Q1169" s="19"/>
      <c r="R1169" s="19"/>
      <c r="S1169" s="27"/>
      <c r="U1169" s="27"/>
      <c r="Y1169" s="9" t="s">
        <v>489</v>
      </c>
      <c r="Z1169" s="9" t="s">
        <v>462</v>
      </c>
      <c r="AA1169" s="9" t="s">
        <v>199</v>
      </c>
      <c r="AB1169" s="9">
        <v>7971052</v>
      </c>
      <c r="AC1169" s="9" t="s">
        <v>1951</v>
      </c>
      <c r="AD1169" s="9" t="s">
        <v>226</v>
      </c>
      <c r="AE1169" s="5">
        <f t="shared" si="58"/>
        <v>0</v>
      </c>
      <c r="AF1169" s="5" t="str">
        <f t="shared" si="59"/>
        <v>katC</v>
      </c>
      <c r="AG1169" s="153"/>
      <c r="AH1169" s="153"/>
      <c r="AI1169" t="s">
        <v>201</v>
      </c>
      <c r="AJ1169" t="s">
        <v>340</v>
      </c>
      <c r="AK1169" s="9" t="str">
        <f>VLOOKUP(Y1169,zdroj!D:AJ,33,0)</f>
        <v>katC</v>
      </c>
    </row>
    <row r="1170" spans="8:37" x14ac:dyDescent="0.25">
      <c r="H1170" s="8"/>
      <c r="I1170" s="8"/>
      <c r="N1170" s="23"/>
      <c r="O1170" s="24"/>
      <c r="P1170" s="19"/>
      <c r="Q1170" s="19"/>
      <c r="R1170" s="19"/>
      <c r="S1170" s="27"/>
      <c r="U1170" s="27"/>
      <c r="Y1170" s="9" t="s">
        <v>489</v>
      </c>
      <c r="Z1170" s="9" t="s">
        <v>462</v>
      </c>
      <c r="AA1170" s="9" t="s">
        <v>199</v>
      </c>
      <c r="AB1170" s="9">
        <v>7971061</v>
      </c>
      <c r="AC1170" s="9" t="s">
        <v>1952</v>
      </c>
      <c r="AD1170" s="9" t="s">
        <v>800</v>
      </c>
      <c r="AE1170" s="5">
        <f t="shared" si="58"/>
        <v>0</v>
      </c>
      <c r="AF1170" s="5" t="str">
        <f t="shared" si="59"/>
        <v>Pokryto</v>
      </c>
      <c r="AG1170" s="153"/>
      <c r="AH1170" s="153"/>
      <c r="AI1170" t="s">
        <v>201</v>
      </c>
      <c r="AJ1170" t="s">
        <v>800</v>
      </c>
      <c r="AK1170" s="9" t="str">
        <f>VLOOKUP(Y1170,zdroj!D:AJ,33,0)</f>
        <v>katC</v>
      </c>
    </row>
    <row r="1171" spans="8:37" x14ac:dyDescent="0.25">
      <c r="H1171" s="8"/>
      <c r="I1171" s="8"/>
      <c r="N1171" s="23"/>
      <c r="O1171" s="24"/>
      <c r="P1171" s="19"/>
      <c r="Q1171" s="19"/>
      <c r="R1171" s="19"/>
      <c r="S1171" s="27"/>
      <c r="U1171" s="27"/>
      <c r="Y1171" s="9" t="s">
        <v>489</v>
      </c>
      <c r="Z1171" s="9" t="s">
        <v>462</v>
      </c>
      <c r="AA1171" s="9" t="s">
        <v>199</v>
      </c>
      <c r="AB1171" s="9">
        <v>7971079</v>
      </c>
      <c r="AC1171" s="9" t="s">
        <v>1953</v>
      </c>
      <c r="AD1171" s="9" t="s">
        <v>800</v>
      </c>
      <c r="AE1171" s="5">
        <f t="shared" si="58"/>
        <v>0</v>
      </c>
      <c r="AF1171" s="5" t="str">
        <f t="shared" si="59"/>
        <v>Pokryto</v>
      </c>
      <c r="AG1171" s="153"/>
      <c r="AH1171" s="153"/>
      <c r="AI1171" t="s">
        <v>201</v>
      </c>
      <c r="AJ1171" t="s">
        <v>800</v>
      </c>
      <c r="AK1171" s="9" t="str">
        <f>VLOOKUP(Y1171,zdroj!D:AJ,33,0)</f>
        <v>katC</v>
      </c>
    </row>
    <row r="1172" spans="8:37" x14ac:dyDescent="0.25">
      <c r="H1172" s="8"/>
      <c r="I1172" s="8"/>
      <c r="N1172" s="23"/>
      <c r="O1172" s="24"/>
      <c r="P1172" s="19"/>
      <c r="Q1172" s="19"/>
      <c r="R1172" s="19"/>
      <c r="S1172" s="27"/>
      <c r="U1172" s="27"/>
      <c r="Y1172" s="9" t="s">
        <v>489</v>
      </c>
      <c r="Z1172" s="9" t="s">
        <v>462</v>
      </c>
      <c r="AA1172" s="9" t="s">
        <v>199</v>
      </c>
      <c r="AB1172" s="9">
        <v>7970366</v>
      </c>
      <c r="AC1172" s="9" t="s">
        <v>1954</v>
      </c>
      <c r="AD1172" s="9" t="s">
        <v>800</v>
      </c>
      <c r="AE1172" s="5">
        <f t="shared" si="58"/>
        <v>0</v>
      </c>
      <c r="AF1172" s="5" t="str">
        <f t="shared" si="59"/>
        <v>Pokryto</v>
      </c>
      <c r="AG1172" s="153"/>
      <c r="AH1172" s="153"/>
      <c r="AI1172" t="s">
        <v>201</v>
      </c>
      <c r="AJ1172" t="s">
        <v>800</v>
      </c>
      <c r="AK1172" s="9" t="str">
        <f>VLOOKUP(Y1172,zdroj!D:AJ,33,0)</f>
        <v>katC</v>
      </c>
    </row>
    <row r="1173" spans="8:37" x14ac:dyDescent="0.25">
      <c r="H1173" s="8"/>
      <c r="I1173" s="8"/>
      <c r="N1173" s="23"/>
      <c r="O1173" s="24"/>
      <c r="P1173" s="19"/>
      <c r="Q1173" s="19"/>
      <c r="R1173" s="19"/>
      <c r="S1173" s="27"/>
      <c r="U1173" s="27"/>
      <c r="Y1173" s="9" t="s">
        <v>489</v>
      </c>
      <c r="Z1173" s="9" t="s">
        <v>462</v>
      </c>
      <c r="AA1173" s="9" t="s">
        <v>199</v>
      </c>
      <c r="AB1173" s="9">
        <v>7971087</v>
      </c>
      <c r="AC1173" s="9" t="s">
        <v>1955</v>
      </c>
      <c r="AD1173" s="9" t="s">
        <v>800</v>
      </c>
      <c r="AE1173" s="5">
        <f t="shared" si="58"/>
        <v>0</v>
      </c>
      <c r="AF1173" s="5" t="str">
        <f t="shared" si="59"/>
        <v>Pokryto</v>
      </c>
      <c r="AG1173" s="153"/>
      <c r="AH1173" s="153"/>
      <c r="AI1173" t="s">
        <v>201</v>
      </c>
      <c r="AJ1173" t="s">
        <v>800</v>
      </c>
      <c r="AK1173" s="9" t="str">
        <f>VLOOKUP(Y1173,zdroj!D:AJ,33,0)</f>
        <v>katC</v>
      </c>
    </row>
    <row r="1174" spans="8:37" x14ac:dyDescent="0.25">
      <c r="H1174" s="8"/>
      <c r="I1174" s="8"/>
      <c r="N1174" s="23"/>
      <c r="O1174" s="24"/>
      <c r="P1174" s="19"/>
      <c r="Q1174" s="19"/>
      <c r="R1174" s="19"/>
      <c r="S1174" s="27"/>
      <c r="U1174" s="27"/>
      <c r="Y1174" s="9" t="s">
        <v>489</v>
      </c>
      <c r="Z1174" s="9" t="s">
        <v>462</v>
      </c>
      <c r="AA1174" s="9" t="s">
        <v>199</v>
      </c>
      <c r="AB1174" s="9">
        <v>7971095</v>
      </c>
      <c r="AC1174" s="9" t="s">
        <v>1956</v>
      </c>
      <c r="AD1174" s="9" t="s">
        <v>800</v>
      </c>
      <c r="AE1174" s="5">
        <f t="shared" si="58"/>
        <v>0</v>
      </c>
      <c r="AF1174" s="5" t="str">
        <f t="shared" si="59"/>
        <v>Pokryto</v>
      </c>
      <c r="AG1174" s="153"/>
      <c r="AH1174" s="153"/>
      <c r="AI1174" t="s">
        <v>201</v>
      </c>
      <c r="AJ1174" t="s">
        <v>800</v>
      </c>
      <c r="AK1174" s="9" t="str">
        <f>VLOOKUP(Y1174,zdroj!D:AJ,33,0)</f>
        <v>katC</v>
      </c>
    </row>
    <row r="1175" spans="8:37" x14ac:dyDescent="0.25">
      <c r="H1175" s="8"/>
      <c r="I1175" s="8"/>
      <c r="N1175" s="23"/>
      <c r="O1175" s="24"/>
      <c r="P1175" s="19"/>
      <c r="Q1175" s="19"/>
      <c r="R1175" s="19"/>
      <c r="S1175" s="27"/>
      <c r="U1175" s="27"/>
      <c r="Y1175" s="9" t="s">
        <v>489</v>
      </c>
      <c r="Z1175" s="9" t="s">
        <v>462</v>
      </c>
      <c r="AA1175" s="9" t="s">
        <v>199</v>
      </c>
      <c r="AB1175" s="9">
        <v>7971109</v>
      </c>
      <c r="AC1175" s="9" t="s">
        <v>1957</v>
      </c>
      <c r="AD1175" s="9" t="s">
        <v>800</v>
      </c>
      <c r="AE1175" s="5">
        <f t="shared" si="58"/>
        <v>0</v>
      </c>
      <c r="AF1175" s="5" t="str">
        <f t="shared" si="59"/>
        <v>Pokryto</v>
      </c>
      <c r="AG1175" s="153"/>
      <c r="AH1175" s="153"/>
      <c r="AI1175" t="s">
        <v>201</v>
      </c>
      <c r="AJ1175" t="s">
        <v>800</v>
      </c>
      <c r="AK1175" s="9" t="str">
        <f>VLOOKUP(Y1175,zdroj!D:AJ,33,0)</f>
        <v>katC</v>
      </c>
    </row>
    <row r="1176" spans="8:37" x14ac:dyDescent="0.25">
      <c r="H1176" s="8"/>
      <c r="I1176" s="8"/>
      <c r="N1176" s="23"/>
      <c r="O1176" s="24"/>
      <c r="P1176" s="19"/>
      <c r="Q1176" s="19"/>
      <c r="R1176" s="19"/>
      <c r="S1176" s="27"/>
      <c r="U1176" s="27"/>
      <c r="Y1176" s="9" t="s">
        <v>489</v>
      </c>
      <c r="Z1176" s="9" t="s">
        <v>462</v>
      </c>
      <c r="AA1176" s="9" t="s">
        <v>199</v>
      </c>
      <c r="AB1176" s="9">
        <v>7971117</v>
      </c>
      <c r="AC1176" s="9" t="s">
        <v>1958</v>
      </c>
      <c r="AD1176" s="9" t="s">
        <v>800</v>
      </c>
      <c r="AE1176" s="5">
        <f t="shared" si="58"/>
        <v>0</v>
      </c>
      <c r="AF1176" s="5" t="str">
        <f t="shared" si="59"/>
        <v>Pokryto</v>
      </c>
      <c r="AG1176" s="153"/>
      <c r="AH1176" s="153"/>
      <c r="AI1176" t="s">
        <v>201</v>
      </c>
      <c r="AJ1176" t="s">
        <v>800</v>
      </c>
      <c r="AK1176" s="9" t="str">
        <f>VLOOKUP(Y1176,zdroj!D:AJ,33,0)</f>
        <v>katC</v>
      </c>
    </row>
    <row r="1177" spans="8:37" x14ac:dyDescent="0.25">
      <c r="H1177" s="8"/>
      <c r="I1177" s="8"/>
      <c r="N1177" s="23"/>
      <c r="O1177" s="24"/>
      <c r="P1177" s="19"/>
      <c r="Q1177" s="19"/>
      <c r="R1177" s="19"/>
      <c r="S1177" s="27"/>
      <c r="U1177" s="27"/>
      <c r="Y1177" s="9" t="s">
        <v>489</v>
      </c>
      <c r="Z1177" s="9" t="s">
        <v>462</v>
      </c>
      <c r="AA1177" s="9" t="s">
        <v>199</v>
      </c>
      <c r="AB1177" s="9">
        <v>7971125</v>
      </c>
      <c r="AC1177" s="9" t="s">
        <v>1959</v>
      </c>
      <c r="AD1177" s="9" t="s">
        <v>226</v>
      </c>
      <c r="AE1177" s="5">
        <f t="shared" si="58"/>
        <v>0</v>
      </c>
      <c r="AF1177" s="5" t="str">
        <f t="shared" si="59"/>
        <v>katC</v>
      </c>
      <c r="AG1177" s="153"/>
      <c r="AH1177" s="153"/>
      <c r="AI1177" t="s">
        <v>17882</v>
      </c>
      <c r="AJ1177" t="s">
        <v>17878</v>
      </c>
      <c r="AK1177" s="9" t="str">
        <f>VLOOKUP(Y1177,zdroj!D:AJ,33,0)</f>
        <v>katC</v>
      </c>
    </row>
    <row r="1178" spans="8:37" x14ac:dyDescent="0.25">
      <c r="H1178" s="8"/>
      <c r="I1178" s="8"/>
      <c r="N1178" s="23"/>
      <c r="O1178" s="24"/>
      <c r="P1178" s="19"/>
      <c r="Q1178" s="19"/>
      <c r="R1178" s="19"/>
      <c r="S1178" s="27"/>
      <c r="U1178" s="27"/>
      <c r="Y1178" s="9" t="s">
        <v>489</v>
      </c>
      <c r="Z1178" s="9" t="s">
        <v>462</v>
      </c>
      <c r="AA1178" s="9" t="s">
        <v>199</v>
      </c>
      <c r="AB1178" s="9">
        <v>7971133</v>
      </c>
      <c r="AC1178" s="9" t="s">
        <v>1960</v>
      </c>
      <c r="AD1178" s="9" t="s">
        <v>800</v>
      </c>
      <c r="AE1178" s="5">
        <f t="shared" si="58"/>
        <v>0</v>
      </c>
      <c r="AF1178" s="5" t="str">
        <f t="shared" si="59"/>
        <v>Pokryto</v>
      </c>
      <c r="AG1178" s="153"/>
      <c r="AH1178" s="153"/>
      <c r="AI1178" t="s">
        <v>201</v>
      </c>
      <c r="AJ1178" t="s">
        <v>800</v>
      </c>
      <c r="AK1178" s="9" t="str">
        <f>VLOOKUP(Y1178,zdroj!D:AJ,33,0)</f>
        <v>katC</v>
      </c>
    </row>
    <row r="1179" spans="8:37" x14ac:dyDescent="0.25">
      <c r="H1179" s="8"/>
      <c r="I1179" s="8"/>
      <c r="N1179" s="23"/>
      <c r="O1179" s="24"/>
      <c r="P1179" s="19"/>
      <c r="Q1179" s="19"/>
      <c r="R1179" s="19"/>
      <c r="S1179" s="27"/>
      <c r="U1179" s="27"/>
      <c r="Y1179" s="9" t="s">
        <v>489</v>
      </c>
      <c r="Z1179" s="9" t="s">
        <v>462</v>
      </c>
      <c r="AA1179" s="9" t="s">
        <v>199</v>
      </c>
      <c r="AB1179" s="9">
        <v>7971141</v>
      </c>
      <c r="AC1179" s="9" t="s">
        <v>1961</v>
      </c>
      <c r="AD1179" s="9" t="s">
        <v>226</v>
      </c>
      <c r="AE1179" s="5">
        <f t="shared" si="58"/>
        <v>0</v>
      </c>
      <c r="AF1179" s="5" t="str">
        <f t="shared" si="59"/>
        <v>katC</v>
      </c>
      <c r="AG1179" s="153"/>
      <c r="AH1179" s="153"/>
      <c r="AI1179" t="s">
        <v>201</v>
      </c>
      <c r="AJ1179" t="s">
        <v>340</v>
      </c>
      <c r="AK1179" s="9" t="str">
        <f>VLOOKUP(Y1179,zdroj!D:AJ,33,0)</f>
        <v>katC</v>
      </c>
    </row>
    <row r="1180" spans="8:37" x14ac:dyDescent="0.25">
      <c r="H1180" s="8"/>
      <c r="I1180" s="8"/>
      <c r="N1180" s="23"/>
      <c r="O1180" s="24"/>
      <c r="P1180" s="19"/>
      <c r="Q1180" s="19"/>
      <c r="R1180" s="19"/>
      <c r="S1180" s="27"/>
      <c r="U1180" s="27"/>
      <c r="Y1180" s="9" t="s">
        <v>489</v>
      </c>
      <c r="Z1180" s="9" t="s">
        <v>462</v>
      </c>
      <c r="AA1180" s="9" t="s">
        <v>199</v>
      </c>
      <c r="AB1180" s="9">
        <v>7971150</v>
      </c>
      <c r="AC1180" s="9" t="s">
        <v>1962</v>
      </c>
      <c r="AD1180" s="9" t="s">
        <v>800</v>
      </c>
      <c r="AE1180" s="5">
        <f t="shared" si="58"/>
        <v>0</v>
      </c>
      <c r="AF1180" s="5" t="str">
        <f t="shared" si="59"/>
        <v>Pokryto</v>
      </c>
      <c r="AG1180" s="153"/>
      <c r="AH1180" s="153"/>
      <c r="AI1180" t="s">
        <v>201</v>
      </c>
      <c r="AJ1180" t="s">
        <v>800</v>
      </c>
      <c r="AK1180" s="9" t="str">
        <f>VLOOKUP(Y1180,zdroj!D:AJ,33,0)</f>
        <v>katC</v>
      </c>
    </row>
    <row r="1181" spans="8:37" x14ac:dyDescent="0.25">
      <c r="H1181" s="8"/>
      <c r="I1181" s="8"/>
      <c r="N1181" s="23"/>
      <c r="O1181" s="24"/>
      <c r="P1181" s="19"/>
      <c r="Q1181" s="19"/>
      <c r="R1181" s="19"/>
      <c r="S1181" s="27"/>
      <c r="U1181" s="27"/>
      <c r="Y1181" s="9" t="s">
        <v>489</v>
      </c>
      <c r="Z1181" s="9" t="s">
        <v>462</v>
      </c>
      <c r="AA1181" s="9" t="s">
        <v>199</v>
      </c>
      <c r="AB1181" s="9">
        <v>7971168</v>
      </c>
      <c r="AC1181" s="9" t="s">
        <v>1963</v>
      </c>
      <c r="AD1181" s="9" t="s">
        <v>226</v>
      </c>
      <c r="AE1181" s="5">
        <f t="shared" si="58"/>
        <v>0</v>
      </c>
      <c r="AF1181" s="5" t="str">
        <f t="shared" si="59"/>
        <v>katC</v>
      </c>
      <c r="AG1181" s="153"/>
      <c r="AH1181" s="153"/>
      <c r="AI1181" t="s">
        <v>201</v>
      </c>
      <c r="AJ1181" t="s">
        <v>340</v>
      </c>
      <c r="AK1181" s="9" t="str">
        <f>VLOOKUP(Y1181,zdroj!D:AJ,33,0)</f>
        <v>katC</v>
      </c>
    </row>
    <row r="1182" spans="8:37" x14ac:dyDescent="0.25">
      <c r="H1182" s="8"/>
      <c r="I1182" s="8"/>
      <c r="N1182" s="23"/>
      <c r="O1182" s="24"/>
      <c r="P1182" s="19"/>
      <c r="Q1182" s="19"/>
      <c r="R1182" s="19"/>
      <c r="S1182" s="27"/>
      <c r="U1182" s="27"/>
      <c r="Y1182" s="9" t="s">
        <v>489</v>
      </c>
      <c r="Z1182" s="9" t="s">
        <v>462</v>
      </c>
      <c r="AA1182" s="9" t="s">
        <v>199</v>
      </c>
      <c r="AB1182" s="9">
        <v>7971176</v>
      </c>
      <c r="AC1182" s="9" t="s">
        <v>1964</v>
      </c>
      <c r="AD1182" s="9" t="s">
        <v>226</v>
      </c>
      <c r="AE1182" s="5">
        <f t="shared" si="58"/>
        <v>0</v>
      </c>
      <c r="AF1182" s="5" t="str">
        <f t="shared" si="59"/>
        <v>katC</v>
      </c>
      <c r="AG1182" s="153"/>
      <c r="AH1182" s="153"/>
      <c r="AI1182" t="s">
        <v>201</v>
      </c>
      <c r="AJ1182" t="s">
        <v>340</v>
      </c>
      <c r="AK1182" s="9" t="str">
        <f>VLOOKUP(Y1182,zdroj!D:AJ,33,0)</f>
        <v>katC</v>
      </c>
    </row>
    <row r="1183" spans="8:37" x14ac:dyDescent="0.25">
      <c r="H1183" s="8"/>
      <c r="I1183" s="8"/>
      <c r="N1183" s="23"/>
      <c r="O1183" s="24"/>
      <c r="P1183" s="19"/>
      <c r="Q1183" s="19"/>
      <c r="R1183" s="19"/>
      <c r="S1183" s="27"/>
      <c r="U1183" s="27"/>
      <c r="Y1183" s="9" t="s">
        <v>489</v>
      </c>
      <c r="Z1183" s="9" t="s">
        <v>462</v>
      </c>
      <c r="AA1183" s="9" t="s">
        <v>199</v>
      </c>
      <c r="AB1183" s="9">
        <v>7970374</v>
      </c>
      <c r="AC1183" s="9" t="s">
        <v>1965</v>
      </c>
      <c r="AD1183" s="9" t="s">
        <v>226</v>
      </c>
      <c r="AE1183" s="5">
        <f t="shared" si="58"/>
        <v>0</v>
      </c>
      <c r="AF1183" s="5" t="str">
        <f t="shared" si="59"/>
        <v>katC</v>
      </c>
      <c r="AG1183" s="153"/>
      <c r="AH1183" s="153"/>
      <c r="AI1183" t="s">
        <v>201</v>
      </c>
      <c r="AJ1183" t="s">
        <v>340</v>
      </c>
      <c r="AK1183" s="9" t="str">
        <f>VLOOKUP(Y1183,zdroj!D:AJ,33,0)</f>
        <v>katC</v>
      </c>
    </row>
    <row r="1184" spans="8:37" x14ac:dyDescent="0.25">
      <c r="H1184" s="8"/>
      <c r="I1184" s="8"/>
      <c r="N1184" s="23"/>
      <c r="O1184" s="24"/>
      <c r="P1184" s="19"/>
      <c r="Q1184" s="19"/>
      <c r="R1184" s="19"/>
      <c r="S1184" s="27"/>
      <c r="U1184" s="27"/>
      <c r="Y1184" s="9" t="s">
        <v>489</v>
      </c>
      <c r="Z1184" s="9" t="s">
        <v>462</v>
      </c>
      <c r="AA1184" s="9" t="s">
        <v>199</v>
      </c>
      <c r="AB1184" s="9">
        <v>7971184</v>
      </c>
      <c r="AC1184" s="9" t="s">
        <v>1966</v>
      </c>
      <c r="AD1184" s="9" t="s">
        <v>800</v>
      </c>
      <c r="AE1184" s="5">
        <f t="shared" si="58"/>
        <v>0</v>
      </c>
      <c r="AF1184" s="5" t="str">
        <f t="shared" si="59"/>
        <v>Pokryto</v>
      </c>
      <c r="AG1184" s="153"/>
      <c r="AH1184" s="153"/>
      <c r="AI1184" t="s">
        <v>201</v>
      </c>
      <c r="AJ1184" t="s">
        <v>800</v>
      </c>
      <c r="AK1184" s="9" t="str">
        <f>VLOOKUP(Y1184,zdroj!D:AJ,33,0)</f>
        <v>katC</v>
      </c>
    </row>
    <row r="1185" spans="8:37" x14ac:dyDescent="0.25">
      <c r="H1185" s="8"/>
      <c r="I1185" s="8"/>
      <c r="N1185" s="23"/>
      <c r="O1185" s="24"/>
      <c r="P1185" s="19"/>
      <c r="Q1185" s="19"/>
      <c r="R1185" s="19"/>
      <c r="S1185" s="27"/>
      <c r="U1185" s="27"/>
      <c r="Y1185" s="9" t="s">
        <v>489</v>
      </c>
      <c r="Z1185" s="9" t="s">
        <v>462</v>
      </c>
      <c r="AA1185" s="9" t="s">
        <v>199</v>
      </c>
      <c r="AB1185" s="9">
        <v>7971192</v>
      </c>
      <c r="AC1185" s="9" t="s">
        <v>1967</v>
      </c>
      <c r="AD1185" s="9" t="s">
        <v>226</v>
      </c>
      <c r="AE1185" s="5">
        <f t="shared" si="58"/>
        <v>0</v>
      </c>
      <c r="AF1185" s="5" t="str">
        <f t="shared" si="59"/>
        <v>katC</v>
      </c>
      <c r="AG1185" s="153"/>
      <c r="AH1185" s="153"/>
      <c r="AI1185" t="s">
        <v>201</v>
      </c>
      <c r="AJ1185" t="s">
        <v>340</v>
      </c>
      <c r="AK1185" s="9" t="str">
        <f>VLOOKUP(Y1185,zdroj!D:AJ,33,0)</f>
        <v>katC</v>
      </c>
    </row>
    <row r="1186" spans="8:37" x14ac:dyDescent="0.25">
      <c r="H1186" s="8"/>
      <c r="I1186" s="8"/>
      <c r="N1186" s="23"/>
      <c r="O1186" s="24"/>
      <c r="P1186" s="19"/>
      <c r="Q1186" s="19"/>
      <c r="R1186" s="19"/>
      <c r="S1186" s="27"/>
      <c r="U1186" s="27"/>
      <c r="Y1186" s="9" t="s">
        <v>489</v>
      </c>
      <c r="Z1186" s="9" t="s">
        <v>462</v>
      </c>
      <c r="AA1186" s="9" t="s">
        <v>199</v>
      </c>
      <c r="AB1186" s="9">
        <v>7971206</v>
      </c>
      <c r="AC1186" s="9" t="s">
        <v>1968</v>
      </c>
      <c r="AD1186" s="9" t="s">
        <v>226</v>
      </c>
      <c r="AE1186" s="5">
        <f t="shared" si="58"/>
        <v>0</v>
      </c>
      <c r="AF1186" s="5" t="str">
        <f t="shared" si="59"/>
        <v>katC</v>
      </c>
      <c r="AG1186" s="153"/>
      <c r="AH1186" s="153"/>
      <c r="AI1186" t="s">
        <v>201</v>
      </c>
      <c r="AJ1186" t="s">
        <v>340</v>
      </c>
      <c r="AK1186" s="9" t="str">
        <f>VLOOKUP(Y1186,zdroj!D:AJ,33,0)</f>
        <v>katC</v>
      </c>
    </row>
    <row r="1187" spans="8:37" x14ac:dyDescent="0.25">
      <c r="H1187" s="8"/>
      <c r="I1187" s="8"/>
      <c r="N1187" s="23"/>
      <c r="O1187" s="24"/>
      <c r="P1187" s="19"/>
      <c r="Q1187" s="19"/>
      <c r="R1187" s="19"/>
      <c r="S1187" s="27"/>
      <c r="U1187" s="27"/>
      <c r="Y1187" s="9" t="s">
        <v>489</v>
      </c>
      <c r="Z1187" s="9" t="s">
        <v>462</v>
      </c>
      <c r="AA1187" s="9" t="s">
        <v>199</v>
      </c>
      <c r="AB1187" s="9">
        <v>7971214</v>
      </c>
      <c r="AC1187" s="9" t="s">
        <v>1969</v>
      </c>
      <c r="AD1187" s="9" t="s">
        <v>800</v>
      </c>
      <c r="AE1187" s="5">
        <f t="shared" si="58"/>
        <v>0</v>
      </c>
      <c r="AF1187" s="5" t="str">
        <f t="shared" si="59"/>
        <v>Pokryto</v>
      </c>
      <c r="AG1187" s="153"/>
      <c r="AH1187" s="153"/>
      <c r="AI1187" t="s">
        <v>201</v>
      </c>
      <c r="AJ1187" t="s">
        <v>800</v>
      </c>
      <c r="AK1187" s="9" t="str">
        <f>VLOOKUP(Y1187,zdroj!D:AJ,33,0)</f>
        <v>katC</v>
      </c>
    </row>
    <row r="1188" spans="8:37" x14ac:dyDescent="0.25">
      <c r="H1188" s="8"/>
      <c r="I1188" s="8"/>
      <c r="N1188" s="23"/>
      <c r="O1188" s="24"/>
      <c r="P1188" s="19"/>
      <c r="Q1188" s="19"/>
      <c r="R1188" s="19"/>
      <c r="S1188" s="27"/>
      <c r="U1188" s="27"/>
      <c r="Y1188" s="9" t="s">
        <v>489</v>
      </c>
      <c r="Z1188" s="9" t="s">
        <v>462</v>
      </c>
      <c r="AA1188" s="9" t="s">
        <v>199</v>
      </c>
      <c r="AB1188" s="9">
        <v>7971222</v>
      </c>
      <c r="AC1188" s="9" t="s">
        <v>1970</v>
      </c>
      <c r="AD1188" s="9" t="s">
        <v>226</v>
      </c>
      <c r="AE1188" s="5">
        <f t="shared" si="58"/>
        <v>0</v>
      </c>
      <c r="AF1188" s="5" t="str">
        <f t="shared" si="59"/>
        <v>katC</v>
      </c>
      <c r="AG1188" s="153"/>
      <c r="AH1188" s="153"/>
      <c r="AI1188" t="s">
        <v>17880</v>
      </c>
      <c r="AJ1188" t="s">
        <v>17878</v>
      </c>
      <c r="AK1188" s="9" t="str">
        <f>VLOOKUP(Y1188,zdroj!D:AJ,33,0)</f>
        <v>katC</v>
      </c>
    </row>
    <row r="1189" spans="8:37" x14ac:dyDescent="0.25">
      <c r="H1189" s="8"/>
      <c r="I1189" s="8"/>
      <c r="N1189" s="23"/>
      <c r="O1189" s="24"/>
      <c r="P1189" s="19"/>
      <c r="Q1189" s="19"/>
      <c r="R1189" s="19"/>
      <c r="S1189" s="27"/>
      <c r="U1189" s="27"/>
      <c r="Y1189" s="9" t="s">
        <v>489</v>
      </c>
      <c r="Z1189" s="9" t="s">
        <v>462</v>
      </c>
      <c r="AA1189" s="9" t="s">
        <v>199</v>
      </c>
      <c r="AB1189" s="9">
        <v>7971231</v>
      </c>
      <c r="AC1189" s="9" t="s">
        <v>1971</v>
      </c>
      <c r="AD1189" s="9" t="s">
        <v>800</v>
      </c>
      <c r="AE1189" s="5">
        <f t="shared" si="58"/>
        <v>0</v>
      </c>
      <c r="AF1189" s="5" t="str">
        <f t="shared" si="59"/>
        <v>Pokryto</v>
      </c>
      <c r="AG1189" s="153"/>
      <c r="AH1189" s="153"/>
      <c r="AI1189" t="s">
        <v>201</v>
      </c>
      <c r="AJ1189" t="s">
        <v>800</v>
      </c>
      <c r="AK1189" s="9" t="str">
        <f>VLOOKUP(Y1189,zdroj!D:AJ,33,0)</f>
        <v>katC</v>
      </c>
    </row>
    <row r="1190" spans="8:37" x14ac:dyDescent="0.25">
      <c r="H1190" s="8"/>
      <c r="I1190" s="8"/>
      <c r="N1190" s="23"/>
      <c r="O1190" s="24"/>
      <c r="P1190" s="19"/>
      <c r="Q1190" s="19"/>
      <c r="R1190" s="19"/>
      <c r="S1190" s="27"/>
      <c r="U1190" s="27"/>
      <c r="Y1190" s="9" t="s">
        <v>489</v>
      </c>
      <c r="Z1190" s="9" t="s">
        <v>462</v>
      </c>
      <c r="AA1190" s="9" t="s">
        <v>199</v>
      </c>
      <c r="AB1190" s="9">
        <v>7971249</v>
      </c>
      <c r="AC1190" s="9" t="s">
        <v>1972</v>
      </c>
      <c r="AD1190" s="9" t="s">
        <v>226</v>
      </c>
      <c r="AE1190" s="5">
        <f t="shared" si="58"/>
        <v>0</v>
      </c>
      <c r="AF1190" s="5" t="str">
        <f t="shared" si="59"/>
        <v>katC</v>
      </c>
      <c r="AG1190" s="153"/>
      <c r="AH1190" s="153"/>
      <c r="AI1190" t="s">
        <v>201</v>
      </c>
      <c r="AJ1190" t="s">
        <v>340</v>
      </c>
      <c r="AK1190" s="9" t="str">
        <f>VLOOKUP(Y1190,zdroj!D:AJ,33,0)</f>
        <v>katC</v>
      </c>
    </row>
    <row r="1191" spans="8:37" x14ac:dyDescent="0.25">
      <c r="H1191" s="8"/>
      <c r="I1191" s="8"/>
      <c r="N1191" s="23"/>
      <c r="O1191" s="24"/>
      <c r="P1191" s="19"/>
      <c r="Q1191" s="19"/>
      <c r="R1191" s="19"/>
      <c r="S1191" s="27"/>
      <c r="U1191" s="27"/>
      <c r="Y1191" s="9" t="s">
        <v>489</v>
      </c>
      <c r="Z1191" s="9" t="s">
        <v>462</v>
      </c>
      <c r="AA1191" s="9" t="s">
        <v>199</v>
      </c>
      <c r="AB1191" s="9">
        <v>7971257</v>
      </c>
      <c r="AC1191" s="9" t="s">
        <v>1973</v>
      </c>
      <c r="AD1191" s="9" t="s">
        <v>226</v>
      </c>
      <c r="AE1191" s="5">
        <f t="shared" si="58"/>
        <v>0</v>
      </c>
      <c r="AF1191" s="5" t="str">
        <f t="shared" si="59"/>
        <v>katC</v>
      </c>
      <c r="AG1191" s="153"/>
      <c r="AH1191" s="153"/>
      <c r="AI1191" t="s">
        <v>201</v>
      </c>
      <c r="AJ1191" t="s">
        <v>340</v>
      </c>
      <c r="AK1191" s="9" t="str">
        <f>VLOOKUP(Y1191,zdroj!D:AJ,33,0)</f>
        <v>katC</v>
      </c>
    </row>
    <row r="1192" spans="8:37" x14ac:dyDescent="0.25">
      <c r="H1192" s="8"/>
      <c r="I1192" s="8"/>
      <c r="N1192" s="23"/>
      <c r="O1192" s="24"/>
      <c r="P1192" s="19"/>
      <c r="Q1192" s="19"/>
      <c r="R1192" s="19"/>
      <c r="S1192" s="27"/>
      <c r="U1192" s="27"/>
      <c r="Y1192" s="9" t="s">
        <v>489</v>
      </c>
      <c r="Z1192" s="9" t="s">
        <v>462</v>
      </c>
      <c r="AA1192" s="9" t="s">
        <v>199</v>
      </c>
      <c r="AB1192" s="9">
        <v>7971265</v>
      </c>
      <c r="AC1192" s="9" t="s">
        <v>1974</v>
      </c>
      <c r="AD1192" s="9" t="s">
        <v>226</v>
      </c>
      <c r="AE1192" s="5">
        <f t="shared" si="58"/>
        <v>0</v>
      </c>
      <c r="AF1192" s="5" t="str">
        <f t="shared" si="59"/>
        <v>katC</v>
      </c>
      <c r="AG1192" s="153"/>
      <c r="AH1192" s="153"/>
      <c r="AI1192" t="s">
        <v>17879</v>
      </c>
      <c r="AJ1192" t="s">
        <v>17878</v>
      </c>
      <c r="AK1192" s="9" t="str">
        <f>VLOOKUP(Y1192,zdroj!D:AJ,33,0)</f>
        <v>katC</v>
      </c>
    </row>
    <row r="1193" spans="8:37" x14ac:dyDescent="0.25">
      <c r="H1193" s="8"/>
      <c r="I1193" s="8"/>
      <c r="N1193" s="23"/>
      <c r="O1193" s="24"/>
      <c r="P1193" s="19"/>
      <c r="Q1193" s="19"/>
      <c r="R1193" s="19"/>
      <c r="S1193" s="27"/>
      <c r="U1193" s="27"/>
      <c r="Y1193" s="9" t="s">
        <v>489</v>
      </c>
      <c r="Z1193" s="9" t="s">
        <v>462</v>
      </c>
      <c r="AA1193" s="9" t="s">
        <v>199</v>
      </c>
      <c r="AB1193" s="9">
        <v>7971273</v>
      </c>
      <c r="AC1193" s="9" t="s">
        <v>1975</v>
      </c>
      <c r="AD1193" s="9" t="s">
        <v>800</v>
      </c>
      <c r="AE1193" s="5">
        <f t="shared" si="58"/>
        <v>0</v>
      </c>
      <c r="AF1193" s="5" t="str">
        <f t="shared" si="59"/>
        <v>Pokryto</v>
      </c>
      <c r="AG1193" s="153"/>
      <c r="AH1193" s="153"/>
      <c r="AI1193" t="s">
        <v>201</v>
      </c>
      <c r="AJ1193" t="s">
        <v>800</v>
      </c>
      <c r="AK1193" s="9" t="str">
        <f>VLOOKUP(Y1193,zdroj!D:AJ,33,0)</f>
        <v>katC</v>
      </c>
    </row>
    <row r="1194" spans="8:37" x14ac:dyDescent="0.25">
      <c r="H1194" s="8"/>
      <c r="I1194" s="8"/>
      <c r="N1194" s="23"/>
      <c r="O1194" s="24"/>
      <c r="P1194" s="19"/>
      <c r="Q1194" s="19"/>
      <c r="R1194" s="19"/>
      <c r="S1194" s="27"/>
      <c r="U1194" s="27"/>
      <c r="Y1194" s="9" t="s">
        <v>490</v>
      </c>
      <c r="Z1194" s="9" t="s">
        <v>462</v>
      </c>
      <c r="AA1194" s="9" t="s">
        <v>44</v>
      </c>
      <c r="AB1194" s="9">
        <v>7972091</v>
      </c>
      <c r="AC1194" s="9" t="s">
        <v>1976</v>
      </c>
      <c r="AD1194" s="9" t="s">
        <v>225</v>
      </c>
      <c r="AE1194" s="5">
        <f t="shared" si="58"/>
        <v>0</v>
      </c>
      <c r="AF1194" s="5" t="str">
        <f t="shared" si="59"/>
        <v>katA</v>
      </c>
      <c r="AG1194" s="153"/>
      <c r="AH1194" s="153"/>
      <c r="AI1194" t="s">
        <v>195</v>
      </c>
      <c r="AJ1194" t="s">
        <v>340</v>
      </c>
      <c r="AK1194" s="9" t="str">
        <f>VLOOKUP(Y1194,zdroj!D:AJ,33,0)</f>
        <v>katA</v>
      </c>
    </row>
    <row r="1195" spans="8:37" x14ac:dyDescent="0.25">
      <c r="H1195" s="8"/>
      <c r="I1195" s="8"/>
      <c r="N1195" s="23"/>
      <c r="O1195" s="24"/>
      <c r="P1195" s="19"/>
      <c r="Q1195" s="19"/>
      <c r="R1195" s="19"/>
      <c r="S1195" s="27"/>
      <c r="U1195" s="27"/>
      <c r="Y1195" s="9" t="s">
        <v>490</v>
      </c>
      <c r="Z1195" s="9" t="s">
        <v>462</v>
      </c>
      <c r="AA1195" s="9" t="s">
        <v>44</v>
      </c>
      <c r="AB1195" s="9">
        <v>7972105</v>
      </c>
      <c r="AC1195" s="9" t="s">
        <v>1977</v>
      </c>
      <c r="AD1195" s="9" t="s">
        <v>225</v>
      </c>
      <c r="AE1195" s="5">
        <f t="shared" si="58"/>
        <v>0</v>
      </c>
      <c r="AF1195" s="5" t="str">
        <f t="shared" si="59"/>
        <v>katA</v>
      </c>
      <c r="AG1195" s="153"/>
      <c r="AH1195" s="153"/>
      <c r="AI1195" t="s">
        <v>195</v>
      </c>
      <c r="AJ1195" t="s">
        <v>340</v>
      </c>
      <c r="AK1195" s="9" t="str">
        <f>VLOOKUP(Y1195,zdroj!D:AJ,33,0)</f>
        <v>katA</v>
      </c>
    </row>
    <row r="1196" spans="8:37" x14ac:dyDescent="0.25">
      <c r="H1196" s="8"/>
      <c r="I1196" s="8"/>
      <c r="N1196" s="23"/>
      <c r="O1196" s="24"/>
      <c r="P1196" s="19"/>
      <c r="Q1196" s="19"/>
      <c r="R1196" s="19"/>
      <c r="S1196" s="27"/>
      <c r="U1196" s="27"/>
      <c r="Y1196" s="9" t="s">
        <v>490</v>
      </c>
      <c r="Z1196" s="9" t="s">
        <v>462</v>
      </c>
      <c r="AA1196" s="9" t="s">
        <v>44</v>
      </c>
      <c r="AB1196" s="9">
        <v>7972113</v>
      </c>
      <c r="AC1196" s="9" t="s">
        <v>1978</v>
      </c>
      <c r="AD1196" s="9" t="s">
        <v>800</v>
      </c>
      <c r="AE1196" s="5">
        <f t="shared" si="58"/>
        <v>0</v>
      </c>
      <c r="AF1196" s="5" t="str">
        <f t="shared" si="59"/>
        <v>Pokryto</v>
      </c>
      <c r="AG1196" s="153"/>
      <c r="AH1196" s="153"/>
      <c r="AI1196" t="s">
        <v>195</v>
      </c>
      <c r="AJ1196" t="s">
        <v>800</v>
      </c>
      <c r="AK1196" s="9" t="str">
        <f>VLOOKUP(Y1196,zdroj!D:AJ,33,0)</f>
        <v>katA</v>
      </c>
    </row>
    <row r="1197" spans="8:37" x14ac:dyDescent="0.25">
      <c r="H1197" s="8"/>
      <c r="I1197" s="8"/>
      <c r="N1197" s="23"/>
      <c r="O1197" s="24"/>
      <c r="P1197" s="19"/>
      <c r="Q1197" s="19"/>
      <c r="R1197" s="19"/>
      <c r="S1197" s="27"/>
      <c r="U1197" s="27"/>
      <c r="Y1197" s="9" t="s">
        <v>490</v>
      </c>
      <c r="Z1197" s="9" t="s">
        <v>462</v>
      </c>
      <c r="AA1197" s="9" t="s">
        <v>44</v>
      </c>
      <c r="AB1197" s="9">
        <v>7972121</v>
      </c>
      <c r="AC1197" s="9" t="s">
        <v>1979</v>
      </c>
      <c r="AD1197" s="9" t="s">
        <v>225</v>
      </c>
      <c r="AE1197" s="5">
        <f t="shared" si="58"/>
        <v>0</v>
      </c>
      <c r="AF1197" s="5" t="str">
        <f t="shared" si="59"/>
        <v>katA</v>
      </c>
      <c r="AG1197" s="153"/>
      <c r="AH1197" s="153"/>
      <c r="AI1197" t="s">
        <v>195</v>
      </c>
      <c r="AJ1197" t="s">
        <v>340</v>
      </c>
      <c r="AK1197" s="9" t="str">
        <f>VLOOKUP(Y1197,zdroj!D:AJ,33,0)</f>
        <v>katA</v>
      </c>
    </row>
    <row r="1198" spans="8:37" x14ac:dyDescent="0.25">
      <c r="H1198" s="8"/>
      <c r="I1198" s="8"/>
      <c r="N1198" s="23"/>
      <c r="O1198" s="24"/>
      <c r="P1198" s="19"/>
      <c r="Q1198" s="19"/>
      <c r="R1198" s="19"/>
      <c r="S1198" s="27"/>
      <c r="U1198" s="27"/>
      <c r="Y1198" s="9" t="s">
        <v>490</v>
      </c>
      <c r="Z1198" s="9" t="s">
        <v>462</v>
      </c>
      <c r="AA1198" s="9" t="s">
        <v>44</v>
      </c>
      <c r="AB1198" s="9">
        <v>7972130</v>
      </c>
      <c r="AC1198" s="9" t="s">
        <v>1980</v>
      </c>
      <c r="AD1198" s="9" t="s">
        <v>225</v>
      </c>
      <c r="AE1198" s="5">
        <f t="shared" si="58"/>
        <v>0</v>
      </c>
      <c r="AF1198" s="5" t="str">
        <f t="shared" si="59"/>
        <v>katA</v>
      </c>
      <c r="AG1198" s="153"/>
      <c r="AH1198" s="153"/>
      <c r="AI1198" t="s">
        <v>195</v>
      </c>
      <c r="AJ1198" t="s">
        <v>340</v>
      </c>
      <c r="AK1198" s="9" t="str">
        <f>VLOOKUP(Y1198,zdroj!D:AJ,33,0)</f>
        <v>katA</v>
      </c>
    </row>
    <row r="1199" spans="8:37" x14ac:dyDescent="0.25">
      <c r="H1199" s="8"/>
      <c r="I1199" s="8"/>
      <c r="N1199" s="23"/>
      <c r="O1199" s="24"/>
      <c r="P1199" s="19"/>
      <c r="Q1199" s="19"/>
      <c r="R1199" s="19"/>
      <c r="S1199" s="27"/>
      <c r="U1199" s="27"/>
      <c r="Y1199" s="9" t="s">
        <v>490</v>
      </c>
      <c r="Z1199" s="9" t="s">
        <v>462</v>
      </c>
      <c r="AA1199" s="9" t="s">
        <v>44</v>
      </c>
      <c r="AB1199" s="9">
        <v>7972148</v>
      </c>
      <c r="AC1199" s="9" t="s">
        <v>1981</v>
      </c>
      <c r="AD1199" s="9" t="s">
        <v>225</v>
      </c>
      <c r="AE1199" s="5">
        <f t="shared" si="58"/>
        <v>0</v>
      </c>
      <c r="AF1199" s="5" t="str">
        <f t="shared" si="59"/>
        <v>katA</v>
      </c>
      <c r="AG1199" s="153"/>
      <c r="AH1199" s="153"/>
      <c r="AI1199" t="s">
        <v>195</v>
      </c>
      <c r="AJ1199" t="s">
        <v>340</v>
      </c>
      <c r="AK1199" s="9" t="str">
        <f>VLOOKUP(Y1199,zdroj!D:AJ,33,0)</f>
        <v>katA</v>
      </c>
    </row>
    <row r="1200" spans="8:37" x14ac:dyDescent="0.25">
      <c r="H1200" s="8"/>
      <c r="I1200" s="8"/>
      <c r="N1200" s="23"/>
      <c r="O1200" s="24"/>
      <c r="P1200" s="19"/>
      <c r="Q1200" s="19"/>
      <c r="R1200" s="19"/>
      <c r="S1200" s="27"/>
      <c r="U1200" s="27"/>
      <c r="Y1200" s="9" t="s">
        <v>490</v>
      </c>
      <c r="Z1200" s="9" t="s">
        <v>462</v>
      </c>
      <c r="AA1200" s="9" t="s">
        <v>44</v>
      </c>
      <c r="AB1200" s="9">
        <v>7972156</v>
      </c>
      <c r="AC1200" s="9" t="s">
        <v>1982</v>
      </c>
      <c r="AD1200" s="9" t="s">
        <v>225</v>
      </c>
      <c r="AE1200" s="5">
        <f t="shared" si="58"/>
        <v>0</v>
      </c>
      <c r="AF1200" s="5" t="str">
        <f t="shared" si="59"/>
        <v>katA</v>
      </c>
      <c r="AG1200" s="153"/>
      <c r="AH1200" s="153"/>
      <c r="AI1200" t="s">
        <v>195</v>
      </c>
      <c r="AJ1200" t="s">
        <v>340</v>
      </c>
      <c r="AK1200" s="9" t="str">
        <f>VLOOKUP(Y1200,zdroj!D:AJ,33,0)</f>
        <v>katA</v>
      </c>
    </row>
    <row r="1201" spans="8:37" x14ac:dyDescent="0.25">
      <c r="H1201" s="8"/>
      <c r="I1201" s="8"/>
      <c r="N1201" s="23"/>
      <c r="O1201" s="24"/>
      <c r="P1201" s="19"/>
      <c r="Q1201" s="19"/>
      <c r="R1201" s="19"/>
      <c r="S1201" s="27"/>
      <c r="U1201" s="27"/>
      <c r="Y1201" s="9" t="s">
        <v>490</v>
      </c>
      <c r="Z1201" s="9" t="s">
        <v>462</v>
      </c>
      <c r="AA1201" s="9" t="s">
        <v>44</v>
      </c>
      <c r="AB1201" s="9">
        <v>7972164</v>
      </c>
      <c r="AC1201" s="9" t="s">
        <v>1983</v>
      </c>
      <c r="AD1201" s="9" t="s">
        <v>225</v>
      </c>
      <c r="AE1201" s="5">
        <f t="shared" si="58"/>
        <v>0</v>
      </c>
      <c r="AF1201" s="5" t="str">
        <f t="shared" si="59"/>
        <v>katA</v>
      </c>
      <c r="AG1201" s="153"/>
      <c r="AH1201" s="153"/>
      <c r="AI1201" t="s">
        <v>195</v>
      </c>
      <c r="AJ1201" t="s">
        <v>340</v>
      </c>
      <c r="AK1201" s="9" t="str">
        <f>VLOOKUP(Y1201,zdroj!D:AJ,33,0)</f>
        <v>katA</v>
      </c>
    </row>
    <row r="1202" spans="8:37" x14ac:dyDescent="0.25">
      <c r="H1202" s="8"/>
      <c r="I1202" s="8"/>
      <c r="N1202" s="23"/>
      <c r="O1202" s="24"/>
      <c r="P1202" s="19"/>
      <c r="Q1202" s="19"/>
      <c r="R1202" s="19"/>
      <c r="S1202" s="27"/>
      <c r="U1202" s="27"/>
      <c r="Y1202" s="9" t="s">
        <v>490</v>
      </c>
      <c r="Z1202" s="9" t="s">
        <v>462</v>
      </c>
      <c r="AA1202" s="9" t="s">
        <v>44</v>
      </c>
      <c r="AB1202" s="9">
        <v>7972172</v>
      </c>
      <c r="AC1202" s="9" t="s">
        <v>1984</v>
      </c>
      <c r="AD1202" s="9" t="s">
        <v>225</v>
      </c>
      <c r="AE1202" s="5">
        <f t="shared" si="58"/>
        <v>0</v>
      </c>
      <c r="AF1202" s="5" t="str">
        <f t="shared" si="59"/>
        <v>katA</v>
      </c>
      <c r="AG1202" s="153"/>
      <c r="AH1202" s="153"/>
      <c r="AI1202" t="s">
        <v>195</v>
      </c>
      <c r="AJ1202" t="s">
        <v>340</v>
      </c>
      <c r="AK1202" s="9" t="str">
        <f>VLOOKUP(Y1202,zdroj!D:AJ,33,0)</f>
        <v>katA</v>
      </c>
    </row>
    <row r="1203" spans="8:37" x14ac:dyDescent="0.25">
      <c r="H1203" s="8"/>
      <c r="I1203" s="8"/>
      <c r="N1203" s="23"/>
      <c r="O1203" s="24"/>
      <c r="P1203" s="19"/>
      <c r="Q1203" s="19"/>
      <c r="R1203" s="19"/>
      <c r="S1203" s="27"/>
      <c r="U1203" s="27"/>
      <c r="Y1203" s="9" t="s">
        <v>490</v>
      </c>
      <c r="Z1203" s="9" t="s">
        <v>462</v>
      </c>
      <c r="AA1203" s="9" t="s">
        <v>44</v>
      </c>
      <c r="AB1203" s="9">
        <v>25765361</v>
      </c>
      <c r="AC1203" s="9" t="s">
        <v>1985</v>
      </c>
      <c r="AD1203" s="9" t="s">
        <v>225</v>
      </c>
      <c r="AE1203" s="5">
        <f t="shared" si="58"/>
        <v>0</v>
      </c>
      <c r="AF1203" s="5" t="str">
        <f t="shared" si="59"/>
        <v>katA</v>
      </c>
      <c r="AG1203" s="153"/>
      <c r="AH1203" s="153"/>
      <c r="AI1203" t="s">
        <v>195</v>
      </c>
      <c r="AJ1203" t="s">
        <v>340</v>
      </c>
      <c r="AK1203" s="9" t="str">
        <f>VLOOKUP(Y1203,zdroj!D:AJ,33,0)</f>
        <v>katA</v>
      </c>
    </row>
    <row r="1204" spans="8:37" x14ac:dyDescent="0.25">
      <c r="H1204" s="8"/>
      <c r="I1204" s="8"/>
      <c r="N1204" s="23"/>
      <c r="O1204" s="24"/>
      <c r="P1204" s="19"/>
      <c r="Q1204" s="19"/>
      <c r="R1204" s="19"/>
      <c r="S1204" s="27"/>
      <c r="U1204" s="27"/>
      <c r="Y1204" s="9" t="s">
        <v>490</v>
      </c>
      <c r="Z1204" s="9" t="s">
        <v>462</v>
      </c>
      <c r="AA1204" s="9" t="s">
        <v>44</v>
      </c>
      <c r="AB1204" s="9">
        <v>7972181</v>
      </c>
      <c r="AC1204" s="9" t="s">
        <v>1986</v>
      </c>
      <c r="AD1204" s="9" t="s">
        <v>225</v>
      </c>
      <c r="AE1204" s="5">
        <f t="shared" si="58"/>
        <v>0</v>
      </c>
      <c r="AF1204" s="5" t="str">
        <f t="shared" si="59"/>
        <v>katA</v>
      </c>
      <c r="AG1204" s="153"/>
      <c r="AH1204" s="153"/>
      <c r="AI1204" t="s">
        <v>195</v>
      </c>
      <c r="AJ1204" t="s">
        <v>340</v>
      </c>
      <c r="AK1204" s="9" t="str">
        <f>VLOOKUP(Y1204,zdroj!D:AJ,33,0)</f>
        <v>katA</v>
      </c>
    </row>
    <row r="1205" spans="8:37" x14ac:dyDescent="0.25">
      <c r="H1205" s="8"/>
      <c r="I1205" s="8"/>
      <c r="N1205" s="23"/>
      <c r="O1205" s="24"/>
      <c r="P1205" s="19"/>
      <c r="Q1205" s="19"/>
      <c r="R1205" s="19"/>
      <c r="S1205" s="27"/>
      <c r="U1205" s="27"/>
      <c r="Y1205" s="9" t="s">
        <v>490</v>
      </c>
      <c r="Z1205" s="9" t="s">
        <v>462</v>
      </c>
      <c r="AA1205" s="9" t="s">
        <v>44</v>
      </c>
      <c r="AB1205" s="9">
        <v>7972199</v>
      </c>
      <c r="AC1205" s="9" t="s">
        <v>1987</v>
      </c>
      <c r="AD1205" s="9" t="s">
        <v>225</v>
      </c>
      <c r="AE1205" s="5">
        <f t="shared" si="58"/>
        <v>0</v>
      </c>
      <c r="AF1205" s="5" t="str">
        <f t="shared" si="59"/>
        <v>katA</v>
      </c>
      <c r="AG1205" s="153"/>
      <c r="AH1205" s="153"/>
      <c r="AI1205" t="s">
        <v>195</v>
      </c>
      <c r="AJ1205" t="s">
        <v>340</v>
      </c>
      <c r="AK1205" s="9" t="str">
        <f>VLOOKUP(Y1205,zdroj!D:AJ,33,0)</f>
        <v>katA</v>
      </c>
    </row>
    <row r="1206" spans="8:37" x14ac:dyDescent="0.25">
      <c r="H1206" s="8"/>
      <c r="I1206" s="8"/>
      <c r="N1206" s="23"/>
      <c r="O1206" s="24"/>
      <c r="P1206" s="19"/>
      <c r="Q1206" s="19"/>
      <c r="R1206" s="19"/>
      <c r="S1206" s="27"/>
      <c r="U1206" s="27"/>
      <c r="Y1206" s="9" t="s">
        <v>490</v>
      </c>
      <c r="Z1206" s="9" t="s">
        <v>462</v>
      </c>
      <c r="AA1206" s="9" t="s">
        <v>44</v>
      </c>
      <c r="AB1206" s="9">
        <v>7972202</v>
      </c>
      <c r="AC1206" s="9" t="s">
        <v>1988</v>
      </c>
      <c r="AD1206" s="9" t="s">
        <v>225</v>
      </c>
      <c r="AE1206" s="5">
        <f t="shared" si="58"/>
        <v>0</v>
      </c>
      <c r="AF1206" s="5" t="str">
        <f t="shared" si="59"/>
        <v>katA</v>
      </c>
      <c r="AG1206" s="153"/>
      <c r="AH1206" s="153"/>
      <c r="AI1206" t="s">
        <v>195</v>
      </c>
      <c r="AJ1206" t="s">
        <v>340</v>
      </c>
      <c r="AK1206" s="9" t="str">
        <f>VLOOKUP(Y1206,zdroj!D:AJ,33,0)</f>
        <v>katA</v>
      </c>
    </row>
    <row r="1207" spans="8:37" x14ac:dyDescent="0.25">
      <c r="H1207" s="8"/>
      <c r="I1207" s="8"/>
      <c r="N1207" s="23"/>
      <c r="O1207" s="24"/>
      <c r="P1207" s="19"/>
      <c r="Q1207" s="19"/>
      <c r="R1207" s="19"/>
      <c r="S1207" s="27"/>
      <c r="U1207" s="27"/>
      <c r="Y1207" s="9" t="s">
        <v>490</v>
      </c>
      <c r="Z1207" s="9" t="s">
        <v>462</v>
      </c>
      <c r="AA1207" s="9" t="s">
        <v>44</v>
      </c>
      <c r="AB1207" s="9">
        <v>7972229</v>
      </c>
      <c r="AC1207" s="9" t="s">
        <v>1989</v>
      </c>
      <c r="AD1207" s="9" t="s">
        <v>225</v>
      </c>
      <c r="AE1207" s="5">
        <f t="shared" si="58"/>
        <v>0</v>
      </c>
      <c r="AF1207" s="5" t="str">
        <f t="shared" si="59"/>
        <v>katA</v>
      </c>
      <c r="AG1207" s="153"/>
      <c r="AH1207" s="153"/>
      <c r="AI1207" t="s">
        <v>195</v>
      </c>
      <c r="AJ1207" t="s">
        <v>340</v>
      </c>
      <c r="AK1207" s="9" t="str">
        <f>VLOOKUP(Y1207,zdroj!D:AJ,33,0)</f>
        <v>katA</v>
      </c>
    </row>
    <row r="1208" spans="8:37" x14ac:dyDescent="0.25">
      <c r="H1208" s="8"/>
      <c r="I1208" s="8"/>
      <c r="N1208" s="23"/>
      <c r="O1208" s="24"/>
      <c r="P1208" s="19"/>
      <c r="Q1208" s="19"/>
      <c r="R1208" s="19"/>
      <c r="S1208" s="27"/>
      <c r="U1208" s="27"/>
      <c r="Y1208" s="9" t="s">
        <v>490</v>
      </c>
      <c r="Z1208" s="9" t="s">
        <v>462</v>
      </c>
      <c r="AA1208" s="9" t="s">
        <v>44</v>
      </c>
      <c r="AB1208" s="9">
        <v>7972270</v>
      </c>
      <c r="AC1208" s="9" t="s">
        <v>1990</v>
      </c>
      <c r="AD1208" s="9" t="s">
        <v>225</v>
      </c>
      <c r="AE1208" s="5">
        <f t="shared" si="58"/>
        <v>0</v>
      </c>
      <c r="AF1208" s="5" t="str">
        <f t="shared" si="59"/>
        <v>katA</v>
      </c>
      <c r="AG1208" s="153"/>
      <c r="AH1208" s="153"/>
      <c r="AI1208" t="s">
        <v>195</v>
      </c>
      <c r="AJ1208" t="s">
        <v>340</v>
      </c>
      <c r="AK1208" s="9" t="str">
        <f>VLOOKUP(Y1208,zdroj!D:AJ,33,0)</f>
        <v>katA</v>
      </c>
    </row>
    <row r="1209" spans="8:37" x14ac:dyDescent="0.25">
      <c r="H1209" s="8"/>
      <c r="I1209" s="8"/>
      <c r="N1209" s="23"/>
      <c r="O1209" s="24"/>
      <c r="P1209" s="19"/>
      <c r="Q1209" s="19"/>
      <c r="R1209" s="19"/>
      <c r="S1209" s="27"/>
      <c r="U1209" s="27"/>
      <c r="Y1209" s="9" t="s">
        <v>490</v>
      </c>
      <c r="Z1209" s="9" t="s">
        <v>462</v>
      </c>
      <c r="AA1209" s="9" t="s">
        <v>44</v>
      </c>
      <c r="AB1209" s="9">
        <v>25737783</v>
      </c>
      <c r="AC1209" s="9" t="s">
        <v>1991</v>
      </c>
      <c r="AD1209" s="9" t="s">
        <v>225</v>
      </c>
      <c r="AE1209" s="5">
        <f t="shared" si="58"/>
        <v>0</v>
      </c>
      <c r="AF1209" s="5" t="str">
        <f t="shared" si="59"/>
        <v>katA</v>
      </c>
      <c r="AG1209" s="153"/>
      <c r="AH1209" s="153"/>
      <c r="AI1209" t="s">
        <v>195</v>
      </c>
      <c r="AJ1209" t="s">
        <v>340</v>
      </c>
      <c r="AK1209" s="9" t="str">
        <f>VLOOKUP(Y1209,zdroj!D:AJ,33,0)</f>
        <v>katA</v>
      </c>
    </row>
    <row r="1210" spans="8:37" x14ac:dyDescent="0.25">
      <c r="H1210" s="8"/>
      <c r="I1210" s="8"/>
      <c r="N1210" s="23"/>
      <c r="O1210" s="24"/>
      <c r="P1210" s="19"/>
      <c r="Q1210" s="19"/>
      <c r="R1210" s="19"/>
      <c r="S1210" s="27"/>
      <c r="U1210" s="27"/>
      <c r="Y1210" s="9" t="s">
        <v>490</v>
      </c>
      <c r="Z1210" s="9" t="s">
        <v>462</v>
      </c>
      <c r="AA1210" s="9" t="s">
        <v>44</v>
      </c>
      <c r="AB1210" s="9">
        <v>7972059</v>
      </c>
      <c r="AC1210" s="9" t="s">
        <v>1992</v>
      </c>
      <c r="AD1210" s="9" t="s">
        <v>225</v>
      </c>
      <c r="AE1210" s="5">
        <f t="shared" si="58"/>
        <v>0</v>
      </c>
      <c r="AF1210" s="5" t="str">
        <f t="shared" si="59"/>
        <v>katA</v>
      </c>
      <c r="AG1210" s="153"/>
      <c r="AH1210" s="153"/>
      <c r="AI1210" t="s">
        <v>195</v>
      </c>
      <c r="AJ1210" t="s">
        <v>340</v>
      </c>
      <c r="AK1210" s="9" t="str">
        <f>VLOOKUP(Y1210,zdroj!D:AJ,33,0)</f>
        <v>katA</v>
      </c>
    </row>
    <row r="1211" spans="8:37" x14ac:dyDescent="0.25">
      <c r="H1211" s="8"/>
      <c r="I1211" s="8"/>
      <c r="N1211" s="23"/>
      <c r="O1211" s="24"/>
      <c r="P1211" s="19"/>
      <c r="Q1211" s="19"/>
      <c r="R1211" s="19"/>
      <c r="S1211" s="27"/>
      <c r="U1211" s="27"/>
      <c r="Y1211" s="9" t="s">
        <v>490</v>
      </c>
      <c r="Z1211" s="9" t="s">
        <v>462</v>
      </c>
      <c r="AA1211" s="9" t="s">
        <v>44</v>
      </c>
      <c r="AB1211" s="9">
        <v>7972067</v>
      </c>
      <c r="AC1211" s="9" t="s">
        <v>1993</v>
      </c>
      <c r="AD1211" s="9" t="s">
        <v>225</v>
      </c>
      <c r="AE1211" s="5">
        <f t="shared" si="58"/>
        <v>0</v>
      </c>
      <c r="AF1211" s="5" t="str">
        <f t="shared" si="59"/>
        <v>katA</v>
      </c>
      <c r="AG1211" s="153"/>
      <c r="AH1211" s="153"/>
      <c r="AI1211" t="s">
        <v>195</v>
      </c>
      <c r="AJ1211" t="s">
        <v>340</v>
      </c>
      <c r="AK1211" s="9" t="str">
        <f>VLOOKUP(Y1211,zdroj!D:AJ,33,0)</f>
        <v>katA</v>
      </c>
    </row>
    <row r="1212" spans="8:37" x14ac:dyDescent="0.25">
      <c r="H1212" s="8"/>
      <c r="I1212" s="8"/>
      <c r="N1212" s="23"/>
      <c r="O1212" s="24"/>
      <c r="P1212" s="19"/>
      <c r="Q1212" s="19"/>
      <c r="R1212" s="19"/>
      <c r="S1212" s="27"/>
      <c r="U1212" s="27"/>
      <c r="Y1212" s="9" t="s">
        <v>490</v>
      </c>
      <c r="Z1212" s="9" t="s">
        <v>462</v>
      </c>
      <c r="AA1212" s="9" t="s">
        <v>44</v>
      </c>
      <c r="AB1212" s="9">
        <v>7972075</v>
      </c>
      <c r="AC1212" s="9" t="s">
        <v>1994</v>
      </c>
      <c r="AD1212" s="9" t="s">
        <v>225</v>
      </c>
      <c r="AE1212" s="5">
        <f t="shared" si="58"/>
        <v>0</v>
      </c>
      <c r="AF1212" s="5" t="str">
        <f t="shared" si="59"/>
        <v>katA</v>
      </c>
      <c r="AG1212" s="153"/>
      <c r="AH1212" s="153"/>
      <c r="AI1212" t="s">
        <v>195</v>
      </c>
      <c r="AJ1212" t="s">
        <v>340</v>
      </c>
      <c r="AK1212" s="9" t="str">
        <f>VLOOKUP(Y1212,zdroj!D:AJ,33,0)</f>
        <v>katA</v>
      </c>
    </row>
    <row r="1213" spans="8:37" x14ac:dyDescent="0.25">
      <c r="H1213" s="8"/>
      <c r="I1213" s="8"/>
      <c r="N1213" s="23"/>
      <c r="O1213" s="24"/>
      <c r="P1213" s="19"/>
      <c r="Q1213" s="19"/>
      <c r="R1213" s="19"/>
      <c r="S1213" s="27"/>
      <c r="U1213" s="27"/>
      <c r="Y1213" s="9" t="s">
        <v>490</v>
      </c>
      <c r="Z1213" s="9" t="s">
        <v>462</v>
      </c>
      <c r="AA1213" s="9" t="s">
        <v>44</v>
      </c>
      <c r="AB1213" s="9">
        <v>7972083</v>
      </c>
      <c r="AC1213" s="9" t="s">
        <v>1995</v>
      </c>
      <c r="AD1213" s="9" t="s">
        <v>225</v>
      </c>
      <c r="AE1213" s="5">
        <f t="shared" si="58"/>
        <v>0</v>
      </c>
      <c r="AF1213" s="5" t="str">
        <f t="shared" si="59"/>
        <v>katA</v>
      </c>
      <c r="AG1213" s="153"/>
      <c r="AH1213" s="153"/>
      <c r="AI1213" t="s">
        <v>195</v>
      </c>
      <c r="AJ1213" t="s">
        <v>340</v>
      </c>
      <c r="AK1213" s="9" t="str">
        <f>VLOOKUP(Y1213,zdroj!D:AJ,33,0)</f>
        <v>katA</v>
      </c>
    </row>
    <row r="1214" spans="8:37" x14ac:dyDescent="0.25">
      <c r="H1214" s="8"/>
      <c r="I1214" s="8"/>
      <c r="N1214" s="23"/>
      <c r="O1214" s="24"/>
      <c r="P1214" s="19"/>
      <c r="Q1214" s="19"/>
      <c r="R1214" s="19"/>
      <c r="S1214" s="27"/>
      <c r="U1214" s="27"/>
      <c r="Y1214" s="9" t="s">
        <v>490</v>
      </c>
      <c r="Z1214" s="9" t="s">
        <v>462</v>
      </c>
      <c r="AA1214" s="9" t="s">
        <v>44</v>
      </c>
      <c r="AB1214" s="9">
        <v>7971800</v>
      </c>
      <c r="AC1214" s="9" t="s">
        <v>1996</v>
      </c>
      <c r="AD1214" s="9" t="s">
        <v>225</v>
      </c>
      <c r="AE1214" s="5">
        <f t="shared" si="58"/>
        <v>0</v>
      </c>
      <c r="AF1214" s="5" t="str">
        <f t="shared" si="59"/>
        <v>katA</v>
      </c>
      <c r="AG1214" s="153"/>
      <c r="AH1214" s="153"/>
      <c r="AI1214" t="s">
        <v>201</v>
      </c>
      <c r="AJ1214" t="s">
        <v>17878</v>
      </c>
      <c r="AK1214" s="9" t="str">
        <f>VLOOKUP(Y1214,zdroj!D:AJ,33,0)</f>
        <v>katA</v>
      </c>
    </row>
    <row r="1215" spans="8:37" x14ac:dyDescent="0.25">
      <c r="H1215" s="8"/>
      <c r="I1215" s="8"/>
      <c r="N1215" s="23"/>
      <c r="O1215" s="24"/>
      <c r="P1215" s="19"/>
      <c r="Q1215" s="19"/>
      <c r="R1215" s="19"/>
      <c r="S1215" s="27"/>
      <c r="U1215" s="27"/>
      <c r="Y1215" s="9" t="s">
        <v>490</v>
      </c>
      <c r="Z1215" s="9" t="s">
        <v>462</v>
      </c>
      <c r="AA1215" s="9" t="s">
        <v>44</v>
      </c>
      <c r="AB1215" s="9">
        <v>7971818</v>
      </c>
      <c r="AC1215" s="9" t="s">
        <v>1997</v>
      </c>
      <c r="AD1215" s="9" t="s">
        <v>225</v>
      </c>
      <c r="AE1215" s="5">
        <f t="shared" si="58"/>
        <v>0</v>
      </c>
      <c r="AF1215" s="5" t="str">
        <f t="shared" si="59"/>
        <v>katA</v>
      </c>
      <c r="AG1215" s="153"/>
      <c r="AH1215" s="153"/>
      <c r="AI1215" t="s">
        <v>201</v>
      </c>
      <c r="AJ1215" t="s">
        <v>17878</v>
      </c>
      <c r="AK1215" s="9" t="str">
        <f>VLOOKUP(Y1215,zdroj!D:AJ,33,0)</f>
        <v>katA</v>
      </c>
    </row>
    <row r="1216" spans="8:37" x14ac:dyDescent="0.25">
      <c r="H1216" s="8"/>
      <c r="I1216" s="8"/>
      <c r="N1216" s="23"/>
      <c r="O1216" s="24"/>
      <c r="P1216" s="19"/>
      <c r="Q1216" s="19"/>
      <c r="R1216" s="19"/>
      <c r="S1216" s="27"/>
      <c r="U1216" s="27"/>
      <c r="Y1216" s="9" t="s">
        <v>490</v>
      </c>
      <c r="Z1216" s="9" t="s">
        <v>462</v>
      </c>
      <c r="AA1216" s="9" t="s">
        <v>44</v>
      </c>
      <c r="AB1216" s="9">
        <v>7971826</v>
      </c>
      <c r="AC1216" s="9" t="s">
        <v>1998</v>
      </c>
      <c r="AD1216" s="9" t="s">
        <v>225</v>
      </c>
      <c r="AE1216" s="5">
        <f t="shared" si="58"/>
        <v>0</v>
      </c>
      <c r="AF1216" s="5" t="str">
        <f t="shared" si="59"/>
        <v>katA</v>
      </c>
      <c r="AG1216" s="153"/>
      <c r="AH1216" s="153"/>
      <c r="AI1216" t="s">
        <v>201</v>
      </c>
      <c r="AJ1216" t="s">
        <v>17878</v>
      </c>
      <c r="AK1216" s="9" t="str">
        <f>VLOOKUP(Y1216,zdroj!D:AJ,33,0)</f>
        <v>katA</v>
      </c>
    </row>
    <row r="1217" spans="8:37" x14ac:dyDescent="0.25">
      <c r="H1217" s="8"/>
      <c r="I1217" s="8"/>
      <c r="N1217" s="23"/>
      <c r="O1217" s="24"/>
      <c r="P1217" s="19"/>
      <c r="Q1217" s="19"/>
      <c r="R1217" s="19"/>
      <c r="S1217" s="27"/>
      <c r="U1217" s="27"/>
      <c r="Y1217" s="9" t="s">
        <v>490</v>
      </c>
      <c r="Z1217" s="9" t="s">
        <v>462</v>
      </c>
      <c r="AA1217" s="9" t="s">
        <v>44</v>
      </c>
      <c r="AB1217" s="9">
        <v>7971834</v>
      </c>
      <c r="AC1217" s="9" t="s">
        <v>1999</v>
      </c>
      <c r="AD1217" s="9" t="s">
        <v>225</v>
      </c>
      <c r="AE1217" s="5">
        <f t="shared" si="58"/>
        <v>0</v>
      </c>
      <c r="AF1217" s="5" t="str">
        <f t="shared" si="59"/>
        <v>katA</v>
      </c>
      <c r="AG1217" s="153"/>
      <c r="AH1217" s="153"/>
      <c r="AI1217" t="s">
        <v>201</v>
      </c>
      <c r="AJ1217" t="s">
        <v>17878</v>
      </c>
      <c r="AK1217" s="9" t="str">
        <f>VLOOKUP(Y1217,zdroj!D:AJ,33,0)</f>
        <v>katA</v>
      </c>
    </row>
    <row r="1218" spans="8:37" x14ac:dyDescent="0.25">
      <c r="H1218" s="8"/>
      <c r="I1218" s="8"/>
      <c r="N1218" s="23"/>
      <c r="O1218" s="24"/>
      <c r="P1218" s="19"/>
      <c r="Q1218" s="19"/>
      <c r="R1218" s="19"/>
      <c r="S1218" s="27"/>
      <c r="U1218" s="27"/>
      <c r="Y1218" s="9" t="s">
        <v>490</v>
      </c>
      <c r="Z1218" s="9" t="s">
        <v>462</v>
      </c>
      <c r="AA1218" s="9" t="s">
        <v>44</v>
      </c>
      <c r="AB1218" s="9">
        <v>7971842</v>
      </c>
      <c r="AC1218" s="9" t="s">
        <v>2000</v>
      </c>
      <c r="AD1218" s="9" t="s">
        <v>225</v>
      </c>
      <c r="AE1218" s="5">
        <f t="shared" si="58"/>
        <v>0</v>
      </c>
      <c r="AF1218" s="5" t="str">
        <f t="shared" si="59"/>
        <v>katA</v>
      </c>
      <c r="AG1218" s="153"/>
      <c r="AH1218" s="153"/>
      <c r="AI1218" t="s">
        <v>201</v>
      </c>
      <c r="AJ1218" t="s">
        <v>17878</v>
      </c>
      <c r="AK1218" s="9" t="str">
        <f>VLOOKUP(Y1218,zdroj!D:AJ,33,0)</f>
        <v>katA</v>
      </c>
    </row>
    <row r="1219" spans="8:37" x14ac:dyDescent="0.25">
      <c r="H1219" s="8"/>
      <c r="I1219" s="8"/>
      <c r="N1219" s="23"/>
      <c r="O1219" s="24"/>
      <c r="P1219" s="19"/>
      <c r="Q1219" s="19"/>
      <c r="R1219" s="19"/>
      <c r="S1219" s="27"/>
      <c r="U1219" s="27"/>
      <c r="Y1219" s="9" t="s">
        <v>490</v>
      </c>
      <c r="Z1219" s="9" t="s">
        <v>462</v>
      </c>
      <c r="AA1219" s="9" t="s">
        <v>44</v>
      </c>
      <c r="AB1219" s="9">
        <v>7971851</v>
      </c>
      <c r="AC1219" s="9" t="s">
        <v>2001</v>
      </c>
      <c r="AD1219" s="9" t="s">
        <v>225</v>
      </c>
      <c r="AE1219" s="5">
        <f t="shared" si="58"/>
        <v>0</v>
      </c>
      <c r="AF1219" s="5" t="str">
        <f t="shared" si="59"/>
        <v>katA</v>
      </c>
      <c r="AG1219" s="153"/>
      <c r="AH1219" s="153"/>
      <c r="AI1219" t="s">
        <v>201</v>
      </c>
      <c r="AJ1219" t="s">
        <v>17878</v>
      </c>
      <c r="AK1219" s="9" t="str">
        <f>VLOOKUP(Y1219,zdroj!D:AJ,33,0)</f>
        <v>katA</v>
      </c>
    </row>
    <row r="1220" spans="8:37" x14ac:dyDescent="0.25">
      <c r="H1220" s="8"/>
      <c r="I1220" s="8"/>
      <c r="N1220" s="23"/>
      <c r="O1220" s="24"/>
      <c r="P1220" s="19"/>
      <c r="Q1220" s="19"/>
      <c r="R1220" s="19"/>
      <c r="S1220" s="27"/>
      <c r="U1220" s="27"/>
      <c r="Y1220" s="9" t="s">
        <v>490</v>
      </c>
      <c r="Z1220" s="9" t="s">
        <v>462</v>
      </c>
      <c r="AA1220" s="9" t="s">
        <v>44</v>
      </c>
      <c r="AB1220" s="9">
        <v>7971869</v>
      </c>
      <c r="AC1220" s="9" t="s">
        <v>2002</v>
      </c>
      <c r="AD1220" s="9" t="s">
        <v>225</v>
      </c>
      <c r="AE1220" s="5">
        <f t="shared" si="58"/>
        <v>0</v>
      </c>
      <c r="AF1220" s="5" t="str">
        <f t="shared" si="59"/>
        <v>katA</v>
      </c>
      <c r="AG1220" s="153"/>
      <c r="AH1220" s="153"/>
      <c r="AI1220" t="s">
        <v>201</v>
      </c>
      <c r="AJ1220" t="s">
        <v>17878</v>
      </c>
      <c r="AK1220" s="9" t="str">
        <f>VLOOKUP(Y1220,zdroj!D:AJ,33,0)</f>
        <v>katA</v>
      </c>
    </row>
    <row r="1221" spans="8:37" x14ac:dyDescent="0.25">
      <c r="H1221" s="8"/>
      <c r="I1221" s="8"/>
      <c r="N1221" s="23"/>
      <c r="O1221" s="24"/>
      <c r="P1221" s="19"/>
      <c r="Q1221" s="19"/>
      <c r="R1221" s="19"/>
      <c r="S1221" s="27"/>
      <c r="U1221" s="27"/>
      <c r="Y1221" s="9" t="s">
        <v>490</v>
      </c>
      <c r="Z1221" s="9" t="s">
        <v>462</v>
      </c>
      <c r="AA1221" s="9" t="s">
        <v>44</v>
      </c>
      <c r="AB1221" s="9">
        <v>7971877</v>
      </c>
      <c r="AC1221" s="9" t="s">
        <v>2003</v>
      </c>
      <c r="AD1221" s="9" t="s">
        <v>225</v>
      </c>
      <c r="AE1221" s="5">
        <f t="shared" si="58"/>
        <v>0</v>
      </c>
      <c r="AF1221" s="5" t="str">
        <f t="shared" si="59"/>
        <v>katA</v>
      </c>
      <c r="AG1221" s="153"/>
      <c r="AH1221" s="153"/>
      <c r="AI1221" t="s">
        <v>201</v>
      </c>
      <c r="AJ1221" t="s">
        <v>17878</v>
      </c>
      <c r="AK1221" s="9" t="str">
        <f>VLOOKUP(Y1221,zdroj!D:AJ,33,0)</f>
        <v>katA</v>
      </c>
    </row>
    <row r="1222" spans="8:37" x14ac:dyDescent="0.25">
      <c r="H1222" s="8"/>
      <c r="I1222" s="8"/>
      <c r="N1222" s="23"/>
      <c r="O1222" s="24"/>
      <c r="P1222" s="19"/>
      <c r="Q1222" s="19"/>
      <c r="R1222" s="19"/>
      <c r="S1222" s="27"/>
      <c r="U1222" s="27"/>
      <c r="Y1222" s="9" t="s">
        <v>490</v>
      </c>
      <c r="Z1222" s="9" t="s">
        <v>462</v>
      </c>
      <c r="AA1222" s="9" t="s">
        <v>44</v>
      </c>
      <c r="AB1222" s="9">
        <v>7971885</v>
      </c>
      <c r="AC1222" s="9" t="s">
        <v>2004</v>
      </c>
      <c r="AD1222" s="9" t="s">
        <v>225</v>
      </c>
      <c r="AE1222" s="5">
        <f t="shared" si="58"/>
        <v>0</v>
      </c>
      <c r="AF1222" s="5" t="str">
        <f t="shared" si="59"/>
        <v>katA</v>
      </c>
      <c r="AG1222" s="153"/>
      <c r="AH1222" s="153"/>
      <c r="AI1222" t="s">
        <v>201</v>
      </c>
      <c r="AJ1222" t="s">
        <v>17878</v>
      </c>
      <c r="AK1222" s="9" t="str">
        <f>VLOOKUP(Y1222,zdroj!D:AJ,33,0)</f>
        <v>katA</v>
      </c>
    </row>
    <row r="1223" spans="8:37" x14ac:dyDescent="0.25">
      <c r="H1223" s="8"/>
      <c r="I1223" s="8"/>
      <c r="N1223" s="23"/>
      <c r="O1223" s="24"/>
      <c r="P1223" s="19"/>
      <c r="Q1223" s="19"/>
      <c r="R1223" s="19"/>
      <c r="S1223" s="27"/>
      <c r="U1223" s="27"/>
      <c r="Y1223" s="9" t="s">
        <v>490</v>
      </c>
      <c r="Z1223" s="9" t="s">
        <v>462</v>
      </c>
      <c r="AA1223" s="9" t="s">
        <v>44</v>
      </c>
      <c r="AB1223" s="9">
        <v>7971893</v>
      </c>
      <c r="AC1223" s="9" t="s">
        <v>2005</v>
      </c>
      <c r="AD1223" s="9" t="s">
        <v>225</v>
      </c>
      <c r="AE1223" s="5">
        <f t="shared" si="58"/>
        <v>0</v>
      </c>
      <c r="AF1223" s="5" t="str">
        <f t="shared" si="59"/>
        <v>katA</v>
      </c>
      <c r="AG1223" s="153"/>
      <c r="AH1223" s="153"/>
      <c r="AI1223" t="s">
        <v>201</v>
      </c>
      <c r="AJ1223" t="s">
        <v>17878</v>
      </c>
      <c r="AK1223" s="9" t="str">
        <f>VLOOKUP(Y1223,zdroj!D:AJ,33,0)</f>
        <v>katA</v>
      </c>
    </row>
    <row r="1224" spans="8:37" x14ac:dyDescent="0.25">
      <c r="H1224" s="8"/>
      <c r="I1224" s="8"/>
      <c r="N1224" s="23"/>
      <c r="O1224" s="24"/>
      <c r="P1224" s="19"/>
      <c r="Q1224" s="19"/>
      <c r="R1224" s="19"/>
      <c r="S1224" s="27"/>
      <c r="U1224" s="27"/>
      <c r="Y1224" s="9" t="s">
        <v>490</v>
      </c>
      <c r="Z1224" s="9" t="s">
        <v>462</v>
      </c>
      <c r="AA1224" s="9" t="s">
        <v>44</v>
      </c>
      <c r="AB1224" s="9">
        <v>7971907</v>
      </c>
      <c r="AC1224" s="9" t="s">
        <v>2006</v>
      </c>
      <c r="AD1224" s="9" t="s">
        <v>225</v>
      </c>
      <c r="AE1224" s="5">
        <f t="shared" si="58"/>
        <v>0</v>
      </c>
      <c r="AF1224" s="5" t="str">
        <f t="shared" si="59"/>
        <v>katA</v>
      </c>
      <c r="AG1224" s="153"/>
      <c r="AH1224" s="153"/>
      <c r="AI1224" t="s">
        <v>17879</v>
      </c>
      <c r="AJ1224" t="s">
        <v>17878</v>
      </c>
      <c r="AK1224" s="9" t="str">
        <f>VLOOKUP(Y1224,zdroj!D:AJ,33,0)</f>
        <v>katA</v>
      </c>
    </row>
    <row r="1225" spans="8:37" x14ac:dyDescent="0.25">
      <c r="H1225" s="8"/>
      <c r="I1225" s="8"/>
      <c r="N1225" s="23"/>
      <c r="O1225" s="24"/>
      <c r="P1225" s="19"/>
      <c r="Q1225" s="19"/>
      <c r="R1225" s="19"/>
      <c r="S1225" s="27"/>
      <c r="U1225" s="27"/>
      <c r="Y1225" s="9" t="s">
        <v>490</v>
      </c>
      <c r="Z1225" s="9" t="s">
        <v>462</v>
      </c>
      <c r="AA1225" s="9" t="s">
        <v>44</v>
      </c>
      <c r="AB1225" s="9">
        <v>7971915</v>
      </c>
      <c r="AC1225" s="9" t="s">
        <v>2007</v>
      </c>
      <c r="AD1225" s="9" t="s">
        <v>225</v>
      </c>
      <c r="AE1225" s="5">
        <f t="shared" si="58"/>
        <v>0</v>
      </c>
      <c r="AF1225" s="5" t="str">
        <f t="shared" si="59"/>
        <v>katA</v>
      </c>
      <c r="AG1225" s="153"/>
      <c r="AH1225" s="153"/>
      <c r="AI1225" t="s">
        <v>201</v>
      </c>
      <c r="AJ1225" t="s">
        <v>17878</v>
      </c>
      <c r="AK1225" s="9" t="str">
        <f>VLOOKUP(Y1225,zdroj!D:AJ,33,0)</f>
        <v>katA</v>
      </c>
    </row>
    <row r="1226" spans="8:37" x14ac:dyDescent="0.25">
      <c r="H1226" s="8"/>
      <c r="I1226" s="8"/>
      <c r="N1226" s="23"/>
      <c r="O1226" s="24"/>
      <c r="P1226" s="19"/>
      <c r="Q1226" s="19"/>
      <c r="R1226" s="19"/>
      <c r="S1226" s="27"/>
      <c r="U1226" s="27"/>
      <c r="Y1226" s="9" t="s">
        <v>490</v>
      </c>
      <c r="Z1226" s="9" t="s">
        <v>462</v>
      </c>
      <c r="AA1226" s="9" t="s">
        <v>44</v>
      </c>
      <c r="AB1226" s="9">
        <v>7971923</v>
      </c>
      <c r="AC1226" s="9" t="s">
        <v>2008</v>
      </c>
      <c r="AD1226" s="9" t="s">
        <v>225</v>
      </c>
      <c r="AE1226" s="5">
        <f t="shared" ref="AE1226:AE1289" si="60">VLOOKUP(Y1226,K:T,10,0)</f>
        <v>0</v>
      </c>
      <c r="AF1226" s="5" t="str">
        <f t="shared" ref="AF1226:AF1289" si="61">IF(AE1226="A",IF(AD1226="katA","katB",AD1226),AD1226)</f>
        <v>katA</v>
      </c>
      <c r="AG1226" s="153"/>
      <c r="AH1226" s="153"/>
      <c r="AI1226" t="s">
        <v>201</v>
      </c>
      <c r="AJ1226" t="s">
        <v>17878</v>
      </c>
      <c r="AK1226" s="9" t="str">
        <f>VLOOKUP(Y1226,zdroj!D:AJ,33,0)</f>
        <v>katA</v>
      </c>
    </row>
    <row r="1227" spans="8:37" x14ac:dyDescent="0.25">
      <c r="H1227" s="8"/>
      <c r="I1227" s="8"/>
      <c r="N1227" s="23"/>
      <c r="O1227" s="24"/>
      <c r="P1227" s="19"/>
      <c r="Q1227" s="19"/>
      <c r="R1227" s="19"/>
      <c r="S1227" s="27"/>
      <c r="U1227" s="27"/>
      <c r="Y1227" s="9" t="s">
        <v>492</v>
      </c>
      <c r="Z1227" s="9" t="s">
        <v>462</v>
      </c>
      <c r="AA1227" s="9" t="s">
        <v>198</v>
      </c>
      <c r="AB1227" s="9">
        <v>20654791</v>
      </c>
      <c r="AC1227" s="9" t="s">
        <v>2009</v>
      </c>
      <c r="AD1227" s="9" t="s">
        <v>800</v>
      </c>
      <c r="AE1227" s="5">
        <f t="shared" si="60"/>
        <v>0</v>
      </c>
      <c r="AF1227" s="5" t="str">
        <f t="shared" si="61"/>
        <v>Pokryto</v>
      </c>
      <c r="AG1227" s="153"/>
      <c r="AH1227" s="153"/>
      <c r="AI1227" t="s">
        <v>195</v>
      </c>
      <c r="AJ1227" t="s">
        <v>800</v>
      </c>
      <c r="AK1227" s="9" t="str">
        <f>VLOOKUP(Y1227,zdroj!D:AJ,33,0)</f>
        <v>katB</v>
      </c>
    </row>
    <row r="1228" spans="8:37" x14ac:dyDescent="0.25">
      <c r="H1228" s="8"/>
      <c r="I1228" s="8"/>
      <c r="N1228" s="23"/>
      <c r="O1228" s="24"/>
      <c r="P1228" s="19"/>
      <c r="Q1228" s="19"/>
      <c r="R1228" s="19"/>
      <c r="S1228" s="27"/>
      <c r="U1228" s="27"/>
      <c r="Y1228" s="9" t="s">
        <v>492</v>
      </c>
      <c r="Z1228" s="9" t="s">
        <v>462</v>
      </c>
      <c r="AA1228" s="9" t="s">
        <v>198</v>
      </c>
      <c r="AB1228" s="9">
        <v>20654804</v>
      </c>
      <c r="AC1228" s="9" t="s">
        <v>2010</v>
      </c>
      <c r="AD1228" s="9" t="s">
        <v>231</v>
      </c>
      <c r="AE1228" s="5">
        <f t="shared" si="60"/>
        <v>0</v>
      </c>
      <c r="AF1228" s="5" t="str">
        <f t="shared" si="61"/>
        <v>katB</v>
      </c>
      <c r="AG1228" s="153"/>
      <c r="AH1228" s="153"/>
      <c r="AI1228" t="s">
        <v>195</v>
      </c>
      <c r="AJ1228" t="s">
        <v>340</v>
      </c>
      <c r="AK1228" s="9" t="str">
        <f>VLOOKUP(Y1228,zdroj!D:AJ,33,0)</f>
        <v>katB</v>
      </c>
    </row>
    <row r="1229" spans="8:37" x14ac:dyDescent="0.25">
      <c r="H1229" s="8"/>
      <c r="I1229" s="8"/>
      <c r="N1229" s="23"/>
      <c r="O1229" s="24"/>
      <c r="P1229" s="19"/>
      <c r="Q1229" s="19"/>
      <c r="R1229" s="19"/>
      <c r="S1229" s="27"/>
      <c r="U1229" s="27"/>
      <c r="Y1229" s="9" t="s">
        <v>492</v>
      </c>
      <c r="Z1229" s="9" t="s">
        <v>462</v>
      </c>
      <c r="AA1229" s="9" t="s">
        <v>198</v>
      </c>
      <c r="AB1229" s="9">
        <v>20654871</v>
      </c>
      <c r="AC1229" s="9" t="s">
        <v>2011</v>
      </c>
      <c r="AD1229" s="9" t="s">
        <v>231</v>
      </c>
      <c r="AE1229" s="5">
        <f t="shared" si="60"/>
        <v>0</v>
      </c>
      <c r="AF1229" s="5" t="str">
        <f t="shared" si="61"/>
        <v>katB</v>
      </c>
      <c r="AG1229" s="153"/>
      <c r="AH1229" s="153"/>
      <c r="AI1229" t="s">
        <v>195</v>
      </c>
      <c r="AJ1229" t="s">
        <v>340</v>
      </c>
      <c r="AK1229" s="9" t="str">
        <f>VLOOKUP(Y1229,zdroj!D:AJ,33,0)</f>
        <v>katB</v>
      </c>
    </row>
    <row r="1230" spans="8:37" x14ac:dyDescent="0.25">
      <c r="H1230" s="8"/>
      <c r="I1230" s="8"/>
      <c r="N1230" s="23"/>
      <c r="O1230" s="24"/>
      <c r="P1230" s="19"/>
      <c r="Q1230" s="19"/>
      <c r="R1230" s="19"/>
      <c r="S1230" s="27"/>
      <c r="U1230" s="27"/>
      <c r="Y1230" s="9" t="s">
        <v>492</v>
      </c>
      <c r="Z1230" s="9" t="s">
        <v>462</v>
      </c>
      <c r="AA1230" s="9" t="s">
        <v>198</v>
      </c>
      <c r="AB1230" s="9">
        <v>83148281</v>
      </c>
      <c r="AC1230" s="9" t="s">
        <v>2012</v>
      </c>
      <c r="AD1230" s="9" t="s">
        <v>231</v>
      </c>
      <c r="AE1230" s="5">
        <f t="shared" si="60"/>
        <v>0</v>
      </c>
      <c r="AF1230" s="5" t="str">
        <f t="shared" si="61"/>
        <v>katB</v>
      </c>
      <c r="AG1230" s="153"/>
      <c r="AH1230" s="153"/>
      <c r="AI1230" t="s">
        <v>195</v>
      </c>
      <c r="AJ1230" t="s">
        <v>340</v>
      </c>
      <c r="AK1230" s="9" t="str">
        <f>VLOOKUP(Y1230,zdroj!D:AJ,33,0)</f>
        <v>katB</v>
      </c>
    </row>
    <row r="1231" spans="8:37" x14ac:dyDescent="0.25">
      <c r="H1231" s="8"/>
      <c r="I1231" s="8"/>
      <c r="N1231" s="23"/>
      <c r="O1231" s="24"/>
      <c r="P1231" s="19"/>
      <c r="Q1231" s="19"/>
      <c r="R1231" s="19"/>
      <c r="S1231" s="27"/>
      <c r="U1231" s="27"/>
      <c r="Y1231" s="9" t="s">
        <v>492</v>
      </c>
      <c r="Z1231" s="9" t="s">
        <v>462</v>
      </c>
      <c r="AA1231" s="9" t="s">
        <v>198</v>
      </c>
      <c r="AB1231" s="9">
        <v>20652216</v>
      </c>
      <c r="AC1231" s="9" t="s">
        <v>2013</v>
      </c>
      <c r="AD1231" s="9" t="s">
        <v>800</v>
      </c>
      <c r="AE1231" s="5">
        <f t="shared" si="60"/>
        <v>0</v>
      </c>
      <c r="AF1231" s="5" t="str">
        <f t="shared" si="61"/>
        <v>Pokryto</v>
      </c>
      <c r="AG1231" s="153"/>
      <c r="AH1231" s="153"/>
      <c r="AI1231" t="s">
        <v>17884</v>
      </c>
      <c r="AJ1231" t="s">
        <v>800</v>
      </c>
      <c r="AK1231" s="9" t="str">
        <f>VLOOKUP(Y1231,zdroj!D:AJ,33,0)</f>
        <v>katB</v>
      </c>
    </row>
    <row r="1232" spans="8:37" x14ac:dyDescent="0.25">
      <c r="H1232" s="8"/>
      <c r="I1232" s="8"/>
      <c r="N1232" s="23"/>
      <c r="O1232" s="24"/>
      <c r="P1232" s="19"/>
      <c r="Q1232" s="19"/>
      <c r="R1232" s="19"/>
      <c r="S1232" s="27"/>
      <c r="U1232" s="27"/>
      <c r="Y1232" s="9" t="s">
        <v>492</v>
      </c>
      <c r="Z1232" s="9" t="s">
        <v>462</v>
      </c>
      <c r="AA1232" s="9" t="s">
        <v>198</v>
      </c>
      <c r="AB1232" s="9">
        <v>20652305</v>
      </c>
      <c r="AC1232" s="9" t="s">
        <v>2014</v>
      </c>
      <c r="AD1232" s="9" t="s">
        <v>231</v>
      </c>
      <c r="AE1232" s="5">
        <f t="shared" si="60"/>
        <v>0</v>
      </c>
      <c r="AF1232" s="5" t="str">
        <f t="shared" si="61"/>
        <v>katB</v>
      </c>
      <c r="AG1232" s="153"/>
      <c r="AH1232" s="153"/>
      <c r="AI1232" t="s">
        <v>201</v>
      </c>
      <c r="AJ1232" t="s">
        <v>17878</v>
      </c>
      <c r="AK1232" s="9" t="str">
        <f>VLOOKUP(Y1232,zdroj!D:AJ,33,0)</f>
        <v>katB</v>
      </c>
    </row>
    <row r="1233" spans="8:37" x14ac:dyDescent="0.25">
      <c r="H1233" s="8"/>
      <c r="I1233" s="8"/>
      <c r="N1233" s="23"/>
      <c r="O1233" s="24"/>
      <c r="P1233" s="19"/>
      <c r="Q1233" s="19"/>
      <c r="R1233" s="19"/>
      <c r="S1233" s="27"/>
      <c r="U1233" s="27"/>
      <c r="Y1233" s="9" t="s">
        <v>492</v>
      </c>
      <c r="Z1233" s="9" t="s">
        <v>462</v>
      </c>
      <c r="AA1233" s="9" t="s">
        <v>198</v>
      </c>
      <c r="AB1233" s="9">
        <v>20653166</v>
      </c>
      <c r="AC1233" s="9" t="s">
        <v>2015</v>
      </c>
      <c r="AD1233" s="9" t="s">
        <v>231</v>
      </c>
      <c r="AE1233" s="5">
        <f t="shared" si="60"/>
        <v>0</v>
      </c>
      <c r="AF1233" s="5" t="str">
        <f t="shared" si="61"/>
        <v>katB</v>
      </c>
      <c r="AG1233" s="153"/>
      <c r="AH1233" s="153"/>
      <c r="AI1233" t="s">
        <v>201</v>
      </c>
      <c r="AJ1233" t="s">
        <v>17878</v>
      </c>
      <c r="AK1233" s="9" t="str">
        <f>VLOOKUP(Y1233,zdroj!D:AJ,33,0)</f>
        <v>katB</v>
      </c>
    </row>
    <row r="1234" spans="8:37" x14ac:dyDescent="0.25">
      <c r="H1234" s="8"/>
      <c r="I1234" s="8"/>
      <c r="N1234" s="23"/>
      <c r="O1234" s="24"/>
      <c r="P1234" s="19"/>
      <c r="Q1234" s="19"/>
      <c r="R1234" s="19"/>
      <c r="S1234" s="27"/>
      <c r="U1234" s="27"/>
      <c r="Y1234" s="9" t="s">
        <v>492</v>
      </c>
      <c r="Z1234" s="9" t="s">
        <v>462</v>
      </c>
      <c r="AA1234" s="9" t="s">
        <v>198</v>
      </c>
      <c r="AB1234" s="9">
        <v>20653174</v>
      </c>
      <c r="AC1234" s="9" t="s">
        <v>2016</v>
      </c>
      <c r="AD1234" s="9" t="s">
        <v>231</v>
      </c>
      <c r="AE1234" s="5">
        <f t="shared" si="60"/>
        <v>0</v>
      </c>
      <c r="AF1234" s="5" t="str">
        <f t="shared" si="61"/>
        <v>katB</v>
      </c>
      <c r="AG1234" s="153"/>
      <c r="AH1234" s="153"/>
      <c r="AI1234" t="s">
        <v>201</v>
      </c>
      <c r="AJ1234" t="s">
        <v>17878</v>
      </c>
      <c r="AK1234" s="9" t="str">
        <f>VLOOKUP(Y1234,zdroj!D:AJ,33,0)</f>
        <v>katB</v>
      </c>
    </row>
    <row r="1235" spans="8:37" x14ac:dyDescent="0.25">
      <c r="H1235" s="8"/>
      <c r="I1235" s="8"/>
      <c r="N1235" s="23"/>
      <c r="O1235" s="24"/>
      <c r="P1235" s="19"/>
      <c r="Q1235" s="19"/>
      <c r="R1235" s="19"/>
      <c r="S1235" s="27"/>
      <c r="U1235" s="27"/>
      <c r="Y1235" s="9" t="s">
        <v>492</v>
      </c>
      <c r="Z1235" s="9" t="s">
        <v>462</v>
      </c>
      <c r="AA1235" s="9" t="s">
        <v>198</v>
      </c>
      <c r="AB1235" s="9">
        <v>20653182</v>
      </c>
      <c r="AC1235" s="9" t="s">
        <v>2017</v>
      </c>
      <c r="AD1235" s="9" t="s">
        <v>231</v>
      </c>
      <c r="AE1235" s="5">
        <f t="shared" si="60"/>
        <v>0</v>
      </c>
      <c r="AF1235" s="5" t="str">
        <f t="shared" si="61"/>
        <v>katB</v>
      </c>
      <c r="AG1235" s="153"/>
      <c r="AH1235" s="153"/>
      <c r="AI1235" t="s">
        <v>201</v>
      </c>
      <c r="AJ1235" t="s">
        <v>17878</v>
      </c>
      <c r="AK1235" s="9" t="str">
        <f>VLOOKUP(Y1235,zdroj!D:AJ,33,0)</f>
        <v>katB</v>
      </c>
    </row>
    <row r="1236" spans="8:37" x14ac:dyDescent="0.25">
      <c r="H1236" s="8"/>
      <c r="I1236" s="8"/>
      <c r="N1236" s="23"/>
      <c r="O1236" s="24"/>
      <c r="P1236" s="19"/>
      <c r="Q1236" s="19"/>
      <c r="R1236" s="19"/>
      <c r="S1236" s="27"/>
      <c r="U1236" s="27"/>
      <c r="Y1236" s="9" t="s">
        <v>492</v>
      </c>
      <c r="Z1236" s="9" t="s">
        <v>462</v>
      </c>
      <c r="AA1236" s="9" t="s">
        <v>198</v>
      </c>
      <c r="AB1236" s="9">
        <v>20653191</v>
      </c>
      <c r="AC1236" s="9" t="s">
        <v>2018</v>
      </c>
      <c r="AD1236" s="9" t="s">
        <v>231</v>
      </c>
      <c r="AE1236" s="5">
        <f t="shared" si="60"/>
        <v>0</v>
      </c>
      <c r="AF1236" s="5" t="str">
        <f t="shared" si="61"/>
        <v>katB</v>
      </c>
      <c r="AG1236" s="153"/>
      <c r="AH1236" s="153"/>
      <c r="AI1236" t="s">
        <v>201</v>
      </c>
      <c r="AJ1236" t="s">
        <v>17878</v>
      </c>
      <c r="AK1236" s="9" t="str">
        <f>VLOOKUP(Y1236,zdroj!D:AJ,33,0)</f>
        <v>katB</v>
      </c>
    </row>
    <row r="1237" spans="8:37" x14ac:dyDescent="0.25">
      <c r="H1237" s="8"/>
      <c r="I1237" s="8"/>
      <c r="N1237" s="23"/>
      <c r="O1237" s="24"/>
      <c r="P1237" s="19"/>
      <c r="Q1237" s="19"/>
      <c r="R1237" s="19"/>
      <c r="S1237" s="27"/>
      <c r="U1237" s="27"/>
      <c r="Y1237" s="9" t="s">
        <v>492</v>
      </c>
      <c r="Z1237" s="9" t="s">
        <v>462</v>
      </c>
      <c r="AA1237" s="9" t="s">
        <v>198</v>
      </c>
      <c r="AB1237" s="9">
        <v>20653204</v>
      </c>
      <c r="AC1237" s="9" t="s">
        <v>2019</v>
      </c>
      <c r="AD1237" s="9" t="s">
        <v>231</v>
      </c>
      <c r="AE1237" s="5">
        <f t="shared" si="60"/>
        <v>0</v>
      </c>
      <c r="AF1237" s="5" t="str">
        <f t="shared" si="61"/>
        <v>katB</v>
      </c>
      <c r="AG1237" s="153"/>
      <c r="AH1237" s="153"/>
      <c r="AI1237" t="s">
        <v>201</v>
      </c>
      <c r="AJ1237" t="s">
        <v>17878</v>
      </c>
      <c r="AK1237" s="9" t="str">
        <f>VLOOKUP(Y1237,zdroj!D:AJ,33,0)</f>
        <v>katB</v>
      </c>
    </row>
    <row r="1238" spans="8:37" x14ac:dyDescent="0.25">
      <c r="H1238" s="8"/>
      <c r="I1238" s="8"/>
      <c r="N1238" s="23"/>
      <c r="O1238" s="24"/>
      <c r="P1238" s="19"/>
      <c r="Q1238" s="19"/>
      <c r="R1238" s="19"/>
      <c r="S1238" s="27"/>
      <c r="U1238" s="27"/>
      <c r="Y1238" s="9" t="s">
        <v>492</v>
      </c>
      <c r="Z1238" s="9" t="s">
        <v>462</v>
      </c>
      <c r="AA1238" s="9" t="s">
        <v>198</v>
      </c>
      <c r="AB1238" s="9">
        <v>20653212</v>
      </c>
      <c r="AC1238" s="9" t="s">
        <v>2020</v>
      </c>
      <c r="AD1238" s="9" t="s">
        <v>231</v>
      </c>
      <c r="AE1238" s="5">
        <f t="shared" si="60"/>
        <v>0</v>
      </c>
      <c r="AF1238" s="5" t="str">
        <f t="shared" si="61"/>
        <v>katB</v>
      </c>
      <c r="AG1238" s="153"/>
      <c r="AH1238" s="153"/>
      <c r="AI1238" t="s">
        <v>201</v>
      </c>
      <c r="AJ1238" t="s">
        <v>17878</v>
      </c>
      <c r="AK1238" s="9" t="str">
        <f>VLOOKUP(Y1238,zdroj!D:AJ,33,0)</f>
        <v>katB</v>
      </c>
    </row>
    <row r="1239" spans="8:37" x14ac:dyDescent="0.25">
      <c r="H1239" s="8"/>
      <c r="I1239" s="8"/>
      <c r="N1239" s="23"/>
      <c r="O1239" s="24"/>
      <c r="P1239" s="19"/>
      <c r="Q1239" s="19"/>
      <c r="R1239" s="19"/>
      <c r="S1239" s="27"/>
      <c r="U1239" s="27"/>
      <c r="Y1239" s="9" t="s">
        <v>492</v>
      </c>
      <c r="Z1239" s="9" t="s">
        <v>462</v>
      </c>
      <c r="AA1239" s="9" t="s">
        <v>198</v>
      </c>
      <c r="AB1239" s="9">
        <v>20653221</v>
      </c>
      <c r="AC1239" s="9" t="s">
        <v>2021</v>
      </c>
      <c r="AD1239" s="9" t="s">
        <v>231</v>
      </c>
      <c r="AE1239" s="5">
        <f t="shared" si="60"/>
        <v>0</v>
      </c>
      <c r="AF1239" s="5" t="str">
        <f t="shared" si="61"/>
        <v>katB</v>
      </c>
      <c r="AG1239" s="153"/>
      <c r="AH1239" s="153"/>
      <c r="AI1239" t="s">
        <v>201</v>
      </c>
      <c r="AJ1239" t="s">
        <v>17878</v>
      </c>
      <c r="AK1239" s="9" t="str">
        <f>VLOOKUP(Y1239,zdroj!D:AJ,33,0)</f>
        <v>katB</v>
      </c>
    </row>
    <row r="1240" spans="8:37" x14ac:dyDescent="0.25">
      <c r="H1240" s="8"/>
      <c r="I1240" s="8"/>
      <c r="N1240" s="23"/>
      <c r="O1240" s="24"/>
      <c r="P1240" s="19"/>
      <c r="Q1240" s="19"/>
      <c r="R1240" s="19"/>
      <c r="S1240" s="27"/>
      <c r="U1240" s="27"/>
      <c r="Y1240" s="9" t="s">
        <v>492</v>
      </c>
      <c r="Z1240" s="9" t="s">
        <v>462</v>
      </c>
      <c r="AA1240" s="9" t="s">
        <v>198</v>
      </c>
      <c r="AB1240" s="9">
        <v>20653239</v>
      </c>
      <c r="AC1240" s="9" t="s">
        <v>2022</v>
      </c>
      <c r="AD1240" s="9" t="s">
        <v>231</v>
      </c>
      <c r="AE1240" s="5">
        <f t="shared" si="60"/>
        <v>0</v>
      </c>
      <c r="AF1240" s="5" t="str">
        <f t="shared" si="61"/>
        <v>katB</v>
      </c>
      <c r="AG1240" s="153"/>
      <c r="AH1240" s="153"/>
      <c r="AI1240" t="s">
        <v>201</v>
      </c>
      <c r="AJ1240" t="s">
        <v>17878</v>
      </c>
      <c r="AK1240" s="9" t="str">
        <f>VLOOKUP(Y1240,zdroj!D:AJ,33,0)</f>
        <v>katB</v>
      </c>
    </row>
    <row r="1241" spans="8:37" x14ac:dyDescent="0.25">
      <c r="H1241" s="8"/>
      <c r="I1241" s="8"/>
      <c r="N1241" s="23"/>
      <c r="O1241" s="24"/>
      <c r="P1241" s="19"/>
      <c r="Q1241" s="19"/>
      <c r="R1241" s="19"/>
      <c r="S1241" s="27"/>
      <c r="U1241" s="27"/>
      <c r="Y1241" s="9" t="s">
        <v>492</v>
      </c>
      <c r="Z1241" s="9" t="s">
        <v>462</v>
      </c>
      <c r="AA1241" s="9" t="s">
        <v>198</v>
      </c>
      <c r="AB1241" s="9">
        <v>20653247</v>
      </c>
      <c r="AC1241" s="9" t="s">
        <v>2023</v>
      </c>
      <c r="AD1241" s="9" t="s">
        <v>231</v>
      </c>
      <c r="AE1241" s="5">
        <f t="shared" si="60"/>
        <v>0</v>
      </c>
      <c r="AF1241" s="5" t="str">
        <f t="shared" si="61"/>
        <v>katB</v>
      </c>
      <c r="AG1241" s="153"/>
      <c r="AH1241" s="153"/>
      <c r="AI1241" t="s">
        <v>201</v>
      </c>
      <c r="AJ1241" t="s">
        <v>17878</v>
      </c>
      <c r="AK1241" s="9" t="str">
        <f>VLOOKUP(Y1241,zdroj!D:AJ,33,0)</f>
        <v>katB</v>
      </c>
    </row>
    <row r="1242" spans="8:37" x14ac:dyDescent="0.25">
      <c r="H1242" s="8"/>
      <c r="I1242" s="8"/>
      <c r="N1242" s="23"/>
      <c r="O1242" s="24"/>
      <c r="P1242" s="19"/>
      <c r="Q1242" s="19"/>
      <c r="R1242" s="19"/>
      <c r="S1242" s="27"/>
      <c r="U1242" s="27"/>
      <c r="Y1242" s="9" t="s">
        <v>492</v>
      </c>
      <c r="Z1242" s="9" t="s">
        <v>462</v>
      </c>
      <c r="AA1242" s="9" t="s">
        <v>198</v>
      </c>
      <c r="AB1242" s="9">
        <v>20653255</v>
      </c>
      <c r="AC1242" s="9" t="s">
        <v>2024</v>
      </c>
      <c r="AD1242" s="9" t="s">
        <v>231</v>
      </c>
      <c r="AE1242" s="5">
        <f t="shared" si="60"/>
        <v>0</v>
      </c>
      <c r="AF1242" s="5" t="str">
        <f t="shared" si="61"/>
        <v>katB</v>
      </c>
      <c r="AG1242" s="153"/>
      <c r="AH1242" s="153"/>
      <c r="AI1242" t="s">
        <v>201</v>
      </c>
      <c r="AJ1242" t="s">
        <v>17878</v>
      </c>
      <c r="AK1242" s="9" t="str">
        <f>VLOOKUP(Y1242,zdroj!D:AJ,33,0)</f>
        <v>katB</v>
      </c>
    </row>
    <row r="1243" spans="8:37" x14ac:dyDescent="0.25">
      <c r="H1243" s="8"/>
      <c r="I1243" s="8"/>
      <c r="N1243" s="23"/>
      <c r="O1243" s="24"/>
      <c r="P1243" s="19"/>
      <c r="Q1243" s="19"/>
      <c r="R1243" s="19"/>
      <c r="S1243" s="27"/>
      <c r="U1243" s="27"/>
      <c r="Y1243" s="9" t="s">
        <v>492</v>
      </c>
      <c r="Z1243" s="9" t="s">
        <v>462</v>
      </c>
      <c r="AA1243" s="9" t="s">
        <v>198</v>
      </c>
      <c r="AB1243" s="9">
        <v>20652313</v>
      </c>
      <c r="AC1243" s="9" t="s">
        <v>2025</v>
      </c>
      <c r="AD1243" s="9" t="s">
        <v>231</v>
      </c>
      <c r="AE1243" s="5">
        <f t="shared" si="60"/>
        <v>0</v>
      </c>
      <c r="AF1243" s="5" t="str">
        <f t="shared" si="61"/>
        <v>katB</v>
      </c>
      <c r="AG1243" s="153"/>
      <c r="AH1243" s="153"/>
      <c r="AI1243" t="s">
        <v>201</v>
      </c>
      <c r="AJ1243" t="s">
        <v>17878</v>
      </c>
      <c r="AK1243" s="9" t="str">
        <f>VLOOKUP(Y1243,zdroj!D:AJ,33,0)</f>
        <v>katB</v>
      </c>
    </row>
    <row r="1244" spans="8:37" x14ac:dyDescent="0.25">
      <c r="H1244" s="8"/>
      <c r="I1244" s="8"/>
      <c r="N1244" s="23"/>
      <c r="O1244" s="24"/>
      <c r="P1244" s="19"/>
      <c r="Q1244" s="19"/>
      <c r="R1244" s="19"/>
      <c r="S1244" s="27"/>
      <c r="U1244" s="27"/>
      <c r="Y1244" s="9" t="s">
        <v>492</v>
      </c>
      <c r="Z1244" s="9" t="s">
        <v>462</v>
      </c>
      <c r="AA1244" s="9" t="s">
        <v>198</v>
      </c>
      <c r="AB1244" s="9">
        <v>20653263</v>
      </c>
      <c r="AC1244" s="9" t="s">
        <v>2026</v>
      </c>
      <c r="AD1244" s="9" t="s">
        <v>231</v>
      </c>
      <c r="AE1244" s="5">
        <f t="shared" si="60"/>
        <v>0</v>
      </c>
      <c r="AF1244" s="5" t="str">
        <f t="shared" si="61"/>
        <v>katB</v>
      </c>
      <c r="AG1244" s="153"/>
      <c r="AH1244" s="153"/>
      <c r="AI1244" t="s">
        <v>201</v>
      </c>
      <c r="AJ1244" t="s">
        <v>17878</v>
      </c>
      <c r="AK1244" s="9" t="str">
        <f>VLOOKUP(Y1244,zdroj!D:AJ,33,0)</f>
        <v>katB</v>
      </c>
    </row>
    <row r="1245" spans="8:37" x14ac:dyDescent="0.25">
      <c r="H1245" s="8"/>
      <c r="I1245" s="8"/>
      <c r="N1245" s="23"/>
      <c r="O1245" s="24"/>
      <c r="P1245" s="19"/>
      <c r="Q1245" s="19"/>
      <c r="R1245" s="19"/>
      <c r="S1245" s="27"/>
      <c r="U1245" s="27"/>
      <c r="Y1245" s="9" t="s">
        <v>492</v>
      </c>
      <c r="Z1245" s="9" t="s">
        <v>462</v>
      </c>
      <c r="AA1245" s="9" t="s">
        <v>198</v>
      </c>
      <c r="AB1245" s="9">
        <v>20653271</v>
      </c>
      <c r="AC1245" s="9" t="s">
        <v>2027</v>
      </c>
      <c r="AD1245" s="9" t="s">
        <v>231</v>
      </c>
      <c r="AE1245" s="5">
        <f t="shared" si="60"/>
        <v>0</v>
      </c>
      <c r="AF1245" s="5" t="str">
        <f t="shared" si="61"/>
        <v>katB</v>
      </c>
      <c r="AG1245" s="153"/>
      <c r="AH1245" s="153"/>
      <c r="AI1245" t="s">
        <v>201</v>
      </c>
      <c r="AJ1245" t="s">
        <v>17878</v>
      </c>
      <c r="AK1245" s="9" t="str">
        <f>VLOOKUP(Y1245,zdroj!D:AJ,33,0)</f>
        <v>katB</v>
      </c>
    </row>
    <row r="1246" spans="8:37" x14ac:dyDescent="0.25">
      <c r="H1246" s="8"/>
      <c r="I1246" s="8"/>
      <c r="N1246" s="23"/>
      <c r="O1246" s="24"/>
      <c r="P1246" s="19"/>
      <c r="Q1246" s="19"/>
      <c r="R1246" s="19"/>
      <c r="S1246" s="27"/>
      <c r="U1246" s="27"/>
      <c r="Y1246" s="9" t="s">
        <v>492</v>
      </c>
      <c r="Z1246" s="9" t="s">
        <v>462</v>
      </c>
      <c r="AA1246" s="9" t="s">
        <v>198</v>
      </c>
      <c r="AB1246" s="9">
        <v>20653280</v>
      </c>
      <c r="AC1246" s="9" t="s">
        <v>2028</v>
      </c>
      <c r="AD1246" s="9" t="s">
        <v>231</v>
      </c>
      <c r="AE1246" s="5">
        <f t="shared" si="60"/>
        <v>0</v>
      </c>
      <c r="AF1246" s="5" t="str">
        <f t="shared" si="61"/>
        <v>katB</v>
      </c>
      <c r="AG1246" s="153"/>
      <c r="AH1246" s="153"/>
      <c r="AI1246" t="s">
        <v>201</v>
      </c>
      <c r="AJ1246" t="s">
        <v>17878</v>
      </c>
      <c r="AK1246" s="9" t="str">
        <f>VLOOKUP(Y1246,zdroj!D:AJ,33,0)</f>
        <v>katB</v>
      </c>
    </row>
    <row r="1247" spans="8:37" x14ac:dyDescent="0.25">
      <c r="H1247" s="8"/>
      <c r="I1247" s="8"/>
      <c r="N1247" s="23"/>
      <c r="O1247" s="24"/>
      <c r="P1247" s="19"/>
      <c r="Q1247" s="19"/>
      <c r="R1247" s="19"/>
      <c r="S1247" s="27"/>
      <c r="U1247" s="27"/>
      <c r="Y1247" s="9" t="s">
        <v>492</v>
      </c>
      <c r="Z1247" s="9" t="s">
        <v>462</v>
      </c>
      <c r="AA1247" s="9" t="s">
        <v>198</v>
      </c>
      <c r="AB1247" s="9">
        <v>20653298</v>
      </c>
      <c r="AC1247" s="9" t="s">
        <v>2029</v>
      </c>
      <c r="AD1247" s="9" t="s">
        <v>231</v>
      </c>
      <c r="AE1247" s="5">
        <f t="shared" si="60"/>
        <v>0</v>
      </c>
      <c r="AF1247" s="5" t="str">
        <f t="shared" si="61"/>
        <v>katB</v>
      </c>
      <c r="AG1247" s="153"/>
      <c r="AH1247" s="153"/>
      <c r="AI1247" t="s">
        <v>201</v>
      </c>
      <c r="AJ1247" t="s">
        <v>17878</v>
      </c>
      <c r="AK1247" s="9" t="str">
        <f>VLOOKUP(Y1247,zdroj!D:AJ,33,0)</f>
        <v>katB</v>
      </c>
    </row>
    <row r="1248" spans="8:37" x14ac:dyDescent="0.25">
      <c r="H1248" s="8"/>
      <c r="I1248" s="8"/>
      <c r="N1248" s="23"/>
      <c r="O1248" s="24"/>
      <c r="P1248" s="19"/>
      <c r="Q1248" s="19"/>
      <c r="R1248" s="19"/>
      <c r="S1248" s="27"/>
      <c r="U1248" s="27"/>
      <c r="Y1248" s="9" t="s">
        <v>492</v>
      </c>
      <c r="Z1248" s="9" t="s">
        <v>462</v>
      </c>
      <c r="AA1248" s="9" t="s">
        <v>198</v>
      </c>
      <c r="AB1248" s="9">
        <v>20653301</v>
      </c>
      <c r="AC1248" s="9" t="s">
        <v>2030</v>
      </c>
      <c r="AD1248" s="9" t="s">
        <v>231</v>
      </c>
      <c r="AE1248" s="5">
        <f t="shared" si="60"/>
        <v>0</v>
      </c>
      <c r="AF1248" s="5" t="str">
        <f t="shared" si="61"/>
        <v>katB</v>
      </c>
      <c r="AG1248" s="153"/>
      <c r="AH1248" s="153"/>
      <c r="AI1248" t="s">
        <v>201</v>
      </c>
      <c r="AJ1248" t="s">
        <v>17878</v>
      </c>
      <c r="AK1248" s="9" t="str">
        <f>VLOOKUP(Y1248,zdroj!D:AJ,33,0)</f>
        <v>katB</v>
      </c>
    </row>
    <row r="1249" spans="8:37" x14ac:dyDescent="0.25">
      <c r="H1249" s="8"/>
      <c r="I1249" s="8"/>
      <c r="N1249" s="23"/>
      <c r="O1249" s="24"/>
      <c r="P1249" s="19"/>
      <c r="Q1249" s="19"/>
      <c r="R1249" s="19"/>
      <c r="S1249" s="27"/>
      <c r="U1249" s="27"/>
      <c r="Y1249" s="9" t="s">
        <v>492</v>
      </c>
      <c r="Z1249" s="9" t="s">
        <v>462</v>
      </c>
      <c r="AA1249" s="9" t="s">
        <v>198</v>
      </c>
      <c r="AB1249" s="9">
        <v>20653310</v>
      </c>
      <c r="AC1249" s="9" t="s">
        <v>2031</v>
      </c>
      <c r="AD1249" s="9" t="s">
        <v>231</v>
      </c>
      <c r="AE1249" s="5">
        <f t="shared" si="60"/>
        <v>0</v>
      </c>
      <c r="AF1249" s="5" t="str">
        <f t="shared" si="61"/>
        <v>katB</v>
      </c>
      <c r="AG1249" s="153"/>
      <c r="AH1249" s="153"/>
      <c r="AI1249" t="s">
        <v>201</v>
      </c>
      <c r="AJ1249" t="s">
        <v>17878</v>
      </c>
      <c r="AK1249" s="9" t="str">
        <f>VLOOKUP(Y1249,zdroj!D:AJ,33,0)</f>
        <v>katB</v>
      </c>
    </row>
    <row r="1250" spans="8:37" x14ac:dyDescent="0.25">
      <c r="H1250" s="8"/>
      <c r="I1250" s="8"/>
      <c r="N1250" s="23"/>
      <c r="O1250" s="24"/>
      <c r="P1250" s="19"/>
      <c r="Q1250" s="19"/>
      <c r="R1250" s="19"/>
      <c r="S1250" s="27"/>
      <c r="U1250" s="27"/>
      <c r="Y1250" s="9" t="s">
        <v>492</v>
      </c>
      <c r="Z1250" s="9" t="s">
        <v>462</v>
      </c>
      <c r="AA1250" s="9" t="s">
        <v>198</v>
      </c>
      <c r="AB1250" s="9">
        <v>20653328</v>
      </c>
      <c r="AC1250" s="9" t="s">
        <v>2032</v>
      </c>
      <c r="AD1250" s="9" t="s">
        <v>231</v>
      </c>
      <c r="AE1250" s="5">
        <f t="shared" si="60"/>
        <v>0</v>
      </c>
      <c r="AF1250" s="5" t="str">
        <f t="shared" si="61"/>
        <v>katB</v>
      </c>
      <c r="AG1250" s="153"/>
      <c r="AH1250" s="153"/>
      <c r="AI1250" t="s">
        <v>201</v>
      </c>
      <c r="AJ1250" t="s">
        <v>17878</v>
      </c>
      <c r="AK1250" s="9" t="str">
        <f>VLOOKUP(Y1250,zdroj!D:AJ,33,0)</f>
        <v>katB</v>
      </c>
    </row>
    <row r="1251" spans="8:37" x14ac:dyDescent="0.25">
      <c r="H1251" s="8"/>
      <c r="I1251" s="8"/>
      <c r="N1251" s="23"/>
      <c r="O1251" s="24"/>
      <c r="P1251" s="19"/>
      <c r="Q1251" s="19"/>
      <c r="R1251" s="19"/>
      <c r="S1251" s="27"/>
      <c r="U1251" s="27"/>
      <c r="Y1251" s="9" t="s">
        <v>492</v>
      </c>
      <c r="Z1251" s="9" t="s">
        <v>462</v>
      </c>
      <c r="AA1251" s="9" t="s">
        <v>198</v>
      </c>
      <c r="AB1251" s="9">
        <v>20653336</v>
      </c>
      <c r="AC1251" s="9" t="s">
        <v>2033</v>
      </c>
      <c r="AD1251" s="9" t="s">
        <v>231</v>
      </c>
      <c r="AE1251" s="5">
        <f t="shared" si="60"/>
        <v>0</v>
      </c>
      <c r="AF1251" s="5" t="str">
        <f t="shared" si="61"/>
        <v>katB</v>
      </c>
      <c r="AG1251" s="153"/>
      <c r="AH1251" s="153"/>
      <c r="AI1251" t="s">
        <v>201</v>
      </c>
      <c r="AJ1251" t="s">
        <v>17878</v>
      </c>
      <c r="AK1251" s="9" t="str">
        <f>VLOOKUP(Y1251,zdroj!D:AJ,33,0)</f>
        <v>katB</v>
      </c>
    </row>
    <row r="1252" spans="8:37" x14ac:dyDescent="0.25">
      <c r="H1252" s="8"/>
      <c r="I1252" s="8"/>
      <c r="N1252" s="23"/>
      <c r="O1252" s="24"/>
      <c r="P1252" s="19"/>
      <c r="Q1252" s="19"/>
      <c r="R1252" s="19"/>
      <c r="S1252" s="27"/>
      <c r="U1252" s="27"/>
      <c r="Y1252" s="9" t="s">
        <v>492</v>
      </c>
      <c r="Z1252" s="9" t="s">
        <v>462</v>
      </c>
      <c r="AA1252" s="9" t="s">
        <v>198</v>
      </c>
      <c r="AB1252" s="9">
        <v>20653344</v>
      </c>
      <c r="AC1252" s="9" t="s">
        <v>2034</v>
      </c>
      <c r="AD1252" s="9" t="s">
        <v>231</v>
      </c>
      <c r="AE1252" s="5">
        <f t="shared" si="60"/>
        <v>0</v>
      </c>
      <c r="AF1252" s="5" t="str">
        <f t="shared" si="61"/>
        <v>katB</v>
      </c>
      <c r="AG1252" s="153"/>
      <c r="AH1252" s="153"/>
      <c r="AI1252" t="s">
        <v>201</v>
      </c>
      <c r="AJ1252" t="s">
        <v>17878</v>
      </c>
      <c r="AK1252" s="9" t="str">
        <f>VLOOKUP(Y1252,zdroj!D:AJ,33,0)</f>
        <v>katB</v>
      </c>
    </row>
    <row r="1253" spans="8:37" x14ac:dyDescent="0.25">
      <c r="H1253" s="8"/>
      <c r="I1253" s="8"/>
      <c r="N1253" s="23"/>
      <c r="O1253" s="24"/>
      <c r="P1253" s="19"/>
      <c r="Q1253" s="19"/>
      <c r="R1253" s="19"/>
      <c r="S1253" s="27"/>
      <c r="U1253" s="27"/>
      <c r="Y1253" s="9" t="s">
        <v>492</v>
      </c>
      <c r="Z1253" s="9" t="s">
        <v>462</v>
      </c>
      <c r="AA1253" s="9" t="s">
        <v>198</v>
      </c>
      <c r="AB1253" s="9">
        <v>20653352</v>
      </c>
      <c r="AC1253" s="9" t="s">
        <v>2035</v>
      </c>
      <c r="AD1253" s="9" t="s">
        <v>231</v>
      </c>
      <c r="AE1253" s="5">
        <f t="shared" si="60"/>
        <v>0</v>
      </c>
      <c r="AF1253" s="5" t="str">
        <f t="shared" si="61"/>
        <v>katB</v>
      </c>
      <c r="AG1253" s="153"/>
      <c r="AH1253" s="153"/>
      <c r="AI1253" t="s">
        <v>201</v>
      </c>
      <c r="AJ1253" t="s">
        <v>17878</v>
      </c>
      <c r="AK1253" s="9" t="str">
        <f>VLOOKUP(Y1253,zdroj!D:AJ,33,0)</f>
        <v>katB</v>
      </c>
    </row>
    <row r="1254" spans="8:37" x14ac:dyDescent="0.25">
      <c r="H1254" s="8"/>
      <c r="I1254" s="8"/>
      <c r="N1254" s="23"/>
      <c r="O1254" s="24"/>
      <c r="P1254" s="19"/>
      <c r="Q1254" s="19"/>
      <c r="R1254" s="19"/>
      <c r="S1254" s="27"/>
      <c r="U1254" s="27"/>
      <c r="Y1254" s="9" t="s">
        <v>492</v>
      </c>
      <c r="Z1254" s="9" t="s">
        <v>462</v>
      </c>
      <c r="AA1254" s="9" t="s">
        <v>198</v>
      </c>
      <c r="AB1254" s="9">
        <v>20652321</v>
      </c>
      <c r="AC1254" s="9" t="s">
        <v>2036</v>
      </c>
      <c r="AD1254" s="9" t="s">
        <v>231</v>
      </c>
      <c r="AE1254" s="5">
        <f t="shared" si="60"/>
        <v>0</v>
      </c>
      <c r="AF1254" s="5" t="str">
        <f t="shared" si="61"/>
        <v>katB</v>
      </c>
      <c r="AG1254" s="153"/>
      <c r="AH1254" s="153"/>
      <c r="AI1254" t="s">
        <v>201</v>
      </c>
      <c r="AJ1254" t="s">
        <v>17878</v>
      </c>
      <c r="AK1254" s="9" t="str">
        <f>VLOOKUP(Y1254,zdroj!D:AJ,33,0)</f>
        <v>katB</v>
      </c>
    </row>
    <row r="1255" spans="8:37" x14ac:dyDescent="0.25">
      <c r="H1255" s="8"/>
      <c r="I1255" s="8"/>
      <c r="N1255" s="23"/>
      <c r="O1255" s="24"/>
      <c r="P1255" s="19"/>
      <c r="Q1255" s="19"/>
      <c r="R1255" s="19"/>
      <c r="S1255" s="27"/>
      <c r="U1255" s="27"/>
      <c r="Y1255" s="9" t="s">
        <v>492</v>
      </c>
      <c r="Z1255" s="9" t="s">
        <v>462</v>
      </c>
      <c r="AA1255" s="9" t="s">
        <v>198</v>
      </c>
      <c r="AB1255" s="9">
        <v>20653361</v>
      </c>
      <c r="AC1255" s="9" t="s">
        <v>2037</v>
      </c>
      <c r="AD1255" s="9" t="s">
        <v>231</v>
      </c>
      <c r="AE1255" s="5">
        <f t="shared" si="60"/>
        <v>0</v>
      </c>
      <c r="AF1255" s="5" t="str">
        <f t="shared" si="61"/>
        <v>katB</v>
      </c>
      <c r="AG1255" s="153"/>
      <c r="AH1255" s="153"/>
      <c r="AI1255" t="s">
        <v>17879</v>
      </c>
      <c r="AJ1255" t="s">
        <v>17878</v>
      </c>
      <c r="AK1255" s="9" t="str">
        <f>VLOOKUP(Y1255,zdroj!D:AJ,33,0)</f>
        <v>katB</v>
      </c>
    </row>
    <row r="1256" spans="8:37" x14ac:dyDescent="0.25">
      <c r="H1256" s="8"/>
      <c r="I1256" s="8"/>
      <c r="N1256" s="23"/>
      <c r="O1256" s="24"/>
      <c r="P1256" s="19"/>
      <c r="Q1256" s="19"/>
      <c r="R1256" s="19"/>
      <c r="S1256" s="27"/>
      <c r="U1256" s="27"/>
      <c r="Y1256" s="9" t="s">
        <v>492</v>
      </c>
      <c r="Z1256" s="9" t="s">
        <v>462</v>
      </c>
      <c r="AA1256" s="9" t="s">
        <v>198</v>
      </c>
      <c r="AB1256" s="9">
        <v>20653379</v>
      </c>
      <c r="AC1256" s="9" t="s">
        <v>2038</v>
      </c>
      <c r="AD1256" s="9" t="s">
        <v>231</v>
      </c>
      <c r="AE1256" s="5">
        <f t="shared" si="60"/>
        <v>0</v>
      </c>
      <c r="AF1256" s="5" t="str">
        <f t="shared" si="61"/>
        <v>katB</v>
      </c>
      <c r="AG1256" s="153"/>
      <c r="AH1256" s="153"/>
      <c r="AI1256" t="s">
        <v>201</v>
      </c>
      <c r="AJ1256" t="s">
        <v>17878</v>
      </c>
      <c r="AK1256" s="9" t="str">
        <f>VLOOKUP(Y1256,zdroj!D:AJ,33,0)</f>
        <v>katB</v>
      </c>
    </row>
    <row r="1257" spans="8:37" x14ac:dyDescent="0.25">
      <c r="H1257" s="8"/>
      <c r="I1257" s="8"/>
      <c r="N1257" s="23"/>
      <c r="O1257" s="24"/>
      <c r="P1257" s="19"/>
      <c r="Q1257" s="19"/>
      <c r="R1257" s="19"/>
      <c r="S1257" s="27"/>
      <c r="U1257" s="27"/>
      <c r="Y1257" s="9" t="s">
        <v>492</v>
      </c>
      <c r="Z1257" s="9" t="s">
        <v>462</v>
      </c>
      <c r="AA1257" s="9" t="s">
        <v>198</v>
      </c>
      <c r="AB1257" s="9">
        <v>20653387</v>
      </c>
      <c r="AC1257" s="9" t="s">
        <v>2039</v>
      </c>
      <c r="AD1257" s="9" t="s">
        <v>231</v>
      </c>
      <c r="AE1257" s="5">
        <f t="shared" si="60"/>
        <v>0</v>
      </c>
      <c r="AF1257" s="5" t="str">
        <f t="shared" si="61"/>
        <v>katB</v>
      </c>
      <c r="AG1257" s="153"/>
      <c r="AH1257" s="153"/>
      <c r="AI1257" t="s">
        <v>201</v>
      </c>
      <c r="AJ1257" t="s">
        <v>17878</v>
      </c>
      <c r="AK1257" s="9" t="str">
        <f>VLOOKUP(Y1257,zdroj!D:AJ,33,0)</f>
        <v>katB</v>
      </c>
    </row>
    <row r="1258" spans="8:37" x14ac:dyDescent="0.25">
      <c r="H1258" s="8"/>
      <c r="I1258" s="8"/>
      <c r="N1258" s="23"/>
      <c r="O1258" s="24"/>
      <c r="P1258" s="19"/>
      <c r="Q1258" s="19"/>
      <c r="R1258" s="19"/>
      <c r="S1258" s="27"/>
      <c r="U1258" s="27"/>
      <c r="Y1258" s="9" t="s">
        <v>492</v>
      </c>
      <c r="Z1258" s="9" t="s">
        <v>462</v>
      </c>
      <c r="AA1258" s="9" t="s">
        <v>198</v>
      </c>
      <c r="AB1258" s="9">
        <v>20652330</v>
      </c>
      <c r="AC1258" s="9" t="s">
        <v>2040</v>
      </c>
      <c r="AD1258" s="9" t="s">
        <v>231</v>
      </c>
      <c r="AE1258" s="5">
        <f t="shared" si="60"/>
        <v>0</v>
      </c>
      <c r="AF1258" s="5" t="str">
        <f t="shared" si="61"/>
        <v>katB</v>
      </c>
      <c r="AG1258" s="153"/>
      <c r="AH1258" s="153"/>
      <c r="AI1258" t="s">
        <v>201</v>
      </c>
      <c r="AJ1258" t="s">
        <v>17878</v>
      </c>
      <c r="AK1258" s="9" t="str">
        <f>VLOOKUP(Y1258,zdroj!D:AJ,33,0)</f>
        <v>katB</v>
      </c>
    </row>
    <row r="1259" spans="8:37" x14ac:dyDescent="0.25">
      <c r="H1259" s="8"/>
      <c r="I1259" s="8"/>
      <c r="N1259" s="23"/>
      <c r="O1259" s="24"/>
      <c r="P1259" s="19"/>
      <c r="Q1259" s="19"/>
      <c r="R1259" s="19"/>
      <c r="S1259" s="27"/>
      <c r="U1259" s="27"/>
      <c r="Y1259" s="9" t="s">
        <v>492</v>
      </c>
      <c r="Z1259" s="9" t="s">
        <v>462</v>
      </c>
      <c r="AA1259" s="9" t="s">
        <v>198</v>
      </c>
      <c r="AB1259" s="9">
        <v>20653531</v>
      </c>
      <c r="AC1259" s="9" t="s">
        <v>2041</v>
      </c>
      <c r="AD1259" s="9" t="s">
        <v>231</v>
      </c>
      <c r="AE1259" s="5">
        <f t="shared" si="60"/>
        <v>0</v>
      </c>
      <c r="AF1259" s="5" t="str">
        <f t="shared" si="61"/>
        <v>katB</v>
      </c>
      <c r="AG1259" s="153"/>
      <c r="AH1259" s="153"/>
      <c r="AI1259" t="s">
        <v>201</v>
      </c>
      <c r="AJ1259" t="s">
        <v>17878</v>
      </c>
      <c r="AK1259" s="9" t="str">
        <f>VLOOKUP(Y1259,zdroj!D:AJ,33,0)</f>
        <v>katB</v>
      </c>
    </row>
    <row r="1260" spans="8:37" x14ac:dyDescent="0.25">
      <c r="H1260" s="8"/>
      <c r="I1260" s="8"/>
      <c r="N1260" s="23"/>
      <c r="O1260" s="24"/>
      <c r="P1260" s="19"/>
      <c r="Q1260" s="19"/>
      <c r="R1260" s="19"/>
      <c r="S1260" s="27"/>
      <c r="U1260" s="27"/>
      <c r="Y1260" s="9" t="s">
        <v>492</v>
      </c>
      <c r="Z1260" s="9" t="s">
        <v>462</v>
      </c>
      <c r="AA1260" s="9" t="s">
        <v>198</v>
      </c>
      <c r="AB1260" s="9">
        <v>20653549</v>
      </c>
      <c r="AC1260" s="9" t="s">
        <v>2042</v>
      </c>
      <c r="AD1260" s="9" t="s">
        <v>800</v>
      </c>
      <c r="AE1260" s="5">
        <f t="shared" si="60"/>
        <v>0</v>
      </c>
      <c r="AF1260" s="5" t="str">
        <f t="shared" si="61"/>
        <v>Pokryto</v>
      </c>
      <c r="AG1260" s="153"/>
      <c r="AH1260" s="153"/>
      <c r="AI1260" t="s">
        <v>201</v>
      </c>
      <c r="AJ1260" t="s">
        <v>800</v>
      </c>
      <c r="AK1260" s="9" t="str">
        <f>VLOOKUP(Y1260,zdroj!D:AJ,33,0)</f>
        <v>katB</v>
      </c>
    </row>
    <row r="1261" spans="8:37" x14ac:dyDescent="0.25">
      <c r="H1261" s="8"/>
      <c r="I1261" s="8"/>
      <c r="N1261" s="23"/>
      <c r="O1261" s="24"/>
      <c r="P1261" s="19"/>
      <c r="Q1261" s="19"/>
      <c r="R1261" s="19"/>
      <c r="S1261" s="27"/>
      <c r="U1261" s="27"/>
      <c r="Y1261" s="9" t="s">
        <v>492</v>
      </c>
      <c r="Z1261" s="9" t="s">
        <v>462</v>
      </c>
      <c r="AA1261" s="9" t="s">
        <v>198</v>
      </c>
      <c r="AB1261" s="9">
        <v>20653557</v>
      </c>
      <c r="AC1261" s="9" t="s">
        <v>2043</v>
      </c>
      <c r="AD1261" s="9" t="s">
        <v>231</v>
      </c>
      <c r="AE1261" s="5">
        <f t="shared" si="60"/>
        <v>0</v>
      </c>
      <c r="AF1261" s="5" t="str">
        <f t="shared" si="61"/>
        <v>katB</v>
      </c>
      <c r="AG1261" s="153"/>
      <c r="AH1261" s="153"/>
      <c r="AI1261" t="s">
        <v>201</v>
      </c>
      <c r="AJ1261" t="s">
        <v>17878</v>
      </c>
      <c r="AK1261" s="9" t="str">
        <f>VLOOKUP(Y1261,zdroj!D:AJ,33,0)</f>
        <v>katB</v>
      </c>
    </row>
    <row r="1262" spans="8:37" x14ac:dyDescent="0.25">
      <c r="H1262" s="8"/>
      <c r="I1262" s="8"/>
      <c r="N1262" s="23"/>
      <c r="O1262" s="24"/>
      <c r="P1262" s="19"/>
      <c r="Q1262" s="19"/>
      <c r="R1262" s="19"/>
      <c r="S1262" s="27"/>
      <c r="U1262" s="27"/>
      <c r="Y1262" s="9" t="s">
        <v>492</v>
      </c>
      <c r="Z1262" s="9" t="s">
        <v>462</v>
      </c>
      <c r="AA1262" s="9" t="s">
        <v>198</v>
      </c>
      <c r="AB1262" s="9">
        <v>20652348</v>
      </c>
      <c r="AC1262" s="9" t="s">
        <v>2044</v>
      </c>
      <c r="AD1262" s="9" t="s">
        <v>231</v>
      </c>
      <c r="AE1262" s="5">
        <f t="shared" si="60"/>
        <v>0</v>
      </c>
      <c r="AF1262" s="5" t="str">
        <f t="shared" si="61"/>
        <v>katB</v>
      </c>
      <c r="AG1262" s="153"/>
      <c r="AH1262" s="153"/>
      <c r="AI1262" t="s">
        <v>201</v>
      </c>
      <c r="AJ1262" t="s">
        <v>17878</v>
      </c>
      <c r="AK1262" s="9" t="str">
        <f>VLOOKUP(Y1262,zdroj!D:AJ,33,0)</f>
        <v>katB</v>
      </c>
    </row>
    <row r="1263" spans="8:37" x14ac:dyDescent="0.25">
      <c r="H1263" s="8"/>
      <c r="I1263" s="8"/>
      <c r="N1263" s="23"/>
      <c r="O1263" s="24"/>
      <c r="P1263" s="19"/>
      <c r="Q1263" s="19"/>
      <c r="R1263" s="19"/>
      <c r="S1263" s="27"/>
      <c r="U1263" s="27"/>
      <c r="Y1263" s="9" t="s">
        <v>492</v>
      </c>
      <c r="Z1263" s="9" t="s">
        <v>462</v>
      </c>
      <c r="AA1263" s="9" t="s">
        <v>198</v>
      </c>
      <c r="AB1263" s="9">
        <v>20653565</v>
      </c>
      <c r="AC1263" s="9" t="s">
        <v>2045</v>
      </c>
      <c r="AD1263" s="9" t="s">
        <v>231</v>
      </c>
      <c r="AE1263" s="5">
        <f t="shared" si="60"/>
        <v>0</v>
      </c>
      <c r="AF1263" s="5" t="str">
        <f t="shared" si="61"/>
        <v>katB</v>
      </c>
      <c r="AG1263" s="153"/>
      <c r="AH1263" s="153"/>
      <c r="AI1263" t="s">
        <v>201</v>
      </c>
      <c r="AJ1263" t="s">
        <v>17878</v>
      </c>
      <c r="AK1263" s="9" t="str">
        <f>VLOOKUP(Y1263,zdroj!D:AJ,33,0)</f>
        <v>katB</v>
      </c>
    </row>
    <row r="1264" spans="8:37" x14ac:dyDescent="0.25">
      <c r="H1264" s="8"/>
      <c r="I1264" s="8"/>
      <c r="N1264" s="23"/>
      <c r="O1264" s="24"/>
      <c r="P1264" s="19"/>
      <c r="Q1264" s="19"/>
      <c r="R1264" s="19"/>
      <c r="S1264" s="27"/>
      <c r="U1264" s="27"/>
      <c r="Y1264" s="9" t="s">
        <v>492</v>
      </c>
      <c r="Z1264" s="9" t="s">
        <v>462</v>
      </c>
      <c r="AA1264" s="9" t="s">
        <v>198</v>
      </c>
      <c r="AB1264" s="9">
        <v>20653573</v>
      </c>
      <c r="AC1264" s="9" t="s">
        <v>2046</v>
      </c>
      <c r="AD1264" s="9" t="s">
        <v>231</v>
      </c>
      <c r="AE1264" s="5">
        <f t="shared" si="60"/>
        <v>0</v>
      </c>
      <c r="AF1264" s="5" t="str">
        <f t="shared" si="61"/>
        <v>katB</v>
      </c>
      <c r="AG1264" s="153"/>
      <c r="AH1264" s="153"/>
      <c r="AI1264" t="s">
        <v>201</v>
      </c>
      <c r="AJ1264" t="s">
        <v>17878</v>
      </c>
      <c r="AK1264" s="9" t="str">
        <f>VLOOKUP(Y1264,zdroj!D:AJ,33,0)</f>
        <v>katB</v>
      </c>
    </row>
    <row r="1265" spans="8:37" x14ac:dyDescent="0.25">
      <c r="H1265" s="8"/>
      <c r="I1265" s="8"/>
      <c r="N1265" s="23"/>
      <c r="O1265" s="24"/>
      <c r="P1265" s="19"/>
      <c r="Q1265" s="19"/>
      <c r="R1265" s="19"/>
      <c r="S1265" s="27"/>
      <c r="U1265" s="27"/>
      <c r="Y1265" s="9" t="s">
        <v>492</v>
      </c>
      <c r="Z1265" s="9" t="s">
        <v>462</v>
      </c>
      <c r="AA1265" s="9" t="s">
        <v>198</v>
      </c>
      <c r="AB1265" s="9">
        <v>20653581</v>
      </c>
      <c r="AC1265" s="9" t="s">
        <v>2047</v>
      </c>
      <c r="AD1265" s="9" t="s">
        <v>231</v>
      </c>
      <c r="AE1265" s="5">
        <f t="shared" si="60"/>
        <v>0</v>
      </c>
      <c r="AF1265" s="5" t="str">
        <f t="shared" si="61"/>
        <v>katB</v>
      </c>
      <c r="AG1265" s="153"/>
      <c r="AH1265" s="153"/>
      <c r="AI1265" t="s">
        <v>201</v>
      </c>
      <c r="AJ1265" t="s">
        <v>17878</v>
      </c>
      <c r="AK1265" s="9" t="str">
        <f>VLOOKUP(Y1265,zdroj!D:AJ,33,0)</f>
        <v>katB</v>
      </c>
    </row>
    <row r="1266" spans="8:37" x14ac:dyDescent="0.25">
      <c r="H1266" s="8"/>
      <c r="I1266" s="8"/>
      <c r="N1266" s="23"/>
      <c r="O1266" s="24"/>
      <c r="P1266" s="19"/>
      <c r="Q1266" s="19"/>
      <c r="R1266" s="19"/>
      <c r="S1266" s="27"/>
      <c r="U1266" s="27"/>
      <c r="Y1266" s="9" t="s">
        <v>492</v>
      </c>
      <c r="Z1266" s="9" t="s">
        <v>462</v>
      </c>
      <c r="AA1266" s="9" t="s">
        <v>198</v>
      </c>
      <c r="AB1266" s="9">
        <v>20653590</v>
      </c>
      <c r="AC1266" s="9" t="s">
        <v>2048</v>
      </c>
      <c r="AD1266" s="9" t="s">
        <v>231</v>
      </c>
      <c r="AE1266" s="5">
        <f t="shared" si="60"/>
        <v>0</v>
      </c>
      <c r="AF1266" s="5" t="str">
        <f t="shared" si="61"/>
        <v>katB</v>
      </c>
      <c r="AG1266" s="153"/>
      <c r="AH1266" s="153"/>
      <c r="AI1266" t="s">
        <v>201</v>
      </c>
      <c r="AJ1266" t="s">
        <v>17878</v>
      </c>
      <c r="AK1266" s="9" t="str">
        <f>VLOOKUP(Y1266,zdroj!D:AJ,33,0)</f>
        <v>katB</v>
      </c>
    </row>
    <row r="1267" spans="8:37" x14ac:dyDescent="0.25">
      <c r="H1267" s="8"/>
      <c r="I1267" s="8"/>
      <c r="N1267" s="23"/>
      <c r="O1267" s="24"/>
      <c r="P1267" s="19"/>
      <c r="Q1267" s="19"/>
      <c r="R1267" s="19"/>
      <c r="S1267" s="27"/>
      <c r="U1267" s="27"/>
      <c r="Y1267" s="9" t="s">
        <v>492</v>
      </c>
      <c r="Z1267" s="9" t="s">
        <v>462</v>
      </c>
      <c r="AA1267" s="9" t="s">
        <v>198</v>
      </c>
      <c r="AB1267" s="9">
        <v>20653603</v>
      </c>
      <c r="AC1267" s="9" t="s">
        <v>2049</v>
      </c>
      <c r="AD1267" s="9" t="s">
        <v>231</v>
      </c>
      <c r="AE1267" s="5">
        <f t="shared" si="60"/>
        <v>0</v>
      </c>
      <c r="AF1267" s="5" t="str">
        <f t="shared" si="61"/>
        <v>katB</v>
      </c>
      <c r="AG1267" s="153"/>
      <c r="AH1267" s="153"/>
      <c r="AI1267" t="s">
        <v>201</v>
      </c>
      <c r="AJ1267" t="s">
        <v>17878</v>
      </c>
      <c r="AK1267" s="9" t="str">
        <f>VLOOKUP(Y1267,zdroj!D:AJ,33,0)</f>
        <v>katB</v>
      </c>
    </row>
    <row r="1268" spans="8:37" x14ac:dyDescent="0.25">
      <c r="H1268" s="8"/>
      <c r="I1268" s="8"/>
      <c r="N1268" s="23"/>
      <c r="O1268" s="24"/>
      <c r="P1268" s="19"/>
      <c r="Q1268" s="19"/>
      <c r="R1268" s="19"/>
      <c r="S1268" s="27"/>
      <c r="U1268" s="27"/>
      <c r="Y1268" s="9" t="s">
        <v>492</v>
      </c>
      <c r="Z1268" s="9" t="s">
        <v>462</v>
      </c>
      <c r="AA1268" s="9" t="s">
        <v>198</v>
      </c>
      <c r="AB1268" s="9">
        <v>20653611</v>
      </c>
      <c r="AC1268" s="9" t="s">
        <v>2050</v>
      </c>
      <c r="AD1268" s="9" t="s">
        <v>800</v>
      </c>
      <c r="AE1268" s="5">
        <f t="shared" si="60"/>
        <v>0</v>
      </c>
      <c r="AF1268" s="5" t="str">
        <f t="shared" si="61"/>
        <v>Pokryto</v>
      </c>
      <c r="AG1268" s="153"/>
      <c r="AH1268" s="153"/>
      <c r="AI1268" t="s">
        <v>201</v>
      </c>
      <c r="AJ1268" t="s">
        <v>800</v>
      </c>
      <c r="AK1268" s="9" t="str">
        <f>VLOOKUP(Y1268,zdroj!D:AJ,33,0)</f>
        <v>katB</v>
      </c>
    </row>
    <row r="1269" spans="8:37" x14ac:dyDescent="0.25">
      <c r="H1269" s="8"/>
      <c r="I1269" s="8"/>
      <c r="N1269" s="23"/>
      <c r="O1269" s="24"/>
      <c r="P1269" s="19"/>
      <c r="Q1269" s="19"/>
      <c r="R1269" s="19"/>
      <c r="S1269" s="27"/>
      <c r="U1269" s="27"/>
      <c r="Y1269" s="9" t="s">
        <v>492</v>
      </c>
      <c r="Z1269" s="9" t="s">
        <v>462</v>
      </c>
      <c r="AA1269" s="9" t="s">
        <v>198</v>
      </c>
      <c r="AB1269" s="9">
        <v>20653620</v>
      </c>
      <c r="AC1269" s="9" t="s">
        <v>2051</v>
      </c>
      <c r="AD1269" s="9" t="s">
        <v>800</v>
      </c>
      <c r="AE1269" s="5">
        <f t="shared" si="60"/>
        <v>0</v>
      </c>
      <c r="AF1269" s="5" t="str">
        <f t="shared" si="61"/>
        <v>Pokryto</v>
      </c>
      <c r="AG1269" s="153"/>
      <c r="AH1269" s="153"/>
      <c r="AI1269" t="s">
        <v>201</v>
      </c>
      <c r="AJ1269" t="s">
        <v>800</v>
      </c>
      <c r="AK1269" s="9" t="str">
        <f>VLOOKUP(Y1269,zdroj!D:AJ,33,0)</f>
        <v>katB</v>
      </c>
    </row>
    <row r="1270" spans="8:37" x14ac:dyDescent="0.25">
      <c r="H1270" s="8"/>
      <c r="I1270" s="8"/>
      <c r="N1270" s="23"/>
      <c r="O1270" s="24"/>
      <c r="P1270" s="19"/>
      <c r="Q1270" s="19"/>
      <c r="R1270" s="19"/>
      <c r="S1270" s="27"/>
      <c r="U1270" s="27"/>
      <c r="Y1270" s="9" t="s">
        <v>492</v>
      </c>
      <c r="Z1270" s="9" t="s">
        <v>462</v>
      </c>
      <c r="AA1270" s="9" t="s">
        <v>198</v>
      </c>
      <c r="AB1270" s="9">
        <v>20653638</v>
      </c>
      <c r="AC1270" s="9" t="s">
        <v>2052</v>
      </c>
      <c r="AD1270" s="9" t="s">
        <v>800</v>
      </c>
      <c r="AE1270" s="5">
        <f t="shared" si="60"/>
        <v>0</v>
      </c>
      <c r="AF1270" s="5" t="str">
        <f t="shared" si="61"/>
        <v>Pokryto</v>
      </c>
      <c r="AG1270" s="153"/>
      <c r="AH1270" s="153"/>
      <c r="AI1270" t="s">
        <v>17879</v>
      </c>
      <c r="AJ1270" t="s">
        <v>800</v>
      </c>
      <c r="AK1270" s="9" t="str">
        <f>VLOOKUP(Y1270,zdroj!D:AJ,33,0)</f>
        <v>katB</v>
      </c>
    </row>
    <row r="1271" spans="8:37" x14ac:dyDescent="0.25">
      <c r="H1271" s="8"/>
      <c r="I1271" s="8"/>
      <c r="N1271" s="23"/>
      <c r="O1271" s="24"/>
      <c r="P1271" s="19"/>
      <c r="Q1271" s="19"/>
      <c r="R1271" s="19"/>
      <c r="S1271" s="27"/>
      <c r="U1271" s="27"/>
      <c r="Y1271" s="9" t="s">
        <v>492</v>
      </c>
      <c r="Z1271" s="9" t="s">
        <v>462</v>
      </c>
      <c r="AA1271" s="9" t="s">
        <v>198</v>
      </c>
      <c r="AB1271" s="9">
        <v>20653646</v>
      </c>
      <c r="AC1271" s="9" t="s">
        <v>2053</v>
      </c>
      <c r="AD1271" s="9" t="s">
        <v>800</v>
      </c>
      <c r="AE1271" s="5">
        <f t="shared" si="60"/>
        <v>0</v>
      </c>
      <c r="AF1271" s="5" t="str">
        <f t="shared" si="61"/>
        <v>Pokryto</v>
      </c>
      <c r="AG1271" s="153"/>
      <c r="AH1271" s="153"/>
      <c r="AI1271" t="s">
        <v>201</v>
      </c>
      <c r="AJ1271" t="s">
        <v>800</v>
      </c>
      <c r="AK1271" s="9" t="str">
        <f>VLOOKUP(Y1271,zdroj!D:AJ,33,0)</f>
        <v>katB</v>
      </c>
    </row>
    <row r="1272" spans="8:37" x14ac:dyDescent="0.25">
      <c r="H1272" s="8"/>
      <c r="I1272" s="8"/>
      <c r="N1272" s="23"/>
      <c r="O1272" s="24"/>
      <c r="P1272" s="19"/>
      <c r="Q1272" s="19"/>
      <c r="R1272" s="19"/>
      <c r="S1272" s="27"/>
      <c r="U1272" s="27"/>
      <c r="Y1272" s="9" t="s">
        <v>492</v>
      </c>
      <c r="Z1272" s="9" t="s">
        <v>462</v>
      </c>
      <c r="AA1272" s="9" t="s">
        <v>198</v>
      </c>
      <c r="AB1272" s="9">
        <v>20653654</v>
      </c>
      <c r="AC1272" s="9" t="s">
        <v>2054</v>
      </c>
      <c r="AD1272" s="9" t="s">
        <v>231</v>
      </c>
      <c r="AE1272" s="5">
        <f t="shared" si="60"/>
        <v>0</v>
      </c>
      <c r="AF1272" s="5" t="str">
        <f t="shared" si="61"/>
        <v>katB</v>
      </c>
      <c r="AG1272" s="153"/>
      <c r="AH1272" s="153"/>
      <c r="AI1272" t="s">
        <v>201</v>
      </c>
      <c r="AJ1272" t="s">
        <v>17878</v>
      </c>
      <c r="AK1272" s="9" t="str">
        <f>VLOOKUP(Y1272,zdroj!D:AJ,33,0)</f>
        <v>katB</v>
      </c>
    </row>
    <row r="1273" spans="8:37" x14ac:dyDescent="0.25">
      <c r="H1273" s="8"/>
      <c r="I1273" s="8"/>
      <c r="N1273" s="23"/>
      <c r="O1273" s="24"/>
      <c r="P1273" s="19"/>
      <c r="Q1273" s="19"/>
      <c r="R1273" s="19"/>
      <c r="S1273" s="27"/>
      <c r="U1273" s="27"/>
      <c r="Y1273" s="9" t="s">
        <v>492</v>
      </c>
      <c r="Z1273" s="9" t="s">
        <v>462</v>
      </c>
      <c r="AA1273" s="9" t="s">
        <v>198</v>
      </c>
      <c r="AB1273" s="9">
        <v>20652356</v>
      </c>
      <c r="AC1273" s="9" t="s">
        <v>2055</v>
      </c>
      <c r="AD1273" s="9" t="s">
        <v>800</v>
      </c>
      <c r="AE1273" s="5">
        <f t="shared" si="60"/>
        <v>0</v>
      </c>
      <c r="AF1273" s="5" t="str">
        <f t="shared" si="61"/>
        <v>Pokryto</v>
      </c>
      <c r="AG1273" s="153"/>
      <c r="AH1273" s="153"/>
      <c r="AI1273" t="s">
        <v>201</v>
      </c>
      <c r="AJ1273" t="s">
        <v>800</v>
      </c>
      <c r="AK1273" s="9" t="str">
        <f>VLOOKUP(Y1273,zdroj!D:AJ,33,0)</f>
        <v>katB</v>
      </c>
    </row>
    <row r="1274" spans="8:37" x14ac:dyDescent="0.25">
      <c r="H1274" s="8"/>
      <c r="I1274" s="8"/>
      <c r="N1274" s="23"/>
      <c r="O1274" s="24"/>
      <c r="P1274" s="19"/>
      <c r="Q1274" s="19"/>
      <c r="R1274" s="19"/>
      <c r="S1274" s="27"/>
      <c r="U1274" s="27"/>
      <c r="Y1274" s="9" t="s">
        <v>492</v>
      </c>
      <c r="Z1274" s="9" t="s">
        <v>462</v>
      </c>
      <c r="AA1274" s="9" t="s">
        <v>198</v>
      </c>
      <c r="AB1274" s="9">
        <v>20653662</v>
      </c>
      <c r="AC1274" s="9" t="s">
        <v>2056</v>
      </c>
      <c r="AD1274" s="9" t="s">
        <v>231</v>
      </c>
      <c r="AE1274" s="5">
        <f t="shared" si="60"/>
        <v>0</v>
      </c>
      <c r="AF1274" s="5" t="str">
        <f t="shared" si="61"/>
        <v>katB</v>
      </c>
      <c r="AG1274" s="153"/>
      <c r="AH1274" s="153"/>
      <c r="AI1274" t="s">
        <v>201</v>
      </c>
      <c r="AJ1274" t="s">
        <v>17878</v>
      </c>
      <c r="AK1274" s="9" t="str">
        <f>VLOOKUP(Y1274,zdroj!D:AJ,33,0)</f>
        <v>katB</v>
      </c>
    </row>
    <row r="1275" spans="8:37" x14ac:dyDescent="0.25">
      <c r="H1275" s="8"/>
      <c r="I1275" s="8"/>
      <c r="N1275" s="23"/>
      <c r="O1275" s="24"/>
      <c r="P1275" s="19"/>
      <c r="Q1275" s="19"/>
      <c r="R1275" s="19"/>
      <c r="S1275" s="27"/>
      <c r="U1275" s="27"/>
      <c r="Y1275" s="9" t="s">
        <v>492</v>
      </c>
      <c r="Z1275" s="9" t="s">
        <v>462</v>
      </c>
      <c r="AA1275" s="9" t="s">
        <v>198</v>
      </c>
      <c r="AB1275" s="9">
        <v>20653671</v>
      </c>
      <c r="AC1275" s="9" t="s">
        <v>2057</v>
      </c>
      <c r="AD1275" s="9" t="s">
        <v>800</v>
      </c>
      <c r="AE1275" s="5">
        <f t="shared" si="60"/>
        <v>0</v>
      </c>
      <c r="AF1275" s="5" t="str">
        <f t="shared" si="61"/>
        <v>Pokryto</v>
      </c>
      <c r="AG1275" s="153"/>
      <c r="AH1275" s="153"/>
      <c r="AI1275" t="s">
        <v>201</v>
      </c>
      <c r="AJ1275" t="s">
        <v>800</v>
      </c>
      <c r="AK1275" s="9" t="str">
        <f>VLOOKUP(Y1275,zdroj!D:AJ,33,0)</f>
        <v>katB</v>
      </c>
    </row>
    <row r="1276" spans="8:37" x14ac:dyDescent="0.25">
      <c r="H1276" s="8"/>
      <c r="I1276" s="8"/>
      <c r="N1276" s="23"/>
      <c r="O1276" s="24"/>
      <c r="P1276" s="19"/>
      <c r="Q1276" s="19"/>
      <c r="R1276" s="19"/>
      <c r="S1276" s="27"/>
      <c r="U1276" s="27"/>
      <c r="Y1276" s="9" t="s">
        <v>492</v>
      </c>
      <c r="Z1276" s="9" t="s">
        <v>462</v>
      </c>
      <c r="AA1276" s="9" t="s">
        <v>198</v>
      </c>
      <c r="AB1276" s="9">
        <v>20653689</v>
      </c>
      <c r="AC1276" s="9" t="s">
        <v>2058</v>
      </c>
      <c r="AD1276" s="9" t="s">
        <v>231</v>
      </c>
      <c r="AE1276" s="5">
        <f t="shared" si="60"/>
        <v>0</v>
      </c>
      <c r="AF1276" s="5" t="str">
        <f t="shared" si="61"/>
        <v>katB</v>
      </c>
      <c r="AG1276" s="153"/>
      <c r="AH1276" s="153"/>
      <c r="AI1276" t="s">
        <v>201</v>
      </c>
      <c r="AJ1276" t="s">
        <v>17878</v>
      </c>
      <c r="AK1276" s="9" t="str">
        <f>VLOOKUP(Y1276,zdroj!D:AJ,33,0)</f>
        <v>katB</v>
      </c>
    </row>
    <row r="1277" spans="8:37" x14ac:dyDescent="0.25">
      <c r="H1277" s="8"/>
      <c r="I1277" s="8"/>
      <c r="N1277" s="23"/>
      <c r="O1277" s="24"/>
      <c r="P1277" s="19"/>
      <c r="Q1277" s="19"/>
      <c r="R1277" s="19"/>
      <c r="S1277" s="27"/>
      <c r="U1277" s="27"/>
      <c r="Y1277" s="9" t="s">
        <v>492</v>
      </c>
      <c r="Z1277" s="9" t="s">
        <v>462</v>
      </c>
      <c r="AA1277" s="9" t="s">
        <v>198</v>
      </c>
      <c r="AB1277" s="9">
        <v>20653697</v>
      </c>
      <c r="AC1277" s="9" t="s">
        <v>2059</v>
      </c>
      <c r="AD1277" s="9" t="s">
        <v>800</v>
      </c>
      <c r="AE1277" s="5">
        <f t="shared" si="60"/>
        <v>0</v>
      </c>
      <c r="AF1277" s="5" t="str">
        <f t="shared" si="61"/>
        <v>Pokryto</v>
      </c>
      <c r="AG1277" s="153"/>
      <c r="AH1277" s="153"/>
      <c r="AI1277" t="s">
        <v>201</v>
      </c>
      <c r="AJ1277" t="s">
        <v>800</v>
      </c>
      <c r="AK1277" s="9" t="str">
        <f>VLOOKUP(Y1277,zdroj!D:AJ,33,0)</f>
        <v>katB</v>
      </c>
    </row>
    <row r="1278" spans="8:37" x14ac:dyDescent="0.25">
      <c r="H1278" s="8"/>
      <c r="I1278" s="8"/>
      <c r="N1278" s="23"/>
      <c r="O1278" s="24"/>
      <c r="P1278" s="19"/>
      <c r="Q1278" s="19"/>
      <c r="R1278" s="19"/>
      <c r="S1278" s="27"/>
      <c r="U1278" s="27"/>
      <c r="Y1278" s="9" t="s">
        <v>492</v>
      </c>
      <c r="Z1278" s="9" t="s">
        <v>462</v>
      </c>
      <c r="AA1278" s="9" t="s">
        <v>198</v>
      </c>
      <c r="AB1278" s="9">
        <v>20653701</v>
      </c>
      <c r="AC1278" s="9" t="s">
        <v>2060</v>
      </c>
      <c r="AD1278" s="9" t="s">
        <v>800</v>
      </c>
      <c r="AE1278" s="5">
        <f t="shared" si="60"/>
        <v>0</v>
      </c>
      <c r="AF1278" s="5" t="str">
        <f t="shared" si="61"/>
        <v>Pokryto</v>
      </c>
      <c r="AG1278" s="153"/>
      <c r="AH1278" s="153"/>
      <c r="AI1278" t="s">
        <v>17879</v>
      </c>
      <c r="AJ1278" t="s">
        <v>800</v>
      </c>
      <c r="AK1278" s="9" t="str">
        <f>VLOOKUP(Y1278,zdroj!D:AJ,33,0)</f>
        <v>katB</v>
      </c>
    </row>
    <row r="1279" spans="8:37" x14ac:dyDescent="0.25">
      <c r="H1279" s="8"/>
      <c r="I1279" s="8"/>
      <c r="N1279" s="23"/>
      <c r="O1279" s="24"/>
      <c r="P1279" s="19"/>
      <c r="Q1279" s="19"/>
      <c r="R1279" s="19"/>
      <c r="S1279" s="27"/>
      <c r="U1279" s="27"/>
      <c r="Y1279" s="9" t="s">
        <v>492</v>
      </c>
      <c r="Z1279" s="9" t="s">
        <v>462</v>
      </c>
      <c r="AA1279" s="9" t="s">
        <v>198</v>
      </c>
      <c r="AB1279" s="9">
        <v>20653719</v>
      </c>
      <c r="AC1279" s="9" t="s">
        <v>2061</v>
      </c>
      <c r="AD1279" s="9" t="s">
        <v>800</v>
      </c>
      <c r="AE1279" s="5">
        <f t="shared" si="60"/>
        <v>0</v>
      </c>
      <c r="AF1279" s="5" t="str">
        <f t="shared" si="61"/>
        <v>Pokryto</v>
      </c>
      <c r="AG1279" s="153"/>
      <c r="AH1279" s="153"/>
      <c r="AI1279" t="s">
        <v>201</v>
      </c>
      <c r="AJ1279" t="s">
        <v>800</v>
      </c>
      <c r="AK1279" s="9" t="str">
        <f>VLOOKUP(Y1279,zdroj!D:AJ,33,0)</f>
        <v>katB</v>
      </c>
    </row>
    <row r="1280" spans="8:37" x14ac:dyDescent="0.25">
      <c r="H1280" s="8"/>
      <c r="I1280" s="8"/>
      <c r="N1280" s="23"/>
      <c r="O1280" s="24"/>
      <c r="P1280" s="19"/>
      <c r="Q1280" s="19"/>
      <c r="R1280" s="19"/>
      <c r="S1280" s="27"/>
      <c r="U1280" s="27"/>
      <c r="Y1280" s="9" t="s">
        <v>492</v>
      </c>
      <c r="Z1280" s="9" t="s">
        <v>462</v>
      </c>
      <c r="AA1280" s="9" t="s">
        <v>198</v>
      </c>
      <c r="AB1280" s="9">
        <v>20653727</v>
      </c>
      <c r="AC1280" s="9" t="s">
        <v>2062</v>
      </c>
      <c r="AD1280" s="9" t="s">
        <v>231</v>
      </c>
      <c r="AE1280" s="5">
        <f t="shared" si="60"/>
        <v>0</v>
      </c>
      <c r="AF1280" s="5" t="str">
        <f t="shared" si="61"/>
        <v>katB</v>
      </c>
      <c r="AG1280" s="153"/>
      <c r="AH1280" s="153"/>
      <c r="AI1280" t="s">
        <v>201</v>
      </c>
      <c r="AJ1280" t="s">
        <v>17878</v>
      </c>
      <c r="AK1280" s="9" t="str">
        <f>VLOOKUP(Y1280,zdroj!D:AJ,33,0)</f>
        <v>katB</v>
      </c>
    </row>
    <row r="1281" spans="8:37" x14ac:dyDescent="0.25">
      <c r="H1281" s="8"/>
      <c r="I1281" s="8"/>
      <c r="N1281" s="23"/>
      <c r="O1281" s="24"/>
      <c r="P1281" s="19"/>
      <c r="Q1281" s="19"/>
      <c r="R1281" s="19"/>
      <c r="S1281" s="27"/>
      <c r="U1281" s="27"/>
      <c r="Y1281" s="9" t="s">
        <v>492</v>
      </c>
      <c r="Z1281" s="9" t="s">
        <v>462</v>
      </c>
      <c r="AA1281" s="9" t="s">
        <v>198</v>
      </c>
      <c r="AB1281" s="9">
        <v>20653735</v>
      </c>
      <c r="AC1281" s="9" t="s">
        <v>2063</v>
      </c>
      <c r="AD1281" s="9" t="s">
        <v>231</v>
      </c>
      <c r="AE1281" s="5">
        <f t="shared" si="60"/>
        <v>0</v>
      </c>
      <c r="AF1281" s="5" t="str">
        <f t="shared" si="61"/>
        <v>katB</v>
      </c>
      <c r="AG1281" s="153"/>
      <c r="AH1281" s="153"/>
      <c r="AI1281" t="s">
        <v>201</v>
      </c>
      <c r="AJ1281" t="s">
        <v>17878</v>
      </c>
      <c r="AK1281" s="9" t="str">
        <f>VLOOKUP(Y1281,zdroj!D:AJ,33,0)</f>
        <v>katB</v>
      </c>
    </row>
    <row r="1282" spans="8:37" x14ac:dyDescent="0.25">
      <c r="H1282" s="8"/>
      <c r="I1282" s="8"/>
      <c r="N1282" s="23"/>
      <c r="O1282" s="24"/>
      <c r="P1282" s="19"/>
      <c r="Q1282" s="19"/>
      <c r="R1282" s="19"/>
      <c r="S1282" s="27"/>
      <c r="U1282" s="27"/>
      <c r="Y1282" s="9" t="s">
        <v>492</v>
      </c>
      <c r="Z1282" s="9" t="s">
        <v>462</v>
      </c>
      <c r="AA1282" s="9" t="s">
        <v>198</v>
      </c>
      <c r="AB1282" s="9">
        <v>20653743</v>
      </c>
      <c r="AC1282" s="9" t="s">
        <v>2064</v>
      </c>
      <c r="AD1282" s="9" t="s">
        <v>800</v>
      </c>
      <c r="AE1282" s="5">
        <f t="shared" si="60"/>
        <v>0</v>
      </c>
      <c r="AF1282" s="5" t="str">
        <f t="shared" si="61"/>
        <v>Pokryto</v>
      </c>
      <c r="AG1282" s="153"/>
      <c r="AH1282" s="153"/>
      <c r="AI1282" t="s">
        <v>201</v>
      </c>
      <c r="AJ1282" t="s">
        <v>800</v>
      </c>
      <c r="AK1282" s="9" t="str">
        <f>VLOOKUP(Y1282,zdroj!D:AJ,33,0)</f>
        <v>katB</v>
      </c>
    </row>
    <row r="1283" spans="8:37" x14ac:dyDescent="0.25">
      <c r="H1283" s="8"/>
      <c r="I1283" s="8"/>
      <c r="N1283" s="23"/>
      <c r="O1283" s="24"/>
      <c r="P1283" s="19"/>
      <c r="Q1283" s="19"/>
      <c r="R1283" s="19"/>
      <c r="S1283" s="27"/>
      <c r="U1283" s="27"/>
      <c r="Y1283" s="9" t="s">
        <v>492</v>
      </c>
      <c r="Z1283" s="9" t="s">
        <v>462</v>
      </c>
      <c r="AA1283" s="9" t="s">
        <v>198</v>
      </c>
      <c r="AB1283" s="9">
        <v>20652364</v>
      </c>
      <c r="AC1283" s="9" t="s">
        <v>2065</v>
      </c>
      <c r="AD1283" s="9" t="s">
        <v>800</v>
      </c>
      <c r="AE1283" s="5">
        <f t="shared" si="60"/>
        <v>0</v>
      </c>
      <c r="AF1283" s="5" t="str">
        <f t="shared" si="61"/>
        <v>Pokryto</v>
      </c>
      <c r="AG1283" s="153"/>
      <c r="AH1283" s="153"/>
      <c r="AI1283" t="s">
        <v>201</v>
      </c>
      <c r="AJ1283" t="s">
        <v>800</v>
      </c>
      <c r="AK1283" s="9" t="str">
        <f>VLOOKUP(Y1283,zdroj!D:AJ,33,0)</f>
        <v>katB</v>
      </c>
    </row>
    <row r="1284" spans="8:37" x14ac:dyDescent="0.25">
      <c r="H1284" s="8"/>
      <c r="I1284" s="8"/>
      <c r="N1284" s="23"/>
      <c r="O1284" s="24"/>
      <c r="P1284" s="19"/>
      <c r="Q1284" s="19"/>
      <c r="R1284" s="19"/>
      <c r="S1284" s="27"/>
      <c r="U1284" s="27"/>
      <c r="Y1284" s="9" t="s">
        <v>492</v>
      </c>
      <c r="Z1284" s="9" t="s">
        <v>462</v>
      </c>
      <c r="AA1284" s="9" t="s">
        <v>198</v>
      </c>
      <c r="AB1284" s="9">
        <v>20653751</v>
      </c>
      <c r="AC1284" s="9" t="s">
        <v>2066</v>
      </c>
      <c r="AD1284" s="9" t="s">
        <v>800</v>
      </c>
      <c r="AE1284" s="5">
        <f t="shared" si="60"/>
        <v>0</v>
      </c>
      <c r="AF1284" s="5" t="str">
        <f t="shared" si="61"/>
        <v>Pokryto</v>
      </c>
      <c r="AG1284" s="153"/>
      <c r="AH1284" s="153"/>
      <c r="AI1284" t="s">
        <v>201</v>
      </c>
      <c r="AJ1284" t="s">
        <v>800</v>
      </c>
      <c r="AK1284" s="9" t="str">
        <f>VLOOKUP(Y1284,zdroj!D:AJ,33,0)</f>
        <v>katB</v>
      </c>
    </row>
    <row r="1285" spans="8:37" x14ac:dyDescent="0.25">
      <c r="H1285" s="8"/>
      <c r="I1285" s="8"/>
      <c r="N1285" s="23"/>
      <c r="O1285" s="24"/>
      <c r="P1285" s="19"/>
      <c r="Q1285" s="19"/>
      <c r="R1285" s="19"/>
      <c r="S1285" s="27"/>
      <c r="U1285" s="27"/>
      <c r="Y1285" s="9" t="s">
        <v>492</v>
      </c>
      <c r="Z1285" s="9" t="s">
        <v>462</v>
      </c>
      <c r="AA1285" s="9" t="s">
        <v>198</v>
      </c>
      <c r="AB1285" s="9">
        <v>20653760</v>
      </c>
      <c r="AC1285" s="9" t="s">
        <v>2067</v>
      </c>
      <c r="AD1285" s="9" t="s">
        <v>231</v>
      </c>
      <c r="AE1285" s="5">
        <f t="shared" si="60"/>
        <v>0</v>
      </c>
      <c r="AF1285" s="5" t="str">
        <f t="shared" si="61"/>
        <v>katB</v>
      </c>
      <c r="AG1285" s="153"/>
      <c r="AH1285" s="153"/>
      <c r="AI1285" t="s">
        <v>201</v>
      </c>
      <c r="AJ1285" t="s">
        <v>17878</v>
      </c>
      <c r="AK1285" s="9" t="str">
        <f>VLOOKUP(Y1285,zdroj!D:AJ,33,0)</f>
        <v>katB</v>
      </c>
    </row>
    <row r="1286" spans="8:37" x14ac:dyDescent="0.25">
      <c r="H1286" s="8"/>
      <c r="I1286" s="8"/>
      <c r="N1286" s="23"/>
      <c r="O1286" s="24"/>
      <c r="P1286" s="19"/>
      <c r="Q1286" s="19"/>
      <c r="R1286" s="19"/>
      <c r="S1286" s="27"/>
      <c r="U1286" s="27"/>
      <c r="Y1286" s="9" t="s">
        <v>492</v>
      </c>
      <c r="Z1286" s="9" t="s">
        <v>462</v>
      </c>
      <c r="AA1286" s="9" t="s">
        <v>198</v>
      </c>
      <c r="AB1286" s="9">
        <v>20653778</v>
      </c>
      <c r="AC1286" s="9" t="s">
        <v>2068</v>
      </c>
      <c r="AD1286" s="9" t="s">
        <v>231</v>
      </c>
      <c r="AE1286" s="5">
        <f t="shared" si="60"/>
        <v>0</v>
      </c>
      <c r="AF1286" s="5" t="str">
        <f t="shared" si="61"/>
        <v>katB</v>
      </c>
      <c r="AG1286" s="153"/>
      <c r="AH1286" s="153"/>
      <c r="AI1286" t="s">
        <v>201</v>
      </c>
      <c r="AJ1286" t="s">
        <v>17878</v>
      </c>
      <c r="AK1286" s="9" t="str">
        <f>VLOOKUP(Y1286,zdroj!D:AJ,33,0)</f>
        <v>katB</v>
      </c>
    </row>
    <row r="1287" spans="8:37" x14ac:dyDescent="0.25">
      <c r="H1287" s="8"/>
      <c r="I1287" s="8"/>
      <c r="N1287" s="23"/>
      <c r="O1287" s="24"/>
      <c r="P1287" s="19"/>
      <c r="Q1287" s="19"/>
      <c r="R1287" s="19"/>
      <c r="S1287" s="27"/>
      <c r="U1287" s="27"/>
      <c r="Y1287" s="9" t="s">
        <v>492</v>
      </c>
      <c r="Z1287" s="9" t="s">
        <v>462</v>
      </c>
      <c r="AA1287" s="9" t="s">
        <v>198</v>
      </c>
      <c r="AB1287" s="9">
        <v>20653786</v>
      </c>
      <c r="AC1287" s="9" t="s">
        <v>2069</v>
      </c>
      <c r="AD1287" s="9" t="s">
        <v>231</v>
      </c>
      <c r="AE1287" s="5">
        <f t="shared" si="60"/>
        <v>0</v>
      </c>
      <c r="AF1287" s="5" t="str">
        <f t="shared" si="61"/>
        <v>katB</v>
      </c>
      <c r="AG1287" s="153"/>
      <c r="AH1287" s="153"/>
      <c r="AI1287" t="s">
        <v>201</v>
      </c>
      <c r="AJ1287" t="s">
        <v>17878</v>
      </c>
      <c r="AK1287" s="9" t="str">
        <f>VLOOKUP(Y1287,zdroj!D:AJ,33,0)</f>
        <v>katB</v>
      </c>
    </row>
    <row r="1288" spans="8:37" x14ac:dyDescent="0.25">
      <c r="H1288" s="8"/>
      <c r="I1288" s="8"/>
      <c r="N1288" s="23"/>
      <c r="O1288" s="24"/>
      <c r="P1288" s="19"/>
      <c r="Q1288" s="19"/>
      <c r="R1288" s="19"/>
      <c r="S1288" s="27"/>
      <c r="U1288" s="27"/>
      <c r="Y1288" s="9" t="s">
        <v>492</v>
      </c>
      <c r="Z1288" s="9" t="s">
        <v>462</v>
      </c>
      <c r="AA1288" s="9" t="s">
        <v>198</v>
      </c>
      <c r="AB1288" s="9">
        <v>20653794</v>
      </c>
      <c r="AC1288" s="9" t="s">
        <v>2070</v>
      </c>
      <c r="AD1288" s="9" t="s">
        <v>231</v>
      </c>
      <c r="AE1288" s="5">
        <f t="shared" si="60"/>
        <v>0</v>
      </c>
      <c r="AF1288" s="5" t="str">
        <f t="shared" si="61"/>
        <v>katB</v>
      </c>
      <c r="AG1288" s="153"/>
      <c r="AH1288" s="153"/>
      <c r="AI1288" t="s">
        <v>201</v>
      </c>
      <c r="AJ1288" t="s">
        <v>17878</v>
      </c>
      <c r="AK1288" s="9" t="str">
        <f>VLOOKUP(Y1288,zdroj!D:AJ,33,0)</f>
        <v>katB</v>
      </c>
    </row>
    <row r="1289" spans="8:37" x14ac:dyDescent="0.25">
      <c r="H1289" s="8"/>
      <c r="I1289" s="8"/>
      <c r="N1289" s="23"/>
      <c r="O1289" s="24"/>
      <c r="P1289" s="19"/>
      <c r="Q1289" s="19"/>
      <c r="R1289" s="19"/>
      <c r="S1289" s="27"/>
      <c r="U1289" s="27"/>
      <c r="Y1289" s="9" t="s">
        <v>492</v>
      </c>
      <c r="Z1289" s="9" t="s">
        <v>462</v>
      </c>
      <c r="AA1289" s="9" t="s">
        <v>198</v>
      </c>
      <c r="AB1289" s="9">
        <v>20653816</v>
      </c>
      <c r="AC1289" s="9" t="s">
        <v>2071</v>
      </c>
      <c r="AD1289" s="9" t="s">
        <v>800</v>
      </c>
      <c r="AE1289" s="5">
        <f t="shared" si="60"/>
        <v>0</v>
      </c>
      <c r="AF1289" s="5" t="str">
        <f t="shared" si="61"/>
        <v>Pokryto</v>
      </c>
      <c r="AG1289" s="153"/>
      <c r="AH1289" s="153"/>
      <c r="AI1289" t="s">
        <v>201</v>
      </c>
      <c r="AJ1289" t="s">
        <v>800</v>
      </c>
      <c r="AK1289" s="9" t="str">
        <f>VLOOKUP(Y1289,zdroj!D:AJ,33,0)</f>
        <v>katB</v>
      </c>
    </row>
    <row r="1290" spans="8:37" x14ac:dyDescent="0.25">
      <c r="H1290" s="8"/>
      <c r="I1290" s="8"/>
      <c r="N1290" s="23"/>
      <c r="O1290" s="24"/>
      <c r="P1290" s="19"/>
      <c r="Q1290" s="19"/>
      <c r="R1290" s="19"/>
      <c r="S1290" s="27"/>
      <c r="U1290" s="27"/>
      <c r="Y1290" s="9" t="s">
        <v>492</v>
      </c>
      <c r="Z1290" s="9" t="s">
        <v>462</v>
      </c>
      <c r="AA1290" s="9" t="s">
        <v>198</v>
      </c>
      <c r="AB1290" s="9">
        <v>20653824</v>
      </c>
      <c r="AC1290" s="9" t="s">
        <v>2072</v>
      </c>
      <c r="AD1290" s="9" t="s">
        <v>231</v>
      </c>
      <c r="AE1290" s="5">
        <f t="shared" ref="AE1290:AE1353" si="62">VLOOKUP(Y1290,K:T,10,0)</f>
        <v>0</v>
      </c>
      <c r="AF1290" s="5" t="str">
        <f t="shared" ref="AF1290:AF1353" si="63">IF(AE1290="A",IF(AD1290="katA","katB",AD1290),AD1290)</f>
        <v>katB</v>
      </c>
      <c r="AG1290" s="153"/>
      <c r="AH1290" s="153"/>
      <c r="AI1290" t="s">
        <v>201</v>
      </c>
      <c r="AJ1290" t="s">
        <v>17878</v>
      </c>
      <c r="AK1290" s="9" t="str">
        <f>VLOOKUP(Y1290,zdroj!D:AJ,33,0)</f>
        <v>katB</v>
      </c>
    </row>
    <row r="1291" spans="8:37" x14ac:dyDescent="0.25">
      <c r="H1291" s="8"/>
      <c r="I1291" s="8"/>
      <c r="N1291" s="23"/>
      <c r="O1291" s="24"/>
      <c r="P1291" s="19"/>
      <c r="Q1291" s="19"/>
      <c r="R1291" s="19"/>
      <c r="S1291" s="27"/>
      <c r="U1291" s="27"/>
      <c r="Y1291" s="9" t="s">
        <v>492</v>
      </c>
      <c r="Z1291" s="9" t="s">
        <v>462</v>
      </c>
      <c r="AA1291" s="9" t="s">
        <v>198</v>
      </c>
      <c r="AB1291" s="9">
        <v>20653832</v>
      </c>
      <c r="AC1291" s="9" t="s">
        <v>2073</v>
      </c>
      <c r="AD1291" s="9" t="s">
        <v>231</v>
      </c>
      <c r="AE1291" s="5">
        <f t="shared" si="62"/>
        <v>0</v>
      </c>
      <c r="AF1291" s="5" t="str">
        <f t="shared" si="63"/>
        <v>katB</v>
      </c>
      <c r="AG1291" s="153"/>
      <c r="AH1291" s="153"/>
      <c r="AI1291" t="s">
        <v>201</v>
      </c>
      <c r="AJ1291" t="s">
        <v>17878</v>
      </c>
      <c r="AK1291" s="9" t="str">
        <f>VLOOKUP(Y1291,zdroj!D:AJ,33,0)</f>
        <v>katB</v>
      </c>
    </row>
    <row r="1292" spans="8:37" x14ac:dyDescent="0.25">
      <c r="H1292" s="8"/>
      <c r="I1292" s="8"/>
      <c r="N1292" s="23"/>
      <c r="O1292" s="24"/>
      <c r="P1292" s="19"/>
      <c r="Q1292" s="19"/>
      <c r="R1292" s="19"/>
      <c r="S1292" s="27"/>
      <c r="U1292" s="27"/>
      <c r="Y1292" s="9" t="s">
        <v>492</v>
      </c>
      <c r="Z1292" s="9" t="s">
        <v>462</v>
      </c>
      <c r="AA1292" s="9" t="s">
        <v>198</v>
      </c>
      <c r="AB1292" s="9">
        <v>20653841</v>
      </c>
      <c r="AC1292" s="9" t="s">
        <v>2074</v>
      </c>
      <c r="AD1292" s="9" t="s">
        <v>231</v>
      </c>
      <c r="AE1292" s="5">
        <f t="shared" si="62"/>
        <v>0</v>
      </c>
      <c r="AF1292" s="5" t="str">
        <f t="shared" si="63"/>
        <v>katB</v>
      </c>
      <c r="AG1292" s="153"/>
      <c r="AH1292" s="153"/>
      <c r="AI1292" t="s">
        <v>17879</v>
      </c>
      <c r="AJ1292" t="s">
        <v>17878</v>
      </c>
      <c r="AK1292" s="9" t="str">
        <f>VLOOKUP(Y1292,zdroj!D:AJ,33,0)</f>
        <v>katB</v>
      </c>
    </row>
    <row r="1293" spans="8:37" x14ac:dyDescent="0.25">
      <c r="H1293" s="8"/>
      <c r="I1293" s="8"/>
      <c r="N1293" s="23"/>
      <c r="O1293" s="24"/>
      <c r="P1293" s="19"/>
      <c r="Q1293" s="19"/>
      <c r="R1293" s="19"/>
      <c r="S1293" s="27"/>
      <c r="U1293" s="27"/>
      <c r="Y1293" s="9" t="s">
        <v>492</v>
      </c>
      <c r="Z1293" s="9" t="s">
        <v>462</v>
      </c>
      <c r="AA1293" s="9" t="s">
        <v>198</v>
      </c>
      <c r="AB1293" s="9">
        <v>20652372</v>
      </c>
      <c r="AC1293" s="9" t="s">
        <v>2075</v>
      </c>
      <c r="AD1293" s="9" t="s">
        <v>800</v>
      </c>
      <c r="AE1293" s="5">
        <f t="shared" si="62"/>
        <v>0</v>
      </c>
      <c r="AF1293" s="5" t="str">
        <f t="shared" si="63"/>
        <v>Pokryto</v>
      </c>
      <c r="AG1293" s="153"/>
      <c r="AH1293" s="153"/>
      <c r="AI1293" t="s">
        <v>201</v>
      </c>
      <c r="AJ1293" t="s">
        <v>800</v>
      </c>
      <c r="AK1293" s="9" t="str">
        <f>VLOOKUP(Y1293,zdroj!D:AJ,33,0)</f>
        <v>katB</v>
      </c>
    </row>
    <row r="1294" spans="8:37" x14ac:dyDescent="0.25">
      <c r="H1294" s="8"/>
      <c r="I1294" s="8"/>
      <c r="N1294" s="23"/>
      <c r="O1294" s="24"/>
      <c r="P1294" s="19"/>
      <c r="Q1294" s="19"/>
      <c r="R1294" s="19"/>
      <c r="S1294" s="27"/>
      <c r="U1294" s="27"/>
      <c r="Y1294" s="9" t="s">
        <v>492</v>
      </c>
      <c r="Z1294" s="9" t="s">
        <v>462</v>
      </c>
      <c r="AA1294" s="9" t="s">
        <v>198</v>
      </c>
      <c r="AB1294" s="9">
        <v>20653859</v>
      </c>
      <c r="AC1294" s="9" t="s">
        <v>2076</v>
      </c>
      <c r="AD1294" s="9" t="s">
        <v>231</v>
      </c>
      <c r="AE1294" s="5">
        <f t="shared" si="62"/>
        <v>0</v>
      </c>
      <c r="AF1294" s="5" t="str">
        <f t="shared" si="63"/>
        <v>katB</v>
      </c>
      <c r="AG1294" s="153"/>
      <c r="AH1294" s="153"/>
      <c r="AI1294" t="s">
        <v>17879</v>
      </c>
      <c r="AJ1294" t="s">
        <v>17878</v>
      </c>
      <c r="AK1294" s="9" t="str">
        <f>VLOOKUP(Y1294,zdroj!D:AJ,33,0)</f>
        <v>katB</v>
      </c>
    </row>
    <row r="1295" spans="8:37" x14ac:dyDescent="0.25">
      <c r="H1295" s="8"/>
      <c r="I1295" s="8"/>
      <c r="N1295" s="23"/>
      <c r="O1295" s="24"/>
      <c r="P1295" s="19"/>
      <c r="Q1295" s="19"/>
      <c r="R1295" s="19"/>
      <c r="S1295" s="27"/>
      <c r="U1295" s="27"/>
      <c r="Y1295" s="9" t="s">
        <v>492</v>
      </c>
      <c r="Z1295" s="9" t="s">
        <v>462</v>
      </c>
      <c r="AA1295" s="9" t="s">
        <v>198</v>
      </c>
      <c r="AB1295" s="9">
        <v>20653867</v>
      </c>
      <c r="AC1295" s="9" t="s">
        <v>2077</v>
      </c>
      <c r="AD1295" s="9" t="s">
        <v>231</v>
      </c>
      <c r="AE1295" s="5">
        <f t="shared" si="62"/>
        <v>0</v>
      </c>
      <c r="AF1295" s="5" t="str">
        <f t="shared" si="63"/>
        <v>katB</v>
      </c>
      <c r="AG1295" s="153"/>
      <c r="AH1295" s="153"/>
      <c r="AI1295" t="s">
        <v>201</v>
      </c>
      <c r="AJ1295" t="s">
        <v>17878</v>
      </c>
      <c r="AK1295" s="9" t="str">
        <f>VLOOKUP(Y1295,zdroj!D:AJ,33,0)</f>
        <v>katB</v>
      </c>
    </row>
    <row r="1296" spans="8:37" x14ac:dyDescent="0.25">
      <c r="H1296" s="8"/>
      <c r="I1296" s="8"/>
      <c r="N1296" s="23"/>
      <c r="O1296" s="24"/>
      <c r="P1296" s="19"/>
      <c r="Q1296" s="19"/>
      <c r="R1296" s="19"/>
      <c r="S1296" s="27"/>
      <c r="U1296" s="27"/>
      <c r="Y1296" s="9" t="s">
        <v>492</v>
      </c>
      <c r="Z1296" s="9" t="s">
        <v>462</v>
      </c>
      <c r="AA1296" s="9" t="s">
        <v>198</v>
      </c>
      <c r="AB1296" s="9">
        <v>20653875</v>
      </c>
      <c r="AC1296" s="9" t="s">
        <v>2078</v>
      </c>
      <c r="AD1296" s="9" t="s">
        <v>800</v>
      </c>
      <c r="AE1296" s="5">
        <f t="shared" si="62"/>
        <v>0</v>
      </c>
      <c r="AF1296" s="5" t="str">
        <f t="shared" si="63"/>
        <v>Pokryto</v>
      </c>
      <c r="AG1296" s="153"/>
      <c r="AH1296" s="153"/>
      <c r="AI1296" t="s">
        <v>201</v>
      </c>
      <c r="AJ1296" t="s">
        <v>800</v>
      </c>
      <c r="AK1296" s="9" t="str">
        <f>VLOOKUP(Y1296,zdroj!D:AJ,33,0)</f>
        <v>katB</v>
      </c>
    </row>
    <row r="1297" spans="8:37" x14ac:dyDescent="0.25">
      <c r="H1297" s="8"/>
      <c r="I1297" s="8"/>
      <c r="N1297" s="23"/>
      <c r="O1297" s="24"/>
      <c r="P1297" s="19"/>
      <c r="Q1297" s="19"/>
      <c r="R1297" s="19"/>
      <c r="S1297" s="27"/>
      <c r="U1297" s="27"/>
      <c r="Y1297" s="9" t="s">
        <v>492</v>
      </c>
      <c r="Z1297" s="9" t="s">
        <v>462</v>
      </c>
      <c r="AA1297" s="9" t="s">
        <v>198</v>
      </c>
      <c r="AB1297" s="9">
        <v>20653883</v>
      </c>
      <c r="AC1297" s="9" t="s">
        <v>2079</v>
      </c>
      <c r="AD1297" s="9" t="s">
        <v>800</v>
      </c>
      <c r="AE1297" s="5">
        <f t="shared" si="62"/>
        <v>0</v>
      </c>
      <c r="AF1297" s="5" t="str">
        <f t="shared" si="63"/>
        <v>Pokryto</v>
      </c>
      <c r="AG1297" s="153"/>
      <c r="AH1297" s="153"/>
      <c r="AI1297" t="s">
        <v>201</v>
      </c>
      <c r="AJ1297" t="s">
        <v>800</v>
      </c>
      <c r="AK1297" s="9" t="str">
        <f>VLOOKUP(Y1297,zdroj!D:AJ,33,0)</f>
        <v>katB</v>
      </c>
    </row>
    <row r="1298" spans="8:37" x14ac:dyDescent="0.25">
      <c r="H1298" s="8"/>
      <c r="I1298" s="8"/>
      <c r="N1298" s="23"/>
      <c r="O1298" s="24"/>
      <c r="P1298" s="19"/>
      <c r="Q1298" s="19"/>
      <c r="R1298" s="19"/>
      <c r="S1298" s="27"/>
      <c r="U1298" s="27"/>
      <c r="Y1298" s="9" t="s">
        <v>492</v>
      </c>
      <c r="Z1298" s="9" t="s">
        <v>462</v>
      </c>
      <c r="AA1298" s="9" t="s">
        <v>198</v>
      </c>
      <c r="AB1298" s="9">
        <v>20653891</v>
      </c>
      <c r="AC1298" s="9" t="s">
        <v>2080</v>
      </c>
      <c r="AD1298" s="9" t="s">
        <v>800</v>
      </c>
      <c r="AE1298" s="5">
        <f t="shared" si="62"/>
        <v>0</v>
      </c>
      <c r="AF1298" s="5" t="str">
        <f t="shared" si="63"/>
        <v>Pokryto</v>
      </c>
      <c r="AG1298" s="153"/>
      <c r="AH1298" s="153"/>
      <c r="AI1298" t="s">
        <v>201</v>
      </c>
      <c r="AJ1298" t="s">
        <v>800</v>
      </c>
      <c r="AK1298" s="9" t="str">
        <f>VLOOKUP(Y1298,zdroj!D:AJ,33,0)</f>
        <v>katB</v>
      </c>
    </row>
    <row r="1299" spans="8:37" x14ac:dyDescent="0.25">
      <c r="H1299" s="8"/>
      <c r="I1299" s="8"/>
      <c r="N1299" s="23"/>
      <c r="O1299" s="24"/>
      <c r="P1299" s="19"/>
      <c r="Q1299" s="19"/>
      <c r="R1299" s="19"/>
      <c r="S1299" s="27"/>
      <c r="U1299" s="27"/>
      <c r="Y1299" s="9" t="s">
        <v>492</v>
      </c>
      <c r="Z1299" s="9" t="s">
        <v>462</v>
      </c>
      <c r="AA1299" s="9" t="s">
        <v>198</v>
      </c>
      <c r="AB1299" s="9">
        <v>20653905</v>
      </c>
      <c r="AC1299" s="9" t="s">
        <v>2081</v>
      </c>
      <c r="AD1299" s="9" t="s">
        <v>800</v>
      </c>
      <c r="AE1299" s="5">
        <f t="shared" si="62"/>
        <v>0</v>
      </c>
      <c r="AF1299" s="5" t="str">
        <f t="shared" si="63"/>
        <v>Pokryto</v>
      </c>
      <c r="AG1299" s="153"/>
      <c r="AH1299" s="153"/>
      <c r="AI1299" t="s">
        <v>201</v>
      </c>
      <c r="AJ1299" t="s">
        <v>800</v>
      </c>
      <c r="AK1299" s="9" t="str">
        <f>VLOOKUP(Y1299,zdroj!D:AJ,33,0)</f>
        <v>katB</v>
      </c>
    </row>
    <row r="1300" spans="8:37" x14ac:dyDescent="0.25">
      <c r="H1300" s="8"/>
      <c r="I1300" s="8"/>
      <c r="N1300" s="23"/>
      <c r="O1300" s="24"/>
      <c r="P1300" s="19"/>
      <c r="Q1300" s="19"/>
      <c r="R1300" s="19"/>
      <c r="S1300" s="27"/>
      <c r="U1300" s="27"/>
      <c r="Y1300" s="9" t="s">
        <v>492</v>
      </c>
      <c r="Z1300" s="9" t="s">
        <v>462</v>
      </c>
      <c r="AA1300" s="9" t="s">
        <v>198</v>
      </c>
      <c r="AB1300" s="9">
        <v>20653913</v>
      </c>
      <c r="AC1300" s="9" t="s">
        <v>2082</v>
      </c>
      <c r="AD1300" s="9" t="s">
        <v>800</v>
      </c>
      <c r="AE1300" s="5">
        <f t="shared" si="62"/>
        <v>0</v>
      </c>
      <c r="AF1300" s="5" t="str">
        <f t="shared" si="63"/>
        <v>Pokryto</v>
      </c>
      <c r="AG1300" s="153"/>
      <c r="AH1300" s="153"/>
      <c r="AI1300" t="s">
        <v>17879</v>
      </c>
      <c r="AJ1300" t="s">
        <v>800</v>
      </c>
      <c r="AK1300" s="9" t="str">
        <f>VLOOKUP(Y1300,zdroj!D:AJ,33,0)</f>
        <v>katB</v>
      </c>
    </row>
    <row r="1301" spans="8:37" x14ac:dyDescent="0.25">
      <c r="H1301" s="8"/>
      <c r="I1301" s="8"/>
      <c r="N1301" s="23"/>
      <c r="O1301" s="24"/>
      <c r="P1301" s="19"/>
      <c r="Q1301" s="19"/>
      <c r="R1301" s="19"/>
      <c r="S1301" s="27"/>
      <c r="U1301" s="27"/>
      <c r="Y1301" s="9" t="s">
        <v>492</v>
      </c>
      <c r="Z1301" s="9" t="s">
        <v>462</v>
      </c>
      <c r="AA1301" s="9" t="s">
        <v>198</v>
      </c>
      <c r="AB1301" s="9">
        <v>20653921</v>
      </c>
      <c r="AC1301" s="9" t="s">
        <v>2083</v>
      </c>
      <c r="AD1301" s="9" t="s">
        <v>800</v>
      </c>
      <c r="AE1301" s="5">
        <f t="shared" si="62"/>
        <v>0</v>
      </c>
      <c r="AF1301" s="5" t="str">
        <f t="shared" si="63"/>
        <v>Pokryto</v>
      </c>
      <c r="AG1301" s="153"/>
      <c r="AH1301" s="153"/>
      <c r="AI1301" t="s">
        <v>201</v>
      </c>
      <c r="AJ1301" t="s">
        <v>800</v>
      </c>
      <c r="AK1301" s="9" t="str">
        <f>VLOOKUP(Y1301,zdroj!D:AJ,33,0)</f>
        <v>katB</v>
      </c>
    </row>
    <row r="1302" spans="8:37" x14ac:dyDescent="0.25">
      <c r="H1302" s="8"/>
      <c r="I1302" s="8"/>
      <c r="N1302" s="23"/>
      <c r="O1302" s="24"/>
      <c r="P1302" s="19"/>
      <c r="Q1302" s="19"/>
      <c r="R1302" s="19"/>
      <c r="S1302" s="27"/>
      <c r="U1302" s="27"/>
      <c r="Y1302" s="9" t="s">
        <v>492</v>
      </c>
      <c r="Z1302" s="9" t="s">
        <v>462</v>
      </c>
      <c r="AA1302" s="9" t="s">
        <v>198</v>
      </c>
      <c r="AB1302" s="9">
        <v>20653930</v>
      </c>
      <c r="AC1302" s="9" t="s">
        <v>2084</v>
      </c>
      <c r="AD1302" s="9" t="s">
        <v>231</v>
      </c>
      <c r="AE1302" s="5">
        <f t="shared" si="62"/>
        <v>0</v>
      </c>
      <c r="AF1302" s="5" t="str">
        <f t="shared" si="63"/>
        <v>katB</v>
      </c>
      <c r="AG1302" s="153"/>
      <c r="AH1302" s="153"/>
      <c r="AI1302" t="s">
        <v>201</v>
      </c>
      <c r="AJ1302" t="s">
        <v>17878</v>
      </c>
      <c r="AK1302" s="9" t="str">
        <f>VLOOKUP(Y1302,zdroj!D:AJ,33,0)</f>
        <v>katB</v>
      </c>
    </row>
    <row r="1303" spans="8:37" x14ac:dyDescent="0.25">
      <c r="H1303" s="8"/>
      <c r="I1303" s="8"/>
      <c r="N1303" s="23"/>
      <c r="O1303" s="24"/>
      <c r="P1303" s="19"/>
      <c r="Q1303" s="19"/>
      <c r="R1303" s="19"/>
      <c r="S1303" s="27"/>
      <c r="U1303" s="27"/>
      <c r="Y1303" s="9" t="s">
        <v>492</v>
      </c>
      <c r="Z1303" s="9" t="s">
        <v>462</v>
      </c>
      <c r="AA1303" s="9" t="s">
        <v>198</v>
      </c>
      <c r="AB1303" s="9">
        <v>20653948</v>
      </c>
      <c r="AC1303" s="9" t="s">
        <v>2085</v>
      </c>
      <c r="AD1303" s="9" t="s">
        <v>231</v>
      </c>
      <c r="AE1303" s="5">
        <f t="shared" si="62"/>
        <v>0</v>
      </c>
      <c r="AF1303" s="5" t="str">
        <f t="shared" si="63"/>
        <v>katB</v>
      </c>
      <c r="AG1303" s="153"/>
      <c r="AH1303" s="153"/>
      <c r="AI1303" t="s">
        <v>201</v>
      </c>
      <c r="AJ1303" t="s">
        <v>17878</v>
      </c>
      <c r="AK1303" s="9" t="str">
        <f>VLOOKUP(Y1303,zdroj!D:AJ,33,0)</f>
        <v>katB</v>
      </c>
    </row>
    <row r="1304" spans="8:37" x14ac:dyDescent="0.25">
      <c r="H1304" s="8"/>
      <c r="I1304" s="8"/>
      <c r="N1304" s="23"/>
      <c r="O1304" s="24"/>
      <c r="P1304" s="19"/>
      <c r="Q1304" s="19"/>
      <c r="R1304" s="19"/>
      <c r="S1304" s="27"/>
      <c r="U1304" s="27"/>
      <c r="Y1304" s="9" t="s">
        <v>492</v>
      </c>
      <c r="Z1304" s="9" t="s">
        <v>462</v>
      </c>
      <c r="AA1304" s="9" t="s">
        <v>198</v>
      </c>
      <c r="AB1304" s="9">
        <v>20652381</v>
      </c>
      <c r="AC1304" s="9" t="s">
        <v>2086</v>
      </c>
      <c r="AD1304" s="9" t="s">
        <v>800</v>
      </c>
      <c r="AE1304" s="5">
        <f t="shared" si="62"/>
        <v>0</v>
      </c>
      <c r="AF1304" s="5" t="str">
        <f t="shared" si="63"/>
        <v>Pokryto</v>
      </c>
      <c r="AG1304" s="153"/>
      <c r="AH1304" s="153"/>
      <c r="AI1304" t="s">
        <v>201</v>
      </c>
      <c r="AJ1304" t="s">
        <v>800</v>
      </c>
      <c r="AK1304" s="9" t="str">
        <f>VLOOKUP(Y1304,zdroj!D:AJ,33,0)</f>
        <v>katB</v>
      </c>
    </row>
    <row r="1305" spans="8:37" x14ac:dyDescent="0.25">
      <c r="H1305" s="8"/>
      <c r="I1305" s="8"/>
      <c r="N1305" s="23"/>
      <c r="O1305" s="24"/>
      <c r="P1305" s="19"/>
      <c r="Q1305" s="19"/>
      <c r="R1305" s="19"/>
      <c r="S1305" s="27"/>
      <c r="U1305" s="27"/>
      <c r="Y1305" s="9" t="s">
        <v>492</v>
      </c>
      <c r="Z1305" s="9" t="s">
        <v>462</v>
      </c>
      <c r="AA1305" s="9" t="s">
        <v>198</v>
      </c>
      <c r="AB1305" s="9">
        <v>20653956</v>
      </c>
      <c r="AC1305" s="9" t="s">
        <v>2087</v>
      </c>
      <c r="AD1305" s="9" t="s">
        <v>231</v>
      </c>
      <c r="AE1305" s="5">
        <f t="shared" si="62"/>
        <v>0</v>
      </c>
      <c r="AF1305" s="5" t="str">
        <f t="shared" si="63"/>
        <v>katB</v>
      </c>
      <c r="AG1305" s="153"/>
      <c r="AH1305" s="153"/>
      <c r="AI1305" t="s">
        <v>17879</v>
      </c>
      <c r="AJ1305" t="s">
        <v>17878</v>
      </c>
      <c r="AK1305" s="9" t="str">
        <f>VLOOKUP(Y1305,zdroj!D:AJ,33,0)</f>
        <v>katB</v>
      </c>
    </row>
    <row r="1306" spans="8:37" x14ac:dyDescent="0.25">
      <c r="H1306" s="8"/>
      <c r="I1306" s="8"/>
      <c r="N1306" s="23"/>
      <c r="O1306" s="24"/>
      <c r="P1306" s="19"/>
      <c r="Q1306" s="19"/>
      <c r="R1306" s="19"/>
      <c r="S1306" s="27"/>
      <c r="U1306" s="27"/>
      <c r="Y1306" s="9" t="s">
        <v>492</v>
      </c>
      <c r="Z1306" s="9" t="s">
        <v>462</v>
      </c>
      <c r="AA1306" s="9" t="s">
        <v>198</v>
      </c>
      <c r="AB1306" s="9">
        <v>20653972</v>
      </c>
      <c r="AC1306" s="9" t="s">
        <v>2088</v>
      </c>
      <c r="AD1306" s="9" t="s">
        <v>231</v>
      </c>
      <c r="AE1306" s="5">
        <f t="shared" si="62"/>
        <v>0</v>
      </c>
      <c r="AF1306" s="5" t="str">
        <f t="shared" si="63"/>
        <v>katB</v>
      </c>
      <c r="AG1306" s="153"/>
      <c r="AH1306" s="153"/>
      <c r="AI1306" t="s">
        <v>201</v>
      </c>
      <c r="AJ1306" t="s">
        <v>17878</v>
      </c>
      <c r="AK1306" s="9" t="str">
        <f>VLOOKUP(Y1306,zdroj!D:AJ,33,0)</f>
        <v>katB</v>
      </c>
    </row>
    <row r="1307" spans="8:37" x14ac:dyDescent="0.25">
      <c r="H1307" s="8"/>
      <c r="I1307" s="8"/>
      <c r="N1307" s="23"/>
      <c r="O1307" s="24"/>
      <c r="P1307" s="19"/>
      <c r="Q1307" s="19"/>
      <c r="R1307" s="19"/>
      <c r="S1307" s="27"/>
      <c r="U1307" s="27"/>
      <c r="Y1307" s="9" t="s">
        <v>492</v>
      </c>
      <c r="Z1307" s="9" t="s">
        <v>462</v>
      </c>
      <c r="AA1307" s="9" t="s">
        <v>198</v>
      </c>
      <c r="AB1307" s="9">
        <v>20653981</v>
      </c>
      <c r="AC1307" s="9" t="s">
        <v>2089</v>
      </c>
      <c r="AD1307" s="9" t="s">
        <v>231</v>
      </c>
      <c r="AE1307" s="5">
        <f t="shared" si="62"/>
        <v>0</v>
      </c>
      <c r="AF1307" s="5" t="str">
        <f t="shared" si="63"/>
        <v>katB</v>
      </c>
      <c r="AG1307" s="153"/>
      <c r="AH1307" s="153"/>
      <c r="AI1307" t="s">
        <v>17879</v>
      </c>
      <c r="AJ1307" t="s">
        <v>17878</v>
      </c>
      <c r="AK1307" s="9" t="str">
        <f>VLOOKUP(Y1307,zdroj!D:AJ,33,0)</f>
        <v>katB</v>
      </c>
    </row>
    <row r="1308" spans="8:37" x14ac:dyDescent="0.25">
      <c r="H1308" s="8"/>
      <c r="I1308" s="8"/>
      <c r="N1308" s="23"/>
      <c r="O1308" s="24"/>
      <c r="P1308" s="19"/>
      <c r="Q1308" s="19"/>
      <c r="R1308" s="19"/>
      <c r="S1308" s="27"/>
      <c r="U1308" s="27"/>
      <c r="Y1308" s="9" t="s">
        <v>492</v>
      </c>
      <c r="Z1308" s="9" t="s">
        <v>462</v>
      </c>
      <c r="AA1308" s="9" t="s">
        <v>198</v>
      </c>
      <c r="AB1308" s="9">
        <v>20653999</v>
      </c>
      <c r="AC1308" s="9" t="s">
        <v>2090</v>
      </c>
      <c r="AD1308" s="9" t="s">
        <v>800</v>
      </c>
      <c r="AE1308" s="5">
        <f t="shared" si="62"/>
        <v>0</v>
      </c>
      <c r="AF1308" s="5" t="str">
        <f t="shared" si="63"/>
        <v>Pokryto</v>
      </c>
      <c r="AG1308" s="153"/>
      <c r="AH1308" s="153"/>
      <c r="AI1308" t="s">
        <v>201</v>
      </c>
      <c r="AJ1308" t="s">
        <v>800</v>
      </c>
      <c r="AK1308" s="9" t="str">
        <f>VLOOKUP(Y1308,zdroj!D:AJ,33,0)</f>
        <v>katB</v>
      </c>
    </row>
    <row r="1309" spans="8:37" x14ac:dyDescent="0.25">
      <c r="H1309" s="8"/>
      <c r="I1309" s="8"/>
      <c r="N1309" s="23"/>
      <c r="O1309" s="24"/>
      <c r="P1309" s="19"/>
      <c r="Q1309" s="19"/>
      <c r="R1309" s="19"/>
      <c r="S1309" s="27"/>
      <c r="U1309" s="27"/>
      <c r="Y1309" s="9" t="s">
        <v>492</v>
      </c>
      <c r="Z1309" s="9" t="s">
        <v>462</v>
      </c>
      <c r="AA1309" s="9" t="s">
        <v>198</v>
      </c>
      <c r="AB1309" s="9">
        <v>20654006</v>
      </c>
      <c r="AC1309" s="9" t="s">
        <v>2091</v>
      </c>
      <c r="AD1309" s="9" t="s">
        <v>231</v>
      </c>
      <c r="AE1309" s="5">
        <f t="shared" si="62"/>
        <v>0</v>
      </c>
      <c r="AF1309" s="5" t="str">
        <f t="shared" si="63"/>
        <v>katB</v>
      </c>
      <c r="AG1309" s="153"/>
      <c r="AH1309" s="153"/>
      <c r="AI1309" t="s">
        <v>201</v>
      </c>
      <c r="AJ1309" t="s">
        <v>17878</v>
      </c>
      <c r="AK1309" s="9" t="str">
        <f>VLOOKUP(Y1309,zdroj!D:AJ,33,0)</f>
        <v>katB</v>
      </c>
    </row>
    <row r="1310" spans="8:37" x14ac:dyDescent="0.25">
      <c r="H1310" s="8"/>
      <c r="I1310" s="8"/>
      <c r="N1310" s="23"/>
      <c r="O1310" s="24"/>
      <c r="P1310" s="19"/>
      <c r="Q1310" s="19"/>
      <c r="R1310" s="19"/>
      <c r="S1310" s="27"/>
      <c r="U1310" s="27"/>
      <c r="Y1310" s="9" t="s">
        <v>492</v>
      </c>
      <c r="Z1310" s="9" t="s">
        <v>462</v>
      </c>
      <c r="AA1310" s="9" t="s">
        <v>198</v>
      </c>
      <c r="AB1310" s="9">
        <v>20652224</v>
      </c>
      <c r="AC1310" s="9" t="s">
        <v>2092</v>
      </c>
      <c r="AD1310" s="9" t="s">
        <v>231</v>
      </c>
      <c r="AE1310" s="5">
        <f t="shared" si="62"/>
        <v>0</v>
      </c>
      <c r="AF1310" s="5" t="str">
        <f t="shared" si="63"/>
        <v>katB</v>
      </c>
      <c r="AG1310" s="153"/>
      <c r="AH1310" s="153"/>
      <c r="AI1310" t="s">
        <v>201</v>
      </c>
      <c r="AJ1310" t="s">
        <v>17878</v>
      </c>
      <c r="AK1310" s="9" t="str">
        <f>VLOOKUP(Y1310,zdroj!D:AJ,33,0)</f>
        <v>katB</v>
      </c>
    </row>
    <row r="1311" spans="8:37" x14ac:dyDescent="0.25">
      <c r="H1311" s="8"/>
      <c r="I1311" s="8"/>
      <c r="N1311" s="23"/>
      <c r="O1311" s="24"/>
      <c r="P1311" s="19"/>
      <c r="Q1311" s="19"/>
      <c r="R1311" s="19"/>
      <c r="S1311" s="27"/>
      <c r="U1311" s="27"/>
      <c r="Y1311" s="9" t="s">
        <v>492</v>
      </c>
      <c r="Z1311" s="9" t="s">
        <v>462</v>
      </c>
      <c r="AA1311" s="9" t="s">
        <v>198</v>
      </c>
      <c r="AB1311" s="9">
        <v>20652399</v>
      </c>
      <c r="AC1311" s="9" t="s">
        <v>2093</v>
      </c>
      <c r="AD1311" s="9" t="s">
        <v>800</v>
      </c>
      <c r="AE1311" s="5">
        <f t="shared" si="62"/>
        <v>0</v>
      </c>
      <c r="AF1311" s="5" t="str">
        <f t="shared" si="63"/>
        <v>Pokryto</v>
      </c>
      <c r="AG1311" s="153"/>
      <c r="AH1311" s="153"/>
      <c r="AI1311" t="s">
        <v>201</v>
      </c>
      <c r="AJ1311" t="s">
        <v>800</v>
      </c>
      <c r="AK1311" s="9" t="str">
        <f>VLOOKUP(Y1311,zdroj!D:AJ,33,0)</f>
        <v>katB</v>
      </c>
    </row>
    <row r="1312" spans="8:37" x14ac:dyDescent="0.25">
      <c r="H1312" s="8"/>
      <c r="I1312" s="8"/>
      <c r="N1312" s="23"/>
      <c r="O1312" s="24"/>
      <c r="P1312" s="19"/>
      <c r="Q1312" s="19"/>
      <c r="R1312" s="19"/>
      <c r="S1312" s="27"/>
      <c r="U1312" s="27"/>
      <c r="Y1312" s="9" t="s">
        <v>492</v>
      </c>
      <c r="Z1312" s="9" t="s">
        <v>462</v>
      </c>
      <c r="AA1312" s="9" t="s">
        <v>198</v>
      </c>
      <c r="AB1312" s="9">
        <v>20652402</v>
      </c>
      <c r="AC1312" s="9" t="s">
        <v>2094</v>
      </c>
      <c r="AD1312" s="9" t="s">
        <v>800</v>
      </c>
      <c r="AE1312" s="5">
        <f t="shared" si="62"/>
        <v>0</v>
      </c>
      <c r="AF1312" s="5" t="str">
        <f t="shared" si="63"/>
        <v>Pokryto</v>
      </c>
      <c r="AG1312" s="153"/>
      <c r="AH1312" s="153"/>
      <c r="AI1312" t="s">
        <v>201</v>
      </c>
      <c r="AJ1312" t="s">
        <v>800</v>
      </c>
      <c r="AK1312" s="9" t="str">
        <f>VLOOKUP(Y1312,zdroj!D:AJ,33,0)</f>
        <v>katB</v>
      </c>
    </row>
    <row r="1313" spans="8:37" x14ac:dyDescent="0.25">
      <c r="H1313" s="8"/>
      <c r="I1313" s="8"/>
      <c r="N1313" s="23"/>
      <c r="O1313" s="24"/>
      <c r="P1313" s="19"/>
      <c r="Q1313" s="19"/>
      <c r="R1313" s="19"/>
      <c r="S1313" s="27"/>
      <c r="U1313" s="27"/>
      <c r="Y1313" s="9" t="s">
        <v>492</v>
      </c>
      <c r="Z1313" s="9" t="s">
        <v>462</v>
      </c>
      <c r="AA1313" s="9" t="s">
        <v>198</v>
      </c>
      <c r="AB1313" s="9">
        <v>20654278</v>
      </c>
      <c r="AC1313" s="9" t="s">
        <v>2095</v>
      </c>
      <c r="AD1313" s="9" t="s">
        <v>231</v>
      </c>
      <c r="AE1313" s="5">
        <f t="shared" si="62"/>
        <v>0</v>
      </c>
      <c r="AF1313" s="5" t="str">
        <f t="shared" si="63"/>
        <v>katB</v>
      </c>
      <c r="AG1313" s="153"/>
      <c r="AH1313" s="153"/>
      <c r="AI1313" t="s">
        <v>201</v>
      </c>
      <c r="AJ1313" t="s">
        <v>17878</v>
      </c>
      <c r="AK1313" s="9" t="str">
        <f>VLOOKUP(Y1313,zdroj!D:AJ,33,0)</f>
        <v>katB</v>
      </c>
    </row>
    <row r="1314" spans="8:37" x14ac:dyDescent="0.25">
      <c r="H1314" s="8"/>
      <c r="I1314" s="8"/>
      <c r="N1314" s="23"/>
      <c r="O1314" s="24"/>
      <c r="P1314" s="19"/>
      <c r="Q1314" s="19"/>
      <c r="R1314" s="19"/>
      <c r="S1314" s="27"/>
      <c r="U1314" s="27"/>
      <c r="Y1314" s="9" t="s">
        <v>492</v>
      </c>
      <c r="Z1314" s="9" t="s">
        <v>462</v>
      </c>
      <c r="AA1314" s="9" t="s">
        <v>198</v>
      </c>
      <c r="AB1314" s="9">
        <v>20654286</v>
      </c>
      <c r="AC1314" s="9" t="s">
        <v>2096</v>
      </c>
      <c r="AD1314" s="9" t="s">
        <v>231</v>
      </c>
      <c r="AE1314" s="5">
        <f t="shared" si="62"/>
        <v>0</v>
      </c>
      <c r="AF1314" s="5" t="str">
        <f t="shared" si="63"/>
        <v>katB</v>
      </c>
      <c r="AG1314" s="153"/>
      <c r="AH1314" s="153"/>
      <c r="AI1314" t="s">
        <v>201</v>
      </c>
      <c r="AJ1314" t="s">
        <v>17878</v>
      </c>
      <c r="AK1314" s="9" t="str">
        <f>VLOOKUP(Y1314,zdroj!D:AJ,33,0)</f>
        <v>katB</v>
      </c>
    </row>
    <row r="1315" spans="8:37" x14ac:dyDescent="0.25">
      <c r="H1315" s="8"/>
      <c r="I1315" s="8"/>
      <c r="N1315" s="23"/>
      <c r="O1315" s="24"/>
      <c r="P1315" s="19"/>
      <c r="Q1315" s="19"/>
      <c r="R1315" s="19"/>
      <c r="S1315" s="27"/>
      <c r="U1315" s="27"/>
      <c r="Y1315" s="9" t="s">
        <v>492</v>
      </c>
      <c r="Z1315" s="9" t="s">
        <v>462</v>
      </c>
      <c r="AA1315" s="9" t="s">
        <v>198</v>
      </c>
      <c r="AB1315" s="9">
        <v>20654294</v>
      </c>
      <c r="AC1315" s="9" t="s">
        <v>2097</v>
      </c>
      <c r="AD1315" s="9" t="s">
        <v>231</v>
      </c>
      <c r="AE1315" s="5">
        <f t="shared" si="62"/>
        <v>0</v>
      </c>
      <c r="AF1315" s="5" t="str">
        <f t="shared" si="63"/>
        <v>katB</v>
      </c>
      <c r="AG1315" s="153"/>
      <c r="AH1315" s="153"/>
      <c r="AI1315" t="s">
        <v>201</v>
      </c>
      <c r="AJ1315" t="s">
        <v>17878</v>
      </c>
      <c r="AK1315" s="9" t="str">
        <f>VLOOKUP(Y1315,zdroj!D:AJ,33,0)</f>
        <v>katB</v>
      </c>
    </row>
    <row r="1316" spans="8:37" x14ac:dyDescent="0.25">
      <c r="H1316" s="8"/>
      <c r="I1316" s="8"/>
      <c r="N1316" s="23"/>
      <c r="O1316" s="24"/>
      <c r="P1316" s="19"/>
      <c r="Q1316" s="19"/>
      <c r="R1316" s="19"/>
      <c r="S1316" s="27"/>
      <c r="U1316" s="27"/>
      <c r="Y1316" s="9" t="s">
        <v>492</v>
      </c>
      <c r="Z1316" s="9" t="s">
        <v>462</v>
      </c>
      <c r="AA1316" s="9" t="s">
        <v>198</v>
      </c>
      <c r="AB1316" s="9">
        <v>20654308</v>
      </c>
      <c r="AC1316" s="9" t="s">
        <v>2098</v>
      </c>
      <c r="AD1316" s="9" t="s">
        <v>231</v>
      </c>
      <c r="AE1316" s="5">
        <f t="shared" si="62"/>
        <v>0</v>
      </c>
      <c r="AF1316" s="5" t="str">
        <f t="shared" si="63"/>
        <v>katB</v>
      </c>
      <c r="AG1316" s="153"/>
      <c r="AH1316" s="153"/>
      <c r="AI1316" t="s">
        <v>201</v>
      </c>
      <c r="AJ1316" t="s">
        <v>17878</v>
      </c>
      <c r="AK1316" s="9" t="str">
        <f>VLOOKUP(Y1316,zdroj!D:AJ,33,0)</f>
        <v>katB</v>
      </c>
    </row>
    <row r="1317" spans="8:37" x14ac:dyDescent="0.25">
      <c r="H1317" s="8"/>
      <c r="I1317" s="8"/>
      <c r="N1317" s="23"/>
      <c r="O1317" s="24"/>
      <c r="P1317" s="19"/>
      <c r="Q1317" s="19"/>
      <c r="R1317" s="19"/>
      <c r="S1317" s="27"/>
      <c r="U1317" s="27"/>
      <c r="Y1317" s="9" t="s">
        <v>492</v>
      </c>
      <c r="Z1317" s="9" t="s">
        <v>462</v>
      </c>
      <c r="AA1317" s="9" t="s">
        <v>198</v>
      </c>
      <c r="AB1317" s="9">
        <v>20654316</v>
      </c>
      <c r="AC1317" s="9" t="s">
        <v>2099</v>
      </c>
      <c r="AD1317" s="9" t="s">
        <v>231</v>
      </c>
      <c r="AE1317" s="5">
        <f t="shared" si="62"/>
        <v>0</v>
      </c>
      <c r="AF1317" s="5" t="str">
        <f t="shared" si="63"/>
        <v>katB</v>
      </c>
      <c r="AG1317" s="153"/>
      <c r="AH1317" s="153"/>
      <c r="AI1317" t="s">
        <v>201</v>
      </c>
      <c r="AJ1317" t="s">
        <v>17878</v>
      </c>
      <c r="AK1317" s="9" t="str">
        <f>VLOOKUP(Y1317,zdroj!D:AJ,33,0)</f>
        <v>katB</v>
      </c>
    </row>
    <row r="1318" spans="8:37" x14ac:dyDescent="0.25">
      <c r="H1318" s="8"/>
      <c r="I1318" s="8"/>
      <c r="N1318" s="23"/>
      <c r="O1318" s="24"/>
      <c r="P1318" s="19"/>
      <c r="Q1318" s="19"/>
      <c r="R1318" s="19"/>
      <c r="S1318" s="27"/>
      <c r="U1318" s="27"/>
      <c r="Y1318" s="9" t="s">
        <v>492</v>
      </c>
      <c r="Z1318" s="9" t="s">
        <v>462</v>
      </c>
      <c r="AA1318" s="9" t="s">
        <v>198</v>
      </c>
      <c r="AB1318" s="9">
        <v>20654324</v>
      </c>
      <c r="AC1318" s="9" t="s">
        <v>2100</v>
      </c>
      <c r="AD1318" s="9" t="s">
        <v>800</v>
      </c>
      <c r="AE1318" s="5">
        <f t="shared" si="62"/>
        <v>0</v>
      </c>
      <c r="AF1318" s="5" t="str">
        <f t="shared" si="63"/>
        <v>Pokryto</v>
      </c>
      <c r="AG1318" s="153"/>
      <c r="AH1318" s="153"/>
      <c r="AI1318" t="s">
        <v>201</v>
      </c>
      <c r="AJ1318" t="s">
        <v>800</v>
      </c>
      <c r="AK1318" s="9" t="str">
        <f>VLOOKUP(Y1318,zdroj!D:AJ,33,0)</f>
        <v>katB</v>
      </c>
    </row>
    <row r="1319" spans="8:37" x14ac:dyDescent="0.25">
      <c r="H1319" s="8"/>
      <c r="I1319" s="8"/>
      <c r="N1319" s="23"/>
      <c r="O1319" s="24"/>
      <c r="P1319" s="19"/>
      <c r="Q1319" s="19"/>
      <c r="R1319" s="19"/>
      <c r="S1319" s="27"/>
      <c r="U1319" s="27"/>
      <c r="Y1319" s="9" t="s">
        <v>492</v>
      </c>
      <c r="Z1319" s="9" t="s">
        <v>462</v>
      </c>
      <c r="AA1319" s="9" t="s">
        <v>198</v>
      </c>
      <c r="AB1319" s="9">
        <v>20654332</v>
      </c>
      <c r="AC1319" s="9" t="s">
        <v>2101</v>
      </c>
      <c r="AD1319" s="9" t="s">
        <v>231</v>
      </c>
      <c r="AE1319" s="5">
        <f t="shared" si="62"/>
        <v>0</v>
      </c>
      <c r="AF1319" s="5" t="str">
        <f t="shared" si="63"/>
        <v>katB</v>
      </c>
      <c r="AG1319" s="153"/>
      <c r="AH1319" s="153"/>
      <c r="AI1319" t="s">
        <v>201</v>
      </c>
      <c r="AJ1319" t="s">
        <v>17878</v>
      </c>
      <c r="AK1319" s="9" t="str">
        <f>VLOOKUP(Y1319,zdroj!D:AJ,33,0)</f>
        <v>katB</v>
      </c>
    </row>
    <row r="1320" spans="8:37" x14ac:dyDescent="0.25">
      <c r="H1320" s="8"/>
      <c r="I1320" s="8"/>
      <c r="N1320" s="23"/>
      <c r="O1320" s="24"/>
      <c r="P1320" s="19"/>
      <c r="Q1320" s="19"/>
      <c r="R1320" s="19"/>
      <c r="S1320" s="27"/>
      <c r="U1320" s="27"/>
      <c r="Y1320" s="9" t="s">
        <v>492</v>
      </c>
      <c r="Z1320" s="9" t="s">
        <v>462</v>
      </c>
      <c r="AA1320" s="9" t="s">
        <v>198</v>
      </c>
      <c r="AB1320" s="9">
        <v>20654341</v>
      </c>
      <c r="AC1320" s="9" t="s">
        <v>2102</v>
      </c>
      <c r="AD1320" s="9" t="s">
        <v>231</v>
      </c>
      <c r="AE1320" s="5">
        <f t="shared" si="62"/>
        <v>0</v>
      </c>
      <c r="AF1320" s="5" t="str">
        <f t="shared" si="63"/>
        <v>katB</v>
      </c>
      <c r="AG1320" s="153"/>
      <c r="AH1320" s="153"/>
      <c r="AI1320" t="s">
        <v>201</v>
      </c>
      <c r="AJ1320" t="s">
        <v>17878</v>
      </c>
      <c r="AK1320" s="9" t="str">
        <f>VLOOKUP(Y1320,zdroj!D:AJ,33,0)</f>
        <v>katB</v>
      </c>
    </row>
    <row r="1321" spans="8:37" x14ac:dyDescent="0.25">
      <c r="H1321" s="8"/>
      <c r="I1321" s="8"/>
      <c r="N1321" s="23"/>
      <c r="O1321" s="24"/>
      <c r="P1321" s="19"/>
      <c r="Q1321" s="19"/>
      <c r="R1321" s="19"/>
      <c r="S1321" s="27"/>
      <c r="U1321" s="27"/>
      <c r="Y1321" s="9" t="s">
        <v>492</v>
      </c>
      <c r="Z1321" s="9" t="s">
        <v>462</v>
      </c>
      <c r="AA1321" s="9" t="s">
        <v>198</v>
      </c>
      <c r="AB1321" s="9">
        <v>20652411</v>
      </c>
      <c r="AC1321" s="9" t="s">
        <v>2103</v>
      </c>
      <c r="AD1321" s="9" t="s">
        <v>800</v>
      </c>
      <c r="AE1321" s="5">
        <f t="shared" si="62"/>
        <v>0</v>
      </c>
      <c r="AF1321" s="5" t="str">
        <f t="shared" si="63"/>
        <v>Pokryto</v>
      </c>
      <c r="AG1321" s="153"/>
      <c r="AH1321" s="153"/>
      <c r="AI1321" t="s">
        <v>201</v>
      </c>
      <c r="AJ1321" t="s">
        <v>800</v>
      </c>
      <c r="AK1321" s="9" t="str">
        <f>VLOOKUP(Y1321,zdroj!D:AJ,33,0)</f>
        <v>katB</v>
      </c>
    </row>
    <row r="1322" spans="8:37" x14ac:dyDescent="0.25">
      <c r="H1322" s="8"/>
      <c r="I1322" s="8"/>
      <c r="N1322" s="23"/>
      <c r="O1322" s="24"/>
      <c r="P1322" s="19"/>
      <c r="Q1322" s="19"/>
      <c r="R1322" s="19"/>
      <c r="S1322" s="27"/>
      <c r="U1322" s="27"/>
      <c r="Y1322" s="9" t="s">
        <v>492</v>
      </c>
      <c r="Z1322" s="9" t="s">
        <v>462</v>
      </c>
      <c r="AA1322" s="9" t="s">
        <v>198</v>
      </c>
      <c r="AB1322" s="9">
        <v>20654359</v>
      </c>
      <c r="AC1322" s="9" t="s">
        <v>2104</v>
      </c>
      <c r="AD1322" s="9" t="s">
        <v>231</v>
      </c>
      <c r="AE1322" s="5">
        <f t="shared" si="62"/>
        <v>0</v>
      </c>
      <c r="AF1322" s="5" t="str">
        <f t="shared" si="63"/>
        <v>katB</v>
      </c>
      <c r="AG1322" s="153"/>
      <c r="AH1322" s="153"/>
      <c r="AI1322" t="s">
        <v>201</v>
      </c>
      <c r="AJ1322" t="s">
        <v>17878</v>
      </c>
      <c r="AK1322" s="9" t="str">
        <f>VLOOKUP(Y1322,zdroj!D:AJ,33,0)</f>
        <v>katB</v>
      </c>
    </row>
    <row r="1323" spans="8:37" x14ac:dyDescent="0.25">
      <c r="H1323" s="8"/>
      <c r="I1323" s="8"/>
      <c r="N1323" s="23"/>
      <c r="O1323" s="24"/>
      <c r="P1323" s="19"/>
      <c r="Q1323" s="19"/>
      <c r="R1323" s="19"/>
      <c r="S1323" s="27"/>
      <c r="U1323" s="27"/>
      <c r="Y1323" s="9" t="s">
        <v>492</v>
      </c>
      <c r="Z1323" s="9" t="s">
        <v>462</v>
      </c>
      <c r="AA1323" s="9" t="s">
        <v>198</v>
      </c>
      <c r="AB1323" s="9">
        <v>20654367</v>
      </c>
      <c r="AC1323" s="9" t="s">
        <v>2105</v>
      </c>
      <c r="AD1323" s="9" t="s">
        <v>231</v>
      </c>
      <c r="AE1323" s="5">
        <f t="shared" si="62"/>
        <v>0</v>
      </c>
      <c r="AF1323" s="5" t="str">
        <f t="shared" si="63"/>
        <v>katB</v>
      </c>
      <c r="AG1323" s="153"/>
      <c r="AH1323" s="153"/>
      <c r="AI1323" t="s">
        <v>201</v>
      </c>
      <c r="AJ1323" t="s">
        <v>17878</v>
      </c>
      <c r="AK1323" s="9" t="str">
        <f>VLOOKUP(Y1323,zdroj!D:AJ,33,0)</f>
        <v>katB</v>
      </c>
    </row>
    <row r="1324" spans="8:37" x14ac:dyDescent="0.25">
      <c r="H1324" s="8"/>
      <c r="I1324" s="8"/>
      <c r="N1324" s="23"/>
      <c r="O1324" s="24"/>
      <c r="P1324" s="19"/>
      <c r="Q1324" s="19"/>
      <c r="R1324" s="19"/>
      <c r="S1324" s="27"/>
      <c r="U1324" s="27"/>
      <c r="Y1324" s="9" t="s">
        <v>492</v>
      </c>
      <c r="Z1324" s="9" t="s">
        <v>462</v>
      </c>
      <c r="AA1324" s="9" t="s">
        <v>198</v>
      </c>
      <c r="AB1324" s="9">
        <v>20654375</v>
      </c>
      <c r="AC1324" s="9" t="s">
        <v>2106</v>
      </c>
      <c r="AD1324" s="9" t="s">
        <v>800</v>
      </c>
      <c r="AE1324" s="5">
        <f t="shared" si="62"/>
        <v>0</v>
      </c>
      <c r="AF1324" s="5" t="str">
        <f t="shared" si="63"/>
        <v>Pokryto</v>
      </c>
      <c r="AG1324" s="153"/>
      <c r="AH1324" s="153"/>
      <c r="AI1324" t="s">
        <v>201</v>
      </c>
      <c r="AJ1324" t="s">
        <v>800</v>
      </c>
      <c r="AK1324" s="9" t="str">
        <f>VLOOKUP(Y1324,zdroj!D:AJ,33,0)</f>
        <v>katB</v>
      </c>
    </row>
    <row r="1325" spans="8:37" x14ac:dyDescent="0.25">
      <c r="H1325" s="8"/>
      <c r="I1325" s="8"/>
      <c r="N1325" s="23"/>
      <c r="O1325" s="24"/>
      <c r="P1325" s="19"/>
      <c r="Q1325" s="19"/>
      <c r="R1325" s="19"/>
      <c r="S1325" s="27"/>
      <c r="U1325" s="27"/>
      <c r="Y1325" s="9" t="s">
        <v>492</v>
      </c>
      <c r="Z1325" s="9" t="s">
        <v>462</v>
      </c>
      <c r="AA1325" s="9" t="s">
        <v>198</v>
      </c>
      <c r="AB1325" s="9">
        <v>20654383</v>
      </c>
      <c r="AC1325" s="9" t="s">
        <v>2107</v>
      </c>
      <c r="AD1325" s="9" t="s">
        <v>800</v>
      </c>
      <c r="AE1325" s="5">
        <f t="shared" si="62"/>
        <v>0</v>
      </c>
      <c r="AF1325" s="5" t="str">
        <f t="shared" si="63"/>
        <v>Pokryto</v>
      </c>
      <c r="AG1325" s="153"/>
      <c r="AH1325" s="153"/>
      <c r="AI1325" t="s">
        <v>201</v>
      </c>
      <c r="AJ1325" t="s">
        <v>800</v>
      </c>
      <c r="AK1325" s="9" t="str">
        <f>VLOOKUP(Y1325,zdroj!D:AJ,33,0)</f>
        <v>katB</v>
      </c>
    </row>
    <row r="1326" spans="8:37" x14ac:dyDescent="0.25">
      <c r="H1326" s="8"/>
      <c r="I1326" s="8"/>
      <c r="N1326" s="23"/>
      <c r="O1326" s="24"/>
      <c r="P1326" s="19"/>
      <c r="Q1326" s="19"/>
      <c r="R1326" s="19"/>
      <c r="S1326" s="27"/>
      <c r="U1326" s="27"/>
      <c r="Y1326" s="9" t="s">
        <v>492</v>
      </c>
      <c r="Z1326" s="9" t="s">
        <v>462</v>
      </c>
      <c r="AA1326" s="9" t="s">
        <v>198</v>
      </c>
      <c r="AB1326" s="9">
        <v>20654391</v>
      </c>
      <c r="AC1326" s="9" t="s">
        <v>2108</v>
      </c>
      <c r="AD1326" s="9" t="s">
        <v>800</v>
      </c>
      <c r="AE1326" s="5">
        <f t="shared" si="62"/>
        <v>0</v>
      </c>
      <c r="AF1326" s="5" t="str">
        <f t="shared" si="63"/>
        <v>Pokryto</v>
      </c>
      <c r="AG1326" s="153"/>
      <c r="AH1326" s="153"/>
      <c r="AI1326" t="s">
        <v>201</v>
      </c>
      <c r="AJ1326" t="s">
        <v>800</v>
      </c>
      <c r="AK1326" s="9" t="str">
        <f>VLOOKUP(Y1326,zdroj!D:AJ,33,0)</f>
        <v>katB</v>
      </c>
    </row>
    <row r="1327" spans="8:37" x14ac:dyDescent="0.25">
      <c r="H1327" s="8"/>
      <c r="I1327" s="8"/>
      <c r="N1327" s="23"/>
      <c r="O1327" s="24"/>
      <c r="P1327" s="19"/>
      <c r="Q1327" s="19"/>
      <c r="R1327" s="19"/>
      <c r="S1327" s="27"/>
      <c r="U1327" s="27"/>
      <c r="Y1327" s="9" t="s">
        <v>492</v>
      </c>
      <c r="Z1327" s="9" t="s">
        <v>462</v>
      </c>
      <c r="AA1327" s="9" t="s">
        <v>198</v>
      </c>
      <c r="AB1327" s="9">
        <v>20654405</v>
      </c>
      <c r="AC1327" s="9" t="s">
        <v>2109</v>
      </c>
      <c r="AD1327" s="9" t="s">
        <v>800</v>
      </c>
      <c r="AE1327" s="5">
        <f t="shared" si="62"/>
        <v>0</v>
      </c>
      <c r="AF1327" s="5" t="str">
        <f t="shared" si="63"/>
        <v>Pokryto</v>
      </c>
      <c r="AG1327" s="153"/>
      <c r="AH1327" s="153"/>
      <c r="AI1327" t="s">
        <v>201</v>
      </c>
      <c r="AJ1327" t="s">
        <v>800</v>
      </c>
      <c r="AK1327" s="9" t="str">
        <f>VLOOKUP(Y1327,zdroj!D:AJ,33,0)</f>
        <v>katB</v>
      </c>
    </row>
    <row r="1328" spans="8:37" x14ac:dyDescent="0.25">
      <c r="H1328" s="8"/>
      <c r="I1328" s="8"/>
      <c r="N1328" s="23"/>
      <c r="O1328" s="24"/>
      <c r="P1328" s="19"/>
      <c r="Q1328" s="19"/>
      <c r="R1328" s="19"/>
      <c r="S1328" s="27"/>
      <c r="U1328" s="27"/>
      <c r="Y1328" s="9" t="s">
        <v>492</v>
      </c>
      <c r="Z1328" s="9" t="s">
        <v>462</v>
      </c>
      <c r="AA1328" s="9" t="s">
        <v>198</v>
      </c>
      <c r="AB1328" s="9">
        <v>31198449</v>
      </c>
      <c r="AC1328" s="9" t="s">
        <v>2110</v>
      </c>
      <c r="AD1328" s="9" t="s">
        <v>231</v>
      </c>
      <c r="AE1328" s="5">
        <f t="shared" si="62"/>
        <v>0</v>
      </c>
      <c r="AF1328" s="5" t="str">
        <f t="shared" si="63"/>
        <v>katB</v>
      </c>
      <c r="AG1328" s="153"/>
      <c r="AH1328" s="153"/>
      <c r="AI1328" t="s">
        <v>201</v>
      </c>
      <c r="AJ1328" t="s">
        <v>17878</v>
      </c>
      <c r="AK1328" s="9" t="str">
        <f>VLOOKUP(Y1328,zdroj!D:AJ,33,0)</f>
        <v>katB</v>
      </c>
    </row>
    <row r="1329" spans="8:37" x14ac:dyDescent="0.25">
      <c r="H1329" s="8"/>
      <c r="I1329" s="8"/>
      <c r="N1329" s="23"/>
      <c r="O1329" s="24"/>
      <c r="P1329" s="19"/>
      <c r="Q1329" s="19"/>
      <c r="R1329" s="19"/>
      <c r="S1329" s="27"/>
      <c r="U1329" s="27"/>
      <c r="Y1329" s="9" t="s">
        <v>492</v>
      </c>
      <c r="Z1329" s="9" t="s">
        <v>462</v>
      </c>
      <c r="AA1329" s="9" t="s">
        <v>198</v>
      </c>
      <c r="AB1329" s="9">
        <v>20654413</v>
      </c>
      <c r="AC1329" s="9" t="s">
        <v>2111</v>
      </c>
      <c r="AD1329" s="9" t="s">
        <v>800</v>
      </c>
      <c r="AE1329" s="5">
        <f t="shared" si="62"/>
        <v>0</v>
      </c>
      <c r="AF1329" s="5" t="str">
        <f t="shared" si="63"/>
        <v>Pokryto</v>
      </c>
      <c r="AG1329" s="153"/>
      <c r="AH1329" s="153"/>
      <c r="AI1329" t="s">
        <v>201</v>
      </c>
      <c r="AJ1329" t="s">
        <v>800</v>
      </c>
      <c r="AK1329" s="9" t="str">
        <f>VLOOKUP(Y1329,zdroj!D:AJ,33,0)</f>
        <v>katB</v>
      </c>
    </row>
    <row r="1330" spans="8:37" x14ac:dyDescent="0.25">
      <c r="H1330" s="8"/>
      <c r="I1330" s="8"/>
      <c r="N1330" s="23"/>
      <c r="O1330" s="24"/>
      <c r="P1330" s="19"/>
      <c r="Q1330" s="19"/>
      <c r="R1330" s="19"/>
      <c r="S1330" s="27"/>
      <c r="U1330" s="27"/>
      <c r="Y1330" s="9" t="s">
        <v>492</v>
      </c>
      <c r="Z1330" s="9" t="s">
        <v>462</v>
      </c>
      <c r="AA1330" s="9" t="s">
        <v>198</v>
      </c>
      <c r="AB1330" s="9">
        <v>20654421</v>
      </c>
      <c r="AC1330" s="9" t="s">
        <v>2112</v>
      </c>
      <c r="AD1330" s="9" t="s">
        <v>800</v>
      </c>
      <c r="AE1330" s="5">
        <f t="shared" si="62"/>
        <v>0</v>
      </c>
      <c r="AF1330" s="5" t="str">
        <f t="shared" si="63"/>
        <v>Pokryto</v>
      </c>
      <c r="AG1330" s="153"/>
      <c r="AH1330" s="153"/>
      <c r="AI1330" t="s">
        <v>201</v>
      </c>
      <c r="AJ1330" t="s">
        <v>800</v>
      </c>
      <c r="AK1330" s="9" t="str">
        <f>VLOOKUP(Y1330,zdroj!D:AJ,33,0)</f>
        <v>katB</v>
      </c>
    </row>
    <row r="1331" spans="8:37" x14ac:dyDescent="0.25">
      <c r="H1331" s="8"/>
      <c r="I1331" s="8"/>
      <c r="N1331" s="23"/>
      <c r="O1331" s="24"/>
      <c r="P1331" s="19"/>
      <c r="Q1331" s="19"/>
      <c r="R1331" s="19"/>
      <c r="S1331" s="27"/>
      <c r="U1331" s="27"/>
      <c r="Y1331" s="9" t="s">
        <v>492</v>
      </c>
      <c r="Z1331" s="9" t="s">
        <v>462</v>
      </c>
      <c r="AA1331" s="9" t="s">
        <v>198</v>
      </c>
      <c r="AB1331" s="9">
        <v>20654430</v>
      </c>
      <c r="AC1331" s="9" t="s">
        <v>2113</v>
      </c>
      <c r="AD1331" s="9" t="s">
        <v>800</v>
      </c>
      <c r="AE1331" s="5">
        <f t="shared" si="62"/>
        <v>0</v>
      </c>
      <c r="AF1331" s="5" t="str">
        <f t="shared" si="63"/>
        <v>Pokryto</v>
      </c>
      <c r="AG1331" s="153"/>
      <c r="AH1331" s="153"/>
      <c r="AI1331" t="s">
        <v>17879</v>
      </c>
      <c r="AJ1331" t="s">
        <v>800</v>
      </c>
      <c r="AK1331" s="9" t="str">
        <f>VLOOKUP(Y1331,zdroj!D:AJ,33,0)</f>
        <v>katB</v>
      </c>
    </row>
    <row r="1332" spans="8:37" x14ac:dyDescent="0.25">
      <c r="H1332" s="8"/>
      <c r="I1332" s="8"/>
      <c r="N1332" s="23"/>
      <c r="O1332" s="24"/>
      <c r="P1332" s="19"/>
      <c r="Q1332" s="19"/>
      <c r="R1332" s="19"/>
      <c r="S1332" s="27"/>
      <c r="U1332" s="27"/>
      <c r="Y1332" s="9" t="s">
        <v>492</v>
      </c>
      <c r="Z1332" s="9" t="s">
        <v>462</v>
      </c>
      <c r="AA1332" s="9" t="s">
        <v>198</v>
      </c>
      <c r="AB1332" s="9">
        <v>20652429</v>
      </c>
      <c r="AC1332" s="9" t="s">
        <v>2114</v>
      </c>
      <c r="AD1332" s="9" t="s">
        <v>800</v>
      </c>
      <c r="AE1332" s="5">
        <f t="shared" si="62"/>
        <v>0</v>
      </c>
      <c r="AF1332" s="5" t="str">
        <f t="shared" si="63"/>
        <v>Pokryto</v>
      </c>
      <c r="AG1332" s="153"/>
      <c r="AH1332" s="153"/>
      <c r="AI1332" t="s">
        <v>17879</v>
      </c>
      <c r="AJ1332" t="s">
        <v>800</v>
      </c>
      <c r="AK1332" s="9" t="str">
        <f>VLOOKUP(Y1332,zdroj!D:AJ,33,0)</f>
        <v>katB</v>
      </c>
    </row>
    <row r="1333" spans="8:37" x14ac:dyDescent="0.25">
      <c r="H1333" s="8"/>
      <c r="I1333" s="8"/>
      <c r="N1333" s="23"/>
      <c r="O1333" s="24"/>
      <c r="P1333" s="19"/>
      <c r="Q1333" s="19"/>
      <c r="R1333" s="19"/>
      <c r="S1333" s="27"/>
      <c r="U1333" s="27"/>
      <c r="Y1333" s="9" t="s">
        <v>492</v>
      </c>
      <c r="Z1333" s="9" t="s">
        <v>462</v>
      </c>
      <c r="AA1333" s="9" t="s">
        <v>198</v>
      </c>
      <c r="AB1333" s="9">
        <v>20654448</v>
      </c>
      <c r="AC1333" s="9" t="s">
        <v>2115</v>
      </c>
      <c r="AD1333" s="9" t="s">
        <v>231</v>
      </c>
      <c r="AE1333" s="5">
        <f t="shared" si="62"/>
        <v>0</v>
      </c>
      <c r="AF1333" s="5" t="str">
        <f t="shared" si="63"/>
        <v>katB</v>
      </c>
      <c r="AG1333" s="153"/>
      <c r="AH1333" s="153"/>
      <c r="AI1333" t="s">
        <v>201</v>
      </c>
      <c r="AJ1333" t="s">
        <v>17878</v>
      </c>
      <c r="AK1333" s="9" t="str">
        <f>VLOOKUP(Y1333,zdroj!D:AJ,33,0)</f>
        <v>katB</v>
      </c>
    </row>
    <row r="1334" spans="8:37" x14ac:dyDescent="0.25">
      <c r="H1334" s="8"/>
      <c r="I1334" s="8"/>
      <c r="N1334" s="23"/>
      <c r="O1334" s="24"/>
      <c r="P1334" s="19"/>
      <c r="Q1334" s="19"/>
      <c r="R1334" s="19"/>
      <c r="S1334" s="27"/>
      <c r="U1334" s="27"/>
      <c r="Y1334" s="9" t="s">
        <v>492</v>
      </c>
      <c r="Z1334" s="9" t="s">
        <v>462</v>
      </c>
      <c r="AA1334" s="9" t="s">
        <v>198</v>
      </c>
      <c r="AB1334" s="9">
        <v>20654456</v>
      </c>
      <c r="AC1334" s="9" t="s">
        <v>2116</v>
      </c>
      <c r="AD1334" s="9" t="s">
        <v>800</v>
      </c>
      <c r="AE1334" s="5">
        <f t="shared" si="62"/>
        <v>0</v>
      </c>
      <c r="AF1334" s="5" t="str">
        <f t="shared" si="63"/>
        <v>Pokryto</v>
      </c>
      <c r="AG1334" s="153"/>
      <c r="AH1334" s="153"/>
      <c r="AI1334" t="s">
        <v>201</v>
      </c>
      <c r="AJ1334" t="s">
        <v>800</v>
      </c>
      <c r="AK1334" s="9" t="str">
        <f>VLOOKUP(Y1334,zdroj!D:AJ,33,0)</f>
        <v>katB</v>
      </c>
    </row>
    <row r="1335" spans="8:37" x14ac:dyDescent="0.25">
      <c r="H1335" s="8"/>
      <c r="I1335" s="8"/>
      <c r="N1335" s="23"/>
      <c r="O1335" s="24"/>
      <c r="P1335" s="19"/>
      <c r="Q1335" s="19"/>
      <c r="R1335" s="19"/>
      <c r="S1335" s="27"/>
      <c r="U1335" s="27"/>
      <c r="Y1335" s="9" t="s">
        <v>492</v>
      </c>
      <c r="Z1335" s="9" t="s">
        <v>462</v>
      </c>
      <c r="AA1335" s="9" t="s">
        <v>198</v>
      </c>
      <c r="AB1335" s="9">
        <v>20654464</v>
      </c>
      <c r="AC1335" s="9" t="s">
        <v>2117</v>
      </c>
      <c r="AD1335" s="9" t="s">
        <v>231</v>
      </c>
      <c r="AE1335" s="5">
        <f t="shared" si="62"/>
        <v>0</v>
      </c>
      <c r="AF1335" s="5" t="str">
        <f t="shared" si="63"/>
        <v>katB</v>
      </c>
      <c r="AG1335" s="153"/>
      <c r="AH1335" s="153"/>
      <c r="AI1335" t="s">
        <v>17879</v>
      </c>
      <c r="AJ1335" t="s">
        <v>17878</v>
      </c>
      <c r="AK1335" s="9" t="str">
        <f>VLOOKUP(Y1335,zdroj!D:AJ,33,0)</f>
        <v>katB</v>
      </c>
    </row>
    <row r="1336" spans="8:37" x14ac:dyDescent="0.25">
      <c r="H1336" s="8"/>
      <c r="I1336" s="8"/>
      <c r="N1336" s="23"/>
      <c r="O1336" s="24"/>
      <c r="P1336" s="19"/>
      <c r="Q1336" s="19"/>
      <c r="R1336" s="19"/>
      <c r="S1336" s="27"/>
      <c r="U1336" s="27"/>
      <c r="Y1336" s="9" t="s">
        <v>492</v>
      </c>
      <c r="Z1336" s="9" t="s">
        <v>462</v>
      </c>
      <c r="AA1336" s="9" t="s">
        <v>198</v>
      </c>
      <c r="AB1336" s="9">
        <v>20654472</v>
      </c>
      <c r="AC1336" s="9" t="s">
        <v>2118</v>
      </c>
      <c r="AD1336" s="9" t="s">
        <v>231</v>
      </c>
      <c r="AE1336" s="5">
        <f t="shared" si="62"/>
        <v>0</v>
      </c>
      <c r="AF1336" s="5" t="str">
        <f t="shared" si="63"/>
        <v>katB</v>
      </c>
      <c r="AG1336" s="153"/>
      <c r="AH1336" s="153"/>
      <c r="AI1336" t="s">
        <v>201</v>
      </c>
      <c r="AJ1336" t="s">
        <v>17878</v>
      </c>
      <c r="AK1336" s="9" t="str">
        <f>VLOOKUP(Y1336,zdroj!D:AJ,33,0)</f>
        <v>katB</v>
      </c>
    </row>
    <row r="1337" spans="8:37" x14ac:dyDescent="0.25">
      <c r="H1337" s="8"/>
      <c r="I1337" s="8"/>
      <c r="N1337" s="23"/>
      <c r="O1337" s="24"/>
      <c r="P1337" s="19"/>
      <c r="Q1337" s="19"/>
      <c r="R1337" s="19"/>
      <c r="S1337" s="27"/>
      <c r="U1337" s="27"/>
      <c r="Y1337" s="9" t="s">
        <v>492</v>
      </c>
      <c r="Z1337" s="9" t="s">
        <v>462</v>
      </c>
      <c r="AA1337" s="9" t="s">
        <v>198</v>
      </c>
      <c r="AB1337" s="9">
        <v>20654481</v>
      </c>
      <c r="AC1337" s="9" t="s">
        <v>2119</v>
      </c>
      <c r="AD1337" s="9" t="s">
        <v>231</v>
      </c>
      <c r="AE1337" s="5">
        <f t="shared" si="62"/>
        <v>0</v>
      </c>
      <c r="AF1337" s="5" t="str">
        <f t="shared" si="63"/>
        <v>katB</v>
      </c>
      <c r="AG1337" s="153"/>
      <c r="AH1337" s="153"/>
      <c r="AI1337" t="s">
        <v>201</v>
      </c>
      <c r="AJ1337" t="s">
        <v>17878</v>
      </c>
      <c r="AK1337" s="9" t="str">
        <f>VLOOKUP(Y1337,zdroj!D:AJ,33,0)</f>
        <v>katB</v>
      </c>
    </row>
    <row r="1338" spans="8:37" x14ac:dyDescent="0.25">
      <c r="H1338" s="8"/>
      <c r="I1338" s="8"/>
      <c r="N1338" s="23"/>
      <c r="O1338" s="24"/>
      <c r="P1338" s="19"/>
      <c r="Q1338" s="19"/>
      <c r="R1338" s="19"/>
      <c r="S1338" s="27"/>
      <c r="U1338" s="27"/>
      <c r="Y1338" s="9" t="s">
        <v>492</v>
      </c>
      <c r="Z1338" s="9" t="s">
        <v>462</v>
      </c>
      <c r="AA1338" s="9" t="s">
        <v>198</v>
      </c>
      <c r="AB1338" s="9">
        <v>20654499</v>
      </c>
      <c r="AC1338" s="9" t="s">
        <v>2120</v>
      </c>
      <c r="AD1338" s="9" t="s">
        <v>231</v>
      </c>
      <c r="AE1338" s="5">
        <f t="shared" si="62"/>
        <v>0</v>
      </c>
      <c r="AF1338" s="5" t="str">
        <f t="shared" si="63"/>
        <v>katB</v>
      </c>
      <c r="AG1338" s="153"/>
      <c r="AH1338" s="153"/>
      <c r="AI1338" t="s">
        <v>201</v>
      </c>
      <c r="AJ1338" t="s">
        <v>17878</v>
      </c>
      <c r="AK1338" s="9" t="str">
        <f>VLOOKUP(Y1338,zdroj!D:AJ,33,0)</f>
        <v>katB</v>
      </c>
    </row>
    <row r="1339" spans="8:37" x14ac:dyDescent="0.25">
      <c r="H1339" s="8"/>
      <c r="I1339" s="8"/>
      <c r="N1339" s="23"/>
      <c r="O1339" s="24"/>
      <c r="P1339" s="19"/>
      <c r="Q1339" s="19"/>
      <c r="R1339" s="19"/>
      <c r="S1339" s="27"/>
      <c r="U1339" s="27"/>
      <c r="Y1339" s="9" t="s">
        <v>492</v>
      </c>
      <c r="Z1339" s="9" t="s">
        <v>462</v>
      </c>
      <c r="AA1339" s="9" t="s">
        <v>198</v>
      </c>
      <c r="AB1339" s="9">
        <v>20654502</v>
      </c>
      <c r="AC1339" s="9" t="s">
        <v>2121</v>
      </c>
      <c r="AD1339" s="9" t="s">
        <v>800</v>
      </c>
      <c r="AE1339" s="5">
        <f t="shared" si="62"/>
        <v>0</v>
      </c>
      <c r="AF1339" s="5" t="str">
        <f t="shared" si="63"/>
        <v>Pokryto</v>
      </c>
      <c r="AG1339" s="153"/>
      <c r="AH1339" s="153"/>
      <c r="AI1339" t="s">
        <v>201</v>
      </c>
      <c r="AJ1339" t="s">
        <v>800</v>
      </c>
      <c r="AK1339" s="9" t="str">
        <f>VLOOKUP(Y1339,zdroj!D:AJ,33,0)</f>
        <v>katB</v>
      </c>
    </row>
    <row r="1340" spans="8:37" x14ac:dyDescent="0.25">
      <c r="H1340" s="8"/>
      <c r="I1340" s="8"/>
      <c r="N1340" s="23"/>
      <c r="O1340" s="24"/>
      <c r="P1340" s="19"/>
      <c r="Q1340" s="19"/>
      <c r="R1340" s="19"/>
      <c r="S1340" s="27"/>
      <c r="U1340" s="27"/>
      <c r="Y1340" s="9" t="s">
        <v>492</v>
      </c>
      <c r="Z1340" s="9" t="s">
        <v>462</v>
      </c>
      <c r="AA1340" s="9" t="s">
        <v>198</v>
      </c>
      <c r="AB1340" s="9">
        <v>20654511</v>
      </c>
      <c r="AC1340" s="9" t="s">
        <v>2122</v>
      </c>
      <c r="AD1340" s="9" t="s">
        <v>231</v>
      </c>
      <c r="AE1340" s="5">
        <f t="shared" si="62"/>
        <v>0</v>
      </c>
      <c r="AF1340" s="5" t="str">
        <f t="shared" si="63"/>
        <v>katB</v>
      </c>
      <c r="AG1340" s="153"/>
      <c r="AH1340" s="153"/>
      <c r="AI1340" t="s">
        <v>201</v>
      </c>
      <c r="AJ1340" t="s">
        <v>17878</v>
      </c>
      <c r="AK1340" s="9" t="str">
        <f>VLOOKUP(Y1340,zdroj!D:AJ,33,0)</f>
        <v>katB</v>
      </c>
    </row>
    <row r="1341" spans="8:37" x14ac:dyDescent="0.25">
      <c r="H1341" s="8"/>
      <c r="I1341" s="8"/>
      <c r="N1341" s="23"/>
      <c r="O1341" s="24"/>
      <c r="P1341" s="19"/>
      <c r="Q1341" s="19"/>
      <c r="R1341" s="19"/>
      <c r="S1341" s="27"/>
      <c r="U1341" s="27"/>
      <c r="Y1341" s="9" t="s">
        <v>492</v>
      </c>
      <c r="Z1341" s="9" t="s">
        <v>462</v>
      </c>
      <c r="AA1341" s="9" t="s">
        <v>198</v>
      </c>
      <c r="AB1341" s="9">
        <v>20654529</v>
      </c>
      <c r="AC1341" s="9" t="s">
        <v>2123</v>
      </c>
      <c r="AD1341" s="9" t="s">
        <v>231</v>
      </c>
      <c r="AE1341" s="5">
        <f t="shared" si="62"/>
        <v>0</v>
      </c>
      <c r="AF1341" s="5" t="str">
        <f t="shared" si="63"/>
        <v>katB</v>
      </c>
      <c r="AG1341" s="153"/>
      <c r="AH1341" s="153"/>
      <c r="AI1341" t="s">
        <v>201</v>
      </c>
      <c r="AJ1341" t="s">
        <v>17878</v>
      </c>
      <c r="AK1341" s="9" t="str">
        <f>VLOOKUP(Y1341,zdroj!D:AJ,33,0)</f>
        <v>katB</v>
      </c>
    </row>
    <row r="1342" spans="8:37" x14ac:dyDescent="0.25">
      <c r="H1342" s="8"/>
      <c r="I1342" s="8"/>
      <c r="N1342" s="23"/>
      <c r="O1342" s="24"/>
      <c r="P1342" s="19"/>
      <c r="Q1342" s="19"/>
      <c r="R1342" s="19"/>
      <c r="S1342" s="27"/>
      <c r="U1342" s="27"/>
      <c r="Y1342" s="9" t="s">
        <v>492</v>
      </c>
      <c r="Z1342" s="9" t="s">
        <v>462</v>
      </c>
      <c r="AA1342" s="9" t="s">
        <v>198</v>
      </c>
      <c r="AB1342" s="9">
        <v>20654537</v>
      </c>
      <c r="AC1342" s="9" t="s">
        <v>2124</v>
      </c>
      <c r="AD1342" s="9" t="s">
        <v>800</v>
      </c>
      <c r="AE1342" s="5">
        <f t="shared" si="62"/>
        <v>0</v>
      </c>
      <c r="AF1342" s="5" t="str">
        <f t="shared" si="63"/>
        <v>Pokryto</v>
      </c>
      <c r="AG1342" s="153"/>
      <c r="AH1342" s="153"/>
      <c r="AI1342" t="s">
        <v>201</v>
      </c>
      <c r="AJ1342" t="s">
        <v>800</v>
      </c>
      <c r="AK1342" s="9" t="str">
        <f>VLOOKUP(Y1342,zdroj!D:AJ,33,0)</f>
        <v>katB</v>
      </c>
    </row>
    <row r="1343" spans="8:37" x14ac:dyDescent="0.25">
      <c r="H1343" s="8"/>
      <c r="I1343" s="8"/>
      <c r="N1343" s="23"/>
      <c r="O1343" s="24"/>
      <c r="P1343" s="19"/>
      <c r="Q1343" s="19"/>
      <c r="R1343" s="19"/>
      <c r="S1343" s="27"/>
      <c r="U1343" s="27"/>
      <c r="Y1343" s="9" t="s">
        <v>492</v>
      </c>
      <c r="Z1343" s="9" t="s">
        <v>462</v>
      </c>
      <c r="AA1343" s="9" t="s">
        <v>198</v>
      </c>
      <c r="AB1343" s="9">
        <v>20652437</v>
      </c>
      <c r="AC1343" s="9" t="s">
        <v>2125</v>
      </c>
      <c r="AD1343" s="9" t="s">
        <v>800</v>
      </c>
      <c r="AE1343" s="5">
        <f t="shared" si="62"/>
        <v>0</v>
      </c>
      <c r="AF1343" s="5" t="str">
        <f t="shared" si="63"/>
        <v>Pokryto</v>
      </c>
      <c r="AG1343" s="153"/>
      <c r="AH1343" s="153"/>
      <c r="AI1343" t="s">
        <v>201</v>
      </c>
      <c r="AJ1343" t="s">
        <v>800</v>
      </c>
      <c r="AK1343" s="9" t="str">
        <f>VLOOKUP(Y1343,zdroj!D:AJ,33,0)</f>
        <v>katB</v>
      </c>
    </row>
    <row r="1344" spans="8:37" x14ac:dyDescent="0.25">
      <c r="H1344" s="8"/>
      <c r="I1344" s="8"/>
      <c r="N1344" s="23"/>
      <c r="O1344" s="24"/>
      <c r="P1344" s="19"/>
      <c r="Q1344" s="19"/>
      <c r="R1344" s="19"/>
      <c r="S1344" s="27"/>
      <c r="U1344" s="27"/>
      <c r="Y1344" s="9" t="s">
        <v>492</v>
      </c>
      <c r="Z1344" s="9" t="s">
        <v>462</v>
      </c>
      <c r="AA1344" s="9" t="s">
        <v>198</v>
      </c>
      <c r="AB1344" s="9">
        <v>20654545</v>
      </c>
      <c r="AC1344" s="9" t="s">
        <v>2126</v>
      </c>
      <c r="AD1344" s="9" t="s">
        <v>231</v>
      </c>
      <c r="AE1344" s="5">
        <f t="shared" si="62"/>
        <v>0</v>
      </c>
      <c r="AF1344" s="5" t="str">
        <f t="shared" si="63"/>
        <v>katB</v>
      </c>
      <c r="AG1344" s="153"/>
      <c r="AH1344" s="153"/>
      <c r="AI1344" t="s">
        <v>201</v>
      </c>
      <c r="AJ1344" t="s">
        <v>17878</v>
      </c>
      <c r="AK1344" s="9" t="str">
        <f>VLOOKUP(Y1344,zdroj!D:AJ,33,0)</f>
        <v>katB</v>
      </c>
    </row>
    <row r="1345" spans="8:37" x14ac:dyDescent="0.25">
      <c r="H1345" s="8"/>
      <c r="I1345" s="8"/>
      <c r="N1345" s="23"/>
      <c r="O1345" s="24"/>
      <c r="P1345" s="19"/>
      <c r="Q1345" s="19"/>
      <c r="R1345" s="19"/>
      <c r="S1345" s="27"/>
      <c r="U1345" s="27"/>
      <c r="Y1345" s="9" t="s">
        <v>492</v>
      </c>
      <c r="Z1345" s="9" t="s">
        <v>462</v>
      </c>
      <c r="AA1345" s="9" t="s">
        <v>198</v>
      </c>
      <c r="AB1345" s="9">
        <v>20654553</v>
      </c>
      <c r="AC1345" s="9" t="s">
        <v>2127</v>
      </c>
      <c r="AD1345" s="9" t="s">
        <v>231</v>
      </c>
      <c r="AE1345" s="5">
        <f t="shared" si="62"/>
        <v>0</v>
      </c>
      <c r="AF1345" s="5" t="str">
        <f t="shared" si="63"/>
        <v>katB</v>
      </c>
      <c r="AG1345" s="153"/>
      <c r="AH1345" s="153"/>
      <c r="AI1345" t="s">
        <v>201</v>
      </c>
      <c r="AJ1345" t="s">
        <v>17878</v>
      </c>
      <c r="AK1345" s="9" t="str">
        <f>VLOOKUP(Y1345,zdroj!D:AJ,33,0)</f>
        <v>katB</v>
      </c>
    </row>
    <row r="1346" spans="8:37" x14ac:dyDescent="0.25">
      <c r="H1346" s="8"/>
      <c r="I1346" s="8"/>
      <c r="N1346" s="23"/>
      <c r="O1346" s="24"/>
      <c r="P1346" s="19"/>
      <c r="Q1346" s="19"/>
      <c r="R1346" s="19"/>
      <c r="S1346" s="27"/>
      <c r="U1346" s="27"/>
      <c r="Y1346" s="9" t="s">
        <v>492</v>
      </c>
      <c r="Z1346" s="9" t="s">
        <v>462</v>
      </c>
      <c r="AA1346" s="9" t="s">
        <v>198</v>
      </c>
      <c r="AB1346" s="9">
        <v>20654561</v>
      </c>
      <c r="AC1346" s="9" t="s">
        <v>2128</v>
      </c>
      <c r="AD1346" s="9" t="s">
        <v>800</v>
      </c>
      <c r="AE1346" s="5">
        <f t="shared" si="62"/>
        <v>0</v>
      </c>
      <c r="AF1346" s="5" t="str">
        <f t="shared" si="63"/>
        <v>Pokryto</v>
      </c>
      <c r="AG1346" s="153"/>
      <c r="AH1346" s="153"/>
      <c r="AI1346" t="s">
        <v>201</v>
      </c>
      <c r="AJ1346" t="s">
        <v>800</v>
      </c>
      <c r="AK1346" s="9" t="str">
        <f>VLOOKUP(Y1346,zdroj!D:AJ,33,0)</f>
        <v>katB</v>
      </c>
    </row>
    <row r="1347" spans="8:37" x14ac:dyDescent="0.25">
      <c r="H1347" s="8"/>
      <c r="I1347" s="8"/>
      <c r="N1347" s="23"/>
      <c r="O1347" s="24"/>
      <c r="P1347" s="19"/>
      <c r="Q1347" s="19"/>
      <c r="R1347" s="19"/>
      <c r="S1347" s="27"/>
      <c r="U1347" s="27"/>
      <c r="Y1347" s="9" t="s">
        <v>492</v>
      </c>
      <c r="Z1347" s="9" t="s">
        <v>462</v>
      </c>
      <c r="AA1347" s="9" t="s">
        <v>198</v>
      </c>
      <c r="AB1347" s="9">
        <v>20654588</v>
      </c>
      <c r="AC1347" s="9" t="s">
        <v>2129</v>
      </c>
      <c r="AD1347" s="9" t="s">
        <v>800</v>
      </c>
      <c r="AE1347" s="5">
        <f t="shared" si="62"/>
        <v>0</v>
      </c>
      <c r="AF1347" s="5" t="str">
        <f t="shared" si="63"/>
        <v>Pokryto</v>
      </c>
      <c r="AG1347" s="153"/>
      <c r="AH1347" s="153"/>
      <c r="AI1347" t="s">
        <v>201</v>
      </c>
      <c r="AJ1347" t="s">
        <v>800</v>
      </c>
      <c r="AK1347" s="9" t="str">
        <f>VLOOKUP(Y1347,zdroj!D:AJ,33,0)</f>
        <v>katB</v>
      </c>
    </row>
    <row r="1348" spans="8:37" x14ac:dyDescent="0.25">
      <c r="H1348" s="8"/>
      <c r="I1348" s="8"/>
      <c r="N1348" s="23"/>
      <c r="O1348" s="24"/>
      <c r="P1348" s="19"/>
      <c r="Q1348" s="19"/>
      <c r="R1348" s="19"/>
      <c r="S1348" s="27"/>
      <c r="U1348" s="27"/>
      <c r="Y1348" s="9" t="s">
        <v>492</v>
      </c>
      <c r="Z1348" s="9" t="s">
        <v>462</v>
      </c>
      <c r="AA1348" s="9" t="s">
        <v>198</v>
      </c>
      <c r="AB1348" s="9">
        <v>20654596</v>
      </c>
      <c r="AC1348" s="9" t="s">
        <v>2130</v>
      </c>
      <c r="AD1348" s="9" t="s">
        <v>800</v>
      </c>
      <c r="AE1348" s="5">
        <f t="shared" si="62"/>
        <v>0</v>
      </c>
      <c r="AF1348" s="5" t="str">
        <f t="shared" si="63"/>
        <v>Pokryto</v>
      </c>
      <c r="AG1348" s="153"/>
      <c r="AH1348" s="153"/>
      <c r="AI1348" t="s">
        <v>17879</v>
      </c>
      <c r="AJ1348" t="s">
        <v>800</v>
      </c>
      <c r="AK1348" s="9" t="str">
        <f>VLOOKUP(Y1348,zdroj!D:AJ,33,0)</f>
        <v>katB</v>
      </c>
    </row>
    <row r="1349" spans="8:37" x14ac:dyDescent="0.25">
      <c r="H1349" s="8"/>
      <c r="I1349" s="8"/>
      <c r="N1349" s="23"/>
      <c r="O1349" s="24"/>
      <c r="P1349" s="19"/>
      <c r="Q1349" s="19"/>
      <c r="R1349" s="19"/>
      <c r="S1349" s="27"/>
      <c r="U1349" s="27"/>
      <c r="Y1349" s="9" t="s">
        <v>492</v>
      </c>
      <c r="Z1349" s="9" t="s">
        <v>462</v>
      </c>
      <c r="AA1349" s="9" t="s">
        <v>198</v>
      </c>
      <c r="AB1349" s="9">
        <v>20654600</v>
      </c>
      <c r="AC1349" s="9" t="s">
        <v>2131</v>
      </c>
      <c r="AD1349" s="9" t="s">
        <v>231</v>
      </c>
      <c r="AE1349" s="5">
        <f t="shared" si="62"/>
        <v>0</v>
      </c>
      <c r="AF1349" s="5" t="str">
        <f t="shared" si="63"/>
        <v>katB</v>
      </c>
      <c r="AG1349" s="153"/>
      <c r="AH1349" s="153"/>
      <c r="AI1349" t="s">
        <v>201</v>
      </c>
      <c r="AJ1349" t="s">
        <v>17878</v>
      </c>
      <c r="AK1349" s="9" t="str">
        <f>VLOOKUP(Y1349,zdroj!D:AJ,33,0)</f>
        <v>katB</v>
      </c>
    </row>
    <row r="1350" spans="8:37" x14ac:dyDescent="0.25">
      <c r="H1350" s="8"/>
      <c r="I1350" s="8"/>
      <c r="N1350" s="23"/>
      <c r="O1350" s="24"/>
      <c r="P1350" s="19"/>
      <c r="Q1350" s="19"/>
      <c r="R1350" s="19"/>
      <c r="S1350" s="27"/>
      <c r="U1350" s="27"/>
      <c r="Y1350" s="9" t="s">
        <v>492</v>
      </c>
      <c r="Z1350" s="9" t="s">
        <v>462</v>
      </c>
      <c r="AA1350" s="9" t="s">
        <v>198</v>
      </c>
      <c r="AB1350" s="9">
        <v>20654618</v>
      </c>
      <c r="AC1350" s="9" t="s">
        <v>2132</v>
      </c>
      <c r="AD1350" s="9" t="s">
        <v>231</v>
      </c>
      <c r="AE1350" s="5">
        <f t="shared" si="62"/>
        <v>0</v>
      </c>
      <c r="AF1350" s="5" t="str">
        <f t="shared" si="63"/>
        <v>katB</v>
      </c>
      <c r="AG1350" s="153"/>
      <c r="AH1350" s="153"/>
      <c r="AI1350" t="s">
        <v>17879</v>
      </c>
      <c r="AJ1350" t="s">
        <v>17878</v>
      </c>
      <c r="AK1350" s="9" t="str">
        <f>VLOOKUP(Y1350,zdroj!D:AJ,33,0)</f>
        <v>katB</v>
      </c>
    </row>
    <row r="1351" spans="8:37" x14ac:dyDescent="0.25">
      <c r="H1351" s="8"/>
      <c r="I1351" s="8"/>
      <c r="N1351" s="23"/>
      <c r="O1351" s="24"/>
      <c r="P1351" s="19"/>
      <c r="Q1351" s="19"/>
      <c r="R1351" s="19"/>
      <c r="S1351" s="27"/>
      <c r="U1351" s="27"/>
      <c r="Y1351" s="9" t="s">
        <v>492</v>
      </c>
      <c r="Z1351" s="9" t="s">
        <v>462</v>
      </c>
      <c r="AA1351" s="9" t="s">
        <v>198</v>
      </c>
      <c r="AB1351" s="9">
        <v>78575141</v>
      </c>
      <c r="AC1351" s="9" t="s">
        <v>2133</v>
      </c>
      <c r="AD1351" s="9" t="s">
        <v>231</v>
      </c>
      <c r="AE1351" s="5">
        <f t="shared" si="62"/>
        <v>0</v>
      </c>
      <c r="AF1351" s="5" t="str">
        <f t="shared" si="63"/>
        <v>katB</v>
      </c>
      <c r="AG1351" s="153"/>
      <c r="AH1351" s="153"/>
      <c r="AI1351" t="s">
        <v>201</v>
      </c>
      <c r="AJ1351" t="s">
        <v>17878</v>
      </c>
      <c r="AK1351" s="9" t="str">
        <f>VLOOKUP(Y1351,zdroj!D:AJ,33,0)</f>
        <v>katB</v>
      </c>
    </row>
    <row r="1352" spans="8:37" x14ac:dyDescent="0.25">
      <c r="H1352" s="8"/>
      <c r="I1352" s="8"/>
      <c r="N1352" s="23"/>
      <c r="O1352" s="24"/>
      <c r="P1352" s="19"/>
      <c r="Q1352" s="19"/>
      <c r="R1352" s="19"/>
      <c r="S1352" s="27"/>
      <c r="U1352" s="27"/>
      <c r="Y1352" s="9" t="s">
        <v>492</v>
      </c>
      <c r="Z1352" s="9" t="s">
        <v>462</v>
      </c>
      <c r="AA1352" s="9" t="s">
        <v>198</v>
      </c>
      <c r="AB1352" s="9">
        <v>20652445</v>
      </c>
      <c r="AC1352" s="9" t="s">
        <v>2134</v>
      </c>
      <c r="AD1352" s="9" t="s">
        <v>800</v>
      </c>
      <c r="AE1352" s="5">
        <f t="shared" si="62"/>
        <v>0</v>
      </c>
      <c r="AF1352" s="5" t="str">
        <f t="shared" si="63"/>
        <v>Pokryto</v>
      </c>
      <c r="AG1352" s="153"/>
      <c r="AH1352" s="153"/>
      <c r="AI1352" t="s">
        <v>201</v>
      </c>
      <c r="AJ1352" t="s">
        <v>800</v>
      </c>
      <c r="AK1352" s="9" t="str">
        <f>VLOOKUP(Y1352,zdroj!D:AJ,33,0)</f>
        <v>katB</v>
      </c>
    </row>
    <row r="1353" spans="8:37" x14ac:dyDescent="0.25">
      <c r="H1353" s="8"/>
      <c r="I1353" s="8"/>
      <c r="N1353" s="23"/>
      <c r="O1353" s="24"/>
      <c r="P1353" s="19"/>
      <c r="Q1353" s="19"/>
      <c r="R1353" s="19"/>
      <c r="S1353" s="27"/>
      <c r="U1353" s="27"/>
      <c r="Y1353" s="9" t="s">
        <v>492</v>
      </c>
      <c r="Z1353" s="9" t="s">
        <v>462</v>
      </c>
      <c r="AA1353" s="9" t="s">
        <v>198</v>
      </c>
      <c r="AB1353" s="9">
        <v>20654642</v>
      </c>
      <c r="AC1353" s="9" t="s">
        <v>2135</v>
      </c>
      <c r="AD1353" s="9" t="s">
        <v>800</v>
      </c>
      <c r="AE1353" s="5">
        <f t="shared" si="62"/>
        <v>0</v>
      </c>
      <c r="AF1353" s="5" t="str">
        <f t="shared" si="63"/>
        <v>Pokryto</v>
      </c>
      <c r="AG1353" s="153"/>
      <c r="AH1353" s="153"/>
      <c r="AI1353" t="s">
        <v>201</v>
      </c>
      <c r="AJ1353" t="s">
        <v>800</v>
      </c>
      <c r="AK1353" s="9" t="str">
        <f>VLOOKUP(Y1353,zdroj!D:AJ,33,0)</f>
        <v>katB</v>
      </c>
    </row>
    <row r="1354" spans="8:37" x14ac:dyDescent="0.25">
      <c r="H1354" s="8"/>
      <c r="I1354" s="8"/>
      <c r="N1354" s="23"/>
      <c r="O1354" s="24"/>
      <c r="P1354" s="19"/>
      <c r="Q1354" s="19"/>
      <c r="R1354" s="19"/>
      <c r="S1354" s="27"/>
      <c r="U1354" s="27"/>
      <c r="Y1354" s="9" t="s">
        <v>492</v>
      </c>
      <c r="Z1354" s="9" t="s">
        <v>462</v>
      </c>
      <c r="AA1354" s="9" t="s">
        <v>198</v>
      </c>
      <c r="AB1354" s="9">
        <v>20654651</v>
      </c>
      <c r="AC1354" s="9" t="s">
        <v>2136</v>
      </c>
      <c r="AD1354" s="9" t="s">
        <v>800</v>
      </c>
      <c r="AE1354" s="5">
        <f t="shared" ref="AE1354:AE1417" si="64">VLOOKUP(Y1354,K:T,10,0)</f>
        <v>0</v>
      </c>
      <c r="AF1354" s="5" t="str">
        <f t="shared" ref="AF1354:AF1417" si="65">IF(AE1354="A",IF(AD1354="katA","katB",AD1354),AD1354)</f>
        <v>Pokryto</v>
      </c>
      <c r="AG1354" s="153"/>
      <c r="AH1354" s="153"/>
      <c r="AI1354" t="s">
        <v>201</v>
      </c>
      <c r="AJ1354" t="s">
        <v>800</v>
      </c>
      <c r="AK1354" s="9" t="str">
        <f>VLOOKUP(Y1354,zdroj!D:AJ,33,0)</f>
        <v>katB</v>
      </c>
    </row>
    <row r="1355" spans="8:37" x14ac:dyDescent="0.25">
      <c r="H1355" s="8"/>
      <c r="I1355" s="8"/>
      <c r="N1355" s="23"/>
      <c r="O1355" s="24"/>
      <c r="P1355" s="19"/>
      <c r="Q1355" s="19"/>
      <c r="R1355" s="19"/>
      <c r="S1355" s="27"/>
      <c r="U1355" s="27"/>
      <c r="Y1355" s="9" t="s">
        <v>492</v>
      </c>
      <c r="Z1355" s="9" t="s">
        <v>462</v>
      </c>
      <c r="AA1355" s="9" t="s">
        <v>198</v>
      </c>
      <c r="AB1355" s="9">
        <v>25322559</v>
      </c>
      <c r="AC1355" s="9" t="s">
        <v>2137</v>
      </c>
      <c r="AD1355" s="9" t="s">
        <v>800</v>
      </c>
      <c r="AE1355" s="5">
        <f t="shared" si="64"/>
        <v>0</v>
      </c>
      <c r="AF1355" s="5" t="str">
        <f t="shared" si="65"/>
        <v>Pokryto</v>
      </c>
      <c r="AG1355" s="153"/>
      <c r="AH1355" s="153"/>
      <c r="AI1355" t="s">
        <v>17879</v>
      </c>
      <c r="AJ1355" t="s">
        <v>800</v>
      </c>
      <c r="AK1355" s="9" t="str">
        <f>VLOOKUP(Y1355,zdroj!D:AJ,33,0)</f>
        <v>katB</v>
      </c>
    </row>
    <row r="1356" spans="8:37" x14ac:dyDescent="0.25">
      <c r="H1356" s="8"/>
      <c r="I1356" s="8"/>
      <c r="N1356" s="23"/>
      <c r="O1356" s="24"/>
      <c r="P1356" s="19"/>
      <c r="Q1356" s="19"/>
      <c r="R1356" s="19"/>
      <c r="S1356" s="27"/>
      <c r="U1356" s="27"/>
      <c r="Y1356" s="9" t="s">
        <v>492</v>
      </c>
      <c r="Z1356" s="9" t="s">
        <v>462</v>
      </c>
      <c r="AA1356" s="9" t="s">
        <v>198</v>
      </c>
      <c r="AB1356" s="9">
        <v>25380257</v>
      </c>
      <c r="AC1356" s="9" t="s">
        <v>2138</v>
      </c>
      <c r="AD1356" s="9" t="s">
        <v>800</v>
      </c>
      <c r="AE1356" s="5">
        <f t="shared" si="64"/>
        <v>0</v>
      </c>
      <c r="AF1356" s="5" t="str">
        <f t="shared" si="65"/>
        <v>Pokryto</v>
      </c>
      <c r="AG1356" s="153"/>
      <c r="AH1356" s="153"/>
      <c r="AI1356" t="s">
        <v>201</v>
      </c>
      <c r="AJ1356" t="s">
        <v>800</v>
      </c>
      <c r="AK1356" s="9" t="str">
        <f>VLOOKUP(Y1356,zdroj!D:AJ,33,0)</f>
        <v>katB</v>
      </c>
    </row>
    <row r="1357" spans="8:37" x14ac:dyDescent="0.25">
      <c r="H1357" s="8"/>
      <c r="I1357" s="8"/>
      <c r="N1357" s="23"/>
      <c r="O1357" s="24"/>
      <c r="P1357" s="19"/>
      <c r="Q1357" s="19"/>
      <c r="R1357" s="19"/>
      <c r="S1357" s="27"/>
      <c r="U1357" s="27"/>
      <c r="Y1357" s="9" t="s">
        <v>492</v>
      </c>
      <c r="Z1357" s="9" t="s">
        <v>462</v>
      </c>
      <c r="AA1357" s="9" t="s">
        <v>198</v>
      </c>
      <c r="AB1357" s="9">
        <v>25733621</v>
      </c>
      <c r="AC1357" s="9" t="s">
        <v>2139</v>
      </c>
      <c r="AD1357" s="9" t="s">
        <v>800</v>
      </c>
      <c r="AE1357" s="5">
        <f t="shared" si="64"/>
        <v>0</v>
      </c>
      <c r="AF1357" s="5" t="str">
        <f t="shared" si="65"/>
        <v>Pokryto</v>
      </c>
      <c r="AG1357" s="153"/>
      <c r="AH1357" s="153"/>
      <c r="AI1357" t="s">
        <v>195</v>
      </c>
      <c r="AJ1357" t="s">
        <v>800</v>
      </c>
      <c r="AK1357" s="9" t="str">
        <f>VLOOKUP(Y1357,zdroj!D:AJ,33,0)</f>
        <v>katB</v>
      </c>
    </row>
    <row r="1358" spans="8:37" x14ac:dyDescent="0.25">
      <c r="H1358" s="8"/>
      <c r="I1358" s="8"/>
      <c r="N1358" s="23"/>
      <c r="O1358" s="24"/>
      <c r="P1358" s="19"/>
      <c r="Q1358" s="19"/>
      <c r="R1358" s="19"/>
      <c r="S1358" s="27"/>
      <c r="U1358" s="27"/>
      <c r="Y1358" s="9" t="s">
        <v>492</v>
      </c>
      <c r="Z1358" s="9" t="s">
        <v>462</v>
      </c>
      <c r="AA1358" s="9" t="s">
        <v>198</v>
      </c>
      <c r="AB1358" s="9">
        <v>30701201</v>
      </c>
      <c r="AC1358" s="9" t="s">
        <v>2140</v>
      </c>
      <c r="AD1358" s="9" t="s">
        <v>231</v>
      </c>
      <c r="AE1358" s="5">
        <f t="shared" si="64"/>
        <v>0</v>
      </c>
      <c r="AF1358" s="5" t="str">
        <f t="shared" si="65"/>
        <v>katB</v>
      </c>
      <c r="AG1358" s="153"/>
      <c r="AH1358" s="153"/>
      <c r="AI1358" t="s">
        <v>201</v>
      </c>
      <c r="AJ1358" t="s">
        <v>17878</v>
      </c>
      <c r="AK1358" s="9" t="str">
        <f>VLOOKUP(Y1358,zdroj!D:AJ,33,0)</f>
        <v>katB</v>
      </c>
    </row>
    <row r="1359" spans="8:37" x14ac:dyDescent="0.25">
      <c r="H1359" s="8"/>
      <c r="I1359" s="8"/>
      <c r="N1359" s="23"/>
      <c r="O1359" s="24"/>
      <c r="P1359" s="19"/>
      <c r="Q1359" s="19"/>
      <c r="R1359" s="19"/>
      <c r="S1359" s="27"/>
      <c r="U1359" s="27"/>
      <c r="Y1359" s="9" t="s">
        <v>492</v>
      </c>
      <c r="Z1359" s="9" t="s">
        <v>462</v>
      </c>
      <c r="AA1359" s="9" t="s">
        <v>198</v>
      </c>
      <c r="AB1359" s="9">
        <v>20652453</v>
      </c>
      <c r="AC1359" s="9" t="s">
        <v>2141</v>
      </c>
      <c r="AD1359" s="9" t="s">
        <v>800</v>
      </c>
      <c r="AE1359" s="5">
        <f t="shared" si="64"/>
        <v>0</v>
      </c>
      <c r="AF1359" s="5" t="str">
        <f t="shared" si="65"/>
        <v>Pokryto</v>
      </c>
      <c r="AG1359" s="153"/>
      <c r="AH1359" s="153"/>
      <c r="AI1359" t="s">
        <v>201</v>
      </c>
      <c r="AJ1359" t="s">
        <v>800</v>
      </c>
      <c r="AK1359" s="9" t="str">
        <f>VLOOKUP(Y1359,zdroj!D:AJ,33,0)</f>
        <v>katB</v>
      </c>
    </row>
    <row r="1360" spans="8:37" x14ac:dyDescent="0.25">
      <c r="H1360" s="8"/>
      <c r="I1360" s="8"/>
      <c r="N1360" s="23"/>
      <c r="O1360" s="24"/>
      <c r="P1360" s="19"/>
      <c r="Q1360" s="19"/>
      <c r="R1360" s="19"/>
      <c r="S1360" s="27"/>
      <c r="U1360" s="27"/>
      <c r="Y1360" s="9" t="s">
        <v>492</v>
      </c>
      <c r="Z1360" s="9" t="s">
        <v>462</v>
      </c>
      <c r="AA1360" s="9" t="s">
        <v>198</v>
      </c>
      <c r="AB1360" s="9">
        <v>26607719</v>
      </c>
      <c r="AC1360" s="9" t="s">
        <v>2142</v>
      </c>
      <c r="AD1360" s="9" t="s">
        <v>800</v>
      </c>
      <c r="AE1360" s="5">
        <f t="shared" si="64"/>
        <v>0</v>
      </c>
      <c r="AF1360" s="5" t="str">
        <f t="shared" si="65"/>
        <v>Pokryto</v>
      </c>
      <c r="AG1360" s="153"/>
      <c r="AH1360" s="153"/>
      <c r="AI1360" t="s">
        <v>201</v>
      </c>
      <c r="AJ1360" t="s">
        <v>800</v>
      </c>
      <c r="AK1360" s="9" t="str">
        <f>VLOOKUP(Y1360,zdroj!D:AJ,33,0)</f>
        <v>katB</v>
      </c>
    </row>
    <row r="1361" spans="8:37" x14ac:dyDescent="0.25">
      <c r="H1361" s="8"/>
      <c r="I1361" s="8"/>
      <c r="N1361" s="23"/>
      <c r="O1361" s="24"/>
      <c r="P1361" s="19"/>
      <c r="Q1361" s="19"/>
      <c r="R1361" s="19"/>
      <c r="S1361" s="27"/>
      <c r="U1361" s="27"/>
      <c r="Y1361" s="9" t="s">
        <v>492</v>
      </c>
      <c r="Z1361" s="9" t="s">
        <v>462</v>
      </c>
      <c r="AA1361" s="9" t="s">
        <v>198</v>
      </c>
      <c r="AB1361" s="9">
        <v>20654774</v>
      </c>
      <c r="AC1361" s="9" t="s">
        <v>2143</v>
      </c>
      <c r="AD1361" s="9" t="s">
        <v>231</v>
      </c>
      <c r="AE1361" s="5">
        <f t="shared" si="64"/>
        <v>0</v>
      </c>
      <c r="AF1361" s="5" t="str">
        <f t="shared" si="65"/>
        <v>katB</v>
      </c>
      <c r="AG1361" s="153"/>
      <c r="AH1361" s="153"/>
      <c r="AI1361" t="s">
        <v>201</v>
      </c>
      <c r="AJ1361" t="s">
        <v>17878</v>
      </c>
      <c r="AK1361" s="9" t="str">
        <f>VLOOKUP(Y1361,zdroj!D:AJ,33,0)</f>
        <v>katB</v>
      </c>
    </row>
    <row r="1362" spans="8:37" x14ac:dyDescent="0.25">
      <c r="H1362" s="8"/>
      <c r="I1362" s="8"/>
      <c r="N1362" s="23"/>
      <c r="O1362" s="24"/>
      <c r="P1362" s="19"/>
      <c r="Q1362" s="19"/>
      <c r="R1362" s="19"/>
      <c r="S1362" s="27"/>
      <c r="U1362" s="27"/>
      <c r="Y1362" s="9" t="s">
        <v>492</v>
      </c>
      <c r="Z1362" s="9" t="s">
        <v>462</v>
      </c>
      <c r="AA1362" s="9" t="s">
        <v>198</v>
      </c>
      <c r="AB1362" s="9">
        <v>27570801</v>
      </c>
      <c r="AC1362" s="9" t="s">
        <v>2144</v>
      </c>
      <c r="AD1362" s="9" t="s">
        <v>231</v>
      </c>
      <c r="AE1362" s="5">
        <f t="shared" si="64"/>
        <v>0</v>
      </c>
      <c r="AF1362" s="5" t="str">
        <f t="shared" si="65"/>
        <v>katB</v>
      </c>
      <c r="AG1362" s="153"/>
      <c r="AH1362" s="153"/>
      <c r="AI1362" t="s">
        <v>201</v>
      </c>
      <c r="AJ1362" t="s">
        <v>17878</v>
      </c>
      <c r="AK1362" s="9" t="str">
        <f>VLOOKUP(Y1362,zdroj!D:AJ,33,0)</f>
        <v>katB</v>
      </c>
    </row>
    <row r="1363" spans="8:37" x14ac:dyDescent="0.25">
      <c r="H1363" s="8"/>
      <c r="I1363" s="8"/>
      <c r="N1363" s="23"/>
      <c r="O1363" s="24"/>
      <c r="P1363" s="19"/>
      <c r="Q1363" s="19"/>
      <c r="R1363" s="19"/>
      <c r="S1363" s="27"/>
      <c r="U1363" s="27"/>
      <c r="Y1363" s="9" t="s">
        <v>492</v>
      </c>
      <c r="Z1363" s="9" t="s">
        <v>462</v>
      </c>
      <c r="AA1363" s="9" t="s">
        <v>198</v>
      </c>
      <c r="AB1363" s="9">
        <v>28204646</v>
      </c>
      <c r="AC1363" s="9" t="s">
        <v>2145</v>
      </c>
      <c r="AD1363" s="9" t="s">
        <v>231</v>
      </c>
      <c r="AE1363" s="5">
        <f t="shared" si="64"/>
        <v>0</v>
      </c>
      <c r="AF1363" s="5" t="str">
        <f t="shared" si="65"/>
        <v>katB</v>
      </c>
      <c r="AG1363" s="153"/>
      <c r="AH1363" s="153"/>
      <c r="AI1363" t="s">
        <v>201</v>
      </c>
      <c r="AJ1363" t="s">
        <v>17878</v>
      </c>
      <c r="AK1363" s="9" t="str">
        <f>VLOOKUP(Y1363,zdroj!D:AJ,33,0)</f>
        <v>katB</v>
      </c>
    </row>
    <row r="1364" spans="8:37" x14ac:dyDescent="0.25">
      <c r="H1364" s="8"/>
      <c r="I1364" s="8"/>
      <c r="N1364" s="23"/>
      <c r="O1364" s="24"/>
      <c r="P1364" s="19"/>
      <c r="Q1364" s="19"/>
      <c r="R1364" s="19"/>
      <c r="S1364" s="27"/>
      <c r="U1364" s="27"/>
      <c r="Y1364" s="9" t="s">
        <v>492</v>
      </c>
      <c r="Z1364" s="9" t="s">
        <v>462</v>
      </c>
      <c r="AA1364" s="9" t="s">
        <v>198</v>
      </c>
      <c r="AB1364" s="9">
        <v>20652461</v>
      </c>
      <c r="AC1364" s="9" t="s">
        <v>2146</v>
      </c>
      <c r="AD1364" s="9" t="s">
        <v>800</v>
      </c>
      <c r="AE1364" s="5">
        <f t="shared" si="64"/>
        <v>0</v>
      </c>
      <c r="AF1364" s="5" t="str">
        <f t="shared" si="65"/>
        <v>Pokryto</v>
      </c>
      <c r="AG1364" s="153"/>
      <c r="AH1364" s="153"/>
      <c r="AI1364" t="s">
        <v>229</v>
      </c>
      <c r="AJ1364" t="s">
        <v>800</v>
      </c>
      <c r="AK1364" s="9" t="str">
        <f>VLOOKUP(Y1364,zdroj!D:AJ,33,0)</f>
        <v>katB</v>
      </c>
    </row>
    <row r="1365" spans="8:37" x14ac:dyDescent="0.25">
      <c r="H1365" s="8"/>
      <c r="I1365" s="8"/>
      <c r="N1365" s="23"/>
      <c r="O1365" s="24"/>
      <c r="P1365" s="19"/>
      <c r="Q1365" s="19"/>
      <c r="R1365" s="19"/>
      <c r="S1365" s="27"/>
      <c r="U1365" s="27"/>
      <c r="Y1365" s="9" t="s">
        <v>492</v>
      </c>
      <c r="Z1365" s="9" t="s">
        <v>462</v>
      </c>
      <c r="AA1365" s="9" t="s">
        <v>198</v>
      </c>
      <c r="AB1365" s="9">
        <v>28204611</v>
      </c>
      <c r="AC1365" s="9" t="s">
        <v>2147</v>
      </c>
      <c r="AD1365" s="9" t="s">
        <v>231</v>
      </c>
      <c r="AE1365" s="5">
        <f t="shared" si="64"/>
        <v>0</v>
      </c>
      <c r="AF1365" s="5" t="str">
        <f t="shared" si="65"/>
        <v>katB</v>
      </c>
      <c r="AG1365" s="153"/>
      <c r="AH1365" s="153"/>
      <c r="AI1365" t="s">
        <v>201</v>
      </c>
      <c r="AJ1365" t="s">
        <v>17878</v>
      </c>
      <c r="AK1365" s="9" t="str">
        <f>VLOOKUP(Y1365,zdroj!D:AJ,33,0)</f>
        <v>katB</v>
      </c>
    </row>
    <row r="1366" spans="8:37" x14ac:dyDescent="0.25">
      <c r="H1366" s="8"/>
      <c r="I1366" s="8"/>
      <c r="N1366" s="23"/>
      <c r="O1366" s="24"/>
      <c r="P1366" s="19"/>
      <c r="Q1366" s="19"/>
      <c r="R1366" s="19"/>
      <c r="S1366" s="27"/>
      <c r="U1366" s="27"/>
      <c r="Y1366" s="9" t="s">
        <v>492</v>
      </c>
      <c r="Z1366" s="9" t="s">
        <v>462</v>
      </c>
      <c r="AA1366" s="9" t="s">
        <v>198</v>
      </c>
      <c r="AB1366" s="9">
        <v>28204620</v>
      </c>
      <c r="AC1366" s="9" t="s">
        <v>2148</v>
      </c>
      <c r="AD1366" s="9" t="s">
        <v>231</v>
      </c>
      <c r="AE1366" s="5">
        <f t="shared" si="64"/>
        <v>0</v>
      </c>
      <c r="AF1366" s="5" t="str">
        <f t="shared" si="65"/>
        <v>katB</v>
      </c>
      <c r="AG1366" s="153"/>
      <c r="AH1366" s="153"/>
      <c r="AI1366" t="s">
        <v>201</v>
      </c>
      <c r="AJ1366" t="s">
        <v>17878</v>
      </c>
      <c r="AK1366" s="9" t="str">
        <f>VLOOKUP(Y1366,zdroj!D:AJ,33,0)</f>
        <v>katB</v>
      </c>
    </row>
    <row r="1367" spans="8:37" x14ac:dyDescent="0.25">
      <c r="H1367" s="8"/>
      <c r="I1367" s="8"/>
      <c r="N1367" s="23"/>
      <c r="O1367" s="24"/>
      <c r="P1367" s="19"/>
      <c r="Q1367" s="19"/>
      <c r="R1367" s="19"/>
      <c r="S1367" s="27"/>
      <c r="U1367" s="27"/>
      <c r="Y1367" s="9" t="s">
        <v>492</v>
      </c>
      <c r="Z1367" s="9" t="s">
        <v>462</v>
      </c>
      <c r="AA1367" s="9" t="s">
        <v>198</v>
      </c>
      <c r="AB1367" s="9">
        <v>28204590</v>
      </c>
      <c r="AC1367" s="9" t="s">
        <v>2149</v>
      </c>
      <c r="AD1367" s="9" t="s">
        <v>231</v>
      </c>
      <c r="AE1367" s="5">
        <f t="shared" si="64"/>
        <v>0</v>
      </c>
      <c r="AF1367" s="5" t="str">
        <f t="shared" si="65"/>
        <v>katB</v>
      </c>
      <c r="AG1367" s="153"/>
      <c r="AH1367" s="153"/>
      <c r="AI1367" t="s">
        <v>229</v>
      </c>
      <c r="AJ1367" t="s">
        <v>17878</v>
      </c>
      <c r="AK1367" s="9" t="str">
        <f>VLOOKUP(Y1367,zdroj!D:AJ,33,0)</f>
        <v>katB</v>
      </c>
    </row>
    <row r="1368" spans="8:37" x14ac:dyDescent="0.25">
      <c r="H1368" s="8"/>
      <c r="I1368" s="8"/>
      <c r="N1368" s="23"/>
      <c r="O1368" s="24"/>
      <c r="P1368" s="19"/>
      <c r="Q1368" s="19"/>
      <c r="R1368" s="19"/>
      <c r="S1368" s="27"/>
      <c r="U1368" s="27"/>
      <c r="Y1368" s="9" t="s">
        <v>492</v>
      </c>
      <c r="Z1368" s="9" t="s">
        <v>462</v>
      </c>
      <c r="AA1368" s="9" t="s">
        <v>198</v>
      </c>
      <c r="AB1368" s="9">
        <v>28204603</v>
      </c>
      <c r="AC1368" s="9" t="s">
        <v>2150</v>
      </c>
      <c r="AD1368" s="9" t="s">
        <v>231</v>
      </c>
      <c r="AE1368" s="5">
        <f t="shared" si="64"/>
        <v>0</v>
      </c>
      <c r="AF1368" s="5" t="str">
        <f t="shared" si="65"/>
        <v>katB</v>
      </c>
      <c r="AG1368" s="153"/>
      <c r="AH1368" s="153"/>
      <c r="AI1368" t="s">
        <v>201</v>
      </c>
      <c r="AJ1368" t="s">
        <v>17878</v>
      </c>
      <c r="AK1368" s="9" t="str">
        <f>VLOOKUP(Y1368,zdroj!D:AJ,33,0)</f>
        <v>katB</v>
      </c>
    </row>
    <row r="1369" spans="8:37" x14ac:dyDescent="0.25">
      <c r="H1369" s="8"/>
      <c r="I1369" s="8"/>
      <c r="N1369" s="23"/>
      <c r="O1369" s="24"/>
      <c r="P1369" s="19"/>
      <c r="Q1369" s="19"/>
      <c r="R1369" s="19"/>
      <c r="S1369" s="27"/>
      <c r="U1369" s="27"/>
      <c r="Y1369" s="9" t="s">
        <v>492</v>
      </c>
      <c r="Z1369" s="9" t="s">
        <v>462</v>
      </c>
      <c r="AA1369" s="9" t="s">
        <v>198</v>
      </c>
      <c r="AB1369" s="9">
        <v>28204654</v>
      </c>
      <c r="AC1369" s="9" t="s">
        <v>2151</v>
      </c>
      <c r="AD1369" s="9" t="s">
        <v>231</v>
      </c>
      <c r="AE1369" s="5">
        <f t="shared" si="64"/>
        <v>0</v>
      </c>
      <c r="AF1369" s="5" t="str">
        <f t="shared" si="65"/>
        <v>katB</v>
      </c>
      <c r="AG1369" s="153"/>
      <c r="AH1369" s="153"/>
      <c r="AI1369" t="s">
        <v>201</v>
      </c>
      <c r="AJ1369" t="s">
        <v>17878</v>
      </c>
      <c r="AK1369" s="9" t="str">
        <f>VLOOKUP(Y1369,zdroj!D:AJ,33,0)</f>
        <v>katB</v>
      </c>
    </row>
    <row r="1370" spans="8:37" x14ac:dyDescent="0.25">
      <c r="H1370" s="8"/>
      <c r="I1370" s="8"/>
      <c r="N1370" s="23"/>
      <c r="O1370" s="24"/>
      <c r="P1370" s="19"/>
      <c r="Q1370" s="19"/>
      <c r="R1370" s="19"/>
      <c r="S1370" s="27"/>
      <c r="U1370" s="27"/>
      <c r="Y1370" s="9" t="s">
        <v>492</v>
      </c>
      <c r="Z1370" s="9" t="s">
        <v>462</v>
      </c>
      <c r="AA1370" s="9" t="s">
        <v>198</v>
      </c>
      <c r="AB1370" s="9">
        <v>78011868</v>
      </c>
      <c r="AC1370" s="9" t="s">
        <v>2152</v>
      </c>
      <c r="AD1370" s="9" t="s">
        <v>231</v>
      </c>
      <c r="AE1370" s="5">
        <f t="shared" si="64"/>
        <v>0</v>
      </c>
      <c r="AF1370" s="5" t="str">
        <f t="shared" si="65"/>
        <v>katB</v>
      </c>
      <c r="AG1370" s="153"/>
      <c r="AH1370" s="153"/>
      <c r="AI1370" t="s">
        <v>201</v>
      </c>
      <c r="AJ1370" t="s">
        <v>17878</v>
      </c>
      <c r="AK1370" s="9" t="str">
        <f>VLOOKUP(Y1370,zdroj!D:AJ,33,0)</f>
        <v>katB</v>
      </c>
    </row>
    <row r="1371" spans="8:37" x14ac:dyDescent="0.25">
      <c r="H1371" s="8"/>
      <c r="I1371" s="8"/>
      <c r="N1371" s="23"/>
      <c r="O1371" s="24"/>
      <c r="P1371" s="19"/>
      <c r="Q1371" s="19"/>
      <c r="R1371" s="19"/>
      <c r="S1371" s="27"/>
      <c r="U1371" s="27"/>
      <c r="Y1371" s="9" t="s">
        <v>492</v>
      </c>
      <c r="Z1371" s="9" t="s">
        <v>462</v>
      </c>
      <c r="AA1371" s="9" t="s">
        <v>198</v>
      </c>
      <c r="AB1371" s="9">
        <v>28204573</v>
      </c>
      <c r="AC1371" s="9" t="s">
        <v>2153</v>
      </c>
      <c r="AD1371" s="9" t="s">
        <v>231</v>
      </c>
      <c r="AE1371" s="5">
        <f t="shared" si="64"/>
        <v>0</v>
      </c>
      <c r="AF1371" s="5" t="str">
        <f t="shared" si="65"/>
        <v>katB</v>
      </c>
      <c r="AG1371" s="153"/>
      <c r="AH1371" s="153"/>
      <c r="AI1371" t="s">
        <v>201</v>
      </c>
      <c r="AJ1371" t="s">
        <v>17878</v>
      </c>
      <c r="AK1371" s="9" t="str">
        <f>VLOOKUP(Y1371,zdroj!D:AJ,33,0)</f>
        <v>katB</v>
      </c>
    </row>
    <row r="1372" spans="8:37" x14ac:dyDescent="0.25">
      <c r="H1372" s="8"/>
      <c r="I1372" s="8"/>
      <c r="N1372" s="23"/>
      <c r="O1372" s="24"/>
      <c r="P1372" s="19"/>
      <c r="Q1372" s="19"/>
      <c r="R1372" s="19"/>
      <c r="S1372" s="27"/>
      <c r="U1372" s="27"/>
      <c r="Y1372" s="9" t="s">
        <v>492</v>
      </c>
      <c r="Z1372" s="9" t="s">
        <v>462</v>
      </c>
      <c r="AA1372" s="9" t="s">
        <v>198</v>
      </c>
      <c r="AB1372" s="9">
        <v>28204565</v>
      </c>
      <c r="AC1372" s="9" t="s">
        <v>2154</v>
      </c>
      <c r="AD1372" s="9" t="s">
        <v>231</v>
      </c>
      <c r="AE1372" s="5">
        <f t="shared" si="64"/>
        <v>0</v>
      </c>
      <c r="AF1372" s="5" t="str">
        <f t="shared" si="65"/>
        <v>katB</v>
      </c>
      <c r="AG1372" s="153"/>
      <c r="AH1372" s="153"/>
      <c r="AI1372" t="s">
        <v>201</v>
      </c>
      <c r="AJ1372" t="s">
        <v>17878</v>
      </c>
      <c r="AK1372" s="9" t="str">
        <f>VLOOKUP(Y1372,zdroj!D:AJ,33,0)</f>
        <v>katB</v>
      </c>
    </row>
    <row r="1373" spans="8:37" x14ac:dyDescent="0.25">
      <c r="H1373" s="8"/>
      <c r="I1373" s="8"/>
      <c r="N1373" s="23"/>
      <c r="O1373" s="24"/>
      <c r="P1373" s="19"/>
      <c r="Q1373" s="19"/>
      <c r="R1373" s="19"/>
      <c r="S1373" s="27"/>
      <c r="U1373" s="27"/>
      <c r="Y1373" s="9" t="s">
        <v>492</v>
      </c>
      <c r="Z1373" s="9" t="s">
        <v>462</v>
      </c>
      <c r="AA1373" s="9" t="s">
        <v>198</v>
      </c>
      <c r="AB1373" s="9">
        <v>80087744</v>
      </c>
      <c r="AC1373" s="9" t="s">
        <v>2155</v>
      </c>
      <c r="AD1373" s="9" t="s">
        <v>231</v>
      </c>
      <c r="AE1373" s="5">
        <f t="shared" si="64"/>
        <v>0</v>
      </c>
      <c r="AF1373" s="5" t="str">
        <f t="shared" si="65"/>
        <v>katB</v>
      </c>
      <c r="AG1373" s="153"/>
      <c r="AH1373" s="153"/>
      <c r="AI1373" t="s">
        <v>17879</v>
      </c>
      <c r="AJ1373" t="s">
        <v>17878</v>
      </c>
      <c r="AK1373" s="9" t="str">
        <f>VLOOKUP(Y1373,zdroj!D:AJ,33,0)</f>
        <v>katB</v>
      </c>
    </row>
    <row r="1374" spans="8:37" x14ac:dyDescent="0.25">
      <c r="H1374" s="8"/>
      <c r="I1374" s="8"/>
      <c r="N1374" s="23"/>
      <c r="O1374" s="24"/>
      <c r="P1374" s="19"/>
      <c r="Q1374" s="19"/>
      <c r="R1374" s="19"/>
      <c r="S1374" s="27"/>
      <c r="U1374" s="27"/>
      <c r="Y1374" s="9" t="s">
        <v>492</v>
      </c>
      <c r="Z1374" s="9" t="s">
        <v>462</v>
      </c>
      <c r="AA1374" s="9" t="s">
        <v>198</v>
      </c>
      <c r="AB1374" s="9">
        <v>80283993</v>
      </c>
      <c r="AC1374" s="9" t="s">
        <v>2156</v>
      </c>
      <c r="AD1374" s="9" t="s">
        <v>231</v>
      </c>
      <c r="AE1374" s="5">
        <f t="shared" si="64"/>
        <v>0</v>
      </c>
      <c r="AF1374" s="5" t="str">
        <f t="shared" si="65"/>
        <v>katB</v>
      </c>
      <c r="AG1374" s="153"/>
      <c r="AH1374" s="153"/>
      <c r="AI1374" t="s">
        <v>17879</v>
      </c>
      <c r="AJ1374" t="s">
        <v>17878</v>
      </c>
      <c r="AK1374" s="9" t="str">
        <f>VLOOKUP(Y1374,zdroj!D:AJ,33,0)</f>
        <v>katB</v>
      </c>
    </row>
    <row r="1375" spans="8:37" x14ac:dyDescent="0.25">
      <c r="H1375" s="8"/>
      <c r="I1375" s="8"/>
      <c r="N1375" s="23"/>
      <c r="O1375" s="24"/>
      <c r="P1375" s="19"/>
      <c r="Q1375" s="19"/>
      <c r="R1375" s="19"/>
      <c r="S1375" s="27"/>
      <c r="U1375" s="27"/>
      <c r="Y1375" s="9" t="s">
        <v>492</v>
      </c>
      <c r="Z1375" s="9" t="s">
        <v>462</v>
      </c>
      <c r="AA1375" s="9" t="s">
        <v>198</v>
      </c>
      <c r="AB1375" s="9">
        <v>20652470</v>
      </c>
      <c r="AC1375" s="9" t="s">
        <v>2157</v>
      </c>
      <c r="AD1375" s="9" t="s">
        <v>800</v>
      </c>
      <c r="AE1375" s="5">
        <f t="shared" si="64"/>
        <v>0</v>
      </c>
      <c r="AF1375" s="5" t="str">
        <f t="shared" si="65"/>
        <v>Pokryto</v>
      </c>
      <c r="AG1375" s="153"/>
      <c r="AH1375" s="153"/>
      <c r="AI1375" t="s">
        <v>201</v>
      </c>
      <c r="AJ1375" t="s">
        <v>800</v>
      </c>
      <c r="AK1375" s="9" t="str">
        <f>VLOOKUP(Y1375,zdroj!D:AJ,33,0)</f>
        <v>katB</v>
      </c>
    </row>
    <row r="1376" spans="8:37" x14ac:dyDescent="0.25">
      <c r="H1376" s="8"/>
      <c r="I1376" s="8"/>
      <c r="N1376" s="23"/>
      <c r="O1376" s="24"/>
      <c r="P1376" s="19"/>
      <c r="Q1376" s="19"/>
      <c r="R1376" s="19"/>
      <c r="S1376" s="27"/>
      <c r="U1376" s="27"/>
      <c r="Y1376" s="9" t="s">
        <v>492</v>
      </c>
      <c r="Z1376" s="9" t="s">
        <v>462</v>
      </c>
      <c r="AA1376" s="9" t="s">
        <v>198</v>
      </c>
      <c r="AB1376" s="9">
        <v>80599699</v>
      </c>
      <c r="AC1376" s="9" t="s">
        <v>2158</v>
      </c>
      <c r="AD1376" s="9" t="s">
        <v>231</v>
      </c>
      <c r="AE1376" s="5">
        <f t="shared" si="64"/>
        <v>0</v>
      </c>
      <c r="AF1376" s="5" t="str">
        <f t="shared" si="65"/>
        <v>katB</v>
      </c>
      <c r="AG1376" s="153"/>
      <c r="AH1376" s="153"/>
      <c r="AI1376" t="s">
        <v>17879</v>
      </c>
      <c r="AJ1376" t="s">
        <v>17878</v>
      </c>
      <c r="AK1376" s="9" t="str">
        <f>VLOOKUP(Y1376,zdroj!D:AJ,33,0)</f>
        <v>katB</v>
      </c>
    </row>
    <row r="1377" spans="8:37" x14ac:dyDescent="0.25">
      <c r="H1377" s="8"/>
      <c r="I1377" s="8"/>
      <c r="N1377" s="23"/>
      <c r="O1377" s="24"/>
      <c r="P1377" s="19"/>
      <c r="Q1377" s="19"/>
      <c r="R1377" s="19"/>
      <c r="S1377" s="27"/>
      <c r="U1377" s="27"/>
      <c r="Y1377" s="9" t="s">
        <v>492</v>
      </c>
      <c r="Z1377" s="9" t="s">
        <v>462</v>
      </c>
      <c r="AA1377" s="9" t="s">
        <v>198</v>
      </c>
      <c r="AB1377" s="9">
        <v>81336578</v>
      </c>
      <c r="AC1377" s="9" t="s">
        <v>2159</v>
      </c>
      <c r="AD1377" s="9" t="s">
        <v>231</v>
      </c>
      <c r="AE1377" s="5">
        <f t="shared" si="64"/>
        <v>0</v>
      </c>
      <c r="AF1377" s="5" t="str">
        <f t="shared" si="65"/>
        <v>katB</v>
      </c>
      <c r="AG1377" s="153"/>
      <c r="AH1377" s="153"/>
      <c r="AI1377" t="s">
        <v>201</v>
      </c>
      <c r="AJ1377" t="s">
        <v>17878</v>
      </c>
      <c r="AK1377" s="9" t="str">
        <f>VLOOKUP(Y1377,zdroj!D:AJ,33,0)</f>
        <v>katB</v>
      </c>
    </row>
    <row r="1378" spans="8:37" x14ac:dyDescent="0.25">
      <c r="H1378" s="8"/>
      <c r="I1378" s="8"/>
      <c r="N1378" s="23"/>
      <c r="O1378" s="24"/>
      <c r="P1378" s="19"/>
      <c r="Q1378" s="19"/>
      <c r="R1378" s="19"/>
      <c r="S1378" s="27"/>
      <c r="U1378" s="27"/>
      <c r="Y1378" s="9" t="s">
        <v>492</v>
      </c>
      <c r="Z1378" s="9" t="s">
        <v>462</v>
      </c>
      <c r="AA1378" s="9" t="s">
        <v>198</v>
      </c>
      <c r="AB1378" s="9">
        <v>81057954</v>
      </c>
      <c r="AC1378" s="9" t="s">
        <v>2160</v>
      </c>
      <c r="AD1378" s="9" t="s">
        <v>231</v>
      </c>
      <c r="AE1378" s="5">
        <f t="shared" si="64"/>
        <v>0</v>
      </c>
      <c r="AF1378" s="5" t="str">
        <f t="shared" si="65"/>
        <v>katB</v>
      </c>
      <c r="AG1378" s="153"/>
      <c r="AH1378" s="153"/>
      <c r="AI1378" t="s">
        <v>201</v>
      </c>
      <c r="AJ1378" t="s">
        <v>17878</v>
      </c>
      <c r="AK1378" s="9" t="str">
        <f>VLOOKUP(Y1378,zdroj!D:AJ,33,0)</f>
        <v>katB</v>
      </c>
    </row>
    <row r="1379" spans="8:37" x14ac:dyDescent="0.25">
      <c r="H1379" s="8"/>
      <c r="I1379" s="8"/>
      <c r="N1379" s="23"/>
      <c r="O1379" s="24"/>
      <c r="P1379" s="19"/>
      <c r="Q1379" s="19"/>
      <c r="R1379" s="19"/>
      <c r="S1379" s="27"/>
      <c r="U1379" s="27"/>
      <c r="Y1379" s="9" t="s">
        <v>492</v>
      </c>
      <c r="Z1379" s="9" t="s">
        <v>462</v>
      </c>
      <c r="AA1379" s="9" t="s">
        <v>198</v>
      </c>
      <c r="AB1379" s="9">
        <v>81365942</v>
      </c>
      <c r="AC1379" s="9" t="s">
        <v>2161</v>
      </c>
      <c r="AD1379" s="9" t="s">
        <v>800</v>
      </c>
      <c r="AE1379" s="5">
        <f t="shared" si="64"/>
        <v>0</v>
      </c>
      <c r="AF1379" s="5" t="str">
        <f t="shared" si="65"/>
        <v>Pokryto</v>
      </c>
      <c r="AG1379" s="153"/>
      <c r="AH1379" s="153"/>
      <c r="AI1379" t="s">
        <v>201</v>
      </c>
      <c r="AJ1379" t="s">
        <v>800</v>
      </c>
      <c r="AK1379" s="9" t="str">
        <f>VLOOKUP(Y1379,zdroj!D:AJ,33,0)</f>
        <v>katB</v>
      </c>
    </row>
    <row r="1380" spans="8:37" x14ac:dyDescent="0.25">
      <c r="H1380" s="8"/>
      <c r="I1380" s="8"/>
      <c r="N1380" s="23"/>
      <c r="O1380" s="24"/>
      <c r="P1380" s="19"/>
      <c r="Q1380" s="19"/>
      <c r="R1380" s="19"/>
      <c r="S1380" s="27"/>
      <c r="U1380" s="27"/>
      <c r="Y1380" s="9" t="s">
        <v>492</v>
      </c>
      <c r="Z1380" s="9" t="s">
        <v>462</v>
      </c>
      <c r="AA1380" s="9" t="s">
        <v>198</v>
      </c>
      <c r="AB1380" s="9">
        <v>82328293</v>
      </c>
      <c r="AC1380" s="9" t="s">
        <v>2162</v>
      </c>
      <c r="AD1380" s="9" t="s">
        <v>231</v>
      </c>
      <c r="AE1380" s="5">
        <f t="shared" si="64"/>
        <v>0</v>
      </c>
      <c r="AF1380" s="5" t="str">
        <f t="shared" si="65"/>
        <v>katB</v>
      </c>
      <c r="AG1380" s="153"/>
      <c r="AH1380" s="153"/>
      <c r="AI1380" t="s">
        <v>201</v>
      </c>
      <c r="AJ1380" t="s">
        <v>17878</v>
      </c>
      <c r="AK1380" s="9" t="str">
        <f>VLOOKUP(Y1380,zdroj!D:AJ,33,0)</f>
        <v>katB</v>
      </c>
    </row>
    <row r="1381" spans="8:37" x14ac:dyDescent="0.25">
      <c r="H1381" s="8"/>
      <c r="I1381" s="8"/>
      <c r="N1381" s="23"/>
      <c r="O1381" s="24"/>
      <c r="P1381" s="19"/>
      <c r="Q1381" s="19"/>
      <c r="R1381" s="19"/>
      <c r="S1381" s="27"/>
      <c r="U1381" s="27"/>
      <c r="Y1381" s="9" t="s">
        <v>492</v>
      </c>
      <c r="Z1381" s="9" t="s">
        <v>462</v>
      </c>
      <c r="AA1381" s="9" t="s">
        <v>198</v>
      </c>
      <c r="AB1381" s="9">
        <v>82157120</v>
      </c>
      <c r="AC1381" s="9" t="s">
        <v>2163</v>
      </c>
      <c r="AD1381" s="9" t="s">
        <v>231</v>
      </c>
      <c r="AE1381" s="5">
        <f t="shared" si="64"/>
        <v>0</v>
      </c>
      <c r="AF1381" s="5" t="str">
        <f t="shared" si="65"/>
        <v>katB</v>
      </c>
      <c r="AG1381" s="153"/>
      <c r="AH1381" s="153"/>
      <c r="AI1381" t="s">
        <v>201</v>
      </c>
      <c r="AJ1381" t="s">
        <v>17878</v>
      </c>
      <c r="AK1381" s="9" t="str">
        <f>VLOOKUP(Y1381,zdroj!D:AJ,33,0)</f>
        <v>katB</v>
      </c>
    </row>
    <row r="1382" spans="8:37" x14ac:dyDescent="0.25">
      <c r="H1382" s="8"/>
      <c r="I1382" s="8"/>
      <c r="N1382" s="23"/>
      <c r="O1382" s="24"/>
      <c r="P1382" s="19"/>
      <c r="Q1382" s="19"/>
      <c r="R1382" s="19"/>
      <c r="S1382" s="27"/>
      <c r="U1382" s="27"/>
      <c r="Y1382" s="9" t="s">
        <v>492</v>
      </c>
      <c r="Z1382" s="9" t="s">
        <v>462</v>
      </c>
      <c r="AA1382" s="9" t="s">
        <v>198</v>
      </c>
      <c r="AB1382" s="9">
        <v>20652488</v>
      </c>
      <c r="AC1382" s="9" t="s">
        <v>2164</v>
      </c>
      <c r="AD1382" s="9" t="s">
        <v>800</v>
      </c>
      <c r="AE1382" s="5">
        <f t="shared" si="64"/>
        <v>0</v>
      </c>
      <c r="AF1382" s="5" t="str">
        <f t="shared" si="65"/>
        <v>Pokryto</v>
      </c>
      <c r="AG1382" s="153"/>
      <c r="AH1382" s="153"/>
      <c r="AI1382" t="s">
        <v>201</v>
      </c>
      <c r="AJ1382" t="s">
        <v>800</v>
      </c>
      <c r="AK1382" s="9" t="str">
        <f>VLOOKUP(Y1382,zdroj!D:AJ,33,0)</f>
        <v>katB</v>
      </c>
    </row>
    <row r="1383" spans="8:37" x14ac:dyDescent="0.25">
      <c r="H1383" s="8"/>
      <c r="I1383" s="8"/>
      <c r="N1383" s="23"/>
      <c r="O1383" s="24"/>
      <c r="P1383" s="19"/>
      <c r="Q1383" s="19"/>
      <c r="R1383" s="19"/>
      <c r="S1383" s="27"/>
      <c r="U1383" s="27"/>
      <c r="Y1383" s="9" t="s">
        <v>492</v>
      </c>
      <c r="Z1383" s="9" t="s">
        <v>462</v>
      </c>
      <c r="AA1383" s="9" t="s">
        <v>198</v>
      </c>
      <c r="AB1383" s="9">
        <v>20652232</v>
      </c>
      <c r="AC1383" s="9" t="s">
        <v>2165</v>
      </c>
      <c r="AD1383" s="9" t="s">
        <v>231</v>
      </c>
      <c r="AE1383" s="5">
        <f t="shared" si="64"/>
        <v>0</v>
      </c>
      <c r="AF1383" s="5" t="str">
        <f t="shared" si="65"/>
        <v>katB</v>
      </c>
      <c r="AG1383" s="153"/>
      <c r="AH1383" s="153"/>
      <c r="AI1383" t="s">
        <v>17879</v>
      </c>
      <c r="AJ1383" t="s">
        <v>17878</v>
      </c>
      <c r="AK1383" s="9" t="str">
        <f>VLOOKUP(Y1383,zdroj!D:AJ,33,0)</f>
        <v>katB</v>
      </c>
    </row>
    <row r="1384" spans="8:37" x14ac:dyDescent="0.25">
      <c r="H1384" s="8"/>
      <c r="I1384" s="8"/>
      <c r="N1384" s="23"/>
      <c r="O1384" s="24"/>
      <c r="P1384" s="19"/>
      <c r="Q1384" s="19"/>
      <c r="R1384" s="19"/>
      <c r="S1384" s="27"/>
      <c r="U1384" s="27"/>
      <c r="Y1384" s="9" t="s">
        <v>492</v>
      </c>
      <c r="Z1384" s="9" t="s">
        <v>462</v>
      </c>
      <c r="AA1384" s="9" t="s">
        <v>198</v>
      </c>
      <c r="AB1384" s="9">
        <v>20652496</v>
      </c>
      <c r="AC1384" s="9" t="s">
        <v>2166</v>
      </c>
      <c r="AD1384" s="9" t="s">
        <v>800</v>
      </c>
      <c r="AE1384" s="5">
        <f t="shared" si="64"/>
        <v>0</v>
      </c>
      <c r="AF1384" s="5" t="str">
        <f t="shared" si="65"/>
        <v>Pokryto</v>
      </c>
      <c r="AG1384" s="153"/>
      <c r="AH1384" s="153"/>
      <c r="AI1384" t="s">
        <v>17882</v>
      </c>
      <c r="AJ1384" t="s">
        <v>800</v>
      </c>
      <c r="AK1384" s="9" t="str">
        <f>VLOOKUP(Y1384,zdroj!D:AJ,33,0)</f>
        <v>katB</v>
      </c>
    </row>
    <row r="1385" spans="8:37" x14ac:dyDescent="0.25">
      <c r="H1385" s="8"/>
      <c r="I1385" s="8"/>
      <c r="N1385" s="23"/>
      <c r="O1385" s="24"/>
      <c r="P1385" s="19"/>
      <c r="Q1385" s="19"/>
      <c r="R1385" s="19"/>
      <c r="S1385" s="27"/>
      <c r="U1385" s="27"/>
      <c r="Y1385" s="9" t="s">
        <v>492</v>
      </c>
      <c r="Z1385" s="9" t="s">
        <v>462</v>
      </c>
      <c r="AA1385" s="9" t="s">
        <v>198</v>
      </c>
      <c r="AB1385" s="9">
        <v>20652500</v>
      </c>
      <c r="AC1385" s="9" t="s">
        <v>2167</v>
      </c>
      <c r="AD1385" s="9" t="s">
        <v>800</v>
      </c>
      <c r="AE1385" s="5">
        <f t="shared" si="64"/>
        <v>0</v>
      </c>
      <c r="AF1385" s="5" t="str">
        <f t="shared" si="65"/>
        <v>Pokryto</v>
      </c>
      <c r="AG1385" s="153"/>
      <c r="AH1385" s="153"/>
      <c r="AI1385" t="s">
        <v>201</v>
      </c>
      <c r="AJ1385" t="s">
        <v>800</v>
      </c>
      <c r="AK1385" s="9" t="str">
        <f>VLOOKUP(Y1385,zdroj!D:AJ,33,0)</f>
        <v>katB</v>
      </c>
    </row>
    <row r="1386" spans="8:37" x14ac:dyDescent="0.25">
      <c r="H1386" s="8"/>
      <c r="I1386" s="8"/>
      <c r="N1386" s="23"/>
      <c r="O1386" s="24"/>
      <c r="P1386" s="19"/>
      <c r="Q1386" s="19"/>
      <c r="R1386" s="19"/>
      <c r="S1386" s="27"/>
      <c r="U1386" s="27"/>
      <c r="Y1386" s="9" t="s">
        <v>492</v>
      </c>
      <c r="Z1386" s="9" t="s">
        <v>462</v>
      </c>
      <c r="AA1386" s="9" t="s">
        <v>198</v>
      </c>
      <c r="AB1386" s="9">
        <v>78574994</v>
      </c>
      <c r="AC1386" s="9" t="s">
        <v>2168</v>
      </c>
      <c r="AD1386" s="9" t="s">
        <v>800</v>
      </c>
      <c r="AE1386" s="5">
        <f t="shared" si="64"/>
        <v>0</v>
      </c>
      <c r="AF1386" s="5" t="str">
        <f t="shared" si="65"/>
        <v>Pokryto</v>
      </c>
      <c r="AG1386" s="153"/>
      <c r="AH1386" s="153"/>
      <c r="AI1386" t="s">
        <v>201</v>
      </c>
      <c r="AJ1386" t="s">
        <v>800</v>
      </c>
      <c r="AK1386" s="9" t="str">
        <f>VLOOKUP(Y1386,zdroj!D:AJ,33,0)</f>
        <v>katB</v>
      </c>
    </row>
    <row r="1387" spans="8:37" x14ac:dyDescent="0.25">
      <c r="H1387" s="8"/>
      <c r="I1387" s="8"/>
      <c r="N1387" s="23"/>
      <c r="O1387" s="24"/>
      <c r="P1387" s="19"/>
      <c r="Q1387" s="19"/>
      <c r="R1387" s="19"/>
      <c r="S1387" s="27"/>
      <c r="U1387" s="27"/>
      <c r="Y1387" s="9" t="s">
        <v>492</v>
      </c>
      <c r="Z1387" s="9" t="s">
        <v>462</v>
      </c>
      <c r="AA1387" s="9" t="s">
        <v>198</v>
      </c>
      <c r="AB1387" s="9">
        <v>20652526</v>
      </c>
      <c r="AC1387" s="9" t="s">
        <v>2169</v>
      </c>
      <c r="AD1387" s="9" t="s">
        <v>800</v>
      </c>
      <c r="AE1387" s="5">
        <f t="shared" si="64"/>
        <v>0</v>
      </c>
      <c r="AF1387" s="5" t="str">
        <f t="shared" si="65"/>
        <v>Pokryto</v>
      </c>
      <c r="AG1387" s="153"/>
      <c r="AH1387" s="153"/>
      <c r="AI1387" t="s">
        <v>17879</v>
      </c>
      <c r="AJ1387" t="s">
        <v>800</v>
      </c>
      <c r="AK1387" s="9" t="str">
        <f>VLOOKUP(Y1387,zdroj!D:AJ,33,0)</f>
        <v>katB</v>
      </c>
    </row>
    <row r="1388" spans="8:37" x14ac:dyDescent="0.25">
      <c r="H1388" s="8"/>
      <c r="I1388" s="8"/>
      <c r="N1388" s="23"/>
      <c r="O1388" s="24"/>
      <c r="P1388" s="19"/>
      <c r="Q1388" s="19"/>
      <c r="R1388" s="19"/>
      <c r="S1388" s="27"/>
      <c r="U1388" s="27"/>
      <c r="Y1388" s="9" t="s">
        <v>492</v>
      </c>
      <c r="Z1388" s="9" t="s">
        <v>462</v>
      </c>
      <c r="AA1388" s="9" t="s">
        <v>198</v>
      </c>
      <c r="AB1388" s="9">
        <v>20652534</v>
      </c>
      <c r="AC1388" s="9" t="s">
        <v>2170</v>
      </c>
      <c r="AD1388" s="9" t="s">
        <v>231</v>
      </c>
      <c r="AE1388" s="5">
        <f t="shared" si="64"/>
        <v>0</v>
      </c>
      <c r="AF1388" s="5" t="str">
        <f t="shared" si="65"/>
        <v>katB</v>
      </c>
      <c r="AG1388" s="153"/>
      <c r="AH1388" s="153"/>
      <c r="AI1388" t="s">
        <v>201</v>
      </c>
      <c r="AJ1388" t="s">
        <v>17878</v>
      </c>
      <c r="AK1388" s="9" t="str">
        <f>VLOOKUP(Y1388,zdroj!D:AJ,33,0)</f>
        <v>katB</v>
      </c>
    </row>
    <row r="1389" spans="8:37" x14ac:dyDescent="0.25">
      <c r="H1389" s="8"/>
      <c r="I1389" s="8"/>
      <c r="N1389" s="23"/>
      <c r="O1389" s="24"/>
      <c r="P1389" s="19"/>
      <c r="Q1389" s="19"/>
      <c r="R1389" s="19"/>
      <c r="S1389" s="27"/>
      <c r="U1389" s="27"/>
      <c r="Y1389" s="9" t="s">
        <v>492</v>
      </c>
      <c r="Z1389" s="9" t="s">
        <v>462</v>
      </c>
      <c r="AA1389" s="9" t="s">
        <v>198</v>
      </c>
      <c r="AB1389" s="9">
        <v>20652542</v>
      </c>
      <c r="AC1389" s="9" t="s">
        <v>2171</v>
      </c>
      <c r="AD1389" s="9" t="s">
        <v>800</v>
      </c>
      <c r="AE1389" s="5">
        <f t="shared" si="64"/>
        <v>0</v>
      </c>
      <c r="AF1389" s="5" t="str">
        <f t="shared" si="65"/>
        <v>Pokryto</v>
      </c>
      <c r="AG1389" s="153"/>
      <c r="AH1389" s="153"/>
      <c r="AI1389" t="s">
        <v>17879</v>
      </c>
      <c r="AJ1389" t="s">
        <v>800</v>
      </c>
      <c r="AK1389" s="9" t="str">
        <f>VLOOKUP(Y1389,zdroj!D:AJ,33,0)</f>
        <v>katB</v>
      </c>
    </row>
    <row r="1390" spans="8:37" x14ac:dyDescent="0.25">
      <c r="H1390" s="8"/>
      <c r="I1390" s="8"/>
      <c r="N1390" s="23"/>
      <c r="O1390" s="24"/>
      <c r="P1390" s="19"/>
      <c r="Q1390" s="19"/>
      <c r="R1390" s="19"/>
      <c r="S1390" s="27"/>
      <c r="U1390" s="27"/>
      <c r="Y1390" s="9" t="s">
        <v>492</v>
      </c>
      <c r="Z1390" s="9" t="s">
        <v>462</v>
      </c>
      <c r="AA1390" s="9" t="s">
        <v>198</v>
      </c>
      <c r="AB1390" s="9">
        <v>20652551</v>
      </c>
      <c r="AC1390" s="9" t="s">
        <v>2172</v>
      </c>
      <c r="AD1390" s="9" t="s">
        <v>800</v>
      </c>
      <c r="AE1390" s="5">
        <f t="shared" si="64"/>
        <v>0</v>
      </c>
      <c r="AF1390" s="5" t="str">
        <f t="shared" si="65"/>
        <v>Pokryto</v>
      </c>
      <c r="AG1390" s="153"/>
      <c r="AH1390" s="153"/>
      <c r="AI1390" t="s">
        <v>201</v>
      </c>
      <c r="AJ1390" t="s">
        <v>800</v>
      </c>
      <c r="AK1390" s="9" t="str">
        <f>VLOOKUP(Y1390,zdroj!D:AJ,33,0)</f>
        <v>katB</v>
      </c>
    </row>
    <row r="1391" spans="8:37" x14ac:dyDescent="0.25">
      <c r="H1391" s="8"/>
      <c r="I1391" s="8"/>
      <c r="N1391" s="23"/>
      <c r="O1391" s="24"/>
      <c r="P1391" s="19"/>
      <c r="Q1391" s="19"/>
      <c r="R1391" s="19"/>
      <c r="S1391" s="27"/>
      <c r="U1391" s="27"/>
      <c r="Y1391" s="9" t="s">
        <v>492</v>
      </c>
      <c r="Z1391" s="9" t="s">
        <v>462</v>
      </c>
      <c r="AA1391" s="9" t="s">
        <v>198</v>
      </c>
      <c r="AB1391" s="9">
        <v>20652569</v>
      </c>
      <c r="AC1391" s="9" t="s">
        <v>2173</v>
      </c>
      <c r="AD1391" s="9" t="s">
        <v>800</v>
      </c>
      <c r="AE1391" s="5">
        <f t="shared" si="64"/>
        <v>0</v>
      </c>
      <c r="AF1391" s="5" t="str">
        <f t="shared" si="65"/>
        <v>Pokryto</v>
      </c>
      <c r="AG1391" s="153"/>
      <c r="AH1391" s="153"/>
      <c r="AI1391" t="s">
        <v>201</v>
      </c>
      <c r="AJ1391" t="s">
        <v>800</v>
      </c>
      <c r="AK1391" s="9" t="str">
        <f>VLOOKUP(Y1391,zdroj!D:AJ,33,0)</f>
        <v>katB</v>
      </c>
    </row>
    <row r="1392" spans="8:37" x14ac:dyDescent="0.25">
      <c r="H1392" s="8"/>
      <c r="I1392" s="8"/>
      <c r="N1392" s="23"/>
      <c r="O1392" s="24"/>
      <c r="P1392" s="19"/>
      <c r="Q1392" s="19"/>
      <c r="R1392" s="19"/>
      <c r="S1392" s="27"/>
      <c r="U1392" s="27"/>
      <c r="Y1392" s="9" t="s">
        <v>492</v>
      </c>
      <c r="Z1392" s="9" t="s">
        <v>462</v>
      </c>
      <c r="AA1392" s="9" t="s">
        <v>198</v>
      </c>
      <c r="AB1392" s="9">
        <v>20652577</v>
      </c>
      <c r="AC1392" s="9" t="s">
        <v>2174</v>
      </c>
      <c r="AD1392" s="9" t="s">
        <v>800</v>
      </c>
      <c r="AE1392" s="5">
        <f t="shared" si="64"/>
        <v>0</v>
      </c>
      <c r="AF1392" s="5" t="str">
        <f t="shared" si="65"/>
        <v>Pokryto</v>
      </c>
      <c r="AG1392" s="153"/>
      <c r="AH1392" s="153"/>
      <c r="AI1392" t="s">
        <v>201</v>
      </c>
      <c r="AJ1392" t="s">
        <v>800</v>
      </c>
      <c r="AK1392" s="9" t="str">
        <f>VLOOKUP(Y1392,zdroj!D:AJ,33,0)</f>
        <v>katB</v>
      </c>
    </row>
    <row r="1393" spans="8:37" x14ac:dyDescent="0.25">
      <c r="H1393" s="8"/>
      <c r="I1393" s="8"/>
      <c r="N1393" s="23"/>
      <c r="O1393" s="24"/>
      <c r="P1393" s="19"/>
      <c r="Q1393" s="19"/>
      <c r="R1393" s="19"/>
      <c r="S1393" s="27"/>
      <c r="U1393" s="27"/>
      <c r="Y1393" s="9" t="s">
        <v>492</v>
      </c>
      <c r="Z1393" s="9" t="s">
        <v>462</v>
      </c>
      <c r="AA1393" s="9" t="s">
        <v>198</v>
      </c>
      <c r="AB1393" s="9">
        <v>20652585</v>
      </c>
      <c r="AC1393" s="9" t="s">
        <v>2175</v>
      </c>
      <c r="AD1393" s="9" t="s">
        <v>800</v>
      </c>
      <c r="AE1393" s="5">
        <f t="shared" si="64"/>
        <v>0</v>
      </c>
      <c r="AF1393" s="5" t="str">
        <f t="shared" si="65"/>
        <v>Pokryto</v>
      </c>
      <c r="AG1393" s="153"/>
      <c r="AH1393" s="153"/>
      <c r="AI1393" t="s">
        <v>201</v>
      </c>
      <c r="AJ1393" t="s">
        <v>800</v>
      </c>
      <c r="AK1393" s="9" t="str">
        <f>VLOOKUP(Y1393,zdroj!D:AJ,33,0)</f>
        <v>katB</v>
      </c>
    </row>
    <row r="1394" spans="8:37" x14ac:dyDescent="0.25">
      <c r="H1394" s="8"/>
      <c r="I1394" s="8"/>
      <c r="N1394" s="23"/>
      <c r="O1394" s="24"/>
      <c r="P1394" s="19"/>
      <c r="Q1394" s="19"/>
      <c r="R1394" s="19"/>
      <c r="S1394" s="27"/>
      <c r="U1394" s="27"/>
      <c r="Y1394" s="9" t="s">
        <v>492</v>
      </c>
      <c r="Z1394" s="9" t="s">
        <v>462</v>
      </c>
      <c r="AA1394" s="9" t="s">
        <v>198</v>
      </c>
      <c r="AB1394" s="9">
        <v>20652241</v>
      </c>
      <c r="AC1394" s="9" t="s">
        <v>2176</v>
      </c>
      <c r="AD1394" s="9" t="s">
        <v>231</v>
      </c>
      <c r="AE1394" s="5">
        <f t="shared" si="64"/>
        <v>0</v>
      </c>
      <c r="AF1394" s="5" t="str">
        <f t="shared" si="65"/>
        <v>katB</v>
      </c>
      <c r="AG1394" s="153"/>
      <c r="AH1394" s="153"/>
      <c r="AI1394" t="s">
        <v>17879</v>
      </c>
      <c r="AJ1394" t="s">
        <v>17878</v>
      </c>
      <c r="AK1394" s="9" t="str">
        <f>VLOOKUP(Y1394,zdroj!D:AJ,33,0)</f>
        <v>katB</v>
      </c>
    </row>
    <row r="1395" spans="8:37" x14ac:dyDescent="0.25">
      <c r="H1395" s="8"/>
      <c r="I1395" s="8"/>
      <c r="N1395" s="23"/>
      <c r="O1395" s="24"/>
      <c r="P1395" s="19"/>
      <c r="Q1395" s="19"/>
      <c r="R1395" s="19"/>
      <c r="S1395" s="27"/>
      <c r="U1395" s="27"/>
      <c r="Y1395" s="9" t="s">
        <v>492</v>
      </c>
      <c r="Z1395" s="9" t="s">
        <v>462</v>
      </c>
      <c r="AA1395" s="9" t="s">
        <v>198</v>
      </c>
      <c r="AB1395" s="9">
        <v>20652593</v>
      </c>
      <c r="AC1395" s="9" t="s">
        <v>2177</v>
      </c>
      <c r="AD1395" s="9" t="s">
        <v>231</v>
      </c>
      <c r="AE1395" s="5">
        <f t="shared" si="64"/>
        <v>0</v>
      </c>
      <c r="AF1395" s="5" t="str">
        <f t="shared" si="65"/>
        <v>katB</v>
      </c>
      <c r="AG1395" s="153"/>
      <c r="AH1395" s="153"/>
      <c r="AI1395" t="s">
        <v>201</v>
      </c>
      <c r="AJ1395" t="s">
        <v>17878</v>
      </c>
      <c r="AK1395" s="9" t="str">
        <f>VLOOKUP(Y1395,zdroj!D:AJ,33,0)</f>
        <v>katB</v>
      </c>
    </row>
    <row r="1396" spans="8:37" x14ac:dyDescent="0.25">
      <c r="H1396" s="8"/>
      <c r="I1396" s="8"/>
      <c r="N1396" s="23"/>
      <c r="O1396" s="24"/>
      <c r="P1396" s="19"/>
      <c r="Q1396" s="19"/>
      <c r="R1396" s="19"/>
      <c r="S1396" s="27"/>
      <c r="U1396" s="27"/>
      <c r="Y1396" s="9" t="s">
        <v>492</v>
      </c>
      <c r="Z1396" s="9" t="s">
        <v>462</v>
      </c>
      <c r="AA1396" s="9" t="s">
        <v>198</v>
      </c>
      <c r="AB1396" s="9">
        <v>20652607</v>
      </c>
      <c r="AC1396" s="9" t="s">
        <v>2178</v>
      </c>
      <c r="AD1396" s="9" t="s">
        <v>231</v>
      </c>
      <c r="AE1396" s="5">
        <f t="shared" si="64"/>
        <v>0</v>
      </c>
      <c r="AF1396" s="5" t="str">
        <f t="shared" si="65"/>
        <v>katB</v>
      </c>
      <c r="AG1396" s="153"/>
      <c r="AH1396" s="153"/>
      <c r="AI1396" t="s">
        <v>201</v>
      </c>
      <c r="AJ1396" t="s">
        <v>17878</v>
      </c>
      <c r="AK1396" s="9" t="str">
        <f>VLOOKUP(Y1396,zdroj!D:AJ,33,0)</f>
        <v>katB</v>
      </c>
    </row>
    <row r="1397" spans="8:37" x14ac:dyDescent="0.25">
      <c r="H1397" s="8"/>
      <c r="I1397" s="8"/>
      <c r="N1397" s="23"/>
      <c r="O1397" s="24"/>
      <c r="P1397" s="19"/>
      <c r="Q1397" s="19"/>
      <c r="R1397" s="19"/>
      <c r="S1397" s="27"/>
      <c r="U1397" s="27"/>
      <c r="Y1397" s="9" t="s">
        <v>492</v>
      </c>
      <c r="Z1397" s="9" t="s">
        <v>462</v>
      </c>
      <c r="AA1397" s="9" t="s">
        <v>198</v>
      </c>
      <c r="AB1397" s="9">
        <v>20652615</v>
      </c>
      <c r="AC1397" s="9" t="s">
        <v>2179</v>
      </c>
      <c r="AD1397" s="9" t="s">
        <v>231</v>
      </c>
      <c r="AE1397" s="5">
        <f t="shared" si="64"/>
        <v>0</v>
      </c>
      <c r="AF1397" s="5" t="str">
        <f t="shared" si="65"/>
        <v>katB</v>
      </c>
      <c r="AG1397" s="153"/>
      <c r="AH1397" s="153"/>
      <c r="AI1397" t="s">
        <v>201</v>
      </c>
      <c r="AJ1397" t="s">
        <v>17878</v>
      </c>
      <c r="AK1397" s="9" t="str">
        <f>VLOOKUP(Y1397,zdroj!D:AJ,33,0)</f>
        <v>katB</v>
      </c>
    </row>
    <row r="1398" spans="8:37" x14ac:dyDescent="0.25">
      <c r="H1398" s="8"/>
      <c r="I1398" s="8"/>
      <c r="N1398" s="23"/>
      <c r="O1398" s="24"/>
      <c r="P1398" s="19"/>
      <c r="Q1398" s="19"/>
      <c r="R1398" s="19"/>
      <c r="S1398" s="27"/>
      <c r="U1398" s="27"/>
      <c r="Y1398" s="9" t="s">
        <v>492</v>
      </c>
      <c r="Z1398" s="9" t="s">
        <v>462</v>
      </c>
      <c r="AA1398" s="9" t="s">
        <v>198</v>
      </c>
      <c r="AB1398" s="9">
        <v>20652623</v>
      </c>
      <c r="AC1398" s="9" t="s">
        <v>2180</v>
      </c>
      <c r="AD1398" s="9" t="s">
        <v>800</v>
      </c>
      <c r="AE1398" s="5">
        <f t="shared" si="64"/>
        <v>0</v>
      </c>
      <c r="AF1398" s="5" t="str">
        <f t="shared" si="65"/>
        <v>Pokryto</v>
      </c>
      <c r="AG1398" s="153"/>
      <c r="AH1398" s="153"/>
      <c r="AI1398" t="s">
        <v>201</v>
      </c>
      <c r="AJ1398" t="s">
        <v>800</v>
      </c>
      <c r="AK1398" s="9" t="str">
        <f>VLOOKUP(Y1398,zdroj!D:AJ,33,0)</f>
        <v>katB</v>
      </c>
    </row>
    <row r="1399" spans="8:37" x14ac:dyDescent="0.25">
      <c r="H1399" s="8"/>
      <c r="I1399" s="8"/>
      <c r="N1399" s="23"/>
      <c r="O1399" s="24"/>
      <c r="P1399" s="19"/>
      <c r="Q1399" s="19"/>
      <c r="R1399" s="19"/>
      <c r="S1399" s="27"/>
      <c r="U1399" s="27"/>
      <c r="Y1399" s="9" t="s">
        <v>492</v>
      </c>
      <c r="Z1399" s="9" t="s">
        <v>462</v>
      </c>
      <c r="AA1399" s="9" t="s">
        <v>198</v>
      </c>
      <c r="AB1399" s="9">
        <v>20652631</v>
      </c>
      <c r="AC1399" s="9" t="s">
        <v>2181</v>
      </c>
      <c r="AD1399" s="9" t="s">
        <v>231</v>
      </c>
      <c r="AE1399" s="5">
        <f t="shared" si="64"/>
        <v>0</v>
      </c>
      <c r="AF1399" s="5" t="str">
        <f t="shared" si="65"/>
        <v>katB</v>
      </c>
      <c r="AG1399" s="153"/>
      <c r="AH1399" s="153"/>
      <c r="AI1399" t="s">
        <v>17879</v>
      </c>
      <c r="AJ1399" t="s">
        <v>17878</v>
      </c>
      <c r="AK1399" s="9" t="str">
        <f>VLOOKUP(Y1399,zdroj!D:AJ,33,0)</f>
        <v>katB</v>
      </c>
    </row>
    <row r="1400" spans="8:37" x14ac:dyDescent="0.25">
      <c r="H1400" s="8"/>
      <c r="I1400" s="8"/>
      <c r="N1400" s="23"/>
      <c r="O1400" s="24"/>
      <c r="P1400" s="19"/>
      <c r="Q1400" s="19"/>
      <c r="R1400" s="19"/>
      <c r="S1400" s="27"/>
      <c r="U1400" s="27"/>
      <c r="Y1400" s="9" t="s">
        <v>492</v>
      </c>
      <c r="Z1400" s="9" t="s">
        <v>462</v>
      </c>
      <c r="AA1400" s="9" t="s">
        <v>198</v>
      </c>
      <c r="AB1400" s="9">
        <v>20652640</v>
      </c>
      <c r="AC1400" s="9" t="s">
        <v>2182</v>
      </c>
      <c r="AD1400" s="9" t="s">
        <v>800</v>
      </c>
      <c r="AE1400" s="5">
        <f t="shared" si="64"/>
        <v>0</v>
      </c>
      <c r="AF1400" s="5" t="str">
        <f t="shared" si="65"/>
        <v>Pokryto</v>
      </c>
      <c r="AG1400" s="153"/>
      <c r="AH1400" s="153"/>
      <c r="AI1400" t="s">
        <v>201</v>
      </c>
      <c r="AJ1400" t="s">
        <v>800</v>
      </c>
      <c r="AK1400" s="9" t="str">
        <f>VLOOKUP(Y1400,zdroj!D:AJ,33,0)</f>
        <v>katB</v>
      </c>
    </row>
    <row r="1401" spans="8:37" x14ac:dyDescent="0.25">
      <c r="H1401" s="8"/>
      <c r="I1401" s="8"/>
      <c r="N1401" s="23"/>
      <c r="O1401" s="24"/>
      <c r="P1401" s="19"/>
      <c r="Q1401" s="19"/>
      <c r="R1401" s="19"/>
      <c r="S1401" s="27"/>
      <c r="U1401" s="27"/>
      <c r="Y1401" s="9" t="s">
        <v>492</v>
      </c>
      <c r="Z1401" s="9" t="s">
        <v>462</v>
      </c>
      <c r="AA1401" s="9" t="s">
        <v>198</v>
      </c>
      <c r="AB1401" s="9">
        <v>20652658</v>
      </c>
      <c r="AC1401" s="9" t="s">
        <v>2183</v>
      </c>
      <c r="AD1401" s="9" t="s">
        <v>800</v>
      </c>
      <c r="AE1401" s="5">
        <f t="shared" si="64"/>
        <v>0</v>
      </c>
      <c r="AF1401" s="5" t="str">
        <f t="shared" si="65"/>
        <v>Pokryto</v>
      </c>
      <c r="AG1401" s="153"/>
      <c r="AH1401" s="153"/>
      <c r="AI1401" t="s">
        <v>17879</v>
      </c>
      <c r="AJ1401" t="s">
        <v>800</v>
      </c>
      <c r="AK1401" s="9" t="str">
        <f>VLOOKUP(Y1401,zdroj!D:AJ,33,0)</f>
        <v>katB</v>
      </c>
    </row>
    <row r="1402" spans="8:37" x14ac:dyDescent="0.25">
      <c r="H1402" s="8"/>
      <c r="I1402" s="8"/>
      <c r="N1402" s="23"/>
      <c r="O1402" s="24"/>
      <c r="P1402" s="19"/>
      <c r="Q1402" s="19"/>
      <c r="R1402" s="19"/>
      <c r="S1402" s="27"/>
      <c r="U1402" s="27"/>
      <c r="Y1402" s="9" t="s">
        <v>492</v>
      </c>
      <c r="Z1402" s="9" t="s">
        <v>462</v>
      </c>
      <c r="AA1402" s="9" t="s">
        <v>198</v>
      </c>
      <c r="AB1402" s="9">
        <v>20652666</v>
      </c>
      <c r="AC1402" s="9" t="s">
        <v>2184</v>
      </c>
      <c r="AD1402" s="9" t="s">
        <v>800</v>
      </c>
      <c r="AE1402" s="5">
        <f t="shared" si="64"/>
        <v>0</v>
      </c>
      <c r="AF1402" s="5" t="str">
        <f t="shared" si="65"/>
        <v>Pokryto</v>
      </c>
      <c r="AG1402" s="153"/>
      <c r="AH1402" s="153"/>
      <c r="AI1402" t="s">
        <v>201</v>
      </c>
      <c r="AJ1402" t="s">
        <v>800</v>
      </c>
      <c r="AK1402" s="9" t="str">
        <f>VLOOKUP(Y1402,zdroj!D:AJ,33,0)</f>
        <v>katB</v>
      </c>
    </row>
    <row r="1403" spans="8:37" x14ac:dyDescent="0.25">
      <c r="H1403" s="8"/>
      <c r="I1403" s="8"/>
      <c r="N1403" s="23"/>
      <c r="O1403" s="24"/>
      <c r="P1403" s="19"/>
      <c r="Q1403" s="19"/>
      <c r="R1403" s="19"/>
      <c r="S1403" s="27"/>
      <c r="U1403" s="27"/>
      <c r="Y1403" s="9" t="s">
        <v>492</v>
      </c>
      <c r="Z1403" s="9" t="s">
        <v>462</v>
      </c>
      <c r="AA1403" s="9" t="s">
        <v>198</v>
      </c>
      <c r="AB1403" s="9">
        <v>20652674</v>
      </c>
      <c r="AC1403" s="9" t="s">
        <v>2185</v>
      </c>
      <c r="AD1403" s="9" t="s">
        <v>800</v>
      </c>
      <c r="AE1403" s="5">
        <f t="shared" si="64"/>
        <v>0</v>
      </c>
      <c r="AF1403" s="5" t="str">
        <f t="shared" si="65"/>
        <v>Pokryto</v>
      </c>
      <c r="AG1403" s="153"/>
      <c r="AH1403" s="153"/>
      <c r="AI1403" t="s">
        <v>201</v>
      </c>
      <c r="AJ1403" t="s">
        <v>800</v>
      </c>
      <c r="AK1403" s="9" t="str">
        <f>VLOOKUP(Y1403,zdroj!D:AJ,33,0)</f>
        <v>katB</v>
      </c>
    </row>
    <row r="1404" spans="8:37" x14ac:dyDescent="0.25">
      <c r="H1404" s="8"/>
      <c r="I1404" s="8"/>
      <c r="N1404" s="23"/>
      <c r="O1404" s="24"/>
      <c r="P1404" s="19"/>
      <c r="Q1404" s="19"/>
      <c r="R1404" s="19"/>
      <c r="S1404" s="27"/>
      <c r="U1404" s="27"/>
      <c r="Y1404" s="9" t="s">
        <v>492</v>
      </c>
      <c r="Z1404" s="9" t="s">
        <v>462</v>
      </c>
      <c r="AA1404" s="9" t="s">
        <v>198</v>
      </c>
      <c r="AB1404" s="9">
        <v>20652259</v>
      </c>
      <c r="AC1404" s="9" t="s">
        <v>2186</v>
      </c>
      <c r="AD1404" s="9" t="s">
        <v>231</v>
      </c>
      <c r="AE1404" s="5">
        <f t="shared" si="64"/>
        <v>0</v>
      </c>
      <c r="AF1404" s="5" t="str">
        <f t="shared" si="65"/>
        <v>katB</v>
      </c>
      <c r="AG1404" s="153"/>
      <c r="AH1404" s="153"/>
      <c r="AI1404" t="s">
        <v>201</v>
      </c>
      <c r="AJ1404" t="s">
        <v>17878</v>
      </c>
      <c r="AK1404" s="9" t="str">
        <f>VLOOKUP(Y1404,zdroj!D:AJ,33,0)</f>
        <v>katB</v>
      </c>
    </row>
    <row r="1405" spans="8:37" x14ac:dyDescent="0.25">
      <c r="H1405" s="8"/>
      <c r="I1405" s="8"/>
      <c r="N1405" s="23"/>
      <c r="O1405" s="24"/>
      <c r="P1405" s="19"/>
      <c r="Q1405" s="19"/>
      <c r="R1405" s="19"/>
      <c r="S1405" s="27"/>
      <c r="U1405" s="27"/>
      <c r="Y1405" s="9" t="s">
        <v>492</v>
      </c>
      <c r="Z1405" s="9" t="s">
        <v>462</v>
      </c>
      <c r="AA1405" s="9" t="s">
        <v>198</v>
      </c>
      <c r="AB1405" s="9">
        <v>20652682</v>
      </c>
      <c r="AC1405" s="9" t="s">
        <v>2187</v>
      </c>
      <c r="AD1405" s="9" t="s">
        <v>800</v>
      </c>
      <c r="AE1405" s="5">
        <f t="shared" si="64"/>
        <v>0</v>
      </c>
      <c r="AF1405" s="5" t="str">
        <f t="shared" si="65"/>
        <v>Pokryto</v>
      </c>
      <c r="AG1405" s="153"/>
      <c r="AH1405" s="153"/>
      <c r="AI1405" t="s">
        <v>17879</v>
      </c>
      <c r="AJ1405" t="s">
        <v>800</v>
      </c>
      <c r="AK1405" s="9" t="str">
        <f>VLOOKUP(Y1405,zdroj!D:AJ,33,0)</f>
        <v>katB</v>
      </c>
    </row>
    <row r="1406" spans="8:37" x14ac:dyDescent="0.25">
      <c r="H1406" s="8"/>
      <c r="I1406" s="8"/>
      <c r="N1406" s="23"/>
      <c r="O1406" s="24"/>
      <c r="P1406" s="19"/>
      <c r="Q1406" s="19"/>
      <c r="R1406" s="19"/>
      <c r="S1406" s="27"/>
      <c r="U1406" s="27"/>
      <c r="Y1406" s="9" t="s">
        <v>492</v>
      </c>
      <c r="Z1406" s="9" t="s">
        <v>462</v>
      </c>
      <c r="AA1406" s="9" t="s">
        <v>198</v>
      </c>
      <c r="AB1406" s="9">
        <v>20652691</v>
      </c>
      <c r="AC1406" s="9" t="s">
        <v>2188</v>
      </c>
      <c r="AD1406" s="9" t="s">
        <v>231</v>
      </c>
      <c r="AE1406" s="5">
        <f t="shared" si="64"/>
        <v>0</v>
      </c>
      <c r="AF1406" s="5" t="str">
        <f t="shared" si="65"/>
        <v>katB</v>
      </c>
      <c r="AG1406" s="153"/>
      <c r="AH1406" s="153"/>
      <c r="AI1406" t="s">
        <v>236</v>
      </c>
      <c r="AJ1406" t="s">
        <v>17878</v>
      </c>
      <c r="AK1406" s="9" t="str">
        <f>VLOOKUP(Y1406,zdroj!D:AJ,33,0)</f>
        <v>katB</v>
      </c>
    </row>
    <row r="1407" spans="8:37" x14ac:dyDescent="0.25">
      <c r="H1407" s="8"/>
      <c r="I1407" s="8"/>
      <c r="N1407" s="23"/>
      <c r="O1407" s="24"/>
      <c r="P1407" s="19"/>
      <c r="Q1407" s="19"/>
      <c r="R1407" s="19"/>
      <c r="S1407" s="27"/>
      <c r="U1407" s="27"/>
      <c r="Y1407" s="9" t="s">
        <v>492</v>
      </c>
      <c r="Z1407" s="9" t="s">
        <v>462</v>
      </c>
      <c r="AA1407" s="9" t="s">
        <v>198</v>
      </c>
      <c r="AB1407" s="9">
        <v>20652704</v>
      </c>
      <c r="AC1407" s="9" t="s">
        <v>2189</v>
      </c>
      <c r="AD1407" s="9" t="s">
        <v>231</v>
      </c>
      <c r="AE1407" s="5">
        <f t="shared" si="64"/>
        <v>0</v>
      </c>
      <c r="AF1407" s="5" t="str">
        <f t="shared" si="65"/>
        <v>katB</v>
      </c>
      <c r="AG1407" s="153"/>
      <c r="AH1407" s="153"/>
      <c r="AI1407" t="s">
        <v>201</v>
      </c>
      <c r="AJ1407" t="s">
        <v>17878</v>
      </c>
      <c r="AK1407" s="9" t="str">
        <f>VLOOKUP(Y1407,zdroj!D:AJ,33,0)</f>
        <v>katB</v>
      </c>
    </row>
    <row r="1408" spans="8:37" x14ac:dyDescent="0.25">
      <c r="H1408" s="8"/>
      <c r="I1408" s="8"/>
      <c r="N1408" s="23"/>
      <c r="O1408" s="24"/>
      <c r="P1408" s="19"/>
      <c r="Q1408" s="19"/>
      <c r="R1408" s="19"/>
      <c r="S1408" s="27"/>
      <c r="U1408" s="27"/>
      <c r="Y1408" s="9" t="s">
        <v>492</v>
      </c>
      <c r="Z1408" s="9" t="s">
        <v>462</v>
      </c>
      <c r="AA1408" s="9" t="s">
        <v>198</v>
      </c>
      <c r="AB1408" s="9">
        <v>20652712</v>
      </c>
      <c r="AC1408" s="9" t="s">
        <v>2190</v>
      </c>
      <c r="AD1408" s="9" t="s">
        <v>800</v>
      </c>
      <c r="AE1408" s="5">
        <f t="shared" si="64"/>
        <v>0</v>
      </c>
      <c r="AF1408" s="5" t="str">
        <f t="shared" si="65"/>
        <v>Pokryto</v>
      </c>
      <c r="AG1408" s="153"/>
      <c r="AH1408" s="153"/>
      <c r="AI1408" t="s">
        <v>201</v>
      </c>
      <c r="AJ1408" t="s">
        <v>800</v>
      </c>
      <c r="AK1408" s="9" t="str">
        <f>VLOOKUP(Y1408,zdroj!D:AJ,33,0)</f>
        <v>katB</v>
      </c>
    </row>
    <row r="1409" spans="8:37" x14ac:dyDescent="0.25">
      <c r="H1409" s="8"/>
      <c r="I1409" s="8"/>
      <c r="N1409" s="23"/>
      <c r="O1409" s="24"/>
      <c r="P1409" s="19"/>
      <c r="Q1409" s="19"/>
      <c r="R1409" s="19"/>
      <c r="S1409" s="27"/>
      <c r="U1409" s="27"/>
      <c r="Y1409" s="9" t="s">
        <v>492</v>
      </c>
      <c r="Z1409" s="9" t="s">
        <v>462</v>
      </c>
      <c r="AA1409" s="9" t="s">
        <v>198</v>
      </c>
      <c r="AB1409" s="9">
        <v>20652721</v>
      </c>
      <c r="AC1409" s="9" t="s">
        <v>2191</v>
      </c>
      <c r="AD1409" s="9" t="s">
        <v>231</v>
      </c>
      <c r="AE1409" s="5">
        <f t="shared" si="64"/>
        <v>0</v>
      </c>
      <c r="AF1409" s="5" t="str">
        <f t="shared" si="65"/>
        <v>katB</v>
      </c>
      <c r="AG1409" s="153"/>
      <c r="AH1409" s="153"/>
      <c r="AI1409" t="s">
        <v>201</v>
      </c>
      <c r="AJ1409" t="s">
        <v>17878</v>
      </c>
      <c r="AK1409" s="9" t="str">
        <f>VLOOKUP(Y1409,zdroj!D:AJ,33,0)</f>
        <v>katB</v>
      </c>
    </row>
    <row r="1410" spans="8:37" x14ac:dyDescent="0.25">
      <c r="H1410" s="8"/>
      <c r="I1410" s="8"/>
      <c r="N1410" s="23"/>
      <c r="O1410" s="24"/>
      <c r="P1410" s="19"/>
      <c r="Q1410" s="19"/>
      <c r="R1410" s="19"/>
      <c r="S1410" s="27"/>
      <c r="U1410" s="27"/>
      <c r="Y1410" s="9" t="s">
        <v>492</v>
      </c>
      <c r="Z1410" s="9" t="s">
        <v>462</v>
      </c>
      <c r="AA1410" s="9" t="s">
        <v>198</v>
      </c>
      <c r="AB1410" s="9">
        <v>20652739</v>
      </c>
      <c r="AC1410" s="9" t="s">
        <v>2192</v>
      </c>
      <c r="AD1410" s="9" t="s">
        <v>800</v>
      </c>
      <c r="AE1410" s="5">
        <f t="shared" si="64"/>
        <v>0</v>
      </c>
      <c r="AF1410" s="5" t="str">
        <f t="shared" si="65"/>
        <v>Pokryto</v>
      </c>
      <c r="AG1410" s="153"/>
      <c r="AH1410" s="153"/>
      <c r="AI1410" t="s">
        <v>17880</v>
      </c>
      <c r="AJ1410" t="s">
        <v>800</v>
      </c>
      <c r="AK1410" s="9" t="str">
        <f>VLOOKUP(Y1410,zdroj!D:AJ,33,0)</f>
        <v>katB</v>
      </c>
    </row>
    <row r="1411" spans="8:37" x14ac:dyDescent="0.25">
      <c r="H1411" s="8"/>
      <c r="I1411" s="8"/>
      <c r="N1411" s="23"/>
      <c r="O1411" s="24"/>
      <c r="P1411" s="19"/>
      <c r="Q1411" s="19"/>
      <c r="R1411" s="19"/>
      <c r="S1411" s="27"/>
      <c r="U1411" s="27"/>
      <c r="Y1411" s="9" t="s">
        <v>492</v>
      </c>
      <c r="Z1411" s="9" t="s">
        <v>462</v>
      </c>
      <c r="AA1411" s="9" t="s">
        <v>198</v>
      </c>
      <c r="AB1411" s="9">
        <v>20652747</v>
      </c>
      <c r="AC1411" s="9" t="s">
        <v>2193</v>
      </c>
      <c r="AD1411" s="9" t="s">
        <v>800</v>
      </c>
      <c r="AE1411" s="5">
        <f t="shared" si="64"/>
        <v>0</v>
      </c>
      <c r="AF1411" s="5" t="str">
        <f t="shared" si="65"/>
        <v>Pokryto</v>
      </c>
      <c r="AG1411" s="153"/>
      <c r="AH1411" s="153"/>
      <c r="AI1411" t="s">
        <v>17881</v>
      </c>
      <c r="AJ1411" t="s">
        <v>800</v>
      </c>
      <c r="AK1411" s="9" t="str">
        <f>VLOOKUP(Y1411,zdroj!D:AJ,33,0)</f>
        <v>katB</v>
      </c>
    </row>
    <row r="1412" spans="8:37" x14ac:dyDescent="0.25">
      <c r="H1412" s="8"/>
      <c r="I1412" s="8"/>
      <c r="N1412" s="23"/>
      <c r="O1412" s="24"/>
      <c r="P1412" s="19"/>
      <c r="Q1412" s="19"/>
      <c r="R1412" s="19"/>
      <c r="S1412" s="27"/>
      <c r="U1412" s="27"/>
      <c r="Y1412" s="9" t="s">
        <v>492</v>
      </c>
      <c r="Z1412" s="9" t="s">
        <v>462</v>
      </c>
      <c r="AA1412" s="9" t="s">
        <v>198</v>
      </c>
      <c r="AB1412" s="9">
        <v>20652755</v>
      </c>
      <c r="AC1412" s="9" t="s">
        <v>2194</v>
      </c>
      <c r="AD1412" s="9" t="s">
        <v>800</v>
      </c>
      <c r="AE1412" s="5">
        <f t="shared" si="64"/>
        <v>0</v>
      </c>
      <c r="AF1412" s="5" t="str">
        <f t="shared" si="65"/>
        <v>Pokryto</v>
      </c>
      <c r="AG1412" s="153"/>
      <c r="AH1412" s="153"/>
      <c r="AI1412" t="s">
        <v>201</v>
      </c>
      <c r="AJ1412" t="s">
        <v>800</v>
      </c>
      <c r="AK1412" s="9" t="str">
        <f>VLOOKUP(Y1412,zdroj!D:AJ,33,0)</f>
        <v>katB</v>
      </c>
    </row>
    <row r="1413" spans="8:37" x14ac:dyDescent="0.25">
      <c r="H1413" s="8"/>
      <c r="I1413" s="8"/>
      <c r="N1413" s="23"/>
      <c r="O1413" s="24"/>
      <c r="P1413" s="19"/>
      <c r="Q1413" s="19"/>
      <c r="R1413" s="19"/>
      <c r="S1413" s="27"/>
      <c r="U1413" s="27"/>
      <c r="Y1413" s="9" t="s">
        <v>492</v>
      </c>
      <c r="Z1413" s="9" t="s">
        <v>462</v>
      </c>
      <c r="AA1413" s="9" t="s">
        <v>198</v>
      </c>
      <c r="AB1413" s="9">
        <v>20652763</v>
      </c>
      <c r="AC1413" s="9" t="s">
        <v>2195</v>
      </c>
      <c r="AD1413" s="9" t="s">
        <v>231</v>
      </c>
      <c r="AE1413" s="5">
        <f t="shared" si="64"/>
        <v>0</v>
      </c>
      <c r="AF1413" s="5" t="str">
        <f t="shared" si="65"/>
        <v>katB</v>
      </c>
      <c r="AG1413" s="153"/>
      <c r="AH1413" s="153"/>
      <c r="AI1413" t="s">
        <v>201</v>
      </c>
      <c r="AJ1413" t="s">
        <v>17878</v>
      </c>
      <c r="AK1413" s="9" t="str">
        <f>VLOOKUP(Y1413,zdroj!D:AJ,33,0)</f>
        <v>katB</v>
      </c>
    </row>
    <row r="1414" spans="8:37" x14ac:dyDescent="0.25">
      <c r="H1414" s="8"/>
      <c r="I1414" s="8"/>
      <c r="N1414" s="23"/>
      <c r="O1414" s="24"/>
      <c r="P1414" s="19"/>
      <c r="Q1414" s="19"/>
      <c r="R1414" s="19"/>
      <c r="S1414" s="27"/>
      <c r="U1414" s="27"/>
      <c r="Y1414" s="9" t="s">
        <v>492</v>
      </c>
      <c r="Z1414" s="9" t="s">
        <v>462</v>
      </c>
      <c r="AA1414" s="9" t="s">
        <v>198</v>
      </c>
      <c r="AB1414" s="9">
        <v>20652267</v>
      </c>
      <c r="AC1414" s="9" t="s">
        <v>2196</v>
      </c>
      <c r="AD1414" s="9" t="s">
        <v>231</v>
      </c>
      <c r="AE1414" s="5">
        <f t="shared" si="64"/>
        <v>0</v>
      </c>
      <c r="AF1414" s="5" t="str">
        <f t="shared" si="65"/>
        <v>katB</v>
      </c>
      <c r="AG1414" s="153"/>
      <c r="AH1414" s="153"/>
      <c r="AI1414" t="s">
        <v>201</v>
      </c>
      <c r="AJ1414" t="s">
        <v>17878</v>
      </c>
      <c r="AK1414" s="9" t="str">
        <f>VLOOKUP(Y1414,zdroj!D:AJ,33,0)</f>
        <v>katB</v>
      </c>
    </row>
    <row r="1415" spans="8:37" x14ac:dyDescent="0.25">
      <c r="H1415" s="8"/>
      <c r="I1415" s="8"/>
      <c r="N1415" s="23"/>
      <c r="O1415" s="24"/>
      <c r="P1415" s="19"/>
      <c r="Q1415" s="19"/>
      <c r="R1415" s="19"/>
      <c r="S1415" s="27"/>
      <c r="U1415" s="27"/>
      <c r="Y1415" s="9" t="s">
        <v>492</v>
      </c>
      <c r="Z1415" s="9" t="s">
        <v>462</v>
      </c>
      <c r="AA1415" s="9" t="s">
        <v>198</v>
      </c>
      <c r="AB1415" s="9">
        <v>20652771</v>
      </c>
      <c r="AC1415" s="9" t="s">
        <v>2197</v>
      </c>
      <c r="AD1415" s="9" t="s">
        <v>231</v>
      </c>
      <c r="AE1415" s="5">
        <f t="shared" si="64"/>
        <v>0</v>
      </c>
      <c r="AF1415" s="5" t="str">
        <f t="shared" si="65"/>
        <v>katB</v>
      </c>
      <c r="AG1415" s="153"/>
      <c r="AH1415" s="153"/>
      <c r="AI1415" t="s">
        <v>17879</v>
      </c>
      <c r="AJ1415" t="s">
        <v>17878</v>
      </c>
      <c r="AK1415" s="9" t="str">
        <f>VLOOKUP(Y1415,zdroj!D:AJ,33,0)</f>
        <v>katB</v>
      </c>
    </row>
    <row r="1416" spans="8:37" x14ac:dyDescent="0.25">
      <c r="H1416" s="8"/>
      <c r="I1416" s="8"/>
      <c r="N1416" s="23"/>
      <c r="O1416" s="24"/>
      <c r="P1416" s="19"/>
      <c r="Q1416" s="19"/>
      <c r="R1416" s="19"/>
      <c r="S1416" s="27"/>
      <c r="U1416" s="27"/>
      <c r="Y1416" s="9" t="s">
        <v>492</v>
      </c>
      <c r="Z1416" s="9" t="s">
        <v>462</v>
      </c>
      <c r="AA1416" s="9" t="s">
        <v>198</v>
      </c>
      <c r="AB1416" s="9">
        <v>20652780</v>
      </c>
      <c r="AC1416" s="9" t="s">
        <v>2198</v>
      </c>
      <c r="AD1416" s="9" t="s">
        <v>800</v>
      </c>
      <c r="AE1416" s="5">
        <f t="shared" si="64"/>
        <v>0</v>
      </c>
      <c r="AF1416" s="5" t="str">
        <f t="shared" si="65"/>
        <v>Pokryto</v>
      </c>
      <c r="AG1416" s="153"/>
      <c r="AH1416" s="153"/>
      <c r="AI1416" t="s">
        <v>201</v>
      </c>
      <c r="AJ1416" t="s">
        <v>800</v>
      </c>
      <c r="AK1416" s="9" t="str">
        <f>VLOOKUP(Y1416,zdroj!D:AJ,33,0)</f>
        <v>katB</v>
      </c>
    </row>
    <row r="1417" spans="8:37" x14ac:dyDescent="0.25">
      <c r="H1417" s="8"/>
      <c r="I1417" s="8"/>
      <c r="N1417" s="23"/>
      <c r="O1417" s="24"/>
      <c r="P1417" s="19"/>
      <c r="Q1417" s="19"/>
      <c r="R1417" s="19"/>
      <c r="S1417" s="27"/>
      <c r="U1417" s="27"/>
      <c r="Y1417" s="9" t="s">
        <v>492</v>
      </c>
      <c r="Z1417" s="9" t="s">
        <v>462</v>
      </c>
      <c r="AA1417" s="9" t="s">
        <v>198</v>
      </c>
      <c r="AB1417" s="9">
        <v>20652798</v>
      </c>
      <c r="AC1417" s="9" t="s">
        <v>2199</v>
      </c>
      <c r="AD1417" s="9" t="s">
        <v>800</v>
      </c>
      <c r="AE1417" s="5">
        <f t="shared" si="64"/>
        <v>0</v>
      </c>
      <c r="AF1417" s="5" t="str">
        <f t="shared" si="65"/>
        <v>Pokryto</v>
      </c>
      <c r="AG1417" s="153"/>
      <c r="AH1417" s="153"/>
      <c r="AI1417" t="s">
        <v>201</v>
      </c>
      <c r="AJ1417" t="s">
        <v>800</v>
      </c>
      <c r="AK1417" s="9" t="str">
        <f>VLOOKUP(Y1417,zdroj!D:AJ,33,0)</f>
        <v>katB</v>
      </c>
    </row>
    <row r="1418" spans="8:37" x14ac:dyDescent="0.25">
      <c r="H1418" s="8"/>
      <c r="I1418" s="8"/>
      <c r="N1418" s="23"/>
      <c r="O1418" s="24"/>
      <c r="P1418" s="19"/>
      <c r="Q1418" s="19"/>
      <c r="R1418" s="19"/>
      <c r="S1418" s="27"/>
      <c r="U1418" s="27"/>
      <c r="Y1418" s="9" t="s">
        <v>492</v>
      </c>
      <c r="Z1418" s="9" t="s">
        <v>462</v>
      </c>
      <c r="AA1418" s="9" t="s">
        <v>198</v>
      </c>
      <c r="AB1418" s="9">
        <v>20652801</v>
      </c>
      <c r="AC1418" s="9" t="s">
        <v>2200</v>
      </c>
      <c r="AD1418" s="9" t="s">
        <v>800</v>
      </c>
      <c r="AE1418" s="5">
        <f t="shared" ref="AE1418:AE1481" si="66">VLOOKUP(Y1418,K:T,10,0)</f>
        <v>0</v>
      </c>
      <c r="AF1418" s="5" t="str">
        <f t="shared" ref="AF1418:AF1481" si="67">IF(AE1418="A",IF(AD1418="katA","katB",AD1418),AD1418)</f>
        <v>Pokryto</v>
      </c>
      <c r="AG1418" s="153"/>
      <c r="AH1418" s="153"/>
      <c r="AI1418" t="s">
        <v>201</v>
      </c>
      <c r="AJ1418" t="s">
        <v>800</v>
      </c>
      <c r="AK1418" s="9" t="str">
        <f>VLOOKUP(Y1418,zdroj!D:AJ,33,0)</f>
        <v>katB</v>
      </c>
    </row>
    <row r="1419" spans="8:37" x14ac:dyDescent="0.25">
      <c r="H1419" s="8"/>
      <c r="I1419" s="8"/>
      <c r="N1419" s="23"/>
      <c r="O1419" s="24"/>
      <c r="P1419" s="19"/>
      <c r="Q1419" s="19"/>
      <c r="R1419" s="19"/>
      <c r="S1419" s="27"/>
      <c r="U1419" s="27"/>
      <c r="Y1419" s="9" t="s">
        <v>492</v>
      </c>
      <c r="Z1419" s="9" t="s">
        <v>462</v>
      </c>
      <c r="AA1419" s="9" t="s">
        <v>198</v>
      </c>
      <c r="AB1419" s="9">
        <v>20652810</v>
      </c>
      <c r="AC1419" s="9" t="s">
        <v>2201</v>
      </c>
      <c r="AD1419" s="9" t="s">
        <v>231</v>
      </c>
      <c r="AE1419" s="5">
        <f t="shared" si="66"/>
        <v>0</v>
      </c>
      <c r="AF1419" s="5" t="str">
        <f t="shared" si="67"/>
        <v>katB</v>
      </c>
      <c r="AG1419" s="153"/>
      <c r="AH1419" s="153"/>
      <c r="AI1419" t="s">
        <v>201</v>
      </c>
      <c r="AJ1419" t="s">
        <v>17878</v>
      </c>
      <c r="AK1419" s="9" t="str">
        <f>VLOOKUP(Y1419,zdroj!D:AJ,33,0)</f>
        <v>katB</v>
      </c>
    </row>
    <row r="1420" spans="8:37" x14ac:dyDescent="0.25">
      <c r="H1420" s="8"/>
      <c r="I1420" s="8"/>
      <c r="N1420" s="23"/>
      <c r="O1420" s="24"/>
      <c r="P1420" s="19"/>
      <c r="Q1420" s="19"/>
      <c r="R1420" s="19"/>
      <c r="S1420" s="27"/>
      <c r="U1420" s="27"/>
      <c r="Y1420" s="9" t="s">
        <v>492</v>
      </c>
      <c r="Z1420" s="9" t="s">
        <v>462</v>
      </c>
      <c r="AA1420" s="9" t="s">
        <v>198</v>
      </c>
      <c r="AB1420" s="9">
        <v>20652828</v>
      </c>
      <c r="AC1420" s="9" t="s">
        <v>2202</v>
      </c>
      <c r="AD1420" s="9" t="s">
        <v>231</v>
      </c>
      <c r="AE1420" s="5">
        <f t="shared" si="66"/>
        <v>0</v>
      </c>
      <c r="AF1420" s="5" t="str">
        <f t="shared" si="67"/>
        <v>katB</v>
      </c>
      <c r="AG1420" s="153"/>
      <c r="AH1420" s="153"/>
      <c r="AI1420" t="s">
        <v>201</v>
      </c>
      <c r="AJ1420" t="s">
        <v>17878</v>
      </c>
      <c r="AK1420" s="9" t="str">
        <f>VLOOKUP(Y1420,zdroj!D:AJ,33,0)</f>
        <v>katB</v>
      </c>
    </row>
    <row r="1421" spans="8:37" x14ac:dyDescent="0.25">
      <c r="H1421" s="8"/>
      <c r="I1421" s="8"/>
      <c r="N1421" s="23"/>
      <c r="O1421" s="24"/>
      <c r="P1421" s="19"/>
      <c r="Q1421" s="19"/>
      <c r="R1421" s="19"/>
      <c r="S1421" s="27"/>
      <c r="U1421" s="27"/>
      <c r="Y1421" s="9" t="s">
        <v>492</v>
      </c>
      <c r="Z1421" s="9" t="s">
        <v>462</v>
      </c>
      <c r="AA1421" s="9" t="s">
        <v>198</v>
      </c>
      <c r="AB1421" s="9">
        <v>20652836</v>
      </c>
      <c r="AC1421" s="9" t="s">
        <v>2203</v>
      </c>
      <c r="AD1421" s="9" t="s">
        <v>231</v>
      </c>
      <c r="AE1421" s="5">
        <f t="shared" si="66"/>
        <v>0</v>
      </c>
      <c r="AF1421" s="5" t="str">
        <f t="shared" si="67"/>
        <v>katB</v>
      </c>
      <c r="AG1421" s="153"/>
      <c r="AH1421" s="153"/>
      <c r="AI1421" t="s">
        <v>201</v>
      </c>
      <c r="AJ1421" t="s">
        <v>17878</v>
      </c>
      <c r="AK1421" s="9" t="str">
        <f>VLOOKUP(Y1421,zdroj!D:AJ,33,0)</f>
        <v>katB</v>
      </c>
    </row>
    <row r="1422" spans="8:37" x14ac:dyDescent="0.25">
      <c r="H1422" s="8"/>
      <c r="I1422" s="8"/>
      <c r="N1422" s="23"/>
      <c r="O1422" s="24"/>
      <c r="P1422" s="19"/>
      <c r="Q1422" s="19"/>
      <c r="R1422" s="19"/>
      <c r="S1422" s="27"/>
      <c r="U1422" s="27"/>
      <c r="Y1422" s="9" t="s">
        <v>492</v>
      </c>
      <c r="Z1422" s="9" t="s">
        <v>462</v>
      </c>
      <c r="AA1422" s="9" t="s">
        <v>198</v>
      </c>
      <c r="AB1422" s="9">
        <v>20652844</v>
      </c>
      <c r="AC1422" s="9" t="s">
        <v>2204</v>
      </c>
      <c r="AD1422" s="9" t="s">
        <v>231</v>
      </c>
      <c r="AE1422" s="5">
        <f t="shared" si="66"/>
        <v>0</v>
      </c>
      <c r="AF1422" s="5" t="str">
        <f t="shared" si="67"/>
        <v>katB</v>
      </c>
      <c r="AG1422" s="153"/>
      <c r="AH1422" s="153"/>
      <c r="AI1422" t="s">
        <v>201</v>
      </c>
      <c r="AJ1422" t="s">
        <v>17878</v>
      </c>
      <c r="AK1422" s="9" t="str">
        <f>VLOOKUP(Y1422,zdroj!D:AJ,33,0)</f>
        <v>katB</v>
      </c>
    </row>
    <row r="1423" spans="8:37" x14ac:dyDescent="0.25">
      <c r="H1423" s="8"/>
      <c r="I1423" s="8"/>
      <c r="N1423" s="23"/>
      <c r="O1423" s="24"/>
      <c r="P1423" s="19"/>
      <c r="Q1423" s="19"/>
      <c r="R1423" s="19"/>
      <c r="S1423" s="27"/>
      <c r="U1423" s="27"/>
      <c r="Y1423" s="9" t="s">
        <v>492</v>
      </c>
      <c r="Z1423" s="9" t="s">
        <v>462</v>
      </c>
      <c r="AA1423" s="9" t="s">
        <v>198</v>
      </c>
      <c r="AB1423" s="9">
        <v>20652852</v>
      </c>
      <c r="AC1423" s="9" t="s">
        <v>2205</v>
      </c>
      <c r="AD1423" s="9" t="s">
        <v>231</v>
      </c>
      <c r="AE1423" s="5">
        <f t="shared" si="66"/>
        <v>0</v>
      </c>
      <c r="AF1423" s="5" t="str">
        <f t="shared" si="67"/>
        <v>katB</v>
      </c>
      <c r="AG1423" s="153"/>
      <c r="AH1423" s="153"/>
      <c r="AI1423" t="s">
        <v>201</v>
      </c>
      <c r="AJ1423" t="s">
        <v>17878</v>
      </c>
      <c r="AK1423" s="9" t="str">
        <f>VLOOKUP(Y1423,zdroj!D:AJ,33,0)</f>
        <v>katB</v>
      </c>
    </row>
    <row r="1424" spans="8:37" x14ac:dyDescent="0.25">
      <c r="H1424" s="8"/>
      <c r="I1424" s="8"/>
      <c r="N1424" s="23"/>
      <c r="O1424" s="24"/>
      <c r="P1424" s="19"/>
      <c r="Q1424" s="19"/>
      <c r="R1424" s="19"/>
      <c r="S1424" s="27"/>
      <c r="U1424" s="27"/>
      <c r="Y1424" s="9" t="s">
        <v>492</v>
      </c>
      <c r="Z1424" s="9" t="s">
        <v>462</v>
      </c>
      <c r="AA1424" s="9" t="s">
        <v>198</v>
      </c>
      <c r="AB1424" s="9">
        <v>20652861</v>
      </c>
      <c r="AC1424" s="9" t="s">
        <v>2206</v>
      </c>
      <c r="AD1424" s="9" t="s">
        <v>231</v>
      </c>
      <c r="AE1424" s="5">
        <f t="shared" si="66"/>
        <v>0</v>
      </c>
      <c r="AF1424" s="5" t="str">
        <f t="shared" si="67"/>
        <v>katB</v>
      </c>
      <c r="AG1424" s="153"/>
      <c r="AH1424" s="153"/>
      <c r="AI1424" t="s">
        <v>201</v>
      </c>
      <c r="AJ1424" t="s">
        <v>17878</v>
      </c>
      <c r="AK1424" s="9" t="str">
        <f>VLOOKUP(Y1424,zdroj!D:AJ,33,0)</f>
        <v>katB</v>
      </c>
    </row>
    <row r="1425" spans="8:37" x14ac:dyDescent="0.25">
      <c r="H1425" s="8"/>
      <c r="I1425" s="8"/>
      <c r="N1425" s="23"/>
      <c r="O1425" s="24"/>
      <c r="P1425" s="19"/>
      <c r="Q1425" s="19"/>
      <c r="R1425" s="19"/>
      <c r="S1425" s="27"/>
      <c r="U1425" s="27"/>
      <c r="Y1425" s="9" t="s">
        <v>492</v>
      </c>
      <c r="Z1425" s="9" t="s">
        <v>462</v>
      </c>
      <c r="AA1425" s="9" t="s">
        <v>198</v>
      </c>
      <c r="AB1425" s="9">
        <v>20652275</v>
      </c>
      <c r="AC1425" s="9" t="s">
        <v>2207</v>
      </c>
      <c r="AD1425" s="9" t="s">
        <v>800</v>
      </c>
      <c r="AE1425" s="5">
        <f t="shared" si="66"/>
        <v>0</v>
      </c>
      <c r="AF1425" s="5" t="str">
        <f t="shared" si="67"/>
        <v>Pokryto</v>
      </c>
      <c r="AG1425" s="153"/>
      <c r="AH1425" s="153"/>
      <c r="AI1425" t="s">
        <v>201</v>
      </c>
      <c r="AJ1425" t="s">
        <v>800</v>
      </c>
      <c r="AK1425" s="9" t="str">
        <f>VLOOKUP(Y1425,zdroj!D:AJ,33,0)</f>
        <v>katB</v>
      </c>
    </row>
    <row r="1426" spans="8:37" x14ac:dyDescent="0.25">
      <c r="H1426" s="8"/>
      <c r="I1426" s="8"/>
      <c r="N1426" s="23"/>
      <c r="O1426" s="24"/>
      <c r="P1426" s="19"/>
      <c r="Q1426" s="19"/>
      <c r="R1426" s="19"/>
      <c r="S1426" s="27"/>
      <c r="U1426" s="27"/>
      <c r="Y1426" s="9" t="s">
        <v>492</v>
      </c>
      <c r="Z1426" s="9" t="s">
        <v>462</v>
      </c>
      <c r="AA1426" s="9" t="s">
        <v>198</v>
      </c>
      <c r="AB1426" s="9">
        <v>20652879</v>
      </c>
      <c r="AC1426" s="9" t="s">
        <v>2208</v>
      </c>
      <c r="AD1426" s="9" t="s">
        <v>231</v>
      </c>
      <c r="AE1426" s="5">
        <f t="shared" si="66"/>
        <v>0</v>
      </c>
      <c r="AF1426" s="5" t="str">
        <f t="shared" si="67"/>
        <v>katB</v>
      </c>
      <c r="AG1426" s="153"/>
      <c r="AH1426" s="153"/>
      <c r="AI1426" t="s">
        <v>201</v>
      </c>
      <c r="AJ1426" t="s">
        <v>17878</v>
      </c>
      <c r="AK1426" s="9" t="str">
        <f>VLOOKUP(Y1426,zdroj!D:AJ,33,0)</f>
        <v>katB</v>
      </c>
    </row>
    <row r="1427" spans="8:37" x14ac:dyDescent="0.25">
      <c r="H1427" s="8"/>
      <c r="I1427" s="8"/>
      <c r="N1427" s="23"/>
      <c r="O1427" s="24"/>
      <c r="P1427" s="19"/>
      <c r="Q1427" s="19"/>
      <c r="R1427" s="19"/>
      <c r="S1427" s="27"/>
      <c r="U1427" s="27"/>
      <c r="Y1427" s="9" t="s">
        <v>492</v>
      </c>
      <c r="Z1427" s="9" t="s">
        <v>462</v>
      </c>
      <c r="AA1427" s="9" t="s">
        <v>198</v>
      </c>
      <c r="AB1427" s="9">
        <v>20652887</v>
      </c>
      <c r="AC1427" s="9" t="s">
        <v>2209</v>
      </c>
      <c r="AD1427" s="9" t="s">
        <v>231</v>
      </c>
      <c r="AE1427" s="5">
        <f t="shared" si="66"/>
        <v>0</v>
      </c>
      <c r="AF1427" s="5" t="str">
        <f t="shared" si="67"/>
        <v>katB</v>
      </c>
      <c r="AG1427" s="153"/>
      <c r="AH1427" s="153"/>
      <c r="AI1427" t="s">
        <v>201</v>
      </c>
      <c r="AJ1427" t="s">
        <v>17878</v>
      </c>
      <c r="AK1427" s="9" t="str">
        <f>VLOOKUP(Y1427,zdroj!D:AJ,33,0)</f>
        <v>katB</v>
      </c>
    </row>
    <row r="1428" spans="8:37" x14ac:dyDescent="0.25">
      <c r="H1428" s="8"/>
      <c r="I1428" s="8"/>
      <c r="N1428" s="23"/>
      <c r="O1428" s="24"/>
      <c r="P1428" s="19"/>
      <c r="Q1428" s="19"/>
      <c r="R1428" s="19"/>
      <c r="S1428" s="27"/>
      <c r="U1428" s="27"/>
      <c r="Y1428" s="9" t="s">
        <v>492</v>
      </c>
      <c r="Z1428" s="9" t="s">
        <v>462</v>
      </c>
      <c r="AA1428" s="9" t="s">
        <v>198</v>
      </c>
      <c r="AB1428" s="9">
        <v>20652895</v>
      </c>
      <c r="AC1428" s="9" t="s">
        <v>2210</v>
      </c>
      <c r="AD1428" s="9" t="s">
        <v>231</v>
      </c>
      <c r="AE1428" s="5">
        <f t="shared" si="66"/>
        <v>0</v>
      </c>
      <c r="AF1428" s="5" t="str">
        <f t="shared" si="67"/>
        <v>katB</v>
      </c>
      <c r="AG1428" s="153"/>
      <c r="AH1428" s="153"/>
      <c r="AI1428" t="s">
        <v>17879</v>
      </c>
      <c r="AJ1428" t="s">
        <v>17878</v>
      </c>
      <c r="AK1428" s="9" t="str">
        <f>VLOOKUP(Y1428,zdroj!D:AJ,33,0)</f>
        <v>katB</v>
      </c>
    </row>
    <row r="1429" spans="8:37" x14ac:dyDescent="0.25">
      <c r="H1429" s="8"/>
      <c r="I1429" s="8"/>
      <c r="N1429" s="23"/>
      <c r="O1429" s="24"/>
      <c r="P1429" s="19"/>
      <c r="Q1429" s="19"/>
      <c r="R1429" s="19"/>
      <c r="S1429" s="27"/>
      <c r="U1429" s="27"/>
      <c r="Y1429" s="9" t="s">
        <v>492</v>
      </c>
      <c r="Z1429" s="9" t="s">
        <v>462</v>
      </c>
      <c r="AA1429" s="9" t="s">
        <v>198</v>
      </c>
      <c r="AB1429" s="9">
        <v>20652909</v>
      </c>
      <c r="AC1429" s="9" t="s">
        <v>2211</v>
      </c>
      <c r="AD1429" s="9" t="s">
        <v>231</v>
      </c>
      <c r="AE1429" s="5">
        <f t="shared" si="66"/>
        <v>0</v>
      </c>
      <c r="AF1429" s="5" t="str">
        <f t="shared" si="67"/>
        <v>katB</v>
      </c>
      <c r="AG1429" s="153"/>
      <c r="AH1429" s="153"/>
      <c r="AI1429" t="s">
        <v>201</v>
      </c>
      <c r="AJ1429" t="s">
        <v>17878</v>
      </c>
      <c r="AK1429" s="9" t="str">
        <f>VLOOKUP(Y1429,zdroj!D:AJ,33,0)</f>
        <v>katB</v>
      </c>
    </row>
    <row r="1430" spans="8:37" x14ac:dyDescent="0.25">
      <c r="H1430" s="8"/>
      <c r="I1430" s="8"/>
      <c r="N1430" s="23"/>
      <c r="O1430" s="24"/>
      <c r="P1430" s="19"/>
      <c r="Q1430" s="19"/>
      <c r="R1430" s="19"/>
      <c r="S1430" s="27"/>
      <c r="U1430" s="27"/>
      <c r="Y1430" s="9" t="s">
        <v>492</v>
      </c>
      <c r="Z1430" s="9" t="s">
        <v>462</v>
      </c>
      <c r="AA1430" s="9" t="s">
        <v>198</v>
      </c>
      <c r="AB1430" s="9">
        <v>20652283</v>
      </c>
      <c r="AC1430" s="9" t="s">
        <v>2212</v>
      </c>
      <c r="AD1430" s="9" t="s">
        <v>800</v>
      </c>
      <c r="AE1430" s="5">
        <f t="shared" si="66"/>
        <v>0</v>
      </c>
      <c r="AF1430" s="5" t="str">
        <f t="shared" si="67"/>
        <v>Pokryto</v>
      </c>
      <c r="AG1430" s="153"/>
      <c r="AH1430" s="153"/>
      <c r="AI1430" t="s">
        <v>201</v>
      </c>
      <c r="AJ1430" t="s">
        <v>800</v>
      </c>
      <c r="AK1430" s="9" t="str">
        <f>VLOOKUP(Y1430,zdroj!D:AJ,33,0)</f>
        <v>katB</v>
      </c>
    </row>
    <row r="1431" spans="8:37" x14ac:dyDescent="0.25">
      <c r="H1431" s="8"/>
      <c r="I1431" s="8"/>
      <c r="N1431" s="23"/>
      <c r="O1431" s="24"/>
      <c r="P1431" s="19"/>
      <c r="Q1431" s="19"/>
      <c r="R1431" s="19"/>
      <c r="S1431" s="27"/>
      <c r="U1431" s="27"/>
      <c r="Y1431" s="9" t="s">
        <v>492</v>
      </c>
      <c r="Z1431" s="9" t="s">
        <v>462</v>
      </c>
      <c r="AA1431" s="9" t="s">
        <v>198</v>
      </c>
      <c r="AB1431" s="9">
        <v>20653000</v>
      </c>
      <c r="AC1431" s="9" t="s">
        <v>2213</v>
      </c>
      <c r="AD1431" s="9" t="s">
        <v>231</v>
      </c>
      <c r="AE1431" s="5">
        <f t="shared" si="66"/>
        <v>0</v>
      </c>
      <c r="AF1431" s="5" t="str">
        <f t="shared" si="67"/>
        <v>katB</v>
      </c>
      <c r="AG1431" s="153"/>
      <c r="AH1431" s="153"/>
      <c r="AI1431" t="s">
        <v>201</v>
      </c>
      <c r="AJ1431" t="s">
        <v>17878</v>
      </c>
      <c r="AK1431" s="9" t="str">
        <f>VLOOKUP(Y1431,zdroj!D:AJ,33,0)</f>
        <v>katB</v>
      </c>
    </row>
    <row r="1432" spans="8:37" x14ac:dyDescent="0.25">
      <c r="H1432" s="8"/>
      <c r="I1432" s="8"/>
      <c r="N1432" s="23"/>
      <c r="O1432" s="24"/>
      <c r="P1432" s="19"/>
      <c r="Q1432" s="19"/>
      <c r="R1432" s="19"/>
      <c r="S1432" s="27"/>
      <c r="U1432" s="27"/>
      <c r="Y1432" s="9" t="s">
        <v>492</v>
      </c>
      <c r="Z1432" s="9" t="s">
        <v>462</v>
      </c>
      <c r="AA1432" s="9" t="s">
        <v>198</v>
      </c>
      <c r="AB1432" s="9">
        <v>20653018</v>
      </c>
      <c r="AC1432" s="9" t="s">
        <v>2214</v>
      </c>
      <c r="AD1432" s="9" t="s">
        <v>231</v>
      </c>
      <c r="AE1432" s="5">
        <f t="shared" si="66"/>
        <v>0</v>
      </c>
      <c r="AF1432" s="5" t="str">
        <f t="shared" si="67"/>
        <v>katB</v>
      </c>
      <c r="AG1432" s="153"/>
      <c r="AH1432" s="153"/>
      <c r="AI1432" t="s">
        <v>201</v>
      </c>
      <c r="AJ1432" t="s">
        <v>17878</v>
      </c>
      <c r="AK1432" s="9" t="str">
        <f>VLOOKUP(Y1432,zdroj!D:AJ,33,0)</f>
        <v>katB</v>
      </c>
    </row>
    <row r="1433" spans="8:37" x14ac:dyDescent="0.25">
      <c r="H1433" s="8"/>
      <c r="I1433" s="8"/>
      <c r="N1433" s="23"/>
      <c r="O1433" s="24"/>
      <c r="P1433" s="19"/>
      <c r="Q1433" s="19"/>
      <c r="R1433" s="19"/>
      <c r="S1433" s="27"/>
      <c r="U1433" s="27"/>
      <c r="Y1433" s="9" t="s">
        <v>492</v>
      </c>
      <c r="Z1433" s="9" t="s">
        <v>462</v>
      </c>
      <c r="AA1433" s="9" t="s">
        <v>198</v>
      </c>
      <c r="AB1433" s="9">
        <v>20653026</v>
      </c>
      <c r="AC1433" s="9" t="s">
        <v>2215</v>
      </c>
      <c r="AD1433" s="9" t="s">
        <v>231</v>
      </c>
      <c r="AE1433" s="5">
        <f t="shared" si="66"/>
        <v>0</v>
      </c>
      <c r="AF1433" s="5" t="str">
        <f t="shared" si="67"/>
        <v>katB</v>
      </c>
      <c r="AG1433" s="153"/>
      <c r="AH1433" s="153"/>
      <c r="AI1433" t="s">
        <v>201</v>
      </c>
      <c r="AJ1433" t="s">
        <v>17878</v>
      </c>
      <c r="AK1433" s="9" t="str">
        <f>VLOOKUP(Y1433,zdroj!D:AJ,33,0)</f>
        <v>katB</v>
      </c>
    </row>
    <row r="1434" spans="8:37" x14ac:dyDescent="0.25">
      <c r="H1434" s="8"/>
      <c r="I1434" s="8"/>
      <c r="N1434" s="23"/>
      <c r="O1434" s="24"/>
      <c r="P1434" s="19"/>
      <c r="Q1434" s="19"/>
      <c r="R1434" s="19"/>
      <c r="S1434" s="27"/>
      <c r="U1434" s="27"/>
      <c r="Y1434" s="9" t="s">
        <v>492</v>
      </c>
      <c r="Z1434" s="9" t="s">
        <v>462</v>
      </c>
      <c r="AA1434" s="9" t="s">
        <v>198</v>
      </c>
      <c r="AB1434" s="9">
        <v>20653034</v>
      </c>
      <c r="AC1434" s="9" t="s">
        <v>2216</v>
      </c>
      <c r="AD1434" s="9" t="s">
        <v>231</v>
      </c>
      <c r="AE1434" s="5">
        <f t="shared" si="66"/>
        <v>0</v>
      </c>
      <c r="AF1434" s="5" t="str">
        <f t="shared" si="67"/>
        <v>katB</v>
      </c>
      <c r="AG1434" s="153"/>
      <c r="AH1434" s="153"/>
      <c r="AI1434" t="s">
        <v>201</v>
      </c>
      <c r="AJ1434" t="s">
        <v>17878</v>
      </c>
      <c r="AK1434" s="9" t="str">
        <f>VLOOKUP(Y1434,zdroj!D:AJ,33,0)</f>
        <v>katB</v>
      </c>
    </row>
    <row r="1435" spans="8:37" x14ac:dyDescent="0.25">
      <c r="H1435" s="8"/>
      <c r="I1435" s="8"/>
      <c r="N1435" s="23"/>
      <c r="O1435" s="24"/>
      <c r="P1435" s="19"/>
      <c r="Q1435" s="19"/>
      <c r="R1435" s="19"/>
      <c r="S1435" s="27"/>
      <c r="U1435" s="27"/>
      <c r="Y1435" s="9" t="s">
        <v>492</v>
      </c>
      <c r="Z1435" s="9" t="s">
        <v>462</v>
      </c>
      <c r="AA1435" s="9" t="s">
        <v>198</v>
      </c>
      <c r="AB1435" s="9">
        <v>20653042</v>
      </c>
      <c r="AC1435" s="9" t="s">
        <v>2217</v>
      </c>
      <c r="AD1435" s="9" t="s">
        <v>231</v>
      </c>
      <c r="AE1435" s="5">
        <f t="shared" si="66"/>
        <v>0</v>
      </c>
      <c r="AF1435" s="5" t="str">
        <f t="shared" si="67"/>
        <v>katB</v>
      </c>
      <c r="AG1435" s="153"/>
      <c r="AH1435" s="153"/>
      <c r="AI1435" t="s">
        <v>201</v>
      </c>
      <c r="AJ1435" t="s">
        <v>17878</v>
      </c>
      <c r="AK1435" s="9" t="str">
        <f>VLOOKUP(Y1435,zdroj!D:AJ,33,0)</f>
        <v>katB</v>
      </c>
    </row>
    <row r="1436" spans="8:37" x14ac:dyDescent="0.25">
      <c r="H1436" s="8"/>
      <c r="I1436" s="8"/>
      <c r="N1436" s="23"/>
      <c r="O1436" s="24"/>
      <c r="P1436" s="19"/>
      <c r="Q1436" s="19"/>
      <c r="R1436" s="19"/>
      <c r="S1436" s="27"/>
      <c r="U1436" s="27"/>
      <c r="Y1436" s="9" t="s">
        <v>492</v>
      </c>
      <c r="Z1436" s="9" t="s">
        <v>462</v>
      </c>
      <c r="AA1436" s="9" t="s">
        <v>198</v>
      </c>
      <c r="AB1436" s="9">
        <v>20653051</v>
      </c>
      <c r="AC1436" s="9" t="s">
        <v>2218</v>
      </c>
      <c r="AD1436" s="9" t="s">
        <v>231</v>
      </c>
      <c r="AE1436" s="5">
        <f t="shared" si="66"/>
        <v>0</v>
      </c>
      <c r="AF1436" s="5" t="str">
        <f t="shared" si="67"/>
        <v>katB</v>
      </c>
      <c r="AG1436" s="153"/>
      <c r="AH1436" s="153"/>
      <c r="AI1436" t="s">
        <v>201</v>
      </c>
      <c r="AJ1436" t="s">
        <v>17878</v>
      </c>
      <c r="AK1436" s="9" t="str">
        <f>VLOOKUP(Y1436,zdroj!D:AJ,33,0)</f>
        <v>katB</v>
      </c>
    </row>
    <row r="1437" spans="8:37" x14ac:dyDescent="0.25">
      <c r="H1437" s="8"/>
      <c r="I1437" s="8"/>
      <c r="N1437" s="23"/>
      <c r="O1437" s="24"/>
      <c r="P1437" s="19"/>
      <c r="Q1437" s="19"/>
      <c r="R1437" s="19"/>
      <c r="S1437" s="27"/>
      <c r="U1437" s="27"/>
      <c r="Y1437" s="9" t="s">
        <v>492</v>
      </c>
      <c r="Z1437" s="9" t="s">
        <v>462</v>
      </c>
      <c r="AA1437" s="9" t="s">
        <v>198</v>
      </c>
      <c r="AB1437" s="9">
        <v>20652291</v>
      </c>
      <c r="AC1437" s="9" t="s">
        <v>2219</v>
      </c>
      <c r="AD1437" s="9" t="s">
        <v>231</v>
      </c>
      <c r="AE1437" s="5">
        <f t="shared" si="66"/>
        <v>0</v>
      </c>
      <c r="AF1437" s="5" t="str">
        <f t="shared" si="67"/>
        <v>katB</v>
      </c>
      <c r="AG1437" s="153"/>
      <c r="AH1437" s="153"/>
      <c r="AI1437" t="s">
        <v>201</v>
      </c>
      <c r="AJ1437" t="s">
        <v>17878</v>
      </c>
      <c r="AK1437" s="9" t="str">
        <f>VLOOKUP(Y1437,zdroj!D:AJ,33,0)</f>
        <v>katB</v>
      </c>
    </row>
    <row r="1438" spans="8:37" x14ac:dyDescent="0.25">
      <c r="H1438" s="8"/>
      <c r="I1438" s="8"/>
      <c r="N1438" s="23"/>
      <c r="O1438" s="24"/>
      <c r="P1438" s="19"/>
      <c r="Q1438" s="19"/>
      <c r="R1438" s="19"/>
      <c r="S1438" s="27"/>
      <c r="U1438" s="27"/>
      <c r="Y1438" s="9" t="s">
        <v>492</v>
      </c>
      <c r="Z1438" s="9" t="s">
        <v>462</v>
      </c>
      <c r="AA1438" s="9" t="s">
        <v>198</v>
      </c>
      <c r="AB1438" s="9">
        <v>20653069</v>
      </c>
      <c r="AC1438" s="9" t="s">
        <v>2220</v>
      </c>
      <c r="AD1438" s="9" t="s">
        <v>231</v>
      </c>
      <c r="AE1438" s="5">
        <f t="shared" si="66"/>
        <v>0</v>
      </c>
      <c r="AF1438" s="5" t="str">
        <f t="shared" si="67"/>
        <v>katB</v>
      </c>
      <c r="AG1438" s="153"/>
      <c r="AH1438" s="153"/>
      <c r="AI1438" t="s">
        <v>201</v>
      </c>
      <c r="AJ1438" t="s">
        <v>17878</v>
      </c>
      <c r="AK1438" s="9" t="str">
        <f>VLOOKUP(Y1438,zdroj!D:AJ,33,0)</f>
        <v>katB</v>
      </c>
    </row>
    <row r="1439" spans="8:37" x14ac:dyDescent="0.25">
      <c r="H1439" s="8"/>
      <c r="I1439" s="8"/>
      <c r="N1439" s="23"/>
      <c r="O1439" s="24"/>
      <c r="P1439" s="19"/>
      <c r="Q1439" s="19"/>
      <c r="R1439" s="19"/>
      <c r="S1439" s="27"/>
      <c r="U1439" s="27"/>
      <c r="Y1439" s="9" t="s">
        <v>492</v>
      </c>
      <c r="Z1439" s="9" t="s">
        <v>462</v>
      </c>
      <c r="AA1439" s="9" t="s">
        <v>198</v>
      </c>
      <c r="AB1439" s="9">
        <v>20653077</v>
      </c>
      <c r="AC1439" s="9" t="s">
        <v>2221</v>
      </c>
      <c r="AD1439" s="9" t="s">
        <v>231</v>
      </c>
      <c r="AE1439" s="5">
        <f t="shared" si="66"/>
        <v>0</v>
      </c>
      <c r="AF1439" s="5" t="str">
        <f t="shared" si="67"/>
        <v>katB</v>
      </c>
      <c r="AG1439" s="153"/>
      <c r="AH1439" s="153"/>
      <c r="AI1439" t="s">
        <v>201</v>
      </c>
      <c r="AJ1439" t="s">
        <v>17878</v>
      </c>
      <c r="AK1439" s="9" t="str">
        <f>VLOOKUP(Y1439,zdroj!D:AJ,33,0)</f>
        <v>katB</v>
      </c>
    </row>
    <row r="1440" spans="8:37" x14ac:dyDescent="0.25">
      <c r="H1440" s="8"/>
      <c r="I1440" s="8"/>
      <c r="N1440" s="23"/>
      <c r="O1440" s="24"/>
      <c r="P1440" s="19"/>
      <c r="Q1440" s="19"/>
      <c r="R1440" s="19"/>
      <c r="S1440" s="27"/>
      <c r="U1440" s="27"/>
      <c r="Y1440" s="9" t="s">
        <v>492</v>
      </c>
      <c r="Z1440" s="9" t="s">
        <v>462</v>
      </c>
      <c r="AA1440" s="9" t="s">
        <v>198</v>
      </c>
      <c r="AB1440" s="9">
        <v>20653085</v>
      </c>
      <c r="AC1440" s="9" t="s">
        <v>2222</v>
      </c>
      <c r="AD1440" s="9" t="s">
        <v>231</v>
      </c>
      <c r="AE1440" s="5">
        <f t="shared" si="66"/>
        <v>0</v>
      </c>
      <c r="AF1440" s="5" t="str">
        <f t="shared" si="67"/>
        <v>katB</v>
      </c>
      <c r="AG1440" s="153"/>
      <c r="AH1440" s="153"/>
      <c r="AI1440" t="s">
        <v>201</v>
      </c>
      <c r="AJ1440" t="s">
        <v>17878</v>
      </c>
      <c r="AK1440" s="9" t="str">
        <f>VLOOKUP(Y1440,zdroj!D:AJ,33,0)</f>
        <v>katB</v>
      </c>
    </row>
    <row r="1441" spans="8:37" x14ac:dyDescent="0.25">
      <c r="H1441" s="8"/>
      <c r="I1441" s="8"/>
      <c r="N1441" s="23"/>
      <c r="O1441" s="24"/>
      <c r="P1441" s="19"/>
      <c r="Q1441" s="19"/>
      <c r="R1441" s="19"/>
      <c r="S1441" s="27"/>
      <c r="U1441" s="27"/>
      <c r="Y1441" s="9" t="s">
        <v>492</v>
      </c>
      <c r="Z1441" s="9" t="s">
        <v>462</v>
      </c>
      <c r="AA1441" s="9" t="s">
        <v>198</v>
      </c>
      <c r="AB1441" s="9">
        <v>30701228</v>
      </c>
      <c r="AC1441" s="9" t="s">
        <v>2223</v>
      </c>
      <c r="AD1441" s="9" t="s">
        <v>231</v>
      </c>
      <c r="AE1441" s="5">
        <f t="shared" si="66"/>
        <v>0</v>
      </c>
      <c r="AF1441" s="5" t="str">
        <f t="shared" si="67"/>
        <v>katB</v>
      </c>
      <c r="AG1441" s="153"/>
      <c r="AH1441" s="153"/>
      <c r="AI1441" t="s">
        <v>201</v>
      </c>
      <c r="AJ1441" t="s">
        <v>17878</v>
      </c>
      <c r="AK1441" s="9" t="str">
        <f>VLOOKUP(Y1441,zdroj!D:AJ,33,0)</f>
        <v>katB</v>
      </c>
    </row>
    <row r="1442" spans="8:37" x14ac:dyDescent="0.25">
      <c r="H1442" s="8"/>
      <c r="I1442" s="8"/>
      <c r="N1442" s="23"/>
      <c r="O1442" s="24"/>
      <c r="P1442" s="19"/>
      <c r="Q1442" s="19"/>
      <c r="R1442" s="19"/>
      <c r="S1442" s="27"/>
      <c r="U1442" s="27"/>
      <c r="Y1442" s="9" t="s">
        <v>492</v>
      </c>
      <c r="Z1442" s="9" t="s">
        <v>462</v>
      </c>
      <c r="AA1442" s="9" t="s">
        <v>198</v>
      </c>
      <c r="AB1442" s="9">
        <v>20653107</v>
      </c>
      <c r="AC1442" s="9" t="s">
        <v>2224</v>
      </c>
      <c r="AD1442" s="9" t="s">
        <v>231</v>
      </c>
      <c r="AE1442" s="5">
        <f t="shared" si="66"/>
        <v>0</v>
      </c>
      <c r="AF1442" s="5" t="str">
        <f t="shared" si="67"/>
        <v>katB</v>
      </c>
      <c r="AG1442" s="153"/>
      <c r="AH1442" s="153"/>
      <c r="AI1442" t="s">
        <v>201</v>
      </c>
      <c r="AJ1442" t="s">
        <v>17878</v>
      </c>
      <c r="AK1442" s="9" t="str">
        <f>VLOOKUP(Y1442,zdroj!D:AJ,33,0)</f>
        <v>katB</v>
      </c>
    </row>
    <row r="1443" spans="8:37" x14ac:dyDescent="0.25">
      <c r="H1443" s="8"/>
      <c r="I1443" s="8"/>
      <c r="N1443" s="23"/>
      <c r="O1443" s="24"/>
      <c r="P1443" s="19"/>
      <c r="Q1443" s="19"/>
      <c r="R1443" s="19"/>
      <c r="S1443" s="27"/>
      <c r="U1443" s="27"/>
      <c r="Y1443" s="9" t="s">
        <v>492</v>
      </c>
      <c r="Z1443" s="9" t="s">
        <v>462</v>
      </c>
      <c r="AA1443" s="9" t="s">
        <v>198</v>
      </c>
      <c r="AB1443" s="9">
        <v>20653115</v>
      </c>
      <c r="AC1443" s="9" t="s">
        <v>2225</v>
      </c>
      <c r="AD1443" s="9" t="s">
        <v>231</v>
      </c>
      <c r="AE1443" s="5">
        <f t="shared" si="66"/>
        <v>0</v>
      </c>
      <c r="AF1443" s="5" t="str">
        <f t="shared" si="67"/>
        <v>katB</v>
      </c>
      <c r="AG1443" s="153"/>
      <c r="AH1443" s="153"/>
      <c r="AI1443" t="s">
        <v>201</v>
      </c>
      <c r="AJ1443" t="s">
        <v>17878</v>
      </c>
      <c r="AK1443" s="9" t="str">
        <f>VLOOKUP(Y1443,zdroj!D:AJ,33,0)</f>
        <v>katB</v>
      </c>
    </row>
    <row r="1444" spans="8:37" x14ac:dyDescent="0.25">
      <c r="H1444" s="8"/>
      <c r="I1444" s="8"/>
      <c r="N1444" s="23"/>
      <c r="O1444" s="24"/>
      <c r="P1444" s="19"/>
      <c r="Q1444" s="19"/>
      <c r="R1444" s="19"/>
      <c r="S1444" s="27"/>
      <c r="U1444" s="27"/>
      <c r="Y1444" s="9" t="s">
        <v>492</v>
      </c>
      <c r="Z1444" s="9" t="s">
        <v>462</v>
      </c>
      <c r="AA1444" s="9" t="s">
        <v>198</v>
      </c>
      <c r="AB1444" s="9">
        <v>20653123</v>
      </c>
      <c r="AC1444" s="9" t="s">
        <v>2226</v>
      </c>
      <c r="AD1444" s="9" t="s">
        <v>231</v>
      </c>
      <c r="AE1444" s="5">
        <f t="shared" si="66"/>
        <v>0</v>
      </c>
      <c r="AF1444" s="5" t="str">
        <f t="shared" si="67"/>
        <v>katB</v>
      </c>
      <c r="AG1444" s="153"/>
      <c r="AH1444" s="153"/>
      <c r="AI1444" t="s">
        <v>201</v>
      </c>
      <c r="AJ1444" t="s">
        <v>17878</v>
      </c>
      <c r="AK1444" s="9" t="str">
        <f>VLOOKUP(Y1444,zdroj!D:AJ,33,0)</f>
        <v>katB</v>
      </c>
    </row>
    <row r="1445" spans="8:37" x14ac:dyDescent="0.25">
      <c r="H1445" s="8"/>
      <c r="I1445" s="8"/>
      <c r="N1445" s="23"/>
      <c r="O1445" s="24"/>
      <c r="P1445" s="19"/>
      <c r="Q1445" s="19"/>
      <c r="R1445" s="19"/>
      <c r="S1445" s="27"/>
      <c r="U1445" s="27"/>
      <c r="Y1445" s="9" t="s">
        <v>492</v>
      </c>
      <c r="Z1445" s="9" t="s">
        <v>462</v>
      </c>
      <c r="AA1445" s="9" t="s">
        <v>198</v>
      </c>
      <c r="AB1445" s="9">
        <v>20653131</v>
      </c>
      <c r="AC1445" s="9" t="s">
        <v>2227</v>
      </c>
      <c r="AD1445" s="9" t="s">
        <v>231</v>
      </c>
      <c r="AE1445" s="5">
        <f t="shared" si="66"/>
        <v>0</v>
      </c>
      <c r="AF1445" s="5" t="str">
        <f t="shared" si="67"/>
        <v>katB</v>
      </c>
      <c r="AG1445" s="153"/>
      <c r="AH1445" s="153"/>
      <c r="AI1445" t="s">
        <v>201</v>
      </c>
      <c r="AJ1445" t="s">
        <v>17878</v>
      </c>
      <c r="AK1445" s="9" t="str">
        <f>VLOOKUP(Y1445,zdroj!D:AJ,33,0)</f>
        <v>katB</v>
      </c>
    </row>
    <row r="1446" spans="8:37" x14ac:dyDescent="0.25">
      <c r="H1446" s="8"/>
      <c r="I1446" s="8"/>
      <c r="N1446" s="23"/>
      <c r="O1446" s="24"/>
      <c r="P1446" s="19"/>
      <c r="Q1446" s="19"/>
      <c r="R1446" s="19"/>
      <c r="S1446" s="27"/>
      <c r="U1446" s="27"/>
      <c r="Y1446" s="9" t="s">
        <v>492</v>
      </c>
      <c r="Z1446" s="9" t="s">
        <v>462</v>
      </c>
      <c r="AA1446" s="9" t="s">
        <v>198</v>
      </c>
      <c r="AB1446" s="9">
        <v>20653140</v>
      </c>
      <c r="AC1446" s="9" t="s">
        <v>2228</v>
      </c>
      <c r="AD1446" s="9" t="s">
        <v>231</v>
      </c>
      <c r="AE1446" s="5">
        <f t="shared" si="66"/>
        <v>0</v>
      </c>
      <c r="AF1446" s="5" t="str">
        <f t="shared" si="67"/>
        <v>katB</v>
      </c>
      <c r="AG1446" s="153"/>
      <c r="AH1446" s="153"/>
      <c r="AI1446" t="s">
        <v>201</v>
      </c>
      <c r="AJ1446" t="s">
        <v>17878</v>
      </c>
      <c r="AK1446" s="9" t="str">
        <f>VLOOKUP(Y1446,zdroj!D:AJ,33,0)</f>
        <v>katB</v>
      </c>
    </row>
    <row r="1447" spans="8:37" x14ac:dyDescent="0.25">
      <c r="H1447" s="8"/>
      <c r="I1447" s="8"/>
      <c r="N1447" s="23"/>
      <c r="O1447" s="24"/>
      <c r="P1447" s="19"/>
      <c r="Q1447" s="19"/>
      <c r="R1447" s="19"/>
      <c r="S1447" s="27"/>
      <c r="U1447" s="27"/>
      <c r="Y1447" s="9" t="s">
        <v>493</v>
      </c>
      <c r="Z1447" s="9" t="s">
        <v>462</v>
      </c>
      <c r="AA1447" s="9" t="s">
        <v>237</v>
      </c>
      <c r="AB1447" s="9">
        <v>20654821</v>
      </c>
      <c r="AC1447" s="9" t="s">
        <v>2229</v>
      </c>
      <c r="AD1447" s="9" t="s">
        <v>225</v>
      </c>
      <c r="AE1447" s="5">
        <f t="shared" si="66"/>
        <v>0</v>
      </c>
      <c r="AF1447" s="5" t="str">
        <f t="shared" si="67"/>
        <v>katA</v>
      </c>
      <c r="AG1447" s="153"/>
      <c r="AH1447" s="153"/>
      <c r="AI1447" t="s">
        <v>236</v>
      </c>
      <c r="AJ1447" t="s">
        <v>17878</v>
      </c>
      <c r="AK1447" s="9" t="str">
        <f>VLOOKUP(Y1447,zdroj!D:AJ,33,0)</f>
        <v>katA</v>
      </c>
    </row>
    <row r="1448" spans="8:37" x14ac:dyDescent="0.25">
      <c r="H1448" s="8"/>
      <c r="I1448" s="8"/>
      <c r="N1448" s="23"/>
      <c r="O1448" s="24"/>
      <c r="P1448" s="19"/>
      <c r="Q1448" s="19"/>
      <c r="R1448" s="19"/>
      <c r="S1448" s="27"/>
      <c r="U1448" s="27"/>
      <c r="Y1448" s="9" t="s">
        <v>493</v>
      </c>
      <c r="Z1448" s="9" t="s">
        <v>462</v>
      </c>
      <c r="AA1448" s="9" t="s">
        <v>237</v>
      </c>
      <c r="AB1448" s="9">
        <v>73573337</v>
      </c>
      <c r="AC1448" s="9" t="s">
        <v>2230</v>
      </c>
      <c r="AD1448" s="9" t="s">
        <v>225</v>
      </c>
      <c r="AE1448" s="5">
        <f t="shared" si="66"/>
        <v>0</v>
      </c>
      <c r="AF1448" s="5" t="str">
        <f t="shared" si="67"/>
        <v>katA</v>
      </c>
      <c r="AG1448" s="153"/>
      <c r="AH1448" s="153"/>
      <c r="AI1448" t="s">
        <v>195</v>
      </c>
      <c r="AJ1448" t="s">
        <v>340</v>
      </c>
      <c r="AK1448" s="9" t="str">
        <f>VLOOKUP(Y1448,zdroj!D:AJ,33,0)</f>
        <v>katA</v>
      </c>
    </row>
    <row r="1449" spans="8:37" x14ac:dyDescent="0.25">
      <c r="H1449" s="8"/>
      <c r="I1449" s="8"/>
      <c r="N1449" s="23"/>
      <c r="O1449" s="24"/>
      <c r="P1449" s="19"/>
      <c r="Q1449" s="19"/>
      <c r="R1449" s="19"/>
      <c r="S1449" s="27"/>
      <c r="U1449" s="27"/>
      <c r="Y1449" s="9" t="s">
        <v>493</v>
      </c>
      <c r="Z1449" s="9" t="s">
        <v>462</v>
      </c>
      <c r="AA1449" s="9" t="s">
        <v>237</v>
      </c>
      <c r="AB1449" s="9">
        <v>74198017</v>
      </c>
      <c r="AC1449" s="9" t="s">
        <v>2231</v>
      </c>
      <c r="AD1449" s="9" t="s">
        <v>225</v>
      </c>
      <c r="AE1449" s="5">
        <f t="shared" si="66"/>
        <v>0</v>
      </c>
      <c r="AF1449" s="5" t="str">
        <f t="shared" si="67"/>
        <v>katA</v>
      </c>
      <c r="AG1449" s="153"/>
      <c r="AH1449" s="153"/>
      <c r="AI1449" t="s">
        <v>195</v>
      </c>
      <c r="AJ1449" t="s">
        <v>340</v>
      </c>
      <c r="AK1449" s="9" t="str">
        <f>VLOOKUP(Y1449,zdroj!D:AJ,33,0)</f>
        <v>katA</v>
      </c>
    </row>
    <row r="1450" spans="8:37" x14ac:dyDescent="0.25">
      <c r="H1450" s="8"/>
      <c r="I1450" s="8"/>
      <c r="N1450" s="23"/>
      <c r="O1450" s="24"/>
      <c r="P1450" s="19"/>
      <c r="Q1450" s="19"/>
      <c r="R1450" s="19"/>
      <c r="S1450" s="27"/>
      <c r="U1450" s="27"/>
      <c r="Y1450" s="9" t="s">
        <v>493</v>
      </c>
      <c r="Z1450" s="9" t="s">
        <v>462</v>
      </c>
      <c r="AA1450" s="9" t="s">
        <v>237</v>
      </c>
      <c r="AB1450" s="9">
        <v>77594894</v>
      </c>
      <c r="AC1450" s="9" t="s">
        <v>2232</v>
      </c>
      <c r="AD1450" s="9" t="s">
        <v>225</v>
      </c>
      <c r="AE1450" s="5">
        <f t="shared" si="66"/>
        <v>0</v>
      </c>
      <c r="AF1450" s="5" t="str">
        <f t="shared" si="67"/>
        <v>katA</v>
      </c>
      <c r="AG1450" s="153"/>
      <c r="AH1450" s="153"/>
      <c r="AI1450" t="s">
        <v>195</v>
      </c>
      <c r="AJ1450" t="s">
        <v>340</v>
      </c>
      <c r="AK1450" s="9" t="str">
        <f>VLOOKUP(Y1450,zdroj!D:AJ,33,0)</f>
        <v>katA</v>
      </c>
    </row>
    <row r="1451" spans="8:37" x14ac:dyDescent="0.25">
      <c r="H1451" s="8"/>
      <c r="I1451" s="8"/>
      <c r="N1451" s="23"/>
      <c r="O1451" s="24"/>
      <c r="P1451" s="19"/>
      <c r="Q1451" s="19"/>
      <c r="R1451" s="19"/>
      <c r="S1451" s="27"/>
      <c r="U1451" s="27"/>
      <c r="Y1451" s="9" t="s">
        <v>493</v>
      </c>
      <c r="Z1451" s="9" t="s">
        <v>462</v>
      </c>
      <c r="AA1451" s="9" t="s">
        <v>237</v>
      </c>
      <c r="AB1451" s="9">
        <v>20654707</v>
      </c>
      <c r="AC1451" s="9" t="s">
        <v>2233</v>
      </c>
      <c r="AD1451" s="9" t="s">
        <v>225</v>
      </c>
      <c r="AE1451" s="5">
        <f t="shared" si="66"/>
        <v>0</v>
      </c>
      <c r="AF1451" s="5" t="str">
        <f t="shared" si="67"/>
        <v>katA</v>
      </c>
      <c r="AG1451" s="153"/>
      <c r="AH1451" s="153"/>
      <c r="AI1451" t="s">
        <v>195</v>
      </c>
      <c r="AJ1451" t="s">
        <v>340</v>
      </c>
      <c r="AK1451" s="9" t="str">
        <f>VLOOKUP(Y1451,zdroj!D:AJ,33,0)</f>
        <v>katA</v>
      </c>
    </row>
    <row r="1452" spans="8:37" x14ac:dyDescent="0.25">
      <c r="H1452" s="8"/>
      <c r="I1452" s="8"/>
      <c r="N1452" s="23"/>
      <c r="O1452" s="24"/>
      <c r="P1452" s="19"/>
      <c r="Q1452" s="19"/>
      <c r="R1452" s="19"/>
      <c r="S1452" s="27"/>
      <c r="U1452" s="27"/>
      <c r="Y1452" s="9" t="s">
        <v>493</v>
      </c>
      <c r="Z1452" s="9" t="s">
        <v>462</v>
      </c>
      <c r="AA1452" s="9" t="s">
        <v>237</v>
      </c>
      <c r="AB1452" s="9">
        <v>20653808</v>
      </c>
      <c r="AC1452" s="9" t="s">
        <v>2234</v>
      </c>
      <c r="AD1452" s="9" t="s">
        <v>225</v>
      </c>
      <c r="AE1452" s="5">
        <f t="shared" si="66"/>
        <v>0</v>
      </c>
      <c r="AF1452" s="5" t="str">
        <f t="shared" si="67"/>
        <v>katA</v>
      </c>
      <c r="AG1452" s="153"/>
      <c r="AH1452" s="153"/>
      <c r="AI1452" t="s">
        <v>201</v>
      </c>
      <c r="AJ1452" t="s">
        <v>17878</v>
      </c>
      <c r="AK1452" s="9" t="str">
        <f>VLOOKUP(Y1452,zdroj!D:AJ,33,0)</f>
        <v>katA</v>
      </c>
    </row>
    <row r="1453" spans="8:37" x14ac:dyDescent="0.25">
      <c r="H1453" s="8"/>
      <c r="I1453" s="8"/>
      <c r="N1453" s="23"/>
      <c r="O1453" s="24"/>
      <c r="P1453" s="19"/>
      <c r="Q1453" s="19"/>
      <c r="R1453" s="19"/>
      <c r="S1453" s="27"/>
      <c r="U1453" s="27"/>
      <c r="Y1453" s="9" t="s">
        <v>493</v>
      </c>
      <c r="Z1453" s="9" t="s">
        <v>462</v>
      </c>
      <c r="AA1453" s="9" t="s">
        <v>237</v>
      </c>
      <c r="AB1453" s="9">
        <v>20654014</v>
      </c>
      <c r="AC1453" s="9" t="s">
        <v>2235</v>
      </c>
      <c r="AD1453" s="9" t="s">
        <v>225</v>
      </c>
      <c r="AE1453" s="5">
        <f t="shared" si="66"/>
        <v>0</v>
      </c>
      <c r="AF1453" s="5" t="str">
        <f t="shared" si="67"/>
        <v>katA</v>
      </c>
      <c r="AG1453" s="153"/>
      <c r="AH1453" s="153"/>
      <c r="AI1453" t="s">
        <v>201</v>
      </c>
      <c r="AJ1453" t="s">
        <v>17878</v>
      </c>
      <c r="AK1453" s="9" t="str">
        <f>VLOOKUP(Y1453,zdroj!D:AJ,33,0)</f>
        <v>katA</v>
      </c>
    </row>
    <row r="1454" spans="8:37" x14ac:dyDescent="0.25">
      <c r="H1454" s="8"/>
      <c r="I1454" s="8"/>
      <c r="N1454" s="23"/>
      <c r="O1454" s="24"/>
      <c r="P1454" s="19"/>
      <c r="Q1454" s="19"/>
      <c r="R1454" s="19"/>
      <c r="S1454" s="27"/>
      <c r="U1454" s="27"/>
      <c r="Y1454" s="9" t="s">
        <v>493</v>
      </c>
      <c r="Z1454" s="9" t="s">
        <v>462</v>
      </c>
      <c r="AA1454" s="9" t="s">
        <v>237</v>
      </c>
      <c r="AB1454" s="9">
        <v>20654022</v>
      </c>
      <c r="AC1454" s="9" t="s">
        <v>2236</v>
      </c>
      <c r="AD1454" s="9" t="s">
        <v>225</v>
      </c>
      <c r="AE1454" s="5">
        <f t="shared" si="66"/>
        <v>0</v>
      </c>
      <c r="AF1454" s="5" t="str">
        <f t="shared" si="67"/>
        <v>katA</v>
      </c>
      <c r="AG1454" s="153"/>
      <c r="AH1454" s="153"/>
      <c r="AI1454" t="s">
        <v>201</v>
      </c>
      <c r="AJ1454" t="s">
        <v>17878</v>
      </c>
      <c r="AK1454" s="9" t="str">
        <f>VLOOKUP(Y1454,zdroj!D:AJ,33,0)</f>
        <v>katA</v>
      </c>
    </row>
    <row r="1455" spans="8:37" x14ac:dyDescent="0.25">
      <c r="H1455" s="8"/>
      <c r="I1455" s="8"/>
      <c r="N1455" s="23"/>
      <c r="O1455" s="24"/>
      <c r="P1455" s="19"/>
      <c r="Q1455" s="19"/>
      <c r="R1455" s="19"/>
      <c r="S1455" s="27"/>
      <c r="U1455" s="27"/>
      <c r="Y1455" s="9" t="s">
        <v>493</v>
      </c>
      <c r="Z1455" s="9" t="s">
        <v>462</v>
      </c>
      <c r="AA1455" s="9" t="s">
        <v>237</v>
      </c>
      <c r="AB1455" s="9">
        <v>20654031</v>
      </c>
      <c r="AC1455" s="9" t="s">
        <v>2237</v>
      </c>
      <c r="AD1455" s="9" t="s">
        <v>225</v>
      </c>
      <c r="AE1455" s="5">
        <f t="shared" si="66"/>
        <v>0</v>
      </c>
      <c r="AF1455" s="5" t="str">
        <f t="shared" si="67"/>
        <v>katA</v>
      </c>
      <c r="AG1455" s="153"/>
      <c r="AH1455" s="153"/>
      <c r="AI1455" t="s">
        <v>201</v>
      </c>
      <c r="AJ1455" t="s">
        <v>17878</v>
      </c>
      <c r="AK1455" s="9" t="str">
        <f>VLOOKUP(Y1455,zdroj!D:AJ,33,0)</f>
        <v>katA</v>
      </c>
    </row>
    <row r="1456" spans="8:37" x14ac:dyDescent="0.25">
      <c r="H1456" s="8"/>
      <c r="I1456" s="8"/>
      <c r="N1456" s="23"/>
      <c r="O1456" s="24"/>
      <c r="P1456" s="19"/>
      <c r="Q1456" s="19"/>
      <c r="R1456" s="19"/>
      <c r="S1456" s="27"/>
      <c r="U1456" s="27"/>
      <c r="Y1456" s="9" t="s">
        <v>493</v>
      </c>
      <c r="Z1456" s="9" t="s">
        <v>462</v>
      </c>
      <c r="AA1456" s="9" t="s">
        <v>237</v>
      </c>
      <c r="AB1456" s="9">
        <v>20654049</v>
      </c>
      <c r="AC1456" s="9" t="s">
        <v>2238</v>
      </c>
      <c r="AD1456" s="9" t="s">
        <v>225</v>
      </c>
      <c r="AE1456" s="5">
        <f t="shared" si="66"/>
        <v>0</v>
      </c>
      <c r="AF1456" s="5" t="str">
        <f t="shared" si="67"/>
        <v>katA</v>
      </c>
      <c r="AG1456" s="153"/>
      <c r="AH1456" s="153"/>
      <c r="AI1456" t="s">
        <v>201</v>
      </c>
      <c r="AJ1456" t="s">
        <v>17878</v>
      </c>
      <c r="AK1456" s="9" t="str">
        <f>VLOOKUP(Y1456,zdroj!D:AJ,33,0)</f>
        <v>katA</v>
      </c>
    </row>
    <row r="1457" spans="8:37" x14ac:dyDescent="0.25">
      <c r="H1457" s="8"/>
      <c r="I1457" s="8"/>
      <c r="N1457" s="23"/>
      <c r="O1457" s="24"/>
      <c r="P1457" s="19"/>
      <c r="Q1457" s="19"/>
      <c r="R1457" s="19"/>
      <c r="S1457" s="27"/>
      <c r="U1457" s="27"/>
      <c r="Y1457" s="9" t="s">
        <v>493</v>
      </c>
      <c r="Z1457" s="9" t="s">
        <v>462</v>
      </c>
      <c r="AA1457" s="9" t="s">
        <v>237</v>
      </c>
      <c r="AB1457" s="9">
        <v>20654057</v>
      </c>
      <c r="AC1457" s="9" t="s">
        <v>2239</v>
      </c>
      <c r="AD1457" s="9" t="s">
        <v>225</v>
      </c>
      <c r="AE1457" s="5">
        <f t="shared" si="66"/>
        <v>0</v>
      </c>
      <c r="AF1457" s="5" t="str">
        <f t="shared" si="67"/>
        <v>katA</v>
      </c>
      <c r="AG1457" s="153"/>
      <c r="AH1457" s="153"/>
      <c r="AI1457" t="s">
        <v>17879</v>
      </c>
      <c r="AJ1457" t="s">
        <v>17878</v>
      </c>
      <c r="AK1457" s="9" t="str">
        <f>VLOOKUP(Y1457,zdroj!D:AJ,33,0)</f>
        <v>katA</v>
      </c>
    </row>
    <row r="1458" spans="8:37" x14ac:dyDescent="0.25">
      <c r="H1458" s="8"/>
      <c r="I1458" s="8"/>
      <c r="N1458" s="23"/>
      <c r="O1458" s="24"/>
      <c r="P1458" s="19"/>
      <c r="Q1458" s="19"/>
      <c r="R1458" s="19"/>
      <c r="S1458" s="27"/>
      <c r="U1458" s="27"/>
      <c r="Y1458" s="9" t="s">
        <v>493</v>
      </c>
      <c r="Z1458" s="9" t="s">
        <v>462</v>
      </c>
      <c r="AA1458" s="9" t="s">
        <v>237</v>
      </c>
      <c r="AB1458" s="9">
        <v>20654065</v>
      </c>
      <c r="AC1458" s="9" t="s">
        <v>2240</v>
      </c>
      <c r="AD1458" s="9" t="s">
        <v>225</v>
      </c>
      <c r="AE1458" s="5">
        <f t="shared" si="66"/>
        <v>0</v>
      </c>
      <c r="AF1458" s="5" t="str">
        <f t="shared" si="67"/>
        <v>katA</v>
      </c>
      <c r="AG1458" s="153"/>
      <c r="AH1458" s="153"/>
      <c r="AI1458" t="s">
        <v>201</v>
      </c>
      <c r="AJ1458" t="s">
        <v>17878</v>
      </c>
      <c r="AK1458" s="9" t="str">
        <f>VLOOKUP(Y1458,zdroj!D:AJ,33,0)</f>
        <v>katA</v>
      </c>
    </row>
    <row r="1459" spans="8:37" x14ac:dyDescent="0.25">
      <c r="H1459" s="8"/>
      <c r="I1459" s="8"/>
      <c r="N1459" s="23"/>
      <c r="O1459" s="24"/>
      <c r="P1459" s="19"/>
      <c r="Q1459" s="19"/>
      <c r="R1459" s="19"/>
      <c r="S1459" s="27"/>
      <c r="U1459" s="27"/>
      <c r="Y1459" s="9" t="s">
        <v>493</v>
      </c>
      <c r="Z1459" s="9" t="s">
        <v>462</v>
      </c>
      <c r="AA1459" s="9" t="s">
        <v>237</v>
      </c>
      <c r="AB1459" s="9">
        <v>20654073</v>
      </c>
      <c r="AC1459" s="9" t="s">
        <v>2241</v>
      </c>
      <c r="AD1459" s="9" t="s">
        <v>225</v>
      </c>
      <c r="AE1459" s="5">
        <f t="shared" si="66"/>
        <v>0</v>
      </c>
      <c r="AF1459" s="5" t="str">
        <f t="shared" si="67"/>
        <v>katA</v>
      </c>
      <c r="AG1459" s="153"/>
      <c r="AH1459" s="153"/>
      <c r="AI1459" t="s">
        <v>201</v>
      </c>
      <c r="AJ1459" t="s">
        <v>17878</v>
      </c>
      <c r="AK1459" s="9" t="str">
        <f>VLOOKUP(Y1459,zdroj!D:AJ,33,0)</f>
        <v>katA</v>
      </c>
    </row>
    <row r="1460" spans="8:37" x14ac:dyDescent="0.25">
      <c r="H1460" s="8"/>
      <c r="I1460" s="8"/>
      <c r="N1460" s="23"/>
      <c r="O1460" s="24"/>
      <c r="P1460" s="19"/>
      <c r="Q1460" s="19"/>
      <c r="R1460" s="19"/>
      <c r="S1460" s="27"/>
      <c r="U1460" s="27"/>
      <c r="Y1460" s="9" t="s">
        <v>493</v>
      </c>
      <c r="Z1460" s="9" t="s">
        <v>462</v>
      </c>
      <c r="AA1460" s="9" t="s">
        <v>237</v>
      </c>
      <c r="AB1460" s="9">
        <v>20654081</v>
      </c>
      <c r="AC1460" s="9" t="s">
        <v>2242</v>
      </c>
      <c r="AD1460" s="9" t="s">
        <v>225</v>
      </c>
      <c r="AE1460" s="5">
        <f t="shared" si="66"/>
        <v>0</v>
      </c>
      <c r="AF1460" s="5" t="str">
        <f t="shared" si="67"/>
        <v>katA</v>
      </c>
      <c r="AG1460" s="153"/>
      <c r="AH1460" s="153"/>
      <c r="AI1460" t="s">
        <v>17879</v>
      </c>
      <c r="AJ1460" t="s">
        <v>17878</v>
      </c>
      <c r="AK1460" s="9" t="str">
        <f>VLOOKUP(Y1460,zdroj!D:AJ,33,0)</f>
        <v>katA</v>
      </c>
    </row>
    <row r="1461" spans="8:37" x14ac:dyDescent="0.25">
      <c r="H1461" s="8"/>
      <c r="I1461" s="8"/>
      <c r="N1461" s="23"/>
      <c r="O1461" s="24"/>
      <c r="P1461" s="19"/>
      <c r="Q1461" s="19"/>
      <c r="R1461" s="19"/>
      <c r="S1461" s="27"/>
      <c r="U1461" s="27"/>
      <c r="Y1461" s="9" t="s">
        <v>493</v>
      </c>
      <c r="Z1461" s="9" t="s">
        <v>462</v>
      </c>
      <c r="AA1461" s="9" t="s">
        <v>237</v>
      </c>
      <c r="AB1461" s="9">
        <v>20654090</v>
      </c>
      <c r="AC1461" s="9" t="s">
        <v>2243</v>
      </c>
      <c r="AD1461" s="9" t="s">
        <v>231</v>
      </c>
      <c r="AE1461" s="5">
        <f t="shared" si="66"/>
        <v>0</v>
      </c>
      <c r="AF1461" s="5" t="str">
        <f t="shared" si="67"/>
        <v>katB</v>
      </c>
      <c r="AG1461" s="153"/>
      <c r="AH1461" s="153"/>
      <c r="AI1461" t="s">
        <v>17879</v>
      </c>
      <c r="AJ1461" t="s">
        <v>17878</v>
      </c>
      <c r="AK1461" s="9" t="str">
        <f>VLOOKUP(Y1461,zdroj!D:AJ,33,0)</f>
        <v>katA</v>
      </c>
    </row>
    <row r="1462" spans="8:37" x14ac:dyDescent="0.25">
      <c r="H1462" s="8"/>
      <c r="I1462" s="8"/>
      <c r="N1462" s="23"/>
      <c r="O1462" s="24"/>
      <c r="P1462" s="19"/>
      <c r="Q1462" s="19"/>
      <c r="R1462" s="19"/>
      <c r="S1462" s="27"/>
      <c r="U1462" s="27"/>
      <c r="Y1462" s="9" t="s">
        <v>493</v>
      </c>
      <c r="Z1462" s="9" t="s">
        <v>462</v>
      </c>
      <c r="AA1462" s="9" t="s">
        <v>237</v>
      </c>
      <c r="AB1462" s="9">
        <v>20654103</v>
      </c>
      <c r="AC1462" s="9" t="s">
        <v>2244</v>
      </c>
      <c r="AD1462" s="9" t="s">
        <v>225</v>
      </c>
      <c r="AE1462" s="5">
        <f t="shared" si="66"/>
        <v>0</v>
      </c>
      <c r="AF1462" s="5" t="str">
        <f t="shared" si="67"/>
        <v>katA</v>
      </c>
      <c r="AG1462" s="153"/>
      <c r="AH1462" s="153"/>
      <c r="AI1462" t="s">
        <v>201</v>
      </c>
      <c r="AJ1462" t="s">
        <v>17878</v>
      </c>
      <c r="AK1462" s="9" t="str">
        <f>VLOOKUP(Y1462,zdroj!D:AJ,33,0)</f>
        <v>katA</v>
      </c>
    </row>
    <row r="1463" spans="8:37" x14ac:dyDescent="0.25">
      <c r="H1463" s="8"/>
      <c r="I1463" s="8"/>
      <c r="N1463" s="23"/>
      <c r="O1463" s="24"/>
      <c r="P1463" s="19"/>
      <c r="Q1463" s="19"/>
      <c r="R1463" s="19"/>
      <c r="S1463" s="27"/>
      <c r="U1463" s="27"/>
      <c r="Y1463" s="9" t="s">
        <v>493</v>
      </c>
      <c r="Z1463" s="9" t="s">
        <v>462</v>
      </c>
      <c r="AA1463" s="9" t="s">
        <v>237</v>
      </c>
      <c r="AB1463" s="9">
        <v>20654111</v>
      </c>
      <c r="AC1463" s="9" t="s">
        <v>2245</v>
      </c>
      <c r="AD1463" s="9" t="s">
        <v>225</v>
      </c>
      <c r="AE1463" s="5">
        <f t="shared" si="66"/>
        <v>0</v>
      </c>
      <c r="AF1463" s="5" t="str">
        <f t="shared" si="67"/>
        <v>katA</v>
      </c>
      <c r="AG1463" s="153"/>
      <c r="AH1463" s="153"/>
      <c r="AI1463" t="s">
        <v>201</v>
      </c>
      <c r="AJ1463" t="s">
        <v>17878</v>
      </c>
      <c r="AK1463" s="9" t="str">
        <f>VLOOKUP(Y1463,zdroj!D:AJ,33,0)</f>
        <v>katA</v>
      </c>
    </row>
    <row r="1464" spans="8:37" x14ac:dyDescent="0.25">
      <c r="H1464" s="8"/>
      <c r="I1464" s="8"/>
      <c r="N1464" s="23"/>
      <c r="O1464" s="24"/>
      <c r="P1464" s="19"/>
      <c r="Q1464" s="19"/>
      <c r="R1464" s="19"/>
      <c r="S1464" s="27"/>
      <c r="U1464" s="27"/>
      <c r="Y1464" s="9" t="s">
        <v>493</v>
      </c>
      <c r="Z1464" s="9" t="s">
        <v>462</v>
      </c>
      <c r="AA1464" s="9" t="s">
        <v>237</v>
      </c>
      <c r="AB1464" s="9">
        <v>20654120</v>
      </c>
      <c r="AC1464" s="9" t="s">
        <v>2246</v>
      </c>
      <c r="AD1464" s="9" t="s">
        <v>225</v>
      </c>
      <c r="AE1464" s="5">
        <f t="shared" si="66"/>
        <v>0</v>
      </c>
      <c r="AF1464" s="5" t="str">
        <f t="shared" si="67"/>
        <v>katA</v>
      </c>
      <c r="AG1464" s="153"/>
      <c r="AH1464" s="153"/>
      <c r="AI1464" t="s">
        <v>201</v>
      </c>
      <c r="AJ1464" t="s">
        <v>17878</v>
      </c>
      <c r="AK1464" s="9" t="str">
        <f>VLOOKUP(Y1464,zdroj!D:AJ,33,0)</f>
        <v>katA</v>
      </c>
    </row>
    <row r="1465" spans="8:37" x14ac:dyDescent="0.25">
      <c r="H1465" s="8"/>
      <c r="I1465" s="8"/>
      <c r="N1465" s="23"/>
      <c r="O1465" s="24"/>
      <c r="P1465" s="19"/>
      <c r="Q1465" s="19"/>
      <c r="R1465" s="19"/>
      <c r="S1465" s="27"/>
      <c r="U1465" s="27"/>
      <c r="Y1465" s="9" t="s">
        <v>493</v>
      </c>
      <c r="Z1465" s="9" t="s">
        <v>462</v>
      </c>
      <c r="AA1465" s="9" t="s">
        <v>237</v>
      </c>
      <c r="AB1465" s="9">
        <v>20654138</v>
      </c>
      <c r="AC1465" s="9" t="s">
        <v>2247</v>
      </c>
      <c r="AD1465" s="9" t="s">
        <v>225</v>
      </c>
      <c r="AE1465" s="5">
        <f t="shared" si="66"/>
        <v>0</v>
      </c>
      <c r="AF1465" s="5" t="str">
        <f t="shared" si="67"/>
        <v>katA</v>
      </c>
      <c r="AG1465" s="153"/>
      <c r="AH1465" s="153"/>
      <c r="AI1465" t="s">
        <v>201</v>
      </c>
      <c r="AJ1465" t="s">
        <v>17878</v>
      </c>
      <c r="AK1465" s="9" t="str">
        <f>VLOOKUP(Y1465,zdroj!D:AJ,33,0)</f>
        <v>katA</v>
      </c>
    </row>
    <row r="1466" spans="8:37" x14ac:dyDescent="0.25">
      <c r="H1466" s="8"/>
      <c r="I1466" s="8"/>
      <c r="N1466" s="23"/>
      <c r="O1466" s="24"/>
      <c r="P1466" s="19"/>
      <c r="Q1466" s="19"/>
      <c r="R1466" s="19"/>
      <c r="S1466" s="27"/>
      <c r="U1466" s="27"/>
      <c r="Y1466" s="9" t="s">
        <v>493</v>
      </c>
      <c r="Z1466" s="9" t="s">
        <v>462</v>
      </c>
      <c r="AA1466" s="9" t="s">
        <v>237</v>
      </c>
      <c r="AB1466" s="9">
        <v>20654146</v>
      </c>
      <c r="AC1466" s="9" t="s">
        <v>2248</v>
      </c>
      <c r="AD1466" s="9" t="s">
        <v>225</v>
      </c>
      <c r="AE1466" s="5">
        <f t="shared" si="66"/>
        <v>0</v>
      </c>
      <c r="AF1466" s="5" t="str">
        <f t="shared" si="67"/>
        <v>katA</v>
      </c>
      <c r="AG1466" s="153"/>
      <c r="AH1466" s="153"/>
      <c r="AI1466" t="s">
        <v>17879</v>
      </c>
      <c r="AJ1466" t="s">
        <v>17878</v>
      </c>
      <c r="AK1466" s="9" t="str">
        <f>VLOOKUP(Y1466,zdroj!D:AJ,33,0)</f>
        <v>katA</v>
      </c>
    </row>
    <row r="1467" spans="8:37" x14ac:dyDescent="0.25">
      <c r="H1467" s="8"/>
      <c r="I1467" s="8"/>
      <c r="N1467" s="23"/>
      <c r="O1467" s="24"/>
      <c r="P1467" s="19"/>
      <c r="Q1467" s="19"/>
      <c r="R1467" s="19"/>
      <c r="S1467" s="27"/>
      <c r="U1467" s="27"/>
      <c r="Y1467" s="9" t="s">
        <v>493</v>
      </c>
      <c r="Z1467" s="9" t="s">
        <v>462</v>
      </c>
      <c r="AA1467" s="9" t="s">
        <v>237</v>
      </c>
      <c r="AB1467" s="9">
        <v>20654154</v>
      </c>
      <c r="AC1467" s="9" t="s">
        <v>2249</v>
      </c>
      <c r="AD1467" s="9" t="s">
        <v>225</v>
      </c>
      <c r="AE1467" s="5">
        <f t="shared" si="66"/>
        <v>0</v>
      </c>
      <c r="AF1467" s="5" t="str">
        <f t="shared" si="67"/>
        <v>katA</v>
      </c>
      <c r="AG1467" s="153"/>
      <c r="AH1467" s="153"/>
      <c r="AI1467" t="s">
        <v>201</v>
      </c>
      <c r="AJ1467" t="s">
        <v>17878</v>
      </c>
      <c r="AK1467" s="9" t="str">
        <f>VLOOKUP(Y1467,zdroj!D:AJ,33,0)</f>
        <v>katA</v>
      </c>
    </row>
    <row r="1468" spans="8:37" x14ac:dyDescent="0.25">
      <c r="H1468" s="8"/>
      <c r="I1468" s="8"/>
      <c r="N1468" s="23"/>
      <c r="O1468" s="24"/>
      <c r="P1468" s="19"/>
      <c r="Q1468" s="19"/>
      <c r="R1468" s="19"/>
      <c r="S1468" s="27"/>
      <c r="U1468" s="27"/>
      <c r="Y1468" s="9" t="s">
        <v>493</v>
      </c>
      <c r="Z1468" s="9" t="s">
        <v>462</v>
      </c>
      <c r="AA1468" s="9" t="s">
        <v>237</v>
      </c>
      <c r="AB1468" s="9">
        <v>20654162</v>
      </c>
      <c r="AC1468" s="9" t="s">
        <v>2250</v>
      </c>
      <c r="AD1468" s="9" t="s">
        <v>225</v>
      </c>
      <c r="AE1468" s="5">
        <f t="shared" si="66"/>
        <v>0</v>
      </c>
      <c r="AF1468" s="5" t="str">
        <f t="shared" si="67"/>
        <v>katA</v>
      </c>
      <c r="AG1468" s="153"/>
      <c r="AH1468" s="153"/>
      <c r="AI1468" t="s">
        <v>201</v>
      </c>
      <c r="AJ1468" t="s">
        <v>17878</v>
      </c>
      <c r="AK1468" s="9" t="str">
        <f>VLOOKUP(Y1468,zdroj!D:AJ,33,0)</f>
        <v>katA</v>
      </c>
    </row>
    <row r="1469" spans="8:37" x14ac:dyDescent="0.25">
      <c r="H1469" s="8"/>
      <c r="I1469" s="8"/>
      <c r="N1469" s="23"/>
      <c r="O1469" s="24"/>
      <c r="P1469" s="19"/>
      <c r="Q1469" s="19"/>
      <c r="R1469" s="19"/>
      <c r="S1469" s="27"/>
      <c r="U1469" s="27"/>
      <c r="Y1469" s="9" t="s">
        <v>493</v>
      </c>
      <c r="Z1469" s="9" t="s">
        <v>462</v>
      </c>
      <c r="AA1469" s="9" t="s">
        <v>237</v>
      </c>
      <c r="AB1469" s="9">
        <v>20654171</v>
      </c>
      <c r="AC1469" s="9" t="s">
        <v>2251</v>
      </c>
      <c r="AD1469" s="9" t="s">
        <v>225</v>
      </c>
      <c r="AE1469" s="5">
        <f t="shared" si="66"/>
        <v>0</v>
      </c>
      <c r="AF1469" s="5" t="str">
        <f t="shared" si="67"/>
        <v>katA</v>
      </c>
      <c r="AG1469" s="153"/>
      <c r="AH1469" s="153"/>
      <c r="AI1469" t="s">
        <v>201</v>
      </c>
      <c r="AJ1469" t="s">
        <v>17878</v>
      </c>
      <c r="AK1469" s="9" t="str">
        <f>VLOOKUP(Y1469,zdroj!D:AJ,33,0)</f>
        <v>katA</v>
      </c>
    </row>
    <row r="1470" spans="8:37" x14ac:dyDescent="0.25">
      <c r="H1470" s="8"/>
      <c r="I1470" s="8"/>
      <c r="N1470" s="23"/>
      <c r="O1470" s="24"/>
      <c r="P1470" s="19"/>
      <c r="Q1470" s="19"/>
      <c r="R1470" s="19"/>
      <c r="S1470" s="27"/>
      <c r="U1470" s="27"/>
      <c r="Y1470" s="9" t="s">
        <v>493</v>
      </c>
      <c r="Z1470" s="9" t="s">
        <v>462</v>
      </c>
      <c r="AA1470" s="9" t="s">
        <v>237</v>
      </c>
      <c r="AB1470" s="9">
        <v>20654189</v>
      </c>
      <c r="AC1470" s="9" t="s">
        <v>2252</v>
      </c>
      <c r="AD1470" s="9" t="s">
        <v>225</v>
      </c>
      <c r="AE1470" s="5">
        <f t="shared" si="66"/>
        <v>0</v>
      </c>
      <c r="AF1470" s="5" t="str">
        <f t="shared" si="67"/>
        <v>katA</v>
      </c>
      <c r="AG1470" s="153"/>
      <c r="AH1470" s="153"/>
      <c r="AI1470" t="s">
        <v>201</v>
      </c>
      <c r="AJ1470" t="s">
        <v>17878</v>
      </c>
      <c r="AK1470" s="9" t="str">
        <f>VLOOKUP(Y1470,zdroj!D:AJ,33,0)</f>
        <v>katA</v>
      </c>
    </row>
    <row r="1471" spans="8:37" x14ac:dyDescent="0.25">
      <c r="H1471" s="8"/>
      <c r="I1471" s="8"/>
      <c r="N1471" s="23"/>
      <c r="O1471" s="24"/>
      <c r="P1471" s="19"/>
      <c r="Q1471" s="19"/>
      <c r="R1471" s="19"/>
      <c r="S1471" s="27"/>
      <c r="U1471" s="27"/>
      <c r="Y1471" s="9" t="s">
        <v>493</v>
      </c>
      <c r="Z1471" s="9" t="s">
        <v>462</v>
      </c>
      <c r="AA1471" s="9" t="s">
        <v>237</v>
      </c>
      <c r="AB1471" s="9">
        <v>20654197</v>
      </c>
      <c r="AC1471" s="9" t="s">
        <v>2253</v>
      </c>
      <c r="AD1471" s="9" t="s">
        <v>225</v>
      </c>
      <c r="AE1471" s="5">
        <f t="shared" si="66"/>
        <v>0</v>
      </c>
      <c r="AF1471" s="5" t="str">
        <f t="shared" si="67"/>
        <v>katA</v>
      </c>
      <c r="AG1471" s="153"/>
      <c r="AH1471" s="153"/>
      <c r="AI1471" t="s">
        <v>201</v>
      </c>
      <c r="AJ1471" t="s">
        <v>17878</v>
      </c>
      <c r="AK1471" s="9" t="str">
        <f>VLOOKUP(Y1471,zdroj!D:AJ,33,0)</f>
        <v>katA</v>
      </c>
    </row>
    <row r="1472" spans="8:37" x14ac:dyDescent="0.25">
      <c r="H1472" s="8"/>
      <c r="I1472" s="8"/>
      <c r="N1472" s="23"/>
      <c r="O1472" s="24"/>
      <c r="P1472" s="19"/>
      <c r="Q1472" s="19"/>
      <c r="R1472" s="19"/>
      <c r="S1472" s="27"/>
      <c r="U1472" s="27"/>
      <c r="Y1472" s="9" t="s">
        <v>493</v>
      </c>
      <c r="Z1472" s="9" t="s">
        <v>462</v>
      </c>
      <c r="AA1472" s="9" t="s">
        <v>237</v>
      </c>
      <c r="AB1472" s="9">
        <v>20654201</v>
      </c>
      <c r="AC1472" s="9" t="s">
        <v>2254</v>
      </c>
      <c r="AD1472" s="9" t="s">
        <v>225</v>
      </c>
      <c r="AE1472" s="5">
        <f t="shared" si="66"/>
        <v>0</v>
      </c>
      <c r="AF1472" s="5" t="str">
        <f t="shared" si="67"/>
        <v>katA</v>
      </c>
      <c r="AG1472" s="153"/>
      <c r="AH1472" s="153"/>
      <c r="AI1472" t="s">
        <v>201</v>
      </c>
      <c r="AJ1472" t="s">
        <v>17878</v>
      </c>
      <c r="AK1472" s="9" t="str">
        <f>VLOOKUP(Y1472,zdroj!D:AJ,33,0)</f>
        <v>katA</v>
      </c>
    </row>
    <row r="1473" spans="8:37" x14ac:dyDescent="0.25">
      <c r="H1473" s="8"/>
      <c r="I1473" s="8"/>
      <c r="N1473" s="23"/>
      <c r="O1473" s="24"/>
      <c r="P1473" s="19"/>
      <c r="Q1473" s="19"/>
      <c r="R1473" s="19"/>
      <c r="S1473" s="27"/>
      <c r="U1473" s="27"/>
      <c r="Y1473" s="9" t="s">
        <v>493</v>
      </c>
      <c r="Z1473" s="9" t="s">
        <v>462</v>
      </c>
      <c r="AA1473" s="9" t="s">
        <v>237</v>
      </c>
      <c r="AB1473" s="9">
        <v>20654219</v>
      </c>
      <c r="AC1473" s="9" t="s">
        <v>2255</v>
      </c>
      <c r="AD1473" s="9" t="s">
        <v>225</v>
      </c>
      <c r="AE1473" s="5">
        <f t="shared" si="66"/>
        <v>0</v>
      </c>
      <c r="AF1473" s="5" t="str">
        <f t="shared" si="67"/>
        <v>katA</v>
      </c>
      <c r="AG1473" s="153"/>
      <c r="AH1473" s="153"/>
      <c r="AI1473" t="s">
        <v>201</v>
      </c>
      <c r="AJ1473" t="s">
        <v>17878</v>
      </c>
      <c r="AK1473" s="9" t="str">
        <f>VLOOKUP(Y1473,zdroj!D:AJ,33,0)</f>
        <v>katA</v>
      </c>
    </row>
    <row r="1474" spans="8:37" x14ac:dyDescent="0.25">
      <c r="H1474" s="8"/>
      <c r="I1474" s="8"/>
      <c r="N1474" s="23"/>
      <c r="O1474" s="24"/>
      <c r="P1474" s="19"/>
      <c r="Q1474" s="19"/>
      <c r="R1474" s="19"/>
      <c r="S1474" s="27"/>
      <c r="U1474" s="27"/>
      <c r="Y1474" s="9" t="s">
        <v>493</v>
      </c>
      <c r="Z1474" s="9" t="s">
        <v>462</v>
      </c>
      <c r="AA1474" s="9" t="s">
        <v>237</v>
      </c>
      <c r="AB1474" s="9">
        <v>20654235</v>
      </c>
      <c r="AC1474" s="9" t="s">
        <v>2256</v>
      </c>
      <c r="AD1474" s="9" t="s">
        <v>231</v>
      </c>
      <c r="AE1474" s="5">
        <f t="shared" si="66"/>
        <v>0</v>
      </c>
      <c r="AF1474" s="5" t="str">
        <f t="shared" si="67"/>
        <v>katB</v>
      </c>
      <c r="AG1474" s="153"/>
      <c r="AH1474" s="153"/>
      <c r="AI1474" t="s">
        <v>201</v>
      </c>
      <c r="AJ1474" t="s">
        <v>17878</v>
      </c>
      <c r="AK1474" s="9" t="str">
        <f>VLOOKUP(Y1474,zdroj!D:AJ,33,0)</f>
        <v>katA</v>
      </c>
    </row>
    <row r="1475" spans="8:37" x14ac:dyDescent="0.25">
      <c r="H1475" s="8"/>
      <c r="I1475" s="8"/>
      <c r="N1475" s="23"/>
      <c r="O1475" s="24"/>
      <c r="P1475" s="19"/>
      <c r="Q1475" s="19"/>
      <c r="R1475" s="19"/>
      <c r="S1475" s="27"/>
      <c r="U1475" s="27"/>
      <c r="Y1475" s="9" t="s">
        <v>493</v>
      </c>
      <c r="Z1475" s="9" t="s">
        <v>462</v>
      </c>
      <c r="AA1475" s="9" t="s">
        <v>237</v>
      </c>
      <c r="AB1475" s="9">
        <v>20654243</v>
      </c>
      <c r="AC1475" s="9" t="s">
        <v>2257</v>
      </c>
      <c r="AD1475" s="9" t="s">
        <v>225</v>
      </c>
      <c r="AE1475" s="5">
        <f t="shared" si="66"/>
        <v>0</v>
      </c>
      <c r="AF1475" s="5" t="str">
        <f t="shared" si="67"/>
        <v>katA</v>
      </c>
      <c r="AG1475" s="153"/>
      <c r="AH1475" s="153"/>
      <c r="AI1475" t="s">
        <v>201</v>
      </c>
      <c r="AJ1475" t="s">
        <v>17878</v>
      </c>
      <c r="AK1475" s="9" t="str">
        <f>VLOOKUP(Y1475,zdroj!D:AJ,33,0)</f>
        <v>katA</v>
      </c>
    </row>
    <row r="1476" spans="8:37" x14ac:dyDescent="0.25">
      <c r="H1476" s="8"/>
      <c r="I1476" s="8"/>
      <c r="N1476" s="23"/>
      <c r="O1476" s="24"/>
      <c r="P1476" s="19"/>
      <c r="Q1476" s="19"/>
      <c r="R1476" s="19"/>
      <c r="S1476" s="27"/>
      <c r="U1476" s="27"/>
      <c r="Y1476" s="9" t="s">
        <v>493</v>
      </c>
      <c r="Z1476" s="9" t="s">
        <v>462</v>
      </c>
      <c r="AA1476" s="9" t="s">
        <v>237</v>
      </c>
      <c r="AB1476" s="9">
        <v>20654251</v>
      </c>
      <c r="AC1476" s="9" t="s">
        <v>2258</v>
      </c>
      <c r="AD1476" s="9" t="s">
        <v>225</v>
      </c>
      <c r="AE1476" s="5">
        <f t="shared" si="66"/>
        <v>0</v>
      </c>
      <c r="AF1476" s="5" t="str">
        <f t="shared" si="67"/>
        <v>katA</v>
      </c>
      <c r="AG1476" s="153"/>
      <c r="AH1476" s="153"/>
      <c r="AI1476" t="s">
        <v>201</v>
      </c>
      <c r="AJ1476" t="s">
        <v>17878</v>
      </c>
      <c r="AK1476" s="9" t="str">
        <f>VLOOKUP(Y1476,zdroj!D:AJ,33,0)</f>
        <v>katA</v>
      </c>
    </row>
    <row r="1477" spans="8:37" x14ac:dyDescent="0.25">
      <c r="H1477" s="8"/>
      <c r="I1477" s="8"/>
      <c r="N1477" s="23"/>
      <c r="O1477" s="24"/>
      <c r="P1477" s="19"/>
      <c r="Q1477" s="19"/>
      <c r="R1477" s="19"/>
      <c r="S1477" s="27"/>
      <c r="U1477" s="27"/>
      <c r="Y1477" s="9" t="s">
        <v>493</v>
      </c>
      <c r="Z1477" s="9" t="s">
        <v>462</v>
      </c>
      <c r="AA1477" s="9" t="s">
        <v>237</v>
      </c>
      <c r="AB1477" s="9">
        <v>20654260</v>
      </c>
      <c r="AC1477" s="9" t="s">
        <v>2259</v>
      </c>
      <c r="AD1477" s="9" t="s">
        <v>225</v>
      </c>
      <c r="AE1477" s="5">
        <f t="shared" si="66"/>
        <v>0</v>
      </c>
      <c r="AF1477" s="5" t="str">
        <f t="shared" si="67"/>
        <v>katA</v>
      </c>
      <c r="AG1477" s="153"/>
      <c r="AH1477" s="153"/>
      <c r="AI1477" t="s">
        <v>201</v>
      </c>
      <c r="AJ1477" t="s">
        <v>17878</v>
      </c>
      <c r="AK1477" s="9" t="str">
        <f>VLOOKUP(Y1477,zdroj!D:AJ,33,0)</f>
        <v>katA</v>
      </c>
    </row>
    <row r="1478" spans="8:37" x14ac:dyDescent="0.25">
      <c r="H1478" s="8"/>
      <c r="I1478" s="8"/>
      <c r="N1478" s="23"/>
      <c r="O1478" s="24"/>
      <c r="P1478" s="19"/>
      <c r="Q1478" s="19"/>
      <c r="R1478" s="19"/>
      <c r="S1478" s="27"/>
      <c r="U1478" s="27"/>
      <c r="Y1478" s="9" t="s">
        <v>493</v>
      </c>
      <c r="Z1478" s="9" t="s">
        <v>462</v>
      </c>
      <c r="AA1478" s="9" t="s">
        <v>237</v>
      </c>
      <c r="AB1478" s="9">
        <v>20654570</v>
      </c>
      <c r="AC1478" s="9" t="s">
        <v>2260</v>
      </c>
      <c r="AD1478" s="9" t="s">
        <v>225</v>
      </c>
      <c r="AE1478" s="5">
        <f t="shared" si="66"/>
        <v>0</v>
      </c>
      <c r="AF1478" s="5" t="str">
        <f t="shared" si="67"/>
        <v>katA</v>
      </c>
      <c r="AG1478" s="153"/>
      <c r="AH1478" s="153"/>
      <c r="AI1478" t="s">
        <v>201</v>
      </c>
      <c r="AJ1478" t="s">
        <v>17878</v>
      </c>
      <c r="AK1478" s="9" t="str">
        <f>VLOOKUP(Y1478,zdroj!D:AJ,33,0)</f>
        <v>katA</v>
      </c>
    </row>
    <row r="1479" spans="8:37" x14ac:dyDescent="0.25">
      <c r="H1479" s="8"/>
      <c r="I1479" s="8"/>
      <c r="N1479" s="23"/>
      <c r="O1479" s="24"/>
      <c r="P1479" s="19"/>
      <c r="Q1479" s="19"/>
      <c r="R1479" s="19"/>
      <c r="S1479" s="27"/>
      <c r="U1479" s="27"/>
      <c r="Y1479" s="9" t="s">
        <v>493</v>
      </c>
      <c r="Z1479" s="9" t="s">
        <v>462</v>
      </c>
      <c r="AA1479" s="9" t="s">
        <v>237</v>
      </c>
      <c r="AB1479" s="9">
        <v>27570819</v>
      </c>
      <c r="AC1479" s="9" t="s">
        <v>2261</v>
      </c>
      <c r="AD1479" s="9" t="s">
        <v>225</v>
      </c>
      <c r="AE1479" s="5">
        <f t="shared" si="66"/>
        <v>0</v>
      </c>
      <c r="AF1479" s="5" t="str">
        <f t="shared" si="67"/>
        <v>katA</v>
      </c>
      <c r="AG1479" s="153"/>
      <c r="AH1479" s="153"/>
      <c r="AI1479" t="s">
        <v>17879</v>
      </c>
      <c r="AJ1479" t="s">
        <v>17878</v>
      </c>
      <c r="AK1479" s="9" t="str">
        <f>VLOOKUP(Y1479,zdroj!D:AJ,33,0)</f>
        <v>katA</v>
      </c>
    </row>
    <row r="1480" spans="8:37" x14ac:dyDescent="0.25">
      <c r="H1480" s="8"/>
      <c r="I1480" s="8"/>
      <c r="N1480" s="23"/>
      <c r="O1480" s="24"/>
      <c r="P1480" s="19"/>
      <c r="Q1480" s="19"/>
      <c r="R1480" s="19"/>
      <c r="S1480" s="27"/>
      <c r="U1480" s="27"/>
      <c r="Y1480" s="9" t="s">
        <v>494</v>
      </c>
      <c r="Z1480" s="9" t="s">
        <v>462</v>
      </c>
      <c r="AA1480" s="9" t="s">
        <v>44</v>
      </c>
      <c r="AB1480" s="9">
        <v>20654839</v>
      </c>
      <c r="AC1480" s="9" t="s">
        <v>2262</v>
      </c>
      <c r="AD1480" s="9" t="s">
        <v>225</v>
      </c>
      <c r="AE1480" s="5">
        <f t="shared" si="66"/>
        <v>0</v>
      </c>
      <c r="AF1480" s="5" t="str">
        <f t="shared" si="67"/>
        <v>katA</v>
      </c>
      <c r="AG1480" s="153"/>
      <c r="AH1480" s="153"/>
      <c r="AI1480" t="s">
        <v>195</v>
      </c>
      <c r="AJ1480" t="s">
        <v>340</v>
      </c>
      <c r="AK1480" s="9" t="str">
        <f>VLOOKUP(Y1480,zdroj!D:AJ,33,0)</f>
        <v>katA</v>
      </c>
    </row>
    <row r="1481" spans="8:37" x14ac:dyDescent="0.25">
      <c r="H1481" s="8"/>
      <c r="I1481" s="8"/>
      <c r="N1481" s="23"/>
      <c r="O1481" s="24"/>
      <c r="P1481" s="19"/>
      <c r="Q1481" s="19"/>
      <c r="R1481" s="19"/>
      <c r="S1481" s="27"/>
      <c r="U1481" s="27"/>
      <c r="Y1481" s="9" t="s">
        <v>494</v>
      </c>
      <c r="Z1481" s="9" t="s">
        <v>462</v>
      </c>
      <c r="AA1481" s="9" t="s">
        <v>44</v>
      </c>
      <c r="AB1481" s="9">
        <v>20654847</v>
      </c>
      <c r="AC1481" s="9" t="s">
        <v>2263</v>
      </c>
      <c r="AD1481" s="9" t="s">
        <v>225</v>
      </c>
      <c r="AE1481" s="5">
        <f t="shared" si="66"/>
        <v>0</v>
      </c>
      <c r="AF1481" s="5" t="str">
        <f t="shared" si="67"/>
        <v>katA</v>
      </c>
      <c r="AG1481" s="153"/>
      <c r="AH1481" s="153"/>
      <c r="AI1481" t="s">
        <v>195</v>
      </c>
      <c r="AJ1481" t="s">
        <v>340</v>
      </c>
      <c r="AK1481" s="9" t="str">
        <f>VLOOKUP(Y1481,zdroj!D:AJ,33,0)</f>
        <v>katA</v>
      </c>
    </row>
    <row r="1482" spans="8:37" x14ac:dyDescent="0.25">
      <c r="H1482" s="8"/>
      <c r="I1482" s="8"/>
      <c r="N1482" s="23"/>
      <c r="O1482" s="24"/>
      <c r="P1482" s="19"/>
      <c r="Q1482" s="19"/>
      <c r="R1482" s="19"/>
      <c r="S1482" s="27"/>
      <c r="U1482" s="27"/>
      <c r="Y1482" s="9" t="s">
        <v>494</v>
      </c>
      <c r="Z1482" s="9" t="s">
        <v>462</v>
      </c>
      <c r="AA1482" s="9" t="s">
        <v>44</v>
      </c>
      <c r="AB1482" s="9">
        <v>25227017</v>
      </c>
      <c r="AC1482" s="9" t="s">
        <v>2264</v>
      </c>
      <c r="AD1482" s="9" t="s">
        <v>225</v>
      </c>
      <c r="AE1482" s="5">
        <f t="shared" ref="AE1482:AE1545" si="68">VLOOKUP(Y1482,K:T,10,0)</f>
        <v>0</v>
      </c>
      <c r="AF1482" s="5" t="str">
        <f t="shared" ref="AF1482:AF1545" si="69">IF(AE1482="A",IF(AD1482="katA","katB",AD1482),AD1482)</f>
        <v>katA</v>
      </c>
      <c r="AG1482" s="153"/>
      <c r="AH1482" s="153"/>
      <c r="AI1482" t="s">
        <v>201</v>
      </c>
      <c r="AJ1482" t="s">
        <v>17878</v>
      </c>
      <c r="AK1482" s="9" t="str">
        <f>VLOOKUP(Y1482,zdroj!D:AJ,33,0)</f>
        <v>katA</v>
      </c>
    </row>
    <row r="1483" spans="8:37" x14ac:dyDescent="0.25">
      <c r="H1483" s="8"/>
      <c r="I1483" s="8"/>
      <c r="N1483" s="23"/>
      <c r="O1483" s="24"/>
      <c r="P1483" s="19"/>
      <c r="Q1483" s="19"/>
      <c r="R1483" s="19"/>
      <c r="S1483" s="27"/>
      <c r="U1483" s="27"/>
      <c r="Y1483" s="9" t="s">
        <v>494</v>
      </c>
      <c r="Z1483" s="9" t="s">
        <v>462</v>
      </c>
      <c r="AA1483" s="9" t="s">
        <v>44</v>
      </c>
      <c r="AB1483" s="9">
        <v>81476221</v>
      </c>
      <c r="AC1483" s="9" t="s">
        <v>2265</v>
      </c>
      <c r="AD1483" s="9" t="s">
        <v>225</v>
      </c>
      <c r="AE1483" s="5">
        <f t="shared" si="68"/>
        <v>0</v>
      </c>
      <c r="AF1483" s="5" t="str">
        <f t="shared" si="69"/>
        <v>katA</v>
      </c>
      <c r="AG1483" s="153"/>
      <c r="AH1483" s="153"/>
      <c r="AI1483" t="s">
        <v>201</v>
      </c>
      <c r="AJ1483" t="s">
        <v>17878</v>
      </c>
      <c r="AK1483" s="9" t="str">
        <f>VLOOKUP(Y1483,zdroj!D:AJ,33,0)</f>
        <v>katA</v>
      </c>
    </row>
    <row r="1484" spans="8:37" x14ac:dyDescent="0.25">
      <c r="H1484" s="8"/>
      <c r="I1484" s="8"/>
      <c r="N1484" s="23"/>
      <c r="O1484" s="24"/>
      <c r="P1484" s="19"/>
      <c r="Q1484" s="19"/>
      <c r="R1484" s="19"/>
      <c r="S1484" s="27"/>
      <c r="U1484" s="27"/>
      <c r="Y1484" s="9" t="s">
        <v>494</v>
      </c>
      <c r="Z1484" s="9" t="s">
        <v>462</v>
      </c>
      <c r="AA1484" s="9" t="s">
        <v>44</v>
      </c>
      <c r="AB1484" s="9">
        <v>20652917</v>
      </c>
      <c r="AC1484" s="9" t="s">
        <v>2266</v>
      </c>
      <c r="AD1484" s="9" t="s">
        <v>225</v>
      </c>
      <c r="AE1484" s="5">
        <f t="shared" si="68"/>
        <v>0</v>
      </c>
      <c r="AF1484" s="5" t="str">
        <f t="shared" si="69"/>
        <v>katA</v>
      </c>
      <c r="AG1484" s="153"/>
      <c r="AH1484" s="153"/>
      <c r="AI1484" t="s">
        <v>201</v>
      </c>
      <c r="AJ1484" t="s">
        <v>17878</v>
      </c>
      <c r="AK1484" s="9" t="str">
        <f>VLOOKUP(Y1484,zdroj!D:AJ,33,0)</f>
        <v>katA</v>
      </c>
    </row>
    <row r="1485" spans="8:37" x14ac:dyDescent="0.25">
      <c r="H1485" s="8"/>
      <c r="I1485" s="8"/>
      <c r="N1485" s="23"/>
      <c r="O1485" s="24"/>
      <c r="P1485" s="19"/>
      <c r="Q1485" s="19"/>
      <c r="R1485" s="19"/>
      <c r="S1485" s="27"/>
      <c r="U1485" s="27"/>
      <c r="Y1485" s="9" t="s">
        <v>494</v>
      </c>
      <c r="Z1485" s="9" t="s">
        <v>462</v>
      </c>
      <c r="AA1485" s="9" t="s">
        <v>44</v>
      </c>
      <c r="AB1485" s="9">
        <v>20652925</v>
      </c>
      <c r="AC1485" s="9" t="s">
        <v>2267</v>
      </c>
      <c r="AD1485" s="9" t="s">
        <v>225</v>
      </c>
      <c r="AE1485" s="5">
        <f t="shared" si="68"/>
        <v>0</v>
      </c>
      <c r="AF1485" s="5" t="str">
        <f t="shared" si="69"/>
        <v>katA</v>
      </c>
      <c r="AG1485" s="153"/>
      <c r="AH1485" s="153"/>
      <c r="AI1485" t="s">
        <v>201</v>
      </c>
      <c r="AJ1485" t="s">
        <v>17878</v>
      </c>
      <c r="AK1485" s="9" t="str">
        <f>VLOOKUP(Y1485,zdroj!D:AJ,33,0)</f>
        <v>katA</v>
      </c>
    </row>
    <row r="1486" spans="8:37" x14ac:dyDescent="0.25">
      <c r="H1486" s="8"/>
      <c r="I1486" s="8"/>
      <c r="N1486" s="23"/>
      <c r="O1486" s="24"/>
      <c r="P1486" s="19"/>
      <c r="Q1486" s="19"/>
      <c r="R1486" s="19"/>
      <c r="S1486" s="27"/>
      <c r="U1486" s="27"/>
      <c r="Y1486" s="9" t="s">
        <v>494</v>
      </c>
      <c r="Z1486" s="9" t="s">
        <v>462</v>
      </c>
      <c r="AA1486" s="9" t="s">
        <v>44</v>
      </c>
      <c r="AB1486" s="9">
        <v>20652933</v>
      </c>
      <c r="AC1486" s="9" t="s">
        <v>2268</v>
      </c>
      <c r="AD1486" s="9" t="s">
        <v>225</v>
      </c>
      <c r="AE1486" s="5">
        <f t="shared" si="68"/>
        <v>0</v>
      </c>
      <c r="AF1486" s="5" t="str">
        <f t="shared" si="69"/>
        <v>katA</v>
      </c>
      <c r="AG1486" s="153"/>
      <c r="AH1486" s="153"/>
      <c r="AI1486" t="s">
        <v>201</v>
      </c>
      <c r="AJ1486" t="s">
        <v>17878</v>
      </c>
      <c r="AK1486" s="9" t="str">
        <f>VLOOKUP(Y1486,zdroj!D:AJ,33,0)</f>
        <v>katA</v>
      </c>
    </row>
    <row r="1487" spans="8:37" x14ac:dyDescent="0.25">
      <c r="H1487" s="8"/>
      <c r="I1487" s="8"/>
      <c r="N1487" s="23"/>
      <c r="O1487" s="24"/>
      <c r="P1487" s="19"/>
      <c r="Q1487" s="19"/>
      <c r="R1487" s="19"/>
      <c r="S1487" s="27"/>
      <c r="U1487" s="27"/>
      <c r="Y1487" s="9" t="s">
        <v>494</v>
      </c>
      <c r="Z1487" s="9" t="s">
        <v>462</v>
      </c>
      <c r="AA1487" s="9" t="s">
        <v>44</v>
      </c>
      <c r="AB1487" s="9">
        <v>20652950</v>
      </c>
      <c r="AC1487" s="9" t="s">
        <v>2269</v>
      </c>
      <c r="AD1487" s="9" t="s">
        <v>225</v>
      </c>
      <c r="AE1487" s="5">
        <f t="shared" si="68"/>
        <v>0</v>
      </c>
      <c r="AF1487" s="5" t="str">
        <f t="shared" si="69"/>
        <v>katA</v>
      </c>
      <c r="AG1487" s="153"/>
      <c r="AH1487" s="153"/>
      <c r="AI1487" t="s">
        <v>201</v>
      </c>
      <c r="AJ1487" t="s">
        <v>17878</v>
      </c>
      <c r="AK1487" s="9" t="str">
        <f>VLOOKUP(Y1487,zdroj!D:AJ,33,0)</f>
        <v>katA</v>
      </c>
    </row>
    <row r="1488" spans="8:37" x14ac:dyDescent="0.25">
      <c r="H1488" s="8"/>
      <c r="I1488" s="8"/>
      <c r="N1488" s="23"/>
      <c r="O1488" s="24"/>
      <c r="P1488" s="19"/>
      <c r="Q1488" s="19"/>
      <c r="R1488" s="19"/>
      <c r="S1488" s="27"/>
      <c r="U1488" s="27"/>
      <c r="Y1488" s="9" t="s">
        <v>494</v>
      </c>
      <c r="Z1488" s="9" t="s">
        <v>462</v>
      </c>
      <c r="AA1488" s="9" t="s">
        <v>44</v>
      </c>
      <c r="AB1488" s="9">
        <v>20652968</v>
      </c>
      <c r="AC1488" s="9" t="s">
        <v>2270</v>
      </c>
      <c r="AD1488" s="9" t="s">
        <v>225</v>
      </c>
      <c r="AE1488" s="5">
        <f t="shared" si="68"/>
        <v>0</v>
      </c>
      <c r="AF1488" s="5" t="str">
        <f t="shared" si="69"/>
        <v>katA</v>
      </c>
      <c r="AG1488" s="153"/>
      <c r="AH1488" s="153"/>
      <c r="AI1488" t="s">
        <v>201</v>
      </c>
      <c r="AJ1488" t="s">
        <v>17878</v>
      </c>
      <c r="AK1488" s="9" t="str">
        <f>VLOOKUP(Y1488,zdroj!D:AJ,33,0)</f>
        <v>katA</v>
      </c>
    </row>
    <row r="1489" spans="8:37" x14ac:dyDescent="0.25">
      <c r="H1489" s="8"/>
      <c r="I1489" s="8"/>
      <c r="N1489" s="23"/>
      <c r="O1489" s="24"/>
      <c r="P1489" s="19"/>
      <c r="Q1489" s="19"/>
      <c r="R1489" s="19"/>
      <c r="S1489" s="27"/>
      <c r="U1489" s="27"/>
      <c r="Y1489" s="9" t="s">
        <v>494</v>
      </c>
      <c r="Z1489" s="9" t="s">
        <v>462</v>
      </c>
      <c r="AA1489" s="9" t="s">
        <v>44</v>
      </c>
      <c r="AB1489" s="9">
        <v>20652976</v>
      </c>
      <c r="AC1489" s="9" t="s">
        <v>2271</v>
      </c>
      <c r="AD1489" s="9" t="s">
        <v>225</v>
      </c>
      <c r="AE1489" s="5">
        <f t="shared" si="68"/>
        <v>0</v>
      </c>
      <c r="AF1489" s="5" t="str">
        <f t="shared" si="69"/>
        <v>katA</v>
      </c>
      <c r="AG1489" s="153"/>
      <c r="AH1489" s="153"/>
      <c r="AI1489" t="s">
        <v>201</v>
      </c>
      <c r="AJ1489" t="s">
        <v>17878</v>
      </c>
      <c r="AK1489" s="9" t="str">
        <f>VLOOKUP(Y1489,zdroj!D:AJ,33,0)</f>
        <v>katA</v>
      </c>
    </row>
    <row r="1490" spans="8:37" x14ac:dyDescent="0.25">
      <c r="H1490" s="8"/>
      <c r="I1490" s="8"/>
      <c r="N1490" s="23"/>
      <c r="O1490" s="24"/>
      <c r="P1490" s="19"/>
      <c r="Q1490" s="19"/>
      <c r="R1490" s="19"/>
      <c r="S1490" s="27"/>
      <c r="U1490" s="27"/>
      <c r="Y1490" s="9" t="s">
        <v>494</v>
      </c>
      <c r="Z1490" s="9" t="s">
        <v>462</v>
      </c>
      <c r="AA1490" s="9" t="s">
        <v>44</v>
      </c>
      <c r="AB1490" s="9">
        <v>20652984</v>
      </c>
      <c r="AC1490" s="9" t="s">
        <v>2272</v>
      </c>
      <c r="AD1490" s="9" t="s">
        <v>225</v>
      </c>
      <c r="AE1490" s="5">
        <f t="shared" si="68"/>
        <v>0</v>
      </c>
      <c r="AF1490" s="5" t="str">
        <f t="shared" si="69"/>
        <v>katA</v>
      </c>
      <c r="AG1490" s="153"/>
      <c r="AH1490" s="153"/>
      <c r="AI1490" t="s">
        <v>17879</v>
      </c>
      <c r="AJ1490" t="s">
        <v>17878</v>
      </c>
      <c r="AK1490" s="9" t="str">
        <f>VLOOKUP(Y1490,zdroj!D:AJ,33,0)</f>
        <v>katA</v>
      </c>
    </row>
    <row r="1491" spans="8:37" x14ac:dyDescent="0.25">
      <c r="H1491" s="8"/>
      <c r="I1491" s="8"/>
      <c r="N1491" s="23"/>
      <c r="O1491" s="24"/>
      <c r="P1491" s="19"/>
      <c r="Q1491" s="19"/>
      <c r="R1491" s="19"/>
      <c r="S1491" s="27"/>
      <c r="U1491" s="27"/>
      <c r="Y1491" s="9" t="s">
        <v>494</v>
      </c>
      <c r="Z1491" s="9" t="s">
        <v>462</v>
      </c>
      <c r="AA1491" s="9" t="s">
        <v>44</v>
      </c>
      <c r="AB1491" s="9">
        <v>27035310</v>
      </c>
      <c r="AC1491" s="9" t="s">
        <v>2273</v>
      </c>
      <c r="AD1491" s="9" t="s">
        <v>225</v>
      </c>
      <c r="AE1491" s="5">
        <f t="shared" si="68"/>
        <v>0</v>
      </c>
      <c r="AF1491" s="5" t="str">
        <f t="shared" si="69"/>
        <v>katA</v>
      </c>
      <c r="AG1491" s="153"/>
      <c r="AH1491" s="153"/>
      <c r="AI1491" t="s">
        <v>201</v>
      </c>
      <c r="AJ1491" t="s">
        <v>17878</v>
      </c>
      <c r="AK1491" s="9" t="str">
        <f>VLOOKUP(Y1491,zdroj!D:AJ,33,0)</f>
        <v>katA</v>
      </c>
    </row>
    <row r="1492" spans="8:37" x14ac:dyDescent="0.25">
      <c r="H1492" s="8"/>
      <c r="I1492" s="8"/>
      <c r="N1492" s="23"/>
      <c r="O1492" s="24"/>
      <c r="P1492" s="19"/>
      <c r="Q1492" s="19"/>
      <c r="R1492" s="19"/>
      <c r="S1492" s="27"/>
      <c r="U1492" s="27"/>
      <c r="Y1492" s="9" t="s">
        <v>494</v>
      </c>
      <c r="Z1492" s="9" t="s">
        <v>462</v>
      </c>
      <c r="AA1492" s="9" t="s">
        <v>44</v>
      </c>
      <c r="AB1492" s="9">
        <v>20652992</v>
      </c>
      <c r="AC1492" s="9" t="s">
        <v>2274</v>
      </c>
      <c r="AD1492" s="9" t="s">
        <v>225</v>
      </c>
      <c r="AE1492" s="5">
        <f t="shared" si="68"/>
        <v>0</v>
      </c>
      <c r="AF1492" s="5" t="str">
        <f t="shared" si="69"/>
        <v>katA</v>
      </c>
      <c r="AG1492" s="153"/>
      <c r="AH1492" s="153"/>
      <c r="AI1492" t="s">
        <v>201</v>
      </c>
      <c r="AJ1492" t="s">
        <v>17878</v>
      </c>
      <c r="AK1492" s="9" t="str">
        <f>VLOOKUP(Y1492,zdroj!D:AJ,33,0)</f>
        <v>katA</v>
      </c>
    </row>
    <row r="1493" spans="8:37" x14ac:dyDescent="0.25">
      <c r="H1493" s="8"/>
      <c r="I1493" s="8"/>
      <c r="N1493" s="23"/>
      <c r="O1493" s="24"/>
      <c r="P1493" s="19"/>
      <c r="Q1493" s="19"/>
      <c r="R1493" s="19"/>
      <c r="S1493" s="27"/>
      <c r="U1493" s="27"/>
      <c r="Y1493" s="9" t="s">
        <v>495</v>
      </c>
      <c r="Z1493" s="9" t="s">
        <v>462</v>
      </c>
      <c r="AA1493" s="9" t="s">
        <v>44</v>
      </c>
      <c r="AB1493" s="9">
        <v>20654669</v>
      </c>
      <c r="AC1493" s="9" t="s">
        <v>2275</v>
      </c>
      <c r="AD1493" s="9" t="s">
        <v>225</v>
      </c>
      <c r="AE1493" s="5">
        <f t="shared" si="68"/>
        <v>0</v>
      </c>
      <c r="AF1493" s="5" t="str">
        <f t="shared" si="69"/>
        <v>katA</v>
      </c>
      <c r="AG1493" s="153"/>
      <c r="AH1493" s="153"/>
      <c r="AI1493" t="s">
        <v>195</v>
      </c>
      <c r="AJ1493" t="s">
        <v>340</v>
      </c>
      <c r="AK1493" s="9" t="str">
        <f>VLOOKUP(Y1493,zdroj!D:AJ,33,0)</f>
        <v>katA</v>
      </c>
    </row>
    <row r="1494" spans="8:37" x14ac:dyDescent="0.25">
      <c r="H1494" s="8"/>
      <c r="I1494" s="8"/>
      <c r="N1494" s="23"/>
      <c r="O1494" s="24"/>
      <c r="P1494" s="19"/>
      <c r="Q1494" s="19"/>
      <c r="R1494" s="19"/>
      <c r="S1494" s="27"/>
      <c r="U1494" s="27"/>
      <c r="Y1494" s="9" t="s">
        <v>495</v>
      </c>
      <c r="Z1494" s="9" t="s">
        <v>462</v>
      </c>
      <c r="AA1494" s="9" t="s">
        <v>44</v>
      </c>
      <c r="AB1494" s="9">
        <v>20654758</v>
      </c>
      <c r="AC1494" s="9" t="s">
        <v>2276</v>
      </c>
      <c r="AD1494" s="9" t="s">
        <v>225</v>
      </c>
      <c r="AE1494" s="5">
        <f t="shared" si="68"/>
        <v>0</v>
      </c>
      <c r="AF1494" s="5" t="str">
        <f t="shared" si="69"/>
        <v>katA</v>
      </c>
      <c r="AG1494" s="153"/>
      <c r="AH1494" s="153"/>
      <c r="AI1494" t="s">
        <v>195</v>
      </c>
      <c r="AJ1494" t="s">
        <v>340</v>
      </c>
      <c r="AK1494" s="9" t="str">
        <f>VLOOKUP(Y1494,zdroj!D:AJ,33,0)</f>
        <v>katA</v>
      </c>
    </row>
    <row r="1495" spans="8:37" x14ac:dyDescent="0.25">
      <c r="H1495" s="8"/>
      <c r="I1495" s="8"/>
      <c r="N1495" s="23"/>
      <c r="O1495" s="24"/>
      <c r="P1495" s="19"/>
      <c r="Q1495" s="19"/>
      <c r="R1495" s="19"/>
      <c r="S1495" s="27"/>
      <c r="U1495" s="27"/>
      <c r="Y1495" s="9" t="s">
        <v>495</v>
      </c>
      <c r="Z1495" s="9" t="s">
        <v>462</v>
      </c>
      <c r="AA1495" s="9" t="s">
        <v>44</v>
      </c>
      <c r="AB1495" s="9">
        <v>20654782</v>
      </c>
      <c r="AC1495" s="9" t="s">
        <v>2277</v>
      </c>
      <c r="AD1495" s="9" t="s">
        <v>225</v>
      </c>
      <c r="AE1495" s="5">
        <f t="shared" si="68"/>
        <v>0</v>
      </c>
      <c r="AF1495" s="5" t="str">
        <f t="shared" si="69"/>
        <v>katA</v>
      </c>
      <c r="AG1495" s="153"/>
      <c r="AH1495" s="153"/>
      <c r="AI1495" t="s">
        <v>17879</v>
      </c>
      <c r="AJ1495" t="s">
        <v>17878</v>
      </c>
      <c r="AK1495" s="9" t="str">
        <f>VLOOKUP(Y1495,zdroj!D:AJ,33,0)</f>
        <v>katA</v>
      </c>
    </row>
    <row r="1496" spans="8:37" x14ac:dyDescent="0.25">
      <c r="H1496" s="8"/>
      <c r="I1496" s="8"/>
      <c r="N1496" s="23"/>
      <c r="O1496" s="24"/>
      <c r="P1496" s="19"/>
      <c r="Q1496" s="19"/>
      <c r="R1496" s="19"/>
      <c r="S1496" s="27"/>
      <c r="U1496" s="27"/>
      <c r="Y1496" s="9" t="s">
        <v>495</v>
      </c>
      <c r="Z1496" s="9" t="s">
        <v>462</v>
      </c>
      <c r="AA1496" s="9" t="s">
        <v>44</v>
      </c>
      <c r="AB1496" s="9">
        <v>20654880</v>
      </c>
      <c r="AC1496" s="9" t="s">
        <v>2278</v>
      </c>
      <c r="AD1496" s="9" t="s">
        <v>225</v>
      </c>
      <c r="AE1496" s="5">
        <f t="shared" si="68"/>
        <v>0</v>
      </c>
      <c r="AF1496" s="5" t="str">
        <f t="shared" si="69"/>
        <v>katA</v>
      </c>
      <c r="AG1496" s="153"/>
      <c r="AH1496" s="153"/>
      <c r="AI1496" t="s">
        <v>195</v>
      </c>
      <c r="AJ1496" t="s">
        <v>340</v>
      </c>
      <c r="AK1496" s="9" t="str">
        <f>VLOOKUP(Y1496,zdroj!D:AJ,33,0)</f>
        <v>katA</v>
      </c>
    </row>
    <row r="1497" spans="8:37" x14ac:dyDescent="0.25">
      <c r="H1497" s="8"/>
      <c r="I1497" s="8"/>
      <c r="N1497" s="23"/>
      <c r="O1497" s="24"/>
      <c r="P1497" s="19"/>
      <c r="Q1497" s="19"/>
      <c r="R1497" s="19"/>
      <c r="S1497" s="27"/>
      <c r="U1497" s="27"/>
      <c r="Y1497" s="9" t="s">
        <v>495</v>
      </c>
      <c r="Z1497" s="9" t="s">
        <v>462</v>
      </c>
      <c r="AA1497" s="9" t="s">
        <v>44</v>
      </c>
      <c r="AB1497" s="9">
        <v>30701210</v>
      </c>
      <c r="AC1497" s="9" t="s">
        <v>2279</v>
      </c>
      <c r="AD1497" s="9" t="s">
        <v>225</v>
      </c>
      <c r="AE1497" s="5">
        <f t="shared" si="68"/>
        <v>0</v>
      </c>
      <c r="AF1497" s="5" t="str">
        <f t="shared" si="69"/>
        <v>katA</v>
      </c>
      <c r="AG1497" s="153"/>
      <c r="AH1497" s="153"/>
      <c r="AI1497" t="s">
        <v>195</v>
      </c>
      <c r="AJ1497" t="s">
        <v>340</v>
      </c>
      <c r="AK1497" s="9" t="str">
        <f>VLOOKUP(Y1497,zdroj!D:AJ,33,0)</f>
        <v>katA</v>
      </c>
    </row>
    <row r="1498" spans="8:37" x14ac:dyDescent="0.25">
      <c r="H1498" s="8"/>
      <c r="I1498" s="8"/>
      <c r="N1498" s="23"/>
      <c r="O1498" s="24"/>
      <c r="P1498" s="19"/>
      <c r="Q1498" s="19"/>
      <c r="R1498" s="19"/>
      <c r="S1498" s="27"/>
      <c r="U1498" s="27"/>
      <c r="Y1498" s="9" t="s">
        <v>495</v>
      </c>
      <c r="Z1498" s="9" t="s">
        <v>462</v>
      </c>
      <c r="AA1498" s="9" t="s">
        <v>44</v>
      </c>
      <c r="AB1498" s="9">
        <v>15440184</v>
      </c>
      <c r="AC1498" s="9" t="s">
        <v>2280</v>
      </c>
      <c r="AD1498" s="9" t="s">
        <v>225</v>
      </c>
      <c r="AE1498" s="5">
        <f t="shared" si="68"/>
        <v>0</v>
      </c>
      <c r="AF1498" s="5" t="str">
        <f t="shared" si="69"/>
        <v>katA</v>
      </c>
      <c r="AG1498" s="153"/>
      <c r="AH1498" s="153"/>
      <c r="AI1498" t="s">
        <v>236</v>
      </c>
      <c r="AJ1498" t="s">
        <v>17878</v>
      </c>
      <c r="AK1498" s="9" t="str">
        <f>VLOOKUP(Y1498,zdroj!D:AJ,33,0)</f>
        <v>katA</v>
      </c>
    </row>
    <row r="1499" spans="8:37" x14ac:dyDescent="0.25">
      <c r="H1499" s="8"/>
      <c r="I1499" s="8"/>
      <c r="N1499" s="23"/>
      <c r="O1499" s="24"/>
      <c r="P1499" s="19"/>
      <c r="Q1499" s="19"/>
      <c r="R1499" s="19"/>
      <c r="S1499" s="27"/>
      <c r="U1499" s="27"/>
      <c r="Y1499" s="9" t="s">
        <v>495</v>
      </c>
      <c r="Z1499" s="9" t="s">
        <v>462</v>
      </c>
      <c r="AA1499" s="9" t="s">
        <v>44</v>
      </c>
      <c r="AB1499" s="9">
        <v>20654693</v>
      </c>
      <c r="AC1499" s="9" t="s">
        <v>2281</v>
      </c>
      <c r="AD1499" s="9" t="s">
        <v>225</v>
      </c>
      <c r="AE1499" s="5">
        <f t="shared" si="68"/>
        <v>0</v>
      </c>
      <c r="AF1499" s="5" t="str">
        <f t="shared" si="69"/>
        <v>katA</v>
      </c>
      <c r="AG1499" s="153"/>
      <c r="AH1499" s="153"/>
      <c r="AI1499" t="s">
        <v>195</v>
      </c>
      <c r="AJ1499" t="s">
        <v>340</v>
      </c>
      <c r="AK1499" s="9" t="str">
        <f>VLOOKUP(Y1499,zdroj!D:AJ,33,0)</f>
        <v>katA</v>
      </c>
    </row>
    <row r="1500" spans="8:37" x14ac:dyDescent="0.25">
      <c r="H1500" s="8"/>
      <c r="I1500" s="8"/>
      <c r="N1500" s="23"/>
      <c r="O1500" s="24"/>
      <c r="P1500" s="19"/>
      <c r="Q1500" s="19"/>
      <c r="R1500" s="19"/>
      <c r="S1500" s="27"/>
      <c r="U1500" s="27"/>
      <c r="Y1500" s="9" t="s">
        <v>495</v>
      </c>
      <c r="Z1500" s="9" t="s">
        <v>462</v>
      </c>
      <c r="AA1500" s="9" t="s">
        <v>44</v>
      </c>
      <c r="AB1500" s="9">
        <v>20654715</v>
      </c>
      <c r="AC1500" s="9" t="s">
        <v>2282</v>
      </c>
      <c r="AD1500" s="9" t="s">
        <v>225</v>
      </c>
      <c r="AE1500" s="5">
        <f t="shared" si="68"/>
        <v>0</v>
      </c>
      <c r="AF1500" s="5" t="str">
        <f t="shared" si="69"/>
        <v>katA</v>
      </c>
      <c r="AG1500" s="153"/>
      <c r="AH1500" s="153"/>
      <c r="AI1500" t="s">
        <v>229</v>
      </c>
      <c r="AJ1500" t="s">
        <v>17878</v>
      </c>
      <c r="AK1500" s="9" t="str">
        <f>VLOOKUP(Y1500,zdroj!D:AJ,33,0)</f>
        <v>katA</v>
      </c>
    </row>
    <row r="1501" spans="8:37" x14ac:dyDescent="0.25">
      <c r="H1501" s="8"/>
      <c r="I1501" s="8"/>
      <c r="N1501" s="23"/>
      <c r="O1501" s="24"/>
      <c r="P1501" s="19"/>
      <c r="Q1501" s="19"/>
      <c r="R1501" s="19"/>
      <c r="S1501" s="27"/>
      <c r="U1501" s="27"/>
      <c r="Y1501" s="9" t="s">
        <v>495</v>
      </c>
      <c r="Z1501" s="9" t="s">
        <v>462</v>
      </c>
      <c r="AA1501" s="9" t="s">
        <v>44</v>
      </c>
      <c r="AB1501" s="9">
        <v>20654723</v>
      </c>
      <c r="AC1501" s="9" t="s">
        <v>2283</v>
      </c>
      <c r="AD1501" s="9" t="s">
        <v>225</v>
      </c>
      <c r="AE1501" s="5">
        <f t="shared" si="68"/>
        <v>0</v>
      </c>
      <c r="AF1501" s="5" t="str">
        <f t="shared" si="69"/>
        <v>katA</v>
      </c>
      <c r="AG1501" s="153"/>
      <c r="AH1501" s="153"/>
      <c r="AI1501" t="s">
        <v>195</v>
      </c>
      <c r="AJ1501" t="s">
        <v>340</v>
      </c>
      <c r="AK1501" s="9" t="str">
        <f>VLOOKUP(Y1501,zdroj!D:AJ,33,0)</f>
        <v>katA</v>
      </c>
    </row>
    <row r="1502" spans="8:37" x14ac:dyDescent="0.25">
      <c r="H1502" s="8"/>
      <c r="I1502" s="8"/>
      <c r="N1502" s="23"/>
      <c r="O1502" s="24"/>
      <c r="P1502" s="19"/>
      <c r="Q1502" s="19"/>
      <c r="R1502" s="19"/>
      <c r="S1502" s="27"/>
      <c r="U1502" s="27"/>
      <c r="Y1502" s="9" t="s">
        <v>495</v>
      </c>
      <c r="Z1502" s="9" t="s">
        <v>462</v>
      </c>
      <c r="AA1502" s="9" t="s">
        <v>44</v>
      </c>
      <c r="AB1502" s="9">
        <v>20654731</v>
      </c>
      <c r="AC1502" s="9" t="s">
        <v>2284</v>
      </c>
      <c r="AD1502" s="9" t="s">
        <v>225</v>
      </c>
      <c r="AE1502" s="5">
        <f t="shared" si="68"/>
        <v>0</v>
      </c>
      <c r="AF1502" s="5" t="str">
        <f t="shared" si="69"/>
        <v>katA</v>
      </c>
      <c r="AG1502" s="153"/>
      <c r="AH1502" s="153"/>
      <c r="AI1502" t="s">
        <v>229</v>
      </c>
      <c r="AJ1502" t="s">
        <v>17878</v>
      </c>
      <c r="AK1502" s="9" t="str">
        <f>VLOOKUP(Y1502,zdroj!D:AJ,33,0)</f>
        <v>katA</v>
      </c>
    </row>
    <row r="1503" spans="8:37" x14ac:dyDescent="0.25">
      <c r="H1503" s="8"/>
      <c r="I1503" s="8"/>
      <c r="N1503" s="23"/>
      <c r="O1503" s="24"/>
      <c r="P1503" s="19"/>
      <c r="Q1503" s="19"/>
      <c r="R1503" s="19"/>
      <c r="S1503" s="27"/>
      <c r="U1503" s="27"/>
      <c r="Y1503" s="9" t="s">
        <v>495</v>
      </c>
      <c r="Z1503" s="9" t="s">
        <v>462</v>
      </c>
      <c r="AA1503" s="9" t="s">
        <v>44</v>
      </c>
      <c r="AB1503" s="9">
        <v>20654740</v>
      </c>
      <c r="AC1503" s="9" t="s">
        <v>2285</v>
      </c>
      <c r="AD1503" s="9" t="s">
        <v>225</v>
      </c>
      <c r="AE1503" s="5">
        <f t="shared" si="68"/>
        <v>0</v>
      </c>
      <c r="AF1503" s="5" t="str">
        <f t="shared" si="69"/>
        <v>katA</v>
      </c>
      <c r="AG1503" s="153"/>
      <c r="AH1503" s="153"/>
      <c r="AI1503" t="s">
        <v>195</v>
      </c>
      <c r="AJ1503" t="s">
        <v>340</v>
      </c>
      <c r="AK1503" s="9" t="str">
        <f>VLOOKUP(Y1503,zdroj!D:AJ,33,0)</f>
        <v>katA</v>
      </c>
    </row>
    <row r="1504" spans="8:37" x14ac:dyDescent="0.25">
      <c r="H1504" s="8"/>
      <c r="I1504" s="8"/>
      <c r="N1504" s="23"/>
      <c r="O1504" s="24"/>
      <c r="P1504" s="19"/>
      <c r="Q1504" s="19"/>
      <c r="R1504" s="19"/>
      <c r="S1504" s="27"/>
      <c r="U1504" s="27"/>
      <c r="Y1504" s="9" t="s">
        <v>495</v>
      </c>
      <c r="Z1504" s="9" t="s">
        <v>462</v>
      </c>
      <c r="AA1504" s="9" t="s">
        <v>44</v>
      </c>
      <c r="AB1504" s="9">
        <v>20653395</v>
      </c>
      <c r="AC1504" s="9" t="s">
        <v>2286</v>
      </c>
      <c r="AD1504" s="9" t="s">
        <v>225</v>
      </c>
      <c r="AE1504" s="5">
        <f t="shared" si="68"/>
        <v>0</v>
      </c>
      <c r="AF1504" s="5" t="str">
        <f t="shared" si="69"/>
        <v>katA</v>
      </c>
      <c r="AG1504" s="153"/>
      <c r="AH1504" s="153"/>
      <c r="AI1504" t="s">
        <v>201</v>
      </c>
      <c r="AJ1504" t="s">
        <v>17878</v>
      </c>
      <c r="AK1504" s="9" t="str">
        <f>VLOOKUP(Y1504,zdroj!D:AJ,33,0)</f>
        <v>katA</v>
      </c>
    </row>
    <row r="1505" spans="8:37" x14ac:dyDescent="0.25">
      <c r="H1505" s="8"/>
      <c r="I1505" s="8"/>
      <c r="N1505" s="23"/>
      <c r="O1505" s="24"/>
      <c r="P1505" s="19"/>
      <c r="Q1505" s="19"/>
      <c r="R1505" s="19"/>
      <c r="S1505" s="27"/>
      <c r="U1505" s="27"/>
      <c r="Y1505" s="9" t="s">
        <v>495</v>
      </c>
      <c r="Z1505" s="9" t="s">
        <v>462</v>
      </c>
      <c r="AA1505" s="9" t="s">
        <v>44</v>
      </c>
      <c r="AB1505" s="9">
        <v>20653409</v>
      </c>
      <c r="AC1505" s="9" t="s">
        <v>2287</v>
      </c>
      <c r="AD1505" s="9" t="s">
        <v>225</v>
      </c>
      <c r="AE1505" s="5">
        <f t="shared" si="68"/>
        <v>0</v>
      </c>
      <c r="AF1505" s="5" t="str">
        <f t="shared" si="69"/>
        <v>katA</v>
      </c>
      <c r="AG1505" s="153"/>
      <c r="AH1505" s="153"/>
      <c r="AI1505" t="s">
        <v>201</v>
      </c>
      <c r="AJ1505" t="s">
        <v>17878</v>
      </c>
      <c r="AK1505" s="9" t="str">
        <f>VLOOKUP(Y1505,zdroj!D:AJ,33,0)</f>
        <v>katA</v>
      </c>
    </row>
    <row r="1506" spans="8:37" x14ac:dyDescent="0.25">
      <c r="H1506" s="8"/>
      <c r="I1506" s="8"/>
      <c r="N1506" s="23"/>
      <c r="O1506" s="24"/>
      <c r="P1506" s="19"/>
      <c r="Q1506" s="19"/>
      <c r="R1506" s="19"/>
      <c r="S1506" s="27"/>
      <c r="U1506" s="27"/>
      <c r="Y1506" s="9" t="s">
        <v>495</v>
      </c>
      <c r="Z1506" s="9" t="s">
        <v>462</v>
      </c>
      <c r="AA1506" s="9" t="s">
        <v>44</v>
      </c>
      <c r="AB1506" s="9">
        <v>20653417</v>
      </c>
      <c r="AC1506" s="9" t="s">
        <v>2288</v>
      </c>
      <c r="AD1506" s="9" t="s">
        <v>225</v>
      </c>
      <c r="AE1506" s="5">
        <f t="shared" si="68"/>
        <v>0</v>
      </c>
      <c r="AF1506" s="5" t="str">
        <f t="shared" si="69"/>
        <v>katA</v>
      </c>
      <c r="AG1506" s="153"/>
      <c r="AH1506" s="153"/>
      <c r="AI1506" t="s">
        <v>201</v>
      </c>
      <c r="AJ1506" t="s">
        <v>17878</v>
      </c>
      <c r="AK1506" s="9" t="str">
        <f>VLOOKUP(Y1506,zdroj!D:AJ,33,0)</f>
        <v>katA</v>
      </c>
    </row>
    <row r="1507" spans="8:37" x14ac:dyDescent="0.25">
      <c r="H1507" s="8"/>
      <c r="I1507" s="8"/>
      <c r="N1507" s="23"/>
      <c r="O1507" s="24"/>
      <c r="P1507" s="19"/>
      <c r="Q1507" s="19"/>
      <c r="R1507" s="19"/>
      <c r="S1507" s="27"/>
      <c r="U1507" s="27"/>
      <c r="Y1507" s="9" t="s">
        <v>495</v>
      </c>
      <c r="Z1507" s="9" t="s">
        <v>462</v>
      </c>
      <c r="AA1507" s="9" t="s">
        <v>44</v>
      </c>
      <c r="AB1507" s="9">
        <v>20653425</v>
      </c>
      <c r="AC1507" s="9" t="s">
        <v>2289</v>
      </c>
      <c r="AD1507" s="9" t="s">
        <v>225</v>
      </c>
      <c r="AE1507" s="5">
        <f t="shared" si="68"/>
        <v>0</v>
      </c>
      <c r="AF1507" s="5" t="str">
        <f t="shared" si="69"/>
        <v>katA</v>
      </c>
      <c r="AG1507" s="153"/>
      <c r="AH1507" s="153"/>
      <c r="AI1507" t="s">
        <v>201</v>
      </c>
      <c r="AJ1507" t="s">
        <v>17878</v>
      </c>
      <c r="AK1507" s="9" t="str">
        <f>VLOOKUP(Y1507,zdroj!D:AJ,33,0)</f>
        <v>katA</v>
      </c>
    </row>
    <row r="1508" spans="8:37" x14ac:dyDescent="0.25">
      <c r="H1508" s="8"/>
      <c r="I1508" s="8"/>
      <c r="N1508" s="23"/>
      <c r="O1508" s="24"/>
      <c r="P1508" s="19"/>
      <c r="Q1508" s="19"/>
      <c r="R1508" s="19"/>
      <c r="S1508" s="27"/>
      <c r="U1508" s="27"/>
      <c r="Y1508" s="9" t="s">
        <v>495</v>
      </c>
      <c r="Z1508" s="9" t="s">
        <v>462</v>
      </c>
      <c r="AA1508" s="9" t="s">
        <v>44</v>
      </c>
      <c r="AB1508" s="9">
        <v>20653433</v>
      </c>
      <c r="AC1508" s="9" t="s">
        <v>2290</v>
      </c>
      <c r="AD1508" s="9" t="s">
        <v>225</v>
      </c>
      <c r="AE1508" s="5">
        <f t="shared" si="68"/>
        <v>0</v>
      </c>
      <c r="AF1508" s="5" t="str">
        <f t="shared" si="69"/>
        <v>katA</v>
      </c>
      <c r="AG1508" s="153"/>
      <c r="AH1508" s="153"/>
      <c r="AI1508" t="s">
        <v>201</v>
      </c>
      <c r="AJ1508" t="s">
        <v>17878</v>
      </c>
      <c r="AK1508" s="9" t="str">
        <f>VLOOKUP(Y1508,zdroj!D:AJ,33,0)</f>
        <v>katA</v>
      </c>
    </row>
    <row r="1509" spans="8:37" x14ac:dyDescent="0.25">
      <c r="H1509" s="8"/>
      <c r="I1509" s="8"/>
      <c r="N1509" s="23"/>
      <c r="O1509" s="24"/>
      <c r="P1509" s="19"/>
      <c r="Q1509" s="19"/>
      <c r="R1509" s="19"/>
      <c r="S1509" s="27"/>
      <c r="U1509" s="27"/>
      <c r="Y1509" s="9" t="s">
        <v>495</v>
      </c>
      <c r="Z1509" s="9" t="s">
        <v>462</v>
      </c>
      <c r="AA1509" s="9" t="s">
        <v>44</v>
      </c>
      <c r="AB1509" s="9">
        <v>20653441</v>
      </c>
      <c r="AC1509" s="9" t="s">
        <v>2291</v>
      </c>
      <c r="AD1509" s="9" t="s">
        <v>225</v>
      </c>
      <c r="AE1509" s="5">
        <f t="shared" si="68"/>
        <v>0</v>
      </c>
      <c r="AF1509" s="5" t="str">
        <f t="shared" si="69"/>
        <v>katA</v>
      </c>
      <c r="AG1509" s="153"/>
      <c r="AH1509" s="153"/>
      <c r="AI1509" t="s">
        <v>201</v>
      </c>
      <c r="AJ1509" t="s">
        <v>17878</v>
      </c>
      <c r="AK1509" s="9" t="str">
        <f>VLOOKUP(Y1509,zdroj!D:AJ,33,0)</f>
        <v>katA</v>
      </c>
    </row>
    <row r="1510" spans="8:37" x14ac:dyDescent="0.25">
      <c r="H1510" s="8"/>
      <c r="I1510" s="8"/>
      <c r="N1510" s="23"/>
      <c r="O1510" s="24"/>
      <c r="P1510" s="19"/>
      <c r="Q1510" s="19"/>
      <c r="R1510" s="19"/>
      <c r="S1510" s="27"/>
      <c r="U1510" s="27"/>
      <c r="Y1510" s="9" t="s">
        <v>495</v>
      </c>
      <c r="Z1510" s="9" t="s">
        <v>462</v>
      </c>
      <c r="AA1510" s="9" t="s">
        <v>44</v>
      </c>
      <c r="AB1510" s="9">
        <v>20653450</v>
      </c>
      <c r="AC1510" s="9" t="s">
        <v>2292</v>
      </c>
      <c r="AD1510" s="9" t="s">
        <v>225</v>
      </c>
      <c r="AE1510" s="5">
        <f t="shared" si="68"/>
        <v>0</v>
      </c>
      <c r="AF1510" s="5" t="str">
        <f t="shared" si="69"/>
        <v>katA</v>
      </c>
      <c r="AG1510" s="153"/>
      <c r="AH1510" s="153"/>
      <c r="AI1510" t="s">
        <v>201</v>
      </c>
      <c r="AJ1510" t="s">
        <v>17878</v>
      </c>
      <c r="AK1510" s="9" t="str">
        <f>VLOOKUP(Y1510,zdroj!D:AJ,33,0)</f>
        <v>katA</v>
      </c>
    </row>
    <row r="1511" spans="8:37" x14ac:dyDescent="0.25">
      <c r="H1511" s="8"/>
      <c r="I1511" s="8"/>
      <c r="N1511" s="23"/>
      <c r="O1511" s="24"/>
      <c r="P1511" s="19"/>
      <c r="Q1511" s="19"/>
      <c r="R1511" s="19"/>
      <c r="S1511" s="27"/>
      <c r="U1511" s="27"/>
      <c r="Y1511" s="9" t="s">
        <v>495</v>
      </c>
      <c r="Z1511" s="9" t="s">
        <v>462</v>
      </c>
      <c r="AA1511" s="9" t="s">
        <v>44</v>
      </c>
      <c r="AB1511" s="9">
        <v>20653468</v>
      </c>
      <c r="AC1511" s="9" t="s">
        <v>2293</v>
      </c>
      <c r="AD1511" s="9" t="s">
        <v>225</v>
      </c>
      <c r="AE1511" s="5">
        <f t="shared" si="68"/>
        <v>0</v>
      </c>
      <c r="AF1511" s="5" t="str">
        <f t="shared" si="69"/>
        <v>katA</v>
      </c>
      <c r="AG1511" s="153"/>
      <c r="AH1511" s="153"/>
      <c r="AI1511" t="s">
        <v>17879</v>
      </c>
      <c r="AJ1511" t="s">
        <v>17878</v>
      </c>
      <c r="AK1511" s="9" t="str">
        <f>VLOOKUP(Y1511,zdroj!D:AJ,33,0)</f>
        <v>katA</v>
      </c>
    </row>
    <row r="1512" spans="8:37" x14ac:dyDescent="0.25">
      <c r="H1512" s="8"/>
      <c r="I1512" s="8"/>
      <c r="N1512" s="23"/>
      <c r="O1512" s="24"/>
      <c r="P1512" s="19"/>
      <c r="Q1512" s="19"/>
      <c r="R1512" s="19"/>
      <c r="S1512" s="27"/>
      <c r="U1512" s="27"/>
      <c r="Y1512" s="9" t="s">
        <v>495</v>
      </c>
      <c r="Z1512" s="9" t="s">
        <v>462</v>
      </c>
      <c r="AA1512" s="9" t="s">
        <v>44</v>
      </c>
      <c r="AB1512" s="9">
        <v>20653476</v>
      </c>
      <c r="AC1512" s="9" t="s">
        <v>2294</v>
      </c>
      <c r="AD1512" s="9" t="s">
        <v>225</v>
      </c>
      <c r="AE1512" s="5">
        <f t="shared" si="68"/>
        <v>0</v>
      </c>
      <c r="AF1512" s="5" t="str">
        <f t="shared" si="69"/>
        <v>katA</v>
      </c>
      <c r="AG1512" s="153"/>
      <c r="AH1512" s="153"/>
      <c r="AI1512" t="s">
        <v>17879</v>
      </c>
      <c r="AJ1512" t="s">
        <v>17878</v>
      </c>
      <c r="AK1512" s="9" t="str">
        <f>VLOOKUP(Y1512,zdroj!D:AJ,33,0)</f>
        <v>katA</v>
      </c>
    </row>
    <row r="1513" spans="8:37" x14ac:dyDescent="0.25">
      <c r="H1513" s="8"/>
      <c r="I1513" s="8"/>
      <c r="N1513" s="23"/>
      <c r="O1513" s="24"/>
      <c r="P1513" s="19"/>
      <c r="Q1513" s="19"/>
      <c r="R1513" s="19"/>
      <c r="S1513" s="27"/>
      <c r="U1513" s="27"/>
      <c r="Y1513" s="9" t="s">
        <v>495</v>
      </c>
      <c r="Z1513" s="9" t="s">
        <v>462</v>
      </c>
      <c r="AA1513" s="9" t="s">
        <v>44</v>
      </c>
      <c r="AB1513" s="9">
        <v>20653484</v>
      </c>
      <c r="AC1513" s="9" t="s">
        <v>2295</v>
      </c>
      <c r="AD1513" s="9" t="s">
        <v>225</v>
      </c>
      <c r="AE1513" s="5">
        <f t="shared" si="68"/>
        <v>0</v>
      </c>
      <c r="AF1513" s="5" t="str">
        <f t="shared" si="69"/>
        <v>katA</v>
      </c>
      <c r="AG1513" s="153"/>
      <c r="AH1513" s="153"/>
      <c r="AI1513" t="s">
        <v>201</v>
      </c>
      <c r="AJ1513" t="s">
        <v>17878</v>
      </c>
      <c r="AK1513" s="9" t="str">
        <f>VLOOKUP(Y1513,zdroj!D:AJ,33,0)</f>
        <v>katA</v>
      </c>
    </row>
    <row r="1514" spans="8:37" x14ac:dyDescent="0.25">
      <c r="H1514" s="8"/>
      <c r="I1514" s="8"/>
      <c r="N1514" s="23"/>
      <c r="O1514" s="24"/>
      <c r="P1514" s="19"/>
      <c r="Q1514" s="19"/>
      <c r="R1514" s="19"/>
      <c r="S1514" s="27"/>
      <c r="U1514" s="27"/>
      <c r="Y1514" s="9" t="s">
        <v>495</v>
      </c>
      <c r="Z1514" s="9" t="s">
        <v>462</v>
      </c>
      <c r="AA1514" s="9" t="s">
        <v>44</v>
      </c>
      <c r="AB1514" s="9">
        <v>20653492</v>
      </c>
      <c r="AC1514" s="9" t="s">
        <v>2296</v>
      </c>
      <c r="AD1514" s="9" t="s">
        <v>225</v>
      </c>
      <c r="AE1514" s="5">
        <f t="shared" si="68"/>
        <v>0</v>
      </c>
      <c r="AF1514" s="5" t="str">
        <f t="shared" si="69"/>
        <v>katA</v>
      </c>
      <c r="AG1514" s="153"/>
      <c r="AH1514" s="153"/>
      <c r="AI1514" t="s">
        <v>201</v>
      </c>
      <c r="AJ1514" t="s">
        <v>17878</v>
      </c>
      <c r="AK1514" s="9" t="str">
        <f>VLOOKUP(Y1514,zdroj!D:AJ,33,0)</f>
        <v>katA</v>
      </c>
    </row>
    <row r="1515" spans="8:37" x14ac:dyDescent="0.25">
      <c r="H1515" s="8"/>
      <c r="I1515" s="8"/>
      <c r="N1515" s="23"/>
      <c r="O1515" s="24"/>
      <c r="P1515" s="19"/>
      <c r="Q1515" s="19"/>
      <c r="R1515" s="19"/>
      <c r="S1515" s="27"/>
      <c r="U1515" s="27"/>
      <c r="Y1515" s="9" t="s">
        <v>495</v>
      </c>
      <c r="Z1515" s="9" t="s">
        <v>462</v>
      </c>
      <c r="AA1515" s="9" t="s">
        <v>44</v>
      </c>
      <c r="AB1515" s="9">
        <v>20653506</v>
      </c>
      <c r="AC1515" s="9" t="s">
        <v>2297</v>
      </c>
      <c r="AD1515" s="9" t="s">
        <v>225</v>
      </c>
      <c r="AE1515" s="5">
        <f t="shared" si="68"/>
        <v>0</v>
      </c>
      <c r="AF1515" s="5" t="str">
        <f t="shared" si="69"/>
        <v>katA</v>
      </c>
      <c r="AG1515" s="153"/>
      <c r="AH1515" s="153"/>
      <c r="AI1515" t="s">
        <v>201</v>
      </c>
      <c r="AJ1515" t="s">
        <v>17878</v>
      </c>
      <c r="AK1515" s="9" t="str">
        <f>VLOOKUP(Y1515,zdroj!D:AJ,33,0)</f>
        <v>katA</v>
      </c>
    </row>
    <row r="1516" spans="8:37" x14ac:dyDescent="0.25">
      <c r="H1516" s="8"/>
      <c r="I1516" s="8"/>
      <c r="N1516" s="23"/>
      <c r="O1516" s="24"/>
      <c r="P1516" s="19"/>
      <c r="Q1516" s="19"/>
      <c r="R1516" s="19"/>
      <c r="S1516" s="27"/>
      <c r="U1516" s="27"/>
      <c r="Y1516" s="9" t="s">
        <v>495</v>
      </c>
      <c r="Z1516" s="9" t="s">
        <v>462</v>
      </c>
      <c r="AA1516" s="9" t="s">
        <v>44</v>
      </c>
      <c r="AB1516" s="9">
        <v>20653514</v>
      </c>
      <c r="AC1516" s="9" t="s">
        <v>2298</v>
      </c>
      <c r="AD1516" s="9" t="s">
        <v>225</v>
      </c>
      <c r="AE1516" s="5">
        <f t="shared" si="68"/>
        <v>0</v>
      </c>
      <c r="AF1516" s="5" t="str">
        <f t="shared" si="69"/>
        <v>katA</v>
      </c>
      <c r="AG1516" s="153"/>
      <c r="AH1516" s="153"/>
      <c r="AI1516" t="s">
        <v>201</v>
      </c>
      <c r="AJ1516" t="s">
        <v>17878</v>
      </c>
      <c r="AK1516" s="9" t="str">
        <f>VLOOKUP(Y1516,zdroj!D:AJ,33,0)</f>
        <v>katA</v>
      </c>
    </row>
    <row r="1517" spans="8:37" x14ac:dyDescent="0.25">
      <c r="H1517" s="8"/>
      <c r="I1517" s="8"/>
      <c r="N1517" s="23"/>
      <c r="O1517" s="24"/>
      <c r="P1517" s="19"/>
      <c r="Q1517" s="19"/>
      <c r="R1517" s="19"/>
      <c r="S1517" s="27"/>
      <c r="U1517" s="27"/>
      <c r="Y1517" s="9" t="s">
        <v>495</v>
      </c>
      <c r="Z1517" s="9" t="s">
        <v>462</v>
      </c>
      <c r="AA1517" s="9" t="s">
        <v>44</v>
      </c>
      <c r="AB1517" s="9">
        <v>20653522</v>
      </c>
      <c r="AC1517" s="9" t="s">
        <v>2299</v>
      </c>
      <c r="AD1517" s="9" t="s">
        <v>225</v>
      </c>
      <c r="AE1517" s="5">
        <f t="shared" si="68"/>
        <v>0</v>
      </c>
      <c r="AF1517" s="5" t="str">
        <f t="shared" si="69"/>
        <v>katA</v>
      </c>
      <c r="AG1517" s="153"/>
      <c r="AH1517" s="153"/>
      <c r="AI1517" t="s">
        <v>201</v>
      </c>
      <c r="AJ1517" t="s">
        <v>17878</v>
      </c>
      <c r="AK1517" s="9" t="str">
        <f>VLOOKUP(Y1517,zdroj!D:AJ,33,0)</f>
        <v>katA</v>
      </c>
    </row>
    <row r="1518" spans="8:37" x14ac:dyDescent="0.25">
      <c r="H1518" s="8"/>
      <c r="I1518" s="8"/>
      <c r="N1518" s="23"/>
      <c r="O1518" s="24"/>
      <c r="P1518" s="19"/>
      <c r="Q1518" s="19"/>
      <c r="R1518" s="19"/>
      <c r="S1518" s="27"/>
      <c r="U1518" s="27"/>
      <c r="Y1518" s="9" t="s">
        <v>495</v>
      </c>
      <c r="Z1518" s="9" t="s">
        <v>462</v>
      </c>
      <c r="AA1518" s="9" t="s">
        <v>44</v>
      </c>
      <c r="AB1518" s="9">
        <v>20654227</v>
      </c>
      <c r="AC1518" s="9" t="s">
        <v>2300</v>
      </c>
      <c r="AD1518" s="9" t="s">
        <v>225</v>
      </c>
      <c r="AE1518" s="5">
        <f t="shared" si="68"/>
        <v>0</v>
      </c>
      <c r="AF1518" s="5" t="str">
        <f t="shared" si="69"/>
        <v>katA</v>
      </c>
      <c r="AG1518" s="153"/>
      <c r="AH1518" s="153"/>
      <c r="AI1518" t="s">
        <v>201</v>
      </c>
      <c r="AJ1518" t="s">
        <v>17878</v>
      </c>
      <c r="AK1518" s="9" t="str">
        <f>VLOOKUP(Y1518,zdroj!D:AJ,33,0)</f>
        <v>katA</v>
      </c>
    </row>
    <row r="1519" spans="8:37" x14ac:dyDescent="0.25">
      <c r="H1519" s="8"/>
      <c r="I1519" s="8"/>
      <c r="N1519" s="23"/>
      <c r="O1519" s="24"/>
      <c r="P1519" s="19"/>
      <c r="Q1519" s="19"/>
      <c r="R1519" s="19"/>
      <c r="S1519" s="27"/>
      <c r="U1519" s="27"/>
      <c r="Y1519" s="9" t="s">
        <v>495</v>
      </c>
      <c r="Z1519" s="9" t="s">
        <v>462</v>
      </c>
      <c r="AA1519" s="9" t="s">
        <v>44</v>
      </c>
      <c r="AB1519" s="9">
        <v>20654626</v>
      </c>
      <c r="AC1519" s="9" t="s">
        <v>2301</v>
      </c>
      <c r="AD1519" s="9" t="s">
        <v>225</v>
      </c>
      <c r="AE1519" s="5">
        <f t="shared" si="68"/>
        <v>0</v>
      </c>
      <c r="AF1519" s="5" t="str">
        <f t="shared" si="69"/>
        <v>katA</v>
      </c>
      <c r="AG1519" s="153"/>
      <c r="AH1519" s="153"/>
      <c r="AI1519" t="s">
        <v>201</v>
      </c>
      <c r="AJ1519" t="s">
        <v>17878</v>
      </c>
      <c r="AK1519" s="9" t="str">
        <f>VLOOKUP(Y1519,zdroj!D:AJ,33,0)</f>
        <v>katA</v>
      </c>
    </row>
    <row r="1520" spans="8:37" x14ac:dyDescent="0.25">
      <c r="H1520" s="8"/>
      <c r="I1520" s="8"/>
      <c r="N1520" s="23"/>
      <c r="O1520" s="24"/>
      <c r="P1520" s="19"/>
      <c r="Q1520" s="19"/>
      <c r="R1520" s="19"/>
      <c r="S1520" s="27"/>
      <c r="U1520" s="27"/>
      <c r="Y1520" s="9" t="s">
        <v>495</v>
      </c>
      <c r="Z1520" s="9" t="s">
        <v>462</v>
      </c>
      <c r="AA1520" s="9" t="s">
        <v>44</v>
      </c>
      <c r="AB1520" s="9">
        <v>25227025</v>
      </c>
      <c r="AC1520" s="9" t="s">
        <v>2302</v>
      </c>
      <c r="AD1520" s="9" t="s">
        <v>225</v>
      </c>
      <c r="AE1520" s="5">
        <f t="shared" si="68"/>
        <v>0</v>
      </c>
      <c r="AF1520" s="5" t="str">
        <f t="shared" si="69"/>
        <v>katA</v>
      </c>
      <c r="AG1520" s="153"/>
      <c r="AH1520" s="153"/>
      <c r="AI1520" t="s">
        <v>201</v>
      </c>
      <c r="AJ1520" t="s">
        <v>17878</v>
      </c>
      <c r="AK1520" s="9" t="str">
        <f>VLOOKUP(Y1520,zdroj!D:AJ,33,0)</f>
        <v>katA</v>
      </c>
    </row>
    <row r="1521" spans="8:37" x14ac:dyDescent="0.25">
      <c r="H1521" s="8"/>
      <c r="I1521" s="8"/>
      <c r="N1521" s="23"/>
      <c r="O1521" s="24"/>
      <c r="P1521" s="19"/>
      <c r="Q1521" s="19"/>
      <c r="R1521" s="19"/>
      <c r="S1521" s="27"/>
      <c r="U1521" s="27"/>
      <c r="Y1521" s="9" t="s">
        <v>495</v>
      </c>
      <c r="Z1521" s="9" t="s">
        <v>462</v>
      </c>
      <c r="AA1521" s="9" t="s">
        <v>44</v>
      </c>
      <c r="AB1521" s="9">
        <v>15440192</v>
      </c>
      <c r="AC1521" s="9" t="s">
        <v>2303</v>
      </c>
      <c r="AD1521" s="9" t="s">
        <v>225</v>
      </c>
      <c r="AE1521" s="5">
        <f t="shared" si="68"/>
        <v>0</v>
      </c>
      <c r="AF1521" s="5" t="str">
        <f t="shared" si="69"/>
        <v>katA</v>
      </c>
      <c r="AG1521" s="153"/>
      <c r="AH1521" s="153"/>
      <c r="AI1521" t="s">
        <v>201</v>
      </c>
      <c r="AJ1521" t="s">
        <v>17878</v>
      </c>
      <c r="AK1521" s="9" t="str">
        <f>VLOOKUP(Y1521,zdroj!D:AJ,33,0)</f>
        <v>katA</v>
      </c>
    </row>
    <row r="1522" spans="8:37" x14ac:dyDescent="0.25">
      <c r="H1522" s="8"/>
      <c r="I1522" s="8"/>
      <c r="N1522" s="23"/>
      <c r="O1522" s="24"/>
      <c r="P1522" s="19"/>
      <c r="Q1522" s="19"/>
      <c r="R1522" s="19"/>
      <c r="S1522" s="27"/>
      <c r="U1522" s="27"/>
      <c r="Y1522" s="9" t="s">
        <v>495</v>
      </c>
      <c r="Z1522" s="9" t="s">
        <v>462</v>
      </c>
      <c r="AA1522" s="9" t="s">
        <v>44</v>
      </c>
      <c r="AB1522" s="9">
        <v>15439771</v>
      </c>
      <c r="AC1522" s="9" t="s">
        <v>2304</v>
      </c>
      <c r="AD1522" s="9" t="s">
        <v>225</v>
      </c>
      <c r="AE1522" s="5">
        <f t="shared" si="68"/>
        <v>0</v>
      </c>
      <c r="AF1522" s="5" t="str">
        <f t="shared" si="69"/>
        <v>katA</v>
      </c>
      <c r="AG1522" s="153"/>
      <c r="AH1522" s="153"/>
      <c r="AI1522" t="s">
        <v>201</v>
      </c>
      <c r="AJ1522" t="s">
        <v>17878</v>
      </c>
      <c r="AK1522" s="9" t="str">
        <f>VLOOKUP(Y1522,zdroj!D:AJ,33,0)</f>
        <v>katA</v>
      </c>
    </row>
    <row r="1523" spans="8:37" x14ac:dyDescent="0.25">
      <c r="H1523" s="8"/>
      <c r="I1523" s="8"/>
      <c r="N1523" s="23"/>
      <c r="O1523" s="24"/>
      <c r="P1523" s="19"/>
      <c r="Q1523" s="19"/>
      <c r="R1523" s="19"/>
      <c r="S1523" s="27"/>
      <c r="U1523" s="27"/>
      <c r="Y1523" s="9" t="s">
        <v>495</v>
      </c>
      <c r="Z1523" s="9" t="s">
        <v>462</v>
      </c>
      <c r="AA1523" s="9" t="s">
        <v>44</v>
      </c>
      <c r="AB1523" s="9">
        <v>20654766</v>
      </c>
      <c r="AC1523" s="9" t="s">
        <v>2305</v>
      </c>
      <c r="AD1523" s="9" t="s">
        <v>225</v>
      </c>
      <c r="AE1523" s="5">
        <f t="shared" si="68"/>
        <v>0</v>
      </c>
      <c r="AF1523" s="5" t="str">
        <f t="shared" si="69"/>
        <v>katA</v>
      </c>
      <c r="AG1523" s="153"/>
      <c r="AH1523" s="153"/>
      <c r="AI1523" t="s">
        <v>201</v>
      </c>
      <c r="AJ1523" t="s">
        <v>17878</v>
      </c>
      <c r="AK1523" s="9" t="str">
        <f>VLOOKUP(Y1523,zdroj!D:AJ,33,0)</f>
        <v>katA</v>
      </c>
    </row>
    <row r="1524" spans="8:37" x14ac:dyDescent="0.25">
      <c r="H1524" s="8"/>
      <c r="I1524" s="8"/>
      <c r="N1524" s="23"/>
      <c r="O1524" s="24"/>
      <c r="P1524" s="19"/>
      <c r="Q1524" s="19"/>
      <c r="R1524" s="19"/>
      <c r="S1524" s="27"/>
      <c r="U1524" s="27"/>
      <c r="Y1524" s="9" t="s">
        <v>495</v>
      </c>
      <c r="Z1524" s="9" t="s">
        <v>462</v>
      </c>
      <c r="AA1524" s="9" t="s">
        <v>44</v>
      </c>
      <c r="AB1524" s="9">
        <v>27103773</v>
      </c>
      <c r="AC1524" s="9" t="s">
        <v>2306</v>
      </c>
      <c r="AD1524" s="9" t="s">
        <v>225</v>
      </c>
      <c r="AE1524" s="5">
        <f t="shared" si="68"/>
        <v>0</v>
      </c>
      <c r="AF1524" s="5" t="str">
        <f t="shared" si="69"/>
        <v>katA</v>
      </c>
      <c r="AG1524" s="153"/>
      <c r="AH1524" s="153"/>
      <c r="AI1524" t="s">
        <v>201</v>
      </c>
      <c r="AJ1524" t="s">
        <v>17878</v>
      </c>
      <c r="AK1524" s="9" t="str">
        <f>VLOOKUP(Y1524,zdroj!D:AJ,33,0)</f>
        <v>katA</v>
      </c>
    </row>
    <row r="1525" spans="8:37" x14ac:dyDescent="0.25">
      <c r="H1525" s="8"/>
      <c r="I1525" s="8"/>
      <c r="N1525" s="23"/>
      <c r="O1525" s="24"/>
      <c r="P1525" s="19"/>
      <c r="Q1525" s="19"/>
      <c r="R1525" s="19"/>
      <c r="S1525" s="27"/>
      <c r="U1525" s="27"/>
      <c r="Y1525" s="9" t="s">
        <v>495</v>
      </c>
      <c r="Z1525" s="9" t="s">
        <v>462</v>
      </c>
      <c r="AA1525" s="9" t="s">
        <v>44</v>
      </c>
      <c r="AB1525" s="9">
        <v>27103781</v>
      </c>
      <c r="AC1525" s="9" t="s">
        <v>2307</v>
      </c>
      <c r="AD1525" s="9" t="s">
        <v>225</v>
      </c>
      <c r="AE1525" s="5">
        <f t="shared" si="68"/>
        <v>0</v>
      </c>
      <c r="AF1525" s="5" t="str">
        <f t="shared" si="69"/>
        <v>katA</v>
      </c>
      <c r="AG1525" s="153"/>
      <c r="AH1525" s="153"/>
      <c r="AI1525" t="s">
        <v>201</v>
      </c>
      <c r="AJ1525" t="s">
        <v>17878</v>
      </c>
      <c r="AK1525" s="9" t="str">
        <f>VLOOKUP(Y1525,zdroj!D:AJ,33,0)</f>
        <v>katA</v>
      </c>
    </row>
    <row r="1526" spans="8:37" x14ac:dyDescent="0.25">
      <c r="H1526" s="8"/>
      <c r="I1526" s="8"/>
      <c r="N1526" s="23"/>
      <c r="O1526" s="24"/>
      <c r="P1526" s="19"/>
      <c r="Q1526" s="19"/>
      <c r="R1526" s="19"/>
      <c r="S1526" s="27"/>
      <c r="U1526" s="27"/>
      <c r="Y1526" s="9" t="s">
        <v>497</v>
      </c>
      <c r="Z1526" s="9" t="s">
        <v>462</v>
      </c>
      <c r="AA1526" s="9" t="s">
        <v>198</v>
      </c>
      <c r="AB1526" s="9">
        <v>7973594</v>
      </c>
      <c r="AC1526" s="9" t="s">
        <v>2308</v>
      </c>
      <c r="AD1526" s="9" t="s">
        <v>231</v>
      </c>
      <c r="AE1526" s="5">
        <f t="shared" si="68"/>
        <v>0</v>
      </c>
      <c r="AF1526" s="5" t="str">
        <f t="shared" si="69"/>
        <v>katB</v>
      </c>
      <c r="AG1526" s="153"/>
      <c r="AH1526" s="153"/>
      <c r="AI1526" t="s">
        <v>201</v>
      </c>
      <c r="AJ1526" t="s">
        <v>17878</v>
      </c>
      <c r="AK1526" s="9" t="str">
        <f>VLOOKUP(Y1526,zdroj!D:AJ,33,0)</f>
        <v>katB</v>
      </c>
    </row>
    <row r="1527" spans="8:37" x14ac:dyDescent="0.25">
      <c r="H1527" s="8"/>
      <c r="I1527" s="8"/>
      <c r="N1527" s="23"/>
      <c r="O1527" s="24"/>
      <c r="P1527" s="19"/>
      <c r="Q1527" s="19"/>
      <c r="R1527" s="19"/>
      <c r="S1527" s="27"/>
      <c r="U1527" s="27"/>
      <c r="Y1527" s="9" t="s">
        <v>497</v>
      </c>
      <c r="Z1527" s="9" t="s">
        <v>462</v>
      </c>
      <c r="AA1527" s="9" t="s">
        <v>198</v>
      </c>
      <c r="AB1527" s="9">
        <v>7973691</v>
      </c>
      <c r="AC1527" s="9" t="s">
        <v>2309</v>
      </c>
      <c r="AD1527" s="9" t="s">
        <v>231</v>
      </c>
      <c r="AE1527" s="5">
        <f t="shared" si="68"/>
        <v>0</v>
      </c>
      <c r="AF1527" s="5" t="str">
        <f t="shared" si="69"/>
        <v>katB</v>
      </c>
      <c r="AG1527" s="153"/>
      <c r="AH1527" s="153"/>
      <c r="AI1527" t="s">
        <v>201</v>
      </c>
      <c r="AJ1527" t="s">
        <v>17878</v>
      </c>
      <c r="AK1527" s="9" t="str">
        <f>VLOOKUP(Y1527,zdroj!D:AJ,33,0)</f>
        <v>katB</v>
      </c>
    </row>
    <row r="1528" spans="8:37" x14ac:dyDescent="0.25">
      <c r="H1528" s="8"/>
      <c r="I1528" s="8"/>
      <c r="N1528" s="23"/>
      <c r="O1528" s="24"/>
      <c r="P1528" s="19"/>
      <c r="Q1528" s="19"/>
      <c r="R1528" s="19"/>
      <c r="S1528" s="27"/>
      <c r="U1528" s="27"/>
      <c r="Y1528" s="9" t="s">
        <v>497</v>
      </c>
      <c r="Z1528" s="9" t="s">
        <v>462</v>
      </c>
      <c r="AA1528" s="9" t="s">
        <v>198</v>
      </c>
      <c r="AB1528" s="9">
        <v>7973705</v>
      </c>
      <c r="AC1528" s="9" t="s">
        <v>2310</v>
      </c>
      <c r="AD1528" s="9" t="s">
        <v>231</v>
      </c>
      <c r="AE1528" s="5">
        <f t="shared" si="68"/>
        <v>0</v>
      </c>
      <c r="AF1528" s="5" t="str">
        <f t="shared" si="69"/>
        <v>katB</v>
      </c>
      <c r="AG1528" s="153"/>
      <c r="AH1528" s="153"/>
      <c r="AI1528" t="s">
        <v>201</v>
      </c>
      <c r="AJ1528" t="s">
        <v>17878</v>
      </c>
      <c r="AK1528" s="9" t="str">
        <f>VLOOKUP(Y1528,zdroj!D:AJ,33,0)</f>
        <v>katB</v>
      </c>
    </row>
    <row r="1529" spans="8:37" x14ac:dyDescent="0.25">
      <c r="H1529" s="8"/>
      <c r="I1529" s="8"/>
      <c r="N1529" s="23"/>
      <c r="O1529" s="24"/>
      <c r="P1529" s="19"/>
      <c r="Q1529" s="19"/>
      <c r="R1529" s="19"/>
      <c r="S1529" s="27"/>
      <c r="U1529" s="27"/>
      <c r="Y1529" s="9" t="s">
        <v>497</v>
      </c>
      <c r="Z1529" s="9" t="s">
        <v>462</v>
      </c>
      <c r="AA1529" s="9" t="s">
        <v>198</v>
      </c>
      <c r="AB1529" s="9">
        <v>27027759</v>
      </c>
      <c r="AC1529" s="9" t="s">
        <v>2311</v>
      </c>
      <c r="AD1529" s="9" t="s">
        <v>231</v>
      </c>
      <c r="AE1529" s="5">
        <f t="shared" si="68"/>
        <v>0</v>
      </c>
      <c r="AF1529" s="5" t="str">
        <f t="shared" si="69"/>
        <v>katB</v>
      </c>
      <c r="AG1529" s="153"/>
      <c r="AH1529" s="153"/>
      <c r="AI1529" t="s">
        <v>201</v>
      </c>
      <c r="AJ1529" t="s">
        <v>17878</v>
      </c>
      <c r="AK1529" s="9" t="str">
        <f>VLOOKUP(Y1529,zdroj!D:AJ,33,0)</f>
        <v>katB</v>
      </c>
    </row>
    <row r="1530" spans="8:37" x14ac:dyDescent="0.25">
      <c r="H1530" s="8"/>
      <c r="I1530" s="8"/>
      <c r="N1530" s="23"/>
      <c r="O1530" s="24"/>
      <c r="P1530" s="19"/>
      <c r="Q1530" s="19"/>
      <c r="R1530" s="19"/>
      <c r="S1530" s="27"/>
      <c r="U1530" s="27"/>
      <c r="Y1530" s="9" t="s">
        <v>497</v>
      </c>
      <c r="Z1530" s="9" t="s">
        <v>462</v>
      </c>
      <c r="AA1530" s="9" t="s">
        <v>198</v>
      </c>
      <c r="AB1530" s="9">
        <v>27027767</v>
      </c>
      <c r="AC1530" s="9" t="s">
        <v>2312</v>
      </c>
      <c r="AD1530" s="9" t="s">
        <v>231</v>
      </c>
      <c r="AE1530" s="5">
        <f t="shared" si="68"/>
        <v>0</v>
      </c>
      <c r="AF1530" s="5" t="str">
        <f t="shared" si="69"/>
        <v>katB</v>
      </c>
      <c r="AG1530" s="153"/>
      <c r="AH1530" s="153"/>
      <c r="AI1530" t="s">
        <v>195</v>
      </c>
      <c r="AJ1530" t="s">
        <v>340</v>
      </c>
      <c r="AK1530" s="9" t="str">
        <f>VLOOKUP(Y1530,zdroj!D:AJ,33,0)</f>
        <v>katB</v>
      </c>
    </row>
    <row r="1531" spans="8:37" x14ac:dyDescent="0.25">
      <c r="H1531" s="8"/>
      <c r="I1531" s="8"/>
      <c r="N1531" s="23"/>
      <c r="O1531" s="24"/>
      <c r="P1531" s="19"/>
      <c r="Q1531" s="19"/>
      <c r="R1531" s="19"/>
      <c r="S1531" s="27"/>
      <c r="U1531" s="27"/>
      <c r="Y1531" s="9" t="s">
        <v>497</v>
      </c>
      <c r="Z1531" s="9" t="s">
        <v>462</v>
      </c>
      <c r="AA1531" s="9" t="s">
        <v>198</v>
      </c>
      <c r="AB1531" s="9">
        <v>26376792</v>
      </c>
      <c r="AC1531" s="9" t="s">
        <v>2313</v>
      </c>
      <c r="AD1531" s="9" t="s">
        <v>231</v>
      </c>
      <c r="AE1531" s="5">
        <f t="shared" si="68"/>
        <v>0</v>
      </c>
      <c r="AF1531" s="5" t="str">
        <f t="shared" si="69"/>
        <v>katB</v>
      </c>
      <c r="AG1531" s="153"/>
      <c r="AH1531" s="153"/>
      <c r="AI1531" t="s">
        <v>195</v>
      </c>
      <c r="AJ1531" t="s">
        <v>340</v>
      </c>
      <c r="AK1531" s="9" t="str">
        <f>VLOOKUP(Y1531,zdroj!D:AJ,33,0)</f>
        <v>katB</v>
      </c>
    </row>
    <row r="1532" spans="8:37" x14ac:dyDescent="0.25">
      <c r="H1532" s="8"/>
      <c r="I1532" s="8"/>
      <c r="N1532" s="23"/>
      <c r="O1532" s="24"/>
      <c r="P1532" s="19"/>
      <c r="Q1532" s="19"/>
      <c r="R1532" s="19"/>
      <c r="S1532" s="27"/>
      <c r="U1532" s="27"/>
      <c r="Y1532" s="9" t="s">
        <v>497</v>
      </c>
      <c r="Z1532" s="9" t="s">
        <v>462</v>
      </c>
      <c r="AA1532" s="9" t="s">
        <v>198</v>
      </c>
      <c r="AB1532" s="9">
        <v>7973608</v>
      </c>
      <c r="AC1532" s="9" t="s">
        <v>2314</v>
      </c>
      <c r="AD1532" s="9" t="s">
        <v>231</v>
      </c>
      <c r="AE1532" s="5">
        <f t="shared" si="68"/>
        <v>0</v>
      </c>
      <c r="AF1532" s="5" t="str">
        <f t="shared" si="69"/>
        <v>katB</v>
      </c>
      <c r="AG1532" s="153"/>
      <c r="AH1532" s="153"/>
      <c r="AI1532" t="s">
        <v>195</v>
      </c>
      <c r="AJ1532" t="s">
        <v>340</v>
      </c>
      <c r="AK1532" s="9" t="str">
        <f>VLOOKUP(Y1532,zdroj!D:AJ,33,0)</f>
        <v>katB</v>
      </c>
    </row>
    <row r="1533" spans="8:37" x14ac:dyDescent="0.25">
      <c r="H1533" s="8"/>
      <c r="I1533" s="8"/>
      <c r="N1533" s="23"/>
      <c r="O1533" s="24"/>
      <c r="P1533" s="19"/>
      <c r="Q1533" s="19"/>
      <c r="R1533" s="19"/>
      <c r="S1533" s="27"/>
      <c r="U1533" s="27"/>
      <c r="Y1533" s="9" t="s">
        <v>497</v>
      </c>
      <c r="Z1533" s="9" t="s">
        <v>462</v>
      </c>
      <c r="AA1533" s="9" t="s">
        <v>198</v>
      </c>
      <c r="AB1533" s="9">
        <v>7973624</v>
      </c>
      <c r="AC1533" s="9" t="s">
        <v>2315</v>
      </c>
      <c r="AD1533" s="9" t="s">
        <v>231</v>
      </c>
      <c r="AE1533" s="5">
        <f t="shared" si="68"/>
        <v>0</v>
      </c>
      <c r="AF1533" s="5" t="str">
        <f t="shared" si="69"/>
        <v>katB</v>
      </c>
      <c r="AG1533" s="153"/>
      <c r="AH1533" s="153"/>
      <c r="AI1533" t="s">
        <v>201</v>
      </c>
      <c r="AJ1533" t="s">
        <v>17878</v>
      </c>
      <c r="AK1533" s="9" t="str">
        <f>VLOOKUP(Y1533,zdroj!D:AJ,33,0)</f>
        <v>katB</v>
      </c>
    </row>
    <row r="1534" spans="8:37" x14ac:dyDescent="0.25">
      <c r="H1534" s="8"/>
      <c r="I1534" s="8"/>
      <c r="N1534" s="23"/>
      <c r="O1534" s="24"/>
      <c r="P1534" s="19"/>
      <c r="Q1534" s="19"/>
      <c r="R1534" s="19"/>
      <c r="S1534" s="27"/>
      <c r="U1534" s="27"/>
      <c r="Y1534" s="9" t="s">
        <v>497</v>
      </c>
      <c r="Z1534" s="9" t="s">
        <v>462</v>
      </c>
      <c r="AA1534" s="9" t="s">
        <v>198</v>
      </c>
      <c r="AB1534" s="9">
        <v>7973632</v>
      </c>
      <c r="AC1534" s="9" t="s">
        <v>2316</v>
      </c>
      <c r="AD1534" s="9" t="s">
        <v>231</v>
      </c>
      <c r="AE1534" s="5">
        <f t="shared" si="68"/>
        <v>0</v>
      </c>
      <c r="AF1534" s="5" t="str">
        <f t="shared" si="69"/>
        <v>katB</v>
      </c>
      <c r="AG1534" s="153"/>
      <c r="AH1534" s="153"/>
      <c r="AI1534" t="s">
        <v>201</v>
      </c>
      <c r="AJ1534" t="s">
        <v>17878</v>
      </c>
      <c r="AK1534" s="9" t="str">
        <f>VLOOKUP(Y1534,zdroj!D:AJ,33,0)</f>
        <v>katB</v>
      </c>
    </row>
    <row r="1535" spans="8:37" x14ac:dyDescent="0.25">
      <c r="H1535" s="8"/>
      <c r="I1535" s="8"/>
      <c r="N1535" s="23"/>
      <c r="O1535" s="24"/>
      <c r="P1535" s="19"/>
      <c r="Q1535" s="19"/>
      <c r="R1535" s="19"/>
      <c r="S1535" s="27"/>
      <c r="U1535" s="27"/>
      <c r="Y1535" s="9" t="s">
        <v>497</v>
      </c>
      <c r="Z1535" s="9" t="s">
        <v>462</v>
      </c>
      <c r="AA1535" s="9" t="s">
        <v>198</v>
      </c>
      <c r="AB1535" s="9">
        <v>7973641</v>
      </c>
      <c r="AC1535" s="9" t="s">
        <v>2317</v>
      </c>
      <c r="AD1535" s="9" t="s">
        <v>231</v>
      </c>
      <c r="AE1535" s="5">
        <f t="shared" si="68"/>
        <v>0</v>
      </c>
      <c r="AF1535" s="5" t="str">
        <f t="shared" si="69"/>
        <v>katB</v>
      </c>
      <c r="AG1535" s="153"/>
      <c r="AH1535" s="153"/>
      <c r="AI1535" t="s">
        <v>201</v>
      </c>
      <c r="AJ1535" t="s">
        <v>17878</v>
      </c>
      <c r="AK1535" s="9" t="str">
        <f>VLOOKUP(Y1535,zdroj!D:AJ,33,0)</f>
        <v>katB</v>
      </c>
    </row>
    <row r="1536" spans="8:37" x14ac:dyDescent="0.25">
      <c r="H1536" s="8"/>
      <c r="I1536" s="8"/>
      <c r="N1536" s="23"/>
      <c r="O1536" s="24"/>
      <c r="P1536" s="19"/>
      <c r="Q1536" s="19"/>
      <c r="R1536" s="19"/>
      <c r="S1536" s="27"/>
      <c r="U1536" s="27"/>
      <c r="Y1536" s="9" t="s">
        <v>497</v>
      </c>
      <c r="Z1536" s="9" t="s">
        <v>462</v>
      </c>
      <c r="AA1536" s="9" t="s">
        <v>198</v>
      </c>
      <c r="AB1536" s="9">
        <v>7973659</v>
      </c>
      <c r="AC1536" s="9" t="s">
        <v>2318</v>
      </c>
      <c r="AD1536" s="9" t="s">
        <v>231</v>
      </c>
      <c r="AE1536" s="5">
        <f t="shared" si="68"/>
        <v>0</v>
      </c>
      <c r="AF1536" s="5" t="str">
        <f t="shared" si="69"/>
        <v>katB</v>
      </c>
      <c r="AG1536" s="153"/>
      <c r="AH1536" s="153"/>
      <c r="AI1536" t="s">
        <v>201</v>
      </c>
      <c r="AJ1536" t="s">
        <v>17878</v>
      </c>
      <c r="AK1536" s="9" t="str">
        <f>VLOOKUP(Y1536,zdroj!D:AJ,33,0)</f>
        <v>katB</v>
      </c>
    </row>
    <row r="1537" spans="8:37" x14ac:dyDescent="0.25">
      <c r="H1537" s="8"/>
      <c r="I1537" s="8"/>
      <c r="N1537" s="23"/>
      <c r="O1537" s="24"/>
      <c r="P1537" s="19"/>
      <c r="Q1537" s="19"/>
      <c r="R1537" s="19"/>
      <c r="S1537" s="27"/>
      <c r="U1537" s="27"/>
      <c r="Y1537" s="9" t="s">
        <v>497</v>
      </c>
      <c r="Z1537" s="9" t="s">
        <v>462</v>
      </c>
      <c r="AA1537" s="9" t="s">
        <v>198</v>
      </c>
      <c r="AB1537" s="9">
        <v>7973667</v>
      </c>
      <c r="AC1537" s="9" t="s">
        <v>2319</v>
      </c>
      <c r="AD1537" s="9" t="s">
        <v>231</v>
      </c>
      <c r="AE1537" s="5">
        <f t="shared" si="68"/>
        <v>0</v>
      </c>
      <c r="AF1537" s="5" t="str">
        <f t="shared" si="69"/>
        <v>katB</v>
      </c>
      <c r="AG1537" s="153"/>
      <c r="AH1537" s="153"/>
      <c r="AI1537" t="s">
        <v>201</v>
      </c>
      <c r="AJ1537" t="s">
        <v>17878</v>
      </c>
      <c r="AK1537" s="9" t="str">
        <f>VLOOKUP(Y1537,zdroj!D:AJ,33,0)</f>
        <v>katB</v>
      </c>
    </row>
    <row r="1538" spans="8:37" x14ac:dyDescent="0.25">
      <c r="H1538" s="8"/>
      <c r="I1538" s="8"/>
      <c r="N1538" s="23"/>
      <c r="O1538" s="24"/>
      <c r="P1538" s="19"/>
      <c r="Q1538" s="19"/>
      <c r="R1538" s="19"/>
      <c r="S1538" s="27"/>
      <c r="U1538" s="27"/>
      <c r="Y1538" s="9" t="s">
        <v>497</v>
      </c>
      <c r="Z1538" s="9" t="s">
        <v>462</v>
      </c>
      <c r="AA1538" s="9" t="s">
        <v>198</v>
      </c>
      <c r="AB1538" s="9">
        <v>7973268</v>
      </c>
      <c r="AC1538" s="9" t="s">
        <v>2320</v>
      </c>
      <c r="AD1538" s="9" t="s">
        <v>231</v>
      </c>
      <c r="AE1538" s="5">
        <f t="shared" si="68"/>
        <v>0</v>
      </c>
      <c r="AF1538" s="5" t="str">
        <f t="shared" si="69"/>
        <v>katB</v>
      </c>
      <c r="AG1538" s="153"/>
      <c r="AH1538" s="153"/>
      <c r="AI1538" t="s">
        <v>17879</v>
      </c>
      <c r="AJ1538" t="s">
        <v>17878</v>
      </c>
      <c r="AK1538" s="9" t="str">
        <f>VLOOKUP(Y1538,zdroj!D:AJ,33,0)</f>
        <v>katB</v>
      </c>
    </row>
    <row r="1539" spans="8:37" x14ac:dyDescent="0.25">
      <c r="H1539" s="8"/>
      <c r="I1539" s="8"/>
      <c r="N1539" s="23"/>
      <c r="O1539" s="24"/>
      <c r="P1539" s="19"/>
      <c r="Q1539" s="19"/>
      <c r="R1539" s="19"/>
      <c r="S1539" s="27"/>
      <c r="U1539" s="27"/>
      <c r="Y1539" s="9" t="s">
        <v>497</v>
      </c>
      <c r="Z1539" s="9" t="s">
        <v>462</v>
      </c>
      <c r="AA1539" s="9" t="s">
        <v>198</v>
      </c>
      <c r="AB1539" s="9">
        <v>7973306</v>
      </c>
      <c r="AC1539" s="9" t="s">
        <v>2321</v>
      </c>
      <c r="AD1539" s="9" t="s">
        <v>231</v>
      </c>
      <c r="AE1539" s="5">
        <f t="shared" si="68"/>
        <v>0</v>
      </c>
      <c r="AF1539" s="5" t="str">
        <f t="shared" si="69"/>
        <v>katB</v>
      </c>
      <c r="AG1539" s="153"/>
      <c r="AH1539" s="153"/>
      <c r="AI1539" t="s">
        <v>201</v>
      </c>
      <c r="AJ1539" t="s">
        <v>17878</v>
      </c>
      <c r="AK1539" s="9" t="str">
        <f>VLOOKUP(Y1539,zdroj!D:AJ,33,0)</f>
        <v>katB</v>
      </c>
    </row>
    <row r="1540" spans="8:37" x14ac:dyDescent="0.25">
      <c r="H1540" s="8"/>
      <c r="I1540" s="8"/>
      <c r="N1540" s="23"/>
      <c r="O1540" s="24"/>
      <c r="P1540" s="19"/>
      <c r="Q1540" s="19"/>
      <c r="R1540" s="19"/>
      <c r="S1540" s="27"/>
      <c r="U1540" s="27"/>
      <c r="Y1540" s="9" t="s">
        <v>497</v>
      </c>
      <c r="Z1540" s="9" t="s">
        <v>462</v>
      </c>
      <c r="AA1540" s="9" t="s">
        <v>198</v>
      </c>
      <c r="AB1540" s="9">
        <v>7973683</v>
      </c>
      <c r="AC1540" s="9" t="s">
        <v>2322</v>
      </c>
      <c r="AD1540" s="9" t="s">
        <v>231</v>
      </c>
      <c r="AE1540" s="5">
        <f t="shared" si="68"/>
        <v>0</v>
      </c>
      <c r="AF1540" s="5" t="str">
        <f t="shared" si="69"/>
        <v>katB</v>
      </c>
      <c r="AG1540" s="153"/>
      <c r="AH1540" s="153"/>
      <c r="AI1540" t="s">
        <v>201</v>
      </c>
      <c r="AJ1540" t="s">
        <v>17878</v>
      </c>
      <c r="AK1540" s="9" t="str">
        <f>VLOOKUP(Y1540,zdroj!D:AJ,33,0)</f>
        <v>katB</v>
      </c>
    </row>
    <row r="1541" spans="8:37" x14ac:dyDescent="0.25">
      <c r="H1541" s="8"/>
      <c r="I1541" s="8"/>
      <c r="N1541" s="23"/>
      <c r="O1541" s="24"/>
      <c r="P1541" s="19"/>
      <c r="Q1541" s="19"/>
      <c r="R1541" s="19"/>
      <c r="S1541" s="27"/>
      <c r="U1541" s="27"/>
      <c r="Y1541" s="9" t="s">
        <v>497</v>
      </c>
      <c r="Z1541" s="9" t="s">
        <v>462</v>
      </c>
      <c r="AA1541" s="9" t="s">
        <v>198</v>
      </c>
      <c r="AB1541" s="9">
        <v>7973314</v>
      </c>
      <c r="AC1541" s="9" t="s">
        <v>2323</v>
      </c>
      <c r="AD1541" s="9" t="s">
        <v>231</v>
      </c>
      <c r="AE1541" s="5">
        <f t="shared" si="68"/>
        <v>0</v>
      </c>
      <c r="AF1541" s="5" t="str">
        <f t="shared" si="69"/>
        <v>katB</v>
      </c>
      <c r="AG1541" s="153"/>
      <c r="AH1541" s="153"/>
      <c r="AI1541" t="s">
        <v>229</v>
      </c>
      <c r="AJ1541" t="s">
        <v>17878</v>
      </c>
      <c r="AK1541" s="9" t="str">
        <f>VLOOKUP(Y1541,zdroj!D:AJ,33,0)</f>
        <v>katB</v>
      </c>
    </row>
    <row r="1542" spans="8:37" x14ac:dyDescent="0.25">
      <c r="H1542" s="8"/>
      <c r="I1542" s="8"/>
      <c r="N1542" s="23"/>
      <c r="O1542" s="24"/>
      <c r="P1542" s="19"/>
      <c r="Q1542" s="19"/>
      <c r="R1542" s="19"/>
      <c r="S1542" s="27"/>
      <c r="U1542" s="27"/>
      <c r="Y1542" s="9" t="s">
        <v>497</v>
      </c>
      <c r="Z1542" s="9" t="s">
        <v>462</v>
      </c>
      <c r="AA1542" s="9" t="s">
        <v>198</v>
      </c>
      <c r="AB1542" s="9">
        <v>7973322</v>
      </c>
      <c r="AC1542" s="9" t="s">
        <v>2324</v>
      </c>
      <c r="AD1542" s="9" t="s">
        <v>231</v>
      </c>
      <c r="AE1542" s="5">
        <f t="shared" si="68"/>
        <v>0</v>
      </c>
      <c r="AF1542" s="5" t="str">
        <f t="shared" si="69"/>
        <v>katB</v>
      </c>
      <c r="AG1542" s="153"/>
      <c r="AH1542" s="153"/>
      <c r="AI1542" t="s">
        <v>229</v>
      </c>
      <c r="AJ1542" t="s">
        <v>17878</v>
      </c>
      <c r="AK1542" s="9" t="str">
        <f>VLOOKUP(Y1542,zdroj!D:AJ,33,0)</f>
        <v>katB</v>
      </c>
    </row>
    <row r="1543" spans="8:37" x14ac:dyDescent="0.25">
      <c r="H1543" s="8"/>
      <c r="I1543" s="8"/>
      <c r="N1543" s="23"/>
      <c r="O1543" s="24"/>
      <c r="P1543" s="19"/>
      <c r="Q1543" s="19"/>
      <c r="R1543" s="19"/>
      <c r="S1543" s="27"/>
      <c r="U1543" s="27"/>
      <c r="Y1543" s="9" t="s">
        <v>497</v>
      </c>
      <c r="Z1543" s="9" t="s">
        <v>462</v>
      </c>
      <c r="AA1543" s="9" t="s">
        <v>198</v>
      </c>
      <c r="AB1543" s="9">
        <v>7973331</v>
      </c>
      <c r="AC1543" s="9" t="s">
        <v>2325</v>
      </c>
      <c r="AD1543" s="9" t="s">
        <v>231</v>
      </c>
      <c r="AE1543" s="5">
        <f t="shared" si="68"/>
        <v>0</v>
      </c>
      <c r="AF1543" s="5" t="str">
        <f t="shared" si="69"/>
        <v>katB</v>
      </c>
      <c r="AG1543" s="153"/>
      <c r="AH1543" s="153"/>
      <c r="AI1543" t="s">
        <v>195</v>
      </c>
      <c r="AJ1543" t="s">
        <v>340</v>
      </c>
      <c r="AK1543" s="9" t="str">
        <f>VLOOKUP(Y1543,zdroj!D:AJ,33,0)</f>
        <v>katB</v>
      </c>
    </row>
    <row r="1544" spans="8:37" x14ac:dyDescent="0.25">
      <c r="H1544" s="8"/>
      <c r="I1544" s="8"/>
      <c r="N1544" s="23"/>
      <c r="O1544" s="24"/>
      <c r="P1544" s="19"/>
      <c r="Q1544" s="19"/>
      <c r="R1544" s="19"/>
      <c r="S1544" s="27"/>
      <c r="U1544" s="27"/>
      <c r="Y1544" s="9" t="s">
        <v>497</v>
      </c>
      <c r="Z1544" s="9" t="s">
        <v>462</v>
      </c>
      <c r="AA1544" s="9" t="s">
        <v>198</v>
      </c>
      <c r="AB1544" s="9">
        <v>7973349</v>
      </c>
      <c r="AC1544" s="9" t="s">
        <v>2326</v>
      </c>
      <c r="AD1544" s="9" t="s">
        <v>231</v>
      </c>
      <c r="AE1544" s="5">
        <f t="shared" si="68"/>
        <v>0</v>
      </c>
      <c r="AF1544" s="5" t="str">
        <f t="shared" si="69"/>
        <v>katB</v>
      </c>
      <c r="AG1544" s="153"/>
      <c r="AH1544" s="153"/>
      <c r="AI1544" t="s">
        <v>201</v>
      </c>
      <c r="AJ1544" t="s">
        <v>17878</v>
      </c>
      <c r="AK1544" s="9" t="str">
        <f>VLOOKUP(Y1544,zdroj!D:AJ,33,0)</f>
        <v>katB</v>
      </c>
    </row>
    <row r="1545" spans="8:37" x14ac:dyDescent="0.25">
      <c r="H1545" s="8"/>
      <c r="I1545" s="8"/>
      <c r="N1545" s="23"/>
      <c r="O1545" s="24"/>
      <c r="P1545" s="19"/>
      <c r="Q1545" s="19"/>
      <c r="R1545" s="19"/>
      <c r="S1545" s="27"/>
      <c r="U1545" s="27"/>
      <c r="Y1545" s="9" t="s">
        <v>497</v>
      </c>
      <c r="Z1545" s="9" t="s">
        <v>462</v>
      </c>
      <c r="AA1545" s="9" t="s">
        <v>198</v>
      </c>
      <c r="AB1545" s="9">
        <v>7973357</v>
      </c>
      <c r="AC1545" s="9" t="s">
        <v>2327</v>
      </c>
      <c r="AD1545" s="9" t="s">
        <v>231</v>
      </c>
      <c r="AE1545" s="5">
        <f t="shared" si="68"/>
        <v>0</v>
      </c>
      <c r="AF1545" s="5" t="str">
        <f t="shared" si="69"/>
        <v>katB</v>
      </c>
      <c r="AG1545" s="153"/>
      <c r="AH1545" s="153"/>
      <c r="AI1545" t="s">
        <v>201</v>
      </c>
      <c r="AJ1545" t="s">
        <v>17878</v>
      </c>
      <c r="AK1545" s="9" t="str">
        <f>VLOOKUP(Y1545,zdroj!D:AJ,33,0)</f>
        <v>katB</v>
      </c>
    </row>
    <row r="1546" spans="8:37" x14ac:dyDescent="0.25">
      <c r="H1546" s="8"/>
      <c r="I1546" s="8"/>
      <c r="N1546" s="23"/>
      <c r="O1546" s="24"/>
      <c r="P1546" s="19"/>
      <c r="Q1546" s="19"/>
      <c r="R1546" s="19"/>
      <c r="S1546" s="27"/>
      <c r="U1546" s="27"/>
      <c r="Y1546" s="9" t="s">
        <v>497</v>
      </c>
      <c r="Z1546" s="9" t="s">
        <v>462</v>
      </c>
      <c r="AA1546" s="9" t="s">
        <v>198</v>
      </c>
      <c r="AB1546" s="9">
        <v>7973365</v>
      </c>
      <c r="AC1546" s="9" t="s">
        <v>2328</v>
      </c>
      <c r="AD1546" s="9" t="s">
        <v>231</v>
      </c>
      <c r="AE1546" s="5">
        <f t="shared" ref="AE1546:AE1609" si="70">VLOOKUP(Y1546,K:T,10,0)</f>
        <v>0</v>
      </c>
      <c r="AF1546" s="5" t="str">
        <f t="shared" ref="AF1546:AF1609" si="71">IF(AE1546="A",IF(AD1546="katA","katB",AD1546),AD1546)</f>
        <v>katB</v>
      </c>
      <c r="AG1546" s="153"/>
      <c r="AH1546" s="153"/>
      <c r="AI1546" t="s">
        <v>201</v>
      </c>
      <c r="AJ1546" t="s">
        <v>17878</v>
      </c>
      <c r="AK1546" s="9" t="str">
        <f>VLOOKUP(Y1546,zdroj!D:AJ,33,0)</f>
        <v>katB</v>
      </c>
    </row>
    <row r="1547" spans="8:37" x14ac:dyDescent="0.25">
      <c r="H1547" s="8"/>
      <c r="I1547" s="8"/>
      <c r="N1547" s="23"/>
      <c r="O1547" s="24"/>
      <c r="P1547" s="19"/>
      <c r="Q1547" s="19"/>
      <c r="R1547" s="19"/>
      <c r="S1547" s="27"/>
      <c r="U1547" s="27"/>
      <c r="Y1547" s="9" t="s">
        <v>497</v>
      </c>
      <c r="Z1547" s="9" t="s">
        <v>462</v>
      </c>
      <c r="AA1547" s="9" t="s">
        <v>198</v>
      </c>
      <c r="AB1547" s="9">
        <v>7973675</v>
      </c>
      <c r="AC1547" s="9" t="s">
        <v>2329</v>
      </c>
      <c r="AD1547" s="9" t="s">
        <v>231</v>
      </c>
      <c r="AE1547" s="5">
        <f t="shared" si="70"/>
        <v>0</v>
      </c>
      <c r="AF1547" s="5" t="str">
        <f t="shared" si="71"/>
        <v>katB</v>
      </c>
      <c r="AG1547" s="153"/>
      <c r="AH1547" s="153"/>
      <c r="AI1547" t="s">
        <v>201</v>
      </c>
      <c r="AJ1547" t="s">
        <v>17878</v>
      </c>
      <c r="AK1547" s="9" t="str">
        <f>VLOOKUP(Y1547,zdroj!D:AJ,33,0)</f>
        <v>katB</v>
      </c>
    </row>
    <row r="1548" spans="8:37" x14ac:dyDescent="0.25">
      <c r="H1548" s="8"/>
      <c r="I1548" s="8"/>
      <c r="N1548" s="23"/>
      <c r="O1548" s="24"/>
      <c r="P1548" s="19"/>
      <c r="Q1548" s="19"/>
      <c r="R1548" s="19"/>
      <c r="S1548" s="27"/>
      <c r="U1548" s="27"/>
      <c r="Y1548" s="9" t="s">
        <v>497</v>
      </c>
      <c r="Z1548" s="9" t="s">
        <v>462</v>
      </c>
      <c r="AA1548" s="9" t="s">
        <v>198</v>
      </c>
      <c r="AB1548" s="9">
        <v>7973373</v>
      </c>
      <c r="AC1548" s="9" t="s">
        <v>2330</v>
      </c>
      <c r="AD1548" s="9" t="s">
        <v>231</v>
      </c>
      <c r="AE1548" s="5">
        <f t="shared" si="70"/>
        <v>0</v>
      </c>
      <c r="AF1548" s="5" t="str">
        <f t="shared" si="71"/>
        <v>katB</v>
      </c>
      <c r="AG1548" s="153"/>
      <c r="AH1548" s="153"/>
      <c r="AI1548" t="s">
        <v>201</v>
      </c>
      <c r="AJ1548" t="s">
        <v>17878</v>
      </c>
      <c r="AK1548" s="9" t="str">
        <f>VLOOKUP(Y1548,zdroj!D:AJ,33,0)</f>
        <v>katB</v>
      </c>
    </row>
    <row r="1549" spans="8:37" x14ac:dyDescent="0.25">
      <c r="H1549" s="8"/>
      <c r="I1549" s="8"/>
      <c r="N1549" s="23"/>
      <c r="O1549" s="24"/>
      <c r="P1549" s="19"/>
      <c r="Q1549" s="19"/>
      <c r="R1549" s="19"/>
      <c r="S1549" s="27"/>
      <c r="U1549" s="27"/>
      <c r="Y1549" s="9" t="s">
        <v>497</v>
      </c>
      <c r="Z1549" s="9" t="s">
        <v>462</v>
      </c>
      <c r="AA1549" s="9" t="s">
        <v>198</v>
      </c>
      <c r="AB1549" s="9">
        <v>7973381</v>
      </c>
      <c r="AC1549" s="9" t="s">
        <v>2331</v>
      </c>
      <c r="AD1549" s="9" t="s">
        <v>231</v>
      </c>
      <c r="AE1549" s="5">
        <f t="shared" si="70"/>
        <v>0</v>
      </c>
      <c r="AF1549" s="5" t="str">
        <f t="shared" si="71"/>
        <v>katB</v>
      </c>
      <c r="AG1549" s="153"/>
      <c r="AH1549" s="153"/>
      <c r="AI1549" t="s">
        <v>201</v>
      </c>
      <c r="AJ1549" t="s">
        <v>17878</v>
      </c>
      <c r="AK1549" s="9" t="str">
        <f>VLOOKUP(Y1549,zdroj!D:AJ,33,0)</f>
        <v>katB</v>
      </c>
    </row>
    <row r="1550" spans="8:37" x14ac:dyDescent="0.25">
      <c r="H1550" s="8"/>
      <c r="I1550" s="8"/>
      <c r="N1550" s="23"/>
      <c r="O1550" s="24"/>
      <c r="P1550" s="19"/>
      <c r="Q1550" s="19"/>
      <c r="R1550" s="19"/>
      <c r="S1550" s="27"/>
      <c r="U1550" s="27"/>
      <c r="Y1550" s="9" t="s">
        <v>497</v>
      </c>
      <c r="Z1550" s="9" t="s">
        <v>462</v>
      </c>
      <c r="AA1550" s="9" t="s">
        <v>198</v>
      </c>
      <c r="AB1550" s="9">
        <v>7973390</v>
      </c>
      <c r="AC1550" s="9" t="s">
        <v>2332</v>
      </c>
      <c r="AD1550" s="9" t="s">
        <v>231</v>
      </c>
      <c r="AE1550" s="5">
        <f t="shared" si="70"/>
        <v>0</v>
      </c>
      <c r="AF1550" s="5" t="str">
        <f t="shared" si="71"/>
        <v>katB</v>
      </c>
      <c r="AG1550" s="153"/>
      <c r="AH1550" s="153"/>
      <c r="AI1550" t="s">
        <v>195</v>
      </c>
      <c r="AJ1550" t="s">
        <v>340</v>
      </c>
      <c r="AK1550" s="9" t="str">
        <f>VLOOKUP(Y1550,zdroj!D:AJ,33,0)</f>
        <v>katB</v>
      </c>
    </row>
    <row r="1551" spans="8:37" x14ac:dyDescent="0.25">
      <c r="H1551" s="8"/>
      <c r="I1551" s="8"/>
      <c r="N1551" s="23"/>
      <c r="O1551" s="24"/>
      <c r="P1551" s="19"/>
      <c r="Q1551" s="19"/>
      <c r="R1551" s="19"/>
      <c r="S1551" s="27"/>
      <c r="U1551" s="27"/>
      <c r="Y1551" s="9" t="s">
        <v>497</v>
      </c>
      <c r="Z1551" s="9" t="s">
        <v>462</v>
      </c>
      <c r="AA1551" s="9" t="s">
        <v>198</v>
      </c>
      <c r="AB1551" s="9">
        <v>7973403</v>
      </c>
      <c r="AC1551" s="9" t="s">
        <v>2333</v>
      </c>
      <c r="AD1551" s="9" t="s">
        <v>231</v>
      </c>
      <c r="AE1551" s="5">
        <f t="shared" si="70"/>
        <v>0</v>
      </c>
      <c r="AF1551" s="5" t="str">
        <f t="shared" si="71"/>
        <v>katB</v>
      </c>
      <c r="AG1551" s="153"/>
      <c r="AH1551" s="153"/>
      <c r="AI1551" t="s">
        <v>201</v>
      </c>
      <c r="AJ1551" t="s">
        <v>17878</v>
      </c>
      <c r="AK1551" s="9" t="str">
        <f>VLOOKUP(Y1551,zdroj!D:AJ,33,0)</f>
        <v>katB</v>
      </c>
    </row>
    <row r="1552" spans="8:37" x14ac:dyDescent="0.25">
      <c r="H1552" s="8"/>
      <c r="I1552" s="8"/>
      <c r="N1552" s="23"/>
      <c r="O1552" s="24"/>
      <c r="P1552" s="19"/>
      <c r="Q1552" s="19"/>
      <c r="R1552" s="19"/>
      <c r="S1552" s="27"/>
      <c r="U1552" s="27"/>
      <c r="Y1552" s="9" t="s">
        <v>497</v>
      </c>
      <c r="Z1552" s="9" t="s">
        <v>462</v>
      </c>
      <c r="AA1552" s="9" t="s">
        <v>198</v>
      </c>
      <c r="AB1552" s="9">
        <v>7973411</v>
      </c>
      <c r="AC1552" s="9" t="s">
        <v>2334</v>
      </c>
      <c r="AD1552" s="9" t="s">
        <v>231</v>
      </c>
      <c r="AE1552" s="5">
        <f t="shared" si="70"/>
        <v>0</v>
      </c>
      <c r="AF1552" s="5" t="str">
        <f t="shared" si="71"/>
        <v>katB</v>
      </c>
      <c r="AG1552" s="153"/>
      <c r="AH1552" s="153"/>
      <c r="AI1552" t="s">
        <v>195</v>
      </c>
      <c r="AJ1552" t="s">
        <v>340</v>
      </c>
      <c r="AK1552" s="9" t="str">
        <f>VLOOKUP(Y1552,zdroj!D:AJ,33,0)</f>
        <v>katB</v>
      </c>
    </row>
    <row r="1553" spans="8:37" x14ac:dyDescent="0.25">
      <c r="H1553" s="8"/>
      <c r="I1553" s="8"/>
      <c r="N1553" s="23"/>
      <c r="O1553" s="24"/>
      <c r="P1553" s="19"/>
      <c r="Q1553" s="19"/>
      <c r="R1553" s="19"/>
      <c r="S1553" s="27"/>
      <c r="U1553" s="27"/>
      <c r="Y1553" s="9" t="s">
        <v>497</v>
      </c>
      <c r="Z1553" s="9" t="s">
        <v>462</v>
      </c>
      <c r="AA1553" s="9" t="s">
        <v>198</v>
      </c>
      <c r="AB1553" s="9">
        <v>7973420</v>
      </c>
      <c r="AC1553" s="9" t="s">
        <v>2335</v>
      </c>
      <c r="AD1553" s="9" t="s">
        <v>231</v>
      </c>
      <c r="AE1553" s="5">
        <f t="shared" si="70"/>
        <v>0</v>
      </c>
      <c r="AF1553" s="5" t="str">
        <f t="shared" si="71"/>
        <v>katB</v>
      </c>
      <c r="AG1553" s="153"/>
      <c r="AH1553" s="153"/>
      <c r="AI1553" t="s">
        <v>195</v>
      </c>
      <c r="AJ1553" t="s">
        <v>340</v>
      </c>
      <c r="AK1553" s="9" t="str">
        <f>VLOOKUP(Y1553,zdroj!D:AJ,33,0)</f>
        <v>katB</v>
      </c>
    </row>
    <row r="1554" spans="8:37" x14ac:dyDescent="0.25">
      <c r="H1554" s="8"/>
      <c r="I1554" s="8"/>
      <c r="N1554" s="23"/>
      <c r="O1554" s="24"/>
      <c r="P1554" s="19"/>
      <c r="Q1554" s="19"/>
      <c r="R1554" s="19"/>
      <c r="S1554" s="27"/>
      <c r="U1554" s="27"/>
      <c r="Y1554" s="9" t="s">
        <v>497</v>
      </c>
      <c r="Z1554" s="9" t="s">
        <v>462</v>
      </c>
      <c r="AA1554" s="9" t="s">
        <v>198</v>
      </c>
      <c r="AB1554" s="9">
        <v>7973438</v>
      </c>
      <c r="AC1554" s="9" t="s">
        <v>2336</v>
      </c>
      <c r="AD1554" s="9" t="s">
        <v>231</v>
      </c>
      <c r="AE1554" s="5">
        <f t="shared" si="70"/>
        <v>0</v>
      </c>
      <c r="AF1554" s="5" t="str">
        <f t="shared" si="71"/>
        <v>katB</v>
      </c>
      <c r="AG1554" s="153"/>
      <c r="AH1554" s="153"/>
      <c r="AI1554" t="s">
        <v>195</v>
      </c>
      <c r="AJ1554" t="s">
        <v>340</v>
      </c>
      <c r="AK1554" s="9" t="str">
        <f>VLOOKUP(Y1554,zdroj!D:AJ,33,0)</f>
        <v>katB</v>
      </c>
    </row>
    <row r="1555" spans="8:37" x14ac:dyDescent="0.25">
      <c r="H1555" s="8"/>
      <c r="I1555" s="8"/>
      <c r="N1555" s="23"/>
      <c r="O1555" s="24"/>
      <c r="P1555" s="19"/>
      <c r="Q1555" s="19"/>
      <c r="R1555" s="19"/>
      <c r="S1555" s="27"/>
      <c r="U1555" s="27"/>
      <c r="Y1555" s="9" t="s">
        <v>497</v>
      </c>
      <c r="Z1555" s="9" t="s">
        <v>462</v>
      </c>
      <c r="AA1555" s="9" t="s">
        <v>198</v>
      </c>
      <c r="AB1555" s="9">
        <v>7973446</v>
      </c>
      <c r="AC1555" s="9" t="s">
        <v>2337</v>
      </c>
      <c r="AD1555" s="9" t="s">
        <v>231</v>
      </c>
      <c r="AE1555" s="5">
        <f t="shared" si="70"/>
        <v>0</v>
      </c>
      <c r="AF1555" s="5" t="str">
        <f t="shared" si="71"/>
        <v>katB</v>
      </c>
      <c r="AG1555" s="153"/>
      <c r="AH1555" s="153"/>
      <c r="AI1555" t="s">
        <v>201</v>
      </c>
      <c r="AJ1555" t="s">
        <v>17878</v>
      </c>
      <c r="AK1555" s="9" t="str">
        <f>VLOOKUP(Y1555,zdroj!D:AJ,33,0)</f>
        <v>katB</v>
      </c>
    </row>
    <row r="1556" spans="8:37" x14ac:dyDescent="0.25">
      <c r="H1556" s="8"/>
      <c r="I1556" s="8"/>
      <c r="N1556" s="23"/>
      <c r="O1556" s="24"/>
      <c r="P1556" s="19"/>
      <c r="Q1556" s="19"/>
      <c r="R1556" s="19"/>
      <c r="S1556" s="27"/>
      <c r="U1556" s="27"/>
      <c r="Y1556" s="9" t="s">
        <v>497</v>
      </c>
      <c r="Z1556" s="9" t="s">
        <v>462</v>
      </c>
      <c r="AA1556" s="9" t="s">
        <v>198</v>
      </c>
      <c r="AB1556" s="9">
        <v>7973454</v>
      </c>
      <c r="AC1556" s="9" t="s">
        <v>2338</v>
      </c>
      <c r="AD1556" s="9" t="s">
        <v>231</v>
      </c>
      <c r="AE1556" s="5">
        <f t="shared" si="70"/>
        <v>0</v>
      </c>
      <c r="AF1556" s="5" t="str">
        <f t="shared" si="71"/>
        <v>katB</v>
      </c>
      <c r="AG1556" s="153"/>
      <c r="AH1556" s="153"/>
      <c r="AI1556" t="s">
        <v>201</v>
      </c>
      <c r="AJ1556" t="s">
        <v>17878</v>
      </c>
      <c r="AK1556" s="9" t="str">
        <f>VLOOKUP(Y1556,zdroj!D:AJ,33,0)</f>
        <v>katB</v>
      </c>
    </row>
    <row r="1557" spans="8:37" x14ac:dyDescent="0.25">
      <c r="H1557" s="8"/>
      <c r="I1557" s="8"/>
      <c r="N1557" s="23"/>
      <c r="O1557" s="24"/>
      <c r="P1557" s="19"/>
      <c r="Q1557" s="19"/>
      <c r="R1557" s="19"/>
      <c r="S1557" s="27"/>
      <c r="U1557" s="27"/>
      <c r="Y1557" s="9" t="s">
        <v>497</v>
      </c>
      <c r="Z1557" s="9" t="s">
        <v>462</v>
      </c>
      <c r="AA1557" s="9" t="s">
        <v>198</v>
      </c>
      <c r="AB1557" s="9">
        <v>7973462</v>
      </c>
      <c r="AC1557" s="9" t="s">
        <v>2339</v>
      </c>
      <c r="AD1557" s="9" t="s">
        <v>231</v>
      </c>
      <c r="AE1557" s="5">
        <f t="shared" si="70"/>
        <v>0</v>
      </c>
      <c r="AF1557" s="5" t="str">
        <f t="shared" si="71"/>
        <v>katB</v>
      </c>
      <c r="AG1557" s="153"/>
      <c r="AH1557" s="153"/>
      <c r="AI1557" t="s">
        <v>201</v>
      </c>
      <c r="AJ1557" t="s">
        <v>17878</v>
      </c>
      <c r="AK1557" s="9" t="str">
        <f>VLOOKUP(Y1557,zdroj!D:AJ,33,0)</f>
        <v>katB</v>
      </c>
    </row>
    <row r="1558" spans="8:37" x14ac:dyDescent="0.25">
      <c r="H1558" s="8"/>
      <c r="I1558" s="8"/>
      <c r="N1558" s="23"/>
      <c r="O1558" s="24"/>
      <c r="P1558" s="19"/>
      <c r="Q1558" s="19"/>
      <c r="R1558" s="19"/>
      <c r="S1558" s="27"/>
      <c r="U1558" s="27"/>
      <c r="Y1558" s="9" t="s">
        <v>497</v>
      </c>
      <c r="Z1558" s="9" t="s">
        <v>462</v>
      </c>
      <c r="AA1558" s="9" t="s">
        <v>198</v>
      </c>
      <c r="AB1558" s="9">
        <v>7973471</v>
      </c>
      <c r="AC1558" s="9" t="s">
        <v>2340</v>
      </c>
      <c r="AD1558" s="9" t="s">
        <v>231</v>
      </c>
      <c r="AE1558" s="5">
        <f t="shared" si="70"/>
        <v>0</v>
      </c>
      <c r="AF1558" s="5" t="str">
        <f t="shared" si="71"/>
        <v>katB</v>
      </c>
      <c r="AG1558" s="153"/>
      <c r="AH1558" s="153"/>
      <c r="AI1558" t="s">
        <v>201</v>
      </c>
      <c r="AJ1558" t="s">
        <v>17878</v>
      </c>
      <c r="AK1558" s="9" t="str">
        <f>VLOOKUP(Y1558,zdroj!D:AJ,33,0)</f>
        <v>katB</v>
      </c>
    </row>
    <row r="1559" spans="8:37" x14ac:dyDescent="0.25">
      <c r="H1559" s="8"/>
      <c r="I1559" s="8"/>
      <c r="N1559" s="23"/>
      <c r="O1559" s="24"/>
      <c r="P1559" s="19"/>
      <c r="Q1559" s="19"/>
      <c r="R1559" s="19"/>
      <c r="S1559" s="27"/>
      <c r="U1559" s="27"/>
      <c r="Y1559" s="9" t="s">
        <v>497</v>
      </c>
      <c r="Z1559" s="9" t="s">
        <v>462</v>
      </c>
      <c r="AA1559" s="9" t="s">
        <v>198</v>
      </c>
      <c r="AB1559" s="9">
        <v>7973489</v>
      </c>
      <c r="AC1559" s="9" t="s">
        <v>2341</v>
      </c>
      <c r="AD1559" s="9" t="s">
        <v>231</v>
      </c>
      <c r="AE1559" s="5">
        <f t="shared" si="70"/>
        <v>0</v>
      </c>
      <c r="AF1559" s="5" t="str">
        <f t="shared" si="71"/>
        <v>katB</v>
      </c>
      <c r="AG1559" s="153"/>
      <c r="AH1559" s="153"/>
      <c r="AI1559" t="s">
        <v>17879</v>
      </c>
      <c r="AJ1559" t="s">
        <v>17878</v>
      </c>
      <c r="AK1559" s="9" t="str">
        <f>VLOOKUP(Y1559,zdroj!D:AJ,33,0)</f>
        <v>katB</v>
      </c>
    </row>
    <row r="1560" spans="8:37" x14ac:dyDescent="0.25">
      <c r="H1560" s="8"/>
      <c r="I1560" s="8"/>
      <c r="N1560" s="23"/>
      <c r="O1560" s="24"/>
      <c r="P1560" s="19"/>
      <c r="Q1560" s="19"/>
      <c r="R1560" s="19"/>
      <c r="S1560" s="27"/>
      <c r="U1560" s="27"/>
      <c r="Y1560" s="9" t="s">
        <v>497</v>
      </c>
      <c r="Z1560" s="9" t="s">
        <v>462</v>
      </c>
      <c r="AA1560" s="9" t="s">
        <v>198</v>
      </c>
      <c r="AB1560" s="9">
        <v>7973497</v>
      </c>
      <c r="AC1560" s="9" t="s">
        <v>2342</v>
      </c>
      <c r="AD1560" s="9" t="s">
        <v>231</v>
      </c>
      <c r="AE1560" s="5">
        <f t="shared" si="70"/>
        <v>0</v>
      </c>
      <c r="AF1560" s="5" t="str">
        <f t="shared" si="71"/>
        <v>katB</v>
      </c>
      <c r="AG1560" s="153"/>
      <c r="AH1560" s="153"/>
      <c r="AI1560" t="s">
        <v>195</v>
      </c>
      <c r="AJ1560" t="s">
        <v>340</v>
      </c>
      <c r="AK1560" s="9" t="str">
        <f>VLOOKUP(Y1560,zdroj!D:AJ,33,0)</f>
        <v>katB</v>
      </c>
    </row>
    <row r="1561" spans="8:37" x14ac:dyDescent="0.25">
      <c r="H1561" s="8"/>
      <c r="I1561" s="8"/>
      <c r="N1561" s="23"/>
      <c r="O1561" s="24"/>
      <c r="P1561" s="19"/>
      <c r="Q1561" s="19"/>
      <c r="R1561" s="19"/>
      <c r="S1561" s="27"/>
      <c r="U1561" s="27"/>
      <c r="Y1561" s="9" t="s">
        <v>497</v>
      </c>
      <c r="Z1561" s="9" t="s">
        <v>462</v>
      </c>
      <c r="AA1561" s="9" t="s">
        <v>198</v>
      </c>
      <c r="AB1561" s="9">
        <v>7973501</v>
      </c>
      <c r="AC1561" s="9" t="s">
        <v>2343</v>
      </c>
      <c r="AD1561" s="9" t="s">
        <v>231</v>
      </c>
      <c r="AE1561" s="5">
        <f t="shared" si="70"/>
        <v>0</v>
      </c>
      <c r="AF1561" s="5" t="str">
        <f t="shared" si="71"/>
        <v>katB</v>
      </c>
      <c r="AG1561" s="153"/>
      <c r="AH1561" s="153"/>
      <c r="AI1561" t="s">
        <v>201</v>
      </c>
      <c r="AJ1561" t="s">
        <v>17878</v>
      </c>
      <c r="AK1561" s="9" t="str">
        <f>VLOOKUP(Y1561,zdroj!D:AJ,33,0)</f>
        <v>katB</v>
      </c>
    </row>
    <row r="1562" spans="8:37" x14ac:dyDescent="0.25">
      <c r="H1562" s="8"/>
      <c r="I1562" s="8"/>
      <c r="N1562" s="23"/>
      <c r="O1562" s="24"/>
      <c r="P1562" s="19"/>
      <c r="Q1562" s="19"/>
      <c r="R1562" s="19"/>
      <c r="S1562" s="27"/>
      <c r="U1562" s="27"/>
      <c r="Y1562" s="9" t="s">
        <v>497</v>
      </c>
      <c r="Z1562" s="9" t="s">
        <v>462</v>
      </c>
      <c r="AA1562" s="9" t="s">
        <v>198</v>
      </c>
      <c r="AB1562" s="9">
        <v>7973519</v>
      </c>
      <c r="AC1562" s="9" t="s">
        <v>2344</v>
      </c>
      <c r="AD1562" s="9" t="s">
        <v>231</v>
      </c>
      <c r="AE1562" s="5">
        <f t="shared" si="70"/>
        <v>0</v>
      </c>
      <c r="AF1562" s="5" t="str">
        <f t="shared" si="71"/>
        <v>katB</v>
      </c>
      <c r="AG1562" s="153"/>
      <c r="AH1562" s="153"/>
      <c r="AI1562" t="s">
        <v>201</v>
      </c>
      <c r="AJ1562" t="s">
        <v>17878</v>
      </c>
      <c r="AK1562" s="9" t="str">
        <f>VLOOKUP(Y1562,zdroj!D:AJ,33,0)</f>
        <v>katB</v>
      </c>
    </row>
    <row r="1563" spans="8:37" x14ac:dyDescent="0.25">
      <c r="H1563" s="8"/>
      <c r="I1563" s="8"/>
      <c r="N1563" s="23"/>
      <c r="O1563" s="24"/>
      <c r="P1563" s="19"/>
      <c r="Q1563" s="19"/>
      <c r="R1563" s="19"/>
      <c r="S1563" s="27"/>
      <c r="U1563" s="27"/>
      <c r="Y1563" s="9" t="s">
        <v>497</v>
      </c>
      <c r="Z1563" s="9" t="s">
        <v>462</v>
      </c>
      <c r="AA1563" s="9" t="s">
        <v>198</v>
      </c>
      <c r="AB1563" s="9">
        <v>7973527</v>
      </c>
      <c r="AC1563" s="9" t="s">
        <v>2345</v>
      </c>
      <c r="AD1563" s="9" t="s">
        <v>231</v>
      </c>
      <c r="AE1563" s="5">
        <f t="shared" si="70"/>
        <v>0</v>
      </c>
      <c r="AF1563" s="5" t="str">
        <f t="shared" si="71"/>
        <v>katB</v>
      </c>
      <c r="AG1563" s="153"/>
      <c r="AH1563" s="153"/>
      <c r="AI1563" t="s">
        <v>195</v>
      </c>
      <c r="AJ1563" t="s">
        <v>340</v>
      </c>
      <c r="AK1563" s="9" t="str">
        <f>VLOOKUP(Y1563,zdroj!D:AJ,33,0)</f>
        <v>katB</v>
      </c>
    </row>
    <row r="1564" spans="8:37" x14ac:dyDescent="0.25">
      <c r="H1564" s="8"/>
      <c r="I1564" s="8"/>
      <c r="N1564" s="23"/>
      <c r="O1564" s="24"/>
      <c r="P1564" s="19"/>
      <c r="Q1564" s="19"/>
      <c r="R1564" s="19"/>
      <c r="S1564" s="27"/>
      <c r="U1564" s="27"/>
      <c r="Y1564" s="9" t="s">
        <v>497</v>
      </c>
      <c r="Z1564" s="9" t="s">
        <v>462</v>
      </c>
      <c r="AA1564" s="9" t="s">
        <v>198</v>
      </c>
      <c r="AB1564" s="9">
        <v>7973535</v>
      </c>
      <c r="AC1564" s="9" t="s">
        <v>2346</v>
      </c>
      <c r="AD1564" s="9" t="s">
        <v>231</v>
      </c>
      <c r="AE1564" s="5">
        <f t="shared" si="70"/>
        <v>0</v>
      </c>
      <c r="AF1564" s="5" t="str">
        <f t="shared" si="71"/>
        <v>katB</v>
      </c>
      <c r="AG1564" s="153"/>
      <c r="AH1564" s="153"/>
      <c r="AI1564" t="s">
        <v>201</v>
      </c>
      <c r="AJ1564" t="s">
        <v>17878</v>
      </c>
      <c r="AK1564" s="9" t="str">
        <f>VLOOKUP(Y1564,zdroj!D:AJ,33,0)</f>
        <v>katB</v>
      </c>
    </row>
    <row r="1565" spans="8:37" x14ac:dyDescent="0.25">
      <c r="H1565" s="8"/>
      <c r="I1565" s="8"/>
      <c r="N1565" s="23"/>
      <c r="O1565" s="24"/>
      <c r="P1565" s="19"/>
      <c r="Q1565" s="19"/>
      <c r="R1565" s="19"/>
      <c r="S1565" s="27"/>
      <c r="U1565" s="27"/>
      <c r="Y1565" s="9" t="s">
        <v>497</v>
      </c>
      <c r="Z1565" s="9" t="s">
        <v>462</v>
      </c>
      <c r="AA1565" s="9" t="s">
        <v>198</v>
      </c>
      <c r="AB1565" s="9">
        <v>7973543</v>
      </c>
      <c r="AC1565" s="9" t="s">
        <v>2347</v>
      </c>
      <c r="AD1565" s="9" t="s">
        <v>231</v>
      </c>
      <c r="AE1565" s="5">
        <f t="shared" si="70"/>
        <v>0</v>
      </c>
      <c r="AF1565" s="5" t="str">
        <f t="shared" si="71"/>
        <v>katB</v>
      </c>
      <c r="AG1565" s="153"/>
      <c r="AH1565" s="153"/>
      <c r="AI1565" t="s">
        <v>195</v>
      </c>
      <c r="AJ1565" t="s">
        <v>340</v>
      </c>
      <c r="AK1565" s="9" t="str">
        <f>VLOOKUP(Y1565,zdroj!D:AJ,33,0)</f>
        <v>katB</v>
      </c>
    </row>
    <row r="1566" spans="8:37" x14ac:dyDescent="0.25">
      <c r="H1566" s="8"/>
      <c r="I1566" s="8"/>
      <c r="N1566" s="23"/>
      <c r="O1566" s="24"/>
      <c r="P1566" s="19"/>
      <c r="Q1566" s="19"/>
      <c r="R1566" s="19"/>
      <c r="S1566" s="27"/>
      <c r="U1566" s="27"/>
      <c r="Y1566" s="9" t="s">
        <v>497</v>
      </c>
      <c r="Z1566" s="9" t="s">
        <v>462</v>
      </c>
      <c r="AA1566" s="9" t="s">
        <v>198</v>
      </c>
      <c r="AB1566" s="9">
        <v>7973560</v>
      </c>
      <c r="AC1566" s="9" t="s">
        <v>2348</v>
      </c>
      <c r="AD1566" s="9" t="s">
        <v>231</v>
      </c>
      <c r="AE1566" s="5">
        <f t="shared" si="70"/>
        <v>0</v>
      </c>
      <c r="AF1566" s="5" t="str">
        <f t="shared" si="71"/>
        <v>katB</v>
      </c>
      <c r="AG1566" s="153"/>
      <c r="AH1566" s="153"/>
      <c r="AI1566" t="s">
        <v>201</v>
      </c>
      <c r="AJ1566" t="s">
        <v>17878</v>
      </c>
      <c r="AK1566" s="9" t="str">
        <f>VLOOKUP(Y1566,zdroj!D:AJ,33,0)</f>
        <v>katB</v>
      </c>
    </row>
    <row r="1567" spans="8:37" x14ac:dyDescent="0.25">
      <c r="H1567" s="8"/>
      <c r="I1567" s="8"/>
      <c r="N1567" s="23"/>
      <c r="O1567" s="24"/>
      <c r="P1567" s="19"/>
      <c r="Q1567" s="19"/>
      <c r="R1567" s="19"/>
      <c r="S1567" s="27"/>
      <c r="U1567" s="27"/>
      <c r="Y1567" s="9" t="s">
        <v>497</v>
      </c>
      <c r="Z1567" s="9" t="s">
        <v>462</v>
      </c>
      <c r="AA1567" s="9" t="s">
        <v>198</v>
      </c>
      <c r="AB1567" s="9">
        <v>7973578</v>
      </c>
      <c r="AC1567" s="9" t="s">
        <v>2349</v>
      </c>
      <c r="AD1567" s="9" t="s">
        <v>231</v>
      </c>
      <c r="AE1567" s="5">
        <f t="shared" si="70"/>
        <v>0</v>
      </c>
      <c r="AF1567" s="5" t="str">
        <f t="shared" si="71"/>
        <v>katB</v>
      </c>
      <c r="AG1567" s="153"/>
      <c r="AH1567" s="153"/>
      <c r="AI1567" t="s">
        <v>201</v>
      </c>
      <c r="AJ1567" t="s">
        <v>17878</v>
      </c>
      <c r="AK1567" s="9" t="str">
        <f>VLOOKUP(Y1567,zdroj!D:AJ,33,0)</f>
        <v>katB</v>
      </c>
    </row>
    <row r="1568" spans="8:37" x14ac:dyDescent="0.25">
      <c r="H1568" s="8"/>
      <c r="I1568" s="8"/>
      <c r="N1568" s="23"/>
      <c r="O1568" s="24"/>
      <c r="P1568" s="19"/>
      <c r="Q1568" s="19"/>
      <c r="R1568" s="19"/>
      <c r="S1568" s="27"/>
      <c r="U1568" s="27"/>
      <c r="Y1568" s="9" t="s">
        <v>497</v>
      </c>
      <c r="Z1568" s="9" t="s">
        <v>462</v>
      </c>
      <c r="AA1568" s="9" t="s">
        <v>198</v>
      </c>
      <c r="AB1568" s="9">
        <v>7973586</v>
      </c>
      <c r="AC1568" s="9" t="s">
        <v>2350</v>
      </c>
      <c r="AD1568" s="9" t="s">
        <v>231</v>
      </c>
      <c r="AE1568" s="5">
        <f t="shared" si="70"/>
        <v>0</v>
      </c>
      <c r="AF1568" s="5" t="str">
        <f t="shared" si="71"/>
        <v>katB</v>
      </c>
      <c r="AG1568" s="153"/>
      <c r="AH1568" s="153"/>
      <c r="AI1568" t="s">
        <v>195</v>
      </c>
      <c r="AJ1568" t="s">
        <v>340</v>
      </c>
      <c r="AK1568" s="9" t="str">
        <f>VLOOKUP(Y1568,zdroj!D:AJ,33,0)</f>
        <v>katB</v>
      </c>
    </row>
    <row r="1569" spans="8:37" x14ac:dyDescent="0.25">
      <c r="H1569" s="8"/>
      <c r="I1569" s="8"/>
      <c r="N1569" s="23"/>
      <c r="O1569" s="24"/>
      <c r="P1569" s="19"/>
      <c r="Q1569" s="19"/>
      <c r="R1569" s="19"/>
      <c r="S1569" s="27"/>
      <c r="U1569" s="27"/>
      <c r="Y1569" s="9" t="s">
        <v>497</v>
      </c>
      <c r="Z1569" s="9" t="s">
        <v>462</v>
      </c>
      <c r="AA1569" s="9" t="s">
        <v>198</v>
      </c>
      <c r="AB1569" s="9">
        <v>75838001</v>
      </c>
      <c r="AC1569" s="9" t="s">
        <v>2351</v>
      </c>
      <c r="AD1569" s="9" t="s">
        <v>231</v>
      </c>
      <c r="AE1569" s="5">
        <f t="shared" si="70"/>
        <v>0</v>
      </c>
      <c r="AF1569" s="5" t="str">
        <f t="shared" si="71"/>
        <v>katB</v>
      </c>
      <c r="AG1569" s="153"/>
      <c r="AH1569" s="153"/>
      <c r="AI1569" t="s">
        <v>201</v>
      </c>
      <c r="AJ1569" t="s">
        <v>17878</v>
      </c>
      <c r="AK1569" s="9" t="str">
        <f>VLOOKUP(Y1569,zdroj!D:AJ,33,0)</f>
        <v>katB</v>
      </c>
    </row>
    <row r="1570" spans="8:37" x14ac:dyDescent="0.25">
      <c r="H1570" s="8"/>
      <c r="I1570" s="8"/>
      <c r="N1570" s="23"/>
      <c r="O1570" s="24"/>
      <c r="P1570" s="19"/>
      <c r="Q1570" s="19"/>
      <c r="R1570" s="19"/>
      <c r="S1570" s="27"/>
      <c r="U1570" s="27"/>
      <c r="Y1570" s="9" t="s">
        <v>497</v>
      </c>
      <c r="Z1570" s="9" t="s">
        <v>462</v>
      </c>
      <c r="AA1570" s="9" t="s">
        <v>198</v>
      </c>
      <c r="AB1570" s="9">
        <v>82931143</v>
      </c>
      <c r="AC1570" s="9" t="s">
        <v>2352</v>
      </c>
      <c r="AD1570" s="9" t="s">
        <v>231</v>
      </c>
      <c r="AE1570" s="5">
        <f t="shared" si="70"/>
        <v>0</v>
      </c>
      <c r="AF1570" s="5" t="str">
        <f t="shared" si="71"/>
        <v>katB</v>
      </c>
      <c r="AG1570" s="153"/>
      <c r="AH1570" s="153"/>
      <c r="AI1570" t="s">
        <v>201</v>
      </c>
      <c r="AJ1570" t="s">
        <v>17878</v>
      </c>
      <c r="AK1570" s="9" t="str">
        <f>VLOOKUP(Y1570,zdroj!D:AJ,33,0)</f>
        <v>katB</v>
      </c>
    </row>
    <row r="1571" spans="8:37" x14ac:dyDescent="0.25">
      <c r="H1571" s="8"/>
      <c r="I1571" s="8"/>
      <c r="N1571" s="23"/>
      <c r="O1571" s="24"/>
      <c r="P1571" s="19"/>
      <c r="Q1571" s="19"/>
      <c r="R1571" s="19"/>
      <c r="S1571" s="27"/>
      <c r="U1571" s="27"/>
      <c r="Y1571" s="9" t="s">
        <v>497</v>
      </c>
      <c r="Z1571" s="9" t="s">
        <v>462</v>
      </c>
      <c r="AA1571" s="9" t="s">
        <v>198</v>
      </c>
      <c r="AB1571" s="9">
        <v>7973616</v>
      </c>
      <c r="AC1571" s="9" t="s">
        <v>2353</v>
      </c>
      <c r="AD1571" s="9" t="s">
        <v>231</v>
      </c>
      <c r="AE1571" s="5">
        <f t="shared" si="70"/>
        <v>0</v>
      </c>
      <c r="AF1571" s="5" t="str">
        <f t="shared" si="71"/>
        <v>katB</v>
      </c>
      <c r="AG1571" s="153"/>
      <c r="AH1571" s="153"/>
      <c r="AI1571" t="s">
        <v>201</v>
      </c>
      <c r="AJ1571" t="s">
        <v>17878</v>
      </c>
      <c r="AK1571" s="9" t="str">
        <f>VLOOKUP(Y1571,zdroj!D:AJ,33,0)</f>
        <v>katB</v>
      </c>
    </row>
    <row r="1572" spans="8:37" x14ac:dyDescent="0.25">
      <c r="H1572" s="8"/>
      <c r="I1572" s="8"/>
      <c r="N1572" s="23"/>
      <c r="O1572" s="24"/>
      <c r="P1572" s="19"/>
      <c r="Q1572" s="19"/>
      <c r="R1572" s="19"/>
      <c r="S1572" s="27"/>
      <c r="U1572" s="27"/>
      <c r="Y1572" s="9" t="s">
        <v>497</v>
      </c>
      <c r="Z1572" s="9" t="s">
        <v>462</v>
      </c>
      <c r="AA1572" s="9" t="s">
        <v>198</v>
      </c>
      <c r="AB1572" s="9">
        <v>7973276</v>
      </c>
      <c r="AC1572" s="9" t="s">
        <v>2354</v>
      </c>
      <c r="AD1572" s="9" t="s">
        <v>231</v>
      </c>
      <c r="AE1572" s="5">
        <f t="shared" si="70"/>
        <v>0</v>
      </c>
      <c r="AF1572" s="5" t="str">
        <f t="shared" si="71"/>
        <v>katB</v>
      </c>
      <c r="AG1572" s="153"/>
      <c r="AH1572" s="153"/>
      <c r="AI1572" t="s">
        <v>201</v>
      </c>
      <c r="AJ1572" t="s">
        <v>17878</v>
      </c>
      <c r="AK1572" s="9" t="str">
        <f>VLOOKUP(Y1572,zdroj!D:AJ,33,0)</f>
        <v>katB</v>
      </c>
    </row>
    <row r="1573" spans="8:37" x14ac:dyDescent="0.25">
      <c r="H1573" s="8"/>
      <c r="I1573" s="8"/>
      <c r="N1573" s="23"/>
      <c r="O1573" s="24"/>
      <c r="P1573" s="19"/>
      <c r="Q1573" s="19"/>
      <c r="R1573" s="19"/>
      <c r="S1573" s="27"/>
      <c r="U1573" s="27"/>
      <c r="Y1573" s="9" t="s">
        <v>497</v>
      </c>
      <c r="Z1573" s="9" t="s">
        <v>462</v>
      </c>
      <c r="AA1573" s="9" t="s">
        <v>198</v>
      </c>
      <c r="AB1573" s="9">
        <v>7973284</v>
      </c>
      <c r="AC1573" s="9" t="s">
        <v>2355</v>
      </c>
      <c r="AD1573" s="9" t="s">
        <v>231</v>
      </c>
      <c r="AE1573" s="5">
        <f t="shared" si="70"/>
        <v>0</v>
      </c>
      <c r="AF1573" s="5" t="str">
        <f t="shared" si="71"/>
        <v>katB</v>
      </c>
      <c r="AG1573" s="153"/>
      <c r="AH1573" s="153"/>
      <c r="AI1573" t="s">
        <v>201</v>
      </c>
      <c r="AJ1573" t="s">
        <v>17878</v>
      </c>
      <c r="AK1573" s="9" t="str">
        <f>VLOOKUP(Y1573,zdroj!D:AJ,33,0)</f>
        <v>katB</v>
      </c>
    </row>
    <row r="1574" spans="8:37" x14ac:dyDescent="0.25">
      <c r="H1574" s="8"/>
      <c r="I1574" s="8"/>
      <c r="N1574" s="23"/>
      <c r="O1574" s="24"/>
      <c r="P1574" s="19"/>
      <c r="Q1574" s="19"/>
      <c r="R1574" s="19"/>
      <c r="S1574" s="27"/>
      <c r="U1574" s="27"/>
      <c r="Y1574" s="9" t="s">
        <v>498</v>
      </c>
      <c r="Z1574" s="9" t="s">
        <v>462</v>
      </c>
      <c r="AA1574" s="9" t="s">
        <v>198</v>
      </c>
      <c r="AB1574" s="9">
        <v>7975368</v>
      </c>
      <c r="AC1574" s="9" t="s">
        <v>2356</v>
      </c>
      <c r="AD1574" s="9" t="s">
        <v>231</v>
      </c>
      <c r="AE1574" s="5">
        <f t="shared" si="70"/>
        <v>0</v>
      </c>
      <c r="AF1574" s="5" t="str">
        <f t="shared" si="71"/>
        <v>katB</v>
      </c>
      <c r="AG1574" s="153"/>
      <c r="AH1574" s="153"/>
      <c r="AI1574" t="s">
        <v>195</v>
      </c>
      <c r="AJ1574" t="s">
        <v>340</v>
      </c>
      <c r="AK1574" s="9" t="str">
        <f>VLOOKUP(Y1574,zdroj!D:AJ,33,0)</f>
        <v>katB</v>
      </c>
    </row>
    <row r="1575" spans="8:37" x14ac:dyDescent="0.25">
      <c r="H1575" s="8"/>
      <c r="I1575" s="8"/>
      <c r="N1575" s="23"/>
      <c r="O1575" s="24"/>
      <c r="P1575" s="19"/>
      <c r="Q1575" s="19"/>
      <c r="R1575" s="19"/>
      <c r="S1575" s="27"/>
      <c r="U1575" s="27"/>
      <c r="Y1575" s="9" t="s">
        <v>498</v>
      </c>
      <c r="Z1575" s="9" t="s">
        <v>462</v>
      </c>
      <c r="AA1575" s="9" t="s">
        <v>198</v>
      </c>
      <c r="AB1575" s="9">
        <v>7973713</v>
      </c>
      <c r="AC1575" s="9" t="s">
        <v>2357</v>
      </c>
      <c r="AD1575" s="9" t="s">
        <v>231</v>
      </c>
      <c r="AE1575" s="5">
        <f t="shared" si="70"/>
        <v>0</v>
      </c>
      <c r="AF1575" s="5" t="str">
        <f t="shared" si="71"/>
        <v>katB</v>
      </c>
      <c r="AG1575" s="153"/>
      <c r="AH1575" s="153"/>
      <c r="AI1575" t="s">
        <v>201</v>
      </c>
      <c r="AJ1575" t="s">
        <v>17878</v>
      </c>
      <c r="AK1575" s="9" t="str">
        <f>VLOOKUP(Y1575,zdroj!D:AJ,33,0)</f>
        <v>katB</v>
      </c>
    </row>
    <row r="1576" spans="8:37" x14ac:dyDescent="0.25">
      <c r="H1576" s="8"/>
      <c r="I1576" s="8"/>
      <c r="N1576" s="23"/>
      <c r="O1576" s="24"/>
      <c r="P1576" s="19"/>
      <c r="Q1576" s="19"/>
      <c r="R1576" s="19"/>
      <c r="S1576" s="27"/>
      <c r="U1576" s="27"/>
      <c r="Y1576" s="9" t="s">
        <v>498</v>
      </c>
      <c r="Z1576" s="9" t="s">
        <v>462</v>
      </c>
      <c r="AA1576" s="9" t="s">
        <v>198</v>
      </c>
      <c r="AB1576" s="9">
        <v>7973802</v>
      </c>
      <c r="AC1576" s="9" t="s">
        <v>2358</v>
      </c>
      <c r="AD1576" s="9" t="s">
        <v>231</v>
      </c>
      <c r="AE1576" s="5">
        <f t="shared" si="70"/>
        <v>0</v>
      </c>
      <c r="AF1576" s="5" t="str">
        <f t="shared" si="71"/>
        <v>katB</v>
      </c>
      <c r="AG1576" s="153"/>
      <c r="AH1576" s="153"/>
      <c r="AI1576" t="s">
        <v>201</v>
      </c>
      <c r="AJ1576" t="s">
        <v>17878</v>
      </c>
      <c r="AK1576" s="9" t="str">
        <f>VLOOKUP(Y1576,zdroj!D:AJ,33,0)</f>
        <v>katB</v>
      </c>
    </row>
    <row r="1577" spans="8:37" x14ac:dyDescent="0.25">
      <c r="H1577" s="8"/>
      <c r="I1577" s="8"/>
      <c r="N1577" s="23"/>
      <c r="O1577" s="24"/>
      <c r="P1577" s="19"/>
      <c r="Q1577" s="19"/>
      <c r="R1577" s="19"/>
      <c r="S1577" s="27"/>
      <c r="U1577" s="27"/>
      <c r="Y1577" s="9" t="s">
        <v>498</v>
      </c>
      <c r="Z1577" s="9" t="s">
        <v>462</v>
      </c>
      <c r="AA1577" s="9" t="s">
        <v>198</v>
      </c>
      <c r="AB1577" s="9">
        <v>7974701</v>
      </c>
      <c r="AC1577" s="9" t="s">
        <v>2359</v>
      </c>
      <c r="AD1577" s="9" t="s">
        <v>231</v>
      </c>
      <c r="AE1577" s="5">
        <f t="shared" si="70"/>
        <v>0</v>
      </c>
      <c r="AF1577" s="5" t="str">
        <f t="shared" si="71"/>
        <v>katB</v>
      </c>
      <c r="AG1577" s="153"/>
      <c r="AH1577" s="153"/>
      <c r="AI1577" t="s">
        <v>201</v>
      </c>
      <c r="AJ1577" t="s">
        <v>17878</v>
      </c>
      <c r="AK1577" s="9" t="str">
        <f>VLOOKUP(Y1577,zdroj!D:AJ,33,0)</f>
        <v>katB</v>
      </c>
    </row>
    <row r="1578" spans="8:37" x14ac:dyDescent="0.25">
      <c r="H1578" s="8"/>
      <c r="I1578" s="8"/>
      <c r="N1578" s="23"/>
      <c r="O1578" s="24"/>
      <c r="P1578" s="19"/>
      <c r="Q1578" s="19"/>
      <c r="R1578" s="19"/>
      <c r="S1578" s="27"/>
      <c r="U1578" s="27"/>
      <c r="Y1578" s="9" t="s">
        <v>498</v>
      </c>
      <c r="Z1578" s="9" t="s">
        <v>462</v>
      </c>
      <c r="AA1578" s="9" t="s">
        <v>198</v>
      </c>
      <c r="AB1578" s="9">
        <v>7974710</v>
      </c>
      <c r="AC1578" s="9" t="s">
        <v>2360</v>
      </c>
      <c r="AD1578" s="9" t="s">
        <v>231</v>
      </c>
      <c r="AE1578" s="5">
        <f t="shared" si="70"/>
        <v>0</v>
      </c>
      <c r="AF1578" s="5" t="str">
        <f t="shared" si="71"/>
        <v>katB</v>
      </c>
      <c r="AG1578" s="153"/>
      <c r="AH1578" s="153"/>
      <c r="AI1578" t="s">
        <v>17879</v>
      </c>
      <c r="AJ1578" t="s">
        <v>17878</v>
      </c>
      <c r="AK1578" s="9" t="str">
        <f>VLOOKUP(Y1578,zdroj!D:AJ,33,0)</f>
        <v>katB</v>
      </c>
    </row>
    <row r="1579" spans="8:37" x14ac:dyDescent="0.25">
      <c r="H1579" s="8"/>
      <c r="I1579" s="8"/>
      <c r="N1579" s="23"/>
      <c r="O1579" s="24"/>
      <c r="P1579" s="19"/>
      <c r="Q1579" s="19"/>
      <c r="R1579" s="19"/>
      <c r="S1579" s="27"/>
      <c r="U1579" s="27"/>
      <c r="Y1579" s="9" t="s">
        <v>498</v>
      </c>
      <c r="Z1579" s="9" t="s">
        <v>462</v>
      </c>
      <c r="AA1579" s="9" t="s">
        <v>198</v>
      </c>
      <c r="AB1579" s="9">
        <v>7974728</v>
      </c>
      <c r="AC1579" s="9" t="s">
        <v>2361</v>
      </c>
      <c r="AD1579" s="9" t="s">
        <v>231</v>
      </c>
      <c r="AE1579" s="5">
        <f t="shared" si="70"/>
        <v>0</v>
      </c>
      <c r="AF1579" s="5" t="str">
        <f t="shared" si="71"/>
        <v>katB</v>
      </c>
      <c r="AG1579" s="153"/>
      <c r="AH1579" s="153"/>
      <c r="AI1579" t="s">
        <v>201</v>
      </c>
      <c r="AJ1579" t="s">
        <v>17878</v>
      </c>
      <c r="AK1579" s="9" t="str">
        <f>VLOOKUP(Y1579,zdroj!D:AJ,33,0)</f>
        <v>katB</v>
      </c>
    </row>
    <row r="1580" spans="8:37" x14ac:dyDescent="0.25">
      <c r="H1580" s="8"/>
      <c r="I1580" s="8"/>
      <c r="N1580" s="23"/>
      <c r="O1580" s="24"/>
      <c r="P1580" s="19"/>
      <c r="Q1580" s="19"/>
      <c r="R1580" s="19"/>
      <c r="S1580" s="27"/>
      <c r="U1580" s="27"/>
      <c r="Y1580" s="9" t="s">
        <v>498</v>
      </c>
      <c r="Z1580" s="9" t="s">
        <v>462</v>
      </c>
      <c r="AA1580" s="9" t="s">
        <v>198</v>
      </c>
      <c r="AB1580" s="9">
        <v>7974736</v>
      </c>
      <c r="AC1580" s="9" t="s">
        <v>2362</v>
      </c>
      <c r="AD1580" s="9" t="s">
        <v>231</v>
      </c>
      <c r="AE1580" s="5">
        <f t="shared" si="70"/>
        <v>0</v>
      </c>
      <c r="AF1580" s="5" t="str">
        <f t="shared" si="71"/>
        <v>katB</v>
      </c>
      <c r="AG1580" s="153"/>
      <c r="AH1580" s="153"/>
      <c r="AI1580" t="s">
        <v>201</v>
      </c>
      <c r="AJ1580" t="s">
        <v>17878</v>
      </c>
      <c r="AK1580" s="9" t="str">
        <f>VLOOKUP(Y1580,zdroj!D:AJ,33,0)</f>
        <v>katB</v>
      </c>
    </row>
    <row r="1581" spans="8:37" x14ac:dyDescent="0.25">
      <c r="H1581" s="8"/>
      <c r="I1581" s="8"/>
      <c r="N1581" s="23"/>
      <c r="O1581" s="24"/>
      <c r="P1581" s="19"/>
      <c r="Q1581" s="19"/>
      <c r="R1581" s="19"/>
      <c r="S1581" s="27"/>
      <c r="U1581" s="27"/>
      <c r="Y1581" s="9" t="s">
        <v>498</v>
      </c>
      <c r="Z1581" s="9" t="s">
        <v>462</v>
      </c>
      <c r="AA1581" s="9" t="s">
        <v>198</v>
      </c>
      <c r="AB1581" s="9">
        <v>7974744</v>
      </c>
      <c r="AC1581" s="9" t="s">
        <v>2363</v>
      </c>
      <c r="AD1581" s="9" t="s">
        <v>231</v>
      </c>
      <c r="AE1581" s="5">
        <f t="shared" si="70"/>
        <v>0</v>
      </c>
      <c r="AF1581" s="5" t="str">
        <f t="shared" si="71"/>
        <v>katB</v>
      </c>
      <c r="AG1581" s="153"/>
      <c r="AH1581" s="153"/>
      <c r="AI1581" t="s">
        <v>201</v>
      </c>
      <c r="AJ1581" t="s">
        <v>17878</v>
      </c>
      <c r="AK1581" s="9" t="str">
        <f>VLOOKUP(Y1581,zdroj!D:AJ,33,0)</f>
        <v>katB</v>
      </c>
    </row>
    <row r="1582" spans="8:37" x14ac:dyDescent="0.25">
      <c r="H1582" s="8"/>
      <c r="I1582" s="8"/>
      <c r="N1582" s="23"/>
      <c r="O1582" s="24"/>
      <c r="P1582" s="19"/>
      <c r="Q1582" s="19"/>
      <c r="R1582" s="19"/>
      <c r="S1582" s="27"/>
      <c r="U1582" s="27"/>
      <c r="Y1582" s="9" t="s">
        <v>498</v>
      </c>
      <c r="Z1582" s="9" t="s">
        <v>462</v>
      </c>
      <c r="AA1582" s="9" t="s">
        <v>198</v>
      </c>
      <c r="AB1582" s="9">
        <v>7974752</v>
      </c>
      <c r="AC1582" s="9" t="s">
        <v>2364</v>
      </c>
      <c r="AD1582" s="9" t="s">
        <v>231</v>
      </c>
      <c r="AE1582" s="5">
        <f t="shared" si="70"/>
        <v>0</v>
      </c>
      <c r="AF1582" s="5" t="str">
        <f t="shared" si="71"/>
        <v>katB</v>
      </c>
      <c r="AG1582" s="153"/>
      <c r="AH1582" s="153"/>
      <c r="AI1582" t="s">
        <v>201</v>
      </c>
      <c r="AJ1582" t="s">
        <v>17878</v>
      </c>
      <c r="AK1582" s="9" t="str">
        <f>VLOOKUP(Y1582,zdroj!D:AJ,33,0)</f>
        <v>katB</v>
      </c>
    </row>
    <row r="1583" spans="8:37" x14ac:dyDescent="0.25">
      <c r="H1583" s="8"/>
      <c r="I1583" s="8"/>
      <c r="N1583" s="23"/>
      <c r="O1583" s="24"/>
      <c r="P1583" s="19"/>
      <c r="Q1583" s="19"/>
      <c r="R1583" s="19"/>
      <c r="S1583" s="27"/>
      <c r="U1583" s="27"/>
      <c r="Y1583" s="9" t="s">
        <v>498</v>
      </c>
      <c r="Z1583" s="9" t="s">
        <v>462</v>
      </c>
      <c r="AA1583" s="9" t="s">
        <v>198</v>
      </c>
      <c r="AB1583" s="9">
        <v>7974761</v>
      </c>
      <c r="AC1583" s="9" t="s">
        <v>2365</v>
      </c>
      <c r="AD1583" s="9" t="s">
        <v>231</v>
      </c>
      <c r="AE1583" s="5">
        <f t="shared" si="70"/>
        <v>0</v>
      </c>
      <c r="AF1583" s="5" t="str">
        <f t="shared" si="71"/>
        <v>katB</v>
      </c>
      <c r="AG1583" s="153"/>
      <c r="AH1583" s="153"/>
      <c r="AI1583" t="s">
        <v>229</v>
      </c>
      <c r="AJ1583" t="s">
        <v>17878</v>
      </c>
      <c r="AK1583" s="9" t="str">
        <f>VLOOKUP(Y1583,zdroj!D:AJ,33,0)</f>
        <v>katB</v>
      </c>
    </row>
    <row r="1584" spans="8:37" x14ac:dyDescent="0.25">
      <c r="H1584" s="8"/>
      <c r="I1584" s="8"/>
      <c r="N1584" s="23"/>
      <c r="O1584" s="24"/>
      <c r="P1584" s="19"/>
      <c r="Q1584" s="19"/>
      <c r="R1584" s="19"/>
      <c r="S1584" s="27"/>
      <c r="U1584" s="27"/>
      <c r="Y1584" s="9" t="s">
        <v>498</v>
      </c>
      <c r="Z1584" s="9" t="s">
        <v>462</v>
      </c>
      <c r="AA1584" s="9" t="s">
        <v>198</v>
      </c>
      <c r="AB1584" s="9">
        <v>7974779</v>
      </c>
      <c r="AC1584" s="9" t="s">
        <v>2366</v>
      </c>
      <c r="AD1584" s="9" t="s">
        <v>231</v>
      </c>
      <c r="AE1584" s="5">
        <f t="shared" si="70"/>
        <v>0</v>
      </c>
      <c r="AF1584" s="5" t="str">
        <f t="shared" si="71"/>
        <v>katB</v>
      </c>
      <c r="AG1584" s="153"/>
      <c r="AH1584" s="153"/>
      <c r="AI1584" t="s">
        <v>201</v>
      </c>
      <c r="AJ1584" t="s">
        <v>17878</v>
      </c>
      <c r="AK1584" s="9" t="str">
        <f>VLOOKUP(Y1584,zdroj!D:AJ,33,0)</f>
        <v>katB</v>
      </c>
    </row>
    <row r="1585" spans="8:37" x14ac:dyDescent="0.25">
      <c r="H1585" s="8"/>
      <c r="I1585" s="8"/>
      <c r="N1585" s="23"/>
      <c r="O1585" s="24"/>
      <c r="P1585" s="19"/>
      <c r="Q1585" s="19"/>
      <c r="R1585" s="19"/>
      <c r="S1585" s="27"/>
      <c r="U1585" s="27"/>
      <c r="Y1585" s="9" t="s">
        <v>498</v>
      </c>
      <c r="Z1585" s="9" t="s">
        <v>462</v>
      </c>
      <c r="AA1585" s="9" t="s">
        <v>198</v>
      </c>
      <c r="AB1585" s="9">
        <v>7974787</v>
      </c>
      <c r="AC1585" s="9" t="s">
        <v>2367</v>
      </c>
      <c r="AD1585" s="9" t="s">
        <v>231</v>
      </c>
      <c r="AE1585" s="5">
        <f t="shared" si="70"/>
        <v>0</v>
      </c>
      <c r="AF1585" s="5" t="str">
        <f t="shared" si="71"/>
        <v>katB</v>
      </c>
      <c r="AG1585" s="153"/>
      <c r="AH1585" s="153"/>
      <c r="AI1585" t="s">
        <v>201</v>
      </c>
      <c r="AJ1585" t="s">
        <v>17878</v>
      </c>
      <c r="AK1585" s="9" t="str">
        <f>VLOOKUP(Y1585,zdroj!D:AJ,33,0)</f>
        <v>katB</v>
      </c>
    </row>
    <row r="1586" spans="8:37" x14ac:dyDescent="0.25">
      <c r="H1586" s="8"/>
      <c r="I1586" s="8"/>
      <c r="N1586" s="23"/>
      <c r="O1586" s="24"/>
      <c r="P1586" s="19"/>
      <c r="Q1586" s="19"/>
      <c r="R1586" s="19"/>
      <c r="S1586" s="27"/>
      <c r="U1586" s="27"/>
      <c r="Y1586" s="9" t="s">
        <v>498</v>
      </c>
      <c r="Z1586" s="9" t="s">
        <v>462</v>
      </c>
      <c r="AA1586" s="9" t="s">
        <v>198</v>
      </c>
      <c r="AB1586" s="9">
        <v>7974795</v>
      </c>
      <c r="AC1586" s="9" t="s">
        <v>2368</v>
      </c>
      <c r="AD1586" s="9" t="s">
        <v>231</v>
      </c>
      <c r="AE1586" s="5">
        <f t="shared" si="70"/>
        <v>0</v>
      </c>
      <c r="AF1586" s="5" t="str">
        <f t="shared" si="71"/>
        <v>katB</v>
      </c>
      <c r="AG1586" s="153"/>
      <c r="AH1586" s="153"/>
      <c r="AI1586" t="s">
        <v>201</v>
      </c>
      <c r="AJ1586" t="s">
        <v>17878</v>
      </c>
      <c r="AK1586" s="9" t="str">
        <f>VLOOKUP(Y1586,zdroj!D:AJ,33,0)</f>
        <v>katB</v>
      </c>
    </row>
    <row r="1587" spans="8:37" x14ac:dyDescent="0.25">
      <c r="H1587" s="8"/>
      <c r="I1587" s="8"/>
      <c r="N1587" s="23"/>
      <c r="O1587" s="24"/>
      <c r="P1587" s="19"/>
      <c r="Q1587" s="19"/>
      <c r="R1587" s="19"/>
      <c r="S1587" s="27"/>
      <c r="U1587" s="27"/>
      <c r="Y1587" s="9" t="s">
        <v>498</v>
      </c>
      <c r="Z1587" s="9" t="s">
        <v>462</v>
      </c>
      <c r="AA1587" s="9" t="s">
        <v>198</v>
      </c>
      <c r="AB1587" s="9">
        <v>7973811</v>
      </c>
      <c r="AC1587" s="9" t="s">
        <v>2369</v>
      </c>
      <c r="AD1587" s="9" t="s">
        <v>231</v>
      </c>
      <c r="AE1587" s="5">
        <f t="shared" si="70"/>
        <v>0</v>
      </c>
      <c r="AF1587" s="5" t="str">
        <f t="shared" si="71"/>
        <v>katB</v>
      </c>
      <c r="AG1587" s="153"/>
      <c r="AH1587" s="153"/>
      <c r="AI1587" t="s">
        <v>201</v>
      </c>
      <c r="AJ1587" t="s">
        <v>17878</v>
      </c>
      <c r="AK1587" s="9" t="str">
        <f>VLOOKUP(Y1587,zdroj!D:AJ,33,0)</f>
        <v>katB</v>
      </c>
    </row>
    <row r="1588" spans="8:37" x14ac:dyDescent="0.25">
      <c r="H1588" s="8"/>
      <c r="I1588" s="8"/>
      <c r="N1588" s="23"/>
      <c r="O1588" s="24"/>
      <c r="P1588" s="19"/>
      <c r="Q1588" s="19"/>
      <c r="R1588" s="19"/>
      <c r="S1588" s="27"/>
      <c r="U1588" s="27"/>
      <c r="Y1588" s="9" t="s">
        <v>498</v>
      </c>
      <c r="Z1588" s="9" t="s">
        <v>462</v>
      </c>
      <c r="AA1588" s="9" t="s">
        <v>198</v>
      </c>
      <c r="AB1588" s="9">
        <v>7974809</v>
      </c>
      <c r="AC1588" s="9" t="s">
        <v>2370</v>
      </c>
      <c r="AD1588" s="9" t="s">
        <v>231</v>
      </c>
      <c r="AE1588" s="5">
        <f t="shared" si="70"/>
        <v>0</v>
      </c>
      <c r="AF1588" s="5" t="str">
        <f t="shared" si="71"/>
        <v>katB</v>
      </c>
      <c r="AG1588" s="153"/>
      <c r="AH1588" s="153"/>
      <c r="AI1588" t="s">
        <v>201</v>
      </c>
      <c r="AJ1588" t="s">
        <v>17878</v>
      </c>
      <c r="AK1588" s="9" t="str">
        <f>VLOOKUP(Y1588,zdroj!D:AJ,33,0)</f>
        <v>katB</v>
      </c>
    </row>
    <row r="1589" spans="8:37" x14ac:dyDescent="0.25">
      <c r="H1589" s="8"/>
      <c r="I1589" s="8"/>
      <c r="N1589" s="23"/>
      <c r="O1589" s="24"/>
      <c r="P1589" s="19"/>
      <c r="Q1589" s="19"/>
      <c r="R1589" s="19"/>
      <c r="S1589" s="27"/>
      <c r="U1589" s="27"/>
      <c r="Y1589" s="9" t="s">
        <v>498</v>
      </c>
      <c r="Z1589" s="9" t="s">
        <v>462</v>
      </c>
      <c r="AA1589" s="9" t="s">
        <v>198</v>
      </c>
      <c r="AB1589" s="9">
        <v>7974817</v>
      </c>
      <c r="AC1589" s="9" t="s">
        <v>2371</v>
      </c>
      <c r="AD1589" s="9" t="s">
        <v>231</v>
      </c>
      <c r="AE1589" s="5">
        <f t="shared" si="70"/>
        <v>0</v>
      </c>
      <c r="AF1589" s="5" t="str">
        <f t="shared" si="71"/>
        <v>katB</v>
      </c>
      <c r="AG1589" s="153"/>
      <c r="AH1589" s="153"/>
      <c r="AI1589" t="s">
        <v>201</v>
      </c>
      <c r="AJ1589" t="s">
        <v>17878</v>
      </c>
      <c r="AK1589" s="9" t="str">
        <f>VLOOKUP(Y1589,zdroj!D:AJ,33,0)</f>
        <v>katB</v>
      </c>
    </row>
    <row r="1590" spans="8:37" x14ac:dyDescent="0.25">
      <c r="H1590" s="8"/>
      <c r="I1590" s="8"/>
      <c r="N1590" s="23"/>
      <c r="O1590" s="24"/>
      <c r="P1590" s="19"/>
      <c r="Q1590" s="19"/>
      <c r="R1590" s="19"/>
      <c r="S1590" s="27"/>
      <c r="U1590" s="27"/>
      <c r="Y1590" s="9" t="s">
        <v>498</v>
      </c>
      <c r="Z1590" s="9" t="s">
        <v>462</v>
      </c>
      <c r="AA1590" s="9" t="s">
        <v>198</v>
      </c>
      <c r="AB1590" s="9">
        <v>7974825</v>
      </c>
      <c r="AC1590" s="9" t="s">
        <v>2372</v>
      </c>
      <c r="AD1590" s="9" t="s">
        <v>231</v>
      </c>
      <c r="AE1590" s="5">
        <f t="shared" si="70"/>
        <v>0</v>
      </c>
      <c r="AF1590" s="5" t="str">
        <f t="shared" si="71"/>
        <v>katB</v>
      </c>
      <c r="AG1590" s="153"/>
      <c r="AH1590" s="153"/>
      <c r="AI1590" t="s">
        <v>201</v>
      </c>
      <c r="AJ1590" t="s">
        <v>17878</v>
      </c>
      <c r="AK1590" s="9" t="str">
        <f>VLOOKUP(Y1590,zdroj!D:AJ,33,0)</f>
        <v>katB</v>
      </c>
    </row>
    <row r="1591" spans="8:37" x14ac:dyDescent="0.25">
      <c r="H1591" s="8"/>
      <c r="I1591" s="8"/>
      <c r="N1591" s="23"/>
      <c r="O1591" s="24"/>
      <c r="P1591" s="19"/>
      <c r="Q1591" s="19"/>
      <c r="R1591" s="19"/>
      <c r="S1591" s="27"/>
      <c r="U1591" s="27"/>
      <c r="Y1591" s="9" t="s">
        <v>498</v>
      </c>
      <c r="Z1591" s="9" t="s">
        <v>462</v>
      </c>
      <c r="AA1591" s="9" t="s">
        <v>198</v>
      </c>
      <c r="AB1591" s="9">
        <v>7974833</v>
      </c>
      <c r="AC1591" s="9" t="s">
        <v>2373</v>
      </c>
      <c r="AD1591" s="9" t="s">
        <v>231</v>
      </c>
      <c r="AE1591" s="5">
        <f t="shared" si="70"/>
        <v>0</v>
      </c>
      <c r="AF1591" s="5" t="str">
        <f t="shared" si="71"/>
        <v>katB</v>
      </c>
      <c r="AG1591" s="153"/>
      <c r="AH1591" s="153"/>
      <c r="AI1591" t="s">
        <v>201</v>
      </c>
      <c r="AJ1591" t="s">
        <v>17878</v>
      </c>
      <c r="AK1591" s="9" t="str">
        <f>VLOOKUP(Y1591,zdroj!D:AJ,33,0)</f>
        <v>katB</v>
      </c>
    </row>
    <row r="1592" spans="8:37" x14ac:dyDescent="0.25">
      <c r="H1592" s="8"/>
      <c r="I1592" s="8"/>
      <c r="N1592" s="23"/>
      <c r="O1592" s="24"/>
      <c r="P1592" s="19"/>
      <c r="Q1592" s="19"/>
      <c r="R1592" s="19"/>
      <c r="S1592" s="27"/>
      <c r="U1592" s="27"/>
      <c r="Y1592" s="9" t="s">
        <v>498</v>
      </c>
      <c r="Z1592" s="9" t="s">
        <v>462</v>
      </c>
      <c r="AA1592" s="9" t="s">
        <v>198</v>
      </c>
      <c r="AB1592" s="9">
        <v>7974841</v>
      </c>
      <c r="AC1592" s="9" t="s">
        <v>2374</v>
      </c>
      <c r="AD1592" s="9" t="s">
        <v>231</v>
      </c>
      <c r="AE1592" s="5">
        <f t="shared" si="70"/>
        <v>0</v>
      </c>
      <c r="AF1592" s="5" t="str">
        <f t="shared" si="71"/>
        <v>katB</v>
      </c>
      <c r="AG1592" s="153"/>
      <c r="AH1592" s="153"/>
      <c r="AI1592" t="s">
        <v>201</v>
      </c>
      <c r="AJ1592" t="s">
        <v>17878</v>
      </c>
      <c r="AK1592" s="9" t="str">
        <f>VLOOKUP(Y1592,zdroj!D:AJ,33,0)</f>
        <v>katB</v>
      </c>
    </row>
    <row r="1593" spans="8:37" x14ac:dyDescent="0.25">
      <c r="H1593" s="8"/>
      <c r="I1593" s="8"/>
      <c r="N1593" s="23"/>
      <c r="O1593" s="24"/>
      <c r="P1593" s="19"/>
      <c r="Q1593" s="19"/>
      <c r="R1593" s="19"/>
      <c r="S1593" s="27"/>
      <c r="U1593" s="27"/>
      <c r="Y1593" s="9" t="s">
        <v>498</v>
      </c>
      <c r="Z1593" s="9" t="s">
        <v>462</v>
      </c>
      <c r="AA1593" s="9" t="s">
        <v>198</v>
      </c>
      <c r="AB1593" s="9">
        <v>7974850</v>
      </c>
      <c r="AC1593" s="9" t="s">
        <v>2375</v>
      </c>
      <c r="AD1593" s="9" t="s">
        <v>231</v>
      </c>
      <c r="AE1593" s="5">
        <f t="shared" si="70"/>
        <v>0</v>
      </c>
      <c r="AF1593" s="5" t="str">
        <f t="shared" si="71"/>
        <v>katB</v>
      </c>
      <c r="AG1593" s="153"/>
      <c r="AH1593" s="153"/>
      <c r="AI1593" t="s">
        <v>201</v>
      </c>
      <c r="AJ1593" t="s">
        <v>17878</v>
      </c>
      <c r="AK1593" s="9" t="str">
        <f>VLOOKUP(Y1593,zdroj!D:AJ,33,0)</f>
        <v>katB</v>
      </c>
    </row>
    <row r="1594" spans="8:37" x14ac:dyDescent="0.25">
      <c r="H1594" s="8"/>
      <c r="I1594" s="8"/>
      <c r="N1594" s="23"/>
      <c r="O1594" s="24"/>
      <c r="P1594" s="19"/>
      <c r="Q1594" s="19"/>
      <c r="R1594" s="19"/>
      <c r="S1594" s="27"/>
      <c r="U1594" s="27"/>
      <c r="Y1594" s="9" t="s">
        <v>498</v>
      </c>
      <c r="Z1594" s="9" t="s">
        <v>462</v>
      </c>
      <c r="AA1594" s="9" t="s">
        <v>198</v>
      </c>
      <c r="AB1594" s="9">
        <v>7974868</v>
      </c>
      <c r="AC1594" s="9" t="s">
        <v>2376</v>
      </c>
      <c r="AD1594" s="9" t="s">
        <v>231</v>
      </c>
      <c r="AE1594" s="5">
        <f t="shared" si="70"/>
        <v>0</v>
      </c>
      <c r="AF1594" s="5" t="str">
        <f t="shared" si="71"/>
        <v>katB</v>
      </c>
      <c r="AG1594" s="153"/>
      <c r="AH1594" s="153"/>
      <c r="AI1594" t="s">
        <v>201</v>
      </c>
      <c r="AJ1594" t="s">
        <v>17878</v>
      </c>
      <c r="AK1594" s="9" t="str">
        <f>VLOOKUP(Y1594,zdroj!D:AJ,33,0)</f>
        <v>katB</v>
      </c>
    </row>
    <row r="1595" spans="8:37" x14ac:dyDescent="0.25">
      <c r="H1595" s="8"/>
      <c r="I1595" s="8"/>
      <c r="N1595" s="23"/>
      <c r="O1595" s="24"/>
      <c r="P1595" s="19"/>
      <c r="Q1595" s="19"/>
      <c r="R1595" s="19"/>
      <c r="S1595" s="27"/>
      <c r="U1595" s="27"/>
      <c r="Y1595" s="9" t="s">
        <v>498</v>
      </c>
      <c r="Z1595" s="9" t="s">
        <v>462</v>
      </c>
      <c r="AA1595" s="9" t="s">
        <v>198</v>
      </c>
      <c r="AB1595" s="9">
        <v>7974876</v>
      </c>
      <c r="AC1595" s="9" t="s">
        <v>2377</v>
      </c>
      <c r="AD1595" s="9" t="s">
        <v>231</v>
      </c>
      <c r="AE1595" s="5">
        <f t="shared" si="70"/>
        <v>0</v>
      </c>
      <c r="AF1595" s="5" t="str">
        <f t="shared" si="71"/>
        <v>katB</v>
      </c>
      <c r="AG1595" s="153"/>
      <c r="AH1595" s="153"/>
      <c r="AI1595" t="s">
        <v>201</v>
      </c>
      <c r="AJ1595" t="s">
        <v>17878</v>
      </c>
      <c r="AK1595" s="9" t="str">
        <f>VLOOKUP(Y1595,zdroj!D:AJ,33,0)</f>
        <v>katB</v>
      </c>
    </row>
    <row r="1596" spans="8:37" x14ac:dyDescent="0.25">
      <c r="H1596" s="8"/>
      <c r="I1596" s="8"/>
      <c r="N1596" s="23"/>
      <c r="O1596" s="24"/>
      <c r="P1596" s="19"/>
      <c r="Q1596" s="19"/>
      <c r="R1596" s="19"/>
      <c r="S1596" s="27"/>
      <c r="U1596" s="27"/>
      <c r="Y1596" s="9" t="s">
        <v>498</v>
      </c>
      <c r="Z1596" s="9" t="s">
        <v>462</v>
      </c>
      <c r="AA1596" s="9" t="s">
        <v>198</v>
      </c>
      <c r="AB1596" s="9">
        <v>7974884</v>
      </c>
      <c r="AC1596" s="9" t="s">
        <v>2378</v>
      </c>
      <c r="AD1596" s="9" t="s">
        <v>231</v>
      </c>
      <c r="AE1596" s="5">
        <f t="shared" si="70"/>
        <v>0</v>
      </c>
      <c r="AF1596" s="5" t="str">
        <f t="shared" si="71"/>
        <v>katB</v>
      </c>
      <c r="AG1596" s="153"/>
      <c r="AH1596" s="153"/>
      <c r="AI1596" t="s">
        <v>201</v>
      </c>
      <c r="AJ1596" t="s">
        <v>17878</v>
      </c>
      <c r="AK1596" s="9" t="str">
        <f>VLOOKUP(Y1596,zdroj!D:AJ,33,0)</f>
        <v>katB</v>
      </c>
    </row>
    <row r="1597" spans="8:37" x14ac:dyDescent="0.25">
      <c r="H1597" s="8"/>
      <c r="I1597" s="8"/>
      <c r="N1597" s="23"/>
      <c r="O1597" s="24"/>
      <c r="P1597" s="19"/>
      <c r="Q1597" s="19"/>
      <c r="R1597" s="19"/>
      <c r="S1597" s="27"/>
      <c r="U1597" s="27"/>
      <c r="Y1597" s="9" t="s">
        <v>498</v>
      </c>
      <c r="Z1597" s="9" t="s">
        <v>462</v>
      </c>
      <c r="AA1597" s="9" t="s">
        <v>198</v>
      </c>
      <c r="AB1597" s="9">
        <v>7974892</v>
      </c>
      <c r="AC1597" s="9" t="s">
        <v>2379</v>
      </c>
      <c r="AD1597" s="9" t="s">
        <v>231</v>
      </c>
      <c r="AE1597" s="5">
        <f t="shared" si="70"/>
        <v>0</v>
      </c>
      <c r="AF1597" s="5" t="str">
        <f t="shared" si="71"/>
        <v>katB</v>
      </c>
      <c r="AG1597" s="153"/>
      <c r="AH1597" s="153"/>
      <c r="AI1597" t="s">
        <v>201</v>
      </c>
      <c r="AJ1597" t="s">
        <v>17878</v>
      </c>
      <c r="AK1597" s="9" t="str">
        <f>VLOOKUP(Y1597,zdroj!D:AJ,33,0)</f>
        <v>katB</v>
      </c>
    </row>
    <row r="1598" spans="8:37" x14ac:dyDescent="0.25">
      <c r="H1598" s="8"/>
      <c r="I1598" s="8"/>
      <c r="N1598" s="23"/>
      <c r="O1598" s="24"/>
      <c r="P1598" s="19"/>
      <c r="Q1598" s="19"/>
      <c r="R1598" s="19"/>
      <c r="S1598" s="27"/>
      <c r="U1598" s="27"/>
      <c r="Y1598" s="9" t="s">
        <v>498</v>
      </c>
      <c r="Z1598" s="9" t="s">
        <v>462</v>
      </c>
      <c r="AA1598" s="9" t="s">
        <v>198</v>
      </c>
      <c r="AB1598" s="9">
        <v>7973829</v>
      </c>
      <c r="AC1598" s="9" t="s">
        <v>2380</v>
      </c>
      <c r="AD1598" s="9" t="s">
        <v>231</v>
      </c>
      <c r="AE1598" s="5">
        <f t="shared" si="70"/>
        <v>0</v>
      </c>
      <c r="AF1598" s="5" t="str">
        <f t="shared" si="71"/>
        <v>katB</v>
      </c>
      <c r="AG1598" s="153"/>
      <c r="AH1598" s="153"/>
      <c r="AI1598" t="s">
        <v>201</v>
      </c>
      <c r="AJ1598" t="s">
        <v>17878</v>
      </c>
      <c r="AK1598" s="9" t="str">
        <f>VLOOKUP(Y1598,zdroj!D:AJ,33,0)</f>
        <v>katB</v>
      </c>
    </row>
    <row r="1599" spans="8:37" x14ac:dyDescent="0.25">
      <c r="H1599" s="8"/>
      <c r="I1599" s="8"/>
      <c r="N1599" s="23"/>
      <c r="O1599" s="24"/>
      <c r="P1599" s="19"/>
      <c r="Q1599" s="19"/>
      <c r="R1599" s="19"/>
      <c r="S1599" s="27"/>
      <c r="U1599" s="27"/>
      <c r="Y1599" s="9" t="s">
        <v>498</v>
      </c>
      <c r="Z1599" s="9" t="s">
        <v>462</v>
      </c>
      <c r="AA1599" s="9" t="s">
        <v>198</v>
      </c>
      <c r="AB1599" s="9">
        <v>7974906</v>
      </c>
      <c r="AC1599" s="9" t="s">
        <v>2381</v>
      </c>
      <c r="AD1599" s="9" t="s">
        <v>231</v>
      </c>
      <c r="AE1599" s="5">
        <f t="shared" si="70"/>
        <v>0</v>
      </c>
      <c r="AF1599" s="5" t="str">
        <f t="shared" si="71"/>
        <v>katB</v>
      </c>
      <c r="AG1599" s="153"/>
      <c r="AH1599" s="153"/>
      <c r="AI1599" t="s">
        <v>201</v>
      </c>
      <c r="AJ1599" t="s">
        <v>17878</v>
      </c>
      <c r="AK1599" s="9" t="str">
        <f>VLOOKUP(Y1599,zdroj!D:AJ,33,0)</f>
        <v>katB</v>
      </c>
    </row>
    <row r="1600" spans="8:37" x14ac:dyDescent="0.25">
      <c r="H1600" s="8"/>
      <c r="I1600" s="8"/>
      <c r="N1600" s="23"/>
      <c r="O1600" s="24"/>
      <c r="P1600" s="19"/>
      <c r="Q1600" s="19"/>
      <c r="R1600" s="19"/>
      <c r="S1600" s="27"/>
      <c r="U1600" s="27"/>
      <c r="Y1600" s="9" t="s">
        <v>498</v>
      </c>
      <c r="Z1600" s="9" t="s">
        <v>462</v>
      </c>
      <c r="AA1600" s="9" t="s">
        <v>198</v>
      </c>
      <c r="AB1600" s="9">
        <v>7974914</v>
      </c>
      <c r="AC1600" s="9" t="s">
        <v>2382</v>
      </c>
      <c r="AD1600" s="9" t="s">
        <v>231</v>
      </c>
      <c r="AE1600" s="5">
        <f t="shared" si="70"/>
        <v>0</v>
      </c>
      <c r="AF1600" s="5" t="str">
        <f t="shared" si="71"/>
        <v>katB</v>
      </c>
      <c r="AG1600" s="153"/>
      <c r="AH1600" s="153"/>
      <c r="AI1600" t="s">
        <v>201</v>
      </c>
      <c r="AJ1600" t="s">
        <v>17878</v>
      </c>
      <c r="AK1600" s="9" t="str">
        <f>VLOOKUP(Y1600,zdroj!D:AJ,33,0)</f>
        <v>katB</v>
      </c>
    </row>
    <row r="1601" spans="8:37" x14ac:dyDescent="0.25">
      <c r="H1601" s="8"/>
      <c r="I1601" s="8"/>
      <c r="N1601" s="23"/>
      <c r="O1601" s="24"/>
      <c r="P1601" s="19"/>
      <c r="Q1601" s="19"/>
      <c r="R1601" s="19"/>
      <c r="S1601" s="27"/>
      <c r="U1601" s="27"/>
      <c r="Y1601" s="9" t="s">
        <v>498</v>
      </c>
      <c r="Z1601" s="9" t="s">
        <v>462</v>
      </c>
      <c r="AA1601" s="9" t="s">
        <v>198</v>
      </c>
      <c r="AB1601" s="9">
        <v>7974922</v>
      </c>
      <c r="AC1601" s="9" t="s">
        <v>2383</v>
      </c>
      <c r="AD1601" s="9" t="s">
        <v>231</v>
      </c>
      <c r="AE1601" s="5">
        <f t="shared" si="70"/>
        <v>0</v>
      </c>
      <c r="AF1601" s="5" t="str">
        <f t="shared" si="71"/>
        <v>katB</v>
      </c>
      <c r="AG1601" s="153"/>
      <c r="AH1601" s="153"/>
      <c r="AI1601" t="s">
        <v>229</v>
      </c>
      <c r="AJ1601" t="s">
        <v>17878</v>
      </c>
      <c r="AK1601" s="9" t="str">
        <f>VLOOKUP(Y1601,zdroj!D:AJ,33,0)</f>
        <v>katB</v>
      </c>
    </row>
    <row r="1602" spans="8:37" x14ac:dyDescent="0.25">
      <c r="H1602" s="8"/>
      <c r="I1602" s="8"/>
      <c r="N1602" s="23"/>
      <c r="O1602" s="24"/>
      <c r="P1602" s="19"/>
      <c r="Q1602" s="19"/>
      <c r="R1602" s="19"/>
      <c r="S1602" s="27"/>
      <c r="U1602" s="27"/>
      <c r="Y1602" s="9" t="s">
        <v>498</v>
      </c>
      <c r="Z1602" s="9" t="s">
        <v>462</v>
      </c>
      <c r="AA1602" s="9" t="s">
        <v>198</v>
      </c>
      <c r="AB1602" s="9">
        <v>7974931</v>
      </c>
      <c r="AC1602" s="9" t="s">
        <v>2384</v>
      </c>
      <c r="AD1602" s="9" t="s">
        <v>231</v>
      </c>
      <c r="AE1602" s="5">
        <f t="shared" si="70"/>
        <v>0</v>
      </c>
      <c r="AF1602" s="5" t="str">
        <f t="shared" si="71"/>
        <v>katB</v>
      </c>
      <c r="AG1602" s="153"/>
      <c r="AH1602" s="153"/>
      <c r="AI1602" t="s">
        <v>201</v>
      </c>
      <c r="AJ1602" t="s">
        <v>17878</v>
      </c>
      <c r="AK1602" s="9" t="str">
        <f>VLOOKUP(Y1602,zdroj!D:AJ,33,0)</f>
        <v>katB</v>
      </c>
    </row>
    <row r="1603" spans="8:37" x14ac:dyDescent="0.25">
      <c r="H1603" s="8"/>
      <c r="I1603" s="8"/>
      <c r="N1603" s="23"/>
      <c r="O1603" s="24"/>
      <c r="P1603" s="19"/>
      <c r="Q1603" s="19"/>
      <c r="R1603" s="19"/>
      <c r="S1603" s="27"/>
      <c r="U1603" s="27"/>
      <c r="Y1603" s="9" t="s">
        <v>498</v>
      </c>
      <c r="Z1603" s="9" t="s">
        <v>462</v>
      </c>
      <c r="AA1603" s="9" t="s">
        <v>198</v>
      </c>
      <c r="AB1603" s="9">
        <v>7974949</v>
      </c>
      <c r="AC1603" s="9" t="s">
        <v>2385</v>
      </c>
      <c r="AD1603" s="9" t="s">
        <v>231</v>
      </c>
      <c r="AE1603" s="5">
        <f t="shared" si="70"/>
        <v>0</v>
      </c>
      <c r="AF1603" s="5" t="str">
        <f t="shared" si="71"/>
        <v>katB</v>
      </c>
      <c r="AG1603" s="153"/>
      <c r="AH1603" s="153"/>
      <c r="AI1603" t="s">
        <v>201</v>
      </c>
      <c r="AJ1603" t="s">
        <v>17878</v>
      </c>
      <c r="AK1603" s="9" t="str">
        <f>VLOOKUP(Y1603,zdroj!D:AJ,33,0)</f>
        <v>katB</v>
      </c>
    </row>
    <row r="1604" spans="8:37" x14ac:dyDescent="0.25">
      <c r="H1604" s="8"/>
      <c r="I1604" s="8"/>
      <c r="N1604" s="23"/>
      <c r="O1604" s="24"/>
      <c r="P1604" s="19"/>
      <c r="Q1604" s="19"/>
      <c r="R1604" s="19"/>
      <c r="S1604" s="27"/>
      <c r="U1604" s="27"/>
      <c r="Y1604" s="9" t="s">
        <v>498</v>
      </c>
      <c r="Z1604" s="9" t="s">
        <v>462</v>
      </c>
      <c r="AA1604" s="9" t="s">
        <v>198</v>
      </c>
      <c r="AB1604" s="9">
        <v>7974957</v>
      </c>
      <c r="AC1604" s="9" t="s">
        <v>2386</v>
      </c>
      <c r="AD1604" s="9" t="s">
        <v>231</v>
      </c>
      <c r="AE1604" s="5">
        <f t="shared" si="70"/>
        <v>0</v>
      </c>
      <c r="AF1604" s="5" t="str">
        <f t="shared" si="71"/>
        <v>katB</v>
      </c>
      <c r="AG1604" s="153"/>
      <c r="AH1604" s="153"/>
      <c r="AI1604" t="s">
        <v>201</v>
      </c>
      <c r="AJ1604" t="s">
        <v>17878</v>
      </c>
      <c r="AK1604" s="9" t="str">
        <f>VLOOKUP(Y1604,zdroj!D:AJ,33,0)</f>
        <v>katB</v>
      </c>
    </row>
    <row r="1605" spans="8:37" x14ac:dyDescent="0.25">
      <c r="H1605" s="8"/>
      <c r="I1605" s="8"/>
      <c r="N1605" s="23"/>
      <c r="O1605" s="24"/>
      <c r="P1605" s="19"/>
      <c r="Q1605" s="19"/>
      <c r="R1605" s="19"/>
      <c r="S1605" s="27"/>
      <c r="U1605" s="27"/>
      <c r="Y1605" s="9" t="s">
        <v>498</v>
      </c>
      <c r="Z1605" s="9" t="s">
        <v>462</v>
      </c>
      <c r="AA1605" s="9" t="s">
        <v>198</v>
      </c>
      <c r="AB1605" s="9">
        <v>7974965</v>
      </c>
      <c r="AC1605" s="9" t="s">
        <v>2387</v>
      </c>
      <c r="AD1605" s="9" t="s">
        <v>231</v>
      </c>
      <c r="AE1605" s="5">
        <f t="shared" si="70"/>
        <v>0</v>
      </c>
      <c r="AF1605" s="5" t="str">
        <f t="shared" si="71"/>
        <v>katB</v>
      </c>
      <c r="AG1605" s="153"/>
      <c r="AH1605" s="153"/>
      <c r="AI1605" t="s">
        <v>201</v>
      </c>
      <c r="AJ1605" t="s">
        <v>17878</v>
      </c>
      <c r="AK1605" s="9" t="str">
        <f>VLOOKUP(Y1605,zdroj!D:AJ,33,0)</f>
        <v>katB</v>
      </c>
    </row>
    <row r="1606" spans="8:37" x14ac:dyDescent="0.25">
      <c r="H1606" s="8"/>
      <c r="I1606" s="8"/>
      <c r="N1606" s="23"/>
      <c r="O1606" s="24"/>
      <c r="P1606" s="19"/>
      <c r="Q1606" s="19"/>
      <c r="R1606" s="19"/>
      <c r="S1606" s="27"/>
      <c r="U1606" s="27"/>
      <c r="Y1606" s="9" t="s">
        <v>498</v>
      </c>
      <c r="Z1606" s="9" t="s">
        <v>462</v>
      </c>
      <c r="AA1606" s="9" t="s">
        <v>198</v>
      </c>
      <c r="AB1606" s="9">
        <v>7974973</v>
      </c>
      <c r="AC1606" s="9" t="s">
        <v>2388</v>
      </c>
      <c r="AD1606" s="9" t="s">
        <v>231</v>
      </c>
      <c r="AE1606" s="5">
        <f t="shared" si="70"/>
        <v>0</v>
      </c>
      <c r="AF1606" s="5" t="str">
        <f t="shared" si="71"/>
        <v>katB</v>
      </c>
      <c r="AG1606" s="153"/>
      <c r="AH1606" s="153"/>
      <c r="AI1606" t="s">
        <v>201</v>
      </c>
      <c r="AJ1606" t="s">
        <v>17878</v>
      </c>
      <c r="AK1606" s="9" t="str">
        <f>VLOOKUP(Y1606,zdroj!D:AJ,33,0)</f>
        <v>katB</v>
      </c>
    </row>
    <row r="1607" spans="8:37" x14ac:dyDescent="0.25">
      <c r="H1607" s="8"/>
      <c r="I1607" s="8"/>
      <c r="N1607" s="23"/>
      <c r="O1607" s="24"/>
      <c r="P1607" s="19"/>
      <c r="Q1607" s="19"/>
      <c r="R1607" s="19"/>
      <c r="S1607" s="27"/>
      <c r="U1607" s="27"/>
      <c r="Y1607" s="9" t="s">
        <v>498</v>
      </c>
      <c r="Z1607" s="9" t="s">
        <v>462</v>
      </c>
      <c r="AA1607" s="9" t="s">
        <v>198</v>
      </c>
      <c r="AB1607" s="9">
        <v>7974981</v>
      </c>
      <c r="AC1607" s="9" t="s">
        <v>2389</v>
      </c>
      <c r="AD1607" s="9" t="s">
        <v>231</v>
      </c>
      <c r="AE1607" s="5">
        <f t="shared" si="70"/>
        <v>0</v>
      </c>
      <c r="AF1607" s="5" t="str">
        <f t="shared" si="71"/>
        <v>katB</v>
      </c>
      <c r="AG1607" s="153"/>
      <c r="AH1607" s="153"/>
      <c r="AI1607" t="s">
        <v>201</v>
      </c>
      <c r="AJ1607" t="s">
        <v>17878</v>
      </c>
      <c r="AK1607" s="9" t="str">
        <f>VLOOKUP(Y1607,zdroj!D:AJ,33,0)</f>
        <v>katB</v>
      </c>
    </row>
    <row r="1608" spans="8:37" x14ac:dyDescent="0.25">
      <c r="H1608" s="8"/>
      <c r="I1608" s="8"/>
      <c r="N1608" s="23"/>
      <c r="O1608" s="24"/>
      <c r="P1608" s="19"/>
      <c r="Q1608" s="19"/>
      <c r="R1608" s="19"/>
      <c r="S1608" s="27"/>
      <c r="U1608" s="27"/>
      <c r="Y1608" s="9" t="s">
        <v>498</v>
      </c>
      <c r="Z1608" s="9" t="s">
        <v>462</v>
      </c>
      <c r="AA1608" s="9" t="s">
        <v>198</v>
      </c>
      <c r="AB1608" s="9">
        <v>7974990</v>
      </c>
      <c r="AC1608" s="9" t="s">
        <v>2390</v>
      </c>
      <c r="AD1608" s="9" t="s">
        <v>231</v>
      </c>
      <c r="AE1608" s="5">
        <f t="shared" si="70"/>
        <v>0</v>
      </c>
      <c r="AF1608" s="5" t="str">
        <f t="shared" si="71"/>
        <v>katB</v>
      </c>
      <c r="AG1608" s="153"/>
      <c r="AH1608" s="153"/>
      <c r="AI1608" t="s">
        <v>201</v>
      </c>
      <c r="AJ1608" t="s">
        <v>17878</v>
      </c>
      <c r="AK1608" s="9" t="str">
        <f>VLOOKUP(Y1608,zdroj!D:AJ,33,0)</f>
        <v>katB</v>
      </c>
    </row>
    <row r="1609" spans="8:37" x14ac:dyDescent="0.25">
      <c r="H1609" s="8"/>
      <c r="I1609" s="8"/>
      <c r="N1609" s="23"/>
      <c r="O1609" s="24"/>
      <c r="P1609" s="19"/>
      <c r="Q1609" s="19"/>
      <c r="R1609" s="19"/>
      <c r="S1609" s="27"/>
      <c r="U1609" s="27"/>
      <c r="Y1609" s="9" t="s">
        <v>498</v>
      </c>
      <c r="Z1609" s="9" t="s">
        <v>462</v>
      </c>
      <c r="AA1609" s="9" t="s">
        <v>198</v>
      </c>
      <c r="AB1609" s="9">
        <v>7973837</v>
      </c>
      <c r="AC1609" s="9" t="s">
        <v>2391</v>
      </c>
      <c r="AD1609" s="9" t="s">
        <v>231</v>
      </c>
      <c r="AE1609" s="5">
        <f t="shared" si="70"/>
        <v>0</v>
      </c>
      <c r="AF1609" s="5" t="str">
        <f t="shared" si="71"/>
        <v>katB</v>
      </c>
      <c r="AG1609" s="153"/>
      <c r="AH1609" s="153"/>
      <c r="AI1609" t="s">
        <v>201</v>
      </c>
      <c r="AJ1609" t="s">
        <v>17878</v>
      </c>
      <c r="AK1609" s="9" t="str">
        <f>VLOOKUP(Y1609,zdroj!D:AJ,33,0)</f>
        <v>katB</v>
      </c>
    </row>
    <row r="1610" spans="8:37" x14ac:dyDescent="0.25">
      <c r="H1610" s="8"/>
      <c r="I1610" s="8"/>
      <c r="N1610" s="23"/>
      <c r="O1610" s="24"/>
      <c r="P1610" s="19"/>
      <c r="Q1610" s="19"/>
      <c r="R1610" s="19"/>
      <c r="S1610" s="27"/>
      <c r="U1610" s="27"/>
      <c r="Y1610" s="9" t="s">
        <v>498</v>
      </c>
      <c r="Z1610" s="9" t="s">
        <v>462</v>
      </c>
      <c r="AA1610" s="9" t="s">
        <v>198</v>
      </c>
      <c r="AB1610" s="9">
        <v>7975007</v>
      </c>
      <c r="AC1610" s="9" t="s">
        <v>2392</v>
      </c>
      <c r="AD1610" s="9" t="s">
        <v>231</v>
      </c>
      <c r="AE1610" s="5">
        <f t="shared" ref="AE1610:AE1673" si="72">VLOOKUP(Y1610,K:T,10,0)</f>
        <v>0</v>
      </c>
      <c r="AF1610" s="5" t="str">
        <f t="shared" ref="AF1610:AF1673" si="73">IF(AE1610="A",IF(AD1610="katA","katB",AD1610),AD1610)</f>
        <v>katB</v>
      </c>
      <c r="AG1610" s="153"/>
      <c r="AH1610" s="153"/>
      <c r="AI1610" t="s">
        <v>201</v>
      </c>
      <c r="AJ1610" t="s">
        <v>17878</v>
      </c>
      <c r="AK1610" s="9" t="str">
        <f>VLOOKUP(Y1610,zdroj!D:AJ,33,0)</f>
        <v>katB</v>
      </c>
    </row>
    <row r="1611" spans="8:37" x14ac:dyDescent="0.25">
      <c r="H1611" s="8"/>
      <c r="I1611" s="8"/>
      <c r="N1611" s="23"/>
      <c r="O1611" s="24"/>
      <c r="P1611" s="19"/>
      <c r="Q1611" s="19"/>
      <c r="R1611" s="19"/>
      <c r="S1611" s="27"/>
      <c r="U1611" s="27"/>
      <c r="Y1611" s="9" t="s">
        <v>498</v>
      </c>
      <c r="Z1611" s="9" t="s">
        <v>462</v>
      </c>
      <c r="AA1611" s="9" t="s">
        <v>198</v>
      </c>
      <c r="AB1611" s="9">
        <v>7975015</v>
      </c>
      <c r="AC1611" s="9" t="s">
        <v>2393</v>
      </c>
      <c r="AD1611" s="9" t="s">
        <v>231</v>
      </c>
      <c r="AE1611" s="5">
        <f t="shared" si="72"/>
        <v>0</v>
      </c>
      <c r="AF1611" s="5" t="str">
        <f t="shared" si="73"/>
        <v>katB</v>
      </c>
      <c r="AG1611" s="153"/>
      <c r="AH1611" s="153"/>
      <c r="AI1611" t="s">
        <v>201</v>
      </c>
      <c r="AJ1611" t="s">
        <v>17878</v>
      </c>
      <c r="AK1611" s="9" t="str">
        <f>VLOOKUP(Y1611,zdroj!D:AJ,33,0)</f>
        <v>katB</v>
      </c>
    </row>
    <row r="1612" spans="8:37" x14ac:dyDescent="0.25">
      <c r="H1612" s="8"/>
      <c r="I1612" s="8"/>
      <c r="N1612" s="23"/>
      <c r="O1612" s="24"/>
      <c r="P1612" s="19"/>
      <c r="Q1612" s="19"/>
      <c r="R1612" s="19"/>
      <c r="S1612" s="27"/>
      <c r="U1612" s="27"/>
      <c r="Y1612" s="9" t="s">
        <v>498</v>
      </c>
      <c r="Z1612" s="9" t="s">
        <v>462</v>
      </c>
      <c r="AA1612" s="9" t="s">
        <v>198</v>
      </c>
      <c r="AB1612" s="9">
        <v>7975023</v>
      </c>
      <c r="AC1612" s="9" t="s">
        <v>2394</v>
      </c>
      <c r="AD1612" s="9" t="s">
        <v>231</v>
      </c>
      <c r="AE1612" s="5">
        <f t="shared" si="72"/>
        <v>0</v>
      </c>
      <c r="AF1612" s="5" t="str">
        <f t="shared" si="73"/>
        <v>katB</v>
      </c>
      <c r="AG1612" s="153"/>
      <c r="AH1612" s="153"/>
      <c r="AI1612" t="s">
        <v>201</v>
      </c>
      <c r="AJ1612" t="s">
        <v>17878</v>
      </c>
      <c r="AK1612" s="9" t="str">
        <f>VLOOKUP(Y1612,zdroj!D:AJ,33,0)</f>
        <v>katB</v>
      </c>
    </row>
    <row r="1613" spans="8:37" x14ac:dyDescent="0.25">
      <c r="H1613" s="8"/>
      <c r="I1613" s="8"/>
      <c r="N1613" s="23"/>
      <c r="O1613" s="24"/>
      <c r="P1613" s="19"/>
      <c r="Q1613" s="19"/>
      <c r="R1613" s="19"/>
      <c r="S1613" s="27"/>
      <c r="U1613" s="27"/>
      <c r="Y1613" s="9" t="s">
        <v>498</v>
      </c>
      <c r="Z1613" s="9" t="s">
        <v>462</v>
      </c>
      <c r="AA1613" s="9" t="s">
        <v>198</v>
      </c>
      <c r="AB1613" s="9">
        <v>7975031</v>
      </c>
      <c r="AC1613" s="9" t="s">
        <v>2395</v>
      </c>
      <c r="AD1613" s="9" t="s">
        <v>231</v>
      </c>
      <c r="AE1613" s="5">
        <f t="shared" si="72"/>
        <v>0</v>
      </c>
      <c r="AF1613" s="5" t="str">
        <f t="shared" si="73"/>
        <v>katB</v>
      </c>
      <c r="AG1613" s="153"/>
      <c r="AH1613" s="153"/>
      <c r="AI1613" t="s">
        <v>201</v>
      </c>
      <c r="AJ1613" t="s">
        <v>17878</v>
      </c>
      <c r="AK1613" s="9" t="str">
        <f>VLOOKUP(Y1613,zdroj!D:AJ,33,0)</f>
        <v>katB</v>
      </c>
    </row>
    <row r="1614" spans="8:37" x14ac:dyDescent="0.25">
      <c r="H1614" s="8"/>
      <c r="I1614" s="8"/>
      <c r="N1614" s="23"/>
      <c r="O1614" s="24"/>
      <c r="P1614" s="19"/>
      <c r="Q1614" s="19"/>
      <c r="R1614" s="19"/>
      <c r="S1614" s="27"/>
      <c r="U1614" s="27"/>
      <c r="Y1614" s="9" t="s">
        <v>498</v>
      </c>
      <c r="Z1614" s="9" t="s">
        <v>462</v>
      </c>
      <c r="AA1614" s="9" t="s">
        <v>198</v>
      </c>
      <c r="AB1614" s="9">
        <v>7975040</v>
      </c>
      <c r="AC1614" s="9" t="s">
        <v>2396</v>
      </c>
      <c r="AD1614" s="9" t="s">
        <v>231</v>
      </c>
      <c r="AE1614" s="5">
        <f t="shared" si="72"/>
        <v>0</v>
      </c>
      <c r="AF1614" s="5" t="str">
        <f t="shared" si="73"/>
        <v>katB</v>
      </c>
      <c r="AG1614" s="153"/>
      <c r="AH1614" s="153"/>
      <c r="AI1614" t="s">
        <v>201</v>
      </c>
      <c r="AJ1614" t="s">
        <v>17878</v>
      </c>
      <c r="AK1614" s="9" t="str">
        <f>VLOOKUP(Y1614,zdroj!D:AJ,33,0)</f>
        <v>katB</v>
      </c>
    </row>
    <row r="1615" spans="8:37" x14ac:dyDescent="0.25">
      <c r="H1615" s="8"/>
      <c r="I1615" s="8"/>
      <c r="N1615" s="23"/>
      <c r="O1615" s="24"/>
      <c r="P1615" s="19"/>
      <c r="Q1615" s="19"/>
      <c r="R1615" s="19"/>
      <c r="S1615" s="27"/>
      <c r="U1615" s="27"/>
      <c r="Y1615" s="9" t="s">
        <v>498</v>
      </c>
      <c r="Z1615" s="9" t="s">
        <v>462</v>
      </c>
      <c r="AA1615" s="9" t="s">
        <v>198</v>
      </c>
      <c r="AB1615" s="9">
        <v>7975058</v>
      </c>
      <c r="AC1615" s="9" t="s">
        <v>2397</v>
      </c>
      <c r="AD1615" s="9" t="s">
        <v>231</v>
      </c>
      <c r="AE1615" s="5">
        <f t="shared" si="72"/>
        <v>0</v>
      </c>
      <c r="AF1615" s="5" t="str">
        <f t="shared" si="73"/>
        <v>katB</v>
      </c>
      <c r="AG1615" s="153"/>
      <c r="AH1615" s="153"/>
      <c r="AI1615" t="s">
        <v>201</v>
      </c>
      <c r="AJ1615" t="s">
        <v>17878</v>
      </c>
      <c r="AK1615" s="9" t="str">
        <f>VLOOKUP(Y1615,zdroj!D:AJ,33,0)</f>
        <v>katB</v>
      </c>
    </row>
    <row r="1616" spans="8:37" x14ac:dyDescent="0.25">
      <c r="H1616" s="8"/>
      <c r="I1616" s="8"/>
      <c r="N1616" s="23"/>
      <c r="O1616" s="24"/>
      <c r="P1616" s="19"/>
      <c r="Q1616" s="19"/>
      <c r="R1616" s="19"/>
      <c r="S1616" s="27"/>
      <c r="U1616" s="27"/>
      <c r="Y1616" s="9" t="s">
        <v>498</v>
      </c>
      <c r="Z1616" s="9" t="s">
        <v>462</v>
      </c>
      <c r="AA1616" s="9" t="s">
        <v>198</v>
      </c>
      <c r="AB1616" s="9">
        <v>7975066</v>
      </c>
      <c r="AC1616" s="9" t="s">
        <v>2398</v>
      </c>
      <c r="AD1616" s="9" t="s">
        <v>231</v>
      </c>
      <c r="AE1616" s="5">
        <f t="shared" si="72"/>
        <v>0</v>
      </c>
      <c r="AF1616" s="5" t="str">
        <f t="shared" si="73"/>
        <v>katB</v>
      </c>
      <c r="AG1616" s="153"/>
      <c r="AH1616" s="153"/>
      <c r="AI1616" t="s">
        <v>201</v>
      </c>
      <c r="AJ1616" t="s">
        <v>17878</v>
      </c>
      <c r="AK1616" s="9" t="str">
        <f>VLOOKUP(Y1616,zdroj!D:AJ,33,0)</f>
        <v>katB</v>
      </c>
    </row>
    <row r="1617" spans="8:37" x14ac:dyDescent="0.25">
      <c r="H1617" s="8"/>
      <c r="I1617" s="8"/>
      <c r="N1617" s="23"/>
      <c r="O1617" s="24"/>
      <c r="P1617" s="19"/>
      <c r="Q1617" s="19"/>
      <c r="R1617" s="19"/>
      <c r="S1617" s="27"/>
      <c r="U1617" s="27"/>
      <c r="Y1617" s="9" t="s">
        <v>498</v>
      </c>
      <c r="Z1617" s="9" t="s">
        <v>462</v>
      </c>
      <c r="AA1617" s="9" t="s">
        <v>198</v>
      </c>
      <c r="AB1617" s="9">
        <v>7975074</v>
      </c>
      <c r="AC1617" s="9" t="s">
        <v>2399</v>
      </c>
      <c r="AD1617" s="9" t="s">
        <v>231</v>
      </c>
      <c r="AE1617" s="5">
        <f t="shared" si="72"/>
        <v>0</v>
      </c>
      <c r="AF1617" s="5" t="str">
        <f t="shared" si="73"/>
        <v>katB</v>
      </c>
      <c r="AG1617" s="153"/>
      <c r="AH1617" s="153"/>
      <c r="AI1617" t="s">
        <v>201</v>
      </c>
      <c r="AJ1617" t="s">
        <v>17878</v>
      </c>
      <c r="AK1617" s="9" t="str">
        <f>VLOOKUP(Y1617,zdroj!D:AJ,33,0)</f>
        <v>katB</v>
      </c>
    </row>
    <row r="1618" spans="8:37" x14ac:dyDescent="0.25">
      <c r="H1618" s="8"/>
      <c r="I1618" s="8"/>
      <c r="N1618" s="23"/>
      <c r="O1618" s="24"/>
      <c r="P1618" s="19"/>
      <c r="Q1618" s="19"/>
      <c r="R1618" s="19"/>
      <c r="S1618" s="27"/>
      <c r="U1618" s="27"/>
      <c r="Y1618" s="9" t="s">
        <v>498</v>
      </c>
      <c r="Z1618" s="9" t="s">
        <v>462</v>
      </c>
      <c r="AA1618" s="9" t="s">
        <v>198</v>
      </c>
      <c r="AB1618" s="9">
        <v>7975082</v>
      </c>
      <c r="AC1618" s="9" t="s">
        <v>2400</v>
      </c>
      <c r="AD1618" s="9" t="s">
        <v>231</v>
      </c>
      <c r="AE1618" s="5">
        <f t="shared" si="72"/>
        <v>0</v>
      </c>
      <c r="AF1618" s="5" t="str">
        <f t="shared" si="73"/>
        <v>katB</v>
      </c>
      <c r="AG1618" s="153"/>
      <c r="AH1618" s="153"/>
      <c r="AI1618" t="s">
        <v>17884</v>
      </c>
      <c r="AJ1618" t="s">
        <v>17878</v>
      </c>
      <c r="AK1618" s="9" t="str">
        <f>VLOOKUP(Y1618,zdroj!D:AJ,33,0)</f>
        <v>katB</v>
      </c>
    </row>
    <row r="1619" spans="8:37" x14ac:dyDescent="0.25">
      <c r="H1619" s="8"/>
      <c r="I1619" s="8"/>
      <c r="N1619" s="23"/>
      <c r="O1619" s="24"/>
      <c r="P1619" s="19"/>
      <c r="Q1619" s="19"/>
      <c r="R1619" s="19"/>
      <c r="S1619" s="27"/>
      <c r="U1619" s="27"/>
      <c r="Y1619" s="9" t="s">
        <v>498</v>
      </c>
      <c r="Z1619" s="9" t="s">
        <v>462</v>
      </c>
      <c r="AA1619" s="9" t="s">
        <v>198</v>
      </c>
      <c r="AB1619" s="9">
        <v>7975091</v>
      </c>
      <c r="AC1619" s="9" t="s">
        <v>2401</v>
      </c>
      <c r="AD1619" s="9" t="s">
        <v>231</v>
      </c>
      <c r="AE1619" s="5">
        <f t="shared" si="72"/>
        <v>0</v>
      </c>
      <c r="AF1619" s="5" t="str">
        <f t="shared" si="73"/>
        <v>katB</v>
      </c>
      <c r="AG1619" s="153"/>
      <c r="AH1619" s="153"/>
      <c r="AI1619" t="s">
        <v>201</v>
      </c>
      <c r="AJ1619" t="s">
        <v>17878</v>
      </c>
      <c r="AK1619" s="9" t="str">
        <f>VLOOKUP(Y1619,zdroj!D:AJ,33,0)</f>
        <v>katB</v>
      </c>
    </row>
    <row r="1620" spans="8:37" x14ac:dyDescent="0.25">
      <c r="H1620" s="8"/>
      <c r="I1620" s="8"/>
      <c r="N1620" s="23"/>
      <c r="O1620" s="24"/>
      <c r="P1620" s="19"/>
      <c r="Q1620" s="19"/>
      <c r="R1620" s="19"/>
      <c r="S1620" s="27"/>
      <c r="U1620" s="27"/>
      <c r="Y1620" s="9" t="s">
        <v>498</v>
      </c>
      <c r="Z1620" s="9" t="s">
        <v>462</v>
      </c>
      <c r="AA1620" s="9" t="s">
        <v>198</v>
      </c>
      <c r="AB1620" s="9">
        <v>7973845</v>
      </c>
      <c r="AC1620" s="9" t="s">
        <v>2402</v>
      </c>
      <c r="AD1620" s="9" t="s">
        <v>231</v>
      </c>
      <c r="AE1620" s="5">
        <f t="shared" si="72"/>
        <v>0</v>
      </c>
      <c r="AF1620" s="5" t="str">
        <f t="shared" si="73"/>
        <v>katB</v>
      </c>
      <c r="AG1620" s="153"/>
      <c r="AH1620" s="153"/>
      <c r="AI1620" t="s">
        <v>201</v>
      </c>
      <c r="AJ1620" t="s">
        <v>17878</v>
      </c>
      <c r="AK1620" s="9" t="str">
        <f>VLOOKUP(Y1620,zdroj!D:AJ,33,0)</f>
        <v>katB</v>
      </c>
    </row>
    <row r="1621" spans="8:37" x14ac:dyDescent="0.25">
      <c r="H1621" s="8"/>
      <c r="I1621" s="8"/>
      <c r="N1621" s="23"/>
      <c r="O1621" s="24"/>
      <c r="P1621" s="19"/>
      <c r="Q1621" s="19"/>
      <c r="R1621" s="19"/>
      <c r="S1621" s="27"/>
      <c r="U1621" s="27"/>
      <c r="Y1621" s="9" t="s">
        <v>498</v>
      </c>
      <c r="Z1621" s="9" t="s">
        <v>462</v>
      </c>
      <c r="AA1621" s="9" t="s">
        <v>198</v>
      </c>
      <c r="AB1621" s="9">
        <v>7975104</v>
      </c>
      <c r="AC1621" s="9" t="s">
        <v>2403</v>
      </c>
      <c r="AD1621" s="9" t="s">
        <v>231</v>
      </c>
      <c r="AE1621" s="5">
        <f t="shared" si="72"/>
        <v>0</v>
      </c>
      <c r="AF1621" s="5" t="str">
        <f t="shared" si="73"/>
        <v>katB</v>
      </c>
      <c r="AG1621" s="153"/>
      <c r="AH1621" s="153"/>
      <c r="AI1621" t="s">
        <v>201</v>
      </c>
      <c r="AJ1621" t="s">
        <v>17878</v>
      </c>
      <c r="AK1621" s="9" t="str">
        <f>VLOOKUP(Y1621,zdroj!D:AJ,33,0)</f>
        <v>katB</v>
      </c>
    </row>
    <row r="1622" spans="8:37" x14ac:dyDescent="0.25">
      <c r="H1622" s="8"/>
      <c r="I1622" s="8"/>
      <c r="N1622" s="23"/>
      <c r="O1622" s="24"/>
      <c r="P1622" s="19"/>
      <c r="Q1622" s="19"/>
      <c r="R1622" s="19"/>
      <c r="S1622" s="27"/>
      <c r="U1622" s="27"/>
      <c r="Y1622" s="9" t="s">
        <v>498</v>
      </c>
      <c r="Z1622" s="9" t="s">
        <v>462</v>
      </c>
      <c r="AA1622" s="9" t="s">
        <v>198</v>
      </c>
      <c r="AB1622" s="9">
        <v>7975112</v>
      </c>
      <c r="AC1622" s="9" t="s">
        <v>2404</v>
      </c>
      <c r="AD1622" s="9" t="s">
        <v>231</v>
      </c>
      <c r="AE1622" s="5">
        <f t="shared" si="72"/>
        <v>0</v>
      </c>
      <c r="AF1622" s="5" t="str">
        <f t="shared" si="73"/>
        <v>katB</v>
      </c>
      <c r="AG1622" s="153"/>
      <c r="AH1622" s="153"/>
      <c r="AI1622" t="s">
        <v>195</v>
      </c>
      <c r="AJ1622" t="s">
        <v>340</v>
      </c>
      <c r="AK1622" s="9" t="str">
        <f>VLOOKUP(Y1622,zdroj!D:AJ,33,0)</f>
        <v>katB</v>
      </c>
    </row>
    <row r="1623" spans="8:37" x14ac:dyDescent="0.25">
      <c r="H1623" s="8"/>
      <c r="I1623" s="8"/>
      <c r="N1623" s="23"/>
      <c r="O1623" s="24"/>
      <c r="P1623" s="19"/>
      <c r="Q1623" s="19"/>
      <c r="R1623" s="19"/>
      <c r="S1623" s="27"/>
      <c r="U1623" s="27"/>
      <c r="Y1623" s="9" t="s">
        <v>498</v>
      </c>
      <c r="Z1623" s="9" t="s">
        <v>462</v>
      </c>
      <c r="AA1623" s="9" t="s">
        <v>198</v>
      </c>
      <c r="AB1623" s="9">
        <v>7975121</v>
      </c>
      <c r="AC1623" s="9" t="s">
        <v>2405</v>
      </c>
      <c r="AD1623" s="9" t="s">
        <v>231</v>
      </c>
      <c r="AE1623" s="5">
        <f t="shared" si="72"/>
        <v>0</v>
      </c>
      <c r="AF1623" s="5" t="str">
        <f t="shared" si="73"/>
        <v>katB</v>
      </c>
      <c r="AG1623" s="153"/>
      <c r="AH1623" s="153"/>
      <c r="AI1623" t="s">
        <v>201</v>
      </c>
      <c r="AJ1623" t="s">
        <v>17878</v>
      </c>
      <c r="AK1623" s="9" t="str">
        <f>VLOOKUP(Y1623,zdroj!D:AJ,33,0)</f>
        <v>katB</v>
      </c>
    </row>
    <row r="1624" spans="8:37" x14ac:dyDescent="0.25">
      <c r="H1624" s="8"/>
      <c r="I1624" s="8"/>
      <c r="N1624" s="23"/>
      <c r="O1624" s="24"/>
      <c r="P1624" s="19"/>
      <c r="Q1624" s="19"/>
      <c r="R1624" s="19"/>
      <c r="S1624" s="27"/>
      <c r="U1624" s="27"/>
      <c r="Y1624" s="9" t="s">
        <v>498</v>
      </c>
      <c r="Z1624" s="9" t="s">
        <v>462</v>
      </c>
      <c r="AA1624" s="9" t="s">
        <v>198</v>
      </c>
      <c r="AB1624" s="9">
        <v>7975139</v>
      </c>
      <c r="AC1624" s="9" t="s">
        <v>2406</v>
      </c>
      <c r="AD1624" s="9" t="s">
        <v>231</v>
      </c>
      <c r="AE1624" s="5">
        <f t="shared" si="72"/>
        <v>0</v>
      </c>
      <c r="AF1624" s="5" t="str">
        <f t="shared" si="73"/>
        <v>katB</v>
      </c>
      <c r="AG1624" s="153"/>
      <c r="AH1624" s="153"/>
      <c r="AI1624" t="s">
        <v>201</v>
      </c>
      <c r="AJ1624" t="s">
        <v>17878</v>
      </c>
      <c r="AK1624" s="9" t="str">
        <f>VLOOKUP(Y1624,zdroj!D:AJ,33,0)</f>
        <v>katB</v>
      </c>
    </row>
    <row r="1625" spans="8:37" x14ac:dyDescent="0.25">
      <c r="H1625" s="8"/>
      <c r="I1625" s="8"/>
      <c r="N1625" s="23"/>
      <c r="O1625" s="24"/>
      <c r="P1625" s="19"/>
      <c r="Q1625" s="19"/>
      <c r="R1625" s="19"/>
      <c r="S1625" s="27"/>
      <c r="U1625" s="27"/>
      <c r="Y1625" s="9" t="s">
        <v>498</v>
      </c>
      <c r="Z1625" s="9" t="s">
        <v>462</v>
      </c>
      <c r="AA1625" s="9" t="s">
        <v>198</v>
      </c>
      <c r="AB1625" s="9">
        <v>7975147</v>
      </c>
      <c r="AC1625" s="9" t="s">
        <v>2407</v>
      </c>
      <c r="AD1625" s="9" t="s">
        <v>231</v>
      </c>
      <c r="AE1625" s="5">
        <f t="shared" si="72"/>
        <v>0</v>
      </c>
      <c r="AF1625" s="5" t="str">
        <f t="shared" si="73"/>
        <v>katB</v>
      </c>
      <c r="AG1625" s="153"/>
      <c r="AH1625" s="153"/>
      <c r="AI1625" t="s">
        <v>201</v>
      </c>
      <c r="AJ1625" t="s">
        <v>17878</v>
      </c>
      <c r="AK1625" s="9" t="str">
        <f>VLOOKUP(Y1625,zdroj!D:AJ,33,0)</f>
        <v>katB</v>
      </c>
    </row>
    <row r="1626" spans="8:37" x14ac:dyDescent="0.25">
      <c r="H1626" s="8"/>
      <c r="I1626" s="8"/>
      <c r="N1626" s="23"/>
      <c r="O1626" s="24"/>
      <c r="P1626" s="19"/>
      <c r="Q1626" s="19"/>
      <c r="R1626" s="19"/>
      <c r="S1626" s="27"/>
      <c r="U1626" s="27"/>
      <c r="Y1626" s="9" t="s">
        <v>498</v>
      </c>
      <c r="Z1626" s="9" t="s">
        <v>462</v>
      </c>
      <c r="AA1626" s="9" t="s">
        <v>198</v>
      </c>
      <c r="AB1626" s="9">
        <v>7975155</v>
      </c>
      <c r="AC1626" s="9" t="s">
        <v>2408</v>
      </c>
      <c r="AD1626" s="9" t="s">
        <v>231</v>
      </c>
      <c r="AE1626" s="5">
        <f t="shared" si="72"/>
        <v>0</v>
      </c>
      <c r="AF1626" s="5" t="str">
        <f t="shared" si="73"/>
        <v>katB</v>
      </c>
      <c r="AG1626" s="153"/>
      <c r="AH1626" s="153"/>
      <c r="AI1626" t="s">
        <v>201</v>
      </c>
      <c r="AJ1626" t="s">
        <v>17878</v>
      </c>
      <c r="AK1626" s="9" t="str">
        <f>VLOOKUP(Y1626,zdroj!D:AJ,33,0)</f>
        <v>katB</v>
      </c>
    </row>
    <row r="1627" spans="8:37" x14ac:dyDescent="0.25">
      <c r="H1627" s="8"/>
      <c r="I1627" s="8"/>
      <c r="N1627" s="23"/>
      <c r="O1627" s="24"/>
      <c r="P1627" s="19"/>
      <c r="Q1627" s="19"/>
      <c r="R1627" s="19"/>
      <c r="S1627" s="27"/>
      <c r="U1627" s="27"/>
      <c r="Y1627" s="9" t="s">
        <v>498</v>
      </c>
      <c r="Z1627" s="9" t="s">
        <v>462</v>
      </c>
      <c r="AA1627" s="9" t="s">
        <v>198</v>
      </c>
      <c r="AB1627" s="9">
        <v>7975163</v>
      </c>
      <c r="AC1627" s="9" t="s">
        <v>2409</v>
      </c>
      <c r="AD1627" s="9" t="s">
        <v>231</v>
      </c>
      <c r="AE1627" s="5">
        <f t="shared" si="72"/>
        <v>0</v>
      </c>
      <c r="AF1627" s="5" t="str">
        <f t="shared" si="73"/>
        <v>katB</v>
      </c>
      <c r="AG1627" s="153"/>
      <c r="AH1627" s="153"/>
      <c r="AI1627" t="s">
        <v>201</v>
      </c>
      <c r="AJ1627" t="s">
        <v>17878</v>
      </c>
      <c r="AK1627" s="9" t="str">
        <f>VLOOKUP(Y1627,zdroj!D:AJ,33,0)</f>
        <v>katB</v>
      </c>
    </row>
    <row r="1628" spans="8:37" x14ac:dyDescent="0.25">
      <c r="H1628" s="8"/>
      <c r="I1628" s="8"/>
      <c r="N1628" s="23"/>
      <c r="O1628" s="24"/>
      <c r="P1628" s="19"/>
      <c r="Q1628" s="19"/>
      <c r="R1628" s="19"/>
      <c r="S1628" s="27"/>
      <c r="U1628" s="27"/>
      <c r="Y1628" s="9" t="s">
        <v>498</v>
      </c>
      <c r="Z1628" s="9" t="s">
        <v>462</v>
      </c>
      <c r="AA1628" s="9" t="s">
        <v>198</v>
      </c>
      <c r="AB1628" s="9">
        <v>7975171</v>
      </c>
      <c r="AC1628" s="9" t="s">
        <v>2410</v>
      </c>
      <c r="AD1628" s="9" t="s">
        <v>231</v>
      </c>
      <c r="AE1628" s="5">
        <f t="shared" si="72"/>
        <v>0</v>
      </c>
      <c r="AF1628" s="5" t="str">
        <f t="shared" si="73"/>
        <v>katB</v>
      </c>
      <c r="AG1628" s="153"/>
      <c r="AH1628" s="153"/>
      <c r="AI1628" t="s">
        <v>17879</v>
      </c>
      <c r="AJ1628" t="s">
        <v>17878</v>
      </c>
      <c r="AK1628" s="9" t="str">
        <f>VLOOKUP(Y1628,zdroj!D:AJ,33,0)</f>
        <v>katB</v>
      </c>
    </row>
    <row r="1629" spans="8:37" x14ac:dyDescent="0.25">
      <c r="H1629" s="8"/>
      <c r="I1629" s="8"/>
      <c r="N1629" s="23"/>
      <c r="O1629" s="24"/>
      <c r="P1629" s="19"/>
      <c r="Q1629" s="19"/>
      <c r="R1629" s="19"/>
      <c r="S1629" s="27"/>
      <c r="U1629" s="27"/>
      <c r="Y1629" s="9" t="s">
        <v>498</v>
      </c>
      <c r="Z1629" s="9" t="s">
        <v>462</v>
      </c>
      <c r="AA1629" s="9" t="s">
        <v>198</v>
      </c>
      <c r="AB1629" s="9">
        <v>7975180</v>
      </c>
      <c r="AC1629" s="9" t="s">
        <v>2411</v>
      </c>
      <c r="AD1629" s="9" t="s">
        <v>231</v>
      </c>
      <c r="AE1629" s="5">
        <f t="shared" si="72"/>
        <v>0</v>
      </c>
      <c r="AF1629" s="5" t="str">
        <f t="shared" si="73"/>
        <v>katB</v>
      </c>
      <c r="AG1629" s="153"/>
      <c r="AH1629" s="153"/>
      <c r="AI1629" t="s">
        <v>201</v>
      </c>
      <c r="AJ1629" t="s">
        <v>17878</v>
      </c>
      <c r="AK1629" s="9" t="str">
        <f>VLOOKUP(Y1629,zdroj!D:AJ,33,0)</f>
        <v>katB</v>
      </c>
    </row>
    <row r="1630" spans="8:37" x14ac:dyDescent="0.25">
      <c r="H1630" s="8"/>
      <c r="I1630" s="8"/>
      <c r="N1630" s="23"/>
      <c r="O1630" s="24"/>
      <c r="P1630" s="19"/>
      <c r="Q1630" s="19"/>
      <c r="R1630" s="19"/>
      <c r="S1630" s="27"/>
      <c r="U1630" s="27"/>
      <c r="Y1630" s="9" t="s">
        <v>498</v>
      </c>
      <c r="Z1630" s="9" t="s">
        <v>462</v>
      </c>
      <c r="AA1630" s="9" t="s">
        <v>198</v>
      </c>
      <c r="AB1630" s="9">
        <v>7975198</v>
      </c>
      <c r="AC1630" s="9" t="s">
        <v>2412</v>
      </c>
      <c r="AD1630" s="9" t="s">
        <v>231</v>
      </c>
      <c r="AE1630" s="5">
        <f t="shared" si="72"/>
        <v>0</v>
      </c>
      <c r="AF1630" s="5" t="str">
        <f t="shared" si="73"/>
        <v>katB</v>
      </c>
      <c r="AG1630" s="153"/>
      <c r="AH1630" s="153"/>
      <c r="AI1630" t="s">
        <v>201</v>
      </c>
      <c r="AJ1630" t="s">
        <v>17878</v>
      </c>
      <c r="AK1630" s="9" t="str">
        <f>VLOOKUP(Y1630,zdroj!D:AJ,33,0)</f>
        <v>katB</v>
      </c>
    </row>
    <row r="1631" spans="8:37" x14ac:dyDescent="0.25">
      <c r="H1631" s="8"/>
      <c r="I1631" s="8"/>
      <c r="N1631" s="23"/>
      <c r="O1631" s="24"/>
      <c r="P1631" s="19"/>
      <c r="Q1631" s="19"/>
      <c r="R1631" s="19"/>
      <c r="S1631" s="27"/>
      <c r="U1631" s="27"/>
      <c r="Y1631" s="9" t="s">
        <v>498</v>
      </c>
      <c r="Z1631" s="9" t="s">
        <v>462</v>
      </c>
      <c r="AA1631" s="9" t="s">
        <v>198</v>
      </c>
      <c r="AB1631" s="9">
        <v>7973853</v>
      </c>
      <c r="AC1631" s="9" t="s">
        <v>2413</v>
      </c>
      <c r="AD1631" s="9" t="s">
        <v>231</v>
      </c>
      <c r="AE1631" s="5">
        <f t="shared" si="72"/>
        <v>0</v>
      </c>
      <c r="AF1631" s="5" t="str">
        <f t="shared" si="73"/>
        <v>katB</v>
      </c>
      <c r="AG1631" s="153"/>
      <c r="AH1631" s="153"/>
      <c r="AI1631" t="s">
        <v>201</v>
      </c>
      <c r="AJ1631" t="s">
        <v>17878</v>
      </c>
      <c r="AK1631" s="9" t="str">
        <f>VLOOKUP(Y1631,zdroj!D:AJ,33,0)</f>
        <v>katB</v>
      </c>
    </row>
    <row r="1632" spans="8:37" x14ac:dyDescent="0.25">
      <c r="H1632" s="8"/>
      <c r="I1632" s="8"/>
      <c r="N1632" s="23"/>
      <c r="O1632" s="24"/>
      <c r="P1632" s="19"/>
      <c r="Q1632" s="19"/>
      <c r="R1632" s="19"/>
      <c r="S1632" s="27"/>
      <c r="U1632" s="27"/>
      <c r="Y1632" s="9" t="s">
        <v>498</v>
      </c>
      <c r="Z1632" s="9" t="s">
        <v>462</v>
      </c>
      <c r="AA1632" s="9" t="s">
        <v>198</v>
      </c>
      <c r="AB1632" s="9">
        <v>7975201</v>
      </c>
      <c r="AC1632" s="9" t="s">
        <v>2414</v>
      </c>
      <c r="AD1632" s="9" t="s">
        <v>231</v>
      </c>
      <c r="AE1632" s="5">
        <f t="shared" si="72"/>
        <v>0</v>
      </c>
      <c r="AF1632" s="5" t="str">
        <f t="shared" si="73"/>
        <v>katB</v>
      </c>
      <c r="AG1632" s="153"/>
      <c r="AH1632" s="153"/>
      <c r="AI1632" t="s">
        <v>229</v>
      </c>
      <c r="AJ1632" t="s">
        <v>17878</v>
      </c>
      <c r="AK1632" s="9" t="str">
        <f>VLOOKUP(Y1632,zdroj!D:AJ,33,0)</f>
        <v>katB</v>
      </c>
    </row>
    <row r="1633" spans="8:37" x14ac:dyDescent="0.25">
      <c r="H1633" s="8"/>
      <c r="I1633" s="8"/>
      <c r="N1633" s="23"/>
      <c r="O1633" s="24"/>
      <c r="P1633" s="19"/>
      <c r="Q1633" s="19"/>
      <c r="R1633" s="19"/>
      <c r="S1633" s="27"/>
      <c r="U1633" s="27"/>
      <c r="Y1633" s="9" t="s">
        <v>498</v>
      </c>
      <c r="Z1633" s="9" t="s">
        <v>462</v>
      </c>
      <c r="AA1633" s="9" t="s">
        <v>198</v>
      </c>
      <c r="AB1633" s="9">
        <v>7975210</v>
      </c>
      <c r="AC1633" s="9" t="s">
        <v>2415</v>
      </c>
      <c r="AD1633" s="9" t="s">
        <v>231</v>
      </c>
      <c r="AE1633" s="5">
        <f t="shared" si="72"/>
        <v>0</v>
      </c>
      <c r="AF1633" s="5" t="str">
        <f t="shared" si="73"/>
        <v>katB</v>
      </c>
      <c r="AG1633" s="153"/>
      <c r="AH1633" s="153"/>
      <c r="AI1633" t="s">
        <v>201</v>
      </c>
      <c r="AJ1633" t="s">
        <v>17878</v>
      </c>
      <c r="AK1633" s="9" t="str">
        <f>VLOOKUP(Y1633,zdroj!D:AJ,33,0)</f>
        <v>katB</v>
      </c>
    </row>
    <row r="1634" spans="8:37" x14ac:dyDescent="0.25">
      <c r="H1634" s="8"/>
      <c r="I1634" s="8"/>
      <c r="N1634" s="23"/>
      <c r="O1634" s="24"/>
      <c r="P1634" s="19"/>
      <c r="Q1634" s="19"/>
      <c r="R1634" s="19"/>
      <c r="S1634" s="27"/>
      <c r="U1634" s="27"/>
      <c r="Y1634" s="9" t="s">
        <v>498</v>
      </c>
      <c r="Z1634" s="9" t="s">
        <v>462</v>
      </c>
      <c r="AA1634" s="9" t="s">
        <v>198</v>
      </c>
      <c r="AB1634" s="9">
        <v>7975228</v>
      </c>
      <c r="AC1634" s="9" t="s">
        <v>2416</v>
      </c>
      <c r="AD1634" s="9" t="s">
        <v>231</v>
      </c>
      <c r="AE1634" s="5">
        <f t="shared" si="72"/>
        <v>0</v>
      </c>
      <c r="AF1634" s="5" t="str">
        <f t="shared" si="73"/>
        <v>katB</v>
      </c>
      <c r="AG1634" s="153"/>
      <c r="AH1634" s="153"/>
      <c r="AI1634" t="s">
        <v>201</v>
      </c>
      <c r="AJ1634" t="s">
        <v>17878</v>
      </c>
      <c r="AK1634" s="9" t="str">
        <f>VLOOKUP(Y1634,zdroj!D:AJ,33,0)</f>
        <v>katB</v>
      </c>
    </row>
    <row r="1635" spans="8:37" x14ac:dyDescent="0.25">
      <c r="H1635" s="8"/>
      <c r="I1635" s="8"/>
      <c r="N1635" s="23"/>
      <c r="O1635" s="24"/>
      <c r="P1635" s="19"/>
      <c r="Q1635" s="19"/>
      <c r="R1635" s="19"/>
      <c r="S1635" s="27"/>
      <c r="U1635" s="27"/>
      <c r="Y1635" s="9" t="s">
        <v>498</v>
      </c>
      <c r="Z1635" s="9" t="s">
        <v>462</v>
      </c>
      <c r="AA1635" s="9" t="s">
        <v>198</v>
      </c>
      <c r="AB1635" s="9">
        <v>7975236</v>
      </c>
      <c r="AC1635" s="9" t="s">
        <v>2417</v>
      </c>
      <c r="AD1635" s="9" t="s">
        <v>231</v>
      </c>
      <c r="AE1635" s="5">
        <f t="shared" si="72"/>
        <v>0</v>
      </c>
      <c r="AF1635" s="5" t="str">
        <f t="shared" si="73"/>
        <v>katB</v>
      </c>
      <c r="AG1635" s="153"/>
      <c r="AH1635" s="153"/>
      <c r="AI1635" t="s">
        <v>201</v>
      </c>
      <c r="AJ1635" t="s">
        <v>17878</v>
      </c>
      <c r="AK1635" s="9" t="str">
        <f>VLOOKUP(Y1635,zdroj!D:AJ,33,0)</f>
        <v>katB</v>
      </c>
    </row>
    <row r="1636" spans="8:37" x14ac:dyDescent="0.25">
      <c r="H1636" s="8"/>
      <c r="I1636" s="8"/>
      <c r="N1636" s="23"/>
      <c r="O1636" s="24"/>
      <c r="P1636" s="19"/>
      <c r="Q1636" s="19"/>
      <c r="R1636" s="19"/>
      <c r="S1636" s="27"/>
      <c r="U1636" s="27"/>
      <c r="Y1636" s="9" t="s">
        <v>498</v>
      </c>
      <c r="Z1636" s="9" t="s">
        <v>462</v>
      </c>
      <c r="AA1636" s="9" t="s">
        <v>198</v>
      </c>
      <c r="AB1636" s="9">
        <v>7975244</v>
      </c>
      <c r="AC1636" s="9" t="s">
        <v>2418</v>
      </c>
      <c r="AD1636" s="9" t="s">
        <v>231</v>
      </c>
      <c r="AE1636" s="5">
        <f t="shared" si="72"/>
        <v>0</v>
      </c>
      <c r="AF1636" s="5" t="str">
        <f t="shared" si="73"/>
        <v>katB</v>
      </c>
      <c r="AG1636" s="153"/>
      <c r="AH1636" s="153"/>
      <c r="AI1636" t="s">
        <v>201</v>
      </c>
      <c r="AJ1636" t="s">
        <v>17878</v>
      </c>
      <c r="AK1636" s="9" t="str">
        <f>VLOOKUP(Y1636,zdroj!D:AJ,33,0)</f>
        <v>katB</v>
      </c>
    </row>
    <row r="1637" spans="8:37" x14ac:dyDescent="0.25">
      <c r="H1637" s="8"/>
      <c r="I1637" s="8"/>
      <c r="N1637" s="23"/>
      <c r="O1637" s="24"/>
      <c r="P1637" s="19"/>
      <c r="Q1637" s="19"/>
      <c r="R1637" s="19"/>
      <c r="S1637" s="27"/>
      <c r="U1637" s="27"/>
      <c r="Y1637" s="9" t="s">
        <v>498</v>
      </c>
      <c r="Z1637" s="9" t="s">
        <v>462</v>
      </c>
      <c r="AA1637" s="9" t="s">
        <v>198</v>
      </c>
      <c r="AB1637" s="9">
        <v>7975252</v>
      </c>
      <c r="AC1637" s="9" t="s">
        <v>2419</v>
      </c>
      <c r="AD1637" s="9" t="s">
        <v>231</v>
      </c>
      <c r="AE1637" s="5">
        <f t="shared" si="72"/>
        <v>0</v>
      </c>
      <c r="AF1637" s="5" t="str">
        <f t="shared" si="73"/>
        <v>katB</v>
      </c>
      <c r="AG1637" s="153"/>
      <c r="AH1637" s="153"/>
      <c r="AI1637" t="s">
        <v>201</v>
      </c>
      <c r="AJ1637" t="s">
        <v>17878</v>
      </c>
      <c r="AK1637" s="9" t="str">
        <f>VLOOKUP(Y1637,zdroj!D:AJ,33,0)</f>
        <v>katB</v>
      </c>
    </row>
    <row r="1638" spans="8:37" x14ac:dyDescent="0.25">
      <c r="H1638" s="8"/>
      <c r="I1638" s="8"/>
      <c r="N1638" s="23"/>
      <c r="O1638" s="24"/>
      <c r="P1638" s="19"/>
      <c r="Q1638" s="19"/>
      <c r="R1638" s="19"/>
      <c r="S1638" s="27"/>
      <c r="U1638" s="27"/>
      <c r="Y1638" s="9" t="s">
        <v>498</v>
      </c>
      <c r="Z1638" s="9" t="s">
        <v>462</v>
      </c>
      <c r="AA1638" s="9" t="s">
        <v>198</v>
      </c>
      <c r="AB1638" s="9">
        <v>7975261</v>
      </c>
      <c r="AC1638" s="9" t="s">
        <v>2420</v>
      </c>
      <c r="AD1638" s="9" t="s">
        <v>231</v>
      </c>
      <c r="AE1638" s="5">
        <f t="shared" si="72"/>
        <v>0</v>
      </c>
      <c r="AF1638" s="5" t="str">
        <f t="shared" si="73"/>
        <v>katB</v>
      </c>
      <c r="AG1638" s="153"/>
      <c r="AH1638" s="153"/>
      <c r="AI1638" t="s">
        <v>201</v>
      </c>
      <c r="AJ1638" t="s">
        <v>17878</v>
      </c>
      <c r="AK1638" s="9" t="str">
        <f>VLOOKUP(Y1638,zdroj!D:AJ,33,0)</f>
        <v>katB</v>
      </c>
    </row>
    <row r="1639" spans="8:37" x14ac:dyDescent="0.25">
      <c r="H1639" s="8"/>
      <c r="I1639" s="8"/>
      <c r="N1639" s="23"/>
      <c r="O1639" s="24"/>
      <c r="P1639" s="19"/>
      <c r="Q1639" s="19"/>
      <c r="R1639" s="19"/>
      <c r="S1639" s="27"/>
      <c r="U1639" s="27"/>
      <c r="Y1639" s="9" t="s">
        <v>498</v>
      </c>
      <c r="Z1639" s="9" t="s">
        <v>462</v>
      </c>
      <c r="AA1639" s="9" t="s">
        <v>198</v>
      </c>
      <c r="AB1639" s="9">
        <v>7975279</v>
      </c>
      <c r="AC1639" s="9" t="s">
        <v>2421</v>
      </c>
      <c r="AD1639" s="9" t="s">
        <v>231</v>
      </c>
      <c r="AE1639" s="5">
        <f t="shared" si="72"/>
        <v>0</v>
      </c>
      <c r="AF1639" s="5" t="str">
        <f t="shared" si="73"/>
        <v>katB</v>
      </c>
      <c r="AG1639" s="153"/>
      <c r="AH1639" s="153"/>
      <c r="AI1639" t="s">
        <v>201</v>
      </c>
      <c r="AJ1639" t="s">
        <v>17878</v>
      </c>
      <c r="AK1639" s="9" t="str">
        <f>VLOOKUP(Y1639,zdroj!D:AJ,33,0)</f>
        <v>katB</v>
      </c>
    </row>
    <row r="1640" spans="8:37" x14ac:dyDescent="0.25">
      <c r="H1640" s="8"/>
      <c r="I1640" s="8"/>
      <c r="N1640" s="23"/>
      <c r="O1640" s="24"/>
      <c r="P1640" s="19"/>
      <c r="Q1640" s="19"/>
      <c r="R1640" s="19"/>
      <c r="S1640" s="27"/>
      <c r="U1640" s="27"/>
      <c r="Y1640" s="9" t="s">
        <v>498</v>
      </c>
      <c r="Z1640" s="9" t="s">
        <v>462</v>
      </c>
      <c r="AA1640" s="9" t="s">
        <v>198</v>
      </c>
      <c r="AB1640" s="9">
        <v>7975287</v>
      </c>
      <c r="AC1640" s="9" t="s">
        <v>2422</v>
      </c>
      <c r="AD1640" s="9" t="s">
        <v>231</v>
      </c>
      <c r="AE1640" s="5">
        <f t="shared" si="72"/>
        <v>0</v>
      </c>
      <c r="AF1640" s="5" t="str">
        <f t="shared" si="73"/>
        <v>katB</v>
      </c>
      <c r="AG1640" s="153"/>
      <c r="AH1640" s="153"/>
      <c r="AI1640" t="s">
        <v>201</v>
      </c>
      <c r="AJ1640" t="s">
        <v>17878</v>
      </c>
      <c r="AK1640" s="9" t="str">
        <f>VLOOKUP(Y1640,zdroj!D:AJ,33,0)</f>
        <v>katB</v>
      </c>
    </row>
    <row r="1641" spans="8:37" x14ac:dyDescent="0.25">
      <c r="H1641" s="8"/>
      <c r="I1641" s="8"/>
      <c r="N1641" s="23"/>
      <c r="O1641" s="24"/>
      <c r="P1641" s="19"/>
      <c r="Q1641" s="19"/>
      <c r="R1641" s="19"/>
      <c r="S1641" s="27"/>
      <c r="U1641" s="27"/>
      <c r="Y1641" s="9" t="s">
        <v>498</v>
      </c>
      <c r="Z1641" s="9" t="s">
        <v>462</v>
      </c>
      <c r="AA1641" s="9" t="s">
        <v>198</v>
      </c>
      <c r="AB1641" s="9">
        <v>7975295</v>
      </c>
      <c r="AC1641" s="9" t="s">
        <v>2423</v>
      </c>
      <c r="AD1641" s="9" t="s">
        <v>231</v>
      </c>
      <c r="AE1641" s="5">
        <f t="shared" si="72"/>
        <v>0</v>
      </c>
      <c r="AF1641" s="5" t="str">
        <f t="shared" si="73"/>
        <v>katB</v>
      </c>
      <c r="AG1641" s="153"/>
      <c r="AH1641" s="153"/>
      <c r="AI1641" t="s">
        <v>17880</v>
      </c>
      <c r="AJ1641" t="s">
        <v>17878</v>
      </c>
      <c r="AK1641" s="9" t="str">
        <f>VLOOKUP(Y1641,zdroj!D:AJ,33,0)</f>
        <v>katB</v>
      </c>
    </row>
    <row r="1642" spans="8:37" x14ac:dyDescent="0.25">
      <c r="H1642" s="8"/>
      <c r="I1642" s="8"/>
      <c r="N1642" s="23"/>
      <c r="O1642" s="24"/>
      <c r="P1642" s="19"/>
      <c r="Q1642" s="19"/>
      <c r="R1642" s="19"/>
      <c r="S1642" s="27"/>
      <c r="U1642" s="27"/>
      <c r="Y1642" s="9" t="s">
        <v>498</v>
      </c>
      <c r="Z1642" s="9" t="s">
        <v>462</v>
      </c>
      <c r="AA1642" s="9" t="s">
        <v>198</v>
      </c>
      <c r="AB1642" s="9">
        <v>7973861</v>
      </c>
      <c r="AC1642" s="9" t="s">
        <v>2424</v>
      </c>
      <c r="AD1642" s="9" t="s">
        <v>231</v>
      </c>
      <c r="AE1642" s="5">
        <f t="shared" si="72"/>
        <v>0</v>
      </c>
      <c r="AF1642" s="5" t="str">
        <f t="shared" si="73"/>
        <v>katB</v>
      </c>
      <c r="AG1642" s="153"/>
      <c r="AH1642" s="153"/>
      <c r="AI1642" t="s">
        <v>201</v>
      </c>
      <c r="AJ1642" t="s">
        <v>17878</v>
      </c>
      <c r="AK1642" s="9" t="str">
        <f>VLOOKUP(Y1642,zdroj!D:AJ,33,0)</f>
        <v>katB</v>
      </c>
    </row>
    <row r="1643" spans="8:37" x14ac:dyDescent="0.25">
      <c r="H1643" s="8"/>
      <c r="I1643" s="8"/>
      <c r="N1643" s="23"/>
      <c r="O1643" s="24"/>
      <c r="P1643" s="19"/>
      <c r="Q1643" s="19"/>
      <c r="R1643" s="19"/>
      <c r="S1643" s="27"/>
      <c r="U1643" s="27"/>
      <c r="Y1643" s="9" t="s">
        <v>498</v>
      </c>
      <c r="Z1643" s="9" t="s">
        <v>462</v>
      </c>
      <c r="AA1643" s="9" t="s">
        <v>198</v>
      </c>
      <c r="AB1643" s="9">
        <v>7975309</v>
      </c>
      <c r="AC1643" s="9" t="s">
        <v>2425</v>
      </c>
      <c r="AD1643" s="9" t="s">
        <v>231</v>
      </c>
      <c r="AE1643" s="5">
        <f t="shared" si="72"/>
        <v>0</v>
      </c>
      <c r="AF1643" s="5" t="str">
        <f t="shared" si="73"/>
        <v>katB</v>
      </c>
      <c r="AG1643" s="153"/>
      <c r="AH1643" s="153"/>
      <c r="AI1643" t="s">
        <v>201</v>
      </c>
      <c r="AJ1643" t="s">
        <v>17878</v>
      </c>
      <c r="AK1643" s="9" t="str">
        <f>VLOOKUP(Y1643,zdroj!D:AJ,33,0)</f>
        <v>katB</v>
      </c>
    </row>
    <row r="1644" spans="8:37" x14ac:dyDescent="0.25">
      <c r="H1644" s="8"/>
      <c r="I1644" s="8"/>
      <c r="N1644" s="23"/>
      <c r="O1644" s="24"/>
      <c r="P1644" s="19"/>
      <c r="Q1644" s="19"/>
      <c r="R1644" s="19"/>
      <c r="S1644" s="27"/>
      <c r="U1644" s="27"/>
      <c r="Y1644" s="9" t="s">
        <v>498</v>
      </c>
      <c r="Z1644" s="9" t="s">
        <v>462</v>
      </c>
      <c r="AA1644" s="9" t="s">
        <v>198</v>
      </c>
      <c r="AB1644" s="9">
        <v>7975317</v>
      </c>
      <c r="AC1644" s="9" t="s">
        <v>2426</v>
      </c>
      <c r="AD1644" s="9" t="s">
        <v>231</v>
      </c>
      <c r="AE1644" s="5">
        <f t="shared" si="72"/>
        <v>0</v>
      </c>
      <c r="AF1644" s="5" t="str">
        <f t="shared" si="73"/>
        <v>katB</v>
      </c>
      <c r="AG1644" s="153"/>
      <c r="AH1644" s="153"/>
      <c r="AI1644" t="s">
        <v>201</v>
      </c>
      <c r="AJ1644" t="s">
        <v>17878</v>
      </c>
      <c r="AK1644" s="9" t="str">
        <f>VLOOKUP(Y1644,zdroj!D:AJ,33,0)</f>
        <v>katB</v>
      </c>
    </row>
    <row r="1645" spans="8:37" x14ac:dyDescent="0.25">
      <c r="H1645" s="8"/>
      <c r="I1645" s="8"/>
      <c r="N1645" s="23"/>
      <c r="O1645" s="24"/>
      <c r="P1645" s="19"/>
      <c r="Q1645" s="19"/>
      <c r="R1645" s="19"/>
      <c r="S1645" s="27"/>
      <c r="U1645" s="27"/>
      <c r="Y1645" s="9" t="s">
        <v>498</v>
      </c>
      <c r="Z1645" s="9" t="s">
        <v>462</v>
      </c>
      <c r="AA1645" s="9" t="s">
        <v>198</v>
      </c>
      <c r="AB1645" s="9">
        <v>7975325</v>
      </c>
      <c r="AC1645" s="9" t="s">
        <v>2427</v>
      </c>
      <c r="AD1645" s="9" t="s">
        <v>231</v>
      </c>
      <c r="AE1645" s="5">
        <f t="shared" si="72"/>
        <v>0</v>
      </c>
      <c r="AF1645" s="5" t="str">
        <f t="shared" si="73"/>
        <v>katB</v>
      </c>
      <c r="AG1645" s="153"/>
      <c r="AH1645" s="153"/>
      <c r="AI1645" t="s">
        <v>201</v>
      </c>
      <c r="AJ1645" t="s">
        <v>17878</v>
      </c>
      <c r="AK1645" s="9" t="str">
        <f>VLOOKUP(Y1645,zdroj!D:AJ,33,0)</f>
        <v>katB</v>
      </c>
    </row>
    <row r="1646" spans="8:37" x14ac:dyDescent="0.25">
      <c r="H1646" s="8"/>
      <c r="I1646" s="8"/>
      <c r="N1646" s="23"/>
      <c r="O1646" s="24"/>
      <c r="P1646" s="19"/>
      <c r="Q1646" s="19"/>
      <c r="R1646" s="19"/>
      <c r="S1646" s="27"/>
      <c r="U1646" s="27"/>
      <c r="Y1646" s="9" t="s">
        <v>498</v>
      </c>
      <c r="Z1646" s="9" t="s">
        <v>462</v>
      </c>
      <c r="AA1646" s="9" t="s">
        <v>198</v>
      </c>
      <c r="AB1646" s="9">
        <v>7975333</v>
      </c>
      <c r="AC1646" s="9" t="s">
        <v>2428</v>
      </c>
      <c r="AD1646" s="9" t="s">
        <v>231</v>
      </c>
      <c r="AE1646" s="5">
        <f t="shared" si="72"/>
        <v>0</v>
      </c>
      <c r="AF1646" s="5" t="str">
        <f t="shared" si="73"/>
        <v>katB</v>
      </c>
      <c r="AG1646" s="153"/>
      <c r="AH1646" s="153"/>
      <c r="AI1646" t="s">
        <v>201</v>
      </c>
      <c r="AJ1646" t="s">
        <v>17878</v>
      </c>
      <c r="AK1646" s="9" t="str">
        <f>VLOOKUP(Y1646,zdroj!D:AJ,33,0)</f>
        <v>katB</v>
      </c>
    </row>
    <row r="1647" spans="8:37" x14ac:dyDescent="0.25">
      <c r="H1647" s="8"/>
      <c r="I1647" s="8"/>
      <c r="N1647" s="23"/>
      <c r="O1647" s="24"/>
      <c r="P1647" s="19"/>
      <c r="Q1647" s="19"/>
      <c r="R1647" s="19"/>
      <c r="S1647" s="27"/>
      <c r="U1647" s="27"/>
      <c r="Y1647" s="9" t="s">
        <v>498</v>
      </c>
      <c r="Z1647" s="9" t="s">
        <v>462</v>
      </c>
      <c r="AA1647" s="9" t="s">
        <v>198</v>
      </c>
      <c r="AB1647" s="9">
        <v>7975341</v>
      </c>
      <c r="AC1647" s="9" t="s">
        <v>2429</v>
      </c>
      <c r="AD1647" s="9" t="s">
        <v>231</v>
      </c>
      <c r="AE1647" s="5">
        <f t="shared" si="72"/>
        <v>0</v>
      </c>
      <c r="AF1647" s="5" t="str">
        <f t="shared" si="73"/>
        <v>katB</v>
      </c>
      <c r="AG1647" s="153"/>
      <c r="AH1647" s="153"/>
      <c r="AI1647" t="s">
        <v>201</v>
      </c>
      <c r="AJ1647" t="s">
        <v>17878</v>
      </c>
      <c r="AK1647" s="9" t="str">
        <f>VLOOKUP(Y1647,zdroj!D:AJ,33,0)</f>
        <v>katB</v>
      </c>
    </row>
    <row r="1648" spans="8:37" x14ac:dyDescent="0.25">
      <c r="H1648" s="8"/>
      <c r="I1648" s="8"/>
      <c r="N1648" s="23"/>
      <c r="O1648" s="24"/>
      <c r="P1648" s="19"/>
      <c r="Q1648" s="19"/>
      <c r="R1648" s="19"/>
      <c r="S1648" s="27"/>
      <c r="U1648" s="27"/>
      <c r="Y1648" s="9" t="s">
        <v>498</v>
      </c>
      <c r="Z1648" s="9" t="s">
        <v>462</v>
      </c>
      <c r="AA1648" s="9" t="s">
        <v>198</v>
      </c>
      <c r="AB1648" s="9">
        <v>7975350</v>
      </c>
      <c r="AC1648" s="9" t="s">
        <v>2430</v>
      </c>
      <c r="AD1648" s="9" t="s">
        <v>231</v>
      </c>
      <c r="AE1648" s="5">
        <f t="shared" si="72"/>
        <v>0</v>
      </c>
      <c r="AF1648" s="5" t="str">
        <f t="shared" si="73"/>
        <v>katB</v>
      </c>
      <c r="AG1648" s="153"/>
      <c r="AH1648" s="153"/>
      <c r="AI1648" t="s">
        <v>201</v>
      </c>
      <c r="AJ1648" t="s">
        <v>17878</v>
      </c>
      <c r="AK1648" s="9" t="str">
        <f>VLOOKUP(Y1648,zdroj!D:AJ,33,0)</f>
        <v>katB</v>
      </c>
    </row>
    <row r="1649" spans="8:37" x14ac:dyDescent="0.25">
      <c r="H1649" s="8"/>
      <c r="I1649" s="8"/>
      <c r="N1649" s="23"/>
      <c r="O1649" s="24"/>
      <c r="P1649" s="19"/>
      <c r="Q1649" s="19"/>
      <c r="R1649" s="19"/>
      <c r="S1649" s="27"/>
      <c r="U1649" s="27"/>
      <c r="Y1649" s="9" t="s">
        <v>498</v>
      </c>
      <c r="Z1649" s="9" t="s">
        <v>462</v>
      </c>
      <c r="AA1649" s="9" t="s">
        <v>198</v>
      </c>
      <c r="AB1649" s="9">
        <v>18179037</v>
      </c>
      <c r="AC1649" s="9" t="s">
        <v>2431</v>
      </c>
      <c r="AD1649" s="9" t="s">
        <v>231</v>
      </c>
      <c r="AE1649" s="5">
        <f t="shared" si="72"/>
        <v>0</v>
      </c>
      <c r="AF1649" s="5" t="str">
        <f t="shared" si="73"/>
        <v>katB</v>
      </c>
      <c r="AG1649" s="153"/>
      <c r="AH1649" s="153"/>
      <c r="AI1649" t="s">
        <v>201</v>
      </c>
      <c r="AJ1649" t="s">
        <v>17878</v>
      </c>
      <c r="AK1649" s="9" t="str">
        <f>VLOOKUP(Y1649,zdroj!D:AJ,33,0)</f>
        <v>katB</v>
      </c>
    </row>
    <row r="1650" spans="8:37" x14ac:dyDescent="0.25">
      <c r="H1650" s="8"/>
      <c r="I1650" s="8"/>
      <c r="N1650" s="23"/>
      <c r="O1650" s="24"/>
      <c r="P1650" s="19"/>
      <c r="Q1650" s="19"/>
      <c r="R1650" s="19"/>
      <c r="S1650" s="27"/>
      <c r="U1650" s="27"/>
      <c r="Y1650" s="9" t="s">
        <v>498</v>
      </c>
      <c r="Z1650" s="9" t="s">
        <v>462</v>
      </c>
      <c r="AA1650" s="9" t="s">
        <v>198</v>
      </c>
      <c r="AB1650" s="9">
        <v>25892711</v>
      </c>
      <c r="AC1650" s="9" t="s">
        <v>2432</v>
      </c>
      <c r="AD1650" s="9" t="s">
        <v>231</v>
      </c>
      <c r="AE1650" s="5">
        <f t="shared" si="72"/>
        <v>0</v>
      </c>
      <c r="AF1650" s="5" t="str">
        <f t="shared" si="73"/>
        <v>katB</v>
      </c>
      <c r="AG1650" s="153"/>
      <c r="AH1650" s="153"/>
      <c r="AI1650" t="s">
        <v>201</v>
      </c>
      <c r="AJ1650" t="s">
        <v>17878</v>
      </c>
      <c r="AK1650" s="9" t="str">
        <f>VLOOKUP(Y1650,zdroj!D:AJ,33,0)</f>
        <v>katB</v>
      </c>
    </row>
    <row r="1651" spans="8:37" x14ac:dyDescent="0.25">
      <c r="H1651" s="8"/>
      <c r="I1651" s="8"/>
      <c r="N1651" s="23"/>
      <c r="O1651" s="24"/>
      <c r="P1651" s="19"/>
      <c r="Q1651" s="19"/>
      <c r="R1651" s="19"/>
      <c r="S1651" s="27"/>
      <c r="U1651" s="27"/>
      <c r="Y1651" s="9" t="s">
        <v>498</v>
      </c>
      <c r="Z1651" s="9" t="s">
        <v>462</v>
      </c>
      <c r="AA1651" s="9" t="s">
        <v>198</v>
      </c>
      <c r="AB1651" s="9">
        <v>27102726</v>
      </c>
      <c r="AC1651" s="9" t="s">
        <v>2433</v>
      </c>
      <c r="AD1651" s="9" t="s">
        <v>231</v>
      </c>
      <c r="AE1651" s="5">
        <f t="shared" si="72"/>
        <v>0</v>
      </c>
      <c r="AF1651" s="5" t="str">
        <f t="shared" si="73"/>
        <v>katB</v>
      </c>
      <c r="AG1651" s="153"/>
      <c r="AH1651" s="153"/>
      <c r="AI1651" t="s">
        <v>201</v>
      </c>
      <c r="AJ1651" t="s">
        <v>17878</v>
      </c>
      <c r="AK1651" s="9" t="str">
        <f>VLOOKUP(Y1651,zdroj!D:AJ,33,0)</f>
        <v>katB</v>
      </c>
    </row>
    <row r="1652" spans="8:37" x14ac:dyDescent="0.25">
      <c r="H1652" s="8"/>
      <c r="I1652" s="8"/>
      <c r="N1652" s="23"/>
      <c r="O1652" s="24"/>
      <c r="P1652" s="19"/>
      <c r="Q1652" s="19"/>
      <c r="R1652" s="19"/>
      <c r="S1652" s="27"/>
      <c r="U1652" s="27"/>
      <c r="Y1652" s="9" t="s">
        <v>498</v>
      </c>
      <c r="Z1652" s="9" t="s">
        <v>462</v>
      </c>
      <c r="AA1652" s="9" t="s">
        <v>198</v>
      </c>
      <c r="AB1652" s="9">
        <v>28373880</v>
      </c>
      <c r="AC1652" s="9" t="s">
        <v>2434</v>
      </c>
      <c r="AD1652" s="9" t="s">
        <v>231</v>
      </c>
      <c r="AE1652" s="5">
        <f t="shared" si="72"/>
        <v>0</v>
      </c>
      <c r="AF1652" s="5" t="str">
        <f t="shared" si="73"/>
        <v>katB</v>
      </c>
      <c r="AG1652" s="153"/>
      <c r="AH1652" s="153"/>
      <c r="AI1652" t="s">
        <v>201</v>
      </c>
      <c r="AJ1652" t="s">
        <v>17878</v>
      </c>
      <c r="AK1652" s="9" t="str">
        <f>VLOOKUP(Y1652,zdroj!D:AJ,33,0)</f>
        <v>katB</v>
      </c>
    </row>
    <row r="1653" spans="8:37" x14ac:dyDescent="0.25">
      <c r="H1653" s="8"/>
      <c r="I1653" s="8"/>
      <c r="N1653" s="23"/>
      <c r="O1653" s="24"/>
      <c r="P1653" s="19"/>
      <c r="Q1653" s="19"/>
      <c r="R1653" s="19"/>
      <c r="S1653" s="27"/>
      <c r="U1653" s="27"/>
      <c r="Y1653" s="9" t="s">
        <v>498</v>
      </c>
      <c r="Z1653" s="9" t="s">
        <v>462</v>
      </c>
      <c r="AA1653" s="9" t="s">
        <v>198</v>
      </c>
      <c r="AB1653" s="9">
        <v>7973870</v>
      </c>
      <c r="AC1653" s="9" t="s">
        <v>2435</v>
      </c>
      <c r="AD1653" s="9" t="s">
        <v>231</v>
      </c>
      <c r="AE1653" s="5">
        <f t="shared" si="72"/>
        <v>0</v>
      </c>
      <c r="AF1653" s="5" t="str">
        <f t="shared" si="73"/>
        <v>katB</v>
      </c>
      <c r="AG1653" s="153"/>
      <c r="AH1653" s="153"/>
      <c r="AI1653" t="s">
        <v>201</v>
      </c>
      <c r="AJ1653" t="s">
        <v>17878</v>
      </c>
      <c r="AK1653" s="9" t="str">
        <f>VLOOKUP(Y1653,zdroj!D:AJ,33,0)</f>
        <v>katB</v>
      </c>
    </row>
    <row r="1654" spans="8:37" x14ac:dyDescent="0.25">
      <c r="H1654" s="8"/>
      <c r="I1654" s="8"/>
      <c r="N1654" s="23"/>
      <c r="O1654" s="24"/>
      <c r="P1654" s="19"/>
      <c r="Q1654" s="19"/>
      <c r="R1654" s="19"/>
      <c r="S1654" s="27"/>
      <c r="U1654" s="27"/>
      <c r="Y1654" s="9" t="s">
        <v>498</v>
      </c>
      <c r="Z1654" s="9" t="s">
        <v>462</v>
      </c>
      <c r="AA1654" s="9" t="s">
        <v>198</v>
      </c>
      <c r="AB1654" s="9">
        <v>7973896</v>
      </c>
      <c r="AC1654" s="9" t="s">
        <v>2436</v>
      </c>
      <c r="AD1654" s="9" t="s">
        <v>231</v>
      </c>
      <c r="AE1654" s="5">
        <f t="shared" si="72"/>
        <v>0</v>
      </c>
      <c r="AF1654" s="5" t="str">
        <f t="shared" si="73"/>
        <v>katB</v>
      </c>
      <c r="AG1654" s="153"/>
      <c r="AH1654" s="153"/>
      <c r="AI1654" t="s">
        <v>201</v>
      </c>
      <c r="AJ1654" t="s">
        <v>17878</v>
      </c>
      <c r="AK1654" s="9" t="str">
        <f>VLOOKUP(Y1654,zdroj!D:AJ,33,0)</f>
        <v>katB</v>
      </c>
    </row>
    <row r="1655" spans="8:37" x14ac:dyDescent="0.25">
      <c r="H1655" s="8"/>
      <c r="I1655" s="8"/>
      <c r="N1655" s="23"/>
      <c r="O1655" s="24"/>
      <c r="P1655" s="19"/>
      <c r="Q1655" s="19"/>
      <c r="R1655" s="19"/>
      <c r="S1655" s="27"/>
      <c r="U1655" s="27"/>
      <c r="Y1655" s="9" t="s">
        <v>498</v>
      </c>
      <c r="Z1655" s="9" t="s">
        <v>462</v>
      </c>
      <c r="AA1655" s="9" t="s">
        <v>198</v>
      </c>
      <c r="AB1655" s="9">
        <v>7973721</v>
      </c>
      <c r="AC1655" s="9" t="s">
        <v>2437</v>
      </c>
      <c r="AD1655" s="9" t="s">
        <v>231</v>
      </c>
      <c r="AE1655" s="5">
        <f t="shared" si="72"/>
        <v>0</v>
      </c>
      <c r="AF1655" s="5" t="str">
        <f t="shared" si="73"/>
        <v>katB</v>
      </c>
      <c r="AG1655" s="153"/>
      <c r="AH1655" s="153"/>
      <c r="AI1655" t="s">
        <v>201</v>
      </c>
      <c r="AJ1655" t="s">
        <v>17878</v>
      </c>
      <c r="AK1655" s="9" t="str">
        <f>VLOOKUP(Y1655,zdroj!D:AJ,33,0)</f>
        <v>katB</v>
      </c>
    </row>
    <row r="1656" spans="8:37" x14ac:dyDescent="0.25">
      <c r="H1656" s="8"/>
      <c r="I1656" s="8"/>
      <c r="N1656" s="23"/>
      <c r="O1656" s="24"/>
      <c r="P1656" s="19"/>
      <c r="Q1656" s="19"/>
      <c r="R1656" s="19"/>
      <c r="S1656" s="27"/>
      <c r="U1656" s="27"/>
      <c r="Y1656" s="9" t="s">
        <v>498</v>
      </c>
      <c r="Z1656" s="9" t="s">
        <v>462</v>
      </c>
      <c r="AA1656" s="9" t="s">
        <v>198</v>
      </c>
      <c r="AB1656" s="9">
        <v>7973900</v>
      </c>
      <c r="AC1656" s="9" t="s">
        <v>2438</v>
      </c>
      <c r="AD1656" s="9" t="s">
        <v>231</v>
      </c>
      <c r="AE1656" s="5">
        <f t="shared" si="72"/>
        <v>0</v>
      </c>
      <c r="AF1656" s="5" t="str">
        <f t="shared" si="73"/>
        <v>katB</v>
      </c>
      <c r="AG1656" s="153"/>
      <c r="AH1656" s="153"/>
      <c r="AI1656" t="s">
        <v>201</v>
      </c>
      <c r="AJ1656" t="s">
        <v>17878</v>
      </c>
      <c r="AK1656" s="9" t="str">
        <f>VLOOKUP(Y1656,zdroj!D:AJ,33,0)</f>
        <v>katB</v>
      </c>
    </row>
    <row r="1657" spans="8:37" x14ac:dyDescent="0.25">
      <c r="H1657" s="8"/>
      <c r="I1657" s="8"/>
      <c r="N1657" s="23"/>
      <c r="O1657" s="24"/>
      <c r="P1657" s="19"/>
      <c r="Q1657" s="19"/>
      <c r="R1657" s="19"/>
      <c r="S1657" s="27"/>
      <c r="U1657" s="27"/>
      <c r="Y1657" s="9" t="s">
        <v>498</v>
      </c>
      <c r="Z1657" s="9" t="s">
        <v>462</v>
      </c>
      <c r="AA1657" s="9" t="s">
        <v>198</v>
      </c>
      <c r="AB1657" s="9">
        <v>7973918</v>
      </c>
      <c r="AC1657" s="9" t="s">
        <v>2439</v>
      </c>
      <c r="AD1657" s="9" t="s">
        <v>231</v>
      </c>
      <c r="AE1657" s="5">
        <f t="shared" si="72"/>
        <v>0</v>
      </c>
      <c r="AF1657" s="5" t="str">
        <f t="shared" si="73"/>
        <v>katB</v>
      </c>
      <c r="AG1657" s="153"/>
      <c r="AH1657" s="153"/>
      <c r="AI1657" t="s">
        <v>201</v>
      </c>
      <c r="AJ1657" t="s">
        <v>17878</v>
      </c>
      <c r="AK1657" s="9" t="str">
        <f>VLOOKUP(Y1657,zdroj!D:AJ,33,0)</f>
        <v>katB</v>
      </c>
    </row>
    <row r="1658" spans="8:37" x14ac:dyDescent="0.25">
      <c r="H1658" s="8"/>
      <c r="I1658" s="8"/>
      <c r="N1658" s="23"/>
      <c r="O1658" s="24"/>
      <c r="P1658" s="19"/>
      <c r="Q1658" s="19"/>
      <c r="R1658" s="19"/>
      <c r="S1658" s="27"/>
      <c r="U1658" s="27"/>
      <c r="Y1658" s="9" t="s">
        <v>498</v>
      </c>
      <c r="Z1658" s="9" t="s">
        <v>462</v>
      </c>
      <c r="AA1658" s="9" t="s">
        <v>198</v>
      </c>
      <c r="AB1658" s="9">
        <v>7973926</v>
      </c>
      <c r="AC1658" s="9" t="s">
        <v>2440</v>
      </c>
      <c r="AD1658" s="9" t="s">
        <v>231</v>
      </c>
      <c r="AE1658" s="5">
        <f t="shared" si="72"/>
        <v>0</v>
      </c>
      <c r="AF1658" s="5" t="str">
        <f t="shared" si="73"/>
        <v>katB</v>
      </c>
      <c r="AG1658" s="153"/>
      <c r="AH1658" s="153"/>
      <c r="AI1658" t="s">
        <v>201</v>
      </c>
      <c r="AJ1658" t="s">
        <v>17878</v>
      </c>
      <c r="AK1658" s="9" t="str">
        <f>VLOOKUP(Y1658,zdroj!D:AJ,33,0)</f>
        <v>katB</v>
      </c>
    </row>
    <row r="1659" spans="8:37" x14ac:dyDescent="0.25">
      <c r="H1659" s="8"/>
      <c r="I1659" s="8"/>
      <c r="N1659" s="23"/>
      <c r="O1659" s="24"/>
      <c r="P1659" s="19"/>
      <c r="Q1659" s="19"/>
      <c r="R1659" s="19"/>
      <c r="S1659" s="27"/>
      <c r="U1659" s="27"/>
      <c r="Y1659" s="9" t="s">
        <v>498</v>
      </c>
      <c r="Z1659" s="9" t="s">
        <v>462</v>
      </c>
      <c r="AA1659" s="9" t="s">
        <v>198</v>
      </c>
      <c r="AB1659" s="9">
        <v>7973934</v>
      </c>
      <c r="AC1659" s="9" t="s">
        <v>2441</v>
      </c>
      <c r="AD1659" s="9" t="s">
        <v>231</v>
      </c>
      <c r="AE1659" s="5">
        <f t="shared" si="72"/>
        <v>0</v>
      </c>
      <c r="AF1659" s="5" t="str">
        <f t="shared" si="73"/>
        <v>katB</v>
      </c>
      <c r="AG1659" s="153"/>
      <c r="AH1659" s="153"/>
      <c r="AI1659" t="s">
        <v>201</v>
      </c>
      <c r="AJ1659" t="s">
        <v>17878</v>
      </c>
      <c r="AK1659" s="9" t="str">
        <f>VLOOKUP(Y1659,zdroj!D:AJ,33,0)</f>
        <v>katB</v>
      </c>
    </row>
    <row r="1660" spans="8:37" x14ac:dyDescent="0.25">
      <c r="H1660" s="8"/>
      <c r="I1660" s="8"/>
      <c r="N1660" s="23"/>
      <c r="O1660" s="24"/>
      <c r="P1660" s="19"/>
      <c r="Q1660" s="19"/>
      <c r="R1660" s="19"/>
      <c r="S1660" s="27"/>
      <c r="U1660" s="27"/>
      <c r="Y1660" s="9" t="s">
        <v>498</v>
      </c>
      <c r="Z1660" s="9" t="s">
        <v>462</v>
      </c>
      <c r="AA1660" s="9" t="s">
        <v>198</v>
      </c>
      <c r="AB1660" s="9">
        <v>7973942</v>
      </c>
      <c r="AC1660" s="9" t="s">
        <v>2442</v>
      </c>
      <c r="AD1660" s="9" t="s">
        <v>231</v>
      </c>
      <c r="AE1660" s="5">
        <f t="shared" si="72"/>
        <v>0</v>
      </c>
      <c r="AF1660" s="5" t="str">
        <f t="shared" si="73"/>
        <v>katB</v>
      </c>
      <c r="AG1660" s="153"/>
      <c r="AH1660" s="153"/>
      <c r="AI1660" t="s">
        <v>201</v>
      </c>
      <c r="AJ1660" t="s">
        <v>17878</v>
      </c>
      <c r="AK1660" s="9" t="str">
        <f>VLOOKUP(Y1660,zdroj!D:AJ,33,0)</f>
        <v>katB</v>
      </c>
    </row>
    <row r="1661" spans="8:37" x14ac:dyDescent="0.25">
      <c r="H1661" s="8"/>
      <c r="I1661" s="8"/>
      <c r="N1661" s="23"/>
      <c r="O1661" s="24"/>
      <c r="P1661" s="19"/>
      <c r="Q1661" s="19"/>
      <c r="R1661" s="19"/>
      <c r="S1661" s="27"/>
      <c r="U1661" s="27"/>
      <c r="Y1661" s="9" t="s">
        <v>498</v>
      </c>
      <c r="Z1661" s="9" t="s">
        <v>462</v>
      </c>
      <c r="AA1661" s="9" t="s">
        <v>198</v>
      </c>
      <c r="AB1661" s="9">
        <v>7973951</v>
      </c>
      <c r="AC1661" s="9" t="s">
        <v>2443</v>
      </c>
      <c r="AD1661" s="9" t="s">
        <v>231</v>
      </c>
      <c r="AE1661" s="5">
        <f t="shared" si="72"/>
        <v>0</v>
      </c>
      <c r="AF1661" s="5" t="str">
        <f t="shared" si="73"/>
        <v>katB</v>
      </c>
      <c r="AG1661" s="153"/>
      <c r="AH1661" s="153"/>
      <c r="AI1661" t="s">
        <v>201</v>
      </c>
      <c r="AJ1661" t="s">
        <v>17878</v>
      </c>
      <c r="AK1661" s="9" t="str">
        <f>VLOOKUP(Y1661,zdroj!D:AJ,33,0)</f>
        <v>katB</v>
      </c>
    </row>
    <row r="1662" spans="8:37" x14ac:dyDescent="0.25">
      <c r="H1662" s="8"/>
      <c r="I1662" s="8"/>
      <c r="N1662" s="23"/>
      <c r="O1662" s="24"/>
      <c r="P1662" s="19"/>
      <c r="Q1662" s="19"/>
      <c r="R1662" s="19"/>
      <c r="S1662" s="27"/>
      <c r="U1662" s="27"/>
      <c r="Y1662" s="9" t="s">
        <v>498</v>
      </c>
      <c r="Z1662" s="9" t="s">
        <v>462</v>
      </c>
      <c r="AA1662" s="9" t="s">
        <v>198</v>
      </c>
      <c r="AB1662" s="9">
        <v>7973969</v>
      </c>
      <c r="AC1662" s="9" t="s">
        <v>2444</v>
      </c>
      <c r="AD1662" s="9" t="s">
        <v>231</v>
      </c>
      <c r="AE1662" s="5">
        <f t="shared" si="72"/>
        <v>0</v>
      </c>
      <c r="AF1662" s="5" t="str">
        <f t="shared" si="73"/>
        <v>katB</v>
      </c>
      <c r="AG1662" s="153"/>
      <c r="AH1662" s="153"/>
      <c r="AI1662" t="s">
        <v>201</v>
      </c>
      <c r="AJ1662" t="s">
        <v>17878</v>
      </c>
      <c r="AK1662" s="9" t="str">
        <f>VLOOKUP(Y1662,zdroj!D:AJ,33,0)</f>
        <v>katB</v>
      </c>
    </row>
    <row r="1663" spans="8:37" x14ac:dyDescent="0.25">
      <c r="H1663" s="8"/>
      <c r="I1663" s="8"/>
      <c r="N1663" s="23"/>
      <c r="O1663" s="24"/>
      <c r="P1663" s="19"/>
      <c r="Q1663" s="19"/>
      <c r="R1663" s="19"/>
      <c r="S1663" s="27"/>
      <c r="U1663" s="27"/>
      <c r="Y1663" s="9" t="s">
        <v>498</v>
      </c>
      <c r="Z1663" s="9" t="s">
        <v>462</v>
      </c>
      <c r="AA1663" s="9" t="s">
        <v>198</v>
      </c>
      <c r="AB1663" s="9">
        <v>7973977</v>
      </c>
      <c r="AC1663" s="9" t="s">
        <v>2445</v>
      </c>
      <c r="AD1663" s="9" t="s">
        <v>231</v>
      </c>
      <c r="AE1663" s="5">
        <f t="shared" si="72"/>
        <v>0</v>
      </c>
      <c r="AF1663" s="5" t="str">
        <f t="shared" si="73"/>
        <v>katB</v>
      </c>
      <c r="AG1663" s="153"/>
      <c r="AH1663" s="153"/>
      <c r="AI1663" t="s">
        <v>17880</v>
      </c>
      <c r="AJ1663" t="s">
        <v>17878</v>
      </c>
      <c r="AK1663" s="9" t="str">
        <f>VLOOKUP(Y1663,zdroj!D:AJ,33,0)</f>
        <v>katB</v>
      </c>
    </row>
    <row r="1664" spans="8:37" x14ac:dyDescent="0.25">
      <c r="H1664" s="8"/>
      <c r="I1664" s="8"/>
      <c r="N1664" s="23"/>
      <c r="O1664" s="24"/>
      <c r="P1664" s="19"/>
      <c r="Q1664" s="19"/>
      <c r="R1664" s="19"/>
      <c r="S1664" s="27"/>
      <c r="U1664" s="27"/>
      <c r="Y1664" s="9" t="s">
        <v>498</v>
      </c>
      <c r="Z1664" s="9" t="s">
        <v>462</v>
      </c>
      <c r="AA1664" s="9" t="s">
        <v>198</v>
      </c>
      <c r="AB1664" s="9">
        <v>7973985</v>
      </c>
      <c r="AC1664" s="9" t="s">
        <v>2446</v>
      </c>
      <c r="AD1664" s="9" t="s">
        <v>231</v>
      </c>
      <c r="AE1664" s="5">
        <f t="shared" si="72"/>
        <v>0</v>
      </c>
      <c r="AF1664" s="5" t="str">
        <f t="shared" si="73"/>
        <v>katB</v>
      </c>
      <c r="AG1664" s="153"/>
      <c r="AH1664" s="153"/>
      <c r="AI1664" t="s">
        <v>201</v>
      </c>
      <c r="AJ1664" t="s">
        <v>17878</v>
      </c>
      <c r="AK1664" s="9" t="str">
        <f>VLOOKUP(Y1664,zdroj!D:AJ,33,0)</f>
        <v>katB</v>
      </c>
    </row>
    <row r="1665" spans="8:37" x14ac:dyDescent="0.25">
      <c r="H1665" s="8"/>
      <c r="I1665" s="8"/>
      <c r="N1665" s="23"/>
      <c r="O1665" s="24"/>
      <c r="P1665" s="19"/>
      <c r="Q1665" s="19"/>
      <c r="R1665" s="19"/>
      <c r="S1665" s="27"/>
      <c r="U1665" s="27"/>
      <c r="Y1665" s="9" t="s">
        <v>498</v>
      </c>
      <c r="Z1665" s="9" t="s">
        <v>462</v>
      </c>
      <c r="AA1665" s="9" t="s">
        <v>198</v>
      </c>
      <c r="AB1665" s="9">
        <v>7973993</v>
      </c>
      <c r="AC1665" s="9" t="s">
        <v>2447</v>
      </c>
      <c r="AD1665" s="9" t="s">
        <v>231</v>
      </c>
      <c r="AE1665" s="5">
        <f t="shared" si="72"/>
        <v>0</v>
      </c>
      <c r="AF1665" s="5" t="str">
        <f t="shared" si="73"/>
        <v>katB</v>
      </c>
      <c r="AG1665" s="153"/>
      <c r="AH1665" s="153"/>
      <c r="AI1665" t="s">
        <v>195</v>
      </c>
      <c r="AJ1665" t="s">
        <v>340</v>
      </c>
      <c r="AK1665" s="9" t="str">
        <f>VLOOKUP(Y1665,zdroj!D:AJ,33,0)</f>
        <v>katB</v>
      </c>
    </row>
    <row r="1666" spans="8:37" x14ac:dyDescent="0.25">
      <c r="H1666" s="8"/>
      <c r="I1666" s="8"/>
      <c r="N1666" s="23"/>
      <c r="O1666" s="24"/>
      <c r="P1666" s="19"/>
      <c r="Q1666" s="19"/>
      <c r="R1666" s="19"/>
      <c r="S1666" s="27"/>
      <c r="U1666" s="27"/>
      <c r="Y1666" s="9" t="s">
        <v>498</v>
      </c>
      <c r="Z1666" s="9" t="s">
        <v>462</v>
      </c>
      <c r="AA1666" s="9" t="s">
        <v>198</v>
      </c>
      <c r="AB1666" s="9">
        <v>7973730</v>
      </c>
      <c r="AC1666" s="9" t="s">
        <v>2448</v>
      </c>
      <c r="AD1666" s="9" t="s">
        <v>231</v>
      </c>
      <c r="AE1666" s="5">
        <f t="shared" si="72"/>
        <v>0</v>
      </c>
      <c r="AF1666" s="5" t="str">
        <f t="shared" si="73"/>
        <v>katB</v>
      </c>
      <c r="AG1666" s="153"/>
      <c r="AH1666" s="153"/>
      <c r="AI1666" t="s">
        <v>201</v>
      </c>
      <c r="AJ1666" t="s">
        <v>17878</v>
      </c>
      <c r="AK1666" s="9" t="str">
        <f>VLOOKUP(Y1666,zdroj!D:AJ,33,0)</f>
        <v>katB</v>
      </c>
    </row>
    <row r="1667" spans="8:37" x14ac:dyDescent="0.25">
      <c r="H1667" s="8"/>
      <c r="I1667" s="8"/>
      <c r="N1667" s="23"/>
      <c r="O1667" s="24"/>
      <c r="P1667" s="19"/>
      <c r="Q1667" s="19"/>
      <c r="R1667" s="19"/>
      <c r="S1667" s="27"/>
      <c r="U1667" s="27"/>
      <c r="Y1667" s="9" t="s">
        <v>498</v>
      </c>
      <c r="Z1667" s="9" t="s">
        <v>462</v>
      </c>
      <c r="AA1667" s="9" t="s">
        <v>198</v>
      </c>
      <c r="AB1667" s="9">
        <v>7974001</v>
      </c>
      <c r="AC1667" s="9" t="s">
        <v>2449</v>
      </c>
      <c r="AD1667" s="9" t="s">
        <v>231</v>
      </c>
      <c r="AE1667" s="5">
        <f t="shared" si="72"/>
        <v>0</v>
      </c>
      <c r="AF1667" s="5" t="str">
        <f t="shared" si="73"/>
        <v>katB</v>
      </c>
      <c r="AG1667" s="153"/>
      <c r="AH1667" s="153"/>
      <c r="AI1667" t="s">
        <v>201</v>
      </c>
      <c r="AJ1667" t="s">
        <v>17878</v>
      </c>
      <c r="AK1667" s="9" t="str">
        <f>VLOOKUP(Y1667,zdroj!D:AJ,33,0)</f>
        <v>katB</v>
      </c>
    </row>
    <row r="1668" spans="8:37" x14ac:dyDescent="0.25">
      <c r="H1668" s="8"/>
      <c r="I1668" s="8"/>
      <c r="N1668" s="23"/>
      <c r="O1668" s="24"/>
      <c r="P1668" s="19"/>
      <c r="Q1668" s="19"/>
      <c r="R1668" s="19"/>
      <c r="S1668" s="27"/>
      <c r="U1668" s="27"/>
      <c r="Y1668" s="9" t="s">
        <v>498</v>
      </c>
      <c r="Z1668" s="9" t="s">
        <v>462</v>
      </c>
      <c r="AA1668" s="9" t="s">
        <v>198</v>
      </c>
      <c r="AB1668" s="9">
        <v>7974019</v>
      </c>
      <c r="AC1668" s="9" t="s">
        <v>2450</v>
      </c>
      <c r="AD1668" s="9" t="s">
        <v>231</v>
      </c>
      <c r="AE1668" s="5">
        <f t="shared" si="72"/>
        <v>0</v>
      </c>
      <c r="AF1668" s="5" t="str">
        <f t="shared" si="73"/>
        <v>katB</v>
      </c>
      <c r="AG1668" s="153"/>
      <c r="AH1668" s="153"/>
      <c r="AI1668" t="s">
        <v>201</v>
      </c>
      <c r="AJ1668" t="s">
        <v>17878</v>
      </c>
      <c r="AK1668" s="9" t="str">
        <f>VLOOKUP(Y1668,zdroj!D:AJ,33,0)</f>
        <v>katB</v>
      </c>
    </row>
    <row r="1669" spans="8:37" x14ac:dyDescent="0.25">
      <c r="H1669" s="8"/>
      <c r="I1669" s="8"/>
      <c r="N1669" s="23"/>
      <c r="O1669" s="24"/>
      <c r="P1669" s="19"/>
      <c r="Q1669" s="19"/>
      <c r="R1669" s="19"/>
      <c r="S1669" s="27"/>
      <c r="U1669" s="27"/>
      <c r="Y1669" s="9" t="s">
        <v>498</v>
      </c>
      <c r="Z1669" s="9" t="s">
        <v>462</v>
      </c>
      <c r="AA1669" s="9" t="s">
        <v>198</v>
      </c>
      <c r="AB1669" s="9">
        <v>7974027</v>
      </c>
      <c r="AC1669" s="9" t="s">
        <v>2451</v>
      </c>
      <c r="AD1669" s="9" t="s">
        <v>231</v>
      </c>
      <c r="AE1669" s="5">
        <f t="shared" si="72"/>
        <v>0</v>
      </c>
      <c r="AF1669" s="5" t="str">
        <f t="shared" si="73"/>
        <v>katB</v>
      </c>
      <c r="AG1669" s="153"/>
      <c r="AH1669" s="153"/>
      <c r="AI1669" t="s">
        <v>201</v>
      </c>
      <c r="AJ1669" t="s">
        <v>17878</v>
      </c>
      <c r="AK1669" s="9" t="str">
        <f>VLOOKUP(Y1669,zdroj!D:AJ,33,0)</f>
        <v>katB</v>
      </c>
    </row>
    <row r="1670" spans="8:37" x14ac:dyDescent="0.25">
      <c r="H1670" s="8"/>
      <c r="I1670" s="8"/>
      <c r="N1670" s="23"/>
      <c r="O1670" s="24"/>
      <c r="P1670" s="19"/>
      <c r="Q1670" s="19"/>
      <c r="R1670" s="19"/>
      <c r="S1670" s="27"/>
      <c r="U1670" s="27"/>
      <c r="Y1670" s="9" t="s">
        <v>498</v>
      </c>
      <c r="Z1670" s="9" t="s">
        <v>462</v>
      </c>
      <c r="AA1670" s="9" t="s">
        <v>198</v>
      </c>
      <c r="AB1670" s="9">
        <v>7974035</v>
      </c>
      <c r="AC1670" s="9" t="s">
        <v>2452</v>
      </c>
      <c r="AD1670" s="9" t="s">
        <v>231</v>
      </c>
      <c r="AE1670" s="5">
        <f t="shared" si="72"/>
        <v>0</v>
      </c>
      <c r="AF1670" s="5" t="str">
        <f t="shared" si="73"/>
        <v>katB</v>
      </c>
      <c r="AG1670" s="153"/>
      <c r="AH1670" s="153"/>
      <c r="AI1670" t="s">
        <v>201</v>
      </c>
      <c r="AJ1670" t="s">
        <v>17878</v>
      </c>
      <c r="AK1670" s="9" t="str">
        <f>VLOOKUP(Y1670,zdroj!D:AJ,33,0)</f>
        <v>katB</v>
      </c>
    </row>
    <row r="1671" spans="8:37" x14ac:dyDescent="0.25">
      <c r="H1671" s="8"/>
      <c r="I1671" s="8"/>
      <c r="N1671" s="23"/>
      <c r="O1671" s="24"/>
      <c r="P1671" s="19"/>
      <c r="Q1671" s="19"/>
      <c r="R1671" s="19"/>
      <c r="S1671" s="27"/>
      <c r="U1671" s="27"/>
      <c r="Y1671" s="9" t="s">
        <v>498</v>
      </c>
      <c r="Z1671" s="9" t="s">
        <v>462</v>
      </c>
      <c r="AA1671" s="9" t="s">
        <v>198</v>
      </c>
      <c r="AB1671" s="9">
        <v>7974043</v>
      </c>
      <c r="AC1671" s="9" t="s">
        <v>2453</v>
      </c>
      <c r="AD1671" s="9" t="s">
        <v>231</v>
      </c>
      <c r="AE1671" s="5">
        <f t="shared" si="72"/>
        <v>0</v>
      </c>
      <c r="AF1671" s="5" t="str">
        <f t="shared" si="73"/>
        <v>katB</v>
      </c>
      <c r="AG1671" s="153"/>
      <c r="AH1671" s="153"/>
      <c r="AI1671" t="s">
        <v>201</v>
      </c>
      <c r="AJ1671" t="s">
        <v>17878</v>
      </c>
      <c r="AK1671" s="9" t="str">
        <f>VLOOKUP(Y1671,zdroj!D:AJ,33,0)</f>
        <v>katB</v>
      </c>
    </row>
    <row r="1672" spans="8:37" x14ac:dyDescent="0.25">
      <c r="H1672" s="8"/>
      <c r="I1672" s="8"/>
      <c r="N1672" s="23"/>
      <c r="O1672" s="24"/>
      <c r="P1672" s="19"/>
      <c r="Q1672" s="19"/>
      <c r="R1672" s="19"/>
      <c r="S1672" s="27"/>
      <c r="U1672" s="27"/>
      <c r="Y1672" s="9" t="s">
        <v>498</v>
      </c>
      <c r="Z1672" s="9" t="s">
        <v>462</v>
      </c>
      <c r="AA1672" s="9" t="s">
        <v>198</v>
      </c>
      <c r="AB1672" s="9">
        <v>7974051</v>
      </c>
      <c r="AC1672" s="9" t="s">
        <v>2454</v>
      </c>
      <c r="AD1672" s="9" t="s">
        <v>231</v>
      </c>
      <c r="AE1672" s="5">
        <f t="shared" si="72"/>
        <v>0</v>
      </c>
      <c r="AF1672" s="5" t="str">
        <f t="shared" si="73"/>
        <v>katB</v>
      </c>
      <c r="AG1672" s="153"/>
      <c r="AH1672" s="153"/>
      <c r="AI1672" t="s">
        <v>195</v>
      </c>
      <c r="AJ1672" t="s">
        <v>340</v>
      </c>
      <c r="AK1672" s="9" t="str">
        <f>VLOOKUP(Y1672,zdroj!D:AJ,33,0)</f>
        <v>katB</v>
      </c>
    </row>
    <row r="1673" spans="8:37" x14ac:dyDescent="0.25">
      <c r="H1673" s="8"/>
      <c r="I1673" s="8"/>
      <c r="N1673" s="23"/>
      <c r="O1673" s="24"/>
      <c r="P1673" s="19"/>
      <c r="Q1673" s="19"/>
      <c r="R1673" s="19"/>
      <c r="S1673" s="27"/>
      <c r="U1673" s="27"/>
      <c r="Y1673" s="9" t="s">
        <v>498</v>
      </c>
      <c r="Z1673" s="9" t="s">
        <v>462</v>
      </c>
      <c r="AA1673" s="9" t="s">
        <v>198</v>
      </c>
      <c r="AB1673" s="9">
        <v>7974078</v>
      </c>
      <c r="AC1673" s="9" t="s">
        <v>2455</v>
      </c>
      <c r="AD1673" s="9" t="s">
        <v>231</v>
      </c>
      <c r="AE1673" s="5">
        <f t="shared" si="72"/>
        <v>0</v>
      </c>
      <c r="AF1673" s="5" t="str">
        <f t="shared" si="73"/>
        <v>katB</v>
      </c>
      <c r="AG1673" s="153"/>
      <c r="AH1673" s="153"/>
      <c r="AI1673" t="s">
        <v>201</v>
      </c>
      <c r="AJ1673" t="s">
        <v>17878</v>
      </c>
      <c r="AK1673" s="9" t="str">
        <f>VLOOKUP(Y1673,zdroj!D:AJ,33,0)</f>
        <v>katB</v>
      </c>
    </row>
    <row r="1674" spans="8:37" x14ac:dyDescent="0.25">
      <c r="H1674" s="8"/>
      <c r="I1674" s="8"/>
      <c r="N1674" s="23"/>
      <c r="O1674" s="24"/>
      <c r="P1674" s="19"/>
      <c r="Q1674" s="19"/>
      <c r="R1674" s="19"/>
      <c r="S1674" s="27"/>
      <c r="U1674" s="27"/>
      <c r="Y1674" s="9" t="s">
        <v>498</v>
      </c>
      <c r="Z1674" s="9" t="s">
        <v>462</v>
      </c>
      <c r="AA1674" s="9" t="s">
        <v>198</v>
      </c>
      <c r="AB1674" s="9">
        <v>7974086</v>
      </c>
      <c r="AC1674" s="9" t="s">
        <v>2456</v>
      </c>
      <c r="AD1674" s="9" t="s">
        <v>231</v>
      </c>
      <c r="AE1674" s="5">
        <f t="shared" ref="AE1674:AE1737" si="74">VLOOKUP(Y1674,K:T,10,0)</f>
        <v>0</v>
      </c>
      <c r="AF1674" s="5" t="str">
        <f t="shared" ref="AF1674:AF1737" si="75">IF(AE1674="A",IF(AD1674="katA","katB",AD1674),AD1674)</f>
        <v>katB</v>
      </c>
      <c r="AG1674" s="153"/>
      <c r="AH1674" s="153"/>
      <c r="AI1674" t="s">
        <v>201</v>
      </c>
      <c r="AJ1674" t="s">
        <v>17878</v>
      </c>
      <c r="AK1674" s="9" t="str">
        <f>VLOOKUP(Y1674,zdroj!D:AJ,33,0)</f>
        <v>katB</v>
      </c>
    </row>
    <row r="1675" spans="8:37" x14ac:dyDescent="0.25">
      <c r="H1675" s="8"/>
      <c r="I1675" s="8"/>
      <c r="N1675" s="23"/>
      <c r="O1675" s="24"/>
      <c r="P1675" s="19"/>
      <c r="Q1675" s="19"/>
      <c r="R1675" s="19"/>
      <c r="S1675" s="27"/>
      <c r="U1675" s="27"/>
      <c r="Y1675" s="9" t="s">
        <v>498</v>
      </c>
      <c r="Z1675" s="9" t="s">
        <v>462</v>
      </c>
      <c r="AA1675" s="9" t="s">
        <v>198</v>
      </c>
      <c r="AB1675" s="9">
        <v>7974094</v>
      </c>
      <c r="AC1675" s="9" t="s">
        <v>2457</v>
      </c>
      <c r="AD1675" s="9" t="s">
        <v>231</v>
      </c>
      <c r="AE1675" s="5">
        <f t="shared" si="74"/>
        <v>0</v>
      </c>
      <c r="AF1675" s="5" t="str">
        <f t="shared" si="75"/>
        <v>katB</v>
      </c>
      <c r="AG1675" s="153"/>
      <c r="AH1675" s="153"/>
      <c r="AI1675" t="s">
        <v>201</v>
      </c>
      <c r="AJ1675" t="s">
        <v>17878</v>
      </c>
      <c r="AK1675" s="9" t="str">
        <f>VLOOKUP(Y1675,zdroj!D:AJ,33,0)</f>
        <v>katB</v>
      </c>
    </row>
    <row r="1676" spans="8:37" x14ac:dyDescent="0.25">
      <c r="H1676" s="8"/>
      <c r="I1676" s="8"/>
      <c r="N1676" s="23"/>
      <c r="O1676" s="24"/>
      <c r="P1676" s="19"/>
      <c r="Q1676" s="19"/>
      <c r="R1676" s="19"/>
      <c r="S1676" s="27"/>
      <c r="U1676" s="27"/>
      <c r="Y1676" s="9" t="s">
        <v>498</v>
      </c>
      <c r="Z1676" s="9" t="s">
        <v>462</v>
      </c>
      <c r="AA1676" s="9" t="s">
        <v>198</v>
      </c>
      <c r="AB1676" s="9">
        <v>7973748</v>
      </c>
      <c r="AC1676" s="9" t="s">
        <v>2458</v>
      </c>
      <c r="AD1676" s="9" t="s">
        <v>231</v>
      </c>
      <c r="AE1676" s="5">
        <f t="shared" si="74"/>
        <v>0</v>
      </c>
      <c r="AF1676" s="5" t="str">
        <f t="shared" si="75"/>
        <v>katB</v>
      </c>
      <c r="AG1676" s="153"/>
      <c r="AH1676" s="153"/>
      <c r="AI1676" t="s">
        <v>201</v>
      </c>
      <c r="AJ1676" t="s">
        <v>17878</v>
      </c>
      <c r="AK1676" s="9" t="str">
        <f>VLOOKUP(Y1676,zdroj!D:AJ,33,0)</f>
        <v>katB</v>
      </c>
    </row>
    <row r="1677" spans="8:37" x14ac:dyDescent="0.25">
      <c r="H1677" s="8"/>
      <c r="I1677" s="8"/>
      <c r="N1677" s="23"/>
      <c r="O1677" s="24"/>
      <c r="P1677" s="19"/>
      <c r="Q1677" s="19"/>
      <c r="R1677" s="19"/>
      <c r="S1677" s="27"/>
      <c r="U1677" s="27"/>
      <c r="Y1677" s="9" t="s">
        <v>498</v>
      </c>
      <c r="Z1677" s="9" t="s">
        <v>462</v>
      </c>
      <c r="AA1677" s="9" t="s">
        <v>198</v>
      </c>
      <c r="AB1677" s="9">
        <v>7974108</v>
      </c>
      <c r="AC1677" s="9" t="s">
        <v>2459</v>
      </c>
      <c r="AD1677" s="9" t="s">
        <v>231</v>
      </c>
      <c r="AE1677" s="5">
        <f t="shared" si="74"/>
        <v>0</v>
      </c>
      <c r="AF1677" s="5" t="str">
        <f t="shared" si="75"/>
        <v>katB</v>
      </c>
      <c r="AG1677" s="153"/>
      <c r="AH1677" s="153"/>
      <c r="AI1677" t="s">
        <v>201</v>
      </c>
      <c r="AJ1677" t="s">
        <v>17878</v>
      </c>
      <c r="AK1677" s="9" t="str">
        <f>VLOOKUP(Y1677,zdroj!D:AJ,33,0)</f>
        <v>katB</v>
      </c>
    </row>
    <row r="1678" spans="8:37" x14ac:dyDescent="0.25">
      <c r="H1678" s="8"/>
      <c r="I1678" s="8"/>
      <c r="N1678" s="23"/>
      <c r="O1678" s="24"/>
      <c r="P1678" s="19"/>
      <c r="Q1678" s="19"/>
      <c r="R1678" s="19"/>
      <c r="S1678" s="27"/>
      <c r="U1678" s="27"/>
      <c r="Y1678" s="9" t="s">
        <v>498</v>
      </c>
      <c r="Z1678" s="9" t="s">
        <v>462</v>
      </c>
      <c r="AA1678" s="9" t="s">
        <v>198</v>
      </c>
      <c r="AB1678" s="9">
        <v>7974116</v>
      </c>
      <c r="AC1678" s="9" t="s">
        <v>2460</v>
      </c>
      <c r="AD1678" s="9" t="s">
        <v>231</v>
      </c>
      <c r="AE1678" s="5">
        <f t="shared" si="74"/>
        <v>0</v>
      </c>
      <c r="AF1678" s="5" t="str">
        <f t="shared" si="75"/>
        <v>katB</v>
      </c>
      <c r="AG1678" s="153"/>
      <c r="AH1678" s="153"/>
      <c r="AI1678" t="s">
        <v>201</v>
      </c>
      <c r="AJ1678" t="s">
        <v>17878</v>
      </c>
      <c r="AK1678" s="9" t="str">
        <f>VLOOKUP(Y1678,zdroj!D:AJ,33,0)</f>
        <v>katB</v>
      </c>
    </row>
    <row r="1679" spans="8:37" x14ac:dyDescent="0.25">
      <c r="H1679" s="8"/>
      <c r="I1679" s="8"/>
      <c r="N1679" s="23"/>
      <c r="O1679" s="24"/>
      <c r="P1679" s="19"/>
      <c r="Q1679" s="19"/>
      <c r="R1679" s="19"/>
      <c r="S1679" s="27"/>
      <c r="U1679" s="27"/>
      <c r="Y1679" s="9" t="s">
        <v>498</v>
      </c>
      <c r="Z1679" s="9" t="s">
        <v>462</v>
      </c>
      <c r="AA1679" s="9" t="s">
        <v>198</v>
      </c>
      <c r="AB1679" s="9">
        <v>7974124</v>
      </c>
      <c r="AC1679" s="9" t="s">
        <v>2461</v>
      </c>
      <c r="AD1679" s="9" t="s">
        <v>231</v>
      </c>
      <c r="AE1679" s="5">
        <f t="shared" si="74"/>
        <v>0</v>
      </c>
      <c r="AF1679" s="5" t="str">
        <f t="shared" si="75"/>
        <v>katB</v>
      </c>
      <c r="AG1679" s="153"/>
      <c r="AH1679" s="153"/>
      <c r="AI1679" t="s">
        <v>201</v>
      </c>
      <c r="AJ1679" t="s">
        <v>17878</v>
      </c>
      <c r="AK1679" s="9" t="str">
        <f>VLOOKUP(Y1679,zdroj!D:AJ,33,0)</f>
        <v>katB</v>
      </c>
    </row>
    <row r="1680" spans="8:37" x14ac:dyDescent="0.25">
      <c r="H1680" s="8"/>
      <c r="I1680" s="8"/>
      <c r="N1680" s="23"/>
      <c r="O1680" s="24"/>
      <c r="P1680" s="19"/>
      <c r="Q1680" s="19"/>
      <c r="R1680" s="19"/>
      <c r="S1680" s="27"/>
      <c r="U1680" s="27"/>
      <c r="Y1680" s="9" t="s">
        <v>498</v>
      </c>
      <c r="Z1680" s="9" t="s">
        <v>462</v>
      </c>
      <c r="AA1680" s="9" t="s">
        <v>198</v>
      </c>
      <c r="AB1680" s="9">
        <v>7974132</v>
      </c>
      <c r="AC1680" s="9" t="s">
        <v>2462</v>
      </c>
      <c r="AD1680" s="9" t="s">
        <v>231</v>
      </c>
      <c r="AE1680" s="5">
        <f t="shared" si="74"/>
        <v>0</v>
      </c>
      <c r="AF1680" s="5" t="str">
        <f t="shared" si="75"/>
        <v>katB</v>
      </c>
      <c r="AG1680" s="153"/>
      <c r="AH1680" s="153"/>
      <c r="AI1680" t="s">
        <v>201</v>
      </c>
      <c r="AJ1680" t="s">
        <v>17878</v>
      </c>
      <c r="AK1680" s="9" t="str">
        <f>VLOOKUP(Y1680,zdroj!D:AJ,33,0)</f>
        <v>katB</v>
      </c>
    </row>
    <row r="1681" spans="8:37" x14ac:dyDescent="0.25">
      <c r="H1681" s="8"/>
      <c r="I1681" s="8"/>
      <c r="N1681" s="23"/>
      <c r="O1681" s="24"/>
      <c r="P1681" s="19"/>
      <c r="Q1681" s="19"/>
      <c r="R1681" s="19"/>
      <c r="S1681" s="27"/>
      <c r="U1681" s="27"/>
      <c r="Y1681" s="9" t="s">
        <v>498</v>
      </c>
      <c r="Z1681" s="9" t="s">
        <v>462</v>
      </c>
      <c r="AA1681" s="9" t="s">
        <v>198</v>
      </c>
      <c r="AB1681" s="9">
        <v>7974141</v>
      </c>
      <c r="AC1681" s="9" t="s">
        <v>2463</v>
      </c>
      <c r="AD1681" s="9" t="s">
        <v>231</v>
      </c>
      <c r="AE1681" s="5">
        <f t="shared" si="74"/>
        <v>0</v>
      </c>
      <c r="AF1681" s="5" t="str">
        <f t="shared" si="75"/>
        <v>katB</v>
      </c>
      <c r="AG1681" s="153"/>
      <c r="AH1681" s="153"/>
      <c r="AI1681" t="s">
        <v>201</v>
      </c>
      <c r="AJ1681" t="s">
        <v>17878</v>
      </c>
      <c r="AK1681" s="9" t="str">
        <f>VLOOKUP(Y1681,zdroj!D:AJ,33,0)</f>
        <v>katB</v>
      </c>
    </row>
    <row r="1682" spans="8:37" x14ac:dyDescent="0.25">
      <c r="H1682" s="8"/>
      <c r="I1682" s="8"/>
      <c r="N1682" s="23"/>
      <c r="O1682" s="24"/>
      <c r="P1682" s="19"/>
      <c r="Q1682" s="19"/>
      <c r="R1682" s="19"/>
      <c r="S1682" s="27"/>
      <c r="U1682" s="27"/>
      <c r="Y1682" s="9" t="s">
        <v>498</v>
      </c>
      <c r="Z1682" s="9" t="s">
        <v>462</v>
      </c>
      <c r="AA1682" s="9" t="s">
        <v>198</v>
      </c>
      <c r="AB1682" s="9">
        <v>7974159</v>
      </c>
      <c r="AC1682" s="9" t="s">
        <v>2464</v>
      </c>
      <c r="AD1682" s="9" t="s">
        <v>231</v>
      </c>
      <c r="AE1682" s="5">
        <f t="shared" si="74"/>
        <v>0</v>
      </c>
      <c r="AF1682" s="5" t="str">
        <f t="shared" si="75"/>
        <v>katB</v>
      </c>
      <c r="AG1682" s="153"/>
      <c r="AH1682" s="153"/>
      <c r="AI1682" t="s">
        <v>201</v>
      </c>
      <c r="AJ1682" t="s">
        <v>17878</v>
      </c>
      <c r="AK1682" s="9" t="str">
        <f>VLOOKUP(Y1682,zdroj!D:AJ,33,0)</f>
        <v>katB</v>
      </c>
    </row>
    <row r="1683" spans="8:37" x14ac:dyDescent="0.25">
      <c r="H1683" s="8"/>
      <c r="I1683" s="8"/>
      <c r="N1683" s="23"/>
      <c r="O1683" s="24"/>
      <c r="P1683" s="19"/>
      <c r="Q1683" s="19"/>
      <c r="R1683" s="19"/>
      <c r="S1683" s="27"/>
      <c r="U1683" s="27"/>
      <c r="Y1683" s="9" t="s">
        <v>498</v>
      </c>
      <c r="Z1683" s="9" t="s">
        <v>462</v>
      </c>
      <c r="AA1683" s="9" t="s">
        <v>198</v>
      </c>
      <c r="AB1683" s="9">
        <v>7974167</v>
      </c>
      <c r="AC1683" s="9" t="s">
        <v>2465</v>
      </c>
      <c r="AD1683" s="9" t="s">
        <v>231</v>
      </c>
      <c r="AE1683" s="5">
        <f t="shared" si="74"/>
        <v>0</v>
      </c>
      <c r="AF1683" s="5" t="str">
        <f t="shared" si="75"/>
        <v>katB</v>
      </c>
      <c r="AG1683" s="153"/>
      <c r="AH1683" s="153"/>
      <c r="AI1683" t="s">
        <v>201</v>
      </c>
      <c r="AJ1683" t="s">
        <v>17878</v>
      </c>
      <c r="AK1683" s="9" t="str">
        <f>VLOOKUP(Y1683,zdroj!D:AJ,33,0)</f>
        <v>katB</v>
      </c>
    </row>
    <row r="1684" spans="8:37" x14ac:dyDescent="0.25">
      <c r="H1684" s="8"/>
      <c r="I1684" s="8"/>
      <c r="N1684" s="23"/>
      <c r="O1684" s="24"/>
      <c r="P1684" s="19"/>
      <c r="Q1684" s="19"/>
      <c r="R1684" s="19"/>
      <c r="S1684" s="27"/>
      <c r="U1684" s="27"/>
      <c r="Y1684" s="9" t="s">
        <v>498</v>
      </c>
      <c r="Z1684" s="9" t="s">
        <v>462</v>
      </c>
      <c r="AA1684" s="9" t="s">
        <v>198</v>
      </c>
      <c r="AB1684" s="9">
        <v>7974175</v>
      </c>
      <c r="AC1684" s="9" t="s">
        <v>2466</v>
      </c>
      <c r="AD1684" s="9" t="s">
        <v>231</v>
      </c>
      <c r="AE1684" s="5">
        <f t="shared" si="74"/>
        <v>0</v>
      </c>
      <c r="AF1684" s="5" t="str">
        <f t="shared" si="75"/>
        <v>katB</v>
      </c>
      <c r="AG1684" s="153"/>
      <c r="AH1684" s="153"/>
      <c r="AI1684" t="s">
        <v>201</v>
      </c>
      <c r="AJ1684" t="s">
        <v>17878</v>
      </c>
      <c r="AK1684" s="9" t="str">
        <f>VLOOKUP(Y1684,zdroj!D:AJ,33,0)</f>
        <v>katB</v>
      </c>
    </row>
    <row r="1685" spans="8:37" x14ac:dyDescent="0.25">
      <c r="H1685" s="8"/>
      <c r="I1685" s="8"/>
      <c r="N1685" s="23"/>
      <c r="O1685" s="24"/>
      <c r="P1685" s="19"/>
      <c r="Q1685" s="19"/>
      <c r="R1685" s="19"/>
      <c r="S1685" s="27"/>
      <c r="U1685" s="27"/>
      <c r="Y1685" s="9" t="s">
        <v>498</v>
      </c>
      <c r="Z1685" s="9" t="s">
        <v>462</v>
      </c>
      <c r="AA1685" s="9" t="s">
        <v>198</v>
      </c>
      <c r="AB1685" s="9">
        <v>7974183</v>
      </c>
      <c r="AC1685" s="9" t="s">
        <v>2467</v>
      </c>
      <c r="AD1685" s="9" t="s">
        <v>231</v>
      </c>
      <c r="AE1685" s="5">
        <f t="shared" si="74"/>
        <v>0</v>
      </c>
      <c r="AF1685" s="5" t="str">
        <f t="shared" si="75"/>
        <v>katB</v>
      </c>
      <c r="AG1685" s="153"/>
      <c r="AH1685" s="153"/>
      <c r="AI1685" t="s">
        <v>201</v>
      </c>
      <c r="AJ1685" t="s">
        <v>17878</v>
      </c>
      <c r="AK1685" s="9" t="str">
        <f>VLOOKUP(Y1685,zdroj!D:AJ,33,0)</f>
        <v>katB</v>
      </c>
    </row>
    <row r="1686" spans="8:37" x14ac:dyDescent="0.25">
      <c r="H1686" s="8"/>
      <c r="I1686" s="8"/>
      <c r="N1686" s="23"/>
      <c r="O1686" s="24"/>
      <c r="P1686" s="19"/>
      <c r="Q1686" s="19"/>
      <c r="R1686" s="19"/>
      <c r="S1686" s="27"/>
      <c r="U1686" s="27"/>
      <c r="Y1686" s="9" t="s">
        <v>498</v>
      </c>
      <c r="Z1686" s="9" t="s">
        <v>462</v>
      </c>
      <c r="AA1686" s="9" t="s">
        <v>198</v>
      </c>
      <c r="AB1686" s="9">
        <v>7974191</v>
      </c>
      <c r="AC1686" s="9" t="s">
        <v>2468</v>
      </c>
      <c r="AD1686" s="9" t="s">
        <v>231</v>
      </c>
      <c r="AE1686" s="5">
        <f t="shared" si="74"/>
        <v>0</v>
      </c>
      <c r="AF1686" s="5" t="str">
        <f t="shared" si="75"/>
        <v>katB</v>
      </c>
      <c r="AG1686" s="153"/>
      <c r="AH1686" s="153"/>
      <c r="AI1686" t="s">
        <v>201</v>
      </c>
      <c r="AJ1686" t="s">
        <v>17878</v>
      </c>
      <c r="AK1686" s="9" t="str">
        <f>VLOOKUP(Y1686,zdroj!D:AJ,33,0)</f>
        <v>katB</v>
      </c>
    </row>
    <row r="1687" spans="8:37" x14ac:dyDescent="0.25">
      <c r="H1687" s="8"/>
      <c r="I1687" s="8"/>
      <c r="N1687" s="23"/>
      <c r="O1687" s="24"/>
      <c r="P1687" s="19"/>
      <c r="Q1687" s="19"/>
      <c r="R1687" s="19"/>
      <c r="S1687" s="27"/>
      <c r="U1687" s="27"/>
      <c r="Y1687" s="9" t="s">
        <v>498</v>
      </c>
      <c r="Z1687" s="9" t="s">
        <v>462</v>
      </c>
      <c r="AA1687" s="9" t="s">
        <v>198</v>
      </c>
      <c r="AB1687" s="9">
        <v>7973756</v>
      </c>
      <c r="AC1687" s="9" t="s">
        <v>2469</v>
      </c>
      <c r="AD1687" s="9" t="s">
        <v>231</v>
      </c>
      <c r="AE1687" s="5">
        <f t="shared" si="74"/>
        <v>0</v>
      </c>
      <c r="AF1687" s="5" t="str">
        <f t="shared" si="75"/>
        <v>katB</v>
      </c>
      <c r="AG1687" s="153"/>
      <c r="AH1687" s="153"/>
      <c r="AI1687" t="s">
        <v>201</v>
      </c>
      <c r="AJ1687" t="s">
        <v>17878</v>
      </c>
      <c r="AK1687" s="9" t="str">
        <f>VLOOKUP(Y1687,zdroj!D:AJ,33,0)</f>
        <v>katB</v>
      </c>
    </row>
    <row r="1688" spans="8:37" x14ac:dyDescent="0.25">
      <c r="H1688" s="8"/>
      <c r="I1688" s="8"/>
      <c r="N1688" s="23"/>
      <c r="O1688" s="24"/>
      <c r="P1688" s="19"/>
      <c r="Q1688" s="19"/>
      <c r="R1688" s="19"/>
      <c r="S1688" s="27"/>
      <c r="U1688" s="27"/>
      <c r="Y1688" s="9" t="s">
        <v>498</v>
      </c>
      <c r="Z1688" s="9" t="s">
        <v>462</v>
      </c>
      <c r="AA1688" s="9" t="s">
        <v>198</v>
      </c>
      <c r="AB1688" s="9">
        <v>7974205</v>
      </c>
      <c r="AC1688" s="9" t="s">
        <v>2470</v>
      </c>
      <c r="AD1688" s="9" t="s">
        <v>231</v>
      </c>
      <c r="AE1688" s="5">
        <f t="shared" si="74"/>
        <v>0</v>
      </c>
      <c r="AF1688" s="5" t="str">
        <f t="shared" si="75"/>
        <v>katB</v>
      </c>
      <c r="AG1688" s="153"/>
      <c r="AH1688" s="153"/>
      <c r="AI1688" t="s">
        <v>201</v>
      </c>
      <c r="AJ1688" t="s">
        <v>17878</v>
      </c>
      <c r="AK1688" s="9" t="str">
        <f>VLOOKUP(Y1688,zdroj!D:AJ,33,0)</f>
        <v>katB</v>
      </c>
    </row>
    <row r="1689" spans="8:37" x14ac:dyDescent="0.25">
      <c r="H1689" s="8"/>
      <c r="I1689" s="8"/>
      <c r="N1689" s="23"/>
      <c r="O1689" s="24"/>
      <c r="P1689" s="19"/>
      <c r="Q1689" s="19"/>
      <c r="R1689" s="19"/>
      <c r="S1689" s="27"/>
      <c r="U1689" s="27"/>
      <c r="Y1689" s="9" t="s">
        <v>498</v>
      </c>
      <c r="Z1689" s="9" t="s">
        <v>462</v>
      </c>
      <c r="AA1689" s="9" t="s">
        <v>198</v>
      </c>
      <c r="AB1689" s="9">
        <v>7974213</v>
      </c>
      <c r="AC1689" s="9" t="s">
        <v>2471</v>
      </c>
      <c r="AD1689" s="9" t="s">
        <v>231</v>
      </c>
      <c r="AE1689" s="5">
        <f t="shared" si="74"/>
        <v>0</v>
      </c>
      <c r="AF1689" s="5" t="str">
        <f t="shared" si="75"/>
        <v>katB</v>
      </c>
      <c r="AG1689" s="153"/>
      <c r="AH1689" s="153"/>
      <c r="AI1689" t="s">
        <v>201</v>
      </c>
      <c r="AJ1689" t="s">
        <v>17878</v>
      </c>
      <c r="AK1689" s="9" t="str">
        <f>VLOOKUP(Y1689,zdroj!D:AJ,33,0)</f>
        <v>katB</v>
      </c>
    </row>
    <row r="1690" spans="8:37" x14ac:dyDescent="0.25">
      <c r="H1690" s="8"/>
      <c r="I1690" s="8"/>
      <c r="N1690" s="23"/>
      <c r="O1690" s="24"/>
      <c r="P1690" s="19"/>
      <c r="Q1690" s="19"/>
      <c r="R1690" s="19"/>
      <c r="S1690" s="27"/>
      <c r="U1690" s="27"/>
      <c r="Y1690" s="9" t="s">
        <v>498</v>
      </c>
      <c r="Z1690" s="9" t="s">
        <v>462</v>
      </c>
      <c r="AA1690" s="9" t="s">
        <v>198</v>
      </c>
      <c r="AB1690" s="9">
        <v>7974221</v>
      </c>
      <c r="AC1690" s="9" t="s">
        <v>2472</v>
      </c>
      <c r="AD1690" s="9" t="s">
        <v>231</v>
      </c>
      <c r="AE1690" s="5">
        <f t="shared" si="74"/>
        <v>0</v>
      </c>
      <c r="AF1690" s="5" t="str">
        <f t="shared" si="75"/>
        <v>katB</v>
      </c>
      <c r="AG1690" s="153"/>
      <c r="AH1690" s="153"/>
      <c r="AI1690" t="s">
        <v>17879</v>
      </c>
      <c r="AJ1690" t="s">
        <v>17878</v>
      </c>
      <c r="AK1690" s="9" t="str">
        <f>VLOOKUP(Y1690,zdroj!D:AJ,33,0)</f>
        <v>katB</v>
      </c>
    </row>
    <row r="1691" spans="8:37" x14ac:dyDescent="0.25">
      <c r="H1691" s="8"/>
      <c r="I1691" s="8"/>
      <c r="N1691" s="23"/>
      <c r="O1691" s="24"/>
      <c r="P1691" s="19"/>
      <c r="Q1691" s="19"/>
      <c r="R1691" s="19"/>
      <c r="S1691" s="27"/>
      <c r="U1691" s="27"/>
      <c r="Y1691" s="9" t="s">
        <v>498</v>
      </c>
      <c r="Z1691" s="9" t="s">
        <v>462</v>
      </c>
      <c r="AA1691" s="9" t="s">
        <v>198</v>
      </c>
      <c r="AB1691" s="9">
        <v>7974230</v>
      </c>
      <c r="AC1691" s="9" t="s">
        <v>2473</v>
      </c>
      <c r="AD1691" s="9" t="s">
        <v>231</v>
      </c>
      <c r="AE1691" s="5">
        <f t="shared" si="74"/>
        <v>0</v>
      </c>
      <c r="AF1691" s="5" t="str">
        <f t="shared" si="75"/>
        <v>katB</v>
      </c>
      <c r="AG1691" s="153"/>
      <c r="AH1691" s="153"/>
      <c r="AI1691" t="s">
        <v>201</v>
      </c>
      <c r="AJ1691" t="s">
        <v>17878</v>
      </c>
      <c r="AK1691" s="9" t="str">
        <f>VLOOKUP(Y1691,zdroj!D:AJ,33,0)</f>
        <v>katB</v>
      </c>
    </row>
    <row r="1692" spans="8:37" x14ac:dyDescent="0.25">
      <c r="H1692" s="8"/>
      <c r="I1692" s="8"/>
      <c r="N1692" s="23"/>
      <c r="O1692" s="24"/>
      <c r="P1692" s="19"/>
      <c r="Q1692" s="19"/>
      <c r="R1692" s="19"/>
      <c r="S1692" s="27"/>
      <c r="U1692" s="27"/>
      <c r="Y1692" s="9" t="s">
        <v>498</v>
      </c>
      <c r="Z1692" s="9" t="s">
        <v>462</v>
      </c>
      <c r="AA1692" s="9" t="s">
        <v>198</v>
      </c>
      <c r="AB1692" s="9">
        <v>7974248</v>
      </c>
      <c r="AC1692" s="9" t="s">
        <v>2474</v>
      </c>
      <c r="AD1692" s="9" t="s">
        <v>231</v>
      </c>
      <c r="AE1692" s="5">
        <f t="shared" si="74"/>
        <v>0</v>
      </c>
      <c r="AF1692" s="5" t="str">
        <f t="shared" si="75"/>
        <v>katB</v>
      </c>
      <c r="AG1692" s="153"/>
      <c r="AH1692" s="153"/>
      <c r="AI1692" t="s">
        <v>201</v>
      </c>
      <c r="AJ1692" t="s">
        <v>17878</v>
      </c>
      <c r="AK1692" s="9" t="str">
        <f>VLOOKUP(Y1692,zdroj!D:AJ,33,0)</f>
        <v>katB</v>
      </c>
    </row>
    <row r="1693" spans="8:37" x14ac:dyDescent="0.25">
      <c r="H1693" s="8"/>
      <c r="I1693" s="8"/>
      <c r="N1693" s="23"/>
      <c r="O1693" s="24"/>
      <c r="P1693" s="19"/>
      <c r="Q1693" s="19"/>
      <c r="R1693" s="19"/>
      <c r="S1693" s="27"/>
      <c r="U1693" s="27"/>
      <c r="Y1693" s="9" t="s">
        <v>498</v>
      </c>
      <c r="Z1693" s="9" t="s">
        <v>462</v>
      </c>
      <c r="AA1693" s="9" t="s">
        <v>198</v>
      </c>
      <c r="AB1693" s="9">
        <v>7974256</v>
      </c>
      <c r="AC1693" s="9" t="s">
        <v>2475</v>
      </c>
      <c r="AD1693" s="9" t="s">
        <v>231</v>
      </c>
      <c r="AE1693" s="5">
        <f t="shared" si="74"/>
        <v>0</v>
      </c>
      <c r="AF1693" s="5" t="str">
        <f t="shared" si="75"/>
        <v>katB</v>
      </c>
      <c r="AG1693" s="153"/>
      <c r="AH1693" s="153"/>
      <c r="AI1693" t="s">
        <v>201</v>
      </c>
      <c r="AJ1693" t="s">
        <v>17878</v>
      </c>
      <c r="AK1693" s="9" t="str">
        <f>VLOOKUP(Y1693,zdroj!D:AJ,33,0)</f>
        <v>katB</v>
      </c>
    </row>
    <row r="1694" spans="8:37" x14ac:dyDescent="0.25">
      <c r="H1694" s="8"/>
      <c r="I1694" s="8"/>
      <c r="N1694" s="23"/>
      <c r="O1694" s="24"/>
      <c r="P1694" s="19"/>
      <c r="Q1694" s="19"/>
      <c r="R1694" s="19"/>
      <c r="S1694" s="27"/>
      <c r="U1694" s="27"/>
      <c r="Y1694" s="9" t="s">
        <v>498</v>
      </c>
      <c r="Z1694" s="9" t="s">
        <v>462</v>
      </c>
      <c r="AA1694" s="9" t="s">
        <v>198</v>
      </c>
      <c r="AB1694" s="9">
        <v>7974264</v>
      </c>
      <c r="AC1694" s="9" t="s">
        <v>2476</v>
      </c>
      <c r="AD1694" s="9" t="s">
        <v>231</v>
      </c>
      <c r="AE1694" s="5">
        <f t="shared" si="74"/>
        <v>0</v>
      </c>
      <c r="AF1694" s="5" t="str">
        <f t="shared" si="75"/>
        <v>katB</v>
      </c>
      <c r="AG1694" s="153"/>
      <c r="AH1694" s="153"/>
      <c r="AI1694" t="s">
        <v>201</v>
      </c>
      <c r="AJ1694" t="s">
        <v>17878</v>
      </c>
      <c r="AK1694" s="9" t="str">
        <f>VLOOKUP(Y1694,zdroj!D:AJ,33,0)</f>
        <v>katB</v>
      </c>
    </row>
    <row r="1695" spans="8:37" x14ac:dyDescent="0.25">
      <c r="H1695" s="8"/>
      <c r="I1695" s="8"/>
      <c r="N1695" s="23"/>
      <c r="O1695" s="24"/>
      <c r="P1695" s="19"/>
      <c r="Q1695" s="19"/>
      <c r="R1695" s="19"/>
      <c r="S1695" s="27"/>
      <c r="U1695" s="27"/>
      <c r="Y1695" s="9" t="s">
        <v>498</v>
      </c>
      <c r="Z1695" s="9" t="s">
        <v>462</v>
      </c>
      <c r="AA1695" s="9" t="s">
        <v>198</v>
      </c>
      <c r="AB1695" s="9">
        <v>7974272</v>
      </c>
      <c r="AC1695" s="9" t="s">
        <v>2477</v>
      </c>
      <c r="AD1695" s="9" t="s">
        <v>231</v>
      </c>
      <c r="AE1695" s="5">
        <f t="shared" si="74"/>
        <v>0</v>
      </c>
      <c r="AF1695" s="5" t="str">
        <f t="shared" si="75"/>
        <v>katB</v>
      </c>
      <c r="AG1695" s="153"/>
      <c r="AH1695" s="153"/>
      <c r="AI1695" t="s">
        <v>201</v>
      </c>
      <c r="AJ1695" t="s">
        <v>17878</v>
      </c>
      <c r="AK1695" s="9" t="str">
        <f>VLOOKUP(Y1695,zdroj!D:AJ,33,0)</f>
        <v>katB</v>
      </c>
    </row>
    <row r="1696" spans="8:37" x14ac:dyDescent="0.25">
      <c r="H1696" s="8"/>
      <c r="I1696" s="8"/>
      <c r="N1696" s="23"/>
      <c r="O1696" s="24"/>
      <c r="P1696" s="19"/>
      <c r="Q1696" s="19"/>
      <c r="R1696" s="19"/>
      <c r="S1696" s="27"/>
      <c r="U1696" s="27"/>
      <c r="Y1696" s="9" t="s">
        <v>498</v>
      </c>
      <c r="Z1696" s="9" t="s">
        <v>462</v>
      </c>
      <c r="AA1696" s="9" t="s">
        <v>198</v>
      </c>
      <c r="AB1696" s="9">
        <v>7974281</v>
      </c>
      <c r="AC1696" s="9" t="s">
        <v>2478</v>
      </c>
      <c r="AD1696" s="9" t="s">
        <v>231</v>
      </c>
      <c r="AE1696" s="5">
        <f t="shared" si="74"/>
        <v>0</v>
      </c>
      <c r="AF1696" s="5" t="str">
        <f t="shared" si="75"/>
        <v>katB</v>
      </c>
      <c r="AG1696" s="153"/>
      <c r="AH1696" s="153"/>
      <c r="AI1696" t="s">
        <v>201</v>
      </c>
      <c r="AJ1696" t="s">
        <v>17878</v>
      </c>
      <c r="AK1696" s="9" t="str">
        <f>VLOOKUP(Y1696,zdroj!D:AJ,33,0)</f>
        <v>katB</v>
      </c>
    </row>
    <row r="1697" spans="8:37" x14ac:dyDescent="0.25">
      <c r="H1697" s="8"/>
      <c r="I1697" s="8"/>
      <c r="N1697" s="23"/>
      <c r="O1697" s="24"/>
      <c r="P1697" s="19"/>
      <c r="Q1697" s="19"/>
      <c r="R1697" s="19"/>
      <c r="S1697" s="27"/>
      <c r="U1697" s="27"/>
      <c r="Y1697" s="9" t="s">
        <v>498</v>
      </c>
      <c r="Z1697" s="9" t="s">
        <v>462</v>
      </c>
      <c r="AA1697" s="9" t="s">
        <v>198</v>
      </c>
      <c r="AB1697" s="9">
        <v>7974299</v>
      </c>
      <c r="AC1697" s="9" t="s">
        <v>2479</v>
      </c>
      <c r="AD1697" s="9" t="s">
        <v>231</v>
      </c>
      <c r="AE1697" s="5">
        <f t="shared" si="74"/>
        <v>0</v>
      </c>
      <c r="AF1697" s="5" t="str">
        <f t="shared" si="75"/>
        <v>katB</v>
      </c>
      <c r="AG1697" s="153"/>
      <c r="AH1697" s="153"/>
      <c r="AI1697" t="s">
        <v>201</v>
      </c>
      <c r="AJ1697" t="s">
        <v>17878</v>
      </c>
      <c r="AK1697" s="9" t="str">
        <f>VLOOKUP(Y1697,zdroj!D:AJ,33,0)</f>
        <v>katB</v>
      </c>
    </row>
    <row r="1698" spans="8:37" x14ac:dyDescent="0.25">
      <c r="H1698" s="8"/>
      <c r="I1698" s="8"/>
      <c r="N1698" s="23"/>
      <c r="O1698" s="24"/>
      <c r="P1698" s="19"/>
      <c r="Q1698" s="19"/>
      <c r="R1698" s="19"/>
      <c r="S1698" s="27"/>
      <c r="U1698" s="27"/>
      <c r="Y1698" s="9" t="s">
        <v>498</v>
      </c>
      <c r="Z1698" s="9" t="s">
        <v>462</v>
      </c>
      <c r="AA1698" s="9" t="s">
        <v>198</v>
      </c>
      <c r="AB1698" s="9">
        <v>7973764</v>
      </c>
      <c r="AC1698" s="9" t="s">
        <v>2480</v>
      </c>
      <c r="AD1698" s="9" t="s">
        <v>231</v>
      </c>
      <c r="AE1698" s="5">
        <f t="shared" si="74"/>
        <v>0</v>
      </c>
      <c r="AF1698" s="5" t="str">
        <f t="shared" si="75"/>
        <v>katB</v>
      </c>
      <c r="AG1698" s="153"/>
      <c r="AH1698" s="153"/>
      <c r="AI1698" t="s">
        <v>201</v>
      </c>
      <c r="AJ1698" t="s">
        <v>17878</v>
      </c>
      <c r="AK1698" s="9" t="str">
        <f>VLOOKUP(Y1698,zdroj!D:AJ,33,0)</f>
        <v>katB</v>
      </c>
    </row>
    <row r="1699" spans="8:37" x14ac:dyDescent="0.25">
      <c r="H1699" s="8"/>
      <c r="I1699" s="8"/>
      <c r="N1699" s="23"/>
      <c r="O1699" s="24"/>
      <c r="P1699" s="19"/>
      <c r="Q1699" s="19"/>
      <c r="R1699" s="19"/>
      <c r="S1699" s="27"/>
      <c r="U1699" s="27"/>
      <c r="Y1699" s="9" t="s">
        <v>498</v>
      </c>
      <c r="Z1699" s="9" t="s">
        <v>462</v>
      </c>
      <c r="AA1699" s="9" t="s">
        <v>198</v>
      </c>
      <c r="AB1699" s="9">
        <v>7974302</v>
      </c>
      <c r="AC1699" s="9" t="s">
        <v>2481</v>
      </c>
      <c r="AD1699" s="9" t="s">
        <v>231</v>
      </c>
      <c r="AE1699" s="5">
        <f t="shared" si="74"/>
        <v>0</v>
      </c>
      <c r="AF1699" s="5" t="str">
        <f t="shared" si="75"/>
        <v>katB</v>
      </c>
      <c r="AG1699" s="153"/>
      <c r="AH1699" s="153"/>
      <c r="AI1699" t="s">
        <v>201</v>
      </c>
      <c r="AJ1699" t="s">
        <v>17878</v>
      </c>
      <c r="AK1699" s="9" t="str">
        <f>VLOOKUP(Y1699,zdroj!D:AJ,33,0)</f>
        <v>katB</v>
      </c>
    </row>
    <row r="1700" spans="8:37" x14ac:dyDescent="0.25">
      <c r="H1700" s="8"/>
      <c r="I1700" s="8"/>
      <c r="N1700" s="23"/>
      <c r="O1700" s="24"/>
      <c r="P1700" s="19"/>
      <c r="Q1700" s="19"/>
      <c r="R1700" s="19"/>
      <c r="S1700" s="27"/>
      <c r="U1700" s="27"/>
      <c r="Y1700" s="9" t="s">
        <v>498</v>
      </c>
      <c r="Z1700" s="9" t="s">
        <v>462</v>
      </c>
      <c r="AA1700" s="9" t="s">
        <v>198</v>
      </c>
      <c r="AB1700" s="9">
        <v>7974311</v>
      </c>
      <c r="AC1700" s="9" t="s">
        <v>2482</v>
      </c>
      <c r="AD1700" s="9" t="s">
        <v>231</v>
      </c>
      <c r="AE1700" s="5">
        <f t="shared" si="74"/>
        <v>0</v>
      </c>
      <c r="AF1700" s="5" t="str">
        <f t="shared" si="75"/>
        <v>katB</v>
      </c>
      <c r="AG1700" s="153"/>
      <c r="AH1700" s="153"/>
      <c r="AI1700" t="s">
        <v>201</v>
      </c>
      <c r="AJ1700" t="s">
        <v>17878</v>
      </c>
      <c r="AK1700" s="9" t="str">
        <f>VLOOKUP(Y1700,zdroj!D:AJ,33,0)</f>
        <v>katB</v>
      </c>
    </row>
    <row r="1701" spans="8:37" x14ac:dyDescent="0.25">
      <c r="H1701" s="8"/>
      <c r="I1701" s="8"/>
      <c r="N1701" s="23"/>
      <c r="O1701" s="24"/>
      <c r="P1701" s="19"/>
      <c r="Q1701" s="19"/>
      <c r="R1701" s="19"/>
      <c r="S1701" s="27"/>
      <c r="U1701" s="27"/>
      <c r="Y1701" s="9" t="s">
        <v>498</v>
      </c>
      <c r="Z1701" s="9" t="s">
        <v>462</v>
      </c>
      <c r="AA1701" s="9" t="s">
        <v>198</v>
      </c>
      <c r="AB1701" s="9">
        <v>7974329</v>
      </c>
      <c r="AC1701" s="9" t="s">
        <v>2483</v>
      </c>
      <c r="AD1701" s="9" t="s">
        <v>231</v>
      </c>
      <c r="AE1701" s="5">
        <f t="shared" si="74"/>
        <v>0</v>
      </c>
      <c r="AF1701" s="5" t="str">
        <f t="shared" si="75"/>
        <v>katB</v>
      </c>
      <c r="AG1701" s="153"/>
      <c r="AH1701" s="153"/>
      <c r="AI1701" t="s">
        <v>195</v>
      </c>
      <c r="AJ1701" t="s">
        <v>340</v>
      </c>
      <c r="AK1701" s="9" t="str">
        <f>VLOOKUP(Y1701,zdroj!D:AJ,33,0)</f>
        <v>katB</v>
      </c>
    </row>
    <row r="1702" spans="8:37" x14ac:dyDescent="0.25">
      <c r="H1702" s="8"/>
      <c r="I1702" s="8"/>
      <c r="N1702" s="23"/>
      <c r="O1702" s="24"/>
      <c r="P1702" s="19"/>
      <c r="Q1702" s="19"/>
      <c r="R1702" s="19"/>
      <c r="S1702" s="27"/>
      <c r="U1702" s="27"/>
      <c r="Y1702" s="9" t="s">
        <v>498</v>
      </c>
      <c r="Z1702" s="9" t="s">
        <v>462</v>
      </c>
      <c r="AA1702" s="9" t="s">
        <v>198</v>
      </c>
      <c r="AB1702" s="9">
        <v>7974337</v>
      </c>
      <c r="AC1702" s="9" t="s">
        <v>2484</v>
      </c>
      <c r="AD1702" s="9" t="s">
        <v>231</v>
      </c>
      <c r="AE1702" s="5">
        <f t="shared" si="74"/>
        <v>0</v>
      </c>
      <c r="AF1702" s="5" t="str">
        <f t="shared" si="75"/>
        <v>katB</v>
      </c>
      <c r="AG1702" s="153"/>
      <c r="AH1702" s="153"/>
      <c r="AI1702" t="s">
        <v>201</v>
      </c>
      <c r="AJ1702" t="s">
        <v>17878</v>
      </c>
      <c r="AK1702" s="9" t="str">
        <f>VLOOKUP(Y1702,zdroj!D:AJ,33,0)</f>
        <v>katB</v>
      </c>
    </row>
    <row r="1703" spans="8:37" x14ac:dyDescent="0.25">
      <c r="H1703" s="8"/>
      <c r="I1703" s="8"/>
      <c r="N1703" s="23"/>
      <c r="O1703" s="24"/>
      <c r="P1703" s="19"/>
      <c r="Q1703" s="19"/>
      <c r="R1703" s="19"/>
      <c r="S1703" s="27"/>
      <c r="U1703" s="27"/>
      <c r="Y1703" s="9" t="s">
        <v>498</v>
      </c>
      <c r="Z1703" s="9" t="s">
        <v>462</v>
      </c>
      <c r="AA1703" s="9" t="s">
        <v>198</v>
      </c>
      <c r="AB1703" s="9">
        <v>7974345</v>
      </c>
      <c r="AC1703" s="9" t="s">
        <v>2485</v>
      </c>
      <c r="AD1703" s="9" t="s">
        <v>231</v>
      </c>
      <c r="AE1703" s="5">
        <f t="shared" si="74"/>
        <v>0</v>
      </c>
      <c r="AF1703" s="5" t="str">
        <f t="shared" si="75"/>
        <v>katB</v>
      </c>
      <c r="AG1703" s="153"/>
      <c r="AH1703" s="153"/>
      <c r="AI1703" t="s">
        <v>201</v>
      </c>
      <c r="AJ1703" t="s">
        <v>17878</v>
      </c>
      <c r="AK1703" s="9" t="str">
        <f>VLOOKUP(Y1703,zdroj!D:AJ,33,0)</f>
        <v>katB</v>
      </c>
    </row>
    <row r="1704" spans="8:37" x14ac:dyDescent="0.25">
      <c r="H1704" s="8"/>
      <c r="I1704" s="8"/>
      <c r="N1704" s="23"/>
      <c r="O1704" s="24"/>
      <c r="P1704" s="19"/>
      <c r="Q1704" s="19"/>
      <c r="R1704" s="19"/>
      <c r="S1704" s="27"/>
      <c r="U1704" s="27"/>
      <c r="Y1704" s="9" t="s">
        <v>498</v>
      </c>
      <c r="Z1704" s="9" t="s">
        <v>462</v>
      </c>
      <c r="AA1704" s="9" t="s">
        <v>198</v>
      </c>
      <c r="AB1704" s="9">
        <v>7974353</v>
      </c>
      <c r="AC1704" s="9" t="s">
        <v>2486</v>
      </c>
      <c r="AD1704" s="9" t="s">
        <v>231</v>
      </c>
      <c r="AE1704" s="5">
        <f t="shared" si="74"/>
        <v>0</v>
      </c>
      <c r="AF1704" s="5" t="str">
        <f t="shared" si="75"/>
        <v>katB</v>
      </c>
      <c r="AG1704" s="153"/>
      <c r="AH1704" s="153"/>
      <c r="AI1704" t="s">
        <v>201</v>
      </c>
      <c r="AJ1704" t="s">
        <v>17878</v>
      </c>
      <c r="AK1704" s="9" t="str">
        <f>VLOOKUP(Y1704,zdroj!D:AJ,33,0)</f>
        <v>katB</v>
      </c>
    </row>
    <row r="1705" spans="8:37" x14ac:dyDescent="0.25">
      <c r="H1705" s="8"/>
      <c r="I1705" s="8"/>
      <c r="N1705" s="23"/>
      <c r="O1705" s="24"/>
      <c r="P1705" s="19"/>
      <c r="Q1705" s="19"/>
      <c r="R1705" s="19"/>
      <c r="S1705" s="27"/>
      <c r="U1705" s="27"/>
      <c r="Y1705" s="9" t="s">
        <v>498</v>
      </c>
      <c r="Z1705" s="9" t="s">
        <v>462</v>
      </c>
      <c r="AA1705" s="9" t="s">
        <v>198</v>
      </c>
      <c r="AB1705" s="9">
        <v>7974361</v>
      </c>
      <c r="AC1705" s="9" t="s">
        <v>2487</v>
      </c>
      <c r="AD1705" s="9" t="s">
        <v>231</v>
      </c>
      <c r="AE1705" s="5">
        <f t="shared" si="74"/>
        <v>0</v>
      </c>
      <c r="AF1705" s="5" t="str">
        <f t="shared" si="75"/>
        <v>katB</v>
      </c>
      <c r="AG1705" s="153"/>
      <c r="AH1705" s="153"/>
      <c r="AI1705" t="s">
        <v>201</v>
      </c>
      <c r="AJ1705" t="s">
        <v>17878</v>
      </c>
      <c r="AK1705" s="9" t="str">
        <f>VLOOKUP(Y1705,zdroj!D:AJ,33,0)</f>
        <v>katB</v>
      </c>
    </row>
    <row r="1706" spans="8:37" x14ac:dyDescent="0.25">
      <c r="H1706" s="8"/>
      <c r="I1706" s="8"/>
      <c r="N1706" s="23"/>
      <c r="O1706" s="24"/>
      <c r="P1706" s="19"/>
      <c r="Q1706" s="19"/>
      <c r="R1706" s="19"/>
      <c r="S1706" s="27"/>
      <c r="U1706" s="27"/>
      <c r="Y1706" s="9" t="s">
        <v>498</v>
      </c>
      <c r="Z1706" s="9" t="s">
        <v>462</v>
      </c>
      <c r="AA1706" s="9" t="s">
        <v>198</v>
      </c>
      <c r="AB1706" s="9">
        <v>7974370</v>
      </c>
      <c r="AC1706" s="9" t="s">
        <v>2488</v>
      </c>
      <c r="AD1706" s="9" t="s">
        <v>231</v>
      </c>
      <c r="AE1706" s="5">
        <f t="shared" si="74"/>
        <v>0</v>
      </c>
      <c r="AF1706" s="5" t="str">
        <f t="shared" si="75"/>
        <v>katB</v>
      </c>
      <c r="AG1706" s="153"/>
      <c r="AH1706" s="153"/>
      <c r="AI1706" t="s">
        <v>201</v>
      </c>
      <c r="AJ1706" t="s">
        <v>17878</v>
      </c>
      <c r="AK1706" s="9" t="str">
        <f>VLOOKUP(Y1706,zdroj!D:AJ,33,0)</f>
        <v>katB</v>
      </c>
    </row>
    <row r="1707" spans="8:37" x14ac:dyDescent="0.25">
      <c r="H1707" s="8"/>
      <c r="I1707" s="8"/>
      <c r="N1707" s="23"/>
      <c r="O1707" s="24"/>
      <c r="P1707" s="19"/>
      <c r="Q1707" s="19"/>
      <c r="R1707" s="19"/>
      <c r="S1707" s="27"/>
      <c r="U1707" s="27"/>
      <c r="Y1707" s="9" t="s">
        <v>498</v>
      </c>
      <c r="Z1707" s="9" t="s">
        <v>462</v>
      </c>
      <c r="AA1707" s="9" t="s">
        <v>198</v>
      </c>
      <c r="AB1707" s="9">
        <v>7974388</v>
      </c>
      <c r="AC1707" s="9" t="s">
        <v>2489</v>
      </c>
      <c r="AD1707" s="9" t="s">
        <v>231</v>
      </c>
      <c r="AE1707" s="5">
        <f t="shared" si="74"/>
        <v>0</v>
      </c>
      <c r="AF1707" s="5" t="str">
        <f t="shared" si="75"/>
        <v>katB</v>
      </c>
      <c r="AG1707" s="153"/>
      <c r="AH1707" s="153"/>
      <c r="AI1707" t="s">
        <v>201</v>
      </c>
      <c r="AJ1707" t="s">
        <v>17878</v>
      </c>
      <c r="AK1707" s="9" t="str">
        <f>VLOOKUP(Y1707,zdroj!D:AJ,33,0)</f>
        <v>katB</v>
      </c>
    </row>
    <row r="1708" spans="8:37" x14ac:dyDescent="0.25">
      <c r="H1708" s="8"/>
      <c r="I1708" s="8"/>
      <c r="N1708" s="23"/>
      <c r="O1708" s="24"/>
      <c r="P1708" s="19"/>
      <c r="Q1708" s="19"/>
      <c r="R1708" s="19"/>
      <c r="S1708" s="27"/>
      <c r="U1708" s="27"/>
      <c r="Y1708" s="9" t="s">
        <v>498</v>
      </c>
      <c r="Z1708" s="9" t="s">
        <v>462</v>
      </c>
      <c r="AA1708" s="9" t="s">
        <v>198</v>
      </c>
      <c r="AB1708" s="9">
        <v>7974396</v>
      </c>
      <c r="AC1708" s="9" t="s">
        <v>2490</v>
      </c>
      <c r="AD1708" s="9" t="s">
        <v>231</v>
      </c>
      <c r="AE1708" s="5">
        <f t="shared" si="74"/>
        <v>0</v>
      </c>
      <c r="AF1708" s="5" t="str">
        <f t="shared" si="75"/>
        <v>katB</v>
      </c>
      <c r="AG1708" s="153"/>
      <c r="AH1708" s="153"/>
      <c r="AI1708" t="s">
        <v>201</v>
      </c>
      <c r="AJ1708" t="s">
        <v>17878</v>
      </c>
      <c r="AK1708" s="9" t="str">
        <f>VLOOKUP(Y1708,zdroj!D:AJ,33,0)</f>
        <v>katB</v>
      </c>
    </row>
    <row r="1709" spans="8:37" x14ac:dyDescent="0.25">
      <c r="H1709" s="8"/>
      <c r="I1709" s="8"/>
      <c r="N1709" s="23"/>
      <c r="O1709" s="24"/>
      <c r="P1709" s="19"/>
      <c r="Q1709" s="19"/>
      <c r="R1709" s="19"/>
      <c r="S1709" s="27"/>
      <c r="U1709" s="27"/>
      <c r="Y1709" s="9" t="s">
        <v>498</v>
      </c>
      <c r="Z1709" s="9" t="s">
        <v>462</v>
      </c>
      <c r="AA1709" s="9" t="s">
        <v>198</v>
      </c>
      <c r="AB1709" s="9">
        <v>7973772</v>
      </c>
      <c r="AC1709" s="9" t="s">
        <v>2491</v>
      </c>
      <c r="AD1709" s="9" t="s">
        <v>231</v>
      </c>
      <c r="AE1709" s="5">
        <f t="shared" si="74"/>
        <v>0</v>
      </c>
      <c r="AF1709" s="5" t="str">
        <f t="shared" si="75"/>
        <v>katB</v>
      </c>
      <c r="AG1709" s="153"/>
      <c r="AH1709" s="153"/>
      <c r="AI1709" t="s">
        <v>201</v>
      </c>
      <c r="AJ1709" t="s">
        <v>17878</v>
      </c>
      <c r="AK1709" s="9" t="str">
        <f>VLOOKUP(Y1709,zdroj!D:AJ,33,0)</f>
        <v>katB</v>
      </c>
    </row>
    <row r="1710" spans="8:37" x14ac:dyDescent="0.25">
      <c r="H1710" s="8"/>
      <c r="I1710" s="8"/>
      <c r="N1710" s="23"/>
      <c r="O1710" s="24"/>
      <c r="P1710" s="19"/>
      <c r="Q1710" s="19"/>
      <c r="R1710" s="19"/>
      <c r="S1710" s="27"/>
      <c r="U1710" s="27"/>
      <c r="Y1710" s="9" t="s">
        <v>498</v>
      </c>
      <c r="Z1710" s="9" t="s">
        <v>462</v>
      </c>
      <c r="AA1710" s="9" t="s">
        <v>198</v>
      </c>
      <c r="AB1710" s="9">
        <v>7974400</v>
      </c>
      <c r="AC1710" s="9" t="s">
        <v>2492</v>
      </c>
      <c r="AD1710" s="9" t="s">
        <v>231</v>
      </c>
      <c r="AE1710" s="5">
        <f t="shared" si="74"/>
        <v>0</v>
      </c>
      <c r="AF1710" s="5" t="str">
        <f t="shared" si="75"/>
        <v>katB</v>
      </c>
      <c r="AG1710" s="153"/>
      <c r="AH1710" s="153"/>
      <c r="AI1710" t="s">
        <v>229</v>
      </c>
      <c r="AJ1710" t="s">
        <v>17878</v>
      </c>
      <c r="AK1710" s="9" t="str">
        <f>VLOOKUP(Y1710,zdroj!D:AJ,33,0)</f>
        <v>katB</v>
      </c>
    </row>
    <row r="1711" spans="8:37" x14ac:dyDescent="0.25">
      <c r="H1711" s="8"/>
      <c r="I1711" s="8"/>
      <c r="N1711" s="23"/>
      <c r="O1711" s="24"/>
      <c r="P1711" s="19"/>
      <c r="Q1711" s="19"/>
      <c r="R1711" s="19"/>
      <c r="S1711" s="27"/>
      <c r="U1711" s="27"/>
      <c r="Y1711" s="9" t="s">
        <v>498</v>
      </c>
      <c r="Z1711" s="9" t="s">
        <v>462</v>
      </c>
      <c r="AA1711" s="9" t="s">
        <v>198</v>
      </c>
      <c r="AB1711" s="9">
        <v>7974418</v>
      </c>
      <c r="AC1711" s="9" t="s">
        <v>2493</v>
      </c>
      <c r="AD1711" s="9" t="s">
        <v>231</v>
      </c>
      <c r="AE1711" s="5">
        <f t="shared" si="74"/>
        <v>0</v>
      </c>
      <c r="AF1711" s="5" t="str">
        <f t="shared" si="75"/>
        <v>katB</v>
      </c>
      <c r="AG1711" s="153"/>
      <c r="AH1711" s="153"/>
      <c r="AI1711" t="s">
        <v>201</v>
      </c>
      <c r="AJ1711" t="s">
        <v>17878</v>
      </c>
      <c r="AK1711" s="9" t="str">
        <f>VLOOKUP(Y1711,zdroj!D:AJ,33,0)</f>
        <v>katB</v>
      </c>
    </row>
    <row r="1712" spans="8:37" x14ac:dyDescent="0.25">
      <c r="H1712" s="8"/>
      <c r="I1712" s="8"/>
      <c r="N1712" s="23"/>
      <c r="O1712" s="24"/>
      <c r="P1712" s="19"/>
      <c r="Q1712" s="19"/>
      <c r="R1712" s="19"/>
      <c r="S1712" s="27"/>
      <c r="U1712" s="27"/>
      <c r="Y1712" s="9" t="s">
        <v>498</v>
      </c>
      <c r="Z1712" s="9" t="s">
        <v>462</v>
      </c>
      <c r="AA1712" s="9" t="s">
        <v>198</v>
      </c>
      <c r="AB1712" s="9">
        <v>7974426</v>
      </c>
      <c r="AC1712" s="9" t="s">
        <v>2494</v>
      </c>
      <c r="AD1712" s="9" t="s">
        <v>231</v>
      </c>
      <c r="AE1712" s="5">
        <f t="shared" si="74"/>
        <v>0</v>
      </c>
      <c r="AF1712" s="5" t="str">
        <f t="shared" si="75"/>
        <v>katB</v>
      </c>
      <c r="AG1712" s="153"/>
      <c r="AH1712" s="153"/>
      <c r="AI1712" t="s">
        <v>201</v>
      </c>
      <c r="AJ1712" t="s">
        <v>17878</v>
      </c>
      <c r="AK1712" s="9" t="str">
        <f>VLOOKUP(Y1712,zdroj!D:AJ,33,0)</f>
        <v>katB</v>
      </c>
    </row>
    <row r="1713" spans="8:37" x14ac:dyDescent="0.25">
      <c r="H1713" s="8"/>
      <c r="I1713" s="8"/>
      <c r="N1713" s="23"/>
      <c r="O1713" s="24"/>
      <c r="P1713" s="19"/>
      <c r="Q1713" s="19"/>
      <c r="R1713" s="19"/>
      <c r="S1713" s="27"/>
      <c r="U1713" s="27"/>
      <c r="Y1713" s="9" t="s">
        <v>498</v>
      </c>
      <c r="Z1713" s="9" t="s">
        <v>462</v>
      </c>
      <c r="AA1713" s="9" t="s">
        <v>198</v>
      </c>
      <c r="AB1713" s="9">
        <v>7974442</v>
      </c>
      <c r="AC1713" s="9" t="s">
        <v>2495</v>
      </c>
      <c r="AD1713" s="9" t="s">
        <v>231</v>
      </c>
      <c r="AE1713" s="5">
        <f t="shared" si="74"/>
        <v>0</v>
      </c>
      <c r="AF1713" s="5" t="str">
        <f t="shared" si="75"/>
        <v>katB</v>
      </c>
      <c r="AG1713" s="153"/>
      <c r="AH1713" s="153"/>
      <c r="AI1713" t="s">
        <v>201</v>
      </c>
      <c r="AJ1713" t="s">
        <v>17878</v>
      </c>
      <c r="AK1713" s="9" t="str">
        <f>VLOOKUP(Y1713,zdroj!D:AJ,33,0)</f>
        <v>katB</v>
      </c>
    </row>
    <row r="1714" spans="8:37" x14ac:dyDescent="0.25">
      <c r="H1714" s="8"/>
      <c r="I1714" s="8"/>
      <c r="N1714" s="23"/>
      <c r="O1714" s="24"/>
      <c r="P1714" s="19"/>
      <c r="Q1714" s="19"/>
      <c r="R1714" s="19"/>
      <c r="S1714" s="27"/>
      <c r="U1714" s="27"/>
      <c r="Y1714" s="9" t="s">
        <v>498</v>
      </c>
      <c r="Z1714" s="9" t="s">
        <v>462</v>
      </c>
      <c r="AA1714" s="9" t="s">
        <v>198</v>
      </c>
      <c r="AB1714" s="9">
        <v>7974451</v>
      </c>
      <c r="AC1714" s="9" t="s">
        <v>2496</v>
      </c>
      <c r="AD1714" s="9" t="s">
        <v>231</v>
      </c>
      <c r="AE1714" s="5">
        <f t="shared" si="74"/>
        <v>0</v>
      </c>
      <c r="AF1714" s="5" t="str">
        <f t="shared" si="75"/>
        <v>katB</v>
      </c>
      <c r="AG1714" s="153"/>
      <c r="AH1714" s="153"/>
      <c r="AI1714" t="s">
        <v>201</v>
      </c>
      <c r="AJ1714" t="s">
        <v>17878</v>
      </c>
      <c r="AK1714" s="9" t="str">
        <f>VLOOKUP(Y1714,zdroj!D:AJ,33,0)</f>
        <v>katB</v>
      </c>
    </row>
    <row r="1715" spans="8:37" x14ac:dyDescent="0.25">
      <c r="H1715" s="8"/>
      <c r="I1715" s="8"/>
      <c r="N1715" s="23"/>
      <c r="O1715" s="24"/>
      <c r="P1715" s="19"/>
      <c r="Q1715" s="19"/>
      <c r="R1715" s="19"/>
      <c r="S1715" s="27"/>
      <c r="U1715" s="27"/>
      <c r="Y1715" s="9" t="s">
        <v>498</v>
      </c>
      <c r="Z1715" s="9" t="s">
        <v>462</v>
      </c>
      <c r="AA1715" s="9" t="s">
        <v>198</v>
      </c>
      <c r="AB1715" s="9">
        <v>7974469</v>
      </c>
      <c r="AC1715" s="9" t="s">
        <v>2497</v>
      </c>
      <c r="AD1715" s="9" t="s">
        <v>231</v>
      </c>
      <c r="AE1715" s="5">
        <f t="shared" si="74"/>
        <v>0</v>
      </c>
      <c r="AF1715" s="5" t="str">
        <f t="shared" si="75"/>
        <v>katB</v>
      </c>
      <c r="AG1715" s="153"/>
      <c r="AH1715" s="153"/>
      <c r="AI1715" t="s">
        <v>201</v>
      </c>
      <c r="AJ1715" t="s">
        <v>17878</v>
      </c>
      <c r="AK1715" s="9" t="str">
        <f>VLOOKUP(Y1715,zdroj!D:AJ,33,0)</f>
        <v>katB</v>
      </c>
    </row>
    <row r="1716" spans="8:37" x14ac:dyDescent="0.25">
      <c r="H1716" s="8"/>
      <c r="I1716" s="8"/>
      <c r="N1716" s="23"/>
      <c r="O1716" s="24"/>
      <c r="P1716" s="19"/>
      <c r="Q1716" s="19"/>
      <c r="R1716" s="19"/>
      <c r="S1716" s="27"/>
      <c r="U1716" s="27"/>
      <c r="Y1716" s="9" t="s">
        <v>498</v>
      </c>
      <c r="Z1716" s="9" t="s">
        <v>462</v>
      </c>
      <c r="AA1716" s="9" t="s">
        <v>198</v>
      </c>
      <c r="AB1716" s="9">
        <v>7974477</v>
      </c>
      <c r="AC1716" s="9" t="s">
        <v>2498</v>
      </c>
      <c r="AD1716" s="9" t="s">
        <v>231</v>
      </c>
      <c r="AE1716" s="5">
        <f t="shared" si="74"/>
        <v>0</v>
      </c>
      <c r="AF1716" s="5" t="str">
        <f t="shared" si="75"/>
        <v>katB</v>
      </c>
      <c r="AG1716" s="153"/>
      <c r="AH1716" s="153"/>
      <c r="AI1716" t="s">
        <v>195</v>
      </c>
      <c r="AJ1716" t="s">
        <v>340</v>
      </c>
      <c r="AK1716" s="9" t="str">
        <f>VLOOKUP(Y1716,zdroj!D:AJ,33,0)</f>
        <v>katB</v>
      </c>
    </row>
    <row r="1717" spans="8:37" x14ac:dyDescent="0.25">
      <c r="H1717" s="8"/>
      <c r="I1717" s="8"/>
      <c r="N1717" s="23"/>
      <c r="O1717" s="24"/>
      <c r="P1717" s="19"/>
      <c r="Q1717" s="19"/>
      <c r="R1717" s="19"/>
      <c r="S1717" s="27"/>
      <c r="U1717" s="27"/>
      <c r="Y1717" s="9" t="s">
        <v>498</v>
      </c>
      <c r="Z1717" s="9" t="s">
        <v>462</v>
      </c>
      <c r="AA1717" s="9" t="s">
        <v>198</v>
      </c>
      <c r="AB1717" s="9">
        <v>7974485</v>
      </c>
      <c r="AC1717" s="9" t="s">
        <v>2499</v>
      </c>
      <c r="AD1717" s="9" t="s">
        <v>231</v>
      </c>
      <c r="AE1717" s="5">
        <f t="shared" si="74"/>
        <v>0</v>
      </c>
      <c r="AF1717" s="5" t="str">
        <f t="shared" si="75"/>
        <v>katB</v>
      </c>
      <c r="AG1717" s="153"/>
      <c r="AH1717" s="153"/>
      <c r="AI1717" t="s">
        <v>201</v>
      </c>
      <c r="AJ1717" t="s">
        <v>17878</v>
      </c>
      <c r="AK1717" s="9" t="str">
        <f>VLOOKUP(Y1717,zdroj!D:AJ,33,0)</f>
        <v>katB</v>
      </c>
    </row>
    <row r="1718" spans="8:37" x14ac:dyDescent="0.25">
      <c r="H1718" s="8"/>
      <c r="I1718" s="8"/>
      <c r="N1718" s="23"/>
      <c r="O1718" s="24"/>
      <c r="P1718" s="19"/>
      <c r="Q1718" s="19"/>
      <c r="R1718" s="19"/>
      <c r="S1718" s="27"/>
      <c r="U1718" s="27"/>
      <c r="Y1718" s="9" t="s">
        <v>498</v>
      </c>
      <c r="Z1718" s="9" t="s">
        <v>462</v>
      </c>
      <c r="AA1718" s="9" t="s">
        <v>198</v>
      </c>
      <c r="AB1718" s="9">
        <v>7974493</v>
      </c>
      <c r="AC1718" s="9" t="s">
        <v>2500</v>
      </c>
      <c r="AD1718" s="9" t="s">
        <v>231</v>
      </c>
      <c r="AE1718" s="5">
        <f t="shared" si="74"/>
        <v>0</v>
      </c>
      <c r="AF1718" s="5" t="str">
        <f t="shared" si="75"/>
        <v>katB</v>
      </c>
      <c r="AG1718" s="153"/>
      <c r="AH1718" s="153"/>
      <c r="AI1718" t="s">
        <v>201</v>
      </c>
      <c r="AJ1718" t="s">
        <v>17878</v>
      </c>
      <c r="AK1718" s="9" t="str">
        <f>VLOOKUP(Y1718,zdroj!D:AJ,33,0)</f>
        <v>katB</v>
      </c>
    </row>
    <row r="1719" spans="8:37" x14ac:dyDescent="0.25">
      <c r="H1719" s="8"/>
      <c r="I1719" s="8"/>
      <c r="N1719" s="23"/>
      <c r="O1719" s="24"/>
      <c r="P1719" s="19"/>
      <c r="Q1719" s="19"/>
      <c r="R1719" s="19"/>
      <c r="S1719" s="27"/>
      <c r="U1719" s="27"/>
      <c r="Y1719" s="9" t="s">
        <v>498</v>
      </c>
      <c r="Z1719" s="9" t="s">
        <v>462</v>
      </c>
      <c r="AA1719" s="9" t="s">
        <v>198</v>
      </c>
      <c r="AB1719" s="9">
        <v>7973781</v>
      </c>
      <c r="AC1719" s="9" t="s">
        <v>2501</v>
      </c>
      <c r="AD1719" s="9" t="s">
        <v>231</v>
      </c>
      <c r="AE1719" s="5">
        <f t="shared" si="74"/>
        <v>0</v>
      </c>
      <c r="AF1719" s="5" t="str">
        <f t="shared" si="75"/>
        <v>katB</v>
      </c>
      <c r="AG1719" s="153"/>
      <c r="AH1719" s="153"/>
      <c r="AI1719" t="s">
        <v>201</v>
      </c>
      <c r="AJ1719" t="s">
        <v>17878</v>
      </c>
      <c r="AK1719" s="9" t="str">
        <f>VLOOKUP(Y1719,zdroj!D:AJ,33,0)</f>
        <v>katB</v>
      </c>
    </row>
    <row r="1720" spans="8:37" x14ac:dyDescent="0.25">
      <c r="H1720" s="8"/>
      <c r="I1720" s="8"/>
      <c r="N1720" s="23"/>
      <c r="O1720" s="24"/>
      <c r="P1720" s="19"/>
      <c r="Q1720" s="19"/>
      <c r="R1720" s="19"/>
      <c r="S1720" s="27"/>
      <c r="U1720" s="27"/>
      <c r="Y1720" s="9" t="s">
        <v>498</v>
      </c>
      <c r="Z1720" s="9" t="s">
        <v>462</v>
      </c>
      <c r="AA1720" s="9" t="s">
        <v>198</v>
      </c>
      <c r="AB1720" s="9">
        <v>7974507</v>
      </c>
      <c r="AC1720" s="9" t="s">
        <v>2502</v>
      </c>
      <c r="AD1720" s="9" t="s">
        <v>231</v>
      </c>
      <c r="AE1720" s="5">
        <f t="shared" si="74"/>
        <v>0</v>
      </c>
      <c r="AF1720" s="5" t="str">
        <f t="shared" si="75"/>
        <v>katB</v>
      </c>
      <c r="AG1720" s="153"/>
      <c r="AH1720" s="153"/>
      <c r="AI1720" t="s">
        <v>201</v>
      </c>
      <c r="AJ1720" t="s">
        <v>17878</v>
      </c>
      <c r="AK1720" s="9" t="str">
        <f>VLOOKUP(Y1720,zdroj!D:AJ,33,0)</f>
        <v>katB</v>
      </c>
    </row>
    <row r="1721" spans="8:37" x14ac:dyDescent="0.25">
      <c r="H1721" s="8"/>
      <c r="I1721" s="8"/>
      <c r="N1721" s="23"/>
      <c r="O1721" s="24"/>
      <c r="P1721" s="19"/>
      <c r="Q1721" s="19"/>
      <c r="R1721" s="19"/>
      <c r="S1721" s="27"/>
      <c r="U1721" s="27"/>
      <c r="Y1721" s="9" t="s">
        <v>498</v>
      </c>
      <c r="Z1721" s="9" t="s">
        <v>462</v>
      </c>
      <c r="AA1721" s="9" t="s">
        <v>198</v>
      </c>
      <c r="AB1721" s="9">
        <v>7974515</v>
      </c>
      <c r="AC1721" s="9" t="s">
        <v>2503</v>
      </c>
      <c r="AD1721" s="9" t="s">
        <v>231</v>
      </c>
      <c r="AE1721" s="5">
        <f t="shared" si="74"/>
        <v>0</v>
      </c>
      <c r="AF1721" s="5" t="str">
        <f t="shared" si="75"/>
        <v>katB</v>
      </c>
      <c r="AG1721" s="153"/>
      <c r="AH1721" s="153"/>
      <c r="AI1721" t="s">
        <v>195</v>
      </c>
      <c r="AJ1721" t="s">
        <v>340</v>
      </c>
      <c r="AK1721" s="9" t="str">
        <f>VLOOKUP(Y1721,zdroj!D:AJ,33,0)</f>
        <v>katB</v>
      </c>
    </row>
    <row r="1722" spans="8:37" x14ac:dyDescent="0.25">
      <c r="H1722" s="8"/>
      <c r="I1722" s="8"/>
      <c r="N1722" s="23"/>
      <c r="O1722" s="24"/>
      <c r="P1722" s="19"/>
      <c r="Q1722" s="19"/>
      <c r="R1722" s="19"/>
      <c r="S1722" s="27"/>
      <c r="U1722" s="27"/>
      <c r="Y1722" s="9" t="s">
        <v>498</v>
      </c>
      <c r="Z1722" s="9" t="s">
        <v>462</v>
      </c>
      <c r="AA1722" s="9" t="s">
        <v>198</v>
      </c>
      <c r="AB1722" s="9">
        <v>7974523</v>
      </c>
      <c r="AC1722" s="9" t="s">
        <v>2504</v>
      </c>
      <c r="AD1722" s="9" t="s">
        <v>231</v>
      </c>
      <c r="AE1722" s="5">
        <f t="shared" si="74"/>
        <v>0</v>
      </c>
      <c r="AF1722" s="5" t="str">
        <f t="shared" si="75"/>
        <v>katB</v>
      </c>
      <c r="AG1722" s="153"/>
      <c r="AH1722" s="153"/>
      <c r="AI1722" t="s">
        <v>195</v>
      </c>
      <c r="AJ1722" t="s">
        <v>340</v>
      </c>
      <c r="AK1722" s="9" t="str">
        <f>VLOOKUP(Y1722,zdroj!D:AJ,33,0)</f>
        <v>katB</v>
      </c>
    </row>
    <row r="1723" spans="8:37" x14ac:dyDescent="0.25">
      <c r="H1723" s="8"/>
      <c r="I1723" s="8"/>
      <c r="N1723" s="23"/>
      <c r="O1723" s="24"/>
      <c r="P1723" s="19"/>
      <c r="Q1723" s="19"/>
      <c r="R1723" s="19"/>
      <c r="S1723" s="27"/>
      <c r="U1723" s="27"/>
      <c r="Y1723" s="9" t="s">
        <v>498</v>
      </c>
      <c r="Z1723" s="9" t="s">
        <v>462</v>
      </c>
      <c r="AA1723" s="9" t="s">
        <v>198</v>
      </c>
      <c r="AB1723" s="9">
        <v>7974531</v>
      </c>
      <c r="AC1723" s="9" t="s">
        <v>2505</v>
      </c>
      <c r="AD1723" s="9" t="s">
        <v>231</v>
      </c>
      <c r="AE1723" s="5">
        <f t="shared" si="74"/>
        <v>0</v>
      </c>
      <c r="AF1723" s="5" t="str">
        <f t="shared" si="75"/>
        <v>katB</v>
      </c>
      <c r="AG1723" s="153"/>
      <c r="AH1723" s="153"/>
      <c r="AI1723" t="s">
        <v>201</v>
      </c>
      <c r="AJ1723" t="s">
        <v>17878</v>
      </c>
      <c r="AK1723" s="9" t="str">
        <f>VLOOKUP(Y1723,zdroj!D:AJ,33,0)</f>
        <v>katB</v>
      </c>
    </row>
    <row r="1724" spans="8:37" x14ac:dyDescent="0.25">
      <c r="H1724" s="8"/>
      <c r="I1724" s="8"/>
      <c r="N1724" s="23"/>
      <c r="O1724" s="24"/>
      <c r="P1724" s="19"/>
      <c r="Q1724" s="19"/>
      <c r="R1724" s="19"/>
      <c r="S1724" s="27"/>
      <c r="U1724" s="27"/>
      <c r="Y1724" s="9" t="s">
        <v>498</v>
      </c>
      <c r="Z1724" s="9" t="s">
        <v>462</v>
      </c>
      <c r="AA1724" s="9" t="s">
        <v>198</v>
      </c>
      <c r="AB1724" s="9">
        <v>7974540</v>
      </c>
      <c r="AC1724" s="9" t="s">
        <v>2506</v>
      </c>
      <c r="AD1724" s="9" t="s">
        <v>231</v>
      </c>
      <c r="AE1724" s="5">
        <f t="shared" si="74"/>
        <v>0</v>
      </c>
      <c r="AF1724" s="5" t="str">
        <f t="shared" si="75"/>
        <v>katB</v>
      </c>
      <c r="AG1724" s="153"/>
      <c r="AH1724" s="153"/>
      <c r="AI1724" t="s">
        <v>201</v>
      </c>
      <c r="AJ1724" t="s">
        <v>17878</v>
      </c>
      <c r="AK1724" s="9" t="str">
        <f>VLOOKUP(Y1724,zdroj!D:AJ,33,0)</f>
        <v>katB</v>
      </c>
    </row>
    <row r="1725" spans="8:37" x14ac:dyDescent="0.25">
      <c r="H1725" s="8"/>
      <c r="I1725" s="8"/>
      <c r="N1725" s="23"/>
      <c r="O1725" s="24"/>
      <c r="P1725" s="19"/>
      <c r="Q1725" s="19"/>
      <c r="R1725" s="19"/>
      <c r="S1725" s="27"/>
      <c r="U1725" s="27"/>
      <c r="Y1725" s="9" t="s">
        <v>498</v>
      </c>
      <c r="Z1725" s="9" t="s">
        <v>462</v>
      </c>
      <c r="AA1725" s="9" t="s">
        <v>198</v>
      </c>
      <c r="AB1725" s="9">
        <v>7974558</v>
      </c>
      <c r="AC1725" s="9" t="s">
        <v>2507</v>
      </c>
      <c r="AD1725" s="9" t="s">
        <v>231</v>
      </c>
      <c r="AE1725" s="5">
        <f t="shared" si="74"/>
        <v>0</v>
      </c>
      <c r="AF1725" s="5" t="str">
        <f t="shared" si="75"/>
        <v>katB</v>
      </c>
      <c r="AG1725" s="153"/>
      <c r="AH1725" s="153"/>
      <c r="AI1725" t="s">
        <v>201</v>
      </c>
      <c r="AJ1725" t="s">
        <v>17878</v>
      </c>
      <c r="AK1725" s="9" t="str">
        <f>VLOOKUP(Y1725,zdroj!D:AJ,33,0)</f>
        <v>katB</v>
      </c>
    </row>
    <row r="1726" spans="8:37" x14ac:dyDescent="0.25">
      <c r="H1726" s="8"/>
      <c r="I1726" s="8"/>
      <c r="N1726" s="23"/>
      <c r="O1726" s="24"/>
      <c r="P1726" s="19"/>
      <c r="Q1726" s="19"/>
      <c r="R1726" s="19"/>
      <c r="S1726" s="27"/>
      <c r="U1726" s="27"/>
      <c r="Y1726" s="9" t="s">
        <v>498</v>
      </c>
      <c r="Z1726" s="9" t="s">
        <v>462</v>
      </c>
      <c r="AA1726" s="9" t="s">
        <v>198</v>
      </c>
      <c r="AB1726" s="9">
        <v>7974566</v>
      </c>
      <c r="AC1726" s="9" t="s">
        <v>2508</v>
      </c>
      <c r="AD1726" s="9" t="s">
        <v>231</v>
      </c>
      <c r="AE1726" s="5">
        <f t="shared" si="74"/>
        <v>0</v>
      </c>
      <c r="AF1726" s="5" t="str">
        <f t="shared" si="75"/>
        <v>katB</v>
      </c>
      <c r="AG1726" s="153"/>
      <c r="AH1726" s="153"/>
      <c r="AI1726" t="s">
        <v>201</v>
      </c>
      <c r="AJ1726" t="s">
        <v>17878</v>
      </c>
      <c r="AK1726" s="9" t="str">
        <f>VLOOKUP(Y1726,zdroj!D:AJ,33,0)</f>
        <v>katB</v>
      </c>
    </row>
    <row r="1727" spans="8:37" x14ac:dyDescent="0.25">
      <c r="H1727" s="8"/>
      <c r="I1727" s="8"/>
      <c r="N1727" s="23"/>
      <c r="O1727" s="24"/>
      <c r="P1727" s="19"/>
      <c r="Q1727" s="19"/>
      <c r="R1727" s="19"/>
      <c r="S1727" s="27"/>
      <c r="U1727" s="27"/>
      <c r="Y1727" s="9" t="s">
        <v>498</v>
      </c>
      <c r="Z1727" s="9" t="s">
        <v>462</v>
      </c>
      <c r="AA1727" s="9" t="s">
        <v>198</v>
      </c>
      <c r="AB1727" s="9">
        <v>7974582</v>
      </c>
      <c r="AC1727" s="9" t="s">
        <v>2509</v>
      </c>
      <c r="AD1727" s="9" t="s">
        <v>231</v>
      </c>
      <c r="AE1727" s="5">
        <f t="shared" si="74"/>
        <v>0</v>
      </c>
      <c r="AF1727" s="5" t="str">
        <f t="shared" si="75"/>
        <v>katB</v>
      </c>
      <c r="AG1727" s="153"/>
      <c r="AH1727" s="153"/>
      <c r="AI1727" t="s">
        <v>201</v>
      </c>
      <c r="AJ1727" t="s">
        <v>17878</v>
      </c>
      <c r="AK1727" s="9" t="str">
        <f>VLOOKUP(Y1727,zdroj!D:AJ,33,0)</f>
        <v>katB</v>
      </c>
    </row>
    <row r="1728" spans="8:37" x14ac:dyDescent="0.25">
      <c r="H1728" s="8"/>
      <c r="I1728" s="8"/>
      <c r="N1728" s="23"/>
      <c r="O1728" s="24"/>
      <c r="P1728" s="19"/>
      <c r="Q1728" s="19"/>
      <c r="R1728" s="19"/>
      <c r="S1728" s="27"/>
      <c r="U1728" s="27"/>
      <c r="Y1728" s="9" t="s">
        <v>498</v>
      </c>
      <c r="Z1728" s="9" t="s">
        <v>462</v>
      </c>
      <c r="AA1728" s="9" t="s">
        <v>198</v>
      </c>
      <c r="AB1728" s="9">
        <v>7974591</v>
      </c>
      <c r="AC1728" s="9" t="s">
        <v>2510</v>
      </c>
      <c r="AD1728" s="9" t="s">
        <v>231</v>
      </c>
      <c r="AE1728" s="5">
        <f t="shared" si="74"/>
        <v>0</v>
      </c>
      <c r="AF1728" s="5" t="str">
        <f t="shared" si="75"/>
        <v>katB</v>
      </c>
      <c r="AG1728" s="153"/>
      <c r="AH1728" s="153"/>
      <c r="AI1728" t="s">
        <v>201</v>
      </c>
      <c r="AJ1728" t="s">
        <v>17878</v>
      </c>
      <c r="AK1728" s="9" t="str">
        <f>VLOOKUP(Y1728,zdroj!D:AJ,33,0)</f>
        <v>katB</v>
      </c>
    </row>
    <row r="1729" spans="8:37" x14ac:dyDescent="0.25">
      <c r="H1729" s="8"/>
      <c r="I1729" s="8"/>
      <c r="N1729" s="23"/>
      <c r="O1729" s="24"/>
      <c r="P1729" s="19"/>
      <c r="Q1729" s="19"/>
      <c r="R1729" s="19"/>
      <c r="S1729" s="27"/>
      <c r="U1729" s="27"/>
      <c r="Y1729" s="9" t="s">
        <v>498</v>
      </c>
      <c r="Z1729" s="9" t="s">
        <v>462</v>
      </c>
      <c r="AA1729" s="9" t="s">
        <v>198</v>
      </c>
      <c r="AB1729" s="9">
        <v>7973799</v>
      </c>
      <c r="AC1729" s="9" t="s">
        <v>2511</v>
      </c>
      <c r="AD1729" s="9" t="s">
        <v>231</v>
      </c>
      <c r="AE1729" s="5">
        <f t="shared" si="74"/>
        <v>0</v>
      </c>
      <c r="AF1729" s="5" t="str">
        <f t="shared" si="75"/>
        <v>katB</v>
      </c>
      <c r="AG1729" s="153"/>
      <c r="AH1729" s="153"/>
      <c r="AI1729" t="s">
        <v>201</v>
      </c>
      <c r="AJ1729" t="s">
        <v>17878</v>
      </c>
      <c r="AK1729" s="9" t="str">
        <f>VLOOKUP(Y1729,zdroj!D:AJ,33,0)</f>
        <v>katB</v>
      </c>
    </row>
    <row r="1730" spans="8:37" x14ac:dyDescent="0.25">
      <c r="H1730" s="8"/>
      <c r="I1730" s="8"/>
      <c r="N1730" s="23"/>
      <c r="O1730" s="24"/>
      <c r="P1730" s="19"/>
      <c r="Q1730" s="19"/>
      <c r="R1730" s="19"/>
      <c r="S1730" s="27"/>
      <c r="U1730" s="27"/>
      <c r="Y1730" s="9" t="s">
        <v>498</v>
      </c>
      <c r="Z1730" s="9" t="s">
        <v>462</v>
      </c>
      <c r="AA1730" s="9" t="s">
        <v>198</v>
      </c>
      <c r="AB1730" s="9">
        <v>7974604</v>
      </c>
      <c r="AC1730" s="9" t="s">
        <v>2512</v>
      </c>
      <c r="AD1730" s="9" t="s">
        <v>231</v>
      </c>
      <c r="AE1730" s="5">
        <f t="shared" si="74"/>
        <v>0</v>
      </c>
      <c r="AF1730" s="5" t="str">
        <f t="shared" si="75"/>
        <v>katB</v>
      </c>
      <c r="AG1730" s="153"/>
      <c r="AH1730" s="153"/>
      <c r="AI1730" t="s">
        <v>201</v>
      </c>
      <c r="AJ1730" t="s">
        <v>17878</v>
      </c>
      <c r="AK1730" s="9" t="str">
        <f>VLOOKUP(Y1730,zdroj!D:AJ,33,0)</f>
        <v>katB</v>
      </c>
    </row>
    <row r="1731" spans="8:37" x14ac:dyDescent="0.25">
      <c r="H1731" s="8"/>
      <c r="I1731" s="8"/>
      <c r="N1731" s="23"/>
      <c r="O1731" s="24"/>
      <c r="P1731" s="19"/>
      <c r="Q1731" s="19"/>
      <c r="R1731" s="19"/>
      <c r="S1731" s="27"/>
      <c r="U1731" s="27"/>
      <c r="Y1731" s="9" t="s">
        <v>498</v>
      </c>
      <c r="Z1731" s="9" t="s">
        <v>462</v>
      </c>
      <c r="AA1731" s="9" t="s">
        <v>198</v>
      </c>
      <c r="AB1731" s="9">
        <v>7974612</v>
      </c>
      <c r="AC1731" s="9" t="s">
        <v>2513</v>
      </c>
      <c r="AD1731" s="9" t="s">
        <v>231</v>
      </c>
      <c r="AE1731" s="5">
        <f t="shared" si="74"/>
        <v>0</v>
      </c>
      <c r="AF1731" s="5" t="str">
        <f t="shared" si="75"/>
        <v>katB</v>
      </c>
      <c r="AG1731" s="153"/>
      <c r="AH1731" s="153"/>
      <c r="AI1731" t="s">
        <v>201</v>
      </c>
      <c r="AJ1731" t="s">
        <v>17878</v>
      </c>
      <c r="AK1731" s="9" t="str">
        <f>VLOOKUP(Y1731,zdroj!D:AJ,33,0)</f>
        <v>katB</v>
      </c>
    </row>
    <row r="1732" spans="8:37" x14ac:dyDescent="0.25">
      <c r="H1732" s="8"/>
      <c r="I1732" s="8"/>
      <c r="N1732" s="23"/>
      <c r="O1732" s="24"/>
      <c r="P1732" s="19"/>
      <c r="Q1732" s="19"/>
      <c r="R1732" s="19"/>
      <c r="S1732" s="27"/>
      <c r="U1732" s="27"/>
      <c r="Y1732" s="9" t="s">
        <v>498</v>
      </c>
      <c r="Z1732" s="9" t="s">
        <v>462</v>
      </c>
      <c r="AA1732" s="9" t="s">
        <v>198</v>
      </c>
      <c r="AB1732" s="9">
        <v>7974621</v>
      </c>
      <c r="AC1732" s="9" t="s">
        <v>2514</v>
      </c>
      <c r="AD1732" s="9" t="s">
        <v>231</v>
      </c>
      <c r="AE1732" s="5">
        <f t="shared" si="74"/>
        <v>0</v>
      </c>
      <c r="AF1732" s="5" t="str">
        <f t="shared" si="75"/>
        <v>katB</v>
      </c>
      <c r="AG1732" s="153"/>
      <c r="AH1732" s="153"/>
      <c r="AI1732" t="s">
        <v>201</v>
      </c>
      <c r="AJ1732" t="s">
        <v>17878</v>
      </c>
      <c r="AK1732" s="9" t="str">
        <f>VLOOKUP(Y1732,zdroj!D:AJ,33,0)</f>
        <v>katB</v>
      </c>
    </row>
    <row r="1733" spans="8:37" x14ac:dyDescent="0.25">
      <c r="H1733" s="8"/>
      <c r="I1733" s="8"/>
      <c r="N1733" s="23"/>
      <c r="O1733" s="24"/>
      <c r="P1733" s="19"/>
      <c r="Q1733" s="19"/>
      <c r="R1733" s="19"/>
      <c r="S1733" s="27"/>
      <c r="U1733" s="27"/>
      <c r="Y1733" s="9" t="s">
        <v>498</v>
      </c>
      <c r="Z1733" s="9" t="s">
        <v>462</v>
      </c>
      <c r="AA1733" s="9" t="s">
        <v>198</v>
      </c>
      <c r="AB1733" s="9">
        <v>7974639</v>
      </c>
      <c r="AC1733" s="9" t="s">
        <v>2515</v>
      </c>
      <c r="AD1733" s="9" t="s">
        <v>231</v>
      </c>
      <c r="AE1733" s="5">
        <f t="shared" si="74"/>
        <v>0</v>
      </c>
      <c r="AF1733" s="5" t="str">
        <f t="shared" si="75"/>
        <v>katB</v>
      </c>
      <c r="AG1733" s="153"/>
      <c r="AH1733" s="153"/>
      <c r="AI1733" t="s">
        <v>201</v>
      </c>
      <c r="AJ1733" t="s">
        <v>17878</v>
      </c>
      <c r="AK1733" s="9" t="str">
        <f>VLOOKUP(Y1733,zdroj!D:AJ,33,0)</f>
        <v>katB</v>
      </c>
    </row>
    <row r="1734" spans="8:37" x14ac:dyDescent="0.25">
      <c r="H1734" s="8"/>
      <c r="I1734" s="8"/>
      <c r="N1734" s="23"/>
      <c r="O1734" s="24"/>
      <c r="P1734" s="19"/>
      <c r="Q1734" s="19"/>
      <c r="R1734" s="19"/>
      <c r="S1734" s="27"/>
      <c r="U1734" s="27"/>
      <c r="Y1734" s="9" t="s">
        <v>498</v>
      </c>
      <c r="Z1734" s="9" t="s">
        <v>462</v>
      </c>
      <c r="AA1734" s="9" t="s">
        <v>198</v>
      </c>
      <c r="AB1734" s="9">
        <v>7974647</v>
      </c>
      <c r="AC1734" s="9" t="s">
        <v>2516</v>
      </c>
      <c r="AD1734" s="9" t="s">
        <v>231</v>
      </c>
      <c r="AE1734" s="5">
        <f t="shared" si="74"/>
        <v>0</v>
      </c>
      <c r="AF1734" s="5" t="str">
        <f t="shared" si="75"/>
        <v>katB</v>
      </c>
      <c r="AG1734" s="153"/>
      <c r="AH1734" s="153"/>
      <c r="AI1734" t="s">
        <v>201</v>
      </c>
      <c r="AJ1734" t="s">
        <v>17878</v>
      </c>
      <c r="AK1734" s="9" t="str">
        <f>VLOOKUP(Y1734,zdroj!D:AJ,33,0)</f>
        <v>katB</v>
      </c>
    </row>
    <row r="1735" spans="8:37" x14ac:dyDescent="0.25">
      <c r="H1735" s="8"/>
      <c r="I1735" s="8"/>
      <c r="N1735" s="23"/>
      <c r="O1735" s="24"/>
      <c r="P1735" s="19"/>
      <c r="Q1735" s="19"/>
      <c r="R1735" s="19"/>
      <c r="S1735" s="27"/>
      <c r="U1735" s="27"/>
      <c r="Y1735" s="9" t="s">
        <v>498</v>
      </c>
      <c r="Z1735" s="9" t="s">
        <v>462</v>
      </c>
      <c r="AA1735" s="9" t="s">
        <v>198</v>
      </c>
      <c r="AB1735" s="9">
        <v>7974655</v>
      </c>
      <c r="AC1735" s="9" t="s">
        <v>2517</v>
      </c>
      <c r="AD1735" s="9" t="s">
        <v>231</v>
      </c>
      <c r="AE1735" s="5">
        <f t="shared" si="74"/>
        <v>0</v>
      </c>
      <c r="AF1735" s="5" t="str">
        <f t="shared" si="75"/>
        <v>katB</v>
      </c>
      <c r="AG1735" s="153"/>
      <c r="AH1735" s="153"/>
      <c r="AI1735" t="s">
        <v>201</v>
      </c>
      <c r="AJ1735" t="s">
        <v>17878</v>
      </c>
      <c r="AK1735" s="9" t="str">
        <f>VLOOKUP(Y1735,zdroj!D:AJ,33,0)</f>
        <v>katB</v>
      </c>
    </row>
    <row r="1736" spans="8:37" x14ac:dyDescent="0.25">
      <c r="H1736" s="8"/>
      <c r="I1736" s="8"/>
      <c r="N1736" s="23"/>
      <c r="O1736" s="24"/>
      <c r="P1736" s="19"/>
      <c r="Q1736" s="19"/>
      <c r="R1736" s="19"/>
      <c r="S1736" s="27"/>
      <c r="U1736" s="27"/>
      <c r="Y1736" s="9" t="s">
        <v>498</v>
      </c>
      <c r="Z1736" s="9" t="s">
        <v>462</v>
      </c>
      <c r="AA1736" s="9" t="s">
        <v>198</v>
      </c>
      <c r="AB1736" s="9">
        <v>7974663</v>
      </c>
      <c r="AC1736" s="9" t="s">
        <v>2518</v>
      </c>
      <c r="AD1736" s="9" t="s">
        <v>231</v>
      </c>
      <c r="AE1736" s="5">
        <f t="shared" si="74"/>
        <v>0</v>
      </c>
      <c r="AF1736" s="5" t="str">
        <f t="shared" si="75"/>
        <v>katB</v>
      </c>
      <c r="AG1736" s="153"/>
      <c r="AH1736" s="153"/>
      <c r="AI1736" t="s">
        <v>201</v>
      </c>
      <c r="AJ1736" t="s">
        <v>17878</v>
      </c>
      <c r="AK1736" s="9" t="str">
        <f>VLOOKUP(Y1736,zdroj!D:AJ,33,0)</f>
        <v>katB</v>
      </c>
    </row>
    <row r="1737" spans="8:37" x14ac:dyDescent="0.25">
      <c r="H1737" s="8"/>
      <c r="I1737" s="8"/>
      <c r="N1737" s="23"/>
      <c r="O1737" s="24"/>
      <c r="P1737" s="19"/>
      <c r="Q1737" s="19"/>
      <c r="R1737" s="19"/>
      <c r="S1737" s="27"/>
      <c r="U1737" s="27"/>
      <c r="Y1737" s="9" t="s">
        <v>498</v>
      </c>
      <c r="Z1737" s="9" t="s">
        <v>462</v>
      </c>
      <c r="AA1737" s="9" t="s">
        <v>198</v>
      </c>
      <c r="AB1737" s="9">
        <v>7974671</v>
      </c>
      <c r="AC1737" s="9" t="s">
        <v>2519</v>
      </c>
      <c r="AD1737" s="9" t="s">
        <v>231</v>
      </c>
      <c r="AE1737" s="5">
        <f t="shared" si="74"/>
        <v>0</v>
      </c>
      <c r="AF1737" s="5" t="str">
        <f t="shared" si="75"/>
        <v>katB</v>
      </c>
      <c r="AG1737" s="153"/>
      <c r="AH1737" s="153"/>
      <c r="AI1737" t="s">
        <v>201</v>
      </c>
      <c r="AJ1737" t="s">
        <v>17878</v>
      </c>
      <c r="AK1737" s="9" t="str">
        <f>VLOOKUP(Y1737,zdroj!D:AJ,33,0)</f>
        <v>katB</v>
      </c>
    </row>
    <row r="1738" spans="8:37" x14ac:dyDescent="0.25">
      <c r="H1738" s="8"/>
      <c r="I1738" s="8"/>
      <c r="N1738" s="23"/>
      <c r="O1738" s="24"/>
      <c r="P1738" s="19"/>
      <c r="Q1738" s="19"/>
      <c r="R1738" s="19"/>
      <c r="S1738" s="27"/>
      <c r="U1738" s="27"/>
      <c r="Y1738" s="9" t="s">
        <v>498</v>
      </c>
      <c r="Z1738" s="9" t="s">
        <v>462</v>
      </c>
      <c r="AA1738" s="9" t="s">
        <v>198</v>
      </c>
      <c r="AB1738" s="9">
        <v>7974680</v>
      </c>
      <c r="AC1738" s="9" t="s">
        <v>2520</v>
      </c>
      <c r="AD1738" s="9" t="s">
        <v>231</v>
      </c>
      <c r="AE1738" s="5">
        <f t="shared" ref="AE1738:AE1801" si="76">VLOOKUP(Y1738,K:T,10,0)</f>
        <v>0</v>
      </c>
      <c r="AF1738" s="5" t="str">
        <f t="shared" ref="AF1738:AF1801" si="77">IF(AE1738="A",IF(AD1738="katA","katB",AD1738),AD1738)</f>
        <v>katB</v>
      </c>
      <c r="AG1738" s="153"/>
      <c r="AH1738" s="153"/>
      <c r="AI1738" t="s">
        <v>201</v>
      </c>
      <c r="AJ1738" t="s">
        <v>17878</v>
      </c>
      <c r="AK1738" s="9" t="str">
        <f>VLOOKUP(Y1738,zdroj!D:AJ,33,0)</f>
        <v>katB</v>
      </c>
    </row>
    <row r="1739" spans="8:37" x14ac:dyDescent="0.25">
      <c r="H1739" s="8"/>
      <c r="I1739" s="8"/>
      <c r="N1739" s="23"/>
      <c r="O1739" s="24"/>
      <c r="P1739" s="19"/>
      <c r="Q1739" s="19"/>
      <c r="R1739" s="19"/>
      <c r="S1739" s="27"/>
      <c r="U1739" s="27"/>
      <c r="Y1739" s="9" t="s">
        <v>498</v>
      </c>
      <c r="Z1739" s="9" t="s">
        <v>462</v>
      </c>
      <c r="AA1739" s="9" t="s">
        <v>198</v>
      </c>
      <c r="AB1739" s="9">
        <v>7974698</v>
      </c>
      <c r="AC1739" s="9" t="s">
        <v>2521</v>
      </c>
      <c r="AD1739" s="9" t="s">
        <v>231</v>
      </c>
      <c r="AE1739" s="5">
        <f t="shared" si="76"/>
        <v>0</v>
      </c>
      <c r="AF1739" s="5" t="str">
        <f t="shared" si="77"/>
        <v>katB</v>
      </c>
      <c r="AG1739" s="153"/>
      <c r="AH1739" s="153"/>
      <c r="AI1739" t="s">
        <v>201</v>
      </c>
      <c r="AJ1739" t="s">
        <v>17878</v>
      </c>
      <c r="AK1739" s="9" t="str">
        <f>VLOOKUP(Y1739,zdroj!D:AJ,33,0)</f>
        <v>katB</v>
      </c>
    </row>
    <row r="1740" spans="8:37" x14ac:dyDescent="0.25">
      <c r="H1740" s="8"/>
      <c r="I1740" s="8"/>
      <c r="N1740" s="23"/>
      <c r="O1740" s="24"/>
      <c r="P1740" s="19"/>
      <c r="Q1740" s="19"/>
      <c r="R1740" s="19"/>
      <c r="S1740" s="27"/>
      <c r="U1740" s="27"/>
      <c r="Y1740" s="9" t="s">
        <v>500</v>
      </c>
      <c r="Z1740" s="9" t="s">
        <v>462</v>
      </c>
      <c r="AA1740" s="9" t="s">
        <v>198</v>
      </c>
      <c r="AB1740" s="9">
        <v>82652406</v>
      </c>
      <c r="AC1740" s="9" t="s">
        <v>2522</v>
      </c>
      <c r="AD1740" s="9" t="s">
        <v>231</v>
      </c>
      <c r="AE1740" s="5">
        <f t="shared" si="76"/>
        <v>0</v>
      </c>
      <c r="AF1740" s="5" t="str">
        <f t="shared" si="77"/>
        <v>katB</v>
      </c>
      <c r="AG1740" s="153"/>
      <c r="AH1740" s="153"/>
      <c r="AI1740" t="s">
        <v>195</v>
      </c>
      <c r="AJ1740" t="s">
        <v>340</v>
      </c>
      <c r="AK1740" s="9" t="str">
        <f>VLOOKUP(Y1740,zdroj!D:AJ,33,0)</f>
        <v>katB</v>
      </c>
    </row>
    <row r="1741" spans="8:37" x14ac:dyDescent="0.25">
      <c r="H1741" s="8"/>
      <c r="I1741" s="8"/>
      <c r="N1741" s="23"/>
      <c r="O1741" s="24"/>
      <c r="P1741" s="19"/>
      <c r="Q1741" s="19"/>
      <c r="R1741" s="19"/>
      <c r="S1741" s="27"/>
      <c r="U1741" s="27"/>
      <c r="Y1741" s="9" t="s">
        <v>500</v>
      </c>
      <c r="Z1741" s="9" t="s">
        <v>462</v>
      </c>
      <c r="AA1741" s="9" t="s">
        <v>198</v>
      </c>
      <c r="AB1741" s="9">
        <v>40457800</v>
      </c>
      <c r="AC1741" s="9" t="s">
        <v>2523</v>
      </c>
      <c r="AD1741" s="9" t="s">
        <v>231</v>
      </c>
      <c r="AE1741" s="5">
        <f t="shared" si="76"/>
        <v>0</v>
      </c>
      <c r="AF1741" s="5" t="str">
        <f t="shared" si="77"/>
        <v>katB</v>
      </c>
      <c r="AG1741" s="153"/>
      <c r="AH1741" s="153"/>
      <c r="AI1741" t="s">
        <v>195</v>
      </c>
      <c r="AJ1741" t="s">
        <v>340</v>
      </c>
      <c r="AK1741" s="9" t="str">
        <f>VLOOKUP(Y1741,zdroj!D:AJ,33,0)</f>
        <v>katB</v>
      </c>
    </row>
    <row r="1742" spans="8:37" x14ac:dyDescent="0.25">
      <c r="H1742" s="8"/>
      <c r="I1742" s="8"/>
      <c r="N1742" s="23"/>
      <c r="O1742" s="24"/>
      <c r="P1742" s="19"/>
      <c r="Q1742" s="19"/>
      <c r="R1742" s="19"/>
      <c r="S1742" s="27"/>
      <c r="U1742" s="27"/>
      <c r="Y1742" s="9" t="s">
        <v>500</v>
      </c>
      <c r="Z1742" s="9" t="s">
        <v>462</v>
      </c>
      <c r="AA1742" s="9" t="s">
        <v>198</v>
      </c>
      <c r="AB1742" s="9">
        <v>75403242</v>
      </c>
      <c r="AC1742" s="9" t="s">
        <v>2524</v>
      </c>
      <c r="AD1742" s="9" t="s">
        <v>231</v>
      </c>
      <c r="AE1742" s="5">
        <f t="shared" si="76"/>
        <v>0</v>
      </c>
      <c r="AF1742" s="5" t="str">
        <f t="shared" si="77"/>
        <v>katB</v>
      </c>
      <c r="AG1742" s="153"/>
      <c r="AH1742" s="153"/>
      <c r="AI1742" t="s">
        <v>201</v>
      </c>
      <c r="AJ1742" t="s">
        <v>17878</v>
      </c>
      <c r="AK1742" s="9" t="str">
        <f>VLOOKUP(Y1742,zdroj!D:AJ,33,0)</f>
        <v>katB</v>
      </c>
    </row>
    <row r="1743" spans="8:37" x14ac:dyDescent="0.25">
      <c r="H1743" s="8"/>
      <c r="I1743" s="8"/>
      <c r="N1743" s="23"/>
      <c r="O1743" s="24"/>
      <c r="P1743" s="19"/>
      <c r="Q1743" s="19"/>
      <c r="R1743" s="19"/>
      <c r="S1743" s="27"/>
      <c r="U1743" s="27"/>
      <c r="Y1743" s="9" t="s">
        <v>500</v>
      </c>
      <c r="Z1743" s="9" t="s">
        <v>462</v>
      </c>
      <c r="AA1743" s="9" t="s">
        <v>198</v>
      </c>
      <c r="AB1743" s="9">
        <v>75662582</v>
      </c>
      <c r="AC1743" s="9" t="s">
        <v>2525</v>
      </c>
      <c r="AD1743" s="9" t="s">
        <v>231</v>
      </c>
      <c r="AE1743" s="5">
        <f t="shared" si="76"/>
        <v>0</v>
      </c>
      <c r="AF1743" s="5" t="str">
        <f t="shared" si="77"/>
        <v>katB</v>
      </c>
      <c r="AG1743" s="153"/>
      <c r="AH1743" s="153"/>
      <c r="AI1743" t="s">
        <v>201</v>
      </c>
      <c r="AJ1743" t="s">
        <v>17878</v>
      </c>
      <c r="AK1743" s="9" t="str">
        <f>VLOOKUP(Y1743,zdroj!D:AJ,33,0)</f>
        <v>katB</v>
      </c>
    </row>
    <row r="1744" spans="8:37" x14ac:dyDescent="0.25">
      <c r="H1744" s="8"/>
      <c r="I1744" s="8"/>
      <c r="N1744" s="23"/>
      <c r="O1744" s="24"/>
      <c r="P1744" s="19"/>
      <c r="Q1744" s="19"/>
      <c r="R1744" s="19"/>
      <c r="S1744" s="27"/>
      <c r="U1744" s="27"/>
      <c r="Y1744" s="9" t="s">
        <v>500</v>
      </c>
      <c r="Z1744" s="9" t="s">
        <v>462</v>
      </c>
      <c r="AA1744" s="9" t="s">
        <v>198</v>
      </c>
      <c r="AB1744" s="9">
        <v>80720196</v>
      </c>
      <c r="AC1744" s="9" t="s">
        <v>2526</v>
      </c>
      <c r="AD1744" s="9" t="s">
        <v>231</v>
      </c>
      <c r="AE1744" s="5">
        <f t="shared" si="76"/>
        <v>0</v>
      </c>
      <c r="AF1744" s="5" t="str">
        <f t="shared" si="77"/>
        <v>katB</v>
      </c>
      <c r="AG1744" s="153"/>
      <c r="AH1744" s="153"/>
      <c r="AI1744" t="s">
        <v>201</v>
      </c>
      <c r="AJ1744" t="s">
        <v>17878</v>
      </c>
      <c r="AK1744" s="9" t="str">
        <f>VLOOKUP(Y1744,zdroj!D:AJ,33,0)</f>
        <v>katB</v>
      </c>
    </row>
    <row r="1745" spans="8:37" x14ac:dyDescent="0.25">
      <c r="H1745" s="8"/>
      <c r="I1745" s="8"/>
      <c r="N1745" s="23"/>
      <c r="O1745" s="24"/>
      <c r="P1745" s="19"/>
      <c r="Q1745" s="19"/>
      <c r="R1745" s="19"/>
      <c r="S1745" s="27"/>
      <c r="U1745" s="27"/>
      <c r="Y1745" s="9" t="s">
        <v>500</v>
      </c>
      <c r="Z1745" s="9" t="s">
        <v>462</v>
      </c>
      <c r="AA1745" s="9" t="s">
        <v>198</v>
      </c>
      <c r="AB1745" s="9">
        <v>40482812</v>
      </c>
      <c r="AC1745" s="9" t="s">
        <v>2527</v>
      </c>
      <c r="AD1745" s="9" t="s">
        <v>231</v>
      </c>
      <c r="AE1745" s="5">
        <f t="shared" si="76"/>
        <v>0</v>
      </c>
      <c r="AF1745" s="5" t="str">
        <f t="shared" si="77"/>
        <v>katB</v>
      </c>
      <c r="AG1745" s="153"/>
      <c r="AH1745" s="153"/>
      <c r="AI1745" t="s">
        <v>201</v>
      </c>
      <c r="AJ1745" t="s">
        <v>17878</v>
      </c>
      <c r="AK1745" s="9" t="str">
        <f>VLOOKUP(Y1745,zdroj!D:AJ,33,0)</f>
        <v>katB</v>
      </c>
    </row>
    <row r="1746" spans="8:37" x14ac:dyDescent="0.25">
      <c r="H1746" s="8"/>
      <c r="I1746" s="8"/>
      <c r="N1746" s="23"/>
      <c r="O1746" s="24"/>
      <c r="P1746" s="19"/>
      <c r="Q1746" s="19"/>
      <c r="R1746" s="19"/>
      <c r="S1746" s="27"/>
      <c r="U1746" s="27"/>
      <c r="Y1746" s="9" t="s">
        <v>500</v>
      </c>
      <c r="Z1746" s="9" t="s">
        <v>462</v>
      </c>
      <c r="AA1746" s="9" t="s">
        <v>198</v>
      </c>
      <c r="AB1746" s="9">
        <v>82662908</v>
      </c>
      <c r="AC1746" s="9" t="s">
        <v>2528</v>
      </c>
      <c r="AD1746" s="9" t="s">
        <v>231</v>
      </c>
      <c r="AE1746" s="5">
        <f t="shared" si="76"/>
        <v>0</v>
      </c>
      <c r="AF1746" s="5" t="str">
        <f t="shared" si="77"/>
        <v>katB</v>
      </c>
      <c r="AG1746" s="153"/>
      <c r="AH1746" s="153"/>
      <c r="AI1746" t="s">
        <v>201</v>
      </c>
      <c r="AJ1746" t="s">
        <v>17878</v>
      </c>
      <c r="AK1746" s="9" t="str">
        <f>VLOOKUP(Y1746,zdroj!D:AJ,33,0)</f>
        <v>katB</v>
      </c>
    </row>
    <row r="1747" spans="8:37" x14ac:dyDescent="0.25">
      <c r="H1747" s="8"/>
      <c r="I1747" s="8"/>
      <c r="N1747" s="23"/>
      <c r="O1747" s="24"/>
      <c r="P1747" s="19"/>
      <c r="Q1747" s="19"/>
      <c r="R1747" s="19"/>
      <c r="S1747" s="27"/>
      <c r="U1747" s="27"/>
      <c r="Y1747" s="9" t="s">
        <v>500</v>
      </c>
      <c r="Z1747" s="9" t="s">
        <v>462</v>
      </c>
      <c r="AA1747" s="9" t="s">
        <v>198</v>
      </c>
      <c r="AB1747" s="9">
        <v>84960647</v>
      </c>
      <c r="AC1747" s="9" t="s">
        <v>2529</v>
      </c>
      <c r="AD1747" s="9" t="s">
        <v>231</v>
      </c>
      <c r="AE1747" s="5">
        <f t="shared" si="76"/>
        <v>0</v>
      </c>
      <c r="AF1747" s="5" t="str">
        <f t="shared" si="77"/>
        <v>katB</v>
      </c>
      <c r="AG1747" s="153"/>
      <c r="AH1747" s="153"/>
      <c r="AI1747" t="s">
        <v>201</v>
      </c>
      <c r="AJ1747" t="s">
        <v>17878</v>
      </c>
      <c r="AK1747" s="9" t="str">
        <f>VLOOKUP(Y1747,zdroj!D:AJ,33,0)</f>
        <v>katB</v>
      </c>
    </row>
    <row r="1748" spans="8:37" x14ac:dyDescent="0.25">
      <c r="H1748" s="8"/>
      <c r="I1748" s="8"/>
      <c r="N1748" s="23"/>
      <c r="O1748" s="24"/>
      <c r="P1748" s="19"/>
      <c r="Q1748" s="19"/>
      <c r="R1748" s="19"/>
      <c r="S1748" s="27"/>
      <c r="U1748" s="27"/>
      <c r="Y1748" s="9" t="s">
        <v>500</v>
      </c>
      <c r="Z1748" s="9" t="s">
        <v>462</v>
      </c>
      <c r="AA1748" s="9" t="s">
        <v>198</v>
      </c>
      <c r="AB1748" s="9">
        <v>73794341</v>
      </c>
      <c r="AC1748" s="9" t="s">
        <v>2530</v>
      </c>
      <c r="AD1748" s="9" t="s">
        <v>231</v>
      </c>
      <c r="AE1748" s="5">
        <f t="shared" si="76"/>
        <v>0</v>
      </c>
      <c r="AF1748" s="5" t="str">
        <f t="shared" si="77"/>
        <v>katB</v>
      </c>
      <c r="AG1748" s="153"/>
      <c r="AH1748" s="153"/>
      <c r="AI1748" t="s">
        <v>201</v>
      </c>
      <c r="AJ1748" t="s">
        <v>17878</v>
      </c>
      <c r="AK1748" s="9" t="str">
        <f>VLOOKUP(Y1748,zdroj!D:AJ,33,0)</f>
        <v>katB</v>
      </c>
    </row>
    <row r="1749" spans="8:37" x14ac:dyDescent="0.25">
      <c r="H1749" s="8"/>
      <c r="I1749" s="8"/>
      <c r="N1749" s="23"/>
      <c r="O1749" s="24"/>
      <c r="P1749" s="19"/>
      <c r="Q1749" s="19"/>
      <c r="R1749" s="19"/>
      <c r="S1749" s="27"/>
      <c r="U1749" s="27"/>
      <c r="Y1749" s="9" t="s">
        <v>500</v>
      </c>
      <c r="Z1749" s="9" t="s">
        <v>462</v>
      </c>
      <c r="AA1749" s="9" t="s">
        <v>198</v>
      </c>
      <c r="AB1749" s="9">
        <v>75000792</v>
      </c>
      <c r="AC1749" s="9" t="s">
        <v>2531</v>
      </c>
      <c r="AD1749" s="9" t="s">
        <v>231</v>
      </c>
      <c r="AE1749" s="5">
        <f t="shared" si="76"/>
        <v>0</v>
      </c>
      <c r="AF1749" s="5" t="str">
        <f t="shared" si="77"/>
        <v>katB</v>
      </c>
      <c r="AG1749" s="153"/>
      <c r="AH1749" s="153"/>
      <c r="AI1749" t="s">
        <v>201</v>
      </c>
      <c r="AJ1749" t="s">
        <v>17878</v>
      </c>
      <c r="AK1749" s="9" t="str">
        <f>VLOOKUP(Y1749,zdroj!D:AJ,33,0)</f>
        <v>katB</v>
      </c>
    </row>
    <row r="1750" spans="8:37" x14ac:dyDescent="0.25">
      <c r="H1750" s="8"/>
      <c r="I1750" s="8"/>
      <c r="N1750" s="23"/>
      <c r="O1750" s="24"/>
      <c r="P1750" s="19"/>
      <c r="Q1750" s="19"/>
      <c r="R1750" s="19"/>
      <c r="S1750" s="27"/>
      <c r="U1750" s="27"/>
      <c r="Y1750" s="9" t="s">
        <v>500</v>
      </c>
      <c r="Z1750" s="9" t="s">
        <v>462</v>
      </c>
      <c r="AA1750" s="9" t="s">
        <v>198</v>
      </c>
      <c r="AB1750" s="9">
        <v>82431132</v>
      </c>
      <c r="AC1750" s="9" t="s">
        <v>2532</v>
      </c>
      <c r="AD1750" s="9" t="s">
        <v>231</v>
      </c>
      <c r="AE1750" s="5">
        <f t="shared" si="76"/>
        <v>0</v>
      </c>
      <c r="AF1750" s="5" t="str">
        <f t="shared" si="77"/>
        <v>katB</v>
      </c>
      <c r="AG1750" s="153"/>
      <c r="AH1750" s="153"/>
      <c r="AI1750" t="s">
        <v>201</v>
      </c>
      <c r="AJ1750" t="s">
        <v>17878</v>
      </c>
      <c r="AK1750" s="9" t="str">
        <f>VLOOKUP(Y1750,zdroj!D:AJ,33,0)</f>
        <v>katB</v>
      </c>
    </row>
    <row r="1751" spans="8:37" x14ac:dyDescent="0.25">
      <c r="H1751" s="8"/>
      <c r="I1751" s="8"/>
      <c r="N1751" s="23"/>
      <c r="O1751" s="24"/>
      <c r="P1751" s="19"/>
      <c r="Q1751" s="19"/>
      <c r="R1751" s="19"/>
      <c r="S1751" s="27"/>
      <c r="U1751" s="27"/>
      <c r="Y1751" s="9" t="s">
        <v>500</v>
      </c>
      <c r="Z1751" s="9" t="s">
        <v>462</v>
      </c>
      <c r="AA1751" s="9" t="s">
        <v>198</v>
      </c>
      <c r="AB1751" s="9">
        <v>75081067</v>
      </c>
      <c r="AC1751" s="9" t="s">
        <v>2533</v>
      </c>
      <c r="AD1751" s="9" t="s">
        <v>231</v>
      </c>
      <c r="AE1751" s="5">
        <f t="shared" si="76"/>
        <v>0</v>
      </c>
      <c r="AF1751" s="5" t="str">
        <f t="shared" si="77"/>
        <v>katB</v>
      </c>
      <c r="AG1751" s="153"/>
      <c r="AH1751" s="153"/>
      <c r="AI1751" t="s">
        <v>201</v>
      </c>
      <c r="AJ1751" t="s">
        <v>17878</v>
      </c>
      <c r="AK1751" s="9" t="str">
        <f>VLOOKUP(Y1751,zdroj!D:AJ,33,0)</f>
        <v>katB</v>
      </c>
    </row>
    <row r="1752" spans="8:37" x14ac:dyDescent="0.25">
      <c r="H1752" s="8"/>
      <c r="I1752" s="8"/>
      <c r="N1752" s="23"/>
      <c r="O1752" s="24"/>
      <c r="P1752" s="19"/>
      <c r="Q1752" s="19"/>
      <c r="R1752" s="19"/>
      <c r="S1752" s="27"/>
      <c r="U1752" s="27"/>
      <c r="Y1752" s="9" t="s">
        <v>500</v>
      </c>
      <c r="Z1752" s="9" t="s">
        <v>462</v>
      </c>
      <c r="AA1752" s="9" t="s">
        <v>198</v>
      </c>
      <c r="AB1752" s="9">
        <v>72971584</v>
      </c>
      <c r="AC1752" s="9" t="s">
        <v>2534</v>
      </c>
      <c r="AD1752" s="9" t="s">
        <v>231</v>
      </c>
      <c r="AE1752" s="5">
        <f t="shared" si="76"/>
        <v>0</v>
      </c>
      <c r="AF1752" s="5" t="str">
        <f t="shared" si="77"/>
        <v>katB</v>
      </c>
      <c r="AG1752" s="153"/>
      <c r="AH1752" s="153"/>
      <c r="AI1752" t="s">
        <v>17879</v>
      </c>
      <c r="AJ1752" t="s">
        <v>17878</v>
      </c>
      <c r="AK1752" s="9" t="str">
        <f>VLOOKUP(Y1752,zdroj!D:AJ,33,0)</f>
        <v>katB</v>
      </c>
    </row>
    <row r="1753" spans="8:37" x14ac:dyDescent="0.25">
      <c r="H1753" s="8"/>
      <c r="I1753" s="8"/>
      <c r="N1753" s="23"/>
      <c r="O1753" s="24"/>
      <c r="P1753" s="19"/>
      <c r="Q1753" s="19"/>
      <c r="R1753" s="19"/>
      <c r="S1753" s="27"/>
      <c r="U1753" s="27"/>
      <c r="Y1753" s="9" t="s">
        <v>500</v>
      </c>
      <c r="Z1753" s="9" t="s">
        <v>462</v>
      </c>
      <c r="AA1753" s="9" t="s">
        <v>198</v>
      </c>
      <c r="AB1753" s="9">
        <v>75226073</v>
      </c>
      <c r="AC1753" s="9" t="s">
        <v>2535</v>
      </c>
      <c r="AD1753" s="9" t="s">
        <v>231</v>
      </c>
      <c r="AE1753" s="5">
        <f t="shared" si="76"/>
        <v>0</v>
      </c>
      <c r="AF1753" s="5" t="str">
        <f t="shared" si="77"/>
        <v>katB</v>
      </c>
      <c r="AG1753" s="153"/>
      <c r="AH1753" s="153"/>
      <c r="AI1753" t="s">
        <v>201</v>
      </c>
      <c r="AJ1753" t="s">
        <v>17878</v>
      </c>
      <c r="AK1753" s="9" t="str">
        <f>VLOOKUP(Y1753,zdroj!D:AJ,33,0)</f>
        <v>katB</v>
      </c>
    </row>
    <row r="1754" spans="8:37" x14ac:dyDescent="0.25">
      <c r="H1754" s="8"/>
      <c r="I1754" s="8"/>
      <c r="N1754" s="23"/>
      <c r="O1754" s="24"/>
      <c r="P1754" s="19"/>
      <c r="Q1754" s="19"/>
      <c r="R1754" s="19"/>
      <c r="S1754" s="27"/>
      <c r="U1754" s="27"/>
      <c r="Y1754" s="9" t="s">
        <v>500</v>
      </c>
      <c r="Z1754" s="9" t="s">
        <v>462</v>
      </c>
      <c r="AA1754" s="9" t="s">
        <v>198</v>
      </c>
      <c r="AB1754" s="9">
        <v>73878952</v>
      </c>
      <c r="AC1754" s="9" t="s">
        <v>2536</v>
      </c>
      <c r="AD1754" s="9" t="s">
        <v>231</v>
      </c>
      <c r="AE1754" s="5">
        <f t="shared" si="76"/>
        <v>0</v>
      </c>
      <c r="AF1754" s="5" t="str">
        <f t="shared" si="77"/>
        <v>katB</v>
      </c>
      <c r="AG1754" s="153"/>
      <c r="AH1754" s="153"/>
      <c r="AI1754" t="s">
        <v>201</v>
      </c>
      <c r="AJ1754" t="s">
        <v>17878</v>
      </c>
      <c r="AK1754" s="9" t="str">
        <f>VLOOKUP(Y1754,zdroj!D:AJ,33,0)</f>
        <v>katB</v>
      </c>
    </row>
    <row r="1755" spans="8:37" x14ac:dyDescent="0.25">
      <c r="H1755" s="8"/>
      <c r="I1755" s="8"/>
      <c r="N1755" s="23"/>
      <c r="O1755" s="24"/>
      <c r="P1755" s="19"/>
      <c r="Q1755" s="19"/>
      <c r="R1755" s="19"/>
      <c r="S1755" s="27"/>
      <c r="U1755" s="27"/>
      <c r="Y1755" s="9" t="s">
        <v>500</v>
      </c>
      <c r="Z1755" s="9" t="s">
        <v>462</v>
      </c>
      <c r="AA1755" s="9" t="s">
        <v>198</v>
      </c>
      <c r="AB1755" s="9">
        <v>73807320</v>
      </c>
      <c r="AC1755" s="9" t="s">
        <v>2537</v>
      </c>
      <c r="AD1755" s="9" t="s">
        <v>231</v>
      </c>
      <c r="AE1755" s="5">
        <f t="shared" si="76"/>
        <v>0</v>
      </c>
      <c r="AF1755" s="5" t="str">
        <f t="shared" si="77"/>
        <v>katB</v>
      </c>
      <c r="AG1755" s="153"/>
      <c r="AH1755" s="153"/>
      <c r="AI1755" t="s">
        <v>201</v>
      </c>
      <c r="AJ1755" t="s">
        <v>17878</v>
      </c>
      <c r="AK1755" s="9" t="str">
        <f>VLOOKUP(Y1755,zdroj!D:AJ,33,0)</f>
        <v>katB</v>
      </c>
    </row>
    <row r="1756" spans="8:37" x14ac:dyDescent="0.25">
      <c r="H1756" s="8"/>
      <c r="I1756" s="8"/>
      <c r="N1756" s="23"/>
      <c r="O1756" s="24"/>
      <c r="P1756" s="19"/>
      <c r="Q1756" s="19"/>
      <c r="R1756" s="19"/>
      <c r="S1756" s="27"/>
      <c r="U1756" s="27"/>
      <c r="Y1756" s="9" t="s">
        <v>500</v>
      </c>
      <c r="Z1756" s="9" t="s">
        <v>462</v>
      </c>
      <c r="AA1756" s="9" t="s">
        <v>198</v>
      </c>
      <c r="AB1756" s="9">
        <v>74319892</v>
      </c>
      <c r="AC1756" s="9" t="s">
        <v>2538</v>
      </c>
      <c r="AD1756" s="9" t="s">
        <v>231</v>
      </c>
      <c r="AE1756" s="5">
        <f t="shared" si="76"/>
        <v>0</v>
      </c>
      <c r="AF1756" s="5" t="str">
        <f t="shared" si="77"/>
        <v>katB</v>
      </c>
      <c r="AG1756" s="153"/>
      <c r="AH1756" s="153"/>
      <c r="AI1756" t="s">
        <v>201</v>
      </c>
      <c r="AJ1756" t="s">
        <v>17878</v>
      </c>
      <c r="AK1756" s="9" t="str">
        <f>VLOOKUP(Y1756,zdroj!D:AJ,33,0)</f>
        <v>katB</v>
      </c>
    </row>
    <row r="1757" spans="8:37" x14ac:dyDescent="0.25">
      <c r="H1757" s="8"/>
      <c r="I1757" s="8"/>
      <c r="N1757" s="23"/>
      <c r="O1757" s="24"/>
      <c r="P1757" s="19"/>
      <c r="Q1757" s="19"/>
      <c r="R1757" s="19"/>
      <c r="S1757" s="27"/>
      <c r="U1757" s="27"/>
      <c r="Y1757" s="9" t="s">
        <v>500</v>
      </c>
      <c r="Z1757" s="9" t="s">
        <v>462</v>
      </c>
      <c r="AA1757" s="9" t="s">
        <v>198</v>
      </c>
      <c r="AB1757" s="9">
        <v>78319692</v>
      </c>
      <c r="AC1757" s="9" t="s">
        <v>2539</v>
      </c>
      <c r="AD1757" s="9" t="s">
        <v>231</v>
      </c>
      <c r="AE1757" s="5">
        <f t="shared" si="76"/>
        <v>0</v>
      </c>
      <c r="AF1757" s="5" t="str">
        <f t="shared" si="77"/>
        <v>katB</v>
      </c>
      <c r="AG1757" s="153"/>
      <c r="AH1757" s="153"/>
      <c r="AI1757" t="s">
        <v>201</v>
      </c>
      <c r="AJ1757" t="s">
        <v>17878</v>
      </c>
      <c r="AK1757" s="9" t="str">
        <f>VLOOKUP(Y1757,zdroj!D:AJ,33,0)</f>
        <v>katB</v>
      </c>
    </row>
    <row r="1758" spans="8:37" x14ac:dyDescent="0.25">
      <c r="H1758" s="8"/>
      <c r="I1758" s="8"/>
      <c r="N1758" s="23"/>
      <c r="O1758" s="24"/>
      <c r="P1758" s="19"/>
      <c r="Q1758" s="19"/>
      <c r="R1758" s="19"/>
      <c r="S1758" s="27"/>
      <c r="U1758" s="27"/>
      <c r="Y1758" s="9" t="s">
        <v>500</v>
      </c>
      <c r="Z1758" s="9" t="s">
        <v>462</v>
      </c>
      <c r="AA1758" s="9" t="s">
        <v>198</v>
      </c>
      <c r="AB1758" s="9">
        <v>81213310</v>
      </c>
      <c r="AC1758" s="9" t="s">
        <v>2540</v>
      </c>
      <c r="AD1758" s="9" t="s">
        <v>231</v>
      </c>
      <c r="AE1758" s="5">
        <f t="shared" si="76"/>
        <v>0</v>
      </c>
      <c r="AF1758" s="5" t="str">
        <f t="shared" si="77"/>
        <v>katB</v>
      </c>
      <c r="AG1758" s="153"/>
      <c r="AH1758" s="153"/>
      <c r="AI1758" t="s">
        <v>201</v>
      </c>
      <c r="AJ1758" t="s">
        <v>17878</v>
      </c>
      <c r="AK1758" s="9" t="str">
        <f>VLOOKUP(Y1758,zdroj!D:AJ,33,0)</f>
        <v>katB</v>
      </c>
    </row>
    <row r="1759" spans="8:37" x14ac:dyDescent="0.25">
      <c r="H1759" s="8"/>
      <c r="I1759" s="8"/>
      <c r="N1759" s="23"/>
      <c r="O1759" s="24"/>
      <c r="P1759" s="19"/>
      <c r="Q1759" s="19"/>
      <c r="R1759" s="19"/>
      <c r="S1759" s="27"/>
      <c r="U1759" s="27"/>
      <c r="Y1759" s="9" t="s">
        <v>500</v>
      </c>
      <c r="Z1759" s="9" t="s">
        <v>462</v>
      </c>
      <c r="AA1759" s="9" t="s">
        <v>198</v>
      </c>
      <c r="AB1759" s="9">
        <v>75081865</v>
      </c>
      <c r="AC1759" s="9" t="s">
        <v>2541</v>
      </c>
      <c r="AD1759" s="9" t="s">
        <v>231</v>
      </c>
      <c r="AE1759" s="5">
        <f t="shared" si="76"/>
        <v>0</v>
      </c>
      <c r="AF1759" s="5" t="str">
        <f t="shared" si="77"/>
        <v>katB</v>
      </c>
      <c r="AG1759" s="153"/>
      <c r="AH1759" s="153"/>
      <c r="AI1759" t="s">
        <v>201</v>
      </c>
      <c r="AJ1759" t="s">
        <v>17878</v>
      </c>
      <c r="AK1759" s="9" t="str">
        <f>VLOOKUP(Y1759,zdroj!D:AJ,33,0)</f>
        <v>katB</v>
      </c>
    </row>
    <row r="1760" spans="8:37" x14ac:dyDescent="0.25">
      <c r="H1760" s="8"/>
      <c r="I1760" s="8"/>
      <c r="N1760" s="23"/>
      <c r="O1760" s="24"/>
      <c r="P1760" s="19"/>
      <c r="Q1760" s="19"/>
      <c r="R1760" s="19"/>
      <c r="S1760" s="27"/>
      <c r="U1760" s="27"/>
      <c r="Y1760" s="9" t="s">
        <v>500</v>
      </c>
      <c r="Z1760" s="9" t="s">
        <v>462</v>
      </c>
      <c r="AA1760" s="9" t="s">
        <v>198</v>
      </c>
      <c r="AB1760" s="9">
        <v>41422970</v>
      </c>
      <c r="AC1760" s="9" t="s">
        <v>2542</v>
      </c>
      <c r="AD1760" s="9" t="s">
        <v>231</v>
      </c>
      <c r="AE1760" s="5">
        <f t="shared" si="76"/>
        <v>0</v>
      </c>
      <c r="AF1760" s="5" t="str">
        <f t="shared" si="77"/>
        <v>katB</v>
      </c>
      <c r="AG1760" s="153"/>
      <c r="AH1760" s="153"/>
      <c r="AI1760" t="s">
        <v>229</v>
      </c>
      <c r="AJ1760" t="s">
        <v>17878</v>
      </c>
      <c r="AK1760" s="9" t="str">
        <f>VLOOKUP(Y1760,zdroj!D:AJ,33,0)</f>
        <v>katB</v>
      </c>
    </row>
    <row r="1761" spans="8:37" x14ac:dyDescent="0.25">
      <c r="H1761" s="8"/>
      <c r="I1761" s="8"/>
      <c r="N1761" s="23"/>
      <c r="O1761" s="24"/>
      <c r="P1761" s="19"/>
      <c r="Q1761" s="19"/>
      <c r="R1761" s="19"/>
      <c r="S1761" s="27"/>
      <c r="U1761" s="27"/>
      <c r="Y1761" s="9" t="s">
        <v>500</v>
      </c>
      <c r="Z1761" s="9" t="s">
        <v>462</v>
      </c>
      <c r="AA1761" s="9" t="s">
        <v>198</v>
      </c>
      <c r="AB1761" s="9">
        <v>42802831</v>
      </c>
      <c r="AC1761" s="9" t="s">
        <v>2543</v>
      </c>
      <c r="AD1761" s="9" t="s">
        <v>231</v>
      </c>
      <c r="AE1761" s="5">
        <f t="shared" si="76"/>
        <v>0</v>
      </c>
      <c r="AF1761" s="5" t="str">
        <f t="shared" si="77"/>
        <v>katB</v>
      </c>
      <c r="AG1761" s="153"/>
      <c r="AH1761" s="153"/>
      <c r="AI1761" t="s">
        <v>236</v>
      </c>
      <c r="AJ1761" t="s">
        <v>17878</v>
      </c>
      <c r="AK1761" s="9" t="str">
        <f>VLOOKUP(Y1761,zdroj!D:AJ,33,0)</f>
        <v>katB</v>
      </c>
    </row>
    <row r="1762" spans="8:37" x14ac:dyDescent="0.25">
      <c r="H1762" s="8"/>
      <c r="I1762" s="8"/>
      <c r="N1762" s="23"/>
      <c r="O1762" s="24"/>
      <c r="P1762" s="19"/>
      <c r="Q1762" s="19"/>
      <c r="R1762" s="19"/>
      <c r="S1762" s="27"/>
      <c r="U1762" s="27"/>
      <c r="Y1762" s="9" t="s">
        <v>500</v>
      </c>
      <c r="Z1762" s="9" t="s">
        <v>462</v>
      </c>
      <c r="AA1762" s="9" t="s">
        <v>198</v>
      </c>
      <c r="AB1762" s="9">
        <v>78364639</v>
      </c>
      <c r="AC1762" s="9" t="s">
        <v>2544</v>
      </c>
      <c r="AD1762" s="9" t="s">
        <v>231</v>
      </c>
      <c r="AE1762" s="5">
        <f t="shared" si="76"/>
        <v>0</v>
      </c>
      <c r="AF1762" s="5" t="str">
        <f t="shared" si="77"/>
        <v>katB</v>
      </c>
      <c r="AG1762" s="153"/>
      <c r="AH1762" s="153"/>
      <c r="AI1762" t="s">
        <v>201</v>
      </c>
      <c r="AJ1762" t="s">
        <v>17878</v>
      </c>
      <c r="AK1762" s="9" t="str">
        <f>VLOOKUP(Y1762,zdroj!D:AJ,33,0)</f>
        <v>katB</v>
      </c>
    </row>
    <row r="1763" spans="8:37" x14ac:dyDescent="0.25">
      <c r="H1763" s="8"/>
      <c r="I1763" s="8"/>
      <c r="N1763" s="23"/>
      <c r="O1763" s="24"/>
      <c r="P1763" s="19"/>
      <c r="Q1763" s="19"/>
      <c r="R1763" s="19"/>
      <c r="S1763" s="27"/>
      <c r="U1763" s="27"/>
      <c r="Y1763" s="9" t="s">
        <v>500</v>
      </c>
      <c r="Z1763" s="9" t="s">
        <v>462</v>
      </c>
      <c r="AA1763" s="9" t="s">
        <v>198</v>
      </c>
      <c r="AB1763" s="9">
        <v>80605095</v>
      </c>
      <c r="AC1763" s="9" t="s">
        <v>2545</v>
      </c>
      <c r="AD1763" s="9" t="s">
        <v>231</v>
      </c>
      <c r="AE1763" s="5">
        <f t="shared" si="76"/>
        <v>0</v>
      </c>
      <c r="AF1763" s="5" t="str">
        <f t="shared" si="77"/>
        <v>katB</v>
      </c>
      <c r="AG1763" s="153"/>
      <c r="AH1763" s="153"/>
      <c r="AI1763" t="s">
        <v>201</v>
      </c>
      <c r="AJ1763" t="s">
        <v>17878</v>
      </c>
      <c r="AK1763" s="9" t="str">
        <f>VLOOKUP(Y1763,zdroj!D:AJ,33,0)</f>
        <v>katB</v>
      </c>
    </row>
    <row r="1764" spans="8:37" x14ac:dyDescent="0.25">
      <c r="H1764" s="8"/>
      <c r="I1764" s="8"/>
      <c r="N1764" s="23"/>
      <c r="O1764" s="24"/>
      <c r="P1764" s="19"/>
      <c r="Q1764" s="19"/>
      <c r="R1764" s="19"/>
      <c r="S1764" s="27"/>
      <c r="U1764" s="27"/>
      <c r="Y1764" s="9" t="s">
        <v>500</v>
      </c>
      <c r="Z1764" s="9" t="s">
        <v>462</v>
      </c>
      <c r="AA1764" s="9" t="s">
        <v>198</v>
      </c>
      <c r="AB1764" s="9">
        <v>78710286</v>
      </c>
      <c r="AC1764" s="9" t="s">
        <v>2546</v>
      </c>
      <c r="AD1764" s="9" t="s">
        <v>231</v>
      </c>
      <c r="AE1764" s="5">
        <f t="shared" si="76"/>
        <v>0</v>
      </c>
      <c r="AF1764" s="5" t="str">
        <f t="shared" si="77"/>
        <v>katB</v>
      </c>
      <c r="AG1764" s="153"/>
      <c r="AH1764" s="153"/>
      <c r="AI1764" t="s">
        <v>201</v>
      </c>
      <c r="AJ1764" t="s">
        <v>17878</v>
      </c>
      <c r="AK1764" s="9" t="str">
        <f>VLOOKUP(Y1764,zdroj!D:AJ,33,0)</f>
        <v>katB</v>
      </c>
    </row>
    <row r="1765" spans="8:37" x14ac:dyDescent="0.25">
      <c r="H1765" s="8"/>
      <c r="I1765" s="8"/>
      <c r="N1765" s="23"/>
      <c r="O1765" s="24"/>
      <c r="P1765" s="19"/>
      <c r="Q1765" s="19"/>
      <c r="R1765" s="19"/>
      <c r="S1765" s="27"/>
      <c r="U1765" s="27"/>
      <c r="Y1765" s="9" t="s">
        <v>500</v>
      </c>
      <c r="Z1765" s="9" t="s">
        <v>462</v>
      </c>
      <c r="AA1765" s="9" t="s">
        <v>198</v>
      </c>
      <c r="AB1765" s="9">
        <v>81086261</v>
      </c>
      <c r="AC1765" s="9" t="s">
        <v>2547</v>
      </c>
      <c r="AD1765" s="9" t="s">
        <v>231</v>
      </c>
      <c r="AE1765" s="5">
        <f t="shared" si="76"/>
        <v>0</v>
      </c>
      <c r="AF1765" s="5" t="str">
        <f t="shared" si="77"/>
        <v>katB</v>
      </c>
      <c r="AG1765" s="153"/>
      <c r="AH1765" s="153"/>
      <c r="AI1765" t="s">
        <v>201</v>
      </c>
      <c r="AJ1765" t="s">
        <v>17878</v>
      </c>
      <c r="AK1765" s="9" t="str">
        <f>VLOOKUP(Y1765,zdroj!D:AJ,33,0)</f>
        <v>katB</v>
      </c>
    </row>
    <row r="1766" spans="8:37" x14ac:dyDescent="0.25">
      <c r="H1766" s="8"/>
      <c r="I1766" s="8"/>
      <c r="N1766" s="23"/>
      <c r="O1766" s="24"/>
      <c r="P1766" s="19"/>
      <c r="Q1766" s="19"/>
      <c r="R1766" s="19"/>
      <c r="S1766" s="27"/>
      <c r="U1766" s="27"/>
      <c r="Y1766" s="9" t="s">
        <v>500</v>
      </c>
      <c r="Z1766" s="9" t="s">
        <v>462</v>
      </c>
      <c r="AA1766" s="9" t="s">
        <v>198</v>
      </c>
      <c r="AB1766" s="9">
        <v>77624696</v>
      </c>
      <c r="AC1766" s="9" t="s">
        <v>2548</v>
      </c>
      <c r="AD1766" s="9" t="s">
        <v>231</v>
      </c>
      <c r="AE1766" s="5">
        <f t="shared" si="76"/>
        <v>0</v>
      </c>
      <c r="AF1766" s="5" t="str">
        <f t="shared" si="77"/>
        <v>katB</v>
      </c>
      <c r="AG1766" s="153"/>
      <c r="AH1766" s="153"/>
      <c r="AI1766" t="s">
        <v>229</v>
      </c>
      <c r="AJ1766" t="s">
        <v>17878</v>
      </c>
      <c r="AK1766" s="9" t="str">
        <f>VLOOKUP(Y1766,zdroj!D:AJ,33,0)</f>
        <v>katB</v>
      </c>
    </row>
    <row r="1767" spans="8:37" x14ac:dyDescent="0.25">
      <c r="H1767" s="8"/>
      <c r="I1767" s="8"/>
      <c r="N1767" s="23"/>
      <c r="O1767" s="24"/>
      <c r="P1767" s="19"/>
      <c r="Q1767" s="19"/>
      <c r="R1767" s="19"/>
      <c r="S1767" s="27"/>
      <c r="U1767" s="27"/>
      <c r="Y1767" s="9" t="s">
        <v>500</v>
      </c>
      <c r="Z1767" s="9" t="s">
        <v>462</v>
      </c>
      <c r="AA1767" s="9" t="s">
        <v>198</v>
      </c>
      <c r="AB1767" s="9">
        <v>77829514</v>
      </c>
      <c r="AC1767" s="9" t="s">
        <v>2549</v>
      </c>
      <c r="AD1767" s="9" t="s">
        <v>231</v>
      </c>
      <c r="AE1767" s="5">
        <f t="shared" si="76"/>
        <v>0</v>
      </c>
      <c r="AF1767" s="5" t="str">
        <f t="shared" si="77"/>
        <v>katB</v>
      </c>
      <c r="AG1767" s="153"/>
      <c r="AH1767" s="153"/>
      <c r="AI1767" t="s">
        <v>201</v>
      </c>
      <c r="AJ1767" t="s">
        <v>17878</v>
      </c>
      <c r="AK1767" s="9" t="str">
        <f>VLOOKUP(Y1767,zdroj!D:AJ,33,0)</f>
        <v>katB</v>
      </c>
    </row>
    <row r="1768" spans="8:37" x14ac:dyDescent="0.25">
      <c r="H1768" s="8"/>
      <c r="I1768" s="8"/>
      <c r="N1768" s="23"/>
      <c r="O1768" s="24"/>
      <c r="P1768" s="19"/>
      <c r="Q1768" s="19"/>
      <c r="R1768" s="19"/>
      <c r="S1768" s="27"/>
      <c r="U1768" s="27"/>
      <c r="Y1768" s="9" t="s">
        <v>500</v>
      </c>
      <c r="Z1768" s="9" t="s">
        <v>462</v>
      </c>
      <c r="AA1768" s="9" t="s">
        <v>198</v>
      </c>
      <c r="AB1768" s="9">
        <v>79345298</v>
      </c>
      <c r="AC1768" s="9" t="s">
        <v>2550</v>
      </c>
      <c r="AD1768" s="9" t="s">
        <v>231</v>
      </c>
      <c r="AE1768" s="5">
        <f t="shared" si="76"/>
        <v>0</v>
      </c>
      <c r="AF1768" s="5" t="str">
        <f t="shared" si="77"/>
        <v>katB</v>
      </c>
      <c r="AG1768" s="153"/>
      <c r="AH1768" s="153"/>
      <c r="AI1768" t="s">
        <v>236</v>
      </c>
      <c r="AJ1768" t="s">
        <v>17878</v>
      </c>
      <c r="AK1768" s="9" t="str">
        <f>VLOOKUP(Y1768,zdroj!D:AJ,33,0)</f>
        <v>katB</v>
      </c>
    </row>
    <row r="1769" spans="8:37" x14ac:dyDescent="0.25">
      <c r="H1769" s="8"/>
      <c r="I1769" s="8"/>
      <c r="N1769" s="23"/>
      <c r="O1769" s="24"/>
      <c r="P1769" s="19"/>
      <c r="Q1769" s="19"/>
      <c r="R1769" s="19"/>
      <c r="S1769" s="27"/>
      <c r="U1769" s="27"/>
      <c r="Y1769" s="9" t="s">
        <v>500</v>
      </c>
      <c r="Z1769" s="9" t="s">
        <v>462</v>
      </c>
      <c r="AA1769" s="9" t="s">
        <v>198</v>
      </c>
      <c r="AB1769" s="9">
        <v>82665087</v>
      </c>
      <c r="AC1769" s="9" t="s">
        <v>2551</v>
      </c>
      <c r="AD1769" s="9" t="s">
        <v>231</v>
      </c>
      <c r="AE1769" s="5">
        <f t="shared" si="76"/>
        <v>0</v>
      </c>
      <c r="AF1769" s="5" t="str">
        <f t="shared" si="77"/>
        <v>katB</v>
      </c>
      <c r="AG1769" s="153"/>
      <c r="AH1769" s="153"/>
      <c r="AI1769" t="s">
        <v>201</v>
      </c>
      <c r="AJ1769" t="s">
        <v>17878</v>
      </c>
      <c r="AK1769" s="9" t="str">
        <f>VLOOKUP(Y1769,zdroj!D:AJ,33,0)</f>
        <v>katB</v>
      </c>
    </row>
    <row r="1770" spans="8:37" x14ac:dyDescent="0.25">
      <c r="H1770" s="8"/>
      <c r="I1770" s="8"/>
      <c r="N1770" s="23"/>
      <c r="O1770" s="24"/>
      <c r="P1770" s="19"/>
      <c r="Q1770" s="19"/>
      <c r="R1770" s="19"/>
      <c r="S1770" s="27"/>
      <c r="U1770" s="27"/>
      <c r="Y1770" s="9" t="s">
        <v>500</v>
      </c>
      <c r="Z1770" s="9" t="s">
        <v>462</v>
      </c>
      <c r="AA1770" s="9" t="s">
        <v>198</v>
      </c>
      <c r="AB1770" s="9">
        <v>81722117</v>
      </c>
      <c r="AC1770" s="9" t="s">
        <v>2552</v>
      </c>
      <c r="AD1770" s="9" t="s">
        <v>231</v>
      </c>
      <c r="AE1770" s="5">
        <f t="shared" si="76"/>
        <v>0</v>
      </c>
      <c r="AF1770" s="5" t="str">
        <f t="shared" si="77"/>
        <v>katB</v>
      </c>
      <c r="AG1770" s="153"/>
      <c r="AH1770" s="153"/>
      <c r="AI1770" t="s">
        <v>201</v>
      </c>
      <c r="AJ1770" t="s">
        <v>17878</v>
      </c>
      <c r="AK1770" s="9" t="str">
        <f>VLOOKUP(Y1770,zdroj!D:AJ,33,0)</f>
        <v>katB</v>
      </c>
    </row>
    <row r="1771" spans="8:37" x14ac:dyDescent="0.25">
      <c r="H1771" s="8"/>
      <c r="I1771" s="8"/>
      <c r="N1771" s="23"/>
      <c r="O1771" s="24"/>
      <c r="P1771" s="19"/>
      <c r="Q1771" s="19"/>
      <c r="R1771" s="19"/>
      <c r="S1771" s="27"/>
      <c r="U1771" s="27"/>
      <c r="Y1771" s="9" t="s">
        <v>500</v>
      </c>
      <c r="Z1771" s="9" t="s">
        <v>462</v>
      </c>
      <c r="AA1771" s="9" t="s">
        <v>198</v>
      </c>
      <c r="AB1771" s="9">
        <v>84633905</v>
      </c>
      <c r="AC1771" s="9" t="s">
        <v>2553</v>
      </c>
      <c r="AD1771" s="9" t="s">
        <v>231</v>
      </c>
      <c r="AE1771" s="5">
        <f t="shared" si="76"/>
        <v>0</v>
      </c>
      <c r="AF1771" s="5" t="str">
        <f t="shared" si="77"/>
        <v>katB</v>
      </c>
      <c r="AG1771" s="153"/>
      <c r="AH1771" s="153"/>
      <c r="AI1771" t="s">
        <v>201</v>
      </c>
      <c r="AJ1771" t="s">
        <v>17878</v>
      </c>
      <c r="AK1771" s="9" t="str">
        <f>VLOOKUP(Y1771,zdroj!D:AJ,33,0)</f>
        <v>katB</v>
      </c>
    </row>
    <row r="1772" spans="8:37" x14ac:dyDescent="0.25">
      <c r="H1772" s="8"/>
      <c r="I1772" s="8"/>
      <c r="N1772" s="23"/>
      <c r="O1772" s="24"/>
      <c r="P1772" s="19"/>
      <c r="Q1772" s="19"/>
      <c r="R1772" s="19"/>
      <c r="S1772" s="27"/>
      <c r="U1772" s="27"/>
      <c r="Y1772" s="9" t="s">
        <v>500</v>
      </c>
      <c r="Z1772" s="9" t="s">
        <v>462</v>
      </c>
      <c r="AA1772" s="9" t="s">
        <v>198</v>
      </c>
      <c r="AB1772" s="9">
        <v>81589743</v>
      </c>
      <c r="AC1772" s="9" t="s">
        <v>2554</v>
      </c>
      <c r="AD1772" s="9" t="s">
        <v>231</v>
      </c>
      <c r="AE1772" s="5">
        <f t="shared" si="76"/>
        <v>0</v>
      </c>
      <c r="AF1772" s="5" t="str">
        <f t="shared" si="77"/>
        <v>katB</v>
      </c>
      <c r="AG1772" s="153"/>
      <c r="AH1772" s="153"/>
      <c r="AI1772" t="s">
        <v>201</v>
      </c>
      <c r="AJ1772" t="s">
        <v>17878</v>
      </c>
      <c r="AK1772" s="9" t="str">
        <f>VLOOKUP(Y1772,zdroj!D:AJ,33,0)</f>
        <v>katB</v>
      </c>
    </row>
    <row r="1773" spans="8:37" x14ac:dyDescent="0.25">
      <c r="H1773" s="8"/>
      <c r="I1773" s="8"/>
      <c r="N1773" s="23"/>
      <c r="O1773" s="24"/>
      <c r="P1773" s="19"/>
      <c r="Q1773" s="19"/>
      <c r="R1773" s="19"/>
      <c r="S1773" s="27"/>
      <c r="U1773" s="27"/>
      <c r="Y1773" s="9" t="s">
        <v>500</v>
      </c>
      <c r="Z1773" s="9" t="s">
        <v>462</v>
      </c>
      <c r="AA1773" s="9" t="s">
        <v>198</v>
      </c>
      <c r="AB1773" s="9">
        <v>18182291</v>
      </c>
      <c r="AC1773" s="9" t="s">
        <v>2555</v>
      </c>
      <c r="AD1773" s="9" t="s">
        <v>231</v>
      </c>
      <c r="AE1773" s="5">
        <f t="shared" si="76"/>
        <v>0</v>
      </c>
      <c r="AF1773" s="5" t="str">
        <f t="shared" si="77"/>
        <v>katB</v>
      </c>
      <c r="AG1773" s="153"/>
      <c r="AH1773" s="153"/>
      <c r="AI1773" t="s">
        <v>201</v>
      </c>
      <c r="AJ1773" t="s">
        <v>17878</v>
      </c>
      <c r="AK1773" s="9" t="str">
        <f>VLOOKUP(Y1773,zdroj!D:AJ,33,0)</f>
        <v>katB</v>
      </c>
    </row>
    <row r="1774" spans="8:37" x14ac:dyDescent="0.25">
      <c r="H1774" s="8"/>
      <c r="I1774" s="8"/>
      <c r="N1774" s="23"/>
      <c r="O1774" s="24"/>
      <c r="P1774" s="19"/>
      <c r="Q1774" s="19"/>
      <c r="R1774" s="19"/>
      <c r="S1774" s="27"/>
      <c r="U1774" s="27"/>
      <c r="Y1774" s="9" t="s">
        <v>500</v>
      </c>
      <c r="Z1774" s="9" t="s">
        <v>462</v>
      </c>
      <c r="AA1774" s="9" t="s">
        <v>198</v>
      </c>
      <c r="AB1774" s="9">
        <v>18182143</v>
      </c>
      <c r="AC1774" s="9" t="s">
        <v>2556</v>
      </c>
      <c r="AD1774" s="9" t="s">
        <v>231</v>
      </c>
      <c r="AE1774" s="5">
        <f t="shared" si="76"/>
        <v>0</v>
      </c>
      <c r="AF1774" s="5" t="str">
        <f t="shared" si="77"/>
        <v>katB</v>
      </c>
      <c r="AG1774" s="153"/>
      <c r="AH1774" s="153"/>
      <c r="AI1774" t="s">
        <v>17879</v>
      </c>
      <c r="AJ1774" t="s">
        <v>17878</v>
      </c>
      <c r="AK1774" s="9" t="str">
        <f>VLOOKUP(Y1774,zdroj!D:AJ,33,0)</f>
        <v>katB</v>
      </c>
    </row>
    <row r="1775" spans="8:37" x14ac:dyDescent="0.25">
      <c r="H1775" s="8"/>
      <c r="I1775" s="8"/>
      <c r="N1775" s="23"/>
      <c r="O1775" s="24"/>
      <c r="P1775" s="19"/>
      <c r="Q1775" s="19"/>
      <c r="R1775" s="19"/>
      <c r="S1775" s="27"/>
      <c r="U1775" s="27"/>
      <c r="Y1775" s="9" t="s">
        <v>500</v>
      </c>
      <c r="Z1775" s="9" t="s">
        <v>462</v>
      </c>
      <c r="AA1775" s="9" t="s">
        <v>198</v>
      </c>
      <c r="AB1775" s="9">
        <v>18182453</v>
      </c>
      <c r="AC1775" s="9" t="s">
        <v>2557</v>
      </c>
      <c r="AD1775" s="9" t="s">
        <v>231</v>
      </c>
      <c r="AE1775" s="5">
        <f t="shared" si="76"/>
        <v>0</v>
      </c>
      <c r="AF1775" s="5" t="str">
        <f t="shared" si="77"/>
        <v>katB</v>
      </c>
      <c r="AG1775" s="153"/>
      <c r="AH1775" s="153"/>
      <c r="AI1775" t="s">
        <v>201</v>
      </c>
      <c r="AJ1775" t="s">
        <v>17878</v>
      </c>
      <c r="AK1775" s="9" t="str">
        <f>VLOOKUP(Y1775,zdroj!D:AJ,33,0)</f>
        <v>katB</v>
      </c>
    </row>
    <row r="1776" spans="8:37" x14ac:dyDescent="0.25">
      <c r="H1776" s="8"/>
      <c r="I1776" s="8"/>
      <c r="N1776" s="23"/>
      <c r="O1776" s="24"/>
      <c r="P1776" s="19"/>
      <c r="Q1776" s="19"/>
      <c r="R1776" s="19"/>
      <c r="S1776" s="27"/>
      <c r="U1776" s="27"/>
      <c r="Y1776" s="9" t="s">
        <v>500</v>
      </c>
      <c r="Z1776" s="9" t="s">
        <v>462</v>
      </c>
      <c r="AA1776" s="9" t="s">
        <v>198</v>
      </c>
      <c r="AB1776" s="9">
        <v>18182461</v>
      </c>
      <c r="AC1776" s="9" t="s">
        <v>2558</v>
      </c>
      <c r="AD1776" s="9" t="s">
        <v>231</v>
      </c>
      <c r="AE1776" s="5">
        <f t="shared" si="76"/>
        <v>0</v>
      </c>
      <c r="AF1776" s="5" t="str">
        <f t="shared" si="77"/>
        <v>katB</v>
      </c>
      <c r="AG1776" s="153"/>
      <c r="AH1776" s="153"/>
      <c r="AI1776" t="s">
        <v>201</v>
      </c>
      <c r="AJ1776" t="s">
        <v>17878</v>
      </c>
      <c r="AK1776" s="9" t="str">
        <f>VLOOKUP(Y1776,zdroj!D:AJ,33,0)</f>
        <v>katB</v>
      </c>
    </row>
    <row r="1777" spans="8:37" x14ac:dyDescent="0.25">
      <c r="H1777" s="8"/>
      <c r="I1777" s="8"/>
      <c r="N1777" s="23"/>
      <c r="O1777" s="24"/>
      <c r="P1777" s="19"/>
      <c r="Q1777" s="19"/>
      <c r="R1777" s="19"/>
      <c r="S1777" s="27"/>
      <c r="U1777" s="27"/>
      <c r="Y1777" s="9" t="s">
        <v>500</v>
      </c>
      <c r="Z1777" s="9" t="s">
        <v>462</v>
      </c>
      <c r="AA1777" s="9" t="s">
        <v>198</v>
      </c>
      <c r="AB1777" s="9">
        <v>18182470</v>
      </c>
      <c r="AC1777" s="9" t="s">
        <v>2559</v>
      </c>
      <c r="AD1777" s="9" t="s">
        <v>231</v>
      </c>
      <c r="AE1777" s="5">
        <f t="shared" si="76"/>
        <v>0</v>
      </c>
      <c r="AF1777" s="5" t="str">
        <f t="shared" si="77"/>
        <v>katB</v>
      </c>
      <c r="AG1777" s="153"/>
      <c r="AH1777" s="153"/>
      <c r="AI1777" t="s">
        <v>201</v>
      </c>
      <c r="AJ1777" t="s">
        <v>17878</v>
      </c>
      <c r="AK1777" s="9" t="str">
        <f>VLOOKUP(Y1777,zdroj!D:AJ,33,0)</f>
        <v>katB</v>
      </c>
    </row>
    <row r="1778" spans="8:37" x14ac:dyDescent="0.25">
      <c r="H1778" s="8"/>
      <c r="I1778" s="8"/>
      <c r="N1778" s="23"/>
      <c r="O1778" s="24"/>
      <c r="P1778" s="19"/>
      <c r="Q1778" s="19"/>
      <c r="R1778" s="19"/>
      <c r="S1778" s="27"/>
      <c r="U1778" s="27"/>
      <c r="Y1778" s="9" t="s">
        <v>500</v>
      </c>
      <c r="Z1778" s="9" t="s">
        <v>462</v>
      </c>
      <c r="AA1778" s="9" t="s">
        <v>198</v>
      </c>
      <c r="AB1778" s="9">
        <v>18182151</v>
      </c>
      <c r="AC1778" s="9" t="s">
        <v>2560</v>
      </c>
      <c r="AD1778" s="9" t="s">
        <v>231</v>
      </c>
      <c r="AE1778" s="5">
        <f t="shared" si="76"/>
        <v>0</v>
      </c>
      <c r="AF1778" s="5" t="str">
        <f t="shared" si="77"/>
        <v>katB</v>
      </c>
      <c r="AG1778" s="153"/>
      <c r="AH1778" s="153"/>
      <c r="AI1778" t="s">
        <v>236</v>
      </c>
      <c r="AJ1778" t="s">
        <v>17878</v>
      </c>
      <c r="AK1778" s="9" t="str">
        <f>VLOOKUP(Y1778,zdroj!D:AJ,33,0)</f>
        <v>katB</v>
      </c>
    </row>
    <row r="1779" spans="8:37" x14ac:dyDescent="0.25">
      <c r="H1779" s="8"/>
      <c r="I1779" s="8"/>
      <c r="N1779" s="23"/>
      <c r="O1779" s="24"/>
      <c r="P1779" s="19"/>
      <c r="Q1779" s="19"/>
      <c r="R1779" s="19"/>
      <c r="S1779" s="27"/>
      <c r="U1779" s="27"/>
      <c r="Y1779" s="9" t="s">
        <v>500</v>
      </c>
      <c r="Z1779" s="9" t="s">
        <v>462</v>
      </c>
      <c r="AA1779" s="9" t="s">
        <v>198</v>
      </c>
      <c r="AB1779" s="9">
        <v>18182160</v>
      </c>
      <c r="AC1779" s="9" t="s">
        <v>2561</v>
      </c>
      <c r="AD1779" s="9" t="s">
        <v>231</v>
      </c>
      <c r="AE1779" s="5">
        <f t="shared" si="76"/>
        <v>0</v>
      </c>
      <c r="AF1779" s="5" t="str">
        <f t="shared" si="77"/>
        <v>katB</v>
      </c>
      <c r="AG1779" s="153"/>
      <c r="AH1779" s="153"/>
      <c r="AI1779" t="s">
        <v>201</v>
      </c>
      <c r="AJ1779" t="s">
        <v>17878</v>
      </c>
      <c r="AK1779" s="9" t="str">
        <f>VLOOKUP(Y1779,zdroj!D:AJ,33,0)</f>
        <v>katB</v>
      </c>
    </row>
    <row r="1780" spans="8:37" x14ac:dyDescent="0.25">
      <c r="H1780" s="8"/>
      <c r="I1780" s="8"/>
      <c r="N1780" s="23"/>
      <c r="O1780" s="24"/>
      <c r="P1780" s="19"/>
      <c r="Q1780" s="19"/>
      <c r="R1780" s="19"/>
      <c r="S1780" s="27"/>
      <c r="U1780" s="27"/>
      <c r="Y1780" s="9" t="s">
        <v>500</v>
      </c>
      <c r="Z1780" s="9" t="s">
        <v>462</v>
      </c>
      <c r="AA1780" s="9" t="s">
        <v>198</v>
      </c>
      <c r="AB1780" s="9">
        <v>18182755</v>
      </c>
      <c r="AC1780" s="9" t="s">
        <v>2562</v>
      </c>
      <c r="AD1780" s="9" t="s">
        <v>231</v>
      </c>
      <c r="AE1780" s="5">
        <f t="shared" si="76"/>
        <v>0</v>
      </c>
      <c r="AF1780" s="5" t="str">
        <f t="shared" si="77"/>
        <v>katB</v>
      </c>
      <c r="AG1780" s="153"/>
      <c r="AH1780" s="153"/>
      <c r="AI1780" t="s">
        <v>201</v>
      </c>
      <c r="AJ1780" t="s">
        <v>17878</v>
      </c>
      <c r="AK1780" s="9" t="str">
        <f>VLOOKUP(Y1780,zdroj!D:AJ,33,0)</f>
        <v>katB</v>
      </c>
    </row>
    <row r="1781" spans="8:37" x14ac:dyDescent="0.25">
      <c r="H1781" s="8"/>
      <c r="I1781" s="8"/>
      <c r="N1781" s="23"/>
      <c r="O1781" s="24"/>
      <c r="P1781" s="19"/>
      <c r="Q1781" s="19"/>
      <c r="R1781" s="19"/>
      <c r="S1781" s="27"/>
      <c r="U1781" s="27"/>
      <c r="Y1781" s="9" t="s">
        <v>500</v>
      </c>
      <c r="Z1781" s="9" t="s">
        <v>462</v>
      </c>
      <c r="AA1781" s="9" t="s">
        <v>198</v>
      </c>
      <c r="AB1781" s="9">
        <v>18182186</v>
      </c>
      <c r="AC1781" s="9" t="s">
        <v>2563</v>
      </c>
      <c r="AD1781" s="9" t="s">
        <v>231</v>
      </c>
      <c r="AE1781" s="5">
        <f t="shared" si="76"/>
        <v>0</v>
      </c>
      <c r="AF1781" s="5" t="str">
        <f t="shared" si="77"/>
        <v>katB</v>
      </c>
      <c r="AG1781" s="153"/>
      <c r="AH1781" s="153"/>
      <c r="AI1781" t="s">
        <v>17879</v>
      </c>
      <c r="AJ1781" t="s">
        <v>17878</v>
      </c>
      <c r="AK1781" s="9" t="str">
        <f>VLOOKUP(Y1781,zdroj!D:AJ,33,0)</f>
        <v>katB</v>
      </c>
    </row>
    <row r="1782" spans="8:37" x14ac:dyDescent="0.25">
      <c r="H1782" s="8"/>
      <c r="I1782" s="8"/>
      <c r="N1782" s="23"/>
      <c r="O1782" s="24"/>
      <c r="P1782" s="19"/>
      <c r="Q1782" s="19"/>
      <c r="R1782" s="19"/>
      <c r="S1782" s="27"/>
      <c r="U1782" s="27"/>
      <c r="Y1782" s="9" t="s">
        <v>500</v>
      </c>
      <c r="Z1782" s="9" t="s">
        <v>462</v>
      </c>
      <c r="AA1782" s="9" t="s">
        <v>198</v>
      </c>
      <c r="AB1782" s="9">
        <v>18183018</v>
      </c>
      <c r="AC1782" s="9" t="s">
        <v>2564</v>
      </c>
      <c r="AD1782" s="9" t="s">
        <v>231</v>
      </c>
      <c r="AE1782" s="5">
        <f t="shared" si="76"/>
        <v>0</v>
      </c>
      <c r="AF1782" s="5" t="str">
        <f t="shared" si="77"/>
        <v>katB</v>
      </c>
      <c r="AG1782" s="153"/>
      <c r="AH1782" s="153"/>
      <c r="AI1782" t="s">
        <v>201</v>
      </c>
      <c r="AJ1782" t="s">
        <v>17878</v>
      </c>
      <c r="AK1782" s="9" t="str">
        <f>VLOOKUP(Y1782,zdroj!D:AJ,33,0)</f>
        <v>katB</v>
      </c>
    </row>
    <row r="1783" spans="8:37" x14ac:dyDescent="0.25">
      <c r="H1783" s="8"/>
      <c r="I1783" s="8"/>
      <c r="N1783" s="23"/>
      <c r="O1783" s="24"/>
      <c r="P1783" s="19"/>
      <c r="Q1783" s="19"/>
      <c r="R1783" s="19"/>
      <c r="S1783" s="27"/>
      <c r="U1783" s="27"/>
      <c r="Y1783" s="9" t="s">
        <v>500</v>
      </c>
      <c r="Z1783" s="9" t="s">
        <v>462</v>
      </c>
      <c r="AA1783" s="9" t="s">
        <v>198</v>
      </c>
      <c r="AB1783" s="9">
        <v>18183026</v>
      </c>
      <c r="AC1783" s="9" t="s">
        <v>2565</v>
      </c>
      <c r="AD1783" s="9" t="s">
        <v>231</v>
      </c>
      <c r="AE1783" s="5">
        <f t="shared" si="76"/>
        <v>0</v>
      </c>
      <c r="AF1783" s="5" t="str">
        <f t="shared" si="77"/>
        <v>katB</v>
      </c>
      <c r="AG1783" s="153"/>
      <c r="AH1783" s="153"/>
      <c r="AI1783" t="s">
        <v>201</v>
      </c>
      <c r="AJ1783" t="s">
        <v>17878</v>
      </c>
      <c r="AK1783" s="9" t="str">
        <f>VLOOKUP(Y1783,zdroj!D:AJ,33,0)</f>
        <v>katB</v>
      </c>
    </row>
    <row r="1784" spans="8:37" x14ac:dyDescent="0.25">
      <c r="H1784" s="8"/>
      <c r="I1784" s="8"/>
      <c r="N1784" s="23"/>
      <c r="O1784" s="24"/>
      <c r="P1784" s="19"/>
      <c r="Q1784" s="19"/>
      <c r="R1784" s="19"/>
      <c r="S1784" s="27"/>
      <c r="U1784" s="27"/>
      <c r="Y1784" s="9" t="s">
        <v>500</v>
      </c>
      <c r="Z1784" s="9" t="s">
        <v>462</v>
      </c>
      <c r="AA1784" s="9" t="s">
        <v>198</v>
      </c>
      <c r="AB1784" s="9">
        <v>25905252</v>
      </c>
      <c r="AC1784" s="9" t="s">
        <v>2566</v>
      </c>
      <c r="AD1784" s="9" t="s">
        <v>231</v>
      </c>
      <c r="AE1784" s="5">
        <f t="shared" si="76"/>
        <v>0</v>
      </c>
      <c r="AF1784" s="5" t="str">
        <f t="shared" si="77"/>
        <v>katB</v>
      </c>
      <c r="AG1784" s="153"/>
      <c r="AH1784" s="153"/>
      <c r="AI1784" t="s">
        <v>236</v>
      </c>
      <c r="AJ1784" t="s">
        <v>17878</v>
      </c>
      <c r="AK1784" s="9" t="str">
        <f>VLOOKUP(Y1784,zdroj!D:AJ,33,0)</f>
        <v>katB</v>
      </c>
    </row>
    <row r="1785" spans="8:37" x14ac:dyDescent="0.25">
      <c r="H1785" s="8"/>
      <c r="I1785" s="8"/>
      <c r="N1785" s="23"/>
      <c r="O1785" s="24"/>
      <c r="P1785" s="19"/>
      <c r="Q1785" s="19"/>
      <c r="R1785" s="19"/>
      <c r="S1785" s="27"/>
      <c r="U1785" s="27"/>
      <c r="Y1785" s="9" t="s">
        <v>503</v>
      </c>
      <c r="Z1785" s="9" t="s">
        <v>462</v>
      </c>
      <c r="AA1785" s="9" t="s">
        <v>198</v>
      </c>
      <c r="AB1785" s="9">
        <v>7977727</v>
      </c>
      <c r="AC1785" s="9" t="s">
        <v>2567</v>
      </c>
      <c r="AD1785" s="9" t="s">
        <v>231</v>
      </c>
      <c r="AE1785" s="5">
        <f t="shared" si="76"/>
        <v>0</v>
      </c>
      <c r="AF1785" s="5" t="str">
        <f t="shared" si="77"/>
        <v>katB</v>
      </c>
      <c r="AG1785" s="153"/>
      <c r="AH1785" s="153"/>
      <c r="AI1785" t="s">
        <v>195</v>
      </c>
      <c r="AJ1785" t="s">
        <v>340</v>
      </c>
      <c r="AK1785" s="9" t="str">
        <f>VLOOKUP(Y1785,zdroj!D:AJ,33,0)</f>
        <v>katB</v>
      </c>
    </row>
    <row r="1786" spans="8:37" x14ac:dyDescent="0.25">
      <c r="H1786" s="8"/>
      <c r="I1786" s="8"/>
      <c r="N1786" s="23"/>
      <c r="O1786" s="24"/>
      <c r="P1786" s="19"/>
      <c r="Q1786" s="19"/>
      <c r="R1786" s="19"/>
      <c r="S1786" s="27"/>
      <c r="U1786" s="27"/>
      <c r="Y1786" s="9" t="s">
        <v>503</v>
      </c>
      <c r="Z1786" s="9" t="s">
        <v>462</v>
      </c>
      <c r="AA1786" s="9" t="s">
        <v>198</v>
      </c>
      <c r="AB1786" s="9">
        <v>7977760</v>
      </c>
      <c r="AC1786" s="9" t="s">
        <v>2568</v>
      </c>
      <c r="AD1786" s="9" t="s">
        <v>231</v>
      </c>
      <c r="AE1786" s="5">
        <f t="shared" si="76"/>
        <v>0</v>
      </c>
      <c r="AF1786" s="5" t="str">
        <f t="shared" si="77"/>
        <v>katB</v>
      </c>
      <c r="AG1786" s="153"/>
      <c r="AH1786" s="153"/>
      <c r="AI1786" t="s">
        <v>195</v>
      </c>
      <c r="AJ1786" t="s">
        <v>340</v>
      </c>
      <c r="AK1786" s="9" t="str">
        <f>VLOOKUP(Y1786,zdroj!D:AJ,33,0)</f>
        <v>katB</v>
      </c>
    </row>
    <row r="1787" spans="8:37" x14ac:dyDescent="0.25">
      <c r="H1787" s="8"/>
      <c r="I1787" s="8"/>
      <c r="N1787" s="23"/>
      <c r="O1787" s="24"/>
      <c r="P1787" s="19"/>
      <c r="Q1787" s="19"/>
      <c r="R1787" s="19"/>
      <c r="S1787" s="27"/>
      <c r="U1787" s="27"/>
      <c r="Y1787" s="9" t="s">
        <v>503</v>
      </c>
      <c r="Z1787" s="9" t="s">
        <v>462</v>
      </c>
      <c r="AA1787" s="9" t="s">
        <v>198</v>
      </c>
      <c r="AB1787" s="9">
        <v>7977778</v>
      </c>
      <c r="AC1787" s="9" t="s">
        <v>2569</v>
      </c>
      <c r="AD1787" s="9" t="s">
        <v>231</v>
      </c>
      <c r="AE1787" s="5">
        <f t="shared" si="76"/>
        <v>0</v>
      </c>
      <c r="AF1787" s="5" t="str">
        <f t="shared" si="77"/>
        <v>katB</v>
      </c>
      <c r="AG1787" s="153"/>
      <c r="AH1787" s="153"/>
      <c r="AI1787" t="s">
        <v>195</v>
      </c>
      <c r="AJ1787" t="s">
        <v>340</v>
      </c>
      <c r="AK1787" s="9" t="str">
        <f>VLOOKUP(Y1787,zdroj!D:AJ,33,0)</f>
        <v>katB</v>
      </c>
    </row>
    <row r="1788" spans="8:37" x14ac:dyDescent="0.25">
      <c r="H1788" s="8"/>
      <c r="I1788" s="8"/>
      <c r="N1788" s="23"/>
      <c r="O1788" s="24"/>
      <c r="P1788" s="19"/>
      <c r="Q1788" s="19"/>
      <c r="R1788" s="19"/>
      <c r="S1788" s="27"/>
      <c r="U1788" s="27"/>
      <c r="Y1788" s="9" t="s">
        <v>503</v>
      </c>
      <c r="Z1788" s="9" t="s">
        <v>462</v>
      </c>
      <c r="AA1788" s="9" t="s">
        <v>198</v>
      </c>
      <c r="AB1788" s="9">
        <v>7977786</v>
      </c>
      <c r="AC1788" s="9" t="s">
        <v>2570</v>
      </c>
      <c r="AD1788" s="9" t="s">
        <v>231</v>
      </c>
      <c r="AE1788" s="5">
        <f t="shared" si="76"/>
        <v>0</v>
      </c>
      <c r="AF1788" s="5" t="str">
        <f t="shared" si="77"/>
        <v>katB</v>
      </c>
      <c r="AG1788" s="153"/>
      <c r="AH1788" s="153"/>
      <c r="AI1788" t="s">
        <v>195</v>
      </c>
      <c r="AJ1788" t="s">
        <v>340</v>
      </c>
      <c r="AK1788" s="9" t="str">
        <f>VLOOKUP(Y1788,zdroj!D:AJ,33,0)</f>
        <v>katB</v>
      </c>
    </row>
    <row r="1789" spans="8:37" x14ac:dyDescent="0.25">
      <c r="H1789" s="8"/>
      <c r="I1789" s="8"/>
      <c r="N1789" s="23"/>
      <c r="O1789" s="24"/>
      <c r="P1789" s="19"/>
      <c r="Q1789" s="19"/>
      <c r="R1789" s="19"/>
      <c r="S1789" s="27"/>
      <c r="U1789" s="27"/>
      <c r="Y1789" s="9" t="s">
        <v>503</v>
      </c>
      <c r="Z1789" s="9" t="s">
        <v>462</v>
      </c>
      <c r="AA1789" s="9" t="s">
        <v>198</v>
      </c>
      <c r="AB1789" s="9">
        <v>30720508</v>
      </c>
      <c r="AC1789" s="9" t="s">
        <v>2571</v>
      </c>
      <c r="AD1789" s="9" t="s">
        <v>231</v>
      </c>
      <c r="AE1789" s="5">
        <f t="shared" si="76"/>
        <v>0</v>
      </c>
      <c r="AF1789" s="5" t="str">
        <f t="shared" si="77"/>
        <v>katB</v>
      </c>
      <c r="AG1789" s="153"/>
      <c r="AH1789" s="153"/>
      <c r="AI1789" t="s">
        <v>195</v>
      </c>
      <c r="AJ1789" t="s">
        <v>340</v>
      </c>
      <c r="AK1789" s="9" t="str">
        <f>VLOOKUP(Y1789,zdroj!D:AJ,33,0)</f>
        <v>katB</v>
      </c>
    </row>
    <row r="1790" spans="8:37" x14ac:dyDescent="0.25">
      <c r="H1790" s="8"/>
      <c r="I1790" s="8"/>
      <c r="N1790" s="23"/>
      <c r="O1790" s="24"/>
      <c r="P1790" s="19"/>
      <c r="Q1790" s="19"/>
      <c r="R1790" s="19"/>
      <c r="S1790" s="27"/>
      <c r="U1790" s="27"/>
      <c r="Y1790" s="9" t="s">
        <v>503</v>
      </c>
      <c r="Z1790" s="9" t="s">
        <v>462</v>
      </c>
      <c r="AA1790" s="9" t="s">
        <v>198</v>
      </c>
      <c r="AB1790" s="9">
        <v>7977344</v>
      </c>
      <c r="AC1790" s="9" t="s">
        <v>2572</v>
      </c>
      <c r="AD1790" s="9" t="s">
        <v>231</v>
      </c>
      <c r="AE1790" s="5">
        <f t="shared" si="76"/>
        <v>0</v>
      </c>
      <c r="AF1790" s="5" t="str">
        <f t="shared" si="77"/>
        <v>katB</v>
      </c>
      <c r="AG1790" s="153"/>
      <c r="AH1790" s="153"/>
      <c r="AI1790" t="s">
        <v>201</v>
      </c>
      <c r="AJ1790" t="s">
        <v>17878</v>
      </c>
      <c r="AK1790" s="9" t="str">
        <f>VLOOKUP(Y1790,zdroj!D:AJ,33,0)</f>
        <v>katB</v>
      </c>
    </row>
    <row r="1791" spans="8:37" x14ac:dyDescent="0.25">
      <c r="H1791" s="8"/>
      <c r="I1791" s="8"/>
      <c r="N1791" s="23"/>
      <c r="O1791" s="24"/>
      <c r="P1791" s="19"/>
      <c r="Q1791" s="19"/>
      <c r="R1791" s="19"/>
      <c r="S1791" s="27"/>
      <c r="U1791" s="27"/>
      <c r="Y1791" s="9" t="s">
        <v>503</v>
      </c>
      <c r="Z1791" s="9" t="s">
        <v>462</v>
      </c>
      <c r="AA1791" s="9" t="s">
        <v>198</v>
      </c>
      <c r="AB1791" s="9">
        <v>7977468</v>
      </c>
      <c r="AC1791" s="9" t="s">
        <v>2573</v>
      </c>
      <c r="AD1791" s="9" t="s">
        <v>231</v>
      </c>
      <c r="AE1791" s="5">
        <f t="shared" si="76"/>
        <v>0</v>
      </c>
      <c r="AF1791" s="5" t="str">
        <f t="shared" si="77"/>
        <v>katB</v>
      </c>
      <c r="AG1791" s="153"/>
      <c r="AH1791" s="153"/>
      <c r="AI1791" t="s">
        <v>201</v>
      </c>
      <c r="AJ1791" t="s">
        <v>17878</v>
      </c>
      <c r="AK1791" s="9" t="str">
        <f>VLOOKUP(Y1791,zdroj!D:AJ,33,0)</f>
        <v>katB</v>
      </c>
    </row>
    <row r="1792" spans="8:37" x14ac:dyDescent="0.25">
      <c r="H1792" s="8"/>
      <c r="I1792" s="8"/>
      <c r="N1792" s="23"/>
      <c r="O1792" s="24"/>
      <c r="P1792" s="19"/>
      <c r="Q1792" s="19"/>
      <c r="R1792" s="19"/>
      <c r="S1792" s="27"/>
      <c r="U1792" s="27"/>
      <c r="Y1792" s="9" t="s">
        <v>503</v>
      </c>
      <c r="Z1792" s="9" t="s">
        <v>462</v>
      </c>
      <c r="AA1792" s="9" t="s">
        <v>198</v>
      </c>
      <c r="AB1792" s="9">
        <v>27028747</v>
      </c>
      <c r="AC1792" s="9" t="s">
        <v>2574</v>
      </c>
      <c r="AD1792" s="9" t="s">
        <v>231</v>
      </c>
      <c r="AE1792" s="5">
        <f t="shared" si="76"/>
        <v>0</v>
      </c>
      <c r="AF1792" s="5" t="str">
        <f t="shared" si="77"/>
        <v>katB</v>
      </c>
      <c r="AG1792" s="153"/>
      <c r="AH1792" s="153"/>
      <c r="AI1792" t="s">
        <v>229</v>
      </c>
      <c r="AJ1792" t="s">
        <v>17878</v>
      </c>
      <c r="AK1792" s="9" t="str">
        <f>VLOOKUP(Y1792,zdroj!D:AJ,33,0)</f>
        <v>katB</v>
      </c>
    </row>
    <row r="1793" spans="8:37" x14ac:dyDescent="0.25">
      <c r="H1793" s="8"/>
      <c r="I1793" s="8"/>
      <c r="N1793" s="23"/>
      <c r="O1793" s="24"/>
      <c r="P1793" s="19"/>
      <c r="Q1793" s="19"/>
      <c r="R1793" s="19"/>
      <c r="S1793" s="27"/>
      <c r="U1793" s="27"/>
      <c r="Y1793" s="9" t="s">
        <v>503</v>
      </c>
      <c r="Z1793" s="9" t="s">
        <v>462</v>
      </c>
      <c r="AA1793" s="9" t="s">
        <v>198</v>
      </c>
      <c r="AB1793" s="9">
        <v>7977531</v>
      </c>
      <c r="AC1793" s="9" t="s">
        <v>2575</v>
      </c>
      <c r="AD1793" s="9" t="s">
        <v>231</v>
      </c>
      <c r="AE1793" s="5">
        <f t="shared" si="76"/>
        <v>0</v>
      </c>
      <c r="AF1793" s="5" t="str">
        <f t="shared" si="77"/>
        <v>katB</v>
      </c>
      <c r="AG1793" s="153"/>
      <c r="AH1793" s="153"/>
      <c r="AI1793" t="s">
        <v>201</v>
      </c>
      <c r="AJ1793" t="s">
        <v>17878</v>
      </c>
      <c r="AK1793" s="9" t="str">
        <f>VLOOKUP(Y1793,zdroj!D:AJ,33,0)</f>
        <v>katB</v>
      </c>
    </row>
    <row r="1794" spans="8:37" x14ac:dyDescent="0.25">
      <c r="H1794" s="8"/>
      <c r="I1794" s="8"/>
      <c r="N1794" s="23"/>
      <c r="O1794" s="24"/>
      <c r="P1794" s="19"/>
      <c r="Q1794" s="19"/>
      <c r="R1794" s="19"/>
      <c r="S1794" s="27"/>
      <c r="U1794" s="27"/>
      <c r="Y1794" s="9" t="s">
        <v>503</v>
      </c>
      <c r="Z1794" s="9" t="s">
        <v>462</v>
      </c>
      <c r="AA1794" s="9" t="s">
        <v>198</v>
      </c>
      <c r="AB1794" s="9">
        <v>7977557</v>
      </c>
      <c r="AC1794" s="9" t="s">
        <v>2576</v>
      </c>
      <c r="AD1794" s="9" t="s">
        <v>231</v>
      </c>
      <c r="AE1794" s="5">
        <f t="shared" si="76"/>
        <v>0</v>
      </c>
      <c r="AF1794" s="5" t="str">
        <f t="shared" si="77"/>
        <v>katB</v>
      </c>
      <c r="AG1794" s="153"/>
      <c r="AH1794" s="153"/>
      <c r="AI1794" t="s">
        <v>201</v>
      </c>
      <c r="AJ1794" t="s">
        <v>17878</v>
      </c>
      <c r="AK1794" s="9" t="str">
        <f>VLOOKUP(Y1794,zdroj!D:AJ,33,0)</f>
        <v>katB</v>
      </c>
    </row>
    <row r="1795" spans="8:37" x14ac:dyDescent="0.25">
      <c r="H1795" s="8"/>
      <c r="I1795" s="8"/>
      <c r="N1795" s="23"/>
      <c r="O1795" s="24"/>
      <c r="P1795" s="19"/>
      <c r="Q1795" s="19"/>
      <c r="R1795" s="19"/>
      <c r="S1795" s="27"/>
      <c r="U1795" s="27"/>
      <c r="Y1795" s="9" t="s">
        <v>503</v>
      </c>
      <c r="Z1795" s="9" t="s">
        <v>462</v>
      </c>
      <c r="AA1795" s="9" t="s">
        <v>198</v>
      </c>
      <c r="AB1795" s="9">
        <v>7977565</v>
      </c>
      <c r="AC1795" s="9" t="s">
        <v>2577</v>
      </c>
      <c r="AD1795" s="9" t="s">
        <v>231</v>
      </c>
      <c r="AE1795" s="5">
        <f t="shared" si="76"/>
        <v>0</v>
      </c>
      <c r="AF1795" s="5" t="str">
        <f t="shared" si="77"/>
        <v>katB</v>
      </c>
      <c r="AG1795" s="153"/>
      <c r="AH1795" s="153"/>
      <c r="AI1795" t="s">
        <v>201</v>
      </c>
      <c r="AJ1795" t="s">
        <v>17878</v>
      </c>
      <c r="AK1795" s="9" t="str">
        <f>VLOOKUP(Y1795,zdroj!D:AJ,33,0)</f>
        <v>katB</v>
      </c>
    </row>
    <row r="1796" spans="8:37" x14ac:dyDescent="0.25">
      <c r="H1796" s="8"/>
      <c r="I1796" s="8"/>
      <c r="N1796" s="23"/>
      <c r="O1796" s="24"/>
      <c r="P1796" s="19"/>
      <c r="Q1796" s="19"/>
      <c r="R1796" s="19"/>
      <c r="S1796" s="27"/>
      <c r="U1796" s="27"/>
      <c r="Y1796" s="9" t="s">
        <v>503</v>
      </c>
      <c r="Z1796" s="9" t="s">
        <v>462</v>
      </c>
      <c r="AA1796" s="9" t="s">
        <v>198</v>
      </c>
      <c r="AB1796" s="9">
        <v>7977573</v>
      </c>
      <c r="AC1796" s="9" t="s">
        <v>2578</v>
      </c>
      <c r="AD1796" s="9" t="s">
        <v>231</v>
      </c>
      <c r="AE1796" s="5">
        <f t="shared" si="76"/>
        <v>0</v>
      </c>
      <c r="AF1796" s="5" t="str">
        <f t="shared" si="77"/>
        <v>katB</v>
      </c>
      <c r="AG1796" s="153"/>
      <c r="AH1796" s="153"/>
      <c r="AI1796" t="s">
        <v>201</v>
      </c>
      <c r="AJ1796" t="s">
        <v>17878</v>
      </c>
      <c r="AK1796" s="9" t="str">
        <f>VLOOKUP(Y1796,zdroj!D:AJ,33,0)</f>
        <v>katB</v>
      </c>
    </row>
    <row r="1797" spans="8:37" x14ac:dyDescent="0.25">
      <c r="H1797" s="8"/>
      <c r="I1797" s="8"/>
      <c r="N1797" s="23"/>
      <c r="O1797" s="24"/>
      <c r="P1797" s="19"/>
      <c r="Q1797" s="19"/>
      <c r="R1797" s="19"/>
      <c r="S1797" s="27"/>
      <c r="U1797" s="27"/>
      <c r="Y1797" s="9" t="s">
        <v>503</v>
      </c>
      <c r="Z1797" s="9" t="s">
        <v>462</v>
      </c>
      <c r="AA1797" s="9" t="s">
        <v>198</v>
      </c>
      <c r="AB1797" s="9">
        <v>27028763</v>
      </c>
      <c r="AC1797" s="9" t="s">
        <v>2579</v>
      </c>
      <c r="AD1797" s="9" t="s">
        <v>231</v>
      </c>
      <c r="AE1797" s="5">
        <f t="shared" si="76"/>
        <v>0</v>
      </c>
      <c r="AF1797" s="5" t="str">
        <f t="shared" si="77"/>
        <v>katB</v>
      </c>
      <c r="AG1797" s="153"/>
      <c r="AH1797" s="153"/>
      <c r="AI1797" t="s">
        <v>201</v>
      </c>
      <c r="AJ1797" t="s">
        <v>17878</v>
      </c>
      <c r="AK1797" s="9" t="str">
        <f>VLOOKUP(Y1797,zdroj!D:AJ,33,0)</f>
        <v>katB</v>
      </c>
    </row>
    <row r="1798" spans="8:37" x14ac:dyDescent="0.25">
      <c r="H1798" s="8"/>
      <c r="I1798" s="8"/>
      <c r="N1798" s="23"/>
      <c r="O1798" s="24"/>
      <c r="P1798" s="19"/>
      <c r="Q1798" s="19"/>
      <c r="R1798" s="19"/>
      <c r="S1798" s="27"/>
      <c r="U1798" s="27"/>
      <c r="Y1798" s="9" t="s">
        <v>503</v>
      </c>
      <c r="Z1798" s="9" t="s">
        <v>462</v>
      </c>
      <c r="AA1798" s="9" t="s">
        <v>198</v>
      </c>
      <c r="AB1798" s="9">
        <v>7977590</v>
      </c>
      <c r="AC1798" s="9" t="s">
        <v>2580</v>
      </c>
      <c r="AD1798" s="9" t="s">
        <v>231</v>
      </c>
      <c r="AE1798" s="5">
        <f t="shared" si="76"/>
        <v>0</v>
      </c>
      <c r="AF1798" s="5" t="str">
        <f t="shared" si="77"/>
        <v>katB</v>
      </c>
      <c r="AG1798" s="153"/>
      <c r="AH1798" s="153"/>
      <c r="AI1798" t="s">
        <v>201</v>
      </c>
      <c r="AJ1798" t="s">
        <v>17878</v>
      </c>
      <c r="AK1798" s="9" t="str">
        <f>VLOOKUP(Y1798,zdroj!D:AJ,33,0)</f>
        <v>katB</v>
      </c>
    </row>
    <row r="1799" spans="8:37" x14ac:dyDescent="0.25">
      <c r="H1799" s="8"/>
      <c r="I1799" s="8"/>
      <c r="N1799" s="23"/>
      <c r="O1799" s="24"/>
      <c r="P1799" s="19"/>
      <c r="Q1799" s="19"/>
      <c r="R1799" s="19"/>
      <c r="S1799" s="27"/>
      <c r="U1799" s="27"/>
      <c r="Y1799" s="9" t="s">
        <v>503</v>
      </c>
      <c r="Z1799" s="9" t="s">
        <v>462</v>
      </c>
      <c r="AA1799" s="9" t="s">
        <v>198</v>
      </c>
      <c r="AB1799" s="9">
        <v>7976356</v>
      </c>
      <c r="AC1799" s="9" t="s">
        <v>2581</v>
      </c>
      <c r="AD1799" s="9" t="s">
        <v>231</v>
      </c>
      <c r="AE1799" s="5">
        <f t="shared" si="76"/>
        <v>0</v>
      </c>
      <c r="AF1799" s="5" t="str">
        <f t="shared" si="77"/>
        <v>katB</v>
      </c>
      <c r="AG1799" s="153"/>
      <c r="AH1799" s="153"/>
      <c r="AI1799" t="s">
        <v>201</v>
      </c>
      <c r="AJ1799" t="s">
        <v>17878</v>
      </c>
      <c r="AK1799" s="9" t="str">
        <f>VLOOKUP(Y1799,zdroj!D:AJ,33,0)</f>
        <v>katB</v>
      </c>
    </row>
    <row r="1800" spans="8:37" x14ac:dyDescent="0.25">
      <c r="H1800" s="8"/>
      <c r="I1800" s="8"/>
      <c r="N1800" s="23"/>
      <c r="O1800" s="24"/>
      <c r="P1800" s="19"/>
      <c r="Q1800" s="19"/>
      <c r="R1800" s="19"/>
      <c r="S1800" s="27"/>
      <c r="U1800" s="27"/>
      <c r="Y1800" s="9" t="s">
        <v>503</v>
      </c>
      <c r="Z1800" s="9" t="s">
        <v>462</v>
      </c>
      <c r="AA1800" s="9" t="s">
        <v>198</v>
      </c>
      <c r="AB1800" s="9">
        <v>25771540</v>
      </c>
      <c r="AC1800" s="9" t="s">
        <v>2582</v>
      </c>
      <c r="AD1800" s="9" t="s">
        <v>231</v>
      </c>
      <c r="AE1800" s="5">
        <f t="shared" si="76"/>
        <v>0</v>
      </c>
      <c r="AF1800" s="5" t="str">
        <f t="shared" si="77"/>
        <v>katB</v>
      </c>
      <c r="AG1800" s="153"/>
      <c r="AH1800" s="153"/>
      <c r="AI1800" t="s">
        <v>201</v>
      </c>
      <c r="AJ1800" t="s">
        <v>17878</v>
      </c>
      <c r="AK1800" s="9" t="str">
        <f>VLOOKUP(Y1800,zdroj!D:AJ,33,0)</f>
        <v>katB</v>
      </c>
    </row>
    <row r="1801" spans="8:37" x14ac:dyDescent="0.25">
      <c r="H1801" s="8"/>
      <c r="I1801" s="8"/>
      <c r="N1801" s="23"/>
      <c r="O1801" s="24"/>
      <c r="P1801" s="19"/>
      <c r="Q1801" s="19"/>
      <c r="R1801" s="19"/>
      <c r="S1801" s="27"/>
      <c r="U1801" s="27"/>
      <c r="Y1801" s="9" t="s">
        <v>503</v>
      </c>
      <c r="Z1801" s="9" t="s">
        <v>462</v>
      </c>
      <c r="AA1801" s="9" t="s">
        <v>198</v>
      </c>
      <c r="AB1801" s="9">
        <v>27028739</v>
      </c>
      <c r="AC1801" s="9" t="s">
        <v>2583</v>
      </c>
      <c r="AD1801" s="9" t="s">
        <v>231</v>
      </c>
      <c r="AE1801" s="5">
        <f t="shared" si="76"/>
        <v>0</v>
      </c>
      <c r="AF1801" s="5" t="str">
        <f t="shared" si="77"/>
        <v>katB</v>
      </c>
      <c r="AG1801" s="153"/>
      <c r="AH1801" s="153"/>
      <c r="AI1801" t="s">
        <v>201</v>
      </c>
      <c r="AJ1801" t="s">
        <v>17878</v>
      </c>
      <c r="AK1801" s="9" t="str">
        <f>VLOOKUP(Y1801,zdroj!D:AJ,33,0)</f>
        <v>katB</v>
      </c>
    </row>
    <row r="1802" spans="8:37" x14ac:dyDescent="0.25">
      <c r="H1802" s="8"/>
      <c r="I1802" s="8"/>
      <c r="N1802" s="23"/>
      <c r="O1802" s="24"/>
      <c r="P1802" s="19"/>
      <c r="Q1802" s="19"/>
      <c r="R1802" s="19"/>
      <c r="S1802" s="27"/>
      <c r="U1802" s="27"/>
      <c r="Y1802" s="9" t="s">
        <v>503</v>
      </c>
      <c r="Z1802" s="9" t="s">
        <v>462</v>
      </c>
      <c r="AA1802" s="9" t="s">
        <v>198</v>
      </c>
      <c r="AB1802" s="9">
        <v>7976941</v>
      </c>
      <c r="AC1802" s="9" t="s">
        <v>2584</v>
      </c>
      <c r="AD1802" s="9" t="s">
        <v>231</v>
      </c>
      <c r="AE1802" s="5">
        <f t="shared" ref="AE1802:AE1865" si="78">VLOOKUP(Y1802,K:T,10,0)</f>
        <v>0</v>
      </c>
      <c r="AF1802" s="5" t="str">
        <f t="shared" ref="AF1802:AF1865" si="79">IF(AE1802="A",IF(AD1802="katA","katB",AD1802),AD1802)</f>
        <v>katB</v>
      </c>
      <c r="AG1802" s="153"/>
      <c r="AH1802" s="153"/>
      <c r="AI1802" t="s">
        <v>201</v>
      </c>
      <c r="AJ1802" t="s">
        <v>17878</v>
      </c>
      <c r="AK1802" s="9" t="str">
        <f>VLOOKUP(Y1802,zdroj!D:AJ,33,0)</f>
        <v>katB</v>
      </c>
    </row>
    <row r="1803" spans="8:37" x14ac:dyDescent="0.25">
      <c r="H1803" s="8"/>
      <c r="I1803" s="8"/>
      <c r="N1803" s="23"/>
      <c r="O1803" s="24"/>
      <c r="P1803" s="19"/>
      <c r="Q1803" s="19"/>
      <c r="R1803" s="19"/>
      <c r="S1803" s="27"/>
      <c r="U1803" s="27"/>
      <c r="Y1803" s="9" t="s">
        <v>502</v>
      </c>
      <c r="Z1803" s="9" t="s">
        <v>462</v>
      </c>
      <c r="AA1803" s="9" t="s">
        <v>198</v>
      </c>
      <c r="AB1803" s="9">
        <v>7977743</v>
      </c>
      <c r="AC1803" s="9" t="s">
        <v>2585</v>
      </c>
      <c r="AD1803" s="9" t="s">
        <v>231</v>
      </c>
      <c r="AE1803" s="5">
        <f t="shared" si="78"/>
        <v>0</v>
      </c>
      <c r="AF1803" s="5" t="str">
        <f t="shared" si="79"/>
        <v>katB</v>
      </c>
      <c r="AG1803" s="153"/>
      <c r="AH1803" s="153"/>
      <c r="AI1803" t="s">
        <v>195</v>
      </c>
      <c r="AJ1803" t="s">
        <v>340</v>
      </c>
      <c r="AK1803" s="9" t="str">
        <f>VLOOKUP(Y1803,zdroj!D:AJ,33,0)</f>
        <v>katB</v>
      </c>
    </row>
    <row r="1804" spans="8:37" x14ac:dyDescent="0.25">
      <c r="H1804" s="8"/>
      <c r="I1804" s="8"/>
      <c r="N1804" s="23"/>
      <c r="O1804" s="24"/>
      <c r="P1804" s="19"/>
      <c r="Q1804" s="19"/>
      <c r="R1804" s="19"/>
      <c r="S1804" s="27"/>
      <c r="U1804" s="27"/>
      <c r="Y1804" s="9" t="s">
        <v>502</v>
      </c>
      <c r="Z1804" s="9" t="s">
        <v>462</v>
      </c>
      <c r="AA1804" s="9" t="s">
        <v>198</v>
      </c>
      <c r="AB1804" s="9">
        <v>7977751</v>
      </c>
      <c r="AC1804" s="9" t="s">
        <v>2586</v>
      </c>
      <c r="AD1804" s="9" t="s">
        <v>231</v>
      </c>
      <c r="AE1804" s="5">
        <f t="shared" si="78"/>
        <v>0</v>
      </c>
      <c r="AF1804" s="5" t="str">
        <f t="shared" si="79"/>
        <v>katB</v>
      </c>
      <c r="AG1804" s="153"/>
      <c r="AH1804" s="153"/>
      <c r="AI1804" t="s">
        <v>195</v>
      </c>
      <c r="AJ1804" t="s">
        <v>340</v>
      </c>
      <c r="AK1804" s="9" t="str">
        <f>VLOOKUP(Y1804,zdroj!D:AJ,33,0)</f>
        <v>katB</v>
      </c>
    </row>
    <row r="1805" spans="8:37" x14ac:dyDescent="0.25">
      <c r="H1805" s="8"/>
      <c r="I1805" s="8"/>
      <c r="N1805" s="23"/>
      <c r="O1805" s="24"/>
      <c r="P1805" s="19"/>
      <c r="Q1805" s="19"/>
      <c r="R1805" s="19"/>
      <c r="S1805" s="27"/>
      <c r="U1805" s="27"/>
      <c r="Y1805" s="9" t="s">
        <v>502</v>
      </c>
      <c r="Z1805" s="9" t="s">
        <v>462</v>
      </c>
      <c r="AA1805" s="9" t="s">
        <v>198</v>
      </c>
      <c r="AB1805" s="9">
        <v>7976348</v>
      </c>
      <c r="AC1805" s="9" t="s">
        <v>2587</v>
      </c>
      <c r="AD1805" s="9" t="s">
        <v>231</v>
      </c>
      <c r="AE1805" s="5">
        <f t="shared" si="78"/>
        <v>0</v>
      </c>
      <c r="AF1805" s="5" t="str">
        <f t="shared" si="79"/>
        <v>katB</v>
      </c>
      <c r="AG1805" s="153"/>
      <c r="AH1805" s="153"/>
      <c r="AI1805" t="s">
        <v>201</v>
      </c>
      <c r="AJ1805" t="s">
        <v>17878</v>
      </c>
      <c r="AK1805" s="9" t="str">
        <f>VLOOKUP(Y1805,zdroj!D:AJ,33,0)</f>
        <v>katB</v>
      </c>
    </row>
    <row r="1806" spans="8:37" x14ac:dyDescent="0.25">
      <c r="H1806" s="8"/>
      <c r="I1806" s="8"/>
      <c r="N1806" s="23"/>
      <c r="O1806" s="24"/>
      <c r="P1806" s="19"/>
      <c r="Q1806" s="19"/>
      <c r="R1806" s="19"/>
      <c r="S1806" s="27"/>
      <c r="U1806" s="27"/>
      <c r="Y1806" s="9" t="s">
        <v>502</v>
      </c>
      <c r="Z1806" s="9" t="s">
        <v>462</v>
      </c>
      <c r="AA1806" s="9" t="s">
        <v>198</v>
      </c>
      <c r="AB1806" s="9">
        <v>7976437</v>
      </c>
      <c r="AC1806" s="9" t="s">
        <v>2588</v>
      </c>
      <c r="AD1806" s="9" t="s">
        <v>231</v>
      </c>
      <c r="AE1806" s="5">
        <f t="shared" si="78"/>
        <v>0</v>
      </c>
      <c r="AF1806" s="5" t="str">
        <f t="shared" si="79"/>
        <v>katB</v>
      </c>
      <c r="AG1806" s="153"/>
      <c r="AH1806" s="153"/>
      <c r="AI1806" t="s">
        <v>201</v>
      </c>
      <c r="AJ1806" t="s">
        <v>17878</v>
      </c>
      <c r="AK1806" s="9" t="str">
        <f>VLOOKUP(Y1806,zdroj!D:AJ,33,0)</f>
        <v>katB</v>
      </c>
    </row>
    <row r="1807" spans="8:37" x14ac:dyDescent="0.25">
      <c r="H1807" s="8"/>
      <c r="I1807" s="8"/>
      <c r="N1807" s="23"/>
      <c r="O1807" s="24"/>
      <c r="P1807" s="19"/>
      <c r="Q1807" s="19"/>
      <c r="R1807" s="19"/>
      <c r="S1807" s="27"/>
      <c r="U1807" s="27"/>
      <c r="Y1807" s="9" t="s">
        <v>502</v>
      </c>
      <c r="Z1807" s="9" t="s">
        <v>462</v>
      </c>
      <c r="AA1807" s="9" t="s">
        <v>198</v>
      </c>
      <c r="AB1807" s="9">
        <v>7977191</v>
      </c>
      <c r="AC1807" s="9" t="s">
        <v>2589</v>
      </c>
      <c r="AD1807" s="9" t="s">
        <v>231</v>
      </c>
      <c r="AE1807" s="5">
        <f t="shared" si="78"/>
        <v>0</v>
      </c>
      <c r="AF1807" s="5" t="str">
        <f t="shared" si="79"/>
        <v>katB</v>
      </c>
      <c r="AG1807" s="153"/>
      <c r="AH1807" s="153"/>
      <c r="AI1807" t="s">
        <v>201</v>
      </c>
      <c r="AJ1807" t="s">
        <v>17878</v>
      </c>
      <c r="AK1807" s="9" t="str">
        <f>VLOOKUP(Y1807,zdroj!D:AJ,33,0)</f>
        <v>katB</v>
      </c>
    </row>
    <row r="1808" spans="8:37" x14ac:dyDescent="0.25">
      <c r="H1808" s="8"/>
      <c r="I1808" s="8"/>
      <c r="N1808" s="23"/>
      <c r="O1808" s="24"/>
      <c r="P1808" s="19"/>
      <c r="Q1808" s="19"/>
      <c r="R1808" s="19"/>
      <c r="S1808" s="27"/>
      <c r="U1808" s="27"/>
      <c r="Y1808" s="9" t="s">
        <v>502</v>
      </c>
      <c r="Z1808" s="9" t="s">
        <v>462</v>
      </c>
      <c r="AA1808" s="9" t="s">
        <v>198</v>
      </c>
      <c r="AB1808" s="9">
        <v>7977204</v>
      </c>
      <c r="AC1808" s="9" t="s">
        <v>2590</v>
      </c>
      <c r="AD1808" s="9" t="s">
        <v>231</v>
      </c>
      <c r="AE1808" s="5">
        <f t="shared" si="78"/>
        <v>0</v>
      </c>
      <c r="AF1808" s="5" t="str">
        <f t="shared" si="79"/>
        <v>katB</v>
      </c>
      <c r="AG1808" s="153"/>
      <c r="AH1808" s="153"/>
      <c r="AI1808" t="s">
        <v>201</v>
      </c>
      <c r="AJ1808" t="s">
        <v>17878</v>
      </c>
      <c r="AK1808" s="9" t="str">
        <f>VLOOKUP(Y1808,zdroj!D:AJ,33,0)</f>
        <v>katB</v>
      </c>
    </row>
    <row r="1809" spans="8:37" x14ac:dyDescent="0.25">
      <c r="H1809" s="8"/>
      <c r="I1809" s="8"/>
      <c r="N1809" s="23"/>
      <c r="O1809" s="24"/>
      <c r="P1809" s="19"/>
      <c r="Q1809" s="19"/>
      <c r="R1809" s="19"/>
      <c r="S1809" s="27"/>
      <c r="U1809" s="27"/>
      <c r="Y1809" s="9" t="s">
        <v>502</v>
      </c>
      <c r="Z1809" s="9" t="s">
        <v>462</v>
      </c>
      <c r="AA1809" s="9" t="s">
        <v>198</v>
      </c>
      <c r="AB1809" s="9">
        <v>7977212</v>
      </c>
      <c r="AC1809" s="9" t="s">
        <v>2591</v>
      </c>
      <c r="AD1809" s="9" t="s">
        <v>231</v>
      </c>
      <c r="AE1809" s="5">
        <f t="shared" si="78"/>
        <v>0</v>
      </c>
      <c r="AF1809" s="5" t="str">
        <f t="shared" si="79"/>
        <v>katB</v>
      </c>
      <c r="AG1809" s="153"/>
      <c r="AH1809" s="153"/>
      <c r="AI1809" t="s">
        <v>201</v>
      </c>
      <c r="AJ1809" t="s">
        <v>17878</v>
      </c>
      <c r="AK1809" s="9" t="str">
        <f>VLOOKUP(Y1809,zdroj!D:AJ,33,0)</f>
        <v>katB</v>
      </c>
    </row>
    <row r="1810" spans="8:37" x14ac:dyDescent="0.25">
      <c r="H1810" s="8"/>
      <c r="I1810" s="8"/>
      <c r="N1810" s="23"/>
      <c r="O1810" s="24"/>
      <c r="P1810" s="19"/>
      <c r="Q1810" s="19"/>
      <c r="R1810" s="19"/>
      <c r="S1810" s="27"/>
      <c r="U1810" s="27"/>
      <c r="Y1810" s="9" t="s">
        <v>502</v>
      </c>
      <c r="Z1810" s="9" t="s">
        <v>462</v>
      </c>
      <c r="AA1810" s="9" t="s">
        <v>198</v>
      </c>
      <c r="AB1810" s="9">
        <v>7977221</v>
      </c>
      <c r="AC1810" s="9" t="s">
        <v>2592</v>
      </c>
      <c r="AD1810" s="9" t="s">
        <v>231</v>
      </c>
      <c r="AE1810" s="5">
        <f t="shared" si="78"/>
        <v>0</v>
      </c>
      <c r="AF1810" s="5" t="str">
        <f t="shared" si="79"/>
        <v>katB</v>
      </c>
      <c r="AG1810" s="153"/>
      <c r="AH1810" s="153"/>
      <c r="AI1810" t="s">
        <v>201</v>
      </c>
      <c r="AJ1810" t="s">
        <v>17878</v>
      </c>
      <c r="AK1810" s="9" t="str">
        <f>VLOOKUP(Y1810,zdroj!D:AJ,33,0)</f>
        <v>katB</v>
      </c>
    </row>
    <row r="1811" spans="8:37" x14ac:dyDescent="0.25">
      <c r="H1811" s="8"/>
      <c r="I1811" s="8"/>
      <c r="N1811" s="23"/>
      <c r="O1811" s="24"/>
      <c r="P1811" s="19"/>
      <c r="Q1811" s="19"/>
      <c r="R1811" s="19"/>
      <c r="S1811" s="27"/>
      <c r="U1811" s="27"/>
      <c r="Y1811" s="9" t="s">
        <v>502</v>
      </c>
      <c r="Z1811" s="9" t="s">
        <v>462</v>
      </c>
      <c r="AA1811" s="9" t="s">
        <v>198</v>
      </c>
      <c r="AB1811" s="9">
        <v>7977239</v>
      </c>
      <c r="AC1811" s="9" t="s">
        <v>2593</v>
      </c>
      <c r="AD1811" s="9" t="s">
        <v>231</v>
      </c>
      <c r="AE1811" s="5">
        <f t="shared" si="78"/>
        <v>0</v>
      </c>
      <c r="AF1811" s="5" t="str">
        <f t="shared" si="79"/>
        <v>katB</v>
      </c>
      <c r="AG1811" s="153"/>
      <c r="AH1811" s="153"/>
      <c r="AI1811" t="s">
        <v>201</v>
      </c>
      <c r="AJ1811" t="s">
        <v>17878</v>
      </c>
      <c r="AK1811" s="9" t="str">
        <f>VLOOKUP(Y1811,zdroj!D:AJ,33,0)</f>
        <v>katB</v>
      </c>
    </row>
    <row r="1812" spans="8:37" x14ac:dyDescent="0.25">
      <c r="H1812" s="8"/>
      <c r="I1812" s="8"/>
      <c r="N1812" s="23"/>
      <c r="O1812" s="24"/>
      <c r="P1812" s="19"/>
      <c r="Q1812" s="19"/>
      <c r="R1812" s="19"/>
      <c r="S1812" s="27"/>
      <c r="U1812" s="27"/>
      <c r="Y1812" s="9" t="s">
        <v>502</v>
      </c>
      <c r="Z1812" s="9" t="s">
        <v>462</v>
      </c>
      <c r="AA1812" s="9" t="s">
        <v>198</v>
      </c>
      <c r="AB1812" s="9">
        <v>7977247</v>
      </c>
      <c r="AC1812" s="9" t="s">
        <v>2594</v>
      </c>
      <c r="AD1812" s="9" t="s">
        <v>231</v>
      </c>
      <c r="AE1812" s="5">
        <f t="shared" si="78"/>
        <v>0</v>
      </c>
      <c r="AF1812" s="5" t="str">
        <f t="shared" si="79"/>
        <v>katB</v>
      </c>
      <c r="AG1812" s="153"/>
      <c r="AH1812" s="153"/>
      <c r="AI1812" t="s">
        <v>201</v>
      </c>
      <c r="AJ1812" t="s">
        <v>17878</v>
      </c>
      <c r="AK1812" s="9" t="str">
        <f>VLOOKUP(Y1812,zdroj!D:AJ,33,0)</f>
        <v>katB</v>
      </c>
    </row>
    <row r="1813" spans="8:37" x14ac:dyDescent="0.25">
      <c r="H1813" s="8"/>
      <c r="I1813" s="8"/>
      <c r="N1813" s="23"/>
      <c r="O1813" s="24"/>
      <c r="P1813" s="19"/>
      <c r="Q1813" s="19"/>
      <c r="R1813" s="19"/>
      <c r="S1813" s="27"/>
      <c r="U1813" s="27"/>
      <c r="Y1813" s="9" t="s">
        <v>502</v>
      </c>
      <c r="Z1813" s="9" t="s">
        <v>462</v>
      </c>
      <c r="AA1813" s="9" t="s">
        <v>198</v>
      </c>
      <c r="AB1813" s="9">
        <v>7977255</v>
      </c>
      <c r="AC1813" s="9" t="s">
        <v>2595</v>
      </c>
      <c r="AD1813" s="9" t="s">
        <v>231</v>
      </c>
      <c r="AE1813" s="5">
        <f t="shared" si="78"/>
        <v>0</v>
      </c>
      <c r="AF1813" s="5" t="str">
        <f t="shared" si="79"/>
        <v>katB</v>
      </c>
      <c r="AG1813" s="153"/>
      <c r="AH1813" s="153"/>
      <c r="AI1813" t="s">
        <v>201</v>
      </c>
      <c r="AJ1813" t="s">
        <v>17878</v>
      </c>
      <c r="AK1813" s="9" t="str">
        <f>VLOOKUP(Y1813,zdroj!D:AJ,33,0)</f>
        <v>katB</v>
      </c>
    </row>
    <row r="1814" spans="8:37" x14ac:dyDescent="0.25">
      <c r="H1814" s="8"/>
      <c r="I1814" s="8"/>
      <c r="N1814" s="23"/>
      <c r="O1814" s="24"/>
      <c r="P1814" s="19"/>
      <c r="Q1814" s="19"/>
      <c r="R1814" s="19"/>
      <c r="S1814" s="27"/>
      <c r="U1814" s="27"/>
      <c r="Y1814" s="9" t="s">
        <v>502</v>
      </c>
      <c r="Z1814" s="9" t="s">
        <v>462</v>
      </c>
      <c r="AA1814" s="9" t="s">
        <v>198</v>
      </c>
      <c r="AB1814" s="9">
        <v>7977263</v>
      </c>
      <c r="AC1814" s="9" t="s">
        <v>2596</v>
      </c>
      <c r="AD1814" s="9" t="s">
        <v>231</v>
      </c>
      <c r="AE1814" s="5">
        <f t="shared" si="78"/>
        <v>0</v>
      </c>
      <c r="AF1814" s="5" t="str">
        <f t="shared" si="79"/>
        <v>katB</v>
      </c>
      <c r="AG1814" s="153"/>
      <c r="AH1814" s="153"/>
      <c r="AI1814" t="s">
        <v>201</v>
      </c>
      <c r="AJ1814" t="s">
        <v>17878</v>
      </c>
      <c r="AK1814" s="9" t="str">
        <f>VLOOKUP(Y1814,zdroj!D:AJ,33,0)</f>
        <v>katB</v>
      </c>
    </row>
    <row r="1815" spans="8:37" x14ac:dyDescent="0.25">
      <c r="H1815" s="8"/>
      <c r="I1815" s="8"/>
      <c r="N1815" s="23"/>
      <c r="O1815" s="24"/>
      <c r="P1815" s="19"/>
      <c r="Q1815" s="19"/>
      <c r="R1815" s="19"/>
      <c r="S1815" s="27"/>
      <c r="U1815" s="27"/>
      <c r="Y1815" s="9" t="s">
        <v>502</v>
      </c>
      <c r="Z1815" s="9" t="s">
        <v>462</v>
      </c>
      <c r="AA1815" s="9" t="s">
        <v>198</v>
      </c>
      <c r="AB1815" s="9">
        <v>7977271</v>
      </c>
      <c r="AC1815" s="9" t="s">
        <v>2597</v>
      </c>
      <c r="AD1815" s="9" t="s">
        <v>231</v>
      </c>
      <c r="AE1815" s="5">
        <f t="shared" si="78"/>
        <v>0</v>
      </c>
      <c r="AF1815" s="5" t="str">
        <f t="shared" si="79"/>
        <v>katB</v>
      </c>
      <c r="AG1815" s="153"/>
      <c r="AH1815" s="153"/>
      <c r="AI1815" t="s">
        <v>201</v>
      </c>
      <c r="AJ1815" t="s">
        <v>17878</v>
      </c>
      <c r="AK1815" s="9" t="str">
        <f>VLOOKUP(Y1815,zdroj!D:AJ,33,0)</f>
        <v>katB</v>
      </c>
    </row>
    <row r="1816" spans="8:37" x14ac:dyDescent="0.25">
      <c r="H1816" s="8"/>
      <c r="I1816" s="8"/>
      <c r="N1816" s="23"/>
      <c r="O1816" s="24"/>
      <c r="P1816" s="19"/>
      <c r="Q1816" s="19"/>
      <c r="R1816" s="19"/>
      <c r="S1816" s="27"/>
      <c r="U1816" s="27"/>
      <c r="Y1816" s="9" t="s">
        <v>502</v>
      </c>
      <c r="Z1816" s="9" t="s">
        <v>462</v>
      </c>
      <c r="AA1816" s="9" t="s">
        <v>198</v>
      </c>
      <c r="AB1816" s="9">
        <v>7977280</v>
      </c>
      <c r="AC1816" s="9" t="s">
        <v>2598</v>
      </c>
      <c r="AD1816" s="9" t="s">
        <v>231</v>
      </c>
      <c r="AE1816" s="5">
        <f t="shared" si="78"/>
        <v>0</v>
      </c>
      <c r="AF1816" s="5" t="str">
        <f t="shared" si="79"/>
        <v>katB</v>
      </c>
      <c r="AG1816" s="153"/>
      <c r="AH1816" s="153"/>
      <c r="AI1816" t="s">
        <v>201</v>
      </c>
      <c r="AJ1816" t="s">
        <v>17878</v>
      </c>
      <c r="AK1816" s="9" t="str">
        <f>VLOOKUP(Y1816,zdroj!D:AJ,33,0)</f>
        <v>katB</v>
      </c>
    </row>
    <row r="1817" spans="8:37" x14ac:dyDescent="0.25">
      <c r="H1817" s="8"/>
      <c r="I1817" s="8"/>
      <c r="N1817" s="23"/>
      <c r="O1817" s="24"/>
      <c r="P1817" s="19"/>
      <c r="Q1817" s="19"/>
      <c r="R1817" s="19"/>
      <c r="S1817" s="27"/>
      <c r="U1817" s="27"/>
      <c r="Y1817" s="9" t="s">
        <v>502</v>
      </c>
      <c r="Z1817" s="9" t="s">
        <v>462</v>
      </c>
      <c r="AA1817" s="9" t="s">
        <v>198</v>
      </c>
      <c r="AB1817" s="9">
        <v>7976445</v>
      </c>
      <c r="AC1817" s="9" t="s">
        <v>2599</v>
      </c>
      <c r="AD1817" s="9" t="s">
        <v>231</v>
      </c>
      <c r="AE1817" s="5">
        <f t="shared" si="78"/>
        <v>0</v>
      </c>
      <c r="AF1817" s="5" t="str">
        <f t="shared" si="79"/>
        <v>katB</v>
      </c>
      <c r="AG1817" s="153"/>
      <c r="AH1817" s="153"/>
      <c r="AI1817" t="s">
        <v>201</v>
      </c>
      <c r="AJ1817" t="s">
        <v>17878</v>
      </c>
      <c r="AK1817" s="9" t="str">
        <f>VLOOKUP(Y1817,zdroj!D:AJ,33,0)</f>
        <v>katB</v>
      </c>
    </row>
    <row r="1818" spans="8:37" x14ac:dyDescent="0.25">
      <c r="H1818" s="8"/>
      <c r="I1818" s="8"/>
      <c r="N1818" s="23"/>
      <c r="O1818" s="24"/>
      <c r="P1818" s="19"/>
      <c r="Q1818" s="19"/>
      <c r="R1818" s="19"/>
      <c r="S1818" s="27"/>
      <c r="U1818" s="27"/>
      <c r="Y1818" s="9" t="s">
        <v>502</v>
      </c>
      <c r="Z1818" s="9" t="s">
        <v>462</v>
      </c>
      <c r="AA1818" s="9" t="s">
        <v>198</v>
      </c>
      <c r="AB1818" s="9">
        <v>7977298</v>
      </c>
      <c r="AC1818" s="9" t="s">
        <v>2600</v>
      </c>
      <c r="AD1818" s="9" t="s">
        <v>231</v>
      </c>
      <c r="AE1818" s="5">
        <f t="shared" si="78"/>
        <v>0</v>
      </c>
      <c r="AF1818" s="5" t="str">
        <f t="shared" si="79"/>
        <v>katB</v>
      </c>
      <c r="AG1818" s="153"/>
      <c r="AH1818" s="153"/>
      <c r="AI1818" t="s">
        <v>201</v>
      </c>
      <c r="AJ1818" t="s">
        <v>17878</v>
      </c>
      <c r="AK1818" s="9" t="str">
        <f>VLOOKUP(Y1818,zdroj!D:AJ,33,0)</f>
        <v>katB</v>
      </c>
    </row>
    <row r="1819" spans="8:37" x14ac:dyDescent="0.25">
      <c r="H1819" s="8"/>
      <c r="I1819" s="8"/>
      <c r="N1819" s="23"/>
      <c r="O1819" s="24"/>
      <c r="P1819" s="19"/>
      <c r="Q1819" s="19"/>
      <c r="R1819" s="19"/>
      <c r="S1819" s="27"/>
      <c r="U1819" s="27"/>
      <c r="Y1819" s="9" t="s">
        <v>502</v>
      </c>
      <c r="Z1819" s="9" t="s">
        <v>462</v>
      </c>
      <c r="AA1819" s="9" t="s">
        <v>198</v>
      </c>
      <c r="AB1819" s="9">
        <v>7977301</v>
      </c>
      <c r="AC1819" s="9" t="s">
        <v>2601</v>
      </c>
      <c r="AD1819" s="9" t="s">
        <v>231</v>
      </c>
      <c r="AE1819" s="5">
        <f t="shared" si="78"/>
        <v>0</v>
      </c>
      <c r="AF1819" s="5" t="str">
        <f t="shared" si="79"/>
        <v>katB</v>
      </c>
      <c r="AG1819" s="153"/>
      <c r="AH1819" s="153"/>
      <c r="AI1819" t="s">
        <v>201</v>
      </c>
      <c r="AJ1819" t="s">
        <v>17878</v>
      </c>
      <c r="AK1819" s="9" t="str">
        <f>VLOOKUP(Y1819,zdroj!D:AJ,33,0)</f>
        <v>katB</v>
      </c>
    </row>
    <row r="1820" spans="8:37" x14ac:dyDescent="0.25">
      <c r="H1820" s="8"/>
      <c r="I1820" s="8"/>
      <c r="N1820" s="23"/>
      <c r="O1820" s="24"/>
      <c r="P1820" s="19"/>
      <c r="Q1820" s="19"/>
      <c r="R1820" s="19"/>
      <c r="S1820" s="27"/>
      <c r="U1820" s="27"/>
      <c r="Y1820" s="9" t="s">
        <v>502</v>
      </c>
      <c r="Z1820" s="9" t="s">
        <v>462</v>
      </c>
      <c r="AA1820" s="9" t="s">
        <v>198</v>
      </c>
      <c r="AB1820" s="9">
        <v>7977310</v>
      </c>
      <c r="AC1820" s="9" t="s">
        <v>2602</v>
      </c>
      <c r="AD1820" s="9" t="s">
        <v>231</v>
      </c>
      <c r="AE1820" s="5">
        <f t="shared" si="78"/>
        <v>0</v>
      </c>
      <c r="AF1820" s="5" t="str">
        <f t="shared" si="79"/>
        <v>katB</v>
      </c>
      <c r="AG1820" s="153"/>
      <c r="AH1820" s="153"/>
      <c r="AI1820" t="s">
        <v>201</v>
      </c>
      <c r="AJ1820" t="s">
        <v>17878</v>
      </c>
      <c r="AK1820" s="9" t="str">
        <f>VLOOKUP(Y1820,zdroj!D:AJ,33,0)</f>
        <v>katB</v>
      </c>
    </row>
    <row r="1821" spans="8:37" x14ac:dyDescent="0.25">
      <c r="H1821" s="8"/>
      <c r="I1821" s="8"/>
      <c r="N1821" s="23"/>
      <c r="O1821" s="24"/>
      <c r="P1821" s="19"/>
      <c r="Q1821" s="19"/>
      <c r="R1821" s="19"/>
      <c r="S1821" s="27"/>
      <c r="U1821" s="27"/>
      <c r="Y1821" s="9" t="s">
        <v>502</v>
      </c>
      <c r="Z1821" s="9" t="s">
        <v>462</v>
      </c>
      <c r="AA1821" s="9" t="s">
        <v>198</v>
      </c>
      <c r="AB1821" s="9">
        <v>7977328</v>
      </c>
      <c r="AC1821" s="9" t="s">
        <v>2603</v>
      </c>
      <c r="AD1821" s="9" t="s">
        <v>231</v>
      </c>
      <c r="AE1821" s="5">
        <f t="shared" si="78"/>
        <v>0</v>
      </c>
      <c r="AF1821" s="5" t="str">
        <f t="shared" si="79"/>
        <v>katB</v>
      </c>
      <c r="AG1821" s="153"/>
      <c r="AH1821" s="153"/>
      <c r="AI1821" t="s">
        <v>201</v>
      </c>
      <c r="AJ1821" t="s">
        <v>17878</v>
      </c>
      <c r="AK1821" s="9" t="str">
        <f>VLOOKUP(Y1821,zdroj!D:AJ,33,0)</f>
        <v>katB</v>
      </c>
    </row>
    <row r="1822" spans="8:37" x14ac:dyDescent="0.25">
      <c r="H1822" s="8"/>
      <c r="I1822" s="8"/>
      <c r="N1822" s="23"/>
      <c r="O1822" s="24"/>
      <c r="P1822" s="19"/>
      <c r="Q1822" s="19"/>
      <c r="R1822" s="19"/>
      <c r="S1822" s="27"/>
      <c r="U1822" s="27"/>
      <c r="Y1822" s="9" t="s">
        <v>502</v>
      </c>
      <c r="Z1822" s="9" t="s">
        <v>462</v>
      </c>
      <c r="AA1822" s="9" t="s">
        <v>198</v>
      </c>
      <c r="AB1822" s="9">
        <v>7977336</v>
      </c>
      <c r="AC1822" s="9" t="s">
        <v>2604</v>
      </c>
      <c r="AD1822" s="9" t="s">
        <v>231</v>
      </c>
      <c r="AE1822" s="5">
        <f t="shared" si="78"/>
        <v>0</v>
      </c>
      <c r="AF1822" s="5" t="str">
        <f t="shared" si="79"/>
        <v>katB</v>
      </c>
      <c r="AG1822" s="153"/>
      <c r="AH1822" s="153"/>
      <c r="AI1822" t="s">
        <v>201</v>
      </c>
      <c r="AJ1822" t="s">
        <v>17878</v>
      </c>
      <c r="AK1822" s="9" t="str">
        <f>VLOOKUP(Y1822,zdroj!D:AJ,33,0)</f>
        <v>katB</v>
      </c>
    </row>
    <row r="1823" spans="8:37" x14ac:dyDescent="0.25">
      <c r="H1823" s="8"/>
      <c r="I1823" s="8"/>
      <c r="N1823" s="23"/>
      <c r="O1823" s="24"/>
      <c r="P1823" s="19"/>
      <c r="Q1823" s="19"/>
      <c r="R1823" s="19"/>
      <c r="S1823" s="27"/>
      <c r="U1823" s="27"/>
      <c r="Y1823" s="9" t="s">
        <v>502</v>
      </c>
      <c r="Z1823" s="9" t="s">
        <v>462</v>
      </c>
      <c r="AA1823" s="9" t="s">
        <v>198</v>
      </c>
      <c r="AB1823" s="9">
        <v>7977352</v>
      </c>
      <c r="AC1823" s="9" t="s">
        <v>2605</v>
      </c>
      <c r="AD1823" s="9" t="s">
        <v>231</v>
      </c>
      <c r="AE1823" s="5">
        <f t="shared" si="78"/>
        <v>0</v>
      </c>
      <c r="AF1823" s="5" t="str">
        <f t="shared" si="79"/>
        <v>katB</v>
      </c>
      <c r="AG1823" s="153"/>
      <c r="AH1823" s="153"/>
      <c r="AI1823" t="s">
        <v>201</v>
      </c>
      <c r="AJ1823" t="s">
        <v>17878</v>
      </c>
      <c r="AK1823" s="9" t="str">
        <f>VLOOKUP(Y1823,zdroj!D:AJ,33,0)</f>
        <v>katB</v>
      </c>
    </row>
    <row r="1824" spans="8:37" x14ac:dyDescent="0.25">
      <c r="H1824" s="8"/>
      <c r="I1824" s="8"/>
      <c r="N1824" s="23"/>
      <c r="O1824" s="24"/>
      <c r="P1824" s="19"/>
      <c r="Q1824" s="19"/>
      <c r="R1824" s="19"/>
      <c r="S1824" s="27"/>
      <c r="U1824" s="27"/>
      <c r="Y1824" s="9" t="s">
        <v>502</v>
      </c>
      <c r="Z1824" s="9" t="s">
        <v>462</v>
      </c>
      <c r="AA1824" s="9" t="s">
        <v>198</v>
      </c>
      <c r="AB1824" s="9">
        <v>7977361</v>
      </c>
      <c r="AC1824" s="9" t="s">
        <v>2606</v>
      </c>
      <c r="AD1824" s="9" t="s">
        <v>231</v>
      </c>
      <c r="AE1824" s="5">
        <f t="shared" si="78"/>
        <v>0</v>
      </c>
      <c r="AF1824" s="5" t="str">
        <f t="shared" si="79"/>
        <v>katB</v>
      </c>
      <c r="AG1824" s="153"/>
      <c r="AH1824" s="153"/>
      <c r="AI1824" t="s">
        <v>201</v>
      </c>
      <c r="AJ1824" t="s">
        <v>17878</v>
      </c>
      <c r="AK1824" s="9" t="str">
        <f>VLOOKUP(Y1824,zdroj!D:AJ,33,0)</f>
        <v>katB</v>
      </c>
    </row>
    <row r="1825" spans="8:37" x14ac:dyDescent="0.25">
      <c r="H1825" s="8"/>
      <c r="I1825" s="8"/>
      <c r="N1825" s="23"/>
      <c r="O1825" s="24"/>
      <c r="P1825" s="19"/>
      <c r="Q1825" s="19"/>
      <c r="R1825" s="19"/>
      <c r="S1825" s="27"/>
      <c r="U1825" s="27"/>
      <c r="Y1825" s="9" t="s">
        <v>502</v>
      </c>
      <c r="Z1825" s="9" t="s">
        <v>462</v>
      </c>
      <c r="AA1825" s="9" t="s">
        <v>198</v>
      </c>
      <c r="AB1825" s="9">
        <v>7976453</v>
      </c>
      <c r="AC1825" s="9" t="s">
        <v>2607</v>
      </c>
      <c r="AD1825" s="9" t="s">
        <v>231</v>
      </c>
      <c r="AE1825" s="5">
        <f t="shared" si="78"/>
        <v>0</v>
      </c>
      <c r="AF1825" s="5" t="str">
        <f t="shared" si="79"/>
        <v>katB</v>
      </c>
      <c r="AG1825" s="153"/>
      <c r="AH1825" s="153"/>
      <c r="AI1825" t="s">
        <v>201</v>
      </c>
      <c r="AJ1825" t="s">
        <v>17878</v>
      </c>
      <c r="AK1825" s="9" t="str">
        <f>VLOOKUP(Y1825,zdroj!D:AJ,33,0)</f>
        <v>katB</v>
      </c>
    </row>
    <row r="1826" spans="8:37" x14ac:dyDescent="0.25">
      <c r="H1826" s="8"/>
      <c r="I1826" s="8"/>
      <c r="N1826" s="23"/>
      <c r="O1826" s="24"/>
      <c r="P1826" s="19"/>
      <c r="Q1826" s="19"/>
      <c r="R1826" s="19"/>
      <c r="S1826" s="27"/>
      <c r="U1826" s="27"/>
      <c r="Y1826" s="9" t="s">
        <v>502</v>
      </c>
      <c r="Z1826" s="9" t="s">
        <v>462</v>
      </c>
      <c r="AA1826" s="9" t="s">
        <v>198</v>
      </c>
      <c r="AB1826" s="9">
        <v>7977379</v>
      </c>
      <c r="AC1826" s="9" t="s">
        <v>2608</v>
      </c>
      <c r="AD1826" s="9" t="s">
        <v>231</v>
      </c>
      <c r="AE1826" s="5">
        <f t="shared" si="78"/>
        <v>0</v>
      </c>
      <c r="AF1826" s="5" t="str">
        <f t="shared" si="79"/>
        <v>katB</v>
      </c>
      <c r="AG1826" s="153"/>
      <c r="AH1826" s="153"/>
      <c r="AI1826" t="s">
        <v>201</v>
      </c>
      <c r="AJ1826" t="s">
        <v>17878</v>
      </c>
      <c r="AK1826" s="9" t="str">
        <f>VLOOKUP(Y1826,zdroj!D:AJ,33,0)</f>
        <v>katB</v>
      </c>
    </row>
    <row r="1827" spans="8:37" x14ac:dyDescent="0.25">
      <c r="H1827" s="8"/>
      <c r="I1827" s="8"/>
      <c r="N1827" s="23"/>
      <c r="O1827" s="24"/>
      <c r="P1827" s="19"/>
      <c r="Q1827" s="19"/>
      <c r="R1827" s="19"/>
      <c r="S1827" s="27"/>
      <c r="U1827" s="27"/>
      <c r="Y1827" s="9" t="s">
        <v>502</v>
      </c>
      <c r="Z1827" s="9" t="s">
        <v>462</v>
      </c>
      <c r="AA1827" s="9" t="s">
        <v>198</v>
      </c>
      <c r="AB1827" s="9">
        <v>7977387</v>
      </c>
      <c r="AC1827" s="9" t="s">
        <v>2609</v>
      </c>
      <c r="AD1827" s="9" t="s">
        <v>231</v>
      </c>
      <c r="AE1827" s="5">
        <f t="shared" si="78"/>
        <v>0</v>
      </c>
      <c r="AF1827" s="5" t="str">
        <f t="shared" si="79"/>
        <v>katB</v>
      </c>
      <c r="AG1827" s="153"/>
      <c r="AH1827" s="153"/>
      <c r="AI1827" t="s">
        <v>201</v>
      </c>
      <c r="AJ1827" t="s">
        <v>17878</v>
      </c>
      <c r="AK1827" s="9" t="str">
        <f>VLOOKUP(Y1827,zdroj!D:AJ,33,0)</f>
        <v>katB</v>
      </c>
    </row>
    <row r="1828" spans="8:37" x14ac:dyDescent="0.25">
      <c r="H1828" s="8"/>
      <c r="I1828" s="8"/>
      <c r="N1828" s="23"/>
      <c r="O1828" s="24"/>
      <c r="P1828" s="19"/>
      <c r="Q1828" s="19"/>
      <c r="R1828" s="19"/>
      <c r="S1828" s="27"/>
      <c r="U1828" s="27"/>
      <c r="Y1828" s="9" t="s">
        <v>502</v>
      </c>
      <c r="Z1828" s="9" t="s">
        <v>462</v>
      </c>
      <c r="AA1828" s="9" t="s">
        <v>198</v>
      </c>
      <c r="AB1828" s="9">
        <v>7977395</v>
      </c>
      <c r="AC1828" s="9" t="s">
        <v>2610</v>
      </c>
      <c r="AD1828" s="9" t="s">
        <v>231</v>
      </c>
      <c r="AE1828" s="5">
        <f t="shared" si="78"/>
        <v>0</v>
      </c>
      <c r="AF1828" s="5" t="str">
        <f t="shared" si="79"/>
        <v>katB</v>
      </c>
      <c r="AG1828" s="153"/>
      <c r="AH1828" s="153"/>
      <c r="AI1828" t="s">
        <v>201</v>
      </c>
      <c r="AJ1828" t="s">
        <v>17878</v>
      </c>
      <c r="AK1828" s="9" t="str">
        <f>VLOOKUP(Y1828,zdroj!D:AJ,33,0)</f>
        <v>katB</v>
      </c>
    </row>
    <row r="1829" spans="8:37" x14ac:dyDescent="0.25">
      <c r="H1829" s="8"/>
      <c r="I1829" s="8"/>
      <c r="N1829" s="23"/>
      <c r="O1829" s="24"/>
      <c r="P1829" s="19"/>
      <c r="Q1829" s="19"/>
      <c r="R1829" s="19"/>
      <c r="S1829" s="27"/>
      <c r="U1829" s="27"/>
      <c r="Y1829" s="9" t="s">
        <v>502</v>
      </c>
      <c r="Z1829" s="9" t="s">
        <v>462</v>
      </c>
      <c r="AA1829" s="9" t="s">
        <v>198</v>
      </c>
      <c r="AB1829" s="9">
        <v>7977409</v>
      </c>
      <c r="AC1829" s="9" t="s">
        <v>2611</v>
      </c>
      <c r="AD1829" s="9" t="s">
        <v>231</v>
      </c>
      <c r="AE1829" s="5">
        <f t="shared" si="78"/>
        <v>0</v>
      </c>
      <c r="AF1829" s="5" t="str">
        <f t="shared" si="79"/>
        <v>katB</v>
      </c>
      <c r="AG1829" s="153"/>
      <c r="AH1829" s="153"/>
      <c r="AI1829" t="s">
        <v>201</v>
      </c>
      <c r="AJ1829" t="s">
        <v>17878</v>
      </c>
      <c r="AK1829" s="9" t="str">
        <f>VLOOKUP(Y1829,zdroj!D:AJ,33,0)</f>
        <v>katB</v>
      </c>
    </row>
    <row r="1830" spans="8:37" x14ac:dyDescent="0.25">
      <c r="H1830" s="8"/>
      <c r="I1830" s="8"/>
      <c r="N1830" s="23"/>
      <c r="O1830" s="24"/>
      <c r="P1830" s="19"/>
      <c r="Q1830" s="19"/>
      <c r="R1830" s="19"/>
      <c r="S1830" s="27"/>
      <c r="U1830" s="27"/>
      <c r="Y1830" s="9" t="s">
        <v>502</v>
      </c>
      <c r="Z1830" s="9" t="s">
        <v>462</v>
      </c>
      <c r="AA1830" s="9" t="s">
        <v>198</v>
      </c>
      <c r="AB1830" s="9">
        <v>7977425</v>
      </c>
      <c r="AC1830" s="9" t="s">
        <v>2612</v>
      </c>
      <c r="AD1830" s="9" t="s">
        <v>231</v>
      </c>
      <c r="AE1830" s="5">
        <f t="shared" si="78"/>
        <v>0</v>
      </c>
      <c r="AF1830" s="5" t="str">
        <f t="shared" si="79"/>
        <v>katB</v>
      </c>
      <c r="AG1830" s="153"/>
      <c r="AH1830" s="153"/>
      <c r="AI1830" t="s">
        <v>201</v>
      </c>
      <c r="AJ1830" t="s">
        <v>17878</v>
      </c>
      <c r="AK1830" s="9" t="str">
        <f>VLOOKUP(Y1830,zdroj!D:AJ,33,0)</f>
        <v>katB</v>
      </c>
    </row>
    <row r="1831" spans="8:37" x14ac:dyDescent="0.25">
      <c r="H1831" s="8"/>
      <c r="I1831" s="8"/>
      <c r="N1831" s="23"/>
      <c r="O1831" s="24"/>
      <c r="P1831" s="19"/>
      <c r="Q1831" s="19"/>
      <c r="R1831" s="19"/>
      <c r="S1831" s="27"/>
      <c r="U1831" s="27"/>
      <c r="Y1831" s="9" t="s">
        <v>502</v>
      </c>
      <c r="Z1831" s="9" t="s">
        <v>462</v>
      </c>
      <c r="AA1831" s="9" t="s">
        <v>198</v>
      </c>
      <c r="AB1831" s="9">
        <v>7977433</v>
      </c>
      <c r="AC1831" s="9" t="s">
        <v>2613</v>
      </c>
      <c r="AD1831" s="9" t="s">
        <v>231</v>
      </c>
      <c r="AE1831" s="5">
        <f t="shared" si="78"/>
        <v>0</v>
      </c>
      <c r="AF1831" s="5" t="str">
        <f t="shared" si="79"/>
        <v>katB</v>
      </c>
      <c r="AG1831" s="153"/>
      <c r="AH1831" s="153"/>
      <c r="AI1831" t="s">
        <v>201</v>
      </c>
      <c r="AJ1831" t="s">
        <v>17878</v>
      </c>
      <c r="AK1831" s="9" t="str">
        <f>VLOOKUP(Y1831,zdroj!D:AJ,33,0)</f>
        <v>katB</v>
      </c>
    </row>
    <row r="1832" spans="8:37" x14ac:dyDescent="0.25">
      <c r="H1832" s="8"/>
      <c r="I1832" s="8"/>
      <c r="N1832" s="23"/>
      <c r="O1832" s="24"/>
      <c r="P1832" s="19"/>
      <c r="Q1832" s="19"/>
      <c r="R1832" s="19"/>
      <c r="S1832" s="27"/>
      <c r="U1832" s="27"/>
      <c r="Y1832" s="9" t="s">
        <v>502</v>
      </c>
      <c r="Z1832" s="9" t="s">
        <v>462</v>
      </c>
      <c r="AA1832" s="9" t="s">
        <v>198</v>
      </c>
      <c r="AB1832" s="9">
        <v>7977441</v>
      </c>
      <c r="AC1832" s="9" t="s">
        <v>2614</v>
      </c>
      <c r="AD1832" s="9" t="s">
        <v>231</v>
      </c>
      <c r="AE1832" s="5">
        <f t="shared" si="78"/>
        <v>0</v>
      </c>
      <c r="AF1832" s="5" t="str">
        <f t="shared" si="79"/>
        <v>katB</v>
      </c>
      <c r="AG1832" s="153"/>
      <c r="AH1832" s="153"/>
      <c r="AI1832" t="s">
        <v>201</v>
      </c>
      <c r="AJ1832" t="s">
        <v>17878</v>
      </c>
      <c r="AK1832" s="9" t="str">
        <f>VLOOKUP(Y1832,zdroj!D:AJ,33,0)</f>
        <v>katB</v>
      </c>
    </row>
    <row r="1833" spans="8:37" x14ac:dyDescent="0.25">
      <c r="H1833" s="8"/>
      <c r="I1833" s="8"/>
      <c r="N1833" s="23"/>
      <c r="O1833" s="24"/>
      <c r="P1833" s="19"/>
      <c r="Q1833" s="19"/>
      <c r="R1833" s="19"/>
      <c r="S1833" s="27"/>
      <c r="U1833" s="27"/>
      <c r="Y1833" s="9" t="s">
        <v>502</v>
      </c>
      <c r="Z1833" s="9" t="s">
        <v>462</v>
      </c>
      <c r="AA1833" s="9" t="s">
        <v>198</v>
      </c>
      <c r="AB1833" s="9">
        <v>7977450</v>
      </c>
      <c r="AC1833" s="9" t="s">
        <v>2615</v>
      </c>
      <c r="AD1833" s="9" t="s">
        <v>231</v>
      </c>
      <c r="AE1833" s="5">
        <f t="shared" si="78"/>
        <v>0</v>
      </c>
      <c r="AF1833" s="5" t="str">
        <f t="shared" si="79"/>
        <v>katB</v>
      </c>
      <c r="AG1833" s="153"/>
      <c r="AH1833" s="153"/>
      <c r="AI1833" t="s">
        <v>201</v>
      </c>
      <c r="AJ1833" t="s">
        <v>17878</v>
      </c>
      <c r="AK1833" s="9" t="str">
        <f>VLOOKUP(Y1833,zdroj!D:AJ,33,0)</f>
        <v>katB</v>
      </c>
    </row>
    <row r="1834" spans="8:37" x14ac:dyDescent="0.25">
      <c r="H1834" s="8"/>
      <c r="I1834" s="8"/>
      <c r="N1834" s="23"/>
      <c r="O1834" s="24"/>
      <c r="P1834" s="19"/>
      <c r="Q1834" s="19"/>
      <c r="R1834" s="19"/>
      <c r="S1834" s="27"/>
      <c r="U1834" s="27"/>
      <c r="Y1834" s="9" t="s">
        <v>502</v>
      </c>
      <c r="Z1834" s="9" t="s">
        <v>462</v>
      </c>
      <c r="AA1834" s="9" t="s">
        <v>198</v>
      </c>
      <c r="AB1834" s="9">
        <v>25771574</v>
      </c>
      <c r="AC1834" s="9" t="s">
        <v>2616</v>
      </c>
      <c r="AD1834" s="9" t="s">
        <v>231</v>
      </c>
      <c r="AE1834" s="5">
        <f t="shared" si="78"/>
        <v>0</v>
      </c>
      <c r="AF1834" s="5" t="str">
        <f t="shared" si="79"/>
        <v>katB</v>
      </c>
      <c r="AG1834" s="153"/>
      <c r="AH1834" s="153"/>
      <c r="AI1834" t="s">
        <v>201</v>
      </c>
      <c r="AJ1834" t="s">
        <v>17878</v>
      </c>
      <c r="AK1834" s="9" t="str">
        <f>VLOOKUP(Y1834,zdroj!D:AJ,33,0)</f>
        <v>katB</v>
      </c>
    </row>
    <row r="1835" spans="8:37" x14ac:dyDescent="0.25">
      <c r="H1835" s="8"/>
      <c r="I1835" s="8"/>
      <c r="N1835" s="23"/>
      <c r="O1835" s="24"/>
      <c r="P1835" s="19"/>
      <c r="Q1835" s="19"/>
      <c r="R1835" s="19"/>
      <c r="S1835" s="27"/>
      <c r="U1835" s="27"/>
      <c r="Y1835" s="9" t="s">
        <v>502</v>
      </c>
      <c r="Z1835" s="9" t="s">
        <v>462</v>
      </c>
      <c r="AA1835" s="9" t="s">
        <v>198</v>
      </c>
      <c r="AB1835" s="9">
        <v>7976461</v>
      </c>
      <c r="AC1835" s="9" t="s">
        <v>2617</v>
      </c>
      <c r="AD1835" s="9" t="s">
        <v>231</v>
      </c>
      <c r="AE1835" s="5">
        <f t="shared" si="78"/>
        <v>0</v>
      </c>
      <c r="AF1835" s="5" t="str">
        <f t="shared" si="79"/>
        <v>katB</v>
      </c>
      <c r="AG1835" s="153"/>
      <c r="AH1835" s="153"/>
      <c r="AI1835" t="s">
        <v>201</v>
      </c>
      <c r="AJ1835" t="s">
        <v>17878</v>
      </c>
      <c r="AK1835" s="9" t="str">
        <f>VLOOKUP(Y1835,zdroj!D:AJ,33,0)</f>
        <v>katB</v>
      </c>
    </row>
    <row r="1836" spans="8:37" x14ac:dyDescent="0.25">
      <c r="H1836" s="8"/>
      <c r="I1836" s="8"/>
      <c r="N1836" s="23"/>
      <c r="O1836" s="24"/>
      <c r="P1836" s="19"/>
      <c r="Q1836" s="19"/>
      <c r="R1836" s="19"/>
      <c r="S1836" s="27"/>
      <c r="U1836" s="27"/>
      <c r="Y1836" s="9" t="s">
        <v>502</v>
      </c>
      <c r="Z1836" s="9" t="s">
        <v>462</v>
      </c>
      <c r="AA1836" s="9" t="s">
        <v>198</v>
      </c>
      <c r="AB1836" s="9">
        <v>7977476</v>
      </c>
      <c r="AC1836" s="9" t="s">
        <v>2618</v>
      </c>
      <c r="AD1836" s="9" t="s">
        <v>231</v>
      </c>
      <c r="AE1836" s="5">
        <f t="shared" si="78"/>
        <v>0</v>
      </c>
      <c r="AF1836" s="5" t="str">
        <f t="shared" si="79"/>
        <v>katB</v>
      </c>
      <c r="AG1836" s="153"/>
      <c r="AH1836" s="153"/>
      <c r="AI1836" t="s">
        <v>201</v>
      </c>
      <c r="AJ1836" t="s">
        <v>17878</v>
      </c>
      <c r="AK1836" s="9" t="str">
        <f>VLOOKUP(Y1836,zdroj!D:AJ,33,0)</f>
        <v>katB</v>
      </c>
    </row>
    <row r="1837" spans="8:37" x14ac:dyDescent="0.25">
      <c r="H1837" s="8"/>
      <c r="I1837" s="8"/>
      <c r="N1837" s="23"/>
      <c r="O1837" s="24"/>
      <c r="P1837" s="19"/>
      <c r="Q1837" s="19"/>
      <c r="R1837" s="19"/>
      <c r="S1837" s="27"/>
      <c r="U1837" s="27"/>
      <c r="Y1837" s="9" t="s">
        <v>502</v>
      </c>
      <c r="Z1837" s="9" t="s">
        <v>462</v>
      </c>
      <c r="AA1837" s="9" t="s">
        <v>198</v>
      </c>
      <c r="AB1837" s="9">
        <v>7977484</v>
      </c>
      <c r="AC1837" s="9" t="s">
        <v>2619</v>
      </c>
      <c r="AD1837" s="9" t="s">
        <v>231</v>
      </c>
      <c r="AE1837" s="5">
        <f t="shared" si="78"/>
        <v>0</v>
      </c>
      <c r="AF1837" s="5" t="str">
        <f t="shared" si="79"/>
        <v>katB</v>
      </c>
      <c r="AG1837" s="153"/>
      <c r="AH1837" s="153"/>
      <c r="AI1837" t="s">
        <v>201</v>
      </c>
      <c r="AJ1837" t="s">
        <v>17878</v>
      </c>
      <c r="AK1837" s="9" t="str">
        <f>VLOOKUP(Y1837,zdroj!D:AJ,33,0)</f>
        <v>katB</v>
      </c>
    </row>
    <row r="1838" spans="8:37" x14ac:dyDescent="0.25">
      <c r="H1838" s="8"/>
      <c r="I1838" s="8"/>
      <c r="N1838" s="23"/>
      <c r="O1838" s="24"/>
      <c r="P1838" s="19"/>
      <c r="Q1838" s="19"/>
      <c r="R1838" s="19"/>
      <c r="S1838" s="27"/>
      <c r="U1838" s="27"/>
      <c r="Y1838" s="9" t="s">
        <v>502</v>
      </c>
      <c r="Z1838" s="9" t="s">
        <v>462</v>
      </c>
      <c r="AA1838" s="9" t="s">
        <v>198</v>
      </c>
      <c r="AB1838" s="9">
        <v>7977492</v>
      </c>
      <c r="AC1838" s="9" t="s">
        <v>2620</v>
      </c>
      <c r="AD1838" s="9" t="s">
        <v>231</v>
      </c>
      <c r="AE1838" s="5">
        <f t="shared" si="78"/>
        <v>0</v>
      </c>
      <c r="AF1838" s="5" t="str">
        <f t="shared" si="79"/>
        <v>katB</v>
      </c>
      <c r="AG1838" s="153"/>
      <c r="AH1838" s="153"/>
      <c r="AI1838" t="s">
        <v>201</v>
      </c>
      <c r="AJ1838" t="s">
        <v>17878</v>
      </c>
      <c r="AK1838" s="9" t="str">
        <f>VLOOKUP(Y1838,zdroj!D:AJ,33,0)</f>
        <v>katB</v>
      </c>
    </row>
    <row r="1839" spans="8:37" x14ac:dyDescent="0.25">
      <c r="H1839" s="8"/>
      <c r="I1839" s="8"/>
      <c r="N1839" s="23"/>
      <c r="O1839" s="24"/>
      <c r="P1839" s="19"/>
      <c r="Q1839" s="19"/>
      <c r="R1839" s="19"/>
      <c r="S1839" s="27"/>
      <c r="U1839" s="27"/>
      <c r="Y1839" s="9" t="s">
        <v>502</v>
      </c>
      <c r="Z1839" s="9" t="s">
        <v>462</v>
      </c>
      <c r="AA1839" s="9" t="s">
        <v>198</v>
      </c>
      <c r="AB1839" s="9">
        <v>7977506</v>
      </c>
      <c r="AC1839" s="9" t="s">
        <v>2621</v>
      </c>
      <c r="AD1839" s="9" t="s">
        <v>231</v>
      </c>
      <c r="AE1839" s="5">
        <f t="shared" si="78"/>
        <v>0</v>
      </c>
      <c r="AF1839" s="5" t="str">
        <f t="shared" si="79"/>
        <v>katB</v>
      </c>
      <c r="AG1839" s="153"/>
      <c r="AH1839" s="153"/>
      <c r="AI1839" t="s">
        <v>201</v>
      </c>
      <c r="AJ1839" t="s">
        <v>17878</v>
      </c>
      <c r="AK1839" s="9" t="str">
        <f>VLOOKUP(Y1839,zdroj!D:AJ,33,0)</f>
        <v>katB</v>
      </c>
    </row>
    <row r="1840" spans="8:37" x14ac:dyDescent="0.25">
      <c r="H1840" s="8"/>
      <c r="I1840" s="8"/>
      <c r="N1840" s="23"/>
      <c r="O1840" s="24"/>
      <c r="P1840" s="19"/>
      <c r="Q1840" s="19"/>
      <c r="R1840" s="19"/>
      <c r="S1840" s="27"/>
      <c r="U1840" s="27"/>
      <c r="Y1840" s="9" t="s">
        <v>502</v>
      </c>
      <c r="Z1840" s="9" t="s">
        <v>462</v>
      </c>
      <c r="AA1840" s="9" t="s">
        <v>198</v>
      </c>
      <c r="AB1840" s="9">
        <v>27028755</v>
      </c>
      <c r="AC1840" s="9" t="s">
        <v>2622</v>
      </c>
      <c r="AD1840" s="9" t="s">
        <v>231</v>
      </c>
      <c r="AE1840" s="5">
        <f t="shared" si="78"/>
        <v>0</v>
      </c>
      <c r="AF1840" s="5" t="str">
        <f t="shared" si="79"/>
        <v>katB</v>
      </c>
      <c r="AG1840" s="153"/>
      <c r="AH1840" s="153"/>
      <c r="AI1840" t="s">
        <v>201</v>
      </c>
      <c r="AJ1840" t="s">
        <v>17878</v>
      </c>
      <c r="AK1840" s="9" t="str">
        <f>VLOOKUP(Y1840,zdroj!D:AJ,33,0)</f>
        <v>katB</v>
      </c>
    </row>
    <row r="1841" spans="8:37" x14ac:dyDescent="0.25">
      <c r="H1841" s="8"/>
      <c r="I1841" s="8"/>
      <c r="N1841" s="23"/>
      <c r="O1841" s="24"/>
      <c r="P1841" s="19"/>
      <c r="Q1841" s="19"/>
      <c r="R1841" s="19"/>
      <c r="S1841" s="27"/>
      <c r="U1841" s="27"/>
      <c r="Y1841" s="9" t="s">
        <v>502</v>
      </c>
      <c r="Z1841" s="9" t="s">
        <v>462</v>
      </c>
      <c r="AA1841" s="9" t="s">
        <v>198</v>
      </c>
      <c r="AB1841" s="9">
        <v>7977514</v>
      </c>
      <c r="AC1841" s="9" t="s">
        <v>2623</v>
      </c>
      <c r="AD1841" s="9" t="s">
        <v>231</v>
      </c>
      <c r="AE1841" s="5">
        <f t="shared" si="78"/>
        <v>0</v>
      </c>
      <c r="AF1841" s="5" t="str">
        <f t="shared" si="79"/>
        <v>katB</v>
      </c>
      <c r="AG1841" s="153"/>
      <c r="AH1841" s="153"/>
      <c r="AI1841" t="s">
        <v>201</v>
      </c>
      <c r="AJ1841" t="s">
        <v>17878</v>
      </c>
      <c r="AK1841" s="9" t="str">
        <f>VLOOKUP(Y1841,zdroj!D:AJ,33,0)</f>
        <v>katB</v>
      </c>
    </row>
    <row r="1842" spans="8:37" x14ac:dyDescent="0.25">
      <c r="H1842" s="8"/>
      <c r="I1842" s="8"/>
      <c r="N1842" s="23"/>
      <c r="O1842" s="24"/>
      <c r="P1842" s="19"/>
      <c r="Q1842" s="19"/>
      <c r="R1842" s="19"/>
      <c r="S1842" s="27"/>
      <c r="U1842" s="27"/>
      <c r="Y1842" s="9" t="s">
        <v>502</v>
      </c>
      <c r="Z1842" s="9" t="s">
        <v>462</v>
      </c>
      <c r="AA1842" s="9" t="s">
        <v>198</v>
      </c>
      <c r="AB1842" s="9">
        <v>7976470</v>
      </c>
      <c r="AC1842" s="9" t="s">
        <v>2624</v>
      </c>
      <c r="AD1842" s="9" t="s">
        <v>231</v>
      </c>
      <c r="AE1842" s="5">
        <f t="shared" si="78"/>
        <v>0</v>
      </c>
      <c r="AF1842" s="5" t="str">
        <f t="shared" si="79"/>
        <v>katB</v>
      </c>
      <c r="AG1842" s="153"/>
      <c r="AH1842" s="153"/>
      <c r="AI1842" t="s">
        <v>201</v>
      </c>
      <c r="AJ1842" t="s">
        <v>17878</v>
      </c>
      <c r="AK1842" s="9" t="str">
        <f>VLOOKUP(Y1842,zdroj!D:AJ,33,0)</f>
        <v>katB</v>
      </c>
    </row>
    <row r="1843" spans="8:37" x14ac:dyDescent="0.25">
      <c r="H1843" s="8"/>
      <c r="I1843" s="8"/>
      <c r="N1843" s="23"/>
      <c r="O1843" s="24"/>
      <c r="P1843" s="19"/>
      <c r="Q1843" s="19"/>
      <c r="R1843" s="19"/>
      <c r="S1843" s="27"/>
      <c r="U1843" s="27"/>
      <c r="Y1843" s="9" t="s">
        <v>502</v>
      </c>
      <c r="Z1843" s="9" t="s">
        <v>462</v>
      </c>
      <c r="AA1843" s="9" t="s">
        <v>198</v>
      </c>
      <c r="AB1843" s="9">
        <v>7977549</v>
      </c>
      <c r="AC1843" s="9" t="s">
        <v>2625</v>
      </c>
      <c r="AD1843" s="9" t="s">
        <v>231</v>
      </c>
      <c r="AE1843" s="5">
        <f t="shared" si="78"/>
        <v>0</v>
      </c>
      <c r="AF1843" s="5" t="str">
        <f t="shared" si="79"/>
        <v>katB</v>
      </c>
      <c r="AG1843" s="153"/>
      <c r="AH1843" s="153"/>
      <c r="AI1843" t="s">
        <v>201</v>
      </c>
      <c r="AJ1843" t="s">
        <v>17878</v>
      </c>
      <c r="AK1843" s="9" t="str">
        <f>VLOOKUP(Y1843,zdroj!D:AJ,33,0)</f>
        <v>katB</v>
      </c>
    </row>
    <row r="1844" spans="8:37" x14ac:dyDescent="0.25">
      <c r="H1844" s="8"/>
      <c r="I1844" s="8"/>
      <c r="N1844" s="23"/>
      <c r="O1844" s="24"/>
      <c r="P1844" s="19"/>
      <c r="Q1844" s="19"/>
      <c r="R1844" s="19"/>
      <c r="S1844" s="27"/>
      <c r="U1844" s="27"/>
      <c r="Y1844" s="9" t="s">
        <v>502</v>
      </c>
      <c r="Z1844" s="9" t="s">
        <v>462</v>
      </c>
      <c r="AA1844" s="9" t="s">
        <v>198</v>
      </c>
      <c r="AB1844" s="9">
        <v>7977581</v>
      </c>
      <c r="AC1844" s="9" t="s">
        <v>2626</v>
      </c>
      <c r="AD1844" s="9" t="s">
        <v>231</v>
      </c>
      <c r="AE1844" s="5">
        <f t="shared" si="78"/>
        <v>0</v>
      </c>
      <c r="AF1844" s="5" t="str">
        <f t="shared" si="79"/>
        <v>katB</v>
      </c>
      <c r="AG1844" s="153"/>
      <c r="AH1844" s="153"/>
      <c r="AI1844" t="s">
        <v>201</v>
      </c>
      <c r="AJ1844" t="s">
        <v>17878</v>
      </c>
      <c r="AK1844" s="9" t="str">
        <f>VLOOKUP(Y1844,zdroj!D:AJ,33,0)</f>
        <v>katB</v>
      </c>
    </row>
    <row r="1845" spans="8:37" x14ac:dyDescent="0.25">
      <c r="H1845" s="8"/>
      <c r="I1845" s="8"/>
      <c r="N1845" s="23"/>
      <c r="O1845" s="24"/>
      <c r="P1845" s="19"/>
      <c r="Q1845" s="19"/>
      <c r="R1845" s="19"/>
      <c r="S1845" s="27"/>
      <c r="U1845" s="27"/>
      <c r="Y1845" s="9" t="s">
        <v>502</v>
      </c>
      <c r="Z1845" s="9" t="s">
        <v>462</v>
      </c>
      <c r="AA1845" s="9" t="s">
        <v>198</v>
      </c>
      <c r="AB1845" s="9">
        <v>7977603</v>
      </c>
      <c r="AC1845" s="9" t="s">
        <v>2627</v>
      </c>
      <c r="AD1845" s="9" t="s">
        <v>231</v>
      </c>
      <c r="AE1845" s="5">
        <f t="shared" si="78"/>
        <v>0</v>
      </c>
      <c r="AF1845" s="5" t="str">
        <f t="shared" si="79"/>
        <v>katB</v>
      </c>
      <c r="AG1845" s="153"/>
      <c r="AH1845" s="153"/>
      <c r="AI1845" t="s">
        <v>201</v>
      </c>
      <c r="AJ1845" t="s">
        <v>17878</v>
      </c>
      <c r="AK1845" s="9" t="str">
        <f>VLOOKUP(Y1845,zdroj!D:AJ,33,0)</f>
        <v>katB</v>
      </c>
    </row>
    <row r="1846" spans="8:37" x14ac:dyDescent="0.25">
      <c r="H1846" s="8"/>
      <c r="I1846" s="8"/>
      <c r="N1846" s="23"/>
      <c r="O1846" s="24"/>
      <c r="P1846" s="19"/>
      <c r="Q1846" s="19"/>
      <c r="R1846" s="19"/>
      <c r="S1846" s="27"/>
      <c r="U1846" s="27"/>
      <c r="Y1846" s="9" t="s">
        <v>502</v>
      </c>
      <c r="Z1846" s="9" t="s">
        <v>462</v>
      </c>
      <c r="AA1846" s="9" t="s">
        <v>198</v>
      </c>
      <c r="AB1846" s="9">
        <v>7977611</v>
      </c>
      <c r="AC1846" s="9" t="s">
        <v>2628</v>
      </c>
      <c r="AD1846" s="9" t="s">
        <v>231</v>
      </c>
      <c r="AE1846" s="5">
        <f t="shared" si="78"/>
        <v>0</v>
      </c>
      <c r="AF1846" s="5" t="str">
        <f t="shared" si="79"/>
        <v>katB</v>
      </c>
      <c r="AG1846" s="153"/>
      <c r="AH1846" s="153"/>
      <c r="AI1846" t="s">
        <v>201</v>
      </c>
      <c r="AJ1846" t="s">
        <v>17878</v>
      </c>
      <c r="AK1846" s="9" t="str">
        <f>VLOOKUP(Y1846,zdroj!D:AJ,33,0)</f>
        <v>katB</v>
      </c>
    </row>
    <row r="1847" spans="8:37" x14ac:dyDescent="0.25">
      <c r="H1847" s="8"/>
      <c r="I1847" s="8"/>
      <c r="N1847" s="23"/>
      <c r="O1847" s="24"/>
      <c r="P1847" s="19"/>
      <c r="Q1847" s="19"/>
      <c r="R1847" s="19"/>
      <c r="S1847" s="27"/>
      <c r="U1847" s="27"/>
      <c r="Y1847" s="9" t="s">
        <v>502</v>
      </c>
      <c r="Z1847" s="9" t="s">
        <v>462</v>
      </c>
      <c r="AA1847" s="9" t="s">
        <v>198</v>
      </c>
      <c r="AB1847" s="9">
        <v>7976488</v>
      </c>
      <c r="AC1847" s="9" t="s">
        <v>2629</v>
      </c>
      <c r="AD1847" s="9" t="s">
        <v>231</v>
      </c>
      <c r="AE1847" s="5">
        <f t="shared" si="78"/>
        <v>0</v>
      </c>
      <c r="AF1847" s="5" t="str">
        <f t="shared" si="79"/>
        <v>katB</v>
      </c>
      <c r="AG1847" s="153"/>
      <c r="AH1847" s="153"/>
      <c r="AI1847" t="s">
        <v>201</v>
      </c>
      <c r="AJ1847" t="s">
        <v>17878</v>
      </c>
      <c r="AK1847" s="9" t="str">
        <f>VLOOKUP(Y1847,zdroj!D:AJ,33,0)</f>
        <v>katB</v>
      </c>
    </row>
    <row r="1848" spans="8:37" x14ac:dyDescent="0.25">
      <c r="H1848" s="8"/>
      <c r="I1848" s="8"/>
      <c r="N1848" s="23"/>
      <c r="O1848" s="24"/>
      <c r="P1848" s="19"/>
      <c r="Q1848" s="19"/>
      <c r="R1848" s="19"/>
      <c r="S1848" s="27"/>
      <c r="U1848" s="27"/>
      <c r="Y1848" s="9" t="s">
        <v>502</v>
      </c>
      <c r="Z1848" s="9" t="s">
        <v>462</v>
      </c>
      <c r="AA1848" s="9" t="s">
        <v>198</v>
      </c>
      <c r="AB1848" s="9">
        <v>7977620</v>
      </c>
      <c r="AC1848" s="9" t="s">
        <v>2630</v>
      </c>
      <c r="AD1848" s="9" t="s">
        <v>231</v>
      </c>
      <c r="AE1848" s="5">
        <f t="shared" si="78"/>
        <v>0</v>
      </c>
      <c r="AF1848" s="5" t="str">
        <f t="shared" si="79"/>
        <v>katB</v>
      </c>
      <c r="AG1848" s="153"/>
      <c r="AH1848" s="153"/>
      <c r="AI1848" t="s">
        <v>17882</v>
      </c>
      <c r="AJ1848" t="s">
        <v>17878</v>
      </c>
      <c r="AK1848" s="9" t="str">
        <f>VLOOKUP(Y1848,zdroj!D:AJ,33,0)</f>
        <v>katB</v>
      </c>
    </row>
    <row r="1849" spans="8:37" x14ac:dyDescent="0.25">
      <c r="H1849" s="8"/>
      <c r="I1849" s="8"/>
      <c r="N1849" s="23"/>
      <c r="O1849" s="24"/>
      <c r="P1849" s="19"/>
      <c r="Q1849" s="19"/>
      <c r="R1849" s="19"/>
      <c r="S1849" s="27"/>
      <c r="U1849" s="27"/>
      <c r="Y1849" s="9" t="s">
        <v>502</v>
      </c>
      <c r="Z1849" s="9" t="s">
        <v>462</v>
      </c>
      <c r="AA1849" s="9" t="s">
        <v>198</v>
      </c>
      <c r="AB1849" s="9">
        <v>7977638</v>
      </c>
      <c r="AC1849" s="9" t="s">
        <v>2631</v>
      </c>
      <c r="AD1849" s="9" t="s">
        <v>231</v>
      </c>
      <c r="AE1849" s="5">
        <f t="shared" si="78"/>
        <v>0</v>
      </c>
      <c r="AF1849" s="5" t="str">
        <f t="shared" si="79"/>
        <v>katB</v>
      </c>
      <c r="AG1849" s="153"/>
      <c r="AH1849" s="153"/>
      <c r="AI1849" t="s">
        <v>201</v>
      </c>
      <c r="AJ1849" t="s">
        <v>17878</v>
      </c>
      <c r="AK1849" s="9" t="str">
        <f>VLOOKUP(Y1849,zdroj!D:AJ,33,0)</f>
        <v>katB</v>
      </c>
    </row>
    <row r="1850" spans="8:37" x14ac:dyDescent="0.25">
      <c r="H1850" s="8"/>
      <c r="I1850" s="8"/>
      <c r="N1850" s="23"/>
      <c r="O1850" s="24"/>
      <c r="P1850" s="19"/>
      <c r="Q1850" s="19"/>
      <c r="R1850" s="19"/>
      <c r="S1850" s="27"/>
      <c r="U1850" s="27"/>
      <c r="Y1850" s="9" t="s">
        <v>502</v>
      </c>
      <c r="Z1850" s="9" t="s">
        <v>462</v>
      </c>
      <c r="AA1850" s="9" t="s">
        <v>198</v>
      </c>
      <c r="AB1850" s="9">
        <v>7977646</v>
      </c>
      <c r="AC1850" s="9" t="s">
        <v>2632</v>
      </c>
      <c r="AD1850" s="9" t="s">
        <v>231</v>
      </c>
      <c r="AE1850" s="5">
        <f t="shared" si="78"/>
        <v>0</v>
      </c>
      <c r="AF1850" s="5" t="str">
        <f t="shared" si="79"/>
        <v>katB</v>
      </c>
      <c r="AG1850" s="153"/>
      <c r="AH1850" s="153"/>
      <c r="AI1850" t="s">
        <v>201</v>
      </c>
      <c r="AJ1850" t="s">
        <v>17878</v>
      </c>
      <c r="AK1850" s="9" t="str">
        <f>VLOOKUP(Y1850,zdroj!D:AJ,33,0)</f>
        <v>katB</v>
      </c>
    </row>
    <row r="1851" spans="8:37" x14ac:dyDescent="0.25">
      <c r="H1851" s="8"/>
      <c r="I1851" s="8"/>
      <c r="N1851" s="23"/>
      <c r="O1851" s="24"/>
      <c r="P1851" s="19"/>
      <c r="Q1851" s="19"/>
      <c r="R1851" s="19"/>
      <c r="S1851" s="27"/>
      <c r="U1851" s="27"/>
      <c r="Y1851" s="9" t="s">
        <v>502</v>
      </c>
      <c r="Z1851" s="9" t="s">
        <v>462</v>
      </c>
      <c r="AA1851" s="9" t="s">
        <v>198</v>
      </c>
      <c r="AB1851" s="9">
        <v>7977654</v>
      </c>
      <c r="AC1851" s="9" t="s">
        <v>2633</v>
      </c>
      <c r="AD1851" s="9" t="s">
        <v>231</v>
      </c>
      <c r="AE1851" s="5">
        <f t="shared" si="78"/>
        <v>0</v>
      </c>
      <c r="AF1851" s="5" t="str">
        <f t="shared" si="79"/>
        <v>katB</v>
      </c>
      <c r="AG1851" s="153"/>
      <c r="AH1851" s="153"/>
      <c r="AI1851" t="s">
        <v>201</v>
      </c>
      <c r="AJ1851" t="s">
        <v>17878</v>
      </c>
      <c r="AK1851" s="9" t="str">
        <f>VLOOKUP(Y1851,zdroj!D:AJ,33,0)</f>
        <v>katB</v>
      </c>
    </row>
    <row r="1852" spans="8:37" x14ac:dyDescent="0.25">
      <c r="H1852" s="8"/>
      <c r="I1852" s="8"/>
      <c r="N1852" s="23"/>
      <c r="O1852" s="24"/>
      <c r="P1852" s="19"/>
      <c r="Q1852" s="19"/>
      <c r="R1852" s="19"/>
      <c r="S1852" s="27"/>
      <c r="U1852" s="27"/>
      <c r="Y1852" s="9" t="s">
        <v>502</v>
      </c>
      <c r="Z1852" s="9" t="s">
        <v>462</v>
      </c>
      <c r="AA1852" s="9" t="s">
        <v>198</v>
      </c>
      <c r="AB1852" s="9">
        <v>7977662</v>
      </c>
      <c r="AC1852" s="9" t="s">
        <v>2634</v>
      </c>
      <c r="AD1852" s="9" t="s">
        <v>231</v>
      </c>
      <c r="AE1852" s="5">
        <f t="shared" si="78"/>
        <v>0</v>
      </c>
      <c r="AF1852" s="5" t="str">
        <f t="shared" si="79"/>
        <v>katB</v>
      </c>
      <c r="AG1852" s="153"/>
      <c r="AH1852" s="153"/>
      <c r="AI1852" t="s">
        <v>201</v>
      </c>
      <c r="AJ1852" t="s">
        <v>17878</v>
      </c>
      <c r="AK1852" s="9" t="str">
        <f>VLOOKUP(Y1852,zdroj!D:AJ,33,0)</f>
        <v>katB</v>
      </c>
    </row>
    <row r="1853" spans="8:37" x14ac:dyDescent="0.25">
      <c r="H1853" s="8"/>
      <c r="I1853" s="8"/>
      <c r="N1853" s="23"/>
      <c r="O1853" s="24"/>
      <c r="P1853" s="19"/>
      <c r="Q1853" s="19"/>
      <c r="R1853" s="19"/>
      <c r="S1853" s="27"/>
      <c r="U1853" s="27"/>
      <c r="Y1853" s="9" t="s">
        <v>502</v>
      </c>
      <c r="Z1853" s="9" t="s">
        <v>462</v>
      </c>
      <c r="AA1853" s="9" t="s">
        <v>198</v>
      </c>
      <c r="AB1853" s="9">
        <v>7977671</v>
      </c>
      <c r="AC1853" s="9" t="s">
        <v>2635</v>
      </c>
      <c r="AD1853" s="9" t="s">
        <v>231</v>
      </c>
      <c r="AE1853" s="5">
        <f t="shared" si="78"/>
        <v>0</v>
      </c>
      <c r="AF1853" s="5" t="str">
        <f t="shared" si="79"/>
        <v>katB</v>
      </c>
      <c r="AG1853" s="153"/>
      <c r="AH1853" s="153"/>
      <c r="AI1853" t="s">
        <v>201</v>
      </c>
      <c r="AJ1853" t="s">
        <v>17878</v>
      </c>
      <c r="AK1853" s="9" t="str">
        <f>VLOOKUP(Y1853,zdroj!D:AJ,33,0)</f>
        <v>katB</v>
      </c>
    </row>
    <row r="1854" spans="8:37" x14ac:dyDescent="0.25">
      <c r="H1854" s="8"/>
      <c r="I1854" s="8"/>
      <c r="N1854" s="23"/>
      <c r="O1854" s="24"/>
      <c r="P1854" s="19"/>
      <c r="Q1854" s="19"/>
      <c r="R1854" s="19"/>
      <c r="S1854" s="27"/>
      <c r="U1854" s="27"/>
      <c r="Y1854" s="9" t="s">
        <v>502</v>
      </c>
      <c r="Z1854" s="9" t="s">
        <v>462</v>
      </c>
      <c r="AA1854" s="9" t="s">
        <v>198</v>
      </c>
      <c r="AB1854" s="9">
        <v>7977689</v>
      </c>
      <c r="AC1854" s="9" t="s">
        <v>2636</v>
      </c>
      <c r="AD1854" s="9" t="s">
        <v>231</v>
      </c>
      <c r="AE1854" s="5">
        <f t="shared" si="78"/>
        <v>0</v>
      </c>
      <c r="AF1854" s="5" t="str">
        <f t="shared" si="79"/>
        <v>katB</v>
      </c>
      <c r="AG1854" s="153"/>
      <c r="AH1854" s="153"/>
      <c r="AI1854" t="s">
        <v>201</v>
      </c>
      <c r="AJ1854" t="s">
        <v>17878</v>
      </c>
      <c r="AK1854" s="9" t="str">
        <f>VLOOKUP(Y1854,zdroj!D:AJ,33,0)</f>
        <v>katB</v>
      </c>
    </row>
    <row r="1855" spans="8:37" x14ac:dyDescent="0.25">
      <c r="H1855" s="8"/>
      <c r="I1855" s="8"/>
      <c r="N1855" s="23"/>
      <c r="O1855" s="24"/>
      <c r="P1855" s="19"/>
      <c r="Q1855" s="19"/>
      <c r="R1855" s="19"/>
      <c r="S1855" s="27"/>
      <c r="U1855" s="27"/>
      <c r="Y1855" s="9" t="s">
        <v>502</v>
      </c>
      <c r="Z1855" s="9" t="s">
        <v>462</v>
      </c>
      <c r="AA1855" s="9" t="s">
        <v>198</v>
      </c>
      <c r="AB1855" s="9">
        <v>7977697</v>
      </c>
      <c r="AC1855" s="9" t="s">
        <v>2637</v>
      </c>
      <c r="AD1855" s="9" t="s">
        <v>231</v>
      </c>
      <c r="AE1855" s="5">
        <f t="shared" si="78"/>
        <v>0</v>
      </c>
      <c r="AF1855" s="5" t="str">
        <f t="shared" si="79"/>
        <v>katB</v>
      </c>
      <c r="AG1855" s="153"/>
      <c r="AH1855" s="153"/>
      <c r="AI1855" t="s">
        <v>201</v>
      </c>
      <c r="AJ1855" t="s">
        <v>17878</v>
      </c>
      <c r="AK1855" s="9" t="str">
        <f>VLOOKUP(Y1855,zdroj!D:AJ,33,0)</f>
        <v>katB</v>
      </c>
    </row>
    <row r="1856" spans="8:37" x14ac:dyDescent="0.25">
      <c r="H1856" s="8"/>
      <c r="I1856" s="8"/>
      <c r="N1856" s="23"/>
      <c r="O1856" s="24"/>
      <c r="P1856" s="19"/>
      <c r="Q1856" s="19"/>
      <c r="R1856" s="19"/>
      <c r="S1856" s="27"/>
      <c r="U1856" s="27"/>
      <c r="Y1856" s="9" t="s">
        <v>502</v>
      </c>
      <c r="Z1856" s="9" t="s">
        <v>462</v>
      </c>
      <c r="AA1856" s="9" t="s">
        <v>198</v>
      </c>
      <c r="AB1856" s="9">
        <v>7977701</v>
      </c>
      <c r="AC1856" s="9" t="s">
        <v>2638</v>
      </c>
      <c r="AD1856" s="9" t="s">
        <v>231</v>
      </c>
      <c r="AE1856" s="5">
        <f t="shared" si="78"/>
        <v>0</v>
      </c>
      <c r="AF1856" s="5" t="str">
        <f t="shared" si="79"/>
        <v>katB</v>
      </c>
      <c r="AG1856" s="153"/>
      <c r="AH1856" s="153"/>
      <c r="AI1856" t="s">
        <v>201</v>
      </c>
      <c r="AJ1856" t="s">
        <v>17878</v>
      </c>
      <c r="AK1856" s="9" t="str">
        <f>VLOOKUP(Y1856,zdroj!D:AJ,33,0)</f>
        <v>katB</v>
      </c>
    </row>
    <row r="1857" spans="8:37" x14ac:dyDescent="0.25">
      <c r="H1857" s="8"/>
      <c r="I1857" s="8"/>
      <c r="N1857" s="23"/>
      <c r="O1857" s="24"/>
      <c r="P1857" s="19"/>
      <c r="Q1857" s="19"/>
      <c r="R1857" s="19"/>
      <c r="S1857" s="27"/>
      <c r="U1857" s="27"/>
      <c r="Y1857" s="9" t="s">
        <v>502</v>
      </c>
      <c r="Z1857" s="9" t="s">
        <v>462</v>
      </c>
      <c r="AA1857" s="9" t="s">
        <v>198</v>
      </c>
      <c r="AB1857" s="9">
        <v>7977719</v>
      </c>
      <c r="AC1857" s="9" t="s">
        <v>2639</v>
      </c>
      <c r="AD1857" s="9" t="s">
        <v>231</v>
      </c>
      <c r="AE1857" s="5">
        <f t="shared" si="78"/>
        <v>0</v>
      </c>
      <c r="AF1857" s="5" t="str">
        <f t="shared" si="79"/>
        <v>katB</v>
      </c>
      <c r="AG1857" s="153"/>
      <c r="AH1857" s="153"/>
      <c r="AI1857" t="s">
        <v>201</v>
      </c>
      <c r="AJ1857" t="s">
        <v>17878</v>
      </c>
      <c r="AK1857" s="9" t="str">
        <f>VLOOKUP(Y1857,zdroj!D:AJ,33,0)</f>
        <v>katB</v>
      </c>
    </row>
    <row r="1858" spans="8:37" x14ac:dyDescent="0.25">
      <c r="H1858" s="8"/>
      <c r="I1858" s="8"/>
      <c r="N1858" s="23"/>
      <c r="O1858" s="24"/>
      <c r="P1858" s="19"/>
      <c r="Q1858" s="19"/>
      <c r="R1858" s="19"/>
      <c r="S1858" s="27"/>
      <c r="U1858" s="27"/>
      <c r="Y1858" s="9" t="s">
        <v>502</v>
      </c>
      <c r="Z1858" s="9" t="s">
        <v>462</v>
      </c>
      <c r="AA1858" s="9" t="s">
        <v>198</v>
      </c>
      <c r="AB1858" s="9">
        <v>7976496</v>
      </c>
      <c r="AC1858" s="9" t="s">
        <v>2640</v>
      </c>
      <c r="AD1858" s="9" t="s">
        <v>231</v>
      </c>
      <c r="AE1858" s="5">
        <f t="shared" si="78"/>
        <v>0</v>
      </c>
      <c r="AF1858" s="5" t="str">
        <f t="shared" si="79"/>
        <v>katB</v>
      </c>
      <c r="AG1858" s="153"/>
      <c r="AH1858" s="153"/>
      <c r="AI1858" t="s">
        <v>201</v>
      </c>
      <c r="AJ1858" t="s">
        <v>17878</v>
      </c>
      <c r="AK1858" s="9" t="str">
        <f>VLOOKUP(Y1858,zdroj!D:AJ,33,0)</f>
        <v>katB</v>
      </c>
    </row>
    <row r="1859" spans="8:37" x14ac:dyDescent="0.25">
      <c r="H1859" s="8"/>
      <c r="I1859" s="8"/>
      <c r="N1859" s="23"/>
      <c r="O1859" s="24"/>
      <c r="P1859" s="19"/>
      <c r="Q1859" s="19"/>
      <c r="R1859" s="19"/>
      <c r="S1859" s="27"/>
      <c r="U1859" s="27"/>
      <c r="Y1859" s="9" t="s">
        <v>502</v>
      </c>
      <c r="Z1859" s="9" t="s">
        <v>462</v>
      </c>
      <c r="AA1859" s="9" t="s">
        <v>198</v>
      </c>
      <c r="AB1859" s="9">
        <v>77866339</v>
      </c>
      <c r="AC1859" s="9" t="s">
        <v>2641</v>
      </c>
      <c r="AD1859" s="9" t="s">
        <v>231</v>
      </c>
      <c r="AE1859" s="5">
        <f t="shared" si="78"/>
        <v>0</v>
      </c>
      <c r="AF1859" s="5" t="str">
        <f t="shared" si="79"/>
        <v>katB</v>
      </c>
      <c r="AG1859" s="153"/>
      <c r="AH1859" s="153"/>
      <c r="AI1859" t="s">
        <v>201</v>
      </c>
      <c r="AJ1859" t="s">
        <v>17878</v>
      </c>
      <c r="AK1859" s="9" t="str">
        <f>VLOOKUP(Y1859,zdroj!D:AJ,33,0)</f>
        <v>katB</v>
      </c>
    </row>
    <row r="1860" spans="8:37" x14ac:dyDescent="0.25">
      <c r="H1860" s="8"/>
      <c r="I1860" s="8"/>
      <c r="N1860" s="23"/>
      <c r="O1860" s="24"/>
      <c r="P1860" s="19"/>
      <c r="Q1860" s="19"/>
      <c r="R1860" s="19"/>
      <c r="S1860" s="27"/>
      <c r="U1860" s="27"/>
      <c r="Y1860" s="9" t="s">
        <v>502</v>
      </c>
      <c r="Z1860" s="9" t="s">
        <v>462</v>
      </c>
      <c r="AA1860" s="9" t="s">
        <v>198</v>
      </c>
      <c r="AB1860" s="9">
        <v>75407213</v>
      </c>
      <c r="AC1860" s="9" t="s">
        <v>2642</v>
      </c>
      <c r="AD1860" s="9" t="s">
        <v>231</v>
      </c>
      <c r="AE1860" s="5">
        <f t="shared" si="78"/>
        <v>0</v>
      </c>
      <c r="AF1860" s="5" t="str">
        <f t="shared" si="79"/>
        <v>katB</v>
      </c>
      <c r="AG1860" s="153"/>
      <c r="AH1860" s="153"/>
      <c r="AI1860" t="s">
        <v>17879</v>
      </c>
      <c r="AJ1860" t="s">
        <v>17878</v>
      </c>
      <c r="AK1860" s="9" t="str">
        <f>VLOOKUP(Y1860,zdroj!D:AJ,33,0)</f>
        <v>katB</v>
      </c>
    </row>
    <row r="1861" spans="8:37" x14ac:dyDescent="0.25">
      <c r="H1861" s="8"/>
      <c r="I1861" s="8"/>
      <c r="N1861" s="23"/>
      <c r="O1861" s="24"/>
      <c r="P1861" s="19"/>
      <c r="Q1861" s="19"/>
      <c r="R1861" s="19"/>
      <c r="S1861" s="27"/>
      <c r="U1861" s="27"/>
      <c r="Y1861" s="9" t="s">
        <v>502</v>
      </c>
      <c r="Z1861" s="9" t="s">
        <v>462</v>
      </c>
      <c r="AA1861" s="9" t="s">
        <v>198</v>
      </c>
      <c r="AB1861" s="9">
        <v>78770173</v>
      </c>
      <c r="AC1861" s="9" t="s">
        <v>2643</v>
      </c>
      <c r="AD1861" s="9" t="s">
        <v>231</v>
      </c>
      <c r="AE1861" s="5">
        <f t="shared" si="78"/>
        <v>0</v>
      </c>
      <c r="AF1861" s="5" t="str">
        <f t="shared" si="79"/>
        <v>katB</v>
      </c>
      <c r="AG1861" s="153"/>
      <c r="AH1861" s="153"/>
      <c r="AI1861" t="s">
        <v>201</v>
      </c>
      <c r="AJ1861" t="s">
        <v>17878</v>
      </c>
      <c r="AK1861" s="9" t="str">
        <f>VLOOKUP(Y1861,zdroj!D:AJ,33,0)</f>
        <v>katB</v>
      </c>
    </row>
    <row r="1862" spans="8:37" x14ac:dyDescent="0.25">
      <c r="H1862" s="8"/>
      <c r="I1862" s="8"/>
      <c r="N1862" s="23"/>
      <c r="O1862" s="24"/>
      <c r="P1862" s="19"/>
      <c r="Q1862" s="19"/>
      <c r="R1862" s="19"/>
      <c r="S1862" s="27"/>
      <c r="U1862" s="27"/>
      <c r="Y1862" s="9" t="s">
        <v>502</v>
      </c>
      <c r="Z1862" s="9" t="s">
        <v>462</v>
      </c>
      <c r="AA1862" s="9" t="s">
        <v>198</v>
      </c>
      <c r="AB1862" s="9">
        <v>75321980</v>
      </c>
      <c r="AC1862" s="9" t="s">
        <v>2644</v>
      </c>
      <c r="AD1862" s="9" t="s">
        <v>231</v>
      </c>
      <c r="AE1862" s="5">
        <f t="shared" si="78"/>
        <v>0</v>
      </c>
      <c r="AF1862" s="5" t="str">
        <f t="shared" si="79"/>
        <v>katB</v>
      </c>
      <c r="AG1862" s="153"/>
      <c r="AH1862" s="153"/>
      <c r="AI1862" t="s">
        <v>17879</v>
      </c>
      <c r="AJ1862" t="s">
        <v>17878</v>
      </c>
      <c r="AK1862" s="9" t="str">
        <f>VLOOKUP(Y1862,zdroj!D:AJ,33,0)</f>
        <v>katB</v>
      </c>
    </row>
    <row r="1863" spans="8:37" x14ac:dyDescent="0.25">
      <c r="H1863" s="8"/>
      <c r="I1863" s="8"/>
      <c r="N1863" s="23"/>
      <c r="O1863" s="24"/>
      <c r="P1863" s="19"/>
      <c r="Q1863" s="19"/>
      <c r="R1863" s="19"/>
      <c r="S1863" s="27"/>
      <c r="U1863" s="27"/>
      <c r="Y1863" s="9" t="s">
        <v>502</v>
      </c>
      <c r="Z1863" s="9" t="s">
        <v>462</v>
      </c>
      <c r="AA1863" s="9" t="s">
        <v>198</v>
      </c>
      <c r="AB1863" s="9">
        <v>82108366</v>
      </c>
      <c r="AC1863" s="9" t="s">
        <v>2645</v>
      </c>
      <c r="AD1863" s="9" t="s">
        <v>231</v>
      </c>
      <c r="AE1863" s="5">
        <f t="shared" si="78"/>
        <v>0</v>
      </c>
      <c r="AF1863" s="5" t="str">
        <f t="shared" si="79"/>
        <v>katB</v>
      </c>
      <c r="AG1863" s="153"/>
      <c r="AH1863" s="153"/>
      <c r="AI1863" t="s">
        <v>201</v>
      </c>
      <c r="AJ1863" t="s">
        <v>17878</v>
      </c>
      <c r="AK1863" s="9" t="str">
        <f>VLOOKUP(Y1863,zdroj!D:AJ,33,0)</f>
        <v>katB</v>
      </c>
    </row>
    <row r="1864" spans="8:37" x14ac:dyDescent="0.25">
      <c r="H1864" s="8"/>
      <c r="I1864" s="8"/>
      <c r="N1864" s="23"/>
      <c r="O1864" s="24"/>
      <c r="P1864" s="19"/>
      <c r="Q1864" s="19"/>
      <c r="R1864" s="19"/>
      <c r="S1864" s="27"/>
      <c r="U1864" s="27"/>
      <c r="Y1864" s="9" t="s">
        <v>502</v>
      </c>
      <c r="Z1864" s="9" t="s">
        <v>462</v>
      </c>
      <c r="AA1864" s="9" t="s">
        <v>198</v>
      </c>
      <c r="AB1864" s="9">
        <v>82952591</v>
      </c>
      <c r="AC1864" s="9" t="s">
        <v>2646</v>
      </c>
      <c r="AD1864" s="9" t="s">
        <v>231</v>
      </c>
      <c r="AE1864" s="5">
        <f t="shared" si="78"/>
        <v>0</v>
      </c>
      <c r="AF1864" s="5" t="str">
        <f t="shared" si="79"/>
        <v>katB</v>
      </c>
      <c r="AG1864" s="153"/>
      <c r="AH1864" s="153"/>
      <c r="AI1864" t="s">
        <v>201</v>
      </c>
      <c r="AJ1864" t="s">
        <v>17878</v>
      </c>
      <c r="AK1864" s="9" t="str">
        <f>VLOOKUP(Y1864,zdroj!D:AJ,33,0)</f>
        <v>katB</v>
      </c>
    </row>
    <row r="1865" spans="8:37" x14ac:dyDescent="0.25">
      <c r="H1865" s="8"/>
      <c r="I1865" s="8"/>
      <c r="N1865" s="23"/>
      <c r="O1865" s="24"/>
      <c r="P1865" s="19"/>
      <c r="Q1865" s="19"/>
      <c r="R1865" s="19"/>
      <c r="S1865" s="27"/>
      <c r="U1865" s="27"/>
      <c r="Y1865" s="9" t="s">
        <v>502</v>
      </c>
      <c r="Z1865" s="9" t="s">
        <v>462</v>
      </c>
      <c r="AA1865" s="9" t="s">
        <v>198</v>
      </c>
      <c r="AB1865" s="9">
        <v>83198822</v>
      </c>
      <c r="AC1865" s="9" t="s">
        <v>2647</v>
      </c>
      <c r="AD1865" s="9" t="s">
        <v>231</v>
      </c>
      <c r="AE1865" s="5">
        <f t="shared" si="78"/>
        <v>0</v>
      </c>
      <c r="AF1865" s="5" t="str">
        <f t="shared" si="79"/>
        <v>katB</v>
      </c>
      <c r="AG1865" s="153"/>
      <c r="AH1865" s="153"/>
      <c r="AI1865" t="s">
        <v>201</v>
      </c>
      <c r="AJ1865" t="s">
        <v>17878</v>
      </c>
      <c r="AK1865" s="9" t="str">
        <f>VLOOKUP(Y1865,zdroj!D:AJ,33,0)</f>
        <v>katB</v>
      </c>
    </row>
    <row r="1866" spans="8:37" x14ac:dyDescent="0.25">
      <c r="H1866" s="8"/>
      <c r="I1866" s="8"/>
      <c r="N1866" s="23"/>
      <c r="O1866" s="24"/>
      <c r="P1866" s="19"/>
      <c r="Q1866" s="19"/>
      <c r="R1866" s="19"/>
      <c r="S1866" s="27"/>
      <c r="U1866" s="27"/>
      <c r="Y1866" s="9" t="s">
        <v>502</v>
      </c>
      <c r="Z1866" s="9" t="s">
        <v>462</v>
      </c>
      <c r="AA1866" s="9" t="s">
        <v>198</v>
      </c>
      <c r="AB1866" s="9">
        <v>7976500</v>
      </c>
      <c r="AC1866" s="9" t="s">
        <v>2648</v>
      </c>
      <c r="AD1866" s="9" t="s">
        <v>231</v>
      </c>
      <c r="AE1866" s="5">
        <f t="shared" ref="AE1866:AE1929" si="80">VLOOKUP(Y1866,K:T,10,0)</f>
        <v>0</v>
      </c>
      <c r="AF1866" s="5" t="str">
        <f t="shared" ref="AF1866:AF1929" si="81">IF(AE1866="A",IF(AD1866="katA","katB",AD1866),AD1866)</f>
        <v>katB</v>
      </c>
      <c r="AG1866" s="153"/>
      <c r="AH1866" s="153"/>
      <c r="AI1866" t="s">
        <v>201</v>
      </c>
      <c r="AJ1866" t="s">
        <v>17878</v>
      </c>
      <c r="AK1866" s="9" t="str">
        <f>VLOOKUP(Y1866,zdroj!D:AJ,33,0)</f>
        <v>katB</v>
      </c>
    </row>
    <row r="1867" spans="8:37" x14ac:dyDescent="0.25">
      <c r="H1867" s="8"/>
      <c r="I1867" s="8"/>
      <c r="N1867" s="23"/>
      <c r="O1867" s="24"/>
      <c r="P1867" s="19"/>
      <c r="Q1867" s="19"/>
      <c r="R1867" s="19"/>
      <c r="S1867" s="27"/>
      <c r="U1867" s="27"/>
      <c r="Y1867" s="9" t="s">
        <v>502</v>
      </c>
      <c r="Z1867" s="9" t="s">
        <v>462</v>
      </c>
      <c r="AA1867" s="9" t="s">
        <v>198</v>
      </c>
      <c r="AB1867" s="9">
        <v>7976518</v>
      </c>
      <c r="AC1867" s="9" t="s">
        <v>2649</v>
      </c>
      <c r="AD1867" s="9" t="s">
        <v>231</v>
      </c>
      <c r="AE1867" s="5">
        <f t="shared" si="80"/>
        <v>0</v>
      </c>
      <c r="AF1867" s="5" t="str">
        <f t="shared" si="81"/>
        <v>katB</v>
      </c>
      <c r="AG1867" s="153"/>
      <c r="AH1867" s="153"/>
      <c r="AI1867" t="s">
        <v>201</v>
      </c>
      <c r="AJ1867" t="s">
        <v>17878</v>
      </c>
      <c r="AK1867" s="9" t="str">
        <f>VLOOKUP(Y1867,zdroj!D:AJ,33,0)</f>
        <v>katB</v>
      </c>
    </row>
    <row r="1868" spans="8:37" x14ac:dyDescent="0.25">
      <c r="H1868" s="8"/>
      <c r="I1868" s="8"/>
      <c r="N1868" s="23"/>
      <c r="O1868" s="24"/>
      <c r="P1868" s="19"/>
      <c r="Q1868" s="19"/>
      <c r="R1868" s="19"/>
      <c r="S1868" s="27"/>
      <c r="U1868" s="27"/>
      <c r="Y1868" s="9" t="s">
        <v>502</v>
      </c>
      <c r="Z1868" s="9" t="s">
        <v>462</v>
      </c>
      <c r="AA1868" s="9" t="s">
        <v>198</v>
      </c>
      <c r="AB1868" s="9">
        <v>25771523</v>
      </c>
      <c r="AC1868" s="9" t="s">
        <v>2650</v>
      </c>
      <c r="AD1868" s="9" t="s">
        <v>231</v>
      </c>
      <c r="AE1868" s="5">
        <f t="shared" si="80"/>
        <v>0</v>
      </c>
      <c r="AF1868" s="5" t="str">
        <f t="shared" si="81"/>
        <v>katB</v>
      </c>
      <c r="AG1868" s="153"/>
      <c r="AH1868" s="153"/>
      <c r="AI1868" t="s">
        <v>201</v>
      </c>
      <c r="AJ1868" t="s">
        <v>17878</v>
      </c>
      <c r="AK1868" s="9" t="str">
        <f>VLOOKUP(Y1868,zdroj!D:AJ,33,0)</f>
        <v>katB</v>
      </c>
    </row>
    <row r="1869" spans="8:37" x14ac:dyDescent="0.25">
      <c r="H1869" s="8"/>
      <c r="I1869" s="8"/>
      <c r="N1869" s="23"/>
      <c r="O1869" s="24"/>
      <c r="P1869" s="19"/>
      <c r="Q1869" s="19"/>
      <c r="R1869" s="19"/>
      <c r="S1869" s="27"/>
      <c r="U1869" s="27"/>
      <c r="Y1869" s="9" t="s">
        <v>502</v>
      </c>
      <c r="Z1869" s="9" t="s">
        <v>462</v>
      </c>
      <c r="AA1869" s="9" t="s">
        <v>198</v>
      </c>
      <c r="AB1869" s="9">
        <v>7976526</v>
      </c>
      <c r="AC1869" s="9" t="s">
        <v>2651</v>
      </c>
      <c r="AD1869" s="9" t="s">
        <v>231</v>
      </c>
      <c r="AE1869" s="5">
        <f t="shared" si="80"/>
        <v>0</v>
      </c>
      <c r="AF1869" s="5" t="str">
        <f t="shared" si="81"/>
        <v>katB</v>
      </c>
      <c r="AG1869" s="153"/>
      <c r="AH1869" s="153"/>
      <c r="AI1869" t="s">
        <v>201</v>
      </c>
      <c r="AJ1869" t="s">
        <v>17878</v>
      </c>
      <c r="AK1869" s="9" t="str">
        <f>VLOOKUP(Y1869,zdroj!D:AJ,33,0)</f>
        <v>katB</v>
      </c>
    </row>
    <row r="1870" spans="8:37" x14ac:dyDescent="0.25">
      <c r="H1870" s="8"/>
      <c r="I1870" s="8"/>
      <c r="N1870" s="23"/>
      <c r="O1870" s="24"/>
      <c r="P1870" s="19"/>
      <c r="Q1870" s="19"/>
      <c r="R1870" s="19"/>
      <c r="S1870" s="27"/>
      <c r="U1870" s="27"/>
      <c r="Y1870" s="9" t="s">
        <v>502</v>
      </c>
      <c r="Z1870" s="9" t="s">
        <v>462</v>
      </c>
      <c r="AA1870" s="9" t="s">
        <v>198</v>
      </c>
      <c r="AB1870" s="9">
        <v>7976534</v>
      </c>
      <c r="AC1870" s="9" t="s">
        <v>2652</v>
      </c>
      <c r="AD1870" s="9" t="s">
        <v>231</v>
      </c>
      <c r="AE1870" s="5">
        <f t="shared" si="80"/>
        <v>0</v>
      </c>
      <c r="AF1870" s="5" t="str">
        <f t="shared" si="81"/>
        <v>katB</v>
      </c>
      <c r="AG1870" s="153"/>
      <c r="AH1870" s="153"/>
      <c r="AI1870" t="s">
        <v>201</v>
      </c>
      <c r="AJ1870" t="s">
        <v>17878</v>
      </c>
      <c r="AK1870" s="9" t="str">
        <f>VLOOKUP(Y1870,zdroj!D:AJ,33,0)</f>
        <v>katB</v>
      </c>
    </row>
    <row r="1871" spans="8:37" x14ac:dyDescent="0.25">
      <c r="H1871" s="8"/>
      <c r="I1871" s="8"/>
      <c r="N1871" s="23"/>
      <c r="O1871" s="24"/>
      <c r="P1871" s="19"/>
      <c r="Q1871" s="19"/>
      <c r="R1871" s="19"/>
      <c r="S1871" s="27"/>
      <c r="U1871" s="27"/>
      <c r="Y1871" s="9" t="s">
        <v>502</v>
      </c>
      <c r="Z1871" s="9" t="s">
        <v>462</v>
      </c>
      <c r="AA1871" s="9" t="s">
        <v>198</v>
      </c>
      <c r="AB1871" s="9">
        <v>7976542</v>
      </c>
      <c r="AC1871" s="9" t="s">
        <v>2653</v>
      </c>
      <c r="AD1871" s="9" t="s">
        <v>231</v>
      </c>
      <c r="AE1871" s="5">
        <f t="shared" si="80"/>
        <v>0</v>
      </c>
      <c r="AF1871" s="5" t="str">
        <f t="shared" si="81"/>
        <v>katB</v>
      </c>
      <c r="AG1871" s="153"/>
      <c r="AH1871" s="153"/>
      <c r="AI1871" t="s">
        <v>201</v>
      </c>
      <c r="AJ1871" t="s">
        <v>17878</v>
      </c>
      <c r="AK1871" s="9" t="str">
        <f>VLOOKUP(Y1871,zdroj!D:AJ,33,0)</f>
        <v>katB</v>
      </c>
    </row>
    <row r="1872" spans="8:37" x14ac:dyDescent="0.25">
      <c r="H1872" s="8"/>
      <c r="I1872" s="8"/>
      <c r="N1872" s="23"/>
      <c r="O1872" s="24"/>
      <c r="P1872" s="19"/>
      <c r="Q1872" s="19"/>
      <c r="R1872" s="19"/>
      <c r="S1872" s="27"/>
      <c r="U1872" s="27"/>
      <c r="Y1872" s="9" t="s">
        <v>502</v>
      </c>
      <c r="Z1872" s="9" t="s">
        <v>462</v>
      </c>
      <c r="AA1872" s="9" t="s">
        <v>198</v>
      </c>
      <c r="AB1872" s="9">
        <v>26307090</v>
      </c>
      <c r="AC1872" s="9" t="s">
        <v>2654</v>
      </c>
      <c r="AD1872" s="9" t="s">
        <v>231</v>
      </c>
      <c r="AE1872" s="5">
        <f t="shared" si="80"/>
        <v>0</v>
      </c>
      <c r="AF1872" s="5" t="str">
        <f t="shared" si="81"/>
        <v>katB</v>
      </c>
      <c r="AG1872" s="153"/>
      <c r="AH1872" s="153"/>
      <c r="AI1872" t="s">
        <v>201</v>
      </c>
      <c r="AJ1872" t="s">
        <v>17878</v>
      </c>
      <c r="AK1872" s="9" t="str">
        <f>VLOOKUP(Y1872,zdroj!D:AJ,33,0)</f>
        <v>katB</v>
      </c>
    </row>
    <row r="1873" spans="8:37" x14ac:dyDescent="0.25">
      <c r="H1873" s="8"/>
      <c r="I1873" s="8"/>
      <c r="N1873" s="23"/>
      <c r="O1873" s="24"/>
      <c r="P1873" s="19"/>
      <c r="Q1873" s="19"/>
      <c r="R1873" s="19"/>
      <c r="S1873" s="27"/>
      <c r="U1873" s="27"/>
      <c r="Y1873" s="9" t="s">
        <v>502</v>
      </c>
      <c r="Z1873" s="9" t="s">
        <v>462</v>
      </c>
      <c r="AA1873" s="9" t="s">
        <v>198</v>
      </c>
      <c r="AB1873" s="9">
        <v>7976551</v>
      </c>
      <c r="AC1873" s="9" t="s">
        <v>2655</v>
      </c>
      <c r="AD1873" s="9" t="s">
        <v>231</v>
      </c>
      <c r="AE1873" s="5">
        <f t="shared" si="80"/>
        <v>0</v>
      </c>
      <c r="AF1873" s="5" t="str">
        <f t="shared" si="81"/>
        <v>katB</v>
      </c>
      <c r="AG1873" s="153"/>
      <c r="AH1873" s="153"/>
      <c r="AI1873" t="s">
        <v>201</v>
      </c>
      <c r="AJ1873" t="s">
        <v>17878</v>
      </c>
      <c r="AK1873" s="9" t="str">
        <f>VLOOKUP(Y1873,zdroj!D:AJ,33,0)</f>
        <v>katB</v>
      </c>
    </row>
    <row r="1874" spans="8:37" x14ac:dyDescent="0.25">
      <c r="H1874" s="8"/>
      <c r="I1874" s="8"/>
      <c r="N1874" s="23"/>
      <c r="O1874" s="24"/>
      <c r="P1874" s="19"/>
      <c r="Q1874" s="19"/>
      <c r="R1874" s="19"/>
      <c r="S1874" s="27"/>
      <c r="U1874" s="27"/>
      <c r="Y1874" s="9" t="s">
        <v>502</v>
      </c>
      <c r="Z1874" s="9" t="s">
        <v>462</v>
      </c>
      <c r="AA1874" s="9" t="s">
        <v>198</v>
      </c>
      <c r="AB1874" s="9">
        <v>7976569</v>
      </c>
      <c r="AC1874" s="9" t="s">
        <v>2656</v>
      </c>
      <c r="AD1874" s="9" t="s">
        <v>231</v>
      </c>
      <c r="AE1874" s="5">
        <f t="shared" si="80"/>
        <v>0</v>
      </c>
      <c r="AF1874" s="5" t="str">
        <f t="shared" si="81"/>
        <v>katB</v>
      </c>
      <c r="AG1874" s="153"/>
      <c r="AH1874" s="153"/>
      <c r="AI1874" t="s">
        <v>201</v>
      </c>
      <c r="AJ1874" t="s">
        <v>17878</v>
      </c>
      <c r="AK1874" s="9" t="str">
        <f>VLOOKUP(Y1874,zdroj!D:AJ,33,0)</f>
        <v>katB</v>
      </c>
    </row>
    <row r="1875" spans="8:37" x14ac:dyDescent="0.25">
      <c r="H1875" s="8"/>
      <c r="I1875" s="8"/>
      <c r="N1875" s="23"/>
      <c r="O1875" s="24"/>
      <c r="P1875" s="19"/>
      <c r="Q1875" s="19"/>
      <c r="R1875" s="19"/>
      <c r="S1875" s="27"/>
      <c r="U1875" s="27"/>
      <c r="Y1875" s="9" t="s">
        <v>502</v>
      </c>
      <c r="Z1875" s="9" t="s">
        <v>462</v>
      </c>
      <c r="AA1875" s="9" t="s">
        <v>198</v>
      </c>
      <c r="AB1875" s="9">
        <v>7976577</v>
      </c>
      <c r="AC1875" s="9" t="s">
        <v>2657</v>
      </c>
      <c r="AD1875" s="9" t="s">
        <v>231</v>
      </c>
      <c r="AE1875" s="5">
        <f t="shared" si="80"/>
        <v>0</v>
      </c>
      <c r="AF1875" s="5" t="str">
        <f t="shared" si="81"/>
        <v>katB</v>
      </c>
      <c r="AG1875" s="153"/>
      <c r="AH1875" s="153"/>
      <c r="AI1875" t="s">
        <v>201</v>
      </c>
      <c r="AJ1875" t="s">
        <v>17878</v>
      </c>
      <c r="AK1875" s="9" t="str">
        <f>VLOOKUP(Y1875,zdroj!D:AJ,33,0)</f>
        <v>katB</v>
      </c>
    </row>
    <row r="1876" spans="8:37" x14ac:dyDescent="0.25">
      <c r="H1876" s="8"/>
      <c r="I1876" s="8"/>
      <c r="N1876" s="23"/>
      <c r="O1876" s="24"/>
      <c r="P1876" s="19"/>
      <c r="Q1876" s="19"/>
      <c r="R1876" s="19"/>
      <c r="S1876" s="27"/>
      <c r="U1876" s="27"/>
      <c r="Y1876" s="9" t="s">
        <v>502</v>
      </c>
      <c r="Z1876" s="9" t="s">
        <v>462</v>
      </c>
      <c r="AA1876" s="9" t="s">
        <v>198</v>
      </c>
      <c r="AB1876" s="9">
        <v>7976585</v>
      </c>
      <c r="AC1876" s="9" t="s">
        <v>2658</v>
      </c>
      <c r="AD1876" s="9" t="s">
        <v>231</v>
      </c>
      <c r="AE1876" s="5">
        <f t="shared" si="80"/>
        <v>0</v>
      </c>
      <c r="AF1876" s="5" t="str">
        <f t="shared" si="81"/>
        <v>katB</v>
      </c>
      <c r="AG1876" s="153"/>
      <c r="AH1876" s="153"/>
      <c r="AI1876" t="s">
        <v>201</v>
      </c>
      <c r="AJ1876" t="s">
        <v>17878</v>
      </c>
      <c r="AK1876" s="9" t="str">
        <f>VLOOKUP(Y1876,zdroj!D:AJ,33,0)</f>
        <v>katB</v>
      </c>
    </row>
    <row r="1877" spans="8:37" x14ac:dyDescent="0.25">
      <c r="H1877" s="8"/>
      <c r="I1877" s="8"/>
      <c r="N1877" s="23"/>
      <c r="O1877" s="24"/>
      <c r="P1877" s="19"/>
      <c r="Q1877" s="19"/>
      <c r="R1877" s="19"/>
      <c r="S1877" s="27"/>
      <c r="U1877" s="27"/>
      <c r="Y1877" s="9" t="s">
        <v>502</v>
      </c>
      <c r="Z1877" s="9" t="s">
        <v>462</v>
      </c>
      <c r="AA1877" s="9" t="s">
        <v>198</v>
      </c>
      <c r="AB1877" s="9">
        <v>7976593</v>
      </c>
      <c r="AC1877" s="9" t="s">
        <v>2659</v>
      </c>
      <c r="AD1877" s="9" t="s">
        <v>231</v>
      </c>
      <c r="AE1877" s="5">
        <f t="shared" si="80"/>
        <v>0</v>
      </c>
      <c r="AF1877" s="5" t="str">
        <f t="shared" si="81"/>
        <v>katB</v>
      </c>
      <c r="AG1877" s="153"/>
      <c r="AH1877" s="153"/>
      <c r="AI1877" t="s">
        <v>201</v>
      </c>
      <c r="AJ1877" t="s">
        <v>17878</v>
      </c>
      <c r="AK1877" s="9" t="str">
        <f>VLOOKUP(Y1877,zdroj!D:AJ,33,0)</f>
        <v>katB</v>
      </c>
    </row>
    <row r="1878" spans="8:37" x14ac:dyDescent="0.25">
      <c r="H1878" s="8"/>
      <c r="I1878" s="8"/>
      <c r="N1878" s="23"/>
      <c r="O1878" s="24"/>
      <c r="P1878" s="19"/>
      <c r="Q1878" s="19"/>
      <c r="R1878" s="19"/>
      <c r="S1878" s="27"/>
      <c r="U1878" s="27"/>
      <c r="Y1878" s="9" t="s">
        <v>502</v>
      </c>
      <c r="Z1878" s="9" t="s">
        <v>462</v>
      </c>
      <c r="AA1878" s="9" t="s">
        <v>198</v>
      </c>
      <c r="AB1878" s="9">
        <v>7976364</v>
      </c>
      <c r="AC1878" s="9" t="s">
        <v>2660</v>
      </c>
      <c r="AD1878" s="9" t="s">
        <v>231</v>
      </c>
      <c r="AE1878" s="5">
        <f t="shared" si="80"/>
        <v>0</v>
      </c>
      <c r="AF1878" s="5" t="str">
        <f t="shared" si="81"/>
        <v>katB</v>
      </c>
      <c r="AG1878" s="153"/>
      <c r="AH1878" s="153"/>
      <c r="AI1878" t="s">
        <v>201</v>
      </c>
      <c r="AJ1878" t="s">
        <v>17878</v>
      </c>
      <c r="AK1878" s="9" t="str">
        <f>VLOOKUP(Y1878,zdroj!D:AJ,33,0)</f>
        <v>katB</v>
      </c>
    </row>
    <row r="1879" spans="8:37" x14ac:dyDescent="0.25">
      <c r="H1879" s="8"/>
      <c r="I1879" s="8"/>
      <c r="N1879" s="23"/>
      <c r="O1879" s="24"/>
      <c r="P1879" s="19"/>
      <c r="Q1879" s="19"/>
      <c r="R1879" s="19"/>
      <c r="S1879" s="27"/>
      <c r="U1879" s="27"/>
      <c r="Y1879" s="9" t="s">
        <v>502</v>
      </c>
      <c r="Z1879" s="9" t="s">
        <v>462</v>
      </c>
      <c r="AA1879" s="9" t="s">
        <v>198</v>
      </c>
      <c r="AB1879" s="9">
        <v>27028721</v>
      </c>
      <c r="AC1879" s="9" t="s">
        <v>2661</v>
      </c>
      <c r="AD1879" s="9" t="s">
        <v>231</v>
      </c>
      <c r="AE1879" s="5">
        <f t="shared" si="80"/>
        <v>0</v>
      </c>
      <c r="AF1879" s="5" t="str">
        <f t="shared" si="81"/>
        <v>katB</v>
      </c>
      <c r="AG1879" s="153"/>
      <c r="AH1879" s="153"/>
      <c r="AI1879" t="s">
        <v>17879</v>
      </c>
      <c r="AJ1879" t="s">
        <v>17878</v>
      </c>
      <c r="AK1879" s="9" t="str">
        <f>VLOOKUP(Y1879,zdroj!D:AJ,33,0)</f>
        <v>katB</v>
      </c>
    </row>
    <row r="1880" spans="8:37" x14ac:dyDescent="0.25">
      <c r="H1880" s="8"/>
      <c r="I1880" s="8"/>
      <c r="N1880" s="23"/>
      <c r="O1880" s="24"/>
      <c r="P1880" s="19"/>
      <c r="Q1880" s="19"/>
      <c r="R1880" s="19"/>
      <c r="S1880" s="27"/>
      <c r="U1880" s="27"/>
      <c r="Y1880" s="9" t="s">
        <v>502</v>
      </c>
      <c r="Z1880" s="9" t="s">
        <v>462</v>
      </c>
      <c r="AA1880" s="9" t="s">
        <v>198</v>
      </c>
      <c r="AB1880" s="9">
        <v>7976607</v>
      </c>
      <c r="AC1880" s="9" t="s">
        <v>2662</v>
      </c>
      <c r="AD1880" s="9" t="s">
        <v>231</v>
      </c>
      <c r="AE1880" s="5">
        <f t="shared" si="80"/>
        <v>0</v>
      </c>
      <c r="AF1880" s="5" t="str">
        <f t="shared" si="81"/>
        <v>katB</v>
      </c>
      <c r="AG1880" s="153"/>
      <c r="AH1880" s="153"/>
      <c r="AI1880" t="s">
        <v>201</v>
      </c>
      <c r="AJ1880" t="s">
        <v>17878</v>
      </c>
      <c r="AK1880" s="9" t="str">
        <f>VLOOKUP(Y1880,zdroj!D:AJ,33,0)</f>
        <v>katB</v>
      </c>
    </row>
    <row r="1881" spans="8:37" x14ac:dyDescent="0.25">
      <c r="H1881" s="8"/>
      <c r="I1881" s="8"/>
      <c r="N1881" s="23"/>
      <c r="O1881" s="24"/>
      <c r="P1881" s="19"/>
      <c r="Q1881" s="19"/>
      <c r="R1881" s="19"/>
      <c r="S1881" s="27"/>
      <c r="U1881" s="27"/>
      <c r="Y1881" s="9" t="s">
        <v>502</v>
      </c>
      <c r="Z1881" s="9" t="s">
        <v>462</v>
      </c>
      <c r="AA1881" s="9" t="s">
        <v>198</v>
      </c>
      <c r="AB1881" s="9">
        <v>25771531</v>
      </c>
      <c r="AC1881" s="9" t="s">
        <v>2663</v>
      </c>
      <c r="AD1881" s="9" t="s">
        <v>231</v>
      </c>
      <c r="AE1881" s="5">
        <f t="shared" si="80"/>
        <v>0</v>
      </c>
      <c r="AF1881" s="5" t="str">
        <f t="shared" si="81"/>
        <v>katB</v>
      </c>
      <c r="AG1881" s="153"/>
      <c r="AH1881" s="153"/>
      <c r="AI1881" t="s">
        <v>201</v>
      </c>
      <c r="AJ1881" t="s">
        <v>17878</v>
      </c>
      <c r="AK1881" s="9" t="str">
        <f>VLOOKUP(Y1881,zdroj!D:AJ,33,0)</f>
        <v>katB</v>
      </c>
    </row>
    <row r="1882" spans="8:37" x14ac:dyDescent="0.25">
      <c r="H1882" s="8"/>
      <c r="I1882" s="8"/>
      <c r="N1882" s="23"/>
      <c r="O1882" s="24"/>
      <c r="P1882" s="19"/>
      <c r="Q1882" s="19"/>
      <c r="R1882" s="19"/>
      <c r="S1882" s="27"/>
      <c r="U1882" s="27"/>
      <c r="Y1882" s="9" t="s">
        <v>502</v>
      </c>
      <c r="Z1882" s="9" t="s">
        <v>462</v>
      </c>
      <c r="AA1882" s="9" t="s">
        <v>198</v>
      </c>
      <c r="AB1882" s="9">
        <v>27422402</v>
      </c>
      <c r="AC1882" s="9" t="s">
        <v>2664</v>
      </c>
      <c r="AD1882" s="9" t="s">
        <v>231</v>
      </c>
      <c r="AE1882" s="5">
        <f t="shared" si="80"/>
        <v>0</v>
      </c>
      <c r="AF1882" s="5" t="str">
        <f t="shared" si="81"/>
        <v>katB</v>
      </c>
      <c r="AG1882" s="153"/>
      <c r="AH1882" s="153"/>
      <c r="AI1882" t="s">
        <v>201</v>
      </c>
      <c r="AJ1882" t="s">
        <v>17878</v>
      </c>
      <c r="AK1882" s="9" t="str">
        <f>VLOOKUP(Y1882,zdroj!D:AJ,33,0)</f>
        <v>katB</v>
      </c>
    </row>
    <row r="1883" spans="8:37" x14ac:dyDescent="0.25">
      <c r="H1883" s="8"/>
      <c r="I1883" s="8"/>
      <c r="N1883" s="23"/>
      <c r="O1883" s="24"/>
      <c r="P1883" s="19"/>
      <c r="Q1883" s="19"/>
      <c r="R1883" s="19"/>
      <c r="S1883" s="27"/>
      <c r="U1883" s="27"/>
      <c r="Y1883" s="9" t="s">
        <v>502</v>
      </c>
      <c r="Z1883" s="9" t="s">
        <v>462</v>
      </c>
      <c r="AA1883" s="9" t="s">
        <v>198</v>
      </c>
      <c r="AB1883" s="9">
        <v>7976615</v>
      </c>
      <c r="AC1883" s="9" t="s">
        <v>2665</v>
      </c>
      <c r="AD1883" s="9" t="s">
        <v>231</v>
      </c>
      <c r="AE1883" s="5">
        <f t="shared" si="80"/>
        <v>0</v>
      </c>
      <c r="AF1883" s="5" t="str">
        <f t="shared" si="81"/>
        <v>katB</v>
      </c>
      <c r="AG1883" s="153"/>
      <c r="AH1883" s="153"/>
      <c r="AI1883" t="s">
        <v>201</v>
      </c>
      <c r="AJ1883" t="s">
        <v>17878</v>
      </c>
      <c r="AK1883" s="9" t="str">
        <f>VLOOKUP(Y1883,zdroj!D:AJ,33,0)</f>
        <v>katB</v>
      </c>
    </row>
    <row r="1884" spans="8:37" x14ac:dyDescent="0.25">
      <c r="H1884" s="8"/>
      <c r="I1884" s="8"/>
      <c r="N1884" s="23"/>
      <c r="O1884" s="24"/>
      <c r="P1884" s="19"/>
      <c r="Q1884" s="19"/>
      <c r="R1884" s="19"/>
      <c r="S1884" s="27"/>
      <c r="U1884" s="27"/>
      <c r="Y1884" s="9" t="s">
        <v>502</v>
      </c>
      <c r="Z1884" s="9" t="s">
        <v>462</v>
      </c>
      <c r="AA1884" s="9" t="s">
        <v>198</v>
      </c>
      <c r="AB1884" s="9">
        <v>7976623</v>
      </c>
      <c r="AC1884" s="9" t="s">
        <v>2666</v>
      </c>
      <c r="AD1884" s="9" t="s">
        <v>231</v>
      </c>
      <c r="AE1884" s="5">
        <f t="shared" si="80"/>
        <v>0</v>
      </c>
      <c r="AF1884" s="5" t="str">
        <f t="shared" si="81"/>
        <v>katB</v>
      </c>
      <c r="AG1884" s="153"/>
      <c r="AH1884" s="153"/>
      <c r="AI1884" t="s">
        <v>201</v>
      </c>
      <c r="AJ1884" t="s">
        <v>17878</v>
      </c>
      <c r="AK1884" s="9" t="str">
        <f>VLOOKUP(Y1884,zdroj!D:AJ,33,0)</f>
        <v>katB</v>
      </c>
    </row>
    <row r="1885" spans="8:37" x14ac:dyDescent="0.25">
      <c r="H1885" s="8"/>
      <c r="I1885" s="8"/>
      <c r="N1885" s="23"/>
      <c r="O1885" s="24"/>
      <c r="P1885" s="19"/>
      <c r="Q1885" s="19"/>
      <c r="R1885" s="19"/>
      <c r="S1885" s="27"/>
      <c r="U1885" s="27"/>
      <c r="Y1885" s="9" t="s">
        <v>502</v>
      </c>
      <c r="Z1885" s="9" t="s">
        <v>462</v>
      </c>
      <c r="AA1885" s="9" t="s">
        <v>198</v>
      </c>
      <c r="AB1885" s="9">
        <v>7976631</v>
      </c>
      <c r="AC1885" s="9" t="s">
        <v>2667</v>
      </c>
      <c r="AD1885" s="9" t="s">
        <v>231</v>
      </c>
      <c r="AE1885" s="5">
        <f t="shared" si="80"/>
        <v>0</v>
      </c>
      <c r="AF1885" s="5" t="str">
        <f t="shared" si="81"/>
        <v>katB</v>
      </c>
      <c r="AG1885" s="153"/>
      <c r="AH1885" s="153"/>
      <c r="AI1885" t="s">
        <v>201</v>
      </c>
      <c r="AJ1885" t="s">
        <v>17878</v>
      </c>
      <c r="AK1885" s="9" t="str">
        <f>VLOOKUP(Y1885,zdroj!D:AJ,33,0)</f>
        <v>katB</v>
      </c>
    </row>
    <row r="1886" spans="8:37" x14ac:dyDescent="0.25">
      <c r="H1886" s="8"/>
      <c r="I1886" s="8"/>
      <c r="N1886" s="23"/>
      <c r="O1886" s="24"/>
      <c r="P1886" s="19"/>
      <c r="Q1886" s="19"/>
      <c r="R1886" s="19"/>
      <c r="S1886" s="27"/>
      <c r="U1886" s="27"/>
      <c r="Y1886" s="9" t="s">
        <v>502</v>
      </c>
      <c r="Z1886" s="9" t="s">
        <v>462</v>
      </c>
      <c r="AA1886" s="9" t="s">
        <v>198</v>
      </c>
      <c r="AB1886" s="9">
        <v>7976640</v>
      </c>
      <c r="AC1886" s="9" t="s">
        <v>2668</v>
      </c>
      <c r="AD1886" s="9" t="s">
        <v>231</v>
      </c>
      <c r="AE1886" s="5">
        <f t="shared" si="80"/>
        <v>0</v>
      </c>
      <c r="AF1886" s="5" t="str">
        <f t="shared" si="81"/>
        <v>katB</v>
      </c>
      <c r="AG1886" s="153"/>
      <c r="AH1886" s="153"/>
      <c r="AI1886" t="s">
        <v>201</v>
      </c>
      <c r="AJ1886" t="s">
        <v>17878</v>
      </c>
      <c r="AK1886" s="9" t="str">
        <f>VLOOKUP(Y1886,zdroj!D:AJ,33,0)</f>
        <v>katB</v>
      </c>
    </row>
    <row r="1887" spans="8:37" x14ac:dyDescent="0.25">
      <c r="H1887" s="8"/>
      <c r="I1887" s="8"/>
      <c r="N1887" s="23"/>
      <c r="O1887" s="24"/>
      <c r="P1887" s="19"/>
      <c r="Q1887" s="19"/>
      <c r="R1887" s="19"/>
      <c r="S1887" s="27"/>
      <c r="U1887" s="27"/>
      <c r="Y1887" s="9" t="s">
        <v>502</v>
      </c>
      <c r="Z1887" s="9" t="s">
        <v>462</v>
      </c>
      <c r="AA1887" s="9" t="s">
        <v>198</v>
      </c>
      <c r="AB1887" s="9">
        <v>7976658</v>
      </c>
      <c r="AC1887" s="9" t="s">
        <v>2669</v>
      </c>
      <c r="AD1887" s="9" t="s">
        <v>231</v>
      </c>
      <c r="AE1887" s="5">
        <f t="shared" si="80"/>
        <v>0</v>
      </c>
      <c r="AF1887" s="5" t="str">
        <f t="shared" si="81"/>
        <v>katB</v>
      </c>
      <c r="AG1887" s="153"/>
      <c r="AH1887" s="153"/>
      <c r="AI1887" t="s">
        <v>201</v>
      </c>
      <c r="AJ1887" t="s">
        <v>17878</v>
      </c>
      <c r="AK1887" s="9" t="str">
        <f>VLOOKUP(Y1887,zdroj!D:AJ,33,0)</f>
        <v>katB</v>
      </c>
    </row>
    <row r="1888" spans="8:37" x14ac:dyDescent="0.25">
      <c r="H1888" s="8"/>
      <c r="I1888" s="8"/>
      <c r="N1888" s="23"/>
      <c r="O1888" s="24"/>
      <c r="P1888" s="19"/>
      <c r="Q1888" s="19"/>
      <c r="R1888" s="19"/>
      <c r="S1888" s="27"/>
      <c r="U1888" s="27"/>
      <c r="Y1888" s="9" t="s">
        <v>502</v>
      </c>
      <c r="Z1888" s="9" t="s">
        <v>462</v>
      </c>
      <c r="AA1888" s="9" t="s">
        <v>198</v>
      </c>
      <c r="AB1888" s="9">
        <v>7976372</v>
      </c>
      <c r="AC1888" s="9" t="s">
        <v>2670</v>
      </c>
      <c r="AD1888" s="9" t="s">
        <v>231</v>
      </c>
      <c r="AE1888" s="5">
        <f t="shared" si="80"/>
        <v>0</v>
      </c>
      <c r="AF1888" s="5" t="str">
        <f t="shared" si="81"/>
        <v>katB</v>
      </c>
      <c r="AG1888" s="153"/>
      <c r="AH1888" s="153"/>
      <c r="AI1888" t="s">
        <v>17879</v>
      </c>
      <c r="AJ1888" t="s">
        <v>17878</v>
      </c>
      <c r="AK1888" s="9" t="str">
        <f>VLOOKUP(Y1888,zdroj!D:AJ,33,0)</f>
        <v>katB</v>
      </c>
    </row>
    <row r="1889" spans="8:37" x14ac:dyDescent="0.25">
      <c r="H1889" s="8"/>
      <c r="I1889" s="8"/>
      <c r="N1889" s="23"/>
      <c r="O1889" s="24"/>
      <c r="P1889" s="19"/>
      <c r="Q1889" s="19"/>
      <c r="R1889" s="19"/>
      <c r="S1889" s="27"/>
      <c r="U1889" s="27"/>
      <c r="Y1889" s="9" t="s">
        <v>502</v>
      </c>
      <c r="Z1889" s="9" t="s">
        <v>462</v>
      </c>
      <c r="AA1889" s="9" t="s">
        <v>198</v>
      </c>
      <c r="AB1889" s="9">
        <v>7976666</v>
      </c>
      <c r="AC1889" s="9" t="s">
        <v>2671</v>
      </c>
      <c r="AD1889" s="9" t="s">
        <v>231</v>
      </c>
      <c r="AE1889" s="5">
        <f t="shared" si="80"/>
        <v>0</v>
      </c>
      <c r="AF1889" s="5" t="str">
        <f t="shared" si="81"/>
        <v>katB</v>
      </c>
      <c r="AG1889" s="153"/>
      <c r="AH1889" s="153"/>
      <c r="AI1889" t="s">
        <v>201</v>
      </c>
      <c r="AJ1889" t="s">
        <v>17878</v>
      </c>
      <c r="AK1889" s="9" t="str">
        <f>VLOOKUP(Y1889,zdroj!D:AJ,33,0)</f>
        <v>katB</v>
      </c>
    </row>
    <row r="1890" spans="8:37" x14ac:dyDescent="0.25">
      <c r="H1890" s="8"/>
      <c r="I1890" s="8"/>
      <c r="N1890" s="23"/>
      <c r="O1890" s="24"/>
      <c r="P1890" s="19"/>
      <c r="Q1890" s="19"/>
      <c r="R1890" s="19"/>
      <c r="S1890" s="27"/>
      <c r="U1890" s="27"/>
      <c r="Y1890" s="9" t="s">
        <v>502</v>
      </c>
      <c r="Z1890" s="9" t="s">
        <v>462</v>
      </c>
      <c r="AA1890" s="9" t="s">
        <v>198</v>
      </c>
      <c r="AB1890" s="9">
        <v>25771558</v>
      </c>
      <c r="AC1890" s="9" t="s">
        <v>2672</v>
      </c>
      <c r="AD1890" s="9" t="s">
        <v>231</v>
      </c>
      <c r="AE1890" s="5">
        <f t="shared" si="80"/>
        <v>0</v>
      </c>
      <c r="AF1890" s="5" t="str">
        <f t="shared" si="81"/>
        <v>katB</v>
      </c>
      <c r="AG1890" s="153"/>
      <c r="AH1890" s="153"/>
      <c r="AI1890" t="s">
        <v>201</v>
      </c>
      <c r="AJ1890" t="s">
        <v>17878</v>
      </c>
      <c r="AK1890" s="9" t="str">
        <f>VLOOKUP(Y1890,zdroj!D:AJ,33,0)</f>
        <v>katB</v>
      </c>
    </row>
    <row r="1891" spans="8:37" x14ac:dyDescent="0.25">
      <c r="H1891" s="8"/>
      <c r="I1891" s="8"/>
      <c r="N1891" s="23"/>
      <c r="O1891" s="24"/>
      <c r="P1891" s="19"/>
      <c r="Q1891" s="19"/>
      <c r="R1891" s="19"/>
      <c r="S1891" s="27"/>
      <c r="U1891" s="27"/>
      <c r="Y1891" s="9" t="s">
        <v>502</v>
      </c>
      <c r="Z1891" s="9" t="s">
        <v>462</v>
      </c>
      <c r="AA1891" s="9" t="s">
        <v>198</v>
      </c>
      <c r="AB1891" s="9">
        <v>7976674</v>
      </c>
      <c r="AC1891" s="9" t="s">
        <v>2673</v>
      </c>
      <c r="AD1891" s="9" t="s">
        <v>231</v>
      </c>
      <c r="AE1891" s="5">
        <f t="shared" si="80"/>
        <v>0</v>
      </c>
      <c r="AF1891" s="5" t="str">
        <f t="shared" si="81"/>
        <v>katB</v>
      </c>
      <c r="AG1891" s="153"/>
      <c r="AH1891" s="153"/>
      <c r="AI1891" t="s">
        <v>17884</v>
      </c>
      <c r="AJ1891" t="s">
        <v>17878</v>
      </c>
      <c r="AK1891" s="9" t="str">
        <f>VLOOKUP(Y1891,zdroj!D:AJ,33,0)</f>
        <v>katB</v>
      </c>
    </row>
    <row r="1892" spans="8:37" x14ac:dyDescent="0.25">
      <c r="H1892" s="8"/>
      <c r="I1892" s="8"/>
      <c r="N1892" s="23"/>
      <c r="O1892" s="24"/>
      <c r="P1892" s="19"/>
      <c r="Q1892" s="19"/>
      <c r="R1892" s="19"/>
      <c r="S1892" s="27"/>
      <c r="U1892" s="27"/>
      <c r="Y1892" s="9" t="s">
        <v>502</v>
      </c>
      <c r="Z1892" s="9" t="s">
        <v>462</v>
      </c>
      <c r="AA1892" s="9" t="s">
        <v>198</v>
      </c>
      <c r="AB1892" s="9">
        <v>7976682</v>
      </c>
      <c r="AC1892" s="9" t="s">
        <v>2674</v>
      </c>
      <c r="AD1892" s="9" t="s">
        <v>231</v>
      </c>
      <c r="AE1892" s="5">
        <f t="shared" si="80"/>
        <v>0</v>
      </c>
      <c r="AF1892" s="5" t="str">
        <f t="shared" si="81"/>
        <v>katB</v>
      </c>
      <c r="AG1892" s="153"/>
      <c r="AH1892" s="153"/>
      <c r="AI1892" t="s">
        <v>201</v>
      </c>
      <c r="AJ1892" t="s">
        <v>17878</v>
      </c>
      <c r="AK1892" s="9" t="str">
        <f>VLOOKUP(Y1892,zdroj!D:AJ,33,0)</f>
        <v>katB</v>
      </c>
    </row>
    <row r="1893" spans="8:37" x14ac:dyDescent="0.25">
      <c r="H1893" s="8"/>
      <c r="I1893" s="8"/>
      <c r="N1893" s="23"/>
      <c r="O1893" s="24"/>
      <c r="P1893" s="19"/>
      <c r="Q1893" s="19"/>
      <c r="R1893" s="19"/>
      <c r="S1893" s="27"/>
      <c r="U1893" s="27"/>
      <c r="Y1893" s="9" t="s">
        <v>502</v>
      </c>
      <c r="Z1893" s="9" t="s">
        <v>462</v>
      </c>
      <c r="AA1893" s="9" t="s">
        <v>198</v>
      </c>
      <c r="AB1893" s="9">
        <v>7976691</v>
      </c>
      <c r="AC1893" s="9" t="s">
        <v>2675</v>
      </c>
      <c r="AD1893" s="9" t="s">
        <v>231</v>
      </c>
      <c r="AE1893" s="5">
        <f t="shared" si="80"/>
        <v>0</v>
      </c>
      <c r="AF1893" s="5" t="str">
        <f t="shared" si="81"/>
        <v>katB</v>
      </c>
      <c r="AG1893" s="153"/>
      <c r="AH1893" s="153"/>
      <c r="AI1893" t="s">
        <v>201</v>
      </c>
      <c r="AJ1893" t="s">
        <v>17878</v>
      </c>
      <c r="AK1893" s="9" t="str">
        <f>VLOOKUP(Y1893,zdroj!D:AJ,33,0)</f>
        <v>katB</v>
      </c>
    </row>
    <row r="1894" spans="8:37" x14ac:dyDescent="0.25">
      <c r="H1894" s="8"/>
      <c r="I1894" s="8"/>
      <c r="N1894" s="23"/>
      <c r="O1894" s="24"/>
      <c r="P1894" s="19"/>
      <c r="Q1894" s="19"/>
      <c r="R1894" s="19"/>
      <c r="S1894" s="27"/>
      <c r="U1894" s="27"/>
      <c r="Y1894" s="9" t="s">
        <v>502</v>
      </c>
      <c r="Z1894" s="9" t="s">
        <v>462</v>
      </c>
      <c r="AA1894" s="9" t="s">
        <v>198</v>
      </c>
      <c r="AB1894" s="9">
        <v>7976704</v>
      </c>
      <c r="AC1894" s="9" t="s">
        <v>2676</v>
      </c>
      <c r="AD1894" s="9" t="s">
        <v>231</v>
      </c>
      <c r="AE1894" s="5">
        <f t="shared" si="80"/>
        <v>0</v>
      </c>
      <c r="AF1894" s="5" t="str">
        <f t="shared" si="81"/>
        <v>katB</v>
      </c>
      <c r="AG1894" s="153"/>
      <c r="AH1894" s="153"/>
      <c r="AI1894" t="s">
        <v>201</v>
      </c>
      <c r="AJ1894" t="s">
        <v>17878</v>
      </c>
      <c r="AK1894" s="9" t="str">
        <f>VLOOKUP(Y1894,zdroj!D:AJ,33,0)</f>
        <v>katB</v>
      </c>
    </row>
    <row r="1895" spans="8:37" x14ac:dyDescent="0.25">
      <c r="H1895" s="8"/>
      <c r="I1895" s="8"/>
      <c r="N1895" s="23"/>
      <c r="O1895" s="24"/>
      <c r="P1895" s="19"/>
      <c r="Q1895" s="19"/>
      <c r="R1895" s="19"/>
      <c r="S1895" s="27"/>
      <c r="U1895" s="27"/>
      <c r="Y1895" s="9" t="s">
        <v>502</v>
      </c>
      <c r="Z1895" s="9" t="s">
        <v>462</v>
      </c>
      <c r="AA1895" s="9" t="s">
        <v>198</v>
      </c>
      <c r="AB1895" s="9">
        <v>7976712</v>
      </c>
      <c r="AC1895" s="9" t="s">
        <v>2677</v>
      </c>
      <c r="AD1895" s="9" t="s">
        <v>231</v>
      </c>
      <c r="AE1895" s="5">
        <f t="shared" si="80"/>
        <v>0</v>
      </c>
      <c r="AF1895" s="5" t="str">
        <f t="shared" si="81"/>
        <v>katB</v>
      </c>
      <c r="AG1895" s="153"/>
      <c r="AH1895" s="153"/>
      <c r="AI1895" t="s">
        <v>201</v>
      </c>
      <c r="AJ1895" t="s">
        <v>17878</v>
      </c>
      <c r="AK1895" s="9" t="str">
        <f>VLOOKUP(Y1895,zdroj!D:AJ,33,0)</f>
        <v>katB</v>
      </c>
    </row>
    <row r="1896" spans="8:37" x14ac:dyDescent="0.25">
      <c r="H1896" s="8"/>
      <c r="I1896" s="8"/>
      <c r="N1896" s="23"/>
      <c r="O1896" s="24"/>
      <c r="P1896" s="19"/>
      <c r="Q1896" s="19"/>
      <c r="R1896" s="19"/>
      <c r="S1896" s="27"/>
      <c r="U1896" s="27"/>
      <c r="Y1896" s="9" t="s">
        <v>502</v>
      </c>
      <c r="Z1896" s="9" t="s">
        <v>462</v>
      </c>
      <c r="AA1896" s="9" t="s">
        <v>198</v>
      </c>
      <c r="AB1896" s="9">
        <v>7976721</v>
      </c>
      <c r="AC1896" s="9" t="s">
        <v>2678</v>
      </c>
      <c r="AD1896" s="9" t="s">
        <v>231</v>
      </c>
      <c r="AE1896" s="5">
        <f t="shared" si="80"/>
        <v>0</v>
      </c>
      <c r="AF1896" s="5" t="str">
        <f t="shared" si="81"/>
        <v>katB</v>
      </c>
      <c r="AG1896" s="153"/>
      <c r="AH1896" s="153"/>
      <c r="AI1896" t="s">
        <v>201</v>
      </c>
      <c r="AJ1896" t="s">
        <v>17878</v>
      </c>
      <c r="AK1896" s="9" t="str">
        <f>VLOOKUP(Y1896,zdroj!D:AJ,33,0)</f>
        <v>katB</v>
      </c>
    </row>
    <row r="1897" spans="8:37" x14ac:dyDescent="0.25">
      <c r="H1897" s="8"/>
      <c r="I1897" s="8"/>
      <c r="N1897" s="23"/>
      <c r="O1897" s="24"/>
      <c r="P1897" s="19"/>
      <c r="Q1897" s="19"/>
      <c r="R1897" s="19"/>
      <c r="S1897" s="27"/>
      <c r="U1897" s="27"/>
      <c r="Y1897" s="9" t="s">
        <v>502</v>
      </c>
      <c r="Z1897" s="9" t="s">
        <v>462</v>
      </c>
      <c r="AA1897" s="9" t="s">
        <v>198</v>
      </c>
      <c r="AB1897" s="9">
        <v>7976739</v>
      </c>
      <c r="AC1897" s="9" t="s">
        <v>2679</v>
      </c>
      <c r="AD1897" s="9" t="s">
        <v>231</v>
      </c>
      <c r="AE1897" s="5">
        <f t="shared" si="80"/>
        <v>0</v>
      </c>
      <c r="AF1897" s="5" t="str">
        <f t="shared" si="81"/>
        <v>katB</v>
      </c>
      <c r="AG1897" s="153"/>
      <c r="AH1897" s="153"/>
      <c r="AI1897" t="s">
        <v>201</v>
      </c>
      <c r="AJ1897" t="s">
        <v>17878</v>
      </c>
      <c r="AK1897" s="9" t="str">
        <f>VLOOKUP(Y1897,zdroj!D:AJ,33,0)</f>
        <v>katB</v>
      </c>
    </row>
    <row r="1898" spans="8:37" x14ac:dyDescent="0.25">
      <c r="H1898" s="8"/>
      <c r="I1898" s="8"/>
      <c r="N1898" s="23"/>
      <c r="O1898" s="24"/>
      <c r="P1898" s="19"/>
      <c r="Q1898" s="19"/>
      <c r="R1898" s="19"/>
      <c r="S1898" s="27"/>
      <c r="U1898" s="27"/>
      <c r="Y1898" s="9" t="s">
        <v>502</v>
      </c>
      <c r="Z1898" s="9" t="s">
        <v>462</v>
      </c>
      <c r="AA1898" s="9" t="s">
        <v>198</v>
      </c>
      <c r="AB1898" s="9">
        <v>7976747</v>
      </c>
      <c r="AC1898" s="9" t="s">
        <v>2680</v>
      </c>
      <c r="AD1898" s="9" t="s">
        <v>231</v>
      </c>
      <c r="AE1898" s="5">
        <f t="shared" si="80"/>
        <v>0</v>
      </c>
      <c r="AF1898" s="5" t="str">
        <f t="shared" si="81"/>
        <v>katB</v>
      </c>
      <c r="AG1898" s="153"/>
      <c r="AH1898" s="153"/>
      <c r="AI1898" t="s">
        <v>201</v>
      </c>
      <c r="AJ1898" t="s">
        <v>17878</v>
      </c>
      <c r="AK1898" s="9" t="str">
        <f>VLOOKUP(Y1898,zdroj!D:AJ,33,0)</f>
        <v>katB</v>
      </c>
    </row>
    <row r="1899" spans="8:37" x14ac:dyDescent="0.25">
      <c r="H1899" s="8"/>
      <c r="I1899" s="8"/>
      <c r="N1899" s="23"/>
      <c r="O1899" s="24"/>
      <c r="P1899" s="19"/>
      <c r="Q1899" s="19"/>
      <c r="R1899" s="19"/>
      <c r="S1899" s="27"/>
      <c r="U1899" s="27"/>
      <c r="Y1899" s="9" t="s">
        <v>502</v>
      </c>
      <c r="Z1899" s="9" t="s">
        <v>462</v>
      </c>
      <c r="AA1899" s="9" t="s">
        <v>198</v>
      </c>
      <c r="AB1899" s="9">
        <v>7976755</v>
      </c>
      <c r="AC1899" s="9" t="s">
        <v>2681</v>
      </c>
      <c r="AD1899" s="9" t="s">
        <v>231</v>
      </c>
      <c r="AE1899" s="5">
        <f t="shared" si="80"/>
        <v>0</v>
      </c>
      <c r="AF1899" s="5" t="str">
        <f t="shared" si="81"/>
        <v>katB</v>
      </c>
      <c r="AG1899" s="153"/>
      <c r="AH1899" s="153"/>
      <c r="AI1899" t="s">
        <v>201</v>
      </c>
      <c r="AJ1899" t="s">
        <v>17878</v>
      </c>
      <c r="AK1899" s="9" t="str">
        <f>VLOOKUP(Y1899,zdroj!D:AJ,33,0)</f>
        <v>katB</v>
      </c>
    </row>
    <row r="1900" spans="8:37" x14ac:dyDescent="0.25">
      <c r="H1900" s="8"/>
      <c r="I1900" s="8"/>
      <c r="N1900" s="23"/>
      <c r="O1900" s="24"/>
      <c r="P1900" s="19"/>
      <c r="Q1900" s="19"/>
      <c r="R1900" s="19"/>
      <c r="S1900" s="27"/>
      <c r="U1900" s="27"/>
      <c r="Y1900" s="9" t="s">
        <v>502</v>
      </c>
      <c r="Z1900" s="9" t="s">
        <v>462</v>
      </c>
      <c r="AA1900" s="9" t="s">
        <v>198</v>
      </c>
      <c r="AB1900" s="9">
        <v>7976763</v>
      </c>
      <c r="AC1900" s="9" t="s">
        <v>2682</v>
      </c>
      <c r="AD1900" s="9" t="s">
        <v>231</v>
      </c>
      <c r="AE1900" s="5">
        <f t="shared" si="80"/>
        <v>0</v>
      </c>
      <c r="AF1900" s="5" t="str">
        <f t="shared" si="81"/>
        <v>katB</v>
      </c>
      <c r="AG1900" s="153"/>
      <c r="AH1900" s="153"/>
      <c r="AI1900" t="s">
        <v>201</v>
      </c>
      <c r="AJ1900" t="s">
        <v>17878</v>
      </c>
      <c r="AK1900" s="9" t="str">
        <f>VLOOKUP(Y1900,zdroj!D:AJ,33,0)</f>
        <v>katB</v>
      </c>
    </row>
    <row r="1901" spans="8:37" x14ac:dyDescent="0.25">
      <c r="H1901" s="8"/>
      <c r="I1901" s="8"/>
      <c r="N1901" s="23"/>
      <c r="O1901" s="24"/>
      <c r="P1901" s="19"/>
      <c r="Q1901" s="19"/>
      <c r="R1901" s="19"/>
      <c r="S1901" s="27"/>
      <c r="U1901" s="27"/>
      <c r="Y1901" s="9" t="s">
        <v>502</v>
      </c>
      <c r="Z1901" s="9" t="s">
        <v>462</v>
      </c>
      <c r="AA1901" s="9" t="s">
        <v>198</v>
      </c>
      <c r="AB1901" s="9">
        <v>7976771</v>
      </c>
      <c r="AC1901" s="9" t="s">
        <v>2683</v>
      </c>
      <c r="AD1901" s="9" t="s">
        <v>231</v>
      </c>
      <c r="AE1901" s="5">
        <f t="shared" si="80"/>
        <v>0</v>
      </c>
      <c r="AF1901" s="5" t="str">
        <f t="shared" si="81"/>
        <v>katB</v>
      </c>
      <c r="AG1901" s="153"/>
      <c r="AH1901" s="153"/>
      <c r="AI1901" t="s">
        <v>201</v>
      </c>
      <c r="AJ1901" t="s">
        <v>17878</v>
      </c>
      <c r="AK1901" s="9" t="str">
        <f>VLOOKUP(Y1901,zdroj!D:AJ,33,0)</f>
        <v>katB</v>
      </c>
    </row>
    <row r="1902" spans="8:37" x14ac:dyDescent="0.25">
      <c r="H1902" s="8"/>
      <c r="I1902" s="8"/>
      <c r="N1902" s="23"/>
      <c r="O1902" s="24"/>
      <c r="P1902" s="19"/>
      <c r="Q1902" s="19"/>
      <c r="R1902" s="19"/>
      <c r="S1902" s="27"/>
      <c r="U1902" s="27"/>
      <c r="Y1902" s="9" t="s">
        <v>502</v>
      </c>
      <c r="Z1902" s="9" t="s">
        <v>462</v>
      </c>
      <c r="AA1902" s="9" t="s">
        <v>198</v>
      </c>
      <c r="AB1902" s="9">
        <v>7976780</v>
      </c>
      <c r="AC1902" s="9" t="s">
        <v>2684</v>
      </c>
      <c r="AD1902" s="9" t="s">
        <v>231</v>
      </c>
      <c r="AE1902" s="5">
        <f t="shared" si="80"/>
        <v>0</v>
      </c>
      <c r="AF1902" s="5" t="str">
        <f t="shared" si="81"/>
        <v>katB</v>
      </c>
      <c r="AG1902" s="153"/>
      <c r="AH1902" s="153"/>
      <c r="AI1902" t="s">
        <v>201</v>
      </c>
      <c r="AJ1902" t="s">
        <v>17878</v>
      </c>
      <c r="AK1902" s="9" t="str">
        <f>VLOOKUP(Y1902,zdroj!D:AJ,33,0)</f>
        <v>katB</v>
      </c>
    </row>
    <row r="1903" spans="8:37" x14ac:dyDescent="0.25">
      <c r="H1903" s="8"/>
      <c r="I1903" s="8"/>
      <c r="N1903" s="23"/>
      <c r="O1903" s="24"/>
      <c r="P1903" s="19"/>
      <c r="Q1903" s="19"/>
      <c r="R1903" s="19"/>
      <c r="S1903" s="27"/>
      <c r="U1903" s="27"/>
      <c r="Y1903" s="9" t="s">
        <v>502</v>
      </c>
      <c r="Z1903" s="9" t="s">
        <v>462</v>
      </c>
      <c r="AA1903" s="9" t="s">
        <v>198</v>
      </c>
      <c r="AB1903" s="9">
        <v>7976798</v>
      </c>
      <c r="AC1903" s="9" t="s">
        <v>2685</v>
      </c>
      <c r="AD1903" s="9" t="s">
        <v>231</v>
      </c>
      <c r="AE1903" s="5">
        <f t="shared" si="80"/>
        <v>0</v>
      </c>
      <c r="AF1903" s="5" t="str">
        <f t="shared" si="81"/>
        <v>katB</v>
      </c>
      <c r="AG1903" s="153"/>
      <c r="AH1903" s="153"/>
      <c r="AI1903" t="s">
        <v>201</v>
      </c>
      <c r="AJ1903" t="s">
        <v>17878</v>
      </c>
      <c r="AK1903" s="9" t="str">
        <f>VLOOKUP(Y1903,zdroj!D:AJ,33,0)</f>
        <v>katB</v>
      </c>
    </row>
    <row r="1904" spans="8:37" x14ac:dyDescent="0.25">
      <c r="H1904" s="8"/>
      <c r="I1904" s="8"/>
      <c r="N1904" s="23"/>
      <c r="O1904" s="24"/>
      <c r="P1904" s="19"/>
      <c r="Q1904" s="19"/>
      <c r="R1904" s="19"/>
      <c r="S1904" s="27"/>
      <c r="U1904" s="27"/>
      <c r="Y1904" s="9" t="s">
        <v>502</v>
      </c>
      <c r="Z1904" s="9" t="s">
        <v>462</v>
      </c>
      <c r="AA1904" s="9" t="s">
        <v>198</v>
      </c>
      <c r="AB1904" s="9">
        <v>7976801</v>
      </c>
      <c r="AC1904" s="9" t="s">
        <v>2686</v>
      </c>
      <c r="AD1904" s="9" t="s">
        <v>231</v>
      </c>
      <c r="AE1904" s="5">
        <f t="shared" si="80"/>
        <v>0</v>
      </c>
      <c r="AF1904" s="5" t="str">
        <f t="shared" si="81"/>
        <v>katB</v>
      </c>
      <c r="AG1904" s="153"/>
      <c r="AH1904" s="153"/>
      <c r="AI1904" t="s">
        <v>201</v>
      </c>
      <c r="AJ1904" t="s">
        <v>17878</v>
      </c>
      <c r="AK1904" s="9" t="str">
        <f>VLOOKUP(Y1904,zdroj!D:AJ,33,0)</f>
        <v>katB</v>
      </c>
    </row>
    <row r="1905" spans="8:37" x14ac:dyDescent="0.25">
      <c r="H1905" s="8"/>
      <c r="I1905" s="8"/>
      <c r="N1905" s="23"/>
      <c r="O1905" s="24"/>
      <c r="P1905" s="19"/>
      <c r="Q1905" s="19"/>
      <c r="R1905" s="19"/>
      <c r="S1905" s="27"/>
      <c r="U1905" s="27"/>
      <c r="Y1905" s="9" t="s">
        <v>502</v>
      </c>
      <c r="Z1905" s="9" t="s">
        <v>462</v>
      </c>
      <c r="AA1905" s="9" t="s">
        <v>198</v>
      </c>
      <c r="AB1905" s="9">
        <v>7976810</v>
      </c>
      <c r="AC1905" s="9" t="s">
        <v>2687</v>
      </c>
      <c r="AD1905" s="9" t="s">
        <v>231</v>
      </c>
      <c r="AE1905" s="5">
        <f t="shared" si="80"/>
        <v>0</v>
      </c>
      <c r="AF1905" s="5" t="str">
        <f t="shared" si="81"/>
        <v>katB</v>
      </c>
      <c r="AG1905" s="153"/>
      <c r="AH1905" s="153"/>
      <c r="AI1905" t="s">
        <v>201</v>
      </c>
      <c r="AJ1905" t="s">
        <v>17878</v>
      </c>
      <c r="AK1905" s="9" t="str">
        <f>VLOOKUP(Y1905,zdroj!D:AJ,33,0)</f>
        <v>katB</v>
      </c>
    </row>
    <row r="1906" spans="8:37" x14ac:dyDescent="0.25">
      <c r="H1906" s="8"/>
      <c r="I1906" s="8"/>
      <c r="N1906" s="23"/>
      <c r="O1906" s="24"/>
      <c r="P1906" s="19"/>
      <c r="Q1906" s="19"/>
      <c r="R1906" s="19"/>
      <c r="S1906" s="27"/>
      <c r="U1906" s="27"/>
      <c r="Y1906" s="9" t="s">
        <v>502</v>
      </c>
      <c r="Z1906" s="9" t="s">
        <v>462</v>
      </c>
      <c r="AA1906" s="9" t="s">
        <v>198</v>
      </c>
      <c r="AB1906" s="9">
        <v>7976828</v>
      </c>
      <c r="AC1906" s="9" t="s">
        <v>2688</v>
      </c>
      <c r="AD1906" s="9" t="s">
        <v>231</v>
      </c>
      <c r="AE1906" s="5">
        <f t="shared" si="80"/>
        <v>0</v>
      </c>
      <c r="AF1906" s="5" t="str">
        <f t="shared" si="81"/>
        <v>katB</v>
      </c>
      <c r="AG1906" s="153"/>
      <c r="AH1906" s="153"/>
      <c r="AI1906" t="s">
        <v>201</v>
      </c>
      <c r="AJ1906" t="s">
        <v>17878</v>
      </c>
      <c r="AK1906" s="9" t="str">
        <f>VLOOKUP(Y1906,zdroj!D:AJ,33,0)</f>
        <v>katB</v>
      </c>
    </row>
    <row r="1907" spans="8:37" x14ac:dyDescent="0.25">
      <c r="H1907" s="8"/>
      <c r="I1907" s="8"/>
      <c r="N1907" s="23"/>
      <c r="O1907" s="24"/>
      <c r="P1907" s="19"/>
      <c r="Q1907" s="19"/>
      <c r="R1907" s="19"/>
      <c r="S1907" s="27"/>
      <c r="U1907" s="27"/>
      <c r="Y1907" s="9" t="s">
        <v>502</v>
      </c>
      <c r="Z1907" s="9" t="s">
        <v>462</v>
      </c>
      <c r="AA1907" s="9" t="s">
        <v>198</v>
      </c>
      <c r="AB1907" s="9">
        <v>7976836</v>
      </c>
      <c r="AC1907" s="9" t="s">
        <v>2689</v>
      </c>
      <c r="AD1907" s="9" t="s">
        <v>231</v>
      </c>
      <c r="AE1907" s="5">
        <f t="shared" si="80"/>
        <v>0</v>
      </c>
      <c r="AF1907" s="5" t="str">
        <f t="shared" si="81"/>
        <v>katB</v>
      </c>
      <c r="AG1907" s="153"/>
      <c r="AH1907" s="153"/>
      <c r="AI1907" t="s">
        <v>201</v>
      </c>
      <c r="AJ1907" t="s">
        <v>17878</v>
      </c>
      <c r="AK1907" s="9" t="str">
        <f>VLOOKUP(Y1907,zdroj!D:AJ,33,0)</f>
        <v>katB</v>
      </c>
    </row>
    <row r="1908" spans="8:37" x14ac:dyDescent="0.25">
      <c r="H1908" s="8"/>
      <c r="I1908" s="8"/>
      <c r="N1908" s="23"/>
      <c r="O1908" s="24"/>
      <c r="P1908" s="19"/>
      <c r="Q1908" s="19"/>
      <c r="R1908" s="19"/>
      <c r="S1908" s="27"/>
      <c r="U1908" s="27"/>
      <c r="Y1908" s="9" t="s">
        <v>502</v>
      </c>
      <c r="Z1908" s="9" t="s">
        <v>462</v>
      </c>
      <c r="AA1908" s="9" t="s">
        <v>198</v>
      </c>
      <c r="AB1908" s="9">
        <v>7976399</v>
      </c>
      <c r="AC1908" s="9" t="s">
        <v>2690</v>
      </c>
      <c r="AD1908" s="9" t="s">
        <v>231</v>
      </c>
      <c r="AE1908" s="5">
        <f t="shared" si="80"/>
        <v>0</v>
      </c>
      <c r="AF1908" s="5" t="str">
        <f t="shared" si="81"/>
        <v>katB</v>
      </c>
      <c r="AG1908" s="153"/>
      <c r="AH1908" s="153"/>
      <c r="AI1908" t="s">
        <v>201</v>
      </c>
      <c r="AJ1908" t="s">
        <v>17878</v>
      </c>
      <c r="AK1908" s="9" t="str">
        <f>VLOOKUP(Y1908,zdroj!D:AJ,33,0)</f>
        <v>katB</v>
      </c>
    </row>
    <row r="1909" spans="8:37" x14ac:dyDescent="0.25">
      <c r="H1909" s="8"/>
      <c r="I1909" s="8"/>
      <c r="N1909" s="23"/>
      <c r="O1909" s="24"/>
      <c r="P1909" s="19"/>
      <c r="Q1909" s="19"/>
      <c r="R1909" s="19"/>
      <c r="S1909" s="27"/>
      <c r="U1909" s="27"/>
      <c r="Y1909" s="9" t="s">
        <v>502</v>
      </c>
      <c r="Z1909" s="9" t="s">
        <v>462</v>
      </c>
      <c r="AA1909" s="9" t="s">
        <v>198</v>
      </c>
      <c r="AB1909" s="9">
        <v>7976852</v>
      </c>
      <c r="AC1909" s="9" t="s">
        <v>2691</v>
      </c>
      <c r="AD1909" s="9" t="s">
        <v>231</v>
      </c>
      <c r="AE1909" s="5">
        <f t="shared" si="80"/>
        <v>0</v>
      </c>
      <c r="AF1909" s="5" t="str">
        <f t="shared" si="81"/>
        <v>katB</v>
      </c>
      <c r="AG1909" s="153"/>
      <c r="AH1909" s="153"/>
      <c r="AI1909" t="s">
        <v>201</v>
      </c>
      <c r="AJ1909" t="s">
        <v>17878</v>
      </c>
      <c r="AK1909" s="9" t="str">
        <f>VLOOKUP(Y1909,zdroj!D:AJ,33,0)</f>
        <v>katB</v>
      </c>
    </row>
    <row r="1910" spans="8:37" x14ac:dyDescent="0.25">
      <c r="H1910" s="8"/>
      <c r="I1910" s="8"/>
      <c r="N1910" s="23"/>
      <c r="O1910" s="24"/>
      <c r="P1910" s="19"/>
      <c r="Q1910" s="19"/>
      <c r="R1910" s="19"/>
      <c r="S1910" s="27"/>
      <c r="U1910" s="27"/>
      <c r="Y1910" s="9" t="s">
        <v>502</v>
      </c>
      <c r="Z1910" s="9" t="s">
        <v>462</v>
      </c>
      <c r="AA1910" s="9" t="s">
        <v>198</v>
      </c>
      <c r="AB1910" s="9">
        <v>7976861</v>
      </c>
      <c r="AC1910" s="9" t="s">
        <v>2692</v>
      </c>
      <c r="AD1910" s="9" t="s">
        <v>231</v>
      </c>
      <c r="AE1910" s="5">
        <f t="shared" si="80"/>
        <v>0</v>
      </c>
      <c r="AF1910" s="5" t="str">
        <f t="shared" si="81"/>
        <v>katB</v>
      </c>
      <c r="AG1910" s="153"/>
      <c r="AH1910" s="153"/>
      <c r="AI1910" t="s">
        <v>201</v>
      </c>
      <c r="AJ1910" t="s">
        <v>17878</v>
      </c>
      <c r="AK1910" s="9" t="str">
        <f>VLOOKUP(Y1910,zdroj!D:AJ,33,0)</f>
        <v>katB</v>
      </c>
    </row>
    <row r="1911" spans="8:37" x14ac:dyDescent="0.25">
      <c r="H1911" s="8"/>
      <c r="I1911" s="8"/>
      <c r="N1911" s="23"/>
      <c r="O1911" s="24"/>
      <c r="P1911" s="19"/>
      <c r="Q1911" s="19"/>
      <c r="R1911" s="19"/>
      <c r="S1911" s="27"/>
      <c r="U1911" s="27"/>
      <c r="Y1911" s="9" t="s">
        <v>502</v>
      </c>
      <c r="Z1911" s="9" t="s">
        <v>462</v>
      </c>
      <c r="AA1911" s="9" t="s">
        <v>198</v>
      </c>
      <c r="AB1911" s="9">
        <v>7976887</v>
      </c>
      <c r="AC1911" s="9" t="s">
        <v>2693</v>
      </c>
      <c r="AD1911" s="9" t="s">
        <v>231</v>
      </c>
      <c r="AE1911" s="5">
        <f t="shared" si="80"/>
        <v>0</v>
      </c>
      <c r="AF1911" s="5" t="str">
        <f t="shared" si="81"/>
        <v>katB</v>
      </c>
      <c r="AG1911" s="153"/>
      <c r="AH1911" s="153"/>
      <c r="AI1911" t="s">
        <v>201</v>
      </c>
      <c r="AJ1911" t="s">
        <v>17878</v>
      </c>
      <c r="AK1911" s="9" t="str">
        <f>VLOOKUP(Y1911,zdroj!D:AJ,33,0)</f>
        <v>katB</v>
      </c>
    </row>
    <row r="1912" spans="8:37" x14ac:dyDescent="0.25">
      <c r="H1912" s="8"/>
      <c r="I1912" s="8"/>
      <c r="N1912" s="23"/>
      <c r="O1912" s="24"/>
      <c r="P1912" s="19"/>
      <c r="Q1912" s="19"/>
      <c r="R1912" s="19"/>
      <c r="S1912" s="27"/>
      <c r="U1912" s="27"/>
      <c r="Y1912" s="9" t="s">
        <v>502</v>
      </c>
      <c r="Z1912" s="9" t="s">
        <v>462</v>
      </c>
      <c r="AA1912" s="9" t="s">
        <v>198</v>
      </c>
      <c r="AB1912" s="9">
        <v>7976895</v>
      </c>
      <c r="AC1912" s="9" t="s">
        <v>2694</v>
      </c>
      <c r="AD1912" s="9" t="s">
        <v>231</v>
      </c>
      <c r="AE1912" s="5">
        <f t="shared" si="80"/>
        <v>0</v>
      </c>
      <c r="AF1912" s="5" t="str">
        <f t="shared" si="81"/>
        <v>katB</v>
      </c>
      <c r="AG1912" s="153"/>
      <c r="AH1912" s="153"/>
      <c r="AI1912" t="s">
        <v>201</v>
      </c>
      <c r="AJ1912" t="s">
        <v>17878</v>
      </c>
      <c r="AK1912" s="9" t="str">
        <f>VLOOKUP(Y1912,zdroj!D:AJ,33,0)</f>
        <v>katB</v>
      </c>
    </row>
    <row r="1913" spans="8:37" x14ac:dyDescent="0.25">
      <c r="H1913" s="8"/>
      <c r="I1913" s="8"/>
      <c r="N1913" s="23"/>
      <c r="O1913" s="24"/>
      <c r="P1913" s="19"/>
      <c r="Q1913" s="19"/>
      <c r="R1913" s="19"/>
      <c r="S1913" s="27"/>
      <c r="U1913" s="27"/>
      <c r="Y1913" s="9" t="s">
        <v>502</v>
      </c>
      <c r="Z1913" s="9" t="s">
        <v>462</v>
      </c>
      <c r="AA1913" s="9" t="s">
        <v>198</v>
      </c>
      <c r="AB1913" s="9">
        <v>7976917</v>
      </c>
      <c r="AC1913" s="9" t="s">
        <v>2695</v>
      </c>
      <c r="AD1913" s="9" t="s">
        <v>231</v>
      </c>
      <c r="AE1913" s="5">
        <f t="shared" si="80"/>
        <v>0</v>
      </c>
      <c r="AF1913" s="5" t="str">
        <f t="shared" si="81"/>
        <v>katB</v>
      </c>
      <c r="AG1913" s="153"/>
      <c r="AH1913" s="153"/>
      <c r="AI1913" t="s">
        <v>201</v>
      </c>
      <c r="AJ1913" t="s">
        <v>17878</v>
      </c>
      <c r="AK1913" s="9" t="str">
        <f>VLOOKUP(Y1913,zdroj!D:AJ,33,0)</f>
        <v>katB</v>
      </c>
    </row>
    <row r="1914" spans="8:37" x14ac:dyDescent="0.25">
      <c r="H1914" s="8"/>
      <c r="I1914" s="8"/>
      <c r="N1914" s="23"/>
      <c r="O1914" s="24"/>
      <c r="P1914" s="19"/>
      <c r="Q1914" s="19"/>
      <c r="R1914" s="19"/>
      <c r="S1914" s="27"/>
      <c r="U1914" s="27"/>
      <c r="Y1914" s="9" t="s">
        <v>502</v>
      </c>
      <c r="Z1914" s="9" t="s">
        <v>462</v>
      </c>
      <c r="AA1914" s="9" t="s">
        <v>198</v>
      </c>
      <c r="AB1914" s="9">
        <v>7976402</v>
      </c>
      <c r="AC1914" s="9" t="s">
        <v>2696</v>
      </c>
      <c r="AD1914" s="9" t="s">
        <v>231</v>
      </c>
      <c r="AE1914" s="5">
        <f t="shared" si="80"/>
        <v>0</v>
      </c>
      <c r="AF1914" s="5" t="str">
        <f t="shared" si="81"/>
        <v>katB</v>
      </c>
      <c r="AG1914" s="153"/>
      <c r="AH1914" s="153"/>
      <c r="AI1914" t="s">
        <v>201</v>
      </c>
      <c r="AJ1914" t="s">
        <v>17878</v>
      </c>
      <c r="AK1914" s="9" t="str">
        <f>VLOOKUP(Y1914,zdroj!D:AJ,33,0)</f>
        <v>katB</v>
      </c>
    </row>
    <row r="1915" spans="8:37" x14ac:dyDescent="0.25">
      <c r="H1915" s="8"/>
      <c r="I1915" s="8"/>
      <c r="N1915" s="23"/>
      <c r="O1915" s="24"/>
      <c r="P1915" s="19"/>
      <c r="Q1915" s="19"/>
      <c r="R1915" s="19"/>
      <c r="S1915" s="27"/>
      <c r="U1915" s="27"/>
      <c r="Y1915" s="9" t="s">
        <v>502</v>
      </c>
      <c r="Z1915" s="9" t="s">
        <v>462</v>
      </c>
      <c r="AA1915" s="9" t="s">
        <v>198</v>
      </c>
      <c r="AB1915" s="9">
        <v>7976925</v>
      </c>
      <c r="AC1915" s="9" t="s">
        <v>2697</v>
      </c>
      <c r="AD1915" s="9" t="s">
        <v>231</v>
      </c>
      <c r="AE1915" s="5">
        <f t="shared" si="80"/>
        <v>0</v>
      </c>
      <c r="AF1915" s="5" t="str">
        <f t="shared" si="81"/>
        <v>katB</v>
      </c>
      <c r="AG1915" s="153"/>
      <c r="AH1915" s="153"/>
      <c r="AI1915" t="s">
        <v>201</v>
      </c>
      <c r="AJ1915" t="s">
        <v>17878</v>
      </c>
      <c r="AK1915" s="9" t="str">
        <f>VLOOKUP(Y1915,zdroj!D:AJ,33,0)</f>
        <v>katB</v>
      </c>
    </row>
    <row r="1916" spans="8:37" x14ac:dyDescent="0.25">
      <c r="H1916" s="8"/>
      <c r="I1916" s="8"/>
      <c r="N1916" s="23"/>
      <c r="O1916" s="24"/>
      <c r="P1916" s="19"/>
      <c r="Q1916" s="19"/>
      <c r="R1916" s="19"/>
      <c r="S1916" s="27"/>
      <c r="U1916" s="27"/>
      <c r="Y1916" s="9" t="s">
        <v>502</v>
      </c>
      <c r="Z1916" s="9" t="s">
        <v>462</v>
      </c>
      <c r="AA1916" s="9" t="s">
        <v>198</v>
      </c>
      <c r="AB1916" s="9">
        <v>7976933</v>
      </c>
      <c r="AC1916" s="9" t="s">
        <v>2698</v>
      </c>
      <c r="AD1916" s="9" t="s">
        <v>231</v>
      </c>
      <c r="AE1916" s="5">
        <f t="shared" si="80"/>
        <v>0</v>
      </c>
      <c r="AF1916" s="5" t="str">
        <f t="shared" si="81"/>
        <v>katB</v>
      </c>
      <c r="AG1916" s="153"/>
      <c r="AH1916" s="153"/>
      <c r="AI1916" t="s">
        <v>201</v>
      </c>
      <c r="AJ1916" t="s">
        <v>17878</v>
      </c>
      <c r="AK1916" s="9" t="str">
        <f>VLOOKUP(Y1916,zdroj!D:AJ,33,0)</f>
        <v>katB</v>
      </c>
    </row>
    <row r="1917" spans="8:37" x14ac:dyDescent="0.25">
      <c r="H1917" s="8"/>
      <c r="I1917" s="8"/>
      <c r="N1917" s="23"/>
      <c r="O1917" s="24"/>
      <c r="P1917" s="19"/>
      <c r="Q1917" s="19"/>
      <c r="R1917" s="19"/>
      <c r="S1917" s="27"/>
      <c r="U1917" s="27"/>
      <c r="Y1917" s="9" t="s">
        <v>502</v>
      </c>
      <c r="Z1917" s="9" t="s">
        <v>462</v>
      </c>
      <c r="AA1917" s="9" t="s">
        <v>198</v>
      </c>
      <c r="AB1917" s="9">
        <v>7976968</v>
      </c>
      <c r="AC1917" s="9" t="s">
        <v>2699</v>
      </c>
      <c r="AD1917" s="9" t="s">
        <v>231</v>
      </c>
      <c r="AE1917" s="5">
        <f t="shared" si="80"/>
        <v>0</v>
      </c>
      <c r="AF1917" s="5" t="str">
        <f t="shared" si="81"/>
        <v>katB</v>
      </c>
      <c r="AG1917" s="153"/>
      <c r="AH1917" s="153"/>
      <c r="AI1917" t="s">
        <v>201</v>
      </c>
      <c r="AJ1917" t="s">
        <v>17878</v>
      </c>
      <c r="AK1917" s="9" t="str">
        <f>VLOOKUP(Y1917,zdroj!D:AJ,33,0)</f>
        <v>katB</v>
      </c>
    </row>
    <row r="1918" spans="8:37" x14ac:dyDescent="0.25">
      <c r="H1918" s="8"/>
      <c r="I1918" s="8"/>
      <c r="N1918" s="23"/>
      <c r="O1918" s="24"/>
      <c r="P1918" s="19"/>
      <c r="Q1918" s="19"/>
      <c r="R1918" s="19"/>
      <c r="S1918" s="27"/>
      <c r="U1918" s="27"/>
      <c r="Y1918" s="9" t="s">
        <v>502</v>
      </c>
      <c r="Z1918" s="9" t="s">
        <v>462</v>
      </c>
      <c r="AA1918" s="9" t="s">
        <v>198</v>
      </c>
      <c r="AB1918" s="9">
        <v>25771566</v>
      </c>
      <c r="AC1918" s="9" t="s">
        <v>2700</v>
      </c>
      <c r="AD1918" s="9" t="s">
        <v>231</v>
      </c>
      <c r="AE1918" s="5">
        <f t="shared" si="80"/>
        <v>0</v>
      </c>
      <c r="AF1918" s="5" t="str">
        <f t="shared" si="81"/>
        <v>katB</v>
      </c>
      <c r="AG1918" s="153"/>
      <c r="AH1918" s="153"/>
      <c r="AI1918" t="s">
        <v>201</v>
      </c>
      <c r="AJ1918" t="s">
        <v>17878</v>
      </c>
      <c r="AK1918" s="9" t="str">
        <f>VLOOKUP(Y1918,zdroj!D:AJ,33,0)</f>
        <v>katB</v>
      </c>
    </row>
    <row r="1919" spans="8:37" x14ac:dyDescent="0.25">
      <c r="H1919" s="8"/>
      <c r="I1919" s="8"/>
      <c r="N1919" s="23"/>
      <c r="O1919" s="24"/>
      <c r="P1919" s="19"/>
      <c r="Q1919" s="19"/>
      <c r="R1919" s="19"/>
      <c r="S1919" s="27"/>
      <c r="U1919" s="27"/>
      <c r="Y1919" s="9" t="s">
        <v>502</v>
      </c>
      <c r="Z1919" s="9" t="s">
        <v>462</v>
      </c>
      <c r="AA1919" s="9" t="s">
        <v>198</v>
      </c>
      <c r="AB1919" s="9">
        <v>7976976</v>
      </c>
      <c r="AC1919" s="9" t="s">
        <v>2701</v>
      </c>
      <c r="AD1919" s="9" t="s">
        <v>231</v>
      </c>
      <c r="AE1919" s="5">
        <f t="shared" si="80"/>
        <v>0</v>
      </c>
      <c r="AF1919" s="5" t="str">
        <f t="shared" si="81"/>
        <v>katB</v>
      </c>
      <c r="AG1919" s="153"/>
      <c r="AH1919" s="153"/>
      <c r="AI1919" t="s">
        <v>201</v>
      </c>
      <c r="AJ1919" t="s">
        <v>17878</v>
      </c>
      <c r="AK1919" s="9" t="str">
        <f>VLOOKUP(Y1919,zdroj!D:AJ,33,0)</f>
        <v>katB</v>
      </c>
    </row>
    <row r="1920" spans="8:37" x14ac:dyDescent="0.25">
      <c r="H1920" s="8"/>
      <c r="I1920" s="8"/>
      <c r="N1920" s="23"/>
      <c r="O1920" s="24"/>
      <c r="P1920" s="19"/>
      <c r="Q1920" s="19"/>
      <c r="R1920" s="19"/>
      <c r="S1920" s="27"/>
      <c r="U1920" s="27"/>
      <c r="Y1920" s="9" t="s">
        <v>502</v>
      </c>
      <c r="Z1920" s="9" t="s">
        <v>462</v>
      </c>
      <c r="AA1920" s="9" t="s">
        <v>198</v>
      </c>
      <c r="AB1920" s="9">
        <v>7976984</v>
      </c>
      <c r="AC1920" s="9" t="s">
        <v>2702</v>
      </c>
      <c r="AD1920" s="9" t="s">
        <v>231</v>
      </c>
      <c r="AE1920" s="5">
        <f t="shared" si="80"/>
        <v>0</v>
      </c>
      <c r="AF1920" s="5" t="str">
        <f t="shared" si="81"/>
        <v>katB</v>
      </c>
      <c r="AG1920" s="153"/>
      <c r="AH1920" s="153"/>
      <c r="AI1920" t="s">
        <v>201</v>
      </c>
      <c r="AJ1920" t="s">
        <v>17878</v>
      </c>
      <c r="AK1920" s="9" t="str">
        <f>VLOOKUP(Y1920,zdroj!D:AJ,33,0)</f>
        <v>katB</v>
      </c>
    </row>
    <row r="1921" spans="8:37" x14ac:dyDescent="0.25">
      <c r="H1921" s="8"/>
      <c r="I1921" s="8"/>
      <c r="N1921" s="23"/>
      <c r="O1921" s="24"/>
      <c r="P1921" s="19"/>
      <c r="Q1921" s="19"/>
      <c r="R1921" s="19"/>
      <c r="S1921" s="27"/>
      <c r="U1921" s="27"/>
      <c r="Y1921" s="9" t="s">
        <v>502</v>
      </c>
      <c r="Z1921" s="9" t="s">
        <v>462</v>
      </c>
      <c r="AA1921" s="9" t="s">
        <v>198</v>
      </c>
      <c r="AB1921" s="9">
        <v>27554945</v>
      </c>
      <c r="AC1921" s="9" t="s">
        <v>2703</v>
      </c>
      <c r="AD1921" s="9" t="s">
        <v>231</v>
      </c>
      <c r="AE1921" s="5">
        <f t="shared" si="80"/>
        <v>0</v>
      </c>
      <c r="AF1921" s="5" t="str">
        <f t="shared" si="81"/>
        <v>katB</v>
      </c>
      <c r="AG1921" s="153"/>
      <c r="AH1921" s="153"/>
      <c r="AI1921" t="s">
        <v>201</v>
      </c>
      <c r="AJ1921" t="s">
        <v>17878</v>
      </c>
      <c r="AK1921" s="9" t="str">
        <f>VLOOKUP(Y1921,zdroj!D:AJ,33,0)</f>
        <v>katB</v>
      </c>
    </row>
    <row r="1922" spans="8:37" x14ac:dyDescent="0.25">
      <c r="H1922" s="8"/>
      <c r="I1922" s="8"/>
      <c r="N1922" s="23"/>
      <c r="O1922" s="24"/>
      <c r="P1922" s="19"/>
      <c r="Q1922" s="19"/>
      <c r="R1922" s="19"/>
      <c r="S1922" s="27"/>
      <c r="U1922" s="27"/>
      <c r="Y1922" s="9" t="s">
        <v>502</v>
      </c>
      <c r="Z1922" s="9" t="s">
        <v>462</v>
      </c>
      <c r="AA1922" s="9" t="s">
        <v>198</v>
      </c>
      <c r="AB1922" s="9">
        <v>7976411</v>
      </c>
      <c r="AC1922" s="9" t="s">
        <v>2704</v>
      </c>
      <c r="AD1922" s="9" t="s">
        <v>231</v>
      </c>
      <c r="AE1922" s="5">
        <f t="shared" si="80"/>
        <v>0</v>
      </c>
      <c r="AF1922" s="5" t="str">
        <f t="shared" si="81"/>
        <v>katB</v>
      </c>
      <c r="AG1922" s="153"/>
      <c r="AH1922" s="153"/>
      <c r="AI1922" t="s">
        <v>201</v>
      </c>
      <c r="AJ1922" t="s">
        <v>17878</v>
      </c>
      <c r="AK1922" s="9" t="str">
        <f>VLOOKUP(Y1922,zdroj!D:AJ,33,0)</f>
        <v>katB</v>
      </c>
    </row>
    <row r="1923" spans="8:37" x14ac:dyDescent="0.25">
      <c r="H1923" s="8"/>
      <c r="I1923" s="8"/>
      <c r="N1923" s="23"/>
      <c r="O1923" s="24"/>
      <c r="P1923" s="19"/>
      <c r="Q1923" s="19"/>
      <c r="R1923" s="19"/>
      <c r="S1923" s="27"/>
      <c r="U1923" s="27"/>
      <c r="Y1923" s="9" t="s">
        <v>502</v>
      </c>
      <c r="Z1923" s="9" t="s">
        <v>462</v>
      </c>
      <c r="AA1923" s="9" t="s">
        <v>198</v>
      </c>
      <c r="AB1923" s="9">
        <v>7976992</v>
      </c>
      <c r="AC1923" s="9" t="s">
        <v>2705</v>
      </c>
      <c r="AD1923" s="9" t="s">
        <v>231</v>
      </c>
      <c r="AE1923" s="5">
        <f t="shared" si="80"/>
        <v>0</v>
      </c>
      <c r="AF1923" s="5" t="str">
        <f t="shared" si="81"/>
        <v>katB</v>
      </c>
      <c r="AG1923" s="153"/>
      <c r="AH1923" s="153"/>
      <c r="AI1923" t="s">
        <v>201</v>
      </c>
      <c r="AJ1923" t="s">
        <v>17878</v>
      </c>
      <c r="AK1923" s="9" t="str">
        <f>VLOOKUP(Y1923,zdroj!D:AJ,33,0)</f>
        <v>katB</v>
      </c>
    </row>
    <row r="1924" spans="8:37" x14ac:dyDescent="0.25">
      <c r="H1924" s="8"/>
      <c r="I1924" s="8"/>
      <c r="N1924" s="23"/>
      <c r="O1924" s="24"/>
      <c r="P1924" s="19"/>
      <c r="Q1924" s="19"/>
      <c r="R1924" s="19"/>
      <c r="S1924" s="27"/>
      <c r="U1924" s="27"/>
      <c r="Y1924" s="9" t="s">
        <v>502</v>
      </c>
      <c r="Z1924" s="9" t="s">
        <v>462</v>
      </c>
      <c r="AA1924" s="9" t="s">
        <v>198</v>
      </c>
      <c r="AB1924" s="9">
        <v>7977018</v>
      </c>
      <c r="AC1924" s="9" t="s">
        <v>2706</v>
      </c>
      <c r="AD1924" s="9" t="s">
        <v>231</v>
      </c>
      <c r="AE1924" s="5">
        <f t="shared" si="80"/>
        <v>0</v>
      </c>
      <c r="AF1924" s="5" t="str">
        <f t="shared" si="81"/>
        <v>katB</v>
      </c>
      <c r="AG1924" s="153"/>
      <c r="AH1924" s="153"/>
      <c r="AI1924" t="s">
        <v>201</v>
      </c>
      <c r="AJ1924" t="s">
        <v>17878</v>
      </c>
      <c r="AK1924" s="9" t="str">
        <f>VLOOKUP(Y1924,zdroj!D:AJ,33,0)</f>
        <v>katB</v>
      </c>
    </row>
    <row r="1925" spans="8:37" x14ac:dyDescent="0.25">
      <c r="H1925" s="8"/>
      <c r="I1925" s="8"/>
      <c r="N1925" s="23"/>
      <c r="O1925" s="24"/>
      <c r="P1925" s="19"/>
      <c r="Q1925" s="19"/>
      <c r="R1925" s="19"/>
      <c r="S1925" s="27"/>
      <c r="U1925" s="27"/>
      <c r="Y1925" s="9" t="s">
        <v>502</v>
      </c>
      <c r="Z1925" s="9" t="s">
        <v>462</v>
      </c>
      <c r="AA1925" s="9" t="s">
        <v>198</v>
      </c>
      <c r="AB1925" s="9">
        <v>7977026</v>
      </c>
      <c r="AC1925" s="9" t="s">
        <v>2707</v>
      </c>
      <c r="AD1925" s="9" t="s">
        <v>231</v>
      </c>
      <c r="AE1925" s="5">
        <f t="shared" si="80"/>
        <v>0</v>
      </c>
      <c r="AF1925" s="5" t="str">
        <f t="shared" si="81"/>
        <v>katB</v>
      </c>
      <c r="AG1925" s="153"/>
      <c r="AH1925" s="153"/>
      <c r="AI1925" t="s">
        <v>201</v>
      </c>
      <c r="AJ1925" t="s">
        <v>17878</v>
      </c>
      <c r="AK1925" s="9" t="str">
        <f>VLOOKUP(Y1925,zdroj!D:AJ,33,0)</f>
        <v>katB</v>
      </c>
    </row>
    <row r="1926" spans="8:37" x14ac:dyDescent="0.25">
      <c r="H1926" s="8"/>
      <c r="I1926" s="8"/>
      <c r="N1926" s="23"/>
      <c r="O1926" s="24"/>
      <c r="P1926" s="19"/>
      <c r="Q1926" s="19"/>
      <c r="R1926" s="19"/>
      <c r="S1926" s="27"/>
      <c r="U1926" s="27"/>
      <c r="Y1926" s="9" t="s">
        <v>502</v>
      </c>
      <c r="Z1926" s="9" t="s">
        <v>462</v>
      </c>
      <c r="AA1926" s="9" t="s">
        <v>198</v>
      </c>
      <c r="AB1926" s="9">
        <v>7977034</v>
      </c>
      <c r="AC1926" s="9" t="s">
        <v>2708</v>
      </c>
      <c r="AD1926" s="9" t="s">
        <v>231</v>
      </c>
      <c r="AE1926" s="5">
        <f t="shared" si="80"/>
        <v>0</v>
      </c>
      <c r="AF1926" s="5" t="str">
        <f t="shared" si="81"/>
        <v>katB</v>
      </c>
      <c r="AG1926" s="153"/>
      <c r="AH1926" s="153"/>
      <c r="AI1926" t="s">
        <v>201</v>
      </c>
      <c r="AJ1926" t="s">
        <v>17878</v>
      </c>
      <c r="AK1926" s="9" t="str">
        <f>VLOOKUP(Y1926,zdroj!D:AJ,33,0)</f>
        <v>katB</v>
      </c>
    </row>
    <row r="1927" spans="8:37" x14ac:dyDescent="0.25">
      <c r="H1927" s="8"/>
      <c r="I1927" s="8"/>
      <c r="N1927" s="23"/>
      <c r="O1927" s="24"/>
      <c r="P1927" s="19"/>
      <c r="Q1927" s="19"/>
      <c r="R1927" s="19"/>
      <c r="S1927" s="27"/>
      <c r="U1927" s="27"/>
      <c r="Y1927" s="9" t="s">
        <v>502</v>
      </c>
      <c r="Z1927" s="9" t="s">
        <v>462</v>
      </c>
      <c r="AA1927" s="9" t="s">
        <v>198</v>
      </c>
      <c r="AB1927" s="9">
        <v>7977042</v>
      </c>
      <c r="AC1927" s="9" t="s">
        <v>2709</v>
      </c>
      <c r="AD1927" s="9" t="s">
        <v>231</v>
      </c>
      <c r="AE1927" s="5">
        <f t="shared" si="80"/>
        <v>0</v>
      </c>
      <c r="AF1927" s="5" t="str">
        <f t="shared" si="81"/>
        <v>katB</v>
      </c>
      <c r="AG1927" s="153"/>
      <c r="AH1927" s="153"/>
      <c r="AI1927" t="s">
        <v>201</v>
      </c>
      <c r="AJ1927" t="s">
        <v>17878</v>
      </c>
      <c r="AK1927" s="9" t="str">
        <f>VLOOKUP(Y1927,zdroj!D:AJ,33,0)</f>
        <v>katB</v>
      </c>
    </row>
    <row r="1928" spans="8:37" x14ac:dyDescent="0.25">
      <c r="H1928" s="8"/>
      <c r="I1928" s="8"/>
      <c r="N1928" s="23"/>
      <c r="O1928" s="24"/>
      <c r="P1928" s="19"/>
      <c r="Q1928" s="19"/>
      <c r="R1928" s="19"/>
      <c r="S1928" s="27"/>
      <c r="U1928" s="27"/>
      <c r="Y1928" s="9" t="s">
        <v>502</v>
      </c>
      <c r="Z1928" s="9" t="s">
        <v>462</v>
      </c>
      <c r="AA1928" s="9" t="s">
        <v>198</v>
      </c>
      <c r="AB1928" s="9">
        <v>7977051</v>
      </c>
      <c r="AC1928" s="9" t="s">
        <v>2710</v>
      </c>
      <c r="AD1928" s="9" t="s">
        <v>231</v>
      </c>
      <c r="AE1928" s="5">
        <f t="shared" si="80"/>
        <v>0</v>
      </c>
      <c r="AF1928" s="5" t="str">
        <f t="shared" si="81"/>
        <v>katB</v>
      </c>
      <c r="AG1928" s="153"/>
      <c r="AH1928" s="153"/>
      <c r="AI1928" t="s">
        <v>201</v>
      </c>
      <c r="AJ1928" t="s">
        <v>17878</v>
      </c>
      <c r="AK1928" s="9" t="str">
        <f>VLOOKUP(Y1928,zdroj!D:AJ,33,0)</f>
        <v>katB</v>
      </c>
    </row>
    <row r="1929" spans="8:37" x14ac:dyDescent="0.25">
      <c r="H1929" s="8"/>
      <c r="I1929" s="8"/>
      <c r="N1929" s="23"/>
      <c r="O1929" s="24"/>
      <c r="P1929" s="19"/>
      <c r="Q1929" s="19"/>
      <c r="R1929" s="19"/>
      <c r="S1929" s="27"/>
      <c r="U1929" s="27"/>
      <c r="Y1929" s="9" t="s">
        <v>502</v>
      </c>
      <c r="Z1929" s="9" t="s">
        <v>462</v>
      </c>
      <c r="AA1929" s="9" t="s">
        <v>198</v>
      </c>
      <c r="AB1929" s="9">
        <v>7977069</v>
      </c>
      <c r="AC1929" s="9" t="s">
        <v>2711</v>
      </c>
      <c r="AD1929" s="9" t="s">
        <v>231</v>
      </c>
      <c r="AE1929" s="5">
        <f t="shared" si="80"/>
        <v>0</v>
      </c>
      <c r="AF1929" s="5" t="str">
        <f t="shared" si="81"/>
        <v>katB</v>
      </c>
      <c r="AG1929" s="153"/>
      <c r="AH1929" s="153"/>
      <c r="AI1929" t="s">
        <v>201</v>
      </c>
      <c r="AJ1929" t="s">
        <v>17878</v>
      </c>
      <c r="AK1929" s="9" t="str">
        <f>VLOOKUP(Y1929,zdroj!D:AJ,33,0)</f>
        <v>katB</v>
      </c>
    </row>
    <row r="1930" spans="8:37" x14ac:dyDescent="0.25">
      <c r="H1930" s="8"/>
      <c r="I1930" s="8"/>
      <c r="N1930" s="23"/>
      <c r="O1930" s="24"/>
      <c r="P1930" s="19"/>
      <c r="Q1930" s="19"/>
      <c r="R1930" s="19"/>
      <c r="S1930" s="27"/>
      <c r="U1930" s="27"/>
      <c r="Y1930" s="9" t="s">
        <v>502</v>
      </c>
      <c r="Z1930" s="9" t="s">
        <v>462</v>
      </c>
      <c r="AA1930" s="9" t="s">
        <v>198</v>
      </c>
      <c r="AB1930" s="9">
        <v>7977077</v>
      </c>
      <c r="AC1930" s="9" t="s">
        <v>2712</v>
      </c>
      <c r="AD1930" s="9" t="s">
        <v>231</v>
      </c>
      <c r="AE1930" s="5">
        <f t="shared" ref="AE1930:AE1993" si="82">VLOOKUP(Y1930,K:T,10,0)</f>
        <v>0</v>
      </c>
      <c r="AF1930" s="5" t="str">
        <f t="shared" ref="AF1930:AF1993" si="83">IF(AE1930="A",IF(AD1930="katA","katB",AD1930),AD1930)</f>
        <v>katB</v>
      </c>
      <c r="AG1930" s="153"/>
      <c r="AH1930" s="153"/>
      <c r="AI1930" t="s">
        <v>201</v>
      </c>
      <c r="AJ1930" t="s">
        <v>17878</v>
      </c>
      <c r="AK1930" s="9" t="str">
        <f>VLOOKUP(Y1930,zdroj!D:AJ,33,0)</f>
        <v>katB</v>
      </c>
    </row>
    <row r="1931" spans="8:37" x14ac:dyDescent="0.25">
      <c r="H1931" s="8"/>
      <c r="I1931" s="8"/>
      <c r="N1931" s="23"/>
      <c r="O1931" s="24"/>
      <c r="P1931" s="19"/>
      <c r="Q1931" s="19"/>
      <c r="R1931" s="19"/>
      <c r="S1931" s="27"/>
      <c r="U1931" s="27"/>
      <c r="Y1931" s="9" t="s">
        <v>502</v>
      </c>
      <c r="Z1931" s="9" t="s">
        <v>462</v>
      </c>
      <c r="AA1931" s="9" t="s">
        <v>198</v>
      </c>
      <c r="AB1931" s="9">
        <v>7977085</v>
      </c>
      <c r="AC1931" s="9" t="s">
        <v>2713</v>
      </c>
      <c r="AD1931" s="9" t="s">
        <v>231</v>
      </c>
      <c r="AE1931" s="5">
        <f t="shared" si="82"/>
        <v>0</v>
      </c>
      <c r="AF1931" s="5" t="str">
        <f t="shared" si="83"/>
        <v>katB</v>
      </c>
      <c r="AG1931" s="153"/>
      <c r="AH1931" s="153"/>
      <c r="AI1931" t="s">
        <v>201</v>
      </c>
      <c r="AJ1931" t="s">
        <v>17878</v>
      </c>
      <c r="AK1931" s="9" t="str">
        <f>VLOOKUP(Y1931,zdroj!D:AJ,33,0)</f>
        <v>katB</v>
      </c>
    </row>
    <row r="1932" spans="8:37" x14ac:dyDescent="0.25">
      <c r="H1932" s="8"/>
      <c r="I1932" s="8"/>
      <c r="N1932" s="23"/>
      <c r="O1932" s="24"/>
      <c r="P1932" s="19"/>
      <c r="Q1932" s="19"/>
      <c r="R1932" s="19"/>
      <c r="S1932" s="27"/>
      <c r="U1932" s="27"/>
      <c r="Y1932" s="9" t="s">
        <v>502</v>
      </c>
      <c r="Z1932" s="9" t="s">
        <v>462</v>
      </c>
      <c r="AA1932" s="9" t="s">
        <v>198</v>
      </c>
      <c r="AB1932" s="9">
        <v>7976429</v>
      </c>
      <c r="AC1932" s="9" t="s">
        <v>2714</v>
      </c>
      <c r="AD1932" s="9" t="s">
        <v>231</v>
      </c>
      <c r="AE1932" s="5">
        <f t="shared" si="82"/>
        <v>0</v>
      </c>
      <c r="AF1932" s="5" t="str">
        <f t="shared" si="83"/>
        <v>katB</v>
      </c>
      <c r="AG1932" s="153"/>
      <c r="AH1932" s="153"/>
      <c r="AI1932" t="s">
        <v>201</v>
      </c>
      <c r="AJ1932" t="s">
        <v>17878</v>
      </c>
      <c r="AK1932" s="9" t="str">
        <f>VLOOKUP(Y1932,zdroj!D:AJ,33,0)</f>
        <v>katB</v>
      </c>
    </row>
    <row r="1933" spans="8:37" x14ac:dyDescent="0.25">
      <c r="H1933" s="8"/>
      <c r="I1933" s="8"/>
      <c r="N1933" s="23"/>
      <c r="O1933" s="24"/>
      <c r="P1933" s="19"/>
      <c r="Q1933" s="19"/>
      <c r="R1933" s="19"/>
      <c r="S1933" s="27"/>
      <c r="U1933" s="27"/>
      <c r="Y1933" s="9" t="s">
        <v>502</v>
      </c>
      <c r="Z1933" s="9" t="s">
        <v>462</v>
      </c>
      <c r="AA1933" s="9" t="s">
        <v>198</v>
      </c>
      <c r="AB1933" s="9">
        <v>7977093</v>
      </c>
      <c r="AC1933" s="9" t="s">
        <v>2715</v>
      </c>
      <c r="AD1933" s="9" t="s">
        <v>231</v>
      </c>
      <c r="AE1933" s="5">
        <f t="shared" si="82"/>
        <v>0</v>
      </c>
      <c r="AF1933" s="5" t="str">
        <f t="shared" si="83"/>
        <v>katB</v>
      </c>
      <c r="AG1933" s="153"/>
      <c r="AH1933" s="153"/>
      <c r="AI1933" t="s">
        <v>201</v>
      </c>
      <c r="AJ1933" t="s">
        <v>17878</v>
      </c>
      <c r="AK1933" s="9" t="str">
        <f>VLOOKUP(Y1933,zdroj!D:AJ,33,0)</f>
        <v>katB</v>
      </c>
    </row>
    <row r="1934" spans="8:37" x14ac:dyDescent="0.25">
      <c r="H1934" s="8"/>
      <c r="I1934" s="8"/>
      <c r="N1934" s="23"/>
      <c r="O1934" s="24"/>
      <c r="P1934" s="19"/>
      <c r="Q1934" s="19"/>
      <c r="R1934" s="19"/>
      <c r="S1934" s="27"/>
      <c r="U1934" s="27"/>
      <c r="Y1934" s="9" t="s">
        <v>502</v>
      </c>
      <c r="Z1934" s="9" t="s">
        <v>462</v>
      </c>
      <c r="AA1934" s="9" t="s">
        <v>198</v>
      </c>
      <c r="AB1934" s="9">
        <v>7977107</v>
      </c>
      <c r="AC1934" s="9" t="s">
        <v>2716</v>
      </c>
      <c r="AD1934" s="9" t="s">
        <v>231</v>
      </c>
      <c r="AE1934" s="5">
        <f t="shared" si="82"/>
        <v>0</v>
      </c>
      <c r="AF1934" s="5" t="str">
        <f t="shared" si="83"/>
        <v>katB</v>
      </c>
      <c r="AG1934" s="153"/>
      <c r="AH1934" s="153"/>
      <c r="AI1934" t="s">
        <v>201</v>
      </c>
      <c r="AJ1934" t="s">
        <v>17878</v>
      </c>
      <c r="AK1934" s="9" t="str">
        <f>VLOOKUP(Y1934,zdroj!D:AJ,33,0)</f>
        <v>katB</v>
      </c>
    </row>
    <row r="1935" spans="8:37" x14ac:dyDescent="0.25">
      <c r="H1935" s="8"/>
      <c r="I1935" s="8"/>
      <c r="N1935" s="23"/>
      <c r="O1935" s="24"/>
      <c r="P1935" s="19"/>
      <c r="Q1935" s="19"/>
      <c r="R1935" s="19"/>
      <c r="S1935" s="27"/>
      <c r="U1935" s="27"/>
      <c r="Y1935" s="9" t="s">
        <v>502</v>
      </c>
      <c r="Z1935" s="9" t="s">
        <v>462</v>
      </c>
      <c r="AA1935" s="9" t="s">
        <v>198</v>
      </c>
      <c r="AB1935" s="9">
        <v>7977115</v>
      </c>
      <c r="AC1935" s="9" t="s">
        <v>2717</v>
      </c>
      <c r="AD1935" s="9" t="s">
        <v>231</v>
      </c>
      <c r="AE1935" s="5">
        <f t="shared" si="82"/>
        <v>0</v>
      </c>
      <c r="AF1935" s="5" t="str">
        <f t="shared" si="83"/>
        <v>katB</v>
      </c>
      <c r="AG1935" s="153"/>
      <c r="AH1935" s="153"/>
      <c r="AI1935" t="s">
        <v>201</v>
      </c>
      <c r="AJ1935" t="s">
        <v>17878</v>
      </c>
      <c r="AK1935" s="9" t="str">
        <f>VLOOKUP(Y1935,zdroj!D:AJ,33,0)</f>
        <v>katB</v>
      </c>
    </row>
    <row r="1936" spans="8:37" x14ac:dyDescent="0.25">
      <c r="H1936" s="8"/>
      <c r="I1936" s="8"/>
      <c r="N1936" s="23"/>
      <c r="O1936" s="24"/>
      <c r="P1936" s="19"/>
      <c r="Q1936" s="19"/>
      <c r="R1936" s="19"/>
      <c r="S1936" s="27"/>
      <c r="U1936" s="27"/>
      <c r="Y1936" s="9" t="s">
        <v>502</v>
      </c>
      <c r="Z1936" s="9" t="s">
        <v>462</v>
      </c>
      <c r="AA1936" s="9" t="s">
        <v>198</v>
      </c>
      <c r="AB1936" s="9">
        <v>7977123</v>
      </c>
      <c r="AC1936" s="9" t="s">
        <v>2718</v>
      </c>
      <c r="AD1936" s="9" t="s">
        <v>231</v>
      </c>
      <c r="AE1936" s="5">
        <f t="shared" si="82"/>
        <v>0</v>
      </c>
      <c r="AF1936" s="5" t="str">
        <f t="shared" si="83"/>
        <v>katB</v>
      </c>
      <c r="AG1936" s="153"/>
      <c r="AH1936" s="153"/>
      <c r="AI1936" t="s">
        <v>201</v>
      </c>
      <c r="AJ1936" t="s">
        <v>17878</v>
      </c>
      <c r="AK1936" s="9" t="str">
        <f>VLOOKUP(Y1936,zdroj!D:AJ,33,0)</f>
        <v>katB</v>
      </c>
    </row>
    <row r="1937" spans="8:37" x14ac:dyDescent="0.25">
      <c r="H1937" s="8"/>
      <c r="I1937" s="8"/>
      <c r="N1937" s="23"/>
      <c r="O1937" s="24"/>
      <c r="P1937" s="19"/>
      <c r="Q1937" s="19"/>
      <c r="R1937" s="19"/>
      <c r="S1937" s="27"/>
      <c r="U1937" s="27"/>
      <c r="Y1937" s="9" t="s">
        <v>502</v>
      </c>
      <c r="Z1937" s="9" t="s">
        <v>462</v>
      </c>
      <c r="AA1937" s="9" t="s">
        <v>198</v>
      </c>
      <c r="AB1937" s="9">
        <v>7977131</v>
      </c>
      <c r="AC1937" s="9" t="s">
        <v>2719</v>
      </c>
      <c r="AD1937" s="9" t="s">
        <v>231</v>
      </c>
      <c r="AE1937" s="5">
        <f t="shared" si="82"/>
        <v>0</v>
      </c>
      <c r="AF1937" s="5" t="str">
        <f t="shared" si="83"/>
        <v>katB</v>
      </c>
      <c r="AG1937" s="153"/>
      <c r="AH1937" s="153"/>
      <c r="AI1937" t="s">
        <v>201</v>
      </c>
      <c r="AJ1937" t="s">
        <v>17878</v>
      </c>
      <c r="AK1937" s="9" t="str">
        <f>VLOOKUP(Y1937,zdroj!D:AJ,33,0)</f>
        <v>katB</v>
      </c>
    </row>
    <row r="1938" spans="8:37" x14ac:dyDescent="0.25">
      <c r="H1938" s="8"/>
      <c r="I1938" s="8"/>
      <c r="N1938" s="23"/>
      <c r="O1938" s="24"/>
      <c r="P1938" s="19"/>
      <c r="Q1938" s="19"/>
      <c r="R1938" s="19"/>
      <c r="S1938" s="27"/>
      <c r="U1938" s="27"/>
      <c r="Y1938" s="9" t="s">
        <v>502</v>
      </c>
      <c r="Z1938" s="9" t="s">
        <v>462</v>
      </c>
      <c r="AA1938" s="9" t="s">
        <v>198</v>
      </c>
      <c r="AB1938" s="9">
        <v>7977140</v>
      </c>
      <c r="AC1938" s="9" t="s">
        <v>2720</v>
      </c>
      <c r="AD1938" s="9" t="s">
        <v>231</v>
      </c>
      <c r="AE1938" s="5">
        <f t="shared" si="82"/>
        <v>0</v>
      </c>
      <c r="AF1938" s="5" t="str">
        <f t="shared" si="83"/>
        <v>katB</v>
      </c>
      <c r="AG1938" s="153"/>
      <c r="AH1938" s="153"/>
      <c r="AI1938" t="s">
        <v>201</v>
      </c>
      <c r="AJ1938" t="s">
        <v>17878</v>
      </c>
      <c r="AK1938" s="9" t="str">
        <f>VLOOKUP(Y1938,zdroj!D:AJ,33,0)</f>
        <v>katB</v>
      </c>
    </row>
    <row r="1939" spans="8:37" x14ac:dyDescent="0.25">
      <c r="H1939" s="8"/>
      <c r="I1939" s="8"/>
      <c r="N1939" s="23"/>
      <c r="O1939" s="24"/>
      <c r="P1939" s="19"/>
      <c r="Q1939" s="19"/>
      <c r="R1939" s="19"/>
      <c r="S1939" s="27"/>
      <c r="U1939" s="27"/>
      <c r="Y1939" s="9" t="s">
        <v>502</v>
      </c>
      <c r="Z1939" s="9" t="s">
        <v>462</v>
      </c>
      <c r="AA1939" s="9" t="s">
        <v>198</v>
      </c>
      <c r="AB1939" s="9">
        <v>7977158</v>
      </c>
      <c r="AC1939" s="9" t="s">
        <v>2721</v>
      </c>
      <c r="AD1939" s="9" t="s">
        <v>231</v>
      </c>
      <c r="AE1939" s="5">
        <f t="shared" si="82"/>
        <v>0</v>
      </c>
      <c r="AF1939" s="5" t="str">
        <f t="shared" si="83"/>
        <v>katB</v>
      </c>
      <c r="AG1939" s="153"/>
      <c r="AH1939" s="153"/>
      <c r="AI1939" t="s">
        <v>201</v>
      </c>
      <c r="AJ1939" t="s">
        <v>17878</v>
      </c>
      <c r="AK1939" s="9" t="str">
        <f>VLOOKUP(Y1939,zdroj!D:AJ,33,0)</f>
        <v>katB</v>
      </c>
    </row>
    <row r="1940" spans="8:37" x14ac:dyDescent="0.25">
      <c r="H1940" s="8"/>
      <c r="I1940" s="8"/>
      <c r="N1940" s="23"/>
      <c r="O1940" s="24"/>
      <c r="P1940" s="19"/>
      <c r="Q1940" s="19"/>
      <c r="R1940" s="19"/>
      <c r="S1940" s="27"/>
      <c r="U1940" s="27"/>
      <c r="Y1940" s="9" t="s">
        <v>502</v>
      </c>
      <c r="Z1940" s="9" t="s">
        <v>462</v>
      </c>
      <c r="AA1940" s="9" t="s">
        <v>198</v>
      </c>
      <c r="AB1940" s="9">
        <v>7977166</v>
      </c>
      <c r="AC1940" s="9" t="s">
        <v>2722</v>
      </c>
      <c r="AD1940" s="9" t="s">
        <v>231</v>
      </c>
      <c r="AE1940" s="5">
        <f t="shared" si="82"/>
        <v>0</v>
      </c>
      <c r="AF1940" s="5" t="str">
        <f t="shared" si="83"/>
        <v>katB</v>
      </c>
      <c r="AG1940" s="153"/>
      <c r="AH1940" s="153"/>
      <c r="AI1940" t="s">
        <v>201</v>
      </c>
      <c r="AJ1940" t="s">
        <v>17878</v>
      </c>
      <c r="AK1940" s="9" t="str">
        <f>VLOOKUP(Y1940,zdroj!D:AJ,33,0)</f>
        <v>katB</v>
      </c>
    </row>
    <row r="1941" spans="8:37" x14ac:dyDescent="0.25">
      <c r="H1941" s="8"/>
      <c r="I1941" s="8"/>
      <c r="N1941" s="23"/>
      <c r="O1941" s="24"/>
      <c r="P1941" s="19"/>
      <c r="Q1941" s="19"/>
      <c r="R1941" s="19"/>
      <c r="S1941" s="27"/>
      <c r="U1941" s="27"/>
      <c r="Y1941" s="9" t="s">
        <v>502</v>
      </c>
      <c r="Z1941" s="9" t="s">
        <v>462</v>
      </c>
      <c r="AA1941" s="9" t="s">
        <v>198</v>
      </c>
      <c r="AB1941" s="9">
        <v>7977174</v>
      </c>
      <c r="AC1941" s="9" t="s">
        <v>2723</v>
      </c>
      <c r="AD1941" s="9" t="s">
        <v>231</v>
      </c>
      <c r="AE1941" s="5">
        <f t="shared" si="82"/>
        <v>0</v>
      </c>
      <c r="AF1941" s="5" t="str">
        <f t="shared" si="83"/>
        <v>katB</v>
      </c>
      <c r="AG1941" s="153"/>
      <c r="AH1941" s="153"/>
      <c r="AI1941" t="s">
        <v>201</v>
      </c>
      <c r="AJ1941" t="s">
        <v>17878</v>
      </c>
      <c r="AK1941" s="9" t="str">
        <f>VLOOKUP(Y1941,zdroj!D:AJ,33,0)</f>
        <v>katB</v>
      </c>
    </row>
    <row r="1942" spans="8:37" x14ac:dyDescent="0.25">
      <c r="H1942" s="8"/>
      <c r="I1942" s="8"/>
      <c r="N1942" s="23"/>
      <c r="O1942" s="24"/>
      <c r="P1942" s="19"/>
      <c r="Q1942" s="19"/>
      <c r="R1942" s="19"/>
      <c r="S1942" s="27"/>
      <c r="U1942" s="27"/>
      <c r="Y1942" s="9" t="s">
        <v>502</v>
      </c>
      <c r="Z1942" s="9" t="s">
        <v>462</v>
      </c>
      <c r="AA1942" s="9" t="s">
        <v>198</v>
      </c>
      <c r="AB1942" s="9">
        <v>7977182</v>
      </c>
      <c r="AC1942" s="9" t="s">
        <v>2724</v>
      </c>
      <c r="AD1942" s="9" t="s">
        <v>231</v>
      </c>
      <c r="AE1942" s="5">
        <f t="shared" si="82"/>
        <v>0</v>
      </c>
      <c r="AF1942" s="5" t="str">
        <f t="shared" si="83"/>
        <v>katB</v>
      </c>
      <c r="AG1942" s="153"/>
      <c r="AH1942" s="153"/>
      <c r="AI1942" t="s">
        <v>201</v>
      </c>
      <c r="AJ1942" t="s">
        <v>17878</v>
      </c>
      <c r="AK1942" s="9" t="str">
        <f>VLOOKUP(Y1942,zdroj!D:AJ,33,0)</f>
        <v>katB</v>
      </c>
    </row>
    <row r="1943" spans="8:37" x14ac:dyDescent="0.25">
      <c r="H1943" s="8"/>
      <c r="I1943" s="8"/>
      <c r="N1943" s="23"/>
      <c r="O1943" s="24"/>
      <c r="P1943" s="19"/>
      <c r="Q1943" s="19"/>
      <c r="R1943" s="19"/>
      <c r="S1943" s="27"/>
      <c r="U1943" s="27"/>
      <c r="Y1943" s="9" t="s">
        <v>507</v>
      </c>
      <c r="Z1943" s="9" t="s">
        <v>462</v>
      </c>
      <c r="AA1943" s="9" t="s">
        <v>237</v>
      </c>
      <c r="AB1943" s="9">
        <v>5842166</v>
      </c>
      <c r="AC1943" s="9" t="s">
        <v>2725</v>
      </c>
      <c r="AD1943" s="9" t="s">
        <v>225</v>
      </c>
      <c r="AE1943" s="5">
        <f t="shared" si="82"/>
        <v>0</v>
      </c>
      <c r="AF1943" s="5" t="str">
        <f t="shared" si="83"/>
        <v>katA</v>
      </c>
      <c r="AG1943" s="153"/>
      <c r="AH1943" s="153"/>
      <c r="AI1943" t="s">
        <v>195</v>
      </c>
      <c r="AJ1943" t="s">
        <v>340</v>
      </c>
      <c r="AK1943" s="9" t="str">
        <f>VLOOKUP(Y1943,zdroj!D:AJ,33,0)</f>
        <v>katA</v>
      </c>
    </row>
    <row r="1944" spans="8:37" x14ac:dyDescent="0.25">
      <c r="H1944" s="8"/>
      <c r="I1944" s="8"/>
      <c r="N1944" s="23"/>
      <c r="O1944" s="24"/>
      <c r="P1944" s="19"/>
      <c r="Q1944" s="19"/>
      <c r="R1944" s="19"/>
      <c r="S1944" s="27"/>
      <c r="U1944" s="27"/>
      <c r="Y1944" s="9" t="s">
        <v>507</v>
      </c>
      <c r="Z1944" s="9" t="s">
        <v>462</v>
      </c>
      <c r="AA1944" s="9" t="s">
        <v>237</v>
      </c>
      <c r="AB1944" s="9">
        <v>5842247</v>
      </c>
      <c r="AC1944" s="9" t="s">
        <v>2726</v>
      </c>
      <c r="AD1944" s="9" t="s">
        <v>225</v>
      </c>
      <c r="AE1944" s="5">
        <f t="shared" si="82"/>
        <v>0</v>
      </c>
      <c r="AF1944" s="5" t="str">
        <f t="shared" si="83"/>
        <v>katA</v>
      </c>
      <c r="AG1944" s="153"/>
      <c r="AH1944" s="153"/>
      <c r="AI1944" t="s">
        <v>195</v>
      </c>
      <c r="AJ1944" t="s">
        <v>340</v>
      </c>
      <c r="AK1944" s="9" t="str">
        <f>VLOOKUP(Y1944,zdroj!D:AJ,33,0)</f>
        <v>katA</v>
      </c>
    </row>
    <row r="1945" spans="8:37" x14ac:dyDescent="0.25">
      <c r="H1945" s="8"/>
      <c r="I1945" s="8"/>
      <c r="N1945" s="23"/>
      <c r="O1945" s="24"/>
      <c r="P1945" s="19"/>
      <c r="Q1945" s="19"/>
      <c r="R1945" s="19"/>
      <c r="S1945" s="27"/>
      <c r="U1945" s="27"/>
      <c r="Y1945" s="9" t="s">
        <v>507</v>
      </c>
      <c r="Z1945" s="9" t="s">
        <v>462</v>
      </c>
      <c r="AA1945" s="9" t="s">
        <v>237</v>
      </c>
      <c r="AB1945" s="9">
        <v>5842255</v>
      </c>
      <c r="AC1945" s="9" t="s">
        <v>2727</v>
      </c>
      <c r="AD1945" s="9" t="s">
        <v>225</v>
      </c>
      <c r="AE1945" s="5">
        <f t="shared" si="82"/>
        <v>0</v>
      </c>
      <c r="AF1945" s="5" t="str">
        <f t="shared" si="83"/>
        <v>katA</v>
      </c>
      <c r="AG1945" s="153"/>
      <c r="AH1945" s="153"/>
      <c r="AI1945" t="s">
        <v>195</v>
      </c>
      <c r="AJ1945" t="s">
        <v>340</v>
      </c>
      <c r="AK1945" s="9" t="str">
        <f>VLOOKUP(Y1945,zdroj!D:AJ,33,0)</f>
        <v>katA</v>
      </c>
    </row>
    <row r="1946" spans="8:37" x14ac:dyDescent="0.25">
      <c r="H1946" s="8"/>
      <c r="I1946" s="8"/>
      <c r="N1946" s="23"/>
      <c r="O1946" s="24"/>
      <c r="P1946" s="19"/>
      <c r="Q1946" s="19"/>
      <c r="R1946" s="19"/>
      <c r="S1946" s="27"/>
      <c r="U1946" s="27"/>
      <c r="Y1946" s="9" t="s">
        <v>507</v>
      </c>
      <c r="Z1946" s="9" t="s">
        <v>462</v>
      </c>
      <c r="AA1946" s="9" t="s">
        <v>237</v>
      </c>
      <c r="AB1946" s="9">
        <v>5842263</v>
      </c>
      <c r="AC1946" s="9" t="s">
        <v>2728</v>
      </c>
      <c r="AD1946" s="9" t="s">
        <v>225</v>
      </c>
      <c r="AE1946" s="5">
        <f t="shared" si="82"/>
        <v>0</v>
      </c>
      <c r="AF1946" s="5" t="str">
        <f t="shared" si="83"/>
        <v>katA</v>
      </c>
      <c r="AG1946" s="153"/>
      <c r="AH1946" s="153"/>
      <c r="AI1946" t="s">
        <v>195</v>
      </c>
      <c r="AJ1946" t="s">
        <v>340</v>
      </c>
      <c r="AK1946" s="9" t="str">
        <f>VLOOKUP(Y1946,zdroj!D:AJ,33,0)</f>
        <v>katA</v>
      </c>
    </row>
    <row r="1947" spans="8:37" x14ac:dyDescent="0.25">
      <c r="H1947" s="8"/>
      <c r="I1947" s="8"/>
      <c r="N1947" s="23"/>
      <c r="O1947" s="24"/>
      <c r="P1947" s="19"/>
      <c r="Q1947" s="19"/>
      <c r="R1947" s="19"/>
      <c r="S1947" s="27"/>
      <c r="U1947" s="27"/>
      <c r="Y1947" s="9" t="s">
        <v>507</v>
      </c>
      <c r="Z1947" s="9" t="s">
        <v>462</v>
      </c>
      <c r="AA1947" s="9" t="s">
        <v>237</v>
      </c>
      <c r="AB1947" s="9">
        <v>40154262</v>
      </c>
      <c r="AC1947" s="9" t="s">
        <v>2729</v>
      </c>
      <c r="AD1947" s="9" t="s">
        <v>225</v>
      </c>
      <c r="AE1947" s="5">
        <f t="shared" si="82"/>
        <v>0</v>
      </c>
      <c r="AF1947" s="5" t="str">
        <f t="shared" si="83"/>
        <v>katA</v>
      </c>
      <c r="AG1947" s="153"/>
      <c r="AH1947" s="153"/>
      <c r="AI1947" t="s">
        <v>195</v>
      </c>
      <c r="AJ1947" t="s">
        <v>340</v>
      </c>
      <c r="AK1947" s="9" t="str">
        <f>VLOOKUP(Y1947,zdroj!D:AJ,33,0)</f>
        <v>katA</v>
      </c>
    </row>
    <row r="1948" spans="8:37" x14ac:dyDescent="0.25">
      <c r="H1948" s="8"/>
      <c r="I1948" s="8"/>
      <c r="N1948" s="23"/>
      <c r="O1948" s="24"/>
      <c r="P1948" s="19"/>
      <c r="Q1948" s="19"/>
      <c r="R1948" s="19"/>
      <c r="S1948" s="27"/>
      <c r="U1948" s="27"/>
      <c r="Y1948" s="9" t="s">
        <v>507</v>
      </c>
      <c r="Z1948" s="9" t="s">
        <v>462</v>
      </c>
      <c r="AA1948" s="9" t="s">
        <v>237</v>
      </c>
      <c r="AB1948" s="9">
        <v>5842174</v>
      </c>
      <c r="AC1948" s="9" t="s">
        <v>2730</v>
      </c>
      <c r="AD1948" s="9" t="s">
        <v>225</v>
      </c>
      <c r="AE1948" s="5">
        <f t="shared" si="82"/>
        <v>0</v>
      </c>
      <c r="AF1948" s="5" t="str">
        <f t="shared" si="83"/>
        <v>katA</v>
      </c>
      <c r="AG1948" s="153"/>
      <c r="AH1948" s="153"/>
      <c r="AI1948" t="s">
        <v>195</v>
      </c>
      <c r="AJ1948" t="s">
        <v>340</v>
      </c>
      <c r="AK1948" s="9" t="str">
        <f>VLOOKUP(Y1948,zdroj!D:AJ,33,0)</f>
        <v>katA</v>
      </c>
    </row>
    <row r="1949" spans="8:37" x14ac:dyDescent="0.25">
      <c r="H1949" s="8"/>
      <c r="I1949" s="8"/>
      <c r="N1949" s="23"/>
      <c r="O1949" s="24"/>
      <c r="P1949" s="19"/>
      <c r="Q1949" s="19"/>
      <c r="R1949" s="19"/>
      <c r="S1949" s="27"/>
      <c r="U1949" s="27"/>
      <c r="Y1949" s="9" t="s">
        <v>507</v>
      </c>
      <c r="Z1949" s="9" t="s">
        <v>462</v>
      </c>
      <c r="AA1949" s="9" t="s">
        <v>237</v>
      </c>
      <c r="AB1949" s="9">
        <v>5842182</v>
      </c>
      <c r="AC1949" s="9" t="s">
        <v>2731</v>
      </c>
      <c r="AD1949" s="9" t="s">
        <v>225</v>
      </c>
      <c r="AE1949" s="5">
        <f t="shared" si="82"/>
        <v>0</v>
      </c>
      <c r="AF1949" s="5" t="str">
        <f t="shared" si="83"/>
        <v>katA</v>
      </c>
      <c r="AG1949" s="153"/>
      <c r="AH1949" s="153"/>
      <c r="AI1949" t="s">
        <v>195</v>
      </c>
      <c r="AJ1949" t="s">
        <v>340</v>
      </c>
      <c r="AK1949" s="9" t="str">
        <f>VLOOKUP(Y1949,zdroj!D:AJ,33,0)</f>
        <v>katA</v>
      </c>
    </row>
    <row r="1950" spans="8:37" x14ac:dyDescent="0.25">
      <c r="H1950" s="8"/>
      <c r="I1950" s="8"/>
      <c r="N1950" s="23"/>
      <c r="O1950" s="24"/>
      <c r="P1950" s="19"/>
      <c r="Q1950" s="19"/>
      <c r="R1950" s="19"/>
      <c r="S1950" s="27"/>
      <c r="U1950" s="27"/>
      <c r="Y1950" s="9" t="s">
        <v>507</v>
      </c>
      <c r="Z1950" s="9" t="s">
        <v>462</v>
      </c>
      <c r="AA1950" s="9" t="s">
        <v>237</v>
      </c>
      <c r="AB1950" s="9">
        <v>26681846</v>
      </c>
      <c r="AC1950" s="9" t="s">
        <v>2732</v>
      </c>
      <c r="AD1950" s="9" t="s">
        <v>225</v>
      </c>
      <c r="AE1950" s="5">
        <f t="shared" si="82"/>
        <v>0</v>
      </c>
      <c r="AF1950" s="5" t="str">
        <f t="shared" si="83"/>
        <v>katA</v>
      </c>
      <c r="AG1950" s="153"/>
      <c r="AH1950" s="153"/>
      <c r="AI1950" t="s">
        <v>195</v>
      </c>
      <c r="AJ1950" t="s">
        <v>340</v>
      </c>
      <c r="AK1950" s="9" t="str">
        <f>VLOOKUP(Y1950,zdroj!D:AJ,33,0)</f>
        <v>katA</v>
      </c>
    </row>
    <row r="1951" spans="8:37" x14ac:dyDescent="0.25">
      <c r="H1951" s="8"/>
      <c r="I1951" s="8"/>
      <c r="N1951" s="23"/>
      <c r="O1951" s="24"/>
      <c r="P1951" s="19"/>
      <c r="Q1951" s="19"/>
      <c r="R1951" s="19"/>
      <c r="S1951" s="27"/>
      <c r="U1951" s="27"/>
      <c r="Y1951" s="9" t="s">
        <v>507</v>
      </c>
      <c r="Z1951" s="9" t="s">
        <v>462</v>
      </c>
      <c r="AA1951" s="9" t="s">
        <v>237</v>
      </c>
      <c r="AB1951" s="9">
        <v>5842191</v>
      </c>
      <c r="AC1951" s="9" t="s">
        <v>2733</v>
      </c>
      <c r="AD1951" s="9" t="s">
        <v>225</v>
      </c>
      <c r="AE1951" s="5">
        <f t="shared" si="82"/>
        <v>0</v>
      </c>
      <c r="AF1951" s="5" t="str">
        <f t="shared" si="83"/>
        <v>katA</v>
      </c>
      <c r="AG1951" s="153"/>
      <c r="AH1951" s="153"/>
      <c r="AI1951" t="s">
        <v>195</v>
      </c>
      <c r="AJ1951" t="s">
        <v>340</v>
      </c>
      <c r="AK1951" s="9" t="str">
        <f>VLOOKUP(Y1951,zdroj!D:AJ,33,0)</f>
        <v>katA</v>
      </c>
    </row>
    <row r="1952" spans="8:37" x14ac:dyDescent="0.25">
      <c r="H1952" s="8"/>
      <c r="I1952" s="8"/>
      <c r="N1952" s="23"/>
      <c r="O1952" s="24"/>
      <c r="P1952" s="19"/>
      <c r="Q1952" s="19"/>
      <c r="R1952" s="19"/>
      <c r="S1952" s="27"/>
      <c r="U1952" s="27"/>
      <c r="Y1952" s="9" t="s">
        <v>507</v>
      </c>
      <c r="Z1952" s="9" t="s">
        <v>462</v>
      </c>
      <c r="AA1952" s="9" t="s">
        <v>237</v>
      </c>
      <c r="AB1952" s="9">
        <v>5842204</v>
      </c>
      <c r="AC1952" s="9" t="s">
        <v>2734</v>
      </c>
      <c r="AD1952" s="9" t="s">
        <v>231</v>
      </c>
      <c r="AE1952" s="5">
        <f t="shared" si="82"/>
        <v>0</v>
      </c>
      <c r="AF1952" s="5" t="str">
        <f t="shared" si="83"/>
        <v>katB</v>
      </c>
      <c r="AG1952" s="153"/>
      <c r="AH1952" s="153"/>
      <c r="AI1952" t="s">
        <v>195</v>
      </c>
      <c r="AJ1952" t="s">
        <v>340</v>
      </c>
      <c r="AK1952" s="9" t="str">
        <f>VLOOKUP(Y1952,zdroj!D:AJ,33,0)</f>
        <v>katA</v>
      </c>
    </row>
    <row r="1953" spans="8:37" x14ac:dyDescent="0.25">
      <c r="H1953" s="8"/>
      <c r="I1953" s="8"/>
      <c r="N1953" s="23"/>
      <c r="O1953" s="24"/>
      <c r="P1953" s="19"/>
      <c r="Q1953" s="19"/>
      <c r="R1953" s="19"/>
      <c r="S1953" s="27"/>
      <c r="U1953" s="27"/>
      <c r="Y1953" s="9" t="s">
        <v>507</v>
      </c>
      <c r="Z1953" s="9" t="s">
        <v>462</v>
      </c>
      <c r="AA1953" s="9" t="s">
        <v>237</v>
      </c>
      <c r="AB1953" s="9">
        <v>5842212</v>
      </c>
      <c r="AC1953" s="9" t="s">
        <v>2735</v>
      </c>
      <c r="AD1953" s="9" t="s">
        <v>225</v>
      </c>
      <c r="AE1953" s="5">
        <f t="shared" si="82"/>
        <v>0</v>
      </c>
      <c r="AF1953" s="5" t="str">
        <f t="shared" si="83"/>
        <v>katA</v>
      </c>
      <c r="AG1953" s="153"/>
      <c r="AH1953" s="153"/>
      <c r="AI1953" t="s">
        <v>195</v>
      </c>
      <c r="AJ1953" t="s">
        <v>340</v>
      </c>
      <c r="AK1953" s="9" t="str">
        <f>VLOOKUP(Y1953,zdroj!D:AJ,33,0)</f>
        <v>katA</v>
      </c>
    </row>
    <row r="1954" spans="8:37" x14ac:dyDescent="0.25">
      <c r="H1954" s="8"/>
      <c r="I1954" s="8"/>
      <c r="N1954" s="23"/>
      <c r="O1954" s="24"/>
      <c r="P1954" s="19"/>
      <c r="Q1954" s="19"/>
      <c r="R1954" s="19"/>
      <c r="S1954" s="27"/>
      <c r="U1954" s="27"/>
      <c r="Y1954" s="9" t="s">
        <v>507</v>
      </c>
      <c r="Z1954" s="9" t="s">
        <v>462</v>
      </c>
      <c r="AA1954" s="9" t="s">
        <v>237</v>
      </c>
      <c r="AB1954" s="9">
        <v>5842221</v>
      </c>
      <c r="AC1954" s="9" t="s">
        <v>2736</v>
      </c>
      <c r="AD1954" s="9" t="s">
        <v>225</v>
      </c>
      <c r="AE1954" s="5">
        <f t="shared" si="82"/>
        <v>0</v>
      </c>
      <c r="AF1954" s="5" t="str">
        <f t="shared" si="83"/>
        <v>katA</v>
      </c>
      <c r="AG1954" s="153"/>
      <c r="AH1954" s="153"/>
      <c r="AI1954" t="s">
        <v>195</v>
      </c>
      <c r="AJ1954" t="s">
        <v>340</v>
      </c>
      <c r="AK1954" s="9" t="str">
        <f>VLOOKUP(Y1954,zdroj!D:AJ,33,0)</f>
        <v>katA</v>
      </c>
    </row>
    <row r="1955" spans="8:37" x14ac:dyDescent="0.25">
      <c r="H1955" s="8"/>
      <c r="I1955" s="8"/>
      <c r="N1955" s="23"/>
      <c r="O1955" s="24"/>
      <c r="P1955" s="19"/>
      <c r="Q1955" s="19"/>
      <c r="R1955" s="19"/>
      <c r="S1955" s="27"/>
      <c r="U1955" s="27"/>
      <c r="Y1955" s="9" t="s">
        <v>507</v>
      </c>
      <c r="Z1955" s="9" t="s">
        <v>462</v>
      </c>
      <c r="AA1955" s="9" t="s">
        <v>237</v>
      </c>
      <c r="AB1955" s="9">
        <v>5842239</v>
      </c>
      <c r="AC1955" s="9" t="s">
        <v>2737</v>
      </c>
      <c r="AD1955" s="9" t="s">
        <v>225</v>
      </c>
      <c r="AE1955" s="5">
        <f t="shared" si="82"/>
        <v>0</v>
      </c>
      <c r="AF1955" s="5" t="str">
        <f t="shared" si="83"/>
        <v>katA</v>
      </c>
      <c r="AG1955" s="153"/>
      <c r="AH1955" s="153"/>
      <c r="AI1955" t="s">
        <v>195</v>
      </c>
      <c r="AJ1955" t="s">
        <v>340</v>
      </c>
      <c r="AK1955" s="9" t="str">
        <f>VLOOKUP(Y1955,zdroj!D:AJ,33,0)</f>
        <v>katA</v>
      </c>
    </row>
    <row r="1956" spans="8:37" x14ac:dyDescent="0.25">
      <c r="H1956" s="8"/>
      <c r="I1956" s="8"/>
      <c r="N1956" s="23"/>
      <c r="O1956" s="24"/>
      <c r="P1956" s="19"/>
      <c r="Q1956" s="19"/>
      <c r="R1956" s="19"/>
      <c r="S1956" s="27"/>
      <c r="U1956" s="27"/>
      <c r="Y1956" s="9" t="s">
        <v>507</v>
      </c>
      <c r="Z1956" s="9" t="s">
        <v>462</v>
      </c>
      <c r="AA1956" s="9" t="s">
        <v>237</v>
      </c>
      <c r="AB1956" s="9">
        <v>5841607</v>
      </c>
      <c r="AC1956" s="9" t="s">
        <v>2738</v>
      </c>
      <c r="AD1956" s="9" t="s">
        <v>225</v>
      </c>
      <c r="AE1956" s="5">
        <f t="shared" si="82"/>
        <v>0</v>
      </c>
      <c r="AF1956" s="5" t="str">
        <f t="shared" si="83"/>
        <v>katA</v>
      </c>
      <c r="AG1956" s="153"/>
      <c r="AH1956" s="153"/>
      <c r="AI1956" t="s">
        <v>201</v>
      </c>
      <c r="AJ1956" t="s">
        <v>17878</v>
      </c>
      <c r="AK1956" s="9" t="str">
        <f>VLOOKUP(Y1956,zdroj!D:AJ,33,0)</f>
        <v>katA</v>
      </c>
    </row>
    <row r="1957" spans="8:37" x14ac:dyDescent="0.25">
      <c r="H1957" s="8"/>
      <c r="I1957" s="8"/>
      <c r="N1957" s="23"/>
      <c r="O1957" s="24"/>
      <c r="P1957" s="19"/>
      <c r="Q1957" s="19"/>
      <c r="R1957" s="19"/>
      <c r="S1957" s="27"/>
      <c r="U1957" s="27"/>
      <c r="Y1957" s="9" t="s">
        <v>507</v>
      </c>
      <c r="Z1957" s="9" t="s">
        <v>462</v>
      </c>
      <c r="AA1957" s="9" t="s">
        <v>237</v>
      </c>
      <c r="AB1957" s="9">
        <v>5841691</v>
      </c>
      <c r="AC1957" s="9" t="s">
        <v>2739</v>
      </c>
      <c r="AD1957" s="9" t="s">
        <v>231</v>
      </c>
      <c r="AE1957" s="5">
        <f t="shared" si="82"/>
        <v>0</v>
      </c>
      <c r="AF1957" s="5" t="str">
        <f t="shared" si="83"/>
        <v>katB</v>
      </c>
      <c r="AG1957" s="153"/>
      <c r="AH1957" s="153"/>
      <c r="AI1957" t="s">
        <v>201</v>
      </c>
      <c r="AJ1957" t="s">
        <v>17878</v>
      </c>
      <c r="AK1957" s="9" t="str">
        <f>VLOOKUP(Y1957,zdroj!D:AJ,33,0)</f>
        <v>katA</v>
      </c>
    </row>
    <row r="1958" spans="8:37" x14ac:dyDescent="0.25">
      <c r="H1958" s="8"/>
      <c r="I1958" s="8"/>
      <c r="N1958" s="23"/>
      <c r="O1958" s="24"/>
      <c r="P1958" s="19"/>
      <c r="Q1958" s="19"/>
      <c r="R1958" s="19"/>
      <c r="S1958" s="27"/>
      <c r="U1958" s="27"/>
      <c r="Y1958" s="9" t="s">
        <v>507</v>
      </c>
      <c r="Z1958" s="9" t="s">
        <v>462</v>
      </c>
      <c r="AA1958" s="9" t="s">
        <v>237</v>
      </c>
      <c r="AB1958" s="9">
        <v>27325326</v>
      </c>
      <c r="AC1958" s="9" t="s">
        <v>2740</v>
      </c>
      <c r="AD1958" s="9" t="s">
        <v>225</v>
      </c>
      <c r="AE1958" s="5">
        <f t="shared" si="82"/>
        <v>0</v>
      </c>
      <c r="AF1958" s="5" t="str">
        <f t="shared" si="83"/>
        <v>katA</v>
      </c>
      <c r="AG1958" s="153"/>
      <c r="AH1958" s="153"/>
      <c r="AI1958" t="s">
        <v>201</v>
      </c>
      <c r="AJ1958" t="s">
        <v>17878</v>
      </c>
      <c r="AK1958" s="9" t="str">
        <f>VLOOKUP(Y1958,zdroj!D:AJ,33,0)</f>
        <v>katA</v>
      </c>
    </row>
    <row r="1959" spans="8:37" x14ac:dyDescent="0.25">
      <c r="H1959" s="8"/>
      <c r="I1959" s="8"/>
      <c r="N1959" s="23"/>
      <c r="O1959" s="24"/>
      <c r="P1959" s="19"/>
      <c r="Q1959" s="19"/>
      <c r="R1959" s="19"/>
      <c r="S1959" s="27"/>
      <c r="U1959" s="27"/>
      <c r="Y1959" s="9" t="s">
        <v>507</v>
      </c>
      <c r="Z1959" s="9" t="s">
        <v>462</v>
      </c>
      <c r="AA1959" s="9" t="s">
        <v>237</v>
      </c>
      <c r="AB1959" s="9">
        <v>30948886</v>
      </c>
      <c r="AC1959" s="9" t="s">
        <v>2741</v>
      </c>
      <c r="AD1959" s="9" t="s">
        <v>225</v>
      </c>
      <c r="AE1959" s="5">
        <f t="shared" si="82"/>
        <v>0</v>
      </c>
      <c r="AF1959" s="5" t="str">
        <f t="shared" si="83"/>
        <v>katA</v>
      </c>
      <c r="AG1959" s="153"/>
      <c r="AH1959" s="153"/>
      <c r="AI1959" t="s">
        <v>201</v>
      </c>
      <c r="AJ1959" t="s">
        <v>17878</v>
      </c>
      <c r="AK1959" s="9" t="str">
        <f>VLOOKUP(Y1959,zdroj!D:AJ,33,0)</f>
        <v>katA</v>
      </c>
    </row>
    <row r="1960" spans="8:37" x14ac:dyDescent="0.25">
      <c r="H1960" s="8"/>
      <c r="I1960" s="8"/>
      <c r="N1960" s="23"/>
      <c r="O1960" s="24"/>
      <c r="P1960" s="19"/>
      <c r="Q1960" s="19"/>
      <c r="R1960" s="19"/>
      <c r="S1960" s="27"/>
      <c r="U1960" s="27"/>
      <c r="Y1960" s="9" t="s">
        <v>507</v>
      </c>
      <c r="Z1960" s="9" t="s">
        <v>462</v>
      </c>
      <c r="AA1960" s="9" t="s">
        <v>237</v>
      </c>
      <c r="AB1960" s="9">
        <v>5841704</v>
      </c>
      <c r="AC1960" s="9" t="s">
        <v>2742</v>
      </c>
      <c r="AD1960" s="9" t="s">
        <v>225</v>
      </c>
      <c r="AE1960" s="5">
        <f t="shared" si="82"/>
        <v>0</v>
      </c>
      <c r="AF1960" s="5" t="str">
        <f t="shared" si="83"/>
        <v>katA</v>
      </c>
      <c r="AG1960" s="153"/>
      <c r="AH1960" s="153"/>
      <c r="AI1960" t="s">
        <v>201</v>
      </c>
      <c r="AJ1960" t="s">
        <v>17878</v>
      </c>
      <c r="AK1960" s="9" t="str">
        <f>VLOOKUP(Y1960,zdroj!D:AJ,33,0)</f>
        <v>katA</v>
      </c>
    </row>
    <row r="1961" spans="8:37" x14ac:dyDescent="0.25">
      <c r="H1961" s="8"/>
      <c r="I1961" s="8"/>
      <c r="N1961" s="23"/>
      <c r="O1961" s="24"/>
      <c r="P1961" s="19"/>
      <c r="Q1961" s="19"/>
      <c r="R1961" s="19"/>
      <c r="S1961" s="27"/>
      <c r="U1961" s="27"/>
      <c r="Y1961" s="9" t="s">
        <v>507</v>
      </c>
      <c r="Z1961" s="9" t="s">
        <v>462</v>
      </c>
      <c r="AA1961" s="9" t="s">
        <v>237</v>
      </c>
      <c r="AB1961" s="9">
        <v>5841712</v>
      </c>
      <c r="AC1961" s="9" t="s">
        <v>2743</v>
      </c>
      <c r="AD1961" s="9" t="s">
        <v>231</v>
      </c>
      <c r="AE1961" s="5">
        <f t="shared" si="82"/>
        <v>0</v>
      </c>
      <c r="AF1961" s="5" t="str">
        <f t="shared" si="83"/>
        <v>katB</v>
      </c>
      <c r="AG1961" s="153"/>
      <c r="AH1961" s="153"/>
      <c r="AI1961" t="s">
        <v>201</v>
      </c>
      <c r="AJ1961" t="s">
        <v>17878</v>
      </c>
      <c r="AK1961" s="9" t="str">
        <f>VLOOKUP(Y1961,zdroj!D:AJ,33,0)</f>
        <v>katA</v>
      </c>
    </row>
    <row r="1962" spans="8:37" x14ac:dyDescent="0.25">
      <c r="H1962" s="8"/>
      <c r="I1962" s="8"/>
      <c r="N1962" s="23"/>
      <c r="O1962" s="24"/>
      <c r="P1962" s="19"/>
      <c r="Q1962" s="19"/>
      <c r="R1962" s="19"/>
      <c r="S1962" s="27"/>
      <c r="U1962" s="27"/>
      <c r="Y1962" s="9" t="s">
        <v>507</v>
      </c>
      <c r="Z1962" s="9" t="s">
        <v>462</v>
      </c>
      <c r="AA1962" s="9" t="s">
        <v>237</v>
      </c>
      <c r="AB1962" s="9">
        <v>5841739</v>
      </c>
      <c r="AC1962" s="9" t="s">
        <v>2744</v>
      </c>
      <c r="AD1962" s="9" t="s">
        <v>231</v>
      </c>
      <c r="AE1962" s="5">
        <f t="shared" si="82"/>
        <v>0</v>
      </c>
      <c r="AF1962" s="5" t="str">
        <f t="shared" si="83"/>
        <v>katB</v>
      </c>
      <c r="AG1962" s="153"/>
      <c r="AH1962" s="153"/>
      <c r="AI1962" t="s">
        <v>201</v>
      </c>
      <c r="AJ1962" t="s">
        <v>17878</v>
      </c>
      <c r="AK1962" s="9" t="str">
        <f>VLOOKUP(Y1962,zdroj!D:AJ,33,0)</f>
        <v>katA</v>
      </c>
    </row>
    <row r="1963" spans="8:37" x14ac:dyDescent="0.25">
      <c r="H1963" s="8"/>
      <c r="I1963" s="8"/>
      <c r="N1963" s="23"/>
      <c r="O1963" s="24"/>
      <c r="P1963" s="19"/>
      <c r="Q1963" s="19"/>
      <c r="R1963" s="19"/>
      <c r="S1963" s="27"/>
      <c r="U1963" s="27"/>
      <c r="Y1963" s="9" t="s">
        <v>507</v>
      </c>
      <c r="Z1963" s="9" t="s">
        <v>462</v>
      </c>
      <c r="AA1963" s="9" t="s">
        <v>237</v>
      </c>
      <c r="AB1963" s="9">
        <v>5841747</v>
      </c>
      <c r="AC1963" s="9" t="s">
        <v>2745</v>
      </c>
      <c r="AD1963" s="9" t="s">
        <v>225</v>
      </c>
      <c r="AE1963" s="5">
        <f t="shared" si="82"/>
        <v>0</v>
      </c>
      <c r="AF1963" s="5" t="str">
        <f t="shared" si="83"/>
        <v>katA</v>
      </c>
      <c r="AG1963" s="153"/>
      <c r="AH1963" s="153"/>
      <c r="AI1963" t="s">
        <v>201</v>
      </c>
      <c r="AJ1963" t="s">
        <v>17878</v>
      </c>
      <c r="AK1963" s="9" t="str">
        <f>VLOOKUP(Y1963,zdroj!D:AJ,33,0)</f>
        <v>katA</v>
      </c>
    </row>
    <row r="1964" spans="8:37" x14ac:dyDescent="0.25">
      <c r="H1964" s="8"/>
      <c r="I1964" s="8"/>
      <c r="N1964" s="23"/>
      <c r="O1964" s="24"/>
      <c r="P1964" s="19"/>
      <c r="Q1964" s="19"/>
      <c r="R1964" s="19"/>
      <c r="S1964" s="27"/>
      <c r="U1964" s="27"/>
      <c r="Y1964" s="9" t="s">
        <v>507</v>
      </c>
      <c r="Z1964" s="9" t="s">
        <v>462</v>
      </c>
      <c r="AA1964" s="9" t="s">
        <v>237</v>
      </c>
      <c r="AB1964" s="9">
        <v>5841755</v>
      </c>
      <c r="AC1964" s="9" t="s">
        <v>2746</v>
      </c>
      <c r="AD1964" s="9" t="s">
        <v>231</v>
      </c>
      <c r="AE1964" s="5">
        <f t="shared" si="82"/>
        <v>0</v>
      </c>
      <c r="AF1964" s="5" t="str">
        <f t="shared" si="83"/>
        <v>katB</v>
      </c>
      <c r="AG1964" s="153"/>
      <c r="AH1964" s="153"/>
      <c r="AI1964" t="s">
        <v>201</v>
      </c>
      <c r="AJ1964" t="s">
        <v>17878</v>
      </c>
      <c r="AK1964" s="9" t="str">
        <f>VLOOKUP(Y1964,zdroj!D:AJ,33,0)</f>
        <v>katA</v>
      </c>
    </row>
    <row r="1965" spans="8:37" x14ac:dyDescent="0.25">
      <c r="H1965" s="8"/>
      <c r="I1965" s="8"/>
      <c r="N1965" s="23"/>
      <c r="O1965" s="24"/>
      <c r="P1965" s="19"/>
      <c r="Q1965" s="19"/>
      <c r="R1965" s="19"/>
      <c r="S1965" s="27"/>
      <c r="U1965" s="27"/>
      <c r="Y1965" s="9" t="s">
        <v>507</v>
      </c>
      <c r="Z1965" s="9" t="s">
        <v>462</v>
      </c>
      <c r="AA1965" s="9" t="s">
        <v>237</v>
      </c>
      <c r="AB1965" s="9">
        <v>5841763</v>
      </c>
      <c r="AC1965" s="9" t="s">
        <v>2747</v>
      </c>
      <c r="AD1965" s="9" t="s">
        <v>225</v>
      </c>
      <c r="AE1965" s="5">
        <f t="shared" si="82"/>
        <v>0</v>
      </c>
      <c r="AF1965" s="5" t="str">
        <f t="shared" si="83"/>
        <v>katA</v>
      </c>
      <c r="AG1965" s="153"/>
      <c r="AH1965" s="153"/>
      <c r="AI1965" t="s">
        <v>229</v>
      </c>
      <c r="AJ1965" t="s">
        <v>17878</v>
      </c>
      <c r="AK1965" s="9" t="str">
        <f>VLOOKUP(Y1965,zdroj!D:AJ,33,0)</f>
        <v>katA</v>
      </c>
    </row>
    <row r="1966" spans="8:37" x14ac:dyDescent="0.25">
      <c r="H1966" s="8"/>
      <c r="I1966" s="8"/>
      <c r="N1966" s="23"/>
      <c r="O1966" s="24"/>
      <c r="P1966" s="19"/>
      <c r="Q1966" s="19"/>
      <c r="R1966" s="19"/>
      <c r="S1966" s="27"/>
      <c r="U1966" s="27"/>
      <c r="Y1966" s="9" t="s">
        <v>507</v>
      </c>
      <c r="Z1966" s="9" t="s">
        <v>462</v>
      </c>
      <c r="AA1966" s="9" t="s">
        <v>237</v>
      </c>
      <c r="AB1966" s="9">
        <v>27694364</v>
      </c>
      <c r="AC1966" s="9" t="s">
        <v>2748</v>
      </c>
      <c r="AD1966" s="9" t="s">
        <v>231</v>
      </c>
      <c r="AE1966" s="5">
        <f t="shared" si="82"/>
        <v>0</v>
      </c>
      <c r="AF1966" s="5" t="str">
        <f t="shared" si="83"/>
        <v>katB</v>
      </c>
      <c r="AG1966" s="153"/>
      <c r="AH1966" s="153"/>
      <c r="AI1966" t="s">
        <v>201</v>
      </c>
      <c r="AJ1966" t="s">
        <v>17878</v>
      </c>
      <c r="AK1966" s="9" t="str">
        <f>VLOOKUP(Y1966,zdroj!D:AJ,33,0)</f>
        <v>katA</v>
      </c>
    </row>
    <row r="1967" spans="8:37" x14ac:dyDescent="0.25">
      <c r="H1967" s="8"/>
      <c r="I1967" s="8"/>
      <c r="N1967" s="23"/>
      <c r="O1967" s="24"/>
      <c r="P1967" s="19"/>
      <c r="Q1967" s="19"/>
      <c r="R1967" s="19"/>
      <c r="S1967" s="27"/>
      <c r="U1967" s="27"/>
      <c r="Y1967" s="9" t="s">
        <v>507</v>
      </c>
      <c r="Z1967" s="9" t="s">
        <v>462</v>
      </c>
      <c r="AA1967" s="9" t="s">
        <v>237</v>
      </c>
      <c r="AB1967" s="9">
        <v>5841771</v>
      </c>
      <c r="AC1967" s="9" t="s">
        <v>2749</v>
      </c>
      <c r="AD1967" s="9" t="s">
        <v>225</v>
      </c>
      <c r="AE1967" s="5">
        <f t="shared" si="82"/>
        <v>0</v>
      </c>
      <c r="AF1967" s="5" t="str">
        <f t="shared" si="83"/>
        <v>katA</v>
      </c>
      <c r="AG1967" s="153"/>
      <c r="AH1967" s="153"/>
      <c r="AI1967" t="s">
        <v>201</v>
      </c>
      <c r="AJ1967" t="s">
        <v>17878</v>
      </c>
      <c r="AK1967" s="9" t="str">
        <f>VLOOKUP(Y1967,zdroj!D:AJ,33,0)</f>
        <v>katA</v>
      </c>
    </row>
    <row r="1968" spans="8:37" x14ac:dyDescent="0.25">
      <c r="H1968" s="8"/>
      <c r="I1968" s="8"/>
      <c r="N1968" s="23"/>
      <c r="O1968" s="24"/>
      <c r="P1968" s="19"/>
      <c r="Q1968" s="19"/>
      <c r="R1968" s="19"/>
      <c r="S1968" s="27"/>
      <c r="U1968" s="27"/>
      <c r="Y1968" s="9" t="s">
        <v>507</v>
      </c>
      <c r="Z1968" s="9" t="s">
        <v>462</v>
      </c>
      <c r="AA1968" s="9" t="s">
        <v>237</v>
      </c>
      <c r="AB1968" s="9">
        <v>5841615</v>
      </c>
      <c r="AC1968" s="9" t="s">
        <v>2750</v>
      </c>
      <c r="AD1968" s="9" t="s">
        <v>225</v>
      </c>
      <c r="AE1968" s="5">
        <f t="shared" si="82"/>
        <v>0</v>
      </c>
      <c r="AF1968" s="5" t="str">
        <f t="shared" si="83"/>
        <v>katA</v>
      </c>
      <c r="AG1968" s="153"/>
      <c r="AH1968" s="153"/>
      <c r="AI1968" t="s">
        <v>201</v>
      </c>
      <c r="AJ1968" t="s">
        <v>17878</v>
      </c>
      <c r="AK1968" s="9" t="str">
        <f>VLOOKUP(Y1968,zdroj!D:AJ,33,0)</f>
        <v>katA</v>
      </c>
    </row>
    <row r="1969" spans="8:37" x14ac:dyDescent="0.25">
      <c r="H1969" s="8"/>
      <c r="I1969" s="8"/>
      <c r="N1969" s="23"/>
      <c r="O1969" s="24"/>
      <c r="P1969" s="19"/>
      <c r="Q1969" s="19"/>
      <c r="R1969" s="19"/>
      <c r="S1969" s="27"/>
      <c r="U1969" s="27"/>
      <c r="Y1969" s="9" t="s">
        <v>507</v>
      </c>
      <c r="Z1969" s="9" t="s">
        <v>462</v>
      </c>
      <c r="AA1969" s="9" t="s">
        <v>237</v>
      </c>
      <c r="AB1969" s="9">
        <v>5841780</v>
      </c>
      <c r="AC1969" s="9" t="s">
        <v>2751</v>
      </c>
      <c r="AD1969" s="9" t="s">
        <v>225</v>
      </c>
      <c r="AE1969" s="5">
        <f t="shared" si="82"/>
        <v>0</v>
      </c>
      <c r="AF1969" s="5" t="str">
        <f t="shared" si="83"/>
        <v>katA</v>
      </c>
      <c r="AG1969" s="153"/>
      <c r="AH1969" s="153"/>
      <c r="AI1969" t="s">
        <v>201</v>
      </c>
      <c r="AJ1969" t="s">
        <v>17878</v>
      </c>
      <c r="AK1969" s="9" t="str">
        <f>VLOOKUP(Y1969,zdroj!D:AJ,33,0)</f>
        <v>katA</v>
      </c>
    </row>
    <row r="1970" spans="8:37" x14ac:dyDescent="0.25">
      <c r="H1970" s="8"/>
      <c r="I1970" s="8"/>
      <c r="N1970" s="23"/>
      <c r="O1970" s="24"/>
      <c r="P1970" s="19"/>
      <c r="Q1970" s="19"/>
      <c r="R1970" s="19"/>
      <c r="S1970" s="27"/>
      <c r="U1970" s="27"/>
      <c r="Y1970" s="9" t="s">
        <v>507</v>
      </c>
      <c r="Z1970" s="9" t="s">
        <v>462</v>
      </c>
      <c r="AA1970" s="9" t="s">
        <v>237</v>
      </c>
      <c r="AB1970" s="9">
        <v>26163225</v>
      </c>
      <c r="AC1970" s="9" t="s">
        <v>2752</v>
      </c>
      <c r="AD1970" s="9" t="s">
        <v>231</v>
      </c>
      <c r="AE1970" s="5">
        <f t="shared" si="82"/>
        <v>0</v>
      </c>
      <c r="AF1970" s="5" t="str">
        <f t="shared" si="83"/>
        <v>katB</v>
      </c>
      <c r="AG1970" s="153"/>
      <c r="AH1970" s="153"/>
      <c r="AI1970" t="s">
        <v>201</v>
      </c>
      <c r="AJ1970" t="s">
        <v>17878</v>
      </c>
      <c r="AK1970" s="9" t="str">
        <f>VLOOKUP(Y1970,zdroj!D:AJ,33,0)</f>
        <v>katA</v>
      </c>
    </row>
    <row r="1971" spans="8:37" x14ac:dyDescent="0.25">
      <c r="H1971" s="8"/>
      <c r="I1971" s="8"/>
      <c r="N1971" s="23"/>
      <c r="O1971" s="24"/>
      <c r="P1971" s="19"/>
      <c r="Q1971" s="19"/>
      <c r="R1971" s="19"/>
      <c r="S1971" s="27"/>
      <c r="U1971" s="27"/>
      <c r="Y1971" s="9" t="s">
        <v>507</v>
      </c>
      <c r="Z1971" s="9" t="s">
        <v>462</v>
      </c>
      <c r="AA1971" s="9" t="s">
        <v>237</v>
      </c>
      <c r="AB1971" s="9">
        <v>5841798</v>
      </c>
      <c r="AC1971" s="9" t="s">
        <v>2753</v>
      </c>
      <c r="AD1971" s="9" t="s">
        <v>225</v>
      </c>
      <c r="AE1971" s="5">
        <f t="shared" si="82"/>
        <v>0</v>
      </c>
      <c r="AF1971" s="5" t="str">
        <f t="shared" si="83"/>
        <v>katA</v>
      </c>
      <c r="AG1971" s="153"/>
      <c r="AH1971" s="153"/>
      <c r="AI1971" t="s">
        <v>201</v>
      </c>
      <c r="AJ1971" t="s">
        <v>17878</v>
      </c>
      <c r="AK1971" s="9" t="str">
        <f>VLOOKUP(Y1971,zdroj!D:AJ,33,0)</f>
        <v>katA</v>
      </c>
    </row>
    <row r="1972" spans="8:37" x14ac:dyDescent="0.25">
      <c r="H1972" s="8"/>
      <c r="I1972" s="8"/>
      <c r="N1972" s="23"/>
      <c r="O1972" s="24"/>
      <c r="P1972" s="19"/>
      <c r="Q1972" s="19"/>
      <c r="R1972" s="19"/>
      <c r="S1972" s="27"/>
      <c r="U1972" s="27"/>
      <c r="Y1972" s="9" t="s">
        <v>507</v>
      </c>
      <c r="Z1972" s="9" t="s">
        <v>462</v>
      </c>
      <c r="AA1972" s="9" t="s">
        <v>237</v>
      </c>
      <c r="AB1972" s="9">
        <v>5841801</v>
      </c>
      <c r="AC1972" s="9" t="s">
        <v>2754</v>
      </c>
      <c r="AD1972" s="9" t="s">
        <v>225</v>
      </c>
      <c r="AE1972" s="5">
        <f t="shared" si="82"/>
        <v>0</v>
      </c>
      <c r="AF1972" s="5" t="str">
        <f t="shared" si="83"/>
        <v>katA</v>
      </c>
      <c r="AG1972" s="153"/>
      <c r="AH1972" s="153"/>
      <c r="AI1972" t="s">
        <v>201</v>
      </c>
      <c r="AJ1972" t="s">
        <v>17878</v>
      </c>
      <c r="AK1972" s="9" t="str">
        <f>VLOOKUP(Y1972,zdroj!D:AJ,33,0)</f>
        <v>katA</v>
      </c>
    </row>
    <row r="1973" spans="8:37" x14ac:dyDescent="0.25">
      <c r="H1973" s="8"/>
      <c r="I1973" s="8"/>
      <c r="N1973" s="23"/>
      <c r="O1973" s="24"/>
      <c r="P1973" s="19"/>
      <c r="Q1973" s="19"/>
      <c r="R1973" s="19"/>
      <c r="S1973" s="27"/>
      <c r="U1973" s="27"/>
      <c r="Y1973" s="9" t="s">
        <v>507</v>
      </c>
      <c r="Z1973" s="9" t="s">
        <v>462</v>
      </c>
      <c r="AA1973" s="9" t="s">
        <v>237</v>
      </c>
      <c r="AB1973" s="9">
        <v>5841810</v>
      </c>
      <c r="AC1973" s="9" t="s">
        <v>2755</v>
      </c>
      <c r="AD1973" s="9" t="s">
        <v>231</v>
      </c>
      <c r="AE1973" s="5">
        <f t="shared" si="82"/>
        <v>0</v>
      </c>
      <c r="AF1973" s="5" t="str">
        <f t="shared" si="83"/>
        <v>katB</v>
      </c>
      <c r="AG1973" s="153"/>
      <c r="AH1973" s="153"/>
      <c r="AI1973" t="s">
        <v>201</v>
      </c>
      <c r="AJ1973" t="s">
        <v>17878</v>
      </c>
      <c r="AK1973" s="9" t="str">
        <f>VLOOKUP(Y1973,zdroj!D:AJ,33,0)</f>
        <v>katA</v>
      </c>
    </row>
    <row r="1974" spans="8:37" x14ac:dyDescent="0.25">
      <c r="H1974" s="8"/>
      <c r="I1974" s="8"/>
      <c r="N1974" s="23"/>
      <c r="O1974" s="24"/>
      <c r="P1974" s="19"/>
      <c r="Q1974" s="19"/>
      <c r="R1974" s="19"/>
      <c r="S1974" s="27"/>
      <c r="U1974" s="27"/>
      <c r="Y1974" s="9" t="s">
        <v>507</v>
      </c>
      <c r="Z1974" s="9" t="s">
        <v>462</v>
      </c>
      <c r="AA1974" s="9" t="s">
        <v>237</v>
      </c>
      <c r="AB1974" s="9">
        <v>5842271</v>
      </c>
      <c r="AC1974" s="9" t="s">
        <v>2756</v>
      </c>
      <c r="AD1974" s="9" t="s">
        <v>225</v>
      </c>
      <c r="AE1974" s="5">
        <f t="shared" si="82"/>
        <v>0</v>
      </c>
      <c r="AF1974" s="5" t="str">
        <f t="shared" si="83"/>
        <v>katA</v>
      </c>
      <c r="AG1974" s="153"/>
      <c r="AH1974" s="153"/>
      <c r="AI1974" t="s">
        <v>201</v>
      </c>
      <c r="AJ1974" t="s">
        <v>17878</v>
      </c>
      <c r="AK1974" s="9" t="str">
        <f>VLOOKUP(Y1974,zdroj!D:AJ,33,0)</f>
        <v>katA</v>
      </c>
    </row>
    <row r="1975" spans="8:37" x14ac:dyDescent="0.25">
      <c r="H1975" s="8"/>
      <c r="I1975" s="8"/>
      <c r="N1975" s="23"/>
      <c r="O1975" s="24"/>
      <c r="P1975" s="19"/>
      <c r="Q1975" s="19"/>
      <c r="R1975" s="19"/>
      <c r="S1975" s="27"/>
      <c r="U1975" s="27"/>
      <c r="Y1975" s="9" t="s">
        <v>507</v>
      </c>
      <c r="Z1975" s="9" t="s">
        <v>462</v>
      </c>
      <c r="AA1975" s="9" t="s">
        <v>237</v>
      </c>
      <c r="AB1975" s="9">
        <v>26600820</v>
      </c>
      <c r="AC1975" s="9" t="s">
        <v>2757</v>
      </c>
      <c r="AD1975" s="9" t="s">
        <v>225</v>
      </c>
      <c r="AE1975" s="5">
        <f t="shared" si="82"/>
        <v>0</v>
      </c>
      <c r="AF1975" s="5" t="str">
        <f t="shared" si="83"/>
        <v>katA</v>
      </c>
      <c r="AG1975" s="153"/>
      <c r="AH1975" s="153"/>
      <c r="AI1975" t="s">
        <v>201</v>
      </c>
      <c r="AJ1975" t="s">
        <v>17878</v>
      </c>
      <c r="AK1975" s="9" t="str">
        <f>VLOOKUP(Y1975,zdroj!D:AJ,33,0)</f>
        <v>katA</v>
      </c>
    </row>
    <row r="1976" spans="8:37" x14ac:dyDescent="0.25">
      <c r="H1976" s="8"/>
      <c r="I1976" s="8"/>
      <c r="N1976" s="23"/>
      <c r="O1976" s="24"/>
      <c r="P1976" s="19"/>
      <c r="Q1976" s="19"/>
      <c r="R1976" s="19"/>
      <c r="S1976" s="27"/>
      <c r="U1976" s="27"/>
      <c r="Y1976" s="9" t="s">
        <v>507</v>
      </c>
      <c r="Z1976" s="9" t="s">
        <v>462</v>
      </c>
      <c r="AA1976" s="9" t="s">
        <v>237</v>
      </c>
      <c r="AB1976" s="9">
        <v>5841828</v>
      </c>
      <c r="AC1976" s="9" t="s">
        <v>2758</v>
      </c>
      <c r="AD1976" s="9" t="s">
        <v>225</v>
      </c>
      <c r="AE1976" s="5">
        <f t="shared" si="82"/>
        <v>0</v>
      </c>
      <c r="AF1976" s="5" t="str">
        <f t="shared" si="83"/>
        <v>katA</v>
      </c>
      <c r="AG1976" s="153"/>
      <c r="AH1976" s="153"/>
      <c r="AI1976" t="s">
        <v>201</v>
      </c>
      <c r="AJ1976" t="s">
        <v>17878</v>
      </c>
      <c r="AK1976" s="9" t="str">
        <f>VLOOKUP(Y1976,zdroj!D:AJ,33,0)</f>
        <v>katA</v>
      </c>
    </row>
    <row r="1977" spans="8:37" x14ac:dyDescent="0.25">
      <c r="H1977" s="8"/>
      <c r="I1977" s="8"/>
      <c r="N1977" s="23"/>
      <c r="O1977" s="24"/>
      <c r="P1977" s="19"/>
      <c r="Q1977" s="19"/>
      <c r="R1977" s="19"/>
      <c r="S1977" s="27"/>
      <c r="U1977" s="27"/>
      <c r="Y1977" s="9" t="s">
        <v>507</v>
      </c>
      <c r="Z1977" s="9" t="s">
        <v>462</v>
      </c>
      <c r="AA1977" s="9" t="s">
        <v>237</v>
      </c>
      <c r="AB1977" s="9">
        <v>5841836</v>
      </c>
      <c r="AC1977" s="9" t="s">
        <v>2759</v>
      </c>
      <c r="AD1977" s="9" t="s">
        <v>225</v>
      </c>
      <c r="AE1977" s="5">
        <f t="shared" si="82"/>
        <v>0</v>
      </c>
      <c r="AF1977" s="5" t="str">
        <f t="shared" si="83"/>
        <v>katA</v>
      </c>
      <c r="AG1977" s="153"/>
      <c r="AH1977" s="153"/>
      <c r="AI1977" t="s">
        <v>201</v>
      </c>
      <c r="AJ1977" t="s">
        <v>17878</v>
      </c>
      <c r="AK1977" s="9" t="str">
        <f>VLOOKUP(Y1977,zdroj!D:AJ,33,0)</f>
        <v>katA</v>
      </c>
    </row>
    <row r="1978" spans="8:37" x14ac:dyDescent="0.25">
      <c r="H1978" s="8"/>
      <c r="I1978" s="8"/>
      <c r="N1978" s="23"/>
      <c r="O1978" s="24"/>
      <c r="P1978" s="19"/>
      <c r="Q1978" s="19"/>
      <c r="R1978" s="19"/>
      <c r="S1978" s="27"/>
      <c r="U1978" s="27"/>
      <c r="Y1978" s="9" t="s">
        <v>507</v>
      </c>
      <c r="Z1978" s="9" t="s">
        <v>462</v>
      </c>
      <c r="AA1978" s="9" t="s">
        <v>237</v>
      </c>
      <c r="AB1978" s="9">
        <v>5841844</v>
      </c>
      <c r="AC1978" s="9" t="s">
        <v>2760</v>
      </c>
      <c r="AD1978" s="9" t="s">
        <v>225</v>
      </c>
      <c r="AE1978" s="5">
        <f t="shared" si="82"/>
        <v>0</v>
      </c>
      <c r="AF1978" s="5" t="str">
        <f t="shared" si="83"/>
        <v>katA</v>
      </c>
      <c r="AG1978" s="153"/>
      <c r="AH1978" s="153"/>
      <c r="AI1978" t="s">
        <v>229</v>
      </c>
      <c r="AJ1978" t="s">
        <v>17878</v>
      </c>
      <c r="AK1978" s="9" t="str">
        <f>VLOOKUP(Y1978,zdroj!D:AJ,33,0)</f>
        <v>katA</v>
      </c>
    </row>
    <row r="1979" spans="8:37" x14ac:dyDescent="0.25">
      <c r="H1979" s="8"/>
      <c r="I1979" s="8"/>
      <c r="N1979" s="23"/>
      <c r="O1979" s="24"/>
      <c r="P1979" s="19"/>
      <c r="Q1979" s="19"/>
      <c r="R1979" s="19"/>
      <c r="S1979" s="27"/>
      <c r="U1979" s="27"/>
      <c r="Y1979" s="9" t="s">
        <v>507</v>
      </c>
      <c r="Z1979" s="9" t="s">
        <v>462</v>
      </c>
      <c r="AA1979" s="9" t="s">
        <v>237</v>
      </c>
      <c r="AB1979" s="9">
        <v>5841623</v>
      </c>
      <c r="AC1979" s="9" t="s">
        <v>2761</v>
      </c>
      <c r="AD1979" s="9" t="s">
        <v>225</v>
      </c>
      <c r="AE1979" s="5">
        <f t="shared" si="82"/>
        <v>0</v>
      </c>
      <c r="AF1979" s="5" t="str">
        <f t="shared" si="83"/>
        <v>katA</v>
      </c>
      <c r="AG1979" s="153"/>
      <c r="AH1979" s="153"/>
      <c r="AI1979" t="s">
        <v>201</v>
      </c>
      <c r="AJ1979" t="s">
        <v>17878</v>
      </c>
      <c r="AK1979" s="9" t="str">
        <f>VLOOKUP(Y1979,zdroj!D:AJ,33,0)</f>
        <v>katA</v>
      </c>
    </row>
    <row r="1980" spans="8:37" x14ac:dyDescent="0.25">
      <c r="H1980" s="8"/>
      <c r="I1980" s="8"/>
      <c r="N1980" s="23"/>
      <c r="O1980" s="24"/>
      <c r="P1980" s="19"/>
      <c r="Q1980" s="19"/>
      <c r="R1980" s="19"/>
      <c r="S1980" s="27"/>
      <c r="U1980" s="27"/>
      <c r="Y1980" s="9" t="s">
        <v>507</v>
      </c>
      <c r="Z1980" s="9" t="s">
        <v>462</v>
      </c>
      <c r="AA1980" s="9" t="s">
        <v>237</v>
      </c>
      <c r="AB1980" s="9">
        <v>5841852</v>
      </c>
      <c r="AC1980" s="9" t="s">
        <v>2762</v>
      </c>
      <c r="AD1980" s="9" t="s">
        <v>225</v>
      </c>
      <c r="AE1980" s="5">
        <f t="shared" si="82"/>
        <v>0</v>
      </c>
      <c r="AF1980" s="5" t="str">
        <f t="shared" si="83"/>
        <v>katA</v>
      </c>
      <c r="AG1980" s="153"/>
      <c r="AH1980" s="153"/>
      <c r="AI1980" t="s">
        <v>201</v>
      </c>
      <c r="AJ1980" t="s">
        <v>17878</v>
      </c>
      <c r="AK1980" s="9" t="str">
        <f>VLOOKUP(Y1980,zdroj!D:AJ,33,0)</f>
        <v>katA</v>
      </c>
    </row>
    <row r="1981" spans="8:37" x14ac:dyDescent="0.25">
      <c r="H1981" s="8"/>
      <c r="I1981" s="8"/>
      <c r="N1981" s="23"/>
      <c r="O1981" s="24"/>
      <c r="P1981" s="19"/>
      <c r="Q1981" s="19"/>
      <c r="R1981" s="19"/>
      <c r="S1981" s="27"/>
      <c r="U1981" s="27"/>
      <c r="Y1981" s="9" t="s">
        <v>507</v>
      </c>
      <c r="Z1981" s="9" t="s">
        <v>462</v>
      </c>
      <c r="AA1981" s="9" t="s">
        <v>237</v>
      </c>
      <c r="AB1981" s="9">
        <v>5841861</v>
      </c>
      <c r="AC1981" s="9" t="s">
        <v>2763</v>
      </c>
      <c r="AD1981" s="9" t="s">
        <v>225</v>
      </c>
      <c r="AE1981" s="5">
        <f t="shared" si="82"/>
        <v>0</v>
      </c>
      <c r="AF1981" s="5" t="str">
        <f t="shared" si="83"/>
        <v>katA</v>
      </c>
      <c r="AG1981" s="153"/>
      <c r="AH1981" s="153"/>
      <c r="AI1981" t="s">
        <v>201</v>
      </c>
      <c r="AJ1981" t="s">
        <v>17878</v>
      </c>
      <c r="AK1981" s="9" t="str">
        <f>VLOOKUP(Y1981,zdroj!D:AJ,33,0)</f>
        <v>katA</v>
      </c>
    </row>
    <row r="1982" spans="8:37" x14ac:dyDescent="0.25">
      <c r="H1982" s="8"/>
      <c r="I1982" s="8"/>
      <c r="N1982" s="23"/>
      <c r="O1982" s="24"/>
      <c r="P1982" s="19"/>
      <c r="Q1982" s="19"/>
      <c r="R1982" s="19"/>
      <c r="S1982" s="27"/>
      <c r="U1982" s="27"/>
      <c r="Y1982" s="9" t="s">
        <v>507</v>
      </c>
      <c r="Z1982" s="9" t="s">
        <v>462</v>
      </c>
      <c r="AA1982" s="9" t="s">
        <v>237</v>
      </c>
      <c r="AB1982" s="9">
        <v>5841879</v>
      </c>
      <c r="AC1982" s="9" t="s">
        <v>2764</v>
      </c>
      <c r="AD1982" s="9" t="s">
        <v>225</v>
      </c>
      <c r="AE1982" s="5">
        <f t="shared" si="82"/>
        <v>0</v>
      </c>
      <c r="AF1982" s="5" t="str">
        <f t="shared" si="83"/>
        <v>katA</v>
      </c>
      <c r="AG1982" s="153"/>
      <c r="AH1982" s="153"/>
      <c r="AI1982" t="s">
        <v>201</v>
      </c>
      <c r="AJ1982" t="s">
        <v>17878</v>
      </c>
      <c r="AK1982" s="9" t="str">
        <f>VLOOKUP(Y1982,zdroj!D:AJ,33,0)</f>
        <v>katA</v>
      </c>
    </row>
    <row r="1983" spans="8:37" x14ac:dyDescent="0.25">
      <c r="H1983" s="8"/>
      <c r="I1983" s="8"/>
      <c r="N1983" s="23"/>
      <c r="O1983" s="24"/>
      <c r="P1983" s="19"/>
      <c r="Q1983" s="19"/>
      <c r="R1983" s="19"/>
      <c r="S1983" s="27"/>
      <c r="U1983" s="27"/>
      <c r="Y1983" s="9" t="s">
        <v>507</v>
      </c>
      <c r="Z1983" s="9" t="s">
        <v>462</v>
      </c>
      <c r="AA1983" s="9" t="s">
        <v>237</v>
      </c>
      <c r="AB1983" s="9">
        <v>5841887</v>
      </c>
      <c r="AC1983" s="9" t="s">
        <v>2765</v>
      </c>
      <c r="AD1983" s="9" t="s">
        <v>225</v>
      </c>
      <c r="AE1983" s="5">
        <f t="shared" si="82"/>
        <v>0</v>
      </c>
      <c r="AF1983" s="5" t="str">
        <f t="shared" si="83"/>
        <v>katA</v>
      </c>
      <c r="AG1983" s="153"/>
      <c r="AH1983" s="153"/>
      <c r="AI1983" t="s">
        <v>201</v>
      </c>
      <c r="AJ1983" t="s">
        <v>17878</v>
      </c>
      <c r="AK1983" s="9" t="str">
        <f>VLOOKUP(Y1983,zdroj!D:AJ,33,0)</f>
        <v>katA</v>
      </c>
    </row>
    <row r="1984" spans="8:37" x14ac:dyDescent="0.25">
      <c r="H1984" s="8"/>
      <c r="I1984" s="8"/>
      <c r="N1984" s="23"/>
      <c r="O1984" s="24"/>
      <c r="P1984" s="19"/>
      <c r="Q1984" s="19"/>
      <c r="R1984" s="19"/>
      <c r="S1984" s="27"/>
      <c r="U1984" s="27"/>
      <c r="Y1984" s="9" t="s">
        <v>507</v>
      </c>
      <c r="Z1984" s="9" t="s">
        <v>462</v>
      </c>
      <c r="AA1984" s="9" t="s">
        <v>237</v>
      </c>
      <c r="AB1984" s="9">
        <v>5841909</v>
      </c>
      <c r="AC1984" s="9" t="s">
        <v>2766</v>
      </c>
      <c r="AD1984" s="9" t="s">
        <v>225</v>
      </c>
      <c r="AE1984" s="5">
        <f t="shared" si="82"/>
        <v>0</v>
      </c>
      <c r="AF1984" s="5" t="str">
        <f t="shared" si="83"/>
        <v>katA</v>
      </c>
      <c r="AG1984" s="153"/>
      <c r="AH1984" s="153"/>
      <c r="AI1984" t="s">
        <v>201</v>
      </c>
      <c r="AJ1984" t="s">
        <v>17878</v>
      </c>
      <c r="AK1984" s="9" t="str">
        <f>VLOOKUP(Y1984,zdroj!D:AJ,33,0)</f>
        <v>katA</v>
      </c>
    </row>
    <row r="1985" spans="8:37" x14ac:dyDescent="0.25">
      <c r="H1985" s="8"/>
      <c r="I1985" s="8"/>
      <c r="N1985" s="23"/>
      <c r="O1985" s="24"/>
      <c r="P1985" s="19"/>
      <c r="Q1985" s="19"/>
      <c r="R1985" s="19"/>
      <c r="S1985" s="27"/>
      <c r="U1985" s="27"/>
      <c r="Y1985" s="9" t="s">
        <v>507</v>
      </c>
      <c r="Z1985" s="9" t="s">
        <v>462</v>
      </c>
      <c r="AA1985" s="9" t="s">
        <v>237</v>
      </c>
      <c r="AB1985" s="9">
        <v>5841917</v>
      </c>
      <c r="AC1985" s="9" t="s">
        <v>2767</v>
      </c>
      <c r="AD1985" s="9" t="s">
        <v>225</v>
      </c>
      <c r="AE1985" s="5">
        <f t="shared" si="82"/>
        <v>0</v>
      </c>
      <c r="AF1985" s="5" t="str">
        <f t="shared" si="83"/>
        <v>katA</v>
      </c>
      <c r="AG1985" s="153"/>
      <c r="AH1985" s="153"/>
      <c r="AI1985" t="s">
        <v>201</v>
      </c>
      <c r="AJ1985" t="s">
        <v>17878</v>
      </c>
      <c r="AK1985" s="9" t="str">
        <f>VLOOKUP(Y1985,zdroj!D:AJ,33,0)</f>
        <v>katA</v>
      </c>
    </row>
    <row r="1986" spans="8:37" x14ac:dyDescent="0.25">
      <c r="H1986" s="8"/>
      <c r="I1986" s="8"/>
      <c r="N1986" s="23"/>
      <c r="O1986" s="24"/>
      <c r="P1986" s="19"/>
      <c r="Q1986" s="19"/>
      <c r="R1986" s="19"/>
      <c r="S1986" s="27"/>
      <c r="U1986" s="27"/>
      <c r="Y1986" s="9" t="s">
        <v>507</v>
      </c>
      <c r="Z1986" s="9" t="s">
        <v>462</v>
      </c>
      <c r="AA1986" s="9" t="s">
        <v>237</v>
      </c>
      <c r="AB1986" s="9">
        <v>5841925</v>
      </c>
      <c r="AC1986" s="9" t="s">
        <v>2768</v>
      </c>
      <c r="AD1986" s="9" t="s">
        <v>225</v>
      </c>
      <c r="AE1986" s="5">
        <f t="shared" si="82"/>
        <v>0</v>
      </c>
      <c r="AF1986" s="5" t="str">
        <f t="shared" si="83"/>
        <v>katA</v>
      </c>
      <c r="AG1986" s="153"/>
      <c r="AH1986" s="153"/>
      <c r="AI1986" t="s">
        <v>201</v>
      </c>
      <c r="AJ1986" t="s">
        <v>17878</v>
      </c>
      <c r="AK1986" s="9" t="str">
        <f>VLOOKUP(Y1986,zdroj!D:AJ,33,0)</f>
        <v>katA</v>
      </c>
    </row>
    <row r="1987" spans="8:37" x14ac:dyDescent="0.25">
      <c r="H1987" s="8"/>
      <c r="I1987" s="8"/>
      <c r="N1987" s="23"/>
      <c r="O1987" s="24"/>
      <c r="P1987" s="19"/>
      <c r="Q1987" s="19"/>
      <c r="R1987" s="19"/>
      <c r="S1987" s="27"/>
      <c r="U1987" s="27"/>
      <c r="Y1987" s="9" t="s">
        <v>507</v>
      </c>
      <c r="Z1987" s="9" t="s">
        <v>462</v>
      </c>
      <c r="AA1987" s="9" t="s">
        <v>237</v>
      </c>
      <c r="AB1987" s="9">
        <v>5841933</v>
      </c>
      <c r="AC1987" s="9" t="s">
        <v>2769</v>
      </c>
      <c r="AD1987" s="9" t="s">
        <v>225</v>
      </c>
      <c r="AE1987" s="5">
        <f t="shared" si="82"/>
        <v>0</v>
      </c>
      <c r="AF1987" s="5" t="str">
        <f t="shared" si="83"/>
        <v>katA</v>
      </c>
      <c r="AG1987" s="153"/>
      <c r="AH1987" s="153"/>
      <c r="AI1987" t="s">
        <v>201</v>
      </c>
      <c r="AJ1987" t="s">
        <v>17878</v>
      </c>
      <c r="AK1987" s="9" t="str">
        <f>VLOOKUP(Y1987,zdroj!D:AJ,33,0)</f>
        <v>katA</v>
      </c>
    </row>
    <row r="1988" spans="8:37" x14ac:dyDescent="0.25">
      <c r="H1988" s="8"/>
      <c r="I1988" s="8"/>
      <c r="N1988" s="23"/>
      <c r="O1988" s="24"/>
      <c r="P1988" s="19"/>
      <c r="Q1988" s="19"/>
      <c r="R1988" s="19"/>
      <c r="S1988" s="27"/>
      <c r="U1988" s="27"/>
      <c r="Y1988" s="9" t="s">
        <v>507</v>
      </c>
      <c r="Z1988" s="9" t="s">
        <v>462</v>
      </c>
      <c r="AA1988" s="9" t="s">
        <v>237</v>
      </c>
      <c r="AB1988" s="9">
        <v>5841631</v>
      </c>
      <c r="AC1988" s="9" t="s">
        <v>2770</v>
      </c>
      <c r="AD1988" s="9" t="s">
        <v>225</v>
      </c>
      <c r="AE1988" s="5">
        <f t="shared" si="82"/>
        <v>0</v>
      </c>
      <c r="AF1988" s="5" t="str">
        <f t="shared" si="83"/>
        <v>katA</v>
      </c>
      <c r="AG1988" s="153"/>
      <c r="AH1988" s="153"/>
      <c r="AI1988" t="s">
        <v>201</v>
      </c>
      <c r="AJ1988" t="s">
        <v>17878</v>
      </c>
      <c r="AK1988" s="9" t="str">
        <f>VLOOKUP(Y1988,zdroj!D:AJ,33,0)</f>
        <v>katA</v>
      </c>
    </row>
    <row r="1989" spans="8:37" x14ac:dyDescent="0.25">
      <c r="H1989" s="8"/>
      <c r="I1989" s="8"/>
      <c r="N1989" s="23"/>
      <c r="O1989" s="24"/>
      <c r="P1989" s="19"/>
      <c r="Q1989" s="19"/>
      <c r="R1989" s="19"/>
      <c r="S1989" s="27"/>
      <c r="U1989" s="27"/>
      <c r="Y1989" s="9" t="s">
        <v>507</v>
      </c>
      <c r="Z1989" s="9" t="s">
        <v>462</v>
      </c>
      <c r="AA1989" s="9" t="s">
        <v>237</v>
      </c>
      <c r="AB1989" s="9">
        <v>30948878</v>
      </c>
      <c r="AC1989" s="9" t="s">
        <v>2771</v>
      </c>
      <c r="AD1989" s="9" t="s">
        <v>225</v>
      </c>
      <c r="AE1989" s="5">
        <f t="shared" si="82"/>
        <v>0</v>
      </c>
      <c r="AF1989" s="5" t="str">
        <f t="shared" si="83"/>
        <v>katA</v>
      </c>
      <c r="AG1989" s="153"/>
      <c r="AH1989" s="153"/>
      <c r="AI1989" t="s">
        <v>201</v>
      </c>
      <c r="AJ1989" t="s">
        <v>17878</v>
      </c>
      <c r="AK1989" s="9" t="str">
        <f>VLOOKUP(Y1989,zdroj!D:AJ,33,0)</f>
        <v>katA</v>
      </c>
    </row>
    <row r="1990" spans="8:37" x14ac:dyDescent="0.25">
      <c r="H1990" s="8"/>
      <c r="I1990" s="8"/>
      <c r="N1990" s="23"/>
      <c r="O1990" s="24"/>
      <c r="P1990" s="19"/>
      <c r="Q1990" s="19"/>
      <c r="R1990" s="19"/>
      <c r="S1990" s="27"/>
      <c r="U1990" s="27"/>
      <c r="Y1990" s="9" t="s">
        <v>507</v>
      </c>
      <c r="Z1990" s="9" t="s">
        <v>462</v>
      </c>
      <c r="AA1990" s="9" t="s">
        <v>237</v>
      </c>
      <c r="AB1990" s="9">
        <v>5841941</v>
      </c>
      <c r="AC1990" s="9" t="s">
        <v>2772</v>
      </c>
      <c r="AD1990" s="9" t="s">
        <v>231</v>
      </c>
      <c r="AE1990" s="5">
        <f t="shared" si="82"/>
        <v>0</v>
      </c>
      <c r="AF1990" s="5" t="str">
        <f t="shared" si="83"/>
        <v>katB</v>
      </c>
      <c r="AG1990" s="153"/>
      <c r="AH1990" s="153"/>
      <c r="AI1990" t="s">
        <v>201</v>
      </c>
      <c r="AJ1990" t="s">
        <v>17878</v>
      </c>
      <c r="AK1990" s="9" t="str">
        <f>VLOOKUP(Y1990,zdroj!D:AJ,33,0)</f>
        <v>katA</v>
      </c>
    </row>
    <row r="1991" spans="8:37" x14ac:dyDescent="0.25">
      <c r="H1991" s="8"/>
      <c r="I1991" s="8"/>
      <c r="N1991" s="23"/>
      <c r="O1991" s="24"/>
      <c r="P1991" s="19"/>
      <c r="Q1991" s="19"/>
      <c r="R1991" s="19"/>
      <c r="S1991" s="27"/>
      <c r="U1991" s="27"/>
      <c r="Y1991" s="9" t="s">
        <v>507</v>
      </c>
      <c r="Z1991" s="9" t="s">
        <v>462</v>
      </c>
      <c r="AA1991" s="9" t="s">
        <v>237</v>
      </c>
      <c r="AB1991" s="9">
        <v>5841950</v>
      </c>
      <c r="AC1991" s="9" t="s">
        <v>2773</v>
      </c>
      <c r="AD1991" s="9" t="s">
        <v>225</v>
      </c>
      <c r="AE1991" s="5">
        <f t="shared" si="82"/>
        <v>0</v>
      </c>
      <c r="AF1991" s="5" t="str">
        <f t="shared" si="83"/>
        <v>katA</v>
      </c>
      <c r="AG1991" s="153"/>
      <c r="AH1991" s="153"/>
      <c r="AI1991" t="s">
        <v>201</v>
      </c>
      <c r="AJ1991" t="s">
        <v>17878</v>
      </c>
      <c r="AK1991" s="9" t="str">
        <f>VLOOKUP(Y1991,zdroj!D:AJ,33,0)</f>
        <v>katA</v>
      </c>
    </row>
    <row r="1992" spans="8:37" x14ac:dyDescent="0.25">
      <c r="H1992" s="8"/>
      <c r="I1992" s="8"/>
      <c r="N1992" s="23"/>
      <c r="O1992" s="24"/>
      <c r="P1992" s="19"/>
      <c r="Q1992" s="19"/>
      <c r="R1992" s="19"/>
      <c r="S1992" s="27"/>
      <c r="U1992" s="27"/>
      <c r="Y1992" s="9" t="s">
        <v>507</v>
      </c>
      <c r="Z1992" s="9" t="s">
        <v>462</v>
      </c>
      <c r="AA1992" s="9" t="s">
        <v>237</v>
      </c>
      <c r="AB1992" s="9">
        <v>5841968</v>
      </c>
      <c r="AC1992" s="9" t="s">
        <v>2774</v>
      </c>
      <c r="AD1992" s="9" t="s">
        <v>225</v>
      </c>
      <c r="AE1992" s="5">
        <f t="shared" si="82"/>
        <v>0</v>
      </c>
      <c r="AF1992" s="5" t="str">
        <f t="shared" si="83"/>
        <v>katA</v>
      </c>
      <c r="AG1992" s="153"/>
      <c r="AH1992" s="153"/>
      <c r="AI1992" t="s">
        <v>201</v>
      </c>
      <c r="AJ1992" t="s">
        <v>17878</v>
      </c>
      <c r="AK1992" s="9" t="str">
        <f>VLOOKUP(Y1992,zdroj!D:AJ,33,0)</f>
        <v>katA</v>
      </c>
    </row>
    <row r="1993" spans="8:37" x14ac:dyDescent="0.25">
      <c r="H1993" s="8"/>
      <c r="I1993" s="8"/>
      <c r="N1993" s="23"/>
      <c r="O1993" s="24"/>
      <c r="P1993" s="19"/>
      <c r="Q1993" s="19"/>
      <c r="R1993" s="19"/>
      <c r="S1993" s="27"/>
      <c r="U1993" s="27"/>
      <c r="Y1993" s="9" t="s">
        <v>507</v>
      </c>
      <c r="Z1993" s="9" t="s">
        <v>462</v>
      </c>
      <c r="AA1993" s="9" t="s">
        <v>237</v>
      </c>
      <c r="AB1993" s="9">
        <v>5841976</v>
      </c>
      <c r="AC1993" s="9" t="s">
        <v>2775</v>
      </c>
      <c r="AD1993" s="9" t="s">
        <v>231</v>
      </c>
      <c r="AE1993" s="5">
        <f t="shared" si="82"/>
        <v>0</v>
      </c>
      <c r="AF1993" s="5" t="str">
        <f t="shared" si="83"/>
        <v>katB</v>
      </c>
      <c r="AG1993" s="153"/>
      <c r="AH1993" s="153"/>
      <c r="AI1993" t="s">
        <v>17879</v>
      </c>
      <c r="AJ1993" t="s">
        <v>17878</v>
      </c>
      <c r="AK1993" s="9" t="str">
        <f>VLOOKUP(Y1993,zdroj!D:AJ,33,0)</f>
        <v>katA</v>
      </c>
    </row>
    <row r="1994" spans="8:37" x14ac:dyDescent="0.25">
      <c r="H1994" s="8"/>
      <c r="I1994" s="8"/>
      <c r="N1994" s="23"/>
      <c r="O1994" s="24"/>
      <c r="P1994" s="19"/>
      <c r="Q1994" s="19"/>
      <c r="R1994" s="19"/>
      <c r="S1994" s="27"/>
      <c r="U1994" s="27"/>
      <c r="Y1994" s="9" t="s">
        <v>507</v>
      </c>
      <c r="Z1994" s="9" t="s">
        <v>462</v>
      </c>
      <c r="AA1994" s="9" t="s">
        <v>237</v>
      </c>
      <c r="AB1994" s="9">
        <v>5841984</v>
      </c>
      <c r="AC1994" s="9" t="s">
        <v>2776</v>
      </c>
      <c r="AD1994" s="9" t="s">
        <v>231</v>
      </c>
      <c r="AE1994" s="5">
        <f t="shared" ref="AE1994:AE2057" si="84">VLOOKUP(Y1994,K:T,10,0)</f>
        <v>0</v>
      </c>
      <c r="AF1994" s="5" t="str">
        <f t="shared" ref="AF1994:AF2057" si="85">IF(AE1994="A",IF(AD1994="katA","katB",AD1994),AD1994)</f>
        <v>katB</v>
      </c>
      <c r="AG1994" s="153"/>
      <c r="AH1994" s="153"/>
      <c r="AI1994" t="s">
        <v>17879</v>
      </c>
      <c r="AJ1994" t="s">
        <v>17878</v>
      </c>
      <c r="AK1994" s="9" t="str">
        <f>VLOOKUP(Y1994,zdroj!D:AJ,33,0)</f>
        <v>katA</v>
      </c>
    </row>
    <row r="1995" spans="8:37" x14ac:dyDescent="0.25">
      <c r="H1995" s="8"/>
      <c r="I1995" s="8"/>
      <c r="N1995" s="23"/>
      <c r="O1995" s="24"/>
      <c r="P1995" s="19"/>
      <c r="Q1995" s="19"/>
      <c r="R1995" s="19"/>
      <c r="S1995" s="27"/>
      <c r="U1995" s="27"/>
      <c r="Y1995" s="9" t="s">
        <v>507</v>
      </c>
      <c r="Z1995" s="9" t="s">
        <v>462</v>
      </c>
      <c r="AA1995" s="9" t="s">
        <v>237</v>
      </c>
      <c r="AB1995" s="9">
        <v>5841992</v>
      </c>
      <c r="AC1995" s="9" t="s">
        <v>2777</v>
      </c>
      <c r="AD1995" s="9" t="s">
        <v>225</v>
      </c>
      <c r="AE1995" s="5">
        <f t="shared" si="84"/>
        <v>0</v>
      </c>
      <c r="AF1995" s="5" t="str">
        <f t="shared" si="85"/>
        <v>katA</v>
      </c>
      <c r="AG1995" s="153"/>
      <c r="AH1995" s="153"/>
      <c r="AI1995" t="s">
        <v>201</v>
      </c>
      <c r="AJ1995" t="s">
        <v>17878</v>
      </c>
      <c r="AK1995" s="9" t="str">
        <f>VLOOKUP(Y1995,zdroj!D:AJ,33,0)</f>
        <v>katA</v>
      </c>
    </row>
    <row r="1996" spans="8:37" x14ac:dyDescent="0.25">
      <c r="H1996" s="8"/>
      <c r="I1996" s="8"/>
      <c r="N1996" s="23"/>
      <c r="O1996" s="24"/>
      <c r="P1996" s="19"/>
      <c r="Q1996" s="19"/>
      <c r="R1996" s="19"/>
      <c r="S1996" s="27"/>
      <c r="U1996" s="27"/>
      <c r="Y1996" s="9" t="s">
        <v>507</v>
      </c>
      <c r="Z1996" s="9" t="s">
        <v>462</v>
      </c>
      <c r="AA1996" s="9" t="s">
        <v>237</v>
      </c>
      <c r="AB1996" s="9">
        <v>5842000</v>
      </c>
      <c r="AC1996" s="9" t="s">
        <v>2778</v>
      </c>
      <c r="AD1996" s="9" t="s">
        <v>225</v>
      </c>
      <c r="AE1996" s="5">
        <f t="shared" si="84"/>
        <v>0</v>
      </c>
      <c r="AF1996" s="5" t="str">
        <f t="shared" si="85"/>
        <v>katA</v>
      </c>
      <c r="AG1996" s="153"/>
      <c r="AH1996" s="153"/>
      <c r="AI1996" t="s">
        <v>201</v>
      </c>
      <c r="AJ1996" t="s">
        <v>17878</v>
      </c>
      <c r="AK1996" s="9" t="str">
        <f>VLOOKUP(Y1996,zdroj!D:AJ,33,0)</f>
        <v>katA</v>
      </c>
    </row>
    <row r="1997" spans="8:37" x14ac:dyDescent="0.25">
      <c r="H1997" s="8"/>
      <c r="I1997" s="8"/>
      <c r="N1997" s="23"/>
      <c r="O1997" s="24"/>
      <c r="P1997" s="19"/>
      <c r="Q1997" s="19"/>
      <c r="R1997" s="19"/>
      <c r="S1997" s="27"/>
      <c r="U1997" s="27"/>
      <c r="Y1997" s="9" t="s">
        <v>507</v>
      </c>
      <c r="Z1997" s="9" t="s">
        <v>462</v>
      </c>
      <c r="AA1997" s="9" t="s">
        <v>237</v>
      </c>
      <c r="AB1997" s="9">
        <v>5842018</v>
      </c>
      <c r="AC1997" s="9" t="s">
        <v>2779</v>
      </c>
      <c r="AD1997" s="9" t="s">
        <v>225</v>
      </c>
      <c r="AE1997" s="5">
        <f t="shared" si="84"/>
        <v>0</v>
      </c>
      <c r="AF1997" s="5" t="str">
        <f t="shared" si="85"/>
        <v>katA</v>
      </c>
      <c r="AG1997" s="153"/>
      <c r="AH1997" s="153"/>
      <c r="AI1997" t="s">
        <v>229</v>
      </c>
      <c r="AJ1997" t="s">
        <v>17878</v>
      </c>
      <c r="AK1997" s="9" t="str">
        <f>VLOOKUP(Y1997,zdroj!D:AJ,33,0)</f>
        <v>katA</v>
      </c>
    </row>
    <row r="1998" spans="8:37" x14ac:dyDescent="0.25">
      <c r="H1998" s="8"/>
      <c r="I1998" s="8"/>
      <c r="N1998" s="23"/>
      <c r="O1998" s="24"/>
      <c r="P1998" s="19"/>
      <c r="Q1998" s="19"/>
      <c r="R1998" s="19"/>
      <c r="S1998" s="27"/>
      <c r="U1998" s="27"/>
      <c r="Y1998" s="9" t="s">
        <v>507</v>
      </c>
      <c r="Z1998" s="9" t="s">
        <v>462</v>
      </c>
      <c r="AA1998" s="9" t="s">
        <v>237</v>
      </c>
      <c r="AB1998" s="9">
        <v>5841640</v>
      </c>
      <c r="AC1998" s="9" t="s">
        <v>2780</v>
      </c>
      <c r="AD1998" s="9" t="s">
        <v>231</v>
      </c>
      <c r="AE1998" s="5">
        <f t="shared" si="84"/>
        <v>0</v>
      </c>
      <c r="AF1998" s="5" t="str">
        <f t="shared" si="85"/>
        <v>katB</v>
      </c>
      <c r="AG1998" s="153"/>
      <c r="AH1998" s="153"/>
      <c r="AI1998" t="s">
        <v>201</v>
      </c>
      <c r="AJ1998" t="s">
        <v>17878</v>
      </c>
      <c r="AK1998" s="9" t="str">
        <f>VLOOKUP(Y1998,zdroj!D:AJ,33,0)</f>
        <v>katA</v>
      </c>
    </row>
    <row r="1999" spans="8:37" x14ac:dyDescent="0.25">
      <c r="H1999" s="8"/>
      <c r="I1999" s="8"/>
      <c r="N1999" s="23"/>
      <c r="O1999" s="24"/>
      <c r="P1999" s="19"/>
      <c r="Q1999" s="19"/>
      <c r="R1999" s="19"/>
      <c r="S1999" s="27"/>
      <c r="U1999" s="27"/>
      <c r="Y1999" s="9" t="s">
        <v>507</v>
      </c>
      <c r="Z1999" s="9" t="s">
        <v>462</v>
      </c>
      <c r="AA1999" s="9" t="s">
        <v>237</v>
      </c>
      <c r="AB1999" s="9">
        <v>82426520</v>
      </c>
      <c r="AC1999" s="9" t="s">
        <v>2781</v>
      </c>
      <c r="AD1999" s="9" t="s">
        <v>225</v>
      </c>
      <c r="AE1999" s="5">
        <f t="shared" si="84"/>
        <v>0</v>
      </c>
      <c r="AF1999" s="5" t="str">
        <f t="shared" si="85"/>
        <v>katA</v>
      </c>
      <c r="AG1999" s="153"/>
      <c r="AH1999" s="153"/>
      <c r="AI1999" t="s">
        <v>201</v>
      </c>
      <c r="AJ1999" t="s">
        <v>17878</v>
      </c>
      <c r="AK1999" s="9" t="str">
        <f>VLOOKUP(Y1999,zdroj!D:AJ,33,0)</f>
        <v>katA</v>
      </c>
    </row>
    <row r="2000" spans="8:37" x14ac:dyDescent="0.25">
      <c r="H2000" s="8"/>
      <c r="I2000" s="8"/>
      <c r="N2000" s="23"/>
      <c r="O2000" s="24"/>
      <c r="P2000" s="19"/>
      <c r="Q2000" s="19"/>
      <c r="R2000" s="19"/>
      <c r="S2000" s="27"/>
      <c r="U2000" s="27"/>
      <c r="Y2000" s="9" t="s">
        <v>507</v>
      </c>
      <c r="Z2000" s="9" t="s">
        <v>462</v>
      </c>
      <c r="AA2000" s="9" t="s">
        <v>237</v>
      </c>
      <c r="AB2000" s="9">
        <v>5841658</v>
      </c>
      <c r="AC2000" s="9" t="s">
        <v>2782</v>
      </c>
      <c r="AD2000" s="9" t="s">
        <v>231</v>
      </c>
      <c r="AE2000" s="5">
        <f t="shared" si="84"/>
        <v>0</v>
      </c>
      <c r="AF2000" s="5" t="str">
        <f t="shared" si="85"/>
        <v>katB</v>
      </c>
      <c r="AG2000" s="153"/>
      <c r="AH2000" s="153"/>
      <c r="AI2000" t="s">
        <v>201</v>
      </c>
      <c r="AJ2000" t="s">
        <v>17878</v>
      </c>
      <c r="AK2000" s="9" t="str">
        <f>VLOOKUP(Y2000,zdroj!D:AJ,33,0)</f>
        <v>katA</v>
      </c>
    </row>
    <row r="2001" spans="8:37" x14ac:dyDescent="0.25">
      <c r="H2001" s="8"/>
      <c r="I2001" s="8"/>
      <c r="N2001" s="23"/>
      <c r="O2001" s="24"/>
      <c r="P2001" s="19"/>
      <c r="Q2001" s="19"/>
      <c r="R2001" s="19"/>
      <c r="S2001" s="27"/>
      <c r="U2001" s="27"/>
      <c r="Y2001" s="9" t="s">
        <v>507</v>
      </c>
      <c r="Z2001" s="9" t="s">
        <v>462</v>
      </c>
      <c r="AA2001" s="9" t="s">
        <v>237</v>
      </c>
      <c r="AB2001" s="9">
        <v>5841666</v>
      </c>
      <c r="AC2001" s="9" t="s">
        <v>2783</v>
      </c>
      <c r="AD2001" s="9" t="s">
        <v>231</v>
      </c>
      <c r="AE2001" s="5">
        <f t="shared" si="84"/>
        <v>0</v>
      </c>
      <c r="AF2001" s="5" t="str">
        <f t="shared" si="85"/>
        <v>katB</v>
      </c>
      <c r="AG2001" s="153"/>
      <c r="AH2001" s="153"/>
      <c r="AI2001" t="s">
        <v>201</v>
      </c>
      <c r="AJ2001" t="s">
        <v>17878</v>
      </c>
      <c r="AK2001" s="9" t="str">
        <f>VLOOKUP(Y2001,zdroj!D:AJ,33,0)</f>
        <v>katA</v>
      </c>
    </row>
    <row r="2002" spans="8:37" x14ac:dyDescent="0.25">
      <c r="H2002" s="8"/>
      <c r="I2002" s="8"/>
      <c r="N2002" s="23"/>
      <c r="O2002" s="24"/>
      <c r="P2002" s="19"/>
      <c r="Q2002" s="19"/>
      <c r="R2002" s="19"/>
      <c r="S2002" s="27"/>
      <c r="U2002" s="27"/>
      <c r="Y2002" s="9" t="s">
        <v>507</v>
      </c>
      <c r="Z2002" s="9" t="s">
        <v>462</v>
      </c>
      <c r="AA2002" s="9" t="s">
        <v>237</v>
      </c>
      <c r="AB2002" s="9">
        <v>5841674</v>
      </c>
      <c r="AC2002" s="9" t="s">
        <v>2784</v>
      </c>
      <c r="AD2002" s="9" t="s">
        <v>225</v>
      </c>
      <c r="AE2002" s="5">
        <f t="shared" si="84"/>
        <v>0</v>
      </c>
      <c r="AF2002" s="5" t="str">
        <f t="shared" si="85"/>
        <v>katA</v>
      </c>
      <c r="AG2002" s="153"/>
      <c r="AH2002" s="153"/>
      <c r="AI2002" t="s">
        <v>229</v>
      </c>
      <c r="AJ2002" t="s">
        <v>17878</v>
      </c>
      <c r="AK2002" s="9" t="str">
        <f>VLOOKUP(Y2002,zdroj!D:AJ,33,0)</f>
        <v>katA</v>
      </c>
    </row>
    <row r="2003" spans="8:37" x14ac:dyDescent="0.25">
      <c r="H2003" s="8"/>
      <c r="I2003" s="8"/>
      <c r="N2003" s="23"/>
      <c r="O2003" s="24"/>
      <c r="P2003" s="19"/>
      <c r="Q2003" s="19"/>
      <c r="R2003" s="19"/>
      <c r="S2003" s="27"/>
      <c r="U2003" s="27"/>
      <c r="Y2003" s="9" t="s">
        <v>507</v>
      </c>
      <c r="Z2003" s="9" t="s">
        <v>462</v>
      </c>
      <c r="AA2003" s="9" t="s">
        <v>237</v>
      </c>
      <c r="AB2003" s="9">
        <v>5841682</v>
      </c>
      <c r="AC2003" s="9" t="s">
        <v>2785</v>
      </c>
      <c r="AD2003" s="9" t="s">
        <v>231</v>
      </c>
      <c r="AE2003" s="5">
        <f t="shared" si="84"/>
        <v>0</v>
      </c>
      <c r="AF2003" s="5" t="str">
        <f t="shared" si="85"/>
        <v>katB</v>
      </c>
      <c r="AG2003" s="153"/>
      <c r="AH2003" s="153"/>
      <c r="AI2003" t="s">
        <v>201</v>
      </c>
      <c r="AJ2003" t="s">
        <v>17878</v>
      </c>
      <c r="AK2003" s="9" t="str">
        <f>VLOOKUP(Y2003,zdroj!D:AJ,33,0)</f>
        <v>katA</v>
      </c>
    </row>
    <row r="2004" spans="8:37" x14ac:dyDescent="0.25">
      <c r="H2004" s="8"/>
      <c r="I2004" s="8"/>
      <c r="N2004" s="23"/>
      <c r="O2004" s="24"/>
      <c r="P2004" s="19"/>
      <c r="Q2004" s="19"/>
      <c r="R2004" s="19"/>
      <c r="S2004" s="27"/>
      <c r="U2004" s="27"/>
      <c r="Y2004" s="9" t="s">
        <v>508</v>
      </c>
      <c r="Z2004" s="9" t="s">
        <v>462</v>
      </c>
      <c r="AA2004" s="9" t="s">
        <v>44</v>
      </c>
      <c r="AB2004" s="9">
        <v>31332684</v>
      </c>
      <c r="AC2004" s="9" t="s">
        <v>2786</v>
      </c>
      <c r="AD2004" s="9" t="s">
        <v>225</v>
      </c>
      <c r="AE2004" s="5">
        <f t="shared" si="84"/>
        <v>0</v>
      </c>
      <c r="AF2004" s="5" t="str">
        <f t="shared" si="85"/>
        <v>katA</v>
      </c>
      <c r="AG2004" s="153"/>
      <c r="AH2004" s="153"/>
      <c r="AI2004" t="s">
        <v>229</v>
      </c>
      <c r="AJ2004" t="s">
        <v>17878</v>
      </c>
      <c r="AK2004" s="9" t="str">
        <f>VLOOKUP(Y2004,zdroj!D:AJ,33,0)</f>
        <v>katA</v>
      </c>
    </row>
    <row r="2005" spans="8:37" x14ac:dyDescent="0.25">
      <c r="H2005" s="8"/>
      <c r="I2005" s="8"/>
      <c r="N2005" s="23"/>
      <c r="O2005" s="24"/>
      <c r="P2005" s="19"/>
      <c r="Q2005" s="19"/>
      <c r="R2005" s="19"/>
      <c r="S2005" s="27"/>
      <c r="U2005" s="27"/>
      <c r="Y2005" s="9" t="s">
        <v>508</v>
      </c>
      <c r="Z2005" s="9" t="s">
        <v>462</v>
      </c>
      <c r="AA2005" s="9" t="s">
        <v>44</v>
      </c>
      <c r="AB2005" s="9">
        <v>5842298</v>
      </c>
      <c r="AC2005" s="9" t="s">
        <v>2787</v>
      </c>
      <c r="AD2005" s="9" t="s">
        <v>225</v>
      </c>
      <c r="AE2005" s="5">
        <f t="shared" si="84"/>
        <v>0</v>
      </c>
      <c r="AF2005" s="5" t="str">
        <f t="shared" si="85"/>
        <v>katA</v>
      </c>
      <c r="AG2005" s="153"/>
      <c r="AH2005" s="153"/>
      <c r="AI2005" t="s">
        <v>195</v>
      </c>
      <c r="AJ2005" t="s">
        <v>340</v>
      </c>
      <c r="AK2005" s="9" t="str">
        <f>VLOOKUP(Y2005,zdroj!D:AJ,33,0)</f>
        <v>katA</v>
      </c>
    </row>
    <row r="2006" spans="8:37" x14ac:dyDescent="0.25">
      <c r="H2006" s="8"/>
      <c r="I2006" s="8"/>
      <c r="N2006" s="23"/>
      <c r="O2006" s="24"/>
      <c r="P2006" s="19"/>
      <c r="Q2006" s="19"/>
      <c r="R2006" s="19"/>
      <c r="S2006" s="27"/>
      <c r="U2006" s="27"/>
      <c r="Y2006" s="9" t="s">
        <v>508</v>
      </c>
      <c r="Z2006" s="9" t="s">
        <v>462</v>
      </c>
      <c r="AA2006" s="9" t="s">
        <v>44</v>
      </c>
      <c r="AB2006" s="9">
        <v>5842379</v>
      </c>
      <c r="AC2006" s="9" t="s">
        <v>2788</v>
      </c>
      <c r="AD2006" s="9" t="s">
        <v>225</v>
      </c>
      <c r="AE2006" s="5">
        <f t="shared" si="84"/>
        <v>0</v>
      </c>
      <c r="AF2006" s="5" t="str">
        <f t="shared" si="85"/>
        <v>katA</v>
      </c>
      <c r="AG2006" s="153"/>
      <c r="AH2006" s="153"/>
      <c r="AI2006" t="s">
        <v>195</v>
      </c>
      <c r="AJ2006" t="s">
        <v>340</v>
      </c>
      <c r="AK2006" s="9" t="str">
        <f>VLOOKUP(Y2006,zdroj!D:AJ,33,0)</f>
        <v>katA</v>
      </c>
    </row>
    <row r="2007" spans="8:37" x14ac:dyDescent="0.25">
      <c r="H2007" s="8"/>
      <c r="I2007" s="8"/>
      <c r="N2007" s="23"/>
      <c r="O2007" s="24"/>
      <c r="P2007" s="19"/>
      <c r="Q2007" s="19"/>
      <c r="R2007" s="19"/>
      <c r="S2007" s="27"/>
      <c r="U2007" s="27"/>
      <c r="Y2007" s="9" t="s">
        <v>508</v>
      </c>
      <c r="Z2007" s="9" t="s">
        <v>462</v>
      </c>
      <c r="AA2007" s="9" t="s">
        <v>44</v>
      </c>
      <c r="AB2007" s="9">
        <v>5842310</v>
      </c>
      <c r="AC2007" s="9" t="s">
        <v>2789</v>
      </c>
      <c r="AD2007" s="9" t="s">
        <v>225</v>
      </c>
      <c r="AE2007" s="5">
        <f t="shared" si="84"/>
        <v>0</v>
      </c>
      <c r="AF2007" s="5" t="str">
        <f t="shared" si="85"/>
        <v>katA</v>
      </c>
      <c r="AG2007" s="153"/>
      <c r="AH2007" s="153"/>
      <c r="AI2007" t="s">
        <v>195</v>
      </c>
      <c r="AJ2007" t="s">
        <v>340</v>
      </c>
      <c r="AK2007" s="9" t="str">
        <f>VLOOKUP(Y2007,zdroj!D:AJ,33,0)</f>
        <v>katA</v>
      </c>
    </row>
    <row r="2008" spans="8:37" x14ac:dyDescent="0.25">
      <c r="H2008" s="8"/>
      <c r="I2008" s="8"/>
      <c r="N2008" s="23"/>
      <c r="O2008" s="24"/>
      <c r="P2008" s="19"/>
      <c r="Q2008" s="19"/>
      <c r="R2008" s="19"/>
      <c r="S2008" s="27"/>
      <c r="U2008" s="27"/>
      <c r="Y2008" s="9" t="s">
        <v>508</v>
      </c>
      <c r="Z2008" s="9" t="s">
        <v>462</v>
      </c>
      <c r="AA2008" s="9" t="s">
        <v>44</v>
      </c>
      <c r="AB2008" s="9">
        <v>25759370</v>
      </c>
      <c r="AC2008" s="9" t="s">
        <v>2790</v>
      </c>
      <c r="AD2008" s="9" t="s">
        <v>225</v>
      </c>
      <c r="AE2008" s="5">
        <f t="shared" si="84"/>
        <v>0</v>
      </c>
      <c r="AF2008" s="5" t="str">
        <f t="shared" si="85"/>
        <v>katA</v>
      </c>
      <c r="AG2008" s="153"/>
      <c r="AH2008" s="153"/>
      <c r="AI2008" t="s">
        <v>229</v>
      </c>
      <c r="AJ2008" t="s">
        <v>17878</v>
      </c>
      <c r="AK2008" s="9" t="str">
        <f>VLOOKUP(Y2008,zdroj!D:AJ,33,0)</f>
        <v>katA</v>
      </c>
    </row>
    <row r="2009" spans="8:37" x14ac:dyDescent="0.25">
      <c r="H2009" s="8"/>
      <c r="I2009" s="8"/>
      <c r="N2009" s="23"/>
      <c r="O2009" s="24"/>
      <c r="P2009" s="19"/>
      <c r="Q2009" s="19"/>
      <c r="R2009" s="19"/>
      <c r="S2009" s="27"/>
      <c r="U2009" s="27"/>
      <c r="Y2009" s="9" t="s">
        <v>508</v>
      </c>
      <c r="Z2009" s="9" t="s">
        <v>462</v>
      </c>
      <c r="AA2009" s="9" t="s">
        <v>44</v>
      </c>
      <c r="AB2009" s="9">
        <v>5842361</v>
      </c>
      <c r="AC2009" s="9" t="s">
        <v>2791</v>
      </c>
      <c r="AD2009" s="9" t="s">
        <v>225</v>
      </c>
      <c r="AE2009" s="5">
        <f t="shared" si="84"/>
        <v>0</v>
      </c>
      <c r="AF2009" s="5" t="str">
        <f t="shared" si="85"/>
        <v>katA</v>
      </c>
      <c r="AG2009" s="153"/>
      <c r="AH2009" s="153"/>
      <c r="AI2009" t="s">
        <v>229</v>
      </c>
      <c r="AJ2009" t="s">
        <v>17878</v>
      </c>
      <c r="AK2009" s="9" t="str">
        <f>VLOOKUP(Y2009,zdroj!D:AJ,33,0)</f>
        <v>katA</v>
      </c>
    </row>
    <row r="2010" spans="8:37" x14ac:dyDescent="0.25">
      <c r="H2010" s="8"/>
      <c r="I2010" s="8"/>
      <c r="N2010" s="23"/>
      <c r="O2010" s="24"/>
      <c r="P2010" s="19"/>
      <c r="Q2010" s="19"/>
      <c r="R2010" s="19"/>
      <c r="S2010" s="27"/>
      <c r="U2010" s="27"/>
      <c r="Y2010" s="9" t="s">
        <v>508</v>
      </c>
      <c r="Z2010" s="9" t="s">
        <v>462</v>
      </c>
      <c r="AA2010" s="9" t="s">
        <v>44</v>
      </c>
      <c r="AB2010" s="9">
        <v>25759388</v>
      </c>
      <c r="AC2010" s="9" t="s">
        <v>2792</v>
      </c>
      <c r="AD2010" s="9" t="s">
        <v>225</v>
      </c>
      <c r="AE2010" s="5">
        <f t="shared" si="84"/>
        <v>0</v>
      </c>
      <c r="AF2010" s="5" t="str">
        <f t="shared" si="85"/>
        <v>katA</v>
      </c>
      <c r="AG2010" s="153"/>
      <c r="AH2010" s="153"/>
      <c r="AI2010" t="s">
        <v>195</v>
      </c>
      <c r="AJ2010" t="s">
        <v>340</v>
      </c>
      <c r="AK2010" s="9" t="str">
        <f>VLOOKUP(Y2010,zdroj!D:AJ,33,0)</f>
        <v>katA</v>
      </c>
    </row>
    <row r="2011" spans="8:37" x14ac:dyDescent="0.25">
      <c r="H2011" s="8"/>
      <c r="I2011" s="8"/>
      <c r="N2011" s="23"/>
      <c r="O2011" s="24"/>
      <c r="P2011" s="19"/>
      <c r="Q2011" s="19"/>
      <c r="R2011" s="19"/>
      <c r="S2011" s="27"/>
      <c r="U2011" s="27"/>
      <c r="Y2011" s="9" t="s">
        <v>508</v>
      </c>
      <c r="Z2011" s="9" t="s">
        <v>462</v>
      </c>
      <c r="AA2011" s="9" t="s">
        <v>44</v>
      </c>
      <c r="AB2011" s="9">
        <v>25759396</v>
      </c>
      <c r="AC2011" s="9" t="s">
        <v>2793</v>
      </c>
      <c r="AD2011" s="9" t="s">
        <v>225</v>
      </c>
      <c r="AE2011" s="5">
        <f t="shared" si="84"/>
        <v>0</v>
      </c>
      <c r="AF2011" s="5" t="str">
        <f t="shared" si="85"/>
        <v>katA</v>
      </c>
      <c r="AG2011" s="153"/>
      <c r="AH2011" s="153"/>
      <c r="AI2011" t="s">
        <v>195</v>
      </c>
      <c r="AJ2011" t="s">
        <v>340</v>
      </c>
      <c r="AK2011" s="9" t="str">
        <f>VLOOKUP(Y2011,zdroj!D:AJ,33,0)</f>
        <v>katA</v>
      </c>
    </row>
    <row r="2012" spans="8:37" x14ac:dyDescent="0.25">
      <c r="H2012" s="8"/>
      <c r="I2012" s="8"/>
      <c r="N2012" s="23"/>
      <c r="O2012" s="24"/>
      <c r="P2012" s="19"/>
      <c r="Q2012" s="19"/>
      <c r="R2012" s="19"/>
      <c r="S2012" s="27"/>
      <c r="U2012" s="27"/>
      <c r="Y2012" s="9" t="s">
        <v>508</v>
      </c>
      <c r="Z2012" s="9" t="s">
        <v>462</v>
      </c>
      <c r="AA2012" s="9" t="s">
        <v>44</v>
      </c>
      <c r="AB2012" s="9">
        <v>5842107</v>
      </c>
      <c r="AC2012" s="9" t="s">
        <v>2794</v>
      </c>
      <c r="AD2012" s="9" t="s">
        <v>225</v>
      </c>
      <c r="AE2012" s="5">
        <f t="shared" si="84"/>
        <v>0</v>
      </c>
      <c r="AF2012" s="5" t="str">
        <f t="shared" si="85"/>
        <v>katA</v>
      </c>
      <c r="AG2012" s="153"/>
      <c r="AH2012" s="153"/>
      <c r="AI2012" t="s">
        <v>195</v>
      </c>
      <c r="AJ2012" t="s">
        <v>340</v>
      </c>
      <c r="AK2012" s="9" t="str">
        <f>VLOOKUP(Y2012,zdroj!D:AJ,33,0)</f>
        <v>katA</v>
      </c>
    </row>
    <row r="2013" spans="8:37" x14ac:dyDescent="0.25">
      <c r="H2013" s="8"/>
      <c r="I2013" s="8"/>
      <c r="N2013" s="23"/>
      <c r="O2013" s="24"/>
      <c r="P2013" s="19"/>
      <c r="Q2013" s="19"/>
      <c r="R2013" s="19"/>
      <c r="S2013" s="27"/>
      <c r="U2013" s="27"/>
      <c r="Y2013" s="9" t="s">
        <v>508</v>
      </c>
      <c r="Z2013" s="9" t="s">
        <v>462</v>
      </c>
      <c r="AA2013" s="9" t="s">
        <v>44</v>
      </c>
      <c r="AB2013" s="9">
        <v>25759400</v>
      </c>
      <c r="AC2013" s="9" t="s">
        <v>2795</v>
      </c>
      <c r="AD2013" s="9" t="s">
        <v>225</v>
      </c>
      <c r="AE2013" s="5">
        <f t="shared" si="84"/>
        <v>0</v>
      </c>
      <c r="AF2013" s="5" t="str">
        <f t="shared" si="85"/>
        <v>katA</v>
      </c>
      <c r="AG2013" s="153"/>
      <c r="AH2013" s="153"/>
      <c r="AI2013" t="s">
        <v>229</v>
      </c>
      <c r="AJ2013" t="s">
        <v>17878</v>
      </c>
      <c r="AK2013" s="9" t="str">
        <f>VLOOKUP(Y2013,zdroj!D:AJ,33,0)</f>
        <v>katA</v>
      </c>
    </row>
    <row r="2014" spans="8:37" x14ac:dyDescent="0.25">
      <c r="H2014" s="8"/>
      <c r="I2014" s="8"/>
      <c r="N2014" s="23"/>
      <c r="O2014" s="24"/>
      <c r="P2014" s="19"/>
      <c r="Q2014" s="19"/>
      <c r="R2014" s="19"/>
      <c r="S2014" s="27"/>
      <c r="U2014" s="27"/>
      <c r="Y2014" s="9" t="s">
        <v>508</v>
      </c>
      <c r="Z2014" s="9" t="s">
        <v>462</v>
      </c>
      <c r="AA2014" s="9" t="s">
        <v>44</v>
      </c>
      <c r="AB2014" s="9">
        <v>30948916</v>
      </c>
      <c r="AC2014" s="9" t="s">
        <v>2796</v>
      </c>
      <c r="AD2014" s="9" t="s">
        <v>225</v>
      </c>
      <c r="AE2014" s="5">
        <f t="shared" si="84"/>
        <v>0</v>
      </c>
      <c r="AF2014" s="5" t="str">
        <f t="shared" si="85"/>
        <v>katA</v>
      </c>
      <c r="AG2014" s="153"/>
      <c r="AH2014" s="153"/>
      <c r="AI2014" t="s">
        <v>195</v>
      </c>
      <c r="AJ2014" t="s">
        <v>340</v>
      </c>
      <c r="AK2014" s="9" t="str">
        <f>VLOOKUP(Y2014,zdroj!D:AJ,33,0)</f>
        <v>katA</v>
      </c>
    </row>
    <row r="2015" spans="8:37" x14ac:dyDescent="0.25">
      <c r="H2015" s="8"/>
      <c r="I2015" s="8"/>
      <c r="N2015" s="23"/>
      <c r="O2015" s="24"/>
      <c r="P2015" s="19"/>
      <c r="Q2015" s="19"/>
      <c r="R2015" s="19"/>
      <c r="S2015" s="27"/>
      <c r="U2015" s="27"/>
      <c r="Y2015" s="9" t="s">
        <v>508</v>
      </c>
      <c r="Z2015" s="9" t="s">
        <v>462</v>
      </c>
      <c r="AA2015" s="9" t="s">
        <v>44</v>
      </c>
      <c r="AB2015" s="9">
        <v>25912887</v>
      </c>
      <c r="AC2015" s="9" t="s">
        <v>2797</v>
      </c>
      <c r="AD2015" s="9" t="s">
        <v>225</v>
      </c>
      <c r="AE2015" s="5">
        <f t="shared" si="84"/>
        <v>0</v>
      </c>
      <c r="AF2015" s="5" t="str">
        <f t="shared" si="85"/>
        <v>katA</v>
      </c>
      <c r="AG2015" s="153"/>
      <c r="AH2015" s="153"/>
      <c r="AI2015" t="s">
        <v>195</v>
      </c>
      <c r="AJ2015" t="s">
        <v>340</v>
      </c>
      <c r="AK2015" s="9" t="str">
        <f>VLOOKUP(Y2015,zdroj!D:AJ,33,0)</f>
        <v>katA</v>
      </c>
    </row>
    <row r="2016" spans="8:37" x14ac:dyDescent="0.25">
      <c r="H2016" s="8"/>
      <c r="I2016" s="8"/>
      <c r="N2016" s="23"/>
      <c r="O2016" s="24"/>
      <c r="P2016" s="19"/>
      <c r="Q2016" s="19"/>
      <c r="R2016" s="19"/>
      <c r="S2016" s="27"/>
      <c r="U2016" s="27"/>
      <c r="Y2016" s="9" t="s">
        <v>508</v>
      </c>
      <c r="Z2016" s="9" t="s">
        <v>462</v>
      </c>
      <c r="AA2016" s="9" t="s">
        <v>44</v>
      </c>
      <c r="AB2016" s="9">
        <v>5842026</v>
      </c>
      <c r="AC2016" s="9" t="s">
        <v>2798</v>
      </c>
      <c r="AD2016" s="9" t="s">
        <v>225</v>
      </c>
      <c r="AE2016" s="5">
        <f t="shared" si="84"/>
        <v>0</v>
      </c>
      <c r="AF2016" s="5" t="str">
        <f t="shared" si="85"/>
        <v>katA</v>
      </c>
      <c r="AG2016" s="153"/>
      <c r="AH2016" s="153"/>
      <c r="AI2016" t="s">
        <v>201</v>
      </c>
      <c r="AJ2016" t="s">
        <v>17878</v>
      </c>
      <c r="AK2016" s="9" t="str">
        <f>VLOOKUP(Y2016,zdroj!D:AJ,33,0)</f>
        <v>katA</v>
      </c>
    </row>
    <row r="2017" spans="8:37" x14ac:dyDescent="0.25">
      <c r="H2017" s="8"/>
      <c r="I2017" s="8"/>
      <c r="N2017" s="23"/>
      <c r="O2017" s="24"/>
      <c r="P2017" s="19"/>
      <c r="Q2017" s="19"/>
      <c r="R2017" s="19"/>
      <c r="S2017" s="27"/>
      <c r="U2017" s="27"/>
      <c r="Y2017" s="9" t="s">
        <v>508</v>
      </c>
      <c r="Z2017" s="9" t="s">
        <v>462</v>
      </c>
      <c r="AA2017" s="9" t="s">
        <v>44</v>
      </c>
      <c r="AB2017" s="9">
        <v>5842336</v>
      </c>
      <c r="AC2017" s="9" t="s">
        <v>2799</v>
      </c>
      <c r="AD2017" s="9" t="s">
        <v>225</v>
      </c>
      <c r="AE2017" s="5">
        <f t="shared" si="84"/>
        <v>0</v>
      </c>
      <c r="AF2017" s="5" t="str">
        <f t="shared" si="85"/>
        <v>katA</v>
      </c>
      <c r="AG2017" s="153"/>
      <c r="AH2017" s="153"/>
      <c r="AI2017" t="s">
        <v>201</v>
      </c>
      <c r="AJ2017" t="s">
        <v>17878</v>
      </c>
      <c r="AK2017" s="9" t="str">
        <f>VLOOKUP(Y2017,zdroj!D:AJ,33,0)</f>
        <v>katA</v>
      </c>
    </row>
    <row r="2018" spans="8:37" x14ac:dyDescent="0.25">
      <c r="H2018" s="8"/>
      <c r="I2018" s="8"/>
      <c r="N2018" s="23"/>
      <c r="O2018" s="24"/>
      <c r="P2018" s="19"/>
      <c r="Q2018" s="19"/>
      <c r="R2018" s="19"/>
      <c r="S2018" s="27"/>
      <c r="U2018" s="27"/>
      <c r="Y2018" s="9" t="s">
        <v>508</v>
      </c>
      <c r="Z2018" s="9" t="s">
        <v>462</v>
      </c>
      <c r="AA2018" s="9" t="s">
        <v>44</v>
      </c>
      <c r="AB2018" s="9">
        <v>5842034</v>
      </c>
      <c r="AC2018" s="9" t="s">
        <v>2800</v>
      </c>
      <c r="AD2018" s="9" t="s">
        <v>225</v>
      </c>
      <c r="AE2018" s="5">
        <f t="shared" si="84"/>
        <v>0</v>
      </c>
      <c r="AF2018" s="5" t="str">
        <f t="shared" si="85"/>
        <v>katA</v>
      </c>
      <c r="AG2018" s="153"/>
      <c r="AH2018" s="153"/>
      <c r="AI2018" t="s">
        <v>201</v>
      </c>
      <c r="AJ2018" t="s">
        <v>17878</v>
      </c>
      <c r="AK2018" s="9" t="str">
        <f>VLOOKUP(Y2018,zdroj!D:AJ,33,0)</f>
        <v>katA</v>
      </c>
    </row>
    <row r="2019" spans="8:37" x14ac:dyDescent="0.25">
      <c r="H2019" s="8"/>
      <c r="I2019" s="8"/>
      <c r="N2019" s="23"/>
      <c r="O2019" s="24"/>
      <c r="P2019" s="19"/>
      <c r="Q2019" s="19"/>
      <c r="R2019" s="19"/>
      <c r="S2019" s="27"/>
      <c r="U2019" s="27"/>
      <c r="Y2019" s="9" t="s">
        <v>508</v>
      </c>
      <c r="Z2019" s="9" t="s">
        <v>462</v>
      </c>
      <c r="AA2019" s="9" t="s">
        <v>44</v>
      </c>
      <c r="AB2019" s="9">
        <v>5842042</v>
      </c>
      <c r="AC2019" s="9" t="s">
        <v>2801</v>
      </c>
      <c r="AD2019" s="9" t="s">
        <v>225</v>
      </c>
      <c r="AE2019" s="5">
        <f t="shared" si="84"/>
        <v>0</v>
      </c>
      <c r="AF2019" s="5" t="str">
        <f t="shared" si="85"/>
        <v>katA</v>
      </c>
      <c r="AG2019" s="153"/>
      <c r="AH2019" s="153"/>
      <c r="AI2019" t="s">
        <v>201</v>
      </c>
      <c r="AJ2019" t="s">
        <v>17878</v>
      </c>
      <c r="AK2019" s="9" t="str">
        <f>VLOOKUP(Y2019,zdroj!D:AJ,33,0)</f>
        <v>katA</v>
      </c>
    </row>
    <row r="2020" spans="8:37" x14ac:dyDescent="0.25">
      <c r="H2020" s="8"/>
      <c r="I2020" s="8"/>
      <c r="N2020" s="23"/>
      <c r="O2020" s="24"/>
      <c r="P2020" s="19"/>
      <c r="Q2020" s="19"/>
      <c r="R2020" s="19"/>
      <c r="S2020" s="27"/>
      <c r="U2020" s="27"/>
      <c r="Y2020" s="9" t="s">
        <v>508</v>
      </c>
      <c r="Z2020" s="9" t="s">
        <v>462</v>
      </c>
      <c r="AA2020" s="9" t="s">
        <v>44</v>
      </c>
      <c r="AB2020" s="9">
        <v>5842051</v>
      </c>
      <c r="AC2020" s="9" t="s">
        <v>2802</v>
      </c>
      <c r="AD2020" s="9" t="s">
        <v>225</v>
      </c>
      <c r="AE2020" s="5">
        <f t="shared" si="84"/>
        <v>0</v>
      </c>
      <c r="AF2020" s="5" t="str">
        <f t="shared" si="85"/>
        <v>katA</v>
      </c>
      <c r="AG2020" s="153"/>
      <c r="AH2020" s="153"/>
      <c r="AI2020" t="s">
        <v>201</v>
      </c>
      <c r="AJ2020" t="s">
        <v>17878</v>
      </c>
      <c r="AK2020" s="9" t="str">
        <f>VLOOKUP(Y2020,zdroj!D:AJ,33,0)</f>
        <v>katA</v>
      </c>
    </row>
    <row r="2021" spans="8:37" x14ac:dyDescent="0.25">
      <c r="H2021" s="8"/>
      <c r="I2021" s="8"/>
      <c r="N2021" s="23"/>
      <c r="O2021" s="24"/>
      <c r="P2021" s="19"/>
      <c r="Q2021" s="19"/>
      <c r="R2021" s="19"/>
      <c r="S2021" s="27"/>
      <c r="U2021" s="27"/>
      <c r="Y2021" s="9" t="s">
        <v>508</v>
      </c>
      <c r="Z2021" s="9" t="s">
        <v>462</v>
      </c>
      <c r="AA2021" s="9" t="s">
        <v>44</v>
      </c>
      <c r="AB2021" s="9">
        <v>5842069</v>
      </c>
      <c r="AC2021" s="9" t="s">
        <v>2803</v>
      </c>
      <c r="AD2021" s="9" t="s">
        <v>225</v>
      </c>
      <c r="AE2021" s="5">
        <f t="shared" si="84"/>
        <v>0</v>
      </c>
      <c r="AF2021" s="5" t="str">
        <f t="shared" si="85"/>
        <v>katA</v>
      </c>
      <c r="AG2021" s="153"/>
      <c r="AH2021" s="153"/>
      <c r="AI2021" t="s">
        <v>201</v>
      </c>
      <c r="AJ2021" t="s">
        <v>17878</v>
      </c>
      <c r="AK2021" s="9" t="str">
        <f>VLOOKUP(Y2021,zdroj!D:AJ,33,0)</f>
        <v>katA</v>
      </c>
    </row>
    <row r="2022" spans="8:37" x14ac:dyDescent="0.25">
      <c r="H2022" s="8"/>
      <c r="I2022" s="8"/>
      <c r="N2022" s="23"/>
      <c r="O2022" s="24"/>
      <c r="P2022" s="19"/>
      <c r="Q2022" s="19"/>
      <c r="R2022" s="19"/>
      <c r="S2022" s="27"/>
      <c r="U2022" s="27"/>
      <c r="Y2022" s="9" t="s">
        <v>508</v>
      </c>
      <c r="Z2022" s="9" t="s">
        <v>462</v>
      </c>
      <c r="AA2022" s="9" t="s">
        <v>44</v>
      </c>
      <c r="AB2022" s="9">
        <v>5842077</v>
      </c>
      <c r="AC2022" s="9" t="s">
        <v>2804</v>
      </c>
      <c r="AD2022" s="9" t="s">
        <v>225</v>
      </c>
      <c r="AE2022" s="5">
        <f t="shared" si="84"/>
        <v>0</v>
      </c>
      <c r="AF2022" s="5" t="str">
        <f t="shared" si="85"/>
        <v>katA</v>
      </c>
      <c r="AG2022" s="153"/>
      <c r="AH2022" s="153"/>
      <c r="AI2022" t="s">
        <v>201</v>
      </c>
      <c r="AJ2022" t="s">
        <v>17878</v>
      </c>
      <c r="AK2022" s="9" t="str">
        <f>VLOOKUP(Y2022,zdroj!D:AJ,33,0)</f>
        <v>katA</v>
      </c>
    </row>
    <row r="2023" spans="8:37" x14ac:dyDescent="0.25">
      <c r="H2023" s="8"/>
      <c r="I2023" s="8"/>
      <c r="N2023" s="23"/>
      <c r="O2023" s="24"/>
      <c r="P2023" s="19"/>
      <c r="Q2023" s="19"/>
      <c r="R2023" s="19"/>
      <c r="S2023" s="27"/>
      <c r="U2023" s="27"/>
      <c r="Y2023" s="9" t="s">
        <v>508</v>
      </c>
      <c r="Z2023" s="9" t="s">
        <v>462</v>
      </c>
      <c r="AA2023" s="9" t="s">
        <v>44</v>
      </c>
      <c r="AB2023" s="9">
        <v>5842085</v>
      </c>
      <c r="AC2023" s="9" t="s">
        <v>2805</v>
      </c>
      <c r="AD2023" s="9" t="s">
        <v>225</v>
      </c>
      <c r="AE2023" s="5">
        <f t="shared" si="84"/>
        <v>0</v>
      </c>
      <c r="AF2023" s="5" t="str">
        <f t="shared" si="85"/>
        <v>katA</v>
      </c>
      <c r="AG2023" s="153"/>
      <c r="AH2023" s="153"/>
      <c r="AI2023" t="s">
        <v>201</v>
      </c>
      <c r="AJ2023" t="s">
        <v>17878</v>
      </c>
      <c r="AK2023" s="9" t="str">
        <f>VLOOKUP(Y2023,zdroj!D:AJ,33,0)</f>
        <v>katA</v>
      </c>
    </row>
    <row r="2024" spans="8:37" x14ac:dyDescent="0.25">
      <c r="H2024" s="8"/>
      <c r="I2024" s="8"/>
      <c r="N2024" s="23"/>
      <c r="O2024" s="24"/>
      <c r="P2024" s="19"/>
      <c r="Q2024" s="19"/>
      <c r="R2024" s="19"/>
      <c r="S2024" s="27"/>
      <c r="U2024" s="27"/>
      <c r="Y2024" s="9" t="s">
        <v>508</v>
      </c>
      <c r="Z2024" s="9" t="s">
        <v>462</v>
      </c>
      <c r="AA2024" s="9" t="s">
        <v>44</v>
      </c>
      <c r="AB2024" s="9">
        <v>5842093</v>
      </c>
      <c r="AC2024" s="9" t="s">
        <v>2806</v>
      </c>
      <c r="AD2024" s="9" t="s">
        <v>225</v>
      </c>
      <c r="AE2024" s="5">
        <f t="shared" si="84"/>
        <v>0</v>
      </c>
      <c r="AF2024" s="5" t="str">
        <f t="shared" si="85"/>
        <v>katA</v>
      </c>
      <c r="AG2024" s="153"/>
      <c r="AH2024" s="153"/>
      <c r="AI2024" t="s">
        <v>201</v>
      </c>
      <c r="AJ2024" t="s">
        <v>17878</v>
      </c>
      <c r="AK2024" s="9" t="str">
        <f>VLOOKUP(Y2024,zdroj!D:AJ,33,0)</f>
        <v>katA</v>
      </c>
    </row>
    <row r="2025" spans="8:37" x14ac:dyDescent="0.25">
      <c r="H2025" s="8"/>
      <c r="I2025" s="8"/>
      <c r="N2025" s="23"/>
      <c r="O2025" s="24"/>
      <c r="P2025" s="19"/>
      <c r="Q2025" s="19"/>
      <c r="R2025" s="19"/>
      <c r="S2025" s="27"/>
      <c r="U2025" s="27"/>
      <c r="Y2025" s="9" t="s">
        <v>508</v>
      </c>
      <c r="Z2025" s="9" t="s">
        <v>462</v>
      </c>
      <c r="AA2025" s="9" t="s">
        <v>44</v>
      </c>
      <c r="AB2025" s="9">
        <v>30948894</v>
      </c>
      <c r="AC2025" s="9" t="s">
        <v>2807</v>
      </c>
      <c r="AD2025" s="9" t="s">
        <v>225</v>
      </c>
      <c r="AE2025" s="5">
        <f t="shared" si="84"/>
        <v>0</v>
      </c>
      <c r="AF2025" s="5" t="str">
        <f t="shared" si="85"/>
        <v>katA</v>
      </c>
      <c r="AG2025" s="153"/>
      <c r="AH2025" s="153"/>
      <c r="AI2025" t="s">
        <v>229</v>
      </c>
      <c r="AJ2025" t="s">
        <v>17878</v>
      </c>
      <c r="AK2025" s="9" t="str">
        <f>VLOOKUP(Y2025,zdroj!D:AJ,33,0)</f>
        <v>katA</v>
      </c>
    </row>
    <row r="2026" spans="8:37" x14ac:dyDescent="0.25">
      <c r="H2026" s="8"/>
      <c r="I2026" s="8"/>
      <c r="N2026" s="23"/>
      <c r="O2026" s="24"/>
      <c r="P2026" s="19"/>
      <c r="Q2026" s="19"/>
      <c r="R2026" s="19"/>
      <c r="S2026" s="27"/>
      <c r="U2026" s="27"/>
      <c r="Y2026" s="9" t="s">
        <v>508</v>
      </c>
      <c r="Z2026" s="9" t="s">
        <v>462</v>
      </c>
      <c r="AA2026" s="9" t="s">
        <v>44</v>
      </c>
      <c r="AB2026" s="9">
        <v>5842115</v>
      </c>
      <c r="AC2026" s="9" t="s">
        <v>2808</v>
      </c>
      <c r="AD2026" s="9" t="s">
        <v>225</v>
      </c>
      <c r="AE2026" s="5">
        <f t="shared" si="84"/>
        <v>0</v>
      </c>
      <c r="AF2026" s="5" t="str">
        <f t="shared" si="85"/>
        <v>katA</v>
      </c>
      <c r="AG2026" s="153"/>
      <c r="AH2026" s="153"/>
      <c r="AI2026" t="s">
        <v>201</v>
      </c>
      <c r="AJ2026" t="s">
        <v>17878</v>
      </c>
      <c r="AK2026" s="9" t="str">
        <f>VLOOKUP(Y2026,zdroj!D:AJ,33,0)</f>
        <v>katA</v>
      </c>
    </row>
    <row r="2027" spans="8:37" x14ac:dyDescent="0.25">
      <c r="H2027" s="8"/>
      <c r="I2027" s="8"/>
      <c r="N2027" s="23"/>
      <c r="O2027" s="24"/>
      <c r="P2027" s="19"/>
      <c r="Q2027" s="19"/>
      <c r="R2027" s="19"/>
      <c r="S2027" s="27"/>
      <c r="U2027" s="27"/>
      <c r="Y2027" s="9" t="s">
        <v>508</v>
      </c>
      <c r="Z2027" s="9" t="s">
        <v>462</v>
      </c>
      <c r="AA2027" s="9" t="s">
        <v>44</v>
      </c>
      <c r="AB2027" s="9">
        <v>5842123</v>
      </c>
      <c r="AC2027" s="9" t="s">
        <v>2809</v>
      </c>
      <c r="AD2027" s="9" t="s">
        <v>225</v>
      </c>
      <c r="AE2027" s="5">
        <f t="shared" si="84"/>
        <v>0</v>
      </c>
      <c r="AF2027" s="5" t="str">
        <f t="shared" si="85"/>
        <v>katA</v>
      </c>
      <c r="AG2027" s="153"/>
      <c r="AH2027" s="153"/>
      <c r="AI2027" t="s">
        <v>201</v>
      </c>
      <c r="AJ2027" t="s">
        <v>17878</v>
      </c>
      <c r="AK2027" s="9" t="str">
        <f>VLOOKUP(Y2027,zdroj!D:AJ,33,0)</f>
        <v>katA</v>
      </c>
    </row>
    <row r="2028" spans="8:37" x14ac:dyDescent="0.25">
      <c r="H2028" s="8"/>
      <c r="I2028" s="8"/>
      <c r="N2028" s="23"/>
      <c r="O2028" s="24"/>
      <c r="P2028" s="19"/>
      <c r="Q2028" s="19"/>
      <c r="R2028" s="19"/>
      <c r="S2028" s="27"/>
      <c r="U2028" s="27"/>
      <c r="Y2028" s="9" t="s">
        <v>508</v>
      </c>
      <c r="Z2028" s="9" t="s">
        <v>462</v>
      </c>
      <c r="AA2028" s="9" t="s">
        <v>44</v>
      </c>
      <c r="AB2028" s="9">
        <v>5842328</v>
      </c>
      <c r="AC2028" s="9" t="s">
        <v>2810</v>
      </c>
      <c r="AD2028" s="9" t="s">
        <v>225</v>
      </c>
      <c r="AE2028" s="5">
        <f t="shared" si="84"/>
        <v>0</v>
      </c>
      <c r="AF2028" s="5" t="str">
        <f t="shared" si="85"/>
        <v>katA</v>
      </c>
      <c r="AG2028" s="153"/>
      <c r="AH2028" s="153"/>
      <c r="AI2028" t="s">
        <v>201</v>
      </c>
      <c r="AJ2028" t="s">
        <v>17878</v>
      </c>
      <c r="AK2028" s="9" t="str">
        <f>VLOOKUP(Y2028,zdroj!D:AJ,33,0)</f>
        <v>katA</v>
      </c>
    </row>
    <row r="2029" spans="8:37" x14ac:dyDescent="0.25">
      <c r="H2029" s="8"/>
      <c r="I2029" s="8"/>
      <c r="N2029" s="23"/>
      <c r="O2029" s="24"/>
      <c r="P2029" s="19"/>
      <c r="Q2029" s="19"/>
      <c r="R2029" s="19"/>
      <c r="S2029" s="27"/>
      <c r="U2029" s="27"/>
      <c r="Y2029" s="9" t="s">
        <v>508</v>
      </c>
      <c r="Z2029" s="9" t="s">
        <v>462</v>
      </c>
      <c r="AA2029" s="9" t="s">
        <v>44</v>
      </c>
      <c r="AB2029" s="9">
        <v>5842131</v>
      </c>
      <c r="AC2029" s="9" t="s">
        <v>2811</v>
      </c>
      <c r="AD2029" s="9" t="s">
        <v>225</v>
      </c>
      <c r="AE2029" s="5">
        <f t="shared" si="84"/>
        <v>0</v>
      </c>
      <c r="AF2029" s="5" t="str">
        <f t="shared" si="85"/>
        <v>katA</v>
      </c>
      <c r="AG2029" s="153"/>
      <c r="AH2029" s="153"/>
      <c r="AI2029" t="s">
        <v>201</v>
      </c>
      <c r="AJ2029" t="s">
        <v>17878</v>
      </c>
      <c r="AK2029" s="9" t="str">
        <f>VLOOKUP(Y2029,zdroj!D:AJ,33,0)</f>
        <v>katA</v>
      </c>
    </row>
    <row r="2030" spans="8:37" x14ac:dyDescent="0.25">
      <c r="H2030" s="8"/>
      <c r="I2030" s="8"/>
      <c r="N2030" s="23"/>
      <c r="O2030" s="24"/>
      <c r="P2030" s="19"/>
      <c r="Q2030" s="19"/>
      <c r="R2030" s="19"/>
      <c r="S2030" s="27"/>
      <c r="U2030" s="27"/>
      <c r="Y2030" s="9" t="s">
        <v>508</v>
      </c>
      <c r="Z2030" s="9" t="s">
        <v>462</v>
      </c>
      <c r="AA2030" s="9" t="s">
        <v>44</v>
      </c>
      <c r="AB2030" s="9">
        <v>5842140</v>
      </c>
      <c r="AC2030" s="9" t="s">
        <v>2812</v>
      </c>
      <c r="AD2030" s="9" t="s">
        <v>225</v>
      </c>
      <c r="AE2030" s="5">
        <f t="shared" si="84"/>
        <v>0</v>
      </c>
      <c r="AF2030" s="5" t="str">
        <f t="shared" si="85"/>
        <v>katA</v>
      </c>
      <c r="AG2030" s="153"/>
      <c r="AH2030" s="153"/>
      <c r="AI2030" t="s">
        <v>201</v>
      </c>
      <c r="AJ2030" t="s">
        <v>17878</v>
      </c>
      <c r="AK2030" s="9" t="str">
        <f>VLOOKUP(Y2030,zdroj!D:AJ,33,0)</f>
        <v>katA</v>
      </c>
    </row>
    <row r="2031" spans="8:37" x14ac:dyDescent="0.25">
      <c r="H2031" s="8"/>
      <c r="I2031" s="8"/>
      <c r="N2031" s="23"/>
      <c r="O2031" s="24"/>
      <c r="P2031" s="19"/>
      <c r="Q2031" s="19"/>
      <c r="R2031" s="19"/>
      <c r="S2031" s="27"/>
      <c r="U2031" s="27"/>
      <c r="Y2031" s="9" t="s">
        <v>508</v>
      </c>
      <c r="Z2031" s="9" t="s">
        <v>462</v>
      </c>
      <c r="AA2031" s="9" t="s">
        <v>44</v>
      </c>
      <c r="AB2031" s="9">
        <v>27027864</v>
      </c>
      <c r="AC2031" s="9" t="s">
        <v>2813</v>
      </c>
      <c r="AD2031" s="9" t="s">
        <v>225</v>
      </c>
      <c r="AE2031" s="5">
        <f t="shared" si="84"/>
        <v>0</v>
      </c>
      <c r="AF2031" s="5" t="str">
        <f t="shared" si="85"/>
        <v>katA</v>
      </c>
      <c r="AG2031" s="153"/>
      <c r="AH2031" s="153"/>
      <c r="AI2031" t="s">
        <v>201</v>
      </c>
      <c r="AJ2031" t="s">
        <v>17878</v>
      </c>
      <c r="AK2031" s="9" t="str">
        <f>VLOOKUP(Y2031,zdroj!D:AJ,33,0)</f>
        <v>katA</v>
      </c>
    </row>
    <row r="2032" spans="8:37" x14ac:dyDescent="0.25">
      <c r="H2032" s="8"/>
      <c r="I2032" s="8"/>
      <c r="N2032" s="23"/>
      <c r="O2032" s="24"/>
      <c r="P2032" s="19"/>
      <c r="Q2032" s="19"/>
      <c r="R2032" s="19"/>
      <c r="S2032" s="27"/>
      <c r="U2032" s="27"/>
      <c r="Y2032" s="9" t="s">
        <v>508</v>
      </c>
      <c r="Z2032" s="9" t="s">
        <v>462</v>
      </c>
      <c r="AA2032" s="9" t="s">
        <v>44</v>
      </c>
      <c r="AB2032" s="9">
        <v>25759353</v>
      </c>
      <c r="AC2032" s="9" t="s">
        <v>2814</v>
      </c>
      <c r="AD2032" s="9" t="s">
        <v>225</v>
      </c>
      <c r="AE2032" s="5">
        <f t="shared" si="84"/>
        <v>0</v>
      </c>
      <c r="AF2032" s="5" t="str">
        <f t="shared" si="85"/>
        <v>katA</v>
      </c>
      <c r="AG2032" s="153"/>
      <c r="AH2032" s="153"/>
      <c r="AI2032" t="s">
        <v>201</v>
      </c>
      <c r="AJ2032" t="s">
        <v>17878</v>
      </c>
      <c r="AK2032" s="9" t="str">
        <f>VLOOKUP(Y2032,zdroj!D:AJ,33,0)</f>
        <v>katA</v>
      </c>
    </row>
    <row r="2033" spans="8:37" x14ac:dyDescent="0.25">
      <c r="H2033" s="8"/>
      <c r="I2033" s="8"/>
      <c r="N2033" s="23"/>
      <c r="O2033" s="24"/>
      <c r="P2033" s="19"/>
      <c r="Q2033" s="19"/>
      <c r="R2033" s="19"/>
      <c r="S2033" s="27"/>
      <c r="U2033" s="27"/>
      <c r="Y2033" s="9" t="s">
        <v>508</v>
      </c>
      <c r="Z2033" s="9" t="s">
        <v>462</v>
      </c>
      <c r="AA2033" s="9" t="s">
        <v>44</v>
      </c>
      <c r="AB2033" s="9">
        <v>41871201</v>
      </c>
      <c r="AC2033" s="9" t="s">
        <v>2815</v>
      </c>
      <c r="AD2033" s="9" t="s">
        <v>225</v>
      </c>
      <c r="AE2033" s="5">
        <f t="shared" si="84"/>
        <v>0</v>
      </c>
      <c r="AF2033" s="5" t="str">
        <f t="shared" si="85"/>
        <v>katA</v>
      </c>
      <c r="AG2033" s="153"/>
      <c r="AH2033" s="153"/>
      <c r="AI2033" t="s">
        <v>201</v>
      </c>
      <c r="AJ2033" t="s">
        <v>17878</v>
      </c>
      <c r="AK2033" s="9" t="str">
        <f>VLOOKUP(Y2033,zdroj!D:AJ,33,0)</f>
        <v>katA</v>
      </c>
    </row>
    <row r="2034" spans="8:37" x14ac:dyDescent="0.25">
      <c r="H2034" s="8"/>
      <c r="I2034" s="8"/>
      <c r="N2034" s="23"/>
      <c r="O2034" s="24"/>
      <c r="P2034" s="19"/>
      <c r="Q2034" s="19"/>
      <c r="R2034" s="19"/>
      <c r="S2034" s="27"/>
      <c r="U2034" s="27"/>
      <c r="Y2034" s="9" t="s">
        <v>508</v>
      </c>
      <c r="Z2034" s="9" t="s">
        <v>462</v>
      </c>
      <c r="AA2034" s="9" t="s">
        <v>44</v>
      </c>
      <c r="AB2034" s="9">
        <v>30948908</v>
      </c>
      <c r="AC2034" s="9" t="s">
        <v>2816</v>
      </c>
      <c r="AD2034" s="9" t="s">
        <v>225</v>
      </c>
      <c r="AE2034" s="5">
        <f t="shared" si="84"/>
        <v>0</v>
      </c>
      <c r="AF2034" s="5" t="str">
        <f t="shared" si="85"/>
        <v>katA</v>
      </c>
      <c r="AG2034" s="153"/>
      <c r="AH2034" s="153"/>
      <c r="AI2034" t="s">
        <v>201</v>
      </c>
      <c r="AJ2034" t="s">
        <v>17878</v>
      </c>
      <c r="AK2034" s="9" t="str">
        <f>VLOOKUP(Y2034,zdroj!D:AJ,33,0)</f>
        <v>katA</v>
      </c>
    </row>
    <row r="2035" spans="8:37" x14ac:dyDescent="0.25">
      <c r="H2035" s="8"/>
      <c r="I2035" s="8"/>
      <c r="N2035" s="23"/>
      <c r="O2035" s="24"/>
      <c r="P2035" s="19"/>
      <c r="Q2035" s="19"/>
      <c r="R2035" s="19"/>
      <c r="S2035" s="27"/>
      <c r="U2035" s="27"/>
      <c r="Y2035" s="9" t="s">
        <v>508</v>
      </c>
      <c r="Z2035" s="9" t="s">
        <v>462</v>
      </c>
      <c r="AA2035" s="9" t="s">
        <v>44</v>
      </c>
      <c r="AB2035" s="9">
        <v>41121210</v>
      </c>
      <c r="AC2035" s="9" t="s">
        <v>2817</v>
      </c>
      <c r="AD2035" s="9" t="s">
        <v>225</v>
      </c>
      <c r="AE2035" s="5">
        <f t="shared" si="84"/>
        <v>0</v>
      </c>
      <c r="AF2035" s="5" t="str">
        <f t="shared" si="85"/>
        <v>katA</v>
      </c>
      <c r="AG2035" s="153"/>
      <c r="AH2035" s="153"/>
      <c r="AI2035" t="s">
        <v>201</v>
      </c>
      <c r="AJ2035" t="s">
        <v>17878</v>
      </c>
      <c r="AK2035" s="9" t="str">
        <f>VLOOKUP(Y2035,zdroj!D:AJ,33,0)</f>
        <v>katA</v>
      </c>
    </row>
    <row r="2036" spans="8:37" x14ac:dyDescent="0.25">
      <c r="H2036" s="8"/>
      <c r="I2036" s="8"/>
      <c r="N2036" s="23"/>
      <c r="O2036" s="24"/>
      <c r="P2036" s="19"/>
      <c r="Q2036" s="19"/>
      <c r="R2036" s="19"/>
      <c r="S2036" s="27"/>
      <c r="U2036" s="27"/>
      <c r="Y2036" s="9" t="s">
        <v>506</v>
      </c>
      <c r="Z2036" s="9" t="s">
        <v>462</v>
      </c>
      <c r="AA2036" s="9" t="s">
        <v>237</v>
      </c>
      <c r="AB2036" s="9">
        <v>80286640</v>
      </c>
      <c r="AC2036" s="9" t="s">
        <v>2818</v>
      </c>
      <c r="AD2036" s="9" t="s">
        <v>225</v>
      </c>
      <c r="AE2036" s="5">
        <f t="shared" si="84"/>
        <v>0</v>
      </c>
      <c r="AF2036" s="5" t="str">
        <f t="shared" si="85"/>
        <v>katA</v>
      </c>
      <c r="AG2036" s="153"/>
      <c r="AH2036" s="153"/>
      <c r="AI2036" t="s">
        <v>236</v>
      </c>
      <c r="AJ2036" t="s">
        <v>17878</v>
      </c>
      <c r="AK2036" s="9" t="str">
        <f>VLOOKUP(Y2036,zdroj!D:AJ,33,0)</f>
        <v>katA</v>
      </c>
    </row>
    <row r="2037" spans="8:37" x14ac:dyDescent="0.25">
      <c r="H2037" s="8"/>
      <c r="I2037" s="8"/>
      <c r="N2037" s="23"/>
      <c r="O2037" s="24"/>
      <c r="P2037" s="19"/>
      <c r="Q2037" s="19"/>
      <c r="R2037" s="19"/>
      <c r="S2037" s="27"/>
      <c r="U2037" s="27"/>
      <c r="Y2037" s="9" t="s">
        <v>506</v>
      </c>
      <c r="Z2037" s="9" t="s">
        <v>462</v>
      </c>
      <c r="AA2037" s="9" t="s">
        <v>237</v>
      </c>
      <c r="AB2037" s="9">
        <v>80287115</v>
      </c>
      <c r="AC2037" s="9" t="s">
        <v>2819</v>
      </c>
      <c r="AD2037" s="9" t="s">
        <v>225</v>
      </c>
      <c r="AE2037" s="5">
        <f t="shared" si="84"/>
        <v>0</v>
      </c>
      <c r="AF2037" s="5" t="str">
        <f t="shared" si="85"/>
        <v>katA</v>
      </c>
      <c r="AG2037" s="153"/>
      <c r="AH2037" s="153"/>
      <c r="AI2037" t="s">
        <v>236</v>
      </c>
      <c r="AJ2037" t="s">
        <v>17878</v>
      </c>
      <c r="AK2037" s="9" t="str">
        <f>VLOOKUP(Y2037,zdroj!D:AJ,33,0)</f>
        <v>katA</v>
      </c>
    </row>
    <row r="2038" spans="8:37" x14ac:dyDescent="0.25">
      <c r="H2038" s="8"/>
      <c r="I2038" s="8"/>
      <c r="N2038" s="23"/>
      <c r="O2038" s="24"/>
      <c r="P2038" s="19"/>
      <c r="Q2038" s="19"/>
      <c r="R2038" s="19"/>
      <c r="S2038" s="27"/>
      <c r="U2038" s="27"/>
      <c r="Y2038" s="9" t="s">
        <v>506</v>
      </c>
      <c r="Z2038" s="9" t="s">
        <v>462</v>
      </c>
      <c r="AA2038" s="9" t="s">
        <v>237</v>
      </c>
      <c r="AB2038" s="9">
        <v>5841305</v>
      </c>
      <c r="AC2038" s="9" t="s">
        <v>2820</v>
      </c>
      <c r="AD2038" s="9" t="s">
        <v>231</v>
      </c>
      <c r="AE2038" s="5">
        <f t="shared" si="84"/>
        <v>0</v>
      </c>
      <c r="AF2038" s="5" t="str">
        <f t="shared" si="85"/>
        <v>katB</v>
      </c>
      <c r="AG2038" s="153"/>
      <c r="AH2038" s="153"/>
      <c r="AI2038" t="s">
        <v>201</v>
      </c>
      <c r="AJ2038" t="s">
        <v>17878</v>
      </c>
      <c r="AK2038" s="9" t="str">
        <f>VLOOKUP(Y2038,zdroj!D:AJ,33,0)</f>
        <v>katA</v>
      </c>
    </row>
    <row r="2039" spans="8:37" x14ac:dyDescent="0.25">
      <c r="H2039" s="8"/>
      <c r="I2039" s="8"/>
      <c r="N2039" s="23"/>
      <c r="O2039" s="24"/>
      <c r="P2039" s="19"/>
      <c r="Q2039" s="19"/>
      <c r="R2039" s="19"/>
      <c r="S2039" s="27"/>
      <c r="U2039" s="27"/>
      <c r="Y2039" s="9" t="s">
        <v>506</v>
      </c>
      <c r="Z2039" s="9" t="s">
        <v>462</v>
      </c>
      <c r="AA2039" s="9" t="s">
        <v>237</v>
      </c>
      <c r="AB2039" s="9">
        <v>5841313</v>
      </c>
      <c r="AC2039" s="9" t="s">
        <v>2821</v>
      </c>
      <c r="AD2039" s="9" t="s">
        <v>231</v>
      </c>
      <c r="AE2039" s="5">
        <f t="shared" si="84"/>
        <v>0</v>
      </c>
      <c r="AF2039" s="5" t="str">
        <f t="shared" si="85"/>
        <v>katB</v>
      </c>
      <c r="AG2039" s="153"/>
      <c r="AH2039" s="153"/>
      <c r="AI2039" t="s">
        <v>201</v>
      </c>
      <c r="AJ2039" t="s">
        <v>17878</v>
      </c>
      <c r="AK2039" s="9" t="str">
        <f>VLOOKUP(Y2039,zdroj!D:AJ,33,0)</f>
        <v>katA</v>
      </c>
    </row>
    <row r="2040" spans="8:37" x14ac:dyDescent="0.25">
      <c r="H2040" s="8"/>
      <c r="I2040" s="8"/>
      <c r="N2040" s="23"/>
      <c r="O2040" s="24"/>
      <c r="P2040" s="19"/>
      <c r="Q2040" s="19"/>
      <c r="R2040" s="19"/>
      <c r="S2040" s="27"/>
      <c r="U2040" s="27"/>
      <c r="Y2040" s="9" t="s">
        <v>506</v>
      </c>
      <c r="Z2040" s="9" t="s">
        <v>462</v>
      </c>
      <c r="AA2040" s="9" t="s">
        <v>237</v>
      </c>
      <c r="AB2040" s="9">
        <v>5841321</v>
      </c>
      <c r="AC2040" s="9" t="s">
        <v>2822</v>
      </c>
      <c r="AD2040" s="9" t="s">
        <v>231</v>
      </c>
      <c r="AE2040" s="5">
        <f t="shared" si="84"/>
        <v>0</v>
      </c>
      <c r="AF2040" s="5" t="str">
        <f t="shared" si="85"/>
        <v>katB</v>
      </c>
      <c r="AG2040" s="153"/>
      <c r="AH2040" s="153"/>
      <c r="AI2040" t="s">
        <v>201</v>
      </c>
      <c r="AJ2040" t="s">
        <v>17878</v>
      </c>
      <c r="AK2040" s="9" t="str">
        <f>VLOOKUP(Y2040,zdroj!D:AJ,33,0)</f>
        <v>katA</v>
      </c>
    </row>
    <row r="2041" spans="8:37" x14ac:dyDescent="0.25">
      <c r="H2041" s="8"/>
      <c r="I2041" s="8"/>
      <c r="N2041" s="23"/>
      <c r="O2041" s="24"/>
      <c r="P2041" s="19"/>
      <c r="Q2041" s="19"/>
      <c r="R2041" s="19"/>
      <c r="S2041" s="27"/>
      <c r="U2041" s="27"/>
      <c r="Y2041" s="9" t="s">
        <v>506</v>
      </c>
      <c r="Z2041" s="9" t="s">
        <v>462</v>
      </c>
      <c r="AA2041" s="9" t="s">
        <v>237</v>
      </c>
      <c r="AB2041" s="9">
        <v>73409391</v>
      </c>
      <c r="AC2041" s="9" t="s">
        <v>2823</v>
      </c>
      <c r="AD2041" s="9" t="s">
        <v>225</v>
      </c>
      <c r="AE2041" s="5">
        <f t="shared" si="84"/>
        <v>0</v>
      </c>
      <c r="AF2041" s="5" t="str">
        <f t="shared" si="85"/>
        <v>katA</v>
      </c>
      <c r="AG2041" s="153"/>
      <c r="AH2041" s="153"/>
      <c r="AI2041" t="s">
        <v>236</v>
      </c>
      <c r="AJ2041" t="s">
        <v>17878</v>
      </c>
      <c r="AK2041" s="9" t="str">
        <f>VLOOKUP(Y2041,zdroj!D:AJ,33,0)</f>
        <v>katA</v>
      </c>
    </row>
    <row r="2042" spans="8:37" x14ac:dyDescent="0.25">
      <c r="H2042" s="8"/>
      <c r="I2042" s="8"/>
      <c r="N2042" s="23"/>
      <c r="O2042" s="24"/>
      <c r="P2042" s="19"/>
      <c r="Q2042" s="19"/>
      <c r="R2042" s="19"/>
      <c r="S2042" s="27"/>
      <c r="U2042" s="27"/>
      <c r="Y2042" s="9" t="s">
        <v>506</v>
      </c>
      <c r="Z2042" s="9" t="s">
        <v>462</v>
      </c>
      <c r="AA2042" s="9" t="s">
        <v>237</v>
      </c>
      <c r="AB2042" s="9">
        <v>5841330</v>
      </c>
      <c r="AC2042" s="9" t="s">
        <v>2824</v>
      </c>
      <c r="AD2042" s="9" t="s">
        <v>225</v>
      </c>
      <c r="AE2042" s="5">
        <f t="shared" si="84"/>
        <v>0</v>
      </c>
      <c r="AF2042" s="5" t="str">
        <f t="shared" si="85"/>
        <v>katA</v>
      </c>
      <c r="AG2042" s="153"/>
      <c r="AH2042" s="153"/>
      <c r="AI2042" t="s">
        <v>201</v>
      </c>
      <c r="AJ2042" t="s">
        <v>17878</v>
      </c>
      <c r="AK2042" s="9" t="str">
        <f>VLOOKUP(Y2042,zdroj!D:AJ,33,0)</f>
        <v>katA</v>
      </c>
    </row>
    <row r="2043" spans="8:37" x14ac:dyDescent="0.25">
      <c r="H2043" s="8"/>
      <c r="I2043" s="8"/>
      <c r="N2043" s="23"/>
      <c r="O2043" s="24"/>
      <c r="P2043" s="19"/>
      <c r="Q2043" s="19"/>
      <c r="R2043" s="19"/>
      <c r="S2043" s="27"/>
      <c r="U2043" s="27"/>
      <c r="Y2043" s="9" t="s">
        <v>506</v>
      </c>
      <c r="Z2043" s="9" t="s">
        <v>462</v>
      </c>
      <c r="AA2043" s="9" t="s">
        <v>237</v>
      </c>
      <c r="AB2043" s="9">
        <v>73409499</v>
      </c>
      <c r="AC2043" s="9" t="s">
        <v>2825</v>
      </c>
      <c r="AD2043" s="9" t="s">
        <v>225</v>
      </c>
      <c r="AE2043" s="5">
        <f t="shared" si="84"/>
        <v>0</v>
      </c>
      <c r="AF2043" s="5" t="str">
        <f t="shared" si="85"/>
        <v>katA</v>
      </c>
      <c r="AG2043" s="153"/>
      <c r="AH2043" s="153"/>
      <c r="AI2043" t="s">
        <v>17879</v>
      </c>
      <c r="AJ2043" t="s">
        <v>17878</v>
      </c>
      <c r="AK2043" s="9" t="str">
        <f>VLOOKUP(Y2043,zdroj!D:AJ,33,0)</f>
        <v>katA</v>
      </c>
    </row>
    <row r="2044" spans="8:37" x14ac:dyDescent="0.25">
      <c r="H2044" s="8"/>
      <c r="I2044" s="8"/>
      <c r="N2044" s="23"/>
      <c r="O2044" s="24"/>
      <c r="P2044" s="19"/>
      <c r="Q2044" s="19"/>
      <c r="R2044" s="19"/>
      <c r="S2044" s="27"/>
      <c r="U2044" s="27"/>
      <c r="Y2044" s="9" t="s">
        <v>506</v>
      </c>
      <c r="Z2044" s="9" t="s">
        <v>462</v>
      </c>
      <c r="AA2044" s="9" t="s">
        <v>237</v>
      </c>
      <c r="AB2044" s="9">
        <v>5841348</v>
      </c>
      <c r="AC2044" s="9" t="s">
        <v>2826</v>
      </c>
      <c r="AD2044" s="9" t="s">
        <v>225</v>
      </c>
      <c r="AE2044" s="5">
        <f t="shared" si="84"/>
        <v>0</v>
      </c>
      <c r="AF2044" s="5" t="str">
        <f t="shared" si="85"/>
        <v>katA</v>
      </c>
      <c r="AG2044" s="153"/>
      <c r="AH2044" s="153"/>
      <c r="AI2044" t="s">
        <v>201</v>
      </c>
      <c r="AJ2044" t="s">
        <v>17878</v>
      </c>
      <c r="AK2044" s="9" t="str">
        <f>VLOOKUP(Y2044,zdroj!D:AJ,33,0)</f>
        <v>katA</v>
      </c>
    </row>
    <row r="2045" spans="8:37" x14ac:dyDescent="0.25">
      <c r="H2045" s="8"/>
      <c r="I2045" s="8"/>
      <c r="N2045" s="23"/>
      <c r="O2045" s="24"/>
      <c r="P2045" s="19"/>
      <c r="Q2045" s="19"/>
      <c r="R2045" s="19"/>
      <c r="S2045" s="27"/>
      <c r="U2045" s="27"/>
      <c r="Y2045" s="9" t="s">
        <v>506</v>
      </c>
      <c r="Z2045" s="9" t="s">
        <v>462</v>
      </c>
      <c r="AA2045" s="9" t="s">
        <v>237</v>
      </c>
      <c r="AB2045" s="9">
        <v>5841356</v>
      </c>
      <c r="AC2045" s="9" t="s">
        <v>2827</v>
      </c>
      <c r="AD2045" s="9" t="s">
        <v>225</v>
      </c>
      <c r="AE2045" s="5">
        <f t="shared" si="84"/>
        <v>0</v>
      </c>
      <c r="AF2045" s="5" t="str">
        <f t="shared" si="85"/>
        <v>katA</v>
      </c>
      <c r="AG2045" s="153"/>
      <c r="AH2045" s="153"/>
      <c r="AI2045" t="s">
        <v>236</v>
      </c>
      <c r="AJ2045" t="s">
        <v>17878</v>
      </c>
      <c r="AK2045" s="9" t="str">
        <f>VLOOKUP(Y2045,zdroj!D:AJ,33,0)</f>
        <v>katA</v>
      </c>
    </row>
    <row r="2046" spans="8:37" x14ac:dyDescent="0.25">
      <c r="H2046" s="8"/>
      <c r="I2046" s="8"/>
      <c r="N2046" s="23"/>
      <c r="O2046" s="24"/>
      <c r="P2046" s="19"/>
      <c r="Q2046" s="19"/>
      <c r="R2046" s="19"/>
      <c r="S2046" s="27"/>
      <c r="U2046" s="27"/>
      <c r="Y2046" s="9" t="s">
        <v>506</v>
      </c>
      <c r="Z2046" s="9" t="s">
        <v>462</v>
      </c>
      <c r="AA2046" s="9" t="s">
        <v>237</v>
      </c>
      <c r="AB2046" s="9">
        <v>5841364</v>
      </c>
      <c r="AC2046" s="9" t="s">
        <v>2828</v>
      </c>
      <c r="AD2046" s="9" t="s">
        <v>225</v>
      </c>
      <c r="AE2046" s="5">
        <f t="shared" si="84"/>
        <v>0</v>
      </c>
      <c r="AF2046" s="5" t="str">
        <f t="shared" si="85"/>
        <v>katA</v>
      </c>
      <c r="AG2046" s="153"/>
      <c r="AH2046" s="153"/>
      <c r="AI2046" t="s">
        <v>201</v>
      </c>
      <c r="AJ2046" t="s">
        <v>17878</v>
      </c>
      <c r="AK2046" s="9" t="str">
        <f>VLOOKUP(Y2046,zdroj!D:AJ,33,0)</f>
        <v>katA</v>
      </c>
    </row>
    <row r="2047" spans="8:37" x14ac:dyDescent="0.25">
      <c r="H2047" s="8"/>
      <c r="I2047" s="8"/>
      <c r="N2047" s="23"/>
      <c r="O2047" s="24"/>
      <c r="P2047" s="19"/>
      <c r="Q2047" s="19"/>
      <c r="R2047" s="19"/>
      <c r="S2047" s="27"/>
      <c r="U2047" s="27"/>
      <c r="Y2047" s="9" t="s">
        <v>506</v>
      </c>
      <c r="Z2047" s="9" t="s">
        <v>462</v>
      </c>
      <c r="AA2047" s="9" t="s">
        <v>237</v>
      </c>
      <c r="AB2047" s="9">
        <v>26639009</v>
      </c>
      <c r="AC2047" s="9" t="s">
        <v>2829</v>
      </c>
      <c r="AD2047" s="9" t="s">
        <v>225</v>
      </c>
      <c r="AE2047" s="5">
        <f t="shared" si="84"/>
        <v>0</v>
      </c>
      <c r="AF2047" s="5" t="str">
        <f t="shared" si="85"/>
        <v>katA</v>
      </c>
      <c r="AG2047" s="153"/>
      <c r="AH2047" s="153"/>
      <c r="AI2047" t="s">
        <v>17880</v>
      </c>
      <c r="AJ2047" t="s">
        <v>17878</v>
      </c>
      <c r="AK2047" s="9" t="str">
        <f>VLOOKUP(Y2047,zdroj!D:AJ,33,0)</f>
        <v>katA</v>
      </c>
    </row>
    <row r="2048" spans="8:37" x14ac:dyDescent="0.25">
      <c r="H2048" s="8"/>
      <c r="I2048" s="8"/>
      <c r="N2048" s="23"/>
      <c r="O2048" s="24"/>
      <c r="P2048" s="19"/>
      <c r="Q2048" s="19"/>
      <c r="R2048" s="19"/>
      <c r="S2048" s="27"/>
      <c r="U2048" s="27"/>
      <c r="Y2048" s="9" t="s">
        <v>506</v>
      </c>
      <c r="Z2048" s="9" t="s">
        <v>462</v>
      </c>
      <c r="AA2048" s="9" t="s">
        <v>237</v>
      </c>
      <c r="AB2048" s="9">
        <v>73241938</v>
      </c>
      <c r="AC2048" s="9" t="s">
        <v>2830</v>
      </c>
      <c r="AD2048" s="9" t="s">
        <v>225</v>
      </c>
      <c r="AE2048" s="5">
        <f t="shared" si="84"/>
        <v>0</v>
      </c>
      <c r="AF2048" s="5" t="str">
        <f t="shared" si="85"/>
        <v>katA</v>
      </c>
      <c r="AG2048" s="153"/>
      <c r="AH2048" s="153"/>
      <c r="AI2048" t="s">
        <v>236</v>
      </c>
      <c r="AJ2048" t="s">
        <v>17878</v>
      </c>
      <c r="AK2048" s="9" t="str">
        <f>VLOOKUP(Y2048,zdroj!D:AJ,33,0)</f>
        <v>katA</v>
      </c>
    </row>
    <row r="2049" spans="8:37" x14ac:dyDescent="0.25">
      <c r="H2049" s="8"/>
      <c r="I2049" s="8"/>
      <c r="N2049" s="23"/>
      <c r="O2049" s="24"/>
      <c r="P2049" s="19"/>
      <c r="Q2049" s="19"/>
      <c r="R2049" s="19"/>
      <c r="S2049" s="27"/>
      <c r="U2049" s="27"/>
      <c r="Y2049" s="9" t="s">
        <v>506</v>
      </c>
      <c r="Z2049" s="9" t="s">
        <v>462</v>
      </c>
      <c r="AA2049" s="9" t="s">
        <v>237</v>
      </c>
      <c r="AB2049" s="9">
        <v>42407061</v>
      </c>
      <c r="AC2049" s="9" t="s">
        <v>2831</v>
      </c>
      <c r="AD2049" s="9" t="s">
        <v>231</v>
      </c>
      <c r="AE2049" s="5">
        <f t="shared" si="84"/>
        <v>0</v>
      </c>
      <c r="AF2049" s="5" t="str">
        <f t="shared" si="85"/>
        <v>katB</v>
      </c>
      <c r="AG2049" s="153"/>
      <c r="AH2049" s="153"/>
      <c r="AI2049" t="s">
        <v>201</v>
      </c>
      <c r="AJ2049" t="s">
        <v>17878</v>
      </c>
      <c r="AK2049" s="9" t="str">
        <f>VLOOKUP(Y2049,zdroj!D:AJ,33,0)</f>
        <v>katA</v>
      </c>
    </row>
    <row r="2050" spans="8:37" x14ac:dyDescent="0.25">
      <c r="H2050" s="8"/>
      <c r="I2050" s="8"/>
      <c r="N2050" s="23"/>
      <c r="O2050" s="24"/>
      <c r="P2050" s="19"/>
      <c r="Q2050" s="19"/>
      <c r="R2050" s="19"/>
      <c r="S2050" s="27"/>
      <c r="U2050" s="27"/>
      <c r="Y2050" s="9" t="s">
        <v>506</v>
      </c>
      <c r="Z2050" s="9" t="s">
        <v>462</v>
      </c>
      <c r="AA2050" s="9" t="s">
        <v>237</v>
      </c>
      <c r="AB2050" s="9">
        <v>25958488</v>
      </c>
      <c r="AC2050" s="9" t="s">
        <v>2832</v>
      </c>
      <c r="AD2050" s="9" t="s">
        <v>225</v>
      </c>
      <c r="AE2050" s="5">
        <f t="shared" si="84"/>
        <v>0</v>
      </c>
      <c r="AF2050" s="5" t="str">
        <f t="shared" si="85"/>
        <v>katA</v>
      </c>
      <c r="AG2050" s="153"/>
      <c r="AH2050" s="153"/>
      <c r="AI2050" t="s">
        <v>229</v>
      </c>
      <c r="AJ2050" t="s">
        <v>17878</v>
      </c>
      <c r="AK2050" s="9" t="str">
        <f>VLOOKUP(Y2050,zdroj!D:AJ,33,0)</f>
        <v>katA</v>
      </c>
    </row>
    <row r="2051" spans="8:37" x14ac:dyDescent="0.25">
      <c r="H2051" s="8"/>
      <c r="I2051" s="8"/>
      <c r="N2051" s="23"/>
      <c r="O2051" s="24"/>
      <c r="P2051" s="19"/>
      <c r="Q2051" s="19"/>
      <c r="R2051" s="19"/>
      <c r="S2051" s="27"/>
      <c r="U2051" s="27"/>
      <c r="Y2051" s="9" t="s">
        <v>506</v>
      </c>
      <c r="Z2051" s="9" t="s">
        <v>462</v>
      </c>
      <c r="AA2051" s="9" t="s">
        <v>237</v>
      </c>
      <c r="AB2051" s="9">
        <v>5841291</v>
      </c>
      <c r="AC2051" s="9" t="s">
        <v>2833</v>
      </c>
      <c r="AD2051" s="9" t="s">
        <v>225</v>
      </c>
      <c r="AE2051" s="5">
        <f t="shared" si="84"/>
        <v>0</v>
      </c>
      <c r="AF2051" s="5" t="str">
        <f t="shared" si="85"/>
        <v>katA</v>
      </c>
      <c r="AG2051" s="153"/>
      <c r="AH2051" s="153"/>
      <c r="AI2051" t="s">
        <v>201</v>
      </c>
      <c r="AJ2051" t="s">
        <v>17878</v>
      </c>
      <c r="AK2051" s="9" t="str">
        <f>VLOOKUP(Y2051,zdroj!D:AJ,33,0)</f>
        <v>katA</v>
      </c>
    </row>
    <row r="2052" spans="8:37" x14ac:dyDescent="0.25">
      <c r="H2052" s="8"/>
      <c r="I2052" s="8"/>
      <c r="N2052" s="23"/>
      <c r="O2052" s="24"/>
      <c r="P2052" s="19"/>
      <c r="Q2052" s="19"/>
      <c r="R2052" s="19"/>
      <c r="S2052" s="27"/>
      <c r="U2052" s="27"/>
      <c r="Y2052" s="9" t="s">
        <v>505</v>
      </c>
      <c r="Z2052" s="9" t="s">
        <v>462</v>
      </c>
      <c r="AA2052" s="9" t="s">
        <v>237</v>
      </c>
      <c r="AB2052" s="9">
        <v>5841372</v>
      </c>
      <c r="AC2052" s="9" t="s">
        <v>2834</v>
      </c>
      <c r="AD2052" s="9" t="s">
        <v>225</v>
      </c>
      <c r="AE2052" s="5">
        <f t="shared" si="84"/>
        <v>0</v>
      </c>
      <c r="AF2052" s="5" t="str">
        <f t="shared" si="85"/>
        <v>katA</v>
      </c>
      <c r="AG2052" s="153"/>
      <c r="AH2052" s="153"/>
      <c r="AI2052" t="s">
        <v>195</v>
      </c>
      <c r="AJ2052" t="s">
        <v>340</v>
      </c>
      <c r="AK2052" s="9" t="str">
        <f>VLOOKUP(Y2052,zdroj!D:AJ,33,0)</f>
        <v>katA</v>
      </c>
    </row>
    <row r="2053" spans="8:37" x14ac:dyDescent="0.25">
      <c r="H2053" s="8"/>
      <c r="I2053" s="8"/>
      <c r="N2053" s="23"/>
      <c r="O2053" s="24"/>
      <c r="P2053" s="19"/>
      <c r="Q2053" s="19"/>
      <c r="R2053" s="19"/>
      <c r="S2053" s="27"/>
      <c r="U2053" s="27"/>
      <c r="Y2053" s="9" t="s">
        <v>505</v>
      </c>
      <c r="Z2053" s="9" t="s">
        <v>462</v>
      </c>
      <c r="AA2053" s="9" t="s">
        <v>237</v>
      </c>
      <c r="AB2053" s="9">
        <v>5841453</v>
      </c>
      <c r="AC2053" s="9" t="s">
        <v>2835</v>
      </c>
      <c r="AD2053" s="9" t="s">
        <v>225</v>
      </c>
      <c r="AE2053" s="5">
        <f t="shared" si="84"/>
        <v>0</v>
      </c>
      <c r="AF2053" s="5" t="str">
        <f t="shared" si="85"/>
        <v>katA</v>
      </c>
      <c r="AG2053" s="153"/>
      <c r="AH2053" s="153"/>
      <c r="AI2053" t="s">
        <v>195</v>
      </c>
      <c r="AJ2053" t="s">
        <v>340</v>
      </c>
      <c r="AK2053" s="9" t="str">
        <f>VLOOKUP(Y2053,zdroj!D:AJ,33,0)</f>
        <v>katA</v>
      </c>
    </row>
    <row r="2054" spans="8:37" x14ac:dyDescent="0.25">
      <c r="H2054" s="8"/>
      <c r="I2054" s="8"/>
      <c r="N2054" s="23"/>
      <c r="O2054" s="24"/>
      <c r="P2054" s="19"/>
      <c r="Q2054" s="19"/>
      <c r="R2054" s="19"/>
      <c r="S2054" s="27"/>
      <c r="U2054" s="27"/>
      <c r="Y2054" s="9" t="s">
        <v>505</v>
      </c>
      <c r="Z2054" s="9" t="s">
        <v>462</v>
      </c>
      <c r="AA2054" s="9" t="s">
        <v>237</v>
      </c>
      <c r="AB2054" s="9">
        <v>5841461</v>
      </c>
      <c r="AC2054" s="9" t="s">
        <v>2836</v>
      </c>
      <c r="AD2054" s="9" t="s">
        <v>225</v>
      </c>
      <c r="AE2054" s="5">
        <f t="shared" si="84"/>
        <v>0</v>
      </c>
      <c r="AF2054" s="5" t="str">
        <f t="shared" si="85"/>
        <v>katA</v>
      </c>
      <c r="AG2054" s="153"/>
      <c r="AH2054" s="153"/>
      <c r="AI2054" t="s">
        <v>195</v>
      </c>
      <c r="AJ2054" t="s">
        <v>340</v>
      </c>
      <c r="AK2054" s="9" t="str">
        <f>VLOOKUP(Y2054,zdroj!D:AJ,33,0)</f>
        <v>katA</v>
      </c>
    </row>
    <row r="2055" spans="8:37" x14ac:dyDescent="0.25">
      <c r="H2055" s="8"/>
      <c r="I2055" s="8"/>
      <c r="N2055" s="23"/>
      <c r="O2055" s="24"/>
      <c r="P2055" s="19"/>
      <c r="Q2055" s="19"/>
      <c r="R2055" s="19"/>
      <c r="S2055" s="27"/>
      <c r="U2055" s="27"/>
      <c r="Y2055" s="9" t="s">
        <v>505</v>
      </c>
      <c r="Z2055" s="9" t="s">
        <v>462</v>
      </c>
      <c r="AA2055" s="9" t="s">
        <v>237</v>
      </c>
      <c r="AB2055" s="9">
        <v>5841470</v>
      </c>
      <c r="AC2055" s="9" t="s">
        <v>2837</v>
      </c>
      <c r="AD2055" s="9" t="s">
        <v>225</v>
      </c>
      <c r="AE2055" s="5">
        <f t="shared" si="84"/>
        <v>0</v>
      </c>
      <c r="AF2055" s="5" t="str">
        <f t="shared" si="85"/>
        <v>katA</v>
      </c>
      <c r="AG2055" s="153"/>
      <c r="AH2055" s="153"/>
      <c r="AI2055" t="s">
        <v>195</v>
      </c>
      <c r="AJ2055" t="s">
        <v>340</v>
      </c>
      <c r="AK2055" s="9" t="str">
        <f>VLOOKUP(Y2055,zdroj!D:AJ,33,0)</f>
        <v>katA</v>
      </c>
    </row>
    <row r="2056" spans="8:37" x14ac:dyDescent="0.25">
      <c r="H2056" s="8"/>
      <c r="I2056" s="8"/>
      <c r="N2056" s="23"/>
      <c r="O2056" s="24"/>
      <c r="P2056" s="19"/>
      <c r="Q2056" s="19"/>
      <c r="R2056" s="19"/>
      <c r="S2056" s="27"/>
      <c r="U2056" s="27"/>
      <c r="Y2056" s="9" t="s">
        <v>505</v>
      </c>
      <c r="Z2056" s="9" t="s">
        <v>462</v>
      </c>
      <c r="AA2056" s="9" t="s">
        <v>237</v>
      </c>
      <c r="AB2056" s="9">
        <v>5841488</v>
      </c>
      <c r="AC2056" s="9" t="s">
        <v>2838</v>
      </c>
      <c r="AD2056" s="9" t="s">
        <v>225</v>
      </c>
      <c r="AE2056" s="5">
        <f t="shared" si="84"/>
        <v>0</v>
      </c>
      <c r="AF2056" s="5" t="str">
        <f t="shared" si="85"/>
        <v>katA</v>
      </c>
      <c r="AG2056" s="153"/>
      <c r="AH2056" s="153"/>
      <c r="AI2056" t="s">
        <v>229</v>
      </c>
      <c r="AJ2056" t="s">
        <v>17878</v>
      </c>
      <c r="AK2056" s="9" t="str">
        <f>VLOOKUP(Y2056,zdroj!D:AJ,33,0)</f>
        <v>katA</v>
      </c>
    </row>
    <row r="2057" spans="8:37" x14ac:dyDescent="0.25">
      <c r="H2057" s="8"/>
      <c r="I2057" s="8"/>
      <c r="N2057" s="23"/>
      <c r="O2057" s="24"/>
      <c r="P2057" s="19"/>
      <c r="Q2057" s="19"/>
      <c r="R2057" s="19"/>
      <c r="S2057" s="27"/>
      <c r="U2057" s="27"/>
      <c r="Y2057" s="9" t="s">
        <v>505</v>
      </c>
      <c r="Z2057" s="9" t="s">
        <v>462</v>
      </c>
      <c r="AA2057" s="9" t="s">
        <v>237</v>
      </c>
      <c r="AB2057" s="9">
        <v>5841496</v>
      </c>
      <c r="AC2057" s="9" t="s">
        <v>2839</v>
      </c>
      <c r="AD2057" s="9" t="s">
        <v>225</v>
      </c>
      <c r="AE2057" s="5">
        <f t="shared" si="84"/>
        <v>0</v>
      </c>
      <c r="AF2057" s="5" t="str">
        <f t="shared" si="85"/>
        <v>katA</v>
      </c>
      <c r="AG2057" s="153"/>
      <c r="AH2057" s="153"/>
      <c r="AI2057" t="s">
        <v>195</v>
      </c>
      <c r="AJ2057" t="s">
        <v>340</v>
      </c>
      <c r="AK2057" s="9" t="str">
        <f>VLOOKUP(Y2057,zdroj!D:AJ,33,0)</f>
        <v>katA</v>
      </c>
    </row>
    <row r="2058" spans="8:37" x14ac:dyDescent="0.25">
      <c r="H2058" s="8"/>
      <c r="I2058" s="8"/>
      <c r="N2058" s="23"/>
      <c r="O2058" s="24"/>
      <c r="P2058" s="19"/>
      <c r="Q2058" s="19"/>
      <c r="R2058" s="19"/>
      <c r="S2058" s="27"/>
      <c r="U2058" s="27"/>
      <c r="Y2058" s="9" t="s">
        <v>505</v>
      </c>
      <c r="Z2058" s="9" t="s">
        <v>462</v>
      </c>
      <c r="AA2058" s="9" t="s">
        <v>237</v>
      </c>
      <c r="AB2058" s="9">
        <v>5841500</v>
      </c>
      <c r="AC2058" s="9" t="s">
        <v>2840</v>
      </c>
      <c r="AD2058" s="9" t="s">
        <v>225</v>
      </c>
      <c r="AE2058" s="5">
        <f t="shared" ref="AE2058:AE2121" si="86">VLOOKUP(Y2058,K:T,10,0)</f>
        <v>0</v>
      </c>
      <c r="AF2058" s="5" t="str">
        <f t="shared" ref="AF2058:AF2121" si="87">IF(AE2058="A",IF(AD2058="katA","katB",AD2058),AD2058)</f>
        <v>katA</v>
      </c>
      <c r="AG2058" s="153"/>
      <c r="AH2058" s="153"/>
      <c r="AI2058" t="s">
        <v>195</v>
      </c>
      <c r="AJ2058" t="s">
        <v>340</v>
      </c>
      <c r="AK2058" s="9" t="str">
        <f>VLOOKUP(Y2058,zdroj!D:AJ,33,0)</f>
        <v>katA</v>
      </c>
    </row>
    <row r="2059" spans="8:37" x14ac:dyDescent="0.25">
      <c r="H2059" s="8"/>
      <c r="I2059" s="8"/>
      <c r="N2059" s="23"/>
      <c r="O2059" s="24"/>
      <c r="P2059" s="19"/>
      <c r="Q2059" s="19"/>
      <c r="R2059" s="19"/>
      <c r="S2059" s="27"/>
      <c r="U2059" s="27"/>
      <c r="Y2059" s="9" t="s">
        <v>505</v>
      </c>
      <c r="Z2059" s="9" t="s">
        <v>462</v>
      </c>
      <c r="AA2059" s="9" t="s">
        <v>237</v>
      </c>
      <c r="AB2059" s="9">
        <v>5841518</v>
      </c>
      <c r="AC2059" s="9" t="s">
        <v>2841</v>
      </c>
      <c r="AD2059" s="9" t="s">
        <v>225</v>
      </c>
      <c r="AE2059" s="5">
        <f t="shared" si="86"/>
        <v>0</v>
      </c>
      <c r="AF2059" s="5" t="str">
        <f t="shared" si="87"/>
        <v>katA</v>
      </c>
      <c r="AG2059" s="153"/>
      <c r="AH2059" s="153"/>
      <c r="AI2059" t="s">
        <v>195</v>
      </c>
      <c r="AJ2059" t="s">
        <v>340</v>
      </c>
      <c r="AK2059" s="9" t="str">
        <f>VLOOKUP(Y2059,zdroj!D:AJ,33,0)</f>
        <v>katA</v>
      </c>
    </row>
    <row r="2060" spans="8:37" x14ac:dyDescent="0.25">
      <c r="H2060" s="8"/>
      <c r="I2060" s="8"/>
      <c r="N2060" s="23"/>
      <c r="O2060" s="24"/>
      <c r="P2060" s="19"/>
      <c r="Q2060" s="19"/>
      <c r="R2060" s="19"/>
      <c r="S2060" s="27"/>
      <c r="U2060" s="27"/>
      <c r="Y2060" s="9" t="s">
        <v>505</v>
      </c>
      <c r="Z2060" s="9" t="s">
        <v>462</v>
      </c>
      <c r="AA2060" s="9" t="s">
        <v>237</v>
      </c>
      <c r="AB2060" s="9">
        <v>5841526</v>
      </c>
      <c r="AC2060" s="9" t="s">
        <v>2842</v>
      </c>
      <c r="AD2060" s="9" t="s">
        <v>225</v>
      </c>
      <c r="AE2060" s="5">
        <f t="shared" si="86"/>
        <v>0</v>
      </c>
      <c r="AF2060" s="5" t="str">
        <f t="shared" si="87"/>
        <v>katA</v>
      </c>
      <c r="AG2060" s="153"/>
      <c r="AH2060" s="153"/>
      <c r="AI2060" t="s">
        <v>195</v>
      </c>
      <c r="AJ2060" t="s">
        <v>340</v>
      </c>
      <c r="AK2060" s="9" t="str">
        <f>VLOOKUP(Y2060,zdroj!D:AJ,33,0)</f>
        <v>katA</v>
      </c>
    </row>
    <row r="2061" spans="8:37" x14ac:dyDescent="0.25">
      <c r="H2061" s="8"/>
      <c r="I2061" s="8"/>
      <c r="N2061" s="23"/>
      <c r="O2061" s="24"/>
      <c r="P2061" s="19"/>
      <c r="Q2061" s="19"/>
      <c r="R2061" s="19"/>
      <c r="S2061" s="27"/>
      <c r="U2061" s="27"/>
      <c r="Y2061" s="9" t="s">
        <v>505</v>
      </c>
      <c r="Z2061" s="9" t="s">
        <v>462</v>
      </c>
      <c r="AA2061" s="9" t="s">
        <v>237</v>
      </c>
      <c r="AB2061" s="9">
        <v>5841534</v>
      </c>
      <c r="AC2061" s="9" t="s">
        <v>2843</v>
      </c>
      <c r="AD2061" s="9" t="s">
        <v>225</v>
      </c>
      <c r="AE2061" s="5">
        <f t="shared" si="86"/>
        <v>0</v>
      </c>
      <c r="AF2061" s="5" t="str">
        <f t="shared" si="87"/>
        <v>katA</v>
      </c>
      <c r="AG2061" s="153"/>
      <c r="AH2061" s="153"/>
      <c r="AI2061" t="s">
        <v>195</v>
      </c>
      <c r="AJ2061" t="s">
        <v>340</v>
      </c>
      <c r="AK2061" s="9" t="str">
        <f>VLOOKUP(Y2061,zdroj!D:AJ,33,0)</f>
        <v>katA</v>
      </c>
    </row>
    <row r="2062" spans="8:37" x14ac:dyDescent="0.25">
      <c r="H2062" s="8"/>
      <c r="I2062" s="8"/>
      <c r="N2062" s="23"/>
      <c r="O2062" s="24"/>
      <c r="P2062" s="19"/>
      <c r="Q2062" s="19"/>
      <c r="R2062" s="19"/>
      <c r="S2062" s="27"/>
      <c r="U2062" s="27"/>
      <c r="Y2062" s="9" t="s">
        <v>505</v>
      </c>
      <c r="Z2062" s="9" t="s">
        <v>462</v>
      </c>
      <c r="AA2062" s="9" t="s">
        <v>237</v>
      </c>
      <c r="AB2062" s="9">
        <v>30740347</v>
      </c>
      <c r="AC2062" s="9" t="s">
        <v>2844</v>
      </c>
      <c r="AD2062" s="9" t="s">
        <v>225</v>
      </c>
      <c r="AE2062" s="5">
        <f t="shared" si="86"/>
        <v>0</v>
      </c>
      <c r="AF2062" s="5" t="str">
        <f t="shared" si="87"/>
        <v>katA</v>
      </c>
      <c r="AG2062" s="153"/>
      <c r="AH2062" s="153"/>
      <c r="AI2062" t="s">
        <v>195</v>
      </c>
      <c r="AJ2062" t="s">
        <v>340</v>
      </c>
      <c r="AK2062" s="9" t="str">
        <f>VLOOKUP(Y2062,zdroj!D:AJ,33,0)</f>
        <v>katA</v>
      </c>
    </row>
    <row r="2063" spans="8:37" x14ac:dyDescent="0.25">
      <c r="H2063" s="8"/>
      <c r="I2063" s="8"/>
      <c r="N2063" s="23"/>
      <c r="O2063" s="24"/>
      <c r="P2063" s="19"/>
      <c r="Q2063" s="19"/>
      <c r="R2063" s="19"/>
      <c r="S2063" s="27"/>
      <c r="U2063" s="27"/>
      <c r="Y2063" s="9" t="s">
        <v>505</v>
      </c>
      <c r="Z2063" s="9" t="s">
        <v>462</v>
      </c>
      <c r="AA2063" s="9" t="s">
        <v>237</v>
      </c>
      <c r="AB2063" s="9">
        <v>5841542</v>
      </c>
      <c r="AC2063" s="9" t="s">
        <v>2845</v>
      </c>
      <c r="AD2063" s="9" t="s">
        <v>225</v>
      </c>
      <c r="AE2063" s="5">
        <f t="shared" si="86"/>
        <v>0</v>
      </c>
      <c r="AF2063" s="5" t="str">
        <f t="shared" si="87"/>
        <v>katA</v>
      </c>
      <c r="AG2063" s="153"/>
      <c r="AH2063" s="153"/>
      <c r="AI2063" t="s">
        <v>195</v>
      </c>
      <c r="AJ2063" t="s">
        <v>340</v>
      </c>
      <c r="AK2063" s="9" t="str">
        <f>VLOOKUP(Y2063,zdroj!D:AJ,33,0)</f>
        <v>katA</v>
      </c>
    </row>
    <row r="2064" spans="8:37" x14ac:dyDescent="0.25">
      <c r="H2064" s="8"/>
      <c r="I2064" s="8"/>
      <c r="N2064" s="23"/>
      <c r="O2064" s="24"/>
      <c r="P2064" s="19"/>
      <c r="Q2064" s="19"/>
      <c r="R2064" s="19"/>
      <c r="S2064" s="27"/>
      <c r="U2064" s="27"/>
      <c r="Y2064" s="9" t="s">
        <v>505</v>
      </c>
      <c r="Z2064" s="9" t="s">
        <v>462</v>
      </c>
      <c r="AA2064" s="9" t="s">
        <v>237</v>
      </c>
      <c r="AB2064" s="9">
        <v>5841551</v>
      </c>
      <c r="AC2064" s="9" t="s">
        <v>2846</v>
      </c>
      <c r="AD2064" s="9" t="s">
        <v>225</v>
      </c>
      <c r="AE2064" s="5">
        <f t="shared" si="86"/>
        <v>0</v>
      </c>
      <c r="AF2064" s="5" t="str">
        <f t="shared" si="87"/>
        <v>katA</v>
      </c>
      <c r="AG2064" s="153"/>
      <c r="AH2064" s="153"/>
      <c r="AI2064" t="s">
        <v>195</v>
      </c>
      <c r="AJ2064" t="s">
        <v>340</v>
      </c>
      <c r="AK2064" s="9" t="str">
        <f>VLOOKUP(Y2064,zdroj!D:AJ,33,0)</f>
        <v>katA</v>
      </c>
    </row>
    <row r="2065" spans="8:37" x14ac:dyDescent="0.25">
      <c r="H2065" s="8"/>
      <c r="I2065" s="8"/>
      <c r="N2065" s="23"/>
      <c r="O2065" s="24"/>
      <c r="P2065" s="19"/>
      <c r="Q2065" s="19"/>
      <c r="R2065" s="19"/>
      <c r="S2065" s="27"/>
      <c r="U2065" s="27"/>
      <c r="Y2065" s="9" t="s">
        <v>505</v>
      </c>
      <c r="Z2065" s="9" t="s">
        <v>462</v>
      </c>
      <c r="AA2065" s="9" t="s">
        <v>237</v>
      </c>
      <c r="AB2065" s="9">
        <v>5841569</v>
      </c>
      <c r="AC2065" s="9" t="s">
        <v>2847</v>
      </c>
      <c r="AD2065" s="9" t="s">
        <v>225</v>
      </c>
      <c r="AE2065" s="5">
        <f t="shared" si="86"/>
        <v>0</v>
      </c>
      <c r="AF2065" s="5" t="str">
        <f t="shared" si="87"/>
        <v>katA</v>
      </c>
      <c r="AG2065" s="153"/>
      <c r="AH2065" s="153"/>
      <c r="AI2065" t="s">
        <v>195</v>
      </c>
      <c r="AJ2065" t="s">
        <v>340</v>
      </c>
      <c r="AK2065" s="9" t="str">
        <f>VLOOKUP(Y2065,zdroj!D:AJ,33,0)</f>
        <v>katA</v>
      </c>
    </row>
    <row r="2066" spans="8:37" x14ac:dyDescent="0.25">
      <c r="H2066" s="8"/>
      <c r="I2066" s="8"/>
      <c r="N2066" s="23"/>
      <c r="O2066" s="24"/>
      <c r="P2066" s="19"/>
      <c r="Q2066" s="19"/>
      <c r="R2066" s="19"/>
      <c r="S2066" s="27"/>
      <c r="U2066" s="27"/>
      <c r="Y2066" s="9" t="s">
        <v>505</v>
      </c>
      <c r="Z2066" s="9" t="s">
        <v>462</v>
      </c>
      <c r="AA2066" s="9" t="s">
        <v>237</v>
      </c>
      <c r="AB2066" s="9">
        <v>5841577</v>
      </c>
      <c r="AC2066" s="9" t="s">
        <v>2848</v>
      </c>
      <c r="AD2066" s="9" t="s">
        <v>225</v>
      </c>
      <c r="AE2066" s="5">
        <f t="shared" si="86"/>
        <v>0</v>
      </c>
      <c r="AF2066" s="5" t="str">
        <f t="shared" si="87"/>
        <v>katA</v>
      </c>
      <c r="AG2066" s="153"/>
      <c r="AH2066" s="153"/>
      <c r="AI2066" t="s">
        <v>195</v>
      </c>
      <c r="AJ2066" t="s">
        <v>340</v>
      </c>
      <c r="AK2066" s="9" t="str">
        <f>VLOOKUP(Y2066,zdroj!D:AJ,33,0)</f>
        <v>katA</v>
      </c>
    </row>
    <row r="2067" spans="8:37" x14ac:dyDescent="0.25">
      <c r="H2067" s="8"/>
      <c r="I2067" s="8"/>
      <c r="N2067" s="23"/>
      <c r="O2067" s="24"/>
      <c r="P2067" s="19"/>
      <c r="Q2067" s="19"/>
      <c r="R2067" s="19"/>
      <c r="S2067" s="27"/>
      <c r="U2067" s="27"/>
      <c r="Y2067" s="9" t="s">
        <v>505</v>
      </c>
      <c r="Z2067" s="9" t="s">
        <v>462</v>
      </c>
      <c r="AA2067" s="9" t="s">
        <v>237</v>
      </c>
      <c r="AB2067" s="9">
        <v>5841585</v>
      </c>
      <c r="AC2067" s="9" t="s">
        <v>2849</v>
      </c>
      <c r="AD2067" s="9" t="s">
        <v>225</v>
      </c>
      <c r="AE2067" s="5">
        <f t="shared" si="86"/>
        <v>0</v>
      </c>
      <c r="AF2067" s="5" t="str">
        <f t="shared" si="87"/>
        <v>katA</v>
      </c>
      <c r="AG2067" s="153"/>
      <c r="AH2067" s="153"/>
      <c r="AI2067" t="s">
        <v>195</v>
      </c>
      <c r="AJ2067" t="s">
        <v>340</v>
      </c>
      <c r="AK2067" s="9" t="str">
        <f>VLOOKUP(Y2067,zdroj!D:AJ,33,0)</f>
        <v>katA</v>
      </c>
    </row>
    <row r="2068" spans="8:37" x14ac:dyDescent="0.25">
      <c r="H2068" s="8"/>
      <c r="I2068" s="8"/>
      <c r="N2068" s="23"/>
      <c r="O2068" s="24"/>
      <c r="P2068" s="19"/>
      <c r="Q2068" s="19"/>
      <c r="R2068" s="19"/>
      <c r="S2068" s="27"/>
      <c r="U2068" s="27"/>
      <c r="Y2068" s="9" t="s">
        <v>505</v>
      </c>
      <c r="Z2068" s="9" t="s">
        <v>462</v>
      </c>
      <c r="AA2068" s="9" t="s">
        <v>237</v>
      </c>
      <c r="AB2068" s="9">
        <v>5842352</v>
      </c>
      <c r="AC2068" s="9" t="s">
        <v>2850</v>
      </c>
      <c r="AD2068" s="9" t="s">
        <v>225</v>
      </c>
      <c r="AE2068" s="5">
        <f t="shared" si="86"/>
        <v>0</v>
      </c>
      <c r="AF2068" s="5" t="str">
        <f t="shared" si="87"/>
        <v>katA</v>
      </c>
      <c r="AG2068" s="153"/>
      <c r="AH2068" s="153"/>
      <c r="AI2068" t="s">
        <v>195</v>
      </c>
      <c r="AJ2068" t="s">
        <v>340</v>
      </c>
      <c r="AK2068" s="9" t="str">
        <f>VLOOKUP(Y2068,zdroj!D:AJ,33,0)</f>
        <v>katA</v>
      </c>
    </row>
    <row r="2069" spans="8:37" x14ac:dyDescent="0.25">
      <c r="H2069" s="8"/>
      <c r="I2069" s="8"/>
      <c r="N2069" s="23"/>
      <c r="O2069" s="24"/>
      <c r="P2069" s="19"/>
      <c r="Q2069" s="19"/>
      <c r="R2069" s="19"/>
      <c r="S2069" s="27"/>
      <c r="U2069" s="27"/>
      <c r="Y2069" s="9" t="s">
        <v>505</v>
      </c>
      <c r="Z2069" s="9" t="s">
        <v>462</v>
      </c>
      <c r="AA2069" s="9" t="s">
        <v>237</v>
      </c>
      <c r="AB2069" s="9">
        <v>5841593</v>
      </c>
      <c r="AC2069" s="9" t="s">
        <v>2851</v>
      </c>
      <c r="AD2069" s="9" t="s">
        <v>225</v>
      </c>
      <c r="AE2069" s="5">
        <f t="shared" si="86"/>
        <v>0</v>
      </c>
      <c r="AF2069" s="5" t="str">
        <f t="shared" si="87"/>
        <v>katA</v>
      </c>
      <c r="AG2069" s="153"/>
      <c r="AH2069" s="153"/>
      <c r="AI2069" t="s">
        <v>195</v>
      </c>
      <c r="AJ2069" t="s">
        <v>340</v>
      </c>
      <c r="AK2069" s="9" t="str">
        <f>VLOOKUP(Y2069,zdroj!D:AJ,33,0)</f>
        <v>katA</v>
      </c>
    </row>
    <row r="2070" spans="8:37" x14ac:dyDescent="0.25">
      <c r="H2070" s="8"/>
      <c r="I2070" s="8"/>
      <c r="N2070" s="23"/>
      <c r="O2070" s="24"/>
      <c r="P2070" s="19"/>
      <c r="Q2070" s="19"/>
      <c r="R2070" s="19"/>
      <c r="S2070" s="27"/>
      <c r="U2070" s="27"/>
      <c r="Y2070" s="9" t="s">
        <v>505</v>
      </c>
      <c r="Z2070" s="9" t="s">
        <v>462</v>
      </c>
      <c r="AA2070" s="9" t="s">
        <v>237</v>
      </c>
      <c r="AB2070" s="9">
        <v>26639017</v>
      </c>
      <c r="AC2070" s="9" t="s">
        <v>2852</v>
      </c>
      <c r="AD2070" s="9" t="s">
        <v>225</v>
      </c>
      <c r="AE2070" s="5">
        <f t="shared" si="86"/>
        <v>0</v>
      </c>
      <c r="AF2070" s="5" t="str">
        <f t="shared" si="87"/>
        <v>katA</v>
      </c>
      <c r="AG2070" s="153"/>
      <c r="AH2070" s="153"/>
      <c r="AI2070" t="s">
        <v>195</v>
      </c>
      <c r="AJ2070" t="s">
        <v>340</v>
      </c>
      <c r="AK2070" s="9" t="str">
        <f>VLOOKUP(Y2070,zdroj!D:AJ,33,0)</f>
        <v>katA</v>
      </c>
    </row>
    <row r="2071" spans="8:37" x14ac:dyDescent="0.25">
      <c r="H2071" s="8"/>
      <c r="I2071" s="8"/>
      <c r="N2071" s="23"/>
      <c r="O2071" s="24"/>
      <c r="P2071" s="19"/>
      <c r="Q2071" s="19"/>
      <c r="R2071" s="19"/>
      <c r="S2071" s="27"/>
      <c r="U2071" s="27"/>
      <c r="Y2071" s="9" t="s">
        <v>505</v>
      </c>
      <c r="Z2071" s="9" t="s">
        <v>462</v>
      </c>
      <c r="AA2071" s="9" t="s">
        <v>237</v>
      </c>
      <c r="AB2071" s="9">
        <v>42122724</v>
      </c>
      <c r="AC2071" s="9" t="s">
        <v>2853</v>
      </c>
      <c r="AD2071" s="9" t="s">
        <v>225</v>
      </c>
      <c r="AE2071" s="5">
        <f t="shared" si="86"/>
        <v>0</v>
      </c>
      <c r="AF2071" s="5" t="str">
        <f t="shared" si="87"/>
        <v>katA</v>
      </c>
      <c r="AG2071" s="153"/>
      <c r="AH2071" s="153"/>
      <c r="AI2071" t="s">
        <v>195</v>
      </c>
      <c r="AJ2071" t="s">
        <v>340</v>
      </c>
      <c r="AK2071" s="9" t="str">
        <f>VLOOKUP(Y2071,zdroj!D:AJ,33,0)</f>
        <v>katA</v>
      </c>
    </row>
    <row r="2072" spans="8:37" x14ac:dyDescent="0.25">
      <c r="H2072" s="8"/>
      <c r="I2072" s="8"/>
      <c r="N2072" s="23"/>
      <c r="O2072" s="24"/>
      <c r="P2072" s="19"/>
      <c r="Q2072" s="19"/>
      <c r="R2072" s="19"/>
      <c r="S2072" s="27"/>
      <c r="U2072" s="27"/>
      <c r="Y2072" s="9" t="s">
        <v>505</v>
      </c>
      <c r="Z2072" s="9" t="s">
        <v>462</v>
      </c>
      <c r="AA2072" s="9" t="s">
        <v>237</v>
      </c>
      <c r="AB2072" s="9">
        <v>5841399</v>
      </c>
      <c r="AC2072" s="9" t="s">
        <v>2854</v>
      </c>
      <c r="AD2072" s="9" t="s">
        <v>225</v>
      </c>
      <c r="AE2072" s="5">
        <f t="shared" si="86"/>
        <v>0</v>
      </c>
      <c r="AF2072" s="5" t="str">
        <f t="shared" si="87"/>
        <v>katA</v>
      </c>
      <c r="AG2072" s="153"/>
      <c r="AH2072" s="153"/>
      <c r="AI2072" t="s">
        <v>195</v>
      </c>
      <c r="AJ2072" t="s">
        <v>340</v>
      </c>
      <c r="AK2072" s="9" t="str">
        <f>VLOOKUP(Y2072,zdroj!D:AJ,33,0)</f>
        <v>katA</v>
      </c>
    </row>
    <row r="2073" spans="8:37" x14ac:dyDescent="0.25">
      <c r="H2073" s="8"/>
      <c r="I2073" s="8"/>
      <c r="N2073" s="23"/>
      <c r="O2073" s="24"/>
      <c r="P2073" s="19"/>
      <c r="Q2073" s="19"/>
      <c r="R2073" s="19"/>
      <c r="S2073" s="27"/>
      <c r="U2073" s="27"/>
      <c r="Y2073" s="9" t="s">
        <v>505</v>
      </c>
      <c r="Z2073" s="9" t="s">
        <v>462</v>
      </c>
      <c r="AA2073" s="9" t="s">
        <v>237</v>
      </c>
      <c r="AB2073" s="9">
        <v>5841402</v>
      </c>
      <c r="AC2073" s="9" t="s">
        <v>2855</v>
      </c>
      <c r="AD2073" s="9" t="s">
        <v>225</v>
      </c>
      <c r="AE2073" s="5">
        <f t="shared" si="86"/>
        <v>0</v>
      </c>
      <c r="AF2073" s="5" t="str">
        <f t="shared" si="87"/>
        <v>katA</v>
      </c>
      <c r="AG2073" s="153"/>
      <c r="AH2073" s="153"/>
      <c r="AI2073" t="s">
        <v>195</v>
      </c>
      <c r="AJ2073" t="s">
        <v>340</v>
      </c>
      <c r="AK2073" s="9" t="str">
        <f>VLOOKUP(Y2073,zdroj!D:AJ,33,0)</f>
        <v>katA</v>
      </c>
    </row>
    <row r="2074" spans="8:37" x14ac:dyDescent="0.25">
      <c r="H2074" s="8"/>
      <c r="I2074" s="8"/>
      <c r="N2074" s="23"/>
      <c r="O2074" s="24"/>
      <c r="P2074" s="19"/>
      <c r="Q2074" s="19"/>
      <c r="R2074" s="19"/>
      <c r="S2074" s="27"/>
      <c r="U2074" s="27"/>
      <c r="Y2074" s="9" t="s">
        <v>505</v>
      </c>
      <c r="Z2074" s="9" t="s">
        <v>462</v>
      </c>
      <c r="AA2074" s="9" t="s">
        <v>237</v>
      </c>
      <c r="AB2074" s="9">
        <v>5841411</v>
      </c>
      <c r="AC2074" s="9" t="s">
        <v>2856</v>
      </c>
      <c r="AD2074" s="9" t="s">
        <v>225</v>
      </c>
      <c r="AE2074" s="5">
        <f t="shared" si="86"/>
        <v>0</v>
      </c>
      <c r="AF2074" s="5" t="str">
        <f t="shared" si="87"/>
        <v>katA</v>
      </c>
      <c r="AG2074" s="153"/>
      <c r="AH2074" s="153"/>
      <c r="AI2074" t="s">
        <v>195</v>
      </c>
      <c r="AJ2074" t="s">
        <v>340</v>
      </c>
      <c r="AK2074" s="9" t="str">
        <f>VLOOKUP(Y2074,zdroj!D:AJ,33,0)</f>
        <v>katA</v>
      </c>
    </row>
    <row r="2075" spans="8:37" x14ac:dyDescent="0.25">
      <c r="H2075" s="8"/>
      <c r="I2075" s="8"/>
      <c r="N2075" s="23"/>
      <c r="O2075" s="24"/>
      <c r="P2075" s="19"/>
      <c r="Q2075" s="19"/>
      <c r="R2075" s="19"/>
      <c r="S2075" s="27"/>
      <c r="U2075" s="27"/>
      <c r="Y2075" s="9" t="s">
        <v>505</v>
      </c>
      <c r="Z2075" s="9" t="s">
        <v>462</v>
      </c>
      <c r="AA2075" s="9" t="s">
        <v>237</v>
      </c>
      <c r="AB2075" s="9">
        <v>5841429</v>
      </c>
      <c r="AC2075" s="9" t="s">
        <v>2857</v>
      </c>
      <c r="AD2075" s="9" t="s">
        <v>225</v>
      </c>
      <c r="AE2075" s="5">
        <f t="shared" si="86"/>
        <v>0</v>
      </c>
      <c r="AF2075" s="5" t="str">
        <f t="shared" si="87"/>
        <v>katA</v>
      </c>
      <c r="AG2075" s="153"/>
      <c r="AH2075" s="153"/>
      <c r="AI2075" t="s">
        <v>195</v>
      </c>
      <c r="AJ2075" t="s">
        <v>340</v>
      </c>
      <c r="AK2075" s="9" t="str">
        <f>VLOOKUP(Y2075,zdroj!D:AJ,33,0)</f>
        <v>katA</v>
      </c>
    </row>
    <row r="2076" spans="8:37" x14ac:dyDescent="0.25">
      <c r="H2076" s="8"/>
      <c r="I2076" s="8"/>
      <c r="N2076" s="23"/>
      <c r="O2076" s="24"/>
      <c r="P2076" s="19"/>
      <c r="Q2076" s="19"/>
      <c r="R2076" s="19"/>
      <c r="S2076" s="27"/>
      <c r="U2076" s="27"/>
      <c r="Y2076" s="9" t="s">
        <v>505</v>
      </c>
      <c r="Z2076" s="9" t="s">
        <v>462</v>
      </c>
      <c r="AA2076" s="9" t="s">
        <v>237</v>
      </c>
      <c r="AB2076" s="9">
        <v>5841437</v>
      </c>
      <c r="AC2076" s="9" t="s">
        <v>2858</v>
      </c>
      <c r="AD2076" s="9" t="s">
        <v>225</v>
      </c>
      <c r="AE2076" s="5">
        <f t="shared" si="86"/>
        <v>0</v>
      </c>
      <c r="AF2076" s="5" t="str">
        <f t="shared" si="87"/>
        <v>katA</v>
      </c>
      <c r="AG2076" s="153"/>
      <c r="AH2076" s="153"/>
      <c r="AI2076" t="s">
        <v>195</v>
      </c>
      <c r="AJ2076" t="s">
        <v>340</v>
      </c>
      <c r="AK2076" s="9" t="str">
        <f>VLOOKUP(Y2076,zdroj!D:AJ,33,0)</f>
        <v>katA</v>
      </c>
    </row>
    <row r="2077" spans="8:37" x14ac:dyDescent="0.25">
      <c r="H2077" s="8"/>
      <c r="I2077" s="8"/>
      <c r="N2077" s="23"/>
      <c r="O2077" s="24"/>
      <c r="P2077" s="19"/>
      <c r="Q2077" s="19"/>
      <c r="R2077" s="19"/>
      <c r="S2077" s="27"/>
      <c r="U2077" s="27"/>
      <c r="Y2077" s="9" t="s">
        <v>505</v>
      </c>
      <c r="Z2077" s="9" t="s">
        <v>462</v>
      </c>
      <c r="AA2077" s="9" t="s">
        <v>237</v>
      </c>
      <c r="AB2077" s="9">
        <v>5841445</v>
      </c>
      <c r="AC2077" s="9" t="s">
        <v>2859</v>
      </c>
      <c r="AD2077" s="9" t="s">
        <v>225</v>
      </c>
      <c r="AE2077" s="5">
        <f t="shared" si="86"/>
        <v>0</v>
      </c>
      <c r="AF2077" s="5" t="str">
        <f t="shared" si="87"/>
        <v>katA</v>
      </c>
      <c r="AG2077" s="153"/>
      <c r="AH2077" s="153"/>
      <c r="AI2077" t="s">
        <v>195</v>
      </c>
      <c r="AJ2077" t="s">
        <v>340</v>
      </c>
      <c r="AK2077" s="9" t="str">
        <f>VLOOKUP(Y2077,zdroj!D:AJ,33,0)</f>
        <v>katA</v>
      </c>
    </row>
    <row r="2078" spans="8:37" x14ac:dyDescent="0.25">
      <c r="H2078" s="8"/>
      <c r="I2078" s="8"/>
      <c r="N2078" s="23"/>
      <c r="O2078" s="24"/>
      <c r="P2078" s="19"/>
      <c r="Q2078" s="19"/>
      <c r="R2078" s="19"/>
      <c r="S2078" s="27"/>
      <c r="U2078" s="27"/>
      <c r="Y2078" s="9" t="s">
        <v>505</v>
      </c>
      <c r="Z2078" s="9" t="s">
        <v>462</v>
      </c>
      <c r="AA2078" s="9" t="s">
        <v>237</v>
      </c>
      <c r="AB2078" s="9">
        <v>5841232</v>
      </c>
      <c r="AC2078" s="9" t="s">
        <v>2860</v>
      </c>
      <c r="AD2078" s="9" t="s">
        <v>225</v>
      </c>
      <c r="AE2078" s="5">
        <f t="shared" si="86"/>
        <v>0</v>
      </c>
      <c r="AF2078" s="5" t="str">
        <f t="shared" si="87"/>
        <v>katA</v>
      </c>
      <c r="AG2078" s="153"/>
      <c r="AH2078" s="153"/>
      <c r="AI2078" t="s">
        <v>201</v>
      </c>
      <c r="AJ2078" t="s">
        <v>17878</v>
      </c>
      <c r="AK2078" s="9" t="str">
        <f>VLOOKUP(Y2078,zdroj!D:AJ,33,0)</f>
        <v>katA</v>
      </c>
    </row>
    <row r="2079" spans="8:37" x14ac:dyDescent="0.25">
      <c r="H2079" s="8"/>
      <c r="I2079" s="8"/>
      <c r="N2079" s="23"/>
      <c r="O2079" s="24"/>
      <c r="P2079" s="19"/>
      <c r="Q2079" s="19"/>
      <c r="R2079" s="19"/>
      <c r="S2079" s="27"/>
      <c r="U2079" s="27"/>
      <c r="Y2079" s="9" t="s">
        <v>505</v>
      </c>
      <c r="Z2079" s="9" t="s">
        <v>462</v>
      </c>
      <c r="AA2079" s="9" t="s">
        <v>237</v>
      </c>
      <c r="AB2079" s="9">
        <v>26228041</v>
      </c>
      <c r="AC2079" s="9" t="s">
        <v>2861</v>
      </c>
      <c r="AD2079" s="9" t="s">
        <v>225</v>
      </c>
      <c r="AE2079" s="5">
        <f t="shared" si="86"/>
        <v>0</v>
      </c>
      <c r="AF2079" s="5" t="str">
        <f t="shared" si="87"/>
        <v>katA</v>
      </c>
      <c r="AG2079" s="153"/>
      <c r="AH2079" s="153"/>
      <c r="AI2079" t="s">
        <v>201</v>
      </c>
      <c r="AJ2079" t="s">
        <v>17878</v>
      </c>
      <c r="AK2079" s="9" t="str">
        <f>VLOOKUP(Y2079,zdroj!D:AJ,33,0)</f>
        <v>katA</v>
      </c>
    </row>
    <row r="2080" spans="8:37" x14ac:dyDescent="0.25">
      <c r="H2080" s="8"/>
      <c r="I2080" s="8"/>
      <c r="N2080" s="23"/>
      <c r="O2080" s="24"/>
      <c r="P2080" s="19"/>
      <c r="Q2080" s="19"/>
      <c r="R2080" s="19"/>
      <c r="S2080" s="27"/>
      <c r="U2080" s="27"/>
      <c r="Y2080" s="9" t="s">
        <v>505</v>
      </c>
      <c r="Z2080" s="9" t="s">
        <v>462</v>
      </c>
      <c r="AA2080" s="9" t="s">
        <v>237</v>
      </c>
      <c r="AB2080" s="9">
        <v>5842344</v>
      </c>
      <c r="AC2080" s="9" t="s">
        <v>2862</v>
      </c>
      <c r="AD2080" s="9" t="s">
        <v>225</v>
      </c>
      <c r="AE2080" s="5">
        <f t="shared" si="86"/>
        <v>0</v>
      </c>
      <c r="AF2080" s="5" t="str">
        <f t="shared" si="87"/>
        <v>katA</v>
      </c>
      <c r="AG2080" s="153"/>
      <c r="AH2080" s="153"/>
      <c r="AI2080" t="s">
        <v>17879</v>
      </c>
      <c r="AJ2080" t="s">
        <v>17878</v>
      </c>
      <c r="AK2080" s="9" t="str">
        <f>VLOOKUP(Y2080,zdroj!D:AJ,33,0)</f>
        <v>katA</v>
      </c>
    </row>
    <row r="2081" spans="8:37" x14ac:dyDescent="0.25">
      <c r="H2081" s="8"/>
      <c r="I2081" s="8"/>
      <c r="N2081" s="23"/>
      <c r="O2081" s="24"/>
      <c r="P2081" s="19"/>
      <c r="Q2081" s="19"/>
      <c r="R2081" s="19"/>
      <c r="S2081" s="27"/>
      <c r="U2081" s="27"/>
      <c r="Y2081" s="9" t="s">
        <v>505</v>
      </c>
      <c r="Z2081" s="9" t="s">
        <v>462</v>
      </c>
      <c r="AA2081" s="9" t="s">
        <v>237</v>
      </c>
      <c r="AB2081" s="9">
        <v>5841224</v>
      </c>
      <c r="AC2081" s="9" t="s">
        <v>2863</v>
      </c>
      <c r="AD2081" s="9" t="s">
        <v>231</v>
      </c>
      <c r="AE2081" s="5">
        <f t="shared" si="86"/>
        <v>0</v>
      </c>
      <c r="AF2081" s="5" t="str">
        <f t="shared" si="87"/>
        <v>katB</v>
      </c>
      <c r="AG2081" s="153"/>
      <c r="AH2081" s="153"/>
      <c r="AI2081" t="s">
        <v>201</v>
      </c>
      <c r="AJ2081" t="s">
        <v>17878</v>
      </c>
      <c r="AK2081" s="9" t="str">
        <f>VLOOKUP(Y2081,zdroj!D:AJ,33,0)</f>
        <v>katA</v>
      </c>
    </row>
    <row r="2082" spans="8:37" x14ac:dyDescent="0.25">
      <c r="H2082" s="8"/>
      <c r="I2082" s="8"/>
      <c r="N2082" s="23"/>
      <c r="O2082" s="24"/>
      <c r="P2082" s="19"/>
      <c r="Q2082" s="19"/>
      <c r="R2082" s="19"/>
      <c r="S2082" s="27"/>
      <c r="U2082" s="27"/>
      <c r="Y2082" s="9" t="s">
        <v>505</v>
      </c>
      <c r="Z2082" s="9" t="s">
        <v>462</v>
      </c>
      <c r="AA2082" s="9" t="s">
        <v>237</v>
      </c>
      <c r="AB2082" s="9">
        <v>5841241</v>
      </c>
      <c r="AC2082" s="9" t="s">
        <v>2864</v>
      </c>
      <c r="AD2082" s="9" t="s">
        <v>225</v>
      </c>
      <c r="AE2082" s="5">
        <f t="shared" si="86"/>
        <v>0</v>
      </c>
      <c r="AF2082" s="5" t="str">
        <f t="shared" si="87"/>
        <v>katA</v>
      </c>
      <c r="AG2082" s="153"/>
      <c r="AH2082" s="153"/>
      <c r="AI2082" t="s">
        <v>201</v>
      </c>
      <c r="AJ2082" t="s">
        <v>17878</v>
      </c>
      <c r="AK2082" s="9" t="str">
        <f>VLOOKUP(Y2082,zdroj!D:AJ,33,0)</f>
        <v>katA</v>
      </c>
    </row>
    <row r="2083" spans="8:37" x14ac:dyDescent="0.25">
      <c r="H2083" s="8"/>
      <c r="I2083" s="8"/>
      <c r="N2083" s="23"/>
      <c r="O2083" s="24"/>
      <c r="P2083" s="19"/>
      <c r="Q2083" s="19"/>
      <c r="R2083" s="19"/>
      <c r="S2083" s="27"/>
      <c r="U2083" s="27"/>
      <c r="Y2083" s="9" t="s">
        <v>505</v>
      </c>
      <c r="Z2083" s="9" t="s">
        <v>462</v>
      </c>
      <c r="AA2083" s="9" t="s">
        <v>237</v>
      </c>
      <c r="AB2083" s="9">
        <v>5841259</v>
      </c>
      <c r="AC2083" s="9" t="s">
        <v>2865</v>
      </c>
      <c r="AD2083" s="9" t="s">
        <v>225</v>
      </c>
      <c r="AE2083" s="5">
        <f t="shared" si="86"/>
        <v>0</v>
      </c>
      <c r="AF2083" s="5" t="str">
        <f t="shared" si="87"/>
        <v>katA</v>
      </c>
      <c r="AG2083" s="153"/>
      <c r="AH2083" s="153"/>
      <c r="AI2083" t="s">
        <v>201</v>
      </c>
      <c r="AJ2083" t="s">
        <v>17878</v>
      </c>
      <c r="AK2083" s="9" t="str">
        <f>VLOOKUP(Y2083,zdroj!D:AJ,33,0)</f>
        <v>katA</v>
      </c>
    </row>
    <row r="2084" spans="8:37" x14ac:dyDescent="0.25">
      <c r="H2084" s="8"/>
      <c r="I2084" s="8"/>
      <c r="N2084" s="23"/>
      <c r="O2084" s="24"/>
      <c r="P2084" s="19"/>
      <c r="Q2084" s="19"/>
      <c r="R2084" s="19"/>
      <c r="S2084" s="27"/>
      <c r="U2084" s="27"/>
      <c r="Y2084" s="9" t="s">
        <v>505</v>
      </c>
      <c r="Z2084" s="9" t="s">
        <v>462</v>
      </c>
      <c r="AA2084" s="9" t="s">
        <v>237</v>
      </c>
      <c r="AB2084" s="9">
        <v>5841267</v>
      </c>
      <c r="AC2084" s="9" t="s">
        <v>2866</v>
      </c>
      <c r="AD2084" s="9" t="s">
        <v>225</v>
      </c>
      <c r="AE2084" s="5">
        <f t="shared" si="86"/>
        <v>0</v>
      </c>
      <c r="AF2084" s="5" t="str">
        <f t="shared" si="87"/>
        <v>katA</v>
      </c>
      <c r="AG2084" s="153"/>
      <c r="AH2084" s="153"/>
      <c r="AI2084" t="s">
        <v>201</v>
      </c>
      <c r="AJ2084" t="s">
        <v>17878</v>
      </c>
      <c r="AK2084" s="9" t="str">
        <f>VLOOKUP(Y2084,zdroj!D:AJ,33,0)</f>
        <v>katA</v>
      </c>
    </row>
    <row r="2085" spans="8:37" x14ac:dyDescent="0.25">
      <c r="H2085" s="8"/>
      <c r="I2085" s="8"/>
      <c r="N2085" s="23"/>
      <c r="O2085" s="24"/>
      <c r="P2085" s="19"/>
      <c r="Q2085" s="19"/>
      <c r="R2085" s="19"/>
      <c r="S2085" s="27"/>
      <c r="U2085" s="27"/>
      <c r="Y2085" s="9" t="s">
        <v>505</v>
      </c>
      <c r="Z2085" s="9" t="s">
        <v>462</v>
      </c>
      <c r="AA2085" s="9" t="s">
        <v>237</v>
      </c>
      <c r="AB2085" s="9">
        <v>5841275</v>
      </c>
      <c r="AC2085" s="9" t="s">
        <v>2867</v>
      </c>
      <c r="AD2085" s="9" t="s">
        <v>225</v>
      </c>
      <c r="AE2085" s="5">
        <f t="shared" si="86"/>
        <v>0</v>
      </c>
      <c r="AF2085" s="5" t="str">
        <f t="shared" si="87"/>
        <v>katA</v>
      </c>
      <c r="AG2085" s="153"/>
      <c r="AH2085" s="153"/>
      <c r="AI2085" t="s">
        <v>201</v>
      </c>
      <c r="AJ2085" t="s">
        <v>17878</v>
      </c>
      <c r="AK2085" s="9" t="str">
        <f>VLOOKUP(Y2085,zdroj!D:AJ,33,0)</f>
        <v>katA</v>
      </c>
    </row>
    <row r="2086" spans="8:37" x14ac:dyDescent="0.25">
      <c r="H2086" s="8"/>
      <c r="I2086" s="8"/>
      <c r="N2086" s="23"/>
      <c r="O2086" s="24"/>
      <c r="P2086" s="19"/>
      <c r="Q2086" s="19"/>
      <c r="R2086" s="19"/>
      <c r="S2086" s="27"/>
      <c r="U2086" s="27"/>
      <c r="Y2086" s="9" t="s">
        <v>505</v>
      </c>
      <c r="Z2086" s="9" t="s">
        <v>462</v>
      </c>
      <c r="AA2086" s="9" t="s">
        <v>237</v>
      </c>
      <c r="AB2086" s="9">
        <v>5841283</v>
      </c>
      <c r="AC2086" s="9" t="s">
        <v>2868</v>
      </c>
      <c r="AD2086" s="9" t="s">
        <v>225</v>
      </c>
      <c r="AE2086" s="5">
        <f t="shared" si="86"/>
        <v>0</v>
      </c>
      <c r="AF2086" s="5" t="str">
        <f t="shared" si="87"/>
        <v>katA</v>
      </c>
      <c r="AG2086" s="153"/>
      <c r="AH2086" s="153"/>
      <c r="AI2086" t="s">
        <v>201</v>
      </c>
      <c r="AJ2086" t="s">
        <v>17878</v>
      </c>
      <c r="AK2086" s="9" t="str">
        <f>VLOOKUP(Y2086,zdroj!D:AJ,33,0)</f>
        <v>katA</v>
      </c>
    </row>
    <row r="2087" spans="8:37" x14ac:dyDescent="0.25">
      <c r="H2087" s="8"/>
      <c r="I2087" s="8"/>
      <c r="N2087" s="23"/>
      <c r="O2087" s="24"/>
      <c r="P2087" s="19"/>
      <c r="Q2087" s="19"/>
      <c r="R2087" s="19"/>
      <c r="S2087" s="27"/>
      <c r="U2087" s="27"/>
      <c r="Y2087" s="9" t="s">
        <v>505</v>
      </c>
      <c r="Z2087" s="9" t="s">
        <v>462</v>
      </c>
      <c r="AA2087" s="9" t="s">
        <v>237</v>
      </c>
      <c r="AB2087" s="9">
        <v>40024075</v>
      </c>
      <c r="AC2087" s="9" t="s">
        <v>2869</v>
      </c>
      <c r="AD2087" s="9" t="s">
        <v>225</v>
      </c>
      <c r="AE2087" s="5">
        <f t="shared" si="86"/>
        <v>0</v>
      </c>
      <c r="AF2087" s="5" t="str">
        <f t="shared" si="87"/>
        <v>katA</v>
      </c>
      <c r="AG2087" s="153"/>
      <c r="AH2087" s="153"/>
      <c r="AI2087" t="s">
        <v>201</v>
      </c>
      <c r="AJ2087" t="s">
        <v>17878</v>
      </c>
      <c r="AK2087" s="9" t="str">
        <f>VLOOKUP(Y2087,zdroj!D:AJ,33,0)</f>
        <v>katA</v>
      </c>
    </row>
    <row r="2088" spans="8:37" x14ac:dyDescent="0.25">
      <c r="H2088" s="8"/>
      <c r="I2088" s="8"/>
      <c r="N2088" s="23"/>
      <c r="O2088" s="24"/>
      <c r="P2088" s="19"/>
      <c r="Q2088" s="19"/>
      <c r="R2088" s="19"/>
      <c r="S2088" s="27"/>
      <c r="U2088" s="27"/>
      <c r="Y2088" s="9" t="s">
        <v>505</v>
      </c>
      <c r="Z2088" s="9" t="s">
        <v>462</v>
      </c>
      <c r="AA2088" s="9" t="s">
        <v>237</v>
      </c>
      <c r="AB2088" s="9">
        <v>75260727</v>
      </c>
      <c r="AC2088" s="9" t="s">
        <v>2870</v>
      </c>
      <c r="AD2088" s="9" t="s">
        <v>225</v>
      </c>
      <c r="AE2088" s="5">
        <f t="shared" si="86"/>
        <v>0</v>
      </c>
      <c r="AF2088" s="5" t="str">
        <f t="shared" si="87"/>
        <v>katA</v>
      </c>
      <c r="AG2088" s="153"/>
      <c r="AH2088" s="153"/>
      <c r="AI2088" t="s">
        <v>201</v>
      </c>
      <c r="AJ2088" t="s">
        <v>17878</v>
      </c>
      <c r="AK2088" s="9" t="str">
        <f>VLOOKUP(Y2088,zdroj!D:AJ,33,0)</f>
        <v>katA</v>
      </c>
    </row>
    <row r="2089" spans="8:37" x14ac:dyDescent="0.25">
      <c r="H2089" s="8"/>
      <c r="I2089" s="8"/>
      <c r="N2089" s="23"/>
      <c r="O2089" s="24"/>
      <c r="P2089" s="19"/>
      <c r="Q2089" s="19"/>
      <c r="R2089" s="19"/>
      <c r="S2089" s="27"/>
      <c r="U2089" s="27"/>
      <c r="Y2089" s="9" t="s">
        <v>509</v>
      </c>
      <c r="Z2089" s="9" t="s">
        <v>232</v>
      </c>
      <c r="AA2089" s="9" t="s">
        <v>237</v>
      </c>
      <c r="AB2089" s="9">
        <v>7983018</v>
      </c>
      <c r="AC2089" s="9" t="s">
        <v>2871</v>
      </c>
      <c r="AD2089" s="9" t="s">
        <v>225</v>
      </c>
      <c r="AE2089" s="5">
        <f t="shared" si="86"/>
        <v>0</v>
      </c>
      <c r="AF2089" s="5" t="str">
        <f t="shared" si="87"/>
        <v>katA</v>
      </c>
      <c r="AG2089" s="153"/>
      <c r="AH2089" s="153"/>
      <c r="AI2089" t="s">
        <v>195</v>
      </c>
      <c r="AJ2089" t="s">
        <v>340</v>
      </c>
      <c r="AK2089" s="9" t="str">
        <f>VLOOKUP(Y2089,zdroj!D:AJ,33,0)</f>
        <v>katA</v>
      </c>
    </row>
    <row r="2090" spans="8:37" x14ac:dyDescent="0.25">
      <c r="H2090" s="8"/>
      <c r="I2090" s="8"/>
      <c r="N2090" s="23"/>
      <c r="O2090" s="24"/>
      <c r="P2090" s="19"/>
      <c r="Q2090" s="19"/>
      <c r="R2090" s="19"/>
      <c r="S2090" s="27"/>
      <c r="U2090" s="27"/>
      <c r="Y2090" s="9" t="s">
        <v>509</v>
      </c>
      <c r="Z2090" s="9" t="s">
        <v>232</v>
      </c>
      <c r="AA2090" s="9" t="s">
        <v>237</v>
      </c>
      <c r="AB2090" s="9">
        <v>7983107</v>
      </c>
      <c r="AC2090" s="9" t="s">
        <v>2872</v>
      </c>
      <c r="AD2090" s="9" t="s">
        <v>231</v>
      </c>
      <c r="AE2090" s="5">
        <f t="shared" si="86"/>
        <v>0</v>
      </c>
      <c r="AF2090" s="5" t="str">
        <f t="shared" si="87"/>
        <v>katB</v>
      </c>
      <c r="AG2090" s="153"/>
      <c r="AH2090" s="153"/>
      <c r="AI2090" t="s">
        <v>195</v>
      </c>
      <c r="AJ2090" t="s">
        <v>340</v>
      </c>
      <c r="AK2090" s="9" t="str">
        <f>VLOOKUP(Y2090,zdroj!D:AJ,33,0)</f>
        <v>katA</v>
      </c>
    </row>
    <row r="2091" spans="8:37" x14ac:dyDescent="0.25">
      <c r="H2091" s="8"/>
      <c r="I2091" s="8"/>
      <c r="N2091" s="23"/>
      <c r="O2091" s="24"/>
      <c r="P2091" s="19"/>
      <c r="Q2091" s="19"/>
      <c r="R2091" s="19"/>
      <c r="S2091" s="27"/>
      <c r="U2091" s="27"/>
      <c r="Y2091" s="9" t="s">
        <v>509</v>
      </c>
      <c r="Z2091" s="9" t="s">
        <v>232</v>
      </c>
      <c r="AA2091" s="9" t="s">
        <v>237</v>
      </c>
      <c r="AB2091" s="9">
        <v>7983123</v>
      </c>
      <c r="AC2091" s="9" t="s">
        <v>2873</v>
      </c>
      <c r="AD2091" s="9" t="s">
        <v>225</v>
      </c>
      <c r="AE2091" s="5">
        <f t="shared" si="86"/>
        <v>0</v>
      </c>
      <c r="AF2091" s="5" t="str">
        <f t="shared" si="87"/>
        <v>katA</v>
      </c>
      <c r="AG2091" s="153"/>
      <c r="AH2091" s="153"/>
      <c r="AI2091" t="s">
        <v>195</v>
      </c>
      <c r="AJ2091" t="s">
        <v>340</v>
      </c>
      <c r="AK2091" s="9" t="str">
        <f>VLOOKUP(Y2091,zdroj!D:AJ,33,0)</f>
        <v>katA</v>
      </c>
    </row>
    <row r="2092" spans="8:37" x14ac:dyDescent="0.25">
      <c r="H2092" s="8"/>
      <c r="I2092" s="8"/>
      <c r="N2092" s="23"/>
      <c r="O2092" s="24"/>
      <c r="P2092" s="19"/>
      <c r="Q2092" s="19"/>
      <c r="R2092" s="19"/>
      <c r="S2092" s="27"/>
      <c r="U2092" s="27"/>
      <c r="Y2092" s="9" t="s">
        <v>509</v>
      </c>
      <c r="Z2092" s="9" t="s">
        <v>232</v>
      </c>
      <c r="AA2092" s="9" t="s">
        <v>237</v>
      </c>
      <c r="AB2092" s="9">
        <v>7983131</v>
      </c>
      <c r="AC2092" s="9" t="s">
        <v>2874</v>
      </c>
      <c r="AD2092" s="9" t="s">
        <v>225</v>
      </c>
      <c r="AE2092" s="5">
        <f t="shared" si="86"/>
        <v>0</v>
      </c>
      <c r="AF2092" s="5" t="str">
        <f t="shared" si="87"/>
        <v>katA</v>
      </c>
      <c r="AG2092" s="153"/>
      <c r="AH2092" s="153"/>
      <c r="AI2092" t="s">
        <v>195</v>
      </c>
      <c r="AJ2092" t="s">
        <v>340</v>
      </c>
      <c r="AK2092" s="9" t="str">
        <f>VLOOKUP(Y2092,zdroj!D:AJ,33,0)</f>
        <v>katA</v>
      </c>
    </row>
    <row r="2093" spans="8:37" x14ac:dyDescent="0.25">
      <c r="H2093" s="8"/>
      <c r="I2093" s="8"/>
      <c r="N2093" s="23"/>
      <c r="O2093" s="24"/>
      <c r="P2093" s="19"/>
      <c r="Q2093" s="19"/>
      <c r="R2093" s="19"/>
      <c r="S2093" s="27"/>
      <c r="U2093" s="27"/>
      <c r="Y2093" s="9" t="s">
        <v>509</v>
      </c>
      <c r="Z2093" s="9" t="s">
        <v>232</v>
      </c>
      <c r="AA2093" s="9" t="s">
        <v>237</v>
      </c>
      <c r="AB2093" s="9">
        <v>7983026</v>
      </c>
      <c r="AC2093" s="9" t="s">
        <v>2875</v>
      </c>
      <c r="AD2093" s="9" t="s">
        <v>225</v>
      </c>
      <c r="AE2093" s="5">
        <f t="shared" si="86"/>
        <v>0</v>
      </c>
      <c r="AF2093" s="5" t="str">
        <f t="shared" si="87"/>
        <v>katA</v>
      </c>
      <c r="AG2093" s="153"/>
      <c r="AH2093" s="153"/>
      <c r="AI2093" t="s">
        <v>195</v>
      </c>
      <c r="AJ2093" t="s">
        <v>340</v>
      </c>
      <c r="AK2093" s="9" t="str">
        <f>VLOOKUP(Y2093,zdroj!D:AJ,33,0)</f>
        <v>katA</v>
      </c>
    </row>
    <row r="2094" spans="8:37" x14ac:dyDescent="0.25">
      <c r="H2094" s="8"/>
      <c r="I2094" s="8"/>
      <c r="N2094" s="23"/>
      <c r="O2094" s="24"/>
      <c r="P2094" s="19"/>
      <c r="Q2094" s="19"/>
      <c r="R2094" s="19"/>
      <c r="S2094" s="27"/>
      <c r="U2094" s="27"/>
      <c r="Y2094" s="9" t="s">
        <v>509</v>
      </c>
      <c r="Z2094" s="9" t="s">
        <v>232</v>
      </c>
      <c r="AA2094" s="9" t="s">
        <v>237</v>
      </c>
      <c r="AB2094" s="9">
        <v>7983034</v>
      </c>
      <c r="AC2094" s="9" t="s">
        <v>2876</v>
      </c>
      <c r="AD2094" s="9" t="s">
        <v>225</v>
      </c>
      <c r="AE2094" s="5">
        <f t="shared" si="86"/>
        <v>0</v>
      </c>
      <c r="AF2094" s="5" t="str">
        <f t="shared" si="87"/>
        <v>katA</v>
      </c>
      <c r="AG2094" s="153"/>
      <c r="AH2094" s="153"/>
      <c r="AI2094" t="s">
        <v>195</v>
      </c>
      <c r="AJ2094" t="s">
        <v>340</v>
      </c>
      <c r="AK2094" s="9" t="str">
        <f>VLOOKUP(Y2094,zdroj!D:AJ,33,0)</f>
        <v>katA</v>
      </c>
    </row>
    <row r="2095" spans="8:37" x14ac:dyDescent="0.25">
      <c r="H2095" s="8"/>
      <c r="I2095" s="8"/>
      <c r="N2095" s="23"/>
      <c r="O2095" s="24"/>
      <c r="P2095" s="19"/>
      <c r="Q2095" s="19"/>
      <c r="R2095" s="19"/>
      <c r="S2095" s="27"/>
      <c r="U2095" s="27"/>
      <c r="Y2095" s="9" t="s">
        <v>509</v>
      </c>
      <c r="Z2095" s="9" t="s">
        <v>232</v>
      </c>
      <c r="AA2095" s="9" t="s">
        <v>237</v>
      </c>
      <c r="AB2095" s="9">
        <v>7983042</v>
      </c>
      <c r="AC2095" s="9" t="s">
        <v>2877</v>
      </c>
      <c r="AD2095" s="9" t="s">
        <v>225</v>
      </c>
      <c r="AE2095" s="5">
        <f t="shared" si="86"/>
        <v>0</v>
      </c>
      <c r="AF2095" s="5" t="str">
        <f t="shared" si="87"/>
        <v>katA</v>
      </c>
      <c r="AG2095" s="153"/>
      <c r="AH2095" s="153"/>
      <c r="AI2095" t="s">
        <v>195</v>
      </c>
      <c r="AJ2095" t="s">
        <v>340</v>
      </c>
      <c r="AK2095" s="9" t="str">
        <f>VLOOKUP(Y2095,zdroj!D:AJ,33,0)</f>
        <v>katA</v>
      </c>
    </row>
    <row r="2096" spans="8:37" x14ac:dyDescent="0.25">
      <c r="H2096" s="8"/>
      <c r="I2096" s="8"/>
      <c r="N2096" s="23"/>
      <c r="O2096" s="24"/>
      <c r="P2096" s="19"/>
      <c r="Q2096" s="19"/>
      <c r="R2096" s="19"/>
      <c r="S2096" s="27"/>
      <c r="U2096" s="27"/>
      <c r="Y2096" s="9" t="s">
        <v>509</v>
      </c>
      <c r="Z2096" s="9" t="s">
        <v>232</v>
      </c>
      <c r="AA2096" s="9" t="s">
        <v>237</v>
      </c>
      <c r="AB2096" s="9">
        <v>7983425</v>
      </c>
      <c r="AC2096" s="9" t="s">
        <v>2878</v>
      </c>
      <c r="AD2096" s="9" t="s">
        <v>225</v>
      </c>
      <c r="AE2096" s="5">
        <f t="shared" si="86"/>
        <v>0</v>
      </c>
      <c r="AF2096" s="5" t="str">
        <f t="shared" si="87"/>
        <v>katA</v>
      </c>
      <c r="AG2096" s="153"/>
      <c r="AH2096" s="153"/>
      <c r="AI2096" t="s">
        <v>236</v>
      </c>
      <c r="AJ2096" t="s">
        <v>17878</v>
      </c>
      <c r="AK2096" s="9" t="str">
        <f>VLOOKUP(Y2096,zdroj!D:AJ,33,0)</f>
        <v>katA</v>
      </c>
    </row>
    <row r="2097" spans="8:37" x14ac:dyDescent="0.25">
      <c r="H2097" s="8"/>
      <c r="I2097" s="8"/>
      <c r="N2097" s="23"/>
      <c r="O2097" s="24"/>
      <c r="P2097" s="19"/>
      <c r="Q2097" s="19"/>
      <c r="R2097" s="19"/>
      <c r="S2097" s="27"/>
      <c r="U2097" s="27"/>
      <c r="Y2097" s="9" t="s">
        <v>509</v>
      </c>
      <c r="Z2097" s="9" t="s">
        <v>232</v>
      </c>
      <c r="AA2097" s="9" t="s">
        <v>237</v>
      </c>
      <c r="AB2097" s="9">
        <v>7983433</v>
      </c>
      <c r="AC2097" s="9" t="s">
        <v>2879</v>
      </c>
      <c r="AD2097" s="9" t="s">
        <v>225</v>
      </c>
      <c r="AE2097" s="5">
        <f t="shared" si="86"/>
        <v>0</v>
      </c>
      <c r="AF2097" s="5" t="str">
        <f t="shared" si="87"/>
        <v>katA</v>
      </c>
      <c r="AG2097" s="153"/>
      <c r="AH2097" s="153"/>
      <c r="AI2097" t="s">
        <v>195</v>
      </c>
      <c r="AJ2097" t="s">
        <v>340</v>
      </c>
      <c r="AK2097" s="9" t="str">
        <f>VLOOKUP(Y2097,zdroj!D:AJ,33,0)</f>
        <v>katA</v>
      </c>
    </row>
    <row r="2098" spans="8:37" x14ac:dyDescent="0.25">
      <c r="H2098" s="8"/>
      <c r="I2098" s="8"/>
      <c r="N2098" s="23"/>
      <c r="O2098" s="24"/>
      <c r="P2098" s="19"/>
      <c r="Q2098" s="19"/>
      <c r="R2098" s="19"/>
      <c r="S2098" s="27"/>
      <c r="U2098" s="27"/>
      <c r="Y2098" s="9" t="s">
        <v>509</v>
      </c>
      <c r="Z2098" s="9" t="s">
        <v>232</v>
      </c>
      <c r="AA2098" s="9" t="s">
        <v>237</v>
      </c>
      <c r="AB2098" s="9">
        <v>7983441</v>
      </c>
      <c r="AC2098" s="9" t="s">
        <v>2880</v>
      </c>
      <c r="AD2098" s="9" t="s">
        <v>225</v>
      </c>
      <c r="AE2098" s="5">
        <f t="shared" si="86"/>
        <v>0</v>
      </c>
      <c r="AF2098" s="5" t="str">
        <f t="shared" si="87"/>
        <v>katA</v>
      </c>
      <c r="AG2098" s="153"/>
      <c r="AH2098" s="153"/>
      <c r="AI2098" t="s">
        <v>195</v>
      </c>
      <c r="AJ2098" t="s">
        <v>340</v>
      </c>
      <c r="AK2098" s="9" t="str">
        <f>VLOOKUP(Y2098,zdroj!D:AJ,33,0)</f>
        <v>katA</v>
      </c>
    </row>
    <row r="2099" spans="8:37" x14ac:dyDescent="0.25">
      <c r="H2099" s="8"/>
      <c r="I2099" s="8"/>
      <c r="N2099" s="23"/>
      <c r="O2099" s="24"/>
      <c r="P2099" s="19"/>
      <c r="Q2099" s="19"/>
      <c r="R2099" s="19"/>
      <c r="S2099" s="27"/>
      <c r="U2099" s="27"/>
      <c r="Y2099" s="9" t="s">
        <v>509</v>
      </c>
      <c r="Z2099" s="9" t="s">
        <v>232</v>
      </c>
      <c r="AA2099" s="9" t="s">
        <v>237</v>
      </c>
      <c r="AB2099" s="9">
        <v>7983476</v>
      </c>
      <c r="AC2099" s="9" t="s">
        <v>2881</v>
      </c>
      <c r="AD2099" s="9" t="s">
        <v>225</v>
      </c>
      <c r="AE2099" s="5">
        <f t="shared" si="86"/>
        <v>0</v>
      </c>
      <c r="AF2099" s="5" t="str">
        <f t="shared" si="87"/>
        <v>katA</v>
      </c>
      <c r="AG2099" s="153"/>
      <c r="AH2099" s="153"/>
      <c r="AI2099" t="s">
        <v>195</v>
      </c>
      <c r="AJ2099" t="s">
        <v>340</v>
      </c>
      <c r="AK2099" s="9" t="str">
        <f>VLOOKUP(Y2099,zdroj!D:AJ,33,0)</f>
        <v>katA</v>
      </c>
    </row>
    <row r="2100" spans="8:37" x14ac:dyDescent="0.25">
      <c r="H2100" s="8"/>
      <c r="I2100" s="8"/>
      <c r="N2100" s="23"/>
      <c r="O2100" s="24"/>
      <c r="P2100" s="19"/>
      <c r="Q2100" s="19"/>
      <c r="R2100" s="19"/>
      <c r="S2100" s="27"/>
      <c r="U2100" s="27"/>
      <c r="Y2100" s="9" t="s">
        <v>509</v>
      </c>
      <c r="Z2100" s="9" t="s">
        <v>232</v>
      </c>
      <c r="AA2100" s="9" t="s">
        <v>237</v>
      </c>
      <c r="AB2100" s="9">
        <v>7983484</v>
      </c>
      <c r="AC2100" s="9" t="s">
        <v>2882</v>
      </c>
      <c r="AD2100" s="9" t="s">
        <v>225</v>
      </c>
      <c r="AE2100" s="5">
        <f t="shared" si="86"/>
        <v>0</v>
      </c>
      <c r="AF2100" s="5" t="str">
        <f t="shared" si="87"/>
        <v>katA</v>
      </c>
      <c r="AG2100" s="153"/>
      <c r="AH2100" s="153"/>
      <c r="AI2100" t="s">
        <v>195</v>
      </c>
      <c r="AJ2100" t="s">
        <v>340</v>
      </c>
      <c r="AK2100" s="9" t="str">
        <f>VLOOKUP(Y2100,zdroj!D:AJ,33,0)</f>
        <v>katA</v>
      </c>
    </row>
    <row r="2101" spans="8:37" x14ac:dyDescent="0.25">
      <c r="H2101" s="8"/>
      <c r="I2101" s="8"/>
      <c r="N2101" s="23"/>
      <c r="O2101" s="24"/>
      <c r="P2101" s="19"/>
      <c r="Q2101" s="19"/>
      <c r="R2101" s="19"/>
      <c r="S2101" s="27"/>
      <c r="U2101" s="27"/>
      <c r="Y2101" s="9" t="s">
        <v>509</v>
      </c>
      <c r="Z2101" s="9" t="s">
        <v>232</v>
      </c>
      <c r="AA2101" s="9" t="s">
        <v>237</v>
      </c>
      <c r="AB2101" s="9">
        <v>7983492</v>
      </c>
      <c r="AC2101" s="9" t="s">
        <v>2883</v>
      </c>
      <c r="AD2101" s="9" t="s">
        <v>225</v>
      </c>
      <c r="AE2101" s="5">
        <f t="shared" si="86"/>
        <v>0</v>
      </c>
      <c r="AF2101" s="5" t="str">
        <f t="shared" si="87"/>
        <v>katA</v>
      </c>
      <c r="AG2101" s="153"/>
      <c r="AH2101" s="153"/>
      <c r="AI2101" t="s">
        <v>195</v>
      </c>
      <c r="AJ2101" t="s">
        <v>340</v>
      </c>
      <c r="AK2101" s="9" t="str">
        <f>VLOOKUP(Y2101,zdroj!D:AJ,33,0)</f>
        <v>katA</v>
      </c>
    </row>
    <row r="2102" spans="8:37" x14ac:dyDescent="0.25">
      <c r="H2102" s="8"/>
      <c r="I2102" s="8"/>
      <c r="N2102" s="23"/>
      <c r="O2102" s="24"/>
      <c r="P2102" s="19"/>
      <c r="Q2102" s="19"/>
      <c r="R2102" s="19"/>
      <c r="S2102" s="27"/>
      <c r="U2102" s="27"/>
      <c r="Y2102" s="9" t="s">
        <v>509</v>
      </c>
      <c r="Z2102" s="9" t="s">
        <v>232</v>
      </c>
      <c r="AA2102" s="9" t="s">
        <v>237</v>
      </c>
      <c r="AB2102" s="9">
        <v>7983051</v>
      </c>
      <c r="AC2102" s="9" t="s">
        <v>2884</v>
      </c>
      <c r="AD2102" s="9" t="s">
        <v>225</v>
      </c>
      <c r="AE2102" s="5">
        <f t="shared" si="86"/>
        <v>0</v>
      </c>
      <c r="AF2102" s="5" t="str">
        <f t="shared" si="87"/>
        <v>katA</v>
      </c>
      <c r="AG2102" s="153"/>
      <c r="AH2102" s="153"/>
      <c r="AI2102" t="s">
        <v>195</v>
      </c>
      <c r="AJ2102" t="s">
        <v>340</v>
      </c>
      <c r="AK2102" s="9" t="str">
        <f>VLOOKUP(Y2102,zdroj!D:AJ,33,0)</f>
        <v>katA</v>
      </c>
    </row>
    <row r="2103" spans="8:37" x14ac:dyDescent="0.25">
      <c r="H2103" s="8"/>
      <c r="I2103" s="8"/>
      <c r="N2103" s="23"/>
      <c r="O2103" s="24"/>
      <c r="P2103" s="19"/>
      <c r="Q2103" s="19"/>
      <c r="R2103" s="19"/>
      <c r="S2103" s="27"/>
      <c r="U2103" s="27"/>
      <c r="Y2103" s="9" t="s">
        <v>509</v>
      </c>
      <c r="Z2103" s="9" t="s">
        <v>232</v>
      </c>
      <c r="AA2103" s="9" t="s">
        <v>237</v>
      </c>
      <c r="AB2103" s="9">
        <v>7983506</v>
      </c>
      <c r="AC2103" s="9" t="s">
        <v>2885</v>
      </c>
      <c r="AD2103" s="9" t="s">
        <v>225</v>
      </c>
      <c r="AE2103" s="5">
        <f t="shared" si="86"/>
        <v>0</v>
      </c>
      <c r="AF2103" s="5" t="str">
        <f t="shared" si="87"/>
        <v>katA</v>
      </c>
      <c r="AG2103" s="153"/>
      <c r="AH2103" s="153"/>
      <c r="AI2103" t="s">
        <v>343</v>
      </c>
      <c r="AJ2103" t="s">
        <v>17878</v>
      </c>
      <c r="AK2103" s="9" t="str">
        <f>VLOOKUP(Y2103,zdroj!D:AJ,33,0)</f>
        <v>katA</v>
      </c>
    </row>
    <row r="2104" spans="8:37" x14ac:dyDescent="0.25">
      <c r="H2104" s="8"/>
      <c r="I2104" s="8"/>
      <c r="N2104" s="23"/>
      <c r="O2104" s="24"/>
      <c r="P2104" s="19"/>
      <c r="Q2104" s="19"/>
      <c r="R2104" s="19"/>
      <c r="S2104" s="27"/>
      <c r="U2104" s="27"/>
      <c r="Y2104" s="9" t="s">
        <v>509</v>
      </c>
      <c r="Z2104" s="9" t="s">
        <v>232</v>
      </c>
      <c r="AA2104" s="9" t="s">
        <v>237</v>
      </c>
      <c r="AB2104" s="9">
        <v>7983522</v>
      </c>
      <c r="AC2104" s="9" t="s">
        <v>2886</v>
      </c>
      <c r="AD2104" s="9" t="s">
        <v>231</v>
      </c>
      <c r="AE2104" s="5">
        <f t="shared" si="86"/>
        <v>0</v>
      </c>
      <c r="AF2104" s="5" t="str">
        <f t="shared" si="87"/>
        <v>katB</v>
      </c>
      <c r="AG2104" s="153"/>
      <c r="AH2104" s="153"/>
      <c r="AI2104" t="s">
        <v>195</v>
      </c>
      <c r="AJ2104" t="s">
        <v>340</v>
      </c>
      <c r="AK2104" s="9" t="str">
        <f>VLOOKUP(Y2104,zdroj!D:AJ,33,0)</f>
        <v>katA</v>
      </c>
    </row>
    <row r="2105" spans="8:37" x14ac:dyDescent="0.25">
      <c r="H2105" s="8"/>
      <c r="I2105" s="8"/>
      <c r="N2105" s="23"/>
      <c r="O2105" s="24"/>
      <c r="P2105" s="19"/>
      <c r="Q2105" s="19"/>
      <c r="R2105" s="19"/>
      <c r="S2105" s="27"/>
      <c r="U2105" s="27"/>
      <c r="Y2105" s="9" t="s">
        <v>509</v>
      </c>
      <c r="Z2105" s="9" t="s">
        <v>232</v>
      </c>
      <c r="AA2105" s="9" t="s">
        <v>237</v>
      </c>
      <c r="AB2105" s="9">
        <v>7983531</v>
      </c>
      <c r="AC2105" s="9" t="s">
        <v>2887</v>
      </c>
      <c r="AD2105" s="9" t="s">
        <v>225</v>
      </c>
      <c r="AE2105" s="5">
        <f t="shared" si="86"/>
        <v>0</v>
      </c>
      <c r="AF2105" s="5" t="str">
        <f t="shared" si="87"/>
        <v>katA</v>
      </c>
      <c r="AG2105" s="153"/>
      <c r="AH2105" s="153"/>
      <c r="AI2105" t="s">
        <v>195</v>
      </c>
      <c r="AJ2105" t="s">
        <v>340</v>
      </c>
      <c r="AK2105" s="9" t="str">
        <f>VLOOKUP(Y2105,zdroj!D:AJ,33,0)</f>
        <v>katA</v>
      </c>
    </row>
    <row r="2106" spans="8:37" x14ac:dyDescent="0.25">
      <c r="H2106" s="8"/>
      <c r="I2106" s="8"/>
      <c r="N2106" s="23"/>
      <c r="O2106" s="24"/>
      <c r="P2106" s="19"/>
      <c r="Q2106" s="19"/>
      <c r="R2106" s="19"/>
      <c r="S2106" s="27"/>
      <c r="U2106" s="27"/>
      <c r="Y2106" s="9" t="s">
        <v>509</v>
      </c>
      <c r="Z2106" s="9" t="s">
        <v>232</v>
      </c>
      <c r="AA2106" s="9" t="s">
        <v>237</v>
      </c>
      <c r="AB2106" s="9">
        <v>7983549</v>
      </c>
      <c r="AC2106" s="9" t="s">
        <v>2888</v>
      </c>
      <c r="AD2106" s="9" t="s">
        <v>231</v>
      </c>
      <c r="AE2106" s="5">
        <f t="shared" si="86"/>
        <v>0</v>
      </c>
      <c r="AF2106" s="5" t="str">
        <f t="shared" si="87"/>
        <v>katB</v>
      </c>
      <c r="AG2106" s="153"/>
      <c r="AH2106" s="153"/>
      <c r="AI2106" t="s">
        <v>236</v>
      </c>
      <c r="AJ2106" t="s">
        <v>17878</v>
      </c>
      <c r="AK2106" s="9" t="str">
        <f>VLOOKUP(Y2106,zdroj!D:AJ,33,0)</f>
        <v>katA</v>
      </c>
    </row>
    <row r="2107" spans="8:37" x14ac:dyDescent="0.25">
      <c r="H2107" s="8"/>
      <c r="I2107" s="8"/>
      <c r="N2107" s="23"/>
      <c r="O2107" s="24"/>
      <c r="P2107" s="19"/>
      <c r="Q2107" s="19"/>
      <c r="R2107" s="19"/>
      <c r="S2107" s="27"/>
      <c r="U2107" s="27"/>
      <c r="Y2107" s="9" t="s">
        <v>509</v>
      </c>
      <c r="Z2107" s="9" t="s">
        <v>232</v>
      </c>
      <c r="AA2107" s="9" t="s">
        <v>237</v>
      </c>
      <c r="AB2107" s="9">
        <v>7983573</v>
      </c>
      <c r="AC2107" s="9" t="s">
        <v>2889</v>
      </c>
      <c r="AD2107" s="9" t="s">
        <v>225</v>
      </c>
      <c r="AE2107" s="5">
        <f t="shared" si="86"/>
        <v>0</v>
      </c>
      <c r="AF2107" s="5" t="str">
        <f t="shared" si="87"/>
        <v>katA</v>
      </c>
      <c r="AG2107" s="153"/>
      <c r="AH2107" s="153"/>
      <c r="AI2107" t="s">
        <v>195</v>
      </c>
      <c r="AJ2107" t="s">
        <v>340</v>
      </c>
      <c r="AK2107" s="9" t="str">
        <f>VLOOKUP(Y2107,zdroj!D:AJ,33,0)</f>
        <v>katA</v>
      </c>
    </row>
    <row r="2108" spans="8:37" x14ac:dyDescent="0.25">
      <c r="H2108" s="8"/>
      <c r="I2108" s="8"/>
      <c r="N2108" s="23"/>
      <c r="O2108" s="24"/>
      <c r="P2108" s="19"/>
      <c r="Q2108" s="19"/>
      <c r="R2108" s="19"/>
      <c r="S2108" s="27"/>
      <c r="U2108" s="27"/>
      <c r="Y2108" s="9" t="s">
        <v>509</v>
      </c>
      <c r="Z2108" s="9" t="s">
        <v>232</v>
      </c>
      <c r="AA2108" s="9" t="s">
        <v>237</v>
      </c>
      <c r="AB2108" s="9">
        <v>7983581</v>
      </c>
      <c r="AC2108" s="9" t="s">
        <v>2890</v>
      </c>
      <c r="AD2108" s="9" t="s">
        <v>225</v>
      </c>
      <c r="AE2108" s="5">
        <f t="shared" si="86"/>
        <v>0</v>
      </c>
      <c r="AF2108" s="5" t="str">
        <f t="shared" si="87"/>
        <v>katA</v>
      </c>
      <c r="AG2108" s="153"/>
      <c r="AH2108" s="153"/>
      <c r="AI2108" t="s">
        <v>195</v>
      </c>
      <c r="AJ2108" t="s">
        <v>340</v>
      </c>
      <c r="AK2108" s="9" t="str">
        <f>VLOOKUP(Y2108,zdroj!D:AJ,33,0)</f>
        <v>katA</v>
      </c>
    </row>
    <row r="2109" spans="8:37" x14ac:dyDescent="0.25">
      <c r="H2109" s="8"/>
      <c r="I2109" s="8"/>
      <c r="N2109" s="23"/>
      <c r="O2109" s="24"/>
      <c r="P2109" s="19"/>
      <c r="Q2109" s="19"/>
      <c r="R2109" s="19"/>
      <c r="S2109" s="27"/>
      <c r="U2109" s="27"/>
      <c r="Y2109" s="9" t="s">
        <v>509</v>
      </c>
      <c r="Z2109" s="9" t="s">
        <v>232</v>
      </c>
      <c r="AA2109" s="9" t="s">
        <v>237</v>
      </c>
      <c r="AB2109" s="9">
        <v>7983069</v>
      </c>
      <c r="AC2109" s="9" t="s">
        <v>2891</v>
      </c>
      <c r="AD2109" s="9" t="s">
        <v>225</v>
      </c>
      <c r="AE2109" s="5">
        <f t="shared" si="86"/>
        <v>0</v>
      </c>
      <c r="AF2109" s="5" t="str">
        <f t="shared" si="87"/>
        <v>katA</v>
      </c>
      <c r="AG2109" s="153"/>
      <c r="AH2109" s="153"/>
      <c r="AI2109" t="s">
        <v>195</v>
      </c>
      <c r="AJ2109" t="s">
        <v>340</v>
      </c>
      <c r="AK2109" s="9" t="str">
        <f>VLOOKUP(Y2109,zdroj!D:AJ,33,0)</f>
        <v>katA</v>
      </c>
    </row>
    <row r="2110" spans="8:37" x14ac:dyDescent="0.25">
      <c r="H2110" s="8"/>
      <c r="I2110" s="8"/>
      <c r="N2110" s="23"/>
      <c r="O2110" s="24"/>
      <c r="P2110" s="19"/>
      <c r="Q2110" s="19"/>
      <c r="R2110" s="19"/>
      <c r="S2110" s="27"/>
      <c r="U2110" s="27"/>
      <c r="Y2110" s="9" t="s">
        <v>509</v>
      </c>
      <c r="Z2110" s="9" t="s">
        <v>232</v>
      </c>
      <c r="AA2110" s="9" t="s">
        <v>237</v>
      </c>
      <c r="AB2110" s="9">
        <v>7983603</v>
      </c>
      <c r="AC2110" s="9" t="s">
        <v>2892</v>
      </c>
      <c r="AD2110" s="9" t="s">
        <v>225</v>
      </c>
      <c r="AE2110" s="5">
        <f t="shared" si="86"/>
        <v>0</v>
      </c>
      <c r="AF2110" s="5" t="str">
        <f t="shared" si="87"/>
        <v>katA</v>
      </c>
      <c r="AG2110" s="153"/>
      <c r="AH2110" s="153"/>
      <c r="AI2110" t="s">
        <v>195</v>
      </c>
      <c r="AJ2110" t="s">
        <v>340</v>
      </c>
      <c r="AK2110" s="9" t="str">
        <f>VLOOKUP(Y2110,zdroj!D:AJ,33,0)</f>
        <v>katA</v>
      </c>
    </row>
    <row r="2111" spans="8:37" x14ac:dyDescent="0.25">
      <c r="H2111" s="8"/>
      <c r="I2111" s="8"/>
      <c r="N2111" s="23"/>
      <c r="O2111" s="24"/>
      <c r="P2111" s="19"/>
      <c r="Q2111" s="19"/>
      <c r="R2111" s="19"/>
      <c r="S2111" s="27"/>
      <c r="U2111" s="27"/>
      <c r="Y2111" s="9" t="s">
        <v>509</v>
      </c>
      <c r="Z2111" s="9" t="s">
        <v>232</v>
      </c>
      <c r="AA2111" s="9" t="s">
        <v>237</v>
      </c>
      <c r="AB2111" s="9">
        <v>7983646</v>
      </c>
      <c r="AC2111" s="9" t="s">
        <v>2893</v>
      </c>
      <c r="AD2111" s="9" t="s">
        <v>225</v>
      </c>
      <c r="AE2111" s="5">
        <f t="shared" si="86"/>
        <v>0</v>
      </c>
      <c r="AF2111" s="5" t="str">
        <f t="shared" si="87"/>
        <v>katA</v>
      </c>
      <c r="AG2111" s="153"/>
      <c r="AH2111" s="153"/>
      <c r="AI2111" t="s">
        <v>195</v>
      </c>
      <c r="AJ2111" t="s">
        <v>340</v>
      </c>
      <c r="AK2111" s="9" t="str">
        <f>VLOOKUP(Y2111,zdroj!D:AJ,33,0)</f>
        <v>katA</v>
      </c>
    </row>
    <row r="2112" spans="8:37" x14ac:dyDescent="0.25">
      <c r="H2112" s="8"/>
      <c r="I2112" s="8"/>
      <c r="N2112" s="23"/>
      <c r="O2112" s="24"/>
      <c r="P2112" s="19"/>
      <c r="Q2112" s="19"/>
      <c r="R2112" s="19"/>
      <c r="S2112" s="27"/>
      <c r="U2112" s="27"/>
      <c r="Y2112" s="9" t="s">
        <v>509</v>
      </c>
      <c r="Z2112" s="9" t="s">
        <v>232</v>
      </c>
      <c r="AA2112" s="9" t="s">
        <v>237</v>
      </c>
      <c r="AB2112" s="9">
        <v>7983671</v>
      </c>
      <c r="AC2112" s="9" t="s">
        <v>2894</v>
      </c>
      <c r="AD2112" s="9" t="s">
        <v>225</v>
      </c>
      <c r="AE2112" s="5">
        <f t="shared" si="86"/>
        <v>0</v>
      </c>
      <c r="AF2112" s="5" t="str">
        <f t="shared" si="87"/>
        <v>katA</v>
      </c>
      <c r="AG2112" s="153"/>
      <c r="AH2112" s="153"/>
      <c r="AI2112" t="s">
        <v>195</v>
      </c>
      <c r="AJ2112" t="s">
        <v>340</v>
      </c>
      <c r="AK2112" s="9" t="str">
        <f>VLOOKUP(Y2112,zdroj!D:AJ,33,0)</f>
        <v>katA</v>
      </c>
    </row>
    <row r="2113" spans="8:37" x14ac:dyDescent="0.25">
      <c r="H2113" s="8"/>
      <c r="I2113" s="8"/>
      <c r="N2113" s="23"/>
      <c r="O2113" s="24"/>
      <c r="P2113" s="19"/>
      <c r="Q2113" s="19"/>
      <c r="R2113" s="19"/>
      <c r="S2113" s="27"/>
      <c r="U2113" s="27"/>
      <c r="Y2113" s="9" t="s">
        <v>509</v>
      </c>
      <c r="Z2113" s="9" t="s">
        <v>232</v>
      </c>
      <c r="AA2113" s="9" t="s">
        <v>237</v>
      </c>
      <c r="AB2113" s="9">
        <v>7983689</v>
      </c>
      <c r="AC2113" s="9" t="s">
        <v>2895</v>
      </c>
      <c r="AD2113" s="9" t="s">
        <v>225</v>
      </c>
      <c r="AE2113" s="5">
        <f t="shared" si="86"/>
        <v>0</v>
      </c>
      <c r="AF2113" s="5" t="str">
        <f t="shared" si="87"/>
        <v>katA</v>
      </c>
      <c r="AG2113" s="153"/>
      <c r="AH2113" s="153"/>
      <c r="AI2113" t="s">
        <v>195</v>
      </c>
      <c r="AJ2113" t="s">
        <v>340</v>
      </c>
      <c r="AK2113" s="9" t="str">
        <f>VLOOKUP(Y2113,zdroj!D:AJ,33,0)</f>
        <v>katA</v>
      </c>
    </row>
    <row r="2114" spans="8:37" x14ac:dyDescent="0.25">
      <c r="H2114" s="8"/>
      <c r="I2114" s="8"/>
      <c r="N2114" s="23"/>
      <c r="O2114" s="24"/>
      <c r="P2114" s="19"/>
      <c r="Q2114" s="19"/>
      <c r="R2114" s="19"/>
      <c r="S2114" s="27"/>
      <c r="U2114" s="27"/>
      <c r="Y2114" s="9" t="s">
        <v>509</v>
      </c>
      <c r="Z2114" s="9" t="s">
        <v>232</v>
      </c>
      <c r="AA2114" s="9" t="s">
        <v>237</v>
      </c>
      <c r="AB2114" s="9">
        <v>7983077</v>
      </c>
      <c r="AC2114" s="9" t="s">
        <v>2896</v>
      </c>
      <c r="AD2114" s="9" t="s">
        <v>225</v>
      </c>
      <c r="AE2114" s="5">
        <f t="shared" si="86"/>
        <v>0</v>
      </c>
      <c r="AF2114" s="5" t="str">
        <f t="shared" si="87"/>
        <v>katA</v>
      </c>
      <c r="AG2114" s="153"/>
      <c r="AH2114" s="153"/>
      <c r="AI2114" t="s">
        <v>195</v>
      </c>
      <c r="AJ2114" t="s">
        <v>340</v>
      </c>
      <c r="AK2114" s="9" t="str">
        <f>VLOOKUP(Y2114,zdroj!D:AJ,33,0)</f>
        <v>katA</v>
      </c>
    </row>
    <row r="2115" spans="8:37" x14ac:dyDescent="0.25">
      <c r="H2115" s="8"/>
      <c r="I2115" s="8"/>
      <c r="N2115" s="23"/>
      <c r="O2115" s="24"/>
      <c r="P2115" s="19"/>
      <c r="Q2115" s="19"/>
      <c r="R2115" s="19"/>
      <c r="S2115" s="27"/>
      <c r="U2115" s="27"/>
      <c r="Y2115" s="9" t="s">
        <v>509</v>
      </c>
      <c r="Z2115" s="9" t="s">
        <v>232</v>
      </c>
      <c r="AA2115" s="9" t="s">
        <v>237</v>
      </c>
      <c r="AB2115" s="9">
        <v>7983701</v>
      </c>
      <c r="AC2115" s="9" t="s">
        <v>2897</v>
      </c>
      <c r="AD2115" s="9" t="s">
        <v>225</v>
      </c>
      <c r="AE2115" s="5">
        <f t="shared" si="86"/>
        <v>0</v>
      </c>
      <c r="AF2115" s="5" t="str">
        <f t="shared" si="87"/>
        <v>katA</v>
      </c>
      <c r="AG2115" s="153"/>
      <c r="AH2115" s="153"/>
      <c r="AI2115" t="s">
        <v>195</v>
      </c>
      <c r="AJ2115" t="s">
        <v>340</v>
      </c>
      <c r="AK2115" s="9" t="str">
        <f>VLOOKUP(Y2115,zdroj!D:AJ,33,0)</f>
        <v>katA</v>
      </c>
    </row>
    <row r="2116" spans="8:37" x14ac:dyDescent="0.25">
      <c r="H2116" s="8"/>
      <c r="I2116" s="8"/>
      <c r="N2116" s="23"/>
      <c r="O2116" s="24"/>
      <c r="P2116" s="19"/>
      <c r="Q2116" s="19"/>
      <c r="R2116" s="19"/>
      <c r="S2116" s="27"/>
      <c r="U2116" s="27"/>
      <c r="Y2116" s="9" t="s">
        <v>509</v>
      </c>
      <c r="Z2116" s="9" t="s">
        <v>232</v>
      </c>
      <c r="AA2116" s="9" t="s">
        <v>237</v>
      </c>
      <c r="AB2116" s="9">
        <v>7983719</v>
      </c>
      <c r="AC2116" s="9" t="s">
        <v>2898</v>
      </c>
      <c r="AD2116" s="9" t="s">
        <v>225</v>
      </c>
      <c r="AE2116" s="5">
        <f t="shared" si="86"/>
        <v>0</v>
      </c>
      <c r="AF2116" s="5" t="str">
        <f t="shared" si="87"/>
        <v>katA</v>
      </c>
      <c r="AG2116" s="153"/>
      <c r="AH2116" s="153"/>
      <c r="AI2116" t="s">
        <v>195</v>
      </c>
      <c r="AJ2116" t="s">
        <v>340</v>
      </c>
      <c r="AK2116" s="9" t="str">
        <f>VLOOKUP(Y2116,zdroj!D:AJ,33,0)</f>
        <v>katA</v>
      </c>
    </row>
    <row r="2117" spans="8:37" x14ac:dyDescent="0.25">
      <c r="H2117" s="8"/>
      <c r="I2117" s="8"/>
      <c r="N2117" s="23"/>
      <c r="O2117" s="24"/>
      <c r="P2117" s="19"/>
      <c r="Q2117" s="19"/>
      <c r="R2117" s="19"/>
      <c r="S2117" s="27"/>
      <c r="U2117" s="27"/>
      <c r="Y2117" s="9" t="s">
        <v>509</v>
      </c>
      <c r="Z2117" s="9" t="s">
        <v>232</v>
      </c>
      <c r="AA2117" s="9" t="s">
        <v>237</v>
      </c>
      <c r="AB2117" s="9">
        <v>7983727</v>
      </c>
      <c r="AC2117" s="9" t="s">
        <v>2899</v>
      </c>
      <c r="AD2117" s="9" t="s">
        <v>225</v>
      </c>
      <c r="AE2117" s="5">
        <f t="shared" si="86"/>
        <v>0</v>
      </c>
      <c r="AF2117" s="5" t="str">
        <f t="shared" si="87"/>
        <v>katA</v>
      </c>
      <c r="AG2117" s="153"/>
      <c r="AH2117" s="153"/>
      <c r="AI2117" t="s">
        <v>229</v>
      </c>
      <c r="AJ2117" t="s">
        <v>17878</v>
      </c>
      <c r="AK2117" s="9" t="str">
        <f>VLOOKUP(Y2117,zdroj!D:AJ,33,0)</f>
        <v>katA</v>
      </c>
    </row>
    <row r="2118" spans="8:37" x14ac:dyDescent="0.25">
      <c r="H2118" s="8"/>
      <c r="I2118" s="8"/>
      <c r="N2118" s="23"/>
      <c r="O2118" s="24"/>
      <c r="P2118" s="19"/>
      <c r="Q2118" s="19"/>
      <c r="R2118" s="19"/>
      <c r="S2118" s="27"/>
      <c r="U2118" s="27"/>
      <c r="Y2118" s="9" t="s">
        <v>509</v>
      </c>
      <c r="Z2118" s="9" t="s">
        <v>232</v>
      </c>
      <c r="AA2118" s="9" t="s">
        <v>237</v>
      </c>
      <c r="AB2118" s="9">
        <v>7983735</v>
      </c>
      <c r="AC2118" s="9" t="s">
        <v>2900</v>
      </c>
      <c r="AD2118" s="9" t="s">
        <v>225</v>
      </c>
      <c r="AE2118" s="5">
        <f t="shared" si="86"/>
        <v>0</v>
      </c>
      <c r="AF2118" s="5" t="str">
        <f t="shared" si="87"/>
        <v>katA</v>
      </c>
      <c r="AG2118" s="153"/>
      <c r="AH2118" s="153"/>
      <c r="AI2118" t="s">
        <v>195</v>
      </c>
      <c r="AJ2118" t="s">
        <v>340</v>
      </c>
      <c r="AK2118" s="9" t="str">
        <f>VLOOKUP(Y2118,zdroj!D:AJ,33,0)</f>
        <v>katA</v>
      </c>
    </row>
    <row r="2119" spans="8:37" x14ac:dyDescent="0.25">
      <c r="H2119" s="8"/>
      <c r="I2119" s="8"/>
      <c r="N2119" s="23"/>
      <c r="O2119" s="24"/>
      <c r="P2119" s="19"/>
      <c r="Q2119" s="19"/>
      <c r="R2119" s="19"/>
      <c r="S2119" s="27"/>
      <c r="U2119" s="27"/>
      <c r="Y2119" s="9" t="s">
        <v>509</v>
      </c>
      <c r="Z2119" s="9" t="s">
        <v>232</v>
      </c>
      <c r="AA2119" s="9" t="s">
        <v>237</v>
      </c>
      <c r="AB2119" s="9">
        <v>28148657</v>
      </c>
      <c r="AC2119" s="9" t="s">
        <v>2901</v>
      </c>
      <c r="AD2119" s="9" t="s">
        <v>231</v>
      </c>
      <c r="AE2119" s="5">
        <f t="shared" si="86"/>
        <v>0</v>
      </c>
      <c r="AF2119" s="5" t="str">
        <f t="shared" si="87"/>
        <v>katB</v>
      </c>
      <c r="AG2119" s="153"/>
      <c r="AH2119" s="153"/>
      <c r="AI2119" t="s">
        <v>195</v>
      </c>
      <c r="AJ2119" t="s">
        <v>340</v>
      </c>
      <c r="AK2119" s="9" t="str">
        <f>VLOOKUP(Y2119,zdroj!D:AJ,33,0)</f>
        <v>katA</v>
      </c>
    </row>
    <row r="2120" spans="8:37" x14ac:dyDescent="0.25">
      <c r="H2120" s="8"/>
      <c r="I2120" s="8"/>
      <c r="N2120" s="23"/>
      <c r="O2120" s="24"/>
      <c r="P2120" s="19"/>
      <c r="Q2120" s="19"/>
      <c r="R2120" s="19"/>
      <c r="S2120" s="27"/>
      <c r="U2120" s="27"/>
      <c r="Y2120" s="9" t="s">
        <v>509</v>
      </c>
      <c r="Z2120" s="9" t="s">
        <v>232</v>
      </c>
      <c r="AA2120" s="9" t="s">
        <v>237</v>
      </c>
      <c r="AB2120" s="9">
        <v>7983751</v>
      </c>
      <c r="AC2120" s="9" t="s">
        <v>2902</v>
      </c>
      <c r="AD2120" s="9" t="s">
        <v>225</v>
      </c>
      <c r="AE2120" s="5">
        <f t="shared" si="86"/>
        <v>0</v>
      </c>
      <c r="AF2120" s="5" t="str">
        <f t="shared" si="87"/>
        <v>katA</v>
      </c>
      <c r="AG2120" s="153"/>
      <c r="AH2120" s="153"/>
      <c r="AI2120" t="s">
        <v>195</v>
      </c>
      <c r="AJ2120" t="s">
        <v>340</v>
      </c>
      <c r="AK2120" s="9" t="str">
        <f>VLOOKUP(Y2120,zdroj!D:AJ,33,0)</f>
        <v>katA</v>
      </c>
    </row>
    <row r="2121" spans="8:37" x14ac:dyDescent="0.25">
      <c r="H2121" s="8"/>
      <c r="I2121" s="8"/>
      <c r="N2121" s="23"/>
      <c r="O2121" s="24"/>
      <c r="P2121" s="19"/>
      <c r="Q2121" s="19"/>
      <c r="R2121" s="19"/>
      <c r="S2121" s="27"/>
      <c r="U2121" s="27"/>
      <c r="Y2121" s="9" t="s">
        <v>509</v>
      </c>
      <c r="Z2121" s="9" t="s">
        <v>232</v>
      </c>
      <c r="AA2121" s="9" t="s">
        <v>237</v>
      </c>
      <c r="AB2121" s="9">
        <v>7983085</v>
      </c>
      <c r="AC2121" s="9" t="s">
        <v>2903</v>
      </c>
      <c r="AD2121" s="9" t="s">
        <v>225</v>
      </c>
      <c r="AE2121" s="5">
        <f t="shared" si="86"/>
        <v>0</v>
      </c>
      <c r="AF2121" s="5" t="str">
        <f t="shared" si="87"/>
        <v>katA</v>
      </c>
      <c r="AG2121" s="153"/>
      <c r="AH2121" s="153"/>
      <c r="AI2121" t="s">
        <v>195</v>
      </c>
      <c r="AJ2121" t="s">
        <v>340</v>
      </c>
      <c r="AK2121" s="9" t="str">
        <f>VLOOKUP(Y2121,zdroj!D:AJ,33,0)</f>
        <v>katA</v>
      </c>
    </row>
    <row r="2122" spans="8:37" x14ac:dyDescent="0.25">
      <c r="H2122" s="8"/>
      <c r="I2122" s="8"/>
      <c r="N2122" s="23"/>
      <c r="O2122" s="24"/>
      <c r="P2122" s="19"/>
      <c r="Q2122" s="19"/>
      <c r="R2122" s="19"/>
      <c r="S2122" s="27"/>
      <c r="U2122" s="27"/>
      <c r="Y2122" s="9" t="s">
        <v>509</v>
      </c>
      <c r="Z2122" s="9" t="s">
        <v>232</v>
      </c>
      <c r="AA2122" s="9" t="s">
        <v>237</v>
      </c>
      <c r="AB2122" s="9">
        <v>7983093</v>
      </c>
      <c r="AC2122" s="9" t="s">
        <v>2904</v>
      </c>
      <c r="AD2122" s="9" t="s">
        <v>225</v>
      </c>
      <c r="AE2122" s="5">
        <f t="shared" ref="AE2122:AE2185" si="88">VLOOKUP(Y2122,K:T,10,0)</f>
        <v>0</v>
      </c>
      <c r="AF2122" s="5" t="str">
        <f t="shared" ref="AF2122:AF2185" si="89">IF(AE2122="A",IF(AD2122="katA","katB",AD2122),AD2122)</f>
        <v>katA</v>
      </c>
      <c r="AG2122" s="153"/>
      <c r="AH2122" s="153"/>
      <c r="AI2122" t="s">
        <v>195</v>
      </c>
      <c r="AJ2122" t="s">
        <v>340</v>
      </c>
      <c r="AK2122" s="9" t="str">
        <f>VLOOKUP(Y2122,zdroj!D:AJ,33,0)</f>
        <v>katA</v>
      </c>
    </row>
    <row r="2123" spans="8:37" x14ac:dyDescent="0.25">
      <c r="H2123" s="8"/>
      <c r="I2123" s="8"/>
      <c r="N2123" s="23"/>
      <c r="O2123" s="24"/>
      <c r="P2123" s="19"/>
      <c r="Q2123" s="19"/>
      <c r="R2123" s="19"/>
      <c r="S2123" s="27"/>
      <c r="U2123" s="27"/>
      <c r="Y2123" s="9" t="s">
        <v>509</v>
      </c>
      <c r="Z2123" s="9" t="s">
        <v>232</v>
      </c>
      <c r="AA2123" s="9" t="s">
        <v>237</v>
      </c>
      <c r="AB2123" s="9">
        <v>7982577</v>
      </c>
      <c r="AC2123" s="9" t="s">
        <v>2905</v>
      </c>
      <c r="AD2123" s="9" t="s">
        <v>225</v>
      </c>
      <c r="AE2123" s="5">
        <f t="shared" si="88"/>
        <v>0</v>
      </c>
      <c r="AF2123" s="5" t="str">
        <f t="shared" si="89"/>
        <v>katA</v>
      </c>
      <c r="AG2123" s="153"/>
      <c r="AH2123" s="153"/>
      <c r="AI2123" t="s">
        <v>201</v>
      </c>
      <c r="AJ2123" t="s">
        <v>17878</v>
      </c>
      <c r="AK2123" s="9" t="str">
        <f>VLOOKUP(Y2123,zdroj!D:AJ,33,0)</f>
        <v>katA</v>
      </c>
    </row>
    <row r="2124" spans="8:37" x14ac:dyDescent="0.25">
      <c r="H2124" s="8"/>
      <c r="I2124" s="8"/>
      <c r="N2124" s="23"/>
      <c r="O2124" s="24"/>
      <c r="P2124" s="19"/>
      <c r="Q2124" s="19"/>
      <c r="R2124" s="19"/>
      <c r="S2124" s="27"/>
      <c r="U2124" s="27"/>
      <c r="Y2124" s="9" t="s">
        <v>509</v>
      </c>
      <c r="Z2124" s="9" t="s">
        <v>232</v>
      </c>
      <c r="AA2124" s="9" t="s">
        <v>237</v>
      </c>
      <c r="AB2124" s="9">
        <v>27028615</v>
      </c>
      <c r="AC2124" s="9" t="s">
        <v>2906</v>
      </c>
      <c r="AD2124" s="9" t="s">
        <v>225</v>
      </c>
      <c r="AE2124" s="5">
        <f t="shared" si="88"/>
        <v>0</v>
      </c>
      <c r="AF2124" s="5" t="str">
        <f t="shared" si="89"/>
        <v>katA</v>
      </c>
      <c r="AG2124" s="153"/>
      <c r="AH2124" s="153"/>
      <c r="AI2124" t="s">
        <v>229</v>
      </c>
      <c r="AJ2124" t="s">
        <v>17878</v>
      </c>
      <c r="AK2124" s="9" t="str">
        <f>VLOOKUP(Y2124,zdroj!D:AJ,33,0)</f>
        <v>katA</v>
      </c>
    </row>
    <row r="2125" spans="8:37" x14ac:dyDescent="0.25">
      <c r="H2125" s="8"/>
      <c r="I2125" s="8"/>
      <c r="N2125" s="23"/>
      <c r="O2125" s="24"/>
      <c r="P2125" s="19"/>
      <c r="Q2125" s="19"/>
      <c r="R2125" s="19"/>
      <c r="S2125" s="27"/>
      <c r="U2125" s="27"/>
      <c r="Y2125" s="9" t="s">
        <v>509</v>
      </c>
      <c r="Z2125" s="9" t="s">
        <v>232</v>
      </c>
      <c r="AA2125" s="9" t="s">
        <v>237</v>
      </c>
      <c r="AB2125" s="9">
        <v>7982666</v>
      </c>
      <c r="AC2125" s="9" t="s">
        <v>2907</v>
      </c>
      <c r="AD2125" s="9" t="s">
        <v>231</v>
      </c>
      <c r="AE2125" s="5">
        <f t="shared" si="88"/>
        <v>0</v>
      </c>
      <c r="AF2125" s="5" t="str">
        <f t="shared" si="89"/>
        <v>katB</v>
      </c>
      <c r="AG2125" s="153"/>
      <c r="AH2125" s="153"/>
      <c r="AI2125" t="s">
        <v>201</v>
      </c>
      <c r="AJ2125" t="s">
        <v>17878</v>
      </c>
      <c r="AK2125" s="9" t="str">
        <f>VLOOKUP(Y2125,zdroj!D:AJ,33,0)</f>
        <v>katA</v>
      </c>
    </row>
    <row r="2126" spans="8:37" x14ac:dyDescent="0.25">
      <c r="H2126" s="8"/>
      <c r="I2126" s="8"/>
      <c r="N2126" s="23"/>
      <c r="O2126" s="24"/>
      <c r="P2126" s="19"/>
      <c r="Q2126" s="19"/>
      <c r="R2126" s="19"/>
      <c r="S2126" s="27"/>
      <c r="U2126" s="27"/>
      <c r="Y2126" s="9" t="s">
        <v>509</v>
      </c>
      <c r="Z2126" s="9" t="s">
        <v>232</v>
      </c>
      <c r="AA2126" s="9" t="s">
        <v>237</v>
      </c>
      <c r="AB2126" s="9">
        <v>7982674</v>
      </c>
      <c r="AC2126" s="9" t="s">
        <v>2908</v>
      </c>
      <c r="AD2126" s="9" t="s">
        <v>225</v>
      </c>
      <c r="AE2126" s="5">
        <f t="shared" si="88"/>
        <v>0</v>
      </c>
      <c r="AF2126" s="5" t="str">
        <f t="shared" si="89"/>
        <v>katA</v>
      </c>
      <c r="AG2126" s="153"/>
      <c r="AH2126" s="153"/>
      <c r="AI2126" t="s">
        <v>201</v>
      </c>
      <c r="AJ2126" t="s">
        <v>17878</v>
      </c>
      <c r="AK2126" s="9" t="str">
        <f>VLOOKUP(Y2126,zdroj!D:AJ,33,0)</f>
        <v>katA</v>
      </c>
    </row>
    <row r="2127" spans="8:37" x14ac:dyDescent="0.25">
      <c r="H2127" s="8"/>
      <c r="I2127" s="8"/>
      <c r="N2127" s="23"/>
      <c r="O2127" s="24"/>
      <c r="P2127" s="19"/>
      <c r="Q2127" s="19"/>
      <c r="R2127" s="19"/>
      <c r="S2127" s="27"/>
      <c r="U2127" s="27"/>
      <c r="Y2127" s="9" t="s">
        <v>509</v>
      </c>
      <c r="Z2127" s="9" t="s">
        <v>232</v>
      </c>
      <c r="AA2127" s="9" t="s">
        <v>237</v>
      </c>
      <c r="AB2127" s="9">
        <v>7982682</v>
      </c>
      <c r="AC2127" s="9" t="s">
        <v>2909</v>
      </c>
      <c r="AD2127" s="9" t="s">
        <v>225</v>
      </c>
      <c r="AE2127" s="5">
        <f t="shared" si="88"/>
        <v>0</v>
      </c>
      <c r="AF2127" s="5" t="str">
        <f t="shared" si="89"/>
        <v>katA</v>
      </c>
      <c r="AG2127" s="153"/>
      <c r="AH2127" s="153"/>
      <c r="AI2127" t="s">
        <v>201</v>
      </c>
      <c r="AJ2127" t="s">
        <v>17878</v>
      </c>
      <c r="AK2127" s="9" t="str">
        <f>VLOOKUP(Y2127,zdroj!D:AJ,33,0)</f>
        <v>katA</v>
      </c>
    </row>
    <row r="2128" spans="8:37" x14ac:dyDescent="0.25">
      <c r="H2128" s="8"/>
      <c r="I2128" s="8"/>
      <c r="N2128" s="23"/>
      <c r="O2128" s="24"/>
      <c r="P2128" s="19"/>
      <c r="Q2128" s="19"/>
      <c r="R2128" s="19"/>
      <c r="S2128" s="27"/>
      <c r="U2128" s="27"/>
      <c r="Y2128" s="9" t="s">
        <v>509</v>
      </c>
      <c r="Z2128" s="9" t="s">
        <v>232</v>
      </c>
      <c r="AA2128" s="9" t="s">
        <v>237</v>
      </c>
      <c r="AB2128" s="9">
        <v>7982691</v>
      </c>
      <c r="AC2128" s="9" t="s">
        <v>2910</v>
      </c>
      <c r="AD2128" s="9" t="s">
        <v>225</v>
      </c>
      <c r="AE2128" s="5">
        <f t="shared" si="88"/>
        <v>0</v>
      </c>
      <c r="AF2128" s="5" t="str">
        <f t="shared" si="89"/>
        <v>katA</v>
      </c>
      <c r="AG2128" s="153"/>
      <c r="AH2128" s="153"/>
      <c r="AI2128" t="s">
        <v>201</v>
      </c>
      <c r="AJ2128" t="s">
        <v>17878</v>
      </c>
      <c r="AK2128" s="9" t="str">
        <f>VLOOKUP(Y2128,zdroj!D:AJ,33,0)</f>
        <v>katA</v>
      </c>
    </row>
    <row r="2129" spans="8:37" x14ac:dyDescent="0.25">
      <c r="H2129" s="8"/>
      <c r="I2129" s="8"/>
      <c r="N2129" s="23"/>
      <c r="O2129" s="24"/>
      <c r="P2129" s="19"/>
      <c r="Q2129" s="19"/>
      <c r="R2129" s="19"/>
      <c r="S2129" s="27"/>
      <c r="U2129" s="27"/>
      <c r="Y2129" s="9" t="s">
        <v>509</v>
      </c>
      <c r="Z2129" s="9" t="s">
        <v>232</v>
      </c>
      <c r="AA2129" s="9" t="s">
        <v>237</v>
      </c>
      <c r="AB2129" s="9">
        <v>7982704</v>
      </c>
      <c r="AC2129" s="9" t="s">
        <v>2911</v>
      </c>
      <c r="AD2129" s="9" t="s">
        <v>225</v>
      </c>
      <c r="AE2129" s="5">
        <f t="shared" si="88"/>
        <v>0</v>
      </c>
      <c r="AF2129" s="5" t="str">
        <f t="shared" si="89"/>
        <v>katA</v>
      </c>
      <c r="AG2129" s="153"/>
      <c r="AH2129" s="153"/>
      <c r="AI2129" t="s">
        <v>201</v>
      </c>
      <c r="AJ2129" t="s">
        <v>17878</v>
      </c>
      <c r="AK2129" s="9" t="str">
        <f>VLOOKUP(Y2129,zdroj!D:AJ,33,0)</f>
        <v>katA</v>
      </c>
    </row>
    <row r="2130" spans="8:37" x14ac:dyDescent="0.25">
      <c r="H2130" s="8"/>
      <c r="I2130" s="8"/>
      <c r="N2130" s="23"/>
      <c r="O2130" s="24"/>
      <c r="P2130" s="19"/>
      <c r="Q2130" s="19"/>
      <c r="R2130" s="19"/>
      <c r="S2130" s="27"/>
      <c r="U2130" s="27"/>
      <c r="Y2130" s="9" t="s">
        <v>509</v>
      </c>
      <c r="Z2130" s="9" t="s">
        <v>232</v>
      </c>
      <c r="AA2130" s="9" t="s">
        <v>237</v>
      </c>
      <c r="AB2130" s="9">
        <v>7982712</v>
      </c>
      <c r="AC2130" s="9" t="s">
        <v>2912</v>
      </c>
      <c r="AD2130" s="9" t="s">
        <v>225</v>
      </c>
      <c r="AE2130" s="5">
        <f t="shared" si="88"/>
        <v>0</v>
      </c>
      <c r="AF2130" s="5" t="str">
        <f t="shared" si="89"/>
        <v>katA</v>
      </c>
      <c r="AG2130" s="153"/>
      <c r="AH2130" s="153"/>
      <c r="AI2130" t="s">
        <v>201</v>
      </c>
      <c r="AJ2130" t="s">
        <v>17878</v>
      </c>
      <c r="AK2130" s="9" t="str">
        <f>VLOOKUP(Y2130,zdroj!D:AJ,33,0)</f>
        <v>katA</v>
      </c>
    </row>
    <row r="2131" spans="8:37" x14ac:dyDescent="0.25">
      <c r="H2131" s="8"/>
      <c r="I2131" s="8"/>
      <c r="N2131" s="23"/>
      <c r="O2131" s="24"/>
      <c r="P2131" s="19"/>
      <c r="Q2131" s="19"/>
      <c r="R2131" s="19"/>
      <c r="S2131" s="27"/>
      <c r="U2131" s="27"/>
      <c r="Y2131" s="9" t="s">
        <v>509</v>
      </c>
      <c r="Z2131" s="9" t="s">
        <v>232</v>
      </c>
      <c r="AA2131" s="9" t="s">
        <v>237</v>
      </c>
      <c r="AB2131" s="9">
        <v>7982721</v>
      </c>
      <c r="AC2131" s="9" t="s">
        <v>2913</v>
      </c>
      <c r="AD2131" s="9" t="s">
        <v>225</v>
      </c>
      <c r="AE2131" s="5">
        <f t="shared" si="88"/>
        <v>0</v>
      </c>
      <c r="AF2131" s="5" t="str">
        <f t="shared" si="89"/>
        <v>katA</v>
      </c>
      <c r="AG2131" s="153"/>
      <c r="AH2131" s="153"/>
      <c r="AI2131" t="s">
        <v>201</v>
      </c>
      <c r="AJ2131" t="s">
        <v>17878</v>
      </c>
      <c r="AK2131" s="9" t="str">
        <f>VLOOKUP(Y2131,zdroj!D:AJ,33,0)</f>
        <v>katA</v>
      </c>
    </row>
    <row r="2132" spans="8:37" x14ac:dyDescent="0.25">
      <c r="H2132" s="8"/>
      <c r="I2132" s="8"/>
      <c r="N2132" s="23"/>
      <c r="O2132" s="24"/>
      <c r="P2132" s="19"/>
      <c r="Q2132" s="19"/>
      <c r="R2132" s="19"/>
      <c r="S2132" s="27"/>
      <c r="U2132" s="27"/>
      <c r="Y2132" s="9" t="s">
        <v>509</v>
      </c>
      <c r="Z2132" s="9" t="s">
        <v>232</v>
      </c>
      <c r="AA2132" s="9" t="s">
        <v>237</v>
      </c>
      <c r="AB2132" s="9">
        <v>7982739</v>
      </c>
      <c r="AC2132" s="9" t="s">
        <v>2914</v>
      </c>
      <c r="AD2132" s="9" t="s">
        <v>225</v>
      </c>
      <c r="AE2132" s="5">
        <f t="shared" si="88"/>
        <v>0</v>
      </c>
      <c r="AF2132" s="5" t="str">
        <f t="shared" si="89"/>
        <v>katA</v>
      </c>
      <c r="AG2132" s="153"/>
      <c r="AH2132" s="153"/>
      <c r="AI2132" t="s">
        <v>201</v>
      </c>
      <c r="AJ2132" t="s">
        <v>17878</v>
      </c>
      <c r="AK2132" s="9" t="str">
        <f>VLOOKUP(Y2132,zdroj!D:AJ,33,0)</f>
        <v>katA</v>
      </c>
    </row>
    <row r="2133" spans="8:37" x14ac:dyDescent="0.25">
      <c r="H2133" s="8"/>
      <c r="I2133" s="8"/>
      <c r="N2133" s="23"/>
      <c r="O2133" s="24"/>
      <c r="P2133" s="19"/>
      <c r="Q2133" s="19"/>
      <c r="R2133" s="19"/>
      <c r="S2133" s="27"/>
      <c r="U2133" s="27"/>
      <c r="Y2133" s="9" t="s">
        <v>509</v>
      </c>
      <c r="Z2133" s="9" t="s">
        <v>232</v>
      </c>
      <c r="AA2133" s="9" t="s">
        <v>237</v>
      </c>
      <c r="AB2133" s="9">
        <v>7982747</v>
      </c>
      <c r="AC2133" s="9" t="s">
        <v>2915</v>
      </c>
      <c r="AD2133" s="9" t="s">
        <v>225</v>
      </c>
      <c r="AE2133" s="5">
        <f t="shared" si="88"/>
        <v>0</v>
      </c>
      <c r="AF2133" s="5" t="str">
        <f t="shared" si="89"/>
        <v>katA</v>
      </c>
      <c r="AG2133" s="153"/>
      <c r="AH2133" s="153"/>
      <c r="AI2133" t="s">
        <v>201</v>
      </c>
      <c r="AJ2133" t="s">
        <v>17878</v>
      </c>
      <c r="AK2133" s="9" t="str">
        <f>VLOOKUP(Y2133,zdroj!D:AJ,33,0)</f>
        <v>katA</v>
      </c>
    </row>
    <row r="2134" spans="8:37" x14ac:dyDescent="0.25">
      <c r="H2134" s="8"/>
      <c r="I2134" s="8"/>
      <c r="N2134" s="23"/>
      <c r="O2134" s="24"/>
      <c r="P2134" s="19"/>
      <c r="Q2134" s="19"/>
      <c r="R2134" s="19"/>
      <c r="S2134" s="27"/>
      <c r="U2134" s="27"/>
      <c r="Y2134" s="9" t="s">
        <v>509</v>
      </c>
      <c r="Z2134" s="9" t="s">
        <v>232</v>
      </c>
      <c r="AA2134" s="9" t="s">
        <v>237</v>
      </c>
      <c r="AB2134" s="9">
        <v>7982585</v>
      </c>
      <c r="AC2134" s="9" t="s">
        <v>2916</v>
      </c>
      <c r="AD2134" s="9" t="s">
        <v>231</v>
      </c>
      <c r="AE2134" s="5">
        <f t="shared" si="88"/>
        <v>0</v>
      </c>
      <c r="AF2134" s="5" t="str">
        <f t="shared" si="89"/>
        <v>katB</v>
      </c>
      <c r="AG2134" s="153"/>
      <c r="AH2134" s="153"/>
      <c r="AI2134" t="s">
        <v>201</v>
      </c>
      <c r="AJ2134" t="s">
        <v>17878</v>
      </c>
      <c r="AK2134" s="9" t="str">
        <f>VLOOKUP(Y2134,zdroj!D:AJ,33,0)</f>
        <v>katA</v>
      </c>
    </row>
    <row r="2135" spans="8:37" x14ac:dyDescent="0.25">
      <c r="H2135" s="8"/>
      <c r="I2135" s="8"/>
      <c r="N2135" s="23"/>
      <c r="O2135" s="24"/>
      <c r="P2135" s="19"/>
      <c r="Q2135" s="19"/>
      <c r="R2135" s="19"/>
      <c r="S2135" s="27"/>
      <c r="U2135" s="27"/>
      <c r="Y2135" s="9" t="s">
        <v>509</v>
      </c>
      <c r="Z2135" s="9" t="s">
        <v>232</v>
      </c>
      <c r="AA2135" s="9" t="s">
        <v>237</v>
      </c>
      <c r="AB2135" s="9">
        <v>7982755</v>
      </c>
      <c r="AC2135" s="9" t="s">
        <v>2917</v>
      </c>
      <c r="AD2135" s="9" t="s">
        <v>225</v>
      </c>
      <c r="AE2135" s="5">
        <f t="shared" si="88"/>
        <v>0</v>
      </c>
      <c r="AF2135" s="5" t="str">
        <f t="shared" si="89"/>
        <v>katA</v>
      </c>
      <c r="AG2135" s="153"/>
      <c r="AH2135" s="153"/>
      <c r="AI2135" t="s">
        <v>201</v>
      </c>
      <c r="AJ2135" t="s">
        <v>17878</v>
      </c>
      <c r="AK2135" s="9" t="str">
        <f>VLOOKUP(Y2135,zdroj!D:AJ,33,0)</f>
        <v>katA</v>
      </c>
    </row>
    <row r="2136" spans="8:37" x14ac:dyDescent="0.25">
      <c r="H2136" s="8"/>
      <c r="I2136" s="8"/>
      <c r="N2136" s="23"/>
      <c r="O2136" s="24"/>
      <c r="P2136" s="19"/>
      <c r="Q2136" s="19"/>
      <c r="R2136" s="19"/>
      <c r="S2136" s="27"/>
      <c r="U2136" s="27"/>
      <c r="Y2136" s="9" t="s">
        <v>509</v>
      </c>
      <c r="Z2136" s="9" t="s">
        <v>232</v>
      </c>
      <c r="AA2136" s="9" t="s">
        <v>237</v>
      </c>
      <c r="AB2136" s="9">
        <v>7982763</v>
      </c>
      <c r="AC2136" s="9" t="s">
        <v>2918</v>
      </c>
      <c r="AD2136" s="9" t="s">
        <v>225</v>
      </c>
      <c r="AE2136" s="5">
        <f t="shared" si="88"/>
        <v>0</v>
      </c>
      <c r="AF2136" s="5" t="str">
        <f t="shared" si="89"/>
        <v>katA</v>
      </c>
      <c r="AG2136" s="153"/>
      <c r="AH2136" s="153"/>
      <c r="AI2136" t="s">
        <v>201</v>
      </c>
      <c r="AJ2136" t="s">
        <v>17878</v>
      </c>
      <c r="AK2136" s="9" t="str">
        <f>VLOOKUP(Y2136,zdroj!D:AJ,33,0)</f>
        <v>katA</v>
      </c>
    </row>
    <row r="2137" spans="8:37" x14ac:dyDescent="0.25">
      <c r="H2137" s="8"/>
      <c r="I2137" s="8"/>
      <c r="N2137" s="23"/>
      <c r="O2137" s="24"/>
      <c r="P2137" s="19"/>
      <c r="Q2137" s="19"/>
      <c r="R2137" s="19"/>
      <c r="S2137" s="27"/>
      <c r="U2137" s="27"/>
      <c r="Y2137" s="9" t="s">
        <v>509</v>
      </c>
      <c r="Z2137" s="9" t="s">
        <v>232</v>
      </c>
      <c r="AA2137" s="9" t="s">
        <v>237</v>
      </c>
      <c r="AB2137" s="9">
        <v>7982771</v>
      </c>
      <c r="AC2137" s="9" t="s">
        <v>2919</v>
      </c>
      <c r="AD2137" s="9" t="s">
        <v>225</v>
      </c>
      <c r="AE2137" s="5">
        <f t="shared" si="88"/>
        <v>0</v>
      </c>
      <c r="AF2137" s="5" t="str">
        <f t="shared" si="89"/>
        <v>katA</v>
      </c>
      <c r="AG2137" s="153"/>
      <c r="AH2137" s="153"/>
      <c r="AI2137" t="s">
        <v>201</v>
      </c>
      <c r="AJ2137" t="s">
        <v>17878</v>
      </c>
      <c r="AK2137" s="9" t="str">
        <f>VLOOKUP(Y2137,zdroj!D:AJ,33,0)</f>
        <v>katA</v>
      </c>
    </row>
    <row r="2138" spans="8:37" x14ac:dyDescent="0.25">
      <c r="H2138" s="8"/>
      <c r="I2138" s="8"/>
      <c r="N2138" s="23"/>
      <c r="O2138" s="24"/>
      <c r="P2138" s="19"/>
      <c r="Q2138" s="19"/>
      <c r="R2138" s="19"/>
      <c r="S2138" s="27"/>
      <c r="U2138" s="27"/>
      <c r="Y2138" s="9" t="s">
        <v>509</v>
      </c>
      <c r="Z2138" s="9" t="s">
        <v>232</v>
      </c>
      <c r="AA2138" s="9" t="s">
        <v>237</v>
      </c>
      <c r="AB2138" s="9">
        <v>7982780</v>
      </c>
      <c r="AC2138" s="9" t="s">
        <v>2920</v>
      </c>
      <c r="AD2138" s="9" t="s">
        <v>231</v>
      </c>
      <c r="AE2138" s="5">
        <f t="shared" si="88"/>
        <v>0</v>
      </c>
      <c r="AF2138" s="5" t="str">
        <f t="shared" si="89"/>
        <v>katB</v>
      </c>
      <c r="AG2138" s="153"/>
      <c r="AH2138" s="153"/>
      <c r="AI2138" t="s">
        <v>201</v>
      </c>
      <c r="AJ2138" t="s">
        <v>17878</v>
      </c>
      <c r="AK2138" s="9" t="str">
        <f>VLOOKUP(Y2138,zdroj!D:AJ,33,0)</f>
        <v>katA</v>
      </c>
    </row>
    <row r="2139" spans="8:37" x14ac:dyDescent="0.25">
      <c r="H2139" s="8"/>
      <c r="I2139" s="8"/>
      <c r="N2139" s="23"/>
      <c r="O2139" s="24"/>
      <c r="P2139" s="19"/>
      <c r="Q2139" s="19"/>
      <c r="R2139" s="19"/>
      <c r="S2139" s="27"/>
      <c r="U2139" s="27"/>
      <c r="Y2139" s="9" t="s">
        <v>509</v>
      </c>
      <c r="Z2139" s="9" t="s">
        <v>232</v>
      </c>
      <c r="AA2139" s="9" t="s">
        <v>237</v>
      </c>
      <c r="AB2139" s="9">
        <v>7982798</v>
      </c>
      <c r="AC2139" s="9" t="s">
        <v>2921</v>
      </c>
      <c r="AD2139" s="9" t="s">
        <v>225</v>
      </c>
      <c r="AE2139" s="5">
        <f t="shared" si="88"/>
        <v>0</v>
      </c>
      <c r="AF2139" s="5" t="str">
        <f t="shared" si="89"/>
        <v>katA</v>
      </c>
      <c r="AG2139" s="153"/>
      <c r="AH2139" s="153"/>
      <c r="AI2139" t="s">
        <v>201</v>
      </c>
      <c r="AJ2139" t="s">
        <v>17878</v>
      </c>
      <c r="AK2139" s="9" t="str">
        <f>VLOOKUP(Y2139,zdroj!D:AJ,33,0)</f>
        <v>katA</v>
      </c>
    </row>
    <row r="2140" spans="8:37" x14ac:dyDescent="0.25">
      <c r="H2140" s="8"/>
      <c r="I2140" s="8"/>
      <c r="N2140" s="23"/>
      <c r="O2140" s="24"/>
      <c r="P2140" s="19"/>
      <c r="Q2140" s="19"/>
      <c r="R2140" s="19"/>
      <c r="S2140" s="27"/>
      <c r="U2140" s="27"/>
      <c r="Y2140" s="9" t="s">
        <v>509</v>
      </c>
      <c r="Z2140" s="9" t="s">
        <v>232</v>
      </c>
      <c r="AA2140" s="9" t="s">
        <v>237</v>
      </c>
      <c r="AB2140" s="9">
        <v>7982801</v>
      </c>
      <c r="AC2140" s="9" t="s">
        <v>2922</v>
      </c>
      <c r="AD2140" s="9" t="s">
        <v>225</v>
      </c>
      <c r="AE2140" s="5">
        <f t="shared" si="88"/>
        <v>0</v>
      </c>
      <c r="AF2140" s="5" t="str">
        <f t="shared" si="89"/>
        <v>katA</v>
      </c>
      <c r="AG2140" s="153"/>
      <c r="AH2140" s="153"/>
      <c r="AI2140" t="s">
        <v>201</v>
      </c>
      <c r="AJ2140" t="s">
        <v>17878</v>
      </c>
      <c r="AK2140" s="9" t="str">
        <f>VLOOKUP(Y2140,zdroj!D:AJ,33,0)</f>
        <v>katA</v>
      </c>
    </row>
    <row r="2141" spans="8:37" x14ac:dyDescent="0.25">
      <c r="H2141" s="8"/>
      <c r="I2141" s="8"/>
      <c r="N2141" s="23"/>
      <c r="O2141" s="24"/>
      <c r="P2141" s="19"/>
      <c r="Q2141" s="19"/>
      <c r="R2141" s="19"/>
      <c r="S2141" s="27"/>
      <c r="U2141" s="27"/>
      <c r="Y2141" s="9" t="s">
        <v>509</v>
      </c>
      <c r="Z2141" s="9" t="s">
        <v>232</v>
      </c>
      <c r="AA2141" s="9" t="s">
        <v>237</v>
      </c>
      <c r="AB2141" s="9">
        <v>7982810</v>
      </c>
      <c r="AC2141" s="9" t="s">
        <v>2923</v>
      </c>
      <c r="AD2141" s="9" t="s">
        <v>225</v>
      </c>
      <c r="AE2141" s="5">
        <f t="shared" si="88"/>
        <v>0</v>
      </c>
      <c r="AF2141" s="5" t="str">
        <f t="shared" si="89"/>
        <v>katA</v>
      </c>
      <c r="AG2141" s="153"/>
      <c r="AH2141" s="153"/>
      <c r="AI2141" t="s">
        <v>201</v>
      </c>
      <c r="AJ2141" t="s">
        <v>17878</v>
      </c>
      <c r="AK2141" s="9" t="str">
        <f>VLOOKUP(Y2141,zdroj!D:AJ,33,0)</f>
        <v>katA</v>
      </c>
    </row>
    <row r="2142" spans="8:37" x14ac:dyDescent="0.25">
      <c r="H2142" s="8"/>
      <c r="I2142" s="8"/>
      <c r="N2142" s="23"/>
      <c r="O2142" s="24"/>
      <c r="P2142" s="19"/>
      <c r="Q2142" s="19"/>
      <c r="R2142" s="19"/>
      <c r="S2142" s="27"/>
      <c r="U2142" s="27"/>
      <c r="Y2142" s="9" t="s">
        <v>509</v>
      </c>
      <c r="Z2142" s="9" t="s">
        <v>232</v>
      </c>
      <c r="AA2142" s="9" t="s">
        <v>237</v>
      </c>
      <c r="AB2142" s="9">
        <v>7982828</v>
      </c>
      <c r="AC2142" s="9" t="s">
        <v>2924</v>
      </c>
      <c r="AD2142" s="9" t="s">
        <v>225</v>
      </c>
      <c r="AE2142" s="5">
        <f t="shared" si="88"/>
        <v>0</v>
      </c>
      <c r="AF2142" s="5" t="str">
        <f t="shared" si="89"/>
        <v>katA</v>
      </c>
      <c r="AG2142" s="153"/>
      <c r="AH2142" s="153"/>
      <c r="AI2142" t="s">
        <v>201</v>
      </c>
      <c r="AJ2142" t="s">
        <v>17878</v>
      </c>
      <c r="AK2142" s="9" t="str">
        <f>VLOOKUP(Y2142,zdroj!D:AJ,33,0)</f>
        <v>katA</v>
      </c>
    </row>
    <row r="2143" spans="8:37" x14ac:dyDescent="0.25">
      <c r="H2143" s="8"/>
      <c r="I2143" s="8"/>
      <c r="N2143" s="23"/>
      <c r="O2143" s="24"/>
      <c r="P2143" s="19"/>
      <c r="Q2143" s="19"/>
      <c r="R2143" s="19"/>
      <c r="S2143" s="27"/>
      <c r="U2143" s="27"/>
      <c r="Y2143" s="9" t="s">
        <v>509</v>
      </c>
      <c r="Z2143" s="9" t="s">
        <v>232</v>
      </c>
      <c r="AA2143" s="9" t="s">
        <v>237</v>
      </c>
      <c r="AB2143" s="9">
        <v>7982836</v>
      </c>
      <c r="AC2143" s="9" t="s">
        <v>2925</v>
      </c>
      <c r="AD2143" s="9" t="s">
        <v>231</v>
      </c>
      <c r="AE2143" s="5">
        <f t="shared" si="88"/>
        <v>0</v>
      </c>
      <c r="AF2143" s="5" t="str">
        <f t="shared" si="89"/>
        <v>katB</v>
      </c>
      <c r="AG2143" s="153"/>
      <c r="AH2143" s="153"/>
      <c r="AI2143" t="s">
        <v>17880</v>
      </c>
      <c r="AJ2143" t="s">
        <v>17878</v>
      </c>
      <c r="AK2143" s="9" t="str">
        <f>VLOOKUP(Y2143,zdroj!D:AJ,33,0)</f>
        <v>katA</v>
      </c>
    </row>
    <row r="2144" spans="8:37" x14ac:dyDescent="0.25">
      <c r="H2144" s="8"/>
      <c r="I2144" s="8"/>
      <c r="N2144" s="23"/>
      <c r="O2144" s="24"/>
      <c r="P2144" s="19"/>
      <c r="Q2144" s="19"/>
      <c r="R2144" s="19"/>
      <c r="S2144" s="27"/>
      <c r="U2144" s="27"/>
      <c r="Y2144" s="9" t="s">
        <v>509</v>
      </c>
      <c r="Z2144" s="9" t="s">
        <v>232</v>
      </c>
      <c r="AA2144" s="9" t="s">
        <v>237</v>
      </c>
      <c r="AB2144" s="9">
        <v>7982593</v>
      </c>
      <c r="AC2144" s="9" t="s">
        <v>2926</v>
      </c>
      <c r="AD2144" s="9" t="s">
        <v>231</v>
      </c>
      <c r="AE2144" s="5">
        <f t="shared" si="88"/>
        <v>0</v>
      </c>
      <c r="AF2144" s="5" t="str">
        <f t="shared" si="89"/>
        <v>katB</v>
      </c>
      <c r="AG2144" s="153"/>
      <c r="AH2144" s="153"/>
      <c r="AI2144" t="s">
        <v>201</v>
      </c>
      <c r="AJ2144" t="s">
        <v>17878</v>
      </c>
      <c r="AK2144" s="9" t="str">
        <f>VLOOKUP(Y2144,zdroj!D:AJ,33,0)</f>
        <v>katA</v>
      </c>
    </row>
    <row r="2145" spans="8:37" x14ac:dyDescent="0.25">
      <c r="H2145" s="8"/>
      <c r="I2145" s="8"/>
      <c r="N2145" s="23"/>
      <c r="O2145" s="24"/>
      <c r="P2145" s="19"/>
      <c r="Q2145" s="19"/>
      <c r="R2145" s="19"/>
      <c r="S2145" s="27"/>
      <c r="U2145" s="27"/>
      <c r="Y2145" s="9" t="s">
        <v>509</v>
      </c>
      <c r="Z2145" s="9" t="s">
        <v>232</v>
      </c>
      <c r="AA2145" s="9" t="s">
        <v>237</v>
      </c>
      <c r="AB2145" s="9">
        <v>7982895</v>
      </c>
      <c r="AC2145" s="9" t="s">
        <v>2927</v>
      </c>
      <c r="AD2145" s="9" t="s">
        <v>225</v>
      </c>
      <c r="AE2145" s="5">
        <f t="shared" si="88"/>
        <v>0</v>
      </c>
      <c r="AF2145" s="5" t="str">
        <f t="shared" si="89"/>
        <v>katA</v>
      </c>
      <c r="AG2145" s="153"/>
      <c r="AH2145" s="153"/>
      <c r="AI2145" t="s">
        <v>201</v>
      </c>
      <c r="AJ2145" t="s">
        <v>17878</v>
      </c>
      <c r="AK2145" s="9" t="str">
        <f>VLOOKUP(Y2145,zdroj!D:AJ,33,0)</f>
        <v>katA</v>
      </c>
    </row>
    <row r="2146" spans="8:37" x14ac:dyDescent="0.25">
      <c r="H2146" s="8"/>
      <c r="I2146" s="8"/>
      <c r="N2146" s="23"/>
      <c r="O2146" s="24"/>
      <c r="P2146" s="19"/>
      <c r="Q2146" s="19"/>
      <c r="R2146" s="19"/>
      <c r="S2146" s="27"/>
      <c r="U2146" s="27"/>
      <c r="Y2146" s="9" t="s">
        <v>509</v>
      </c>
      <c r="Z2146" s="9" t="s">
        <v>232</v>
      </c>
      <c r="AA2146" s="9" t="s">
        <v>237</v>
      </c>
      <c r="AB2146" s="9">
        <v>7982607</v>
      </c>
      <c r="AC2146" s="9" t="s">
        <v>2928</v>
      </c>
      <c r="AD2146" s="9" t="s">
        <v>231</v>
      </c>
      <c r="AE2146" s="5">
        <f t="shared" si="88"/>
        <v>0</v>
      </c>
      <c r="AF2146" s="5" t="str">
        <f t="shared" si="89"/>
        <v>katB</v>
      </c>
      <c r="AG2146" s="153"/>
      <c r="AH2146" s="153"/>
      <c r="AI2146" t="s">
        <v>201</v>
      </c>
      <c r="AJ2146" t="s">
        <v>17878</v>
      </c>
      <c r="AK2146" s="9" t="str">
        <f>VLOOKUP(Y2146,zdroj!D:AJ,33,0)</f>
        <v>katA</v>
      </c>
    </row>
    <row r="2147" spans="8:37" x14ac:dyDescent="0.25">
      <c r="H2147" s="8"/>
      <c r="I2147" s="8"/>
      <c r="N2147" s="23"/>
      <c r="O2147" s="24"/>
      <c r="P2147" s="19"/>
      <c r="Q2147" s="19"/>
      <c r="R2147" s="19"/>
      <c r="S2147" s="27"/>
      <c r="U2147" s="27"/>
      <c r="Y2147" s="9" t="s">
        <v>509</v>
      </c>
      <c r="Z2147" s="9" t="s">
        <v>232</v>
      </c>
      <c r="AA2147" s="9" t="s">
        <v>237</v>
      </c>
      <c r="AB2147" s="9">
        <v>7982950</v>
      </c>
      <c r="AC2147" s="9" t="s">
        <v>2929</v>
      </c>
      <c r="AD2147" s="9" t="s">
        <v>225</v>
      </c>
      <c r="AE2147" s="5">
        <f t="shared" si="88"/>
        <v>0</v>
      </c>
      <c r="AF2147" s="5" t="str">
        <f t="shared" si="89"/>
        <v>katA</v>
      </c>
      <c r="AG2147" s="153"/>
      <c r="AH2147" s="153"/>
      <c r="AI2147" t="s">
        <v>201</v>
      </c>
      <c r="AJ2147" t="s">
        <v>17878</v>
      </c>
      <c r="AK2147" s="9" t="str">
        <f>VLOOKUP(Y2147,zdroj!D:AJ,33,0)</f>
        <v>katA</v>
      </c>
    </row>
    <row r="2148" spans="8:37" x14ac:dyDescent="0.25">
      <c r="H2148" s="8"/>
      <c r="I2148" s="8"/>
      <c r="N2148" s="23"/>
      <c r="O2148" s="24"/>
      <c r="P2148" s="19"/>
      <c r="Q2148" s="19"/>
      <c r="R2148" s="19"/>
      <c r="S2148" s="27"/>
      <c r="U2148" s="27"/>
      <c r="Y2148" s="9" t="s">
        <v>509</v>
      </c>
      <c r="Z2148" s="9" t="s">
        <v>232</v>
      </c>
      <c r="AA2148" s="9" t="s">
        <v>237</v>
      </c>
      <c r="AB2148" s="9">
        <v>26119439</v>
      </c>
      <c r="AC2148" s="9" t="s">
        <v>2930</v>
      </c>
      <c r="AD2148" s="9" t="s">
        <v>225</v>
      </c>
      <c r="AE2148" s="5">
        <f t="shared" si="88"/>
        <v>0</v>
      </c>
      <c r="AF2148" s="5" t="str">
        <f t="shared" si="89"/>
        <v>katA</v>
      </c>
      <c r="AG2148" s="153"/>
      <c r="AH2148" s="153"/>
      <c r="AI2148" t="s">
        <v>201</v>
      </c>
      <c r="AJ2148" t="s">
        <v>17878</v>
      </c>
      <c r="AK2148" s="9" t="str">
        <f>VLOOKUP(Y2148,zdroj!D:AJ,33,0)</f>
        <v>katA</v>
      </c>
    </row>
    <row r="2149" spans="8:37" x14ac:dyDescent="0.25">
      <c r="H2149" s="8"/>
      <c r="I2149" s="8"/>
      <c r="N2149" s="23"/>
      <c r="O2149" s="24"/>
      <c r="P2149" s="19"/>
      <c r="Q2149" s="19"/>
      <c r="R2149" s="19"/>
      <c r="S2149" s="27"/>
      <c r="U2149" s="27"/>
      <c r="Y2149" s="9" t="s">
        <v>509</v>
      </c>
      <c r="Z2149" s="9" t="s">
        <v>232</v>
      </c>
      <c r="AA2149" s="9" t="s">
        <v>237</v>
      </c>
      <c r="AB2149" s="9">
        <v>28148614</v>
      </c>
      <c r="AC2149" s="9" t="s">
        <v>2931</v>
      </c>
      <c r="AD2149" s="9" t="s">
        <v>225</v>
      </c>
      <c r="AE2149" s="5">
        <f t="shared" si="88"/>
        <v>0</v>
      </c>
      <c r="AF2149" s="5" t="str">
        <f t="shared" si="89"/>
        <v>katA</v>
      </c>
      <c r="AG2149" s="153"/>
      <c r="AH2149" s="153"/>
      <c r="AI2149" t="s">
        <v>201</v>
      </c>
      <c r="AJ2149" t="s">
        <v>17878</v>
      </c>
      <c r="AK2149" s="9" t="str">
        <f>VLOOKUP(Y2149,zdroj!D:AJ,33,0)</f>
        <v>katA</v>
      </c>
    </row>
    <row r="2150" spans="8:37" x14ac:dyDescent="0.25">
      <c r="H2150" s="8"/>
      <c r="I2150" s="8"/>
      <c r="N2150" s="23"/>
      <c r="O2150" s="24"/>
      <c r="P2150" s="19"/>
      <c r="Q2150" s="19"/>
      <c r="R2150" s="19"/>
      <c r="S2150" s="27"/>
      <c r="U2150" s="27"/>
      <c r="Y2150" s="9" t="s">
        <v>509</v>
      </c>
      <c r="Z2150" s="9" t="s">
        <v>232</v>
      </c>
      <c r="AA2150" s="9" t="s">
        <v>237</v>
      </c>
      <c r="AB2150" s="9">
        <v>26295474</v>
      </c>
      <c r="AC2150" s="9" t="s">
        <v>2932</v>
      </c>
      <c r="AD2150" s="9" t="s">
        <v>231</v>
      </c>
      <c r="AE2150" s="5">
        <f t="shared" si="88"/>
        <v>0</v>
      </c>
      <c r="AF2150" s="5" t="str">
        <f t="shared" si="89"/>
        <v>katB</v>
      </c>
      <c r="AG2150" s="153"/>
      <c r="AH2150" s="153"/>
      <c r="AI2150" t="s">
        <v>201</v>
      </c>
      <c r="AJ2150" t="s">
        <v>17878</v>
      </c>
      <c r="AK2150" s="9" t="str">
        <f>VLOOKUP(Y2150,zdroj!D:AJ,33,0)</f>
        <v>katA</v>
      </c>
    </row>
    <row r="2151" spans="8:37" x14ac:dyDescent="0.25">
      <c r="H2151" s="8"/>
      <c r="I2151" s="8"/>
      <c r="N2151" s="23"/>
      <c r="O2151" s="24"/>
      <c r="P2151" s="19"/>
      <c r="Q2151" s="19"/>
      <c r="R2151" s="19"/>
      <c r="S2151" s="27"/>
      <c r="U2151" s="27"/>
      <c r="Y2151" s="9" t="s">
        <v>509</v>
      </c>
      <c r="Z2151" s="9" t="s">
        <v>232</v>
      </c>
      <c r="AA2151" s="9" t="s">
        <v>237</v>
      </c>
      <c r="AB2151" s="9">
        <v>28148622</v>
      </c>
      <c r="AC2151" s="9" t="s">
        <v>2933</v>
      </c>
      <c r="AD2151" s="9" t="s">
        <v>225</v>
      </c>
      <c r="AE2151" s="5">
        <f t="shared" si="88"/>
        <v>0</v>
      </c>
      <c r="AF2151" s="5" t="str">
        <f t="shared" si="89"/>
        <v>katA</v>
      </c>
      <c r="AG2151" s="153"/>
      <c r="AH2151" s="153"/>
      <c r="AI2151" t="s">
        <v>201</v>
      </c>
      <c r="AJ2151" t="s">
        <v>17878</v>
      </c>
      <c r="AK2151" s="9" t="str">
        <f>VLOOKUP(Y2151,zdroj!D:AJ,33,0)</f>
        <v>katA</v>
      </c>
    </row>
    <row r="2152" spans="8:37" x14ac:dyDescent="0.25">
      <c r="H2152" s="8"/>
      <c r="I2152" s="8"/>
      <c r="N2152" s="23"/>
      <c r="O2152" s="24"/>
      <c r="P2152" s="19"/>
      <c r="Q2152" s="19"/>
      <c r="R2152" s="19"/>
      <c r="S2152" s="27"/>
      <c r="U2152" s="27"/>
      <c r="Y2152" s="9" t="s">
        <v>509</v>
      </c>
      <c r="Z2152" s="9" t="s">
        <v>232</v>
      </c>
      <c r="AA2152" s="9" t="s">
        <v>237</v>
      </c>
      <c r="AB2152" s="9">
        <v>28148631</v>
      </c>
      <c r="AC2152" s="9" t="s">
        <v>2934</v>
      </c>
      <c r="AD2152" s="9" t="s">
        <v>225</v>
      </c>
      <c r="AE2152" s="5">
        <f t="shared" si="88"/>
        <v>0</v>
      </c>
      <c r="AF2152" s="5" t="str">
        <f t="shared" si="89"/>
        <v>katA</v>
      </c>
      <c r="AG2152" s="153"/>
      <c r="AH2152" s="153"/>
      <c r="AI2152" t="s">
        <v>201</v>
      </c>
      <c r="AJ2152" t="s">
        <v>17878</v>
      </c>
      <c r="AK2152" s="9" t="str">
        <f>VLOOKUP(Y2152,zdroj!D:AJ,33,0)</f>
        <v>katA</v>
      </c>
    </row>
    <row r="2153" spans="8:37" x14ac:dyDescent="0.25">
      <c r="H2153" s="8"/>
      <c r="I2153" s="8"/>
      <c r="N2153" s="23"/>
      <c r="O2153" s="24"/>
      <c r="P2153" s="19"/>
      <c r="Q2153" s="19"/>
      <c r="R2153" s="19"/>
      <c r="S2153" s="27"/>
      <c r="U2153" s="27"/>
      <c r="Y2153" s="9" t="s">
        <v>509</v>
      </c>
      <c r="Z2153" s="9" t="s">
        <v>232</v>
      </c>
      <c r="AA2153" s="9" t="s">
        <v>237</v>
      </c>
      <c r="AB2153" s="9">
        <v>7982615</v>
      </c>
      <c r="AC2153" s="9" t="s">
        <v>2935</v>
      </c>
      <c r="AD2153" s="9" t="s">
        <v>225</v>
      </c>
      <c r="AE2153" s="5">
        <f t="shared" si="88"/>
        <v>0</v>
      </c>
      <c r="AF2153" s="5" t="str">
        <f t="shared" si="89"/>
        <v>katA</v>
      </c>
      <c r="AG2153" s="153"/>
      <c r="AH2153" s="153"/>
      <c r="AI2153" t="s">
        <v>201</v>
      </c>
      <c r="AJ2153" t="s">
        <v>17878</v>
      </c>
      <c r="AK2153" s="9" t="str">
        <f>VLOOKUP(Y2153,zdroj!D:AJ,33,0)</f>
        <v>katA</v>
      </c>
    </row>
    <row r="2154" spans="8:37" x14ac:dyDescent="0.25">
      <c r="H2154" s="8"/>
      <c r="I2154" s="8"/>
      <c r="N2154" s="23"/>
      <c r="O2154" s="24"/>
      <c r="P2154" s="19"/>
      <c r="Q2154" s="19"/>
      <c r="R2154" s="19"/>
      <c r="S2154" s="27"/>
      <c r="U2154" s="27"/>
      <c r="Y2154" s="9" t="s">
        <v>509</v>
      </c>
      <c r="Z2154" s="9" t="s">
        <v>232</v>
      </c>
      <c r="AA2154" s="9" t="s">
        <v>237</v>
      </c>
      <c r="AB2154" s="9">
        <v>30754453</v>
      </c>
      <c r="AC2154" s="9" t="s">
        <v>2936</v>
      </c>
      <c r="AD2154" s="9" t="s">
        <v>231</v>
      </c>
      <c r="AE2154" s="5">
        <f t="shared" si="88"/>
        <v>0</v>
      </c>
      <c r="AF2154" s="5" t="str">
        <f t="shared" si="89"/>
        <v>katB</v>
      </c>
      <c r="AG2154" s="153"/>
      <c r="AH2154" s="153"/>
      <c r="AI2154" t="s">
        <v>17881</v>
      </c>
      <c r="AJ2154" t="s">
        <v>17878</v>
      </c>
      <c r="AK2154" s="9" t="str">
        <f>VLOOKUP(Y2154,zdroj!D:AJ,33,0)</f>
        <v>katA</v>
      </c>
    </row>
    <row r="2155" spans="8:37" x14ac:dyDescent="0.25">
      <c r="H2155" s="8"/>
      <c r="I2155" s="8"/>
      <c r="N2155" s="23"/>
      <c r="O2155" s="24"/>
      <c r="P2155" s="19"/>
      <c r="Q2155" s="19"/>
      <c r="R2155" s="19"/>
      <c r="S2155" s="27"/>
      <c r="U2155" s="27"/>
      <c r="Y2155" s="9" t="s">
        <v>509</v>
      </c>
      <c r="Z2155" s="9" t="s">
        <v>232</v>
      </c>
      <c r="AA2155" s="9" t="s">
        <v>237</v>
      </c>
      <c r="AB2155" s="9">
        <v>7982992</v>
      </c>
      <c r="AC2155" s="9" t="s">
        <v>2937</v>
      </c>
      <c r="AD2155" s="9" t="s">
        <v>225</v>
      </c>
      <c r="AE2155" s="5">
        <f t="shared" si="88"/>
        <v>0</v>
      </c>
      <c r="AF2155" s="5" t="str">
        <f t="shared" si="89"/>
        <v>katA</v>
      </c>
      <c r="AG2155" s="153"/>
      <c r="AH2155" s="153"/>
      <c r="AI2155" t="s">
        <v>201</v>
      </c>
      <c r="AJ2155" t="s">
        <v>17878</v>
      </c>
      <c r="AK2155" s="9" t="str">
        <f>VLOOKUP(Y2155,zdroj!D:AJ,33,0)</f>
        <v>katA</v>
      </c>
    </row>
    <row r="2156" spans="8:37" x14ac:dyDescent="0.25">
      <c r="H2156" s="8"/>
      <c r="I2156" s="8"/>
      <c r="N2156" s="23"/>
      <c r="O2156" s="24"/>
      <c r="P2156" s="19"/>
      <c r="Q2156" s="19"/>
      <c r="R2156" s="19"/>
      <c r="S2156" s="27"/>
      <c r="U2156" s="27"/>
      <c r="Y2156" s="9" t="s">
        <v>509</v>
      </c>
      <c r="Z2156" s="9" t="s">
        <v>232</v>
      </c>
      <c r="AA2156" s="9" t="s">
        <v>237</v>
      </c>
      <c r="AB2156" s="9">
        <v>27766535</v>
      </c>
      <c r="AC2156" s="9" t="s">
        <v>2938</v>
      </c>
      <c r="AD2156" s="9" t="s">
        <v>225</v>
      </c>
      <c r="AE2156" s="5">
        <f t="shared" si="88"/>
        <v>0</v>
      </c>
      <c r="AF2156" s="5" t="str">
        <f t="shared" si="89"/>
        <v>katA</v>
      </c>
      <c r="AG2156" s="153"/>
      <c r="AH2156" s="153"/>
      <c r="AI2156" t="s">
        <v>201</v>
      </c>
      <c r="AJ2156" t="s">
        <v>17878</v>
      </c>
      <c r="AK2156" s="9" t="str">
        <f>VLOOKUP(Y2156,zdroj!D:AJ,33,0)</f>
        <v>katA</v>
      </c>
    </row>
    <row r="2157" spans="8:37" x14ac:dyDescent="0.25">
      <c r="H2157" s="8"/>
      <c r="I2157" s="8"/>
      <c r="N2157" s="23"/>
      <c r="O2157" s="24"/>
      <c r="P2157" s="19"/>
      <c r="Q2157" s="19"/>
      <c r="R2157" s="19"/>
      <c r="S2157" s="27"/>
      <c r="U2157" s="27"/>
      <c r="Y2157" s="9" t="s">
        <v>509</v>
      </c>
      <c r="Z2157" s="9" t="s">
        <v>232</v>
      </c>
      <c r="AA2157" s="9" t="s">
        <v>237</v>
      </c>
      <c r="AB2157" s="9">
        <v>28148649</v>
      </c>
      <c r="AC2157" s="9" t="s">
        <v>2939</v>
      </c>
      <c r="AD2157" s="9" t="s">
        <v>225</v>
      </c>
      <c r="AE2157" s="5">
        <f t="shared" si="88"/>
        <v>0</v>
      </c>
      <c r="AF2157" s="5" t="str">
        <f t="shared" si="89"/>
        <v>katA</v>
      </c>
      <c r="AG2157" s="153"/>
      <c r="AH2157" s="153"/>
      <c r="AI2157" t="s">
        <v>201</v>
      </c>
      <c r="AJ2157" t="s">
        <v>17878</v>
      </c>
      <c r="AK2157" s="9" t="str">
        <f>VLOOKUP(Y2157,zdroj!D:AJ,33,0)</f>
        <v>katA</v>
      </c>
    </row>
    <row r="2158" spans="8:37" x14ac:dyDescent="0.25">
      <c r="H2158" s="8"/>
      <c r="I2158" s="8"/>
      <c r="N2158" s="23"/>
      <c r="O2158" s="24"/>
      <c r="P2158" s="19"/>
      <c r="Q2158" s="19"/>
      <c r="R2158" s="19"/>
      <c r="S2158" s="27"/>
      <c r="U2158" s="27"/>
      <c r="Y2158" s="9" t="s">
        <v>509</v>
      </c>
      <c r="Z2158" s="9" t="s">
        <v>232</v>
      </c>
      <c r="AA2158" s="9" t="s">
        <v>237</v>
      </c>
      <c r="AB2158" s="9">
        <v>27885640</v>
      </c>
      <c r="AC2158" s="9" t="s">
        <v>2940</v>
      </c>
      <c r="AD2158" s="9" t="s">
        <v>225</v>
      </c>
      <c r="AE2158" s="5">
        <f t="shared" si="88"/>
        <v>0</v>
      </c>
      <c r="AF2158" s="5" t="str">
        <f t="shared" si="89"/>
        <v>katA</v>
      </c>
      <c r="AG2158" s="153"/>
      <c r="AH2158" s="153"/>
      <c r="AI2158" t="s">
        <v>201</v>
      </c>
      <c r="AJ2158" t="s">
        <v>17878</v>
      </c>
      <c r="AK2158" s="9" t="str">
        <f>VLOOKUP(Y2158,zdroj!D:AJ,33,0)</f>
        <v>katA</v>
      </c>
    </row>
    <row r="2159" spans="8:37" x14ac:dyDescent="0.25">
      <c r="H2159" s="8"/>
      <c r="I2159" s="8"/>
      <c r="N2159" s="23"/>
      <c r="O2159" s="24"/>
      <c r="P2159" s="19"/>
      <c r="Q2159" s="19"/>
      <c r="R2159" s="19"/>
      <c r="S2159" s="27"/>
      <c r="U2159" s="27"/>
      <c r="Y2159" s="9" t="s">
        <v>509</v>
      </c>
      <c r="Z2159" s="9" t="s">
        <v>232</v>
      </c>
      <c r="AA2159" s="9" t="s">
        <v>237</v>
      </c>
      <c r="AB2159" s="9">
        <v>41077903</v>
      </c>
      <c r="AC2159" s="9" t="s">
        <v>2941</v>
      </c>
      <c r="AD2159" s="9" t="s">
        <v>231</v>
      </c>
      <c r="AE2159" s="5">
        <f t="shared" si="88"/>
        <v>0</v>
      </c>
      <c r="AF2159" s="5" t="str">
        <f t="shared" si="89"/>
        <v>katB</v>
      </c>
      <c r="AG2159" s="153"/>
      <c r="AH2159" s="153"/>
      <c r="AI2159" t="s">
        <v>201</v>
      </c>
      <c r="AJ2159" t="s">
        <v>17878</v>
      </c>
      <c r="AK2159" s="9" t="str">
        <f>VLOOKUP(Y2159,zdroj!D:AJ,33,0)</f>
        <v>katA</v>
      </c>
    </row>
    <row r="2160" spans="8:37" x14ac:dyDescent="0.25">
      <c r="H2160" s="8"/>
      <c r="I2160" s="8"/>
      <c r="N2160" s="23"/>
      <c r="O2160" s="24"/>
      <c r="P2160" s="19"/>
      <c r="Q2160" s="19"/>
      <c r="R2160" s="19"/>
      <c r="S2160" s="27"/>
      <c r="U2160" s="27"/>
      <c r="Y2160" s="9" t="s">
        <v>509</v>
      </c>
      <c r="Z2160" s="9" t="s">
        <v>232</v>
      </c>
      <c r="AA2160" s="9" t="s">
        <v>237</v>
      </c>
      <c r="AB2160" s="9">
        <v>28120485</v>
      </c>
      <c r="AC2160" s="9" t="s">
        <v>2942</v>
      </c>
      <c r="AD2160" s="9" t="s">
        <v>225</v>
      </c>
      <c r="AE2160" s="5">
        <f t="shared" si="88"/>
        <v>0</v>
      </c>
      <c r="AF2160" s="5" t="str">
        <f t="shared" si="89"/>
        <v>katA</v>
      </c>
      <c r="AG2160" s="153"/>
      <c r="AH2160" s="153"/>
      <c r="AI2160" t="s">
        <v>201</v>
      </c>
      <c r="AJ2160" t="s">
        <v>17878</v>
      </c>
      <c r="AK2160" s="9" t="str">
        <f>VLOOKUP(Y2160,zdroj!D:AJ,33,0)</f>
        <v>katA</v>
      </c>
    </row>
    <row r="2161" spans="8:37" x14ac:dyDescent="0.25">
      <c r="H2161" s="8"/>
      <c r="I2161" s="8"/>
      <c r="N2161" s="23"/>
      <c r="O2161" s="24"/>
      <c r="P2161" s="19"/>
      <c r="Q2161" s="19"/>
      <c r="R2161" s="19"/>
      <c r="S2161" s="27"/>
      <c r="U2161" s="27"/>
      <c r="Y2161" s="9" t="s">
        <v>509</v>
      </c>
      <c r="Z2161" s="9" t="s">
        <v>232</v>
      </c>
      <c r="AA2161" s="9" t="s">
        <v>237</v>
      </c>
      <c r="AB2161" s="9">
        <v>28154568</v>
      </c>
      <c r="AC2161" s="9" t="s">
        <v>2943</v>
      </c>
      <c r="AD2161" s="9" t="s">
        <v>231</v>
      </c>
      <c r="AE2161" s="5">
        <f t="shared" si="88"/>
        <v>0</v>
      </c>
      <c r="AF2161" s="5" t="str">
        <f t="shared" si="89"/>
        <v>katB</v>
      </c>
      <c r="AG2161" s="153"/>
      <c r="AH2161" s="153"/>
      <c r="AI2161" t="s">
        <v>201</v>
      </c>
      <c r="AJ2161" t="s">
        <v>17878</v>
      </c>
      <c r="AK2161" s="9" t="str">
        <f>VLOOKUP(Y2161,zdroj!D:AJ,33,0)</f>
        <v>katA</v>
      </c>
    </row>
    <row r="2162" spans="8:37" x14ac:dyDescent="0.25">
      <c r="H2162" s="8"/>
      <c r="I2162" s="8"/>
      <c r="N2162" s="23"/>
      <c r="O2162" s="24"/>
      <c r="P2162" s="19"/>
      <c r="Q2162" s="19"/>
      <c r="R2162" s="19"/>
      <c r="S2162" s="27"/>
      <c r="U2162" s="27"/>
      <c r="Y2162" s="9" t="s">
        <v>509</v>
      </c>
      <c r="Z2162" s="9" t="s">
        <v>232</v>
      </c>
      <c r="AA2162" s="9" t="s">
        <v>237</v>
      </c>
      <c r="AB2162" s="9">
        <v>28368304</v>
      </c>
      <c r="AC2162" s="9" t="s">
        <v>2944</v>
      </c>
      <c r="AD2162" s="9" t="s">
        <v>225</v>
      </c>
      <c r="AE2162" s="5">
        <f t="shared" si="88"/>
        <v>0</v>
      </c>
      <c r="AF2162" s="5" t="str">
        <f t="shared" si="89"/>
        <v>katA</v>
      </c>
      <c r="AG2162" s="153"/>
      <c r="AH2162" s="153"/>
      <c r="AI2162" t="s">
        <v>201</v>
      </c>
      <c r="AJ2162" t="s">
        <v>17878</v>
      </c>
      <c r="AK2162" s="9" t="str">
        <f>VLOOKUP(Y2162,zdroj!D:AJ,33,0)</f>
        <v>katA</v>
      </c>
    </row>
    <row r="2163" spans="8:37" x14ac:dyDescent="0.25">
      <c r="H2163" s="8"/>
      <c r="I2163" s="8"/>
      <c r="N2163" s="23"/>
      <c r="O2163" s="24"/>
      <c r="P2163" s="19"/>
      <c r="Q2163" s="19"/>
      <c r="R2163" s="19"/>
      <c r="S2163" s="27"/>
      <c r="U2163" s="27"/>
      <c r="Y2163" s="9" t="s">
        <v>509</v>
      </c>
      <c r="Z2163" s="9" t="s">
        <v>232</v>
      </c>
      <c r="AA2163" s="9" t="s">
        <v>237</v>
      </c>
      <c r="AB2163" s="9">
        <v>7982623</v>
      </c>
      <c r="AC2163" s="9" t="s">
        <v>2945</v>
      </c>
      <c r="AD2163" s="9" t="s">
        <v>225</v>
      </c>
      <c r="AE2163" s="5">
        <f t="shared" si="88"/>
        <v>0</v>
      </c>
      <c r="AF2163" s="5" t="str">
        <f t="shared" si="89"/>
        <v>katA</v>
      </c>
      <c r="AG2163" s="153"/>
      <c r="AH2163" s="153"/>
      <c r="AI2163" t="s">
        <v>201</v>
      </c>
      <c r="AJ2163" t="s">
        <v>17878</v>
      </c>
      <c r="AK2163" s="9" t="str">
        <f>VLOOKUP(Y2163,zdroj!D:AJ,33,0)</f>
        <v>katA</v>
      </c>
    </row>
    <row r="2164" spans="8:37" x14ac:dyDescent="0.25">
      <c r="H2164" s="8"/>
      <c r="I2164" s="8"/>
      <c r="N2164" s="23"/>
      <c r="O2164" s="24"/>
      <c r="P2164" s="19"/>
      <c r="Q2164" s="19"/>
      <c r="R2164" s="19"/>
      <c r="S2164" s="27"/>
      <c r="U2164" s="27"/>
      <c r="Y2164" s="9" t="s">
        <v>509</v>
      </c>
      <c r="Z2164" s="9" t="s">
        <v>232</v>
      </c>
      <c r="AA2164" s="9" t="s">
        <v>237</v>
      </c>
      <c r="AB2164" s="9">
        <v>28368312</v>
      </c>
      <c r="AC2164" s="9" t="s">
        <v>2946</v>
      </c>
      <c r="AD2164" s="9" t="s">
        <v>231</v>
      </c>
      <c r="AE2164" s="5">
        <f t="shared" si="88"/>
        <v>0</v>
      </c>
      <c r="AF2164" s="5" t="str">
        <f t="shared" si="89"/>
        <v>katB</v>
      </c>
      <c r="AG2164" s="153"/>
      <c r="AH2164" s="153"/>
      <c r="AI2164" t="s">
        <v>201</v>
      </c>
      <c r="AJ2164" t="s">
        <v>17878</v>
      </c>
      <c r="AK2164" s="9" t="str">
        <f>VLOOKUP(Y2164,zdroj!D:AJ,33,0)</f>
        <v>katA</v>
      </c>
    </row>
    <row r="2165" spans="8:37" x14ac:dyDescent="0.25">
      <c r="H2165" s="8"/>
      <c r="I2165" s="8"/>
      <c r="N2165" s="23"/>
      <c r="O2165" s="24"/>
      <c r="P2165" s="19"/>
      <c r="Q2165" s="19"/>
      <c r="R2165" s="19"/>
      <c r="S2165" s="27"/>
      <c r="U2165" s="27"/>
      <c r="Y2165" s="9" t="s">
        <v>509</v>
      </c>
      <c r="Z2165" s="9" t="s">
        <v>232</v>
      </c>
      <c r="AA2165" s="9" t="s">
        <v>237</v>
      </c>
      <c r="AB2165" s="9">
        <v>41207629</v>
      </c>
      <c r="AC2165" s="9" t="s">
        <v>2947</v>
      </c>
      <c r="AD2165" s="9" t="s">
        <v>225</v>
      </c>
      <c r="AE2165" s="5">
        <f t="shared" si="88"/>
        <v>0</v>
      </c>
      <c r="AF2165" s="5" t="str">
        <f t="shared" si="89"/>
        <v>katA</v>
      </c>
      <c r="AG2165" s="153"/>
      <c r="AH2165" s="153"/>
      <c r="AI2165" t="s">
        <v>17880</v>
      </c>
      <c r="AJ2165" t="s">
        <v>17878</v>
      </c>
      <c r="AK2165" s="9" t="str">
        <f>VLOOKUP(Y2165,zdroj!D:AJ,33,0)</f>
        <v>katA</v>
      </c>
    </row>
    <row r="2166" spans="8:37" x14ac:dyDescent="0.25">
      <c r="H2166" s="8"/>
      <c r="I2166" s="8"/>
      <c r="N2166" s="23"/>
      <c r="O2166" s="24"/>
      <c r="P2166" s="19"/>
      <c r="Q2166" s="19"/>
      <c r="R2166" s="19"/>
      <c r="S2166" s="27"/>
      <c r="U2166" s="27"/>
      <c r="Y2166" s="9" t="s">
        <v>509</v>
      </c>
      <c r="Z2166" s="9" t="s">
        <v>232</v>
      </c>
      <c r="AA2166" s="9" t="s">
        <v>237</v>
      </c>
      <c r="AB2166" s="9">
        <v>73250716</v>
      </c>
      <c r="AC2166" s="9" t="s">
        <v>2948</v>
      </c>
      <c r="AD2166" s="9" t="s">
        <v>225</v>
      </c>
      <c r="AE2166" s="5">
        <f t="shared" si="88"/>
        <v>0</v>
      </c>
      <c r="AF2166" s="5" t="str">
        <f t="shared" si="89"/>
        <v>katA</v>
      </c>
      <c r="AG2166" s="153"/>
      <c r="AH2166" s="153"/>
      <c r="AI2166" t="s">
        <v>201</v>
      </c>
      <c r="AJ2166" t="s">
        <v>17878</v>
      </c>
      <c r="AK2166" s="9" t="str">
        <f>VLOOKUP(Y2166,zdroj!D:AJ,33,0)</f>
        <v>katA</v>
      </c>
    </row>
    <row r="2167" spans="8:37" x14ac:dyDescent="0.25">
      <c r="H2167" s="8"/>
      <c r="I2167" s="8"/>
      <c r="N2167" s="23"/>
      <c r="O2167" s="24"/>
      <c r="P2167" s="19"/>
      <c r="Q2167" s="19"/>
      <c r="R2167" s="19"/>
      <c r="S2167" s="27"/>
      <c r="U2167" s="27"/>
      <c r="Y2167" s="9" t="s">
        <v>509</v>
      </c>
      <c r="Z2167" s="9" t="s">
        <v>232</v>
      </c>
      <c r="AA2167" s="9" t="s">
        <v>237</v>
      </c>
      <c r="AB2167" s="9">
        <v>7983557</v>
      </c>
      <c r="AC2167" s="9" t="s">
        <v>2949</v>
      </c>
      <c r="AD2167" s="9" t="s">
        <v>231</v>
      </c>
      <c r="AE2167" s="5">
        <f t="shared" si="88"/>
        <v>0</v>
      </c>
      <c r="AF2167" s="5" t="str">
        <f t="shared" si="89"/>
        <v>katB</v>
      </c>
      <c r="AG2167" s="153"/>
      <c r="AH2167" s="153"/>
      <c r="AI2167" t="s">
        <v>201</v>
      </c>
      <c r="AJ2167" t="s">
        <v>17878</v>
      </c>
      <c r="AK2167" s="9" t="str">
        <f>VLOOKUP(Y2167,zdroj!D:AJ,33,0)</f>
        <v>katA</v>
      </c>
    </row>
    <row r="2168" spans="8:37" x14ac:dyDescent="0.25">
      <c r="H2168" s="8"/>
      <c r="I2168" s="8"/>
      <c r="N2168" s="23"/>
      <c r="O2168" s="24"/>
      <c r="P2168" s="19"/>
      <c r="Q2168" s="19"/>
      <c r="R2168" s="19"/>
      <c r="S2168" s="27"/>
      <c r="U2168" s="27"/>
      <c r="Y2168" s="9" t="s">
        <v>509</v>
      </c>
      <c r="Z2168" s="9" t="s">
        <v>232</v>
      </c>
      <c r="AA2168" s="9" t="s">
        <v>237</v>
      </c>
      <c r="AB2168" s="9">
        <v>74448960</v>
      </c>
      <c r="AC2168" s="9" t="s">
        <v>2950</v>
      </c>
      <c r="AD2168" s="9" t="s">
        <v>225</v>
      </c>
      <c r="AE2168" s="5">
        <f t="shared" si="88"/>
        <v>0</v>
      </c>
      <c r="AF2168" s="5" t="str">
        <f t="shared" si="89"/>
        <v>katA</v>
      </c>
      <c r="AG2168" s="153"/>
      <c r="AH2168" s="153"/>
      <c r="AI2168" t="s">
        <v>201</v>
      </c>
      <c r="AJ2168" t="s">
        <v>17878</v>
      </c>
      <c r="AK2168" s="9" t="str">
        <f>VLOOKUP(Y2168,zdroj!D:AJ,33,0)</f>
        <v>katA</v>
      </c>
    </row>
    <row r="2169" spans="8:37" x14ac:dyDescent="0.25">
      <c r="H2169" s="8"/>
      <c r="I2169" s="8"/>
      <c r="N2169" s="23"/>
      <c r="O2169" s="24"/>
      <c r="P2169" s="19"/>
      <c r="Q2169" s="19"/>
      <c r="R2169" s="19"/>
      <c r="S2169" s="27"/>
      <c r="U2169" s="27"/>
      <c r="Y2169" s="9" t="s">
        <v>509</v>
      </c>
      <c r="Z2169" s="9" t="s">
        <v>232</v>
      </c>
      <c r="AA2169" s="9" t="s">
        <v>237</v>
      </c>
      <c r="AB2169" s="9">
        <v>40903133</v>
      </c>
      <c r="AC2169" s="9" t="s">
        <v>2951</v>
      </c>
      <c r="AD2169" s="9" t="s">
        <v>225</v>
      </c>
      <c r="AE2169" s="5">
        <f t="shared" si="88"/>
        <v>0</v>
      </c>
      <c r="AF2169" s="5" t="str">
        <f t="shared" si="89"/>
        <v>katA</v>
      </c>
      <c r="AG2169" s="153"/>
      <c r="AH2169" s="153"/>
      <c r="AI2169" t="s">
        <v>201</v>
      </c>
      <c r="AJ2169" t="s">
        <v>17878</v>
      </c>
      <c r="AK2169" s="9" t="str">
        <f>VLOOKUP(Y2169,zdroj!D:AJ,33,0)</f>
        <v>katA</v>
      </c>
    </row>
    <row r="2170" spans="8:37" x14ac:dyDescent="0.25">
      <c r="H2170" s="8"/>
      <c r="I2170" s="8"/>
      <c r="N2170" s="23"/>
      <c r="O2170" s="24"/>
      <c r="P2170" s="19"/>
      <c r="Q2170" s="19"/>
      <c r="R2170" s="19"/>
      <c r="S2170" s="27"/>
      <c r="U2170" s="27"/>
      <c r="Y2170" s="9" t="s">
        <v>509</v>
      </c>
      <c r="Z2170" s="9" t="s">
        <v>232</v>
      </c>
      <c r="AA2170" s="9" t="s">
        <v>237</v>
      </c>
      <c r="AB2170" s="9">
        <v>75049511</v>
      </c>
      <c r="AC2170" s="9" t="s">
        <v>2952</v>
      </c>
      <c r="AD2170" s="9" t="s">
        <v>225</v>
      </c>
      <c r="AE2170" s="5">
        <f t="shared" si="88"/>
        <v>0</v>
      </c>
      <c r="AF2170" s="5" t="str">
        <f t="shared" si="89"/>
        <v>katA</v>
      </c>
      <c r="AG2170" s="153"/>
      <c r="AH2170" s="153"/>
      <c r="AI2170" t="s">
        <v>201</v>
      </c>
      <c r="AJ2170" t="s">
        <v>17878</v>
      </c>
      <c r="AK2170" s="9" t="str">
        <f>VLOOKUP(Y2170,zdroj!D:AJ,33,0)</f>
        <v>katA</v>
      </c>
    </row>
    <row r="2171" spans="8:37" x14ac:dyDescent="0.25">
      <c r="H2171" s="8"/>
      <c r="I2171" s="8"/>
      <c r="N2171" s="23"/>
      <c r="O2171" s="24"/>
      <c r="P2171" s="19"/>
      <c r="Q2171" s="19"/>
      <c r="R2171" s="19"/>
      <c r="S2171" s="27"/>
      <c r="U2171" s="27"/>
      <c r="Y2171" s="9" t="s">
        <v>509</v>
      </c>
      <c r="Z2171" s="9" t="s">
        <v>232</v>
      </c>
      <c r="AA2171" s="9" t="s">
        <v>237</v>
      </c>
      <c r="AB2171" s="9">
        <v>7983000</v>
      </c>
      <c r="AC2171" s="9" t="s">
        <v>2953</v>
      </c>
      <c r="AD2171" s="9" t="s">
        <v>231</v>
      </c>
      <c r="AE2171" s="5">
        <f t="shared" si="88"/>
        <v>0</v>
      </c>
      <c r="AF2171" s="5" t="str">
        <f t="shared" si="89"/>
        <v>katB</v>
      </c>
      <c r="AG2171" s="153"/>
      <c r="AH2171" s="153"/>
      <c r="AI2171" t="s">
        <v>201</v>
      </c>
      <c r="AJ2171" t="s">
        <v>17878</v>
      </c>
      <c r="AK2171" s="9" t="str">
        <f>VLOOKUP(Y2171,zdroj!D:AJ,33,0)</f>
        <v>katA</v>
      </c>
    </row>
    <row r="2172" spans="8:37" x14ac:dyDescent="0.25">
      <c r="H2172" s="8"/>
      <c r="I2172" s="8"/>
      <c r="N2172" s="23"/>
      <c r="O2172" s="24"/>
      <c r="P2172" s="19"/>
      <c r="Q2172" s="19"/>
      <c r="R2172" s="19"/>
      <c r="S2172" s="27"/>
      <c r="U2172" s="27"/>
      <c r="Y2172" s="9" t="s">
        <v>509</v>
      </c>
      <c r="Z2172" s="9" t="s">
        <v>232</v>
      </c>
      <c r="AA2172" s="9" t="s">
        <v>237</v>
      </c>
      <c r="AB2172" s="9">
        <v>25871749</v>
      </c>
      <c r="AC2172" s="9" t="s">
        <v>2954</v>
      </c>
      <c r="AD2172" s="9" t="s">
        <v>225</v>
      </c>
      <c r="AE2172" s="5">
        <f t="shared" si="88"/>
        <v>0</v>
      </c>
      <c r="AF2172" s="5" t="str">
        <f t="shared" si="89"/>
        <v>katA</v>
      </c>
      <c r="AG2172" s="153"/>
      <c r="AH2172" s="153"/>
      <c r="AI2172" t="s">
        <v>201</v>
      </c>
      <c r="AJ2172" t="s">
        <v>17878</v>
      </c>
      <c r="AK2172" s="9" t="str">
        <f>VLOOKUP(Y2172,zdroj!D:AJ,33,0)</f>
        <v>katA</v>
      </c>
    </row>
    <row r="2173" spans="8:37" x14ac:dyDescent="0.25">
      <c r="H2173" s="8"/>
      <c r="I2173" s="8"/>
      <c r="N2173" s="23"/>
      <c r="O2173" s="24"/>
      <c r="P2173" s="19"/>
      <c r="Q2173" s="19"/>
      <c r="R2173" s="19"/>
      <c r="S2173" s="27"/>
      <c r="U2173" s="27"/>
      <c r="Y2173" s="9" t="s">
        <v>509</v>
      </c>
      <c r="Z2173" s="9" t="s">
        <v>232</v>
      </c>
      <c r="AA2173" s="9" t="s">
        <v>237</v>
      </c>
      <c r="AB2173" s="9">
        <v>78398169</v>
      </c>
      <c r="AC2173" s="9" t="s">
        <v>2955</v>
      </c>
      <c r="AD2173" s="9" t="s">
        <v>225</v>
      </c>
      <c r="AE2173" s="5">
        <f t="shared" si="88"/>
        <v>0</v>
      </c>
      <c r="AF2173" s="5" t="str">
        <f t="shared" si="89"/>
        <v>katA</v>
      </c>
      <c r="AG2173" s="153"/>
      <c r="AH2173" s="153"/>
      <c r="AI2173" t="s">
        <v>201</v>
      </c>
      <c r="AJ2173" t="s">
        <v>17878</v>
      </c>
      <c r="AK2173" s="9" t="str">
        <f>VLOOKUP(Y2173,zdroj!D:AJ,33,0)</f>
        <v>katA</v>
      </c>
    </row>
    <row r="2174" spans="8:37" x14ac:dyDescent="0.25">
      <c r="H2174" s="8"/>
      <c r="I2174" s="8"/>
      <c r="N2174" s="23"/>
      <c r="O2174" s="24"/>
      <c r="P2174" s="19"/>
      <c r="Q2174" s="19"/>
      <c r="R2174" s="19"/>
      <c r="S2174" s="27"/>
      <c r="U2174" s="27"/>
      <c r="Y2174" s="9" t="s">
        <v>509</v>
      </c>
      <c r="Z2174" s="9" t="s">
        <v>232</v>
      </c>
      <c r="AA2174" s="9" t="s">
        <v>237</v>
      </c>
      <c r="AB2174" s="9">
        <v>7982631</v>
      </c>
      <c r="AC2174" s="9" t="s">
        <v>2956</v>
      </c>
      <c r="AD2174" s="9" t="s">
        <v>231</v>
      </c>
      <c r="AE2174" s="5">
        <f t="shared" si="88"/>
        <v>0</v>
      </c>
      <c r="AF2174" s="5" t="str">
        <f t="shared" si="89"/>
        <v>katB</v>
      </c>
      <c r="AG2174" s="153"/>
      <c r="AH2174" s="153"/>
      <c r="AI2174" t="s">
        <v>201</v>
      </c>
      <c r="AJ2174" t="s">
        <v>17878</v>
      </c>
      <c r="AK2174" s="9" t="str">
        <f>VLOOKUP(Y2174,zdroj!D:AJ,33,0)</f>
        <v>katA</v>
      </c>
    </row>
    <row r="2175" spans="8:37" x14ac:dyDescent="0.25">
      <c r="H2175" s="8"/>
      <c r="I2175" s="8"/>
      <c r="N2175" s="23"/>
      <c r="O2175" s="24"/>
      <c r="P2175" s="19"/>
      <c r="Q2175" s="19"/>
      <c r="R2175" s="19"/>
      <c r="S2175" s="27"/>
      <c r="U2175" s="27"/>
      <c r="Y2175" s="9" t="s">
        <v>509</v>
      </c>
      <c r="Z2175" s="9" t="s">
        <v>232</v>
      </c>
      <c r="AA2175" s="9" t="s">
        <v>237</v>
      </c>
      <c r="AB2175" s="9">
        <v>79521916</v>
      </c>
      <c r="AC2175" s="9" t="s">
        <v>2957</v>
      </c>
      <c r="AD2175" s="9" t="s">
        <v>225</v>
      </c>
      <c r="AE2175" s="5">
        <f t="shared" si="88"/>
        <v>0</v>
      </c>
      <c r="AF2175" s="5" t="str">
        <f t="shared" si="89"/>
        <v>katA</v>
      </c>
      <c r="AG2175" s="153"/>
      <c r="AH2175" s="153"/>
      <c r="AI2175" t="s">
        <v>201</v>
      </c>
      <c r="AJ2175" t="s">
        <v>17878</v>
      </c>
      <c r="AK2175" s="9" t="str">
        <f>VLOOKUP(Y2175,zdroj!D:AJ,33,0)</f>
        <v>katA</v>
      </c>
    </row>
    <row r="2176" spans="8:37" x14ac:dyDescent="0.25">
      <c r="H2176" s="8"/>
      <c r="I2176" s="8"/>
      <c r="N2176" s="23"/>
      <c r="O2176" s="24"/>
      <c r="P2176" s="19"/>
      <c r="Q2176" s="19"/>
      <c r="R2176" s="19"/>
      <c r="S2176" s="27"/>
      <c r="U2176" s="27"/>
      <c r="Y2176" s="9" t="s">
        <v>509</v>
      </c>
      <c r="Z2176" s="9" t="s">
        <v>232</v>
      </c>
      <c r="AA2176" s="9" t="s">
        <v>237</v>
      </c>
      <c r="AB2176" s="9">
        <v>81355688</v>
      </c>
      <c r="AC2176" s="9" t="s">
        <v>2958</v>
      </c>
      <c r="AD2176" s="9" t="s">
        <v>225</v>
      </c>
      <c r="AE2176" s="5">
        <f t="shared" si="88"/>
        <v>0</v>
      </c>
      <c r="AF2176" s="5" t="str">
        <f t="shared" si="89"/>
        <v>katA</v>
      </c>
      <c r="AG2176" s="153"/>
      <c r="AH2176" s="153"/>
      <c r="AI2176" t="s">
        <v>201</v>
      </c>
      <c r="AJ2176" t="s">
        <v>17878</v>
      </c>
      <c r="AK2176" s="9" t="str">
        <f>VLOOKUP(Y2176,zdroj!D:AJ,33,0)</f>
        <v>katA</v>
      </c>
    </row>
    <row r="2177" spans="8:37" x14ac:dyDescent="0.25">
      <c r="H2177" s="8"/>
      <c r="I2177" s="8"/>
      <c r="N2177" s="23"/>
      <c r="O2177" s="24"/>
      <c r="P2177" s="19"/>
      <c r="Q2177" s="19"/>
      <c r="R2177" s="19"/>
      <c r="S2177" s="27"/>
      <c r="U2177" s="27"/>
      <c r="Y2177" s="9" t="s">
        <v>509</v>
      </c>
      <c r="Z2177" s="9" t="s">
        <v>232</v>
      </c>
      <c r="AA2177" s="9" t="s">
        <v>237</v>
      </c>
      <c r="AB2177" s="9">
        <v>81418728</v>
      </c>
      <c r="AC2177" s="9" t="s">
        <v>2959</v>
      </c>
      <c r="AD2177" s="9" t="s">
        <v>225</v>
      </c>
      <c r="AE2177" s="5">
        <f t="shared" si="88"/>
        <v>0</v>
      </c>
      <c r="AF2177" s="5" t="str">
        <f t="shared" si="89"/>
        <v>katA</v>
      </c>
      <c r="AG2177" s="153"/>
      <c r="AH2177" s="153"/>
      <c r="AI2177" t="s">
        <v>201</v>
      </c>
      <c r="AJ2177" t="s">
        <v>17878</v>
      </c>
      <c r="AK2177" s="9" t="str">
        <f>VLOOKUP(Y2177,zdroj!D:AJ,33,0)</f>
        <v>katA</v>
      </c>
    </row>
    <row r="2178" spans="8:37" x14ac:dyDescent="0.25">
      <c r="H2178" s="8"/>
      <c r="I2178" s="8"/>
      <c r="N2178" s="23"/>
      <c r="O2178" s="24"/>
      <c r="P2178" s="19"/>
      <c r="Q2178" s="19"/>
      <c r="R2178" s="19"/>
      <c r="S2178" s="27"/>
      <c r="U2178" s="27"/>
      <c r="Y2178" s="9" t="s">
        <v>509</v>
      </c>
      <c r="Z2178" s="9" t="s">
        <v>232</v>
      </c>
      <c r="AA2178" s="9" t="s">
        <v>237</v>
      </c>
      <c r="AB2178" s="9">
        <v>84906294</v>
      </c>
      <c r="AC2178" s="9" t="s">
        <v>2960</v>
      </c>
      <c r="AD2178" s="9" t="s">
        <v>225</v>
      </c>
      <c r="AE2178" s="5">
        <f t="shared" si="88"/>
        <v>0</v>
      </c>
      <c r="AF2178" s="5" t="str">
        <f t="shared" si="89"/>
        <v>katA</v>
      </c>
      <c r="AG2178" s="153"/>
      <c r="AH2178" s="153"/>
      <c r="AI2178" t="s">
        <v>201</v>
      </c>
      <c r="AJ2178" t="s">
        <v>17878</v>
      </c>
      <c r="AK2178" s="9" t="str">
        <f>VLOOKUP(Y2178,zdroj!D:AJ,33,0)</f>
        <v>katA</v>
      </c>
    </row>
    <row r="2179" spans="8:37" x14ac:dyDescent="0.25">
      <c r="H2179" s="8"/>
      <c r="I2179" s="8"/>
      <c r="N2179" s="23"/>
      <c r="O2179" s="24"/>
      <c r="P2179" s="19"/>
      <c r="Q2179" s="19"/>
      <c r="R2179" s="19"/>
      <c r="S2179" s="27"/>
      <c r="U2179" s="27"/>
      <c r="Y2179" s="9" t="s">
        <v>509</v>
      </c>
      <c r="Z2179" s="9" t="s">
        <v>232</v>
      </c>
      <c r="AA2179" s="9" t="s">
        <v>237</v>
      </c>
      <c r="AB2179" s="9">
        <v>7982640</v>
      </c>
      <c r="AC2179" s="9" t="s">
        <v>2961</v>
      </c>
      <c r="AD2179" s="9" t="s">
        <v>225</v>
      </c>
      <c r="AE2179" s="5">
        <f t="shared" si="88"/>
        <v>0</v>
      </c>
      <c r="AF2179" s="5" t="str">
        <f t="shared" si="89"/>
        <v>katA</v>
      </c>
      <c r="AG2179" s="153"/>
      <c r="AH2179" s="153"/>
      <c r="AI2179" t="s">
        <v>201</v>
      </c>
      <c r="AJ2179" t="s">
        <v>17878</v>
      </c>
      <c r="AK2179" s="9" t="str">
        <f>VLOOKUP(Y2179,zdroj!D:AJ,33,0)</f>
        <v>katA</v>
      </c>
    </row>
    <row r="2180" spans="8:37" x14ac:dyDescent="0.25">
      <c r="H2180" s="8"/>
      <c r="I2180" s="8"/>
      <c r="N2180" s="23"/>
      <c r="O2180" s="24"/>
      <c r="P2180" s="19"/>
      <c r="Q2180" s="19"/>
      <c r="R2180" s="19"/>
      <c r="S2180" s="27"/>
      <c r="U2180" s="27"/>
      <c r="Y2180" s="9" t="s">
        <v>509</v>
      </c>
      <c r="Z2180" s="9" t="s">
        <v>232</v>
      </c>
      <c r="AA2180" s="9" t="s">
        <v>237</v>
      </c>
      <c r="AB2180" s="9">
        <v>7982658</v>
      </c>
      <c r="AC2180" s="9" t="s">
        <v>2962</v>
      </c>
      <c r="AD2180" s="9" t="s">
        <v>231</v>
      </c>
      <c r="AE2180" s="5">
        <f t="shared" si="88"/>
        <v>0</v>
      </c>
      <c r="AF2180" s="5" t="str">
        <f t="shared" si="89"/>
        <v>katB</v>
      </c>
      <c r="AG2180" s="153"/>
      <c r="AH2180" s="153"/>
      <c r="AI2180" t="s">
        <v>201</v>
      </c>
      <c r="AJ2180" t="s">
        <v>17878</v>
      </c>
      <c r="AK2180" s="9" t="str">
        <f>VLOOKUP(Y2180,zdroj!D:AJ,33,0)</f>
        <v>katA</v>
      </c>
    </row>
    <row r="2181" spans="8:37" x14ac:dyDescent="0.25">
      <c r="H2181" s="8"/>
      <c r="I2181" s="8"/>
      <c r="N2181" s="23"/>
      <c r="O2181" s="24"/>
      <c r="P2181" s="19"/>
      <c r="Q2181" s="19"/>
      <c r="R2181" s="19"/>
      <c r="S2181" s="27"/>
      <c r="U2181" s="27"/>
      <c r="Y2181" s="9" t="s">
        <v>510</v>
      </c>
      <c r="Z2181" s="9" t="s">
        <v>232</v>
      </c>
      <c r="AA2181" s="9" t="s">
        <v>44</v>
      </c>
      <c r="AB2181" s="9">
        <v>7983140</v>
      </c>
      <c r="AC2181" s="9" t="s">
        <v>2963</v>
      </c>
      <c r="AD2181" s="9" t="s">
        <v>225</v>
      </c>
      <c r="AE2181" s="5">
        <f t="shared" si="88"/>
        <v>0</v>
      </c>
      <c r="AF2181" s="5" t="str">
        <f t="shared" si="89"/>
        <v>katA</v>
      </c>
      <c r="AG2181" s="153"/>
      <c r="AH2181" s="153"/>
      <c r="AI2181" t="s">
        <v>195</v>
      </c>
      <c r="AJ2181" t="s">
        <v>340</v>
      </c>
      <c r="AK2181" s="9" t="str">
        <f>VLOOKUP(Y2181,zdroj!D:AJ,33,0)</f>
        <v>katA</v>
      </c>
    </row>
    <row r="2182" spans="8:37" x14ac:dyDescent="0.25">
      <c r="H2182" s="8"/>
      <c r="I2182" s="8"/>
      <c r="N2182" s="23"/>
      <c r="O2182" s="24"/>
      <c r="P2182" s="19"/>
      <c r="Q2182" s="19"/>
      <c r="R2182" s="19"/>
      <c r="S2182" s="27"/>
      <c r="U2182" s="27"/>
      <c r="Y2182" s="9" t="s">
        <v>510</v>
      </c>
      <c r="Z2182" s="9" t="s">
        <v>232</v>
      </c>
      <c r="AA2182" s="9" t="s">
        <v>44</v>
      </c>
      <c r="AB2182" s="9">
        <v>7983158</v>
      </c>
      <c r="AC2182" s="9" t="s">
        <v>2964</v>
      </c>
      <c r="AD2182" s="9" t="s">
        <v>225</v>
      </c>
      <c r="AE2182" s="5">
        <f t="shared" si="88"/>
        <v>0</v>
      </c>
      <c r="AF2182" s="5" t="str">
        <f t="shared" si="89"/>
        <v>katA</v>
      </c>
      <c r="AG2182" s="153"/>
      <c r="AH2182" s="153"/>
      <c r="AI2182" t="s">
        <v>195</v>
      </c>
      <c r="AJ2182" t="s">
        <v>340</v>
      </c>
      <c r="AK2182" s="9" t="str">
        <f>VLOOKUP(Y2182,zdroj!D:AJ,33,0)</f>
        <v>katA</v>
      </c>
    </row>
    <row r="2183" spans="8:37" x14ac:dyDescent="0.25">
      <c r="H2183" s="8"/>
      <c r="I2183" s="8"/>
      <c r="N2183" s="23"/>
      <c r="O2183" s="24"/>
      <c r="P2183" s="19"/>
      <c r="Q2183" s="19"/>
      <c r="R2183" s="19"/>
      <c r="S2183" s="27"/>
      <c r="U2183" s="27"/>
      <c r="Y2183" s="9" t="s">
        <v>510</v>
      </c>
      <c r="Z2183" s="9" t="s">
        <v>232</v>
      </c>
      <c r="AA2183" s="9" t="s">
        <v>44</v>
      </c>
      <c r="AB2183" s="9">
        <v>7983166</v>
      </c>
      <c r="AC2183" s="9" t="s">
        <v>2965</v>
      </c>
      <c r="AD2183" s="9" t="s">
        <v>225</v>
      </c>
      <c r="AE2183" s="5">
        <f t="shared" si="88"/>
        <v>0</v>
      </c>
      <c r="AF2183" s="5" t="str">
        <f t="shared" si="89"/>
        <v>katA</v>
      </c>
      <c r="AG2183" s="153"/>
      <c r="AH2183" s="153"/>
      <c r="AI2183" t="s">
        <v>195</v>
      </c>
      <c r="AJ2183" t="s">
        <v>340</v>
      </c>
      <c r="AK2183" s="9" t="str">
        <f>VLOOKUP(Y2183,zdroj!D:AJ,33,0)</f>
        <v>katA</v>
      </c>
    </row>
    <row r="2184" spans="8:37" x14ac:dyDescent="0.25">
      <c r="H2184" s="8"/>
      <c r="I2184" s="8"/>
      <c r="N2184" s="23"/>
      <c r="O2184" s="24"/>
      <c r="P2184" s="19"/>
      <c r="Q2184" s="19"/>
      <c r="R2184" s="19"/>
      <c r="S2184" s="27"/>
      <c r="U2184" s="27"/>
      <c r="Y2184" s="9" t="s">
        <v>510</v>
      </c>
      <c r="Z2184" s="9" t="s">
        <v>232</v>
      </c>
      <c r="AA2184" s="9" t="s">
        <v>44</v>
      </c>
      <c r="AB2184" s="9">
        <v>7983174</v>
      </c>
      <c r="AC2184" s="9" t="s">
        <v>2966</v>
      </c>
      <c r="AD2184" s="9" t="s">
        <v>225</v>
      </c>
      <c r="AE2184" s="5">
        <f t="shared" si="88"/>
        <v>0</v>
      </c>
      <c r="AF2184" s="5" t="str">
        <f t="shared" si="89"/>
        <v>katA</v>
      </c>
      <c r="AG2184" s="153"/>
      <c r="AH2184" s="153"/>
      <c r="AI2184" t="s">
        <v>195</v>
      </c>
      <c r="AJ2184" t="s">
        <v>340</v>
      </c>
      <c r="AK2184" s="9" t="str">
        <f>VLOOKUP(Y2184,zdroj!D:AJ,33,0)</f>
        <v>katA</v>
      </c>
    </row>
    <row r="2185" spans="8:37" x14ac:dyDescent="0.25">
      <c r="H2185" s="8"/>
      <c r="I2185" s="8"/>
      <c r="N2185" s="23"/>
      <c r="O2185" s="24"/>
      <c r="P2185" s="19"/>
      <c r="Q2185" s="19"/>
      <c r="R2185" s="19"/>
      <c r="S2185" s="27"/>
      <c r="U2185" s="27"/>
      <c r="Y2185" s="9" t="s">
        <v>510</v>
      </c>
      <c r="Z2185" s="9" t="s">
        <v>232</v>
      </c>
      <c r="AA2185" s="9" t="s">
        <v>44</v>
      </c>
      <c r="AB2185" s="9">
        <v>7983182</v>
      </c>
      <c r="AC2185" s="9" t="s">
        <v>2967</v>
      </c>
      <c r="AD2185" s="9" t="s">
        <v>225</v>
      </c>
      <c r="AE2185" s="5">
        <f t="shared" si="88"/>
        <v>0</v>
      </c>
      <c r="AF2185" s="5" t="str">
        <f t="shared" si="89"/>
        <v>katA</v>
      </c>
      <c r="AG2185" s="153"/>
      <c r="AH2185" s="153"/>
      <c r="AI2185" t="s">
        <v>195</v>
      </c>
      <c r="AJ2185" t="s">
        <v>340</v>
      </c>
      <c r="AK2185" s="9" t="str">
        <f>VLOOKUP(Y2185,zdroj!D:AJ,33,0)</f>
        <v>katA</v>
      </c>
    </row>
    <row r="2186" spans="8:37" x14ac:dyDescent="0.25">
      <c r="H2186" s="8"/>
      <c r="I2186" s="8"/>
      <c r="N2186" s="23"/>
      <c r="O2186" s="24"/>
      <c r="P2186" s="19"/>
      <c r="Q2186" s="19"/>
      <c r="R2186" s="19"/>
      <c r="S2186" s="27"/>
      <c r="U2186" s="27"/>
      <c r="Y2186" s="9" t="s">
        <v>510</v>
      </c>
      <c r="Z2186" s="9" t="s">
        <v>232</v>
      </c>
      <c r="AA2186" s="9" t="s">
        <v>44</v>
      </c>
      <c r="AB2186" s="9">
        <v>7983191</v>
      </c>
      <c r="AC2186" s="9" t="s">
        <v>2968</v>
      </c>
      <c r="AD2186" s="9" t="s">
        <v>225</v>
      </c>
      <c r="AE2186" s="5">
        <f t="shared" ref="AE2186:AE2249" si="90">VLOOKUP(Y2186,K:T,10,0)</f>
        <v>0</v>
      </c>
      <c r="AF2186" s="5" t="str">
        <f t="shared" ref="AF2186:AF2249" si="91">IF(AE2186="A",IF(AD2186="katA","katB",AD2186),AD2186)</f>
        <v>katA</v>
      </c>
      <c r="AG2186" s="153"/>
      <c r="AH2186" s="153"/>
      <c r="AI2186" t="s">
        <v>195</v>
      </c>
      <c r="AJ2186" t="s">
        <v>340</v>
      </c>
      <c r="AK2186" s="9" t="str">
        <f>VLOOKUP(Y2186,zdroj!D:AJ,33,0)</f>
        <v>katA</v>
      </c>
    </row>
    <row r="2187" spans="8:37" x14ac:dyDescent="0.25">
      <c r="H2187" s="8"/>
      <c r="I2187" s="8"/>
      <c r="N2187" s="23"/>
      <c r="O2187" s="24"/>
      <c r="P2187" s="19"/>
      <c r="Q2187" s="19"/>
      <c r="R2187" s="19"/>
      <c r="S2187" s="27"/>
      <c r="U2187" s="27"/>
      <c r="Y2187" s="9" t="s">
        <v>510</v>
      </c>
      <c r="Z2187" s="9" t="s">
        <v>232</v>
      </c>
      <c r="AA2187" s="9" t="s">
        <v>44</v>
      </c>
      <c r="AB2187" s="9">
        <v>7983212</v>
      </c>
      <c r="AC2187" s="9" t="s">
        <v>2969</v>
      </c>
      <c r="AD2187" s="9" t="s">
        <v>225</v>
      </c>
      <c r="AE2187" s="5">
        <f t="shared" si="90"/>
        <v>0</v>
      </c>
      <c r="AF2187" s="5" t="str">
        <f t="shared" si="91"/>
        <v>katA</v>
      </c>
      <c r="AG2187" s="153"/>
      <c r="AH2187" s="153"/>
      <c r="AI2187" t="s">
        <v>195</v>
      </c>
      <c r="AJ2187" t="s">
        <v>340</v>
      </c>
      <c r="AK2187" s="9" t="str">
        <f>VLOOKUP(Y2187,zdroj!D:AJ,33,0)</f>
        <v>katA</v>
      </c>
    </row>
    <row r="2188" spans="8:37" x14ac:dyDescent="0.25">
      <c r="H2188" s="8"/>
      <c r="I2188" s="8"/>
      <c r="N2188" s="23"/>
      <c r="O2188" s="24"/>
      <c r="P2188" s="19"/>
      <c r="Q2188" s="19"/>
      <c r="R2188" s="19"/>
      <c r="S2188" s="27"/>
      <c r="U2188" s="27"/>
      <c r="Y2188" s="9" t="s">
        <v>510</v>
      </c>
      <c r="Z2188" s="9" t="s">
        <v>232</v>
      </c>
      <c r="AA2188" s="9" t="s">
        <v>44</v>
      </c>
      <c r="AB2188" s="9">
        <v>7983221</v>
      </c>
      <c r="AC2188" s="9" t="s">
        <v>2970</v>
      </c>
      <c r="AD2188" s="9" t="s">
        <v>225</v>
      </c>
      <c r="AE2188" s="5">
        <f t="shared" si="90"/>
        <v>0</v>
      </c>
      <c r="AF2188" s="5" t="str">
        <f t="shared" si="91"/>
        <v>katA</v>
      </c>
      <c r="AG2188" s="153"/>
      <c r="AH2188" s="153"/>
      <c r="AI2188" t="s">
        <v>195</v>
      </c>
      <c r="AJ2188" t="s">
        <v>340</v>
      </c>
      <c r="AK2188" s="9" t="str">
        <f>VLOOKUP(Y2188,zdroj!D:AJ,33,0)</f>
        <v>katA</v>
      </c>
    </row>
    <row r="2189" spans="8:37" x14ac:dyDescent="0.25">
      <c r="H2189" s="8"/>
      <c r="I2189" s="8"/>
      <c r="N2189" s="23"/>
      <c r="O2189" s="24"/>
      <c r="P2189" s="19"/>
      <c r="Q2189" s="19"/>
      <c r="R2189" s="19"/>
      <c r="S2189" s="27"/>
      <c r="U2189" s="27"/>
      <c r="Y2189" s="9" t="s">
        <v>510</v>
      </c>
      <c r="Z2189" s="9" t="s">
        <v>232</v>
      </c>
      <c r="AA2189" s="9" t="s">
        <v>44</v>
      </c>
      <c r="AB2189" s="9">
        <v>7983239</v>
      </c>
      <c r="AC2189" s="9" t="s">
        <v>2971</v>
      </c>
      <c r="AD2189" s="9" t="s">
        <v>225</v>
      </c>
      <c r="AE2189" s="5">
        <f t="shared" si="90"/>
        <v>0</v>
      </c>
      <c r="AF2189" s="5" t="str">
        <f t="shared" si="91"/>
        <v>katA</v>
      </c>
      <c r="AG2189" s="153"/>
      <c r="AH2189" s="153"/>
      <c r="AI2189" t="s">
        <v>195</v>
      </c>
      <c r="AJ2189" t="s">
        <v>340</v>
      </c>
      <c r="AK2189" s="9" t="str">
        <f>VLOOKUP(Y2189,zdroj!D:AJ,33,0)</f>
        <v>katA</v>
      </c>
    </row>
    <row r="2190" spans="8:37" x14ac:dyDescent="0.25">
      <c r="H2190" s="8"/>
      <c r="I2190" s="8"/>
      <c r="N2190" s="23"/>
      <c r="O2190" s="24"/>
      <c r="P2190" s="19"/>
      <c r="Q2190" s="19"/>
      <c r="R2190" s="19"/>
      <c r="S2190" s="27"/>
      <c r="U2190" s="27"/>
      <c r="Y2190" s="9" t="s">
        <v>510</v>
      </c>
      <c r="Z2190" s="9" t="s">
        <v>232</v>
      </c>
      <c r="AA2190" s="9" t="s">
        <v>44</v>
      </c>
      <c r="AB2190" s="9">
        <v>7983247</v>
      </c>
      <c r="AC2190" s="9" t="s">
        <v>2972</v>
      </c>
      <c r="AD2190" s="9" t="s">
        <v>225</v>
      </c>
      <c r="AE2190" s="5">
        <f t="shared" si="90"/>
        <v>0</v>
      </c>
      <c r="AF2190" s="5" t="str">
        <f t="shared" si="91"/>
        <v>katA</v>
      </c>
      <c r="AG2190" s="153"/>
      <c r="AH2190" s="153"/>
      <c r="AI2190" t="s">
        <v>195</v>
      </c>
      <c r="AJ2190" t="s">
        <v>340</v>
      </c>
      <c r="AK2190" s="9" t="str">
        <f>VLOOKUP(Y2190,zdroj!D:AJ,33,0)</f>
        <v>katA</v>
      </c>
    </row>
    <row r="2191" spans="8:37" x14ac:dyDescent="0.25">
      <c r="H2191" s="8"/>
      <c r="I2191" s="8"/>
      <c r="N2191" s="23"/>
      <c r="O2191" s="24"/>
      <c r="P2191" s="19"/>
      <c r="Q2191" s="19"/>
      <c r="R2191" s="19"/>
      <c r="S2191" s="27"/>
      <c r="U2191" s="27"/>
      <c r="Y2191" s="9" t="s">
        <v>510</v>
      </c>
      <c r="Z2191" s="9" t="s">
        <v>232</v>
      </c>
      <c r="AA2191" s="9" t="s">
        <v>44</v>
      </c>
      <c r="AB2191" s="9">
        <v>7983255</v>
      </c>
      <c r="AC2191" s="9" t="s">
        <v>2973</v>
      </c>
      <c r="AD2191" s="9" t="s">
        <v>225</v>
      </c>
      <c r="AE2191" s="5">
        <f t="shared" si="90"/>
        <v>0</v>
      </c>
      <c r="AF2191" s="5" t="str">
        <f t="shared" si="91"/>
        <v>katA</v>
      </c>
      <c r="AG2191" s="153"/>
      <c r="AH2191" s="153"/>
      <c r="AI2191" t="s">
        <v>195</v>
      </c>
      <c r="AJ2191" t="s">
        <v>340</v>
      </c>
      <c r="AK2191" s="9" t="str">
        <f>VLOOKUP(Y2191,zdroj!D:AJ,33,0)</f>
        <v>katA</v>
      </c>
    </row>
    <row r="2192" spans="8:37" x14ac:dyDescent="0.25">
      <c r="H2192" s="8"/>
      <c r="I2192" s="8"/>
      <c r="N2192" s="23"/>
      <c r="O2192" s="24"/>
      <c r="P2192" s="19"/>
      <c r="Q2192" s="19"/>
      <c r="R2192" s="19"/>
      <c r="S2192" s="27"/>
      <c r="U2192" s="27"/>
      <c r="Y2192" s="9" t="s">
        <v>510</v>
      </c>
      <c r="Z2192" s="9" t="s">
        <v>232</v>
      </c>
      <c r="AA2192" s="9" t="s">
        <v>44</v>
      </c>
      <c r="AB2192" s="9">
        <v>7983263</v>
      </c>
      <c r="AC2192" s="9" t="s">
        <v>2974</v>
      </c>
      <c r="AD2192" s="9" t="s">
        <v>225</v>
      </c>
      <c r="AE2192" s="5">
        <f t="shared" si="90"/>
        <v>0</v>
      </c>
      <c r="AF2192" s="5" t="str">
        <f t="shared" si="91"/>
        <v>katA</v>
      </c>
      <c r="AG2192" s="153"/>
      <c r="AH2192" s="153"/>
      <c r="AI2192" t="s">
        <v>195</v>
      </c>
      <c r="AJ2192" t="s">
        <v>340</v>
      </c>
      <c r="AK2192" s="9" t="str">
        <f>VLOOKUP(Y2192,zdroj!D:AJ,33,0)</f>
        <v>katA</v>
      </c>
    </row>
    <row r="2193" spans="8:37" x14ac:dyDescent="0.25">
      <c r="H2193" s="8"/>
      <c r="I2193" s="8"/>
      <c r="N2193" s="23"/>
      <c r="O2193" s="24"/>
      <c r="P2193" s="19"/>
      <c r="Q2193" s="19"/>
      <c r="R2193" s="19"/>
      <c r="S2193" s="27"/>
      <c r="U2193" s="27"/>
      <c r="Y2193" s="9" t="s">
        <v>510</v>
      </c>
      <c r="Z2193" s="9" t="s">
        <v>232</v>
      </c>
      <c r="AA2193" s="9" t="s">
        <v>44</v>
      </c>
      <c r="AB2193" s="9">
        <v>7983271</v>
      </c>
      <c r="AC2193" s="9" t="s">
        <v>2975</v>
      </c>
      <c r="AD2193" s="9" t="s">
        <v>225</v>
      </c>
      <c r="AE2193" s="5">
        <f t="shared" si="90"/>
        <v>0</v>
      </c>
      <c r="AF2193" s="5" t="str">
        <f t="shared" si="91"/>
        <v>katA</v>
      </c>
      <c r="AG2193" s="153"/>
      <c r="AH2193" s="153"/>
      <c r="AI2193" t="s">
        <v>195</v>
      </c>
      <c r="AJ2193" t="s">
        <v>340</v>
      </c>
      <c r="AK2193" s="9" t="str">
        <f>VLOOKUP(Y2193,zdroj!D:AJ,33,0)</f>
        <v>katA</v>
      </c>
    </row>
    <row r="2194" spans="8:37" x14ac:dyDescent="0.25">
      <c r="H2194" s="8"/>
      <c r="I2194" s="8"/>
      <c r="N2194" s="23"/>
      <c r="O2194" s="24"/>
      <c r="P2194" s="19"/>
      <c r="Q2194" s="19"/>
      <c r="R2194" s="19"/>
      <c r="S2194" s="27"/>
      <c r="U2194" s="27"/>
      <c r="Y2194" s="9" t="s">
        <v>510</v>
      </c>
      <c r="Z2194" s="9" t="s">
        <v>232</v>
      </c>
      <c r="AA2194" s="9" t="s">
        <v>44</v>
      </c>
      <c r="AB2194" s="9">
        <v>7983280</v>
      </c>
      <c r="AC2194" s="9" t="s">
        <v>2976</v>
      </c>
      <c r="AD2194" s="9" t="s">
        <v>225</v>
      </c>
      <c r="AE2194" s="5">
        <f t="shared" si="90"/>
        <v>0</v>
      </c>
      <c r="AF2194" s="5" t="str">
        <f t="shared" si="91"/>
        <v>katA</v>
      </c>
      <c r="AG2194" s="153"/>
      <c r="AH2194" s="153"/>
      <c r="AI2194" t="s">
        <v>195</v>
      </c>
      <c r="AJ2194" t="s">
        <v>340</v>
      </c>
      <c r="AK2194" s="9" t="str">
        <f>VLOOKUP(Y2194,zdroj!D:AJ,33,0)</f>
        <v>katA</v>
      </c>
    </row>
    <row r="2195" spans="8:37" x14ac:dyDescent="0.25">
      <c r="H2195" s="8"/>
      <c r="I2195" s="8"/>
      <c r="N2195" s="23"/>
      <c r="O2195" s="24"/>
      <c r="P2195" s="19"/>
      <c r="Q2195" s="19"/>
      <c r="R2195" s="19"/>
      <c r="S2195" s="27"/>
      <c r="U2195" s="27"/>
      <c r="Y2195" s="9" t="s">
        <v>510</v>
      </c>
      <c r="Z2195" s="9" t="s">
        <v>232</v>
      </c>
      <c r="AA2195" s="9" t="s">
        <v>44</v>
      </c>
      <c r="AB2195" s="9">
        <v>7983298</v>
      </c>
      <c r="AC2195" s="9" t="s">
        <v>2977</v>
      </c>
      <c r="AD2195" s="9" t="s">
        <v>225</v>
      </c>
      <c r="AE2195" s="5">
        <f t="shared" si="90"/>
        <v>0</v>
      </c>
      <c r="AF2195" s="5" t="str">
        <f t="shared" si="91"/>
        <v>katA</v>
      </c>
      <c r="AG2195" s="153"/>
      <c r="AH2195" s="153"/>
      <c r="AI2195" t="s">
        <v>195</v>
      </c>
      <c r="AJ2195" t="s">
        <v>340</v>
      </c>
      <c r="AK2195" s="9" t="str">
        <f>VLOOKUP(Y2195,zdroj!D:AJ,33,0)</f>
        <v>katA</v>
      </c>
    </row>
    <row r="2196" spans="8:37" x14ac:dyDescent="0.25">
      <c r="H2196" s="8"/>
      <c r="I2196" s="8"/>
      <c r="N2196" s="23"/>
      <c r="O2196" s="24"/>
      <c r="P2196" s="19"/>
      <c r="Q2196" s="19"/>
      <c r="R2196" s="19"/>
      <c r="S2196" s="27"/>
      <c r="U2196" s="27"/>
      <c r="Y2196" s="9" t="s">
        <v>510</v>
      </c>
      <c r="Z2196" s="9" t="s">
        <v>232</v>
      </c>
      <c r="AA2196" s="9" t="s">
        <v>44</v>
      </c>
      <c r="AB2196" s="9">
        <v>7983301</v>
      </c>
      <c r="AC2196" s="9" t="s">
        <v>2978</v>
      </c>
      <c r="AD2196" s="9" t="s">
        <v>225</v>
      </c>
      <c r="AE2196" s="5">
        <f t="shared" si="90"/>
        <v>0</v>
      </c>
      <c r="AF2196" s="5" t="str">
        <f t="shared" si="91"/>
        <v>katA</v>
      </c>
      <c r="AG2196" s="153"/>
      <c r="AH2196" s="153"/>
      <c r="AI2196" t="s">
        <v>195</v>
      </c>
      <c r="AJ2196" t="s">
        <v>340</v>
      </c>
      <c r="AK2196" s="9" t="str">
        <f>VLOOKUP(Y2196,zdroj!D:AJ,33,0)</f>
        <v>katA</v>
      </c>
    </row>
    <row r="2197" spans="8:37" x14ac:dyDescent="0.25">
      <c r="H2197" s="8"/>
      <c r="I2197" s="8"/>
      <c r="N2197" s="23"/>
      <c r="O2197" s="24"/>
      <c r="P2197" s="19"/>
      <c r="Q2197" s="19"/>
      <c r="R2197" s="19"/>
      <c r="S2197" s="27"/>
      <c r="U2197" s="27"/>
      <c r="Y2197" s="9" t="s">
        <v>510</v>
      </c>
      <c r="Z2197" s="9" t="s">
        <v>232</v>
      </c>
      <c r="AA2197" s="9" t="s">
        <v>44</v>
      </c>
      <c r="AB2197" s="9">
        <v>7983310</v>
      </c>
      <c r="AC2197" s="9" t="s">
        <v>2979</v>
      </c>
      <c r="AD2197" s="9" t="s">
        <v>225</v>
      </c>
      <c r="AE2197" s="5">
        <f t="shared" si="90"/>
        <v>0</v>
      </c>
      <c r="AF2197" s="5" t="str">
        <f t="shared" si="91"/>
        <v>katA</v>
      </c>
      <c r="AG2197" s="153"/>
      <c r="AH2197" s="153"/>
      <c r="AI2197" t="s">
        <v>195</v>
      </c>
      <c r="AJ2197" t="s">
        <v>340</v>
      </c>
      <c r="AK2197" s="9" t="str">
        <f>VLOOKUP(Y2197,zdroj!D:AJ,33,0)</f>
        <v>katA</v>
      </c>
    </row>
    <row r="2198" spans="8:37" x14ac:dyDescent="0.25">
      <c r="H2198" s="8"/>
      <c r="I2198" s="8"/>
      <c r="N2198" s="23"/>
      <c r="O2198" s="24"/>
      <c r="P2198" s="19"/>
      <c r="Q2198" s="19"/>
      <c r="R2198" s="19"/>
      <c r="S2198" s="27"/>
      <c r="U2198" s="27"/>
      <c r="Y2198" s="9" t="s">
        <v>510</v>
      </c>
      <c r="Z2198" s="9" t="s">
        <v>232</v>
      </c>
      <c r="AA2198" s="9" t="s">
        <v>44</v>
      </c>
      <c r="AB2198" s="9">
        <v>7983328</v>
      </c>
      <c r="AC2198" s="9" t="s">
        <v>2980</v>
      </c>
      <c r="AD2198" s="9" t="s">
        <v>225</v>
      </c>
      <c r="AE2198" s="5">
        <f t="shared" si="90"/>
        <v>0</v>
      </c>
      <c r="AF2198" s="5" t="str">
        <f t="shared" si="91"/>
        <v>katA</v>
      </c>
      <c r="AG2198" s="153"/>
      <c r="AH2198" s="153"/>
      <c r="AI2198" t="s">
        <v>195</v>
      </c>
      <c r="AJ2198" t="s">
        <v>340</v>
      </c>
      <c r="AK2198" s="9" t="str">
        <f>VLOOKUP(Y2198,zdroj!D:AJ,33,0)</f>
        <v>katA</v>
      </c>
    </row>
    <row r="2199" spans="8:37" x14ac:dyDescent="0.25">
      <c r="H2199" s="8"/>
      <c r="I2199" s="8"/>
      <c r="N2199" s="23"/>
      <c r="O2199" s="24"/>
      <c r="P2199" s="19"/>
      <c r="Q2199" s="19"/>
      <c r="R2199" s="19"/>
      <c r="S2199" s="27"/>
      <c r="U2199" s="27"/>
      <c r="Y2199" s="9" t="s">
        <v>510</v>
      </c>
      <c r="Z2199" s="9" t="s">
        <v>232</v>
      </c>
      <c r="AA2199" s="9" t="s">
        <v>44</v>
      </c>
      <c r="AB2199" s="9">
        <v>7983336</v>
      </c>
      <c r="AC2199" s="9" t="s">
        <v>2981</v>
      </c>
      <c r="AD2199" s="9" t="s">
        <v>225</v>
      </c>
      <c r="AE2199" s="5">
        <f t="shared" si="90"/>
        <v>0</v>
      </c>
      <c r="AF2199" s="5" t="str">
        <f t="shared" si="91"/>
        <v>katA</v>
      </c>
      <c r="AG2199" s="153"/>
      <c r="AH2199" s="153"/>
      <c r="AI2199" t="s">
        <v>195</v>
      </c>
      <c r="AJ2199" t="s">
        <v>340</v>
      </c>
      <c r="AK2199" s="9" t="str">
        <f>VLOOKUP(Y2199,zdroj!D:AJ,33,0)</f>
        <v>katA</v>
      </c>
    </row>
    <row r="2200" spans="8:37" x14ac:dyDescent="0.25">
      <c r="H2200" s="8"/>
      <c r="I2200" s="8"/>
      <c r="N2200" s="23"/>
      <c r="O2200" s="24"/>
      <c r="P2200" s="19"/>
      <c r="Q2200" s="19"/>
      <c r="R2200" s="19"/>
      <c r="S2200" s="27"/>
      <c r="U2200" s="27"/>
      <c r="Y2200" s="9" t="s">
        <v>510</v>
      </c>
      <c r="Z2200" s="9" t="s">
        <v>232</v>
      </c>
      <c r="AA2200" s="9" t="s">
        <v>44</v>
      </c>
      <c r="AB2200" s="9">
        <v>7983344</v>
      </c>
      <c r="AC2200" s="9" t="s">
        <v>2982</v>
      </c>
      <c r="AD2200" s="9" t="s">
        <v>225</v>
      </c>
      <c r="AE2200" s="5">
        <f t="shared" si="90"/>
        <v>0</v>
      </c>
      <c r="AF2200" s="5" t="str">
        <f t="shared" si="91"/>
        <v>katA</v>
      </c>
      <c r="AG2200" s="153"/>
      <c r="AH2200" s="153"/>
      <c r="AI2200" t="s">
        <v>195</v>
      </c>
      <c r="AJ2200" t="s">
        <v>340</v>
      </c>
      <c r="AK2200" s="9" t="str">
        <f>VLOOKUP(Y2200,zdroj!D:AJ,33,0)</f>
        <v>katA</v>
      </c>
    </row>
    <row r="2201" spans="8:37" x14ac:dyDescent="0.25">
      <c r="H2201" s="8"/>
      <c r="I2201" s="8"/>
      <c r="N2201" s="23"/>
      <c r="O2201" s="24"/>
      <c r="P2201" s="19"/>
      <c r="Q2201" s="19"/>
      <c r="R2201" s="19"/>
      <c r="S2201" s="27"/>
      <c r="U2201" s="27"/>
      <c r="Y2201" s="9" t="s">
        <v>510</v>
      </c>
      <c r="Z2201" s="9" t="s">
        <v>232</v>
      </c>
      <c r="AA2201" s="9" t="s">
        <v>44</v>
      </c>
      <c r="AB2201" s="9">
        <v>7983352</v>
      </c>
      <c r="AC2201" s="9" t="s">
        <v>2983</v>
      </c>
      <c r="AD2201" s="9" t="s">
        <v>225</v>
      </c>
      <c r="AE2201" s="5">
        <f t="shared" si="90"/>
        <v>0</v>
      </c>
      <c r="AF2201" s="5" t="str">
        <f t="shared" si="91"/>
        <v>katA</v>
      </c>
      <c r="AG2201" s="153"/>
      <c r="AH2201" s="153"/>
      <c r="AI2201" t="s">
        <v>195</v>
      </c>
      <c r="AJ2201" t="s">
        <v>340</v>
      </c>
      <c r="AK2201" s="9" t="str">
        <f>VLOOKUP(Y2201,zdroj!D:AJ,33,0)</f>
        <v>katA</v>
      </c>
    </row>
    <row r="2202" spans="8:37" x14ac:dyDescent="0.25">
      <c r="H2202" s="8"/>
      <c r="I2202" s="8"/>
      <c r="N2202" s="23"/>
      <c r="O2202" s="24"/>
      <c r="P2202" s="19"/>
      <c r="Q2202" s="19"/>
      <c r="R2202" s="19"/>
      <c r="S2202" s="27"/>
      <c r="U2202" s="27"/>
      <c r="Y2202" s="9" t="s">
        <v>510</v>
      </c>
      <c r="Z2202" s="9" t="s">
        <v>232</v>
      </c>
      <c r="AA2202" s="9" t="s">
        <v>44</v>
      </c>
      <c r="AB2202" s="9">
        <v>7983361</v>
      </c>
      <c r="AC2202" s="9" t="s">
        <v>2984</v>
      </c>
      <c r="AD2202" s="9" t="s">
        <v>225</v>
      </c>
      <c r="AE2202" s="5">
        <f t="shared" si="90"/>
        <v>0</v>
      </c>
      <c r="AF2202" s="5" t="str">
        <f t="shared" si="91"/>
        <v>katA</v>
      </c>
      <c r="AG2202" s="153"/>
      <c r="AH2202" s="153"/>
      <c r="AI2202" t="s">
        <v>195</v>
      </c>
      <c r="AJ2202" t="s">
        <v>340</v>
      </c>
      <c r="AK2202" s="9" t="str">
        <f>VLOOKUP(Y2202,zdroj!D:AJ,33,0)</f>
        <v>katA</v>
      </c>
    </row>
    <row r="2203" spans="8:37" x14ac:dyDescent="0.25">
      <c r="H2203" s="8"/>
      <c r="I2203" s="8"/>
      <c r="N2203" s="23"/>
      <c r="O2203" s="24"/>
      <c r="P2203" s="19"/>
      <c r="Q2203" s="19"/>
      <c r="R2203" s="19"/>
      <c r="S2203" s="27"/>
      <c r="U2203" s="27"/>
      <c r="Y2203" s="9" t="s">
        <v>510</v>
      </c>
      <c r="Z2203" s="9" t="s">
        <v>232</v>
      </c>
      <c r="AA2203" s="9" t="s">
        <v>44</v>
      </c>
      <c r="AB2203" s="9">
        <v>7983379</v>
      </c>
      <c r="AC2203" s="9" t="s">
        <v>2985</v>
      </c>
      <c r="AD2203" s="9" t="s">
        <v>225</v>
      </c>
      <c r="AE2203" s="5">
        <f t="shared" si="90"/>
        <v>0</v>
      </c>
      <c r="AF2203" s="5" t="str">
        <f t="shared" si="91"/>
        <v>katA</v>
      </c>
      <c r="AG2203" s="153"/>
      <c r="AH2203" s="153"/>
      <c r="AI2203" t="s">
        <v>195</v>
      </c>
      <c r="AJ2203" t="s">
        <v>340</v>
      </c>
      <c r="AK2203" s="9" t="str">
        <f>VLOOKUP(Y2203,zdroj!D:AJ,33,0)</f>
        <v>katA</v>
      </c>
    </row>
    <row r="2204" spans="8:37" x14ac:dyDescent="0.25">
      <c r="H2204" s="8"/>
      <c r="I2204" s="8"/>
      <c r="N2204" s="23"/>
      <c r="O2204" s="24"/>
      <c r="P2204" s="19"/>
      <c r="Q2204" s="19"/>
      <c r="R2204" s="19"/>
      <c r="S2204" s="27"/>
      <c r="U2204" s="27"/>
      <c r="Y2204" s="9" t="s">
        <v>510</v>
      </c>
      <c r="Z2204" s="9" t="s">
        <v>232</v>
      </c>
      <c r="AA2204" s="9" t="s">
        <v>44</v>
      </c>
      <c r="AB2204" s="9">
        <v>7983387</v>
      </c>
      <c r="AC2204" s="9" t="s">
        <v>2986</v>
      </c>
      <c r="AD2204" s="9" t="s">
        <v>225</v>
      </c>
      <c r="AE2204" s="5">
        <f t="shared" si="90"/>
        <v>0</v>
      </c>
      <c r="AF2204" s="5" t="str">
        <f t="shared" si="91"/>
        <v>katA</v>
      </c>
      <c r="AG2204" s="153"/>
      <c r="AH2204" s="153"/>
      <c r="AI2204" t="s">
        <v>195</v>
      </c>
      <c r="AJ2204" t="s">
        <v>340</v>
      </c>
      <c r="AK2204" s="9" t="str">
        <f>VLOOKUP(Y2204,zdroj!D:AJ,33,0)</f>
        <v>katA</v>
      </c>
    </row>
    <row r="2205" spans="8:37" x14ac:dyDescent="0.25">
      <c r="H2205" s="8"/>
      <c r="I2205" s="8"/>
      <c r="N2205" s="23"/>
      <c r="O2205" s="24"/>
      <c r="P2205" s="19"/>
      <c r="Q2205" s="19"/>
      <c r="R2205" s="19"/>
      <c r="S2205" s="27"/>
      <c r="U2205" s="27"/>
      <c r="Y2205" s="9" t="s">
        <v>510</v>
      </c>
      <c r="Z2205" s="9" t="s">
        <v>232</v>
      </c>
      <c r="AA2205" s="9" t="s">
        <v>44</v>
      </c>
      <c r="AB2205" s="9">
        <v>7983395</v>
      </c>
      <c r="AC2205" s="9" t="s">
        <v>2987</v>
      </c>
      <c r="AD2205" s="9" t="s">
        <v>225</v>
      </c>
      <c r="AE2205" s="5">
        <f t="shared" si="90"/>
        <v>0</v>
      </c>
      <c r="AF2205" s="5" t="str">
        <f t="shared" si="91"/>
        <v>katA</v>
      </c>
      <c r="AG2205" s="153"/>
      <c r="AH2205" s="153"/>
      <c r="AI2205" t="s">
        <v>195</v>
      </c>
      <c r="AJ2205" t="s">
        <v>340</v>
      </c>
      <c r="AK2205" s="9" t="str">
        <f>VLOOKUP(Y2205,zdroj!D:AJ,33,0)</f>
        <v>katA</v>
      </c>
    </row>
    <row r="2206" spans="8:37" x14ac:dyDescent="0.25">
      <c r="H2206" s="8"/>
      <c r="I2206" s="8"/>
      <c r="N2206" s="23"/>
      <c r="O2206" s="24"/>
      <c r="P2206" s="19"/>
      <c r="Q2206" s="19"/>
      <c r="R2206" s="19"/>
      <c r="S2206" s="27"/>
      <c r="U2206" s="27"/>
      <c r="Y2206" s="9" t="s">
        <v>510</v>
      </c>
      <c r="Z2206" s="9" t="s">
        <v>232</v>
      </c>
      <c r="AA2206" s="9" t="s">
        <v>44</v>
      </c>
      <c r="AB2206" s="9">
        <v>7983417</v>
      </c>
      <c r="AC2206" s="9" t="s">
        <v>2988</v>
      </c>
      <c r="AD2206" s="9" t="s">
        <v>225</v>
      </c>
      <c r="AE2206" s="5">
        <f t="shared" si="90"/>
        <v>0</v>
      </c>
      <c r="AF2206" s="5" t="str">
        <f t="shared" si="91"/>
        <v>katA</v>
      </c>
      <c r="AG2206" s="153"/>
      <c r="AH2206" s="153"/>
      <c r="AI2206" t="s">
        <v>195</v>
      </c>
      <c r="AJ2206" t="s">
        <v>340</v>
      </c>
      <c r="AK2206" s="9" t="str">
        <f>VLOOKUP(Y2206,zdroj!D:AJ,33,0)</f>
        <v>katA</v>
      </c>
    </row>
    <row r="2207" spans="8:37" x14ac:dyDescent="0.25">
      <c r="H2207" s="8"/>
      <c r="I2207" s="8"/>
      <c r="N2207" s="23"/>
      <c r="O2207" s="24"/>
      <c r="P2207" s="19"/>
      <c r="Q2207" s="19"/>
      <c r="R2207" s="19"/>
      <c r="S2207" s="27"/>
      <c r="U2207" s="27"/>
      <c r="Y2207" s="9" t="s">
        <v>510</v>
      </c>
      <c r="Z2207" s="9" t="s">
        <v>232</v>
      </c>
      <c r="AA2207" s="9" t="s">
        <v>44</v>
      </c>
      <c r="AB2207" s="9">
        <v>7983450</v>
      </c>
      <c r="AC2207" s="9" t="s">
        <v>2989</v>
      </c>
      <c r="AD2207" s="9" t="s">
        <v>225</v>
      </c>
      <c r="AE2207" s="5">
        <f t="shared" si="90"/>
        <v>0</v>
      </c>
      <c r="AF2207" s="5" t="str">
        <f t="shared" si="91"/>
        <v>katA</v>
      </c>
      <c r="AG2207" s="153"/>
      <c r="AH2207" s="153"/>
      <c r="AI2207" t="s">
        <v>236</v>
      </c>
      <c r="AJ2207" t="s">
        <v>17878</v>
      </c>
      <c r="AK2207" s="9" t="str">
        <f>VLOOKUP(Y2207,zdroj!D:AJ,33,0)</f>
        <v>katA</v>
      </c>
    </row>
    <row r="2208" spans="8:37" x14ac:dyDescent="0.25">
      <c r="H2208" s="8"/>
      <c r="I2208" s="8"/>
      <c r="N2208" s="23"/>
      <c r="O2208" s="24"/>
      <c r="P2208" s="19"/>
      <c r="Q2208" s="19"/>
      <c r="R2208" s="19"/>
      <c r="S2208" s="27"/>
      <c r="U2208" s="27"/>
      <c r="Y2208" s="9" t="s">
        <v>510</v>
      </c>
      <c r="Z2208" s="9" t="s">
        <v>232</v>
      </c>
      <c r="AA2208" s="9" t="s">
        <v>44</v>
      </c>
      <c r="AB2208" s="9">
        <v>7983468</v>
      </c>
      <c r="AC2208" s="9" t="s">
        <v>2990</v>
      </c>
      <c r="AD2208" s="9" t="s">
        <v>225</v>
      </c>
      <c r="AE2208" s="5">
        <f t="shared" si="90"/>
        <v>0</v>
      </c>
      <c r="AF2208" s="5" t="str">
        <f t="shared" si="91"/>
        <v>katA</v>
      </c>
      <c r="AG2208" s="153"/>
      <c r="AH2208" s="153"/>
      <c r="AI2208" t="s">
        <v>195</v>
      </c>
      <c r="AJ2208" t="s">
        <v>340</v>
      </c>
      <c r="AK2208" s="9" t="str">
        <f>VLOOKUP(Y2208,zdroj!D:AJ,33,0)</f>
        <v>katA</v>
      </c>
    </row>
    <row r="2209" spans="8:37" x14ac:dyDescent="0.25">
      <c r="H2209" s="8"/>
      <c r="I2209" s="8"/>
      <c r="N2209" s="23"/>
      <c r="O2209" s="24"/>
      <c r="P2209" s="19"/>
      <c r="Q2209" s="19"/>
      <c r="R2209" s="19"/>
      <c r="S2209" s="27"/>
      <c r="U2209" s="27"/>
      <c r="Y2209" s="9" t="s">
        <v>510</v>
      </c>
      <c r="Z2209" s="9" t="s">
        <v>232</v>
      </c>
      <c r="AA2209" s="9" t="s">
        <v>44</v>
      </c>
      <c r="AB2209" s="9">
        <v>7983514</v>
      </c>
      <c r="AC2209" s="9" t="s">
        <v>2991</v>
      </c>
      <c r="AD2209" s="9" t="s">
        <v>225</v>
      </c>
      <c r="AE2209" s="5">
        <f t="shared" si="90"/>
        <v>0</v>
      </c>
      <c r="AF2209" s="5" t="str">
        <f t="shared" si="91"/>
        <v>katA</v>
      </c>
      <c r="AG2209" s="153"/>
      <c r="AH2209" s="153"/>
      <c r="AI2209" t="s">
        <v>195</v>
      </c>
      <c r="AJ2209" t="s">
        <v>340</v>
      </c>
      <c r="AK2209" s="9" t="str">
        <f>VLOOKUP(Y2209,zdroj!D:AJ,33,0)</f>
        <v>katA</v>
      </c>
    </row>
    <row r="2210" spans="8:37" x14ac:dyDescent="0.25">
      <c r="H2210" s="8"/>
      <c r="I2210" s="8"/>
      <c r="N2210" s="23"/>
      <c r="O2210" s="24"/>
      <c r="P2210" s="19"/>
      <c r="Q2210" s="19"/>
      <c r="R2210" s="19"/>
      <c r="S2210" s="27"/>
      <c r="U2210" s="27"/>
      <c r="Y2210" s="9" t="s">
        <v>510</v>
      </c>
      <c r="Z2210" s="9" t="s">
        <v>232</v>
      </c>
      <c r="AA2210" s="9" t="s">
        <v>44</v>
      </c>
      <c r="AB2210" s="9">
        <v>7983590</v>
      </c>
      <c r="AC2210" s="9" t="s">
        <v>2992</v>
      </c>
      <c r="AD2210" s="9" t="s">
        <v>225</v>
      </c>
      <c r="AE2210" s="5">
        <f t="shared" si="90"/>
        <v>0</v>
      </c>
      <c r="AF2210" s="5" t="str">
        <f t="shared" si="91"/>
        <v>katA</v>
      </c>
      <c r="AG2210" s="153"/>
      <c r="AH2210" s="153"/>
      <c r="AI2210" t="s">
        <v>195</v>
      </c>
      <c r="AJ2210" t="s">
        <v>340</v>
      </c>
      <c r="AK2210" s="9" t="str">
        <f>VLOOKUP(Y2210,zdroj!D:AJ,33,0)</f>
        <v>katA</v>
      </c>
    </row>
    <row r="2211" spans="8:37" x14ac:dyDescent="0.25">
      <c r="H2211" s="8"/>
      <c r="I2211" s="8"/>
      <c r="N2211" s="23"/>
      <c r="O2211" s="24"/>
      <c r="P2211" s="19"/>
      <c r="Q2211" s="19"/>
      <c r="R2211" s="19"/>
      <c r="S2211" s="27"/>
      <c r="U2211" s="27"/>
      <c r="Y2211" s="9" t="s">
        <v>510</v>
      </c>
      <c r="Z2211" s="9" t="s">
        <v>232</v>
      </c>
      <c r="AA2211" s="9" t="s">
        <v>44</v>
      </c>
      <c r="AB2211" s="9">
        <v>7983611</v>
      </c>
      <c r="AC2211" s="9" t="s">
        <v>2993</v>
      </c>
      <c r="AD2211" s="9" t="s">
        <v>225</v>
      </c>
      <c r="AE2211" s="5">
        <f t="shared" si="90"/>
        <v>0</v>
      </c>
      <c r="AF2211" s="5" t="str">
        <f t="shared" si="91"/>
        <v>katA</v>
      </c>
      <c r="AG2211" s="153"/>
      <c r="AH2211" s="153"/>
      <c r="AI2211" t="s">
        <v>195</v>
      </c>
      <c r="AJ2211" t="s">
        <v>340</v>
      </c>
      <c r="AK2211" s="9" t="str">
        <f>VLOOKUP(Y2211,zdroj!D:AJ,33,0)</f>
        <v>katA</v>
      </c>
    </row>
    <row r="2212" spans="8:37" x14ac:dyDescent="0.25">
      <c r="H2212" s="8"/>
      <c r="I2212" s="8"/>
      <c r="N2212" s="23"/>
      <c r="O2212" s="24"/>
      <c r="P2212" s="19"/>
      <c r="Q2212" s="19"/>
      <c r="R2212" s="19"/>
      <c r="S2212" s="27"/>
      <c r="U2212" s="27"/>
      <c r="Y2212" s="9" t="s">
        <v>510</v>
      </c>
      <c r="Z2212" s="9" t="s">
        <v>232</v>
      </c>
      <c r="AA2212" s="9" t="s">
        <v>44</v>
      </c>
      <c r="AB2212" s="9">
        <v>7983638</v>
      </c>
      <c r="AC2212" s="9" t="s">
        <v>2994</v>
      </c>
      <c r="AD2212" s="9" t="s">
        <v>225</v>
      </c>
      <c r="AE2212" s="5">
        <f t="shared" si="90"/>
        <v>0</v>
      </c>
      <c r="AF2212" s="5" t="str">
        <f t="shared" si="91"/>
        <v>katA</v>
      </c>
      <c r="AG2212" s="153"/>
      <c r="AH2212" s="153"/>
      <c r="AI2212" t="s">
        <v>195</v>
      </c>
      <c r="AJ2212" t="s">
        <v>340</v>
      </c>
      <c r="AK2212" s="9" t="str">
        <f>VLOOKUP(Y2212,zdroj!D:AJ,33,0)</f>
        <v>katA</v>
      </c>
    </row>
    <row r="2213" spans="8:37" x14ac:dyDescent="0.25">
      <c r="H2213" s="8"/>
      <c r="I2213" s="8"/>
      <c r="N2213" s="23"/>
      <c r="O2213" s="24"/>
      <c r="P2213" s="19"/>
      <c r="Q2213" s="19"/>
      <c r="R2213" s="19"/>
      <c r="S2213" s="27"/>
      <c r="U2213" s="27"/>
      <c r="Y2213" s="9" t="s">
        <v>510</v>
      </c>
      <c r="Z2213" s="9" t="s">
        <v>232</v>
      </c>
      <c r="AA2213" s="9" t="s">
        <v>44</v>
      </c>
      <c r="AB2213" s="9">
        <v>7983654</v>
      </c>
      <c r="AC2213" s="9" t="s">
        <v>2995</v>
      </c>
      <c r="AD2213" s="9" t="s">
        <v>225</v>
      </c>
      <c r="AE2213" s="5">
        <f t="shared" si="90"/>
        <v>0</v>
      </c>
      <c r="AF2213" s="5" t="str">
        <f t="shared" si="91"/>
        <v>katA</v>
      </c>
      <c r="AG2213" s="153"/>
      <c r="AH2213" s="153"/>
      <c r="AI2213" t="s">
        <v>195</v>
      </c>
      <c r="AJ2213" t="s">
        <v>340</v>
      </c>
      <c r="AK2213" s="9" t="str">
        <f>VLOOKUP(Y2213,zdroj!D:AJ,33,0)</f>
        <v>katA</v>
      </c>
    </row>
    <row r="2214" spans="8:37" x14ac:dyDescent="0.25">
      <c r="H2214" s="8"/>
      <c r="I2214" s="8"/>
      <c r="N2214" s="23"/>
      <c r="O2214" s="24"/>
      <c r="P2214" s="19"/>
      <c r="Q2214" s="19"/>
      <c r="R2214" s="19"/>
      <c r="S2214" s="27"/>
      <c r="U2214" s="27"/>
      <c r="Y2214" s="9" t="s">
        <v>510</v>
      </c>
      <c r="Z2214" s="9" t="s">
        <v>232</v>
      </c>
      <c r="AA2214" s="9" t="s">
        <v>44</v>
      </c>
      <c r="AB2214" s="9">
        <v>7983662</v>
      </c>
      <c r="AC2214" s="9" t="s">
        <v>2996</v>
      </c>
      <c r="AD2214" s="9" t="s">
        <v>225</v>
      </c>
      <c r="AE2214" s="5">
        <f t="shared" si="90"/>
        <v>0</v>
      </c>
      <c r="AF2214" s="5" t="str">
        <f t="shared" si="91"/>
        <v>katA</v>
      </c>
      <c r="AG2214" s="153"/>
      <c r="AH2214" s="153"/>
      <c r="AI2214" t="s">
        <v>195</v>
      </c>
      <c r="AJ2214" t="s">
        <v>340</v>
      </c>
      <c r="AK2214" s="9" t="str">
        <f>VLOOKUP(Y2214,zdroj!D:AJ,33,0)</f>
        <v>katA</v>
      </c>
    </row>
    <row r="2215" spans="8:37" x14ac:dyDescent="0.25">
      <c r="H2215" s="8"/>
      <c r="I2215" s="8"/>
      <c r="N2215" s="23"/>
      <c r="O2215" s="24"/>
      <c r="P2215" s="19"/>
      <c r="Q2215" s="19"/>
      <c r="R2215" s="19"/>
      <c r="S2215" s="27"/>
      <c r="U2215" s="27"/>
      <c r="Y2215" s="9" t="s">
        <v>510</v>
      </c>
      <c r="Z2215" s="9" t="s">
        <v>232</v>
      </c>
      <c r="AA2215" s="9" t="s">
        <v>44</v>
      </c>
      <c r="AB2215" s="9">
        <v>7983697</v>
      </c>
      <c r="AC2215" s="9" t="s">
        <v>2997</v>
      </c>
      <c r="AD2215" s="9" t="s">
        <v>225</v>
      </c>
      <c r="AE2215" s="5">
        <f t="shared" si="90"/>
        <v>0</v>
      </c>
      <c r="AF2215" s="5" t="str">
        <f t="shared" si="91"/>
        <v>katA</v>
      </c>
      <c r="AG2215" s="153"/>
      <c r="AH2215" s="153"/>
      <c r="AI2215" t="s">
        <v>195</v>
      </c>
      <c r="AJ2215" t="s">
        <v>340</v>
      </c>
      <c r="AK2215" s="9" t="str">
        <f>VLOOKUP(Y2215,zdroj!D:AJ,33,0)</f>
        <v>katA</v>
      </c>
    </row>
    <row r="2216" spans="8:37" x14ac:dyDescent="0.25">
      <c r="H2216" s="8"/>
      <c r="I2216" s="8"/>
      <c r="N2216" s="23"/>
      <c r="O2216" s="24"/>
      <c r="P2216" s="19"/>
      <c r="Q2216" s="19"/>
      <c r="R2216" s="19"/>
      <c r="S2216" s="27"/>
      <c r="U2216" s="27"/>
      <c r="Y2216" s="9" t="s">
        <v>510</v>
      </c>
      <c r="Z2216" s="9" t="s">
        <v>232</v>
      </c>
      <c r="AA2216" s="9" t="s">
        <v>44</v>
      </c>
      <c r="AB2216" s="9">
        <v>7983743</v>
      </c>
      <c r="AC2216" s="9" t="s">
        <v>2998</v>
      </c>
      <c r="AD2216" s="9" t="s">
        <v>225</v>
      </c>
      <c r="AE2216" s="5">
        <f t="shared" si="90"/>
        <v>0</v>
      </c>
      <c r="AF2216" s="5" t="str">
        <f t="shared" si="91"/>
        <v>katA</v>
      </c>
      <c r="AG2216" s="153"/>
      <c r="AH2216" s="153"/>
      <c r="AI2216" t="s">
        <v>195</v>
      </c>
      <c r="AJ2216" t="s">
        <v>340</v>
      </c>
      <c r="AK2216" s="9" t="str">
        <f>VLOOKUP(Y2216,zdroj!D:AJ,33,0)</f>
        <v>katA</v>
      </c>
    </row>
    <row r="2217" spans="8:37" x14ac:dyDescent="0.25">
      <c r="H2217" s="8"/>
      <c r="I2217" s="8"/>
      <c r="N2217" s="23"/>
      <c r="O2217" s="24"/>
      <c r="P2217" s="19"/>
      <c r="Q2217" s="19"/>
      <c r="R2217" s="19"/>
      <c r="S2217" s="27"/>
      <c r="U2217" s="27"/>
      <c r="Y2217" s="9" t="s">
        <v>510</v>
      </c>
      <c r="Z2217" s="9" t="s">
        <v>232</v>
      </c>
      <c r="AA2217" s="9" t="s">
        <v>44</v>
      </c>
      <c r="AB2217" s="9">
        <v>28148665</v>
      </c>
      <c r="AC2217" s="9" t="s">
        <v>2999</v>
      </c>
      <c r="AD2217" s="9" t="s">
        <v>225</v>
      </c>
      <c r="AE2217" s="5">
        <f t="shared" si="90"/>
        <v>0</v>
      </c>
      <c r="AF2217" s="5" t="str">
        <f t="shared" si="91"/>
        <v>katA</v>
      </c>
      <c r="AG2217" s="153"/>
      <c r="AH2217" s="153"/>
      <c r="AI2217" t="s">
        <v>201</v>
      </c>
      <c r="AJ2217" t="s">
        <v>17878</v>
      </c>
      <c r="AK2217" s="9" t="str">
        <f>VLOOKUP(Y2217,zdroj!D:AJ,33,0)</f>
        <v>katA</v>
      </c>
    </row>
    <row r="2218" spans="8:37" x14ac:dyDescent="0.25">
      <c r="H2218" s="8"/>
      <c r="I2218" s="8"/>
      <c r="N2218" s="23"/>
      <c r="O2218" s="24"/>
      <c r="P2218" s="19"/>
      <c r="Q2218" s="19"/>
      <c r="R2218" s="19"/>
      <c r="S2218" s="27"/>
      <c r="U2218" s="27"/>
      <c r="Y2218" s="9" t="s">
        <v>510</v>
      </c>
      <c r="Z2218" s="9" t="s">
        <v>232</v>
      </c>
      <c r="AA2218" s="9" t="s">
        <v>44</v>
      </c>
      <c r="AB2218" s="9">
        <v>28148673</v>
      </c>
      <c r="AC2218" s="9" t="s">
        <v>3000</v>
      </c>
      <c r="AD2218" s="9" t="s">
        <v>225</v>
      </c>
      <c r="AE2218" s="5">
        <f t="shared" si="90"/>
        <v>0</v>
      </c>
      <c r="AF2218" s="5" t="str">
        <f t="shared" si="91"/>
        <v>katA</v>
      </c>
      <c r="AG2218" s="153"/>
      <c r="AH2218" s="153"/>
      <c r="AI2218" t="s">
        <v>195</v>
      </c>
      <c r="AJ2218" t="s">
        <v>340</v>
      </c>
      <c r="AK2218" s="9" t="str">
        <f>VLOOKUP(Y2218,zdroj!D:AJ,33,0)</f>
        <v>katA</v>
      </c>
    </row>
    <row r="2219" spans="8:37" x14ac:dyDescent="0.25">
      <c r="H2219" s="8"/>
      <c r="I2219" s="8"/>
      <c r="N2219" s="23"/>
      <c r="O2219" s="24"/>
      <c r="P2219" s="19"/>
      <c r="Q2219" s="19"/>
      <c r="R2219" s="19"/>
      <c r="S2219" s="27"/>
      <c r="U2219" s="27"/>
      <c r="Y2219" s="9" t="s">
        <v>510</v>
      </c>
      <c r="Z2219" s="9" t="s">
        <v>232</v>
      </c>
      <c r="AA2219" s="9" t="s">
        <v>44</v>
      </c>
      <c r="AB2219" s="9">
        <v>7982844</v>
      </c>
      <c r="AC2219" s="9" t="s">
        <v>3001</v>
      </c>
      <c r="AD2219" s="9" t="s">
        <v>225</v>
      </c>
      <c r="AE2219" s="5">
        <f t="shared" si="90"/>
        <v>0</v>
      </c>
      <c r="AF2219" s="5" t="str">
        <f t="shared" si="91"/>
        <v>katA</v>
      </c>
      <c r="AG2219" s="153"/>
      <c r="AH2219" s="153"/>
      <c r="AI2219" t="s">
        <v>201</v>
      </c>
      <c r="AJ2219" t="s">
        <v>17878</v>
      </c>
      <c r="AK2219" s="9" t="str">
        <f>VLOOKUP(Y2219,zdroj!D:AJ,33,0)</f>
        <v>katA</v>
      </c>
    </row>
    <row r="2220" spans="8:37" x14ac:dyDescent="0.25">
      <c r="H2220" s="8"/>
      <c r="I2220" s="8"/>
      <c r="N2220" s="23"/>
      <c r="O2220" s="24"/>
      <c r="P2220" s="19"/>
      <c r="Q2220" s="19"/>
      <c r="R2220" s="19"/>
      <c r="S2220" s="27"/>
      <c r="U2220" s="27"/>
      <c r="Y2220" s="9" t="s">
        <v>510</v>
      </c>
      <c r="Z2220" s="9" t="s">
        <v>232</v>
      </c>
      <c r="AA2220" s="9" t="s">
        <v>44</v>
      </c>
      <c r="AB2220" s="9">
        <v>7982852</v>
      </c>
      <c r="AC2220" s="9" t="s">
        <v>3002</v>
      </c>
      <c r="AD2220" s="9" t="s">
        <v>225</v>
      </c>
      <c r="AE2220" s="5">
        <f t="shared" si="90"/>
        <v>0</v>
      </c>
      <c r="AF2220" s="5" t="str">
        <f t="shared" si="91"/>
        <v>katA</v>
      </c>
      <c r="AG2220" s="153"/>
      <c r="AH2220" s="153"/>
      <c r="AI2220" t="s">
        <v>201</v>
      </c>
      <c r="AJ2220" t="s">
        <v>17878</v>
      </c>
      <c r="AK2220" s="9" t="str">
        <f>VLOOKUP(Y2220,zdroj!D:AJ,33,0)</f>
        <v>katA</v>
      </c>
    </row>
    <row r="2221" spans="8:37" x14ac:dyDescent="0.25">
      <c r="H2221" s="8"/>
      <c r="I2221" s="8"/>
      <c r="N2221" s="23"/>
      <c r="O2221" s="24"/>
      <c r="P2221" s="19"/>
      <c r="Q2221" s="19"/>
      <c r="R2221" s="19"/>
      <c r="S2221" s="27"/>
      <c r="U2221" s="27"/>
      <c r="Y2221" s="9" t="s">
        <v>510</v>
      </c>
      <c r="Z2221" s="9" t="s">
        <v>232</v>
      </c>
      <c r="AA2221" s="9" t="s">
        <v>44</v>
      </c>
      <c r="AB2221" s="9">
        <v>7982861</v>
      </c>
      <c r="AC2221" s="9" t="s">
        <v>3003</v>
      </c>
      <c r="AD2221" s="9" t="s">
        <v>225</v>
      </c>
      <c r="AE2221" s="5">
        <f t="shared" si="90"/>
        <v>0</v>
      </c>
      <c r="AF2221" s="5" t="str">
        <f t="shared" si="91"/>
        <v>katA</v>
      </c>
      <c r="AG2221" s="153"/>
      <c r="AH2221" s="153"/>
      <c r="AI2221" t="s">
        <v>201</v>
      </c>
      <c r="AJ2221" t="s">
        <v>17878</v>
      </c>
      <c r="AK2221" s="9" t="str">
        <f>VLOOKUP(Y2221,zdroj!D:AJ,33,0)</f>
        <v>katA</v>
      </c>
    </row>
    <row r="2222" spans="8:37" x14ac:dyDescent="0.25">
      <c r="H2222" s="8"/>
      <c r="I2222" s="8"/>
      <c r="N2222" s="23"/>
      <c r="O2222" s="24"/>
      <c r="P2222" s="19"/>
      <c r="Q2222" s="19"/>
      <c r="R2222" s="19"/>
      <c r="S2222" s="27"/>
      <c r="U2222" s="27"/>
      <c r="Y2222" s="9" t="s">
        <v>510</v>
      </c>
      <c r="Z2222" s="9" t="s">
        <v>232</v>
      </c>
      <c r="AA2222" s="9" t="s">
        <v>44</v>
      </c>
      <c r="AB2222" s="9">
        <v>7982879</v>
      </c>
      <c r="AC2222" s="9" t="s">
        <v>3004</v>
      </c>
      <c r="AD2222" s="9" t="s">
        <v>225</v>
      </c>
      <c r="AE2222" s="5">
        <f t="shared" si="90"/>
        <v>0</v>
      </c>
      <c r="AF2222" s="5" t="str">
        <f t="shared" si="91"/>
        <v>katA</v>
      </c>
      <c r="AG2222" s="153"/>
      <c r="AH2222" s="153"/>
      <c r="AI2222" t="s">
        <v>201</v>
      </c>
      <c r="AJ2222" t="s">
        <v>17878</v>
      </c>
      <c r="AK2222" s="9" t="str">
        <f>VLOOKUP(Y2222,zdroj!D:AJ,33,0)</f>
        <v>katA</v>
      </c>
    </row>
    <row r="2223" spans="8:37" x14ac:dyDescent="0.25">
      <c r="H2223" s="8"/>
      <c r="I2223" s="8"/>
      <c r="N2223" s="23"/>
      <c r="O2223" s="24"/>
      <c r="P2223" s="19"/>
      <c r="Q2223" s="19"/>
      <c r="R2223" s="19"/>
      <c r="S2223" s="27"/>
      <c r="U2223" s="27"/>
      <c r="Y2223" s="9" t="s">
        <v>510</v>
      </c>
      <c r="Z2223" s="9" t="s">
        <v>232</v>
      </c>
      <c r="AA2223" s="9" t="s">
        <v>44</v>
      </c>
      <c r="AB2223" s="9">
        <v>7982887</v>
      </c>
      <c r="AC2223" s="9" t="s">
        <v>3005</v>
      </c>
      <c r="AD2223" s="9" t="s">
        <v>225</v>
      </c>
      <c r="AE2223" s="5">
        <f t="shared" si="90"/>
        <v>0</v>
      </c>
      <c r="AF2223" s="5" t="str">
        <f t="shared" si="91"/>
        <v>katA</v>
      </c>
      <c r="AG2223" s="153"/>
      <c r="AH2223" s="153"/>
      <c r="AI2223" t="s">
        <v>201</v>
      </c>
      <c r="AJ2223" t="s">
        <v>17878</v>
      </c>
      <c r="AK2223" s="9" t="str">
        <f>VLOOKUP(Y2223,zdroj!D:AJ,33,0)</f>
        <v>katA</v>
      </c>
    </row>
    <row r="2224" spans="8:37" x14ac:dyDescent="0.25">
      <c r="H2224" s="8"/>
      <c r="I2224" s="8"/>
      <c r="N2224" s="23"/>
      <c r="O2224" s="24"/>
      <c r="P2224" s="19"/>
      <c r="Q2224" s="19"/>
      <c r="R2224" s="19"/>
      <c r="S2224" s="27"/>
      <c r="U2224" s="27"/>
      <c r="Y2224" s="9" t="s">
        <v>510</v>
      </c>
      <c r="Z2224" s="9" t="s">
        <v>232</v>
      </c>
      <c r="AA2224" s="9" t="s">
        <v>44</v>
      </c>
      <c r="AB2224" s="9">
        <v>7982909</v>
      </c>
      <c r="AC2224" s="9" t="s">
        <v>3006</v>
      </c>
      <c r="AD2224" s="9" t="s">
        <v>225</v>
      </c>
      <c r="AE2224" s="5">
        <f t="shared" si="90"/>
        <v>0</v>
      </c>
      <c r="AF2224" s="5" t="str">
        <f t="shared" si="91"/>
        <v>katA</v>
      </c>
      <c r="AG2224" s="153"/>
      <c r="AH2224" s="153"/>
      <c r="AI2224" t="s">
        <v>201</v>
      </c>
      <c r="AJ2224" t="s">
        <v>17878</v>
      </c>
      <c r="AK2224" s="9" t="str">
        <f>VLOOKUP(Y2224,zdroj!D:AJ,33,0)</f>
        <v>katA</v>
      </c>
    </row>
    <row r="2225" spans="8:37" x14ac:dyDescent="0.25">
      <c r="H2225" s="8"/>
      <c r="I2225" s="8"/>
      <c r="N2225" s="23"/>
      <c r="O2225" s="24"/>
      <c r="P2225" s="19"/>
      <c r="Q2225" s="19"/>
      <c r="R2225" s="19"/>
      <c r="S2225" s="27"/>
      <c r="U2225" s="27"/>
      <c r="Y2225" s="9" t="s">
        <v>510</v>
      </c>
      <c r="Z2225" s="9" t="s">
        <v>232</v>
      </c>
      <c r="AA2225" s="9" t="s">
        <v>44</v>
      </c>
      <c r="AB2225" s="9">
        <v>7982917</v>
      </c>
      <c r="AC2225" s="9" t="s">
        <v>3007</v>
      </c>
      <c r="AD2225" s="9" t="s">
        <v>225</v>
      </c>
      <c r="AE2225" s="5">
        <f t="shared" si="90"/>
        <v>0</v>
      </c>
      <c r="AF2225" s="5" t="str">
        <f t="shared" si="91"/>
        <v>katA</v>
      </c>
      <c r="AG2225" s="153"/>
      <c r="AH2225" s="153"/>
      <c r="AI2225" t="s">
        <v>201</v>
      </c>
      <c r="AJ2225" t="s">
        <v>17878</v>
      </c>
      <c r="AK2225" s="9" t="str">
        <f>VLOOKUP(Y2225,zdroj!D:AJ,33,0)</f>
        <v>katA</v>
      </c>
    </row>
    <row r="2226" spans="8:37" x14ac:dyDescent="0.25">
      <c r="H2226" s="8"/>
      <c r="I2226" s="8"/>
      <c r="N2226" s="23"/>
      <c r="O2226" s="24"/>
      <c r="P2226" s="19"/>
      <c r="Q2226" s="19"/>
      <c r="R2226" s="19"/>
      <c r="S2226" s="27"/>
      <c r="U2226" s="27"/>
      <c r="Y2226" s="9" t="s">
        <v>510</v>
      </c>
      <c r="Z2226" s="9" t="s">
        <v>232</v>
      </c>
      <c r="AA2226" s="9" t="s">
        <v>44</v>
      </c>
      <c r="AB2226" s="9">
        <v>7982925</v>
      </c>
      <c r="AC2226" s="9" t="s">
        <v>3008</v>
      </c>
      <c r="AD2226" s="9" t="s">
        <v>225</v>
      </c>
      <c r="AE2226" s="5">
        <f t="shared" si="90"/>
        <v>0</v>
      </c>
      <c r="AF2226" s="5" t="str">
        <f t="shared" si="91"/>
        <v>katA</v>
      </c>
      <c r="AG2226" s="153"/>
      <c r="AH2226" s="153"/>
      <c r="AI2226" t="s">
        <v>201</v>
      </c>
      <c r="AJ2226" t="s">
        <v>17878</v>
      </c>
      <c r="AK2226" s="9" t="str">
        <f>VLOOKUP(Y2226,zdroj!D:AJ,33,0)</f>
        <v>katA</v>
      </c>
    </row>
    <row r="2227" spans="8:37" x14ac:dyDescent="0.25">
      <c r="H2227" s="8"/>
      <c r="I2227" s="8"/>
      <c r="N2227" s="23"/>
      <c r="O2227" s="24"/>
      <c r="P2227" s="19"/>
      <c r="Q2227" s="19"/>
      <c r="R2227" s="19"/>
      <c r="S2227" s="27"/>
      <c r="U2227" s="27"/>
      <c r="Y2227" s="9" t="s">
        <v>510</v>
      </c>
      <c r="Z2227" s="9" t="s">
        <v>232</v>
      </c>
      <c r="AA2227" s="9" t="s">
        <v>44</v>
      </c>
      <c r="AB2227" s="9">
        <v>7982933</v>
      </c>
      <c r="AC2227" s="9" t="s">
        <v>3009</v>
      </c>
      <c r="AD2227" s="9" t="s">
        <v>225</v>
      </c>
      <c r="AE2227" s="5">
        <f t="shared" si="90"/>
        <v>0</v>
      </c>
      <c r="AF2227" s="5" t="str">
        <f t="shared" si="91"/>
        <v>katA</v>
      </c>
      <c r="AG2227" s="153"/>
      <c r="AH2227" s="153"/>
      <c r="AI2227" t="s">
        <v>201</v>
      </c>
      <c r="AJ2227" t="s">
        <v>17878</v>
      </c>
      <c r="AK2227" s="9" t="str">
        <f>VLOOKUP(Y2227,zdroj!D:AJ,33,0)</f>
        <v>katA</v>
      </c>
    </row>
    <row r="2228" spans="8:37" x14ac:dyDescent="0.25">
      <c r="H2228" s="8"/>
      <c r="I2228" s="8"/>
      <c r="N2228" s="23"/>
      <c r="O2228" s="24"/>
      <c r="P2228" s="19"/>
      <c r="Q2228" s="19"/>
      <c r="R2228" s="19"/>
      <c r="S2228" s="27"/>
      <c r="U2228" s="27"/>
      <c r="Y2228" s="9" t="s">
        <v>510</v>
      </c>
      <c r="Z2228" s="9" t="s">
        <v>232</v>
      </c>
      <c r="AA2228" s="9" t="s">
        <v>44</v>
      </c>
      <c r="AB2228" s="9">
        <v>7982941</v>
      </c>
      <c r="AC2228" s="9" t="s">
        <v>3010</v>
      </c>
      <c r="AD2228" s="9" t="s">
        <v>225</v>
      </c>
      <c r="AE2228" s="5">
        <f t="shared" si="90"/>
        <v>0</v>
      </c>
      <c r="AF2228" s="5" t="str">
        <f t="shared" si="91"/>
        <v>katA</v>
      </c>
      <c r="AG2228" s="153"/>
      <c r="AH2228" s="153"/>
      <c r="AI2228" t="s">
        <v>17880</v>
      </c>
      <c r="AJ2228" t="s">
        <v>17878</v>
      </c>
      <c r="AK2228" s="9" t="str">
        <f>VLOOKUP(Y2228,zdroj!D:AJ,33,0)</f>
        <v>katA</v>
      </c>
    </row>
    <row r="2229" spans="8:37" x14ac:dyDescent="0.25">
      <c r="H2229" s="8"/>
      <c r="I2229" s="8"/>
      <c r="N2229" s="23"/>
      <c r="O2229" s="24"/>
      <c r="P2229" s="19"/>
      <c r="Q2229" s="19"/>
      <c r="R2229" s="19"/>
      <c r="S2229" s="27"/>
      <c r="U2229" s="27"/>
      <c r="Y2229" s="9" t="s">
        <v>510</v>
      </c>
      <c r="Z2229" s="9" t="s">
        <v>232</v>
      </c>
      <c r="AA2229" s="9" t="s">
        <v>44</v>
      </c>
      <c r="AB2229" s="9">
        <v>7982968</v>
      </c>
      <c r="AC2229" s="9" t="s">
        <v>3011</v>
      </c>
      <c r="AD2229" s="9" t="s">
        <v>225</v>
      </c>
      <c r="AE2229" s="5">
        <f t="shared" si="90"/>
        <v>0</v>
      </c>
      <c r="AF2229" s="5" t="str">
        <f t="shared" si="91"/>
        <v>katA</v>
      </c>
      <c r="AG2229" s="153"/>
      <c r="AH2229" s="153"/>
      <c r="AI2229" t="s">
        <v>201</v>
      </c>
      <c r="AJ2229" t="s">
        <v>17878</v>
      </c>
      <c r="AK2229" s="9" t="str">
        <f>VLOOKUP(Y2229,zdroj!D:AJ,33,0)</f>
        <v>katA</v>
      </c>
    </row>
    <row r="2230" spans="8:37" x14ac:dyDescent="0.25">
      <c r="H2230" s="8"/>
      <c r="I2230" s="8"/>
      <c r="N2230" s="23"/>
      <c r="O2230" s="24"/>
      <c r="P2230" s="19"/>
      <c r="Q2230" s="19"/>
      <c r="R2230" s="19"/>
      <c r="S2230" s="27"/>
      <c r="U2230" s="27"/>
      <c r="Y2230" s="9" t="s">
        <v>510</v>
      </c>
      <c r="Z2230" s="9" t="s">
        <v>232</v>
      </c>
      <c r="AA2230" s="9" t="s">
        <v>44</v>
      </c>
      <c r="AB2230" s="9">
        <v>7982976</v>
      </c>
      <c r="AC2230" s="9" t="s">
        <v>3012</v>
      </c>
      <c r="AD2230" s="9" t="s">
        <v>225</v>
      </c>
      <c r="AE2230" s="5">
        <f t="shared" si="90"/>
        <v>0</v>
      </c>
      <c r="AF2230" s="5" t="str">
        <f t="shared" si="91"/>
        <v>katA</v>
      </c>
      <c r="AG2230" s="153"/>
      <c r="AH2230" s="153"/>
      <c r="AI2230" t="s">
        <v>17879</v>
      </c>
      <c r="AJ2230" t="s">
        <v>17878</v>
      </c>
      <c r="AK2230" s="9" t="str">
        <f>VLOOKUP(Y2230,zdroj!D:AJ,33,0)</f>
        <v>katA</v>
      </c>
    </row>
    <row r="2231" spans="8:37" x14ac:dyDescent="0.25">
      <c r="H2231" s="8"/>
      <c r="I2231" s="8"/>
      <c r="N2231" s="23"/>
      <c r="O2231" s="24"/>
      <c r="P2231" s="19"/>
      <c r="Q2231" s="19"/>
      <c r="R2231" s="19"/>
      <c r="S2231" s="27"/>
      <c r="U2231" s="27"/>
      <c r="Y2231" s="9" t="s">
        <v>510</v>
      </c>
      <c r="Z2231" s="9" t="s">
        <v>232</v>
      </c>
      <c r="AA2231" s="9" t="s">
        <v>44</v>
      </c>
      <c r="AB2231" s="9">
        <v>7982984</v>
      </c>
      <c r="AC2231" s="9" t="s">
        <v>3013</v>
      </c>
      <c r="AD2231" s="9" t="s">
        <v>225</v>
      </c>
      <c r="AE2231" s="5">
        <f t="shared" si="90"/>
        <v>0</v>
      </c>
      <c r="AF2231" s="5" t="str">
        <f t="shared" si="91"/>
        <v>katA</v>
      </c>
      <c r="AG2231" s="153"/>
      <c r="AH2231" s="153"/>
      <c r="AI2231" t="s">
        <v>236</v>
      </c>
      <c r="AJ2231" t="s">
        <v>17878</v>
      </c>
      <c r="AK2231" s="9" t="str">
        <f>VLOOKUP(Y2231,zdroj!D:AJ,33,0)</f>
        <v>katA</v>
      </c>
    </row>
    <row r="2232" spans="8:37" x14ac:dyDescent="0.25">
      <c r="H2232" s="8"/>
      <c r="I2232" s="8"/>
      <c r="N2232" s="23"/>
      <c r="O2232" s="24"/>
      <c r="P2232" s="19"/>
      <c r="Q2232" s="19"/>
      <c r="R2232" s="19"/>
      <c r="S2232" s="27"/>
      <c r="U2232" s="27"/>
      <c r="Y2232" s="9" t="s">
        <v>510</v>
      </c>
      <c r="Z2232" s="9" t="s">
        <v>232</v>
      </c>
      <c r="AA2232" s="9" t="s">
        <v>44</v>
      </c>
      <c r="AB2232" s="9">
        <v>30754445</v>
      </c>
      <c r="AC2232" s="9" t="s">
        <v>3014</v>
      </c>
      <c r="AD2232" s="9" t="s">
        <v>225</v>
      </c>
      <c r="AE2232" s="5">
        <f t="shared" si="90"/>
        <v>0</v>
      </c>
      <c r="AF2232" s="5" t="str">
        <f t="shared" si="91"/>
        <v>katA</v>
      </c>
      <c r="AG2232" s="153"/>
      <c r="AH2232" s="153"/>
      <c r="AI2232" t="s">
        <v>201</v>
      </c>
      <c r="AJ2232" t="s">
        <v>17878</v>
      </c>
      <c r="AK2232" s="9" t="str">
        <f>VLOOKUP(Y2232,zdroj!D:AJ,33,0)</f>
        <v>katA</v>
      </c>
    </row>
    <row r="2233" spans="8:37" x14ac:dyDescent="0.25">
      <c r="H2233" s="8"/>
      <c r="I2233" s="8"/>
      <c r="N2233" s="23"/>
      <c r="O2233" s="24"/>
      <c r="P2233" s="19"/>
      <c r="Q2233" s="19"/>
      <c r="R2233" s="19"/>
      <c r="S2233" s="27"/>
      <c r="U2233" s="27"/>
      <c r="Y2233" s="9" t="s">
        <v>510</v>
      </c>
      <c r="Z2233" s="9" t="s">
        <v>232</v>
      </c>
      <c r="AA2233" s="9" t="s">
        <v>44</v>
      </c>
      <c r="AB2233" s="9">
        <v>40901050</v>
      </c>
      <c r="AC2233" s="9" t="s">
        <v>3015</v>
      </c>
      <c r="AD2233" s="9" t="s">
        <v>225</v>
      </c>
      <c r="AE2233" s="5">
        <f t="shared" si="90"/>
        <v>0</v>
      </c>
      <c r="AF2233" s="5" t="str">
        <f t="shared" si="91"/>
        <v>katA</v>
      </c>
      <c r="AG2233" s="153"/>
      <c r="AH2233" s="153"/>
      <c r="AI2233" t="s">
        <v>229</v>
      </c>
      <c r="AJ2233" t="s">
        <v>17878</v>
      </c>
      <c r="AK2233" s="9" t="str">
        <f>VLOOKUP(Y2233,zdroj!D:AJ,33,0)</f>
        <v>katA</v>
      </c>
    </row>
    <row r="2234" spans="8:37" x14ac:dyDescent="0.25">
      <c r="H2234" s="8"/>
      <c r="I2234" s="8"/>
      <c r="N2234" s="23"/>
      <c r="O2234" s="24"/>
      <c r="P2234" s="19"/>
      <c r="Q2234" s="19"/>
      <c r="R2234" s="19"/>
      <c r="S2234" s="27"/>
      <c r="U2234" s="27"/>
      <c r="Y2234" s="9" t="s">
        <v>514</v>
      </c>
      <c r="Z2234" s="9" t="s">
        <v>462</v>
      </c>
      <c r="AA2234" s="9" t="s">
        <v>198</v>
      </c>
      <c r="AB2234" s="9">
        <v>7984880</v>
      </c>
      <c r="AC2234" s="9" t="s">
        <v>3016</v>
      </c>
      <c r="AD2234" s="9" t="s">
        <v>231</v>
      </c>
      <c r="AE2234" s="5">
        <f t="shared" si="90"/>
        <v>0</v>
      </c>
      <c r="AF2234" s="5" t="str">
        <f t="shared" si="91"/>
        <v>katB</v>
      </c>
      <c r="AG2234" s="153"/>
      <c r="AH2234" s="153"/>
      <c r="AI2234" t="s">
        <v>195</v>
      </c>
      <c r="AJ2234" t="s">
        <v>340</v>
      </c>
      <c r="AK2234" s="9" t="str">
        <f>VLOOKUP(Y2234,zdroj!D:AJ,33,0)</f>
        <v>katB</v>
      </c>
    </row>
    <row r="2235" spans="8:37" x14ac:dyDescent="0.25">
      <c r="H2235" s="8"/>
      <c r="I2235" s="8"/>
      <c r="N2235" s="23"/>
      <c r="O2235" s="24"/>
      <c r="P2235" s="19"/>
      <c r="Q2235" s="19"/>
      <c r="R2235" s="19"/>
      <c r="S2235" s="27"/>
      <c r="U2235" s="27"/>
      <c r="Y2235" s="9" t="s">
        <v>514</v>
      </c>
      <c r="Z2235" s="9" t="s">
        <v>462</v>
      </c>
      <c r="AA2235" s="9" t="s">
        <v>198</v>
      </c>
      <c r="AB2235" s="9">
        <v>30754593</v>
      </c>
      <c r="AC2235" s="9" t="s">
        <v>3017</v>
      </c>
      <c r="AD2235" s="9" t="s">
        <v>231</v>
      </c>
      <c r="AE2235" s="5">
        <f t="shared" si="90"/>
        <v>0</v>
      </c>
      <c r="AF2235" s="5" t="str">
        <f t="shared" si="91"/>
        <v>katB</v>
      </c>
      <c r="AG2235" s="153"/>
      <c r="AH2235" s="153"/>
      <c r="AI2235" t="s">
        <v>195</v>
      </c>
      <c r="AJ2235" t="s">
        <v>340</v>
      </c>
      <c r="AK2235" s="9" t="str">
        <f>VLOOKUP(Y2235,zdroj!D:AJ,33,0)</f>
        <v>katB</v>
      </c>
    </row>
    <row r="2236" spans="8:37" x14ac:dyDescent="0.25">
      <c r="H2236" s="8"/>
      <c r="I2236" s="8"/>
      <c r="N2236" s="23"/>
      <c r="O2236" s="24"/>
      <c r="P2236" s="19"/>
      <c r="Q2236" s="19"/>
      <c r="R2236" s="19"/>
      <c r="S2236" s="27"/>
      <c r="U2236" s="27"/>
      <c r="Y2236" s="9" t="s">
        <v>514</v>
      </c>
      <c r="Z2236" s="9" t="s">
        <v>462</v>
      </c>
      <c r="AA2236" s="9" t="s">
        <v>198</v>
      </c>
      <c r="AB2236" s="9">
        <v>30754577</v>
      </c>
      <c r="AC2236" s="9" t="s">
        <v>3018</v>
      </c>
      <c r="AD2236" s="9" t="s">
        <v>231</v>
      </c>
      <c r="AE2236" s="5">
        <f t="shared" si="90"/>
        <v>0</v>
      </c>
      <c r="AF2236" s="5" t="str">
        <f t="shared" si="91"/>
        <v>katB</v>
      </c>
      <c r="AG2236" s="153"/>
      <c r="AH2236" s="153"/>
      <c r="AI2236" t="s">
        <v>195</v>
      </c>
      <c r="AJ2236" t="s">
        <v>340</v>
      </c>
      <c r="AK2236" s="9" t="str">
        <f>VLOOKUP(Y2236,zdroj!D:AJ,33,0)</f>
        <v>katB</v>
      </c>
    </row>
    <row r="2237" spans="8:37" x14ac:dyDescent="0.25">
      <c r="H2237" s="8"/>
      <c r="I2237" s="8"/>
      <c r="N2237" s="23"/>
      <c r="O2237" s="24"/>
      <c r="P2237" s="19"/>
      <c r="Q2237" s="19"/>
      <c r="R2237" s="19"/>
      <c r="S2237" s="27"/>
      <c r="U2237" s="27"/>
      <c r="Y2237" s="9" t="s">
        <v>514</v>
      </c>
      <c r="Z2237" s="9" t="s">
        <v>462</v>
      </c>
      <c r="AA2237" s="9" t="s">
        <v>198</v>
      </c>
      <c r="AB2237" s="9">
        <v>30754585</v>
      </c>
      <c r="AC2237" s="9" t="s">
        <v>3019</v>
      </c>
      <c r="AD2237" s="9" t="s">
        <v>231</v>
      </c>
      <c r="AE2237" s="5">
        <f t="shared" si="90"/>
        <v>0</v>
      </c>
      <c r="AF2237" s="5" t="str">
        <f t="shared" si="91"/>
        <v>katB</v>
      </c>
      <c r="AG2237" s="153"/>
      <c r="AH2237" s="153"/>
      <c r="AI2237" t="s">
        <v>195</v>
      </c>
      <c r="AJ2237" t="s">
        <v>340</v>
      </c>
      <c r="AK2237" s="9" t="str">
        <f>VLOOKUP(Y2237,zdroj!D:AJ,33,0)</f>
        <v>katB</v>
      </c>
    </row>
    <row r="2238" spans="8:37" x14ac:dyDescent="0.25">
      <c r="H2238" s="8"/>
      <c r="I2238" s="8"/>
      <c r="N2238" s="23"/>
      <c r="O2238" s="24"/>
      <c r="P2238" s="19"/>
      <c r="Q2238" s="19"/>
      <c r="R2238" s="19"/>
      <c r="S2238" s="27"/>
      <c r="U2238" s="27"/>
      <c r="Y2238" s="9" t="s">
        <v>514</v>
      </c>
      <c r="Z2238" s="9" t="s">
        <v>462</v>
      </c>
      <c r="AA2238" s="9" t="s">
        <v>198</v>
      </c>
      <c r="AB2238" s="9">
        <v>7984987</v>
      </c>
      <c r="AC2238" s="9" t="s">
        <v>3020</v>
      </c>
      <c r="AD2238" s="9" t="s">
        <v>231</v>
      </c>
      <c r="AE2238" s="5">
        <f t="shared" si="90"/>
        <v>0</v>
      </c>
      <c r="AF2238" s="5" t="str">
        <f t="shared" si="91"/>
        <v>katB</v>
      </c>
      <c r="AG2238" s="153"/>
      <c r="AH2238" s="153"/>
      <c r="AI2238" t="s">
        <v>201</v>
      </c>
      <c r="AJ2238" t="s">
        <v>17878</v>
      </c>
      <c r="AK2238" s="9" t="str">
        <f>VLOOKUP(Y2238,zdroj!D:AJ,33,0)</f>
        <v>katB</v>
      </c>
    </row>
    <row r="2239" spans="8:37" x14ac:dyDescent="0.25">
      <c r="H2239" s="8"/>
      <c r="I2239" s="8"/>
      <c r="N2239" s="23"/>
      <c r="O2239" s="24"/>
      <c r="P2239" s="19"/>
      <c r="Q2239" s="19"/>
      <c r="R2239" s="19"/>
      <c r="S2239" s="27"/>
      <c r="U2239" s="27"/>
      <c r="Y2239" s="9" t="s">
        <v>514</v>
      </c>
      <c r="Z2239" s="9" t="s">
        <v>462</v>
      </c>
      <c r="AA2239" s="9" t="s">
        <v>198</v>
      </c>
      <c r="AB2239" s="9">
        <v>7985959</v>
      </c>
      <c r="AC2239" s="9" t="s">
        <v>3021</v>
      </c>
      <c r="AD2239" s="9" t="s">
        <v>231</v>
      </c>
      <c r="AE2239" s="5">
        <f t="shared" si="90"/>
        <v>0</v>
      </c>
      <c r="AF2239" s="5" t="str">
        <f t="shared" si="91"/>
        <v>katB</v>
      </c>
      <c r="AG2239" s="153"/>
      <c r="AH2239" s="153"/>
      <c r="AI2239" t="s">
        <v>201</v>
      </c>
      <c r="AJ2239" t="s">
        <v>17878</v>
      </c>
      <c r="AK2239" s="9" t="str">
        <f>VLOOKUP(Y2239,zdroj!D:AJ,33,0)</f>
        <v>katB</v>
      </c>
    </row>
    <row r="2240" spans="8:37" x14ac:dyDescent="0.25">
      <c r="H2240" s="8"/>
      <c r="I2240" s="8"/>
      <c r="N2240" s="23"/>
      <c r="O2240" s="24"/>
      <c r="P2240" s="19"/>
      <c r="Q2240" s="19"/>
      <c r="R2240" s="19"/>
      <c r="S2240" s="27"/>
      <c r="U2240" s="27"/>
      <c r="Y2240" s="9" t="s">
        <v>514</v>
      </c>
      <c r="Z2240" s="9" t="s">
        <v>462</v>
      </c>
      <c r="AA2240" s="9" t="s">
        <v>198</v>
      </c>
      <c r="AB2240" s="9">
        <v>7985967</v>
      </c>
      <c r="AC2240" s="9" t="s">
        <v>3022</v>
      </c>
      <c r="AD2240" s="9" t="s">
        <v>231</v>
      </c>
      <c r="AE2240" s="5">
        <f t="shared" si="90"/>
        <v>0</v>
      </c>
      <c r="AF2240" s="5" t="str">
        <f t="shared" si="91"/>
        <v>katB</v>
      </c>
      <c r="AG2240" s="153"/>
      <c r="AH2240" s="153"/>
      <c r="AI2240" t="s">
        <v>201</v>
      </c>
      <c r="AJ2240" t="s">
        <v>17878</v>
      </c>
      <c r="AK2240" s="9" t="str">
        <f>VLOOKUP(Y2240,zdroj!D:AJ,33,0)</f>
        <v>katB</v>
      </c>
    </row>
    <row r="2241" spans="8:37" x14ac:dyDescent="0.25">
      <c r="H2241" s="8"/>
      <c r="I2241" s="8"/>
      <c r="N2241" s="23"/>
      <c r="O2241" s="24"/>
      <c r="P2241" s="19"/>
      <c r="Q2241" s="19"/>
      <c r="R2241" s="19"/>
      <c r="S2241" s="27"/>
      <c r="U2241" s="27"/>
      <c r="Y2241" s="9" t="s">
        <v>514</v>
      </c>
      <c r="Z2241" s="9" t="s">
        <v>462</v>
      </c>
      <c r="AA2241" s="9" t="s">
        <v>198</v>
      </c>
      <c r="AB2241" s="9">
        <v>7985975</v>
      </c>
      <c r="AC2241" s="9" t="s">
        <v>3023</v>
      </c>
      <c r="AD2241" s="9" t="s">
        <v>231</v>
      </c>
      <c r="AE2241" s="5">
        <f t="shared" si="90"/>
        <v>0</v>
      </c>
      <c r="AF2241" s="5" t="str">
        <f t="shared" si="91"/>
        <v>katB</v>
      </c>
      <c r="AG2241" s="153"/>
      <c r="AH2241" s="153"/>
      <c r="AI2241" t="s">
        <v>201</v>
      </c>
      <c r="AJ2241" t="s">
        <v>17878</v>
      </c>
      <c r="AK2241" s="9" t="str">
        <f>VLOOKUP(Y2241,zdroj!D:AJ,33,0)</f>
        <v>katB</v>
      </c>
    </row>
    <row r="2242" spans="8:37" x14ac:dyDescent="0.25">
      <c r="H2242" s="8"/>
      <c r="I2242" s="8"/>
      <c r="N2242" s="23"/>
      <c r="O2242" s="24"/>
      <c r="P2242" s="19"/>
      <c r="Q2242" s="19"/>
      <c r="R2242" s="19"/>
      <c r="S2242" s="27"/>
      <c r="U2242" s="27"/>
      <c r="Y2242" s="9" t="s">
        <v>514</v>
      </c>
      <c r="Z2242" s="9" t="s">
        <v>462</v>
      </c>
      <c r="AA2242" s="9" t="s">
        <v>198</v>
      </c>
      <c r="AB2242" s="9">
        <v>7985983</v>
      </c>
      <c r="AC2242" s="9" t="s">
        <v>3024</v>
      </c>
      <c r="AD2242" s="9" t="s">
        <v>231</v>
      </c>
      <c r="AE2242" s="5">
        <f t="shared" si="90"/>
        <v>0</v>
      </c>
      <c r="AF2242" s="5" t="str">
        <f t="shared" si="91"/>
        <v>katB</v>
      </c>
      <c r="AG2242" s="153"/>
      <c r="AH2242" s="153"/>
      <c r="AI2242" t="s">
        <v>201</v>
      </c>
      <c r="AJ2242" t="s">
        <v>17878</v>
      </c>
      <c r="AK2242" s="9" t="str">
        <f>VLOOKUP(Y2242,zdroj!D:AJ,33,0)</f>
        <v>katB</v>
      </c>
    </row>
    <row r="2243" spans="8:37" x14ac:dyDescent="0.25">
      <c r="H2243" s="8"/>
      <c r="I2243" s="8"/>
      <c r="N2243" s="23"/>
      <c r="O2243" s="24"/>
      <c r="P2243" s="19"/>
      <c r="Q2243" s="19"/>
      <c r="R2243" s="19"/>
      <c r="S2243" s="27"/>
      <c r="U2243" s="27"/>
      <c r="Y2243" s="9" t="s">
        <v>514</v>
      </c>
      <c r="Z2243" s="9" t="s">
        <v>462</v>
      </c>
      <c r="AA2243" s="9" t="s">
        <v>198</v>
      </c>
      <c r="AB2243" s="9">
        <v>7985991</v>
      </c>
      <c r="AC2243" s="9" t="s">
        <v>3025</v>
      </c>
      <c r="AD2243" s="9" t="s">
        <v>231</v>
      </c>
      <c r="AE2243" s="5">
        <f t="shared" si="90"/>
        <v>0</v>
      </c>
      <c r="AF2243" s="5" t="str">
        <f t="shared" si="91"/>
        <v>katB</v>
      </c>
      <c r="AG2243" s="153"/>
      <c r="AH2243" s="153"/>
      <c r="AI2243" t="s">
        <v>201</v>
      </c>
      <c r="AJ2243" t="s">
        <v>17878</v>
      </c>
      <c r="AK2243" s="9" t="str">
        <f>VLOOKUP(Y2243,zdroj!D:AJ,33,0)</f>
        <v>katB</v>
      </c>
    </row>
    <row r="2244" spans="8:37" x14ac:dyDescent="0.25">
      <c r="H2244" s="8"/>
      <c r="I2244" s="8"/>
      <c r="N2244" s="23"/>
      <c r="O2244" s="24"/>
      <c r="P2244" s="19"/>
      <c r="Q2244" s="19"/>
      <c r="R2244" s="19"/>
      <c r="S2244" s="27"/>
      <c r="U2244" s="27"/>
      <c r="Y2244" s="9" t="s">
        <v>514</v>
      </c>
      <c r="Z2244" s="9" t="s">
        <v>462</v>
      </c>
      <c r="AA2244" s="9" t="s">
        <v>198</v>
      </c>
      <c r="AB2244" s="9">
        <v>7986009</v>
      </c>
      <c r="AC2244" s="9" t="s">
        <v>3026</v>
      </c>
      <c r="AD2244" s="9" t="s">
        <v>231</v>
      </c>
      <c r="AE2244" s="5">
        <f t="shared" si="90"/>
        <v>0</v>
      </c>
      <c r="AF2244" s="5" t="str">
        <f t="shared" si="91"/>
        <v>katB</v>
      </c>
      <c r="AG2244" s="153"/>
      <c r="AH2244" s="153"/>
      <c r="AI2244" t="s">
        <v>201</v>
      </c>
      <c r="AJ2244" t="s">
        <v>17878</v>
      </c>
      <c r="AK2244" s="9" t="str">
        <f>VLOOKUP(Y2244,zdroj!D:AJ,33,0)</f>
        <v>katB</v>
      </c>
    </row>
    <row r="2245" spans="8:37" x14ac:dyDescent="0.25">
      <c r="H2245" s="8"/>
      <c r="I2245" s="8"/>
      <c r="N2245" s="23"/>
      <c r="O2245" s="24"/>
      <c r="P2245" s="19"/>
      <c r="Q2245" s="19"/>
      <c r="R2245" s="19"/>
      <c r="S2245" s="27"/>
      <c r="U2245" s="27"/>
      <c r="Y2245" s="9" t="s">
        <v>514</v>
      </c>
      <c r="Z2245" s="9" t="s">
        <v>462</v>
      </c>
      <c r="AA2245" s="9" t="s">
        <v>198</v>
      </c>
      <c r="AB2245" s="9">
        <v>7986025</v>
      </c>
      <c r="AC2245" s="9" t="s">
        <v>3027</v>
      </c>
      <c r="AD2245" s="9" t="s">
        <v>231</v>
      </c>
      <c r="AE2245" s="5">
        <f t="shared" si="90"/>
        <v>0</v>
      </c>
      <c r="AF2245" s="5" t="str">
        <f t="shared" si="91"/>
        <v>katB</v>
      </c>
      <c r="AG2245" s="153"/>
      <c r="AH2245" s="153"/>
      <c r="AI2245" t="s">
        <v>201</v>
      </c>
      <c r="AJ2245" t="s">
        <v>17878</v>
      </c>
      <c r="AK2245" s="9" t="str">
        <f>VLOOKUP(Y2245,zdroj!D:AJ,33,0)</f>
        <v>katB</v>
      </c>
    </row>
    <row r="2246" spans="8:37" x14ac:dyDescent="0.25">
      <c r="H2246" s="8"/>
      <c r="I2246" s="8"/>
      <c r="N2246" s="23"/>
      <c r="O2246" s="24"/>
      <c r="P2246" s="19"/>
      <c r="Q2246" s="19"/>
      <c r="R2246" s="19"/>
      <c r="S2246" s="27"/>
      <c r="U2246" s="27"/>
      <c r="Y2246" s="9" t="s">
        <v>514</v>
      </c>
      <c r="Z2246" s="9" t="s">
        <v>462</v>
      </c>
      <c r="AA2246" s="9" t="s">
        <v>198</v>
      </c>
      <c r="AB2246" s="9">
        <v>7986033</v>
      </c>
      <c r="AC2246" s="9" t="s">
        <v>3028</v>
      </c>
      <c r="AD2246" s="9" t="s">
        <v>231</v>
      </c>
      <c r="AE2246" s="5">
        <f t="shared" si="90"/>
        <v>0</v>
      </c>
      <c r="AF2246" s="5" t="str">
        <f t="shared" si="91"/>
        <v>katB</v>
      </c>
      <c r="AG2246" s="153"/>
      <c r="AH2246" s="153"/>
      <c r="AI2246" t="s">
        <v>201</v>
      </c>
      <c r="AJ2246" t="s">
        <v>17878</v>
      </c>
      <c r="AK2246" s="9" t="str">
        <f>VLOOKUP(Y2246,zdroj!D:AJ,33,0)</f>
        <v>katB</v>
      </c>
    </row>
    <row r="2247" spans="8:37" x14ac:dyDescent="0.25">
      <c r="H2247" s="8"/>
      <c r="I2247" s="8"/>
      <c r="N2247" s="23"/>
      <c r="O2247" s="24"/>
      <c r="P2247" s="19"/>
      <c r="Q2247" s="19"/>
      <c r="R2247" s="19"/>
      <c r="S2247" s="27"/>
      <c r="U2247" s="27"/>
      <c r="Y2247" s="9" t="s">
        <v>514</v>
      </c>
      <c r="Z2247" s="9" t="s">
        <v>462</v>
      </c>
      <c r="AA2247" s="9" t="s">
        <v>198</v>
      </c>
      <c r="AB2247" s="9">
        <v>7986041</v>
      </c>
      <c r="AC2247" s="9" t="s">
        <v>3029</v>
      </c>
      <c r="AD2247" s="9" t="s">
        <v>231</v>
      </c>
      <c r="AE2247" s="5">
        <f t="shared" si="90"/>
        <v>0</v>
      </c>
      <c r="AF2247" s="5" t="str">
        <f t="shared" si="91"/>
        <v>katB</v>
      </c>
      <c r="AG2247" s="153"/>
      <c r="AH2247" s="153"/>
      <c r="AI2247" t="s">
        <v>17879</v>
      </c>
      <c r="AJ2247" t="s">
        <v>17878</v>
      </c>
      <c r="AK2247" s="9" t="str">
        <f>VLOOKUP(Y2247,zdroj!D:AJ,33,0)</f>
        <v>katB</v>
      </c>
    </row>
    <row r="2248" spans="8:37" x14ac:dyDescent="0.25">
      <c r="H2248" s="8"/>
      <c r="I2248" s="8"/>
      <c r="N2248" s="23"/>
      <c r="O2248" s="24"/>
      <c r="P2248" s="19"/>
      <c r="Q2248" s="19"/>
      <c r="R2248" s="19"/>
      <c r="S2248" s="27"/>
      <c r="U2248" s="27"/>
      <c r="Y2248" s="9" t="s">
        <v>514</v>
      </c>
      <c r="Z2248" s="9" t="s">
        <v>462</v>
      </c>
      <c r="AA2248" s="9" t="s">
        <v>198</v>
      </c>
      <c r="AB2248" s="9">
        <v>7984995</v>
      </c>
      <c r="AC2248" s="9" t="s">
        <v>3030</v>
      </c>
      <c r="AD2248" s="9" t="s">
        <v>231</v>
      </c>
      <c r="AE2248" s="5">
        <f t="shared" si="90"/>
        <v>0</v>
      </c>
      <c r="AF2248" s="5" t="str">
        <f t="shared" si="91"/>
        <v>katB</v>
      </c>
      <c r="AG2248" s="153"/>
      <c r="AH2248" s="153"/>
      <c r="AI2248" t="s">
        <v>201</v>
      </c>
      <c r="AJ2248" t="s">
        <v>17878</v>
      </c>
      <c r="AK2248" s="9" t="str">
        <f>VLOOKUP(Y2248,zdroj!D:AJ,33,0)</f>
        <v>katB</v>
      </c>
    </row>
    <row r="2249" spans="8:37" x14ac:dyDescent="0.25">
      <c r="H2249" s="8"/>
      <c r="I2249" s="8"/>
      <c r="N2249" s="23"/>
      <c r="O2249" s="24"/>
      <c r="P2249" s="19"/>
      <c r="Q2249" s="19"/>
      <c r="R2249" s="19"/>
      <c r="S2249" s="27"/>
      <c r="U2249" s="27"/>
      <c r="Y2249" s="9" t="s">
        <v>514</v>
      </c>
      <c r="Z2249" s="9" t="s">
        <v>462</v>
      </c>
      <c r="AA2249" s="9" t="s">
        <v>198</v>
      </c>
      <c r="AB2249" s="9">
        <v>7986050</v>
      </c>
      <c r="AC2249" s="9" t="s">
        <v>3031</v>
      </c>
      <c r="AD2249" s="9" t="s">
        <v>231</v>
      </c>
      <c r="AE2249" s="5">
        <f t="shared" si="90"/>
        <v>0</v>
      </c>
      <c r="AF2249" s="5" t="str">
        <f t="shared" si="91"/>
        <v>katB</v>
      </c>
      <c r="AG2249" s="153"/>
      <c r="AH2249" s="153"/>
      <c r="AI2249" t="s">
        <v>201</v>
      </c>
      <c r="AJ2249" t="s">
        <v>17878</v>
      </c>
      <c r="AK2249" s="9" t="str">
        <f>VLOOKUP(Y2249,zdroj!D:AJ,33,0)</f>
        <v>katB</v>
      </c>
    </row>
    <row r="2250" spans="8:37" x14ac:dyDescent="0.25">
      <c r="H2250" s="8"/>
      <c r="I2250" s="8"/>
      <c r="N2250" s="23"/>
      <c r="O2250" s="24"/>
      <c r="P2250" s="19"/>
      <c r="Q2250" s="19"/>
      <c r="R2250" s="19"/>
      <c r="S2250" s="27"/>
      <c r="U2250" s="27"/>
      <c r="Y2250" s="9" t="s">
        <v>514</v>
      </c>
      <c r="Z2250" s="9" t="s">
        <v>462</v>
      </c>
      <c r="AA2250" s="9" t="s">
        <v>198</v>
      </c>
      <c r="AB2250" s="9">
        <v>7986068</v>
      </c>
      <c r="AC2250" s="9" t="s">
        <v>3032</v>
      </c>
      <c r="AD2250" s="9" t="s">
        <v>231</v>
      </c>
      <c r="AE2250" s="5">
        <f t="shared" ref="AE2250:AE2313" si="92">VLOOKUP(Y2250,K:T,10,0)</f>
        <v>0</v>
      </c>
      <c r="AF2250" s="5" t="str">
        <f t="shared" ref="AF2250:AF2313" si="93">IF(AE2250="A",IF(AD2250="katA","katB",AD2250),AD2250)</f>
        <v>katB</v>
      </c>
      <c r="AG2250" s="153"/>
      <c r="AH2250" s="153"/>
      <c r="AI2250" t="s">
        <v>201</v>
      </c>
      <c r="AJ2250" t="s">
        <v>17878</v>
      </c>
      <c r="AK2250" s="9" t="str">
        <f>VLOOKUP(Y2250,zdroj!D:AJ,33,0)</f>
        <v>katB</v>
      </c>
    </row>
    <row r="2251" spans="8:37" x14ac:dyDescent="0.25">
      <c r="H2251" s="8"/>
      <c r="I2251" s="8"/>
      <c r="N2251" s="23"/>
      <c r="O2251" s="24"/>
      <c r="P2251" s="19"/>
      <c r="Q2251" s="19"/>
      <c r="R2251" s="19"/>
      <c r="S2251" s="27"/>
      <c r="U2251" s="27"/>
      <c r="Y2251" s="9" t="s">
        <v>514</v>
      </c>
      <c r="Z2251" s="9" t="s">
        <v>462</v>
      </c>
      <c r="AA2251" s="9" t="s">
        <v>198</v>
      </c>
      <c r="AB2251" s="9">
        <v>7986076</v>
      </c>
      <c r="AC2251" s="9" t="s">
        <v>3033</v>
      </c>
      <c r="AD2251" s="9" t="s">
        <v>231</v>
      </c>
      <c r="AE2251" s="5">
        <f t="shared" si="92"/>
        <v>0</v>
      </c>
      <c r="AF2251" s="5" t="str">
        <f t="shared" si="93"/>
        <v>katB</v>
      </c>
      <c r="AG2251" s="153"/>
      <c r="AH2251" s="153"/>
      <c r="AI2251" t="s">
        <v>201</v>
      </c>
      <c r="AJ2251" t="s">
        <v>17878</v>
      </c>
      <c r="AK2251" s="9" t="str">
        <f>VLOOKUP(Y2251,zdroj!D:AJ,33,0)</f>
        <v>katB</v>
      </c>
    </row>
    <row r="2252" spans="8:37" x14ac:dyDescent="0.25">
      <c r="H2252" s="8"/>
      <c r="I2252" s="8"/>
      <c r="N2252" s="23"/>
      <c r="O2252" s="24"/>
      <c r="P2252" s="19"/>
      <c r="Q2252" s="19"/>
      <c r="R2252" s="19"/>
      <c r="S2252" s="27"/>
      <c r="U2252" s="27"/>
      <c r="Y2252" s="9" t="s">
        <v>514</v>
      </c>
      <c r="Z2252" s="9" t="s">
        <v>462</v>
      </c>
      <c r="AA2252" s="9" t="s">
        <v>198</v>
      </c>
      <c r="AB2252" s="9">
        <v>7986084</v>
      </c>
      <c r="AC2252" s="9" t="s">
        <v>3034</v>
      </c>
      <c r="AD2252" s="9" t="s">
        <v>231</v>
      </c>
      <c r="AE2252" s="5">
        <f t="shared" si="92"/>
        <v>0</v>
      </c>
      <c r="AF2252" s="5" t="str">
        <f t="shared" si="93"/>
        <v>katB</v>
      </c>
      <c r="AG2252" s="153"/>
      <c r="AH2252" s="153"/>
      <c r="AI2252" t="s">
        <v>201</v>
      </c>
      <c r="AJ2252" t="s">
        <v>17878</v>
      </c>
      <c r="AK2252" s="9" t="str">
        <f>VLOOKUP(Y2252,zdroj!D:AJ,33,0)</f>
        <v>katB</v>
      </c>
    </row>
    <row r="2253" spans="8:37" x14ac:dyDescent="0.25">
      <c r="H2253" s="8"/>
      <c r="I2253" s="8"/>
      <c r="N2253" s="23"/>
      <c r="O2253" s="24"/>
      <c r="P2253" s="19"/>
      <c r="Q2253" s="19"/>
      <c r="R2253" s="19"/>
      <c r="S2253" s="27"/>
      <c r="U2253" s="27"/>
      <c r="Y2253" s="9" t="s">
        <v>514</v>
      </c>
      <c r="Z2253" s="9" t="s">
        <v>462</v>
      </c>
      <c r="AA2253" s="9" t="s">
        <v>198</v>
      </c>
      <c r="AB2253" s="9">
        <v>7986092</v>
      </c>
      <c r="AC2253" s="9" t="s">
        <v>3035</v>
      </c>
      <c r="AD2253" s="9" t="s">
        <v>231</v>
      </c>
      <c r="AE2253" s="5">
        <f t="shared" si="92"/>
        <v>0</v>
      </c>
      <c r="AF2253" s="5" t="str">
        <f t="shared" si="93"/>
        <v>katB</v>
      </c>
      <c r="AG2253" s="153"/>
      <c r="AH2253" s="153"/>
      <c r="AI2253" t="s">
        <v>201</v>
      </c>
      <c r="AJ2253" t="s">
        <v>17878</v>
      </c>
      <c r="AK2253" s="9" t="str">
        <f>VLOOKUP(Y2253,zdroj!D:AJ,33,0)</f>
        <v>katB</v>
      </c>
    </row>
    <row r="2254" spans="8:37" x14ac:dyDescent="0.25">
      <c r="H2254" s="8"/>
      <c r="I2254" s="8"/>
      <c r="N2254" s="23"/>
      <c r="O2254" s="24"/>
      <c r="P2254" s="19"/>
      <c r="Q2254" s="19"/>
      <c r="R2254" s="19"/>
      <c r="S2254" s="27"/>
      <c r="U2254" s="27"/>
      <c r="Y2254" s="9" t="s">
        <v>514</v>
      </c>
      <c r="Z2254" s="9" t="s">
        <v>462</v>
      </c>
      <c r="AA2254" s="9" t="s">
        <v>198</v>
      </c>
      <c r="AB2254" s="9">
        <v>7984235</v>
      </c>
      <c r="AC2254" s="9" t="s">
        <v>3036</v>
      </c>
      <c r="AD2254" s="9" t="s">
        <v>800</v>
      </c>
      <c r="AE2254" s="5">
        <f t="shared" si="92"/>
        <v>0</v>
      </c>
      <c r="AF2254" s="5" t="str">
        <f t="shared" si="93"/>
        <v>Pokryto</v>
      </c>
      <c r="AG2254" s="153"/>
      <c r="AH2254" s="153"/>
      <c r="AI2254" t="s">
        <v>201</v>
      </c>
      <c r="AJ2254" t="s">
        <v>800</v>
      </c>
      <c r="AK2254" s="9" t="str">
        <f>VLOOKUP(Y2254,zdroj!D:AJ,33,0)</f>
        <v>katB</v>
      </c>
    </row>
    <row r="2255" spans="8:37" x14ac:dyDescent="0.25">
      <c r="H2255" s="8"/>
      <c r="I2255" s="8"/>
      <c r="N2255" s="23"/>
      <c r="O2255" s="24"/>
      <c r="P2255" s="19"/>
      <c r="Q2255" s="19"/>
      <c r="R2255" s="19"/>
      <c r="S2255" s="27"/>
      <c r="U2255" s="27"/>
      <c r="Y2255" s="9" t="s">
        <v>514</v>
      </c>
      <c r="Z2255" s="9" t="s">
        <v>462</v>
      </c>
      <c r="AA2255" s="9" t="s">
        <v>198</v>
      </c>
      <c r="AB2255" s="9">
        <v>7984243</v>
      </c>
      <c r="AC2255" s="9" t="s">
        <v>3037</v>
      </c>
      <c r="AD2255" s="9" t="s">
        <v>231</v>
      </c>
      <c r="AE2255" s="5">
        <f t="shared" si="92"/>
        <v>0</v>
      </c>
      <c r="AF2255" s="5" t="str">
        <f t="shared" si="93"/>
        <v>katB</v>
      </c>
      <c r="AG2255" s="153"/>
      <c r="AH2255" s="153"/>
      <c r="AI2255" t="s">
        <v>201</v>
      </c>
      <c r="AJ2255" t="s">
        <v>17878</v>
      </c>
      <c r="AK2255" s="9" t="str">
        <f>VLOOKUP(Y2255,zdroj!D:AJ,33,0)</f>
        <v>katB</v>
      </c>
    </row>
    <row r="2256" spans="8:37" x14ac:dyDescent="0.25">
      <c r="H2256" s="8"/>
      <c r="I2256" s="8"/>
      <c r="N2256" s="23"/>
      <c r="O2256" s="24"/>
      <c r="P2256" s="19"/>
      <c r="Q2256" s="19"/>
      <c r="R2256" s="19"/>
      <c r="S2256" s="27"/>
      <c r="U2256" s="27"/>
      <c r="Y2256" s="9" t="s">
        <v>514</v>
      </c>
      <c r="Z2256" s="9" t="s">
        <v>462</v>
      </c>
      <c r="AA2256" s="9" t="s">
        <v>198</v>
      </c>
      <c r="AB2256" s="9">
        <v>7984251</v>
      </c>
      <c r="AC2256" s="9" t="s">
        <v>3038</v>
      </c>
      <c r="AD2256" s="9" t="s">
        <v>800</v>
      </c>
      <c r="AE2256" s="5">
        <f t="shared" si="92"/>
        <v>0</v>
      </c>
      <c r="AF2256" s="5" t="str">
        <f t="shared" si="93"/>
        <v>Pokryto</v>
      </c>
      <c r="AG2256" s="153"/>
      <c r="AH2256" s="153"/>
      <c r="AI2256" t="s">
        <v>201</v>
      </c>
      <c r="AJ2256" t="s">
        <v>800</v>
      </c>
      <c r="AK2256" s="9" t="str">
        <f>VLOOKUP(Y2256,zdroj!D:AJ,33,0)</f>
        <v>katB</v>
      </c>
    </row>
    <row r="2257" spans="8:37" x14ac:dyDescent="0.25">
      <c r="H2257" s="8"/>
      <c r="I2257" s="8"/>
      <c r="N2257" s="23"/>
      <c r="O2257" s="24"/>
      <c r="P2257" s="19"/>
      <c r="Q2257" s="19"/>
      <c r="R2257" s="19"/>
      <c r="S2257" s="27"/>
      <c r="U2257" s="27"/>
      <c r="Y2257" s="9" t="s">
        <v>514</v>
      </c>
      <c r="Z2257" s="9" t="s">
        <v>462</v>
      </c>
      <c r="AA2257" s="9" t="s">
        <v>198</v>
      </c>
      <c r="AB2257" s="9">
        <v>7984260</v>
      </c>
      <c r="AC2257" s="9" t="s">
        <v>3039</v>
      </c>
      <c r="AD2257" s="9" t="s">
        <v>800</v>
      </c>
      <c r="AE2257" s="5">
        <f t="shared" si="92"/>
        <v>0</v>
      </c>
      <c r="AF2257" s="5" t="str">
        <f t="shared" si="93"/>
        <v>Pokryto</v>
      </c>
      <c r="AG2257" s="153"/>
      <c r="AH2257" s="153"/>
      <c r="AI2257" t="s">
        <v>201</v>
      </c>
      <c r="AJ2257" t="s">
        <v>800</v>
      </c>
      <c r="AK2257" s="9" t="str">
        <f>VLOOKUP(Y2257,zdroj!D:AJ,33,0)</f>
        <v>katB</v>
      </c>
    </row>
    <row r="2258" spans="8:37" x14ac:dyDescent="0.25">
      <c r="H2258" s="8"/>
      <c r="I2258" s="8"/>
      <c r="N2258" s="23"/>
      <c r="O2258" s="24"/>
      <c r="P2258" s="19"/>
      <c r="Q2258" s="19"/>
      <c r="R2258" s="19"/>
      <c r="S2258" s="27"/>
      <c r="U2258" s="27"/>
      <c r="Y2258" s="9" t="s">
        <v>514</v>
      </c>
      <c r="Z2258" s="9" t="s">
        <v>462</v>
      </c>
      <c r="AA2258" s="9" t="s">
        <v>198</v>
      </c>
      <c r="AB2258" s="9">
        <v>7984278</v>
      </c>
      <c r="AC2258" s="9" t="s">
        <v>3040</v>
      </c>
      <c r="AD2258" s="9" t="s">
        <v>800</v>
      </c>
      <c r="AE2258" s="5">
        <f t="shared" si="92"/>
        <v>0</v>
      </c>
      <c r="AF2258" s="5" t="str">
        <f t="shared" si="93"/>
        <v>Pokryto</v>
      </c>
      <c r="AG2258" s="153"/>
      <c r="AH2258" s="153"/>
      <c r="AI2258" t="s">
        <v>201</v>
      </c>
      <c r="AJ2258" t="s">
        <v>800</v>
      </c>
      <c r="AK2258" s="9" t="str">
        <f>VLOOKUP(Y2258,zdroj!D:AJ,33,0)</f>
        <v>katB</v>
      </c>
    </row>
    <row r="2259" spans="8:37" x14ac:dyDescent="0.25">
      <c r="H2259" s="8"/>
      <c r="I2259" s="8"/>
      <c r="N2259" s="23"/>
      <c r="O2259" s="24"/>
      <c r="P2259" s="19"/>
      <c r="Q2259" s="19"/>
      <c r="R2259" s="19"/>
      <c r="S2259" s="27"/>
      <c r="U2259" s="27"/>
      <c r="Y2259" s="9" t="s">
        <v>514</v>
      </c>
      <c r="Z2259" s="9" t="s">
        <v>462</v>
      </c>
      <c r="AA2259" s="9" t="s">
        <v>198</v>
      </c>
      <c r="AB2259" s="9">
        <v>7985002</v>
      </c>
      <c r="AC2259" s="9" t="s">
        <v>3041</v>
      </c>
      <c r="AD2259" s="9" t="s">
        <v>231</v>
      </c>
      <c r="AE2259" s="5">
        <f t="shared" si="92"/>
        <v>0</v>
      </c>
      <c r="AF2259" s="5" t="str">
        <f t="shared" si="93"/>
        <v>katB</v>
      </c>
      <c r="AG2259" s="153"/>
      <c r="AH2259" s="153"/>
      <c r="AI2259" t="s">
        <v>201</v>
      </c>
      <c r="AJ2259" t="s">
        <v>17878</v>
      </c>
      <c r="AK2259" s="9" t="str">
        <f>VLOOKUP(Y2259,zdroj!D:AJ,33,0)</f>
        <v>katB</v>
      </c>
    </row>
    <row r="2260" spans="8:37" x14ac:dyDescent="0.25">
      <c r="H2260" s="8"/>
      <c r="I2260" s="8"/>
      <c r="N2260" s="23"/>
      <c r="O2260" s="24"/>
      <c r="P2260" s="19"/>
      <c r="Q2260" s="19"/>
      <c r="R2260" s="19"/>
      <c r="S2260" s="27"/>
      <c r="U2260" s="27"/>
      <c r="Y2260" s="9" t="s">
        <v>514</v>
      </c>
      <c r="Z2260" s="9" t="s">
        <v>462</v>
      </c>
      <c r="AA2260" s="9" t="s">
        <v>198</v>
      </c>
      <c r="AB2260" s="9">
        <v>7984286</v>
      </c>
      <c r="AC2260" s="9" t="s">
        <v>3042</v>
      </c>
      <c r="AD2260" s="9" t="s">
        <v>800</v>
      </c>
      <c r="AE2260" s="5">
        <f t="shared" si="92"/>
        <v>0</v>
      </c>
      <c r="AF2260" s="5" t="str">
        <f t="shared" si="93"/>
        <v>Pokryto</v>
      </c>
      <c r="AG2260" s="153"/>
      <c r="AH2260" s="153"/>
      <c r="AI2260" t="s">
        <v>201</v>
      </c>
      <c r="AJ2260" t="s">
        <v>800</v>
      </c>
      <c r="AK2260" s="9" t="str">
        <f>VLOOKUP(Y2260,zdroj!D:AJ,33,0)</f>
        <v>katB</v>
      </c>
    </row>
    <row r="2261" spans="8:37" x14ac:dyDescent="0.25">
      <c r="H2261" s="8"/>
      <c r="I2261" s="8"/>
      <c r="N2261" s="23"/>
      <c r="O2261" s="24"/>
      <c r="P2261" s="19"/>
      <c r="Q2261" s="19"/>
      <c r="R2261" s="19"/>
      <c r="S2261" s="27"/>
      <c r="U2261" s="27"/>
      <c r="Y2261" s="9" t="s">
        <v>514</v>
      </c>
      <c r="Z2261" s="9" t="s">
        <v>462</v>
      </c>
      <c r="AA2261" s="9" t="s">
        <v>198</v>
      </c>
      <c r="AB2261" s="9">
        <v>7986106</v>
      </c>
      <c r="AC2261" s="9" t="s">
        <v>3043</v>
      </c>
      <c r="AD2261" s="9" t="s">
        <v>800</v>
      </c>
      <c r="AE2261" s="5">
        <f t="shared" si="92"/>
        <v>0</v>
      </c>
      <c r="AF2261" s="5" t="str">
        <f t="shared" si="93"/>
        <v>Pokryto</v>
      </c>
      <c r="AG2261" s="153"/>
      <c r="AH2261" s="153"/>
      <c r="AI2261" t="s">
        <v>201</v>
      </c>
      <c r="AJ2261" t="s">
        <v>800</v>
      </c>
      <c r="AK2261" s="9" t="str">
        <f>VLOOKUP(Y2261,zdroj!D:AJ,33,0)</f>
        <v>katB</v>
      </c>
    </row>
    <row r="2262" spans="8:37" x14ac:dyDescent="0.25">
      <c r="H2262" s="8"/>
      <c r="I2262" s="8"/>
      <c r="N2262" s="23"/>
      <c r="O2262" s="24"/>
      <c r="P2262" s="19"/>
      <c r="Q2262" s="19"/>
      <c r="R2262" s="19"/>
      <c r="S2262" s="27"/>
      <c r="U2262" s="27"/>
      <c r="Y2262" s="9" t="s">
        <v>514</v>
      </c>
      <c r="Z2262" s="9" t="s">
        <v>462</v>
      </c>
      <c r="AA2262" s="9" t="s">
        <v>198</v>
      </c>
      <c r="AB2262" s="9">
        <v>7986114</v>
      </c>
      <c r="AC2262" s="9" t="s">
        <v>3044</v>
      </c>
      <c r="AD2262" s="9" t="s">
        <v>800</v>
      </c>
      <c r="AE2262" s="5">
        <f t="shared" si="92"/>
        <v>0</v>
      </c>
      <c r="AF2262" s="5" t="str">
        <f t="shared" si="93"/>
        <v>Pokryto</v>
      </c>
      <c r="AG2262" s="153"/>
      <c r="AH2262" s="153"/>
      <c r="AI2262" t="s">
        <v>201</v>
      </c>
      <c r="AJ2262" t="s">
        <v>800</v>
      </c>
      <c r="AK2262" s="9" t="str">
        <f>VLOOKUP(Y2262,zdroj!D:AJ,33,0)</f>
        <v>katB</v>
      </c>
    </row>
    <row r="2263" spans="8:37" x14ac:dyDescent="0.25">
      <c r="H2263" s="8"/>
      <c r="I2263" s="8"/>
      <c r="N2263" s="23"/>
      <c r="O2263" s="24"/>
      <c r="P2263" s="19"/>
      <c r="Q2263" s="19"/>
      <c r="R2263" s="19"/>
      <c r="S2263" s="27"/>
      <c r="U2263" s="27"/>
      <c r="Y2263" s="9" t="s">
        <v>514</v>
      </c>
      <c r="Z2263" s="9" t="s">
        <v>462</v>
      </c>
      <c r="AA2263" s="9" t="s">
        <v>198</v>
      </c>
      <c r="AB2263" s="9">
        <v>7986122</v>
      </c>
      <c r="AC2263" s="9" t="s">
        <v>3045</v>
      </c>
      <c r="AD2263" s="9" t="s">
        <v>231</v>
      </c>
      <c r="AE2263" s="5">
        <f t="shared" si="92"/>
        <v>0</v>
      </c>
      <c r="AF2263" s="5" t="str">
        <f t="shared" si="93"/>
        <v>katB</v>
      </c>
      <c r="AG2263" s="153"/>
      <c r="AH2263" s="153"/>
      <c r="AI2263" t="s">
        <v>201</v>
      </c>
      <c r="AJ2263" t="s">
        <v>17878</v>
      </c>
      <c r="AK2263" s="9" t="str">
        <f>VLOOKUP(Y2263,zdroj!D:AJ,33,0)</f>
        <v>katB</v>
      </c>
    </row>
    <row r="2264" spans="8:37" x14ac:dyDescent="0.25">
      <c r="H2264" s="8"/>
      <c r="I2264" s="8"/>
      <c r="N2264" s="23"/>
      <c r="O2264" s="24"/>
      <c r="P2264" s="19"/>
      <c r="Q2264" s="19"/>
      <c r="R2264" s="19"/>
      <c r="S2264" s="27"/>
      <c r="U2264" s="27"/>
      <c r="Y2264" s="9" t="s">
        <v>514</v>
      </c>
      <c r="Z2264" s="9" t="s">
        <v>462</v>
      </c>
      <c r="AA2264" s="9" t="s">
        <v>198</v>
      </c>
      <c r="AB2264" s="9">
        <v>7986131</v>
      </c>
      <c r="AC2264" s="9" t="s">
        <v>3046</v>
      </c>
      <c r="AD2264" s="9" t="s">
        <v>800</v>
      </c>
      <c r="AE2264" s="5">
        <f t="shared" si="92"/>
        <v>0</v>
      </c>
      <c r="AF2264" s="5" t="str">
        <f t="shared" si="93"/>
        <v>Pokryto</v>
      </c>
      <c r="AG2264" s="153"/>
      <c r="AH2264" s="153"/>
      <c r="AI2264" t="s">
        <v>201</v>
      </c>
      <c r="AJ2264" t="s">
        <v>800</v>
      </c>
      <c r="AK2264" s="9" t="str">
        <f>VLOOKUP(Y2264,zdroj!D:AJ,33,0)</f>
        <v>katB</v>
      </c>
    </row>
    <row r="2265" spans="8:37" x14ac:dyDescent="0.25">
      <c r="H2265" s="8"/>
      <c r="I2265" s="8"/>
      <c r="N2265" s="23"/>
      <c r="O2265" s="24"/>
      <c r="P2265" s="19"/>
      <c r="Q2265" s="19"/>
      <c r="R2265" s="19"/>
      <c r="S2265" s="27"/>
      <c r="U2265" s="27"/>
      <c r="Y2265" s="9" t="s">
        <v>514</v>
      </c>
      <c r="Z2265" s="9" t="s">
        <v>462</v>
      </c>
      <c r="AA2265" s="9" t="s">
        <v>198</v>
      </c>
      <c r="AB2265" s="9">
        <v>7986149</v>
      </c>
      <c r="AC2265" s="9" t="s">
        <v>3047</v>
      </c>
      <c r="AD2265" s="9" t="s">
        <v>800</v>
      </c>
      <c r="AE2265" s="5">
        <f t="shared" si="92"/>
        <v>0</v>
      </c>
      <c r="AF2265" s="5" t="str">
        <f t="shared" si="93"/>
        <v>Pokryto</v>
      </c>
      <c r="AG2265" s="153"/>
      <c r="AH2265" s="153"/>
      <c r="AI2265" t="s">
        <v>201</v>
      </c>
      <c r="AJ2265" t="s">
        <v>800</v>
      </c>
      <c r="AK2265" s="9" t="str">
        <f>VLOOKUP(Y2265,zdroj!D:AJ,33,0)</f>
        <v>katB</v>
      </c>
    </row>
    <row r="2266" spans="8:37" x14ac:dyDescent="0.25">
      <c r="H2266" s="8"/>
      <c r="I2266" s="8"/>
      <c r="N2266" s="23"/>
      <c r="O2266" s="24"/>
      <c r="P2266" s="19"/>
      <c r="Q2266" s="19"/>
      <c r="R2266" s="19"/>
      <c r="S2266" s="27"/>
      <c r="U2266" s="27"/>
      <c r="Y2266" s="9" t="s">
        <v>514</v>
      </c>
      <c r="Z2266" s="9" t="s">
        <v>462</v>
      </c>
      <c r="AA2266" s="9" t="s">
        <v>198</v>
      </c>
      <c r="AB2266" s="9">
        <v>7986157</v>
      </c>
      <c r="AC2266" s="9" t="s">
        <v>3048</v>
      </c>
      <c r="AD2266" s="9" t="s">
        <v>231</v>
      </c>
      <c r="AE2266" s="5">
        <f t="shared" si="92"/>
        <v>0</v>
      </c>
      <c r="AF2266" s="5" t="str">
        <f t="shared" si="93"/>
        <v>katB</v>
      </c>
      <c r="AG2266" s="153"/>
      <c r="AH2266" s="153"/>
      <c r="AI2266" t="s">
        <v>201</v>
      </c>
      <c r="AJ2266" t="s">
        <v>17878</v>
      </c>
      <c r="AK2266" s="9" t="str">
        <f>VLOOKUP(Y2266,zdroj!D:AJ,33,0)</f>
        <v>katB</v>
      </c>
    </row>
    <row r="2267" spans="8:37" x14ac:dyDescent="0.25">
      <c r="H2267" s="8"/>
      <c r="I2267" s="8"/>
      <c r="N2267" s="23"/>
      <c r="O2267" s="24"/>
      <c r="P2267" s="19"/>
      <c r="Q2267" s="19"/>
      <c r="R2267" s="19"/>
      <c r="S2267" s="27"/>
      <c r="U2267" s="27"/>
      <c r="Y2267" s="9" t="s">
        <v>514</v>
      </c>
      <c r="Z2267" s="9" t="s">
        <v>462</v>
      </c>
      <c r="AA2267" s="9" t="s">
        <v>198</v>
      </c>
      <c r="AB2267" s="9">
        <v>7986165</v>
      </c>
      <c r="AC2267" s="9" t="s">
        <v>3049</v>
      </c>
      <c r="AD2267" s="9" t="s">
        <v>231</v>
      </c>
      <c r="AE2267" s="5">
        <f t="shared" si="92"/>
        <v>0</v>
      </c>
      <c r="AF2267" s="5" t="str">
        <f t="shared" si="93"/>
        <v>katB</v>
      </c>
      <c r="AG2267" s="153"/>
      <c r="AH2267" s="153"/>
      <c r="AI2267" t="s">
        <v>201</v>
      </c>
      <c r="AJ2267" t="s">
        <v>17878</v>
      </c>
      <c r="AK2267" s="9" t="str">
        <f>VLOOKUP(Y2267,zdroj!D:AJ,33,0)</f>
        <v>katB</v>
      </c>
    </row>
    <row r="2268" spans="8:37" x14ac:dyDescent="0.25">
      <c r="H2268" s="8"/>
      <c r="I2268" s="8"/>
      <c r="N2268" s="23"/>
      <c r="O2268" s="24"/>
      <c r="P2268" s="19"/>
      <c r="Q2268" s="19"/>
      <c r="R2268" s="19"/>
      <c r="S2268" s="27"/>
      <c r="U2268" s="27"/>
      <c r="Y2268" s="9" t="s">
        <v>514</v>
      </c>
      <c r="Z2268" s="9" t="s">
        <v>462</v>
      </c>
      <c r="AA2268" s="9" t="s">
        <v>198</v>
      </c>
      <c r="AB2268" s="9">
        <v>7986173</v>
      </c>
      <c r="AC2268" s="9" t="s">
        <v>3050</v>
      </c>
      <c r="AD2268" s="9" t="s">
        <v>800</v>
      </c>
      <c r="AE2268" s="5">
        <f t="shared" si="92"/>
        <v>0</v>
      </c>
      <c r="AF2268" s="5" t="str">
        <f t="shared" si="93"/>
        <v>Pokryto</v>
      </c>
      <c r="AG2268" s="153"/>
      <c r="AH2268" s="153"/>
      <c r="AI2268" t="s">
        <v>201</v>
      </c>
      <c r="AJ2268" t="s">
        <v>800</v>
      </c>
      <c r="AK2268" s="9" t="str">
        <f>VLOOKUP(Y2268,zdroj!D:AJ,33,0)</f>
        <v>katB</v>
      </c>
    </row>
    <row r="2269" spans="8:37" x14ac:dyDescent="0.25">
      <c r="H2269" s="8"/>
      <c r="I2269" s="8"/>
      <c r="N2269" s="23"/>
      <c r="O2269" s="24"/>
      <c r="P2269" s="19"/>
      <c r="Q2269" s="19"/>
      <c r="R2269" s="19"/>
      <c r="S2269" s="27"/>
      <c r="U2269" s="27"/>
      <c r="Y2269" s="9" t="s">
        <v>514</v>
      </c>
      <c r="Z2269" s="9" t="s">
        <v>462</v>
      </c>
      <c r="AA2269" s="9" t="s">
        <v>198</v>
      </c>
      <c r="AB2269" s="9">
        <v>7986181</v>
      </c>
      <c r="AC2269" s="9" t="s">
        <v>3051</v>
      </c>
      <c r="AD2269" s="9" t="s">
        <v>231</v>
      </c>
      <c r="AE2269" s="5">
        <f t="shared" si="92"/>
        <v>0</v>
      </c>
      <c r="AF2269" s="5" t="str">
        <f t="shared" si="93"/>
        <v>katB</v>
      </c>
      <c r="AG2269" s="153"/>
      <c r="AH2269" s="153"/>
      <c r="AI2269" t="s">
        <v>201</v>
      </c>
      <c r="AJ2269" t="s">
        <v>17878</v>
      </c>
      <c r="AK2269" s="9" t="str">
        <f>VLOOKUP(Y2269,zdroj!D:AJ,33,0)</f>
        <v>katB</v>
      </c>
    </row>
    <row r="2270" spans="8:37" x14ac:dyDescent="0.25">
      <c r="H2270" s="8"/>
      <c r="I2270" s="8"/>
      <c r="N2270" s="23"/>
      <c r="O2270" s="24"/>
      <c r="P2270" s="19"/>
      <c r="Q2270" s="19"/>
      <c r="R2270" s="19"/>
      <c r="S2270" s="27"/>
      <c r="U2270" s="27"/>
      <c r="Y2270" s="9" t="s">
        <v>514</v>
      </c>
      <c r="Z2270" s="9" t="s">
        <v>462</v>
      </c>
      <c r="AA2270" s="9" t="s">
        <v>198</v>
      </c>
      <c r="AB2270" s="9">
        <v>7985011</v>
      </c>
      <c r="AC2270" s="9" t="s">
        <v>3052</v>
      </c>
      <c r="AD2270" s="9" t="s">
        <v>231</v>
      </c>
      <c r="AE2270" s="5">
        <f t="shared" si="92"/>
        <v>0</v>
      </c>
      <c r="AF2270" s="5" t="str">
        <f t="shared" si="93"/>
        <v>katB</v>
      </c>
      <c r="AG2270" s="153"/>
      <c r="AH2270" s="153"/>
      <c r="AI2270" t="s">
        <v>201</v>
      </c>
      <c r="AJ2270" t="s">
        <v>17878</v>
      </c>
      <c r="AK2270" s="9" t="str">
        <f>VLOOKUP(Y2270,zdroj!D:AJ,33,0)</f>
        <v>katB</v>
      </c>
    </row>
    <row r="2271" spans="8:37" x14ac:dyDescent="0.25">
      <c r="H2271" s="8"/>
      <c r="I2271" s="8"/>
      <c r="N2271" s="23"/>
      <c r="O2271" s="24"/>
      <c r="P2271" s="19"/>
      <c r="Q2271" s="19"/>
      <c r="R2271" s="19"/>
      <c r="S2271" s="27"/>
      <c r="U2271" s="27"/>
      <c r="Y2271" s="9" t="s">
        <v>514</v>
      </c>
      <c r="Z2271" s="9" t="s">
        <v>462</v>
      </c>
      <c r="AA2271" s="9" t="s">
        <v>198</v>
      </c>
      <c r="AB2271" s="9">
        <v>7986190</v>
      </c>
      <c r="AC2271" s="9" t="s">
        <v>3053</v>
      </c>
      <c r="AD2271" s="9" t="s">
        <v>800</v>
      </c>
      <c r="AE2271" s="5">
        <f t="shared" si="92"/>
        <v>0</v>
      </c>
      <c r="AF2271" s="5" t="str">
        <f t="shared" si="93"/>
        <v>Pokryto</v>
      </c>
      <c r="AG2271" s="153"/>
      <c r="AH2271" s="153"/>
      <c r="AI2271" t="s">
        <v>201</v>
      </c>
      <c r="AJ2271" t="s">
        <v>800</v>
      </c>
      <c r="AK2271" s="9" t="str">
        <f>VLOOKUP(Y2271,zdroj!D:AJ,33,0)</f>
        <v>katB</v>
      </c>
    </row>
    <row r="2272" spans="8:37" x14ac:dyDescent="0.25">
      <c r="H2272" s="8"/>
      <c r="I2272" s="8"/>
      <c r="N2272" s="23"/>
      <c r="O2272" s="24"/>
      <c r="P2272" s="19"/>
      <c r="Q2272" s="19"/>
      <c r="R2272" s="19"/>
      <c r="S2272" s="27"/>
      <c r="U2272" s="27"/>
      <c r="Y2272" s="9" t="s">
        <v>514</v>
      </c>
      <c r="Z2272" s="9" t="s">
        <v>462</v>
      </c>
      <c r="AA2272" s="9" t="s">
        <v>198</v>
      </c>
      <c r="AB2272" s="9">
        <v>7986203</v>
      </c>
      <c r="AC2272" s="9" t="s">
        <v>3054</v>
      </c>
      <c r="AD2272" s="9" t="s">
        <v>231</v>
      </c>
      <c r="AE2272" s="5">
        <f t="shared" si="92"/>
        <v>0</v>
      </c>
      <c r="AF2272" s="5" t="str">
        <f t="shared" si="93"/>
        <v>katB</v>
      </c>
      <c r="AG2272" s="153"/>
      <c r="AH2272" s="153"/>
      <c r="AI2272" t="s">
        <v>201</v>
      </c>
      <c r="AJ2272" t="s">
        <v>17878</v>
      </c>
      <c r="AK2272" s="9" t="str">
        <f>VLOOKUP(Y2272,zdroj!D:AJ,33,0)</f>
        <v>katB</v>
      </c>
    </row>
    <row r="2273" spans="8:37" x14ac:dyDescent="0.25">
      <c r="H2273" s="8"/>
      <c r="I2273" s="8"/>
      <c r="N2273" s="23"/>
      <c r="O2273" s="24"/>
      <c r="P2273" s="19"/>
      <c r="Q2273" s="19"/>
      <c r="R2273" s="19"/>
      <c r="S2273" s="27"/>
      <c r="U2273" s="27"/>
      <c r="Y2273" s="9" t="s">
        <v>514</v>
      </c>
      <c r="Z2273" s="9" t="s">
        <v>462</v>
      </c>
      <c r="AA2273" s="9" t="s">
        <v>198</v>
      </c>
      <c r="AB2273" s="9">
        <v>7986211</v>
      </c>
      <c r="AC2273" s="9" t="s">
        <v>3055</v>
      </c>
      <c r="AD2273" s="9" t="s">
        <v>231</v>
      </c>
      <c r="AE2273" s="5">
        <f t="shared" si="92"/>
        <v>0</v>
      </c>
      <c r="AF2273" s="5" t="str">
        <f t="shared" si="93"/>
        <v>katB</v>
      </c>
      <c r="AG2273" s="153"/>
      <c r="AH2273" s="153"/>
      <c r="AI2273" t="s">
        <v>201</v>
      </c>
      <c r="AJ2273" t="s">
        <v>17878</v>
      </c>
      <c r="AK2273" s="9" t="str">
        <f>VLOOKUP(Y2273,zdroj!D:AJ,33,0)</f>
        <v>katB</v>
      </c>
    </row>
    <row r="2274" spans="8:37" x14ac:dyDescent="0.25">
      <c r="H2274" s="8"/>
      <c r="I2274" s="8"/>
      <c r="N2274" s="23"/>
      <c r="O2274" s="24"/>
      <c r="P2274" s="19"/>
      <c r="Q2274" s="19"/>
      <c r="R2274" s="19"/>
      <c r="S2274" s="27"/>
      <c r="U2274" s="27"/>
      <c r="Y2274" s="9" t="s">
        <v>514</v>
      </c>
      <c r="Z2274" s="9" t="s">
        <v>462</v>
      </c>
      <c r="AA2274" s="9" t="s">
        <v>198</v>
      </c>
      <c r="AB2274" s="9">
        <v>7986220</v>
      </c>
      <c r="AC2274" s="9" t="s">
        <v>3056</v>
      </c>
      <c r="AD2274" s="9" t="s">
        <v>231</v>
      </c>
      <c r="AE2274" s="5">
        <f t="shared" si="92"/>
        <v>0</v>
      </c>
      <c r="AF2274" s="5" t="str">
        <f t="shared" si="93"/>
        <v>katB</v>
      </c>
      <c r="AG2274" s="153"/>
      <c r="AH2274" s="153"/>
      <c r="AI2274" t="s">
        <v>201</v>
      </c>
      <c r="AJ2274" t="s">
        <v>17878</v>
      </c>
      <c r="AK2274" s="9" t="str">
        <f>VLOOKUP(Y2274,zdroj!D:AJ,33,0)</f>
        <v>katB</v>
      </c>
    </row>
    <row r="2275" spans="8:37" x14ac:dyDescent="0.25">
      <c r="H2275" s="8"/>
      <c r="I2275" s="8"/>
      <c r="N2275" s="23"/>
      <c r="O2275" s="24"/>
      <c r="P2275" s="19"/>
      <c r="Q2275" s="19"/>
      <c r="R2275" s="19"/>
      <c r="S2275" s="27"/>
      <c r="U2275" s="27"/>
      <c r="Y2275" s="9" t="s">
        <v>514</v>
      </c>
      <c r="Z2275" s="9" t="s">
        <v>462</v>
      </c>
      <c r="AA2275" s="9" t="s">
        <v>198</v>
      </c>
      <c r="AB2275" s="9">
        <v>7986238</v>
      </c>
      <c r="AC2275" s="9" t="s">
        <v>3057</v>
      </c>
      <c r="AD2275" s="9" t="s">
        <v>800</v>
      </c>
      <c r="AE2275" s="5">
        <f t="shared" si="92"/>
        <v>0</v>
      </c>
      <c r="AF2275" s="5" t="str">
        <f t="shared" si="93"/>
        <v>Pokryto</v>
      </c>
      <c r="AG2275" s="153"/>
      <c r="AH2275" s="153"/>
      <c r="AI2275" t="s">
        <v>201</v>
      </c>
      <c r="AJ2275" t="s">
        <v>800</v>
      </c>
      <c r="AK2275" s="9" t="str">
        <f>VLOOKUP(Y2275,zdroj!D:AJ,33,0)</f>
        <v>katB</v>
      </c>
    </row>
    <row r="2276" spans="8:37" x14ac:dyDescent="0.25">
      <c r="H2276" s="8"/>
      <c r="I2276" s="8"/>
      <c r="N2276" s="23"/>
      <c r="O2276" s="24"/>
      <c r="P2276" s="19"/>
      <c r="Q2276" s="19"/>
      <c r="R2276" s="19"/>
      <c r="S2276" s="27"/>
      <c r="U2276" s="27"/>
      <c r="Y2276" s="9" t="s">
        <v>514</v>
      </c>
      <c r="Z2276" s="9" t="s">
        <v>462</v>
      </c>
      <c r="AA2276" s="9" t="s">
        <v>198</v>
      </c>
      <c r="AB2276" s="9">
        <v>7986246</v>
      </c>
      <c r="AC2276" s="9" t="s">
        <v>3058</v>
      </c>
      <c r="AD2276" s="9" t="s">
        <v>800</v>
      </c>
      <c r="AE2276" s="5">
        <f t="shared" si="92"/>
        <v>0</v>
      </c>
      <c r="AF2276" s="5" t="str">
        <f t="shared" si="93"/>
        <v>Pokryto</v>
      </c>
      <c r="AG2276" s="153"/>
      <c r="AH2276" s="153"/>
      <c r="AI2276" t="s">
        <v>201</v>
      </c>
      <c r="AJ2276" t="s">
        <v>800</v>
      </c>
      <c r="AK2276" s="9" t="str">
        <f>VLOOKUP(Y2276,zdroj!D:AJ,33,0)</f>
        <v>katB</v>
      </c>
    </row>
    <row r="2277" spans="8:37" x14ac:dyDescent="0.25">
      <c r="H2277" s="8"/>
      <c r="I2277" s="8"/>
      <c r="N2277" s="23"/>
      <c r="O2277" s="24"/>
      <c r="P2277" s="19"/>
      <c r="Q2277" s="19"/>
      <c r="R2277" s="19"/>
      <c r="S2277" s="27"/>
      <c r="U2277" s="27"/>
      <c r="Y2277" s="9" t="s">
        <v>514</v>
      </c>
      <c r="Z2277" s="9" t="s">
        <v>462</v>
      </c>
      <c r="AA2277" s="9" t="s">
        <v>198</v>
      </c>
      <c r="AB2277" s="9">
        <v>7986254</v>
      </c>
      <c r="AC2277" s="9" t="s">
        <v>3059</v>
      </c>
      <c r="AD2277" s="9" t="s">
        <v>800</v>
      </c>
      <c r="AE2277" s="5">
        <f t="shared" si="92"/>
        <v>0</v>
      </c>
      <c r="AF2277" s="5" t="str">
        <f t="shared" si="93"/>
        <v>Pokryto</v>
      </c>
      <c r="AG2277" s="153"/>
      <c r="AH2277" s="153"/>
      <c r="AI2277" t="s">
        <v>201</v>
      </c>
      <c r="AJ2277" t="s">
        <v>800</v>
      </c>
      <c r="AK2277" s="9" t="str">
        <f>VLOOKUP(Y2277,zdroj!D:AJ,33,0)</f>
        <v>katB</v>
      </c>
    </row>
    <row r="2278" spans="8:37" x14ac:dyDescent="0.25">
      <c r="H2278" s="8"/>
      <c r="I2278" s="8"/>
      <c r="N2278" s="23"/>
      <c r="O2278" s="24"/>
      <c r="P2278" s="19"/>
      <c r="Q2278" s="19"/>
      <c r="R2278" s="19"/>
      <c r="S2278" s="27"/>
      <c r="U2278" s="27"/>
      <c r="Y2278" s="9" t="s">
        <v>514</v>
      </c>
      <c r="Z2278" s="9" t="s">
        <v>462</v>
      </c>
      <c r="AA2278" s="9" t="s">
        <v>198</v>
      </c>
      <c r="AB2278" s="9">
        <v>7986262</v>
      </c>
      <c r="AC2278" s="9" t="s">
        <v>3060</v>
      </c>
      <c r="AD2278" s="9" t="s">
        <v>800</v>
      </c>
      <c r="AE2278" s="5">
        <f t="shared" si="92"/>
        <v>0</v>
      </c>
      <c r="AF2278" s="5" t="str">
        <f t="shared" si="93"/>
        <v>Pokryto</v>
      </c>
      <c r="AG2278" s="153"/>
      <c r="AH2278" s="153"/>
      <c r="AI2278" t="s">
        <v>201</v>
      </c>
      <c r="AJ2278" t="s">
        <v>800</v>
      </c>
      <c r="AK2278" s="9" t="str">
        <f>VLOOKUP(Y2278,zdroj!D:AJ,33,0)</f>
        <v>katB</v>
      </c>
    </row>
    <row r="2279" spans="8:37" x14ac:dyDescent="0.25">
      <c r="H2279" s="8"/>
      <c r="I2279" s="8"/>
      <c r="N2279" s="23"/>
      <c r="O2279" s="24"/>
      <c r="P2279" s="19"/>
      <c r="Q2279" s="19"/>
      <c r="R2279" s="19"/>
      <c r="S2279" s="27"/>
      <c r="U2279" s="27"/>
      <c r="Y2279" s="9" t="s">
        <v>514</v>
      </c>
      <c r="Z2279" s="9" t="s">
        <v>462</v>
      </c>
      <c r="AA2279" s="9" t="s">
        <v>198</v>
      </c>
      <c r="AB2279" s="9">
        <v>7986271</v>
      </c>
      <c r="AC2279" s="9" t="s">
        <v>3061</v>
      </c>
      <c r="AD2279" s="9" t="s">
        <v>800</v>
      </c>
      <c r="AE2279" s="5">
        <f t="shared" si="92"/>
        <v>0</v>
      </c>
      <c r="AF2279" s="5" t="str">
        <f t="shared" si="93"/>
        <v>Pokryto</v>
      </c>
      <c r="AG2279" s="153"/>
      <c r="AH2279" s="153"/>
      <c r="AI2279" t="s">
        <v>201</v>
      </c>
      <c r="AJ2279" t="s">
        <v>800</v>
      </c>
      <c r="AK2279" s="9" t="str">
        <f>VLOOKUP(Y2279,zdroj!D:AJ,33,0)</f>
        <v>katB</v>
      </c>
    </row>
    <row r="2280" spans="8:37" x14ac:dyDescent="0.25">
      <c r="H2280" s="8"/>
      <c r="I2280" s="8"/>
      <c r="N2280" s="23"/>
      <c r="O2280" s="24"/>
      <c r="P2280" s="19"/>
      <c r="Q2280" s="19"/>
      <c r="R2280" s="19"/>
      <c r="S2280" s="27"/>
      <c r="U2280" s="27"/>
      <c r="Y2280" s="9" t="s">
        <v>514</v>
      </c>
      <c r="Z2280" s="9" t="s">
        <v>462</v>
      </c>
      <c r="AA2280" s="9" t="s">
        <v>198</v>
      </c>
      <c r="AB2280" s="9">
        <v>7986289</v>
      </c>
      <c r="AC2280" s="9" t="s">
        <v>3062</v>
      </c>
      <c r="AD2280" s="9" t="s">
        <v>800</v>
      </c>
      <c r="AE2280" s="5">
        <f t="shared" si="92"/>
        <v>0</v>
      </c>
      <c r="AF2280" s="5" t="str">
        <f t="shared" si="93"/>
        <v>Pokryto</v>
      </c>
      <c r="AG2280" s="153"/>
      <c r="AH2280" s="153"/>
      <c r="AI2280" t="s">
        <v>17882</v>
      </c>
      <c r="AJ2280" t="s">
        <v>800</v>
      </c>
      <c r="AK2280" s="9" t="str">
        <f>VLOOKUP(Y2280,zdroj!D:AJ,33,0)</f>
        <v>katB</v>
      </c>
    </row>
    <row r="2281" spans="8:37" x14ac:dyDescent="0.25">
      <c r="H2281" s="8"/>
      <c r="I2281" s="8"/>
      <c r="N2281" s="23"/>
      <c r="O2281" s="24"/>
      <c r="P2281" s="19"/>
      <c r="Q2281" s="19"/>
      <c r="R2281" s="19"/>
      <c r="S2281" s="27"/>
      <c r="U2281" s="27"/>
      <c r="Y2281" s="9" t="s">
        <v>514</v>
      </c>
      <c r="Z2281" s="9" t="s">
        <v>462</v>
      </c>
      <c r="AA2281" s="9" t="s">
        <v>198</v>
      </c>
      <c r="AB2281" s="9">
        <v>7986297</v>
      </c>
      <c r="AC2281" s="9" t="s">
        <v>3063</v>
      </c>
      <c r="AD2281" s="9" t="s">
        <v>231</v>
      </c>
      <c r="AE2281" s="5">
        <f t="shared" si="92"/>
        <v>0</v>
      </c>
      <c r="AF2281" s="5" t="str">
        <f t="shared" si="93"/>
        <v>katB</v>
      </c>
      <c r="AG2281" s="153"/>
      <c r="AH2281" s="153"/>
      <c r="AI2281" t="s">
        <v>201</v>
      </c>
      <c r="AJ2281" t="s">
        <v>17878</v>
      </c>
      <c r="AK2281" s="9" t="str">
        <f>VLOOKUP(Y2281,zdroj!D:AJ,33,0)</f>
        <v>katB</v>
      </c>
    </row>
    <row r="2282" spans="8:37" x14ac:dyDescent="0.25">
      <c r="H2282" s="8"/>
      <c r="I2282" s="8"/>
      <c r="N2282" s="23"/>
      <c r="O2282" s="24"/>
      <c r="P2282" s="19"/>
      <c r="Q2282" s="19"/>
      <c r="R2282" s="19"/>
      <c r="S2282" s="27"/>
      <c r="U2282" s="27"/>
      <c r="Y2282" s="9" t="s">
        <v>514</v>
      </c>
      <c r="Z2282" s="9" t="s">
        <v>462</v>
      </c>
      <c r="AA2282" s="9" t="s">
        <v>198</v>
      </c>
      <c r="AB2282" s="9">
        <v>7984294</v>
      </c>
      <c r="AC2282" s="9" t="s">
        <v>3064</v>
      </c>
      <c r="AD2282" s="9" t="s">
        <v>231</v>
      </c>
      <c r="AE2282" s="5">
        <f t="shared" si="92"/>
        <v>0</v>
      </c>
      <c r="AF2282" s="5" t="str">
        <f t="shared" si="93"/>
        <v>katB</v>
      </c>
      <c r="AG2282" s="153"/>
      <c r="AH2282" s="153"/>
      <c r="AI2282" t="s">
        <v>201</v>
      </c>
      <c r="AJ2282" t="s">
        <v>17878</v>
      </c>
      <c r="AK2282" s="9" t="str">
        <f>VLOOKUP(Y2282,zdroj!D:AJ,33,0)</f>
        <v>katB</v>
      </c>
    </row>
    <row r="2283" spans="8:37" x14ac:dyDescent="0.25">
      <c r="H2283" s="8"/>
      <c r="I2283" s="8"/>
      <c r="N2283" s="23"/>
      <c r="O2283" s="24"/>
      <c r="P2283" s="19"/>
      <c r="Q2283" s="19"/>
      <c r="R2283" s="19"/>
      <c r="S2283" s="27"/>
      <c r="U2283" s="27"/>
      <c r="Y2283" s="9" t="s">
        <v>514</v>
      </c>
      <c r="Z2283" s="9" t="s">
        <v>462</v>
      </c>
      <c r="AA2283" s="9" t="s">
        <v>198</v>
      </c>
      <c r="AB2283" s="9">
        <v>7984308</v>
      </c>
      <c r="AC2283" s="9" t="s">
        <v>3065</v>
      </c>
      <c r="AD2283" s="9" t="s">
        <v>231</v>
      </c>
      <c r="AE2283" s="5">
        <f t="shared" si="92"/>
        <v>0</v>
      </c>
      <c r="AF2283" s="5" t="str">
        <f t="shared" si="93"/>
        <v>katB</v>
      </c>
      <c r="AG2283" s="153"/>
      <c r="AH2283" s="153"/>
      <c r="AI2283" t="s">
        <v>201</v>
      </c>
      <c r="AJ2283" t="s">
        <v>17878</v>
      </c>
      <c r="AK2283" s="9" t="str">
        <f>VLOOKUP(Y2283,zdroj!D:AJ,33,0)</f>
        <v>katB</v>
      </c>
    </row>
    <row r="2284" spans="8:37" x14ac:dyDescent="0.25">
      <c r="H2284" s="8"/>
      <c r="I2284" s="8"/>
      <c r="N2284" s="23"/>
      <c r="O2284" s="24"/>
      <c r="P2284" s="19"/>
      <c r="Q2284" s="19"/>
      <c r="R2284" s="19"/>
      <c r="S2284" s="27"/>
      <c r="U2284" s="27"/>
      <c r="Y2284" s="9" t="s">
        <v>514</v>
      </c>
      <c r="Z2284" s="9" t="s">
        <v>462</v>
      </c>
      <c r="AA2284" s="9" t="s">
        <v>198</v>
      </c>
      <c r="AB2284" s="9">
        <v>7986301</v>
      </c>
      <c r="AC2284" s="9" t="s">
        <v>3066</v>
      </c>
      <c r="AD2284" s="9" t="s">
        <v>231</v>
      </c>
      <c r="AE2284" s="5">
        <f t="shared" si="92"/>
        <v>0</v>
      </c>
      <c r="AF2284" s="5" t="str">
        <f t="shared" si="93"/>
        <v>katB</v>
      </c>
      <c r="AG2284" s="153"/>
      <c r="AH2284" s="153"/>
      <c r="AI2284" t="s">
        <v>201</v>
      </c>
      <c r="AJ2284" t="s">
        <v>17878</v>
      </c>
      <c r="AK2284" s="9" t="str">
        <f>VLOOKUP(Y2284,zdroj!D:AJ,33,0)</f>
        <v>katB</v>
      </c>
    </row>
    <row r="2285" spans="8:37" x14ac:dyDescent="0.25">
      <c r="H2285" s="8"/>
      <c r="I2285" s="8"/>
      <c r="N2285" s="23"/>
      <c r="O2285" s="24"/>
      <c r="P2285" s="19"/>
      <c r="Q2285" s="19"/>
      <c r="R2285" s="19"/>
      <c r="S2285" s="27"/>
      <c r="U2285" s="27"/>
      <c r="Y2285" s="9" t="s">
        <v>514</v>
      </c>
      <c r="Z2285" s="9" t="s">
        <v>462</v>
      </c>
      <c r="AA2285" s="9" t="s">
        <v>198</v>
      </c>
      <c r="AB2285" s="9">
        <v>7984316</v>
      </c>
      <c r="AC2285" s="9" t="s">
        <v>3067</v>
      </c>
      <c r="AD2285" s="9" t="s">
        <v>231</v>
      </c>
      <c r="AE2285" s="5">
        <f t="shared" si="92"/>
        <v>0</v>
      </c>
      <c r="AF2285" s="5" t="str">
        <f t="shared" si="93"/>
        <v>katB</v>
      </c>
      <c r="AG2285" s="153"/>
      <c r="AH2285" s="153"/>
      <c r="AI2285" t="s">
        <v>201</v>
      </c>
      <c r="AJ2285" t="s">
        <v>17878</v>
      </c>
      <c r="AK2285" s="9" t="str">
        <f>VLOOKUP(Y2285,zdroj!D:AJ,33,0)</f>
        <v>katB</v>
      </c>
    </row>
    <row r="2286" spans="8:37" x14ac:dyDescent="0.25">
      <c r="H2286" s="8"/>
      <c r="I2286" s="8"/>
      <c r="N2286" s="23"/>
      <c r="O2286" s="24"/>
      <c r="P2286" s="19"/>
      <c r="Q2286" s="19"/>
      <c r="R2286" s="19"/>
      <c r="S2286" s="27"/>
      <c r="U2286" s="27"/>
      <c r="Y2286" s="9" t="s">
        <v>514</v>
      </c>
      <c r="Z2286" s="9" t="s">
        <v>462</v>
      </c>
      <c r="AA2286" s="9" t="s">
        <v>198</v>
      </c>
      <c r="AB2286" s="9">
        <v>7986327</v>
      </c>
      <c r="AC2286" s="9" t="s">
        <v>3068</v>
      </c>
      <c r="AD2286" s="9" t="s">
        <v>231</v>
      </c>
      <c r="AE2286" s="5">
        <f t="shared" si="92"/>
        <v>0</v>
      </c>
      <c r="AF2286" s="5" t="str">
        <f t="shared" si="93"/>
        <v>katB</v>
      </c>
      <c r="AG2286" s="153"/>
      <c r="AH2286" s="153"/>
      <c r="AI2286" t="s">
        <v>201</v>
      </c>
      <c r="AJ2286" t="s">
        <v>17878</v>
      </c>
      <c r="AK2286" s="9" t="str">
        <f>VLOOKUP(Y2286,zdroj!D:AJ,33,0)</f>
        <v>katB</v>
      </c>
    </row>
    <row r="2287" spans="8:37" x14ac:dyDescent="0.25">
      <c r="H2287" s="8"/>
      <c r="I2287" s="8"/>
      <c r="N2287" s="23"/>
      <c r="O2287" s="24"/>
      <c r="P2287" s="19"/>
      <c r="Q2287" s="19"/>
      <c r="R2287" s="19"/>
      <c r="S2287" s="27"/>
      <c r="U2287" s="27"/>
      <c r="Y2287" s="9" t="s">
        <v>514</v>
      </c>
      <c r="Z2287" s="9" t="s">
        <v>462</v>
      </c>
      <c r="AA2287" s="9" t="s">
        <v>198</v>
      </c>
      <c r="AB2287" s="9">
        <v>7986335</v>
      </c>
      <c r="AC2287" s="9" t="s">
        <v>3069</v>
      </c>
      <c r="AD2287" s="9" t="s">
        <v>231</v>
      </c>
      <c r="AE2287" s="5">
        <f t="shared" si="92"/>
        <v>0</v>
      </c>
      <c r="AF2287" s="5" t="str">
        <f t="shared" si="93"/>
        <v>katB</v>
      </c>
      <c r="AG2287" s="153"/>
      <c r="AH2287" s="153"/>
      <c r="AI2287" t="s">
        <v>201</v>
      </c>
      <c r="AJ2287" t="s">
        <v>17878</v>
      </c>
      <c r="AK2287" s="9" t="str">
        <f>VLOOKUP(Y2287,zdroj!D:AJ,33,0)</f>
        <v>katB</v>
      </c>
    </row>
    <row r="2288" spans="8:37" x14ac:dyDescent="0.25">
      <c r="H2288" s="8"/>
      <c r="I2288" s="8"/>
      <c r="N2288" s="23"/>
      <c r="O2288" s="24"/>
      <c r="P2288" s="19"/>
      <c r="Q2288" s="19"/>
      <c r="R2288" s="19"/>
      <c r="S2288" s="27"/>
      <c r="U2288" s="27"/>
      <c r="Y2288" s="9" t="s">
        <v>514</v>
      </c>
      <c r="Z2288" s="9" t="s">
        <v>462</v>
      </c>
      <c r="AA2288" s="9" t="s">
        <v>198</v>
      </c>
      <c r="AB2288" s="9">
        <v>7986343</v>
      </c>
      <c r="AC2288" s="9" t="s">
        <v>3070</v>
      </c>
      <c r="AD2288" s="9" t="s">
        <v>231</v>
      </c>
      <c r="AE2288" s="5">
        <f t="shared" si="92"/>
        <v>0</v>
      </c>
      <c r="AF2288" s="5" t="str">
        <f t="shared" si="93"/>
        <v>katB</v>
      </c>
      <c r="AG2288" s="153"/>
      <c r="AH2288" s="153"/>
      <c r="AI2288" t="s">
        <v>201</v>
      </c>
      <c r="AJ2288" t="s">
        <v>17878</v>
      </c>
      <c r="AK2288" s="9" t="str">
        <f>VLOOKUP(Y2288,zdroj!D:AJ,33,0)</f>
        <v>katB</v>
      </c>
    </row>
    <row r="2289" spans="8:37" x14ac:dyDescent="0.25">
      <c r="H2289" s="8"/>
      <c r="I2289" s="8"/>
      <c r="N2289" s="23"/>
      <c r="O2289" s="24"/>
      <c r="P2289" s="19"/>
      <c r="Q2289" s="19"/>
      <c r="R2289" s="19"/>
      <c r="S2289" s="27"/>
      <c r="U2289" s="27"/>
      <c r="Y2289" s="9" t="s">
        <v>514</v>
      </c>
      <c r="Z2289" s="9" t="s">
        <v>462</v>
      </c>
      <c r="AA2289" s="9" t="s">
        <v>198</v>
      </c>
      <c r="AB2289" s="9">
        <v>7984324</v>
      </c>
      <c r="AC2289" s="9" t="s">
        <v>3071</v>
      </c>
      <c r="AD2289" s="9" t="s">
        <v>231</v>
      </c>
      <c r="AE2289" s="5">
        <f t="shared" si="92"/>
        <v>0</v>
      </c>
      <c r="AF2289" s="5" t="str">
        <f t="shared" si="93"/>
        <v>katB</v>
      </c>
      <c r="AG2289" s="153"/>
      <c r="AH2289" s="153"/>
      <c r="AI2289" t="s">
        <v>201</v>
      </c>
      <c r="AJ2289" t="s">
        <v>17878</v>
      </c>
      <c r="AK2289" s="9" t="str">
        <f>VLOOKUP(Y2289,zdroj!D:AJ,33,0)</f>
        <v>katB</v>
      </c>
    </row>
    <row r="2290" spans="8:37" x14ac:dyDescent="0.25">
      <c r="H2290" s="8"/>
      <c r="I2290" s="8"/>
      <c r="N2290" s="23"/>
      <c r="O2290" s="24"/>
      <c r="P2290" s="19"/>
      <c r="Q2290" s="19"/>
      <c r="R2290" s="19"/>
      <c r="S2290" s="27"/>
      <c r="U2290" s="27"/>
      <c r="Y2290" s="9" t="s">
        <v>514</v>
      </c>
      <c r="Z2290" s="9" t="s">
        <v>462</v>
      </c>
      <c r="AA2290" s="9" t="s">
        <v>198</v>
      </c>
      <c r="AB2290" s="9">
        <v>7985037</v>
      </c>
      <c r="AC2290" s="9" t="s">
        <v>3072</v>
      </c>
      <c r="AD2290" s="9" t="s">
        <v>231</v>
      </c>
      <c r="AE2290" s="5">
        <f t="shared" si="92"/>
        <v>0</v>
      </c>
      <c r="AF2290" s="5" t="str">
        <f t="shared" si="93"/>
        <v>katB</v>
      </c>
      <c r="AG2290" s="153"/>
      <c r="AH2290" s="153"/>
      <c r="AI2290" t="s">
        <v>201</v>
      </c>
      <c r="AJ2290" t="s">
        <v>17878</v>
      </c>
      <c r="AK2290" s="9" t="str">
        <f>VLOOKUP(Y2290,zdroj!D:AJ,33,0)</f>
        <v>katB</v>
      </c>
    </row>
    <row r="2291" spans="8:37" x14ac:dyDescent="0.25">
      <c r="H2291" s="8"/>
      <c r="I2291" s="8"/>
      <c r="N2291" s="23"/>
      <c r="O2291" s="24"/>
      <c r="P2291" s="19"/>
      <c r="Q2291" s="19"/>
      <c r="R2291" s="19"/>
      <c r="S2291" s="27"/>
      <c r="U2291" s="27"/>
      <c r="Y2291" s="9" t="s">
        <v>514</v>
      </c>
      <c r="Z2291" s="9" t="s">
        <v>462</v>
      </c>
      <c r="AA2291" s="9" t="s">
        <v>198</v>
      </c>
      <c r="AB2291" s="9">
        <v>7986351</v>
      </c>
      <c r="AC2291" s="9" t="s">
        <v>3073</v>
      </c>
      <c r="AD2291" s="9" t="s">
        <v>231</v>
      </c>
      <c r="AE2291" s="5">
        <f t="shared" si="92"/>
        <v>0</v>
      </c>
      <c r="AF2291" s="5" t="str">
        <f t="shared" si="93"/>
        <v>katB</v>
      </c>
      <c r="AG2291" s="153"/>
      <c r="AH2291" s="153"/>
      <c r="AI2291" t="s">
        <v>201</v>
      </c>
      <c r="AJ2291" t="s">
        <v>17878</v>
      </c>
      <c r="AK2291" s="9" t="str">
        <f>VLOOKUP(Y2291,zdroj!D:AJ,33,0)</f>
        <v>katB</v>
      </c>
    </row>
    <row r="2292" spans="8:37" x14ac:dyDescent="0.25">
      <c r="H2292" s="8"/>
      <c r="I2292" s="8"/>
      <c r="N2292" s="23"/>
      <c r="O2292" s="24"/>
      <c r="P2292" s="19"/>
      <c r="Q2292" s="19"/>
      <c r="R2292" s="19"/>
      <c r="S2292" s="27"/>
      <c r="U2292" s="27"/>
      <c r="Y2292" s="9" t="s">
        <v>514</v>
      </c>
      <c r="Z2292" s="9" t="s">
        <v>462</v>
      </c>
      <c r="AA2292" s="9" t="s">
        <v>198</v>
      </c>
      <c r="AB2292" s="9">
        <v>7984332</v>
      </c>
      <c r="AC2292" s="9" t="s">
        <v>3074</v>
      </c>
      <c r="AD2292" s="9" t="s">
        <v>231</v>
      </c>
      <c r="AE2292" s="5">
        <f t="shared" si="92"/>
        <v>0</v>
      </c>
      <c r="AF2292" s="5" t="str">
        <f t="shared" si="93"/>
        <v>katB</v>
      </c>
      <c r="AG2292" s="153"/>
      <c r="AH2292" s="153"/>
      <c r="AI2292" t="s">
        <v>201</v>
      </c>
      <c r="AJ2292" t="s">
        <v>17878</v>
      </c>
      <c r="AK2292" s="9" t="str">
        <f>VLOOKUP(Y2292,zdroj!D:AJ,33,0)</f>
        <v>katB</v>
      </c>
    </row>
    <row r="2293" spans="8:37" x14ac:dyDescent="0.25">
      <c r="H2293" s="8"/>
      <c r="I2293" s="8"/>
      <c r="N2293" s="23"/>
      <c r="O2293" s="24"/>
      <c r="P2293" s="19"/>
      <c r="Q2293" s="19"/>
      <c r="R2293" s="19"/>
      <c r="S2293" s="27"/>
      <c r="U2293" s="27"/>
      <c r="Y2293" s="9" t="s">
        <v>514</v>
      </c>
      <c r="Z2293" s="9" t="s">
        <v>462</v>
      </c>
      <c r="AA2293" s="9" t="s">
        <v>198</v>
      </c>
      <c r="AB2293" s="9">
        <v>7984341</v>
      </c>
      <c r="AC2293" s="9" t="s">
        <v>3075</v>
      </c>
      <c r="AD2293" s="9" t="s">
        <v>231</v>
      </c>
      <c r="AE2293" s="5">
        <f t="shared" si="92"/>
        <v>0</v>
      </c>
      <c r="AF2293" s="5" t="str">
        <f t="shared" si="93"/>
        <v>katB</v>
      </c>
      <c r="AG2293" s="153"/>
      <c r="AH2293" s="153"/>
      <c r="AI2293" t="s">
        <v>201</v>
      </c>
      <c r="AJ2293" t="s">
        <v>17878</v>
      </c>
      <c r="AK2293" s="9" t="str">
        <f>VLOOKUP(Y2293,zdroj!D:AJ,33,0)</f>
        <v>katB</v>
      </c>
    </row>
    <row r="2294" spans="8:37" x14ac:dyDescent="0.25">
      <c r="H2294" s="8"/>
      <c r="I2294" s="8"/>
      <c r="N2294" s="23"/>
      <c r="O2294" s="24"/>
      <c r="P2294" s="19"/>
      <c r="Q2294" s="19"/>
      <c r="R2294" s="19"/>
      <c r="S2294" s="27"/>
      <c r="U2294" s="27"/>
      <c r="Y2294" s="9" t="s">
        <v>514</v>
      </c>
      <c r="Z2294" s="9" t="s">
        <v>462</v>
      </c>
      <c r="AA2294" s="9" t="s">
        <v>198</v>
      </c>
      <c r="AB2294" s="9">
        <v>7986360</v>
      </c>
      <c r="AC2294" s="9" t="s">
        <v>3076</v>
      </c>
      <c r="AD2294" s="9" t="s">
        <v>231</v>
      </c>
      <c r="AE2294" s="5">
        <f t="shared" si="92"/>
        <v>0</v>
      </c>
      <c r="AF2294" s="5" t="str">
        <f t="shared" si="93"/>
        <v>katB</v>
      </c>
      <c r="AG2294" s="153"/>
      <c r="AH2294" s="153"/>
      <c r="AI2294" t="s">
        <v>201</v>
      </c>
      <c r="AJ2294" t="s">
        <v>17878</v>
      </c>
      <c r="AK2294" s="9" t="str">
        <f>VLOOKUP(Y2294,zdroj!D:AJ,33,0)</f>
        <v>katB</v>
      </c>
    </row>
    <row r="2295" spans="8:37" x14ac:dyDescent="0.25">
      <c r="H2295" s="8"/>
      <c r="I2295" s="8"/>
      <c r="N2295" s="23"/>
      <c r="O2295" s="24"/>
      <c r="P2295" s="19"/>
      <c r="Q2295" s="19"/>
      <c r="R2295" s="19"/>
      <c r="S2295" s="27"/>
      <c r="U2295" s="27"/>
      <c r="Y2295" s="9" t="s">
        <v>514</v>
      </c>
      <c r="Z2295" s="9" t="s">
        <v>462</v>
      </c>
      <c r="AA2295" s="9" t="s">
        <v>198</v>
      </c>
      <c r="AB2295" s="9">
        <v>7986378</v>
      </c>
      <c r="AC2295" s="9" t="s">
        <v>3077</v>
      </c>
      <c r="AD2295" s="9" t="s">
        <v>231</v>
      </c>
      <c r="AE2295" s="5">
        <f t="shared" si="92"/>
        <v>0</v>
      </c>
      <c r="AF2295" s="5" t="str">
        <f t="shared" si="93"/>
        <v>katB</v>
      </c>
      <c r="AG2295" s="153"/>
      <c r="AH2295" s="153"/>
      <c r="AI2295" t="s">
        <v>201</v>
      </c>
      <c r="AJ2295" t="s">
        <v>17878</v>
      </c>
      <c r="AK2295" s="9" t="str">
        <f>VLOOKUP(Y2295,zdroj!D:AJ,33,0)</f>
        <v>katB</v>
      </c>
    </row>
    <row r="2296" spans="8:37" x14ac:dyDescent="0.25">
      <c r="H2296" s="8"/>
      <c r="I2296" s="8"/>
      <c r="N2296" s="23"/>
      <c r="O2296" s="24"/>
      <c r="P2296" s="19"/>
      <c r="Q2296" s="19"/>
      <c r="R2296" s="19"/>
      <c r="S2296" s="27"/>
      <c r="U2296" s="27"/>
      <c r="Y2296" s="9" t="s">
        <v>514</v>
      </c>
      <c r="Z2296" s="9" t="s">
        <v>462</v>
      </c>
      <c r="AA2296" s="9" t="s">
        <v>198</v>
      </c>
      <c r="AB2296" s="9">
        <v>7986386</v>
      </c>
      <c r="AC2296" s="9" t="s">
        <v>3078</v>
      </c>
      <c r="AD2296" s="9" t="s">
        <v>231</v>
      </c>
      <c r="AE2296" s="5">
        <f t="shared" si="92"/>
        <v>0</v>
      </c>
      <c r="AF2296" s="5" t="str">
        <f t="shared" si="93"/>
        <v>katB</v>
      </c>
      <c r="AG2296" s="153"/>
      <c r="AH2296" s="153"/>
      <c r="AI2296" t="s">
        <v>201</v>
      </c>
      <c r="AJ2296" t="s">
        <v>17878</v>
      </c>
      <c r="AK2296" s="9" t="str">
        <f>VLOOKUP(Y2296,zdroj!D:AJ,33,0)</f>
        <v>katB</v>
      </c>
    </row>
    <row r="2297" spans="8:37" x14ac:dyDescent="0.25">
      <c r="H2297" s="8"/>
      <c r="I2297" s="8"/>
      <c r="N2297" s="23"/>
      <c r="O2297" s="24"/>
      <c r="P2297" s="19"/>
      <c r="Q2297" s="19"/>
      <c r="R2297" s="19"/>
      <c r="S2297" s="27"/>
      <c r="U2297" s="27"/>
      <c r="Y2297" s="9" t="s">
        <v>514</v>
      </c>
      <c r="Z2297" s="9" t="s">
        <v>462</v>
      </c>
      <c r="AA2297" s="9" t="s">
        <v>198</v>
      </c>
      <c r="AB2297" s="9">
        <v>7984359</v>
      </c>
      <c r="AC2297" s="9" t="s">
        <v>3079</v>
      </c>
      <c r="AD2297" s="9" t="s">
        <v>231</v>
      </c>
      <c r="AE2297" s="5">
        <f t="shared" si="92"/>
        <v>0</v>
      </c>
      <c r="AF2297" s="5" t="str">
        <f t="shared" si="93"/>
        <v>katB</v>
      </c>
      <c r="AG2297" s="153"/>
      <c r="AH2297" s="153"/>
      <c r="AI2297" t="s">
        <v>201</v>
      </c>
      <c r="AJ2297" t="s">
        <v>17878</v>
      </c>
      <c r="AK2297" s="9" t="str">
        <f>VLOOKUP(Y2297,zdroj!D:AJ,33,0)</f>
        <v>katB</v>
      </c>
    </row>
    <row r="2298" spans="8:37" x14ac:dyDescent="0.25">
      <c r="H2298" s="8"/>
      <c r="I2298" s="8"/>
      <c r="N2298" s="23"/>
      <c r="O2298" s="24"/>
      <c r="P2298" s="19"/>
      <c r="Q2298" s="19"/>
      <c r="R2298" s="19"/>
      <c r="S2298" s="27"/>
      <c r="U2298" s="27"/>
      <c r="Y2298" s="9" t="s">
        <v>514</v>
      </c>
      <c r="Z2298" s="9" t="s">
        <v>462</v>
      </c>
      <c r="AA2298" s="9" t="s">
        <v>198</v>
      </c>
      <c r="AB2298" s="9">
        <v>7986394</v>
      </c>
      <c r="AC2298" s="9" t="s">
        <v>3080</v>
      </c>
      <c r="AD2298" s="9" t="s">
        <v>231</v>
      </c>
      <c r="AE2298" s="5">
        <f t="shared" si="92"/>
        <v>0</v>
      </c>
      <c r="AF2298" s="5" t="str">
        <f t="shared" si="93"/>
        <v>katB</v>
      </c>
      <c r="AG2298" s="153"/>
      <c r="AH2298" s="153"/>
      <c r="AI2298" t="s">
        <v>201</v>
      </c>
      <c r="AJ2298" t="s">
        <v>17878</v>
      </c>
      <c r="AK2298" s="9" t="str">
        <f>VLOOKUP(Y2298,zdroj!D:AJ,33,0)</f>
        <v>katB</v>
      </c>
    </row>
    <row r="2299" spans="8:37" x14ac:dyDescent="0.25">
      <c r="H2299" s="8"/>
      <c r="I2299" s="8"/>
      <c r="N2299" s="23"/>
      <c r="O2299" s="24"/>
      <c r="P2299" s="19"/>
      <c r="Q2299" s="19"/>
      <c r="R2299" s="19"/>
      <c r="S2299" s="27"/>
      <c r="U2299" s="27"/>
      <c r="Y2299" s="9" t="s">
        <v>514</v>
      </c>
      <c r="Z2299" s="9" t="s">
        <v>462</v>
      </c>
      <c r="AA2299" s="9" t="s">
        <v>198</v>
      </c>
      <c r="AB2299" s="9">
        <v>7984367</v>
      </c>
      <c r="AC2299" s="9" t="s">
        <v>3081</v>
      </c>
      <c r="AD2299" s="9" t="s">
        <v>231</v>
      </c>
      <c r="AE2299" s="5">
        <f t="shared" si="92"/>
        <v>0</v>
      </c>
      <c r="AF2299" s="5" t="str">
        <f t="shared" si="93"/>
        <v>katB</v>
      </c>
      <c r="AG2299" s="153"/>
      <c r="AH2299" s="153"/>
      <c r="AI2299" t="s">
        <v>201</v>
      </c>
      <c r="AJ2299" t="s">
        <v>17878</v>
      </c>
      <c r="AK2299" s="9" t="str">
        <f>VLOOKUP(Y2299,zdroj!D:AJ,33,0)</f>
        <v>katB</v>
      </c>
    </row>
    <row r="2300" spans="8:37" x14ac:dyDescent="0.25">
      <c r="H2300" s="8"/>
      <c r="I2300" s="8"/>
      <c r="N2300" s="23"/>
      <c r="O2300" s="24"/>
      <c r="P2300" s="19"/>
      <c r="Q2300" s="19"/>
      <c r="R2300" s="19"/>
      <c r="S2300" s="27"/>
      <c r="U2300" s="27"/>
      <c r="Y2300" s="9" t="s">
        <v>514</v>
      </c>
      <c r="Z2300" s="9" t="s">
        <v>462</v>
      </c>
      <c r="AA2300" s="9" t="s">
        <v>198</v>
      </c>
      <c r="AB2300" s="9">
        <v>7986408</v>
      </c>
      <c r="AC2300" s="9" t="s">
        <v>3082</v>
      </c>
      <c r="AD2300" s="9" t="s">
        <v>231</v>
      </c>
      <c r="AE2300" s="5">
        <f t="shared" si="92"/>
        <v>0</v>
      </c>
      <c r="AF2300" s="5" t="str">
        <f t="shared" si="93"/>
        <v>katB</v>
      </c>
      <c r="AG2300" s="153"/>
      <c r="AH2300" s="153"/>
      <c r="AI2300" t="s">
        <v>201</v>
      </c>
      <c r="AJ2300" t="s">
        <v>17878</v>
      </c>
      <c r="AK2300" s="9" t="str">
        <f>VLOOKUP(Y2300,zdroj!D:AJ,33,0)</f>
        <v>katB</v>
      </c>
    </row>
    <row r="2301" spans="8:37" x14ac:dyDescent="0.25">
      <c r="H2301" s="8"/>
      <c r="I2301" s="8"/>
      <c r="N2301" s="23"/>
      <c r="O2301" s="24"/>
      <c r="P2301" s="19"/>
      <c r="Q2301" s="19"/>
      <c r="R2301" s="19"/>
      <c r="S2301" s="27"/>
      <c r="U2301" s="27"/>
      <c r="Y2301" s="9" t="s">
        <v>514</v>
      </c>
      <c r="Z2301" s="9" t="s">
        <v>462</v>
      </c>
      <c r="AA2301" s="9" t="s">
        <v>198</v>
      </c>
      <c r="AB2301" s="9">
        <v>7985045</v>
      </c>
      <c r="AC2301" s="9" t="s">
        <v>3083</v>
      </c>
      <c r="AD2301" s="9" t="s">
        <v>231</v>
      </c>
      <c r="AE2301" s="5">
        <f t="shared" si="92"/>
        <v>0</v>
      </c>
      <c r="AF2301" s="5" t="str">
        <f t="shared" si="93"/>
        <v>katB</v>
      </c>
      <c r="AG2301" s="153"/>
      <c r="AH2301" s="153"/>
      <c r="AI2301" t="s">
        <v>201</v>
      </c>
      <c r="AJ2301" t="s">
        <v>17878</v>
      </c>
      <c r="AK2301" s="9" t="str">
        <f>VLOOKUP(Y2301,zdroj!D:AJ,33,0)</f>
        <v>katB</v>
      </c>
    </row>
    <row r="2302" spans="8:37" x14ac:dyDescent="0.25">
      <c r="H2302" s="8"/>
      <c r="I2302" s="8"/>
      <c r="N2302" s="23"/>
      <c r="O2302" s="24"/>
      <c r="P2302" s="19"/>
      <c r="Q2302" s="19"/>
      <c r="R2302" s="19"/>
      <c r="S2302" s="27"/>
      <c r="U2302" s="27"/>
      <c r="Y2302" s="9" t="s">
        <v>514</v>
      </c>
      <c r="Z2302" s="9" t="s">
        <v>462</v>
      </c>
      <c r="AA2302" s="9" t="s">
        <v>198</v>
      </c>
      <c r="AB2302" s="9">
        <v>7986416</v>
      </c>
      <c r="AC2302" s="9" t="s">
        <v>3084</v>
      </c>
      <c r="AD2302" s="9" t="s">
        <v>231</v>
      </c>
      <c r="AE2302" s="5">
        <f t="shared" si="92"/>
        <v>0</v>
      </c>
      <c r="AF2302" s="5" t="str">
        <f t="shared" si="93"/>
        <v>katB</v>
      </c>
      <c r="AG2302" s="153"/>
      <c r="AH2302" s="153"/>
      <c r="AI2302" t="s">
        <v>201</v>
      </c>
      <c r="AJ2302" t="s">
        <v>17878</v>
      </c>
      <c r="AK2302" s="9" t="str">
        <f>VLOOKUP(Y2302,zdroj!D:AJ,33,0)</f>
        <v>katB</v>
      </c>
    </row>
    <row r="2303" spans="8:37" x14ac:dyDescent="0.25">
      <c r="H2303" s="8"/>
      <c r="I2303" s="8"/>
      <c r="N2303" s="23"/>
      <c r="O2303" s="24"/>
      <c r="P2303" s="19"/>
      <c r="Q2303" s="19"/>
      <c r="R2303" s="19"/>
      <c r="S2303" s="27"/>
      <c r="U2303" s="27"/>
      <c r="Y2303" s="9" t="s">
        <v>514</v>
      </c>
      <c r="Z2303" s="9" t="s">
        <v>462</v>
      </c>
      <c r="AA2303" s="9" t="s">
        <v>198</v>
      </c>
      <c r="AB2303" s="9">
        <v>7984375</v>
      </c>
      <c r="AC2303" s="9" t="s">
        <v>3085</v>
      </c>
      <c r="AD2303" s="9" t="s">
        <v>231</v>
      </c>
      <c r="AE2303" s="5">
        <f t="shared" si="92"/>
        <v>0</v>
      </c>
      <c r="AF2303" s="5" t="str">
        <f t="shared" si="93"/>
        <v>katB</v>
      </c>
      <c r="AG2303" s="153"/>
      <c r="AH2303" s="153"/>
      <c r="AI2303" t="s">
        <v>201</v>
      </c>
      <c r="AJ2303" t="s">
        <v>17878</v>
      </c>
      <c r="AK2303" s="9" t="str">
        <f>VLOOKUP(Y2303,zdroj!D:AJ,33,0)</f>
        <v>katB</v>
      </c>
    </row>
    <row r="2304" spans="8:37" x14ac:dyDescent="0.25">
      <c r="H2304" s="8"/>
      <c r="I2304" s="8"/>
      <c r="N2304" s="23"/>
      <c r="O2304" s="24"/>
      <c r="P2304" s="19"/>
      <c r="Q2304" s="19"/>
      <c r="R2304" s="19"/>
      <c r="S2304" s="27"/>
      <c r="U2304" s="27"/>
      <c r="Y2304" s="9" t="s">
        <v>514</v>
      </c>
      <c r="Z2304" s="9" t="s">
        <v>462</v>
      </c>
      <c r="AA2304" s="9" t="s">
        <v>198</v>
      </c>
      <c r="AB2304" s="9">
        <v>7984383</v>
      </c>
      <c r="AC2304" s="9" t="s">
        <v>3086</v>
      </c>
      <c r="AD2304" s="9" t="s">
        <v>231</v>
      </c>
      <c r="AE2304" s="5">
        <f t="shared" si="92"/>
        <v>0</v>
      </c>
      <c r="AF2304" s="5" t="str">
        <f t="shared" si="93"/>
        <v>katB</v>
      </c>
      <c r="AG2304" s="153"/>
      <c r="AH2304" s="153"/>
      <c r="AI2304" t="s">
        <v>201</v>
      </c>
      <c r="AJ2304" t="s">
        <v>17878</v>
      </c>
      <c r="AK2304" s="9" t="str">
        <f>VLOOKUP(Y2304,zdroj!D:AJ,33,0)</f>
        <v>katB</v>
      </c>
    </row>
    <row r="2305" spans="8:37" x14ac:dyDescent="0.25">
      <c r="H2305" s="8"/>
      <c r="I2305" s="8"/>
      <c r="N2305" s="23"/>
      <c r="O2305" s="24"/>
      <c r="P2305" s="19"/>
      <c r="Q2305" s="19"/>
      <c r="R2305" s="19"/>
      <c r="S2305" s="27"/>
      <c r="U2305" s="27"/>
      <c r="Y2305" s="9" t="s">
        <v>514</v>
      </c>
      <c r="Z2305" s="9" t="s">
        <v>462</v>
      </c>
      <c r="AA2305" s="9" t="s">
        <v>198</v>
      </c>
      <c r="AB2305" s="9">
        <v>7984391</v>
      </c>
      <c r="AC2305" s="9" t="s">
        <v>3087</v>
      </c>
      <c r="AD2305" s="9" t="s">
        <v>231</v>
      </c>
      <c r="AE2305" s="5">
        <f t="shared" si="92"/>
        <v>0</v>
      </c>
      <c r="AF2305" s="5" t="str">
        <f t="shared" si="93"/>
        <v>katB</v>
      </c>
      <c r="AG2305" s="153"/>
      <c r="AH2305" s="153"/>
      <c r="AI2305" t="s">
        <v>201</v>
      </c>
      <c r="AJ2305" t="s">
        <v>17878</v>
      </c>
      <c r="AK2305" s="9" t="str">
        <f>VLOOKUP(Y2305,zdroj!D:AJ,33,0)</f>
        <v>katB</v>
      </c>
    </row>
    <row r="2306" spans="8:37" x14ac:dyDescent="0.25">
      <c r="H2306" s="8"/>
      <c r="I2306" s="8"/>
      <c r="N2306" s="23"/>
      <c r="O2306" s="24"/>
      <c r="P2306" s="19"/>
      <c r="Q2306" s="19"/>
      <c r="R2306" s="19"/>
      <c r="S2306" s="27"/>
      <c r="U2306" s="27"/>
      <c r="Y2306" s="9" t="s">
        <v>514</v>
      </c>
      <c r="Z2306" s="9" t="s">
        <v>462</v>
      </c>
      <c r="AA2306" s="9" t="s">
        <v>198</v>
      </c>
      <c r="AB2306" s="9">
        <v>7984405</v>
      </c>
      <c r="AC2306" s="9" t="s">
        <v>3088</v>
      </c>
      <c r="AD2306" s="9" t="s">
        <v>231</v>
      </c>
      <c r="AE2306" s="5">
        <f t="shared" si="92"/>
        <v>0</v>
      </c>
      <c r="AF2306" s="5" t="str">
        <f t="shared" si="93"/>
        <v>katB</v>
      </c>
      <c r="AG2306" s="153"/>
      <c r="AH2306" s="153"/>
      <c r="AI2306" t="s">
        <v>201</v>
      </c>
      <c r="AJ2306" t="s">
        <v>17878</v>
      </c>
      <c r="AK2306" s="9" t="str">
        <f>VLOOKUP(Y2306,zdroj!D:AJ,33,0)</f>
        <v>katB</v>
      </c>
    </row>
    <row r="2307" spans="8:37" x14ac:dyDescent="0.25">
      <c r="H2307" s="8"/>
      <c r="I2307" s="8"/>
      <c r="N2307" s="23"/>
      <c r="O2307" s="24"/>
      <c r="P2307" s="19"/>
      <c r="Q2307" s="19"/>
      <c r="R2307" s="19"/>
      <c r="S2307" s="27"/>
      <c r="U2307" s="27"/>
      <c r="Y2307" s="9" t="s">
        <v>514</v>
      </c>
      <c r="Z2307" s="9" t="s">
        <v>462</v>
      </c>
      <c r="AA2307" s="9" t="s">
        <v>198</v>
      </c>
      <c r="AB2307" s="9">
        <v>7984413</v>
      </c>
      <c r="AC2307" s="9" t="s">
        <v>3089</v>
      </c>
      <c r="AD2307" s="9" t="s">
        <v>231</v>
      </c>
      <c r="AE2307" s="5">
        <f t="shared" si="92"/>
        <v>0</v>
      </c>
      <c r="AF2307" s="5" t="str">
        <f t="shared" si="93"/>
        <v>katB</v>
      </c>
      <c r="AG2307" s="153"/>
      <c r="AH2307" s="153"/>
      <c r="AI2307" t="s">
        <v>201</v>
      </c>
      <c r="AJ2307" t="s">
        <v>17878</v>
      </c>
      <c r="AK2307" s="9" t="str">
        <f>VLOOKUP(Y2307,zdroj!D:AJ,33,0)</f>
        <v>katB</v>
      </c>
    </row>
    <row r="2308" spans="8:37" x14ac:dyDescent="0.25">
      <c r="H2308" s="8"/>
      <c r="I2308" s="8"/>
      <c r="N2308" s="23"/>
      <c r="O2308" s="24"/>
      <c r="P2308" s="19"/>
      <c r="Q2308" s="19"/>
      <c r="R2308" s="19"/>
      <c r="S2308" s="27"/>
      <c r="U2308" s="27"/>
      <c r="Y2308" s="9" t="s">
        <v>514</v>
      </c>
      <c r="Z2308" s="9" t="s">
        <v>462</v>
      </c>
      <c r="AA2308" s="9" t="s">
        <v>198</v>
      </c>
      <c r="AB2308" s="9">
        <v>7984421</v>
      </c>
      <c r="AC2308" s="9" t="s">
        <v>3090</v>
      </c>
      <c r="AD2308" s="9" t="s">
        <v>231</v>
      </c>
      <c r="AE2308" s="5">
        <f t="shared" si="92"/>
        <v>0</v>
      </c>
      <c r="AF2308" s="5" t="str">
        <f t="shared" si="93"/>
        <v>katB</v>
      </c>
      <c r="AG2308" s="153"/>
      <c r="AH2308" s="153"/>
      <c r="AI2308" t="s">
        <v>201</v>
      </c>
      <c r="AJ2308" t="s">
        <v>17878</v>
      </c>
      <c r="AK2308" s="9" t="str">
        <f>VLOOKUP(Y2308,zdroj!D:AJ,33,0)</f>
        <v>katB</v>
      </c>
    </row>
    <row r="2309" spans="8:37" x14ac:dyDescent="0.25">
      <c r="H2309" s="8"/>
      <c r="I2309" s="8"/>
      <c r="N2309" s="23"/>
      <c r="O2309" s="24"/>
      <c r="P2309" s="19"/>
      <c r="Q2309" s="19"/>
      <c r="R2309" s="19"/>
      <c r="S2309" s="27"/>
      <c r="U2309" s="27"/>
      <c r="Y2309" s="9" t="s">
        <v>514</v>
      </c>
      <c r="Z2309" s="9" t="s">
        <v>462</v>
      </c>
      <c r="AA2309" s="9" t="s">
        <v>198</v>
      </c>
      <c r="AB2309" s="9">
        <v>7984430</v>
      </c>
      <c r="AC2309" s="9" t="s">
        <v>3091</v>
      </c>
      <c r="AD2309" s="9" t="s">
        <v>231</v>
      </c>
      <c r="AE2309" s="5">
        <f t="shared" si="92"/>
        <v>0</v>
      </c>
      <c r="AF2309" s="5" t="str">
        <f t="shared" si="93"/>
        <v>katB</v>
      </c>
      <c r="AG2309" s="153"/>
      <c r="AH2309" s="153"/>
      <c r="AI2309" t="s">
        <v>201</v>
      </c>
      <c r="AJ2309" t="s">
        <v>17878</v>
      </c>
      <c r="AK2309" s="9" t="str">
        <f>VLOOKUP(Y2309,zdroj!D:AJ,33,0)</f>
        <v>katB</v>
      </c>
    </row>
    <row r="2310" spans="8:37" x14ac:dyDescent="0.25">
      <c r="H2310" s="8"/>
      <c r="I2310" s="8"/>
      <c r="N2310" s="23"/>
      <c r="O2310" s="24"/>
      <c r="P2310" s="19"/>
      <c r="Q2310" s="19"/>
      <c r="R2310" s="19"/>
      <c r="S2310" s="27"/>
      <c r="U2310" s="27"/>
      <c r="Y2310" s="9" t="s">
        <v>514</v>
      </c>
      <c r="Z2310" s="9" t="s">
        <v>462</v>
      </c>
      <c r="AA2310" s="9" t="s">
        <v>198</v>
      </c>
      <c r="AB2310" s="9">
        <v>7984448</v>
      </c>
      <c r="AC2310" s="9" t="s">
        <v>3092</v>
      </c>
      <c r="AD2310" s="9" t="s">
        <v>231</v>
      </c>
      <c r="AE2310" s="5">
        <f t="shared" si="92"/>
        <v>0</v>
      </c>
      <c r="AF2310" s="5" t="str">
        <f t="shared" si="93"/>
        <v>katB</v>
      </c>
      <c r="AG2310" s="153"/>
      <c r="AH2310" s="153"/>
      <c r="AI2310" t="s">
        <v>201</v>
      </c>
      <c r="AJ2310" t="s">
        <v>17878</v>
      </c>
      <c r="AK2310" s="9" t="str">
        <f>VLOOKUP(Y2310,zdroj!D:AJ,33,0)</f>
        <v>katB</v>
      </c>
    </row>
    <row r="2311" spans="8:37" x14ac:dyDescent="0.25">
      <c r="H2311" s="8"/>
      <c r="I2311" s="8"/>
      <c r="N2311" s="23"/>
      <c r="O2311" s="24"/>
      <c r="P2311" s="19"/>
      <c r="Q2311" s="19"/>
      <c r="R2311" s="19"/>
      <c r="S2311" s="27"/>
      <c r="U2311" s="27"/>
      <c r="Y2311" s="9" t="s">
        <v>514</v>
      </c>
      <c r="Z2311" s="9" t="s">
        <v>462</v>
      </c>
      <c r="AA2311" s="9" t="s">
        <v>198</v>
      </c>
      <c r="AB2311" s="9">
        <v>7984456</v>
      </c>
      <c r="AC2311" s="9" t="s">
        <v>3093</v>
      </c>
      <c r="AD2311" s="9" t="s">
        <v>231</v>
      </c>
      <c r="AE2311" s="5">
        <f t="shared" si="92"/>
        <v>0</v>
      </c>
      <c r="AF2311" s="5" t="str">
        <f t="shared" si="93"/>
        <v>katB</v>
      </c>
      <c r="AG2311" s="153"/>
      <c r="AH2311" s="153"/>
      <c r="AI2311" t="s">
        <v>201</v>
      </c>
      <c r="AJ2311" t="s">
        <v>17878</v>
      </c>
      <c r="AK2311" s="9" t="str">
        <f>VLOOKUP(Y2311,zdroj!D:AJ,33,0)</f>
        <v>katB</v>
      </c>
    </row>
    <row r="2312" spans="8:37" x14ac:dyDescent="0.25">
      <c r="H2312" s="8"/>
      <c r="I2312" s="8"/>
      <c r="N2312" s="23"/>
      <c r="O2312" s="24"/>
      <c r="P2312" s="19"/>
      <c r="Q2312" s="19"/>
      <c r="R2312" s="19"/>
      <c r="S2312" s="27"/>
      <c r="U2312" s="27"/>
      <c r="Y2312" s="9" t="s">
        <v>514</v>
      </c>
      <c r="Z2312" s="9" t="s">
        <v>462</v>
      </c>
      <c r="AA2312" s="9" t="s">
        <v>198</v>
      </c>
      <c r="AB2312" s="9">
        <v>7985053</v>
      </c>
      <c r="AC2312" s="9" t="s">
        <v>3094</v>
      </c>
      <c r="AD2312" s="9" t="s">
        <v>231</v>
      </c>
      <c r="AE2312" s="5">
        <f t="shared" si="92"/>
        <v>0</v>
      </c>
      <c r="AF2312" s="5" t="str">
        <f t="shared" si="93"/>
        <v>katB</v>
      </c>
      <c r="AG2312" s="153"/>
      <c r="AH2312" s="153"/>
      <c r="AI2312" t="s">
        <v>201</v>
      </c>
      <c r="AJ2312" t="s">
        <v>17878</v>
      </c>
      <c r="AK2312" s="9" t="str">
        <f>VLOOKUP(Y2312,zdroj!D:AJ,33,0)</f>
        <v>katB</v>
      </c>
    </row>
    <row r="2313" spans="8:37" x14ac:dyDescent="0.25">
      <c r="H2313" s="8"/>
      <c r="I2313" s="8"/>
      <c r="N2313" s="23"/>
      <c r="O2313" s="24"/>
      <c r="P2313" s="19"/>
      <c r="Q2313" s="19"/>
      <c r="R2313" s="19"/>
      <c r="S2313" s="27"/>
      <c r="U2313" s="27"/>
      <c r="Y2313" s="9" t="s">
        <v>514</v>
      </c>
      <c r="Z2313" s="9" t="s">
        <v>462</v>
      </c>
      <c r="AA2313" s="9" t="s">
        <v>198</v>
      </c>
      <c r="AB2313" s="9">
        <v>7984464</v>
      </c>
      <c r="AC2313" s="9" t="s">
        <v>3095</v>
      </c>
      <c r="AD2313" s="9" t="s">
        <v>231</v>
      </c>
      <c r="AE2313" s="5">
        <f t="shared" si="92"/>
        <v>0</v>
      </c>
      <c r="AF2313" s="5" t="str">
        <f t="shared" si="93"/>
        <v>katB</v>
      </c>
      <c r="AG2313" s="153"/>
      <c r="AH2313" s="153"/>
      <c r="AI2313" t="s">
        <v>201</v>
      </c>
      <c r="AJ2313" t="s">
        <v>17878</v>
      </c>
      <c r="AK2313" s="9" t="str">
        <f>VLOOKUP(Y2313,zdroj!D:AJ,33,0)</f>
        <v>katB</v>
      </c>
    </row>
    <row r="2314" spans="8:37" x14ac:dyDescent="0.25">
      <c r="H2314" s="8"/>
      <c r="I2314" s="8"/>
      <c r="N2314" s="23"/>
      <c r="O2314" s="24"/>
      <c r="P2314" s="19"/>
      <c r="Q2314" s="19"/>
      <c r="R2314" s="19"/>
      <c r="S2314" s="27"/>
      <c r="U2314" s="27"/>
      <c r="Y2314" s="9" t="s">
        <v>514</v>
      </c>
      <c r="Z2314" s="9" t="s">
        <v>462</v>
      </c>
      <c r="AA2314" s="9" t="s">
        <v>198</v>
      </c>
      <c r="AB2314" s="9">
        <v>7984472</v>
      </c>
      <c r="AC2314" s="9" t="s">
        <v>3096</v>
      </c>
      <c r="AD2314" s="9" t="s">
        <v>231</v>
      </c>
      <c r="AE2314" s="5">
        <f t="shared" ref="AE2314:AE2377" si="94">VLOOKUP(Y2314,K:T,10,0)</f>
        <v>0</v>
      </c>
      <c r="AF2314" s="5" t="str">
        <f t="shared" ref="AF2314:AF2377" si="95">IF(AE2314="A",IF(AD2314="katA","katB",AD2314),AD2314)</f>
        <v>katB</v>
      </c>
      <c r="AG2314" s="153"/>
      <c r="AH2314" s="153"/>
      <c r="AI2314" t="s">
        <v>201</v>
      </c>
      <c r="AJ2314" t="s">
        <v>17878</v>
      </c>
      <c r="AK2314" s="9" t="str">
        <f>VLOOKUP(Y2314,zdroj!D:AJ,33,0)</f>
        <v>katB</v>
      </c>
    </row>
    <row r="2315" spans="8:37" x14ac:dyDescent="0.25">
      <c r="H2315" s="8"/>
      <c r="I2315" s="8"/>
      <c r="N2315" s="23"/>
      <c r="O2315" s="24"/>
      <c r="P2315" s="19"/>
      <c r="Q2315" s="19"/>
      <c r="R2315" s="19"/>
      <c r="S2315" s="27"/>
      <c r="U2315" s="27"/>
      <c r="Y2315" s="9" t="s">
        <v>514</v>
      </c>
      <c r="Z2315" s="9" t="s">
        <v>462</v>
      </c>
      <c r="AA2315" s="9" t="s">
        <v>198</v>
      </c>
      <c r="AB2315" s="9">
        <v>7984481</v>
      </c>
      <c r="AC2315" s="9" t="s">
        <v>3097</v>
      </c>
      <c r="AD2315" s="9" t="s">
        <v>231</v>
      </c>
      <c r="AE2315" s="5">
        <f t="shared" si="94"/>
        <v>0</v>
      </c>
      <c r="AF2315" s="5" t="str">
        <f t="shared" si="95"/>
        <v>katB</v>
      </c>
      <c r="AG2315" s="153"/>
      <c r="AH2315" s="153"/>
      <c r="AI2315" t="s">
        <v>201</v>
      </c>
      <c r="AJ2315" t="s">
        <v>17878</v>
      </c>
      <c r="AK2315" s="9" t="str">
        <f>VLOOKUP(Y2315,zdroj!D:AJ,33,0)</f>
        <v>katB</v>
      </c>
    </row>
    <row r="2316" spans="8:37" x14ac:dyDescent="0.25">
      <c r="H2316" s="8"/>
      <c r="I2316" s="8"/>
      <c r="N2316" s="23"/>
      <c r="O2316" s="24"/>
      <c r="P2316" s="19"/>
      <c r="Q2316" s="19"/>
      <c r="R2316" s="19"/>
      <c r="S2316" s="27"/>
      <c r="U2316" s="27"/>
      <c r="Y2316" s="9" t="s">
        <v>514</v>
      </c>
      <c r="Z2316" s="9" t="s">
        <v>462</v>
      </c>
      <c r="AA2316" s="9" t="s">
        <v>198</v>
      </c>
      <c r="AB2316" s="9">
        <v>7984502</v>
      </c>
      <c r="AC2316" s="9" t="s">
        <v>3098</v>
      </c>
      <c r="AD2316" s="9" t="s">
        <v>231</v>
      </c>
      <c r="AE2316" s="5">
        <f t="shared" si="94"/>
        <v>0</v>
      </c>
      <c r="AF2316" s="5" t="str">
        <f t="shared" si="95"/>
        <v>katB</v>
      </c>
      <c r="AG2316" s="153"/>
      <c r="AH2316" s="153"/>
      <c r="AI2316" t="s">
        <v>201</v>
      </c>
      <c r="AJ2316" t="s">
        <v>17878</v>
      </c>
      <c r="AK2316" s="9" t="str">
        <f>VLOOKUP(Y2316,zdroj!D:AJ,33,0)</f>
        <v>katB</v>
      </c>
    </row>
    <row r="2317" spans="8:37" x14ac:dyDescent="0.25">
      <c r="H2317" s="8"/>
      <c r="I2317" s="8"/>
      <c r="N2317" s="23"/>
      <c r="O2317" s="24"/>
      <c r="P2317" s="19"/>
      <c r="Q2317" s="19"/>
      <c r="R2317" s="19"/>
      <c r="S2317" s="27"/>
      <c r="U2317" s="27"/>
      <c r="Y2317" s="9" t="s">
        <v>514</v>
      </c>
      <c r="Z2317" s="9" t="s">
        <v>462</v>
      </c>
      <c r="AA2317" s="9" t="s">
        <v>198</v>
      </c>
      <c r="AB2317" s="9">
        <v>7986424</v>
      </c>
      <c r="AC2317" s="9" t="s">
        <v>3099</v>
      </c>
      <c r="AD2317" s="9" t="s">
        <v>231</v>
      </c>
      <c r="AE2317" s="5">
        <f t="shared" si="94"/>
        <v>0</v>
      </c>
      <c r="AF2317" s="5" t="str">
        <f t="shared" si="95"/>
        <v>katB</v>
      </c>
      <c r="AG2317" s="153"/>
      <c r="AH2317" s="153"/>
      <c r="AI2317" t="s">
        <v>201</v>
      </c>
      <c r="AJ2317" t="s">
        <v>17878</v>
      </c>
      <c r="AK2317" s="9" t="str">
        <f>VLOOKUP(Y2317,zdroj!D:AJ,33,0)</f>
        <v>katB</v>
      </c>
    </row>
    <row r="2318" spans="8:37" x14ac:dyDescent="0.25">
      <c r="H2318" s="8"/>
      <c r="I2318" s="8"/>
      <c r="N2318" s="23"/>
      <c r="O2318" s="24"/>
      <c r="P2318" s="19"/>
      <c r="Q2318" s="19"/>
      <c r="R2318" s="19"/>
      <c r="S2318" s="27"/>
      <c r="U2318" s="27"/>
      <c r="Y2318" s="9" t="s">
        <v>514</v>
      </c>
      <c r="Z2318" s="9" t="s">
        <v>462</v>
      </c>
      <c r="AA2318" s="9" t="s">
        <v>198</v>
      </c>
      <c r="AB2318" s="9">
        <v>7986432</v>
      </c>
      <c r="AC2318" s="9" t="s">
        <v>3100</v>
      </c>
      <c r="AD2318" s="9" t="s">
        <v>231</v>
      </c>
      <c r="AE2318" s="5">
        <f t="shared" si="94"/>
        <v>0</v>
      </c>
      <c r="AF2318" s="5" t="str">
        <f t="shared" si="95"/>
        <v>katB</v>
      </c>
      <c r="AG2318" s="153"/>
      <c r="AH2318" s="153"/>
      <c r="AI2318" t="s">
        <v>201</v>
      </c>
      <c r="AJ2318" t="s">
        <v>17878</v>
      </c>
      <c r="AK2318" s="9" t="str">
        <f>VLOOKUP(Y2318,zdroj!D:AJ,33,0)</f>
        <v>katB</v>
      </c>
    </row>
    <row r="2319" spans="8:37" x14ac:dyDescent="0.25">
      <c r="H2319" s="8"/>
      <c r="I2319" s="8"/>
      <c r="N2319" s="23"/>
      <c r="O2319" s="24"/>
      <c r="P2319" s="19"/>
      <c r="Q2319" s="19"/>
      <c r="R2319" s="19"/>
      <c r="S2319" s="27"/>
      <c r="U2319" s="27"/>
      <c r="Y2319" s="9" t="s">
        <v>514</v>
      </c>
      <c r="Z2319" s="9" t="s">
        <v>462</v>
      </c>
      <c r="AA2319" s="9" t="s">
        <v>198</v>
      </c>
      <c r="AB2319" s="9">
        <v>7986441</v>
      </c>
      <c r="AC2319" s="9" t="s">
        <v>3101</v>
      </c>
      <c r="AD2319" s="9" t="s">
        <v>231</v>
      </c>
      <c r="AE2319" s="5">
        <f t="shared" si="94"/>
        <v>0</v>
      </c>
      <c r="AF2319" s="5" t="str">
        <f t="shared" si="95"/>
        <v>katB</v>
      </c>
      <c r="AG2319" s="153"/>
      <c r="AH2319" s="153"/>
      <c r="AI2319" t="s">
        <v>201</v>
      </c>
      <c r="AJ2319" t="s">
        <v>17878</v>
      </c>
      <c r="AK2319" s="9" t="str">
        <f>VLOOKUP(Y2319,zdroj!D:AJ,33,0)</f>
        <v>katB</v>
      </c>
    </row>
    <row r="2320" spans="8:37" x14ac:dyDescent="0.25">
      <c r="H2320" s="8"/>
      <c r="I2320" s="8"/>
      <c r="N2320" s="23"/>
      <c r="O2320" s="24"/>
      <c r="P2320" s="19"/>
      <c r="Q2320" s="19"/>
      <c r="R2320" s="19"/>
      <c r="S2320" s="27"/>
      <c r="U2320" s="27"/>
      <c r="Y2320" s="9" t="s">
        <v>514</v>
      </c>
      <c r="Z2320" s="9" t="s">
        <v>462</v>
      </c>
      <c r="AA2320" s="9" t="s">
        <v>198</v>
      </c>
      <c r="AB2320" s="9">
        <v>7986459</v>
      </c>
      <c r="AC2320" s="9" t="s">
        <v>3102</v>
      </c>
      <c r="AD2320" s="9" t="s">
        <v>231</v>
      </c>
      <c r="AE2320" s="5">
        <f t="shared" si="94"/>
        <v>0</v>
      </c>
      <c r="AF2320" s="5" t="str">
        <f t="shared" si="95"/>
        <v>katB</v>
      </c>
      <c r="AG2320" s="153"/>
      <c r="AH2320" s="153"/>
      <c r="AI2320" t="s">
        <v>229</v>
      </c>
      <c r="AJ2320" t="s">
        <v>17878</v>
      </c>
      <c r="AK2320" s="9" t="str">
        <f>VLOOKUP(Y2320,zdroj!D:AJ,33,0)</f>
        <v>katB</v>
      </c>
    </row>
    <row r="2321" spans="8:37" x14ac:dyDescent="0.25">
      <c r="H2321" s="8"/>
      <c r="I2321" s="8"/>
      <c r="N2321" s="23"/>
      <c r="O2321" s="24"/>
      <c r="P2321" s="19"/>
      <c r="Q2321" s="19"/>
      <c r="R2321" s="19"/>
      <c r="S2321" s="27"/>
      <c r="U2321" s="27"/>
      <c r="Y2321" s="9" t="s">
        <v>514</v>
      </c>
      <c r="Z2321" s="9" t="s">
        <v>462</v>
      </c>
      <c r="AA2321" s="9" t="s">
        <v>198</v>
      </c>
      <c r="AB2321" s="9">
        <v>7986467</v>
      </c>
      <c r="AC2321" s="9" t="s">
        <v>3103</v>
      </c>
      <c r="AD2321" s="9" t="s">
        <v>231</v>
      </c>
      <c r="AE2321" s="5">
        <f t="shared" si="94"/>
        <v>0</v>
      </c>
      <c r="AF2321" s="5" t="str">
        <f t="shared" si="95"/>
        <v>katB</v>
      </c>
      <c r="AG2321" s="153"/>
      <c r="AH2321" s="153"/>
      <c r="AI2321" t="s">
        <v>201</v>
      </c>
      <c r="AJ2321" t="s">
        <v>17878</v>
      </c>
      <c r="AK2321" s="9" t="str">
        <f>VLOOKUP(Y2321,zdroj!D:AJ,33,0)</f>
        <v>katB</v>
      </c>
    </row>
    <row r="2322" spans="8:37" x14ac:dyDescent="0.25">
      <c r="H2322" s="8"/>
      <c r="I2322" s="8"/>
      <c r="N2322" s="23"/>
      <c r="O2322" s="24"/>
      <c r="P2322" s="19"/>
      <c r="Q2322" s="19"/>
      <c r="R2322" s="19"/>
      <c r="S2322" s="27"/>
      <c r="U2322" s="27"/>
      <c r="Y2322" s="9" t="s">
        <v>514</v>
      </c>
      <c r="Z2322" s="9" t="s">
        <v>462</v>
      </c>
      <c r="AA2322" s="9" t="s">
        <v>198</v>
      </c>
      <c r="AB2322" s="9">
        <v>7985061</v>
      </c>
      <c r="AC2322" s="9" t="s">
        <v>3104</v>
      </c>
      <c r="AD2322" s="9" t="s">
        <v>231</v>
      </c>
      <c r="AE2322" s="5">
        <f t="shared" si="94"/>
        <v>0</v>
      </c>
      <c r="AF2322" s="5" t="str">
        <f t="shared" si="95"/>
        <v>katB</v>
      </c>
      <c r="AG2322" s="153"/>
      <c r="AH2322" s="153"/>
      <c r="AI2322" t="s">
        <v>201</v>
      </c>
      <c r="AJ2322" t="s">
        <v>17878</v>
      </c>
      <c r="AK2322" s="9" t="str">
        <f>VLOOKUP(Y2322,zdroj!D:AJ,33,0)</f>
        <v>katB</v>
      </c>
    </row>
    <row r="2323" spans="8:37" x14ac:dyDescent="0.25">
      <c r="H2323" s="8"/>
      <c r="I2323" s="8"/>
      <c r="N2323" s="23"/>
      <c r="O2323" s="24"/>
      <c r="P2323" s="19"/>
      <c r="Q2323" s="19"/>
      <c r="R2323" s="19"/>
      <c r="S2323" s="27"/>
      <c r="U2323" s="27"/>
      <c r="Y2323" s="9" t="s">
        <v>514</v>
      </c>
      <c r="Z2323" s="9" t="s">
        <v>462</v>
      </c>
      <c r="AA2323" s="9" t="s">
        <v>198</v>
      </c>
      <c r="AB2323" s="9">
        <v>7986475</v>
      </c>
      <c r="AC2323" s="9" t="s">
        <v>3105</v>
      </c>
      <c r="AD2323" s="9" t="s">
        <v>231</v>
      </c>
      <c r="AE2323" s="5">
        <f t="shared" si="94"/>
        <v>0</v>
      </c>
      <c r="AF2323" s="5" t="str">
        <f t="shared" si="95"/>
        <v>katB</v>
      </c>
      <c r="AG2323" s="153"/>
      <c r="AH2323" s="153"/>
      <c r="AI2323" t="s">
        <v>201</v>
      </c>
      <c r="AJ2323" t="s">
        <v>17878</v>
      </c>
      <c r="AK2323" s="9" t="str">
        <f>VLOOKUP(Y2323,zdroj!D:AJ,33,0)</f>
        <v>katB</v>
      </c>
    </row>
    <row r="2324" spans="8:37" x14ac:dyDescent="0.25">
      <c r="H2324" s="8"/>
      <c r="I2324" s="8"/>
      <c r="N2324" s="23"/>
      <c r="O2324" s="24"/>
      <c r="P2324" s="19"/>
      <c r="Q2324" s="19"/>
      <c r="R2324" s="19"/>
      <c r="S2324" s="27"/>
      <c r="U2324" s="27"/>
      <c r="Y2324" s="9" t="s">
        <v>514</v>
      </c>
      <c r="Z2324" s="9" t="s">
        <v>462</v>
      </c>
      <c r="AA2324" s="9" t="s">
        <v>198</v>
      </c>
      <c r="AB2324" s="9">
        <v>7984511</v>
      </c>
      <c r="AC2324" s="9" t="s">
        <v>3106</v>
      </c>
      <c r="AD2324" s="9" t="s">
        <v>231</v>
      </c>
      <c r="AE2324" s="5">
        <f t="shared" si="94"/>
        <v>0</v>
      </c>
      <c r="AF2324" s="5" t="str">
        <f t="shared" si="95"/>
        <v>katB</v>
      </c>
      <c r="AG2324" s="153"/>
      <c r="AH2324" s="153"/>
      <c r="AI2324" t="s">
        <v>201</v>
      </c>
      <c r="AJ2324" t="s">
        <v>17878</v>
      </c>
      <c r="AK2324" s="9" t="str">
        <f>VLOOKUP(Y2324,zdroj!D:AJ,33,0)</f>
        <v>katB</v>
      </c>
    </row>
    <row r="2325" spans="8:37" x14ac:dyDescent="0.25">
      <c r="H2325" s="8"/>
      <c r="I2325" s="8"/>
      <c r="N2325" s="23"/>
      <c r="O2325" s="24"/>
      <c r="P2325" s="19"/>
      <c r="Q2325" s="19"/>
      <c r="R2325" s="19"/>
      <c r="S2325" s="27"/>
      <c r="U2325" s="27"/>
      <c r="Y2325" s="9" t="s">
        <v>514</v>
      </c>
      <c r="Z2325" s="9" t="s">
        <v>462</v>
      </c>
      <c r="AA2325" s="9" t="s">
        <v>198</v>
      </c>
      <c r="AB2325" s="9">
        <v>7984529</v>
      </c>
      <c r="AC2325" s="9" t="s">
        <v>3107</v>
      </c>
      <c r="AD2325" s="9" t="s">
        <v>231</v>
      </c>
      <c r="AE2325" s="5">
        <f t="shared" si="94"/>
        <v>0</v>
      </c>
      <c r="AF2325" s="5" t="str">
        <f t="shared" si="95"/>
        <v>katB</v>
      </c>
      <c r="AG2325" s="153"/>
      <c r="AH2325" s="153"/>
      <c r="AI2325" t="s">
        <v>201</v>
      </c>
      <c r="AJ2325" t="s">
        <v>17878</v>
      </c>
      <c r="AK2325" s="9" t="str">
        <f>VLOOKUP(Y2325,zdroj!D:AJ,33,0)</f>
        <v>katB</v>
      </c>
    </row>
    <row r="2326" spans="8:37" x14ac:dyDescent="0.25">
      <c r="H2326" s="8"/>
      <c r="I2326" s="8"/>
      <c r="N2326" s="23"/>
      <c r="O2326" s="24"/>
      <c r="P2326" s="19"/>
      <c r="Q2326" s="19"/>
      <c r="R2326" s="19"/>
      <c r="S2326" s="27"/>
      <c r="U2326" s="27"/>
      <c r="Y2326" s="9" t="s">
        <v>514</v>
      </c>
      <c r="Z2326" s="9" t="s">
        <v>462</v>
      </c>
      <c r="AA2326" s="9" t="s">
        <v>198</v>
      </c>
      <c r="AB2326" s="9">
        <v>7984537</v>
      </c>
      <c r="AC2326" s="9" t="s">
        <v>3108</v>
      </c>
      <c r="AD2326" s="9" t="s">
        <v>231</v>
      </c>
      <c r="AE2326" s="5">
        <f t="shared" si="94"/>
        <v>0</v>
      </c>
      <c r="AF2326" s="5" t="str">
        <f t="shared" si="95"/>
        <v>katB</v>
      </c>
      <c r="AG2326" s="153"/>
      <c r="AH2326" s="153"/>
      <c r="AI2326" t="s">
        <v>201</v>
      </c>
      <c r="AJ2326" t="s">
        <v>17878</v>
      </c>
      <c r="AK2326" s="9" t="str">
        <f>VLOOKUP(Y2326,zdroj!D:AJ,33,0)</f>
        <v>katB</v>
      </c>
    </row>
    <row r="2327" spans="8:37" x14ac:dyDescent="0.25">
      <c r="H2327" s="8"/>
      <c r="I2327" s="8"/>
      <c r="N2327" s="23"/>
      <c r="O2327" s="24"/>
      <c r="P2327" s="19"/>
      <c r="Q2327" s="19"/>
      <c r="R2327" s="19"/>
      <c r="S2327" s="27"/>
      <c r="U2327" s="27"/>
      <c r="Y2327" s="9" t="s">
        <v>514</v>
      </c>
      <c r="Z2327" s="9" t="s">
        <v>462</v>
      </c>
      <c r="AA2327" s="9" t="s">
        <v>198</v>
      </c>
      <c r="AB2327" s="9">
        <v>7984545</v>
      </c>
      <c r="AC2327" s="9" t="s">
        <v>3109</v>
      </c>
      <c r="AD2327" s="9" t="s">
        <v>231</v>
      </c>
      <c r="AE2327" s="5">
        <f t="shared" si="94"/>
        <v>0</v>
      </c>
      <c r="AF2327" s="5" t="str">
        <f t="shared" si="95"/>
        <v>katB</v>
      </c>
      <c r="AG2327" s="153"/>
      <c r="AH2327" s="153"/>
      <c r="AI2327" t="s">
        <v>201</v>
      </c>
      <c r="AJ2327" t="s">
        <v>17878</v>
      </c>
      <c r="AK2327" s="9" t="str">
        <f>VLOOKUP(Y2327,zdroj!D:AJ,33,0)</f>
        <v>katB</v>
      </c>
    </row>
    <row r="2328" spans="8:37" x14ac:dyDescent="0.25">
      <c r="H2328" s="8"/>
      <c r="I2328" s="8"/>
      <c r="N2328" s="23"/>
      <c r="O2328" s="24"/>
      <c r="P2328" s="19"/>
      <c r="Q2328" s="19"/>
      <c r="R2328" s="19"/>
      <c r="S2328" s="27"/>
      <c r="U2328" s="27"/>
      <c r="Y2328" s="9" t="s">
        <v>514</v>
      </c>
      <c r="Z2328" s="9" t="s">
        <v>462</v>
      </c>
      <c r="AA2328" s="9" t="s">
        <v>198</v>
      </c>
      <c r="AB2328" s="9">
        <v>7984553</v>
      </c>
      <c r="AC2328" s="9" t="s">
        <v>3110</v>
      </c>
      <c r="AD2328" s="9" t="s">
        <v>231</v>
      </c>
      <c r="AE2328" s="5">
        <f t="shared" si="94"/>
        <v>0</v>
      </c>
      <c r="AF2328" s="5" t="str">
        <f t="shared" si="95"/>
        <v>katB</v>
      </c>
      <c r="AG2328" s="153"/>
      <c r="AH2328" s="153"/>
      <c r="AI2328" t="s">
        <v>201</v>
      </c>
      <c r="AJ2328" t="s">
        <v>17878</v>
      </c>
      <c r="AK2328" s="9" t="str">
        <f>VLOOKUP(Y2328,zdroj!D:AJ,33,0)</f>
        <v>katB</v>
      </c>
    </row>
    <row r="2329" spans="8:37" x14ac:dyDescent="0.25">
      <c r="H2329" s="8"/>
      <c r="I2329" s="8"/>
      <c r="N2329" s="23"/>
      <c r="O2329" s="24"/>
      <c r="P2329" s="19"/>
      <c r="Q2329" s="19"/>
      <c r="R2329" s="19"/>
      <c r="S2329" s="27"/>
      <c r="U2329" s="27"/>
      <c r="Y2329" s="9" t="s">
        <v>514</v>
      </c>
      <c r="Z2329" s="9" t="s">
        <v>462</v>
      </c>
      <c r="AA2329" s="9" t="s">
        <v>198</v>
      </c>
      <c r="AB2329" s="9">
        <v>7984561</v>
      </c>
      <c r="AC2329" s="9" t="s">
        <v>3111</v>
      </c>
      <c r="AD2329" s="9" t="s">
        <v>231</v>
      </c>
      <c r="AE2329" s="5">
        <f t="shared" si="94"/>
        <v>0</v>
      </c>
      <c r="AF2329" s="5" t="str">
        <f t="shared" si="95"/>
        <v>katB</v>
      </c>
      <c r="AG2329" s="153"/>
      <c r="AH2329" s="153"/>
      <c r="AI2329" t="s">
        <v>201</v>
      </c>
      <c r="AJ2329" t="s">
        <v>17878</v>
      </c>
      <c r="AK2329" s="9" t="str">
        <f>VLOOKUP(Y2329,zdroj!D:AJ,33,0)</f>
        <v>katB</v>
      </c>
    </row>
    <row r="2330" spans="8:37" x14ac:dyDescent="0.25">
      <c r="H2330" s="8"/>
      <c r="I2330" s="8"/>
      <c r="N2330" s="23"/>
      <c r="O2330" s="24"/>
      <c r="P2330" s="19"/>
      <c r="Q2330" s="19"/>
      <c r="R2330" s="19"/>
      <c r="S2330" s="27"/>
      <c r="U2330" s="27"/>
      <c r="Y2330" s="9" t="s">
        <v>514</v>
      </c>
      <c r="Z2330" s="9" t="s">
        <v>462</v>
      </c>
      <c r="AA2330" s="9" t="s">
        <v>198</v>
      </c>
      <c r="AB2330" s="9">
        <v>7984588</v>
      </c>
      <c r="AC2330" s="9" t="s">
        <v>3112</v>
      </c>
      <c r="AD2330" s="9" t="s">
        <v>231</v>
      </c>
      <c r="AE2330" s="5">
        <f t="shared" si="94"/>
        <v>0</v>
      </c>
      <c r="AF2330" s="5" t="str">
        <f t="shared" si="95"/>
        <v>katB</v>
      </c>
      <c r="AG2330" s="153"/>
      <c r="AH2330" s="153"/>
      <c r="AI2330" t="s">
        <v>201</v>
      </c>
      <c r="AJ2330" t="s">
        <v>17878</v>
      </c>
      <c r="AK2330" s="9" t="str">
        <f>VLOOKUP(Y2330,zdroj!D:AJ,33,0)</f>
        <v>katB</v>
      </c>
    </row>
    <row r="2331" spans="8:37" x14ac:dyDescent="0.25">
      <c r="H2331" s="8"/>
      <c r="I2331" s="8"/>
      <c r="N2331" s="23"/>
      <c r="O2331" s="24"/>
      <c r="P2331" s="19"/>
      <c r="Q2331" s="19"/>
      <c r="R2331" s="19"/>
      <c r="S2331" s="27"/>
      <c r="U2331" s="27"/>
      <c r="Y2331" s="9" t="s">
        <v>514</v>
      </c>
      <c r="Z2331" s="9" t="s">
        <v>462</v>
      </c>
      <c r="AA2331" s="9" t="s">
        <v>198</v>
      </c>
      <c r="AB2331" s="9">
        <v>7984596</v>
      </c>
      <c r="AC2331" s="9" t="s">
        <v>3113</v>
      </c>
      <c r="AD2331" s="9" t="s">
        <v>231</v>
      </c>
      <c r="AE2331" s="5">
        <f t="shared" si="94"/>
        <v>0</v>
      </c>
      <c r="AF2331" s="5" t="str">
        <f t="shared" si="95"/>
        <v>katB</v>
      </c>
      <c r="AG2331" s="153"/>
      <c r="AH2331" s="153"/>
      <c r="AI2331" t="s">
        <v>201</v>
      </c>
      <c r="AJ2331" t="s">
        <v>17878</v>
      </c>
      <c r="AK2331" s="9" t="str">
        <f>VLOOKUP(Y2331,zdroj!D:AJ,33,0)</f>
        <v>katB</v>
      </c>
    </row>
    <row r="2332" spans="8:37" x14ac:dyDescent="0.25">
      <c r="H2332" s="8"/>
      <c r="I2332" s="8"/>
      <c r="N2332" s="23"/>
      <c r="O2332" s="24"/>
      <c r="P2332" s="19"/>
      <c r="Q2332" s="19"/>
      <c r="R2332" s="19"/>
      <c r="S2332" s="27"/>
      <c r="U2332" s="27"/>
      <c r="Y2332" s="9" t="s">
        <v>514</v>
      </c>
      <c r="Z2332" s="9" t="s">
        <v>462</v>
      </c>
      <c r="AA2332" s="9" t="s">
        <v>198</v>
      </c>
      <c r="AB2332" s="9">
        <v>7985070</v>
      </c>
      <c r="AC2332" s="9" t="s">
        <v>3114</v>
      </c>
      <c r="AD2332" s="9" t="s">
        <v>231</v>
      </c>
      <c r="AE2332" s="5">
        <f t="shared" si="94"/>
        <v>0</v>
      </c>
      <c r="AF2332" s="5" t="str">
        <f t="shared" si="95"/>
        <v>katB</v>
      </c>
      <c r="AG2332" s="153"/>
      <c r="AH2332" s="153"/>
      <c r="AI2332" t="s">
        <v>201</v>
      </c>
      <c r="AJ2332" t="s">
        <v>17878</v>
      </c>
      <c r="AK2332" s="9" t="str">
        <f>VLOOKUP(Y2332,zdroj!D:AJ,33,0)</f>
        <v>katB</v>
      </c>
    </row>
    <row r="2333" spans="8:37" x14ac:dyDescent="0.25">
      <c r="H2333" s="8"/>
      <c r="I2333" s="8"/>
      <c r="N2333" s="23"/>
      <c r="O2333" s="24"/>
      <c r="P2333" s="19"/>
      <c r="Q2333" s="19"/>
      <c r="R2333" s="19"/>
      <c r="S2333" s="27"/>
      <c r="U2333" s="27"/>
      <c r="Y2333" s="9" t="s">
        <v>514</v>
      </c>
      <c r="Z2333" s="9" t="s">
        <v>462</v>
      </c>
      <c r="AA2333" s="9" t="s">
        <v>198</v>
      </c>
      <c r="AB2333" s="9">
        <v>7984600</v>
      </c>
      <c r="AC2333" s="9" t="s">
        <v>3115</v>
      </c>
      <c r="AD2333" s="9" t="s">
        <v>231</v>
      </c>
      <c r="AE2333" s="5">
        <f t="shared" si="94"/>
        <v>0</v>
      </c>
      <c r="AF2333" s="5" t="str">
        <f t="shared" si="95"/>
        <v>katB</v>
      </c>
      <c r="AG2333" s="153"/>
      <c r="AH2333" s="153"/>
      <c r="AI2333" t="s">
        <v>201</v>
      </c>
      <c r="AJ2333" t="s">
        <v>17878</v>
      </c>
      <c r="AK2333" s="9" t="str">
        <f>VLOOKUP(Y2333,zdroj!D:AJ,33,0)</f>
        <v>katB</v>
      </c>
    </row>
    <row r="2334" spans="8:37" x14ac:dyDescent="0.25">
      <c r="H2334" s="8"/>
      <c r="I2334" s="8"/>
      <c r="N2334" s="23"/>
      <c r="O2334" s="24"/>
      <c r="P2334" s="19"/>
      <c r="Q2334" s="19"/>
      <c r="R2334" s="19"/>
      <c r="S2334" s="27"/>
      <c r="U2334" s="27"/>
      <c r="Y2334" s="9" t="s">
        <v>514</v>
      </c>
      <c r="Z2334" s="9" t="s">
        <v>462</v>
      </c>
      <c r="AA2334" s="9" t="s">
        <v>198</v>
      </c>
      <c r="AB2334" s="9">
        <v>7984618</v>
      </c>
      <c r="AC2334" s="9" t="s">
        <v>3116</v>
      </c>
      <c r="AD2334" s="9" t="s">
        <v>231</v>
      </c>
      <c r="AE2334" s="5">
        <f t="shared" si="94"/>
        <v>0</v>
      </c>
      <c r="AF2334" s="5" t="str">
        <f t="shared" si="95"/>
        <v>katB</v>
      </c>
      <c r="AG2334" s="153"/>
      <c r="AH2334" s="153"/>
      <c r="AI2334" t="s">
        <v>201</v>
      </c>
      <c r="AJ2334" t="s">
        <v>17878</v>
      </c>
      <c r="AK2334" s="9" t="str">
        <f>VLOOKUP(Y2334,zdroj!D:AJ,33,0)</f>
        <v>katB</v>
      </c>
    </row>
    <row r="2335" spans="8:37" x14ac:dyDescent="0.25">
      <c r="H2335" s="8"/>
      <c r="I2335" s="8"/>
      <c r="N2335" s="23"/>
      <c r="O2335" s="24"/>
      <c r="P2335" s="19"/>
      <c r="Q2335" s="19"/>
      <c r="R2335" s="19"/>
      <c r="S2335" s="27"/>
      <c r="U2335" s="27"/>
      <c r="Y2335" s="9" t="s">
        <v>514</v>
      </c>
      <c r="Z2335" s="9" t="s">
        <v>462</v>
      </c>
      <c r="AA2335" s="9" t="s">
        <v>198</v>
      </c>
      <c r="AB2335" s="9">
        <v>7984626</v>
      </c>
      <c r="AC2335" s="9" t="s">
        <v>3117</v>
      </c>
      <c r="AD2335" s="9" t="s">
        <v>231</v>
      </c>
      <c r="AE2335" s="5">
        <f t="shared" si="94"/>
        <v>0</v>
      </c>
      <c r="AF2335" s="5" t="str">
        <f t="shared" si="95"/>
        <v>katB</v>
      </c>
      <c r="AG2335" s="153"/>
      <c r="AH2335" s="153"/>
      <c r="AI2335" t="s">
        <v>201</v>
      </c>
      <c r="AJ2335" t="s">
        <v>17878</v>
      </c>
      <c r="AK2335" s="9" t="str">
        <f>VLOOKUP(Y2335,zdroj!D:AJ,33,0)</f>
        <v>katB</v>
      </c>
    </row>
    <row r="2336" spans="8:37" x14ac:dyDescent="0.25">
      <c r="H2336" s="8"/>
      <c r="I2336" s="8"/>
      <c r="N2336" s="23"/>
      <c r="O2336" s="24"/>
      <c r="P2336" s="19"/>
      <c r="Q2336" s="19"/>
      <c r="R2336" s="19"/>
      <c r="S2336" s="27"/>
      <c r="U2336" s="27"/>
      <c r="Y2336" s="9" t="s">
        <v>514</v>
      </c>
      <c r="Z2336" s="9" t="s">
        <v>462</v>
      </c>
      <c r="AA2336" s="9" t="s">
        <v>198</v>
      </c>
      <c r="AB2336" s="9">
        <v>7984634</v>
      </c>
      <c r="AC2336" s="9" t="s">
        <v>3118</v>
      </c>
      <c r="AD2336" s="9" t="s">
        <v>231</v>
      </c>
      <c r="AE2336" s="5">
        <f t="shared" si="94"/>
        <v>0</v>
      </c>
      <c r="AF2336" s="5" t="str">
        <f t="shared" si="95"/>
        <v>katB</v>
      </c>
      <c r="AG2336" s="153"/>
      <c r="AH2336" s="153"/>
      <c r="AI2336" t="s">
        <v>201</v>
      </c>
      <c r="AJ2336" t="s">
        <v>17878</v>
      </c>
      <c r="AK2336" s="9" t="str">
        <f>VLOOKUP(Y2336,zdroj!D:AJ,33,0)</f>
        <v>katB</v>
      </c>
    </row>
    <row r="2337" spans="8:37" x14ac:dyDescent="0.25">
      <c r="H2337" s="8"/>
      <c r="I2337" s="8"/>
      <c r="N2337" s="23"/>
      <c r="O2337" s="24"/>
      <c r="P2337" s="19"/>
      <c r="Q2337" s="19"/>
      <c r="R2337" s="19"/>
      <c r="S2337" s="27"/>
      <c r="U2337" s="27"/>
      <c r="Y2337" s="9" t="s">
        <v>514</v>
      </c>
      <c r="Z2337" s="9" t="s">
        <v>462</v>
      </c>
      <c r="AA2337" s="9" t="s">
        <v>198</v>
      </c>
      <c r="AB2337" s="9">
        <v>7984642</v>
      </c>
      <c r="AC2337" s="9" t="s">
        <v>3119</v>
      </c>
      <c r="AD2337" s="9" t="s">
        <v>231</v>
      </c>
      <c r="AE2337" s="5">
        <f t="shared" si="94"/>
        <v>0</v>
      </c>
      <c r="AF2337" s="5" t="str">
        <f t="shared" si="95"/>
        <v>katB</v>
      </c>
      <c r="AG2337" s="153"/>
      <c r="AH2337" s="153"/>
      <c r="AI2337" t="s">
        <v>201</v>
      </c>
      <c r="AJ2337" t="s">
        <v>17878</v>
      </c>
      <c r="AK2337" s="9" t="str">
        <f>VLOOKUP(Y2337,zdroj!D:AJ,33,0)</f>
        <v>katB</v>
      </c>
    </row>
    <row r="2338" spans="8:37" x14ac:dyDescent="0.25">
      <c r="H2338" s="8"/>
      <c r="I2338" s="8"/>
      <c r="N2338" s="23"/>
      <c r="O2338" s="24"/>
      <c r="P2338" s="19"/>
      <c r="Q2338" s="19"/>
      <c r="R2338" s="19"/>
      <c r="S2338" s="27"/>
      <c r="U2338" s="27"/>
      <c r="Y2338" s="9" t="s">
        <v>514</v>
      </c>
      <c r="Z2338" s="9" t="s">
        <v>462</v>
      </c>
      <c r="AA2338" s="9" t="s">
        <v>198</v>
      </c>
      <c r="AB2338" s="9">
        <v>7983760</v>
      </c>
      <c r="AC2338" s="9" t="s">
        <v>3120</v>
      </c>
      <c r="AD2338" s="9" t="s">
        <v>231</v>
      </c>
      <c r="AE2338" s="5">
        <f t="shared" si="94"/>
        <v>0</v>
      </c>
      <c r="AF2338" s="5" t="str">
        <f t="shared" si="95"/>
        <v>katB</v>
      </c>
      <c r="AG2338" s="153"/>
      <c r="AH2338" s="153"/>
      <c r="AI2338" t="s">
        <v>201</v>
      </c>
      <c r="AJ2338" t="s">
        <v>17878</v>
      </c>
      <c r="AK2338" s="9" t="str">
        <f>VLOOKUP(Y2338,zdroj!D:AJ,33,0)</f>
        <v>katB</v>
      </c>
    </row>
    <row r="2339" spans="8:37" x14ac:dyDescent="0.25">
      <c r="H2339" s="8"/>
      <c r="I2339" s="8"/>
      <c r="N2339" s="23"/>
      <c r="O2339" s="24"/>
      <c r="P2339" s="19"/>
      <c r="Q2339" s="19"/>
      <c r="R2339" s="19"/>
      <c r="S2339" s="27"/>
      <c r="U2339" s="27"/>
      <c r="Y2339" s="9" t="s">
        <v>514</v>
      </c>
      <c r="Z2339" s="9" t="s">
        <v>462</v>
      </c>
      <c r="AA2339" s="9" t="s">
        <v>198</v>
      </c>
      <c r="AB2339" s="9">
        <v>7983778</v>
      </c>
      <c r="AC2339" s="9" t="s">
        <v>3121</v>
      </c>
      <c r="AD2339" s="9" t="s">
        <v>231</v>
      </c>
      <c r="AE2339" s="5">
        <f t="shared" si="94"/>
        <v>0</v>
      </c>
      <c r="AF2339" s="5" t="str">
        <f t="shared" si="95"/>
        <v>katB</v>
      </c>
      <c r="AG2339" s="153"/>
      <c r="AH2339" s="153"/>
      <c r="AI2339" t="s">
        <v>201</v>
      </c>
      <c r="AJ2339" t="s">
        <v>17878</v>
      </c>
      <c r="AK2339" s="9" t="str">
        <f>VLOOKUP(Y2339,zdroj!D:AJ,33,0)</f>
        <v>katB</v>
      </c>
    </row>
    <row r="2340" spans="8:37" x14ac:dyDescent="0.25">
      <c r="H2340" s="8"/>
      <c r="I2340" s="8"/>
      <c r="N2340" s="23"/>
      <c r="O2340" s="24"/>
      <c r="P2340" s="19"/>
      <c r="Q2340" s="19"/>
      <c r="R2340" s="19"/>
      <c r="S2340" s="27"/>
      <c r="U2340" s="27"/>
      <c r="Y2340" s="9" t="s">
        <v>514</v>
      </c>
      <c r="Z2340" s="9" t="s">
        <v>462</v>
      </c>
      <c r="AA2340" s="9" t="s">
        <v>198</v>
      </c>
      <c r="AB2340" s="9">
        <v>7984651</v>
      </c>
      <c r="AC2340" s="9" t="s">
        <v>3122</v>
      </c>
      <c r="AD2340" s="9" t="s">
        <v>231</v>
      </c>
      <c r="AE2340" s="5">
        <f t="shared" si="94"/>
        <v>0</v>
      </c>
      <c r="AF2340" s="5" t="str">
        <f t="shared" si="95"/>
        <v>katB</v>
      </c>
      <c r="AG2340" s="153"/>
      <c r="AH2340" s="153"/>
      <c r="AI2340" t="s">
        <v>201</v>
      </c>
      <c r="AJ2340" t="s">
        <v>17878</v>
      </c>
      <c r="AK2340" s="9" t="str">
        <f>VLOOKUP(Y2340,zdroj!D:AJ,33,0)</f>
        <v>katB</v>
      </c>
    </row>
    <row r="2341" spans="8:37" x14ac:dyDescent="0.25">
      <c r="H2341" s="8"/>
      <c r="I2341" s="8"/>
      <c r="N2341" s="23"/>
      <c r="O2341" s="24"/>
      <c r="P2341" s="19"/>
      <c r="Q2341" s="19"/>
      <c r="R2341" s="19"/>
      <c r="S2341" s="27"/>
      <c r="U2341" s="27"/>
      <c r="Y2341" s="9" t="s">
        <v>514</v>
      </c>
      <c r="Z2341" s="9" t="s">
        <v>462</v>
      </c>
      <c r="AA2341" s="9" t="s">
        <v>198</v>
      </c>
      <c r="AB2341" s="9">
        <v>7984669</v>
      </c>
      <c r="AC2341" s="9" t="s">
        <v>3123</v>
      </c>
      <c r="AD2341" s="9" t="s">
        <v>231</v>
      </c>
      <c r="AE2341" s="5">
        <f t="shared" si="94"/>
        <v>0</v>
      </c>
      <c r="AF2341" s="5" t="str">
        <f t="shared" si="95"/>
        <v>katB</v>
      </c>
      <c r="AG2341" s="153"/>
      <c r="AH2341" s="153"/>
      <c r="AI2341" t="s">
        <v>201</v>
      </c>
      <c r="AJ2341" t="s">
        <v>17878</v>
      </c>
      <c r="AK2341" s="9" t="str">
        <f>VLOOKUP(Y2341,zdroj!D:AJ,33,0)</f>
        <v>katB</v>
      </c>
    </row>
    <row r="2342" spans="8:37" x14ac:dyDescent="0.25">
      <c r="H2342" s="8"/>
      <c r="I2342" s="8"/>
      <c r="N2342" s="23"/>
      <c r="O2342" s="24"/>
      <c r="P2342" s="19"/>
      <c r="Q2342" s="19"/>
      <c r="R2342" s="19"/>
      <c r="S2342" s="27"/>
      <c r="U2342" s="27"/>
      <c r="Y2342" s="9" t="s">
        <v>514</v>
      </c>
      <c r="Z2342" s="9" t="s">
        <v>462</v>
      </c>
      <c r="AA2342" s="9" t="s">
        <v>198</v>
      </c>
      <c r="AB2342" s="9">
        <v>7984677</v>
      </c>
      <c r="AC2342" s="9" t="s">
        <v>3124</v>
      </c>
      <c r="AD2342" s="9" t="s">
        <v>231</v>
      </c>
      <c r="AE2342" s="5">
        <f t="shared" si="94"/>
        <v>0</v>
      </c>
      <c r="AF2342" s="5" t="str">
        <f t="shared" si="95"/>
        <v>katB</v>
      </c>
      <c r="AG2342" s="153"/>
      <c r="AH2342" s="153"/>
      <c r="AI2342" t="s">
        <v>201</v>
      </c>
      <c r="AJ2342" t="s">
        <v>17878</v>
      </c>
      <c r="AK2342" s="9" t="str">
        <f>VLOOKUP(Y2342,zdroj!D:AJ,33,0)</f>
        <v>katB</v>
      </c>
    </row>
    <row r="2343" spans="8:37" x14ac:dyDescent="0.25">
      <c r="H2343" s="8"/>
      <c r="I2343" s="8"/>
      <c r="N2343" s="23"/>
      <c r="O2343" s="24"/>
      <c r="P2343" s="19"/>
      <c r="Q2343" s="19"/>
      <c r="R2343" s="19"/>
      <c r="S2343" s="27"/>
      <c r="U2343" s="27"/>
      <c r="Y2343" s="9" t="s">
        <v>514</v>
      </c>
      <c r="Z2343" s="9" t="s">
        <v>462</v>
      </c>
      <c r="AA2343" s="9" t="s">
        <v>198</v>
      </c>
      <c r="AB2343" s="9">
        <v>7984901</v>
      </c>
      <c r="AC2343" s="9" t="s">
        <v>3125</v>
      </c>
      <c r="AD2343" s="9" t="s">
        <v>231</v>
      </c>
      <c r="AE2343" s="5">
        <f t="shared" si="94"/>
        <v>0</v>
      </c>
      <c r="AF2343" s="5" t="str">
        <f t="shared" si="95"/>
        <v>katB</v>
      </c>
      <c r="AG2343" s="153"/>
      <c r="AH2343" s="153"/>
      <c r="AI2343" t="s">
        <v>201</v>
      </c>
      <c r="AJ2343" t="s">
        <v>17878</v>
      </c>
      <c r="AK2343" s="9" t="str">
        <f>VLOOKUP(Y2343,zdroj!D:AJ,33,0)</f>
        <v>katB</v>
      </c>
    </row>
    <row r="2344" spans="8:37" x14ac:dyDescent="0.25">
      <c r="H2344" s="8"/>
      <c r="I2344" s="8"/>
      <c r="N2344" s="23"/>
      <c r="O2344" s="24"/>
      <c r="P2344" s="19"/>
      <c r="Q2344" s="19"/>
      <c r="R2344" s="19"/>
      <c r="S2344" s="27"/>
      <c r="U2344" s="27"/>
      <c r="Y2344" s="9" t="s">
        <v>514</v>
      </c>
      <c r="Z2344" s="9" t="s">
        <v>462</v>
      </c>
      <c r="AA2344" s="9" t="s">
        <v>198</v>
      </c>
      <c r="AB2344" s="9">
        <v>7984685</v>
      </c>
      <c r="AC2344" s="9" t="s">
        <v>3126</v>
      </c>
      <c r="AD2344" s="9" t="s">
        <v>231</v>
      </c>
      <c r="AE2344" s="5">
        <f t="shared" si="94"/>
        <v>0</v>
      </c>
      <c r="AF2344" s="5" t="str">
        <f t="shared" si="95"/>
        <v>katB</v>
      </c>
      <c r="AG2344" s="153"/>
      <c r="AH2344" s="153"/>
      <c r="AI2344" t="s">
        <v>201</v>
      </c>
      <c r="AJ2344" t="s">
        <v>17878</v>
      </c>
      <c r="AK2344" s="9" t="str">
        <f>VLOOKUP(Y2344,zdroj!D:AJ,33,0)</f>
        <v>katB</v>
      </c>
    </row>
    <row r="2345" spans="8:37" x14ac:dyDescent="0.25">
      <c r="H2345" s="8"/>
      <c r="I2345" s="8"/>
      <c r="N2345" s="23"/>
      <c r="O2345" s="24"/>
      <c r="P2345" s="19"/>
      <c r="Q2345" s="19"/>
      <c r="R2345" s="19"/>
      <c r="S2345" s="27"/>
      <c r="U2345" s="27"/>
      <c r="Y2345" s="9" t="s">
        <v>514</v>
      </c>
      <c r="Z2345" s="9" t="s">
        <v>462</v>
      </c>
      <c r="AA2345" s="9" t="s">
        <v>198</v>
      </c>
      <c r="AB2345" s="9">
        <v>7984693</v>
      </c>
      <c r="AC2345" s="9" t="s">
        <v>3127</v>
      </c>
      <c r="AD2345" s="9" t="s">
        <v>231</v>
      </c>
      <c r="AE2345" s="5">
        <f t="shared" si="94"/>
        <v>0</v>
      </c>
      <c r="AF2345" s="5" t="str">
        <f t="shared" si="95"/>
        <v>katB</v>
      </c>
      <c r="AG2345" s="153"/>
      <c r="AH2345" s="153"/>
      <c r="AI2345" t="s">
        <v>201</v>
      </c>
      <c r="AJ2345" t="s">
        <v>17878</v>
      </c>
      <c r="AK2345" s="9" t="str">
        <f>VLOOKUP(Y2345,zdroj!D:AJ,33,0)</f>
        <v>katB</v>
      </c>
    </row>
    <row r="2346" spans="8:37" x14ac:dyDescent="0.25">
      <c r="H2346" s="8"/>
      <c r="I2346" s="8"/>
      <c r="N2346" s="23"/>
      <c r="O2346" s="24"/>
      <c r="P2346" s="19"/>
      <c r="Q2346" s="19"/>
      <c r="R2346" s="19"/>
      <c r="S2346" s="27"/>
      <c r="U2346" s="27"/>
      <c r="Y2346" s="9" t="s">
        <v>514</v>
      </c>
      <c r="Z2346" s="9" t="s">
        <v>462</v>
      </c>
      <c r="AA2346" s="9" t="s">
        <v>198</v>
      </c>
      <c r="AB2346" s="9">
        <v>7984707</v>
      </c>
      <c r="AC2346" s="9" t="s">
        <v>3128</v>
      </c>
      <c r="AD2346" s="9" t="s">
        <v>231</v>
      </c>
      <c r="AE2346" s="5">
        <f t="shared" si="94"/>
        <v>0</v>
      </c>
      <c r="AF2346" s="5" t="str">
        <f t="shared" si="95"/>
        <v>katB</v>
      </c>
      <c r="AG2346" s="153"/>
      <c r="AH2346" s="153"/>
      <c r="AI2346" t="s">
        <v>201</v>
      </c>
      <c r="AJ2346" t="s">
        <v>17878</v>
      </c>
      <c r="AK2346" s="9" t="str">
        <f>VLOOKUP(Y2346,zdroj!D:AJ,33,0)</f>
        <v>katB</v>
      </c>
    </row>
    <row r="2347" spans="8:37" x14ac:dyDescent="0.25">
      <c r="H2347" s="8"/>
      <c r="I2347" s="8"/>
      <c r="N2347" s="23"/>
      <c r="O2347" s="24"/>
      <c r="P2347" s="19"/>
      <c r="Q2347" s="19"/>
      <c r="R2347" s="19"/>
      <c r="S2347" s="27"/>
      <c r="U2347" s="27"/>
      <c r="Y2347" s="9" t="s">
        <v>514</v>
      </c>
      <c r="Z2347" s="9" t="s">
        <v>462</v>
      </c>
      <c r="AA2347" s="9" t="s">
        <v>198</v>
      </c>
      <c r="AB2347" s="9">
        <v>7984715</v>
      </c>
      <c r="AC2347" s="9" t="s">
        <v>3129</v>
      </c>
      <c r="AD2347" s="9" t="s">
        <v>231</v>
      </c>
      <c r="AE2347" s="5">
        <f t="shared" si="94"/>
        <v>0</v>
      </c>
      <c r="AF2347" s="5" t="str">
        <f t="shared" si="95"/>
        <v>katB</v>
      </c>
      <c r="AG2347" s="153"/>
      <c r="AH2347" s="153"/>
      <c r="AI2347" t="s">
        <v>201</v>
      </c>
      <c r="AJ2347" t="s">
        <v>17878</v>
      </c>
      <c r="AK2347" s="9" t="str">
        <f>VLOOKUP(Y2347,zdroj!D:AJ,33,0)</f>
        <v>katB</v>
      </c>
    </row>
    <row r="2348" spans="8:37" x14ac:dyDescent="0.25">
      <c r="H2348" s="8"/>
      <c r="I2348" s="8"/>
      <c r="N2348" s="23"/>
      <c r="O2348" s="24"/>
      <c r="P2348" s="19"/>
      <c r="Q2348" s="19"/>
      <c r="R2348" s="19"/>
      <c r="S2348" s="27"/>
      <c r="U2348" s="27"/>
      <c r="Y2348" s="9" t="s">
        <v>514</v>
      </c>
      <c r="Z2348" s="9" t="s">
        <v>462</v>
      </c>
      <c r="AA2348" s="9" t="s">
        <v>198</v>
      </c>
      <c r="AB2348" s="9">
        <v>7984723</v>
      </c>
      <c r="AC2348" s="9" t="s">
        <v>3130</v>
      </c>
      <c r="AD2348" s="9" t="s">
        <v>231</v>
      </c>
      <c r="AE2348" s="5">
        <f t="shared" si="94"/>
        <v>0</v>
      </c>
      <c r="AF2348" s="5" t="str">
        <f t="shared" si="95"/>
        <v>katB</v>
      </c>
      <c r="AG2348" s="153"/>
      <c r="AH2348" s="153"/>
      <c r="AI2348" t="s">
        <v>229</v>
      </c>
      <c r="AJ2348" t="s">
        <v>17878</v>
      </c>
      <c r="AK2348" s="9" t="str">
        <f>VLOOKUP(Y2348,zdroj!D:AJ,33,0)</f>
        <v>katB</v>
      </c>
    </row>
    <row r="2349" spans="8:37" x14ac:dyDescent="0.25">
      <c r="H2349" s="8"/>
      <c r="I2349" s="8"/>
      <c r="N2349" s="23"/>
      <c r="O2349" s="24"/>
      <c r="P2349" s="19"/>
      <c r="Q2349" s="19"/>
      <c r="R2349" s="19"/>
      <c r="S2349" s="27"/>
      <c r="U2349" s="27"/>
      <c r="Y2349" s="9" t="s">
        <v>514</v>
      </c>
      <c r="Z2349" s="9" t="s">
        <v>462</v>
      </c>
      <c r="AA2349" s="9" t="s">
        <v>198</v>
      </c>
      <c r="AB2349" s="9">
        <v>7984731</v>
      </c>
      <c r="AC2349" s="9" t="s">
        <v>3131</v>
      </c>
      <c r="AD2349" s="9" t="s">
        <v>231</v>
      </c>
      <c r="AE2349" s="5">
        <f t="shared" si="94"/>
        <v>0</v>
      </c>
      <c r="AF2349" s="5" t="str">
        <f t="shared" si="95"/>
        <v>katB</v>
      </c>
      <c r="AG2349" s="153"/>
      <c r="AH2349" s="153"/>
      <c r="AI2349" t="s">
        <v>201</v>
      </c>
      <c r="AJ2349" t="s">
        <v>17878</v>
      </c>
      <c r="AK2349" s="9" t="str">
        <f>VLOOKUP(Y2349,zdroj!D:AJ,33,0)</f>
        <v>katB</v>
      </c>
    </row>
    <row r="2350" spans="8:37" x14ac:dyDescent="0.25">
      <c r="H2350" s="8"/>
      <c r="I2350" s="8"/>
      <c r="N2350" s="23"/>
      <c r="O2350" s="24"/>
      <c r="P2350" s="19"/>
      <c r="Q2350" s="19"/>
      <c r="R2350" s="19"/>
      <c r="S2350" s="27"/>
      <c r="U2350" s="27"/>
      <c r="Y2350" s="9" t="s">
        <v>514</v>
      </c>
      <c r="Z2350" s="9" t="s">
        <v>462</v>
      </c>
      <c r="AA2350" s="9" t="s">
        <v>198</v>
      </c>
      <c r="AB2350" s="9">
        <v>7984740</v>
      </c>
      <c r="AC2350" s="9" t="s">
        <v>3132</v>
      </c>
      <c r="AD2350" s="9" t="s">
        <v>231</v>
      </c>
      <c r="AE2350" s="5">
        <f t="shared" si="94"/>
        <v>0</v>
      </c>
      <c r="AF2350" s="5" t="str">
        <f t="shared" si="95"/>
        <v>katB</v>
      </c>
      <c r="AG2350" s="153"/>
      <c r="AH2350" s="153"/>
      <c r="AI2350" t="s">
        <v>201</v>
      </c>
      <c r="AJ2350" t="s">
        <v>17878</v>
      </c>
      <c r="AK2350" s="9" t="str">
        <f>VLOOKUP(Y2350,zdroj!D:AJ,33,0)</f>
        <v>katB</v>
      </c>
    </row>
    <row r="2351" spans="8:37" x14ac:dyDescent="0.25">
      <c r="H2351" s="8"/>
      <c r="I2351" s="8"/>
      <c r="N2351" s="23"/>
      <c r="O2351" s="24"/>
      <c r="P2351" s="19"/>
      <c r="Q2351" s="19"/>
      <c r="R2351" s="19"/>
      <c r="S2351" s="27"/>
      <c r="U2351" s="27"/>
      <c r="Y2351" s="9" t="s">
        <v>514</v>
      </c>
      <c r="Z2351" s="9" t="s">
        <v>462</v>
      </c>
      <c r="AA2351" s="9" t="s">
        <v>198</v>
      </c>
      <c r="AB2351" s="9">
        <v>7984758</v>
      </c>
      <c r="AC2351" s="9" t="s">
        <v>3133</v>
      </c>
      <c r="AD2351" s="9" t="s">
        <v>231</v>
      </c>
      <c r="AE2351" s="5">
        <f t="shared" si="94"/>
        <v>0</v>
      </c>
      <c r="AF2351" s="5" t="str">
        <f t="shared" si="95"/>
        <v>katB</v>
      </c>
      <c r="AG2351" s="153"/>
      <c r="AH2351" s="153"/>
      <c r="AI2351" t="s">
        <v>201</v>
      </c>
      <c r="AJ2351" t="s">
        <v>17878</v>
      </c>
      <c r="AK2351" s="9" t="str">
        <f>VLOOKUP(Y2351,zdroj!D:AJ,33,0)</f>
        <v>katB</v>
      </c>
    </row>
    <row r="2352" spans="8:37" x14ac:dyDescent="0.25">
      <c r="H2352" s="8"/>
      <c r="I2352" s="8"/>
      <c r="N2352" s="23"/>
      <c r="O2352" s="24"/>
      <c r="P2352" s="19"/>
      <c r="Q2352" s="19"/>
      <c r="R2352" s="19"/>
      <c r="S2352" s="27"/>
      <c r="U2352" s="27"/>
      <c r="Y2352" s="9" t="s">
        <v>514</v>
      </c>
      <c r="Z2352" s="9" t="s">
        <v>462</v>
      </c>
      <c r="AA2352" s="9" t="s">
        <v>198</v>
      </c>
      <c r="AB2352" s="9">
        <v>7983786</v>
      </c>
      <c r="AC2352" s="9" t="s">
        <v>3134</v>
      </c>
      <c r="AD2352" s="9" t="s">
        <v>231</v>
      </c>
      <c r="AE2352" s="5">
        <f t="shared" si="94"/>
        <v>0</v>
      </c>
      <c r="AF2352" s="5" t="str">
        <f t="shared" si="95"/>
        <v>katB</v>
      </c>
      <c r="AG2352" s="153"/>
      <c r="AH2352" s="153"/>
      <c r="AI2352" t="s">
        <v>201</v>
      </c>
      <c r="AJ2352" t="s">
        <v>17878</v>
      </c>
      <c r="AK2352" s="9" t="str">
        <f>VLOOKUP(Y2352,zdroj!D:AJ,33,0)</f>
        <v>katB</v>
      </c>
    </row>
    <row r="2353" spans="8:37" x14ac:dyDescent="0.25">
      <c r="H2353" s="8"/>
      <c r="I2353" s="8"/>
      <c r="N2353" s="23"/>
      <c r="O2353" s="24"/>
      <c r="P2353" s="19"/>
      <c r="Q2353" s="19"/>
      <c r="R2353" s="19"/>
      <c r="S2353" s="27"/>
      <c r="U2353" s="27"/>
      <c r="Y2353" s="9" t="s">
        <v>514</v>
      </c>
      <c r="Z2353" s="9" t="s">
        <v>462</v>
      </c>
      <c r="AA2353" s="9" t="s">
        <v>198</v>
      </c>
      <c r="AB2353" s="9">
        <v>7983794</v>
      </c>
      <c r="AC2353" s="9" t="s">
        <v>3135</v>
      </c>
      <c r="AD2353" s="9" t="s">
        <v>231</v>
      </c>
      <c r="AE2353" s="5">
        <f t="shared" si="94"/>
        <v>0</v>
      </c>
      <c r="AF2353" s="5" t="str">
        <f t="shared" si="95"/>
        <v>katB</v>
      </c>
      <c r="AG2353" s="153"/>
      <c r="AH2353" s="153"/>
      <c r="AI2353" t="s">
        <v>201</v>
      </c>
      <c r="AJ2353" t="s">
        <v>17878</v>
      </c>
      <c r="AK2353" s="9" t="str">
        <f>VLOOKUP(Y2353,zdroj!D:AJ,33,0)</f>
        <v>katB</v>
      </c>
    </row>
    <row r="2354" spans="8:37" x14ac:dyDescent="0.25">
      <c r="H2354" s="8"/>
      <c r="I2354" s="8"/>
      <c r="N2354" s="23"/>
      <c r="O2354" s="24"/>
      <c r="P2354" s="19"/>
      <c r="Q2354" s="19"/>
      <c r="R2354" s="19"/>
      <c r="S2354" s="27"/>
      <c r="U2354" s="27"/>
      <c r="Y2354" s="9" t="s">
        <v>514</v>
      </c>
      <c r="Z2354" s="9" t="s">
        <v>462</v>
      </c>
      <c r="AA2354" s="9" t="s">
        <v>198</v>
      </c>
      <c r="AB2354" s="9">
        <v>7985096</v>
      </c>
      <c r="AC2354" s="9" t="s">
        <v>3136</v>
      </c>
      <c r="AD2354" s="9" t="s">
        <v>231</v>
      </c>
      <c r="AE2354" s="5">
        <f t="shared" si="94"/>
        <v>0</v>
      </c>
      <c r="AF2354" s="5" t="str">
        <f t="shared" si="95"/>
        <v>katB</v>
      </c>
      <c r="AG2354" s="153"/>
      <c r="AH2354" s="153"/>
      <c r="AI2354" t="s">
        <v>201</v>
      </c>
      <c r="AJ2354" t="s">
        <v>17878</v>
      </c>
      <c r="AK2354" s="9" t="str">
        <f>VLOOKUP(Y2354,zdroj!D:AJ,33,0)</f>
        <v>katB</v>
      </c>
    </row>
    <row r="2355" spans="8:37" x14ac:dyDescent="0.25">
      <c r="H2355" s="8"/>
      <c r="I2355" s="8"/>
      <c r="N2355" s="23"/>
      <c r="O2355" s="24"/>
      <c r="P2355" s="19"/>
      <c r="Q2355" s="19"/>
      <c r="R2355" s="19"/>
      <c r="S2355" s="27"/>
      <c r="U2355" s="27"/>
      <c r="Y2355" s="9" t="s">
        <v>514</v>
      </c>
      <c r="Z2355" s="9" t="s">
        <v>462</v>
      </c>
      <c r="AA2355" s="9" t="s">
        <v>198</v>
      </c>
      <c r="AB2355" s="9">
        <v>7984766</v>
      </c>
      <c r="AC2355" s="9" t="s">
        <v>3137</v>
      </c>
      <c r="AD2355" s="9" t="s">
        <v>231</v>
      </c>
      <c r="AE2355" s="5">
        <f t="shared" si="94"/>
        <v>0</v>
      </c>
      <c r="AF2355" s="5" t="str">
        <f t="shared" si="95"/>
        <v>katB</v>
      </c>
      <c r="AG2355" s="153"/>
      <c r="AH2355" s="153"/>
      <c r="AI2355" t="s">
        <v>201</v>
      </c>
      <c r="AJ2355" t="s">
        <v>17878</v>
      </c>
      <c r="AK2355" s="9" t="str">
        <f>VLOOKUP(Y2355,zdroj!D:AJ,33,0)</f>
        <v>katB</v>
      </c>
    </row>
    <row r="2356" spans="8:37" x14ac:dyDescent="0.25">
      <c r="H2356" s="8"/>
      <c r="I2356" s="8"/>
      <c r="N2356" s="23"/>
      <c r="O2356" s="24"/>
      <c r="P2356" s="19"/>
      <c r="Q2356" s="19"/>
      <c r="R2356" s="19"/>
      <c r="S2356" s="27"/>
      <c r="U2356" s="27"/>
      <c r="Y2356" s="9" t="s">
        <v>514</v>
      </c>
      <c r="Z2356" s="9" t="s">
        <v>462</v>
      </c>
      <c r="AA2356" s="9" t="s">
        <v>198</v>
      </c>
      <c r="AB2356" s="9">
        <v>7984774</v>
      </c>
      <c r="AC2356" s="9" t="s">
        <v>3138</v>
      </c>
      <c r="AD2356" s="9" t="s">
        <v>231</v>
      </c>
      <c r="AE2356" s="5">
        <f t="shared" si="94"/>
        <v>0</v>
      </c>
      <c r="AF2356" s="5" t="str">
        <f t="shared" si="95"/>
        <v>katB</v>
      </c>
      <c r="AG2356" s="153"/>
      <c r="AH2356" s="153"/>
      <c r="AI2356" t="s">
        <v>201</v>
      </c>
      <c r="AJ2356" t="s">
        <v>17878</v>
      </c>
      <c r="AK2356" s="9" t="str">
        <f>VLOOKUP(Y2356,zdroj!D:AJ,33,0)</f>
        <v>katB</v>
      </c>
    </row>
    <row r="2357" spans="8:37" x14ac:dyDescent="0.25">
      <c r="H2357" s="8"/>
      <c r="I2357" s="8"/>
      <c r="N2357" s="23"/>
      <c r="O2357" s="24"/>
      <c r="P2357" s="19"/>
      <c r="Q2357" s="19"/>
      <c r="R2357" s="19"/>
      <c r="S2357" s="27"/>
      <c r="U2357" s="27"/>
      <c r="Y2357" s="9" t="s">
        <v>514</v>
      </c>
      <c r="Z2357" s="9" t="s">
        <v>462</v>
      </c>
      <c r="AA2357" s="9" t="s">
        <v>198</v>
      </c>
      <c r="AB2357" s="9">
        <v>7984782</v>
      </c>
      <c r="AC2357" s="9" t="s">
        <v>3139</v>
      </c>
      <c r="AD2357" s="9" t="s">
        <v>231</v>
      </c>
      <c r="AE2357" s="5">
        <f t="shared" si="94"/>
        <v>0</v>
      </c>
      <c r="AF2357" s="5" t="str">
        <f t="shared" si="95"/>
        <v>katB</v>
      </c>
      <c r="AG2357" s="153"/>
      <c r="AH2357" s="153"/>
      <c r="AI2357" t="s">
        <v>201</v>
      </c>
      <c r="AJ2357" t="s">
        <v>17878</v>
      </c>
      <c r="AK2357" s="9" t="str">
        <f>VLOOKUP(Y2357,zdroj!D:AJ,33,0)</f>
        <v>katB</v>
      </c>
    </row>
    <row r="2358" spans="8:37" x14ac:dyDescent="0.25">
      <c r="H2358" s="8"/>
      <c r="I2358" s="8"/>
      <c r="N2358" s="23"/>
      <c r="O2358" s="24"/>
      <c r="P2358" s="19"/>
      <c r="Q2358" s="19"/>
      <c r="R2358" s="19"/>
      <c r="S2358" s="27"/>
      <c r="U2358" s="27"/>
      <c r="Y2358" s="9" t="s">
        <v>514</v>
      </c>
      <c r="Z2358" s="9" t="s">
        <v>462</v>
      </c>
      <c r="AA2358" s="9" t="s">
        <v>198</v>
      </c>
      <c r="AB2358" s="9">
        <v>7984791</v>
      </c>
      <c r="AC2358" s="9" t="s">
        <v>3140</v>
      </c>
      <c r="AD2358" s="9" t="s">
        <v>231</v>
      </c>
      <c r="AE2358" s="5">
        <f t="shared" si="94"/>
        <v>0</v>
      </c>
      <c r="AF2358" s="5" t="str">
        <f t="shared" si="95"/>
        <v>katB</v>
      </c>
      <c r="AG2358" s="153"/>
      <c r="AH2358" s="153"/>
      <c r="AI2358" t="s">
        <v>201</v>
      </c>
      <c r="AJ2358" t="s">
        <v>17878</v>
      </c>
      <c r="AK2358" s="9" t="str">
        <f>VLOOKUP(Y2358,zdroj!D:AJ,33,0)</f>
        <v>katB</v>
      </c>
    </row>
    <row r="2359" spans="8:37" x14ac:dyDescent="0.25">
      <c r="H2359" s="8"/>
      <c r="I2359" s="8"/>
      <c r="N2359" s="23"/>
      <c r="O2359" s="24"/>
      <c r="P2359" s="19"/>
      <c r="Q2359" s="19"/>
      <c r="R2359" s="19"/>
      <c r="S2359" s="27"/>
      <c r="U2359" s="27"/>
      <c r="Y2359" s="9" t="s">
        <v>514</v>
      </c>
      <c r="Z2359" s="9" t="s">
        <v>462</v>
      </c>
      <c r="AA2359" s="9" t="s">
        <v>198</v>
      </c>
      <c r="AB2359" s="9">
        <v>7984804</v>
      </c>
      <c r="AC2359" s="9" t="s">
        <v>3141</v>
      </c>
      <c r="AD2359" s="9" t="s">
        <v>231</v>
      </c>
      <c r="AE2359" s="5">
        <f t="shared" si="94"/>
        <v>0</v>
      </c>
      <c r="AF2359" s="5" t="str">
        <f t="shared" si="95"/>
        <v>katB</v>
      </c>
      <c r="AG2359" s="153"/>
      <c r="AH2359" s="153"/>
      <c r="AI2359" t="s">
        <v>201</v>
      </c>
      <c r="AJ2359" t="s">
        <v>17878</v>
      </c>
      <c r="AK2359" s="9" t="str">
        <f>VLOOKUP(Y2359,zdroj!D:AJ,33,0)</f>
        <v>katB</v>
      </c>
    </row>
    <row r="2360" spans="8:37" x14ac:dyDescent="0.25">
      <c r="H2360" s="8"/>
      <c r="I2360" s="8"/>
      <c r="N2360" s="23"/>
      <c r="O2360" s="24"/>
      <c r="P2360" s="19"/>
      <c r="Q2360" s="19"/>
      <c r="R2360" s="19"/>
      <c r="S2360" s="27"/>
      <c r="U2360" s="27"/>
      <c r="Y2360" s="9" t="s">
        <v>514</v>
      </c>
      <c r="Z2360" s="9" t="s">
        <v>462</v>
      </c>
      <c r="AA2360" s="9" t="s">
        <v>198</v>
      </c>
      <c r="AB2360" s="9">
        <v>7984812</v>
      </c>
      <c r="AC2360" s="9" t="s">
        <v>3142</v>
      </c>
      <c r="AD2360" s="9" t="s">
        <v>231</v>
      </c>
      <c r="AE2360" s="5">
        <f t="shared" si="94"/>
        <v>0</v>
      </c>
      <c r="AF2360" s="5" t="str">
        <f t="shared" si="95"/>
        <v>katB</v>
      </c>
      <c r="AG2360" s="153"/>
      <c r="AH2360" s="153"/>
      <c r="AI2360" t="s">
        <v>201</v>
      </c>
      <c r="AJ2360" t="s">
        <v>17878</v>
      </c>
      <c r="AK2360" s="9" t="str">
        <f>VLOOKUP(Y2360,zdroj!D:AJ,33,0)</f>
        <v>katB</v>
      </c>
    </row>
    <row r="2361" spans="8:37" x14ac:dyDescent="0.25">
      <c r="H2361" s="8"/>
      <c r="I2361" s="8"/>
      <c r="N2361" s="23"/>
      <c r="O2361" s="24"/>
      <c r="P2361" s="19"/>
      <c r="Q2361" s="19"/>
      <c r="R2361" s="19"/>
      <c r="S2361" s="27"/>
      <c r="U2361" s="27"/>
      <c r="Y2361" s="9" t="s">
        <v>514</v>
      </c>
      <c r="Z2361" s="9" t="s">
        <v>462</v>
      </c>
      <c r="AA2361" s="9" t="s">
        <v>198</v>
      </c>
      <c r="AB2361" s="9">
        <v>7984821</v>
      </c>
      <c r="AC2361" s="9" t="s">
        <v>3143</v>
      </c>
      <c r="AD2361" s="9" t="s">
        <v>231</v>
      </c>
      <c r="AE2361" s="5">
        <f t="shared" si="94"/>
        <v>0</v>
      </c>
      <c r="AF2361" s="5" t="str">
        <f t="shared" si="95"/>
        <v>katB</v>
      </c>
      <c r="AG2361" s="153"/>
      <c r="AH2361" s="153"/>
      <c r="AI2361" t="s">
        <v>201</v>
      </c>
      <c r="AJ2361" t="s">
        <v>17878</v>
      </c>
      <c r="AK2361" s="9" t="str">
        <f>VLOOKUP(Y2361,zdroj!D:AJ,33,0)</f>
        <v>katB</v>
      </c>
    </row>
    <row r="2362" spans="8:37" x14ac:dyDescent="0.25">
      <c r="H2362" s="8"/>
      <c r="I2362" s="8"/>
      <c r="N2362" s="23"/>
      <c r="O2362" s="24"/>
      <c r="P2362" s="19"/>
      <c r="Q2362" s="19"/>
      <c r="R2362" s="19"/>
      <c r="S2362" s="27"/>
      <c r="U2362" s="27"/>
      <c r="Y2362" s="9" t="s">
        <v>514</v>
      </c>
      <c r="Z2362" s="9" t="s">
        <v>462</v>
      </c>
      <c r="AA2362" s="9" t="s">
        <v>198</v>
      </c>
      <c r="AB2362" s="9">
        <v>7983808</v>
      </c>
      <c r="AC2362" s="9" t="s">
        <v>3144</v>
      </c>
      <c r="AD2362" s="9" t="s">
        <v>231</v>
      </c>
      <c r="AE2362" s="5">
        <f t="shared" si="94"/>
        <v>0</v>
      </c>
      <c r="AF2362" s="5" t="str">
        <f t="shared" si="95"/>
        <v>katB</v>
      </c>
      <c r="AG2362" s="153"/>
      <c r="AH2362" s="153"/>
      <c r="AI2362" t="s">
        <v>201</v>
      </c>
      <c r="AJ2362" t="s">
        <v>17878</v>
      </c>
      <c r="AK2362" s="9" t="str">
        <f>VLOOKUP(Y2362,zdroj!D:AJ,33,0)</f>
        <v>katB</v>
      </c>
    </row>
    <row r="2363" spans="8:37" x14ac:dyDescent="0.25">
      <c r="H2363" s="8"/>
      <c r="I2363" s="8"/>
      <c r="N2363" s="23"/>
      <c r="O2363" s="24"/>
      <c r="P2363" s="19"/>
      <c r="Q2363" s="19"/>
      <c r="R2363" s="19"/>
      <c r="S2363" s="27"/>
      <c r="U2363" s="27"/>
      <c r="Y2363" s="9" t="s">
        <v>514</v>
      </c>
      <c r="Z2363" s="9" t="s">
        <v>462</v>
      </c>
      <c r="AA2363" s="9" t="s">
        <v>198</v>
      </c>
      <c r="AB2363" s="9">
        <v>7983816</v>
      </c>
      <c r="AC2363" s="9" t="s">
        <v>3145</v>
      </c>
      <c r="AD2363" s="9" t="s">
        <v>231</v>
      </c>
      <c r="AE2363" s="5">
        <f t="shared" si="94"/>
        <v>0</v>
      </c>
      <c r="AF2363" s="5" t="str">
        <f t="shared" si="95"/>
        <v>katB</v>
      </c>
      <c r="AG2363" s="153"/>
      <c r="AH2363" s="153"/>
      <c r="AI2363" t="s">
        <v>201</v>
      </c>
      <c r="AJ2363" t="s">
        <v>17878</v>
      </c>
      <c r="AK2363" s="9" t="str">
        <f>VLOOKUP(Y2363,zdroj!D:AJ,33,0)</f>
        <v>katB</v>
      </c>
    </row>
    <row r="2364" spans="8:37" x14ac:dyDescent="0.25">
      <c r="H2364" s="8"/>
      <c r="I2364" s="8"/>
      <c r="N2364" s="23"/>
      <c r="O2364" s="24"/>
      <c r="P2364" s="19"/>
      <c r="Q2364" s="19"/>
      <c r="R2364" s="19"/>
      <c r="S2364" s="27"/>
      <c r="U2364" s="27"/>
      <c r="Y2364" s="9" t="s">
        <v>514</v>
      </c>
      <c r="Z2364" s="9" t="s">
        <v>462</v>
      </c>
      <c r="AA2364" s="9" t="s">
        <v>198</v>
      </c>
      <c r="AB2364" s="9">
        <v>7985100</v>
      </c>
      <c r="AC2364" s="9" t="s">
        <v>3146</v>
      </c>
      <c r="AD2364" s="9" t="s">
        <v>231</v>
      </c>
      <c r="AE2364" s="5">
        <f t="shared" si="94"/>
        <v>0</v>
      </c>
      <c r="AF2364" s="5" t="str">
        <f t="shared" si="95"/>
        <v>katB</v>
      </c>
      <c r="AG2364" s="153"/>
      <c r="AH2364" s="153"/>
      <c r="AI2364" t="s">
        <v>201</v>
      </c>
      <c r="AJ2364" t="s">
        <v>17878</v>
      </c>
      <c r="AK2364" s="9" t="str">
        <f>VLOOKUP(Y2364,zdroj!D:AJ,33,0)</f>
        <v>katB</v>
      </c>
    </row>
    <row r="2365" spans="8:37" x14ac:dyDescent="0.25">
      <c r="H2365" s="8"/>
      <c r="I2365" s="8"/>
      <c r="N2365" s="23"/>
      <c r="O2365" s="24"/>
      <c r="P2365" s="19"/>
      <c r="Q2365" s="19"/>
      <c r="R2365" s="19"/>
      <c r="S2365" s="27"/>
      <c r="U2365" s="27"/>
      <c r="Y2365" s="9" t="s">
        <v>514</v>
      </c>
      <c r="Z2365" s="9" t="s">
        <v>462</v>
      </c>
      <c r="AA2365" s="9" t="s">
        <v>198</v>
      </c>
      <c r="AB2365" s="9">
        <v>7983832</v>
      </c>
      <c r="AC2365" s="9" t="s">
        <v>3147</v>
      </c>
      <c r="AD2365" s="9" t="s">
        <v>231</v>
      </c>
      <c r="AE2365" s="5">
        <f t="shared" si="94"/>
        <v>0</v>
      </c>
      <c r="AF2365" s="5" t="str">
        <f t="shared" si="95"/>
        <v>katB</v>
      </c>
      <c r="AG2365" s="153"/>
      <c r="AH2365" s="153"/>
      <c r="AI2365" t="s">
        <v>201</v>
      </c>
      <c r="AJ2365" t="s">
        <v>17878</v>
      </c>
      <c r="AK2365" s="9" t="str">
        <f>VLOOKUP(Y2365,zdroj!D:AJ,33,0)</f>
        <v>katB</v>
      </c>
    </row>
    <row r="2366" spans="8:37" x14ac:dyDescent="0.25">
      <c r="H2366" s="8"/>
      <c r="I2366" s="8"/>
      <c r="N2366" s="23"/>
      <c r="O2366" s="24"/>
      <c r="P2366" s="19"/>
      <c r="Q2366" s="19"/>
      <c r="R2366" s="19"/>
      <c r="S2366" s="27"/>
      <c r="U2366" s="27"/>
      <c r="Y2366" s="9" t="s">
        <v>514</v>
      </c>
      <c r="Z2366" s="9" t="s">
        <v>462</v>
      </c>
      <c r="AA2366" s="9" t="s">
        <v>198</v>
      </c>
      <c r="AB2366" s="9">
        <v>7986483</v>
      </c>
      <c r="AC2366" s="9" t="s">
        <v>3148</v>
      </c>
      <c r="AD2366" s="9" t="s">
        <v>231</v>
      </c>
      <c r="AE2366" s="5">
        <f t="shared" si="94"/>
        <v>0</v>
      </c>
      <c r="AF2366" s="5" t="str">
        <f t="shared" si="95"/>
        <v>katB</v>
      </c>
      <c r="AG2366" s="153"/>
      <c r="AH2366" s="153"/>
      <c r="AI2366" t="s">
        <v>201</v>
      </c>
      <c r="AJ2366" t="s">
        <v>17878</v>
      </c>
      <c r="AK2366" s="9" t="str">
        <f>VLOOKUP(Y2366,zdroj!D:AJ,33,0)</f>
        <v>katB</v>
      </c>
    </row>
    <row r="2367" spans="8:37" x14ac:dyDescent="0.25">
      <c r="H2367" s="8"/>
      <c r="I2367" s="8"/>
      <c r="N2367" s="23"/>
      <c r="O2367" s="24"/>
      <c r="P2367" s="19"/>
      <c r="Q2367" s="19"/>
      <c r="R2367" s="19"/>
      <c r="S2367" s="27"/>
      <c r="U2367" s="27"/>
      <c r="Y2367" s="9" t="s">
        <v>514</v>
      </c>
      <c r="Z2367" s="9" t="s">
        <v>462</v>
      </c>
      <c r="AA2367" s="9" t="s">
        <v>198</v>
      </c>
      <c r="AB2367" s="9">
        <v>7983841</v>
      </c>
      <c r="AC2367" s="9" t="s">
        <v>3149</v>
      </c>
      <c r="AD2367" s="9" t="s">
        <v>231</v>
      </c>
      <c r="AE2367" s="5">
        <f t="shared" si="94"/>
        <v>0</v>
      </c>
      <c r="AF2367" s="5" t="str">
        <f t="shared" si="95"/>
        <v>katB</v>
      </c>
      <c r="AG2367" s="153"/>
      <c r="AH2367" s="153"/>
      <c r="AI2367" t="s">
        <v>17879</v>
      </c>
      <c r="AJ2367" t="s">
        <v>17878</v>
      </c>
      <c r="AK2367" s="9" t="str">
        <f>VLOOKUP(Y2367,zdroj!D:AJ,33,0)</f>
        <v>katB</v>
      </c>
    </row>
    <row r="2368" spans="8:37" x14ac:dyDescent="0.25">
      <c r="H2368" s="8"/>
      <c r="I2368" s="8"/>
      <c r="N2368" s="23"/>
      <c r="O2368" s="24"/>
      <c r="P2368" s="19"/>
      <c r="Q2368" s="19"/>
      <c r="R2368" s="19"/>
      <c r="S2368" s="27"/>
      <c r="U2368" s="27"/>
      <c r="Y2368" s="9" t="s">
        <v>514</v>
      </c>
      <c r="Z2368" s="9" t="s">
        <v>462</v>
      </c>
      <c r="AA2368" s="9" t="s">
        <v>198</v>
      </c>
      <c r="AB2368" s="9">
        <v>7983859</v>
      </c>
      <c r="AC2368" s="9" t="s">
        <v>3150</v>
      </c>
      <c r="AD2368" s="9" t="s">
        <v>231</v>
      </c>
      <c r="AE2368" s="5">
        <f t="shared" si="94"/>
        <v>0</v>
      </c>
      <c r="AF2368" s="5" t="str">
        <f t="shared" si="95"/>
        <v>katB</v>
      </c>
      <c r="AG2368" s="153"/>
      <c r="AH2368" s="153"/>
      <c r="AI2368" t="s">
        <v>201</v>
      </c>
      <c r="AJ2368" t="s">
        <v>17878</v>
      </c>
      <c r="AK2368" s="9" t="str">
        <f>VLOOKUP(Y2368,zdroj!D:AJ,33,0)</f>
        <v>katB</v>
      </c>
    </row>
    <row r="2369" spans="8:37" x14ac:dyDescent="0.25">
      <c r="H2369" s="8"/>
      <c r="I2369" s="8"/>
      <c r="N2369" s="23"/>
      <c r="O2369" s="24"/>
      <c r="P2369" s="19"/>
      <c r="Q2369" s="19"/>
      <c r="R2369" s="19"/>
      <c r="S2369" s="27"/>
      <c r="U2369" s="27"/>
      <c r="Y2369" s="9" t="s">
        <v>514</v>
      </c>
      <c r="Z2369" s="9" t="s">
        <v>462</v>
      </c>
      <c r="AA2369" s="9" t="s">
        <v>198</v>
      </c>
      <c r="AB2369" s="9">
        <v>7983867</v>
      </c>
      <c r="AC2369" s="9" t="s">
        <v>3151</v>
      </c>
      <c r="AD2369" s="9" t="s">
        <v>231</v>
      </c>
      <c r="AE2369" s="5">
        <f t="shared" si="94"/>
        <v>0</v>
      </c>
      <c r="AF2369" s="5" t="str">
        <f t="shared" si="95"/>
        <v>katB</v>
      </c>
      <c r="AG2369" s="153"/>
      <c r="AH2369" s="153"/>
      <c r="AI2369" t="s">
        <v>201</v>
      </c>
      <c r="AJ2369" t="s">
        <v>17878</v>
      </c>
      <c r="AK2369" s="9" t="str">
        <f>VLOOKUP(Y2369,zdroj!D:AJ,33,0)</f>
        <v>katB</v>
      </c>
    </row>
    <row r="2370" spans="8:37" x14ac:dyDescent="0.25">
      <c r="H2370" s="8"/>
      <c r="I2370" s="8"/>
      <c r="N2370" s="23"/>
      <c r="O2370" s="24"/>
      <c r="P2370" s="19"/>
      <c r="Q2370" s="19"/>
      <c r="R2370" s="19"/>
      <c r="S2370" s="27"/>
      <c r="U2370" s="27"/>
      <c r="Y2370" s="9" t="s">
        <v>514</v>
      </c>
      <c r="Z2370" s="9" t="s">
        <v>462</v>
      </c>
      <c r="AA2370" s="9" t="s">
        <v>198</v>
      </c>
      <c r="AB2370" s="9">
        <v>7983875</v>
      </c>
      <c r="AC2370" s="9" t="s">
        <v>3152</v>
      </c>
      <c r="AD2370" s="9" t="s">
        <v>231</v>
      </c>
      <c r="AE2370" s="5">
        <f t="shared" si="94"/>
        <v>0</v>
      </c>
      <c r="AF2370" s="5" t="str">
        <f t="shared" si="95"/>
        <v>katB</v>
      </c>
      <c r="AG2370" s="153"/>
      <c r="AH2370" s="153"/>
      <c r="AI2370" t="s">
        <v>201</v>
      </c>
      <c r="AJ2370" t="s">
        <v>17878</v>
      </c>
      <c r="AK2370" s="9" t="str">
        <f>VLOOKUP(Y2370,zdroj!D:AJ,33,0)</f>
        <v>katB</v>
      </c>
    </row>
    <row r="2371" spans="8:37" x14ac:dyDescent="0.25">
      <c r="H2371" s="8"/>
      <c r="I2371" s="8"/>
      <c r="N2371" s="23"/>
      <c r="O2371" s="24"/>
      <c r="P2371" s="19"/>
      <c r="Q2371" s="19"/>
      <c r="R2371" s="19"/>
      <c r="S2371" s="27"/>
      <c r="U2371" s="27"/>
      <c r="Y2371" s="9" t="s">
        <v>514</v>
      </c>
      <c r="Z2371" s="9" t="s">
        <v>462</v>
      </c>
      <c r="AA2371" s="9" t="s">
        <v>198</v>
      </c>
      <c r="AB2371" s="9">
        <v>7983883</v>
      </c>
      <c r="AC2371" s="9" t="s">
        <v>3153</v>
      </c>
      <c r="AD2371" s="9" t="s">
        <v>231</v>
      </c>
      <c r="AE2371" s="5">
        <f t="shared" si="94"/>
        <v>0</v>
      </c>
      <c r="AF2371" s="5" t="str">
        <f t="shared" si="95"/>
        <v>katB</v>
      </c>
      <c r="AG2371" s="153"/>
      <c r="AH2371" s="153"/>
      <c r="AI2371" t="s">
        <v>201</v>
      </c>
      <c r="AJ2371" t="s">
        <v>17878</v>
      </c>
      <c r="AK2371" s="9" t="str">
        <f>VLOOKUP(Y2371,zdroj!D:AJ,33,0)</f>
        <v>katB</v>
      </c>
    </row>
    <row r="2372" spans="8:37" x14ac:dyDescent="0.25">
      <c r="H2372" s="8"/>
      <c r="I2372" s="8"/>
      <c r="N2372" s="23"/>
      <c r="O2372" s="24"/>
      <c r="P2372" s="19"/>
      <c r="Q2372" s="19"/>
      <c r="R2372" s="19"/>
      <c r="S2372" s="27"/>
      <c r="U2372" s="27"/>
      <c r="Y2372" s="9" t="s">
        <v>514</v>
      </c>
      <c r="Z2372" s="9" t="s">
        <v>462</v>
      </c>
      <c r="AA2372" s="9" t="s">
        <v>198</v>
      </c>
      <c r="AB2372" s="9">
        <v>7983891</v>
      </c>
      <c r="AC2372" s="9" t="s">
        <v>3154</v>
      </c>
      <c r="AD2372" s="9" t="s">
        <v>231</v>
      </c>
      <c r="AE2372" s="5">
        <f t="shared" si="94"/>
        <v>0</v>
      </c>
      <c r="AF2372" s="5" t="str">
        <f t="shared" si="95"/>
        <v>katB</v>
      </c>
      <c r="AG2372" s="153"/>
      <c r="AH2372" s="153"/>
      <c r="AI2372" t="s">
        <v>201</v>
      </c>
      <c r="AJ2372" t="s">
        <v>17878</v>
      </c>
      <c r="AK2372" s="9" t="str">
        <f>VLOOKUP(Y2372,zdroj!D:AJ,33,0)</f>
        <v>katB</v>
      </c>
    </row>
    <row r="2373" spans="8:37" x14ac:dyDescent="0.25">
      <c r="H2373" s="8"/>
      <c r="I2373" s="8"/>
      <c r="N2373" s="23"/>
      <c r="O2373" s="24"/>
      <c r="P2373" s="19"/>
      <c r="Q2373" s="19"/>
      <c r="R2373" s="19"/>
      <c r="S2373" s="27"/>
      <c r="U2373" s="27"/>
      <c r="Y2373" s="9" t="s">
        <v>514</v>
      </c>
      <c r="Z2373" s="9" t="s">
        <v>462</v>
      </c>
      <c r="AA2373" s="9" t="s">
        <v>198</v>
      </c>
      <c r="AB2373" s="9">
        <v>7983905</v>
      </c>
      <c r="AC2373" s="9" t="s">
        <v>3155</v>
      </c>
      <c r="AD2373" s="9" t="s">
        <v>231</v>
      </c>
      <c r="AE2373" s="5">
        <f t="shared" si="94"/>
        <v>0</v>
      </c>
      <c r="AF2373" s="5" t="str">
        <f t="shared" si="95"/>
        <v>katB</v>
      </c>
      <c r="AG2373" s="153"/>
      <c r="AH2373" s="153"/>
      <c r="AI2373" t="s">
        <v>201</v>
      </c>
      <c r="AJ2373" t="s">
        <v>17878</v>
      </c>
      <c r="AK2373" s="9" t="str">
        <f>VLOOKUP(Y2373,zdroj!D:AJ,33,0)</f>
        <v>katB</v>
      </c>
    </row>
    <row r="2374" spans="8:37" x14ac:dyDescent="0.25">
      <c r="H2374" s="8"/>
      <c r="I2374" s="8"/>
      <c r="N2374" s="23"/>
      <c r="O2374" s="24"/>
      <c r="P2374" s="19"/>
      <c r="Q2374" s="19"/>
      <c r="R2374" s="19"/>
      <c r="S2374" s="27"/>
      <c r="U2374" s="27"/>
      <c r="Y2374" s="9" t="s">
        <v>514</v>
      </c>
      <c r="Z2374" s="9" t="s">
        <v>462</v>
      </c>
      <c r="AA2374" s="9" t="s">
        <v>198</v>
      </c>
      <c r="AB2374" s="9">
        <v>7983913</v>
      </c>
      <c r="AC2374" s="9" t="s">
        <v>3156</v>
      </c>
      <c r="AD2374" s="9" t="s">
        <v>231</v>
      </c>
      <c r="AE2374" s="5">
        <f t="shared" si="94"/>
        <v>0</v>
      </c>
      <c r="AF2374" s="5" t="str">
        <f t="shared" si="95"/>
        <v>katB</v>
      </c>
      <c r="AG2374" s="153"/>
      <c r="AH2374" s="153"/>
      <c r="AI2374" t="s">
        <v>201</v>
      </c>
      <c r="AJ2374" t="s">
        <v>17878</v>
      </c>
      <c r="AK2374" s="9" t="str">
        <f>VLOOKUP(Y2374,zdroj!D:AJ,33,0)</f>
        <v>katB</v>
      </c>
    </row>
    <row r="2375" spans="8:37" x14ac:dyDescent="0.25">
      <c r="H2375" s="8"/>
      <c r="I2375" s="8"/>
      <c r="N2375" s="23"/>
      <c r="O2375" s="24"/>
      <c r="P2375" s="19"/>
      <c r="Q2375" s="19"/>
      <c r="R2375" s="19"/>
      <c r="S2375" s="27"/>
      <c r="U2375" s="27"/>
      <c r="Y2375" s="9" t="s">
        <v>514</v>
      </c>
      <c r="Z2375" s="9" t="s">
        <v>462</v>
      </c>
      <c r="AA2375" s="9" t="s">
        <v>198</v>
      </c>
      <c r="AB2375" s="9">
        <v>7985118</v>
      </c>
      <c r="AC2375" s="9" t="s">
        <v>3157</v>
      </c>
      <c r="AD2375" s="9" t="s">
        <v>231</v>
      </c>
      <c r="AE2375" s="5">
        <f t="shared" si="94"/>
        <v>0</v>
      </c>
      <c r="AF2375" s="5" t="str">
        <f t="shared" si="95"/>
        <v>katB</v>
      </c>
      <c r="AG2375" s="153"/>
      <c r="AH2375" s="153"/>
      <c r="AI2375" t="s">
        <v>201</v>
      </c>
      <c r="AJ2375" t="s">
        <v>17878</v>
      </c>
      <c r="AK2375" s="9" t="str">
        <f>VLOOKUP(Y2375,zdroj!D:AJ,33,0)</f>
        <v>katB</v>
      </c>
    </row>
    <row r="2376" spans="8:37" x14ac:dyDescent="0.25">
      <c r="H2376" s="8"/>
      <c r="I2376" s="8"/>
      <c r="N2376" s="23"/>
      <c r="O2376" s="24"/>
      <c r="P2376" s="19"/>
      <c r="Q2376" s="19"/>
      <c r="R2376" s="19"/>
      <c r="S2376" s="27"/>
      <c r="U2376" s="27"/>
      <c r="Y2376" s="9" t="s">
        <v>514</v>
      </c>
      <c r="Z2376" s="9" t="s">
        <v>462</v>
      </c>
      <c r="AA2376" s="9" t="s">
        <v>198</v>
      </c>
      <c r="AB2376" s="9">
        <v>7983921</v>
      </c>
      <c r="AC2376" s="9" t="s">
        <v>3158</v>
      </c>
      <c r="AD2376" s="9" t="s">
        <v>231</v>
      </c>
      <c r="AE2376" s="5">
        <f t="shared" si="94"/>
        <v>0</v>
      </c>
      <c r="AF2376" s="5" t="str">
        <f t="shared" si="95"/>
        <v>katB</v>
      </c>
      <c r="AG2376" s="153"/>
      <c r="AH2376" s="153"/>
      <c r="AI2376" t="s">
        <v>201</v>
      </c>
      <c r="AJ2376" t="s">
        <v>17878</v>
      </c>
      <c r="AK2376" s="9" t="str">
        <f>VLOOKUP(Y2376,zdroj!D:AJ,33,0)</f>
        <v>katB</v>
      </c>
    </row>
    <row r="2377" spans="8:37" x14ac:dyDescent="0.25">
      <c r="H2377" s="8"/>
      <c r="I2377" s="8"/>
      <c r="N2377" s="23"/>
      <c r="O2377" s="24"/>
      <c r="P2377" s="19"/>
      <c r="Q2377" s="19"/>
      <c r="R2377" s="19"/>
      <c r="S2377" s="27"/>
      <c r="U2377" s="27"/>
      <c r="Y2377" s="9" t="s">
        <v>514</v>
      </c>
      <c r="Z2377" s="9" t="s">
        <v>462</v>
      </c>
      <c r="AA2377" s="9" t="s">
        <v>198</v>
      </c>
      <c r="AB2377" s="9">
        <v>7983930</v>
      </c>
      <c r="AC2377" s="9" t="s">
        <v>3159</v>
      </c>
      <c r="AD2377" s="9" t="s">
        <v>231</v>
      </c>
      <c r="AE2377" s="5">
        <f t="shared" si="94"/>
        <v>0</v>
      </c>
      <c r="AF2377" s="5" t="str">
        <f t="shared" si="95"/>
        <v>katB</v>
      </c>
      <c r="AG2377" s="153"/>
      <c r="AH2377" s="153"/>
      <c r="AI2377" t="s">
        <v>201</v>
      </c>
      <c r="AJ2377" t="s">
        <v>17878</v>
      </c>
      <c r="AK2377" s="9" t="str">
        <f>VLOOKUP(Y2377,zdroj!D:AJ,33,0)</f>
        <v>katB</v>
      </c>
    </row>
    <row r="2378" spans="8:37" x14ac:dyDescent="0.25">
      <c r="H2378" s="8"/>
      <c r="I2378" s="8"/>
      <c r="N2378" s="23"/>
      <c r="O2378" s="24"/>
      <c r="P2378" s="19"/>
      <c r="Q2378" s="19"/>
      <c r="R2378" s="19"/>
      <c r="S2378" s="27"/>
      <c r="U2378" s="27"/>
      <c r="Y2378" s="9" t="s">
        <v>514</v>
      </c>
      <c r="Z2378" s="9" t="s">
        <v>462</v>
      </c>
      <c r="AA2378" s="9" t="s">
        <v>198</v>
      </c>
      <c r="AB2378" s="9">
        <v>7983948</v>
      </c>
      <c r="AC2378" s="9" t="s">
        <v>3160</v>
      </c>
      <c r="AD2378" s="9" t="s">
        <v>231</v>
      </c>
      <c r="AE2378" s="5">
        <f t="shared" ref="AE2378:AE2441" si="96">VLOOKUP(Y2378,K:T,10,0)</f>
        <v>0</v>
      </c>
      <c r="AF2378" s="5" t="str">
        <f t="shared" ref="AF2378:AF2441" si="97">IF(AE2378="A",IF(AD2378="katA","katB",AD2378),AD2378)</f>
        <v>katB</v>
      </c>
      <c r="AG2378" s="153"/>
      <c r="AH2378" s="153"/>
      <c r="AI2378" t="s">
        <v>201</v>
      </c>
      <c r="AJ2378" t="s">
        <v>17878</v>
      </c>
      <c r="AK2378" s="9" t="str">
        <f>VLOOKUP(Y2378,zdroj!D:AJ,33,0)</f>
        <v>katB</v>
      </c>
    </row>
    <row r="2379" spans="8:37" x14ac:dyDescent="0.25">
      <c r="H2379" s="8"/>
      <c r="I2379" s="8"/>
      <c r="N2379" s="23"/>
      <c r="O2379" s="24"/>
      <c r="P2379" s="19"/>
      <c r="Q2379" s="19"/>
      <c r="R2379" s="19"/>
      <c r="S2379" s="27"/>
      <c r="U2379" s="27"/>
      <c r="Y2379" s="9" t="s">
        <v>514</v>
      </c>
      <c r="Z2379" s="9" t="s">
        <v>462</v>
      </c>
      <c r="AA2379" s="9" t="s">
        <v>198</v>
      </c>
      <c r="AB2379" s="9">
        <v>7983956</v>
      </c>
      <c r="AC2379" s="9" t="s">
        <v>3161</v>
      </c>
      <c r="AD2379" s="9" t="s">
        <v>231</v>
      </c>
      <c r="AE2379" s="5">
        <f t="shared" si="96"/>
        <v>0</v>
      </c>
      <c r="AF2379" s="5" t="str">
        <f t="shared" si="97"/>
        <v>katB</v>
      </c>
      <c r="AG2379" s="153"/>
      <c r="AH2379" s="153"/>
      <c r="AI2379" t="s">
        <v>201</v>
      </c>
      <c r="AJ2379" t="s">
        <v>17878</v>
      </c>
      <c r="AK2379" s="9" t="str">
        <f>VLOOKUP(Y2379,zdroj!D:AJ,33,0)</f>
        <v>katB</v>
      </c>
    </row>
    <row r="2380" spans="8:37" x14ac:dyDescent="0.25">
      <c r="H2380" s="8"/>
      <c r="I2380" s="8"/>
      <c r="N2380" s="23"/>
      <c r="O2380" s="24"/>
      <c r="P2380" s="19"/>
      <c r="Q2380" s="19"/>
      <c r="R2380" s="19"/>
      <c r="S2380" s="27"/>
      <c r="U2380" s="27"/>
      <c r="Y2380" s="9" t="s">
        <v>514</v>
      </c>
      <c r="Z2380" s="9" t="s">
        <v>462</v>
      </c>
      <c r="AA2380" s="9" t="s">
        <v>198</v>
      </c>
      <c r="AB2380" s="9">
        <v>7983964</v>
      </c>
      <c r="AC2380" s="9" t="s">
        <v>3162</v>
      </c>
      <c r="AD2380" s="9" t="s">
        <v>231</v>
      </c>
      <c r="AE2380" s="5">
        <f t="shared" si="96"/>
        <v>0</v>
      </c>
      <c r="AF2380" s="5" t="str">
        <f t="shared" si="97"/>
        <v>katB</v>
      </c>
      <c r="AG2380" s="153"/>
      <c r="AH2380" s="153"/>
      <c r="AI2380" t="s">
        <v>201</v>
      </c>
      <c r="AJ2380" t="s">
        <v>17878</v>
      </c>
      <c r="AK2380" s="9" t="str">
        <f>VLOOKUP(Y2380,zdroj!D:AJ,33,0)</f>
        <v>katB</v>
      </c>
    </row>
    <row r="2381" spans="8:37" x14ac:dyDescent="0.25">
      <c r="H2381" s="8"/>
      <c r="I2381" s="8"/>
      <c r="N2381" s="23"/>
      <c r="O2381" s="24"/>
      <c r="P2381" s="19"/>
      <c r="Q2381" s="19"/>
      <c r="R2381" s="19"/>
      <c r="S2381" s="27"/>
      <c r="U2381" s="27"/>
      <c r="Y2381" s="9" t="s">
        <v>514</v>
      </c>
      <c r="Z2381" s="9" t="s">
        <v>462</v>
      </c>
      <c r="AA2381" s="9" t="s">
        <v>198</v>
      </c>
      <c r="AB2381" s="9">
        <v>7983972</v>
      </c>
      <c r="AC2381" s="9" t="s">
        <v>3163</v>
      </c>
      <c r="AD2381" s="9" t="s">
        <v>231</v>
      </c>
      <c r="AE2381" s="5">
        <f t="shared" si="96"/>
        <v>0</v>
      </c>
      <c r="AF2381" s="5" t="str">
        <f t="shared" si="97"/>
        <v>katB</v>
      </c>
      <c r="AG2381" s="153"/>
      <c r="AH2381" s="153"/>
      <c r="AI2381" t="s">
        <v>201</v>
      </c>
      <c r="AJ2381" t="s">
        <v>17878</v>
      </c>
      <c r="AK2381" s="9" t="str">
        <f>VLOOKUP(Y2381,zdroj!D:AJ,33,0)</f>
        <v>katB</v>
      </c>
    </row>
    <row r="2382" spans="8:37" x14ac:dyDescent="0.25">
      <c r="H2382" s="8"/>
      <c r="I2382" s="8"/>
      <c r="N2382" s="23"/>
      <c r="O2382" s="24"/>
      <c r="P2382" s="19"/>
      <c r="Q2382" s="19"/>
      <c r="R2382" s="19"/>
      <c r="S2382" s="27"/>
      <c r="U2382" s="27"/>
      <c r="Y2382" s="9" t="s">
        <v>514</v>
      </c>
      <c r="Z2382" s="9" t="s">
        <v>462</v>
      </c>
      <c r="AA2382" s="9" t="s">
        <v>198</v>
      </c>
      <c r="AB2382" s="9">
        <v>7983981</v>
      </c>
      <c r="AC2382" s="9" t="s">
        <v>3164</v>
      </c>
      <c r="AD2382" s="9" t="s">
        <v>231</v>
      </c>
      <c r="AE2382" s="5">
        <f t="shared" si="96"/>
        <v>0</v>
      </c>
      <c r="AF2382" s="5" t="str">
        <f t="shared" si="97"/>
        <v>katB</v>
      </c>
      <c r="AG2382" s="153"/>
      <c r="AH2382" s="153"/>
      <c r="AI2382" t="s">
        <v>201</v>
      </c>
      <c r="AJ2382" t="s">
        <v>17878</v>
      </c>
      <c r="AK2382" s="9" t="str">
        <f>VLOOKUP(Y2382,zdroj!D:AJ,33,0)</f>
        <v>katB</v>
      </c>
    </row>
    <row r="2383" spans="8:37" x14ac:dyDescent="0.25">
      <c r="H2383" s="8"/>
      <c r="I2383" s="8"/>
      <c r="N2383" s="23"/>
      <c r="O2383" s="24"/>
      <c r="P2383" s="19"/>
      <c r="Q2383" s="19"/>
      <c r="R2383" s="19"/>
      <c r="S2383" s="27"/>
      <c r="U2383" s="27"/>
      <c r="Y2383" s="9" t="s">
        <v>514</v>
      </c>
      <c r="Z2383" s="9" t="s">
        <v>462</v>
      </c>
      <c r="AA2383" s="9" t="s">
        <v>198</v>
      </c>
      <c r="AB2383" s="9">
        <v>7983999</v>
      </c>
      <c r="AC2383" s="9" t="s">
        <v>3165</v>
      </c>
      <c r="AD2383" s="9" t="s">
        <v>231</v>
      </c>
      <c r="AE2383" s="5">
        <f t="shared" si="96"/>
        <v>0</v>
      </c>
      <c r="AF2383" s="5" t="str">
        <f t="shared" si="97"/>
        <v>katB</v>
      </c>
      <c r="AG2383" s="153"/>
      <c r="AH2383" s="153"/>
      <c r="AI2383" t="s">
        <v>201</v>
      </c>
      <c r="AJ2383" t="s">
        <v>17878</v>
      </c>
      <c r="AK2383" s="9" t="str">
        <f>VLOOKUP(Y2383,zdroj!D:AJ,33,0)</f>
        <v>katB</v>
      </c>
    </row>
    <row r="2384" spans="8:37" x14ac:dyDescent="0.25">
      <c r="H2384" s="8"/>
      <c r="I2384" s="8"/>
      <c r="N2384" s="23"/>
      <c r="O2384" s="24"/>
      <c r="P2384" s="19"/>
      <c r="Q2384" s="19"/>
      <c r="R2384" s="19"/>
      <c r="S2384" s="27"/>
      <c r="U2384" s="27"/>
      <c r="Y2384" s="9" t="s">
        <v>514</v>
      </c>
      <c r="Z2384" s="9" t="s">
        <v>462</v>
      </c>
      <c r="AA2384" s="9" t="s">
        <v>198</v>
      </c>
      <c r="AB2384" s="9">
        <v>7984006</v>
      </c>
      <c r="AC2384" s="9" t="s">
        <v>3166</v>
      </c>
      <c r="AD2384" s="9" t="s">
        <v>231</v>
      </c>
      <c r="AE2384" s="5">
        <f t="shared" si="96"/>
        <v>0</v>
      </c>
      <c r="AF2384" s="5" t="str">
        <f t="shared" si="97"/>
        <v>katB</v>
      </c>
      <c r="AG2384" s="153"/>
      <c r="AH2384" s="153"/>
      <c r="AI2384" t="s">
        <v>201</v>
      </c>
      <c r="AJ2384" t="s">
        <v>17878</v>
      </c>
      <c r="AK2384" s="9" t="str">
        <f>VLOOKUP(Y2384,zdroj!D:AJ,33,0)</f>
        <v>katB</v>
      </c>
    </row>
    <row r="2385" spans="8:37" x14ac:dyDescent="0.25">
      <c r="H2385" s="8"/>
      <c r="I2385" s="8"/>
      <c r="N2385" s="23"/>
      <c r="O2385" s="24"/>
      <c r="P2385" s="19"/>
      <c r="Q2385" s="19"/>
      <c r="R2385" s="19"/>
      <c r="S2385" s="27"/>
      <c r="U2385" s="27"/>
      <c r="Y2385" s="9" t="s">
        <v>514</v>
      </c>
      <c r="Z2385" s="9" t="s">
        <v>462</v>
      </c>
      <c r="AA2385" s="9" t="s">
        <v>198</v>
      </c>
      <c r="AB2385" s="9">
        <v>7984014</v>
      </c>
      <c r="AC2385" s="9" t="s">
        <v>3167</v>
      </c>
      <c r="AD2385" s="9" t="s">
        <v>231</v>
      </c>
      <c r="AE2385" s="5">
        <f t="shared" si="96"/>
        <v>0</v>
      </c>
      <c r="AF2385" s="5" t="str">
        <f t="shared" si="97"/>
        <v>katB</v>
      </c>
      <c r="AG2385" s="153"/>
      <c r="AH2385" s="153"/>
      <c r="AI2385" t="s">
        <v>201</v>
      </c>
      <c r="AJ2385" t="s">
        <v>17878</v>
      </c>
      <c r="AK2385" s="9" t="str">
        <f>VLOOKUP(Y2385,zdroj!D:AJ,33,0)</f>
        <v>katB</v>
      </c>
    </row>
    <row r="2386" spans="8:37" x14ac:dyDescent="0.25">
      <c r="H2386" s="8"/>
      <c r="I2386" s="8"/>
      <c r="N2386" s="23"/>
      <c r="O2386" s="24"/>
      <c r="P2386" s="19"/>
      <c r="Q2386" s="19"/>
      <c r="R2386" s="19"/>
      <c r="S2386" s="27"/>
      <c r="U2386" s="27"/>
      <c r="Y2386" s="9" t="s">
        <v>514</v>
      </c>
      <c r="Z2386" s="9" t="s">
        <v>462</v>
      </c>
      <c r="AA2386" s="9" t="s">
        <v>198</v>
      </c>
      <c r="AB2386" s="9">
        <v>7985126</v>
      </c>
      <c r="AC2386" s="9" t="s">
        <v>3168</v>
      </c>
      <c r="AD2386" s="9" t="s">
        <v>231</v>
      </c>
      <c r="AE2386" s="5">
        <f t="shared" si="96"/>
        <v>0</v>
      </c>
      <c r="AF2386" s="5" t="str">
        <f t="shared" si="97"/>
        <v>katB</v>
      </c>
      <c r="AG2386" s="153"/>
      <c r="AH2386" s="153"/>
      <c r="AI2386" t="s">
        <v>201</v>
      </c>
      <c r="AJ2386" t="s">
        <v>17878</v>
      </c>
      <c r="AK2386" s="9" t="str">
        <f>VLOOKUP(Y2386,zdroj!D:AJ,33,0)</f>
        <v>katB</v>
      </c>
    </row>
    <row r="2387" spans="8:37" x14ac:dyDescent="0.25">
      <c r="H2387" s="8"/>
      <c r="I2387" s="8"/>
      <c r="N2387" s="23"/>
      <c r="O2387" s="24"/>
      <c r="P2387" s="19"/>
      <c r="Q2387" s="19"/>
      <c r="R2387" s="19"/>
      <c r="S2387" s="27"/>
      <c r="U2387" s="27"/>
      <c r="Y2387" s="9" t="s">
        <v>514</v>
      </c>
      <c r="Z2387" s="9" t="s">
        <v>462</v>
      </c>
      <c r="AA2387" s="9" t="s">
        <v>198</v>
      </c>
      <c r="AB2387" s="9">
        <v>7984022</v>
      </c>
      <c r="AC2387" s="9" t="s">
        <v>3169</v>
      </c>
      <c r="AD2387" s="9" t="s">
        <v>231</v>
      </c>
      <c r="AE2387" s="5">
        <f t="shared" si="96"/>
        <v>0</v>
      </c>
      <c r="AF2387" s="5" t="str">
        <f t="shared" si="97"/>
        <v>katB</v>
      </c>
      <c r="AG2387" s="153"/>
      <c r="AH2387" s="153"/>
      <c r="AI2387" t="s">
        <v>201</v>
      </c>
      <c r="AJ2387" t="s">
        <v>17878</v>
      </c>
      <c r="AK2387" s="9" t="str">
        <f>VLOOKUP(Y2387,zdroj!D:AJ,33,0)</f>
        <v>katB</v>
      </c>
    </row>
    <row r="2388" spans="8:37" x14ac:dyDescent="0.25">
      <c r="H2388" s="8"/>
      <c r="I2388" s="8"/>
      <c r="N2388" s="23"/>
      <c r="O2388" s="24"/>
      <c r="P2388" s="19"/>
      <c r="Q2388" s="19"/>
      <c r="R2388" s="19"/>
      <c r="S2388" s="27"/>
      <c r="U2388" s="27"/>
      <c r="Y2388" s="9" t="s">
        <v>514</v>
      </c>
      <c r="Z2388" s="9" t="s">
        <v>462</v>
      </c>
      <c r="AA2388" s="9" t="s">
        <v>198</v>
      </c>
      <c r="AB2388" s="9">
        <v>7984031</v>
      </c>
      <c r="AC2388" s="9" t="s">
        <v>3170</v>
      </c>
      <c r="AD2388" s="9" t="s">
        <v>231</v>
      </c>
      <c r="AE2388" s="5">
        <f t="shared" si="96"/>
        <v>0</v>
      </c>
      <c r="AF2388" s="5" t="str">
        <f t="shared" si="97"/>
        <v>katB</v>
      </c>
      <c r="AG2388" s="153"/>
      <c r="AH2388" s="153"/>
      <c r="AI2388" t="s">
        <v>201</v>
      </c>
      <c r="AJ2388" t="s">
        <v>17878</v>
      </c>
      <c r="AK2388" s="9" t="str">
        <f>VLOOKUP(Y2388,zdroj!D:AJ,33,0)</f>
        <v>katB</v>
      </c>
    </row>
    <row r="2389" spans="8:37" x14ac:dyDescent="0.25">
      <c r="H2389" s="8"/>
      <c r="I2389" s="8"/>
      <c r="N2389" s="23"/>
      <c r="O2389" s="24"/>
      <c r="P2389" s="19"/>
      <c r="Q2389" s="19"/>
      <c r="R2389" s="19"/>
      <c r="S2389" s="27"/>
      <c r="U2389" s="27"/>
      <c r="Y2389" s="9" t="s">
        <v>514</v>
      </c>
      <c r="Z2389" s="9" t="s">
        <v>462</v>
      </c>
      <c r="AA2389" s="9" t="s">
        <v>198</v>
      </c>
      <c r="AB2389" s="9">
        <v>7984049</v>
      </c>
      <c r="AC2389" s="9" t="s">
        <v>3171</v>
      </c>
      <c r="AD2389" s="9" t="s">
        <v>231</v>
      </c>
      <c r="AE2389" s="5">
        <f t="shared" si="96"/>
        <v>0</v>
      </c>
      <c r="AF2389" s="5" t="str">
        <f t="shared" si="97"/>
        <v>katB</v>
      </c>
      <c r="AG2389" s="153"/>
      <c r="AH2389" s="153"/>
      <c r="AI2389" t="s">
        <v>201</v>
      </c>
      <c r="AJ2389" t="s">
        <v>17878</v>
      </c>
      <c r="AK2389" s="9" t="str">
        <f>VLOOKUP(Y2389,zdroj!D:AJ,33,0)</f>
        <v>katB</v>
      </c>
    </row>
    <row r="2390" spans="8:37" x14ac:dyDescent="0.25">
      <c r="H2390" s="8"/>
      <c r="I2390" s="8"/>
      <c r="N2390" s="23"/>
      <c r="O2390" s="24"/>
      <c r="P2390" s="19"/>
      <c r="Q2390" s="19"/>
      <c r="R2390" s="19"/>
      <c r="S2390" s="27"/>
      <c r="U2390" s="27"/>
      <c r="Y2390" s="9" t="s">
        <v>514</v>
      </c>
      <c r="Z2390" s="9" t="s">
        <v>462</v>
      </c>
      <c r="AA2390" s="9" t="s">
        <v>198</v>
      </c>
      <c r="AB2390" s="9">
        <v>7984057</v>
      </c>
      <c r="AC2390" s="9" t="s">
        <v>3172</v>
      </c>
      <c r="AD2390" s="9" t="s">
        <v>231</v>
      </c>
      <c r="AE2390" s="5">
        <f t="shared" si="96"/>
        <v>0</v>
      </c>
      <c r="AF2390" s="5" t="str">
        <f t="shared" si="97"/>
        <v>katB</v>
      </c>
      <c r="AG2390" s="153"/>
      <c r="AH2390" s="153"/>
      <c r="AI2390" t="s">
        <v>201</v>
      </c>
      <c r="AJ2390" t="s">
        <v>17878</v>
      </c>
      <c r="AK2390" s="9" t="str">
        <f>VLOOKUP(Y2390,zdroj!D:AJ,33,0)</f>
        <v>katB</v>
      </c>
    </row>
    <row r="2391" spans="8:37" x14ac:dyDescent="0.25">
      <c r="H2391" s="8"/>
      <c r="I2391" s="8"/>
      <c r="N2391" s="23"/>
      <c r="O2391" s="24"/>
      <c r="P2391" s="19"/>
      <c r="Q2391" s="19"/>
      <c r="R2391" s="19"/>
      <c r="S2391" s="27"/>
      <c r="U2391" s="27"/>
      <c r="Y2391" s="9" t="s">
        <v>514</v>
      </c>
      <c r="Z2391" s="9" t="s">
        <v>462</v>
      </c>
      <c r="AA2391" s="9" t="s">
        <v>198</v>
      </c>
      <c r="AB2391" s="9">
        <v>7984065</v>
      </c>
      <c r="AC2391" s="9" t="s">
        <v>3173</v>
      </c>
      <c r="AD2391" s="9" t="s">
        <v>231</v>
      </c>
      <c r="AE2391" s="5">
        <f t="shared" si="96"/>
        <v>0</v>
      </c>
      <c r="AF2391" s="5" t="str">
        <f t="shared" si="97"/>
        <v>katB</v>
      </c>
      <c r="AG2391" s="153"/>
      <c r="AH2391" s="153"/>
      <c r="AI2391" t="s">
        <v>201</v>
      </c>
      <c r="AJ2391" t="s">
        <v>17878</v>
      </c>
      <c r="AK2391" s="9" t="str">
        <f>VLOOKUP(Y2391,zdroj!D:AJ,33,0)</f>
        <v>katB</v>
      </c>
    </row>
    <row r="2392" spans="8:37" x14ac:dyDescent="0.25">
      <c r="H2392" s="8"/>
      <c r="I2392" s="8"/>
      <c r="N2392" s="23"/>
      <c r="O2392" s="24"/>
      <c r="P2392" s="19"/>
      <c r="Q2392" s="19"/>
      <c r="R2392" s="19"/>
      <c r="S2392" s="27"/>
      <c r="U2392" s="27"/>
      <c r="Y2392" s="9" t="s">
        <v>514</v>
      </c>
      <c r="Z2392" s="9" t="s">
        <v>462</v>
      </c>
      <c r="AA2392" s="9" t="s">
        <v>198</v>
      </c>
      <c r="AB2392" s="9">
        <v>7984073</v>
      </c>
      <c r="AC2392" s="9" t="s">
        <v>3174</v>
      </c>
      <c r="AD2392" s="9" t="s">
        <v>231</v>
      </c>
      <c r="AE2392" s="5">
        <f t="shared" si="96"/>
        <v>0</v>
      </c>
      <c r="AF2392" s="5" t="str">
        <f t="shared" si="97"/>
        <v>katB</v>
      </c>
      <c r="AG2392" s="153"/>
      <c r="AH2392" s="153"/>
      <c r="AI2392" t="s">
        <v>201</v>
      </c>
      <c r="AJ2392" t="s">
        <v>17878</v>
      </c>
      <c r="AK2392" s="9" t="str">
        <f>VLOOKUP(Y2392,zdroj!D:AJ,33,0)</f>
        <v>katB</v>
      </c>
    </row>
    <row r="2393" spans="8:37" x14ac:dyDescent="0.25">
      <c r="H2393" s="8"/>
      <c r="I2393" s="8"/>
      <c r="N2393" s="23"/>
      <c r="O2393" s="24"/>
      <c r="P2393" s="19"/>
      <c r="Q2393" s="19"/>
      <c r="R2393" s="19"/>
      <c r="S2393" s="27"/>
      <c r="U2393" s="27"/>
      <c r="Y2393" s="9" t="s">
        <v>514</v>
      </c>
      <c r="Z2393" s="9" t="s">
        <v>462</v>
      </c>
      <c r="AA2393" s="9" t="s">
        <v>198</v>
      </c>
      <c r="AB2393" s="9">
        <v>7984090</v>
      </c>
      <c r="AC2393" s="9" t="s">
        <v>3175</v>
      </c>
      <c r="AD2393" s="9" t="s">
        <v>231</v>
      </c>
      <c r="AE2393" s="5">
        <f t="shared" si="96"/>
        <v>0</v>
      </c>
      <c r="AF2393" s="5" t="str">
        <f t="shared" si="97"/>
        <v>katB</v>
      </c>
      <c r="AG2393" s="153"/>
      <c r="AH2393" s="153"/>
      <c r="AI2393" t="s">
        <v>201</v>
      </c>
      <c r="AJ2393" t="s">
        <v>17878</v>
      </c>
      <c r="AK2393" s="9" t="str">
        <f>VLOOKUP(Y2393,zdroj!D:AJ,33,0)</f>
        <v>katB</v>
      </c>
    </row>
    <row r="2394" spans="8:37" x14ac:dyDescent="0.25">
      <c r="H2394" s="8"/>
      <c r="I2394" s="8"/>
      <c r="N2394" s="23"/>
      <c r="O2394" s="24"/>
      <c r="P2394" s="19"/>
      <c r="Q2394" s="19"/>
      <c r="R2394" s="19"/>
      <c r="S2394" s="27"/>
      <c r="U2394" s="27"/>
      <c r="Y2394" s="9" t="s">
        <v>514</v>
      </c>
      <c r="Z2394" s="9" t="s">
        <v>462</v>
      </c>
      <c r="AA2394" s="9" t="s">
        <v>198</v>
      </c>
      <c r="AB2394" s="9">
        <v>7984103</v>
      </c>
      <c r="AC2394" s="9" t="s">
        <v>3176</v>
      </c>
      <c r="AD2394" s="9" t="s">
        <v>231</v>
      </c>
      <c r="AE2394" s="5">
        <f t="shared" si="96"/>
        <v>0</v>
      </c>
      <c r="AF2394" s="5" t="str">
        <f t="shared" si="97"/>
        <v>katB</v>
      </c>
      <c r="AG2394" s="153"/>
      <c r="AH2394" s="153"/>
      <c r="AI2394" t="s">
        <v>201</v>
      </c>
      <c r="AJ2394" t="s">
        <v>17878</v>
      </c>
      <c r="AK2394" s="9" t="str">
        <f>VLOOKUP(Y2394,zdroj!D:AJ,33,0)</f>
        <v>katB</v>
      </c>
    </row>
    <row r="2395" spans="8:37" x14ac:dyDescent="0.25">
      <c r="H2395" s="8"/>
      <c r="I2395" s="8"/>
      <c r="N2395" s="23"/>
      <c r="O2395" s="24"/>
      <c r="P2395" s="19"/>
      <c r="Q2395" s="19"/>
      <c r="R2395" s="19"/>
      <c r="S2395" s="27"/>
      <c r="U2395" s="27"/>
      <c r="Y2395" s="9" t="s">
        <v>514</v>
      </c>
      <c r="Z2395" s="9" t="s">
        <v>462</v>
      </c>
      <c r="AA2395" s="9" t="s">
        <v>198</v>
      </c>
      <c r="AB2395" s="9">
        <v>7984111</v>
      </c>
      <c r="AC2395" s="9" t="s">
        <v>3177</v>
      </c>
      <c r="AD2395" s="9" t="s">
        <v>231</v>
      </c>
      <c r="AE2395" s="5">
        <f t="shared" si="96"/>
        <v>0</v>
      </c>
      <c r="AF2395" s="5" t="str">
        <f t="shared" si="97"/>
        <v>katB</v>
      </c>
      <c r="AG2395" s="153"/>
      <c r="AH2395" s="153"/>
      <c r="AI2395" t="s">
        <v>201</v>
      </c>
      <c r="AJ2395" t="s">
        <v>17878</v>
      </c>
      <c r="AK2395" s="9" t="str">
        <f>VLOOKUP(Y2395,zdroj!D:AJ,33,0)</f>
        <v>katB</v>
      </c>
    </row>
    <row r="2396" spans="8:37" x14ac:dyDescent="0.25">
      <c r="H2396" s="8"/>
      <c r="I2396" s="8"/>
      <c r="N2396" s="23"/>
      <c r="O2396" s="24"/>
      <c r="P2396" s="19"/>
      <c r="Q2396" s="19"/>
      <c r="R2396" s="19"/>
      <c r="S2396" s="27"/>
      <c r="U2396" s="27"/>
      <c r="Y2396" s="9" t="s">
        <v>514</v>
      </c>
      <c r="Z2396" s="9" t="s">
        <v>462</v>
      </c>
      <c r="AA2396" s="9" t="s">
        <v>198</v>
      </c>
      <c r="AB2396" s="9">
        <v>7985134</v>
      </c>
      <c r="AC2396" s="9" t="s">
        <v>3178</v>
      </c>
      <c r="AD2396" s="9" t="s">
        <v>231</v>
      </c>
      <c r="AE2396" s="5">
        <f t="shared" si="96"/>
        <v>0</v>
      </c>
      <c r="AF2396" s="5" t="str">
        <f t="shared" si="97"/>
        <v>katB</v>
      </c>
      <c r="AG2396" s="153"/>
      <c r="AH2396" s="153"/>
      <c r="AI2396" t="s">
        <v>201</v>
      </c>
      <c r="AJ2396" t="s">
        <v>17878</v>
      </c>
      <c r="AK2396" s="9" t="str">
        <f>VLOOKUP(Y2396,zdroj!D:AJ,33,0)</f>
        <v>katB</v>
      </c>
    </row>
    <row r="2397" spans="8:37" x14ac:dyDescent="0.25">
      <c r="H2397" s="8"/>
      <c r="I2397" s="8"/>
      <c r="N2397" s="23"/>
      <c r="O2397" s="24"/>
      <c r="P2397" s="19"/>
      <c r="Q2397" s="19"/>
      <c r="R2397" s="19"/>
      <c r="S2397" s="27"/>
      <c r="U2397" s="27"/>
      <c r="Y2397" s="9" t="s">
        <v>514</v>
      </c>
      <c r="Z2397" s="9" t="s">
        <v>462</v>
      </c>
      <c r="AA2397" s="9" t="s">
        <v>198</v>
      </c>
      <c r="AB2397" s="9">
        <v>7984120</v>
      </c>
      <c r="AC2397" s="9" t="s">
        <v>3179</v>
      </c>
      <c r="AD2397" s="9" t="s">
        <v>231</v>
      </c>
      <c r="AE2397" s="5">
        <f t="shared" si="96"/>
        <v>0</v>
      </c>
      <c r="AF2397" s="5" t="str">
        <f t="shared" si="97"/>
        <v>katB</v>
      </c>
      <c r="AG2397" s="153"/>
      <c r="AH2397" s="153"/>
      <c r="AI2397" t="s">
        <v>201</v>
      </c>
      <c r="AJ2397" t="s">
        <v>17878</v>
      </c>
      <c r="AK2397" s="9" t="str">
        <f>VLOOKUP(Y2397,zdroj!D:AJ,33,0)</f>
        <v>katB</v>
      </c>
    </row>
    <row r="2398" spans="8:37" x14ac:dyDescent="0.25">
      <c r="H2398" s="8"/>
      <c r="I2398" s="8"/>
      <c r="N2398" s="23"/>
      <c r="O2398" s="24"/>
      <c r="P2398" s="19"/>
      <c r="Q2398" s="19"/>
      <c r="R2398" s="19"/>
      <c r="S2398" s="27"/>
      <c r="U2398" s="27"/>
      <c r="Y2398" s="9" t="s">
        <v>514</v>
      </c>
      <c r="Z2398" s="9" t="s">
        <v>462</v>
      </c>
      <c r="AA2398" s="9" t="s">
        <v>198</v>
      </c>
      <c r="AB2398" s="9">
        <v>7984138</v>
      </c>
      <c r="AC2398" s="9" t="s">
        <v>3180</v>
      </c>
      <c r="AD2398" s="9" t="s">
        <v>231</v>
      </c>
      <c r="AE2398" s="5">
        <f t="shared" si="96"/>
        <v>0</v>
      </c>
      <c r="AF2398" s="5" t="str">
        <f t="shared" si="97"/>
        <v>katB</v>
      </c>
      <c r="AG2398" s="153"/>
      <c r="AH2398" s="153"/>
      <c r="AI2398" t="s">
        <v>201</v>
      </c>
      <c r="AJ2398" t="s">
        <v>17878</v>
      </c>
      <c r="AK2398" s="9" t="str">
        <f>VLOOKUP(Y2398,zdroj!D:AJ,33,0)</f>
        <v>katB</v>
      </c>
    </row>
    <row r="2399" spans="8:37" x14ac:dyDescent="0.25">
      <c r="H2399" s="8"/>
      <c r="I2399" s="8"/>
      <c r="N2399" s="23"/>
      <c r="O2399" s="24"/>
      <c r="P2399" s="19"/>
      <c r="Q2399" s="19"/>
      <c r="R2399" s="19"/>
      <c r="S2399" s="27"/>
      <c r="U2399" s="27"/>
      <c r="Y2399" s="9" t="s">
        <v>514</v>
      </c>
      <c r="Z2399" s="9" t="s">
        <v>462</v>
      </c>
      <c r="AA2399" s="9" t="s">
        <v>198</v>
      </c>
      <c r="AB2399" s="9">
        <v>7984146</v>
      </c>
      <c r="AC2399" s="9" t="s">
        <v>3181</v>
      </c>
      <c r="AD2399" s="9" t="s">
        <v>231</v>
      </c>
      <c r="AE2399" s="5">
        <f t="shared" si="96"/>
        <v>0</v>
      </c>
      <c r="AF2399" s="5" t="str">
        <f t="shared" si="97"/>
        <v>katB</v>
      </c>
      <c r="AG2399" s="153"/>
      <c r="AH2399" s="153"/>
      <c r="AI2399" t="s">
        <v>201</v>
      </c>
      <c r="AJ2399" t="s">
        <v>17878</v>
      </c>
      <c r="AK2399" s="9" t="str">
        <f>VLOOKUP(Y2399,zdroj!D:AJ,33,0)</f>
        <v>katB</v>
      </c>
    </row>
    <row r="2400" spans="8:37" x14ac:dyDescent="0.25">
      <c r="H2400" s="8"/>
      <c r="I2400" s="8"/>
      <c r="N2400" s="23"/>
      <c r="O2400" s="24"/>
      <c r="P2400" s="19"/>
      <c r="Q2400" s="19"/>
      <c r="R2400" s="19"/>
      <c r="S2400" s="27"/>
      <c r="U2400" s="27"/>
      <c r="Y2400" s="9" t="s">
        <v>514</v>
      </c>
      <c r="Z2400" s="9" t="s">
        <v>462</v>
      </c>
      <c r="AA2400" s="9" t="s">
        <v>198</v>
      </c>
      <c r="AB2400" s="9">
        <v>7984154</v>
      </c>
      <c r="AC2400" s="9" t="s">
        <v>3182</v>
      </c>
      <c r="AD2400" s="9" t="s">
        <v>231</v>
      </c>
      <c r="AE2400" s="5">
        <f t="shared" si="96"/>
        <v>0</v>
      </c>
      <c r="AF2400" s="5" t="str">
        <f t="shared" si="97"/>
        <v>katB</v>
      </c>
      <c r="AG2400" s="153"/>
      <c r="AH2400" s="153"/>
      <c r="AI2400" t="s">
        <v>17879</v>
      </c>
      <c r="AJ2400" t="s">
        <v>17878</v>
      </c>
      <c r="AK2400" s="9" t="str">
        <f>VLOOKUP(Y2400,zdroj!D:AJ,33,0)</f>
        <v>katB</v>
      </c>
    </row>
    <row r="2401" spans="8:37" x14ac:dyDescent="0.25">
      <c r="H2401" s="8"/>
      <c r="I2401" s="8"/>
      <c r="N2401" s="23"/>
      <c r="O2401" s="24"/>
      <c r="P2401" s="19"/>
      <c r="Q2401" s="19"/>
      <c r="R2401" s="19"/>
      <c r="S2401" s="27"/>
      <c r="U2401" s="27"/>
      <c r="Y2401" s="9" t="s">
        <v>514</v>
      </c>
      <c r="Z2401" s="9" t="s">
        <v>462</v>
      </c>
      <c r="AA2401" s="9" t="s">
        <v>198</v>
      </c>
      <c r="AB2401" s="9">
        <v>7984162</v>
      </c>
      <c r="AC2401" s="9" t="s">
        <v>3183</v>
      </c>
      <c r="AD2401" s="9" t="s">
        <v>231</v>
      </c>
      <c r="AE2401" s="5">
        <f t="shared" si="96"/>
        <v>0</v>
      </c>
      <c r="AF2401" s="5" t="str">
        <f t="shared" si="97"/>
        <v>katB</v>
      </c>
      <c r="AG2401" s="153"/>
      <c r="AH2401" s="153"/>
      <c r="AI2401" t="s">
        <v>201</v>
      </c>
      <c r="AJ2401" t="s">
        <v>17878</v>
      </c>
      <c r="AK2401" s="9" t="str">
        <f>VLOOKUP(Y2401,zdroj!D:AJ,33,0)</f>
        <v>katB</v>
      </c>
    </row>
    <row r="2402" spans="8:37" x14ac:dyDescent="0.25">
      <c r="H2402" s="8"/>
      <c r="I2402" s="8"/>
      <c r="N2402" s="23"/>
      <c r="O2402" s="24"/>
      <c r="P2402" s="19"/>
      <c r="Q2402" s="19"/>
      <c r="R2402" s="19"/>
      <c r="S2402" s="27"/>
      <c r="U2402" s="27"/>
      <c r="Y2402" s="9" t="s">
        <v>514</v>
      </c>
      <c r="Z2402" s="9" t="s">
        <v>462</v>
      </c>
      <c r="AA2402" s="9" t="s">
        <v>198</v>
      </c>
      <c r="AB2402" s="9">
        <v>7984171</v>
      </c>
      <c r="AC2402" s="9" t="s">
        <v>3184</v>
      </c>
      <c r="AD2402" s="9" t="s">
        <v>231</v>
      </c>
      <c r="AE2402" s="5">
        <f t="shared" si="96"/>
        <v>0</v>
      </c>
      <c r="AF2402" s="5" t="str">
        <f t="shared" si="97"/>
        <v>katB</v>
      </c>
      <c r="AG2402" s="153"/>
      <c r="AH2402" s="153"/>
      <c r="AI2402" t="s">
        <v>236</v>
      </c>
      <c r="AJ2402" t="s">
        <v>17878</v>
      </c>
      <c r="AK2402" s="9" t="str">
        <f>VLOOKUP(Y2402,zdroj!D:AJ,33,0)</f>
        <v>katB</v>
      </c>
    </row>
    <row r="2403" spans="8:37" x14ac:dyDescent="0.25">
      <c r="H2403" s="8"/>
      <c r="I2403" s="8"/>
      <c r="N2403" s="23"/>
      <c r="O2403" s="24"/>
      <c r="P2403" s="19"/>
      <c r="Q2403" s="19"/>
      <c r="R2403" s="19"/>
      <c r="S2403" s="27"/>
      <c r="U2403" s="27"/>
      <c r="Y2403" s="9" t="s">
        <v>514</v>
      </c>
      <c r="Z2403" s="9" t="s">
        <v>462</v>
      </c>
      <c r="AA2403" s="9" t="s">
        <v>198</v>
      </c>
      <c r="AB2403" s="9">
        <v>7984189</v>
      </c>
      <c r="AC2403" s="9" t="s">
        <v>3185</v>
      </c>
      <c r="AD2403" s="9" t="s">
        <v>231</v>
      </c>
      <c r="AE2403" s="5">
        <f t="shared" si="96"/>
        <v>0</v>
      </c>
      <c r="AF2403" s="5" t="str">
        <f t="shared" si="97"/>
        <v>katB</v>
      </c>
      <c r="AG2403" s="153"/>
      <c r="AH2403" s="153"/>
      <c r="AI2403" t="s">
        <v>201</v>
      </c>
      <c r="AJ2403" t="s">
        <v>17878</v>
      </c>
      <c r="AK2403" s="9" t="str">
        <f>VLOOKUP(Y2403,zdroj!D:AJ,33,0)</f>
        <v>katB</v>
      </c>
    </row>
    <row r="2404" spans="8:37" x14ac:dyDescent="0.25">
      <c r="H2404" s="8"/>
      <c r="I2404" s="8"/>
      <c r="N2404" s="23"/>
      <c r="O2404" s="24"/>
      <c r="P2404" s="19"/>
      <c r="Q2404" s="19"/>
      <c r="R2404" s="19"/>
      <c r="S2404" s="27"/>
      <c r="U2404" s="27"/>
      <c r="Y2404" s="9" t="s">
        <v>514</v>
      </c>
      <c r="Z2404" s="9" t="s">
        <v>462</v>
      </c>
      <c r="AA2404" s="9" t="s">
        <v>198</v>
      </c>
      <c r="AB2404" s="9">
        <v>7984197</v>
      </c>
      <c r="AC2404" s="9" t="s">
        <v>3186</v>
      </c>
      <c r="AD2404" s="9" t="s">
        <v>231</v>
      </c>
      <c r="AE2404" s="5">
        <f t="shared" si="96"/>
        <v>0</v>
      </c>
      <c r="AF2404" s="5" t="str">
        <f t="shared" si="97"/>
        <v>katB</v>
      </c>
      <c r="AG2404" s="153"/>
      <c r="AH2404" s="153"/>
      <c r="AI2404" t="s">
        <v>201</v>
      </c>
      <c r="AJ2404" t="s">
        <v>17878</v>
      </c>
      <c r="AK2404" s="9" t="str">
        <f>VLOOKUP(Y2404,zdroj!D:AJ,33,0)</f>
        <v>katB</v>
      </c>
    </row>
    <row r="2405" spans="8:37" x14ac:dyDescent="0.25">
      <c r="H2405" s="8"/>
      <c r="I2405" s="8"/>
      <c r="N2405" s="23"/>
      <c r="O2405" s="24"/>
      <c r="P2405" s="19"/>
      <c r="Q2405" s="19"/>
      <c r="R2405" s="19"/>
      <c r="S2405" s="27"/>
      <c r="U2405" s="27"/>
      <c r="Y2405" s="9" t="s">
        <v>514</v>
      </c>
      <c r="Z2405" s="9" t="s">
        <v>462</v>
      </c>
      <c r="AA2405" s="9" t="s">
        <v>198</v>
      </c>
      <c r="AB2405" s="9">
        <v>7984201</v>
      </c>
      <c r="AC2405" s="9" t="s">
        <v>3187</v>
      </c>
      <c r="AD2405" s="9" t="s">
        <v>231</v>
      </c>
      <c r="AE2405" s="5">
        <f t="shared" si="96"/>
        <v>0</v>
      </c>
      <c r="AF2405" s="5" t="str">
        <f t="shared" si="97"/>
        <v>katB</v>
      </c>
      <c r="AG2405" s="153"/>
      <c r="AH2405" s="153"/>
      <c r="AI2405" t="s">
        <v>201</v>
      </c>
      <c r="AJ2405" t="s">
        <v>17878</v>
      </c>
      <c r="AK2405" s="9" t="str">
        <f>VLOOKUP(Y2405,zdroj!D:AJ,33,0)</f>
        <v>katB</v>
      </c>
    </row>
    <row r="2406" spans="8:37" x14ac:dyDescent="0.25">
      <c r="H2406" s="8"/>
      <c r="I2406" s="8"/>
      <c r="N2406" s="23"/>
      <c r="O2406" s="24"/>
      <c r="P2406" s="19"/>
      <c r="Q2406" s="19"/>
      <c r="R2406" s="19"/>
      <c r="S2406" s="27"/>
      <c r="U2406" s="27"/>
      <c r="Y2406" s="9" t="s">
        <v>514</v>
      </c>
      <c r="Z2406" s="9" t="s">
        <v>462</v>
      </c>
      <c r="AA2406" s="9" t="s">
        <v>198</v>
      </c>
      <c r="AB2406" s="9">
        <v>7984219</v>
      </c>
      <c r="AC2406" s="9" t="s">
        <v>3188</v>
      </c>
      <c r="AD2406" s="9" t="s">
        <v>231</v>
      </c>
      <c r="AE2406" s="5">
        <f t="shared" si="96"/>
        <v>0</v>
      </c>
      <c r="AF2406" s="5" t="str">
        <f t="shared" si="97"/>
        <v>katB</v>
      </c>
      <c r="AG2406" s="153"/>
      <c r="AH2406" s="153"/>
      <c r="AI2406" t="s">
        <v>201</v>
      </c>
      <c r="AJ2406" t="s">
        <v>17878</v>
      </c>
      <c r="AK2406" s="9" t="str">
        <f>VLOOKUP(Y2406,zdroj!D:AJ,33,0)</f>
        <v>katB</v>
      </c>
    </row>
    <row r="2407" spans="8:37" x14ac:dyDescent="0.25">
      <c r="H2407" s="8"/>
      <c r="I2407" s="8"/>
      <c r="N2407" s="23"/>
      <c r="O2407" s="24"/>
      <c r="P2407" s="19"/>
      <c r="Q2407" s="19"/>
      <c r="R2407" s="19"/>
      <c r="S2407" s="27"/>
      <c r="U2407" s="27"/>
      <c r="Y2407" s="9" t="s">
        <v>514</v>
      </c>
      <c r="Z2407" s="9" t="s">
        <v>462</v>
      </c>
      <c r="AA2407" s="9" t="s">
        <v>198</v>
      </c>
      <c r="AB2407" s="9">
        <v>7985142</v>
      </c>
      <c r="AC2407" s="9" t="s">
        <v>3189</v>
      </c>
      <c r="AD2407" s="9" t="s">
        <v>231</v>
      </c>
      <c r="AE2407" s="5">
        <f t="shared" si="96"/>
        <v>0</v>
      </c>
      <c r="AF2407" s="5" t="str">
        <f t="shared" si="97"/>
        <v>katB</v>
      </c>
      <c r="AG2407" s="153"/>
      <c r="AH2407" s="153"/>
      <c r="AI2407" t="s">
        <v>201</v>
      </c>
      <c r="AJ2407" t="s">
        <v>17878</v>
      </c>
      <c r="AK2407" s="9" t="str">
        <f>VLOOKUP(Y2407,zdroj!D:AJ,33,0)</f>
        <v>katB</v>
      </c>
    </row>
    <row r="2408" spans="8:37" x14ac:dyDescent="0.25">
      <c r="H2408" s="8"/>
      <c r="I2408" s="8"/>
      <c r="N2408" s="23"/>
      <c r="O2408" s="24"/>
      <c r="P2408" s="19"/>
      <c r="Q2408" s="19"/>
      <c r="R2408" s="19"/>
      <c r="S2408" s="27"/>
      <c r="U2408" s="27"/>
      <c r="Y2408" s="9" t="s">
        <v>514</v>
      </c>
      <c r="Z2408" s="9" t="s">
        <v>462</v>
      </c>
      <c r="AA2408" s="9" t="s">
        <v>198</v>
      </c>
      <c r="AB2408" s="9">
        <v>7985436</v>
      </c>
      <c r="AC2408" s="9" t="s">
        <v>3190</v>
      </c>
      <c r="AD2408" s="9" t="s">
        <v>800</v>
      </c>
      <c r="AE2408" s="5">
        <f t="shared" si="96"/>
        <v>0</v>
      </c>
      <c r="AF2408" s="5" t="str">
        <f t="shared" si="97"/>
        <v>Pokryto</v>
      </c>
      <c r="AG2408" s="153"/>
      <c r="AH2408" s="153"/>
      <c r="AI2408" t="s">
        <v>201</v>
      </c>
      <c r="AJ2408" t="s">
        <v>800</v>
      </c>
      <c r="AK2408" s="9" t="str">
        <f>VLOOKUP(Y2408,zdroj!D:AJ,33,0)</f>
        <v>katB</v>
      </c>
    </row>
    <row r="2409" spans="8:37" x14ac:dyDescent="0.25">
      <c r="H2409" s="8"/>
      <c r="I2409" s="8"/>
      <c r="N2409" s="23"/>
      <c r="O2409" s="24"/>
      <c r="P2409" s="19"/>
      <c r="Q2409" s="19"/>
      <c r="R2409" s="19"/>
      <c r="S2409" s="27"/>
      <c r="U2409" s="27"/>
      <c r="Y2409" s="9" t="s">
        <v>514</v>
      </c>
      <c r="Z2409" s="9" t="s">
        <v>462</v>
      </c>
      <c r="AA2409" s="9" t="s">
        <v>198</v>
      </c>
      <c r="AB2409" s="9">
        <v>7985444</v>
      </c>
      <c r="AC2409" s="9" t="s">
        <v>3191</v>
      </c>
      <c r="AD2409" s="9" t="s">
        <v>231</v>
      </c>
      <c r="AE2409" s="5">
        <f t="shared" si="96"/>
        <v>0</v>
      </c>
      <c r="AF2409" s="5" t="str">
        <f t="shared" si="97"/>
        <v>katB</v>
      </c>
      <c r="AG2409" s="153"/>
      <c r="AH2409" s="153"/>
      <c r="AI2409" t="s">
        <v>201</v>
      </c>
      <c r="AJ2409" t="s">
        <v>17878</v>
      </c>
      <c r="AK2409" s="9" t="str">
        <f>VLOOKUP(Y2409,zdroj!D:AJ,33,0)</f>
        <v>katB</v>
      </c>
    </row>
    <row r="2410" spans="8:37" x14ac:dyDescent="0.25">
      <c r="H2410" s="8"/>
      <c r="I2410" s="8"/>
      <c r="N2410" s="23"/>
      <c r="O2410" s="24"/>
      <c r="P2410" s="19"/>
      <c r="Q2410" s="19"/>
      <c r="R2410" s="19"/>
      <c r="S2410" s="27"/>
      <c r="U2410" s="27"/>
      <c r="Y2410" s="9" t="s">
        <v>514</v>
      </c>
      <c r="Z2410" s="9" t="s">
        <v>462</v>
      </c>
      <c r="AA2410" s="9" t="s">
        <v>198</v>
      </c>
      <c r="AB2410" s="9">
        <v>7985452</v>
      </c>
      <c r="AC2410" s="9" t="s">
        <v>3192</v>
      </c>
      <c r="AD2410" s="9" t="s">
        <v>231</v>
      </c>
      <c r="AE2410" s="5">
        <f t="shared" si="96"/>
        <v>0</v>
      </c>
      <c r="AF2410" s="5" t="str">
        <f t="shared" si="97"/>
        <v>katB</v>
      </c>
      <c r="AG2410" s="153"/>
      <c r="AH2410" s="153"/>
      <c r="AI2410" t="s">
        <v>201</v>
      </c>
      <c r="AJ2410" t="s">
        <v>17878</v>
      </c>
      <c r="AK2410" s="9" t="str">
        <f>VLOOKUP(Y2410,zdroj!D:AJ,33,0)</f>
        <v>katB</v>
      </c>
    </row>
    <row r="2411" spans="8:37" x14ac:dyDescent="0.25">
      <c r="H2411" s="8"/>
      <c r="I2411" s="8"/>
      <c r="N2411" s="23"/>
      <c r="O2411" s="24"/>
      <c r="P2411" s="19"/>
      <c r="Q2411" s="19"/>
      <c r="R2411" s="19"/>
      <c r="S2411" s="27"/>
      <c r="U2411" s="27"/>
      <c r="Y2411" s="9" t="s">
        <v>514</v>
      </c>
      <c r="Z2411" s="9" t="s">
        <v>462</v>
      </c>
      <c r="AA2411" s="9" t="s">
        <v>198</v>
      </c>
      <c r="AB2411" s="9">
        <v>7986491</v>
      </c>
      <c r="AC2411" s="9" t="s">
        <v>3193</v>
      </c>
      <c r="AD2411" s="9" t="s">
        <v>231</v>
      </c>
      <c r="AE2411" s="5">
        <f t="shared" si="96"/>
        <v>0</v>
      </c>
      <c r="AF2411" s="5" t="str">
        <f t="shared" si="97"/>
        <v>katB</v>
      </c>
      <c r="AG2411" s="153"/>
      <c r="AH2411" s="153"/>
      <c r="AI2411" t="s">
        <v>201</v>
      </c>
      <c r="AJ2411" t="s">
        <v>17878</v>
      </c>
      <c r="AK2411" s="9" t="str">
        <f>VLOOKUP(Y2411,zdroj!D:AJ,33,0)</f>
        <v>katB</v>
      </c>
    </row>
    <row r="2412" spans="8:37" x14ac:dyDescent="0.25">
      <c r="H2412" s="8"/>
      <c r="I2412" s="8"/>
      <c r="N2412" s="23"/>
      <c r="O2412" s="24"/>
      <c r="P2412" s="19"/>
      <c r="Q2412" s="19"/>
      <c r="R2412" s="19"/>
      <c r="S2412" s="27"/>
      <c r="U2412" s="27"/>
      <c r="Y2412" s="9" t="s">
        <v>514</v>
      </c>
      <c r="Z2412" s="9" t="s">
        <v>462</v>
      </c>
      <c r="AA2412" s="9" t="s">
        <v>198</v>
      </c>
      <c r="AB2412" s="9">
        <v>7985461</v>
      </c>
      <c r="AC2412" s="9" t="s">
        <v>3194</v>
      </c>
      <c r="AD2412" s="9" t="s">
        <v>231</v>
      </c>
      <c r="AE2412" s="5">
        <f t="shared" si="96"/>
        <v>0</v>
      </c>
      <c r="AF2412" s="5" t="str">
        <f t="shared" si="97"/>
        <v>katB</v>
      </c>
      <c r="AG2412" s="153"/>
      <c r="AH2412" s="153"/>
      <c r="AI2412" t="s">
        <v>201</v>
      </c>
      <c r="AJ2412" t="s">
        <v>17878</v>
      </c>
      <c r="AK2412" s="9" t="str">
        <f>VLOOKUP(Y2412,zdroj!D:AJ,33,0)</f>
        <v>katB</v>
      </c>
    </row>
    <row r="2413" spans="8:37" x14ac:dyDescent="0.25">
      <c r="H2413" s="8"/>
      <c r="I2413" s="8"/>
      <c r="N2413" s="23"/>
      <c r="O2413" s="24"/>
      <c r="P2413" s="19"/>
      <c r="Q2413" s="19"/>
      <c r="R2413" s="19"/>
      <c r="S2413" s="27"/>
      <c r="U2413" s="27"/>
      <c r="Y2413" s="9" t="s">
        <v>514</v>
      </c>
      <c r="Z2413" s="9" t="s">
        <v>462</v>
      </c>
      <c r="AA2413" s="9" t="s">
        <v>198</v>
      </c>
      <c r="AB2413" s="9">
        <v>7985479</v>
      </c>
      <c r="AC2413" s="9" t="s">
        <v>3195</v>
      </c>
      <c r="AD2413" s="9" t="s">
        <v>800</v>
      </c>
      <c r="AE2413" s="5">
        <f t="shared" si="96"/>
        <v>0</v>
      </c>
      <c r="AF2413" s="5" t="str">
        <f t="shared" si="97"/>
        <v>Pokryto</v>
      </c>
      <c r="AG2413" s="153"/>
      <c r="AH2413" s="153"/>
      <c r="AI2413" t="s">
        <v>201</v>
      </c>
      <c r="AJ2413" t="s">
        <v>800</v>
      </c>
      <c r="AK2413" s="9" t="str">
        <f>VLOOKUP(Y2413,zdroj!D:AJ,33,0)</f>
        <v>katB</v>
      </c>
    </row>
    <row r="2414" spans="8:37" x14ac:dyDescent="0.25">
      <c r="H2414" s="8"/>
      <c r="I2414" s="8"/>
      <c r="N2414" s="23"/>
      <c r="O2414" s="24"/>
      <c r="P2414" s="19"/>
      <c r="Q2414" s="19"/>
      <c r="R2414" s="19"/>
      <c r="S2414" s="27"/>
      <c r="U2414" s="27"/>
      <c r="Y2414" s="9" t="s">
        <v>514</v>
      </c>
      <c r="Z2414" s="9" t="s">
        <v>462</v>
      </c>
      <c r="AA2414" s="9" t="s">
        <v>198</v>
      </c>
      <c r="AB2414" s="9">
        <v>7985487</v>
      </c>
      <c r="AC2414" s="9" t="s">
        <v>3196</v>
      </c>
      <c r="AD2414" s="9" t="s">
        <v>231</v>
      </c>
      <c r="AE2414" s="5">
        <f t="shared" si="96"/>
        <v>0</v>
      </c>
      <c r="AF2414" s="5" t="str">
        <f t="shared" si="97"/>
        <v>katB</v>
      </c>
      <c r="AG2414" s="153"/>
      <c r="AH2414" s="153"/>
      <c r="AI2414" t="s">
        <v>201</v>
      </c>
      <c r="AJ2414" t="s">
        <v>17878</v>
      </c>
      <c r="AK2414" s="9" t="str">
        <f>VLOOKUP(Y2414,zdroj!D:AJ,33,0)</f>
        <v>katB</v>
      </c>
    </row>
    <row r="2415" spans="8:37" x14ac:dyDescent="0.25">
      <c r="H2415" s="8"/>
      <c r="I2415" s="8"/>
      <c r="N2415" s="23"/>
      <c r="O2415" s="24"/>
      <c r="P2415" s="19"/>
      <c r="Q2415" s="19"/>
      <c r="R2415" s="19"/>
      <c r="S2415" s="27"/>
      <c r="U2415" s="27"/>
      <c r="Y2415" s="9" t="s">
        <v>514</v>
      </c>
      <c r="Z2415" s="9" t="s">
        <v>462</v>
      </c>
      <c r="AA2415" s="9" t="s">
        <v>198</v>
      </c>
      <c r="AB2415" s="9">
        <v>7985495</v>
      </c>
      <c r="AC2415" s="9" t="s">
        <v>3197</v>
      </c>
      <c r="AD2415" s="9" t="s">
        <v>231</v>
      </c>
      <c r="AE2415" s="5">
        <f t="shared" si="96"/>
        <v>0</v>
      </c>
      <c r="AF2415" s="5" t="str">
        <f t="shared" si="97"/>
        <v>katB</v>
      </c>
      <c r="AG2415" s="153"/>
      <c r="AH2415" s="153"/>
      <c r="AI2415" t="s">
        <v>201</v>
      </c>
      <c r="AJ2415" t="s">
        <v>17878</v>
      </c>
      <c r="AK2415" s="9" t="str">
        <f>VLOOKUP(Y2415,zdroj!D:AJ,33,0)</f>
        <v>katB</v>
      </c>
    </row>
    <row r="2416" spans="8:37" x14ac:dyDescent="0.25">
      <c r="H2416" s="8"/>
      <c r="I2416" s="8"/>
      <c r="N2416" s="23"/>
      <c r="O2416" s="24"/>
      <c r="P2416" s="19"/>
      <c r="Q2416" s="19"/>
      <c r="R2416" s="19"/>
      <c r="S2416" s="27"/>
      <c r="U2416" s="27"/>
      <c r="Y2416" s="9" t="s">
        <v>514</v>
      </c>
      <c r="Z2416" s="9" t="s">
        <v>462</v>
      </c>
      <c r="AA2416" s="9" t="s">
        <v>198</v>
      </c>
      <c r="AB2416" s="9">
        <v>7985509</v>
      </c>
      <c r="AC2416" s="9" t="s">
        <v>3198</v>
      </c>
      <c r="AD2416" s="9" t="s">
        <v>231</v>
      </c>
      <c r="AE2416" s="5">
        <f t="shared" si="96"/>
        <v>0</v>
      </c>
      <c r="AF2416" s="5" t="str">
        <f t="shared" si="97"/>
        <v>katB</v>
      </c>
      <c r="AG2416" s="153"/>
      <c r="AH2416" s="153"/>
      <c r="AI2416" t="s">
        <v>201</v>
      </c>
      <c r="AJ2416" t="s">
        <v>17878</v>
      </c>
      <c r="AK2416" s="9" t="str">
        <f>VLOOKUP(Y2416,zdroj!D:AJ,33,0)</f>
        <v>katB</v>
      </c>
    </row>
    <row r="2417" spans="8:37" x14ac:dyDescent="0.25">
      <c r="H2417" s="8"/>
      <c r="I2417" s="8"/>
      <c r="N2417" s="23"/>
      <c r="O2417" s="24"/>
      <c r="P2417" s="19"/>
      <c r="Q2417" s="19"/>
      <c r="R2417" s="19"/>
      <c r="S2417" s="27"/>
      <c r="U2417" s="27"/>
      <c r="Y2417" s="9" t="s">
        <v>514</v>
      </c>
      <c r="Z2417" s="9" t="s">
        <v>462</v>
      </c>
      <c r="AA2417" s="9" t="s">
        <v>198</v>
      </c>
      <c r="AB2417" s="9">
        <v>7986505</v>
      </c>
      <c r="AC2417" s="9" t="s">
        <v>3199</v>
      </c>
      <c r="AD2417" s="9" t="s">
        <v>800</v>
      </c>
      <c r="AE2417" s="5">
        <f t="shared" si="96"/>
        <v>0</v>
      </c>
      <c r="AF2417" s="5" t="str">
        <f t="shared" si="97"/>
        <v>Pokryto</v>
      </c>
      <c r="AG2417" s="153"/>
      <c r="AH2417" s="153"/>
      <c r="AI2417" t="s">
        <v>201</v>
      </c>
      <c r="AJ2417" t="s">
        <v>800</v>
      </c>
      <c r="AK2417" s="9" t="str">
        <f>VLOOKUP(Y2417,zdroj!D:AJ,33,0)</f>
        <v>katB</v>
      </c>
    </row>
    <row r="2418" spans="8:37" x14ac:dyDescent="0.25">
      <c r="H2418" s="8"/>
      <c r="I2418" s="8"/>
      <c r="N2418" s="23"/>
      <c r="O2418" s="24"/>
      <c r="P2418" s="19"/>
      <c r="Q2418" s="19"/>
      <c r="R2418" s="19"/>
      <c r="S2418" s="27"/>
      <c r="U2418" s="27"/>
      <c r="Y2418" s="9" t="s">
        <v>514</v>
      </c>
      <c r="Z2418" s="9" t="s">
        <v>462</v>
      </c>
      <c r="AA2418" s="9" t="s">
        <v>198</v>
      </c>
      <c r="AB2418" s="9">
        <v>7985151</v>
      </c>
      <c r="AC2418" s="9" t="s">
        <v>3200</v>
      </c>
      <c r="AD2418" s="9" t="s">
        <v>231</v>
      </c>
      <c r="AE2418" s="5">
        <f t="shared" si="96"/>
        <v>0</v>
      </c>
      <c r="AF2418" s="5" t="str">
        <f t="shared" si="97"/>
        <v>katB</v>
      </c>
      <c r="AG2418" s="153"/>
      <c r="AH2418" s="153"/>
      <c r="AI2418" t="s">
        <v>201</v>
      </c>
      <c r="AJ2418" t="s">
        <v>17878</v>
      </c>
      <c r="AK2418" s="9" t="str">
        <f>VLOOKUP(Y2418,zdroj!D:AJ,33,0)</f>
        <v>katB</v>
      </c>
    </row>
    <row r="2419" spans="8:37" x14ac:dyDescent="0.25">
      <c r="H2419" s="8"/>
      <c r="I2419" s="8"/>
      <c r="N2419" s="23"/>
      <c r="O2419" s="24"/>
      <c r="P2419" s="19"/>
      <c r="Q2419" s="19"/>
      <c r="R2419" s="19"/>
      <c r="S2419" s="27"/>
      <c r="U2419" s="27"/>
      <c r="Y2419" s="9" t="s">
        <v>514</v>
      </c>
      <c r="Z2419" s="9" t="s">
        <v>462</v>
      </c>
      <c r="AA2419" s="9" t="s">
        <v>198</v>
      </c>
      <c r="AB2419" s="9">
        <v>7986513</v>
      </c>
      <c r="AC2419" s="9" t="s">
        <v>3201</v>
      </c>
      <c r="AD2419" s="9" t="s">
        <v>231</v>
      </c>
      <c r="AE2419" s="5">
        <f t="shared" si="96"/>
        <v>0</v>
      </c>
      <c r="AF2419" s="5" t="str">
        <f t="shared" si="97"/>
        <v>katB</v>
      </c>
      <c r="AG2419" s="153"/>
      <c r="AH2419" s="153"/>
      <c r="AI2419" t="s">
        <v>201</v>
      </c>
      <c r="AJ2419" t="s">
        <v>17878</v>
      </c>
      <c r="AK2419" s="9" t="str">
        <f>VLOOKUP(Y2419,zdroj!D:AJ,33,0)</f>
        <v>katB</v>
      </c>
    </row>
    <row r="2420" spans="8:37" x14ac:dyDescent="0.25">
      <c r="H2420" s="8"/>
      <c r="I2420" s="8"/>
      <c r="N2420" s="23"/>
      <c r="O2420" s="24"/>
      <c r="P2420" s="19"/>
      <c r="Q2420" s="19"/>
      <c r="R2420" s="19"/>
      <c r="S2420" s="27"/>
      <c r="U2420" s="27"/>
      <c r="Y2420" s="9" t="s">
        <v>514</v>
      </c>
      <c r="Z2420" s="9" t="s">
        <v>462</v>
      </c>
      <c r="AA2420" s="9" t="s">
        <v>198</v>
      </c>
      <c r="AB2420" s="9">
        <v>7986521</v>
      </c>
      <c r="AC2420" s="9" t="s">
        <v>3202</v>
      </c>
      <c r="AD2420" s="9" t="s">
        <v>800</v>
      </c>
      <c r="AE2420" s="5">
        <f t="shared" si="96"/>
        <v>0</v>
      </c>
      <c r="AF2420" s="5" t="str">
        <f t="shared" si="97"/>
        <v>Pokryto</v>
      </c>
      <c r="AG2420" s="153"/>
      <c r="AH2420" s="153"/>
      <c r="AI2420" t="s">
        <v>201</v>
      </c>
      <c r="AJ2420" t="s">
        <v>800</v>
      </c>
      <c r="AK2420" s="9" t="str">
        <f>VLOOKUP(Y2420,zdroj!D:AJ,33,0)</f>
        <v>katB</v>
      </c>
    </row>
    <row r="2421" spans="8:37" x14ac:dyDescent="0.25">
      <c r="H2421" s="8"/>
      <c r="I2421" s="8"/>
      <c r="N2421" s="23"/>
      <c r="O2421" s="24"/>
      <c r="P2421" s="19"/>
      <c r="Q2421" s="19"/>
      <c r="R2421" s="19"/>
      <c r="S2421" s="27"/>
      <c r="U2421" s="27"/>
      <c r="Y2421" s="9" t="s">
        <v>514</v>
      </c>
      <c r="Z2421" s="9" t="s">
        <v>462</v>
      </c>
      <c r="AA2421" s="9" t="s">
        <v>198</v>
      </c>
      <c r="AB2421" s="9">
        <v>7984839</v>
      </c>
      <c r="AC2421" s="9" t="s">
        <v>3203</v>
      </c>
      <c r="AD2421" s="9" t="s">
        <v>800</v>
      </c>
      <c r="AE2421" s="5">
        <f t="shared" si="96"/>
        <v>0</v>
      </c>
      <c r="AF2421" s="5" t="str">
        <f t="shared" si="97"/>
        <v>Pokryto</v>
      </c>
      <c r="AG2421" s="153"/>
      <c r="AH2421" s="153"/>
      <c r="AI2421" t="s">
        <v>201</v>
      </c>
      <c r="AJ2421" t="s">
        <v>800</v>
      </c>
      <c r="AK2421" s="9" t="str">
        <f>VLOOKUP(Y2421,zdroj!D:AJ,33,0)</f>
        <v>katB</v>
      </c>
    </row>
    <row r="2422" spans="8:37" x14ac:dyDescent="0.25">
      <c r="H2422" s="8"/>
      <c r="I2422" s="8"/>
      <c r="N2422" s="23"/>
      <c r="O2422" s="24"/>
      <c r="P2422" s="19"/>
      <c r="Q2422" s="19"/>
      <c r="R2422" s="19"/>
      <c r="S2422" s="27"/>
      <c r="U2422" s="27"/>
      <c r="Y2422" s="9" t="s">
        <v>514</v>
      </c>
      <c r="Z2422" s="9" t="s">
        <v>462</v>
      </c>
      <c r="AA2422" s="9" t="s">
        <v>198</v>
      </c>
      <c r="AB2422" s="9">
        <v>7986530</v>
      </c>
      <c r="AC2422" s="9" t="s">
        <v>3204</v>
      </c>
      <c r="AD2422" s="9" t="s">
        <v>231</v>
      </c>
      <c r="AE2422" s="5">
        <f t="shared" si="96"/>
        <v>0</v>
      </c>
      <c r="AF2422" s="5" t="str">
        <f t="shared" si="97"/>
        <v>katB</v>
      </c>
      <c r="AG2422" s="153"/>
      <c r="AH2422" s="153"/>
      <c r="AI2422" t="s">
        <v>17880</v>
      </c>
      <c r="AJ2422" t="s">
        <v>17878</v>
      </c>
      <c r="AK2422" s="9" t="str">
        <f>VLOOKUP(Y2422,zdroj!D:AJ,33,0)</f>
        <v>katB</v>
      </c>
    </row>
    <row r="2423" spans="8:37" x14ac:dyDescent="0.25">
      <c r="H2423" s="8"/>
      <c r="I2423" s="8"/>
      <c r="N2423" s="23"/>
      <c r="O2423" s="24"/>
      <c r="P2423" s="19"/>
      <c r="Q2423" s="19"/>
      <c r="R2423" s="19"/>
      <c r="S2423" s="27"/>
      <c r="U2423" s="27"/>
      <c r="Y2423" s="9" t="s">
        <v>514</v>
      </c>
      <c r="Z2423" s="9" t="s">
        <v>462</v>
      </c>
      <c r="AA2423" s="9" t="s">
        <v>198</v>
      </c>
      <c r="AB2423" s="9">
        <v>7986548</v>
      </c>
      <c r="AC2423" s="9" t="s">
        <v>3205</v>
      </c>
      <c r="AD2423" s="9" t="s">
        <v>800</v>
      </c>
      <c r="AE2423" s="5">
        <f t="shared" si="96"/>
        <v>0</v>
      </c>
      <c r="AF2423" s="5" t="str">
        <f t="shared" si="97"/>
        <v>Pokryto</v>
      </c>
      <c r="AG2423" s="153"/>
      <c r="AH2423" s="153"/>
      <c r="AI2423" t="s">
        <v>201</v>
      </c>
      <c r="AJ2423" t="s">
        <v>800</v>
      </c>
      <c r="AK2423" s="9" t="str">
        <f>VLOOKUP(Y2423,zdroj!D:AJ,33,0)</f>
        <v>katB</v>
      </c>
    </row>
    <row r="2424" spans="8:37" x14ac:dyDescent="0.25">
      <c r="H2424" s="8"/>
      <c r="I2424" s="8"/>
      <c r="N2424" s="23"/>
      <c r="O2424" s="24"/>
      <c r="P2424" s="19"/>
      <c r="Q2424" s="19"/>
      <c r="R2424" s="19"/>
      <c r="S2424" s="27"/>
      <c r="U2424" s="27"/>
      <c r="Y2424" s="9" t="s">
        <v>514</v>
      </c>
      <c r="Z2424" s="9" t="s">
        <v>462</v>
      </c>
      <c r="AA2424" s="9" t="s">
        <v>198</v>
      </c>
      <c r="AB2424" s="9">
        <v>7986556</v>
      </c>
      <c r="AC2424" s="9" t="s">
        <v>3206</v>
      </c>
      <c r="AD2424" s="9" t="s">
        <v>800</v>
      </c>
      <c r="AE2424" s="5">
        <f t="shared" si="96"/>
        <v>0</v>
      </c>
      <c r="AF2424" s="5" t="str">
        <f t="shared" si="97"/>
        <v>Pokryto</v>
      </c>
      <c r="AG2424" s="153"/>
      <c r="AH2424" s="153"/>
      <c r="AI2424" t="s">
        <v>201</v>
      </c>
      <c r="AJ2424" t="s">
        <v>800</v>
      </c>
      <c r="AK2424" s="9" t="str">
        <f>VLOOKUP(Y2424,zdroj!D:AJ,33,0)</f>
        <v>katB</v>
      </c>
    </row>
    <row r="2425" spans="8:37" x14ac:dyDescent="0.25">
      <c r="H2425" s="8"/>
      <c r="I2425" s="8"/>
      <c r="N2425" s="23"/>
      <c r="O2425" s="24"/>
      <c r="P2425" s="19"/>
      <c r="Q2425" s="19"/>
      <c r="R2425" s="19"/>
      <c r="S2425" s="27"/>
      <c r="U2425" s="27"/>
      <c r="Y2425" s="9" t="s">
        <v>514</v>
      </c>
      <c r="Z2425" s="9" t="s">
        <v>462</v>
      </c>
      <c r="AA2425" s="9" t="s">
        <v>198</v>
      </c>
      <c r="AB2425" s="9">
        <v>7986564</v>
      </c>
      <c r="AC2425" s="9" t="s">
        <v>3207</v>
      </c>
      <c r="AD2425" s="9" t="s">
        <v>231</v>
      </c>
      <c r="AE2425" s="5">
        <f t="shared" si="96"/>
        <v>0</v>
      </c>
      <c r="AF2425" s="5" t="str">
        <f t="shared" si="97"/>
        <v>katB</v>
      </c>
      <c r="AG2425" s="153"/>
      <c r="AH2425" s="153"/>
      <c r="AI2425" t="s">
        <v>201</v>
      </c>
      <c r="AJ2425" t="s">
        <v>17878</v>
      </c>
      <c r="AK2425" s="9" t="str">
        <f>VLOOKUP(Y2425,zdroj!D:AJ,33,0)</f>
        <v>katB</v>
      </c>
    </row>
    <row r="2426" spans="8:37" x14ac:dyDescent="0.25">
      <c r="H2426" s="8"/>
      <c r="I2426" s="8"/>
      <c r="N2426" s="23"/>
      <c r="O2426" s="24"/>
      <c r="P2426" s="19"/>
      <c r="Q2426" s="19"/>
      <c r="R2426" s="19"/>
      <c r="S2426" s="27"/>
      <c r="U2426" s="27"/>
      <c r="Y2426" s="9" t="s">
        <v>514</v>
      </c>
      <c r="Z2426" s="9" t="s">
        <v>462</v>
      </c>
      <c r="AA2426" s="9" t="s">
        <v>198</v>
      </c>
      <c r="AB2426" s="9">
        <v>7986572</v>
      </c>
      <c r="AC2426" s="9" t="s">
        <v>3208</v>
      </c>
      <c r="AD2426" s="9" t="s">
        <v>231</v>
      </c>
      <c r="AE2426" s="5">
        <f t="shared" si="96"/>
        <v>0</v>
      </c>
      <c r="AF2426" s="5" t="str">
        <f t="shared" si="97"/>
        <v>katB</v>
      </c>
      <c r="AG2426" s="153"/>
      <c r="AH2426" s="153"/>
      <c r="AI2426" t="s">
        <v>201</v>
      </c>
      <c r="AJ2426" t="s">
        <v>17878</v>
      </c>
      <c r="AK2426" s="9" t="str">
        <f>VLOOKUP(Y2426,zdroj!D:AJ,33,0)</f>
        <v>katB</v>
      </c>
    </row>
    <row r="2427" spans="8:37" x14ac:dyDescent="0.25">
      <c r="H2427" s="8"/>
      <c r="I2427" s="8"/>
      <c r="N2427" s="23"/>
      <c r="O2427" s="24"/>
      <c r="P2427" s="19"/>
      <c r="Q2427" s="19"/>
      <c r="R2427" s="19"/>
      <c r="S2427" s="27"/>
      <c r="U2427" s="27"/>
      <c r="Y2427" s="9" t="s">
        <v>514</v>
      </c>
      <c r="Z2427" s="9" t="s">
        <v>462</v>
      </c>
      <c r="AA2427" s="9" t="s">
        <v>198</v>
      </c>
      <c r="AB2427" s="9">
        <v>7986581</v>
      </c>
      <c r="AC2427" s="9" t="s">
        <v>3209</v>
      </c>
      <c r="AD2427" s="9" t="s">
        <v>231</v>
      </c>
      <c r="AE2427" s="5">
        <f t="shared" si="96"/>
        <v>0</v>
      </c>
      <c r="AF2427" s="5" t="str">
        <f t="shared" si="97"/>
        <v>katB</v>
      </c>
      <c r="AG2427" s="153"/>
      <c r="AH2427" s="153"/>
      <c r="AI2427" t="s">
        <v>201</v>
      </c>
      <c r="AJ2427" t="s">
        <v>17878</v>
      </c>
      <c r="AK2427" s="9" t="str">
        <f>VLOOKUP(Y2427,zdroj!D:AJ,33,0)</f>
        <v>katB</v>
      </c>
    </row>
    <row r="2428" spans="8:37" x14ac:dyDescent="0.25">
      <c r="H2428" s="8"/>
      <c r="I2428" s="8"/>
      <c r="N2428" s="23"/>
      <c r="O2428" s="24"/>
      <c r="P2428" s="19"/>
      <c r="Q2428" s="19"/>
      <c r="R2428" s="19"/>
      <c r="S2428" s="27"/>
      <c r="U2428" s="27"/>
      <c r="Y2428" s="9" t="s">
        <v>514</v>
      </c>
      <c r="Z2428" s="9" t="s">
        <v>462</v>
      </c>
      <c r="AA2428" s="9" t="s">
        <v>198</v>
      </c>
      <c r="AB2428" s="9">
        <v>7984847</v>
      </c>
      <c r="AC2428" s="9" t="s">
        <v>3210</v>
      </c>
      <c r="AD2428" s="9" t="s">
        <v>231</v>
      </c>
      <c r="AE2428" s="5">
        <f t="shared" si="96"/>
        <v>0</v>
      </c>
      <c r="AF2428" s="5" t="str">
        <f t="shared" si="97"/>
        <v>katB</v>
      </c>
      <c r="AG2428" s="153"/>
      <c r="AH2428" s="153"/>
      <c r="AI2428" t="s">
        <v>201</v>
      </c>
      <c r="AJ2428" t="s">
        <v>17878</v>
      </c>
      <c r="AK2428" s="9" t="str">
        <f>VLOOKUP(Y2428,zdroj!D:AJ,33,0)</f>
        <v>katB</v>
      </c>
    </row>
    <row r="2429" spans="8:37" x14ac:dyDescent="0.25">
      <c r="H2429" s="8"/>
      <c r="I2429" s="8"/>
      <c r="N2429" s="23"/>
      <c r="O2429" s="24"/>
      <c r="P2429" s="19"/>
      <c r="Q2429" s="19"/>
      <c r="R2429" s="19"/>
      <c r="S2429" s="27"/>
      <c r="U2429" s="27"/>
      <c r="Y2429" s="9" t="s">
        <v>514</v>
      </c>
      <c r="Z2429" s="9" t="s">
        <v>462</v>
      </c>
      <c r="AA2429" s="9" t="s">
        <v>198</v>
      </c>
      <c r="AB2429" s="9">
        <v>7985169</v>
      </c>
      <c r="AC2429" s="9" t="s">
        <v>3211</v>
      </c>
      <c r="AD2429" s="9" t="s">
        <v>231</v>
      </c>
      <c r="AE2429" s="5">
        <f t="shared" si="96"/>
        <v>0</v>
      </c>
      <c r="AF2429" s="5" t="str">
        <f t="shared" si="97"/>
        <v>katB</v>
      </c>
      <c r="AG2429" s="153"/>
      <c r="AH2429" s="153"/>
      <c r="AI2429" t="s">
        <v>201</v>
      </c>
      <c r="AJ2429" t="s">
        <v>17878</v>
      </c>
      <c r="AK2429" s="9" t="str">
        <f>VLOOKUP(Y2429,zdroj!D:AJ,33,0)</f>
        <v>katB</v>
      </c>
    </row>
    <row r="2430" spans="8:37" x14ac:dyDescent="0.25">
      <c r="H2430" s="8"/>
      <c r="I2430" s="8"/>
      <c r="N2430" s="23"/>
      <c r="O2430" s="24"/>
      <c r="P2430" s="19"/>
      <c r="Q2430" s="19"/>
      <c r="R2430" s="19"/>
      <c r="S2430" s="27"/>
      <c r="U2430" s="27"/>
      <c r="Y2430" s="9" t="s">
        <v>514</v>
      </c>
      <c r="Z2430" s="9" t="s">
        <v>462</v>
      </c>
      <c r="AA2430" s="9" t="s">
        <v>198</v>
      </c>
      <c r="AB2430" s="9">
        <v>7984855</v>
      </c>
      <c r="AC2430" s="9" t="s">
        <v>3212</v>
      </c>
      <c r="AD2430" s="9" t="s">
        <v>231</v>
      </c>
      <c r="AE2430" s="5">
        <f t="shared" si="96"/>
        <v>0</v>
      </c>
      <c r="AF2430" s="5" t="str">
        <f t="shared" si="97"/>
        <v>katB</v>
      </c>
      <c r="AG2430" s="153"/>
      <c r="AH2430" s="153"/>
      <c r="AI2430" t="s">
        <v>201</v>
      </c>
      <c r="AJ2430" t="s">
        <v>17878</v>
      </c>
      <c r="AK2430" s="9" t="str">
        <f>VLOOKUP(Y2430,zdroj!D:AJ,33,0)</f>
        <v>katB</v>
      </c>
    </row>
    <row r="2431" spans="8:37" x14ac:dyDescent="0.25">
      <c r="H2431" s="8"/>
      <c r="I2431" s="8"/>
      <c r="N2431" s="23"/>
      <c r="O2431" s="24"/>
      <c r="P2431" s="19"/>
      <c r="Q2431" s="19"/>
      <c r="R2431" s="19"/>
      <c r="S2431" s="27"/>
      <c r="U2431" s="27"/>
      <c r="Y2431" s="9" t="s">
        <v>514</v>
      </c>
      <c r="Z2431" s="9" t="s">
        <v>462</v>
      </c>
      <c r="AA2431" s="9" t="s">
        <v>198</v>
      </c>
      <c r="AB2431" s="9">
        <v>7986599</v>
      </c>
      <c r="AC2431" s="9" t="s">
        <v>3213</v>
      </c>
      <c r="AD2431" s="9" t="s">
        <v>231</v>
      </c>
      <c r="AE2431" s="5">
        <f t="shared" si="96"/>
        <v>0</v>
      </c>
      <c r="AF2431" s="5" t="str">
        <f t="shared" si="97"/>
        <v>katB</v>
      </c>
      <c r="AG2431" s="153"/>
      <c r="AH2431" s="153"/>
      <c r="AI2431" t="s">
        <v>201</v>
      </c>
      <c r="AJ2431" t="s">
        <v>17878</v>
      </c>
      <c r="AK2431" s="9" t="str">
        <f>VLOOKUP(Y2431,zdroj!D:AJ,33,0)</f>
        <v>katB</v>
      </c>
    </row>
    <row r="2432" spans="8:37" x14ac:dyDescent="0.25">
      <c r="H2432" s="8"/>
      <c r="I2432" s="8"/>
      <c r="N2432" s="23"/>
      <c r="O2432" s="24"/>
      <c r="P2432" s="19"/>
      <c r="Q2432" s="19"/>
      <c r="R2432" s="19"/>
      <c r="S2432" s="27"/>
      <c r="U2432" s="27"/>
      <c r="Y2432" s="9" t="s">
        <v>514</v>
      </c>
      <c r="Z2432" s="9" t="s">
        <v>462</v>
      </c>
      <c r="AA2432" s="9" t="s">
        <v>198</v>
      </c>
      <c r="AB2432" s="9">
        <v>7984863</v>
      </c>
      <c r="AC2432" s="9" t="s">
        <v>3214</v>
      </c>
      <c r="AD2432" s="9" t="s">
        <v>231</v>
      </c>
      <c r="AE2432" s="5">
        <f t="shared" si="96"/>
        <v>0</v>
      </c>
      <c r="AF2432" s="5" t="str">
        <f t="shared" si="97"/>
        <v>katB</v>
      </c>
      <c r="AG2432" s="153"/>
      <c r="AH2432" s="153"/>
      <c r="AI2432" t="s">
        <v>201</v>
      </c>
      <c r="AJ2432" t="s">
        <v>17878</v>
      </c>
      <c r="AK2432" s="9" t="str">
        <f>VLOOKUP(Y2432,zdroj!D:AJ,33,0)</f>
        <v>katB</v>
      </c>
    </row>
    <row r="2433" spans="8:37" x14ac:dyDescent="0.25">
      <c r="H2433" s="8"/>
      <c r="I2433" s="8"/>
      <c r="N2433" s="23"/>
      <c r="O2433" s="24"/>
      <c r="P2433" s="19"/>
      <c r="Q2433" s="19"/>
      <c r="R2433" s="19"/>
      <c r="S2433" s="27"/>
      <c r="U2433" s="27"/>
      <c r="Y2433" s="9" t="s">
        <v>514</v>
      </c>
      <c r="Z2433" s="9" t="s">
        <v>462</v>
      </c>
      <c r="AA2433" s="9" t="s">
        <v>198</v>
      </c>
      <c r="AB2433" s="9">
        <v>7984871</v>
      </c>
      <c r="AC2433" s="9" t="s">
        <v>3215</v>
      </c>
      <c r="AD2433" s="9" t="s">
        <v>231</v>
      </c>
      <c r="AE2433" s="5">
        <f t="shared" si="96"/>
        <v>0</v>
      </c>
      <c r="AF2433" s="5" t="str">
        <f t="shared" si="97"/>
        <v>katB</v>
      </c>
      <c r="AG2433" s="153"/>
      <c r="AH2433" s="153"/>
      <c r="AI2433" t="s">
        <v>17880</v>
      </c>
      <c r="AJ2433" t="s">
        <v>17878</v>
      </c>
      <c r="AK2433" s="9" t="str">
        <f>VLOOKUP(Y2433,zdroj!D:AJ,33,0)</f>
        <v>katB</v>
      </c>
    </row>
    <row r="2434" spans="8:37" x14ac:dyDescent="0.25">
      <c r="H2434" s="8"/>
      <c r="I2434" s="8"/>
      <c r="N2434" s="23"/>
      <c r="O2434" s="24"/>
      <c r="P2434" s="19"/>
      <c r="Q2434" s="19"/>
      <c r="R2434" s="19"/>
      <c r="S2434" s="27"/>
      <c r="U2434" s="27"/>
      <c r="Y2434" s="9" t="s">
        <v>514</v>
      </c>
      <c r="Z2434" s="9" t="s">
        <v>462</v>
      </c>
      <c r="AA2434" s="9" t="s">
        <v>198</v>
      </c>
      <c r="AB2434" s="9">
        <v>25894684</v>
      </c>
      <c r="AC2434" s="9" t="s">
        <v>3216</v>
      </c>
      <c r="AD2434" s="9" t="s">
        <v>231</v>
      </c>
      <c r="AE2434" s="5">
        <f t="shared" si="96"/>
        <v>0</v>
      </c>
      <c r="AF2434" s="5" t="str">
        <f t="shared" si="97"/>
        <v>katB</v>
      </c>
      <c r="AG2434" s="153"/>
      <c r="AH2434" s="153"/>
      <c r="AI2434" t="s">
        <v>17880</v>
      </c>
      <c r="AJ2434" t="s">
        <v>17878</v>
      </c>
      <c r="AK2434" s="9" t="str">
        <f>VLOOKUP(Y2434,zdroj!D:AJ,33,0)</f>
        <v>katB</v>
      </c>
    </row>
    <row r="2435" spans="8:37" x14ac:dyDescent="0.25">
      <c r="H2435" s="8"/>
      <c r="I2435" s="8"/>
      <c r="N2435" s="23"/>
      <c r="O2435" s="24"/>
      <c r="P2435" s="19"/>
      <c r="Q2435" s="19"/>
      <c r="R2435" s="19"/>
      <c r="S2435" s="27"/>
      <c r="U2435" s="27"/>
      <c r="Y2435" s="9" t="s">
        <v>514</v>
      </c>
      <c r="Z2435" s="9" t="s">
        <v>462</v>
      </c>
      <c r="AA2435" s="9" t="s">
        <v>198</v>
      </c>
      <c r="AB2435" s="9">
        <v>27102734</v>
      </c>
      <c r="AC2435" s="9" t="s">
        <v>3217</v>
      </c>
      <c r="AD2435" s="9" t="s">
        <v>231</v>
      </c>
      <c r="AE2435" s="5">
        <f t="shared" si="96"/>
        <v>0</v>
      </c>
      <c r="AF2435" s="5" t="str">
        <f t="shared" si="97"/>
        <v>katB</v>
      </c>
      <c r="AG2435" s="153"/>
      <c r="AH2435" s="153"/>
      <c r="AI2435" t="s">
        <v>201</v>
      </c>
      <c r="AJ2435" t="s">
        <v>17878</v>
      </c>
      <c r="AK2435" s="9" t="str">
        <f>VLOOKUP(Y2435,zdroj!D:AJ,33,0)</f>
        <v>katB</v>
      </c>
    </row>
    <row r="2436" spans="8:37" x14ac:dyDescent="0.25">
      <c r="H2436" s="8"/>
      <c r="I2436" s="8"/>
      <c r="N2436" s="23"/>
      <c r="O2436" s="24"/>
      <c r="P2436" s="19"/>
      <c r="Q2436" s="19"/>
      <c r="R2436" s="19"/>
      <c r="S2436" s="27"/>
      <c r="U2436" s="27"/>
      <c r="Y2436" s="9" t="s">
        <v>514</v>
      </c>
      <c r="Z2436" s="9" t="s">
        <v>462</v>
      </c>
      <c r="AA2436" s="9" t="s">
        <v>198</v>
      </c>
      <c r="AB2436" s="9">
        <v>75706695</v>
      </c>
      <c r="AC2436" s="9" t="s">
        <v>3218</v>
      </c>
      <c r="AD2436" s="9" t="s">
        <v>231</v>
      </c>
      <c r="AE2436" s="5">
        <f t="shared" si="96"/>
        <v>0</v>
      </c>
      <c r="AF2436" s="5" t="str">
        <f t="shared" si="97"/>
        <v>katB</v>
      </c>
      <c r="AG2436" s="153"/>
      <c r="AH2436" s="153"/>
      <c r="AI2436" t="s">
        <v>201</v>
      </c>
      <c r="AJ2436" t="s">
        <v>17878</v>
      </c>
      <c r="AK2436" s="9" t="str">
        <f>VLOOKUP(Y2436,zdroj!D:AJ,33,0)</f>
        <v>katB</v>
      </c>
    </row>
    <row r="2437" spans="8:37" x14ac:dyDescent="0.25">
      <c r="H2437" s="8"/>
      <c r="I2437" s="8"/>
      <c r="N2437" s="23"/>
      <c r="O2437" s="24"/>
      <c r="P2437" s="19"/>
      <c r="Q2437" s="19"/>
      <c r="R2437" s="19"/>
      <c r="S2437" s="27"/>
      <c r="U2437" s="27"/>
      <c r="Y2437" s="9" t="s">
        <v>514</v>
      </c>
      <c r="Z2437" s="9" t="s">
        <v>462</v>
      </c>
      <c r="AA2437" s="9" t="s">
        <v>198</v>
      </c>
      <c r="AB2437" s="9">
        <v>26499231</v>
      </c>
      <c r="AC2437" s="9" t="s">
        <v>3219</v>
      </c>
      <c r="AD2437" s="9" t="s">
        <v>231</v>
      </c>
      <c r="AE2437" s="5">
        <f t="shared" si="96"/>
        <v>0</v>
      </c>
      <c r="AF2437" s="5" t="str">
        <f t="shared" si="97"/>
        <v>katB</v>
      </c>
      <c r="AG2437" s="153"/>
      <c r="AH2437" s="153"/>
      <c r="AI2437" t="s">
        <v>201</v>
      </c>
      <c r="AJ2437" t="s">
        <v>17878</v>
      </c>
      <c r="AK2437" s="9" t="str">
        <f>VLOOKUP(Y2437,zdroj!D:AJ,33,0)</f>
        <v>katB</v>
      </c>
    </row>
    <row r="2438" spans="8:37" x14ac:dyDescent="0.25">
      <c r="H2438" s="8"/>
      <c r="I2438" s="8"/>
      <c r="N2438" s="23"/>
      <c r="O2438" s="24"/>
      <c r="P2438" s="19"/>
      <c r="Q2438" s="19"/>
      <c r="R2438" s="19"/>
      <c r="S2438" s="27"/>
      <c r="U2438" s="27"/>
      <c r="Y2438" s="9" t="s">
        <v>514</v>
      </c>
      <c r="Z2438" s="9" t="s">
        <v>462</v>
      </c>
      <c r="AA2438" s="9" t="s">
        <v>198</v>
      </c>
      <c r="AB2438" s="9">
        <v>26320380</v>
      </c>
      <c r="AC2438" s="9" t="s">
        <v>3220</v>
      </c>
      <c r="AD2438" s="9" t="s">
        <v>231</v>
      </c>
      <c r="AE2438" s="5">
        <f t="shared" si="96"/>
        <v>0</v>
      </c>
      <c r="AF2438" s="5" t="str">
        <f t="shared" si="97"/>
        <v>katB</v>
      </c>
      <c r="AG2438" s="153"/>
      <c r="AH2438" s="153"/>
      <c r="AI2438" t="s">
        <v>201</v>
      </c>
      <c r="AJ2438" t="s">
        <v>17878</v>
      </c>
      <c r="AK2438" s="9" t="str">
        <f>VLOOKUP(Y2438,zdroj!D:AJ,33,0)</f>
        <v>katB</v>
      </c>
    </row>
    <row r="2439" spans="8:37" x14ac:dyDescent="0.25">
      <c r="H2439" s="8"/>
      <c r="I2439" s="8"/>
      <c r="N2439" s="23"/>
      <c r="O2439" s="24"/>
      <c r="P2439" s="19"/>
      <c r="Q2439" s="19"/>
      <c r="R2439" s="19"/>
      <c r="S2439" s="27"/>
      <c r="U2439" s="27"/>
      <c r="Y2439" s="9" t="s">
        <v>514</v>
      </c>
      <c r="Z2439" s="9" t="s">
        <v>462</v>
      </c>
      <c r="AA2439" s="9" t="s">
        <v>198</v>
      </c>
      <c r="AB2439" s="9">
        <v>7985177</v>
      </c>
      <c r="AC2439" s="9" t="s">
        <v>3221</v>
      </c>
      <c r="AD2439" s="9" t="s">
        <v>231</v>
      </c>
      <c r="AE2439" s="5">
        <f t="shared" si="96"/>
        <v>0</v>
      </c>
      <c r="AF2439" s="5" t="str">
        <f t="shared" si="97"/>
        <v>katB</v>
      </c>
      <c r="AG2439" s="153"/>
      <c r="AH2439" s="153"/>
      <c r="AI2439" t="s">
        <v>201</v>
      </c>
      <c r="AJ2439" t="s">
        <v>17878</v>
      </c>
      <c r="AK2439" s="9" t="str">
        <f>VLOOKUP(Y2439,zdroj!D:AJ,33,0)</f>
        <v>katB</v>
      </c>
    </row>
    <row r="2440" spans="8:37" x14ac:dyDescent="0.25">
      <c r="H2440" s="8"/>
      <c r="I2440" s="8"/>
      <c r="N2440" s="23"/>
      <c r="O2440" s="24"/>
      <c r="P2440" s="19"/>
      <c r="Q2440" s="19"/>
      <c r="R2440" s="19"/>
      <c r="S2440" s="27"/>
      <c r="U2440" s="27"/>
      <c r="Y2440" s="9" t="s">
        <v>514</v>
      </c>
      <c r="Z2440" s="9" t="s">
        <v>462</v>
      </c>
      <c r="AA2440" s="9" t="s">
        <v>198</v>
      </c>
      <c r="AB2440" s="9">
        <v>26539721</v>
      </c>
      <c r="AC2440" s="9" t="s">
        <v>3222</v>
      </c>
      <c r="AD2440" s="9" t="s">
        <v>231</v>
      </c>
      <c r="AE2440" s="5">
        <f t="shared" si="96"/>
        <v>0</v>
      </c>
      <c r="AF2440" s="5" t="str">
        <f t="shared" si="97"/>
        <v>katB</v>
      </c>
      <c r="AG2440" s="153"/>
      <c r="AH2440" s="153"/>
      <c r="AI2440" t="s">
        <v>201</v>
      </c>
      <c r="AJ2440" t="s">
        <v>17878</v>
      </c>
      <c r="AK2440" s="9" t="str">
        <f>VLOOKUP(Y2440,zdroj!D:AJ,33,0)</f>
        <v>katB</v>
      </c>
    </row>
    <row r="2441" spans="8:37" x14ac:dyDescent="0.25">
      <c r="H2441" s="8"/>
      <c r="I2441" s="8"/>
      <c r="N2441" s="23"/>
      <c r="O2441" s="24"/>
      <c r="P2441" s="19"/>
      <c r="Q2441" s="19"/>
      <c r="R2441" s="19"/>
      <c r="S2441" s="27"/>
      <c r="U2441" s="27"/>
      <c r="Y2441" s="9" t="s">
        <v>514</v>
      </c>
      <c r="Z2441" s="9" t="s">
        <v>462</v>
      </c>
      <c r="AA2441" s="9" t="s">
        <v>198</v>
      </c>
      <c r="AB2441" s="9">
        <v>28155149</v>
      </c>
      <c r="AC2441" s="9" t="s">
        <v>3223</v>
      </c>
      <c r="AD2441" s="9" t="s">
        <v>231</v>
      </c>
      <c r="AE2441" s="5">
        <f t="shared" si="96"/>
        <v>0</v>
      </c>
      <c r="AF2441" s="5" t="str">
        <f t="shared" si="97"/>
        <v>katB</v>
      </c>
      <c r="AG2441" s="153"/>
      <c r="AH2441" s="153"/>
      <c r="AI2441" t="s">
        <v>201</v>
      </c>
      <c r="AJ2441" t="s">
        <v>17878</v>
      </c>
      <c r="AK2441" s="9" t="str">
        <f>VLOOKUP(Y2441,zdroj!D:AJ,33,0)</f>
        <v>katB</v>
      </c>
    </row>
    <row r="2442" spans="8:37" x14ac:dyDescent="0.25">
      <c r="H2442" s="8"/>
      <c r="I2442" s="8"/>
      <c r="N2442" s="23"/>
      <c r="O2442" s="24"/>
      <c r="P2442" s="19"/>
      <c r="Q2442" s="19"/>
      <c r="R2442" s="19"/>
      <c r="S2442" s="27"/>
      <c r="U2442" s="27"/>
      <c r="Y2442" s="9" t="s">
        <v>514</v>
      </c>
      <c r="Z2442" s="9" t="s">
        <v>462</v>
      </c>
      <c r="AA2442" s="9" t="s">
        <v>198</v>
      </c>
      <c r="AB2442" s="9">
        <v>25897608</v>
      </c>
      <c r="AC2442" s="9" t="s">
        <v>3224</v>
      </c>
      <c r="AD2442" s="9" t="s">
        <v>800</v>
      </c>
      <c r="AE2442" s="5">
        <f t="shared" ref="AE2442:AE2505" si="98">VLOOKUP(Y2442,K:T,10,0)</f>
        <v>0</v>
      </c>
      <c r="AF2442" s="5" t="str">
        <f t="shared" ref="AF2442:AF2505" si="99">IF(AE2442="A",IF(AD2442="katA","katB",AD2442),AD2442)</f>
        <v>Pokryto</v>
      </c>
      <c r="AG2442" s="153"/>
      <c r="AH2442" s="153"/>
      <c r="AI2442" t="s">
        <v>201</v>
      </c>
      <c r="AJ2442" t="s">
        <v>800</v>
      </c>
      <c r="AK2442" s="9" t="str">
        <f>VLOOKUP(Y2442,zdroj!D:AJ,33,0)</f>
        <v>katB</v>
      </c>
    </row>
    <row r="2443" spans="8:37" x14ac:dyDescent="0.25">
      <c r="H2443" s="8"/>
      <c r="I2443" s="8"/>
      <c r="N2443" s="23"/>
      <c r="O2443" s="24"/>
      <c r="P2443" s="19"/>
      <c r="Q2443" s="19"/>
      <c r="R2443" s="19"/>
      <c r="S2443" s="27"/>
      <c r="U2443" s="27"/>
      <c r="Y2443" s="9" t="s">
        <v>514</v>
      </c>
      <c r="Z2443" s="9" t="s">
        <v>462</v>
      </c>
      <c r="AA2443" s="9" t="s">
        <v>198</v>
      </c>
      <c r="AB2443" s="9">
        <v>26197189</v>
      </c>
      <c r="AC2443" s="9" t="s">
        <v>3225</v>
      </c>
      <c r="AD2443" s="9" t="s">
        <v>231</v>
      </c>
      <c r="AE2443" s="5">
        <f t="shared" si="98"/>
        <v>0</v>
      </c>
      <c r="AF2443" s="5" t="str">
        <f t="shared" si="99"/>
        <v>katB</v>
      </c>
      <c r="AG2443" s="153"/>
      <c r="AH2443" s="153"/>
      <c r="AI2443" t="s">
        <v>201</v>
      </c>
      <c r="AJ2443" t="s">
        <v>17878</v>
      </c>
      <c r="AK2443" s="9" t="str">
        <f>VLOOKUP(Y2443,zdroj!D:AJ,33,0)</f>
        <v>katB</v>
      </c>
    </row>
    <row r="2444" spans="8:37" x14ac:dyDescent="0.25">
      <c r="H2444" s="8"/>
      <c r="I2444" s="8"/>
      <c r="N2444" s="23"/>
      <c r="O2444" s="24"/>
      <c r="P2444" s="19"/>
      <c r="Q2444" s="19"/>
      <c r="R2444" s="19"/>
      <c r="S2444" s="27"/>
      <c r="U2444" s="27"/>
      <c r="Y2444" s="9" t="s">
        <v>514</v>
      </c>
      <c r="Z2444" s="9" t="s">
        <v>462</v>
      </c>
      <c r="AA2444" s="9" t="s">
        <v>198</v>
      </c>
      <c r="AB2444" s="9">
        <v>30754569</v>
      </c>
      <c r="AC2444" s="9" t="s">
        <v>3226</v>
      </c>
      <c r="AD2444" s="9" t="s">
        <v>231</v>
      </c>
      <c r="AE2444" s="5">
        <f t="shared" si="98"/>
        <v>0</v>
      </c>
      <c r="AF2444" s="5" t="str">
        <f t="shared" si="99"/>
        <v>katB</v>
      </c>
      <c r="AG2444" s="153"/>
      <c r="AH2444" s="153"/>
      <c r="AI2444" t="s">
        <v>201</v>
      </c>
      <c r="AJ2444" t="s">
        <v>17878</v>
      </c>
      <c r="AK2444" s="9" t="str">
        <f>VLOOKUP(Y2444,zdroj!D:AJ,33,0)</f>
        <v>katB</v>
      </c>
    </row>
    <row r="2445" spans="8:37" x14ac:dyDescent="0.25">
      <c r="H2445" s="8"/>
      <c r="I2445" s="8"/>
      <c r="N2445" s="23"/>
      <c r="O2445" s="24"/>
      <c r="P2445" s="19"/>
      <c r="Q2445" s="19"/>
      <c r="R2445" s="19"/>
      <c r="S2445" s="27"/>
      <c r="U2445" s="27"/>
      <c r="Y2445" s="9" t="s">
        <v>514</v>
      </c>
      <c r="Z2445" s="9" t="s">
        <v>462</v>
      </c>
      <c r="AA2445" s="9" t="s">
        <v>198</v>
      </c>
      <c r="AB2445" s="9">
        <v>27655024</v>
      </c>
      <c r="AC2445" s="9" t="s">
        <v>3227</v>
      </c>
      <c r="AD2445" s="9" t="s">
        <v>231</v>
      </c>
      <c r="AE2445" s="5">
        <f t="shared" si="98"/>
        <v>0</v>
      </c>
      <c r="AF2445" s="5" t="str">
        <f t="shared" si="99"/>
        <v>katB</v>
      </c>
      <c r="AG2445" s="153"/>
      <c r="AH2445" s="153"/>
      <c r="AI2445" t="s">
        <v>201</v>
      </c>
      <c r="AJ2445" t="s">
        <v>17878</v>
      </c>
      <c r="AK2445" s="9" t="str">
        <f>VLOOKUP(Y2445,zdroj!D:AJ,33,0)</f>
        <v>katB</v>
      </c>
    </row>
    <row r="2446" spans="8:37" x14ac:dyDescent="0.25">
      <c r="H2446" s="8"/>
      <c r="I2446" s="8"/>
      <c r="N2446" s="23"/>
      <c r="O2446" s="24"/>
      <c r="P2446" s="19"/>
      <c r="Q2446" s="19"/>
      <c r="R2446" s="19"/>
      <c r="S2446" s="27"/>
      <c r="U2446" s="27"/>
      <c r="Y2446" s="9" t="s">
        <v>514</v>
      </c>
      <c r="Z2446" s="9" t="s">
        <v>462</v>
      </c>
      <c r="AA2446" s="9" t="s">
        <v>198</v>
      </c>
      <c r="AB2446" s="9">
        <v>74139851</v>
      </c>
      <c r="AC2446" s="9" t="s">
        <v>3228</v>
      </c>
      <c r="AD2446" s="9" t="s">
        <v>231</v>
      </c>
      <c r="AE2446" s="5">
        <f t="shared" si="98"/>
        <v>0</v>
      </c>
      <c r="AF2446" s="5" t="str">
        <f t="shared" si="99"/>
        <v>katB</v>
      </c>
      <c r="AG2446" s="153"/>
      <c r="AH2446" s="153"/>
      <c r="AI2446" t="s">
        <v>17880</v>
      </c>
      <c r="AJ2446" t="s">
        <v>17878</v>
      </c>
      <c r="AK2446" s="9" t="str">
        <f>VLOOKUP(Y2446,zdroj!D:AJ,33,0)</f>
        <v>katB</v>
      </c>
    </row>
    <row r="2447" spans="8:37" x14ac:dyDescent="0.25">
      <c r="H2447" s="8"/>
      <c r="I2447" s="8"/>
      <c r="N2447" s="23"/>
      <c r="O2447" s="24"/>
      <c r="P2447" s="19"/>
      <c r="Q2447" s="19"/>
      <c r="R2447" s="19"/>
      <c r="S2447" s="27"/>
      <c r="U2447" s="27"/>
      <c r="Y2447" s="9" t="s">
        <v>514</v>
      </c>
      <c r="Z2447" s="9" t="s">
        <v>462</v>
      </c>
      <c r="AA2447" s="9" t="s">
        <v>198</v>
      </c>
      <c r="AB2447" s="9">
        <v>27790762</v>
      </c>
      <c r="AC2447" s="9" t="s">
        <v>3229</v>
      </c>
      <c r="AD2447" s="9" t="s">
        <v>231</v>
      </c>
      <c r="AE2447" s="5">
        <f t="shared" si="98"/>
        <v>0</v>
      </c>
      <c r="AF2447" s="5" t="str">
        <f t="shared" si="99"/>
        <v>katB</v>
      </c>
      <c r="AG2447" s="153"/>
      <c r="AH2447" s="153"/>
      <c r="AI2447" t="s">
        <v>201</v>
      </c>
      <c r="AJ2447" t="s">
        <v>17878</v>
      </c>
      <c r="AK2447" s="9" t="str">
        <f>VLOOKUP(Y2447,zdroj!D:AJ,33,0)</f>
        <v>katB</v>
      </c>
    </row>
    <row r="2448" spans="8:37" x14ac:dyDescent="0.25">
      <c r="H2448" s="8"/>
      <c r="I2448" s="8"/>
      <c r="N2448" s="23"/>
      <c r="O2448" s="24"/>
      <c r="P2448" s="19"/>
      <c r="Q2448" s="19"/>
      <c r="R2448" s="19"/>
      <c r="S2448" s="27"/>
      <c r="U2448" s="27"/>
      <c r="Y2448" s="9" t="s">
        <v>514</v>
      </c>
      <c r="Z2448" s="9" t="s">
        <v>462</v>
      </c>
      <c r="AA2448" s="9" t="s">
        <v>198</v>
      </c>
      <c r="AB2448" s="9">
        <v>27777502</v>
      </c>
      <c r="AC2448" s="9" t="s">
        <v>3230</v>
      </c>
      <c r="AD2448" s="9" t="s">
        <v>231</v>
      </c>
      <c r="AE2448" s="5">
        <f t="shared" si="98"/>
        <v>0</v>
      </c>
      <c r="AF2448" s="5" t="str">
        <f t="shared" si="99"/>
        <v>katB</v>
      </c>
      <c r="AG2448" s="153"/>
      <c r="AH2448" s="153"/>
      <c r="AI2448" t="s">
        <v>201</v>
      </c>
      <c r="AJ2448" t="s">
        <v>17878</v>
      </c>
      <c r="AK2448" s="9" t="str">
        <f>VLOOKUP(Y2448,zdroj!D:AJ,33,0)</f>
        <v>katB</v>
      </c>
    </row>
    <row r="2449" spans="8:37" x14ac:dyDescent="0.25">
      <c r="H2449" s="8"/>
      <c r="I2449" s="8"/>
      <c r="N2449" s="23"/>
      <c r="O2449" s="24"/>
      <c r="P2449" s="19"/>
      <c r="Q2449" s="19"/>
      <c r="R2449" s="19"/>
      <c r="S2449" s="27"/>
      <c r="U2449" s="27"/>
      <c r="Y2449" s="9" t="s">
        <v>514</v>
      </c>
      <c r="Z2449" s="9" t="s">
        <v>462</v>
      </c>
      <c r="AA2449" s="9" t="s">
        <v>198</v>
      </c>
      <c r="AB2449" s="9">
        <v>40483223</v>
      </c>
      <c r="AC2449" s="9" t="s">
        <v>3231</v>
      </c>
      <c r="AD2449" s="9" t="s">
        <v>231</v>
      </c>
      <c r="AE2449" s="5">
        <f t="shared" si="98"/>
        <v>0</v>
      </c>
      <c r="AF2449" s="5" t="str">
        <f t="shared" si="99"/>
        <v>katB</v>
      </c>
      <c r="AG2449" s="153"/>
      <c r="AH2449" s="153"/>
      <c r="AI2449" t="s">
        <v>201</v>
      </c>
      <c r="AJ2449" t="s">
        <v>17878</v>
      </c>
      <c r="AK2449" s="9" t="str">
        <f>VLOOKUP(Y2449,zdroj!D:AJ,33,0)</f>
        <v>katB</v>
      </c>
    </row>
    <row r="2450" spans="8:37" x14ac:dyDescent="0.25">
      <c r="H2450" s="8"/>
      <c r="I2450" s="8"/>
      <c r="N2450" s="23"/>
      <c r="O2450" s="24"/>
      <c r="P2450" s="19"/>
      <c r="Q2450" s="19"/>
      <c r="R2450" s="19"/>
      <c r="S2450" s="27"/>
      <c r="U2450" s="27"/>
      <c r="Y2450" s="9" t="s">
        <v>514</v>
      </c>
      <c r="Z2450" s="9" t="s">
        <v>462</v>
      </c>
      <c r="AA2450" s="9" t="s">
        <v>198</v>
      </c>
      <c r="AB2450" s="9">
        <v>7984910</v>
      </c>
      <c r="AC2450" s="9" t="s">
        <v>3232</v>
      </c>
      <c r="AD2450" s="9" t="s">
        <v>231</v>
      </c>
      <c r="AE2450" s="5">
        <f t="shared" si="98"/>
        <v>0</v>
      </c>
      <c r="AF2450" s="5" t="str">
        <f t="shared" si="99"/>
        <v>katB</v>
      </c>
      <c r="AG2450" s="153"/>
      <c r="AH2450" s="153"/>
      <c r="AI2450" t="s">
        <v>201</v>
      </c>
      <c r="AJ2450" t="s">
        <v>17878</v>
      </c>
      <c r="AK2450" s="9" t="str">
        <f>VLOOKUP(Y2450,zdroj!D:AJ,33,0)</f>
        <v>katB</v>
      </c>
    </row>
    <row r="2451" spans="8:37" x14ac:dyDescent="0.25">
      <c r="H2451" s="8"/>
      <c r="I2451" s="8"/>
      <c r="N2451" s="23"/>
      <c r="O2451" s="24"/>
      <c r="P2451" s="19"/>
      <c r="Q2451" s="19"/>
      <c r="R2451" s="19"/>
      <c r="S2451" s="27"/>
      <c r="U2451" s="27"/>
      <c r="Y2451" s="9" t="s">
        <v>514</v>
      </c>
      <c r="Z2451" s="9" t="s">
        <v>462</v>
      </c>
      <c r="AA2451" s="9" t="s">
        <v>198</v>
      </c>
      <c r="AB2451" s="9">
        <v>7985185</v>
      </c>
      <c r="AC2451" s="9" t="s">
        <v>3233</v>
      </c>
      <c r="AD2451" s="9" t="s">
        <v>231</v>
      </c>
      <c r="AE2451" s="5">
        <f t="shared" si="98"/>
        <v>0</v>
      </c>
      <c r="AF2451" s="5" t="str">
        <f t="shared" si="99"/>
        <v>katB</v>
      </c>
      <c r="AG2451" s="153"/>
      <c r="AH2451" s="153"/>
      <c r="AI2451" t="s">
        <v>201</v>
      </c>
      <c r="AJ2451" t="s">
        <v>17878</v>
      </c>
      <c r="AK2451" s="9" t="str">
        <f>VLOOKUP(Y2451,zdroj!D:AJ,33,0)</f>
        <v>katB</v>
      </c>
    </row>
    <row r="2452" spans="8:37" x14ac:dyDescent="0.25">
      <c r="H2452" s="8"/>
      <c r="I2452" s="8"/>
      <c r="N2452" s="23"/>
      <c r="O2452" s="24"/>
      <c r="P2452" s="19"/>
      <c r="Q2452" s="19"/>
      <c r="R2452" s="19"/>
      <c r="S2452" s="27"/>
      <c r="U2452" s="27"/>
      <c r="Y2452" s="9" t="s">
        <v>514</v>
      </c>
      <c r="Z2452" s="9" t="s">
        <v>462</v>
      </c>
      <c r="AA2452" s="9" t="s">
        <v>198</v>
      </c>
      <c r="AB2452" s="9">
        <v>28309120</v>
      </c>
      <c r="AC2452" s="9" t="s">
        <v>3234</v>
      </c>
      <c r="AD2452" s="9" t="s">
        <v>231</v>
      </c>
      <c r="AE2452" s="5">
        <f t="shared" si="98"/>
        <v>0</v>
      </c>
      <c r="AF2452" s="5" t="str">
        <f t="shared" si="99"/>
        <v>katB</v>
      </c>
      <c r="AG2452" s="153"/>
      <c r="AH2452" s="153"/>
      <c r="AI2452" t="s">
        <v>17879</v>
      </c>
      <c r="AJ2452" t="s">
        <v>17878</v>
      </c>
      <c r="AK2452" s="9" t="str">
        <f>VLOOKUP(Y2452,zdroj!D:AJ,33,0)</f>
        <v>katB</v>
      </c>
    </row>
    <row r="2453" spans="8:37" x14ac:dyDescent="0.25">
      <c r="H2453" s="8"/>
      <c r="I2453" s="8"/>
      <c r="N2453" s="23"/>
      <c r="O2453" s="24"/>
      <c r="P2453" s="19"/>
      <c r="Q2453" s="19"/>
      <c r="R2453" s="19"/>
      <c r="S2453" s="27"/>
      <c r="U2453" s="27"/>
      <c r="Y2453" s="9" t="s">
        <v>514</v>
      </c>
      <c r="Z2453" s="9" t="s">
        <v>462</v>
      </c>
      <c r="AA2453" s="9" t="s">
        <v>198</v>
      </c>
      <c r="AB2453" s="9">
        <v>40899209</v>
      </c>
      <c r="AC2453" s="9" t="s">
        <v>3235</v>
      </c>
      <c r="AD2453" s="9" t="s">
        <v>231</v>
      </c>
      <c r="AE2453" s="5">
        <f t="shared" si="98"/>
        <v>0</v>
      </c>
      <c r="AF2453" s="5" t="str">
        <f t="shared" si="99"/>
        <v>katB</v>
      </c>
      <c r="AG2453" s="153"/>
      <c r="AH2453" s="153"/>
      <c r="AI2453" t="s">
        <v>201</v>
      </c>
      <c r="AJ2453" t="s">
        <v>17878</v>
      </c>
      <c r="AK2453" s="9" t="str">
        <f>VLOOKUP(Y2453,zdroj!D:AJ,33,0)</f>
        <v>katB</v>
      </c>
    </row>
    <row r="2454" spans="8:37" x14ac:dyDescent="0.25">
      <c r="H2454" s="8"/>
      <c r="I2454" s="8"/>
      <c r="N2454" s="23"/>
      <c r="O2454" s="24"/>
      <c r="P2454" s="19"/>
      <c r="Q2454" s="19"/>
      <c r="R2454" s="19"/>
      <c r="S2454" s="27"/>
      <c r="U2454" s="27"/>
      <c r="Y2454" s="9" t="s">
        <v>514</v>
      </c>
      <c r="Z2454" s="9" t="s">
        <v>462</v>
      </c>
      <c r="AA2454" s="9" t="s">
        <v>198</v>
      </c>
      <c r="AB2454" s="9">
        <v>42751802</v>
      </c>
      <c r="AC2454" s="9" t="s">
        <v>3236</v>
      </c>
      <c r="AD2454" s="9" t="s">
        <v>231</v>
      </c>
      <c r="AE2454" s="5">
        <f t="shared" si="98"/>
        <v>0</v>
      </c>
      <c r="AF2454" s="5" t="str">
        <f t="shared" si="99"/>
        <v>katB</v>
      </c>
      <c r="AG2454" s="153"/>
      <c r="AH2454" s="153"/>
      <c r="AI2454" t="s">
        <v>201</v>
      </c>
      <c r="AJ2454" t="s">
        <v>17878</v>
      </c>
      <c r="AK2454" s="9" t="str">
        <f>VLOOKUP(Y2454,zdroj!D:AJ,33,0)</f>
        <v>katB</v>
      </c>
    </row>
    <row r="2455" spans="8:37" x14ac:dyDescent="0.25">
      <c r="H2455" s="8"/>
      <c r="I2455" s="8"/>
      <c r="N2455" s="23"/>
      <c r="O2455" s="24"/>
      <c r="P2455" s="19"/>
      <c r="Q2455" s="19"/>
      <c r="R2455" s="19"/>
      <c r="S2455" s="27"/>
      <c r="U2455" s="27"/>
      <c r="Y2455" s="9" t="s">
        <v>514</v>
      </c>
      <c r="Z2455" s="9" t="s">
        <v>462</v>
      </c>
      <c r="AA2455" s="9" t="s">
        <v>198</v>
      </c>
      <c r="AB2455" s="9">
        <v>41520807</v>
      </c>
      <c r="AC2455" s="9" t="s">
        <v>3237</v>
      </c>
      <c r="AD2455" s="9" t="s">
        <v>231</v>
      </c>
      <c r="AE2455" s="5">
        <f t="shared" si="98"/>
        <v>0</v>
      </c>
      <c r="AF2455" s="5" t="str">
        <f t="shared" si="99"/>
        <v>katB</v>
      </c>
      <c r="AG2455" s="153"/>
      <c r="AH2455" s="153"/>
      <c r="AI2455" t="s">
        <v>201</v>
      </c>
      <c r="AJ2455" t="s">
        <v>17878</v>
      </c>
      <c r="AK2455" s="9" t="str">
        <f>VLOOKUP(Y2455,zdroj!D:AJ,33,0)</f>
        <v>katB</v>
      </c>
    </row>
    <row r="2456" spans="8:37" x14ac:dyDescent="0.25">
      <c r="H2456" s="8"/>
      <c r="I2456" s="8"/>
      <c r="N2456" s="23"/>
      <c r="O2456" s="24"/>
      <c r="P2456" s="19"/>
      <c r="Q2456" s="19"/>
      <c r="R2456" s="19"/>
      <c r="S2456" s="27"/>
      <c r="U2456" s="27"/>
      <c r="Y2456" s="9" t="s">
        <v>514</v>
      </c>
      <c r="Z2456" s="9" t="s">
        <v>462</v>
      </c>
      <c r="AA2456" s="9" t="s">
        <v>198</v>
      </c>
      <c r="AB2456" s="9">
        <v>80165257</v>
      </c>
      <c r="AC2456" s="9" t="s">
        <v>3238</v>
      </c>
      <c r="AD2456" s="9" t="s">
        <v>231</v>
      </c>
      <c r="AE2456" s="5">
        <f t="shared" si="98"/>
        <v>0</v>
      </c>
      <c r="AF2456" s="5" t="str">
        <f t="shared" si="99"/>
        <v>katB</v>
      </c>
      <c r="AG2456" s="153"/>
      <c r="AH2456" s="153"/>
      <c r="AI2456" t="s">
        <v>201</v>
      </c>
      <c r="AJ2456" t="s">
        <v>17878</v>
      </c>
      <c r="AK2456" s="9" t="str">
        <f>VLOOKUP(Y2456,zdroj!D:AJ,33,0)</f>
        <v>katB</v>
      </c>
    </row>
    <row r="2457" spans="8:37" x14ac:dyDescent="0.25">
      <c r="H2457" s="8"/>
      <c r="I2457" s="8"/>
      <c r="N2457" s="23"/>
      <c r="O2457" s="24"/>
      <c r="P2457" s="19"/>
      <c r="Q2457" s="19"/>
      <c r="R2457" s="19"/>
      <c r="S2457" s="27"/>
      <c r="U2457" s="27"/>
      <c r="Y2457" s="9" t="s">
        <v>514</v>
      </c>
      <c r="Z2457" s="9" t="s">
        <v>462</v>
      </c>
      <c r="AA2457" s="9" t="s">
        <v>198</v>
      </c>
      <c r="AB2457" s="9">
        <v>71158707</v>
      </c>
      <c r="AC2457" s="9" t="s">
        <v>3239</v>
      </c>
      <c r="AD2457" s="9" t="s">
        <v>231</v>
      </c>
      <c r="AE2457" s="5">
        <f t="shared" si="98"/>
        <v>0</v>
      </c>
      <c r="AF2457" s="5" t="str">
        <f t="shared" si="99"/>
        <v>katB</v>
      </c>
      <c r="AG2457" s="153"/>
      <c r="AH2457" s="153"/>
      <c r="AI2457" t="s">
        <v>229</v>
      </c>
      <c r="AJ2457" t="s">
        <v>17878</v>
      </c>
      <c r="AK2457" s="9" t="str">
        <f>VLOOKUP(Y2457,zdroj!D:AJ,33,0)</f>
        <v>katB</v>
      </c>
    </row>
    <row r="2458" spans="8:37" x14ac:dyDescent="0.25">
      <c r="H2458" s="8"/>
      <c r="I2458" s="8"/>
      <c r="N2458" s="23"/>
      <c r="O2458" s="24"/>
      <c r="P2458" s="19"/>
      <c r="Q2458" s="19"/>
      <c r="R2458" s="19"/>
      <c r="S2458" s="27"/>
      <c r="U2458" s="27"/>
      <c r="Y2458" s="9" t="s">
        <v>514</v>
      </c>
      <c r="Z2458" s="9" t="s">
        <v>462</v>
      </c>
      <c r="AA2458" s="9" t="s">
        <v>198</v>
      </c>
      <c r="AB2458" s="9">
        <v>73162850</v>
      </c>
      <c r="AC2458" s="9" t="s">
        <v>3240</v>
      </c>
      <c r="AD2458" s="9" t="s">
        <v>231</v>
      </c>
      <c r="AE2458" s="5">
        <f t="shared" si="98"/>
        <v>0</v>
      </c>
      <c r="AF2458" s="5" t="str">
        <f t="shared" si="99"/>
        <v>katB</v>
      </c>
      <c r="AG2458" s="153"/>
      <c r="AH2458" s="153"/>
      <c r="AI2458" t="s">
        <v>201</v>
      </c>
      <c r="AJ2458" t="s">
        <v>17878</v>
      </c>
      <c r="AK2458" s="9" t="str">
        <f>VLOOKUP(Y2458,zdroj!D:AJ,33,0)</f>
        <v>katB</v>
      </c>
    </row>
    <row r="2459" spans="8:37" x14ac:dyDescent="0.25">
      <c r="H2459" s="8"/>
      <c r="I2459" s="8"/>
      <c r="N2459" s="23"/>
      <c r="O2459" s="24"/>
      <c r="P2459" s="19"/>
      <c r="Q2459" s="19"/>
      <c r="R2459" s="19"/>
      <c r="S2459" s="27"/>
      <c r="U2459" s="27"/>
      <c r="Y2459" s="9" t="s">
        <v>514</v>
      </c>
      <c r="Z2459" s="9" t="s">
        <v>462</v>
      </c>
      <c r="AA2459" s="9" t="s">
        <v>198</v>
      </c>
      <c r="AB2459" s="9">
        <v>73426458</v>
      </c>
      <c r="AC2459" s="9" t="s">
        <v>3241</v>
      </c>
      <c r="AD2459" s="9" t="s">
        <v>231</v>
      </c>
      <c r="AE2459" s="5">
        <f t="shared" si="98"/>
        <v>0</v>
      </c>
      <c r="AF2459" s="5" t="str">
        <f t="shared" si="99"/>
        <v>katB</v>
      </c>
      <c r="AG2459" s="153"/>
      <c r="AH2459" s="153"/>
      <c r="AI2459" t="s">
        <v>201</v>
      </c>
      <c r="AJ2459" t="s">
        <v>17878</v>
      </c>
      <c r="AK2459" s="9" t="str">
        <f>VLOOKUP(Y2459,zdroj!D:AJ,33,0)</f>
        <v>katB</v>
      </c>
    </row>
    <row r="2460" spans="8:37" x14ac:dyDescent="0.25">
      <c r="H2460" s="8"/>
      <c r="I2460" s="8"/>
      <c r="N2460" s="23"/>
      <c r="O2460" s="24"/>
      <c r="P2460" s="19"/>
      <c r="Q2460" s="19"/>
      <c r="R2460" s="19"/>
      <c r="S2460" s="27"/>
      <c r="U2460" s="27"/>
      <c r="Y2460" s="9" t="s">
        <v>514</v>
      </c>
      <c r="Z2460" s="9" t="s">
        <v>462</v>
      </c>
      <c r="AA2460" s="9" t="s">
        <v>198</v>
      </c>
      <c r="AB2460" s="9">
        <v>73404012</v>
      </c>
      <c r="AC2460" s="9" t="s">
        <v>3242</v>
      </c>
      <c r="AD2460" s="9" t="s">
        <v>231</v>
      </c>
      <c r="AE2460" s="5">
        <f t="shared" si="98"/>
        <v>0</v>
      </c>
      <c r="AF2460" s="5" t="str">
        <f t="shared" si="99"/>
        <v>katB</v>
      </c>
      <c r="AG2460" s="153"/>
      <c r="AH2460" s="153"/>
      <c r="AI2460" t="s">
        <v>201</v>
      </c>
      <c r="AJ2460" t="s">
        <v>17878</v>
      </c>
      <c r="AK2460" s="9" t="str">
        <f>VLOOKUP(Y2460,zdroj!D:AJ,33,0)</f>
        <v>katB</v>
      </c>
    </row>
    <row r="2461" spans="8:37" x14ac:dyDescent="0.25">
      <c r="H2461" s="8"/>
      <c r="I2461" s="8"/>
      <c r="N2461" s="23"/>
      <c r="O2461" s="24"/>
      <c r="P2461" s="19"/>
      <c r="Q2461" s="19"/>
      <c r="R2461" s="19"/>
      <c r="S2461" s="27"/>
      <c r="U2461" s="27"/>
      <c r="Y2461" s="9" t="s">
        <v>514</v>
      </c>
      <c r="Z2461" s="9" t="s">
        <v>462</v>
      </c>
      <c r="AA2461" s="9" t="s">
        <v>198</v>
      </c>
      <c r="AB2461" s="9">
        <v>74326635</v>
      </c>
      <c r="AC2461" s="9" t="s">
        <v>3243</v>
      </c>
      <c r="AD2461" s="9" t="s">
        <v>231</v>
      </c>
      <c r="AE2461" s="5">
        <f t="shared" si="98"/>
        <v>0</v>
      </c>
      <c r="AF2461" s="5" t="str">
        <f t="shared" si="99"/>
        <v>katB</v>
      </c>
      <c r="AG2461" s="153"/>
      <c r="AH2461" s="153"/>
      <c r="AI2461" t="s">
        <v>201</v>
      </c>
      <c r="AJ2461" t="s">
        <v>17878</v>
      </c>
      <c r="AK2461" s="9" t="str">
        <f>VLOOKUP(Y2461,zdroj!D:AJ,33,0)</f>
        <v>katB</v>
      </c>
    </row>
    <row r="2462" spans="8:37" x14ac:dyDescent="0.25">
      <c r="H2462" s="8"/>
      <c r="I2462" s="8"/>
      <c r="N2462" s="23"/>
      <c r="O2462" s="24"/>
      <c r="P2462" s="19"/>
      <c r="Q2462" s="19"/>
      <c r="R2462" s="19"/>
      <c r="S2462" s="27"/>
      <c r="U2462" s="27"/>
      <c r="Y2462" s="9" t="s">
        <v>514</v>
      </c>
      <c r="Z2462" s="9" t="s">
        <v>462</v>
      </c>
      <c r="AA2462" s="9" t="s">
        <v>198</v>
      </c>
      <c r="AB2462" s="9">
        <v>7985193</v>
      </c>
      <c r="AC2462" s="9" t="s">
        <v>3244</v>
      </c>
      <c r="AD2462" s="9" t="s">
        <v>231</v>
      </c>
      <c r="AE2462" s="5">
        <f t="shared" si="98"/>
        <v>0</v>
      </c>
      <c r="AF2462" s="5" t="str">
        <f t="shared" si="99"/>
        <v>katB</v>
      </c>
      <c r="AG2462" s="153"/>
      <c r="AH2462" s="153"/>
      <c r="AI2462" t="s">
        <v>201</v>
      </c>
      <c r="AJ2462" t="s">
        <v>17878</v>
      </c>
      <c r="AK2462" s="9" t="str">
        <f>VLOOKUP(Y2462,zdroj!D:AJ,33,0)</f>
        <v>katB</v>
      </c>
    </row>
    <row r="2463" spans="8:37" x14ac:dyDescent="0.25">
      <c r="H2463" s="8"/>
      <c r="I2463" s="8"/>
      <c r="N2463" s="23"/>
      <c r="O2463" s="24"/>
      <c r="P2463" s="19"/>
      <c r="Q2463" s="19"/>
      <c r="R2463" s="19"/>
      <c r="S2463" s="27"/>
      <c r="U2463" s="27"/>
      <c r="Y2463" s="9" t="s">
        <v>514</v>
      </c>
      <c r="Z2463" s="9" t="s">
        <v>462</v>
      </c>
      <c r="AA2463" s="9" t="s">
        <v>198</v>
      </c>
      <c r="AB2463" s="9">
        <v>75142007</v>
      </c>
      <c r="AC2463" s="9" t="s">
        <v>3245</v>
      </c>
      <c r="AD2463" s="9" t="s">
        <v>231</v>
      </c>
      <c r="AE2463" s="5">
        <f t="shared" si="98"/>
        <v>0</v>
      </c>
      <c r="AF2463" s="5" t="str">
        <f t="shared" si="99"/>
        <v>katB</v>
      </c>
      <c r="AG2463" s="153"/>
      <c r="AH2463" s="153"/>
      <c r="AI2463" t="s">
        <v>201</v>
      </c>
      <c r="AJ2463" t="s">
        <v>17878</v>
      </c>
      <c r="AK2463" s="9" t="str">
        <f>VLOOKUP(Y2463,zdroj!D:AJ,33,0)</f>
        <v>katB</v>
      </c>
    </row>
    <row r="2464" spans="8:37" x14ac:dyDescent="0.25">
      <c r="H2464" s="8"/>
      <c r="I2464" s="8"/>
      <c r="N2464" s="23"/>
      <c r="O2464" s="24"/>
      <c r="P2464" s="19"/>
      <c r="Q2464" s="19"/>
      <c r="R2464" s="19"/>
      <c r="S2464" s="27"/>
      <c r="U2464" s="27"/>
      <c r="Y2464" s="9" t="s">
        <v>514</v>
      </c>
      <c r="Z2464" s="9" t="s">
        <v>462</v>
      </c>
      <c r="AA2464" s="9" t="s">
        <v>198</v>
      </c>
      <c r="AB2464" s="9">
        <v>77981081</v>
      </c>
      <c r="AC2464" s="9" t="s">
        <v>3246</v>
      </c>
      <c r="AD2464" s="9" t="s">
        <v>800</v>
      </c>
      <c r="AE2464" s="5">
        <f t="shared" si="98"/>
        <v>0</v>
      </c>
      <c r="AF2464" s="5" t="str">
        <f t="shared" si="99"/>
        <v>Pokryto</v>
      </c>
      <c r="AG2464" s="153"/>
      <c r="AH2464" s="153"/>
      <c r="AI2464" t="s">
        <v>201</v>
      </c>
      <c r="AJ2464" t="s">
        <v>800</v>
      </c>
      <c r="AK2464" s="9" t="str">
        <f>VLOOKUP(Y2464,zdroj!D:AJ,33,0)</f>
        <v>katB</v>
      </c>
    </row>
    <row r="2465" spans="8:37" x14ac:dyDescent="0.25">
      <c r="H2465" s="8"/>
      <c r="I2465" s="8"/>
      <c r="N2465" s="23"/>
      <c r="O2465" s="24"/>
      <c r="P2465" s="19"/>
      <c r="Q2465" s="19"/>
      <c r="R2465" s="19"/>
      <c r="S2465" s="27"/>
      <c r="U2465" s="27"/>
      <c r="Y2465" s="9" t="s">
        <v>514</v>
      </c>
      <c r="Z2465" s="9" t="s">
        <v>462</v>
      </c>
      <c r="AA2465" s="9" t="s">
        <v>198</v>
      </c>
      <c r="AB2465" s="9">
        <v>81450257</v>
      </c>
      <c r="AC2465" s="9" t="s">
        <v>3247</v>
      </c>
      <c r="AD2465" s="9" t="s">
        <v>231</v>
      </c>
      <c r="AE2465" s="5">
        <f t="shared" si="98"/>
        <v>0</v>
      </c>
      <c r="AF2465" s="5" t="str">
        <f t="shared" si="99"/>
        <v>katB</v>
      </c>
      <c r="AG2465" s="153"/>
      <c r="AH2465" s="153"/>
      <c r="AI2465" t="s">
        <v>201</v>
      </c>
      <c r="AJ2465" t="s">
        <v>17878</v>
      </c>
      <c r="AK2465" s="9" t="str">
        <f>VLOOKUP(Y2465,zdroj!D:AJ,33,0)</f>
        <v>katB</v>
      </c>
    </row>
    <row r="2466" spans="8:37" x14ac:dyDescent="0.25">
      <c r="H2466" s="8"/>
      <c r="I2466" s="8"/>
      <c r="N2466" s="23"/>
      <c r="O2466" s="24"/>
      <c r="P2466" s="19"/>
      <c r="Q2466" s="19"/>
      <c r="R2466" s="19"/>
      <c r="S2466" s="27"/>
      <c r="U2466" s="27"/>
      <c r="Y2466" s="9" t="s">
        <v>514</v>
      </c>
      <c r="Z2466" s="9" t="s">
        <v>462</v>
      </c>
      <c r="AA2466" s="9" t="s">
        <v>198</v>
      </c>
      <c r="AB2466" s="9">
        <v>80923291</v>
      </c>
      <c r="AC2466" s="9" t="s">
        <v>3248</v>
      </c>
      <c r="AD2466" s="9" t="s">
        <v>231</v>
      </c>
      <c r="AE2466" s="5">
        <f t="shared" si="98"/>
        <v>0</v>
      </c>
      <c r="AF2466" s="5" t="str">
        <f t="shared" si="99"/>
        <v>katB</v>
      </c>
      <c r="AG2466" s="153"/>
      <c r="AH2466" s="153"/>
      <c r="AI2466" t="s">
        <v>201</v>
      </c>
      <c r="AJ2466" t="s">
        <v>17878</v>
      </c>
      <c r="AK2466" s="9" t="str">
        <f>VLOOKUP(Y2466,zdroj!D:AJ,33,0)</f>
        <v>katB</v>
      </c>
    </row>
    <row r="2467" spans="8:37" x14ac:dyDescent="0.25">
      <c r="H2467" s="8"/>
      <c r="I2467" s="8"/>
      <c r="N2467" s="23"/>
      <c r="O2467" s="24"/>
      <c r="P2467" s="19"/>
      <c r="Q2467" s="19"/>
      <c r="R2467" s="19"/>
      <c r="S2467" s="27"/>
      <c r="U2467" s="27"/>
      <c r="Y2467" s="9" t="s">
        <v>514</v>
      </c>
      <c r="Z2467" s="9" t="s">
        <v>462</v>
      </c>
      <c r="AA2467" s="9" t="s">
        <v>198</v>
      </c>
      <c r="AB2467" s="9">
        <v>80723543</v>
      </c>
      <c r="AC2467" s="9" t="s">
        <v>3249</v>
      </c>
      <c r="AD2467" s="9" t="s">
        <v>231</v>
      </c>
      <c r="AE2467" s="5">
        <f t="shared" si="98"/>
        <v>0</v>
      </c>
      <c r="AF2467" s="5" t="str">
        <f t="shared" si="99"/>
        <v>katB</v>
      </c>
      <c r="AG2467" s="153"/>
      <c r="AH2467" s="153"/>
      <c r="AI2467" t="s">
        <v>201</v>
      </c>
      <c r="AJ2467" t="s">
        <v>17878</v>
      </c>
      <c r="AK2467" s="9" t="str">
        <f>VLOOKUP(Y2467,zdroj!D:AJ,33,0)</f>
        <v>katB</v>
      </c>
    </row>
    <row r="2468" spans="8:37" x14ac:dyDescent="0.25">
      <c r="H2468" s="8"/>
      <c r="I2468" s="8"/>
      <c r="N2468" s="23"/>
      <c r="O2468" s="24"/>
      <c r="P2468" s="19"/>
      <c r="Q2468" s="19"/>
      <c r="R2468" s="19"/>
      <c r="S2468" s="27"/>
      <c r="U2468" s="27"/>
      <c r="Y2468" s="9" t="s">
        <v>514</v>
      </c>
      <c r="Z2468" s="9" t="s">
        <v>462</v>
      </c>
      <c r="AA2468" s="9" t="s">
        <v>198</v>
      </c>
      <c r="AB2468" s="9">
        <v>81614136</v>
      </c>
      <c r="AC2468" s="9" t="s">
        <v>3250</v>
      </c>
      <c r="AD2468" s="9" t="s">
        <v>231</v>
      </c>
      <c r="AE2468" s="5">
        <f t="shared" si="98"/>
        <v>0</v>
      </c>
      <c r="AF2468" s="5" t="str">
        <f t="shared" si="99"/>
        <v>katB</v>
      </c>
      <c r="AG2468" s="153"/>
      <c r="AH2468" s="153"/>
      <c r="AI2468" t="s">
        <v>201</v>
      </c>
      <c r="AJ2468" t="s">
        <v>17878</v>
      </c>
      <c r="AK2468" s="9" t="str">
        <f>VLOOKUP(Y2468,zdroj!D:AJ,33,0)</f>
        <v>katB</v>
      </c>
    </row>
    <row r="2469" spans="8:37" x14ac:dyDescent="0.25">
      <c r="H2469" s="8"/>
      <c r="I2469" s="8"/>
      <c r="N2469" s="23"/>
      <c r="O2469" s="24"/>
      <c r="P2469" s="19"/>
      <c r="Q2469" s="19"/>
      <c r="R2469" s="19"/>
      <c r="S2469" s="27"/>
      <c r="U2469" s="27"/>
      <c r="Y2469" s="9" t="s">
        <v>514</v>
      </c>
      <c r="Z2469" s="9" t="s">
        <v>462</v>
      </c>
      <c r="AA2469" s="9" t="s">
        <v>198</v>
      </c>
      <c r="AB2469" s="9">
        <v>81841451</v>
      </c>
      <c r="AC2469" s="9" t="s">
        <v>3251</v>
      </c>
      <c r="AD2469" s="9" t="s">
        <v>231</v>
      </c>
      <c r="AE2469" s="5">
        <f t="shared" si="98"/>
        <v>0</v>
      </c>
      <c r="AF2469" s="5" t="str">
        <f t="shared" si="99"/>
        <v>katB</v>
      </c>
      <c r="AG2469" s="153"/>
      <c r="AH2469" s="153"/>
      <c r="AI2469" t="s">
        <v>201</v>
      </c>
      <c r="AJ2469" t="s">
        <v>17878</v>
      </c>
      <c r="AK2469" s="9" t="str">
        <f>VLOOKUP(Y2469,zdroj!D:AJ,33,0)</f>
        <v>katB</v>
      </c>
    </row>
    <row r="2470" spans="8:37" x14ac:dyDescent="0.25">
      <c r="H2470" s="8"/>
      <c r="I2470" s="8"/>
      <c r="N2470" s="23"/>
      <c r="O2470" s="24"/>
      <c r="P2470" s="19"/>
      <c r="Q2470" s="19"/>
      <c r="R2470" s="19"/>
      <c r="S2470" s="27"/>
      <c r="U2470" s="27"/>
      <c r="Y2470" s="9" t="s">
        <v>514</v>
      </c>
      <c r="Z2470" s="9" t="s">
        <v>462</v>
      </c>
      <c r="AA2470" s="9" t="s">
        <v>198</v>
      </c>
      <c r="AB2470" s="9">
        <v>84620099</v>
      </c>
      <c r="AC2470" s="9" t="s">
        <v>3252</v>
      </c>
      <c r="AD2470" s="9" t="s">
        <v>231</v>
      </c>
      <c r="AE2470" s="5">
        <f t="shared" si="98"/>
        <v>0</v>
      </c>
      <c r="AF2470" s="5" t="str">
        <f t="shared" si="99"/>
        <v>katB</v>
      </c>
      <c r="AG2470" s="153"/>
      <c r="AH2470" s="153"/>
      <c r="AI2470" t="s">
        <v>201</v>
      </c>
      <c r="AJ2470" t="s">
        <v>17878</v>
      </c>
      <c r="AK2470" s="9" t="str">
        <f>VLOOKUP(Y2470,zdroj!D:AJ,33,0)</f>
        <v>katB</v>
      </c>
    </row>
    <row r="2471" spans="8:37" x14ac:dyDescent="0.25">
      <c r="H2471" s="8"/>
      <c r="I2471" s="8"/>
      <c r="N2471" s="23"/>
      <c r="O2471" s="24"/>
      <c r="P2471" s="19"/>
      <c r="Q2471" s="19"/>
      <c r="R2471" s="19"/>
      <c r="S2471" s="27"/>
      <c r="U2471" s="27"/>
      <c r="Y2471" s="9" t="s">
        <v>514</v>
      </c>
      <c r="Z2471" s="9" t="s">
        <v>462</v>
      </c>
      <c r="AA2471" s="9" t="s">
        <v>198</v>
      </c>
      <c r="AB2471" s="9">
        <v>82143170</v>
      </c>
      <c r="AC2471" s="9" t="s">
        <v>3253</v>
      </c>
      <c r="AD2471" s="9" t="s">
        <v>231</v>
      </c>
      <c r="AE2471" s="5">
        <f t="shared" si="98"/>
        <v>0</v>
      </c>
      <c r="AF2471" s="5" t="str">
        <f t="shared" si="99"/>
        <v>katB</v>
      </c>
      <c r="AG2471" s="153"/>
      <c r="AH2471" s="153"/>
      <c r="AI2471" t="s">
        <v>201</v>
      </c>
      <c r="AJ2471" t="s">
        <v>17878</v>
      </c>
      <c r="AK2471" s="9" t="str">
        <f>VLOOKUP(Y2471,zdroj!D:AJ,33,0)</f>
        <v>katB</v>
      </c>
    </row>
    <row r="2472" spans="8:37" x14ac:dyDescent="0.25">
      <c r="H2472" s="8"/>
      <c r="I2472" s="8"/>
      <c r="N2472" s="23"/>
      <c r="O2472" s="24"/>
      <c r="P2472" s="19"/>
      <c r="Q2472" s="19"/>
      <c r="R2472" s="19"/>
      <c r="S2472" s="27"/>
      <c r="U2472" s="27"/>
      <c r="Y2472" s="9" t="s">
        <v>514</v>
      </c>
      <c r="Z2472" s="9" t="s">
        <v>462</v>
      </c>
      <c r="AA2472" s="9" t="s">
        <v>198</v>
      </c>
      <c r="AB2472" s="9">
        <v>7985207</v>
      </c>
      <c r="AC2472" s="9" t="s">
        <v>3254</v>
      </c>
      <c r="AD2472" s="9" t="s">
        <v>231</v>
      </c>
      <c r="AE2472" s="5">
        <f t="shared" si="98"/>
        <v>0</v>
      </c>
      <c r="AF2472" s="5" t="str">
        <f t="shared" si="99"/>
        <v>katB</v>
      </c>
      <c r="AG2472" s="153"/>
      <c r="AH2472" s="153"/>
      <c r="AI2472" t="s">
        <v>201</v>
      </c>
      <c r="AJ2472" t="s">
        <v>17878</v>
      </c>
      <c r="AK2472" s="9" t="str">
        <f>VLOOKUP(Y2472,zdroj!D:AJ,33,0)</f>
        <v>katB</v>
      </c>
    </row>
    <row r="2473" spans="8:37" x14ac:dyDescent="0.25">
      <c r="H2473" s="8"/>
      <c r="I2473" s="8"/>
      <c r="N2473" s="23"/>
      <c r="O2473" s="24"/>
      <c r="P2473" s="19"/>
      <c r="Q2473" s="19"/>
      <c r="R2473" s="19"/>
      <c r="S2473" s="27"/>
      <c r="U2473" s="27"/>
      <c r="Y2473" s="9" t="s">
        <v>514</v>
      </c>
      <c r="Z2473" s="9" t="s">
        <v>462</v>
      </c>
      <c r="AA2473" s="9" t="s">
        <v>198</v>
      </c>
      <c r="AB2473" s="9">
        <v>82272638</v>
      </c>
      <c r="AC2473" s="9" t="s">
        <v>3255</v>
      </c>
      <c r="AD2473" s="9" t="s">
        <v>231</v>
      </c>
      <c r="AE2473" s="5">
        <f t="shared" si="98"/>
        <v>0</v>
      </c>
      <c r="AF2473" s="5" t="str">
        <f t="shared" si="99"/>
        <v>katB</v>
      </c>
      <c r="AG2473" s="153"/>
      <c r="AH2473" s="153"/>
      <c r="AI2473" t="s">
        <v>201</v>
      </c>
      <c r="AJ2473" t="s">
        <v>17878</v>
      </c>
      <c r="AK2473" s="9" t="str">
        <f>VLOOKUP(Y2473,zdroj!D:AJ,33,0)</f>
        <v>katB</v>
      </c>
    </row>
    <row r="2474" spans="8:37" x14ac:dyDescent="0.25">
      <c r="H2474" s="8"/>
      <c r="I2474" s="8"/>
      <c r="N2474" s="23"/>
      <c r="O2474" s="24"/>
      <c r="P2474" s="19"/>
      <c r="Q2474" s="19"/>
      <c r="R2474" s="19"/>
      <c r="S2474" s="27"/>
      <c r="U2474" s="27"/>
      <c r="Y2474" s="9" t="s">
        <v>514</v>
      </c>
      <c r="Z2474" s="9" t="s">
        <v>462</v>
      </c>
      <c r="AA2474" s="9" t="s">
        <v>198</v>
      </c>
      <c r="AB2474" s="9">
        <v>84608331</v>
      </c>
      <c r="AC2474" s="9" t="s">
        <v>3256</v>
      </c>
      <c r="AD2474" s="9" t="s">
        <v>231</v>
      </c>
      <c r="AE2474" s="5">
        <f t="shared" si="98"/>
        <v>0</v>
      </c>
      <c r="AF2474" s="5" t="str">
        <f t="shared" si="99"/>
        <v>katB</v>
      </c>
      <c r="AG2474" s="153"/>
      <c r="AH2474" s="153"/>
      <c r="AI2474" t="s">
        <v>201</v>
      </c>
      <c r="AJ2474" t="s">
        <v>17878</v>
      </c>
      <c r="AK2474" s="9" t="str">
        <f>VLOOKUP(Y2474,zdroj!D:AJ,33,0)</f>
        <v>katB</v>
      </c>
    </row>
    <row r="2475" spans="8:37" x14ac:dyDescent="0.25">
      <c r="H2475" s="8"/>
      <c r="I2475" s="8"/>
      <c r="N2475" s="23"/>
      <c r="O2475" s="24"/>
      <c r="P2475" s="19"/>
      <c r="Q2475" s="19"/>
      <c r="R2475" s="19"/>
      <c r="S2475" s="27"/>
      <c r="U2475" s="27"/>
      <c r="Y2475" s="9" t="s">
        <v>514</v>
      </c>
      <c r="Z2475" s="9" t="s">
        <v>462</v>
      </c>
      <c r="AA2475" s="9" t="s">
        <v>198</v>
      </c>
      <c r="AB2475" s="9">
        <v>81991771</v>
      </c>
      <c r="AC2475" s="9" t="s">
        <v>3257</v>
      </c>
      <c r="AD2475" s="9" t="s">
        <v>231</v>
      </c>
      <c r="AE2475" s="5">
        <f t="shared" si="98"/>
        <v>0</v>
      </c>
      <c r="AF2475" s="5" t="str">
        <f t="shared" si="99"/>
        <v>katB</v>
      </c>
      <c r="AG2475" s="153"/>
      <c r="AH2475" s="153"/>
      <c r="AI2475" t="s">
        <v>201</v>
      </c>
      <c r="AJ2475" t="s">
        <v>17878</v>
      </c>
      <c r="AK2475" s="9" t="str">
        <f>VLOOKUP(Y2475,zdroj!D:AJ,33,0)</f>
        <v>katB</v>
      </c>
    </row>
    <row r="2476" spans="8:37" x14ac:dyDescent="0.25">
      <c r="H2476" s="8"/>
      <c r="I2476" s="8"/>
      <c r="N2476" s="23"/>
      <c r="O2476" s="24"/>
      <c r="P2476" s="19"/>
      <c r="Q2476" s="19"/>
      <c r="R2476" s="19"/>
      <c r="S2476" s="27"/>
      <c r="U2476" s="27"/>
      <c r="Y2476" s="9" t="s">
        <v>514</v>
      </c>
      <c r="Z2476" s="9" t="s">
        <v>462</v>
      </c>
      <c r="AA2476" s="9" t="s">
        <v>198</v>
      </c>
      <c r="AB2476" s="9">
        <v>83176357</v>
      </c>
      <c r="AC2476" s="9" t="s">
        <v>3258</v>
      </c>
      <c r="AD2476" s="9" t="s">
        <v>231</v>
      </c>
      <c r="AE2476" s="5">
        <f t="shared" si="98"/>
        <v>0</v>
      </c>
      <c r="AF2476" s="5" t="str">
        <f t="shared" si="99"/>
        <v>katB</v>
      </c>
      <c r="AG2476" s="153"/>
      <c r="AH2476" s="153"/>
      <c r="AI2476" t="s">
        <v>201</v>
      </c>
      <c r="AJ2476" t="s">
        <v>17878</v>
      </c>
      <c r="AK2476" s="9" t="str">
        <f>VLOOKUP(Y2476,zdroj!D:AJ,33,0)</f>
        <v>katB</v>
      </c>
    </row>
    <row r="2477" spans="8:37" x14ac:dyDescent="0.25">
      <c r="H2477" s="8"/>
      <c r="I2477" s="8"/>
      <c r="N2477" s="23"/>
      <c r="O2477" s="24"/>
      <c r="P2477" s="19"/>
      <c r="Q2477" s="19"/>
      <c r="R2477" s="19"/>
      <c r="S2477" s="27"/>
      <c r="U2477" s="27"/>
      <c r="Y2477" s="9" t="s">
        <v>514</v>
      </c>
      <c r="Z2477" s="9" t="s">
        <v>462</v>
      </c>
      <c r="AA2477" s="9" t="s">
        <v>198</v>
      </c>
      <c r="AB2477" s="9">
        <v>84965096</v>
      </c>
      <c r="AC2477" s="9" t="s">
        <v>3259</v>
      </c>
      <c r="AD2477" s="9" t="s">
        <v>231</v>
      </c>
      <c r="AE2477" s="5">
        <f t="shared" si="98"/>
        <v>0</v>
      </c>
      <c r="AF2477" s="5" t="str">
        <f t="shared" si="99"/>
        <v>katB</v>
      </c>
      <c r="AG2477" s="153"/>
      <c r="AH2477" s="153"/>
      <c r="AI2477" t="s">
        <v>201</v>
      </c>
      <c r="AJ2477" t="s">
        <v>17878</v>
      </c>
      <c r="AK2477" s="9" t="str">
        <f>VLOOKUP(Y2477,zdroj!D:AJ,33,0)</f>
        <v>katB</v>
      </c>
    </row>
    <row r="2478" spans="8:37" x14ac:dyDescent="0.25">
      <c r="H2478" s="8"/>
      <c r="I2478" s="8"/>
      <c r="N2478" s="23"/>
      <c r="O2478" s="24"/>
      <c r="P2478" s="19"/>
      <c r="Q2478" s="19"/>
      <c r="R2478" s="19"/>
      <c r="S2478" s="27"/>
      <c r="U2478" s="27"/>
      <c r="Y2478" s="9" t="s">
        <v>514</v>
      </c>
      <c r="Z2478" s="9" t="s">
        <v>462</v>
      </c>
      <c r="AA2478" s="9" t="s">
        <v>198</v>
      </c>
      <c r="AB2478" s="9">
        <v>7985215</v>
      </c>
      <c r="AC2478" s="9" t="s">
        <v>3260</v>
      </c>
      <c r="AD2478" s="9" t="s">
        <v>231</v>
      </c>
      <c r="AE2478" s="5">
        <f t="shared" si="98"/>
        <v>0</v>
      </c>
      <c r="AF2478" s="5" t="str">
        <f t="shared" si="99"/>
        <v>katB</v>
      </c>
      <c r="AG2478" s="153"/>
      <c r="AH2478" s="153"/>
      <c r="AI2478" t="s">
        <v>201</v>
      </c>
      <c r="AJ2478" t="s">
        <v>17878</v>
      </c>
      <c r="AK2478" s="9" t="str">
        <f>VLOOKUP(Y2478,zdroj!D:AJ,33,0)</f>
        <v>katB</v>
      </c>
    </row>
    <row r="2479" spans="8:37" x14ac:dyDescent="0.25">
      <c r="H2479" s="8"/>
      <c r="I2479" s="8"/>
      <c r="N2479" s="23"/>
      <c r="O2479" s="24"/>
      <c r="P2479" s="19"/>
      <c r="Q2479" s="19"/>
      <c r="R2479" s="19"/>
      <c r="S2479" s="27"/>
      <c r="U2479" s="27"/>
      <c r="Y2479" s="9" t="s">
        <v>514</v>
      </c>
      <c r="Z2479" s="9" t="s">
        <v>462</v>
      </c>
      <c r="AA2479" s="9" t="s">
        <v>198</v>
      </c>
      <c r="AB2479" s="9">
        <v>7985223</v>
      </c>
      <c r="AC2479" s="9" t="s">
        <v>3261</v>
      </c>
      <c r="AD2479" s="9" t="s">
        <v>231</v>
      </c>
      <c r="AE2479" s="5">
        <f t="shared" si="98"/>
        <v>0</v>
      </c>
      <c r="AF2479" s="5" t="str">
        <f t="shared" si="99"/>
        <v>katB</v>
      </c>
      <c r="AG2479" s="153"/>
      <c r="AH2479" s="153"/>
      <c r="AI2479" t="s">
        <v>201</v>
      </c>
      <c r="AJ2479" t="s">
        <v>17878</v>
      </c>
      <c r="AK2479" s="9" t="str">
        <f>VLOOKUP(Y2479,zdroj!D:AJ,33,0)</f>
        <v>katB</v>
      </c>
    </row>
    <row r="2480" spans="8:37" x14ac:dyDescent="0.25">
      <c r="H2480" s="8"/>
      <c r="I2480" s="8"/>
      <c r="N2480" s="23"/>
      <c r="O2480" s="24"/>
      <c r="P2480" s="19"/>
      <c r="Q2480" s="19"/>
      <c r="R2480" s="19"/>
      <c r="S2480" s="27"/>
      <c r="U2480" s="27"/>
      <c r="Y2480" s="9" t="s">
        <v>514</v>
      </c>
      <c r="Z2480" s="9" t="s">
        <v>462</v>
      </c>
      <c r="AA2480" s="9" t="s">
        <v>198</v>
      </c>
      <c r="AB2480" s="9">
        <v>7985231</v>
      </c>
      <c r="AC2480" s="9" t="s">
        <v>3262</v>
      </c>
      <c r="AD2480" s="9" t="s">
        <v>231</v>
      </c>
      <c r="AE2480" s="5">
        <f t="shared" si="98"/>
        <v>0</v>
      </c>
      <c r="AF2480" s="5" t="str">
        <f t="shared" si="99"/>
        <v>katB</v>
      </c>
      <c r="AG2480" s="153"/>
      <c r="AH2480" s="153"/>
      <c r="AI2480" t="s">
        <v>201</v>
      </c>
      <c r="AJ2480" t="s">
        <v>17878</v>
      </c>
      <c r="AK2480" s="9" t="str">
        <f>VLOOKUP(Y2480,zdroj!D:AJ,33,0)</f>
        <v>katB</v>
      </c>
    </row>
    <row r="2481" spans="8:37" x14ac:dyDescent="0.25">
      <c r="H2481" s="8"/>
      <c r="I2481" s="8"/>
      <c r="N2481" s="23"/>
      <c r="O2481" s="24"/>
      <c r="P2481" s="19"/>
      <c r="Q2481" s="19"/>
      <c r="R2481" s="19"/>
      <c r="S2481" s="27"/>
      <c r="U2481" s="27"/>
      <c r="Y2481" s="9" t="s">
        <v>514</v>
      </c>
      <c r="Z2481" s="9" t="s">
        <v>462</v>
      </c>
      <c r="AA2481" s="9" t="s">
        <v>198</v>
      </c>
      <c r="AB2481" s="9">
        <v>7985240</v>
      </c>
      <c r="AC2481" s="9" t="s">
        <v>3263</v>
      </c>
      <c r="AD2481" s="9" t="s">
        <v>231</v>
      </c>
      <c r="AE2481" s="5">
        <f t="shared" si="98"/>
        <v>0</v>
      </c>
      <c r="AF2481" s="5" t="str">
        <f t="shared" si="99"/>
        <v>katB</v>
      </c>
      <c r="AG2481" s="153"/>
      <c r="AH2481" s="153"/>
      <c r="AI2481" t="s">
        <v>201</v>
      </c>
      <c r="AJ2481" t="s">
        <v>17878</v>
      </c>
      <c r="AK2481" s="9" t="str">
        <f>VLOOKUP(Y2481,zdroj!D:AJ,33,0)</f>
        <v>katB</v>
      </c>
    </row>
    <row r="2482" spans="8:37" x14ac:dyDescent="0.25">
      <c r="H2482" s="8"/>
      <c r="I2482" s="8"/>
      <c r="N2482" s="23"/>
      <c r="O2482" s="24"/>
      <c r="P2482" s="19"/>
      <c r="Q2482" s="19"/>
      <c r="R2482" s="19"/>
      <c r="S2482" s="27"/>
      <c r="U2482" s="27"/>
      <c r="Y2482" s="9" t="s">
        <v>514</v>
      </c>
      <c r="Z2482" s="9" t="s">
        <v>462</v>
      </c>
      <c r="AA2482" s="9" t="s">
        <v>198</v>
      </c>
      <c r="AB2482" s="9">
        <v>7985258</v>
      </c>
      <c r="AC2482" s="9" t="s">
        <v>3264</v>
      </c>
      <c r="AD2482" s="9" t="s">
        <v>231</v>
      </c>
      <c r="AE2482" s="5">
        <f t="shared" si="98"/>
        <v>0</v>
      </c>
      <c r="AF2482" s="5" t="str">
        <f t="shared" si="99"/>
        <v>katB</v>
      </c>
      <c r="AG2482" s="153"/>
      <c r="AH2482" s="153"/>
      <c r="AI2482" t="s">
        <v>201</v>
      </c>
      <c r="AJ2482" t="s">
        <v>17878</v>
      </c>
      <c r="AK2482" s="9" t="str">
        <f>VLOOKUP(Y2482,zdroj!D:AJ,33,0)</f>
        <v>katB</v>
      </c>
    </row>
    <row r="2483" spans="8:37" x14ac:dyDescent="0.25">
      <c r="H2483" s="8"/>
      <c r="I2483" s="8"/>
      <c r="N2483" s="23"/>
      <c r="O2483" s="24"/>
      <c r="P2483" s="19"/>
      <c r="Q2483" s="19"/>
      <c r="R2483" s="19"/>
      <c r="S2483" s="27"/>
      <c r="U2483" s="27"/>
      <c r="Y2483" s="9" t="s">
        <v>514</v>
      </c>
      <c r="Z2483" s="9" t="s">
        <v>462</v>
      </c>
      <c r="AA2483" s="9" t="s">
        <v>198</v>
      </c>
      <c r="AB2483" s="9">
        <v>7985274</v>
      </c>
      <c r="AC2483" s="9" t="s">
        <v>3265</v>
      </c>
      <c r="AD2483" s="9" t="s">
        <v>231</v>
      </c>
      <c r="AE2483" s="5">
        <f t="shared" si="98"/>
        <v>0</v>
      </c>
      <c r="AF2483" s="5" t="str">
        <f t="shared" si="99"/>
        <v>katB</v>
      </c>
      <c r="AG2483" s="153"/>
      <c r="AH2483" s="153"/>
      <c r="AI2483" t="s">
        <v>17879</v>
      </c>
      <c r="AJ2483" t="s">
        <v>17878</v>
      </c>
      <c r="AK2483" s="9" t="str">
        <f>VLOOKUP(Y2483,zdroj!D:AJ,33,0)</f>
        <v>katB</v>
      </c>
    </row>
    <row r="2484" spans="8:37" x14ac:dyDescent="0.25">
      <c r="H2484" s="8"/>
      <c r="I2484" s="8"/>
      <c r="N2484" s="23"/>
      <c r="O2484" s="24"/>
      <c r="P2484" s="19"/>
      <c r="Q2484" s="19"/>
      <c r="R2484" s="19"/>
      <c r="S2484" s="27"/>
      <c r="U2484" s="27"/>
      <c r="Y2484" s="9" t="s">
        <v>514</v>
      </c>
      <c r="Z2484" s="9" t="s">
        <v>462</v>
      </c>
      <c r="AA2484" s="9" t="s">
        <v>198</v>
      </c>
      <c r="AB2484" s="9">
        <v>7984928</v>
      </c>
      <c r="AC2484" s="9" t="s">
        <v>3266</v>
      </c>
      <c r="AD2484" s="9" t="s">
        <v>231</v>
      </c>
      <c r="AE2484" s="5">
        <f t="shared" si="98"/>
        <v>0</v>
      </c>
      <c r="AF2484" s="5" t="str">
        <f t="shared" si="99"/>
        <v>katB</v>
      </c>
      <c r="AG2484" s="153"/>
      <c r="AH2484" s="153"/>
      <c r="AI2484" t="s">
        <v>201</v>
      </c>
      <c r="AJ2484" t="s">
        <v>17878</v>
      </c>
      <c r="AK2484" s="9" t="str">
        <f>VLOOKUP(Y2484,zdroj!D:AJ,33,0)</f>
        <v>katB</v>
      </c>
    </row>
    <row r="2485" spans="8:37" x14ac:dyDescent="0.25">
      <c r="H2485" s="8"/>
      <c r="I2485" s="8"/>
      <c r="N2485" s="23"/>
      <c r="O2485" s="24"/>
      <c r="P2485" s="19"/>
      <c r="Q2485" s="19"/>
      <c r="R2485" s="19"/>
      <c r="S2485" s="27"/>
      <c r="U2485" s="27"/>
      <c r="Y2485" s="9" t="s">
        <v>514</v>
      </c>
      <c r="Z2485" s="9" t="s">
        <v>462</v>
      </c>
      <c r="AA2485" s="9" t="s">
        <v>198</v>
      </c>
      <c r="AB2485" s="9">
        <v>7985282</v>
      </c>
      <c r="AC2485" s="9" t="s">
        <v>3267</v>
      </c>
      <c r="AD2485" s="9" t="s">
        <v>231</v>
      </c>
      <c r="AE2485" s="5">
        <f t="shared" si="98"/>
        <v>0</v>
      </c>
      <c r="AF2485" s="5" t="str">
        <f t="shared" si="99"/>
        <v>katB</v>
      </c>
      <c r="AG2485" s="153"/>
      <c r="AH2485" s="153"/>
      <c r="AI2485" t="s">
        <v>201</v>
      </c>
      <c r="AJ2485" t="s">
        <v>17878</v>
      </c>
      <c r="AK2485" s="9" t="str">
        <f>VLOOKUP(Y2485,zdroj!D:AJ,33,0)</f>
        <v>katB</v>
      </c>
    </row>
    <row r="2486" spans="8:37" x14ac:dyDescent="0.25">
      <c r="H2486" s="8"/>
      <c r="I2486" s="8"/>
      <c r="N2486" s="23"/>
      <c r="O2486" s="24"/>
      <c r="P2486" s="19"/>
      <c r="Q2486" s="19"/>
      <c r="R2486" s="19"/>
      <c r="S2486" s="27"/>
      <c r="U2486" s="27"/>
      <c r="Y2486" s="9" t="s">
        <v>514</v>
      </c>
      <c r="Z2486" s="9" t="s">
        <v>462</v>
      </c>
      <c r="AA2486" s="9" t="s">
        <v>198</v>
      </c>
      <c r="AB2486" s="9">
        <v>7985291</v>
      </c>
      <c r="AC2486" s="9" t="s">
        <v>3268</v>
      </c>
      <c r="AD2486" s="9" t="s">
        <v>231</v>
      </c>
      <c r="AE2486" s="5">
        <f t="shared" si="98"/>
        <v>0</v>
      </c>
      <c r="AF2486" s="5" t="str">
        <f t="shared" si="99"/>
        <v>katB</v>
      </c>
      <c r="AG2486" s="153"/>
      <c r="AH2486" s="153"/>
      <c r="AI2486" t="s">
        <v>201</v>
      </c>
      <c r="AJ2486" t="s">
        <v>17878</v>
      </c>
      <c r="AK2486" s="9" t="str">
        <f>VLOOKUP(Y2486,zdroj!D:AJ,33,0)</f>
        <v>katB</v>
      </c>
    </row>
    <row r="2487" spans="8:37" x14ac:dyDescent="0.25">
      <c r="H2487" s="8"/>
      <c r="I2487" s="8"/>
      <c r="N2487" s="23"/>
      <c r="O2487" s="24"/>
      <c r="P2487" s="19"/>
      <c r="Q2487" s="19"/>
      <c r="R2487" s="19"/>
      <c r="S2487" s="27"/>
      <c r="U2487" s="27"/>
      <c r="Y2487" s="9" t="s">
        <v>514</v>
      </c>
      <c r="Z2487" s="9" t="s">
        <v>462</v>
      </c>
      <c r="AA2487" s="9" t="s">
        <v>198</v>
      </c>
      <c r="AB2487" s="9">
        <v>7985304</v>
      </c>
      <c r="AC2487" s="9" t="s">
        <v>3269</v>
      </c>
      <c r="AD2487" s="9" t="s">
        <v>231</v>
      </c>
      <c r="AE2487" s="5">
        <f t="shared" si="98"/>
        <v>0</v>
      </c>
      <c r="AF2487" s="5" t="str">
        <f t="shared" si="99"/>
        <v>katB</v>
      </c>
      <c r="AG2487" s="153"/>
      <c r="AH2487" s="153"/>
      <c r="AI2487" t="s">
        <v>201</v>
      </c>
      <c r="AJ2487" t="s">
        <v>17878</v>
      </c>
      <c r="AK2487" s="9" t="str">
        <f>VLOOKUP(Y2487,zdroj!D:AJ,33,0)</f>
        <v>katB</v>
      </c>
    </row>
    <row r="2488" spans="8:37" x14ac:dyDescent="0.25">
      <c r="H2488" s="8"/>
      <c r="I2488" s="8"/>
      <c r="N2488" s="23"/>
      <c r="O2488" s="24"/>
      <c r="P2488" s="19"/>
      <c r="Q2488" s="19"/>
      <c r="R2488" s="19"/>
      <c r="S2488" s="27"/>
      <c r="U2488" s="27"/>
      <c r="Y2488" s="9" t="s">
        <v>514</v>
      </c>
      <c r="Z2488" s="9" t="s">
        <v>462</v>
      </c>
      <c r="AA2488" s="9" t="s">
        <v>198</v>
      </c>
      <c r="AB2488" s="9">
        <v>7985312</v>
      </c>
      <c r="AC2488" s="9" t="s">
        <v>3270</v>
      </c>
      <c r="AD2488" s="9" t="s">
        <v>800</v>
      </c>
      <c r="AE2488" s="5">
        <f t="shared" si="98"/>
        <v>0</v>
      </c>
      <c r="AF2488" s="5" t="str">
        <f t="shared" si="99"/>
        <v>Pokryto</v>
      </c>
      <c r="AG2488" s="153"/>
      <c r="AH2488" s="153"/>
      <c r="AI2488" t="s">
        <v>201</v>
      </c>
      <c r="AJ2488" t="s">
        <v>800</v>
      </c>
      <c r="AK2488" s="9" t="str">
        <f>VLOOKUP(Y2488,zdroj!D:AJ,33,0)</f>
        <v>katB</v>
      </c>
    </row>
    <row r="2489" spans="8:37" x14ac:dyDescent="0.25">
      <c r="H2489" s="8"/>
      <c r="I2489" s="8"/>
      <c r="N2489" s="23"/>
      <c r="O2489" s="24"/>
      <c r="P2489" s="19"/>
      <c r="Q2489" s="19"/>
      <c r="R2489" s="19"/>
      <c r="S2489" s="27"/>
      <c r="U2489" s="27"/>
      <c r="Y2489" s="9" t="s">
        <v>514</v>
      </c>
      <c r="Z2489" s="9" t="s">
        <v>462</v>
      </c>
      <c r="AA2489" s="9" t="s">
        <v>198</v>
      </c>
      <c r="AB2489" s="9">
        <v>7985321</v>
      </c>
      <c r="AC2489" s="9" t="s">
        <v>3271</v>
      </c>
      <c r="AD2489" s="9" t="s">
        <v>800</v>
      </c>
      <c r="AE2489" s="5">
        <f t="shared" si="98"/>
        <v>0</v>
      </c>
      <c r="AF2489" s="5" t="str">
        <f t="shared" si="99"/>
        <v>Pokryto</v>
      </c>
      <c r="AG2489" s="153"/>
      <c r="AH2489" s="153"/>
      <c r="AI2489" t="s">
        <v>201</v>
      </c>
      <c r="AJ2489" t="s">
        <v>800</v>
      </c>
      <c r="AK2489" s="9" t="str">
        <f>VLOOKUP(Y2489,zdroj!D:AJ,33,0)</f>
        <v>katB</v>
      </c>
    </row>
    <row r="2490" spans="8:37" x14ac:dyDescent="0.25">
      <c r="H2490" s="8"/>
      <c r="I2490" s="8"/>
      <c r="N2490" s="23"/>
      <c r="O2490" s="24"/>
      <c r="P2490" s="19"/>
      <c r="Q2490" s="19"/>
      <c r="R2490" s="19"/>
      <c r="S2490" s="27"/>
      <c r="U2490" s="27"/>
      <c r="Y2490" s="9" t="s">
        <v>514</v>
      </c>
      <c r="Z2490" s="9" t="s">
        <v>462</v>
      </c>
      <c r="AA2490" s="9" t="s">
        <v>198</v>
      </c>
      <c r="AB2490" s="9">
        <v>7985339</v>
      </c>
      <c r="AC2490" s="9" t="s">
        <v>3272</v>
      </c>
      <c r="AD2490" s="9" t="s">
        <v>231</v>
      </c>
      <c r="AE2490" s="5">
        <f t="shared" si="98"/>
        <v>0</v>
      </c>
      <c r="AF2490" s="5" t="str">
        <f t="shared" si="99"/>
        <v>katB</v>
      </c>
      <c r="AG2490" s="153"/>
      <c r="AH2490" s="153"/>
      <c r="AI2490" t="s">
        <v>201</v>
      </c>
      <c r="AJ2490" t="s">
        <v>17878</v>
      </c>
      <c r="AK2490" s="9" t="str">
        <f>VLOOKUP(Y2490,zdroj!D:AJ,33,0)</f>
        <v>katB</v>
      </c>
    </row>
    <row r="2491" spans="8:37" x14ac:dyDescent="0.25">
      <c r="H2491" s="8"/>
      <c r="I2491" s="8"/>
      <c r="N2491" s="23"/>
      <c r="O2491" s="24"/>
      <c r="P2491" s="19"/>
      <c r="Q2491" s="19"/>
      <c r="R2491" s="19"/>
      <c r="S2491" s="27"/>
      <c r="U2491" s="27"/>
      <c r="Y2491" s="9" t="s">
        <v>514</v>
      </c>
      <c r="Z2491" s="9" t="s">
        <v>462</v>
      </c>
      <c r="AA2491" s="9" t="s">
        <v>198</v>
      </c>
      <c r="AB2491" s="9">
        <v>7985347</v>
      </c>
      <c r="AC2491" s="9" t="s">
        <v>3273</v>
      </c>
      <c r="AD2491" s="9" t="s">
        <v>800</v>
      </c>
      <c r="AE2491" s="5">
        <f t="shared" si="98"/>
        <v>0</v>
      </c>
      <c r="AF2491" s="5" t="str">
        <f t="shared" si="99"/>
        <v>Pokryto</v>
      </c>
      <c r="AG2491" s="153"/>
      <c r="AH2491" s="153"/>
      <c r="AI2491" t="s">
        <v>201</v>
      </c>
      <c r="AJ2491" t="s">
        <v>800</v>
      </c>
      <c r="AK2491" s="9" t="str">
        <f>VLOOKUP(Y2491,zdroj!D:AJ,33,0)</f>
        <v>katB</v>
      </c>
    </row>
    <row r="2492" spans="8:37" x14ac:dyDescent="0.25">
      <c r="H2492" s="8"/>
      <c r="I2492" s="8"/>
      <c r="N2492" s="23"/>
      <c r="O2492" s="24"/>
      <c r="P2492" s="19"/>
      <c r="Q2492" s="19"/>
      <c r="R2492" s="19"/>
      <c r="S2492" s="27"/>
      <c r="U2492" s="27"/>
      <c r="Y2492" s="9" t="s">
        <v>514</v>
      </c>
      <c r="Z2492" s="9" t="s">
        <v>462</v>
      </c>
      <c r="AA2492" s="9" t="s">
        <v>198</v>
      </c>
      <c r="AB2492" s="9">
        <v>7985355</v>
      </c>
      <c r="AC2492" s="9" t="s">
        <v>3274</v>
      </c>
      <c r="AD2492" s="9" t="s">
        <v>231</v>
      </c>
      <c r="AE2492" s="5">
        <f t="shared" si="98"/>
        <v>0</v>
      </c>
      <c r="AF2492" s="5" t="str">
        <f t="shared" si="99"/>
        <v>katB</v>
      </c>
      <c r="AG2492" s="153"/>
      <c r="AH2492" s="153"/>
      <c r="AI2492" t="s">
        <v>17879</v>
      </c>
      <c r="AJ2492" t="s">
        <v>17878</v>
      </c>
      <c r="AK2492" s="9" t="str">
        <f>VLOOKUP(Y2492,zdroj!D:AJ,33,0)</f>
        <v>katB</v>
      </c>
    </row>
    <row r="2493" spans="8:37" x14ac:dyDescent="0.25">
      <c r="H2493" s="8"/>
      <c r="I2493" s="8"/>
      <c r="N2493" s="23"/>
      <c r="O2493" s="24"/>
      <c r="P2493" s="19"/>
      <c r="Q2493" s="19"/>
      <c r="R2493" s="19"/>
      <c r="S2493" s="27"/>
      <c r="U2493" s="27"/>
      <c r="Y2493" s="9" t="s">
        <v>514</v>
      </c>
      <c r="Z2493" s="9" t="s">
        <v>462</v>
      </c>
      <c r="AA2493" s="9" t="s">
        <v>198</v>
      </c>
      <c r="AB2493" s="9">
        <v>7985363</v>
      </c>
      <c r="AC2493" s="9" t="s">
        <v>3275</v>
      </c>
      <c r="AD2493" s="9" t="s">
        <v>800</v>
      </c>
      <c r="AE2493" s="5">
        <f t="shared" si="98"/>
        <v>0</v>
      </c>
      <c r="AF2493" s="5" t="str">
        <f t="shared" si="99"/>
        <v>Pokryto</v>
      </c>
      <c r="AG2493" s="153"/>
      <c r="AH2493" s="153"/>
      <c r="AI2493" t="s">
        <v>17879</v>
      </c>
      <c r="AJ2493" t="s">
        <v>800</v>
      </c>
      <c r="AK2493" s="9" t="str">
        <f>VLOOKUP(Y2493,zdroj!D:AJ,33,0)</f>
        <v>katB</v>
      </c>
    </row>
    <row r="2494" spans="8:37" x14ac:dyDescent="0.25">
      <c r="H2494" s="8"/>
      <c r="I2494" s="8"/>
      <c r="N2494" s="23"/>
      <c r="O2494" s="24"/>
      <c r="P2494" s="19"/>
      <c r="Q2494" s="19"/>
      <c r="R2494" s="19"/>
      <c r="S2494" s="27"/>
      <c r="U2494" s="27"/>
      <c r="Y2494" s="9" t="s">
        <v>514</v>
      </c>
      <c r="Z2494" s="9" t="s">
        <v>462</v>
      </c>
      <c r="AA2494" s="9" t="s">
        <v>198</v>
      </c>
      <c r="AB2494" s="9">
        <v>7985371</v>
      </c>
      <c r="AC2494" s="9" t="s">
        <v>3276</v>
      </c>
      <c r="AD2494" s="9" t="s">
        <v>800</v>
      </c>
      <c r="AE2494" s="5">
        <f t="shared" si="98"/>
        <v>0</v>
      </c>
      <c r="AF2494" s="5" t="str">
        <f t="shared" si="99"/>
        <v>Pokryto</v>
      </c>
      <c r="AG2494" s="153"/>
      <c r="AH2494" s="153"/>
      <c r="AI2494" t="s">
        <v>17879</v>
      </c>
      <c r="AJ2494" t="s">
        <v>800</v>
      </c>
      <c r="AK2494" s="9" t="str">
        <f>VLOOKUP(Y2494,zdroj!D:AJ,33,0)</f>
        <v>katB</v>
      </c>
    </row>
    <row r="2495" spans="8:37" x14ac:dyDescent="0.25">
      <c r="H2495" s="8"/>
      <c r="I2495" s="8"/>
      <c r="N2495" s="23"/>
      <c r="O2495" s="24"/>
      <c r="P2495" s="19"/>
      <c r="Q2495" s="19"/>
      <c r="R2495" s="19"/>
      <c r="S2495" s="27"/>
      <c r="U2495" s="27"/>
      <c r="Y2495" s="9" t="s">
        <v>514</v>
      </c>
      <c r="Z2495" s="9" t="s">
        <v>462</v>
      </c>
      <c r="AA2495" s="9" t="s">
        <v>198</v>
      </c>
      <c r="AB2495" s="9">
        <v>7984936</v>
      </c>
      <c r="AC2495" s="9" t="s">
        <v>3277</v>
      </c>
      <c r="AD2495" s="9" t="s">
        <v>231</v>
      </c>
      <c r="AE2495" s="5">
        <f t="shared" si="98"/>
        <v>0</v>
      </c>
      <c r="AF2495" s="5" t="str">
        <f t="shared" si="99"/>
        <v>katB</v>
      </c>
      <c r="AG2495" s="153"/>
      <c r="AH2495" s="153"/>
      <c r="AI2495" t="s">
        <v>201</v>
      </c>
      <c r="AJ2495" t="s">
        <v>17878</v>
      </c>
      <c r="AK2495" s="9" t="str">
        <f>VLOOKUP(Y2495,zdroj!D:AJ,33,0)</f>
        <v>katB</v>
      </c>
    </row>
    <row r="2496" spans="8:37" x14ac:dyDescent="0.25">
      <c r="H2496" s="8"/>
      <c r="I2496" s="8"/>
      <c r="N2496" s="23"/>
      <c r="O2496" s="24"/>
      <c r="P2496" s="19"/>
      <c r="Q2496" s="19"/>
      <c r="R2496" s="19"/>
      <c r="S2496" s="27"/>
      <c r="U2496" s="27"/>
      <c r="Y2496" s="9" t="s">
        <v>514</v>
      </c>
      <c r="Z2496" s="9" t="s">
        <v>462</v>
      </c>
      <c r="AA2496" s="9" t="s">
        <v>198</v>
      </c>
      <c r="AB2496" s="9">
        <v>7985380</v>
      </c>
      <c r="AC2496" s="9" t="s">
        <v>3278</v>
      </c>
      <c r="AD2496" s="9" t="s">
        <v>800</v>
      </c>
      <c r="AE2496" s="5">
        <f t="shared" si="98"/>
        <v>0</v>
      </c>
      <c r="AF2496" s="5" t="str">
        <f t="shared" si="99"/>
        <v>Pokryto</v>
      </c>
      <c r="AG2496" s="153"/>
      <c r="AH2496" s="153"/>
      <c r="AI2496" t="s">
        <v>201</v>
      </c>
      <c r="AJ2496" t="s">
        <v>800</v>
      </c>
      <c r="AK2496" s="9" t="str">
        <f>VLOOKUP(Y2496,zdroj!D:AJ,33,0)</f>
        <v>katB</v>
      </c>
    </row>
    <row r="2497" spans="8:37" x14ac:dyDescent="0.25">
      <c r="H2497" s="8"/>
      <c r="I2497" s="8"/>
      <c r="N2497" s="23"/>
      <c r="O2497" s="24"/>
      <c r="P2497" s="19"/>
      <c r="Q2497" s="19"/>
      <c r="R2497" s="19"/>
      <c r="S2497" s="27"/>
      <c r="U2497" s="27"/>
      <c r="Y2497" s="9" t="s">
        <v>514</v>
      </c>
      <c r="Z2497" s="9" t="s">
        <v>462</v>
      </c>
      <c r="AA2497" s="9" t="s">
        <v>198</v>
      </c>
      <c r="AB2497" s="9">
        <v>7984227</v>
      </c>
      <c r="AC2497" s="9" t="s">
        <v>3279</v>
      </c>
      <c r="AD2497" s="9" t="s">
        <v>800</v>
      </c>
      <c r="AE2497" s="5">
        <f t="shared" si="98"/>
        <v>0</v>
      </c>
      <c r="AF2497" s="5" t="str">
        <f t="shared" si="99"/>
        <v>Pokryto</v>
      </c>
      <c r="AG2497" s="153"/>
      <c r="AH2497" s="153"/>
      <c r="AI2497" t="s">
        <v>201</v>
      </c>
      <c r="AJ2497" t="s">
        <v>800</v>
      </c>
      <c r="AK2497" s="9" t="str">
        <f>VLOOKUP(Y2497,zdroj!D:AJ,33,0)</f>
        <v>katB</v>
      </c>
    </row>
    <row r="2498" spans="8:37" x14ac:dyDescent="0.25">
      <c r="H2498" s="8"/>
      <c r="I2498" s="8"/>
      <c r="N2498" s="23"/>
      <c r="O2498" s="24"/>
      <c r="P2498" s="19"/>
      <c r="Q2498" s="19"/>
      <c r="R2498" s="19"/>
      <c r="S2498" s="27"/>
      <c r="U2498" s="27"/>
      <c r="Y2498" s="9" t="s">
        <v>514</v>
      </c>
      <c r="Z2498" s="9" t="s">
        <v>462</v>
      </c>
      <c r="AA2498" s="9" t="s">
        <v>198</v>
      </c>
      <c r="AB2498" s="9">
        <v>7985398</v>
      </c>
      <c r="AC2498" s="9" t="s">
        <v>3280</v>
      </c>
      <c r="AD2498" s="9" t="s">
        <v>231</v>
      </c>
      <c r="AE2498" s="5">
        <f t="shared" si="98"/>
        <v>0</v>
      </c>
      <c r="AF2498" s="5" t="str">
        <f t="shared" si="99"/>
        <v>katB</v>
      </c>
      <c r="AG2498" s="153"/>
      <c r="AH2498" s="153"/>
      <c r="AI2498" t="s">
        <v>201</v>
      </c>
      <c r="AJ2498" t="s">
        <v>17878</v>
      </c>
      <c r="AK2498" s="9" t="str">
        <f>VLOOKUP(Y2498,zdroj!D:AJ,33,0)</f>
        <v>katB</v>
      </c>
    </row>
    <row r="2499" spans="8:37" x14ac:dyDescent="0.25">
      <c r="H2499" s="8"/>
      <c r="I2499" s="8"/>
      <c r="N2499" s="23"/>
      <c r="O2499" s="24"/>
      <c r="P2499" s="19"/>
      <c r="Q2499" s="19"/>
      <c r="R2499" s="19"/>
      <c r="S2499" s="27"/>
      <c r="U2499" s="27"/>
      <c r="Y2499" s="9" t="s">
        <v>514</v>
      </c>
      <c r="Z2499" s="9" t="s">
        <v>462</v>
      </c>
      <c r="AA2499" s="9" t="s">
        <v>198</v>
      </c>
      <c r="AB2499" s="9">
        <v>7985401</v>
      </c>
      <c r="AC2499" s="9" t="s">
        <v>3281</v>
      </c>
      <c r="AD2499" s="9" t="s">
        <v>231</v>
      </c>
      <c r="AE2499" s="5">
        <f t="shared" si="98"/>
        <v>0</v>
      </c>
      <c r="AF2499" s="5" t="str">
        <f t="shared" si="99"/>
        <v>katB</v>
      </c>
      <c r="AG2499" s="153"/>
      <c r="AH2499" s="153"/>
      <c r="AI2499" t="s">
        <v>201</v>
      </c>
      <c r="AJ2499" t="s">
        <v>17878</v>
      </c>
      <c r="AK2499" s="9" t="str">
        <f>VLOOKUP(Y2499,zdroj!D:AJ,33,0)</f>
        <v>katB</v>
      </c>
    </row>
    <row r="2500" spans="8:37" x14ac:dyDescent="0.25">
      <c r="H2500" s="8"/>
      <c r="I2500" s="8"/>
      <c r="N2500" s="23"/>
      <c r="O2500" s="24"/>
      <c r="P2500" s="19"/>
      <c r="Q2500" s="19"/>
      <c r="R2500" s="19"/>
      <c r="S2500" s="27"/>
      <c r="U2500" s="27"/>
      <c r="Y2500" s="9" t="s">
        <v>514</v>
      </c>
      <c r="Z2500" s="9" t="s">
        <v>462</v>
      </c>
      <c r="AA2500" s="9" t="s">
        <v>198</v>
      </c>
      <c r="AB2500" s="9">
        <v>7985410</v>
      </c>
      <c r="AC2500" s="9" t="s">
        <v>3282</v>
      </c>
      <c r="AD2500" s="9" t="s">
        <v>231</v>
      </c>
      <c r="AE2500" s="5">
        <f t="shared" si="98"/>
        <v>0</v>
      </c>
      <c r="AF2500" s="5" t="str">
        <f t="shared" si="99"/>
        <v>katB</v>
      </c>
      <c r="AG2500" s="153"/>
      <c r="AH2500" s="153"/>
      <c r="AI2500" t="s">
        <v>201</v>
      </c>
      <c r="AJ2500" t="s">
        <v>17878</v>
      </c>
      <c r="AK2500" s="9" t="str">
        <f>VLOOKUP(Y2500,zdroj!D:AJ,33,0)</f>
        <v>katB</v>
      </c>
    </row>
    <row r="2501" spans="8:37" x14ac:dyDescent="0.25">
      <c r="H2501" s="8"/>
      <c r="I2501" s="8"/>
      <c r="N2501" s="23"/>
      <c r="O2501" s="24"/>
      <c r="P2501" s="19"/>
      <c r="Q2501" s="19"/>
      <c r="R2501" s="19"/>
      <c r="S2501" s="27"/>
      <c r="U2501" s="27"/>
      <c r="Y2501" s="9" t="s">
        <v>514</v>
      </c>
      <c r="Z2501" s="9" t="s">
        <v>462</v>
      </c>
      <c r="AA2501" s="9" t="s">
        <v>198</v>
      </c>
      <c r="AB2501" s="9">
        <v>7985428</v>
      </c>
      <c r="AC2501" s="9" t="s">
        <v>3283</v>
      </c>
      <c r="AD2501" s="9" t="s">
        <v>231</v>
      </c>
      <c r="AE2501" s="5">
        <f t="shared" si="98"/>
        <v>0</v>
      </c>
      <c r="AF2501" s="5" t="str">
        <f t="shared" si="99"/>
        <v>katB</v>
      </c>
      <c r="AG2501" s="153"/>
      <c r="AH2501" s="153"/>
      <c r="AI2501" t="s">
        <v>201</v>
      </c>
      <c r="AJ2501" t="s">
        <v>17878</v>
      </c>
      <c r="AK2501" s="9" t="str">
        <f>VLOOKUP(Y2501,zdroj!D:AJ,33,0)</f>
        <v>katB</v>
      </c>
    </row>
    <row r="2502" spans="8:37" x14ac:dyDescent="0.25">
      <c r="H2502" s="8"/>
      <c r="I2502" s="8"/>
      <c r="N2502" s="23"/>
      <c r="O2502" s="24"/>
      <c r="P2502" s="19"/>
      <c r="Q2502" s="19"/>
      <c r="R2502" s="19"/>
      <c r="S2502" s="27"/>
      <c r="U2502" s="27"/>
      <c r="Y2502" s="9" t="s">
        <v>514</v>
      </c>
      <c r="Z2502" s="9" t="s">
        <v>462</v>
      </c>
      <c r="AA2502" s="9" t="s">
        <v>198</v>
      </c>
      <c r="AB2502" s="9">
        <v>7985517</v>
      </c>
      <c r="AC2502" s="9" t="s">
        <v>3284</v>
      </c>
      <c r="AD2502" s="9" t="s">
        <v>800</v>
      </c>
      <c r="AE2502" s="5">
        <f t="shared" si="98"/>
        <v>0</v>
      </c>
      <c r="AF2502" s="5" t="str">
        <f t="shared" si="99"/>
        <v>Pokryto</v>
      </c>
      <c r="AG2502" s="153"/>
      <c r="AH2502" s="153"/>
      <c r="AI2502" t="s">
        <v>201</v>
      </c>
      <c r="AJ2502" t="s">
        <v>800</v>
      </c>
      <c r="AK2502" s="9" t="str">
        <f>VLOOKUP(Y2502,zdroj!D:AJ,33,0)</f>
        <v>katB</v>
      </c>
    </row>
    <row r="2503" spans="8:37" x14ac:dyDescent="0.25">
      <c r="H2503" s="8"/>
      <c r="I2503" s="8"/>
      <c r="N2503" s="23"/>
      <c r="O2503" s="24"/>
      <c r="P2503" s="19"/>
      <c r="Q2503" s="19"/>
      <c r="R2503" s="19"/>
      <c r="S2503" s="27"/>
      <c r="U2503" s="27"/>
      <c r="Y2503" s="9" t="s">
        <v>514</v>
      </c>
      <c r="Z2503" s="9" t="s">
        <v>462</v>
      </c>
      <c r="AA2503" s="9" t="s">
        <v>198</v>
      </c>
      <c r="AB2503" s="9">
        <v>7985525</v>
      </c>
      <c r="AC2503" s="9" t="s">
        <v>3285</v>
      </c>
      <c r="AD2503" s="9" t="s">
        <v>800</v>
      </c>
      <c r="AE2503" s="5">
        <f t="shared" si="98"/>
        <v>0</v>
      </c>
      <c r="AF2503" s="5" t="str">
        <f t="shared" si="99"/>
        <v>Pokryto</v>
      </c>
      <c r="AG2503" s="153"/>
      <c r="AH2503" s="153"/>
      <c r="AI2503" t="s">
        <v>201</v>
      </c>
      <c r="AJ2503" t="s">
        <v>800</v>
      </c>
      <c r="AK2503" s="9" t="str">
        <f>VLOOKUP(Y2503,zdroj!D:AJ,33,0)</f>
        <v>katB</v>
      </c>
    </row>
    <row r="2504" spans="8:37" x14ac:dyDescent="0.25">
      <c r="H2504" s="8"/>
      <c r="I2504" s="8"/>
      <c r="N2504" s="23"/>
      <c r="O2504" s="24"/>
      <c r="P2504" s="19"/>
      <c r="Q2504" s="19"/>
      <c r="R2504" s="19"/>
      <c r="S2504" s="27"/>
      <c r="U2504" s="27"/>
      <c r="Y2504" s="9" t="s">
        <v>514</v>
      </c>
      <c r="Z2504" s="9" t="s">
        <v>462</v>
      </c>
      <c r="AA2504" s="9" t="s">
        <v>198</v>
      </c>
      <c r="AB2504" s="9">
        <v>7985533</v>
      </c>
      <c r="AC2504" s="9" t="s">
        <v>3286</v>
      </c>
      <c r="AD2504" s="9" t="s">
        <v>800</v>
      </c>
      <c r="AE2504" s="5">
        <f t="shared" si="98"/>
        <v>0</v>
      </c>
      <c r="AF2504" s="5" t="str">
        <f t="shared" si="99"/>
        <v>Pokryto</v>
      </c>
      <c r="AG2504" s="153"/>
      <c r="AH2504" s="153"/>
      <c r="AI2504" t="s">
        <v>201</v>
      </c>
      <c r="AJ2504" t="s">
        <v>800</v>
      </c>
      <c r="AK2504" s="9" t="str">
        <f>VLOOKUP(Y2504,zdroj!D:AJ,33,0)</f>
        <v>katB</v>
      </c>
    </row>
    <row r="2505" spans="8:37" x14ac:dyDescent="0.25">
      <c r="H2505" s="8"/>
      <c r="I2505" s="8"/>
      <c r="N2505" s="23"/>
      <c r="O2505" s="24"/>
      <c r="P2505" s="19"/>
      <c r="Q2505" s="19"/>
      <c r="R2505" s="19"/>
      <c r="S2505" s="27"/>
      <c r="U2505" s="27"/>
      <c r="Y2505" s="9" t="s">
        <v>514</v>
      </c>
      <c r="Z2505" s="9" t="s">
        <v>462</v>
      </c>
      <c r="AA2505" s="9" t="s">
        <v>198</v>
      </c>
      <c r="AB2505" s="9">
        <v>7985541</v>
      </c>
      <c r="AC2505" s="9" t="s">
        <v>3287</v>
      </c>
      <c r="AD2505" s="9" t="s">
        <v>800</v>
      </c>
      <c r="AE2505" s="5">
        <f t="shared" si="98"/>
        <v>0</v>
      </c>
      <c r="AF2505" s="5" t="str">
        <f t="shared" si="99"/>
        <v>Pokryto</v>
      </c>
      <c r="AG2505" s="153"/>
      <c r="AH2505" s="153"/>
      <c r="AI2505" t="s">
        <v>201</v>
      </c>
      <c r="AJ2505" t="s">
        <v>800</v>
      </c>
      <c r="AK2505" s="9" t="str">
        <f>VLOOKUP(Y2505,zdroj!D:AJ,33,0)</f>
        <v>katB</v>
      </c>
    </row>
    <row r="2506" spans="8:37" x14ac:dyDescent="0.25">
      <c r="H2506" s="8"/>
      <c r="I2506" s="8"/>
      <c r="N2506" s="23"/>
      <c r="O2506" s="24"/>
      <c r="P2506" s="19"/>
      <c r="Q2506" s="19"/>
      <c r="R2506" s="19"/>
      <c r="S2506" s="27"/>
      <c r="U2506" s="27"/>
      <c r="Y2506" s="9" t="s">
        <v>514</v>
      </c>
      <c r="Z2506" s="9" t="s">
        <v>462</v>
      </c>
      <c r="AA2506" s="9" t="s">
        <v>198</v>
      </c>
      <c r="AB2506" s="9">
        <v>7984944</v>
      </c>
      <c r="AC2506" s="9" t="s">
        <v>3288</v>
      </c>
      <c r="AD2506" s="9" t="s">
        <v>231</v>
      </c>
      <c r="AE2506" s="5">
        <f t="shared" ref="AE2506:AE2569" si="100">VLOOKUP(Y2506,K:T,10,0)</f>
        <v>0</v>
      </c>
      <c r="AF2506" s="5" t="str">
        <f t="shared" ref="AF2506:AF2569" si="101">IF(AE2506="A",IF(AD2506="katA","katB",AD2506),AD2506)</f>
        <v>katB</v>
      </c>
      <c r="AG2506" s="153"/>
      <c r="AH2506" s="153"/>
      <c r="AI2506" t="s">
        <v>201</v>
      </c>
      <c r="AJ2506" t="s">
        <v>17878</v>
      </c>
      <c r="AK2506" s="9" t="str">
        <f>VLOOKUP(Y2506,zdroj!D:AJ,33,0)</f>
        <v>katB</v>
      </c>
    </row>
    <row r="2507" spans="8:37" x14ac:dyDescent="0.25">
      <c r="H2507" s="8"/>
      <c r="I2507" s="8"/>
      <c r="N2507" s="23"/>
      <c r="O2507" s="24"/>
      <c r="P2507" s="19"/>
      <c r="Q2507" s="19"/>
      <c r="R2507" s="19"/>
      <c r="S2507" s="27"/>
      <c r="U2507" s="27"/>
      <c r="Y2507" s="9" t="s">
        <v>514</v>
      </c>
      <c r="Z2507" s="9" t="s">
        <v>462</v>
      </c>
      <c r="AA2507" s="9" t="s">
        <v>198</v>
      </c>
      <c r="AB2507" s="9">
        <v>7985550</v>
      </c>
      <c r="AC2507" s="9" t="s">
        <v>3289</v>
      </c>
      <c r="AD2507" s="9" t="s">
        <v>800</v>
      </c>
      <c r="AE2507" s="5">
        <f t="shared" si="100"/>
        <v>0</v>
      </c>
      <c r="AF2507" s="5" t="str">
        <f t="shared" si="101"/>
        <v>Pokryto</v>
      </c>
      <c r="AG2507" s="153"/>
      <c r="AH2507" s="153"/>
      <c r="AI2507" t="s">
        <v>201</v>
      </c>
      <c r="AJ2507" t="s">
        <v>800</v>
      </c>
      <c r="AK2507" s="9" t="str">
        <f>VLOOKUP(Y2507,zdroj!D:AJ,33,0)</f>
        <v>katB</v>
      </c>
    </row>
    <row r="2508" spans="8:37" x14ac:dyDescent="0.25">
      <c r="H2508" s="8"/>
      <c r="I2508" s="8"/>
      <c r="N2508" s="23"/>
      <c r="O2508" s="24"/>
      <c r="P2508" s="19"/>
      <c r="Q2508" s="19"/>
      <c r="R2508" s="19"/>
      <c r="S2508" s="27"/>
      <c r="U2508" s="27"/>
      <c r="Y2508" s="9" t="s">
        <v>514</v>
      </c>
      <c r="Z2508" s="9" t="s">
        <v>462</v>
      </c>
      <c r="AA2508" s="9" t="s">
        <v>198</v>
      </c>
      <c r="AB2508" s="9">
        <v>7985568</v>
      </c>
      <c r="AC2508" s="9" t="s">
        <v>3290</v>
      </c>
      <c r="AD2508" s="9" t="s">
        <v>800</v>
      </c>
      <c r="AE2508" s="5">
        <f t="shared" si="100"/>
        <v>0</v>
      </c>
      <c r="AF2508" s="5" t="str">
        <f t="shared" si="101"/>
        <v>Pokryto</v>
      </c>
      <c r="AG2508" s="153"/>
      <c r="AH2508" s="153"/>
      <c r="AI2508" t="s">
        <v>201</v>
      </c>
      <c r="AJ2508" t="s">
        <v>800</v>
      </c>
      <c r="AK2508" s="9" t="str">
        <f>VLOOKUP(Y2508,zdroj!D:AJ,33,0)</f>
        <v>katB</v>
      </c>
    </row>
    <row r="2509" spans="8:37" x14ac:dyDescent="0.25">
      <c r="H2509" s="8"/>
      <c r="I2509" s="8"/>
      <c r="N2509" s="23"/>
      <c r="O2509" s="24"/>
      <c r="P2509" s="19"/>
      <c r="Q2509" s="19"/>
      <c r="R2509" s="19"/>
      <c r="S2509" s="27"/>
      <c r="U2509" s="27"/>
      <c r="Y2509" s="9" t="s">
        <v>514</v>
      </c>
      <c r="Z2509" s="9" t="s">
        <v>462</v>
      </c>
      <c r="AA2509" s="9" t="s">
        <v>198</v>
      </c>
      <c r="AB2509" s="9">
        <v>7985576</v>
      </c>
      <c r="AC2509" s="9" t="s">
        <v>3291</v>
      </c>
      <c r="AD2509" s="9" t="s">
        <v>800</v>
      </c>
      <c r="AE2509" s="5">
        <f t="shared" si="100"/>
        <v>0</v>
      </c>
      <c r="AF2509" s="5" t="str">
        <f t="shared" si="101"/>
        <v>Pokryto</v>
      </c>
      <c r="AG2509" s="153"/>
      <c r="AH2509" s="153"/>
      <c r="AI2509" t="s">
        <v>201</v>
      </c>
      <c r="AJ2509" t="s">
        <v>800</v>
      </c>
      <c r="AK2509" s="9" t="str">
        <f>VLOOKUP(Y2509,zdroj!D:AJ,33,0)</f>
        <v>katB</v>
      </c>
    </row>
    <row r="2510" spans="8:37" x14ac:dyDescent="0.25">
      <c r="H2510" s="8"/>
      <c r="I2510" s="8"/>
      <c r="N2510" s="23"/>
      <c r="O2510" s="24"/>
      <c r="P2510" s="19"/>
      <c r="Q2510" s="19"/>
      <c r="R2510" s="19"/>
      <c r="S2510" s="27"/>
      <c r="U2510" s="27"/>
      <c r="Y2510" s="9" t="s">
        <v>514</v>
      </c>
      <c r="Z2510" s="9" t="s">
        <v>462</v>
      </c>
      <c r="AA2510" s="9" t="s">
        <v>198</v>
      </c>
      <c r="AB2510" s="9">
        <v>7985584</v>
      </c>
      <c r="AC2510" s="9" t="s">
        <v>3292</v>
      </c>
      <c r="AD2510" s="9" t="s">
        <v>800</v>
      </c>
      <c r="AE2510" s="5">
        <f t="shared" si="100"/>
        <v>0</v>
      </c>
      <c r="AF2510" s="5" t="str">
        <f t="shared" si="101"/>
        <v>Pokryto</v>
      </c>
      <c r="AG2510" s="153"/>
      <c r="AH2510" s="153"/>
      <c r="AI2510" t="s">
        <v>201</v>
      </c>
      <c r="AJ2510" t="s">
        <v>800</v>
      </c>
      <c r="AK2510" s="9" t="str">
        <f>VLOOKUP(Y2510,zdroj!D:AJ,33,0)</f>
        <v>katB</v>
      </c>
    </row>
    <row r="2511" spans="8:37" x14ac:dyDescent="0.25">
      <c r="H2511" s="8"/>
      <c r="I2511" s="8"/>
      <c r="N2511" s="23"/>
      <c r="O2511" s="24"/>
      <c r="P2511" s="19"/>
      <c r="Q2511" s="19"/>
      <c r="R2511" s="19"/>
      <c r="S2511" s="27"/>
      <c r="U2511" s="27"/>
      <c r="Y2511" s="9" t="s">
        <v>514</v>
      </c>
      <c r="Z2511" s="9" t="s">
        <v>462</v>
      </c>
      <c r="AA2511" s="9" t="s">
        <v>198</v>
      </c>
      <c r="AB2511" s="9">
        <v>7985592</v>
      </c>
      <c r="AC2511" s="9" t="s">
        <v>3293</v>
      </c>
      <c r="AD2511" s="9" t="s">
        <v>231</v>
      </c>
      <c r="AE2511" s="5">
        <f t="shared" si="100"/>
        <v>0</v>
      </c>
      <c r="AF2511" s="5" t="str">
        <f t="shared" si="101"/>
        <v>katB</v>
      </c>
      <c r="AG2511" s="153"/>
      <c r="AH2511" s="153"/>
      <c r="AI2511" t="s">
        <v>201</v>
      </c>
      <c r="AJ2511" t="s">
        <v>17878</v>
      </c>
      <c r="AK2511" s="9" t="str">
        <f>VLOOKUP(Y2511,zdroj!D:AJ,33,0)</f>
        <v>katB</v>
      </c>
    </row>
    <row r="2512" spans="8:37" x14ac:dyDescent="0.25">
      <c r="H2512" s="8"/>
      <c r="I2512" s="8"/>
      <c r="N2512" s="23"/>
      <c r="O2512" s="24"/>
      <c r="P2512" s="19"/>
      <c r="Q2512" s="19"/>
      <c r="R2512" s="19"/>
      <c r="S2512" s="27"/>
      <c r="U2512" s="27"/>
      <c r="Y2512" s="9" t="s">
        <v>514</v>
      </c>
      <c r="Z2512" s="9" t="s">
        <v>462</v>
      </c>
      <c r="AA2512" s="9" t="s">
        <v>198</v>
      </c>
      <c r="AB2512" s="9">
        <v>7985606</v>
      </c>
      <c r="AC2512" s="9" t="s">
        <v>3294</v>
      </c>
      <c r="AD2512" s="9" t="s">
        <v>231</v>
      </c>
      <c r="AE2512" s="5">
        <f t="shared" si="100"/>
        <v>0</v>
      </c>
      <c r="AF2512" s="5" t="str">
        <f t="shared" si="101"/>
        <v>katB</v>
      </c>
      <c r="AG2512" s="153"/>
      <c r="AH2512" s="153"/>
      <c r="AI2512" t="s">
        <v>17884</v>
      </c>
      <c r="AJ2512" t="s">
        <v>17878</v>
      </c>
      <c r="AK2512" s="9" t="str">
        <f>VLOOKUP(Y2512,zdroj!D:AJ,33,0)</f>
        <v>katB</v>
      </c>
    </row>
    <row r="2513" spans="8:37" x14ac:dyDescent="0.25">
      <c r="H2513" s="8"/>
      <c r="I2513" s="8"/>
      <c r="N2513" s="23"/>
      <c r="O2513" s="24"/>
      <c r="P2513" s="19"/>
      <c r="Q2513" s="19"/>
      <c r="R2513" s="19"/>
      <c r="S2513" s="27"/>
      <c r="U2513" s="27"/>
      <c r="Y2513" s="9" t="s">
        <v>514</v>
      </c>
      <c r="Z2513" s="9" t="s">
        <v>462</v>
      </c>
      <c r="AA2513" s="9" t="s">
        <v>198</v>
      </c>
      <c r="AB2513" s="9">
        <v>7985614</v>
      </c>
      <c r="AC2513" s="9" t="s">
        <v>3295</v>
      </c>
      <c r="AD2513" s="9" t="s">
        <v>231</v>
      </c>
      <c r="AE2513" s="5">
        <f t="shared" si="100"/>
        <v>0</v>
      </c>
      <c r="AF2513" s="5" t="str">
        <f t="shared" si="101"/>
        <v>katB</v>
      </c>
      <c r="AG2513" s="153"/>
      <c r="AH2513" s="153"/>
      <c r="AI2513" t="s">
        <v>201</v>
      </c>
      <c r="AJ2513" t="s">
        <v>17878</v>
      </c>
      <c r="AK2513" s="9" t="str">
        <f>VLOOKUP(Y2513,zdroj!D:AJ,33,0)</f>
        <v>katB</v>
      </c>
    </row>
    <row r="2514" spans="8:37" x14ac:dyDescent="0.25">
      <c r="H2514" s="8"/>
      <c r="I2514" s="8"/>
      <c r="N2514" s="23"/>
      <c r="O2514" s="24"/>
      <c r="P2514" s="19"/>
      <c r="Q2514" s="19"/>
      <c r="R2514" s="19"/>
      <c r="S2514" s="27"/>
      <c r="U2514" s="27"/>
      <c r="Y2514" s="9" t="s">
        <v>514</v>
      </c>
      <c r="Z2514" s="9" t="s">
        <v>462</v>
      </c>
      <c r="AA2514" s="9" t="s">
        <v>198</v>
      </c>
      <c r="AB2514" s="9">
        <v>7985622</v>
      </c>
      <c r="AC2514" s="9" t="s">
        <v>3296</v>
      </c>
      <c r="AD2514" s="9" t="s">
        <v>800</v>
      </c>
      <c r="AE2514" s="5">
        <f t="shared" si="100"/>
        <v>0</v>
      </c>
      <c r="AF2514" s="5" t="str">
        <f t="shared" si="101"/>
        <v>Pokryto</v>
      </c>
      <c r="AG2514" s="153"/>
      <c r="AH2514" s="153"/>
      <c r="AI2514" t="s">
        <v>201</v>
      </c>
      <c r="AJ2514" t="s">
        <v>800</v>
      </c>
      <c r="AK2514" s="9" t="str">
        <f>VLOOKUP(Y2514,zdroj!D:AJ,33,0)</f>
        <v>katB</v>
      </c>
    </row>
    <row r="2515" spans="8:37" x14ac:dyDescent="0.25">
      <c r="H2515" s="8"/>
      <c r="I2515" s="8"/>
      <c r="N2515" s="23"/>
      <c r="O2515" s="24"/>
      <c r="P2515" s="19"/>
      <c r="Q2515" s="19"/>
      <c r="R2515" s="19"/>
      <c r="S2515" s="27"/>
      <c r="U2515" s="27"/>
      <c r="Y2515" s="9" t="s">
        <v>514</v>
      </c>
      <c r="Z2515" s="9" t="s">
        <v>462</v>
      </c>
      <c r="AA2515" s="9" t="s">
        <v>198</v>
      </c>
      <c r="AB2515" s="9">
        <v>7985631</v>
      </c>
      <c r="AC2515" s="9" t="s">
        <v>3297</v>
      </c>
      <c r="AD2515" s="9" t="s">
        <v>800</v>
      </c>
      <c r="AE2515" s="5">
        <f t="shared" si="100"/>
        <v>0</v>
      </c>
      <c r="AF2515" s="5" t="str">
        <f t="shared" si="101"/>
        <v>Pokryto</v>
      </c>
      <c r="AG2515" s="153"/>
      <c r="AH2515" s="153"/>
      <c r="AI2515" t="s">
        <v>201</v>
      </c>
      <c r="AJ2515" t="s">
        <v>800</v>
      </c>
      <c r="AK2515" s="9" t="str">
        <f>VLOOKUP(Y2515,zdroj!D:AJ,33,0)</f>
        <v>katB</v>
      </c>
    </row>
    <row r="2516" spans="8:37" x14ac:dyDescent="0.25">
      <c r="H2516" s="8"/>
      <c r="I2516" s="8"/>
      <c r="N2516" s="23"/>
      <c r="O2516" s="24"/>
      <c r="P2516" s="19"/>
      <c r="Q2516" s="19"/>
      <c r="R2516" s="19"/>
      <c r="S2516" s="27"/>
      <c r="U2516" s="27"/>
      <c r="Y2516" s="9" t="s">
        <v>514</v>
      </c>
      <c r="Z2516" s="9" t="s">
        <v>462</v>
      </c>
      <c r="AA2516" s="9" t="s">
        <v>198</v>
      </c>
      <c r="AB2516" s="9">
        <v>7984952</v>
      </c>
      <c r="AC2516" s="9" t="s">
        <v>3298</v>
      </c>
      <c r="AD2516" s="9" t="s">
        <v>231</v>
      </c>
      <c r="AE2516" s="5">
        <f t="shared" si="100"/>
        <v>0</v>
      </c>
      <c r="AF2516" s="5" t="str">
        <f t="shared" si="101"/>
        <v>katB</v>
      </c>
      <c r="AG2516" s="153"/>
      <c r="AH2516" s="153"/>
      <c r="AI2516" t="s">
        <v>201</v>
      </c>
      <c r="AJ2516" t="s">
        <v>17878</v>
      </c>
      <c r="AK2516" s="9" t="str">
        <f>VLOOKUP(Y2516,zdroj!D:AJ,33,0)</f>
        <v>katB</v>
      </c>
    </row>
    <row r="2517" spans="8:37" x14ac:dyDescent="0.25">
      <c r="H2517" s="8"/>
      <c r="I2517" s="8"/>
      <c r="N2517" s="23"/>
      <c r="O2517" s="24"/>
      <c r="P2517" s="19"/>
      <c r="Q2517" s="19"/>
      <c r="R2517" s="19"/>
      <c r="S2517" s="27"/>
      <c r="U2517" s="27"/>
      <c r="Y2517" s="9" t="s">
        <v>514</v>
      </c>
      <c r="Z2517" s="9" t="s">
        <v>462</v>
      </c>
      <c r="AA2517" s="9" t="s">
        <v>198</v>
      </c>
      <c r="AB2517" s="9">
        <v>7985657</v>
      </c>
      <c r="AC2517" s="9" t="s">
        <v>3299</v>
      </c>
      <c r="AD2517" s="9" t="s">
        <v>231</v>
      </c>
      <c r="AE2517" s="5">
        <f t="shared" si="100"/>
        <v>0</v>
      </c>
      <c r="AF2517" s="5" t="str">
        <f t="shared" si="101"/>
        <v>katB</v>
      </c>
      <c r="AG2517" s="153"/>
      <c r="AH2517" s="153"/>
      <c r="AI2517" t="s">
        <v>201</v>
      </c>
      <c r="AJ2517" t="s">
        <v>17878</v>
      </c>
      <c r="AK2517" s="9" t="str">
        <f>VLOOKUP(Y2517,zdroj!D:AJ,33,0)</f>
        <v>katB</v>
      </c>
    </row>
    <row r="2518" spans="8:37" x14ac:dyDescent="0.25">
      <c r="H2518" s="8"/>
      <c r="I2518" s="8"/>
      <c r="N2518" s="23"/>
      <c r="O2518" s="24"/>
      <c r="P2518" s="19"/>
      <c r="Q2518" s="19"/>
      <c r="R2518" s="19"/>
      <c r="S2518" s="27"/>
      <c r="U2518" s="27"/>
      <c r="Y2518" s="9" t="s">
        <v>514</v>
      </c>
      <c r="Z2518" s="9" t="s">
        <v>462</v>
      </c>
      <c r="AA2518" s="9" t="s">
        <v>198</v>
      </c>
      <c r="AB2518" s="9">
        <v>7985665</v>
      </c>
      <c r="AC2518" s="9" t="s">
        <v>3300</v>
      </c>
      <c r="AD2518" s="9" t="s">
        <v>231</v>
      </c>
      <c r="AE2518" s="5">
        <f t="shared" si="100"/>
        <v>0</v>
      </c>
      <c r="AF2518" s="5" t="str">
        <f t="shared" si="101"/>
        <v>katB</v>
      </c>
      <c r="AG2518" s="153"/>
      <c r="AH2518" s="153"/>
      <c r="AI2518" t="s">
        <v>201</v>
      </c>
      <c r="AJ2518" t="s">
        <v>17878</v>
      </c>
      <c r="AK2518" s="9" t="str">
        <f>VLOOKUP(Y2518,zdroj!D:AJ,33,0)</f>
        <v>katB</v>
      </c>
    </row>
    <row r="2519" spans="8:37" x14ac:dyDescent="0.25">
      <c r="H2519" s="8"/>
      <c r="I2519" s="8"/>
      <c r="N2519" s="23"/>
      <c r="O2519" s="24"/>
      <c r="P2519" s="19"/>
      <c r="Q2519" s="19"/>
      <c r="R2519" s="19"/>
      <c r="S2519" s="27"/>
      <c r="U2519" s="27"/>
      <c r="Y2519" s="9" t="s">
        <v>514</v>
      </c>
      <c r="Z2519" s="9" t="s">
        <v>462</v>
      </c>
      <c r="AA2519" s="9" t="s">
        <v>198</v>
      </c>
      <c r="AB2519" s="9">
        <v>7985673</v>
      </c>
      <c r="AC2519" s="9" t="s">
        <v>3301</v>
      </c>
      <c r="AD2519" s="9" t="s">
        <v>231</v>
      </c>
      <c r="AE2519" s="5">
        <f t="shared" si="100"/>
        <v>0</v>
      </c>
      <c r="AF2519" s="5" t="str">
        <f t="shared" si="101"/>
        <v>katB</v>
      </c>
      <c r="AG2519" s="153"/>
      <c r="AH2519" s="153"/>
      <c r="AI2519" t="s">
        <v>201</v>
      </c>
      <c r="AJ2519" t="s">
        <v>17878</v>
      </c>
      <c r="AK2519" s="9" t="str">
        <f>VLOOKUP(Y2519,zdroj!D:AJ,33,0)</f>
        <v>katB</v>
      </c>
    </row>
    <row r="2520" spans="8:37" x14ac:dyDescent="0.25">
      <c r="H2520" s="8"/>
      <c r="I2520" s="8"/>
      <c r="N2520" s="23"/>
      <c r="O2520" s="24"/>
      <c r="P2520" s="19"/>
      <c r="Q2520" s="19"/>
      <c r="R2520" s="19"/>
      <c r="S2520" s="27"/>
      <c r="U2520" s="27"/>
      <c r="Y2520" s="9" t="s">
        <v>514</v>
      </c>
      <c r="Z2520" s="9" t="s">
        <v>462</v>
      </c>
      <c r="AA2520" s="9" t="s">
        <v>198</v>
      </c>
      <c r="AB2520" s="9">
        <v>7985681</v>
      </c>
      <c r="AC2520" s="9" t="s">
        <v>3302</v>
      </c>
      <c r="AD2520" s="9" t="s">
        <v>231</v>
      </c>
      <c r="AE2520" s="5">
        <f t="shared" si="100"/>
        <v>0</v>
      </c>
      <c r="AF2520" s="5" t="str">
        <f t="shared" si="101"/>
        <v>katB</v>
      </c>
      <c r="AG2520" s="153"/>
      <c r="AH2520" s="153"/>
      <c r="AI2520" t="s">
        <v>201</v>
      </c>
      <c r="AJ2520" t="s">
        <v>17878</v>
      </c>
      <c r="AK2520" s="9" t="str">
        <f>VLOOKUP(Y2520,zdroj!D:AJ,33,0)</f>
        <v>katB</v>
      </c>
    </row>
    <row r="2521" spans="8:37" x14ac:dyDescent="0.25">
      <c r="H2521" s="8"/>
      <c r="I2521" s="8"/>
      <c r="N2521" s="23"/>
      <c r="O2521" s="24"/>
      <c r="P2521" s="19"/>
      <c r="Q2521" s="19"/>
      <c r="R2521" s="19"/>
      <c r="S2521" s="27"/>
      <c r="U2521" s="27"/>
      <c r="Y2521" s="9" t="s">
        <v>514</v>
      </c>
      <c r="Z2521" s="9" t="s">
        <v>462</v>
      </c>
      <c r="AA2521" s="9" t="s">
        <v>198</v>
      </c>
      <c r="AB2521" s="9">
        <v>7985690</v>
      </c>
      <c r="AC2521" s="9" t="s">
        <v>3303</v>
      </c>
      <c r="AD2521" s="9" t="s">
        <v>231</v>
      </c>
      <c r="AE2521" s="5">
        <f t="shared" si="100"/>
        <v>0</v>
      </c>
      <c r="AF2521" s="5" t="str">
        <f t="shared" si="101"/>
        <v>katB</v>
      </c>
      <c r="AG2521" s="153"/>
      <c r="AH2521" s="153"/>
      <c r="AI2521" t="s">
        <v>201</v>
      </c>
      <c r="AJ2521" t="s">
        <v>17878</v>
      </c>
      <c r="AK2521" s="9" t="str">
        <f>VLOOKUP(Y2521,zdroj!D:AJ,33,0)</f>
        <v>katB</v>
      </c>
    </row>
    <row r="2522" spans="8:37" x14ac:dyDescent="0.25">
      <c r="H2522" s="8"/>
      <c r="I2522" s="8"/>
      <c r="N2522" s="23"/>
      <c r="O2522" s="24"/>
      <c r="P2522" s="19"/>
      <c r="Q2522" s="19"/>
      <c r="R2522" s="19"/>
      <c r="S2522" s="27"/>
      <c r="U2522" s="27"/>
      <c r="Y2522" s="9" t="s">
        <v>514</v>
      </c>
      <c r="Z2522" s="9" t="s">
        <v>462</v>
      </c>
      <c r="AA2522" s="9" t="s">
        <v>198</v>
      </c>
      <c r="AB2522" s="9">
        <v>7985703</v>
      </c>
      <c r="AC2522" s="9" t="s">
        <v>3304</v>
      </c>
      <c r="AD2522" s="9" t="s">
        <v>231</v>
      </c>
      <c r="AE2522" s="5">
        <f t="shared" si="100"/>
        <v>0</v>
      </c>
      <c r="AF2522" s="5" t="str">
        <f t="shared" si="101"/>
        <v>katB</v>
      </c>
      <c r="AG2522" s="153"/>
      <c r="AH2522" s="153"/>
      <c r="AI2522" t="s">
        <v>201</v>
      </c>
      <c r="AJ2522" t="s">
        <v>17878</v>
      </c>
      <c r="AK2522" s="9" t="str">
        <f>VLOOKUP(Y2522,zdroj!D:AJ,33,0)</f>
        <v>katB</v>
      </c>
    </row>
    <row r="2523" spans="8:37" x14ac:dyDescent="0.25">
      <c r="H2523" s="8"/>
      <c r="I2523" s="8"/>
      <c r="N2523" s="23"/>
      <c r="O2523" s="24"/>
      <c r="P2523" s="19"/>
      <c r="Q2523" s="19"/>
      <c r="R2523" s="19"/>
      <c r="S2523" s="27"/>
      <c r="U2523" s="27"/>
      <c r="Y2523" s="9" t="s">
        <v>514</v>
      </c>
      <c r="Z2523" s="9" t="s">
        <v>462</v>
      </c>
      <c r="AA2523" s="9" t="s">
        <v>198</v>
      </c>
      <c r="AB2523" s="9">
        <v>7985711</v>
      </c>
      <c r="AC2523" s="9" t="s">
        <v>3305</v>
      </c>
      <c r="AD2523" s="9" t="s">
        <v>231</v>
      </c>
      <c r="AE2523" s="5">
        <f t="shared" si="100"/>
        <v>0</v>
      </c>
      <c r="AF2523" s="5" t="str">
        <f t="shared" si="101"/>
        <v>katB</v>
      </c>
      <c r="AG2523" s="153"/>
      <c r="AH2523" s="153"/>
      <c r="AI2523" t="s">
        <v>201</v>
      </c>
      <c r="AJ2523" t="s">
        <v>17878</v>
      </c>
      <c r="AK2523" s="9" t="str">
        <f>VLOOKUP(Y2523,zdroj!D:AJ,33,0)</f>
        <v>katB</v>
      </c>
    </row>
    <row r="2524" spans="8:37" x14ac:dyDescent="0.25">
      <c r="H2524" s="8"/>
      <c r="I2524" s="8"/>
      <c r="N2524" s="23"/>
      <c r="O2524" s="24"/>
      <c r="P2524" s="19"/>
      <c r="Q2524" s="19"/>
      <c r="R2524" s="19"/>
      <c r="S2524" s="27"/>
      <c r="U2524" s="27"/>
      <c r="Y2524" s="9" t="s">
        <v>514</v>
      </c>
      <c r="Z2524" s="9" t="s">
        <v>462</v>
      </c>
      <c r="AA2524" s="9" t="s">
        <v>198</v>
      </c>
      <c r="AB2524" s="9">
        <v>7985720</v>
      </c>
      <c r="AC2524" s="9" t="s">
        <v>3306</v>
      </c>
      <c r="AD2524" s="9" t="s">
        <v>231</v>
      </c>
      <c r="AE2524" s="5">
        <f t="shared" si="100"/>
        <v>0</v>
      </c>
      <c r="AF2524" s="5" t="str">
        <f t="shared" si="101"/>
        <v>katB</v>
      </c>
      <c r="AG2524" s="153"/>
      <c r="AH2524" s="153"/>
      <c r="AI2524" t="s">
        <v>201</v>
      </c>
      <c r="AJ2524" t="s">
        <v>17878</v>
      </c>
      <c r="AK2524" s="9" t="str">
        <f>VLOOKUP(Y2524,zdroj!D:AJ,33,0)</f>
        <v>katB</v>
      </c>
    </row>
    <row r="2525" spans="8:37" x14ac:dyDescent="0.25">
      <c r="H2525" s="8"/>
      <c r="I2525" s="8"/>
      <c r="N2525" s="23"/>
      <c r="O2525" s="24"/>
      <c r="P2525" s="19"/>
      <c r="Q2525" s="19"/>
      <c r="R2525" s="19"/>
      <c r="S2525" s="27"/>
      <c r="U2525" s="27"/>
      <c r="Y2525" s="9" t="s">
        <v>514</v>
      </c>
      <c r="Z2525" s="9" t="s">
        <v>462</v>
      </c>
      <c r="AA2525" s="9" t="s">
        <v>198</v>
      </c>
      <c r="AB2525" s="9">
        <v>7985738</v>
      </c>
      <c r="AC2525" s="9" t="s">
        <v>3307</v>
      </c>
      <c r="AD2525" s="9" t="s">
        <v>231</v>
      </c>
      <c r="AE2525" s="5">
        <f t="shared" si="100"/>
        <v>0</v>
      </c>
      <c r="AF2525" s="5" t="str">
        <f t="shared" si="101"/>
        <v>katB</v>
      </c>
      <c r="AG2525" s="153"/>
      <c r="AH2525" s="153"/>
      <c r="AI2525" t="s">
        <v>201</v>
      </c>
      <c r="AJ2525" t="s">
        <v>17878</v>
      </c>
      <c r="AK2525" s="9" t="str">
        <f>VLOOKUP(Y2525,zdroj!D:AJ,33,0)</f>
        <v>katB</v>
      </c>
    </row>
    <row r="2526" spans="8:37" x14ac:dyDescent="0.25">
      <c r="H2526" s="8"/>
      <c r="I2526" s="8"/>
      <c r="N2526" s="23"/>
      <c r="O2526" s="24"/>
      <c r="P2526" s="19"/>
      <c r="Q2526" s="19"/>
      <c r="R2526" s="19"/>
      <c r="S2526" s="27"/>
      <c r="U2526" s="27"/>
      <c r="Y2526" s="9" t="s">
        <v>514</v>
      </c>
      <c r="Z2526" s="9" t="s">
        <v>462</v>
      </c>
      <c r="AA2526" s="9" t="s">
        <v>198</v>
      </c>
      <c r="AB2526" s="9">
        <v>7985746</v>
      </c>
      <c r="AC2526" s="9" t="s">
        <v>3308</v>
      </c>
      <c r="AD2526" s="9" t="s">
        <v>231</v>
      </c>
      <c r="AE2526" s="5">
        <f t="shared" si="100"/>
        <v>0</v>
      </c>
      <c r="AF2526" s="5" t="str">
        <f t="shared" si="101"/>
        <v>katB</v>
      </c>
      <c r="AG2526" s="153"/>
      <c r="AH2526" s="153"/>
      <c r="AI2526" t="s">
        <v>201</v>
      </c>
      <c r="AJ2526" t="s">
        <v>17878</v>
      </c>
      <c r="AK2526" s="9" t="str">
        <f>VLOOKUP(Y2526,zdroj!D:AJ,33,0)</f>
        <v>katB</v>
      </c>
    </row>
    <row r="2527" spans="8:37" x14ac:dyDescent="0.25">
      <c r="H2527" s="8"/>
      <c r="I2527" s="8"/>
      <c r="N2527" s="23"/>
      <c r="O2527" s="24"/>
      <c r="P2527" s="19"/>
      <c r="Q2527" s="19"/>
      <c r="R2527" s="19"/>
      <c r="S2527" s="27"/>
      <c r="U2527" s="27"/>
      <c r="Y2527" s="9" t="s">
        <v>514</v>
      </c>
      <c r="Z2527" s="9" t="s">
        <v>462</v>
      </c>
      <c r="AA2527" s="9" t="s">
        <v>198</v>
      </c>
      <c r="AB2527" s="9">
        <v>7984961</v>
      </c>
      <c r="AC2527" s="9" t="s">
        <v>3309</v>
      </c>
      <c r="AD2527" s="9" t="s">
        <v>231</v>
      </c>
      <c r="AE2527" s="5">
        <f t="shared" si="100"/>
        <v>0</v>
      </c>
      <c r="AF2527" s="5" t="str">
        <f t="shared" si="101"/>
        <v>katB</v>
      </c>
      <c r="AG2527" s="153"/>
      <c r="AH2527" s="153"/>
      <c r="AI2527" t="s">
        <v>201</v>
      </c>
      <c r="AJ2527" t="s">
        <v>17878</v>
      </c>
      <c r="AK2527" s="9" t="str">
        <f>VLOOKUP(Y2527,zdroj!D:AJ,33,0)</f>
        <v>katB</v>
      </c>
    </row>
    <row r="2528" spans="8:37" x14ac:dyDescent="0.25">
      <c r="H2528" s="8"/>
      <c r="I2528" s="8"/>
      <c r="N2528" s="23"/>
      <c r="O2528" s="24"/>
      <c r="P2528" s="19"/>
      <c r="Q2528" s="19"/>
      <c r="R2528" s="19"/>
      <c r="S2528" s="27"/>
      <c r="U2528" s="27"/>
      <c r="Y2528" s="9" t="s">
        <v>514</v>
      </c>
      <c r="Z2528" s="9" t="s">
        <v>462</v>
      </c>
      <c r="AA2528" s="9" t="s">
        <v>198</v>
      </c>
      <c r="AB2528" s="9">
        <v>7985754</v>
      </c>
      <c r="AC2528" s="9" t="s">
        <v>3310</v>
      </c>
      <c r="AD2528" s="9" t="s">
        <v>231</v>
      </c>
      <c r="AE2528" s="5">
        <f t="shared" si="100"/>
        <v>0</v>
      </c>
      <c r="AF2528" s="5" t="str">
        <f t="shared" si="101"/>
        <v>katB</v>
      </c>
      <c r="AG2528" s="153"/>
      <c r="AH2528" s="153"/>
      <c r="AI2528" t="s">
        <v>201</v>
      </c>
      <c r="AJ2528" t="s">
        <v>17878</v>
      </c>
      <c r="AK2528" s="9" t="str">
        <f>VLOOKUP(Y2528,zdroj!D:AJ,33,0)</f>
        <v>katB</v>
      </c>
    </row>
    <row r="2529" spans="8:37" x14ac:dyDescent="0.25">
      <c r="H2529" s="8"/>
      <c r="I2529" s="8"/>
      <c r="N2529" s="23"/>
      <c r="O2529" s="24"/>
      <c r="P2529" s="19"/>
      <c r="Q2529" s="19"/>
      <c r="R2529" s="19"/>
      <c r="S2529" s="27"/>
      <c r="U2529" s="27"/>
      <c r="Y2529" s="9" t="s">
        <v>514</v>
      </c>
      <c r="Z2529" s="9" t="s">
        <v>462</v>
      </c>
      <c r="AA2529" s="9" t="s">
        <v>198</v>
      </c>
      <c r="AB2529" s="9">
        <v>7985762</v>
      </c>
      <c r="AC2529" s="9" t="s">
        <v>3311</v>
      </c>
      <c r="AD2529" s="9" t="s">
        <v>231</v>
      </c>
      <c r="AE2529" s="5">
        <f t="shared" si="100"/>
        <v>0</v>
      </c>
      <c r="AF2529" s="5" t="str">
        <f t="shared" si="101"/>
        <v>katB</v>
      </c>
      <c r="AG2529" s="153"/>
      <c r="AH2529" s="153"/>
      <c r="AI2529" t="s">
        <v>201</v>
      </c>
      <c r="AJ2529" t="s">
        <v>17878</v>
      </c>
      <c r="AK2529" s="9" t="str">
        <f>VLOOKUP(Y2529,zdroj!D:AJ,33,0)</f>
        <v>katB</v>
      </c>
    </row>
    <row r="2530" spans="8:37" x14ac:dyDescent="0.25">
      <c r="H2530" s="8"/>
      <c r="I2530" s="8"/>
      <c r="N2530" s="23"/>
      <c r="O2530" s="24"/>
      <c r="P2530" s="19"/>
      <c r="Q2530" s="19"/>
      <c r="R2530" s="19"/>
      <c r="S2530" s="27"/>
      <c r="U2530" s="27"/>
      <c r="Y2530" s="9" t="s">
        <v>514</v>
      </c>
      <c r="Z2530" s="9" t="s">
        <v>462</v>
      </c>
      <c r="AA2530" s="9" t="s">
        <v>198</v>
      </c>
      <c r="AB2530" s="9">
        <v>7985771</v>
      </c>
      <c r="AC2530" s="9" t="s">
        <v>3312</v>
      </c>
      <c r="AD2530" s="9" t="s">
        <v>231</v>
      </c>
      <c r="AE2530" s="5">
        <f t="shared" si="100"/>
        <v>0</v>
      </c>
      <c r="AF2530" s="5" t="str">
        <f t="shared" si="101"/>
        <v>katB</v>
      </c>
      <c r="AG2530" s="153"/>
      <c r="AH2530" s="153"/>
      <c r="AI2530" t="s">
        <v>201</v>
      </c>
      <c r="AJ2530" t="s">
        <v>17878</v>
      </c>
      <c r="AK2530" s="9" t="str">
        <f>VLOOKUP(Y2530,zdroj!D:AJ,33,0)</f>
        <v>katB</v>
      </c>
    </row>
    <row r="2531" spans="8:37" x14ac:dyDescent="0.25">
      <c r="H2531" s="8"/>
      <c r="I2531" s="8"/>
      <c r="N2531" s="23"/>
      <c r="O2531" s="24"/>
      <c r="P2531" s="19"/>
      <c r="Q2531" s="19"/>
      <c r="R2531" s="19"/>
      <c r="S2531" s="27"/>
      <c r="U2531" s="27"/>
      <c r="Y2531" s="9" t="s">
        <v>514</v>
      </c>
      <c r="Z2531" s="9" t="s">
        <v>462</v>
      </c>
      <c r="AA2531" s="9" t="s">
        <v>198</v>
      </c>
      <c r="AB2531" s="9">
        <v>7985789</v>
      </c>
      <c r="AC2531" s="9" t="s">
        <v>3313</v>
      </c>
      <c r="AD2531" s="9" t="s">
        <v>231</v>
      </c>
      <c r="AE2531" s="5">
        <f t="shared" si="100"/>
        <v>0</v>
      </c>
      <c r="AF2531" s="5" t="str">
        <f t="shared" si="101"/>
        <v>katB</v>
      </c>
      <c r="AG2531" s="153"/>
      <c r="AH2531" s="153"/>
      <c r="AI2531" t="s">
        <v>201</v>
      </c>
      <c r="AJ2531" t="s">
        <v>17878</v>
      </c>
      <c r="AK2531" s="9" t="str">
        <f>VLOOKUP(Y2531,zdroj!D:AJ,33,0)</f>
        <v>katB</v>
      </c>
    </row>
    <row r="2532" spans="8:37" x14ac:dyDescent="0.25">
      <c r="H2532" s="8"/>
      <c r="I2532" s="8"/>
      <c r="N2532" s="23"/>
      <c r="O2532" s="24"/>
      <c r="P2532" s="19"/>
      <c r="Q2532" s="19"/>
      <c r="R2532" s="19"/>
      <c r="S2532" s="27"/>
      <c r="U2532" s="27"/>
      <c r="Y2532" s="9" t="s">
        <v>514</v>
      </c>
      <c r="Z2532" s="9" t="s">
        <v>462</v>
      </c>
      <c r="AA2532" s="9" t="s">
        <v>198</v>
      </c>
      <c r="AB2532" s="9">
        <v>7985797</v>
      </c>
      <c r="AC2532" s="9" t="s">
        <v>3314</v>
      </c>
      <c r="AD2532" s="9" t="s">
        <v>231</v>
      </c>
      <c r="AE2532" s="5">
        <f t="shared" si="100"/>
        <v>0</v>
      </c>
      <c r="AF2532" s="5" t="str">
        <f t="shared" si="101"/>
        <v>katB</v>
      </c>
      <c r="AG2532" s="153"/>
      <c r="AH2532" s="153"/>
      <c r="AI2532" t="s">
        <v>201</v>
      </c>
      <c r="AJ2532" t="s">
        <v>17878</v>
      </c>
      <c r="AK2532" s="9" t="str">
        <f>VLOOKUP(Y2532,zdroj!D:AJ,33,0)</f>
        <v>katB</v>
      </c>
    </row>
    <row r="2533" spans="8:37" x14ac:dyDescent="0.25">
      <c r="H2533" s="8"/>
      <c r="I2533" s="8"/>
      <c r="N2533" s="23"/>
      <c r="O2533" s="24"/>
      <c r="P2533" s="19"/>
      <c r="Q2533" s="19"/>
      <c r="R2533" s="19"/>
      <c r="S2533" s="27"/>
      <c r="U2533" s="27"/>
      <c r="Y2533" s="9" t="s">
        <v>514</v>
      </c>
      <c r="Z2533" s="9" t="s">
        <v>462</v>
      </c>
      <c r="AA2533" s="9" t="s">
        <v>198</v>
      </c>
      <c r="AB2533" s="9">
        <v>7985801</v>
      </c>
      <c r="AC2533" s="9" t="s">
        <v>3315</v>
      </c>
      <c r="AD2533" s="9" t="s">
        <v>231</v>
      </c>
      <c r="AE2533" s="5">
        <f t="shared" si="100"/>
        <v>0</v>
      </c>
      <c r="AF2533" s="5" t="str">
        <f t="shared" si="101"/>
        <v>katB</v>
      </c>
      <c r="AG2533" s="153"/>
      <c r="AH2533" s="153"/>
      <c r="AI2533" t="s">
        <v>201</v>
      </c>
      <c r="AJ2533" t="s">
        <v>17878</v>
      </c>
      <c r="AK2533" s="9" t="str">
        <f>VLOOKUP(Y2533,zdroj!D:AJ,33,0)</f>
        <v>katB</v>
      </c>
    </row>
    <row r="2534" spans="8:37" x14ac:dyDescent="0.25">
      <c r="H2534" s="8"/>
      <c r="I2534" s="8"/>
      <c r="N2534" s="23"/>
      <c r="O2534" s="24"/>
      <c r="P2534" s="19"/>
      <c r="Q2534" s="19"/>
      <c r="R2534" s="19"/>
      <c r="S2534" s="27"/>
      <c r="U2534" s="27"/>
      <c r="Y2534" s="9" t="s">
        <v>514</v>
      </c>
      <c r="Z2534" s="9" t="s">
        <v>462</v>
      </c>
      <c r="AA2534" s="9" t="s">
        <v>198</v>
      </c>
      <c r="AB2534" s="9">
        <v>7985819</v>
      </c>
      <c r="AC2534" s="9" t="s">
        <v>3316</v>
      </c>
      <c r="AD2534" s="9" t="s">
        <v>231</v>
      </c>
      <c r="AE2534" s="5">
        <f t="shared" si="100"/>
        <v>0</v>
      </c>
      <c r="AF2534" s="5" t="str">
        <f t="shared" si="101"/>
        <v>katB</v>
      </c>
      <c r="AG2534" s="153"/>
      <c r="AH2534" s="153"/>
      <c r="AI2534" t="s">
        <v>201</v>
      </c>
      <c r="AJ2534" t="s">
        <v>17878</v>
      </c>
      <c r="AK2534" s="9" t="str">
        <f>VLOOKUP(Y2534,zdroj!D:AJ,33,0)</f>
        <v>katB</v>
      </c>
    </row>
    <row r="2535" spans="8:37" x14ac:dyDescent="0.25">
      <c r="H2535" s="8"/>
      <c r="I2535" s="8"/>
      <c r="N2535" s="23"/>
      <c r="O2535" s="24"/>
      <c r="P2535" s="19"/>
      <c r="Q2535" s="19"/>
      <c r="R2535" s="19"/>
      <c r="S2535" s="27"/>
      <c r="U2535" s="27"/>
      <c r="Y2535" s="9" t="s">
        <v>514</v>
      </c>
      <c r="Z2535" s="9" t="s">
        <v>462</v>
      </c>
      <c r="AA2535" s="9" t="s">
        <v>198</v>
      </c>
      <c r="AB2535" s="9">
        <v>7985827</v>
      </c>
      <c r="AC2535" s="9" t="s">
        <v>3317</v>
      </c>
      <c r="AD2535" s="9" t="s">
        <v>231</v>
      </c>
      <c r="AE2535" s="5">
        <f t="shared" si="100"/>
        <v>0</v>
      </c>
      <c r="AF2535" s="5" t="str">
        <f t="shared" si="101"/>
        <v>katB</v>
      </c>
      <c r="AG2535" s="153"/>
      <c r="AH2535" s="153"/>
      <c r="AI2535" t="s">
        <v>201</v>
      </c>
      <c r="AJ2535" t="s">
        <v>17878</v>
      </c>
      <c r="AK2535" s="9" t="str">
        <f>VLOOKUP(Y2535,zdroj!D:AJ,33,0)</f>
        <v>katB</v>
      </c>
    </row>
    <row r="2536" spans="8:37" x14ac:dyDescent="0.25">
      <c r="H2536" s="8"/>
      <c r="I2536" s="8"/>
      <c r="N2536" s="23"/>
      <c r="O2536" s="24"/>
      <c r="P2536" s="19"/>
      <c r="Q2536" s="19"/>
      <c r="R2536" s="19"/>
      <c r="S2536" s="27"/>
      <c r="U2536" s="27"/>
      <c r="Y2536" s="9" t="s">
        <v>514</v>
      </c>
      <c r="Z2536" s="9" t="s">
        <v>462</v>
      </c>
      <c r="AA2536" s="9" t="s">
        <v>198</v>
      </c>
      <c r="AB2536" s="9">
        <v>7985835</v>
      </c>
      <c r="AC2536" s="9" t="s">
        <v>3318</v>
      </c>
      <c r="AD2536" s="9" t="s">
        <v>231</v>
      </c>
      <c r="AE2536" s="5">
        <f t="shared" si="100"/>
        <v>0</v>
      </c>
      <c r="AF2536" s="5" t="str">
        <f t="shared" si="101"/>
        <v>katB</v>
      </c>
      <c r="AG2536" s="153"/>
      <c r="AH2536" s="153"/>
      <c r="AI2536" t="s">
        <v>201</v>
      </c>
      <c r="AJ2536" t="s">
        <v>17878</v>
      </c>
      <c r="AK2536" s="9" t="str">
        <f>VLOOKUP(Y2536,zdroj!D:AJ,33,0)</f>
        <v>katB</v>
      </c>
    </row>
    <row r="2537" spans="8:37" x14ac:dyDescent="0.25">
      <c r="H2537" s="8"/>
      <c r="I2537" s="8"/>
      <c r="N2537" s="23"/>
      <c r="O2537" s="24"/>
      <c r="P2537" s="19"/>
      <c r="Q2537" s="19"/>
      <c r="R2537" s="19"/>
      <c r="S2537" s="27"/>
      <c r="U2537" s="27"/>
      <c r="Y2537" s="9" t="s">
        <v>514</v>
      </c>
      <c r="Z2537" s="9" t="s">
        <v>462</v>
      </c>
      <c r="AA2537" s="9" t="s">
        <v>198</v>
      </c>
      <c r="AB2537" s="9">
        <v>7985843</v>
      </c>
      <c r="AC2537" s="9" t="s">
        <v>3319</v>
      </c>
      <c r="AD2537" s="9" t="s">
        <v>231</v>
      </c>
      <c r="AE2537" s="5">
        <f t="shared" si="100"/>
        <v>0</v>
      </c>
      <c r="AF2537" s="5" t="str">
        <f t="shared" si="101"/>
        <v>katB</v>
      </c>
      <c r="AG2537" s="153"/>
      <c r="AH2537" s="153"/>
      <c r="AI2537" t="s">
        <v>201</v>
      </c>
      <c r="AJ2537" t="s">
        <v>17878</v>
      </c>
      <c r="AK2537" s="9" t="str">
        <f>VLOOKUP(Y2537,zdroj!D:AJ,33,0)</f>
        <v>katB</v>
      </c>
    </row>
    <row r="2538" spans="8:37" x14ac:dyDescent="0.25">
      <c r="H2538" s="8"/>
      <c r="I2538" s="8"/>
      <c r="N2538" s="23"/>
      <c r="O2538" s="24"/>
      <c r="P2538" s="19"/>
      <c r="Q2538" s="19"/>
      <c r="R2538" s="19"/>
      <c r="S2538" s="27"/>
      <c r="U2538" s="27"/>
      <c r="Y2538" s="9" t="s">
        <v>514</v>
      </c>
      <c r="Z2538" s="9" t="s">
        <v>462</v>
      </c>
      <c r="AA2538" s="9" t="s">
        <v>198</v>
      </c>
      <c r="AB2538" s="9">
        <v>7984979</v>
      </c>
      <c r="AC2538" s="9" t="s">
        <v>3320</v>
      </c>
      <c r="AD2538" s="9" t="s">
        <v>231</v>
      </c>
      <c r="AE2538" s="5">
        <f t="shared" si="100"/>
        <v>0</v>
      </c>
      <c r="AF2538" s="5" t="str">
        <f t="shared" si="101"/>
        <v>katB</v>
      </c>
      <c r="AG2538" s="153"/>
      <c r="AH2538" s="153"/>
      <c r="AI2538" t="s">
        <v>201</v>
      </c>
      <c r="AJ2538" t="s">
        <v>17878</v>
      </c>
      <c r="AK2538" s="9" t="str">
        <f>VLOOKUP(Y2538,zdroj!D:AJ,33,0)</f>
        <v>katB</v>
      </c>
    </row>
    <row r="2539" spans="8:37" x14ac:dyDescent="0.25">
      <c r="H2539" s="8"/>
      <c r="I2539" s="8"/>
      <c r="N2539" s="23"/>
      <c r="O2539" s="24"/>
      <c r="P2539" s="19"/>
      <c r="Q2539" s="19"/>
      <c r="R2539" s="19"/>
      <c r="S2539" s="27"/>
      <c r="U2539" s="27"/>
      <c r="Y2539" s="9" t="s">
        <v>514</v>
      </c>
      <c r="Z2539" s="9" t="s">
        <v>462</v>
      </c>
      <c r="AA2539" s="9" t="s">
        <v>198</v>
      </c>
      <c r="AB2539" s="9">
        <v>7985851</v>
      </c>
      <c r="AC2539" s="9" t="s">
        <v>3321</v>
      </c>
      <c r="AD2539" s="9" t="s">
        <v>231</v>
      </c>
      <c r="AE2539" s="5">
        <f t="shared" si="100"/>
        <v>0</v>
      </c>
      <c r="AF2539" s="5" t="str">
        <f t="shared" si="101"/>
        <v>katB</v>
      </c>
      <c r="AG2539" s="153"/>
      <c r="AH2539" s="153"/>
      <c r="AI2539" t="s">
        <v>201</v>
      </c>
      <c r="AJ2539" t="s">
        <v>17878</v>
      </c>
      <c r="AK2539" s="9" t="str">
        <f>VLOOKUP(Y2539,zdroj!D:AJ,33,0)</f>
        <v>katB</v>
      </c>
    </row>
    <row r="2540" spans="8:37" x14ac:dyDescent="0.25">
      <c r="H2540" s="8"/>
      <c r="I2540" s="8"/>
      <c r="N2540" s="23"/>
      <c r="O2540" s="24"/>
      <c r="P2540" s="19"/>
      <c r="Q2540" s="19"/>
      <c r="R2540" s="19"/>
      <c r="S2540" s="27"/>
      <c r="U2540" s="27"/>
      <c r="Y2540" s="9" t="s">
        <v>514</v>
      </c>
      <c r="Z2540" s="9" t="s">
        <v>462</v>
      </c>
      <c r="AA2540" s="9" t="s">
        <v>198</v>
      </c>
      <c r="AB2540" s="9">
        <v>7985860</v>
      </c>
      <c r="AC2540" s="9" t="s">
        <v>3322</v>
      </c>
      <c r="AD2540" s="9" t="s">
        <v>231</v>
      </c>
      <c r="AE2540" s="5">
        <f t="shared" si="100"/>
        <v>0</v>
      </c>
      <c r="AF2540" s="5" t="str">
        <f t="shared" si="101"/>
        <v>katB</v>
      </c>
      <c r="AG2540" s="153"/>
      <c r="AH2540" s="153"/>
      <c r="AI2540" t="s">
        <v>201</v>
      </c>
      <c r="AJ2540" t="s">
        <v>17878</v>
      </c>
      <c r="AK2540" s="9" t="str">
        <f>VLOOKUP(Y2540,zdroj!D:AJ,33,0)</f>
        <v>katB</v>
      </c>
    </row>
    <row r="2541" spans="8:37" x14ac:dyDescent="0.25">
      <c r="H2541" s="8"/>
      <c r="I2541" s="8"/>
      <c r="N2541" s="23"/>
      <c r="O2541" s="24"/>
      <c r="P2541" s="19"/>
      <c r="Q2541" s="19"/>
      <c r="R2541" s="19"/>
      <c r="S2541" s="27"/>
      <c r="U2541" s="27"/>
      <c r="Y2541" s="9" t="s">
        <v>514</v>
      </c>
      <c r="Z2541" s="9" t="s">
        <v>462</v>
      </c>
      <c r="AA2541" s="9" t="s">
        <v>198</v>
      </c>
      <c r="AB2541" s="9">
        <v>7985878</v>
      </c>
      <c r="AC2541" s="9" t="s">
        <v>3323</v>
      </c>
      <c r="AD2541" s="9" t="s">
        <v>231</v>
      </c>
      <c r="AE2541" s="5">
        <f t="shared" si="100"/>
        <v>0</v>
      </c>
      <c r="AF2541" s="5" t="str">
        <f t="shared" si="101"/>
        <v>katB</v>
      </c>
      <c r="AG2541" s="153"/>
      <c r="AH2541" s="153"/>
      <c r="AI2541" t="s">
        <v>201</v>
      </c>
      <c r="AJ2541" t="s">
        <v>17878</v>
      </c>
      <c r="AK2541" s="9" t="str">
        <f>VLOOKUP(Y2541,zdroj!D:AJ,33,0)</f>
        <v>katB</v>
      </c>
    </row>
    <row r="2542" spans="8:37" x14ac:dyDescent="0.25">
      <c r="H2542" s="8"/>
      <c r="I2542" s="8"/>
      <c r="N2542" s="23"/>
      <c r="O2542" s="24"/>
      <c r="P2542" s="19"/>
      <c r="Q2542" s="19"/>
      <c r="R2542" s="19"/>
      <c r="S2542" s="27"/>
      <c r="U2542" s="27"/>
      <c r="Y2542" s="9" t="s">
        <v>514</v>
      </c>
      <c r="Z2542" s="9" t="s">
        <v>462</v>
      </c>
      <c r="AA2542" s="9" t="s">
        <v>198</v>
      </c>
      <c r="AB2542" s="9">
        <v>7985886</v>
      </c>
      <c r="AC2542" s="9" t="s">
        <v>3324</v>
      </c>
      <c r="AD2542" s="9" t="s">
        <v>231</v>
      </c>
      <c r="AE2542" s="5">
        <f t="shared" si="100"/>
        <v>0</v>
      </c>
      <c r="AF2542" s="5" t="str">
        <f t="shared" si="101"/>
        <v>katB</v>
      </c>
      <c r="AG2542" s="153"/>
      <c r="AH2542" s="153"/>
      <c r="AI2542" t="s">
        <v>201</v>
      </c>
      <c r="AJ2542" t="s">
        <v>17878</v>
      </c>
      <c r="AK2542" s="9" t="str">
        <f>VLOOKUP(Y2542,zdroj!D:AJ,33,0)</f>
        <v>katB</v>
      </c>
    </row>
    <row r="2543" spans="8:37" x14ac:dyDescent="0.25">
      <c r="H2543" s="8"/>
      <c r="I2543" s="8"/>
      <c r="N2543" s="23"/>
      <c r="O2543" s="24"/>
      <c r="P2543" s="19"/>
      <c r="Q2543" s="19"/>
      <c r="R2543" s="19"/>
      <c r="S2543" s="27"/>
      <c r="U2543" s="27"/>
      <c r="Y2543" s="9" t="s">
        <v>514</v>
      </c>
      <c r="Z2543" s="9" t="s">
        <v>462</v>
      </c>
      <c r="AA2543" s="9" t="s">
        <v>198</v>
      </c>
      <c r="AB2543" s="9">
        <v>7985894</v>
      </c>
      <c r="AC2543" s="9" t="s">
        <v>3325</v>
      </c>
      <c r="AD2543" s="9" t="s">
        <v>231</v>
      </c>
      <c r="AE2543" s="5">
        <f t="shared" si="100"/>
        <v>0</v>
      </c>
      <c r="AF2543" s="5" t="str">
        <f t="shared" si="101"/>
        <v>katB</v>
      </c>
      <c r="AG2543" s="153"/>
      <c r="AH2543" s="153"/>
      <c r="AI2543" t="s">
        <v>201</v>
      </c>
      <c r="AJ2543" t="s">
        <v>17878</v>
      </c>
      <c r="AK2543" s="9" t="str">
        <f>VLOOKUP(Y2543,zdroj!D:AJ,33,0)</f>
        <v>katB</v>
      </c>
    </row>
    <row r="2544" spans="8:37" x14ac:dyDescent="0.25">
      <c r="H2544" s="8"/>
      <c r="I2544" s="8"/>
      <c r="N2544" s="23"/>
      <c r="O2544" s="24"/>
      <c r="P2544" s="19"/>
      <c r="Q2544" s="19"/>
      <c r="R2544" s="19"/>
      <c r="S2544" s="27"/>
      <c r="U2544" s="27"/>
      <c r="Y2544" s="9" t="s">
        <v>514</v>
      </c>
      <c r="Z2544" s="9" t="s">
        <v>462</v>
      </c>
      <c r="AA2544" s="9" t="s">
        <v>198</v>
      </c>
      <c r="AB2544" s="9">
        <v>7985908</v>
      </c>
      <c r="AC2544" s="9" t="s">
        <v>3326</v>
      </c>
      <c r="AD2544" s="9" t="s">
        <v>231</v>
      </c>
      <c r="AE2544" s="5">
        <f t="shared" si="100"/>
        <v>0</v>
      </c>
      <c r="AF2544" s="5" t="str">
        <f t="shared" si="101"/>
        <v>katB</v>
      </c>
      <c r="AG2544" s="153"/>
      <c r="AH2544" s="153"/>
      <c r="AI2544" t="s">
        <v>201</v>
      </c>
      <c r="AJ2544" t="s">
        <v>17878</v>
      </c>
      <c r="AK2544" s="9" t="str">
        <f>VLOOKUP(Y2544,zdroj!D:AJ,33,0)</f>
        <v>katB</v>
      </c>
    </row>
    <row r="2545" spans="8:37" x14ac:dyDescent="0.25">
      <c r="H2545" s="8"/>
      <c r="I2545" s="8"/>
      <c r="N2545" s="23"/>
      <c r="O2545" s="24"/>
      <c r="P2545" s="19"/>
      <c r="Q2545" s="19"/>
      <c r="R2545" s="19"/>
      <c r="S2545" s="27"/>
      <c r="U2545" s="27"/>
      <c r="Y2545" s="9" t="s">
        <v>514</v>
      </c>
      <c r="Z2545" s="9" t="s">
        <v>462</v>
      </c>
      <c r="AA2545" s="9" t="s">
        <v>198</v>
      </c>
      <c r="AB2545" s="9">
        <v>7985916</v>
      </c>
      <c r="AC2545" s="9" t="s">
        <v>3327</v>
      </c>
      <c r="AD2545" s="9" t="s">
        <v>231</v>
      </c>
      <c r="AE2545" s="5">
        <f t="shared" si="100"/>
        <v>0</v>
      </c>
      <c r="AF2545" s="5" t="str">
        <f t="shared" si="101"/>
        <v>katB</v>
      </c>
      <c r="AG2545" s="153"/>
      <c r="AH2545" s="153"/>
      <c r="AI2545" t="s">
        <v>17879</v>
      </c>
      <c r="AJ2545" t="s">
        <v>17878</v>
      </c>
      <c r="AK2545" s="9" t="str">
        <f>VLOOKUP(Y2545,zdroj!D:AJ,33,0)</f>
        <v>katB</v>
      </c>
    </row>
    <row r="2546" spans="8:37" x14ac:dyDescent="0.25">
      <c r="H2546" s="8"/>
      <c r="I2546" s="8"/>
      <c r="N2546" s="23"/>
      <c r="O2546" s="24"/>
      <c r="P2546" s="19"/>
      <c r="Q2546" s="19"/>
      <c r="R2546" s="19"/>
      <c r="S2546" s="27"/>
      <c r="U2546" s="27"/>
      <c r="Y2546" s="9" t="s">
        <v>514</v>
      </c>
      <c r="Z2546" s="9" t="s">
        <v>462</v>
      </c>
      <c r="AA2546" s="9" t="s">
        <v>198</v>
      </c>
      <c r="AB2546" s="9">
        <v>7985924</v>
      </c>
      <c r="AC2546" s="9" t="s">
        <v>3328</v>
      </c>
      <c r="AD2546" s="9" t="s">
        <v>231</v>
      </c>
      <c r="AE2546" s="5">
        <f t="shared" si="100"/>
        <v>0</v>
      </c>
      <c r="AF2546" s="5" t="str">
        <f t="shared" si="101"/>
        <v>katB</v>
      </c>
      <c r="AG2546" s="153"/>
      <c r="AH2546" s="153"/>
      <c r="AI2546" t="s">
        <v>201</v>
      </c>
      <c r="AJ2546" t="s">
        <v>17878</v>
      </c>
      <c r="AK2546" s="9" t="str">
        <f>VLOOKUP(Y2546,zdroj!D:AJ,33,0)</f>
        <v>katB</v>
      </c>
    </row>
    <row r="2547" spans="8:37" x14ac:dyDescent="0.25">
      <c r="H2547" s="8"/>
      <c r="I2547" s="8"/>
      <c r="N2547" s="23"/>
      <c r="O2547" s="24"/>
      <c r="P2547" s="19"/>
      <c r="Q2547" s="19"/>
      <c r="R2547" s="19"/>
      <c r="S2547" s="27"/>
      <c r="U2547" s="27"/>
      <c r="Y2547" s="9" t="s">
        <v>514</v>
      </c>
      <c r="Z2547" s="9" t="s">
        <v>462</v>
      </c>
      <c r="AA2547" s="9" t="s">
        <v>198</v>
      </c>
      <c r="AB2547" s="9">
        <v>7985932</v>
      </c>
      <c r="AC2547" s="9" t="s">
        <v>3329</v>
      </c>
      <c r="AD2547" s="9" t="s">
        <v>231</v>
      </c>
      <c r="AE2547" s="5">
        <f t="shared" si="100"/>
        <v>0</v>
      </c>
      <c r="AF2547" s="5" t="str">
        <f t="shared" si="101"/>
        <v>katB</v>
      </c>
      <c r="AG2547" s="153"/>
      <c r="AH2547" s="153"/>
      <c r="AI2547" t="s">
        <v>201</v>
      </c>
      <c r="AJ2547" t="s">
        <v>17878</v>
      </c>
      <c r="AK2547" s="9" t="str">
        <f>VLOOKUP(Y2547,zdroj!D:AJ,33,0)</f>
        <v>katB</v>
      </c>
    </row>
    <row r="2548" spans="8:37" x14ac:dyDescent="0.25">
      <c r="H2548" s="8"/>
      <c r="I2548" s="8"/>
      <c r="N2548" s="23"/>
      <c r="O2548" s="24"/>
      <c r="P2548" s="19"/>
      <c r="Q2548" s="19"/>
      <c r="R2548" s="19"/>
      <c r="S2548" s="27"/>
      <c r="U2548" s="27"/>
      <c r="Y2548" s="9" t="s">
        <v>514</v>
      </c>
      <c r="Z2548" s="9" t="s">
        <v>462</v>
      </c>
      <c r="AA2548" s="9" t="s">
        <v>198</v>
      </c>
      <c r="AB2548" s="9">
        <v>7985941</v>
      </c>
      <c r="AC2548" s="9" t="s">
        <v>3330</v>
      </c>
      <c r="AD2548" s="9" t="s">
        <v>231</v>
      </c>
      <c r="AE2548" s="5">
        <f t="shared" si="100"/>
        <v>0</v>
      </c>
      <c r="AF2548" s="5" t="str">
        <f t="shared" si="101"/>
        <v>katB</v>
      </c>
      <c r="AG2548" s="153"/>
      <c r="AH2548" s="153"/>
      <c r="AI2548" t="s">
        <v>201</v>
      </c>
      <c r="AJ2548" t="s">
        <v>17878</v>
      </c>
      <c r="AK2548" s="9" t="str">
        <f>VLOOKUP(Y2548,zdroj!D:AJ,33,0)</f>
        <v>katB</v>
      </c>
    </row>
    <row r="2549" spans="8:37" x14ac:dyDescent="0.25">
      <c r="H2549" s="8"/>
      <c r="I2549" s="8"/>
      <c r="N2549" s="23"/>
      <c r="O2549" s="24"/>
      <c r="P2549" s="19"/>
      <c r="Q2549" s="19"/>
      <c r="R2549" s="19"/>
      <c r="S2549" s="27"/>
      <c r="U2549" s="27"/>
      <c r="Y2549" s="9" t="s">
        <v>516</v>
      </c>
      <c r="Z2549" s="9" t="s">
        <v>462</v>
      </c>
      <c r="AA2549" s="9" t="s">
        <v>198</v>
      </c>
      <c r="AB2549" s="9">
        <v>7987544</v>
      </c>
      <c r="AC2549" s="9" t="s">
        <v>3331</v>
      </c>
      <c r="AD2549" s="9" t="s">
        <v>231</v>
      </c>
      <c r="AE2549" s="5">
        <f t="shared" si="100"/>
        <v>0</v>
      </c>
      <c r="AF2549" s="5" t="str">
        <f t="shared" si="101"/>
        <v>katB</v>
      </c>
      <c r="AG2549" s="153"/>
      <c r="AH2549" s="153"/>
      <c r="AI2549" t="s">
        <v>201</v>
      </c>
      <c r="AJ2549" t="s">
        <v>17878</v>
      </c>
      <c r="AK2549" s="9" t="str">
        <f>VLOOKUP(Y2549,zdroj!D:AJ,33,0)</f>
        <v>katB</v>
      </c>
    </row>
    <row r="2550" spans="8:37" x14ac:dyDescent="0.25">
      <c r="H2550" s="8"/>
      <c r="I2550" s="8"/>
      <c r="N2550" s="23"/>
      <c r="O2550" s="24"/>
      <c r="P2550" s="19"/>
      <c r="Q2550" s="19"/>
      <c r="R2550" s="19"/>
      <c r="S2550" s="27"/>
      <c r="U2550" s="27"/>
      <c r="Y2550" s="9" t="s">
        <v>516</v>
      </c>
      <c r="Z2550" s="9" t="s">
        <v>462</v>
      </c>
      <c r="AA2550" s="9" t="s">
        <v>198</v>
      </c>
      <c r="AB2550" s="9">
        <v>7987668</v>
      </c>
      <c r="AC2550" s="9" t="s">
        <v>3332</v>
      </c>
      <c r="AD2550" s="9" t="s">
        <v>231</v>
      </c>
      <c r="AE2550" s="5">
        <f t="shared" si="100"/>
        <v>0</v>
      </c>
      <c r="AF2550" s="5" t="str">
        <f t="shared" si="101"/>
        <v>katB</v>
      </c>
      <c r="AG2550" s="153"/>
      <c r="AH2550" s="153"/>
      <c r="AI2550" t="s">
        <v>201</v>
      </c>
      <c r="AJ2550" t="s">
        <v>17878</v>
      </c>
      <c r="AK2550" s="9" t="str">
        <f>VLOOKUP(Y2550,zdroj!D:AJ,33,0)</f>
        <v>katB</v>
      </c>
    </row>
    <row r="2551" spans="8:37" x14ac:dyDescent="0.25">
      <c r="H2551" s="8"/>
      <c r="I2551" s="8"/>
      <c r="N2551" s="23"/>
      <c r="O2551" s="24"/>
      <c r="P2551" s="19"/>
      <c r="Q2551" s="19"/>
      <c r="R2551" s="19"/>
      <c r="S2551" s="27"/>
      <c r="U2551" s="27"/>
      <c r="Y2551" s="9" t="s">
        <v>516</v>
      </c>
      <c r="Z2551" s="9" t="s">
        <v>462</v>
      </c>
      <c r="AA2551" s="9" t="s">
        <v>198</v>
      </c>
      <c r="AB2551" s="9">
        <v>7987676</v>
      </c>
      <c r="AC2551" s="9" t="s">
        <v>3333</v>
      </c>
      <c r="AD2551" s="9" t="s">
        <v>231</v>
      </c>
      <c r="AE2551" s="5">
        <f t="shared" si="100"/>
        <v>0</v>
      </c>
      <c r="AF2551" s="5" t="str">
        <f t="shared" si="101"/>
        <v>katB</v>
      </c>
      <c r="AG2551" s="153"/>
      <c r="AH2551" s="153"/>
      <c r="AI2551" t="s">
        <v>201</v>
      </c>
      <c r="AJ2551" t="s">
        <v>17878</v>
      </c>
      <c r="AK2551" s="9" t="str">
        <f>VLOOKUP(Y2551,zdroj!D:AJ,33,0)</f>
        <v>katB</v>
      </c>
    </row>
    <row r="2552" spans="8:37" x14ac:dyDescent="0.25">
      <c r="H2552" s="8"/>
      <c r="I2552" s="8"/>
      <c r="N2552" s="23"/>
      <c r="O2552" s="24"/>
      <c r="P2552" s="19"/>
      <c r="Q2552" s="19"/>
      <c r="R2552" s="19"/>
      <c r="S2552" s="27"/>
      <c r="U2552" s="27"/>
      <c r="Y2552" s="9" t="s">
        <v>516</v>
      </c>
      <c r="Z2552" s="9" t="s">
        <v>462</v>
      </c>
      <c r="AA2552" s="9" t="s">
        <v>198</v>
      </c>
      <c r="AB2552" s="9">
        <v>7987757</v>
      </c>
      <c r="AC2552" s="9" t="s">
        <v>3334</v>
      </c>
      <c r="AD2552" s="9" t="s">
        <v>231</v>
      </c>
      <c r="AE2552" s="5">
        <f t="shared" si="100"/>
        <v>0</v>
      </c>
      <c r="AF2552" s="5" t="str">
        <f t="shared" si="101"/>
        <v>katB</v>
      </c>
      <c r="AG2552" s="153"/>
      <c r="AH2552" s="153"/>
      <c r="AI2552" t="s">
        <v>201</v>
      </c>
      <c r="AJ2552" t="s">
        <v>17878</v>
      </c>
      <c r="AK2552" s="9" t="str">
        <f>VLOOKUP(Y2552,zdroj!D:AJ,33,0)</f>
        <v>katB</v>
      </c>
    </row>
    <row r="2553" spans="8:37" x14ac:dyDescent="0.25">
      <c r="H2553" s="8"/>
      <c r="I2553" s="8"/>
      <c r="N2553" s="23"/>
      <c r="O2553" s="24"/>
      <c r="P2553" s="19"/>
      <c r="Q2553" s="19"/>
      <c r="R2553" s="19"/>
      <c r="S2553" s="27"/>
      <c r="U2553" s="27"/>
      <c r="Y2553" s="9" t="s">
        <v>516</v>
      </c>
      <c r="Z2553" s="9" t="s">
        <v>462</v>
      </c>
      <c r="AA2553" s="9" t="s">
        <v>198</v>
      </c>
      <c r="AB2553" s="9">
        <v>27028569</v>
      </c>
      <c r="AC2553" s="9" t="s">
        <v>3335</v>
      </c>
      <c r="AD2553" s="9" t="s">
        <v>231</v>
      </c>
      <c r="AE2553" s="5">
        <f t="shared" si="100"/>
        <v>0</v>
      </c>
      <c r="AF2553" s="5" t="str">
        <f t="shared" si="101"/>
        <v>katB</v>
      </c>
      <c r="AG2553" s="153"/>
      <c r="AH2553" s="153"/>
      <c r="AI2553" t="s">
        <v>201</v>
      </c>
      <c r="AJ2553" t="s">
        <v>17878</v>
      </c>
      <c r="AK2553" s="9" t="str">
        <f>VLOOKUP(Y2553,zdroj!D:AJ,33,0)</f>
        <v>katB</v>
      </c>
    </row>
    <row r="2554" spans="8:37" x14ac:dyDescent="0.25">
      <c r="H2554" s="8"/>
      <c r="I2554" s="8"/>
      <c r="N2554" s="23"/>
      <c r="O2554" s="24"/>
      <c r="P2554" s="19"/>
      <c r="Q2554" s="19"/>
      <c r="R2554" s="19"/>
      <c r="S2554" s="27"/>
      <c r="U2554" s="27"/>
      <c r="Y2554" s="9" t="s">
        <v>516</v>
      </c>
      <c r="Z2554" s="9" t="s">
        <v>462</v>
      </c>
      <c r="AA2554" s="9" t="s">
        <v>198</v>
      </c>
      <c r="AB2554" s="9">
        <v>7987838</v>
      </c>
      <c r="AC2554" s="9" t="s">
        <v>3336</v>
      </c>
      <c r="AD2554" s="9" t="s">
        <v>231</v>
      </c>
      <c r="AE2554" s="5">
        <f t="shared" si="100"/>
        <v>0</v>
      </c>
      <c r="AF2554" s="5" t="str">
        <f t="shared" si="101"/>
        <v>katB</v>
      </c>
      <c r="AG2554" s="153"/>
      <c r="AH2554" s="153"/>
      <c r="AI2554" t="s">
        <v>201</v>
      </c>
      <c r="AJ2554" t="s">
        <v>17878</v>
      </c>
      <c r="AK2554" s="9" t="str">
        <f>VLOOKUP(Y2554,zdroj!D:AJ,33,0)</f>
        <v>katB</v>
      </c>
    </row>
    <row r="2555" spans="8:37" x14ac:dyDescent="0.25">
      <c r="H2555" s="8"/>
      <c r="I2555" s="8"/>
      <c r="N2555" s="23"/>
      <c r="O2555" s="24"/>
      <c r="P2555" s="19"/>
      <c r="Q2555" s="19"/>
      <c r="R2555" s="19"/>
      <c r="S2555" s="27"/>
      <c r="U2555" s="27"/>
      <c r="Y2555" s="9" t="s">
        <v>516</v>
      </c>
      <c r="Z2555" s="9" t="s">
        <v>462</v>
      </c>
      <c r="AA2555" s="9" t="s">
        <v>198</v>
      </c>
      <c r="AB2555" s="9">
        <v>27028577</v>
      </c>
      <c r="AC2555" s="9" t="s">
        <v>3337</v>
      </c>
      <c r="AD2555" s="9" t="s">
        <v>231</v>
      </c>
      <c r="AE2555" s="5">
        <f t="shared" si="100"/>
        <v>0</v>
      </c>
      <c r="AF2555" s="5" t="str">
        <f t="shared" si="101"/>
        <v>katB</v>
      </c>
      <c r="AG2555" s="153"/>
      <c r="AH2555" s="153"/>
      <c r="AI2555" t="s">
        <v>201</v>
      </c>
      <c r="AJ2555" t="s">
        <v>17878</v>
      </c>
      <c r="AK2555" s="9" t="str">
        <f>VLOOKUP(Y2555,zdroj!D:AJ,33,0)</f>
        <v>katB</v>
      </c>
    </row>
    <row r="2556" spans="8:37" x14ac:dyDescent="0.25">
      <c r="H2556" s="8"/>
      <c r="I2556" s="8"/>
      <c r="N2556" s="23"/>
      <c r="O2556" s="24"/>
      <c r="P2556" s="19"/>
      <c r="Q2556" s="19"/>
      <c r="R2556" s="19"/>
      <c r="S2556" s="27"/>
      <c r="U2556" s="27"/>
      <c r="Y2556" s="9" t="s">
        <v>516</v>
      </c>
      <c r="Z2556" s="9" t="s">
        <v>462</v>
      </c>
      <c r="AA2556" s="9" t="s">
        <v>198</v>
      </c>
      <c r="AB2556" s="9">
        <v>72660465</v>
      </c>
      <c r="AC2556" s="9" t="s">
        <v>3338</v>
      </c>
      <c r="AD2556" s="9" t="s">
        <v>231</v>
      </c>
      <c r="AE2556" s="5">
        <f t="shared" si="100"/>
        <v>0</v>
      </c>
      <c r="AF2556" s="5" t="str">
        <f t="shared" si="101"/>
        <v>katB</v>
      </c>
      <c r="AG2556" s="153"/>
      <c r="AH2556" s="153"/>
      <c r="AI2556" t="s">
        <v>201</v>
      </c>
      <c r="AJ2556" t="s">
        <v>17878</v>
      </c>
      <c r="AK2556" s="9" t="str">
        <f>VLOOKUP(Y2556,zdroj!D:AJ,33,0)</f>
        <v>katB</v>
      </c>
    </row>
    <row r="2557" spans="8:37" x14ac:dyDescent="0.25">
      <c r="H2557" s="8"/>
      <c r="I2557" s="8"/>
      <c r="N2557" s="23"/>
      <c r="O2557" s="24"/>
      <c r="P2557" s="19"/>
      <c r="Q2557" s="19"/>
      <c r="R2557" s="19"/>
      <c r="S2557" s="27"/>
      <c r="U2557" s="27"/>
      <c r="Y2557" s="9" t="s">
        <v>516</v>
      </c>
      <c r="Z2557" s="9" t="s">
        <v>462</v>
      </c>
      <c r="AA2557" s="9" t="s">
        <v>198</v>
      </c>
      <c r="AB2557" s="9">
        <v>7987081</v>
      </c>
      <c r="AC2557" s="9" t="s">
        <v>3339</v>
      </c>
      <c r="AD2557" s="9" t="s">
        <v>231</v>
      </c>
      <c r="AE2557" s="5">
        <f t="shared" si="100"/>
        <v>0</v>
      </c>
      <c r="AF2557" s="5" t="str">
        <f t="shared" si="101"/>
        <v>katB</v>
      </c>
      <c r="AG2557" s="153"/>
      <c r="AH2557" s="153"/>
      <c r="AI2557" t="s">
        <v>201</v>
      </c>
      <c r="AJ2557" t="s">
        <v>17878</v>
      </c>
      <c r="AK2557" s="9" t="str">
        <f>VLOOKUP(Y2557,zdroj!D:AJ,33,0)</f>
        <v>katB</v>
      </c>
    </row>
    <row r="2558" spans="8:37" x14ac:dyDescent="0.25">
      <c r="H2558" s="8"/>
      <c r="I2558" s="8"/>
      <c r="N2558" s="23"/>
      <c r="O2558" s="24"/>
      <c r="P2558" s="19"/>
      <c r="Q2558" s="19"/>
      <c r="R2558" s="19"/>
      <c r="S2558" s="27"/>
      <c r="U2558" s="27"/>
      <c r="Y2558" s="9" t="s">
        <v>516</v>
      </c>
      <c r="Z2558" s="9" t="s">
        <v>462</v>
      </c>
      <c r="AA2558" s="9" t="s">
        <v>198</v>
      </c>
      <c r="AB2558" s="9">
        <v>7987099</v>
      </c>
      <c r="AC2558" s="9" t="s">
        <v>3340</v>
      </c>
      <c r="AD2558" s="9" t="s">
        <v>231</v>
      </c>
      <c r="AE2558" s="5">
        <f t="shared" si="100"/>
        <v>0</v>
      </c>
      <c r="AF2558" s="5" t="str">
        <f t="shared" si="101"/>
        <v>katB</v>
      </c>
      <c r="AG2558" s="153"/>
      <c r="AH2558" s="153"/>
      <c r="AI2558" t="s">
        <v>236</v>
      </c>
      <c r="AJ2558" t="s">
        <v>17878</v>
      </c>
      <c r="AK2558" s="9" t="str">
        <f>VLOOKUP(Y2558,zdroj!D:AJ,33,0)</f>
        <v>katB</v>
      </c>
    </row>
    <row r="2559" spans="8:37" x14ac:dyDescent="0.25">
      <c r="H2559" s="8"/>
      <c r="I2559" s="8"/>
      <c r="N2559" s="23"/>
      <c r="O2559" s="24"/>
      <c r="P2559" s="19"/>
      <c r="Q2559" s="19"/>
      <c r="R2559" s="19"/>
      <c r="S2559" s="27"/>
      <c r="U2559" s="27"/>
      <c r="Y2559" s="9" t="s">
        <v>516</v>
      </c>
      <c r="Z2559" s="9" t="s">
        <v>462</v>
      </c>
      <c r="AA2559" s="9" t="s">
        <v>198</v>
      </c>
      <c r="AB2559" s="9">
        <v>26297671</v>
      </c>
      <c r="AC2559" s="9" t="s">
        <v>3341</v>
      </c>
      <c r="AD2559" s="9" t="s">
        <v>231</v>
      </c>
      <c r="AE2559" s="5">
        <f t="shared" si="100"/>
        <v>0</v>
      </c>
      <c r="AF2559" s="5" t="str">
        <f t="shared" si="101"/>
        <v>katB</v>
      </c>
      <c r="AG2559" s="153"/>
      <c r="AH2559" s="153"/>
      <c r="AI2559" t="s">
        <v>17880</v>
      </c>
      <c r="AJ2559" t="s">
        <v>17878</v>
      </c>
      <c r="AK2559" s="9" t="str">
        <f>VLOOKUP(Y2559,zdroj!D:AJ,33,0)</f>
        <v>katB</v>
      </c>
    </row>
    <row r="2560" spans="8:37" x14ac:dyDescent="0.25">
      <c r="H2560" s="8"/>
      <c r="I2560" s="8"/>
      <c r="N2560" s="23"/>
      <c r="O2560" s="24"/>
      <c r="P2560" s="19"/>
      <c r="Q2560" s="19"/>
      <c r="R2560" s="19"/>
      <c r="S2560" s="27"/>
      <c r="U2560" s="27"/>
      <c r="Y2560" s="9" t="s">
        <v>516</v>
      </c>
      <c r="Z2560" s="9" t="s">
        <v>462</v>
      </c>
      <c r="AA2560" s="9" t="s">
        <v>198</v>
      </c>
      <c r="AB2560" s="9">
        <v>7987188</v>
      </c>
      <c r="AC2560" s="9" t="s">
        <v>3342</v>
      </c>
      <c r="AD2560" s="9" t="s">
        <v>231</v>
      </c>
      <c r="AE2560" s="5">
        <f t="shared" si="100"/>
        <v>0</v>
      </c>
      <c r="AF2560" s="5" t="str">
        <f t="shared" si="101"/>
        <v>katB</v>
      </c>
      <c r="AG2560" s="153"/>
      <c r="AH2560" s="153"/>
      <c r="AI2560" t="s">
        <v>201</v>
      </c>
      <c r="AJ2560" t="s">
        <v>17878</v>
      </c>
      <c r="AK2560" s="9" t="str">
        <f>VLOOKUP(Y2560,zdroj!D:AJ,33,0)</f>
        <v>katB</v>
      </c>
    </row>
    <row r="2561" spans="8:37" x14ac:dyDescent="0.25">
      <c r="H2561" s="8"/>
      <c r="I2561" s="8"/>
      <c r="N2561" s="23"/>
      <c r="O2561" s="24"/>
      <c r="P2561" s="19"/>
      <c r="Q2561" s="19"/>
      <c r="R2561" s="19"/>
      <c r="S2561" s="27"/>
      <c r="U2561" s="27"/>
      <c r="Y2561" s="9" t="s">
        <v>516</v>
      </c>
      <c r="Z2561" s="9" t="s">
        <v>462</v>
      </c>
      <c r="AA2561" s="9" t="s">
        <v>198</v>
      </c>
      <c r="AB2561" s="9">
        <v>7987374</v>
      </c>
      <c r="AC2561" s="9" t="s">
        <v>3343</v>
      </c>
      <c r="AD2561" s="9" t="s">
        <v>231</v>
      </c>
      <c r="AE2561" s="5">
        <f t="shared" si="100"/>
        <v>0</v>
      </c>
      <c r="AF2561" s="5" t="str">
        <f t="shared" si="101"/>
        <v>katB</v>
      </c>
      <c r="AG2561" s="153"/>
      <c r="AH2561" s="153"/>
      <c r="AI2561" t="s">
        <v>201</v>
      </c>
      <c r="AJ2561" t="s">
        <v>17878</v>
      </c>
      <c r="AK2561" s="9" t="str">
        <f>VLOOKUP(Y2561,zdroj!D:AJ,33,0)</f>
        <v>katB</v>
      </c>
    </row>
    <row r="2562" spans="8:37" x14ac:dyDescent="0.25">
      <c r="H2562" s="8"/>
      <c r="I2562" s="8"/>
      <c r="N2562" s="23"/>
      <c r="O2562" s="24"/>
      <c r="P2562" s="19"/>
      <c r="Q2562" s="19"/>
      <c r="R2562" s="19"/>
      <c r="S2562" s="27"/>
      <c r="U2562" s="27"/>
      <c r="Y2562" s="9" t="s">
        <v>518</v>
      </c>
      <c r="Z2562" s="9" t="s">
        <v>462</v>
      </c>
      <c r="AA2562" s="9" t="s">
        <v>237</v>
      </c>
      <c r="AB2562" s="9">
        <v>5879825</v>
      </c>
      <c r="AC2562" s="9" t="s">
        <v>3344</v>
      </c>
      <c r="AD2562" s="9" t="s">
        <v>225</v>
      </c>
      <c r="AE2562" s="5">
        <f t="shared" si="100"/>
        <v>0</v>
      </c>
      <c r="AF2562" s="5" t="str">
        <f t="shared" si="101"/>
        <v>katA</v>
      </c>
      <c r="AG2562" s="153"/>
      <c r="AH2562" s="153"/>
      <c r="AI2562" t="s">
        <v>195</v>
      </c>
      <c r="AJ2562" t="s">
        <v>340</v>
      </c>
      <c r="AK2562" s="9" t="str">
        <f>VLOOKUP(Y2562,zdroj!D:AJ,33,0)</f>
        <v>katA</v>
      </c>
    </row>
    <row r="2563" spans="8:37" x14ac:dyDescent="0.25">
      <c r="H2563" s="8"/>
      <c r="I2563" s="8"/>
      <c r="N2563" s="23"/>
      <c r="O2563" s="24"/>
      <c r="P2563" s="19"/>
      <c r="Q2563" s="19"/>
      <c r="R2563" s="19"/>
      <c r="S2563" s="27"/>
      <c r="U2563" s="27"/>
      <c r="Y2563" s="9" t="s">
        <v>518</v>
      </c>
      <c r="Z2563" s="9" t="s">
        <v>462</v>
      </c>
      <c r="AA2563" s="9" t="s">
        <v>237</v>
      </c>
      <c r="AB2563" s="9">
        <v>5879728</v>
      </c>
      <c r="AC2563" s="9" t="s">
        <v>3345</v>
      </c>
      <c r="AD2563" s="9" t="s">
        <v>225</v>
      </c>
      <c r="AE2563" s="5">
        <f t="shared" si="100"/>
        <v>0</v>
      </c>
      <c r="AF2563" s="5" t="str">
        <f t="shared" si="101"/>
        <v>katA</v>
      </c>
      <c r="AG2563" s="153"/>
      <c r="AH2563" s="153"/>
      <c r="AI2563" t="s">
        <v>195</v>
      </c>
      <c r="AJ2563" t="s">
        <v>340</v>
      </c>
      <c r="AK2563" s="9" t="str">
        <f>VLOOKUP(Y2563,zdroj!D:AJ,33,0)</f>
        <v>katA</v>
      </c>
    </row>
    <row r="2564" spans="8:37" x14ac:dyDescent="0.25">
      <c r="H2564" s="8"/>
      <c r="I2564" s="8"/>
      <c r="N2564" s="23"/>
      <c r="O2564" s="24"/>
      <c r="P2564" s="19"/>
      <c r="Q2564" s="19"/>
      <c r="R2564" s="19"/>
      <c r="S2564" s="27"/>
      <c r="U2564" s="27"/>
      <c r="Y2564" s="9" t="s">
        <v>518</v>
      </c>
      <c r="Z2564" s="9" t="s">
        <v>462</v>
      </c>
      <c r="AA2564" s="9" t="s">
        <v>237</v>
      </c>
      <c r="AB2564" s="9">
        <v>5879752</v>
      </c>
      <c r="AC2564" s="9" t="s">
        <v>3346</v>
      </c>
      <c r="AD2564" s="9" t="s">
        <v>225</v>
      </c>
      <c r="AE2564" s="5">
        <f t="shared" si="100"/>
        <v>0</v>
      </c>
      <c r="AF2564" s="5" t="str">
        <f t="shared" si="101"/>
        <v>katA</v>
      </c>
      <c r="AG2564" s="153"/>
      <c r="AH2564" s="153"/>
      <c r="AI2564" t="s">
        <v>195</v>
      </c>
      <c r="AJ2564" t="s">
        <v>340</v>
      </c>
      <c r="AK2564" s="9" t="str">
        <f>VLOOKUP(Y2564,zdroj!D:AJ,33,0)</f>
        <v>katA</v>
      </c>
    </row>
    <row r="2565" spans="8:37" x14ac:dyDescent="0.25">
      <c r="H2565" s="8"/>
      <c r="I2565" s="8"/>
      <c r="N2565" s="23"/>
      <c r="O2565" s="24"/>
      <c r="P2565" s="19"/>
      <c r="Q2565" s="19"/>
      <c r="R2565" s="19"/>
      <c r="S2565" s="27"/>
      <c r="U2565" s="27"/>
      <c r="Y2565" s="9" t="s">
        <v>518</v>
      </c>
      <c r="Z2565" s="9" t="s">
        <v>462</v>
      </c>
      <c r="AA2565" s="9" t="s">
        <v>237</v>
      </c>
      <c r="AB2565" s="9">
        <v>5878624</v>
      </c>
      <c r="AC2565" s="9" t="s">
        <v>3347</v>
      </c>
      <c r="AD2565" s="9" t="s">
        <v>225</v>
      </c>
      <c r="AE2565" s="5">
        <f t="shared" si="100"/>
        <v>0</v>
      </c>
      <c r="AF2565" s="5" t="str">
        <f t="shared" si="101"/>
        <v>katA</v>
      </c>
      <c r="AG2565" s="153"/>
      <c r="AH2565" s="153"/>
      <c r="AI2565" t="s">
        <v>201</v>
      </c>
      <c r="AJ2565" t="s">
        <v>17878</v>
      </c>
      <c r="AK2565" s="9" t="str">
        <f>VLOOKUP(Y2565,zdroj!D:AJ,33,0)</f>
        <v>katA</v>
      </c>
    </row>
    <row r="2566" spans="8:37" x14ac:dyDescent="0.25">
      <c r="H2566" s="8"/>
      <c r="I2566" s="8"/>
      <c r="N2566" s="23"/>
      <c r="O2566" s="24"/>
      <c r="P2566" s="19"/>
      <c r="Q2566" s="19"/>
      <c r="R2566" s="19"/>
      <c r="S2566" s="27"/>
      <c r="U2566" s="27"/>
      <c r="Y2566" s="9" t="s">
        <v>518</v>
      </c>
      <c r="Z2566" s="9" t="s">
        <v>462</v>
      </c>
      <c r="AA2566" s="9" t="s">
        <v>237</v>
      </c>
      <c r="AB2566" s="9">
        <v>5878705</v>
      </c>
      <c r="AC2566" s="9" t="s">
        <v>3348</v>
      </c>
      <c r="AD2566" s="9" t="s">
        <v>231</v>
      </c>
      <c r="AE2566" s="5">
        <f t="shared" si="100"/>
        <v>0</v>
      </c>
      <c r="AF2566" s="5" t="str">
        <f t="shared" si="101"/>
        <v>katB</v>
      </c>
      <c r="AG2566" s="153"/>
      <c r="AH2566" s="153"/>
      <c r="AI2566" t="s">
        <v>201</v>
      </c>
      <c r="AJ2566" t="s">
        <v>17878</v>
      </c>
      <c r="AK2566" s="9" t="str">
        <f>VLOOKUP(Y2566,zdroj!D:AJ,33,0)</f>
        <v>katA</v>
      </c>
    </row>
    <row r="2567" spans="8:37" x14ac:dyDescent="0.25">
      <c r="H2567" s="8"/>
      <c r="I2567" s="8"/>
      <c r="N2567" s="23"/>
      <c r="O2567" s="24"/>
      <c r="P2567" s="19"/>
      <c r="Q2567" s="19"/>
      <c r="R2567" s="19"/>
      <c r="S2567" s="27"/>
      <c r="U2567" s="27"/>
      <c r="Y2567" s="9" t="s">
        <v>518</v>
      </c>
      <c r="Z2567" s="9" t="s">
        <v>462</v>
      </c>
      <c r="AA2567" s="9" t="s">
        <v>237</v>
      </c>
      <c r="AB2567" s="9">
        <v>5878713</v>
      </c>
      <c r="AC2567" s="9" t="s">
        <v>3349</v>
      </c>
      <c r="AD2567" s="9" t="s">
        <v>225</v>
      </c>
      <c r="AE2567" s="5">
        <f t="shared" si="100"/>
        <v>0</v>
      </c>
      <c r="AF2567" s="5" t="str">
        <f t="shared" si="101"/>
        <v>katA</v>
      </c>
      <c r="AG2567" s="153"/>
      <c r="AH2567" s="153"/>
      <c r="AI2567" t="s">
        <v>17879</v>
      </c>
      <c r="AJ2567" t="s">
        <v>17878</v>
      </c>
      <c r="AK2567" s="9" t="str">
        <f>VLOOKUP(Y2567,zdroj!D:AJ,33,0)</f>
        <v>katA</v>
      </c>
    </row>
    <row r="2568" spans="8:37" x14ac:dyDescent="0.25">
      <c r="H2568" s="8"/>
      <c r="I2568" s="8"/>
      <c r="N2568" s="23"/>
      <c r="O2568" s="24"/>
      <c r="P2568" s="19"/>
      <c r="Q2568" s="19"/>
      <c r="R2568" s="19"/>
      <c r="S2568" s="27"/>
      <c r="U2568" s="27"/>
      <c r="Y2568" s="9" t="s">
        <v>518</v>
      </c>
      <c r="Z2568" s="9" t="s">
        <v>462</v>
      </c>
      <c r="AA2568" s="9" t="s">
        <v>237</v>
      </c>
      <c r="AB2568" s="9">
        <v>5878721</v>
      </c>
      <c r="AC2568" s="9" t="s">
        <v>3350</v>
      </c>
      <c r="AD2568" s="9" t="s">
        <v>800</v>
      </c>
      <c r="AE2568" s="5">
        <f t="shared" si="100"/>
        <v>0</v>
      </c>
      <c r="AF2568" s="5" t="str">
        <f t="shared" si="101"/>
        <v>Pokryto</v>
      </c>
      <c r="AG2568" s="153"/>
      <c r="AH2568" s="153"/>
      <c r="AI2568" t="s">
        <v>17881</v>
      </c>
      <c r="AJ2568" t="s">
        <v>800</v>
      </c>
      <c r="AK2568" s="9" t="str">
        <f>VLOOKUP(Y2568,zdroj!D:AJ,33,0)</f>
        <v>katA</v>
      </c>
    </row>
    <row r="2569" spans="8:37" x14ac:dyDescent="0.25">
      <c r="H2569" s="8"/>
      <c r="I2569" s="8"/>
      <c r="N2569" s="23"/>
      <c r="O2569" s="24"/>
      <c r="P2569" s="19"/>
      <c r="Q2569" s="19"/>
      <c r="R2569" s="19"/>
      <c r="S2569" s="27"/>
      <c r="U2569" s="27"/>
      <c r="Y2569" s="9" t="s">
        <v>518</v>
      </c>
      <c r="Z2569" s="9" t="s">
        <v>462</v>
      </c>
      <c r="AA2569" s="9" t="s">
        <v>237</v>
      </c>
      <c r="AB2569" s="9">
        <v>5878730</v>
      </c>
      <c r="AC2569" s="9" t="s">
        <v>3351</v>
      </c>
      <c r="AD2569" s="9" t="s">
        <v>225</v>
      </c>
      <c r="AE2569" s="5">
        <f t="shared" si="100"/>
        <v>0</v>
      </c>
      <c r="AF2569" s="5" t="str">
        <f t="shared" si="101"/>
        <v>katA</v>
      </c>
      <c r="AG2569" s="153"/>
      <c r="AH2569" s="153"/>
      <c r="AI2569" t="s">
        <v>201</v>
      </c>
      <c r="AJ2569" t="s">
        <v>17878</v>
      </c>
      <c r="AK2569" s="9" t="str">
        <f>VLOOKUP(Y2569,zdroj!D:AJ,33,0)</f>
        <v>katA</v>
      </c>
    </row>
    <row r="2570" spans="8:37" x14ac:dyDescent="0.25">
      <c r="H2570" s="8"/>
      <c r="I2570" s="8"/>
      <c r="N2570" s="23"/>
      <c r="O2570" s="24"/>
      <c r="P2570" s="19"/>
      <c r="Q2570" s="19"/>
      <c r="R2570" s="19"/>
      <c r="S2570" s="27"/>
      <c r="U2570" s="27"/>
      <c r="Y2570" s="9" t="s">
        <v>518</v>
      </c>
      <c r="Z2570" s="9" t="s">
        <v>462</v>
      </c>
      <c r="AA2570" s="9" t="s">
        <v>237</v>
      </c>
      <c r="AB2570" s="9">
        <v>5879841</v>
      </c>
      <c r="AC2570" s="9" t="s">
        <v>3352</v>
      </c>
      <c r="AD2570" s="9" t="s">
        <v>225</v>
      </c>
      <c r="AE2570" s="5">
        <f t="shared" ref="AE2570:AE2633" si="102">VLOOKUP(Y2570,K:T,10,0)</f>
        <v>0</v>
      </c>
      <c r="AF2570" s="5" t="str">
        <f t="shared" ref="AF2570:AF2633" si="103">IF(AE2570="A",IF(AD2570="katA","katB",AD2570),AD2570)</f>
        <v>katA</v>
      </c>
      <c r="AG2570" s="153"/>
      <c r="AH2570" s="153"/>
      <c r="AI2570" t="s">
        <v>229</v>
      </c>
      <c r="AJ2570" t="s">
        <v>17878</v>
      </c>
      <c r="AK2570" s="9" t="str">
        <f>VLOOKUP(Y2570,zdroj!D:AJ,33,0)</f>
        <v>katA</v>
      </c>
    </row>
    <row r="2571" spans="8:37" x14ac:dyDescent="0.25">
      <c r="H2571" s="8"/>
      <c r="I2571" s="8"/>
      <c r="N2571" s="23"/>
      <c r="O2571" s="24"/>
      <c r="P2571" s="19"/>
      <c r="Q2571" s="19"/>
      <c r="R2571" s="19"/>
      <c r="S2571" s="27"/>
      <c r="U2571" s="27"/>
      <c r="Y2571" s="9" t="s">
        <v>518</v>
      </c>
      <c r="Z2571" s="9" t="s">
        <v>462</v>
      </c>
      <c r="AA2571" s="9" t="s">
        <v>237</v>
      </c>
      <c r="AB2571" s="9">
        <v>5878748</v>
      </c>
      <c r="AC2571" s="9" t="s">
        <v>3353</v>
      </c>
      <c r="AD2571" s="9" t="s">
        <v>225</v>
      </c>
      <c r="AE2571" s="5">
        <f t="shared" si="102"/>
        <v>0</v>
      </c>
      <c r="AF2571" s="5" t="str">
        <f t="shared" si="103"/>
        <v>katA</v>
      </c>
      <c r="AG2571" s="153"/>
      <c r="AH2571" s="153"/>
      <c r="AI2571" t="s">
        <v>201</v>
      </c>
      <c r="AJ2571" t="s">
        <v>17878</v>
      </c>
      <c r="AK2571" s="9" t="str">
        <f>VLOOKUP(Y2571,zdroj!D:AJ,33,0)</f>
        <v>katA</v>
      </c>
    </row>
    <row r="2572" spans="8:37" x14ac:dyDescent="0.25">
      <c r="H2572" s="8"/>
      <c r="I2572" s="8"/>
      <c r="N2572" s="23"/>
      <c r="O2572" s="24"/>
      <c r="P2572" s="19"/>
      <c r="Q2572" s="19"/>
      <c r="R2572" s="19"/>
      <c r="S2572" s="27"/>
      <c r="U2572" s="27"/>
      <c r="Y2572" s="9" t="s">
        <v>518</v>
      </c>
      <c r="Z2572" s="9" t="s">
        <v>462</v>
      </c>
      <c r="AA2572" s="9" t="s">
        <v>237</v>
      </c>
      <c r="AB2572" s="9">
        <v>5878756</v>
      </c>
      <c r="AC2572" s="9" t="s">
        <v>3354</v>
      </c>
      <c r="AD2572" s="9" t="s">
        <v>225</v>
      </c>
      <c r="AE2572" s="5">
        <f t="shared" si="102"/>
        <v>0</v>
      </c>
      <c r="AF2572" s="5" t="str">
        <f t="shared" si="103"/>
        <v>katA</v>
      </c>
      <c r="AG2572" s="153"/>
      <c r="AH2572" s="153"/>
      <c r="AI2572" t="s">
        <v>201</v>
      </c>
      <c r="AJ2572" t="s">
        <v>17878</v>
      </c>
      <c r="AK2572" s="9" t="str">
        <f>VLOOKUP(Y2572,zdroj!D:AJ,33,0)</f>
        <v>katA</v>
      </c>
    </row>
    <row r="2573" spans="8:37" x14ac:dyDescent="0.25">
      <c r="H2573" s="8"/>
      <c r="I2573" s="8"/>
      <c r="N2573" s="23"/>
      <c r="O2573" s="24"/>
      <c r="P2573" s="19"/>
      <c r="Q2573" s="19"/>
      <c r="R2573" s="19"/>
      <c r="S2573" s="27"/>
      <c r="U2573" s="27"/>
      <c r="Y2573" s="9" t="s">
        <v>518</v>
      </c>
      <c r="Z2573" s="9" t="s">
        <v>462</v>
      </c>
      <c r="AA2573" s="9" t="s">
        <v>237</v>
      </c>
      <c r="AB2573" s="9">
        <v>5879850</v>
      </c>
      <c r="AC2573" s="9" t="s">
        <v>3355</v>
      </c>
      <c r="AD2573" s="9" t="s">
        <v>225</v>
      </c>
      <c r="AE2573" s="5">
        <f t="shared" si="102"/>
        <v>0</v>
      </c>
      <c r="AF2573" s="5" t="str">
        <f t="shared" si="103"/>
        <v>katA</v>
      </c>
      <c r="AG2573" s="153"/>
      <c r="AH2573" s="153"/>
      <c r="AI2573" t="s">
        <v>201</v>
      </c>
      <c r="AJ2573" t="s">
        <v>17878</v>
      </c>
      <c r="AK2573" s="9" t="str">
        <f>VLOOKUP(Y2573,zdroj!D:AJ,33,0)</f>
        <v>katA</v>
      </c>
    </row>
    <row r="2574" spans="8:37" x14ac:dyDescent="0.25">
      <c r="H2574" s="8"/>
      <c r="I2574" s="8"/>
      <c r="N2574" s="23"/>
      <c r="O2574" s="24"/>
      <c r="P2574" s="19"/>
      <c r="Q2574" s="19"/>
      <c r="R2574" s="19"/>
      <c r="S2574" s="27"/>
      <c r="U2574" s="27"/>
      <c r="Y2574" s="9" t="s">
        <v>518</v>
      </c>
      <c r="Z2574" s="9" t="s">
        <v>462</v>
      </c>
      <c r="AA2574" s="9" t="s">
        <v>237</v>
      </c>
      <c r="AB2574" s="9">
        <v>5878632</v>
      </c>
      <c r="AC2574" s="9" t="s">
        <v>3356</v>
      </c>
      <c r="AD2574" s="9" t="s">
        <v>225</v>
      </c>
      <c r="AE2574" s="5">
        <f t="shared" si="102"/>
        <v>0</v>
      </c>
      <c r="AF2574" s="5" t="str">
        <f t="shared" si="103"/>
        <v>katA</v>
      </c>
      <c r="AG2574" s="153"/>
      <c r="AH2574" s="153"/>
      <c r="AI2574" t="s">
        <v>201</v>
      </c>
      <c r="AJ2574" t="s">
        <v>17878</v>
      </c>
      <c r="AK2574" s="9" t="str">
        <f>VLOOKUP(Y2574,zdroj!D:AJ,33,0)</f>
        <v>katA</v>
      </c>
    </row>
    <row r="2575" spans="8:37" x14ac:dyDescent="0.25">
      <c r="H2575" s="8"/>
      <c r="I2575" s="8"/>
      <c r="N2575" s="23"/>
      <c r="O2575" s="24"/>
      <c r="P2575" s="19"/>
      <c r="Q2575" s="19"/>
      <c r="R2575" s="19"/>
      <c r="S2575" s="27"/>
      <c r="U2575" s="27"/>
      <c r="Y2575" s="9" t="s">
        <v>518</v>
      </c>
      <c r="Z2575" s="9" t="s">
        <v>462</v>
      </c>
      <c r="AA2575" s="9" t="s">
        <v>237</v>
      </c>
      <c r="AB2575" s="9">
        <v>5878764</v>
      </c>
      <c r="AC2575" s="9" t="s">
        <v>3357</v>
      </c>
      <c r="AD2575" s="9" t="s">
        <v>225</v>
      </c>
      <c r="AE2575" s="5">
        <f t="shared" si="102"/>
        <v>0</v>
      </c>
      <c r="AF2575" s="5" t="str">
        <f t="shared" si="103"/>
        <v>katA</v>
      </c>
      <c r="AG2575" s="153"/>
      <c r="AH2575" s="153"/>
      <c r="AI2575" t="s">
        <v>201</v>
      </c>
      <c r="AJ2575" t="s">
        <v>17878</v>
      </c>
      <c r="AK2575" s="9" t="str">
        <f>VLOOKUP(Y2575,zdroj!D:AJ,33,0)</f>
        <v>katA</v>
      </c>
    </row>
    <row r="2576" spans="8:37" x14ac:dyDescent="0.25">
      <c r="H2576" s="8"/>
      <c r="I2576" s="8"/>
      <c r="N2576" s="23"/>
      <c r="O2576" s="24"/>
      <c r="P2576" s="19"/>
      <c r="Q2576" s="19"/>
      <c r="R2576" s="19"/>
      <c r="S2576" s="27"/>
      <c r="U2576" s="27"/>
      <c r="Y2576" s="9" t="s">
        <v>518</v>
      </c>
      <c r="Z2576" s="9" t="s">
        <v>462</v>
      </c>
      <c r="AA2576" s="9" t="s">
        <v>237</v>
      </c>
      <c r="AB2576" s="9">
        <v>79150551</v>
      </c>
      <c r="AC2576" s="9" t="s">
        <v>3358</v>
      </c>
      <c r="AD2576" s="9" t="s">
        <v>225</v>
      </c>
      <c r="AE2576" s="5">
        <f t="shared" si="102"/>
        <v>0</v>
      </c>
      <c r="AF2576" s="5" t="str">
        <f t="shared" si="103"/>
        <v>katA</v>
      </c>
      <c r="AG2576" s="153"/>
      <c r="AH2576" s="153"/>
      <c r="AI2576" t="s">
        <v>201</v>
      </c>
      <c r="AJ2576" t="s">
        <v>17878</v>
      </c>
      <c r="AK2576" s="9" t="str">
        <f>VLOOKUP(Y2576,zdroj!D:AJ,33,0)</f>
        <v>katA</v>
      </c>
    </row>
    <row r="2577" spans="8:37" x14ac:dyDescent="0.25">
      <c r="H2577" s="8"/>
      <c r="I2577" s="8"/>
      <c r="N2577" s="23"/>
      <c r="O2577" s="24"/>
      <c r="P2577" s="19"/>
      <c r="Q2577" s="19"/>
      <c r="R2577" s="19"/>
      <c r="S2577" s="27"/>
      <c r="U2577" s="27"/>
      <c r="Y2577" s="9" t="s">
        <v>518</v>
      </c>
      <c r="Z2577" s="9" t="s">
        <v>462</v>
      </c>
      <c r="AA2577" s="9" t="s">
        <v>237</v>
      </c>
      <c r="AB2577" s="9">
        <v>81964137</v>
      </c>
      <c r="AC2577" s="9" t="s">
        <v>3359</v>
      </c>
      <c r="AD2577" s="9" t="s">
        <v>225</v>
      </c>
      <c r="AE2577" s="5">
        <f t="shared" si="102"/>
        <v>0</v>
      </c>
      <c r="AF2577" s="5" t="str">
        <f t="shared" si="103"/>
        <v>katA</v>
      </c>
      <c r="AG2577" s="153"/>
      <c r="AH2577" s="153"/>
      <c r="AI2577" t="s">
        <v>201</v>
      </c>
      <c r="AJ2577" t="s">
        <v>17878</v>
      </c>
      <c r="AK2577" s="9" t="str">
        <f>VLOOKUP(Y2577,zdroj!D:AJ,33,0)</f>
        <v>katA</v>
      </c>
    </row>
    <row r="2578" spans="8:37" x14ac:dyDescent="0.25">
      <c r="H2578" s="8"/>
      <c r="I2578" s="8"/>
      <c r="N2578" s="23"/>
      <c r="O2578" s="24"/>
      <c r="P2578" s="19"/>
      <c r="Q2578" s="19"/>
      <c r="R2578" s="19"/>
      <c r="S2578" s="27"/>
      <c r="U2578" s="27"/>
      <c r="Y2578" s="9" t="s">
        <v>518</v>
      </c>
      <c r="Z2578" s="9" t="s">
        <v>462</v>
      </c>
      <c r="AA2578" s="9" t="s">
        <v>237</v>
      </c>
      <c r="AB2578" s="9">
        <v>82210616</v>
      </c>
      <c r="AC2578" s="9" t="s">
        <v>3360</v>
      </c>
      <c r="AD2578" s="9" t="s">
        <v>231</v>
      </c>
      <c r="AE2578" s="5">
        <f t="shared" si="102"/>
        <v>0</v>
      </c>
      <c r="AF2578" s="5" t="str">
        <f t="shared" si="103"/>
        <v>katB</v>
      </c>
      <c r="AG2578" s="153"/>
      <c r="AH2578" s="153"/>
      <c r="AI2578" t="s">
        <v>201</v>
      </c>
      <c r="AJ2578" t="s">
        <v>17878</v>
      </c>
      <c r="AK2578" s="9" t="str">
        <f>VLOOKUP(Y2578,zdroj!D:AJ,33,0)</f>
        <v>katA</v>
      </c>
    </row>
    <row r="2579" spans="8:37" x14ac:dyDescent="0.25">
      <c r="H2579" s="8"/>
      <c r="I2579" s="8"/>
      <c r="N2579" s="23"/>
      <c r="O2579" s="24"/>
      <c r="P2579" s="19"/>
      <c r="Q2579" s="19"/>
      <c r="R2579" s="19"/>
      <c r="S2579" s="27"/>
      <c r="U2579" s="27"/>
      <c r="Y2579" s="9" t="s">
        <v>518</v>
      </c>
      <c r="Z2579" s="9" t="s">
        <v>462</v>
      </c>
      <c r="AA2579" s="9" t="s">
        <v>237</v>
      </c>
      <c r="AB2579" s="9">
        <v>5878772</v>
      </c>
      <c r="AC2579" s="9" t="s">
        <v>3361</v>
      </c>
      <c r="AD2579" s="9" t="s">
        <v>225</v>
      </c>
      <c r="AE2579" s="5">
        <f t="shared" si="102"/>
        <v>0</v>
      </c>
      <c r="AF2579" s="5" t="str">
        <f t="shared" si="103"/>
        <v>katA</v>
      </c>
      <c r="AG2579" s="153"/>
      <c r="AH2579" s="153"/>
      <c r="AI2579" t="s">
        <v>201</v>
      </c>
      <c r="AJ2579" t="s">
        <v>17878</v>
      </c>
      <c r="AK2579" s="9" t="str">
        <f>VLOOKUP(Y2579,zdroj!D:AJ,33,0)</f>
        <v>katA</v>
      </c>
    </row>
    <row r="2580" spans="8:37" x14ac:dyDescent="0.25">
      <c r="H2580" s="8"/>
      <c r="I2580" s="8"/>
      <c r="N2580" s="23"/>
      <c r="O2580" s="24"/>
      <c r="P2580" s="19"/>
      <c r="Q2580" s="19"/>
      <c r="R2580" s="19"/>
      <c r="S2580" s="27"/>
      <c r="U2580" s="27"/>
      <c r="Y2580" s="9" t="s">
        <v>518</v>
      </c>
      <c r="Z2580" s="9" t="s">
        <v>462</v>
      </c>
      <c r="AA2580" s="9" t="s">
        <v>237</v>
      </c>
      <c r="AB2580" s="9">
        <v>27035565</v>
      </c>
      <c r="AC2580" s="9" t="s">
        <v>3362</v>
      </c>
      <c r="AD2580" s="9" t="s">
        <v>225</v>
      </c>
      <c r="AE2580" s="5">
        <f t="shared" si="102"/>
        <v>0</v>
      </c>
      <c r="AF2580" s="5" t="str">
        <f t="shared" si="103"/>
        <v>katA</v>
      </c>
      <c r="AG2580" s="153"/>
      <c r="AH2580" s="153"/>
      <c r="AI2580" t="s">
        <v>236</v>
      </c>
      <c r="AJ2580" t="s">
        <v>17878</v>
      </c>
      <c r="AK2580" s="9" t="str">
        <f>VLOOKUP(Y2580,zdroj!D:AJ,33,0)</f>
        <v>katA</v>
      </c>
    </row>
    <row r="2581" spans="8:37" x14ac:dyDescent="0.25">
      <c r="H2581" s="8"/>
      <c r="I2581" s="8"/>
      <c r="N2581" s="23"/>
      <c r="O2581" s="24"/>
      <c r="P2581" s="19"/>
      <c r="Q2581" s="19"/>
      <c r="R2581" s="19"/>
      <c r="S2581" s="27"/>
      <c r="U2581" s="27"/>
      <c r="Y2581" s="9" t="s">
        <v>518</v>
      </c>
      <c r="Z2581" s="9" t="s">
        <v>462</v>
      </c>
      <c r="AA2581" s="9" t="s">
        <v>237</v>
      </c>
      <c r="AB2581" s="9">
        <v>5878781</v>
      </c>
      <c r="AC2581" s="9" t="s">
        <v>3363</v>
      </c>
      <c r="AD2581" s="9" t="s">
        <v>225</v>
      </c>
      <c r="AE2581" s="5">
        <f t="shared" si="102"/>
        <v>0</v>
      </c>
      <c r="AF2581" s="5" t="str">
        <f t="shared" si="103"/>
        <v>katA</v>
      </c>
      <c r="AG2581" s="153"/>
      <c r="AH2581" s="153"/>
      <c r="AI2581" t="s">
        <v>201</v>
      </c>
      <c r="AJ2581" t="s">
        <v>17878</v>
      </c>
      <c r="AK2581" s="9" t="str">
        <f>VLOOKUP(Y2581,zdroj!D:AJ,33,0)</f>
        <v>katA</v>
      </c>
    </row>
    <row r="2582" spans="8:37" x14ac:dyDescent="0.25">
      <c r="H2582" s="8"/>
      <c r="I2582" s="8"/>
      <c r="N2582" s="23"/>
      <c r="O2582" s="24"/>
      <c r="P2582" s="19"/>
      <c r="Q2582" s="19"/>
      <c r="R2582" s="19"/>
      <c r="S2582" s="27"/>
      <c r="U2582" s="27"/>
      <c r="Y2582" s="9" t="s">
        <v>518</v>
      </c>
      <c r="Z2582" s="9" t="s">
        <v>462</v>
      </c>
      <c r="AA2582" s="9" t="s">
        <v>237</v>
      </c>
      <c r="AB2582" s="9">
        <v>72992158</v>
      </c>
      <c r="AC2582" s="9" t="s">
        <v>3364</v>
      </c>
      <c r="AD2582" s="9" t="s">
        <v>225</v>
      </c>
      <c r="AE2582" s="5">
        <f t="shared" si="102"/>
        <v>0</v>
      </c>
      <c r="AF2582" s="5" t="str">
        <f t="shared" si="103"/>
        <v>katA</v>
      </c>
      <c r="AG2582" s="153"/>
      <c r="AH2582" s="153"/>
      <c r="AI2582" t="s">
        <v>17880</v>
      </c>
      <c r="AJ2582" t="s">
        <v>17878</v>
      </c>
      <c r="AK2582" s="9" t="str">
        <f>VLOOKUP(Y2582,zdroj!D:AJ,33,0)</f>
        <v>katA</v>
      </c>
    </row>
    <row r="2583" spans="8:37" x14ac:dyDescent="0.25">
      <c r="H2583" s="8"/>
      <c r="I2583" s="8"/>
      <c r="N2583" s="23"/>
      <c r="O2583" s="24"/>
      <c r="P2583" s="19"/>
      <c r="Q2583" s="19"/>
      <c r="R2583" s="19"/>
      <c r="S2583" s="27"/>
      <c r="U2583" s="27"/>
      <c r="Y2583" s="9" t="s">
        <v>518</v>
      </c>
      <c r="Z2583" s="9" t="s">
        <v>462</v>
      </c>
      <c r="AA2583" s="9" t="s">
        <v>237</v>
      </c>
      <c r="AB2583" s="9">
        <v>5878799</v>
      </c>
      <c r="AC2583" s="9" t="s">
        <v>3365</v>
      </c>
      <c r="AD2583" s="9" t="s">
        <v>225</v>
      </c>
      <c r="AE2583" s="5">
        <f t="shared" si="102"/>
        <v>0</v>
      </c>
      <c r="AF2583" s="5" t="str">
        <f t="shared" si="103"/>
        <v>katA</v>
      </c>
      <c r="AG2583" s="153"/>
      <c r="AH2583" s="153"/>
      <c r="AI2583" t="s">
        <v>201</v>
      </c>
      <c r="AJ2583" t="s">
        <v>17878</v>
      </c>
      <c r="AK2583" s="9" t="str">
        <f>VLOOKUP(Y2583,zdroj!D:AJ,33,0)</f>
        <v>katA</v>
      </c>
    </row>
    <row r="2584" spans="8:37" x14ac:dyDescent="0.25">
      <c r="H2584" s="8"/>
      <c r="I2584" s="8"/>
      <c r="N2584" s="23"/>
      <c r="O2584" s="24"/>
      <c r="P2584" s="19"/>
      <c r="Q2584" s="19"/>
      <c r="R2584" s="19"/>
      <c r="S2584" s="27"/>
      <c r="U2584" s="27"/>
      <c r="Y2584" s="9" t="s">
        <v>518</v>
      </c>
      <c r="Z2584" s="9" t="s">
        <v>462</v>
      </c>
      <c r="AA2584" s="9" t="s">
        <v>237</v>
      </c>
      <c r="AB2584" s="9">
        <v>73919161</v>
      </c>
      <c r="AC2584" s="9" t="s">
        <v>3366</v>
      </c>
      <c r="AD2584" s="9" t="s">
        <v>225</v>
      </c>
      <c r="AE2584" s="5">
        <f t="shared" si="102"/>
        <v>0</v>
      </c>
      <c r="AF2584" s="5" t="str">
        <f t="shared" si="103"/>
        <v>katA</v>
      </c>
      <c r="AG2584" s="153"/>
      <c r="AH2584" s="153"/>
      <c r="AI2584" t="s">
        <v>201</v>
      </c>
      <c r="AJ2584" t="s">
        <v>17878</v>
      </c>
      <c r="AK2584" s="9" t="str">
        <f>VLOOKUP(Y2584,zdroj!D:AJ,33,0)</f>
        <v>katA</v>
      </c>
    </row>
    <row r="2585" spans="8:37" x14ac:dyDescent="0.25">
      <c r="H2585" s="8"/>
      <c r="I2585" s="8"/>
      <c r="N2585" s="23"/>
      <c r="O2585" s="24"/>
      <c r="P2585" s="19"/>
      <c r="Q2585" s="19"/>
      <c r="R2585" s="19"/>
      <c r="S2585" s="27"/>
      <c r="U2585" s="27"/>
      <c r="Y2585" s="9" t="s">
        <v>518</v>
      </c>
      <c r="Z2585" s="9" t="s">
        <v>462</v>
      </c>
      <c r="AA2585" s="9" t="s">
        <v>237</v>
      </c>
      <c r="AB2585" s="9">
        <v>80626661</v>
      </c>
      <c r="AC2585" s="9" t="s">
        <v>3367</v>
      </c>
      <c r="AD2585" s="9" t="s">
        <v>225</v>
      </c>
      <c r="AE2585" s="5">
        <f t="shared" si="102"/>
        <v>0</v>
      </c>
      <c r="AF2585" s="5" t="str">
        <f t="shared" si="103"/>
        <v>katA</v>
      </c>
      <c r="AG2585" s="153"/>
      <c r="AH2585" s="153"/>
      <c r="AI2585" t="s">
        <v>201</v>
      </c>
      <c r="AJ2585" t="s">
        <v>17878</v>
      </c>
      <c r="AK2585" s="9" t="str">
        <f>VLOOKUP(Y2585,zdroj!D:AJ,33,0)</f>
        <v>katA</v>
      </c>
    </row>
    <row r="2586" spans="8:37" x14ac:dyDescent="0.25">
      <c r="H2586" s="8"/>
      <c r="I2586" s="8"/>
      <c r="N2586" s="23"/>
      <c r="O2586" s="24"/>
      <c r="P2586" s="19"/>
      <c r="Q2586" s="19"/>
      <c r="R2586" s="19"/>
      <c r="S2586" s="27"/>
      <c r="U2586" s="27"/>
      <c r="Y2586" s="9" t="s">
        <v>518</v>
      </c>
      <c r="Z2586" s="9" t="s">
        <v>462</v>
      </c>
      <c r="AA2586" s="9" t="s">
        <v>237</v>
      </c>
      <c r="AB2586" s="9">
        <v>72654325</v>
      </c>
      <c r="AC2586" s="9" t="s">
        <v>3368</v>
      </c>
      <c r="AD2586" s="9" t="s">
        <v>225</v>
      </c>
      <c r="AE2586" s="5">
        <f t="shared" si="102"/>
        <v>0</v>
      </c>
      <c r="AF2586" s="5" t="str">
        <f t="shared" si="103"/>
        <v>katA</v>
      </c>
      <c r="AG2586" s="153"/>
      <c r="AH2586" s="153"/>
      <c r="AI2586" t="s">
        <v>201</v>
      </c>
      <c r="AJ2586" t="s">
        <v>17878</v>
      </c>
      <c r="AK2586" s="9" t="str">
        <f>VLOOKUP(Y2586,zdroj!D:AJ,33,0)</f>
        <v>katA</v>
      </c>
    </row>
    <row r="2587" spans="8:37" x14ac:dyDescent="0.25">
      <c r="H2587" s="8"/>
      <c r="I2587" s="8"/>
      <c r="N2587" s="23"/>
      <c r="O2587" s="24"/>
      <c r="P2587" s="19"/>
      <c r="Q2587" s="19"/>
      <c r="R2587" s="19"/>
      <c r="S2587" s="27"/>
      <c r="U2587" s="27"/>
      <c r="Y2587" s="9" t="s">
        <v>518</v>
      </c>
      <c r="Z2587" s="9" t="s">
        <v>462</v>
      </c>
      <c r="AA2587" s="9" t="s">
        <v>237</v>
      </c>
      <c r="AB2587" s="9">
        <v>78090504</v>
      </c>
      <c r="AC2587" s="9" t="s">
        <v>3369</v>
      </c>
      <c r="AD2587" s="9" t="s">
        <v>225</v>
      </c>
      <c r="AE2587" s="5">
        <f t="shared" si="102"/>
        <v>0</v>
      </c>
      <c r="AF2587" s="5" t="str">
        <f t="shared" si="103"/>
        <v>katA</v>
      </c>
      <c r="AG2587" s="153"/>
      <c r="AH2587" s="153"/>
      <c r="AI2587" t="s">
        <v>201</v>
      </c>
      <c r="AJ2587" t="s">
        <v>17878</v>
      </c>
      <c r="AK2587" s="9" t="str">
        <f>VLOOKUP(Y2587,zdroj!D:AJ,33,0)</f>
        <v>katA</v>
      </c>
    </row>
    <row r="2588" spans="8:37" x14ac:dyDescent="0.25">
      <c r="H2588" s="8"/>
      <c r="I2588" s="8"/>
      <c r="N2588" s="23"/>
      <c r="O2588" s="24"/>
      <c r="P2588" s="19"/>
      <c r="Q2588" s="19"/>
      <c r="R2588" s="19"/>
      <c r="S2588" s="27"/>
      <c r="U2588" s="27"/>
      <c r="Y2588" s="9" t="s">
        <v>518</v>
      </c>
      <c r="Z2588" s="9" t="s">
        <v>462</v>
      </c>
      <c r="AA2588" s="9" t="s">
        <v>237</v>
      </c>
      <c r="AB2588" s="9">
        <v>5878641</v>
      </c>
      <c r="AC2588" s="9" t="s">
        <v>3370</v>
      </c>
      <c r="AD2588" s="9" t="s">
        <v>225</v>
      </c>
      <c r="AE2588" s="5">
        <f t="shared" si="102"/>
        <v>0</v>
      </c>
      <c r="AF2588" s="5" t="str">
        <f t="shared" si="103"/>
        <v>katA</v>
      </c>
      <c r="AG2588" s="153"/>
      <c r="AH2588" s="153"/>
      <c r="AI2588" t="s">
        <v>201</v>
      </c>
      <c r="AJ2588" t="s">
        <v>17878</v>
      </c>
      <c r="AK2588" s="9" t="str">
        <f>VLOOKUP(Y2588,zdroj!D:AJ,33,0)</f>
        <v>katA</v>
      </c>
    </row>
    <row r="2589" spans="8:37" x14ac:dyDescent="0.25">
      <c r="H2589" s="8"/>
      <c r="I2589" s="8"/>
      <c r="N2589" s="23"/>
      <c r="O2589" s="24"/>
      <c r="P2589" s="19"/>
      <c r="Q2589" s="19"/>
      <c r="R2589" s="19"/>
      <c r="S2589" s="27"/>
      <c r="U2589" s="27"/>
      <c r="Y2589" s="9" t="s">
        <v>518</v>
      </c>
      <c r="Z2589" s="9" t="s">
        <v>462</v>
      </c>
      <c r="AA2589" s="9" t="s">
        <v>237</v>
      </c>
      <c r="AB2589" s="9">
        <v>75644070</v>
      </c>
      <c r="AC2589" s="9" t="s">
        <v>3371</v>
      </c>
      <c r="AD2589" s="9" t="s">
        <v>225</v>
      </c>
      <c r="AE2589" s="5">
        <f t="shared" si="102"/>
        <v>0</v>
      </c>
      <c r="AF2589" s="5" t="str">
        <f t="shared" si="103"/>
        <v>katA</v>
      </c>
      <c r="AG2589" s="153"/>
      <c r="AH2589" s="153"/>
      <c r="AI2589" t="s">
        <v>201</v>
      </c>
      <c r="AJ2589" t="s">
        <v>17878</v>
      </c>
      <c r="AK2589" s="9" t="str">
        <f>VLOOKUP(Y2589,zdroj!D:AJ,33,0)</f>
        <v>katA</v>
      </c>
    </row>
    <row r="2590" spans="8:37" x14ac:dyDescent="0.25">
      <c r="H2590" s="8"/>
      <c r="I2590" s="8"/>
      <c r="N2590" s="23"/>
      <c r="O2590" s="24"/>
      <c r="P2590" s="19"/>
      <c r="Q2590" s="19"/>
      <c r="R2590" s="19"/>
      <c r="S2590" s="27"/>
      <c r="U2590" s="27"/>
      <c r="Y2590" s="9" t="s">
        <v>518</v>
      </c>
      <c r="Z2590" s="9" t="s">
        <v>462</v>
      </c>
      <c r="AA2590" s="9" t="s">
        <v>237</v>
      </c>
      <c r="AB2590" s="9">
        <v>82288798</v>
      </c>
      <c r="AC2590" s="9" t="s">
        <v>3372</v>
      </c>
      <c r="AD2590" s="9" t="s">
        <v>225</v>
      </c>
      <c r="AE2590" s="5">
        <f t="shared" si="102"/>
        <v>0</v>
      </c>
      <c r="AF2590" s="5" t="str">
        <f t="shared" si="103"/>
        <v>katA</v>
      </c>
      <c r="AG2590" s="153"/>
      <c r="AH2590" s="153"/>
      <c r="AI2590" t="s">
        <v>201</v>
      </c>
      <c r="AJ2590" t="s">
        <v>17878</v>
      </c>
      <c r="AK2590" s="9" t="str">
        <f>VLOOKUP(Y2590,zdroj!D:AJ,33,0)</f>
        <v>katA</v>
      </c>
    </row>
    <row r="2591" spans="8:37" x14ac:dyDescent="0.25">
      <c r="H2591" s="8"/>
      <c r="I2591" s="8"/>
      <c r="N2591" s="23"/>
      <c r="O2591" s="24"/>
      <c r="P2591" s="19"/>
      <c r="Q2591" s="19"/>
      <c r="R2591" s="19"/>
      <c r="S2591" s="27"/>
      <c r="U2591" s="27"/>
      <c r="Y2591" s="9" t="s">
        <v>518</v>
      </c>
      <c r="Z2591" s="9" t="s">
        <v>462</v>
      </c>
      <c r="AA2591" s="9" t="s">
        <v>237</v>
      </c>
      <c r="AB2591" s="9">
        <v>82912491</v>
      </c>
      <c r="AC2591" s="9" t="s">
        <v>3373</v>
      </c>
      <c r="AD2591" s="9" t="s">
        <v>225</v>
      </c>
      <c r="AE2591" s="5">
        <f t="shared" si="102"/>
        <v>0</v>
      </c>
      <c r="AF2591" s="5" t="str">
        <f t="shared" si="103"/>
        <v>katA</v>
      </c>
      <c r="AG2591" s="153"/>
      <c r="AH2591" s="153"/>
      <c r="AI2591" t="s">
        <v>201</v>
      </c>
      <c r="AJ2591" t="s">
        <v>17878</v>
      </c>
      <c r="AK2591" s="9" t="str">
        <f>VLOOKUP(Y2591,zdroj!D:AJ,33,0)</f>
        <v>katA</v>
      </c>
    </row>
    <row r="2592" spans="8:37" x14ac:dyDescent="0.25">
      <c r="H2592" s="8"/>
      <c r="I2592" s="8"/>
      <c r="N2592" s="23"/>
      <c r="O2592" s="24"/>
      <c r="P2592" s="19"/>
      <c r="Q2592" s="19"/>
      <c r="R2592" s="19"/>
      <c r="S2592" s="27"/>
      <c r="U2592" s="27"/>
      <c r="Y2592" s="9" t="s">
        <v>518</v>
      </c>
      <c r="Z2592" s="9" t="s">
        <v>462</v>
      </c>
      <c r="AA2592" s="9" t="s">
        <v>237</v>
      </c>
      <c r="AB2592" s="9">
        <v>28013361</v>
      </c>
      <c r="AC2592" s="9" t="s">
        <v>3374</v>
      </c>
      <c r="AD2592" s="9" t="s">
        <v>225</v>
      </c>
      <c r="AE2592" s="5">
        <f t="shared" si="102"/>
        <v>0</v>
      </c>
      <c r="AF2592" s="5" t="str">
        <f t="shared" si="103"/>
        <v>katA</v>
      </c>
      <c r="AG2592" s="153"/>
      <c r="AH2592" s="153"/>
      <c r="AI2592" t="s">
        <v>201</v>
      </c>
      <c r="AJ2592" t="s">
        <v>17878</v>
      </c>
      <c r="AK2592" s="9" t="str">
        <f>VLOOKUP(Y2592,zdroj!D:AJ,33,0)</f>
        <v>katA</v>
      </c>
    </row>
    <row r="2593" spans="8:37" x14ac:dyDescent="0.25">
      <c r="H2593" s="8"/>
      <c r="I2593" s="8"/>
      <c r="N2593" s="23"/>
      <c r="O2593" s="24"/>
      <c r="P2593" s="19"/>
      <c r="Q2593" s="19"/>
      <c r="R2593" s="19"/>
      <c r="S2593" s="27"/>
      <c r="U2593" s="27"/>
      <c r="Y2593" s="9" t="s">
        <v>518</v>
      </c>
      <c r="Z2593" s="9" t="s">
        <v>462</v>
      </c>
      <c r="AA2593" s="9" t="s">
        <v>237</v>
      </c>
      <c r="AB2593" s="9">
        <v>42443296</v>
      </c>
      <c r="AC2593" s="9" t="s">
        <v>3375</v>
      </c>
      <c r="AD2593" s="9" t="s">
        <v>225</v>
      </c>
      <c r="AE2593" s="5">
        <f t="shared" si="102"/>
        <v>0</v>
      </c>
      <c r="AF2593" s="5" t="str">
        <f t="shared" si="103"/>
        <v>katA</v>
      </c>
      <c r="AG2593" s="153"/>
      <c r="AH2593" s="153"/>
      <c r="AI2593" t="s">
        <v>201</v>
      </c>
      <c r="AJ2593" t="s">
        <v>17878</v>
      </c>
      <c r="AK2593" s="9" t="str">
        <f>VLOOKUP(Y2593,zdroj!D:AJ,33,0)</f>
        <v>katA</v>
      </c>
    </row>
    <row r="2594" spans="8:37" x14ac:dyDescent="0.25">
      <c r="H2594" s="8"/>
      <c r="I2594" s="8"/>
      <c r="N2594" s="23"/>
      <c r="O2594" s="24"/>
      <c r="P2594" s="19"/>
      <c r="Q2594" s="19"/>
      <c r="R2594" s="19"/>
      <c r="S2594" s="27"/>
      <c r="U2594" s="27"/>
      <c r="Y2594" s="9" t="s">
        <v>518</v>
      </c>
      <c r="Z2594" s="9" t="s">
        <v>462</v>
      </c>
      <c r="AA2594" s="9" t="s">
        <v>237</v>
      </c>
      <c r="AB2594" s="9">
        <v>5878802</v>
      </c>
      <c r="AC2594" s="9" t="s">
        <v>3376</v>
      </c>
      <c r="AD2594" s="9" t="s">
        <v>225</v>
      </c>
      <c r="AE2594" s="5">
        <f t="shared" si="102"/>
        <v>0</v>
      </c>
      <c r="AF2594" s="5" t="str">
        <f t="shared" si="103"/>
        <v>katA</v>
      </c>
      <c r="AG2594" s="153"/>
      <c r="AH2594" s="153"/>
      <c r="AI2594" t="s">
        <v>201</v>
      </c>
      <c r="AJ2594" t="s">
        <v>17878</v>
      </c>
      <c r="AK2594" s="9" t="str">
        <f>VLOOKUP(Y2594,zdroj!D:AJ,33,0)</f>
        <v>katA</v>
      </c>
    </row>
    <row r="2595" spans="8:37" x14ac:dyDescent="0.25">
      <c r="H2595" s="8"/>
      <c r="I2595" s="8"/>
      <c r="N2595" s="23"/>
      <c r="O2595" s="24"/>
      <c r="P2595" s="19"/>
      <c r="Q2595" s="19"/>
      <c r="R2595" s="19"/>
      <c r="S2595" s="27"/>
      <c r="U2595" s="27"/>
      <c r="Y2595" s="9" t="s">
        <v>518</v>
      </c>
      <c r="Z2595" s="9" t="s">
        <v>462</v>
      </c>
      <c r="AA2595" s="9" t="s">
        <v>237</v>
      </c>
      <c r="AB2595" s="9">
        <v>5878811</v>
      </c>
      <c r="AC2595" s="9" t="s">
        <v>3377</v>
      </c>
      <c r="AD2595" s="9" t="s">
        <v>231</v>
      </c>
      <c r="AE2595" s="5">
        <f t="shared" si="102"/>
        <v>0</v>
      </c>
      <c r="AF2595" s="5" t="str">
        <f t="shared" si="103"/>
        <v>katB</v>
      </c>
      <c r="AG2595" s="153"/>
      <c r="AH2595" s="153"/>
      <c r="AI2595" t="s">
        <v>201</v>
      </c>
      <c r="AJ2595" t="s">
        <v>17878</v>
      </c>
      <c r="AK2595" s="9" t="str">
        <f>VLOOKUP(Y2595,zdroj!D:AJ,33,0)</f>
        <v>katA</v>
      </c>
    </row>
    <row r="2596" spans="8:37" x14ac:dyDescent="0.25">
      <c r="H2596" s="8"/>
      <c r="I2596" s="8"/>
      <c r="N2596" s="23"/>
      <c r="O2596" s="24"/>
      <c r="P2596" s="19"/>
      <c r="Q2596" s="19"/>
      <c r="R2596" s="19"/>
      <c r="S2596" s="27"/>
      <c r="U2596" s="27"/>
      <c r="Y2596" s="9" t="s">
        <v>518</v>
      </c>
      <c r="Z2596" s="9" t="s">
        <v>462</v>
      </c>
      <c r="AA2596" s="9" t="s">
        <v>237</v>
      </c>
      <c r="AB2596" s="9">
        <v>5878829</v>
      </c>
      <c r="AC2596" s="9" t="s">
        <v>3378</v>
      </c>
      <c r="AD2596" s="9" t="s">
        <v>225</v>
      </c>
      <c r="AE2596" s="5">
        <f t="shared" si="102"/>
        <v>0</v>
      </c>
      <c r="AF2596" s="5" t="str">
        <f t="shared" si="103"/>
        <v>katA</v>
      </c>
      <c r="AG2596" s="153"/>
      <c r="AH2596" s="153"/>
      <c r="AI2596" t="s">
        <v>201</v>
      </c>
      <c r="AJ2596" t="s">
        <v>17878</v>
      </c>
      <c r="AK2596" s="9" t="str">
        <f>VLOOKUP(Y2596,zdroj!D:AJ,33,0)</f>
        <v>katA</v>
      </c>
    </row>
    <row r="2597" spans="8:37" x14ac:dyDescent="0.25">
      <c r="H2597" s="8"/>
      <c r="I2597" s="8"/>
      <c r="N2597" s="23"/>
      <c r="O2597" s="24"/>
      <c r="P2597" s="19"/>
      <c r="Q2597" s="19"/>
      <c r="R2597" s="19"/>
      <c r="S2597" s="27"/>
      <c r="U2597" s="27"/>
      <c r="Y2597" s="9" t="s">
        <v>518</v>
      </c>
      <c r="Z2597" s="9" t="s">
        <v>462</v>
      </c>
      <c r="AA2597" s="9" t="s">
        <v>237</v>
      </c>
      <c r="AB2597" s="9">
        <v>78674859</v>
      </c>
      <c r="AC2597" s="9" t="s">
        <v>3379</v>
      </c>
      <c r="AD2597" s="9" t="s">
        <v>225</v>
      </c>
      <c r="AE2597" s="5">
        <f t="shared" si="102"/>
        <v>0</v>
      </c>
      <c r="AF2597" s="5" t="str">
        <f t="shared" si="103"/>
        <v>katA</v>
      </c>
      <c r="AG2597" s="153"/>
      <c r="AH2597" s="153"/>
      <c r="AI2597" t="s">
        <v>201</v>
      </c>
      <c r="AJ2597" t="s">
        <v>17878</v>
      </c>
      <c r="AK2597" s="9" t="str">
        <f>VLOOKUP(Y2597,zdroj!D:AJ,33,0)</f>
        <v>katA</v>
      </c>
    </row>
    <row r="2598" spans="8:37" x14ac:dyDescent="0.25">
      <c r="H2598" s="8"/>
      <c r="I2598" s="8"/>
      <c r="N2598" s="23"/>
      <c r="O2598" s="24"/>
      <c r="P2598" s="19"/>
      <c r="Q2598" s="19"/>
      <c r="R2598" s="19"/>
      <c r="S2598" s="27"/>
      <c r="U2598" s="27"/>
      <c r="Y2598" s="9" t="s">
        <v>518</v>
      </c>
      <c r="Z2598" s="9" t="s">
        <v>462</v>
      </c>
      <c r="AA2598" s="9" t="s">
        <v>237</v>
      </c>
      <c r="AB2598" s="9">
        <v>72852747</v>
      </c>
      <c r="AC2598" s="9" t="s">
        <v>3380</v>
      </c>
      <c r="AD2598" s="9" t="s">
        <v>225</v>
      </c>
      <c r="AE2598" s="5">
        <f t="shared" si="102"/>
        <v>0</v>
      </c>
      <c r="AF2598" s="5" t="str">
        <f t="shared" si="103"/>
        <v>katA</v>
      </c>
      <c r="AG2598" s="153"/>
      <c r="AH2598" s="153"/>
      <c r="AI2598" t="s">
        <v>201</v>
      </c>
      <c r="AJ2598" t="s">
        <v>17878</v>
      </c>
      <c r="AK2598" s="9" t="str">
        <f>VLOOKUP(Y2598,zdroj!D:AJ,33,0)</f>
        <v>katA</v>
      </c>
    </row>
    <row r="2599" spans="8:37" x14ac:dyDescent="0.25">
      <c r="H2599" s="8"/>
      <c r="I2599" s="8"/>
      <c r="N2599" s="23"/>
      <c r="O2599" s="24"/>
      <c r="P2599" s="19"/>
      <c r="Q2599" s="19"/>
      <c r="R2599" s="19"/>
      <c r="S2599" s="27"/>
      <c r="U2599" s="27"/>
      <c r="Y2599" s="9" t="s">
        <v>518</v>
      </c>
      <c r="Z2599" s="9" t="s">
        <v>462</v>
      </c>
      <c r="AA2599" s="9" t="s">
        <v>237</v>
      </c>
      <c r="AB2599" s="9">
        <v>5878837</v>
      </c>
      <c r="AC2599" s="9" t="s">
        <v>3381</v>
      </c>
      <c r="AD2599" s="9" t="s">
        <v>225</v>
      </c>
      <c r="AE2599" s="5">
        <f t="shared" si="102"/>
        <v>0</v>
      </c>
      <c r="AF2599" s="5" t="str">
        <f t="shared" si="103"/>
        <v>katA</v>
      </c>
      <c r="AG2599" s="153"/>
      <c r="AH2599" s="153"/>
      <c r="AI2599" t="s">
        <v>201</v>
      </c>
      <c r="AJ2599" t="s">
        <v>17878</v>
      </c>
      <c r="AK2599" s="9" t="str">
        <f>VLOOKUP(Y2599,zdroj!D:AJ,33,0)</f>
        <v>katA</v>
      </c>
    </row>
    <row r="2600" spans="8:37" x14ac:dyDescent="0.25">
      <c r="H2600" s="8"/>
      <c r="I2600" s="8"/>
      <c r="N2600" s="23"/>
      <c r="O2600" s="24"/>
      <c r="P2600" s="19"/>
      <c r="Q2600" s="19"/>
      <c r="R2600" s="19"/>
      <c r="S2600" s="27"/>
      <c r="U2600" s="27"/>
      <c r="Y2600" s="9" t="s">
        <v>518</v>
      </c>
      <c r="Z2600" s="9" t="s">
        <v>462</v>
      </c>
      <c r="AA2600" s="9" t="s">
        <v>237</v>
      </c>
      <c r="AB2600" s="9">
        <v>70857369</v>
      </c>
      <c r="AC2600" s="9" t="s">
        <v>3382</v>
      </c>
      <c r="AD2600" s="9" t="s">
        <v>225</v>
      </c>
      <c r="AE2600" s="5">
        <f t="shared" si="102"/>
        <v>0</v>
      </c>
      <c r="AF2600" s="5" t="str">
        <f t="shared" si="103"/>
        <v>katA</v>
      </c>
      <c r="AG2600" s="153"/>
      <c r="AH2600" s="153"/>
      <c r="AI2600" t="s">
        <v>201</v>
      </c>
      <c r="AJ2600" t="s">
        <v>17878</v>
      </c>
      <c r="AK2600" s="9" t="str">
        <f>VLOOKUP(Y2600,zdroj!D:AJ,33,0)</f>
        <v>katA</v>
      </c>
    </row>
    <row r="2601" spans="8:37" x14ac:dyDescent="0.25">
      <c r="H2601" s="8"/>
      <c r="I2601" s="8"/>
      <c r="N2601" s="23"/>
      <c r="O2601" s="24"/>
      <c r="P2601" s="19"/>
      <c r="Q2601" s="19"/>
      <c r="R2601" s="19"/>
      <c r="S2601" s="27"/>
      <c r="U2601" s="27"/>
      <c r="Y2601" s="9" t="s">
        <v>518</v>
      </c>
      <c r="Z2601" s="9" t="s">
        <v>462</v>
      </c>
      <c r="AA2601" s="9" t="s">
        <v>237</v>
      </c>
      <c r="AB2601" s="9">
        <v>5879761</v>
      </c>
      <c r="AC2601" s="9" t="s">
        <v>3383</v>
      </c>
      <c r="AD2601" s="9" t="s">
        <v>225</v>
      </c>
      <c r="AE2601" s="5">
        <f t="shared" si="102"/>
        <v>0</v>
      </c>
      <c r="AF2601" s="5" t="str">
        <f t="shared" si="103"/>
        <v>katA</v>
      </c>
      <c r="AG2601" s="153"/>
      <c r="AH2601" s="153"/>
      <c r="AI2601" t="s">
        <v>201</v>
      </c>
      <c r="AJ2601" t="s">
        <v>17878</v>
      </c>
      <c r="AK2601" s="9" t="str">
        <f>VLOOKUP(Y2601,zdroj!D:AJ,33,0)</f>
        <v>katA</v>
      </c>
    </row>
    <row r="2602" spans="8:37" x14ac:dyDescent="0.25">
      <c r="H2602" s="8"/>
      <c r="I2602" s="8"/>
      <c r="N2602" s="23"/>
      <c r="O2602" s="24"/>
      <c r="P2602" s="19"/>
      <c r="Q2602" s="19"/>
      <c r="R2602" s="19"/>
      <c r="S2602" s="27"/>
      <c r="U2602" s="27"/>
      <c r="Y2602" s="9" t="s">
        <v>518</v>
      </c>
      <c r="Z2602" s="9" t="s">
        <v>462</v>
      </c>
      <c r="AA2602" s="9" t="s">
        <v>237</v>
      </c>
      <c r="AB2602" s="9">
        <v>5878845</v>
      </c>
      <c r="AC2602" s="9" t="s">
        <v>3384</v>
      </c>
      <c r="AD2602" s="9" t="s">
        <v>225</v>
      </c>
      <c r="AE2602" s="5">
        <f t="shared" si="102"/>
        <v>0</v>
      </c>
      <c r="AF2602" s="5" t="str">
        <f t="shared" si="103"/>
        <v>katA</v>
      </c>
      <c r="AG2602" s="153"/>
      <c r="AH2602" s="153"/>
      <c r="AI2602" t="s">
        <v>201</v>
      </c>
      <c r="AJ2602" t="s">
        <v>17878</v>
      </c>
      <c r="AK2602" s="9" t="str">
        <f>VLOOKUP(Y2602,zdroj!D:AJ,33,0)</f>
        <v>katA</v>
      </c>
    </row>
    <row r="2603" spans="8:37" x14ac:dyDescent="0.25">
      <c r="H2603" s="8"/>
      <c r="I2603" s="8"/>
      <c r="N2603" s="23"/>
      <c r="O2603" s="24"/>
      <c r="P2603" s="19"/>
      <c r="Q2603" s="19"/>
      <c r="R2603" s="19"/>
      <c r="S2603" s="27"/>
      <c r="U2603" s="27"/>
      <c r="Y2603" s="9" t="s">
        <v>518</v>
      </c>
      <c r="Z2603" s="9" t="s">
        <v>462</v>
      </c>
      <c r="AA2603" s="9" t="s">
        <v>237</v>
      </c>
      <c r="AB2603" s="9">
        <v>5878853</v>
      </c>
      <c r="AC2603" s="9" t="s">
        <v>3385</v>
      </c>
      <c r="AD2603" s="9" t="s">
        <v>225</v>
      </c>
      <c r="AE2603" s="5">
        <f t="shared" si="102"/>
        <v>0</v>
      </c>
      <c r="AF2603" s="5" t="str">
        <f t="shared" si="103"/>
        <v>katA</v>
      </c>
      <c r="AG2603" s="153"/>
      <c r="AH2603" s="153"/>
      <c r="AI2603" t="s">
        <v>201</v>
      </c>
      <c r="AJ2603" t="s">
        <v>17878</v>
      </c>
      <c r="AK2603" s="9" t="str">
        <f>VLOOKUP(Y2603,zdroj!D:AJ,33,0)</f>
        <v>katA</v>
      </c>
    </row>
    <row r="2604" spans="8:37" x14ac:dyDescent="0.25">
      <c r="H2604" s="8"/>
      <c r="I2604" s="8"/>
      <c r="N2604" s="23"/>
      <c r="O2604" s="24"/>
      <c r="P2604" s="19"/>
      <c r="Q2604" s="19"/>
      <c r="R2604" s="19"/>
      <c r="S2604" s="27"/>
      <c r="U2604" s="27"/>
      <c r="Y2604" s="9" t="s">
        <v>518</v>
      </c>
      <c r="Z2604" s="9" t="s">
        <v>462</v>
      </c>
      <c r="AA2604" s="9" t="s">
        <v>237</v>
      </c>
      <c r="AB2604" s="9">
        <v>27308839</v>
      </c>
      <c r="AC2604" s="9" t="s">
        <v>3386</v>
      </c>
      <c r="AD2604" s="9" t="s">
        <v>225</v>
      </c>
      <c r="AE2604" s="5">
        <f t="shared" si="102"/>
        <v>0</v>
      </c>
      <c r="AF2604" s="5" t="str">
        <f t="shared" si="103"/>
        <v>katA</v>
      </c>
      <c r="AG2604" s="153"/>
      <c r="AH2604" s="153"/>
      <c r="AI2604" t="s">
        <v>229</v>
      </c>
      <c r="AJ2604" t="s">
        <v>17878</v>
      </c>
      <c r="AK2604" s="9" t="str">
        <f>VLOOKUP(Y2604,zdroj!D:AJ,33,0)</f>
        <v>katA</v>
      </c>
    </row>
    <row r="2605" spans="8:37" x14ac:dyDescent="0.25">
      <c r="H2605" s="8"/>
      <c r="I2605" s="8"/>
      <c r="N2605" s="23"/>
      <c r="O2605" s="24"/>
      <c r="P2605" s="19"/>
      <c r="Q2605" s="19"/>
      <c r="R2605" s="19"/>
      <c r="S2605" s="27"/>
      <c r="U2605" s="27"/>
      <c r="Y2605" s="9" t="s">
        <v>518</v>
      </c>
      <c r="Z2605" s="9" t="s">
        <v>462</v>
      </c>
      <c r="AA2605" s="9" t="s">
        <v>237</v>
      </c>
      <c r="AB2605" s="9">
        <v>5878861</v>
      </c>
      <c r="AC2605" s="9" t="s">
        <v>3387</v>
      </c>
      <c r="AD2605" s="9" t="s">
        <v>225</v>
      </c>
      <c r="AE2605" s="5">
        <f t="shared" si="102"/>
        <v>0</v>
      </c>
      <c r="AF2605" s="5" t="str">
        <f t="shared" si="103"/>
        <v>katA</v>
      </c>
      <c r="AG2605" s="153"/>
      <c r="AH2605" s="153"/>
      <c r="AI2605" t="s">
        <v>201</v>
      </c>
      <c r="AJ2605" t="s">
        <v>17878</v>
      </c>
      <c r="AK2605" s="9" t="str">
        <f>VLOOKUP(Y2605,zdroj!D:AJ,33,0)</f>
        <v>katA</v>
      </c>
    </row>
    <row r="2606" spans="8:37" x14ac:dyDescent="0.25">
      <c r="H2606" s="8"/>
      <c r="I2606" s="8"/>
      <c r="N2606" s="23"/>
      <c r="O2606" s="24"/>
      <c r="P2606" s="19"/>
      <c r="Q2606" s="19"/>
      <c r="R2606" s="19"/>
      <c r="S2606" s="27"/>
      <c r="U2606" s="27"/>
      <c r="Y2606" s="9" t="s">
        <v>518</v>
      </c>
      <c r="Z2606" s="9" t="s">
        <v>462</v>
      </c>
      <c r="AA2606" s="9" t="s">
        <v>237</v>
      </c>
      <c r="AB2606" s="9">
        <v>27356965</v>
      </c>
      <c r="AC2606" s="9" t="s">
        <v>3388</v>
      </c>
      <c r="AD2606" s="9" t="s">
        <v>225</v>
      </c>
      <c r="AE2606" s="5">
        <f t="shared" si="102"/>
        <v>0</v>
      </c>
      <c r="AF2606" s="5" t="str">
        <f t="shared" si="103"/>
        <v>katA</v>
      </c>
      <c r="AG2606" s="153"/>
      <c r="AH2606" s="153"/>
      <c r="AI2606" t="s">
        <v>229</v>
      </c>
      <c r="AJ2606" t="s">
        <v>17878</v>
      </c>
      <c r="AK2606" s="9" t="str">
        <f>VLOOKUP(Y2606,zdroj!D:AJ,33,0)</f>
        <v>katA</v>
      </c>
    </row>
    <row r="2607" spans="8:37" x14ac:dyDescent="0.25">
      <c r="H2607" s="8"/>
      <c r="I2607" s="8"/>
      <c r="N2607" s="23"/>
      <c r="O2607" s="24"/>
      <c r="P2607" s="19"/>
      <c r="Q2607" s="19"/>
      <c r="R2607" s="19"/>
      <c r="S2607" s="27"/>
      <c r="U2607" s="27"/>
      <c r="Y2607" s="9" t="s">
        <v>518</v>
      </c>
      <c r="Z2607" s="9" t="s">
        <v>462</v>
      </c>
      <c r="AA2607" s="9" t="s">
        <v>237</v>
      </c>
      <c r="AB2607" s="9">
        <v>41331800</v>
      </c>
      <c r="AC2607" s="9" t="s">
        <v>3389</v>
      </c>
      <c r="AD2607" s="9" t="s">
        <v>225</v>
      </c>
      <c r="AE2607" s="5">
        <f t="shared" si="102"/>
        <v>0</v>
      </c>
      <c r="AF2607" s="5" t="str">
        <f t="shared" si="103"/>
        <v>katA</v>
      </c>
      <c r="AG2607" s="153"/>
      <c r="AH2607" s="153"/>
      <c r="AI2607" t="s">
        <v>201</v>
      </c>
      <c r="AJ2607" t="s">
        <v>17878</v>
      </c>
      <c r="AK2607" s="9" t="str">
        <f>VLOOKUP(Y2607,zdroj!D:AJ,33,0)</f>
        <v>katA</v>
      </c>
    </row>
    <row r="2608" spans="8:37" x14ac:dyDescent="0.25">
      <c r="H2608" s="8"/>
      <c r="I2608" s="8"/>
      <c r="N2608" s="23"/>
      <c r="O2608" s="24"/>
      <c r="P2608" s="19"/>
      <c r="Q2608" s="19"/>
      <c r="R2608" s="19"/>
      <c r="S2608" s="27"/>
      <c r="U2608" s="27"/>
      <c r="Y2608" s="9" t="s">
        <v>518</v>
      </c>
      <c r="Z2608" s="9" t="s">
        <v>462</v>
      </c>
      <c r="AA2608" s="9" t="s">
        <v>237</v>
      </c>
      <c r="AB2608" s="9">
        <v>5878659</v>
      </c>
      <c r="AC2608" s="9" t="s">
        <v>3390</v>
      </c>
      <c r="AD2608" s="9" t="s">
        <v>225</v>
      </c>
      <c r="AE2608" s="5">
        <f t="shared" si="102"/>
        <v>0</v>
      </c>
      <c r="AF2608" s="5" t="str">
        <f t="shared" si="103"/>
        <v>katA</v>
      </c>
      <c r="AG2608" s="153"/>
      <c r="AH2608" s="153"/>
      <c r="AI2608" t="s">
        <v>201</v>
      </c>
      <c r="AJ2608" t="s">
        <v>17878</v>
      </c>
      <c r="AK2608" s="9" t="str">
        <f>VLOOKUP(Y2608,zdroj!D:AJ,33,0)</f>
        <v>katA</v>
      </c>
    </row>
    <row r="2609" spans="8:37" x14ac:dyDescent="0.25">
      <c r="H2609" s="8"/>
      <c r="I2609" s="8"/>
      <c r="N2609" s="23"/>
      <c r="O2609" s="24"/>
      <c r="P2609" s="19"/>
      <c r="Q2609" s="19"/>
      <c r="R2609" s="19"/>
      <c r="S2609" s="27"/>
      <c r="U2609" s="27"/>
      <c r="Y2609" s="9" t="s">
        <v>518</v>
      </c>
      <c r="Z2609" s="9" t="s">
        <v>462</v>
      </c>
      <c r="AA2609" s="9" t="s">
        <v>237</v>
      </c>
      <c r="AB2609" s="9">
        <v>41331940</v>
      </c>
      <c r="AC2609" s="9" t="s">
        <v>3391</v>
      </c>
      <c r="AD2609" s="9" t="s">
        <v>225</v>
      </c>
      <c r="AE2609" s="5">
        <f t="shared" si="102"/>
        <v>0</v>
      </c>
      <c r="AF2609" s="5" t="str">
        <f t="shared" si="103"/>
        <v>katA</v>
      </c>
      <c r="AG2609" s="153"/>
      <c r="AH2609" s="153"/>
      <c r="AI2609" t="s">
        <v>201</v>
      </c>
      <c r="AJ2609" t="s">
        <v>17878</v>
      </c>
      <c r="AK2609" s="9" t="str">
        <f>VLOOKUP(Y2609,zdroj!D:AJ,33,0)</f>
        <v>katA</v>
      </c>
    </row>
    <row r="2610" spans="8:37" x14ac:dyDescent="0.25">
      <c r="H2610" s="8"/>
      <c r="I2610" s="8"/>
      <c r="N2610" s="23"/>
      <c r="O2610" s="24"/>
      <c r="P2610" s="19"/>
      <c r="Q2610" s="19"/>
      <c r="R2610" s="19"/>
      <c r="S2610" s="27"/>
      <c r="U2610" s="27"/>
      <c r="Y2610" s="9" t="s">
        <v>518</v>
      </c>
      <c r="Z2610" s="9" t="s">
        <v>462</v>
      </c>
      <c r="AA2610" s="9" t="s">
        <v>237</v>
      </c>
      <c r="AB2610" s="9">
        <v>74723049</v>
      </c>
      <c r="AC2610" s="9" t="s">
        <v>3392</v>
      </c>
      <c r="AD2610" s="9" t="s">
        <v>231</v>
      </c>
      <c r="AE2610" s="5">
        <f t="shared" si="102"/>
        <v>0</v>
      </c>
      <c r="AF2610" s="5" t="str">
        <f t="shared" si="103"/>
        <v>katB</v>
      </c>
      <c r="AG2610" s="153"/>
      <c r="AH2610" s="153"/>
      <c r="AI2610" t="s">
        <v>201</v>
      </c>
      <c r="AJ2610" t="s">
        <v>17878</v>
      </c>
      <c r="AK2610" s="9" t="str">
        <f>VLOOKUP(Y2610,zdroj!D:AJ,33,0)</f>
        <v>katA</v>
      </c>
    </row>
    <row r="2611" spans="8:37" x14ac:dyDescent="0.25">
      <c r="H2611" s="8"/>
      <c r="I2611" s="8"/>
      <c r="N2611" s="23"/>
      <c r="O2611" s="24"/>
      <c r="P2611" s="19"/>
      <c r="Q2611" s="19"/>
      <c r="R2611" s="19"/>
      <c r="S2611" s="27"/>
      <c r="U2611" s="27"/>
      <c r="Y2611" s="9" t="s">
        <v>518</v>
      </c>
      <c r="Z2611" s="9" t="s">
        <v>462</v>
      </c>
      <c r="AA2611" s="9" t="s">
        <v>237</v>
      </c>
      <c r="AB2611" s="9">
        <v>28292995</v>
      </c>
      <c r="AC2611" s="9" t="s">
        <v>3393</v>
      </c>
      <c r="AD2611" s="9" t="s">
        <v>231</v>
      </c>
      <c r="AE2611" s="5">
        <f t="shared" si="102"/>
        <v>0</v>
      </c>
      <c r="AF2611" s="5" t="str">
        <f t="shared" si="103"/>
        <v>katB</v>
      </c>
      <c r="AG2611" s="153"/>
      <c r="AH2611" s="153"/>
      <c r="AI2611" t="s">
        <v>201</v>
      </c>
      <c r="AJ2611" t="s">
        <v>17878</v>
      </c>
      <c r="AK2611" s="9" t="str">
        <f>VLOOKUP(Y2611,zdroj!D:AJ,33,0)</f>
        <v>katA</v>
      </c>
    </row>
    <row r="2612" spans="8:37" x14ac:dyDescent="0.25">
      <c r="H2612" s="8"/>
      <c r="I2612" s="8"/>
      <c r="N2612" s="23"/>
      <c r="O2612" s="24"/>
      <c r="P2612" s="19"/>
      <c r="Q2612" s="19"/>
      <c r="R2612" s="19"/>
      <c r="S2612" s="27"/>
      <c r="U2612" s="27"/>
      <c r="Y2612" s="9" t="s">
        <v>518</v>
      </c>
      <c r="Z2612" s="9" t="s">
        <v>462</v>
      </c>
      <c r="AA2612" s="9" t="s">
        <v>237</v>
      </c>
      <c r="AB2612" s="9">
        <v>5878870</v>
      </c>
      <c r="AC2612" s="9" t="s">
        <v>3394</v>
      </c>
      <c r="AD2612" s="9" t="s">
        <v>225</v>
      </c>
      <c r="AE2612" s="5">
        <f t="shared" si="102"/>
        <v>0</v>
      </c>
      <c r="AF2612" s="5" t="str">
        <f t="shared" si="103"/>
        <v>katA</v>
      </c>
      <c r="AG2612" s="153"/>
      <c r="AH2612" s="153"/>
      <c r="AI2612" t="s">
        <v>201</v>
      </c>
      <c r="AJ2612" t="s">
        <v>17878</v>
      </c>
      <c r="AK2612" s="9" t="str">
        <f>VLOOKUP(Y2612,zdroj!D:AJ,33,0)</f>
        <v>katA</v>
      </c>
    </row>
    <row r="2613" spans="8:37" x14ac:dyDescent="0.25">
      <c r="H2613" s="8"/>
      <c r="I2613" s="8"/>
      <c r="N2613" s="23"/>
      <c r="O2613" s="24"/>
      <c r="P2613" s="19"/>
      <c r="Q2613" s="19"/>
      <c r="R2613" s="19"/>
      <c r="S2613" s="27"/>
      <c r="U2613" s="27"/>
      <c r="Y2613" s="9" t="s">
        <v>518</v>
      </c>
      <c r="Z2613" s="9" t="s">
        <v>462</v>
      </c>
      <c r="AA2613" s="9" t="s">
        <v>237</v>
      </c>
      <c r="AB2613" s="9">
        <v>5878888</v>
      </c>
      <c r="AC2613" s="9" t="s">
        <v>3395</v>
      </c>
      <c r="AD2613" s="9" t="s">
        <v>225</v>
      </c>
      <c r="AE2613" s="5">
        <f t="shared" si="102"/>
        <v>0</v>
      </c>
      <c r="AF2613" s="5" t="str">
        <f t="shared" si="103"/>
        <v>katA</v>
      </c>
      <c r="AG2613" s="153"/>
      <c r="AH2613" s="153"/>
      <c r="AI2613" t="s">
        <v>201</v>
      </c>
      <c r="AJ2613" t="s">
        <v>17878</v>
      </c>
      <c r="AK2613" s="9" t="str">
        <f>VLOOKUP(Y2613,zdroj!D:AJ,33,0)</f>
        <v>katA</v>
      </c>
    </row>
    <row r="2614" spans="8:37" x14ac:dyDescent="0.25">
      <c r="H2614" s="8"/>
      <c r="I2614" s="8"/>
      <c r="N2614" s="23"/>
      <c r="O2614" s="24"/>
      <c r="P2614" s="19"/>
      <c r="Q2614" s="19"/>
      <c r="R2614" s="19"/>
      <c r="S2614" s="27"/>
      <c r="U2614" s="27"/>
      <c r="Y2614" s="9" t="s">
        <v>518</v>
      </c>
      <c r="Z2614" s="9" t="s">
        <v>462</v>
      </c>
      <c r="AA2614" s="9" t="s">
        <v>237</v>
      </c>
      <c r="AB2614" s="9">
        <v>5878896</v>
      </c>
      <c r="AC2614" s="9" t="s">
        <v>3396</v>
      </c>
      <c r="AD2614" s="9" t="s">
        <v>225</v>
      </c>
      <c r="AE2614" s="5">
        <f t="shared" si="102"/>
        <v>0</v>
      </c>
      <c r="AF2614" s="5" t="str">
        <f t="shared" si="103"/>
        <v>katA</v>
      </c>
      <c r="AG2614" s="153"/>
      <c r="AH2614" s="153"/>
      <c r="AI2614" t="s">
        <v>229</v>
      </c>
      <c r="AJ2614" t="s">
        <v>17878</v>
      </c>
      <c r="AK2614" s="9" t="str">
        <f>VLOOKUP(Y2614,zdroj!D:AJ,33,0)</f>
        <v>katA</v>
      </c>
    </row>
    <row r="2615" spans="8:37" x14ac:dyDescent="0.25">
      <c r="H2615" s="8"/>
      <c r="I2615" s="8"/>
      <c r="N2615" s="23"/>
      <c r="O2615" s="24"/>
      <c r="P2615" s="19"/>
      <c r="Q2615" s="19"/>
      <c r="R2615" s="19"/>
      <c r="S2615" s="27"/>
      <c r="U2615" s="27"/>
      <c r="Y2615" s="9" t="s">
        <v>518</v>
      </c>
      <c r="Z2615" s="9" t="s">
        <v>462</v>
      </c>
      <c r="AA2615" s="9" t="s">
        <v>237</v>
      </c>
      <c r="AB2615" s="9">
        <v>5878900</v>
      </c>
      <c r="AC2615" s="9" t="s">
        <v>3397</v>
      </c>
      <c r="AD2615" s="9" t="s">
        <v>231</v>
      </c>
      <c r="AE2615" s="5">
        <f t="shared" si="102"/>
        <v>0</v>
      </c>
      <c r="AF2615" s="5" t="str">
        <f t="shared" si="103"/>
        <v>katB</v>
      </c>
      <c r="AG2615" s="153"/>
      <c r="AH2615" s="153"/>
      <c r="AI2615" t="s">
        <v>201</v>
      </c>
      <c r="AJ2615" t="s">
        <v>17878</v>
      </c>
      <c r="AK2615" s="9" t="str">
        <f>VLOOKUP(Y2615,zdroj!D:AJ,33,0)</f>
        <v>katA</v>
      </c>
    </row>
    <row r="2616" spans="8:37" x14ac:dyDescent="0.25">
      <c r="H2616" s="8"/>
      <c r="I2616" s="8"/>
      <c r="N2616" s="23"/>
      <c r="O2616" s="24"/>
      <c r="P2616" s="19"/>
      <c r="Q2616" s="19"/>
      <c r="R2616" s="19"/>
      <c r="S2616" s="27"/>
      <c r="U2616" s="27"/>
      <c r="Y2616" s="9" t="s">
        <v>518</v>
      </c>
      <c r="Z2616" s="9" t="s">
        <v>462</v>
      </c>
      <c r="AA2616" s="9" t="s">
        <v>237</v>
      </c>
      <c r="AB2616" s="9">
        <v>5878918</v>
      </c>
      <c r="AC2616" s="9" t="s">
        <v>3398</v>
      </c>
      <c r="AD2616" s="9" t="s">
        <v>225</v>
      </c>
      <c r="AE2616" s="5">
        <f t="shared" si="102"/>
        <v>0</v>
      </c>
      <c r="AF2616" s="5" t="str">
        <f t="shared" si="103"/>
        <v>katA</v>
      </c>
      <c r="AG2616" s="153"/>
      <c r="AH2616" s="153"/>
      <c r="AI2616" t="s">
        <v>201</v>
      </c>
      <c r="AJ2616" t="s">
        <v>17878</v>
      </c>
      <c r="AK2616" s="9" t="str">
        <f>VLOOKUP(Y2616,zdroj!D:AJ,33,0)</f>
        <v>katA</v>
      </c>
    </row>
    <row r="2617" spans="8:37" x14ac:dyDescent="0.25">
      <c r="H2617" s="8"/>
      <c r="I2617" s="8"/>
      <c r="N2617" s="23"/>
      <c r="O2617" s="24"/>
      <c r="P2617" s="19"/>
      <c r="Q2617" s="19"/>
      <c r="R2617" s="19"/>
      <c r="S2617" s="27"/>
      <c r="U2617" s="27"/>
      <c r="Y2617" s="9" t="s">
        <v>518</v>
      </c>
      <c r="Z2617" s="9" t="s">
        <v>462</v>
      </c>
      <c r="AA2617" s="9" t="s">
        <v>237</v>
      </c>
      <c r="AB2617" s="9">
        <v>5878926</v>
      </c>
      <c r="AC2617" s="9" t="s">
        <v>3399</v>
      </c>
      <c r="AD2617" s="9" t="s">
        <v>225</v>
      </c>
      <c r="AE2617" s="5">
        <f t="shared" si="102"/>
        <v>0</v>
      </c>
      <c r="AF2617" s="5" t="str">
        <f t="shared" si="103"/>
        <v>katA</v>
      </c>
      <c r="AG2617" s="153"/>
      <c r="AH2617" s="153"/>
      <c r="AI2617" t="s">
        <v>201</v>
      </c>
      <c r="AJ2617" t="s">
        <v>17878</v>
      </c>
      <c r="AK2617" s="9" t="str">
        <f>VLOOKUP(Y2617,zdroj!D:AJ,33,0)</f>
        <v>katA</v>
      </c>
    </row>
    <row r="2618" spans="8:37" x14ac:dyDescent="0.25">
      <c r="H2618" s="8"/>
      <c r="I2618" s="8"/>
      <c r="N2618" s="23"/>
      <c r="O2618" s="24"/>
      <c r="P2618" s="19"/>
      <c r="Q2618" s="19"/>
      <c r="R2618" s="19"/>
      <c r="S2618" s="27"/>
      <c r="U2618" s="27"/>
      <c r="Y2618" s="9" t="s">
        <v>518</v>
      </c>
      <c r="Z2618" s="9" t="s">
        <v>462</v>
      </c>
      <c r="AA2618" s="9" t="s">
        <v>237</v>
      </c>
      <c r="AB2618" s="9">
        <v>5878667</v>
      </c>
      <c r="AC2618" s="9" t="s">
        <v>3400</v>
      </c>
      <c r="AD2618" s="9" t="s">
        <v>225</v>
      </c>
      <c r="AE2618" s="5">
        <f t="shared" si="102"/>
        <v>0</v>
      </c>
      <c r="AF2618" s="5" t="str">
        <f t="shared" si="103"/>
        <v>katA</v>
      </c>
      <c r="AG2618" s="153"/>
      <c r="AH2618" s="153"/>
      <c r="AI2618" t="s">
        <v>201</v>
      </c>
      <c r="AJ2618" t="s">
        <v>17878</v>
      </c>
      <c r="AK2618" s="9" t="str">
        <f>VLOOKUP(Y2618,zdroj!D:AJ,33,0)</f>
        <v>katA</v>
      </c>
    </row>
    <row r="2619" spans="8:37" x14ac:dyDescent="0.25">
      <c r="H2619" s="8"/>
      <c r="I2619" s="8"/>
      <c r="N2619" s="23"/>
      <c r="O2619" s="24"/>
      <c r="P2619" s="19"/>
      <c r="Q2619" s="19"/>
      <c r="R2619" s="19"/>
      <c r="S2619" s="27"/>
      <c r="U2619" s="27"/>
      <c r="Y2619" s="9" t="s">
        <v>518</v>
      </c>
      <c r="Z2619" s="9" t="s">
        <v>462</v>
      </c>
      <c r="AA2619" s="9" t="s">
        <v>237</v>
      </c>
      <c r="AB2619" s="9">
        <v>5878934</v>
      </c>
      <c r="AC2619" s="9" t="s">
        <v>3401</v>
      </c>
      <c r="AD2619" s="9" t="s">
        <v>225</v>
      </c>
      <c r="AE2619" s="5">
        <f t="shared" si="102"/>
        <v>0</v>
      </c>
      <c r="AF2619" s="5" t="str">
        <f t="shared" si="103"/>
        <v>katA</v>
      </c>
      <c r="AG2619" s="153"/>
      <c r="AH2619" s="153"/>
      <c r="AI2619" t="s">
        <v>201</v>
      </c>
      <c r="AJ2619" t="s">
        <v>17878</v>
      </c>
      <c r="AK2619" s="9" t="str">
        <f>VLOOKUP(Y2619,zdroj!D:AJ,33,0)</f>
        <v>katA</v>
      </c>
    </row>
    <row r="2620" spans="8:37" x14ac:dyDescent="0.25">
      <c r="H2620" s="8"/>
      <c r="I2620" s="8"/>
      <c r="N2620" s="23"/>
      <c r="O2620" s="24"/>
      <c r="P2620" s="19"/>
      <c r="Q2620" s="19"/>
      <c r="R2620" s="19"/>
      <c r="S2620" s="27"/>
      <c r="U2620" s="27"/>
      <c r="Y2620" s="9" t="s">
        <v>518</v>
      </c>
      <c r="Z2620" s="9" t="s">
        <v>462</v>
      </c>
      <c r="AA2620" s="9" t="s">
        <v>237</v>
      </c>
      <c r="AB2620" s="9">
        <v>5878942</v>
      </c>
      <c r="AC2620" s="9" t="s">
        <v>3402</v>
      </c>
      <c r="AD2620" s="9" t="s">
        <v>225</v>
      </c>
      <c r="AE2620" s="5">
        <f t="shared" si="102"/>
        <v>0</v>
      </c>
      <c r="AF2620" s="5" t="str">
        <f t="shared" si="103"/>
        <v>katA</v>
      </c>
      <c r="AG2620" s="153"/>
      <c r="AH2620" s="153"/>
      <c r="AI2620" t="s">
        <v>201</v>
      </c>
      <c r="AJ2620" t="s">
        <v>17878</v>
      </c>
      <c r="AK2620" s="9" t="str">
        <f>VLOOKUP(Y2620,zdroj!D:AJ,33,0)</f>
        <v>katA</v>
      </c>
    </row>
    <row r="2621" spans="8:37" x14ac:dyDescent="0.25">
      <c r="H2621" s="8"/>
      <c r="I2621" s="8"/>
      <c r="N2621" s="23"/>
      <c r="O2621" s="24"/>
      <c r="P2621" s="19"/>
      <c r="Q2621" s="19"/>
      <c r="R2621" s="19"/>
      <c r="S2621" s="27"/>
      <c r="U2621" s="27"/>
      <c r="Y2621" s="9" t="s">
        <v>518</v>
      </c>
      <c r="Z2621" s="9" t="s">
        <v>462</v>
      </c>
      <c r="AA2621" s="9" t="s">
        <v>237</v>
      </c>
      <c r="AB2621" s="9">
        <v>5878951</v>
      </c>
      <c r="AC2621" s="9" t="s">
        <v>3403</v>
      </c>
      <c r="AD2621" s="9" t="s">
        <v>225</v>
      </c>
      <c r="AE2621" s="5">
        <f t="shared" si="102"/>
        <v>0</v>
      </c>
      <c r="AF2621" s="5" t="str">
        <f t="shared" si="103"/>
        <v>katA</v>
      </c>
      <c r="AG2621" s="153"/>
      <c r="AH2621" s="153"/>
      <c r="AI2621" t="s">
        <v>201</v>
      </c>
      <c r="AJ2621" t="s">
        <v>17878</v>
      </c>
      <c r="AK2621" s="9" t="str">
        <f>VLOOKUP(Y2621,zdroj!D:AJ,33,0)</f>
        <v>katA</v>
      </c>
    </row>
    <row r="2622" spans="8:37" x14ac:dyDescent="0.25">
      <c r="H2622" s="8"/>
      <c r="I2622" s="8"/>
      <c r="N2622" s="23"/>
      <c r="O2622" s="24"/>
      <c r="P2622" s="19"/>
      <c r="Q2622" s="19"/>
      <c r="R2622" s="19"/>
      <c r="S2622" s="27"/>
      <c r="U2622" s="27"/>
      <c r="Y2622" s="9" t="s">
        <v>518</v>
      </c>
      <c r="Z2622" s="9" t="s">
        <v>462</v>
      </c>
      <c r="AA2622" s="9" t="s">
        <v>237</v>
      </c>
      <c r="AB2622" s="9">
        <v>5878969</v>
      </c>
      <c r="AC2622" s="9" t="s">
        <v>3404</v>
      </c>
      <c r="AD2622" s="9" t="s">
        <v>225</v>
      </c>
      <c r="AE2622" s="5">
        <f t="shared" si="102"/>
        <v>0</v>
      </c>
      <c r="AF2622" s="5" t="str">
        <f t="shared" si="103"/>
        <v>katA</v>
      </c>
      <c r="AG2622" s="153"/>
      <c r="AH2622" s="153"/>
      <c r="AI2622" t="s">
        <v>201</v>
      </c>
      <c r="AJ2622" t="s">
        <v>17878</v>
      </c>
      <c r="AK2622" s="9" t="str">
        <f>VLOOKUP(Y2622,zdroj!D:AJ,33,0)</f>
        <v>katA</v>
      </c>
    </row>
    <row r="2623" spans="8:37" x14ac:dyDescent="0.25">
      <c r="H2623" s="8"/>
      <c r="I2623" s="8"/>
      <c r="N2623" s="23"/>
      <c r="O2623" s="24"/>
      <c r="P2623" s="19"/>
      <c r="Q2623" s="19"/>
      <c r="R2623" s="19"/>
      <c r="S2623" s="27"/>
      <c r="U2623" s="27"/>
      <c r="Y2623" s="9" t="s">
        <v>518</v>
      </c>
      <c r="Z2623" s="9" t="s">
        <v>462</v>
      </c>
      <c r="AA2623" s="9" t="s">
        <v>237</v>
      </c>
      <c r="AB2623" s="9">
        <v>5878977</v>
      </c>
      <c r="AC2623" s="9" t="s">
        <v>3405</v>
      </c>
      <c r="AD2623" s="9" t="s">
        <v>231</v>
      </c>
      <c r="AE2623" s="5">
        <f t="shared" si="102"/>
        <v>0</v>
      </c>
      <c r="AF2623" s="5" t="str">
        <f t="shared" si="103"/>
        <v>katB</v>
      </c>
      <c r="AG2623" s="153"/>
      <c r="AH2623" s="153"/>
      <c r="AI2623" t="s">
        <v>201</v>
      </c>
      <c r="AJ2623" t="s">
        <v>17878</v>
      </c>
      <c r="AK2623" s="9" t="str">
        <f>VLOOKUP(Y2623,zdroj!D:AJ,33,0)</f>
        <v>katA</v>
      </c>
    </row>
    <row r="2624" spans="8:37" x14ac:dyDescent="0.25">
      <c r="H2624" s="8"/>
      <c r="I2624" s="8"/>
      <c r="N2624" s="23"/>
      <c r="O2624" s="24"/>
      <c r="P2624" s="19"/>
      <c r="Q2624" s="19"/>
      <c r="R2624" s="19"/>
      <c r="S2624" s="27"/>
      <c r="U2624" s="27"/>
      <c r="Y2624" s="9" t="s">
        <v>518</v>
      </c>
      <c r="Z2624" s="9" t="s">
        <v>462</v>
      </c>
      <c r="AA2624" s="9" t="s">
        <v>237</v>
      </c>
      <c r="AB2624" s="9">
        <v>5878985</v>
      </c>
      <c r="AC2624" s="9" t="s">
        <v>3406</v>
      </c>
      <c r="AD2624" s="9" t="s">
        <v>225</v>
      </c>
      <c r="AE2624" s="5">
        <f t="shared" si="102"/>
        <v>0</v>
      </c>
      <c r="AF2624" s="5" t="str">
        <f t="shared" si="103"/>
        <v>katA</v>
      </c>
      <c r="AG2624" s="153"/>
      <c r="AH2624" s="153"/>
      <c r="AI2624" t="s">
        <v>201</v>
      </c>
      <c r="AJ2624" t="s">
        <v>17878</v>
      </c>
      <c r="AK2624" s="9" t="str">
        <f>VLOOKUP(Y2624,zdroj!D:AJ,33,0)</f>
        <v>katA</v>
      </c>
    </row>
    <row r="2625" spans="8:37" x14ac:dyDescent="0.25">
      <c r="H2625" s="8"/>
      <c r="I2625" s="8"/>
      <c r="N2625" s="23"/>
      <c r="O2625" s="24"/>
      <c r="P2625" s="19"/>
      <c r="Q2625" s="19"/>
      <c r="R2625" s="19"/>
      <c r="S2625" s="27"/>
      <c r="U2625" s="27"/>
      <c r="Y2625" s="9" t="s">
        <v>518</v>
      </c>
      <c r="Z2625" s="9" t="s">
        <v>462</v>
      </c>
      <c r="AA2625" s="9" t="s">
        <v>237</v>
      </c>
      <c r="AB2625" s="9">
        <v>5878993</v>
      </c>
      <c r="AC2625" s="9" t="s">
        <v>3407</v>
      </c>
      <c r="AD2625" s="9" t="s">
        <v>231</v>
      </c>
      <c r="AE2625" s="5">
        <f t="shared" si="102"/>
        <v>0</v>
      </c>
      <c r="AF2625" s="5" t="str">
        <f t="shared" si="103"/>
        <v>katB</v>
      </c>
      <c r="AG2625" s="153"/>
      <c r="AH2625" s="153"/>
      <c r="AI2625" t="s">
        <v>201</v>
      </c>
      <c r="AJ2625" t="s">
        <v>17878</v>
      </c>
      <c r="AK2625" s="9" t="str">
        <f>VLOOKUP(Y2625,zdroj!D:AJ,33,0)</f>
        <v>katA</v>
      </c>
    </row>
    <row r="2626" spans="8:37" x14ac:dyDescent="0.25">
      <c r="H2626" s="8"/>
      <c r="I2626" s="8"/>
      <c r="N2626" s="23"/>
      <c r="O2626" s="24"/>
      <c r="P2626" s="19"/>
      <c r="Q2626" s="19"/>
      <c r="R2626" s="19"/>
      <c r="S2626" s="27"/>
      <c r="U2626" s="27"/>
      <c r="Y2626" s="9" t="s">
        <v>518</v>
      </c>
      <c r="Z2626" s="9" t="s">
        <v>462</v>
      </c>
      <c r="AA2626" s="9" t="s">
        <v>237</v>
      </c>
      <c r="AB2626" s="9">
        <v>5879001</v>
      </c>
      <c r="AC2626" s="9" t="s">
        <v>3408</v>
      </c>
      <c r="AD2626" s="9" t="s">
        <v>225</v>
      </c>
      <c r="AE2626" s="5">
        <f t="shared" si="102"/>
        <v>0</v>
      </c>
      <c r="AF2626" s="5" t="str">
        <f t="shared" si="103"/>
        <v>katA</v>
      </c>
      <c r="AG2626" s="153"/>
      <c r="AH2626" s="153"/>
      <c r="AI2626" t="s">
        <v>201</v>
      </c>
      <c r="AJ2626" t="s">
        <v>17878</v>
      </c>
      <c r="AK2626" s="9" t="str">
        <f>VLOOKUP(Y2626,zdroj!D:AJ,33,0)</f>
        <v>katA</v>
      </c>
    </row>
    <row r="2627" spans="8:37" x14ac:dyDescent="0.25">
      <c r="H2627" s="8"/>
      <c r="I2627" s="8"/>
      <c r="N2627" s="23"/>
      <c r="O2627" s="24"/>
      <c r="P2627" s="19"/>
      <c r="Q2627" s="19"/>
      <c r="R2627" s="19"/>
      <c r="S2627" s="27"/>
      <c r="U2627" s="27"/>
      <c r="Y2627" s="9" t="s">
        <v>518</v>
      </c>
      <c r="Z2627" s="9" t="s">
        <v>462</v>
      </c>
      <c r="AA2627" s="9" t="s">
        <v>237</v>
      </c>
      <c r="AB2627" s="9">
        <v>40221857</v>
      </c>
      <c r="AC2627" s="9" t="s">
        <v>3409</v>
      </c>
      <c r="AD2627" s="9" t="s">
        <v>225</v>
      </c>
      <c r="AE2627" s="5">
        <f t="shared" si="102"/>
        <v>0</v>
      </c>
      <c r="AF2627" s="5" t="str">
        <f t="shared" si="103"/>
        <v>katA</v>
      </c>
      <c r="AG2627" s="153"/>
      <c r="AH2627" s="153"/>
      <c r="AI2627" t="s">
        <v>201</v>
      </c>
      <c r="AJ2627" t="s">
        <v>17878</v>
      </c>
      <c r="AK2627" s="9" t="str">
        <f>VLOOKUP(Y2627,zdroj!D:AJ,33,0)</f>
        <v>katA</v>
      </c>
    </row>
    <row r="2628" spans="8:37" x14ac:dyDescent="0.25">
      <c r="H2628" s="8"/>
      <c r="I2628" s="8"/>
      <c r="N2628" s="23"/>
      <c r="O2628" s="24"/>
      <c r="P2628" s="19"/>
      <c r="Q2628" s="19"/>
      <c r="R2628" s="19"/>
      <c r="S2628" s="27"/>
      <c r="U2628" s="27"/>
      <c r="Y2628" s="9" t="s">
        <v>518</v>
      </c>
      <c r="Z2628" s="9" t="s">
        <v>462</v>
      </c>
      <c r="AA2628" s="9" t="s">
        <v>237</v>
      </c>
      <c r="AB2628" s="9">
        <v>5878675</v>
      </c>
      <c r="AC2628" s="9" t="s">
        <v>3410</v>
      </c>
      <c r="AD2628" s="9" t="s">
        <v>225</v>
      </c>
      <c r="AE2628" s="5">
        <f t="shared" si="102"/>
        <v>0</v>
      </c>
      <c r="AF2628" s="5" t="str">
        <f t="shared" si="103"/>
        <v>katA</v>
      </c>
      <c r="AG2628" s="153"/>
      <c r="AH2628" s="153"/>
      <c r="AI2628" t="s">
        <v>201</v>
      </c>
      <c r="AJ2628" t="s">
        <v>17878</v>
      </c>
      <c r="AK2628" s="9" t="str">
        <f>VLOOKUP(Y2628,zdroj!D:AJ,33,0)</f>
        <v>katA</v>
      </c>
    </row>
    <row r="2629" spans="8:37" x14ac:dyDescent="0.25">
      <c r="H2629" s="8"/>
      <c r="I2629" s="8"/>
      <c r="N2629" s="23"/>
      <c r="O2629" s="24"/>
      <c r="P2629" s="19"/>
      <c r="Q2629" s="19"/>
      <c r="R2629" s="19"/>
      <c r="S2629" s="27"/>
      <c r="U2629" s="27"/>
      <c r="Y2629" s="9" t="s">
        <v>518</v>
      </c>
      <c r="Z2629" s="9" t="s">
        <v>462</v>
      </c>
      <c r="AA2629" s="9" t="s">
        <v>237</v>
      </c>
      <c r="AB2629" s="9">
        <v>5879019</v>
      </c>
      <c r="AC2629" s="9" t="s">
        <v>3411</v>
      </c>
      <c r="AD2629" s="9" t="s">
        <v>225</v>
      </c>
      <c r="AE2629" s="5">
        <f t="shared" si="102"/>
        <v>0</v>
      </c>
      <c r="AF2629" s="5" t="str">
        <f t="shared" si="103"/>
        <v>katA</v>
      </c>
      <c r="AG2629" s="153"/>
      <c r="AH2629" s="153"/>
      <c r="AI2629" t="s">
        <v>201</v>
      </c>
      <c r="AJ2629" t="s">
        <v>17878</v>
      </c>
      <c r="AK2629" s="9" t="str">
        <f>VLOOKUP(Y2629,zdroj!D:AJ,33,0)</f>
        <v>katA</v>
      </c>
    </row>
    <row r="2630" spans="8:37" x14ac:dyDescent="0.25">
      <c r="H2630" s="8"/>
      <c r="I2630" s="8"/>
      <c r="N2630" s="23"/>
      <c r="O2630" s="24"/>
      <c r="P2630" s="19"/>
      <c r="Q2630" s="19"/>
      <c r="R2630" s="19"/>
      <c r="S2630" s="27"/>
      <c r="U2630" s="27"/>
      <c r="Y2630" s="9" t="s">
        <v>518</v>
      </c>
      <c r="Z2630" s="9" t="s">
        <v>462</v>
      </c>
      <c r="AA2630" s="9" t="s">
        <v>237</v>
      </c>
      <c r="AB2630" s="9">
        <v>5879027</v>
      </c>
      <c r="AC2630" s="9" t="s">
        <v>3412</v>
      </c>
      <c r="AD2630" s="9" t="s">
        <v>231</v>
      </c>
      <c r="AE2630" s="5">
        <f t="shared" si="102"/>
        <v>0</v>
      </c>
      <c r="AF2630" s="5" t="str">
        <f t="shared" si="103"/>
        <v>katB</v>
      </c>
      <c r="AG2630" s="153"/>
      <c r="AH2630" s="153"/>
      <c r="AI2630" t="s">
        <v>201</v>
      </c>
      <c r="AJ2630" t="s">
        <v>17878</v>
      </c>
      <c r="AK2630" s="9" t="str">
        <f>VLOOKUP(Y2630,zdroj!D:AJ,33,0)</f>
        <v>katA</v>
      </c>
    </row>
    <row r="2631" spans="8:37" x14ac:dyDescent="0.25">
      <c r="H2631" s="8"/>
      <c r="I2631" s="8"/>
      <c r="N2631" s="23"/>
      <c r="O2631" s="24"/>
      <c r="P2631" s="19"/>
      <c r="Q2631" s="19"/>
      <c r="R2631" s="19"/>
      <c r="S2631" s="27"/>
      <c r="U2631" s="27"/>
      <c r="Y2631" s="9" t="s">
        <v>518</v>
      </c>
      <c r="Z2631" s="9" t="s">
        <v>462</v>
      </c>
      <c r="AA2631" s="9" t="s">
        <v>237</v>
      </c>
      <c r="AB2631" s="9">
        <v>5879035</v>
      </c>
      <c r="AC2631" s="9" t="s">
        <v>3413</v>
      </c>
      <c r="AD2631" s="9" t="s">
        <v>225</v>
      </c>
      <c r="AE2631" s="5">
        <f t="shared" si="102"/>
        <v>0</v>
      </c>
      <c r="AF2631" s="5" t="str">
        <f t="shared" si="103"/>
        <v>katA</v>
      </c>
      <c r="AG2631" s="153"/>
      <c r="AH2631" s="153"/>
      <c r="AI2631" t="s">
        <v>201</v>
      </c>
      <c r="AJ2631" t="s">
        <v>17878</v>
      </c>
      <c r="AK2631" s="9" t="str">
        <f>VLOOKUP(Y2631,zdroj!D:AJ,33,0)</f>
        <v>katA</v>
      </c>
    </row>
    <row r="2632" spans="8:37" x14ac:dyDescent="0.25">
      <c r="H2632" s="8"/>
      <c r="I2632" s="8"/>
      <c r="N2632" s="23"/>
      <c r="O2632" s="24"/>
      <c r="P2632" s="19"/>
      <c r="Q2632" s="19"/>
      <c r="R2632" s="19"/>
      <c r="S2632" s="27"/>
      <c r="U2632" s="27"/>
      <c r="Y2632" s="9" t="s">
        <v>518</v>
      </c>
      <c r="Z2632" s="9" t="s">
        <v>462</v>
      </c>
      <c r="AA2632" s="9" t="s">
        <v>237</v>
      </c>
      <c r="AB2632" s="9">
        <v>5879043</v>
      </c>
      <c r="AC2632" s="9" t="s">
        <v>3414</v>
      </c>
      <c r="AD2632" s="9" t="s">
        <v>225</v>
      </c>
      <c r="AE2632" s="5">
        <f t="shared" si="102"/>
        <v>0</v>
      </c>
      <c r="AF2632" s="5" t="str">
        <f t="shared" si="103"/>
        <v>katA</v>
      </c>
      <c r="AG2632" s="153"/>
      <c r="AH2632" s="153"/>
      <c r="AI2632" t="s">
        <v>201</v>
      </c>
      <c r="AJ2632" t="s">
        <v>17878</v>
      </c>
      <c r="AK2632" s="9" t="str">
        <f>VLOOKUP(Y2632,zdroj!D:AJ,33,0)</f>
        <v>katA</v>
      </c>
    </row>
    <row r="2633" spans="8:37" x14ac:dyDescent="0.25">
      <c r="H2633" s="8"/>
      <c r="I2633" s="8"/>
      <c r="N2633" s="23"/>
      <c r="O2633" s="24"/>
      <c r="P2633" s="19"/>
      <c r="Q2633" s="19"/>
      <c r="R2633" s="19"/>
      <c r="S2633" s="27"/>
      <c r="U2633" s="27"/>
      <c r="Y2633" s="9" t="s">
        <v>518</v>
      </c>
      <c r="Z2633" s="9" t="s">
        <v>462</v>
      </c>
      <c r="AA2633" s="9" t="s">
        <v>237</v>
      </c>
      <c r="AB2633" s="9">
        <v>5879051</v>
      </c>
      <c r="AC2633" s="9" t="s">
        <v>3415</v>
      </c>
      <c r="AD2633" s="9" t="s">
        <v>225</v>
      </c>
      <c r="AE2633" s="5">
        <f t="shared" si="102"/>
        <v>0</v>
      </c>
      <c r="AF2633" s="5" t="str">
        <f t="shared" si="103"/>
        <v>katA</v>
      </c>
      <c r="AG2633" s="153"/>
      <c r="AH2633" s="153"/>
      <c r="AI2633" t="s">
        <v>201</v>
      </c>
      <c r="AJ2633" t="s">
        <v>17878</v>
      </c>
      <c r="AK2633" s="9" t="str">
        <f>VLOOKUP(Y2633,zdroj!D:AJ,33,0)</f>
        <v>katA</v>
      </c>
    </row>
    <row r="2634" spans="8:37" x14ac:dyDescent="0.25">
      <c r="H2634" s="8"/>
      <c r="I2634" s="8"/>
      <c r="N2634" s="23"/>
      <c r="O2634" s="24"/>
      <c r="P2634" s="19"/>
      <c r="Q2634" s="19"/>
      <c r="R2634" s="19"/>
      <c r="S2634" s="27"/>
      <c r="U2634" s="27"/>
      <c r="Y2634" s="9" t="s">
        <v>518</v>
      </c>
      <c r="Z2634" s="9" t="s">
        <v>462</v>
      </c>
      <c r="AA2634" s="9" t="s">
        <v>237</v>
      </c>
      <c r="AB2634" s="9">
        <v>27035573</v>
      </c>
      <c r="AC2634" s="9" t="s">
        <v>3416</v>
      </c>
      <c r="AD2634" s="9" t="s">
        <v>225</v>
      </c>
      <c r="AE2634" s="5">
        <f t="shared" ref="AE2634:AE2697" si="104">VLOOKUP(Y2634,K:T,10,0)</f>
        <v>0</v>
      </c>
      <c r="AF2634" s="5" t="str">
        <f t="shared" ref="AF2634:AF2697" si="105">IF(AE2634="A",IF(AD2634="katA","katB",AD2634),AD2634)</f>
        <v>katA</v>
      </c>
      <c r="AG2634" s="153"/>
      <c r="AH2634" s="153"/>
      <c r="AI2634" t="s">
        <v>201</v>
      </c>
      <c r="AJ2634" t="s">
        <v>17878</v>
      </c>
      <c r="AK2634" s="9" t="str">
        <f>VLOOKUP(Y2634,zdroj!D:AJ,33,0)</f>
        <v>katA</v>
      </c>
    </row>
    <row r="2635" spans="8:37" x14ac:dyDescent="0.25">
      <c r="H2635" s="8"/>
      <c r="I2635" s="8"/>
      <c r="N2635" s="23"/>
      <c r="O2635" s="24"/>
      <c r="P2635" s="19"/>
      <c r="Q2635" s="19"/>
      <c r="R2635" s="19"/>
      <c r="S2635" s="27"/>
      <c r="U2635" s="27"/>
      <c r="Y2635" s="9" t="s">
        <v>518</v>
      </c>
      <c r="Z2635" s="9" t="s">
        <v>462</v>
      </c>
      <c r="AA2635" s="9" t="s">
        <v>237</v>
      </c>
      <c r="AB2635" s="9">
        <v>5879060</v>
      </c>
      <c r="AC2635" s="9" t="s">
        <v>3417</v>
      </c>
      <c r="AD2635" s="9" t="s">
        <v>225</v>
      </c>
      <c r="AE2635" s="5">
        <f t="shared" si="104"/>
        <v>0</v>
      </c>
      <c r="AF2635" s="5" t="str">
        <f t="shared" si="105"/>
        <v>katA</v>
      </c>
      <c r="AG2635" s="153"/>
      <c r="AH2635" s="153"/>
      <c r="AI2635" t="s">
        <v>201</v>
      </c>
      <c r="AJ2635" t="s">
        <v>17878</v>
      </c>
      <c r="AK2635" s="9" t="str">
        <f>VLOOKUP(Y2635,zdroj!D:AJ,33,0)</f>
        <v>katA</v>
      </c>
    </row>
    <row r="2636" spans="8:37" x14ac:dyDescent="0.25">
      <c r="H2636" s="8"/>
      <c r="I2636" s="8"/>
      <c r="N2636" s="23"/>
      <c r="O2636" s="24"/>
      <c r="P2636" s="19"/>
      <c r="Q2636" s="19"/>
      <c r="R2636" s="19"/>
      <c r="S2636" s="27"/>
      <c r="U2636" s="27"/>
      <c r="Y2636" s="9" t="s">
        <v>518</v>
      </c>
      <c r="Z2636" s="9" t="s">
        <v>462</v>
      </c>
      <c r="AA2636" s="9" t="s">
        <v>237</v>
      </c>
      <c r="AB2636" s="9">
        <v>5879078</v>
      </c>
      <c r="AC2636" s="9" t="s">
        <v>3418</v>
      </c>
      <c r="AD2636" s="9" t="s">
        <v>231</v>
      </c>
      <c r="AE2636" s="5">
        <f t="shared" si="104"/>
        <v>0</v>
      </c>
      <c r="AF2636" s="5" t="str">
        <f t="shared" si="105"/>
        <v>katB</v>
      </c>
      <c r="AG2636" s="153"/>
      <c r="AH2636" s="153"/>
      <c r="AI2636" t="s">
        <v>201</v>
      </c>
      <c r="AJ2636" t="s">
        <v>17878</v>
      </c>
      <c r="AK2636" s="9" t="str">
        <f>VLOOKUP(Y2636,zdroj!D:AJ,33,0)</f>
        <v>katA</v>
      </c>
    </row>
    <row r="2637" spans="8:37" x14ac:dyDescent="0.25">
      <c r="H2637" s="8"/>
      <c r="I2637" s="8"/>
      <c r="N2637" s="23"/>
      <c r="O2637" s="24"/>
      <c r="P2637" s="19"/>
      <c r="Q2637" s="19"/>
      <c r="R2637" s="19"/>
      <c r="S2637" s="27"/>
      <c r="U2637" s="27"/>
      <c r="Y2637" s="9" t="s">
        <v>518</v>
      </c>
      <c r="Z2637" s="9" t="s">
        <v>462</v>
      </c>
      <c r="AA2637" s="9" t="s">
        <v>237</v>
      </c>
      <c r="AB2637" s="9">
        <v>5879086</v>
      </c>
      <c r="AC2637" s="9" t="s">
        <v>3419</v>
      </c>
      <c r="AD2637" s="9" t="s">
        <v>231</v>
      </c>
      <c r="AE2637" s="5">
        <f t="shared" si="104"/>
        <v>0</v>
      </c>
      <c r="AF2637" s="5" t="str">
        <f t="shared" si="105"/>
        <v>katB</v>
      </c>
      <c r="AG2637" s="153"/>
      <c r="AH2637" s="153"/>
      <c r="AI2637" t="s">
        <v>201</v>
      </c>
      <c r="AJ2637" t="s">
        <v>17878</v>
      </c>
      <c r="AK2637" s="9" t="str">
        <f>VLOOKUP(Y2637,zdroj!D:AJ,33,0)</f>
        <v>katA</v>
      </c>
    </row>
    <row r="2638" spans="8:37" x14ac:dyDescent="0.25">
      <c r="H2638" s="8"/>
      <c r="I2638" s="8"/>
      <c r="N2638" s="23"/>
      <c r="O2638" s="24"/>
      <c r="P2638" s="19"/>
      <c r="Q2638" s="19"/>
      <c r="R2638" s="19"/>
      <c r="S2638" s="27"/>
      <c r="U2638" s="27"/>
      <c r="Y2638" s="9" t="s">
        <v>518</v>
      </c>
      <c r="Z2638" s="9" t="s">
        <v>462</v>
      </c>
      <c r="AA2638" s="9" t="s">
        <v>237</v>
      </c>
      <c r="AB2638" s="9">
        <v>5879094</v>
      </c>
      <c r="AC2638" s="9" t="s">
        <v>3420</v>
      </c>
      <c r="AD2638" s="9" t="s">
        <v>231</v>
      </c>
      <c r="AE2638" s="5">
        <f t="shared" si="104"/>
        <v>0</v>
      </c>
      <c r="AF2638" s="5" t="str">
        <f t="shared" si="105"/>
        <v>katB</v>
      </c>
      <c r="AG2638" s="153"/>
      <c r="AH2638" s="153"/>
      <c r="AI2638" t="s">
        <v>201</v>
      </c>
      <c r="AJ2638" t="s">
        <v>17878</v>
      </c>
      <c r="AK2638" s="9" t="str">
        <f>VLOOKUP(Y2638,zdroj!D:AJ,33,0)</f>
        <v>katA</v>
      </c>
    </row>
    <row r="2639" spans="8:37" x14ac:dyDescent="0.25">
      <c r="H2639" s="8"/>
      <c r="I2639" s="8"/>
      <c r="N2639" s="23"/>
      <c r="O2639" s="24"/>
      <c r="P2639" s="19"/>
      <c r="Q2639" s="19"/>
      <c r="R2639" s="19"/>
      <c r="S2639" s="27"/>
      <c r="U2639" s="27"/>
      <c r="Y2639" s="9" t="s">
        <v>518</v>
      </c>
      <c r="Z2639" s="9" t="s">
        <v>462</v>
      </c>
      <c r="AA2639" s="9" t="s">
        <v>237</v>
      </c>
      <c r="AB2639" s="9">
        <v>5878683</v>
      </c>
      <c r="AC2639" s="9" t="s">
        <v>3421</v>
      </c>
      <c r="AD2639" s="9" t="s">
        <v>225</v>
      </c>
      <c r="AE2639" s="5">
        <f t="shared" si="104"/>
        <v>0</v>
      </c>
      <c r="AF2639" s="5" t="str">
        <f t="shared" si="105"/>
        <v>katA</v>
      </c>
      <c r="AG2639" s="153"/>
      <c r="AH2639" s="153"/>
      <c r="AI2639" t="s">
        <v>201</v>
      </c>
      <c r="AJ2639" t="s">
        <v>17878</v>
      </c>
      <c r="AK2639" s="9" t="str">
        <f>VLOOKUP(Y2639,zdroj!D:AJ,33,0)</f>
        <v>katA</v>
      </c>
    </row>
    <row r="2640" spans="8:37" x14ac:dyDescent="0.25">
      <c r="H2640" s="8"/>
      <c r="I2640" s="8"/>
      <c r="N2640" s="23"/>
      <c r="O2640" s="24"/>
      <c r="P2640" s="19"/>
      <c r="Q2640" s="19"/>
      <c r="R2640" s="19"/>
      <c r="S2640" s="27"/>
      <c r="U2640" s="27"/>
      <c r="Y2640" s="9" t="s">
        <v>518</v>
      </c>
      <c r="Z2640" s="9" t="s">
        <v>462</v>
      </c>
      <c r="AA2640" s="9" t="s">
        <v>237</v>
      </c>
      <c r="AB2640" s="9">
        <v>5879108</v>
      </c>
      <c r="AC2640" s="9" t="s">
        <v>3422</v>
      </c>
      <c r="AD2640" s="9" t="s">
        <v>225</v>
      </c>
      <c r="AE2640" s="5">
        <f t="shared" si="104"/>
        <v>0</v>
      </c>
      <c r="AF2640" s="5" t="str">
        <f t="shared" si="105"/>
        <v>katA</v>
      </c>
      <c r="AG2640" s="153"/>
      <c r="AH2640" s="153"/>
      <c r="AI2640" t="s">
        <v>201</v>
      </c>
      <c r="AJ2640" t="s">
        <v>17878</v>
      </c>
      <c r="AK2640" s="9" t="str">
        <f>VLOOKUP(Y2640,zdroj!D:AJ,33,0)</f>
        <v>katA</v>
      </c>
    </row>
    <row r="2641" spans="8:37" x14ac:dyDescent="0.25">
      <c r="H2641" s="8"/>
      <c r="I2641" s="8"/>
      <c r="N2641" s="23"/>
      <c r="O2641" s="24"/>
      <c r="P2641" s="19"/>
      <c r="Q2641" s="19"/>
      <c r="R2641" s="19"/>
      <c r="S2641" s="27"/>
      <c r="U2641" s="27"/>
      <c r="Y2641" s="9" t="s">
        <v>518</v>
      </c>
      <c r="Z2641" s="9" t="s">
        <v>462</v>
      </c>
      <c r="AA2641" s="9" t="s">
        <v>237</v>
      </c>
      <c r="AB2641" s="9">
        <v>5879116</v>
      </c>
      <c r="AC2641" s="9" t="s">
        <v>3423</v>
      </c>
      <c r="AD2641" s="9" t="s">
        <v>225</v>
      </c>
      <c r="AE2641" s="5">
        <f t="shared" si="104"/>
        <v>0</v>
      </c>
      <c r="AF2641" s="5" t="str">
        <f t="shared" si="105"/>
        <v>katA</v>
      </c>
      <c r="AG2641" s="153"/>
      <c r="AH2641" s="153"/>
      <c r="AI2641" t="s">
        <v>201</v>
      </c>
      <c r="AJ2641" t="s">
        <v>17878</v>
      </c>
      <c r="AK2641" s="9" t="str">
        <f>VLOOKUP(Y2641,zdroj!D:AJ,33,0)</f>
        <v>katA</v>
      </c>
    </row>
    <row r="2642" spans="8:37" x14ac:dyDescent="0.25">
      <c r="H2642" s="8"/>
      <c r="I2642" s="8"/>
      <c r="N2642" s="23"/>
      <c r="O2642" s="24"/>
      <c r="P2642" s="19"/>
      <c r="Q2642" s="19"/>
      <c r="R2642" s="19"/>
      <c r="S2642" s="27"/>
      <c r="U2642" s="27"/>
      <c r="Y2642" s="9" t="s">
        <v>518</v>
      </c>
      <c r="Z2642" s="9" t="s">
        <v>462</v>
      </c>
      <c r="AA2642" s="9" t="s">
        <v>237</v>
      </c>
      <c r="AB2642" s="9">
        <v>5879124</v>
      </c>
      <c r="AC2642" s="9" t="s">
        <v>3424</v>
      </c>
      <c r="AD2642" s="9" t="s">
        <v>225</v>
      </c>
      <c r="AE2642" s="5">
        <f t="shared" si="104"/>
        <v>0</v>
      </c>
      <c r="AF2642" s="5" t="str">
        <f t="shared" si="105"/>
        <v>katA</v>
      </c>
      <c r="AG2642" s="153"/>
      <c r="AH2642" s="153"/>
      <c r="AI2642" t="s">
        <v>17879</v>
      </c>
      <c r="AJ2642" t="s">
        <v>17878</v>
      </c>
      <c r="AK2642" s="9" t="str">
        <f>VLOOKUP(Y2642,zdroj!D:AJ,33,0)</f>
        <v>katA</v>
      </c>
    </row>
    <row r="2643" spans="8:37" x14ac:dyDescent="0.25">
      <c r="H2643" s="8"/>
      <c r="I2643" s="8"/>
      <c r="N2643" s="23"/>
      <c r="O2643" s="24"/>
      <c r="P2643" s="19"/>
      <c r="Q2643" s="19"/>
      <c r="R2643" s="19"/>
      <c r="S2643" s="27"/>
      <c r="U2643" s="27"/>
      <c r="Y2643" s="9" t="s">
        <v>518</v>
      </c>
      <c r="Z2643" s="9" t="s">
        <v>462</v>
      </c>
      <c r="AA2643" s="9" t="s">
        <v>237</v>
      </c>
      <c r="AB2643" s="9">
        <v>5879132</v>
      </c>
      <c r="AC2643" s="9" t="s">
        <v>3425</v>
      </c>
      <c r="AD2643" s="9" t="s">
        <v>225</v>
      </c>
      <c r="AE2643" s="5">
        <f t="shared" si="104"/>
        <v>0</v>
      </c>
      <c r="AF2643" s="5" t="str">
        <f t="shared" si="105"/>
        <v>katA</v>
      </c>
      <c r="AG2643" s="153"/>
      <c r="AH2643" s="153"/>
      <c r="AI2643" t="s">
        <v>201</v>
      </c>
      <c r="AJ2643" t="s">
        <v>17878</v>
      </c>
      <c r="AK2643" s="9" t="str">
        <f>VLOOKUP(Y2643,zdroj!D:AJ,33,0)</f>
        <v>katA</v>
      </c>
    </row>
    <row r="2644" spans="8:37" x14ac:dyDescent="0.25">
      <c r="H2644" s="8"/>
      <c r="I2644" s="8"/>
      <c r="N2644" s="23"/>
      <c r="O2644" s="24"/>
      <c r="P2644" s="19"/>
      <c r="Q2644" s="19"/>
      <c r="R2644" s="19"/>
      <c r="S2644" s="27"/>
      <c r="U2644" s="27"/>
      <c r="Y2644" s="9" t="s">
        <v>518</v>
      </c>
      <c r="Z2644" s="9" t="s">
        <v>462</v>
      </c>
      <c r="AA2644" s="9" t="s">
        <v>237</v>
      </c>
      <c r="AB2644" s="9">
        <v>5879141</v>
      </c>
      <c r="AC2644" s="9" t="s">
        <v>3426</v>
      </c>
      <c r="AD2644" s="9" t="s">
        <v>231</v>
      </c>
      <c r="AE2644" s="5">
        <f t="shared" si="104"/>
        <v>0</v>
      </c>
      <c r="AF2644" s="5" t="str">
        <f t="shared" si="105"/>
        <v>katB</v>
      </c>
      <c r="AG2644" s="153"/>
      <c r="AH2644" s="153"/>
      <c r="AI2644" t="s">
        <v>201</v>
      </c>
      <c r="AJ2644" t="s">
        <v>17878</v>
      </c>
      <c r="AK2644" s="9" t="str">
        <f>VLOOKUP(Y2644,zdroj!D:AJ,33,0)</f>
        <v>katA</v>
      </c>
    </row>
    <row r="2645" spans="8:37" x14ac:dyDescent="0.25">
      <c r="H2645" s="8"/>
      <c r="I2645" s="8"/>
      <c r="N2645" s="23"/>
      <c r="O2645" s="24"/>
      <c r="P2645" s="19"/>
      <c r="Q2645" s="19"/>
      <c r="R2645" s="19"/>
      <c r="S2645" s="27"/>
      <c r="U2645" s="27"/>
      <c r="Y2645" s="9" t="s">
        <v>518</v>
      </c>
      <c r="Z2645" s="9" t="s">
        <v>462</v>
      </c>
      <c r="AA2645" s="9" t="s">
        <v>237</v>
      </c>
      <c r="AB2645" s="9">
        <v>5879159</v>
      </c>
      <c r="AC2645" s="9" t="s">
        <v>3427</v>
      </c>
      <c r="AD2645" s="9" t="s">
        <v>231</v>
      </c>
      <c r="AE2645" s="5">
        <f t="shared" si="104"/>
        <v>0</v>
      </c>
      <c r="AF2645" s="5" t="str">
        <f t="shared" si="105"/>
        <v>katB</v>
      </c>
      <c r="AG2645" s="153"/>
      <c r="AH2645" s="153"/>
      <c r="AI2645" t="s">
        <v>201</v>
      </c>
      <c r="AJ2645" t="s">
        <v>17878</v>
      </c>
      <c r="AK2645" s="9" t="str">
        <f>VLOOKUP(Y2645,zdroj!D:AJ,33,0)</f>
        <v>katA</v>
      </c>
    </row>
    <row r="2646" spans="8:37" x14ac:dyDescent="0.25">
      <c r="H2646" s="8"/>
      <c r="I2646" s="8"/>
      <c r="N2646" s="23"/>
      <c r="O2646" s="24"/>
      <c r="P2646" s="19"/>
      <c r="Q2646" s="19"/>
      <c r="R2646" s="19"/>
      <c r="S2646" s="27"/>
      <c r="U2646" s="27"/>
      <c r="Y2646" s="9" t="s">
        <v>518</v>
      </c>
      <c r="Z2646" s="9" t="s">
        <v>462</v>
      </c>
      <c r="AA2646" s="9" t="s">
        <v>237</v>
      </c>
      <c r="AB2646" s="9">
        <v>5879167</v>
      </c>
      <c r="AC2646" s="9" t="s">
        <v>3428</v>
      </c>
      <c r="AD2646" s="9" t="s">
        <v>225</v>
      </c>
      <c r="AE2646" s="5">
        <f t="shared" si="104"/>
        <v>0</v>
      </c>
      <c r="AF2646" s="5" t="str">
        <f t="shared" si="105"/>
        <v>katA</v>
      </c>
      <c r="AG2646" s="153"/>
      <c r="AH2646" s="153"/>
      <c r="AI2646" t="s">
        <v>201</v>
      </c>
      <c r="AJ2646" t="s">
        <v>17878</v>
      </c>
      <c r="AK2646" s="9" t="str">
        <f>VLOOKUP(Y2646,zdroj!D:AJ,33,0)</f>
        <v>katA</v>
      </c>
    </row>
    <row r="2647" spans="8:37" x14ac:dyDescent="0.25">
      <c r="H2647" s="8"/>
      <c r="I2647" s="8"/>
      <c r="N2647" s="23"/>
      <c r="O2647" s="24"/>
      <c r="P2647" s="19"/>
      <c r="Q2647" s="19"/>
      <c r="R2647" s="19"/>
      <c r="S2647" s="27"/>
      <c r="U2647" s="27"/>
      <c r="Y2647" s="9" t="s">
        <v>518</v>
      </c>
      <c r="Z2647" s="9" t="s">
        <v>462</v>
      </c>
      <c r="AA2647" s="9" t="s">
        <v>237</v>
      </c>
      <c r="AB2647" s="9">
        <v>5879175</v>
      </c>
      <c r="AC2647" s="9" t="s">
        <v>3429</v>
      </c>
      <c r="AD2647" s="9" t="s">
        <v>225</v>
      </c>
      <c r="AE2647" s="5">
        <f t="shared" si="104"/>
        <v>0</v>
      </c>
      <c r="AF2647" s="5" t="str">
        <f t="shared" si="105"/>
        <v>katA</v>
      </c>
      <c r="AG2647" s="153"/>
      <c r="AH2647" s="153"/>
      <c r="AI2647" t="s">
        <v>201</v>
      </c>
      <c r="AJ2647" t="s">
        <v>17878</v>
      </c>
      <c r="AK2647" s="9" t="str">
        <f>VLOOKUP(Y2647,zdroj!D:AJ,33,0)</f>
        <v>katA</v>
      </c>
    </row>
    <row r="2648" spans="8:37" x14ac:dyDescent="0.25">
      <c r="H2648" s="8"/>
      <c r="I2648" s="8"/>
      <c r="N2648" s="23"/>
      <c r="O2648" s="24"/>
      <c r="P2648" s="19"/>
      <c r="Q2648" s="19"/>
      <c r="R2648" s="19"/>
      <c r="S2648" s="27"/>
      <c r="U2648" s="27"/>
      <c r="Y2648" s="9" t="s">
        <v>518</v>
      </c>
      <c r="Z2648" s="9" t="s">
        <v>462</v>
      </c>
      <c r="AA2648" s="9" t="s">
        <v>237</v>
      </c>
      <c r="AB2648" s="9">
        <v>5879183</v>
      </c>
      <c r="AC2648" s="9" t="s">
        <v>3430</v>
      </c>
      <c r="AD2648" s="9" t="s">
        <v>225</v>
      </c>
      <c r="AE2648" s="5">
        <f t="shared" si="104"/>
        <v>0</v>
      </c>
      <c r="AF2648" s="5" t="str">
        <f t="shared" si="105"/>
        <v>katA</v>
      </c>
      <c r="AG2648" s="153"/>
      <c r="AH2648" s="153"/>
      <c r="AI2648" t="s">
        <v>201</v>
      </c>
      <c r="AJ2648" t="s">
        <v>17878</v>
      </c>
      <c r="AK2648" s="9" t="str">
        <f>VLOOKUP(Y2648,zdroj!D:AJ,33,0)</f>
        <v>katA</v>
      </c>
    </row>
    <row r="2649" spans="8:37" x14ac:dyDescent="0.25">
      <c r="H2649" s="8"/>
      <c r="I2649" s="8"/>
      <c r="N2649" s="23"/>
      <c r="O2649" s="24"/>
      <c r="P2649" s="19"/>
      <c r="Q2649" s="19"/>
      <c r="R2649" s="19"/>
      <c r="S2649" s="27"/>
      <c r="U2649" s="27"/>
      <c r="Y2649" s="9" t="s">
        <v>518</v>
      </c>
      <c r="Z2649" s="9" t="s">
        <v>462</v>
      </c>
      <c r="AA2649" s="9" t="s">
        <v>237</v>
      </c>
      <c r="AB2649" s="9">
        <v>5878691</v>
      </c>
      <c r="AC2649" s="9" t="s">
        <v>3431</v>
      </c>
      <c r="AD2649" s="9" t="s">
        <v>225</v>
      </c>
      <c r="AE2649" s="5">
        <f t="shared" si="104"/>
        <v>0</v>
      </c>
      <c r="AF2649" s="5" t="str">
        <f t="shared" si="105"/>
        <v>katA</v>
      </c>
      <c r="AG2649" s="153"/>
      <c r="AH2649" s="153"/>
      <c r="AI2649" t="s">
        <v>201</v>
      </c>
      <c r="AJ2649" t="s">
        <v>17878</v>
      </c>
      <c r="AK2649" s="9" t="str">
        <f>VLOOKUP(Y2649,zdroj!D:AJ,33,0)</f>
        <v>katA</v>
      </c>
    </row>
    <row r="2650" spans="8:37" x14ac:dyDescent="0.25">
      <c r="H2650" s="8"/>
      <c r="I2650" s="8"/>
      <c r="N2650" s="23"/>
      <c r="O2650" s="24"/>
      <c r="P2650" s="19"/>
      <c r="Q2650" s="19"/>
      <c r="R2650" s="19"/>
      <c r="S2650" s="27"/>
      <c r="U2650" s="27"/>
      <c r="Y2650" s="9" t="s">
        <v>519</v>
      </c>
      <c r="Z2650" s="9" t="s">
        <v>462</v>
      </c>
      <c r="AA2650" s="9" t="s">
        <v>237</v>
      </c>
      <c r="AB2650" s="9">
        <v>5879779</v>
      </c>
      <c r="AC2650" s="9" t="s">
        <v>3432</v>
      </c>
      <c r="AD2650" s="9" t="s">
        <v>225</v>
      </c>
      <c r="AE2650" s="5">
        <f t="shared" si="104"/>
        <v>0</v>
      </c>
      <c r="AF2650" s="5" t="str">
        <f t="shared" si="105"/>
        <v>katA</v>
      </c>
      <c r="AG2650" s="153"/>
      <c r="AH2650" s="153"/>
      <c r="AI2650" t="s">
        <v>195</v>
      </c>
      <c r="AJ2650" t="s">
        <v>340</v>
      </c>
      <c r="AK2650" s="9" t="str">
        <f>VLOOKUP(Y2650,zdroj!D:AJ,33,0)</f>
        <v>katA</v>
      </c>
    </row>
    <row r="2651" spans="8:37" x14ac:dyDescent="0.25">
      <c r="H2651" s="8"/>
      <c r="I2651" s="8"/>
      <c r="N2651" s="23"/>
      <c r="O2651" s="24"/>
      <c r="P2651" s="19"/>
      <c r="Q2651" s="19"/>
      <c r="R2651" s="19"/>
      <c r="S2651" s="27"/>
      <c r="U2651" s="27"/>
      <c r="Y2651" s="9" t="s">
        <v>519</v>
      </c>
      <c r="Z2651" s="9" t="s">
        <v>462</v>
      </c>
      <c r="AA2651" s="9" t="s">
        <v>237</v>
      </c>
      <c r="AB2651" s="9">
        <v>5879817</v>
      </c>
      <c r="AC2651" s="9" t="s">
        <v>3433</v>
      </c>
      <c r="AD2651" s="9" t="s">
        <v>225</v>
      </c>
      <c r="AE2651" s="5">
        <f t="shared" si="104"/>
        <v>0</v>
      </c>
      <c r="AF2651" s="5" t="str">
        <f t="shared" si="105"/>
        <v>katA</v>
      </c>
      <c r="AG2651" s="153"/>
      <c r="AH2651" s="153"/>
      <c r="AI2651" t="s">
        <v>195</v>
      </c>
      <c r="AJ2651" t="s">
        <v>340</v>
      </c>
      <c r="AK2651" s="9" t="str">
        <f>VLOOKUP(Y2651,zdroj!D:AJ,33,0)</f>
        <v>katA</v>
      </c>
    </row>
    <row r="2652" spans="8:37" x14ac:dyDescent="0.25">
      <c r="H2652" s="8"/>
      <c r="I2652" s="8"/>
      <c r="N2652" s="23"/>
      <c r="O2652" s="24"/>
      <c r="P2652" s="19"/>
      <c r="Q2652" s="19"/>
      <c r="R2652" s="19"/>
      <c r="S2652" s="27"/>
      <c r="U2652" s="27"/>
      <c r="Y2652" s="9" t="s">
        <v>519</v>
      </c>
      <c r="Z2652" s="9" t="s">
        <v>462</v>
      </c>
      <c r="AA2652" s="9" t="s">
        <v>237</v>
      </c>
      <c r="AB2652" s="9">
        <v>27468143</v>
      </c>
      <c r="AC2652" s="9" t="s">
        <v>3434</v>
      </c>
      <c r="AD2652" s="9" t="s">
        <v>225</v>
      </c>
      <c r="AE2652" s="5">
        <f t="shared" si="104"/>
        <v>0</v>
      </c>
      <c r="AF2652" s="5" t="str">
        <f t="shared" si="105"/>
        <v>katA</v>
      </c>
      <c r="AG2652" s="153"/>
      <c r="AH2652" s="153"/>
      <c r="AI2652" t="s">
        <v>195</v>
      </c>
      <c r="AJ2652" t="s">
        <v>340</v>
      </c>
      <c r="AK2652" s="9" t="str">
        <f>VLOOKUP(Y2652,zdroj!D:AJ,33,0)</f>
        <v>katA</v>
      </c>
    </row>
    <row r="2653" spans="8:37" x14ac:dyDescent="0.25">
      <c r="H2653" s="8"/>
      <c r="I2653" s="8"/>
      <c r="N2653" s="23"/>
      <c r="O2653" s="24"/>
      <c r="P2653" s="19"/>
      <c r="Q2653" s="19"/>
      <c r="R2653" s="19"/>
      <c r="S2653" s="27"/>
      <c r="U2653" s="27"/>
      <c r="Y2653" s="9" t="s">
        <v>519</v>
      </c>
      <c r="Z2653" s="9" t="s">
        <v>462</v>
      </c>
      <c r="AA2653" s="9" t="s">
        <v>237</v>
      </c>
      <c r="AB2653" s="9">
        <v>27468151</v>
      </c>
      <c r="AC2653" s="9" t="s">
        <v>3435</v>
      </c>
      <c r="AD2653" s="9" t="s">
        <v>225</v>
      </c>
      <c r="AE2653" s="5">
        <f t="shared" si="104"/>
        <v>0</v>
      </c>
      <c r="AF2653" s="5" t="str">
        <f t="shared" si="105"/>
        <v>katA</v>
      </c>
      <c r="AG2653" s="153"/>
      <c r="AH2653" s="153"/>
      <c r="AI2653" t="s">
        <v>195</v>
      </c>
      <c r="AJ2653" t="s">
        <v>340</v>
      </c>
      <c r="AK2653" s="9" t="str">
        <f>VLOOKUP(Y2653,zdroj!D:AJ,33,0)</f>
        <v>katA</v>
      </c>
    </row>
    <row r="2654" spans="8:37" x14ac:dyDescent="0.25">
      <c r="H2654" s="8"/>
      <c r="I2654" s="8"/>
      <c r="N2654" s="23"/>
      <c r="O2654" s="24"/>
      <c r="P2654" s="19"/>
      <c r="Q2654" s="19"/>
      <c r="R2654" s="19"/>
      <c r="S2654" s="27"/>
      <c r="U2654" s="27"/>
      <c r="Y2654" s="9" t="s">
        <v>519</v>
      </c>
      <c r="Z2654" s="9" t="s">
        <v>462</v>
      </c>
      <c r="AA2654" s="9" t="s">
        <v>237</v>
      </c>
      <c r="AB2654" s="9">
        <v>27468160</v>
      </c>
      <c r="AC2654" s="9" t="s">
        <v>3436</v>
      </c>
      <c r="AD2654" s="9" t="s">
        <v>225</v>
      </c>
      <c r="AE2654" s="5">
        <f t="shared" si="104"/>
        <v>0</v>
      </c>
      <c r="AF2654" s="5" t="str">
        <f t="shared" si="105"/>
        <v>katA</v>
      </c>
      <c r="AG2654" s="153"/>
      <c r="AH2654" s="153"/>
      <c r="AI2654" t="s">
        <v>195</v>
      </c>
      <c r="AJ2654" t="s">
        <v>340</v>
      </c>
      <c r="AK2654" s="9" t="str">
        <f>VLOOKUP(Y2654,zdroj!D:AJ,33,0)</f>
        <v>katA</v>
      </c>
    </row>
    <row r="2655" spans="8:37" x14ac:dyDescent="0.25">
      <c r="H2655" s="8"/>
      <c r="I2655" s="8"/>
      <c r="N2655" s="23"/>
      <c r="O2655" s="24"/>
      <c r="P2655" s="19"/>
      <c r="Q2655" s="19"/>
      <c r="R2655" s="19"/>
      <c r="S2655" s="27"/>
      <c r="U2655" s="27"/>
      <c r="Y2655" s="9" t="s">
        <v>519</v>
      </c>
      <c r="Z2655" s="9" t="s">
        <v>462</v>
      </c>
      <c r="AA2655" s="9" t="s">
        <v>237</v>
      </c>
      <c r="AB2655" s="9">
        <v>5879710</v>
      </c>
      <c r="AC2655" s="9" t="s">
        <v>3437</v>
      </c>
      <c r="AD2655" s="9" t="s">
        <v>225</v>
      </c>
      <c r="AE2655" s="5">
        <f t="shared" si="104"/>
        <v>0</v>
      </c>
      <c r="AF2655" s="5" t="str">
        <f t="shared" si="105"/>
        <v>katA</v>
      </c>
      <c r="AG2655" s="153"/>
      <c r="AH2655" s="153"/>
      <c r="AI2655" t="s">
        <v>195</v>
      </c>
      <c r="AJ2655" t="s">
        <v>340</v>
      </c>
      <c r="AK2655" s="9" t="str">
        <f>VLOOKUP(Y2655,zdroj!D:AJ,33,0)</f>
        <v>katA</v>
      </c>
    </row>
    <row r="2656" spans="8:37" x14ac:dyDescent="0.25">
      <c r="H2656" s="8"/>
      <c r="I2656" s="8"/>
      <c r="N2656" s="23"/>
      <c r="O2656" s="24"/>
      <c r="P2656" s="19"/>
      <c r="Q2656" s="19"/>
      <c r="R2656" s="19"/>
      <c r="S2656" s="27"/>
      <c r="U2656" s="27"/>
      <c r="Y2656" s="9" t="s">
        <v>519</v>
      </c>
      <c r="Z2656" s="9" t="s">
        <v>462</v>
      </c>
      <c r="AA2656" s="9" t="s">
        <v>237</v>
      </c>
      <c r="AB2656" s="9">
        <v>27458946</v>
      </c>
      <c r="AC2656" s="9" t="s">
        <v>3438</v>
      </c>
      <c r="AD2656" s="9" t="s">
        <v>225</v>
      </c>
      <c r="AE2656" s="5">
        <f t="shared" si="104"/>
        <v>0</v>
      </c>
      <c r="AF2656" s="5" t="str">
        <f t="shared" si="105"/>
        <v>katA</v>
      </c>
      <c r="AG2656" s="153"/>
      <c r="AH2656" s="153"/>
      <c r="AI2656" t="s">
        <v>195</v>
      </c>
      <c r="AJ2656" t="s">
        <v>340</v>
      </c>
      <c r="AK2656" s="9" t="str">
        <f>VLOOKUP(Y2656,zdroj!D:AJ,33,0)</f>
        <v>katA</v>
      </c>
    </row>
    <row r="2657" spans="8:37" x14ac:dyDescent="0.25">
      <c r="H2657" s="8"/>
      <c r="I2657" s="8"/>
      <c r="N2657" s="23"/>
      <c r="O2657" s="24"/>
      <c r="P2657" s="19"/>
      <c r="Q2657" s="19"/>
      <c r="R2657" s="19"/>
      <c r="S2657" s="27"/>
      <c r="U2657" s="27"/>
      <c r="Y2657" s="9" t="s">
        <v>519</v>
      </c>
      <c r="Z2657" s="9" t="s">
        <v>462</v>
      </c>
      <c r="AA2657" s="9" t="s">
        <v>237</v>
      </c>
      <c r="AB2657" s="9">
        <v>27458954</v>
      </c>
      <c r="AC2657" s="9" t="s">
        <v>3439</v>
      </c>
      <c r="AD2657" s="9" t="s">
        <v>225</v>
      </c>
      <c r="AE2657" s="5">
        <f t="shared" si="104"/>
        <v>0</v>
      </c>
      <c r="AF2657" s="5" t="str">
        <f t="shared" si="105"/>
        <v>katA</v>
      </c>
      <c r="AG2657" s="153"/>
      <c r="AH2657" s="153"/>
      <c r="AI2657" t="s">
        <v>195</v>
      </c>
      <c r="AJ2657" t="s">
        <v>340</v>
      </c>
      <c r="AK2657" s="9" t="str">
        <f>VLOOKUP(Y2657,zdroj!D:AJ,33,0)</f>
        <v>katA</v>
      </c>
    </row>
    <row r="2658" spans="8:37" x14ac:dyDescent="0.25">
      <c r="H2658" s="8"/>
      <c r="I2658" s="8"/>
      <c r="N2658" s="23"/>
      <c r="O2658" s="24"/>
      <c r="P2658" s="19"/>
      <c r="Q2658" s="19"/>
      <c r="R2658" s="19"/>
      <c r="S2658" s="27"/>
      <c r="U2658" s="27"/>
      <c r="Y2658" s="9" t="s">
        <v>519</v>
      </c>
      <c r="Z2658" s="9" t="s">
        <v>462</v>
      </c>
      <c r="AA2658" s="9" t="s">
        <v>237</v>
      </c>
      <c r="AB2658" s="9">
        <v>27458962</v>
      </c>
      <c r="AC2658" s="9" t="s">
        <v>3440</v>
      </c>
      <c r="AD2658" s="9" t="s">
        <v>225</v>
      </c>
      <c r="AE2658" s="5">
        <f t="shared" si="104"/>
        <v>0</v>
      </c>
      <c r="AF2658" s="5" t="str">
        <f t="shared" si="105"/>
        <v>katA</v>
      </c>
      <c r="AG2658" s="153"/>
      <c r="AH2658" s="153"/>
      <c r="AI2658" t="s">
        <v>195</v>
      </c>
      <c r="AJ2658" t="s">
        <v>340</v>
      </c>
      <c r="AK2658" s="9" t="str">
        <f>VLOOKUP(Y2658,zdroj!D:AJ,33,0)</f>
        <v>katA</v>
      </c>
    </row>
    <row r="2659" spans="8:37" x14ac:dyDescent="0.25">
      <c r="H2659" s="8"/>
      <c r="I2659" s="8"/>
      <c r="N2659" s="23"/>
      <c r="O2659" s="24"/>
      <c r="P2659" s="19"/>
      <c r="Q2659" s="19"/>
      <c r="R2659" s="19"/>
      <c r="S2659" s="27"/>
      <c r="U2659" s="27"/>
      <c r="Y2659" s="9" t="s">
        <v>519</v>
      </c>
      <c r="Z2659" s="9" t="s">
        <v>462</v>
      </c>
      <c r="AA2659" s="9" t="s">
        <v>237</v>
      </c>
      <c r="AB2659" s="9">
        <v>5879264</v>
      </c>
      <c r="AC2659" s="9" t="s">
        <v>3441</v>
      </c>
      <c r="AD2659" s="9" t="s">
        <v>225</v>
      </c>
      <c r="AE2659" s="5">
        <f t="shared" si="104"/>
        <v>0</v>
      </c>
      <c r="AF2659" s="5" t="str">
        <f t="shared" si="105"/>
        <v>katA</v>
      </c>
      <c r="AG2659" s="153"/>
      <c r="AH2659" s="153"/>
      <c r="AI2659" t="s">
        <v>201</v>
      </c>
      <c r="AJ2659" t="s">
        <v>17878</v>
      </c>
      <c r="AK2659" s="9" t="str">
        <f>VLOOKUP(Y2659,zdroj!D:AJ,33,0)</f>
        <v>katA</v>
      </c>
    </row>
    <row r="2660" spans="8:37" x14ac:dyDescent="0.25">
      <c r="H2660" s="8"/>
      <c r="I2660" s="8"/>
      <c r="N2660" s="23"/>
      <c r="O2660" s="24"/>
      <c r="P2660" s="19"/>
      <c r="Q2660" s="19"/>
      <c r="R2660" s="19"/>
      <c r="S2660" s="27"/>
      <c r="U2660" s="27"/>
      <c r="Y2660" s="9" t="s">
        <v>519</v>
      </c>
      <c r="Z2660" s="9" t="s">
        <v>462</v>
      </c>
      <c r="AA2660" s="9" t="s">
        <v>237</v>
      </c>
      <c r="AB2660" s="9">
        <v>5879272</v>
      </c>
      <c r="AC2660" s="9" t="s">
        <v>3442</v>
      </c>
      <c r="AD2660" s="9" t="s">
        <v>225</v>
      </c>
      <c r="AE2660" s="5">
        <f t="shared" si="104"/>
        <v>0</v>
      </c>
      <c r="AF2660" s="5" t="str">
        <f t="shared" si="105"/>
        <v>katA</v>
      </c>
      <c r="AG2660" s="153"/>
      <c r="AH2660" s="153"/>
      <c r="AI2660" t="s">
        <v>201</v>
      </c>
      <c r="AJ2660" t="s">
        <v>17878</v>
      </c>
      <c r="AK2660" s="9" t="str">
        <f>VLOOKUP(Y2660,zdroj!D:AJ,33,0)</f>
        <v>katA</v>
      </c>
    </row>
    <row r="2661" spans="8:37" x14ac:dyDescent="0.25">
      <c r="H2661" s="8"/>
      <c r="I2661" s="8"/>
      <c r="N2661" s="23"/>
      <c r="O2661" s="24"/>
      <c r="P2661" s="19"/>
      <c r="Q2661" s="19"/>
      <c r="R2661" s="19"/>
      <c r="S2661" s="27"/>
      <c r="U2661" s="27"/>
      <c r="Y2661" s="9" t="s">
        <v>519</v>
      </c>
      <c r="Z2661" s="9" t="s">
        <v>462</v>
      </c>
      <c r="AA2661" s="9" t="s">
        <v>237</v>
      </c>
      <c r="AB2661" s="9">
        <v>5879281</v>
      </c>
      <c r="AC2661" s="9" t="s">
        <v>3443</v>
      </c>
      <c r="AD2661" s="9" t="s">
        <v>225</v>
      </c>
      <c r="AE2661" s="5">
        <f t="shared" si="104"/>
        <v>0</v>
      </c>
      <c r="AF2661" s="5" t="str">
        <f t="shared" si="105"/>
        <v>katA</v>
      </c>
      <c r="AG2661" s="153"/>
      <c r="AH2661" s="153"/>
      <c r="AI2661" t="s">
        <v>201</v>
      </c>
      <c r="AJ2661" t="s">
        <v>17878</v>
      </c>
      <c r="AK2661" s="9" t="str">
        <f>VLOOKUP(Y2661,zdroj!D:AJ,33,0)</f>
        <v>katA</v>
      </c>
    </row>
    <row r="2662" spans="8:37" x14ac:dyDescent="0.25">
      <c r="H2662" s="8"/>
      <c r="I2662" s="8"/>
      <c r="N2662" s="23"/>
      <c r="O2662" s="24"/>
      <c r="P2662" s="19"/>
      <c r="Q2662" s="19"/>
      <c r="R2662" s="19"/>
      <c r="S2662" s="27"/>
      <c r="U2662" s="27"/>
      <c r="Y2662" s="9" t="s">
        <v>519</v>
      </c>
      <c r="Z2662" s="9" t="s">
        <v>462</v>
      </c>
      <c r="AA2662" s="9" t="s">
        <v>237</v>
      </c>
      <c r="AB2662" s="9">
        <v>5879299</v>
      </c>
      <c r="AC2662" s="9" t="s">
        <v>3444</v>
      </c>
      <c r="AD2662" s="9" t="s">
        <v>225</v>
      </c>
      <c r="AE2662" s="5">
        <f t="shared" si="104"/>
        <v>0</v>
      </c>
      <c r="AF2662" s="5" t="str">
        <f t="shared" si="105"/>
        <v>katA</v>
      </c>
      <c r="AG2662" s="153"/>
      <c r="AH2662" s="153"/>
      <c r="AI2662" t="s">
        <v>201</v>
      </c>
      <c r="AJ2662" t="s">
        <v>17878</v>
      </c>
      <c r="AK2662" s="9" t="str">
        <f>VLOOKUP(Y2662,zdroj!D:AJ,33,0)</f>
        <v>katA</v>
      </c>
    </row>
    <row r="2663" spans="8:37" x14ac:dyDescent="0.25">
      <c r="H2663" s="8"/>
      <c r="I2663" s="8"/>
      <c r="N2663" s="23"/>
      <c r="O2663" s="24"/>
      <c r="P2663" s="19"/>
      <c r="Q2663" s="19"/>
      <c r="R2663" s="19"/>
      <c r="S2663" s="27"/>
      <c r="U2663" s="27"/>
      <c r="Y2663" s="9" t="s">
        <v>519</v>
      </c>
      <c r="Z2663" s="9" t="s">
        <v>462</v>
      </c>
      <c r="AA2663" s="9" t="s">
        <v>237</v>
      </c>
      <c r="AB2663" s="9">
        <v>5879302</v>
      </c>
      <c r="AC2663" s="9" t="s">
        <v>3445</v>
      </c>
      <c r="AD2663" s="9" t="s">
        <v>225</v>
      </c>
      <c r="AE2663" s="5">
        <f t="shared" si="104"/>
        <v>0</v>
      </c>
      <c r="AF2663" s="5" t="str">
        <f t="shared" si="105"/>
        <v>katA</v>
      </c>
      <c r="AG2663" s="153"/>
      <c r="AH2663" s="153"/>
      <c r="AI2663" t="s">
        <v>201</v>
      </c>
      <c r="AJ2663" t="s">
        <v>17878</v>
      </c>
      <c r="AK2663" s="9" t="str">
        <f>VLOOKUP(Y2663,zdroj!D:AJ,33,0)</f>
        <v>katA</v>
      </c>
    </row>
    <row r="2664" spans="8:37" x14ac:dyDescent="0.25">
      <c r="H2664" s="8"/>
      <c r="I2664" s="8"/>
      <c r="N2664" s="23"/>
      <c r="O2664" s="24"/>
      <c r="P2664" s="19"/>
      <c r="Q2664" s="19"/>
      <c r="R2664" s="19"/>
      <c r="S2664" s="27"/>
      <c r="U2664" s="27"/>
      <c r="Y2664" s="9" t="s">
        <v>519</v>
      </c>
      <c r="Z2664" s="9" t="s">
        <v>462</v>
      </c>
      <c r="AA2664" s="9" t="s">
        <v>237</v>
      </c>
      <c r="AB2664" s="9">
        <v>5879311</v>
      </c>
      <c r="AC2664" s="9" t="s">
        <v>3446</v>
      </c>
      <c r="AD2664" s="9" t="s">
        <v>225</v>
      </c>
      <c r="AE2664" s="5">
        <f t="shared" si="104"/>
        <v>0</v>
      </c>
      <c r="AF2664" s="5" t="str">
        <f t="shared" si="105"/>
        <v>katA</v>
      </c>
      <c r="AG2664" s="153"/>
      <c r="AH2664" s="153"/>
      <c r="AI2664" t="s">
        <v>201</v>
      </c>
      <c r="AJ2664" t="s">
        <v>17878</v>
      </c>
      <c r="AK2664" s="9" t="str">
        <f>VLOOKUP(Y2664,zdroj!D:AJ,33,0)</f>
        <v>katA</v>
      </c>
    </row>
    <row r="2665" spans="8:37" x14ac:dyDescent="0.25">
      <c r="H2665" s="8"/>
      <c r="I2665" s="8"/>
      <c r="N2665" s="23"/>
      <c r="O2665" s="24"/>
      <c r="P2665" s="19"/>
      <c r="Q2665" s="19"/>
      <c r="R2665" s="19"/>
      <c r="S2665" s="27"/>
      <c r="U2665" s="27"/>
      <c r="Y2665" s="9" t="s">
        <v>519</v>
      </c>
      <c r="Z2665" s="9" t="s">
        <v>462</v>
      </c>
      <c r="AA2665" s="9" t="s">
        <v>237</v>
      </c>
      <c r="AB2665" s="9">
        <v>5879329</v>
      </c>
      <c r="AC2665" s="9" t="s">
        <v>3447</v>
      </c>
      <c r="AD2665" s="9" t="s">
        <v>225</v>
      </c>
      <c r="AE2665" s="5">
        <f t="shared" si="104"/>
        <v>0</v>
      </c>
      <c r="AF2665" s="5" t="str">
        <f t="shared" si="105"/>
        <v>katA</v>
      </c>
      <c r="AG2665" s="153"/>
      <c r="AH2665" s="153"/>
      <c r="AI2665" t="s">
        <v>201</v>
      </c>
      <c r="AJ2665" t="s">
        <v>17878</v>
      </c>
      <c r="AK2665" s="9" t="str">
        <f>VLOOKUP(Y2665,zdroj!D:AJ,33,0)</f>
        <v>katA</v>
      </c>
    </row>
    <row r="2666" spans="8:37" x14ac:dyDescent="0.25">
      <c r="H2666" s="8"/>
      <c r="I2666" s="8"/>
      <c r="N2666" s="23"/>
      <c r="O2666" s="24"/>
      <c r="P2666" s="19"/>
      <c r="Q2666" s="19"/>
      <c r="R2666" s="19"/>
      <c r="S2666" s="27"/>
      <c r="U2666" s="27"/>
      <c r="Y2666" s="9" t="s">
        <v>519</v>
      </c>
      <c r="Z2666" s="9" t="s">
        <v>462</v>
      </c>
      <c r="AA2666" s="9" t="s">
        <v>237</v>
      </c>
      <c r="AB2666" s="9">
        <v>5879337</v>
      </c>
      <c r="AC2666" s="9" t="s">
        <v>3448</v>
      </c>
      <c r="AD2666" s="9" t="s">
        <v>225</v>
      </c>
      <c r="AE2666" s="5">
        <f t="shared" si="104"/>
        <v>0</v>
      </c>
      <c r="AF2666" s="5" t="str">
        <f t="shared" si="105"/>
        <v>katA</v>
      </c>
      <c r="AG2666" s="153"/>
      <c r="AH2666" s="153"/>
      <c r="AI2666" t="s">
        <v>201</v>
      </c>
      <c r="AJ2666" t="s">
        <v>17878</v>
      </c>
      <c r="AK2666" s="9" t="str">
        <f>VLOOKUP(Y2666,zdroj!D:AJ,33,0)</f>
        <v>katA</v>
      </c>
    </row>
    <row r="2667" spans="8:37" x14ac:dyDescent="0.25">
      <c r="H2667" s="8"/>
      <c r="I2667" s="8"/>
      <c r="N2667" s="23"/>
      <c r="O2667" s="24"/>
      <c r="P2667" s="19"/>
      <c r="Q2667" s="19"/>
      <c r="R2667" s="19"/>
      <c r="S2667" s="27"/>
      <c r="U2667" s="27"/>
      <c r="Y2667" s="9" t="s">
        <v>519</v>
      </c>
      <c r="Z2667" s="9" t="s">
        <v>462</v>
      </c>
      <c r="AA2667" s="9" t="s">
        <v>237</v>
      </c>
      <c r="AB2667" s="9">
        <v>5879345</v>
      </c>
      <c r="AC2667" s="9" t="s">
        <v>3449</v>
      </c>
      <c r="AD2667" s="9" t="s">
        <v>231</v>
      </c>
      <c r="AE2667" s="5">
        <f t="shared" si="104"/>
        <v>0</v>
      </c>
      <c r="AF2667" s="5" t="str">
        <f t="shared" si="105"/>
        <v>katB</v>
      </c>
      <c r="AG2667" s="153"/>
      <c r="AH2667" s="153"/>
      <c r="AI2667" t="s">
        <v>201</v>
      </c>
      <c r="AJ2667" t="s">
        <v>17878</v>
      </c>
      <c r="AK2667" s="9" t="str">
        <f>VLOOKUP(Y2667,zdroj!D:AJ,33,0)</f>
        <v>katA</v>
      </c>
    </row>
    <row r="2668" spans="8:37" x14ac:dyDescent="0.25">
      <c r="H2668" s="8"/>
      <c r="I2668" s="8"/>
      <c r="N2668" s="23"/>
      <c r="O2668" s="24"/>
      <c r="P2668" s="19"/>
      <c r="Q2668" s="19"/>
      <c r="R2668" s="19"/>
      <c r="S2668" s="27"/>
      <c r="U2668" s="27"/>
      <c r="Y2668" s="9" t="s">
        <v>519</v>
      </c>
      <c r="Z2668" s="9" t="s">
        <v>462</v>
      </c>
      <c r="AA2668" s="9" t="s">
        <v>237</v>
      </c>
      <c r="AB2668" s="9">
        <v>5879353</v>
      </c>
      <c r="AC2668" s="9" t="s">
        <v>3450</v>
      </c>
      <c r="AD2668" s="9" t="s">
        <v>225</v>
      </c>
      <c r="AE2668" s="5">
        <f t="shared" si="104"/>
        <v>0</v>
      </c>
      <c r="AF2668" s="5" t="str">
        <f t="shared" si="105"/>
        <v>katA</v>
      </c>
      <c r="AG2668" s="153"/>
      <c r="AH2668" s="153"/>
      <c r="AI2668" t="s">
        <v>201</v>
      </c>
      <c r="AJ2668" t="s">
        <v>17878</v>
      </c>
      <c r="AK2668" s="9" t="str">
        <f>VLOOKUP(Y2668,zdroj!D:AJ,33,0)</f>
        <v>katA</v>
      </c>
    </row>
    <row r="2669" spans="8:37" x14ac:dyDescent="0.25">
      <c r="H2669" s="8"/>
      <c r="I2669" s="8"/>
      <c r="N2669" s="23"/>
      <c r="O2669" s="24"/>
      <c r="P2669" s="19"/>
      <c r="Q2669" s="19"/>
      <c r="R2669" s="19"/>
      <c r="S2669" s="27"/>
      <c r="U2669" s="27"/>
      <c r="Y2669" s="9" t="s">
        <v>519</v>
      </c>
      <c r="Z2669" s="9" t="s">
        <v>462</v>
      </c>
      <c r="AA2669" s="9" t="s">
        <v>237</v>
      </c>
      <c r="AB2669" s="9">
        <v>27410650</v>
      </c>
      <c r="AC2669" s="9" t="s">
        <v>3451</v>
      </c>
      <c r="AD2669" s="9" t="s">
        <v>225</v>
      </c>
      <c r="AE2669" s="5">
        <f t="shared" si="104"/>
        <v>0</v>
      </c>
      <c r="AF2669" s="5" t="str">
        <f t="shared" si="105"/>
        <v>katA</v>
      </c>
      <c r="AG2669" s="153"/>
      <c r="AH2669" s="153"/>
      <c r="AI2669" t="s">
        <v>201</v>
      </c>
      <c r="AJ2669" t="s">
        <v>17878</v>
      </c>
      <c r="AK2669" s="9" t="str">
        <f>VLOOKUP(Y2669,zdroj!D:AJ,33,0)</f>
        <v>katA</v>
      </c>
    </row>
    <row r="2670" spans="8:37" x14ac:dyDescent="0.25">
      <c r="H2670" s="8"/>
      <c r="I2670" s="8"/>
      <c r="N2670" s="23"/>
      <c r="O2670" s="24"/>
      <c r="P2670" s="19"/>
      <c r="Q2670" s="19"/>
      <c r="R2670" s="19"/>
      <c r="S2670" s="27"/>
      <c r="U2670" s="27"/>
      <c r="Y2670" s="9" t="s">
        <v>519</v>
      </c>
      <c r="Z2670" s="9" t="s">
        <v>462</v>
      </c>
      <c r="AA2670" s="9" t="s">
        <v>237</v>
      </c>
      <c r="AB2670" s="9">
        <v>5879361</v>
      </c>
      <c r="AC2670" s="9" t="s">
        <v>3452</v>
      </c>
      <c r="AD2670" s="9" t="s">
        <v>225</v>
      </c>
      <c r="AE2670" s="5">
        <f t="shared" si="104"/>
        <v>0</v>
      </c>
      <c r="AF2670" s="5" t="str">
        <f t="shared" si="105"/>
        <v>katA</v>
      </c>
      <c r="AG2670" s="153"/>
      <c r="AH2670" s="153"/>
      <c r="AI2670" t="s">
        <v>201</v>
      </c>
      <c r="AJ2670" t="s">
        <v>17878</v>
      </c>
      <c r="AK2670" s="9" t="str">
        <f>VLOOKUP(Y2670,zdroj!D:AJ,33,0)</f>
        <v>katA</v>
      </c>
    </row>
    <row r="2671" spans="8:37" x14ac:dyDescent="0.25">
      <c r="H2671" s="8"/>
      <c r="I2671" s="8"/>
      <c r="N2671" s="23"/>
      <c r="O2671" s="24"/>
      <c r="P2671" s="19"/>
      <c r="Q2671" s="19"/>
      <c r="R2671" s="19"/>
      <c r="S2671" s="27"/>
      <c r="U2671" s="27"/>
      <c r="Y2671" s="9" t="s">
        <v>519</v>
      </c>
      <c r="Z2671" s="9" t="s">
        <v>462</v>
      </c>
      <c r="AA2671" s="9" t="s">
        <v>237</v>
      </c>
      <c r="AB2671" s="9">
        <v>5879370</v>
      </c>
      <c r="AC2671" s="9" t="s">
        <v>3453</v>
      </c>
      <c r="AD2671" s="9" t="s">
        <v>225</v>
      </c>
      <c r="AE2671" s="5">
        <f t="shared" si="104"/>
        <v>0</v>
      </c>
      <c r="AF2671" s="5" t="str">
        <f t="shared" si="105"/>
        <v>katA</v>
      </c>
      <c r="AG2671" s="153"/>
      <c r="AH2671" s="153"/>
      <c r="AI2671" t="s">
        <v>201</v>
      </c>
      <c r="AJ2671" t="s">
        <v>17878</v>
      </c>
      <c r="AK2671" s="9" t="str">
        <f>VLOOKUP(Y2671,zdroj!D:AJ,33,0)</f>
        <v>katA</v>
      </c>
    </row>
    <row r="2672" spans="8:37" x14ac:dyDescent="0.25">
      <c r="H2672" s="8"/>
      <c r="I2672" s="8"/>
      <c r="N2672" s="23"/>
      <c r="O2672" s="24"/>
      <c r="P2672" s="19"/>
      <c r="Q2672" s="19"/>
      <c r="R2672" s="19"/>
      <c r="S2672" s="27"/>
      <c r="U2672" s="27"/>
      <c r="Y2672" s="9" t="s">
        <v>519</v>
      </c>
      <c r="Z2672" s="9" t="s">
        <v>462</v>
      </c>
      <c r="AA2672" s="9" t="s">
        <v>237</v>
      </c>
      <c r="AB2672" s="9">
        <v>5879388</v>
      </c>
      <c r="AC2672" s="9" t="s">
        <v>3454</v>
      </c>
      <c r="AD2672" s="9" t="s">
        <v>225</v>
      </c>
      <c r="AE2672" s="5">
        <f t="shared" si="104"/>
        <v>0</v>
      </c>
      <c r="AF2672" s="5" t="str">
        <f t="shared" si="105"/>
        <v>katA</v>
      </c>
      <c r="AG2672" s="153"/>
      <c r="AH2672" s="153"/>
      <c r="AI2672" t="s">
        <v>201</v>
      </c>
      <c r="AJ2672" t="s">
        <v>17878</v>
      </c>
      <c r="AK2672" s="9" t="str">
        <f>VLOOKUP(Y2672,zdroj!D:AJ,33,0)</f>
        <v>katA</v>
      </c>
    </row>
    <row r="2673" spans="8:37" x14ac:dyDescent="0.25">
      <c r="H2673" s="8"/>
      <c r="I2673" s="8"/>
      <c r="N2673" s="23"/>
      <c r="O2673" s="24"/>
      <c r="P2673" s="19"/>
      <c r="Q2673" s="19"/>
      <c r="R2673" s="19"/>
      <c r="S2673" s="27"/>
      <c r="U2673" s="27"/>
      <c r="Y2673" s="9" t="s">
        <v>519</v>
      </c>
      <c r="Z2673" s="9" t="s">
        <v>462</v>
      </c>
      <c r="AA2673" s="9" t="s">
        <v>237</v>
      </c>
      <c r="AB2673" s="9">
        <v>5879396</v>
      </c>
      <c r="AC2673" s="9" t="s">
        <v>3455</v>
      </c>
      <c r="AD2673" s="9" t="s">
        <v>225</v>
      </c>
      <c r="AE2673" s="5">
        <f t="shared" si="104"/>
        <v>0</v>
      </c>
      <c r="AF2673" s="5" t="str">
        <f t="shared" si="105"/>
        <v>katA</v>
      </c>
      <c r="AG2673" s="153"/>
      <c r="AH2673" s="153"/>
      <c r="AI2673" t="s">
        <v>201</v>
      </c>
      <c r="AJ2673" t="s">
        <v>17878</v>
      </c>
      <c r="AK2673" s="9" t="str">
        <f>VLOOKUP(Y2673,zdroj!D:AJ,33,0)</f>
        <v>katA</v>
      </c>
    </row>
    <row r="2674" spans="8:37" x14ac:dyDescent="0.25">
      <c r="H2674" s="8"/>
      <c r="I2674" s="8"/>
      <c r="N2674" s="23"/>
      <c r="O2674" s="24"/>
      <c r="P2674" s="19"/>
      <c r="Q2674" s="19"/>
      <c r="R2674" s="19"/>
      <c r="S2674" s="27"/>
      <c r="U2674" s="27"/>
      <c r="Y2674" s="9" t="s">
        <v>519</v>
      </c>
      <c r="Z2674" s="9" t="s">
        <v>462</v>
      </c>
      <c r="AA2674" s="9" t="s">
        <v>237</v>
      </c>
      <c r="AB2674" s="9">
        <v>5879795</v>
      </c>
      <c r="AC2674" s="9" t="s">
        <v>3456</v>
      </c>
      <c r="AD2674" s="9" t="s">
        <v>225</v>
      </c>
      <c r="AE2674" s="5">
        <f t="shared" si="104"/>
        <v>0</v>
      </c>
      <c r="AF2674" s="5" t="str">
        <f t="shared" si="105"/>
        <v>katA</v>
      </c>
      <c r="AG2674" s="153"/>
      <c r="AH2674" s="153"/>
      <c r="AI2674" t="s">
        <v>201</v>
      </c>
      <c r="AJ2674" t="s">
        <v>17878</v>
      </c>
      <c r="AK2674" s="9" t="str">
        <f>VLOOKUP(Y2674,zdroj!D:AJ,33,0)</f>
        <v>katA</v>
      </c>
    </row>
    <row r="2675" spans="8:37" x14ac:dyDescent="0.25">
      <c r="H2675" s="8"/>
      <c r="I2675" s="8"/>
      <c r="N2675" s="23"/>
      <c r="O2675" s="24"/>
      <c r="P2675" s="19"/>
      <c r="Q2675" s="19"/>
      <c r="R2675" s="19"/>
      <c r="S2675" s="27"/>
      <c r="U2675" s="27"/>
      <c r="Y2675" s="9" t="s">
        <v>519</v>
      </c>
      <c r="Z2675" s="9" t="s">
        <v>462</v>
      </c>
      <c r="AA2675" s="9" t="s">
        <v>237</v>
      </c>
      <c r="AB2675" s="9">
        <v>26626063</v>
      </c>
      <c r="AC2675" s="9" t="s">
        <v>3457</v>
      </c>
      <c r="AD2675" s="9" t="s">
        <v>225</v>
      </c>
      <c r="AE2675" s="5">
        <f t="shared" si="104"/>
        <v>0</v>
      </c>
      <c r="AF2675" s="5" t="str">
        <f t="shared" si="105"/>
        <v>katA</v>
      </c>
      <c r="AG2675" s="153"/>
      <c r="AH2675" s="153"/>
      <c r="AI2675" t="s">
        <v>201</v>
      </c>
      <c r="AJ2675" t="s">
        <v>17878</v>
      </c>
      <c r="AK2675" s="9" t="str">
        <f>VLOOKUP(Y2675,zdroj!D:AJ,33,0)</f>
        <v>katA</v>
      </c>
    </row>
    <row r="2676" spans="8:37" x14ac:dyDescent="0.25">
      <c r="H2676" s="8"/>
      <c r="I2676" s="8"/>
      <c r="N2676" s="23"/>
      <c r="O2676" s="24"/>
      <c r="P2676" s="19"/>
      <c r="Q2676" s="19"/>
      <c r="R2676" s="19"/>
      <c r="S2676" s="27"/>
      <c r="U2676" s="27"/>
      <c r="Y2676" s="9" t="s">
        <v>519</v>
      </c>
      <c r="Z2676" s="9" t="s">
        <v>462</v>
      </c>
      <c r="AA2676" s="9" t="s">
        <v>237</v>
      </c>
      <c r="AB2676" s="9">
        <v>5879400</v>
      </c>
      <c r="AC2676" s="9" t="s">
        <v>3458</v>
      </c>
      <c r="AD2676" s="9" t="s">
        <v>225</v>
      </c>
      <c r="AE2676" s="5">
        <f t="shared" si="104"/>
        <v>0</v>
      </c>
      <c r="AF2676" s="5" t="str">
        <f t="shared" si="105"/>
        <v>katA</v>
      </c>
      <c r="AG2676" s="153"/>
      <c r="AH2676" s="153"/>
      <c r="AI2676" t="s">
        <v>201</v>
      </c>
      <c r="AJ2676" t="s">
        <v>17878</v>
      </c>
      <c r="AK2676" s="9" t="str">
        <f>VLOOKUP(Y2676,zdroj!D:AJ,33,0)</f>
        <v>katA</v>
      </c>
    </row>
    <row r="2677" spans="8:37" x14ac:dyDescent="0.25">
      <c r="H2677" s="8"/>
      <c r="I2677" s="8"/>
      <c r="N2677" s="23"/>
      <c r="O2677" s="24"/>
      <c r="P2677" s="19"/>
      <c r="Q2677" s="19"/>
      <c r="R2677" s="19"/>
      <c r="S2677" s="27"/>
      <c r="U2677" s="27"/>
      <c r="Y2677" s="9" t="s">
        <v>519</v>
      </c>
      <c r="Z2677" s="9" t="s">
        <v>462</v>
      </c>
      <c r="AA2677" s="9" t="s">
        <v>237</v>
      </c>
      <c r="AB2677" s="9">
        <v>5879418</v>
      </c>
      <c r="AC2677" s="9" t="s">
        <v>3459</v>
      </c>
      <c r="AD2677" s="9" t="s">
        <v>225</v>
      </c>
      <c r="AE2677" s="5">
        <f t="shared" si="104"/>
        <v>0</v>
      </c>
      <c r="AF2677" s="5" t="str">
        <f t="shared" si="105"/>
        <v>katA</v>
      </c>
      <c r="AG2677" s="153"/>
      <c r="AH2677" s="153"/>
      <c r="AI2677" t="s">
        <v>201</v>
      </c>
      <c r="AJ2677" t="s">
        <v>17878</v>
      </c>
      <c r="AK2677" s="9" t="str">
        <f>VLOOKUP(Y2677,zdroj!D:AJ,33,0)</f>
        <v>katA</v>
      </c>
    </row>
    <row r="2678" spans="8:37" x14ac:dyDescent="0.25">
      <c r="H2678" s="8"/>
      <c r="I2678" s="8"/>
      <c r="N2678" s="23"/>
      <c r="O2678" s="24"/>
      <c r="P2678" s="19"/>
      <c r="Q2678" s="19"/>
      <c r="R2678" s="19"/>
      <c r="S2678" s="27"/>
      <c r="U2678" s="27"/>
      <c r="Y2678" s="9" t="s">
        <v>519</v>
      </c>
      <c r="Z2678" s="9" t="s">
        <v>462</v>
      </c>
      <c r="AA2678" s="9" t="s">
        <v>237</v>
      </c>
      <c r="AB2678" s="9">
        <v>5879426</v>
      </c>
      <c r="AC2678" s="9" t="s">
        <v>3460</v>
      </c>
      <c r="AD2678" s="9" t="s">
        <v>225</v>
      </c>
      <c r="AE2678" s="5">
        <f t="shared" si="104"/>
        <v>0</v>
      </c>
      <c r="AF2678" s="5" t="str">
        <f t="shared" si="105"/>
        <v>katA</v>
      </c>
      <c r="AG2678" s="153"/>
      <c r="AH2678" s="153"/>
      <c r="AI2678" t="s">
        <v>201</v>
      </c>
      <c r="AJ2678" t="s">
        <v>17878</v>
      </c>
      <c r="AK2678" s="9" t="str">
        <f>VLOOKUP(Y2678,zdroj!D:AJ,33,0)</f>
        <v>katA</v>
      </c>
    </row>
    <row r="2679" spans="8:37" x14ac:dyDescent="0.25">
      <c r="H2679" s="8"/>
      <c r="I2679" s="8"/>
      <c r="N2679" s="23"/>
      <c r="O2679" s="24"/>
      <c r="P2679" s="19"/>
      <c r="Q2679" s="19"/>
      <c r="R2679" s="19"/>
      <c r="S2679" s="27"/>
      <c r="U2679" s="27"/>
      <c r="Y2679" s="9" t="s">
        <v>519</v>
      </c>
      <c r="Z2679" s="9" t="s">
        <v>462</v>
      </c>
      <c r="AA2679" s="9" t="s">
        <v>237</v>
      </c>
      <c r="AB2679" s="9">
        <v>5879434</v>
      </c>
      <c r="AC2679" s="9" t="s">
        <v>3461</v>
      </c>
      <c r="AD2679" s="9" t="s">
        <v>231</v>
      </c>
      <c r="AE2679" s="5">
        <f t="shared" si="104"/>
        <v>0</v>
      </c>
      <c r="AF2679" s="5" t="str">
        <f t="shared" si="105"/>
        <v>katB</v>
      </c>
      <c r="AG2679" s="153"/>
      <c r="AH2679" s="153"/>
      <c r="AI2679" t="s">
        <v>201</v>
      </c>
      <c r="AJ2679" t="s">
        <v>17878</v>
      </c>
      <c r="AK2679" s="9" t="str">
        <f>VLOOKUP(Y2679,zdroj!D:AJ,33,0)</f>
        <v>katA</v>
      </c>
    </row>
    <row r="2680" spans="8:37" x14ac:dyDescent="0.25">
      <c r="H2680" s="8"/>
      <c r="I2680" s="8"/>
      <c r="N2680" s="23"/>
      <c r="O2680" s="24"/>
      <c r="P2680" s="19"/>
      <c r="Q2680" s="19"/>
      <c r="R2680" s="19"/>
      <c r="S2680" s="27"/>
      <c r="U2680" s="27"/>
      <c r="Y2680" s="9" t="s">
        <v>519</v>
      </c>
      <c r="Z2680" s="9" t="s">
        <v>462</v>
      </c>
      <c r="AA2680" s="9" t="s">
        <v>237</v>
      </c>
      <c r="AB2680" s="9">
        <v>5879442</v>
      </c>
      <c r="AC2680" s="9" t="s">
        <v>3462</v>
      </c>
      <c r="AD2680" s="9" t="s">
        <v>225</v>
      </c>
      <c r="AE2680" s="5">
        <f t="shared" si="104"/>
        <v>0</v>
      </c>
      <c r="AF2680" s="5" t="str">
        <f t="shared" si="105"/>
        <v>katA</v>
      </c>
      <c r="AG2680" s="153"/>
      <c r="AH2680" s="153"/>
      <c r="AI2680" t="s">
        <v>201</v>
      </c>
      <c r="AJ2680" t="s">
        <v>17878</v>
      </c>
      <c r="AK2680" s="9" t="str">
        <f>VLOOKUP(Y2680,zdroj!D:AJ,33,0)</f>
        <v>katA</v>
      </c>
    </row>
    <row r="2681" spans="8:37" x14ac:dyDescent="0.25">
      <c r="H2681" s="8"/>
      <c r="I2681" s="8"/>
      <c r="N2681" s="23"/>
      <c r="O2681" s="24"/>
      <c r="P2681" s="19"/>
      <c r="Q2681" s="19"/>
      <c r="R2681" s="19"/>
      <c r="S2681" s="27"/>
      <c r="U2681" s="27"/>
      <c r="Y2681" s="9" t="s">
        <v>519</v>
      </c>
      <c r="Z2681" s="9" t="s">
        <v>462</v>
      </c>
      <c r="AA2681" s="9" t="s">
        <v>237</v>
      </c>
      <c r="AB2681" s="9">
        <v>5879451</v>
      </c>
      <c r="AC2681" s="9" t="s">
        <v>3463</v>
      </c>
      <c r="AD2681" s="9" t="s">
        <v>225</v>
      </c>
      <c r="AE2681" s="5">
        <f t="shared" si="104"/>
        <v>0</v>
      </c>
      <c r="AF2681" s="5" t="str">
        <f t="shared" si="105"/>
        <v>katA</v>
      </c>
      <c r="AG2681" s="153"/>
      <c r="AH2681" s="153"/>
      <c r="AI2681" t="s">
        <v>201</v>
      </c>
      <c r="AJ2681" t="s">
        <v>17878</v>
      </c>
      <c r="AK2681" s="9" t="str">
        <f>VLOOKUP(Y2681,zdroj!D:AJ,33,0)</f>
        <v>katA</v>
      </c>
    </row>
    <row r="2682" spans="8:37" x14ac:dyDescent="0.25">
      <c r="H2682" s="8"/>
      <c r="I2682" s="8"/>
      <c r="N2682" s="23"/>
      <c r="O2682" s="24"/>
      <c r="P2682" s="19"/>
      <c r="Q2682" s="19"/>
      <c r="R2682" s="19"/>
      <c r="S2682" s="27"/>
      <c r="U2682" s="27"/>
      <c r="Y2682" s="9" t="s">
        <v>519</v>
      </c>
      <c r="Z2682" s="9" t="s">
        <v>462</v>
      </c>
      <c r="AA2682" s="9" t="s">
        <v>237</v>
      </c>
      <c r="AB2682" s="9">
        <v>5879469</v>
      </c>
      <c r="AC2682" s="9" t="s">
        <v>3464</v>
      </c>
      <c r="AD2682" s="9" t="s">
        <v>225</v>
      </c>
      <c r="AE2682" s="5">
        <f t="shared" si="104"/>
        <v>0</v>
      </c>
      <c r="AF2682" s="5" t="str">
        <f t="shared" si="105"/>
        <v>katA</v>
      </c>
      <c r="AG2682" s="153"/>
      <c r="AH2682" s="153"/>
      <c r="AI2682" t="s">
        <v>201</v>
      </c>
      <c r="AJ2682" t="s">
        <v>17878</v>
      </c>
      <c r="AK2682" s="9" t="str">
        <f>VLOOKUP(Y2682,zdroj!D:AJ,33,0)</f>
        <v>katA</v>
      </c>
    </row>
    <row r="2683" spans="8:37" x14ac:dyDescent="0.25">
      <c r="H2683" s="8"/>
      <c r="I2683" s="8"/>
      <c r="N2683" s="23"/>
      <c r="O2683" s="24"/>
      <c r="P2683" s="19"/>
      <c r="Q2683" s="19"/>
      <c r="R2683" s="19"/>
      <c r="S2683" s="27"/>
      <c r="U2683" s="27"/>
      <c r="Y2683" s="9" t="s">
        <v>519</v>
      </c>
      <c r="Z2683" s="9" t="s">
        <v>462</v>
      </c>
      <c r="AA2683" s="9" t="s">
        <v>237</v>
      </c>
      <c r="AB2683" s="9">
        <v>5879477</v>
      </c>
      <c r="AC2683" s="9" t="s">
        <v>3465</v>
      </c>
      <c r="AD2683" s="9" t="s">
        <v>225</v>
      </c>
      <c r="AE2683" s="5">
        <f t="shared" si="104"/>
        <v>0</v>
      </c>
      <c r="AF2683" s="5" t="str">
        <f t="shared" si="105"/>
        <v>katA</v>
      </c>
      <c r="AG2683" s="153"/>
      <c r="AH2683" s="153"/>
      <c r="AI2683" t="s">
        <v>201</v>
      </c>
      <c r="AJ2683" t="s">
        <v>17878</v>
      </c>
      <c r="AK2683" s="9" t="str">
        <f>VLOOKUP(Y2683,zdroj!D:AJ,33,0)</f>
        <v>katA</v>
      </c>
    </row>
    <row r="2684" spans="8:37" x14ac:dyDescent="0.25">
      <c r="H2684" s="8"/>
      <c r="I2684" s="8"/>
      <c r="N2684" s="23"/>
      <c r="O2684" s="24"/>
      <c r="P2684" s="19"/>
      <c r="Q2684" s="19"/>
      <c r="R2684" s="19"/>
      <c r="S2684" s="27"/>
      <c r="U2684" s="27"/>
      <c r="Y2684" s="9" t="s">
        <v>519</v>
      </c>
      <c r="Z2684" s="9" t="s">
        <v>462</v>
      </c>
      <c r="AA2684" s="9" t="s">
        <v>237</v>
      </c>
      <c r="AB2684" s="9">
        <v>5879485</v>
      </c>
      <c r="AC2684" s="9" t="s">
        <v>3466</v>
      </c>
      <c r="AD2684" s="9" t="s">
        <v>225</v>
      </c>
      <c r="AE2684" s="5">
        <f t="shared" si="104"/>
        <v>0</v>
      </c>
      <c r="AF2684" s="5" t="str">
        <f t="shared" si="105"/>
        <v>katA</v>
      </c>
      <c r="AG2684" s="153"/>
      <c r="AH2684" s="153"/>
      <c r="AI2684" t="s">
        <v>201</v>
      </c>
      <c r="AJ2684" t="s">
        <v>17878</v>
      </c>
      <c r="AK2684" s="9" t="str">
        <f>VLOOKUP(Y2684,zdroj!D:AJ,33,0)</f>
        <v>katA</v>
      </c>
    </row>
    <row r="2685" spans="8:37" x14ac:dyDescent="0.25">
      <c r="H2685" s="8"/>
      <c r="I2685" s="8"/>
      <c r="N2685" s="23"/>
      <c r="O2685" s="24"/>
      <c r="P2685" s="19"/>
      <c r="Q2685" s="19"/>
      <c r="R2685" s="19"/>
      <c r="S2685" s="27"/>
      <c r="U2685" s="27"/>
      <c r="Y2685" s="9" t="s">
        <v>519</v>
      </c>
      <c r="Z2685" s="9" t="s">
        <v>462</v>
      </c>
      <c r="AA2685" s="9" t="s">
        <v>237</v>
      </c>
      <c r="AB2685" s="9">
        <v>5879493</v>
      </c>
      <c r="AC2685" s="9" t="s">
        <v>3467</v>
      </c>
      <c r="AD2685" s="9" t="s">
        <v>225</v>
      </c>
      <c r="AE2685" s="5">
        <f t="shared" si="104"/>
        <v>0</v>
      </c>
      <c r="AF2685" s="5" t="str">
        <f t="shared" si="105"/>
        <v>katA</v>
      </c>
      <c r="AG2685" s="153"/>
      <c r="AH2685" s="153"/>
      <c r="AI2685" t="s">
        <v>201</v>
      </c>
      <c r="AJ2685" t="s">
        <v>17878</v>
      </c>
      <c r="AK2685" s="9" t="str">
        <f>VLOOKUP(Y2685,zdroj!D:AJ,33,0)</f>
        <v>katA</v>
      </c>
    </row>
    <row r="2686" spans="8:37" x14ac:dyDescent="0.25">
      <c r="H2686" s="8"/>
      <c r="I2686" s="8"/>
      <c r="N2686" s="23"/>
      <c r="O2686" s="24"/>
      <c r="P2686" s="19"/>
      <c r="Q2686" s="19"/>
      <c r="R2686" s="19"/>
      <c r="S2686" s="27"/>
      <c r="U2686" s="27"/>
      <c r="Y2686" s="9" t="s">
        <v>519</v>
      </c>
      <c r="Z2686" s="9" t="s">
        <v>462</v>
      </c>
      <c r="AA2686" s="9" t="s">
        <v>237</v>
      </c>
      <c r="AB2686" s="9">
        <v>5879507</v>
      </c>
      <c r="AC2686" s="9" t="s">
        <v>3468</v>
      </c>
      <c r="AD2686" s="9" t="s">
        <v>225</v>
      </c>
      <c r="AE2686" s="5">
        <f t="shared" si="104"/>
        <v>0</v>
      </c>
      <c r="AF2686" s="5" t="str">
        <f t="shared" si="105"/>
        <v>katA</v>
      </c>
      <c r="AG2686" s="153"/>
      <c r="AH2686" s="153"/>
      <c r="AI2686" t="s">
        <v>201</v>
      </c>
      <c r="AJ2686" t="s">
        <v>17878</v>
      </c>
      <c r="AK2686" s="9" t="str">
        <f>VLOOKUP(Y2686,zdroj!D:AJ,33,0)</f>
        <v>katA</v>
      </c>
    </row>
    <row r="2687" spans="8:37" x14ac:dyDescent="0.25">
      <c r="H2687" s="8"/>
      <c r="I2687" s="8"/>
      <c r="N2687" s="23"/>
      <c r="O2687" s="24"/>
      <c r="P2687" s="19"/>
      <c r="Q2687" s="19"/>
      <c r="R2687" s="19"/>
      <c r="S2687" s="27"/>
      <c r="U2687" s="27"/>
      <c r="Y2687" s="9" t="s">
        <v>519</v>
      </c>
      <c r="Z2687" s="9" t="s">
        <v>462</v>
      </c>
      <c r="AA2687" s="9" t="s">
        <v>237</v>
      </c>
      <c r="AB2687" s="9">
        <v>5879515</v>
      </c>
      <c r="AC2687" s="9" t="s">
        <v>3469</v>
      </c>
      <c r="AD2687" s="9" t="s">
        <v>225</v>
      </c>
      <c r="AE2687" s="5">
        <f t="shared" si="104"/>
        <v>0</v>
      </c>
      <c r="AF2687" s="5" t="str">
        <f t="shared" si="105"/>
        <v>katA</v>
      </c>
      <c r="AG2687" s="153"/>
      <c r="AH2687" s="153"/>
      <c r="AI2687" t="s">
        <v>201</v>
      </c>
      <c r="AJ2687" t="s">
        <v>17878</v>
      </c>
      <c r="AK2687" s="9" t="str">
        <f>VLOOKUP(Y2687,zdroj!D:AJ,33,0)</f>
        <v>katA</v>
      </c>
    </row>
    <row r="2688" spans="8:37" x14ac:dyDescent="0.25">
      <c r="H2688" s="8"/>
      <c r="I2688" s="8"/>
      <c r="N2688" s="23"/>
      <c r="O2688" s="24"/>
      <c r="P2688" s="19"/>
      <c r="Q2688" s="19"/>
      <c r="R2688" s="19"/>
      <c r="S2688" s="27"/>
      <c r="U2688" s="27"/>
      <c r="Y2688" s="9" t="s">
        <v>519</v>
      </c>
      <c r="Z2688" s="9" t="s">
        <v>462</v>
      </c>
      <c r="AA2688" s="9" t="s">
        <v>237</v>
      </c>
      <c r="AB2688" s="9">
        <v>5879523</v>
      </c>
      <c r="AC2688" s="9" t="s">
        <v>3470</v>
      </c>
      <c r="AD2688" s="9" t="s">
        <v>225</v>
      </c>
      <c r="AE2688" s="5">
        <f t="shared" si="104"/>
        <v>0</v>
      </c>
      <c r="AF2688" s="5" t="str">
        <f t="shared" si="105"/>
        <v>katA</v>
      </c>
      <c r="AG2688" s="153"/>
      <c r="AH2688" s="153"/>
      <c r="AI2688" t="s">
        <v>201</v>
      </c>
      <c r="AJ2688" t="s">
        <v>17878</v>
      </c>
      <c r="AK2688" s="9" t="str">
        <f>VLOOKUP(Y2688,zdroj!D:AJ,33,0)</f>
        <v>katA</v>
      </c>
    </row>
    <row r="2689" spans="8:37" x14ac:dyDescent="0.25">
      <c r="H2689" s="8"/>
      <c r="I2689" s="8"/>
      <c r="N2689" s="23"/>
      <c r="O2689" s="24"/>
      <c r="P2689" s="19"/>
      <c r="Q2689" s="19"/>
      <c r="R2689" s="19"/>
      <c r="S2689" s="27"/>
      <c r="U2689" s="27"/>
      <c r="Y2689" s="9" t="s">
        <v>519</v>
      </c>
      <c r="Z2689" s="9" t="s">
        <v>462</v>
      </c>
      <c r="AA2689" s="9" t="s">
        <v>237</v>
      </c>
      <c r="AB2689" s="9">
        <v>5879531</v>
      </c>
      <c r="AC2689" s="9" t="s">
        <v>3471</v>
      </c>
      <c r="AD2689" s="9" t="s">
        <v>225</v>
      </c>
      <c r="AE2689" s="5">
        <f t="shared" si="104"/>
        <v>0</v>
      </c>
      <c r="AF2689" s="5" t="str">
        <f t="shared" si="105"/>
        <v>katA</v>
      </c>
      <c r="AG2689" s="153"/>
      <c r="AH2689" s="153"/>
      <c r="AI2689" t="s">
        <v>201</v>
      </c>
      <c r="AJ2689" t="s">
        <v>17878</v>
      </c>
      <c r="AK2689" s="9" t="str">
        <f>VLOOKUP(Y2689,zdroj!D:AJ,33,0)</f>
        <v>katA</v>
      </c>
    </row>
    <row r="2690" spans="8:37" x14ac:dyDescent="0.25">
      <c r="H2690" s="8"/>
      <c r="I2690" s="8"/>
      <c r="N2690" s="23"/>
      <c r="O2690" s="24"/>
      <c r="P2690" s="19"/>
      <c r="Q2690" s="19"/>
      <c r="R2690" s="19"/>
      <c r="S2690" s="27"/>
      <c r="U2690" s="27"/>
      <c r="Y2690" s="9" t="s">
        <v>519</v>
      </c>
      <c r="Z2690" s="9" t="s">
        <v>462</v>
      </c>
      <c r="AA2690" s="9" t="s">
        <v>237</v>
      </c>
      <c r="AB2690" s="9">
        <v>5879540</v>
      </c>
      <c r="AC2690" s="9" t="s">
        <v>3472</v>
      </c>
      <c r="AD2690" s="9" t="s">
        <v>225</v>
      </c>
      <c r="AE2690" s="5">
        <f t="shared" si="104"/>
        <v>0</v>
      </c>
      <c r="AF2690" s="5" t="str">
        <f t="shared" si="105"/>
        <v>katA</v>
      </c>
      <c r="AG2690" s="153"/>
      <c r="AH2690" s="153"/>
      <c r="AI2690" t="s">
        <v>201</v>
      </c>
      <c r="AJ2690" t="s">
        <v>17878</v>
      </c>
      <c r="AK2690" s="9" t="str">
        <f>VLOOKUP(Y2690,zdroj!D:AJ,33,0)</f>
        <v>katA</v>
      </c>
    </row>
    <row r="2691" spans="8:37" x14ac:dyDescent="0.25">
      <c r="H2691" s="8"/>
      <c r="I2691" s="8"/>
      <c r="N2691" s="23"/>
      <c r="O2691" s="24"/>
      <c r="P2691" s="19"/>
      <c r="Q2691" s="19"/>
      <c r="R2691" s="19"/>
      <c r="S2691" s="27"/>
      <c r="U2691" s="27"/>
      <c r="Y2691" s="9" t="s">
        <v>519</v>
      </c>
      <c r="Z2691" s="9" t="s">
        <v>462</v>
      </c>
      <c r="AA2691" s="9" t="s">
        <v>237</v>
      </c>
      <c r="AB2691" s="9">
        <v>5879558</v>
      </c>
      <c r="AC2691" s="9" t="s">
        <v>3473</v>
      </c>
      <c r="AD2691" s="9" t="s">
        <v>225</v>
      </c>
      <c r="AE2691" s="5">
        <f t="shared" si="104"/>
        <v>0</v>
      </c>
      <c r="AF2691" s="5" t="str">
        <f t="shared" si="105"/>
        <v>katA</v>
      </c>
      <c r="AG2691" s="153"/>
      <c r="AH2691" s="153"/>
      <c r="AI2691" t="s">
        <v>201</v>
      </c>
      <c r="AJ2691" t="s">
        <v>17878</v>
      </c>
      <c r="AK2691" s="9" t="str">
        <f>VLOOKUP(Y2691,zdroj!D:AJ,33,0)</f>
        <v>katA</v>
      </c>
    </row>
    <row r="2692" spans="8:37" x14ac:dyDescent="0.25">
      <c r="H2692" s="8"/>
      <c r="I2692" s="8"/>
      <c r="N2692" s="23"/>
      <c r="O2692" s="24"/>
      <c r="P2692" s="19"/>
      <c r="Q2692" s="19"/>
      <c r="R2692" s="19"/>
      <c r="S2692" s="27"/>
      <c r="U2692" s="27"/>
      <c r="Y2692" s="9" t="s">
        <v>519</v>
      </c>
      <c r="Z2692" s="9" t="s">
        <v>462</v>
      </c>
      <c r="AA2692" s="9" t="s">
        <v>237</v>
      </c>
      <c r="AB2692" s="9">
        <v>5879566</v>
      </c>
      <c r="AC2692" s="9" t="s">
        <v>3474</v>
      </c>
      <c r="AD2692" s="9" t="s">
        <v>225</v>
      </c>
      <c r="AE2692" s="5">
        <f t="shared" si="104"/>
        <v>0</v>
      </c>
      <c r="AF2692" s="5" t="str">
        <f t="shared" si="105"/>
        <v>katA</v>
      </c>
      <c r="AG2692" s="153"/>
      <c r="AH2692" s="153"/>
      <c r="AI2692" t="s">
        <v>201</v>
      </c>
      <c r="AJ2692" t="s">
        <v>17878</v>
      </c>
      <c r="AK2692" s="9" t="str">
        <f>VLOOKUP(Y2692,zdroj!D:AJ,33,0)</f>
        <v>katA</v>
      </c>
    </row>
    <row r="2693" spans="8:37" x14ac:dyDescent="0.25">
      <c r="H2693" s="8"/>
      <c r="I2693" s="8"/>
      <c r="N2693" s="23"/>
      <c r="O2693" s="24"/>
      <c r="P2693" s="19"/>
      <c r="Q2693" s="19"/>
      <c r="R2693" s="19"/>
      <c r="S2693" s="27"/>
      <c r="U2693" s="27"/>
      <c r="Y2693" s="9" t="s">
        <v>519</v>
      </c>
      <c r="Z2693" s="9" t="s">
        <v>462</v>
      </c>
      <c r="AA2693" s="9" t="s">
        <v>237</v>
      </c>
      <c r="AB2693" s="9">
        <v>5879574</v>
      </c>
      <c r="AC2693" s="9" t="s">
        <v>3475</v>
      </c>
      <c r="AD2693" s="9" t="s">
        <v>225</v>
      </c>
      <c r="AE2693" s="5">
        <f t="shared" si="104"/>
        <v>0</v>
      </c>
      <c r="AF2693" s="5" t="str">
        <f t="shared" si="105"/>
        <v>katA</v>
      </c>
      <c r="AG2693" s="153"/>
      <c r="AH2693" s="153"/>
      <c r="AI2693" t="s">
        <v>201</v>
      </c>
      <c r="AJ2693" t="s">
        <v>17878</v>
      </c>
      <c r="AK2693" s="9" t="str">
        <f>VLOOKUP(Y2693,zdroj!D:AJ,33,0)</f>
        <v>katA</v>
      </c>
    </row>
    <row r="2694" spans="8:37" x14ac:dyDescent="0.25">
      <c r="H2694" s="8"/>
      <c r="I2694" s="8"/>
      <c r="N2694" s="23"/>
      <c r="O2694" s="24"/>
      <c r="P2694" s="19"/>
      <c r="Q2694" s="19"/>
      <c r="R2694" s="19"/>
      <c r="S2694" s="27"/>
      <c r="U2694" s="27"/>
      <c r="Y2694" s="9" t="s">
        <v>519</v>
      </c>
      <c r="Z2694" s="9" t="s">
        <v>462</v>
      </c>
      <c r="AA2694" s="9" t="s">
        <v>237</v>
      </c>
      <c r="AB2694" s="9">
        <v>5879582</v>
      </c>
      <c r="AC2694" s="9" t="s">
        <v>3476</v>
      </c>
      <c r="AD2694" s="9" t="s">
        <v>225</v>
      </c>
      <c r="AE2694" s="5">
        <f t="shared" si="104"/>
        <v>0</v>
      </c>
      <c r="AF2694" s="5" t="str">
        <f t="shared" si="105"/>
        <v>katA</v>
      </c>
      <c r="AG2694" s="153"/>
      <c r="AH2694" s="153"/>
      <c r="AI2694" t="s">
        <v>201</v>
      </c>
      <c r="AJ2694" t="s">
        <v>17878</v>
      </c>
      <c r="AK2694" s="9" t="str">
        <f>VLOOKUP(Y2694,zdroj!D:AJ,33,0)</f>
        <v>katA</v>
      </c>
    </row>
    <row r="2695" spans="8:37" x14ac:dyDescent="0.25">
      <c r="H2695" s="8"/>
      <c r="I2695" s="8"/>
      <c r="N2695" s="23"/>
      <c r="O2695" s="24"/>
      <c r="P2695" s="19"/>
      <c r="Q2695" s="19"/>
      <c r="R2695" s="19"/>
      <c r="S2695" s="27"/>
      <c r="U2695" s="27"/>
      <c r="Y2695" s="9" t="s">
        <v>519</v>
      </c>
      <c r="Z2695" s="9" t="s">
        <v>462</v>
      </c>
      <c r="AA2695" s="9" t="s">
        <v>237</v>
      </c>
      <c r="AB2695" s="9">
        <v>5879591</v>
      </c>
      <c r="AC2695" s="9" t="s">
        <v>3477</v>
      </c>
      <c r="AD2695" s="9" t="s">
        <v>225</v>
      </c>
      <c r="AE2695" s="5">
        <f t="shared" si="104"/>
        <v>0</v>
      </c>
      <c r="AF2695" s="5" t="str">
        <f t="shared" si="105"/>
        <v>katA</v>
      </c>
      <c r="AG2695" s="153"/>
      <c r="AH2695" s="153"/>
      <c r="AI2695" t="s">
        <v>201</v>
      </c>
      <c r="AJ2695" t="s">
        <v>17878</v>
      </c>
      <c r="AK2695" s="9" t="str">
        <f>VLOOKUP(Y2695,zdroj!D:AJ,33,0)</f>
        <v>katA</v>
      </c>
    </row>
    <row r="2696" spans="8:37" x14ac:dyDescent="0.25">
      <c r="H2696" s="8"/>
      <c r="I2696" s="8"/>
      <c r="N2696" s="23"/>
      <c r="O2696" s="24"/>
      <c r="P2696" s="19"/>
      <c r="Q2696" s="19"/>
      <c r="R2696" s="19"/>
      <c r="S2696" s="27"/>
      <c r="U2696" s="27"/>
      <c r="Y2696" s="9" t="s">
        <v>519</v>
      </c>
      <c r="Z2696" s="9" t="s">
        <v>462</v>
      </c>
      <c r="AA2696" s="9" t="s">
        <v>237</v>
      </c>
      <c r="AB2696" s="9">
        <v>5879604</v>
      </c>
      <c r="AC2696" s="9" t="s">
        <v>3478</v>
      </c>
      <c r="AD2696" s="9" t="s">
        <v>225</v>
      </c>
      <c r="AE2696" s="5">
        <f t="shared" si="104"/>
        <v>0</v>
      </c>
      <c r="AF2696" s="5" t="str">
        <f t="shared" si="105"/>
        <v>katA</v>
      </c>
      <c r="AG2696" s="153"/>
      <c r="AH2696" s="153"/>
      <c r="AI2696" t="s">
        <v>201</v>
      </c>
      <c r="AJ2696" t="s">
        <v>17878</v>
      </c>
      <c r="AK2696" s="9" t="str">
        <f>VLOOKUP(Y2696,zdroj!D:AJ,33,0)</f>
        <v>katA</v>
      </c>
    </row>
    <row r="2697" spans="8:37" x14ac:dyDescent="0.25">
      <c r="H2697" s="8"/>
      <c r="I2697" s="8"/>
      <c r="N2697" s="23"/>
      <c r="O2697" s="24"/>
      <c r="P2697" s="19"/>
      <c r="Q2697" s="19"/>
      <c r="R2697" s="19"/>
      <c r="S2697" s="27"/>
      <c r="U2697" s="27"/>
      <c r="Y2697" s="9" t="s">
        <v>519</v>
      </c>
      <c r="Z2697" s="9" t="s">
        <v>462</v>
      </c>
      <c r="AA2697" s="9" t="s">
        <v>237</v>
      </c>
      <c r="AB2697" s="9">
        <v>5879612</v>
      </c>
      <c r="AC2697" s="9" t="s">
        <v>3479</v>
      </c>
      <c r="AD2697" s="9" t="s">
        <v>231</v>
      </c>
      <c r="AE2697" s="5">
        <f t="shared" si="104"/>
        <v>0</v>
      </c>
      <c r="AF2697" s="5" t="str">
        <f t="shared" si="105"/>
        <v>katB</v>
      </c>
      <c r="AG2697" s="153"/>
      <c r="AH2697" s="153"/>
      <c r="AI2697" t="s">
        <v>201</v>
      </c>
      <c r="AJ2697" t="s">
        <v>17878</v>
      </c>
      <c r="AK2697" s="9" t="str">
        <f>VLOOKUP(Y2697,zdroj!D:AJ,33,0)</f>
        <v>katA</v>
      </c>
    </row>
    <row r="2698" spans="8:37" x14ac:dyDescent="0.25">
      <c r="H2698" s="8"/>
      <c r="I2698" s="8"/>
      <c r="N2698" s="23"/>
      <c r="O2698" s="24"/>
      <c r="P2698" s="19"/>
      <c r="Q2698" s="19"/>
      <c r="R2698" s="19"/>
      <c r="S2698" s="27"/>
      <c r="U2698" s="27"/>
      <c r="Y2698" s="9" t="s">
        <v>519</v>
      </c>
      <c r="Z2698" s="9" t="s">
        <v>462</v>
      </c>
      <c r="AA2698" s="9" t="s">
        <v>237</v>
      </c>
      <c r="AB2698" s="9">
        <v>5879621</v>
      </c>
      <c r="AC2698" s="9" t="s">
        <v>3480</v>
      </c>
      <c r="AD2698" s="9" t="s">
        <v>225</v>
      </c>
      <c r="AE2698" s="5">
        <f t="shared" ref="AE2698:AE2761" si="106">VLOOKUP(Y2698,K:T,10,0)</f>
        <v>0</v>
      </c>
      <c r="AF2698" s="5" t="str">
        <f t="shared" ref="AF2698:AF2761" si="107">IF(AE2698="A",IF(AD2698="katA","katB",AD2698),AD2698)</f>
        <v>katA</v>
      </c>
      <c r="AG2698" s="153"/>
      <c r="AH2698" s="153"/>
      <c r="AI2698" t="s">
        <v>201</v>
      </c>
      <c r="AJ2698" t="s">
        <v>17878</v>
      </c>
      <c r="AK2698" s="9" t="str">
        <f>VLOOKUP(Y2698,zdroj!D:AJ,33,0)</f>
        <v>katA</v>
      </c>
    </row>
    <row r="2699" spans="8:37" x14ac:dyDescent="0.25">
      <c r="H2699" s="8"/>
      <c r="I2699" s="8"/>
      <c r="N2699" s="23"/>
      <c r="O2699" s="24"/>
      <c r="P2699" s="19"/>
      <c r="Q2699" s="19"/>
      <c r="R2699" s="19"/>
      <c r="S2699" s="27"/>
      <c r="U2699" s="27"/>
      <c r="Y2699" s="9" t="s">
        <v>519</v>
      </c>
      <c r="Z2699" s="9" t="s">
        <v>462</v>
      </c>
      <c r="AA2699" s="9" t="s">
        <v>237</v>
      </c>
      <c r="AB2699" s="9">
        <v>5879639</v>
      </c>
      <c r="AC2699" s="9" t="s">
        <v>3481</v>
      </c>
      <c r="AD2699" s="9" t="s">
        <v>225</v>
      </c>
      <c r="AE2699" s="5">
        <f t="shared" si="106"/>
        <v>0</v>
      </c>
      <c r="AF2699" s="5" t="str">
        <f t="shared" si="107"/>
        <v>katA</v>
      </c>
      <c r="AG2699" s="153"/>
      <c r="AH2699" s="153"/>
      <c r="AI2699" t="s">
        <v>201</v>
      </c>
      <c r="AJ2699" t="s">
        <v>17878</v>
      </c>
      <c r="AK2699" s="9" t="str">
        <f>VLOOKUP(Y2699,zdroj!D:AJ,33,0)</f>
        <v>katA</v>
      </c>
    </row>
    <row r="2700" spans="8:37" x14ac:dyDescent="0.25">
      <c r="H2700" s="8"/>
      <c r="I2700" s="8"/>
      <c r="N2700" s="23"/>
      <c r="O2700" s="24"/>
      <c r="P2700" s="19"/>
      <c r="Q2700" s="19"/>
      <c r="R2700" s="19"/>
      <c r="S2700" s="27"/>
      <c r="U2700" s="27"/>
      <c r="Y2700" s="9" t="s">
        <v>519</v>
      </c>
      <c r="Z2700" s="9" t="s">
        <v>462</v>
      </c>
      <c r="AA2700" s="9" t="s">
        <v>237</v>
      </c>
      <c r="AB2700" s="9">
        <v>5879647</v>
      </c>
      <c r="AC2700" s="9" t="s">
        <v>3482</v>
      </c>
      <c r="AD2700" s="9" t="s">
        <v>225</v>
      </c>
      <c r="AE2700" s="5">
        <f t="shared" si="106"/>
        <v>0</v>
      </c>
      <c r="AF2700" s="5" t="str">
        <f t="shared" si="107"/>
        <v>katA</v>
      </c>
      <c r="AG2700" s="153"/>
      <c r="AH2700" s="153"/>
      <c r="AI2700" t="s">
        <v>201</v>
      </c>
      <c r="AJ2700" t="s">
        <v>17878</v>
      </c>
      <c r="AK2700" s="9" t="str">
        <f>VLOOKUP(Y2700,zdroj!D:AJ,33,0)</f>
        <v>katA</v>
      </c>
    </row>
    <row r="2701" spans="8:37" x14ac:dyDescent="0.25">
      <c r="H2701" s="8"/>
      <c r="I2701" s="8"/>
      <c r="N2701" s="23"/>
      <c r="O2701" s="24"/>
      <c r="P2701" s="19"/>
      <c r="Q2701" s="19"/>
      <c r="R2701" s="19"/>
      <c r="S2701" s="27"/>
      <c r="U2701" s="27"/>
      <c r="Y2701" s="9" t="s">
        <v>519</v>
      </c>
      <c r="Z2701" s="9" t="s">
        <v>462</v>
      </c>
      <c r="AA2701" s="9" t="s">
        <v>237</v>
      </c>
      <c r="AB2701" s="9">
        <v>5879655</v>
      </c>
      <c r="AC2701" s="9" t="s">
        <v>3483</v>
      </c>
      <c r="AD2701" s="9" t="s">
        <v>231</v>
      </c>
      <c r="AE2701" s="5">
        <f t="shared" si="106"/>
        <v>0</v>
      </c>
      <c r="AF2701" s="5" t="str">
        <f t="shared" si="107"/>
        <v>katB</v>
      </c>
      <c r="AG2701" s="153"/>
      <c r="AH2701" s="153"/>
      <c r="AI2701" t="s">
        <v>201</v>
      </c>
      <c r="AJ2701" t="s">
        <v>17878</v>
      </c>
      <c r="AK2701" s="9" t="str">
        <f>VLOOKUP(Y2701,zdroj!D:AJ,33,0)</f>
        <v>katA</v>
      </c>
    </row>
    <row r="2702" spans="8:37" x14ac:dyDescent="0.25">
      <c r="H2702" s="8"/>
      <c r="I2702" s="8"/>
      <c r="N2702" s="23"/>
      <c r="O2702" s="24"/>
      <c r="P2702" s="19"/>
      <c r="Q2702" s="19"/>
      <c r="R2702" s="19"/>
      <c r="S2702" s="27"/>
      <c r="U2702" s="27"/>
      <c r="Y2702" s="9" t="s">
        <v>519</v>
      </c>
      <c r="Z2702" s="9" t="s">
        <v>462</v>
      </c>
      <c r="AA2702" s="9" t="s">
        <v>237</v>
      </c>
      <c r="AB2702" s="9">
        <v>5879663</v>
      </c>
      <c r="AC2702" s="9" t="s">
        <v>3484</v>
      </c>
      <c r="AD2702" s="9" t="s">
        <v>231</v>
      </c>
      <c r="AE2702" s="5">
        <f t="shared" si="106"/>
        <v>0</v>
      </c>
      <c r="AF2702" s="5" t="str">
        <f t="shared" si="107"/>
        <v>katB</v>
      </c>
      <c r="AG2702" s="153"/>
      <c r="AH2702" s="153"/>
      <c r="AI2702" t="s">
        <v>201</v>
      </c>
      <c r="AJ2702" t="s">
        <v>17878</v>
      </c>
      <c r="AK2702" s="9" t="str">
        <f>VLOOKUP(Y2702,zdroj!D:AJ,33,0)</f>
        <v>katA</v>
      </c>
    </row>
    <row r="2703" spans="8:37" x14ac:dyDescent="0.25">
      <c r="H2703" s="8"/>
      <c r="I2703" s="8"/>
      <c r="N2703" s="23"/>
      <c r="O2703" s="24"/>
      <c r="P2703" s="19"/>
      <c r="Q2703" s="19"/>
      <c r="R2703" s="19"/>
      <c r="S2703" s="27"/>
      <c r="U2703" s="27"/>
      <c r="Y2703" s="9" t="s">
        <v>519</v>
      </c>
      <c r="Z2703" s="9" t="s">
        <v>462</v>
      </c>
      <c r="AA2703" s="9" t="s">
        <v>237</v>
      </c>
      <c r="AB2703" s="9">
        <v>5879701</v>
      </c>
      <c r="AC2703" s="9" t="s">
        <v>3485</v>
      </c>
      <c r="AD2703" s="9" t="s">
        <v>225</v>
      </c>
      <c r="AE2703" s="5">
        <f t="shared" si="106"/>
        <v>0</v>
      </c>
      <c r="AF2703" s="5" t="str">
        <f t="shared" si="107"/>
        <v>katA</v>
      </c>
      <c r="AG2703" s="153"/>
      <c r="AH2703" s="153"/>
      <c r="AI2703" t="s">
        <v>201</v>
      </c>
      <c r="AJ2703" t="s">
        <v>17878</v>
      </c>
      <c r="AK2703" s="9" t="str">
        <f>VLOOKUP(Y2703,zdroj!D:AJ,33,0)</f>
        <v>katA</v>
      </c>
    </row>
    <row r="2704" spans="8:37" x14ac:dyDescent="0.25">
      <c r="H2704" s="8"/>
      <c r="I2704" s="8"/>
      <c r="N2704" s="23"/>
      <c r="O2704" s="24"/>
      <c r="P2704" s="19"/>
      <c r="Q2704" s="19"/>
      <c r="R2704" s="19"/>
      <c r="S2704" s="27"/>
      <c r="U2704" s="27"/>
      <c r="Y2704" s="9" t="s">
        <v>519</v>
      </c>
      <c r="Z2704" s="9" t="s">
        <v>462</v>
      </c>
      <c r="AA2704" s="9" t="s">
        <v>237</v>
      </c>
      <c r="AB2704" s="9">
        <v>5879671</v>
      </c>
      <c r="AC2704" s="9" t="s">
        <v>3486</v>
      </c>
      <c r="AD2704" s="9" t="s">
        <v>225</v>
      </c>
      <c r="AE2704" s="5">
        <f t="shared" si="106"/>
        <v>0</v>
      </c>
      <c r="AF2704" s="5" t="str">
        <f t="shared" si="107"/>
        <v>katA</v>
      </c>
      <c r="AG2704" s="153"/>
      <c r="AH2704" s="153"/>
      <c r="AI2704" t="s">
        <v>17879</v>
      </c>
      <c r="AJ2704" t="s">
        <v>17878</v>
      </c>
      <c r="AK2704" s="9" t="str">
        <f>VLOOKUP(Y2704,zdroj!D:AJ,33,0)</f>
        <v>katA</v>
      </c>
    </row>
    <row r="2705" spans="8:37" x14ac:dyDescent="0.25">
      <c r="H2705" s="8"/>
      <c r="I2705" s="8"/>
      <c r="N2705" s="23"/>
      <c r="O2705" s="24"/>
      <c r="P2705" s="19"/>
      <c r="Q2705" s="19"/>
      <c r="R2705" s="19"/>
      <c r="S2705" s="27"/>
      <c r="U2705" s="27"/>
      <c r="Y2705" s="9" t="s">
        <v>519</v>
      </c>
      <c r="Z2705" s="9" t="s">
        <v>462</v>
      </c>
      <c r="AA2705" s="9" t="s">
        <v>237</v>
      </c>
      <c r="AB2705" s="9">
        <v>5879680</v>
      </c>
      <c r="AC2705" s="9" t="s">
        <v>3487</v>
      </c>
      <c r="AD2705" s="9" t="s">
        <v>225</v>
      </c>
      <c r="AE2705" s="5">
        <f t="shared" si="106"/>
        <v>0</v>
      </c>
      <c r="AF2705" s="5" t="str">
        <f t="shared" si="107"/>
        <v>katA</v>
      </c>
      <c r="AG2705" s="153"/>
      <c r="AH2705" s="153"/>
      <c r="AI2705" t="s">
        <v>201</v>
      </c>
      <c r="AJ2705" t="s">
        <v>17878</v>
      </c>
      <c r="AK2705" s="9" t="str">
        <f>VLOOKUP(Y2705,zdroj!D:AJ,33,0)</f>
        <v>katA</v>
      </c>
    </row>
    <row r="2706" spans="8:37" x14ac:dyDescent="0.25">
      <c r="H2706" s="8"/>
      <c r="I2706" s="8"/>
      <c r="N2706" s="23"/>
      <c r="O2706" s="24"/>
      <c r="P2706" s="19"/>
      <c r="Q2706" s="19"/>
      <c r="R2706" s="19"/>
      <c r="S2706" s="27"/>
      <c r="U2706" s="27"/>
      <c r="Y2706" s="9" t="s">
        <v>519</v>
      </c>
      <c r="Z2706" s="9" t="s">
        <v>462</v>
      </c>
      <c r="AA2706" s="9" t="s">
        <v>237</v>
      </c>
      <c r="AB2706" s="9">
        <v>5879698</v>
      </c>
      <c r="AC2706" s="9" t="s">
        <v>3488</v>
      </c>
      <c r="AD2706" s="9" t="s">
        <v>231</v>
      </c>
      <c r="AE2706" s="5">
        <f t="shared" si="106"/>
        <v>0</v>
      </c>
      <c r="AF2706" s="5" t="str">
        <f t="shared" si="107"/>
        <v>katB</v>
      </c>
      <c r="AG2706" s="153"/>
      <c r="AH2706" s="153"/>
      <c r="AI2706" t="s">
        <v>17879</v>
      </c>
      <c r="AJ2706" t="s">
        <v>17878</v>
      </c>
      <c r="AK2706" s="9" t="str">
        <f>VLOOKUP(Y2706,zdroj!D:AJ,33,0)</f>
        <v>katA</v>
      </c>
    </row>
    <row r="2707" spans="8:37" x14ac:dyDescent="0.25">
      <c r="H2707" s="8"/>
      <c r="I2707" s="8"/>
      <c r="N2707" s="23"/>
      <c r="O2707" s="24"/>
      <c r="P2707" s="19"/>
      <c r="Q2707" s="19"/>
      <c r="R2707" s="19"/>
      <c r="S2707" s="27"/>
      <c r="U2707" s="27"/>
      <c r="Y2707" s="9" t="s">
        <v>519</v>
      </c>
      <c r="Z2707" s="9" t="s">
        <v>462</v>
      </c>
      <c r="AA2707" s="9" t="s">
        <v>237</v>
      </c>
      <c r="AB2707" s="9">
        <v>27035581</v>
      </c>
      <c r="AC2707" s="9" t="s">
        <v>3489</v>
      </c>
      <c r="AD2707" s="9" t="s">
        <v>225</v>
      </c>
      <c r="AE2707" s="5">
        <f t="shared" si="106"/>
        <v>0</v>
      </c>
      <c r="AF2707" s="5" t="str">
        <f t="shared" si="107"/>
        <v>katA</v>
      </c>
      <c r="AG2707" s="153"/>
      <c r="AH2707" s="153"/>
      <c r="AI2707" t="s">
        <v>229</v>
      </c>
      <c r="AJ2707" t="s">
        <v>17878</v>
      </c>
      <c r="AK2707" s="9" t="str">
        <f>VLOOKUP(Y2707,zdroj!D:AJ,33,0)</f>
        <v>katA</v>
      </c>
    </row>
    <row r="2708" spans="8:37" x14ac:dyDescent="0.25">
      <c r="H2708" s="8"/>
      <c r="I2708" s="8"/>
      <c r="N2708" s="23"/>
      <c r="O2708" s="24"/>
      <c r="P2708" s="19"/>
      <c r="Q2708" s="19"/>
      <c r="R2708" s="19"/>
      <c r="S2708" s="27"/>
      <c r="U2708" s="27"/>
      <c r="Y2708" s="9" t="s">
        <v>519</v>
      </c>
      <c r="Z2708" s="9" t="s">
        <v>462</v>
      </c>
      <c r="AA2708" s="9" t="s">
        <v>237</v>
      </c>
      <c r="AB2708" s="9">
        <v>26308797</v>
      </c>
      <c r="AC2708" s="9" t="s">
        <v>3490</v>
      </c>
      <c r="AD2708" s="9" t="s">
        <v>225</v>
      </c>
      <c r="AE2708" s="5">
        <f t="shared" si="106"/>
        <v>0</v>
      </c>
      <c r="AF2708" s="5" t="str">
        <f t="shared" si="107"/>
        <v>katA</v>
      </c>
      <c r="AG2708" s="153"/>
      <c r="AH2708" s="153"/>
      <c r="AI2708" t="s">
        <v>201</v>
      </c>
      <c r="AJ2708" t="s">
        <v>17878</v>
      </c>
      <c r="AK2708" s="9" t="str">
        <f>VLOOKUP(Y2708,zdroj!D:AJ,33,0)</f>
        <v>katA</v>
      </c>
    </row>
    <row r="2709" spans="8:37" x14ac:dyDescent="0.25">
      <c r="H2709" s="8"/>
      <c r="I2709" s="8"/>
      <c r="N2709" s="23"/>
      <c r="O2709" s="24"/>
      <c r="P2709" s="19"/>
      <c r="Q2709" s="19"/>
      <c r="R2709" s="19"/>
      <c r="S2709" s="27"/>
      <c r="U2709" s="27"/>
      <c r="Y2709" s="9" t="s">
        <v>519</v>
      </c>
      <c r="Z2709" s="9" t="s">
        <v>462</v>
      </c>
      <c r="AA2709" s="9" t="s">
        <v>237</v>
      </c>
      <c r="AB2709" s="9">
        <v>5879833</v>
      </c>
      <c r="AC2709" s="9" t="s">
        <v>3491</v>
      </c>
      <c r="AD2709" s="9" t="s">
        <v>225</v>
      </c>
      <c r="AE2709" s="5">
        <f t="shared" si="106"/>
        <v>0</v>
      </c>
      <c r="AF2709" s="5" t="str">
        <f t="shared" si="107"/>
        <v>katA</v>
      </c>
      <c r="AG2709" s="153"/>
      <c r="AH2709" s="153"/>
      <c r="AI2709" t="s">
        <v>201</v>
      </c>
      <c r="AJ2709" t="s">
        <v>17878</v>
      </c>
      <c r="AK2709" s="9" t="str">
        <f>VLOOKUP(Y2709,zdroj!D:AJ,33,0)</f>
        <v>katA</v>
      </c>
    </row>
    <row r="2710" spans="8:37" x14ac:dyDescent="0.25">
      <c r="H2710" s="8"/>
      <c r="I2710" s="8"/>
      <c r="N2710" s="23"/>
      <c r="O2710" s="24"/>
      <c r="P2710" s="19"/>
      <c r="Q2710" s="19"/>
      <c r="R2710" s="19"/>
      <c r="S2710" s="27"/>
      <c r="U2710" s="27"/>
      <c r="Y2710" s="9" t="s">
        <v>519</v>
      </c>
      <c r="Z2710" s="9" t="s">
        <v>462</v>
      </c>
      <c r="AA2710" s="9" t="s">
        <v>237</v>
      </c>
      <c r="AB2710" s="9">
        <v>28148720</v>
      </c>
      <c r="AC2710" s="9" t="s">
        <v>3492</v>
      </c>
      <c r="AD2710" s="9" t="s">
        <v>225</v>
      </c>
      <c r="AE2710" s="5">
        <f t="shared" si="106"/>
        <v>0</v>
      </c>
      <c r="AF2710" s="5" t="str">
        <f t="shared" si="107"/>
        <v>katA</v>
      </c>
      <c r="AG2710" s="153"/>
      <c r="AH2710" s="153"/>
      <c r="AI2710" t="s">
        <v>201</v>
      </c>
      <c r="AJ2710" t="s">
        <v>17878</v>
      </c>
      <c r="AK2710" s="9" t="str">
        <f>VLOOKUP(Y2710,zdroj!D:AJ,33,0)</f>
        <v>katA</v>
      </c>
    </row>
    <row r="2711" spans="8:37" x14ac:dyDescent="0.25">
      <c r="H2711" s="8"/>
      <c r="I2711" s="8"/>
      <c r="N2711" s="23"/>
      <c r="O2711" s="24"/>
      <c r="P2711" s="19"/>
      <c r="Q2711" s="19"/>
      <c r="R2711" s="19"/>
      <c r="S2711" s="27"/>
      <c r="U2711" s="27"/>
      <c r="Y2711" s="9" t="s">
        <v>519</v>
      </c>
      <c r="Z2711" s="9" t="s">
        <v>462</v>
      </c>
      <c r="AA2711" s="9" t="s">
        <v>237</v>
      </c>
      <c r="AB2711" s="9">
        <v>75946289</v>
      </c>
      <c r="AC2711" s="9" t="s">
        <v>3493</v>
      </c>
      <c r="AD2711" s="9" t="s">
        <v>225</v>
      </c>
      <c r="AE2711" s="5">
        <f t="shared" si="106"/>
        <v>0</v>
      </c>
      <c r="AF2711" s="5" t="str">
        <f t="shared" si="107"/>
        <v>katA</v>
      </c>
      <c r="AG2711" s="153"/>
      <c r="AH2711" s="153"/>
      <c r="AI2711" t="s">
        <v>236</v>
      </c>
      <c r="AJ2711" t="s">
        <v>17878</v>
      </c>
      <c r="AK2711" s="9" t="str">
        <f>VLOOKUP(Y2711,zdroj!D:AJ,33,0)</f>
        <v>katA</v>
      </c>
    </row>
    <row r="2712" spans="8:37" x14ac:dyDescent="0.25">
      <c r="H2712" s="8"/>
      <c r="I2712" s="8"/>
      <c r="N2712" s="23"/>
      <c r="O2712" s="24"/>
      <c r="P2712" s="19"/>
      <c r="Q2712" s="19"/>
      <c r="R2712" s="19"/>
      <c r="S2712" s="27"/>
      <c r="U2712" s="27"/>
      <c r="Y2712" s="9" t="s">
        <v>519</v>
      </c>
      <c r="Z2712" s="9" t="s">
        <v>462</v>
      </c>
      <c r="AA2712" s="9" t="s">
        <v>237</v>
      </c>
      <c r="AB2712" s="9">
        <v>73960586</v>
      </c>
      <c r="AC2712" s="9" t="s">
        <v>3494</v>
      </c>
      <c r="AD2712" s="9" t="s">
        <v>225</v>
      </c>
      <c r="AE2712" s="5">
        <f t="shared" si="106"/>
        <v>0</v>
      </c>
      <c r="AF2712" s="5" t="str">
        <f t="shared" si="107"/>
        <v>katA</v>
      </c>
      <c r="AG2712" s="153"/>
      <c r="AH2712" s="153"/>
      <c r="AI2712" t="s">
        <v>17879</v>
      </c>
      <c r="AJ2712" t="s">
        <v>17878</v>
      </c>
      <c r="AK2712" s="9" t="str">
        <f>VLOOKUP(Y2712,zdroj!D:AJ,33,0)</f>
        <v>katA</v>
      </c>
    </row>
    <row r="2713" spans="8:37" x14ac:dyDescent="0.25">
      <c r="H2713" s="8"/>
      <c r="I2713" s="8"/>
      <c r="N2713" s="23"/>
      <c r="O2713" s="24"/>
      <c r="P2713" s="19"/>
      <c r="Q2713" s="19"/>
      <c r="R2713" s="19"/>
      <c r="S2713" s="27"/>
      <c r="U2713" s="27"/>
      <c r="Y2713" s="9" t="s">
        <v>519</v>
      </c>
      <c r="Z2713" s="9" t="s">
        <v>462</v>
      </c>
      <c r="AA2713" s="9" t="s">
        <v>237</v>
      </c>
      <c r="AB2713" s="9">
        <v>5879809</v>
      </c>
      <c r="AC2713" s="9" t="s">
        <v>3495</v>
      </c>
      <c r="AD2713" s="9" t="s">
        <v>225</v>
      </c>
      <c r="AE2713" s="5">
        <f t="shared" si="106"/>
        <v>0</v>
      </c>
      <c r="AF2713" s="5" t="str">
        <f t="shared" si="107"/>
        <v>katA</v>
      </c>
      <c r="AG2713" s="153"/>
      <c r="AH2713" s="153"/>
      <c r="AI2713" t="s">
        <v>201</v>
      </c>
      <c r="AJ2713" t="s">
        <v>17878</v>
      </c>
      <c r="AK2713" s="9" t="str">
        <f>VLOOKUP(Y2713,zdroj!D:AJ,33,0)</f>
        <v>katA</v>
      </c>
    </row>
    <row r="2714" spans="8:37" x14ac:dyDescent="0.25">
      <c r="H2714" s="8"/>
      <c r="I2714" s="8"/>
      <c r="N2714" s="23"/>
      <c r="O2714" s="24"/>
      <c r="P2714" s="19"/>
      <c r="Q2714" s="19"/>
      <c r="R2714" s="19"/>
      <c r="S2714" s="27"/>
      <c r="U2714" s="27"/>
      <c r="Y2714" s="9" t="s">
        <v>519</v>
      </c>
      <c r="Z2714" s="9" t="s">
        <v>462</v>
      </c>
      <c r="AA2714" s="9" t="s">
        <v>237</v>
      </c>
      <c r="AB2714" s="9">
        <v>79094091</v>
      </c>
      <c r="AC2714" s="9" t="s">
        <v>3496</v>
      </c>
      <c r="AD2714" s="9" t="s">
        <v>225</v>
      </c>
      <c r="AE2714" s="5">
        <f t="shared" si="106"/>
        <v>0</v>
      </c>
      <c r="AF2714" s="5" t="str">
        <f t="shared" si="107"/>
        <v>katA</v>
      </c>
      <c r="AG2714" s="153"/>
      <c r="AH2714" s="153"/>
      <c r="AI2714" t="s">
        <v>229</v>
      </c>
      <c r="AJ2714" t="s">
        <v>17878</v>
      </c>
      <c r="AK2714" s="9" t="str">
        <f>VLOOKUP(Y2714,zdroj!D:AJ,33,0)</f>
        <v>katA</v>
      </c>
    </row>
    <row r="2715" spans="8:37" x14ac:dyDescent="0.25">
      <c r="H2715" s="8"/>
      <c r="I2715" s="8"/>
      <c r="N2715" s="23"/>
      <c r="O2715" s="24"/>
      <c r="P2715" s="19"/>
      <c r="Q2715" s="19"/>
      <c r="R2715" s="19"/>
      <c r="S2715" s="27"/>
      <c r="U2715" s="27"/>
      <c r="Y2715" s="9" t="s">
        <v>519</v>
      </c>
      <c r="Z2715" s="9" t="s">
        <v>462</v>
      </c>
      <c r="AA2715" s="9" t="s">
        <v>237</v>
      </c>
      <c r="AB2715" s="9">
        <v>27994813</v>
      </c>
      <c r="AC2715" s="9" t="s">
        <v>3497</v>
      </c>
      <c r="AD2715" s="9" t="s">
        <v>225</v>
      </c>
      <c r="AE2715" s="5">
        <f t="shared" si="106"/>
        <v>0</v>
      </c>
      <c r="AF2715" s="5" t="str">
        <f t="shared" si="107"/>
        <v>katA</v>
      </c>
      <c r="AG2715" s="153"/>
      <c r="AH2715" s="153"/>
      <c r="AI2715" t="s">
        <v>201</v>
      </c>
      <c r="AJ2715" t="s">
        <v>17878</v>
      </c>
      <c r="AK2715" s="9" t="str">
        <f>VLOOKUP(Y2715,zdroj!D:AJ,33,0)</f>
        <v>katA</v>
      </c>
    </row>
    <row r="2716" spans="8:37" x14ac:dyDescent="0.25">
      <c r="H2716" s="8"/>
      <c r="I2716" s="8"/>
      <c r="N2716" s="23"/>
      <c r="O2716" s="24"/>
      <c r="P2716" s="19"/>
      <c r="Q2716" s="19"/>
      <c r="R2716" s="19"/>
      <c r="S2716" s="27"/>
      <c r="U2716" s="27"/>
      <c r="Y2716" s="9" t="s">
        <v>519</v>
      </c>
      <c r="Z2716" s="9" t="s">
        <v>462</v>
      </c>
      <c r="AA2716" s="9" t="s">
        <v>237</v>
      </c>
      <c r="AB2716" s="9">
        <v>27154963</v>
      </c>
      <c r="AC2716" s="9" t="s">
        <v>3498</v>
      </c>
      <c r="AD2716" s="9" t="s">
        <v>225</v>
      </c>
      <c r="AE2716" s="5">
        <f t="shared" si="106"/>
        <v>0</v>
      </c>
      <c r="AF2716" s="5" t="str">
        <f t="shared" si="107"/>
        <v>katA</v>
      </c>
      <c r="AG2716" s="153"/>
      <c r="AH2716" s="153"/>
      <c r="AI2716" t="s">
        <v>201</v>
      </c>
      <c r="AJ2716" t="s">
        <v>17878</v>
      </c>
      <c r="AK2716" s="9" t="str">
        <f>VLOOKUP(Y2716,zdroj!D:AJ,33,0)</f>
        <v>katA</v>
      </c>
    </row>
    <row r="2717" spans="8:37" x14ac:dyDescent="0.25">
      <c r="H2717" s="8"/>
      <c r="I2717" s="8"/>
      <c r="N2717" s="23"/>
      <c r="O2717" s="24"/>
      <c r="P2717" s="19"/>
      <c r="Q2717" s="19"/>
      <c r="R2717" s="19"/>
      <c r="S2717" s="27"/>
      <c r="U2717" s="27"/>
      <c r="Y2717" s="9" t="s">
        <v>519</v>
      </c>
      <c r="Z2717" s="9" t="s">
        <v>462</v>
      </c>
      <c r="AA2717" s="9" t="s">
        <v>237</v>
      </c>
      <c r="AB2717" s="9">
        <v>27103862</v>
      </c>
      <c r="AC2717" s="9" t="s">
        <v>3499</v>
      </c>
      <c r="AD2717" s="9" t="s">
        <v>225</v>
      </c>
      <c r="AE2717" s="5">
        <f t="shared" si="106"/>
        <v>0</v>
      </c>
      <c r="AF2717" s="5" t="str">
        <f t="shared" si="107"/>
        <v>katA</v>
      </c>
      <c r="AG2717" s="153"/>
      <c r="AH2717" s="153"/>
      <c r="AI2717" t="s">
        <v>201</v>
      </c>
      <c r="AJ2717" t="s">
        <v>17878</v>
      </c>
      <c r="AK2717" s="9" t="str">
        <f>VLOOKUP(Y2717,zdroj!D:AJ,33,0)</f>
        <v>katA</v>
      </c>
    </row>
    <row r="2718" spans="8:37" x14ac:dyDescent="0.25">
      <c r="H2718" s="8"/>
      <c r="I2718" s="8"/>
      <c r="N2718" s="23"/>
      <c r="O2718" s="24"/>
      <c r="P2718" s="19"/>
      <c r="Q2718" s="19"/>
      <c r="R2718" s="19"/>
      <c r="S2718" s="27"/>
      <c r="U2718" s="27"/>
      <c r="Y2718" s="9" t="s">
        <v>519</v>
      </c>
      <c r="Z2718" s="9" t="s">
        <v>462</v>
      </c>
      <c r="AA2718" s="9" t="s">
        <v>237</v>
      </c>
      <c r="AB2718" s="9">
        <v>5879191</v>
      </c>
      <c r="AC2718" s="9" t="s">
        <v>3500</v>
      </c>
      <c r="AD2718" s="9" t="s">
        <v>225</v>
      </c>
      <c r="AE2718" s="5">
        <f t="shared" si="106"/>
        <v>0</v>
      </c>
      <c r="AF2718" s="5" t="str">
        <f t="shared" si="107"/>
        <v>katA</v>
      </c>
      <c r="AG2718" s="153"/>
      <c r="AH2718" s="153"/>
      <c r="AI2718" t="s">
        <v>201</v>
      </c>
      <c r="AJ2718" t="s">
        <v>17878</v>
      </c>
      <c r="AK2718" s="9" t="str">
        <f>VLOOKUP(Y2718,zdroj!D:AJ,33,0)</f>
        <v>katA</v>
      </c>
    </row>
    <row r="2719" spans="8:37" x14ac:dyDescent="0.25">
      <c r="H2719" s="8"/>
      <c r="I2719" s="8"/>
      <c r="N2719" s="23"/>
      <c r="O2719" s="24"/>
      <c r="P2719" s="19"/>
      <c r="Q2719" s="19"/>
      <c r="R2719" s="19"/>
      <c r="S2719" s="27"/>
      <c r="U2719" s="27"/>
      <c r="Y2719" s="9" t="s">
        <v>519</v>
      </c>
      <c r="Z2719" s="9" t="s">
        <v>462</v>
      </c>
      <c r="AA2719" s="9" t="s">
        <v>237</v>
      </c>
      <c r="AB2719" s="9">
        <v>5879205</v>
      </c>
      <c r="AC2719" s="9" t="s">
        <v>3501</v>
      </c>
      <c r="AD2719" s="9" t="s">
        <v>225</v>
      </c>
      <c r="AE2719" s="5">
        <f t="shared" si="106"/>
        <v>0</v>
      </c>
      <c r="AF2719" s="5" t="str">
        <f t="shared" si="107"/>
        <v>katA</v>
      </c>
      <c r="AG2719" s="153"/>
      <c r="AH2719" s="153"/>
      <c r="AI2719" t="s">
        <v>201</v>
      </c>
      <c r="AJ2719" t="s">
        <v>17878</v>
      </c>
      <c r="AK2719" s="9" t="str">
        <f>VLOOKUP(Y2719,zdroj!D:AJ,33,0)</f>
        <v>katA</v>
      </c>
    </row>
    <row r="2720" spans="8:37" x14ac:dyDescent="0.25">
      <c r="H2720" s="8"/>
      <c r="I2720" s="8"/>
      <c r="N2720" s="23"/>
      <c r="O2720" s="24"/>
      <c r="P2720" s="19"/>
      <c r="Q2720" s="19"/>
      <c r="R2720" s="19"/>
      <c r="S2720" s="27"/>
      <c r="U2720" s="27"/>
      <c r="Y2720" s="9" t="s">
        <v>519</v>
      </c>
      <c r="Z2720" s="9" t="s">
        <v>462</v>
      </c>
      <c r="AA2720" s="9" t="s">
        <v>237</v>
      </c>
      <c r="AB2720" s="9">
        <v>5879213</v>
      </c>
      <c r="AC2720" s="9" t="s">
        <v>3502</v>
      </c>
      <c r="AD2720" s="9" t="s">
        <v>225</v>
      </c>
      <c r="AE2720" s="5">
        <f t="shared" si="106"/>
        <v>0</v>
      </c>
      <c r="AF2720" s="5" t="str">
        <f t="shared" si="107"/>
        <v>katA</v>
      </c>
      <c r="AG2720" s="153"/>
      <c r="AH2720" s="153"/>
      <c r="AI2720" t="s">
        <v>17879</v>
      </c>
      <c r="AJ2720" t="s">
        <v>17878</v>
      </c>
      <c r="AK2720" s="9" t="str">
        <f>VLOOKUP(Y2720,zdroj!D:AJ,33,0)</f>
        <v>katA</v>
      </c>
    </row>
    <row r="2721" spans="8:37" x14ac:dyDescent="0.25">
      <c r="H2721" s="8"/>
      <c r="I2721" s="8"/>
      <c r="N2721" s="23"/>
      <c r="O2721" s="24"/>
      <c r="P2721" s="19"/>
      <c r="Q2721" s="19"/>
      <c r="R2721" s="19"/>
      <c r="S2721" s="27"/>
      <c r="U2721" s="27"/>
      <c r="Y2721" s="9" t="s">
        <v>519</v>
      </c>
      <c r="Z2721" s="9" t="s">
        <v>462</v>
      </c>
      <c r="AA2721" s="9" t="s">
        <v>237</v>
      </c>
      <c r="AB2721" s="9">
        <v>5879221</v>
      </c>
      <c r="AC2721" s="9" t="s">
        <v>3503</v>
      </c>
      <c r="AD2721" s="9" t="s">
        <v>225</v>
      </c>
      <c r="AE2721" s="5">
        <f t="shared" si="106"/>
        <v>0</v>
      </c>
      <c r="AF2721" s="5" t="str">
        <f t="shared" si="107"/>
        <v>katA</v>
      </c>
      <c r="AG2721" s="153"/>
      <c r="AH2721" s="153"/>
      <c r="AI2721" t="s">
        <v>201</v>
      </c>
      <c r="AJ2721" t="s">
        <v>17878</v>
      </c>
      <c r="AK2721" s="9" t="str">
        <f>VLOOKUP(Y2721,zdroj!D:AJ,33,0)</f>
        <v>katA</v>
      </c>
    </row>
    <row r="2722" spans="8:37" x14ac:dyDescent="0.25">
      <c r="H2722" s="8"/>
      <c r="I2722" s="8"/>
      <c r="N2722" s="23"/>
      <c r="O2722" s="24"/>
      <c r="P2722" s="19"/>
      <c r="Q2722" s="19"/>
      <c r="R2722" s="19"/>
      <c r="S2722" s="27"/>
      <c r="U2722" s="27"/>
      <c r="Y2722" s="9" t="s">
        <v>519</v>
      </c>
      <c r="Z2722" s="9" t="s">
        <v>462</v>
      </c>
      <c r="AA2722" s="9" t="s">
        <v>237</v>
      </c>
      <c r="AB2722" s="9">
        <v>5879230</v>
      </c>
      <c r="AC2722" s="9" t="s">
        <v>3504</v>
      </c>
      <c r="AD2722" s="9" t="s">
        <v>225</v>
      </c>
      <c r="AE2722" s="5">
        <f t="shared" si="106"/>
        <v>0</v>
      </c>
      <c r="AF2722" s="5" t="str">
        <f t="shared" si="107"/>
        <v>katA</v>
      </c>
      <c r="AG2722" s="153"/>
      <c r="AH2722" s="153"/>
      <c r="AI2722" t="s">
        <v>201</v>
      </c>
      <c r="AJ2722" t="s">
        <v>17878</v>
      </c>
      <c r="AK2722" s="9" t="str">
        <f>VLOOKUP(Y2722,zdroj!D:AJ,33,0)</f>
        <v>katA</v>
      </c>
    </row>
    <row r="2723" spans="8:37" x14ac:dyDescent="0.25">
      <c r="H2723" s="8"/>
      <c r="I2723" s="8"/>
      <c r="N2723" s="23"/>
      <c r="O2723" s="24"/>
      <c r="P2723" s="19"/>
      <c r="Q2723" s="19"/>
      <c r="R2723" s="19"/>
      <c r="S2723" s="27"/>
      <c r="U2723" s="27"/>
      <c r="Y2723" s="9" t="s">
        <v>519</v>
      </c>
      <c r="Z2723" s="9" t="s">
        <v>462</v>
      </c>
      <c r="AA2723" s="9" t="s">
        <v>237</v>
      </c>
      <c r="AB2723" s="9">
        <v>5879248</v>
      </c>
      <c r="AC2723" s="9" t="s">
        <v>3505</v>
      </c>
      <c r="AD2723" s="9" t="s">
        <v>225</v>
      </c>
      <c r="AE2723" s="5">
        <f t="shared" si="106"/>
        <v>0</v>
      </c>
      <c r="AF2723" s="5" t="str">
        <f t="shared" si="107"/>
        <v>katA</v>
      </c>
      <c r="AG2723" s="153"/>
      <c r="AH2723" s="153"/>
      <c r="AI2723" t="s">
        <v>201</v>
      </c>
      <c r="AJ2723" t="s">
        <v>17878</v>
      </c>
      <c r="AK2723" s="9" t="str">
        <f>VLOOKUP(Y2723,zdroj!D:AJ,33,0)</f>
        <v>katA</v>
      </c>
    </row>
    <row r="2724" spans="8:37" x14ac:dyDescent="0.25">
      <c r="H2724" s="8"/>
      <c r="I2724" s="8"/>
      <c r="N2724" s="23"/>
      <c r="O2724" s="24"/>
      <c r="P2724" s="19"/>
      <c r="Q2724" s="19"/>
      <c r="R2724" s="19"/>
      <c r="S2724" s="27"/>
      <c r="U2724" s="27"/>
      <c r="Y2724" s="9" t="s">
        <v>519</v>
      </c>
      <c r="Z2724" s="9" t="s">
        <v>462</v>
      </c>
      <c r="AA2724" s="9" t="s">
        <v>237</v>
      </c>
      <c r="AB2724" s="9">
        <v>25733958</v>
      </c>
      <c r="AC2724" s="9" t="s">
        <v>3506</v>
      </c>
      <c r="AD2724" s="9" t="s">
        <v>225</v>
      </c>
      <c r="AE2724" s="5">
        <f t="shared" si="106"/>
        <v>0</v>
      </c>
      <c r="AF2724" s="5" t="str">
        <f t="shared" si="107"/>
        <v>katA</v>
      </c>
      <c r="AG2724" s="153"/>
      <c r="AH2724" s="153"/>
      <c r="AI2724" t="s">
        <v>201</v>
      </c>
      <c r="AJ2724" t="s">
        <v>17878</v>
      </c>
      <c r="AK2724" s="9" t="str">
        <f>VLOOKUP(Y2724,zdroj!D:AJ,33,0)</f>
        <v>katA</v>
      </c>
    </row>
    <row r="2725" spans="8:37" x14ac:dyDescent="0.25">
      <c r="H2725" s="8"/>
      <c r="I2725" s="8"/>
      <c r="N2725" s="23"/>
      <c r="O2725" s="24"/>
      <c r="P2725" s="19"/>
      <c r="Q2725" s="19"/>
      <c r="R2725" s="19"/>
      <c r="S2725" s="27"/>
      <c r="U2725" s="27"/>
      <c r="Y2725" s="9" t="s">
        <v>519</v>
      </c>
      <c r="Z2725" s="9" t="s">
        <v>462</v>
      </c>
      <c r="AA2725" s="9" t="s">
        <v>237</v>
      </c>
      <c r="AB2725" s="9">
        <v>5879256</v>
      </c>
      <c r="AC2725" s="9" t="s">
        <v>3507</v>
      </c>
      <c r="AD2725" s="9" t="s">
        <v>225</v>
      </c>
      <c r="AE2725" s="5">
        <f t="shared" si="106"/>
        <v>0</v>
      </c>
      <c r="AF2725" s="5" t="str">
        <f t="shared" si="107"/>
        <v>katA</v>
      </c>
      <c r="AG2725" s="153"/>
      <c r="AH2725" s="153"/>
      <c r="AI2725" t="s">
        <v>201</v>
      </c>
      <c r="AJ2725" t="s">
        <v>17878</v>
      </c>
      <c r="AK2725" s="9" t="str">
        <f>VLOOKUP(Y2725,zdroj!D:AJ,33,0)</f>
        <v>katA</v>
      </c>
    </row>
    <row r="2726" spans="8:37" x14ac:dyDescent="0.25">
      <c r="H2726" s="8"/>
      <c r="I2726" s="8"/>
      <c r="N2726" s="23"/>
      <c r="O2726" s="24"/>
      <c r="P2726" s="19"/>
      <c r="Q2726" s="19"/>
      <c r="R2726" s="19"/>
      <c r="S2726" s="27"/>
      <c r="U2726" s="27"/>
      <c r="Y2726" s="9" t="s">
        <v>524</v>
      </c>
      <c r="Z2726" s="9" t="s">
        <v>462</v>
      </c>
      <c r="AA2726" s="9" t="s">
        <v>198</v>
      </c>
      <c r="AB2726" s="9">
        <v>7989130</v>
      </c>
      <c r="AC2726" s="9" t="s">
        <v>3508</v>
      </c>
      <c r="AD2726" s="9" t="s">
        <v>231</v>
      </c>
      <c r="AE2726" s="5">
        <f t="shared" si="106"/>
        <v>0</v>
      </c>
      <c r="AF2726" s="5" t="str">
        <f t="shared" si="107"/>
        <v>katB</v>
      </c>
      <c r="AG2726" s="153"/>
      <c r="AH2726" s="153"/>
      <c r="AI2726" t="s">
        <v>195</v>
      </c>
      <c r="AJ2726" t="s">
        <v>340</v>
      </c>
      <c r="AK2726" s="9" t="str">
        <f>VLOOKUP(Y2726,zdroj!D:AJ,33,0)</f>
        <v>katB</v>
      </c>
    </row>
    <row r="2727" spans="8:37" x14ac:dyDescent="0.25">
      <c r="H2727" s="8"/>
      <c r="I2727" s="8"/>
      <c r="N2727" s="23"/>
      <c r="O2727" s="24"/>
      <c r="P2727" s="19"/>
      <c r="Q2727" s="19"/>
      <c r="R2727" s="19"/>
      <c r="S2727" s="27"/>
      <c r="U2727" s="27"/>
      <c r="Y2727" s="9" t="s">
        <v>524</v>
      </c>
      <c r="Z2727" s="9" t="s">
        <v>462</v>
      </c>
      <c r="AA2727" s="9" t="s">
        <v>198</v>
      </c>
      <c r="AB2727" s="9">
        <v>7989229</v>
      </c>
      <c r="AC2727" s="9" t="s">
        <v>3509</v>
      </c>
      <c r="AD2727" s="9" t="s">
        <v>231</v>
      </c>
      <c r="AE2727" s="5">
        <f t="shared" si="106"/>
        <v>0</v>
      </c>
      <c r="AF2727" s="5" t="str">
        <f t="shared" si="107"/>
        <v>katB</v>
      </c>
      <c r="AG2727" s="153"/>
      <c r="AH2727" s="153"/>
      <c r="AI2727" t="s">
        <v>195</v>
      </c>
      <c r="AJ2727" t="s">
        <v>340</v>
      </c>
      <c r="AK2727" s="9" t="str">
        <f>VLOOKUP(Y2727,zdroj!D:AJ,33,0)</f>
        <v>katB</v>
      </c>
    </row>
    <row r="2728" spans="8:37" x14ac:dyDescent="0.25">
      <c r="H2728" s="8"/>
      <c r="I2728" s="8"/>
      <c r="N2728" s="23"/>
      <c r="O2728" s="24"/>
      <c r="P2728" s="19"/>
      <c r="Q2728" s="19"/>
      <c r="R2728" s="19"/>
      <c r="S2728" s="27"/>
      <c r="U2728" s="27"/>
      <c r="Y2728" s="9" t="s">
        <v>524</v>
      </c>
      <c r="Z2728" s="9" t="s">
        <v>462</v>
      </c>
      <c r="AA2728" s="9" t="s">
        <v>198</v>
      </c>
      <c r="AB2728" s="9">
        <v>7989237</v>
      </c>
      <c r="AC2728" s="9" t="s">
        <v>3510</v>
      </c>
      <c r="AD2728" s="9" t="s">
        <v>231</v>
      </c>
      <c r="AE2728" s="5">
        <f t="shared" si="106"/>
        <v>0</v>
      </c>
      <c r="AF2728" s="5" t="str">
        <f t="shared" si="107"/>
        <v>katB</v>
      </c>
      <c r="AG2728" s="153"/>
      <c r="AH2728" s="153"/>
      <c r="AI2728" t="s">
        <v>195</v>
      </c>
      <c r="AJ2728" t="s">
        <v>340</v>
      </c>
      <c r="AK2728" s="9" t="str">
        <f>VLOOKUP(Y2728,zdroj!D:AJ,33,0)</f>
        <v>katB</v>
      </c>
    </row>
    <row r="2729" spans="8:37" x14ac:dyDescent="0.25">
      <c r="H2729" s="8"/>
      <c r="I2729" s="8"/>
      <c r="N2729" s="23"/>
      <c r="O2729" s="24"/>
      <c r="P2729" s="19"/>
      <c r="Q2729" s="19"/>
      <c r="R2729" s="19"/>
      <c r="S2729" s="27"/>
      <c r="U2729" s="27"/>
      <c r="Y2729" s="9" t="s">
        <v>524</v>
      </c>
      <c r="Z2729" s="9" t="s">
        <v>462</v>
      </c>
      <c r="AA2729" s="9" t="s">
        <v>198</v>
      </c>
      <c r="AB2729" s="9">
        <v>28161050</v>
      </c>
      <c r="AC2729" s="9" t="s">
        <v>3511</v>
      </c>
      <c r="AD2729" s="9" t="s">
        <v>231</v>
      </c>
      <c r="AE2729" s="5">
        <f t="shared" si="106"/>
        <v>0</v>
      </c>
      <c r="AF2729" s="5" t="str">
        <f t="shared" si="107"/>
        <v>katB</v>
      </c>
      <c r="AG2729" s="153"/>
      <c r="AH2729" s="153"/>
      <c r="AI2729" t="s">
        <v>195</v>
      </c>
      <c r="AJ2729" t="s">
        <v>340</v>
      </c>
      <c r="AK2729" s="9" t="str">
        <f>VLOOKUP(Y2729,zdroj!D:AJ,33,0)</f>
        <v>katB</v>
      </c>
    </row>
    <row r="2730" spans="8:37" x14ac:dyDescent="0.25">
      <c r="H2730" s="8"/>
      <c r="I2730" s="8"/>
      <c r="N2730" s="23"/>
      <c r="O2730" s="24"/>
      <c r="P2730" s="19"/>
      <c r="Q2730" s="19"/>
      <c r="R2730" s="19"/>
      <c r="S2730" s="27"/>
      <c r="U2730" s="27"/>
      <c r="Y2730" s="9" t="s">
        <v>524</v>
      </c>
      <c r="Z2730" s="9" t="s">
        <v>462</v>
      </c>
      <c r="AA2730" s="9" t="s">
        <v>198</v>
      </c>
      <c r="AB2730" s="9">
        <v>7989245</v>
      </c>
      <c r="AC2730" s="9" t="s">
        <v>3512</v>
      </c>
      <c r="AD2730" s="9" t="s">
        <v>231</v>
      </c>
      <c r="AE2730" s="5">
        <f t="shared" si="106"/>
        <v>0</v>
      </c>
      <c r="AF2730" s="5" t="str">
        <f t="shared" si="107"/>
        <v>katB</v>
      </c>
      <c r="AG2730" s="153"/>
      <c r="AH2730" s="153"/>
      <c r="AI2730" t="s">
        <v>195</v>
      </c>
      <c r="AJ2730" t="s">
        <v>340</v>
      </c>
      <c r="AK2730" s="9" t="str">
        <f>VLOOKUP(Y2730,zdroj!D:AJ,33,0)</f>
        <v>katB</v>
      </c>
    </row>
    <row r="2731" spans="8:37" x14ac:dyDescent="0.25">
      <c r="H2731" s="8"/>
      <c r="I2731" s="8"/>
      <c r="N2731" s="23"/>
      <c r="O2731" s="24"/>
      <c r="P2731" s="19"/>
      <c r="Q2731" s="19"/>
      <c r="R2731" s="19"/>
      <c r="S2731" s="27"/>
      <c r="U2731" s="27"/>
      <c r="Y2731" s="9" t="s">
        <v>524</v>
      </c>
      <c r="Z2731" s="9" t="s">
        <v>462</v>
      </c>
      <c r="AA2731" s="9" t="s">
        <v>198</v>
      </c>
      <c r="AB2731" s="9">
        <v>26639050</v>
      </c>
      <c r="AC2731" s="9" t="s">
        <v>3513</v>
      </c>
      <c r="AD2731" s="9" t="s">
        <v>231</v>
      </c>
      <c r="AE2731" s="5">
        <f t="shared" si="106"/>
        <v>0</v>
      </c>
      <c r="AF2731" s="5" t="str">
        <f t="shared" si="107"/>
        <v>katB</v>
      </c>
      <c r="AG2731" s="153"/>
      <c r="AH2731" s="153"/>
      <c r="AI2731" t="s">
        <v>195</v>
      </c>
      <c r="AJ2731" t="s">
        <v>340</v>
      </c>
      <c r="AK2731" s="9" t="str">
        <f>VLOOKUP(Y2731,zdroj!D:AJ,33,0)</f>
        <v>katB</v>
      </c>
    </row>
    <row r="2732" spans="8:37" x14ac:dyDescent="0.25">
      <c r="H2732" s="8"/>
      <c r="I2732" s="8"/>
      <c r="N2732" s="23"/>
      <c r="O2732" s="24"/>
      <c r="P2732" s="19"/>
      <c r="Q2732" s="19"/>
      <c r="R2732" s="19"/>
      <c r="S2732" s="27"/>
      <c r="U2732" s="27"/>
      <c r="Y2732" s="9" t="s">
        <v>524</v>
      </c>
      <c r="Z2732" s="9" t="s">
        <v>462</v>
      </c>
      <c r="AA2732" s="9" t="s">
        <v>198</v>
      </c>
      <c r="AB2732" s="9">
        <v>7989253</v>
      </c>
      <c r="AC2732" s="9" t="s">
        <v>3514</v>
      </c>
      <c r="AD2732" s="9" t="s">
        <v>231</v>
      </c>
      <c r="AE2732" s="5">
        <f t="shared" si="106"/>
        <v>0</v>
      </c>
      <c r="AF2732" s="5" t="str">
        <f t="shared" si="107"/>
        <v>katB</v>
      </c>
      <c r="AG2732" s="153"/>
      <c r="AH2732" s="153"/>
      <c r="AI2732" t="s">
        <v>195</v>
      </c>
      <c r="AJ2732" t="s">
        <v>340</v>
      </c>
      <c r="AK2732" s="9" t="str">
        <f>VLOOKUP(Y2732,zdroj!D:AJ,33,0)</f>
        <v>katB</v>
      </c>
    </row>
    <row r="2733" spans="8:37" x14ac:dyDescent="0.25">
      <c r="H2733" s="8"/>
      <c r="I2733" s="8"/>
      <c r="N2733" s="23"/>
      <c r="O2733" s="24"/>
      <c r="P2733" s="19"/>
      <c r="Q2733" s="19"/>
      <c r="R2733" s="19"/>
      <c r="S2733" s="27"/>
      <c r="U2733" s="27"/>
      <c r="Y2733" s="9" t="s">
        <v>524</v>
      </c>
      <c r="Z2733" s="9" t="s">
        <v>462</v>
      </c>
      <c r="AA2733" s="9" t="s">
        <v>198</v>
      </c>
      <c r="AB2733" s="9">
        <v>7989261</v>
      </c>
      <c r="AC2733" s="9" t="s">
        <v>3515</v>
      </c>
      <c r="AD2733" s="9" t="s">
        <v>231</v>
      </c>
      <c r="AE2733" s="5">
        <f t="shared" si="106"/>
        <v>0</v>
      </c>
      <c r="AF2733" s="5" t="str">
        <f t="shared" si="107"/>
        <v>katB</v>
      </c>
      <c r="AG2733" s="153"/>
      <c r="AH2733" s="153"/>
      <c r="AI2733" t="s">
        <v>195</v>
      </c>
      <c r="AJ2733" t="s">
        <v>340</v>
      </c>
      <c r="AK2733" s="9" t="str">
        <f>VLOOKUP(Y2733,zdroj!D:AJ,33,0)</f>
        <v>katB</v>
      </c>
    </row>
    <row r="2734" spans="8:37" x14ac:dyDescent="0.25">
      <c r="H2734" s="8"/>
      <c r="I2734" s="8"/>
      <c r="N2734" s="23"/>
      <c r="O2734" s="24"/>
      <c r="P2734" s="19"/>
      <c r="Q2734" s="19"/>
      <c r="R2734" s="19"/>
      <c r="S2734" s="27"/>
      <c r="U2734" s="27"/>
      <c r="Y2734" s="9" t="s">
        <v>524</v>
      </c>
      <c r="Z2734" s="9" t="s">
        <v>462</v>
      </c>
      <c r="AA2734" s="9" t="s">
        <v>198</v>
      </c>
      <c r="AB2734" s="9">
        <v>7989270</v>
      </c>
      <c r="AC2734" s="9" t="s">
        <v>3516</v>
      </c>
      <c r="AD2734" s="9" t="s">
        <v>231</v>
      </c>
      <c r="AE2734" s="5">
        <f t="shared" si="106"/>
        <v>0</v>
      </c>
      <c r="AF2734" s="5" t="str">
        <f t="shared" si="107"/>
        <v>katB</v>
      </c>
      <c r="AG2734" s="153"/>
      <c r="AH2734" s="153"/>
      <c r="AI2734" t="s">
        <v>195</v>
      </c>
      <c r="AJ2734" t="s">
        <v>340</v>
      </c>
      <c r="AK2734" s="9" t="str">
        <f>VLOOKUP(Y2734,zdroj!D:AJ,33,0)</f>
        <v>katB</v>
      </c>
    </row>
    <row r="2735" spans="8:37" x14ac:dyDescent="0.25">
      <c r="H2735" s="8"/>
      <c r="I2735" s="8"/>
      <c r="N2735" s="23"/>
      <c r="O2735" s="24"/>
      <c r="P2735" s="19"/>
      <c r="Q2735" s="19"/>
      <c r="R2735" s="19"/>
      <c r="S2735" s="27"/>
      <c r="U2735" s="27"/>
      <c r="Y2735" s="9" t="s">
        <v>524</v>
      </c>
      <c r="Z2735" s="9" t="s">
        <v>462</v>
      </c>
      <c r="AA2735" s="9" t="s">
        <v>198</v>
      </c>
      <c r="AB2735" s="9">
        <v>7989288</v>
      </c>
      <c r="AC2735" s="9" t="s">
        <v>3517</v>
      </c>
      <c r="AD2735" s="9" t="s">
        <v>231</v>
      </c>
      <c r="AE2735" s="5">
        <f t="shared" si="106"/>
        <v>0</v>
      </c>
      <c r="AF2735" s="5" t="str">
        <f t="shared" si="107"/>
        <v>katB</v>
      </c>
      <c r="AG2735" s="153"/>
      <c r="AH2735" s="153"/>
      <c r="AI2735" t="s">
        <v>195</v>
      </c>
      <c r="AJ2735" t="s">
        <v>340</v>
      </c>
      <c r="AK2735" s="9" t="str">
        <f>VLOOKUP(Y2735,zdroj!D:AJ,33,0)</f>
        <v>katB</v>
      </c>
    </row>
    <row r="2736" spans="8:37" x14ac:dyDescent="0.25">
      <c r="H2736" s="8"/>
      <c r="I2736" s="8"/>
      <c r="N2736" s="23"/>
      <c r="O2736" s="24"/>
      <c r="P2736" s="19"/>
      <c r="Q2736" s="19"/>
      <c r="R2736" s="19"/>
      <c r="S2736" s="27"/>
      <c r="U2736" s="27"/>
      <c r="Y2736" s="9" t="s">
        <v>524</v>
      </c>
      <c r="Z2736" s="9" t="s">
        <v>462</v>
      </c>
      <c r="AA2736" s="9" t="s">
        <v>198</v>
      </c>
      <c r="AB2736" s="9">
        <v>7989296</v>
      </c>
      <c r="AC2736" s="9" t="s">
        <v>3518</v>
      </c>
      <c r="AD2736" s="9" t="s">
        <v>231</v>
      </c>
      <c r="AE2736" s="5">
        <f t="shared" si="106"/>
        <v>0</v>
      </c>
      <c r="AF2736" s="5" t="str">
        <f t="shared" si="107"/>
        <v>katB</v>
      </c>
      <c r="AG2736" s="153"/>
      <c r="AH2736" s="153"/>
      <c r="AI2736" t="s">
        <v>195</v>
      </c>
      <c r="AJ2736" t="s">
        <v>340</v>
      </c>
      <c r="AK2736" s="9" t="str">
        <f>VLOOKUP(Y2736,zdroj!D:AJ,33,0)</f>
        <v>katB</v>
      </c>
    </row>
    <row r="2737" spans="8:37" x14ac:dyDescent="0.25">
      <c r="H2737" s="8"/>
      <c r="I2737" s="8"/>
      <c r="N2737" s="23"/>
      <c r="O2737" s="24"/>
      <c r="P2737" s="19"/>
      <c r="Q2737" s="19"/>
      <c r="R2737" s="19"/>
      <c r="S2737" s="27"/>
      <c r="U2737" s="27"/>
      <c r="Y2737" s="9" t="s">
        <v>524</v>
      </c>
      <c r="Z2737" s="9" t="s">
        <v>462</v>
      </c>
      <c r="AA2737" s="9" t="s">
        <v>198</v>
      </c>
      <c r="AB2737" s="9">
        <v>7989300</v>
      </c>
      <c r="AC2737" s="9" t="s">
        <v>3519</v>
      </c>
      <c r="AD2737" s="9" t="s">
        <v>231</v>
      </c>
      <c r="AE2737" s="5">
        <f t="shared" si="106"/>
        <v>0</v>
      </c>
      <c r="AF2737" s="5" t="str">
        <f t="shared" si="107"/>
        <v>katB</v>
      </c>
      <c r="AG2737" s="153"/>
      <c r="AH2737" s="153"/>
      <c r="AI2737" t="s">
        <v>195</v>
      </c>
      <c r="AJ2737" t="s">
        <v>340</v>
      </c>
      <c r="AK2737" s="9" t="str">
        <f>VLOOKUP(Y2737,zdroj!D:AJ,33,0)</f>
        <v>katB</v>
      </c>
    </row>
    <row r="2738" spans="8:37" x14ac:dyDescent="0.25">
      <c r="H2738" s="8"/>
      <c r="I2738" s="8"/>
      <c r="N2738" s="23"/>
      <c r="O2738" s="24"/>
      <c r="P2738" s="19"/>
      <c r="Q2738" s="19"/>
      <c r="R2738" s="19"/>
      <c r="S2738" s="27"/>
      <c r="U2738" s="27"/>
      <c r="Y2738" s="9" t="s">
        <v>524</v>
      </c>
      <c r="Z2738" s="9" t="s">
        <v>462</v>
      </c>
      <c r="AA2738" s="9" t="s">
        <v>198</v>
      </c>
      <c r="AB2738" s="9">
        <v>7989148</v>
      </c>
      <c r="AC2738" s="9" t="s">
        <v>3520</v>
      </c>
      <c r="AD2738" s="9" t="s">
        <v>231</v>
      </c>
      <c r="AE2738" s="5">
        <f t="shared" si="106"/>
        <v>0</v>
      </c>
      <c r="AF2738" s="5" t="str">
        <f t="shared" si="107"/>
        <v>katB</v>
      </c>
      <c r="AG2738" s="153"/>
      <c r="AH2738" s="153"/>
      <c r="AI2738" t="s">
        <v>195</v>
      </c>
      <c r="AJ2738" t="s">
        <v>340</v>
      </c>
      <c r="AK2738" s="9" t="str">
        <f>VLOOKUP(Y2738,zdroj!D:AJ,33,0)</f>
        <v>katB</v>
      </c>
    </row>
    <row r="2739" spans="8:37" x14ac:dyDescent="0.25">
      <c r="H2739" s="8"/>
      <c r="I2739" s="8"/>
      <c r="N2739" s="23"/>
      <c r="O2739" s="24"/>
      <c r="P2739" s="19"/>
      <c r="Q2739" s="19"/>
      <c r="R2739" s="19"/>
      <c r="S2739" s="27"/>
      <c r="U2739" s="27"/>
      <c r="Y2739" s="9" t="s">
        <v>524</v>
      </c>
      <c r="Z2739" s="9" t="s">
        <v>462</v>
      </c>
      <c r="AA2739" s="9" t="s">
        <v>198</v>
      </c>
      <c r="AB2739" s="9">
        <v>7989326</v>
      </c>
      <c r="AC2739" s="9" t="s">
        <v>3521</v>
      </c>
      <c r="AD2739" s="9" t="s">
        <v>231</v>
      </c>
      <c r="AE2739" s="5">
        <f t="shared" si="106"/>
        <v>0</v>
      </c>
      <c r="AF2739" s="5" t="str">
        <f t="shared" si="107"/>
        <v>katB</v>
      </c>
      <c r="AG2739" s="153"/>
      <c r="AH2739" s="153"/>
      <c r="AI2739" t="s">
        <v>195</v>
      </c>
      <c r="AJ2739" t="s">
        <v>340</v>
      </c>
      <c r="AK2739" s="9" t="str">
        <f>VLOOKUP(Y2739,zdroj!D:AJ,33,0)</f>
        <v>katB</v>
      </c>
    </row>
    <row r="2740" spans="8:37" x14ac:dyDescent="0.25">
      <c r="H2740" s="8"/>
      <c r="I2740" s="8"/>
      <c r="N2740" s="23"/>
      <c r="O2740" s="24"/>
      <c r="P2740" s="19"/>
      <c r="Q2740" s="19"/>
      <c r="R2740" s="19"/>
      <c r="S2740" s="27"/>
      <c r="U2740" s="27"/>
      <c r="Y2740" s="9" t="s">
        <v>524</v>
      </c>
      <c r="Z2740" s="9" t="s">
        <v>462</v>
      </c>
      <c r="AA2740" s="9" t="s">
        <v>198</v>
      </c>
      <c r="AB2740" s="9">
        <v>7989334</v>
      </c>
      <c r="AC2740" s="9" t="s">
        <v>3522</v>
      </c>
      <c r="AD2740" s="9" t="s">
        <v>231</v>
      </c>
      <c r="AE2740" s="5">
        <f t="shared" si="106"/>
        <v>0</v>
      </c>
      <c r="AF2740" s="5" t="str">
        <f t="shared" si="107"/>
        <v>katB</v>
      </c>
      <c r="AG2740" s="153"/>
      <c r="AH2740" s="153"/>
      <c r="AI2740" t="s">
        <v>195</v>
      </c>
      <c r="AJ2740" t="s">
        <v>340</v>
      </c>
      <c r="AK2740" s="9" t="str">
        <f>VLOOKUP(Y2740,zdroj!D:AJ,33,0)</f>
        <v>katB</v>
      </c>
    </row>
    <row r="2741" spans="8:37" x14ac:dyDescent="0.25">
      <c r="H2741" s="8"/>
      <c r="I2741" s="8"/>
      <c r="N2741" s="23"/>
      <c r="O2741" s="24"/>
      <c r="P2741" s="19"/>
      <c r="Q2741" s="19"/>
      <c r="R2741" s="19"/>
      <c r="S2741" s="27"/>
      <c r="U2741" s="27"/>
      <c r="Y2741" s="9" t="s">
        <v>524</v>
      </c>
      <c r="Z2741" s="9" t="s">
        <v>462</v>
      </c>
      <c r="AA2741" s="9" t="s">
        <v>198</v>
      </c>
      <c r="AB2741" s="9">
        <v>7989342</v>
      </c>
      <c r="AC2741" s="9" t="s">
        <v>3523</v>
      </c>
      <c r="AD2741" s="9" t="s">
        <v>231</v>
      </c>
      <c r="AE2741" s="5">
        <f t="shared" si="106"/>
        <v>0</v>
      </c>
      <c r="AF2741" s="5" t="str">
        <f t="shared" si="107"/>
        <v>katB</v>
      </c>
      <c r="AG2741" s="153"/>
      <c r="AH2741" s="153"/>
      <c r="AI2741" t="s">
        <v>195</v>
      </c>
      <c r="AJ2741" t="s">
        <v>340</v>
      </c>
      <c r="AK2741" s="9" t="str">
        <f>VLOOKUP(Y2741,zdroj!D:AJ,33,0)</f>
        <v>katB</v>
      </c>
    </row>
    <row r="2742" spans="8:37" x14ac:dyDescent="0.25">
      <c r="H2742" s="8"/>
      <c r="I2742" s="8"/>
      <c r="N2742" s="23"/>
      <c r="O2742" s="24"/>
      <c r="P2742" s="19"/>
      <c r="Q2742" s="19"/>
      <c r="R2742" s="19"/>
      <c r="S2742" s="27"/>
      <c r="U2742" s="27"/>
      <c r="Y2742" s="9" t="s">
        <v>524</v>
      </c>
      <c r="Z2742" s="9" t="s">
        <v>462</v>
      </c>
      <c r="AA2742" s="9" t="s">
        <v>198</v>
      </c>
      <c r="AB2742" s="9">
        <v>7989369</v>
      </c>
      <c r="AC2742" s="9" t="s">
        <v>3524</v>
      </c>
      <c r="AD2742" s="9" t="s">
        <v>231</v>
      </c>
      <c r="AE2742" s="5">
        <f t="shared" si="106"/>
        <v>0</v>
      </c>
      <c r="AF2742" s="5" t="str">
        <f t="shared" si="107"/>
        <v>katB</v>
      </c>
      <c r="AG2742" s="153"/>
      <c r="AH2742" s="153"/>
      <c r="AI2742" t="s">
        <v>195</v>
      </c>
      <c r="AJ2742" t="s">
        <v>340</v>
      </c>
      <c r="AK2742" s="9" t="str">
        <f>VLOOKUP(Y2742,zdroj!D:AJ,33,0)</f>
        <v>katB</v>
      </c>
    </row>
    <row r="2743" spans="8:37" x14ac:dyDescent="0.25">
      <c r="H2743" s="8"/>
      <c r="I2743" s="8"/>
      <c r="N2743" s="23"/>
      <c r="O2743" s="24"/>
      <c r="P2743" s="19"/>
      <c r="Q2743" s="19"/>
      <c r="R2743" s="19"/>
      <c r="S2743" s="27"/>
      <c r="U2743" s="27"/>
      <c r="Y2743" s="9" t="s">
        <v>524</v>
      </c>
      <c r="Z2743" s="9" t="s">
        <v>462</v>
      </c>
      <c r="AA2743" s="9" t="s">
        <v>198</v>
      </c>
      <c r="AB2743" s="9">
        <v>7989377</v>
      </c>
      <c r="AC2743" s="9" t="s">
        <v>3525</v>
      </c>
      <c r="AD2743" s="9" t="s">
        <v>231</v>
      </c>
      <c r="AE2743" s="5">
        <f t="shared" si="106"/>
        <v>0</v>
      </c>
      <c r="AF2743" s="5" t="str">
        <f t="shared" si="107"/>
        <v>katB</v>
      </c>
      <c r="AG2743" s="153"/>
      <c r="AH2743" s="153"/>
      <c r="AI2743" t="s">
        <v>195</v>
      </c>
      <c r="AJ2743" t="s">
        <v>340</v>
      </c>
      <c r="AK2743" s="9" t="str">
        <f>VLOOKUP(Y2743,zdroj!D:AJ,33,0)</f>
        <v>katB</v>
      </c>
    </row>
    <row r="2744" spans="8:37" x14ac:dyDescent="0.25">
      <c r="H2744" s="8"/>
      <c r="I2744" s="8"/>
      <c r="N2744" s="23"/>
      <c r="O2744" s="24"/>
      <c r="P2744" s="19"/>
      <c r="Q2744" s="19"/>
      <c r="R2744" s="19"/>
      <c r="S2744" s="27"/>
      <c r="U2744" s="27"/>
      <c r="Y2744" s="9" t="s">
        <v>524</v>
      </c>
      <c r="Z2744" s="9" t="s">
        <v>462</v>
      </c>
      <c r="AA2744" s="9" t="s">
        <v>198</v>
      </c>
      <c r="AB2744" s="9">
        <v>7989385</v>
      </c>
      <c r="AC2744" s="9" t="s">
        <v>3526</v>
      </c>
      <c r="AD2744" s="9" t="s">
        <v>231</v>
      </c>
      <c r="AE2744" s="5">
        <f t="shared" si="106"/>
        <v>0</v>
      </c>
      <c r="AF2744" s="5" t="str">
        <f t="shared" si="107"/>
        <v>katB</v>
      </c>
      <c r="AG2744" s="153"/>
      <c r="AH2744" s="153"/>
      <c r="AI2744" t="s">
        <v>195</v>
      </c>
      <c r="AJ2744" t="s">
        <v>340</v>
      </c>
      <c r="AK2744" s="9" t="str">
        <f>VLOOKUP(Y2744,zdroj!D:AJ,33,0)</f>
        <v>katB</v>
      </c>
    </row>
    <row r="2745" spans="8:37" x14ac:dyDescent="0.25">
      <c r="H2745" s="8"/>
      <c r="I2745" s="8"/>
      <c r="N2745" s="23"/>
      <c r="O2745" s="24"/>
      <c r="P2745" s="19"/>
      <c r="Q2745" s="19"/>
      <c r="R2745" s="19"/>
      <c r="S2745" s="27"/>
      <c r="U2745" s="27"/>
      <c r="Y2745" s="9" t="s">
        <v>524</v>
      </c>
      <c r="Z2745" s="9" t="s">
        <v>462</v>
      </c>
      <c r="AA2745" s="9" t="s">
        <v>198</v>
      </c>
      <c r="AB2745" s="9">
        <v>7989407</v>
      </c>
      <c r="AC2745" s="9" t="s">
        <v>3527</v>
      </c>
      <c r="AD2745" s="9" t="s">
        <v>231</v>
      </c>
      <c r="AE2745" s="5">
        <f t="shared" si="106"/>
        <v>0</v>
      </c>
      <c r="AF2745" s="5" t="str">
        <f t="shared" si="107"/>
        <v>katB</v>
      </c>
      <c r="AG2745" s="153"/>
      <c r="AH2745" s="153"/>
      <c r="AI2745" t="s">
        <v>195</v>
      </c>
      <c r="AJ2745" t="s">
        <v>340</v>
      </c>
      <c r="AK2745" s="9" t="str">
        <f>VLOOKUP(Y2745,zdroj!D:AJ,33,0)</f>
        <v>katB</v>
      </c>
    </row>
    <row r="2746" spans="8:37" x14ac:dyDescent="0.25">
      <c r="H2746" s="8"/>
      <c r="I2746" s="8"/>
      <c r="N2746" s="23"/>
      <c r="O2746" s="24"/>
      <c r="P2746" s="19"/>
      <c r="Q2746" s="19"/>
      <c r="R2746" s="19"/>
      <c r="S2746" s="27"/>
      <c r="U2746" s="27"/>
      <c r="Y2746" s="9" t="s">
        <v>524</v>
      </c>
      <c r="Z2746" s="9" t="s">
        <v>462</v>
      </c>
      <c r="AA2746" s="9" t="s">
        <v>198</v>
      </c>
      <c r="AB2746" s="9">
        <v>7989156</v>
      </c>
      <c r="AC2746" s="9" t="s">
        <v>3528</v>
      </c>
      <c r="AD2746" s="9" t="s">
        <v>231</v>
      </c>
      <c r="AE2746" s="5">
        <f t="shared" si="106"/>
        <v>0</v>
      </c>
      <c r="AF2746" s="5" t="str">
        <f t="shared" si="107"/>
        <v>katB</v>
      </c>
      <c r="AG2746" s="153"/>
      <c r="AH2746" s="153"/>
      <c r="AI2746" t="s">
        <v>195</v>
      </c>
      <c r="AJ2746" t="s">
        <v>340</v>
      </c>
      <c r="AK2746" s="9" t="str">
        <f>VLOOKUP(Y2746,zdroj!D:AJ,33,0)</f>
        <v>katB</v>
      </c>
    </row>
    <row r="2747" spans="8:37" x14ac:dyDescent="0.25">
      <c r="H2747" s="8"/>
      <c r="I2747" s="8"/>
      <c r="N2747" s="23"/>
      <c r="O2747" s="24"/>
      <c r="P2747" s="19"/>
      <c r="Q2747" s="19"/>
      <c r="R2747" s="19"/>
      <c r="S2747" s="27"/>
      <c r="U2747" s="27"/>
      <c r="Y2747" s="9" t="s">
        <v>524</v>
      </c>
      <c r="Z2747" s="9" t="s">
        <v>462</v>
      </c>
      <c r="AA2747" s="9" t="s">
        <v>198</v>
      </c>
      <c r="AB2747" s="9">
        <v>7989474</v>
      </c>
      <c r="AC2747" s="9" t="s">
        <v>3529</v>
      </c>
      <c r="AD2747" s="9" t="s">
        <v>231</v>
      </c>
      <c r="AE2747" s="5">
        <f t="shared" si="106"/>
        <v>0</v>
      </c>
      <c r="AF2747" s="5" t="str">
        <f t="shared" si="107"/>
        <v>katB</v>
      </c>
      <c r="AG2747" s="153"/>
      <c r="AH2747" s="153"/>
      <c r="AI2747" t="s">
        <v>195</v>
      </c>
      <c r="AJ2747" t="s">
        <v>340</v>
      </c>
      <c r="AK2747" s="9" t="str">
        <f>VLOOKUP(Y2747,zdroj!D:AJ,33,0)</f>
        <v>katB</v>
      </c>
    </row>
    <row r="2748" spans="8:37" x14ac:dyDescent="0.25">
      <c r="H2748" s="8"/>
      <c r="I2748" s="8"/>
      <c r="N2748" s="23"/>
      <c r="O2748" s="24"/>
      <c r="P2748" s="19"/>
      <c r="Q2748" s="19"/>
      <c r="R2748" s="19"/>
      <c r="S2748" s="27"/>
      <c r="U2748" s="27"/>
      <c r="Y2748" s="9" t="s">
        <v>524</v>
      </c>
      <c r="Z2748" s="9" t="s">
        <v>462</v>
      </c>
      <c r="AA2748" s="9" t="s">
        <v>198</v>
      </c>
      <c r="AB2748" s="9">
        <v>7989482</v>
      </c>
      <c r="AC2748" s="9" t="s">
        <v>3530</v>
      </c>
      <c r="AD2748" s="9" t="s">
        <v>231</v>
      </c>
      <c r="AE2748" s="5">
        <f t="shared" si="106"/>
        <v>0</v>
      </c>
      <c r="AF2748" s="5" t="str">
        <f t="shared" si="107"/>
        <v>katB</v>
      </c>
      <c r="AG2748" s="153"/>
      <c r="AH2748" s="153"/>
      <c r="AI2748" t="s">
        <v>195</v>
      </c>
      <c r="AJ2748" t="s">
        <v>340</v>
      </c>
      <c r="AK2748" s="9" t="str">
        <f>VLOOKUP(Y2748,zdroj!D:AJ,33,0)</f>
        <v>katB</v>
      </c>
    </row>
    <row r="2749" spans="8:37" x14ac:dyDescent="0.25">
      <c r="H2749" s="8"/>
      <c r="I2749" s="8"/>
      <c r="N2749" s="23"/>
      <c r="O2749" s="24"/>
      <c r="P2749" s="19"/>
      <c r="Q2749" s="19"/>
      <c r="R2749" s="19"/>
      <c r="S2749" s="27"/>
      <c r="U2749" s="27"/>
      <c r="Y2749" s="9" t="s">
        <v>524</v>
      </c>
      <c r="Z2749" s="9" t="s">
        <v>462</v>
      </c>
      <c r="AA2749" s="9" t="s">
        <v>198</v>
      </c>
      <c r="AB2749" s="9">
        <v>7989491</v>
      </c>
      <c r="AC2749" s="9" t="s">
        <v>3531</v>
      </c>
      <c r="AD2749" s="9" t="s">
        <v>231</v>
      </c>
      <c r="AE2749" s="5">
        <f t="shared" si="106"/>
        <v>0</v>
      </c>
      <c r="AF2749" s="5" t="str">
        <f t="shared" si="107"/>
        <v>katB</v>
      </c>
      <c r="AG2749" s="153"/>
      <c r="AH2749" s="153"/>
      <c r="AI2749" t="s">
        <v>195</v>
      </c>
      <c r="AJ2749" t="s">
        <v>340</v>
      </c>
      <c r="AK2749" s="9" t="str">
        <f>VLOOKUP(Y2749,zdroj!D:AJ,33,0)</f>
        <v>katB</v>
      </c>
    </row>
    <row r="2750" spans="8:37" x14ac:dyDescent="0.25">
      <c r="H2750" s="8"/>
      <c r="I2750" s="8"/>
      <c r="N2750" s="23"/>
      <c r="O2750" s="24"/>
      <c r="P2750" s="19"/>
      <c r="Q2750" s="19"/>
      <c r="R2750" s="19"/>
      <c r="S2750" s="27"/>
      <c r="U2750" s="27"/>
      <c r="Y2750" s="9" t="s">
        <v>524</v>
      </c>
      <c r="Z2750" s="9" t="s">
        <v>462</v>
      </c>
      <c r="AA2750" s="9" t="s">
        <v>198</v>
      </c>
      <c r="AB2750" s="9">
        <v>7989504</v>
      </c>
      <c r="AC2750" s="9" t="s">
        <v>3532</v>
      </c>
      <c r="AD2750" s="9" t="s">
        <v>231</v>
      </c>
      <c r="AE2750" s="5">
        <f t="shared" si="106"/>
        <v>0</v>
      </c>
      <c r="AF2750" s="5" t="str">
        <f t="shared" si="107"/>
        <v>katB</v>
      </c>
      <c r="AG2750" s="153"/>
      <c r="AH2750" s="153"/>
      <c r="AI2750" t="s">
        <v>195</v>
      </c>
      <c r="AJ2750" t="s">
        <v>340</v>
      </c>
      <c r="AK2750" s="9" t="str">
        <f>VLOOKUP(Y2750,zdroj!D:AJ,33,0)</f>
        <v>katB</v>
      </c>
    </row>
    <row r="2751" spans="8:37" x14ac:dyDescent="0.25">
      <c r="H2751" s="8"/>
      <c r="I2751" s="8"/>
      <c r="N2751" s="23"/>
      <c r="O2751" s="24"/>
      <c r="P2751" s="19"/>
      <c r="Q2751" s="19"/>
      <c r="R2751" s="19"/>
      <c r="S2751" s="27"/>
      <c r="U2751" s="27"/>
      <c r="Y2751" s="9" t="s">
        <v>524</v>
      </c>
      <c r="Z2751" s="9" t="s">
        <v>462</v>
      </c>
      <c r="AA2751" s="9" t="s">
        <v>198</v>
      </c>
      <c r="AB2751" s="9">
        <v>7989164</v>
      </c>
      <c r="AC2751" s="9" t="s">
        <v>3533</v>
      </c>
      <c r="AD2751" s="9" t="s">
        <v>231</v>
      </c>
      <c r="AE2751" s="5">
        <f t="shared" si="106"/>
        <v>0</v>
      </c>
      <c r="AF2751" s="5" t="str">
        <f t="shared" si="107"/>
        <v>katB</v>
      </c>
      <c r="AG2751" s="153"/>
      <c r="AH2751" s="153"/>
      <c r="AI2751" t="s">
        <v>195</v>
      </c>
      <c r="AJ2751" t="s">
        <v>340</v>
      </c>
      <c r="AK2751" s="9" t="str">
        <f>VLOOKUP(Y2751,zdroj!D:AJ,33,0)</f>
        <v>katB</v>
      </c>
    </row>
    <row r="2752" spans="8:37" x14ac:dyDescent="0.25">
      <c r="H2752" s="8"/>
      <c r="I2752" s="8"/>
      <c r="N2752" s="23"/>
      <c r="O2752" s="24"/>
      <c r="P2752" s="19"/>
      <c r="Q2752" s="19"/>
      <c r="R2752" s="19"/>
      <c r="S2752" s="27"/>
      <c r="U2752" s="27"/>
      <c r="Y2752" s="9" t="s">
        <v>524</v>
      </c>
      <c r="Z2752" s="9" t="s">
        <v>462</v>
      </c>
      <c r="AA2752" s="9" t="s">
        <v>198</v>
      </c>
      <c r="AB2752" s="9">
        <v>7989512</v>
      </c>
      <c r="AC2752" s="9" t="s">
        <v>3534</v>
      </c>
      <c r="AD2752" s="9" t="s">
        <v>231</v>
      </c>
      <c r="AE2752" s="5">
        <f t="shared" si="106"/>
        <v>0</v>
      </c>
      <c r="AF2752" s="5" t="str">
        <f t="shared" si="107"/>
        <v>katB</v>
      </c>
      <c r="AG2752" s="153"/>
      <c r="AH2752" s="153"/>
      <c r="AI2752" t="s">
        <v>195</v>
      </c>
      <c r="AJ2752" t="s">
        <v>340</v>
      </c>
      <c r="AK2752" s="9" t="str">
        <f>VLOOKUP(Y2752,zdroj!D:AJ,33,0)</f>
        <v>katB</v>
      </c>
    </row>
    <row r="2753" spans="8:37" x14ac:dyDescent="0.25">
      <c r="H2753" s="8"/>
      <c r="I2753" s="8"/>
      <c r="N2753" s="23"/>
      <c r="O2753" s="24"/>
      <c r="P2753" s="19"/>
      <c r="Q2753" s="19"/>
      <c r="R2753" s="19"/>
      <c r="S2753" s="27"/>
      <c r="U2753" s="27"/>
      <c r="Y2753" s="9" t="s">
        <v>524</v>
      </c>
      <c r="Z2753" s="9" t="s">
        <v>462</v>
      </c>
      <c r="AA2753" s="9" t="s">
        <v>198</v>
      </c>
      <c r="AB2753" s="9">
        <v>7989598</v>
      </c>
      <c r="AC2753" s="9" t="s">
        <v>3535</v>
      </c>
      <c r="AD2753" s="9" t="s">
        <v>231</v>
      </c>
      <c r="AE2753" s="5">
        <f t="shared" si="106"/>
        <v>0</v>
      </c>
      <c r="AF2753" s="5" t="str">
        <f t="shared" si="107"/>
        <v>katB</v>
      </c>
      <c r="AG2753" s="153"/>
      <c r="AH2753" s="153"/>
      <c r="AI2753" t="s">
        <v>195</v>
      </c>
      <c r="AJ2753" t="s">
        <v>340</v>
      </c>
      <c r="AK2753" s="9" t="str">
        <f>VLOOKUP(Y2753,zdroj!D:AJ,33,0)</f>
        <v>katB</v>
      </c>
    </row>
    <row r="2754" spans="8:37" x14ac:dyDescent="0.25">
      <c r="H2754" s="8"/>
      <c r="I2754" s="8"/>
      <c r="N2754" s="23"/>
      <c r="O2754" s="24"/>
      <c r="P2754" s="19"/>
      <c r="Q2754" s="19"/>
      <c r="R2754" s="19"/>
      <c r="S2754" s="27"/>
      <c r="U2754" s="27"/>
      <c r="Y2754" s="9" t="s">
        <v>524</v>
      </c>
      <c r="Z2754" s="9" t="s">
        <v>462</v>
      </c>
      <c r="AA2754" s="9" t="s">
        <v>198</v>
      </c>
      <c r="AB2754" s="9">
        <v>7989601</v>
      </c>
      <c r="AC2754" s="9" t="s">
        <v>3536</v>
      </c>
      <c r="AD2754" s="9" t="s">
        <v>231</v>
      </c>
      <c r="AE2754" s="5">
        <f t="shared" si="106"/>
        <v>0</v>
      </c>
      <c r="AF2754" s="5" t="str">
        <f t="shared" si="107"/>
        <v>katB</v>
      </c>
      <c r="AG2754" s="153"/>
      <c r="AH2754" s="153"/>
      <c r="AI2754" t="s">
        <v>195</v>
      </c>
      <c r="AJ2754" t="s">
        <v>340</v>
      </c>
      <c r="AK2754" s="9" t="str">
        <f>VLOOKUP(Y2754,zdroj!D:AJ,33,0)</f>
        <v>katB</v>
      </c>
    </row>
    <row r="2755" spans="8:37" x14ac:dyDescent="0.25">
      <c r="H2755" s="8"/>
      <c r="I2755" s="8"/>
      <c r="N2755" s="23"/>
      <c r="O2755" s="24"/>
      <c r="P2755" s="19"/>
      <c r="Q2755" s="19"/>
      <c r="R2755" s="19"/>
      <c r="S2755" s="27"/>
      <c r="U2755" s="27"/>
      <c r="Y2755" s="9" t="s">
        <v>524</v>
      </c>
      <c r="Z2755" s="9" t="s">
        <v>462</v>
      </c>
      <c r="AA2755" s="9" t="s">
        <v>198</v>
      </c>
      <c r="AB2755" s="9">
        <v>7989172</v>
      </c>
      <c r="AC2755" s="9" t="s">
        <v>3537</v>
      </c>
      <c r="AD2755" s="9" t="s">
        <v>231</v>
      </c>
      <c r="AE2755" s="5">
        <f t="shared" si="106"/>
        <v>0</v>
      </c>
      <c r="AF2755" s="5" t="str">
        <f t="shared" si="107"/>
        <v>katB</v>
      </c>
      <c r="AG2755" s="153"/>
      <c r="AH2755" s="153"/>
      <c r="AI2755" t="s">
        <v>195</v>
      </c>
      <c r="AJ2755" t="s">
        <v>340</v>
      </c>
      <c r="AK2755" s="9" t="str">
        <f>VLOOKUP(Y2755,zdroj!D:AJ,33,0)</f>
        <v>katB</v>
      </c>
    </row>
    <row r="2756" spans="8:37" x14ac:dyDescent="0.25">
      <c r="H2756" s="8"/>
      <c r="I2756" s="8"/>
      <c r="N2756" s="23"/>
      <c r="O2756" s="24"/>
      <c r="P2756" s="19"/>
      <c r="Q2756" s="19"/>
      <c r="R2756" s="19"/>
      <c r="S2756" s="27"/>
      <c r="U2756" s="27"/>
      <c r="Y2756" s="9" t="s">
        <v>524</v>
      </c>
      <c r="Z2756" s="9" t="s">
        <v>462</v>
      </c>
      <c r="AA2756" s="9" t="s">
        <v>198</v>
      </c>
      <c r="AB2756" s="9">
        <v>7989610</v>
      </c>
      <c r="AC2756" s="9" t="s">
        <v>3538</v>
      </c>
      <c r="AD2756" s="9" t="s">
        <v>231</v>
      </c>
      <c r="AE2756" s="5">
        <f t="shared" si="106"/>
        <v>0</v>
      </c>
      <c r="AF2756" s="5" t="str">
        <f t="shared" si="107"/>
        <v>katB</v>
      </c>
      <c r="AG2756" s="153"/>
      <c r="AH2756" s="153"/>
      <c r="AI2756" t="s">
        <v>195</v>
      </c>
      <c r="AJ2756" t="s">
        <v>340</v>
      </c>
      <c r="AK2756" s="9" t="str">
        <f>VLOOKUP(Y2756,zdroj!D:AJ,33,0)</f>
        <v>katB</v>
      </c>
    </row>
    <row r="2757" spans="8:37" x14ac:dyDescent="0.25">
      <c r="H2757" s="8"/>
      <c r="I2757" s="8"/>
      <c r="N2757" s="23"/>
      <c r="O2757" s="24"/>
      <c r="P2757" s="19"/>
      <c r="Q2757" s="19"/>
      <c r="R2757" s="19"/>
      <c r="S2757" s="27"/>
      <c r="U2757" s="27"/>
      <c r="Y2757" s="9" t="s">
        <v>524</v>
      </c>
      <c r="Z2757" s="9" t="s">
        <v>462</v>
      </c>
      <c r="AA2757" s="9" t="s">
        <v>198</v>
      </c>
      <c r="AB2757" s="9">
        <v>7989636</v>
      </c>
      <c r="AC2757" s="9" t="s">
        <v>3539</v>
      </c>
      <c r="AD2757" s="9" t="s">
        <v>231</v>
      </c>
      <c r="AE2757" s="5">
        <f t="shared" si="106"/>
        <v>0</v>
      </c>
      <c r="AF2757" s="5" t="str">
        <f t="shared" si="107"/>
        <v>katB</v>
      </c>
      <c r="AG2757" s="153"/>
      <c r="AH2757" s="153"/>
      <c r="AI2757" t="s">
        <v>195</v>
      </c>
      <c r="AJ2757" t="s">
        <v>340</v>
      </c>
      <c r="AK2757" s="9" t="str">
        <f>VLOOKUP(Y2757,zdroj!D:AJ,33,0)</f>
        <v>katB</v>
      </c>
    </row>
    <row r="2758" spans="8:37" x14ac:dyDescent="0.25">
      <c r="H2758" s="8"/>
      <c r="I2758" s="8"/>
      <c r="N2758" s="23"/>
      <c r="O2758" s="24"/>
      <c r="P2758" s="19"/>
      <c r="Q2758" s="19"/>
      <c r="R2758" s="19"/>
      <c r="S2758" s="27"/>
      <c r="U2758" s="27"/>
      <c r="Y2758" s="9" t="s">
        <v>524</v>
      </c>
      <c r="Z2758" s="9" t="s">
        <v>462</v>
      </c>
      <c r="AA2758" s="9" t="s">
        <v>198</v>
      </c>
      <c r="AB2758" s="9">
        <v>7989652</v>
      </c>
      <c r="AC2758" s="9" t="s">
        <v>3540</v>
      </c>
      <c r="AD2758" s="9" t="s">
        <v>231</v>
      </c>
      <c r="AE2758" s="5">
        <f t="shared" si="106"/>
        <v>0</v>
      </c>
      <c r="AF2758" s="5" t="str">
        <f t="shared" si="107"/>
        <v>katB</v>
      </c>
      <c r="AG2758" s="153"/>
      <c r="AH2758" s="153"/>
      <c r="AI2758" t="s">
        <v>195</v>
      </c>
      <c r="AJ2758" t="s">
        <v>340</v>
      </c>
      <c r="AK2758" s="9" t="str">
        <f>VLOOKUP(Y2758,zdroj!D:AJ,33,0)</f>
        <v>katB</v>
      </c>
    </row>
    <row r="2759" spans="8:37" x14ac:dyDescent="0.25">
      <c r="H2759" s="8"/>
      <c r="I2759" s="8"/>
      <c r="N2759" s="23"/>
      <c r="O2759" s="24"/>
      <c r="P2759" s="19"/>
      <c r="Q2759" s="19"/>
      <c r="R2759" s="19"/>
      <c r="S2759" s="27"/>
      <c r="U2759" s="27"/>
      <c r="Y2759" s="9" t="s">
        <v>524</v>
      </c>
      <c r="Z2759" s="9" t="s">
        <v>462</v>
      </c>
      <c r="AA2759" s="9" t="s">
        <v>198</v>
      </c>
      <c r="AB2759" s="9">
        <v>7989661</v>
      </c>
      <c r="AC2759" s="9" t="s">
        <v>3541</v>
      </c>
      <c r="AD2759" s="9" t="s">
        <v>231</v>
      </c>
      <c r="AE2759" s="5">
        <f t="shared" si="106"/>
        <v>0</v>
      </c>
      <c r="AF2759" s="5" t="str">
        <f t="shared" si="107"/>
        <v>katB</v>
      </c>
      <c r="AG2759" s="153"/>
      <c r="AH2759" s="153"/>
      <c r="AI2759" t="s">
        <v>195</v>
      </c>
      <c r="AJ2759" t="s">
        <v>340</v>
      </c>
      <c r="AK2759" s="9" t="str">
        <f>VLOOKUP(Y2759,zdroj!D:AJ,33,0)</f>
        <v>katB</v>
      </c>
    </row>
    <row r="2760" spans="8:37" x14ac:dyDescent="0.25">
      <c r="H2760" s="8"/>
      <c r="I2760" s="8"/>
      <c r="N2760" s="23"/>
      <c r="O2760" s="24"/>
      <c r="P2760" s="19"/>
      <c r="Q2760" s="19"/>
      <c r="R2760" s="19"/>
      <c r="S2760" s="27"/>
      <c r="U2760" s="27"/>
      <c r="Y2760" s="9" t="s">
        <v>524</v>
      </c>
      <c r="Z2760" s="9" t="s">
        <v>462</v>
      </c>
      <c r="AA2760" s="9" t="s">
        <v>198</v>
      </c>
      <c r="AB2760" s="9">
        <v>7989687</v>
      </c>
      <c r="AC2760" s="9" t="s">
        <v>3542</v>
      </c>
      <c r="AD2760" s="9" t="s">
        <v>231</v>
      </c>
      <c r="AE2760" s="5">
        <f t="shared" si="106"/>
        <v>0</v>
      </c>
      <c r="AF2760" s="5" t="str">
        <f t="shared" si="107"/>
        <v>katB</v>
      </c>
      <c r="AG2760" s="153"/>
      <c r="AH2760" s="153"/>
      <c r="AI2760" t="s">
        <v>195</v>
      </c>
      <c r="AJ2760" t="s">
        <v>340</v>
      </c>
      <c r="AK2760" s="9" t="str">
        <f>VLOOKUP(Y2760,zdroj!D:AJ,33,0)</f>
        <v>katB</v>
      </c>
    </row>
    <row r="2761" spans="8:37" x14ac:dyDescent="0.25">
      <c r="H2761" s="8"/>
      <c r="I2761" s="8"/>
      <c r="N2761" s="23"/>
      <c r="O2761" s="24"/>
      <c r="P2761" s="19"/>
      <c r="Q2761" s="19"/>
      <c r="R2761" s="19"/>
      <c r="S2761" s="27"/>
      <c r="U2761" s="27"/>
      <c r="Y2761" s="9" t="s">
        <v>524</v>
      </c>
      <c r="Z2761" s="9" t="s">
        <v>462</v>
      </c>
      <c r="AA2761" s="9" t="s">
        <v>198</v>
      </c>
      <c r="AB2761" s="9">
        <v>7989181</v>
      </c>
      <c r="AC2761" s="9" t="s">
        <v>3543</v>
      </c>
      <c r="AD2761" s="9" t="s">
        <v>231</v>
      </c>
      <c r="AE2761" s="5">
        <f t="shared" si="106"/>
        <v>0</v>
      </c>
      <c r="AF2761" s="5" t="str">
        <f t="shared" si="107"/>
        <v>katB</v>
      </c>
      <c r="AG2761" s="153"/>
      <c r="AH2761" s="153"/>
      <c r="AI2761" t="s">
        <v>195</v>
      </c>
      <c r="AJ2761" t="s">
        <v>340</v>
      </c>
      <c r="AK2761" s="9" t="str">
        <f>VLOOKUP(Y2761,zdroj!D:AJ,33,0)</f>
        <v>katB</v>
      </c>
    </row>
    <row r="2762" spans="8:37" x14ac:dyDescent="0.25">
      <c r="H2762" s="8"/>
      <c r="I2762" s="8"/>
      <c r="N2762" s="23"/>
      <c r="O2762" s="24"/>
      <c r="P2762" s="19"/>
      <c r="Q2762" s="19"/>
      <c r="R2762" s="19"/>
      <c r="S2762" s="27"/>
      <c r="U2762" s="27"/>
      <c r="Y2762" s="9" t="s">
        <v>524</v>
      </c>
      <c r="Z2762" s="9" t="s">
        <v>462</v>
      </c>
      <c r="AA2762" s="9" t="s">
        <v>198</v>
      </c>
      <c r="AB2762" s="9">
        <v>27027902</v>
      </c>
      <c r="AC2762" s="9" t="s">
        <v>3544</v>
      </c>
      <c r="AD2762" s="9" t="s">
        <v>231</v>
      </c>
      <c r="AE2762" s="5">
        <f t="shared" ref="AE2762:AE2825" si="108">VLOOKUP(Y2762,K:T,10,0)</f>
        <v>0</v>
      </c>
      <c r="AF2762" s="5" t="str">
        <f t="shared" ref="AF2762:AF2825" si="109">IF(AE2762="A",IF(AD2762="katA","katB",AD2762),AD2762)</f>
        <v>katB</v>
      </c>
      <c r="AG2762" s="153"/>
      <c r="AH2762" s="153"/>
      <c r="AI2762" t="s">
        <v>195</v>
      </c>
      <c r="AJ2762" t="s">
        <v>340</v>
      </c>
      <c r="AK2762" s="9" t="str">
        <f>VLOOKUP(Y2762,zdroj!D:AJ,33,0)</f>
        <v>katB</v>
      </c>
    </row>
    <row r="2763" spans="8:37" x14ac:dyDescent="0.25">
      <c r="H2763" s="8"/>
      <c r="I2763" s="8"/>
      <c r="N2763" s="23"/>
      <c r="O2763" s="24"/>
      <c r="P2763" s="19"/>
      <c r="Q2763" s="19"/>
      <c r="R2763" s="19"/>
      <c r="S2763" s="27"/>
      <c r="U2763" s="27"/>
      <c r="Y2763" s="9" t="s">
        <v>524</v>
      </c>
      <c r="Z2763" s="9" t="s">
        <v>462</v>
      </c>
      <c r="AA2763" s="9" t="s">
        <v>198</v>
      </c>
      <c r="AB2763" s="9">
        <v>31221335</v>
      </c>
      <c r="AC2763" s="9" t="s">
        <v>3545</v>
      </c>
      <c r="AD2763" s="9" t="s">
        <v>231</v>
      </c>
      <c r="AE2763" s="5">
        <f t="shared" si="108"/>
        <v>0</v>
      </c>
      <c r="AF2763" s="5" t="str">
        <f t="shared" si="109"/>
        <v>katB</v>
      </c>
      <c r="AG2763" s="153"/>
      <c r="AH2763" s="153"/>
      <c r="AI2763" t="s">
        <v>195</v>
      </c>
      <c r="AJ2763" t="s">
        <v>340</v>
      </c>
      <c r="AK2763" s="9" t="str">
        <f>VLOOKUP(Y2763,zdroj!D:AJ,33,0)</f>
        <v>katB</v>
      </c>
    </row>
    <row r="2764" spans="8:37" x14ac:dyDescent="0.25">
      <c r="H2764" s="8"/>
      <c r="I2764" s="8"/>
      <c r="N2764" s="23"/>
      <c r="O2764" s="24"/>
      <c r="P2764" s="19"/>
      <c r="Q2764" s="19"/>
      <c r="R2764" s="19"/>
      <c r="S2764" s="27"/>
      <c r="U2764" s="27"/>
      <c r="Y2764" s="9" t="s">
        <v>524</v>
      </c>
      <c r="Z2764" s="9" t="s">
        <v>462</v>
      </c>
      <c r="AA2764" s="9" t="s">
        <v>198</v>
      </c>
      <c r="AB2764" s="9">
        <v>7989211</v>
      </c>
      <c r="AC2764" s="9" t="s">
        <v>3546</v>
      </c>
      <c r="AD2764" s="9" t="s">
        <v>231</v>
      </c>
      <c r="AE2764" s="5">
        <f t="shared" si="108"/>
        <v>0</v>
      </c>
      <c r="AF2764" s="5" t="str">
        <f t="shared" si="109"/>
        <v>katB</v>
      </c>
      <c r="AG2764" s="153"/>
      <c r="AH2764" s="153"/>
      <c r="AI2764" t="s">
        <v>195</v>
      </c>
      <c r="AJ2764" t="s">
        <v>340</v>
      </c>
      <c r="AK2764" s="9" t="str">
        <f>VLOOKUP(Y2764,zdroj!D:AJ,33,0)</f>
        <v>katB</v>
      </c>
    </row>
    <row r="2765" spans="8:37" x14ac:dyDescent="0.25">
      <c r="H2765" s="8"/>
      <c r="I2765" s="8"/>
      <c r="N2765" s="23"/>
      <c r="O2765" s="24"/>
      <c r="P2765" s="19"/>
      <c r="Q2765" s="19"/>
      <c r="R2765" s="19"/>
      <c r="S2765" s="27"/>
      <c r="U2765" s="27"/>
      <c r="Y2765" s="9" t="s">
        <v>524</v>
      </c>
      <c r="Z2765" s="9" t="s">
        <v>462</v>
      </c>
      <c r="AA2765" s="9" t="s">
        <v>198</v>
      </c>
      <c r="AB2765" s="9">
        <v>7988915</v>
      </c>
      <c r="AC2765" s="9" t="s">
        <v>3547</v>
      </c>
      <c r="AD2765" s="9" t="s">
        <v>231</v>
      </c>
      <c r="AE2765" s="5">
        <f t="shared" si="108"/>
        <v>0</v>
      </c>
      <c r="AF2765" s="5" t="str">
        <f t="shared" si="109"/>
        <v>katB</v>
      </c>
      <c r="AG2765" s="153"/>
      <c r="AH2765" s="153"/>
      <c r="AI2765" t="s">
        <v>195</v>
      </c>
      <c r="AJ2765" t="s">
        <v>340</v>
      </c>
      <c r="AK2765" s="9" t="str">
        <f>VLOOKUP(Y2765,zdroj!D:AJ,33,0)</f>
        <v>katB</v>
      </c>
    </row>
    <row r="2766" spans="8:37" x14ac:dyDescent="0.25">
      <c r="H2766" s="8"/>
      <c r="I2766" s="8"/>
      <c r="N2766" s="23"/>
      <c r="O2766" s="24"/>
      <c r="P2766" s="19"/>
      <c r="Q2766" s="19"/>
      <c r="R2766" s="19"/>
      <c r="S2766" s="27"/>
      <c r="U2766" s="27"/>
      <c r="Y2766" s="9" t="s">
        <v>524</v>
      </c>
      <c r="Z2766" s="9" t="s">
        <v>462</v>
      </c>
      <c r="AA2766" s="9" t="s">
        <v>198</v>
      </c>
      <c r="AB2766" s="9">
        <v>7988923</v>
      </c>
      <c r="AC2766" s="9" t="s">
        <v>3548</v>
      </c>
      <c r="AD2766" s="9" t="s">
        <v>231</v>
      </c>
      <c r="AE2766" s="5">
        <f t="shared" si="108"/>
        <v>0</v>
      </c>
      <c r="AF2766" s="5" t="str">
        <f t="shared" si="109"/>
        <v>katB</v>
      </c>
      <c r="AG2766" s="153"/>
      <c r="AH2766" s="153"/>
      <c r="AI2766" t="s">
        <v>201</v>
      </c>
      <c r="AJ2766" t="s">
        <v>17878</v>
      </c>
      <c r="AK2766" s="9" t="str">
        <f>VLOOKUP(Y2766,zdroj!D:AJ,33,0)</f>
        <v>katB</v>
      </c>
    </row>
    <row r="2767" spans="8:37" x14ac:dyDescent="0.25">
      <c r="H2767" s="8"/>
      <c r="I2767" s="8"/>
      <c r="N2767" s="23"/>
      <c r="O2767" s="24"/>
      <c r="P2767" s="19"/>
      <c r="Q2767" s="19"/>
      <c r="R2767" s="19"/>
      <c r="S2767" s="27"/>
      <c r="U2767" s="27"/>
      <c r="Y2767" s="9" t="s">
        <v>524</v>
      </c>
      <c r="Z2767" s="9" t="s">
        <v>462</v>
      </c>
      <c r="AA2767" s="9" t="s">
        <v>198</v>
      </c>
      <c r="AB2767" s="9">
        <v>7988974</v>
      </c>
      <c r="AC2767" s="9" t="s">
        <v>3549</v>
      </c>
      <c r="AD2767" s="9" t="s">
        <v>231</v>
      </c>
      <c r="AE2767" s="5">
        <f t="shared" si="108"/>
        <v>0</v>
      </c>
      <c r="AF2767" s="5" t="str">
        <f t="shared" si="109"/>
        <v>katB</v>
      </c>
      <c r="AG2767" s="153"/>
      <c r="AH2767" s="153"/>
      <c r="AI2767" t="s">
        <v>195</v>
      </c>
      <c r="AJ2767" t="s">
        <v>340</v>
      </c>
      <c r="AK2767" s="9" t="str">
        <f>VLOOKUP(Y2767,zdroj!D:AJ,33,0)</f>
        <v>katB</v>
      </c>
    </row>
    <row r="2768" spans="8:37" x14ac:dyDescent="0.25">
      <c r="H2768" s="8"/>
      <c r="I2768" s="8"/>
      <c r="N2768" s="23"/>
      <c r="O2768" s="24"/>
      <c r="P2768" s="19"/>
      <c r="Q2768" s="19"/>
      <c r="R2768" s="19"/>
      <c r="S2768" s="27"/>
      <c r="U2768" s="27"/>
      <c r="Y2768" s="9" t="s">
        <v>524</v>
      </c>
      <c r="Z2768" s="9" t="s">
        <v>462</v>
      </c>
      <c r="AA2768" s="9" t="s">
        <v>198</v>
      </c>
      <c r="AB2768" s="9">
        <v>7988982</v>
      </c>
      <c r="AC2768" s="9" t="s">
        <v>3550</v>
      </c>
      <c r="AD2768" s="9" t="s">
        <v>231</v>
      </c>
      <c r="AE2768" s="5">
        <f t="shared" si="108"/>
        <v>0</v>
      </c>
      <c r="AF2768" s="5" t="str">
        <f t="shared" si="109"/>
        <v>katB</v>
      </c>
      <c r="AG2768" s="153"/>
      <c r="AH2768" s="153"/>
      <c r="AI2768" t="s">
        <v>195</v>
      </c>
      <c r="AJ2768" t="s">
        <v>340</v>
      </c>
      <c r="AK2768" s="9" t="str">
        <f>VLOOKUP(Y2768,zdroj!D:AJ,33,0)</f>
        <v>katB</v>
      </c>
    </row>
    <row r="2769" spans="8:37" x14ac:dyDescent="0.25">
      <c r="H2769" s="8"/>
      <c r="I2769" s="8"/>
      <c r="N2769" s="23"/>
      <c r="O2769" s="24"/>
      <c r="P2769" s="19"/>
      <c r="Q2769" s="19"/>
      <c r="R2769" s="19"/>
      <c r="S2769" s="27"/>
      <c r="U2769" s="27"/>
      <c r="Y2769" s="9" t="s">
        <v>524</v>
      </c>
      <c r="Z2769" s="9" t="s">
        <v>462</v>
      </c>
      <c r="AA2769" s="9" t="s">
        <v>198</v>
      </c>
      <c r="AB2769" s="9">
        <v>7988991</v>
      </c>
      <c r="AC2769" s="9" t="s">
        <v>3551</v>
      </c>
      <c r="AD2769" s="9" t="s">
        <v>231</v>
      </c>
      <c r="AE2769" s="5">
        <f t="shared" si="108"/>
        <v>0</v>
      </c>
      <c r="AF2769" s="5" t="str">
        <f t="shared" si="109"/>
        <v>katB</v>
      </c>
      <c r="AG2769" s="153"/>
      <c r="AH2769" s="153"/>
      <c r="AI2769" t="s">
        <v>201</v>
      </c>
      <c r="AJ2769" t="s">
        <v>17878</v>
      </c>
      <c r="AK2769" s="9" t="str">
        <f>VLOOKUP(Y2769,zdroj!D:AJ,33,0)</f>
        <v>katB</v>
      </c>
    </row>
    <row r="2770" spans="8:37" x14ac:dyDescent="0.25">
      <c r="H2770" s="8"/>
      <c r="I2770" s="8"/>
      <c r="N2770" s="23"/>
      <c r="O2770" s="24"/>
      <c r="P2770" s="19"/>
      <c r="Q2770" s="19"/>
      <c r="R2770" s="19"/>
      <c r="S2770" s="27"/>
      <c r="U2770" s="27"/>
      <c r="Y2770" s="9" t="s">
        <v>524</v>
      </c>
      <c r="Z2770" s="9" t="s">
        <v>462</v>
      </c>
      <c r="AA2770" s="9" t="s">
        <v>198</v>
      </c>
      <c r="AB2770" s="9">
        <v>7989024</v>
      </c>
      <c r="AC2770" s="9" t="s">
        <v>3552</v>
      </c>
      <c r="AD2770" s="9" t="s">
        <v>231</v>
      </c>
      <c r="AE2770" s="5">
        <f t="shared" si="108"/>
        <v>0</v>
      </c>
      <c r="AF2770" s="5" t="str">
        <f t="shared" si="109"/>
        <v>katB</v>
      </c>
      <c r="AG2770" s="153"/>
      <c r="AH2770" s="153"/>
      <c r="AI2770" t="s">
        <v>201</v>
      </c>
      <c r="AJ2770" t="s">
        <v>17878</v>
      </c>
      <c r="AK2770" s="9" t="str">
        <f>VLOOKUP(Y2770,zdroj!D:AJ,33,0)</f>
        <v>katB</v>
      </c>
    </row>
    <row r="2771" spans="8:37" x14ac:dyDescent="0.25">
      <c r="H2771" s="8"/>
      <c r="I2771" s="8"/>
      <c r="N2771" s="23"/>
      <c r="O2771" s="24"/>
      <c r="P2771" s="19"/>
      <c r="Q2771" s="19"/>
      <c r="R2771" s="19"/>
      <c r="S2771" s="27"/>
      <c r="U2771" s="27"/>
      <c r="Y2771" s="9" t="s">
        <v>524</v>
      </c>
      <c r="Z2771" s="9" t="s">
        <v>462</v>
      </c>
      <c r="AA2771" s="9" t="s">
        <v>198</v>
      </c>
      <c r="AB2771" s="9">
        <v>7989041</v>
      </c>
      <c r="AC2771" s="9" t="s">
        <v>3553</v>
      </c>
      <c r="AD2771" s="9" t="s">
        <v>231</v>
      </c>
      <c r="AE2771" s="5">
        <f t="shared" si="108"/>
        <v>0</v>
      </c>
      <c r="AF2771" s="5" t="str">
        <f t="shared" si="109"/>
        <v>katB</v>
      </c>
      <c r="AG2771" s="153"/>
      <c r="AH2771" s="153"/>
      <c r="AI2771" t="s">
        <v>201</v>
      </c>
      <c r="AJ2771" t="s">
        <v>17878</v>
      </c>
      <c r="AK2771" s="9" t="str">
        <f>VLOOKUP(Y2771,zdroj!D:AJ,33,0)</f>
        <v>katB</v>
      </c>
    </row>
    <row r="2772" spans="8:37" x14ac:dyDescent="0.25">
      <c r="H2772" s="8"/>
      <c r="I2772" s="8"/>
      <c r="N2772" s="23"/>
      <c r="O2772" s="24"/>
      <c r="P2772" s="19"/>
      <c r="Q2772" s="19"/>
      <c r="R2772" s="19"/>
      <c r="S2772" s="27"/>
      <c r="U2772" s="27"/>
      <c r="Y2772" s="9" t="s">
        <v>524</v>
      </c>
      <c r="Z2772" s="9" t="s">
        <v>462</v>
      </c>
      <c r="AA2772" s="9" t="s">
        <v>198</v>
      </c>
      <c r="AB2772" s="9">
        <v>7989059</v>
      </c>
      <c r="AC2772" s="9" t="s">
        <v>3554</v>
      </c>
      <c r="AD2772" s="9" t="s">
        <v>231</v>
      </c>
      <c r="AE2772" s="5">
        <f t="shared" si="108"/>
        <v>0</v>
      </c>
      <c r="AF2772" s="5" t="str">
        <f t="shared" si="109"/>
        <v>katB</v>
      </c>
      <c r="AG2772" s="153"/>
      <c r="AH2772" s="153"/>
      <c r="AI2772" t="s">
        <v>201</v>
      </c>
      <c r="AJ2772" t="s">
        <v>17878</v>
      </c>
      <c r="AK2772" s="9" t="str">
        <f>VLOOKUP(Y2772,zdroj!D:AJ,33,0)</f>
        <v>katB</v>
      </c>
    </row>
    <row r="2773" spans="8:37" x14ac:dyDescent="0.25">
      <c r="H2773" s="8"/>
      <c r="I2773" s="8"/>
      <c r="N2773" s="23"/>
      <c r="O2773" s="24"/>
      <c r="P2773" s="19"/>
      <c r="Q2773" s="19"/>
      <c r="R2773" s="19"/>
      <c r="S2773" s="27"/>
      <c r="U2773" s="27"/>
      <c r="Y2773" s="9" t="s">
        <v>524</v>
      </c>
      <c r="Z2773" s="9" t="s">
        <v>462</v>
      </c>
      <c r="AA2773" s="9" t="s">
        <v>198</v>
      </c>
      <c r="AB2773" s="9">
        <v>7989083</v>
      </c>
      <c r="AC2773" s="9" t="s">
        <v>3555</v>
      </c>
      <c r="AD2773" s="9" t="s">
        <v>231</v>
      </c>
      <c r="AE2773" s="5">
        <f t="shared" si="108"/>
        <v>0</v>
      </c>
      <c r="AF2773" s="5" t="str">
        <f t="shared" si="109"/>
        <v>katB</v>
      </c>
      <c r="AG2773" s="153"/>
      <c r="AH2773" s="153"/>
      <c r="AI2773" t="s">
        <v>201</v>
      </c>
      <c r="AJ2773" t="s">
        <v>17878</v>
      </c>
      <c r="AK2773" s="9" t="str">
        <f>VLOOKUP(Y2773,zdroj!D:AJ,33,0)</f>
        <v>katB</v>
      </c>
    </row>
    <row r="2774" spans="8:37" x14ac:dyDescent="0.25">
      <c r="H2774" s="8"/>
      <c r="I2774" s="8"/>
      <c r="N2774" s="23"/>
      <c r="O2774" s="24"/>
      <c r="P2774" s="19"/>
      <c r="Q2774" s="19"/>
      <c r="R2774" s="19"/>
      <c r="S2774" s="27"/>
      <c r="U2774" s="27"/>
      <c r="Y2774" s="9" t="s">
        <v>524</v>
      </c>
      <c r="Z2774" s="9" t="s">
        <v>462</v>
      </c>
      <c r="AA2774" s="9" t="s">
        <v>198</v>
      </c>
      <c r="AB2774" s="9">
        <v>42354340</v>
      </c>
      <c r="AC2774" s="9" t="s">
        <v>3556</v>
      </c>
      <c r="AD2774" s="9" t="s">
        <v>231</v>
      </c>
      <c r="AE2774" s="5">
        <f t="shared" si="108"/>
        <v>0</v>
      </c>
      <c r="AF2774" s="5" t="str">
        <f t="shared" si="109"/>
        <v>katB</v>
      </c>
      <c r="AG2774" s="153"/>
      <c r="AH2774" s="153"/>
      <c r="AI2774" t="s">
        <v>201</v>
      </c>
      <c r="AJ2774" t="s">
        <v>17878</v>
      </c>
      <c r="AK2774" s="9" t="str">
        <f>VLOOKUP(Y2774,zdroj!D:AJ,33,0)</f>
        <v>katB</v>
      </c>
    </row>
    <row r="2775" spans="8:37" x14ac:dyDescent="0.25">
      <c r="H2775" s="8"/>
      <c r="I2775" s="8"/>
      <c r="N2775" s="23"/>
      <c r="O2775" s="24"/>
      <c r="P2775" s="19"/>
      <c r="Q2775" s="19"/>
      <c r="R2775" s="19"/>
      <c r="S2775" s="27"/>
      <c r="U2775" s="27"/>
      <c r="Y2775" s="9" t="s">
        <v>524</v>
      </c>
      <c r="Z2775" s="9" t="s">
        <v>462</v>
      </c>
      <c r="AA2775" s="9" t="s">
        <v>198</v>
      </c>
      <c r="AB2775" s="9">
        <v>7988893</v>
      </c>
      <c r="AC2775" s="9" t="s">
        <v>3557</v>
      </c>
      <c r="AD2775" s="9" t="s">
        <v>231</v>
      </c>
      <c r="AE2775" s="5">
        <f t="shared" si="108"/>
        <v>0</v>
      </c>
      <c r="AF2775" s="5" t="str">
        <f t="shared" si="109"/>
        <v>katB</v>
      </c>
      <c r="AG2775" s="153"/>
      <c r="AH2775" s="153"/>
      <c r="AI2775" t="s">
        <v>195</v>
      </c>
      <c r="AJ2775" t="s">
        <v>340</v>
      </c>
      <c r="AK2775" s="9" t="str">
        <f>VLOOKUP(Y2775,zdroj!D:AJ,33,0)</f>
        <v>katB</v>
      </c>
    </row>
    <row r="2776" spans="8:37" x14ac:dyDescent="0.25">
      <c r="H2776" s="8"/>
      <c r="I2776" s="8"/>
      <c r="N2776" s="23"/>
      <c r="O2776" s="24"/>
      <c r="P2776" s="19"/>
      <c r="Q2776" s="19"/>
      <c r="R2776" s="19"/>
      <c r="S2776" s="27"/>
      <c r="U2776" s="27"/>
      <c r="Y2776" s="9" t="s">
        <v>522</v>
      </c>
      <c r="Z2776" s="9" t="s">
        <v>462</v>
      </c>
      <c r="AA2776" s="9" t="s">
        <v>198</v>
      </c>
      <c r="AB2776" s="9">
        <v>40039510</v>
      </c>
      <c r="AC2776" s="9" t="s">
        <v>3558</v>
      </c>
      <c r="AD2776" s="9" t="s">
        <v>231</v>
      </c>
      <c r="AE2776" s="5">
        <f t="shared" si="108"/>
        <v>0</v>
      </c>
      <c r="AF2776" s="5" t="str">
        <f t="shared" si="109"/>
        <v>katB</v>
      </c>
      <c r="AG2776" s="153"/>
      <c r="AH2776" s="153"/>
      <c r="AI2776" t="s">
        <v>195</v>
      </c>
      <c r="AJ2776" t="s">
        <v>340</v>
      </c>
      <c r="AK2776" s="9" t="str">
        <f>VLOOKUP(Y2776,zdroj!D:AJ,33,0)</f>
        <v>katB</v>
      </c>
    </row>
    <row r="2777" spans="8:37" x14ac:dyDescent="0.25">
      <c r="H2777" s="8"/>
      <c r="I2777" s="8"/>
      <c r="N2777" s="23"/>
      <c r="O2777" s="24"/>
      <c r="P2777" s="19"/>
      <c r="Q2777" s="19"/>
      <c r="R2777" s="19"/>
      <c r="S2777" s="27"/>
      <c r="U2777" s="27"/>
      <c r="Y2777" s="9" t="s">
        <v>522</v>
      </c>
      <c r="Z2777" s="9" t="s">
        <v>462</v>
      </c>
      <c r="AA2777" s="9" t="s">
        <v>198</v>
      </c>
      <c r="AB2777" s="9">
        <v>79935737</v>
      </c>
      <c r="AC2777" s="9" t="s">
        <v>3559</v>
      </c>
      <c r="AD2777" s="9" t="s">
        <v>231</v>
      </c>
      <c r="AE2777" s="5">
        <f t="shared" si="108"/>
        <v>0</v>
      </c>
      <c r="AF2777" s="5" t="str">
        <f t="shared" si="109"/>
        <v>katB</v>
      </c>
      <c r="AG2777" s="153"/>
      <c r="AH2777" s="153"/>
      <c r="AI2777" t="s">
        <v>195</v>
      </c>
      <c r="AJ2777" t="s">
        <v>340</v>
      </c>
      <c r="AK2777" s="9" t="str">
        <f>VLOOKUP(Y2777,zdroj!D:AJ,33,0)</f>
        <v>katB</v>
      </c>
    </row>
    <row r="2778" spans="8:37" x14ac:dyDescent="0.25">
      <c r="H2778" s="8"/>
      <c r="I2778" s="8"/>
      <c r="N2778" s="23"/>
      <c r="O2778" s="24"/>
      <c r="P2778" s="19"/>
      <c r="Q2778" s="19"/>
      <c r="R2778" s="19"/>
      <c r="S2778" s="27"/>
      <c r="U2778" s="27"/>
      <c r="Y2778" s="9" t="s">
        <v>522</v>
      </c>
      <c r="Z2778" s="9" t="s">
        <v>462</v>
      </c>
      <c r="AA2778" s="9" t="s">
        <v>198</v>
      </c>
      <c r="AB2778" s="9">
        <v>7989351</v>
      </c>
      <c r="AC2778" s="9" t="s">
        <v>3560</v>
      </c>
      <c r="AD2778" s="9" t="s">
        <v>231</v>
      </c>
      <c r="AE2778" s="5">
        <f t="shared" si="108"/>
        <v>0</v>
      </c>
      <c r="AF2778" s="5" t="str">
        <f t="shared" si="109"/>
        <v>katB</v>
      </c>
      <c r="AG2778" s="153"/>
      <c r="AH2778" s="153"/>
      <c r="AI2778" t="s">
        <v>195</v>
      </c>
      <c r="AJ2778" t="s">
        <v>340</v>
      </c>
      <c r="AK2778" s="9" t="str">
        <f>VLOOKUP(Y2778,zdroj!D:AJ,33,0)</f>
        <v>katB</v>
      </c>
    </row>
    <row r="2779" spans="8:37" x14ac:dyDescent="0.25">
      <c r="H2779" s="8"/>
      <c r="I2779" s="8"/>
      <c r="N2779" s="23"/>
      <c r="O2779" s="24"/>
      <c r="P2779" s="19"/>
      <c r="Q2779" s="19"/>
      <c r="R2779" s="19"/>
      <c r="S2779" s="27"/>
      <c r="U2779" s="27"/>
      <c r="Y2779" s="9" t="s">
        <v>522</v>
      </c>
      <c r="Z2779" s="9" t="s">
        <v>462</v>
      </c>
      <c r="AA2779" s="9" t="s">
        <v>198</v>
      </c>
      <c r="AB2779" s="9">
        <v>7989415</v>
      </c>
      <c r="AC2779" s="9" t="s">
        <v>3561</v>
      </c>
      <c r="AD2779" s="9" t="s">
        <v>231</v>
      </c>
      <c r="AE2779" s="5">
        <f t="shared" si="108"/>
        <v>0</v>
      </c>
      <c r="AF2779" s="5" t="str">
        <f t="shared" si="109"/>
        <v>katB</v>
      </c>
      <c r="AG2779" s="153"/>
      <c r="AH2779" s="153"/>
      <c r="AI2779" t="s">
        <v>195</v>
      </c>
      <c r="AJ2779" t="s">
        <v>340</v>
      </c>
      <c r="AK2779" s="9" t="str">
        <f>VLOOKUP(Y2779,zdroj!D:AJ,33,0)</f>
        <v>katB</v>
      </c>
    </row>
    <row r="2780" spans="8:37" x14ac:dyDescent="0.25">
      <c r="H2780" s="8"/>
      <c r="I2780" s="8"/>
      <c r="N2780" s="23"/>
      <c r="O2780" s="24"/>
      <c r="P2780" s="19"/>
      <c r="Q2780" s="19"/>
      <c r="R2780" s="19"/>
      <c r="S2780" s="27"/>
      <c r="U2780" s="27"/>
      <c r="Y2780" s="9" t="s">
        <v>522</v>
      </c>
      <c r="Z2780" s="9" t="s">
        <v>462</v>
      </c>
      <c r="AA2780" s="9" t="s">
        <v>198</v>
      </c>
      <c r="AB2780" s="9">
        <v>7989431</v>
      </c>
      <c r="AC2780" s="9" t="s">
        <v>3562</v>
      </c>
      <c r="AD2780" s="9" t="s">
        <v>231</v>
      </c>
      <c r="AE2780" s="5">
        <f t="shared" si="108"/>
        <v>0</v>
      </c>
      <c r="AF2780" s="5" t="str">
        <f t="shared" si="109"/>
        <v>katB</v>
      </c>
      <c r="AG2780" s="153"/>
      <c r="AH2780" s="153"/>
      <c r="AI2780" t="s">
        <v>195</v>
      </c>
      <c r="AJ2780" t="s">
        <v>340</v>
      </c>
      <c r="AK2780" s="9" t="str">
        <f>VLOOKUP(Y2780,zdroj!D:AJ,33,0)</f>
        <v>katB</v>
      </c>
    </row>
    <row r="2781" spans="8:37" x14ac:dyDescent="0.25">
      <c r="H2781" s="8"/>
      <c r="I2781" s="8"/>
      <c r="N2781" s="23"/>
      <c r="O2781" s="24"/>
      <c r="P2781" s="19"/>
      <c r="Q2781" s="19"/>
      <c r="R2781" s="19"/>
      <c r="S2781" s="27"/>
      <c r="U2781" s="27"/>
      <c r="Y2781" s="9" t="s">
        <v>522</v>
      </c>
      <c r="Z2781" s="9" t="s">
        <v>462</v>
      </c>
      <c r="AA2781" s="9" t="s">
        <v>198</v>
      </c>
      <c r="AB2781" s="9">
        <v>41374266</v>
      </c>
      <c r="AC2781" s="9" t="s">
        <v>3563</v>
      </c>
      <c r="AD2781" s="9" t="s">
        <v>231</v>
      </c>
      <c r="AE2781" s="5">
        <f t="shared" si="108"/>
        <v>0</v>
      </c>
      <c r="AF2781" s="5" t="str">
        <f t="shared" si="109"/>
        <v>katB</v>
      </c>
      <c r="AG2781" s="153"/>
      <c r="AH2781" s="153"/>
      <c r="AI2781" t="s">
        <v>195</v>
      </c>
      <c r="AJ2781" t="s">
        <v>340</v>
      </c>
      <c r="AK2781" s="9" t="str">
        <f>VLOOKUP(Y2781,zdroj!D:AJ,33,0)</f>
        <v>katB</v>
      </c>
    </row>
    <row r="2782" spans="8:37" x14ac:dyDescent="0.25">
      <c r="H2782" s="8"/>
      <c r="I2782" s="8"/>
      <c r="N2782" s="23"/>
      <c r="O2782" s="24"/>
      <c r="P2782" s="19"/>
      <c r="Q2782" s="19"/>
      <c r="R2782" s="19"/>
      <c r="S2782" s="27"/>
      <c r="U2782" s="27"/>
      <c r="Y2782" s="9" t="s">
        <v>522</v>
      </c>
      <c r="Z2782" s="9" t="s">
        <v>462</v>
      </c>
      <c r="AA2782" s="9" t="s">
        <v>198</v>
      </c>
      <c r="AB2782" s="9">
        <v>7989440</v>
      </c>
      <c r="AC2782" s="9" t="s">
        <v>3564</v>
      </c>
      <c r="AD2782" s="9" t="s">
        <v>231</v>
      </c>
      <c r="AE2782" s="5">
        <f t="shared" si="108"/>
        <v>0</v>
      </c>
      <c r="AF2782" s="5" t="str">
        <f t="shared" si="109"/>
        <v>katB</v>
      </c>
      <c r="AG2782" s="153"/>
      <c r="AH2782" s="153"/>
      <c r="AI2782" t="s">
        <v>195</v>
      </c>
      <c r="AJ2782" t="s">
        <v>340</v>
      </c>
      <c r="AK2782" s="9" t="str">
        <f>VLOOKUP(Y2782,zdroj!D:AJ,33,0)</f>
        <v>katB</v>
      </c>
    </row>
    <row r="2783" spans="8:37" x14ac:dyDescent="0.25">
      <c r="H2783" s="8"/>
      <c r="I2783" s="8"/>
      <c r="N2783" s="23"/>
      <c r="O2783" s="24"/>
      <c r="P2783" s="19"/>
      <c r="Q2783" s="19"/>
      <c r="R2783" s="19"/>
      <c r="S2783" s="27"/>
      <c r="U2783" s="27"/>
      <c r="Y2783" s="9" t="s">
        <v>522</v>
      </c>
      <c r="Z2783" s="9" t="s">
        <v>462</v>
      </c>
      <c r="AA2783" s="9" t="s">
        <v>198</v>
      </c>
      <c r="AB2783" s="9">
        <v>7989458</v>
      </c>
      <c r="AC2783" s="9" t="s">
        <v>3565</v>
      </c>
      <c r="AD2783" s="9" t="s">
        <v>231</v>
      </c>
      <c r="AE2783" s="5">
        <f t="shared" si="108"/>
        <v>0</v>
      </c>
      <c r="AF2783" s="5" t="str">
        <f t="shared" si="109"/>
        <v>katB</v>
      </c>
      <c r="AG2783" s="153"/>
      <c r="AH2783" s="153"/>
      <c r="AI2783" t="s">
        <v>195</v>
      </c>
      <c r="AJ2783" t="s">
        <v>340</v>
      </c>
      <c r="AK2783" s="9" t="str">
        <f>VLOOKUP(Y2783,zdroj!D:AJ,33,0)</f>
        <v>katB</v>
      </c>
    </row>
    <row r="2784" spans="8:37" x14ac:dyDescent="0.25">
      <c r="H2784" s="8"/>
      <c r="I2784" s="8"/>
      <c r="N2784" s="23"/>
      <c r="O2784" s="24"/>
      <c r="P2784" s="19"/>
      <c r="Q2784" s="19"/>
      <c r="R2784" s="19"/>
      <c r="S2784" s="27"/>
      <c r="U2784" s="27"/>
      <c r="Y2784" s="9" t="s">
        <v>522</v>
      </c>
      <c r="Z2784" s="9" t="s">
        <v>462</v>
      </c>
      <c r="AA2784" s="9" t="s">
        <v>198</v>
      </c>
      <c r="AB2784" s="9">
        <v>7989466</v>
      </c>
      <c r="AC2784" s="9" t="s">
        <v>3566</v>
      </c>
      <c r="AD2784" s="9" t="s">
        <v>231</v>
      </c>
      <c r="AE2784" s="5">
        <f t="shared" si="108"/>
        <v>0</v>
      </c>
      <c r="AF2784" s="5" t="str">
        <f t="shared" si="109"/>
        <v>katB</v>
      </c>
      <c r="AG2784" s="153"/>
      <c r="AH2784" s="153"/>
      <c r="AI2784" t="s">
        <v>195</v>
      </c>
      <c r="AJ2784" t="s">
        <v>340</v>
      </c>
      <c r="AK2784" s="9" t="str">
        <f>VLOOKUP(Y2784,zdroj!D:AJ,33,0)</f>
        <v>katB</v>
      </c>
    </row>
    <row r="2785" spans="8:37" x14ac:dyDescent="0.25">
      <c r="H2785" s="8"/>
      <c r="I2785" s="8"/>
      <c r="N2785" s="23"/>
      <c r="O2785" s="24"/>
      <c r="P2785" s="19"/>
      <c r="Q2785" s="19"/>
      <c r="R2785" s="19"/>
      <c r="S2785" s="27"/>
      <c r="U2785" s="27"/>
      <c r="Y2785" s="9" t="s">
        <v>522</v>
      </c>
      <c r="Z2785" s="9" t="s">
        <v>462</v>
      </c>
      <c r="AA2785" s="9" t="s">
        <v>198</v>
      </c>
      <c r="AB2785" s="9">
        <v>7989539</v>
      </c>
      <c r="AC2785" s="9" t="s">
        <v>3567</v>
      </c>
      <c r="AD2785" s="9" t="s">
        <v>231</v>
      </c>
      <c r="AE2785" s="5">
        <f t="shared" si="108"/>
        <v>0</v>
      </c>
      <c r="AF2785" s="5" t="str">
        <f t="shared" si="109"/>
        <v>katB</v>
      </c>
      <c r="AG2785" s="153"/>
      <c r="AH2785" s="153"/>
      <c r="AI2785" t="s">
        <v>195</v>
      </c>
      <c r="AJ2785" t="s">
        <v>340</v>
      </c>
      <c r="AK2785" s="9" t="str">
        <f>VLOOKUP(Y2785,zdroj!D:AJ,33,0)</f>
        <v>katB</v>
      </c>
    </row>
    <row r="2786" spans="8:37" x14ac:dyDescent="0.25">
      <c r="H2786" s="8"/>
      <c r="I2786" s="8"/>
      <c r="N2786" s="23"/>
      <c r="O2786" s="24"/>
      <c r="P2786" s="19"/>
      <c r="Q2786" s="19"/>
      <c r="R2786" s="19"/>
      <c r="S2786" s="27"/>
      <c r="U2786" s="27"/>
      <c r="Y2786" s="9" t="s">
        <v>522</v>
      </c>
      <c r="Z2786" s="9" t="s">
        <v>462</v>
      </c>
      <c r="AA2786" s="9" t="s">
        <v>198</v>
      </c>
      <c r="AB2786" s="9">
        <v>7989563</v>
      </c>
      <c r="AC2786" s="9" t="s">
        <v>3568</v>
      </c>
      <c r="AD2786" s="9" t="s">
        <v>231</v>
      </c>
      <c r="AE2786" s="5">
        <f t="shared" si="108"/>
        <v>0</v>
      </c>
      <c r="AF2786" s="5" t="str">
        <f t="shared" si="109"/>
        <v>katB</v>
      </c>
      <c r="AG2786" s="153"/>
      <c r="AH2786" s="153"/>
      <c r="AI2786" t="s">
        <v>195</v>
      </c>
      <c r="AJ2786" t="s">
        <v>340</v>
      </c>
      <c r="AK2786" s="9" t="str">
        <f>VLOOKUP(Y2786,zdroj!D:AJ,33,0)</f>
        <v>katB</v>
      </c>
    </row>
    <row r="2787" spans="8:37" x14ac:dyDescent="0.25">
      <c r="H2787" s="8"/>
      <c r="I2787" s="8"/>
      <c r="N2787" s="23"/>
      <c r="O2787" s="24"/>
      <c r="P2787" s="19"/>
      <c r="Q2787" s="19"/>
      <c r="R2787" s="19"/>
      <c r="S2787" s="27"/>
      <c r="U2787" s="27"/>
      <c r="Y2787" s="9" t="s">
        <v>522</v>
      </c>
      <c r="Z2787" s="9" t="s">
        <v>462</v>
      </c>
      <c r="AA2787" s="9" t="s">
        <v>198</v>
      </c>
      <c r="AB2787" s="9">
        <v>7989571</v>
      </c>
      <c r="AC2787" s="9" t="s">
        <v>3569</v>
      </c>
      <c r="AD2787" s="9" t="s">
        <v>231</v>
      </c>
      <c r="AE2787" s="5">
        <f t="shared" si="108"/>
        <v>0</v>
      </c>
      <c r="AF2787" s="5" t="str">
        <f t="shared" si="109"/>
        <v>katB</v>
      </c>
      <c r="AG2787" s="153"/>
      <c r="AH2787" s="153"/>
      <c r="AI2787" t="s">
        <v>195</v>
      </c>
      <c r="AJ2787" t="s">
        <v>340</v>
      </c>
      <c r="AK2787" s="9" t="str">
        <f>VLOOKUP(Y2787,zdroj!D:AJ,33,0)</f>
        <v>katB</v>
      </c>
    </row>
    <row r="2788" spans="8:37" x14ac:dyDescent="0.25">
      <c r="H2788" s="8"/>
      <c r="I2788" s="8"/>
      <c r="N2788" s="23"/>
      <c r="O2788" s="24"/>
      <c r="P2788" s="19"/>
      <c r="Q2788" s="19"/>
      <c r="R2788" s="19"/>
      <c r="S2788" s="27"/>
      <c r="U2788" s="27"/>
      <c r="Y2788" s="9" t="s">
        <v>522</v>
      </c>
      <c r="Z2788" s="9" t="s">
        <v>462</v>
      </c>
      <c r="AA2788" s="9" t="s">
        <v>198</v>
      </c>
      <c r="AB2788" s="9">
        <v>7989580</v>
      </c>
      <c r="AC2788" s="9" t="s">
        <v>3570</v>
      </c>
      <c r="AD2788" s="9" t="s">
        <v>231</v>
      </c>
      <c r="AE2788" s="5">
        <f t="shared" si="108"/>
        <v>0</v>
      </c>
      <c r="AF2788" s="5" t="str">
        <f t="shared" si="109"/>
        <v>katB</v>
      </c>
      <c r="AG2788" s="153"/>
      <c r="AH2788" s="153"/>
      <c r="AI2788" t="s">
        <v>195</v>
      </c>
      <c r="AJ2788" t="s">
        <v>340</v>
      </c>
      <c r="AK2788" s="9" t="str">
        <f>VLOOKUP(Y2788,zdroj!D:AJ,33,0)</f>
        <v>katB</v>
      </c>
    </row>
    <row r="2789" spans="8:37" x14ac:dyDescent="0.25">
      <c r="H2789" s="8"/>
      <c r="I2789" s="8"/>
      <c r="N2789" s="23"/>
      <c r="O2789" s="24"/>
      <c r="P2789" s="19"/>
      <c r="Q2789" s="19"/>
      <c r="R2789" s="19"/>
      <c r="S2789" s="27"/>
      <c r="U2789" s="27"/>
      <c r="Y2789" s="9" t="s">
        <v>522</v>
      </c>
      <c r="Z2789" s="9" t="s">
        <v>462</v>
      </c>
      <c r="AA2789" s="9" t="s">
        <v>198</v>
      </c>
      <c r="AB2789" s="9">
        <v>7989628</v>
      </c>
      <c r="AC2789" s="9" t="s">
        <v>3571</v>
      </c>
      <c r="AD2789" s="9" t="s">
        <v>231</v>
      </c>
      <c r="AE2789" s="5">
        <f t="shared" si="108"/>
        <v>0</v>
      </c>
      <c r="AF2789" s="5" t="str">
        <f t="shared" si="109"/>
        <v>katB</v>
      </c>
      <c r="AG2789" s="153"/>
      <c r="AH2789" s="153"/>
      <c r="AI2789" t="s">
        <v>195</v>
      </c>
      <c r="AJ2789" t="s">
        <v>340</v>
      </c>
      <c r="AK2789" s="9" t="str">
        <f>VLOOKUP(Y2789,zdroj!D:AJ,33,0)</f>
        <v>katB</v>
      </c>
    </row>
    <row r="2790" spans="8:37" x14ac:dyDescent="0.25">
      <c r="H2790" s="8"/>
      <c r="I2790" s="8"/>
      <c r="N2790" s="23"/>
      <c r="O2790" s="24"/>
      <c r="P2790" s="19"/>
      <c r="Q2790" s="19"/>
      <c r="R2790" s="19"/>
      <c r="S2790" s="27"/>
      <c r="U2790" s="27"/>
      <c r="Y2790" s="9" t="s">
        <v>522</v>
      </c>
      <c r="Z2790" s="9" t="s">
        <v>462</v>
      </c>
      <c r="AA2790" s="9" t="s">
        <v>198</v>
      </c>
      <c r="AB2790" s="9">
        <v>7989679</v>
      </c>
      <c r="AC2790" s="9" t="s">
        <v>3572</v>
      </c>
      <c r="AD2790" s="9" t="s">
        <v>231</v>
      </c>
      <c r="AE2790" s="5">
        <f t="shared" si="108"/>
        <v>0</v>
      </c>
      <c r="AF2790" s="5" t="str">
        <f t="shared" si="109"/>
        <v>katB</v>
      </c>
      <c r="AG2790" s="153"/>
      <c r="AH2790" s="153"/>
      <c r="AI2790" t="s">
        <v>195</v>
      </c>
      <c r="AJ2790" t="s">
        <v>340</v>
      </c>
      <c r="AK2790" s="9" t="str">
        <f>VLOOKUP(Y2790,zdroj!D:AJ,33,0)</f>
        <v>katB</v>
      </c>
    </row>
    <row r="2791" spans="8:37" x14ac:dyDescent="0.25">
      <c r="H2791" s="8"/>
      <c r="I2791" s="8"/>
      <c r="N2791" s="23"/>
      <c r="O2791" s="24"/>
      <c r="P2791" s="19"/>
      <c r="Q2791" s="19"/>
      <c r="R2791" s="19"/>
      <c r="S2791" s="27"/>
      <c r="U2791" s="27"/>
      <c r="Y2791" s="9" t="s">
        <v>522</v>
      </c>
      <c r="Z2791" s="9" t="s">
        <v>462</v>
      </c>
      <c r="AA2791" s="9" t="s">
        <v>198</v>
      </c>
      <c r="AB2791" s="9">
        <v>7989695</v>
      </c>
      <c r="AC2791" s="9" t="s">
        <v>3573</v>
      </c>
      <c r="AD2791" s="9" t="s">
        <v>231</v>
      </c>
      <c r="AE2791" s="5">
        <f t="shared" si="108"/>
        <v>0</v>
      </c>
      <c r="AF2791" s="5" t="str">
        <f t="shared" si="109"/>
        <v>katB</v>
      </c>
      <c r="AG2791" s="153"/>
      <c r="AH2791" s="153"/>
      <c r="AI2791" t="s">
        <v>195</v>
      </c>
      <c r="AJ2791" t="s">
        <v>340</v>
      </c>
      <c r="AK2791" s="9" t="str">
        <f>VLOOKUP(Y2791,zdroj!D:AJ,33,0)</f>
        <v>katB</v>
      </c>
    </row>
    <row r="2792" spans="8:37" x14ac:dyDescent="0.25">
      <c r="H2792" s="8"/>
      <c r="I2792" s="8"/>
      <c r="N2792" s="23"/>
      <c r="O2792" s="24"/>
      <c r="P2792" s="19"/>
      <c r="Q2792" s="19"/>
      <c r="R2792" s="19"/>
      <c r="S2792" s="27"/>
      <c r="U2792" s="27"/>
      <c r="Y2792" s="9" t="s">
        <v>522</v>
      </c>
      <c r="Z2792" s="9" t="s">
        <v>462</v>
      </c>
      <c r="AA2792" s="9" t="s">
        <v>198</v>
      </c>
      <c r="AB2792" s="9">
        <v>27027911</v>
      </c>
      <c r="AC2792" s="9" t="s">
        <v>3574</v>
      </c>
      <c r="AD2792" s="9" t="s">
        <v>231</v>
      </c>
      <c r="AE2792" s="5">
        <f t="shared" si="108"/>
        <v>0</v>
      </c>
      <c r="AF2792" s="5" t="str">
        <f t="shared" si="109"/>
        <v>katB</v>
      </c>
      <c r="AG2792" s="153"/>
      <c r="AH2792" s="153"/>
      <c r="AI2792" t="s">
        <v>195</v>
      </c>
      <c r="AJ2792" t="s">
        <v>340</v>
      </c>
      <c r="AK2792" s="9" t="str">
        <f>VLOOKUP(Y2792,zdroj!D:AJ,33,0)</f>
        <v>katB</v>
      </c>
    </row>
    <row r="2793" spans="8:37" x14ac:dyDescent="0.25">
      <c r="H2793" s="8"/>
      <c r="I2793" s="8"/>
      <c r="N2793" s="23"/>
      <c r="O2793" s="24"/>
      <c r="P2793" s="19"/>
      <c r="Q2793" s="19"/>
      <c r="R2793" s="19"/>
      <c r="S2793" s="27"/>
      <c r="U2793" s="27"/>
      <c r="Y2793" s="9" t="s">
        <v>522</v>
      </c>
      <c r="Z2793" s="9" t="s">
        <v>462</v>
      </c>
      <c r="AA2793" s="9" t="s">
        <v>198</v>
      </c>
      <c r="AB2793" s="9">
        <v>26639041</v>
      </c>
      <c r="AC2793" s="9" t="s">
        <v>3575</v>
      </c>
      <c r="AD2793" s="9" t="s">
        <v>231</v>
      </c>
      <c r="AE2793" s="5">
        <f t="shared" si="108"/>
        <v>0</v>
      </c>
      <c r="AF2793" s="5" t="str">
        <f t="shared" si="109"/>
        <v>katB</v>
      </c>
      <c r="AG2793" s="153"/>
      <c r="AH2793" s="153"/>
      <c r="AI2793" t="s">
        <v>195</v>
      </c>
      <c r="AJ2793" t="s">
        <v>340</v>
      </c>
      <c r="AK2793" s="9" t="str">
        <f>VLOOKUP(Y2793,zdroj!D:AJ,33,0)</f>
        <v>katB</v>
      </c>
    </row>
    <row r="2794" spans="8:37" x14ac:dyDescent="0.25">
      <c r="H2794" s="8"/>
      <c r="I2794" s="8"/>
      <c r="N2794" s="23"/>
      <c r="O2794" s="24"/>
      <c r="P2794" s="19"/>
      <c r="Q2794" s="19"/>
      <c r="R2794" s="19"/>
      <c r="S2794" s="27"/>
      <c r="U2794" s="27"/>
      <c r="Y2794" s="9" t="s">
        <v>522</v>
      </c>
      <c r="Z2794" s="9" t="s">
        <v>462</v>
      </c>
      <c r="AA2794" s="9" t="s">
        <v>198</v>
      </c>
      <c r="AB2794" s="9">
        <v>41203305</v>
      </c>
      <c r="AC2794" s="9" t="s">
        <v>3576</v>
      </c>
      <c r="AD2794" s="9" t="s">
        <v>231</v>
      </c>
      <c r="AE2794" s="5">
        <f t="shared" si="108"/>
        <v>0</v>
      </c>
      <c r="AF2794" s="5" t="str">
        <f t="shared" si="109"/>
        <v>katB</v>
      </c>
      <c r="AG2794" s="153"/>
      <c r="AH2794" s="153"/>
      <c r="AI2794" t="s">
        <v>195</v>
      </c>
      <c r="AJ2794" t="s">
        <v>340</v>
      </c>
      <c r="AK2794" s="9" t="str">
        <f>VLOOKUP(Y2794,zdroj!D:AJ,33,0)</f>
        <v>katB</v>
      </c>
    </row>
    <row r="2795" spans="8:37" x14ac:dyDescent="0.25">
      <c r="H2795" s="8"/>
      <c r="I2795" s="8"/>
      <c r="N2795" s="23"/>
      <c r="O2795" s="24"/>
      <c r="P2795" s="19"/>
      <c r="Q2795" s="19"/>
      <c r="R2795" s="19"/>
      <c r="S2795" s="27"/>
      <c r="U2795" s="27"/>
      <c r="Y2795" s="9" t="s">
        <v>522</v>
      </c>
      <c r="Z2795" s="9" t="s">
        <v>462</v>
      </c>
      <c r="AA2795" s="9" t="s">
        <v>198</v>
      </c>
      <c r="AB2795" s="9">
        <v>27027929</v>
      </c>
      <c r="AC2795" s="9" t="s">
        <v>3577</v>
      </c>
      <c r="AD2795" s="9" t="s">
        <v>231</v>
      </c>
      <c r="AE2795" s="5">
        <f t="shared" si="108"/>
        <v>0</v>
      </c>
      <c r="AF2795" s="5" t="str">
        <f t="shared" si="109"/>
        <v>katB</v>
      </c>
      <c r="AG2795" s="153"/>
      <c r="AH2795" s="153"/>
      <c r="AI2795" t="s">
        <v>195</v>
      </c>
      <c r="AJ2795" t="s">
        <v>340</v>
      </c>
      <c r="AK2795" s="9" t="str">
        <f>VLOOKUP(Y2795,zdroj!D:AJ,33,0)</f>
        <v>katB</v>
      </c>
    </row>
    <row r="2796" spans="8:37" x14ac:dyDescent="0.25">
      <c r="H2796" s="8"/>
      <c r="I2796" s="8"/>
      <c r="N2796" s="23"/>
      <c r="O2796" s="24"/>
      <c r="P2796" s="19"/>
      <c r="Q2796" s="19"/>
      <c r="R2796" s="19"/>
      <c r="S2796" s="27"/>
      <c r="U2796" s="27"/>
      <c r="Y2796" s="9" t="s">
        <v>522</v>
      </c>
      <c r="Z2796" s="9" t="s">
        <v>462</v>
      </c>
      <c r="AA2796" s="9" t="s">
        <v>198</v>
      </c>
      <c r="AB2796" s="9">
        <v>27719847</v>
      </c>
      <c r="AC2796" s="9" t="s">
        <v>3578</v>
      </c>
      <c r="AD2796" s="9" t="s">
        <v>231</v>
      </c>
      <c r="AE2796" s="5">
        <f t="shared" si="108"/>
        <v>0</v>
      </c>
      <c r="AF2796" s="5" t="str">
        <f t="shared" si="109"/>
        <v>katB</v>
      </c>
      <c r="AG2796" s="153"/>
      <c r="AH2796" s="153"/>
      <c r="AI2796" t="s">
        <v>195</v>
      </c>
      <c r="AJ2796" t="s">
        <v>340</v>
      </c>
      <c r="AK2796" s="9" t="str">
        <f>VLOOKUP(Y2796,zdroj!D:AJ,33,0)</f>
        <v>katB</v>
      </c>
    </row>
    <row r="2797" spans="8:37" x14ac:dyDescent="0.25">
      <c r="H2797" s="8"/>
      <c r="I2797" s="8"/>
      <c r="N2797" s="23"/>
      <c r="O2797" s="24"/>
      <c r="P2797" s="19"/>
      <c r="Q2797" s="19"/>
      <c r="R2797" s="19"/>
      <c r="S2797" s="27"/>
      <c r="U2797" s="27"/>
      <c r="Y2797" s="9" t="s">
        <v>522</v>
      </c>
      <c r="Z2797" s="9" t="s">
        <v>462</v>
      </c>
      <c r="AA2797" s="9" t="s">
        <v>198</v>
      </c>
      <c r="AB2797" s="9">
        <v>7988389</v>
      </c>
      <c r="AC2797" s="9" t="s">
        <v>3579</v>
      </c>
      <c r="AD2797" s="9" t="s">
        <v>231</v>
      </c>
      <c r="AE2797" s="5">
        <f t="shared" si="108"/>
        <v>0</v>
      </c>
      <c r="AF2797" s="5" t="str">
        <f t="shared" si="109"/>
        <v>katB</v>
      </c>
      <c r="AG2797" s="153"/>
      <c r="AH2797" s="153"/>
      <c r="AI2797" t="s">
        <v>201</v>
      </c>
      <c r="AJ2797" t="s">
        <v>17878</v>
      </c>
      <c r="AK2797" s="9" t="str">
        <f>VLOOKUP(Y2797,zdroj!D:AJ,33,0)</f>
        <v>katB</v>
      </c>
    </row>
    <row r="2798" spans="8:37" x14ac:dyDescent="0.25">
      <c r="H2798" s="8"/>
      <c r="I2798" s="8"/>
      <c r="N2798" s="23"/>
      <c r="O2798" s="24"/>
      <c r="P2798" s="19"/>
      <c r="Q2798" s="19"/>
      <c r="R2798" s="19"/>
      <c r="S2798" s="27"/>
      <c r="U2798" s="27"/>
      <c r="Y2798" s="9" t="s">
        <v>522</v>
      </c>
      <c r="Z2798" s="9" t="s">
        <v>462</v>
      </c>
      <c r="AA2798" s="9" t="s">
        <v>198</v>
      </c>
      <c r="AB2798" s="9">
        <v>7988460</v>
      </c>
      <c r="AC2798" s="9" t="s">
        <v>3580</v>
      </c>
      <c r="AD2798" s="9" t="s">
        <v>231</v>
      </c>
      <c r="AE2798" s="5">
        <f t="shared" si="108"/>
        <v>0</v>
      </c>
      <c r="AF2798" s="5" t="str">
        <f t="shared" si="109"/>
        <v>katB</v>
      </c>
      <c r="AG2798" s="153"/>
      <c r="AH2798" s="153"/>
      <c r="AI2798" t="s">
        <v>201</v>
      </c>
      <c r="AJ2798" t="s">
        <v>17878</v>
      </c>
      <c r="AK2798" s="9" t="str">
        <f>VLOOKUP(Y2798,zdroj!D:AJ,33,0)</f>
        <v>katB</v>
      </c>
    </row>
    <row r="2799" spans="8:37" x14ac:dyDescent="0.25">
      <c r="H2799" s="8"/>
      <c r="I2799" s="8"/>
      <c r="N2799" s="23"/>
      <c r="O2799" s="24"/>
      <c r="P2799" s="19"/>
      <c r="Q2799" s="19"/>
      <c r="R2799" s="19"/>
      <c r="S2799" s="27"/>
      <c r="U2799" s="27"/>
      <c r="Y2799" s="9" t="s">
        <v>522</v>
      </c>
      <c r="Z2799" s="9" t="s">
        <v>462</v>
      </c>
      <c r="AA2799" s="9" t="s">
        <v>198</v>
      </c>
      <c r="AB2799" s="9">
        <v>7988931</v>
      </c>
      <c r="AC2799" s="9" t="s">
        <v>3581</v>
      </c>
      <c r="AD2799" s="9" t="s">
        <v>231</v>
      </c>
      <c r="AE2799" s="5">
        <f t="shared" si="108"/>
        <v>0</v>
      </c>
      <c r="AF2799" s="5" t="str">
        <f t="shared" si="109"/>
        <v>katB</v>
      </c>
      <c r="AG2799" s="153"/>
      <c r="AH2799" s="153"/>
      <c r="AI2799" t="s">
        <v>195</v>
      </c>
      <c r="AJ2799" t="s">
        <v>340</v>
      </c>
      <c r="AK2799" s="9" t="str">
        <f>VLOOKUP(Y2799,zdroj!D:AJ,33,0)</f>
        <v>katB</v>
      </c>
    </row>
    <row r="2800" spans="8:37" x14ac:dyDescent="0.25">
      <c r="H2800" s="8"/>
      <c r="I2800" s="8"/>
      <c r="N2800" s="23"/>
      <c r="O2800" s="24"/>
      <c r="P2800" s="19"/>
      <c r="Q2800" s="19"/>
      <c r="R2800" s="19"/>
      <c r="S2800" s="27"/>
      <c r="U2800" s="27"/>
      <c r="Y2800" s="9" t="s">
        <v>522</v>
      </c>
      <c r="Z2800" s="9" t="s">
        <v>462</v>
      </c>
      <c r="AA2800" s="9" t="s">
        <v>198</v>
      </c>
      <c r="AB2800" s="9">
        <v>7988478</v>
      </c>
      <c r="AC2800" s="9" t="s">
        <v>3582</v>
      </c>
      <c r="AD2800" s="9" t="s">
        <v>231</v>
      </c>
      <c r="AE2800" s="5">
        <f t="shared" si="108"/>
        <v>0</v>
      </c>
      <c r="AF2800" s="5" t="str">
        <f t="shared" si="109"/>
        <v>katB</v>
      </c>
      <c r="AG2800" s="153"/>
      <c r="AH2800" s="153"/>
      <c r="AI2800" t="s">
        <v>229</v>
      </c>
      <c r="AJ2800" t="s">
        <v>17878</v>
      </c>
      <c r="AK2800" s="9" t="str">
        <f>VLOOKUP(Y2800,zdroj!D:AJ,33,0)</f>
        <v>katB</v>
      </c>
    </row>
    <row r="2801" spans="8:37" x14ac:dyDescent="0.25">
      <c r="H2801" s="8"/>
      <c r="I2801" s="8"/>
      <c r="N2801" s="23"/>
      <c r="O2801" s="24"/>
      <c r="P2801" s="19"/>
      <c r="Q2801" s="19"/>
      <c r="R2801" s="19"/>
      <c r="S2801" s="27"/>
      <c r="U2801" s="27"/>
      <c r="Y2801" s="9" t="s">
        <v>522</v>
      </c>
      <c r="Z2801" s="9" t="s">
        <v>462</v>
      </c>
      <c r="AA2801" s="9" t="s">
        <v>198</v>
      </c>
      <c r="AB2801" s="9">
        <v>7988940</v>
      </c>
      <c r="AC2801" s="9" t="s">
        <v>3583</v>
      </c>
      <c r="AD2801" s="9" t="s">
        <v>231</v>
      </c>
      <c r="AE2801" s="5">
        <f t="shared" si="108"/>
        <v>0</v>
      </c>
      <c r="AF2801" s="5" t="str">
        <f t="shared" si="109"/>
        <v>katB</v>
      </c>
      <c r="AG2801" s="153"/>
      <c r="AH2801" s="153"/>
      <c r="AI2801" t="s">
        <v>236</v>
      </c>
      <c r="AJ2801" t="s">
        <v>17878</v>
      </c>
      <c r="AK2801" s="9" t="str">
        <f>VLOOKUP(Y2801,zdroj!D:AJ,33,0)</f>
        <v>katB</v>
      </c>
    </row>
    <row r="2802" spans="8:37" x14ac:dyDescent="0.25">
      <c r="H2802" s="8"/>
      <c r="I2802" s="8"/>
      <c r="N2802" s="23"/>
      <c r="O2802" s="24"/>
      <c r="P2802" s="19"/>
      <c r="Q2802" s="19"/>
      <c r="R2802" s="19"/>
      <c r="S2802" s="27"/>
      <c r="U2802" s="27"/>
      <c r="Y2802" s="9" t="s">
        <v>522</v>
      </c>
      <c r="Z2802" s="9" t="s">
        <v>462</v>
      </c>
      <c r="AA2802" s="9" t="s">
        <v>198</v>
      </c>
      <c r="AB2802" s="9">
        <v>7988958</v>
      </c>
      <c r="AC2802" s="9" t="s">
        <v>3584</v>
      </c>
      <c r="AD2802" s="9" t="s">
        <v>231</v>
      </c>
      <c r="AE2802" s="5">
        <f t="shared" si="108"/>
        <v>0</v>
      </c>
      <c r="AF2802" s="5" t="str">
        <f t="shared" si="109"/>
        <v>katB</v>
      </c>
      <c r="AG2802" s="153"/>
      <c r="AH2802" s="153"/>
      <c r="AI2802" t="s">
        <v>201</v>
      </c>
      <c r="AJ2802" t="s">
        <v>17878</v>
      </c>
      <c r="AK2802" s="9" t="str">
        <f>VLOOKUP(Y2802,zdroj!D:AJ,33,0)</f>
        <v>katB</v>
      </c>
    </row>
    <row r="2803" spans="8:37" x14ac:dyDescent="0.25">
      <c r="H2803" s="8"/>
      <c r="I2803" s="8"/>
      <c r="N2803" s="23"/>
      <c r="O2803" s="24"/>
      <c r="P2803" s="19"/>
      <c r="Q2803" s="19"/>
      <c r="R2803" s="19"/>
      <c r="S2803" s="27"/>
      <c r="U2803" s="27"/>
      <c r="Y2803" s="9" t="s">
        <v>522</v>
      </c>
      <c r="Z2803" s="9" t="s">
        <v>462</v>
      </c>
      <c r="AA2803" s="9" t="s">
        <v>198</v>
      </c>
      <c r="AB2803" s="9">
        <v>7988966</v>
      </c>
      <c r="AC2803" s="9" t="s">
        <v>3585</v>
      </c>
      <c r="AD2803" s="9" t="s">
        <v>231</v>
      </c>
      <c r="AE2803" s="5">
        <f t="shared" si="108"/>
        <v>0</v>
      </c>
      <c r="AF2803" s="5" t="str">
        <f t="shared" si="109"/>
        <v>katB</v>
      </c>
      <c r="AG2803" s="153"/>
      <c r="AH2803" s="153"/>
      <c r="AI2803" t="s">
        <v>201</v>
      </c>
      <c r="AJ2803" t="s">
        <v>17878</v>
      </c>
      <c r="AK2803" s="9" t="str">
        <f>VLOOKUP(Y2803,zdroj!D:AJ,33,0)</f>
        <v>katB</v>
      </c>
    </row>
    <row r="2804" spans="8:37" x14ac:dyDescent="0.25">
      <c r="H2804" s="8"/>
      <c r="I2804" s="8"/>
      <c r="N2804" s="23"/>
      <c r="O2804" s="24"/>
      <c r="P2804" s="19"/>
      <c r="Q2804" s="19"/>
      <c r="R2804" s="19"/>
      <c r="S2804" s="27"/>
      <c r="U2804" s="27"/>
      <c r="Y2804" s="9" t="s">
        <v>522</v>
      </c>
      <c r="Z2804" s="9" t="s">
        <v>462</v>
      </c>
      <c r="AA2804" s="9" t="s">
        <v>198</v>
      </c>
      <c r="AB2804" s="9">
        <v>7988486</v>
      </c>
      <c r="AC2804" s="9" t="s">
        <v>3586</v>
      </c>
      <c r="AD2804" s="9" t="s">
        <v>231</v>
      </c>
      <c r="AE2804" s="5">
        <f t="shared" si="108"/>
        <v>0</v>
      </c>
      <c r="AF2804" s="5" t="str">
        <f t="shared" si="109"/>
        <v>katB</v>
      </c>
      <c r="AG2804" s="153"/>
      <c r="AH2804" s="153"/>
      <c r="AI2804" t="s">
        <v>201</v>
      </c>
      <c r="AJ2804" t="s">
        <v>17878</v>
      </c>
      <c r="AK2804" s="9" t="str">
        <f>VLOOKUP(Y2804,zdroj!D:AJ,33,0)</f>
        <v>katB</v>
      </c>
    </row>
    <row r="2805" spans="8:37" x14ac:dyDescent="0.25">
      <c r="H2805" s="8"/>
      <c r="I2805" s="8"/>
      <c r="N2805" s="23"/>
      <c r="O2805" s="24"/>
      <c r="P2805" s="19"/>
      <c r="Q2805" s="19"/>
      <c r="R2805" s="19"/>
      <c r="S2805" s="27"/>
      <c r="U2805" s="27"/>
      <c r="Y2805" s="9" t="s">
        <v>522</v>
      </c>
      <c r="Z2805" s="9" t="s">
        <v>462</v>
      </c>
      <c r="AA2805" s="9" t="s">
        <v>198</v>
      </c>
      <c r="AB2805" s="9">
        <v>7989008</v>
      </c>
      <c r="AC2805" s="9" t="s">
        <v>3587</v>
      </c>
      <c r="AD2805" s="9" t="s">
        <v>231</v>
      </c>
      <c r="AE2805" s="5">
        <f t="shared" si="108"/>
        <v>0</v>
      </c>
      <c r="AF2805" s="5" t="str">
        <f t="shared" si="109"/>
        <v>katB</v>
      </c>
      <c r="AG2805" s="153"/>
      <c r="AH2805" s="153"/>
      <c r="AI2805" t="s">
        <v>17881</v>
      </c>
      <c r="AJ2805" t="s">
        <v>17878</v>
      </c>
      <c r="AK2805" s="9" t="str">
        <f>VLOOKUP(Y2805,zdroj!D:AJ,33,0)</f>
        <v>katB</v>
      </c>
    </row>
    <row r="2806" spans="8:37" x14ac:dyDescent="0.25">
      <c r="H2806" s="8"/>
      <c r="I2806" s="8"/>
      <c r="N2806" s="23"/>
      <c r="O2806" s="24"/>
      <c r="P2806" s="19"/>
      <c r="Q2806" s="19"/>
      <c r="R2806" s="19"/>
      <c r="S2806" s="27"/>
      <c r="U2806" s="27"/>
      <c r="Y2806" s="9" t="s">
        <v>522</v>
      </c>
      <c r="Z2806" s="9" t="s">
        <v>462</v>
      </c>
      <c r="AA2806" s="9" t="s">
        <v>198</v>
      </c>
      <c r="AB2806" s="9">
        <v>7989016</v>
      </c>
      <c r="AC2806" s="9" t="s">
        <v>3588</v>
      </c>
      <c r="AD2806" s="9" t="s">
        <v>231</v>
      </c>
      <c r="AE2806" s="5">
        <f t="shared" si="108"/>
        <v>0</v>
      </c>
      <c r="AF2806" s="5" t="str">
        <f t="shared" si="109"/>
        <v>katB</v>
      </c>
      <c r="AG2806" s="153"/>
      <c r="AH2806" s="153"/>
      <c r="AI2806" t="s">
        <v>201</v>
      </c>
      <c r="AJ2806" t="s">
        <v>17878</v>
      </c>
      <c r="AK2806" s="9" t="str">
        <f>VLOOKUP(Y2806,zdroj!D:AJ,33,0)</f>
        <v>katB</v>
      </c>
    </row>
    <row r="2807" spans="8:37" x14ac:dyDescent="0.25">
      <c r="H2807" s="8"/>
      <c r="I2807" s="8"/>
      <c r="N2807" s="23"/>
      <c r="O2807" s="24"/>
      <c r="P2807" s="19"/>
      <c r="Q2807" s="19"/>
      <c r="R2807" s="19"/>
      <c r="S2807" s="27"/>
      <c r="U2807" s="27"/>
      <c r="Y2807" s="9" t="s">
        <v>522</v>
      </c>
      <c r="Z2807" s="9" t="s">
        <v>462</v>
      </c>
      <c r="AA2807" s="9" t="s">
        <v>198</v>
      </c>
      <c r="AB2807" s="9">
        <v>7988494</v>
      </c>
      <c r="AC2807" s="9" t="s">
        <v>3589</v>
      </c>
      <c r="AD2807" s="9" t="s">
        <v>231</v>
      </c>
      <c r="AE2807" s="5">
        <f t="shared" si="108"/>
        <v>0</v>
      </c>
      <c r="AF2807" s="5" t="str">
        <f t="shared" si="109"/>
        <v>katB</v>
      </c>
      <c r="AG2807" s="153"/>
      <c r="AH2807" s="153"/>
      <c r="AI2807" t="s">
        <v>201</v>
      </c>
      <c r="AJ2807" t="s">
        <v>17878</v>
      </c>
      <c r="AK2807" s="9" t="str">
        <f>VLOOKUP(Y2807,zdroj!D:AJ,33,0)</f>
        <v>katB</v>
      </c>
    </row>
    <row r="2808" spans="8:37" x14ac:dyDescent="0.25">
      <c r="H2808" s="8"/>
      <c r="I2808" s="8"/>
      <c r="N2808" s="23"/>
      <c r="O2808" s="24"/>
      <c r="P2808" s="19"/>
      <c r="Q2808" s="19"/>
      <c r="R2808" s="19"/>
      <c r="S2808" s="27"/>
      <c r="U2808" s="27"/>
      <c r="Y2808" s="9" t="s">
        <v>522</v>
      </c>
      <c r="Z2808" s="9" t="s">
        <v>462</v>
      </c>
      <c r="AA2808" s="9" t="s">
        <v>198</v>
      </c>
      <c r="AB2808" s="9">
        <v>7989032</v>
      </c>
      <c r="AC2808" s="9" t="s">
        <v>3590</v>
      </c>
      <c r="AD2808" s="9" t="s">
        <v>231</v>
      </c>
      <c r="AE2808" s="5">
        <f t="shared" si="108"/>
        <v>0</v>
      </c>
      <c r="AF2808" s="5" t="str">
        <f t="shared" si="109"/>
        <v>katB</v>
      </c>
      <c r="AG2808" s="153"/>
      <c r="AH2808" s="153"/>
      <c r="AI2808" t="s">
        <v>201</v>
      </c>
      <c r="AJ2808" t="s">
        <v>17878</v>
      </c>
      <c r="AK2808" s="9" t="str">
        <f>VLOOKUP(Y2808,zdroj!D:AJ,33,0)</f>
        <v>katB</v>
      </c>
    </row>
    <row r="2809" spans="8:37" x14ac:dyDescent="0.25">
      <c r="H2809" s="8"/>
      <c r="I2809" s="8"/>
      <c r="N2809" s="23"/>
      <c r="O2809" s="24"/>
      <c r="P2809" s="19"/>
      <c r="Q2809" s="19"/>
      <c r="R2809" s="19"/>
      <c r="S2809" s="27"/>
      <c r="U2809" s="27"/>
      <c r="Y2809" s="9" t="s">
        <v>522</v>
      </c>
      <c r="Z2809" s="9" t="s">
        <v>462</v>
      </c>
      <c r="AA2809" s="9" t="s">
        <v>198</v>
      </c>
      <c r="AB2809" s="9">
        <v>7989067</v>
      </c>
      <c r="AC2809" s="9" t="s">
        <v>3591</v>
      </c>
      <c r="AD2809" s="9" t="s">
        <v>231</v>
      </c>
      <c r="AE2809" s="5">
        <f t="shared" si="108"/>
        <v>0</v>
      </c>
      <c r="AF2809" s="5" t="str">
        <f t="shared" si="109"/>
        <v>katB</v>
      </c>
      <c r="AG2809" s="153"/>
      <c r="AH2809" s="153"/>
      <c r="AI2809" t="s">
        <v>201</v>
      </c>
      <c r="AJ2809" t="s">
        <v>17878</v>
      </c>
      <c r="AK2809" s="9" t="str">
        <f>VLOOKUP(Y2809,zdroj!D:AJ,33,0)</f>
        <v>katB</v>
      </c>
    </row>
    <row r="2810" spans="8:37" x14ac:dyDescent="0.25">
      <c r="H2810" s="8"/>
      <c r="I2810" s="8"/>
      <c r="N2810" s="23"/>
      <c r="O2810" s="24"/>
      <c r="P2810" s="19"/>
      <c r="Q2810" s="19"/>
      <c r="R2810" s="19"/>
      <c r="S2810" s="27"/>
      <c r="U2810" s="27"/>
      <c r="Y2810" s="9" t="s">
        <v>522</v>
      </c>
      <c r="Z2810" s="9" t="s">
        <v>462</v>
      </c>
      <c r="AA2810" s="9" t="s">
        <v>198</v>
      </c>
      <c r="AB2810" s="9">
        <v>7989075</v>
      </c>
      <c r="AC2810" s="9" t="s">
        <v>3592</v>
      </c>
      <c r="AD2810" s="9" t="s">
        <v>231</v>
      </c>
      <c r="AE2810" s="5">
        <f t="shared" si="108"/>
        <v>0</v>
      </c>
      <c r="AF2810" s="5" t="str">
        <f t="shared" si="109"/>
        <v>katB</v>
      </c>
      <c r="AG2810" s="153"/>
      <c r="AH2810" s="153"/>
      <c r="AI2810" t="s">
        <v>201</v>
      </c>
      <c r="AJ2810" t="s">
        <v>17878</v>
      </c>
      <c r="AK2810" s="9" t="str">
        <f>VLOOKUP(Y2810,zdroj!D:AJ,33,0)</f>
        <v>katB</v>
      </c>
    </row>
    <row r="2811" spans="8:37" x14ac:dyDescent="0.25">
      <c r="H2811" s="8"/>
      <c r="I2811" s="8"/>
      <c r="N2811" s="23"/>
      <c r="O2811" s="24"/>
      <c r="P2811" s="19"/>
      <c r="Q2811" s="19"/>
      <c r="R2811" s="19"/>
      <c r="S2811" s="27"/>
      <c r="U2811" s="27"/>
      <c r="Y2811" s="9" t="s">
        <v>522</v>
      </c>
      <c r="Z2811" s="9" t="s">
        <v>462</v>
      </c>
      <c r="AA2811" s="9" t="s">
        <v>198</v>
      </c>
      <c r="AB2811" s="9">
        <v>7989091</v>
      </c>
      <c r="AC2811" s="9" t="s">
        <v>3593</v>
      </c>
      <c r="AD2811" s="9" t="s">
        <v>231</v>
      </c>
      <c r="AE2811" s="5">
        <f t="shared" si="108"/>
        <v>0</v>
      </c>
      <c r="AF2811" s="5" t="str">
        <f t="shared" si="109"/>
        <v>katB</v>
      </c>
      <c r="AG2811" s="153"/>
      <c r="AH2811" s="153"/>
      <c r="AI2811" t="s">
        <v>201</v>
      </c>
      <c r="AJ2811" t="s">
        <v>17878</v>
      </c>
      <c r="AK2811" s="9" t="str">
        <f>VLOOKUP(Y2811,zdroj!D:AJ,33,0)</f>
        <v>katB</v>
      </c>
    </row>
    <row r="2812" spans="8:37" x14ac:dyDescent="0.25">
      <c r="H2812" s="8"/>
      <c r="I2812" s="8"/>
      <c r="N2812" s="23"/>
      <c r="O2812" s="24"/>
      <c r="P2812" s="19"/>
      <c r="Q2812" s="19"/>
      <c r="R2812" s="19"/>
      <c r="S2812" s="27"/>
      <c r="U2812" s="27"/>
      <c r="Y2812" s="9" t="s">
        <v>522</v>
      </c>
      <c r="Z2812" s="9" t="s">
        <v>462</v>
      </c>
      <c r="AA2812" s="9" t="s">
        <v>198</v>
      </c>
      <c r="AB2812" s="9">
        <v>27767175</v>
      </c>
      <c r="AC2812" s="9" t="s">
        <v>3594</v>
      </c>
      <c r="AD2812" s="9" t="s">
        <v>231</v>
      </c>
      <c r="AE2812" s="5">
        <f t="shared" si="108"/>
        <v>0</v>
      </c>
      <c r="AF2812" s="5" t="str">
        <f t="shared" si="109"/>
        <v>katB</v>
      </c>
      <c r="AG2812" s="153"/>
      <c r="AH2812" s="153"/>
      <c r="AI2812" t="s">
        <v>201</v>
      </c>
      <c r="AJ2812" t="s">
        <v>17878</v>
      </c>
      <c r="AK2812" s="9" t="str">
        <f>VLOOKUP(Y2812,zdroj!D:AJ,33,0)</f>
        <v>katB</v>
      </c>
    </row>
    <row r="2813" spans="8:37" x14ac:dyDescent="0.25">
      <c r="H2813" s="8"/>
      <c r="I2813" s="8"/>
      <c r="N2813" s="23"/>
      <c r="O2813" s="24"/>
      <c r="P2813" s="19"/>
      <c r="Q2813" s="19"/>
      <c r="R2813" s="19"/>
      <c r="S2813" s="27"/>
      <c r="U2813" s="27"/>
      <c r="Y2813" s="9" t="s">
        <v>522</v>
      </c>
      <c r="Z2813" s="9" t="s">
        <v>462</v>
      </c>
      <c r="AA2813" s="9" t="s">
        <v>198</v>
      </c>
      <c r="AB2813" s="9">
        <v>7989105</v>
      </c>
      <c r="AC2813" s="9" t="s">
        <v>3595</v>
      </c>
      <c r="AD2813" s="9" t="s">
        <v>231</v>
      </c>
      <c r="AE2813" s="5">
        <f t="shared" si="108"/>
        <v>0</v>
      </c>
      <c r="AF2813" s="5" t="str">
        <f t="shared" si="109"/>
        <v>katB</v>
      </c>
      <c r="AG2813" s="153"/>
      <c r="AH2813" s="153"/>
      <c r="AI2813" t="s">
        <v>201</v>
      </c>
      <c r="AJ2813" t="s">
        <v>17878</v>
      </c>
      <c r="AK2813" s="9" t="str">
        <f>VLOOKUP(Y2813,zdroj!D:AJ,33,0)</f>
        <v>katB</v>
      </c>
    </row>
    <row r="2814" spans="8:37" x14ac:dyDescent="0.25">
      <c r="H2814" s="8"/>
      <c r="I2814" s="8"/>
      <c r="N2814" s="23"/>
      <c r="O2814" s="24"/>
      <c r="P2814" s="19"/>
      <c r="Q2814" s="19"/>
      <c r="R2814" s="19"/>
      <c r="S2814" s="27"/>
      <c r="U2814" s="27"/>
      <c r="Y2814" s="9" t="s">
        <v>522</v>
      </c>
      <c r="Z2814" s="9" t="s">
        <v>462</v>
      </c>
      <c r="AA2814" s="9" t="s">
        <v>198</v>
      </c>
      <c r="AB2814" s="9">
        <v>7989113</v>
      </c>
      <c r="AC2814" s="9" t="s">
        <v>3596</v>
      </c>
      <c r="AD2814" s="9" t="s">
        <v>231</v>
      </c>
      <c r="AE2814" s="5">
        <f t="shared" si="108"/>
        <v>0</v>
      </c>
      <c r="AF2814" s="5" t="str">
        <f t="shared" si="109"/>
        <v>katB</v>
      </c>
      <c r="AG2814" s="153"/>
      <c r="AH2814" s="153"/>
      <c r="AI2814" t="s">
        <v>201</v>
      </c>
      <c r="AJ2814" t="s">
        <v>17878</v>
      </c>
      <c r="AK2814" s="9" t="str">
        <f>VLOOKUP(Y2814,zdroj!D:AJ,33,0)</f>
        <v>katB</v>
      </c>
    </row>
    <row r="2815" spans="8:37" x14ac:dyDescent="0.25">
      <c r="H2815" s="8"/>
      <c r="I2815" s="8"/>
      <c r="N2815" s="23"/>
      <c r="O2815" s="24"/>
      <c r="P2815" s="19"/>
      <c r="Q2815" s="19"/>
      <c r="R2815" s="19"/>
      <c r="S2815" s="27"/>
      <c r="U2815" s="27"/>
      <c r="Y2815" s="9" t="s">
        <v>522</v>
      </c>
      <c r="Z2815" s="9" t="s">
        <v>462</v>
      </c>
      <c r="AA2815" s="9" t="s">
        <v>198</v>
      </c>
      <c r="AB2815" s="9">
        <v>7989121</v>
      </c>
      <c r="AC2815" s="9" t="s">
        <v>3597</v>
      </c>
      <c r="AD2815" s="9" t="s">
        <v>231</v>
      </c>
      <c r="AE2815" s="5">
        <f t="shared" si="108"/>
        <v>0</v>
      </c>
      <c r="AF2815" s="5" t="str">
        <f t="shared" si="109"/>
        <v>katB</v>
      </c>
      <c r="AG2815" s="153"/>
      <c r="AH2815" s="153"/>
      <c r="AI2815" t="s">
        <v>229</v>
      </c>
      <c r="AJ2815" t="s">
        <v>17878</v>
      </c>
      <c r="AK2815" s="9" t="str">
        <f>VLOOKUP(Y2815,zdroj!D:AJ,33,0)</f>
        <v>katB</v>
      </c>
    </row>
    <row r="2816" spans="8:37" x14ac:dyDescent="0.25">
      <c r="H2816" s="8"/>
      <c r="I2816" s="8"/>
      <c r="N2816" s="23"/>
      <c r="O2816" s="24"/>
      <c r="P2816" s="19"/>
      <c r="Q2816" s="19"/>
      <c r="R2816" s="19"/>
      <c r="S2816" s="27"/>
      <c r="U2816" s="27"/>
      <c r="Y2816" s="9" t="s">
        <v>522</v>
      </c>
      <c r="Z2816" s="9" t="s">
        <v>462</v>
      </c>
      <c r="AA2816" s="9" t="s">
        <v>198</v>
      </c>
      <c r="AB2816" s="9">
        <v>7988508</v>
      </c>
      <c r="AC2816" s="9" t="s">
        <v>3598</v>
      </c>
      <c r="AD2816" s="9" t="s">
        <v>231</v>
      </c>
      <c r="AE2816" s="5">
        <f t="shared" si="108"/>
        <v>0</v>
      </c>
      <c r="AF2816" s="5" t="str">
        <f t="shared" si="109"/>
        <v>katB</v>
      </c>
      <c r="AG2816" s="153"/>
      <c r="AH2816" s="153"/>
      <c r="AI2816" t="s">
        <v>201</v>
      </c>
      <c r="AJ2816" t="s">
        <v>17878</v>
      </c>
      <c r="AK2816" s="9" t="str">
        <f>VLOOKUP(Y2816,zdroj!D:AJ,33,0)</f>
        <v>katB</v>
      </c>
    </row>
    <row r="2817" spans="8:37" x14ac:dyDescent="0.25">
      <c r="H2817" s="8"/>
      <c r="I2817" s="8"/>
      <c r="N2817" s="23"/>
      <c r="O2817" s="24"/>
      <c r="P2817" s="19"/>
      <c r="Q2817" s="19"/>
      <c r="R2817" s="19"/>
      <c r="S2817" s="27"/>
      <c r="U2817" s="27"/>
      <c r="Y2817" s="9" t="s">
        <v>522</v>
      </c>
      <c r="Z2817" s="9" t="s">
        <v>462</v>
      </c>
      <c r="AA2817" s="9" t="s">
        <v>198</v>
      </c>
      <c r="AB2817" s="9">
        <v>7988516</v>
      </c>
      <c r="AC2817" s="9" t="s">
        <v>3599</v>
      </c>
      <c r="AD2817" s="9" t="s">
        <v>231</v>
      </c>
      <c r="AE2817" s="5">
        <f t="shared" si="108"/>
        <v>0</v>
      </c>
      <c r="AF2817" s="5" t="str">
        <f t="shared" si="109"/>
        <v>katB</v>
      </c>
      <c r="AG2817" s="153"/>
      <c r="AH2817" s="153"/>
      <c r="AI2817" t="s">
        <v>201</v>
      </c>
      <c r="AJ2817" t="s">
        <v>17878</v>
      </c>
      <c r="AK2817" s="9" t="str">
        <f>VLOOKUP(Y2817,zdroj!D:AJ,33,0)</f>
        <v>katB</v>
      </c>
    </row>
    <row r="2818" spans="8:37" x14ac:dyDescent="0.25">
      <c r="H2818" s="8"/>
      <c r="I2818" s="8"/>
      <c r="N2818" s="23"/>
      <c r="O2818" s="24"/>
      <c r="P2818" s="19"/>
      <c r="Q2818" s="19"/>
      <c r="R2818" s="19"/>
      <c r="S2818" s="27"/>
      <c r="U2818" s="27"/>
      <c r="Y2818" s="9" t="s">
        <v>522</v>
      </c>
      <c r="Z2818" s="9" t="s">
        <v>462</v>
      </c>
      <c r="AA2818" s="9" t="s">
        <v>198</v>
      </c>
      <c r="AB2818" s="9">
        <v>7988524</v>
      </c>
      <c r="AC2818" s="9" t="s">
        <v>3600</v>
      </c>
      <c r="AD2818" s="9" t="s">
        <v>231</v>
      </c>
      <c r="AE2818" s="5">
        <f t="shared" si="108"/>
        <v>0</v>
      </c>
      <c r="AF2818" s="5" t="str">
        <f t="shared" si="109"/>
        <v>katB</v>
      </c>
      <c r="AG2818" s="153"/>
      <c r="AH2818" s="153"/>
      <c r="AI2818" t="s">
        <v>201</v>
      </c>
      <c r="AJ2818" t="s">
        <v>17878</v>
      </c>
      <c r="AK2818" s="9" t="str">
        <f>VLOOKUP(Y2818,zdroj!D:AJ,33,0)</f>
        <v>katB</v>
      </c>
    </row>
    <row r="2819" spans="8:37" x14ac:dyDescent="0.25">
      <c r="H2819" s="8"/>
      <c r="I2819" s="8"/>
      <c r="N2819" s="23"/>
      <c r="O2819" s="24"/>
      <c r="P2819" s="19"/>
      <c r="Q2819" s="19"/>
      <c r="R2819" s="19"/>
      <c r="S2819" s="27"/>
      <c r="U2819" s="27"/>
      <c r="Y2819" s="9" t="s">
        <v>522</v>
      </c>
      <c r="Z2819" s="9" t="s">
        <v>462</v>
      </c>
      <c r="AA2819" s="9" t="s">
        <v>198</v>
      </c>
      <c r="AB2819" s="9">
        <v>7988397</v>
      </c>
      <c r="AC2819" s="9" t="s">
        <v>3601</v>
      </c>
      <c r="AD2819" s="9" t="s">
        <v>231</v>
      </c>
      <c r="AE2819" s="5">
        <f t="shared" si="108"/>
        <v>0</v>
      </c>
      <c r="AF2819" s="5" t="str">
        <f t="shared" si="109"/>
        <v>katB</v>
      </c>
      <c r="AG2819" s="153"/>
      <c r="AH2819" s="153"/>
      <c r="AI2819" t="s">
        <v>195</v>
      </c>
      <c r="AJ2819" t="s">
        <v>340</v>
      </c>
      <c r="AK2819" s="9" t="str">
        <f>VLOOKUP(Y2819,zdroj!D:AJ,33,0)</f>
        <v>katB</v>
      </c>
    </row>
    <row r="2820" spans="8:37" x14ac:dyDescent="0.25">
      <c r="H2820" s="8"/>
      <c r="I2820" s="8"/>
      <c r="N2820" s="23"/>
      <c r="O2820" s="24"/>
      <c r="P2820" s="19"/>
      <c r="Q2820" s="19"/>
      <c r="R2820" s="19"/>
      <c r="S2820" s="27"/>
      <c r="U2820" s="27"/>
      <c r="Y2820" s="9" t="s">
        <v>522</v>
      </c>
      <c r="Z2820" s="9" t="s">
        <v>462</v>
      </c>
      <c r="AA2820" s="9" t="s">
        <v>198</v>
      </c>
      <c r="AB2820" s="9">
        <v>7988532</v>
      </c>
      <c r="AC2820" s="9" t="s">
        <v>3602</v>
      </c>
      <c r="AD2820" s="9" t="s">
        <v>231</v>
      </c>
      <c r="AE2820" s="5">
        <f t="shared" si="108"/>
        <v>0</v>
      </c>
      <c r="AF2820" s="5" t="str">
        <f t="shared" si="109"/>
        <v>katB</v>
      </c>
      <c r="AG2820" s="153"/>
      <c r="AH2820" s="153"/>
      <c r="AI2820" t="s">
        <v>201</v>
      </c>
      <c r="AJ2820" t="s">
        <v>17878</v>
      </c>
      <c r="AK2820" s="9" t="str">
        <f>VLOOKUP(Y2820,zdroj!D:AJ,33,0)</f>
        <v>katB</v>
      </c>
    </row>
    <row r="2821" spans="8:37" x14ac:dyDescent="0.25">
      <c r="H2821" s="8"/>
      <c r="I2821" s="8"/>
      <c r="N2821" s="23"/>
      <c r="O2821" s="24"/>
      <c r="P2821" s="19"/>
      <c r="Q2821" s="19"/>
      <c r="R2821" s="19"/>
      <c r="S2821" s="27"/>
      <c r="U2821" s="27"/>
      <c r="Y2821" s="9" t="s">
        <v>522</v>
      </c>
      <c r="Z2821" s="9" t="s">
        <v>462</v>
      </c>
      <c r="AA2821" s="9" t="s">
        <v>198</v>
      </c>
      <c r="AB2821" s="9">
        <v>7988541</v>
      </c>
      <c r="AC2821" s="9" t="s">
        <v>3603</v>
      </c>
      <c r="AD2821" s="9" t="s">
        <v>231</v>
      </c>
      <c r="AE2821" s="5">
        <f t="shared" si="108"/>
        <v>0</v>
      </c>
      <c r="AF2821" s="5" t="str">
        <f t="shared" si="109"/>
        <v>katB</v>
      </c>
      <c r="AG2821" s="153"/>
      <c r="AH2821" s="153"/>
      <c r="AI2821" t="s">
        <v>201</v>
      </c>
      <c r="AJ2821" t="s">
        <v>17878</v>
      </c>
      <c r="AK2821" s="9" t="str">
        <f>VLOOKUP(Y2821,zdroj!D:AJ,33,0)</f>
        <v>katB</v>
      </c>
    </row>
    <row r="2822" spans="8:37" x14ac:dyDescent="0.25">
      <c r="H2822" s="8"/>
      <c r="I2822" s="8"/>
      <c r="N2822" s="23"/>
      <c r="O2822" s="24"/>
      <c r="P2822" s="19"/>
      <c r="Q2822" s="19"/>
      <c r="R2822" s="19"/>
      <c r="S2822" s="27"/>
      <c r="U2822" s="27"/>
      <c r="Y2822" s="9" t="s">
        <v>522</v>
      </c>
      <c r="Z2822" s="9" t="s">
        <v>462</v>
      </c>
      <c r="AA2822" s="9" t="s">
        <v>198</v>
      </c>
      <c r="AB2822" s="9">
        <v>7988559</v>
      </c>
      <c r="AC2822" s="9" t="s">
        <v>3604</v>
      </c>
      <c r="AD2822" s="9" t="s">
        <v>231</v>
      </c>
      <c r="AE2822" s="5">
        <f t="shared" si="108"/>
        <v>0</v>
      </c>
      <c r="AF2822" s="5" t="str">
        <f t="shared" si="109"/>
        <v>katB</v>
      </c>
      <c r="AG2822" s="153"/>
      <c r="AH2822" s="153"/>
      <c r="AI2822" t="s">
        <v>201</v>
      </c>
      <c r="AJ2822" t="s">
        <v>17878</v>
      </c>
      <c r="AK2822" s="9" t="str">
        <f>VLOOKUP(Y2822,zdroj!D:AJ,33,0)</f>
        <v>katB</v>
      </c>
    </row>
    <row r="2823" spans="8:37" x14ac:dyDescent="0.25">
      <c r="H2823" s="8"/>
      <c r="I2823" s="8"/>
      <c r="N2823" s="23"/>
      <c r="O2823" s="24"/>
      <c r="P2823" s="19"/>
      <c r="Q2823" s="19"/>
      <c r="R2823" s="19"/>
      <c r="S2823" s="27"/>
      <c r="U2823" s="27"/>
      <c r="Y2823" s="9" t="s">
        <v>522</v>
      </c>
      <c r="Z2823" s="9" t="s">
        <v>462</v>
      </c>
      <c r="AA2823" s="9" t="s">
        <v>198</v>
      </c>
      <c r="AB2823" s="9">
        <v>7988567</v>
      </c>
      <c r="AC2823" s="9" t="s">
        <v>3605</v>
      </c>
      <c r="AD2823" s="9" t="s">
        <v>231</v>
      </c>
      <c r="AE2823" s="5">
        <f t="shared" si="108"/>
        <v>0</v>
      </c>
      <c r="AF2823" s="5" t="str">
        <f t="shared" si="109"/>
        <v>katB</v>
      </c>
      <c r="AG2823" s="153"/>
      <c r="AH2823" s="153"/>
      <c r="AI2823" t="s">
        <v>201</v>
      </c>
      <c r="AJ2823" t="s">
        <v>17878</v>
      </c>
      <c r="AK2823" s="9" t="str">
        <f>VLOOKUP(Y2823,zdroj!D:AJ,33,0)</f>
        <v>katB</v>
      </c>
    </row>
    <row r="2824" spans="8:37" x14ac:dyDescent="0.25">
      <c r="H2824" s="8"/>
      <c r="I2824" s="8"/>
      <c r="N2824" s="23"/>
      <c r="O2824" s="24"/>
      <c r="P2824" s="19"/>
      <c r="Q2824" s="19"/>
      <c r="R2824" s="19"/>
      <c r="S2824" s="27"/>
      <c r="U2824" s="27"/>
      <c r="Y2824" s="9" t="s">
        <v>522</v>
      </c>
      <c r="Z2824" s="9" t="s">
        <v>462</v>
      </c>
      <c r="AA2824" s="9" t="s">
        <v>198</v>
      </c>
      <c r="AB2824" s="9">
        <v>7988575</v>
      </c>
      <c r="AC2824" s="9" t="s">
        <v>3606</v>
      </c>
      <c r="AD2824" s="9" t="s">
        <v>231</v>
      </c>
      <c r="AE2824" s="5">
        <f t="shared" si="108"/>
        <v>0</v>
      </c>
      <c r="AF2824" s="5" t="str">
        <f t="shared" si="109"/>
        <v>katB</v>
      </c>
      <c r="AG2824" s="153"/>
      <c r="AH2824" s="153"/>
      <c r="AI2824" t="s">
        <v>201</v>
      </c>
      <c r="AJ2824" t="s">
        <v>17878</v>
      </c>
      <c r="AK2824" s="9" t="str">
        <f>VLOOKUP(Y2824,zdroj!D:AJ,33,0)</f>
        <v>katB</v>
      </c>
    </row>
    <row r="2825" spans="8:37" x14ac:dyDescent="0.25">
      <c r="H2825" s="8"/>
      <c r="I2825" s="8"/>
      <c r="N2825" s="23"/>
      <c r="O2825" s="24"/>
      <c r="P2825" s="19"/>
      <c r="Q2825" s="19"/>
      <c r="R2825" s="19"/>
      <c r="S2825" s="27"/>
      <c r="U2825" s="27"/>
      <c r="Y2825" s="9" t="s">
        <v>522</v>
      </c>
      <c r="Z2825" s="9" t="s">
        <v>462</v>
      </c>
      <c r="AA2825" s="9" t="s">
        <v>198</v>
      </c>
      <c r="AB2825" s="9">
        <v>7988583</v>
      </c>
      <c r="AC2825" s="9" t="s">
        <v>3607</v>
      </c>
      <c r="AD2825" s="9" t="s">
        <v>231</v>
      </c>
      <c r="AE2825" s="5">
        <f t="shared" si="108"/>
        <v>0</v>
      </c>
      <c r="AF2825" s="5" t="str">
        <f t="shared" si="109"/>
        <v>katB</v>
      </c>
      <c r="AG2825" s="153"/>
      <c r="AH2825" s="153"/>
      <c r="AI2825" t="s">
        <v>195</v>
      </c>
      <c r="AJ2825" t="s">
        <v>340</v>
      </c>
      <c r="AK2825" s="9" t="str">
        <f>VLOOKUP(Y2825,zdroj!D:AJ,33,0)</f>
        <v>katB</v>
      </c>
    </row>
    <row r="2826" spans="8:37" x14ac:dyDescent="0.25">
      <c r="H2826" s="8"/>
      <c r="I2826" s="8"/>
      <c r="N2826" s="23"/>
      <c r="O2826" s="24"/>
      <c r="P2826" s="19"/>
      <c r="Q2826" s="19"/>
      <c r="R2826" s="19"/>
      <c r="S2826" s="27"/>
      <c r="U2826" s="27"/>
      <c r="Y2826" s="9" t="s">
        <v>522</v>
      </c>
      <c r="Z2826" s="9" t="s">
        <v>462</v>
      </c>
      <c r="AA2826" s="9" t="s">
        <v>198</v>
      </c>
      <c r="AB2826" s="9">
        <v>7988591</v>
      </c>
      <c r="AC2826" s="9" t="s">
        <v>3608</v>
      </c>
      <c r="AD2826" s="9" t="s">
        <v>231</v>
      </c>
      <c r="AE2826" s="5">
        <f t="shared" ref="AE2826:AE2889" si="110">VLOOKUP(Y2826,K:T,10,0)</f>
        <v>0</v>
      </c>
      <c r="AF2826" s="5" t="str">
        <f t="shared" ref="AF2826:AF2889" si="111">IF(AE2826="A",IF(AD2826="katA","katB",AD2826),AD2826)</f>
        <v>katB</v>
      </c>
      <c r="AG2826" s="153"/>
      <c r="AH2826" s="153"/>
      <c r="AI2826" t="s">
        <v>201</v>
      </c>
      <c r="AJ2826" t="s">
        <v>17878</v>
      </c>
      <c r="AK2826" s="9" t="str">
        <f>VLOOKUP(Y2826,zdroj!D:AJ,33,0)</f>
        <v>katB</v>
      </c>
    </row>
    <row r="2827" spans="8:37" x14ac:dyDescent="0.25">
      <c r="H2827" s="8"/>
      <c r="I2827" s="8"/>
      <c r="N2827" s="23"/>
      <c r="O2827" s="24"/>
      <c r="P2827" s="19"/>
      <c r="Q2827" s="19"/>
      <c r="R2827" s="19"/>
      <c r="S2827" s="27"/>
      <c r="U2827" s="27"/>
      <c r="Y2827" s="9" t="s">
        <v>522</v>
      </c>
      <c r="Z2827" s="9" t="s">
        <v>462</v>
      </c>
      <c r="AA2827" s="9" t="s">
        <v>198</v>
      </c>
      <c r="AB2827" s="9">
        <v>7988401</v>
      </c>
      <c r="AC2827" s="9" t="s">
        <v>3609</v>
      </c>
      <c r="AD2827" s="9" t="s">
        <v>231</v>
      </c>
      <c r="AE2827" s="5">
        <f t="shared" si="110"/>
        <v>0</v>
      </c>
      <c r="AF2827" s="5" t="str">
        <f t="shared" si="111"/>
        <v>katB</v>
      </c>
      <c r="AG2827" s="153"/>
      <c r="AH2827" s="153"/>
      <c r="AI2827" t="s">
        <v>201</v>
      </c>
      <c r="AJ2827" t="s">
        <v>17878</v>
      </c>
      <c r="AK2827" s="9" t="str">
        <f>VLOOKUP(Y2827,zdroj!D:AJ,33,0)</f>
        <v>katB</v>
      </c>
    </row>
    <row r="2828" spans="8:37" x14ac:dyDescent="0.25">
      <c r="H2828" s="8"/>
      <c r="I2828" s="8"/>
      <c r="N2828" s="23"/>
      <c r="O2828" s="24"/>
      <c r="P2828" s="19"/>
      <c r="Q2828" s="19"/>
      <c r="R2828" s="19"/>
      <c r="S2828" s="27"/>
      <c r="U2828" s="27"/>
      <c r="Y2828" s="9" t="s">
        <v>522</v>
      </c>
      <c r="Z2828" s="9" t="s">
        <v>462</v>
      </c>
      <c r="AA2828" s="9" t="s">
        <v>198</v>
      </c>
      <c r="AB2828" s="9">
        <v>7988605</v>
      </c>
      <c r="AC2828" s="9" t="s">
        <v>3610</v>
      </c>
      <c r="AD2828" s="9" t="s">
        <v>231</v>
      </c>
      <c r="AE2828" s="5">
        <f t="shared" si="110"/>
        <v>0</v>
      </c>
      <c r="AF2828" s="5" t="str">
        <f t="shared" si="111"/>
        <v>katB</v>
      </c>
      <c r="AG2828" s="153"/>
      <c r="AH2828" s="153"/>
      <c r="AI2828" t="s">
        <v>195</v>
      </c>
      <c r="AJ2828" t="s">
        <v>340</v>
      </c>
      <c r="AK2828" s="9" t="str">
        <f>VLOOKUP(Y2828,zdroj!D:AJ,33,0)</f>
        <v>katB</v>
      </c>
    </row>
    <row r="2829" spans="8:37" x14ac:dyDescent="0.25">
      <c r="H2829" s="8"/>
      <c r="I2829" s="8"/>
      <c r="N2829" s="23"/>
      <c r="O2829" s="24"/>
      <c r="P2829" s="19"/>
      <c r="Q2829" s="19"/>
      <c r="R2829" s="19"/>
      <c r="S2829" s="27"/>
      <c r="U2829" s="27"/>
      <c r="Y2829" s="9" t="s">
        <v>522</v>
      </c>
      <c r="Z2829" s="9" t="s">
        <v>462</v>
      </c>
      <c r="AA2829" s="9" t="s">
        <v>198</v>
      </c>
      <c r="AB2829" s="9">
        <v>7988613</v>
      </c>
      <c r="AC2829" s="9" t="s">
        <v>3611</v>
      </c>
      <c r="AD2829" s="9" t="s">
        <v>231</v>
      </c>
      <c r="AE2829" s="5">
        <f t="shared" si="110"/>
        <v>0</v>
      </c>
      <c r="AF2829" s="5" t="str">
        <f t="shared" si="111"/>
        <v>katB</v>
      </c>
      <c r="AG2829" s="153"/>
      <c r="AH2829" s="153"/>
      <c r="AI2829" t="s">
        <v>201</v>
      </c>
      <c r="AJ2829" t="s">
        <v>17878</v>
      </c>
      <c r="AK2829" s="9" t="str">
        <f>VLOOKUP(Y2829,zdroj!D:AJ,33,0)</f>
        <v>katB</v>
      </c>
    </row>
    <row r="2830" spans="8:37" x14ac:dyDescent="0.25">
      <c r="H2830" s="8"/>
      <c r="I2830" s="8"/>
      <c r="N2830" s="23"/>
      <c r="O2830" s="24"/>
      <c r="P2830" s="19"/>
      <c r="Q2830" s="19"/>
      <c r="R2830" s="19"/>
      <c r="S2830" s="27"/>
      <c r="U2830" s="27"/>
      <c r="Y2830" s="9" t="s">
        <v>522</v>
      </c>
      <c r="Z2830" s="9" t="s">
        <v>462</v>
      </c>
      <c r="AA2830" s="9" t="s">
        <v>198</v>
      </c>
      <c r="AB2830" s="9">
        <v>7988621</v>
      </c>
      <c r="AC2830" s="9" t="s">
        <v>3612</v>
      </c>
      <c r="AD2830" s="9" t="s">
        <v>231</v>
      </c>
      <c r="AE2830" s="5">
        <f t="shared" si="110"/>
        <v>0</v>
      </c>
      <c r="AF2830" s="5" t="str">
        <f t="shared" si="111"/>
        <v>katB</v>
      </c>
      <c r="AG2830" s="153"/>
      <c r="AH2830" s="153"/>
      <c r="AI2830" t="s">
        <v>201</v>
      </c>
      <c r="AJ2830" t="s">
        <v>17878</v>
      </c>
      <c r="AK2830" s="9" t="str">
        <f>VLOOKUP(Y2830,zdroj!D:AJ,33,0)</f>
        <v>katB</v>
      </c>
    </row>
    <row r="2831" spans="8:37" x14ac:dyDescent="0.25">
      <c r="H2831" s="8"/>
      <c r="I2831" s="8"/>
      <c r="N2831" s="23"/>
      <c r="O2831" s="24"/>
      <c r="P2831" s="19"/>
      <c r="Q2831" s="19"/>
      <c r="R2831" s="19"/>
      <c r="S2831" s="27"/>
      <c r="U2831" s="27"/>
      <c r="Y2831" s="9" t="s">
        <v>522</v>
      </c>
      <c r="Z2831" s="9" t="s">
        <v>462</v>
      </c>
      <c r="AA2831" s="9" t="s">
        <v>198</v>
      </c>
      <c r="AB2831" s="9">
        <v>7988419</v>
      </c>
      <c r="AC2831" s="9" t="s">
        <v>3613</v>
      </c>
      <c r="AD2831" s="9" t="s">
        <v>231</v>
      </c>
      <c r="AE2831" s="5">
        <f t="shared" si="110"/>
        <v>0</v>
      </c>
      <c r="AF2831" s="5" t="str">
        <f t="shared" si="111"/>
        <v>katB</v>
      </c>
      <c r="AG2831" s="153"/>
      <c r="AH2831" s="153"/>
      <c r="AI2831" t="s">
        <v>201</v>
      </c>
      <c r="AJ2831" t="s">
        <v>17878</v>
      </c>
      <c r="AK2831" s="9" t="str">
        <f>VLOOKUP(Y2831,zdroj!D:AJ,33,0)</f>
        <v>katB</v>
      </c>
    </row>
    <row r="2832" spans="8:37" x14ac:dyDescent="0.25">
      <c r="H2832" s="8"/>
      <c r="I2832" s="8"/>
      <c r="N2832" s="23"/>
      <c r="O2832" s="24"/>
      <c r="P2832" s="19"/>
      <c r="Q2832" s="19"/>
      <c r="R2832" s="19"/>
      <c r="S2832" s="27"/>
      <c r="U2832" s="27"/>
      <c r="Y2832" s="9" t="s">
        <v>522</v>
      </c>
      <c r="Z2832" s="9" t="s">
        <v>462</v>
      </c>
      <c r="AA2832" s="9" t="s">
        <v>198</v>
      </c>
      <c r="AB2832" s="9">
        <v>7988648</v>
      </c>
      <c r="AC2832" s="9" t="s">
        <v>3614</v>
      </c>
      <c r="AD2832" s="9" t="s">
        <v>231</v>
      </c>
      <c r="AE2832" s="5">
        <f t="shared" si="110"/>
        <v>0</v>
      </c>
      <c r="AF2832" s="5" t="str">
        <f t="shared" si="111"/>
        <v>katB</v>
      </c>
      <c r="AG2832" s="153"/>
      <c r="AH2832" s="153"/>
      <c r="AI2832" t="s">
        <v>201</v>
      </c>
      <c r="AJ2832" t="s">
        <v>17878</v>
      </c>
      <c r="AK2832" s="9" t="str">
        <f>VLOOKUP(Y2832,zdroj!D:AJ,33,0)</f>
        <v>katB</v>
      </c>
    </row>
    <row r="2833" spans="8:37" x14ac:dyDescent="0.25">
      <c r="H2833" s="8"/>
      <c r="I2833" s="8"/>
      <c r="N2833" s="23"/>
      <c r="O2833" s="24"/>
      <c r="P2833" s="19"/>
      <c r="Q2833" s="19"/>
      <c r="R2833" s="19"/>
      <c r="S2833" s="27"/>
      <c r="U2833" s="27"/>
      <c r="Y2833" s="9" t="s">
        <v>522</v>
      </c>
      <c r="Z2833" s="9" t="s">
        <v>462</v>
      </c>
      <c r="AA2833" s="9" t="s">
        <v>198</v>
      </c>
      <c r="AB2833" s="9">
        <v>7988664</v>
      </c>
      <c r="AC2833" s="9" t="s">
        <v>3615</v>
      </c>
      <c r="AD2833" s="9" t="s">
        <v>231</v>
      </c>
      <c r="AE2833" s="5">
        <f t="shared" si="110"/>
        <v>0</v>
      </c>
      <c r="AF2833" s="5" t="str">
        <f t="shared" si="111"/>
        <v>katB</v>
      </c>
      <c r="AG2833" s="153"/>
      <c r="AH2833" s="153"/>
      <c r="AI2833" t="s">
        <v>201</v>
      </c>
      <c r="AJ2833" t="s">
        <v>17878</v>
      </c>
      <c r="AK2833" s="9" t="str">
        <f>VLOOKUP(Y2833,zdroj!D:AJ,33,0)</f>
        <v>katB</v>
      </c>
    </row>
    <row r="2834" spans="8:37" x14ac:dyDescent="0.25">
      <c r="H2834" s="8"/>
      <c r="I2834" s="8"/>
      <c r="N2834" s="23"/>
      <c r="O2834" s="24"/>
      <c r="P2834" s="19"/>
      <c r="Q2834" s="19"/>
      <c r="R2834" s="19"/>
      <c r="S2834" s="27"/>
      <c r="U2834" s="27"/>
      <c r="Y2834" s="9" t="s">
        <v>522</v>
      </c>
      <c r="Z2834" s="9" t="s">
        <v>462</v>
      </c>
      <c r="AA2834" s="9" t="s">
        <v>198</v>
      </c>
      <c r="AB2834" s="9">
        <v>27027881</v>
      </c>
      <c r="AC2834" s="9" t="s">
        <v>3616</v>
      </c>
      <c r="AD2834" s="9" t="s">
        <v>231</v>
      </c>
      <c r="AE2834" s="5">
        <f t="shared" si="110"/>
        <v>0</v>
      </c>
      <c r="AF2834" s="5" t="str">
        <f t="shared" si="111"/>
        <v>katB</v>
      </c>
      <c r="AG2834" s="153"/>
      <c r="AH2834" s="153"/>
      <c r="AI2834" t="s">
        <v>201</v>
      </c>
      <c r="AJ2834" t="s">
        <v>17878</v>
      </c>
      <c r="AK2834" s="9" t="str">
        <f>VLOOKUP(Y2834,zdroj!D:AJ,33,0)</f>
        <v>katB</v>
      </c>
    </row>
    <row r="2835" spans="8:37" x14ac:dyDescent="0.25">
      <c r="H2835" s="8"/>
      <c r="I2835" s="8"/>
      <c r="N2835" s="23"/>
      <c r="O2835" s="24"/>
      <c r="P2835" s="19"/>
      <c r="Q2835" s="19"/>
      <c r="R2835" s="19"/>
      <c r="S2835" s="27"/>
      <c r="U2835" s="27"/>
      <c r="Y2835" s="9" t="s">
        <v>522</v>
      </c>
      <c r="Z2835" s="9" t="s">
        <v>462</v>
      </c>
      <c r="AA2835" s="9" t="s">
        <v>198</v>
      </c>
      <c r="AB2835" s="9">
        <v>7988427</v>
      </c>
      <c r="AC2835" s="9" t="s">
        <v>3617</v>
      </c>
      <c r="AD2835" s="9" t="s">
        <v>231</v>
      </c>
      <c r="AE2835" s="5">
        <f t="shared" si="110"/>
        <v>0</v>
      </c>
      <c r="AF2835" s="5" t="str">
        <f t="shared" si="111"/>
        <v>katB</v>
      </c>
      <c r="AG2835" s="153"/>
      <c r="AH2835" s="153"/>
      <c r="AI2835" t="s">
        <v>201</v>
      </c>
      <c r="AJ2835" t="s">
        <v>17878</v>
      </c>
      <c r="AK2835" s="9" t="str">
        <f>VLOOKUP(Y2835,zdroj!D:AJ,33,0)</f>
        <v>katB</v>
      </c>
    </row>
    <row r="2836" spans="8:37" x14ac:dyDescent="0.25">
      <c r="H2836" s="8"/>
      <c r="I2836" s="8"/>
      <c r="N2836" s="23"/>
      <c r="O2836" s="24"/>
      <c r="P2836" s="19"/>
      <c r="Q2836" s="19"/>
      <c r="R2836" s="19"/>
      <c r="S2836" s="27"/>
      <c r="U2836" s="27"/>
      <c r="Y2836" s="9" t="s">
        <v>522</v>
      </c>
      <c r="Z2836" s="9" t="s">
        <v>462</v>
      </c>
      <c r="AA2836" s="9" t="s">
        <v>198</v>
      </c>
      <c r="AB2836" s="9">
        <v>7988672</v>
      </c>
      <c r="AC2836" s="9" t="s">
        <v>3618</v>
      </c>
      <c r="AD2836" s="9" t="s">
        <v>231</v>
      </c>
      <c r="AE2836" s="5">
        <f t="shared" si="110"/>
        <v>0</v>
      </c>
      <c r="AF2836" s="5" t="str">
        <f t="shared" si="111"/>
        <v>katB</v>
      </c>
      <c r="AG2836" s="153"/>
      <c r="AH2836" s="153"/>
      <c r="AI2836" t="s">
        <v>201</v>
      </c>
      <c r="AJ2836" t="s">
        <v>17878</v>
      </c>
      <c r="AK2836" s="9" t="str">
        <f>VLOOKUP(Y2836,zdroj!D:AJ,33,0)</f>
        <v>katB</v>
      </c>
    </row>
    <row r="2837" spans="8:37" x14ac:dyDescent="0.25">
      <c r="H2837" s="8"/>
      <c r="I2837" s="8"/>
      <c r="N2837" s="23"/>
      <c r="O2837" s="24"/>
      <c r="P2837" s="19"/>
      <c r="Q2837" s="19"/>
      <c r="R2837" s="19"/>
      <c r="S2837" s="27"/>
      <c r="U2837" s="27"/>
      <c r="Y2837" s="9" t="s">
        <v>522</v>
      </c>
      <c r="Z2837" s="9" t="s">
        <v>462</v>
      </c>
      <c r="AA2837" s="9" t="s">
        <v>198</v>
      </c>
      <c r="AB2837" s="9">
        <v>7988681</v>
      </c>
      <c r="AC2837" s="9" t="s">
        <v>3619</v>
      </c>
      <c r="AD2837" s="9" t="s">
        <v>231</v>
      </c>
      <c r="AE2837" s="5">
        <f t="shared" si="110"/>
        <v>0</v>
      </c>
      <c r="AF2837" s="5" t="str">
        <f t="shared" si="111"/>
        <v>katB</v>
      </c>
      <c r="AG2837" s="153"/>
      <c r="AH2837" s="153"/>
      <c r="AI2837" t="s">
        <v>201</v>
      </c>
      <c r="AJ2837" t="s">
        <v>17878</v>
      </c>
      <c r="AK2837" s="9" t="str">
        <f>VLOOKUP(Y2837,zdroj!D:AJ,33,0)</f>
        <v>katB</v>
      </c>
    </row>
    <row r="2838" spans="8:37" x14ac:dyDescent="0.25">
      <c r="H2838" s="8"/>
      <c r="I2838" s="8"/>
      <c r="N2838" s="23"/>
      <c r="O2838" s="24"/>
      <c r="P2838" s="19"/>
      <c r="Q2838" s="19"/>
      <c r="R2838" s="19"/>
      <c r="S2838" s="27"/>
      <c r="U2838" s="27"/>
      <c r="Y2838" s="9" t="s">
        <v>522</v>
      </c>
      <c r="Z2838" s="9" t="s">
        <v>462</v>
      </c>
      <c r="AA2838" s="9" t="s">
        <v>198</v>
      </c>
      <c r="AB2838" s="9">
        <v>7988435</v>
      </c>
      <c r="AC2838" s="9" t="s">
        <v>3620</v>
      </c>
      <c r="AD2838" s="9" t="s">
        <v>231</v>
      </c>
      <c r="AE2838" s="5">
        <f t="shared" si="110"/>
        <v>0</v>
      </c>
      <c r="AF2838" s="5" t="str">
        <f t="shared" si="111"/>
        <v>katB</v>
      </c>
      <c r="AG2838" s="153"/>
      <c r="AH2838" s="153"/>
      <c r="AI2838" t="s">
        <v>201</v>
      </c>
      <c r="AJ2838" t="s">
        <v>17878</v>
      </c>
      <c r="AK2838" s="9" t="str">
        <f>VLOOKUP(Y2838,zdroj!D:AJ,33,0)</f>
        <v>katB</v>
      </c>
    </row>
    <row r="2839" spans="8:37" x14ac:dyDescent="0.25">
      <c r="H2839" s="8"/>
      <c r="I2839" s="8"/>
      <c r="N2839" s="23"/>
      <c r="O2839" s="24"/>
      <c r="P2839" s="19"/>
      <c r="Q2839" s="19"/>
      <c r="R2839" s="19"/>
      <c r="S2839" s="27"/>
      <c r="U2839" s="27"/>
      <c r="Y2839" s="9" t="s">
        <v>522</v>
      </c>
      <c r="Z2839" s="9" t="s">
        <v>462</v>
      </c>
      <c r="AA2839" s="9" t="s">
        <v>198</v>
      </c>
      <c r="AB2839" s="9">
        <v>7988699</v>
      </c>
      <c r="AC2839" s="9" t="s">
        <v>3621</v>
      </c>
      <c r="AD2839" s="9" t="s">
        <v>231</v>
      </c>
      <c r="AE2839" s="5">
        <f t="shared" si="110"/>
        <v>0</v>
      </c>
      <c r="AF2839" s="5" t="str">
        <f t="shared" si="111"/>
        <v>katB</v>
      </c>
      <c r="AG2839" s="153"/>
      <c r="AH2839" s="153"/>
      <c r="AI2839" t="s">
        <v>201</v>
      </c>
      <c r="AJ2839" t="s">
        <v>17878</v>
      </c>
      <c r="AK2839" s="9" t="str">
        <f>VLOOKUP(Y2839,zdroj!D:AJ,33,0)</f>
        <v>katB</v>
      </c>
    </row>
    <row r="2840" spans="8:37" x14ac:dyDescent="0.25">
      <c r="H2840" s="8"/>
      <c r="I2840" s="8"/>
      <c r="N2840" s="23"/>
      <c r="O2840" s="24"/>
      <c r="P2840" s="19"/>
      <c r="Q2840" s="19"/>
      <c r="R2840" s="19"/>
      <c r="S2840" s="27"/>
      <c r="U2840" s="27"/>
      <c r="Y2840" s="9" t="s">
        <v>522</v>
      </c>
      <c r="Z2840" s="9" t="s">
        <v>462</v>
      </c>
      <c r="AA2840" s="9" t="s">
        <v>198</v>
      </c>
      <c r="AB2840" s="9">
        <v>27027899</v>
      </c>
      <c r="AC2840" s="9" t="s">
        <v>3622</v>
      </c>
      <c r="AD2840" s="9" t="s">
        <v>231</v>
      </c>
      <c r="AE2840" s="5">
        <f t="shared" si="110"/>
        <v>0</v>
      </c>
      <c r="AF2840" s="5" t="str">
        <f t="shared" si="111"/>
        <v>katB</v>
      </c>
      <c r="AG2840" s="153"/>
      <c r="AH2840" s="153"/>
      <c r="AI2840" t="s">
        <v>201</v>
      </c>
      <c r="AJ2840" t="s">
        <v>17878</v>
      </c>
      <c r="AK2840" s="9" t="str">
        <f>VLOOKUP(Y2840,zdroj!D:AJ,33,0)</f>
        <v>katB</v>
      </c>
    </row>
    <row r="2841" spans="8:37" x14ac:dyDescent="0.25">
      <c r="H2841" s="8"/>
      <c r="I2841" s="8"/>
      <c r="N2841" s="23"/>
      <c r="O2841" s="24"/>
      <c r="P2841" s="19"/>
      <c r="Q2841" s="19"/>
      <c r="R2841" s="19"/>
      <c r="S2841" s="27"/>
      <c r="U2841" s="27"/>
      <c r="Y2841" s="9" t="s">
        <v>522</v>
      </c>
      <c r="Z2841" s="9" t="s">
        <v>462</v>
      </c>
      <c r="AA2841" s="9" t="s">
        <v>198</v>
      </c>
      <c r="AB2841" s="9">
        <v>7988711</v>
      </c>
      <c r="AC2841" s="9" t="s">
        <v>3623</v>
      </c>
      <c r="AD2841" s="9" t="s">
        <v>231</v>
      </c>
      <c r="AE2841" s="5">
        <f t="shared" si="110"/>
        <v>0</v>
      </c>
      <c r="AF2841" s="5" t="str">
        <f t="shared" si="111"/>
        <v>katB</v>
      </c>
      <c r="AG2841" s="153"/>
      <c r="AH2841" s="153"/>
      <c r="AI2841" t="s">
        <v>195</v>
      </c>
      <c r="AJ2841" t="s">
        <v>340</v>
      </c>
      <c r="AK2841" s="9" t="str">
        <f>VLOOKUP(Y2841,zdroj!D:AJ,33,0)</f>
        <v>katB</v>
      </c>
    </row>
    <row r="2842" spans="8:37" x14ac:dyDescent="0.25">
      <c r="H2842" s="8"/>
      <c r="I2842" s="8"/>
      <c r="N2842" s="23"/>
      <c r="O2842" s="24"/>
      <c r="P2842" s="19"/>
      <c r="Q2842" s="19"/>
      <c r="R2842" s="19"/>
      <c r="S2842" s="27"/>
      <c r="U2842" s="27"/>
      <c r="Y2842" s="9" t="s">
        <v>522</v>
      </c>
      <c r="Z2842" s="9" t="s">
        <v>462</v>
      </c>
      <c r="AA2842" s="9" t="s">
        <v>198</v>
      </c>
      <c r="AB2842" s="9">
        <v>7988729</v>
      </c>
      <c r="AC2842" s="9" t="s">
        <v>3624</v>
      </c>
      <c r="AD2842" s="9" t="s">
        <v>231</v>
      </c>
      <c r="AE2842" s="5">
        <f t="shared" si="110"/>
        <v>0</v>
      </c>
      <c r="AF2842" s="5" t="str">
        <f t="shared" si="111"/>
        <v>katB</v>
      </c>
      <c r="AG2842" s="153"/>
      <c r="AH2842" s="153"/>
      <c r="AI2842" t="s">
        <v>201</v>
      </c>
      <c r="AJ2842" t="s">
        <v>17878</v>
      </c>
      <c r="AK2842" s="9" t="str">
        <f>VLOOKUP(Y2842,zdroj!D:AJ,33,0)</f>
        <v>katB</v>
      </c>
    </row>
    <row r="2843" spans="8:37" x14ac:dyDescent="0.25">
      <c r="H2843" s="8"/>
      <c r="I2843" s="8"/>
      <c r="N2843" s="23"/>
      <c r="O2843" s="24"/>
      <c r="P2843" s="19"/>
      <c r="Q2843" s="19"/>
      <c r="R2843" s="19"/>
      <c r="S2843" s="27"/>
      <c r="U2843" s="27"/>
      <c r="Y2843" s="9" t="s">
        <v>522</v>
      </c>
      <c r="Z2843" s="9" t="s">
        <v>462</v>
      </c>
      <c r="AA2843" s="9" t="s">
        <v>198</v>
      </c>
      <c r="AB2843" s="9">
        <v>7988737</v>
      </c>
      <c r="AC2843" s="9" t="s">
        <v>3625</v>
      </c>
      <c r="AD2843" s="9" t="s">
        <v>231</v>
      </c>
      <c r="AE2843" s="5">
        <f t="shared" si="110"/>
        <v>0</v>
      </c>
      <c r="AF2843" s="5" t="str">
        <f t="shared" si="111"/>
        <v>katB</v>
      </c>
      <c r="AG2843" s="153"/>
      <c r="AH2843" s="153"/>
      <c r="AI2843" t="s">
        <v>201</v>
      </c>
      <c r="AJ2843" t="s">
        <v>17878</v>
      </c>
      <c r="AK2843" s="9" t="str">
        <f>VLOOKUP(Y2843,zdroj!D:AJ,33,0)</f>
        <v>katB</v>
      </c>
    </row>
    <row r="2844" spans="8:37" x14ac:dyDescent="0.25">
      <c r="H2844" s="8"/>
      <c r="I2844" s="8"/>
      <c r="N2844" s="23"/>
      <c r="O2844" s="24"/>
      <c r="P2844" s="19"/>
      <c r="Q2844" s="19"/>
      <c r="R2844" s="19"/>
      <c r="S2844" s="27"/>
      <c r="U2844" s="27"/>
      <c r="Y2844" s="9" t="s">
        <v>522</v>
      </c>
      <c r="Z2844" s="9" t="s">
        <v>462</v>
      </c>
      <c r="AA2844" s="9" t="s">
        <v>198</v>
      </c>
      <c r="AB2844" s="9">
        <v>7988745</v>
      </c>
      <c r="AC2844" s="9" t="s">
        <v>3626</v>
      </c>
      <c r="AD2844" s="9" t="s">
        <v>231</v>
      </c>
      <c r="AE2844" s="5">
        <f t="shared" si="110"/>
        <v>0</v>
      </c>
      <c r="AF2844" s="5" t="str">
        <f t="shared" si="111"/>
        <v>katB</v>
      </c>
      <c r="AG2844" s="153"/>
      <c r="AH2844" s="153"/>
      <c r="AI2844" t="s">
        <v>201</v>
      </c>
      <c r="AJ2844" t="s">
        <v>17878</v>
      </c>
      <c r="AK2844" s="9" t="str">
        <f>VLOOKUP(Y2844,zdroj!D:AJ,33,0)</f>
        <v>katB</v>
      </c>
    </row>
    <row r="2845" spans="8:37" x14ac:dyDescent="0.25">
      <c r="H2845" s="8"/>
      <c r="I2845" s="8"/>
      <c r="N2845" s="23"/>
      <c r="O2845" s="24"/>
      <c r="P2845" s="19"/>
      <c r="Q2845" s="19"/>
      <c r="R2845" s="19"/>
      <c r="S2845" s="27"/>
      <c r="U2845" s="27"/>
      <c r="Y2845" s="9" t="s">
        <v>522</v>
      </c>
      <c r="Z2845" s="9" t="s">
        <v>462</v>
      </c>
      <c r="AA2845" s="9" t="s">
        <v>198</v>
      </c>
      <c r="AB2845" s="9">
        <v>7988753</v>
      </c>
      <c r="AC2845" s="9" t="s">
        <v>3627</v>
      </c>
      <c r="AD2845" s="9" t="s">
        <v>231</v>
      </c>
      <c r="AE2845" s="5">
        <f t="shared" si="110"/>
        <v>0</v>
      </c>
      <c r="AF2845" s="5" t="str">
        <f t="shared" si="111"/>
        <v>katB</v>
      </c>
      <c r="AG2845" s="153"/>
      <c r="AH2845" s="153"/>
      <c r="AI2845" t="s">
        <v>201</v>
      </c>
      <c r="AJ2845" t="s">
        <v>17878</v>
      </c>
      <c r="AK2845" s="9" t="str">
        <f>VLOOKUP(Y2845,zdroj!D:AJ,33,0)</f>
        <v>katB</v>
      </c>
    </row>
    <row r="2846" spans="8:37" x14ac:dyDescent="0.25">
      <c r="H2846" s="8"/>
      <c r="I2846" s="8"/>
      <c r="N2846" s="23"/>
      <c r="O2846" s="24"/>
      <c r="P2846" s="19"/>
      <c r="Q2846" s="19"/>
      <c r="R2846" s="19"/>
      <c r="S2846" s="27"/>
      <c r="U2846" s="27"/>
      <c r="Y2846" s="9" t="s">
        <v>522</v>
      </c>
      <c r="Z2846" s="9" t="s">
        <v>462</v>
      </c>
      <c r="AA2846" s="9" t="s">
        <v>198</v>
      </c>
      <c r="AB2846" s="9">
        <v>7988761</v>
      </c>
      <c r="AC2846" s="9" t="s">
        <v>3628</v>
      </c>
      <c r="AD2846" s="9" t="s">
        <v>231</v>
      </c>
      <c r="AE2846" s="5">
        <f t="shared" si="110"/>
        <v>0</v>
      </c>
      <c r="AF2846" s="5" t="str">
        <f t="shared" si="111"/>
        <v>katB</v>
      </c>
      <c r="AG2846" s="153"/>
      <c r="AH2846" s="153"/>
      <c r="AI2846" t="s">
        <v>201</v>
      </c>
      <c r="AJ2846" t="s">
        <v>17878</v>
      </c>
      <c r="AK2846" s="9" t="str">
        <f>VLOOKUP(Y2846,zdroj!D:AJ,33,0)</f>
        <v>katB</v>
      </c>
    </row>
    <row r="2847" spans="8:37" x14ac:dyDescent="0.25">
      <c r="H2847" s="8"/>
      <c r="I2847" s="8"/>
      <c r="N2847" s="23"/>
      <c r="O2847" s="24"/>
      <c r="P2847" s="19"/>
      <c r="Q2847" s="19"/>
      <c r="R2847" s="19"/>
      <c r="S2847" s="27"/>
      <c r="U2847" s="27"/>
      <c r="Y2847" s="9" t="s">
        <v>522</v>
      </c>
      <c r="Z2847" s="9" t="s">
        <v>462</v>
      </c>
      <c r="AA2847" s="9" t="s">
        <v>198</v>
      </c>
      <c r="AB2847" s="9">
        <v>27730174</v>
      </c>
      <c r="AC2847" s="9" t="s">
        <v>3629</v>
      </c>
      <c r="AD2847" s="9" t="s">
        <v>231</v>
      </c>
      <c r="AE2847" s="5">
        <f t="shared" si="110"/>
        <v>0</v>
      </c>
      <c r="AF2847" s="5" t="str">
        <f t="shared" si="111"/>
        <v>katB</v>
      </c>
      <c r="AG2847" s="153"/>
      <c r="AH2847" s="153"/>
      <c r="AI2847" t="s">
        <v>201</v>
      </c>
      <c r="AJ2847" t="s">
        <v>17878</v>
      </c>
      <c r="AK2847" s="9" t="str">
        <f>VLOOKUP(Y2847,zdroj!D:AJ,33,0)</f>
        <v>katB</v>
      </c>
    </row>
    <row r="2848" spans="8:37" x14ac:dyDescent="0.25">
      <c r="H2848" s="8"/>
      <c r="I2848" s="8"/>
      <c r="N2848" s="23"/>
      <c r="O2848" s="24"/>
      <c r="P2848" s="19"/>
      <c r="Q2848" s="19"/>
      <c r="R2848" s="19"/>
      <c r="S2848" s="27"/>
      <c r="U2848" s="27"/>
      <c r="Y2848" s="9" t="s">
        <v>522</v>
      </c>
      <c r="Z2848" s="9" t="s">
        <v>462</v>
      </c>
      <c r="AA2848" s="9" t="s">
        <v>198</v>
      </c>
      <c r="AB2848" s="9">
        <v>7988770</v>
      </c>
      <c r="AC2848" s="9" t="s">
        <v>3630</v>
      </c>
      <c r="AD2848" s="9" t="s">
        <v>231</v>
      </c>
      <c r="AE2848" s="5">
        <f t="shared" si="110"/>
        <v>0</v>
      </c>
      <c r="AF2848" s="5" t="str">
        <f t="shared" si="111"/>
        <v>katB</v>
      </c>
      <c r="AG2848" s="153"/>
      <c r="AH2848" s="153"/>
      <c r="AI2848" t="s">
        <v>201</v>
      </c>
      <c r="AJ2848" t="s">
        <v>17878</v>
      </c>
      <c r="AK2848" s="9" t="str">
        <f>VLOOKUP(Y2848,zdroj!D:AJ,33,0)</f>
        <v>katB</v>
      </c>
    </row>
    <row r="2849" spans="8:37" x14ac:dyDescent="0.25">
      <c r="H2849" s="8"/>
      <c r="I2849" s="8"/>
      <c r="N2849" s="23"/>
      <c r="O2849" s="24"/>
      <c r="P2849" s="19"/>
      <c r="Q2849" s="19"/>
      <c r="R2849" s="19"/>
      <c r="S2849" s="27"/>
      <c r="U2849" s="27"/>
      <c r="Y2849" s="9" t="s">
        <v>522</v>
      </c>
      <c r="Z2849" s="9" t="s">
        <v>462</v>
      </c>
      <c r="AA2849" s="9" t="s">
        <v>198</v>
      </c>
      <c r="AB2849" s="9">
        <v>7988788</v>
      </c>
      <c r="AC2849" s="9" t="s">
        <v>3631</v>
      </c>
      <c r="AD2849" s="9" t="s">
        <v>231</v>
      </c>
      <c r="AE2849" s="5">
        <f t="shared" si="110"/>
        <v>0</v>
      </c>
      <c r="AF2849" s="5" t="str">
        <f t="shared" si="111"/>
        <v>katB</v>
      </c>
      <c r="AG2849" s="153"/>
      <c r="AH2849" s="153"/>
      <c r="AI2849" t="s">
        <v>201</v>
      </c>
      <c r="AJ2849" t="s">
        <v>17878</v>
      </c>
      <c r="AK2849" s="9" t="str">
        <f>VLOOKUP(Y2849,zdroj!D:AJ,33,0)</f>
        <v>katB</v>
      </c>
    </row>
    <row r="2850" spans="8:37" x14ac:dyDescent="0.25">
      <c r="H2850" s="8"/>
      <c r="I2850" s="8"/>
      <c r="N2850" s="23"/>
      <c r="O2850" s="24"/>
      <c r="P2850" s="19"/>
      <c r="Q2850" s="19"/>
      <c r="R2850" s="19"/>
      <c r="S2850" s="27"/>
      <c r="U2850" s="27"/>
      <c r="Y2850" s="9" t="s">
        <v>522</v>
      </c>
      <c r="Z2850" s="9" t="s">
        <v>462</v>
      </c>
      <c r="AA2850" s="9" t="s">
        <v>198</v>
      </c>
      <c r="AB2850" s="9">
        <v>7988796</v>
      </c>
      <c r="AC2850" s="9" t="s">
        <v>3632</v>
      </c>
      <c r="AD2850" s="9" t="s">
        <v>231</v>
      </c>
      <c r="AE2850" s="5">
        <f t="shared" si="110"/>
        <v>0</v>
      </c>
      <c r="AF2850" s="5" t="str">
        <f t="shared" si="111"/>
        <v>katB</v>
      </c>
      <c r="AG2850" s="153"/>
      <c r="AH2850" s="153"/>
      <c r="AI2850" t="s">
        <v>201</v>
      </c>
      <c r="AJ2850" t="s">
        <v>17878</v>
      </c>
      <c r="AK2850" s="9" t="str">
        <f>VLOOKUP(Y2850,zdroj!D:AJ,33,0)</f>
        <v>katB</v>
      </c>
    </row>
    <row r="2851" spans="8:37" x14ac:dyDescent="0.25">
      <c r="H2851" s="8"/>
      <c r="I2851" s="8"/>
      <c r="N2851" s="23"/>
      <c r="O2851" s="24"/>
      <c r="P2851" s="19"/>
      <c r="Q2851" s="19"/>
      <c r="R2851" s="19"/>
      <c r="S2851" s="27"/>
      <c r="U2851" s="27"/>
      <c r="Y2851" s="9" t="s">
        <v>522</v>
      </c>
      <c r="Z2851" s="9" t="s">
        <v>462</v>
      </c>
      <c r="AA2851" s="9" t="s">
        <v>198</v>
      </c>
      <c r="AB2851" s="9">
        <v>7988800</v>
      </c>
      <c r="AC2851" s="9" t="s">
        <v>3633</v>
      </c>
      <c r="AD2851" s="9" t="s">
        <v>231</v>
      </c>
      <c r="AE2851" s="5">
        <f t="shared" si="110"/>
        <v>0</v>
      </c>
      <c r="AF2851" s="5" t="str">
        <f t="shared" si="111"/>
        <v>katB</v>
      </c>
      <c r="AG2851" s="153"/>
      <c r="AH2851" s="153"/>
      <c r="AI2851" t="s">
        <v>201</v>
      </c>
      <c r="AJ2851" t="s">
        <v>17878</v>
      </c>
      <c r="AK2851" s="9" t="str">
        <f>VLOOKUP(Y2851,zdroj!D:AJ,33,0)</f>
        <v>katB</v>
      </c>
    </row>
    <row r="2852" spans="8:37" x14ac:dyDescent="0.25">
      <c r="H2852" s="8"/>
      <c r="I2852" s="8"/>
      <c r="N2852" s="23"/>
      <c r="O2852" s="24"/>
      <c r="P2852" s="19"/>
      <c r="Q2852" s="19"/>
      <c r="R2852" s="19"/>
      <c r="S2852" s="27"/>
      <c r="U2852" s="27"/>
      <c r="Y2852" s="9" t="s">
        <v>522</v>
      </c>
      <c r="Z2852" s="9" t="s">
        <v>462</v>
      </c>
      <c r="AA2852" s="9" t="s">
        <v>198</v>
      </c>
      <c r="AB2852" s="9">
        <v>7988443</v>
      </c>
      <c r="AC2852" s="9" t="s">
        <v>3634</v>
      </c>
      <c r="AD2852" s="9" t="s">
        <v>231</v>
      </c>
      <c r="AE2852" s="5">
        <f t="shared" si="110"/>
        <v>0</v>
      </c>
      <c r="AF2852" s="5" t="str">
        <f t="shared" si="111"/>
        <v>katB</v>
      </c>
      <c r="AG2852" s="153"/>
      <c r="AH2852" s="153"/>
      <c r="AI2852" t="s">
        <v>201</v>
      </c>
      <c r="AJ2852" t="s">
        <v>17878</v>
      </c>
      <c r="AK2852" s="9" t="str">
        <f>VLOOKUP(Y2852,zdroj!D:AJ,33,0)</f>
        <v>katB</v>
      </c>
    </row>
    <row r="2853" spans="8:37" x14ac:dyDescent="0.25">
      <c r="H2853" s="8"/>
      <c r="I2853" s="8"/>
      <c r="N2853" s="23"/>
      <c r="O2853" s="24"/>
      <c r="P2853" s="19"/>
      <c r="Q2853" s="19"/>
      <c r="R2853" s="19"/>
      <c r="S2853" s="27"/>
      <c r="U2853" s="27"/>
      <c r="Y2853" s="9" t="s">
        <v>522</v>
      </c>
      <c r="Z2853" s="9" t="s">
        <v>462</v>
      </c>
      <c r="AA2853" s="9" t="s">
        <v>198</v>
      </c>
      <c r="AB2853" s="9">
        <v>7988826</v>
      </c>
      <c r="AC2853" s="9" t="s">
        <v>3635</v>
      </c>
      <c r="AD2853" s="9" t="s">
        <v>231</v>
      </c>
      <c r="AE2853" s="5">
        <f t="shared" si="110"/>
        <v>0</v>
      </c>
      <c r="AF2853" s="5" t="str">
        <f t="shared" si="111"/>
        <v>katB</v>
      </c>
      <c r="AG2853" s="153"/>
      <c r="AH2853" s="153"/>
      <c r="AI2853" t="s">
        <v>201</v>
      </c>
      <c r="AJ2853" t="s">
        <v>17878</v>
      </c>
      <c r="AK2853" s="9" t="str">
        <f>VLOOKUP(Y2853,zdroj!D:AJ,33,0)</f>
        <v>katB</v>
      </c>
    </row>
    <row r="2854" spans="8:37" x14ac:dyDescent="0.25">
      <c r="H2854" s="8"/>
      <c r="I2854" s="8"/>
      <c r="N2854" s="23"/>
      <c r="O2854" s="24"/>
      <c r="P2854" s="19"/>
      <c r="Q2854" s="19"/>
      <c r="R2854" s="19"/>
      <c r="S2854" s="27"/>
      <c r="U2854" s="27"/>
      <c r="Y2854" s="9" t="s">
        <v>522</v>
      </c>
      <c r="Z2854" s="9" t="s">
        <v>462</v>
      </c>
      <c r="AA2854" s="9" t="s">
        <v>198</v>
      </c>
      <c r="AB2854" s="9">
        <v>7988834</v>
      </c>
      <c r="AC2854" s="9" t="s">
        <v>3636</v>
      </c>
      <c r="AD2854" s="9" t="s">
        <v>231</v>
      </c>
      <c r="AE2854" s="5">
        <f t="shared" si="110"/>
        <v>0</v>
      </c>
      <c r="AF2854" s="5" t="str">
        <f t="shared" si="111"/>
        <v>katB</v>
      </c>
      <c r="AG2854" s="153"/>
      <c r="AH2854" s="153"/>
      <c r="AI2854" t="s">
        <v>201</v>
      </c>
      <c r="AJ2854" t="s">
        <v>17878</v>
      </c>
      <c r="AK2854" s="9" t="str">
        <f>VLOOKUP(Y2854,zdroj!D:AJ,33,0)</f>
        <v>katB</v>
      </c>
    </row>
    <row r="2855" spans="8:37" x14ac:dyDescent="0.25">
      <c r="H2855" s="8"/>
      <c r="I2855" s="8"/>
      <c r="N2855" s="23"/>
      <c r="O2855" s="24"/>
      <c r="P2855" s="19"/>
      <c r="Q2855" s="19"/>
      <c r="R2855" s="19"/>
      <c r="S2855" s="27"/>
      <c r="U2855" s="27"/>
      <c r="Y2855" s="9" t="s">
        <v>522</v>
      </c>
      <c r="Z2855" s="9" t="s">
        <v>462</v>
      </c>
      <c r="AA2855" s="9" t="s">
        <v>198</v>
      </c>
      <c r="AB2855" s="9">
        <v>7988842</v>
      </c>
      <c r="AC2855" s="9" t="s">
        <v>3637</v>
      </c>
      <c r="AD2855" s="9" t="s">
        <v>231</v>
      </c>
      <c r="AE2855" s="5">
        <f t="shared" si="110"/>
        <v>0</v>
      </c>
      <c r="AF2855" s="5" t="str">
        <f t="shared" si="111"/>
        <v>katB</v>
      </c>
      <c r="AG2855" s="153"/>
      <c r="AH2855" s="153"/>
      <c r="AI2855" t="s">
        <v>195</v>
      </c>
      <c r="AJ2855" t="s">
        <v>340</v>
      </c>
      <c r="AK2855" s="9" t="str">
        <f>VLOOKUP(Y2855,zdroj!D:AJ,33,0)</f>
        <v>katB</v>
      </c>
    </row>
    <row r="2856" spans="8:37" x14ac:dyDescent="0.25">
      <c r="H2856" s="8"/>
      <c r="I2856" s="8"/>
      <c r="N2856" s="23"/>
      <c r="O2856" s="24"/>
      <c r="P2856" s="19"/>
      <c r="Q2856" s="19"/>
      <c r="R2856" s="19"/>
      <c r="S2856" s="27"/>
      <c r="U2856" s="27"/>
      <c r="Y2856" s="9" t="s">
        <v>522</v>
      </c>
      <c r="Z2856" s="9" t="s">
        <v>462</v>
      </c>
      <c r="AA2856" s="9" t="s">
        <v>198</v>
      </c>
      <c r="AB2856" s="9">
        <v>7988851</v>
      </c>
      <c r="AC2856" s="9" t="s">
        <v>3638</v>
      </c>
      <c r="AD2856" s="9" t="s">
        <v>231</v>
      </c>
      <c r="AE2856" s="5">
        <f t="shared" si="110"/>
        <v>0</v>
      </c>
      <c r="AF2856" s="5" t="str">
        <f t="shared" si="111"/>
        <v>katB</v>
      </c>
      <c r="AG2856" s="153"/>
      <c r="AH2856" s="153"/>
      <c r="AI2856" t="s">
        <v>201</v>
      </c>
      <c r="AJ2856" t="s">
        <v>17878</v>
      </c>
      <c r="AK2856" s="9" t="str">
        <f>VLOOKUP(Y2856,zdroj!D:AJ,33,0)</f>
        <v>katB</v>
      </c>
    </row>
    <row r="2857" spans="8:37" x14ac:dyDescent="0.25">
      <c r="H2857" s="8"/>
      <c r="I2857" s="8"/>
      <c r="N2857" s="23"/>
      <c r="O2857" s="24"/>
      <c r="P2857" s="19"/>
      <c r="Q2857" s="19"/>
      <c r="R2857" s="19"/>
      <c r="S2857" s="27"/>
      <c r="U2857" s="27"/>
      <c r="Y2857" s="9" t="s">
        <v>522</v>
      </c>
      <c r="Z2857" s="9" t="s">
        <v>462</v>
      </c>
      <c r="AA2857" s="9" t="s">
        <v>198</v>
      </c>
      <c r="AB2857" s="9">
        <v>7988451</v>
      </c>
      <c r="AC2857" s="9" t="s">
        <v>3639</v>
      </c>
      <c r="AD2857" s="9" t="s">
        <v>231</v>
      </c>
      <c r="AE2857" s="5">
        <f t="shared" si="110"/>
        <v>0</v>
      </c>
      <c r="AF2857" s="5" t="str">
        <f t="shared" si="111"/>
        <v>katB</v>
      </c>
      <c r="AG2857" s="153"/>
      <c r="AH2857" s="153"/>
      <c r="AI2857" t="s">
        <v>201</v>
      </c>
      <c r="AJ2857" t="s">
        <v>17878</v>
      </c>
      <c r="AK2857" s="9" t="str">
        <f>VLOOKUP(Y2857,zdroj!D:AJ,33,0)</f>
        <v>katB</v>
      </c>
    </row>
    <row r="2858" spans="8:37" x14ac:dyDescent="0.25">
      <c r="H2858" s="8"/>
      <c r="I2858" s="8"/>
      <c r="N2858" s="23"/>
      <c r="O2858" s="24"/>
      <c r="P2858" s="19"/>
      <c r="Q2858" s="19"/>
      <c r="R2858" s="19"/>
      <c r="S2858" s="27"/>
      <c r="U2858" s="27"/>
      <c r="Y2858" s="9" t="s">
        <v>522</v>
      </c>
      <c r="Z2858" s="9" t="s">
        <v>462</v>
      </c>
      <c r="AA2858" s="9" t="s">
        <v>198</v>
      </c>
      <c r="AB2858" s="9">
        <v>7988869</v>
      </c>
      <c r="AC2858" s="9" t="s">
        <v>3640</v>
      </c>
      <c r="AD2858" s="9" t="s">
        <v>231</v>
      </c>
      <c r="AE2858" s="5">
        <f t="shared" si="110"/>
        <v>0</v>
      </c>
      <c r="AF2858" s="5" t="str">
        <f t="shared" si="111"/>
        <v>katB</v>
      </c>
      <c r="AG2858" s="153"/>
      <c r="AH2858" s="153"/>
      <c r="AI2858" t="s">
        <v>201</v>
      </c>
      <c r="AJ2858" t="s">
        <v>17878</v>
      </c>
      <c r="AK2858" s="9" t="str">
        <f>VLOOKUP(Y2858,zdroj!D:AJ,33,0)</f>
        <v>katB</v>
      </c>
    </row>
    <row r="2859" spans="8:37" x14ac:dyDescent="0.25">
      <c r="H2859" s="8"/>
      <c r="I2859" s="8"/>
      <c r="N2859" s="23"/>
      <c r="O2859" s="24"/>
      <c r="P2859" s="19"/>
      <c r="Q2859" s="19"/>
      <c r="R2859" s="19"/>
      <c r="S2859" s="27"/>
      <c r="U2859" s="27"/>
      <c r="Y2859" s="9" t="s">
        <v>522</v>
      </c>
      <c r="Z2859" s="9" t="s">
        <v>462</v>
      </c>
      <c r="AA2859" s="9" t="s">
        <v>198</v>
      </c>
      <c r="AB2859" s="9">
        <v>27642755</v>
      </c>
      <c r="AC2859" s="9" t="s">
        <v>3641</v>
      </c>
      <c r="AD2859" s="9" t="s">
        <v>231</v>
      </c>
      <c r="AE2859" s="5">
        <f t="shared" si="110"/>
        <v>0</v>
      </c>
      <c r="AF2859" s="5" t="str">
        <f t="shared" si="111"/>
        <v>katB</v>
      </c>
      <c r="AG2859" s="153"/>
      <c r="AH2859" s="153"/>
      <c r="AI2859" t="s">
        <v>201</v>
      </c>
      <c r="AJ2859" t="s">
        <v>17878</v>
      </c>
      <c r="AK2859" s="9" t="str">
        <f>VLOOKUP(Y2859,zdroj!D:AJ,33,0)</f>
        <v>katB</v>
      </c>
    </row>
    <row r="2860" spans="8:37" x14ac:dyDescent="0.25">
      <c r="H2860" s="8"/>
      <c r="I2860" s="8"/>
      <c r="N2860" s="23"/>
      <c r="O2860" s="24"/>
      <c r="P2860" s="19"/>
      <c r="Q2860" s="19"/>
      <c r="R2860" s="19"/>
      <c r="S2860" s="27"/>
      <c r="U2860" s="27"/>
      <c r="Y2860" s="9" t="s">
        <v>522</v>
      </c>
      <c r="Z2860" s="9" t="s">
        <v>462</v>
      </c>
      <c r="AA2860" s="9" t="s">
        <v>198</v>
      </c>
      <c r="AB2860" s="9">
        <v>7988877</v>
      </c>
      <c r="AC2860" s="9" t="s">
        <v>3642</v>
      </c>
      <c r="AD2860" s="9" t="s">
        <v>231</v>
      </c>
      <c r="AE2860" s="5">
        <f t="shared" si="110"/>
        <v>0</v>
      </c>
      <c r="AF2860" s="5" t="str">
        <f t="shared" si="111"/>
        <v>katB</v>
      </c>
      <c r="AG2860" s="153"/>
      <c r="AH2860" s="153"/>
      <c r="AI2860" t="s">
        <v>201</v>
      </c>
      <c r="AJ2860" t="s">
        <v>17878</v>
      </c>
      <c r="AK2860" s="9" t="str">
        <f>VLOOKUP(Y2860,zdroj!D:AJ,33,0)</f>
        <v>katB</v>
      </c>
    </row>
    <row r="2861" spans="8:37" x14ac:dyDescent="0.25">
      <c r="H2861" s="8"/>
      <c r="I2861" s="8"/>
      <c r="N2861" s="23"/>
      <c r="O2861" s="24"/>
      <c r="P2861" s="19"/>
      <c r="Q2861" s="19"/>
      <c r="R2861" s="19"/>
      <c r="S2861" s="27"/>
      <c r="U2861" s="27"/>
      <c r="Y2861" s="9" t="s">
        <v>522</v>
      </c>
      <c r="Z2861" s="9" t="s">
        <v>462</v>
      </c>
      <c r="AA2861" s="9" t="s">
        <v>198</v>
      </c>
      <c r="AB2861" s="9">
        <v>7988907</v>
      </c>
      <c r="AC2861" s="9" t="s">
        <v>3643</v>
      </c>
      <c r="AD2861" s="9" t="s">
        <v>231</v>
      </c>
      <c r="AE2861" s="5">
        <f t="shared" si="110"/>
        <v>0</v>
      </c>
      <c r="AF2861" s="5" t="str">
        <f t="shared" si="111"/>
        <v>katB</v>
      </c>
      <c r="AG2861" s="153"/>
      <c r="AH2861" s="153"/>
      <c r="AI2861" t="s">
        <v>201</v>
      </c>
      <c r="AJ2861" t="s">
        <v>17878</v>
      </c>
      <c r="AK2861" s="9" t="str">
        <f>VLOOKUP(Y2861,zdroj!D:AJ,33,0)</f>
        <v>katB</v>
      </c>
    </row>
    <row r="2862" spans="8:37" x14ac:dyDescent="0.25">
      <c r="H2862" s="8"/>
      <c r="I2862" s="8"/>
      <c r="N2862" s="23"/>
      <c r="O2862" s="24"/>
      <c r="P2862" s="19"/>
      <c r="Q2862" s="19"/>
      <c r="R2862" s="19"/>
      <c r="S2862" s="27"/>
      <c r="U2862" s="27"/>
      <c r="Y2862" s="9" t="s">
        <v>521</v>
      </c>
      <c r="Z2862" s="9" t="s">
        <v>462</v>
      </c>
      <c r="AA2862" s="9" t="s">
        <v>198</v>
      </c>
      <c r="AB2862" s="9">
        <v>80402771</v>
      </c>
      <c r="AC2862" s="9" t="s">
        <v>3644</v>
      </c>
      <c r="AD2862" s="9" t="s">
        <v>231</v>
      </c>
      <c r="AE2862" s="5">
        <f t="shared" si="110"/>
        <v>0</v>
      </c>
      <c r="AF2862" s="5" t="str">
        <f t="shared" si="111"/>
        <v>katB</v>
      </c>
      <c r="AG2862" s="153"/>
      <c r="AH2862" s="153"/>
      <c r="AI2862" t="s">
        <v>195</v>
      </c>
      <c r="AJ2862" t="s">
        <v>340</v>
      </c>
      <c r="AK2862" s="9" t="str">
        <f>VLOOKUP(Y2862,zdroj!D:AJ,33,0)</f>
        <v>katB</v>
      </c>
    </row>
    <row r="2863" spans="8:37" x14ac:dyDescent="0.25">
      <c r="H2863" s="8"/>
      <c r="I2863" s="8"/>
      <c r="N2863" s="23"/>
      <c r="O2863" s="24"/>
      <c r="P2863" s="19"/>
      <c r="Q2863" s="19"/>
      <c r="R2863" s="19"/>
      <c r="S2863" s="27"/>
      <c r="U2863" s="27"/>
      <c r="Y2863" s="9" t="s">
        <v>521</v>
      </c>
      <c r="Z2863" s="9" t="s">
        <v>462</v>
      </c>
      <c r="AA2863" s="9" t="s">
        <v>198</v>
      </c>
      <c r="AB2863" s="9">
        <v>8005281</v>
      </c>
      <c r="AC2863" s="9" t="s">
        <v>3645</v>
      </c>
      <c r="AD2863" s="9" t="s">
        <v>231</v>
      </c>
      <c r="AE2863" s="5">
        <f t="shared" si="110"/>
        <v>0</v>
      </c>
      <c r="AF2863" s="5" t="str">
        <f t="shared" si="111"/>
        <v>katB</v>
      </c>
      <c r="AG2863" s="153"/>
      <c r="AH2863" s="153"/>
      <c r="AI2863" t="s">
        <v>201</v>
      </c>
      <c r="AJ2863" t="s">
        <v>17878</v>
      </c>
      <c r="AK2863" s="9" t="str">
        <f>VLOOKUP(Y2863,zdroj!D:AJ,33,0)</f>
        <v>katB</v>
      </c>
    </row>
    <row r="2864" spans="8:37" x14ac:dyDescent="0.25">
      <c r="H2864" s="8"/>
      <c r="I2864" s="8"/>
      <c r="N2864" s="23"/>
      <c r="O2864" s="24"/>
      <c r="P2864" s="19"/>
      <c r="Q2864" s="19"/>
      <c r="R2864" s="19"/>
      <c r="S2864" s="27"/>
      <c r="U2864" s="27"/>
      <c r="Y2864" s="9" t="s">
        <v>521</v>
      </c>
      <c r="Z2864" s="9" t="s">
        <v>462</v>
      </c>
      <c r="AA2864" s="9" t="s">
        <v>198</v>
      </c>
      <c r="AB2864" s="9">
        <v>8005371</v>
      </c>
      <c r="AC2864" s="9" t="s">
        <v>3646</v>
      </c>
      <c r="AD2864" s="9" t="s">
        <v>231</v>
      </c>
      <c r="AE2864" s="5">
        <f t="shared" si="110"/>
        <v>0</v>
      </c>
      <c r="AF2864" s="5" t="str">
        <f t="shared" si="111"/>
        <v>katB</v>
      </c>
      <c r="AG2864" s="153"/>
      <c r="AH2864" s="153"/>
      <c r="AI2864" t="s">
        <v>201</v>
      </c>
      <c r="AJ2864" t="s">
        <v>17878</v>
      </c>
      <c r="AK2864" s="9" t="str">
        <f>VLOOKUP(Y2864,zdroj!D:AJ,33,0)</f>
        <v>katB</v>
      </c>
    </row>
    <row r="2865" spans="8:37" x14ac:dyDescent="0.25">
      <c r="H2865" s="8"/>
      <c r="I2865" s="8"/>
      <c r="N2865" s="23"/>
      <c r="O2865" s="24"/>
      <c r="P2865" s="19"/>
      <c r="Q2865" s="19"/>
      <c r="R2865" s="19"/>
      <c r="S2865" s="27"/>
      <c r="U2865" s="27"/>
      <c r="Y2865" s="9" t="s">
        <v>521</v>
      </c>
      <c r="Z2865" s="9" t="s">
        <v>462</v>
      </c>
      <c r="AA2865" s="9" t="s">
        <v>198</v>
      </c>
      <c r="AB2865" s="9">
        <v>8005389</v>
      </c>
      <c r="AC2865" s="9" t="s">
        <v>3647</v>
      </c>
      <c r="AD2865" s="9" t="s">
        <v>231</v>
      </c>
      <c r="AE2865" s="5">
        <f t="shared" si="110"/>
        <v>0</v>
      </c>
      <c r="AF2865" s="5" t="str">
        <f t="shared" si="111"/>
        <v>katB</v>
      </c>
      <c r="AG2865" s="153"/>
      <c r="AH2865" s="153"/>
      <c r="AI2865" t="s">
        <v>201</v>
      </c>
      <c r="AJ2865" t="s">
        <v>17878</v>
      </c>
      <c r="AK2865" s="9" t="str">
        <f>VLOOKUP(Y2865,zdroj!D:AJ,33,0)</f>
        <v>katB</v>
      </c>
    </row>
    <row r="2866" spans="8:37" x14ac:dyDescent="0.25">
      <c r="H2866" s="8"/>
      <c r="I2866" s="8"/>
      <c r="N2866" s="23"/>
      <c r="O2866" s="24"/>
      <c r="P2866" s="19"/>
      <c r="Q2866" s="19"/>
      <c r="R2866" s="19"/>
      <c r="S2866" s="27"/>
      <c r="U2866" s="27"/>
      <c r="Y2866" s="9" t="s">
        <v>521</v>
      </c>
      <c r="Z2866" s="9" t="s">
        <v>462</v>
      </c>
      <c r="AA2866" s="9" t="s">
        <v>198</v>
      </c>
      <c r="AB2866" s="9">
        <v>8005397</v>
      </c>
      <c r="AC2866" s="9" t="s">
        <v>3648</v>
      </c>
      <c r="AD2866" s="9" t="s">
        <v>231</v>
      </c>
      <c r="AE2866" s="5">
        <f t="shared" si="110"/>
        <v>0</v>
      </c>
      <c r="AF2866" s="5" t="str">
        <f t="shared" si="111"/>
        <v>katB</v>
      </c>
      <c r="AG2866" s="153"/>
      <c r="AH2866" s="153"/>
      <c r="AI2866" t="s">
        <v>201</v>
      </c>
      <c r="AJ2866" t="s">
        <v>17878</v>
      </c>
      <c r="AK2866" s="9" t="str">
        <f>VLOOKUP(Y2866,zdroj!D:AJ,33,0)</f>
        <v>katB</v>
      </c>
    </row>
    <row r="2867" spans="8:37" x14ac:dyDescent="0.25">
      <c r="H2867" s="8"/>
      <c r="I2867" s="8"/>
      <c r="N2867" s="23"/>
      <c r="O2867" s="24"/>
      <c r="P2867" s="19"/>
      <c r="Q2867" s="19"/>
      <c r="R2867" s="19"/>
      <c r="S2867" s="27"/>
      <c r="U2867" s="27"/>
      <c r="Y2867" s="9" t="s">
        <v>521</v>
      </c>
      <c r="Z2867" s="9" t="s">
        <v>462</v>
      </c>
      <c r="AA2867" s="9" t="s">
        <v>198</v>
      </c>
      <c r="AB2867" s="9">
        <v>8005401</v>
      </c>
      <c r="AC2867" s="9" t="s">
        <v>3649</v>
      </c>
      <c r="AD2867" s="9" t="s">
        <v>231</v>
      </c>
      <c r="AE2867" s="5">
        <f t="shared" si="110"/>
        <v>0</v>
      </c>
      <c r="AF2867" s="5" t="str">
        <f t="shared" si="111"/>
        <v>katB</v>
      </c>
      <c r="AG2867" s="153"/>
      <c r="AH2867" s="153"/>
      <c r="AI2867" t="s">
        <v>201</v>
      </c>
      <c r="AJ2867" t="s">
        <v>17878</v>
      </c>
      <c r="AK2867" s="9" t="str">
        <f>VLOOKUP(Y2867,zdroj!D:AJ,33,0)</f>
        <v>katB</v>
      </c>
    </row>
    <row r="2868" spans="8:37" x14ac:dyDescent="0.25">
      <c r="H2868" s="8"/>
      <c r="I2868" s="8"/>
      <c r="N2868" s="23"/>
      <c r="O2868" s="24"/>
      <c r="P2868" s="19"/>
      <c r="Q2868" s="19"/>
      <c r="R2868" s="19"/>
      <c r="S2868" s="27"/>
      <c r="U2868" s="27"/>
      <c r="Y2868" s="9" t="s">
        <v>521</v>
      </c>
      <c r="Z2868" s="9" t="s">
        <v>462</v>
      </c>
      <c r="AA2868" s="9" t="s">
        <v>198</v>
      </c>
      <c r="AB2868" s="9">
        <v>8005419</v>
      </c>
      <c r="AC2868" s="9" t="s">
        <v>3650</v>
      </c>
      <c r="AD2868" s="9" t="s">
        <v>231</v>
      </c>
      <c r="AE2868" s="5">
        <f t="shared" si="110"/>
        <v>0</v>
      </c>
      <c r="AF2868" s="5" t="str">
        <f t="shared" si="111"/>
        <v>katB</v>
      </c>
      <c r="AG2868" s="153"/>
      <c r="AH2868" s="153"/>
      <c r="AI2868" t="s">
        <v>201</v>
      </c>
      <c r="AJ2868" t="s">
        <v>17878</v>
      </c>
      <c r="AK2868" s="9" t="str">
        <f>VLOOKUP(Y2868,zdroj!D:AJ,33,0)</f>
        <v>katB</v>
      </c>
    </row>
    <row r="2869" spans="8:37" x14ac:dyDescent="0.25">
      <c r="H2869" s="8"/>
      <c r="I2869" s="8"/>
      <c r="N2869" s="23"/>
      <c r="O2869" s="24"/>
      <c r="P2869" s="19"/>
      <c r="Q2869" s="19"/>
      <c r="R2869" s="19"/>
      <c r="S2869" s="27"/>
      <c r="U2869" s="27"/>
      <c r="Y2869" s="9" t="s">
        <v>521</v>
      </c>
      <c r="Z2869" s="9" t="s">
        <v>462</v>
      </c>
      <c r="AA2869" s="9" t="s">
        <v>198</v>
      </c>
      <c r="AB2869" s="9">
        <v>8005427</v>
      </c>
      <c r="AC2869" s="9" t="s">
        <v>3651</v>
      </c>
      <c r="AD2869" s="9" t="s">
        <v>231</v>
      </c>
      <c r="AE2869" s="5">
        <f t="shared" si="110"/>
        <v>0</v>
      </c>
      <c r="AF2869" s="5" t="str">
        <f t="shared" si="111"/>
        <v>katB</v>
      </c>
      <c r="AG2869" s="153"/>
      <c r="AH2869" s="153"/>
      <c r="AI2869" t="s">
        <v>201</v>
      </c>
      <c r="AJ2869" t="s">
        <v>17878</v>
      </c>
      <c r="AK2869" s="9" t="str">
        <f>VLOOKUP(Y2869,zdroj!D:AJ,33,0)</f>
        <v>katB</v>
      </c>
    </row>
    <row r="2870" spans="8:37" x14ac:dyDescent="0.25">
      <c r="H2870" s="8"/>
      <c r="I2870" s="8"/>
      <c r="N2870" s="23"/>
      <c r="O2870" s="24"/>
      <c r="P2870" s="19"/>
      <c r="Q2870" s="19"/>
      <c r="R2870" s="19"/>
      <c r="S2870" s="27"/>
      <c r="U2870" s="27"/>
      <c r="Y2870" s="9" t="s">
        <v>521</v>
      </c>
      <c r="Z2870" s="9" t="s">
        <v>462</v>
      </c>
      <c r="AA2870" s="9" t="s">
        <v>198</v>
      </c>
      <c r="AB2870" s="9">
        <v>8005435</v>
      </c>
      <c r="AC2870" s="9" t="s">
        <v>3652</v>
      </c>
      <c r="AD2870" s="9" t="s">
        <v>231</v>
      </c>
      <c r="AE2870" s="5">
        <f t="shared" si="110"/>
        <v>0</v>
      </c>
      <c r="AF2870" s="5" t="str">
        <f t="shared" si="111"/>
        <v>katB</v>
      </c>
      <c r="AG2870" s="153"/>
      <c r="AH2870" s="153"/>
      <c r="AI2870" t="s">
        <v>201</v>
      </c>
      <c r="AJ2870" t="s">
        <v>17878</v>
      </c>
      <c r="AK2870" s="9" t="str">
        <f>VLOOKUP(Y2870,zdroj!D:AJ,33,0)</f>
        <v>katB</v>
      </c>
    </row>
    <row r="2871" spans="8:37" x14ac:dyDescent="0.25">
      <c r="H2871" s="8"/>
      <c r="I2871" s="8"/>
      <c r="N2871" s="23"/>
      <c r="O2871" s="24"/>
      <c r="P2871" s="19"/>
      <c r="Q2871" s="19"/>
      <c r="R2871" s="19"/>
      <c r="S2871" s="27"/>
      <c r="U2871" s="27"/>
      <c r="Y2871" s="9" t="s">
        <v>521</v>
      </c>
      <c r="Z2871" s="9" t="s">
        <v>462</v>
      </c>
      <c r="AA2871" s="9" t="s">
        <v>198</v>
      </c>
      <c r="AB2871" s="9">
        <v>26639033</v>
      </c>
      <c r="AC2871" s="9" t="s">
        <v>3653</v>
      </c>
      <c r="AD2871" s="9" t="s">
        <v>231</v>
      </c>
      <c r="AE2871" s="5">
        <f t="shared" si="110"/>
        <v>0</v>
      </c>
      <c r="AF2871" s="5" t="str">
        <f t="shared" si="111"/>
        <v>katB</v>
      </c>
      <c r="AG2871" s="153"/>
      <c r="AH2871" s="153"/>
      <c r="AI2871" t="s">
        <v>201</v>
      </c>
      <c r="AJ2871" t="s">
        <v>17878</v>
      </c>
      <c r="AK2871" s="9" t="str">
        <f>VLOOKUP(Y2871,zdroj!D:AJ,33,0)</f>
        <v>katB</v>
      </c>
    </row>
    <row r="2872" spans="8:37" x14ac:dyDescent="0.25">
      <c r="H2872" s="8"/>
      <c r="I2872" s="8"/>
      <c r="N2872" s="23"/>
      <c r="O2872" s="24"/>
      <c r="P2872" s="19"/>
      <c r="Q2872" s="19"/>
      <c r="R2872" s="19"/>
      <c r="S2872" s="27"/>
      <c r="U2872" s="27"/>
      <c r="Y2872" s="9" t="s">
        <v>521</v>
      </c>
      <c r="Z2872" s="9" t="s">
        <v>462</v>
      </c>
      <c r="AA2872" s="9" t="s">
        <v>198</v>
      </c>
      <c r="AB2872" s="9">
        <v>28160975</v>
      </c>
      <c r="AC2872" s="9" t="s">
        <v>3654</v>
      </c>
      <c r="AD2872" s="9" t="s">
        <v>231</v>
      </c>
      <c r="AE2872" s="5">
        <f t="shared" si="110"/>
        <v>0</v>
      </c>
      <c r="AF2872" s="5" t="str">
        <f t="shared" si="111"/>
        <v>katB</v>
      </c>
      <c r="AG2872" s="153"/>
      <c r="AH2872" s="153"/>
      <c r="AI2872" t="s">
        <v>201</v>
      </c>
      <c r="AJ2872" t="s">
        <v>17878</v>
      </c>
      <c r="AK2872" s="9" t="str">
        <f>VLOOKUP(Y2872,zdroj!D:AJ,33,0)</f>
        <v>katB</v>
      </c>
    </row>
    <row r="2873" spans="8:37" x14ac:dyDescent="0.25">
      <c r="H2873" s="8"/>
      <c r="I2873" s="8"/>
      <c r="N2873" s="23"/>
      <c r="O2873" s="24"/>
      <c r="P2873" s="19"/>
      <c r="Q2873" s="19"/>
      <c r="R2873" s="19"/>
      <c r="S2873" s="27"/>
      <c r="U2873" s="27"/>
      <c r="Y2873" s="9" t="s">
        <v>521</v>
      </c>
      <c r="Z2873" s="9" t="s">
        <v>462</v>
      </c>
      <c r="AA2873" s="9" t="s">
        <v>198</v>
      </c>
      <c r="AB2873" s="9">
        <v>8005443</v>
      </c>
      <c r="AC2873" s="9" t="s">
        <v>3655</v>
      </c>
      <c r="AD2873" s="9" t="s">
        <v>231</v>
      </c>
      <c r="AE2873" s="5">
        <f t="shared" si="110"/>
        <v>0</v>
      </c>
      <c r="AF2873" s="5" t="str">
        <f t="shared" si="111"/>
        <v>katB</v>
      </c>
      <c r="AG2873" s="153"/>
      <c r="AH2873" s="153"/>
      <c r="AI2873" t="s">
        <v>195</v>
      </c>
      <c r="AJ2873" t="s">
        <v>340</v>
      </c>
      <c r="AK2873" s="9" t="str">
        <f>VLOOKUP(Y2873,zdroj!D:AJ,33,0)</f>
        <v>katB</v>
      </c>
    </row>
    <row r="2874" spans="8:37" x14ac:dyDescent="0.25">
      <c r="H2874" s="8"/>
      <c r="I2874" s="8"/>
      <c r="N2874" s="23"/>
      <c r="O2874" s="24"/>
      <c r="P2874" s="19"/>
      <c r="Q2874" s="19"/>
      <c r="R2874" s="19"/>
      <c r="S2874" s="27"/>
      <c r="U2874" s="27"/>
      <c r="Y2874" s="9" t="s">
        <v>521</v>
      </c>
      <c r="Z2874" s="9" t="s">
        <v>462</v>
      </c>
      <c r="AA2874" s="9" t="s">
        <v>198</v>
      </c>
      <c r="AB2874" s="9">
        <v>8005290</v>
      </c>
      <c r="AC2874" s="9" t="s">
        <v>3656</v>
      </c>
      <c r="AD2874" s="9" t="s">
        <v>231</v>
      </c>
      <c r="AE2874" s="5">
        <f t="shared" si="110"/>
        <v>0</v>
      </c>
      <c r="AF2874" s="5" t="str">
        <f t="shared" si="111"/>
        <v>katB</v>
      </c>
      <c r="AG2874" s="153"/>
      <c r="AH2874" s="153"/>
      <c r="AI2874" t="s">
        <v>201</v>
      </c>
      <c r="AJ2874" t="s">
        <v>17878</v>
      </c>
      <c r="AK2874" s="9" t="str">
        <f>VLOOKUP(Y2874,zdroj!D:AJ,33,0)</f>
        <v>katB</v>
      </c>
    </row>
    <row r="2875" spans="8:37" x14ac:dyDescent="0.25">
      <c r="H2875" s="8"/>
      <c r="I2875" s="8"/>
      <c r="N2875" s="23"/>
      <c r="O2875" s="24"/>
      <c r="P2875" s="19"/>
      <c r="Q2875" s="19"/>
      <c r="R2875" s="19"/>
      <c r="S2875" s="27"/>
      <c r="U2875" s="27"/>
      <c r="Y2875" s="9" t="s">
        <v>521</v>
      </c>
      <c r="Z2875" s="9" t="s">
        <v>462</v>
      </c>
      <c r="AA2875" s="9" t="s">
        <v>198</v>
      </c>
      <c r="AB2875" s="9">
        <v>8005451</v>
      </c>
      <c r="AC2875" s="9" t="s">
        <v>3657</v>
      </c>
      <c r="AD2875" s="9" t="s">
        <v>231</v>
      </c>
      <c r="AE2875" s="5">
        <f t="shared" si="110"/>
        <v>0</v>
      </c>
      <c r="AF2875" s="5" t="str">
        <f t="shared" si="111"/>
        <v>katB</v>
      </c>
      <c r="AG2875" s="153"/>
      <c r="AH2875" s="153"/>
      <c r="AI2875" t="s">
        <v>201</v>
      </c>
      <c r="AJ2875" t="s">
        <v>17878</v>
      </c>
      <c r="AK2875" s="9" t="str">
        <f>VLOOKUP(Y2875,zdroj!D:AJ,33,0)</f>
        <v>katB</v>
      </c>
    </row>
    <row r="2876" spans="8:37" x14ac:dyDescent="0.25">
      <c r="H2876" s="8"/>
      <c r="I2876" s="8"/>
      <c r="N2876" s="23"/>
      <c r="O2876" s="24"/>
      <c r="P2876" s="19"/>
      <c r="Q2876" s="19"/>
      <c r="R2876" s="19"/>
      <c r="S2876" s="27"/>
      <c r="U2876" s="27"/>
      <c r="Y2876" s="9" t="s">
        <v>521</v>
      </c>
      <c r="Z2876" s="9" t="s">
        <v>462</v>
      </c>
      <c r="AA2876" s="9" t="s">
        <v>198</v>
      </c>
      <c r="AB2876" s="9">
        <v>8005460</v>
      </c>
      <c r="AC2876" s="9" t="s">
        <v>3658</v>
      </c>
      <c r="AD2876" s="9" t="s">
        <v>231</v>
      </c>
      <c r="AE2876" s="5">
        <f t="shared" si="110"/>
        <v>0</v>
      </c>
      <c r="AF2876" s="5" t="str">
        <f t="shared" si="111"/>
        <v>katB</v>
      </c>
      <c r="AG2876" s="153"/>
      <c r="AH2876" s="153"/>
      <c r="AI2876" t="s">
        <v>201</v>
      </c>
      <c r="AJ2876" t="s">
        <v>17878</v>
      </c>
      <c r="AK2876" s="9" t="str">
        <f>VLOOKUP(Y2876,zdroj!D:AJ,33,0)</f>
        <v>katB</v>
      </c>
    </row>
    <row r="2877" spans="8:37" x14ac:dyDescent="0.25">
      <c r="H2877" s="8"/>
      <c r="I2877" s="8"/>
      <c r="N2877" s="23"/>
      <c r="O2877" s="24"/>
      <c r="P2877" s="19"/>
      <c r="Q2877" s="19"/>
      <c r="R2877" s="19"/>
      <c r="S2877" s="27"/>
      <c r="U2877" s="27"/>
      <c r="Y2877" s="9" t="s">
        <v>521</v>
      </c>
      <c r="Z2877" s="9" t="s">
        <v>462</v>
      </c>
      <c r="AA2877" s="9" t="s">
        <v>198</v>
      </c>
      <c r="AB2877" s="9">
        <v>8005303</v>
      </c>
      <c r="AC2877" s="9" t="s">
        <v>3659</v>
      </c>
      <c r="AD2877" s="9" t="s">
        <v>231</v>
      </c>
      <c r="AE2877" s="5">
        <f t="shared" si="110"/>
        <v>0</v>
      </c>
      <c r="AF2877" s="5" t="str">
        <f t="shared" si="111"/>
        <v>katB</v>
      </c>
      <c r="AG2877" s="153"/>
      <c r="AH2877" s="153"/>
      <c r="AI2877" t="s">
        <v>201</v>
      </c>
      <c r="AJ2877" t="s">
        <v>17878</v>
      </c>
      <c r="AK2877" s="9" t="str">
        <f>VLOOKUP(Y2877,zdroj!D:AJ,33,0)</f>
        <v>katB</v>
      </c>
    </row>
    <row r="2878" spans="8:37" x14ac:dyDescent="0.25">
      <c r="H2878" s="8"/>
      <c r="I2878" s="8"/>
      <c r="N2878" s="23"/>
      <c r="O2878" s="24"/>
      <c r="P2878" s="19"/>
      <c r="Q2878" s="19"/>
      <c r="R2878" s="19"/>
      <c r="S2878" s="27"/>
      <c r="U2878" s="27"/>
      <c r="Y2878" s="9" t="s">
        <v>521</v>
      </c>
      <c r="Z2878" s="9" t="s">
        <v>462</v>
      </c>
      <c r="AA2878" s="9" t="s">
        <v>198</v>
      </c>
      <c r="AB2878" s="9">
        <v>8005311</v>
      </c>
      <c r="AC2878" s="9" t="s">
        <v>3660</v>
      </c>
      <c r="AD2878" s="9" t="s">
        <v>231</v>
      </c>
      <c r="AE2878" s="5">
        <f t="shared" si="110"/>
        <v>0</v>
      </c>
      <c r="AF2878" s="5" t="str">
        <f t="shared" si="111"/>
        <v>katB</v>
      </c>
      <c r="AG2878" s="153"/>
      <c r="AH2878" s="153"/>
      <c r="AI2878" t="s">
        <v>201</v>
      </c>
      <c r="AJ2878" t="s">
        <v>17878</v>
      </c>
      <c r="AK2878" s="9" t="str">
        <f>VLOOKUP(Y2878,zdroj!D:AJ,33,0)</f>
        <v>katB</v>
      </c>
    </row>
    <row r="2879" spans="8:37" x14ac:dyDescent="0.25">
      <c r="H2879" s="8"/>
      <c r="I2879" s="8"/>
      <c r="N2879" s="23"/>
      <c r="O2879" s="24"/>
      <c r="P2879" s="19"/>
      <c r="Q2879" s="19"/>
      <c r="R2879" s="19"/>
      <c r="S2879" s="27"/>
      <c r="U2879" s="27"/>
      <c r="Y2879" s="9" t="s">
        <v>521</v>
      </c>
      <c r="Z2879" s="9" t="s">
        <v>462</v>
      </c>
      <c r="AA2879" s="9" t="s">
        <v>198</v>
      </c>
      <c r="AB2879" s="9">
        <v>82086427</v>
      </c>
      <c r="AC2879" s="9" t="s">
        <v>3661</v>
      </c>
      <c r="AD2879" s="9" t="s">
        <v>231</v>
      </c>
      <c r="AE2879" s="5">
        <f t="shared" si="110"/>
        <v>0</v>
      </c>
      <c r="AF2879" s="5" t="str">
        <f t="shared" si="111"/>
        <v>katB</v>
      </c>
      <c r="AG2879" s="153"/>
      <c r="AH2879" s="153"/>
      <c r="AI2879" t="s">
        <v>201</v>
      </c>
      <c r="AJ2879" t="s">
        <v>17878</v>
      </c>
      <c r="AK2879" s="9" t="str">
        <f>VLOOKUP(Y2879,zdroj!D:AJ,33,0)</f>
        <v>katB</v>
      </c>
    </row>
    <row r="2880" spans="8:37" x14ac:dyDescent="0.25">
      <c r="H2880" s="8"/>
      <c r="I2880" s="8"/>
      <c r="N2880" s="23"/>
      <c r="O2880" s="24"/>
      <c r="P2880" s="19"/>
      <c r="Q2880" s="19"/>
      <c r="R2880" s="19"/>
      <c r="S2880" s="27"/>
      <c r="U2880" s="27"/>
      <c r="Y2880" s="9" t="s">
        <v>521</v>
      </c>
      <c r="Z2880" s="9" t="s">
        <v>462</v>
      </c>
      <c r="AA2880" s="9" t="s">
        <v>198</v>
      </c>
      <c r="AB2880" s="9">
        <v>8005320</v>
      </c>
      <c r="AC2880" s="9" t="s">
        <v>3662</v>
      </c>
      <c r="AD2880" s="9" t="s">
        <v>231</v>
      </c>
      <c r="AE2880" s="5">
        <f t="shared" si="110"/>
        <v>0</v>
      </c>
      <c r="AF2880" s="5" t="str">
        <f t="shared" si="111"/>
        <v>katB</v>
      </c>
      <c r="AG2880" s="153"/>
      <c r="AH2880" s="153"/>
      <c r="AI2880" t="s">
        <v>201</v>
      </c>
      <c r="AJ2880" t="s">
        <v>17878</v>
      </c>
      <c r="AK2880" s="9" t="str">
        <f>VLOOKUP(Y2880,zdroj!D:AJ,33,0)</f>
        <v>katB</v>
      </c>
    </row>
    <row r="2881" spans="8:37" x14ac:dyDescent="0.25">
      <c r="H2881" s="8"/>
      <c r="I2881" s="8"/>
      <c r="N2881" s="23"/>
      <c r="O2881" s="24"/>
      <c r="P2881" s="19"/>
      <c r="Q2881" s="19"/>
      <c r="R2881" s="19"/>
      <c r="S2881" s="27"/>
      <c r="U2881" s="27"/>
      <c r="Y2881" s="9" t="s">
        <v>521</v>
      </c>
      <c r="Z2881" s="9" t="s">
        <v>462</v>
      </c>
      <c r="AA2881" s="9" t="s">
        <v>198</v>
      </c>
      <c r="AB2881" s="9">
        <v>8005338</v>
      </c>
      <c r="AC2881" s="9" t="s">
        <v>3663</v>
      </c>
      <c r="AD2881" s="9" t="s">
        <v>231</v>
      </c>
      <c r="AE2881" s="5">
        <f t="shared" si="110"/>
        <v>0</v>
      </c>
      <c r="AF2881" s="5" t="str">
        <f t="shared" si="111"/>
        <v>katB</v>
      </c>
      <c r="AG2881" s="153"/>
      <c r="AH2881" s="153"/>
      <c r="AI2881" t="s">
        <v>201</v>
      </c>
      <c r="AJ2881" t="s">
        <v>17878</v>
      </c>
      <c r="AK2881" s="9" t="str">
        <f>VLOOKUP(Y2881,zdroj!D:AJ,33,0)</f>
        <v>katB</v>
      </c>
    </row>
    <row r="2882" spans="8:37" x14ac:dyDescent="0.25">
      <c r="H2882" s="8"/>
      <c r="I2882" s="8"/>
      <c r="N2882" s="23"/>
      <c r="O2882" s="24"/>
      <c r="P2882" s="19"/>
      <c r="Q2882" s="19"/>
      <c r="R2882" s="19"/>
      <c r="S2882" s="27"/>
      <c r="U2882" s="27"/>
      <c r="Y2882" s="9" t="s">
        <v>521</v>
      </c>
      <c r="Z2882" s="9" t="s">
        <v>462</v>
      </c>
      <c r="AA2882" s="9" t="s">
        <v>198</v>
      </c>
      <c r="AB2882" s="9">
        <v>8005346</v>
      </c>
      <c r="AC2882" s="9" t="s">
        <v>3664</v>
      </c>
      <c r="AD2882" s="9" t="s">
        <v>231</v>
      </c>
      <c r="AE2882" s="5">
        <f t="shared" si="110"/>
        <v>0</v>
      </c>
      <c r="AF2882" s="5" t="str">
        <f t="shared" si="111"/>
        <v>katB</v>
      </c>
      <c r="AG2882" s="153"/>
      <c r="AH2882" s="153"/>
      <c r="AI2882" t="s">
        <v>201</v>
      </c>
      <c r="AJ2882" t="s">
        <v>17878</v>
      </c>
      <c r="AK2882" s="9" t="str">
        <f>VLOOKUP(Y2882,zdroj!D:AJ,33,0)</f>
        <v>katB</v>
      </c>
    </row>
    <row r="2883" spans="8:37" x14ac:dyDescent="0.25">
      <c r="H2883" s="8"/>
      <c r="I2883" s="8"/>
      <c r="N2883" s="23"/>
      <c r="O2883" s="24"/>
      <c r="P2883" s="19"/>
      <c r="Q2883" s="19"/>
      <c r="R2883" s="19"/>
      <c r="S2883" s="27"/>
      <c r="U2883" s="27"/>
      <c r="Y2883" s="9" t="s">
        <v>521</v>
      </c>
      <c r="Z2883" s="9" t="s">
        <v>462</v>
      </c>
      <c r="AA2883" s="9" t="s">
        <v>198</v>
      </c>
      <c r="AB2883" s="9">
        <v>8005354</v>
      </c>
      <c r="AC2883" s="9" t="s">
        <v>3665</v>
      </c>
      <c r="AD2883" s="9" t="s">
        <v>231</v>
      </c>
      <c r="AE2883" s="5">
        <f t="shared" si="110"/>
        <v>0</v>
      </c>
      <c r="AF2883" s="5" t="str">
        <f t="shared" si="111"/>
        <v>katB</v>
      </c>
      <c r="AG2883" s="153"/>
      <c r="AH2883" s="153"/>
      <c r="AI2883" t="s">
        <v>201</v>
      </c>
      <c r="AJ2883" t="s">
        <v>17878</v>
      </c>
      <c r="AK2883" s="9" t="str">
        <f>VLOOKUP(Y2883,zdroj!D:AJ,33,0)</f>
        <v>katB</v>
      </c>
    </row>
    <row r="2884" spans="8:37" x14ac:dyDescent="0.25">
      <c r="H2884" s="8"/>
      <c r="I2884" s="8"/>
      <c r="N2884" s="23"/>
      <c r="O2884" s="24"/>
      <c r="P2884" s="19"/>
      <c r="Q2884" s="19"/>
      <c r="R2884" s="19"/>
      <c r="S2884" s="27"/>
      <c r="U2884" s="27"/>
      <c r="Y2884" s="9" t="s">
        <v>521</v>
      </c>
      <c r="Z2884" s="9" t="s">
        <v>462</v>
      </c>
      <c r="AA2884" s="9" t="s">
        <v>198</v>
      </c>
      <c r="AB2884" s="9">
        <v>8005362</v>
      </c>
      <c r="AC2884" s="9" t="s">
        <v>3666</v>
      </c>
      <c r="AD2884" s="9" t="s">
        <v>231</v>
      </c>
      <c r="AE2884" s="5">
        <f t="shared" si="110"/>
        <v>0</v>
      </c>
      <c r="AF2884" s="5" t="str">
        <f t="shared" si="111"/>
        <v>katB</v>
      </c>
      <c r="AG2884" s="153"/>
      <c r="AH2884" s="153"/>
      <c r="AI2884" t="s">
        <v>201</v>
      </c>
      <c r="AJ2884" t="s">
        <v>17878</v>
      </c>
      <c r="AK2884" s="9" t="str">
        <f>VLOOKUP(Y2884,zdroj!D:AJ,33,0)</f>
        <v>katB</v>
      </c>
    </row>
    <row r="2885" spans="8:37" x14ac:dyDescent="0.25">
      <c r="H2885" s="8"/>
      <c r="I2885" s="8"/>
      <c r="N2885" s="23"/>
      <c r="O2885" s="24"/>
      <c r="P2885" s="19"/>
      <c r="Q2885" s="19"/>
      <c r="R2885" s="19"/>
      <c r="S2885" s="27"/>
      <c r="U2885" s="27"/>
      <c r="Y2885" s="9" t="s">
        <v>521</v>
      </c>
      <c r="Z2885" s="9" t="s">
        <v>462</v>
      </c>
      <c r="AA2885" s="9" t="s">
        <v>198</v>
      </c>
      <c r="AB2885" s="9">
        <v>84905042</v>
      </c>
      <c r="AC2885" s="9" t="s">
        <v>3667</v>
      </c>
      <c r="AD2885" s="9" t="s">
        <v>231</v>
      </c>
      <c r="AE2885" s="5">
        <f t="shared" si="110"/>
        <v>0</v>
      </c>
      <c r="AF2885" s="5" t="str">
        <f t="shared" si="111"/>
        <v>katB</v>
      </c>
      <c r="AG2885" s="153"/>
      <c r="AH2885" s="153"/>
      <c r="AI2885" t="s">
        <v>229</v>
      </c>
      <c r="AJ2885" t="s">
        <v>17878</v>
      </c>
      <c r="AK2885" s="9" t="str">
        <f>VLOOKUP(Y2885,zdroj!D:AJ,33,0)</f>
        <v>katB</v>
      </c>
    </row>
    <row r="2886" spans="8:37" x14ac:dyDescent="0.25">
      <c r="H2886" s="8"/>
      <c r="I2886" s="8"/>
      <c r="N2886" s="23"/>
      <c r="O2886" s="24"/>
      <c r="P2886" s="19"/>
      <c r="Q2886" s="19"/>
      <c r="R2886" s="19"/>
      <c r="S2886" s="27"/>
      <c r="U2886" s="27"/>
      <c r="Y2886" s="9" t="s">
        <v>523</v>
      </c>
      <c r="Z2886" s="9" t="s">
        <v>462</v>
      </c>
      <c r="AA2886" s="9" t="s">
        <v>198</v>
      </c>
      <c r="AB2886" s="9">
        <v>27767141</v>
      </c>
      <c r="AC2886" s="9" t="s">
        <v>3668</v>
      </c>
      <c r="AD2886" s="9" t="s">
        <v>231</v>
      </c>
      <c r="AE2886" s="5">
        <f t="shared" si="110"/>
        <v>0</v>
      </c>
      <c r="AF2886" s="5" t="str">
        <f t="shared" si="111"/>
        <v>katB</v>
      </c>
      <c r="AG2886" s="153"/>
      <c r="AH2886" s="153"/>
      <c r="AI2886" t="s">
        <v>201</v>
      </c>
      <c r="AJ2886" t="s">
        <v>17878</v>
      </c>
      <c r="AK2886" s="9" t="str">
        <f>VLOOKUP(Y2886,zdroj!D:AJ,33,0)</f>
        <v>katB</v>
      </c>
    </row>
    <row r="2887" spans="8:37" x14ac:dyDescent="0.25">
      <c r="H2887" s="8"/>
      <c r="I2887" s="8"/>
      <c r="N2887" s="23"/>
      <c r="O2887" s="24"/>
      <c r="P2887" s="19"/>
      <c r="Q2887" s="19"/>
      <c r="R2887" s="19"/>
      <c r="S2887" s="27"/>
      <c r="U2887" s="27"/>
      <c r="Y2887" s="9" t="s">
        <v>523</v>
      </c>
      <c r="Z2887" s="9" t="s">
        <v>462</v>
      </c>
      <c r="AA2887" s="9" t="s">
        <v>198</v>
      </c>
      <c r="AB2887" s="9">
        <v>27767159</v>
      </c>
      <c r="AC2887" s="9" t="s">
        <v>3669</v>
      </c>
      <c r="AD2887" s="9" t="s">
        <v>231</v>
      </c>
      <c r="AE2887" s="5">
        <f t="shared" si="110"/>
        <v>0</v>
      </c>
      <c r="AF2887" s="5" t="str">
        <f t="shared" si="111"/>
        <v>katB</v>
      </c>
      <c r="AG2887" s="153"/>
      <c r="AH2887" s="153"/>
      <c r="AI2887" t="s">
        <v>195</v>
      </c>
      <c r="AJ2887" t="s">
        <v>340</v>
      </c>
      <c r="AK2887" s="9" t="str">
        <f>VLOOKUP(Y2887,zdroj!D:AJ,33,0)</f>
        <v>katB</v>
      </c>
    </row>
    <row r="2888" spans="8:37" x14ac:dyDescent="0.25">
      <c r="H2888" s="8"/>
      <c r="I2888" s="8"/>
      <c r="N2888" s="23"/>
      <c r="O2888" s="24"/>
      <c r="P2888" s="19"/>
      <c r="Q2888" s="19"/>
      <c r="R2888" s="19"/>
      <c r="S2888" s="27"/>
      <c r="U2888" s="27"/>
      <c r="Y2888" s="9" t="s">
        <v>523</v>
      </c>
      <c r="Z2888" s="9" t="s">
        <v>462</v>
      </c>
      <c r="AA2888" s="9" t="s">
        <v>198</v>
      </c>
      <c r="AB2888" s="9">
        <v>27767167</v>
      </c>
      <c r="AC2888" s="9" t="s">
        <v>3670</v>
      </c>
      <c r="AD2888" s="9" t="s">
        <v>231</v>
      </c>
      <c r="AE2888" s="5">
        <f t="shared" si="110"/>
        <v>0</v>
      </c>
      <c r="AF2888" s="5" t="str">
        <f t="shared" si="111"/>
        <v>katB</v>
      </c>
      <c r="AG2888" s="153"/>
      <c r="AH2888" s="153"/>
      <c r="AI2888" t="s">
        <v>201</v>
      </c>
      <c r="AJ2888" t="s">
        <v>17878</v>
      </c>
      <c r="AK2888" s="9" t="str">
        <f>VLOOKUP(Y2888,zdroj!D:AJ,33,0)</f>
        <v>katB</v>
      </c>
    </row>
    <row r="2889" spans="8:37" x14ac:dyDescent="0.25">
      <c r="H2889" s="8"/>
      <c r="I2889" s="8"/>
      <c r="N2889" s="23"/>
      <c r="O2889" s="24"/>
      <c r="P2889" s="19"/>
      <c r="Q2889" s="19"/>
      <c r="R2889" s="19"/>
      <c r="S2889" s="27"/>
      <c r="U2889" s="27"/>
      <c r="Y2889" s="9" t="s">
        <v>523</v>
      </c>
      <c r="Z2889" s="9" t="s">
        <v>462</v>
      </c>
      <c r="AA2889" s="9" t="s">
        <v>198</v>
      </c>
      <c r="AB2889" s="9">
        <v>28263707</v>
      </c>
      <c r="AC2889" s="9" t="s">
        <v>3671</v>
      </c>
      <c r="AD2889" s="9" t="s">
        <v>231</v>
      </c>
      <c r="AE2889" s="5">
        <f t="shared" si="110"/>
        <v>0</v>
      </c>
      <c r="AF2889" s="5" t="str">
        <f t="shared" si="111"/>
        <v>katB</v>
      </c>
      <c r="AG2889" s="153"/>
      <c r="AH2889" s="153"/>
      <c r="AI2889" t="s">
        <v>195</v>
      </c>
      <c r="AJ2889" t="s">
        <v>340</v>
      </c>
      <c r="AK2889" s="9" t="str">
        <f>VLOOKUP(Y2889,zdroj!D:AJ,33,0)</f>
        <v>katB</v>
      </c>
    </row>
    <row r="2890" spans="8:37" x14ac:dyDescent="0.25">
      <c r="H2890" s="8"/>
      <c r="I2890" s="8"/>
      <c r="N2890" s="23"/>
      <c r="O2890" s="24"/>
      <c r="P2890" s="19"/>
      <c r="Q2890" s="19"/>
      <c r="R2890" s="19"/>
      <c r="S2890" s="27"/>
      <c r="U2890" s="27"/>
      <c r="Y2890" s="9" t="s">
        <v>523</v>
      </c>
      <c r="Z2890" s="9" t="s">
        <v>462</v>
      </c>
      <c r="AA2890" s="9" t="s">
        <v>198</v>
      </c>
      <c r="AB2890" s="9">
        <v>8005842</v>
      </c>
      <c r="AC2890" s="9" t="s">
        <v>3672</v>
      </c>
      <c r="AD2890" s="9" t="s">
        <v>231</v>
      </c>
      <c r="AE2890" s="5">
        <f t="shared" ref="AE2890:AE2953" si="112">VLOOKUP(Y2890,K:T,10,0)</f>
        <v>0</v>
      </c>
      <c r="AF2890" s="5" t="str">
        <f t="shared" ref="AF2890:AF2953" si="113">IF(AE2890="A",IF(AD2890="katA","katB",AD2890),AD2890)</f>
        <v>katB</v>
      </c>
      <c r="AG2890" s="153"/>
      <c r="AH2890" s="153"/>
      <c r="AI2890" t="s">
        <v>201</v>
      </c>
      <c r="AJ2890" t="s">
        <v>17878</v>
      </c>
      <c r="AK2890" s="9" t="str">
        <f>VLOOKUP(Y2890,zdroj!D:AJ,33,0)</f>
        <v>katB</v>
      </c>
    </row>
    <row r="2891" spans="8:37" x14ac:dyDescent="0.25">
      <c r="H2891" s="8"/>
      <c r="I2891" s="8"/>
      <c r="N2891" s="23"/>
      <c r="O2891" s="24"/>
      <c r="P2891" s="19"/>
      <c r="Q2891" s="19"/>
      <c r="R2891" s="19"/>
      <c r="S2891" s="27"/>
      <c r="U2891" s="27"/>
      <c r="Y2891" s="9" t="s">
        <v>523</v>
      </c>
      <c r="Z2891" s="9" t="s">
        <v>462</v>
      </c>
      <c r="AA2891" s="9" t="s">
        <v>198</v>
      </c>
      <c r="AB2891" s="9">
        <v>74979663</v>
      </c>
      <c r="AC2891" s="9" t="s">
        <v>3673</v>
      </c>
      <c r="AD2891" s="9" t="s">
        <v>231</v>
      </c>
      <c r="AE2891" s="5">
        <f t="shared" si="112"/>
        <v>0</v>
      </c>
      <c r="AF2891" s="5" t="str">
        <f t="shared" si="113"/>
        <v>katB</v>
      </c>
      <c r="AG2891" s="153"/>
      <c r="AH2891" s="153"/>
      <c r="AI2891" t="s">
        <v>195</v>
      </c>
      <c r="AJ2891" t="s">
        <v>340</v>
      </c>
      <c r="AK2891" s="9" t="str">
        <f>VLOOKUP(Y2891,zdroj!D:AJ,33,0)</f>
        <v>katB</v>
      </c>
    </row>
    <row r="2892" spans="8:37" x14ac:dyDescent="0.25">
      <c r="H2892" s="8"/>
      <c r="I2892" s="8"/>
      <c r="N2892" s="23"/>
      <c r="O2892" s="24"/>
      <c r="P2892" s="19"/>
      <c r="Q2892" s="19"/>
      <c r="R2892" s="19"/>
      <c r="S2892" s="27"/>
      <c r="U2892" s="27"/>
      <c r="Y2892" s="9" t="s">
        <v>523</v>
      </c>
      <c r="Z2892" s="9" t="s">
        <v>462</v>
      </c>
      <c r="AA2892" s="9" t="s">
        <v>198</v>
      </c>
      <c r="AB2892" s="9">
        <v>8005478</v>
      </c>
      <c r="AC2892" s="9" t="s">
        <v>3674</v>
      </c>
      <c r="AD2892" s="9" t="s">
        <v>231</v>
      </c>
      <c r="AE2892" s="5">
        <f t="shared" si="112"/>
        <v>0</v>
      </c>
      <c r="AF2892" s="5" t="str">
        <f t="shared" si="113"/>
        <v>katB</v>
      </c>
      <c r="AG2892" s="153"/>
      <c r="AH2892" s="153"/>
      <c r="AI2892" t="s">
        <v>201</v>
      </c>
      <c r="AJ2892" t="s">
        <v>17878</v>
      </c>
      <c r="AK2892" s="9" t="str">
        <f>VLOOKUP(Y2892,zdroj!D:AJ,33,0)</f>
        <v>katB</v>
      </c>
    </row>
    <row r="2893" spans="8:37" x14ac:dyDescent="0.25">
      <c r="H2893" s="8"/>
      <c r="I2893" s="8"/>
      <c r="N2893" s="23"/>
      <c r="O2893" s="24"/>
      <c r="P2893" s="19"/>
      <c r="Q2893" s="19"/>
      <c r="R2893" s="19"/>
      <c r="S2893" s="27"/>
      <c r="U2893" s="27"/>
      <c r="Y2893" s="9" t="s">
        <v>523</v>
      </c>
      <c r="Z2893" s="9" t="s">
        <v>462</v>
      </c>
      <c r="AA2893" s="9" t="s">
        <v>198</v>
      </c>
      <c r="AB2893" s="9">
        <v>8005575</v>
      </c>
      <c r="AC2893" s="9" t="s">
        <v>3675</v>
      </c>
      <c r="AD2893" s="9" t="s">
        <v>231</v>
      </c>
      <c r="AE2893" s="5">
        <f t="shared" si="112"/>
        <v>0</v>
      </c>
      <c r="AF2893" s="5" t="str">
        <f t="shared" si="113"/>
        <v>katB</v>
      </c>
      <c r="AG2893" s="153"/>
      <c r="AH2893" s="153"/>
      <c r="AI2893" t="s">
        <v>201</v>
      </c>
      <c r="AJ2893" t="s">
        <v>17878</v>
      </c>
      <c r="AK2893" s="9" t="str">
        <f>VLOOKUP(Y2893,zdroj!D:AJ,33,0)</f>
        <v>katB</v>
      </c>
    </row>
    <row r="2894" spans="8:37" x14ac:dyDescent="0.25">
      <c r="H2894" s="8"/>
      <c r="I2894" s="8"/>
      <c r="N2894" s="23"/>
      <c r="O2894" s="24"/>
      <c r="P2894" s="19"/>
      <c r="Q2894" s="19"/>
      <c r="R2894" s="19"/>
      <c r="S2894" s="27"/>
      <c r="U2894" s="27"/>
      <c r="Y2894" s="9" t="s">
        <v>523</v>
      </c>
      <c r="Z2894" s="9" t="s">
        <v>462</v>
      </c>
      <c r="AA2894" s="9" t="s">
        <v>198</v>
      </c>
      <c r="AB2894" s="9">
        <v>8005591</v>
      </c>
      <c r="AC2894" s="9" t="s">
        <v>3676</v>
      </c>
      <c r="AD2894" s="9" t="s">
        <v>231</v>
      </c>
      <c r="AE2894" s="5">
        <f t="shared" si="112"/>
        <v>0</v>
      </c>
      <c r="AF2894" s="5" t="str">
        <f t="shared" si="113"/>
        <v>katB</v>
      </c>
      <c r="AG2894" s="153"/>
      <c r="AH2894" s="153"/>
      <c r="AI2894" t="s">
        <v>201</v>
      </c>
      <c r="AJ2894" t="s">
        <v>17878</v>
      </c>
      <c r="AK2894" s="9" t="str">
        <f>VLOOKUP(Y2894,zdroj!D:AJ,33,0)</f>
        <v>katB</v>
      </c>
    </row>
    <row r="2895" spans="8:37" x14ac:dyDescent="0.25">
      <c r="H2895" s="8"/>
      <c r="I2895" s="8"/>
      <c r="N2895" s="23"/>
      <c r="O2895" s="24"/>
      <c r="P2895" s="19"/>
      <c r="Q2895" s="19"/>
      <c r="R2895" s="19"/>
      <c r="S2895" s="27"/>
      <c r="U2895" s="27"/>
      <c r="Y2895" s="9" t="s">
        <v>523</v>
      </c>
      <c r="Z2895" s="9" t="s">
        <v>462</v>
      </c>
      <c r="AA2895" s="9" t="s">
        <v>198</v>
      </c>
      <c r="AB2895" s="9">
        <v>8005605</v>
      </c>
      <c r="AC2895" s="9" t="s">
        <v>3677</v>
      </c>
      <c r="AD2895" s="9" t="s">
        <v>231</v>
      </c>
      <c r="AE2895" s="5">
        <f t="shared" si="112"/>
        <v>0</v>
      </c>
      <c r="AF2895" s="5" t="str">
        <f t="shared" si="113"/>
        <v>katB</v>
      </c>
      <c r="AG2895" s="153"/>
      <c r="AH2895" s="153"/>
      <c r="AI2895" t="s">
        <v>195</v>
      </c>
      <c r="AJ2895" t="s">
        <v>340</v>
      </c>
      <c r="AK2895" s="9" t="str">
        <f>VLOOKUP(Y2895,zdroj!D:AJ,33,0)</f>
        <v>katB</v>
      </c>
    </row>
    <row r="2896" spans="8:37" x14ac:dyDescent="0.25">
      <c r="H2896" s="8"/>
      <c r="I2896" s="8"/>
      <c r="N2896" s="23"/>
      <c r="O2896" s="24"/>
      <c r="P2896" s="19"/>
      <c r="Q2896" s="19"/>
      <c r="R2896" s="19"/>
      <c r="S2896" s="27"/>
      <c r="U2896" s="27"/>
      <c r="Y2896" s="9" t="s">
        <v>523</v>
      </c>
      <c r="Z2896" s="9" t="s">
        <v>462</v>
      </c>
      <c r="AA2896" s="9" t="s">
        <v>198</v>
      </c>
      <c r="AB2896" s="9">
        <v>8005613</v>
      </c>
      <c r="AC2896" s="9" t="s">
        <v>3678</v>
      </c>
      <c r="AD2896" s="9" t="s">
        <v>231</v>
      </c>
      <c r="AE2896" s="5">
        <f t="shared" si="112"/>
        <v>0</v>
      </c>
      <c r="AF2896" s="5" t="str">
        <f t="shared" si="113"/>
        <v>katB</v>
      </c>
      <c r="AG2896" s="153"/>
      <c r="AH2896" s="153"/>
      <c r="AI2896" t="s">
        <v>201</v>
      </c>
      <c r="AJ2896" t="s">
        <v>17878</v>
      </c>
      <c r="AK2896" s="9" t="str">
        <f>VLOOKUP(Y2896,zdroj!D:AJ,33,0)</f>
        <v>katB</v>
      </c>
    </row>
    <row r="2897" spans="8:37" x14ac:dyDescent="0.25">
      <c r="H2897" s="8"/>
      <c r="I2897" s="8"/>
      <c r="N2897" s="23"/>
      <c r="O2897" s="24"/>
      <c r="P2897" s="19"/>
      <c r="Q2897" s="19"/>
      <c r="R2897" s="19"/>
      <c r="S2897" s="27"/>
      <c r="U2897" s="27"/>
      <c r="Y2897" s="9" t="s">
        <v>523</v>
      </c>
      <c r="Z2897" s="9" t="s">
        <v>462</v>
      </c>
      <c r="AA2897" s="9" t="s">
        <v>198</v>
      </c>
      <c r="AB2897" s="9">
        <v>8005621</v>
      </c>
      <c r="AC2897" s="9" t="s">
        <v>3679</v>
      </c>
      <c r="AD2897" s="9" t="s">
        <v>231</v>
      </c>
      <c r="AE2897" s="5">
        <f t="shared" si="112"/>
        <v>0</v>
      </c>
      <c r="AF2897" s="5" t="str">
        <f t="shared" si="113"/>
        <v>katB</v>
      </c>
      <c r="AG2897" s="153"/>
      <c r="AH2897" s="153"/>
      <c r="AI2897" t="s">
        <v>195</v>
      </c>
      <c r="AJ2897" t="s">
        <v>340</v>
      </c>
      <c r="AK2897" s="9" t="str">
        <f>VLOOKUP(Y2897,zdroj!D:AJ,33,0)</f>
        <v>katB</v>
      </c>
    </row>
    <row r="2898" spans="8:37" x14ac:dyDescent="0.25">
      <c r="H2898" s="8"/>
      <c r="I2898" s="8"/>
      <c r="N2898" s="23"/>
      <c r="O2898" s="24"/>
      <c r="P2898" s="19"/>
      <c r="Q2898" s="19"/>
      <c r="R2898" s="19"/>
      <c r="S2898" s="27"/>
      <c r="U2898" s="27"/>
      <c r="Y2898" s="9" t="s">
        <v>523</v>
      </c>
      <c r="Z2898" s="9" t="s">
        <v>462</v>
      </c>
      <c r="AA2898" s="9" t="s">
        <v>198</v>
      </c>
      <c r="AB2898" s="9">
        <v>8005630</v>
      </c>
      <c r="AC2898" s="9" t="s">
        <v>3680</v>
      </c>
      <c r="AD2898" s="9" t="s">
        <v>231</v>
      </c>
      <c r="AE2898" s="5">
        <f t="shared" si="112"/>
        <v>0</v>
      </c>
      <c r="AF2898" s="5" t="str">
        <f t="shared" si="113"/>
        <v>katB</v>
      </c>
      <c r="AG2898" s="153"/>
      <c r="AH2898" s="153"/>
      <c r="AI2898" t="s">
        <v>201</v>
      </c>
      <c r="AJ2898" t="s">
        <v>17878</v>
      </c>
      <c r="AK2898" s="9" t="str">
        <f>VLOOKUP(Y2898,zdroj!D:AJ,33,0)</f>
        <v>katB</v>
      </c>
    </row>
    <row r="2899" spans="8:37" x14ac:dyDescent="0.25">
      <c r="H2899" s="8"/>
      <c r="I2899" s="8"/>
      <c r="N2899" s="23"/>
      <c r="O2899" s="24"/>
      <c r="P2899" s="19"/>
      <c r="Q2899" s="19"/>
      <c r="R2899" s="19"/>
      <c r="S2899" s="27"/>
      <c r="U2899" s="27"/>
      <c r="Y2899" s="9" t="s">
        <v>523</v>
      </c>
      <c r="Z2899" s="9" t="s">
        <v>462</v>
      </c>
      <c r="AA2899" s="9" t="s">
        <v>198</v>
      </c>
      <c r="AB2899" s="9">
        <v>8005648</v>
      </c>
      <c r="AC2899" s="9" t="s">
        <v>3681</v>
      </c>
      <c r="AD2899" s="9" t="s">
        <v>231</v>
      </c>
      <c r="AE2899" s="5">
        <f t="shared" si="112"/>
        <v>0</v>
      </c>
      <c r="AF2899" s="5" t="str">
        <f t="shared" si="113"/>
        <v>katB</v>
      </c>
      <c r="AG2899" s="153"/>
      <c r="AH2899" s="153"/>
      <c r="AI2899" t="s">
        <v>201</v>
      </c>
      <c r="AJ2899" t="s">
        <v>17878</v>
      </c>
      <c r="AK2899" s="9" t="str">
        <f>VLOOKUP(Y2899,zdroj!D:AJ,33,0)</f>
        <v>katB</v>
      </c>
    </row>
    <row r="2900" spans="8:37" x14ac:dyDescent="0.25">
      <c r="H2900" s="8"/>
      <c r="I2900" s="8"/>
      <c r="N2900" s="23"/>
      <c r="O2900" s="24"/>
      <c r="P2900" s="19"/>
      <c r="Q2900" s="19"/>
      <c r="R2900" s="19"/>
      <c r="S2900" s="27"/>
      <c r="U2900" s="27"/>
      <c r="Y2900" s="9" t="s">
        <v>523</v>
      </c>
      <c r="Z2900" s="9" t="s">
        <v>462</v>
      </c>
      <c r="AA2900" s="9" t="s">
        <v>198</v>
      </c>
      <c r="AB2900" s="9">
        <v>8005656</v>
      </c>
      <c r="AC2900" s="9" t="s">
        <v>3682</v>
      </c>
      <c r="AD2900" s="9" t="s">
        <v>231</v>
      </c>
      <c r="AE2900" s="5">
        <f t="shared" si="112"/>
        <v>0</v>
      </c>
      <c r="AF2900" s="5" t="str">
        <f t="shared" si="113"/>
        <v>katB</v>
      </c>
      <c r="AG2900" s="153"/>
      <c r="AH2900" s="153"/>
      <c r="AI2900" t="s">
        <v>201</v>
      </c>
      <c r="AJ2900" t="s">
        <v>17878</v>
      </c>
      <c r="AK2900" s="9" t="str">
        <f>VLOOKUP(Y2900,zdroj!D:AJ,33,0)</f>
        <v>katB</v>
      </c>
    </row>
    <row r="2901" spans="8:37" x14ac:dyDescent="0.25">
      <c r="H2901" s="8"/>
      <c r="I2901" s="8"/>
      <c r="N2901" s="23"/>
      <c r="O2901" s="24"/>
      <c r="P2901" s="19"/>
      <c r="Q2901" s="19"/>
      <c r="R2901" s="19"/>
      <c r="S2901" s="27"/>
      <c r="U2901" s="27"/>
      <c r="Y2901" s="9" t="s">
        <v>523</v>
      </c>
      <c r="Z2901" s="9" t="s">
        <v>462</v>
      </c>
      <c r="AA2901" s="9" t="s">
        <v>198</v>
      </c>
      <c r="AB2901" s="9">
        <v>8005486</v>
      </c>
      <c r="AC2901" s="9" t="s">
        <v>3683</v>
      </c>
      <c r="AD2901" s="9" t="s">
        <v>231</v>
      </c>
      <c r="AE2901" s="5">
        <f t="shared" si="112"/>
        <v>0</v>
      </c>
      <c r="AF2901" s="5" t="str">
        <f t="shared" si="113"/>
        <v>katB</v>
      </c>
      <c r="AG2901" s="153"/>
      <c r="AH2901" s="153"/>
      <c r="AI2901" t="s">
        <v>201</v>
      </c>
      <c r="AJ2901" t="s">
        <v>17878</v>
      </c>
      <c r="AK2901" s="9" t="str">
        <f>VLOOKUP(Y2901,zdroj!D:AJ,33,0)</f>
        <v>katB</v>
      </c>
    </row>
    <row r="2902" spans="8:37" x14ac:dyDescent="0.25">
      <c r="H2902" s="8"/>
      <c r="I2902" s="8"/>
      <c r="N2902" s="23"/>
      <c r="O2902" s="24"/>
      <c r="P2902" s="19"/>
      <c r="Q2902" s="19"/>
      <c r="R2902" s="19"/>
      <c r="S2902" s="27"/>
      <c r="U2902" s="27"/>
      <c r="Y2902" s="9" t="s">
        <v>523</v>
      </c>
      <c r="Z2902" s="9" t="s">
        <v>462</v>
      </c>
      <c r="AA2902" s="9" t="s">
        <v>198</v>
      </c>
      <c r="AB2902" s="9">
        <v>8005664</v>
      </c>
      <c r="AC2902" s="9" t="s">
        <v>3684</v>
      </c>
      <c r="AD2902" s="9" t="s">
        <v>231</v>
      </c>
      <c r="AE2902" s="5">
        <f t="shared" si="112"/>
        <v>0</v>
      </c>
      <c r="AF2902" s="5" t="str">
        <f t="shared" si="113"/>
        <v>katB</v>
      </c>
      <c r="AG2902" s="153"/>
      <c r="AH2902" s="153"/>
      <c r="AI2902" t="s">
        <v>201</v>
      </c>
      <c r="AJ2902" t="s">
        <v>17878</v>
      </c>
      <c r="AK2902" s="9" t="str">
        <f>VLOOKUP(Y2902,zdroj!D:AJ,33,0)</f>
        <v>katB</v>
      </c>
    </row>
    <row r="2903" spans="8:37" x14ac:dyDescent="0.25">
      <c r="H2903" s="8"/>
      <c r="I2903" s="8"/>
      <c r="N2903" s="23"/>
      <c r="O2903" s="24"/>
      <c r="P2903" s="19"/>
      <c r="Q2903" s="19"/>
      <c r="R2903" s="19"/>
      <c r="S2903" s="27"/>
      <c r="U2903" s="27"/>
      <c r="Y2903" s="9" t="s">
        <v>523</v>
      </c>
      <c r="Z2903" s="9" t="s">
        <v>462</v>
      </c>
      <c r="AA2903" s="9" t="s">
        <v>198</v>
      </c>
      <c r="AB2903" s="9">
        <v>8005672</v>
      </c>
      <c r="AC2903" s="9" t="s">
        <v>3685</v>
      </c>
      <c r="AD2903" s="9" t="s">
        <v>231</v>
      </c>
      <c r="AE2903" s="5">
        <f t="shared" si="112"/>
        <v>0</v>
      </c>
      <c r="AF2903" s="5" t="str">
        <f t="shared" si="113"/>
        <v>katB</v>
      </c>
      <c r="AG2903" s="153"/>
      <c r="AH2903" s="153"/>
      <c r="AI2903" t="s">
        <v>201</v>
      </c>
      <c r="AJ2903" t="s">
        <v>17878</v>
      </c>
      <c r="AK2903" s="9" t="str">
        <f>VLOOKUP(Y2903,zdroj!D:AJ,33,0)</f>
        <v>katB</v>
      </c>
    </row>
    <row r="2904" spans="8:37" x14ac:dyDescent="0.25">
      <c r="H2904" s="8"/>
      <c r="I2904" s="8"/>
      <c r="N2904" s="23"/>
      <c r="O2904" s="24"/>
      <c r="P2904" s="19"/>
      <c r="Q2904" s="19"/>
      <c r="R2904" s="19"/>
      <c r="S2904" s="27"/>
      <c r="U2904" s="27"/>
      <c r="Y2904" s="9" t="s">
        <v>523</v>
      </c>
      <c r="Z2904" s="9" t="s">
        <v>462</v>
      </c>
      <c r="AA2904" s="9" t="s">
        <v>198</v>
      </c>
      <c r="AB2904" s="9">
        <v>8005681</v>
      </c>
      <c r="AC2904" s="9" t="s">
        <v>3686</v>
      </c>
      <c r="AD2904" s="9" t="s">
        <v>231</v>
      </c>
      <c r="AE2904" s="5">
        <f t="shared" si="112"/>
        <v>0</v>
      </c>
      <c r="AF2904" s="5" t="str">
        <f t="shared" si="113"/>
        <v>katB</v>
      </c>
      <c r="AG2904" s="153"/>
      <c r="AH2904" s="153"/>
      <c r="AI2904" t="s">
        <v>195</v>
      </c>
      <c r="AJ2904" t="s">
        <v>340</v>
      </c>
      <c r="AK2904" s="9" t="str">
        <f>VLOOKUP(Y2904,zdroj!D:AJ,33,0)</f>
        <v>katB</v>
      </c>
    </row>
    <row r="2905" spans="8:37" x14ac:dyDescent="0.25">
      <c r="H2905" s="8"/>
      <c r="I2905" s="8"/>
      <c r="N2905" s="23"/>
      <c r="O2905" s="24"/>
      <c r="P2905" s="19"/>
      <c r="Q2905" s="19"/>
      <c r="R2905" s="19"/>
      <c r="S2905" s="27"/>
      <c r="U2905" s="27"/>
      <c r="Y2905" s="9" t="s">
        <v>523</v>
      </c>
      <c r="Z2905" s="9" t="s">
        <v>462</v>
      </c>
      <c r="AA2905" s="9" t="s">
        <v>198</v>
      </c>
      <c r="AB2905" s="9">
        <v>8005702</v>
      </c>
      <c r="AC2905" s="9" t="s">
        <v>3687</v>
      </c>
      <c r="AD2905" s="9" t="s">
        <v>231</v>
      </c>
      <c r="AE2905" s="5">
        <f t="shared" si="112"/>
        <v>0</v>
      </c>
      <c r="AF2905" s="5" t="str">
        <f t="shared" si="113"/>
        <v>katB</v>
      </c>
      <c r="AG2905" s="153"/>
      <c r="AH2905" s="153"/>
      <c r="AI2905" t="s">
        <v>201</v>
      </c>
      <c r="AJ2905" t="s">
        <v>17878</v>
      </c>
      <c r="AK2905" s="9" t="str">
        <f>VLOOKUP(Y2905,zdroj!D:AJ,33,0)</f>
        <v>katB</v>
      </c>
    </row>
    <row r="2906" spans="8:37" x14ac:dyDescent="0.25">
      <c r="H2906" s="8"/>
      <c r="I2906" s="8"/>
      <c r="N2906" s="23"/>
      <c r="O2906" s="24"/>
      <c r="P2906" s="19"/>
      <c r="Q2906" s="19"/>
      <c r="R2906" s="19"/>
      <c r="S2906" s="27"/>
      <c r="U2906" s="27"/>
      <c r="Y2906" s="9" t="s">
        <v>523</v>
      </c>
      <c r="Z2906" s="9" t="s">
        <v>462</v>
      </c>
      <c r="AA2906" s="9" t="s">
        <v>198</v>
      </c>
      <c r="AB2906" s="9">
        <v>8005711</v>
      </c>
      <c r="AC2906" s="9" t="s">
        <v>3688</v>
      </c>
      <c r="AD2906" s="9" t="s">
        <v>231</v>
      </c>
      <c r="AE2906" s="5">
        <f t="shared" si="112"/>
        <v>0</v>
      </c>
      <c r="AF2906" s="5" t="str">
        <f t="shared" si="113"/>
        <v>katB</v>
      </c>
      <c r="AG2906" s="153"/>
      <c r="AH2906" s="153"/>
      <c r="AI2906" t="s">
        <v>201</v>
      </c>
      <c r="AJ2906" t="s">
        <v>17878</v>
      </c>
      <c r="AK2906" s="9" t="str">
        <f>VLOOKUP(Y2906,zdroj!D:AJ,33,0)</f>
        <v>katB</v>
      </c>
    </row>
    <row r="2907" spans="8:37" x14ac:dyDescent="0.25">
      <c r="H2907" s="8"/>
      <c r="I2907" s="8"/>
      <c r="N2907" s="23"/>
      <c r="O2907" s="24"/>
      <c r="P2907" s="19"/>
      <c r="Q2907" s="19"/>
      <c r="R2907" s="19"/>
      <c r="S2907" s="27"/>
      <c r="U2907" s="27"/>
      <c r="Y2907" s="9" t="s">
        <v>523</v>
      </c>
      <c r="Z2907" s="9" t="s">
        <v>462</v>
      </c>
      <c r="AA2907" s="9" t="s">
        <v>198</v>
      </c>
      <c r="AB2907" s="9">
        <v>8005729</v>
      </c>
      <c r="AC2907" s="9" t="s">
        <v>3689</v>
      </c>
      <c r="AD2907" s="9" t="s">
        <v>231</v>
      </c>
      <c r="AE2907" s="5">
        <f t="shared" si="112"/>
        <v>0</v>
      </c>
      <c r="AF2907" s="5" t="str">
        <f t="shared" si="113"/>
        <v>katB</v>
      </c>
      <c r="AG2907" s="153"/>
      <c r="AH2907" s="153"/>
      <c r="AI2907" t="s">
        <v>229</v>
      </c>
      <c r="AJ2907" t="s">
        <v>17878</v>
      </c>
      <c r="AK2907" s="9" t="str">
        <f>VLOOKUP(Y2907,zdroj!D:AJ,33,0)</f>
        <v>katB</v>
      </c>
    </row>
    <row r="2908" spans="8:37" x14ac:dyDescent="0.25">
      <c r="H2908" s="8"/>
      <c r="I2908" s="8"/>
      <c r="N2908" s="23"/>
      <c r="O2908" s="24"/>
      <c r="P2908" s="19"/>
      <c r="Q2908" s="19"/>
      <c r="R2908" s="19"/>
      <c r="S2908" s="27"/>
      <c r="U2908" s="27"/>
      <c r="Y2908" s="9" t="s">
        <v>523</v>
      </c>
      <c r="Z2908" s="9" t="s">
        <v>462</v>
      </c>
      <c r="AA2908" s="9" t="s">
        <v>198</v>
      </c>
      <c r="AB2908" s="9">
        <v>8005737</v>
      </c>
      <c r="AC2908" s="9" t="s">
        <v>3690</v>
      </c>
      <c r="AD2908" s="9" t="s">
        <v>231</v>
      </c>
      <c r="AE2908" s="5">
        <f t="shared" si="112"/>
        <v>0</v>
      </c>
      <c r="AF2908" s="5" t="str">
        <f t="shared" si="113"/>
        <v>katB</v>
      </c>
      <c r="AG2908" s="153"/>
      <c r="AH2908" s="153"/>
      <c r="AI2908" t="s">
        <v>229</v>
      </c>
      <c r="AJ2908" t="s">
        <v>17878</v>
      </c>
      <c r="AK2908" s="9" t="str">
        <f>VLOOKUP(Y2908,zdroj!D:AJ,33,0)</f>
        <v>katB</v>
      </c>
    </row>
    <row r="2909" spans="8:37" x14ac:dyDescent="0.25">
      <c r="H2909" s="8"/>
      <c r="I2909" s="8"/>
      <c r="N2909" s="23"/>
      <c r="O2909" s="24"/>
      <c r="P2909" s="19"/>
      <c r="Q2909" s="19"/>
      <c r="R2909" s="19"/>
      <c r="S2909" s="27"/>
      <c r="U2909" s="27"/>
      <c r="Y2909" s="9" t="s">
        <v>523</v>
      </c>
      <c r="Z2909" s="9" t="s">
        <v>462</v>
      </c>
      <c r="AA2909" s="9" t="s">
        <v>198</v>
      </c>
      <c r="AB2909" s="9">
        <v>8005494</v>
      </c>
      <c r="AC2909" s="9" t="s">
        <v>3691</v>
      </c>
      <c r="AD2909" s="9" t="s">
        <v>231</v>
      </c>
      <c r="AE2909" s="5">
        <f t="shared" si="112"/>
        <v>0</v>
      </c>
      <c r="AF2909" s="5" t="str">
        <f t="shared" si="113"/>
        <v>katB</v>
      </c>
      <c r="AG2909" s="153"/>
      <c r="AH2909" s="153"/>
      <c r="AI2909" t="s">
        <v>201</v>
      </c>
      <c r="AJ2909" t="s">
        <v>17878</v>
      </c>
      <c r="AK2909" s="9" t="str">
        <f>VLOOKUP(Y2909,zdroj!D:AJ,33,0)</f>
        <v>katB</v>
      </c>
    </row>
    <row r="2910" spans="8:37" x14ac:dyDescent="0.25">
      <c r="H2910" s="8"/>
      <c r="I2910" s="8"/>
      <c r="N2910" s="23"/>
      <c r="O2910" s="24"/>
      <c r="P2910" s="19"/>
      <c r="Q2910" s="19"/>
      <c r="R2910" s="19"/>
      <c r="S2910" s="27"/>
      <c r="U2910" s="27"/>
      <c r="Y2910" s="9" t="s">
        <v>523</v>
      </c>
      <c r="Z2910" s="9" t="s">
        <v>462</v>
      </c>
      <c r="AA2910" s="9" t="s">
        <v>198</v>
      </c>
      <c r="AB2910" s="9">
        <v>8005745</v>
      </c>
      <c r="AC2910" s="9" t="s">
        <v>3692</v>
      </c>
      <c r="AD2910" s="9" t="s">
        <v>231</v>
      </c>
      <c r="AE2910" s="5">
        <f t="shared" si="112"/>
        <v>0</v>
      </c>
      <c r="AF2910" s="5" t="str">
        <f t="shared" si="113"/>
        <v>katB</v>
      </c>
      <c r="AG2910" s="153"/>
      <c r="AH2910" s="153"/>
      <c r="AI2910" t="s">
        <v>201</v>
      </c>
      <c r="AJ2910" t="s">
        <v>17878</v>
      </c>
      <c r="AK2910" s="9" t="str">
        <f>VLOOKUP(Y2910,zdroj!D:AJ,33,0)</f>
        <v>katB</v>
      </c>
    </row>
    <row r="2911" spans="8:37" x14ac:dyDescent="0.25">
      <c r="H2911" s="8"/>
      <c r="I2911" s="8"/>
      <c r="N2911" s="23"/>
      <c r="O2911" s="24"/>
      <c r="P2911" s="19"/>
      <c r="Q2911" s="19"/>
      <c r="R2911" s="19"/>
      <c r="S2911" s="27"/>
      <c r="U2911" s="27"/>
      <c r="Y2911" s="9" t="s">
        <v>523</v>
      </c>
      <c r="Z2911" s="9" t="s">
        <v>462</v>
      </c>
      <c r="AA2911" s="9" t="s">
        <v>198</v>
      </c>
      <c r="AB2911" s="9">
        <v>8005753</v>
      </c>
      <c r="AC2911" s="9" t="s">
        <v>3693</v>
      </c>
      <c r="AD2911" s="9" t="s">
        <v>231</v>
      </c>
      <c r="AE2911" s="5">
        <f t="shared" si="112"/>
        <v>0</v>
      </c>
      <c r="AF2911" s="5" t="str">
        <f t="shared" si="113"/>
        <v>katB</v>
      </c>
      <c r="AG2911" s="153"/>
      <c r="AH2911" s="153"/>
      <c r="AI2911" t="s">
        <v>195</v>
      </c>
      <c r="AJ2911" t="s">
        <v>340</v>
      </c>
      <c r="AK2911" s="9" t="str">
        <f>VLOOKUP(Y2911,zdroj!D:AJ,33,0)</f>
        <v>katB</v>
      </c>
    </row>
    <row r="2912" spans="8:37" x14ac:dyDescent="0.25">
      <c r="H2912" s="8"/>
      <c r="I2912" s="8"/>
      <c r="N2912" s="23"/>
      <c r="O2912" s="24"/>
      <c r="P2912" s="19"/>
      <c r="Q2912" s="19"/>
      <c r="R2912" s="19"/>
      <c r="S2912" s="27"/>
      <c r="U2912" s="27"/>
      <c r="Y2912" s="9" t="s">
        <v>523</v>
      </c>
      <c r="Z2912" s="9" t="s">
        <v>462</v>
      </c>
      <c r="AA2912" s="9" t="s">
        <v>198</v>
      </c>
      <c r="AB2912" s="9">
        <v>8005761</v>
      </c>
      <c r="AC2912" s="9" t="s">
        <v>3694</v>
      </c>
      <c r="AD2912" s="9" t="s">
        <v>231</v>
      </c>
      <c r="AE2912" s="5">
        <f t="shared" si="112"/>
        <v>0</v>
      </c>
      <c r="AF2912" s="5" t="str">
        <f t="shared" si="113"/>
        <v>katB</v>
      </c>
      <c r="AG2912" s="153"/>
      <c r="AH2912" s="153"/>
      <c r="AI2912" t="s">
        <v>201</v>
      </c>
      <c r="AJ2912" t="s">
        <v>17878</v>
      </c>
      <c r="AK2912" s="9" t="str">
        <f>VLOOKUP(Y2912,zdroj!D:AJ,33,0)</f>
        <v>katB</v>
      </c>
    </row>
    <row r="2913" spans="8:37" x14ac:dyDescent="0.25">
      <c r="H2913" s="8"/>
      <c r="I2913" s="8"/>
      <c r="N2913" s="23"/>
      <c r="O2913" s="24"/>
      <c r="P2913" s="19"/>
      <c r="Q2913" s="19"/>
      <c r="R2913" s="19"/>
      <c r="S2913" s="27"/>
      <c r="U2913" s="27"/>
      <c r="Y2913" s="9" t="s">
        <v>523</v>
      </c>
      <c r="Z2913" s="9" t="s">
        <v>462</v>
      </c>
      <c r="AA2913" s="9" t="s">
        <v>198</v>
      </c>
      <c r="AB2913" s="9">
        <v>8005770</v>
      </c>
      <c r="AC2913" s="9" t="s">
        <v>3695</v>
      </c>
      <c r="AD2913" s="9" t="s">
        <v>231</v>
      </c>
      <c r="AE2913" s="5">
        <f t="shared" si="112"/>
        <v>0</v>
      </c>
      <c r="AF2913" s="5" t="str">
        <f t="shared" si="113"/>
        <v>katB</v>
      </c>
      <c r="AG2913" s="153"/>
      <c r="AH2913" s="153"/>
      <c r="AI2913" t="s">
        <v>195</v>
      </c>
      <c r="AJ2913" t="s">
        <v>340</v>
      </c>
      <c r="AK2913" s="9" t="str">
        <f>VLOOKUP(Y2913,zdroj!D:AJ,33,0)</f>
        <v>katB</v>
      </c>
    </row>
    <row r="2914" spans="8:37" x14ac:dyDescent="0.25">
      <c r="H2914" s="8"/>
      <c r="I2914" s="8"/>
      <c r="N2914" s="23"/>
      <c r="O2914" s="24"/>
      <c r="P2914" s="19"/>
      <c r="Q2914" s="19"/>
      <c r="R2914" s="19"/>
      <c r="S2914" s="27"/>
      <c r="U2914" s="27"/>
      <c r="Y2914" s="9" t="s">
        <v>523</v>
      </c>
      <c r="Z2914" s="9" t="s">
        <v>462</v>
      </c>
      <c r="AA2914" s="9" t="s">
        <v>198</v>
      </c>
      <c r="AB2914" s="9">
        <v>8005508</v>
      </c>
      <c r="AC2914" s="9" t="s">
        <v>3696</v>
      </c>
      <c r="AD2914" s="9" t="s">
        <v>231</v>
      </c>
      <c r="AE2914" s="5">
        <f t="shared" si="112"/>
        <v>0</v>
      </c>
      <c r="AF2914" s="5" t="str">
        <f t="shared" si="113"/>
        <v>katB</v>
      </c>
      <c r="AG2914" s="153"/>
      <c r="AH2914" s="153"/>
      <c r="AI2914" t="s">
        <v>201</v>
      </c>
      <c r="AJ2914" t="s">
        <v>17878</v>
      </c>
      <c r="AK2914" s="9" t="str">
        <f>VLOOKUP(Y2914,zdroj!D:AJ,33,0)</f>
        <v>katB</v>
      </c>
    </row>
    <row r="2915" spans="8:37" x14ac:dyDescent="0.25">
      <c r="H2915" s="8"/>
      <c r="I2915" s="8"/>
      <c r="N2915" s="23"/>
      <c r="O2915" s="24"/>
      <c r="P2915" s="19"/>
      <c r="Q2915" s="19"/>
      <c r="R2915" s="19"/>
      <c r="S2915" s="27"/>
      <c r="U2915" s="27"/>
      <c r="Y2915" s="9" t="s">
        <v>523</v>
      </c>
      <c r="Z2915" s="9" t="s">
        <v>462</v>
      </c>
      <c r="AA2915" s="9" t="s">
        <v>198</v>
      </c>
      <c r="AB2915" s="9">
        <v>8005788</v>
      </c>
      <c r="AC2915" s="9" t="s">
        <v>3697</v>
      </c>
      <c r="AD2915" s="9" t="s">
        <v>231</v>
      </c>
      <c r="AE2915" s="5">
        <f t="shared" si="112"/>
        <v>0</v>
      </c>
      <c r="AF2915" s="5" t="str">
        <f t="shared" si="113"/>
        <v>katB</v>
      </c>
      <c r="AG2915" s="153"/>
      <c r="AH2915" s="153"/>
      <c r="AI2915" t="s">
        <v>229</v>
      </c>
      <c r="AJ2915" t="s">
        <v>17878</v>
      </c>
      <c r="AK2915" s="9" t="str">
        <f>VLOOKUP(Y2915,zdroj!D:AJ,33,0)</f>
        <v>katB</v>
      </c>
    </row>
    <row r="2916" spans="8:37" x14ac:dyDescent="0.25">
      <c r="H2916" s="8"/>
      <c r="I2916" s="8"/>
      <c r="N2916" s="23"/>
      <c r="O2916" s="24"/>
      <c r="P2916" s="19"/>
      <c r="Q2916" s="19"/>
      <c r="R2916" s="19"/>
      <c r="S2916" s="27"/>
      <c r="U2916" s="27"/>
      <c r="Y2916" s="9" t="s">
        <v>523</v>
      </c>
      <c r="Z2916" s="9" t="s">
        <v>462</v>
      </c>
      <c r="AA2916" s="9" t="s">
        <v>198</v>
      </c>
      <c r="AB2916" s="9">
        <v>8005796</v>
      </c>
      <c r="AC2916" s="9" t="s">
        <v>3698</v>
      </c>
      <c r="AD2916" s="9" t="s">
        <v>231</v>
      </c>
      <c r="AE2916" s="5">
        <f t="shared" si="112"/>
        <v>0</v>
      </c>
      <c r="AF2916" s="5" t="str">
        <f t="shared" si="113"/>
        <v>katB</v>
      </c>
      <c r="AG2916" s="153"/>
      <c r="AH2916" s="153"/>
      <c r="AI2916" t="s">
        <v>201</v>
      </c>
      <c r="AJ2916" t="s">
        <v>17878</v>
      </c>
      <c r="AK2916" s="9" t="str">
        <f>VLOOKUP(Y2916,zdroj!D:AJ,33,0)</f>
        <v>katB</v>
      </c>
    </row>
    <row r="2917" spans="8:37" x14ac:dyDescent="0.25">
      <c r="H2917" s="8"/>
      <c r="I2917" s="8"/>
      <c r="N2917" s="23"/>
      <c r="O2917" s="24"/>
      <c r="P2917" s="19"/>
      <c r="Q2917" s="19"/>
      <c r="R2917" s="19"/>
      <c r="S2917" s="27"/>
      <c r="U2917" s="27"/>
      <c r="Y2917" s="9" t="s">
        <v>523</v>
      </c>
      <c r="Z2917" s="9" t="s">
        <v>462</v>
      </c>
      <c r="AA2917" s="9" t="s">
        <v>198</v>
      </c>
      <c r="AB2917" s="9">
        <v>82145989</v>
      </c>
      <c r="AC2917" s="9" t="s">
        <v>3699</v>
      </c>
      <c r="AD2917" s="9" t="s">
        <v>231</v>
      </c>
      <c r="AE2917" s="5">
        <f t="shared" si="112"/>
        <v>0</v>
      </c>
      <c r="AF2917" s="5" t="str">
        <f t="shared" si="113"/>
        <v>katB</v>
      </c>
      <c r="AG2917" s="153"/>
      <c r="AH2917" s="153"/>
      <c r="AI2917" t="s">
        <v>201</v>
      </c>
      <c r="AJ2917" t="s">
        <v>17878</v>
      </c>
      <c r="AK2917" s="9" t="str">
        <f>VLOOKUP(Y2917,zdroj!D:AJ,33,0)</f>
        <v>katB</v>
      </c>
    </row>
    <row r="2918" spans="8:37" x14ac:dyDescent="0.25">
      <c r="H2918" s="8"/>
      <c r="I2918" s="8"/>
      <c r="N2918" s="23"/>
      <c r="O2918" s="24"/>
      <c r="P2918" s="19"/>
      <c r="Q2918" s="19"/>
      <c r="R2918" s="19"/>
      <c r="S2918" s="27"/>
      <c r="U2918" s="27"/>
      <c r="Y2918" s="9" t="s">
        <v>523</v>
      </c>
      <c r="Z2918" s="9" t="s">
        <v>462</v>
      </c>
      <c r="AA2918" s="9" t="s">
        <v>198</v>
      </c>
      <c r="AB2918" s="9">
        <v>26639025</v>
      </c>
      <c r="AC2918" s="9" t="s">
        <v>3700</v>
      </c>
      <c r="AD2918" s="9" t="s">
        <v>231</v>
      </c>
      <c r="AE2918" s="5">
        <f t="shared" si="112"/>
        <v>0</v>
      </c>
      <c r="AF2918" s="5" t="str">
        <f t="shared" si="113"/>
        <v>katB</v>
      </c>
      <c r="AG2918" s="153"/>
      <c r="AH2918" s="153"/>
      <c r="AI2918" t="s">
        <v>229</v>
      </c>
      <c r="AJ2918" t="s">
        <v>17878</v>
      </c>
      <c r="AK2918" s="9" t="str">
        <f>VLOOKUP(Y2918,zdroj!D:AJ,33,0)</f>
        <v>katB</v>
      </c>
    </row>
    <row r="2919" spans="8:37" x14ac:dyDescent="0.25">
      <c r="H2919" s="8"/>
      <c r="I2919" s="8"/>
      <c r="N2919" s="23"/>
      <c r="O2919" s="24"/>
      <c r="P2919" s="19"/>
      <c r="Q2919" s="19"/>
      <c r="R2919" s="19"/>
      <c r="S2919" s="27"/>
      <c r="U2919" s="27"/>
      <c r="Y2919" s="9" t="s">
        <v>523</v>
      </c>
      <c r="Z2919" s="9" t="s">
        <v>462</v>
      </c>
      <c r="AA2919" s="9" t="s">
        <v>198</v>
      </c>
      <c r="AB2919" s="9">
        <v>28183070</v>
      </c>
      <c r="AC2919" s="9" t="s">
        <v>3701</v>
      </c>
      <c r="AD2919" s="9" t="s">
        <v>231</v>
      </c>
      <c r="AE2919" s="5">
        <f t="shared" si="112"/>
        <v>0</v>
      </c>
      <c r="AF2919" s="5" t="str">
        <f t="shared" si="113"/>
        <v>katB</v>
      </c>
      <c r="AG2919" s="153"/>
      <c r="AH2919" s="153"/>
      <c r="AI2919" t="s">
        <v>201</v>
      </c>
      <c r="AJ2919" t="s">
        <v>17878</v>
      </c>
      <c r="AK2919" s="9" t="str">
        <f>VLOOKUP(Y2919,zdroj!D:AJ,33,0)</f>
        <v>katB</v>
      </c>
    </row>
    <row r="2920" spans="8:37" x14ac:dyDescent="0.25">
      <c r="H2920" s="8"/>
      <c r="I2920" s="8"/>
      <c r="N2920" s="23"/>
      <c r="O2920" s="24"/>
      <c r="P2920" s="19"/>
      <c r="Q2920" s="19"/>
      <c r="R2920" s="19"/>
      <c r="S2920" s="27"/>
      <c r="U2920" s="27"/>
      <c r="Y2920" s="9" t="s">
        <v>523</v>
      </c>
      <c r="Z2920" s="9" t="s">
        <v>462</v>
      </c>
      <c r="AA2920" s="9" t="s">
        <v>198</v>
      </c>
      <c r="AB2920" s="9">
        <v>8005516</v>
      </c>
      <c r="AC2920" s="9" t="s">
        <v>3702</v>
      </c>
      <c r="AD2920" s="9" t="s">
        <v>231</v>
      </c>
      <c r="AE2920" s="5">
        <f t="shared" si="112"/>
        <v>0</v>
      </c>
      <c r="AF2920" s="5" t="str">
        <f t="shared" si="113"/>
        <v>katB</v>
      </c>
      <c r="AG2920" s="153"/>
      <c r="AH2920" s="153"/>
      <c r="AI2920" t="s">
        <v>201</v>
      </c>
      <c r="AJ2920" t="s">
        <v>17878</v>
      </c>
      <c r="AK2920" s="9" t="str">
        <f>VLOOKUP(Y2920,zdroj!D:AJ,33,0)</f>
        <v>katB</v>
      </c>
    </row>
    <row r="2921" spans="8:37" x14ac:dyDescent="0.25">
      <c r="H2921" s="8"/>
      <c r="I2921" s="8"/>
      <c r="N2921" s="23"/>
      <c r="O2921" s="24"/>
      <c r="P2921" s="19"/>
      <c r="Q2921" s="19"/>
      <c r="R2921" s="19"/>
      <c r="S2921" s="27"/>
      <c r="U2921" s="27"/>
      <c r="Y2921" s="9" t="s">
        <v>523</v>
      </c>
      <c r="Z2921" s="9" t="s">
        <v>462</v>
      </c>
      <c r="AA2921" s="9" t="s">
        <v>198</v>
      </c>
      <c r="AB2921" s="9">
        <v>8005524</v>
      </c>
      <c r="AC2921" s="9" t="s">
        <v>3703</v>
      </c>
      <c r="AD2921" s="9" t="s">
        <v>231</v>
      </c>
      <c r="AE2921" s="5">
        <f t="shared" si="112"/>
        <v>0</v>
      </c>
      <c r="AF2921" s="5" t="str">
        <f t="shared" si="113"/>
        <v>katB</v>
      </c>
      <c r="AG2921" s="153"/>
      <c r="AH2921" s="153"/>
      <c r="AI2921" t="s">
        <v>201</v>
      </c>
      <c r="AJ2921" t="s">
        <v>17878</v>
      </c>
      <c r="AK2921" s="9" t="str">
        <f>VLOOKUP(Y2921,zdroj!D:AJ,33,0)</f>
        <v>katB</v>
      </c>
    </row>
    <row r="2922" spans="8:37" x14ac:dyDescent="0.25">
      <c r="H2922" s="8"/>
      <c r="I2922" s="8"/>
      <c r="N2922" s="23"/>
      <c r="O2922" s="24"/>
      <c r="P2922" s="19"/>
      <c r="Q2922" s="19"/>
      <c r="R2922" s="19"/>
      <c r="S2922" s="27"/>
      <c r="U2922" s="27"/>
      <c r="Y2922" s="9" t="s">
        <v>523</v>
      </c>
      <c r="Z2922" s="9" t="s">
        <v>462</v>
      </c>
      <c r="AA2922" s="9" t="s">
        <v>198</v>
      </c>
      <c r="AB2922" s="9">
        <v>8005532</v>
      </c>
      <c r="AC2922" s="9" t="s">
        <v>3704</v>
      </c>
      <c r="AD2922" s="9" t="s">
        <v>800</v>
      </c>
      <c r="AE2922" s="5">
        <f t="shared" si="112"/>
        <v>0</v>
      </c>
      <c r="AF2922" s="5" t="str">
        <f t="shared" si="113"/>
        <v>Pokryto</v>
      </c>
      <c r="AG2922" s="153"/>
      <c r="AH2922" s="153"/>
      <c r="AI2922" t="s">
        <v>195</v>
      </c>
      <c r="AJ2922" t="s">
        <v>800</v>
      </c>
      <c r="AK2922" s="9" t="str">
        <f>VLOOKUP(Y2922,zdroj!D:AJ,33,0)</f>
        <v>katB</v>
      </c>
    </row>
    <row r="2923" spans="8:37" x14ac:dyDescent="0.25">
      <c r="H2923" s="8"/>
      <c r="I2923" s="8"/>
      <c r="N2923" s="23"/>
      <c r="O2923" s="24"/>
      <c r="P2923" s="19"/>
      <c r="Q2923" s="19"/>
      <c r="R2923" s="19"/>
      <c r="S2923" s="27"/>
      <c r="U2923" s="27"/>
      <c r="Y2923" s="9" t="s">
        <v>523</v>
      </c>
      <c r="Z2923" s="9" t="s">
        <v>462</v>
      </c>
      <c r="AA2923" s="9" t="s">
        <v>198</v>
      </c>
      <c r="AB2923" s="9">
        <v>8005541</v>
      </c>
      <c r="AC2923" s="9" t="s">
        <v>3705</v>
      </c>
      <c r="AD2923" s="9" t="s">
        <v>231</v>
      </c>
      <c r="AE2923" s="5">
        <f t="shared" si="112"/>
        <v>0</v>
      </c>
      <c r="AF2923" s="5" t="str">
        <f t="shared" si="113"/>
        <v>katB</v>
      </c>
      <c r="AG2923" s="153"/>
      <c r="AH2923" s="153"/>
      <c r="AI2923" t="s">
        <v>201</v>
      </c>
      <c r="AJ2923" t="s">
        <v>17878</v>
      </c>
      <c r="AK2923" s="9" t="str">
        <f>VLOOKUP(Y2923,zdroj!D:AJ,33,0)</f>
        <v>katB</v>
      </c>
    </row>
    <row r="2924" spans="8:37" x14ac:dyDescent="0.25">
      <c r="H2924" s="8"/>
      <c r="I2924" s="8"/>
      <c r="N2924" s="23"/>
      <c r="O2924" s="24"/>
      <c r="P2924" s="19"/>
      <c r="Q2924" s="19"/>
      <c r="R2924" s="19"/>
      <c r="S2924" s="27"/>
      <c r="U2924" s="27"/>
      <c r="Y2924" s="9" t="s">
        <v>523</v>
      </c>
      <c r="Z2924" s="9" t="s">
        <v>462</v>
      </c>
      <c r="AA2924" s="9" t="s">
        <v>198</v>
      </c>
      <c r="AB2924" s="9">
        <v>8005559</v>
      </c>
      <c r="AC2924" s="9" t="s">
        <v>3706</v>
      </c>
      <c r="AD2924" s="9" t="s">
        <v>231</v>
      </c>
      <c r="AE2924" s="5">
        <f t="shared" si="112"/>
        <v>0</v>
      </c>
      <c r="AF2924" s="5" t="str">
        <f t="shared" si="113"/>
        <v>katB</v>
      </c>
      <c r="AG2924" s="153"/>
      <c r="AH2924" s="153"/>
      <c r="AI2924" t="s">
        <v>201</v>
      </c>
      <c r="AJ2924" t="s">
        <v>17878</v>
      </c>
      <c r="AK2924" s="9" t="str">
        <f>VLOOKUP(Y2924,zdroj!D:AJ,33,0)</f>
        <v>katB</v>
      </c>
    </row>
    <row r="2925" spans="8:37" x14ac:dyDescent="0.25">
      <c r="H2925" s="8"/>
      <c r="I2925" s="8"/>
      <c r="N2925" s="23"/>
      <c r="O2925" s="24"/>
      <c r="P2925" s="19"/>
      <c r="Q2925" s="19"/>
      <c r="R2925" s="19"/>
      <c r="S2925" s="27"/>
      <c r="U2925" s="27"/>
      <c r="Y2925" s="9" t="s">
        <v>526</v>
      </c>
      <c r="Z2925" s="9" t="s">
        <v>462</v>
      </c>
      <c r="AA2925" s="9" t="s">
        <v>199</v>
      </c>
      <c r="AB2925" s="9">
        <v>7992904</v>
      </c>
      <c r="AC2925" s="9" t="s">
        <v>3707</v>
      </c>
      <c r="AD2925" s="9" t="s">
        <v>800</v>
      </c>
      <c r="AE2925" s="5">
        <f t="shared" si="112"/>
        <v>0</v>
      </c>
      <c r="AF2925" s="5" t="str">
        <f t="shared" si="113"/>
        <v>Pokryto</v>
      </c>
      <c r="AG2925" s="153"/>
      <c r="AH2925" s="153"/>
      <c r="AI2925" t="s">
        <v>195</v>
      </c>
      <c r="AJ2925" t="s">
        <v>800</v>
      </c>
      <c r="AK2925" s="9" t="str">
        <f>VLOOKUP(Y2925,zdroj!D:AJ,33,0)</f>
        <v>katC</v>
      </c>
    </row>
    <row r="2926" spans="8:37" x14ac:dyDescent="0.25">
      <c r="H2926" s="8"/>
      <c r="I2926" s="8"/>
      <c r="N2926" s="23"/>
      <c r="O2926" s="24"/>
      <c r="P2926" s="19"/>
      <c r="Q2926" s="19"/>
      <c r="R2926" s="19"/>
      <c r="S2926" s="27"/>
      <c r="U2926" s="27"/>
      <c r="Y2926" s="9" t="s">
        <v>526</v>
      </c>
      <c r="Z2926" s="9" t="s">
        <v>462</v>
      </c>
      <c r="AA2926" s="9" t="s">
        <v>199</v>
      </c>
      <c r="AB2926" s="9">
        <v>7991029</v>
      </c>
      <c r="AC2926" s="9" t="s">
        <v>3708</v>
      </c>
      <c r="AD2926" s="9" t="s">
        <v>800</v>
      </c>
      <c r="AE2926" s="5">
        <f t="shared" si="112"/>
        <v>0</v>
      </c>
      <c r="AF2926" s="5" t="str">
        <f t="shared" si="113"/>
        <v>Pokryto</v>
      </c>
      <c r="AG2926" s="153"/>
      <c r="AH2926" s="153"/>
      <c r="AI2926" t="s">
        <v>201</v>
      </c>
      <c r="AJ2926" t="s">
        <v>800</v>
      </c>
      <c r="AK2926" s="9" t="str">
        <f>VLOOKUP(Y2926,zdroj!D:AJ,33,0)</f>
        <v>katC</v>
      </c>
    </row>
    <row r="2927" spans="8:37" x14ac:dyDescent="0.25">
      <c r="H2927" s="8"/>
      <c r="I2927" s="8"/>
      <c r="N2927" s="23"/>
      <c r="O2927" s="24"/>
      <c r="P2927" s="19"/>
      <c r="Q2927" s="19"/>
      <c r="R2927" s="19"/>
      <c r="S2927" s="27"/>
      <c r="U2927" s="27"/>
      <c r="Y2927" s="9" t="s">
        <v>526</v>
      </c>
      <c r="Z2927" s="9" t="s">
        <v>462</v>
      </c>
      <c r="AA2927" s="9" t="s">
        <v>199</v>
      </c>
      <c r="AB2927" s="9">
        <v>7991100</v>
      </c>
      <c r="AC2927" s="9" t="s">
        <v>3709</v>
      </c>
      <c r="AD2927" s="9" t="s">
        <v>800</v>
      </c>
      <c r="AE2927" s="5">
        <f t="shared" si="112"/>
        <v>0</v>
      </c>
      <c r="AF2927" s="5" t="str">
        <f t="shared" si="113"/>
        <v>Pokryto</v>
      </c>
      <c r="AG2927" s="153"/>
      <c r="AH2927" s="153"/>
      <c r="AI2927" t="s">
        <v>201</v>
      </c>
      <c r="AJ2927" t="s">
        <v>800</v>
      </c>
      <c r="AK2927" s="9" t="str">
        <f>VLOOKUP(Y2927,zdroj!D:AJ,33,0)</f>
        <v>katC</v>
      </c>
    </row>
    <row r="2928" spans="8:37" x14ac:dyDescent="0.25">
      <c r="H2928" s="8"/>
      <c r="I2928" s="8"/>
      <c r="N2928" s="23"/>
      <c r="O2928" s="24"/>
      <c r="P2928" s="19"/>
      <c r="Q2928" s="19"/>
      <c r="R2928" s="19"/>
      <c r="S2928" s="27"/>
      <c r="U2928" s="27"/>
      <c r="Y2928" s="9" t="s">
        <v>526</v>
      </c>
      <c r="Z2928" s="9" t="s">
        <v>462</v>
      </c>
      <c r="AA2928" s="9" t="s">
        <v>199</v>
      </c>
      <c r="AB2928" s="9">
        <v>7991932</v>
      </c>
      <c r="AC2928" s="9" t="s">
        <v>3710</v>
      </c>
      <c r="AD2928" s="9" t="s">
        <v>800</v>
      </c>
      <c r="AE2928" s="5">
        <f t="shared" si="112"/>
        <v>0</v>
      </c>
      <c r="AF2928" s="5" t="str">
        <f t="shared" si="113"/>
        <v>Pokryto</v>
      </c>
      <c r="AG2928" s="153"/>
      <c r="AH2928" s="153"/>
      <c r="AI2928" t="s">
        <v>201</v>
      </c>
      <c r="AJ2928" t="s">
        <v>800</v>
      </c>
      <c r="AK2928" s="9" t="str">
        <f>VLOOKUP(Y2928,zdroj!D:AJ,33,0)</f>
        <v>katC</v>
      </c>
    </row>
    <row r="2929" spans="8:37" x14ac:dyDescent="0.25">
      <c r="H2929" s="8"/>
      <c r="I2929" s="8"/>
      <c r="N2929" s="23"/>
      <c r="O2929" s="24"/>
      <c r="P2929" s="19"/>
      <c r="Q2929" s="19"/>
      <c r="R2929" s="19"/>
      <c r="S2929" s="27"/>
      <c r="U2929" s="27"/>
      <c r="Y2929" s="9" t="s">
        <v>526</v>
      </c>
      <c r="Z2929" s="9" t="s">
        <v>462</v>
      </c>
      <c r="AA2929" s="9" t="s">
        <v>199</v>
      </c>
      <c r="AB2929" s="9">
        <v>7991941</v>
      </c>
      <c r="AC2929" s="9" t="s">
        <v>3711</v>
      </c>
      <c r="AD2929" s="9" t="s">
        <v>226</v>
      </c>
      <c r="AE2929" s="5">
        <f t="shared" si="112"/>
        <v>0</v>
      </c>
      <c r="AF2929" s="5" t="str">
        <f t="shared" si="113"/>
        <v>katC</v>
      </c>
      <c r="AG2929" s="153"/>
      <c r="AH2929" s="153"/>
      <c r="AI2929" t="s">
        <v>201</v>
      </c>
      <c r="AJ2929" t="s">
        <v>340</v>
      </c>
      <c r="AK2929" s="9" t="str">
        <f>VLOOKUP(Y2929,zdroj!D:AJ,33,0)</f>
        <v>katC</v>
      </c>
    </row>
    <row r="2930" spans="8:37" x14ac:dyDescent="0.25">
      <c r="H2930" s="8"/>
      <c r="I2930" s="8"/>
      <c r="N2930" s="23"/>
      <c r="O2930" s="24"/>
      <c r="P2930" s="19"/>
      <c r="Q2930" s="19"/>
      <c r="R2930" s="19"/>
      <c r="S2930" s="27"/>
      <c r="U2930" s="27"/>
      <c r="Y2930" s="9" t="s">
        <v>526</v>
      </c>
      <c r="Z2930" s="9" t="s">
        <v>462</v>
      </c>
      <c r="AA2930" s="9" t="s">
        <v>199</v>
      </c>
      <c r="AB2930" s="9">
        <v>7991959</v>
      </c>
      <c r="AC2930" s="9" t="s">
        <v>3712</v>
      </c>
      <c r="AD2930" s="9" t="s">
        <v>800</v>
      </c>
      <c r="AE2930" s="5">
        <f t="shared" si="112"/>
        <v>0</v>
      </c>
      <c r="AF2930" s="5" t="str">
        <f t="shared" si="113"/>
        <v>Pokryto</v>
      </c>
      <c r="AG2930" s="153"/>
      <c r="AH2930" s="153"/>
      <c r="AI2930" t="s">
        <v>201</v>
      </c>
      <c r="AJ2930" t="s">
        <v>800</v>
      </c>
      <c r="AK2930" s="9" t="str">
        <f>VLOOKUP(Y2930,zdroj!D:AJ,33,0)</f>
        <v>katC</v>
      </c>
    </row>
    <row r="2931" spans="8:37" x14ac:dyDescent="0.25">
      <c r="H2931" s="8"/>
      <c r="I2931" s="8"/>
      <c r="N2931" s="23"/>
      <c r="O2931" s="24"/>
      <c r="P2931" s="19"/>
      <c r="Q2931" s="19"/>
      <c r="R2931" s="19"/>
      <c r="S2931" s="27"/>
      <c r="U2931" s="27"/>
      <c r="Y2931" s="9" t="s">
        <v>526</v>
      </c>
      <c r="Z2931" s="9" t="s">
        <v>462</v>
      </c>
      <c r="AA2931" s="9" t="s">
        <v>199</v>
      </c>
      <c r="AB2931" s="9">
        <v>7991967</v>
      </c>
      <c r="AC2931" s="9" t="s">
        <v>3713</v>
      </c>
      <c r="AD2931" s="9" t="s">
        <v>226</v>
      </c>
      <c r="AE2931" s="5">
        <f t="shared" si="112"/>
        <v>0</v>
      </c>
      <c r="AF2931" s="5" t="str">
        <f t="shared" si="113"/>
        <v>katC</v>
      </c>
      <c r="AG2931" s="153"/>
      <c r="AH2931" s="153"/>
      <c r="AI2931" t="s">
        <v>201</v>
      </c>
      <c r="AJ2931" t="s">
        <v>340</v>
      </c>
      <c r="AK2931" s="9" t="str">
        <f>VLOOKUP(Y2931,zdroj!D:AJ,33,0)</f>
        <v>katC</v>
      </c>
    </row>
    <row r="2932" spans="8:37" x14ac:dyDescent="0.25">
      <c r="H2932" s="8"/>
      <c r="I2932" s="8"/>
      <c r="N2932" s="23"/>
      <c r="O2932" s="24"/>
      <c r="P2932" s="19"/>
      <c r="Q2932" s="19"/>
      <c r="R2932" s="19"/>
      <c r="S2932" s="27"/>
      <c r="U2932" s="27"/>
      <c r="Y2932" s="9" t="s">
        <v>526</v>
      </c>
      <c r="Z2932" s="9" t="s">
        <v>462</v>
      </c>
      <c r="AA2932" s="9" t="s">
        <v>199</v>
      </c>
      <c r="AB2932" s="9">
        <v>7991975</v>
      </c>
      <c r="AC2932" s="9" t="s">
        <v>3714</v>
      </c>
      <c r="AD2932" s="9" t="s">
        <v>800</v>
      </c>
      <c r="AE2932" s="5">
        <f t="shared" si="112"/>
        <v>0</v>
      </c>
      <c r="AF2932" s="5" t="str">
        <f t="shared" si="113"/>
        <v>Pokryto</v>
      </c>
      <c r="AG2932" s="153"/>
      <c r="AH2932" s="153"/>
      <c r="AI2932" t="s">
        <v>201</v>
      </c>
      <c r="AJ2932" t="s">
        <v>800</v>
      </c>
      <c r="AK2932" s="9" t="str">
        <f>VLOOKUP(Y2932,zdroj!D:AJ,33,0)</f>
        <v>katC</v>
      </c>
    </row>
    <row r="2933" spans="8:37" x14ac:dyDescent="0.25">
      <c r="H2933" s="8"/>
      <c r="I2933" s="8"/>
      <c r="N2933" s="23"/>
      <c r="O2933" s="24"/>
      <c r="P2933" s="19"/>
      <c r="Q2933" s="19"/>
      <c r="R2933" s="19"/>
      <c r="S2933" s="27"/>
      <c r="U2933" s="27"/>
      <c r="Y2933" s="9" t="s">
        <v>526</v>
      </c>
      <c r="Z2933" s="9" t="s">
        <v>462</v>
      </c>
      <c r="AA2933" s="9" t="s">
        <v>199</v>
      </c>
      <c r="AB2933" s="9">
        <v>7991983</v>
      </c>
      <c r="AC2933" s="9" t="s">
        <v>3715</v>
      </c>
      <c r="AD2933" s="9" t="s">
        <v>800</v>
      </c>
      <c r="AE2933" s="5">
        <f t="shared" si="112"/>
        <v>0</v>
      </c>
      <c r="AF2933" s="5" t="str">
        <f t="shared" si="113"/>
        <v>Pokryto</v>
      </c>
      <c r="AG2933" s="153"/>
      <c r="AH2933" s="153"/>
      <c r="AI2933" t="s">
        <v>201</v>
      </c>
      <c r="AJ2933" t="s">
        <v>800</v>
      </c>
      <c r="AK2933" s="9" t="str">
        <f>VLOOKUP(Y2933,zdroj!D:AJ,33,0)</f>
        <v>katC</v>
      </c>
    </row>
    <row r="2934" spans="8:37" x14ac:dyDescent="0.25">
      <c r="H2934" s="8"/>
      <c r="I2934" s="8"/>
      <c r="N2934" s="23"/>
      <c r="O2934" s="24"/>
      <c r="P2934" s="19"/>
      <c r="Q2934" s="19"/>
      <c r="R2934" s="19"/>
      <c r="S2934" s="27"/>
      <c r="U2934" s="27"/>
      <c r="Y2934" s="9" t="s">
        <v>526</v>
      </c>
      <c r="Z2934" s="9" t="s">
        <v>462</v>
      </c>
      <c r="AA2934" s="9" t="s">
        <v>199</v>
      </c>
      <c r="AB2934" s="9">
        <v>7991991</v>
      </c>
      <c r="AC2934" s="9" t="s">
        <v>3716</v>
      </c>
      <c r="AD2934" s="9" t="s">
        <v>800</v>
      </c>
      <c r="AE2934" s="5">
        <f t="shared" si="112"/>
        <v>0</v>
      </c>
      <c r="AF2934" s="5" t="str">
        <f t="shared" si="113"/>
        <v>Pokryto</v>
      </c>
      <c r="AG2934" s="153"/>
      <c r="AH2934" s="153"/>
      <c r="AI2934" t="s">
        <v>201</v>
      </c>
      <c r="AJ2934" t="s">
        <v>800</v>
      </c>
      <c r="AK2934" s="9" t="str">
        <f>VLOOKUP(Y2934,zdroj!D:AJ,33,0)</f>
        <v>katC</v>
      </c>
    </row>
    <row r="2935" spans="8:37" x14ac:dyDescent="0.25">
      <c r="H2935" s="8"/>
      <c r="I2935" s="8"/>
      <c r="N2935" s="23"/>
      <c r="O2935" s="24"/>
      <c r="P2935" s="19"/>
      <c r="Q2935" s="19"/>
      <c r="R2935" s="19"/>
      <c r="S2935" s="27"/>
      <c r="U2935" s="27"/>
      <c r="Y2935" s="9" t="s">
        <v>526</v>
      </c>
      <c r="Z2935" s="9" t="s">
        <v>462</v>
      </c>
      <c r="AA2935" s="9" t="s">
        <v>199</v>
      </c>
      <c r="AB2935" s="9">
        <v>7992009</v>
      </c>
      <c r="AC2935" s="9" t="s">
        <v>3717</v>
      </c>
      <c r="AD2935" s="9" t="s">
        <v>800</v>
      </c>
      <c r="AE2935" s="5">
        <f t="shared" si="112"/>
        <v>0</v>
      </c>
      <c r="AF2935" s="5" t="str">
        <f t="shared" si="113"/>
        <v>Pokryto</v>
      </c>
      <c r="AG2935" s="153"/>
      <c r="AH2935" s="153"/>
      <c r="AI2935" t="s">
        <v>201</v>
      </c>
      <c r="AJ2935" t="s">
        <v>800</v>
      </c>
      <c r="AK2935" s="9" t="str">
        <f>VLOOKUP(Y2935,zdroj!D:AJ,33,0)</f>
        <v>katC</v>
      </c>
    </row>
    <row r="2936" spans="8:37" x14ac:dyDescent="0.25">
      <c r="H2936" s="8"/>
      <c r="I2936" s="8"/>
      <c r="N2936" s="23"/>
      <c r="O2936" s="24"/>
      <c r="P2936" s="19"/>
      <c r="Q2936" s="19"/>
      <c r="R2936" s="19"/>
      <c r="S2936" s="27"/>
      <c r="U2936" s="27"/>
      <c r="Y2936" s="9" t="s">
        <v>526</v>
      </c>
      <c r="Z2936" s="9" t="s">
        <v>462</v>
      </c>
      <c r="AA2936" s="9" t="s">
        <v>199</v>
      </c>
      <c r="AB2936" s="9">
        <v>7992017</v>
      </c>
      <c r="AC2936" s="9" t="s">
        <v>3718</v>
      </c>
      <c r="AD2936" s="9" t="s">
        <v>226</v>
      </c>
      <c r="AE2936" s="5">
        <f t="shared" si="112"/>
        <v>0</v>
      </c>
      <c r="AF2936" s="5" t="str">
        <f t="shared" si="113"/>
        <v>katC</v>
      </c>
      <c r="AG2936" s="153"/>
      <c r="AH2936" s="153"/>
      <c r="AI2936" t="s">
        <v>17879</v>
      </c>
      <c r="AJ2936" t="s">
        <v>17878</v>
      </c>
      <c r="AK2936" s="9" t="str">
        <f>VLOOKUP(Y2936,zdroj!D:AJ,33,0)</f>
        <v>katC</v>
      </c>
    </row>
    <row r="2937" spans="8:37" x14ac:dyDescent="0.25">
      <c r="H2937" s="8"/>
      <c r="I2937" s="8"/>
      <c r="N2937" s="23"/>
      <c r="O2937" s="24"/>
      <c r="P2937" s="19"/>
      <c r="Q2937" s="19"/>
      <c r="R2937" s="19"/>
      <c r="S2937" s="27"/>
      <c r="U2937" s="27"/>
      <c r="Y2937" s="9" t="s">
        <v>526</v>
      </c>
      <c r="Z2937" s="9" t="s">
        <v>462</v>
      </c>
      <c r="AA2937" s="9" t="s">
        <v>199</v>
      </c>
      <c r="AB2937" s="9">
        <v>7992025</v>
      </c>
      <c r="AC2937" s="9" t="s">
        <v>3719</v>
      </c>
      <c r="AD2937" s="9" t="s">
        <v>800</v>
      </c>
      <c r="AE2937" s="5">
        <f t="shared" si="112"/>
        <v>0</v>
      </c>
      <c r="AF2937" s="5" t="str">
        <f t="shared" si="113"/>
        <v>Pokryto</v>
      </c>
      <c r="AG2937" s="153"/>
      <c r="AH2937" s="153"/>
      <c r="AI2937" t="s">
        <v>201</v>
      </c>
      <c r="AJ2937" t="s">
        <v>800</v>
      </c>
      <c r="AK2937" s="9" t="str">
        <f>VLOOKUP(Y2937,zdroj!D:AJ,33,0)</f>
        <v>katC</v>
      </c>
    </row>
    <row r="2938" spans="8:37" x14ac:dyDescent="0.25">
      <c r="H2938" s="8"/>
      <c r="I2938" s="8"/>
      <c r="N2938" s="23"/>
      <c r="O2938" s="24"/>
      <c r="P2938" s="19"/>
      <c r="Q2938" s="19"/>
      <c r="R2938" s="19"/>
      <c r="S2938" s="27"/>
      <c r="U2938" s="27"/>
      <c r="Y2938" s="9" t="s">
        <v>526</v>
      </c>
      <c r="Z2938" s="9" t="s">
        <v>462</v>
      </c>
      <c r="AA2938" s="9" t="s">
        <v>199</v>
      </c>
      <c r="AB2938" s="9">
        <v>7991118</v>
      </c>
      <c r="AC2938" s="9" t="s">
        <v>3720</v>
      </c>
      <c r="AD2938" s="9" t="s">
        <v>226</v>
      </c>
      <c r="AE2938" s="5">
        <f t="shared" si="112"/>
        <v>0</v>
      </c>
      <c r="AF2938" s="5" t="str">
        <f t="shared" si="113"/>
        <v>katC</v>
      </c>
      <c r="AG2938" s="153"/>
      <c r="AH2938" s="153"/>
      <c r="AI2938" t="s">
        <v>17879</v>
      </c>
      <c r="AJ2938" t="s">
        <v>17878</v>
      </c>
      <c r="AK2938" s="9" t="str">
        <f>VLOOKUP(Y2938,zdroj!D:AJ,33,0)</f>
        <v>katC</v>
      </c>
    </row>
    <row r="2939" spans="8:37" x14ac:dyDescent="0.25">
      <c r="H2939" s="8"/>
      <c r="I2939" s="8"/>
      <c r="N2939" s="23"/>
      <c r="O2939" s="24"/>
      <c r="P2939" s="19"/>
      <c r="Q2939" s="19"/>
      <c r="R2939" s="19"/>
      <c r="S2939" s="27"/>
      <c r="U2939" s="27"/>
      <c r="Y2939" s="9" t="s">
        <v>526</v>
      </c>
      <c r="Z2939" s="9" t="s">
        <v>462</v>
      </c>
      <c r="AA2939" s="9" t="s">
        <v>199</v>
      </c>
      <c r="AB2939" s="9">
        <v>7992033</v>
      </c>
      <c r="AC2939" s="9" t="s">
        <v>3721</v>
      </c>
      <c r="AD2939" s="9" t="s">
        <v>800</v>
      </c>
      <c r="AE2939" s="5">
        <f t="shared" si="112"/>
        <v>0</v>
      </c>
      <c r="AF2939" s="5" t="str">
        <f t="shared" si="113"/>
        <v>Pokryto</v>
      </c>
      <c r="AG2939" s="153"/>
      <c r="AH2939" s="153"/>
      <c r="AI2939" t="s">
        <v>201</v>
      </c>
      <c r="AJ2939" t="s">
        <v>800</v>
      </c>
      <c r="AK2939" s="9" t="str">
        <f>VLOOKUP(Y2939,zdroj!D:AJ,33,0)</f>
        <v>katC</v>
      </c>
    </row>
    <row r="2940" spans="8:37" x14ac:dyDescent="0.25">
      <c r="H2940" s="8"/>
      <c r="I2940" s="8"/>
      <c r="N2940" s="23"/>
      <c r="O2940" s="24"/>
      <c r="P2940" s="19"/>
      <c r="Q2940" s="19"/>
      <c r="R2940" s="19"/>
      <c r="S2940" s="27"/>
      <c r="U2940" s="27"/>
      <c r="Y2940" s="9" t="s">
        <v>526</v>
      </c>
      <c r="Z2940" s="9" t="s">
        <v>462</v>
      </c>
      <c r="AA2940" s="9" t="s">
        <v>199</v>
      </c>
      <c r="AB2940" s="9">
        <v>7992041</v>
      </c>
      <c r="AC2940" s="9" t="s">
        <v>3722</v>
      </c>
      <c r="AD2940" s="9" t="s">
        <v>226</v>
      </c>
      <c r="AE2940" s="5">
        <f t="shared" si="112"/>
        <v>0</v>
      </c>
      <c r="AF2940" s="5" t="str">
        <f t="shared" si="113"/>
        <v>katC</v>
      </c>
      <c r="AG2940" s="153"/>
      <c r="AH2940" s="153"/>
      <c r="AI2940" t="s">
        <v>201</v>
      </c>
      <c r="AJ2940" t="s">
        <v>340</v>
      </c>
      <c r="AK2940" s="9" t="str">
        <f>VLOOKUP(Y2940,zdroj!D:AJ,33,0)</f>
        <v>katC</v>
      </c>
    </row>
    <row r="2941" spans="8:37" x14ac:dyDescent="0.25">
      <c r="H2941" s="8"/>
      <c r="I2941" s="8"/>
      <c r="N2941" s="23"/>
      <c r="O2941" s="24"/>
      <c r="P2941" s="19"/>
      <c r="Q2941" s="19"/>
      <c r="R2941" s="19"/>
      <c r="S2941" s="27"/>
      <c r="U2941" s="27"/>
      <c r="Y2941" s="9" t="s">
        <v>526</v>
      </c>
      <c r="Z2941" s="9" t="s">
        <v>462</v>
      </c>
      <c r="AA2941" s="9" t="s">
        <v>199</v>
      </c>
      <c r="AB2941" s="9">
        <v>7992050</v>
      </c>
      <c r="AC2941" s="9" t="s">
        <v>3723</v>
      </c>
      <c r="AD2941" s="9" t="s">
        <v>800</v>
      </c>
      <c r="AE2941" s="5">
        <f t="shared" si="112"/>
        <v>0</v>
      </c>
      <c r="AF2941" s="5" t="str">
        <f t="shared" si="113"/>
        <v>Pokryto</v>
      </c>
      <c r="AG2941" s="153"/>
      <c r="AH2941" s="153"/>
      <c r="AI2941" t="s">
        <v>201</v>
      </c>
      <c r="AJ2941" t="s">
        <v>800</v>
      </c>
      <c r="AK2941" s="9" t="str">
        <f>VLOOKUP(Y2941,zdroj!D:AJ,33,0)</f>
        <v>katC</v>
      </c>
    </row>
    <row r="2942" spans="8:37" x14ac:dyDescent="0.25">
      <c r="H2942" s="8"/>
      <c r="I2942" s="8"/>
      <c r="N2942" s="23"/>
      <c r="O2942" s="24"/>
      <c r="P2942" s="19"/>
      <c r="Q2942" s="19"/>
      <c r="R2942" s="19"/>
      <c r="S2942" s="27"/>
      <c r="U2942" s="27"/>
      <c r="Y2942" s="9" t="s">
        <v>526</v>
      </c>
      <c r="Z2942" s="9" t="s">
        <v>462</v>
      </c>
      <c r="AA2942" s="9" t="s">
        <v>199</v>
      </c>
      <c r="AB2942" s="9">
        <v>7992068</v>
      </c>
      <c r="AC2942" s="9" t="s">
        <v>3724</v>
      </c>
      <c r="AD2942" s="9" t="s">
        <v>800</v>
      </c>
      <c r="AE2942" s="5">
        <f t="shared" si="112"/>
        <v>0</v>
      </c>
      <c r="AF2942" s="5" t="str">
        <f t="shared" si="113"/>
        <v>Pokryto</v>
      </c>
      <c r="AG2942" s="153"/>
      <c r="AH2942" s="153"/>
      <c r="AI2942" t="s">
        <v>201</v>
      </c>
      <c r="AJ2942" t="s">
        <v>800</v>
      </c>
      <c r="AK2942" s="9" t="str">
        <f>VLOOKUP(Y2942,zdroj!D:AJ,33,0)</f>
        <v>katC</v>
      </c>
    </row>
    <row r="2943" spans="8:37" x14ac:dyDescent="0.25">
      <c r="H2943" s="8"/>
      <c r="I2943" s="8"/>
      <c r="N2943" s="23"/>
      <c r="O2943" s="24"/>
      <c r="P2943" s="19"/>
      <c r="Q2943" s="19"/>
      <c r="R2943" s="19"/>
      <c r="S2943" s="27"/>
      <c r="U2943" s="27"/>
      <c r="Y2943" s="9" t="s">
        <v>526</v>
      </c>
      <c r="Z2943" s="9" t="s">
        <v>462</v>
      </c>
      <c r="AA2943" s="9" t="s">
        <v>199</v>
      </c>
      <c r="AB2943" s="9">
        <v>7992076</v>
      </c>
      <c r="AC2943" s="9" t="s">
        <v>3725</v>
      </c>
      <c r="AD2943" s="9" t="s">
        <v>800</v>
      </c>
      <c r="AE2943" s="5">
        <f t="shared" si="112"/>
        <v>0</v>
      </c>
      <c r="AF2943" s="5" t="str">
        <f t="shared" si="113"/>
        <v>Pokryto</v>
      </c>
      <c r="AG2943" s="153"/>
      <c r="AH2943" s="153"/>
      <c r="AI2943" t="s">
        <v>201</v>
      </c>
      <c r="AJ2943" t="s">
        <v>800</v>
      </c>
      <c r="AK2943" s="9" t="str">
        <f>VLOOKUP(Y2943,zdroj!D:AJ,33,0)</f>
        <v>katC</v>
      </c>
    </row>
    <row r="2944" spans="8:37" x14ac:dyDescent="0.25">
      <c r="H2944" s="8"/>
      <c r="I2944" s="8"/>
      <c r="N2944" s="23"/>
      <c r="O2944" s="24"/>
      <c r="P2944" s="19"/>
      <c r="Q2944" s="19"/>
      <c r="R2944" s="19"/>
      <c r="S2944" s="27"/>
      <c r="U2944" s="27"/>
      <c r="Y2944" s="9" t="s">
        <v>526</v>
      </c>
      <c r="Z2944" s="9" t="s">
        <v>462</v>
      </c>
      <c r="AA2944" s="9" t="s">
        <v>199</v>
      </c>
      <c r="AB2944" s="9">
        <v>7992084</v>
      </c>
      <c r="AC2944" s="9" t="s">
        <v>3726</v>
      </c>
      <c r="AD2944" s="9" t="s">
        <v>226</v>
      </c>
      <c r="AE2944" s="5">
        <f t="shared" si="112"/>
        <v>0</v>
      </c>
      <c r="AF2944" s="5" t="str">
        <f t="shared" si="113"/>
        <v>katC</v>
      </c>
      <c r="AG2944" s="153"/>
      <c r="AH2944" s="153"/>
      <c r="AI2944" t="s">
        <v>17879</v>
      </c>
      <c r="AJ2944" t="s">
        <v>17878</v>
      </c>
      <c r="AK2944" s="9" t="str">
        <f>VLOOKUP(Y2944,zdroj!D:AJ,33,0)</f>
        <v>katC</v>
      </c>
    </row>
    <row r="2945" spans="8:37" x14ac:dyDescent="0.25">
      <c r="H2945" s="8"/>
      <c r="I2945" s="8"/>
      <c r="N2945" s="23"/>
      <c r="O2945" s="24"/>
      <c r="P2945" s="19"/>
      <c r="Q2945" s="19"/>
      <c r="R2945" s="19"/>
      <c r="S2945" s="27"/>
      <c r="U2945" s="27"/>
      <c r="Y2945" s="9" t="s">
        <v>526</v>
      </c>
      <c r="Z2945" s="9" t="s">
        <v>462</v>
      </c>
      <c r="AA2945" s="9" t="s">
        <v>199</v>
      </c>
      <c r="AB2945" s="9">
        <v>7992092</v>
      </c>
      <c r="AC2945" s="9" t="s">
        <v>3727</v>
      </c>
      <c r="AD2945" s="9" t="s">
        <v>226</v>
      </c>
      <c r="AE2945" s="5">
        <f t="shared" si="112"/>
        <v>0</v>
      </c>
      <c r="AF2945" s="5" t="str">
        <f t="shared" si="113"/>
        <v>katC</v>
      </c>
      <c r="AG2945" s="153"/>
      <c r="AH2945" s="153"/>
      <c r="AI2945" t="s">
        <v>201</v>
      </c>
      <c r="AJ2945" t="s">
        <v>340</v>
      </c>
      <c r="AK2945" s="9" t="str">
        <f>VLOOKUP(Y2945,zdroj!D:AJ,33,0)</f>
        <v>katC</v>
      </c>
    </row>
    <row r="2946" spans="8:37" x14ac:dyDescent="0.25">
      <c r="H2946" s="8"/>
      <c r="I2946" s="8"/>
      <c r="N2946" s="23"/>
      <c r="O2946" s="24"/>
      <c r="P2946" s="19"/>
      <c r="Q2946" s="19"/>
      <c r="R2946" s="19"/>
      <c r="S2946" s="27"/>
      <c r="U2946" s="27"/>
      <c r="Y2946" s="9" t="s">
        <v>526</v>
      </c>
      <c r="Z2946" s="9" t="s">
        <v>462</v>
      </c>
      <c r="AA2946" s="9" t="s">
        <v>199</v>
      </c>
      <c r="AB2946" s="9">
        <v>7992106</v>
      </c>
      <c r="AC2946" s="9" t="s">
        <v>3728</v>
      </c>
      <c r="AD2946" s="9" t="s">
        <v>226</v>
      </c>
      <c r="AE2946" s="5">
        <f t="shared" si="112"/>
        <v>0</v>
      </c>
      <c r="AF2946" s="5" t="str">
        <f t="shared" si="113"/>
        <v>katC</v>
      </c>
      <c r="AG2946" s="153"/>
      <c r="AH2946" s="153"/>
      <c r="AI2946" t="s">
        <v>201</v>
      </c>
      <c r="AJ2946" t="s">
        <v>340</v>
      </c>
      <c r="AK2946" s="9" t="str">
        <f>VLOOKUP(Y2946,zdroj!D:AJ,33,0)</f>
        <v>katC</v>
      </c>
    </row>
    <row r="2947" spans="8:37" x14ac:dyDescent="0.25">
      <c r="H2947" s="8"/>
      <c r="I2947" s="8"/>
      <c r="N2947" s="23"/>
      <c r="O2947" s="24"/>
      <c r="P2947" s="19"/>
      <c r="Q2947" s="19"/>
      <c r="R2947" s="19"/>
      <c r="S2947" s="27"/>
      <c r="U2947" s="27"/>
      <c r="Y2947" s="9" t="s">
        <v>526</v>
      </c>
      <c r="Z2947" s="9" t="s">
        <v>462</v>
      </c>
      <c r="AA2947" s="9" t="s">
        <v>199</v>
      </c>
      <c r="AB2947" s="9">
        <v>7992114</v>
      </c>
      <c r="AC2947" s="9" t="s">
        <v>3729</v>
      </c>
      <c r="AD2947" s="9" t="s">
        <v>800</v>
      </c>
      <c r="AE2947" s="5">
        <f t="shared" si="112"/>
        <v>0</v>
      </c>
      <c r="AF2947" s="5" t="str">
        <f t="shared" si="113"/>
        <v>Pokryto</v>
      </c>
      <c r="AG2947" s="153"/>
      <c r="AH2947" s="153"/>
      <c r="AI2947" t="s">
        <v>201</v>
      </c>
      <c r="AJ2947" t="s">
        <v>800</v>
      </c>
      <c r="AK2947" s="9" t="str">
        <f>VLOOKUP(Y2947,zdroj!D:AJ,33,0)</f>
        <v>katC</v>
      </c>
    </row>
    <row r="2948" spans="8:37" x14ac:dyDescent="0.25">
      <c r="H2948" s="8"/>
      <c r="I2948" s="8"/>
      <c r="N2948" s="23"/>
      <c r="O2948" s="24"/>
      <c r="P2948" s="19"/>
      <c r="Q2948" s="19"/>
      <c r="R2948" s="19"/>
      <c r="S2948" s="27"/>
      <c r="U2948" s="27"/>
      <c r="Y2948" s="9" t="s">
        <v>526</v>
      </c>
      <c r="Z2948" s="9" t="s">
        <v>462</v>
      </c>
      <c r="AA2948" s="9" t="s">
        <v>199</v>
      </c>
      <c r="AB2948" s="9">
        <v>7992122</v>
      </c>
      <c r="AC2948" s="9" t="s">
        <v>3730</v>
      </c>
      <c r="AD2948" s="9" t="s">
        <v>800</v>
      </c>
      <c r="AE2948" s="5">
        <f t="shared" si="112"/>
        <v>0</v>
      </c>
      <c r="AF2948" s="5" t="str">
        <f t="shared" si="113"/>
        <v>Pokryto</v>
      </c>
      <c r="AG2948" s="153"/>
      <c r="AH2948" s="153"/>
      <c r="AI2948" t="s">
        <v>201</v>
      </c>
      <c r="AJ2948" t="s">
        <v>800</v>
      </c>
      <c r="AK2948" s="9" t="str">
        <f>VLOOKUP(Y2948,zdroj!D:AJ,33,0)</f>
        <v>katC</v>
      </c>
    </row>
    <row r="2949" spans="8:37" x14ac:dyDescent="0.25">
      <c r="H2949" s="8"/>
      <c r="I2949" s="8"/>
      <c r="N2949" s="23"/>
      <c r="O2949" s="24"/>
      <c r="P2949" s="19"/>
      <c r="Q2949" s="19"/>
      <c r="R2949" s="19"/>
      <c r="S2949" s="27"/>
      <c r="U2949" s="27"/>
      <c r="Y2949" s="9" t="s">
        <v>526</v>
      </c>
      <c r="Z2949" s="9" t="s">
        <v>462</v>
      </c>
      <c r="AA2949" s="9" t="s">
        <v>199</v>
      </c>
      <c r="AB2949" s="9">
        <v>7991126</v>
      </c>
      <c r="AC2949" s="9" t="s">
        <v>3731</v>
      </c>
      <c r="AD2949" s="9" t="s">
        <v>226</v>
      </c>
      <c r="AE2949" s="5">
        <f t="shared" si="112"/>
        <v>0</v>
      </c>
      <c r="AF2949" s="5" t="str">
        <f t="shared" si="113"/>
        <v>katC</v>
      </c>
      <c r="AG2949" s="153"/>
      <c r="AH2949" s="153"/>
      <c r="AI2949" t="s">
        <v>17884</v>
      </c>
      <c r="AJ2949" t="s">
        <v>17878</v>
      </c>
      <c r="AK2949" s="9" t="str">
        <f>VLOOKUP(Y2949,zdroj!D:AJ,33,0)</f>
        <v>katC</v>
      </c>
    </row>
    <row r="2950" spans="8:37" x14ac:dyDescent="0.25">
      <c r="H2950" s="8"/>
      <c r="I2950" s="8"/>
      <c r="N2950" s="23"/>
      <c r="O2950" s="24"/>
      <c r="P2950" s="19"/>
      <c r="Q2950" s="19"/>
      <c r="R2950" s="19"/>
      <c r="S2950" s="27"/>
      <c r="U2950" s="27"/>
      <c r="Y2950" s="9" t="s">
        <v>526</v>
      </c>
      <c r="Z2950" s="9" t="s">
        <v>462</v>
      </c>
      <c r="AA2950" s="9" t="s">
        <v>199</v>
      </c>
      <c r="AB2950" s="9">
        <v>7992131</v>
      </c>
      <c r="AC2950" s="9" t="s">
        <v>3732</v>
      </c>
      <c r="AD2950" s="9" t="s">
        <v>800</v>
      </c>
      <c r="AE2950" s="5">
        <f t="shared" si="112"/>
        <v>0</v>
      </c>
      <c r="AF2950" s="5" t="str">
        <f t="shared" si="113"/>
        <v>Pokryto</v>
      </c>
      <c r="AG2950" s="153"/>
      <c r="AH2950" s="153"/>
      <c r="AI2950" t="s">
        <v>201</v>
      </c>
      <c r="AJ2950" t="s">
        <v>800</v>
      </c>
      <c r="AK2950" s="9" t="str">
        <f>VLOOKUP(Y2950,zdroj!D:AJ,33,0)</f>
        <v>katC</v>
      </c>
    </row>
    <row r="2951" spans="8:37" x14ac:dyDescent="0.25">
      <c r="H2951" s="8"/>
      <c r="I2951" s="8"/>
      <c r="N2951" s="23"/>
      <c r="O2951" s="24"/>
      <c r="P2951" s="19"/>
      <c r="Q2951" s="19"/>
      <c r="R2951" s="19"/>
      <c r="S2951" s="27"/>
      <c r="U2951" s="27"/>
      <c r="Y2951" s="9" t="s">
        <v>526</v>
      </c>
      <c r="Z2951" s="9" t="s">
        <v>462</v>
      </c>
      <c r="AA2951" s="9" t="s">
        <v>199</v>
      </c>
      <c r="AB2951" s="9">
        <v>7992149</v>
      </c>
      <c r="AC2951" s="9" t="s">
        <v>3733</v>
      </c>
      <c r="AD2951" s="9" t="s">
        <v>800</v>
      </c>
      <c r="AE2951" s="5">
        <f t="shared" si="112"/>
        <v>0</v>
      </c>
      <c r="AF2951" s="5" t="str">
        <f t="shared" si="113"/>
        <v>Pokryto</v>
      </c>
      <c r="AG2951" s="153"/>
      <c r="AH2951" s="153"/>
      <c r="AI2951" t="s">
        <v>201</v>
      </c>
      <c r="AJ2951" t="s">
        <v>800</v>
      </c>
      <c r="AK2951" s="9" t="str">
        <f>VLOOKUP(Y2951,zdroj!D:AJ,33,0)</f>
        <v>katC</v>
      </c>
    </row>
    <row r="2952" spans="8:37" x14ac:dyDescent="0.25">
      <c r="H2952" s="8"/>
      <c r="I2952" s="8"/>
      <c r="N2952" s="23"/>
      <c r="O2952" s="24"/>
      <c r="P2952" s="19"/>
      <c r="Q2952" s="19"/>
      <c r="R2952" s="19"/>
      <c r="S2952" s="27"/>
      <c r="U2952" s="27"/>
      <c r="Y2952" s="9" t="s">
        <v>526</v>
      </c>
      <c r="Z2952" s="9" t="s">
        <v>462</v>
      </c>
      <c r="AA2952" s="9" t="s">
        <v>199</v>
      </c>
      <c r="AB2952" s="9">
        <v>26110814</v>
      </c>
      <c r="AC2952" s="9" t="s">
        <v>3734</v>
      </c>
      <c r="AD2952" s="9" t="s">
        <v>226</v>
      </c>
      <c r="AE2952" s="5">
        <f t="shared" si="112"/>
        <v>0</v>
      </c>
      <c r="AF2952" s="5" t="str">
        <f t="shared" si="113"/>
        <v>katC</v>
      </c>
      <c r="AG2952" s="153"/>
      <c r="AH2952" s="153"/>
      <c r="AI2952" t="s">
        <v>201</v>
      </c>
      <c r="AJ2952" t="s">
        <v>340</v>
      </c>
      <c r="AK2952" s="9" t="str">
        <f>VLOOKUP(Y2952,zdroj!D:AJ,33,0)</f>
        <v>katC</v>
      </c>
    </row>
    <row r="2953" spans="8:37" x14ac:dyDescent="0.25">
      <c r="H2953" s="8"/>
      <c r="I2953" s="8"/>
      <c r="N2953" s="23"/>
      <c r="O2953" s="24"/>
      <c r="P2953" s="19"/>
      <c r="Q2953" s="19"/>
      <c r="R2953" s="19"/>
      <c r="S2953" s="27"/>
      <c r="U2953" s="27"/>
      <c r="Y2953" s="9" t="s">
        <v>526</v>
      </c>
      <c r="Z2953" s="9" t="s">
        <v>462</v>
      </c>
      <c r="AA2953" s="9" t="s">
        <v>199</v>
      </c>
      <c r="AB2953" s="9">
        <v>7992157</v>
      </c>
      <c r="AC2953" s="9" t="s">
        <v>3735</v>
      </c>
      <c r="AD2953" s="9" t="s">
        <v>800</v>
      </c>
      <c r="AE2953" s="5">
        <f t="shared" si="112"/>
        <v>0</v>
      </c>
      <c r="AF2953" s="5" t="str">
        <f t="shared" si="113"/>
        <v>Pokryto</v>
      </c>
      <c r="AG2953" s="153"/>
      <c r="AH2953" s="153"/>
      <c r="AI2953" t="s">
        <v>201</v>
      </c>
      <c r="AJ2953" t="s">
        <v>800</v>
      </c>
      <c r="AK2953" s="9" t="str">
        <f>VLOOKUP(Y2953,zdroj!D:AJ,33,0)</f>
        <v>katC</v>
      </c>
    </row>
    <row r="2954" spans="8:37" x14ac:dyDescent="0.25">
      <c r="H2954" s="8"/>
      <c r="I2954" s="8"/>
      <c r="N2954" s="23"/>
      <c r="O2954" s="24"/>
      <c r="P2954" s="19"/>
      <c r="Q2954" s="19"/>
      <c r="R2954" s="19"/>
      <c r="S2954" s="27"/>
      <c r="U2954" s="27"/>
      <c r="Y2954" s="9" t="s">
        <v>526</v>
      </c>
      <c r="Z2954" s="9" t="s">
        <v>462</v>
      </c>
      <c r="AA2954" s="9" t="s">
        <v>199</v>
      </c>
      <c r="AB2954" s="9">
        <v>7992165</v>
      </c>
      <c r="AC2954" s="9" t="s">
        <v>3736</v>
      </c>
      <c r="AD2954" s="9" t="s">
        <v>226</v>
      </c>
      <c r="AE2954" s="5">
        <f t="shared" ref="AE2954:AE3017" si="114">VLOOKUP(Y2954,K:T,10,0)</f>
        <v>0</v>
      </c>
      <c r="AF2954" s="5" t="str">
        <f t="shared" ref="AF2954:AF3017" si="115">IF(AE2954="A",IF(AD2954="katA","katB",AD2954),AD2954)</f>
        <v>katC</v>
      </c>
      <c r="AG2954" s="153"/>
      <c r="AH2954" s="153"/>
      <c r="AI2954" t="s">
        <v>17881</v>
      </c>
      <c r="AJ2954" t="s">
        <v>17878</v>
      </c>
      <c r="AK2954" s="9" t="str">
        <f>VLOOKUP(Y2954,zdroj!D:AJ,33,0)</f>
        <v>katC</v>
      </c>
    </row>
    <row r="2955" spans="8:37" x14ac:dyDescent="0.25">
      <c r="H2955" s="8"/>
      <c r="I2955" s="8"/>
      <c r="N2955" s="23"/>
      <c r="O2955" s="24"/>
      <c r="P2955" s="19"/>
      <c r="Q2955" s="19"/>
      <c r="R2955" s="19"/>
      <c r="S2955" s="27"/>
      <c r="U2955" s="27"/>
      <c r="Y2955" s="9" t="s">
        <v>526</v>
      </c>
      <c r="Z2955" s="9" t="s">
        <v>462</v>
      </c>
      <c r="AA2955" s="9" t="s">
        <v>199</v>
      </c>
      <c r="AB2955" s="9">
        <v>7992173</v>
      </c>
      <c r="AC2955" s="9" t="s">
        <v>3737</v>
      </c>
      <c r="AD2955" s="9" t="s">
        <v>226</v>
      </c>
      <c r="AE2955" s="5">
        <f t="shared" si="114"/>
        <v>0</v>
      </c>
      <c r="AF2955" s="5" t="str">
        <f t="shared" si="115"/>
        <v>katC</v>
      </c>
      <c r="AG2955" s="153"/>
      <c r="AH2955" s="153"/>
      <c r="AI2955" t="s">
        <v>201</v>
      </c>
      <c r="AJ2955" t="s">
        <v>340</v>
      </c>
      <c r="AK2955" s="9" t="str">
        <f>VLOOKUP(Y2955,zdroj!D:AJ,33,0)</f>
        <v>katC</v>
      </c>
    </row>
    <row r="2956" spans="8:37" x14ac:dyDescent="0.25">
      <c r="H2956" s="8"/>
      <c r="I2956" s="8"/>
      <c r="N2956" s="23"/>
      <c r="O2956" s="24"/>
      <c r="P2956" s="19"/>
      <c r="Q2956" s="19"/>
      <c r="R2956" s="19"/>
      <c r="S2956" s="27"/>
      <c r="U2956" s="27"/>
      <c r="Y2956" s="9" t="s">
        <v>526</v>
      </c>
      <c r="Z2956" s="9" t="s">
        <v>462</v>
      </c>
      <c r="AA2956" s="9" t="s">
        <v>199</v>
      </c>
      <c r="AB2956" s="9">
        <v>7992181</v>
      </c>
      <c r="AC2956" s="9" t="s">
        <v>3738</v>
      </c>
      <c r="AD2956" s="9" t="s">
        <v>800</v>
      </c>
      <c r="AE2956" s="5">
        <f t="shared" si="114"/>
        <v>0</v>
      </c>
      <c r="AF2956" s="5" t="str">
        <f t="shared" si="115"/>
        <v>Pokryto</v>
      </c>
      <c r="AG2956" s="153"/>
      <c r="AH2956" s="153"/>
      <c r="AI2956" t="s">
        <v>201</v>
      </c>
      <c r="AJ2956" t="s">
        <v>800</v>
      </c>
      <c r="AK2956" s="9" t="str">
        <f>VLOOKUP(Y2956,zdroj!D:AJ,33,0)</f>
        <v>katC</v>
      </c>
    </row>
    <row r="2957" spans="8:37" x14ac:dyDescent="0.25">
      <c r="H2957" s="8"/>
      <c r="I2957" s="8"/>
      <c r="N2957" s="23"/>
      <c r="O2957" s="24"/>
      <c r="P2957" s="19"/>
      <c r="Q2957" s="19"/>
      <c r="R2957" s="19"/>
      <c r="S2957" s="27"/>
      <c r="U2957" s="27"/>
      <c r="Y2957" s="9" t="s">
        <v>526</v>
      </c>
      <c r="Z2957" s="9" t="s">
        <v>462</v>
      </c>
      <c r="AA2957" s="9" t="s">
        <v>199</v>
      </c>
      <c r="AB2957" s="9">
        <v>7992190</v>
      </c>
      <c r="AC2957" s="9" t="s">
        <v>3739</v>
      </c>
      <c r="AD2957" s="9" t="s">
        <v>800</v>
      </c>
      <c r="AE2957" s="5">
        <f t="shared" si="114"/>
        <v>0</v>
      </c>
      <c r="AF2957" s="5" t="str">
        <f t="shared" si="115"/>
        <v>Pokryto</v>
      </c>
      <c r="AG2957" s="153"/>
      <c r="AH2957" s="153"/>
      <c r="AI2957" t="s">
        <v>201</v>
      </c>
      <c r="AJ2957" t="s">
        <v>800</v>
      </c>
      <c r="AK2957" s="9" t="str">
        <f>VLOOKUP(Y2957,zdroj!D:AJ,33,0)</f>
        <v>katC</v>
      </c>
    </row>
    <row r="2958" spans="8:37" x14ac:dyDescent="0.25">
      <c r="H2958" s="8"/>
      <c r="I2958" s="8"/>
      <c r="N2958" s="23"/>
      <c r="O2958" s="24"/>
      <c r="P2958" s="19"/>
      <c r="Q2958" s="19"/>
      <c r="R2958" s="19"/>
      <c r="S2958" s="27"/>
      <c r="U2958" s="27"/>
      <c r="Y2958" s="9" t="s">
        <v>526</v>
      </c>
      <c r="Z2958" s="9" t="s">
        <v>462</v>
      </c>
      <c r="AA2958" s="9" t="s">
        <v>199</v>
      </c>
      <c r="AB2958" s="9">
        <v>7992203</v>
      </c>
      <c r="AC2958" s="9" t="s">
        <v>3740</v>
      </c>
      <c r="AD2958" s="9" t="s">
        <v>800</v>
      </c>
      <c r="AE2958" s="5">
        <f t="shared" si="114"/>
        <v>0</v>
      </c>
      <c r="AF2958" s="5" t="str">
        <f t="shared" si="115"/>
        <v>Pokryto</v>
      </c>
      <c r="AG2958" s="153"/>
      <c r="AH2958" s="153"/>
      <c r="AI2958" t="s">
        <v>201</v>
      </c>
      <c r="AJ2958" t="s">
        <v>800</v>
      </c>
      <c r="AK2958" s="9" t="str">
        <f>VLOOKUP(Y2958,zdroj!D:AJ,33,0)</f>
        <v>katC</v>
      </c>
    </row>
    <row r="2959" spans="8:37" x14ac:dyDescent="0.25">
      <c r="H2959" s="8"/>
      <c r="I2959" s="8"/>
      <c r="N2959" s="23"/>
      <c r="O2959" s="24"/>
      <c r="P2959" s="19"/>
      <c r="Q2959" s="19"/>
      <c r="R2959" s="19"/>
      <c r="S2959" s="27"/>
      <c r="U2959" s="27"/>
      <c r="Y2959" s="9" t="s">
        <v>526</v>
      </c>
      <c r="Z2959" s="9" t="s">
        <v>462</v>
      </c>
      <c r="AA2959" s="9" t="s">
        <v>199</v>
      </c>
      <c r="AB2959" s="9">
        <v>7992211</v>
      </c>
      <c r="AC2959" s="9" t="s">
        <v>3741</v>
      </c>
      <c r="AD2959" s="9" t="s">
        <v>800</v>
      </c>
      <c r="AE2959" s="5">
        <f t="shared" si="114"/>
        <v>0</v>
      </c>
      <c r="AF2959" s="5" t="str">
        <f t="shared" si="115"/>
        <v>Pokryto</v>
      </c>
      <c r="AG2959" s="153"/>
      <c r="AH2959" s="153"/>
      <c r="AI2959" t="s">
        <v>201</v>
      </c>
      <c r="AJ2959" t="s">
        <v>800</v>
      </c>
      <c r="AK2959" s="9" t="str">
        <f>VLOOKUP(Y2959,zdroj!D:AJ,33,0)</f>
        <v>katC</v>
      </c>
    </row>
    <row r="2960" spans="8:37" x14ac:dyDescent="0.25">
      <c r="H2960" s="8"/>
      <c r="I2960" s="8"/>
      <c r="N2960" s="23"/>
      <c r="O2960" s="24"/>
      <c r="P2960" s="19"/>
      <c r="Q2960" s="19"/>
      <c r="R2960" s="19"/>
      <c r="S2960" s="27"/>
      <c r="U2960" s="27"/>
      <c r="Y2960" s="9" t="s">
        <v>526</v>
      </c>
      <c r="Z2960" s="9" t="s">
        <v>462</v>
      </c>
      <c r="AA2960" s="9" t="s">
        <v>199</v>
      </c>
      <c r="AB2960" s="9">
        <v>7991134</v>
      </c>
      <c r="AC2960" s="9" t="s">
        <v>3742</v>
      </c>
      <c r="AD2960" s="9" t="s">
        <v>226</v>
      </c>
      <c r="AE2960" s="5">
        <f t="shared" si="114"/>
        <v>0</v>
      </c>
      <c r="AF2960" s="5" t="str">
        <f t="shared" si="115"/>
        <v>katC</v>
      </c>
      <c r="AG2960" s="153"/>
      <c r="AH2960" s="153"/>
      <c r="AI2960" t="s">
        <v>201</v>
      </c>
      <c r="AJ2960" t="s">
        <v>340</v>
      </c>
      <c r="AK2960" s="9" t="str">
        <f>VLOOKUP(Y2960,zdroj!D:AJ,33,0)</f>
        <v>katC</v>
      </c>
    </row>
    <row r="2961" spans="8:37" x14ac:dyDescent="0.25">
      <c r="H2961" s="8"/>
      <c r="I2961" s="8"/>
      <c r="N2961" s="23"/>
      <c r="O2961" s="24"/>
      <c r="P2961" s="19"/>
      <c r="Q2961" s="19"/>
      <c r="R2961" s="19"/>
      <c r="S2961" s="27"/>
      <c r="U2961" s="27"/>
      <c r="Y2961" s="9" t="s">
        <v>526</v>
      </c>
      <c r="Z2961" s="9" t="s">
        <v>462</v>
      </c>
      <c r="AA2961" s="9" t="s">
        <v>199</v>
      </c>
      <c r="AB2961" s="9">
        <v>7992220</v>
      </c>
      <c r="AC2961" s="9" t="s">
        <v>3743</v>
      </c>
      <c r="AD2961" s="9" t="s">
        <v>800</v>
      </c>
      <c r="AE2961" s="5">
        <f t="shared" si="114"/>
        <v>0</v>
      </c>
      <c r="AF2961" s="5" t="str">
        <f t="shared" si="115"/>
        <v>Pokryto</v>
      </c>
      <c r="AG2961" s="153"/>
      <c r="AH2961" s="153"/>
      <c r="AI2961" t="s">
        <v>201</v>
      </c>
      <c r="AJ2961" t="s">
        <v>800</v>
      </c>
      <c r="AK2961" s="9" t="str">
        <f>VLOOKUP(Y2961,zdroj!D:AJ,33,0)</f>
        <v>katC</v>
      </c>
    </row>
    <row r="2962" spans="8:37" x14ac:dyDescent="0.25">
      <c r="H2962" s="8"/>
      <c r="I2962" s="8"/>
      <c r="N2962" s="23"/>
      <c r="O2962" s="24"/>
      <c r="P2962" s="19"/>
      <c r="Q2962" s="19"/>
      <c r="R2962" s="19"/>
      <c r="S2962" s="27"/>
      <c r="U2962" s="27"/>
      <c r="Y2962" s="9" t="s">
        <v>526</v>
      </c>
      <c r="Z2962" s="9" t="s">
        <v>462</v>
      </c>
      <c r="AA2962" s="9" t="s">
        <v>199</v>
      </c>
      <c r="AB2962" s="9">
        <v>7992238</v>
      </c>
      <c r="AC2962" s="9" t="s">
        <v>3744</v>
      </c>
      <c r="AD2962" s="9" t="s">
        <v>800</v>
      </c>
      <c r="AE2962" s="5">
        <f t="shared" si="114"/>
        <v>0</v>
      </c>
      <c r="AF2962" s="5" t="str">
        <f t="shared" si="115"/>
        <v>Pokryto</v>
      </c>
      <c r="AG2962" s="153"/>
      <c r="AH2962" s="153"/>
      <c r="AI2962" t="s">
        <v>201</v>
      </c>
      <c r="AJ2962" t="s">
        <v>800</v>
      </c>
      <c r="AK2962" s="9" t="str">
        <f>VLOOKUP(Y2962,zdroj!D:AJ,33,0)</f>
        <v>katC</v>
      </c>
    </row>
    <row r="2963" spans="8:37" x14ac:dyDescent="0.25">
      <c r="H2963" s="8"/>
      <c r="I2963" s="8"/>
      <c r="N2963" s="23"/>
      <c r="O2963" s="24"/>
      <c r="P2963" s="19"/>
      <c r="Q2963" s="19"/>
      <c r="R2963" s="19"/>
      <c r="S2963" s="27"/>
      <c r="U2963" s="27"/>
      <c r="Y2963" s="9" t="s">
        <v>526</v>
      </c>
      <c r="Z2963" s="9" t="s">
        <v>462</v>
      </c>
      <c r="AA2963" s="9" t="s">
        <v>199</v>
      </c>
      <c r="AB2963" s="9">
        <v>7992246</v>
      </c>
      <c r="AC2963" s="9" t="s">
        <v>3745</v>
      </c>
      <c r="AD2963" s="9" t="s">
        <v>800</v>
      </c>
      <c r="AE2963" s="5">
        <f t="shared" si="114"/>
        <v>0</v>
      </c>
      <c r="AF2963" s="5" t="str">
        <f t="shared" si="115"/>
        <v>Pokryto</v>
      </c>
      <c r="AG2963" s="153"/>
      <c r="AH2963" s="153"/>
      <c r="AI2963" t="s">
        <v>201</v>
      </c>
      <c r="AJ2963" t="s">
        <v>800</v>
      </c>
      <c r="AK2963" s="9" t="str">
        <f>VLOOKUP(Y2963,zdroj!D:AJ,33,0)</f>
        <v>katC</v>
      </c>
    </row>
    <row r="2964" spans="8:37" x14ac:dyDescent="0.25">
      <c r="H2964" s="8"/>
      <c r="I2964" s="8"/>
      <c r="N2964" s="23"/>
      <c r="O2964" s="24"/>
      <c r="P2964" s="19"/>
      <c r="Q2964" s="19"/>
      <c r="R2964" s="19"/>
      <c r="S2964" s="27"/>
      <c r="U2964" s="27"/>
      <c r="Y2964" s="9" t="s">
        <v>526</v>
      </c>
      <c r="Z2964" s="9" t="s">
        <v>462</v>
      </c>
      <c r="AA2964" s="9" t="s">
        <v>199</v>
      </c>
      <c r="AB2964" s="9">
        <v>7992254</v>
      </c>
      <c r="AC2964" s="9" t="s">
        <v>3746</v>
      </c>
      <c r="AD2964" s="9" t="s">
        <v>800</v>
      </c>
      <c r="AE2964" s="5">
        <f t="shared" si="114"/>
        <v>0</v>
      </c>
      <c r="AF2964" s="5" t="str">
        <f t="shared" si="115"/>
        <v>Pokryto</v>
      </c>
      <c r="AG2964" s="153"/>
      <c r="AH2964" s="153"/>
      <c r="AI2964" t="s">
        <v>201</v>
      </c>
      <c r="AJ2964" t="s">
        <v>800</v>
      </c>
      <c r="AK2964" s="9" t="str">
        <f>VLOOKUP(Y2964,zdroj!D:AJ,33,0)</f>
        <v>katC</v>
      </c>
    </row>
    <row r="2965" spans="8:37" x14ac:dyDescent="0.25">
      <c r="H2965" s="8"/>
      <c r="I2965" s="8"/>
      <c r="N2965" s="23"/>
      <c r="O2965" s="24"/>
      <c r="P2965" s="19"/>
      <c r="Q2965" s="19"/>
      <c r="R2965" s="19"/>
      <c r="S2965" s="27"/>
      <c r="U2965" s="27"/>
      <c r="Y2965" s="9" t="s">
        <v>526</v>
      </c>
      <c r="Z2965" s="9" t="s">
        <v>462</v>
      </c>
      <c r="AA2965" s="9" t="s">
        <v>199</v>
      </c>
      <c r="AB2965" s="9">
        <v>7992262</v>
      </c>
      <c r="AC2965" s="9" t="s">
        <v>3747</v>
      </c>
      <c r="AD2965" s="9" t="s">
        <v>800</v>
      </c>
      <c r="AE2965" s="5">
        <f t="shared" si="114"/>
        <v>0</v>
      </c>
      <c r="AF2965" s="5" t="str">
        <f t="shared" si="115"/>
        <v>Pokryto</v>
      </c>
      <c r="AG2965" s="153"/>
      <c r="AH2965" s="153"/>
      <c r="AI2965" t="s">
        <v>201</v>
      </c>
      <c r="AJ2965" t="s">
        <v>800</v>
      </c>
      <c r="AK2965" s="9" t="str">
        <f>VLOOKUP(Y2965,zdroj!D:AJ,33,0)</f>
        <v>katC</v>
      </c>
    </row>
    <row r="2966" spans="8:37" x14ac:dyDescent="0.25">
      <c r="H2966" s="8"/>
      <c r="I2966" s="8"/>
      <c r="N2966" s="23"/>
      <c r="O2966" s="24"/>
      <c r="P2966" s="19"/>
      <c r="Q2966" s="19"/>
      <c r="R2966" s="19"/>
      <c r="S2966" s="27"/>
      <c r="U2966" s="27"/>
      <c r="Y2966" s="9" t="s">
        <v>526</v>
      </c>
      <c r="Z2966" s="9" t="s">
        <v>462</v>
      </c>
      <c r="AA2966" s="9" t="s">
        <v>199</v>
      </c>
      <c r="AB2966" s="9">
        <v>7992271</v>
      </c>
      <c r="AC2966" s="9" t="s">
        <v>3748</v>
      </c>
      <c r="AD2966" s="9" t="s">
        <v>800</v>
      </c>
      <c r="AE2966" s="5">
        <f t="shared" si="114"/>
        <v>0</v>
      </c>
      <c r="AF2966" s="5" t="str">
        <f t="shared" si="115"/>
        <v>Pokryto</v>
      </c>
      <c r="AG2966" s="153"/>
      <c r="AH2966" s="153"/>
      <c r="AI2966" t="s">
        <v>201</v>
      </c>
      <c r="AJ2966" t="s">
        <v>800</v>
      </c>
      <c r="AK2966" s="9" t="str">
        <f>VLOOKUP(Y2966,zdroj!D:AJ,33,0)</f>
        <v>katC</v>
      </c>
    </row>
    <row r="2967" spans="8:37" x14ac:dyDescent="0.25">
      <c r="H2967" s="8"/>
      <c r="I2967" s="8"/>
      <c r="N2967" s="23"/>
      <c r="O2967" s="24"/>
      <c r="P2967" s="19"/>
      <c r="Q2967" s="19"/>
      <c r="R2967" s="19"/>
      <c r="S2967" s="27"/>
      <c r="U2967" s="27"/>
      <c r="Y2967" s="9" t="s">
        <v>526</v>
      </c>
      <c r="Z2967" s="9" t="s">
        <v>462</v>
      </c>
      <c r="AA2967" s="9" t="s">
        <v>199</v>
      </c>
      <c r="AB2967" s="9">
        <v>7992289</v>
      </c>
      <c r="AC2967" s="9" t="s">
        <v>3749</v>
      </c>
      <c r="AD2967" s="9" t="s">
        <v>800</v>
      </c>
      <c r="AE2967" s="5">
        <f t="shared" si="114"/>
        <v>0</v>
      </c>
      <c r="AF2967" s="5" t="str">
        <f t="shared" si="115"/>
        <v>Pokryto</v>
      </c>
      <c r="AG2967" s="153"/>
      <c r="AH2967" s="153"/>
      <c r="AI2967" t="s">
        <v>201</v>
      </c>
      <c r="AJ2967" t="s">
        <v>800</v>
      </c>
      <c r="AK2967" s="9" t="str">
        <f>VLOOKUP(Y2967,zdroj!D:AJ,33,0)</f>
        <v>katC</v>
      </c>
    </row>
    <row r="2968" spans="8:37" x14ac:dyDescent="0.25">
      <c r="H2968" s="8"/>
      <c r="I2968" s="8"/>
      <c r="N2968" s="23"/>
      <c r="O2968" s="24"/>
      <c r="P2968" s="19"/>
      <c r="Q2968" s="19"/>
      <c r="R2968" s="19"/>
      <c r="S2968" s="27"/>
      <c r="U2968" s="27"/>
      <c r="Y2968" s="9" t="s">
        <v>526</v>
      </c>
      <c r="Z2968" s="9" t="s">
        <v>462</v>
      </c>
      <c r="AA2968" s="9" t="s">
        <v>199</v>
      </c>
      <c r="AB2968" s="9">
        <v>7992297</v>
      </c>
      <c r="AC2968" s="9" t="s">
        <v>3750</v>
      </c>
      <c r="AD2968" s="9" t="s">
        <v>226</v>
      </c>
      <c r="AE2968" s="5">
        <f t="shared" si="114"/>
        <v>0</v>
      </c>
      <c r="AF2968" s="5" t="str">
        <f t="shared" si="115"/>
        <v>katC</v>
      </c>
      <c r="AG2968" s="153"/>
      <c r="AH2968" s="153"/>
      <c r="AI2968" t="s">
        <v>229</v>
      </c>
      <c r="AJ2968" t="s">
        <v>17878</v>
      </c>
      <c r="AK2968" s="9" t="str">
        <f>VLOOKUP(Y2968,zdroj!D:AJ,33,0)</f>
        <v>katC</v>
      </c>
    </row>
    <row r="2969" spans="8:37" x14ac:dyDescent="0.25">
      <c r="H2969" s="8"/>
      <c r="I2969" s="8"/>
      <c r="N2969" s="23"/>
      <c r="O2969" s="24"/>
      <c r="P2969" s="19"/>
      <c r="Q2969" s="19"/>
      <c r="R2969" s="19"/>
      <c r="S2969" s="27"/>
      <c r="U2969" s="27"/>
      <c r="Y2969" s="9" t="s">
        <v>526</v>
      </c>
      <c r="Z2969" s="9" t="s">
        <v>462</v>
      </c>
      <c r="AA2969" s="9" t="s">
        <v>199</v>
      </c>
      <c r="AB2969" s="9">
        <v>7992301</v>
      </c>
      <c r="AC2969" s="9" t="s">
        <v>3751</v>
      </c>
      <c r="AD2969" s="9" t="s">
        <v>800</v>
      </c>
      <c r="AE2969" s="5">
        <f t="shared" si="114"/>
        <v>0</v>
      </c>
      <c r="AF2969" s="5" t="str">
        <f t="shared" si="115"/>
        <v>Pokryto</v>
      </c>
      <c r="AG2969" s="153"/>
      <c r="AH2969" s="153"/>
      <c r="AI2969" t="s">
        <v>201</v>
      </c>
      <c r="AJ2969" t="s">
        <v>800</v>
      </c>
      <c r="AK2969" s="9" t="str">
        <f>VLOOKUP(Y2969,zdroj!D:AJ,33,0)</f>
        <v>katC</v>
      </c>
    </row>
    <row r="2970" spans="8:37" x14ac:dyDescent="0.25">
      <c r="H2970" s="8"/>
      <c r="I2970" s="8"/>
      <c r="N2970" s="23"/>
      <c r="O2970" s="24"/>
      <c r="P2970" s="19"/>
      <c r="Q2970" s="19"/>
      <c r="R2970" s="19"/>
      <c r="S2970" s="27"/>
      <c r="U2970" s="27"/>
      <c r="Y2970" s="9" t="s">
        <v>526</v>
      </c>
      <c r="Z2970" s="9" t="s">
        <v>462</v>
      </c>
      <c r="AA2970" s="9" t="s">
        <v>199</v>
      </c>
      <c r="AB2970" s="9">
        <v>7992319</v>
      </c>
      <c r="AC2970" s="9" t="s">
        <v>3752</v>
      </c>
      <c r="AD2970" s="9" t="s">
        <v>800</v>
      </c>
      <c r="AE2970" s="5">
        <f t="shared" si="114"/>
        <v>0</v>
      </c>
      <c r="AF2970" s="5" t="str">
        <f t="shared" si="115"/>
        <v>Pokryto</v>
      </c>
      <c r="AG2970" s="153"/>
      <c r="AH2970" s="153"/>
      <c r="AI2970" t="s">
        <v>201</v>
      </c>
      <c r="AJ2970" t="s">
        <v>800</v>
      </c>
      <c r="AK2970" s="9" t="str">
        <f>VLOOKUP(Y2970,zdroj!D:AJ,33,0)</f>
        <v>katC</v>
      </c>
    </row>
    <row r="2971" spans="8:37" x14ac:dyDescent="0.25">
      <c r="H2971" s="8"/>
      <c r="I2971" s="8"/>
      <c r="N2971" s="23"/>
      <c r="O2971" s="24"/>
      <c r="P2971" s="19"/>
      <c r="Q2971" s="19"/>
      <c r="R2971" s="19"/>
      <c r="S2971" s="27"/>
      <c r="U2971" s="27"/>
      <c r="Y2971" s="9" t="s">
        <v>526</v>
      </c>
      <c r="Z2971" s="9" t="s">
        <v>462</v>
      </c>
      <c r="AA2971" s="9" t="s">
        <v>199</v>
      </c>
      <c r="AB2971" s="9">
        <v>7992327</v>
      </c>
      <c r="AC2971" s="9" t="s">
        <v>3753</v>
      </c>
      <c r="AD2971" s="9" t="s">
        <v>800</v>
      </c>
      <c r="AE2971" s="5">
        <f t="shared" si="114"/>
        <v>0</v>
      </c>
      <c r="AF2971" s="5" t="str">
        <f t="shared" si="115"/>
        <v>Pokryto</v>
      </c>
      <c r="AG2971" s="153"/>
      <c r="AH2971" s="153"/>
      <c r="AI2971" t="s">
        <v>201</v>
      </c>
      <c r="AJ2971" t="s">
        <v>800</v>
      </c>
      <c r="AK2971" s="9" t="str">
        <f>VLOOKUP(Y2971,zdroj!D:AJ,33,0)</f>
        <v>katC</v>
      </c>
    </row>
    <row r="2972" spans="8:37" x14ac:dyDescent="0.25">
      <c r="H2972" s="8"/>
      <c r="I2972" s="8"/>
      <c r="N2972" s="23"/>
      <c r="O2972" s="24"/>
      <c r="P2972" s="19"/>
      <c r="Q2972" s="19"/>
      <c r="R2972" s="19"/>
      <c r="S2972" s="27"/>
      <c r="U2972" s="27"/>
      <c r="Y2972" s="9" t="s">
        <v>526</v>
      </c>
      <c r="Z2972" s="9" t="s">
        <v>462</v>
      </c>
      <c r="AA2972" s="9" t="s">
        <v>199</v>
      </c>
      <c r="AB2972" s="9">
        <v>7992335</v>
      </c>
      <c r="AC2972" s="9" t="s">
        <v>3754</v>
      </c>
      <c r="AD2972" s="9" t="s">
        <v>800</v>
      </c>
      <c r="AE2972" s="5">
        <f t="shared" si="114"/>
        <v>0</v>
      </c>
      <c r="AF2972" s="5" t="str">
        <f t="shared" si="115"/>
        <v>Pokryto</v>
      </c>
      <c r="AG2972" s="153"/>
      <c r="AH2972" s="153"/>
      <c r="AI2972" t="s">
        <v>201</v>
      </c>
      <c r="AJ2972" t="s">
        <v>800</v>
      </c>
      <c r="AK2972" s="9" t="str">
        <f>VLOOKUP(Y2972,zdroj!D:AJ,33,0)</f>
        <v>katC</v>
      </c>
    </row>
    <row r="2973" spans="8:37" x14ac:dyDescent="0.25">
      <c r="H2973" s="8"/>
      <c r="I2973" s="8"/>
      <c r="N2973" s="23"/>
      <c r="O2973" s="24"/>
      <c r="P2973" s="19"/>
      <c r="Q2973" s="19"/>
      <c r="R2973" s="19"/>
      <c r="S2973" s="27"/>
      <c r="U2973" s="27"/>
      <c r="Y2973" s="9" t="s">
        <v>526</v>
      </c>
      <c r="Z2973" s="9" t="s">
        <v>462</v>
      </c>
      <c r="AA2973" s="9" t="s">
        <v>199</v>
      </c>
      <c r="AB2973" s="9">
        <v>7992343</v>
      </c>
      <c r="AC2973" s="9" t="s">
        <v>3755</v>
      </c>
      <c r="AD2973" s="9" t="s">
        <v>800</v>
      </c>
      <c r="AE2973" s="5">
        <f t="shared" si="114"/>
        <v>0</v>
      </c>
      <c r="AF2973" s="5" t="str">
        <f t="shared" si="115"/>
        <v>Pokryto</v>
      </c>
      <c r="AG2973" s="153"/>
      <c r="AH2973" s="153"/>
      <c r="AI2973" t="s">
        <v>201</v>
      </c>
      <c r="AJ2973" t="s">
        <v>800</v>
      </c>
      <c r="AK2973" s="9" t="str">
        <f>VLOOKUP(Y2973,zdroj!D:AJ,33,0)</f>
        <v>katC</v>
      </c>
    </row>
    <row r="2974" spans="8:37" x14ac:dyDescent="0.25">
      <c r="H2974" s="8"/>
      <c r="I2974" s="8"/>
      <c r="N2974" s="23"/>
      <c r="O2974" s="24"/>
      <c r="P2974" s="19"/>
      <c r="Q2974" s="19"/>
      <c r="R2974" s="19"/>
      <c r="S2974" s="27"/>
      <c r="U2974" s="27"/>
      <c r="Y2974" s="9" t="s">
        <v>526</v>
      </c>
      <c r="Z2974" s="9" t="s">
        <v>462</v>
      </c>
      <c r="AA2974" s="9" t="s">
        <v>199</v>
      </c>
      <c r="AB2974" s="9">
        <v>7992351</v>
      </c>
      <c r="AC2974" s="9" t="s">
        <v>3756</v>
      </c>
      <c r="AD2974" s="9" t="s">
        <v>800</v>
      </c>
      <c r="AE2974" s="5">
        <f t="shared" si="114"/>
        <v>0</v>
      </c>
      <c r="AF2974" s="5" t="str">
        <f t="shared" si="115"/>
        <v>Pokryto</v>
      </c>
      <c r="AG2974" s="153"/>
      <c r="AH2974" s="153"/>
      <c r="AI2974" t="s">
        <v>201</v>
      </c>
      <c r="AJ2974" t="s">
        <v>800</v>
      </c>
      <c r="AK2974" s="9" t="str">
        <f>VLOOKUP(Y2974,zdroj!D:AJ,33,0)</f>
        <v>katC</v>
      </c>
    </row>
    <row r="2975" spans="8:37" x14ac:dyDescent="0.25">
      <c r="H2975" s="8"/>
      <c r="I2975" s="8"/>
      <c r="N2975" s="23"/>
      <c r="O2975" s="24"/>
      <c r="P2975" s="19"/>
      <c r="Q2975" s="19"/>
      <c r="R2975" s="19"/>
      <c r="S2975" s="27"/>
      <c r="U2975" s="27"/>
      <c r="Y2975" s="9" t="s">
        <v>526</v>
      </c>
      <c r="Z2975" s="9" t="s">
        <v>462</v>
      </c>
      <c r="AA2975" s="9" t="s">
        <v>199</v>
      </c>
      <c r="AB2975" s="9">
        <v>7992360</v>
      </c>
      <c r="AC2975" s="9" t="s">
        <v>3757</v>
      </c>
      <c r="AD2975" s="9" t="s">
        <v>800</v>
      </c>
      <c r="AE2975" s="5">
        <f t="shared" si="114"/>
        <v>0</v>
      </c>
      <c r="AF2975" s="5" t="str">
        <f t="shared" si="115"/>
        <v>Pokryto</v>
      </c>
      <c r="AG2975" s="153"/>
      <c r="AH2975" s="153"/>
      <c r="AI2975" t="s">
        <v>201</v>
      </c>
      <c r="AJ2975" t="s">
        <v>800</v>
      </c>
      <c r="AK2975" s="9" t="str">
        <f>VLOOKUP(Y2975,zdroj!D:AJ,33,0)</f>
        <v>katC</v>
      </c>
    </row>
    <row r="2976" spans="8:37" x14ac:dyDescent="0.25">
      <c r="H2976" s="8"/>
      <c r="I2976" s="8"/>
      <c r="N2976" s="23"/>
      <c r="O2976" s="24"/>
      <c r="P2976" s="19"/>
      <c r="Q2976" s="19"/>
      <c r="R2976" s="19"/>
      <c r="S2976" s="27"/>
      <c r="U2976" s="27"/>
      <c r="Y2976" s="9" t="s">
        <v>526</v>
      </c>
      <c r="Z2976" s="9" t="s">
        <v>462</v>
      </c>
      <c r="AA2976" s="9" t="s">
        <v>199</v>
      </c>
      <c r="AB2976" s="9">
        <v>7992378</v>
      </c>
      <c r="AC2976" s="9" t="s">
        <v>3758</v>
      </c>
      <c r="AD2976" s="9" t="s">
        <v>800</v>
      </c>
      <c r="AE2976" s="5">
        <f t="shared" si="114"/>
        <v>0</v>
      </c>
      <c r="AF2976" s="5" t="str">
        <f t="shared" si="115"/>
        <v>Pokryto</v>
      </c>
      <c r="AG2976" s="153"/>
      <c r="AH2976" s="153"/>
      <c r="AI2976" t="s">
        <v>201</v>
      </c>
      <c r="AJ2976" t="s">
        <v>800</v>
      </c>
      <c r="AK2976" s="9" t="str">
        <f>VLOOKUP(Y2976,zdroj!D:AJ,33,0)</f>
        <v>katC</v>
      </c>
    </row>
    <row r="2977" spans="8:37" x14ac:dyDescent="0.25">
      <c r="H2977" s="8"/>
      <c r="I2977" s="8"/>
      <c r="N2977" s="23"/>
      <c r="O2977" s="24"/>
      <c r="P2977" s="19"/>
      <c r="Q2977" s="19"/>
      <c r="R2977" s="19"/>
      <c r="S2977" s="27"/>
      <c r="U2977" s="27"/>
      <c r="Y2977" s="9" t="s">
        <v>526</v>
      </c>
      <c r="Z2977" s="9" t="s">
        <v>462</v>
      </c>
      <c r="AA2977" s="9" t="s">
        <v>199</v>
      </c>
      <c r="AB2977" s="9">
        <v>7992386</v>
      </c>
      <c r="AC2977" s="9" t="s">
        <v>3759</v>
      </c>
      <c r="AD2977" s="9" t="s">
        <v>800</v>
      </c>
      <c r="AE2977" s="5">
        <f t="shared" si="114"/>
        <v>0</v>
      </c>
      <c r="AF2977" s="5" t="str">
        <f t="shared" si="115"/>
        <v>Pokryto</v>
      </c>
      <c r="AG2977" s="153"/>
      <c r="AH2977" s="153"/>
      <c r="AI2977" t="s">
        <v>201</v>
      </c>
      <c r="AJ2977" t="s">
        <v>800</v>
      </c>
      <c r="AK2977" s="9" t="str">
        <f>VLOOKUP(Y2977,zdroj!D:AJ,33,0)</f>
        <v>katC</v>
      </c>
    </row>
    <row r="2978" spans="8:37" x14ac:dyDescent="0.25">
      <c r="H2978" s="8"/>
      <c r="I2978" s="8"/>
      <c r="N2978" s="23"/>
      <c r="O2978" s="24"/>
      <c r="P2978" s="19"/>
      <c r="Q2978" s="19"/>
      <c r="R2978" s="19"/>
      <c r="S2978" s="27"/>
      <c r="U2978" s="27"/>
      <c r="Y2978" s="9" t="s">
        <v>526</v>
      </c>
      <c r="Z2978" s="9" t="s">
        <v>462</v>
      </c>
      <c r="AA2978" s="9" t="s">
        <v>199</v>
      </c>
      <c r="AB2978" s="9">
        <v>7992394</v>
      </c>
      <c r="AC2978" s="9" t="s">
        <v>3760</v>
      </c>
      <c r="AD2978" s="9" t="s">
        <v>800</v>
      </c>
      <c r="AE2978" s="5">
        <f t="shared" si="114"/>
        <v>0</v>
      </c>
      <c r="AF2978" s="5" t="str">
        <f t="shared" si="115"/>
        <v>Pokryto</v>
      </c>
      <c r="AG2978" s="153"/>
      <c r="AH2978" s="153"/>
      <c r="AI2978" t="s">
        <v>201</v>
      </c>
      <c r="AJ2978" t="s">
        <v>800</v>
      </c>
      <c r="AK2978" s="9" t="str">
        <f>VLOOKUP(Y2978,zdroj!D:AJ,33,0)</f>
        <v>katC</v>
      </c>
    </row>
    <row r="2979" spans="8:37" x14ac:dyDescent="0.25">
      <c r="H2979" s="8"/>
      <c r="I2979" s="8"/>
      <c r="N2979" s="23"/>
      <c r="O2979" s="24"/>
      <c r="P2979" s="19"/>
      <c r="Q2979" s="19"/>
      <c r="R2979" s="19"/>
      <c r="S2979" s="27"/>
      <c r="U2979" s="27"/>
      <c r="Y2979" s="9" t="s">
        <v>526</v>
      </c>
      <c r="Z2979" s="9" t="s">
        <v>462</v>
      </c>
      <c r="AA2979" s="9" t="s">
        <v>199</v>
      </c>
      <c r="AB2979" s="9">
        <v>7992408</v>
      </c>
      <c r="AC2979" s="9" t="s">
        <v>3761</v>
      </c>
      <c r="AD2979" s="9" t="s">
        <v>800</v>
      </c>
      <c r="AE2979" s="5">
        <f t="shared" si="114"/>
        <v>0</v>
      </c>
      <c r="AF2979" s="5" t="str">
        <f t="shared" si="115"/>
        <v>Pokryto</v>
      </c>
      <c r="AG2979" s="153"/>
      <c r="AH2979" s="153"/>
      <c r="AI2979" t="s">
        <v>201</v>
      </c>
      <c r="AJ2979" t="s">
        <v>800</v>
      </c>
      <c r="AK2979" s="9" t="str">
        <f>VLOOKUP(Y2979,zdroj!D:AJ,33,0)</f>
        <v>katC</v>
      </c>
    </row>
    <row r="2980" spans="8:37" x14ac:dyDescent="0.25">
      <c r="H2980" s="8"/>
      <c r="I2980" s="8"/>
      <c r="N2980" s="23"/>
      <c r="O2980" s="24"/>
      <c r="P2980" s="19"/>
      <c r="Q2980" s="19"/>
      <c r="R2980" s="19"/>
      <c r="S2980" s="27"/>
      <c r="U2980" s="27"/>
      <c r="Y2980" s="9" t="s">
        <v>526</v>
      </c>
      <c r="Z2980" s="9" t="s">
        <v>462</v>
      </c>
      <c r="AA2980" s="9" t="s">
        <v>199</v>
      </c>
      <c r="AB2980" s="9">
        <v>7992416</v>
      </c>
      <c r="AC2980" s="9" t="s">
        <v>3762</v>
      </c>
      <c r="AD2980" s="9" t="s">
        <v>226</v>
      </c>
      <c r="AE2980" s="5">
        <f t="shared" si="114"/>
        <v>0</v>
      </c>
      <c r="AF2980" s="5" t="str">
        <f t="shared" si="115"/>
        <v>katC</v>
      </c>
      <c r="AG2980" s="153"/>
      <c r="AH2980" s="153"/>
      <c r="AI2980" t="s">
        <v>17882</v>
      </c>
      <c r="AJ2980" t="s">
        <v>17878</v>
      </c>
      <c r="AK2980" s="9" t="str">
        <f>VLOOKUP(Y2980,zdroj!D:AJ,33,0)</f>
        <v>katC</v>
      </c>
    </row>
    <row r="2981" spans="8:37" x14ac:dyDescent="0.25">
      <c r="H2981" s="8"/>
      <c r="I2981" s="8"/>
      <c r="N2981" s="23"/>
      <c r="O2981" s="24"/>
      <c r="P2981" s="19"/>
      <c r="Q2981" s="19"/>
      <c r="R2981" s="19"/>
      <c r="S2981" s="27"/>
      <c r="U2981" s="27"/>
      <c r="Y2981" s="9" t="s">
        <v>526</v>
      </c>
      <c r="Z2981" s="9" t="s">
        <v>462</v>
      </c>
      <c r="AA2981" s="9" t="s">
        <v>199</v>
      </c>
      <c r="AB2981" s="9">
        <v>7991151</v>
      </c>
      <c r="AC2981" s="9" t="s">
        <v>3763</v>
      </c>
      <c r="AD2981" s="9" t="s">
        <v>800</v>
      </c>
      <c r="AE2981" s="5">
        <f t="shared" si="114"/>
        <v>0</v>
      </c>
      <c r="AF2981" s="5" t="str">
        <f t="shared" si="115"/>
        <v>Pokryto</v>
      </c>
      <c r="AG2981" s="153"/>
      <c r="AH2981" s="153"/>
      <c r="AI2981" t="s">
        <v>201</v>
      </c>
      <c r="AJ2981" t="s">
        <v>800</v>
      </c>
      <c r="AK2981" s="9" t="str">
        <f>VLOOKUP(Y2981,zdroj!D:AJ,33,0)</f>
        <v>katC</v>
      </c>
    </row>
    <row r="2982" spans="8:37" x14ac:dyDescent="0.25">
      <c r="H2982" s="8"/>
      <c r="I2982" s="8"/>
      <c r="N2982" s="23"/>
      <c r="O2982" s="24"/>
      <c r="P2982" s="19"/>
      <c r="Q2982" s="19"/>
      <c r="R2982" s="19"/>
      <c r="S2982" s="27"/>
      <c r="U2982" s="27"/>
      <c r="Y2982" s="9" t="s">
        <v>526</v>
      </c>
      <c r="Z2982" s="9" t="s">
        <v>462</v>
      </c>
      <c r="AA2982" s="9" t="s">
        <v>199</v>
      </c>
      <c r="AB2982" s="9">
        <v>7992424</v>
      </c>
      <c r="AC2982" s="9" t="s">
        <v>3764</v>
      </c>
      <c r="AD2982" s="9" t="s">
        <v>800</v>
      </c>
      <c r="AE2982" s="5">
        <f t="shared" si="114"/>
        <v>0</v>
      </c>
      <c r="AF2982" s="5" t="str">
        <f t="shared" si="115"/>
        <v>Pokryto</v>
      </c>
      <c r="AG2982" s="153"/>
      <c r="AH2982" s="153"/>
      <c r="AI2982" t="s">
        <v>201</v>
      </c>
      <c r="AJ2982" t="s">
        <v>800</v>
      </c>
      <c r="AK2982" s="9" t="str">
        <f>VLOOKUP(Y2982,zdroj!D:AJ,33,0)</f>
        <v>katC</v>
      </c>
    </row>
    <row r="2983" spans="8:37" x14ac:dyDescent="0.25">
      <c r="H2983" s="8"/>
      <c r="I2983" s="8"/>
      <c r="N2983" s="23"/>
      <c r="O2983" s="24"/>
      <c r="P2983" s="19"/>
      <c r="Q2983" s="19"/>
      <c r="R2983" s="19"/>
      <c r="S2983" s="27"/>
      <c r="U2983" s="27"/>
      <c r="Y2983" s="9" t="s">
        <v>526</v>
      </c>
      <c r="Z2983" s="9" t="s">
        <v>462</v>
      </c>
      <c r="AA2983" s="9" t="s">
        <v>199</v>
      </c>
      <c r="AB2983" s="9">
        <v>7992432</v>
      </c>
      <c r="AC2983" s="9" t="s">
        <v>3765</v>
      </c>
      <c r="AD2983" s="9" t="s">
        <v>800</v>
      </c>
      <c r="AE2983" s="5">
        <f t="shared" si="114"/>
        <v>0</v>
      </c>
      <c r="AF2983" s="5" t="str">
        <f t="shared" si="115"/>
        <v>Pokryto</v>
      </c>
      <c r="AG2983" s="153"/>
      <c r="AH2983" s="153"/>
      <c r="AI2983" t="s">
        <v>201</v>
      </c>
      <c r="AJ2983" t="s">
        <v>800</v>
      </c>
      <c r="AK2983" s="9" t="str">
        <f>VLOOKUP(Y2983,zdroj!D:AJ,33,0)</f>
        <v>katC</v>
      </c>
    </row>
    <row r="2984" spans="8:37" x14ac:dyDescent="0.25">
      <c r="H2984" s="8"/>
      <c r="I2984" s="8"/>
      <c r="N2984" s="23"/>
      <c r="O2984" s="24"/>
      <c r="P2984" s="19"/>
      <c r="Q2984" s="19"/>
      <c r="R2984" s="19"/>
      <c r="S2984" s="27"/>
      <c r="U2984" s="27"/>
      <c r="Y2984" s="9" t="s">
        <v>526</v>
      </c>
      <c r="Z2984" s="9" t="s">
        <v>462</v>
      </c>
      <c r="AA2984" s="9" t="s">
        <v>199</v>
      </c>
      <c r="AB2984" s="9">
        <v>7992441</v>
      </c>
      <c r="AC2984" s="9" t="s">
        <v>3766</v>
      </c>
      <c r="AD2984" s="9" t="s">
        <v>800</v>
      </c>
      <c r="AE2984" s="5">
        <f t="shared" si="114"/>
        <v>0</v>
      </c>
      <c r="AF2984" s="5" t="str">
        <f t="shared" si="115"/>
        <v>Pokryto</v>
      </c>
      <c r="AG2984" s="153"/>
      <c r="AH2984" s="153"/>
      <c r="AI2984" t="s">
        <v>201</v>
      </c>
      <c r="AJ2984" t="s">
        <v>800</v>
      </c>
      <c r="AK2984" s="9" t="str">
        <f>VLOOKUP(Y2984,zdroj!D:AJ,33,0)</f>
        <v>katC</v>
      </c>
    </row>
    <row r="2985" spans="8:37" x14ac:dyDescent="0.25">
      <c r="H2985" s="8"/>
      <c r="I2985" s="8"/>
      <c r="N2985" s="23"/>
      <c r="O2985" s="24"/>
      <c r="P2985" s="19"/>
      <c r="Q2985" s="19"/>
      <c r="R2985" s="19"/>
      <c r="S2985" s="27"/>
      <c r="U2985" s="27"/>
      <c r="Y2985" s="9" t="s">
        <v>526</v>
      </c>
      <c r="Z2985" s="9" t="s">
        <v>462</v>
      </c>
      <c r="AA2985" s="9" t="s">
        <v>199</v>
      </c>
      <c r="AB2985" s="9">
        <v>7992459</v>
      </c>
      <c r="AC2985" s="9" t="s">
        <v>3767</v>
      </c>
      <c r="AD2985" s="9" t="s">
        <v>800</v>
      </c>
      <c r="AE2985" s="5">
        <f t="shared" si="114"/>
        <v>0</v>
      </c>
      <c r="AF2985" s="5" t="str">
        <f t="shared" si="115"/>
        <v>Pokryto</v>
      </c>
      <c r="AG2985" s="153"/>
      <c r="AH2985" s="153"/>
      <c r="AI2985" t="s">
        <v>201</v>
      </c>
      <c r="AJ2985" t="s">
        <v>800</v>
      </c>
      <c r="AK2985" s="9" t="str">
        <f>VLOOKUP(Y2985,zdroj!D:AJ,33,0)</f>
        <v>katC</v>
      </c>
    </row>
    <row r="2986" spans="8:37" x14ac:dyDescent="0.25">
      <c r="H2986" s="8"/>
      <c r="I2986" s="8"/>
      <c r="N2986" s="23"/>
      <c r="O2986" s="24"/>
      <c r="P2986" s="19"/>
      <c r="Q2986" s="19"/>
      <c r="R2986" s="19"/>
      <c r="S2986" s="27"/>
      <c r="U2986" s="27"/>
      <c r="Y2986" s="9" t="s">
        <v>526</v>
      </c>
      <c r="Z2986" s="9" t="s">
        <v>462</v>
      </c>
      <c r="AA2986" s="9" t="s">
        <v>199</v>
      </c>
      <c r="AB2986" s="9">
        <v>7992467</v>
      </c>
      <c r="AC2986" s="9" t="s">
        <v>3768</v>
      </c>
      <c r="AD2986" s="9" t="s">
        <v>800</v>
      </c>
      <c r="AE2986" s="5">
        <f t="shared" si="114"/>
        <v>0</v>
      </c>
      <c r="AF2986" s="5" t="str">
        <f t="shared" si="115"/>
        <v>Pokryto</v>
      </c>
      <c r="AG2986" s="153"/>
      <c r="AH2986" s="153"/>
      <c r="AI2986" t="s">
        <v>201</v>
      </c>
      <c r="AJ2986" t="s">
        <v>800</v>
      </c>
      <c r="AK2986" s="9" t="str">
        <f>VLOOKUP(Y2986,zdroj!D:AJ,33,0)</f>
        <v>katC</v>
      </c>
    </row>
    <row r="2987" spans="8:37" x14ac:dyDescent="0.25">
      <c r="H2987" s="8"/>
      <c r="I2987" s="8"/>
      <c r="N2987" s="23"/>
      <c r="O2987" s="24"/>
      <c r="P2987" s="19"/>
      <c r="Q2987" s="19"/>
      <c r="R2987" s="19"/>
      <c r="S2987" s="27"/>
      <c r="U2987" s="27"/>
      <c r="Y2987" s="9" t="s">
        <v>526</v>
      </c>
      <c r="Z2987" s="9" t="s">
        <v>462</v>
      </c>
      <c r="AA2987" s="9" t="s">
        <v>199</v>
      </c>
      <c r="AB2987" s="9">
        <v>7992475</v>
      </c>
      <c r="AC2987" s="9" t="s">
        <v>3769</v>
      </c>
      <c r="AD2987" s="9" t="s">
        <v>800</v>
      </c>
      <c r="AE2987" s="5">
        <f t="shared" si="114"/>
        <v>0</v>
      </c>
      <c r="AF2987" s="5" t="str">
        <f t="shared" si="115"/>
        <v>Pokryto</v>
      </c>
      <c r="AG2987" s="153"/>
      <c r="AH2987" s="153"/>
      <c r="AI2987" t="s">
        <v>201</v>
      </c>
      <c r="AJ2987" t="s">
        <v>800</v>
      </c>
      <c r="AK2987" s="9" t="str">
        <f>VLOOKUP(Y2987,zdroj!D:AJ,33,0)</f>
        <v>katC</v>
      </c>
    </row>
    <row r="2988" spans="8:37" x14ac:dyDescent="0.25">
      <c r="H2988" s="8"/>
      <c r="I2988" s="8"/>
      <c r="N2988" s="23"/>
      <c r="O2988" s="24"/>
      <c r="P2988" s="19"/>
      <c r="Q2988" s="19"/>
      <c r="R2988" s="19"/>
      <c r="S2988" s="27"/>
      <c r="U2988" s="27"/>
      <c r="Y2988" s="9" t="s">
        <v>526</v>
      </c>
      <c r="Z2988" s="9" t="s">
        <v>462</v>
      </c>
      <c r="AA2988" s="9" t="s">
        <v>199</v>
      </c>
      <c r="AB2988" s="9">
        <v>7992483</v>
      </c>
      <c r="AC2988" s="9" t="s">
        <v>3770</v>
      </c>
      <c r="AD2988" s="9" t="s">
        <v>226</v>
      </c>
      <c r="AE2988" s="5">
        <f t="shared" si="114"/>
        <v>0</v>
      </c>
      <c r="AF2988" s="5" t="str">
        <f t="shared" si="115"/>
        <v>katC</v>
      </c>
      <c r="AG2988" s="153"/>
      <c r="AH2988" s="153"/>
      <c r="AI2988" t="s">
        <v>17879</v>
      </c>
      <c r="AJ2988" t="s">
        <v>17878</v>
      </c>
      <c r="AK2988" s="9" t="str">
        <f>VLOOKUP(Y2988,zdroj!D:AJ,33,0)</f>
        <v>katC</v>
      </c>
    </row>
    <row r="2989" spans="8:37" x14ac:dyDescent="0.25">
      <c r="H2989" s="8"/>
      <c r="I2989" s="8"/>
      <c r="N2989" s="23"/>
      <c r="O2989" s="24"/>
      <c r="P2989" s="19"/>
      <c r="Q2989" s="19"/>
      <c r="R2989" s="19"/>
      <c r="S2989" s="27"/>
      <c r="U2989" s="27"/>
      <c r="Y2989" s="9" t="s">
        <v>526</v>
      </c>
      <c r="Z2989" s="9" t="s">
        <v>462</v>
      </c>
      <c r="AA2989" s="9" t="s">
        <v>199</v>
      </c>
      <c r="AB2989" s="9">
        <v>7992491</v>
      </c>
      <c r="AC2989" s="9" t="s">
        <v>3771</v>
      </c>
      <c r="AD2989" s="9" t="s">
        <v>800</v>
      </c>
      <c r="AE2989" s="5">
        <f t="shared" si="114"/>
        <v>0</v>
      </c>
      <c r="AF2989" s="5" t="str">
        <f t="shared" si="115"/>
        <v>Pokryto</v>
      </c>
      <c r="AG2989" s="153"/>
      <c r="AH2989" s="153"/>
      <c r="AI2989" t="s">
        <v>201</v>
      </c>
      <c r="AJ2989" t="s">
        <v>800</v>
      </c>
      <c r="AK2989" s="9" t="str">
        <f>VLOOKUP(Y2989,zdroj!D:AJ,33,0)</f>
        <v>katC</v>
      </c>
    </row>
    <row r="2990" spans="8:37" x14ac:dyDescent="0.25">
      <c r="H2990" s="8"/>
      <c r="I2990" s="8"/>
      <c r="N2990" s="23"/>
      <c r="O2990" s="24"/>
      <c r="P2990" s="19"/>
      <c r="Q2990" s="19"/>
      <c r="R2990" s="19"/>
      <c r="S2990" s="27"/>
      <c r="U2990" s="27"/>
      <c r="Y2990" s="9" t="s">
        <v>526</v>
      </c>
      <c r="Z2990" s="9" t="s">
        <v>462</v>
      </c>
      <c r="AA2990" s="9" t="s">
        <v>199</v>
      </c>
      <c r="AB2990" s="9">
        <v>7992505</v>
      </c>
      <c r="AC2990" s="9" t="s">
        <v>3772</v>
      </c>
      <c r="AD2990" s="9" t="s">
        <v>800</v>
      </c>
      <c r="AE2990" s="5">
        <f t="shared" si="114"/>
        <v>0</v>
      </c>
      <c r="AF2990" s="5" t="str">
        <f t="shared" si="115"/>
        <v>Pokryto</v>
      </c>
      <c r="AG2990" s="153"/>
      <c r="AH2990" s="153"/>
      <c r="AI2990" t="s">
        <v>201</v>
      </c>
      <c r="AJ2990" t="s">
        <v>800</v>
      </c>
      <c r="AK2990" s="9" t="str">
        <f>VLOOKUP(Y2990,zdroj!D:AJ,33,0)</f>
        <v>katC</v>
      </c>
    </row>
    <row r="2991" spans="8:37" x14ac:dyDescent="0.25">
      <c r="H2991" s="8"/>
      <c r="I2991" s="8"/>
      <c r="N2991" s="23"/>
      <c r="O2991" s="24"/>
      <c r="P2991" s="19"/>
      <c r="Q2991" s="19"/>
      <c r="R2991" s="19"/>
      <c r="S2991" s="27"/>
      <c r="U2991" s="27"/>
      <c r="Y2991" s="9" t="s">
        <v>526</v>
      </c>
      <c r="Z2991" s="9" t="s">
        <v>462</v>
      </c>
      <c r="AA2991" s="9" t="s">
        <v>199</v>
      </c>
      <c r="AB2991" s="9">
        <v>7992513</v>
      </c>
      <c r="AC2991" s="9" t="s">
        <v>3773</v>
      </c>
      <c r="AD2991" s="9" t="s">
        <v>800</v>
      </c>
      <c r="AE2991" s="5">
        <f t="shared" si="114"/>
        <v>0</v>
      </c>
      <c r="AF2991" s="5" t="str">
        <f t="shared" si="115"/>
        <v>Pokryto</v>
      </c>
      <c r="AG2991" s="153"/>
      <c r="AH2991" s="153"/>
      <c r="AI2991" t="s">
        <v>201</v>
      </c>
      <c r="AJ2991" t="s">
        <v>800</v>
      </c>
      <c r="AK2991" s="9" t="str">
        <f>VLOOKUP(Y2991,zdroj!D:AJ,33,0)</f>
        <v>katC</v>
      </c>
    </row>
    <row r="2992" spans="8:37" x14ac:dyDescent="0.25">
      <c r="H2992" s="8"/>
      <c r="I2992" s="8"/>
      <c r="N2992" s="23"/>
      <c r="O2992" s="24"/>
      <c r="P2992" s="19"/>
      <c r="Q2992" s="19"/>
      <c r="R2992" s="19"/>
      <c r="S2992" s="27"/>
      <c r="U2992" s="27"/>
      <c r="Y2992" s="9" t="s">
        <v>526</v>
      </c>
      <c r="Z2992" s="9" t="s">
        <v>462</v>
      </c>
      <c r="AA2992" s="9" t="s">
        <v>199</v>
      </c>
      <c r="AB2992" s="9">
        <v>7991169</v>
      </c>
      <c r="AC2992" s="9" t="s">
        <v>3774</v>
      </c>
      <c r="AD2992" s="9" t="s">
        <v>226</v>
      </c>
      <c r="AE2992" s="5">
        <f t="shared" si="114"/>
        <v>0</v>
      </c>
      <c r="AF2992" s="5" t="str">
        <f t="shared" si="115"/>
        <v>katC</v>
      </c>
      <c r="AG2992" s="153"/>
      <c r="AH2992" s="153"/>
      <c r="AI2992" t="s">
        <v>17879</v>
      </c>
      <c r="AJ2992" t="s">
        <v>17878</v>
      </c>
      <c r="AK2992" s="9" t="str">
        <f>VLOOKUP(Y2992,zdroj!D:AJ,33,0)</f>
        <v>katC</v>
      </c>
    </row>
    <row r="2993" spans="8:37" x14ac:dyDescent="0.25">
      <c r="H2993" s="8"/>
      <c r="I2993" s="8"/>
      <c r="N2993" s="23"/>
      <c r="O2993" s="24"/>
      <c r="P2993" s="19"/>
      <c r="Q2993" s="19"/>
      <c r="R2993" s="19"/>
      <c r="S2993" s="27"/>
      <c r="U2993" s="27"/>
      <c r="Y2993" s="9" t="s">
        <v>526</v>
      </c>
      <c r="Z2993" s="9" t="s">
        <v>462</v>
      </c>
      <c r="AA2993" s="9" t="s">
        <v>199</v>
      </c>
      <c r="AB2993" s="9">
        <v>7992521</v>
      </c>
      <c r="AC2993" s="9" t="s">
        <v>3775</v>
      </c>
      <c r="AD2993" s="9" t="s">
        <v>800</v>
      </c>
      <c r="AE2993" s="5">
        <f t="shared" si="114"/>
        <v>0</v>
      </c>
      <c r="AF2993" s="5" t="str">
        <f t="shared" si="115"/>
        <v>Pokryto</v>
      </c>
      <c r="AG2993" s="153"/>
      <c r="AH2993" s="153"/>
      <c r="AI2993" t="s">
        <v>201</v>
      </c>
      <c r="AJ2993" t="s">
        <v>800</v>
      </c>
      <c r="AK2993" s="9" t="str">
        <f>VLOOKUP(Y2993,zdroj!D:AJ,33,0)</f>
        <v>katC</v>
      </c>
    </row>
    <row r="2994" spans="8:37" x14ac:dyDescent="0.25">
      <c r="H2994" s="8"/>
      <c r="I2994" s="8"/>
      <c r="N2994" s="23"/>
      <c r="O2994" s="24"/>
      <c r="P2994" s="19"/>
      <c r="Q2994" s="19"/>
      <c r="R2994" s="19"/>
      <c r="S2994" s="27"/>
      <c r="U2994" s="27"/>
      <c r="Y2994" s="9" t="s">
        <v>526</v>
      </c>
      <c r="Z2994" s="9" t="s">
        <v>462</v>
      </c>
      <c r="AA2994" s="9" t="s">
        <v>199</v>
      </c>
      <c r="AB2994" s="9">
        <v>7992530</v>
      </c>
      <c r="AC2994" s="9" t="s">
        <v>3776</v>
      </c>
      <c r="AD2994" s="9" t="s">
        <v>800</v>
      </c>
      <c r="AE2994" s="5">
        <f t="shared" si="114"/>
        <v>0</v>
      </c>
      <c r="AF2994" s="5" t="str">
        <f t="shared" si="115"/>
        <v>Pokryto</v>
      </c>
      <c r="AG2994" s="153"/>
      <c r="AH2994" s="153"/>
      <c r="AI2994" t="s">
        <v>201</v>
      </c>
      <c r="AJ2994" t="s">
        <v>800</v>
      </c>
      <c r="AK2994" s="9" t="str">
        <f>VLOOKUP(Y2994,zdroj!D:AJ,33,0)</f>
        <v>katC</v>
      </c>
    </row>
    <row r="2995" spans="8:37" x14ac:dyDescent="0.25">
      <c r="H2995" s="8"/>
      <c r="I2995" s="8"/>
      <c r="N2995" s="23"/>
      <c r="O2995" s="24"/>
      <c r="P2995" s="19"/>
      <c r="Q2995" s="19"/>
      <c r="R2995" s="19"/>
      <c r="S2995" s="27"/>
      <c r="U2995" s="27"/>
      <c r="Y2995" s="9" t="s">
        <v>526</v>
      </c>
      <c r="Z2995" s="9" t="s">
        <v>462</v>
      </c>
      <c r="AA2995" s="9" t="s">
        <v>199</v>
      </c>
      <c r="AB2995" s="9">
        <v>7992548</v>
      </c>
      <c r="AC2995" s="9" t="s">
        <v>3777</v>
      </c>
      <c r="AD2995" s="9" t="s">
        <v>800</v>
      </c>
      <c r="AE2995" s="5">
        <f t="shared" si="114"/>
        <v>0</v>
      </c>
      <c r="AF2995" s="5" t="str">
        <f t="shared" si="115"/>
        <v>Pokryto</v>
      </c>
      <c r="AG2995" s="153"/>
      <c r="AH2995" s="153"/>
      <c r="AI2995" t="s">
        <v>201</v>
      </c>
      <c r="AJ2995" t="s">
        <v>800</v>
      </c>
      <c r="AK2995" s="9" t="str">
        <f>VLOOKUP(Y2995,zdroj!D:AJ,33,0)</f>
        <v>katC</v>
      </c>
    </row>
    <row r="2996" spans="8:37" x14ac:dyDescent="0.25">
      <c r="H2996" s="8"/>
      <c r="I2996" s="8"/>
      <c r="N2996" s="23"/>
      <c r="O2996" s="24"/>
      <c r="P2996" s="19"/>
      <c r="Q2996" s="19"/>
      <c r="R2996" s="19"/>
      <c r="S2996" s="27"/>
      <c r="U2996" s="27"/>
      <c r="Y2996" s="9" t="s">
        <v>526</v>
      </c>
      <c r="Z2996" s="9" t="s">
        <v>462</v>
      </c>
      <c r="AA2996" s="9" t="s">
        <v>199</v>
      </c>
      <c r="AB2996" s="9">
        <v>7992556</v>
      </c>
      <c r="AC2996" s="9" t="s">
        <v>3778</v>
      </c>
      <c r="AD2996" s="9" t="s">
        <v>800</v>
      </c>
      <c r="AE2996" s="5">
        <f t="shared" si="114"/>
        <v>0</v>
      </c>
      <c r="AF2996" s="5" t="str">
        <f t="shared" si="115"/>
        <v>Pokryto</v>
      </c>
      <c r="AG2996" s="153"/>
      <c r="AH2996" s="153"/>
      <c r="AI2996" t="s">
        <v>201</v>
      </c>
      <c r="AJ2996" t="s">
        <v>800</v>
      </c>
      <c r="AK2996" s="9" t="str">
        <f>VLOOKUP(Y2996,zdroj!D:AJ,33,0)</f>
        <v>katC</v>
      </c>
    </row>
    <row r="2997" spans="8:37" x14ac:dyDescent="0.25">
      <c r="H2997" s="8"/>
      <c r="I2997" s="8"/>
      <c r="N2997" s="23"/>
      <c r="O2997" s="24"/>
      <c r="P2997" s="19"/>
      <c r="Q2997" s="19"/>
      <c r="R2997" s="19"/>
      <c r="S2997" s="27"/>
      <c r="U2997" s="27"/>
      <c r="Y2997" s="9" t="s">
        <v>526</v>
      </c>
      <c r="Z2997" s="9" t="s">
        <v>462</v>
      </c>
      <c r="AA2997" s="9" t="s">
        <v>199</v>
      </c>
      <c r="AB2997" s="9">
        <v>7992564</v>
      </c>
      <c r="AC2997" s="9" t="s">
        <v>3779</v>
      </c>
      <c r="AD2997" s="9" t="s">
        <v>800</v>
      </c>
      <c r="AE2997" s="5">
        <f t="shared" si="114"/>
        <v>0</v>
      </c>
      <c r="AF2997" s="5" t="str">
        <f t="shared" si="115"/>
        <v>Pokryto</v>
      </c>
      <c r="AG2997" s="153"/>
      <c r="AH2997" s="153"/>
      <c r="AI2997" t="s">
        <v>201</v>
      </c>
      <c r="AJ2997" t="s">
        <v>800</v>
      </c>
      <c r="AK2997" s="9" t="str">
        <f>VLOOKUP(Y2997,zdroj!D:AJ,33,0)</f>
        <v>katC</v>
      </c>
    </row>
    <row r="2998" spans="8:37" x14ac:dyDescent="0.25">
      <c r="H2998" s="8"/>
      <c r="I2998" s="8"/>
      <c r="N2998" s="23"/>
      <c r="O2998" s="24"/>
      <c r="P2998" s="19"/>
      <c r="Q2998" s="19"/>
      <c r="R2998" s="19"/>
      <c r="S2998" s="27"/>
      <c r="U2998" s="27"/>
      <c r="Y2998" s="9" t="s">
        <v>526</v>
      </c>
      <c r="Z2998" s="9" t="s">
        <v>462</v>
      </c>
      <c r="AA2998" s="9" t="s">
        <v>199</v>
      </c>
      <c r="AB2998" s="9">
        <v>7992572</v>
      </c>
      <c r="AC2998" s="9" t="s">
        <v>3780</v>
      </c>
      <c r="AD2998" s="9" t="s">
        <v>800</v>
      </c>
      <c r="AE2998" s="5">
        <f t="shared" si="114"/>
        <v>0</v>
      </c>
      <c r="AF2998" s="5" t="str">
        <f t="shared" si="115"/>
        <v>Pokryto</v>
      </c>
      <c r="AG2998" s="153"/>
      <c r="AH2998" s="153"/>
      <c r="AI2998" t="s">
        <v>201</v>
      </c>
      <c r="AJ2998" t="s">
        <v>800</v>
      </c>
      <c r="AK2998" s="9" t="str">
        <f>VLOOKUP(Y2998,zdroj!D:AJ,33,0)</f>
        <v>katC</v>
      </c>
    </row>
    <row r="2999" spans="8:37" x14ac:dyDescent="0.25">
      <c r="H2999" s="8"/>
      <c r="I2999" s="8"/>
      <c r="N2999" s="23"/>
      <c r="O2999" s="24"/>
      <c r="P2999" s="19"/>
      <c r="Q2999" s="19"/>
      <c r="R2999" s="19"/>
      <c r="S2999" s="27"/>
      <c r="U2999" s="27"/>
      <c r="Y2999" s="9" t="s">
        <v>526</v>
      </c>
      <c r="Z2999" s="9" t="s">
        <v>462</v>
      </c>
      <c r="AA2999" s="9" t="s">
        <v>199</v>
      </c>
      <c r="AB2999" s="9">
        <v>7992581</v>
      </c>
      <c r="AC2999" s="9" t="s">
        <v>3781</v>
      </c>
      <c r="AD2999" s="9" t="s">
        <v>800</v>
      </c>
      <c r="AE2999" s="5">
        <f t="shared" si="114"/>
        <v>0</v>
      </c>
      <c r="AF2999" s="5" t="str">
        <f t="shared" si="115"/>
        <v>Pokryto</v>
      </c>
      <c r="AG2999" s="153"/>
      <c r="AH2999" s="153"/>
      <c r="AI2999" t="s">
        <v>201</v>
      </c>
      <c r="AJ2999" t="s">
        <v>800</v>
      </c>
      <c r="AK2999" s="9" t="str">
        <f>VLOOKUP(Y2999,zdroj!D:AJ,33,0)</f>
        <v>katC</v>
      </c>
    </row>
    <row r="3000" spans="8:37" x14ac:dyDescent="0.25">
      <c r="H3000" s="8"/>
      <c r="I3000" s="8"/>
      <c r="N3000" s="23"/>
      <c r="O3000" s="24"/>
      <c r="P3000" s="19"/>
      <c r="Q3000" s="19"/>
      <c r="R3000" s="19"/>
      <c r="S3000" s="27"/>
      <c r="U3000" s="27"/>
      <c r="Y3000" s="9" t="s">
        <v>526</v>
      </c>
      <c r="Z3000" s="9" t="s">
        <v>462</v>
      </c>
      <c r="AA3000" s="9" t="s">
        <v>199</v>
      </c>
      <c r="AB3000" s="9">
        <v>7992599</v>
      </c>
      <c r="AC3000" s="9" t="s">
        <v>3782</v>
      </c>
      <c r="AD3000" s="9" t="s">
        <v>800</v>
      </c>
      <c r="AE3000" s="5">
        <f t="shared" si="114"/>
        <v>0</v>
      </c>
      <c r="AF3000" s="5" t="str">
        <f t="shared" si="115"/>
        <v>Pokryto</v>
      </c>
      <c r="AG3000" s="153"/>
      <c r="AH3000" s="153"/>
      <c r="AI3000" t="s">
        <v>201</v>
      </c>
      <c r="AJ3000" t="s">
        <v>800</v>
      </c>
      <c r="AK3000" s="9" t="str">
        <f>VLOOKUP(Y3000,zdroj!D:AJ,33,0)</f>
        <v>katC</v>
      </c>
    </row>
    <row r="3001" spans="8:37" x14ac:dyDescent="0.25">
      <c r="H3001" s="8"/>
      <c r="I3001" s="8"/>
      <c r="N3001" s="23"/>
      <c r="O3001" s="24"/>
      <c r="P3001" s="19"/>
      <c r="Q3001" s="19"/>
      <c r="R3001" s="19"/>
      <c r="S3001" s="27"/>
      <c r="U3001" s="27"/>
      <c r="Y3001" s="9" t="s">
        <v>526</v>
      </c>
      <c r="Z3001" s="9" t="s">
        <v>462</v>
      </c>
      <c r="AA3001" s="9" t="s">
        <v>199</v>
      </c>
      <c r="AB3001" s="9">
        <v>7992602</v>
      </c>
      <c r="AC3001" s="9" t="s">
        <v>3783</v>
      </c>
      <c r="AD3001" s="9" t="s">
        <v>800</v>
      </c>
      <c r="AE3001" s="5">
        <f t="shared" si="114"/>
        <v>0</v>
      </c>
      <c r="AF3001" s="5" t="str">
        <f t="shared" si="115"/>
        <v>Pokryto</v>
      </c>
      <c r="AG3001" s="153"/>
      <c r="AH3001" s="153"/>
      <c r="AI3001" t="s">
        <v>201</v>
      </c>
      <c r="AJ3001" t="s">
        <v>800</v>
      </c>
      <c r="AK3001" s="9" t="str">
        <f>VLOOKUP(Y3001,zdroj!D:AJ,33,0)</f>
        <v>katC</v>
      </c>
    </row>
    <row r="3002" spans="8:37" x14ac:dyDescent="0.25">
      <c r="H3002" s="8"/>
      <c r="I3002" s="8"/>
      <c r="N3002" s="23"/>
      <c r="O3002" s="24"/>
      <c r="P3002" s="19"/>
      <c r="Q3002" s="19"/>
      <c r="R3002" s="19"/>
      <c r="S3002" s="27"/>
      <c r="U3002" s="27"/>
      <c r="Y3002" s="9" t="s">
        <v>526</v>
      </c>
      <c r="Z3002" s="9" t="s">
        <v>462</v>
      </c>
      <c r="AA3002" s="9" t="s">
        <v>199</v>
      </c>
      <c r="AB3002" s="9">
        <v>7992611</v>
      </c>
      <c r="AC3002" s="9" t="s">
        <v>3784</v>
      </c>
      <c r="AD3002" s="9" t="s">
        <v>226</v>
      </c>
      <c r="AE3002" s="5">
        <f t="shared" si="114"/>
        <v>0</v>
      </c>
      <c r="AF3002" s="5" t="str">
        <f t="shared" si="115"/>
        <v>katC</v>
      </c>
      <c r="AG3002" s="153"/>
      <c r="AH3002" s="153"/>
      <c r="AI3002" t="s">
        <v>201</v>
      </c>
      <c r="AJ3002" t="s">
        <v>340</v>
      </c>
      <c r="AK3002" s="9" t="str">
        <f>VLOOKUP(Y3002,zdroj!D:AJ,33,0)</f>
        <v>katC</v>
      </c>
    </row>
    <row r="3003" spans="8:37" x14ac:dyDescent="0.25">
      <c r="H3003" s="8"/>
      <c r="I3003" s="8"/>
      <c r="N3003" s="23"/>
      <c r="O3003" s="24"/>
      <c r="P3003" s="19"/>
      <c r="Q3003" s="19"/>
      <c r="R3003" s="19"/>
      <c r="S3003" s="27"/>
      <c r="U3003" s="27"/>
      <c r="Y3003" s="9" t="s">
        <v>526</v>
      </c>
      <c r="Z3003" s="9" t="s">
        <v>462</v>
      </c>
      <c r="AA3003" s="9" t="s">
        <v>199</v>
      </c>
      <c r="AB3003" s="9">
        <v>7991177</v>
      </c>
      <c r="AC3003" s="9" t="s">
        <v>3785</v>
      </c>
      <c r="AD3003" s="9" t="s">
        <v>800</v>
      </c>
      <c r="AE3003" s="5">
        <f t="shared" si="114"/>
        <v>0</v>
      </c>
      <c r="AF3003" s="5" t="str">
        <f t="shared" si="115"/>
        <v>Pokryto</v>
      </c>
      <c r="AG3003" s="153"/>
      <c r="AH3003" s="153"/>
      <c r="AI3003" t="s">
        <v>201</v>
      </c>
      <c r="AJ3003" t="s">
        <v>800</v>
      </c>
      <c r="AK3003" s="9" t="str">
        <f>VLOOKUP(Y3003,zdroj!D:AJ,33,0)</f>
        <v>katC</v>
      </c>
    </row>
    <row r="3004" spans="8:37" x14ac:dyDescent="0.25">
      <c r="H3004" s="8"/>
      <c r="I3004" s="8"/>
      <c r="N3004" s="23"/>
      <c r="O3004" s="24"/>
      <c r="P3004" s="19"/>
      <c r="Q3004" s="19"/>
      <c r="R3004" s="19"/>
      <c r="S3004" s="27"/>
      <c r="U3004" s="27"/>
      <c r="Y3004" s="9" t="s">
        <v>526</v>
      </c>
      <c r="Z3004" s="9" t="s">
        <v>462</v>
      </c>
      <c r="AA3004" s="9" t="s">
        <v>199</v>
      </c>
      <c r="AB3004" s="9">
        <v>7992629</v>
      </c>
      <c r="AC3004" s="9" t="s">
        <v>3786</v>
      </c>
      <c r="AD3004" s="9" t="s">
        <v>800</v>
      </c>
      <c r="AE3004" s="5">
        <f t="shared" si="114"/>
        <v>0</v>
      </c>
      <c r="AF3004" s="5" t="str">
        <f t="shared" si="115"/>
        <v>Pokryto</v>
      </c>
      <c r="AG3004" s="153"/>
      <c r="AH3004" s="153"/>
      <c r="AI3004" t="s">
        <v>201</v>
      </c>
      <c r="AJ3004" t="s">
        <v>800</v>
      </c>
      <c r="AK3004" s="9" t="str">
        <f>VLOOKUP(Y3004,zdroj!D:AJ,33,0)</f>
        <v>katC</v>
      </c>
    </row>
    <row r="3005" spans="8:37" x14ac:dyDescent="0.25">
      <c r="H3005" s="8"/>
      <c r="I3005" s="8"/>
      <c r="N3005" s="23"/>
      <c r="O3005" s="24"/>
      <c r="P3005" s="19"/>
      <c r="Q3005" s="19"/>
      <c r="R3005" s="19"/>
      <c r="S3005" s="27"/>
      <c r="U3005" s="27"/>
      <c r="Y3005" s="9" t="s">
        <v>526</v>
      </c>
      <c r="Z3005" s="9" t="s">
        <v>462</v>
      </c>
      <c r="AA3005" s="9" t="s">
        <v>199</v>
      </c>
      <c r="AB3005" s="9">
        <v>7992637</v>
      </c>
      <c r="AC3005" s="9" t="s">
        <v>3787</v>
      </c>
      <c r="AD3005" s="9" t="s">
        <v>800</v>
      </c>
      <c r="AE3005" s="5">
        <f t="shared" si="114"/>
        <v>0</v>
      </c>
      <c r="AF3005" s="5" t="str">
        <f t="shared" si="115"/>
        <v>Pokryto</v>
      </c>
      <c r="AG3005" s="153"/>
      <c r="AH3005" s="153"/>
      <c r="AI3005" t="s">
        <v>201</v>
      </c>
      <c r="AJ3005" t="s">
        <v>800</v>
      </c>
      <c r="AK3005" s="9" t="str">
        <f>VLOOKUP(Y3005,zdroj!D:AJ,33,0)</f>
        <v>katC</v>
      </c>
    </row>
    <row r="3006" spans="8:37" x14ac:dyDescent="0.25">
      <c r="H3006" s="8"/>
      <c r="I3006" s="8"/>
      <c r="N3006" s="23"/>
      <c r="O3006" s="24"/>
      <c r="P3006" s="19"/>
      <c r="Q3006" s="19"/>
      <c r="R3006" s="19"/>
      <c r="S3006" s="27"/>
      <c r="U3006" s="27"/>
      <c r="Y3006" s="9" t="s">
        <v>526</v>
      </c>
      <c r="Z3006" s="9" t="s">
        <v>462</v>
      </c>
      <c r="AA3006" s="9" t="s">
        <v>199</v>
      </c>
      <c r="AB3006" s="9">
        <v>7992645</v>
      </c>
      <c r="AC3006" s="9" t="s">
        <v>3788</v>
      </c>
      <c r="AD3006" s="9" t="s">
        <v>800</v>
      </c>
      <c r="AE3006" s="5">
        <f t="shared" si="114"/>
        <v>0</v>
      </c>
      <c r="AF3006" s="5" t="str">
        <f t="shared" si="115"/>
        <v>Pokryto</v>
      </c>
      <c r="AG3006" s="153"/>
      <c r="AH3006" s="153"/>
      <c r="AI3006" t="s">
        <v>201</v>
      </c>
      <c r="AJ3006" t="s">
        <v>800</v>
      </c>
      <c r="AK3006" s="9" t="str">
        <f>VLOOKUP(Y3006,zdroj!D:AJ,33,0)</f>
        <v>katC</v>
      </c>
    </row>
    <row r="3007" spans="8:37" x14ac:dyDescent="0.25">
      <c r="H3007" s="8"/>
      <c r="I3007" s="8"/>
      <c r="N3007" s="23"/>
      <c r="O3007" s="24"/>
      <c r="P3007" s="19"/>
      <c r="Q3007" s="19"/>
      <c r="R3007" s="19"/>
      <c r="S3007" s="27"/>
      <c r="U3007" s="27"/>
      <c r="Y3007" s="9" t="s">
        <v>526</v>
      </c>
      <c r="Z3007" s="9" t="s">
        <v>462</v>
      </c>
      <c r="AA3007" s="9" t="s">
        <v>199</v>
      </c>
      <c r="AB3007" s="9">
        <v>7992653</v>
      </c>
      <c r="AC3007" s="9" t="s">
        <v>3789</v>
      </c>
      <c r="AD3007" s="9" t="s">
        <v>800</v>
      </c>
      <c r="AE3007" s="5">
        <f t="shared" si="114"/>
        <v>0</v>
      </c>
      <c r="AF3007" s="5" t="str">
        <f t="shared" si="115"/>
        <v>Pokryto</v>
      </c>
      <c r="AG3007" s="153"/>
      <c r="AH3007" s="153"/>
      <c r="AI3007" t="s">
        <v>201</v>
      </c>
      <c r="AJ3007" t="s">
        <v>800</v>
      </c>
      <c r="AK3007" s="9" t="str">
        <f>VLOOKUP(Y3007,zdroj!D:AJ,33,0)</f>
        <v>katC</v>
      </c>
    </row>
    <row r="3008" spans="8:37" x14ac:dyDescent="0.25">
      <c r="H3008" s="8"/>
      <c r="I3008" s="8"/>
      <c r="N3008" s="23"/>
      <c r="O3008" s="24"/>
      <c r="P3008" s="19"/>
      <c r="Q3008" s="19"/>
      <c r="R3008" s="19"/>
      <c r="S3008" s="27"/>
      <c r="U3008" s="27"/>
      <c r="Y3008" s="9" t="s">
        <v>526</v>
      </c>
      <c r="Z3008" s="9" t="s">
        <v>462</v>
      </c>
      <c r="AA3008" s="9" t="s">
        <v>199</v>
      </c>
      <c r="AB3008" s="9">
        <v>7992661</v>
      </c>
      <c r="AC3008" s="9" t="s">
        <v>3790</v>
      </c>
      <c r="AD3008" s="9" t="s">
        <v>800</v>
      </c>
      <c r="AE3008" s="5">
        <f t="shared" si="114"/>
        <v>0</v>
      </c>
      <c r="AF3008" s="5" t="str">
        <f t="shared" si="115"/>
        <v>Pokryto</v>
      </c>
      <c r="AG3008" s="153"/>
      <c r="AH3008" s="153"/>
      <c r="AI3008" t="s">
        <v>201</v>
      </c>
      <c r="AJ3008" t="s">
        <v>800</v>
      </c>
      <c r="AK3008" s="9" t="str">
        <f>VLOOKUP(Y3008,zdroj!D:AJ,33,0)</f>
        <v>katC</v>
      </c>
    </row>
    <row r="3009" spans="8:37" x14ac:dyDescent="0.25">
      <c r="H3009" s="8"/>
      <c r="I3009" s="8"/>
      <c r="N3009" s="23"/>
      <c r="O3009" s="24"/>
      <c r="P3009" s="19"/>
      <c r="Q3009" s="19"/>
      <c r="R3009" s="19"/>
      <c r="S3009" s="27"/>
      <c r="U3009" s="27"/>
      <c r="Y3009" s="9" t="s">
        <v>526</v>
      </c>
      <c r="Z3009" s="9" t="s">
        <v>462</v>
      </c>
      <c r="AA3009" s="9" t="s">
        <v>199</v>
      </c>
      <c r="AB3009" s="9">
        <v>7992670</v>
      </c>
      <c r="AC3009" s="9" t="s">
        <v>3791</v>
      </c>
      <c r="AD3009" s="9" t="s">
        <v>800</v>
      </c>
      <c r="AE3009" s="5">
        <f t="shared" si="114"/>
        <v>0</v>
      </c>
      <c r="AF3009" s="5" t="str">
        <f t="shared" si="115"/>
        <v>Pokryto</v>
      </c>
      <c r="AG3009" s="153"/>
      <c r="AH3009" s="153"/>
      <c r="AI3009" t="s">
        <v>201</v>
      </c>
      <c r="AJ3009" t="s">
        <v>800</v>
      </c>
      <c r="AK3009" s="9" t="str">
        <f>VLOOKUP(Y3009,zdroj!D:AJ,33,0)</f>
        <v>katC</v>
      </c>
    </row>
    <row r="3010" spans="8:37" x14ac:dyDescent="0.25">
      <c r="H3010" s="8"/>
      <c r="I3010" s="8"/>
      <c r="N3010" s="23"/>
      <c r="O3010" s="24"/>
      <c r="P3010" s="19"/>
      <c r="Q3010" s="19"/>
      <c r="R3010" s="19"/>
      <c r="S3010" s="27"/>
      <c r="U3010" s="27"/>
      <c r="Y3010" s="9" t="s">
        <v>526</v>
      </c>
      <c r="Z3010" s="9" t="s">
        <v>462</v>
      </c>
      <c r="AA3010" s="9" t="s">
        <v>199</v>
      </c>
      <c r="AB3010" s="9">
        <v>7992688</v>
      </c>
      <c r="AC3010" s="9" t="s">
        <v>3792</v>
      </c>
      <c r="AD3010" s="9" t="s">
        <v>800</v>
      </c>
      <c r="AE3010" s="5">
        <f t="shared" si="114"/>
        <v>0</v>
      </c>
      <c r="AF3010" s="5" t="str">
        <f t="shared" si="115"/>
        <v>Pokryto</v>
      </c>
      <c r="AG3010" s="153"/>
      <c r="AH3010" s="153"/>
      <c r="AI3010" t="s">
        <v>201</v>
      </c>
      <c r="AJ3010" t="s">
        <v>800</v>
      </c>
      <c r="AK3010" s="9" t="str">
        <f>VLOOKUP(Y3010,zdroj!D:AJ,33,0)</f>
        <v>katC</v>
      </c>
    </row>
    <row r="3011" spans="8:37" x14ac:dyDescent="0.25">
      <c r="H3011" s="8"/>
      <c r="I3011" s="8"/>
      <c r="N3011" s="23"/>
      <c r="O3011" s="24"/>
      <c r="P3011" s="19"/>
      <c r="Q3011" s="19"/>
      <c r="R3011" s="19"/>
      <c r="S3011" s="27"/>
      <c r="U3011" s="27"/>
      <c r="Y3011" s="9" t="s">
        <v>526</v>
      </c>
      <c r="Z3011" s="9" t="s">
        <v>462</v>
      </c>
      <c r="AA3011" s="9" t="s">
        <v>199</v>
      </c>
      <c r="AB3011" s="9">
        <v>7992696</v>
      </c>
      <c r="AC3011" s="9" t="s">
        <v>3793</v>
      </c>
      <c r="AD3011" s="9" t="s">
        <v>800</v>
      </c>
      <c r="AE3011" s="5">
        <f t="shared" si="114"/>
        <v>0</v>
      </c>
      <c r="AF3011" s="5" t="str">
        <f t="shared" si="115"/>
        <v>Pokryto</v>
      </c>
      <c r="AG3011" s="153"/>
      <c r="AH3011" s="153"/>
      <c r="AI3011" t="s">
        <v>201</v>
      </c>
      <c r="AJ3011" t="s">
        <v>800</v>
      </c>
      <c r="AK3011" s="9" t="str">
        <f>VLOOKUP(Y3011,zdroj!D:AJ,33,0)</f>
        <v>katC</v>
      </c>
    </row>
    <row r="3012" spans="8:37" x14ac:dyDescent="0.25">
      <c r="H3012" s="8"/>
      <c r="I3012" s="8"/>
      <c r="N3012" s="23"/>
      <c r="O3012" s="24"/>
      <c r="P3012" s="19"/>
      <c r="Q3012" s="19"/>
      <c r="R3012" s="19"/>
      <c r="S3012" s="27"/>
      <c r="U3012" s="27"/>
      <c r="Y3012" s="9" t="s">
        <v>526</v>
      </c>
      <c r="Z3012" s="9" t="s">
        <v>462</v>
      </c>
      <c r="AA3012" s="9" t="s">
        <v>199</v>
      </c>
      <c r="AB3012" s="9">
        <v>7992700</v>
      </c>
      <c r="AC3012" s="9" t="s">
        <v>3794</v>
      </c>
      <c r="AD3012" s="9" t="s">
        <v>800</v>
      </c>
      <c r="AE3012" s="5">
        <f t="shared" si="114"/>
        <v>0</v>
      </c>
      <c r="AF3012" s="5" t="str">
        <f t="shared" si="115"/>
        <v>Pokryto</v>
      </c>
      <c r="AG3012" s="153"/>
      <c r="AH3012" s="153"/>
      <c r="AI3012" t="s">
        <v>201</v>
      </c>
      <c r="AJ3012" t="s">
        <v>800</v>
      </c>
      <c r="AK3012" s="9" t="str">
        <f>VLOOKUP(Y3012,zdroj!D:AJ,33,0)</f>
        <v>katC</v>
      </c>
    </row>
    <row r="3013" spans="8:37" x14ac:dyDescent="0.25">
      <c r="H3013" s="8"/>
      <c r="I3013" s="8"/>
      <c r="N3013" s="23"/>
      <c r="O3013" s="24"/>
      <c r="P3013" s="19"/>
      <c r="Q3013" s="19"/>
      <c r="R3013" s="19"/>
      <c r="S3013" s="27"/>
      <c r="U3013" s="27"/>
      <c r="Y3013" s="9" t="s">
        <v>526</v>
      </c>
      <c r="Z3013" s="9" t="s">
        <v>462</v>
      </c>
      <c r="AA3013" s="9" t="s">
        <v>199</v>
      </c>
      <c r="AB3013" s="9">
        <v>7992718</v>
      </c>
      <c r="AC3013" s="9" t="s">
        <v>3795</v>
      </c>
      <c r="AD3013" s="9" t="s">
        <v>800</v>
      </c>
      <c r="AE3013" s="5">
        <f t="shared" si="114"/>
        <v>0</v>
      </c>
      <c r="AF3013" s="5" t="str">
        <f t="shared" si="115"/>
        <v>Pokryto</v>
      </c>
      <c r="AG3013" s="153"/>
      <c r="AH3013" s="153"/>
      <c r="AI3013" t="s">
        <v>201</v>
      </c>
      <c r="AJ3013" t="s">
        <v>800</v>
      </c>
      <c r="AK3013" s="9" t="str">
        <f>VLOOKUP(Y3013,zdroj!D:AJ,33,0)</f>
        <v>katC</v>
      </c>
    </row>
    <row r="3014" spans="8:37" x14ac:dyDescent="0.25">
      <c r="H3014" s="8"/>
      <c r="I3014" s="8"/>
      <c r="N3014" s="23"/>
      <c r="O3014" s="24"/>
      <c r="P3014" s="19"/>
      <c r="Q3014" s="19"/>
      <c r="R3014" s="19"/>
      <c r="S3014" s="27"/>
      <c r="U3014" s="27"/>
      <c r="Y3014" s="9" t="s">
        <v>526</v>
      </c>
      <c r="Z3014" s="9" t="s">
        <v>462</v>
      </c>
      <c r="AA3014" s="9" t="s">
        <v>199</v>
      </c>
      <c r="AB3014" s="9">
        <v>7991185</v>
      </c>
      <c r="AC3014" s="9" t="s">
        <v>3796</v>
      </c>
      <c r="AD3014" s="9" t="s">
        <v>226</v>
      </c>
      <c r="AE3014" s="5">
        <f t="shared" si="114"/>
        <v>0</v>
      </c>
      <c r="AF3014" s="5" t="str">
        <f t="shared" si="115"/>
        <v>katC</v>
      </c>
      <c r="AG3014" s="153"/>
      <c r="AH3014" s="153"/>
      <c r="AI3014" t="s">
        <v>201</v>
      </c>
      <c r="AJ3014" t="s">
        <v>340</v>
      </c>
      <c r="AK3014" s="9" t="str">
        <f>VLOOKUP(Y3014,zdroj!D:AJ,33,0)</f>
        <v>katC</v>
      </c>
    </row>
    <row r="3015" spans="8:37" x14ac:dyDescent="0.25">
      <c r="H3015" s="8"/>
      <c r="I3015" s="8"/>
      <c r="N3015" s="23"/>
      <c r="O3015" s="24"/>
      <c r="P3015" s="19"/>
      <c r="Q3015" s="19"/>
      <c r="R3015" s="19"/>
      <c r="S3015" s="27"/>
      <c r="U3015" s="27"/>
      <c r="Y3015" s="9" t="s">
        <v>526</v>
      </c>
      <c r="Z3015" s="9" t="s">
        <v>462</v>
      </c>
      <c r="AA3015" s="9" t="s">
        <v>199</v>
      </c>
      <c r="AB3015" s="9">
        <v>7992726</v>
      </c>
      <c r="AC3015" s="9" t="s">
        <v>3797</v>
      </c>
      <c r="AD3015" s="9" t="s">
        <v>800</v>
      </c>
      <c r="AE3015" s="5">
        <f t="shared" si="114"/>
        <v>0</v>
      </c>
      <c r="AF3015" s="5" t="str">
        <f t="shared" si="115"/>
        <v>Pokryto</v>
      </c>
      <c r="AG3015" s="153"/>
      <c r="AH3015" s="153"/>
      <c r="AI3015" t="s">
        <v>201</v>
      </c>
      <c r="AJ3015" t="s">
        <v>800</v>
      </c>
      <c r="AK3015" s="9" t="str">
        <f>VLOOKUP(Y3015,zdroj!D:AJ,33,0)</f>
        <v>katC</v>
      </c>
    </row>
    <row r="3016" spans="8:37" x14ac:dyDescent="0.25">
      <c r="H3016" s="8"/>
      <c r="I3016" s="8"/>
      <c r="N3016" s="23"/>
      <c r="O3016" s="24"/>
      <c r="P3016" s="19"/>
      <c r="Q3016" s="19"/>
      <c r="R3016" s="19"/>
      <c r="S3016" s="27"/>
      <c r="U3016" s="27"/>
      <c r="Y3016" s="9" t="s">
        <v>526</v>
      </c>
      <c r="Z3016" s="9" t="s">
        <v>462</v>
      </c>
      <c r="AA3016" s="9" t="s">
        <v>199</v>
      </c>
      <c r="AB3016" s="9">
        <v>7992734</v>
      </c>
      <c r="AC3016" s="9" t="s">
        <v>3798</v>
      </c>
      <c r="AD3016" s="9" t="s">
        <v>800</v>
      </c>
      <c r="AE3016" s="5">
        <f t="shared" si="114"/>
        <v>0</v>
      </c>
      <c r="AF3016" s="5" t="str">
        <f t="shared" si="115"/>
        <v>Pokryto</v>
      </c>
      <c r="AG3016" s="153"/>
      <c r="AH3016" s="153"/>
      <c r="AI3016" t="s">
        <v>201</v>
      </c>
      <c r="AJ3016" t="s">
        <v>800</v>
      </c>
      <c r="AK3016" s="9" t="str">
        <f>VLOOKUP(Y3016,zdroj!D:AJ,33,0)</f>
        <v>katC</v>
      </c>
    </row>
    <row r="3017" spans="8:37" x14ac:dyDescent="0.25">
      <c r="H3017" s="8"/>
      <c r="I3017" s="8"/>
      <c r="N3017" s="23"/>
      <c r="O3017" s="24"/>
      <c r="P3017" s="19"/>
      <c r="Q3017" s="19"/>
      <c r="R3017" s="19"/>
      <c r="S3017" s="27"/>
      <c r="U3017" s="27"/>
      <c r="Y3017" s="9" t="s">
        <v>526</v>
      </c>
      <c r="Z3017" s="9" t="s">
        <v>462</v>
      </c>
      <c r="AA3017" s="9" t="s">
        <v>199</v>
      </c>
      <c r="AB3017" s="9">
        <v>7992742</v>
      </c>
      <c r="AC3017" s="9" t="s">
        <v>3799</v>
      </c>
      <c r="AD3017" s="9" t="s">
        <v>800</v>
      </c>
      <c r="AE3017" s="5">
        <f t="shared" si="114"/>
        <v>0</v>
      </c>
      <c r="AF3017" s="5" t="str">
        <f t="shared" si="115"/>
        <v>Pokryto</v>
      </c>
      <c r="AG3017" s="153"/>
      <c r="AH3017" s="153"/>
      <c r="AI3017" t="s">
        <v>201</v>
      </c>
      <c r="AJ3017" t="s">
        <v>800</v>
      </c>
      <c r="AK3017" s="9" t="str">
        <f>VLOOKUP(Y3017,zdroj!D:AJ,33,0)</f>
        <v>katC</v>
      </c>
    </row>
    <row r="3018" spans="8:37" x14ac:dyDescent="0.25">
      <c r="H3018" s="8"/>
      <c r="I3018" s="8"/>
      <c r="N3018" s="23"/>
      <c r="O3018" s="24"/>
      <c r="P3018" s="19"/>
      <c r="Q3018" s="19"/>
      <c r="R3018" s="19"/>
      <c r="S3018" s="27"/>
      <c r="U3018" s="27"/>
      <c r="Y3018" s="9" t="s">
        <v>526</v>
      </c>
      <c r="Z3018" s="9" t="s">
        <v>462</v>
      </c>
      <c r="AA3018" s="9" t="s">
        <v>199</v>
      </c>
      <c r="AB3018" s="9">
        <v>7992751</v>
      </c>
      <c r="AC3018" s="9" t="s">
        <v>3800</v>
      </c>
      <c r="AD3018" s="9" t="s">
        <v>800</v>
      </c>
      <c r="AE3018" s="5">
        <f t="shared" ref="AE3018:AE3081" si="116">VLOOKUP(Y3018,K:T,10,0)</f>
        <v>0</v>
      </c>
      <c r="AF3018" s="5" t="str">
        <f t="shared" ref="AF3018:AF3081" si="117">IF(AE3018="A",IF(AD3018="katA","katB",AD3018),AD3018)</f>
        <v>Pokryto</v>
      </c>
      <c r="AG3018" s="153"/>
      <c r="AH3018" s="153"/>
      <c r="AI3018" t="s">
        <v>201</v>
      </c>
      <c r="AJ3018" t="s">
        <v>800</v>
      </c>
      <c r="AK3018" s="9" t="str">
        <f>VLOOKUP(Y3018,zdroj!D:AJ,33,0)</f>
        <v>katC</v>
      </c>
    </row>
    <row r="3019" spans="8:37" x14ac:dyDescent="0.25">
      <c r="H3019" s="8"/>
      <c r="I3019" s="8"/>
      <c r="N3019" s="23"/>
      <c r="O3019" s="24"/>
      <c r="P3019" s="19"/>
      <c r="Q3019" s="19"/>
      <c r="R3019" s="19"/>
      <c r="S3019" s="27"/>
      <c r="U3019" s="27"/>
      <c r="Y3019" s="9" t="s">
        <v>526</v>
      </c>
      <c r="Z3019" s="9" t="s">
        <v>462</v>
      </c>
      <c r="AA3019" s="9" t="s">
        <v>199</v>
      </c>
      <c r="AB3019" s="9">
        <v>7992769</v>
      </c>
      <c r="AC3019" s="9" t="s">
        <v>3801</v>
      </c>
      <c r="AD3019" s="9" t="s">
        <v>800</v>
      </c>
      <c r="AE3019" s="5">
        <f t="shared" si="116"/>
        <v>0</v>
      </c>
      <c r="AF3019" s="5" t="str">
        <f t="shared" si="117"/>
        <v>Pokryto</v>
      </c>
      <c r="AG3019" s="153"/>
      <c r="AH3019" s="153"/>
      <c r="AI3019" t="s">
        <v>201</v>
      </c>
      <c r="AJ3019" t="s">
        <v>800</v>
      </c>
      <c r="AK3019" s="9" t="str">
        <f>VLOOKUP(Y3019,zdroj!D:AJ,33,0)</f>
        <v>katC</v>
      </c>
    </row>
    <row r="3020" spans="8:37" x14ac:dyDescent="0.25">
      <c r="H3020" s="8"/>
      <c r="I3020" s="8"/>
      <c r="N3020" s="23"/>
      <c r="O3020" s="24"/>
      <c r="P3020" s="19"/>
      <c r="Q3020" s="19"/>
      <c r="R3020" s="19"/>
      <c r="S3020" s="27"/>
      <c r="U3020" s="27"/>
      <c r="Y3020" s="9" t="s">
        <v>526</v>
      </c>
      <c r="Z3020" s="9" t="s">
        <v>462</v>
      </c>
      <c r="AA3020" s="9" t="s">
        <v>199</v>
      </c>
      <c r="AB3020" s="9">
        <v>7992777</v>
      </c>
      <c r="AC3020" s="9" t="s">
        <v>3802</v>
      </c>
      <c r="AD3020" s="9" t="s">
        <v>226</v>
      </c>
      <c r="AE3020" s="5">
        <f t="shared" si="116"/>
        <v>0</v>
      </c>
      <c r="AF3020" s="5" t="str">
        <f t="shared" si="117"/>
        <v>katC</v>
      </c>
      <c r="AG3020" s="153"/>
      <c r="AH3020" s="153"/>
      <c r="AI3020" t="s">
        <v>17879</v>
      </c>
      <c r="AJ3020" t="s">
        <v>17878</v>
      </c>
      <c r="AK3020" s="9" t="str">
        <f>VLOOKUP(Y3020,zdroj!D:AJ,33,0)</f>
        <v>katC</v>
      </c>
    </row>
    <row r="3021" spans="8:37" x14ac:dyDescent="0.25">
      <c r="H3021" s="8"/>
      <c r="I3021" s="8"/>
      <c r="N3021" s="23"/>
      <c r="O3021" s="24"/>
      <c r="P3021" s="19"/>
      <c r="Q3021" s="19"/>
      <c r="R3021" s="19"/>
      <c r="S3021" s="27"/>
      <c r="U3021" s="27"/>
      <c r="Y3021" s="9" t="s">
        <v>526</v>
      </c>
      <c r="Z3021" s="9" t="s">
        <v>462</v>
      </c>
      <c r="AA3021" s="9" t="s">
        <v>199</v>
      </c>
      <c r="AB3021" s="9">
        <v>7992785</v>
      </c>
      <c r="AC3021" s="9" t="s">
        <v>3803</v>
      </c>
      <c r="AD3021" s="9" t="s">
        <v>800</v>
      </c>
      <c r="AE3021" s="5">
        <f t="shared" si="116"/>
        <v>0</v>
      </c>
      <c r="AF3021" s="5" t="str">
        <f t="shared" si="117"/>
        <v>Pokryto</v>
      </c>
      <c r="AG3021" s="153"/>
      <c r="AH3021" s="153"/>
      <c r="AI3021" t="s">
        <v>201</v>
      </c>
      <c r="AJ3021" t="s">
        <v>800</v>
      </c>
      <c r="AK3021" s="9" t="str">
        <f>VLOOKUP(Y3021,zdroj!D:AJ,33,0)</f>
        <v>katC</v>
      </c>
    </row>
    <row r="3022" spans="8:37" x14ac:dyDescent="0.25">
      <c r="H3022" s="8"/>
      <c r="I3022" s="8"/>
      <c r="N3022" s="23"/>
      <c r="O3022" s="24"/>
      <c r="P3022" s="19"/>
      <c r="Q3022" s="19"/>
      <c r="R3022" s="19"/>
      <c r="S3022" s="27"/>
      <c r="U3022" s="27"/>
      <c r="Y3022" s="9" t="s">
        <v>526</v>
      </c>
      <c r="Z3022" s="9" t="s">
        <v>462</v>
      </c>
      <c r="AA3022" s="9" t="s">
        <v>199</v>
      </c>
      <c r="AB3022" s="9">
        <v>7992793</v>
      </c>
      <c r="AC3022" s="9" t="s">
        <v>3804</v>
      </c>
      <c r="AD3022" s="9" t="s">
        <v>800</v>
      </c>
      <c r="AE3022" s="5">
        <f t="shared" si="116"/>
        <v>0</v>
      </c>
      <c r="AF3022" s="5" t="str">
        <f t="shared" si="117"/>
        <v>Pokryto</v>
      </c>
      <c r="AG3022" s="153"/>
      <c r="AH3022" s="153"/>
      <c r="AI3022" t="s">
        <v>201</v>
      </c>
      <c r="AJ3022" t="s">
        <v>800</v>
      </c>
      <c r="AK3022" s="9" t="str">
        <f>VLOOKUP(Y3022,zdroj!D:AJ,33,0)</f>
        <v>katC</v>
      </c>
    </row>
    <row r="3023" spans="8:37" x14ac:dyDescent="0.25">
      <c r="H3023" s="8"/>
      <c r="I3023" s="8"/>
      <c r="N3023" s="23"/>
      <c r="O3023" s="24"/>
      <c r="P3023" s="19"/>
      <c r="Q3023" s="19"/>
      <c r="R3023" s="19"/>
      <c r="S3023" s="27"/>
      <c r="U3023" s="27"/>
      <c r="Y3023" s="9" t="s">
        <v>526</v>
      </c>
      <c r="Z3023" s="9" t="s">
        <v>462</v>
      </c>
      <c r="AA3023" s="9" t="s">
        <v>199</v>
      </c>
      <c r="AB3023" s="9">
        <v>7992807</v>
      </c>
      <c r="AC3023" s="9" t="s">
        <v>3805</v>
      </c>
      <c r="AD3023" s="9" t="s">
        <v>800</v>
      </c>
      <c r="AE3023" s="5">
        <f t="shared" si="116"/>
        <v>0</v>
      </c>
      <c r="AF3023" s="5" t="str">
        <f t="shared" si="117"/>
        <v>Pokryto</v>
      </c>
      <c r="AG3023" s="153"/>
      <c r="AH3023" s="153"/>
      <c r="AI3023" t="s">
        <v>201</v>
      </c>
      <c r="AJ3023" t="s">
        <v>800</v>
      </c>
      <c r="AK3023" s="9" t="str">
        <f>VLOOKUP(Y3023,zdroj!D:AJ,33,0)</f>
        <v>katC</v>
      </c>
    </row>
    <row r="3024" spans="8:37" x14ac:dyDescent="0.25">
      <c r="H3024" s="8"/>
      <c r="I3024" s="8"/>
      <c r="N3024" s="23"/>
      <c r="O3024" s="24"/>
      <c r="P3024" s="19"/>
      <c r="Q3024" s="19"/>
      <c r="R3024" s="19"/>
      <c r="S3024" s="27"/>
      <c r="U3024" s="27"/>
      <c r="Y3024" s="9" t="s">
        <v>526</v>
      </c>
      <c r="Z3024" s="9" t="s">
        <v>462</v>
      </c>
      <c r="AA3024" s="9" t="s">
        <v>199</v>
      </c>
      <c r="AB3024" s="9">
        <v>7992815</v>
      </c>
      <c r="AC3024" s="9" t="s">
        <v>3806</v>
      </c>
      <c r="AD3024" s="9" t="s">
        <v>800</v>
      </c>
      <c r="AE3024" s="5">
        <f t="shared" si="116"/>
        <v>0</v>
      </c>
      <c r="AF3024" s="5" t="str">
        <f t="shared" si="117"/>
        <v>Pokryto</v>
      </c>
      <c r="AG3024" s="153"/>
      <c r="AH3024" s="153"/>
      <c r="AI3024" t="s">
        <v>201</v>
      </c>
      <c r="AJ3024" t="s">
        <v>800</v>
      </c>
      <c r="AK3024" s="9" t="str">
        <f>VLOOKUP(Y3024,zdroj!D:AJ,33,0)</f>
        <v>katC</v>
      </c>
    </row>
    <row r="3025" spans="8:37" x14ac:dyDescent="0.25">
      <c r="H3025" s="8"/>
      <c r="I3025" s="8"/>
      <c r="N3025" s="23"/>
      <c r="O3025" s="24"/>
      <c r="P3025" s="19"/>
      <c r="Q3025" s="19"/>
      <c r="R3025" s="19"/>
      <c r="S3025" s="27"/>
      <c r="U3025" s="27"/>
      <c r="Y3025" s="9" t="s">
        <v>526</v>
      </c>
      <c r="Z3025" s="9" t="s">
        <v>462</v>
      </c>
      <c r="AA3025" s="9" t="s">
        <v>199</v>
      </c>
      <c r="AB3025" s="9">
        <v>7991193</v>
      </c>
      <c r="AC3025" s="9" t="s">
        <v>3807</v>
      </c>
      <c r="AD3025" s="9" t="s">
        <v>226</v>
      </c>
      <c r="AE3025" s="5">
        <f t="shared" si="116"/>
        <v>0</v>
      </c>
      <c r="AF3025" s="5" t="str">
        <f t="shared" si="117"/>
        <v>katC</v>
      </c>
      <c r="AG3025" s="153"/>
      <c r="AH3025" s="153"/>
      <c r="AI3025" t="s">
        <v>17879</v>
      </c>
      <c r="AJ3025" t="s">
        <v>17878</v>
      </c>
      <c r="AK3025" s="9" t="str">
        <f>VLOOKUP(Y3025,zdroj!D:AJ,33,0)</f>
        <v>katC</v>
      </c>
    </row>
    <row r="3026" spans="8:37" x14ac:dyDescent="0.25">
      <c r="H3026" s="8"/>
      <c r="I3026" s="8"/>
      <c r="N3026" s="23"/>
      <c r="O3026" s="24"/>
      <c r="P3026" s="19"/>
      <c r="Q3026" s="19"/>
      <c r="R3026" s="19"/>
      <c r="S3026" s="27"/>
      <c r="U3026" s="27"/>
      <c r="Y3026" s="9" t="s">
        <v>526</v>
      </c>
      <c r="Z3026" s="9" t="s">
        <v>462</v>
      </c>
      <c r="AA3026" s="9" t="s">
        <v>199</v>
      </c>
      <c r="AB3026" s="9">
        <v>7992823</v>
      </c>
      <c r="AC3026" s="9" t="s">
        <v>3808</v>
      </c>
      <c r="AD3026" s="9" t="s">
        <v>800</v>
      </c>
      <c r="AE3026" s="5">
        <f t="shared" si="116"/>
        <v>0</v>
      </c>
      <c r="AF3026" s="5" t="str">
        <f t="shared" si="117"/>
        <v>Pokryto</v>
      </c>
      <c r="AG3026" s="153"/>
      <c r="AH3026" s="153"/>
      <c r="AI3026" t="s">
        <v>201</v>
      </c>
      <c r="AJ3026" t="s">
        <v>800</v>
      </c>
      <c r="AK3026" s="9" t="str">
        <f>VLOOKUP(Y3026,zdroj!D:AJ,33,0)</f>
        <v>katC</v>
      </c>
    </row>
    <row r="3027" spans="8:37" x14ac:dyDescent="0.25">
      <c r="H3027" s="8"/>
      <c r="I3027" s="8"/>
      <c r="N3027" s="23"/>
      <c r="O3027" s="24"/>
      <c r="P3027" s="19"/>
      <c r="Q3027" s="19"/>
      <c r="R3027" s="19"/>
      <c r="S3027" s="27"/>
      <c r="U3027" s="27"/>
      <c r="Y3027" s="9" t="s">
        <v>526</v>
      </c>
      <c r="Z3027" s="9" t="s">
        <v>462</v>
      </c>
      <c r="AA3027" s="9" t="s">
        <v>199</v>
      </c>
      <c r="AB3027" s="9">
        <v>7992831</v>
      </c>
      <c r="AC3027" s="9" t="s">
        <v>3809</v>
      </c>
      <c r="AD3027" s="9" t="s">
        <v>226</v>
      </c>
      <c r="AE3027" s="5">
        <f t="shared" si="116"/>
        <v>0</v>
      </c>
      <c r="AF3027" s="5" t="str">
        <f t="shared" si="117"/>
        <v>katC</v>
      </c>
      <c r="AG3027" s="153"/>
      <c r="AH3027" s="153"/>
      <c r="AI3027" t="s">
        <v>201</v>
      </c>
      <c r="AJ3027" t="s">
        <v>340</v>
      </c>
      <c r="AK3027" s="9" t="str">
        <f>VLOOKUP(Y3027,zdroj!D:AJ,33,0)</f>
        <v>katC</v>
      </c>
    </row>
    <row r="3028" spans="8:37" x14ac:dyDescent="0.25">
      <c r="H3028" s="8"/>
      <c r="I3028" s="8"/>
      <c r="N3028" s="23"/>
      <c r="O3028" s="24"/>
      <c r="P3028" s="19"/>
      <c r="Q3028" s="19"/>
      <c r="R3028" s="19"/>
      <c r="S3028" s="27"/>
      <c r="U3028" s="27"/>
      <c r="Y3028" s="9" t="s">
        <v>526</v>
      </c>
      <c r="Z3028" s="9" t="s">
        <v>462</v>
      </c>
      <c r="AA3028" s="9" t="s">
        <v>199</v>
      </c>
      <c r="AB3028" s="9">
        <v>7992840</v>
      </c>
      <c r="AC3028" s="9" t="s">
        <v>3810</v>
      </c>
      <c r="AD3028" s="9" t="s">
        <v>226</v>
      </c>
      <c r="AE3028" s="5">
        <f t="shared" si="116"/>
        <v>0</v>
      </c>
      <c r="AF3028" s="5" t="str">
        <f t="shared" si="117"/>
        <v>katC</v>
      </c>
      <c r="AG3028" s="153"/>
      <c r="AH3028" s="153"/>
      <c r="AI3028" t="s">
        <v>201</v>
      </c>
      <c r="AJ3028" t="s">
        <v>340</v>
      </c>
      <c r="AK3028" s="9" t="str">
        <f>VLOOKUP(Y3028,zdroj!D:AJ,33,0)</f>
        <v>katC</v>
      </c>
    </row>
    <row r="3029" spans="8:37" x14ac:dyDescent="0.25">
      <c r="H3029" s="8"/>
      <c r="I3029" s="8"/>
      <c r="N3029" s="23"/>
      <c r="O3029" s="24"/>
      <c r="P3029" s="19"/>
      <c r="Q3029" s="19"/>
      <c r="R3029" s="19"/>
      <c r="S3029" s="27"/>
      <c r="U3029" s="27"/>
      <c r="Y3029" s="9" t="s">
        <v>526</v>
      </c>
      <c r="Z3029" s="9" t="s">
        <v>462</v>
      </c>
      <c r="AA3029" s="9" t="s">
        <v>199</v>
      </c>
      <c r="AB3029" s="9">
        <v>7992858</v>
      </c>
      <c r="AC3029" s="9" t="s">
        <v>3811</v>
      </c>
      <c r="AD3029" s="9" t="s">
        <v>800</v>
      </c>
      <c r="AE3029" s="5">
        <f t="shared" si="116"/>
        <v>0</v>
      </c>
      <c r="AF3029" s="5" t="str">
        <f t="shared" si="117"/>
        <v>Pokryto</v>
      </c>
      <c r="AG3029" s="153"/>
      <c r="AH3029" s="153"/>
      <c r="AI3029" t="s">
        <v>201</v>
      </c>
      <c r="AJ3029" t="s">
        <v>800</v>
      </c>
      <c r="AK3029" s="9" t="str">
        <f>VLOOKUP(Y3029,zdroj!D:AJ,33,0)</f>
        <v>katC</v>
      </c>
    </row>
    <row r="3030" spans="8:37" x14ac:dyDescent="0.25">
      <c r="H3030" s="8"/>
      <c r="I3030" s="8"/>
      <c r="N3030" s="23"/>
      <c r="O3030" s="24"/>
      <c r="P3030" s="19"/>
      <c r="Q3030" s="19"/>
      <c r="R3030" s="19"/>
      <c r="S3030" s="27"/>
      <c r="U3030" s="27"/>
      <c r="Y3030" s="9" t="s">
        <v>526</v>
      </c>
      <c r="Z3030" s="9" t="s">
        <v>462</v>
      </c>
      <c r="AA3030" s="9" t="s">
        <v>199</v>
      </c>
      <c r="AB3030" s="9">
        <v>25646753</v>
      </c>
      <c r="AC3030" s="9" t="s">
        <v>3812</v>
      </c>
      <c r="AD3030" s="9" t="s">
        <v>226</v>
      </c>
      <c r="AE3030" s="5">
        <f t="shared" si="116"/>
        <v>0</v>
      </c>
      <c r="AF3030" s="5" t="str">
        <f t="shared" si="117"/>
        <v>katC</v>
      </c>
      <c r="AG3030" s="153"/>
      <c r="AH3030" s="153"/>
      <c r="AI3030" t="s">
        <v>201</v>
      </c>
      <c r="AJ3030" t="s">
        <v>340</v>
      </c>
      <c r="AK3030" s="9" t="str">
        <f>VLOOKUP(Y3030,zdroj!D:AJ,33,0)</f>
        <v>katC</v>
      </c>
    </row>
    <row r="3031" spans="8:37" x14ac:dyDescent="0.25">
      <c r="H3031" s="8"/>
      <c r="I3031" s="8"/>
      <c r="N3031" s="23"/>
      <c r="O3031" s="24"/>
      <c r="P3031" s="19"/>
      <c r="Q3031" s="19"/>
      <c r="R3031" s="19"/>
      <c r="S3031" s="27"/>
      <c r="U3031" s="27"/>
      <c r="Y3031" s="9" t="s">
        <v>526</v>
      </c>
      <c r="Z3031" s="9" t="s">
        <v>462</v>
      </c>
      <c r="AA3031" s="9" t="s">
        <v>199</v>
      </c>
      <c r="AB3031" s="9">
        <v>7992866</v>
      </c>
      <c r="AC3031" s="9" t="s">
        <v>3813</v>
      </c>
      <c r="AD3031" s="9" t="s">
        <v>800</v>
      </c>
      <c r="AE3031" s="5">
        <f t="shared" si="116"/>
        <v>0</v>
      </c>
      <c r="AF3031" s="5" t="str">
        <f t="shared" si="117"/>
        <v>Pokryto</v>
      </c>
      <c r="AG3031" s="153"/>
      <c r="AH3031" s="153"/>
      <c r="AI3031" t="s">
        <v>201</v>
      </c>
      <c r="AJ3031" t="s">
        <v>800</v>
      </c>
      <c r="AK3031" s="9" t="str">
        <f>VLOOKUP(Y3031,zdroj!D:AJ,33,0)</f>
        <v>katC</v>
      </c>
    </row>
    <row r="3032" spans="8:37" x14ac:dyDescent="0.25">
      <c r="H3032" s="8"/>
      <c r="I3032" s="8"/>
      <c r="N3032" s="23"/>
      <c r="O3032" s="24"/>
      <c r="P3032" s="19"/>
      <c r="Q3032" s="19"/>
      <c r="R3032" s="19"/>
      <c r="S3032" s="27"/>
      <c r="U3032" s="27"/>
      <c r="Y3032" s="9" t="s">
        <v>526</v>
      </c>
      <c r="Z3032" s="9" t="s">
        <v>462</v>
      </c>
      <c r="AA3032" s="9" t="s">
        <v>199</v>
      </c>
      <c r="AB3032" s="9">
        <v>7992874</v>
      </c>
      <c r="AC3032" s="9" t="s">
        <v>3814</v>
      </c>
      <c r="AD3032" s="9" t="s">
        <v>800</v>
      </c>
      <c r="AE3032" s="5">
        <f t="shared" si="116"/>
        <v>0</v>
      </c>
      <c r="AF3032" s="5" t="str">
        <f t="shared" si="117"/>
        <v>Pokryto</v>
      </c>
      <c r="AG3032" s="153"/>
      <c r="AH3032" s="153"/>
      <c r="AI3032" t="s">
        <v>201</v>
      </c>
      <c r="AJ3032" t="s">
        <v>800</v>
      </c>
      <c r="AK3032" s="9" t="str">
        <f>VLOOKUP(Y3032,zdroj!D:AJ,33,0)</f>
        <v>katC</v>
      </c>
    </row>
    <row r="3033" spans="8:37" x14ac:dyDescent="0.25">
      <c r="H3033" s="8"/>
      <c r="I3033" s="8"/>
      <c r="N3033" s="23"/>
      <c r="O3033" s="24"/>
      <c r="P3033" s="19"/>
      <c r="Q3033" s="19"/>
      <c r="R3033" s="19"/>
      <c r="S3033" s="27"/>
      <c r="U3033" s="27"/>
      <c r="Y3033" s="9" t="s">
        <v>526</v>
      </c>
      <c r="Z3033" s="9" t="s">
        <v>462</v>
      </c>
      <c r="AA3033" s="9" t="s">
        <v>199</v>
      </c>
      <c r="AB3033" s="9">
        <v>7992882</v>
      </c>
      <c r="AC3033" s="9" t="s">
        <v>3815</v>
      </c>
      <c r="AD3033" s="9" t="s">
        <v>800</v>
      </c>
      <c r="AE3033" s="5">
        <f t="shared" si="116"/>
        <v>0</v>
      </c>
      <c r="AF3033" s="5" t="str">
        <f t="shared" si="117"/>
        <v>Pokryto</v>
      </c>
      <c r="AG3033" s="153"/>
      <c r="AH3033" s="153"/>
      <c r="AI3033" t="s">
        <v>201</v>
      </c>
      <c r="AJ3033" t="s">
        <v>800</v>
      </c>
      <c r="AK3033" s="9" t="str">
        <f>VLOOKUP(Y3033,zdroj!D:AJ,33,0)</f>
        <v>katC</v>
      </c>
    </row>
    <row r="3034" spans="8:37" x14ac:dyDescent="0.25">
      <c r="H3034" s="8"/>
      <c r="I3034" s="8"/>
      <c r="N3034" s="23"/>
      <c r="O3034" s="24"/>
      <c r="P3034" s="19"/>
      <c r="Q3034" s="19"/>
      <c r="R3034" s="19"/>
      <c r="S3034" s="27"/>
      <c r="U3034" s="27"/>
      <c r="Y3034" s="9" t="s">
        <v>526</v>
      </c>
      <c r="Z3034" s="9" t="s">
        <v>462</v>
      </c>
      <c r="AA3034" s="9" t="s">
        <v>199</v>
      </c>
      <c r="AB3034" s="9">
        <v>26233291</v>
      </c>
      <c r="AC3034" s="9" t="s">
        <v>3816</v>
      </c>
      <c r="AD3034" s="9" t="s">
        <v>226</v>
      </c>
      <c r="AE3034" s="5">
        <f t="shared" si="116"/>
        <v>0</v>
      </c>
      <c r="AF3034" s="5" t="str">
        <f t="shared" si="117"/>
        <v>katC</v>
      </c>
      <c r="AG3034" s="153"/>
      <c r="AH3034" s="153"/>
      <c r="AI3034" t="s">
        <v>201</v>
      </c>
      <c r="AJ3034" t="s">
        <v>340</v>
      </c>
      <c r="AK3034" s="9" t="str">
        <f>VLOOKUP(Y3034,zdroj!D:AJ,33,0)</f>
        <v>katC</v>
      </c>
    </row>
    <row r="3035" spans="8:37" x14ac:dyDescent="0.25">
      <c r="H3035" s="8"/>
      <c r="I3035" s="8"/>
      <c r="N3035" s="23"/>
      <c r="O3035" s="24"/>
      <c r="P3035" s="19"/>
      <c r="Q3035" s="19"/>
      <c r="R3035" s="19"/>
      <c r="S3035" s="27"/>
      <c r="U3035" s="27"/>
      <c r="Y3035" s="9" t="s">
        <v>526</v>
      </c>
      <c r="Z3035" s="9" t="s">
        <v>462</v>
      </c>
      <c r="AA3035" s="9" t="s">
        <v>199</v>
      </c>
      <c r="AB3035" s="9">
        <v>7992891</v>
      </c>
      <c r="AC3035" s="9" t="s">
        <v>3817</v>
      </c>
      <c r="AD3035" s="9" t="s">
        <v>800</v>
      </c>
      <c r="AE3035" s="5">
        <f t="shared" si="116"/>
        <v>0</v>
      </c>
      <c r="AF3035" s="5" t="str">
        <f t="shared" si="117"/>
        <v>Pokryto</v>
      </c>
      <c r="AG3035" s="153"/>
      <c r="AH3035" s="153"/>
      <c r="AI3035" t="s">
        <v>201</v>
      </c>
      <c r="AJ3035" t="s">
        <v>800</v>
      </c>
      <c r="AK3035" s="9" t="str">
        <f>VLOOKUP(Y3035,zdroj!D:AJ,33,0)</f>
        <v>katC</v>
      </c>
    </row>
    <row r="3036" spans="8:37" x14ac:dyDescent="0.25">
      <c r="H3036" s="8"/>
      <c r="I3036" s="8"/>
      <c r="N3036" s="23"/>
      <c r="O3036" s="24"/>
      <c r="P3036" s="19"/>
      <c r="Q3036" s="19"/>
      <c r="R3036" s="19"/>
      <c r="S3036" s="27"/>
      <c r="U3036" s="27"/>
      <c r="Y3036" s="9" t="s">
        <v>526</v>
      </c>
      <c r="Z3036" s="9" t="s">
        <v>462</v>
      </c>
      <c r="AA3036" s="9" t="s">
        <v>199</v>
      </c>
      <c r="AB3036" s="9">
        <v>7991037</v>
      </c>
      <c r="AC3036" s="9" t="s">
        <v>3818</v>
      </c>
      <c r="AD3036" s="9" t="s">
        <v>226</v>
      </c>
      <c r="AE3036" s="5">
        <f t="shared" si="116"/>
        <v>0</v>
      </c>
      <c r="AF3036" s="5" t="str">
        <f t="shared" si="117"/>
        <v>katC</v>
      </c>
      <c r="AG3036" s="153"/>
      <c r="AH3036" s="153"/>
      <c r="AI3036" t="s">
        <v>17881</v>
      </c>
      <c r="AJ3036" t="s">
        <v>17878</v>
      </c>
      <c r="AK3036" s="9" t="str">
        <f>VLOOKUP(Y3036,zdroj!D:AJ,33,0)</f>
        <v>katC</v>
      </c>
    </row>
    <row r="3037" spans="8:37" x14ac:dyDescent="0.25">
      <c r="H3037" s="8"/>
      <c r="I3037" s="8"/>
      <c r="N3037" s="23"/>
      <c r="O3037" s="24"/>
      <c r="P3037" s="19"/>
      <c r="Q3037" s="19"/>
      <c r="R3037" s="19"/>
      <c r="S3037" s="27"/>
      <c r="U3037" s="27"/>
      <c r="Y3037" s="9" t="s">
        <v>526</v>
      </c>
      <c r="Z3037" s="9" t="s">
        <v>462</v>
      </c>
      <c r="AA3037" s="9" t="s">
        <v>199</v>
      </c>
      <c r="AB3037" s="9">
        <v>7991207</v>
      </c>
      <c r="AC3037" s="9" t="s">
        <v>3819</v>
      </c>
      <c r="AD3037" s="9" t="s">
        <v>800</v>
      </c>
      <c r="AE3037" s="5">
        <f t="shared" si="116"/>
        <v>0</v>
      </c>
      <c r="AF3037" s="5" t="str">
        <f t="shared" si="117"/>
        <v>Pokryto</v>
      </c>
      <c r="AG3037" s="153"/>
      <c r="AH3037" s="153"/>
      <c r="AI3037" t="s">
        <v>201</v>
      </c>
      <c r="AJ3037" t="s">
        <v>800</v>
      </c>
      <c r="AK3037" s="9" t="str">
        <f>VLOOKUP(Y3037,zdroj!D:AJ,33,0)</f>
        <v>katC</v>
      </c>
    </row>
    <row r="3038" spans="8:37" x14ac:dyDescent="0.25">
      <c r="H3038" s="8"/>
      <c r="I3038" s="8"/>
      <c r="N3038" s="23"/>
      <c r="O3038" s="24"/>
      <c r="P3038" s="19"/>
      <c r="Q3038" s="19"/>
      <c r="R3038" s="19"/>
      <c r="S3038" s="27"/>
      <c r="U3038" s="27"/>
      <c r="Y3038" s="9" t="s">
        <v>526</v>
      </c>
      <c r="Z3038" s="9" t="s">
        <v>462</v>
      </c>
      <c r="AA3038" s="9" t="s">
        <v>199</v>
      </c>
      <c r="AB3038" s="9">
        <v>75630958</v>
      </c>
      <c r="AC3038" s="9" t="s">
        <v>3820</v>
      </c>
      <c r="AD3038" s="9" t="s">
        <v>800</v>
      </c>
      <c r="AE3038" s="5">
        <f t="shared" si="116"/>
        <v>0</v>
      </c>
      <c r="AF3038" s="5" t="str">
        <f t="shared" si="117"/>
        <v>Pokryto</v>
      </c>
      <c r="AG3038" s="153"/>
      <c r="AH3038" s="153"/>
      <c r="AI3038" t="s">
        <v>201</v>
      </c>
      <c r="AJ3038" t="s">
        <v>800</v>
      </c>
      <c r="AK3038" s="9" t="str">
        <f>VLOOKUP(Y3038,zdroj!D:AJ,33,0)</f>
        <v>katC</v>
      </c>
    </row>
    <row r="3039" spans="8:37" x14ac:dyDescent="0.25">
      <c r="H3039" s="8"/>
      <c r="I3039" s="8"/>
      <c r="N3039" s="23"/>
      <c r="O3039" s="24"/>
      <c r="P3039" s="19"/>
      <c r="Q3039" s="19"/>
      <c r="R3039" s="19"/>
      <c r="S3039" s="27"/>
      <c r="U3039" s="27"/>
      <c r="Y3039" s="9" t="s">
        <v>526</v>
      </c>
      <c r="Z3039" s="9" t="s">
        <v>462</v>
      </c>
      <c r="AA3039" s="9" t="s">
        <v>199</v>
      </c>
      <c r="AB3039" s="9">
        <v>79758983</v>
      </c>
      <c r="AC3039" s="9" t="s">
        <v>3821</v>
      </c>
      <c r="AD3039" s="9" t="s">
        <v>226</v>
      </c>
      <c r="AE3039" s="5">
        <f t="shared" si="116"/>
        <v>0</v>
      </c>
      <c r="AF3039" s="5" t="str">
        <f t="shared" si="117"/>
        <v>katC</v>
      </c>
      <c r="AG3039" s="153"/>
      <c r="AH3039" s="153"/>
      <c r="AI3039" t="s">
        <v>201</v>
      </c>
      <c r="AJ3039" t="s">
        <v>340</v>
      </c>
      <c r="AK3039" s="9" t="str">
        <f>VLOOKUP(Y3039,zdroj!D:AJ,33,0)</f>
        <v>katC</v>
      </c>
    </row>
    <row r="3040" spans="8:37" x14ac:dyDescent="0.25">
      <c r="H3040" s="8"/>
      <c r="I3040" s="8"/>
      <c r="N3040" s="23"/>
      <c r="O3040" s="24"/>
      <c r="P3040" s="19"/>
      <c r="Q3040" s="19"/>
      <c r="R3040" s="19"/>
      <c r="S3040" s="27"/>
      <c r="U3040" s="27"/>
      <c r="Y3040" s="9" t="s">
        <v>526</v>
      </c>
      <c r="Z3040" s="9" t="s">
        <v>462</v>
      </c>
      <c r="AA3040" s="9" t="s">
        <v>199</v>
      </c>
      <c r="AB3040" s="9">
        <v>80809511</v>
      </c>
      <c r="AC3040" s="9" t="s">
        <v>3822</v>
      </c>
      <c r="AD3040" s="9" t="s">
        <v>800</v>
      </c>
      <c r="AE3040" s="5">
        <f t="shared" si="116"/>
        <v>0</v>
      </c>
      <c r="AF3040" s="5" t="str">
        <f t="shared" si="117"/>
        <v>Pokryto</v>
      </c>
      <c r="AG3040" s="153"/>
      <c r="AH3040" s="153"/>
      <c r="AI3040" t="s">
        <v>201</v>
      </c>
      <c r="AJ3040" t="s">
        <v>800</v>
      </c>
      <c r="AK3040" s="9" t="str">
        <f>VLOOKUP(Y3040,zdroj!D:AJ,33,0)</f>
        <v>katC</v>
      </c>
    </row>
    <row r="3041" spans="8:37" x14ac:dyDescent="0.25">
      <c r="H3041" s="8"/>
      <c r="I3041" s="8"/>
      <c r="N3041" s="23"/>
      <c r="O3041" s="24"/>
      <c r="P3041" s="19"/>
      <c r="Q3041" s="19"/>
      <c r="R3041" s="19"/>
      <c r="S3041" s="27"/>
      <c r="U3041" s="27"/>
      <c r="Y3041" s="9" t="s">
        <v>526</v>
      </c>
      <c r="Z3041" s="9" t="s">
        <v>462</v>
      </c>
      <c r="AA3041" s="9" t="s">
        <v>199</v>
      </c>
      <c r="AB3041" s="9">
        <v>81790821</v>
      </c>
      <c r="AC3041" s="9" t="s">
        <v>3823</v>
      </c>
      <c r="AD3041" s="9" t="s">
        <v>226</v>
      </c>
      <c r="AE3041" s="5">
        <f t="shared" si="116"/>
        <v>0</v>
      </c>
      <c r="AF3041" s="5" t="str">
        <f t="shared" si="117"/>
        <v>katC</v>
      </c>
      <c r="AG3041" s="153"/>
      <c r="AH3041" s="153"/>
      <c r="AI3041" t="s">
        <v>201</v>
      </c>
      <c r="AJ3041" t="s">
        <v>340</v>
      </c>
      <c r="AK3041" s="9" t="str">
        <f>VLOOKUP(Y3041,zdroj!D:AJ,33,0)</f>
        <v>katC</v>
      </c>
    </row>
    <row r="3042" spans="8:37" x14ac:dyDescent="0.25">
      <c r="H3042" s="8"/>
      <c r="I3042" s="8"/>
      <c r="N3042" s="23"/>
      <c r="O3042" s="24"/>
      <c r="P3042" s="19"/>
      <c r="Q3042" s="19"/>
      <c r="R3042" s="19"/>
      <c r="S3042" s="27"/>
      <c r="U3042" s="27"/>
      <c r="Y3042" s="9" t="s">
        <v>526</v>
      </c>
      <c r="Z3042" s="9" t="s">
        <v>462</v>
      </c>
      <c r="AA3042" s="9" t="s">
        <v>199</v>
      </c>
      <c r="AB3042" s="9">
        <v>81911211</v>
      </c>
      <c r="AC3042" s="9" t="s">
        <v>3824</v>
      </c>
      <c r="AD3042" s="9" t="s">
        <v>226</v>
      </c>
      <c r="AE3042" s="5">
        <f t="shared" si="116"/>
        <v>0</v>
      </c>
      <c r="AF3042" s="5" t="str">
        <f t="shared" si="117"/>
        <v>katC</v>
      </c>
      <c r="AG3042" s="153"/>
      <c r="AH3042" s="153"/>
      <c r="AI3042" t="s">
        <v>195</v>
      </c>
      <c r="AJ3042" t="s">
        <v>340</v>
      </c>
      <c r="AK3042" s="9" t="str">
        <f>VLOOKUP(Y3042,zdroj!D:AJ,33,0)</f>
        <v>katC</v>
      </c>
    </row>
    <row r="3043" spans="8:37" x14ac:dyDescent="0.25">
      <c r="H3043" s="8"/>
      <c r="I3043" s="8"/>
      <c r="N3043" s="23"/>
      <c r="O3043" s="24"/>
      <c r="P3043" s="19"/>
      <c r="Q3043" s="19"/>
      <c r="R3043" s="19"/>
      <c r="S3043" s="27"/>
      <c r="U3043" s="27"/>
      <c r="Y3043" s="9" t="s">
        <v>526</v>
      </c>
      <c r="Z3043" s="9" t="s">
        <v>462</v>
      </c>
      <c r="AA3043" s="9" t="s">
        <v>199</v>
      </c>
      <c r="AB3043" s="9">
        <v>82664935</v>
      </c>
      <c r="AC3043" s="9" t="s">
        <v>3825</v>
      </c>
      <c r="AD3043" s="9" t="s">
        <v>226</v>
      </c>
      <c r="AE3043" s="5">
        <f t="shared" si="116"/>
        <v>0</v>
      </c>
      <c r="AF3043" s="5" t="str">
        <f t="shared" si="117"/>
        <v>katC</v>
      </c>
      <c r="AG3043" s="153"/>
      <c r="AH3043" s="153"/>
      <c r="AI3043" t="s">
        <v>201</v>
      </c>
      <c r="AJ3043" t="s">
        <v>340</v>
      </c>
      <c r="AK3043" s="9" t="str">
        <f>VLOOKUP(Y3043,zdroj!D:AJ,33,0)</f>
        <v>katC</v>
      </c>
    </row>
    <row r="3044" spans="8:37" x14ac:dyDescent="0.25">
      <c r="H3044" s="8"/>
      <c r="I3044" s="8"/>
      <c r="N3044" s="23"/>
      <c r="O3044" s="24"/>
      <c r="P3044" s="19"/>
      <c r="Q3044" s="19"/>
      <c r="R3044" s="19"/>
      <c r="S3044" s="27"/>
      <c r="U3044" s="27"/>
      <c r="Y3044" s="9" t="s">
        <v>526</v>
      </c>
      <c r="Z3044" s="9" t="s">
        <v>462</v>
      </c>
      <c r="AA3044" s="9" t="s">
        <v>199</v>
      </c>
      <c r="AB3044" s="9">
        <v>7991215</v>
      </c>
      <c r="AC3044" s="9" t="s">
        <v>3826</v>
      </c>
      <c r="AD3044" s="9" t="s">
        <v>800</v>
      </c>
      <c r="AE3044" s="5">
        <f t="shared" si="116"/>
        <v>0</v>
      </c>
      <c r="AF3044" s="5" t="str">
        <f t="shared" si="117"/>
        <v>Pokryto</v>
      </c>
      <c r="AG3044" s="153"/>
      <c r="AH3044" s="153"/>
      <c r="AI3044" t="s">
        <v>201</v>
      </c>
      <c r="AJ3044" t="s">
        <v>800</v>
      </c>
      <c r="AK3044" s="9" t="str">
        <f>VLOOKUP(Y3044,zdroj!D:AJ,33,0)</f>
        <v>katC</v>
      </c>
    </row>
    <row r="3045" spans="8:37" x14ac:dyDescent="0.25">
      <c r="H3045" s="8"/>
      <c r="I3045" s="8"/>
      <c r="N3045" s="23"/>
      <c r="O3045" s="24"/>
      <c r="P3045" s="19"/>
      <c r="Q3045" s="19"/>
      <c r="R3045" s="19"/>
      <c r="S3045" s="27"/>
      <c r="U3045" s="27"/>
      <c r="Y3045" s="9" t="s">
        <v>526</v>
      </c>
      <c r="Z3045" s="9" t="s">
        <v>462</v>
      </c>
      <c r="AA3045" s="9" t="s">
        <v>199</v>
      </c>
      <c r="AB3045" s="9">
        <v>7991223</v>
      </c>
      <c r="AC3045" s="9" t="s">
        <v>3827</v>
      </c>
      <c r="AD3045" s="9" t="s">
        <v>226</v>
      </c>
      <c r="AE3045" s="5">
        <f t="shared" si="116"/>
        <v>0</v>
      </c>
      <c r="AF3045" s="5" t="str">
        <f t="shared" si="117"/>
        <v>katC</v>
      </c>
      <c r="AG3045" s="153"/>
      <c r="AH3045" s="153"/>
      <c r="AI3045" t="s">
        <v>201</v>
      </c>
      <c r="AJ3045" t="s">
        <v>340</v>
      </c>
      <c r="AK3045" s="9" t="str">
        <f>VLOOKUP(Y3045,zdroj!D:AJ,33,0)</f>
        <v>katC</v>
      </c>
    </row>
    <row r="3046" spans="8:37" x14ac:dyDescent="0.25">
      <c r="H3046" s="8"/>
      <c r="I3046" s="8"/>
      <c r="N3046" s="23"/>
      <c r="O3046" s="24"/>
      <c r="P3046" s="19"/>
      <c r="Q3046" s="19"/>
      <c r="R3046" s="19"/>
      <c r="S3046" s="27"/>
      <c r="U3046" s="27"/>
      <c r="Y3046" s="9" t="s">
        <v>526</v>
      </c>
      <c r="Z3046" s="9" t="s">
        <v>462</v>
      </c>
      <c r="AA3046" s="9" t="s">
        <v>199</v>
      </c>
      <c r="AB3046" s="9">
        <v>7991231</v>
      </c>
      <c r="AC3046" s="9" t="s">
        <v>3828</v>
      </c>
      <c r="AD3046" s="9" t="s">
        <v>800</v>
      </c>
      <c r="AE3046" s="5">
        <f t="shared" si="116"/>
        <v>0</v>
      </c>
      <c r="AF3046" s="5" t="str">
        <f t="shared" si="117"/>
        <v>Pokryto</v>
      </c>
      <c r="AG3046" s="153"/>
      <c r="AH3046" s="153"/>
      <c r="AI3046" t="s">
        <v>201</v>
      </c>
      <c r="AJ3046" t="s">
        <v>800</v>
      </c>
      <c r="AK3046" s="9" t="str">
        <f>VLOOKUP(Y3046,zdroj!D:AJ,33,0)</f>
        <v>katC</v>
      </c>
    </row>
    <row r="3047" spans="8:37" x14ac:dyDescent="0.25">
      <c r="H3047" s="8"/>
      <c r="I3047" s="8"/>
      <c r="N3047" s="23"/>
      <c r="O3047" s="24"/>
      <c r="P3047" s="19"/>
      <c r="Q3047" s="19"/>
      <c r="R3047" s="19"/>
      <c r="S3047" s="27"/>
      <c r="U3047" s="27"/>
      <c r="Y3047" s="9" t="s">
        <v>526</v>
      </c>
      <c r="Z3047" s="9" t="s">
        <v>462</v>
      </c>
      <c r="AA3047" s="9" t="s">
        <v>199</v>
      </c>
      <c r="AB3047" s="9">
        <v>7991240</v>
      </c>
      <c r="AC3047" s="9" t="s">
        <v>3829</v>
      </c>
      <c r="AD3047" s="9" t="s">
        <v>226</v>
      </c>
      <c r="AE3047" s="5">
        <f t="shared" si="116"/>
        <v>0</v>
      </c>
      <c r="AF3047" s="5" t="str">
        <f t="shared" si="117"/>
        <v>katC</v>
      </c>
      <c r="AG3047" s="153"/>
      <c r="AH3047" s="153"/>
      <c r="AI3047" t="s">
        <v>201</v>
      </c>
      <c r="AJ3047" t="s">
        <v>340</v>
      </c>
      <c r="AK3047" s="9" t="str">
        <f>VLOOKUP(Y3047,zdroj!D:AJ,33,0)</f>
        <v>katC</v>
      </c>
    </row>
    <row r="3048" spans="8:37" x14ac:dyDescent="0.25">
      <c r="H3048" s="8"/>
      <c r="I3048" s="8"/>
      <c r="N3048" s="23"/>
      <c r="O3048" s="24"/>
      <c r="P3048" s="19"/>
      <c r="Q3048" s="19"/>
      <c r="R3048" s="19"/>
      <c r="S3048" s="27"/>
      <c r="U3048" s="27"/>
      <c r="Y3048" s="9" t="s">
        <v>526</v>
      </c>
      <c r="Z3048" s="9" t="s">
        <v>462</v>
      </c>
      <c r="AA3048" s="9" t="s">
        <v>199</v>
      </c>
      <c r="AB3048" s="9">
        <v>7991258</v>
      </c>
      <c r="AC3048" s="9" t="s">
        <v>3830</v>
      </c>
      <c r="AD3048" s="9" t="s">
        <v>800</v>
      </c>
      <c r="AE3048" s="5">
        <f t="shared" si="116"/>
        <v>0</v>
      </c>
      <c r="AF3048" s="5" t="str">
        <f t="shared" si="117"/>
        <v>Pokryto</v>
      </c>
      <c r="AG3048" s="153"/>
      <c r="AH3048" s="153"/>
      <c r="AI3048" t="s">
        <v>201</v>
      </c>
      <c r="AJ3048" t="s">
        <v>800</v>
      </c>
      <c r="AK3048" s="9" t="str">
        <f>VLOOKUP(Y3048,zdroj!D:AJ,33,0)</f>
        <v>katC</v>
      </c>
    </row>
    <row r="3049" spans="8:37" x14ac:dyDescent="0.25">
      <c r="H3049" s="8"/>
      <c r="I3049" s="8"/>
      <c r="N3049" s="23"/>
      <c r="O3049" s="24"/>
      <c r="P3049" s="19"/>
      <c r="Q3049" s="19"/>
      <c r="R3049" s="19"/>
      <c r="S3049" s="27"/>
      <c r="U3049" s="27"/>
      <c r="Y3049" s="9" t="s">
        <v>526</v>
      </c>
      <c r="Z3049" s="9" t="s">
        <v>462</v>
      </c>
      <c r="AA3049" s="9" t="s">
        <v>199</v>
      </c>
      <c r="AB3049" s="9">
        <v>7991266</v>
      </c>
      <c r="AC3049" s="9" t="s">
        <v>3831</v>
      </c>
      <c r="AD3049" s="9" t="s">
        <v>800</v>
      </c>
      <c r="AE3049" s="5">
        <f t="shared" si="116"/>
        <v>0</v>
      </c>
      <c r="AF3049" s="5" t="str">
        <f t="shared" si="117"/>
        <v>Pokryto</v>
      </c>
      <c r="AG3049" s="153"/>
      <c r="AH3049" s="153"/>
      <c r="AI3049" t="s">
        <v>201</v>
      </c>
      <c r="AJ3049" t="s">
        <v>800</v>
      </c>
      <c r="AK3049" s="9" t="str">
        <f>VLOOKUP(Y3049,zdroj!D:AJ,33,0)</f>
        <v>katC</v>
      </c>
    </row>
    <row r="3050" spans="8:37" x14ac:dyDescent="0.25">
      <c r="H3050" s="8"/>
      <c r="I3050" s="8"/>
      <c r="N3050" s="23"/>
      <c r="O3050" s="24"/>
      <c r="P3050" s="19"/>
      <c r="Q3050" s="19"/>
      <c r="R3050" s="19"/>
      <c r="S3050" s="27"/>
      <c r="U3050" s="27"/>
      <c r="Y3050" s="9" t="s">
        <v>526</v>
      </c>
      <c r="Z3050" s="9" t="s">
        <v>462</v>
      </c>
      <c r="AA3050" s="9" t="s">
        <v>199</v>
      </c>
      <c r="AB3050" s="9">
        <v>7991274</v>
      </c>
      <c r="AC3050" s="9" t="s">
        <v>3832</v>
      </c>
      <c r="AD3050" s="9" t="s">
        <v>800</v>
      </c>
      <c r="AE3050" s="5">
        <f t="shared" si="116"/>
        <v>0</v>
      </c>
      <c r="AF3050" s="5" t="str">
        <f t="shared" si="117"/>
        <v>Pokryto</v>
      </c>
      <c r="AG3050" s="153"/>
      <c r="AH3050" s="153"/>
      <c r="AI3050" t="s">
        <v>201</v>
      </c>
      <c r="AJ3050" t="s">
        <v>800</v>
      </c>
      <c r="AK3050" s="9" t="str">
        <f>VLOOKUP(Y3050,zdroj!D:AJ,33,0)</f>
        <v>katC</v>
      </c>
    </row>
    <row r="3051" spans="8:37" x14ac:dyDescent="0.25">
      <c r="H3051" s="8"/>
      <c r="I3051" s="8"/>
      <c r="N3051" s="23"/>
      <c r="O3051" s="24"/>
      <c r="P3051" s="19"/>
      <c r="Q3051" s="19"/>
      <c r="R3051" s="19"/>
      <c r="S3051" s="27"/>
      <c r="U3051" s="27"/>
      <c r="Y3051" s="9" t="s">
        <v>526</v>
      </c>
      <c r="Z3051" s="9" t="s">
        <v>462</v>
      </c>
      <c r="AA3051" s="9" t="s">
        <v>199</v>
      </c>
      <c r="AB3051" s="9">
        <v>7991282</v>
      </c>
      <c r="AC3051" s="9" t="s">
        <v>3833</v>
      </c>
      <c r="AD3051" s="9" t="s">
        <v>800</v>
      </c>
      <c r="AE3051" s="5">
        <f t="shared" si="116"/>
        <v>0</v>
      </c>
      <c r="AF3051" s="5" t="str">
        <f t="shared" si="117"/>
        <v>Pokryto</v>
      </c>
      <c r="AG3051" s="153"/>
      <c r="AH3051" s="153"/>
      <c r="AI3051" t="s">
        <v>201</v>
      </c>
      <c r="AJ3051" t="s">
        <v>800</v>
      </c>
      <c r="AK3051" s="9" t="str">
        <f>VLOOKUP(Y3051,zdroj!D:AJ,33,0)</f>
        <v>katC</v>
      </c>
    </row>
    <row r="3052" spans="8:37" x14ac:dyDescent="0.25">
      <c r="H3052" s="8"/>
      <c r="I3052" s="8"/>
      <c r="N3052" s="23"/>
      <c r="O3052" s="24"/>
      <c r="P3052" s="19"/>
      <c r="Q3052" s="19"/>
      <c r="R3052" s="19"/>
      <c r="S3052" s="27"/>
      <c r="U3052" s="27"/>
      <c r="Y3052" s="9" t="s">
        <v>526</v>
      </c>
      <c r="Z3052" s="9" t="s">
        <v>462</v>
      </c>
      <c r="AA3052" s="9" t="s">
        <v>199</v>
      </c>
      <c r="AB3052" s="9">
        <v>7991291</v>
      </c>
      <c r="AC3052" s="9" t="s">
        <v>3834</v>
      </c>
      <c r="AD3052" s="9" t="s">
        <v>226</v>
      </c>
      <c r="AE3052" s="5">
        <f t="shared" si="116"/>
        <v>0</v>
      </c>
      <c r="AF3052" s="5" t="str">
        <f t="shared" si="117"/>
        <v>katC</v>
      </c>
      <c r="AG3052" s="153"/>
      <c r="AH3052" s="153"/>
      <c r="AI3052" t="s">
        <v>201</v>
      </c>
      <c r="AJ3052" t="s">
        <v>340</v>
      </c>
      <c r="AK3052" s="9" t="str">
        <f>VLOOKUP(Y3052,zdroj!D:AJ,33,0)</f>
        <v>katC</v>
      </c>
    </row>
    <row r="3053" spans="8:37" x14ac:dyDescent="0.25">
      <c r="H3053" s="8"/>
      <c r="I3053" s="8"/>
      <c r="N3053" s="23"/>
      <c r="O3053" s="24"/>
      <c r="P3053" s="19"/>
      <c r="Q3053" s="19"/>
      <c r="R3053" s="19"/>
      <c r="S3053" s="27"/>
      <c r="U3053" s="27"/>
      <c r="Y3053" s="9" t="s">
        <v>526</v>
      </c>
      <c r="Z3053" s="9" t="s">
        <v>462</v>
      </c>
      <c r="AA3053" s="9" t="s">
        <v>199</v>
      </c>
      <c r="AB3053" s="9">
        <v>7991045</v>
      </c>
      <c r="AC3053" s="9" t="s">
        <v>3835</v>
      </c>
      <c r="AD3053" s="9" t="s">
        <v>226</v>
      </c>
      <c r="AE3053" s="5">
        <f t="shared" si="116"/>
        <v>0</v>
      </c>
      <c r="AF3053" s="5" t="str">
        <f t="shared" si="117"/>
        <v>katC</v>
      </c>
      <c r="AG3053" s="153"/>
      <c r="AH3053" s="153"/>
      <c r="AI3053" t="s">
        <v>236</v>
      </c>
      <c r="AJ3053" t="s">
        <v>17878</v>
      </c>
      <c r="AK3053" s="9" t="str">
        <f>VLOOKUP(Y3053,zdroj!D:AJ,33,0)</f>
        <v>katC</v>
      </c>
    </row>
    <row r="3054" spans="8:37" x14ac:dyDescent="0.25">
      <c r="H3054" s="8"/>
      <c r="I3054" s="8"/>
      <c r="N3054" s="23"/>
      <c r="O3054" s="24"/>
      <c r="P3054" s="19"/>
      <c r="Q3054" s="19"/>
      <c r="R3054" s="19"/>
      <c r="S3054" s="27"/>
      <c r="U3054" s="27"/>
      <c r="Y3054" s="9" t="s">
        <v>526</v>
      </c>
      <c r="Z3054" s="9" t="s">
        <v>462</v>
      </c>
      <c r="AA3054" s="9" t="s">
        <v>199</v>
      </c>
      <c r="AB3054" s="9">
        <v>7991304</v>
      </c>
      <c r="AC3054" s="9" t="s">
        <v>3836</v>
      </c>
      <c r="AD3054" s="9" t="s">
        <v>800</v>
      </c>
      <c r="AE3054" s="5">
        <f t="shared" si="116"/>
        <v>0</v>
      </c>
      <c r="AF3054" s="5" t="str">
        <f t="shared" si="117"/>
        <v>Pokryto</v>
      </c>
      <c r="AG3054" s="153"/>
      <c r="AH3054" s="153"/>
      <c r="AI3054" t="s">
        <v>201</v>
      </c>
      <c r="AJ3054" t="s">
        <v>800</v>
      </c>
      <c r="AK3054" s="9" t="str">
        <f>VLOOKUP(Y3054,zdroj!D:AJ,33,0)</f>
        <v>katC</v>
      </c>
    </row>
    <row r="3055" spans="8:37" x14ac:dyDescent="0.25">
      <c r="H3055" s="8"/>
      <c r="I3055" s="8"/>
      <c r="N3055" s="23"/>
      <c r="O3055" s="24"/>
      <c r="P3055" s="19"/>
      <c r="Q3055" s="19"/>
      <c r="R3055" s="19"/>
      <c r="S3055" s="27"/>
      <c r="U3055" s="27"/>
      <c r="Y3055" s="9" t="s">
        <v>526</v>
      </c>
      <c r="Z3055" s="9" t="s">
        <v>462</v>
      </c>
      <c r="AA3055" s="9" t="s">
        <v>199</v>
      </c>
      <c r="AB3055" s="9">
        <v>7991312</v>
      </c>
      <c r="AC3055" s="9" t="s">
        <v>3837</v>
      </c>
      <c r="AD3055" s="9" t="s">
        <v>800</v>
      </c>
      <c r="AE3055" s="5">
        <f t="shared" si="116"/>
        <v>0</v>
      </c>
      <c r="AF3055" s="5" t="str">
        <f t="shared" si="117"/>
        <v>Pokryto</v>
      </c>
      <c r="AG3055" s="153"/>
      <c r="AH3055" s="153"/>
      <c r="AI3055" t="s">
        <v>201</v>
      </c>
      <c r="AJ3055" t="s">
        <v>800</v>
      </c>
      <c r="AK3055" s="9" t="str">
        <f>VLOOKUP(Y3055,zdroj!D:AJ,33,0)</f>
        <v>katC</v>
      </c>
    </row>
    <row r="3056" spans="8:37" x14ac:dyDescent="0.25">
      <c r="H3056" s="8"/>
      <c r="I3056" s="8"/>
      <c r="N3056" s="23"/>
      <c r="O3056" s="24"/>
      <c r="P3056" s="19"/>
      <c r="Q3056" s="19"/>
      <c r="R3056" s="19"/>
      <c r="U3056" s="27"/>
      <c r="Y3056" s="9" t="s">
        <v>526</v>
      </c>
      <c r="Z3056" s="9" t="s">
        <v>462</v>
      </c>
      <c r="AA3056" s="9" t="s">
        <v>199</v>
      </c>
      <c r="AB3056" s="9">
        <v>7991321</v>
      </c>
      <c r="AC3056" s="9" t="s">
        <v>3838</v>
      </c>
      <c r="AD3056" s="9" t="s">
        <v>800</v>
      </c>
      <c r="AE3056" s="5">
        <f t="shared" si="116"/>
        <v>0</v>
      </c>
      <c r="AF3056" s="5" t="str">
        <f t="shared" si="117"/>
        <v>Pokryto</v>
      </c>
      <c r="AG3056" s="153"/>
      <c r="AH3056" s="153"/>
      <c r="AI3056" t="s">
        <v>201</v>
      </c>
      <c r="AJ3056" t="s">
        <v>800</v>
      </c>
      <c r="AK3056" s="9" t="str">
        <f>VLOOKUP(Y3056,zdroj!D:AJ,33,0)</f>
        <v>katC</v>
      </c>
    </row>
    <row r="3057" spans="8:37" x14ac:dyDescent="0.25">
      <c r="H3057" s="8"/>
      <c r="I3057" s="8"/>
      <c r="N3057" s="23"/>
      <c r="O3057" s="24"/>
      <c r="P3057" s="19"/>
      <c r="Q3057" s="19"/>
      <c r="R3057" s="19"/>
      <c r="U3057" s="27"/>
      <c r="Y3057" s="9" t="s">
        <v>526</v>
      </c>
      <c r="Z3057" s="9" t="s">
        <v>462</v>
      </c>
      <c r="AA3057" s="9" t="s">
        <v>199</v>
      </c>
      <c r="AB3057" s="9">
        <v>7991339</v>
      </c>
      <c r="AC3057" s="9" t="s">
        <v>3839</v>
      </c>
      <c r="AD3057" s="9" t="s">
        <v>226</v>
      </c>
      <c r="AE3057" s="5">
        <f t="shared" si="116"/>
        <v>0</v>
      </c>
      <c r="AF3057" s="5" t="str">
        <f t="shared" si="117"/>
        <v>katC</v>
      </c>
      <c r="AG3057" s="153"/>
      <c r="AH3057" s="153"/>
      <c r="AI3057" t="s">
        <v>201</v>
      </c>
      <c r="AJ3057" t="s">
        <v>340</v>
      </c>
      <c r="AK3057" s="9" t="str">
        <f>VLOOKUP(Y3057,zdroj!D:AJ,33,0)</f>
        <v>katC</v>
      </c>
    </row>
    <row r="3058" spans="8:37" x14ac:dyDescent="0.25">
      <c r="H3058" s="8"/>
      <c r="I3058" s="8"/>
      <c r="N3058" s="23"/>
      <c r="O3058" s="24"/>
      <c r="P3058" s="19"/>
      <c r="Q3058" s="19"/>
      <c r="R3058" s="19"/>
      <c r="U3058" s="27"/>
      <c r="Y3058" s="9" t="s">
        <v>526</v>
      </c>
      <c r="Z3058" s="9" t="s">
        <v>462</v>
      </c>
      <c r="AA3058" s="9" t="s">
        <v>199</v>
      </c>
      <c r="AB3058" s="9">
        <v>7991347</v>
      </c>
      <c r="AC3058" s="9" t="s">
        <v>3840</v>
      </c>
      <c r="AD3058" s="9" t="s">
        <v>800</v>
      </c>
      <c r="AE3058" s="5">
        <f t="shared" si="116"/>
        <v>0</v>
      </c>
      <c r="AF3058" s="5" t="str">
        <f t="shared" si="117"/>
        <v>Pokryto</v>
      </c>
      <c r="AG3058" s="153"/>
      <c r="AH3058" s="153"/>
      <c r="AI3058" t="s">
        <v>201</v>
      </c>
      <c r="AJ3058" t="s">
        <v>800</v>
      </c>
      <c r="AK3058" s="9" t="str">
        <f>VLOOKUP(Y3058,zdroj!D:AJ,33,0)</f>
        <v>katC</v>
      </c>
    </row>
    <row r="3059" spans="8:37" x14ac:dyDescent="0.25">
      <c r="H3059" s="8"/>
      <c r="I3059" s="8"/>
      <c r="N3059" s="23"/>
      <c r="O3059" s="24"/>
      <c r="P3059" s="19"/>
      <c r="Q3059" s="19"/>
      <c r="R3059" s="19"/>
      <c r="U3059" s="27"/>
      <c r="Y3059" s="9" t="s">
        <v>526</v>
      </c>
      <c r="Z3059" s="9" t="s">
        <v>462</v>
      </c>
      <c r="AA3059" s="9" t="s">
        <v>199</v>
      </c>
      <c r="AB3059" s="9">
        <v>7991355</v>
      </c>
      <c r="AC3059" s="9" t="s">
        <v>3841</v>
      </c>
      <c r="AD3059" s="9" t="s">
        <v>800</v>
      </c>
      <c r="AE3059" s="5">
        <f t="shared" si="116"/>
        <v>0</v>
      </c>
      <c r="AF3059" s="5" t="str">
        <f t="shared" si="117"/>
        <v>Pokryto</v>
      </c>
      <c r="AG3059" s="153"/>
      <c r="AH3059" s="153"/>
      <c r="AI3059" t="s">
        <v>201</v>
      </c>
      <c r="AJ3059" t="s">
        <v>800</v>
      </c>
      <c r="AK3059" s="9" t="str">
        <f>VLOOKUP(Y3059,zdroj!D:AJ,33,0)</f>
        <v>katC</v>
      </c>
    </row>
    <row r="3060" spans="8:37" x14ac:dyDescent="0.25">
      <c r="H3060" s="8"/>
      <c r="I3060" s="8"/>
      <c r="N3060" s="23"/>
      <c r="O3060" s="24"/>
      <c r="P3060" s="19"/>
      <c r="Q3060" s="19"/>
      <c r="R3060" s="19"/>
      <c r="U3060" s="27"/>
      <c r="Y3060" s="9" t="s">
        <v>526</v>
      </c>
      <c r="Z3060" s="9" t="s">
        <v>462</v>
      </c>
      <c r="AA3060" s="9" t="s">
        <v>199</v>
      </c>
      <c r="AB3060" s="9">
        <v>7991363</v>
      </c>
      <c r="AC3060" s="9" t="s">
        <v>3842</v>
      </c>
      <c r="AD3060" s="9" t="s">
        <v>800</v>
      </c>
      <c r="AE3060" s="5">
        <f t="shared" si="116"/>
        <v>0</v>
      </c>
      <c r="AF3060" s="5" t="str">
        <f t="shared" si="117"/>
        <v>Pokryto</v>
      </c>
      <c r="AG3060" s="153"/>
      <c r="AH3060" s="153"/>
      <c r="AI3060" t="s">
        <v>201</v>
      </c>
      <c r="AJ3060" t="s">
        <v>800</v>
      </c>
      <c r="AK3060" s="9" t="str">
        <f>VLOOKUP(Y3060,zdroj!D:AJ,33,0)</f>
        <v>katC</v>
      </c>
    </row>
    <row r="3061" spans="8:37" x14ac:dyDescent="0.25">
      <c r="H3061" s="8"/>
      <c r="I3061" s="8"/>
      <c r="N3061" s="23"/>
      <c r="O3061" s="24"/>
      <c r="P3061" s="19"/>
      <c r="Q3061" s="19"/>
      <c r="R3061" s="19"/>
      <c r="U3061" s="27"/>
      <c r="Y3061" s="9" t="s">
        <v>526</v>
      </c>
      <c r="Z3061" s="9" t="s">
        <v>462</v>
      </c>
      <c r="AA3061" s="9" t="s">
        <v>199</v>
      </c>
      <c r="AB3061" s="9">
        <v>7991371</v>
      </c>
      <c r="AC3061" s="9" t="s">
        <v>3843</v>
      </c>
      <c r="AD3061" s="9" t="s">
        <v>800</v>
      </c>
      <c r="AE3061" s="5">
        <f t="shared" si="116"/>
        <v>0</v>
      </c>
      <c r="AF3061" s="5" t="str">
        <f t="shared" si="117"/>
        <v>Pokryto</v>
      </c>
      <c r="AG3061" s="153"/>
      <c r="AH3061" s="153"/>
      <c r="AI3061" t="s">
        <v>201</v>
      </c>
      <c r="AJ3061" t="s">
        <v>800</v>
      </c>
      <c r="AK3061" s="9" t="str">
        <f>VLOOKUP(Y3061,zdroj!D:AJ,33,0)</f>
        <v>katC</v>
      </c>
    </row>
    <row r="3062" spans="8:37" x14ac:dyDescent="0.25">
      <c r="H3062" s="8"/>
      <c r="I3062" s="8"/>
      <c r="N3062" s="23"/>
      <c r="O3062" s="24"/>
      <c r="P3062" s="19"/>
      <c r="Q3062" s="19"/>
      <c r="R3062" s="19"/>
      <c r="U3062" s="27"/>
      <c r="Y3062" s="9" t="s">
        <v>526</v>
      </c>
      <c r="Z3062" s="9" t="s">
        <v>462</v>
      </c>
      <c r="AA3062" s="9" t="s">
        <v>199</v>
      </c>
      <c r="AB3062" s="9">
        <v>7991380</v>
      </c>
      <c r="AC3062" s="9" t="s">
        <v>3844</v>
      </c>
      <c r="AD3062" s="9" t="s">
        <v>800</v>
      </c>
      <c r="AE3062" s="5">
        <f t="shared" si="116"/>
        <v>0</v>
      </c>
      <c r="AF3062" s="5" t="str">
        <f t="shared" si="117"/>
        <v>Pokryto</v>
      </c>
      <c r="AG3062" s="153"/>
      <c r="AH3062" s="153"/>
      <c r="AI3062" t="s">
        <v>201</v>
      </c>
      <c r="AJ3062" t="s">
        <v>800</v>
      </c>
      <c r="AK3062" s="9" t="str">
        <f>VLOOKUP(Y3062,zdroj!D:AJ,33,0)</f>
        <v>katC</v>
      </c>
    </row>
    <row r="3063" spans="8:37" x14ac:dyDescent="0.25">
      <c r="H3063" s="8"/>
      <c r="I3063" s="8"/>
      <c r="N3063" s="23"/>
      <c r="O3063" s="24"/>
      <c r="P3063" s="19"/>
      <c r="Q3063" s="19"/>
      <c r="R3063" s="19"/>
      <c r="U3063" s="27"/>
      <c r="Y3063" s="9" t="s">
        <v>526</v>
      </c>
      <c r="Z3063" s="9" t="s">
        <v>462</v>
      </c>
      <c r="AA3063" s="9" t="s">
        <v>199</v>
      </c>
      <c r="AB3063" s="9">
        <v>7991398</v>
      </c>
      <c r="AC3063" s="9" t="s">
        <v>3845</v>
      </c>
      <c r="AD3063" s="9" t="s">
        <v>226</v>
      </c>
      <c r="AE3063" s="5">
        <f t="shared" si="116"/>
        <v>0</v>
      </c>
      <c r="AF3063" s="5" t="str">
        <f t="shared" si="117"/>
        <v>katC</v>
      </c>
      <c r="AG3063" s="153"/>
      <c r="AH3063" s="153"/>
      <c r="AI3063" t="s">
        <v>17879</v>
      </c>
      <c r="AJ3063" t="s">
        <v>17878</v>
      </c>
      <c r="AK3063" s="9" t="str">
        <f>VLOOKUP(Y3063,zdroj!D:AJ,33,0)</f>
        <v>katC</v>
      </c>
    </row>
    <row r="3064" spans="8:37" x14ac:dyDescent="0.25">
      <c r="H3064" s="8"/>
      <c r="I3064" s="8"/>
      <c r="N3064" s="23"/>
      <c r="O3064" s="24"/>
      <c r="P3064" s="19"/>
      <c r="Q3064" s="19"/>
      <c r="R3064" s="19"/>
      <c r="U3064" s="27"/>
      <c r="Y3064" s="9" t="s">
        <v>526</v>
      </c>
      <c r="Z3064" s="9" t="s">
        <v>462</v>
      </c>
      <c r="AA3064" s="9" t="s">
        <v>199</v>
      </c>
      <c r="AB3064" s="9">
        <v>7991401</v>
      </c>
      <c r="AC3064" s="9" t="s">
        <v>3846</v>
      </c>
      <c r="AD3064" s="9" t="s">
        <v>800</v>
      </c>
      <c r="AE3064" s="5">
        <f t="shared" si="116"/>
        <v>0</v>
      </c>
      <c r="AF3064" s="5" t="str">
        <f t="shared" si="117"/>
        <v>Pokryto</v>
      </c>
      <c r="AG3064" s="153"/>
      <c r="AH3064" s="153"/>
      <c r="AI3064" t="s">
        <v>201</v>
      </c>
      <c r="AJ3064" t="s">
        <v>800</v>
      </c>
      <c r="AK3064" s="9" t="str">
        <f>VLOOKUP(Y3064,zdroj!D:AJ,33,0)</f>
        <v>katC</v>
      </c>
    </row>
    <row r="3065" spans="8:37" x14ac:dyDescent="0.25">
      <c r="H3065" s="8"/>
      <c r="I3065" s="8"/>
      <c r="N3065" s="23"/>
      <c r="O3065" s="24"/>
      <c r="P3065" s="19"/>
      <c r="Q3065" s="19"/>
      <c r="R3065" s="19"/>
      <c r="U3065" s="27"/>
      <c r="Y3065" s="9" t="s">
        <v>526</v>
      </c>
      <c r="Z3065" s="9" t="s">
        <v>462</v>
      </c>
      <c r="AA3065" s="9" t="s">
        <v>199</v>
      </c>
      <c r="AB3065" s="9">
        <v>7991410</v>
      </c>
      <c r="AC3065" s="9" t="s">
        <v>3847</v>
      </c>
      <c r="AD3065" s="9" t="s">
        <v>226</v>
      </c>
      <c r="AE3065" s="5">
        <f t="shared" si="116"/>
        <v>0</v>
      </c>
      <c r="AF3065" s="5" t="str">
        <f t="shared" si="117"/>
        <v>katC</v>
      </c>
      <c r="AG3065" s="153"/>
      <c r="AH3065" s="153"/>
      <c r="AI3065" t="s">
        <v>201</v>
      </c>
      <c r="AJ3065" t="s">
        <v>340</v>
      </c>
      <c r="AK3065" s="9" t="str">
        <f>VLOOKUP(Y3065,zdroj!D:AJ,33,0)</f>
        <v>katC</v>
      </c>
    </row>
    <row r="3066" spans="8:37" x14ac:dyDescent="0.25">
      <c r="H3066" s="8"/>
      <c r="I3066" s="8"/>
      <c r="N3066" s="23"/>
      <c r="O3066" s="24"/>
      <c r="P3066" s="19"/>
      <c r="Q3066" s="19"/>
      <c r="R3066" s="19"/>
      <c r="U3066" s="27"/>
      <c r="Y3066" s="9" t="s">
        <v>526</v>
      </c>
      <c r="Z3066" s="9" t="s">
        <v>462</v>
      </c>
      <c r="AA3066" s="9" t="s">
        <v>199</v>
      </c>
      <c r="AB3066" s="9">
        <v>7991428</v>
      </c>
      <c r="AC3066" s="9" t="s">
        <v>3848</v>
      </c>
      <c r="AD3066" s="9" t="s">
        <v>226</v>
      </c>
      <c r="AE3066" s="5">
        <f t="shared" si="116"/>
        <v>0</v>
      </c>
      <c r="AF3066" s="5" t="str">
        <f t="shared" si="117"/>
        <v>katC</v>
      </c>
      <c r="AG3066" s="153"/>
      <c r="AH3066" s="153"/>
      <c r="AI3066" t="s">
        <v>17879</v>
      </c>
      <c r="AJ3066" t="s">
        <v>17878</v>
      </c>
      <c r="AK3066" s="9" t="str">
        <f>VLOOKUP(Y3066,zdroj!D:AJ,33,0)</f>
        <v>katC</v>
      </c>
    </row>
    <row r="3067" spans="8:37" x14ac:dyDescent="0.25">
      <c r="H3067" s="8"/>
      <c r="I3067" s="8"/>
      <c r="N3067" s="23"/>
      <c r="O3067" s="24"/>
      <c r="P3067" s="19"/>
      <c r="Q3067" s="19"/>
      <c r="R3067" s="19"/>
      <c r="U3067" s="27"/>
      <c r="Y3067" s="9" t="s">
        <v>526</v>
      </c>
      <c r="Z3067" s="9" t="s">
        <v>462</v>
      </c>
      <c r="AA3067" s="9" t="s">
        <v>199</v>
      </c>
      <c r="AB3067" s="9">
        <v>7991436</v>
      </c>
      <c r="AC3067" s="9" t="s">
        <v>3849</v>
      </c>
      <c r="AD3067" s="9" t="s">
        <v>800</v>
      </c>
      <c r="AE3067" s="5">
        <f t="shared" si="116"/>
        <v>0</v>
      </c>
      <c r="AF3067" s="5" t="str">
        <f t="shared" si="117"/>
        <v>Pokryto</v>
      </c>
      <c r="AG3067" s="153"/>
      <c r="AH3067" s="153"/>
      <c r="AI3067" t="s">
        <v>201</v>
      </c>
      <c r="AJ3067" t="s">
        <v>800</v>
      </c>
      <c r="AK3067" s="9" t="str">
        <f>VLOOKUP(Y3067,zdroj!D:AJ,33,0)</f>
        <v>katC</v>
      </c>
    </row>
    <row r="3068" spans="8:37" x14ac:dyDescent="0.25">
      <c r="H3068" s="8"/>
      <c r="I3068" s="8"/>
      <c r="N3068" s="23"/>
      <c r="O3068" s="24"/>
      <c r="P3068" s="19"/>
      <c r="Q3068" s="19"/>
      <c r="R3068" s="19"/>
      <c r="U3068" s="27"/>
      <c r="Y3068" s="9" t="s">
        <v>526</v>
      </c>
      <c r="Z3068" s="9" t="s">
        <v>462</v>
      </c>
      <c r="AA3068" s="9" t="s">
        <v>199</v>
      </c>
      <c r="AB3068" s="9">
        <v>7991444</v>
      </c>
      <c r="AC3068" s="9" t="s">
        <v>3850</v>
      </c>
      <c r="AD3068" s="9" t="s">
        <v>800</v>
      </c>
      <c r="AE3068" s="5">
        <f t="shared" si="116"/>
        <v>0</v>
      </c>
      <c r="AF3068" s="5" t="str">
        <f t="shared" si="117"/>
        <v>Pokryto</v>
      </c>
      <c r="AG3068" s="153"/>
      <c r="AH3068" s="153"/>
      <c r="AI3068" t="s">
        <v>201</v>
      </c>
      <c r="AJ3068" t="s">
        <v>800</v>
      </c>
      <c r="AK3068" s="9" t="str">
        <f>VLOOKUP(Y3068,zdroj!D:AJ,33,0)</f>
        <v>katC</v>
      </c>
    </row>
    <row r="3069" spans="8:37" x14ac:dyDescent="0.25">
      <c r="H3069" s="8"/>
      <c r="I3069" s="8"/>
      <c r="N3069" s="23"/>
      <c r="O3069" s="24"/>
      <c r="P3069" s="19"/>
      <c r="Q3069" s="19"/>
      <c r="R3069" s="19"/>
      <c r="U3069" s="27"/>
      <c r="Y3069" s="9" t="s">
        <v>526</v>
      </c>
      <c r="Z3069" s="9" t="s">
        <v>462</v>
      </c>
      <c r="AA3069" s="9" t="s">
        <v>199</v>
      </c>
      <c r="AB3069" s="9">
        <v>7991452</v>
      </c>
      <c r="AC3069" s="9" t="s">
        <v>3851</v>
      </c>
      <c r="AD3069" s="9" t="s">
        <v>800</v>
      </c>
      <c r="AE3069" s="5">
        <f t="shared" si="116"/>
        <v>0</v>
      </c>
      <c r="AF3069" s="5" t="str">
        <f t="shared" si="117"/>
        <v>Pokryto</v>
      </c>
      <c r="AG3069" s="153"/>
      <c r="AH3069" s="153"/>
      <c r="AI3069" t="s">
        <v>201</v>
      </c>
      <c r="AJ3069" t="s">
        <v>800</v>
      </c>
      <c r="AK3069" s="9" t="str">
        <f>VLOOKUP(Y3069,zdroj!D:AJ,33,0)</f>
        <v>katC</v>
      </c>
    </row>
    <row r="3070" spans="8:37" x14ac:dyDescent="0.25">
      <c r="H3070" s="8"/>
      <c r="I3070" s="8"/>
      <c r="N3070" s="23"/>
      <c r="O3070" s="24"/>
      <c r="P3070" s="19"/>
      <c r="Q3070" s="19"/>
      <c r="R3070" s="19"/>
      <c r="U3070" s="27"/>
      <c r="Y3070" s="9" t="s">
        <v>526</v>
      </c>
      <c r="Z3070" s="9" t="s">
        <v>462</v>
      </c>
      <c r="AA3070" s="9" t="s">
        <v>199</v>
      </c>
      <c r="AB3070" s="9">
        <v>7991461</v>
      </c>
      <c r="AC3070" s="9" t="s">
        <v>3852</v>
      </c>
      <c r="AD3070" s="9" t="s">
        <v>800</v>
      </c>
      <c r="AE3070" s="5">
        <f t="shared" si="116"/>
        <v>0</v>
      </c>
      <c r="AF3070" s="5" t="str">
        <f t="shared" si="117"/>
        <v>Pokryto</v>
      </c>
      <c r="AG3070" s="153"/>
      <c r="AH3070" s="153"/>
      <c r="AI3070" t="s">
        <v>201</v>
      </c>
      <c r="AJ3070" t="s">
        <v>800</v>
      </c>
      <c r="AK3070" s="9" t="str">
        <f>VLOOKUP(Y3070,zdroj!D:AJ,33,0)</f>
        <v>katC</v>
      </c>
    </row>
    <row r="3071" spans="8:37" x14ac:dyDescent="0.25">
      <c r="H3071" s="8"/>
      <c r="I3071" s="8"/>
      <c r="N3071" s="23"/>
      <c r="O3071" s="24"/>
      <c r="P3071" s="19"/>
      <c r="Q3071" s="19"/>
      <c r="R3071" s="19"/>
      <c r="U3071" s="27"/>
      <c r="Y3071" s="9" t="s">
        <v>526</v>
      </c>
      <c r="Z3071" s="9" t="s">
        <v>462</v>
      </c>
      <c r="AA3071" s="9" t="s">
        <v>199</v>
      </c>
      <c r="AB3071" s="9">
        <v>7991479</v>
      </c>
      <c r="AC3071" s="9" t="s">
        <v>3853</v>
      </c>
      <c r="AD3071" s="9" t="s">
        <v>800</v>
      </c>
      <c r="AE3071" s="5">
        <f t="shared" si="116"/>
        <v>0</v>
      </c>
      <c r="AF3071" s="5" t="str">
        <f t="shared" si="117"/>
        <v>Pokryto</v>
      </c>
      <c r="AG3071" s="153"/>
      <c r="AH3071" s="153"/>
      <c r="AI3071" t="s">
        <v>201</v>
      </c>
      <c r="AJ3071" t="s">
        <v>800</v>
      </c>
      <c r="AK3071" s="9" t="str">
        <f>VLOOKUP(Y3071,zdroj!D:AJ,33,0)</f>
        <v>katC</v>
      </c>
    </row>
    <row r="3072" spans="8:37" x14ac:dyDescent="0.25">
      <c r="H3072" s="8"/>
      <c r="I3072" s="8"/>
      <c r="N3072" s="23"/>
      <c r="O3072" s="24"/>
      <c r="P3072" s="19"/>
      <c r="Q3072" s="19"/>
      <c r="R3072" s="19"/>
      <c r="U3072" s="27"/>
      <c r="Y3072" s="9" t="s">
        <v>526</v>
      </c>
      <c r="Z3072" s="9" t="s">
        <v>462</v>
      </c>
      <c r="AA3072" s="9" t="s">
        <v>199</v>
      </c>
      <c r="AB3072" s="9">
        <v>7991487</v>
      </c>
      <c r="AC3072" s="9" t="s">
        <v>3854</v>
      </c>
      <c r="AD3072" s="9" t="s">
        <v>800</v>
      </c>
      <c r="AE3072" s="5">
        <f t="shared" si="116"/>
        <v>0</v>
      </c>
      <c r="AF3072" s="5" t="str">
        <f t="shared" si="117"/>
        <v>Pokryto</v>
      </c>
      <c r="AG3072" s="153"/>
      <c r="AH3072" s="153"/>
      <c r="AI3072" t="s">
        <v>201</v>
      </c>
      <c r="AJ3072" t="s">
        <v>800</v>
      </c>
      <c r="AK3072" s="9" t="str">
        <f>VLOOKUP(Y3072,zdroj!D:AJ,33,0)</f>
        <v>katC</v>
      </c>
    </row>
    <row r="3073" spans="8:37" x14ac:dyDescent="0.25">
      <c r="H3073" s="8"/>
      <c r="I3073" s="8"/>
      <c r="N3073" s="23"/>
      <c r="O3073" s="24"/>
      <c r="P3073" s="19"/>
      <c r="Q3073" s="19"/>
      <c r="R3073" s="19"/>
      <c r="U3073" s="27"/>
      <c r="Y3073" s="9" t="s">
        <v>526</v>
      </c>
      <c r="Z3073" s="9" t="s">
        <v>462</v>
      </c>
      <c r="AA3073" s="9" t="s">
        <v>199</v>
      </c>
      <c r="AB3073" s="9">
        <v>7991053</v>
      </c>
      <c r="AC3073" s="9" t="s">
        <v>3855</v>
      </c>
      <c r="AD3073" s="9" t="s">
        <v>800</v>
      </c>
      <c r="AE3073" s="5">
        <f t="shared" si="116"/>
        <v>0</v>
      </c>
      <c r="AF3073" s="5" t="str">
        <f t="shared" si="117"/>
        <v>Pokryto</v>
      </c>
      <c r="AG3073" s="153"/>
      <c r="AH3073" s="153"/>
      <c r="AI3073" t="s">
        <v>201</v>
      </c>
      <c r="AJ3073" t="s">
        <v>800</v>
      </c>
      <c r="AK3073" s="9" t="str">
        <f>VLOOKUP(Y3073,zdroj!D:AJ,33,0)</f>
        <v>katC</v>
      </c>
    </row>
    <row r="3074" spans="8:37" x14ac:dyDescent="0.25">
      <c r="H3074" s="8"/>
      <c r="I3074" s="8"/>
      <c r="N3074" s="23"/>
      <c r="O3074" s="24"/>
      <c r="P3074" s="19"/>
      <c r="Q3074" s="19"/>
      <c r="R3074" s="19"/>
      <c r="U3074" s="27"/>
      <c r="Y3074" s="9" t="s">
        <v>526</v>
      </c>
      <c r="Z3074" s="9" t="s">
        <v>462</v>
      </c>
      <c r="AA3074" s="9" t="s">
        <v>199</v>
      </c>
      <c r="AB3074" s="9">
        <v>7991495</v>
      </c>
      <c r="AC3074" s="9" t="s">
        <v>3856</v>
      </c>
      <c r="AD3074" s="9" t="s">
        <v>226</v>
      </c>
      <c r="AE3074" s="5">
        <f t="shared" si="116"/>
        <v>0</v>
      </c>
      <c r="AF3074" s="5" t="str">
        <f t="shared" si="117"/>
        <v>katC</v>
      </c>
      <c r="AG3074" s="153"/>
      <c r="AH3074" s="153"/>
      <c r="AI3074" t="s">
        <v>201</v>
      </c>
      <c r="AJ3074" t="s">
        <v>340</v>
      </c>
      <c r="AK3074" s="9" t="str">
        <f>VLOOKUP(Y3074,zdroj!D:AJ,33,0)</f>
        <v>katC</v>
      </c>
    </row>
    <row r="3075" spans="8:37" x14ac:dyDescent="0.25">
      <c r="H3075" s="8"/>
      <c r="I3075" s="8"/>
      <c r="N3075" s="23"/>
      <c r="O3075" s="24"/>
      <c r="P3075" s="19"/>
      <c r="Q3075" s="19"/>
      <c r="R3075" s="19"/>
      <c r="U3075" s="27"/>
      <c r="Y3075" s="9" t="s">
        <v>526</v>
      </c>
      <c r="Z3075" s="9" t="s">
        <v>462</v>
      </c>
      <c r="AA3075" s="9" t="s">
        <v>199</v>
      </c>
      <c r="AB3075" s="9">
        <v>7991509</v>
      </c>
      <c r="AC3075" s="9" t="s">
        <v>3857</v>
      </c>
      <c r="AD3075" s="9" t="s">
        <v>800</v>
      </c>
      <c r="AE3075" s="5">
        <f t="shared" si="116"/>
        <v>0</v>
      </c>
      <c r="AF3075" s="5" t="str">
        <f t="shared" si="117"/>
        <v>Pokryto</v>
      </c>
      <c r="AG3075" s="153"/>
      <c r="AH3075" s="153"/>
      <c r="AI3075" t="s">
        <v>201</v>
      </c>
      <c r="AJ3075" t="s">
        <v>800</v>
      </c>
      <c r="AK3075" s="9" t="str">
        <f>VLOOKUP(Y3075,zdroj!D:AJ,33,0)</f>
        <v>katC</v>
      </c>
    </row>
    <row r="3076" spans="8:37" x14ac:dyDescent="0.25">
      <c r="H3076" s="8"/>
      <c r="I3076" s="8"/>
      <c r="N3076" s="23"/>
      <c r="O3076" s="24"/>
      <c r="P3076" s="19"/>
      <c r="Q3076" s="19"/>
      <c r="R3076" s="19"/>
      <c r="U3076" s="27"/>
      <c r="Y3076" s="9" t="s">
        <v>526</v>
      </c>
      <c r="Z3076" s="9" t="s">
        <v>462</v>
      </c>
      <c r="AA3076" s="9" t="s">
        <v>199</v>
      </c>
      <c r="AB3076" s="9">
        <v>7991517</v>
      </c>
      <c r="AC3076" s="9" t="s">
        <v>3858</v>
      </c>
      <c r="AD3076" s="9" t="s">
        <v>800</v>
      </c>
      <c r="AE3076" s="5">
        <f t="shared" si="116"/>
        <v>0</v>
      </c>
      <c r="AF3076" s="5" t="str">
        <f t="shared" si="117"/>
        <v>Pokryto</v>
      </c>
      <c r="AG3076" s="153"/>
      <c r="AH3076" s="153"/>
      <c r="AI3076" t="s">
        <v>201</v>
      </c>
      <c r="AJ3076" t="s">
        <v>800</v>
      </c>
      <c r="AK3076" s="9" t="str">
        <f>VLOOKUP(Y3076,zdroj!D:AJ,33,0)</f>
        <v>katC</v>
      </c>
    </row>
    <row r="3077" spans="8:37" x14ac:dyDescent="0.25">
      <c r="H3077" s="8"/>
      <c r="I3077" s="8"/>
      <c r="N3077" s="23"/>
      <c r="O3077" s="24"/>
      <c r="P3077" s="19"/>
      <c r="Q3077" s="19"/>
      <c r="R3077" s="19"/>
      <c r="U3077" s="27"/>
      <c r="Y3077" s="9" t="s">
        <v>526</v>
      </c>
      <c r="Z3077" s="9" t="s">
        <v>462</v>
      </c>
      <c r="AA3077" s="9" t="s">
        <v>199</v>
      </c>
      <c r="AB3077" s="9">
        <v>7991525</v>
      </c>
      <c r="AC3077" s="9" t="s">
        <v>3859</v>
      </c>
      <c r="AD3077" s="9" t="s">
        <v>800</v>
      </c>
      <c r="AE3077" s="5">
        <f t="shared" si="116"/>
        <v>0</v>
      </c>
      <c r="AF3077" s="5" t="str">
        <f t="shared" si="117"/>
        <v>Pokryto</v>
      </c>
      <c r="AG3077" s="153"/>
      <c r="AH3077" s="153"/>
      <c r="AI3077" t="s">
        <v>201</v>
      </c>
      <c r="AJ3077" t="s">
        <v>800</v>
      </c>
      <c r="AK3077" s="9" t="str">
        <f>VLOOKUP(Y3077,zdroj!D:AJ,33,0)</f>
        <v>katC</v>
      </c>
    </row>
    <row r="3078" spans="8:37" x14ac:dyDescent="0.25">
      <c r="H3078" s="8"/>
      <c r="I3078" s="8"/>
      <c r="N3078" s="23"/>
      <c r="O3078" s="24"/>
      <c r="P3078" s="19"/>
      <c r="Q3078" s="19"/>
      <c r="R3078" s="19"/>
      <c r="U3078" s="27"/>
      <c r="Y3078" s="9" t="s">
        <v>526</v>
      </c>
      <c r="Z3078" s="9" t="s">
        <v>462</v>
      </c>
      <c r="AA3078" s="9" t="s">
        <v>199</v>
      </c>
      <c r="AB3078" s="9">
        <v>7991533</v>
      </c>
      <c r="AC3078" s="9" t="s">
        <v>3860</v>
      </c>
      <c r="AD3078" s="9" t="s">
        <v>800</v>
      </c>
      <c r="AE3078" s="5">
        <f t="shared" si="116"/>
        <v>0</v>
      </c>
      <c r="AF3078" s="5" t="str">
        <f t="shared" si="117"/>
        <v>Pokryto</v>
      </c>
      <c r="AG3078" s="153"/>
      <c r="AH3078" s="153"/>
      <c r="AI3078" t="s">
        <v>201</v>
      </c>
      <c r="AJ3078" t="s">
        <v>800</v>
      </c>
      <c r="AK3078" s="9" t="str">
        <f>VLOOKUP(Y3078,zdroj!D:AJ,33,0)</f>
        <v>katC</v>
      </c>
    </row>
    <row r="3079" spans="8:37" x14ac:dyDescent="0.25">
      <c r="H3079" s="8"/>
      <c r="I3079" s="8"/>
      <c r="N3079" s="23"/>
      <c r="O3079" s="24"/>
      <c r="P3079" s="19"/>
      <c r="Q3079" s="19"/>
      <c r="R3079" s="19"/>
      <c r="U3079" s="27"/>
      <c r="Y3079" s="9" t="s">
        <v>526</v>
      </c>
      <c r="Z3079" s="9" t="s">
        <v>462</v>
      </c>
      <c r="AA3079" s="9" t="s">
        <v>199</v>
      </c>
      <c r="AB3079" s="9">
        <v>7991541</v>
      </c>
      <c r="AC3079" s="9" t="s">
        <v>3861</v>
      </c>
      <c r="AD3079" s="9" t="s">
        <v>226</v>
      </c>
      <c r="AE3079" s="5">
        <f t="shared" si="116"/>
        <v>0</v>
      </c>
      <c r="AF3079" s="5" t="str">
        <f t="shared" si="117"/>
        <v>katC</v>
      </c>
      <c r="AG3079" s="153"/>
      <c r="AH3079" s="153"/>
      <c r="AI3079" t="s">
        <v>17879</v>
      </c>
      <c r="AJ3079" t="s">
        <v>17878</v>
      </c>
      <c r="AK3079" s="9" t="str">
        <f>VLOOKUP(Y3079,zdroj!D:AJ,33,0)</f>
        <v>katC</v>
      </c>
    </row>
    <row r="3080" spans="8:37" x14ac:dyDescent="0.25">
      <c r="H3080" s="8"/>
      <c r="I3080" s="8"/>
      <c r="N3080" s="23"/>
      <c r="O3080" s="24"/>
      <c r="P3080" s="19"/>
      <c r="Q3080" s="19"/>
      <c r="R3080" s="19"/>
      <c r="U3080" s="27"/>
      <c r="Y3080" s="9" t="s">
        <v>526</v>
      </c>
      <c r="Z3080" s="9" t="s">
        <v>462</v>
      </c>
      <c r="AA3080" s="9" t="s">
        <v>199</v>
      </c>
      <c r="AB3080" s="9">
        <v>7991550</v>
      </c>
      <c r="AC3080" s="9" t="s">
        <v>3862</v>
      </c>
      <c r="AD3080" s="9" t="s">
        <v>800</v>
      </c>
      <c r="AE3080" s="5">
        <f t="shared" si="116"/>
        <v>0</v>
      </c>
      <c r="AF3080" s="5" t="str">
        <f t="shared" si="117"/>
        <v>Pokryto</v>
      </c>
      <c r="AG3080" s="153"/>
      <c r="AH3080" s="153"/>
      <c r="AI3080" t="s">
        <v>201</v>
      </c>
      <c r="AJ3080" t="s">
        <v>800</v>
      </c>
      <c r="AK3080" s="9" t="str">
        <f>VLOOKUP(Y3080,zdroj!D:AJ,33,0)</f>
        <v>katC</v>
      </c>
    </row>
    <row r="3081" spans="8:37" x14ac:dyDescent="0.25">
      <c r="H3081" s="8"/>
      <c r="I3081" s="8"/>
      <c r="N3081" s="23"/>
      <c r="O3081" s="24"/>
      <c r="P3081" s="19"/>
      <c r="Q3081" s="19"/>
      <c r="R3081" s="19"/>
      <c r="U3081" s="27"/>
      <c r="Y3081" s="9" t="s">
        <v>526</v>
      </c>
      <c r="Z3081" s="9" t="s">
        <v>462</v>
      </c>
      <c r="AA3081" s="9" t="s">
        <v>199</v>
      </c>
      <c r="AB3081" s="9">
        <v>7991568</v>
      </c>
      <c r="AC3081" s="9" t="s">
        <v>3863</v>
      </c>
      <c r="AD3081" s="9" t="s">
        <v>800</v>
      </c>
      <c r="AE3081" s="5">
        <f t="shared" si="116"/>
        <v>0</v>
      </c>
      <c r="AF3081" s="5" t="str">
        <f t="shared" si="117"/>
        <v>Pokryto</v>
      </c>
      <c r="AG3081" s="153"/>
      <c r="AH3081" s="153"/>
      <c r="AI3081" t="s">
        <v>201</v>
      </c>
      <c r="AJ3081" t="s">
        <v>800</v>
      </c>
      <c r="AK3081" s="9" t="str">
        <f>VLOOKUP(Y3081,zdroj!D:AJ,33,0)</f>
        <v>katC</v>
      </c>
    </row>
    <row r="3082" spans="8:37" x14ac:dyDescent="0.25">
      <c r="H3082" s="8"/>
      <c r="I3082" s="8"/>
      <c r="N3082" s="23"/>
      <c r="O3082" s="24"/>
      <c r="P3082" s="19"/>
      <c r="Q3082" s="19"/>
      <c r="R3082" s="19"/>
      <c r="U3082" s="27"/>
      <c r="Y3082" s="9" t="s">
        <v>526</v>
      </c>
      <c r="Z3082" s="9" t="s">
        <v>462</v>
      </c>
      <c r="AA3082" s="9" t="s">
        <v>199</v>
      </c>
      <c r="AB3082" s="9">
        <v>7991576</v>
      </c>
      <c r="AC3082" s="9" t="s">
        <v>3864</v>
      </c>
      <c r="AD3082" s="9" t="s">
        <v>800</v>
      </c>
      <c r="AE3082" s="5">
        <f t="shared" ref="AE3082:AE3145" si="118">VLOOKUP(Y3082,K:T,10,0)</f>
        <v>0</v>
      </c>
      <c r="AF3082" s="5" t="str">
        <f t="shared" ref="AF3082:AF3145" si="119">IF(AE3082="A",IF(AD3082="katA","katB",AD3082),AD3082)</f>
        <v>Pokryto</v>
      </c>
      <c r="AG3082" s="153"/>
      <c r="AH3082" s="153"/>
      <c r="AI3082" t="s">
        <v>201</v>
      </c>
      <c r="AJ3082" t="s">
        <v>800</v>
      </c>
      <c r="AK3082" s="9" t="str">
        <f>VLOOKUP(Y3082,zdroj!D:AJ,33,0)</f>
        <v>katC</v>
      </c>
    </row>
    <row r="3083" spans="8:37" x14ac:dyDescent="0.25">
      <c r="H3083" s="8"/>
      <c r="I3083" s="8"/>
      <c r="N3083" s="23"/>
      <c r="O3083" s="24"/>
      <c r="P3083" s="19"/>
      <c r="Q3083" s="19"/>
      <c r="R3083" s="19"/>
      <c r="U3083" s="27"/>
      <c r="Y3083" s="9" t="s">
        <v>526</v>
      </c>
      <c r="Z3083" s="9" t="s">
        <v>462</v>
      </c>
      <c r="AA3083" s="9" t="s">
        <v>199</v>
      </c>
      <c r="AB3083" s="9">
        <v>7991584</v>
      </c>
      <c r="AC3083" s="9" t="s">
        <v>3865</v>
      </c>
      <c r="AD3083" s="9" t="s">
        <v>800</v>
      </c>
      <c r="AE3083" s="5">
        <f t="shared" si="118"/>
        <v>0</v>
      </c>
      <c r="AF3083" s="5" t="str">
        <f t="shared" si="119"/>
        <v>Pokryto</v>
      </c>
      <c r="AG3083" s="153"/>
      <c r="AH3083" s="153"/>
      <c r="AI3083" t="s">
        <v>201</v>
      </c>
      <c r="AJ3083" t="s">
        <v>800</v>
      </c>
      <c r="AK3083" s="9" t="str">
        <f>VLOOKUP(Y3083,zdroj!D:AJ,33,0)</f>
        <v>katC</v>
      </c>
    </row>
    <row r="3084" spans="8:37" x14ac:dyDescent="0.25">
      <c r="H3084" s="8"/>
      <c r="I3084" s="8"/>
      <c r="N3084" s="23"/>
      <c r="O3084" s="24"/>
      <c r="P3084" s="19"/>
      <c r="Q3084" s="19"/>
      <c r="R3084" s="19"/>
      <c r="U3084" s="27"/>
      <c r="Y3084" s="9" t="s">
        <v>526</v>
      </c>
      <c r="Z3084" s="9" t="s">
        <v>462</v>
      </c>
      <c r="AA3084" s="9" t="s">
        <v>199</v>
      </c>
      <c r="AB3084" s="9">
        <v>7991061</v>
      </c>
      <c r="AC3084" s="9" t="s">
        <v>3866</v>
      </c>
      <c r="AD3084" s="9" t="s">
        <v>800</v>
      </c>
      <c r="AE3084" s="5">
        <f t="shared" si="118"/>
        <v>0</v>
      </c>
      <c r="AF3084" s="5" t="str">
        <f t="shared" si="119"/>
        <v>Pokryto</v>
      </c>
      <c r="AG3084" s="153"/>
      <c r="AH3084" s="153"/>
      <c r="AI3084" t="s">
        <v>201</v>
      </c>
      <c r="AJ3084" t="s">
        <v>800</v>
      </c>
      <c r="AK3084" s="9" t="str">
        <f>VLOOKUP(Y3084,zdroj!D:AJ,33,0)</f>
        <v>katC</v>
      </c>
    </row>
    <row r="3085" spans="8:37" x14ac:dyDescent="0.25">
      <c r="H3085" s="8"/>
      <c r="I3085" s="8"/>
      <c r="N3085" s="23"/>
      <c r="O3085" s="24"/>
      <c r="P3085" s="19"/>
      <c r="Q3085" s="19"/>
      <c r="R3085" s="19"/>
      <c r="U3085" s="27"/>
      <c r="Y3085" s="9" t="s">
        <v>526</v>
      </c>
      <c r="Z3085" s="9" t="s">
        <v>462</v>
      </c>
      <c r="AA3085" s="9" t="s">
        <v>199</v>
      </c>
      <c r="AB3085" s="9">
        <v>7991592</v>
      </c>
      <c r="AC3085" s="9" t="s">
        <v>3867</v>
      </c>
      <c r="AD3085" s="9" t="s">
        <v>800</v>
      </c>
      <c r="AE3085" s="5">
        <f t="shared" si="118"/>
        <v>0</v>
      </c>
      <c r="AF3085" s="5" t="str">
        <f t="shared" si="119"/>
        <v>Pokryto</v>
      </c>
      <c r="AG3085" s="153"/>
      <c r="AH3085" s="153"/>
      <c r="AI3085" t="s">
        <v>201</v>
      </c>
      <c r="AJ3085" t="s">
        <v>800</v>
      </c>
      <c r="AK3085" s="9" t="str">
        <f>VLOOKUP(Y3085,zdroj!D:AJ,33,0)</f>
        <v>katC</v>
      </c>
    </row>
    <row r="3086" spans="8:37" x14ac:dyDescent="0.25">
      <c r="H3086" s="8"/>
      <c r="I3086" s="8"/>
      <c r="N3086" s="23"/>
      <c r="O3086" s="24"/>
      <c r="P3086" s="19"/>
      <c r="Q3086" s="19"/>
      <c r="R3086" s="19"/>
      <c r="U3086" s="27"/>
      <c r="Y3086" s="9" t="s">
        <v>526</v>
      </c>
      <c r="Z3086" s="9" t="s">
        <v>462</v>
      </c>
      <c r="AA3086" s="9" t="s">
        <v>199</v>
      </c>
      <c r="AB3086" s="9">
        <v>7991606</v>
      </c>
      <c r="AC3086" s="9" t="s">
        <v>3868</v>
      </c>
      <c r="AD3086" s="9" t="s">
        <v>800</v>
      </c>
      <c r="AE3086" s="5">
        <f t="shared" si="118"/>
        <v>0</v>
      </c>
      <c r="AF3086" s="5" t="str">
        <f t="shared" si="119"/>
        <v>Pokryto</v>
      </c>
      <c r="AG3086" s="153"/>
      <c r="AH3086" s="153"/>
      <c r="AI3086" t="s">
        <v>201</v>
      </c>
      <c r="AJ3086" t="s">
        <v>800</v>
      </c>
      <c r="AK3086" s="9" t="str">
        <f>VLOOKUP(Y3086,zdroj!D:AJ,33,0)</f>
        <v>katC</v>
      </c>
    </row>
    <row r="3087" spans="8:37" x14ac:dyDescent="0.25">
      <c r="H3087" s="8"/>
      <c r="I3087" s="8"/>
      <c r="N3087" s="23"/>
      <c r="O3087" s="24"/>
      <c r="P3087" s="19"/>
      <c r="Q3087" s="19"/>
      <c r="R3087" s="19"/>
      <c r="U3087" s="27"/>
      <c r="Y3087" s="9" t="s">
        <v>526</v>
      </c>
      <c r="Z3087" s="9" t="s">
        <v>462</v>
      </c>
      <c r="AA3087" s="9" t="s">
        <v>199</v>
      </c>
      <c r="AB3087" s="9">
        <v>7991614</v>
      </c>
      <c r="AC3087" s="9" t="s">
        <v>3869</v>
      </c>
      <c r="AD3087" s="9" t="s">
        <v>800</v>
      </c>
      <c r="AE3087" s="5">
        <f t="shared" si="118"/>
        <v>0</v>
      </c>
      <c r="AF3087" s="5" t="str">
        <f t="shared" si="119"/>
        <v>Pokryto</v>
      </c>
      <c r="AG3087" s="153"/>
      <c r="AH3087" s="153"/>
      <c r="AI3087" t="s">
        <v>201</v>
      </c>
      <c r="AJ3087" t="s">
        <v>800</v>
      </c>
      <c r="AK3087" s="9" t="str">
        <f>VLOOKUP(Y3087,zdroj!D:AJ,33,0)</f>
        <v>katC</v>
      </c>
    </row>
    <row r="3088" spans="8:37" x14ac:dyDescent="0.25">
      <c r="H3088" s="8"/>
      <c r="I3088" s="8"/>
      <c r="N3088" s="23"/>
      <c r="O3088" s="24"/>
      <c r="P3088" s="19"/>
      <c r="Q3088" s="19"/>
      <c r="R3088" s="19"/>
      <c r="U3088" s="27"/>
      <c r="Y3088" s="9" t="s">
        <v>526</v>
      </c>
      <c r="Z3088" s="9" t="s">
        <v>462</v>
      </c>
      <c r="AA3088" s="9" t="s">
        <v>199</v>
      </c>
      <c r="AB3088" s="9">
        <v>7991622</v>
      </c>
      <c r="AC3088" s="9" t="s">
        <v>3870</v>
      </c>
      <c r="AD3088" s="9" t="s">
        <v>800</v>
      </c>
      <c r="AE3088" s="5">
        <f t="shared" si="118"/>
        <v>0</v>
      </c>
      <c r="AF3088" s="5" t="str">
        <f t="shared" si="119"/>
        <v>Pokryto</v>
      </c>
      <c r="AG3088" s="153"/>
      <c r="AH3088" s="153"/>
      <c r="AI3088" t="s">
        <v>201</v>
      </c>
      <c r="AJ3088" t="s">
        <v>800</v>
      </c>
      <c r="AK3088" s="9" t="str">
        <f>VLOOKUP(Y3088,zdroj!D:AJ,33,0)</f>
        <v>katC</v>
      </c>
    </row>
    <row r="3089" spans="8:37" x14ac:dyDescent="0.25">
      <c r="H3089" s="8"/>
      <c r="I3089" s="8"/>
      <c r="N3089" s="23"/>
      <c r="O3089" s="24"/>
      <c r="P3089" s="19"/>
      <c r="Q3089" s="19"/>
      <c r="R3089" s="19"/>
      <c r="U3089" s="27"/>
      <c r="Y3089" s="9" t="s">
        <v>526</v>
      </c>
      <c r="Z3089" s="9" t="s">
        <v>462</v>
      </c>
      <c r="AA3089" s="9" t="s">
        <v>199</v>
      </c>
      <c r="AB3089" s="9">
        <v>7991631</v>
      </c>
      <c r="AC3089" s="9" t="s">
        <v>3871</v>
      </c>
      <c r="AD3089" s="9" t="s">
        <v>226</v>
      </c>
      <c r="AE3089" s="5">
        <f t="shared" si="118"/>
        <v>0</v>
      </c>
      <c r="AF3089" s="5" t="str">
        <f t="shared" si="119"/>
        <v>katC</v>
      </c>
      <c r="AG3089" s="153"/>
      <c r="AH3089" s="153"/>
      <c r="AI3089" t="s">
        <v>201</v>
      </c>
      <c r="AJ3089" t="s">
        <v>340</v>
      </c>
      <c r="AK3089" s="9" t="str">
        <f>VLOOKUP(Y3089,zdroj!D:AJ,33,0)</f>
        <v>katC</v>
      </c>
    </row>
    <row r="3090" spans="8:37" x14ac:dyDescent="0.25">
      <c r="H3090" s="8"/>
      <c r="I3090" s="8"/>
      <c r="N3090" s="23"/>
      <c r="O3090" s="24"/>
      <c r="P3090" s="19"/>
      <c r="Q3090" s="19"/>
      <c r="R3090" s="19"/>
      <c r="U3090" s="27"/>
      <c r="Y3090" s="9" t="s">
        <v>526</v>
      </c>
      <c r="Z3090" s="9" t="s">
        <v>462</v>
      </c>
      <c r="AA3090" s="9" t="s">
        <v>199</v>
      </c>
      <c r="AB3090" s="9">
        <v>7991649</v>
      </c>
      <c r="AC3090" s="9" t="s">
        <v>3872</v>
      </c>
      <c r="AD3090" s="9" t="s">
        <v>800</v>
      </c>
      <c r="AE3090" s="5">
        <f t="shared" si="118"/>
        <v>0</v>
      </c>
      <c r="AF3090" s="5" t="str">
        <f t="shared" si="119"/>
        <v>Pokryto</v>
      </c>
      <c r="AG3090" s="153"/>
      <c r="AH3090" s="153"/>
      <c r="AI3090" t="s">
        <v>201</v>
      </c>
      <c r="AJ3090" t="s">
        <v>800</v>
      </c>
      <c r="AK3090" s="9" t="str">
        <f>VLOOKUP(Y3090,zdroj!D:AJ,33,0)</f>
        <v>katC</v>
      </c>
    </row>
    <row r="3091" spans="8:37" x14ac:dyDescent="0.25">
      <c r="H3091" s="8"/>
      <c r="I3091" s="8"/>
      <c r="N3091" s="23"/>
      <c r="O3091" s="24"/>
      <c r="P3091" s="19"/>
      <c r="Q3091" s="19"/>
      <c r="R3091" s="19"/>
      <c r="U3091" s="27"/>
      <c r="Y3091" s="9" t="s">
        <v>526</v>
      </c>
      <c r="Z3091" s="9" t="s">
        <v>462</v>
      </c>
      <c r="AA3091" s="9" t="s">
        <v>199</v>
      </c>
      <c r="AB3091" s="9">
        <v>7991665</v>
      </c>
      <c r="AC3091" s="9" t="s">
        <v>3873</v>
      </c>
      <c r="AD3091" s="9" t="s">
        <v>226</v>
      </c>
      <c r="AE3091" s="5">
        <f t="shared" si="118"/>
        <v>0</v>
      </c>
      <c r="AF3091" s="5" t="str">
        <f t="shared" si="119"/>
        <v>katC</v>
      </c>
      <c r="AG3091" s="153"/>
      <c r="AH3091" s="153"/>
      <c r="AI3091" t="s">
        <v>201</v>
      </c>
      <c r="AJ3091" t="s">
        <v>340</v>
      </c>
      <c r="AK3091" s="9" t="str">
        <f>VLOOKUP(Y3091,zdroj!D:AJ,33,0)</f>
        <v>katC</v>
      </c>
    </row>
    <row r="3092" spans="8:37" x14ac:dyDescent="0.25">
      <c r="H3092" s="8"/>
      <c r="I3092" s="8"/>
      <c r="N3092" s="23"/>
      <c r="O3092" s="24"/>
      <c r="P3092" s="19"/>
      <c r="Q3092" s="19"/>
      <c r="R3092" s="19"/>
      <c r="U3092" s="27"/>
      <c r="Y3092" s="9" t="s">
        <v>526</v>
      </c>
      <c r="Z3092" s="9" t="s">
        <v>462</v>
      </c>
      <c r="AA3092" s="9" t="s">
        <v>199</v>
      </c>
      <c r="AB3092" s="9">
        <v>7991673</v>
      </c>
      <c r="AC3092" s="9" t="s">
        <v>3874</v>
      </c>
      <c r="AD3092" s="9" t="s">
        <v>800</v>
      </c>
      <c r="AE3092" s="5">
        <f t="shared" si="118"/>
        <v>0</v>
      </c>
      <c r="AF3092" s="5" t="str">
        <f t="shared" si="119"/>
        <v>Pokryto</v>
      </c>
      <c r="AG3092" s="153"/>
      <c r="AH3092" s="153"/>
      <c r="AI3092" t="s">
        <v>201</v>
      </c>
      <c r="AJ3092" t="s">
        <v>800</v>
      </c>
      <c r="AK3092" s="9" t="str">
        <f>VLOOKUP(Y3092,zdroj!D:AJ,33,0)</f>
        <v>katC</v>
      </c>
    </row>
    <row r="3093" spans="8:37" x14ac:dyDescent="0.25">
      <c r="H3093" s="8"/>
      <c r="I3093" s="8"/>
      <c r="N3093" s="23"/>
      <c r="O3093" s="24"/>
      <c r="P3093" s="19"/>
      <c r="Q3093" s="19"/>
      <c r="R3093" s="19"/>
      <c r="U3093" s="27"/>
      <c r="Y3093" s="9" t="s">
        <v>526</v>
      </c>
      <c r="Z3093" s="9" t="s">
        <v>462</v>
      </c>
      <c r="AA3093" s="9" t="s">
        <v>199</v>
      </c>
      <c r="AB3093" s="9">
        <v>7991681</v>
      </c>
      <c r="AC3093" s="9" t="s">
        <v>3875</v>
      </c>
      <c r="AD3093" s="9" t="s">
        <v>226</v>
      </c>
      <c r="AE3093" s="5">
        <f t="shared" si="118"/>
        <v>0</v>
      </c>
      <c r="AF3093" s="5" t="str">
        <f t="shared" si="119"/>
        <v>katC</v>
      </c>
      <c r="AG3093" s="153"/>
      <c r="AH3093" s="153"/>
      <c r="AI3093" t="s">
        <v>201</v>
      </c>
      <c r="AJ3093" t="s">
        <v>340</v>
      </c>
      <c r="AK3093" s="9" t="str">
        <f>VLOOKUP(Y3093,zdroj!D:AJ,33,0)</f>
        <v>katC</v>
      </c>
    </row>
    <row r="3094" spans="8:37" x14ac:dyDescent="0.25">
      <c r="H3094" s="8"/>
      <c r="I3094" s="8"/>
      <c r="N3094" s="23"/>
      <c r="O3094" s="24"/>
      <c r="P3094" s="19"/>
      <c r="Q3094" s="19"/>
      <c r="R3094" s="19"/>
      <c r="U3094" s="27"/>
      <c r="Y3094" s="9" t="s">
        <v>526</v>
      </c>
      <c r="Z3094" s="9" t="s">
        <v>462</v>
      </c>
      <c r="AA3094" s="9" t="s">
        <v>199</v>
      </c>
      <c r="AB3094" s="9">
        <v>7991070</v>
      </c>
      <c r="AC3094" s="9" t="s">
        <v>3876</v>
      </c>
      <c r="AD3094" s="9" t="s">
        <v>800</v>
      </c>
      <c r="AE3094" s="5">
        <f t="shared" si="118"/>
        <v>0</v>
      </c>
      <c r="AF3094" s="5" t="str">
        <f t="shared" si="119"/>
        <v>Pokryto</v>
      </c>
      <c r="AG3094" s="153"/>
      <c r="AH3094" s="153"/>
      <c r="AI3094" t="s">
        <v>201</v>
      </c>
      <c r="AJ3094" t="s">
        <v>800</v>
      </c>
      <c r="AK3094" s="9" t="str">
        <f>VLOOKUP(Y3094,zdroj!D:AJ,33,0)</f>
        <v>katC</v>
      </c>
    </row>
    <row r="3095" spans="8:37" x14ac:dyDescent="0.25">
      <c r="H3095" s="8"/>
      <c r="I3095" s="8"/>
      <c r="N3095" s="23"/>
      <c r="O3095" s="24"/>
      <c r="P3095" s="19"/>
      <c r="Q3095" s="19"/>
      <c r="R3095" s="19"/>
      <c r="U3095" s="27"/>
      <c r="Y3095" s="9" t="s">
        <v>526</v>
      </c>
      <c r="Z3095" s="9" t="s">
        <v>462</v>
      </c>
      <c r="AA3095" s="9" t="s">
        <v>199</v>
      </c>
      <c r="AB3095" s="9">
        <v>7991690</v>
      </c>
      <c r="AC3095" s="9" t="s">
        <v>3877</v>
      </c>
      <c r="AD3095" s="9" t="s">
        <v>800</v>
      </c>
      <c r="AE3095" s="5">
        <f t="shared" si="118"/>
        <v>0</v>
      </c>
      <c r="AF3095" s="5" t="str">
        <f t="shared" si="119"/>
        <v>Pokryto</v>
      </c>
      <c r="AG3095" s="153"/>
      <c r="AH3095" s="153"/>
      <c r="AI3095" t="s">
        <v>201</v>
      </c>
      <c r="AJ3095" t="s">
        <v>800</v>
      </c>
      <c r="AK3095" s="9" t="str">
        <f>VLOOKUP(Y3095,zdroj!D:AJ,33,0)</f>
        <v>katC</v>
      </c>
    </row>
    <row r="3096" spans="8:37" x14ac:dyDescent="0.25">
      <c r="H3096" s="8"/>
      <c r="I3096" s="8"/>
      <c r="N3096" s="23"/>
      <c r="O3096" s="24"/>
      <c r="P3096" s="19"/>
      <c r="Q3096" s="19"/>
      <c r="R3096" s="19"/>
      <c r="U3096" s="27"/>
      <c r="Y3096" s="9" t="s">
        <v>526</v>
      </c>
      <c r="Z3096" s="9" t="s">
        <v>462</v>
      </c>
      <c r="AA3096" s="9" t="s">
        <v>199</v>
      </c>
      <c r="AB3096" s="9">
        <v>25646737</v>
      </c>
      <c r="AC3096" s="9" t="s">
        <v>3878</v>
      </c>
      <c r="AD3096" s="9" t="s">
        <v>226</v>
      </c>
      <c r="AE3096" s="5">
        <f t="shared" si="118"/>
        <v>0</v>
      </c>
      <c r="AF3096" s="5" t="str">
        <f t="shared" si="119"/>
        <v>katC</v>
      </c>
      <c r="AG3096" s="153"/>
      <c r="AH3096" s="153"/>
      <c r="AI3096" t="s">
        <v>17883</v>
      </c>
      <c r="AJ3096" t="s">
        <v>17878</v>
      </c>
      <c r="AK3096" s="9" t="str">
        <f>VLOOKUP(Y3096,zdroj!D:AJ,33,0)</f>
        <v>katC</v>
      </c>
    </row>
    <row r="3097" spans="8:37" x14ac:dyDescent="0.25">
      <c r="H3097" s="8"/>
      <c r="I3097" s="8"/>
      <c r="N3097" s="23"/>
      <c r="O3097" s="24"/>
      <c r="P3097" s="19"/>
      <c r="Q3097" s="19"/>
      <c r="R3097" s="19"/>
      <c r="U3097" s="27"/>
      <c r="Y3097" s="9" t="s">
        <v>526</v>
      </c>
      <c r="Z3097" s="9" t="s">
        <v>462</v>
      </c>
      <c r="AA3097" s="9" t="s">
        <v>199</v>
      </c>
      <c r="AB3097" s="9">
        <v>7991703</v>
      </c>
      <c r="AC3097" s="9" t="s">
        <v>3879</v>
      </c>
      <c r="AD3097" s="9" t="s">
        <v>800</v>
      </c>
      <c r="AE3097" s="5">
        <f t="shared" si="118"/>
        <v>0</v>
      </c>
      <c r="AF3097" s="5" t="str">
        <f t="shared" si="119"/>
        <v>Pokryto</v>
      </c>
      <c r="AG3097" s="153"/>
      <c r="AH3097" s="153"/>
      <c r="AI3097" t="s">
        <v>201</v>
      </c>
      <c r="AJ3097" t="s">
        <v>800</v>
      </c>
      <c r="AK3097" s="9" t="str">
        <f>VLOOKUP(Y3097,zdroj!D:AJ,33,0)</f>
        <v>katC</v>
      </c>
    </row>
    <row r="3098" spans="8:37" x14ac:dyDescent="0.25">
      <c r="H3098" s="8"/>
      <c r="I3098" s="8"/>
      <c r="N3098" s="23"/>
      <c r="O3098" s="24"/>
      <c r="P3098" s="19"/>
      <c r="Q3098" s="19"/>
      <c r="R3098" s="19"/>
      <c r="U3098" s="27"/>
      <c r="Y3098" s="9" t="s">
        <v>526</v>
      </c>
      <c r="Z3098" s="9" t="s">
        <v>462</v>
      </c>
      <c r="AA3098" s="9" t="s">
        <v>199</v>
      </c>
      <c r="AB3098" s="9">
        <v>7991711</v>
      </c>
      <c r="AC3098" s="9" t="s">
        <v>3880</v>
      </c>
      <c r="AD3098" s="9" t="s">
        <v>800</v>
      </c>
      <c r="AE3098" s="5">
        <f t="shared" si="118"/>
        <v>0</v>
      </c>
      <c r="AF3098" s="5" t="str">
        <f t="shared" si="119"/>
        <v>Pokryto</v>
      </c>
      <c r="AG3098" s="153"/>
      <c r="AH3098" s="153"/>
      <c r="AI3098" t="s">
        <v>201</v>
      </c>
      <c r="AJ3098" t="s">
        <v>800</v>
      </c>
      <c r="AK3098" s="9" t="str">
        <f>VLOOKUP(Y3098,zdroj!D:AJ,33,0)</f>
        <v>katC</v>
      </c>
    </row>
    <row r="3099" spans="8:37" x14ac:dyDescent="0.25">
      <c r="H3099" s="8"/>
      <c r="I3099" s="8"/>
      <c r="N3099" s="23"/>
      <c r="O3099" s="24"/>
      <c r="P3099" s="19"/>
      <c r="Q3099" s="19"/>
      <c r="R3099" s="19"/>
      <c r="U3099" s="27"/>
      <c r="Y3099" s="9" t="s">
        <v>526</v>
      </c>
      <c r="Z3099" s="9" t="s">
        <v>462</v>
      </c>
      <c r="AA3099" s="9" t="s">
        <v>199</v>
      </c>
      <c r="AB3099" s="9">
        <v>7991720</v>
      </c>
      <c r="AC3099" s="9" t="s">
        <v>3881</v>
      </c>
      <c r="AD3099" s="9" t="s">
        <v>800</v>
      </c>
      <c r="AE3099" s="5">
        <f t="shared" si="118"/>
        <v>0</v>
      </c>
      <c r="AF3099" s="5" t="str">
        <f t="shared" si="119"/>
        <v>Pokryto</v>
      </c>
      <c r="AG3099" s="153"/>
      <c r="AH3099" s="153"/>
      <c r="AI3099" t="s">
        <v>201</v>
      </c>
      <c r="AJ3099" t="s">
        <v>800</v>
      </c>
      <c r="AK3099" s="9" t="str">
        <f>VLOOKUP(Y3099,zdroj!D:AJ,33,0)</f>
        <v>katC</v>
      </c>
    </row>
    <row r="3100" spans="8:37" x14ac:dyDescent="0.25">
      <c r="H3100" s="8"/>
      <c r="I3100" s="8"/>
      <c r="N3100" s="23"/>
      <c r="O3100" s="24"/>
      <c r="P3100" s="19"/>
      <c r="Q3100" s="19"/>
      <c r="R3100" s="19"/>
      <c r="U3100" s="27"/>
      <c r="Y3100" s="9" t="s">
        <v>526</v>
      </c>
      <c r="Z3100" s="9" t="s">
        <v>462</v>
      </c>
      <c r="AA3100" s="9" t="s">
        <v>199</v>
      </c>
      <c r="AB3100" s="9">
        <v>26007363</v>
      </c>
      <c r="AC3100" s="9" t="s">
        <v>3882</v>
      </c>
      <c r="AD3100" s="9" t="s">
        <v>226</v>
      </c>
      <c r="AE3100" s="5">
        <f t="shared" si="118"/>
        <v>0</v>
      </c>
      <c r="AF3100" s="5" t="str">
        <f t="shared" si="119"/>
        <v>katC</v>
      </c>
      <c r="AG3100" s="153"/>
      <c r="AH3100" s="153"/>
      <c r="AI3100" t="s">
        <v>201</v>
      </c>
      <c r="AJ3100" t="s">
        <v>340</v>
      </c>
      <c r="AK3100" s="9" t="str">
        <f>VLOOKUP(Y3100,zdroj!D:AJ,33,0)</f>
        <v>katC</v>
      </c>
    </row>
    <row r="3101" spans="8:37" x14ac:dyDescent="0.25">
      <c r="H3101" s="8"/>
      <c r="I3101" s="8"/>
      <c r="N3101" s="23"/>
      <c r="O3101" s="24"/>
      <c r="P3101" s="19"/>
      <c r="Q3101" s="19"/>
      <c r="R3101" s="19"/>
      <c r="U3101" s="27"/>
      <c r="Y3101" s="9" t="s">
        <v>526</v>
      </c>
      <c r="Z3101" s="9" t="s">
        <v>462</v>
      </c>
      <c r="AA3101" s="9" t="s">
        <v>199</v>
      </c>
      <c r="AB3101" s="9">
        <v>7991738</v>
      </c>
      <c r="AC3101" s="9" t="s">
        <v>3883</v>
      </c>
      <c r="AD3101" s="9" t="s">
        <v>226</v>
      </c>
      <c r="AE3101" s="5">
        <f t="shared" si="118"/>
        <v>0</v>
      </c>
      <c r="AF3101" s="5" t="str">
        <f t="shared" si="119"/>
        <v>katC</v>
      </c>
      <c r="AG3101" s="153"/>
      <c r="AH3101" s="153"/>
      <c r="AI3101" t="s">
        <v>17879</v>
      </c>
      <c r="AJ3101" t="s">
        <v>17878</v>
      </c>
      <c r="AK3101" s="9" t="str">
        <f>VLOOKUP(Y3101,zdroj!D:AJ,33,0)</f>
        <v>katC</v>
      </c>
    </row>
    <row r="3102" spans="8:37" x14ac:dyDescent="0.25">
      <c r="H3102" s="8"/>
      <c r="I3102" s="8"/>
      <c r="N3102" s="23"/>
      <c r="O3102" s="24"/>
      <c r="P3102" s="19"/>
      <c r="Q3102" s="19"/>
      <c r="R3102" s="19"/>
      <c r="U3102" s="27"/>
      <c r="Y3102" s="9" t="s">
        <v>526</v>
      </c>
      <c r="Z3102" s="9" t="s">
        <v>462</v>
      </c>
      <c r="AA3102" s="9" t="s">
        <v>199</v>
      </c>
      <c r="AB3102" s="9">
        <v>7991746</v>
      </c>
      <c r="AC3102" s="9" t="s">
        <v>3884</v>
      </c>
      <c r="AD3102" s="9" t="s">
        <v>800</v>
      </c>
      <c r="AE3102" s="5">
        <f t="shared" si="118"/>
        <v>0</v>
      </c>
      <c r="AF3102" s="5" t="str">
        <f t="shared" si="119"/>
        <v>Pokryto</v>
      </c>
      <c r="AG3102" s="153"/>
      <c r="AH3102" s="153"/>
      <c r="AI3102" t="s">
        <v>201</v>
      </c>
      <c r="AJ3102" t="s">
        <v>800</v>
      </c>
      <c r="AK3102" s="9" t="str">
        <f>VLOOKUP(Y3102,zdroj!D:AJ,33,0)</f>
        <v>katC</v>
      </c>
    </row>
    <row r="3103" spans="8:37" x14ac:dyDescent="0.25">
      <c r="H3103" s="8"/>
      <c r="I3103" s="8"/>
      <c r="N3103" s="23"/>
      <c r="O3103" s="24"/>
      <c r="P3103" s="19"/>
      <c r="Q3103" s="19"/>
      <c r="R3103" s="19"/>
      <c r="U3103" s="27"/>
      <c r="Y3103" s="9" t="s">
        <v>526</v>
      </c>
      <c r="Z3103" s="9" t="s">
        <v>462</v>
      </c>
      <c r="AA3103" s="9" t="s">
        <v>199</v>
      </c>
      <c r="AB3103" s="9">
        <v>26110792</v>
      </c>
      <c r="AC3103" s="9" t="s">
        <v>3885</v>
      </c>
      <c r="AD3103" s="9" t="s">
        <v>800</v>
      </c>
      <c r="AE3103" s="5">
        <f t="shared" si="118"/>
        <v>0</v>
      </c>
      <c r="AF3103" s="5" t="str">
        <f t="shared" si="119"/>
        <v>Pokryto</v>
      </c>
      <c r="AG3103" s="153"/>
      <c r="AH3103" s="153"/>
      <c r="AI3103" t="s">
        <v>201</v>
      </c>
      <c r="AJ3103" t="s">
        <v>800</v>
      </c>
      <c r="AK3103" s="9" t="str">
        <f>VLOOKUP(Y3103,zdroj!D:AJ,33,0)</f>
        <v>katC</v>
      </c>
    </row>
    <row r="3104" spans="8:37" x14ac:dyDescent="0.25">
      <c r="H3104" s="8"/>
      <c r="I3104" s="8"/>
      <c r="N3104" s="23"/>
      <c r="O3104" s="24"/>
      <c r="P3104" s="19"/>
      <c r="Q3104" s="19"/>
      <c r="R3104" s="19"/>
      <c r="U3104" s="27"/>
      <c r="Y3104" s="9" t="s">
        <v>526</v>
      </c>
      <c r="Z3104" s="9" t="s">
        <v>462</v>
      </c>
      <c r="AA3104" s="9" t="s">
        <v>199</v>
      </c>
      <c r="AB3104" s="9">
        <v>7991754</v>
      </c>
      <c r="AC3104" s="9" t="s">
        <v>3886</v>
      </c>
      <c r="AD3104" s="9" t="s">
        <v>800</v>
      </c>
      <c r="AE3104" s="5">
        <f t="shared" si="118"/>
        <v>0</v>
      </c>
      <c r="AF3104" s="5" t="str">
        <f t="shared" si="119"/>
        <v>Pokryto</v>
      </c>
      <c r="AG3104" s="153"/>
      <c r="AH3104" s="153"/>
      <c r="AI3104" t="s">
        <v>201</v>
      </c>
      <c r="AJ3104" t="s">
        <v>800</v>
      </c>
      <c r="AK3104" s="9" t="str">
        <f>VLOOKUP(Y3104,zdroj!D:AJ,33,0)</f>
        <v>katC</v>
      </c>
    </row>
    <row r="3105" spans="8:37" x14ac:dyDescent="0.25">
      <c r="H3105" s="8"/>
      <c r="I3105" s="8"/>
      <c r="N3105" s="23"/>
      <c r="O3105" s="24"/>
      <c r="P3105" s="19"/>
      <c r="Q3105" s="19"/>
      <c r="R3105" s="19"/>
      <c r="U3105" s="27"/>
      <c r="Y3105" s="9" t="s">
        <v>526</v>
      </c>
      <c r="Z3105" s="9" t="s">
        <v>462</v>
      </c>
      <c r="AA3105" s="9" t="s">
        <v>199</v>
      </c>
      <c r="AB3105" s="9">
        <v>7991088</v>
      </c>
      <c r="AC3105" s="9" t="s">
        <v>3887</v>
      </c>
      <c r="AD3105" s="9" t="s">
        <v>800</v>
      </c>
      <c r="AE3105" s="5">
        <f t="shared" si="118"/>
        <v>0</v>
      </c>
      <c r="AF3105" s="5" t="str">
        <f t="shared" si="119"/>
        <v>Pokryto</v>
      </c>
      <c r="AG3105" s="153"/>
      <c r="AH3105" s="153"/>
      <c r="AI3105" t="s">
        <v>201</v>
      </c>
      <c r="AJ3105" t="s">
        <v>800</v>
      </c>
      <c r="AK3105" s="9" t="str">
        <f>VLOOKUP(Y3105,zdroj!D:AJ,33,0)</f>
        <v>katC</v>
      </c>
    </row>
    <row r="3106" spans="8:37" x14ac:dyDescent="0.25">
      <c r="H3106" s="8"/>
      <c r="I3106" s="8"/>
      <c r="N3106" s="23"/>
      <c r="O3106" s="24"/>
      <c r="P3106" s="19"/>
      <c r="Q3106" s="19"/>
      <c r="R3106" s="19"/>
      <c r="U3106" s="27"/>
      <c r="Y3106" s="9" t="s">
        <v>526</v>
      </c>
      <c r="Z3106" s="9" t="s">
        <v>462</v>
      </c>
      <c r="AA3106" s="9" t="s">
        <v>199</v>
      </c>
      <c r="AB3106" s="9">
        <v>7991762</v>
      </c>
      <c r="AC3106" s="9" t="s">
        <v>3888</v>
      </c>
      <c r="AD3106" s="9" t="s">
        <v>800</v>
      </c>
      <c r="AE3106" s="5">
        <f t="shared" si="118"/>
        <v>0</v>
      </c>
      <c r="AF3106" s="5" t="str">
        <f t="shared" si="119"/>
        <v>Pokryto</v>
      </c>
      <c r="AG3106" s="153"/>
      <c r="AH3106" s="153"/>
      <c r="AI3106" t="s">
        <v>201</v>
      </c>
      <c r="AJ3106" t="s">
        <v>800</v>
      </c>
      <c r="AK3106" s="9" t="str">
        <f>VLOOKUP(Y3106,zdroj!D:AJ,33,0)</f>
        <v>katC</v>
      </c>
    </row>
    <row r="3107" spans="8:37" x14ac:dyDescent="0.25">
      <c r="H3107" s="8"/>
      <c r="I3107" s="8"/>
      <c r="N3107" s="23"/>
      <c r="O3107" s="24"/>
      <c r="P3107" s="19"/>
      <c r="Q3107" s="19"/>
      <c r="R3107" s="19"/>
      <c r="U3107" s="27"/>
      <c r="Y3107" s="9" t="s">
        <v>526</v>
      </c>
      <c r="Z3107" s="9" t="s">
        <v>462</v>
      </c>
      <c r="AA3107" s="9" t="s">
        <v>199</v>
      </c>
      <c r="AB3107" s="9">
        <v>7991771</v>
      </c>
      <c r="AC3107" s="9" t="s">
        <v>3889</v>
      </c>
      <c r="AD3107" s="9" t="s">
        <v>800</v>
      </c>
      <c r="AE3107" s="5">
        <f t="shared" si="118"/>
        <v>0</v>
      </c>
      <c r="AF3107" s="5" t="str">
        <f t="shared" si="119"/>
        <v>Pokryto</v>
      </c>
      <c r="AG3107" s="153"/>
      <c r="AH3107" s="153"/>
      <c r="AI3107" t="s">
        <v>201</v>
      </c>
      <c r="AJ3107" t="s">
        <v>800</v>
      </c>
      <c r="AK3107" s="9" t="str">
        <f>VLOOKUP(Y3107,zdroj!D:AJ,33,0)</f>
        <v>katC</v>
      </c>
    </row>
    <row r="3108" spans="8:37" x14ac:dyDescent="0.25">
      <c r="H3108" s="8"/>
      <c r="I3108" s="8"/>
      <c r="N3108" s="23"/>
      <c r="O3108" s="24"/>
      <c r="P3108" s="19"/>
      <c r="Q3108" s="19"/>
      <c r="R3108" s="19"/>
      <c r="U3108" s="27"/>
      <c r="Y3108" s="9" t="s">
        <v>526</v>
      </c>
      <c r="Z3108" s="9" t="s">
        <v>462</v>
      </c>
      <c r="AA3108" s="9" t="s">
        <v>199</v>
      </c>
      <c r="AB3108" s="9">
        <v>7991789</v>
      </c>
      <c r="AC3108" s="9" t="s">
        <v>3890</v>
      </c>
      <c r="AD3108" s="9" t="s">
        <v>800</v>
      </c>
      <c r="AE3108" s="5">
        <f t="shared" si="118"/>
        <v>0</v>
      </c>
      <c r="AF3108" s="5" t="str">
        <f t="shared" si="119"/>
        <v>Pokryto</v>
      </c>
      <c r="AG3108" s="153"/>
      <c r="AH3108" s="153"/>
      <c r="AI3108" t="s">
        <v>201</v>
      </c>
      <c r="AJ3108" t="s">
        <v>800</v>
      </c>
      <c r="AK3108" s="9" t="str">
        <f>VLOOKUP(Y3108,zdroj!D:AJ,33,0)</f>
        <v>katC</v>
      </c>
    </row>
    <row r="3109" spans="8:37" x14ac:dyDescent="0.25">
      <c r="H3109" s="8"/>
      <c r="I3109" s="8"/>
      <c r="N3109" s="23"/>
      <c r="O3109" s="24"/>
      <c r="P3109" s="19"/>
      <c r="Q3109" s="19"/>
      <c r="R3109" s="19"/>
      <c r="U3109" s="27"/>
      <c r="Y3109" s="9" t="s">
        <v>526</v>
      </c>
      <c r="Z3109" s="9" t="s">
        <v>462</v>
      </c>
      <c r="AA3109" s="9" t="s">
        <v>199</v>
      </c>
      <c r="AB3109" s="9">
        <v>7991797</v>
      </c>
      <c r="AC3109" s="9" t="s">
        <v>3891</v>
      </c>
      <c r="AD3109" s="9" t="s">
        <v>800</v>
      </c>
      <c r="AE3109" s="5">
        <f t="shared" si="118"/>
        <v>0</v>
      </c>
      <c r="AF3109" s="5" t="str">
        <f t="shared" si="119"/>
        <v>Pokryto</v>
      </c>
      <c r="AG3109" s="153"/>
      <c r="AH3109" s="153"/>
      <c r="AI3109" t="s">
        <v>201</v>
      </c>
      <c r="AJ3109" t="s">
        <v>800</v>
      </c>
      <c r="AK3109" s="9" t="str">
        <f>VLOOKUP(Y3109,zdroj!D:AJ,33,0)</f>
        <v>katC</v>
      </c>
    </row>
    <row r="3110" spans="8:37" x14ac:dyDescent="0.25">
      <c r="H3110" s="8"/>
      <c r="I3110" s="8"/>
      <c r="N3110" s="23"/>
      <c r="O3110" s="24"/>
      <c r="P3110" s="19"/>
      <c r="Q3110" s="19"/>
      <c r="R3110" s="19"/>
      <c r="U3110" s="27"/>
      <c r="Y3110" s="9" t="s">
        <v>526</v>
      </c>
      <c r="Z3110" s="9" t="s">
        <v>462</v>
      </c>
      <c r="AA3110" s="9" t="s">
        <v>199</v>
      </c>
      <c r="AB3110" s="9">
        <v>7991801</v>
      </c>
      <c r="AC3110" s="9" t="s">
        <v>3892</v>
      </c>
      <c r="AD3110" s="9" t="s">
        <v>800</v>
      </c>
      <c r="AE3110" s="5">
        <f t="shared" si="118"/>
        <v>0</v>
      </c>
      <c r="AF3110" s="5" t="str">
        <f t="shared" si="119"/>
        <v>Pokryto</v>
      </c>
      <c r="AG3110" s="153"/>
      <c r="AH3110" s="153"/>
      <c r="AI3110" t="s">
        <v>201</v>
      </c>
      <c r="AJ3110" t="s">
        <v>800</v>
      </c>
      <c r="AK3110" s="9" t="str">
        <f>VLOOKUP(Y3110,zdroj!D:AJ,33,0)</f>
        <v>katC</v>
      </c>
    </row>
    <row r="3111" spans="8:37" x14ac:dyDescent="0.25">
      <c r="H3111" s="8"/>
      <c r="I3111" s="8"/>
      <c r="N3111" s="23"/>
      <c r="O3111" s="24"/>
      <c r="P3111" s="19"/>
      <c r="Q3111" s="19"/>
      <c r="R3111" s="19"/>
      <c r="U3111" s="27"/>
      <c r="Y3111" s="9" t="s">
        <v>526</v>
      </c>
      <c r="Z3111" s="9" t="s">
        <v>462</v>
      </c>
      <c r="AA3111" s="9" t="s">
        <v>199</v>
      </c>
      <c r="AB3111" s="9">
        <v>25646745</v>
      </c>
      <c r="AC3111" s="9" t="s">
        <v>3893</v>
      </c>
      <c r="AD3111" s="9" t="s">
        <v>226</v>
      </c>
      <c r="AE3111" s="5">
        <f t="shared" si="118"/>
        <v>0</v>
      </c>
      <c r="AF3111" s="5" t="str">
        <f t="shared" si="119"/>
        <v>katC</v>
      </c>
      <c r="AG3111" s="153"/>
      <c r="AH3111" s="153"/>
      <c r="AI3111" t="s">
        <v>201</v>
      </c>
      <c r="AJ3111" t="s">
        <v>340</v>
      </c>
      <c r="AK3111" s="9" t="str">
        <f>VLOOKUP(Y3111,zdroj!D:AJ,33,0)</f>
        <v>katC</v>
      </c>
    </row>
    <row r="3112" spans="8:37" x14ac:dyDescent="0.25">
      <c r="H3112" s="8"/>
      <c r="I3112" s="8"/>
      <c r="N3112" s="23"/>
      <c r="O3112" s="24"/>
      <c r="P3112" s="19"/>
      <c r="Q3112" s="19"/>
      <c r="R3112" s="19"/>
      <c r="U3112" s="27"/>
      <c r="Y3112" s="9" t="s">
        <v>526</v>
      </c>
      <c r="Z3112" s="9" t="s">
        <v>462</v>
      </c>
      <c r="AA3112" s="9" t="s">
        <v>199</v>
      </c>
      <c r="AB3112" s="9">
        <v>7991819</v>
      </c>
      <c r="AC3112" s="9" t="s">
        <v>3894</v>
      </c>
      <c r="AD3112" s="9" t="s">
        <v>800</v>
      </c>
      <c r="AE3112" s="5">
        <f t="shared" si="118"/>
        <v>0</v>
      </c>
      <c r="AF3112" s="5" t="str">
        <f t="shared" si="119"/>
        <v>Pokryto</v>
      </c>
      <c r="AG3112" s="153"/>
      <c r="AH3112" s="153"/>
      <c r="AI3112" t="s">
        <v>201</v>
      </c>
      <c r="AJ3112" t="s">
        <v>800</v>
      </c>
      <c r="AK3112" s="9" t="str">
        <f>VLOOKUP(Y3112,zdroj!D:AJ,33,0)</f>
        <v>katC</v>
      </c>
    </row>
    <row r="3113" spans="8:37" x14ac:dyDescent="0.25">
      <c r="H3113" s="8"/>
      <c r="I3113" s="8"/>
      <c r="N3113" s="23"/>
      <c r="O3113" s="24"/>
      <c r="P3113" s="19"/>
      <c r="Q3113" s="19"/>
      <c r="R3113" s="19"/>
      <c r="U3113" s="27"/>
      <c r="Y3113" s="9" t="s">
        <v>526</v>
      </c>
      <c r="Z3113" s="9" t="s">
        <v>462</v>
      </c>
      <c r="AA3113" s="9" t="s">
        <v>199</v>
      </c>
      <c r="AB3113" s="9">
        <v>7991835</v>
      </c>
      <c r="AC3113" s="9" t="s">
        <v>3895</v>
      </c>
      <c r="AD3113" s="9" t="s">
        <v>800</v>
      </c>
      <c r="AE3113" s="5">
        <f t="shared" si="118"/>
        <v>0</v>
      </c>
      <c r="AF3113" s="5" t="str">
        <f t="shared" si="119"/>
        <v>Pokryto</v>
      </c>
      <c r="AG3113" s="153"/>
      <c r="AH3113" s="153"/>
      <c r="AI3113" t="s">
        <v>201</v>
      </c>
      <c r="AJ3113" t="s">
        <v>800</v>
      </c>
      <c r="AK3113" s="9" t="str">
        <f>VLOOKUP(Y3113,zdroj!D:AJ,33,0)</f>
        <v>katC</v>
      </c>
    </row>
    <row r="3114" spans="8:37" x14ac:dyDescent="0.25">
      <c r="H3114" s="8"/>
      <c r="I3114" s="8"/>
      <c r="N3114" s="23"/>
      <c r="O3114" s="24"/>
      <c r="P3114" s="19"/>
      <c r="Q3114" s="19"/>
      <c r="R3114" s="19"/>
      <c r="U3114" s="27"/>
      <c r="Y3114" s="9" t="s">
        <v>526</v>
      </c>
      <c r="Z3114" s="9" t="s">
        <v>462</v>
      </c>
      <c r="AA3114" s="9" t="s">
        <v>199</v>
      </c>
      <c r="AB3114" s="9">
        <v>7991843</v>
      </c>
      <c r="AC3114" s="9" t="s">
        <v>3896</v>
      </c>
      <c r="AD3114" s="9" t="s">
        <v>800</v>
      </c>
      <c r="AE3114" s="5">
        <f t="shared" si="118"/>
        <v>0</v>
      </c>
      <c r="AF3114" s="5" t="str">
        <f t="shared" si="119"/>
        <v>Pokryto</v>
      </c>
      <c r="AG3114" s="153"/>
      <c r="AH3114" s="153"/>
      <c r="AI3114" t="s">
        <v>201</v>
      </c>
      <c r="AJ3114" t="s">
        <v>800</v>
      </c>
      <c r="AK3114" s="9" t="str">
        <f>VLOOKUP(Y3114,zdroj!D:AJ,33,0)</f>
        <v>katC</v>
      </c>
    </row>
    <row r="3115" spans="8:37" x14ac:dyDescent="0.25">
      <c r="H3115" s="8"/>
      <c r="I3115" s="8"/>
      <c r="N3115" s="23"/>
      <c r="O3115" s="24"/>
      <c r="P3115" s="19"/>
      <c r="Q3115" s="19"/>
      <c r="R3115" s="19"/>
      <c r="U3115" s="27"/>
      <c r="Y3115" s="9" t="s">
        <v>526</v>
      </c>
      <c r="Z3115" s="9" t="s">
        <v>462</v>
      </c>
      <c r="AA3115" s="9" t="s">
        <v>199</v>
      </c>
      <c r="AB3115" s="9">
        <v>7991096</v>
      </c>
      <c r="AC3115" s="9" t="s">
        <v>3897</v>
      </c>
      <c r="AD3115" s="9" t="s">
        <v>800</v>
      </c>
      <c r="AE3115" s="5">
        <f t="shared" si="118"/>
        <v>0</v>
      </c>
      <c r="AF3115" s="5" t="str">
        <f t="shared" si="119"/>
        <v>Pokryto</v>
      </c>
      <c r="AG3115" s="153"/>
      <c r="AH3115" s="153"/>
      <c r="AI3115" t="s">
        <v>201</v>
      </c>
      <c r="AJ3115" t="s">
        <v>800</v>
      </c>
      <c r="AK3115" s="9" t="str">
        <f>VLOOKUP(Y3115,zdroj!D:AJ,33,0)</f>
        <v>katC</v>
      </c>
    </row>
    <row r="3116" spans="8:37" x14ac:dyDescent="0.25">
      <c r="H3116" s="8"/>
      <c r="I3116" s="8"/>
      <c r="N3116" s="23"/>
      <c r="O3116" s="24"/>
      <c r="P3116" s="19"/>
      <c r="Q3116" s="19"/>
      <c r="R3116" s="19"/>
      <c r="U3116" s="27"/>
      <c r="Y3116" s="9" t="s">
        <v>526</v>
      </c>
      <c r="Z3116" s="9" t="s">
        <v>462</v>
      </c>
      <c r="AA3116" s="9" t="s">
        <v>199</v>
      </c>
      <c r="AB3116" s="9">
        <v>7991851</v>
      </c>
      <c r="AC3116" s="9" t="s">
        <v>3898</v>
      </c>
      <c r="AD3116" s="9" t="s">
        <v>800</v>
      </c>
      <c r="AE3116" s="5">
        <f t="shared" si="118"/>
        <v>0</v>
      </c>
      <c r="AF3116" s="5" t="str">
        <f t="shared" si="119"/>
        <v>Pokryto</v>
      </c>
      <c r="AG3116" s="153"/>
      <c r="AH3116" s="153"/>
      <c r="AI3116" t="s">
        <v>201</v>
      </c>
      <c r="AJ3116" t="s">
        <v>800</v>
      </c>
      <c r="AK3116" s="9" t="str">
        <f>VLOOKUP(Y3116,zdroj!D:AJ,33,0)</f>
        <v>katC</v>
      </c>
    </row>
    <row r="3117" spans="8:37" x14ac:dyDescent="0.25">
      <c r="H3117" s="8"/>
      <c r="I3117" s="8"/>
      <c r="N3117" s="23"/>
      <c r="O3117" s="24"/>
      <c r="P3117" s="19"/>
      <c r="Q3117" s="19"/>
      <c r="R3117" s="19"/>
      <c r="U3117" s="27"/>
      <c r="Y3117" s="9" t="s">
        <v>526</v>
      </c>
      <c r="Z3117" s="9" t="s">
        <v>462</v>
      </c>
      <c r="AA3117" s="9" t="s">
        <v>199</v>
      </c>
      <c r="AB3117" s="9">
        <v>7991860</v>
      </c>
      <c r="AC3117" s="9" t="s">
        <v>3899</v>
      </c>
      <c r="AD3117" s="9" t="s">
        <v>800</v>
      </c>
      <c r="AE3117" s="5">
        <f t="shared" si="118"/>
        <v>0</v>
      </c>
      <c r="AF3117" s="5" t="str">
        <f t="shared" si="119"/>
        <v>Pokryto</v>
      </c>
      <c r="AG3117" s="153"/>
      <c r="AH3117" s="153"/>
      <c r="AI3117" t="s">
        <v>201</v>
      </c>
      <c r="AJ3117" t="s">
        <v>800</v>
      </c>
      <c r="AK3117" s="9" t="str">
        <f>VLOOKUP(Y3117,zdroj!D:AJ,33,0)</f>
        <v>katC</v>
      </c>
    </row>
    <row r="3118" spans="8:37" x14ac:dyDescent="0.25">
      <c r="H3118" s="8"/>
      <c r="I3118" s="8"/>
      <c r="N3118" s="23"/>
      <c r="O3118" s="24"/>
      <c r="P3118" s="19"/>
      <c r="Q3118" s="19"/>
      <c r="R3118" s="19"/>
      <c r="U3118" s="27"/>
      <c r="Y3118" s="9" t="s">
        <v>526</v>
      </c>
      <c r="Z3118" s="9" t="s">
        <v>462</v>
      </c>
      <c r="AA3118" s="9" t="s">
        <v>199</v>
      </c>
      <c r="AB3118" s="9">
        <v>7991878</v>
      </c>
      <c r="AC3118" s="9" t="s">
        <v>3900</v>
      </c>
      <c r="AD3118" s="9" t="s">
        <v>800</v>
      </c>
      <c r="AE3118" s="5">
        <f t="shared" si="118"/>
        <v>0</v>
      </c>
      <c r="AF3118" s="5" t="str">
        <f t="shared" si="119"/>
        <v>Pokryto</v>
      </c>
      <c r="AG3118" s="153"/>
      <c r="AH3118" s="153"/>
      <c r="AI3118" t="s">
        <v>201</v>
      </c>
      <c r="AJ3118" t="s">
        <v>800</v>
      </c>
      <c r="AK3118" s="9" t="str">
        <f>VLOOKUP(Y3118,zdroj!D:AJ,33,0)</f>
        <v>katC</v>
      </c>
    </row>
    <row r="3119" spans="8:37" x14ac:dyDescent="0.25">
      <c r="H3119" s="8"/>
      <c r="I3119" s="8"/>
      <c r="N3119" s="23"/>
      <c r="O3119" s="24"/>
      <c r="P3119" s="19"/>
      <c r="Q3119" s="19"/>
      <c r="R3119" s="19"/>
      <c r="U3119" s="27"/>
      <c r="Y3119" s="9" t="s">
        <v>526</v>
      </c>
      <c r="Z3119" s="9" t="s">
        <v>462</v>
      </c>
      <c r="AA3119" s="9" t="s">
        <v>199</v>
      </c>
      <c r="AB3119" s="9">
        <v>7991886</v>
      </c>
      <c r="AC3119" s="9" t="s">
        <v>3901</v>
      </c>
      <c r="AD3119" s="9" t="s">
        <v>800</v>
      </c>
      <c r="AE3119" s="5">
        <f t="shared" si="118"/>
        <v>0</v>
      </c>
      <c r="AF3119" s="5" t="str">
        <f t="shared" si="119"/>
        <v>Pokryto</v>
      </c>
      <c r="AG3119" s="153"/>
      <c r="AH3119" s="153"/>
      <c r="AI3119" t="s">
        <v>201</v>
      </c>
      <c r="AJ3119" t="s">
        <v>800</v>
      </c>
      <c r="AK3119" s="9" t="str">
        <f>VLOOKUP(Y3119,zdroj!D:AJ,33,0)</f>
        <v>katC</v>
      </c>
    </row>
    <row r="3120" spans="8:37" x14ac:dyDescent="0.25">
      <c r="H3120" s="8"/>
      <c r="I3120" s="8"/>
      <c r="N3120" s="23"/>
      <c r="O3120" s="24"/>
      <c r="P3120" s="19"/>
      <c r="Q3120" s="19"/>
      <c r="R3120" s="19"/>
      <c r="U3120" s="27"/>
      <c r="Y3120" s="9" t="s">
        <v>526</v>
      </c>
      <c r="Z3120" s="9" t="s">
        <v>462</v>
      </c>
      <c r="AA3120" s="9" t="s">
        <v>199</v>
      </c>
      <c r="AB3120" s="9">
        <v>7991894</v>
      </c>
      <c r="AC3120" s="9" t="s">
        <v>3902</v>
      </c>
      <c r="AD3120" s="9" t="s">
        <v>800</v>
      </c>
      <c r="AE3120" s="5">
        <f t="shared" si="118"/>
        <v>0</v>
      </c>
      <c r="AF3120" s="5" t="str">
        <f t="shared" si="119"/>
        <v>Pokryto</v>
      </c>
      <c r="AG3120" s="153"/>
      <c r="AH3120" s="153"/>
      <c r="AI3120" t="s">
        <v>201</v>
      </c>
      <c r="AJ3120" t="s">
        <v>800</v>
      </c>
      <c r="AK3120" s="9" t="str">
        <f>VLOOKUP(Y3120,zdroj!D:AJ,33,0)</f>
        <v>katC</v>
      </c>
    </row>
    <row r="3121" spans="8:37" x14ac:dyDescent="0.25">
      <c r="H3121" s="8"/>
      <c r="I3121" s="8"/>
      <c r="N3121" s="23"/>
      <c r="O3121" s="24"/>
      <c r="P3121" s="19"/>
      <c r="Q3121" s="19"/>
      <c r="R3121" s="19"/>
      <c r="U3121" s="27"/>
      <c r="Y3121" s="9" t="s">
        <v>526</v>
      </c>
      <c r="Z3121" s="9" t="s">
        <v>462</v>
      </c>
      <c r="AA3121" s="9" t="s">
        <v>199</v>
      </c>
      <c r="AB3121" s="9">
        <v>26253852</v>
      </c>
      <c r="AC3121" s="9" t="s">
        <v>3903</v>
      </c>
      <c r="AD3121" s="9" t="s">
        <v>226</v>
      </c>
      <c r="AE3121" s="5">
        <f t="shared" si="118"/>
        <v>0</v>
      </c>
      <c r="AF3121" s="5" t="str">
        <f t="shared" si="119"/>
        <v>katC</v>
      </c>
      <c r="AG3121" s="153"/>
      <c r="AH3121" s="153"/>
      <c r="AI3121" t="s">
        <v>201</v>
      </c>
      <c r="AJ3121" t="s">
        <v>340</v>
      </c>
      <c r="AK3121" s="9" t="str">
        <f>VLOOKUP(Y3121,zdroj!D:AJ,33,0)</f>
        <v>katC</v>
      </c>
    </row>
    <row r="3122" spans="8:37" x14ac:dyDescent="0.25">
      <c r="H3122" s="8"/>
      <c r="I3122" s="8"/>
      <c r="N3122" s="23"/>
      <c r="O3122" s="24"/>
      <c r="P3122" s="19"/>
      <c r="Q3122" s="19"/>
      <c r="R3122" s="19"/>
      <c r="U3122" s="27"/>
      <c r="Y3122" s="9" t="s">
        <v>526</v>
      </c>
      <c r="Z3122" s="9" t="s">
        <v>462</v>
      </c>
      <c r="AA3122" s="9" t="s">
        <v>199</v>
      </c>
      <c r="AB3122" s="9">
        <v>26110806</v>
      </c>
      <c r="AC3122" s="9" t="s">
        <v>3904</v>
      </c>
      <c r="AD3122" s="9" t="s">
        <v>226</v>
      </c>
      <c r="AE3122" s="5">
        <f t="shared" si="118"/>
        <v>0</v>
      </c>
      <c r="AF3122" s="5" t="str">
        <f t="shared" si="119"/>
        <v>katC</v>
      </c>
      <c r="AG3122" s="153"/>
      <c r="AH3122" s="153"/>
      <c r="AI3122" t="s">
        <v>201</v>
      </c>
      <c r="AJ3122" t="s">
        <v>340</v>
      </c>
      <c r="AK3122" s="9" t="str">
        <f>VLOOKUP(Y3122,zdroj!D:AJ,33,0)</f>
        <v>katC</v>
      </c>
    </row>
    <row r="3123" spans="8:37" x14ac:dyDescent="0.25">
      <c r="H3123" s="8"/>
      <c r="I3123" s="8"/>
      <c r="N3123" s="23"/>
      <c r="O3123" s="24"/>
      <c r="P3123" s="19"/>
      <c r="Q3123" s="19"/>
      <c r="R3123" s="19"/>
      <c r="U3123" s="27"/>
      <c r="Y3123" s="9" t="s">
        <v>526</v>
      </c>
      <c r="Z3123" s="9" t="s">
        <v>462</v>
      </c>
      <c r="AA3123" s="9" t="s">
        <v>199</v>
      </c>
      <c r="AB3123" s="9">
        <v>7991916</v>
      </c>
      <c r="AC3123" s="9" t="s">
        <v>3905</v>
      </c>
      <c r="AD3123" s="9" t="s">
        <v>800</v>
      </c>
      <c r="AE3123" s="5">
        <f t="shared" si="118"/>
        <v>0</v>
      </c>
      <c r="AF3123" s="5" t="str">
        <f t="shared" si="119"/>
        <v>Pokryto</v>
      </c>
      <c r="AG3123" s="153"/>
      <c r="AH3123" s="153"/>
      <c r="AI3123" t="s">
        <v>201</v>
      </c>
      <c r="AJ3123" t="s">
        <v>800</v>
      </c>
      <c r="AK3123" s="9" t="str">
        <f>VLOOKUP(Y3123,zdroj!D:AJ,33,0)</f>
        <v>katC</v>
      </c>
    </row>
    <row r="3124" spans="8:37" x14ac:dyDescent="0.25">
      <c r="H3124" s="8"/>
      <c r="I3124" s="8"/>
      <c r="N3124" s="23"/>
      <c r="O3124" s="24"/>
      <c r="P3124" s="19"/>
      <c r="Q3124" s="19"/>
      <c r="R3124" s="19"/>
      <c r="U3124" s="27"/>
      <c r="Y3124" s="9" t="s">
        <v>526</v>
      </c>
      <c r="Z3124" s="9" t="s">
        <v>462</v>
      </c>
      <c r="AA3124" s="9" t="s">
        <v>199</v>
      </c>
      <c r="AB3124" s="9">
        <v>7991924</v>
      </c>
      <c r="AC3124" s="9" t="s">
        <v>3906</v>
      </c>
      <c r="AD3124" s="9" t="s">
        <v>800</v>
      </c>
      <c r="AE3124" s="5">
        <f t="shared" si="118"/>
        <v>0</v>
      </c>
      <c r="AF3124" s="5" t="str">
        <f t="shared" si="119"/>
        <v>Pokryto</v>
      </c>
      <c r="AG3124" s="153"/>
      <c r="AH3124" s="153"/>
      <c r="AI3124" t="s">
        <v>201</v>
      </c>
      <c r="AJ3124" t="s">
        <v>800</v>
      </c>
      <c r="AK3124" s="9" t="str">
        <f>VLOOKUP(Y3124,zdroj!D:AJ,33,0)</f>
        <v>katC</v>
      </c>
    </row>
    <row r="3125" spans="8:37" x14ac:dyDescent="0.25">
      <c r="H3125" s="8"/>
      <c r="I3125" s="8"/>
      <c r="N3125" s="23"/>
      <c r="O3125" s="24"/>
      <c r="P3125" s="19"/>
      <c r="Q3125" s="19"/>
      <c r="R3125" s="19"/>
      <c r="U3125" s="27"/>
      <c r="Y3125" s="9" t="s">
        <v>527</v>
      </c>
      <c r="Z3125" s="9" t="s">
        <v>232</v>
      </c>
      <c r="AA3125" s="9" t="s">
        <v>237</v>
      </c>
      <c r="AB3125" s="9">
        <v>7995351</v>
      </c>
      <c r="AC3125" s="9" t="s">
        <v>3907</v>
      </c>
      <c r="AD3125" s="9" t="s">
        <v>225</v>
      </c>
      <c r="AE3125" s="5">
        <f t="shared" si="118"/>
        <v>0</v>
      </c>
      <c r="AF3125" s="5" t="str">
        <f t="shared" si="119"/>
        <v>katA</v>
      </c>
      <c r="AG3125" s="153"/>
      <c r="AH3125" s="153"/>
      <c r="AI3125" t="s">
        <v>229</v>
      </c>
      <c r="AJ3125" t="s">
        <v>17878</v>
      </c>
      <c r="AK3125" s="9" t="str">
        <f>VLOOKUP(Y3125,zdroj!D:AJ,33,0)</f>
        <v>katA</v>
      </c>
    </row>
    <row r="3126" spans="8:37" x14ac:dyDescent="0.25">
      <c r="H3126" s="8"/>
      <c r="I3126" s="8"/>
      <c r="N3126" s="23"/>
      <c r="O3126" s="24"/>
      <c r="P3126" s="19"/>
      <c r="Q3126" s="19"/>
      <c r="R3126" s="19"/>
      <c r="U3126" s="27"/>
      <c r="Y3126" s="9" t="s">
        <v>527</v>
      </c>
      <c r="Z3126" s="9" t="s">
        <v>232</v>
      </c>
      <c r="AA3126" s="9" t="s">
        <v>237</v>
      </c>
      <c r="AB3126" s="9">
        <v>7995369</v>
      </c>
      <c r="AC3126" s="9" t="s">
        <v>3908</v>
      </c>
      <c r="AD3126" s="9" t="s">
        <v>225</v>
      </c>
      <c r="AE3126" s="5">
        <f t="shared" si="118"/>
        <v>0</v>
      </c>
      <c r="AF3126" s="5" t="str">
        <f t="shared" si="119"/>
        <v>katA</v>
      </c>
      <c r="AG3126" s="153"/>
      <c r="AH3126" s="153"/>
      <c r="AI3126" t="s">
        <v>229</v>
      </c>
      <c r="AJ3126" t="s">
        <v>17878</v>
      </c>
      <c r="AK3126" s="9" t="str">
        <f>VLOOKUP(Y3126,zdroj!D:AJ,33,0)</f>
        <v>katA</v>
      </c>
    </row>
    <row r="3127" spans="8:37" x14ac:dyDescent="0.25">
      <c r="H3127" s="8"/>
      <c r="I3127" s="8"/>
      <c r="N3127" s="23"/>
      <c r="O3127" s="24"/>
      <c r="P3127" s="19"/>
      <c r="Q3127" s="19"/>
      <c r="R3127" s="19"/>
      <c r="U3127" s="27"/>
      <c r="Y3127" s="9" t="s">
        <v>527</v>
      </c>
      <c r="Z3127" s="9" t="s">
        <v>232</v>
      </c>
      <c r="AA3127" s="9" t="s">
        <v>237</v>
      </c>
      <c r="AB3127" s="9">
        <v>7995385</v>
      </c>
      <c r="AC3127" s="9" t="s">
        <v>3909</v>
      </c>
      <c r="AD3127" s="9" t="s">
        <v>225</v>
      </c>
      <c r="AE3127" s="5">
        <f t="shared" si="118"/>
        <v>0</v>
      </c>
      <c r="AF3127" s="5" t="str">
        <f t="shared" si="119"/>
        <v>katA</v>
      </c>
      <c r="AG3127" s="153"/>
      <c r="AH3127" s="153"/>
      <c r="AI3127" t="s">
        <v>195</v>
      </c>
      <c r="AJ3127" t="s">
        <v>340</v>
      </c>
      <c r="AK3127" s="9" t="str">
        <f>VLOOKUP(Y3127,zdroj!D:AJ,33,0)</f>
        <v>katA</v>
      </c>
    </row>
    <row r="3128" spans="8:37" x14ac:dyDescent="0.25">
      <c r="H3128" s="8"/>
      <c r="I3128" s="8"/>
      <c r="N3128" s="23"/>
      <c r="O3128" s="24"/>
      <c r="P3128" s="19"/>
      <c r="Q3128" s="19"/>
      <c r="R3128" s="19"/>
      <c r="U3128" s="27"/>
      <c r="Y3128" s="9" t="s">
        <v>527</v>
      </c>
      <c r="Z3128" s="9" t="s">
        <v>232</v>
      </c>
      <c r="AA3128" s="9" t="s">
        <v>237</v>
      </c>
      <c r="AB3128" s="9">
        <v>7995393</v>
      </c>
      <c r="AC3128" s="9" t="s">
        <v>3910</v>
      </c>
      <c r="AD3128" s="9" t="s">
        <v>231</v>
      </c>
      <c r="AE3128" s="5">
        <f t="shared" si="118"/>
        <v>0</v>
      </c>
      <c r="AF3128" s="5" t="str">
        <f t="shared" si="119"/>
        <v>katB</v>
      </c>
      <c r="AG3128" s="153"/>
      <c r="AH3128" s="153"/>
      <c r="AI3128" t="s">
        <v>195</v>
      </c>
      <c r="AJ3128" t="s">
        <v>340</v>
      </c>
      <c r="AK3128" s="9" t="str">
        <f>VLOOKUP(Y3128,zdroj!D:AJ,33,0)</f>
        <v>katA</v>
      </c>
    </row>
    <row r="3129" spans="8:37" x14ac:dyDescent="0.25">
      <c r="H3129" s="8"/>
      <c r="I3129" s="8"/>
      <c r="N3129" s="23"/>
      <c r="O3129" s="24"/>
      <c r="P3129" s="19"/>
      <c r="Q3129" s="19"/>
      <c r="R3129" s="19"/>
      <c r="U3129" s="27"/>
      <c r="Y3129" s="9" t="s">
        <v>527</v>
      </c>
      <c r="Z3129" s="9" t="s">
        <v>232</v>
      </c>
      <c r="AA3129" s="9" t="s">
        <v>237</v>
      </c>
      <c r="AB3129" s="9">
        <v>7995407</v>
      </c>
      <c r="AC3129" s="9" t="s">
        <v>3911</v>
      </c>
      <c r="AD3129" s="9" t="s">
        <v>225</v>
      </c>
      <c r="AE3129" s="5">
        <f t="shared" si="118"/>
        <v>0</v>
      </c>
      <c r="AF3129" s="5" t="str">
        <f t="shared" si="119"/>
        <v>katA</v>
      </c>
      <c r="AG3129" s="153"/>
      <c r="AH3129" s="153"/>
      <c r="AI3129" t="s">
        <v>195</v>
      </c>
      <c r="AJ3129" t="s">
        <v>340</v>
      </c>
      <c r="AK3129" s="9" t="str">
        <f>VLOOKUP(Y3129,zdroj!D:AJ,33,0)</f>
        <v>katA</v>
      </c>
    </row>
    <row r="3130" spans="8:37" x14ac:dyDescent="0.25">
      <c r="H3130" s="8"/>
      <c r="I3130" s="8"/>
      <c r="N3130" s="23"/>
      <c r="O3130" s="24"/>
      <c r="P3130" s="19"/>
      <c r="Q3130" s="19"/>
      <c r="R3130" s="19"/>
      <c r="U3130" s="27"/>
      <c r="Y3130" s="9" t="s">
        <v>527</v>
      </c>
      <c r="Z3130" s="9" t="s">
        <v>232</v>
      </c>
      <c r="AA3130" s="9" t="s">
        <v>237</v>
      </c>
      <c r="AB3130" s="9">
        <v>7995415</v>
      </c>
      <c r="AC3130" s="9" t="s">
        <v>3912</v>
      </c>
      <c r="AD3130" s="9" t="s">
        <v>225</v>
      </c>
      <c r="AE3130" s="5">
        <f t="shared" si="118"/>
        <v>0</v>
      </c>
      <c r="AF3130" s="5" t="str">
        <f t="shared" si="119"/>
        <v>katA</v>
      </c>
      <c r="AG3130" s="153"/>
      <c r="AH3130" s="153"/>
      <c r="AI3130" t="s">
        <v>195</v>
      </c>
      <c r="AJ3130" t="s">
        <v>340</v>
      </c>
      <c r="AK3130" s="9" t="str">
        <f>VLOOKUP(Y3130,zdroj!D:AJ,33,0)</f>
        <v>katA</v>
      </c>
    </row>
    <row r="3131" spans="8:37" x14ac:dyDescent="0.25">
      <c r="H3131" s="8"/>
      <c r="I3131" s="8"/>
      <c r="N3131" s="23"/>
      <c r="O3131" s="24"/>
      <c r="P3131" s="19"/>
      <c r="Q3131" s="19"/>
      <c r="R3131" s="19"/>
      <c r="U3131" s="27"/>
      <c r="Y3131" s="9" t="s">
        <v>527</v>
      </c>
      <c r="Z3131" s="9" t="s">
        <v>232</v>
      </c>
      <c r="AA3131" s="9" t="s">
        <v>237</v>
      </c>
      <c r="AB3131" s="9">
        <v>7995423</v>
      </c>
      <c r="AC3131" s="9" t="s">
        <v>3913</v>
      </c>
      <c r="AD3131" s="9" t="s">
        <v>225</v>
      </c>
      <c r="AE3131" s="5">
        <f t="shared" si="118"/>
        <v>0</v>
      </c>
      <c r="AF3131" s="5" t="str">
        <f t="shared" si="119"/>
        <v>katA</v>
      </c>
      <c r="AG3131" s="153"/>
      <c r="AH3131" s="153"/>
      <c r="AI3131" t="s">
        <v>195</v>
      </c>
      <c r="AJ3131" t="s">
        <v>340</v>
      </c>
      <c r="AK3131" s="9" t="str">
        <f>VLOOKUP(Y3131,zdroj!D:AJ,33,0)</f>
        <v>katA</v>
      </c>
    </row>
    <row r="3132" spans="8:37" x14ac:dyDescent="0.25">
      <c r="H3132" s="8"/>
      <c r="I3132" s="8"/>
      <c r="N3132" s="23"/>
      <c r="O3132" s="24"/>
      <c r="P3132" s="19"/>
      <c r="Q3132" s="19"/>
      <c r="R3132" s="19"/>
      <c r="U3132" s="27"/>
      <c r="Y3132" s="9" t="s">
        <v>527</v>
      </c>
      <c r="Z3132" s="9" t="s">
        <v>232</v>
      </c>
      <c r="AA3132" s="9" t="s">
        <v>237</v>
      </c>
      <c r="AB3132" s="9">
        <v>7995431</v>
      </c>
      <c r="AC3132" s="9" t="s">
        <v>3914</v>
      </c>
      <c r="AD3132" s="9" t="s">
        <v>225</v>
      </c>
      <c r="AE3132" s="5">
        <f t="shared" si="118"/>
        <v>0</v>
      </c>
      <c r="AF3132" s="5" t="str">
        <f t="shared" si="119"/>
        <v>katA</v>
      </c>
      <c r="AG3132" s="153"/>
      <c r="AH3132" s="153"/>
      <c r="AI3132" t="s">
        <v>195</v>
      </c>
      <c r="AJ3132" t="s">
        <v>340</v>
      </c>
      <c r="AK3132" s="9" t="str">
        <f>VLOOKUP(Y3132,zdroj!D:AJ,33,0)</f>
        <v>katA</v>
      </c>
    </row>
    <row r="3133" spans="8:37" x14ac:dyDescent="0.25">
      <c r="H3133" s="8"/>
      <c r="I3133" s="8"/>
      <c r="N3133" s="23"/>
      <c r="O3133" s="24"/>
      <c r="P3133" s="19"/>
      <c r="Q3133" s="19"/>
      <c r="R3133" s="19"/>
      <c r="U3133" s="27"/>
      <c r="Y3133" s="9" t="s">
        <v>527</v>
      </c>
      <c r="Z3133" s="9" t="s">
        <v>232</v>
      </c>
      <c r="AA3133" s="9" t="s">
        <v>237</v>
      </c>
      <c r="AB3133" s="9">
        <v>7995440</v>
      </c>
      <c r="AC3133" s="9" t="s">
        <v>3915</v>
      </c>
      <c r="AD3133" s="9" t="s">
        <v>225</v>
      </c>
      <c r="AE3133" s="5">
        <f t="shared" si="118"/>
        <v>0</v>
      </c>
      <c r="AF3133" s="5" t="str">
        <f t="shared" si="119"/>
        <v>katA</v>
      </c>
      <c r="AG3133" s="153"/>
      <c r="AH3133" s="153"/>
      <c r="AI3133" t="s">
        <v>195</v>
      </c>
      <c r="AJ3133" t="s">
        <v>340</v>
      </c>
      <c r="AK3133" s="9" t="str">
        <f>VLOOKUP(Y3133,zdroj!D:AJ,33,0)</f>
        <v>katA</v>
      </c>
    </row>
    <row r="3134" spans="8:37" x14ac:dyDescent="0.25">
      <c r="H3134" s="8"/>
      <c r="I3134" s="8"/>
      <c r="N3134" s="23"/>
      <c r="O3134" s="24"/>
      <c r="P3134" s="19"/>
      <c r="Q3134" s="19"/>
      <c r="R3134" s="19"/>
      <c r="U3134" s="27"/>
      <c r="Y3134" s="9" t="s">
        <v>527</v>
      </c>
      <c r="Z3134" s="9" t="s">
        <v>232</v>
      </c>
      <c r="AA3134" s="9" t="s">
        <v>237</v>
      </c>
      <c r="AB3134" s="9">
        <v>7995296</v>
      </c>
      <c r="AC3134" s="9" t="s">
        <v>3916</v>
      </c>
      <c r="AD3134" s="9" t="s">
        <v>225</v>
      </c>
      <c r="AE3134" s="5">
        <f t="shared" si="118"/>
        <v>0</v>
      </c>
      <c r="AF3134" s="5" t="str">
        <f t="shared" si="119"/>
        <v>katA</v>
      </c>
      <c r="AG3134" s="153"/>
      <c r="AH3134" s="153"/>
      <c r="AI3134" t="s">
        <v>195</v>
      </c>
      <c r="AJ3134" t="s">
        <v>340</v>
      </c>
      <c r="AK3134" s="9" t="str">
        <f>VLOOKUP(Y3134,zdroj!D:AJ,33,0)</f>
        <v>katA</v>
      </c>
    </row>
    <row r="3135" spans="8:37" x14ac:dyDescent="0.25">
      <c r="H3135" s="8"/>
      <c r="I3135" s="8"/>
      <c r="N3135" s="23"/>
      <c r="O3135" s="24"/>
      <c r="P3135" s="19"/>
      <c r="Q3135" s="19"/>
      <c r="R3135" s="19"/>
      <c r="U3135" s="27"/>
      <c r="Y3135" s="9" t="s">
        <v>527</v>
      </c>
      <c r="Z3135" s="9" t="s">
        <v>232</v>
      </c>
      <c r="AA3135" s="9" t="s">
        <v>237</v>
      </c>
      <c r="AB3135" s="9">
        <v>7995458</v>
      </c>
      <c r="AC3135" s="9" t="s">
        <v>3917</v>
      </c>
      <c r="AD3135" s="9" t="s">
        <v>225</v>
      </c>
      <c r="AE3135" s="5">
        <f t="shared" si="118"/>
        <v>0</v>
      </c>
      <c r="AF3135" s="5" t="str">
        <f t="shared" si="119"/>
        <v>katA</v>
      </c>
      <c r="AG3135" s="153"/>
      <c r="AH3135" s="153"/>
      <c r="AI3135" t="s">
        <v>195</v>
      </c>
      <c r="AJ3135" t="s">
        <v>340</v>
      </c>
      <c r="AK3135" s="9" t="str">
        <f>VLOOKUP(Y3135,zdroj!D:AJ,33,0)</f>
        <v>katA</v>
      </c>
    </row>
    <row r="3136" spans="8:37" x14ac:dyDescent="0.25">
      <c r="H3136" s="8"/>
      <c r="I3136" s="8"/>
      <c r="N3136" s="23"/>
      <c r="O3136" s="24"/>
      <c r="P3136" s="19"/>
      <c r="Q3136" s="19"/>
      <c r="R3136" s="19"/>
      <c r="U3136" s="27"/>
      <c r="Y3136" s="9" t="s">
        <v>527</v>
      </c>
      <c r="Z3136" s="9" t="s">
        <v>232</v>
      </c>
      <c r="AA3136" s="9" t="s">
        <v>237</v>
      </c>
      <c r="AB3136" s="9">
        <v>7995466</v>
      </c>
      <c r="AC3136" s="9" t="s">
        <v>3918</v>
      </c>
      <c r="AD3136" s="9" t="s">
        <v>225</v>
      </c>
      <c r="AE3136" s="5">
        <f t="shared" si="118"/>
        <v>0</v>
      </c>
      <c r="AF3136" s="5" t="str">
        <f t="shared" si="119"/>
        <v>katA</v>
      </c>
      <c r="AG3136" s="153"/>
      <c r="AH3136" s="153"/>
      <c r="AI3136" t="s">
        <v>201</v>
      </c>
      <c r="AJ3136" t="s">
        <v>17878</v>
      </c>
      <c r="AK3136" s="9" t="str">
        <f>VLOOKUP(Y3136,zdroj!D:AJ,33,0)</f>
        <v>katA</v>
      </c>
    </row>
    <row r="3137" spans="8:37" x14ac:dyDescent="0.25">
      <c r="H3137" s="8"/>
      <c r="I3137" s="8"/>
      <c r="N3137" s="23"/>
      <c r="O3137" s="24"/>
      <c r="P3137" s="19"/>
      <c r="Q3137" s="19"/>
      <c r="R3137" s="19"/>
      <c r="U3137" s="27"/>
      <c r="Y3137" s="9" t="s">
        <v>527</v>
      </c>
      <c r="Z3137" s="9" t="s">
        <v>232</v>
      </c>
      <c r="AA3137" s="9" t="s">
        <v>237</v>
      </c>
      <c r="AB3137" s="9">
        <v>7995474</v>
      </c>
      <c r="AC3137" s="9" t="s">
        <v>3919</v>
      </c>
      <c r="AD3137" s="9" t="s">
        <v>225</v>
      </c>
      <c r="AE3137" s="5">
        <f t="shared" si="118"/>
        <v>0</v>
      </c>
      <c r="AF3137" s="5" t="str">
        <f t="shared" si="119"/>
        <v>katA</v>
      </c>
      <c r="AG3137" s="153"/>
      <c r="AH3137" s="153"/>
      <c r="AI3137" t="s">
        <v>195</v>
      </c>
      <c r="AJ3137" t="s">
        <v>340</v>
      </c>
      <c r="AK3137" s="9" t="str">
        <f>VLOOKUP(Y3137,zdroj!D:AJ,33,0)</f>
        <v>katA</v>
      </c>
    </row>
    <row r="3138" spans="8:37" x14ac:dyDescent="0.25">
      <c r="H3138" s="8"/>
      <c r="I3138" s="8"/>
      <c r="N3138" s="23"/>
      <c r="O3138" s="24"/>
      <c r="P3138" s="19"/>
      <c r="Q3138" s="19"/>
      <c r="R3138" s="19"/>
      <c r="U3138" s="27"/>
      <c r="Y3138" s="9" t="s">
        <v>527</v>
      </c>
      <c r="Z3138" s="9" t="s">
        <v>232</v>
      </c>
      <c r="AA3138" s="9" t="s">
        <v>237</v>
      </c>
      <c r="AB3138" s="9">
        <v>7995482</v>
      </c>
      <c r="AC3138" s="9" t="s">
        <v>3920</v>
      </c>
      <c r="AD3138" s="9" t="s">
        <v>225</v>
      </c>
      <c r="AE3138" s="5">
        <f t="shared" si="118"/>
        <v>0</v>
      </c>
      <c r="AF3138" s="5" t="str">
        <f t="shared" si="119"/>
        <v>katA</v>
      </c>
      <c r="AG3138" s="153"/>
      <c r="AH3138" s="153"/>
      <c r="AI3138" t="s">
        <v>195</v>
      </c>
      <c r="AJ3138" t="s">
        <v>340</v>
      </c>
      <c r="AK3138" s="9" t="str">
        <f>VLOOKUP(Y3138,zdroj!D:AJ,33,0)</f>
        <v>katA</v>
      </c>
    </row>
    <row r="3139" spans="8:37" x14ac:dyDescent="0.25">
      <c r="H3139" s="8"/>
      <c r="I3139" s="8"/>
      <c r="N3139" s="23"/>
      <c r="O3139" s="24"/>
      <c r="P3139" s="19"/>
      <c r="Q3139" s="19"/>
      <c r="R3139" s="19"/>
      <c r="U3139" s="27"/>
      <c r="Y3139" s="9" t="s">
        <v>527</v>
      </c>
      <c r="Z3139" s="9" t="s">
        <v>232</v>
      </c>
      <c r="AA3139" s="9" t="s">
        <v>237</v>
      </c>
      <c r="AB3139" s="9">
        <v>7995491</v>
      </c>
      <c r="AC3139" s="9" t="s">
        <v>3921</v>
      </c>
      <c r="AD3139" s="9" t="s">
        <v>225</v>
      </c>
      <c r="AE3139" s="5">
        <f t="shared" si="118"/>
        <v>0</v>
      </c>
      <c r="AF3139" s="5" t="str">
        <f t="shared" si="119"/>
        <v>katA</v>
      </c>
      <c r="AG3139" s="153"/>
      <c r="AH3139" s="153"/>
      <c r="AI3139" t="s">
        <v>195</v>
      </c>
      <c r="AJ3139" t="s">
        <v>340</v>
      </c>
      <c r="AK3139" s="9" t="str">
        <f>VLOOKUP(Y3139,zdroj!D:AJ,33,0)</f>
        <v>katA</v>
      </c>
    </row>
    <row r="3140" spans="8:37" x14ac:dyDescent="0.25">
      <c r="H3140" s="8"/>
      <c r="I3140" s="8"/>
      <c r="N3140" s="23"/>
      <c r="O3140" s="24"/>
      <c r="P3140" s="19"/>
      <c r="Q3140" s="19"/>
      <c r="R3140" s="19"/>
      <c r="U3140" s="27"/>
      <c r="Y3140" s="9" t="s">
        <v>527</v>
      </c>
      <c r="Z3140" s="9" t="s">
        <v>232</v>
      </c>
      <c r="AA3140" s="9" t="s">
        <v>237</v>
      </c>
      <c r="AB3140" s="9">
        <v>7995300</v>
      </c>
      <c r="AC3140" s="9" t="s">
        <v>3922</v>
      </c>
      <c r="AD3140" s="9" t="s">
        <v>225</v>
      </c>
      <c r="AE3140" s="5">
        <f t="shared" si="118"/>
        <v>0</v>
      </c>
      <c r="AF3140" s="5" t="str">
        <f t="shared" si="119"/>
        <v>katA</v>
      </c>
      <c r="AG3140" s="153"/>
      <c r="AH3140" s="153"/>
      <c r="AI3140" t="s">
        <v>195</v>
      </c>
      <c r="AJ3140" t="s">
        <v>340</v>
      </c>
      <c r="AK3140" s="9" t="str">
        <f>VLOOKUP(Y3140,zdroj!D:AJ,33,0)</f>
        <v>katA</v>
      </c>
    </row>
    <row r="3141" spans="8:37" x14ac:dyDescent="0.25">
      <c r="H3141" s="8"/>
      <c r="I3141" s="8"/>
      <c r="N3141" s="23"/>
      <c r="O3141" s="24"/>
      <c r="P3141" s="19"/>
      <c r="Q3141" s="19"/>
      <c r="R3141" s="19"/>
      <c r="U3141" s="27"/>
      <c r="Y3141" s="9" t="s">
        <v>527</v>
      </c>
      <c r="Z3141" s="9" t="s">
        <v>232</v>
      </c>
      <c r="AA3141" s="9" t="s">
        <v>237</v>
      </c>
      <c r="AB3141" s="9">
        <v>7995504</v>
      </c>
      <c r="AC3141" s="9" t="s">
        <v>3923</v>
      </c>
      <c r="AD3141" s="9" t="s">
        <v>225</v>
      </c>
      <c r="AE3141" s="5">
        <f t="shared" si="118"/>
        <v>0</v>
      </c>
      <c r="AF3141" s="5" t="str">
        <f t="shared" si="119"/>
        <v>katA</v>
      </c>
      <c r="AG3141" s="153"/>
      <c r="AH3141" s="153"/>
      <c r="AI3141" t="s">
        <v>195</v>
      </c>
      <c r="AJ3141" t="s">
        <v>340</v>
      </c>
      <c r="AK3141" s="9" t="str">
        <f>VLOOKUP(Y3141,zdroj!D:AJ,33,0)</f>
        <v>katA</v>
      </c>
    </row>
    <row r="3142" spans="8:37" x14ac:dyDescent="0.25">
      <c r="H3142" s="8"/>
      <c r="I3142" s="8"/>
      <c r="N3142" s="23"/>
      <c r="O3142" s="24"/>
      <c r="P3142" s="19"/>
      <c r="Q3142" s="19"/>
      <c r="R3142" s="19"/>
      <c r="U3142" s="27"/>
      <c r="Y3142" s="9" t="s">
        <v>527</v>
      </c>
      <c r="Z3142" s="9" t="s">
        <v>232</v>
      </c>
      <c r="AA3142" s="9" t="s">
        <v>237</v>
      </c>
      <c r="AB3142" s="9">
        <v>7995318</v>
      </c>
      <c r="AC3142" s="9" t="s">
        <v>3924</v>
      </c>
      <c r="AD3142" s="9" t="s">
        <v>225</v>
      </c>
      <c r="AE3142" s="5">
        <f t="shared" si="118"/>
        <v>0</v>
      </c>
      <c r="AF3142" s="5" t="str">
        <f t="shared" si="119"/>
        <v>katA</v>
      </c>
      <c r="AG3142" s="153"/>
      <c r="AH3142" s="153"/>
      <c r="AI3142" t="s">
        <v>195</v>
      </c>
      <c r="AJ3142" t="s">
        <v>340</v>
      </c>
      <c r="AK3142" s="9" t="str">
        <f>VLOOKUP(Y3142,zdroj!D:AJ,33,0)</f>
        <v>katA</v>
      </c>
    </row>
    <row r="3143" spans="8:37" x14ac:dyDescent="0.25">
      <c r="H3143" s="8"/>
      <c r="I3143" s="8"/>
      <c r="N3143" s="23"/>
      <c r="O3143" s="24"/>
      <c r="P3143" s="19"/>
      <c r="Q3143" s="19"/>
      <c r="R3143" s="19"/>
      <c r="U3143" s="27"/>
      <c r="Y3143" s="9" t="s">
        <v>527</v>
      </c>
      <c r="Z3143" s="9" t="s">
        <v>232</v>
      </c>
      <c r="AA3143" s="9" t="s">
        <v>237</v>
      </c>
      <c r="AB3143" s="9">
        <v>7995326</v>
      </c>
      <c r="AC3143" s="9" t="s">
        <v>3925</v>
      </c>
      <c r="AD3143" s="9" t="s">
        <v>225</v>
      </c>
      <c r="AE3143" s="5">
        <f t="shared" si="118"/>
        <v>0</v>
      </c>
      <c r="AF3143" s="5" t="str">
        <f t="shared" si="119"/>
        <v>katA</v>
      </c>
      <c r="AG3143" s="153"/>
      <c r="AH3143" s="153"/>
      <c r="AI3143" t="s">
        <v>195</v>
      </c>
      <c r="AJ3143" t="s">
        <v>340</v>
      </c>
      <c r="AK3143" s="9" t="str">
        <f>VLOOKUP(Y3143,zdroj!D:AJ,33,0)</f>
        <v>katA</v>
      </c>
    </row>
    <row r="3144" spans="8:37" x14ac:dyDescent="0.25">
      <c r="H3144" s="8"/>
      <c r="I3144" s="8"/>
      <c r="N3144" s="23"/>
      <c r="O3144" s="24"/>
      <c r="P3144" s="19"/>
      <c r="Q3144" s="19"/>
      <c r="R3144" s="19"/>
      <c r="U3144" s="27"/>
      <c r="Y3144" s="9" t="s">
        <v>527</v>
      </c>
      <c r="Z3144" s="9" t="s">
        <v>232</v>
      </c>
      <c r="AA3144" s="9" t="s">
        <v>237</v>
      </c>
      <c r="AB3144" s="9">
        <v>7995334</v>
      </c>
      <c r="AC3144" s="9" t="s">
        <v>3926</v>
      </c>
      <c r="AD3144" s="9" t="s">
        <v>231</v>
      </c>
      <c r="AE3144" s="5">
        <f t="shared" si="118"/>
        <v>0</v>
      </c>
      <c r="AF3144" s="5" t="str">
        <f t="shared" si="119"/>
        <v>katB</v>
      </c>
      <c r="AG3144" s="153"/>
      <c r="AH3144" s="153"/>
      <c r="AI3144" t="s">
        <v>195</v>
      </c>
      <c r="AJ3144" t="s">
        <v>340</v>
      </c>
      <c r="AK3144" s="9" t="str">
        <f>VLOOKUP(Y3144,zdroj!D:AJ,33,0)</f>
        <v>katA</v>
      </c>
    </row>
    <row r="3145" spans="8:37" x14ac:dyDescent="0.25">
      <c r="H3145" s="8"/>
      <c r="I3145" s="8"/>
      <c r="N3145" s="23"/>
      <c r="O3145" s="24"/>
      <c r="P3145" s="19"/>
      <c r="Q3145" s="19"/>
      <c r="R3145" s="19"/>
      <c r="U3145" s="27"/>
      <c r="Y3145" s="9" t="s">
        <v>527</v>
      </c>
      <c r="Z3145" s="9" t="s">
        <v>232</v>
      </c>
      <c r="AA3145" s="9" t="s">
        <v>237</v>
      </c>
      <c r="AB3145" s="9">
        <v>7995342</v>
      </c>
      <c r="AC3145" s="9" t="s">
        <v>3927</v>
      </c>
      <c r="AD3145" s="9" t="s">
        <v>225</v>
      </c>
      <c r="AE3145" s="5">
        <f t="shared" si="118"/>
        <v>0</v>
      </c>
      <c r="AF3145" s="5" t="str">
        <f t="shared" si="119"/>
        <v>katA</v>
      </c>
      <c r="AG3145" s="153"/>
      <c r="AH3145" s="153"/>
      <c r="AI3145" t="s">
        <v>195</v>
      </c>
      <c r="AJ3145" t="s">
        <v>340</v>
      </c>
      <c r="AK3145" s="9" t="str">
        <f>VLOOKUP(Y3145,zdroj!D:AJ,33,0)</f>
        <v>katA</v>
      </c>
    </row>
    <row r="3146" spans="8:37" x14ac:dyDescent="0.25">
      <c r="H3146" s="8"/>
      <c r="I3146" s="8"/>
      <c r="N3146" s="23"/>
      <c r="O3146" s="24"/>
      <c r="P3146" s="19"/>
      <c r="Q3146" s="19"/>
      <c r="R3146" s="19"/>
      <c r="U3146" s="27"/>
      <c r="Y3146" s="9" t="s">
        <v>527</v>
      </c>
      <c r="Z3146" s="9" t="s">
        <v>232</v>
      </c>
      <c r="AA3146" s="9" t="s">
        <v>237</v>
      </c>
      <c r="AB3146" s="9">
        <v>31235581</v>
      </c>
      <c r="AC3146" s="9" t="s">
        <v>3928</v>
      </c>
      <c r="AD3146" s="9" t="s">
        <v>225</v>
      </c>
      <c r="AE3146" s="5">
        <f t="shared" ref="AE3146:AE3209" si="120">VLOOKUP(Y3146,K:T,10,0)</f>
        <v>0</v>
      </c>
      <c r="AF3146" s="5" t="str">
        <f t="shared" ref="AF3146:AF3209" si="121">IF(AE3146="A",IF(AD3146="katA","katB",AD3146),AD3146)</f>
        <v>katA</v>
      </c>
      <c r="AG3146" s="153"/>
      <c r="AH3146" s="153"/>
      <c r="AI3146" t="s">
        <v>229</v>
      </c>
      <c r="AJ3146" t="s">
        <v>17878</v>
      </c>
      <c r="AK3146" s="9" t="str">
        <f>VLOOKUP(Y3146,zdroj!D:AJ,33,0)</f>
        <v>katA</v>
      </c>
    </row>
    <row r="3147" spans="8:37" x14ac:dyDescent="0.25">
      <c r="H3147" s="8"/>
      <c r="I3147" s="8"/>
      <c r="N3147" s="23"/>
      <c r="O3147" s="24"/>
      <c r="P3147" s="19"/>
      <c r="Q3147" s="19"/>
      <c r="R3147" s="19"/>
      <c r="U3147" s="27"/>
      <c r="Y3147" s="9" t="s">
        <v>527</v>
      </c>
      <c r="Z3147" s="9" t="s">
        <v>232</v>
      </c>
      <c r="AA3147" s="9" t="s">
        <v>237</v>
      </c>
      <c r="AB3147" s="9">
        <v>7994877</v>
      </c>
      <c r="AC3147" s="9" t="s">
        <v>3929</v>
      </c>
      <c r="AD3147" s="9" t="s">
        <v>225</v>
      </c>
      <c r="AE3147" s="5">
        <f t="shared" si="120"/>
        <v>0</v>
      </c>
      <c r="AF3147" s="5" t="str">
        <f t="shared" si="121"/>
        <v>katA</v>
      </c>
      <c r="AG3147" s="153"/>
      <c r="AH3147" s="153"/>
      <c r="AI3147" t="s">
        <v>201</v>
      </c>
      <c r="AJ3147" t="s">
        <v>17878</v>
      </c>
      <c r="AK3147" s="9" t="str">
        <f>VLOOKUP(Y3147,zdroj!D:AJ,33,0)</f>
        <v>katA</v>
      </c>
    </row>
    <row r="3148" spans="8:37" x14ac:dyDescent="0.25">
      <c r="H3148" s="8"/>
      <c r="I3148" s="8"/>
      <c r="N3148" s="23"/>
      <c r="O3148" s="24"/>
      <c r="P3148" s="19"/>
      <c r="Q3148" s="19"/>
      <c r="R3148" s="19"/>
      <c r="U3148" s="27"/>
      <c r="Y3148" s="9" t="s">
        <v>527</v>
      </c>
      <c r="Z3148" s="9" t="s">
        <v>232</v>
      </c>
      <c r="AA3148" s="9" t="s">
        <v>237</v>
      </c>
      <c r="AB3148" s="9">
        <v>7994885</v>
      </c>
      <c r="AC3148" s="9" t="s">
        <v>3930</v>
      </c>
      <c r="AD3148" s="9" t="s">
        <v>225</v>
      </c>
      <c r="AE3148" s="5">
        <f t="shared" si="120"/>
        <v>0</v>
      </c>
      <c r="AF3148" s="5" t="str">
        <f t="shared" si="121"/>
        <v>katA</v>
      </c>
      <c r="AG3148" s="153"/>
      <c r="AH3148" s="153"/>
      <c r="AI3148" t="s">
        <v>201</v>
      </c>
      <c r="AJ3148" t="s">
        <v>17878</v>
      </c>
      <c r="AK3148" s="9" t="str">
        <f>VLOOKUP(Y3148,zdroj!D:AJ,33,0)</f>
        <v>katA</v>
      </c>
    </row>
    <row r="3149" spans="8:37" x14ac:dyDescent="0.25">
      <c r="H3149" s="8"/>
      <c r="I3149" s="8"/>
      <c r="N3149" s="23"/>
      <c r="O3149" s="24"/>
      <c r="P3149" s="19"/>
      <c r="Q3149" s="19"/>
      <c r="R3149" s="19"/>
      <c r="U3149" s="27"/>
      <c r="Y3149" s="9" t="s">
        <v>527</v>
      </c>
      <c r="Z3149" s="9" t="s">
        <v>232</v>
      </c>
      <c r="AA3149" s="9" t="s">
        <v>237</v>
      </c>
      <c r="AB3149" s="9">
        <v>7994893</v>
      </c>
      <c r="AC3149" s="9" t="s">
        <v>3931</v>
      </c>
      <c r="AD3149" s="9" t="s">
        <v>225</v>
      </c>
      <c r="AE3149" s="5">
        <f t="shared" si="120"/>
        <v>0</v>
      </c>
      <c r="AF3149" s="5" t="str">
        <f t="shared" si="121"/>
        <v>katA</v>
      </c>
      <c r="AG3149" s="153"/>
      <c r="AH3149" s="153"/>
      <c r="AI3149" t="s">
        <v>201</v>
      </c>
      <c r="AJ3149" t="s">
        <v>17878</v>
      </c>
      <c r="AK3149" s="9" t="str">
        <f>VLOOKUP(Y3149,zdroj!D:AJ,33,0)</f>
        <v>katA</v>
      </c>
    </row>
    <row r="3150" spans="8:37" x14ac:dyDescent="0.25">
      <c r="H3150" s="8"/>
      <c r="I3150" s="8"/>
      <c r="N3150" s="23"/>
      <c r="O3150" s="24"/>
      <c r="P3150" s="19"/>
      <c r="Q3150" s="19"/>
      <c r="R3150" s="19"/>
      <c r="U3150" s="27"/>
      <c r="Y3150" s="9" t="s">
        <v>527</v>
      </c>
      <c r="Z3150" s="9" t="s">
        <v>232</v>
      </c>
      <c r="AA3150" s="9" t="s">
        <v>237</v>
      </c>
      <c r="AB3150" s="9">
        <v>7994907</v>
      </c>
      <c r="AC3150" s="9" t="s">
        <v>3932</v>
      </c>
      <c r="AD3150" s="9" t="s">
        <v>231</v>
      </c>
      <c r="AE3150" s="5">
        <f t="shared" si="120"/>
        <v>0</v>
      </c>
      <c r="AF3150" s="5" t="str">
        <f t="shared" si="121"/>
        <v>katB</v>
      </c>
      <c r="AG3150" s="153"/>
      <c r="AH3150" s="153"/>
      <c r="AI3150" t="s">
        <v>201</v>
      </c>
      <c r="AJ3150" t="s">
        <v>17878</v>
      </c>
      <c r="AK3150" s="9" t="str">
        <f>VLOOKUP(Y3150,zdroj!D:AJ,33,0)</f>
        <v>katA</v>
      </c>
    </row>
    <row r="3151" spans="8:37" x14ac:dyDescent="0.25">
      <c r="H3151" s="8"/>
      <c r="I3151" s="8"/>
      <c r="N3151" s="23"/>
      <c r="O3151" s="24"/>
      <c r="P3151" s="19"/>
      <c r="Q3151" s="19"/>
      <c r="R3151" s="19"/>
      <c r="U3151" s="27"/>
      <c r="Y3151" s="9" t="s">
        <v>527</v>
      </c>
      <c r="Z3151" s="9" t="s">
        <v>232</v>
      </c>
      <c r="AA3151" s="9" t="s">
        <v>237</v>
      </c>
      <c r="AB3151" s="9">
        <v>7994915</v>
      </c>
      <c r="AC3151" s="9" t="s">
        <v>3933</v>
      </c>
      <c r="AD3151" s="9" t="s">
        <v>225</v>
      </c>
      <c r="AE3151" s="5">
        <f t="shared" si="120"/>
        <v>0</v>
      </c>
      <c r="AF3151" s="5" t="str">
        <f t="shared" si="121"/>
        <v>katA</v>
      </c>
      <c r="AG3151" s="153"/>
      <c r="AH3151" s="153"/>
      <c r="AI3151" t="s">
        <v>201</v>
      </c>
      <c r="AJ3151" t="s">
        <v>17878</v>
      </c>
      <c r="AK3151" s="9" t="str">
        <f>VLOOKUP(Y3151,zdroj!D:AJ,33,0)</f>
        <v>katA</v>
      </c>
    </row>
    <row r="3152" spans="8:37" x14ac:dyDescent="0.25">
      <c r="H3152" s="8"/>
      <c r="I3152" s="8"/>
      <c r="N3152" s="23"/>
      <c r="O3152" s="24"/>
      <c r="P3152" s="19"/>
      <c r="Q3152" s="19"/>
      <c r="R3152" s="19"/>
      <c r="U3152" s="27"/>
      <c r="Y3152" s="9" t="s">
        <v>527</v>
      </c>
      <c r="Z3152" s="9" t="s">
        <v>232</v>
      </c>
      <c r="AA3152" s="9" t="s">
        <v>237</v>
      </c>
      <c r="AB3152" s="9">
        <v>7994923</v>
      </c>
      <c r="AC3152" s="9" t="s">
        <v>3934</v>
      </c>
      <c r="AD3152" s="9" t="s">
        <v>231</v>
      </c>
      <c r="AE3152" s="5">
        <f t="shared" si="120"/>
        <v>0</v>
      </c>
      <c r="AF3152" s="5" t="str">
        <f t="shared" si="121"/>
        <v>katB</v>
      </c>
      <c r="AG3152" s="153"/>
      <c r="AH3152" s="153"/>
      <c r="AI3152" t="s">
        <v>201</v>
      </c>
      <c r="AJ3152" t="s">
        <v>17878</v>
      </c>
      <c r="AK3152" s="9" t="str">
        <f>VLOOKUP(Y3152,zdroj!D:AJ,33,0)</f>
        <v>katA</v>
      </c>
    </row>
    <row r="3153" spans="8:37" x14ac:dyDescent="0.25">
      <c r="H3153" s="8"/>
      <c r="I3153" s="8"/>
      <c r="N3153" s="23"/>
      <c r="O3153" s="24"/>
      <c r="P3153" s="19"/>
      <c r="Q3153" s="19"/>
      <c r="R3153" s="19"/>
      <c r="U3153" s="27"/>
      <c r="Y3153" s="9" t="s">
        <v>527</v>
      </c>
      <c r="Z3153" s="9" t="s">
        <v>232</v>
      </c>
      <c r="AA3153" s="9" t="s">
        <v>237</v>
      </c>
      <c r="AB3153" s="9">
        <v>7994851</v>
      </c>
      <c r="AC3153" s="9" t="s">
        <v>3935</v>
      </c>
      <c r="AD3153" s="9" t="s">
        <v>231</v>
      </c>
      <c r="AE3153" s="5">
        <f t="shared" si="120"/>
        <v>0</v>
      </c>
      <c r="AF3153" s="5" t="str">
        <f t="shared" si="121"/>
        <v>katB</v>
      </c>
      <c r="AG3153" s="153"/>
      <c r="AH3153" s="153"/>
      <c r="AI3153" t="s">
        <v>201</v>
      </c>
      <c r="AJ3153" t="s">
        <v>17878</v>
      </c>
      <c r="AK3153" s="9" t="str">
        <f>VLOOKUP(Y3153,zdroj!D:AJ,33,0)</f>
        <v>katA</v>
      </c>
    </row>
    <row r="3154" spans="8:37" x14ac:dyDescent="0.25">
      <c r="H3154" s="8"/>
      <c r="I3154" s="8"/>
      <c r="N3154" s="23"/>
      <c r="O3154" s="24"/>
      <c r="P3154" s="19"/>
      <c r="Q3154" s="19"/>
      <c r="R3154" s="19"/>
      <c r="U3154" s="27"/>
      <c r="Y3154" s="9" t="s">
        <v>527</v>
      </c>
      <c r="Z3154" s="9" t="s">
        <v>232</v>
      </c>
      <c r="AA3154" s="9" t="s">
        <v>237</v>
      </c>
      <c r="AB3154" s="9">
        <v>7994931</v>
      </c>
      <c r="AC3154" s="9" t="s">
        <v>3936</v>
      </c>
      <c r="AD3154" s="9" t="s">
        <v>225</v>
      </c>
      <c r="AE3154" s="5">
        <f t="shared" si="120"/>
        <v>0</v>
      </c>
      <c r="AF3154" s="5" t="str">
        <f t="shared" si="121"/>
        <v>katA</v>
      </c>
      <c r="AG3154" s="153"/>
      <c r="AH3154" s="153"/>
      <c r="AI3154" t="s">
        <v>201</v>
      </c>
      <c r="AJ3154" t="s">
        <v>17878</v>
      </c>
      <c r="AK3154" s="9" t="str">
        <f>VLOOKUP(Y3154,zdroj!D:AJ,33,0)</f>
        <v>katA</v>
      </c>
    </row>
    <row r="3155" spans="8:37" x14ac:dyDescent="0.25">
      <c r="H3155" s="8"/>
      <c r="I3155" s="8"/>
      <c r="N3155" s="23"/>
      <c r="O3155" s="24"/>
      <c r="P3155" s="19"/>
      <c r="Q3155" s="19"/>
      <c r="R3155" s="19"/>
      <c r="U3155" s="27"/>
      <c r="Y3155" s="9" t="s">
        <v>527</v>
      </c>
      <c r="Z3155" s="9" t="s">
        <v>232</v>
      </c>
      <c r="AA3155" s="9" t="s">
        <v>237</v>
      </c>
      <c r="AB3155" s="9">
        <v>7994940</v>
      </c>
      <c r="AC3155" s="9" t="s">
        <v>3937</v>
      </c>
      <c r="AD3155" s="9" t="s">
        <v>231</v>
      </c>
      <c r="AE3155" s="5">
        <f t="shared" si="120"/>
        <v>0</v>
      </c>
      <c r="AF3155" s="5" t="str">
        <f t="shared" si="121"/>
        <v>katB</v>
      </c>
      <c r="AG3155" s="153"/>
      <c r="AH3155" s="153"/>
      <c r="AI3155" t="s">
        <v>201</v>
      </c>
      <c r="AJ3155" t="s">
        <v>17878</v>
      </c>
      <c r="AK3155" s="9" t="str">
        <f>VLOOKUP(Y3155,zdroj!D:AJ,33,0)</f>
        <v>katA</v>
      </c>
    </row>
    <row r="3156" spans="8:37" x14ac:dyDescent="0.25">
      <c r="H3156" s="8"/>
      <c r="I3156" s="8"/>
      <c r="N3156" s="23"/>
      <c r="O3156" s="24"/>
      <c r="P3156" s="19"/>
      <c r="Q3156" s="19"/>
      <c r="R3156" s="19"/>
      <c r="U3156" s="27"/>
      <c r="Y3156" s="9" t="s">
        <v>527</v>
      </c>
      <c r="Z3156" s="9" t="s">
        <v>232</v>
      </c>
      <c r="AA3156" s="9" t="s">
        <v>237</v>
      </c>
      <c r="AB3156" s="9">
        <v>7994958</v>
      </c>
      <c r="AC3156" s="9" t="s">
        <v>3938</v>
      </c>
      <c r="AD3156" s="9" t="s">
        <v>225</v>
      </c>
      <c r="AE3156" s="5">
        <f t="shared" si="120"/>
        <v>0</v>
      </c>
      <c r="AF3156" s="5" t="str">
        <f t="shared" si="121"/>
        <v>katA</v>
      </c>
      <c r="AG3156" s="153"/>
      <c r="AH3156" s="153"/>
      <c r="AI3156" t="s">
        <v>201</v>
      </c>
      <c r="AJ3156" t="s">
        <v>17878</v>
      </c>
      <c r="AK3156" s="9" t="str">
        <f>VLOOKUP(Y3156,zdroj!D:AJ,33,0)</f>
        <v>katA</v>
      </c>
    </row>
    <row r="3157" spans="8:37" x14ac:dyDescent="0.25">
      <c r="H3157" s="8"/>
      <c r="I3157" s="8"/>
      <c r="N3157" s="23"/>
      <c r="O3157" s="24"/>
      <c r="P3157" s="19"/>
      <c r="Q3157" s="19"/>
      <c r="R3157" s="19"/>
      <c r="U3157" s="27"/>
      <c r="Y3157" s="9" t="s">
        <v>527</v>
      </c>
      <c r="Z3157" s="9" t="s">
        <v>232</v>
      </c>
      <c r="AA3157" s="9" t="s">
        <v>237</v>
      </c>
      <c r="AB3157" s="9">
        <v>7994966</v>
      </c>
      <c r="AC3157" s="9" t="s">
        <v>3939</v>
      </c>
      <c r="AD3157" s="9" t="s">
        <v>225</v>
      </c>
      <c r="AE3157" s="5">
        <f t="shared" si="120"/>
        <v>0</v>
      </c>
      <c r="AF3157" s="5" t="str">
        <f t="shared" si="121"/>
        <v>katA</v>
      </c>
      <c r="AG3157" s="153"/>
      <c r="AH3157" s="153"/>
      <c r="AI3157" t="s">
        <v>201</v>
      </c>
      <c r="AJ3157" t="s">
        <v>17878</v>
      </c>
      <c r="AK3157" s="9" t="str">
        <f>VLOOKUP(Y3157,zdroj!D:AJ,33,0)</f>
        <v>katA</v>
      </c>
    </row>
    <row r="3158" spans="8:37" x14ac:dyDescent="0.25">
      <c r="H3158" s="8"/>
      <c r="I3158" s="8"/>
      <c r="N3158" s="23"/>
      <c r="O3158" s="24"/>
      <c r="P3158" s="19"/>
      <c r="Q3158" s="19"/>
      <c r="R3158" s="19"/>
      <c r="U3158" s="27"/>
      <c r="Y3158" s="9" t="s">
        <v>527</v>
      </c>
      <c r="Z3158" s="9" t="s">
        <v>232</v>
      </c>
      <c r="AA3158" s="9" t="s">
        <v>237</v>
      </c>
      <c r="AB3158" s="9">
        <v>7994982</v>
      </c>
      <c r="AC3158" s="9" t="s">
        <v>3940</v>
      </c>
      <c r="AD3158" s="9" t="s">
        <v>231</v>
      </c>
      <c r="AE3158" s="5">
        <f t="shared" si="120"/>
        <v>0</v>
      </c>
      <c r="AF3158" s="5" t="str">
        <f t="shared" si="121"/>
        <v>katB</v>
      </c>
      <c r="AG3158" s="153"/>
      <c r="AH3158" s="153"/>
      <c r="AI3158" t="s">
        <v>201</v>
      </c>
      <c r="AJ3158" t="s">
        <v>17878</v>
      </c>
      <c r="AK3158" s="9" t="str">
        <f>VLOOKUP(Y3158,zdroj!D:AJ,33,0)</f>
        <v>katA</v>
      </c>
    </row>
    <row r="3159" spans="8:37" x14ac:dyDescent="0.25">
      <c r="H3159" s="8"/>
      <c r="I3159" s="8"/>
      <c r="N3159" s="23"/>
      <c r="O3159" s="24"/>
      <c r="P3159" s="19"/>
      <c r="Q3159" s="19"/>
      <c r="R3159" s="19"/>
      <c r="U3159" s="27"/>
      <c r="Y3159" s="9" t="s">
        <v>527</v>
      </c>
      <c r="Z3159" s="9" t="s">
        <v>232</v>
      </c>
      <c r="AA3159" s="9" t="s">
        <v>237</v>
      </c>
      <c r="AB3159" s="9">
        <v>7994991</v>
      </c>
      <c r="AC3159" s="9" t="s">
        <v>3941</v>
      </c>
      <c r="AD3159" s="9" t="s">
        <v>225</v>
      </c>
      <c r="AE3159" s="5">
        <f t="shared" si="120"/>
        <v>0</v>
      </c>
      <c r="AF3159" s="5" t="str">
        <f t="shared" si="121"/>
        <v>katA</v>
      </c>
      <c r="AG3159" s="153"/>
      <c r="AH3159" s="153"/>
      <c r="AI3159" t="s">
        <v>201</v>
      </c>
      <c r="AJ3159" t="s">
        <v>17878</v>
      </c>
      <c r="AK3159" s="9" t="str">
        <f>VLOOKUP(Y3159,zdroj!D:AJ,33,0)</f>
        <v>katA</v>
      </c>
    </row>
    <row r="3160" spans="8:37" x14ac:dyDescent="0.25">
      <c r="H3160" s="8"/>
      <c r="I3160" s="8"/>
      <c r="N3160" s="23"/>
      <c r="O3160" s="24"/>
      <c r="P3160" s="19"/>
      <c r="Q3160" s="19"/>
      <c r="R3160" s="19"/>
      <c r="U3160" s="27"/>
      <c r="Y3160" s="9" t="s">
        <v>527</v>
      </c>
      <c r="Z3160" s="9" t="s">
        <v>232</v>
      </c>
      <c r="AA3160" s="9" t="s">
        <v>237</v>
      </c>
      <c r="AB3160" s="9">
        <v>25546139</v>
      </c>
      <c r="AC3160" s="9" t="s">
        <v>3942</v>
      </c>
      <c r="AD3160" s="9" t="s">
        <v>225</v>
      </c>
      <c r="AE3160" s="5">
        <f t="shared" si="120"/>
        <v>0</v>
      </c>
      <c r="AF3160" s="5" t="str">
        <f t="shared" si="121"/>
        <v>katA</v>
      </c>
      <c r="AG3160" s="153"/>
      <c r="AH3160" s="153"/>
      <c r="AI3160" t="s">
        <v>201</v>
      </c>
      <c r="AJ3160" t="s">
        <v>17878</v>
      </c>
      <c r="AK3160" s="9" t="str">
        <f>VLOOKUP(Y3160,zdroj!D:AJ,33,0)</f>
        <v>katA</v>
      </c>
    </row>
    <row r="3161" spans="8:37" x14ac:dyDescent="0.25">
      <c r="H3161" s="8"/>
      <c r="I3161" s="8"/>
      <c r="N3161" s="23"/>
      <c r="O3161" s="24"/>
      <c r="P3161" s="19"/>
      <c r="Q3161" s="19"/>
      <c r="R3161" s="19"/>
      <c r="U3161" s="27"/>
      <c r="Y3161" s="9" t="s">
        <v>527</v>
      </c>
      <c r="Z3161" s="9" t="s">
        <v>232</v>
      </c>
      <c r="AA3161" s="9" t="s">
        <v>237</v>
      </c>
      <c r="AB3161" s="9">
        <v>7995008</v>
      </c>
      <c r="AC3161" s="9" t="s">
        <v>3943</v>
      </c>
      <c r="AD3161" s="9" t="s">
        <v>225</v>
      </c>
      <c r="AE3161" s="5">
        <f t="shared" si="120"/>
        <v>0</v>
      </c>
      <c r="AF3161" s="5" t="str">
        <f t="shared" si="121"/>
        <v>katA</v>
      </c>
      <c r="AG3161" s="153"/>
      <c r="AH3161" s="153"/>
      <c r="AI3161" t="s">
        <v>201</v>
      </c>
      <c r="AJ3161" t="s">
        <v>17878</v>
      </c>
      <c r="AK3161" s="9" t="str">
        <f>VLOOKUP(Y3161,zdroj!D:AJ,33,0)</f>
        <v>katA</v>
      </c>
    </row>
    <row r="3162" spans="8:37" x14ac:dyDescent="0.25">
      <c r="H3162" s="8"/>
      <c r="I3162" s="8"/>
      <c r="N3162" s="23"/>
      <c r="O3162" s="24"/>
      <c r="P3162" s="19"/>
      <c r="Q3162" s="19"/>
      <c r="R3162" s="19"/>
      <c r="U3162" s="27"/>
      <c r="Y3162" s="9" t="s">
        <v>527</v>
      </c>
      <c r="Z3162" s="9" t="s">
        <v>232</v>
      </c>
      <c r="AA3162" s="9" t="s">
        <v>237</v>
      </c>
      <c r="AB3162" s="9">
        <v>7995016</v>
      </c>
      <c r="AC3162" s="9" t="s">
        <v>3944</v>
      </c>
      <c r="AD3162" s="9" t="s">
        <v>225</v>
      </c>
      <c r="AE3162" s="5">
        <f t="shared" si="120"/>
        <v>0</v>
      </c>
      <c r="AF3162" s="5" t="str">
        <f t="shared" si="121"/>
        <v>katA</v>
      </c>
      <c r="AG3162" s="153"/>
      <c r="AH3162" s="153"/>
      <c r="AI3162" t="s">
        <v>201</v>
      </c>
      <c r="AJ3162" t="s">
        <v>17878</v>
      </c>
      <c r="AK3162" s="9" t="str">
        <f>VLOOKUP(Y3162,zdroj!D:AJ,33,0)</f>
        <v>katA</v>
      </c>
    </row>
    <row r="3163" spans="8:37" x14ac:dyDescent="0.25">
      <c r="H3163" s="8"/>
      <c r="I3163" s="8"/>
      <c r="N3163" s="23"/>
      <c r="O3163" s="24"/>
      <c r="P3163" s="19"/>
      <c r="Q3163" s="19"/>
      <c r="R3163" s="19"/>
      <c r="U3163" s="27"/>
      <c r="Y3163" s="9" t="s">
        <v>527</v>
      </c>
      <c r="Z3163" s="9" t="s">
        <v>232</v>
      </c>
      <c r="AA3163" s="9" t="s">
        <v>237</v>
      </c>
      <c r="AB3163" s="9">
        <v>7995024</v>
      </c>
      <c r="AC3163" s="9" t="s">
        <v>3945</v>
      </c>
      <c r="AD3163" s="9" t="s">
        <v>225</v>
      </c>
      <c r="AE3163" s="5">
        <f t="shared" si="120"/>
        <v>0</v>
      </c>
      <c r="AF3163" s="5" t="str">
        <f t="shared" si="121"/>
        <v>katA</v>
      </c>
      <c r="AG3163" s="153"/>
      <c r="AH3163" s="153"/>
      <c r="AI3163" t="s">
        <v>201</v>
      </c>
      <c r="AJ3163" t="s">
        <v>17878</v>
      </c>
      <c r="AK3163" s="9" t="str">
        <f>VLOOKUP(Y3163,zdroj!D:AJ,33,0)</f>
        <v>katA</v>
      </c>
    </row>
    <row r="3164" spans="8:37" x14ac:dyDescent="0.25">
      <c r="H3164" s="8"/>
      <c r="I3164" s="8"/>
      <c r="N3164" s="23"/>
      <c r="O3164" s="24"/>
      <c r="P3164" s="19"/>
      <c r="Q3164" s="19"/>
      <c r="R3164" s="19"/>
      <c r="U3164" s="27"/>
      <c r="Y3164" s="9" t="s">
        <v>527</v>
      </c>
      <c r="Z3164" s="9" t="s">
        <v>232</v>
      </c>
      <c r="AA3164" s="9" t="s">
        <v>237</v>
      </c>
      <c r="AB3164" s="9">
        <v>7995032</v>
      </c>
      <c r="AC3164" s="9" t="s">
        <v>3946</v>
      </c>
      <c r="AD3164" s="9" t="s">
        <v>225</v>
      </c>
      <c r="AE3164" s="5">
        <f t="shared" si="120"/>
        <v>0</v>
      </c>
      <c r="AF3164" s="5" t="str">
        <f t="shared" si="121"/>
        <v>katA</v>
      </c>
      <c r="AG3164" s="153"/>
      <c r="AH3164" s="153"/>
      <c r="AI3164" t="s">
        <v>201</v>
      </c>
      <c r="AJ3164" t="s">
        <v>17878</v>
      </c>
      <c r="AK3164" s="9" t="str">
        <f>VLOOKUP(Y3164,zdroj!D:AJ,33,0)</f>
        <v>katA</v>
      </c>
    </row>
    <row r="3165" spans="8:37" x14ac:dyDescent="0.25">
      <c r="H3165" s="8"/>
      <c r="I3165" s="8"/>
      <c r="N3165" s="23"/>
      <c r="O3165" s="24"/>
      <c r="P3165" s="19"/>
      <c r="Q3165" s="19"/>
      <c r="R3165" s="19"/>
      <c r="U3165" s="27"/>
      <c r="Y3165" s="9" t="s">
        <v>527</v>
      </c>
      <c r="Z3165" s="9" t="s">
        <v>232</v>
      </c>
      <c r="AA3165" s="9" t="s">
        <v>237</v>
      </c>
      <c r="AB3165" s="9">
        <v>7995041</v>
      </c>
      <c r="AC3165" s="9" t="s">
        <v>3947</v>
      </c>
      <c r="AD3165" s="9" t="s">
        <v>225</v>
      </c>
      <c r="AE3165" s="5">
        <f t="shared" si="120"/>
        <v>0</v>
      </c>
      <c r="AF3165" s="5" t="str">
        <f t="shared" si="121"/>
        <v>katA</v>
      </c>
      <c r="AG3165" s="153"/>
      <c r="AH3165" s="153"/>
      <c r="AI3165" t="s">
        <v>201</v>
      </c>
      <c r="AJ3165" t="s">
        <v>17878</v>
      </c>
      <c r="AK3165" s="9" t="str">
        <f>VLOOKUP(Y3165,zdroj!D:AJ,33,0)</f>
        <v>katA</v>
      </c>
    </row>
    <row r="3166" spans="8:37" x14ac:dyDescent="0.25">
      <c r="H3166" s="8"/>
      <c r="I3166" s="8"/>
      <c r="N3166" s="23"/>
      <c r="O3166" s="24"/>
      <c r="P3166" s="19"/>
      <c r="Q3166" s="19"/>
      <c r="R3166" s="19"/>
      <c r="U3166" s="27"/>
      <c r="Y3166" s="9" t="s">
        <v>527</v>
      </c>
      <c r="Z3166" s="9" t="s">
        <v>232</v>
      </c>
      <c r="AA3166" s="9" t="s">
        <v>237</v>
      </c>
      <c r="AB3166" s="9">
        <v>7995059</v>
      </c>
      <c r="AC3166" s="9" t="s">
        <v>3948</v>
      </c>
      <c r="AD3166" s="9" t="s">
        <v>225</v>
      </c>
      <c r="AE3166" s="5">
        <f t="shared" si="120"/>
        <v>0</v>
      </c>
      <c r="AF3166" s="5" t="str">
        <f t="shared" si="121"/>
        <v>katA</v>
      </c>
      <c r="AG3166" s="153"/>
      <c r="AH3166" s="153"/>
      <c r="AI3166" t="s">
        <v>201</v>
      </c>
      <c r="AJ3166" t="s">
        <v>17878</v>
      </c>
      <c r="AK3166" s="9" t="str">
        <f>VLOOKUP(Y3166,zdroj!D:AJ,33,0)</f>
        <v>katA</v>
      </c>
    </row>
    <row r="3167" spans="8:37" x14ac:dyDescent="0.25">
      <c r="H3167" s="8"/>
      <c r="I3167" s="8"/>
      <c r="N3167" s="23"/>
      <c r="O3167" s="24"/>
      <c r="P3167" s="19"/>
      <c r="Q3167" s="19"/>
      <c r="R3167" s="19"/>
      <c r="U3167" s="27"/>
      <c r="Y3167" s="9" t="s">
        <v>527</v>
      </c>
      <c r="Z3167" s="9" t="s">
        <v>232</v>
      </c>
      <c r="AA3167" s="9" t="s">
        <v>237</v>
      </c>
      <c r="AB3167" s="9">
        <v>7994869</v>
      </c>
      <c r="AC3167" s="9" t="s">
        <v>3949</v>
      </c>
      <c r="AD3167" s="9" t="s">
        <v>225</v>
      </c>
      <c r="AE3167" s="5">
        <f t="shared" si="120"/>
        <v>0</v>
      </c>
      <c r="AF3167" s="5" t="str">
        <f t="shared" si="121"/>
        <v>katA</v>
      </c>
      <c r="AG3167" s="153"/>
      <c r="AH3167" s="153"/>
      <c r="AI3167" t="s">
        <v>201</v>
      </c>
      <c r="AJ3167" t="s">
        <v>17878</v>
      </c>
      <c r="AK3167" s="9" t="str">
        <f>VLOOKUP(Y3167,zdroj!D:AJ,33,0)</f>
        <v>katA</v>
      </c>
    </row>
    <row r="3168" spans="8:37" x14ac:dyDescent="0.25">
      <c r="H3168" s="8"/>
      <c r="I3168" s="8"/>
      <c r="N3168" s="23"/>
      <c r="O3168" s="24"/>
      <c r="P3168" s="19"/>
      <c r="Q3168" s="19"/>
      <c r="R3168" s="19"/>
      <c r="U3168" s="27"/>
      <c r="Y3168" s="9" t="s">
        <v>527</v>
      </c>
      <c r="Z3168" s="9" t="s">
        <v>232</v>
      </c>
      <c r="AA3168" s="9" t="s">
        <v>237</v>
      </c>
      <c r="AB3168" s="9">
        <v>7995067</v>
      </c>
      <c r="AC3168" s="9" t="s">
        <v>3950</v>
      </c>
      <c r="AD3168" s="9" t="s">
        <v>225</v>
      </c>
      <c r="AE3168" s="5">
        <f t="shared" si="120"/>
        <v>0</v>
      </c>
      <c r="AF3168" s="5" t="str">
        <f t="shared" si="121"/>
        <v>katA</v>
      </c>
      <c r="AG3168" s="153"/>
      <c r="AH3168" s="153"/>
      <c r="AI3168" t="s">
        <v>201</v>
      </c>
      <c r="AJ3168" t="s">
        <v>17878</v>
      </c>
      <c r="AK3168" s="9" t="str">
        <f>VLOOKUP(Y3168,zdroj!D:AJ,33,0)</f>
        <v>katA</v>
      </c>
    </row>
    <row r="3169" spans="8:37" x14ac:dyDescent="0.25">
      <c r="H3169" s="8"/>
      <c r="I3169" s="8"/>
      <c r="N3169" s="23"/>
      <c r="O3169" s="24"/>
      <c r="P3169" s="19"/>
      <c r="Q3169" s="19"/>
      <c r="R3169" s="19"/>
      <c r="U3169" s="27"/>
      <c r="Y3169" s="9" t="s">
        <v>527</v>
      </c>
      <c r="Z3169" s="9" t="s">
        <v>232</v>
      </c>
      <c r="AA3169" s="9" t="s">
        <v>237</v>
      </c>
      <c r="AB3169" s="9">
        <v>7995075</v>
      </c>
      <c r="AC3169" s="9" t="s">
        <v>3951</v>
      </c>
      <c r="AD3169" s="9" t="s">
        <v>225</v>
      </c>
      <c r="AE3169" s="5">
        <f t="shared" si="120"/>
        <v>0</v>
      </c>
      <c r="AF3169" s="5" t="str">
        <f t="shared" si="121"/>
        <v>katA</v>
      </c>
      <c r="AG3169" s="153"/>
      <c r="AH3169" s="153"/>
      <c r="AI3169" t="s">
        <v>201</v>
      </c>
      <c r="AJ3169" t="s">
        <v>17878</v>
      </c>
      <c r="AK3169" s="9" t="str">
        <f>VLOOKUP(Y3169,zdroj!D:AJ,33,0)</f>
        <v>katA</v>
      </c>
    </row>
    <row r="3170" spans="8:37" x14ac:dyDescent="0.25">
      <c r="H3170" s="8"/>
      <c r="I3170" s="8"/>
      <c r="N3170" s="23"/>
      <c r="O3170" s="24"/>
      <c r="P3170" s="19"/>
      <c r="Q3170" s="19"/>
      <c r="R3170" s="19"/>
      <c r="U3170" s="27"/>
      <c r="Y3170" s="9" t="s">
        <v>527</v>
      </c>
      <c r="Z3170" s="9" t="s">
        <v>232</v>
      </c>
      <c r="AA3170" s="9" t="s">
        <v>237</v>
      </c>
      <c r="AB3170" s="9">
        <v>7995083</v>
      </c>
      <c r="AC3170" s="9" t="s">
        <v>3952</v>
      </c>
      <c r="AD3170" s="9" t="s">
        <v>231</v>
      </c>
      <c r="AE3170" s="5">
        <f t="shared" si="120"/>
        <v>0</v>
      </c>
      <c r="AF3170" s="5" t="str">
        <f t="shared" si="121"/>
        <v>katB</v>
      </c>
      <c r="AG3170" s="153"/>
      <c r="AH3170" s="153"/>
      <c r="AI3170" t="s">
        <v>201</v>
      </c>
      <c r="AJ3170" t="s">
        <v>17878</v>
      </c>
      <c r="AK3170" s="9" t="str">
        <f>VLOOKUP(Y3170,zdroj!D:AJ,33,0)</f>
        <v>katA</v>
      </c>
    </row>
    <row r="3171" spans="8:37" x14ac:dyDescent="0.25">
      <c r="H3171" s="8"/>
      <c r="I3171" s="8"/>
      <c r="N3171" s="23"/>
      <c r="O3171" s="24"/>
      <c r="P3171" s="19"/>
      <c r="Q3171" s="19"/>
      <c r="R3171" s="19"/>
      <c r="U3171" s="27"/>
      <c r="Y3171" s="9" t="s">
        <v>527</v>
      </c>
      <c r="Z3171" s="9" t="s">
        <v>232</v>
      </c>
      <c r="AA3171" s="9" t="s">
        <v>237</v>
      </c>
      <c r="AB3171" s="9">
        <v>7995091</v>
      </c>
      <c r="AC3171" s="9" t="s">
        <v>3953</v>
      </c>
      <c r="AD3171" s="9" t="s">
        <v>225</v>
      </c>
      <c r="AE3171" s="5">
        <f t="shared" si="120"/>
        <v>0</v>
      </c>
      <c r="AF3171" s="5" t="str">
        <f t="shared" si="121"/>
        <v>katA</v>
      </c>
      <c r="AG3171" s="153"/>
      <c r="AH3171" s="153"/>
      <c r="AI3171" t="s">
        <v>201</v>
      </c>
      <c r="AJ3171" t="s">
        <v>17878</v>
      </c>
      <c r="AK3171" s="9" t="str">
        <f>VLOOKUP(Y3171,zdroj!D:AJ,33,0)</f>
        <v>katA</v>
      </c>
    </row>
    <row r="3172" spans="8:37" x14ac:dyDescent="0.25">
      <c r="H3172" s="8"/>
      <c r="I3172" s="8"/>
      <c r="N3172" s="23"/>
      <c r="O3172" s="24"/>
      <c r="P3172" s="19"/>
      <c r="Q3172" s="19"/>
      <c r="R3172" s="19"/>
      <c r="U3172" s="27"/>
      <c r="Y3172" s="9" t="s">
        <v>527</v>
      </c>
      <c r="Z3172" s="9" t="s">
        <v>232</v>
      </c>
      <c r="AA3172" s="9" t="s">
        <v>237</v>
      </c>
      <c r="AB3172" s="9">
        <v>25546147</v>
      </c>
      <c r="AC3172" s="9" t="s">
        <v>3954</v>
      </c>
      <c r="AD3172" s="9" t="s">
        <v>225</v>
      </c>
      <c r="AE3172" s="5">
        <f t="shared" si="120"/>
        <v>0</v>
      </c>
      <c r="AF3172" s="5" t="str">
        <f t="shared" si="121"/>
        <v>katA</v>
      </c>
      <c r="AG3172" s="153"/>
      <c r="AH3172" s="153"/>
      <c r="AI3172" t="s">
        <v>201</v>
      </c>
      <c r="AJ3172" t="s">
        <v>17878</v>
      </c>
      <c r="AK3172" s="9" t="str">
        <f>VLOOKUP(Y3172,zdroj!D:AJ,33,0)</f>
        <v>katA</v>
      </c>
    </row>
    <row r="3173" spans="8:37" x14ac:dyDescent="0.25">
      <c r="H3173" s="8"/>
      <c r="I3173" s="8"/>
      <c r="N3173" s="23"/>
      <c r="O3173" s="24"/>
      <c r="P3173" s="19"/>
      <c r="Q3173" s="19"/>
      <c r="R3173" s="19"/>
      <c r="U3173" s="27"/>
      <c r="Y3173" s="9" t="s">
        <v>527</v>
      </c>
      <c r="Z3173" s="9" t="s">
        <v>232</v>
      </c>
      <c r="AA3173" s="9" t="s">
        <v>237</v>
      </c>
      <c r="AB3173" s="9">
        <v>7995105</v>
      </c>
      <c r="AC3173" s="9" t="s">
        <v>3955</v>
      </c>
      <c r="AD3173" s="9" t="s">
        <v>225</v>
      </c>
      <c r="AE3173" s="5">
        <f t="shared" si="120"/>
        <v>0</v>
      </c>
      <c r="AF3173" s="5" t="str">
        <f t="shared" si="121"/>
        <v>katA</v>
      </c>
      <c r="AG3173" s="153"/>
      <c r="AH3173" s="153"/>
      <c r="AI3173" t="s">
        <v>201</v>
      </c>
      <c r="AJ3173" t="s">
        <v>17878</v>
      </c>
      <c r="AK3173" s="9" t="str">
        <f>VLOOKUP(Y3173,zdroj!D:AJ,33,0)</f>
        <v>katA</v>
      </c>
    </row>
    <row r="3174" spans="8:37" x14ac:dyDescent="0.25">
      <c r="H3174" s="8"/>
      <c r="I3174" s="8"/>
      <c r="N3174" s="23"/>
      <c r="O3174" s="24"/>
      <c r="P3174" s="19"/>
      <c r="Q3174" s="19"/>
      <c r="R3174" s="19"/>
      <c r="U3174" s="27"/>
      <c r="Y3174" s="9" t="s">
        <v>527</v>
      </c>
      <c r="Z3174" s="9" t="s">
        <v>232</v>
      </c>
      <c r="AA3174" s="9" t="s">
        <v>237</v>
      </c>
      <c r="AB3174" s="9">
        <v>7995113</v>
      </c>
      <c r="AC3174" s="9" t="s">
        <v>3956</v>
      </c>
      <c r="AD3174" s="9" t="s">
        <v>225</v>
      </c>
      <c r="AE3174" s="5">
        <f t="shared" si="120"/>
        <v>0</v>
      </c>
      <c r="AF3174" s="5" t="str">
        <f t="shared" si="121"/>
        <v>katA</v>
      </c>
      <c r="AG3174" s="153"/>
      <c r="AH3174" s="153"/>
      <c r="AI3174" t="s">
        <v>201</v>
      </c>
      <c r="AJ3174" t="s">
        <v>17878</v>
      </c>
      <c r="AK3174" s="9" t="str">
        <f>VLOOKUP(Y3174,zdroj!D:AJ,33,0)</f>
        <v>katA</v>
      </c>
    </row>
    <row r="3175" spans="8:37" x14ac:dyDescent="0.25">
      <c r="H3175" s="8"/>
      <c r="I3175" s="8"/>
      <c r="N3175" s="23"/>
      <c r="O3175" s="24"/>
      <c r="P3175" s="19"/>
      <c r="Q3175" s="19"/>
      <c r="R3175" s="19"/>
      <c r="U3175" s="27"/>
      <c r="Y3175" s="9" t="s">
        <v>527</v>
      </c>
      <c r="Z3175" s="9" t="s">
        <v>232</v>
      </c>
      <c r="AA3175" s="9" t="s">
        <v>237</v>
      </c>
      <c r="AB3175" s="9">
        <v>7995121</v>
      </c>
      <c r="AC3175" s="9" t="s">
        <v>3957</v>
      </c>
      <c r="AD3175" s="9" t="s">
        <v>225</v>
      </c>
      <c r="AE3175" s="5">
        <f t="shared" si="120"/>
        <v>0</v>
      </c>
      <c r="AF3175" s="5" t="str">
        <f t="shared" si="121"/>
        <v>katA</v>
      </c>
      <c r="AG3175" s="153"/>
      <c r="AH3175" s="153"/>
      <c r="AI3175" t="s">
        <v>201</v>
      </c>
      <c r="AJ3175" t="s">
        <v>17878</v>
      </c>
      <c r="AK3175" s="9" t="str">
        <f>VLOOKUP(Y3175,zdroj!D:AJ,33,0)</f>
        <v>katA</v>
      </c>
    </row>
    <row r="3176" spans="8:37" x14ac:dyDescent="0.25">
      <c r="H3176" s="8"/>
      <c r="I3176" s="8"/>
      <c r="N3176" s="23"/>
      <c r="O3176" s="24"/>
      <c r="P3176" s="19"/>
      <c r="Q3176" s="19"/>
      <c r="R3176" s="19"/>
      <c r="U3176" s="27"/>
      <c r="Y3176" s="9" t="s">
        <v>527</v>
      </c>
      <c r="Z3176" s="9" t="s">
        <v>232</v>
      </c>
      <c r="AA3176" s="9" t="s">
        <v>237</v>
      </c>
      <c r="AB3176" s="9">
        <v>7995130</v>
      </c>
      <c r="AC3176" s="9" t="s">
        <v>3958</v>
      </c>
      <c r="AD3176" s="9" t="s">
        <v>225</v>
      </c>
      <c r="AE3176" s="5">
        <f t="shared" si="120"/>
        <v>0</v>
      </c>
      <c r="AF3176" s="5" t="str">
        <f t="shared" si="121"/>
        <v>katA</v>
      </c>
      <c r="AG3176" s="153"/>
      <c r="AH3176" s="153"/>
      <c r="AI3176" t="s">
        <v>201</v>
      </c>
      <c r="AJ3176" t="s">
        <v>17878</v>
      </c>
      <c r="AK3176" s="9" t="str">
        <f>VLOOKUP(Y3176,zdroj!D:AJ,33,0)</f>
        <v>katA</v>
      </c>
    </row>
    <row r="3177" spans="8:37" x14ac:dyDescent="0.25">
      <c r="H3177" s="8"/>
      <c r="I3177" s="8"/>
      <c r="N3177" s="23"/>
      <c r="O3177" s="24"/>
      <c r="P3177" s="19"/>
      <c r="Q3177" s="19"/>
      <c r="R3177" s="19"/>
      <c r="U3177" s="27"/>
      <c r="Y3177" s="9" t="s">
        <v>527</v>
      </c>
      <c r="Z3177" s="9" t="s">
        <v>232</v>
      </c>
      <c r="AA3177" s="9" t="s">
        <v>237</v>
      </c>
      <c r="AB3177" s="9">
        <v>7995148</v>
      </c>
      <c r="AC3177" s="9" t="s">
        <v>3959</v>
      </c>
      <c r="AD3177" s="9" t="s">
        <v>231</v>
      </c>
      <c r="AE3177" s="5">
        <f t="shared" si="120"/>
        <v>0</v>
      </c>
      <c r="AF3177" s="5" t="str">
        <f t="shared" si="121"/>
        <v>katB</v>
      </c>
      <c r="AG3177" s="153"/>
      <c r="AH3177" s="153"/>
      <c r="AI3177" t="s">
        <v>201</v>
      </c>
      <c r="AJ3177" t="s">
        <v>17878</v>
      </c>
      <c r="AK3177" s="9" t="str">
        <f>VLOOKUP(Y3177,zdroj!D:AJ,33,0)</f>
        <v>katA</v>
      </c>
    </row>
    <row r="3178" spans="8:37" x14ac:dyDescent="0.25">
      <c r="H3178" s="8"/>
      <c r="I3178" s="8"/>
      <c r="N3178" s="23"/>
      <c r="O3178" s="24"/>
      <c r="P3178" s="19"/>
      <c r="Q3178" s="19"/>
      <c r="R3178" s="19"/>
      <c r="U3178" s="27"/>
      <c r="Y3178" s="9" t="s">
        <v>527</v>
      </c>
      <c r="Z3178" s="9" t="s">
        <v>232</v>
      </c>
      <c r="AA3178" s="9" t="s">
        <v>237</v>
      </c>
      <c r="AB3178" s="9">
        <v>7995156</v>
      </c>
      <c r="AC3178" s="9" t="s">
        <v>3960</v>
      </c>
      <c r="AD3178" s="9" t="s">
        <v>225</v>
      </c>
      <c r="AE3178" s="5">
        <f t="shared" si="120"/>
        <v>0</v>
      </c>
      <c r="AF3178" s="5" t="str">
        <f t="shared" si="121"/>
        <v>katA</v>
      </c>
      <c r="AG3178" s="153"/>
      <c r="AH3178" s="153"/>
      <c r="AI3178" t="s">
        <v>201</v>
      </c>
      <c r="AJ3178" t="s">
        <v>17878</v>
      </c>
      <c r="AK3178" s="9" t="str">
        <f>VLOOKUP(Y3178,zdroj!D:AJ,33,0)</f>
        <v>katA</v>
      </c>
    </row>
    <row r="3179" spans="8:37" x14ac:dyDescent="0.25">
      <c r="H3179" s="8"/>
      <c r="I3179" s="8"/>
      <c r="N3179" s="23"/>
      <c r="O3179" s="24"/>
      <c r="P3179" s="19"/>
      <c r="Q3179" s="19"/>
      <c r="R3179" s="19"/>
      <c r="U3179" s="27"/>
      <c r="Y3179" s="9" t="s">
        <v>527</v>
      </c>
      <c r="Z3179" s="9" t="s">
        <v>232</v>
      </c>
      <c r="AA3179" s="9" t="s">
        <v>237</v>
      </c>
      <c r="AB3179" s="9">
        <v>7995164</v>
      </c>
      <c r="AC3179" s="9" t="s">
        <v>3961</v>
      </c>
      <c r="AD3179" s="9" t="s">
        <v>225</v>
      </c>
      <c r="AE3179" s="5">
        <f t="shared" si="120"/>
        <v>0</v>
      </c>
      <c r="AF3179" s="5" t="str">
        <f t="shared" si="121"/>
        <v>katA</v>
      </c>
      <c r="AG3179" s="153"/>
      <c r="AH3179" s="153"/>
      <c r="AI3179" t="s">
        <v>201</v>
      </c>
      <c r="AJ3179" t="s">
        <v>17878</v>
      </c>
      <c r="AK3179" s="9" t="str">
        <f>VLOOKUP(Y3179,zdroj!D:AJ,33,0)</f>
        <v>katA</v>
      </c>
    </row>
    <row r="3180" spans="8:37" x14ac:dyDescent="0.25">
      <c r="H3180" s="8"/>
      <c r="I3180" s="8"/>
      <c r="N3180" s="23"/>
      <c r="O3180" s="24"/>
      <c r="P3180" s="19"/>
      <c r="Q3180" s="19"/>
      <c r="R3180" s="19"/>
      <c r="U3180" s="27"/>
      <c r="Y3180" s="9" t="s">
        <v>527</v>
      </c>
      <c r="Z3180" s="9" t="s">
        <v>232</v>
      </c>
      <c r="AA3180" s="9" t="s">
        <v>237</v>
      </c>
      <c r="AB3180" s="9">
        <v>7995172</v>
      </c>
      <c r="AC3180" s="9" t="s">
        <v>3962</v>
      </c>
      <c r="AD3180" s="9" t="s">
        <v>231</v>
      </c>
      <c r="AE3180" s="5">
        <f t="shared" si="120"/>
        <v>0</v>
      </c>
      <c r="AF3180" s="5" t="str">
        <f t="shared" si="121"/>
        <v>katB</v>
      </c>
      <c r="AG3180" s="153"/>
      <c r="AH3180" s="153"/>
      <c r="AI3180" t="s">
        <v>17882</v>
      </c>
      <c r="AJ3180" t="s">
        <v>17878</v>
      </c>
      <c r="AK3180" s="9" t="str">
        <f>VLOOKUP(Y3180,zdroj!D:AJ,33,0)</f>
        <v>katA</v>
      </c>
    </row>
    <row r="3181" spans="8:37" x14ac:dyDescent="0.25">
      <c r="H3181" s="8"/>
      <c r="I3181" s="8"/>
      <c r="N3181" s="23"/>
      <c r="O3181" s="24"/>
      <c r="P3181" s="19"/>
      <c r="Q3181" s="19"/>
      <c r="R3181" s="19"/>
      <c r="U3181" s="27"/>
      <c r="Y3181" s="9" t="s">
        <v>527</v>
      </c>
      <c r="Z3181" s="9" t="s">
        <v>232</v>
      </c>
      <c r="AA3181" s="9" t="s">
        <v>237</v>
      </c>
      <c r="AB3181" s="9">
        <v>7995181</v>
      </c>
      <c r="AC3181" s="9" t="s">
        <v>3963</v>
      </c>
      <c r="AD3181" s="9" t="s">
        <v>225</v>
      </c>
      <c r="AE3181" s="5">
        <f t="shared" si="120"/>
        <v>0</v>
      </c>
      <c r="AF3181" s="5" t="str">
        <f t="shared" si="121"/>
        <v>katA</v>
      </c>
      <c r="AG3181" s="153"/>
      <c r="AH3181" s="153"/>
      <c r="AI3181" t="s">
        <v>201</v>
      </c>
      <c r="AJ3181" t="s">
        <v>17878</v>
      </c>
      <c r="AK3181" s="9" t="str">
        <f>VLOOKUP(Y3181,zdroj!D:AJ,33,0)</f>
        <v>katA</v>
      </c>
    </row>
    <row r="3182" spans="8:37" x14ac:dyDescent="0.25">
      <c r="H3182" s="8"/>
      <c r="I3182" s="8"/>
      <c r="N3182" s="23"/>
      <c r="O3182" s="24"/>
      <c r="P3182" s="19"/>
      <c r="Q3182" s="19"/>
      <c r="R3182" s="19"/>
      <c r="U3182" s="27"/>
      <c r="Y3182" s="9" t="s">
        <v>527</v>
      </c>
      <c r="Z3182" s="9" t="s">
        <v>232</v>
      </c>
      <c r="AA3182" s="9" t="s">
        <v>237</v>
      </c>
      <c r="AB3182" s="9">
        <v>30770904</v>
      </c>
      <c r="AC3182" s="9" t="s">
        <v>3964</v>
      </c>
      <c r="AD3182" s="9" t="s">
        <v>225</v>
      </c>
      <c r="AE3182" s="5">
        <f t="shared" si="120"/>
        <v>0</v>
      </c>
      <c r="AF3182" s="5" t="str">
        <f t="shared" si="121"/>
        <v>katA</v>
      </c>
      <c r="AG3182" s="153"/>
      <c r="AH3182" s="153"/>
      <c r="AI3182" t="s">
        <v>201</v>
      </c>
      <c r="AJ3182" t="s">
        <v>17878</v>
      </c>
      <c r="AK3182" s="9" t="str">
        <f>VLOOKUP(Y3182,zdroj!D:AJ,33,0)</f>
        <v>katA</v>
      </c>
    </row>
    <row r="3183" spans="8:37" x14ac:dyDescent="0.25">
      <c r="H3183" s="8"/>
      <c r="I3183" s="8"/>
      <c r="N3183" s="23"/>
      <c r="O3183" s="24"/>
      <c r="P3183" s="19"/>
      <c r="Q3183" s="19"/>
      <c r="R3183" s="19"/>
      <c r="U3183" s="27"/>
      <c r="Y3183" s="9" t="s">
        <v>527</v>
      </c>
      <c r="Z3183" s="9" t="s">
        <v>232</v>
      </c>
      <c r="AA3183" s="9" t="s">
        <v>237</v>
      </c>
      <c r="AB3183" s="9">
        <v>30770912</v>
      </c>
      <c r="AC3183" s="9" t="s">
        <v>3965</v>
      </c>
      <c r="AD3183" s="9" t="s">
        <v>225</v>
      </c>
      <c r="AE3183" s="5">
        <f t="shared" si="120"/>
        <v>0</v>
      </c>
      <c r="AF3183" s="5" t="str">
        <f t="shared" si="121"/>
        <v>katA</v>
      </c>
      <c r="AG3183" s="153"/>
      <c r="AH3183" s="153"/>
      <c r="AI3183" t="s">
        <v>201</v>
      </c>
      <c r="AJ3183" t="s">
        <v>17878</v>
      </c>
      <c r="AK3183" s="9" t="str">
        <f>VLOOKUP(Y3183,zdroj!D:AJ,33,0)</f>
        <v>katA</v>
      </c>
    </row>
    <row r="3184" spans="8:37" x14ac:dyDescent="0.25">
      <c r="H3184" s="8"/>
      <c r="I3184" s="8"/>
      <c r="N3184" s="23"/>
      <c r="O3184" s="24"/>
      <c r="P3184" s="19"/>
      <c r="Q3184" s="19"/>
      <c r="R3184" s="19"/>
      <c r="U3184" s="27"/>
      <c r="Y3184" s="9" t="s">
        <v>527</v>
      </c>
      <c r="Z3184" s="9" t="s">
        <v>232</v>
      </c>
      <c r="AA3184" s="9" t="s">
        <v>237</v>
      </c>
      <c r="AB3184" s="9">
        <v>7995211</v>
      </c>
      <c r="AC3184" s="9" t="s">
        <v>3966</v>
      </c>
      <c r="AD3184" s="9" t="s">
        <v>225</v>
      </c>
      <c r="AE3184" s="5">
        <f t="shared" si="120"/>
        <v>0</v>
      </c>
      <c r="AF3184" s="5" t="str">
        <f t="shared" si="121"/>
        <v>katA</v>
      </c>
      <c r="AG3184" s="153"/>
      <c r="AH3184" s="153"/>
      <c r="AI3184" t="s">
        <v>201</v>
      </c>
      <c r="AJ3184" t="s">
        <v>17878</v>
      </c>
      <c r="AK3184" s="9" t="str">
        <f>VLOOKUP(Y3184,zdroj!D:AJ,33,0)</f>
        <v>katA</v>
      </c>
    </row>
    <row r="3185" spans="8:37" x14ac:dyDescent="0.25">
      <c r="H3185" s="8"/>
      <c r="I3185" s="8"/>
      <c r="N3185" s="23"/>
      <c r="O3185" s="24"/>
      <c r="P3185" s="19"/>
      <c r="Q3185" s="19"/>
      <c r="R3185" s="19"/>
      <c r="U3185" s="27"/>
      <c r="Y3185" s="9" t="s">
        <v>527</v>
      </c>
      <c r="Z3185" s="9" t="s">
        <v>232</v>
      </c>
      <c r="AA3185" s="9" t="s">
        <v>237</v>
      </c>
      <c r="AB3185" s="9">
        <v>7995229</v>
      </c>
      <c r="AC3185" s="9" t="s">
        <v>3967</v>
      </c>
      <c r="AD3185" s="9" t="s">
        <v>225</v>
      </c>
      <c r="AE3185" s="5">
        <f t="shared" si="120"/>
        <v>0</v>
      </c>
      <c r="AF3185" s="5" t="str">
        <f t="shared" si="121"/>
        <v>katA</v>
      </c>
      <c r="AG3185" s="153"/>
      <c r="AH3185" s="153"/>
      <c r="AI3185" t="s">
        <v>201</v>
      </c>
      <c r="AJ3185" t="s">
        <v>17878</v>
      </c>
      <c r="AK3185" s="9" t="str">
        <f>VLOOKUP(Y3185,zdroj!D:AJ,33,0)</f>
        <v>katA</v>
      </c>
    </row>
    <row r="3186" spans="8:37" x14ac:dyDescent="0.25">
      <c r="H3186" s="8"/>
      <c r="I3186" s="8"/>
      <c r="N3186" s="23"/>
      <c r="O3186" s="24"/>
      <c r="P3186" s="19"/>
      <c r="Q3186" s="19"/>
      <c r="R3186" s="19"/>
      <c r="U3186" s="27"/>
      <c r="Y3186" s="9" t="s">
        <v>527</v>
      </c>
      <c r="Z3186" s="9" t="s">
        <v>232</v>
      </c>
      <c r="AA3186" s="9" t="s">
        <v>237</v>
      </c>
      <c r="AB3186" s="9">
        <v>7995237</v>
      </c>
      <c r="AC3186" s="9" t="s">
        <v>3968</v>
      </c>
      <c r="AD3186" s="9" t="s">
        <v>225</v>
      </c>
      <c r="AE3186" s="5">
        <f t="shared" si="120"/>
        <v>0</v>
      </c>
      <c r="AF3186" s="5" t="str">
        <f t="shared" si="121"/>
        <v>katA</v>
      </c>
      <c r="AG3186" s="153"/>
      <c r="AH3186" s="153"/>
      <c r="AI3186" t="s">
        <v>201</v>
      </c>
      <c r="AJ3186" t="s">
        <v>17878</v>
      </c>
      <c r="AK3186" s="9" t="str">
        <f>VLOOKUP(Y3186,zdroj!D:AJ,33,0)</f>
        <v>katA</v>
      </c>
    </row>
    <row r="3187" spans="8:37" x14ac:dyDescent="0.25">
      <c r="H3187" s="8"/>
      <c r="I3187" s="8"/>
      <c r="N3187" s="23"/>
      <c r="O3187" s="24"/>
      <c r="P3187" s="19"/>
      <c r="Q3187" s="19"/>
      <c r="R3187" s="19"/>
      <c r="U3187" s="27"/>
      <c r="Y3187" s="9" t="s">
        <v>527</v>
      </c>
      <c r="Z3187" s="9" t="s">
        <v>232</v>
      </c>
      <c r="AA3187" s="9" t="s">
        <v>237</v>
      </c>
      <c r="AB3187" s="9">
        <v>7995245</v>
      </c>
      <c r="AC3187" s="9" t="s">
        <v>3969</v>
      </c>
      <c r="AD3187" s="9" t="s">
        <v>231</v>
      </c>
      <c r="AE3187" s="5">
        <f t="shared" si="120"/>
        <v>0</v>
      </c>
      <c r="AF3187" s="5" t="str">
        <f t="shared" si="121"/>
        <v>katB</v>
      </c>
      <c r="AG3187" s="153"/>
      <c r="AH3187" s="153"/>
      <c r="AI3187" t="s">
        <v>201</v>
      </c>
      <c r="AJ3187" t="s">
        <v>17878</v>
      </c>
      <c r="AK3187" s="9" t="str">
        <f>VLOOKUP(Y3187,zdroj!D:AJ,33,0)</f>
        <v>katA</v>
      </c>
    </row>
    <row r="3188" spans="8:37" x14ac:dyDescent="0.25">
      <c r="H3188" s="8"/>
      <c r="I3188" s="8"/>
      <c r="N3188" s="23"/>
      <c r="O3188" s="24"/>
      <c r="P3188" s="19"/>
      <c r="Q3188" s="19"/>
      <c r="R3188" s="19"/>
      <c r="U3188" s="27"/>
      <c r="Y3188" s="9" t="s">
        <v>527</v>
      </c>
      <c r="Z3188" s="9" t="s">
        <v>232</v>
      </c>
      <c r="AA3188" s="9" t="s">
        <v>237</v>
      </c>
      <c r="AB3188" s="9">
        <v>7995253</v>
      </c>
      <c r="AC3188" s="9" t="s">
        <v>3970</v>
      </c>
      <c r="AD3188" s="9" t="s">
        <v>225</v>
      </c>
      <c r="AE3188" s="5">
        <f t="shared" si="120"/>
        <v>0</v>
      </c>
      <c r="AF3188" s="5" t="str">
        <f t="shared" si="121"/>
        <v>katA</v>
      </c>
      <c r="AG3188" s="153"/>
      <c r="AH3188" s="153"/>
      <c r="AI3188" t="s">
        <v>201</v>
      </c>
      <c r="AJ3188" t="s">
        <v>17878</v>
      </c>
      <c r="AK3188" s="9" t="str">
        <f>VLOOKUP(Y3188,zdroj!D:AJ,33,0)</f>
        <v>katA</v>
      </c>
    </row>
    <row r="3189" spans="8:37" x14ac:dyDescent="0.25">
      <c r="H3189" s="8"/>
      <c r="I3189" s="8"/>
      <c r="N3189" s="23"/>
      <c r="O3189" s="24"/>
      <c r="P3189" s="19"/>
      <c r="Q3189" s="19"/>
      <c r="R3189" s="19"/>
      <c r="U3189" s="27"/>
      <c r="Y3189" s="9" t="s">
        <v>527</v>
      </c>
      <c r="Z3189" s="9" t="s">
        <v>232</v>
      </c>
      <c r="AA3189" s="9" t="s">
        <v>237</v>
      </c>
      <c r="AB3189" s="9">
        <v>7995261</v>
      </c>
      <c r="AC3189" s="9" t="s">
        <v>3971</v>
      </c>
      <c r="AD3189" s="9" t="s">
        <v>231</v>
      </c>
      <c r="AE3189" s="5">
        <f t="shared" si="120"/>
        <v>0</v>
      </c>
      <c r="AF3189" s="5" t="str">
        <f t="shared" si="121"/>
        <v>katB</v>
      </c>
      <c r="AG3189" s="153"/>
      <c r="AH3189" s="153"/>
      <c r="AI3189" t="s">
        <v>201</v>
      </c>
      <c r="AJ3189" t="s">
        <v>17878</v>
      </c>
      <c r="AK3189" s="9" t="str">
        <f>VLOOKUP(Y3189,zdroj!D:AJ,33,0)</f>
        <v>katA</v>
      </c>
    </row>
    <row r="3190" spans="8:37" x14ac:dyDescent="0.25">
      <c r="H3190" s="8"/>
      <c r="I3190" s="8"/>
      <c r="N3190" s="23"/>
      <c r="O3190" s="24"/>
      <c r="P3190" s="19"/>
      <c r="Q3190" s="19"/>
      <c r="R3190" s="19"/>
      <c r="U3190" s="27"/>
      <c r="Y3190" s="9" t="s">
        <v>527</v>
      </c>
      <c r="Z3190" s="9" t="s">
        <v>232</v>
      </c>
      <c r="AA3190" s="9" t="s">
        <v>237</v>
      </c>
      <c r="AB3190" s="9">
        <v>27028526</v>
      </c>
      <c r="AC3190" s="9" t="s">
        <v>3972</v>
      </c>
      <c r="AD3190" s="9" t="s">
        <v>225</v>
      </c>
      <c r="AE3190" s="5">
        <f t="shared" si="120"/>
        <v>0</v>
      </c>
      <c r="AF3190" s="5" t="str">
        <f t="shared" si="121"/>
        <v>katA</v>
      </c>
      <c r="AG3190" s="153"/>
      <c r="AH3190" s="153"/>
      <c r="AI3190" t="s">
        <v>17879</v>
      </c>
      <c r="AJ3190" t="s">
        <v>17878</v>
      </c>
      <c r="AK3190" s="9" t="str">
        <f>VLOOKUP(Y3190,zdroj!D:AJ,33,0)</f>
        <v>katA</v>
      </c>
    </row>
    <row r="3191" spans="8:37" x14ac:dyDescent="0.25">
      <c r="H3191" s="8"/>
      <c r="I3191" s="8"/>
      <c r="N3191" s="23"/>
      <c r="O3191" s="24"/>
      <c r="P3191" s="19"/>
      <c r="Q3191" s="19"/>
      <c r="R3191" s="19"/>
      <c r="U3191" s="27"/>
      <c r="Y3191" s="9" t="s">
        <v>527</v>
      </c>
      <c r="Z3191" s="9" t="s">
        <v>232</v>
      </c>
      <c r="AA3191" s="9" t="s">
        <v>237</v>
      </c>
      <c r="AB3191" s="9">
        <v>7995270</v>
      </c>
      <c r="AC3191" s="9" t="s">
        <v>3973</v>
      </c>
      <c r="AD3191" s="9" t="s">
        <v>225</v>
      </c>
      <c r="AE3191" s="5">
        <f t="shared" si="120"/>
        <v>0</v>
      </c>
      <c r="AF3191" s="5" t="str">
        <f t="shared" si="121"/>
        <v>katA</v>
      </c>
      <c r="AG3191" s="153"/>
      <c r="AH3191" s="153"/>
      <c r="AI3191" t="s">
        <v>201</v>
      </c>
      <c r="AJ3191" t="s">
        <v>17878</v>
      </c>
      <c r="AK3191" s="9" t="str">
        <f>VLOOKUP(Y3191,zdroj!D:AJ,33,0)</f>
        <v>katA</v>
      </c>
    </row>
    <row r="3192" spans="8:37" x14ac:dyDescent="0.25">
      <c r="H3192" s="8"/>
      <c r="I3192" s="8"/>
      <c r="N3192" s="23"/>
      <c r="O3192" s="24"/>
      <c r="P3192" s="19"/>
      <c r="Q3192" s="19"/>
      <c r="R3192" s="19"/>
      <c r="U3192" s="27"/>
      <c r="Y3192" s="9" t="s">
        <v>527</v>
      </c>
      <c r="Z3192" s="9" t="s">
        <v>232</v>
      </c>
      <c r="AA3192" s="9" t="s">
        <v>237</v>
      </c>
      <c r="AB3192" s="9">
        <v>25545434</v>
      </c>
      <c r="AC3192" s="9" t="s">
        <v>3974</v>
      </c>
      <c r="AD3192" s="9" t="s">
        <v>225</v>
      </c>
      <c r="AE3192" s="5">
        <f t="shared" si="120"/>
        <v>0</v>
      </c>
      <c r="AF3192" s="5" t="str">
        <f t="shared" si="121"/>
        <v>katA</v>
      </c>
      <c r="AG3192" s="153"/>
      <c r="AH3192" s="153"/>
      <c r="AI3192" t="s">
        <v>229</v>
      </c>
      <c r="AJ3192" t="s">
        <v>17878</v>
      </c>
      <c r="AK3192" s="9" t="str">
        <f>VLOOKUP(Y3192,zdroj!D:AJ,33,0)</f>
        <v>katA</v>
      </c>
    </row>
    <row r="3193" spans="8:37" x14ac:dyDescent="0.25">
      <c r="H3193" s="8"/>
      <c r="I3193" s="8"/>
      <c r="N3193" s="23"/>
      <c r="O3193" s="24"/>
      <c r="P3193" s="19"/>
      <c r="Q3193" s="19"/>
      <c r="R3193" s="19"/>
      <c r="U3193" s="27"/>
      <c r="Y3193" s="9" t="s">
        <v>527</v>
      </c>
      <c r="Z3193" s="9" t="s">
        <v>232</v>
      </c>
      <c r="AA3193" s="9" t="s">
        <v>237</v>
      </c>
      <c r="AB3193" s="9">
        <v>82920427</v>
      </c>
      <c r="AC3193" s="9" t="s">
        <v>3975</v>
      </c>
      <c r="AD3193" s="9" t="s">
        <v>225</v>
      </c>
      <c r="AE3193" s="5">
        <f t="shared" si="120"/>
        <v>0</v>
      </c>
      <c r="AF3193" s="5" t="str">
        <f t="shared" si="121"/>
        <v>katA</v>
      </c>
      <c r="AG3193" s="153"/>
      <c r="AH3193" s="153"/>
      <c r="AI3193" t="s">
        <v>201</v>
      </c>
      <c r="AJ3193" t="s">
        <v>17878</v>
      </c>
      <c r="AK3193" s="9" t="str">
        <f>VLOOKUP(Y3193,zdroj!D:AJ,33,0)</f>
        <v>katA</v>
      </c>
    </row>
    <row r="3194" spans="8:37" x14ac:dyDescent="0.25">
      <c r="H3194" s="8"/>
      <c r="I3194" s="8"/>
      <c r="N3194" s="23"/>
      <c r="O3194" s="24"/>
      <c r="P3194" s="19"/>
      <c r="Q3194" s="19"/>
      <c r="R3194" s="19"/>
      <c r="U3194" s="27"/>
      <c r="Y3194" s="9" t="s">
        <v>533</v>
      </c>
      <c r="Z3194" s="9" t="s">
        <v>462</v>
      </c>
      <c r="AA3194" s="9" t="s">
        <v>44</v>
      </c>
      <c r="AB3194" s="9">
        <v>20661452</v>
      </c>
      <c r="AC3194" s="9" t="s">
        <v>3976</v>
      </c>
      <c r="AD3194" s="9" t="s">
        <v>225</v>
      </c>
      <c r="AE3194" s="5">
        <f t="shared" si="120"/>
        <v>0</v>
      </c>
      <c r="AF3194" s="5" t="str">
        <f t="shared" si="121"/>
        <v>katA</v>
      </c>
      <c r="AG3194" s="153"/>
      <c r="AH3194" s="153"/>
      <c r="AI3194" t="s">
        <v>201</v>
      </c>
      <c r="AJ3194" t="s">
        <v>17878</v>
      </c>
      <c r="AK3194" s="9" t="str">
        <f>VLOOKUP(Y3194,zdroj!D:AJ,33,0)</f>
        <v>katA</v>
      </c>
    </row>
    <row r="3195" spans="8:37" x14ac:dyDescent="0.25">
      <c r="H3195" s="8"/>
      <c r="I3195" s="8"/>
      <c r="N3195" s="23"/>
      <c r="O3195" s="24"/>
      <c r="P3195" s="19"/>
      <c r="Q3195" s="19"/>
      <c r="R3195" s="19"/>
      <c r="U3195" s="27"/>
      <c r="Y3195" s="9" t="s">
        <v>533</v>
      </c>
      <c r="Z3195" s="9" t="s">
        <v>462</v>
      </c>
      <c r="AA3195" s="9" t="s">
        <v>44</v>
      </c>
      <c r="AB3195" s="9">
        <v>20661487</v>
      </c>
      <c r="AC3195" s="9" t="s">
        <v>3977</v>
      </c>
      <c r="AD3195" s="9" t="s">
        <v>225</v>
      </c>
      <c r="AE3195" s="5">
        <f t="shared" si="120"/>
        <v>0</v>
      </c>
      <c r="AF3195" s="5" t="str">
        <f t="shared" si="121"/>
        <v>katA</v>
      </c>
      <c r="AG3195" s="153"/>
      <c r="AH3195" s="153"/>
      <c r="AI3195" t="s">
        <v>201</v>
      </c>
      <c r="AJ3195" t="s">
        <v>17878</v>
      </c>
      <c r="AK3195" s="9" t="str">
        <f>VLOOKUP(Y3195,zdroj!D:AJ,33,0)</f>
        <v>katA</v>
      </c>
    </row>
    <row r="3196" spans="8:37" x14ac:dyDescent="0.25">
      <c r="H3196" s="8"/>
      <c r="I3196" s="8"/>
      <c r="N3196" s="23"/>
      <c r="O3196" s="24"/>
      <c r="P3196" s="19"/>
      <c r="Q3196" s="19"/>
      <c r="R3196" s="19"/>
      <c r="U3196" s="27"/>
      <c r="Y3196" s="9" t="s">
        <v>533</v>
      </c>
      <c r="Z3196" s="9" t="s">
        <v>462</v>
      </c>
      <c r="AA3196" s="9" t="s">
        <v>44</v>
      </c>
      <c r="AB3196" s="9">
        <v>20661517</v>
      </c>
      <c r="AC3196" s="9" t="s">
        <v>3978</v>
      </c>
      <c r="AD3196" s="9" t="s">
        <v>225</v>
      </c>
      <c r="AE3196" s="5">
        <f t="shared" si="120"/>
        <v>0</v>
      </c>
      <c r="AF3196" s="5" t="str">
        <f t="shared" si="121"/>
        <v>katA</v>
      </c>
      <c r="AG3196" s="153"/>
      <c r="AH3196" s="153"/>
      <c r="AI3196" t="s">
        <v>201</v>
      </c>
      <c r="AJ3196" t="s">
        <v>17878</v>
      </c>
      <c r="AK3196" s="9" t="str">
        <f>VLOOKUP(Y3196,zdroj!D:AJ,33,0)</f>
        <v>katA</v>
      </c>
    </row>
    <row r="3197" spans="8:37" x14ac:dyDescent="0.25">
      <c r="H3197" s="8"/>
      <c r="I3197" s="8"/>
      <c r="N3197" s="23"/>
      <c r="O3197" s="24"/>
      <c r="P3197" s="19"/>
      <c r="Q3197" s="19"/>
      <c r="R3197" s="19"/>
      <c r="U3197" s="27"/>
      <c r="Y3197" s="9" t="s">
        <v>533</v>
      </c>
      <c r="Z3197" s="9" t="s">
        <v>462</v>
      </c>
      <c r="AA3197" s="9" t="s">
        <v>44</v>
      </c>
      <c r="AB3197" s="9">
        <v>20661550</v>
      </c>
      <c r="AC3197" s="9" t="s">
        <v>3979</v>
      </c>
      <c r="AD3197" s="9" t="s">
        <v>225</v>
      </c>
      <c r="AE3197" s="5">
        <f t="shared" si="120"/>
        <v>0</v>
      </c>
      <c r="AF3197" s="5" t="str">
        <f t="shared" si="121"/>
        <v>katA</v>
      </c>
      <c r="AG3197" s="153"/>
      <c r="AH3197" s="153"/>
      <c r="AI3197" t="s">
        <v>201</v>
      </c>
      <c r="AJ3197" t="s">
        <v>17878</v>
      </c>
      <c r="AK3197" s="9" t="str">
        <f>VLOOKUP(Y3197,zdroj!D:AJ,33,0)</f>
        <v>katA</v>
      </c>
    </row>
    <row r="3198" spans="8:37" x14ac:dyDescent="0.25">
      <c r="H3198" s="8"/>
      <c r="I3198" s="8"/>
      <c r="N3198" s="23"/>
      <c r="O3198" s="24"/>
      <c r="P3198" s="19"/>
      <c r="Q3198" s="19"/>
      <c r="R3198" s="19"/>
      <c r="U3198" s="27"/>
      <c r="Y3198" s="9" t="s">
        <v>533</v>
      </c>
      <c r="Z3198" s="9" t="s">
        <v>462</v>
      </c>
      <c r="AA3198" s="9" t="s">
        <v>44</v>
      </c>
      <c r="AB3198" s="9">
        <v>20661631</v>
      </c>
      <c r="AC3198" s="9" t="s">
        <v>3980</v>
      </c>
      <c r="AD3198" s="9" t="s">
        <v>225</v>
      </c>
      <c r="AE3198" s="5">
        <f t="shared" si="120"/>
        <v>0</v>
      </c>
      <c r="AF3198" s="5" t="str">
        <f t="shared" si="121"/>
        <v>katA</v>
      </c>
      <c r="AG3198" s="153"/>
      <c r="AH3198" s="153"/>
      <c r="AI3198" t="s">
        <v>201</v>
      </c>
      <c r="AJ3198" t="s">
        <v>17878</v>
      </c>
      <c r="AK3198" s="9" t="str">
        <f>VLOOKUP(Y3198,zdroj!D:AJ,33,0)</f>
        <v>katA</v>
      </c>
    </row>
    <row r="3199" spans="8:37" x14ac:dyDescent="0.25">
      <c r="H3199" s="8"/>
      <c r="I3199" s="8"/>
      <c r="N3199" s="23"/>
      <c r="O3199" s="24"/>
      <c r="P3199" s="19"/>
      <c r="Q3199" s="19"/>
      <c r="R3199" s="19"/>
      <c r="U3199" s="27"/>
      <c r="Y3199" s="9" t="s">
        <v>533</v>
      </c>
      <c r="Z3199" s="9" t="s">
        <v>462</v>
      </c>
      <c r="AA3199" s="9" t="s">
        <v>44</v>
      </c>
      <c r="AB3199" s="9">
        <v>25684558</v>
      </c>
      <c r="AC3199" s="9" t="s">
        <v>3981</v>
      </c>
      <c r="AD3199" s="9" t="s">
        <v>225</v>
      </c>
      <c r="AE3199" s="5">
        <f t="shared" si="120"/>
        <v>0</v>
      </c>
      <c r="AF3199" s="5" t="str">
        <f t="shared" si="121"/>
        <v>katA</v>
      </c>
      <c r="AG3199" s="153"/>
      <c r="AH3199" s="153"/>
      <c r="AI3199" t="s">
        <v>195</v>
      </c>
      <c r="AJ3199" t="s">
        <v>340</v>
      </c>
      <c r="AK3199" s="9" t="str">
        <f>VLOOKUP(Y3199,zdroj!D:AJ,33,0)</f>
        <v>katA</v>
      </c>
    </row>
    <row r="3200" spans="8:37" x14ac:dyDescent="0.25">
      <c r="H3200" s="8"/>
      <c r="I3200" s="8"/>
      <c r="N3200" s="23"/>
      <c r="O3200" s="24"/>
      <c r="P3200" s="19"/>
      <c r="Q3200" s="19"/>
      <c r="R3200" s="19"/>
      <c r="U3200" s="27"/>
      <c r="Y3200" s="9" t="s">
        <v>529</v>
      </c>
      <c r="Z3200" s="9" t="s">
        <v>462</v>
      </c>
      <c r="AA3200" s="9" t="s">
        <v>237</v>
      </c>
      <c r="AB3200" s="9">
        <v>20651651</v>
      </c>
      <c r="AC3200" s="9" t="s">
        <v>3982</v>
      </c>
      <c r="AD3200" s="9" t="s">
        <v>225</v>
      </c>
      <c r="AE3200" s="5">
        <f t="shared" si="120"/>
        <v>0</v>
      </c>
      <c r="AF3200" s="5" t="str">
        <f t="shared" si="121"/>
        <v>katA</v>
      </c>
      <c r="AG3200" s="153"/>
      <c r="AH3200" s="153"/>
      <c r="AI3200" t="s">
        <v>195</v>
      </c>
      <c r="AJ3200" t="s">
        <v>340</v>
      </c>
      <c r="AK3200" s="9" t="str">
        <f>VLOOKUP(Y3200,zdroj!D:AJ,33,0)</f>
        <v>katA</v>
      </c>
    </row>
    <row r="3201" spans="8:37" x14ac:dyDescent="0.25">
      <c r="H3201" s="8"/>
      <c r="I3201" s="8"/>
      <c r="N3201" s="23"/>
      <c r="O3201" s="24"/>
      <c r="P3201" s="19"/>
      <c r="Q3201" s="19"/>
      <c r="R3201" s="19"/>
      <c r="U3201" s="27"/>
      <c r="Y3201" s="9" t="s">
        <v>529</v>
      </c>
      <c r="Z3201" s="9" t="s">
        <v>462</v>
      </c>
      <c r="AA3201" s="9" t="s">
        <v>237</v>
      </c>
      <c r="AB3201" s="9">
        <v>20650540</v>
      </c>
      <c r="AC3201" s="9" t="s">
        <v>3983</v>
      </c>
      <c r="AD3201" s="9" t="s">
        <v>225</v>
      </c>
      <c r="AE3201" s="5">
        <f t="shared" si="120"/>
        <v>0</v>
      </c>
      <c r="AF3201" s="5" t="str">
        <f t="shared" si="121"/>
        <v>katA</v>
      </c>
      <c r="AG3201" s="153"/>
      <c r="AH3201" s="153"/>
      <c r="AI3201" t="s">
        <v>195</v>
      </c>
      <c r="AJ3201" t="s">
        <v>340</v>
      </c>
      <c r="AK3201" s="9" t="str">
        <f>VLOOKUP(Y3201,zdroj!D:AJ,33,0)</f>
        <v>katA</v>
      </c>
    </row>
    <row r="3202" spans="8:37" x14ac:dyDescent="0.25">
      <c r="H3202" s="8"/>
      <c r="I3202" s="8"/>
      <c r="N3202" s="23"/>
      <c r="O3202" s="24"/>
      <c r="P3202" s="19"/>
      <c r="Q3202" s="19"/>
      <c r="R3202" s="19"/>
      <c r="U3202" s="27"/>
      <c r="Y3202" s="9" t="s">
        <v>529</v>
      </c>
      <c r="Z3202" s="9" t="s">
        <v>462</v>
      </c>
      <c r="AA3202" s="9" t="s">
        <v>237</v>
      </c>
      <c r="AB3202" s="9">
        <v>20650507</v>
      </c>
      <c r="AC3202" s="9" t="s">
        <v>3984</v>
      </c>
      <c r="AD3202" s="9" t="s">
        <v>225</v>
      </c>
      <c r="AE3202" s="5">
        <f t="shared" si="120"/>
        <v>0</v>
      </c>
      <c r="AF3202" s="5" t="str">
        <f t="shared" si="121"/>
        <v>katA</v>
      </c>
      <c r="AG3202" s="153"/>
      <c r="AH3202" s="153"/>
      <c r="AI3202" t="s">
        <v>17879</v>
      </c>
      <c r="AJ3202" t="s">
        <v>17878</v>
      </c>
      <c r="AK3202" s="9" t="str">
        <f>VLOOKUP(Y3202,zdroj!D:AJ,33,0)</f>
        <v>katA</v>
      </c>
    </row>
    <row r="3203" spans="8:37" x14ac:dyDescent="0.25">
      <c r="H3203" s="8"/>
      <c r="I3203" s="8"/>
      <c r="N3203" s="23"/>
      <c r="O3203" s="24"/>
      <c r="P3203" s="19"/>
      <c r="Q3203" s="19"/>
      <c r="R3203" s="19"/>
      <c r="U3203" s="27"/>
      <c r="Y3203" s="9" t="s">
        <v>529</v>
      </c>
      <c r="Z3203" s="9" t="s">
        <v>462</v>
      </c>
      <c r="AA3203" s="9" t="s">
        <v>237</v>
      </c>
      <c r="AB3203" s="9">
        <v>20650574</v>
      </c>
      <c r="AC3203" s="9" t="s">
        <v>3985</v>
      </c>
      <c r="AD3203" s="9" t="s">
        <v>225</v>
      </c>
      <c r="AE3203" s="5">
        <f t="shared" si="120"/>
        <v>0</v>
      </c>
      <c r="AF3203" s="5" t="str">
        <f t="shared" si="121"/>
        <v>katA</v>
      </c>
      <c r="AG3203" s="153"/>
      <c r="AH3203" s="153"/>
      <c r="AI3203" t="s">
        <v>17880</v>
      </c>
      <c r="AJ3203" t="s">
        <v>17878</v>
      </c>
      <c r="AK3203" s="9" t="str">
        <f>VLOOKUP(Y3203,zdroj!D:AJ,33,0)</f>
        <v>katA</v>
      </c>
    </row>
    <row r="3204" spans="8:37" x14ac:dyDescent="0.25">
      <c r="H3204" s="8"/>
      <c r="I3204" s="8"/>
      <c r="N3204" s="23"/>
      <c r="O3204" s="24"/>
      <c r="P3204" s="19"/>
      <c r="Q3204" s="19"/>
      <c r="R3204" s="19"/>
      <c r="U3204" s="27"/>
      <c r="Y3204" s="9" t="s">
        <v>529</v>
      </c>
      <c r="Z3204" s="9" t="s">
        <v>462</v>
      </c>
      <c r="AA3204" s="9" t="s">
        <v>237</v>
      </c>
      <c r="AB3204" s="9">
        <v>20651236</v>
      </c>
      <c r="AC3204" s="9" t="s">
        <v>3986</v>
      </c>
      <c r="AD3204" s="9" t="s">
        <v>225</v>
      </c>
      <c r="AE3204" s="5">
        <f t="shared" si="120"/>
        <v>0</v>
      </c>
      <c r="AF3204" s="5" t="str">
        <f t="shared" si="121"/>
        <v>katA</v>
      </c>
      <c r="AG3204" s="153"/>
      <c r="AH3204" s="153"/>
      <c r="AI3204" t="s">
        <v>17879</v>
      </c>
      <c r="AJ3204" t="s">
        <v>17878</v>
      </c>
      <c r="AK3204" s="9" t="str">
        <f>VLOOKUP(Y3204,zdroj!D:AJ,33,0)</f>
        <v>katA</v>
      </c>
    </row>
    <row r="3205" spans="8:37" x14ac:dyDescent="0.25">
      <c r="H3205" s="8"/>
      <c r="I3205" s="8"/>
      <c r="N3205" s="23"/>
      <c r="O3205" s="24"/>
      <c r="P3205" s="19"/>
      <c r="Q3205" s="19"/>
      <c r="R3205" s="19"/>
      <c r="U3205" s="27"/>
      <c r="Y3205" s="9" t="s">
        <v>529</v>
      </c>
      <c r="Z3205" s="9" t="s">
        <v>462</v>
      </c>
      <c r="AA3205" s="9" t="s">
        <v>237</v>
      </c>
      <c r="AB3205" s="9">
        <v>20651244</v>
      </c>
      <c r="AC3205" s="9" t="s">
        <v>3987</v>
      </c>
      <c r="AD3205" s="9" t="s">
        <v>225</v>
      </c>
      <c r="AE3205" s="5">
        <f t="shared" si="120"/>
        <v>0</v>
      </c>
      <c r="AF3205" s="5" t="str">
        <f t="shared" si="121"/>
        <v>katA</v>
      </c>
      <c r="AG3205" s="153"/>
      <c r="AH3205" s="153"/>
      <c r="AI3205" t="s">
        <v>201</v>
      </c>
      <c r="AJ3205" t="s">
        <v>17878</v>
      </c>
      <c r="AK3205" s="9" t="str">
        <f>VLOOKUP(Y3205,zdroj!D:AJ,33,0)</f>
        <v>katA</v>
      </c>
    </row>
    <row r="3206" spans="8:37" x14ac:dyDescent="0.25">
      <c r="H3206" s="8"/>
      <c r="I3206" s="8"/>
      <c r="N3206" s="23"/>
      <c r="O3206" s="24"/>
      <c r="P3206" s="19"/>
      <c r="Q3206" s="19"/>
      <c r="R3206" s="19"/>
      <c r="U3206" s="27"/>
      <c r="Y3206" s="9" t="s">
        <v>529</v>
      </c>
      <c r="Z3206" s="9" t="s">
        <v>462</v>
      </c>
      <c r="AA3206" s="9" t="s">
        <v>237</v>
      </c>
      <c r="AB3206" s="9">
        <v>20651252</v>
      </c>
      <c r="AC3206" s="9" t="s">
        <v>3988</v>
      </c>
      <c r="AD3206" s="9" t="s">
        <v>225</v>
      </c>
      <c r="AE3206" s="5">
        <f t="shared" si="120"/>
        <v>0</v>
      </c>
      <c r="AF3206" s="5" t="str">
        <f t="shared" si="121"/>
        <v>katA</v>
      </c>
      <c r="AG3206" s="153"/>
      <c r="AH3206" s="153"/>
      <c r="AI3206" t="s">
        <v>201</v>
      </c>
      <c r="AJ3206" t="s">
        <v>17878</v>
      </c>
      <c r="AK3206" s="9" t="str">
        <f>VLOOKUP(Y3206,zdroj!D:AJ,33,0)</f>
        <v>katA</v>
      </c>
    </row>
    <row r="3207" spans="8:37" x14ac:dyDescent="0.25">
      <c r="H3207" s="8"/>
      <c r="I3207" s="8"/>
      <c r="N3207" s="23"/>
      <c r="O3207" s="24"/>
      <c r="P3207" s="19"/>
      <c r="Q3207" s="19"/>
      <c r="R3207" s="19"/>
      <c r="U3207" s="27"/>
      <c r="Y3207" s="9" t="s">
        <v>529</v>
      </c>
      <c r="Z3207" s="9" t="s">
        <v>462</v>
      </c>
      <c r="AA3207" s="9" t="s">
        <v>237</v>
      </c>
      <c r="AB3207" s="9">
        <v>20651261</v>
      </c>
      <c r="AC3207" s="9" t="s">
        <v>3989</v>
      </c>
      <c r="AD3207" s="9" t="s">
        <v>231</v>
      </c>
      <c r="AE3207" s="5">
        <f t="shared" si="120"/>
        <v>0</v>
      </c>
      <c r="AF3207" s="5" t="str">
        <f t="shared" si="121"/>
        <v>katB</v>
      </c>
      <c r="AG3207" s="153"/>
      <c r="AH3207" s="153"/>
      <c r="AI3207" t="s">
        <v>201</v>
      </c>
      <c r="AJ3207" t="s">
        <v>17878</v>
      </c>
      <c r="AK3207" s="9" t="str">
        <f>VLOOKUP(Y3207,zdroj!D:AJ,33,0)</f>
        <v>katA</v>
      </c>
    </row>
    <row r="3208" spans="8:37" x14ac:dyDescent="0.25">
      <c r="H3208" s="8"/>
      <c r="I3208" s="8"/>
      <c r="N3208" s="23"/>
      <c r="O3208" s="24"/>
      <c r="P3208" s="19"/>
      <c r="Q3208" s="19"/>
      <c r="R3208" s="19"/>
      <c r="U3208" s="27"/>
      <c r="Y3208" s="9" t="s">
        <v>529</v>
      </c>
      <c r="Z3208" s="9" t="s">
        <v>462</v>
      </c>
      <c r="AA3208" s="9" t="s">
        <v>237</v>
      </c>
      <c r="AB3208" s="9">
        <v>20650582</v>
      </c>
      <c r="AC3208" s="9" t="s">
        <v>3990</v>
      </c>
      <c r="AD3208" s="9" t="s">
        <v>225</v>
      </c>
      <c r="AE3208" s="5">
        <f t="shared" si="120"/>
        <v>0</v>
      </c>
      <c r="AF3208" s="5" t="str">
        <f t="shared" si="121"/>
        <v>katA</v>
      </c>
      <c r="AG3208" s="153"/>
      <c r="AH3208" s="153"/>
      <c r="AI3208" t="s">
        <v>201</v>
      </c>
      <c r="AJ3208" t="s">
        <v>17878</v>
      </c>
      <c r="AK3208" s="9" t="str">
        <f>VLOOKUP(Y3208,zdroj!D:AJ,33,0)</f>
        <v>katA</v>
      </c>
    </row>
    <row r="3209" spans="8:37" x14ac:dyDescent="0.25">
      <c r="H3209" s="8"/>
      <c r="I3209" s="8"/>
      <c r="N3209" s="23"/>
      <c r="O3209" s="24"/>
      <c r="P3209" s="19"/>
      <c r="Q3209" s="19"/>
      <c r="R3209" s="19"/>
      <c r="U3209" s="27"/>
      <c r="Y3209" s="9" t="s">
        <v>529</v>
      </c>
      <c r="Z3209" s="9" t="s">
        <v>462</v>
      </c>
      <c r="AA3209" s="9" t="s">
        <v>237</v>
      </c>
      <c r="AB3209" s="9">
        <v>20651279</v>
      </c>
      <c r="AC3209" s="9" t="s">
        <v>3991</v>
      </c>
      <c r="AD3209" s="9" t="s">
        <v>231</v>
      </c>
      <c r="AE3209" s="5">
        <f t="shared" si="120"/>
        <v>0</v>
      </c>
      <c r="AF3209" s="5" t="str">
        <f t="shared" si="121"/>
        <v>katB</v>
      </c>
      <c r="AG3209" s="153"/>
      <c r="AH3209" s="153"/>
      <c r="AI3209" t="s">
        <v>201</v>
      </c>
      <c r="AJ3209" t="s">
        <v>17878</v>
      </c>
      <c r="AK3209" s="9" t="str">
        <f>VLOOKUP(Y3209,zdroj!D:AJ,33,0)</f>
        <v>katA</v>
      </c>
    </row>
    <row r="3210" spans="8:37" x14ac:dyDescent="0.25">
      <c r="H3210" s="8"/>
      <c r="I3210" s="8"/>
      <c r="N3210" s="23"/>
      <c r="O3210" s="24"/>
      <c r="P3210" s="19"/>
      <c r="Q3210" s="19"/>
      <c r="R3210" s="19"/>
      <c r="U3210" s="27"/>
      <c r="Y3210" s="9" t="s">
        <v>529</v>
      </c>
      <c r="Z3210" s="9" t="s">
        <v>462</v>
      </c>
      <c r="AA3210" s="9" t="s">
        <v>237</v>
      </c>
      <c r="AB3210" s="9">
        <v>20651287</v>
      </c>
      <c r="AC3210" s="9" t="s">
        <v>3992</v>
      </c>
      <c r="AD3210" s="9" t="s">
        <v>225</v>
      </c>
      <c r="AE3210" s="5">
        <f t="shared" ref="AE3210:AE3273" si="122">VLOOKUP(Y3210,K:T,10,0)</f>
        <v>0</v>
      </c>
      <c r="AF3210" s="5" t="str">
        <f t="shared" ref="AF3210:AF3273" si="123">IF(AE3210="A",IF(AD3210="katA","katB",AD3210),AD3210)</f>
        <v>katA</v>
      </c>
      <c r="AG3210" s="153"/>
      <c r="AH3210" s="153"/>
      <c r="AI3210" t="s">
        <v>201</v>
      </c>
      <c r="AJ3210" t="s">
        <v>17878</v>
      </c>
      <c r="AK3210" s="9" t="str">
        <f>VLOOKUP(Y3210,zdroj!D:AJ,33,0)</f>
        <v>katA</v>
      </c>
    </row>
    <row r="3211" spans="8:37" x14ac:dyDescent="0.25">
      <c r="H3211" s="8"/>
      <c r="I3211" s="8"/>
      <c r="N3211" s="23"/>
      <c r="O3211" s="24"/>
      <c r="P3211" s="19"/>
      <c r="Q3211" s="19"/>
      <c r="R3211" s="19"/>
      <c r="U3211" s="27"/>
      <c r="Y3211" s="9" t="s">
        <v>529</v>
      </c>
      <c r="Z3211" s="9" t="s">
        <v>462</v>
      </c>
      <c r="AA3211" s="9" t="s">
        <v>237</v>
      </c>
      <c r="AB3211" s="9">
        <v>20651295</v>
      </c>
      <c r="AC3211" s="9" t="s">
        <v>3993</v>
      </c>
      <c r="AD3211" s="9" t="s">
        <v>225</v>
      </c>
      <c r="AE3211" s="5">
        <f t="shared" si="122"/>
        <v>0</v>
      </c>
      <c r="AF3211" s="5" t="str">
        <f t="shared" si="123"/>
        <v>katA</v>
      </c>
      <c r="AG3211" s="153"/>
      <c r="AH3211" s="153"/>
      <c r="AI3211" t="s">
        <v>201</v>
      </c>
      <c r="AJ3211" t="s">
        <v>17878</v>
      </c>
      <c r="AK3211" s="9" t="str">
        <f>VLOOKUP(Y3211,zdroj!D:AJ,33,0)</f>
        <v>katA</v>
      </c>
    </row>
    <row r="3212" spans="8:37" x14ac:dyDescent="0.25">
      <c r="H3212" s="8"/>
      <c r="I3212" s="8"/>
      <c r="N3212" s="23"/>
      <c r="O3212" s="24"/>
      <c r="P3212" s="19"/>
      <c r="Q3212" s="19"/>
      <c r="R3212" s="19"/>
      <c r="U3212" s="27"/>
      <c r="Y3212" s="9" t="s">
        <v>529</v>
      </c>
      <c r="Z3212" s="9" t="s">
        <v>462</v>
      </c>
      <c r="AA3212" s="9" t="s">
        <v>237</v>
      </c>
      <c r="AB3212" s="9">
        <v>20651309</v>
      </c>
      <c r="AC3212" s="9" t="s">
        <v>3994</v>
      </c>
      <c r="AD3212" s="9" t="s">
        <v>225</v>
      </c>
      <c r="AE3212" s="5">
        <f t="shared" si="122"/>
        <v>0</v>
      </c>
      <c r="AF3212" s="5" t="str">
        <f t="shared" si="123"/>
        <v>katA</v>
      </c>
      <c r="AG3212" s="153"/>
      <c r="AH3212" s="153"/>
      <c r="AI3212" t="s">
        <v>229</v>
      </c>
      <c r="AJ3212" t="s">
        <v>17878</v>
      </c>
      <c r="AK3212" s="9" t="str">
        <f>VLOOKUP(Y3212,zdroj!D:AJ,33,0)</f>
        <v>katA</v>
      </c>
    </row>
    <row r="3213" spans="8:37" x14ac:dyDescent="0.25">
      <c r="H3213" s="8"/>
      <c r="I3213" s="8"/>
      <c r="N3213" s="23"/>
      <c r="O3213" s="24"/>
      <c r="P3213" s="19"/>
      <c r="Q3213" s="19"/>
      <c r="R3213" s="19"/>
      <c r="U3213" s="27"/>
      <c r="Y3213" s="9" t="s">
        <v>529</v>
      </c>
      <c r="Z3213" s="9" t="s">
        <v>462</v>
      </c>
      <c r="AA3213" s="9" t="s">
        <v>237</v>
      </c>
      <c r="AB3213" s="9">
        <v>20651317</v>
      </c>
      <c r="AC3213" s="9" t="s">
        <v>3995</v>
      </c>
      <c r="AD3213" s="9" t="s">
        <v>225</v>
      </c>
      <c r="AE3213" s="5">
        <f t="shared" si="122"/>
        <v>0</v>
      </c>
      <c r="AF3213" s="5" t="str">
        <f t="shared" si="123"/>
        <v>katA</v>
      </c>
      <c r="AG3213" s="153"/>
      <c r="AH3213" s="153"/>
      <c r="AI3213" t="s">
        <v>201</v>
      </c>
      <c r="AJ3213" t="s">
        <v>17878</v>
      </c>
      <c r="AK3213" s="9" t="str">
        <f>VLOOKUP(Y3213,zdroj!D:AJ,33,0)</f>
        <v>katA</v>
      </c>
    </row>
    <row r="3214" spans="8:37" x14ac:dyDescent="0.25">
      <c r="H3214" s="8"/>
      <c r="I3214" s="8"/>
      <c r="N3214" s="23"/>
      <c r="O3214" s="24"/>
      <c r="P3214" s="19"/>
      <c r="Q3214" s="19"/>
      <c r="R3214" s="19"/>
      <c r="U3214" s="27"/>
      <c r="Y3214" s="9" t="s">
        <v>529</v>
      </c>
      <c r="Z3214" s="9" t="s">
        <v>462</v>
      </c>
      <c r="AA3214" s="9" t="s">
        <v>237</v>
      </c>
      <c r="AB3214" s="9">
        <v>20651325</v>
      </c>
      <c r="AC3214" s="9" t="s">
        <v>3996</v>
      </c>
      <c r="AD3214" s="9" t="s">
        <v>231</v>
      </c>
      <c r="AE3214" s="5">
        <f t="shared" si="122"/>
        <v>0</v>
      </c>
      <c r="AF3214" s="5" t="str">
        <f t="shared" si="123"/>
        <v>katB</v>
      </c>
      <c r="AG3214" s="153"/>
      <c r="AH3214" s="153"/>
      <c r="AI3214" t="s">
        <v>201</v>
      </c>
      <c r="AJ3214" t="s">
        <v>17878</v>
      </c>
      <c r="AK3214" s="9" t="str">
        <f>VLOOKUP(Y3214,zdroj!D:AJ,33,0)</f>
        <v>katA</v>
      </c>
    </row>
    <row r="3215" spans="8:37" x14ac:dyDescent="0.25">
      <c r="H3215" s="8"/>
      <c r="I3215" s="8"/>
      <c r="N3215" s="23"/>
      <c r="O3215" s="24"/>
      <c r="P3215" s="19"/>
      <c r="Q3215" s="19"/>
      <c r="R3215" s="19"/>
      <c r="U3215" s="27"/>
      <c r="Y3215" s="9" t="s">
        <v>529</v>
      </c>
      <c r="Z3215" s="9" t="s">
        <v>462</v>
      </c>
      <c r="AA3215" s="9" t="s">
        <v>237</v>
      </c>
      <c r="AB3215" s="9">
        <v>74428306</v>
      </c>
      <c r="AC3215" s="9" t="s">
        <v>3997</v>
      </c>
      <c r="AD3215" s="9" t="s">
        <v>225</v>
      </c>
      <c r="AE3215" s="5">
        <f t="shared" si="122"/>
        <v>0</v>
      </c>
      <c r="AF3215" s="5" t="str">
        <f t="shared" si="123"/>
        <v>katA</v>
      </c>
      <c r="AG3215" s="153"/>
      <c r="AH3215" s="153"/>
      <c r="AI3215" t="s">
        <v>201</v>
      </c>
      <c r="AJ3215" t="s">
        <v>17878</v>
      </c>
      <c r="AK3215" s="9" t="str">
        <f>VLOOKUP(Y3215,zdroj!D:AJ,33,0)</f>
        <v>katA</v>
      </c>
    </row>
    <row r="3216" spans="8:37" x14ac:dyDescent="0.25">
      <c r="H3216" s="8"/>
      <c r="I3216" s="8"/>
      <c r="N3216" s="23"/>
      <c r="O3216" s="24"/>
      <c r="P3216" s="19"/>
      <c r="Q3216" s="19"/>
      <c r="R3216" s="19"/>
      <c r="U3216" s="27"/>
      <c r="Y3216" s="9" t="s">
        <v>529</v>
      </c>
      <c r="Z3216" s="9" t="s">
        <v>462</v>
      </c>
      <c r="AA3216" s="9" t="s">
        <v>237</v>
      </c>
      <c r="AB3216" s="9">
        <v>74428322</v>
      </c>
      <c r="AC3216" s="9" t="s">
        <v>3998</v>
      </c>
      <c r="AD3216" s="9" t="s">
        <v>225</v>
      </c>
      <c r="AE3216" s="5">
        <f t="shared" si="122"/>
        <v>0</v>
      </c>
      <c r="AF3216" s="5" t="str">
        <f t="shared" si="123"/>
        <v>katA</v>
      </c>
      <c r="AG3216" s="153"/>
      <c r="AH3216" s="153"/>
      <c r="AI3216" t="s">
        <v>201</v>
      </c>
      <c r="AJ3216" t="s">
        <v>17878</v>
      </c>
      <c r="AK3216" s="9" t="str">
        <f>VLOOKUP(Y3216,zdroj!D:AJ,33,0)</f>
        <v>katA</v>
      </c>
    </row>
    <row r="3217" spans="8:37" x14ac:dyDescent="0.25">
      <c r="H3217" s="8"/>
      <c r="I3217" s="8"/>
      <c r="N3217" s="23"/>
      <c r="O3217" s="24"/>
      <c r="P3217" s="19"/>
      <c r="Q3217" s="19"/>
      <c r="R3217" s="19"/>
      <c r="U3217" s="27"/>
      <c r="Y3217" s="9" t="s">
        <v>529</v>
      </c>
      <c r="Z3217" s="9" t="s">
        <v>462</v>
      </c>
      <c r="AA3217" s="9" t="s">
        <v>237</v>
      </c>
      <c r="AB3217" s="9">
        <v>20651341</v>
      </c>
      <c r="AC3217" s="9" t="s">
        <v>3999</v>
      </c>
      <c r="AD3217" s="9" t="s">
        <v>225</v>
      </c>
      <c r="AE3217" s="5">
        <f t="shared" si="122"/>
        <v>0</v>
      </c>
      <c r="AF3217" s="5" t="str">
        <f t="shared" si="123"/>
        <v>katA</v>
      </c>
      <c r="AG3217" s="153"/>
      <c r="AH3217" s="153"/>
      <c r="AI3217" t="s">
        <v>201</v>
      </c>
      <c r="AJ3217" t="s">
        <v>17878</v>
      </c>
      <c r="AK3217" s="9" t="str">
        <f>VLOOKUP(Y3217,zdroj!D:AJ,33,0)</f>
        <v>katA</v>
      </c>
    </row>
    <row r="3218" spans="8:37" x14ac:dyDescent="0.25">
      <c r="H3218" s="8"/>
      <c r="I3218" s="8"/>
      <c r="N3218" s="23"/>
      <c r="O3218" s="24"/>
      <c r="P3218" s="19"/>
      <c r="Q3218" s="19"/>
      <c r="R3218" s="19"/>
      <c r="U3218" s="27"/>
      <c r="Y3218" s="9" t="s">
        <v>529</v>
      </c>
      <c r="Z3218" s="9" t="s">
        <v>462</v>
      </c>
      <c r="AA3218" s="9" t="s">
        <v>237</v>
      </c>
      <c r="AB3218" s="9">
        <v>20651350</v>
      </c>
      <c r="AC3218" s="9" t="s">
        <v>4000</v>
      </c>
      <c r="AD3218" s="9" t="s">
        <v>225</v>
      </c>
      <c r="AE3218" s="5">
        <f t="shared" si="122"/>
        <v>0</v>
      </c>
      <c r="AF3218" s="5" t="str">
        <f t="shared" si="123"/>
        <v>katA</v>
      </c>
      <c r="AG3218" s="153"/>
      <c r="AH3218" s="153"/>
      <c r="AI3218" t="s">
        <v>201</v>
      </c>
      <c r="AJ3218" t="s">
        <v>17878</v>
      </c>
      <c r="AK3218" s="9" t="str">
        <f>VLOOKUP(Y3218,zdroj!D:AJ,33,0)</f>
        <v>katA</v>
      </c>
    </row>
    <row r="3219" spans="8:37" x14ac:dyDescent="0.25">
      <c r="H3219" s="8"/>
      <c r="I3219" s="8"/>
      <c r="N3219" s="23"/>
      <c r="O3219" s="24"/>
      <c r="P3219" s="19"/>
      <c r="Q3219" s="19"/>
      <c r="R3219" s="19"/>
      <c r="U3219" s="27"/>
      <c r="Y3219" s="9" t="s">
        <v>529</v>
      </c>
      <c r="Z3219" s="9" t="s">
        <v>462</v>
      </c>
      <c r="AA3219" s="9" t="s">
        <v>237</v>
      </c>
      <c r="AB3219" s="9">
        <v>20651368</v>
      </c>
      <c r="AC3219" s="9" t="s">
        <v>4001</v>
      </c>
      <c r="AD3219" s="9" t="s">
        <v>231</v>
      </c>
      <c r="AE3219" s="5">
        <f t="shared" si="122"/>
        <v>0</v>
      </c>
      <c r="AF3219" s="5" t="str">
        <f t="shared" si="123"/>
        <v>katB</v>
      </c>
      <c r="AG3219" s="153"/>
      <c r="AH3219" s="153"/>
      <c r="AI3219" t="s">
        <v>201</v>
      </c>
      <c r="AJ3219" t="s">
        <v>17878</v>
      </c>
      <c r="AK3219" s="9" t="str">
        <f>VLOOKUP(Y3219,zdroj!D:AJ,33,0)</f>
        <v>katA</v>
      </c>
    </row>
    <row r="3220" spans="8:37" x14ac:dyDescent="0.25">
      <c r="H3220" s="8"/>
      <c r="I3220" s="8"/>
      <c r="N3220" s="23"/>
      <c r="O3220" s="24"/>
      <c r="P3220" s="19"/>
      <c r="Q3220" s="19"/>
      <c r="R3220" s="19"/>
      <c r="U3220" s="27"/>
      <c r="Y3220" s="9" t="s">
        <v>529</v>
      </c>
      <c r="Z3220" s="9" t="s">
        <v>462</v>
      </c>
      <c r="AA3220" s="9" t="s">
        <v>237</v>
      </c>
      <c r="AB3220" s="9">
        <v>20651376</v>
      </c>
      <c r="AC3220" s="9" t="s">
        <v>4002</v>
      </c>
      <c r="AD3220" s="9" t="s">
        <v>225</v>
      </c>
      <c r="AE3220" s="5">
        <f t="shared" si="122"/>
        <v>0</v>
      </c>
      <c r="AF3220" s="5" t="str">
        <f t="shared" si="123"/>
        <v>katA</v>
      </c>
      <c r="AG3220" s="153"/>
      <c r="AH3220" s="153"/>
      <c r="AI3220" t="s">
        <v>201</v>
      </c>
      <c r="AJ3220" t="s">
        <v>17878</v>
      </c>
      <c r="AK3220" s="9" t="str">
        <f>VLOOKUP(Y3220,zdroj!D:AJ,33,0)</f>
        <v>katA</v>
      </c>
    </row>
    <row r="3221" spans="8:37" x14ac:dyDescent="0.25">
      <c r="H3221" s="8"/>
      <c r="I3221" s="8"/>
      <c r="N3221" s="23"/>
      <c r="O3221" s="24"/>
      <c r="P3221" s="19"/>
      <c r="Q3221" s="19"/>
      <c r="R3221" s="19"/>
      <c r="U3221" s="27"/>
      <c r="Y3221" s="9" t="s">
        <v>529</v>
      </c>
      <c r="Z3221" s="9" t="s">
        <v>462</v>
      </c>
      <c r="AA3221" s="9" t="s">
        <v>237</v>
      </c>
      <c r="AB3221" s="9">
        <v>20651384</v>
      </c>
      <c r="AC3221" s="9" t="s">
        <v>4003</v>
      </c>
      <c r="AD3221" s="9" t="s">
        <v>231</v>
      </c>
      <c r="AE3221" s="5">
        <f t="shared" si="122"/>
        <v>0</v>
      </c>
      <c r="AF3221" s="5" t="str">
        <f t="shared" si="123"/>
        <v>katB</v>
      </c>
      <c r="AG3221" s="153"/>
      <c r="AH3221" s="153"/>
      <c r="AI3221" t="s">
        <v>201</v>
      </c>
      <c r="AJ3221" t="s">
        <v>17878</v>
      </c>
      <c r="AK3221" s="9" t="str">
        <f>VLOOKUP(Y3221,zdroj!D:AJ,33,0)</f>
        <v>katA</v>
      </c>
    </row>
    <row r="3222" spans="8:37" x14ac:dyDescent="0.25">
      <c r="H3222" s="8"/>
      <c r="I3222" s="8"/>
      <c r="N3222" s="23"/>
      <c r="O3222" s="24"/>
      <c r="P3222" s="19"/>
      <c r="Q3222" s="19"/>
      <c r="R3222" s="19"/>
      <c r="U3222" s="27"/>
      <c r="Y3222" s="9" t="s">
        <v>529</v>
      </c>
      <c r="Z3222" s="9" t="s">
        <v>462</v>
      </c>
      <c r="AA3222" s="9" t="s">
        <v>237</v>
      </c>
      <c r="AB3222" s="9">
        <v>20651392</v>
      </c>
      <c r="AC3222" s="9" t="s">
        <v>4004</v>
      </c>
      <c r="AD3222" s="9" t="s">
        <v>225</v>
      </c>
      <c r="AE3222" s="5">
        <f t="shared" si="122"/>
        <v>0</v>
      </c>
      <c r="AF3222" s="5" t="str">
        <f t="shared" si="123"/>
        <v>katA</v>
      </c>
      <c r="AG3222" s="153"/>
      <c r="AH3222" s="153"/>
      <c r="AI3222" t="s">
        <v>201</v>
      </c>
      <c r="AJ3222" t="s">
        <v>17878</v>
      </c>
      <c r="AK3222" s="9" t="str">
        <f>VLOOKUP(Y3222,zdroj!D:AJ,33,0)</f>
        <v>katA</v>
      </c>
    </row>
    <row r="3223" spans="8:37" x14ac:dyDescent="0.25">
      <c r="H3223" s="8"/>
      <c r="I3223" s="8"/>
      <c r="N3223" s="23"/>
      <c r="O3223" s="24"/>
      <c r="P3223" s="19"/>
      <c r="Q3223" s="19"/>
      <c r="R3223" s="19"/>
      <c r="U3223" s="27"/>
      <c r="Y3223" s="9" t="s">
        <v>529</v>
      </c>
      <c r="Z3223" s="9" t="s">
        <v>462</v>
      </c>
      <c r="AA3223" s="9" t="s">
        <v>237</v>
      </c>
      <c r="AB3223" s="9">
        <v>20651406</v>
      </c>
      <c r="AC3223" s="9" t="s">
        <v>4005</v>
      </c>
      <c r="AD3223" s="9" t="s">
        <v>225</v>
      </c>
      <c r="AE3223" s="5">
        <f t="shared" si="122"/>
        <v>0</v>
      </c>
      <c r="AF3223" s="5" t="str">
        <f t="shared" si="123"/>
        <v>katA</v>
      </c>
      <c r="AG3223" s="153"/>
      <c r="AH3223" s="153"/>
      <c r="AI3223" t="s">
        <v>201</v>
      </c>
      <c r="AJ3223" t="s">
        <v>17878</v>
      </c>
      <c r="AK3223" s="9" t="str">
        <f>VLOOKUP(Y3223,zdroj!D:AJ,33,0)</f>
        <v>katA</v>
      </c>
    </row>
    <row r="3224" spans="8:37" x14ac:dyDescent="0.25">
      <c r="H3224" s="8"/>
      <c r="I3224" s="8"/>
      <c r="N3224" s="23"/>
      <c r="O3224" s="24"/>
      <c r="P3224" s="19"/>
      <c r="Q3224" s="19"/>
      <c r="R3224" s="19"/>
      <c r="U3224" s="27"/>
      <c r="Y3224" s="9" t="s">
        <v>529</v>
      </c>
      <c r="Z3224" s="9" t="s">
        <v>462</v>
      </c>
      <c r="AA3224" s="9" t="s">
        <v>237</v>
      </c>
      <c r="AB3224" s="9">
        <v>20651414</v>
      </c>
      <c r="AC3224" s="9" t="s">
        <v>4006</v>
      </c>
      <c r="AD3224" s="9" t="s">
        <v>225</v>
      </c>
      <c r="AE3224" s="5">
        <f t="shared" si="122"/>
        <v>0</v>
      </c>
      <c r="AF3224" s="5" t="str">
        <f t="shared" si="123"/>
        <v>katA</v>
      </c>
      <c r="AG3224" s="153"/>
      <c r="AH3224" s="153"/>
      <c r="AI3224" t="s">
        <v>201</v>
      </c>
      <c r="AJ3224" t="s">
        <v>17878</v>
      </c>
      <c r="AK3224" s="9" t="str">
        <f>VLOOKUP(Y3224,zdroj!D:AJ,33,0)</f>
        <v>katA</v>
      </c>
    </row>
    <row r="3225" spans="8:37" x14ac:dyDescent="0.25">
      <c r="H3225" s="8"/>
      <c r="I3225" s="8"/>
      <c r="N3225" s="23"/>
      <c r="O3225" s="24"/>
      <c r="P3225" s="19"/>
      <c r="Q3225" s="19"/>
      <c r="R3225" s="19"/>
      <c r="U3225" s="27"/>
      <c r="Y3225" s="9" t="s">
        <v>529</v>
      </c>
      <c r="Z3225" s="9" t="s">
        <v>462</v>
      </c>
      <c r="AA3225" s="9" t="s">
        <v>237</v>
      </c>
      <c r="AB3225" s="9">
        <v>20651422</v>
      </c>
      <c r="AC3225" s="9" t="s">
        <v>4007</v>
      </c>
      <c r="AD3225" s="9" t="s">
        <v>225</v>
      </c>
      <c r="AE3225" s="5">
        <f t="shared" si="122"/>
        <v>0</v>
      </c>
      <c r="AF3225" s="5" t="str">
        <f t="shared" si="123"/>
        <v>katA</v>
      </c>
      <c r="AG3225" s="153"/>
      <c r="AH3225" s="153"/>
      <c r="AI3225" t="s">
        <v>201</v>
      </c>
      <c r="AJ3225" t="s">
        <v>17878</v>
      </c>
      <c r="AK3225" s="9" t="str">
        <f>VLOOKUP(Y3225,zdroj!D:AJ,33,0)</f>
        <v>katA</v>
      </c>
    </row>
    <row r="3226" spans="8:37" x14ac:dyDescent="0.25">
      <c r="H3226" s="8"/>
      <c r="I3226" s="8"/>
      <c r="N3226" s="23"/>
      <c r="O3226" s="24"/>
      <c r="P3226" s="19"/>
      <c r="Q3226" s="19"/>
      <c r="R3226" s="19"/>
      <c r="U3226" s="27"/>
      <c r="Y3226" s="9" t="s">
        <v>529</v>
      </c>
      <c r="Z3226" s="9" t="s">
        <v>462</v>
      </c>
      <c r="AA3226" s="9" t="s">
        <v>237</v>
      </c>
      <c r="AB3226" s="9">
        <v>20651431</v>
      </c>
      <c r="AC3226" s="9" t="s">
        <v>4008</v>
      </c>
      <c r="AD3226" s="9" t="s">
        <v>225</v>
      </c>
      <c r="AE3226" s="5">
        <f t="shared" si="122"/>
        <v>0</v>
      </c>
      <c r="AF3226" s="5" t="str">
        <f t="shared" si="123"/>
        <v>katA</v>
      </c>
      <c r="AG3226" s="153"/>
      <c r="AH3226" s="153"/>
      <c r="AI3226" t="s">
        <v>201</v>
      </c>
      <c r="AJ3226" t="s">
        <v>17878</v>
      </c>
      <c r="AK3226" s="9" t="str">
        <f>VLOOKUP(Y3226,zdroj!D:AJ,33,0)</f>
        <v>katA</v>
      </c>
    </row>
    <row r="3227" spans="8:37" x14ac:dyDescent="0.25">
      <c r="H3227" s="8"/>
      <c r="I3227" s="8"/>
      <c r="N3227" s="23"/>
      <c r="O3227" s="24"/>
      <c r="P3227" s="19"/>
      <c r="Q3227" s="19"/>
      <c r="R3227" s="19"/>
      <c r="U3227" s="27"/>
      <c r="Y3227" s="9" t="s">
        <v>529</v>
      </c>
      <c r="Z3227" s="9" t="s">
        <v>462</v>
      </c>
      <c r="AA3227" s="9" t="s">
        <v>237</v>
      </c>
      <c r="AB3227" s="9">
        <v>20650604</v>
      </c>
      <c r="AC3227" s="9" t="s">
        <v>4009</v>
      </c>
      <c r="AD3227" s="9" t="s">
        <v>225</v>
      </c>
      <c r="AE3227" s="5">
        <f t="shared" si="122"/>
        <v>0</v>
      </c>
      <c r="AF3227" s="5" t="str">
        <f t="shared" si="123"/>
        <v>katA</v>
      </c>
      <c r="AG3227" s="153"/>
      <c r="AH3227" s="153"/>
      <c r="AI3227" t="s">
        <v>201</v>
      </c>
      <c r="AJ3227" t="s">
        <v>17878</v>
      </c>
      <c r="AK3227" s="9" t="str">
        <f>VLOOKUP(Y3227,zdroj!D:AJ,33,0)</f>
        <v>katA</v>
      </c>
    </row>
    <row r="3228" spans="8:37" x14ac:dyDescent="0.25">
      <c r="H3228" s="8"/>
      <c r="I3228" s="8"/>
      <c r="N3228" s="23"/>
      <c r="O3228" s="24"/>
      <c r="P3228" s="19"/>
      <c r="Q3228" s="19"/>
      <c r="R3228" s="19"/>
      <c r="U3228" s="27"/>
      <c r="Y3228" s="9" t="s">
        <v>529</v>
      </c>
      <c r="Z3228" s="9" t="s">
        <v>462</v>
      </c>
      <c r="AA3228" s="9" t="s">
        <v>237</v>
      </c>
      <c r="AB3228" s="9">
        <v>20651449</v>
      </c>
      <c r="AC3228" s="9" t="s">
        <v>4010</v>
      </c>
      <c r="AD3228" s="9" t="s">
        <v>225</v>
      </c>
      <c r="AE3228" s="5">
        <f t="shared" si="122"/>
        <v>0</v>
      </c>
      <c r="AF3228" s="5" t="str">
        <f t="shared" si="123"/>
        <v>katA</v>
      </c>
      <c r="AG3228" s="153"/>
      <c r="AH3228" s="153"/>
      <c r="AI3228" t="s">
        <v>201</v>
      </c>
      <c r="AJ3228" t="s">
        <v>17878</v>
      </c>
      <c r="AK3228" s="9" t="str">
        <f>VLOOKUP(Y3228,zdroj!D:AJ,33,0)</f>
        <v>katA</v>
      </c>
    </row>
    <row r="3229" spans="8:37" x14ac:dyDescent="0.25">
      <c r="H3229" s="8"/>
      <c r="I3229" s="8"/>
      <c r="N3229" s="23"/>
      <c r="O3229" s="24"/>
      <c r="P3229" s="19"/>
      <c r="Q3229" s="19"/>
      <c r="R3229" s="19"/>
      <c r="U3229" s="27"/>
      <c r="Y3229" s="9" t="s">
        <v>529</v>
      </c>
      <c r="Z3229" s="9" t="s">
        <v>462</v>
      </c>
      <c r="AA3229" s="9" t="s">
        <v>237</v>
      </c>
      <c r="AB3229" s="9">
        <v>20651457</v>
      </c>
      <c r="AC3229" s="9" t="s">
        <v>4011</v>
      </c>
      <c r="AD3229" s="9" t="s">
        <v>225</v>
      </c>
      <c r="AE3229" s="5">
        <f t="shared" si="122"/>
        <v>0</v>
      </c>
      <c r="AF3229" s="5" t="str">
        <f t="shared" si="123"/>
        <v>katA</v>
      </c>
      <c r="AG3229" s="153"/>
      <c r="AH3229" s="153"/>
      <c r="AI3229" t="s">
        <v>17879</v>
      </c>
      <c r="AJ3229" t="s">
        <v>17878</v>
      </c>
      <c r="AK3229" s="9" t="str">
        <f>VLOOKUP(Y3229,zdroj!D:AJ,33,0)</f>
        <v>katA</v>
      </c>
    </row>
    <row r="3230" spans="8:37" x14ac:dyDescent="0.25">
      <c r="H3230" s="8"/>
      <c r="I3230" s="8"/>
      <c r="N3230" s="23"/>
      <c r="O3230" s="24"/>
      <c r="P3230" s="19"/>
      <c r="Q3230" s="19"/>
      <c r="R3230" s="19"/>
      <c r="U3230" s="27"/>
      <c r="Y3230" s="9" t="s">
        <v>529</v>
      </c>
      <c r="Z3230" s="9" t="s">
        <v>462</v>
      </c>
      <c r="AA3230" s="9" t="s">
        <v>237</v>
      </c>
      <c r="AB3230" s="9">
        <v>20651465</v>
      </c>
      <c r="AC3230" s="9" t="s">
        <v>4012</v>
      </c>
      <c r="AD3230" s="9" t="s">
        <v>225</v>
      </c>
      <c r="AE3230" s="5">
        <f t="shared" si="122"/>
        <v>0</v>
      </c>
      <c r="AF3230" s="5" t="str">
        <f t="shared" si="123"/>
        <v>katA</v>
      </c>
      <c r="AG3230" s="153"/>
      <c r="AH3230" s="153"/>
      <c r="AI3230" t="s">
        <v>201</v>
      </c>
      <c r="AJ3230" t="s">
        <v>17878</v>
      </c>
      <c r="AK3230" s="9" t="str">
        <f>VLOOKUP(Y3230,zdroj!D:AJ,33,0)</f>
        <v>katA</v>
      </c>
    </row>
    <row r="3231" spans="8:37" x14ac:dyDescent="0.25">
      <c r="H3231" s="8"/>
      <c r="I3231" s="8"/>
      <c r="N3231" s="23"/>
      <c r="O3231" s="24"/>
      <c r="P3231" s="19"/>
      <c r="Q3231" s="19"/>
      <c r="R3231" s="19"/>
      <c r="U3231" s="27"/>
      <c r="Y3231" s="9" t="s">
        <v>529</v>
      </c>
      <c r="Z3231" s="9" t="s">
        <v>462</v>
      </c>
      <c r="AA3231" s="9" t="s">
        <v>237</v>
      </c>
      <c r="AB3231" s="9">
        <v>20651473</v>
      </c>
      <c r="AC3231" s="9" t="s">
        <v>4013</v>
      </c>
      <c r="AD3231" s="9" t="s">
        <v>225</v>
      </c>
      <c r="AE3231" s="5">
        <f t="shared" si="122"/>
        <v>0</v>
      </c>
      <c r="AF3231" s="5" t="str">
        <f t="shared" si="123"/>
        <v>katA</v>
      </c>
      <c r="AG3231" s="153"/>
      <c r="AH3231" s="153"/>
      <c r="AI3231" t="s">
        <v>201</v>
      </c>
      <c r="AJ3231" t="s">
        <v>17878</v>
      </c>
      <c r="AK3231" s="9" t="str">
        <f>VLOOKUP(Y3231,zdroj!D:AJ,33,0)</f>
        <v>katA</v>
      </c>
    </row>
    <row r="3232" spans="8:37" x14ac:dyDescent="0.25">
      <c r="H3232" s="8"/>
      <c r="I3232" s="8"/>
      <c r="N3232" s="23"/>
      <c r="O3232" s="24"/>
      <c r="P3232" s="19"/>
      <c r="Q3232" s="19"/>
      <c r="R3232" s="19"/>
      <c r="U3232" s="27"/>
      <c r="Y3232" s="9" t="s">
        <v>529</v>
      </c>
      <c r="Z3232" s="9" t="s">
        <v>462</v>
      </c>
      <c r="AA3232" s="9" t="s">
        <v>237</v>
      </c>
      <c r="AB3232" s="9">
        <v>20651481</v>
      </c>
      <c r="AC3232" s="9" t="s">
        <v>4014</v>
      </c>
      <c r="AD3232" s="9" t="s">
        <v>225</v>
      </c>
      <c r="AE3232" s="5">
        <f t="shared" si="122"/>
        <v>0</v>
      </c>
      <c r="AF3232" s="5" t="str">
        <f t="shared" si="123"/>
        <v>katA</v>
      </c>
      <c r="AG3232" s="153"/>
      <c r="AH3232" s="153"/>
      <c r="AI3232" t="s">
        <v>201</v>
      </c>
      <c r="AJ3232" t="s">
        <v>17878</v>
      </c>
      <c r="AK3232" s="9" t="str">
        <f>VLOOKUP(Y3232,zdroj!D:AJ,33,0)</f>
        <v>katA</v>
      </c>
    </row>
    <row r="3233" spans="8:37" x14ac:dyDescent="0.25">
      <c r="H3233" s="8"/>
      <c r="I3233" s="8"/>
      <c r="N3233" s="23"/>
      <c r="O3233" s="24"/>
      <c r="P3233" s="19"/>
      <c r="Q3233" s="19"/>
      <c r="R3233" s="19"/>
      <c r="U3233" s="27"/>
      <c r="Y3233" s="9" t="s">
        <v>529</v>
      </c>
      <c r="Z3233" s="9" t="s">
        <v>462</v>
      </c>
      <c r="AA3233" s="9" t="s">
        <v>237</v>
      </c>
      <c r="AB3233" s="9">
        <v>20651490</v>
      </c>
      <c r="AC3233" s="9" t="s">
        <v>4015</v>
      </c>
      <c r="AD3233" s="9" t="s">
        <v>225</v>
      </c>
      <c r="AE3233" s="5">
        <f t="shared" si="122"/>
        <v>0</v>
      </c>
      <c r="AF3233" s="5" t="str">
        <f t="shared" si="123"/>
        <v>katA</v>
      </c>
      <c r="AG3233" s="153"/>
      <c r="AH3233" s="153"/>
      <c r="AI3233" t="s">
        <v>201</v>
      </c>
      <c r="AJ3233" t="s">
        <v>17878</v>
      </c>
      <c r="AK3233" s="9" t="str">
        <f>VLOOKUP(Y3233,zdroj!D:AJ,33,0)</f>
        <v>katA</v>
      </c>
    </row>
    <row r="3234" spans="8:37" x14ac:dyDescent="0.25">
      <c r="H3234" s="8"/>
      <c r="I3234" s="8"/>
      <c r="N3234" s="23"/>
      <c r="O3234" s="24"/>
      <c r="P3234" s="19"/>
      <c r="Q3234" s="19"/>
      <c r="R3234" s="19"/>
      <c r="U3234" s="27"/>
      <c r="Y3234" s="9" t="s">
        <v>529</v>
      </c>
      <c r="Z3234" s="9" t="s">
        <v>462</v>
      </c>
      <c r="AA3234" s="9" t="s">
        <v>237</v>
      </c>
      <c r="AB3234" s="9">
        <v>20651503</v>
      </c>
      <c r="AC3234" s="9" t="s">
        <v>4016</v>
      </c>
      <c r="AD3234" s="9" t="s">
        <v>231</v>
      </c>
      <c r="AE3234" s="5">
        <f t="shared" si="122"/>
        <v>0</v>
      </c>
      <c r="AF3234" s="5" t="str">
        <f t="shared" si="123"/>
        <v>katB</v>
      </c>
      <c r="AG3234" s="153"/>
      <c r="AH3234" s="153"/>
      <c r="AI3234" t="s">
        <v>201</v>
      </c>
      <c r="AJ3234" t="s">
        <v>17878</v>
      </c>
      <c r="AK3234" s="9" t="str">
        <f>VLOOKUP(Y3234,zdroj!D:AJ,33,0)</f>
        <v>katA</v>
      </c>
    </row>
    <row r="3235" spans="8:37" x14ac:dyDescent="0.25">
      <c r="H3235" s="8"/>
      <c r="I3235" s="8"/>
      <c r="N3235" s="23"/>
      <c r="O3235" s="24"/>
      <c r="P3235" s="19"/>
      <c r="Q3235" s="19"/>
      <c r="R3235" s="19"/>
      <c r="U3235" s="27"/>
      <c r="Y3235" s="9" t="s">
        <v>529</v>
      </c>
      <c r="Z3235" s="9" t="s">
        <v>462</v>
      </c>
      <c r="AA3235" s="9" t="s">
        <v>237</v>
      </c>
      <c r="AB3235" s="9">
        <v>20651511</v>
      </c>
      <c r="AC3235" s="9" t="s">
        <v>4017</v>
      </c>
      <c r="AD3235" s="9" t="s">
        <v>225</v>
      </c>
      <c r="AE3235" s="5">
        <f t="shared" si="122"/>
        <v>0</v>
      </c>
      <c r="AF3235" s="5" t="str">
        <f t="shared" si="123"/>
        <v>katA</v>
      </c>
      <c r="AG3235" s="153"/>
      <c r="AH3235" s="153"/>
      <c r="AI3235" t="s">
        <v>201</v>
      </c>
      <c r="AJ3235" t="s">
        <v>17878</v>
      </c>
      <c r="AK3235" s="9" t="str">
        <f>VLOOKUP(Y3235,zdroj!D:AJ,33,0)</f>
        <v>katA</v>
      </c>
    </row>
    <row r="3236" spans="8:37" x14ac:dyDescent="0.25">
      <c r="H3236" s="8"/>
      <c r="I3236" s="8"/>
      <c r="N3236" s="23"/>
      <c r="O3236" s="24"/>
      <c r="P3236" s="19"/>
      <c r="Q3236" s="19"/>
      <c r="R3236" s="19"/>
      <c r="U3236" s="27"/>
      <c r="Y3236" s="9" t="s">
        <v>529</v>
      </c>
      <c r="Z3236" s="9" t="s">
        <v>462</v>
      </c>
      <c r="AA3236" s="9" t="s">
        <v>237</v>
      </c>
      <c r="AB3236" s="9">
        <v>20651520</v>
      </c>
      <c r="AC3236" s="9" t="s">
        <v>4018</v>
      </c>
      <c r="AD3236" s="9" t="s">
        <v>225</v>
      </c>
      <c r="AE3236" s="5">
        <f t="shared" si="122"/>
        <v>0</v>
      </c>
      <c r="AF3236" s="5" t="str">
        <f t="shared" si="123"/>
        <v>katA</v>
      </c>
      <c r="AG3236" s="153"/>
      <c r="AH3236" s="153"/>
      <c r="AI3236" t="s">
        <v>201</v>
      </c>
      <c r="AJ3236" t="s">
        <v>17878</v>
      </c>
      <c r="AK3236" s="9" t="str">
        <f>VLOOKUP(Y3236,zdroj!D:AJ,33,0)</f>
        <v>katA</v>
      </c>
    </row>
    <row r="3237" spans="8:37" x14ac:dyDescent="0.25">
      <c r="H3237" s="8"/>
      <c r="I3237" s="8"/>
      <c r="N3237" s="23"/>
      <c r="O3237" s="24"/>
      <c r="P3237" s="19"/>
      <c r="Q3237" s="19"/>
      <c r="R3237" s="19"/>
      <c r="U3237" s="27"/>
      <c r="Y3237" s="9" t="s">
        <v>529</v>
      </c>
      <c r="Z3237" s="9" t="s">
        <v>462</v>
      </c>
      <c r="AA3237" s="9" t="s">
        <v>237</v>
      </c>
      <c r="AB3237" s="9">
        <v>20651538</v>
      </c>
      <c r="AC3237" s="9" t="s">
        <v>4019</v>
      </c>
      <c r="AD3237" s="9" t="s">
        <v>225</v>
      </c>
      <c r="AE3237" s="5">
        <f t="shared" si="122"/>
        <v>0</v>
      </c>
      <c r="AF3237" s="5" t="str">
        <f t="shared" si="123"/>
        <v>katA</v>
      </c>
      <c r="AG3237" s="153"/>
      <c r="AH3237" s="153"/>
      <c r="AI3237" t="s">
        <v>201</v>
      </c>
      <c r="AJ3237" t="s">
        <v>17878</v>
      </c>
      <c r="AK3237" s="9" t="str">
        <f>VLOOKUP(Y3237,zdroj!D:AJ,33,0)</f>
        <v>katA</v>
      </c>
    </row>
    <row r="3238" spans="8:37" x14ac:dyDescent="0.25">
      <c r="H3238" s="8"/>
      <c r="I3238" s="8"/>
      <c r="N3238" s="23"/>
      <c r="O3238" s="24"/>
      <c r="P3238" s="19"/>
      <c r="Q3238" s="19"/>
      <c r="R3238" s="19"/>
      <c r="U3238" s="27"/>
      <c r="Y3238" s="9" t="s">
        <v>529</v>
      </c>
      <c r="Z3238" s="9" t="s">
        <v>462</v>
      </c>
      <c r="AA3238" s="9" t="s">
        <v>237</v>
      </c>
      <c r="AB3238" s="9">
        <v>20650612</v>
      </c>
      <c r="AC3238" s="9" t="s">
        <v>4020</v>
      </c>
      <c r="AD3238" s="9" t="s">
        <v>225</v>
      </c>
      <c r="AE3238" s="5">
        <f t="shared" si="122"/>
        <v>0</v>
      </c>
      <c r="AF3238" s="5" t="str">
        <f t="shared" si="123"/>
        <v>katA</v>
      </c>
      <c r="AG3238" s="153"/>
      <c r="AH3238" s="153"/>
      <c r="AI3238" t="s">
        <v>201</v>
      </c>
      <c r="AJ3238" t="s">
        <v>17878</v>
      </c>
      <c r="AK3238" s="9" t="str">
        <f>VLOOKUP(Y3238,zdroj!D:AJ,33,0)</f>
        <v>katA</v>
      </c>
    </row>
    <row r="3239" spans="8:37" x14ac:dyDescent="0.25">
      <c r="H3239" s="8"/>
      <c r="I3239" s="8"/>
      <c r="N3239" s="23"/>
      <c r="O3239" s="24"/>
      <c r="P3239" s="19"/>
      <c r="Q3239" s="19"/>
      <c r="R3239" s="19"/>
      <c r="U3239" s="27"/>
      <c r="Y3239" s="9" t="s">
        <v>529</v>
      </c>
      <c r="Z3239" s="9" t="s">
        <v>462</v>
      </c>
      <c r="AA3239" s="9" t="s">
        <v>237</v>
      </c>
      <c r="AB3239" s="9">
        <v>20651546</v>
      </c>
      <c r="AC3239" s="9" t="s">
        <v>4021</v>
      </c>
      <c r="AD3239" s="9" t="s">
        <v>231</v>
      </c>
      <c r="AE3239" s="5">
        <f t="shared" si="122"/>
        <v>0</v>
      </c>
      <c r="AF3239" s="5" t="str">
        <f t="shared" si="123"/>
        <v>katB</v>
      </c>
      <c r="AG3239" s="153"/>
      <c r="AH3239" s="153"/>
      <c r="AI3239" t="s">
        <v>201</v>
      </c>
      <c r="AJ3239" t="s">
        <v>17878</v>
      </c>
      <c r="AK3239" s="9" t="str">
        <f>VLOOKUP(Y3239,zdroj!D:AJ,33,0)</f>
        <v>katA</v>
      </c>
    </row>
    <row r="3240" spans="8:37" x14ac:dyDescent="0.25">
      <c r="H3240" s="8"/>
      <c r="I3240" s="8"/>
      <c r="N3240" s="23"/>
      <c r="O3240" s="24"/>
      <c r="P3240" s="19"/>
      <c r="Q3240" s="19"/>
      <c r="R3240" s="19"/>
      <c r="U3240" s="27"/>
      <c r="Y3240" s="9" t="s">
        <v>529</v>
      </c>
      <c r="Z3240" s="9" t="s">
        <v>462</v>
      </c>
      <c r="AA3240" s="9" t="s">
        <v>237</v>
      </c>
      <c r="AB3240" s="9">
        <v>20651554</v>
      </c>
      <c r="AC3240" s="9" t="s">
        <v>4022</v>
      </c>
      <c r="AD3240" s="9" t="s">
        <v>225</v>
      </c>
      <c r="AE3240" s="5">
        <f t="shared" si="122"/>
        <v>0</v>
      </c>
      <c r="AF3240" s="5" t="str">
        <f t="shared" si="123"/>
        <v>katA</v>
      </c>
      <c r="AG3240" s="153"/>
      <c r="AH3240" s="153"/>
      <c r="AI3240" t="s">
        <v>201</v>
      </c>
      <c r="AJ3240" t="s">
        <v>17878</v>
      </c>
      <c r="AK3240" s="9" t="str">
        <f>VLOOKUP(Y3240,zdroj!D:AJ,33,0)</f>
        <v>katA</v>
      </c>
    </row>
    <row r="3241" spans="8:37" x14ac:dyDescent="0.25">
      <c r="H3241" s="8"/>
      <c r="I3241" s="8"/>
      <c r="N3241" s="23"/>
      <c r="O3241" s="24"/>
      <c r="P3241" s="19"/>
      <c r="Q3241" s="19"/>
      <c r="R3241" s="19"/>
      <c r="U3241" s="27"/>
      <c r="Y3241" s="9" t="s">
        <v>529</v>
      </c>
      <c r="Z3241" s="9" t="s">
        <v>462</v>
      </c>
      <c r="AA3241" s="9" t="s">
        <v>237</v>
      </c>
      <c r="AB3241" s="9">
        <v>42233194</v>
      </c>
      <c r="AC3241" s="9" t="s">
        <v>4023</v>
      </c>
      <c r="AD3241" s="9" t="s">
        <v>225</v>
      </c>
      <c r="AE3241" s="5">
        <f t="shared" si="122"/>
        <v>0</v>
      </c>
      <c r="AF3241" s="5" t="str">
        <f t="shared" si="123"/>
        <v>katA</v>
      </c>
      <c r="AG3241" s="153"/>
      <c r="AH3241" s="153"/>
      <c r="AI3241" t="s">
        <v>17880</v>
      </c>
      <c r="AJ3241" t="s">
        <v>17878</v>
      </c>
      <c r="AK3241" s="9" t="str">
        <f>VLOOKUP(Y3241,zdroj!D:AJ,33,0)</f>
        <v>katA</v>
      </c>
    </row>
    <row r="3242" spans="8:37" x14ac:dyDescent="0.25">
      <c r="H3242" s="8"/>
      <c r="I3242" s="8"/>
      <c r="N3242" s="23"/>
      <c r="O3242" s="24"/>
      <c r="P3242" s="19"/>
      <c r="Q3242" s="19"/>
      <c r="R3242" s="19"/>
      <c r="U3242" s="27"/>
      <c r="Y3242" s="9" t="s">
        <v>529</v>
      </c>
      <c r="Z3242" s="9" t="s">
        <v>462</v>
      </c>
      <c r="AA3242" s="9" t="s">
        <v>237</v>
      </c>
      <c r="AB3242" s="9">
        <v>73592960</v>
      </c>
      <c r="AC3242" s="9" t="s">
        <v>4024</v>
      </c>
      <c r="AD3242" s="9" t="s">
        <v>225</v>
      </c>
      <c r="AE3242" s="5">
        <f t="shared" si="122"/>
        <v>0</v>
      </c>
      <c r="AF3242" s="5" t="str">
        <f t="shared" si="123"/>
        <v>katA</v>
      </c>
      <c r="AG3242" s="153"/>
      <c r="AH3242" s="153"/>
      <c r="AI3242" t="s">
        <v>229</v>
      </c>
      <c r="AJ3242" t="s">
        <v>17878</v>
      </c>
      <c r="AK3242" s="9" t="str">
        <f>VLOOKUP(Y3242,zdroj!D:AJ,33,0)</f>
        <v>katA</v>
      </c>
    </row>
    <row r="3243" spans="8:37" x14ac:dyDescent="0.25">
      <c r="H3243" s="8"/>
      <c r="I3243" s="8"/>
      <c r="N3243" s="23"/>
      <c r="O3243" s="24"/>
      <c r="P3243" s="19"/>
      <c r="Q3243" s="19"/>
      <c r="R3243" s="19"/>
      <c r="U3243" s="27"/>
      <c r="Y3243" s="9" t="s">
        <v>529</v>
      </c>
      <c r="Z3243" s="9" t="s">
        <v>462</v>
      </c>
      <c r="AA3243" s="9" t="s">
        <v>237</v>
      </c>
      <c r="AB3243" s="9">
        <v>74371959</v>
      </c>
      <c r="AC3243" s="9" t="s">
        <v>4025</v>
      </c>
      <c r="AD3243" s="9" t="s">
        <v>225</v>
      </c>
      <c r="AE3243" s="5">
        <f t="shared" si="122"/>
        <v>0</v>
      </c>
      <c r="AF3243" s="5" t="str">
        <f t="shared" si="123"/>
        <v>katA</v>
      </c>
      <c r="AG3243" s="153"/>
      <c r="AH3243" s="153"/>
      <c r="AI3243" t="s">
        <v>229</v>
      </c>
      <c r="AJ3243" t="s">
        <v>17878</v>
      </c>
      <c r="AK3243" s="9" t="str">
        <f>VLOOKUP(Y3243,zdroj!D:AJ,33,0)</f>
        <v>katA</v>
      </c>
    </row>
    <row r="3244" spans="8:37" x14ac:dyDescent="0.25">
      <c r="H3244" s="8"/>
      <c r="I3244" s="8"/>
      <c r="N3244" s="23"/>
      <c r="O3244" s="24"/>
      <c r="P3244" s="19"/>
      <c r="Q3244" s="19"/>
      <c r="R3244" s="19"/>
      <c r="U3244" s="27"/>
      <c r="Y3244" s="9" t="s">
        <v>529</v>
      </c>
      <c r="Z3244" s="9" t="s">
        <v>462</v>
      </c>
      <c r="AA3244" s="9" t="s">
        <v>237</v>
      </c>
      <c r="AB3244" s="9">
        <v>83220496</v>
      </c>
      <c r="AC3244" s="9" t="s">
        <v>4026</v>
      </c>
      <c r="AD3244" s="9" t="s">
        <v>225</v>
      </c>
      <c r="AE3244" s="5">
        <f t="shared" si="122"/>
        <v>0</v>
      </c>
      <c r="AF3244" s="5" t="str">
        <f t="shared" si="123"/>
        <v>katA</v>
      </c>
      <c r="AG3244" s="153"/>
      <c r="AH3244" s="153"/>
      <c r="AI3244" t="s">
        <v>201</v>
      </c>
      <c r="AJ3244" t="s">
        <v>17878</v>
      </c>
      <c r="AK3244" s="9" t="str">
        <f>VLOOKUP(Y3244,zdroj!D:AJ,33,0)</f>
        <v>katA</v>
      </c>
    </row>
    <row r="3245" spans="8:37" x14ac:dyDescent="0.25">
      <c r="H3245" s="8"/>
      <c r="I3245" s="8"/>
      <c r="N3245" s="23"/>
      <c r="O3245" s="24"/>
      <c r="P3245" s="19"/>
      <c r="Q3245" s="19"/>
      <c r="R3245" s="19"/>
      <c r="U3245" s="27"/>
      <c r="Y3245" s="9" t="s">
        <v>529</v>
      </c>
      <c r="Z3245" s="9" t="s">
        <v>462</v>
      </c>
      <c r="AA3245" s="9" t="s">
        <v>237</v>
      </c>
      <c r="AB3245" s="9">
        <v>20650621</v>
      </c>
      <c r="AC3245" s="9" t="s">
        <v>4027</v>
      </c>
      <c r="AD3245" s="9" t="s">
        <v>225</v>
      </c>
      <c r="AE3245" s="5">
        <f t="shared" si="122"/>
        <v>0</v>
      </c>
      <c r="AF3245" s="5" t="str">
        <f t="shared" si="123"/>
        <v>katA</v>
      </c>
      <c r="AG3245" s="153"/>
      <c r="AH3245" s="153"/>
      <c r="AI3245" t="s">
        <v>201</v>
      </c>
      <c r="AJ3245" t="s">
        <v>17878</v>
      </c>
      <c r="AK3245" s="9" t="str">
        <f>VLOOKUP(Y3245,zdroj!D:AJ,33,0)</f>
        <v>katA</v>
      </c>
    </row>
    <row r="3246" spans="8:37" x14ac:dyDescent="0.25">
      <c r="H3246" s="8"/>
      <c r="I3246" s="8"/>
      <c r="N3246" s="23"/>
      <c r="O3246" s="24"/>
      <c r="P3246" s="19"/>
      <c r="Q3246" s="19"/>
      <c r="R3246" s="19"/>
      <c r="U3246" s="27"/>
      <c r="Y3246" s="9" t="s">
        <v>529</v>
      </c>
      <c r="Z3246" s="9" t="s">
        <v>462</v>
      </c>
      <c r="AA3246" s="9" t="s">
        <v>237</v>
      </c>
      <c r="AB3246" s="9">
        <v>20650639</v>
      </c>
      <c r="AC3246" s="9" t="s">
        <v>4028</v>
      </c>
      <c r="AD3246" s="9" t="s">
        <v>225</v>
      </c>
      <c r="AE3246" s="5">
        <f t="shared" si="122"/>
        <v>0</v>
      </c>
      <c r="AF3246" s="5" t="str">
        <f t="shared" si="123"/>
        <v>katA</v>
      </c>
      <c r="AG3246" s="153"/>
      <c r="AH3246" s="153"/>
      <c r="AI3246" t="s">
        <v>201</v>
      </c>
      <c r="AJ3246" t="s">
        <v>17878</v>
      </c>
      <c r="AK3246" s="9" t="str">
        <f>VLOOKUP(Y3246,zdroj!D:AJ,33,0)</f>
        <v>katA</v>
      </c>
    </row>
    <row r="3247" spans="8:37" x14ac:dyDescent="0.25">
      <c r="H3247" s="8"/>
      <c r="I3247" s="8"/>
      <c r="N3247" s="23"/>
      <c r="O3247" s="24"/>
      <c r="P3247" s="19"/>
      <c r="Q3247" s="19"/>
      <c r="R3247" s="19"/>
      <c r="U3247" s="27"/>
      <c r="Y3247" s="9" t="s">
        <v>529</v>
      </c>
      <c r="Z3247" s="9" t="s">
        <v>462</v>
      </c>
      <c r="AA3247" s="9" t="s">
        <v>237</v>
      </c>
      <c r="AB3247" s="9">
        <v>20650647</v>
      </c>
      <c r="AC3247" s="9" t="s">
        <v>4029</v>
      </c>
      <c r="AD3247" s="9" t="s">
        <v>225</v>
      </c>
      <c r="AE3247" s="5">
        <f t="shared" si="122"/>
        <v>0</v>
      </c>
      <c r="AF3247" s="5" t="str">
        <f t="shared" si="123"/>
        <v>katA</v>
      </c>
      <c r="AG3247" s="153"/>
      <c r="AH3247" s="153"/>
      <c r="AI3247" t="s">
        <v>201</v>
      </c>
      <c r="AJ3247" t="s">
        <v>17878</v>
      </c>
      <c r="AK3247" s="9" t="str">
        <f>VLOOKUP(Y3247,zdroj!D:AJ,33,0)</f>
        <v>katA</v>
      </c>
    </row>
    <row r="3248" spans="8:37" x14ac:dyDescent="0.25">
      <c r="H3248" s="8"/>
      <c r="I3248" s="8"/>
      <c r="N3248" s="23"/>
      <c r="O3248" s="24"/>
      <c r="P3248" s="19"/>
      <c r="Q3248" s="19"/>
      <c r="R3248" s="19"/>
      <c r="U3248" s="27"/>
      <c r="Y3248" s="9" t="s">
        <v>529</v>
      </c>
      <c r="Z3248" s="9" t="s">
        <v>462</v>
      </c>
      <c r="AA3248" s="9" t="s">
        <v>237</v>
      </c>
      <c r="AB3248" s="9">
        <v>20650515</v>
      </c>
      <c r="AC3248" s="9" t="s">
        <v>4030</v>
      </c>
      <c r="AD3248" s="9" t="s">
        <v>225</v>
      </c>
      <c r="AE3248" s="5">
        <f t="shared" si="122"/>
        <v>0</v>
      </c>
      <c r="AF3248" s="5" t="str">
        <f t="shared" si="123"/>
        <v>katA</v>
      </c>
      <c r="AG3248" s="153"/>
      <c r="AH3248" s="153"/>
      <c r="AI3248" t="s">
        <v>201</v>
      </c>
      <c r="AJ3248" t="s">
        <v>17878</v>
      </c>
      <c r="AK3248" s="9" t="str">
        <f>VLOOKUP(Y3248,zdroj!D:AJ,33,0)</f>
        <v>katA</v>
      </c>
    </row>
    <row r="3249" spans="8:37" x14ac:dyDescent="0.25">
      <c r="H3249" s="8"/>
      <c r="I3249" s="8"/>
      <c r="N3249" s="23"/>
      <c r="O3249" s="24"/>
      <c r="P3249" s="19"/>
      <c r="Q3249" s="19"/>
      <c r="R3249" s="19"/>
      <c r="U3249" s="27"/>
      <c r="Y3249" s="9" t="s">
        <v>529</v>
      </c>
      <c r="Z3249" s="9" t="s">
        <v>462</v>
      </c>
      <c r="AA3249" s="9" t="s">
        <v>237</v>
      </c>
      <c r="AB3249" s="9">
        <v>20650655</v>
      </c>
      <c r="AC3249" s="9" t="s">
        <v>4031</v>
      </c>
      <c r="AD3249" s="9" t="s">
        <v>225</v>
      </c>
      <c r="AE3249" s="5">
        <f t="shared" si="122"/>
        <v>0</v>
      </c>
      <c r="AF3249" s="5" t="str">
        <f t="shared" si="123"/>
        <v>katA</v>
      </c>
      <c r="AG3249" s="153"/>
      <c r="AH3249" s="153"/>
      <c r="AI3249" t="s">
        <v>201</v>
      </c>
      <c r="AJ3249" t="s">
        <v>17878</v>
      </c>
      <c r="AK3249" s="9" t="str">
        <f>VLOOKUP(Y3249,zdroj!D:AJ,33,0)</f>
        <v>katA</v>
      </c>
    </row>
    <row r="3250" spans="8:37" x14ac:dyDescent="0.25">
      <c r="H3250" s="8"/>
      <c r="I3250" s="8"/>
      <c r="N3250" s="23"/>
      <c r="O3250" s="24"/>
      <c r="P3250" s="19"/>
      <c r="Q3250" s="19"/>
      <c r="R3250" s="19"/>
      <c r="U3250" s="27"/>
      <c r="Y3250" s="9" t="s">
        <v>529</v>
      </c>
      <c r="Z3250" s="9" t="s">
        <v>462</v>
      </c>
      <c r="AA3250" s="9" t="s">
        <v>237</v>
      </c>
      <c r="AB3250" s="9">
        <v>20650680</v>
      </c>
      <c r="AC3250" s="9" t="s">
        <v>4032</v>
      </c>
      <c r="AD3250" s="9" t="s">
        <v>225</v>
      </c>
      <c r="AE3250" s="5">
        <f t="shared" si="122"/>
        <v>0</v>
      </c>
      <c r="AF3250" s="5" t="str">
        <f t="shared" si="123"/>
        <v>katA</v>
      </c>
      <c r="AG3250" s="153"/>
      <c r="AH3250" s="153"/>
      <c r="AI3250" t="s">
        <v>201</v>
      </c>
      <c r="AJ3250" t="s">
        <v>17878</v>
      </c>
      <c r="AK3250" s="9" t="str">
        <f>VLOOKUP(Y3250,zdroj!D:AJ,33,0)</f>
        <v>katA</v>
      </c>
    </row>
    <row r="3251" spans="8:37" x14ac:dyDescent="0.25">
      <c r="H3251" s="8"/>
      <c r="I3251" s="8"/>
      <c r="N3251" s="23"/>
      <c r="O3251" s="24"/>
      <c r="P3251" s="19"/>
      <c r="Q3251" s="19"/>
      <c r="R3251" s="19"/>
      <c r="U3251" s="27"/>
      <c r="Y3251" s="9" t="s">
        <v>529</v>
      </c>
      <c r="Z3251" s="9" t="s">
        <v>462</v>
      </c>
      <c r="AA3251" s="9" t="s">
        <v>237</v>
      </c>
      <c r="AB3251" s="9">
        <v>20650698</v>
      </c>
      <c r="AC3251" s="9" t="s">
        <v>4033</v>
      </c>
      <c r="AD3251" s="9" t="s">
        <v>225</v>
      </c>
      <c r="AE3251" s="5">
        <f t="shared" si="122"/>
        <v>0</v>
      </c>
      <c r="AF3251" s="5" t="str">
        <f t="shared" si="123"/>
        <v>katA</v>
      </c>
      <c r="AG3251" s="153"/>
      <c r="AH3251" s="153"/>
      <c r="AI3251" t="s">
        <v>201</v>
      </c>
      <c r="AJ3251" t="s">
        <v>17878</v>
      </c>
      <c r="AK3251" s="9" t="str">
        <f>VLOOKUP(Y3251,zdroj!D:AJ,33,0)</f>
        <v>katA</v>
      </c>
    </row>
    <row r="3252" spans="8:37" x14ac:dyDescent="0.25">
      <c r="H3252" s="8"/>
      <c r="I3252" s="8"/>
      <c r="N3252" s="23"/>
      <c r="O3252" s="24"/>
      <c r="P3252" s="19"/>
      <c r="Q3252" s="19"/>
      <c r="R3252" s="19"/>
      <c r="U3252" s="27"/>
      <c r="Y3252" s="9" t="s">
        <v>529</v>
      </c>
      <c r="Z3252" s="9" t="s">
        <v>462</v>
      </c>
      <c r="AA3252" s="9" t="s">
        <v>237</v>
      </c>
      <c r="AB3252" s="9">
        <v>20650701</v>
      </c>
      <c r="AC3252" s="9" t="s">
        <v>4034</v>
      </c>
      <c r="AD3252" s="9" t="s">
        <v>225</v>
      </c>
      <c r="AE3252" s="5">
        <f t="shared" si="122"/>
        <v>0</v>
      </c>
      <c r="AF3252" s="5" t="str">
        <f t="shared" si="123"/>
        <v>katA</v>
      </c>
      <c r="AG3252" s="153"/>
      <c r="AH3252" s="153"/>
      <c r="AI3252" t="s">
        <v>201</v>
      </c>
      <c r="AJ3252" t="s">
        <v>17878</v>
      </c>
      <c r="AK3252" s="9" t="str">
        <f>VLOOKUP(Y3252,zdroj!D:AJ,33,0)</f>
        <v>katA</v>
      </c>
    </row>
    <row r="3253" spans="8:37" x14ac:dyDescent="0.25">
      <c r="H3253" s="8"/>
      <c r="I3253" s="8"/>
      <c r="N3253" s="23"/>
      <c r="O3253" s="24"/>
      <c r="P3253" s="19"/>
      <c r="Q3253" s="19"/>
      <c r="R3253" s="19"/>
      <c r="U3253" s="27"/>
      <c r="Y3253" s="9" t="s">
        <v>529</v>
      </c>
      <c r="Z3253" s="9" t="s">
        <v>462</v>
      </c>
      <c r="AA3253" s="9" t="s">
        <v>237</v>
      </c>
      <c r="AB3253" s="9">
        <v>20650710</v>
      </c>
      <c r="AC3253" s="9" t="s">
        <v>4035</v>
      </c>
      <c r="AD3253" s="9" t="s">
        <v>225</v>
      </c>
      <c r="AE3253" s="5">
        <f t="shared" si="122"/>
        <v>0</v>
      </c>
      <c r="AF3253" s="5" t="str">
        <f t="shared" si="123"/>
        <v>katA</v>
      </c>
      <c r="AG3253" s="153"/>
      <c r="AH3253" s="153"/>
      <c r="AI3253" t="s">
        <v>201</v>
      </c>
      <c r="AJ3253" t="s">
        <v>17878</v>
      </c>
      <c r="AK3253" s="9" t="str">
        <f>VLOOKUP(Y3253,zdroj!D:AJ,33,0)</f>
        <v>katA</v>
      </c>
    </row>
    <row r="3254" spans="8:37" x14ac:dyDescent="0.25">
      <c r="H3254" s="8"/>
      <c r="I3254" s="8"/>
      <c r="N3254" s="23"/>
      <c r="O3254" s="24"/>
      <c r="P3254" s="19"/>
      <c r="Q3254" s="19"/>
      <c r="R3254" s="19"/>
      <c r="U3254" s="27"/>
      <c r="Y3254" s="9" t="s">
        <v>529</v>
      </c>
      <c r="Z3254" s="9" t="s">
        <v>462</v>
      </c>
      <c r="AA3254" s="9" t="s">
        <v>237</v>
      </c>
      <c r="AB3254" s="9">
        <v>20650728</v>
      </c>
      <c r="AC3254" s="9" t="s">
        <v>4036</v>
      </c>
      <c r="AD3254" s="9" t="s">
        <v>225</v>
      </c>
      <c r="AE3254" s="5">
        <f t="shared" si="122"/>
        <v>0</v>
      </c>
      <c r="AF3254" s="5" t="str">
        <f t="shared" si="123"/>
        <v>katA</v>
      </c>
      <c r="AG3254" s="153"/>
      <c r="AH3254" s="153"/>
      <c r="AI3254" t="s">
        <v>201</v>
      </c>
      <c r="AJ3254" t="s">
        <v>17878</v>
      </c>
      <c r="AK3254" s="9" t="str">
        <f>VLOOKUP(Y3254,zdroj!D:AJ,33,0)</f>
        <v>katA</v>
      </c>
    </row>
    <row r="3255" spans="8:37" x14ac:dyDescent="0.25">
      <c r="H3255" s="8"/>
      <c r="I3255" s="8"/>
      <c r="N3255" s="23"/>
      <c r="O3255" s="24"/>
      <c r="P3255" s="19"/>
      <c r="Q3255" s="19"/>
      <c r="R3255" s="19"/>
      <c r="U3255" s="27"/>
      <c r="Y3255" s="9" t="s">
        <v>529</v>
      </c>
      <c r="Z3255" s="9" t="s">
        <v>462</v>
      </c>
      <c r="AA3255" s="9" t="s">
        <v>237</v>
      </c>
      <c r="AB3255" s="9">
        <v>20650736</v>
      </c>
      <c r="AC3255" s="9" t="s">
        <v>4037</v>
      </c>
      <c r="AD3255" s="9" t="s">
        <v>225</v>
      </c>
      <c r="AE3255" s="5">
        <f t="shared" si="122"/>
        <v>0</v>
      </c>
      <c r="AF3255" s="5" t="str">
        <f t="shared" si="123"/>
        <v>katA</v>
      </c>
      <c r="AG3255" s="153"/>
      <c r="AH3255" s="153"/>
      <c r="AI3255" t="s">
        <v>201</v>
      </c>
      <c r="AJ3255" t="s">
        <v>17878</v>
      </c>
      <c r="AK3255" s="9" t="str">
        <f>VLOOKUP(Y3255,zdroj!D:AJ,33,0)</f>
        <v>katA</v>
      </c>
    </row>
    <row r="3256" spans="8:37" x14ac:dyDescent="0.25">
      <c r="H3256" s="8"/>
      <c r="I3256" s="8"/>
      <c r="N3256" s="23"/>
      <c r="O3256" s="24"/>
      <c r="P3256" s="19"/>
      <c r="Q3256" s="19"/>
      <c r="R3256" s="19"/>
      <c r="U3256" s="27"/>
      <c r="Y3256" s="9" t="s">
        <v>529</v>
      </c>
      <c r="Z3256" s="9" t="s">
        <v>462</v>
      </c>
      <c r="AA3256" s="9" t="s">
        <v>237</v>
      </c>
      <c r="AB3256" s="9">
        <v>27452182</v>
      </c>
      <c r="AC3256" s="9" t="s">
        <v>4038</v>
      </c>
      <c r="AD3256" s="9" t="s">
        <v>225</v>
      </c>
      <c r="AE3256" s="5">
        <f t="shared" si="122"/>
        <v>0</v>
      </c>
      <c r="AF3256" s="5" t="str">
        <f t="shared" si="123"/>
        <v>katA</v>
      </c>
      <c r="AG3256" s="153"/>
      <c r="AH3256" s="153"/>
      <c r="AI3256" t="s">
        <v>229</v>
      </c>
      <c r="AJ3256" t="s">
        <v>17878</v>
      </c>
      <c r="AK3256" s="9" t="str">
        <f>VLOOKUP(Y3256,zdroj!D:AJ,33,0)</f>
        <v>katA</v>
      </c>
    </row>
    <row r="3257" spans="8:37" x14ac:dyDescent="0.25">
      <c r="H3257" s="8"/>
      <c r="I3257" s="8"/>
      <c r="N3257" s="23"/>
      <c r="O3257" s="24"/>
      <c r="P3257" s="19"/>
      <c r="Q3257" s="19"/>
      <c r="R3257" s="19"/>
      <c r="U3257" s="27"/>
      <c r="Y3257" s="9" t="s">
        <v>529</v>
      </c>
      <c r="Z3257" s="9" t="s">
        <v>462</v>
      </c>
      <c r="AA3257" s="9" t="s">
        <v>237</v>
      </c>
      <c r="AB3257" s="9">
        <v>20650744</v>
      </c>
      <c r="AC3257" s="9" t="s">
        <v>4039</v>
      </c>
      <c r="AD3257" s="9" t="s">
        <v>225</v>
      </c>
      <c r="AE3257" s="5">
        <f t="shared" si="122"/>
        <v>0</v>
      </c>
      <c r="AF3257" s="5" t="str">
        <f t="shared" si="123"/>
        <v>katA</v>
      </c>
      <c r="AG3257" s="153"/>
      <c r="AH3257" s="153"/>
      <c r="AI3257" t="s">
        <v>201</v>
      </c>
      <c r="AJ3257" t="s">
        <v>17878</v>
      </c>
      <c r="AK3257" s="9" t="str">
        <f>VLOOKUP(Y3257,zdroj!D:AJ,33,0)</f>
        <v>katA</v>
      </c>
    </row>
    <row r="3258" spans="8:37" x14ac:dyDescent="0.25">
      <c r="H3258" s="8"/>
      <c r="I3258" s="8"/>
      <c r="N3258" s="23"/>
      <c r="O3258" s="24"/>
      <c r="P3258" s="19"/>
      <c r="Q3258" s="19"/>
      <c r="R3258" s="19"/>
      <c r="U3258" s="27"/>
      <c r="Y3258" s="9" t="s">
        <v>529</v>
      </c>
      <c r="Z3258" s="9" t="s">
        <v>462</v>
      </c>
      <c r="AA3258" s="9" t="s">
        <v>237</v>
      </c>
      <c r="AB3258" s="9">
        <v>20650752</v>
      </c>
      <c r="AC3258" s="9" t="s">
        <v>4040</v>
      </c>
      <c r="AD3258" s="9" t="s">
        <v>225</v>
      </c>
      <c r="AE3258" s="5">
        <f t="shared" si="122"/>
        <v>0</v>
      </c>
      <c r="AF3258" s="5" t="str">
        <f t="shared" si="123"/>
        <v>katA</v>
      </c>
      <c r="AG3258" s="153"/>
      <c r="AH3258" s="153"/>
      <c r="AI3258" t="s">
        <v>201</v>
      </c>
      <c r="AJ3258" t="s">
        <v>17878</v>
      </c>
      <c r="AK3258" s="9" t="str">
        <f>VLOOKUP(Y3258,zdroj!D:AJ,33,0)</f>
        <v>katA</v>
      </c>
    </row>
    <row r="3259" spans="8:37" x14ac:dyDescent="0.25">
      <c r="H3259" s="8"/>
      <c r="I3259" s="8"/>
      <c r="N3259" s="23"/>
      <c r="O3259" s="24"/>
      <c r="P3259" s="19"/>
      <c r="Q3259" s="19"/>
      <c r="R3259" s="19"/>
      <c r="U3259" s="27"/>
      <c r="Y3259" s="9" t="s">
        <v>529</v>
      </c>
      <c r="Z3259" s="9" t="s">
        <v>462</v>
      </c>
      <c r="AA3259" s="9" t="s">
        <v>237</v>
      </c>
      <c r="AB3259" s="9">
        <v>20650761</v>
      </c>
      <c r="AC3259" s="9" t="s">
        <v>4041</v>
      </c>
      <c r="AD3259" s="9" t="s">
        <v>225</v>
      </c>
      <c r="AE3259" s="5">
        <f t="shared" si="122"/>
        <v>0</v>
      </c>
      <c r="AF3259" s="5" t="str">
        <f t="shared" si="123"/>
        <v>katA</v>
      </c>
      <c r="AG3259" s="153"/>
      <c r="AH3259" s="153"/>
      <c r="AI3259" t="s">
        <v>201</v>
      </c>
      <c r="AJ3259" t="s">
        <v>17878</v>
      </c>
      <c r="AK3259" s="9" t="str">
        <f>VLOOKUP(Y3259,zdroj!D:AJ,33,0)</f>
        <v>katA</v>
      </c>
    </row>
    <row r="3260" spans="8:37" x14ac:dyDescent="0.25">
      <c r="H3260" s="8"/>
      <c r="I3260" s="8"/>
      <c r="N3260" s="23"/>
      <c r="O3260" s="24"/>
      <c r="P3260" s="19"/>
      <c r="Q3260" s="19"/>
      <c r="R3260" s="19"/>
      <c r="U3260" s="27"/>
      <c r="Y3260" s="9" t="s">
        <v>529</v>
      </c>
      <c r="Z3260" s="9" t="s">
        <v>462</v>
      </c>
      <c r="AA3260" s="9" t="s">
        <v>237</v>
      </c>
      <c r="AB3260" s="9">
        <v>20650779</v>
      </c>
      <c r="AC3260" s="9" t="s">
        <v>4042</v>
      </c>
      <c r="AD3260" s="9" t="s">
        <v>225</v>
      </c>
      <c r="AE3260" s="5">
        <f t="shared" si="122"/>
        <v>0</v>
      </c>
      <c r="AF3260" s="5" t="str">
        <f t="shared" si="123"/>
        <v>katA</v>
      </c>
      <c r="AG3260" s="153"/>
      <c r="AH3260" s="153"/>
      <c r="AI3260" t="s">
        <v>201</v>
      </c>
      <c r="AJ3260" t="s">
        <v>17878</v>
      </c>
      <c r="AK3260" s="9" t="str">
        <f>VLOOKUP(Y3260,zdroj!D:AJ,33,0)</f>
        <v>katA</v>
      </c>
    </row>
    <row r="3261" spans="8:37" x14ac:dyDescent="0.25">
      <c r="H3261" s="8"/>
      <c r="I3261" s="8"/>
      <c r="N3261" s="23"/>
      <c r="O3261" s="24"/>
      <c r="P3261" s="19"/>
      <c r="Q3261" s="19"/>
      <c r="R3261" s="19"/>
      <c r="U3261" s="27"/>
      <c r="Y3261" s="9" t="s">
        <v>529</v>
      </c>
      <c r="Z3261" s="9" t="s">
        <v>462</v>
      </c>
      <c r="AA3261" s="9" t="s">
        <v>237</v>
      </c>
      <c r="AB3261" s="9">
        <v>20650787</v>
      </c>
      <c r="AC3261" s="9" t="s">
        <v>4043</v>
      </c>
      <c r="AD3261" s="9" t="s">
        <v>225</v>
      </c>
      <c r="AE3261" s="5">
        <f t="shared" si="122"/>
        <v>0</v>
      </c>
      <c r="AF3261" s="5" t="str">
        <f t="shared" si="123"/>
        <v>katA</v>
      </c>
      <c r="AG3261" s="153"/>
      <c r="AH3261" s="153"/>
      <c r="AI3261" t="s">
        <v>201</v>
      </c>
      <c r="AJ3261" t="s">
        <v>17878</v>
      </c>
      <c r="AK3261" s="9" t="str">
        <f>VLOOKUP(Y3261,zdroj!D:AJ,33,0)</f>
        <v>katA</v>
      </c>
    </row>
    <row r="3262" spans="8:37" x14ac:dyDescent="0.25">
      <c r="H3262" s="8"/>
      <c r="I3262" s="8"/>
      <c r="N3262" s="23"/>
      <c r="O3262" s="24"/>
      <c r="P3262" s="19"/>
      <c r="Q3262" s="19"/>
      <c r="R3262" s="19"/>
      <c r="U3262" s="27"/>
      <c r="Y3262" s="9" t="s">
        <v>529</v>
      </c>
      <c r="Z3262" s="9" t="s">
        <v>462</v>
      </c>
      <c r="AA3262" s="9" t="s">
        <v>237</v>
      </c>
      <c r="AB3262" s="9">
        <v>20650795</v>
      </c>
      <c r="AC3262" s="9" t="s">
        <v>4044</v>
      </c>
      <c r="AD3262" s="9" t="s">
        <v>225</v>
      </c>
      <c r="AE3262" s="5">
        <f t="shared" si="122"/>
        <v>0</v>
      </c>
      <c r="AF3262" s="5" t="str">
        <f t="shared" si="123"/>
        <v>katA</v>
      </c>
      <c r="AG3262" s="153"/>
      <c r="AH3262" s="153"/>
      <c r="AI3262" t="s">
        <v>201</v>
      </c>
      <c r="AJ3262" t="s">
        <v>17878</v>
      </c>
      <c r="AK3262" s="9" t="str">
        <f>VLOOKUP(Y3262,zdroj!D:AJ,33,0)</f>
        <v>katA</v>
      </c>
    </row>
    <row r="3263" spans="8:37" x14ac:dyDescent="0.25">
      <c r="H3263" s="8"/>
      <c r="I3263" s="8"/>
      <c r="N3263" s="23"/>
      <c r="O3263" s="24"/>
      <c r="P3263" s="19"/>
      <c r="Q3263" s="19"/>
      <c r="R3263" s="19"/>
      <c r="U3263" s="27"/>
      <c r="Y3263" s="9" t="s">
        <v>529</v>
      </c>
      <c r="Z3263" s="9" t="s">
        <v>462</v>
      </c>
      <c r="AA3263" s="9" t="s">
        <v>237</v>
      </c>
      <c r="AB3263" s="9">
        <v>20650817</v>
      </c>
      <c r="AC3263" s="9" t="s">
        <v>4045</v>
      </c>
      <c r="AD3263" s="9" t="s">
        <v>225</v>
      </c>
      <c r="AE3263" s="5">
        <f t="shared" si="122"/>
        <v>0</v>
      </c>
      <c r="AF3263" s="5" t="str">
        <f t="shared" si="123"/>
        <v>katA</v>
      </c>
      <c r="AG3263" s="153"/>
      <c r="AH3263" s="153"/>
      <c r="AI3263" t="s">
        <v>201</v>
      </c>
      <c r="AJ3263" t="s">
        <v>17878</v>
      </c>
      <c r="AK3263" s="9" t="str">
        <f>VLOOKUP(Y3263,zdroj!D:AJ,33,0)</f>
        <v>katA</v>
      </c>
    </row>
    <row r="3264" spans="8:37" x14ac:dyDescent="0.25">
      <c r="H3264" s="8"/>
      <c r="I3264" s="8"/>
      <c r="N3264" s="23"/>
      <c r="O3264" s="24"/>
      <c r="P3264" s="19"/>
      <c r="Q3264" s="19"/>
      <c r="R3264" s="19"/>
      <c r="U3264" s="27"/>
      <c r="Y3264" s="9" t="s">
        <v>529</v>
      </c>
      <c r="Z3264" s="9" t="s">
        <v>462</v>
      </c>
      <c r="AA3264" s="9" t="s">
        <v>237</v>
      </c>
      <c r="AB3264" s="9">
        <v>20650825</v>
      </c>
      <c r="AC3264" s="9" t="s">
        <v>4046</v>
      </c>
      <c r="AD3264" s="9" t="s">
        <v>225</v>
      </c>
      <c r="AE3264" s="5">
        <f t="shared" si="122"/>
        <v>0</v>
      </c>
      <c r="AF3264" s="5" t="str">
        <f t="shared" si="123"/>
        <v>katA</v>
      </c>
      <c r="AG3264" s="153"/>
      <c r="AH3264" s="153"/>
      <c r="AI3264" t="s">
        <v>201</v>
      </c>
      <c r="AJ3264" t="s">
        <v>17878</v>
      </c>
      <c r="AK3264" s="9" t="str">
        <f>VLOOKUP(Y3264,zdroj!D:AJ,33,0)</f>
        <v>katA</v>
      </c>
    </row>
    <row r="3265" spans="8:37" x14ac:dyDescent="0.25">
      <c r="H3265" s="8"/>
      <c r="I3265" s="8"/>
      <c r="N3265" s="23"/>
      <c r="O3265" s="24"/>
      <c r="P3265" s="19"/>
      <c r="Q3265" s="19"/>
      <c r="R3265" s="19"/>
      <c r="U3265" s="27"/>
      <c r="Y3265" s="9" t="s">
        <v>529</v>
      </c>
      <c r="Z3265" s="9" t="s">
        <v>462</v>
      </c>
      <c r="AA3265" s="9" t="s">
        <v>237</v>
      </c>
      <c r="AB3265" s="9">
        <v>20650833</v>
      </c>
      <c r="AC3265" s="9" t="s">
        <v>4047</v>
      </c>
      <c r="AD3265" s="9" t="s">
        <v>225</v>
      </c>
      <c r="AE3265" s="5">
        <f t="shared" si="122"/>
        <v>0</v>
      </c>
      <c r="AF3265" s="5" t="str">
        <f t="shared" si="123"/>
        <v>katA</v>
      </c>
      <c r="AG3265" s="153"/>
      <c r="AH3265" s="153"/>
      <c r="AI3265" t="s">
        <v>201</v>
      </c>
      <c r="AJ3265" t="s">
        <v>17878</v>
      </c>
      <c r="AK3265" s="9" t="str">
        <f>VLOOKUP(Y3265,zdroj!D:AJ,33,0)</f>
        <v>katA</v>
      </c>
    </row>
    <row r="3266" spans="8:37" x14ac:dyDescent="0.25">
      <c r="H3266" s="8"/>
      <c r="I3266" s="8"/>
      <c r="N3266" s="23"/>
      <c r="O3266" s="24"/>
      <c r="P3266" s="19"/>
      <c r="Q3266" s="19"/>
      <c r="R3266" s="19"/>
      <c r="U3266" s="27"/>
      <c r="Y3266" s="9" t="s">
        <v>529</v>
      </c>
      <c r="Z3266" s="9" t="s">
        <v>462</v>
      </c>
      <c r="AA3266" s="9" t="s">
        <v>237</v>
      </c>
      <c r="AB3266" s="9">
        <v>20650841</v>
      </c>
      <c r="AC3266" s="9" t="s">
        <v>4048</v>
      </c>
      <c r="AD3266" s="9" t="s">
        <v>231</v>
      </c>
      <c r="AE3266" s="5">
        <f t="shared" si="122"/>
        <v>0</v>
      </c>
      <c r="AF3266" s="5" t="str">
        <f t="shared" si="123"/>
        <v>katB</v>
      </c>
      <c r="AG3266" s="153"/>
      <c r="AH3266" s="153"/>
      <c r="AI3266" t="s">
        <v>201</v>
      </c>
      <c r="AJ3266" t="s">
        <v>17878</v>
      </c>
      <c r="AK3266" s="9" t="str">
        <f>VLOOKUP(Y3266,zdroj!D:AJ,33,0)</f>
        <v>katA</v>
      </c>
    </row>
    <row r="3267" spans="8:37" x14ac:dyDescent="0.25">
      <c r="H3267" s="8"/>
      <c r="I3267" s="8"/>
      <c r="N3267" s="23"/>
      <c r="O3267" s="24"/>
      <c r="P3267" s="19"/>
      <c r="Q3267" s="19"/>
      <c r="R3267" s="19"/>
      <c r="U3267" s="27"/>
      <c r="Y3267" s="9" t="s">
        <v>529</v>
      </c>
      <c r="Z3267" s="9" t="s">
        <v>462</v>
      </c>
      <c r="AA3267" s="9" t="s">
        <v>237</v>
      </c>
      <c r="AB3267" s="9">
        <v>20650850</v>
      </c>
      <c r="AC3267" s="9" t="s">
        <v>4049</v>
      </c>
      <c r="AD3267" s="9" t="s">
        <v>225</v>
      </c>
      <c r="AE3267" s="5">
        <f t="shared" si="122"/>
        <v>0</v>
      </c>
      <c r="AF3267" s="5" t="str">
        <f t="shared" si="123"/>
        <v>katA</v>
      </c>
      <c r="AG3267" s="153"/>
      <c r="AH3267" s="153"/>
      <c r="AI3267" t="s">
        <v>201</v>
      </c>
      <c r="AJ3267" t="s">
        <v>17878</v>
      </c>
      <c r="AK3267" s="9" t="str">
        <f>VLOOKUP(Y3267,zdroj!D:AJ,33,0)</f>
        <v>katA</v>
      </c>
    </row>
    <row r="3268" spans="8:37" x14ac:dyDescent="0.25">
      <c r="H3268" s="8"/>
      <c r="I3268" s="8"/>
      <c r="N3268" s="23"/>
      <c r="O3268" s="24"/>
      <c r="P3268" s="19"/>
      <c r="Q3268" s="19"/>
      <c r="R3268" s="19"/>
      <c r="U3268" s="27"/>
      <c r="Y3268" s="9" t="s">
        <v>529</v>
      </c>
      <c r="Z3268" s="9" t="s">
        <v>462</v>
      </c>
      <c r="AA3268" s="9" t="s">
        <v>237</v>
      </c>
      <c r="AB3268" s="9">
        <v>20650868</v>
      </c>
      <c r="AC3268" s="9" t="s">
        <v>4050</v>
      </c>
      <c r="AD3268" s="9" t="s">
        <v>225</v>
      </c>
      <c r="AE3268" s="5">
        <f t="shared" si="122"/>
        <v>0</v>
      </c>
      <c r="AF3268" s="5" t="str">
        <f t="shared" si="123"/>
        <v>katA</v>
      </c>
      <c r="AG3268" s="153"/>
      <c r="AH3268" s="153"/>
      <c r="AI3268" t="s">
        <v>17880</v>
      </c>
      <c r="AJ3268" t="s">
        <v>17878</v>
      </c>
      <c r="AK3268" s="9" t="str">
        <f>VLOOKUP(Y3268,zdroj!D:AJ,33,0)</f>
        <v>katA</v>
      </c>
    </row>
    <row r="3269" spans="8:37" x14ac:dyDescent="0.25">
      <c r="H3269" s="8"/>
      <c r="I3269" s="8"/>
      <c r="N3269" s="23"/>
      <c r="O3269" s="24"/>
      <c r="P3269" s="19"/>
      <c r="Q3269" s="19"/>
      <c r="R3269" s="19"/>
      <c r="U3269" s="27"/>
      <c r="Y3269" s="9" t="s">
        <v>529</v>
      </c>
      <c r="Z3269" s="9" t="s">
        <v>462</v>
      </c>
      <c r="AA3269" s="9" t="s">
        <v>237</v>
      </c>
      <c r="AB3269" s="9">
        <v>20650876</v>
      </c>
      <c r="AC3269" s="9" t="s">
        <v>4051</v>
      </c>
      <c r="AD3269" s="9" t="s">
        <v>225</v>
      </c>
      <c r="AE3269" s="5">
        <f t="shared" si="122"/>
        <v>0</v>
      </c>
      <c r="AF3269" s="5" t="str">
        <f t="shared" si="123"/>
        <v>katA</v>
      </c>
      <c r="AG3269" s="153"/>
      <c r="AH3269" s="153"/>
      <c r="AI3269" t="s">
        <v>201</v>
      </c>
      <c r="AJ3269" t="s">
        <v>17878</v>
      </c>
      <c r="AK3269" s="9" t="str">
        <f>VLOOKUP(Y3269,zdroj!D:AJ,33,0)</f>
        <v>katA</v>
      </c>
    </row>
    <row r="3270" spans="8:37" x14ac:dyDescent="0.25">
      <c r="H3270" s="8"/>
      <c r="I3270" s="8"/>
      <c r="N3270" s="23"/>
      <c r="O3270" s="24"/>
      <c r="P3270" s="19"/>
      <c r="Q3270" s="19"/>
      <c r="R3270" s="19"/>
      <c r="U3270" s="27"/>
      <c r="Y3270" s="9" t="s">
        <v>529</v>
      </c>
      <c r="Z3270" s="9" t="s">
        <v>462</v>
      </c>
      <c r="AA3270" s="9" t="s">
        <v>237</v>
      </c>
      <c r="AB3270" s="9">
        <v>20650523</v>
      </c>
      <c r="AC3270" s="9" t="s">
        <v>4052</v>
      </c>
      <c r="AD3270" s="9" t="s">
        <v>225</v>
      </c>
      <c r="AE3270" s="5">
        <f t="shared" si="122"/>
        <v>0</v>
      </c>
      <c r="AF3270" s="5" t="str">
        <f t="shared" si="123"/>
        <v>katA</v>
      </c>
      <c r="AG3270" s="153"/>
      <c r="AH3270" s="153"/>
      <c r="AI3270" t="s">
        <v>201</v>
      </c>
      <c r="AJ3270" t="s">
        <v>17878</v>
      </c>
      <c r="AK3270" s="9" t="str">
        <f>VLOOKUP(Y3270,zdroj!D:AJ,33,0)</f>
        <v>katA</v>
      </c>
    </row>
    <row r="3271" spans="8:37" x14ac:dyDescent="0.25">
      <c r="H3271" s="8"/>
      <c r="I3271" s="8"/>
      <c r="N3271" s="23"/>
      <c r="O3271" s="24"/>
      <c r="P3271" s="19"/>
      <c r="Q3271" s="19"/>
      <c r="R3271" s="19"/>
      <c r="U3271" s="27"/>
      <c r="Y3271" s="9" t="s">
        <v>529</v>
      </c>
      <c r="Z3271" s="9" t="s">
        <v>462</v>
      </c>
      <c r="AA3271" s="9" t="s">
        <v>237</v>
      </c>
      <c r="AB3271" s="9">
        <v>20650884</v>
      </c>
      <c r="AC3271" s="9" t="s">
        <v>4053</v>
      </c>
      <c r="AD3271" s="9" t="s">
        <v>225</v>
      </c>
      <c r="AE3271" s="5">
        <f t="shared" si="122"/>
        <v>0</v>
      </c>
      <c r="AF3271" s="5" t="str">
        <f t="shared" si="123"/>
        <v>katA</v>
      </c>
      <c r="AG3271" s="153"/>
      <c r="AH3271" s="153"/>
      <c r="AI3271" t="s">
        <v>201</v>
      </c>
      <c r="AJ3271" t="s">
        <v>17878</v>
      </c>
      <c r="AK3271" s="9" t="str">
        <f>VLOOKUP(Y3271,zdroj!D:AJ,33,0)</f>
        <v>katA</v>
      </c>
    </row>
    <row r="3272" spans="8:37" x14ac:dyDescent="0.25">
      <c r="H3272" s="8"/>
      <c r="I3272" s="8"/>
      <c r="N3272" s="23"/>
      <c r="O3272" s="24"/>
      <c r="P3272" s="19"/>
      <c r="Q3272" s="19"/>
      <c r="R3272" s="19"/>
      <c r="U3272" s="27"/>
      <c r="Y3272" s="9" t="s">
        <v>529</v>
      </c>
      <c r="Z3272" s="9" t="s">
        <v>462</v>
      </c>
      <c r="AA3272" s="9" t="s">
        <v>237</v>
      </c>
      <c r="AB3272" s="9">
        <v>20650892</v>
      </c>
      <c r="AC3272" s="9" t="s">
        <v>4054</v>
      </c>
      <c r="AD3272" s="9" t="s">
        <v>231</v>
      </c>
      <c r="AE3272" s="5">
        <f t="shared" si="122"/>
        <v>0</v>
      </c>
      <c r="AF3272" s="5" t="str">
        <f t="shared" si="123"/>
        <v>katB</v>
      </c>
      <c r="AG3272" s="153"/>
      <c r="AH3272" s="153"/>
      <c r="AI3272" t="s">
        <v>201</v>
      </c>
      <c r="AJ3272" t="s">
        <v>17878</v>
      </c>
      <c r="AK3272" s="9" t="str">
        <f>VLOOKUP(Y3272,zdroj!D:AJ,33,0)</f>
        <v>katA</v>
      </c>
    </row>
    <row r="3273" spans="8:37" x14ac:dyDescent="0.25">
      <c r="H3273" s="8"/>
      <c r="I3273" s="8"/>
      <c r="N3273" s="23"/>
      <c r="O3273" s="24"/>
      <c r="P3273" s="19"/>
      <c r="Q3273" s="19"/>
      <c r="R3273" s="19"/>
      <c r="U3273" s="27"/>
      <c r="Y3273" s="9" t="s">
        <v>529</v>
      </c>
      <c r="Z3273" s="9" t="s">
        <v>462</v>
      </c>
      <c r="AA3273" s="9" t="s">
        <v>237</v>
      </c>
      <c r="AB3273" s="9">
        <v>20650906</v>
      </c>
      <c r="AC3273" s="9" t="s">
        <v>4055</v>
      </c>
      <c r="AD3273" s="9" t="s">
        <v>231</v>
      </c>
      <c r="AE3273" s="5">
        <f t="shared" si="122"/>
        <v>0</v>
      </c>
      <c r="AF3273" s="5" t="str">
        <f t="shared" si="123"/>
        <v>katB</v>
      </c>
      <c r="AG3273" s="153"/>
      <c r="AH3273" s="153"/>
      <c r="AI3273" t="s">
        <v>17879</v>
      </c>
      <c r="AJ3273" t="s">
        <v>17878</v>
      </c>
      <c r="AK3273" s="9" t="str">
        <f>VLOOKUP(Y3273,zdroj!D:AJ,33,0)</f>
        <v>katA</v>
      </c>
    </row>
    <row r="3274" spans="8:37" x14ac:dyDescent="0.25">
      <c r="H3274" s="8"/>
      <c r="I3274" s="8"/>
      <c r="N3274" s="23"/>
      <c r="O3274" s="24"/>
      <c r="P3274" s="19"/>
      <c r="Q3274" s="19"/>
      <c r="R3274" s="19"/>
      <c r="U3274" s="27"/>
      <c r="Y3274" s="9" t="s">
        <v>529</v>
      </c>
      <c r="Z3274" s="9" t="s">
        <v>462</v>
      </c>
      <c r="AA3274" s="9" t="s">
        <v>237</v>
      </c>
      <c r="AB3274" s="9">
        <v>20650922</v>
      </c>
      <c r="AC3274" s="9" t="s">
        <v>4056</v>
      </c>
      <c r="AD3274" s="9" t="s">
        <v>231</v>
      </c>
      <c r="AE3274" s="5">
        <f t="shared" ref="AE3274:AE3337" si="124">VLOOKUP(Y3274,K:T,10,0)</f>
        <v>0</v>
      </c>
      <c r="AF3274" s="5" t="str">
        <f t="shared" ref="AF3274:AF3337" si="125">IF(AE3274="A",IF(AD3274="katA","katB",AD3274),AD3274)</f>
        <v>katB</v>
      </c>
      <c r="AG3274" s="153"/>
      <c r="AH3274" s="153"/>
      <c r="AI3274" t="s">
        <v>201</v>
      </c>
      <c r="AJ3274" t="s">
        <v>17878</v>
      </c>
      <c r="AK3274" s="9" t="str">
        <f>VLOOKUP(Y3274,zdroj!D:AJ,33,0)</f>
        <v>katA</v>
      </c>
    </row>
    <row r="3275" spans="8:37" x14ac:dyDescent="0.25">
      <c r="H3275" s="8"/>
      <c r="I3275" s="8"/>
      <c r="N3275" s="23"/>
      <c r="O3275" s="24"/>
      <c r="P3275" s="19"/>
      <c r="Q3275" s="19"/>
      <c r="R3275" s="19"/>
      <c r="U3275" s="27"/>
      <c r="Y3275" s="9" t="s">
        <v>529</v>
      </c>
      <c r="Z3275" s="9" t="s">
        <v>462</v>
      </c>
      <c r="AA3275" s="9" t="s">
        <v>237</v>
      </c>
      <c r="AB3275" s="9">
        <v>20650931</v>
      </c>
      <c r="AC3275" s="9" t="s">
        <v>4057</v>
      </c>
      <c r="AD3275" s="9" t="s">
        <v>231</v>
      </c>
      <c r="AE3275" s="5">
        <f t="shared" si="124"/>
        <v>0</v>
      </c>
      <c r="AF3275" s="5" t="str">
        <f t="shared" si="125"/>
        <v>katB</v>
      </c>
      <c r="AG3275" s="153"/>
      <c r="AH3275" s="153"/>
      <c r="AI3275" t="s">
        <v>201</v>
      </c>
      <c r="AJ3275" t="s">
        <v>17878</v>
      </c>
      <c r="AK3275" s="9" t="str">
        <f>VLOOKUP(Y3275,zdroj!D:AJ,33,0)</f>
        <v>katA</v>
      </c>
    </row>
    <row r="3276" spans="8:37" x14ac:dyDescent="0.25">
      <c r="H3276" s="8"/>
      <c r="I3276" s="8"/>
      <c r="N3276" s="23"/>
      <c r="O3276" s="24"/>
      <c r="P3276" s="19"/>
      <c r="Q3276" s="19"/>
      <c r="R3276" s="19"/>
      <c r="U3276" s="27"/>
      <c r="Y3276" s="9" t="s">
        <v>529</v>
      </c>
      <c r="Z3276" s="9" t="s">
        <v>462</v>
      </c>
      <c r="AA3276" s="9" t="s">
        <v>237</v>
      </c>
      <c r="AB3276" s="9">
        <v>20650957</v>
      </c>
      <c r="AC3276" s="9" t="s">
        <v>4058</v>
      </c>
      <c r="AD3276" s="9" t="s">
        <v>225</v>
      </c>
      <c r="AE3276" s="5">
        <f t="shared" si="124"/>
        <v>0</v>
      </c>
      <c r="AF3276" s="5" t="str">
        <f t="shared" si="125"/>
        <v>katA</v>
      </c>
      <c r="AG3276" s="153"/>
      <c r="AH3276" s="153"/>
      <c r="AI3276" t="s">
        <v>201</v>
      </c>
      <c r="AJ3276" t="s">
        <v>17878</v>
      </c>
      <c r="AK3276" s="9" t="str">
        <f>VLOOKUP(Y3276,zdroj!D:AJ,33,0)</f>
        <v>katA</v>
      </c>
    </row>
    <row r="3277" spans="8:37" x14ac:dyDescent="0.25">
      <c r="H3277" s="8"/>
      <c r="I3277" s="8"/>
      <c r="N3277" s="23"/>
      <c r="O3277" s="24"/>
      <c r="P3277" s="19"/>
      <c r="Q3277" s="19"/>
      <c r="R3277" s="19"/>
      <c r="U3277" s="27"/>
      <c r="Y3277" s="9" t="s">
        <v>529</v>
      </c>
      <c r="Z3277" s="9" t="s">
        <v>462</v>
      </c>
      <c r="AA3277" s="9" t="s">
        <v>237</v>
      </c>
      <c r="AB3277" s="9">
        <v>20650965</v>
      </c>
      <c r="AC3277" s="9" t="s">
        <v>4059</v>
      </c>
      <c r="AD3277" s="9" t="s">
        <v>225</v>
      </c>
      <c r="AE3277" s="5">
        <f t="shared" si="124"/>
        <v>0</v>
      </c>
      <c r="AF3277" s="5" t="str">
        <f t="shared" si="125"/>
        <v>katA</v>
      </c>
      <c r="AG3277" s="153"/>
      <c r="AH3277" s="153"/>
      <c r="AI3277" t="s">
        <v>201</v>
      </c>
      <c r="AJ3277" t="s">
        <v>17878</v>
      </c>
      <c r="AK3277" s="9" t="str">
        <f>VLOOKUP(Y3277,zdroj!D:AJ,33,0)</f>
        <v>katA</v>
      </c>
    </row>
    <row r="3278" spans="8:37" x14ac:dyDescent="0.25">
      <c r="H3278" s="8"/>
      <c r="I3278" s="8"/>
      <c r="N3278" s="23"/>
      <c r="O3278" s="24"/>
      <c r="P3278" s="19"/>
      <c r="Q3278" s="19"/>
      <c r="R3278" s="19"/>
      <c r="U3278" s="27"/>
      <c r="Y3278" s="9" t="s">
        <v>529</v>
      </c>
      <c r="Z3278" s="9" t="s">
        <v>462</v>
      </c>
      <c r="AA3278" s="9" t="s">
        <v>237</v>
      </c>
      <c r="AB3278" s="9">
        <v>20650973</v>
      </c>
      <c r="AC3278" s="9" t="s">
        <v>4060</v>
      </c>
      <c r="AD3278" s="9" t="s">
        <v>225</v>
      </c>
      <c r="AE3278" s="5">
        <f t="shared" si="124"/>
        <v>0</v>
      </c>
      <c r="AF3278" s="5" t="str">
        <f t="shared" si="125"/>
        <v>katA</v>
      </c>
      <c r="AG3278" s="153"/>
      <c r="AH3278" s="153"/>
      <c r="AI3278" t="s">
        <v>201</v>
      </c>
      <c r="AJ3278" t="s">
        <v>17878</v>
      </c>
      <c r="AK3278" s="9" t="str">
        <f>VLOOKUP(Y3278,zdroj!D:AJ,33,0)</f>
        <v>katA</v>
      </c>
    </row>
    <row r="3279" spans="8:37" x14ac:dyDescent="0.25">
      <c r="H3279" s="8"/>
      <c r="I3279" s="8"/>
      <c r="N3279" s="23"/>
      <c r="O3279" s="24"/>
      <c r="P3279" s="19"/>
      <c r="Q3279" s="19"/>
      <c r="R3279" s="19"/>
      <c r="U3279" s="27"/>
      <c r="Y3279" s="9" t="s">
        <v>529</v>
      </c>
      <c r="Z3279" s="9" t="s">
        <v>462</v>
      </c>
      <c r="AA3279" s="9" t="s">
        <v>237</v>
      </c>
      <c r="AB3279" s="9">
        <v>20650531</v>
      </c>
      <c r="AC3279" s="9" t="s">
        <v>4061</v>
      </c>
      <c r="AD3279" s="9" t="s">
        <v>231</v>
      </c>
      <c r="AE3279" s="5">
        <f t="shared" si="124"/>
        <v>0</v>
      </c>
      <c r="AF3279" s="5" t="str">
        <f t="shared" si="125"/>
        <v>katB</v>
      </c>
      <c r="AG3279" s="153"/>
      <c r="AH3279" s="153"/>
      <c r="AI3279" t="s">
        <v>201</v>
      </c>
      <c r="AJ3279" t="s">
        <v>17878</v>
      </c>
      <c r="AK3279" s="9" t="str">
        <f>VLOOKUP(Y3279,zdroj!D:AJ,33,0)</f>
        <v>katA</v>
      </c>
    </row>
    <row r="3280" spans="8:37" x14ac:dyDescent="0.25">
      <c r="H3280" s="8"/>
      <c r="I3280" s="8"/>
      <c r="N3280" s="23"/>
      <c r="O3280" s="24"/>
      <c r="P3280" s="19"/>
      <c r="Q3280" s="19"/>
      <c r="R3280" s="19"/>
      <c r="U3280" s="27"/>
      <c r="Y3280" s="9" t="s">
        <v>529</v>
      </c>
      <c r="Z3280" s="9" t="s">
        <v>462</v>
      </c>
      <c r="AA3280" s="9" t="s">
        <v>237</v>
      </c>
      <c r="AB3280" s="9">
        <v>20650981</v>
      </c>
      <c r="AC3280" s="9" t="s">
        <v>4062</v>
      </c>
      <c r="AD3280" s="9" t="s">
        <v>225</v>
      </c>
      <c r="AE3280" s="5">
        <f t="shared" si="124"/>
        <v>0</v>
      </c>
      <c r="AF3280" s="5" t="str">
        <f t="shared" si="125"/>
        <v>katA</v>
      </c>
      <c r="AG3280" s="153"/>
      <c r="AH3280" s="153"/>
      <c r="AI3280" t="s">
        <v>201</v>
      </c>
      <c r="AJ3280" t="s">
        <v>17878</v>
      </c>
      <c r="AK3280" s="9" t="str">
        <f>VLOOKUP(Y3280,zdroj!D:AJ,33,0)</f>
        <v>katA</v>
      </c>
    </row>
    <row r="3281" spans="8:37" x14ac:dyDescent="0.25">
      <c r="H3281" s="8"/>
      <c r="I3281" s="8"/>
      <c r="N3281" s="23"/>
      <c r="O3281" s="24"/>
      <c r="P3281" s="19"/>
      <c r="Q3281" s="19"/>
      <c r="R3281" s="19"/>
      <c r="U3281" s="27"/>
      <c r="Y3281" s="9" t="s">
        <v>529</v>
      </c>
      <c r="Z3281" s="9" t="s">
        <v>462</v>
      </c>
      <c r="AA3281" s="9" t="s">
        <v>237</v>
      </c>
      <c r="AB3281" s="9">
        <v>20650990</v>
      </c>
      <c r="AC3281" s="9" t="s">
        <v>4063</v>
      </c>
      <c r="AD3281" s="9" t="s">
        <v>231</v>
      </c>
      <c r="AE3281" s="5">
        <f t="shared" si="124"/>
        <v>0</v>
      </c>
      <c r="AF3281" s="5" t="str">
        <f t="shared" si="125"/>
        <v>katB</v>
      </c>
      <c r="AG3281" s="153"/>
      <c r="AH3281" s="153"/>
      <c r="AI3281" t="s">
        <v>201</v>
      </c>
      <c r="AJ3281" t="s">
        <v>17878</v>
      </c>
      <c r="AK3281" s="9" t="str">
        <f>VLOOKUP(Y3281,zdroj!D:AJ,33,0)</f>
        <v>katA</v>
      </c>
    </row>
    <row r="3282" spans="8:37" x14ac:dyDescent="0.25">
      <c r="H3282" s="8"/>
      <c r="I3282" s="8"/>
      <c r="N3282" s="23"/>
      <c r="O3282" s="24"/>
      <c r="P3282" s="19"/>
      <c r="Q3282" s="19"/>
      <c r="R3282" s="19"/>
      <c r="U3282" s="27"/>
      <c r="Y3282" s="9" t="s">
        <v>529</v>
      </c>
      <c r="Z3282" s="9" t="s">
        <v>462</v>
      </c>
      <c r="AA3282" s="9" t="s">
        <v>237</v>
      </c>
      <c r="AB3282" s="9">
        <v>20651007</v>
      </c>
      <c r="AC3282" s="9" t="s">
        <v>4064</v>
      </c>
      <c r="AD3282" s="9" t="s">
        <v>231</v>
      </c>
      <c r="AE3282" s="5">
        <f t="shared" si="124"/>
        <v>0</v>
      </c>
      <c r="AF3282" s="5" t="str">
        <f t="shared" si="125"/>
        <v>katB</v>
      </c>
      <c r="AG3282" s="153"/>
      <c r="AH3282" s="153"/>
      <c r="AI3282" t="s">
        <v>17879</v>
      </c>
      <c r="AJ3282" t="s">
        <v>17878</v>
      </c>
      <c r="AK3282" s="9" t="str">
        <f>VLOOKUP(Y3282,zdroj!D:AJ,33,0)</f>
        <v>katA</v>
      </c>
    </row>
    <row r="3283" spans="8:37" x14ac:dyDescent="0.25">
      <c r="H3283" s="8"/>
      <c r="I3283" s="8"/>
      <c r="N3283" s="23"/>
      <c r="O3283" s="24"/>
      <c r="P3283" s="19"/>
      <c r="Q3283" s="19"/>
      <c r="R3283" s="19"/>
      <c r="U3283" s="27"/>
      <c r="Y3283" s="9" t="s">
        <v>529</v>
      </c>
      <c r="Z3283" s="9" t="s">
        <v>462</v>
      </c>
      <c r="AA3283" s="9" t="s">
        <v>237</v>
      </c>
      <c r="AB3283" s="9">
        <v>20651015</v>
      </c>
      <c r="AC3283" s="9" t="s">
        <v>4065</v>
      </c>
      <c r="AD3283" s="9" t="s">
        <v>225</v>
      </c>
      <c r="AE3283" s="5">
        <f t="shared" si="124"/>
        <v>0</v>
      </c>
      <c r="AF3283" s="5" t="str">
        <f t="shared" si="125"/>
        <v>katA</v>
      </c>
      <c r="AG3283" s="153"/>
      <c r="AH3283" s="153"/>
      <c r="AI3283" t="s">
        <v>201</v>
      </c>
      <c r="AJ3283" t="s">
        <v>17878</v>
      </c>
      <c r="AK3283" s="9" t="str">
        <f>VLOOKUP(Y3283,zdroj!D:AJ,33,0)</f>
        <v>katA</v>
      </c>
    </row>
    <row r="3284" spans="8:37" x14ac:dyDescent="0.25">
      <c r="H3284" s="8"/>
      <c r="I3284" s="8"/>
      <c r="N3284" s="23"/>
      <c r="O3284" s="24"/>
      <c r="P3284" s="19"/>
      <c r="Q3284" s="19"/>
      <c r="R3284" s="19"/>
      <c r="U3284" s="27"/>
      <c r="Y3284" s="9" t="s">
        <v>529</v>
      </c>
      <c r="Z3284" s="9" t="s">
        <v>462</v>
      </c>
      <c r="AA3284" s="9" t="s">
        <v>237</v>
      </c>
      <c r="AB3284" s="9">
        <v>20651023</v>
      </c>
      <c r="AC3284" s="9" t="s">
        <v>4066</v>
      </c>
      <c r="AD3284" s="9" t="s">
        <v>225</v>
      </c>
      <c r="AE3284" s="5">
        <f t="shared" si="124"/>
        <v>0</v>
      </c>
      <c r="AF3284" s="5" t="str">
        <f t="shared" si="125"/>
        <v>katA</v>
      </c>
      <c r="AG3284" s="153"/>
      <c r="AH3284" s="153"/>
      <c r="AI3284" t="s">
        <v>201</v>
      </c>
      <c r="AJ3284" t="s">
        <v>17878</v>
      </c>
      <c r="AK3284" s="9" t="str">
        <f>VLOOKUP(Y3284,zdroj!D:AJ,33,0)</f>
        <v>katA</v>
      </c>
    </row>
    <row r="3285" spans="8:37" x14ac:dyDescent="0.25">
      <c r="H3285" s="8"/>
      <c r="I3285" s="8"/>
      <c r="N3285" s="23"/>
      <c r="O3285" s="24"/>
      <c r="P3285" s="19"/>
      <c r="Q3285" s="19"/>
      <c r="R3285" s="19"/>
      <c r="U3285" s="27"/>
      <c r="Y3285" s="9" t="s">
        <v>529</v>
      </c>
      <c r="Z3285" s="9" t="s">
        <v>462</v>
      </c>
      <c r="AA3285" s="9" t="s">
        <v>237</v>
      </c>
      <c r="AB3285" s="9">
        <v>20651031</v>
      </c>
      <c r="AC3285" s="9" t="s">
        <v>4067</v>
      </c>
      <c r="AD3285" s="9" t="s">
        <v>225</v>
      </c>
      <c r="AE3285" s="5">
        <f t="shared" si="124"/>
        <v>0</v>
      </c>
      <c r="AF3285" s="5" t="str">
        <f t="shared" si="125"/>
        <v>katA</v>
      </c>
      <c r="AG3285" s="153"/>
      <c r="AH3285" s="153"/>
      <c r="AI3285" t="s">
        <v>201</v>
      </c>
      <c r="AJ3285" t="s">
        <v>17878</v>
      </c>
      <c r="AK3285" s="9" t="str">
        <f>VLOOKUP(Y3285,zdroj!D:AJ,33,0)</f>
        <v>katA</v>
      </c>
    </row>
    <row r="3286" spans="8:37" x14ac:dyDescent="0.25">
      <c r="H3286" s="8"/>
      <c r="I3286" s="8"/>
      <c r="N3286" s="23"/>
      <c r="O3286" s="24"/>
      <c r="P3286" s="19"/>
      <c r="Q3286" s="19"/>
      <c r="R3286" s="19"/>
      <c r="U3286" s="27"/>
      <c r="Y3286" s="9" t="s">
        <v>529</v>
      </c>
      <c r="Z3286" s="9" t="s">
        <v>462</v>
      </c>
      <c r="AA3286" s="9" t="s">
        <v>237</v>
      </c>
      <c r="AB3286" s="9">
        <v>20651040</v>
      </c>
      <c r="AC3286" s="9" t="s">
        <v>4068</v>
      </c>
      <c r="AD3286" s="9" t="s">
        <v>225</v>
      </c>
      <c r="AE3286" s="5">
        <f t="shared" si="124"/>
        <v>0</v>
      </c>
      <c r="AF3286" s="5" t="str">
        <f t="shared" si="125"/>
        <v>katA</v>
      </c>
      <c r="AG3286" s="153"/>
      <c r="AH3286" s="153"/>
      <c r="AI3286" t="s">
        <v>201</v>
      </c>
      <c r="AJ3286" t="s">
        <v>17878</v>
      </c>
      <c r="AK3286" s="9" t="str">
        <f>VLOOKUP(Y3286,zdroj!D:AJ,33,0)</f>
        <v>katA</v>
      </c>
    </row>
    <row r="3287" spans="8:37" x14ac:dyDescent="0.25">
      <c r="H3287" s="8"/>
      <c r="I3287" s="8"/>
      <c r="N3287" s="23"/>
      <c r="O3287" s="24"/>
      <c r="P3287" s="19"/>
      <c r="Q3287" s="19"/>
      <c r="R3287" s="19"/>
      <c r="U3287" s="27"/>
      <c r="Y3287" s="9" t="s">
        <v>529</v>
      </c>
      <c r="Z3287" s="9" t="s">
        <v>462</v>
      </c>
      <c r="AA3287" s="9" t="s">
        <v>237</v>
      </c>
      <c r="AB3287" s="9">
        <v>20651058</v>
      </c>
      <c r="AC3287" s="9" t="s">
        <v>4069</v>
      </c>
      <c r="AD3287" s="9" t="s">
        <v>225</v>
      </c>
      <c r="AE3287" s="5">
        <f t="shared" si="124"/>
        <v>0</v>
      </c>
      <c r="AF3287" s="5" t="str">
        <f t="shared" si="125"/>
        <v>katA</v>
      </c>
      <c r="AG3287" s="153"/>
      <c r="AH3287" s="153"/>
      <c r="AI3287" t="s">
        <v>201</v>
      </c>
      <c r="AJ3287" t="s">
        <v>17878</v>
      </c>
      <c r="AK3287" s="9" t="str">
        <f>VLOOKUP(Y3287,zdroj!D:AJ,33,0)</f>
        <v>katA</v>
      </c>
    </row>
    <row r="3288" spans="8:37" x14ac:dyDescent="0.25">
      <c r="H3288" s="8"/>
      <c r="I3288" s="8"/>
      <c r="N3288" s="23"/>
      <c r="O3288" s="24"/>
      <c r="P3288" s="19"/>
      <c r="Q3288" s="19"/>
      <c r="R3288" s="19"/>
      <c r="U3288" s="27"/>
      <c r="Y3288" s="9" t="s">
        <v>529</v>
      </c>
      <c r="Z3288" s="9" t="s">
        <v>462</v>
      </c>
      <c r="AA3288" s="9" t="s">
        <v>237</v>
      </c>
      <c r="AB3288" s="9">
        <v>20651066</v>
      </c>
      <c r="AC3288" s="9" t="s">
        <v>4070</v>
      </c>
      <c r="AD3288" s="9" t="s">
        <v>225</v>
      </c>
      <c r="AE3288" s="5">
        <f t="shared" si="124"/>
        <v>0</v>
      </c>
      <c r="AF3288" s="5" t="str">
        <f t="shared" si="125"/>
        <v>katA</v>
      </c>
      <c r="AG3288" s="153"/>
      <c r="AH3288" s="153"/>
      <c r="AI3288" t="s">
        <v>201</v>
      </c>
      <c r="AJ3288" t="s">
        <v>17878</v>
      </c>
      <c r="AK3288" s="9" t="str">
        <f>VLOOKUP(Y3288,zdroj!D:AJ,33,0)</f>
        <v>katA</v>
      </c>
    </row>
    <row r="3289" spans="8:37" x14ac:dyDescent="0.25">
      <c r="H3289" s="8"/>
      <c r="I3289" s="8"/>
      <c r="N3289" s="23"/>
      <c r="O3289" s="24"/>
      <c r="P3289" s="19"/>
      <c r="Q3289" s="19"/>
      <c r="R3289" s="19"/>
      <c r="U3289" s="27"/>
      <c r="Y3289" s="9" t="s">
        <v>529</v>
      </c>
      <c r="Z3289" s="9" t="s">
        <v>462</v>
      </c>
      <c r="AA3289" s="9" t="s">
        <v>237</v>
      </c>
      <c r="AB3289" s="9">
        <v>20651074</v>
      </c>
      <c r="AC3289" s="9" t="s">
        <v>4071</v>
      </c>
      <c r="AD3289" s="9" t="s">
        <v>225</v>
      </c>
      <c r="AE3289" s="5">
        <f t="shared" si="124"/>
        <v>0</v>
      </c>
      <c r="AF3289" s="5" t="str">
        <f t="shared" si="125"/>
        <v>katA</v>
      </c>
      <c r="AG3289" s="153"/>
      <c r="AH3289" s="153"/>
      <c r="AI3289" t="s">
        <v>201</v>
      </c>
      <c r="AJ3289" t="s">
        <v>17878</v>
      </c>
      <c r="AK3289" s="9" t="str">
        <f>VLOOKUP(Y3289,zdroj!D:AJ,33,0)</f>
        <v>katA</v>
      </c>
    </row>
    <row r="3290" spans="8:37" x14ac:dyDescent="0.25">
      <c r="H3290" s="8"/>
      <c r="I3290" s="8"/>
      <c r="N3290" s="23"/>
      <c r="O3290" s="24"/>
      <c r="P3290" s="19"/>
      <c r="Q3290" s="19"/>
      <c r="R3290" s="19"/>
      <c r="U3290" s="27"/>
      <c r="Y3290" s="9" t="s">
        <v>529</v>
      </c>
      <c r="Z3290" s="9" t="s">
        <v>462</v>
      </c>
      <c r="AA3290" s="9" t="s">
        <v>237</v>
      </c>
      <c r="AB3290" s="9">
        <v>20651091</v>
      </c>
      <c r="AC3290" s="9" t="s">
        <v>4072</v>
      </c>
      <c r="AD3290" s="9" t="s">
        <v>225</v>
      </c>
      <c r="AE3290" s="5">
        <f t="shared" si="124"/>
        <v>0</v>
      </c>
      <c r="AF3290" s="5" t="str">
        <f t="shared" si="125"/>
        <v>katA</v>
      </c>
      <c r="AG3290" s="153"/>
      <c r="AH3290" s="153"/>
      <c r="AI3290" t="s">
        <v>201</v>
      </c>
      <c r="AJ3290" t="s">
        <v>17878</v>
      </c>
      <c r="AK3290" s="9" t="str">
        <f>VLOOKUP(Y3290,zdroj!D:AJ,33,0)</f>
        <v>katA</v>
      </c>
    </row>
    <row r="3291" spans="8:37" x14ac:dyDescent="0.25">
      <c r="H3291" s="8"/>
      <c r="I3291" s="8"/>
      <c r="N3291" s="23"/>
      <c r="O3291" s="24"/>
      <c r="P3291" s="19"/>
      <c r="Q3291" s="19"/>
      <c r="R3291" s="19"/>
      <c r="U3291" s="27"/>
      <c r="Y3291" s="9" t="s">
        <v>529</v>
      </c>
      <c r="Z3291" s="9" t="s">
        <v>462</v>
      </c>
      <c r="AA3291" s="9" t="s">
        <v>237</v>
      </c>
      <c r="AB3291" s="9">
        <v>20651104</v>
      </c>
      <c r="AC3291" s="9" t="s">
        <v>4073</v>
      </c>
      <c r="AD3291" s="9" t="s">
        <v>225</v>
      </c>
      <c r="AE3291" s="5">
        <f t="shared" si="124"/>
        <v>0</v>
      </c>
      <c r="AF3291" s="5" t="str">
        <f t="shared" si="125"/>
        <v>katA</v>
      </c>
      <c r="AG3291" s="153"/>
      <c r="AH3291" s="153"/>
      <c r="AI3291" t="s">
        <v>201</v>
      </c>
      <c r="AJ3291" t="s">
        <v>17878</v>
      </c>
      <c r="AK3291" s="9" t="str">
        <f>VLOOKUP(Y3291,zdroj!D:AJ,33,0)</f>
        <v>katA</v>
      </c>
    </row>
    <row r="3292" spans="8:37" x14ac:dyDescent="0.25">
      <c r="H3292" s="8"/>
      <c r="I3292" s="8"/>
      <c r="N3292" s="23"/>
      <c r="O3292" s="24"/>
      <c r="P3292" s="19"/>
      <c r="Q3292" s="19"/>
      <c r="R3292" s="19"/>
      <c r="U3292" s="27"/>
      <c r="Y3292" s="9" t="s">
        <v>529</v>
      </c>
      <c r="Z3292" s="9" t="s">
        <v>462</v>
      </c>
      <c r="AA3292" s="9" t="s">
        <v>237</v>
      </c>
      <c r="AB3292" s="9">
        <v>20651112</v>
      </c>
      <c r="AC3292" s="9" t="s">
        <v>4074</v>
      </c>
      <c r="AD3292" s="9" t="s">
        <v>225</v>
      </c>
      <c r="AE3292" s="5">
        <f t="shared" si="124"/>
        <v>0</v>
      </c>
      <c r="AF3292" s="5" t="str">
        <f t="shared" si="125"/>
        <v>katA</v>
      </c>
      <c r="AG3292" s="153"/>
      <c r="AH3292" s="153"/>
      <c r="AI3292" t="s">
        <v>201</v>
      </c>
      <c r="AJ3292" t="s">
        <v>17878</v>
      </c>
      <c r="AK3292" s="9" t="str">
        <f>VLOOKUP(Y3292,zdroj!D:AJ,33,0)</f>
        <v>katA</v>
      </c>
    </row>
    <row r="3293" spans="8:37" x14ac:dyDescent="0.25">
      <c r="H3293" s="8"/>
      <c r="I3293" s="8"/>
      <c r="N3293" s="23"/>
      <c r="O3293" s="24"/>
      <c r="P3293" s="19"/>
      <c r="Q3293" s="19"/>
      <c r="R3293" s="19"/>
      <c r="U3293" s="27"/>
      <c r="Y3293" s="9" t="s">
        <v>529</v>
      </c>
      <c r="Z3293" s="9" t="s">
        <v>462</v>
      </c>
      <c r="AA3293" s="9" t="s">
        <v>237</v>
      </c>
      <c r="AB3293" s="9">
        <v>20651121</v>
      </c>
      <c r="AC3293" s="9" t="s">
        <v>4075</v>
      </c>
      <c r="AD3293" s="9" t="s">
        <v>231</v>
      </c>
      <c r="AE3293" s="5">
        <f t="shared" si="124"/>
        <v>0</v>
      </c>
      <c r="AF3293" s="5" t="str">
        <f t="shared" si="125"/>
        <v>katB</v>
      </c>
      <c r="AG3293" s="153"/>
      <c r="AH3293" s="153"/>
      <c r="AI3293" t="s">
        <v>201</v>
      </c>
      <c r="AJ3293" t="s">
        <v>17878</v>
      </c>
      <c r="AK3293" s="9" t="str">
        <f>VLOOKUP(Y3293,zdroj!D:AJ,33,0)</f>
        <v>katA</v>
      </c>
    </row>
    <row r="3294" spans="8:37" x14ac:dyDescent="0.25">
      <c r="H3294" s="8"/>
      <c r="I3294" s="8"/>
      <c r="N3294" s="23"/>
      <c r="O3294" s="24"/>
      <c r="P3294" s="19"/>
      <c r="Q3294" s="19"/>
      <c r="R3294" s="19"/>
      <c r="U3294" s="27"/>
      <c r="Y3294" s="9" t="s">
        <v>529</v>
      </c>
      <c r="Z3294" s="9" t="s">
        <v>462</v>
      </c>
      <c r="AA3294" s="9" t="s">
        <v>237</v>
      </c>
      <c r="AB3294" s="9">
        <v>20651139</v>
      </c>
      <c r="AC3294" s="9" t="s">
        <v>4076</v>
      </c>
      <c r="AD3294" s="9" t="s">
        <v>225</v>
      </c>
      <c r="AE3294" s="5">
        <f t="shared" si="124"/>
        <v>0</v>
      </c>
      <c r="AF3294" s="5" t="str">
        <f t="shared" si="125"/>
        <v>katA</v>
      </c>
      <c r="AG3294" s="153"/>
      <c r="AH3294" s="153"/>
      <c r="AI3294" t="s">
        <v>201</v>
      </c>
      <c r="AJ3294" t="s">
        <v>17878</v>
      </c>
      <c r="AK3294" s="9" t="str">
        <f>VLOOKUP(Y3294,zdroj!D:AJ,33,0)</f>
        <v>katA</v>
      </c>
    </row>
    <row r="3295" spans="8:37" x14ac:dyDescent="0.25">
      <c r="H3295" s="8"/>
      <c r="I3295" s="8"/>
      <c r="N3295" s="23"/>
      <c r="O3295" s="24"/>
      <c r="P3295" s="19"/>
      <c r="Q3295" s="19"/>
      <c r="R3295" s="19"/>
      <c r="U3295" s="27"/>
      <c r="Y3295" s="9" t="s">
        <v>529</v>
      </c>
      <c r="Z3295" s="9" t="s">
        <v>462</v>
      </c>
      <c r="AA3295" s="9" t="s">
        <v>237</v>
      </c>
      <c r="AB3295" s="9">
        <v>20651147</v>
      </c>
      <c r="AC3295" s="9" t="s">
        <v>4077</v>
      </c>
      <c r="AD3295" s="9" t="s">
        <v>225</v>
      </c>
      <c r="AE3295" s="5">
        <f t="shared" si="124"/>
        <v>0</v>
      </c>
      <c r="AF3295" s="5" t="str">
        <f t="shared" si="125"/>
        <v>katA</v>
      </c>
      <c r="AG3295" s="153"/>
      <c r="AH3295" s="153"/>
      <c r="AI3295" t="s">
        <v>201</v>
      </c>
      <c r="AJ3295" t="s">
        <v>17878</v>
      </c>
      <c r="AK3295" s="9" t="str">
        <f>VLOOKUP(Y3295,zdroj!D:AJ,33,0)</f>
        <v>katA</v>
      </c>
    </row>
    <row r="3296" spans="8:37" x14ac:dyDescent="0.25">
      <c r="H3296" s="8"/>
      <c r="I3296" s="8"/>
      <c r="N3296" s="23"/>
      <c r="O3296" s="24"/>
      <c r="P3296" s="19"/>
      <c r="Q3296" s="19"/>
      <c r="R3296" s="19"/>
      <c r="U3296" s="27"/>
      <c r="Y3296" s="9" t="s">
        <v>529</v>
      </c>
      <c r="Z3296" s="9" t="s">
        <v>462</v>
      </c>
      <c r="AA3296" s="9" t="s">
        <v>237</v>
      </c>
      <c r="AB3296" s="9">
        <v>20651155</v>
      </c>
      <c r="AC3296" s="9" t="s">
        <v>4078</v>
      </c>
      <c r="AD3296" s="9" t="s">
        <v>225</v>
      </c>
      <c r="AE3296" s="5">
        <f t="shared" si="124"/>
        <v>0</v>
      </c>
      <c r="AF3296" s="5" t="str">
        <f t="shared" si="125"/>
        <v>katA</v>
      </c>
      <c r="AG3296" s="153"/>
      <c r="AH3296" s="153"/>
      <c r="AI3296" t="s">
        <v>201</v>
      </c>
      <c r="AJ3296" t="s">
        <v>17878</v>
      </c>
      <c r="AK3296" s="9" t="str">
        <f>VLOOKUP(Y3296,zdroj!D:AJ,33,0)</f>
        <v>katA</v>
      </c>
    </row>
    <row r="3297" spans="8:37" x14ac:dyDescent="0.25">
      <c r="H3297" s="8"/>
      <c r="I3297" s="8"/>
      <c r="N3297" s="23"/>
      <c r="O3297" s="24"/>
      <c r="P3297" s="19"/>
      <c r="Q3297" s="19"/>
      <c r="R3297" s="19"/>
      <c r="U3297" s="27"/>
      <c r="Y3297" s="9" t="s">
        <v>529</v>
      </c>
      <c r="Z3297" s="9" t="s">
        <v>462</v>
      </c>
      <c r="AA3297" s="9" t="s">
        <v>237</v>
      </c>
      <c r="AB3297" s="9">
        <v>20651163</v>
      </c>
      <c r="AC3297" s="9" t="s">
        <v>4079</v>
      </c>
      <c r="AD3297" s="9" t="s">
        <v>225</v>
      </c>
      <c r="AE3297" s="5">
        <f t="shared" si="124"/>
        <v>0</v>
      </c>
      <c r="AF3297" s="5" t="str">
        <f t="shared" si="125"/>
        <v>katA</v>
      </c>
      <c r="AG3297" s="153"/>
      <c r="AH3297" s="153"/>
      <c r="AI3297" t="s">
        <v>201</v>
      </c>
      <c r="AJ3297" t="s">
        <v>17878</v>
      </c>
      <c r="AK3297" s="9" t="str">
        <f>VLOOKUP(Y3297,zdroj!D:AJ,33,0)</f>
        <v>katA</v>
      </c>
    </row>
    <row r="3298" spans="8:37" x14ac:dyDescent="0.25">
      <c r="H3298" s="8"/>
      <c r="I3298" s="8"/>
      <c r="N3298" s="23"/>
      <c r="O3298" s="24"/>
      <c r="P3298" s="19"/>
      <c r="Q3298" s="19"/>
      <c r="R3298" s="19"/>
      <c r="U3298" s="27"/>
      <c r="Y3298" s="9" t="s">
        <v>529</v>
      </c>
      <c r="Z3298" s="9" t="s">
        <v>462</v>
      </c>
      <c r="AA3298" s="9" t="s">
        <v>237</v>
      </c>
      <c r="AB3298" s="9">
        <v>20651171</v>
      </c>
      <c r="AC3298" s="9" t="s">
        <v>4080</v>
      </c>
      <c r="AD3298" s="9" t="s">
        <v>225</v>
      </c>
      <c r="AE3298" s="5">
        <f t="shared" si="124"/>
        <v>0</v>
      </c>
      <c r="AF3298" s="5" t="str">
        <f t="shared" si="125"/>
        <v>katA</v>
      </c>
      <c r="AG3298" s="153"/>
      <c r="AH3298" s="153"/>
      <c r="AI3298" t="s">
        <v>201</v>
      </c>
      <c r="AJ3298" t="s">
        <v>17878</v>
      </c>
      <c r="AK3298" s="9" t="str">
        <f>VLOOKUP(Y3298,zdroj!D:AJ,33,0)</f>
        <v>katA</v>
      </c>
    </row>
    <row r="3299" spans="8:37" x14ac:dyDescent="0.25">
      <c r="H3299" s="8"/>
      <c r="I3299" s="8"/>
      <c r="N3299" s="23"/>
      <c r="O3299" s="24"/>
      <c r="P3299" s="19"/>
      <c r="Q3299" s="19"/>
      <c r="R3299" s="19"/>
      <c r="U3299" s="27"/>
      <c r="Y3299" s="9" t="s">
        <v>529</v>
      </c>
      <c r="Z3299" s="9" t="s">
        <v>462</v>
      </c>
      <c r="AA3299" s="9" t="s">
        <v>237</v>
      </c>
      <c r="AB3299" s="9">
        <v>20650566</v>
      </c>
      <c r="AC3299" s="9" t="s">
        <v>4081</v>
      </c>
      <c r="AD3299" s="9" t="s">
        <v>225</v>
      </c>
      <c r="AE3299" s="5">
        <f t="shared" si="124"/>
        <v>0</v>
      </c>
      <c r="AF3299" s="5" t="str">
        <f t="shared" si="125"/>
        <v>katA</v>
      </c>
      <c r="AG3299" s="153"/>
      <c r="AH3299" s="153"/>
      <c r="AI3299" t="s">
        <v>201</v>
      </c>
      <c r="AJ3299" t="s">
        <v>17878</v>
      </c>
      <c r="AK3299" s="9" t="str">
        <f>VLOOKUP(Y3299,zdroj!D:AJ,33,0)</f>
        <v>katA</v>
      </c>
    </row>
    <row r="3300" spans="8:37" x14ac:dyDescent="0.25">
      <c r="H3300" s="8"/>
      <c r="I3300" s="8"/>
      <c r="N3300" s="23"/>
      <c r="O3300" s="24"/>
      <c r="P3300" s="19"/>
      <c r="Q3300" s="19"/>
      <c r="R3300" s="19"/>
      <c r="U3300" s="27"/>
      <c r="Y3300" s="9" t="s">
        <v>529</v>
      </c>
      <c r="Z3300" s="9" t="s">
        <v>462</v>
      </c>
      <c r="AA3300" s="9" t="s">
        <v>237</v>
      </c>
      <c r="AB3300" s="9">
        <v>20651180</v>
      </c>
      <c r="AC3300" s="9" t="s">
        <v>4082</v>
      </c>
      <c r="AD3300" s="9" t="s">
        <v>225</v>
      </c>
      <c r="AE3300" s="5">
        <f t="shared" si="124"/>
        <v>0</v>
      </c>
      <c r="AF3300" s="5" t="str">
        <f t="shared" si="125"/>
        <v>katA</v>
      </c>
      <c r="AG3300" s="153"/>
      <c r="AH3300" s="153"/>
      <c r="AI3300" t="s">
        <v>201</v>
      </c>
      <c r="AJ3300" t="s">
        <v>17878</v>
      </c>
      <c r="AK3300" s="9" t="str">
        <f>VLOOKUP(Y3300,zdroj!D:AJ,33,0)</f>
        <v>katA</v>
      </c>
    </row>
    <row r="3301" spans="8:37" x14ac:dyDescent="0.25">
      <c r="H3301" s="8"/>
      <c r="I3301" s="8"/>
      <c r="N3301" s="23"/>
      <c r="O3301" s="24"/>
      <c r="P3301" s="19"/>
      <c r="Q3301" s="19"/>
      <c r="R3301" s="19"/>
      <c r="U3301" s="27"/>
      <c r="Y3301" s="9" t="s">
        <v>529</v>
      </c>
      <c r="Z3301" s="9" t="s">
        <v>462</v>
      </c>
      <c r="AA3301" s="9" t="s">
        <v>237</v>
      </c>
      <c r="AB3301" s="9">
        <v>20651198</v>
      </c>
      <c r="AC3301" s="9" t="s">
        <v>4083</v>
      </c>
      <c r="AD3301" s="9" t="s">
        <v>225</v>
      </c>
      <c r="AE3301" s="5">
        <f t="shared" si="124"/>
        <v>0</v>
      </c>
      <c r="AF3301" s="5" t="str">
        <f t="shared" si="125"/>
        <v>katA</v>
      </c>
      <c r="AG3301" s="153"/>
      <c r="AH3301" s="153"/>
      <c r="AI3301" t="s">
        <v>201</v>
      </c>
      <c r="AJ3301" t="s">
        <v>17878</v>
      </c>
      <c r="AK3301" s="9" t="str">
        <f>VLOOKUP(Y3301,zdroj!D:AJ,33,0)</f>
        <v>katA</v>
      </c>
    </row>
    <row r="3302" spans="8:37" x14ac:dyDescent="0.25">
      <c r="H3302" s="8"/>
      <c r="I3302" s="8"/>
      <c r="N3302" s="23"/>
      <c r="O3302" s="24"/>
      <c r="P3302" s="19"/>
      <c r="Q3302" s="19"/>
      <c r="R3302" s="19"/>
      <c r="U3302" s="27"/>
      <c r="Y3302" s="9" t="s">
        <v>529</v>
      </c>
      <c r="Z3302" s="9" t="s">
        <v>462</v>
      </c>
      <c r="AA3302" s="9" t="s">
        <v>237</v>
      </c>
      <c r="AB3302" s="9">
        <v>20651201</v>
      </c>
      <c r="AC3302" s="9" t="s">
        <v>4084</v>
      </c>
      <c r="AD3302" s="9" t="s">
        <v>225</v>
      </c>
      <c r="AE3302" s="5">
        <f t="shared" si="124"/>
        <v>0</v>
      </c>
      <c r="AF3302" s="5" t="str">
        <f t="shared" si="125"/>
        <v>katA</v>
      </c>
      <c r="AG3302" s="153"/>
      <c r="AH3302" s="153"/>
      <c r="AI3302" t="s">
        <v>17879</v>
      </c>
      <c r="AJ3302" t="s">
        <v>17878</v>
      </c>
      <c r="AK3302" s="9" t="str">
        <f>VLOOKUP(Y3302,zdroj!D:AJ,33,0)</f>
        <v>katA</v>
      </c>
    </row>
    <row r="3303" spans="8:37" x14ac:dyDescent="0.25">
      <c r="H3303" s="8"/>
      <c r="I3303" s="8"/>
      <c r="N3303" s="23"/>
      <c r="O3303" s="24"/>
      <c r="P3303" s="19"/>
      <c r="Q3303" s="19"/>
      <c r="R3303" s="19"/>
      <c r="U3303" s="27"/>
      <c r="Y3303" s="9" t="s">
        <v>529</v>
      </c>
      <c r="Z3303" s="9" t="s">
        <v>462</v>
      </c>
      <c r="AA3303" s="9" t="s">
        <v>237</v>
      </c>
      <c r="AB3303" s="9">
        <v>20651210</v>
      </c>
      <c r="AC3303" s="9" t="s">
        <v>4085</v>
      </c>
      <c r="AD3303" s="9" t="s">
        <v>225</v>
      </c>
      <c r="AE3303" s="5">
        <f t="shared" si="124"/>
        <v>0</v>
      </c>
      <c r="AF3303" s="5" t="str">
        <f t="shared" si="125"/>
        <v>katA</v>
      </c>
      <c r="AG3303" s="153"/>
      <c r="AH3303" s="153"/>
      <c r="AI3303" t="s">
        <v>201</v>
      </c>
      <c r="AJ3303" t="s">
        <v>17878</v>
      </c>
      <c r="AK3303" s="9" t="str">
        <f>VLOOKUP(Y3303,zdroj!D:AJ,33,0)</f>
        <v>katA</v>
      </c>
    </row>
    <row r="3304" spans="8:37" x14ac:dyDescent="0.25">
      <c r="H3304" s="8"/>
      <c r="I3304" s="8"/>
      <c r="N3304" s="23"/>
      <c r="O3304" s="24"/>
      <c r="P3304" s="19"/>
      <c r="Q3304" s="19"/>
      <c r="R3304" s="19"/>
      <c r="U3304" s="27"/>
      <c r="Y3304" s="9" t="s">
        <v>529</v>
      </c>
      <c r="Z3304" s="9" t="s">
        <v>462</v>
      </c>
      <c r="AA3304" s="9" t="s">
        <v>237</v>
      </c>
      <c r="AB3304" s="9">
        <v>20651228</v>
      </c>
      <c r="AC3304" s="9" t="s">
        <v>4086</v>
      </c>
      <c r="AD3304" s="9" t="s">
        <v>225</v>
      </c>
      <c r="AE3304" s="5">
        <f t="shared" si="124"/>
        <v>0</v>
      </c>
      <c r="AF3304" s="5" t="str">
        <f t="shared" si="125"/>
        <v>katA</v>
      </c>
      <c r="AG3304" s="153"/>
      <c r="AH3304" s="153"/>
      <c r="AI3304" t="s">
        <v>201</v>
      </c>
      <c r="AJ3304" t="s">
        <v>17878</v>
      </c>
      <c r="AK3304" s="9" t="str">
        <f>VLOOKUP(Y3304,zdroj!D:AJ,33,0)</f>
        <v>katA</v>
      </c>
    </row>
    <row r="3305" spans="8:37" x14ac:dyDescent="0.25">
      <c r="H3305" s="8"/>
      <c r="I3305" s="8"/>
      <c r="N3305" s="23"/>
      <c r="O3305" s="24"/>
      <c r="P3305" s="19"/>
      <c r="Q3305" s="19"/>
      <c r="R3305" s="19"/>
      <c r="U3305" s="27"/>
      <c r="Y3305" s="9" t="s">
        <v>530</v>
      </c>
      <c r="Z3305" s="9" t="s">
        <v>462</v>
      </c>
      <c r="AA3305" s="9" t="s">
        <v>44</v>
      </c>
      <c r="AB3305" s="9">
        <v>20652194</v>
      </c>
      <c r="AC3305" s="9" t="s">
        <v>4087</v>
      </c>
      <c r="AD3305" s="9" t="s">
        <v>225</v>
      </c>
      <c r="AE3305" s="5">
        <f t="shared" si="124"/>
        <v>0</v>
      </c>
      <c r="AF3305" s="5" t="str">
        <f t="shared" si="125"/>
        <v>katA</v>
      </c>
      <c r="AG3305" s="153"/>
      <c r="AH3305" s="153"/>
      <c r="AI3305" t="s">
        <v>195</v>
      </c>
      <c r="AJ3305" t="s">
        <v>340</v>
      </c>
      <c r="AK3305" s="9" t="str">
        <f>VLOOKUP(Y3305,zdroj!D:AJ,33,0)</f>
        <v>katA</v>
      </c>
    </row>
    <row r="3306" spans="8:37" x14ac:dyDescent="0.25">
      <c r="H3306" s="8"/>
      <c r="I3306" s="8"/>
      <c r="N3306" s="23"/>
      <c r="O3306" s="24"/>
      <c r="P3306" s="19"/>
      <c r="Q3306" s="19"/>
      <c r="R3306" s="19"/>
      <c r="U3306" s="27"/>
      <c r="Y3306" s="9" t="s">
        <v>530</v>
      </c>
      <c r="Z3306" s="9" t="s">
        <v>462</v>
      </c>
      <c r="AA3306" s="9" t="s">
        <v>44</v>
      </c>
      <c r="AB3306" s="9">
        <v>20652127</v>
      </c>
      <c r="AC3306" s="9" t="s">
        <v>4088</v>
      </c>
      <c r="AD3306" s="9" t="s">
        <v>225</v>
      </c>
      <c r="AE3306" s="5">
        <f t="shared" si="124"/>
        <v>0</v>
      </c>
      <c r="AF3306" s="5" t="str">
        <f t="shared" si="125"/>
        <v>katA</v>
      </c>
      <c r="AG3306" s="153"/>
      <c r="AH3306" s="153"/>
      <c r="AI3306" t="s">
        <v>195</v>
      </c>
      <c r="AJ3306" t="s">
        <v>340</v>
      </c>
      <c r="AK3306" s="9" t="str">
        <f>VLOOKUP(Y3306,zdroj!D:AJ,33,0)</f>
        <v>katA</v>
      </c>
    </row>
    <row r="3307" spans="8:37" x14ac:dyDescent="0.25">
      <c r="H3307" s="8"/>
      <c r="I3307" s="8"/>
      <c r="N3307" s="23"/>
      <c r="O3307" s="24"/>
      <c r="P3307" s="19"/>
      <c r="Q3307" s="19"/>
      <c r="R3307" s="19"/>
      <c r="U3307" s="27"/>
      <c r="Y3307" s="9" t="s">
        <v>530</v>
      </c>
      <c r="Z3307" s="9" t="s">
        <v>462</v>
      </c>
      <c r="AA3307" s="9" t="s">
        <v>44</v>
      </c>
      <c r="AB3307" s="9">
        <v>20652135</v>
      </c>
      <c r="AC3307" s="9" t="s">
        <v>4089</v>
      </c>
      <c r="AD3307" s="9" t="s">
        <v>225</v>
      </c>
      <c r="AE3307" s="5">
        <f t="shared" si="124"/>
        <v>0</v>
      </c>
      <c r="AF3307" s="5" t="str">
        <f t="shared" si="125"/>
        <v>katA</v>
      </c>
      <c r="AG3307" s="153"/>
      <c r="AH3307" s="153"/>
      <c r="AI3307" t="s">
        <v>195</v>
      </c>
      <c r="AJ3307" t="s">
        <v>340</v>
      </c>
      <c r="AK3307" s="9" t="str">
        <f>VLOOKUP(Y3307,zdroj!D:AJ,33,0)</f>
        <v>katA</v>
      </c>
    </row>
    <row r="3308" spans="8:37" x14ac:dyDescent="0.25">
      <c r="H3308" s="8"/>
      <c r="I3308" s="8"/>
      <c r="N3308" s="23"/>
      <c r="O3308" s="24"/>
      <c r="P3308" s="19"/>
      <c r="Q3308" s="19"/>
      <c r="R3308" s="19"/>
      <c r="U3308" s="27"/>
      <c r="Y3308" s="9" t="s">
        <v>530</v>
      </c>
      <c r="Z3308" s="9" t="s">
        <v>462</v>
      </c>
      <c r="AA3308" s="9" t="s">
        <v>44</v>
      </c>
      <c r="AB3308" s="9">
        <v>20652097</v>
      </c>
      <c r="AC3308" s="9" t="s">
        <v>4090</v>
      </c>
      <c r="AD3308" s="9" t="s">
        <v>225</v>
      </c>
      <c r="AE3308" s="5">
        <f t="shared" si="124"/>
        <v>0</v>
      </c>
      <c r="AF3308" s="5" t="str">
        <f t="shared" si="125"/>
        <v>katA</v>
      </c>
      <c r="AG3308" s="153"/>
      <c r="AH3308" s="153"/>
      <c r="AI3308" t="s">
        <v>201</v>
      </c>
      <c r="AJ3308" t="s">
        <v>17878</v>
      </c>
      <c r="AK3308" s="9" t="str">
        <f>VLOOKUP(Y3308,zdroj!D:AJ,33,0)</f>
        <v>katA</v>
      </c>
    </row>
    <row r="3309" spans="8:37" x14ac:dyDescent="0.25">
      <c r="H3309" s="8"/>
      <c r="I3309" s="8"/>
      <c r="N3309" s="23"/>
      <c r="O3309" s="24"/>
      <c r="P3309" s="19"/>
      <c r="Q3309" s="19"/>
      <c r="R3309" s="19"/>
      <c r="U3309" s="27"/>
      <c r="Y3309" s="9" t="s">
        <v>530</v>
      </c>
      <c r="Z3309" s="9" t="s">
        <v>462</v>
      </c>
      <c r="AA3309" s="9" t="s">
        <v>44</v>
      </c>
      <c r="AB3309" s="9">
        <v>20651716</v>
      </c>
      <c r="AC3309" s="9" t="s">
        <v>4091</v>
      </c>
      <c r="AD3309" s="9" t="s">
        <v>800</v>
      </c>
      <c r="AE3309" s="5">
        <f t="shared" si="124"/>
        <v>0</v>
      </c>
      <c r="AF3309" s="5" t="str">
        <f t="shared" si="125"/>
        <v>Pokryto</v>
      </c>
      <c r="AG3309" s="153"/>
      <c r="AH3309" s="153"/>
      <c r="AI3309" t="s">
        <v>201</v>
      </c>
      <c r="AJ3309" t="s">
        <v>800</v>
      </c>
      <c r="AK3309" s="9" t="str">
        <f>VLOOKUP(Y3309,zdroj!D:AJ,33,0)</f>
        <v>katA</v>
      </c>
    </row>
    <row r="3310" spans="8:37" x14ac:dyDescent="0.25">
      <c r="H3310" s="8"/>
      <c r="I3310" s="8"/>
      <c r="N3310" s="23"/>
      <c r="O3310" s="24"/>
      <c r="P3310" s="19"/>
      <c r="Q3310" s="19"/>
      <c r="R3310" s="19"/>
      <c r="U3310" s="27"/>
      <c r="Y3310" s="9" t="s">
        <v>530</v>
      </c>
      <c r="Z3310" s="9" t="s">
        <v>462</v>
      </c>
      <c r="AA3310" s="9" t="s">
        <v>44</v>
      </c>
      <c r="AB3310" s="9">
        <v>20651724</v>
      </c>
      <c r="AC3310" s="9" t="s">
        <v>4092</v>
      </c>
      <c r="AD3310" s="9" t="s">
        <v>800</v>
      </c>
      <c r="AE3310" s="5">
        <f t="shared" si="124"/>
        <v>0</v>
      </c>
      <c r="AF3310" s="5" t="str">
        <f t="shared" si="125"/>
        <v>Pokryto</v>
      </c>
      <c r="AG3310" s="153"/>
      <c r="AH3310" s="153"/>
      <c r="AI3310" t="s">
        <v>17879</v>
      </c>
      <c r="AJ3310" t="s">
        <v>800</v>
      </c>
      <c r="AK3310" s="9" t="str">
        <f>VLOOKUP(Y3310,zdroj!D:AJ,33,0)</f>
        <v>katA</v>
      </c>
    </row>
    <row r="3311" spans="8:37" x14ac:dyDescent="0.25">
      <c r="H3311" s="8"/>
      <c r="I3311" s="8"/>
      <c r="N3311" s="23"/>
      <c r="O3311" s="24"/>
      <c r="P3311" s="19"/>
      <c r="Q3311" s="19"/>
      <c r="R3311" s="19"/>
      <c r="U3311" s="27"/>
      <c r="Y3311" s="9" t="s">
        <v>530</v>
      </c>
      <c r="Z3311" s="9" t="s">
        <v>462</v>
      </c>
      <c r="AA3311" s="9" t="s">
        <v>44</v>
      </c>
      <c r="AB3311" s="9">
        <v>20651732</v>
      </c>
      <c r="AC3311" s="9" t="s">
        <v>4093</v>
      </c>
      <c r="AD3311" s="9" t="s">
        <v>800</v>
      </c>
      <c r="AE3311" s="5">
        <f t="shared" si="124"/>
        <v>0</v>
      </c>
      <c r="AF3311" s="5" t="str">
        <f t="shared" si="125"/>
        <v>Pokryto</v>
      </c>
      <c r="AG3311" s="153"/>
      <c r="AH3311" s="153"/>
      <c r="AI3311" t="s">
        <v>201</v>
      </c>
      <c r="AJ3311" t="s">
        <v>800</v>
      </c>
      <c r="AK3311" s="9" t="str">
        <f>VLOOKUP(Y3311,zdroj!D:AJ,33,0)</f>
        <v>katA</v>
      </c>
    </row>
    <row r="3312" spans="8:37" x14ac:dyDescent="0.25">
      <c r="H3312" s="8"/>
      <c r="I3312" s="8"/>
      <c r="N3312" s="23"/>
      <c r="O3312" s="24"/>
      <c r="P3312" s="19"/>
      <c r="Q3312" s="19"/>
      <c r="R3312" s="19"/>
      <c r="U3312" s="27"/>
      <c r="Y3312" s="9" t="s">
        <v>530</v>
      </c>
      <c r="Z3312" s="9" t="s">
        <v>462</v>
      </c>
      <c r="AA3312" s="9" t="s">
        <v>44</v>
      </c>
      <c r="AB3312" s="9">
        <v>20652119</v>
      </c>
      <c r="AC3312" s="9" t="s">
        <v>4094</v>
      </c>
      <c r="AD3312" s="9" t="s">
        <v>800</v>
      </c>
      <c r="AE3312" s="5">
        <f t="shared" si="124"/>
        <v>0</v>
      </c>
      <c r="AF3312" s="5" t="str">
        <f t="shared" si="125"/>
        <v>Pokryto</v>
      </c>
      <c r="AG3312" s="153"/>
      <c r="AH3312" s="153"/>
      <c r="AI3312" t="s">
        <v>201</v>
      </c>
      <c r="AJ3312" t="s">
        <v>800</v>
      </c>
      <c r="AK3312" s="9" t="str">
        <f>VLOOKUP(Y3312,zdroj!D:AJ,33,0)</f>
        <v>katA</v>
      </c>
    </row>
    <row r="3313" spans="8:37" x14ac:dyDescent="0.25">
      <c r="H3313" s="8"/>
      <c r="I3313" s="8"/>
      <c r="N3313" s="23"/>
      <c r="O3313" s="24"/>
      <c r="P3313" s="19"/>
      <c r="Q3313" s="19"/>
      <c r="R3313" s="19"/>
      <c r="U3313" s="27"/>
      <c r="Y3313" s="9" t="s">
        <v>530</v>
      </c>
      <c r="Z3313" s="9" t="s">
        <v>462</v>
      </c>
      <c r="AA3313" s="9" t="s">
        <v>44</v>
      </c>
      <c r="AB3313" s="9">
        <v>20651741</v>
      </c>
      <c r="AC3313" s="9" t="s">
        <v>4095</v>
      </c>
      <c r="AD3313" s="9" t="s">
        <v>225</v>
      </c>
      <c r="AE3313" s="5">
        <f t="shared" si="124"/>
        <v>0</v>
      </c>
      <c r="AF3313" s="5" t="str">
        <f t="shared" si="125"/>
        <v>katA</v>
      </c>
      <c r="AG3313" s="153"/>
      <c r="AH3313" s="153"/>
      <c r="AI3313" t="s">
        <v>201</v>
      </c>
      <c r="AJ3313" t="s">
        <v>17878</v>
      </c>
      <c r="AK3313" s="9" t="str">
        <f>VLOOKUP(Y3313,zdroj!D:AJ,33,0)</f>
        <v>katA</v>
      </c>
    </row>
    <row r="3314" spans="8:37" x14ac:dyDescent="0.25">
      <c r="H3314" s="8"/>
      <c r="I3314" s="8"/>
      <c r="N3314" s="23"/>
      <c r="O3314" s="24"/>
      <c r="P3314" s="19"/>
      <c r="Q3314" s="19"/>
      <c r="R3314" s="19"/>
      <c r="U3314" s="27"/>
      <c r="Y3314" s="9" t="s">
        <v>530</v>
      </c>
      <c r="Z3314" s="9" t="s">
        <v>462</v>
      </c>
      <c r="AA3314" s="9" t="s">
        <v>44</v>
      </c>
      <c r="AB3314" s="9">
        <v>20651759</v>
      </c>
      <c r="AC3314" s="9" t="s">
        <v>4096</v>
      </c>
      <c r="AD3314" s="9" t="s">
        <v>225</v>
      </c>
      <c r="AE3314" s="5">
        <f t="shared" si="124"/>
        <v>0</v>
      </c>
      <c r="AF3314" s="5" t="str">
        <f t="shared" si="125"/>
        <v>katA</v>
      </c>
      <c r="AG3314" s="153"/>
      <c r="AH3314" s="153"/>
      <c r="AI3314" t="s">
        <v>201</v>
      </c>
      <c r="AJ3314" t="s">
        <v>17878</v>
      </c>
      <c r="AK3314" s="9" t="str">
        <f>VLOOKUP(Y3314,zdroj!D:AJ,33,0)</f>
        <v>katA</v>
      </c>
    </row>
    <row r="3315" spans="8:37" x14ac:dyDescent="0.25">
      <c r="H3315" s="8"/>
      <c r="I3315" s="8"/>
      <c r="N3315" s="23"/>
      <c r="O3315" s="24"/>
      <c r="P3315" s="19"/>
      <c r="Q3315" s="19"/>
      <c r="R3315" s="19"/>
      <c r="U3315" s="27"/>
      <c r="Y3315" s="9" t="s">
        <v>530</v>
      </c>
      <c r="Z3315" s="9" t="s">
        <v>462</v>
      </c>
      <c r="AA3315" s="9" t="s">
        <v>44</v>
      </c>
      <c r="AB3315" s="9">
        <v>30683246</v>
      </c>
      <c r="AC3315" s="9" t="s">
        <v>4097</v>
      </c>
      <c r="AD3315" s="9" t="s">
        <v>225</v>
      </c>
      <c r="AE3315" s="5">
        <f t="shared" si="124"/>
        <v>0</v>
      </c>
      <c r="AF3315" s="5" t="str">
        <f t="shared" si="125"/>
        <v>katA</v>
      </c>
      <c r="AG3315" s="153"/>
      <c r="AH3315" s="153"/>
      <c r="AI3315" t="s">
        <v>201</v>
      </c>
      <c r="AJ3315" t="s">
        <v>17878</v>
      </c>
      <c r="AK3315" s="9" t="str">
        <f>VLOOKUP(Y3315,zdroj!D:AJ,33,0)</f>
        <v>katA</v>
      </c>
    </row>
    <row r="3316" spans="8:37" x14ac:dyDescent="0.25">
      <c r="H3316" s="8"/>
      <c r="I3316" s="8"/>
      <c r="N3316" s="23"/>
      <c r="O3316" s="24"/>
      <c r="P3316" s="19"/>
      <c r="Q3316" s="19"/>
      <c r="R3316" s="19"/>
      <c r="U3316" s="27"/>
      <c r="Y3316" s="9" t="s">
        <v>530</v>
      </c>
      <c r="Z3316" s="9" t="s">
        <v>462</v>
      </c>
      <c r="AA3316" s="9" t="s">
        <v>44</v>
      </c>
      <c r="AB3316" s="9">
        <v>27675734</v>
      </c>
      <c r="AC3316" s="9" t="s">
        <v>4098</v>
      </c>
      <c r="AD3316" s="9" t="s">
        <v>225</v>
      </c>
      <c r="AE3316" s="5">
        <f t="shared" si="124"/>
        <v>0</v>
      </c>
      <c r="AF3316" s="5" t="str">
        <f t="shared" si="125"/>
        <v>katA</v>
      </c>
      <c r="AG3316" s="153"/>
      <c r="AH3316" s="153"/>
      <c r="AI3316" t="s">
        <v>201</v>
      </c>
      <c r="AJ3316" t="s">
        <v>17878</v>
      </c>
      <c r="AK3316" s="9" t="str">
        <f>VLOOKUP(Y3316,zdroj!D:AJ,33,0)</f>
        <v>katA</v>
      </c>
    </row>
    <row r="3317" spans="8:37" x14ac:dyDescent="0.25">
      <c r="H3317" s="8"/>
      <c r="I3317" s="8"/>
      <c r="N3317" s="23"/>
      <c r="O3317" s="24"/>
      <c r="P3317" s="19"/>
      <c r="Q3317" s="19"/>
      <c r="R3317" s="19"/>
      <c r="U3317" s="27"/>
      <c r="Y3317" s="9" t="s">
        <v>530</v>
      </c>
      <c r="Z3317" s="9" t="s">
        <v>462</v>
      </c>
      <c r="AA3317" s="9" t="s">
        <v>44</v>
      </c>
      <c r="AB3317" s="9">
        <v>20651775</v>
      </c>
      <c r="AC3317" s="9" t="s">
        <v>4099</v>
      </c>
      <c r="AD3317" s="9" t="s">
        <v>225</v>
      </c>
      <c r="AE3317" s="5">
        <f t="shared" si="124"/>
        <v>0</v>
      </c>
      <c r="AF3317" s="5" t="str">
        <f t="shared" si="125"/>
        <v>katA</v>
      </c>
      <c r="AG3317" s="153"/>
      <c r="AH3317" s="153"/>
      <c r="AI3317" t="s">
        <v>201</v>
      </c>
      <c r="AJ3317" t="s">
        <v>17878</v>
      </c>
      <c r="AK3317" s="9" t="str">
        <f>VLOOKUP(Y3317,zdroj!D:AJ,33,0)</f>
        <v>katA</v>
      </c>
    </row>
    <row r="3318" spans="8:37" x14ac:dyDescent="0.25">
      <c r="H3318" s="8"/>
      <c r="I3318" s="8"/>
      <c r="N3318" s="23"/>
      <c r="O3318" s="24"/>
      <c r="P3318" s="19"/>
      <c r="Q3318" s="19"/>
      <c r="R3318" s="19"/>
      <c r="U3318" s="27"/>
      <c r="Y3318" s="9" t="s">
        <v>530</v>
      </c>
      <c r="Z3318" s="9" t="s">
        <v>462</v>
      </c>
      <c r="AA3318" s="9" t="s">
        <v>44</v>
      </c>
      <c r="AB3318" s="9">
        <v>20651783</v>
      </c>
      <c r="AC3318" s="9" t="s">
        <v>4100</v>
      </c>
      <c r="AD3318" s="9" t="s">
        <v>225</v>
      </c>
      <c r="AE3318" s="5">
        <f t="shared" si="124"/>
        <v>0</v>
      </c>
      <c r="AF3318" s="5" t="str">
        <f t="shared" si="125"/>
        <v>katA</v>
      </c>
      <c r="AG3318" s="153"/>
      <c r="AH3318" s="153"/>
      <c r="AI3318" t="s">
        <v>201</v>
      </c>
      <c r="AJ3318" t="s">
        <v>17878</v>
      </c>
      <c r="AK3318" s="9" t="str">
        <f>VLOOKUP(Y3318,zdroj!D:AJ,33,0)</f>
        <v>katA</v>
      </c>
    </row>
    <row r="3319" spans="8:37" x14ac:dyDescent="0.25">
      <c r="H3319" s="8"/>
      <c r="I3319" s="8"/>
      <c r="N3319" s="23"/>
      <c r="O3319" s="24"/>
      <c r="P3319" s="19"/>
      <c r="Q3319" s="19"/>
      <c r="R3319" s="19"/>
      <c r="U3319" s="27"/>
      <c r="Y3319" s="9" t="s">
        <v>530</v>
      </c>
      <c r="Z3319" s="9" t="s">
        <v>462</v>
      </c>
      <c r="AA3319" s="9" t="s">
        <v>44</v>
      </c>
      <c r="AB3319" s="9">
        <v>20651791</v>
      </c>
      <c r="AC3319" s="9" t="s">
        <v>4101</v>
      </c>
      <c r="AD3319" s="9" t="s">
        <v>225</v>
      </c>
      <c r="AE3319" s="5">
        <f t="shared" si="124"/>
        <v>0</v>
      </c>
      <c r="AF3319" s="5" t="str">
        <f t="shared" si="125"/>
        <v>katA</v>
      </c>
      <c r="AG3319" s="153"/>
      <c r="AH3319" s="153"/>
      <c r="AI3319" t="s">
        <v>17879</v>
      </c>
      <c r="AJ3319" t="s">
        <v>17878</v>
      </c>
      <c r="AK3319" s="9" t="str">
        <f>VLOOKUP(Y3319,zdroj!D:AJ,33,0)</f>
        <v>katA</v>
      </c>
    </row>
    <row r="3320" spans="8:37" x14ac:dyDescent="0.25">
      <c r="H3320" s="8"/>
      <c r="I3320" s="8"/>
      <c r="N3320" s="23"/>
      <c r="O3320" s="24"/>
      <c r="P3320" s="19"/>
      <c r="Q3320" s="19"/>
      <c r="R3320" s="19"/>
      <c r="U3320" s="27"/>
      <c r="Y3320" s="9" t="s">
        <v>530</v>
      </c>
      <c r="Z3320" s="9" t="s">
        <v>462</v>
      </c>
      <c r="AA3320" s="9" t="s">
        <v>44</v>
      </c>
      <c r="AB3320" s="9">
        <v>20651805</v>
      </c>
      <c r="AC3320" s="9" t="s">
        <v>4102</v>
      </c>
      <c r="AD3320" s="9" t="s">
        <v>225</v>
      </c>
      <c r="AE3320" s="5">
        <f t="shared" si="124"/>
        <v>0</v>
      </c>
      <c r="AF3320" s="5" t="str">
        <f t="shared" si="125"/>
        <v>katA</v>
      </c>
      <c r="AG3320" s="153"/>
      <c r="AH3320" s="153"/>
      <c r="AI3320" t="s">
        <v>201</v>
      </c>
      <c r="AJ3320" t="s">
        <v>17878</v>
      </c>
      <c r="AK3320" s="9" t="str">
        <f>VLOOKUP(Y3320,zdroj!D:AJ,33,0)</f>
        <v>katA</v>
      </c>
    </row>
    <row r="3321" spans="8:37" x14ac:dyDescent="0.25">
      <c r="H3321" s="8"/>
      <c r="I3321" s="8"/>
      <c r="N3321" s="23"/>
      <c r="O3321" s="24"/>
      <c r="P3321" s="19"/>
      <c r="Q3321" s="19"/>
      <c r="R3321" s="19"/>
      <c r="U3321" s="27"/>
      <c r="Y3321" s="9" t="s">
        <v>530</v>
      </c>
      <c r="Z3321" s="9" t="s">
        <v>462</v>
      </c>
      <c r="AA3321" s="9" t="s">
        <v>44</v>
      </c>
      <c r="AB3321" s="9">
        <v>20651813</v>
      </c>
      <c r="AC3321" s="9" t="s">
        <v>4103</v>
      </c>
      <c r="AD3321" s="9" t="s">
        <v>225</v>
      </c>
      <c r="AE3321" s="5">
        <f t="shared" si="124"/>
        <v>0</v>
      </c>
      <c r="AF3321" s="5" t="str">
        <f t="shared" si="125"/>
        <v>katA</v>
      </c>
      <c r="AG3321" s="153"/>
      <c r="AH3321" s="153"/>
      <c r="AI3321" t="s">
        <v>201</v>
      </c>
      <c r="AJ3321" t="s">
        <v>17878</v>
      </c>
      <c r="AK3321" s="9" t="str">
        <f>VLOOKUP(Y3321,zdroj!D:AJ,33,0)</f>
        <v>katA</v>
      </c>
    </row>
    <row r="3322" spans="8:37" x14ac:dyDescent="0.25">
      <c r="H3322" s="8"/>
      <c r="I3322" s="8"/>
      <c r="N3322" s="23"/>
      <c r="O3322" s="24"/>
      <c r="P3322" s="19"/>
      <c r="Q3322" s="19"/>
      <c r="R3322" s="19"/>
      <c r="U3322" s="27"/>
      <c r="Y3322" s="9" t="s">
        <v>530</v>
      </c>
      <c r="Z3322" s="9" t="s">
        <v>462</v>
      </c>
      <c r="AA3322" s="9" t="s">
        <v>44</v>
      </c>
      <c r="AB3322" s="9">
        <v>20651821</v>
      </c>
      <c r="AC3322" s="9" t="s">
        <v>4104</v>
      </c>
      <c r="AD3322" s="9" t="s">
        <v>225</v>
      </c>
      <c r="AE3322" s="5">
        <f t="shared" si="124"/>
        <v>0</v>
      </c>
      <c r="AF3322" s="5" t="str">
        <f t="shared" si="125"/>
        <v>katA</v>
      </c>
      <c r="AG3322" s="153"/>
      <c r="AH3322" s="153"/>
      <c r="AI3322" t="s">
        <v>201</v>
      </c>
      <c r="AJ3322" t="s">
        <v>17878</v>
      </c>
      <c r="AK3322" s="9" t="str">
        <f>VLOOKUP(Y3322,zdroj!D:AJ,33,0)</f>
        <v>katA</v>
      </c>
    </row>
    <row r="3323" spans="8:37" x14ac:dyDescent="0.25">
      <c r="H3323" s="8"/>
      <c r="I3323" s="8"/>
      <c r="N3323" s="23"/>
      <c r="O3323" s="24"/>
      <c r="P3323" s="19"/>
      <c r="Q3323" s="19"/>
      <c r="R3323" s="19"/>
      <c r="U3323" s="27"/>
      <c r="Y3323" s="9" t="s">
        <v>530</v>
      </c>
      <c r="Z3323" s="9" t="s">
        <v>462</v>
      </c>
      <c r="AA3323" s="9" t="s">
        <v>44</v>
      </c>
      <c r="AB3323" s="9">
        <v>20651856</v>
      </c>
      <c r="AC3323" s="9" t="s">
        <v>4105</v>
      </c>
      <c r="AD3323" s="9" t="s">
        <v>225</v>
      </c>
      <c r="AE3323" s="5">
        <f t="shared" si="124"/>
        <v>0</v>
      </c>
      <c r="AF3323" s="5" t="str">
        <f t="shared" si="125"/>
        <v>katA</v>
      </c>
      <c r="AG3323" s="153"/>
      <c r="AH3323" s="153"/>
      <c r="AI3323" t="s">
        <v>201</v>
      </c>
      <c r="AJ3323" t="s">
        <v>17878</v>
      </c>
      <c r="AK3323" s="9" t="str">
        <f>VLOOKUP(Y3323,zdroj!D:AJ,33,0)</f>
        <v>katA</v>
      </c>
    </row>
    <row r="3324" spans="8:37" x14ac:dyDescent="0.25">
      <c r="H3324" s="8"/>
      <c r="I3324" s="8"/>
      <c r="N3324" s="23"/>
      <c r="O3324" s="24"/>
      <c r="P3324" s="19"/>
      <c r="Q3324" s="19"/>
      <c r="R3324" s="19"/>
      <c r="U3324" s="27"/>
      <c r="Y3324" s="9" t="s">
        <v>530</v>
      </c>
      <c r="Z3324" s="9" t="s">
        <v>462</v>
      </c>
      <c r="AA3324" s="9" t="s">
        <v>44</v>
      </c>
      <c r="AB3324" s="9">
        <v>20651864</v>
      </c>
      <c r="AC3324" s="9" t="s">
        <v>4106</v>
      </c>
      <c r="AD3324" s="9" t="s">
        <v>225</v>
      </c>
      <c r="AE3324" s="5">
        <f t="shared" si="124"/>
        <v>0</v>
      </c>
      <c r="AF3324" s="5" t="str">
        <f t="shared" si="125"/>
        <v>katA</v>
      </c>
      <c r="AG3324" s="153"/>
      <c r="AH3324" s="153"/>
      <c r="AI3324" t="s">
        <v>201</v>
      </c>
      <c r="AJ3324" t="s">
        <v>17878</v>
      </c>
      <c r="AK3324" s="9" t="str">
        <f>VLOOKUP(Y3324,zdroj!D:AJ,33,0)</f>
        <v>katA</v>
      </c>
    </row>
    <row r="3325" spans="8:37" x14ac:dyDescent="0.25">
      <c r="H3325" s="8"/>
      <c r="I3325" s="8"/>
      <c r="N3325" s="23"/>
      <c r="O3325" s="24"/>
      <c r="P3325" s="19"/>
      <c r="Q3325" s="19"/>
      <c r="R3325" s="19"/>
      <c r="U3325" s="27"/>
      <c r="Y3325" s="9" t="s">
        <v>530</v>
      </c>
      <c r="Z3325" s="9" t="s">
        <v>462</v>
      </c>
      <c r="AA3325" s="9" t="s">
        <v>44</v>
      </c>
      <c r="AB3325" s="9">
        <v>20651872</v>
      </c>
      <c r="AC3325" s="9" t="s">
        <v>4107</v>
      </c>
      <c r="AD3325" s="9" t="s">
        <v>225</v>
      </c>
      <c r="AE3325" s="5">
        <f t="shared" si="124"/>
        <v>0</v>
      </c>
      <c r="AF3325" s="5" t="str">
        <f t="shared" si="125"/>
        <v>katA</v>
      </c>
      <c r="AG3325" s="153"/>
      <c r="AH3325" s="153"/>
      <c r="AI3325" t="s">
        <v>201</v>
      </c>
      <c r="AJ3325" t="s">
        <v>17878</v>
      </c>
      <c r="AK3325" s="9" t="str">
        <f>VLOOKUP(Y3325,zdroj!D:AJ,33,0)</f>
        <v>katA</v>
      </c>
    </row>
    <row r="3326" spans="8:37" x14ac:dyDescent="0.25">
      <c r="H3326" s="8"/>
      <c r="I3326" s="8"/>
      <c r="N3326" s="23"/>
      <c r="O3326" s="24"/>
      <c r="P3326" s="19"/>
      <c r="Q3326" s="19"/>
      <c r="R3326" s="19"/>
      <c r="U3326" s="27"/>
      <c r="Y3326" s="9" t="s">
        <v>530</v>
      </c>
      <c r="Z3326" s="9" t="s">
        <v>462</v>
      </c>
      <c r="AA3326" s="9" t="s">
        <v>44</v>
      </c>
      <c r="AB3326" s="9">
        <v>78683734</v>
      </c>
      <c r="AC3326" s="9" t="s">
        <v>4108</v>
      </c>
      <c r="AD3326" s="9" t="s">
        <v>225</v>
      </c>
      <c r="AE3326" s="5">
        <f t="shared" si="124"/>
        <v>0</v>
      </c>
      <c r="AF3326" s="5" t="str">
        <f t="shared" si="125"/>
        <v>katA</v>
      </c>
      <c r="AG3326" s="153"/>
      <c r="AH3326" s="153"/>
      <c r="AI3326" t="s">
        <v>229</v>
      </c>
      <c r="AJ3326" t="s">
        <v>17878</v>
      </c>
      <c r="AK3326" s="9" t="str">
        <f>VLOOKUP(Y3326,zdroj!D:AJ,33,0)</f>
        <v>katA</v>
      </c>
    </row>
    <row r="3327" spans="8:37" x14ac:dyDescent="0.25">
      <c r="H3327" s="8"/>
      <c r="I3327" s="8"/>
      <c r="N3327" s="23"/>
      <c r="O3327" s="24"/>
      <c r="P3327" s="19"/>
      <c r="Q3327" s="19"/>
      <c r="R3327" s="19"/>
      <c r="U3327" s="27"/>
      <c r="Y3327" s="9" t="s">
        <v>530</v>
      </c>
      <c r="Z3327" s="9" t="s">
        <v>462</v>
      </c>
      <c r="AA3327" s="9" t="s">
        <v>44</v>
      </c>
      <c r="AB3327" s="9">
        <v>20651881</v>
      </c>
      <c r="AC3327" s="9" t="s">
        <v>4109</v>
      </c>
      <c r="AD3327" s="9" t="s">
        <v>225</v>
      </c>
      <c r="AE3327" s="5">
        <f t="shared" si="124"/>
        <v>0</v>
      </c>
      <c r="AF3327" s="5" t="str">
        <f t="shared" si="125"/>
        <v>katA</v>
      </c>
      <c r="AG3327" s="153"/>
      <c r="AH3327" s="153"/>
      <c r="AI3327" t="s">
        <v>201</v>
      </c>
      <c r="AJ3327" t="s">
        <v>17878</v>
      </c>
      <c r="AK3327" s="9" t="str">
        <f>VLOOKUP(Y3327,zdroj!D:AJ,33,0)</f>
        <v>katA</v>
      </c>
    </row>
    <row r="3328" spans="8:37" x14ac:dyDescent="0.25">
      <c r="H3328" s="8"/>
      <c r="I3328" s="8"/>
      <c r="N3328" s="23"/>
      <c r="O3328" s="24"/>
      <c r="P3328" s="19"/>
      <c r="Q3328" s="19"/>
      <c r="R3328" s="19"/>
      <c r="U3328" s="27"/>
      <c r="Y3328" s="9" t="s">
        <v>530</v>
      </c>
      <c r="Z3328" s="9" t="s">
        <v>462</v>
      </c>
      <c r="AA3328" s="9" t="s">
        <v>44</v>
      </c>
      <c r="AB3328" s="9">
        <v>20651899</v>
      </c>
      <c r="AC3328" s="9" t="s">
        <v>4110</v>
      </c>
      <c r="AD3328" s="9" t="s">
        <v>225</v>
      </c>
      <c r="AE3328" s="5">
        <f t="shared" si="124"/>
        <v>0</v>
      </c>
      <c r="AF3328" s="5" t="str">
        <f t="shared" si="125"/>
        <v>katA</v>
      </c>
      <c r="AG3328" s="153"/>
      <c r="AH3328" s="153"/>
      <c r="AI3328" t="s">
        <v>201</v>
      </c>
      <c r="AJ3328" t="s">
        <v>17878</v>
      </c>
      <c r="AK3328" s="9" t="str">
        <f>VLOOKUP(Y3328,zdroj!D:AJ,33,0)</f>
        <v>katA</v>
      </c>
    </row>
    <row r="3329" spans="8:37" x14ac:dyDescent="0.25">
      <c r="H3329" s="8"/>
      <c r="I3329" s="8"/>
      <c r="N3329" s="23"/>
      <c r="O3329" s="24"/>
      <c r="P3329" s="19"/>
      <c r="Q3329" s="19"/>
      <c r="R3329" s="19"/>
      <c r="U3329" s="27"/>
      <c r="Y3329" s="9" t="s">
        <v>530</v>
      </c>
      <c r="Z3329" s="9" t="s">
        <v>462</v>
      </c>
      <c r="AA3329" s="9" t="s">
        <v>44</v>
      </c>
      <c r="AB3329" s="9">
        <v>20651686</v>
      </c>
      <c r="AC3329" s="9" t="s">
        <v>4111</v>
      </c>
      <c r="AD3329" s="9" t="s">
        <v>225</v>
      </c>
      <c r="AE3329" s="5">
        <f t="shared" si="124"/>
        <v>0</v>
      </c>
      <c r="AF3329" s="5" t="str">
        <f t="shared" si="125"/>
        <v>katA</v>
      </c>
      <c r="AG3329" s="153"/>
      <c r="AH3329" s="153"/>
      <c r="AI3329" t="s">
        <v>201</v>
      </c>
      <c r="AJ3329" t="s">
        <v>17878</v>
      </c>
      <c r="AK3329" s="9" t="str">
        <f>VLOOKUP(Y3329,zdroj!D:AJ,33,0)</f>
        <v>katA</v>
      </c>
    </row>
    <row r="3330" spans="8:37" x14ac:dyDescent="0.25">
      <c r="H3330" s="8"/>
      <c r="I3330" s="8"/>
      <c r="N3330" s="23"/>
      <c r="O3330" s="24"/>
      <c r="P3330" s="19"/>
      <c r="Q3330" s="19"/>
      <c r="R3330" s="19"/>
      <c r="U3330" s="27"/>
      <c r="Y3330" s="9" t="s">
        <v>530</v>
      </c>
      <c r="Z3330" s="9" t="s">
        <v>462</v>
      </c>
      <c r="AA3330" s="9" t="s">
        <v>44</v>
      </c>
      <c r="AB3330" s="9">
        <v>20651902</v>
      </c>
      <c r="AC3330" s="9" t="s">
        <v>4112</v>
      </c>
      <c r="AD3330" s="9" t="s">
        <v>225</v>
      </c>
      <c r="AE3330" s="5">
        <f t="shared" si="124"/>
        <v>0</v>
      </c>
      <c r="AF3330" s="5" t="str">
        <f t="shared" si="125"/>
        <v>katA</v>
      </c>
      <c r="AG3330" s="153"/>
      <c r="AH3330" s="153"/>
      <c r="AI3330" t="s">
        <v>201</v>
      </c>
      <c r="AJ3330" t="s">
        <v>17878</v>
      </c>
      <c r="AK3330" s="9" t="str">
        <f>VLOOKUP(Y3330,zdroj!D:AJ,33,0)</f>
        <v>katA</v>
      </c>
    </row>
    <row r="3331" spans="8:37" x14ac:dyDescent="0.25">
      <c r="H3331" s="8"/>
      <c r="I3331" s="8"/>
      <c r="N3331" s="23"/>
      <c r="O3331" s="24"/>
      <c r="P3331" s="19"/>
      <c r="Q3331" s="19"/>
      <c r="R3331" s="19"/>
      <c r="U3331" s="27"/>
      <c r="Y3331" s="9" t="s">
        <v>530</v>
      </c>
      <c r="Z3331" s="9" t="s">
        <v>462</v>
      </c>
      <c r="AA3331" s="9" t="s">
        <v>44</v>
      </c>
      <c r="AB3331" s="9">
        <v>20651911</v>
      </c>
      <c r="AC3331" s="9" t="s">
        <v>4113</v>
      </c>
      <c r="AD3331" s="9" t="s">
        <v>225</v>
      </c>
      <c r="AE3331" s="5">
        <f t="shared" si="124"/>
        <v>0</v>
      </c>
      <c r="AF3331" s="5" t="str">
        <f t="shared" si="125"/>
        <v>katA</v>
      </c>
      <c r="AG3331" s="153"/>
      <c r="AH3331" s="153"/>
      <c r="AI3331" t="s">
        <v>201</v>
      </c>
      <c r="AJ3331" t="s">
        <v>17878</v>
      </c>
      <c r="AK3331" s="9" t="str">
        <f>VLOOKUP(Y3331,zdroj!D:AJ,33,0)</f>
        <v>katA</v>
      </c>
    </row>
    <row r="3332" spans="8:37" x14ac:dyDescent="0.25">
      <c r="H3332" s="8"/>
      <c r="I3332" s="8"/>
      <c r="N3332" s="23"/>
      <c r="O3332" s="24"/>
      <c r="P3332" s="19"/>
      <c r="Q3332" s="19"/>
      <c r="R3332" s="19"/>
      <c r="U3332" s="27"/>
      <c r="Y3332" s="9" t="s">
        <v>530</v>
      </c>
      <c r="Z3332" s="9" t="s">
        <v>462</v>
      </c>
      <c r="AA3332" s="9" t="s">
        <v>44</v>
      </c>
      <c r="AB3332" s="9">
        <v>20651929</v>
      </c>
      <c r="AC3332" s="9" t="s">
        <v>4114</v>
      </c>
      <c r="AD3332" s="9" t="s">
        <v>225</v>
      </c>
      <c r="AE3332" s="5">
        <f t="shared" si="124"/>
        <v>0</v>
      </c>
      <c r="AF3332" s="5" t="str">
        <f t="shared" si="125"/>
        <v>katA</v>
      </c>
      <c r="AG3332" s="153"/>
      <c r="AH3332" s="153"/>
      <c r="AI3332" t="s">
        <v>201</v>
      </c>
      <c r="AJ3332" t="s">
        <v>17878</v>
      </c>
      <c r="AK3332" s="9" t="str">
        <f>VLOOKUP(Y3332,zdroj!D:AJ,33,0)</f>
        <v>katA</v>
      </c>
    </row>
    <row r="3333" spans="8:37" x14ac:dyDescent="0.25">
      <c r="H3333" s="8"/>
      <c r="I3333" s="8"/>
      <c r="N3333" s="23"/>
      <c r="O3333" s="24"/>
      <c r="P3333" s="19"/>
      <c r="Q3333" s="19"/>
      <c r="R3333" s="19"/>
      <c r="U3333" s="27"/>
      <c r="Y3333" s="9" t="s">
        <v>530</v>
      </c>
      <c r="Z3333" s="9" t="s">
        <v>462</v>
      </c>
      <c r="AA3333" s="9" t="s">
        <v>44</v>
      </c>
      <c r="AB3333" s="9">
        <v>20651937</v>
      </c>
      <c r="AC3333" s="9" t="s">
        <v>4115</v>
      </c>
      <c r="AD3333" s="9" t="s">
        <v>225</v>
      </c>
      <c r="AE3333" s="5">
        <f t="shared" si="124"/>
        <v>0</v>
      </c>
      <c r="AF3333" s="5" t="str">
        <f t="shared" si="125"/>
        <v>katA</v>
      </c>
      <c r="AG3333" s="153"/>
      <c r="AH3333" s="153"/>
      <c r="AI3333" t="s">
        <v>201</v>
      </c>
      <c r="AJ3333" t="s">
        <v>17878</v>
      </c>
      <c r="AK3333" s="9" t="str">
        <f>VLOOKUP(Y3333,zdroj!D:AJ,33,0)</f>
        <v>katA</v>
      </c>
    </row>
    <row r="3334" spans="8:37" x14ac:dyDescent="0.25">
      <c r="H3334" s="8"/>
      <c r="I3334" s="8"/>
      <c r="N3334" s="23"/>
      <c r="O3334" s="24"/>
      <c r="P3334" s="19"/>
      <c r="Q3334" s="19"/>
      <c r="R3334" s="19"/>
      <c r="U3334" s="27"/>
      <c r="Y3334" s="9" t="s">
        <v>530</v>
      </c>
      <c r="Z3334" s="9" t="s">
        <v>462</v>
      </c>
      <c r="AA3334" s="9" t="s">
        <v>44</v>
      </c>
      <c r="AB3334" s="9">
        <v>20651945</v>
      </c>
      <c r="AC3334" s="9" t="s">
        <v>4116</v>
      </c>
      <c r="AD3334" s="9" t="s">
        <v>225</v>
      </c>
      <c r="AE3334" s="5">
        <f t="shared" si="124"/>
        <v>0</v>
      </c>
      <c r="AF3334" s="5" t="str">
        <f t="shared" si="125"/>
        <v>katA</v>
      </c>
      <c r="AG3334" s="153"/>
      <c r="AH3334" s="153"/>
      <c r="AI3334" t="s">
        <v>201</v>
      </c>
      <c r="AJ3334" t="s">
        <v>17878</v>
      </c>
      <c r="AK3334" s="9" t="str">
        <f>VLOOKUP(Y3334,zdroj!D:AJ,33,0)</f>
        <v>katA</v>
      </c>
    </row>
    <row r="3335" spans="8:37" x14ac:dyDescent="0.25">
      <c r="H3335" s="8"/>
      <c r="I3335" s="8"/>
      <c r="N3335" s="23"/>
      <c r="O3335" s="24"/>
      <c r="P3335" s="19"/>
      <c r="Q3335" s="19"/>
      <c r="R3335" s="19"/>
      <c r="U3335" s="27"/>
      <c r="Y3335" s="9" t="s">
        <v>530</v>
      </c>
      <c r="Z3335" s="9" t="s">
        <v>462</v>
      </c>
      <c r="AA3335" s="9" t="s">
        <v>44</v>
      </c>
      <c r="AB3335" s="9">
        <v>20651953</v>
      </c>
      <c r="AC3335" s="9" t="s">
        <v>4117</v>
      </c>
      <c r="AD3335" s="9" t="s">
        <v>225</v>
      </c>
      <c r="AE3335" s="5">
        <f t="shared" si="124"/>
        <v>0</v>
      </c>
      <c r="AF3335" s="5" t="str">
        <f t="shared" si="125"/>
        <v>katA</v>
      </c>
      <c r="AG3335" s="153"/>
      <c r="AH3335" s="153"/>
      <c r="AI3335" t="s">
        <v>201</v>
      </c>
      <c r="AJ3335" t="s">
        <v>17878</v>
      </c>
      <c r="AK3335" s="9" t="str">
        <f>VLOOKUP(Y3335,zdroj!D:AJ,33,0)</f>
        <v>katA</v>
      </c>
    </row>
    <row r="3336" spans="8:37" x14ac:dyDescent="0.25">
      <c r="H3336" s="8"/>
      <c r="I3336" s="8"/>
      <c r="N3336" s="23"/>
      <c r="O3336" s="24"/>
      <c r="P3336" s="19"/>
      <c r="Q3336" s="19"/>
      <c r="R3336" s="19"/>
      <c r="U3336" s="27"/>
      <c r="Y3336" s="9" t="s">
        <v>530</v>
      </c>
      <c r="Z3336" s="9" t="s">
        <v>462</v>
      </c>
      <c r="AA3336" s="9" t="s">
        <v>44</v>
      </c>
      <c r="AB3336" s="9">
        <v>20651694</v>
      </c>
      <c r="AC3336" s="9" t="s">
        <v>4118</v>
      </c>
      <c r="AD3336" s="9" t="s">
        <v>225</v>
      </c>
      <c r="AE3336" s="5">
        <f t="shared" si="124"/>
        <v>0</v>
      </c>
      <c r="AF3336" s="5" t="str">
        <f t="shared" si="125"/>
        <v>katA</v>
      </c>
      <c r="AG3336" s="153"/>
      <c r="AH3336" s="153"/>
      <c r="AI3336" t="s">
        <v>201</v>
      </c>
      <c r="AJ3336" t="s">
        <v>17878</v>
      </c>
      <c r="AK3336" s="9" t="str">
        <f>VLOOKUP(Y3336,zdroj!D:AJ,33,0)</f>
        <v>katA</v>
      </c>
    </row>
    <row r="3337" spans="8:37" x14ac:dyDescent="0.25">
      <c r="H3337" s="8"/>
      <c r="I3337" s="8"/>
      <c r="N3337" s="23"/>
      <c r="O3337" s="24"/>
      <c r="P3337" s="19"/>
      <c r="Q3337" s="19"/>
      <c r="R3337" s="19"/>
      <c r="U3337" s="27"/>
      <c r="Y3337" s="9" t="s">
        <v>530</v>
      </c>
      <c r="Z3337" s="9" t="s">
        <v>462</v>
      </c>
      <c r="AA3337" s="9" t="s">
        <v>44</v>
      </c>
      <c r="AB3337" s="9">
        <v>20651961</v>
      </c>
      <c r="AC3337" s="9" t="s">
        <v>4119</v>
      </c>
      <c r="AD3337" s="9" t="s">
        <v>225</v>
      </c>
      <c r="AE3337" s="5">
        <f t="shared" si="124"/>
        <v>0</v>
      </c>
      <c r="AF3337" s="5" t="str">
        <f t="shared" si="125"/>
        <v>katA</v>
      </c>
      <c r="AG3337" s="153"/>
      <c r="AH3337" s="153"/>
      <c r="AI3337" t="s">
        <v>201</v>
      </c>
      <c r="AJ3337" t="s">
        <v>17878</v>
      </c>
      <c r="AK3337" s="9" t="str">
        <f>VLOOKUP(Y3337,zdroj!D:AJ,33,0)</f>
        <v>katA</v>
      </c>
    </row>
    <row r="3338" spans="8:37" x14ac:dyDescent="0.25">
      <c r="H3338" s="8"/>
      <c r="I3338" s="8"/>
      <c r="N3338" s="23"/>
      <c r="O3338" s="24"/>
      <c r="P3338" s="19"/>
      <c r="Q3338" s="19"/>
      <c r="R3338" s="19"/>
      <c r="U3338" s="27"/>
      <c r="Y3338" s="9" t="s">
        <v>530</v>
      </c>
      <c r="Z3338" s="9" t="s">
        <v>462</v>
      </c>
      <c r="AA3338" s="9" t="s">
        <v>44</v>
      </c>
      <c r="AB3338" s="9">
        <v>20651970</v>
      </c>
      <c r="AC3338" s="9" t="s">
        <v>4120</v>
      </c>
      <c r="AD3338" s="9" t="s">
        <v>225</v>
      </c>
      <c r="AE3338" s="5">
        <f t="shared" ref="AE3338:AE3401" si="126">VLOOKUP(Y3338,K:T,10,0)</f>
        <v>0</v>
      </c>
      <c r="AF3338" s="5" t="str">
        <f t="shared" ref="AF3338:AF3401" si="127">IF(AE3338="A",IF(AD3338="katA","katB",AD3338),AD3338)</f>
        <v>katA</v>
      </c>
      <c r="AG3338" s="153"/>
      <c r="AH3338" s="153"/>
      <c r="AI3338" t="s">
        <v>201</v>
      </c>
      <c r="AJ3338" t="s">
        <v>17878</v>
      </c>
      <c r="AK3338" s="9" t="str">
        <f>VLOOKUP(Y3338,zdroj!D:AJ,33,0)</f>
        <v>katA</v>
      </c>
    </row>
    <row r="3339" spans="8:37" x14ac:dyDescent="0.25">
      <c r="H3339" s="8"/>
      <c r="I3339" s="8"/>
      <c r="N3339" s="23"/>
      <c r="O3339" s="24"/>
      <c r="P3339" s="19"/>
      <c r="Q3339" s="19"/>
      <c r="R3339" s="19"/>
      <c r="U3339" s="27"/>
      <c r="Y3339" s="9" t="s">
        <v>530</v>
      </c>
      <c r="Z3339" s="9" t="s">
        <v>462</v>
      </c>
      <c r="AA3339" s="9" t="s">
        <v>44</v>
      </c>
      <c r="AB3339" s="9">
        <v>20651988</v>
      </c>
      <c r="AC3339" s="9" t="s">
        <v>4121</v>
      </c>
      <c r="AD3339" s="9" t="s">
        <v>225</v>
      </c>
      <c r="AE3339" s="5">
        <f t="shared" si="126"/>
        <v>0</v>
      </c>
      <c r="AF3339" s="5" t="str">
        <f t="shared" si="127"/>
        <v>katA</v>
      </c>
      <c r="AG3339" s="153"/>
      <c r="AH3339" s="153"/>
      <c r="AI3339" t="s">
        <v>229</v>
      </c>
      <c r="AJ3339" t="s">
        <v>17878</v>
      </c>
      <c r="AK3339" s="9" t="str">
        <f>VLOOKUP(Y3339,zdroj!D:AJ,33,0)</f>
        <v>katA</v>
      </c>
    </row>
    <row r="3340" spans="8:37" x14ac:dyDescent="0.25">
      <c r="H3340" s="8"/>
      <c r="I3340" s="8"/>
      <c r="N3340" s="23"/>
      <c r="O3340" s="24"/>
      <c r="P3340" s="19"/>
      <c r="Q3340" s="19"/>
      <c r="R3340" s="19"/>
      <c r="U3340" s="27"/>
      <c r="Y3340" s="9" t="s">
        <v>530</v>
      </c>
      <c r="Z3340" s="9" t="s">
        <v>462</v>
      </c>
      <c r="AA3340" s="9" t="s">
        <v>44</v>
      </c>
      <c r="AB3340" s="9">
        <v>20651996</v>
      </c>
      <c r="AC3340" s="9" t="s">
        <v>4122</v>
      </c>
      <c r="AD3340" s="9" t="s">
        <v>225</v>
      </c>
      <c r="AE3340" s="5">
        <f t="shared" si="126"/>
        <v>0</v>
      </c>
      <c r="AF3340" s="5" t="str">
        <f t="shared" si="127"/>
        <v>katA</v>
      </c>
      <c r="AG3340" s="153"/>
      <c r="AH3340" s="153"/>
      <c r="AI3340" t="s">
        <v>201</v>
      </c>
      <c r="AJ3340" t="s">
        <v>17878</v>
      </c>
      <c r="AK3340" s="9" t="str">
        <f>VLOOKUP(Y3340,zdroj!D:AJ,33,0)</f>
        <v>katA</v>
      </c>
    </row>
    <row r="3341" spans="8:37" x14ac:dyDescent="0.25">
      <c r="H3341" s="8"/>
      <c r="I3341" s="8"/>
      <c r="N3341" s="23"/>
      <c r="O3341" s="24"/>
      <c r="P3341" s="19"/>
      <c r="Q3341" s="19"/>
      <c r="R3341" s="19"/>
      <c r="U3341" s="27"/>
      <c r="Y3341" s="9" t="s">
        <v>530</v>
      </c>
      <c r="Z3341" s="9" t="s">
        <v>462</v>
      </c>
      <c r="AA3341" s="9" t="s">
        <v>44</v>
      </c>
      <c r="AB3341" s="9">
        <v>20652003</v>
      </c>
      <c r="AC3341" s="9" t="s">
        <v>4123</v>
      </c>
      <c r="AD3341" s="9" t="s">
        <v>225</v>
      </c>
      <c r="AE3341" s="5">
        <f t="shared" si="126"/>
        <v>0</v>
      </c>
      <c r="AF3341" s="5" t="str">
        <f t="shared" si="127"/>
        <v>katA</v>
      </c>
      <c r="AG3341" s="153"/>
      <c r="AH3341" s="153"/>
      <c r="AI3341" t="s">
        <v>201</v>
      </c>
      <c r="AJ3341" t="s">
        <v>17878</v>
      </c>
      <c r="AK3341" s="9" t="str">
        <f>VLOOKUP(Y3341,zdroj!D:AJ,33,0)</f>
        <v>katA</v>
      </c>
    </row>
    <row r="3342" spans="8:37" x14ac:dyDescent="0.25">
      <c r="H3342" s="8"/>
      <c r="I3342" s="8"/>
      <c r="N3342" s="23"/>
      <c r="O3342" s="24"/>
      <c r="P3342" s="19"/>
      <c r="Q3342" s="19"/>
      <c r="R3342" s="19"/>
      <c r="U3342" s="27"/>
      <c r="Y3342" s="9" t="s">
        <v>530</v>
      </c>
      <c r="Z3342" s="9" t="s">
        <v>462</v>
      </c>
      <c r="AA3342" s="9" t="s">
        <v>44</v>
      </c>
      <c r="AB3342" s="9">
        <v>20651708</v>
      </c>
      <c r="AC3342" s="9" t="s">
        <v>4124</v>
      </c>
      <c r="AD3342" s="9" t="s">
        <v>225</v>
      </c>
      <c r="AE3342" s="5">
        <f t="shared" si="126"/>
        <v>0</v>
      </c>
      <c r="AF3342" s="5" t="str">
        <f t="shared" si="127"/>
        <v>katA</v>
      </c>
      <c r="AG3342" s="153"/>
      <c r="AH3342" s="153"/>
      <c r="AI3342" t="s">
        <v>201</v>
      </c>
      <c r="AJ3342" t="s">
        <v>17878</v>
      </c>
      <c r="AK3342" s="9" t="str">
        <f>VLOOKUP(Y3342,zdroj!D:AJ,33,0)</f>
        <v>katA</v>
      </c>
    </row>
    <row r="3343" spans="8:37" x14ac:dyDescent="0.25">
      <c r="H3343" s="8"/>
      <c r="I3343" s="8"/>
      <c r="N3343" s="23"/>
      <c r="O3343" s="24"/>
      <c r="P3343" s="19"/>
      <c r="Q3343" s="19"/>
      <c r="R3343" s="19"/>
      <c r="U3343" s="27"/>
      <c r="Y3343" s="9" t="s">
        <v>530</v>
      </c>
      <c r="Z3343" s="9" t="s">
        <v>462</v>
      </c>
      <c r="AA3343" s="9" t="s">
        <v>44</v>
      </c>
      <c r="AB3343" s="9">
        <v>20652046</v>
      </c>
      <c r="AC3343" s="9" t="s">
        <v>4125</v>
      </c>
      <c r="AD3343" s="9" t="s">
        <v>800</v>
      </c>
      <c r="AE3343" s="5">
        <f t="shared" si="126"/>
        <v>0</v>
      </c>
      <c r="AF3343" s="5" t="str">
        <f t="shared" si="127"/>
        <v>Pokryto</v>
      </c>
      <c r="AG3343" s="153"/>
      <c r="AH3343" s="153"/>
      <c r="AI3343" t="s">
        <v>201</v>
      </c>
      <c r="AJ3343" t="s">
        <v>800</v>
      </c>
      <c r="AK3343" s="9" t="str">
        <f>VLOOKUP(Y3343,zdroj!D:AJ,33,0)</f>
        <v>katA</v>
      </c>
    </row>
    <row r="3344" spans="8:37" x14ac:dyDescent="0.25">
      <c r="H3344" s="8"/>
      <c r="I3344" s="8"/>
      <c r="N3344" s="23"/>
      <c r="O3344" s="24"/>
      <c r="P3344" s="19"/>
      <c r="Q3344" s="19"/>
      <c r="R3344" s="19"/>
      <c r="U3344" s="27"/>
      <c r="Y3344" s="9" t="s">
        <v>530</v>
      </c>
      <c r="Z3344" s="9" t="s">
        <v>462</v>
      </c>
      <c r="AA3344" s="9" t="s">
        <v>44</v>
      </c>
      <c r="AB3344" s="9">
        <v>20652054</v>
      </c>
      <c r="AC3344" s="9" t="s">
        <v>4126</v>
      </c>
      <c r="AD3344" s="9" t="s">
        <v>225</v>
      </c>
      <c r="AE3344" s="5">
        <f t="shared" si="126"/>
        <v>0</v>
      </c>
      <c r="AF3344" s="5" t="str">
        <f t="shared" si="127"/>
        <v>katA</v>
      </c>
      <c r="AG3344" s="153"/>
      <c r="AH3344" s="153"/>
      <c r="AI3344" t="s">
        <v>201</v>
      </c>
      <c r="AJ3344" t="s">
        <v>17878</v>
      </c>
      <c r="AK3344" s="9" t="str">
        <f>VLOOKUP(Y3344,zdroj!D:AJ,33,0)</f>
        <v>katA</v>
      </c>
    </row>
    <row r="3345" spans="8:37" x14ac:dyDescent="0.25">
      <c r="H3345" s="8"/>
      <c r="I3345" s="8"/>
      <c r="N3345" s="23"/>
      <c r="O3345" s="24"/>
      <c r="P3345" s="19"/>
      <c r="Q3345" s="19"/>
      <c r="R3345" s="19"/>
      <c r="U3345" s="27"/>
      <c r="Y3345" s="9" t="s">
        <v>530</v>
      </c>
      <c r="Z3345" s="9" t="s">
        <v>462</v>
      </c>
      <c r="AA3345" s="9" t="s">
        <v>44</v>
      </c>
      <c r="AB3345" s="9">
        <v>20652062</v>
      </c>
      <c r="AC3345" s="9" t="s">
        <v>4127</v>
      </c>
      <c r="AD3345" s="9" t="s">
        <v>225</v>
      </c>
      <c r="AE3345" s="5">
        <f t="shared" si="126"/>
        <v>0</v>
      </c>
      <c r="AF3345" s="5" t="str">
        <f t="shared" si="127"/>
        <v>katA</v>
      </c>
      <c r="AG3345" s="153"/>
      <c r="AH3345" s="153"/>
      <c r="AI3345" t="s">
        <v>201</v>
      </c>
      <c r="AJ3345" t="s">
        <v>17878</v>
      </c>
      <c r="AK3345" s="9" t="str">
        <f>VLOOKUP(Y3345,zdroj!D:AJ,33,0)</f>
        <v>katA</v>
      </c>
    </row>
    <row r="3346" spans="8:37" x14ac:dyDescent="0.25">
      <c r="H3346" s="8"/>
      <c r="I3346" s="8"/>
      <c r="N3346" s="23"/>
      <c r="O3346" s="24"/>
      <c r="P3346" s="19"/>
      <c r="Q3346" s="19"/>
      <c r="R3346" s="19"/>
      <c r="U3346" s="27"/>
      <c r="Y3346" s="9" t="s">
        <v>530</v>
      </c>
      <c r="Z3346" s="9" t="s">
        <v>462</v>
      </c>
      <c r="AA3346" s="9" t="s">
        <v>44</v>
      </c>
      <c r="AB3346" s="9">
        <v>20652071</v>
      </c>
      <c r="AC3346" s="9" t="s">
        <v>4128</v>
      </c>
      <c r="AD3346" s="9" t="s">
        <v>225</v>
      </c>
      <c r="AE3346" s="5">
        <f t="shared" si="126"/>
        <v>0</v>
      </c>
      <c r="AF3346" s="5" t="str">
        <f t="shared" si="127"/>
        <v>katA</v>
      </c>
      <c r="AG3346" s="153"/>
      <c r="AH3346" s="153"/>
      <c r="AI3346" t="s">
        <v>201</v>
      </c>
      <c r="AJ3346" t="s">
        <v>17878</v>
      </c>
      <c r="AK3346" s="9" t="str">
        <f>VLOOKUP(Y3346,zdroj!D:AJ,33,0)</f>
        <v>katA</v>
      </c>
    </row>
    <row r="3347" spans="8:37" x14ac:dyDescent="0.25">
      <c r="H3347" s="8"/>
      <c r="I3347" s="8"/>
      <c r="N3347" s="23"/>
      <c r="O3347" s="24"/>
      <c r="P3347" s="19"/>
      <c r="Q3347" s="19"/>
      <c r="R3347" s="19"/>
      <c r="U3347" s="27"/>
      <c r="Y3347" s="9" t="s">
        <v>531</v>
      </c>
      <c r="Z3347" s="9" t="s">
        <v>462</v>
      </c>
      <c r="AA3347" s="9" t="s">
        <v>44</v>
      </c>
      <c r="AB3347" s="9">
        <v>20651562</v>
      </c>
      <c r="AC3347" s="9" t="s">
        <v>4129</v>
      </c>
      <c r="AD3347" s="9" t="s">
        <v>225</v>
      </c>
      <c r="AE3347" s="5">
        <f t="shared" si="126"/>
        <v>0</v>
      </c>
      <c r="AF3347" s="5" t="str">
        <f t="shared" si="127"/>
        <v>katA</v>
      </c>
      <c r="AG3347" s="153"/>
      <c r="AH3347" s="153"/>
      <c r="AI3347" t="s">
        <v>201</v>
      </c>
      <c r="AJ3347" t="s">
        <v>17878</v>
      </c>
      <c r="AK3347" s="9" t="str">
        <f>VLOOKUP(Y3347,zdroj!D:AJ,33,0)</f>
        <v>katA</v>
      </c>
    </row>
    <row r="3348" spans="8:37" x14ac:dyDescent="0.25">
      <c r="H3348" s="8"/>
      <c r="I3348" s="8"/>
      <c r="N3348" s="23"/>
      <c r="O3348" s="24"/>
      <c r="P3348" s="19"/>
      <c r="Q3348" s="19"/>
      <c r="R3348" s="19"/>
      <c r="U3348" s="27"/>
      <c r="Y3348" s="9" t="s">
        <v>531</v>
      </c>
      <c r="Z3348" s="9" t="s">
        <v>462</v>
      </c>
      <c r="AA3348" s="9" t="s">
        <v>44</v>
      </c>
      <c r="AB3348" s="9">
        <v>20651571</v>
      </c>
      <c r="AC3348" s="9" t="s">
        <v>4130</v>
      </c>
      <c r="AD3348" s="9" t="s">
        <v>225</v>
      </c>
      <c r="AE3348" s="5">
        <f t="shared" si="126"/>
        <v>0</v>
      </c>
      <c r="AF3348" s="5" t="str">
        <f t="shared" si="127"/>
        <v>katA</v>
      </c>
      <c r="AG3348" s="153"/>
      <c r="AH3348" s="153"/>
      <c r="AI3348" t="s">
        <v>201</v>
      </c>
      <c r="AJ3348" t="s">
        <v>17878</v>
      </c>
      <c r="AK3348" s="9" t="str">
        <f>VLOOKUP(Y3348,zdroj!D:AJ,33,0)</f>
        <v>katA</v>
      </c>
    </row>
    <row r="3349" spans="8:37" x14ac:dyDescent="0.25">
      <c r="H3349" s="8"/>
      <c r="I3349" s="8"/>
      <c r="N3349" s="23"/>
      <c r="O3349" s="24"/>
      <c r="P3349" s="19"/>
      <c r="Q3349" s="19"/>
      <c r="R3349" s="19"/>
      <c r="U3349" s="27"/>
      <c r="Y3349" s="9" t="s">
        <v>531</v>
      </c>
      <c r="Z3349" s="9" t="s">
        <v>462</v>
      </c>
      <c r="AA3349" s="9" t="s">
        <v>44</v>
      </c>
      <c r="AB3349" s="9">
        <v>20651589</v>
      </c>
      <c r="AC3349" s="9" t="s">
        <v>4131</v>
      </c>
      <c r="AD3349" s="9" t="s">
        <v>225</v>
      </c>
      <c r="AE3349" s="5">
        <f t="shared" si="126"/>
        <v>0</v>
      </c>
      <c r="AF3349" s="5" t="str">
        <f t="shared" si="127"/>
        <v>katA</v>
      </c>
      <c r="AG3349" s="153"/>
      <c r="AH3349" s="153"/>
      <c r="AI3349" t="s">
        <v>229</v>
      </c>
      <c r="AJ3349" t="s">
        <v>17878</v>
      </c>
      <c r="AK3349" s="9" t="str">
        <f>VLOOKUP(Y3349,zdroj!D:AJ,33,0)</f>
        <v>katA</v>
      </c>
    </row>
    <row r="3350" spans="8:37" x14ac:dyDescent="0.25">
      <c r="H3350" s="8"/>
      <c r="I3350" s="8"/>
      <c r="N3350" s="23"/>
      <c r="O3350" s="24"/>
      <c r="P3350" s="19"/>
      <c r="Q3350" s="19"/>
      <c r="R3350" s="19"/>
      <c r="U3350" s="27"/>
      <c r="Y3350" s="9" t="s">
        <v>531</v>
      </c>
      <c r="Z3350" s="9" t="s">
        <v>462</v>
      </c>
      <c r="AA3350" s="9" t="s">
        <v>44</v>
      </c>
      <c r="AB3350" s="9">
        <v>20651597</v>
      </c>
      <c r="AC3350" s="9" t="s">
        <v>4132</v>
      </c>
      <c r="AD3350" s="9" t="s">
        <v>225</v>
      </c>
      <c r="AE3350" s="5">
        <f t="shared" si="126"/>
        <v>0</v>
      </c>
      <c r="AF3350" s="5" t="str">
        <f t="shared" si="127"/>
        <v>katA</v>
      </c>
      <c r="AG3350" s="153"/>
      <c r="AH3350" s="153"/>
      <c r="AI3350" t="s">
        <v>229</v>
      </c>
      <c r="AJ3350" t="s">
        <v>17878</v>
      </c>
      <c r="AK3350" s="9" t="str">
        <f>VLOOKUP(Y3350,zdroj!D:AJ,33,0)</f>
        <v>katA</v>
      </c>
    </row>
    <row r="3351" spans="8:37" x14ac:dyDescent="0.25">
      <c r="H3351" s="8"/>
      <c r="I3351" s="8"/>
      <c r="N3351" s="23"/>
      <c r="O3351" s="24"/>
      <c r="P3351" s="19"/>
      <c r="Q3351" s="19"/>
      <c r="R3351" s="19"/>
      <c r="U3351" s="27"/>
      <c r="Y3351" s="9" t="s">
        <v>532</v>
      </c>
      <c r="Z3351" s="9" t="s">
        <v>462</v>
      </c>
      <c r="AA3351" s="9" t="s">
        <v>44</v>
      </c>
      <c r="AB3351" s="9">
        <v>20665814</v>
      </c>
      <c r="AC3351" s="9" t="s">
        <v>4133</v>
      </c>
      <c r="AD3351" s="9" t="s">
        <v>225</v>
      </c>
      <c r="AE3351" s="5">
        <f t="shared" si="126"/>
        <v>0</v>
      </c>
      <c r="AF3351" s="5" t="str">
        <f t="shared" si="127"/>
        <v>katA</v>
      </c>
      <c r="AG3351" s="153"/>
      <c r="AH3351" s="153"/>
      <c r="AI3351" t="s">
        <v>195</v>
      </c>
      <c r="AJ3351" t="s">
        <v>340</v>
      </c>
      <c r="AK3351" s="9" t="str">
        <f>VLOOKUP(Y3351,zdroj!D:AJ,33,0)</f>
        <v>katA</v>
      </c>
    </row>
    <row r="3352" spans="8:37" x14ac:dyDescent="0.25">
      <c r="H3352" s="8"/>
      <c r="I3352" s="8"/>
      <c r="N3352" s="23"/>
      <c r="O3352" s="24"/>
      <c r="P3352" s="19"/>
      <c r="Q3352" s="19"/>
      <c r="R3352" s="19"/>
      <c r="U3352" s="27"/>
      <c r="Y3352" s="9" t="s">
        <v>532</v>
      </c>
      <c r="Z3352" s="9" t="s">
        <v>462</v>
      </c>
      <c r="AA3352" s="9" t="s">
        <v>44</v>
      </c>
      <c r="AB3352" s="9">
        <v>20665822</v>
      </c>
      <c r="AC3352" s="9" t="s">
        <v>4134</v>
      </c>
      <c r="AD3352" s="9" t="s">
        <v>225</v>
      </c>
      <c r="AE3352" s="5">
        <f t="shared" si="126"/>
        <v>0</v>
      </c>
      <c r="AF3352" s="5" t="str">
        <f t="shared" si="127"/>
        <v>katA</v>
      </c>
      <c r="AG3352" s="153"/>
      <c r="AH3352" s="153"/>
      <c r="AI3352" t="s">
        <v>195</v>
      </c>
      <c r="AJ3352" t="s">
        <v>340</v>
      </c>
      <c r="AK3352" s="9" t="str">
        <f>VLOOKUP(Y3352,zdroj!D:AJ,33,0)</f>
        <v>katA</v>
      </c>
    </row>
    <row r="3353" spans="8:37" x14ac:dyDescent="0.25">
      <c r="H3353" s="8"/>
      <c r="I3353" s="8"/>
      <c r="N3353" s="23"/>
      <c r="O3353" s="24"/>
      <c r="P3353" s="19"/>
      <c r="Q3353" s="19"/>
      <c r="R3353" s="19"/>
      <c r="U3353" s="27"/>
      <c r="Y3353" s="9" t="s">
        <v>532</v>
      </c>
      <c r="Z3353" s="9" t="s">
        <v>462</v>
      </c>
      <c r="AA3353" s="9" t="s">
        <v>44</v>
      </c>
      <c r="AB3353" s="9">
        <v>20664061</v>
      </c>
      <c r="AC3353" s="9" t="s">
        <v>4135</v>
      </c>
      <c r="AD3353" s="9" t="s">
        <v>225</v>
      </c>
      <c r="AE3353" s="5">
        <f t="shared" si="126"/>
        <v>0</v>
      </c>
      <c r="AF3353" s="5" t="str">
        <f t="shared" si="127"/>
        <v>katA</v>
      </c>
      <c r="AG3353" s="153"/>
      <c r="AH3353" s="153"/>
      <c r="AI3353" t="s">
        <v>17880</v>
      </c>
      <c r="AJ3353" t="s">
        <v>17878</v>
      </c>
      <c r="AK3353" s="9" t="str">
        <f>VLOOKUP(Y3353,zdroj!D:AJ,33,0)</f>
        <v>katA</v>
      </c>
    </row>
    <row r="3354" spans="8:37" x14ac:dyDescent="0.25">
      <c r="H3354" s="8"/>
      <c r="I3354" s="8"/>
      <c r="N3354" s="23"/>
      <c r="O3354" s="24"/>
      <c r="P3354" s="19"/>
      <c r="Q3354" s="19"/>
      <c r="R3354" s="19"/>
      <c r="U3354" s="27"/>
      <c r="Y3354" s="9" t="s">
        <v>532</v>
      </c>
      <c r="Z3354" s="9" t="s">
        <v>462</v>
      </c>
      <c r="AA3354" s="9" t="s">
        <v>44</v>
      </c>
      <c r="AB3354" s="9">
        <v>20664087</v>
      </c>
      <c r="AC3354" s="9" t="s">
        <v>4136</v>
      </c>
      <c r="AD3354" s="9" t="s">
        <v>225</v>
      </c>
      <c r="AE3354" s="5">
        <f t="shared" si="126"/>
        <v>0</v>
      </c>
      <c r="AF3354" s="5" t="str">
        <f t="shared" si="127"/>
        <v>katA</v>
      </c>
      <c r="AG3354" s="153"/>
      <c r="AH3354" s="153"/>
      <c r="AI3354" t="s">
        <v>201</v>
      </c>
      <c r="AJ3354" t="s">
        <v>17878</v>
      </c>
      <c r="AK3354" s="9" t="str">
        <f>VLOOKUP(Y3354,zdroj!D:AJ,33,0)</f>
        <v>katA</v>
      </c>
    </row>
    <row r="3355" spans="8:37" x14ac:dyDescent="0.25">
      <c r="H3355" s="8"/>
      <c r="I3355" s="8"/>
      <c r="N3355" s="23"/>
      <c r="O3355" s="24"/>
      <c r="P3355" s="19"/>
      <c r="Q3355" s="19"/>
      <c r="R3355" s="19"/>
      <c r="U3355" s="27"/>
      <c r="Y3355" s="9" t="s">
        <v>532</v>
      </c>
      <c r="Z3355" s="9" t="s">
        <v>462</v>
      </c>
      <c r="AA3355" s="9" t="s">
        <v>44</v>
      </c>
      <c r="AB3355" s="9">
        <v>20664109</v>
      </c>
      <c r="AC3355" s="9" t="s">
        <v>4137</v>
      </c>
      <c r="AD3355" s="9" t="s">
        <v>225</v>
      </c>
      <c r="AE3355" s="5">
        <f t="shared" si="126"/>
        <v>0</v>
      </c>
      <c r="AF3355" s="5" t="str">
        <f t="shared" si="127"/>
        <v>katA</v>
      </c>
      <c r="AG3355" s="153"/>
      <c r="AH3355" s="153"/>
      <c r="AI3355" t="s">
        <v>201</v>
      </c>
      <c r="AJ3355" t="s">
        <v>17878</v>
      </c>
      <c r="AK3355" s="9" t="str">
        <f>VLOOKUP(Y3355,zdroj!D:AJ,33,0)</f>
        <v>katA</v>
      </c>
    </row>
    <row r="3356" spans="8:37" x14ac:dyDescent="0.25">
      <c r="H3356" s="8"/>
      <c r="I3356" s="8"/>
      <c r="N3356" s="23"/>
      <c r="O3356" s="24"/>
      <c r="P3356" s="19"/>
      <c r="Q3356" s="19"/>
      <c r="R3356" s="19"/>
      <c r="U3356" s="27"/>
      <c r="Y3356" s="9" t="s">
        <v>532</v>
      </c>
      <c r="Z3356" s="9" t="s">
        <v>462</v>
      </c>
      <c r="AA3356" s="9" t="s">
        <v>44</v>
      </c>
      <c r="AB3356" s="9">
        <v>20664117</v>
      </c>
      <c r="AC3356" s="9" t="s">
        <v>4138</v>
      </c>
      <c r="AD3356" s="9" t="s">
        <v>225</v>
      </c>
      <c r="AE3356" s="5">
        <f t="shared" si="126"/>
        <v>0</v>
      </c>
      <c r="AF3356" s="5" t="str">
        <f t="shared" si="127"/>
        <v>katA</v>
      </c>
      <c r="AG3356" s="153"/>
      <c r="AH3356" s="153"/>
      <c r="AI3356" t="s">
        <v>201</v>
      </c>
      <c r="AJ3356" t="s">
        <v>17878</v>
      </c>
      <c r="AK3356" s="9" t="str">
        <f>VLOOKUP(Y3356,zdroj!D:AJ,33,0)</f>
        <v>katA</v>
      </c>
    </row>
    <row r="3357" spans="8:37" x14ac:dyDescent="0.25">
      <c r="H3357" s="8"/>
      <c r="I3357" s="8"/>
      <c r="N3357" s="23"/>
      <c r="O3357" s="24"/>
      <c r="P3357" s="19"/>
      <c r="Q3357" s="19"/>
      <c r="R3357" s="19"/>
      <c r="U3357" s="27"/>
      <c r="Y3357" s="9" t="s">
        <v>532</v>
      </c>
      <c r="Z3357" s="9" t="s">
        <v>462</v>
      </c>
      <c r="AA3357" s="9" t="s">
        <v>44</v>
      </c>
      <c r="AB3357" s="9">
        <v>20664125</v>
      </c>
      <c r="AC3357" s="9" t="s">
        <v>4139</v>
      </c>
      <c r="AD3357" s="9" t="s">
        <v>225</v>
      </c>
      <c r="AE3357" s="5">
        <f t="shared" si="126"/>
        <v>0</v>
      </c>
      <c r="AF3357" s="5" t="str">
        <f t="shared" si="127"/>
        <v>katA</v>
      </c>
      <c r="AG3357" s="153"/>
      <c r="AH3357" s="153"/>
      <c r="AI3357" t="s">
        <v>201</v>
      </c>
      <c r="AJ3357" t="s">
        <v>17878</v>
      </c>
      <c r="AK3357" s="9" t="str">
        <f>VLOOKUP(Y3357,zdroj!D:AJ,33,0)</f>
        <v>katA</v>
      </c>
    </row>
    <row r="3358" spans="8:37" x14ac:dyDescent="0.25">
      <c r="H3358" s="8"/>
      <c r="I3358" s="8"/>
      <c r="N3358" s="23"/>
      <c r="O3358" s="24"/>
      <c r="P3358" s="19"/>
      <c r="Q3358" s="19"/>
      <c r="R3358" s="19"/>
      <c r="U3358" s="27"/>
      <c r="Y3358" s="9" t="s">
        <v>532</v>
      </c>
      <c r="Z3358" s="9" t="s">
        <v>462</v>
      </c>
      <c r="AA3358" s="9" t="s">
        <v>44</v>
      </c>
      <c r="AB3358" s="9">
        <v>25654683</v>
      </c>
      <c r="AC3358" s="9" t="s">
        <v>4140</v>
      </c>
      <c r="AD3358" s="9" t="s">
        <v>225</v>
      </c>
      <c r="AE3358" s="5">
        <f t="shared" si="126"/>
        <v>0</v>
      </c>
      <c r="AF3358" s="5" t="str">
        <f t="shared" si="127"/>
        <v>katA</v>
      </c>
      <c r="AG3358" s="153"/>
      <c r="AH3358" s="153"/>
      <c r="AI3358" t="s">
        <v>201</v>
      </c>
      <c r="AJ3358" t="s">
        <v>17878</v>
      </c>
      <c r="AK3358" s="9" t="str">
        <f>VLOOKUP(Y3358,zdroj!D:AJ,33,0)</f>
        <v>katA</v>
      </c>
    </row>
    <row r="3359" spans="8:37" x14ac:dyDescent="0.25">
      <c r="H3359" s="8"/>
      <c r="I3359" s="8"/>
      <c r="N3359" s="23"/>
      <c r="O3359" s="24"/>
      <c r="P3359" s="19"/>
      <c r="Q3359" s="19"/>
      <c r="R3359" s="19"/>
      <c r="U3359" s="27"/>
      <c r="Y3359" s="9" t="s">
        <v>534</v>
      </c>
      <c r="Z3359" s="9" t="s">
        <v>462</v>
      </c>
      <c r="AA3359" s="9" t="s">
        <v>44</v>
      </c>
      <c r="AB3359" s="9">
        <v>20655495</v>
      </c>
      <c r="AC3359" s="9" t="s">
        <v>4141</v>
      </c>
      <c r="AD3359" s="9" t="s">
        <v>225</v>
      </c>
      <c r="AE3359" s="5">
        <f t="shared" si="126"/>
        <v>0</v>
      </c>
      <c r="AF3359" s="5" t="str">
        <f t="shared" si="127"/>
        <v>katA</v>
      </c>
      <c r="AG3359" s="153"/>
      <c r="AH3359" s="153"/>
      <c r="AI3359" t="s">
        <v>195</v>
      </c>
      <c r="AJ3359" t="s">
        <v>340</v>
      </c>
      <c r="AK3359" s="9" t="str">
        <f>VLOOKUP(Y3359,zdroj!D:AJ,33,0)</f>
        <v>katA</v>
      </c>
    </row>
    <row r="3360" spans="8:37" x14ac:dyDescent="0.25">
      <c r="H3360" s="8"/>
      <c r="I3360" s="8"/>
      <c r="N3360" s="23"/>
      <c r="O3360" s="24"/>
      <c r="P3360" s="19"/>
      <c r="Q3360" s="19"/>
      <c r="R3360" s="19"/>
      <c r="U3360" s="27"/>
      <c r="Y3360" s="9" t="s">
        <v>534</v>
      </c>
      <c r="Z3360" s="9" t="s">
        <v>462</v>
      </c>
      <c r="AA3360" s="9" t="s">
        <v>44</v>
      </c>
      <c r="AB3360" s="9">
        <v>20655568</v>
      </c>
      <c r="AC3360" s="9" t="s">
        <v>4142</v>
      </c>
      <c r="AD3360" s="9" t="s">
        <v>225</v>
      </c>
      <c r="AE3360" s="5">
        <f t="shared" si="126"/>
        <v>0</v>
      </c>
      <c r="AF3360" s="5" t="str">
        <f t="shared" si="127"/>
        <v>katA</v>
      </c>
      <c r="AG3360" s="153"/>
      <c r="AH3360" s="153"/>
      <c r="AI3360" t="s">
        <v>195</v>
      </c>
      <c r="AJ3360" t="s">
        <v>340</v>
      </c>
      <c r="AK3360" s="9" t="str">
        <f>VLOOKUP(Y3360,zdroj!D:AJ,33,0)</f>
        <v>katA</v>
      </c>
    </row>
    <row r="3361" spans="8:37" x14ac:dyDescent="0.25">
      <c r="H3361" s="8"/>
      <c r="I3361" s="8"/>
      <c r="N3361" s="23"/>
      <c r="O3361" s="24"/>
      <c r="P3361" s="19"/>
      <c r="Q3361" s="19"/>
      <c r="R3361" s="19"/>
      <c r="U3361" s="27"/>
      <c r="Y3361" s="9" t="s">
        <v>534</v>
      </c>
      <c r="Z3361" s="9" t="s">
        <v>462</v>
      </c>
      <c r="AA3361" s="9" t="s">
        <v>44</v>
      </c>
      <c r="AB3361" s="9">
        <v>20655584</v>
      </c>
      <c r="AC3361" s="9" t="s">
        <v>4143</v>
      </c>
      <c r="AD3361" s="9" t="s">
        <v>225</v>
      </c>
      <c r="AE3361" s="5">
        <f t="shared" si="126"/>
        <v>0</v>
      </c>
      <c r="AF3361" s="5" t="str">
        <f t="shared" si="127"/>
        <v>katA</v>
      </c>
      <c r="AG3361" s="153"/>
      <c r="AH3361" s="153"/>
      <c r="AI3361" t="s">
        <v>229</v>
      </c>
      <c r="AJ3361" t="s">
        <v>17878</v>
      </c>
      <c r="AK3361" s="9" t="str">
        <f>VLOOKUP(Y3361,zdroj!D:AJ,33,0)</f>
        <v>katA</v>
      </c>
    </row>
    <row r="3362" spans="8:37" x14ac:dyDescent="0.25">
      <c r="H3362" s="8"/>
      <c r="I3362" s="8"/>
      <c r="N3362" s="23"/>
      <c r="O3362" s="24"/>
      <c r="P3362" s="19"/>
      <c r="Q3362" s="19"/>
      <c r="R3362" s="19"/>
      <c r="U3362" s="27"/>
      <c r="Y3362" s="9" t="s">
        <v>534</v>
      </c>
      <c r="Z3362" s="9" t="s">
        <v>462</v>
      </c>
      <c r="AA3362" s="9" t="s">
        <v>44</v>
      </c>
      <c r="AB3362" s="9">
        <v>20655606</v>
      </c>
      <c r="AC3362" s="9" t="s">
        <v>4144</v>
      </c>
      <c r="AD3362" s="9" t="s">
        <v>225</v>
      </c>
      <c r="AE3362" s="5">
        <f t="shared" si="126"/>
        <v>0</v>
      </c>
      <c r="AF3362" s="5" t="str">
        <f t="shared" si="127"/>
        <v>katA</v>
      </c>
      <c r="AG3362" s="153"/>
      <c r="AH3362" s="153"/>
      <c r="AI3362" t="s">
        <v>195</v>
      </c>
      <c r="AJ3362" t="s">
        <v>340</v>
      </c>
      <c r="AK3362" s="9" t="str">
        <f>VLOOKUP(Y3362,zdroj!D:AJ,33,0)</f>
        <v>katA</v>
      </c>
    </row>
    <row r="3363" spans="8:37" x14ac:dyDescent="0.25">
      <c r="H3363" s="8"/>
      <c r="I3363" s="8"/>
      <c r="N3363" s="23"/>
      <c r="O3363" s="24"/>
      <c r="P3363" s="19"/>
      <c r="Q3363" s="19"/>
      <c r="R3363" s="19"/>
      <c r="U3363" s="27"/>
      <c r="Y3363" s="9" t="s">
        <v>534</v>
      </c>
      <c r="Z3363" s="9" t="s">
        <v>462</v>
      </c>
      <c r="AA3363" s="9" t="s">
        <v>44</v>
      </c>
      <c r="AB3363" s="9">
        <v>20655398</v>
      </c>
      <c r="AC3363" s="9" t="s">
        <v>4145</v>
      </c>
      <c r="AD3363" s="9" t="s">
        <v>225</v>
      </c>
      <c r="AE3363" s="5">
        <f t="shared" si="126"/>
        <v>0</v>
      </c>
      <c r="AF3363" s="5" t="str">
        <f t="shared" si="127"/>
        <v>katA</v>
      </c>
      <c r="AG3363" s="153"/>
      <c r="AH3363" s="153"/>
      <c r="AI3363" t="s">
        <v>236</v>
      </c>
      <c r="AJ3363" t="s">
        <v>17878</v>
      </c>
      <c r="AK3363" s="9" t="str">
        <f>VLOOKUP(Y3363,zdroj!D:AJ,33,0)</f>
        <v>katA</v>
      </c>
    </row>
    <row r="3364" spans="8:37" x14ac:dyDescent="0.25">
      <c r="H3364" s="8"/>
      <c r="I3364" s="8"/>
      <c r="N3364" s="23"/>
      <c r="O3364" s="24"/>
      <c r="P3364" s="19"/>
      <c r="Q3364" s="19"/>
      <c r="R3364" s="19"/>
      <c r="U3364" s="27"/>
      <c r="Y3364" s="9" t="s">
        <v>534</v>
      </c>
      <c r="Z3364" s="9" t="s">
        <v>462</v>
      </c>
      <c r="AA3364" s="9" t="s">
        <v>44</v>
      </c>
      <c r="AB3364" s="9">
        <v>20655401</v>
      </c>
      <c r="AC3364" s="9" t="s">
        <v>4146</v>
      </c>
      <c r="AD3364" s="9" t="s">
        <v>225</v>
      </c>
      <c r="AE3364" s="5">
        <f t="shared" si="126"/>
        <v>0</v>
      </c>
      <c r="AF3364" s="5" t="str">
        <f t="shared" si="127"/>
        <v>katA</v>
      </c>
      <c r="AG3364" s="153"/>
      <c r="AH3364" s="153"/>
      <c r="AI3364" t="s">
        <v>195</v>
      </c>
      <c r="AJ3364" t="s">
        <v>340</v>
      </c>
      <c r="AK3364" s="9" t="str">
        <f>VLOOKUP(Y3364,zdroj!D:AJ,33,0)</f>
        <v>katA</v>
      </c>
    </row>
    <row r="3365" spans="8:37" x14ac:dyDescent="0.25">
      <c r="H3365" s="8"/>
      <c r="I3365" s="8"/>
      <c r="N3365" s="23"/>
      <c r="O3365" s="24"/>
      <c r="P3365" s="19"/>
      <c r="Q3365" s="19"/>
      <c r="R3365" s="19"/>
      <c r="U3365" s="27"/>
      <c r="Y3365" s="9" t="s">
        <v>534</v>
      </c>
      <c r="Z3365" s="9" t="s">
        <v>462</v>
      </c>
      <c r="AA3365" s="9" t="s">
        <v>44</v>
      </c>
      <c r="AB3365" s="9">
        <v>81074697</v>
      </c>
      <c r="AC3365" s="9" t="s">
        <v>4147</v>
      </c>
      <c r="AD3365" s="9" t="s">
        <v>225</v>
      </c>
      <c r="AE3365" s="5">
        <f t="shared" si="126"/>
        <v>0</v>
      </c>
      <c r="AF3365" s="5" t="str">
        <f t="shared" si="127"/>
        <v>katA</v>
      </c>
      <c r="AG3365" s="153"/>
      <c r="AH3365" s="153"/>
      <c r="AI3365" t="s">
        <v>201</v>
      </c>
      <c r="AJ3365" t="s">
        <v>17878</v>
      </c>
      <c r="AK3365" s="9" t="str">
        <f>VLOOKUP(Y3365,zdroj!D:AJ,33,0)</f>
        <v>katA</v>
      </c>
    </row>
    <row r="3366" spans="8:37" x14ac:dyDescent="0.25">
      <c r="H3366" s="8"/>
      <c r="I3366" s="8"/>
      <c r="N3366" s="23"/>
      <c r="O3366" s="24"/>
      <c r="P3366" s="19"/>
      <c r="Q3366" s="19"/>
      <c r="R3366" s="19"/>
      <c r="U3366" s="27"/>
      <c r="Y3366" s="9" t="s">
        <v>534</v>
      </c>
      <c r="Z3366" s="9" t="s">
        <v>462</v>
      </c>
      <c r="AA3366" s="9" t="s">
        <v>44</v>
      </c>
      <c r="AB3366" s="9">
        <v>20654928</v>
      </c>
      <c r="AC3366" s="9" t="s">
        <v>4148</v>
      </c>
      <c r="AD3366" s="9" t="s">
        <v>225</v>
      </c>
      <c r="AE3366" s="5">
        <f t="shared" si="126"/>
        <v>0</v>
      </c>
      <c r="AF3366" s="5" t="str">
        <f t="shared" si="127"/>
        <v>katA</v>
      </c>
      <c r="AG3366" s="153"/>
      <c r="AH3366" s="153"/>
      <c r="AI3366" t="s">
        <v>201</v>
      </c>
      <c r="AJ3366" t="s">
        <v>17878</v>
      </c>
      <c r="AK3366" s="9" t="str">
        <f>VLOOKUP(Y3366,zdroj!D:AJ,33,0)</f>
        <v>katA</v>
      </c>
    </row>
    <row r="3367" spans="8:37" x14ac:dyDescent="0.25">
      <c r="H3367" s="8"/>
      <c r="I3367" s="8"/>
      <c r="N3367" s="23"/>
      <c r="O3367" s="24"/>
      <c r="P3367" s="19"/>
      <c r="Q3367" s="19"/>
      <c r="R3367" s="19"/>
      <c r="U3367" s="27"/>
      <c r="Y3367" s="9" t="s">
        <v>534</v>
      </c>
      <c r="Z3367" s="9" t="s">
        <v>462</v>
      </c>
      <c r="AA3367" s="9" t="s">
        <v>44</v>
      </c>
      <c r="AB3367" s="9">
        <v>20654936</v>
      </c>
      <c r="AC3367" s="9" t="s">
        <v>4149</v>
      </c>
      <c r="AD3367" s="9" t="s">
        <v>225</v>
      </c>
      <c r="AE3367" s="5">
        <f t="shared" si="126"/>
        <v>0</v>
      </c>
      <c r="AF3367" s="5" t="str">
        <f t="shared" si="127"/>
        <v>katA</v>
      </c>
      <c r="AG3367" s="153"/>
      <c r="AH3367" s="153"/>
      <c r="AI3367" t="s">
        <v>201</v>
      </c>
      <c r="AJ3367" t="s">
        <v>17878</v>
      </c>
      <c r="AK3367" s="9" t="str">
        <f>VLOOKUP(Y3367,zdroj!D:AJ,33,0)</f>
        <v>katA</v>
      </c>
    </row>
    <row r="3368" spans="8:37" x14ac:dyDescent="0.25">
      <c r="H3368" s="8"/>
      <c r="I3368" s="8"/>
      <c r="N3368" s="23"/>
      <c r="O3368" s="24"/>
      <c r="P3368" s="19"/>
      <c r="Q3368" s="19"/>
      <c r="R3368" s="19"/>
      <c r="U3368" s="27"/>
      <c r="Y3368" s="9" t="s">
        <v>534</v>
      </c>
      <c r="Z3368" s="9" t="s">
        <v>462</v>
      </c>
      <c r="AA3368" s="9" t="s">
        <v>44</v>
      </c>
      <c r="AB3368" s="9">
        <v>20654944</v>
      </c>
      <c r="AC3368" s="9" t="s">
        <v>4150</v>
      </c>
      <c r="AD3368" s="9" t="s">
        <v>225</v>
      </c>
      <c r="AE3368" s="5">
        <f t="shared" si="126"/>
        <v>0</v>
      </c>
      <c r="AF3368" s="5" t="str">
        <f t="shared" si="127"/>
        <v>katA</v>
      </c>
      <c r="AG3368" s="153"/>
      <c r="AH3368" s="153"/>
      <c r="AI3368" t="s">
        <v>201</v>
      </c>
      <c r="AJ3368" t="s">
        <v>17878</v>
      </c>
      <c r="AK3368" s="9" t="str">
        <f>VLOOKUP(Y3368,zdroj!D:AJ,33,0)</f>
        <v>katA</v>
      </c>
    </row>
    <row r="3369" spans="8:37" x14ac:dyDescent="0.25">
      <c r="H3369" s="8"/>
      <c r="I3369" s="8"/>
      <c r="N3369" s="23"/>
      <c r="O3369" s="24"/>
      <c r="P3369" s="19"/>
      <c r="Q3369" s="19"/>
      <c r="R3369" s="19"/>
      <c r="U3369" s="27"/>
      <c r="Y3369" s="9" t="s">
        <v>534</v>
      </c>
      <c r="Z3369" s="9" t="s">
        <v>462</v>
      </c>
      <c r="AA3369" s="9" t="s">
        <v>44</v>
      </c>
      <c r="AB3369" s="9">
        <v>20654961</v>
      </c>
      <c r="AC3369" s="9" t="s">
        <v>4151</v>
      </c>
      <c r="AD3369" s="9" t="s">
        <v>225</v>
      </c>
      <c r="AE3369" s="5">
        <f t="shared" si="126"/>
        <v>0</v>
      </c>
      <c r="AF3369" s="5" t="str">
        <f t="shared" si="127"/>
        <v>katA</v>
      </c>
      <c r="AG3369" s="153"/>
      <c r="AH3369" s="153"/>
      <c r="AI3369" t="s">
        <v>17879</v>
      </c>
      <c r="AJ3369" t="s">
        <v>17878</v>
      </c>
      <c r="AK3369" s="9" t="str">
        <f>VLOOKUP(Y3369,zdroj!D:AJ,33,0)</f>
        <v>katA</v>
      </c>
    </row>
    <row r="3370" spans="8:37" x14ac:dyDescent="0.25">
      <c r="H3370" s="8"/>
      <c r="I3370" s="8"/>
      <c r="N3370" s="23"/>
      <c r="O3370" s="24"/>
      <c r="P3370" s="19"/>
      <c r="Q3370" s="19"/>
      <c r="R3370" s="19"/>
      <c r="U3370" s="27"/>
      <c r="Y3370" s="9" t="s">
        <v>534</v>
      </c>
      <c r="Z3370" s="9" t="s">
        <v>462</v>
      </c>
      <c r="AA3370" s="9" t="s">
        <v>44</v>
      </c>
      <c r="AB3370" s="9">
        <v>20654979</v>
      </c>
      <c r="AC3370" s="9" t="s">
        <v>4152</v>
      </c>
      <c r="AD3370" s="9" t="s">
        <v>225</v>
      </c>
      <c r="AE3370" s="5">
        <f t="shared" si="126"/>
        <v>0</v>
      </c>
      <c r="AF3370" s="5" t="str">
        <f t="shared" si="127"/>
        <v>katA</v>
      </c>
      <c r="AG3370" s="153"/>
      <c r="AH3370" s="153"/>
      <c r="AI3370" t="s">
        <v>201</v>
      </c>
      <c r="AJ3370" t="s">
        <v>17878</v>
      </c>
      <c r="AK3370" s="9" t="str">
        <f>VLOOKUP(Y3370,zdroj!D:AJ,33,0)</f>
        <v>katA</v>
      </c>
    </row>
    <row r="3371" spans="8:37" x14ac:dyDescent="0.25">
      <c r="H3371" s="8"/>
      <c r="I3371" s="8"/>
      <c r="N3371" s="23"/>
      <c r="O3371" s="24"/>
      <c r="P3371" s="19"/>
      <c r="Q3371" s="19"/>
      <c r="R3371" s="19"/>
      <c r="U3371" s="27"/>
      <c r="Y3371" s="9" t="s">
        <v>534</v>
      </c>
      <c r="Z3371" s="9" t="s">
        <v>462</v>
      </c>
      <c r="AA3371" s="9" t="s">
        <v>44</v>
      </c>
      <c r="AB3371" s="9">
        <v>20654987</v>
      </c>
      <c r="AC3371" s="9" t="s">
        <v>4153</v>
      </c>
      <c r="AD3371" s="9" t="s">
        <v>225</v>
      </c>
      <c r="AE3371" s="5">
        <f t="shared" si="126"/>
        <v>0</v>
      </c>
      <c r="AF3371" s="5" t="str">
        <f t="shared" si="127"/>
        <v>katA</v>
      </c>
      <c r="AG3371" s="153"/>
      <c r="AH3371" s="153"/>
      <c r="AI3371" t="s">
        <v>201</v>
      </c>
      <c r="AJ3371" t="s">
        <v>17878</v>
      </c>
      <c r="AK3371" s="9" t="str">
        <f>VLOOKUP(Y3371,zdroj!D:AJ,33,0)</f>
        <v>katA</v>
      </c>
    </row>
    <row r="3372" spans="8:37" x14ac:dyDescent="0.25">
      <c r="H3372" s="8"/>
      <c r="I3372" s="8"/>
      <c r="N3372" s="23"/>
      <c r="O3372" s="24"/>
      <c r="P3372" s="19"/>
      <c r="Q3372" s="19"/>
      <c r="R3372" s="19"/>
      <c r="U3372" s="27"/>
      <c r="Y3372" s="9" t="s">
        <v>534</v>
      </c>
      <c r="Z3372" s="9" t="s">
        <v>462</v>
      </c>
      <c r="AA3372" s="9" t="s">
        <v>44</v>
      </c>
      <c r="AB3372" s="9">
        <v>27782841</v>
      </c>
      <c r="AC3372" s="9" t="s">
        <v>4154</v>
      </c>
      <c r="AD3372" s="9" t="s">
        <v>225</v>
      </c>
      <c r="AE3372" s="5">
        <f t="shared" si="126"/>
        <v>0</v>
      </c>
      <c r="AF3372" s="5" t="str">
        <f t="shared" si="127"/>
        <v>katA</v>
      </c>
      <c r="AG3372" s="153"/>
      <c r="AH3372" s="153"/>
      <c r="AI3372" t="s">
        <v>201</v>
      </c>
      <c r="AJ3372" t="s">
        <v>17878</v>
      </c>
      <c r="AK3372" s="9" t="str">
        <f>VLOOKUP(Y3372,zdroj!D:AJ,33,0)</f>
        <v>katA</v>
      </c>
    </row>
    <row r="3373" spans="8:37" x14ac:dyDescent="0.25">
      <c r="H3373" s="8"/>
      <c r="I3373" s="8"/>
      <c r="N3373" s="23"/>
      <c r="O3373" s="24"/>
      <c r="P3373" s="19"/>
      <c r="Q3373" s="19"/>
      <c r="R3373" s="19"/>
      <c r="U3373" s="27"/>
      <c r="Y3373" s="9" t="s">
        <v>534</v>
      </c>
      <c r="Z3373" s="9" t="s">
        <v>462</v>
      </c>
      <c r="AA3373" s="9" t="s">
        <v>44</v>
      </c>
      <c r="AB3373" s="9">
        <v>20654995</v>
      </c>
      <c r="AC3373" s="9" t="s">
        <v>4155</v>
      </c>
      <c r="AD3373" s="9" t="s">
        <v>225</v>
      </c>
      <c r="AE3373" s="5">
        <f t="shared" si="126"/>
        <v>0</v>
      </c>
      <c r="AF3373" s="5" t="str">
        <f t="shared" si="127"/>
        <v>katA</v>
      </c>
      <c r="AG3373" s="153"/>
      <c r="AH3373" s="153"/>
      <c r="AI3373" t="s">
        <v>201</v>
      </c>
      <c r="AJ3373" t="s">
        <v>17878</v>
      </c>
      <c r="AK3373" s="9" t="str">
        <f>VLOOKUP(Y3373,zdroj!D:AJ,33,0)</f>
        <v>katA</v>
      </c>
    </row>
    <row r="3374" spans="8:37" x14ac:dyDescent="0.25">
      <c r="H3374" s="8"/>
      <c r="I3374" s="8"/>
      <c r="N3374" s="23"/>
      <c r="O3374" s="24"/>
      <c r="P3374" s="19"/>
      <c r="Q3374" s="19"/>
      <c r="R3374" s="19"/>
      <c r="U3374" s="27"/>
      <c r="Y3374" s="9" t="s">
        <v>534</v>
      </c>
      <c r="Z3374" s="9" t="s">
        <v>462</v>
      </c>
      <c r="AA3374" s="9" t="s">
        <v>44</v>
      </c>
      <c r="AB3374" s="9">
        <v>20655002</v>
      </c>
      <c r="AC3374" s="9" t="s">
        <v>4156</v>
      </c>
      <c r="AD3374" s="9" t="s">
        <v>225</v>
      </c>
      <c r="AE3374" s="5">
        <f t="shared" si="126"/>
        <v>0</v>
      </c>
      <c r="AF3374" s="5" t="str">
        <f t="shared" si="127"/>
        <v>katA</v>
      </c>
      <c r="AG3374" s="153"/>
      <c r="AH3374" s="153"/>
      <c r="AI3374" t="s">
        <v>201</v>
      </c>
      <c r="AJ3374" t="s">
        <v>17878</v>
      </c>
      <c r="AK3374" s="9" t="str">
        <f>VLOOKUP(Y3374,zdroj!D:AJ,33,0)</f>
        <v>katA</v>
      </c>
    </row>
    <row r="3375" spans="8:37" x14ac:dyDescent="0.25">
      <c r="H3375" s="8"/>
      <c r="I3375" s="8"/>
      <c r="N3375" s="23"/>
      <c r="O3375" s="24"/>
      <c r="P3375" s="19"/>
      <c r="Q3375" s="19"/>
      <c r="R3375" s="19"/>
      <c r="U3375" s="27"/>
      <c r="Y3375" s="9" t="s">
        <v>534</v>
      </c>
      <c r="Z3375" s="9" t="s">
        <v>462</v>
      </c>
      <c r="AA3375" s="9" t="s">
        <v>44</v>
      </c>
      <c r="AB3375" s="9">
        <v>20655029</v>
      </c>
      <c r="AC3375" s="9" t="s">
        <v>4157</v>
      </c>
      <c r="AD3375" s="9" t="s">
        <v>225</v>
      </c>
      <c r="AE3375" s="5">
        <f t="shared" si="126"/>
        <v>0</v>
      </c>
      <c r="AF3375" s="5" t="str">
        <f t="shared" si="127"/>
        <v>katA</v>
      </c>
      <c r="AG3375" s="153"/>
      <c r="AH3375" s="153"/>
      <c r="AI3375" t="s">
        <v>201</v>
      </c>
      <c r="AJ3375" t="s">
        <v>17878</v>
      </c>
      <c r="AK3375" s="9" t="str">
        <f>VLOOKUP(Y3375,zdroj!D:AJ,33,0)</f>
        <v>katA</v>
      </c>
    </row>
    <row r="3376" spans="8:37" x14ac:dyDescent="0.25">
      <c r="H3376" s="8"/>
      <c r="I3376" s="8"/>
      <c r="N3376" s="23"/>
      <c r="O3376" s="24"/>
      <c r="P3376" s="19"/>
      <c r="Q3376" s="19"/>
      <c r="R3376" s="19"/>
      <c r="U3376" s="27"/>
      <c r="Y3376" s="9" t="s">
        <v>534</v>
      </c>
      <c r="Z3376" s="9" t="s">
        <v>462</v>
      </c>
      <c r="AA3376" s="9" t="s">
        <v>44</v>
      </c>
      <c r="AB3376" s="9">
        <v>20655045</v>
      </c>
      <c r="AC3376" s="9" t="s">
        <v>4158</v>
      </c>
      <c r="AD3376" s="9" t="s">
        <v>225</v>
      </c>
      <c r="AE3376" s="5">
        <f t="shared" si="126"/>
        <v>0</v>
      </c>
      <c r="AF3376" s="5" t="str">
        <f t="shared" si="127"/>
        <v>katA</v>
      </c>
      <c r="AG3376" s="153"/>
      <c r="AH3376" s="153"/>
      <c r="AI3376" t="s">
        <v>201</v>
      </c>
      <c r="AJ3376" t="s">
        <v>17878</v>
      </c>
      <c r="AK3376" s="9" t="str">
        <f>VLOOKUP(Y3376,zdroj!D:AJ,33,0)</f>
        <v>katA</v>
      </c>
    </row>
    <row r="3377" spans="8:37" x14ac:dyDescent="0.25">
      <c r="H3377" s="8"/>
      <c r="I3377" s="8"/>
      <c r="N3377" s="23"/>
      <c r="O3377" s="24"/>
      <c r="P3377" s="19"/>
      <c r="Q3377" s="19"/>
      <c r="R3377" s="19"/>
      <c r="U3377" s="27"/>
      <c r="Y3377" s="9" t="s">
        <v>534</v>
      </c>
      <c r="Z3377" s="9" t="s">
        <v>462</v>
      </c>
      <c r="AA3377" s="9" t="s">
        <v>44</v>
      </c>
      <c r="AB3377" s="9">
        <v>20655061</v>
      </c>
      <c r="AC3377" s="9" t="s">
        <v>4159</v>
      </c>
      <c r="AD3377" s="9" t="s">
        <v>225</v>
      </c>
      <c r="AE3377" s="5">
        <f t="shared" si="126"/>
        <v>0</v>
      </c>
      <c r="AF3377" s="5" t="str">
        <f t="shared" si="127"/>
        <v>katA</v>
      </c>
      <c r="AG3377" s="153"/>
      <c r="AH3377" s="153"/>
      <c r="AI3377" t="s">
        <v>201</v>
      </c>
      <c r="AJ3377" t="s">
        <v>17878</v>
      </c>
      <c r="AK3377" s="9" t="str">
        <f>VLOOKUP(Y3377,zdroj!D:AJ,33,0)</f>
        <v>katA</v>
      </c>
    </row>
    <row r="3378" spans="8:37" x14ac:dyDescent="0.25">
      <c r="H3378" s="8"/>
      <c r="I3378" s="8"/>
      <c r="N3378" s="23"/>
      <c r="O3378" s="24"/>
      <c r="P3378" s="19"/>
      <c r="Q3378" s="19"/>
      <c r="R3378" s="19"/>
      <c r="U3378" s="27"/>
      <c r="Y3378" s="9" t="s">
        <v>534</v>
      </c>
      <c r="Z3378" s="9" t="s">
        <v>462</v>
      </c>
      <c r="AA3378" s="9" t="s">
        <v>44</v>
      </c>
      <c r="AB3378" s="9">
        <v>20655070</v>
      </c>
      <c r="AC3378" s="9" t="s">
        <v>4160</v>
      </c>
      <c r="AD3378" s="9" t="s">
        <v>225</v>
      </c>
      <c r="AE3378" s="5">
        <f t="shared" si="126"/>
        <v>0</v>
      </c>
      <c r="AF3378" s="5" t="str">
        <f t="shared" si="127"/>
        <v>katA</v>
      </c>
      <c r="AG3378" s="153"/>
      <c r="AH3378" s="153"/>
      <c r="AI3378" t="s">
        <v>201</v>
      </c>
      <c r="AJ3378" t="s">
        <v>17878</v>
      </c>
      <c r="AK3378" s="9" t="str">
        <f>VLOOKUP(Y3378,zdroj!D:AJ,33,0)</f>
        <v>katA</v>
      </c>
    </row>
    <row r="3379" spans="8:37" x14ac:dyDescent="0.25">
      <c r="H3379" s="8"/>
      <c r="I3379" s="8"/>
      <c r="N3379" s="23"/>
      <c r="O3379" s="24"/>
      <c r="P3379" s="19"/>
      <c r="Q3379" s="19"/>
      <c r="R3379" s="19"/>
      <c r="U3379" s="27"/>
      <c r="Y3379" s="9" t="s">
        <v>534</v>
      </c>
      <c r="Z3379" s="9" t="s">
        <v>462</v>
      </c>
      <c r="AA3379" s="9" t="s">
        <v>44</v>
      </c>
      <c r="AB3379" s="9">
        <v>20655088</v>
      </c>
      <c r="AC3379" s="9" t="s">
        <v>4161</v>
      </c>
      <c r="AD3379" s="9" t="s">
        <v>225</v>
      </c>
      <c r="AE3379" s="5">
        <f t="shared" si="126"/>
        <v>0</v>
      </c>
      <c r="AF3379" s="5" t="str">
        <f t="shared" si="127"/>
        <v>katA</v>
      </c>
      <c r="AG3379" s="153"/>
      <c r="AH3379" s="153"/>
      <c r="AI3379" t="s">
        <v>201</v>
      </c>
      <c r="AJ3379" t="s">
        <v>17878</v>
      </c>
      <c r="AK3379" s="9" t="str">
        <f>VLOOKUP(Y3379,zdroj!D:AJ,33,0)</f>
        <v>katA</v>
      </c>
    </row>
    <row r="3380" spans="8:37" x14ac:dyDescent="0.25">
      <c r="H3380" s="8"/>
      <c r="I3380" s="8"/>
      <c r="N3380" s="23"/>
      <c r="O3380" s="24"/>
      <c r="P3380" s="19"/>
      <c r="Q3380" s="19"/>
      <c r="R3380" s="19"/>
      <c r="U3380" s="27"/>
      <c r="Y3380" s="9" t="s">
        <v>534</v>
      </c>
      <c r="Z3380" s="9" t="s">
        <v>462</v>
      </c>
      <c r="AA3380" s="9" t="s">
        <v>44</v>
      </c>
      <c r="AB3380" s="9">
        <v>20655100</v>
      </c>
      <c r="AC3380" s="9" t="s">
        <v>4162</v>
      </c>
      <c r="AD3380" s="9" t="s">
        <v>225</v>
      </c>
      <c r="AE3380" s="5">
        <f t="shared" si="126"/>
        <v>0</v>
      </c>
      <c r="AF3380" s="5" t="str">
        <f t="shared" si="127"/>
        <v>katA</v>
      </c>
      <c r="AG3380" s="153"/>
      <c r="AH3380" s="153"/>
      <c r="AI3380" t="s">
        <v>201</v>
      </c>
      <c r="AJ3380" t="s">
        <v>17878</v>
      </c>
      <c r="AK3380" s="9" t="str">
        <f>VLOOKUP(Y3380,zdroj!D:AJ,33,0)</f>
        <v>katA</v>
      </c>
    </row>
    <row r="3381" spans="8:37" x14ac:dyDescent="0.25">
      <c r="H3381" s="8"/>
      <c r="I3381" s="8"/>
      <c r="N3381" s="23"/>
      <c r="O3381" s="24"/>
      <c r="P3381" s="19"/>
      <c r="Q3381" s="19"/>
      <c r="R3381" s="19"/>
      <c r="U3381" s="27"/>
      <c r="Y3381" s="9" t="s">
        <v>534</v>
      </c>
      <c r="Z3381" s="9" t="s">
        <v>462</v>
      </c>
      <c r="AA3381" s="9" t="s">
        <v>44</v>
      </c>
      <c r="AB3381" s="9">
        <v>20654901</v>
      </c>
      <c r="AC3381" s="9" t="s">
        <v>4163</v>
      </c>
      <c r="AD3381" s="9" t="s">
        <v>225</v>
      </c>
      <c r="AE3381" s="5">
        <f t="shared" si="126"/>
        <v>0</v>
      </c>
      <c r="AF3381" s="5" t="str">
        <f t="shared" si="127"/>
        <v>katA</v>
      </c>
      <c r="AG3381" s="153"/>
      <c r="AH3381" s="153"/>
      <c r="AI3381" t="s">
        <v>201</v>
      </c>
      <c r="AJ3381" t="s">
        <v>17878</v>
      </c>
      <c r="AK3381" s="9" t="str">
        <f>VLOOKUP(Y3381,zdroj!D:AJ,33,0)</f>
        <v>katA</v>
      </c>
    </row>
    <row r="3382" spans="8:37" x14ac:dyDescent="0.25">
      <c r="H3382" s="8"/>
      <c r="I3382" s="8"/>
      <c r="N3382" s="23"/>
      <c r="O3382" s="24"/>
      <c r="P3382" s="19"/>
      <c r="Q3382" s="19"/>
      <c r="R3382" s="19"/>
      <c r="U3382" s="27"/>
      <c r="Y3382" s="9" t="s">
        <v>534</v>
      </c>
      <c r="Z3382" s="9" t="s">
        <v>462</v>
      </c>
      <c r="AA3382" s="9" t="s">
        <v>44</v>
      </c>
      <c r="AB3382" s="9">
        <v>27828131</v>
      </c>
      <c r="AC3382" s="9" t="s">
        <v>4164</v>
      </c>
      <c r="AD3382" s="9" t="s">
        <v>225</v>
      </c>
      <c r="AE3382" s="5">
        <f t="shared" si="126"/>
        <v>0</v>
      </c>
      <c r="AF3382" s="5" t="str">
        <f t="shared" si="127"/>
        <v>katA</v>
      </c>
      <c r="AG3382" s="153"/>
      <c r="AH3382" s="153"/>
      <c r="AI3382" t="s">
        <v>201</v>
      </c>
      <c r="AJ3382" t="s">
        <v>17878</v>
      </c>
      <c r="AK3382" s="9" t="str">
        <f>VLOOKUP(Y3382,zdroj!D:AJ,33,0)</f>
        <v>katA</v>
      </c>
    </row>
    <row r="3383" spans="8:37" x14ac:dyDescent="0.25">
      <c r="H3383" s="8"/>
      <c r="I3383" s="8"/>
      <c r="N3383" s="23"/>
      <c r="O3383" s="24"/>
      <c r="P3383" s="19"/>
      <c r="Q3383" s="19"/>
      <c r="R3383" s="19"/>
      <c r="U3383" s="27"/>
      <c r="Y3383" s="9" t="s">
        <v>534</v>
      </c>
      <c r="Z3383" s="9" t="s">
        <v>462</v>
      </c>
      <c r="AA3383" s="9" t="s">
        <v>44</v>
      </c>
      <c r="AB3383" s="9">
        <v>20655118</v>
      </c>
      <c r="AC3383" s="9" t="s">
        <v>4165</v>
      </c>
      <c r="AD3383" s="9" t="s">
        <v>225</v>
      </c>
      <c r="AE3383" s="5">
        <f t="shared" si="126"/>
        <v>0</v>
      </c>
      <c r="AF3383" s="5" t="str">
        <f t="shared" si="127"/>
        <v>katA</v>
      </c>
      <c r="AG3383" s="153"/>
      <c r="AH3383" s="153"/>
      <c r="AI3383" t="s">
        <v>201</v>
      </c>
      <c r="AJ3383" t="s">
        <v>17878</v>
      </c>
      <c r="AK3383" s="9" t="str">
        <f>VLOOKUP(Y3383,zdroj!D:AJ,33,0)</f>
        <v>katA</v>
      </c>
    </row>
    <row r="3384" spans="8:37" x14ac:dyDescent="0.25">
      <c r="H3384" s="8"/>
      <c r="I3384" s="8"/>
      <c r="N3384" s="23"/>
      <c r="O3384" s="24"/>
      <c r="P3384" s="19"/>
      <c r="Q3384" s="19"/>
      <c r="R3384" s="19"/>
      <c r="U3384" s="27"/>
      <c r="Y3384" s="9" t="s">
        <v>534</v>
      </c>
      <c r="Z3384" s="9" t="s">
        <v>462</v>
      </c>
      <c r="AA3384" s="9" t="s">
        <v>44</v>
      </c>
      <c r="AB3384" s="9">
        <v>20655126</v>
      </c>
      <c r="AC3384" s="9" t="s">
        <v>4166</v>
      </c>
      <c r="AD3384" s="9" t="s">
        <v>225</v>
      </c>
      <c r="AE3384" s="5">
        <f t="shared" si="126"/>
        <v>0</v>
      </c>
      <c r="AF3384" s="5" t="str">
        <f t="shared" si="127"/>
        <v>katA</v>
      </c>
      <c r="AG3384" s="153"/>
      <c r="AH3384" s="153"/>
      <c r="AI3384" t="s">
        <v>201</v>
      </c>
      <c r="AJ3384" t="s">
        <v>17878</v>
      </c>
      <c r="AK3384" s="9" t="str">
        <f>VLOOKUP(Y3384,zdroj!D:AJ,33,0)</f>
        <v>katA</v>
      </c>
    </row>
    <row r="3385" spans="8:37" x14ac:dyDescent="0.25">
      <c r="H3385" s="8"/>
      <c r="I3385" s="8"/>
      <c r="N3385" s="23"/>
      <c r="O3385" s="24"/>
      <c r="P3385" s="19"/>
      <c r="Q3385" s="19"/>
      <c r="R3385" s="19"/>
      <c r="U3385" s="27"/>
      <c r="Y3385" s="9" t="s">
        <v>534</v>
      </c>
      <c r="Z3385" s="9" t="s">
        <v>462</v>
      </c>
      <c r="AA3385" s="9" t="s">
        <v>44</v>
      </c>
      <c r="AB3385" s="9">
        <v>20655134</v>
      </c>
      <c r="AC3385" s="9" t="s">
        <v>4167</v>
      </c>
      <c r="AD3385" s="9" t="s">
        <v>225</v>
      </c>
      <c r="AE3385" s="5">
        <f t="shared" si="126"/>
        <v>0</v>
      </c>
      <c r="AF3385" s="5" t="str">
        <f t="shared" si="127"/>
        <v>katA</v>
      </c>
      <c r="AG3385" s="153"/>
      <c r="AH3385" s="153"/>
      <c r="AI3385" t="s">
        <v>201</v>
      </c>
      <c r="AJ3385" t="s">
        <v>17878</v>
      </c>
      <c r="AK3385" s="9" t="str">
        <f>VLOOKUP(Y3385,zdroj!D:AJ,33,0)</f>
        <v>katA</v>
      </c>
    </row>
    <row r="3386" spans="8:37" x14ac:dyDescent="0.25">
      <c r="H3386" s="8"/>
      <c r="I3386" s="8"/>
      <c r="N3386" s="23"/>
      <c r="O3386" s="24"/>
      <c r="P3386" s="19"/>
      <c r="Q3386" s="19"/>
      <c r="R3386" s="19"/>
      <c r="U3386" s="27"/>
      <c r="Y3386" s="9" t="s">
        <v>534</v>
      </c>
      <c r="Z3386" s="9" t="s">
        <v>462</v>
      </c>
      <c r="AA3386" s="9" t="s">
        <v>44</v>
      </c>
      <c r="AB3386" s="9">
        <v>20655142</v>
      </c>
      <c r="AC3386" s="9" t="s">
        <v>4168</v>
      </c>
      <c r="AD3386" s="9" t="s">
        <v>225</v>
      </c>
      <c r="AE3386" s="5">
        <f t="shared" si="126"/>
        <v>0</v>
      </c>
      <c r="AF3386" s="5" t="str">
        <f t="shared" si="127"/>
        <v>katA</v>
      </c>
      <c r="AG3386" s="153"/>
      <c r="AH3386" s="153"/>
      <c r="AI3386" t="s">
        <v>201</v>
      </c>
      <c r="AJ3386" t="s">
        <v>17878</v>
      </c>
      <c r="AK3386" s="9" t="str">
        <f>VLOOKUP(Y3386,zdroj!D:AJ,33,0)</f>
        <v>katA</v>
      </c>
    </row>
    <row r="3387" spans="8:37" x14ac:dyDescent="0.25">
      <c r="H3387" s="8"/>
      <c r="I3387" s="8"/>
      <c r="N3387" s="23"/>
      <c r="O3387" s="24"/>
      <c r="P3387" s="19"/>
      <c r="Q3387" s="19"/>
      <c r="R3387" s="19"/>
      <c r="U3387" s="27"/>
      <c r="Y3387" s="9" t="s">
        <v>534</v>
      </c>
      <c r="Z3387" s="9" t="s">
        <v>462</v>
      </c>
      <c r="AA3387" s="9" t="s">
        <v>44</v>
      </c>
      <c r="AB3387" s="9">
        <v>20654910</v>
      </c>
      <c r="AC3387" s="9" t="s">
        <v>4169</v>
      </c>
      <c r="AD3387" s="9" t="s">
        <v>225</v>
      </c>
      <c r="AE3387" s="5">
        <f t="shared" si="126"/>
        <v>0</v>
      </c>
      <c r="AF3387" s="5" t="str">
        <f t="shared" si="127"/>
        <v>katA</v>
      </c>
      <c r="AG3387" s="153"/>
      <c r="AH3387" s="153"/>
      <c r="AI3387" t="s">
        <v>201</v>
      </c>
      <c r="AJ3387" t="s">
        <v>17878</v>
      </c>
      <c r="AK3387" s="9" t="str">
        <f>VLOOKUP(Y3387,zdroj!D:AJ,33,0)</f>
        <v>katA</v>
      </c>
    </row>
    <row r="3388" spans="8:37" x14ac:dyDescent="0.25">
      <c r="H3388" s="8"/>
      <c r="I3388" s="8"/>
      <c r="N3388" s="23"/>
      <c r="O3388" s="24"/>
      <c r="P3388" s="19"/>
      <c r="Q3388" s="19"/>
      <c r="R3388" s="19"/>
      <c r="U3388" s="27"/>
      <c r="Y3388" s="9" t="s">
        <v>534</v>
      </c>
      <c r="Z3388" s="9" t="s">
        <v>462</v>
      </c>
      <c r="AA3388" s="9" t="s">
        <v>44</v>
      </c>
      <c r="AB3388" s="9">
        <v>20655177</v>
      </c>
      <c r="AC3388" s="9" t="s">
        <v>4170</v>
      </c>
      <c r="AD3388" s="9" t="s">
        <v>225</v>
      </c>
      <c r="AE3388" s="5">
        <f t="shared" si="126"/>
        <v>0</v>
      </c>
      <c r="AF3388" s="5" t="str">
        <f t="shared" si="127"/>
        <v>katA</v>
      </c>
      <c r="AG3388" s="153"/>
      <c r="AH3388" s="153"/>
      <c r="AI3388" t="s">
        <v>201</v>
      </c>
      <c r="AJ3388" t="s">
        <v>17878</v>
      </c>
      <c r="AK3388" s="9" t="str">
        <f>VLOOKUP(Y3388,zdroj!D:AJ,33,0)</f>
        <v>katA</v>
      </c>
    </row>
    <row r="3389" spans="8:37" x14ac:dyDescent="0.25">
      <c r="H3389" s="8"/>
      <c r="I3389" s="8"/>
      <c r="N3389" s="23"/>
      <c r="O3389" s="24"/>
      <c r="P3389" s="19"/>
      <c r="Q3389" s="19"/>
      <c r="R3389" s="19"/>
      <c r="U3389" s="27"/>
      <c r="Y3389" s="9" t="s">
        <v>534</v>
      </c>
      <c r="Z3389" s="9" t="s">
        <v>462</v>
      </c>
      <c r="AA3389" s="9" t="s">
        <v>44</v>
      </c>
      <c r="AB3389" s="9">
        <v>20655185</v>
      </c>
      <c r="AC3389" s="9" t="s">
        <v>4171</v>
      </c>
      <c r="AD3389" s="9" t="s">
        <v>225</v>
      </c>
      <c r="AE3389" s="5">
        <f t="shared" si="126"/>
        <v>0</v>
      </c>
      <c r="AF3389" s="5" t="str">
        <f t="shared" si="127"/>
        <v>katA</v>
      </c>
      <c r="AG3389" s="153"/>
      <c r="AH3389" s="153"/>
      <c r="AI3389" t="s">
        <v>201</v>
      </c>
      <c r="AJ3389" t="s">
        <v>17878</v>
      </c>
      <c r="AK3389" s="9" t="str">
        <f>VLOOKUP(Y3389,zdroj!D:AJ,33,0)</f>
        <v>katA</v>
      </c>
    </row>
    <row r="3390" spans="8:37" x14ac:dyDescent="0.25">
      <c r="H3390" s="8"/>
      <c r="I3390" s="8"/>
      <c r="N3390" s="23"/>
      <c r="O3390" s="24"/>
      <c r="P3390" s="19"/>
      <c r="Q3390" s="19"/>
      <c r="R3390" s="19"/>
      <c r="U3390" s="27"/>
      <c r="Y3390" s="9" t="s">
        <v>534</v>
      </c>
      <c r="Z3390" s="9" t="s">
        <v>462</v>
      </c>
      <c r="AA3390" s="9" t="s">
        <v>44</v>
      </c>
      <c r="AB3390" s="9">
        <v>20655193</v>
      </c>
      <c r="AC3390" s="9" t="s">
        <v>4172</v>
      </c>
      <c r="AD3390" s="9" t="s">
        <v>225</v>
      </c>
      <c r="AE3390" s="5">
        <f t="shared" si="126"/>
        <v>0</v>
      </c>
      <c r="AF3390" s="5" t="str">
        <f t="shared" si="127"/>
        <v>katA</v>
      </c>
      <c r="AG3390" s="153"/>
      <c r="AH3390" s="153"/>
      <c r="AI3390" t="s">
        <v>201</v>
      </c>
      <c r="AJ3390" t="s">
        <v>17878</v>
      </c>
      <c r="AK3390" s="9" t="str">
        <f>VLOOKUP(Y3390,zdroj!D:AJ,33,0)</f>
        <v>katA</v>
      </c>
    </row>
    <row r="3391" spans="8:37" x14ac:dyDescent="0.25">
      <c r="H3391" s="8"/>
      <c r="I3391" s="8"/>
      <c r="N3391" s="23"/>
      <c r="O3391" s="24"/>
      <c r="P3391" s="19"/>
      <c r="Q3391" s="19"/>
      <c r="R3391" s="19"/>
      <c r="U3391" s="27"/>
      <c r="Y3391" s="9" t="s">
        <v>534</v>
      </c>
      <c r="Z3391" s="9" t="s">
        <v>462</v>
      </c>
      <c r="AA3391" s="9" t="s">
        <v>44</v>
      </c>
      <c r="AB3391" s="9">
        <v>20655207</v>
      </c>
      <c r="AC3391" s="9" t="s">
        <v>4173</v>
      </c>
      <c r="AD3391" s="9" t="s">
        <v>225</v>
      </c>
      <c r="AE3391" s="5">
        <f t="shared" si="126"/>
        <v>0</v>
      </c>
      <c r="AF3391" s="5" t="str">
        <f t="shared" si="127"/>
        <v>katA</v>
      </c>
      <c r="AG3391" s="153"/>
      <c r="AH3391" s="153"/>
      <c r="AI3391" t="s">
        <v>201</v>
      </c>
      <c r="AJ3391" t="s">
        <v>17878</v>
      </c>
      <c r="AK3391" s="9" t="str">
        <f>VLOOKUP(Y3391,zdroj!D:AJ,33,0)</f>
        <v>katA</v>
      </c>
    </row>
    <row r="3392" spans="8:37" x14ac:dyDescent="0.25">
      <c r="H3392" s="8"/>
      <c r="I3392" s="8"/>
      <c r="N3392" s="23"/>
      <c r="O3392" s="24"/>
      <c r="P3392" s="19"/>
      <c r="Q3392" s="19"/>
      <c r="R3392" s="19"/>
      <c r="U3392" s="27"/>
      <c r="Y3392" s="9" t="s">
        <v>534</v>
      </c>
      <c r="Z3392" s="9" t="s">
        <v>462</v>
      </c>
      <c r="AA3392" s="9" t="s">
        <v>44</v>
      </c>
      <c r="AB3392" s="9">
        <v>20655215</v>
      </c>
      <c r="AC3392" s="9" t="s">
        <v>4174</v>
      </c>
      <c r="AD3392" s="9" t="s">
        <v>225</v>
      </c>
      <c r="AE3392" s="5">
        <f t="shared" si="126"/>
        <v>0</v>
      </c>
      <c r="AF3392" s="5" t="str">
        <f t="shared" si="127"/>
        <v>katA</v>
      </c>
      <c r="AG3392" s="153"/>
      <c r="AH3392" s="153"/>
      <c r="AI3392" t="s">
        <v>201</v>
      </c>
      <c r="AJ3392" t="s">
        <v>17878</v>
      </c>
      <c r="AK3392" s="9" t="str">
        <f>VLOOKUP(Y3392,zdroj!D:AJ,33,0)</f>
        <v>katA</v>
      </c>
    </row>
    <row r="3393" spans="8:37" x14ac:dyDescent="0.25">
      <c r="H3393" s="8"/>
      <c r="I3393" s="8"/>
      <c r="N3393" s="23"/>
      <c r="O3393" s="24"/>
      <c r="P3393" s="19"/>
      <c r="Q3393" s="19"/>
      <c r="R3393" s="19"/>
      <c r="U3393" s="27"/>
      <c r="Y3393" s="9" t="s">
        <v>534</v>
      </c>
      <c r="Z3393" s="9" t="s">
        <v>462</v>
      </c>
      <c r="AA3393" s="9" t="s">
        <v>44</v>
      </c>
      <c r="AB3393" s="9">
        <v>20655223</v>
      </c>
      <c r="AC3393" s="9" t="s">
        <v>4175</v>
      </c>
      <c r="AD3393" s="9" t="s">
        <v>225</v>
      </c>
      <c r="AE3393" s="5">
        <f t="shared" si="126"/>
        <v>0</v>
      </c>
      <c r="AF3393" s="5" t="str">
        <f t="shared" si="127"/>
        <v>katA</v>
      </c>
      <c r="AG3393" s="153"/>
      <c r="AH3393" s="153"/>
      <c r="AI3393" t="s">
        <v>201</v>
      </c>
      <c r="AJ3393" t="s">
        <v>17878</v>
      </c>
      <c r="AK3393" s="9" t="str">
        <f>VLOOKUP(Y3393,zdroj!D:AJ,33,0)</f>
        <v>katA</v>
      </c>
    </row>
    <row r="3394" spans="8:37" x14ac:dyDescent="0.25">
      <c r="H3394" s="8"/>
      <c r="I3394" s="8"/>
      <c r="N3394" s="23"/>
      <c r="O3394" s="24"/>
      <c r="P3394" s="19"/>
      <c r="Q3394" s="19"/>
      <c r="R3394" s="19"/>
      <c r="U3394" s="27"/>
      <c r="Y3394" s="9" t="s">
        <v>534</v>
      </c>
      <c r="Z3394" s="9" t="s">
        <v>462</v>
      </c>
      <c r="AA3394" s="9" t="s">
        <v>44</v>
      </c>
      <c r="AB3394" s="9">
        <v>20655231</v>
      </c>
      <c r="AC3394" s="9" t="s">
        <v>4176</v>
      </c>
      <c r="AD3394" s="9" t="s">
        <v>225</v>
      </c>
      <c r="AE3394" s="5">
        <f t="shared" si="126"/>
        <v>0</v>
      </c>
      <c r="AF3394" s="5" t="str">
        <f t="shared" si="127"/>
        <v>katA</v>
      </c>
      <c r="AG3394" s="153"/>
      <c r="AH3394" s="153"/>
      <c r="AI3394" t="s">
        <v>201</v>
      </c>
      <c r="AJ3394" t="s">
        <v>17878</v>
      </c>
      <c r="AK3394" s="9" t="str">
        <f>VLOOKUP(Y3394,zdroj!D:AJ,33,0)</f>
        <v>katA</v>
      </c>
    </row>
    <row r="3395" spans="8:37" x14ac:dyDescent="0.25">
      <c r="H3395" s="8"/>
      <c r="I3395" s="8"/>
      <c r="N3395" s="23"/>
      <c r="O3395" s="24"/>
      <c r="P3395" s="19"/>
      <c r="Q3395" s="19"/>
      <c r="R3395" s="19"/>
      <c r="U3395" s="27"/>
      <c r="Y3395" s="9" t="s">
        <v>534</v>
      </c>
      <c r="Z3395" s="9" t="s">
        <v>462</v>
      </c>
      <c r="AA3395" s="9" t="s">
        <v>44</v>
      </c>
      <c r="AB3395" s="9">
        <v>20655240</v>
      </c>
      <c r="AC3395" s="9" t="s">
        <v>4177</v>
      </c>
      <c r="AD3395" s="9" t="s">
        <v>225</v>
      </c>
      <c r="AE3395" s="5">
        <f t="shared" si="126"/>
        <v>0</v>
      </c>
      <c r="AF3395" s="5" t="str">
        <f t="shared" si="127"/>
        <v>katA</v>
      </c>
      <c r="AG3395" s="153"/>
      <c r="AH3395" s="153"/>
      <c r="AI3395" t="s">
        <v>201</v>
      </c>
      <c r="AJ3395" t="s">
        <v>17878</v>
      </c>
      <c r="AK3395" s="9" t="str">
        <f>VLOOKUP(Y3395,zdroj!D:AJ,33,0)</f>
        <v>katA</v>
      </c>
    </row>
    <row r="3396" spans="8:37" x14ac:dyDescent="0.25">
      <c r="H3396" s="8"/>
      <c r="I3396" s="8"/>
      <c r="N3396" s="23"/>
      <c r="O3396" s="24"/>
      <c r="P3396" s="19"/>
      <c r="Q3396" s="19"/>
      <c r="R3396" s="19"/>
      <c r="U3396" s="27"/>
      <c r="Y3396" s="9" t="s">
        <v>534</v>
      </c>
      <c r="Z3396" s="9" t="s">
        <v>462</v>
      </c>
      <c r="AA3396" s="9" t="s">
        <v>44</v>
      </c>
      <c r="AB3396" s="9">
        <v>20655258</v>
      </c>
      <c r="AC3396" s="9" t="s">
        <v>4178</v>
      </c>
      <c r="AD3396" s="9" t="s">
        <v>225</v>
      </c>
      <c r="AE3396" s="5">
        <f t="shared" si="126"/>
        <v>0</v>
      </c>
      <c r="AF3396" s="5" t="str">
        <f t="shared" si="127"/>
        <v>katA</v>
      </c>
      <c r="AG3396" s="153"/>
      <c r="AH3396" s="153"/>
      <c r="AI3396" t="s">
        <v>201</v>
      </c>
      <c r="AJ3396" t="s">
        <v>17878</v>
      </c>
      <c r="AK3396" s="9" t="str">
        <f>VLOOKUP(Y3396,zdroj!D:AJ,33,0)</f>
        <v>katA</v>
      </c>
    </row>
    <row r="3397" spans="8:37" x14ac:dyDescent="0.25">
      <c r="H3397" s="8"/>
      <c r="I3397" s="8"/>
      <c r="N3397" s="23"/>
      <c r="O3397" s="24"/>
      <c r="P3397" s="19"/>
      <c r="Q3397" s="19"/>
      <c r="R3397" s="19"/>
      <c r="U3397" s="27"/>
      <c r="Y3397" s="9" t="s">
        <v>534</v>
      </c>
      <c r="Z3397" s="9" t="s">
        <v>462</v>
      </c>
      <c r="AA3397" s="9" t="s">
        <v>44</v>
      </c>
      <c r="AB3397" s="9">
        <v>20655266</v>
      </c>
      <c r="AC3397" s="9" t="s">
        <v>4179</v>
      </c>
      <c r="AD3397" s="9" t="s">
        <v>225</v>
      </c>
      <c r="AE3397" s="5">
        <f t="shared" si="126"/>
        <v>0</v>
      </c>
      <c r="AF3397" s="5" t="str">
        <f t="shared" si="127"/>
        <v>katA</v>
      </c>
      <c r="AG3397" s="153"/>
      <c r="AH3397" s="153"/>
      <c r="AI3397" t="s">
        <v>229</v>
      </c>
      <c r="AJ3397" t="s">
        <v>17878</v>
      </c>
      <c r="AK3397" s="9" t="str">
        <f>VLOOKUP(Y3397,zdroj!D:AJ,33,0)</f>
        <v>katA</v>
      </c>
    </row>
    <row r="3398" spans="8:37" x14ac:dyDescent="0.25">
      <c r="H3398" s="8"/>
      <c r="I3398" s="8"/>
      <c r="N3398" s="23"/>
      <c r="O3398" s="24"/>
      <c r="P3398" s="19"/>
      <c r="Q3398" s="19"/>
      <c r="R3398" s="19"/>
      <c r="U3398" s="27"/>
      <c r="Y3398" s="9" t="s">
        <v>534</v>
      </c>
      <c r="Z3398" s="9" t="s">
        <v>462</v>
      </c>
      <c r="AA3398" s="9" t="s">
        <v>44</v>
      </c>
      <c r="AB3398" s="9">
        <v>20655274</v>
      </c>
      <c r="AC3398" s="9" t="s">
        <v>4180</v>
      </c>
      <c r="AD3398" s="9" t="s">
        <v>225</v>
      </c>
      <c r="AE3398" s="5">
        <f t="shared" si="126"/>
        <v>0</v>
      </c>
      <c r="AF3398" s="5" t="str">
        <f t="shared" si="127"/>
        <v>katA</v>
      </c>
      <c r="AG3398" s="153"/>
      <c r="AH3398" s="153"/>
      <c r="AI3398" t="s">
        <v>201</v>
      </c>
      <c r="AJ3398" t="s">
        <v>17878</v>
      </c>
      <c r="AK3398" s="9" t="str">
        <f>VLOOKUP(Y3398,zdroj!D:AJ,33,0)</f>
        <v>katA</v>
      </c>
    </row>
    <row r="3399" spans="8:37" x14ac:dyDescent="0.25">
      <c r="H3399" s="8"/>
      <c r="I3399" s="8"/>
      <c r="N3399" s="23"/>
      <c r="O3399" s="24"/>
      <c r="P3399" s="19"/>
      <c r="Q3399" s="19"/>
      <c r="R3399" s="19"/>
      <c r="U3399" s="27"/>
      <c r="Y3399" s="9" t="s">
        <v>534</v>
      </c>
      <c r="Z3399" s="9" t="s">
        <v>462</v>
      </c>
      <c r="AA3399" s="9" t="s">
        <v>44</v>
      </c>
      <c r="AB3399" s="9">
        <v>20655282</v>
      </c>
      <c r="AC3399" s="9" t="s">
        <v>4181</v>
      </c>
      <c r="AD3399" s="9" t="s">
        <v>225</v>
      </c>
      <c r="AE3399" s="5">
        <f t="shared" si="126"/>
        <v>0</v>
      </c>
      <c r="AF3399" s="5" t="str">
        <f t="shared" si="127"/>
        <v>katA</v>
      </c>
      <c r="AG3399" s="153"/>
      <c r="AH3399" s="153"/>
      <c r="AI3399" t="s">
        <v>201</v>
      </c>
      <c r="AJ3399" t="s">
        <v>17878</v>
      </c>
      <c r="AK3399" s="9" t="str">
        <f>VLOOKUP(Y3399,zdroj!D:AJ,33,0)</f>
        <v>katA</v>
      </c>
    </row>
    <row r="3400" spans="8:37" x14ac:dyDescent="0.25">
      <c r="H3400" s="8"/>
      <c r="I3400" s="8"/>
      <c r="N3400" s="23"/>
      <c r="O3400" s="24"/>
      <c r="P3400" s="19"/>
      <c r="Q3400" s="19"/>
      <c r="R3400" s="19"/>
      <c r="U3400" s="27"/>
      <c r="Y3400" s="9" t="s">
        <v>534</v>
      </c>
      <c r="Z3400" s="9" t="s">
        <v>462</v>
      </c>
      <c r="AA3400" s="9" t="s">
        <v>44</v>
      </c>
      <c r="AB3400" s="9">
        <v>20655291</v>
      </c>
      <c r="AC3400" s="9" t="s">
        <v>4182</v>
      </c>
      <c r="AD3400" s="9" t="s">
        <v>225</v>
      </c>
      <c r="AE3400" s="5">
        <f t="shared" si="126"/>
        <v>0</v>
      </c>
      <c r="AF3400" s="5" t="str">
        <f t="shared" si="127"/>
        <v>katA</v>
      </c>
      <c r="AG3400" s="153"/>
      <c r="AH3400" s="153"/>
      <c r="AI3400" t="s">
        <v>201</v>
      </c>
      <c r="AJ3400" t="s">
        <v>17878</v>
      </c>
      <c r="AK3400" s="9" t="str">
        <f>VLOOKUP(Y3400,zdroj!D:AJ,33,0)</f>
        <v>katA</v>
      </c>
    </row>
    <row r="3401" spans="8:37" x14ac:dyDescent="0.25">
      <c r="H3401" s="8"/>
      <c r="I3401" s="8"/>
      <c r="N3401" s="23"/>
      <c r="O3401" s="24"/>
      <c r="P3401" s="19"/>
      <c r="Q3401" s="19"/>
      <c r="R3401" s="19"/>
      <c r="U3401" s="27"/>
      <c r="Y3401" s="9" t="s">
        <v>534</v>
      </c>
      <c r="Z3401" s="9" t="s">
        <v>462</v>
      </c>
      <c r="AA3401" s="9" t="s">
        <v>44</v>
      </c>
      <c r="AB3401" s="9">
        <v>20655304</v>
      </c>
      <c r="AC3401" s="9" t="s">
        <v>4183</v>
      </c>
      <c r="AD3401" s="9" t="s">
        <v>225</v>
      </c>
      <c r="AE3401" s="5">
        <f t="shared" si="126"/>
        <v>0</v>
      </c>
      <c r="AF3401" s="5" t="str">
        <f t="shared" si="127"/>
        <v>katA</v>
      </c>
      <c r="AG3401" s="153"/>
      <c r="AH3401" s="153"/>
      <c r="AI3401" t="s">
        <v>17880</v>
      </c>
      <c r="AJ3401" t="s">
        <v>17878</v>
      </c>
      <c r="AK3401" s="9" t="str">
        <f>VLOOKUP(Y3401,zdroj!D:AJ,33,0)</f>
        <v>katA</v>
      </c>
    </row>
    <row r="3402" spans="8:37" x14ac:dyDescent="0.25">
      <c r="H3402" s="8"/>
      <c r="I3402" s="8"/>
      <c r="N3402" s="23"/>
      <c r="O3402" s="24"/>
      <c r="P3402" s="19"/>
      <c r="Q3402" s="19"/>
      <c r="R3402" s="19"/>
      <c r="U3402" s="27"/>
      <c r="Y3402" s="9" t="s">
        <v>534</v>
      </c>
      <c r="Z3402" s="9" t="s">
        <v>462</v>
      </c>
      <c r="AA3402" s="9" t="s">
        <v>44</v>
      </c>
      <c r="AB3402" s="9">
        <v>20655312</v>
      </c>
      <c r="AC3402" s="9" t="s">
        <v>4184</v>
      </c>
      <c r="AD3402" s="9" t="s">
        <v>225</v>
      </c>
      <c r="AE3402" s="5">
        <f t="shared" ref="AE3402:AE3465" si="128">VLOOKUP(Y3402,K:T,10,0)</f>
        <v>0</v>
      </c>
      <c r="AF3402" s="5" t="str">
        <f t="shared" ref="AF3402:AF3465" si="129">IF(AE3402="A",IF(AD3402="katA","katB",AD3402),AD3402)</f>
        <v>katA</v>
      </c>
      <c r="AG3402" s="153"/>
      <c r="AH3402" s="153"/>
      <c r="AI3402" t="s">
        <v>201</v>
      </c>
      <c r="AJ3402" t="s">
        <v>17878</v>
      </c>
      <c r="AK3402" s="9" t="str">
        <f>VLOOKUP(Y3402,zdroj!D:AJ,33,0)</f>
        <v>katA</v>
      </c>
    </row>
    <row r="3403" spans="8:37" x14ac:dyDescent="0.25">
      <c r="H3403" s="8"/>
      <c r="I3403" s="8"/>
      <c r="N3403" s="23"/>
      <c r="O3403" s="24"/>
      <c r="P3403" s="19"/>
      <c r="Q3403" s="19"/>
      <c r="R3403" s="19"/>
      <c r="U3403" s="27"/>
      <c r="Y3403" s="9" t="s">
        <v>534</v>
      </c>
      <c r="Z3403" s="9" t="s">
        <v>462</v>
      </c>
      <c r="AA3403" s="9" t="s">
        <v>44</v>
      </c>
      <c r="AB3403" s="9">
        <v>20655321</v>
      </c>
      <c r="AC3403" s="9" t="s">
        <v>4185</v>
      </c>
      <c r="AD3403" s="9" t="s">
        <v>225</v>
      </c>
      <c r="AE3403" s="5">
        <f t="shared" si="128"/>
        <v>0</v>
      </c>
      <c r="AF3403" s="5" t="str">
        <f t="shared" si="129"/>
        <v>katA</v>
      </c>
      <c r="AG3403" s="153"/>
      <c r="AH3403" s="153"/>
      <c r="AI3403" t="s">
        <v>201</v>
      </c>
      <c r="AJ3403" t="s">
        <v>17878</v>
      </c>
      <c r="AK3403" s="9" t="str">
        <f>VLOOKUP(Y3403,zdroj!D:AJ,33,0)</f>
        <v>katA</v>
      </c>
    </row>
    <row r="3404" spans="8:37" x14ac:dyDescent="0.25">
      <c r="H3404" s="8"/>
      <c r="I3404" s="8"/>
      <c r="N3404" s="23"/>
      <c r="O3404" s="24"/>
      <c r="P3404" s="19"/>
      <c r="Q3404" s="19"/>
      <c r="R3404" s="19"/>
      <c r="U3404" s="27"/>
      <c r="Y3404" s="9" t="s">
        <v>534</v>
      </c>
      <c r="Z3404" s="9" t="s">
        <v>462</v>
      </c>
      <c r="AA3404" s="9" t="s">
        <v>44</v>
      </c>
      <c r="AB3404" s="9">
        <v>20655339</v>
      </c>
      <c r="AC3404" s="9" t="s">
        <v>4186</v>
      </c>
      <c r="AD3404" s="9" t="s">
        <v>225</v>
      </c>
      <c r="AE3404" s="5">
        <f t="shared" si="128"/>
        <v>0</v>
      </c>
      <c r="AF3404" s="5" t="str">
        <f t="shared" si="129"/>
        <v>katA</v>
      </c>
      <c r="AG3404" s="153"/>
      <c r="AH3404" s="153"/>
      <c r="AI3404" t="s">
        <v>17880</v>
      </c>
      <c r="AJ3404" t="s">
        <v>17878</v>
      </c>
      <c r="AK3404" s="9" t="str">
        <f>VLOOKUP(Y3404,zdroj!D:AJ,33,0)</f>
        <v>katA</v>
      </c>
    </row>
    <row r="3405" spans="8:37" x14ac:dyDescent="0.25">
      <c r="H3405" s="8"/>
      <c r="I3405" s="8"/>
      <c r="N3405" s="23"/>
      <c r="O3405" s="24"/>
      <c r="P3405" s="19"/>
      <c r="Q3405" s="19"/>
      <c r="R3405" s="19"/>
      <c r="U3405" s="27"/>
      <c r="Y3405" s="9" t="s">
        <v>534</v>
      </c>
      <c r="Z3405" s="9" t="s">
        <v>462</v>
      </c>
      <c r="AA3405" s="9" t="s">
        <v>44</v>
      </c>
      <c r="AB3405" s="9">
        <v>72394099</v>
      </c>
      <c r="AC3405" s="9" t="s">
        <v>4187</v>
      </c>
      <c r="AD3405" s="9" t="s">
        <v>225</v>
      </c>
      <c r="AE3405" s="5">
        <f t="shared" si="128"/>
        <v>0</v>
      </c>
      <c r="AF3405" s="5" t="str">
        <f t="shared" si="129"/>
        <v>katA</v>
      </c>
      <c r="AG3405" s="153"/>
      <c r="AH3405" s="153"/>
      <c r="AI3405" t="s">
        <v>236</v>
      </c>
      <c r="AJ3405" t="s">
        <v>17878</v>
      </c>
      <c r="AK3405" s="9" t="str">
        <f>VLOOKUP(Y3405,zdroj!D:AJ,33,0)</f>
        <v>katA</v>
      </c>
    </row>
    <row r="3406" spans="8:37" x14ac:dyDescent="0.25">
      <c r="H3406" s="8"/>
      <c r="I3406" s="8"/>
      <c r="N3406" s="23"/>
      <c r="O3406" s="24"/>
      <c r="P3406" s="19"/>
      <c r="Q3406" s="19"/>
      <c r="R3406" s="19"/>
      <c r="U3406" s="27"/>
      <c r="Y3406" s="9" t="s">
        <v>534</v>
      </c>
      <c r="Z3406" s="9" t="s">
        <v>462</v>
      </c>
      <c r="AA3406" s="9" t="s">
        <v>44</v>
      </c>
      <c r="AB3406" s="9">
        <v>20655347</v>
      </c>
      <c r="AC3406" s="9" t="s">
        <v>4188</v>
      </c>
      <c r="AD3406" s="9" t="s">
        <v>225</v>
      </c>
      <c r="AE3406" s="5">
        <f t="shared" si="128"/>
        <v>0</v>
      </c>
      <c r="AF3406" s="5" t="str">
        <f t="shared" si="129"/>
        <v>katA</v>
      </c>
      <c r="AG3406" s="153"/>
      <c r="AH3406" s="153"/>
      <c r="AI3406" t="s">
        <v>201</v>
      </c>
      <c r="AJ3406" t="s">
        <v>17878</v>
      </c>
      <c r="AK3406" s="9" t="str">
        <f>VLOOKUP(Y3406,zdroj!D:AJ,33,0)</f>
        <v>katA</v>
      </c>
    </row>
    <row r="3407" spans="8:37" x14ac:dyDescent="0.25">
      <c r="H3407" s="8"/>
      <c r="I3407" s="8"/>
      <c r="N3407" s="23"/>
      <c r="O3407" s="24"/>
      <c r="P3407" s="19"/>
      <c r="Q3407" s="19"/>
      <c r="R3407" s="19"/>
      <c r="U3407" s="27"/>
      <c r="Y3407" s="9" t="s">
        <v>534</v>
      </c>
      <c r="Z3407" s="9" t="s">
        <v>462</v>
      </c>
      <c r="AA3407" s="9" t="s">
        <v>44</v>
      </c>
      <c r="AB3407" s="9">
        <v>20655355</v>
      </c>
      <c r="AC3407" s="9" t="s">
        <v>4189</v>
      </c>
      <c r="AD3407" s="9" t="s">
        <v>225</v>
      </c>
      <c r="AE3407" s="5">
        <f t="shared" si="128"/>
        <v>0</v>
      </c>
      <c r="AF3407" s="5" t="str">
        <f t="shared" si="129"/>
        <v>katA</v>
      </c>
      <c r="AG3407" s="153"/>
      <c r="AH3407" s="153"/>
      <c r="AI3407" t="s">
        <v>201</v>
      </c>
      <c r="AJ3407" t="s">
        <v>17878</v>
      </c>
      <c r="AK3407" s="9" t="str">
        <f>VLOOKUP(Y3407,zdroj!D:AJ,33,0)</f>
        <v>katA</v>
      </c>
    </row>
    <row r="3408" spans="8:37" x14ac:dyDescent="0.25">
      <c r="H3408" s="8"/>
      <c r="I3408" s="8"/>
      <c r="N3408" s="23"/>
      <c r="O3408" s="24"/>
      <c r="P3408" s="19"/>
      <c r="Q3408" s="19"/>
      <c r="R3408" s="19"/>
      <c r="U3408" s="27"/>
      <c r="Y3408" s="9" t="s">
        <v>535</v>
      </c>
      <c r="Z3408" s="9" t="s">
        <v>462</v>
      </c>
      <c r="AA3408" s="9" t="s">
        <v>44</v>
      </c>
      <c r="AB3408" s="9">
        <v>30772206</v>
      </c>
      <c r="AC3408" s="9" t="s">
        <v>4190</v>
      </c>
      <c r="AD3408" s="9" t="s">
        <v>225</v>
      </c>
      <c r="AE3408" s="5">
        <f t="shared" si="128"/>
        <v>0</v>
      </c>
      <c r="AF3408" s="5" t="str">
        <f t="shared" si="129"/>
        <v>katA</v>
      </c>
      <c r="AG3408" s="153"/>
      <c r="AH3408" s="153"/>
      <c r="AI3408" t="s">
        <v>195</v>
      </c>
      <c r="AJ3408" t="s">
        <v>340</v>
      </c>
      <c r="AK3408" s="9" t="str">
        <f>VLOOKUP(Y3408,zdroj!D:AJ,33,0)</f>
        <v>katA</v>
      </c>
    </row>
    <row r="3409" spans="8:37" x14ac:dyDescent="0.25">
      <c r="H3409" s="8"/>
      <c r="I3409" s="8"/>
      <c r="N3409" s="23"/>
      <c r="O3409" s="24"/>
      <c r="P3409" s="19"/>
      <c r="Q3409" s="19"/>
      <c r="R3409" s="19"/>
      <c r="U3409" s="27"/>
      <c r="Y3409" s="9" t="s">
        <v>535</v>
      </c>
      <c r="Z3409" s="9" t="s">
        <v>462</v>
      </c>
      <c r="AA3409" s="9" t="s">
        <v>44</v>
      </c>
      <c r="AB3409" s="9">
        <v>27035328</v>
      </c>
      <c r="AC3409" s="9" t="s">
        <v>4191</v>
      </c>
      <c r="AD3409" s="9" t="s">
        <v>225</v>
      </c>
      <c r="AE3409" s="5">
        <f t="shared" si="128"/>
        <v>0</v>
      </c>
      <c r="AF3409" s="5" t="str">
        <f t="shared" si="129"/>
        <v>katA</v>
      </c>
      <c r="AG3409" s="153"/>
      <c r="AH3409" s="153"/>
      <c r="AI3409" t="s">
        <v>195</v>
      </c>
      <c r="AJ3409" t="s">
        <v>340</v>
      </c>
      <c r="AK3409" s="9" t="str">
        <f>VLOOKUP(Y3409,zdroj!D:AJ,33,0)</f>
        <v>katA</v>
      </c>
    </row>
    <row r="3410" spans="8:37" x14ac:dyDescent="0.25">
      <c r="H3410" s="8"/>
      <c r="I3410" s="8"/>
      <c r="N3410" s="23"/>
      <c r="O3410" s="24"/>
      <c r="P3410" s="19"/>
      <c r="Q3410" s="19"/>
      <c r="R3410" s="19"/>
      <c r="U3410" s="27"/>
      <c r="Y3410" s="9" t="s">
        <v>535</v>
      </c>
      <c r="Z3410" s="9" t="s">
        <v>462</v>
      </c>
      <c r="AA3410" s="9" t="s">
        <v>44</v>
      </c>
      <c r="AB3410" s="9">
        <v>20655525</v>
      </c>
      <c r="AC3410" s="9" t="s">
        <v>4192</v>
      </c>
      <c r="AD3410" s="9" t="s">
        <v>225</v>
      </c>
      <c r="AE3410" s="5">
        <f t="shared" si="128"/>
        <v>0</v>
      </c>
      <c r="AF3410" s="5" t="str">
        <f t="shared" si="129"/>
        <v>katA</v>
      </c>
      <c r="AG3410" s="153"/>
      <c r="AH3410" s="153"/>
      <c r="AI3410" t="s">
        <v>195</v>
      </c>
      <c r="AJ3410" t="s">
        <v>340</v>
      </c>
      <c r="AK3410" s="9" t="str">
        <f>VLOOKUP(Y3410,zdroj!D:AJ,33,0)</f>
        <v>katA</v>
      </c>
    </row>
    <row r="3411" spans="8:37" x14ac:dyDescent="0.25">
      <c r="H3411" s="8"/>
      <c r="I3411" s="8"/>
      <c r="N3411" s="23"/>
      <c r="O3411" s="24"/>
      <c r="P3411" s="19"/>
      <c r="Q3411" s="19"/>
      <c r="R3411" s="19"/>
      <c r="U3411" s="27"/>
      <c r="Y3411" s="9" t="s">
        <v>535</v>
      </c>
      <c r="Z3411" s="9" t="s">
        <v>462</v>
      </c>
      <c r="AA3411" s="9" t="s">
        <v>44</v>
      </c>
      <c r="AB3411" s="9">
        <v>25734148</v>
      </c>
      <c r="AC3411" s="9" t="s">
        <v>4193</v>
      </c>
      <c r="AD3411" s="9" t="s">
        <v>225</v>
      </c>
      <c r="AE3411" s="5">
        <f t="shared" si="128"/>
        <v>0</v>
      </c>
      <c r="AF3411" s="5" t="str">
        <f t="shared" si="129"/>
        <v>katA</v>
      </c>
      <c r="AG3411" s="153"/>
      <c r="AH3411" s="153"/>
      <c r="AI3411" t="s">
        <v>195</v>
      </c>
      <c r="AJ3411" t="s">
        <v>340</v>
      </c>
      <c r="AK3411" s="9" t="str">
        <f>VLOOKUP(Y3411,zdroj!D:AJ,33,0)</f>
        <v>katA</v>
      </c>
    </row>
    <row r="3412" spans="8:37" x14ac:dyDescent="0.25">
      <c r="H3412" s="8"/>
      <c r="I3412" s="8"/>
      <c r="N3412" s="23"/>
      <c r="O3412" s="24"/>
      <c r="P3412" s="19"/>
      <c r="Q3412" s="19"/>
      <c r="R3412" s="19"/>
      <c r="U3412" s="27"/>
      <c r="Y3412" s="9" t="s">
        <v>535</v>
      </c>
      <c r="Z3412" s="9" t="s">
        <v>462</v>
      </c>
      <c r="AA3412" s="9" t="s">
        <v>44</v>
      </c>
      <c r="AB3412" s="9">
        <v>24984019</v>
      </c>
      <c r="AC3412" s="9" t="s">
        <v>4194</v>
      </c>
      <c r="AD3412" s="9" t="s">
        <v>225</v>
      </c>
      <c r="AE3412" s="5">
        <f t="shared" si="128"/>
        <v>0</v>
      </c>
      <c r="AF3412" s="5" t="str">
        <f t="shared" si="129"/>
        <v>katA</v>
      </c>
      <c r="AG3412" s="153"/>
      <c r="AH3412" s="153"/>
      <c r="AI3412" t="s">
        <v>195</v>
      </c>
      <c r="AJ3412" t="s">
        <v>340</v>
      </c>
      <c r="AK3412" s="9" t="str">
        <f>VLOOKUP(Y3412,zdroj!D:AJ,33,0)</f>
        <v>katA</v>
      </c>
    </row>
    <row r="3413" spans="8:37" x14ac:dyDescent="0.25">
      <c r="H3413" s="8"/>
      <c r="I3413" s="8"/>
      <c r="N3413" s="23"/>
      <c r="O3413" s="24"/>
      <c r="P3413" s="19"/>
      <c r="Q3413" s="19"/>
      <c r="R3413" s="19"/>
      <c r="U3413" s="27"/>
      <c r="Y3413" s="9" t="s">
        <v>535</v>
      </c>
      <c r="Z3413" s="9" t="s">
        <v>462</v>
      </c>
      <c r="AA3413" s="9" t="s">
        <v>44</v>
      </c>
      <c r="AB3413" s="9">
        <v>24984027</v>
      </c>
      <c r="AC3413" s="9" t="s">
        <v>4195</v>
      </c>
      <c r="AD3413" s="9" t="s">
        <v>225</v>
      </c>
      <c r="AE3413" s="5">
        <f t="shared" si="128"/>
        <v>0</v>
      </c>
      <c r="AF3413" s="5" t="str">
        <f t="shared" si="129"/>
        <v>katA</v>
      </c>
      <c r="AG3413" s="153"/>
      <c r="AH3413" s="153"/>
      <c r="AI3413" t="s">
        <v>195</v>
      </c>
      <c r="AJ3413" t="s">
        <v>340</v>
      </c>
      <c r="AK3413" s="9" t="str">
        <f>VLOOKUP(Y3413,zdroj!D:AJ,33,0)</f>
        <v>katA</v>
      </c>
    </row>
    <row r="3414" spans="8:37" x14ac:dyDescent="0.25">
      <c r="H3414" s="8"/>
      <c r="I3414" s="8"/>
      <c r="N3414" s="23"/>
      <c r="O3414" s="24"/>
      <c r="P3414" s="19"/>
      <c r="Q3414" s="19"/>
      <c r="R3414" s="19"/>
      <c r="U3414" s="27"/>
      <c r="Y3414" s="9" t="s">
        <v>535</v>
      </c>
      <c r="Z3414" s="9" t="s">
        <v>462</v>
      </c>
      <c r="AA3414" s="9" t="s">
        <v>44</v>
      </c>
      <c r="AB3414" s="9">
        <v>20655380</v>
      </c>
      <c r="AC3414" s="9" t="s">
        <v>4196</v>
      </c>
      <c r="AD3414" s="9" t="s">
        <v>225</v>
      </c>
      <c r="AE3414" s="5">
        <f t="shared" si="128"/>
        <v>0</v>
      </c>
      <c r="AF3414" s="5" t="str">
        <f t="shared" si="129"/>
        <v>katA</v>
      </c>
      <c r="AG3414" s="153"/>
      <c r="AH3414" s="153"/>
      <c r="AI3414" t="s">
        <v>195</v>
      </c>
      <c r="AJ3414" t="s">
        <v>340</v>
      </c>
      <c r="AK3414" s="9" t="str">
        <f>VLOOKUP(Y3414,zdroj!D:AJ,33,0)</f>
        <v>katA</v>
      </c>
    </row>
    <row r="3415" spans="8:37" x14ac:dyDescent="0.25">
      <c r="H3415" s="8"/>
      <c r="I3415" s="8"/>
      <c r="N3415" s="23"/>
      <c r="O3415" s="24"/>
      <c r="P3415" s="19"/>
      <c r="Q3415" s="19"/>
      <c r="R3415" s="19"/>
      <c r="U3415" s="27"/>
      <c r="Y3415" s="9" t="s">
        <v>535</v>
      </c>
      <c r="Z3415" s="9" t="s">
        <v>462</v>
      </c>
      <c r="AA3415" s="9" t="s">
        <v>44</v>
      </c>
      <c r="AB3415" s="9">
        <v>82270562</v>
      </c>
      <c r="AC3415" s="9" t="s">
        <v>4197</v>
      </c>
      <c r="AD3415" s="9" t="s">
        <v>225</v>
      </c>
      <c r="AE3415" s="5">
        <f t="shared" si="128"/>
        <v>0</v>
      </c>
      <c r="AF3415" s="5" t="str">
        <f t="shared" si="129"/>
        <v>katA</v>
      </c>
      <c r="AG3415" s="153"/>
      <c r="AH3415" s="153"/>
      <c r="AI3415" t="s">
        <v>195</v>
      </c>
      <c r="AJ3415" t="s">
        <v>340</v>
      </c>
      <c r="AK3415" s="9" t="str">
        <f>VLOOKUP(Y3415,zdroj!D:AJ,33,0)</f>
        <v>katA</v>
      </c>
    </row>
    <row r="3416" spans="8:37" x14ac:dyDescent="0.25">
      <c r="H3416" s="8"/>
      <c r="I3416" s="8"/>
      <c r="N3416" s="23"/>
      <c r="O3416" s="24"/>
      <c r="P3416" s="19"/>
      <c r="Q3416" s="19"/>
      <c r="R3416" s="19"/>
      <c r="U3416" s="27"/>
      <c r="Y3416" s="9" t="s">
        <v>535</v>
      </c>
      <c r="Z3416" s="9" t="s">
        <v>462</v>
      </c>
      <c r="AA3416" s="9" t="s">
        <v>44</v>
      </c>
      <c r="AB3416" s="9">
        <v>25734113</v>
      </c>
      <c r="AC3416" s="9" t="s">
        <v>4198</v>
      </c>
      <c r="AD3416" s="9" t="s">
        <v>225</v>
      </c>
      <c r="AE3416" s="5">
        <f t="shared" si="128"/>
        <v>0</v>
      </c>
      <c r="AF3416" s="5" t="str">
        <f t="shared" si="129"/>
        <v>katA</v>
      </c>
      <c r="AG3416" s="153"/>
      <c r="AH3416" s="153"/>
      <c r="AI3416" t="s">
        <v>195</v>
      </c>
      <c r="AJ3416" t="s">
        <v>340</v>
      </c>
      <c r="AK3416" s="9" t="str">
        <f>VLOOKUP(Y3416,zdroj!D:AJ,33,0)</f>
        <v>katA</v>
      </c>
    </row>
    <row r="3417" spans="8:37" x14ac:dyDescent="0.25">
      <c r="H3417" s="8"/>
      <c r="I3417" s="8"/>
      <c r="N3417" s="23"/>
      <c r="O3417" s="24"/>
      <c r="P3417" s="19"/>
      <c r="Q3417" s="19"/>
      <c r="R3417" s="19"/>
      <c r="U3417" s="27"/>
      <c r="Y3417" s="9" t="s">
        <v>535</v>
      </c>
      <c r="Z3417" s="9" t="s">
        <v>462</v>
      </c>
      <c r="AA3417" s="9" t="s">
        <v>44</v>
      </c>
      <c r="AB3417" s="9">
        <v>25784170</v>
      </c>
      <c r="AC3417" s="9" t="s">
        <v>4199</v>
      </c>
      <c r="AD3417" s="9" t="s">
        <v>225</v>
      </c>
      <c r="AE3417" s="5">
        <f t="shared" si="128"/>
        <v>0</v>
      </c>
      <c r="AF3417" s="5" t="str">
        <f t="shared" si="129"/>
        <v>katA</v>
      </c>
      <c r="AG3417" s="153"/>
      <c r="AH3417" s="153"/>
      <c r="AI3417" t="s">
        <v>17879</v>
      </c>
      <c r="AJ3417" t="s">
        <v>17878</v>
      </c>
      <c r="AK3417" s="9" t="str">
        <f>VLOOKUP(Y3417,zdroj!D:AJ,33,0)</f>
        <v>katA</v>
      </c>
    </row>
    <row r="3418" spans="8:37" x14ac:dyDescent="0.25">
      <c r="H3418" s="8"/>
      <c r="I3418" s="8"/>
      <c r="N3418" s="23"/>
      <c r="O3418" s="24"/>
      <c r="P3418" s="19"/>
      <c r="Q3418" s="19"/>
      <c r="R3418" s="19"/>
      <c r="U3418" s="27"/>
      <c r="Y3418" s="9" t="s">
        <v>535</v>
      </c>
      <c r="Z3418" s="9" t="s">
        <v>462</v>
      </c>
      <c r="AA3418" s="9" t="s">
        <v>44</v>
      </c>
      <c r="AB3418" s="9">
        <v>24984086</v>
      </c>
      <c r="AC3418" s="9" t="s">
        <v>4200</v>
      </c>
      <c r="AD3418" s="9" t="s">
        <v>225</v>
      </c>
      <c r="AE3418" s="5">
        <f t="shared" si="128"/>
        <v>0</v>
      </c>
      <c r="AF3418" s="5" t="str">
        <f t="shared" si="129"/>
        <v>katA</v>
      </c>
      <c r="AG3418" s="153"/>
      <c r="AH3418" s="153"/>
      <c r="AI3418" t="s">
        <v>201</v>
      </c>
      <c r="AJ3418" t="s">
        <v>17878</v>
      </c>
      <c r="AK3418" s="9" t="str">
        <f>VLOOKUP(Y3418,zdroj!D:AJ,33,0)</f>
        <v>katA</v>
      </c>
    </row>
    <row r="3419" spans="8:37" x14ac:dyDescent="0.25">
      <c r="H3419" s="8"/>
      <c r="I3419" s="8"/>
      <c r="N3419" s="23"/>
      <c r="O3419" s="24"/>
      <c r="P3419" s="19"/>
      <c r="Q3419" s="19"/>
      <c r="R3419" s="19"/>
      <c r="U3419" s="27"/>
      <c r="Y3419" s="9" t="s">
        <v>535</v>
      </c>
      <c r="Z3419" s="9" t="s">
        <v>462</v>
      </c>
      <c r="AA3419" s="9" t="s">
        <v>44</v>
      </c>
      <c r="AB3419" s="9">
        <v>25784340</v>
      </c>
      <c r="AC3419" s="9" t="s">
        <v>4201</v>
      </c>
      <c r="AD3419" s="9" t="s">
        <v>225</v>
      </c>
      <c r="AE3419" s="5">
        <f t="shared" si="128"/>
        <v>0</v>
      </c>
      <c r="AF3419" s="5" t="str">
        <f t="shared" si="129"/>
        <v>katA</v>
      </c>
      <c r="AG3419" s="153"/>
      <c r="AH3419" s="153"/>
      <c r="AI3419" t="s">
        <v>201</v>
      </c>
      <c r="AJ3419" t="s">
        <v>17878</v>
      </c>
      <c r="AK3419" s="9" t="str">
        <f>VLOOKUP(Y3419,zdroj!D:AJ,33,0)</f>
        <v>katA</v>
      </c>
    </row>
    <row r="3420" spans="8:37" x14ac:dyDescent="0.25">
      <c r="H3420" s="8"/>
      <c r="I3420" s="8"/>
      <c r="N3420" s="23"/>
      <c r="O3420" s="24"/>
      <c r="P3420" s="19"/>
      <c r="Q3420" s="19"/>
      <c r="R3420" s="19"/>
      <c r="U3420" s="27"/>
      <c r="Y3420" s="9" t="s">
        <v>535</v>
      </c>
      <c r="Z3420" s="9" t="s">
        <v>462</v>
      </c>
      <c r="AA3420" s="9" t="s">
        <v>44</v>
      </c>
      <c r="AB3420" s="9">
        <v>25784358</v>
      </c>
      <c r="AC3420" s="9" t="s">
        <v>4202</v>
      </c>
      <c r="AD3420" s="9" t="s">
        <v>225</v>
      </c>
      <c r="AE3420" s="5">
        <f t="shared" si="128"/>
        <v>0</v>
      </c>
      <c r="AF3420" s="5" t="str">
        <f t="shared" si="129"/>
        <v>katA</v>
      </c>
      <c r="AG3420" s="153"/>
      <c r="AH3420" s="153"/>
      <c r="AI3420" t="s">
        <v>229</v>
      </c>
      <c r="AJ3420" t="s">
        <v>17878</v>
      </c>
      <c r="AK3420" s="9" t="str">
        <f>VLOOKUP(Y3420,zdroj!D:AJ,33,0)</f>
        <v>katA</v>
      </c>
    </row>
    <row r="3421" spans="8:37" x14ac:dyDescent="0.25">
      <c r="H3421" s="8"/>
      <c r="I3421" s="8"/>
      <c r="N3421" s="23"/>
      <c r="O3421" s="24"/>
      <c r="P3421" s="19"/>
      <c r="Q3421" s="19"/>
      <c r="R3421" s="19"/>
      <c r="U3421" s="27"/>
      <c r="Y3421" s="9" t="s">
        <v>535</v>
      </c>
      <c r="Z3421" s="9" t="s">
        <v>462</v>
      </c>
      <c r="AA3421" s="9" t="s">
        <v>44</v>
      </c>
      <c r="AB3421" s="9">
        <v>25784366</v>
      </c>
      <c r="AC3421" s="9" t="s">
        <v>4203</v>
      </c>
      <c r="AD3421" s="9" t="s">
        <v>225</v>
      </c>
      <c r="AE3421" s="5">
        <f t="shared" si="128"/>
        <v>0</v>
      </c>
      <c r="AF3421" s="5" t="str">
        <f t="shared" si="129"/>
        <v>katA</v>
      </c>
      <c r="AG3421" s="153"/>
      <c r="AH3421" s="153"/>
      <c r="AI3421" t="s">
        <v>195</v>
      </c>
      <c r="AJ3421" t="s">
        <v>340</v>
      </c>
      <c r="AK3421" s="9" t="str">
        <f>VLOOKUP(Y3421,zdroj!D:AJ,33,0)</f>
        <v>katA</v>
      </c>
    </row>
    <row r="3422" spans="8:37" x14ac:dyDescent="0.25">
      <c r="H3422" s="8"/>
      <c r="I3422" s="8"/>
      <c r="N3422" s="23"/>
      <c r="O3422" s="24"/>
      <c r="P3422" s="19"/>
      <c r="Q3422" s="19"/>
      <c r="R3422" s="19"/>
      <c r="U3422" s="27"/>
      <c r="Y3422" s="9" t="s">
        <v>535</v>
      </c>
      <c r="Z3422" s="9" t="s">
        <v>462</v>
      </c>
      <c r="AA3422" s="9" t="s">
        <v>44</v>
      </c>
      <c r="AB3422" s="9">
        <v>25784374</v>
      </c>
      <c r="AC3422" s="9" t="s">
        <v>4204</v>
      </c>
      <c r="AD3422" s="9" t="s">
        <v>225</v>
      </c>
      <c r="AE3422" s="5">
        <f t="shared" si="128"/>
        <v>0</v>
      </c>
      <c r="AF3422" s="5" t="str">
        <f t="shared" si="129"/>
        <v>katA</v>
      </c>
      <c r="AG3422" s="153"/>
      <c r="AH3422" s="153"/>
      <c r="AI3422" t="s">
        <v>201</v>
      </c>
      <c r="AJ3422" t="s">
        <v>17878</v>
      </c>
      <c r="AK3422" s="9" t="str">
        <f>VLOOKUP(Y3422,zdroj!D:AJ,33,0)</f>
        <v>katA</v>
      </c>
    </row>
    <row r="3423" spans="8:37" x14ac:dyDescent="0.25">
      <c r="H3423" s="8"/>
      <c r="I3423" s="8"/>
      <c r="N3423" s="23"/>
      <c r="O3423" s="24"/>
      <c r="P3423" s="19"/>
      <c r="Q3423" s="19"/>
      <c r="R3423" s="19"/>
      <c r="U3423" s="27"/>
      <c r="Y3423" s="9" t="s">
        <v>535</v>
      </c>
      <c r="Z3423" s="9" t="s">
        <v>462</v>
      </c>
      <c r="AA3423" s="9" t="s">
        <v>44</v>
      </c>
      <c r="AB3423" s="9">
        <v>26632055</v>
      </c>
      <c r="AC3423" s="9" t="s">
        <v>4205</v>
      </c>
      <c r="AD3423" s="9" t="s">
        <v>225</v>
      </c>
      <c r="AE3423" s="5">
        <f t="shared" si="128"/>
        <v>0</v>
      </c>
      <c r="AF3423" s="5" t="str">
        <f t="shared" si="129"/>
        <v>katA</v>
      </c>
      <c r="AG3423" s="153"/>
      <c r="AH3423" s="153"/>
      <c r="AI3423" t="s">
        <v>201</v>
      </c>
      <c r="AJ3423" t="s">
        <v>17878</v>
      </c>
      <c r="AK3423" s="9" t="str">
        <f>VLOOKUP(Y3423,zdroj!D:AJ,33,0)</f>
        <v>katA</v>
      </c>
    </row>
    <row r="3424" spans="8:37" x14ac:dyDescent="0.25">
      <c r="H3424" s="8"/>
      <c r="I3424" s="8"/>
      <c r="N3424" s="23"/>
      <c r="O3424" s="24"/>
      <c r="P3424" s="19"/>
      <c r="Q3424" s="19"/>
      <c r="R3424" s="19"/>
      <c r="U3424" s="27"/>
      <c r="Y3424" s="9" t="s">
        <v>535</v>
      </c>
      <c r="Z3424" s="9" t="s">
        <v>462</v>
      </c>
      <c r="AA3424" s="9" t="s">
        <v>44</v>
      </c>
      <c r="AB3424" s="9">
        <v>78898498</v>
      </c>
      <c r="AC3424" s="9" t="s">
        <v>4206</v>
      </c>
      <c r="AD3424" s="9" t="s">
        <v>225</v>
      </c>
      <c r="AE3424" s="5">
        <f t="shared" si="128"/>
        <v>0</v>
      </c>
      <c r="AF3424" s="5" t="str">
        <f t="shared" si="129"/>
        <v>katA</v>
      </c>
      <c r="AG3424" s="153"/>
      <c r="AH3424" s="153"/>
      <c r="AI3424" t="s">
        <v>17880</v>
      </c>
      <c r="AJ3424" t="s">
        <v>17878</v>
      </c>
      <c r="AK3424" s="9" t="str">
        <f>VLOOKUP(Y3424,zdroj!D:AJ,33,0)</f>
        <v>katA</v>
      </c>
    </row>
    <row r="3425" spans="8:37" x14ac:dyDescent="0.25">
      <c r="H3425" s="8"/>
      <c r="I3425" s="8"/>
      <c r="N3425" s="23"/>
      <c r="O3425" s="24"/>
      <c r="P3425" s="19"/>
      <c r="Q3425" s="19"/>
      <c r="R3425" s="19"/>
      <c r="U3425" s="27"/>
      <c r="Y3425" s="9" t="s">
        <v>535</v>
      </c>
      <c r="Z3425" s="9" t="s">
        <v>462</v>
      </c>
      <c r="AA3425" s="9" t="s">
        <v>44</v>
      </c>
      <c r="AB3425" s="9">
        <v>25784188</v>
      </c>
      <c r="AC3425" s="9" t="s">
        <v>4207</v>
      </c>
      <c r="AD3425" s="9" t="s">
        <v>225</v>
      </c>
      <c r="AE3425" s="5">
        <f t="shared" si="128"/>
        <v>0</v>
      </c>
      <c r="AF3425" s="5" t="str">
        <f t="shared" si="129"/>
        <v>katA</v>
      </c>
      <c r="AG3425" s="153"/>
      <c r="AH3425" s="153"/>
      <c r="AI3425" t="s">
        <v>201</v>
      </c>
      <c r="AJ3425" t="s">
        <v>17878</v>
      </c>
      <c r="AK3425" s="9" t="str">
        <f>VLOOKUP(Y3425,zdroj!D:AJ,33,0)</f>
        <v>katA</v>
      </c>
    </row>
    <row r="3426" spans="8:37" x14ac:dyDescent="0.25">
      <c r="H3426" s="8"/>
      <c r="I3426" s="8"/>
      <c r="N3426" s="23"/>
      <c r="O3426" s="24"/>
      <c r="P3426" s="19"/>
      <c r="Q3426" s="19"/>
      <c r="R3426" s="19"/>
      <c r="U3426" s="27"/>
      <c r="Y3426" s="9" t="s">
        <v>535</v>
      </c>
      <c r="Z3426" s="9" t="s">
        <v>462</v>
      </c>
      <c r="AA3426" s="9" t="s">
        <v>44</v>
      </c>
      <c r="AB3426" s="9">
        <v>20655436</v>
      </c>
      <c r="AC3426" s="9" t="s">
        <v>4208</v>
      </c>
      <c r="AD3426" s="9" t="s">
        <v>225</v>
      </c>
      <c r="AE3426" s="5">
        <f t="shared" si="128"/>
        <v>0</v>
      </c>
      <c r="AF3426" s="5" t="str">
        <f t="shared" si="129"/>
        <v>katA</v>
      </c>
      <c r="AG3426" s="153"/>
      <c r="AH3426" s="153"/>
      <c r="AI3426" t="s">
        <v>17879</v>
      </c>
      <c r="AJ3426" t="s">
        <v>17878</v>
      </c>
      <c r="AK3426" s="9" t="str">
        <f>VLOOKUP(Y3426,zdroj!D:AJ,33,0)</f>
        <v>katA</v>
      </c>
    </row>
    <row r="3427" spans="8:37" x14ac:dyDescent="0.25">
      <c r="H3427" s="8"/>
      <c r="I3427" s="8"/>
      <c r="N3427" s="23"/>
      <c r="O3427" s="24"/>
      <c r="P3427" s="19"/>
      <c r="Q3427" s="19"/>
      <c r="R3427" s="19"/>
      <c r="U3427" s="27"/>
      <c r="Y3427" s="9" t="s">
        <v>535</v>
      </c>
      <c r="Z3427" s="9" t="s">
        <v>462</v>
      </c>
      <c r="AA3427" s="9" t="s">
        <v>44</v>
      </c>
      <c r="AB3427" s="9">
        <v>25784196</v>
      </c>
      <c r="AC3427" s="9" t="s">
        <v>4209</v>
      </c>
      <c r="AD3427" s="9" t="s">
        <v>225</v>
      </c>
      <c r="AE3427" s="5">
        <f t="shared" si="128"/>
        <v>0</v>
      </c>
      <c r="AF3427" s="5" t="str">
        <f t="shared" si="129"/>
        <v>katA</v>
      </c>
      <c r="AG3427" s="153"/>
      <c r="AH3427" s="153"/>
      <c r="AI3427" t="s">
        <v>201</v>
      </c>
      <c r="AJ3427" t="s">
        <v>17878</v>
      </c>
      <c r="AK3427" s="9" t="str">
        <f>VLOOKUP(Y3427,zdroj!D:AJ,33,0)</f>
        <v>katA</v>
      </c>
    </row>
    <row r="3428" spans="8:37" x14ac:dyDescent="0.25">
      <c r="H3428" s="8"/>
      <c r="I3428" s="8"/>
      <c r="N3428" s="23"/>
      <c r="O3428" s="24"/>
      <c r="P3428" s="19"/>
      <c r="Q3428" s="19"/>
      <c r="R3428" s="19"/>
      <c r="U3428" s="27"/>
      <c r="Y3428" s="9" t="s">
        <v>535</v>
      </c>
      <c r="Z3428" s="9" t="s">
        <v>462</v>
      </c>
      <c r="AA3428" s="9" t="s">
        <v>44</v>
      </c>
      <c r="AB3428" s="9">
        <v>25734130</v>
      </c>
      <c r="AC3428" s="9" t="s">
        <v>4210</v>
      </c>
      <c r="AD3428" s="9" t="s">
        <v>225</v>
      </c>
      <c r="AE3428" s="5">
        <f t="shared" si="128"/>
        <v>0</v>
      </c>
      <c r="AF3428" s="5" t="str">
        <f t="shared" si="129"/>
        <v>katA</v>
      </c>
      <c r="AG3428" s="153"/>
      <c r="AH3428" s="153"/>
      <c r="AI3428" t="s">
        <v>17881</v>
      </c>
      <c r="AJ3428" t="s">
        <v>17878</v>
      </c>
      <c r="AK3428" s="9" t="str">
        <f>VLOOKUP(Y3428,zdroj!D:AJ,33,0)</f>
        <v>katA</v>
      </c>
    </row>
    <row r="3429" spans="8:37" x14ac:dyDescent="0.25">
      <c r="H3429" s="8"/>
      <c r="I3429" s="8"/>
      <c r="N3429" s="23"/>
      <c r="O3429" s="24"/>
      <c r="P3429" s="19"/>
      <c r="Q3429" s="19"/>
      <c r="R3429" s="19"/>
      <c r="U3429" s="27"/>
      <c r="Y3429" s="9" t="s">
        <v>535</v>
      </c>
      <c r="Z3429" s="9" t="s">
        <v>462</v>
      </c>
      <c r="AA3429" s="9" t="s">
        <v>44</v>
      </c>
      <c r="AB3429" s="9">
        <v>25784200</v>
      </c>
      <c r="AC3429" s="9" t="s">
        <v>4211</v>
      </c>
      <c r="AD3429" s="9" t="s">
        <v>225</v>
      </c>
      <c r="AE3429" s="5">
        <f t="shared" si="128"/>
        <v>0</v>
      </c>
      <c r="AF3429" s="5" t="str">
        <f t="shared" si="129"/>
        <v>katA</v>
      </c>
      <c r="AG3429" s="153"/>
      <c r="AH3429" s="153"/>
      <c r="AI3429" t="s">
        <v>201</v>
      </c>
      <c r="AJ3429" t="s">
        <v>17878</v>
      </c>
      <c r="AK3429" s="9" t="str">
        <f>VLOOKUP(Y3429,zdroj!D:AJ,33,0)</f>
        <v>katA</v>
      </c>
    </row>
    <row r="3430" spans="8:37" x14ac:dyDescent="0.25">
      <c r="H3430" s="8"/>
      <c r="I3430" s="8"/>
      <c r="N3430" s="23"/>
      <c r="O3430" s="24"/>
      <c r="P3430" s="19"/>
      <c r="Q3430" s="19"/>
      <c r="R3430" s="19"/>
      <c r="U3430" s="27"/>
      <c r="Y3430" s="9" t="s">
        <v>535</v>
      </c>
      <c r="Z3430" s="9" t="s">
        <v>462</v>
      </c>
      <c r="AA3430" s="9" t="s">
        <v>44</v>
      </c>
      <c r="AB3430" s="9">
        <v>25784218</v>
      </c>
      <c r="AC3430" s="9" t="s">
        <v>4212</v>
      </c>
      <c r="AD3430" s="9" t="s">
        <v>225</v>
      </c>
      <c r="AE3430" s="5">
        <f t="shared" si="128"/>
        <v>0</v>
      </c>
      <c r="AF3430" s="5" t="str">
        <f t="shared" si="129"/>
        <v>katA</v>
      </c>
      <c r="AG3430" s="153"/>
      <c r="AH3430" s="153"/>
      <c r="AI3430" t="s">
        <v>201</v>
      </c>
      <c r="AJ3430" t="s">
        <v>17878</v>
      </c>
      <c r="AK3430" s="9" t="str">
        <f>VLOOKUP(Y3430,zdroj!D:AJ,33,0)</f>
        <v>katA</v>
      </c>
    </row>
    <row r="3431" spans="8:37" x14ac:dyDescent="0.25">
      <c r="H3431" s="8"/>
      <c r="I3431" s="8"/>
      <c r="N3431" s="23"/>
      <c r="O3431" s="24"/>
      <c r="P3431" s="19"/>
      <c r="Q3431" s="19"/>
      <c r="R3431" s="19"/>
      <c r="U3431" s="27"/>
      <c r="Y3431" s="9" t="s">
        <v>535</v>
      </c>
      <c r="Z3431" s="9" t="s">
        <v>462</v>
      </c>
      <c r="AA3431" s="9" t="s">
        <v>44</v>
      </c>
      <c r="AB3431" s="9">
        <v>25784226</v>
      </c>
      <c r="AC3431" s="9" t="s">
        <v>4213</v>
      </c>
      <c r="AD3431" s="9" t="s">
        <v>225</v>
      </c>
      <c r="AE3431" s="5">
        <f t="shared" si="128"/>
        <v>0</v>
      </c>
      <c r="AF3431" s="5" t="str">
        <f t="shared" si="129"/>
        <v>katA</v>
      </c>
      <c r="AG3431" s="153"/>
      <c r="AH3431" s="153"/>
      <c r="AI3431" t="s">
        <v>17879</v>
      </c>
      <c r="AJ3431" t="s">
        <v>17878</v>
      </c>
      <c r="AK3431" s="9" t="str">
        <f>VLOOKUP(Y3431,zdroj!D:AJ,33,0)</f>
        <v>katA</v>
      </c>
    </row>
    <row r="3432" spans="8:37" x14ac:dyDescent="0.25">
      <c r="H3432" s="8"/>
      <c r="I3432" s="8"/>
      <c r="N3432" s="23"/>
      <c r="O3432" s="24"/>
      <c r="P3432" s="19"/>
      <c r="Q3432" s="19"/>
      <c r="R3432" s="19"/>
      <c r="U3432" s="27"/>
      <c r="Y3432" s="9" t="s">
        <v>535</v>
      </c>
      <c r="Z3432" s="9" t="s">
        <v>462</v>
      </c>
      <c r="AA3432" s="9" t="s">
        <v>44</v>
      </c>
      <c r="AB3432" s="9">
        <v>20655053</v>
      </c>
      <c r="AC3432" s="9" t="s">
        <v>4214</v>
      </c>
      <c r="AD3432" s="9" t="s">
        <v>225</v>
      </c>
      <c r="AE3432" s="5">
        <f t="shared" si="128"/>
        <v>0</v>
      </c>
      <c r="AF3432" s="5" t="str">
        <f t="shared" si="129"/>
        <v>katA</v>
      </c>
      <c r="AG3432" s="153"/>
      <c r="AH3432" s="153"/>
      <c r="AI3432" t="s">
        <v>201</v>
      </c>
      <c r="AJ3432" t="s">
        <v>17878</v>
      </c>
      <c r="AK3432" s="9" t="str">
        <f>VLOOKUP(Y3432,zdroj!D:AJ,33,0)</f>
        <v>katA</v>
      </c>
    </row>
    <row r="3433" spans="8:37" x14ac:dyDescent="0.25">
      <c r="H3433" s="8"/>
      <c r="I3433" s="8"/>
      <c r="N3433" s="23"/>
      <c r="O3433" s="24"/>
      <c r="P3433" s="19"/>
      <c r="Q3433" s="19"/>
      <c r="R3433" s="19"/>
      <c r="U3433" s="27"/>
      <c r="Y3433" s="9" t="s">
        <v>535</v>
      </c>
      <c r="Z3433" s="9" t="s">
        <v>462</v>
      </c>
      <c r="AA3433" s="9" t="s">
        <v>44</v>
      </c>
      <c r="AB3433" s="9">
        <v>25784234</v>
      </c>
      <c r="AC3433" s="9" t="s">
        <v>4215</v>
      </c>
      <c r="AD3433" s="9" t="s">
        <v>225</v>
      </c>
      <c r="AE3433" s="5">
        <f t="shared" si="128"/>
        <v>0</v>
      </c>
      <c r="AF3433" s="5" t="str">
        <f t="shared" si="129"/>
        <v>katA</v>
      </c>
      <c r="AG3433" s="153"/>
      <c r="AH3433" s="153"/>
      <c r="AI3433" t="s">
        <v>201</v>
      </c>
      <c r="AJ3433" t="s">
        <v>17878</v>
      </c>
      <c r="AK3433" s="9" t="str">
        <f>VLOOKUP(Y3433,zdroj!D:AJ,33,0)</f>
        <v>katA</v>
      </c>
    </row>
    <row r="3434" spans="8:37" x14ac:dyDescent="0.25">
      <c r="H3434" s="8"/>
      <c r="I3434" s="8"/>
      <c r="N3434" s="23"/>
      <c r="O3434" s="24"/>
      <c r="P3434" s="19"/>
      <c r="Q3434" s="19"/>
      <c r="R3434" s="19"/>
      <c r="U3434" s="27"/>
      <c r="Y3434" s="9" t="s">
        <v>535</v>
      </c>
      <c r="Z3434" s="9" t="s">
        <v>462</v>
      </c>
      <c r="AA3434" s="9" t="s">
        <v>44</v>
      </c>
      <c r="AB3434" s="9">
        <v>20655096</v>
      </c>
      <c r="AC3434" s="9" t="s">
        <v>4216</v>
      </c>
      <c r="AD3434" s="9" t="s">
        <v>225</v>
      </c>
      <c r="AE3434" s="5">
        <f t="shared" si="128"/>
        <v>0</v>
      </c>
      <c r="AF3434" s="5" t="str">
        <f t="shared" si="129"/>
        <v>katA</v>
      </c>
      <c r="AG3434" s="153"/>
      <c r="AH3434" s="153"/>
      <c r="AI3434" t="s">
        <v>201</v>
      </c>
      <c r="AJ3434" t="s">
        <v>17878</v>
      </c>
      <c r="AK3434" s="9" t="str">
        <f>VLOOKUP(Y3434,zdroj!D:AJ,33,0)</f>
        <v>katA</v>
      </c>
    </row>
    <row r="3435" spans="8:37" x14ac:dyDescent="0.25">
      <c r="H3435" s="8"/>
      <c r="I3435" s="8"/>
      <c r="N3435" s="23"/>
      <c r="O3435" s="24"/>
      <c r="P3435" s="19"/>
      <c r="Q3435" s="19"/>
      <c r="R3435" s="19"/>
      <c r="U3435" s="27"/>
      <c r="Y3435" s="9" t="s">
        <v>535</v>
      </c>
      <c r="Z3435" s="9" t="s">
        <v>462</v>
      </c>
      <c r="AA3435" s="9" t="s">
        <v>44</v>
      </c>
      <c r="AB3435" s="9">
        <v>25784242</v>
      </c>
      <c r="AC3435" s="9" t="s">
        <v>4217</v>
      </c>
      <c r="AD3435" s="9" t="s">
        <v>225</v>
      </c>
      <c r="AE3435" s="5">
        <f t="shared" si="128"/>
        <v>0</v>
      </c>
      <c r="AF3435" s="5" t="str">
        <f t="shared" si="129"/>
        <v>katA</v>
      </c>
      <c r="AG3435" s="153"/>
      <c r="AH3435" s="153"/>
      <c r="AI3435" t="s">
        <v>201</v>
      </c>
      <c r="AJ3435" t="s">
        <v>17878</v>
      </c>
      <c r="AK3435" s="9" t="str">
        <f>VLOOKUP(Y3435,zdroj!D:AJ,33,0)</f>
        <v>katA</v>
      </c>
    </row>
    <row r="3436" spans="8:37" x14ac:dyDescent="0.25">
      <c r="H3436" s="8"/>
      <c r="I3436" s="8"/>
      <c r="N3436" s="23"/>
      <c r="O3436" s="24"/>
      <c r="P3436" s="19"/>
      <c r="Q3436" s="19"/>
      <c r="R3436" s="19"/>
      <c r="U3436" s="27"/>
      <c r="Y3436" s="9" t="s">
        <v>535</v>
      </c>
      <c r="Z3436" s="9" t="s">
        <v>462</v>
      </c>
      <c r="AA3436" s="9" t="s">
        <v>44</v>
      </c>
      <c r="AB3436" s="9">
        <v>25784251</v>
      </c>
      <c r="AC3436" s="9" t="s">
        <v>4218</v>
      </c>
      <c r="AD3436" s="9" t="s">
        <v>225</v>
      </c>
      <c r="AE3436" s="5">
        <f t="shared" si="128"/>
        <v>0</v>
      </c>
      <c r="AF3436" s="5" t="str">
        <f t="shared" si="129"/>
        <v>katA</v>
      </c>
      <c r="AG3436" s="153"/>
      <c r="AH3436" s="153"/>
      <c r="AI3436" t="s">
        <v>201</v>
      </c>
      <c r="AJ3436" t="s">
        <v>17878</v>
      </c>
      <c r="AK3436" s="9" t="str">
        <f>VLOOKUP(Y3436,zdroj!D:AJ,33,0)</f>
        <v>katA</v>
      </c>
    </row>
    <row r="3437" spans="8:37" x14ac:dyDescent="0.25">
      <c r="H3437" s="8"/>
      <c r="I3437" s="8"/>
      <c r="N3437" s="23"/>
      <c r="O3437" s="24"/>
      <c r="P3437" s="19"/>
      <c r="Q3437" s="19"/>
      <c r="R3437" s="19"/>
      <c r="U3437" s="27"/>
      <c r="Y3437" s="9" t="s">
        <v>535</v>
      </c>
      <c r="Z3437" s="9" t="s">
        <v>462</v>
      </c>
      <c r="AA3437" s="9" t="s">
        <v>44</v>
      </c>
      <c r="AB3437" s="9">
        <v>27308804</v>
      </c>
      <c r="AC3437" s="9" t="s">
        <v>4219</v>
      </c>
      <c r="AD3437" s="9" t="s">
        <v>225</v>
      </c>
      <c r="AE3437" s="5">
        <f t="shared" si="128"/>
        <v>0</v>
      </c>
      <c r="AF3437" s="5" t="str">
        <f t="shared" si="129"/>
        <v>katA</v>
      </c>
      <c r="AG3437" s="153"/>
      <c r="AH3437" s="153"/>
      <c r="AI3437" t="s">
        <v>201</v>
      </c>
      <c r="AJ3437" t="s">
        <v>17878</v>
      </c>
      <c r="AK3437" s="9" t="str">
        <f>VLOOKUP(Y3437,zdroj!D:AJ,33,0)</f>
        <v>katA</v>
      </c>
    </row>
    <row r="3438" spans="8:37" x14ac:dyDescent="0.25">
      <c r="H3438" s="8"/>
      <c r="I3438" s="8"/>
      <c r="N3438" s="23"/>
      <c r="O3438" s="24"/>
      <c r="P3438" s="19"/>
      <c r="Q3438" s="19"/>
      <c r="R3438" s="19"/>
      <c r="U3438" s="27"/>
      <c r="Y3438" s="9" t="s">
        <v>535</v>
      </c>
      <c r="Z3438" s="9" t="s">
        <v>462</v>
      </c>
      <c r="AA3438" s="9" t="s">
        <v>44</v>
      </c>
      <c r="AB3438" s="9">
        <v>25784269</v>
      </c>
      <c r="AC3438" s="9" t="s">
        <v>4220</v>
      </c>
      <c r="AD3438" s="9" t="s">
        <v>225</v>
      </c>
      <c r="AE3438" s="5">
        <f t="shared" si="128"/>
        <v>0</v>
      </c>
      <c r="AF3438" s="5" t="str">
        <f t="shared" si="129"/>
        <v>katA</v>
      </c>
      <c r="AG3438" s="153"/>
      <c r="AH3438" s="153"/>
      <c r="AI3438" t="s">
        <v>201</v>
      </c>
      <c r="AJ3438" t="s">
        <v>17878</v>
      </c>
      <c r="AK3438" s="9" t="str">
        <f>VLOOKUP(Y3438,zdroj!D:AJ,33,0)</f>
        <v>katA</v>
      </c>
    </row>
    <row r="3439" spans="8:37" x14ac:dyDescent="0.25">
      <c r="H3439" s="8"/>
      <c r="I3439" s="8"/>
      <c r="N3439" s="23"/>
      <c r="O3439" s="24"/>
      <c r="P3439" s="19"/>
      <c r="Q3439" s="19"/>
      <c r="R3439" s="19"/>
      <c r="U3439" s="27"/>
      <c r="Y3439" s="9" t="s">
        <v>535</v>
      </c>
      <c r="Z3439" s="9" t="s">
        <v>462</v>
      </c>
      <c r="AA3439" s="9" t="s">
        <v>44</v>
      </c>
      <c r="AB3439" s="9">
        <v>27842789</v>
      </c>
      <c r="AC3439" s="9" t="s">
        <v>4221</v>
      </c>
      <c r="AD3439" s="9" t="s">
        <v>225</v>
      </c>
      <c r="AE3439" s="5">
        <f t="shared" si="128"/>
        <v>0</v>
      </c>
      <c r="AF3439" s="5" t="str">
        <f t="shared" si="129"/>
        <v>katA</v>
      </c>
      <c r="AG3439" s="153"/>
      <c r="AH3439" s="153"/>
      <c r="AI3439" t="s">
        <v>17879</v>
      </c>
      <c r="AJ3439" t="s">
        <v>17878</v>
      </c>
      <c r="AK3439" s="9" t="str">
        <f>VLOOKUP(Y3439,zdroj!D:AJ,33,0)</f>
        <v>katA</v>
      </c>
    </row>
    <row r="3440" spans="8:37" x14ac:dyDescent="0.25">
      <c r="H3440" s="8"/>
      <c r="I3440" s="8"/>
      <c r="N3440" s="23"/>
      <c r="O3440" s="24"/>
      <c r="P3440" s="19"/>
      <c r="Q3440" s="19"/>
      <c r="R3440" s="19"/>
      <c r="U3440" s="27"/>
      <c r="Y3440" s="9" t="s">
        <v>535</v>
      </c>
      <c r="Z3440" s="9" t="s">
        <v>462</v>
      </c>
      <c r="AA3440" s="9" t="s">
        <v>44</v>
      </c>
      <c r="AB3440" s="9">
        <v>25784277</v>
      </c>
      <c r="AC3440" s="9" t="s">
        <v>4222</v>
      </c>
      <c r="AD3440" s="9" t="s">
        <v>225</v>
      </c>
      <c r="AE3440" s="5">
        <f t="shared" si="128"/>
        <v>0</v>
      </c>
      <c r="AF3440" s="5" t="str">
        <f t="shared" si="129"/>
        <v>katA</v>
      </c>
      <c r="AG3440" s="153"/>
      <c r="AH3440" s="153"/>
      <c r="AI3440" t="s">
        <v>201</v>
      </c>
      <c r="AJ3440" t="s">
        <v>17878</v>
      </c>
      <c r="AK3440" s="9" t="str">
        <f>VLOOKUP(Y3440,zdroj!D:AJ,33,0)</f>
        <v>katA</v>
      </c>
    </row>
    <row r="3441" spans="8:37" x14ac:dyDescent="0.25">
      <c r="H3441" s="8"/>
      <c r="I3441" s="8"/>
      <c r="N3441" s="23"/>
      <c r="O3441" s="24"/>
      <c r="P3441" s="19"/>
      <c r="Q3441" s="19"/>
      <c r="R3441" s="19"/>
      <c r="U3441" s="27"/>
      <c r="Y3441" s="9" t="s">
        <v>535</v>
      </c>
      <c r="Z3441" s="9" t="s">
        <v>462</v>
      </c>
      <c r="AA3441" s="9" t="s">
        <v>44</v>
      </c>
      <c r="AB3441" s="9">
        <v>20655151</v>
      </c>
      <c r="AC3441" s="9" t="s">
        <v>4223</v>
      </c>
      <c r="AD3441" s="9" t="s">
        <v>225</v>
      </c>
      <c r="AE3441" s="5">
        <f t="shared" si="128"/>
        <v>0</v>
      </c>
      <c r="AF3441" s="5" t="str">
        <f t="shared" si="129"/>
        <v>katA</v>
      </c>
      <c r="AG3441" s="153"/>
      <c r="AH3441" s="153"/>
      <c r="AI3441" t="s">
        <v>201</v>
      </c>
      <c r="AJ3441" t="s">
        <v>17878</v>
      </c>
      <c r="AK3441" s="9" t="str">
        <f>VLOOKUP(Y3441,zdroj!D:AJ,33,0)</f>
        <v>katA</v>
      </c>
    </row>
    <row r="3442" spans="8:37" x14ac:dyDescent="0.25">
      <c r="H3442" s="8"/>
      <c r="I3442" s="8"/>
      <c r="N3442" s="23"/>
      <c r="O3442" s="24"/>
      <c r="P3442" s="19"/>
      <c r="Q3442" s="19"/>
      <c r="R3442" s="19"/>
      <c r="U3442" s="27"/>
      <c r="Y3442" s="9" t="s">
        <v>535</v>
      </c>
      <c r="Z3442" s="9" t="s">
        <v>462</v>
      </c>
      <c r="AA3442" s="9" t="s">
        <v>44</v>
      </c>
      <c r="AB3442" s="9">
        <v>24983977</v>
      </c>
      <c r="AC3442" s="9" t="s">
        <v>4224</v>
      </c>
      <c r="AD3442" s="9" t="s">
        <v>225</v>
      </c>
      <c r="AE3442" s="5">
        <f t="shared" si="128"/>
        <v>0</v>
      </c>
      <c r="AF3442" s="5" t="str">
        <f t="shared" si="129"/>
        <v>katA</v>
      </c>
      <c r="AG3442" s="153"/>
      <c r="AH3442" s="153"/>
      <c r="AI3442" t="s">
        <v>201</v>
      </c>
      <c r="AJ3442" t="s">
        <v>17878</v>
      </c>
      <c r="AK3442" s="9" t="str">
        <f>VLOOKUP(Y3442,zdroj!D:AJ,33,0)</f>
        <v>katA</v>
      </c>
    </row>
    <row r="3443" spans="8:37" x14ac:dyDescent="0.25">
      <c r="H3443" s="8"/>
      <c r="I3443" s="8"/>
      <c r="N3443" s="23"/>
      <c r="O3443" s="24"/>
      <c r="P3443" s="19"/>
      <c r="Q3443" s="19"/>
      <c r="R3443" s="19"/>
      <c r="U3443" s="27"/>
      <c r="Y3443" s="9" t="s">
        <v>535</v>
      </c>
      <c r="Z3443" s="9" t="s">
        <v>462</v>
      </c>
      <c r="AA3443" s="9" t="s">
        <v>44</v>
      </c>
      <c r="AB3443" s="9">
        <v>20655533</v>
      </c>
      <c r="AC3443" s="9" t="s">
        <v>4225</v>
      </c>
      <c r="AD3443" s="9" t="s">
        <v>225</v>
      </c>
      <c r="AE3443" s="5">
        <f t="shared" si="128"/>
        <v>0</v>
      </c>
      <c r="AF3443" s="5" t="str">
        <f t="shared" si="129"/>
        <v>katA</v>
      </c>
      <c r="AG3443" s="153"/>
      <c r="AH3443" s="153"/>
      <c r="AI3443" t="s">
        <v>201</v>
      </c>
      <c r="AJ3443" t="s">
        <v>17878</v>
      </c>
      <c r="AK3443" s="9" t="str">
        <f>VLOOKUP(Y3443,zdroj!D:AJ,33,0)</f>
        <v>katA</v>
      </c>
    </row>
    <row r="3444" spans="8:37" x14ac:dyDescent="0.25">
      <c r="H3444" s="8"/>
      <c r="I3444" s="8"/>
      <c r="N3444" s="23"/>
      <c r="O3444" s="24"/>
      <c r="P3444" s="19"/>
      <c r="Q3444" s="19"/>
      <c r="R3444" s="19"/>
      <c r="U3444" s="27"/>
      <c r="Y3444" s="9" t="s">
        <v>535</v>
      </c>
      <c r="Z3444" s="9" t="s">
        <v>462</v>
      </c>
      <c r="AA3444" s="9" t="s">
        <v>44</v>
      </c>
      <c r="AB3444" s="9">
        <v>25784285</v>
      </c>
      <c r="AC3444" s="9" t="s">
        <v>4226</v>
      </c>
      <c r="AD3444" s="9" t="s">
        <v>225</v>
      </c>
      <c r="AE3444" s="5">
        <f t="shared" si="128"/>
        <v>0</v>
      </c>
      <c r="AF3444" s="5" t="str">
        <f t="shared" si="129"/>
        <v>katA</v>
      </c>
      <c r="AG3444" s="153"/>
      <c r="AH3444" s="153"/>
      <c r="AI3444" t="s">
        <v>201</v>
      </c>
      <c r="AJ3444" t="s">
        <v>17878</v>
      </c>
      <c r="AK3444" s="9" t="str">
        <f>VLOOKUP(Y3444,zdroj!D:AJ,33,0)</f>
        <v>katA</v>
      </c>
    </row>
    <row r="3445" spans="8:37" x14ac:dyDescent="0.25">
      <c r="H3445" s="8"/>
      <c r="I3445" s="8"/>
      <c r="N3445" s="23"/>
      <c r="O3445" s="24"/>
      <c r="P3445" s="19"/>
      <c r="Q3445" s="19"/>
      <c r="R3445" s="19"/>
      <c r="U3445" s="27"/>
      <c r="Y3445" s="9" t="s">
        <v>535</v>
      </c>
      <c r="Z3445" s="9" t="s">
        <v>462</v>
      </c>
      <c r="AA3445" s="9" t="s">
        <v>44</v>
      </c>
      <c r="AB3445" s="9">
        <v>25784293</v>
      </c>
      <c r="AC3445" s="9" t="s">
        <v>4227</v>
      </c>
      <c r="AD3445" s="9" t="s">
        <v>225</v>
      </c>
      <c r="AE3445" s="5">
        <f t="shared" si="128"/>
        <v>0</v>
      </c>
      <c r="AF3445" s="5" t="str">
        <f t="shared" si="129"/>
        <v>katA</v>
      </c>
      <c r="AG3445" s="153"/>
      <c r="AH3445" s="153"/>
      <c r="AI3445" t="s">
        <v>201</v>
      </c>
      <c r="AJ3445" t="s">
        <v>17878</v>
      </c>
      <c r="AK3445" s="9" t="str">
        <f>VLOOKUP(Y3445,zdroj!D:AJ,33,0)</f>
        <v>katA</v>
      </c>
    </row>
    <row r="3446" spans="8:37" x14ac:dyDescent="0.25">
      <c r="H3446" s="8"/>
      <c r="I3446" s="8"/>
      <c r="N3446" s="23"/>
      <c r="O3446" s="24"/>
      <c r="P3446" s="19"/>
      <c r="Q3446" s="19"/>
      <c r="R3446" s="19"/>
      <c r="U3446" s="27"/>
      <c r="Y3446" s="9" t="s">
        <v>535</v>
      </c>
      <c r="Z3446" s="9" t="s">
        <v>462</v>
      </c>
      <c r="AA3446" s="9" t="s">
        <v>44</v>
      </c>
      <c r="AB3446" s="9">
        <v>25784307</v>
      </c>
      <c r="AC3446" s="9" t="s">
        <v>4228</v>
      </c>
      <c r="AD3446" s="9" t="s">
        <v>225</v>
      </c>
      <c r="AE3446" s="5">
        <f t="shared" si="128"/>
        <v>0</v>
      </c>
      <c r="AF3446" s="5" t="str">
        <f t="shared" si="129"/>
        <v>katA</v>
      </c>
      <c r="AG3446" s="153"/>
      <c r="AH3446" s="153"/>
      <c r="AI3446" t="s">
        <v>201</v>
      </c>
      <c r="AJ3446" t="s">
        <v>17878</v>
      </c>
      <c r="AK3446" s="9" t="str">
        <f>VLOOKUP(Y3446,zdroj!D:AJ,33,0)</f>
        <v>katA</v>
      </c>
    </row>
    <row r="3447" spans="8:37" x14ac:dyDescent="0.25">
      <c r="H3447" s="8"/>
      <c r="I3447" s="8"/>
      <c r="N3447" s="23"/>
      <c r="O3447" s="24"/>
      <c r="P3447" s="19"/>
      <c r="Q3447" s="19"/>
      <c r="R3447" s="19"/>
      <c r="U3447" s="27"/>
      <c r="Y3447" s="9" t="s">
        <v>535</v>
      </c>
      <c r="Z3447" s="9" t="s">
        <v>462</v>
      </c>
      <c r="AA3447" s="9" t="s">
        <v>44</v>
      </c>
      <c r="AB3447" s="9">
        <v>25784315</v>
      </c>
      <c r="AC3447" s="9" t="s">
        <v>4229</v>
      </c>
      <c r="AD3447" s="9" t="s">
        <v>225</v>
      </c>
      <c r="AE3447" s="5">
        <f t="shared" si="128"/>
        <v>0</v>
      </c>
      <c r="AF3447" s="5" t="str">
        <f t="shared" si="129"/>
        <v>katA</v>
      </c>
      <c r="AG3447" s="153"/>
      <c r="AH3447" s="153"/>
      <c r="AI3447" t="s">
        <v>201</v>
      </c>
      <c r="AJ3447" t="s">
        <v>17878</v>
      </c>
      <c r="AK3447" s="9" t="str">
        <f>VLOOKUP(Y3447,zdroj!D:AJ,33,0)</f>
        <v>katA</v>
      </c>
    </row>
    <row r="3448" spans="8:37" x14ac:dyDescent="0.25">
      <c r="H3448" s="8"/>
      <c r="I3448" s="8"/>
      <c r="N3448" s="23"/>
      <c r="O3448" s="24"/>
      <c r="P3448" s="19"/>
      <c r="Q3448" s="19"/>
      <c r="R3448" s="19"/>
      <c r="U3448" s="27"/>
      <c r="Y3448" s="9" t="s">
        <v>535</v>
      </c>
      <c r="Z3448" s="9" t="s">
        <v>462</v>
      </c>
      <c r="AA3448" s="9" t="s">
        <v>44</v>
      </c>
      <c r="AB3448" s="9">
        <v>25784323</v>
      </c>
      <c r="AC3448" s="9" t="s">
        <v>4230</v>
      </c>
      <c r="AD3448" s="9" t="s">
        <v>225</v>
      </c>
      <c r="AE3448" s="5">
        <f t="shared" si="128"/>
        <v>0</v>
      </c>
      <c r="AF3448" s="5" t="str">
        <f t="shared" si="129"/>
        <v>katA</v>
      </c>
      <c r="AG3448" s="153"/>
      <c r="AH3448" s="153"/>
      <c r="AI3448" t="s">
        <v>201</v>
      </c>
      <c r="AJ3448" t="s">
        <v>17878</v>
      </c>
      <c r="AK3448" s="9" t="str">
        <f>VLOOKUP(Y3448,zdroj!D:AJ,33,0)</f>
        <v>katA</v>
      </c>
    </row>
    <row r="3449" spans="8:37" x14ac:dyDescent="0.25">
      <c r="H3449" s="8"/>
      <c r="I3449" s="8"/>
      <c r="N3449" s="23"/>
      <c r="O3449" s="24"/>
      <c r="P3449" s="19"/>
      <c r="Q3449" s="19"/>
      <c r="R3449" s="19"/>
      <c r="U3449" s="27"/>
      <c r="Y3449" s="9" t="s">
        <v>535</v>
      </c>
      <c r="Z3449" s="9" t="s">
        <v>462</v>
      </c>
      <c r="AA3449" s="9" t="s">
        <v>44</v>
      </c>
      <c r="AB3449" s="9">
        <v>25784331</v>
      </c>
      <c r="AC3449" s="9" t="s">
        <v>4231</v>
      </c>
      <c r="AD3449" s="9" t="s">
        <v>225</v>
      </c>
      <c r="AE3449" s="5">
        <f t="shared" si="128"/>
        <v>0</v>
      </c>
      <c r="AF3449" s="5" t="str">
        <f t="shared" si="129"/>
        <v>katA</v>
      </c>
      <c r="AG3449" s="153"/>
      <c r="AH3449" s="153"/>
      <c r="AI3449" t="s">
        <v>201</v>
      </c>
      <c r="AJ3449" t="s">
        <v>17878</v>
      </c>
      <c r="AK3449" s="9" t="str">
        <f>VLOOKUP(Y3449,zdroj!D:AJ,33,0)</f>
        <v>katA</v>
      </c>
    </row>
    <row r="3450" spans="8:37" x14ac:dyDescent="0.25">
      <c r="H3450" s="8"/>
      <c r="I3450" s="8"/>
      <c r="N3450" s="23"/>
      <c r="O3450" s="24"/>
      <c r="P3450" s="19"/>
      <c r="Q3450" s="19"/>
      <c r="R3450" s="19"/>
      <c r="U3450" s="27"/>
      <c r="Y3450" s="9" t="s">
        <v>537</v>
      </c>
      <c r="Z3450" s="9" t="s">
        <v>462</v>
      </c>
      <c r="AA3450" s="9" t="s">
        <v>198</v>
      </c>
      <c r="AB3450" s="9">
        <v>5869064</v>
      </c>
      <c r="AC3450" s="9" t="s">
        <v>4232</v>
      </c>
      <c r="AD3450" s="9" t="s">
        <v>231</v>
      </c>
      <c r="AE3450" s="5">
        <f t="shared" si="128"/>
        <v>0</v>
      </c>
      <c r="AF3450" s="5" t="str">
        <f t="shared" si="129"/>
        <v>katB</v>
      </c>
      <c r="AG3450" s="153"/>
      <c r="AH3450" s="153"/>
      <c r="AI3450" t="s">
        <v>195</v>
      </c>
      <c r="AJ3450" t="s">
        <v>340</v>
      </c>
      <c r="AK3450" s="9" t="str">
        <f>VLOOKUP(Y3450,zdroj!D:AJ,33,0)</f>
        <v>katB</v>
      </c>
    </row>
    <row r="3451" spans="8:37" x14ac:dyDescent="0.25">
      <c r="H3451" s="8"/>
      <c r="I3451" s="8"/>
      <c r="N3451" s="23"/>
      <c r="O3451" s="24"/>
      <c r="P3451" s="19"/>
      <c r="Q3451" s="19"/>
      <c r="R3451" s="19"/>
      <c r="U3451" s="27"/>
      <c r="Y3451" s="9" t="s">
        <v>537</v>
      </c>
      <c r="Z3451" s="9" t="s">
        <v>462</v>
      </c>
      <c r="AA3451" s="9" t="s">
        <v>198</v>
      </c>
      <c r="AB3451" s="9">
        <v>5869072</v>
      </c>
      <c r="AC3451" s="9" t="s">
        <v>4233</v>
      </c>
      <c r="AD3451" s="9" t="s">
        <v>231</v>
      </c>
      <c r="AE3451" s="5">
        <f t="shared" si="128"/>
        <v>0</v>
      </c>
      <c r="AF3451" s="5" t="str">
        <f t="shared" si="129"/>
        <v>katB</v>
      </c>
      <c r="AG3451" s="153"/>
      <c r="AH3451" s="153"/>
      <c r="AI3451" t="s">
        <v>195</v>
      </c>
      <c r="AJ3451" t="s">
        <v>340</v>
      </c>
      <c r="AK3451" s="9" t="str">
        <f>VLOOKUP(Y3451,zdroj!D:AJ,33,0)</f>
        <v>katB</v>
      </c>
    </row>
    <row r="3452" spans="8:37" x14ac:dyDescent="0.25">
      <c r="H3452" s="8"/>
      <c r="I3452" s="8"/>
      <c r="N3452" s="23"/>
      <c r="O3452" s="24"/>
      <c r="P3452" s="19"/>
      <c r="Q3452" s="19"/>
      <c r="R3452" s="19"/>
      <c r="U3452" s="27"/>
      <c r="Y3452" s="9" t="s">
        <v>537</v>
      </c>
      <c r="Z3452" s="9" t="s">
        <v>462</v>
      </c>
      <c r="AA3452" s="9" t="s">
        <v>198</v>
      </c>
      <c r="AB3452" s="9">
        <v>5869081</v>
      </c>
      <c r="AC3452" s="9" t="s">
        <v>4234</v>
      </c>
      <c r="AD3452" s="9" t="s">
        <v>231</v>
      </c>
      <c r="AE3452" s="5">
        <f t="shared" si="128"/>
        <v>0</v>
      </c>
      <c r="AF3452" s="5" t="str">
        <f t="shared" si="129"/>
        <v>katB</v>
      </c>
      <c r="AG3452" s="153"/>
      <c r="AH3452" s="153"/>
      <c r="AI3452" t="s">
        <v>195</v>
      </c>
      <c r="AJ3452" t="s">
        <v>340</v>
      </c>
      <c r="AK3452" s="9" t="str">
        <f>VLOOKUP(Y3452,zdroj!D:AJ,33,0)</f>
        <v>katB</v>
      </c>
    </row>
    <row r="3453" spans="8:37" x14ac:dyDescent="0.25">
      <c r="H3453" s="8"/>
      <c r="I3453" s="8"/>
      <c r="N3453" s="23"/>
      <c r="O3453" s="24"/>
      <c r="P3453" s="19"/>
      <c r="Q3453" s="19"/>
      <c r="R3453" s="19"/>
      <c r="U3453" s="27"/>
      <c r="Y3453" s="9" t="s">
        <v>537</v>
      </c>
      <c r="Z3453" s="9" t="s">
        <v>462</v>
      </c>
      <c r="AA3453" s="9" t="s">
        <v>198</v>
      </c>
      <c r="AB3453" s="9">
        <v>5866588</v>
      </c>
      <c r="AC3453" s="9" t="s">
        <v>4235</v>
      </c>
      <c r="AD3453" s="9" t="s">
        <v>231</v>
      </c>
      <c r="AE3453" s="5">
        <f t="shared" si="128"/>
        <v>0</v>
      </c>
      <c r="AF3453" s="5" t="str">
        <f t="shared" si="129"/>
        <v>katB</v>
      </c>
      <c r="AG3453" s="153"/>
      <c r="AH3453" s="153"/>
      <c r="AI3453" t="s">
        <v>201</v>
      </c>
      <c r="AJ3453" t="s">
        <v>17878</v>
      </c>
      <c r="AK3453" s="9" t="str">
        <f>VLOOKUP(Y3453,zdroj!D:AJ,33,0)</f>
        <v>katB</v>
      </c>
    </row>
    <row r="3454" spans="8:37" x14ac:dyDescent="0.25">
      <c r="H3454" s="8"/>
      <c r="I3454" s="8"/>
      <c r="N3454" s="23"/>
      <c r="O3454" s="24"/>
      <c r="P3454" s="19"/>
      <c r="Q3454" s="19"/>
      <c r="R3454" s="19"/>
      <c r="U3454" s="27"/>
      <c r="Y3454" s="9" t="s">
        <v>537</v>
      </c>
      <c r="Z3454" s="9" t="s">
        <v>462</v>
      </c>
      <c r="AA3454" s="9" t="s">
        <v>198</v>
      </c>
      <c r="AB3454" s="9">
        <v>5866677</v>
      </c>
      <c r="AC3454" s="9" t="s">
        <v>4236</v>
      </c>
      <c r="AD3454" s="9" t="s">
        <v>800</v>
      </c>
      <c r="AE3454" s="5">
        <f t="shared" si="128"/>
        <v>0</v>
      </c>
      <c r="AF3454" s="5" t="str">
        <f t="shared" si="129"/>
        <v>Pokryto</v>
      </c>
      <c r="AG3454" s="153"/>
      <c r="AH3454" s="153"/>
      <c r="AI3454" t="s">
        <v>201</v>
      </c>
      <c r="AJ3454" t="s">
        <v>800</v>
      </c>
      <c r="AK3454" s="9" t="str">
        <f>VLOOKUP(Y3454,zdroj!D:AJ,33,0)</f>
        <v>katB</v>
      </c>
    </row>
    <row r="3455" spans="8:37" x14ac:dyDescent="0.25">
      <c r="H3455" s="8"/>
      <c r="I3455" s="8"/>
      <c r="N3455" s="23"/>
      <c r="O3455" s="24"/>
      <c r="P3455" s="19"/>
      <c r="Q3455" s="19"/>
      <c r="R3455" s="19"/>
      <c r="U3455" s="27"/>
      <c r="Y3455" s="9" t="s">
        <v>537</v>
      </c>
      <c r="Z3455" s="9" t="s">
        <v>462</v>
      </c>
      <c r="AA3455" s="9" t="s">
        <v>198</v>
      </c>
      <c r="AB3455" s="9">
        <v>5867568</v>
      </c>
      <c r="AC3455" s="9" t="s">
        <v>4237</v>
      </c>
      <c r="AD3455" s="9" t="s">
        <v>231</v>
      </c>
      <c r="AE3455" s="5">
        <f t="shared" si="128"/>
        <v>0</v>
      </c>
      <c r="AF3455" s="5" t="str">
        <f t="shared" si="129"/>
        <v>katB</v>
      </c>
      <c r="AG3455" s="153"/>
      <c r="AH3455" s="153"/>
      <c r="AI3455" t="s">
        <v>201</v>
      </c>
      <c r="AJ3455" t="s">
        <v>17878</v>
      </c>
      <c r="AK3455" s="9" t="str">
        <f>VLOOKUP(Y3455,zdroj!D:AJ,33,0)</f>
        <v>katB</v>
      </c>
    </row>
    <row r="3456" spans="8:37" x14ac:dyDescent="0.25">
      <c r="H3456" s="8"/>
      <c r="I3456" s="8"/>
      <c r="N3456" s="23"/>
      <c r="O3456" s="24"/>
      <c r="P3456" s="19"/>
      <c r="Q3456" s="19"/>
      <c r="R3456" s="19"/>
      <c r="U3456" s="27"/>
      <c r="Y3456" s="9" t="s">
        <v>537</v>
      </c>
      <c r="Z3456" s="9" t="s">
        <v>462</v>
      </c>
      <c r="AA3456" s="9" t="s">
        <v>198</v>
      </c>
      <c r="AB3456" s="9">
        <v>5867576</v>
      </c>
      <c r="AC3456" s="9" t="s">
        <v>4238</v>
      </c>
      <c r="AD3456" s="9" t="s">
        <v>231</v>
      </c>
      <c r="AE3456" s="5">
        <f t="shared" si="128"/>
        <v>0</v>
      </c>
      <c r="AF3456" s="5" t="str">
        <f t="shared" si="129"/>
        <v>katB</v>
      </c>
      <c r="AG3456" s="153"/>
      <c r="AH3456" s="153"/>
      <c r="AI3456" t="s">
        <v>201</v>
      </c>
      <c r="AJ3456" t="s">
        <v>17878</v>
      </c>
      <c r="AK3456" s="9" t="str">
        <f>VLOOKUP(Y3456,zdroj!D:AJ,33,0)</f>
        <v>katB</v>
      </c>
    </row>
    <row r="3457" spans="8:37" x14ac:dyDescent="0.25">
      <c r="H3457" s="8"/>
      <c r="I3457" s="8"/>
      <c r="N3457" s="23"/>
      <c r="O3457" s="24"/>
      <c r="P3457" s="19"/>
      <c r="Q3457" s="19"/>
      <c r="R3457" s="19"/>
      <c r="U3457" s="27"/>
      <c r="Y3457" s="9" t="s">
        <v>537</v>
      </c>
      <c r="Z3457" s="9" t="s">
        <v>462</v>
      </c>
      <c r="AA3457" s="9" t="s">
        <v>198</v>
      </c>
      <c r="AB3457" s="9">
        <v>5867584</v>
      </c>
      <c r="AC3457" s="9" t="s">
        <v>4239</v>
      </c>
      <c r="AD3457" s="9" t="s">
        <v>231</v>
      </c>
      <c r="AE3457" s="5">
        <f t="shared" si="128"/>
        <v>0</v>
      </c>
      <c r="AF3457" s="5" t="str">
        <f t="shared" si="129"/>
        <v>katB</v>
      </c>
      <c r="AG3457" s="153"/>
      <c r="AH3457" s="153"/>
      <c r="AI3457" t="s">
        <v>201</v>
      </c>
      <c r="AJ3457" t="s">
        <v>17878</v>
      </c>
      <c r="AK3457" s="9" t="str">
        <f>VLOOKUP(Y3457,zdroj!D:AJ,33,0)</f>
        <v>katB</v>
      </c>
    </row>
    <row r="3458" spans="8:37" x14ac:dyDescent="0.25">
      <c r="H3458" s="8"/>
      <c r="I3458" s="8"/>
      <c r="N3458" s="23"/>
      <c r="O3458" s="24"/>
      <c r="P3458" s="19"/>
      <c r="Q3458" s="19"/>
      <c r="R3458" s="19"/>
      <c r="U3458" s="27"/>
      <c r="Y3458" s="9" t="s">
        <v>537</v>
      </c>
      <c r="Z3458" s="9" t="s">
        <v>462</v>
      </c>
      <c r="AA3458" s="9" t="s">
        <v>198</v>
      </c>
      <c r="AB3458" s="9">
        <v>5867592</v>
      </c>
      <c r="AC3458" s="9" t="s">
        <v>4240</v>
      </c>
      <c r="AD3458" s="9" t="s">
        <v>231</v>
      </c>
      <c r="AE3458" s="5">
        <f t="shared" si="128"/>
        <v>0</v>
      </c>
      <c r="AF3458" s="5" t="str">
        <f t="shared" si="129"/>
        <v>katB</v>
      </c>
      <c r="AG3458" s="153"/>
      <c r="AH3458" s="153"/>
      <c r="AI3458" t="s">
        <v>201</v>
      </c>
      <c r="AJ3458" t="s">
        <v>17878</v>
      </c>
      <c r="AK3458" s="9" t="str">
        <f>VLOOKUP(Y3458,zdroj!D:AJ,33,0)</f>
        <v>katB</v>
      </c>
    </row>
    <row r="3459" spans="8:37" x14ac:dyDescent="0.25">
      <c r="H3459" s="8"/>
      <c r="I3459" s="8"/>
      <c r="N3459" s="23"/>
      <c r="O3459" s="24"/>
      <c r="P3459" s="19"/>
      <c r="Q3459" s="19"/>
      <c r="R3459" s="19"/>
      <c r="U3459" s="27"/>
      <c r="Y3459" s="9" t="s">
        <v>537</v>
      </c>
      <c r="Z3459" s="9" t="s">
        <v>462</v>
      </c>
      <c r="AA3459" s="9" t="s">
        <v>198</v>
      </c>
      <c r="AB3459" s="9">
        <v>5867606</v>
      </c>
      <c r="AC3459" s="9" t="s">
        <v>4241</v>
      </c>
      <c r="AD3459" s="9" t="s">
        <v>231</v>
      </c>
      <c r="AE3459" s="5">
        <f t="shared" si="128"/>
        <v>0</v>
      </c>
      <c r="AF3459" s="5" t="str">
        <f t="shared" si="129"/>
        <v>katB</v>
      </c>
      <c r="AG3459" s="153"/>
      <c r="AH3459" s="153"/>
      <c r="AI3459" t="s">
        <v>201</v>
      </c>
      <c r="AJ3459" t="s">
        <v>17878</v>
      </c>
      <c r="AK3459" s="9" t="str">
        <f>VLOOKUP(Y3459,zdroj!D:AJ,33,0)</f>
        <v>katB</v>
      </c>
    </row>
    <row r="3460" spans="8:37" x14ac:dyDescent="0.25">
      <c r="H3460" s="8"/>
      <c r="I3460" s="8"/>
      <c r="N3460" s="23"/>
      <c r="O3460" s="24"/>
      <c r="P3460" s="19"/>
      <c r="Q3460" s="19"/>
      <c r="R3460" s="19"/>
      <c r="U3460" s="27"/>
      <c r="Y3460" s="9" t="s">
        <v>537</v>
      </c>
      <c r="Z3460" s="9" t="s">
        <v>462</v>
      </c>
      <c r="AA3460" s="9" t="s">
        <v>198</v>
      </c>
      <c r="AB3460" s="9">
        <v>5867614</v>
      </c>
      <c r="AC3460" s="9" t="s">
        <v>4242</v>
      </c>
      <c r="AD3460" s="9" t="s">
        <v>800</v>
      </c>
      <c r="AE3460" s="5">
        <f t="shared" si="128"/>
        <v>0</v>
      </c>
      <c r="AF3460" s="5" t="str">
        <f t="shared" si="129"/>
        <v>Pokryto</v>
      </c>
      <c r="AG3460" s="153"/>
      <c r="AH3460" s="153"/>
      <c r="AI3460" t="s">
        <v>201</v>
      </c>
      <c r="AJ3460" t="s">
        <v>800</v>
      </c>
      <c r="AK3460" s="9" t="str">
        <f>VLOOKUP(Y3460,zdroj!D:AJ,33,0)</f>
        <v>katB</v>
      </c>
    </row>
    <row r="3461" spans="8:37" x14ac:dyDescent="0.25">
      <c r="H3461" s="8"/>
      <c r="I3461" s="8"/>
      <c r="N3461" s="23"/>
      <c r="O3461" s="24"/>
      <c r="P3461" s="19"/>
      <c r="Q3461" s="19"/>
      <c r="R3461" s="19"/>
      <c r="U3461" s="27"/>
      <c r="Y3461" s="9" t="s">
        <v>537</v>
      </c>
      <c r="Z3461" s="9" t="s">
        <v>462</v>
      </c>
      <c r="AA3461" s="9" t="s">
        <v>198</v>
      </c>
      <c r="AB3461" s="9">
        <v>5867622</v>
      </c>
      <c r="AC3461" s="9" t="s">
        <v>4243</v>
      </c>
      <c r="AD3461" s="9" t="s">
        <v>231</v>
      </c>
      <c r="AE3461" s="5">
        <f t="shared" si="128"/>
        <v>0</v>
      </c>
      <c r="AF3461" s="5" t="str">
        <f t="shared" si="129"/>
        <v>katB</v>
      </c>
      <c r="AG3461" s="153"/>
      <c r="AH3461" s="153"/>
      <c r="AI3461" t="s">
        <v>201</v>
      </c>
      <c r="AJ3461" t="s">
        <v>17878</v>
      </c>
      <c r="AK3461" s="9" t="str">
        <f>VLOOKUP(Y3461,zdroj!D:AJ,33,0)</f>
        <v>katB</v>
      </c>
    </row>
    <row r="3462" spans="8:37" x14ac:dyDescent="0.25">
      <c r="H3462" s="8"/>
      <c r="I3462" s="8"/>
      <c r="N3462" s="23"/>
      <c r="O3462" s="24"/>
      <c r="P3462" s="19"/>
      <c r="Q3462" s="19"/>
      <c r="R3462" s="19"/>
      <c r="U3462" s="27"/>
      <c r="Y3462" s="9" t="s">
        <v>537</v>
      </c>
      <c r="Z3462" s="9" t="s">
        <v>462</v>
      </c>
      <c r="AA3462" s="9" t="s">
        <v>198</v>
      </c>
      <c r="AB3462" s="9">
        <v>5867631</v>
      </c>
      <c r="AC3462" s="9" t="s">
        <v>4244</v>
      </c>
      <c r="AD3462" s="9" t="s">
        <v>231</v>
      </c>
      <c r="AE3462" s="5">
        <f t="shared" si="128"/>
        <v>0</v>
      </c>
      <c r="AF3462" s="5" t="str">
        <f t="shared" si="129"/>
        <v>katB</v>
      </c>
      <c r="AG3462" s="153"/>
      <c r="AH3462" s="153"/>
      <c r="AI3462" t="s">
        <v>201</v>
      </c>
      <c r="AJ3462" t="s">
        <v>17878</v>
      </c>
      <c r="AK3462" s="9" t="str">
        <f>VLOOKUP(Y3462,zdroj!D:AJ,33,0)</f>
        <v>katB</v>
      </c>
    </row>
    <row r="3463" spans="8:37" x14ac:dyDescent="0.25">
      <c r="H3463" s="8"/>
      <c r="I3463" s="8"/>
      <c r="N3463" s="23"/>
      <c r="O3463" s="24"/>
      <c r="P3463" s="19"/>
      <c r="Q3463" s="19"/>
      <c r="R3463" s="19"/>
      <c r="U3463" s="27"/>
      <c r="Y3463" s="9" t="s">
        <v>537</v>
      </c>
      <c r="Z3463" s="9" t="s">
        <v>462</v>
      </c>
      <c r="AA3463" s="9" t="s">
        <v>198</v>
      </c>
      <c r="AB3463" s="9">
        <v>5867649</v>
      </c>
      <c r="AC3463" s="9" t="s">
        <v>4245</v>
      </c>
      <c r="AD3463" s="9" t="s">
        <v>231</v>
      </c>
      <c r="AE3463" s="5">
        <f t="shared" si="128"/>
        <v>0</v>
      </c>
      <c r="AF3463" s="5" t="str">
        <f t="shared" si="129"/>
        <v>katB</v>
      </c>
      <c r="AG3463" s="153"/>
      <c r="AH3463" s="153"/>
      <c r="AI3463" t="s">
        <v>201</v>
      </c>
      <c r="AJ3463" t="s">
        <v>17878</v>
      </c>
      <c r="AK3463" s="9" t="str">
        <f>VLOOKUP(Y3463,zdroj!D:AJ,33,0)</f>
        <v>katB</v>
      </c>
    </row>
    <row r="3464" spans="8:37" x14ac:dyDescent="0.25">
      <c r="H3464" s="8"/>
      <c r="I3464" s="8"/>
      <c r="N3464" s="23"/>
      <c r="O3464" s="24"/>
      <c r="P3464" s="19"/>
      <c r="Q3464" s="19"/>
      <c r="R3464" s="19"/>
      <c r="U3464" s="27"/>
      <c r="Y3464" s="9" t="s">
        <v>537</v>
      </c>
      <c r="Z3464" s="9" t="s">
        <v>462</v>
      </c>
      <c r="AA3464" s="9" t="s">
        <v>198</v>
      </c>
      <c r="AB3464" s="9">
        <v>5867657</v>
      </c>
      <c r="AC3464" s="9" t="s">
        <v>4246</v>
      </c>
      <c r="AD3464" s="9" t="s">
        <v>231</v>
      </c>
      <c r="AE3464" s="5">
        <f t="shared" si="128"/>
        <v>0</v>
      </c>
      <c r="AF3464" s="5" t="str">
        <f t="shared" si="129"/>
        <v>katB</v>
      </c>
      <c r="AG3464" s="153"/>
      <c r="AH3464" s="153"/>
      <c r="AI3464" t="s">
        <v>236</v>
      </c>
      <c r="AJ3464" t="s">
        <v>17878</v>
      </c>
      <c r="AK3464" s="9" t="str">
        <f>VLOOKUP(Y3464,zdroj!D:AJ,33,0)</f>
        <v>katB</v>
      </c>
    </row>
    <row r="3465" spans="8:37" x14ac:dyDescent="0.25">
      <c r="H3465" s="8"/>
      <c r="I3465" s="8"/>
      <c r="N3465" s="23"/>
      <c r="O3465" s="24"/>
      <c r="P3465" s="19"/>
      <c r="Q3465" s="19"/>
      <c r="R3465" s="19"/>
      <c r="U3465" s="27"/>
      <c r="Y3465" s="9" t="s">
        <v>537</v>
      </c>
      <c r="Z3465" s="9" t="s">
        <v>462</v>
      </c>
      <c r="AA3465" s="9" t="s">
        <v>198</v>
      </c>
      <c r="AB3465" s="9">
        <v>5866685</v>
      </c>
      <c r="AC3465" s="9" t="s">
        <v>4247</v>
      </c>
      <c r="AD3465" s="9" t="s">
        <v>231</v>
      </c>
      <c r="AE3465" s="5">
        <f t="shared" si="128"/>
        <v>0</v>
      </c>
      <c r="AF3465" s="5" t="str">
        <f t="shared" si="129"/>
        <v>katB</v>
      </c>
      <c r="AG3465" s="153"/>
      <c r="AH3465" s="153"/>
      <c r="AI3465" t="s">
        <v>201</v>
      </c>
      <c r="AJ3465" t="s">
        <v>17878</v>
      </c>
      <c r="AK3465" s="9" t="str">
        <f>VLOOKUP(Y3465,zdroj!D:AJ,33,0)</f>
        <v>katB</v>
      </c>
    </row>
    <row r="3466" spans="8:37" x14ac:dyDescent="0.25">
      <c r="H3466" s="8"/>
      <c r="I3466" s="8"/>
      <c r="N3466" s="23"/>
      <c r="O3466" s="24"/>
      <c r="P3466" s="19"/>
      <c r="Q3466" s="19"/>
      <c r="R3466" s="19"/>
      <c r="U3466" s="27"/>
      <c r="Y3466" s="9" t="s">
        <v>537</v>
      </c>
      <c r="Z3466" s="9" t="s">
        <v>462</v>
      </c>
      <c r="AA3466" s="9" t="s">
        <v>198</v>
      </c>
      <c r="AB3466" s="9">
        <v>5867665</v>
      </c>
      <c r="AC3466" s="9" t="s">
        <v>4248</v>
      </c>
      <c r="AD3466" s="9" t="s">
        <v>231</v>
      </c>
      <c r="AE3466" s="5">
        <f t="shared" ref="AE3466:AE3529" si="130">VLOOKUP(Y3466,K:T,10,0)</f>
        <v>0</v>
      </c>
      <c r="AF3466" s="5" t="str">
        <f t="shared" ref="AF3466:AF3529" si="131">IF(AE3466="A",IF(AD3466="katA","katB",AD3466),AD3466)</f>
        <v>katB</v>
      </c>
      <c r="AG3466" s="153"/>
      <c r="AH3466" s="153"/>
      <c r="AI3466" t="s">
        <v>201</v>
      </c>
      <c r="AJ3466" t="s">
        <v>17878</v>
      </c>
      <c r="AK3466" s="9" t="str">
        <f>VLOOKUP(Y3466,zdroj!D:AJ,33,0)</f>
        <v>katB</v>
      </c>
    </row>
    <row r="3467" spans="8:37" x14ac:dyDescent="0.25">
      <c r="H3467" s="8"/>
      <c r="I3467" s="8"/>
      <c r="N3467" s="23"/>
      <c r="O3467" s="24"/>
      <c r="P3467" s="19"/>
      <c r="Q3467" s="19"/>
      <c r="R3467" s="19"/>
      <c r="U3467" s="27"/>
      <c r="Y3467" s="9" t="s">
        <v>537</v>
      </c>
      <c r="Z3467" s="9" t="s">
        <v>462</v>
      </c>
      <c r="AA3467" s="9" t="s">
        <v>198</v>
      </c>
      <c r="AB3467" s="9">
        <v>5867673</v>
      </c>
      <c r="AC3467" s="9" t="s">
        <v>4249</v>
      </c>
      <c r="AD3467" s="9" t="s">
        <v>231</v>
      </c>
      <c r="AE3467" s="5">
        <f t="shared" si="130"/>
        <v>0</v>
      </c>
      <c r="AF3467" s="5" t="str">
        <f t="shared" si="131"/>
        <v>katB</v>
      </c>
      <c r="AG3467" s="153"/>
      <c r="AH3467" s="153"/>
      <c r="AI3467" t="s">
        <v>229</v>
      </c>
      <c r="AJ3467" t="s">
        <v>17878</v>
      </c>
      <c r="AK3467" s="9" t="str">
        <f>VLOOKUP(Y3467,zdroj!D:AJ,33,0)</f>
        <v>katB</v>
      </c>
    </row>
    <row r="3468" spans="8:37" x14ac:dyDescent="0.25">
      <c r="H3468" s="8"/>
      <c r="I3468" s="8"/>
      <c r="N3468" s="23"/>
      <c r="O3468" s="24"/>
      <c r="P3468" s="19"/>
      <c r="Q3468" s="19"/>
      <c r="R3468" s="19"/>
      <c r="U3468" s="27"/>
      <c r="Y3468" s="9" t="s">
        <v>537</v>
      </c>
      <c r="Z3468" s="9" t="s">
        <v>462</v>
      </c>
      <c r="AA3468" s="9" t="s">
        <v>198</v>
      </c>
      <c r="AB3468" s="9">
        <v>5867681</v>
      </c>
      <c r="AC3468" s="9" t="s">
        <v>4250</v>
      </c>
      <c r="AD3468" s="9" t="s">
        <v>231</v>
      </c>
      <c r="AE3468" s="5">
        <f t="shared" si="130"/>
        <v>0</v>
      </c>
      <c r="AF3468" s="5" t="str">
        <f t="shared" si="131"/>
        <v>katB</v>
      </c>
      <c r="AG3468" s="153"/>
      <c r="AH3468" s="153"/>
      <c r="AI3468" t="s">
        <v>201</v>
      </c>
      <c r="AJ3468" t="s">
        <v>17878</v>
      </c>
      <c r="AK3468" s="9" t="str">
        <f>VLOOKUP(Y3468,zdroj!D:AJ,33,0)</f>
        <v>katB</v>
      </c>
    </row>
    <row r="3469" spans="8:37" x14ac:dyDescent="0.25">
      <c r="H3469" s="8"/>
      <c r="I3469" s="8"/>
      <c r="N3469" s="23"/>
      <c r="O3469" s="24"/>
      <c r="P3469" s="19"/>
      <c r="Q3469" s="19"/>
      <c r="R3469" s="19"/>
      <c r="U3469" s="27"/>
      <c r="Y3469" s="9" t="s">
        <v>537</v>
      </c>
      <c r="Z3469" s="9" t="s">
        <v>462</v>
      </c>
      <c r="AA3469" s="9" t="s">
        <v>198</v>
      </c>
      <c r="AB3469" s="9">
        <v>5867690</v>
      </c>
      <c r="AC3469" s="9" t="s">
        <v>4251</v>
      </c>
      <c r="AD3469" s="9" t="s">
        <v>231</v>
      </c>
      <c r="AE3469" s="5">
        <f t="shared" si="130"/>
        <v>0</v>
      </c>
      <c r="AF3469" s="5" t="str">
        <f t="shared" si="131"/>
        <v>katB</v>
      </c>
      <c r="AG3469" s="153"/>
      <c r="AH3469" s="153"/>
      <c r="AI3469" t="s">
        <v>201</v>
      </c>
      <c r="AJ3469" t="s">
        <v>17878</v>
      </c>
      <c r="AK3469" s="9" t="str">
        <f>VLOOKUP(Y3469,zdroj!D:AJ,33,0)</f>
        <v>katB</v>
      </c>
    </row>
    <row r="3470" spans="8:37" x14ac:dyDescent="0.25">
      <c r="H3470" s="8"/>
      <c r="I3470" s="8"/>
      <c r="N3470" s="23"/>
      <c r="O3470" s="24"/>
      <c r="P3470" s="19"/>
      <c r="Q3470" s="19"/>
      <c r="R3470" s="19"/>
      <c r="U3470" s="27"/>
      <c r="Y3470" s="9" t="s">
        <v>537</v>
      </c>
      <c r="Z3470" s="9" t="s">
        <v>462</v>
      </c>
      <c r="AA3470" s="9" t="s">
        <v>198</v>
      </c>
      <c r="AB3470" s="9">
        <v>5867703</v>
      </c>
      <c r="AC3470" s="9" t="s">
        <v>4252</v>
      </c>
      <c r="AD3470" s="9" t="s">
        <v>231</v>
      </c>
      <c r="AE3470" s="5">
        <f t="shared" si="130"/>
        <v>0</v>
      </c>
      <c r="AF3470" s="5" t="str">
        <f t="shared" si="131"/>
        <v>katB</v>
      </c>
      <c r="AG3470" s="153"/>
      <c r="AH3470" s="153"/>
      <c r="AI3470" t="s">
        <v>201</v>
      </c>
      <c r="AJ3470" t="s">
        <v>17878</v>
      </c>
      <c r="AK3470" s="9" t="str">
        <f>VLOOKUP(Y3470,zdroj!D:AJ,33,0)</f>
        <v>katB</v>
      </c>
    </row>
    <row r="3471" spans="8:37" x14ac:dyDescent="0.25">
      <c r="H3471" s="8"/>
      <c r="I3471" s="8"/>
      <c r="N3471" s="23"/>
      <c r="O3471" s="24"/>
      <c r="P3471" s="19"/>
      <c r="Q3471" s="19"/>
      <c r="R3471" s="19"/>
      <c r="U3471" s="27"/>
      <c r="Y3471" s="9" t="s">
        <v>537</v>
      </c>
      <c r="Z3471" s="9" t="s">
        <v>462</v>
      </c>
      <c r="AA3471" s="9" t="s">
        <v>198</v>
      </c>
      <c r="AB3471" s="9">
        <v>5867711</v>
      </c>
      <c r="AC3471" s="9" t="s">
        <v>4253</v>
      </c>
      <c r="AD3471" s="9" t="s">
        <v>231</v>
      </c>
      <c r="AE3471" s="5">
        <f t="shared" si="130"/>
        <v>0</v>
      </c>
      <c r="AF3471" s="5" t="str">
        <f t="shared" si="131"/>
        <v>katB</v>
      </c>
      <c r="AG3471" s="153"/>
      <c r="AH3471" s="153"/>
      <c r="AI3471" t="s">
        <v>201</v>
      </c>
      <c r="AJ3471" t="s">
        <v>17878</v>
      </c>
      <c r="AK3471" s="9" t="str">
        <f>VLOOKUP(Y3471,zdroj!D:AJ,33,0)</f>
        <v>katB</v>
      </c>
    </row>
    <row r="3472" spans="8:37" x14ac:dyDescent="0.25">
      <c r="H3472" s="8"/>
      <c r="I3472" s="8"/>
      <c r="N3472" s="23"/>
      <c r="O3472" s="24"/>
      <c r="P3472" s="19"/>
      <c r="Q3472" s="19"/>
      <c r="R3472" s="19"/>
      <c r="U3472" s="27"/>
      <c r="Y3472" s="9" t="s">
        <v>537</v>
      </c>
      <c r="Z3472" s="9" t="s">
        <v>462</v>
      </c>
      <c r="AA3472" s="9" t="s">
        <v>198</v>
      </c>
      <c r="AB3472" s="9">
        <v>5867720</v>
      </c>
      <c r="AC3472" s="9" t="s">
        <v>4254</v>
      </c>
      <c r="AD3472" s="9" t="s">
        <v>231</v>
      </c>
      <c r="AE3472" s="5">
        <f t="shared" si="130"/>
        <v>0</v>
      </c>
      <c r="AF3472" s="5" t="str">
        <f t="shared" si="131"/>
        <v>katB</v>
      </c>
      <c r="AG3472" s="153"/>
      <c r="AH3472" s="153"/>
      <c r="AI3472" t="s">
        <v>201</v>
      </c>
      <c r="AJ3472" t="s">
        <v>17878</v>
      </c>
      <c r="AK3472" s="9" t="str">
        <f>VLOOKUP(Y3472,zdroj!D:AJ,33,0)</f>
        <v>katB</v>
      </c>
    </row>
    <row r="3473" spans="8:37" x14ac:dyDescent="0.25">
      <c r="H3473" s="8"/>
      <c r="I3473" s="8"/>
      <c r="N3473" s="23"/>
      <c r="O3473" s="24"/>
      <c r="P3473" s="19"/>
      <c r="Q3473" s="19"/>
      <c r="R3473" s="19"/>
      <c r="U3473" s="27"/>
      <c r="Y3473" s="9" t="s">
        <v>537</v>
      </c>
      <c r="Z3473" s="9" t="s">
        <v>462</v>
      </c>
      <c r="AA3473" s="9" t="s">
        <v>198</v>
      </c>
      <c r="AB3473" s="9">
        <v>5867738</v>
      </c>
      <c r="AC3473" s="9" t="s">
        <v>4255</v>
      </c>
      <c r="AD3473" s="9" t="s">
        <v>231</v>
      </c>
      <c r="AE3473" s="5">
        <f t="shared" si="130"/>
        <v>0</v>
      </c>
      <c r="AF3473" s="5" t="str">
        <f t="shared" si="131"/>
        <v>katB</v>
      </c>
      <c r="AG3473" s="153"/>
      <c r="AH3473" s="153"/>
      <c r="AI3473" t="s">
        <v>201</v>
      </c>
      <c r="AJ3473" t="s">
        <v>17878</v>
      </c>
      <c r="AK3473" s="9" t="str">
        <f>VLOOKUP(Y3473,zdroj!D:AJ,33,0)</f>
        <v>katB</v>
      </c>
    </row>
    <row r="3474" spans="8:37" x14ac:dyDescent="0.25">
      <c r="H3474" s="8"/>
      <c r="I3474" s="8"/>
      <c r="N3474" s="23"/>
      <c r="O3474" s="24"/>
      <c r="P3474" s="19"/>
      <c r="Q3474" s="19"/>
      <c r="R3474" s="19"/>
      <c r="U3474" s="27"/>
      <c r="Y3474" s="9" t="s">
        <v>537</v>
      </c>
      <c r="Z3474" s="9" t="s">
        <v>462</v>
      </c>
      <c r="AA3474" s="9" t="s">
        <v>198</v>
      </c>
      <c r="AB3474" s="9">
        <v>5867746</v>
      </c>
      <c r="AC3474" s="9" t="s">
        <v>4256</v>
      </c>
      <c r="AD3474" s="9" t="s">
        <v>800</v>
      </c>
      <c r="AE3474" s="5">
        <f t="shared" si="130"/>
        <v>0</v>
      </c>
      <c r="AF3474" s="5" t="str">
        <f t="shared" si="131"/>
        <v>Pokryto</v>
      </c>
      <c r="AG3474" s="153"/>
      <c r="AH3474" s="153"/>
      <c r="AI3474" t="s">
        <v>201</v>
      </c>
      <c r="AJ3474" t="s">
        <v>800</v>
      </c>
      <c r="AK3474" s="9" t="str">
        <f>VLOOKUP(Y3474,zdroj!D:AJ,33,0)</f>
        <v>katB</v>
      </c>
    </row>
    <row r="3475" spans="8:37" x14ac:dyDescent="0.25">
      <c r="H3475" s="8"/>
      <c r="I3475" s="8"/>
      <c r="N3475" s="23"/>
      <c r="O3475" s="24"/>
      <c r="P3475" s="19"/>
      <c r="Q3475" s="19"/>
      <c r="R3475" s="19"/>
      <c r="U3475" s="27"/>
      <c r="Y3475" s="9" t="s">
        <v>537</v>
      </c>
      <c r="Z3475" s="9" t="s">
        <v>462</v>
      </c>
      <c r="AA3475" s="9" t="s">
        <v>198</v>
      </c>
      <c r="AB3475" s="9">
        <v>5867754</v>
      </c>
      <c r="AC3475" s="9" t="s">
        <v>4257</v>
      </c>
      <c r="AD3475" s="9" t="s">
        <v>800</v>
      </c>
      <c r="AE3475" s="5">
        <f t="shared" si="130"/>
        <v>0</v>
      </c>
      <c r="AF3475" s="5" t="str">
        <f t="shared" si="131"/>
        <v>Pokryto</v>
      </c>
      <c r="AG3475" s="153"/>
      <c r="AH3475" s="153"/>
      <c r="AI3475" t="s">
        <v>201</v>
      </c>
      <c r="AJ3475" t="s">
        <v>800</v>
      </c>
      <c r="AK3475" s="9" t="str">
        <f>VLOOKUP(Y3475,zdroj!D:AJ,33,0)</f>
        <v>katB</v>
      </c>
    </row>
    <row r="3476" spans="8:37" x14ac:dyDescent="0.25">
      <c r="H3476" s="8"/>
      <c r="I3476" s="8"/>
      <c r="N3476" s="23"/>
      <c r="O3476" s="24"/>
      <c r="P3476" s="19"/>
      <c r="Q3476" s="19"/>
      <c r="R3476" s="19"/>
      <c r="U3476" s="27"/>
      <c r="Y3476" s="9" t="s">
        <v>537</v>
      </c>
      <c r="Z3476" s="9" t="s">
        <v>462</v>
      </c>
      <c r="AA3476" s="9" t="s">
        <v>198</v>
      </c>
      <c r="AB3476" s="9">
        <v>5866693</v>
      </c>
      <c r="AC3476" s="9" t="s">
        <v>4258</v>
      </c>
      <c r="AD3476" s="9" t="s">
        <v>231</v>
      </c>
      <c r="AE3476" s="5">
        <f t="shared" si="130"/>
        <v>0</v>
      </c>
      <c r="AF3476" s="5" t="str">
        <f t="shared" si="131"/>
        <v>katB</v>
      </c>
      <c r="AG3476" s="153"/>
      <c r="AH3476" s="153"/>
      <c r="AI3476" t="s">
        <v>201</v>
      </c>
      <c r="AJ3476" t="s">
        <v>17878</v>
      </c>
      <c r="AK3476" s="9" t="str">
        <f>VLOOKUP(Y3476,zdroj!D:AJ,33,0)</f>
        <v>katB</v>
      </c>
    </row>
    <row r="3477" spans="8:37" x14ac:dyDescent="0.25">
      <c r="H3477" s="8"/>
      <c r="I3477" s="8"/>
      <c r="N3477" s="23"/>
      <c r="O3477" s="24"/>
      <c r="P3477" s="19"/>
      <c r="Q3477" s="19"/>
      <c r="R3477" s="19"/>
      <c r="U3477" s="27"/>
      <c r="Y3477" s="9" t="s">
        <v>537</v>
      </c>
      <c r="Z3477" s="9" t="s">
        <v>462</v>
      </c>
      <c r="AA3477" s="9" t="s">
        <v>198</v>
      </c>
      <c r="AB3477" s="9">
        <v>5867762</v>
      </c>
      <c r="AC3477" s="9" t="s">
        <v>4259</v>
      </c>
      <c r="AD3477" s="9" t="s">
        <v>231</v>
      </c>
      <c r="AE3477" s="5">
        <f t="shared" si="130"/>
        <v>0</v>
      </c>
      <c r="AF3477" s="5" t="str">
        <f t="shared" si="131"/>
        <v>katB</v>
      </c>
      <c r="AG3477" s="153"/>
      <c r="AH3477" s="153"/>
      <c r="AI3477" t="s">
        <v>201</v>
      </c>
      <c r="AJ3477" t="s">
        <v>17878</v>
      </c>
      <c r="AK3477" s="9" t="str">
        <f>VLOOKUP(Y3477,zdroj!D:AJ,33,0)</f>
        <v>katB</v>
      </c>
    </row>
    <row r="3478" spans="8:37" x14ac:dyDescent="0.25">
      <c r="H3478" s="8"/>
      <c r="I3478" s="8"/>
      <c r="N3478" s="23"/>
      <c r="O3478" s="24"/>
      <c r="P3478" s="19"/>
      <c r="Q3478" s="19"/>
      <c r="R3478" s="19"/>
      <c r="U3478" s="27"/>
      <c r="Y3478" s="9" t="s">
        <v>537</v>
      </c>
      <c r="Z3478" s="9" t="s">
        <v>462</v>
      </c>
      <c r="AA3478" s="9" t="s">
        <v>198</v>
      </c>
      <c r="AB3478" s="9">
        <v>5867771</v>
      </c>
      <c r="AC3478" s="9" t="s">
        <v>4260</v>
      </c>
      <c r="AD3478" s="9" t="s">
        <v>231</v>
      </c>
      <c r="AE3478" s="5">
        <f t="shared" si="130"/>
        <v>0</v>
      </c>
      <c r="AF3478" s="5" t="str">
        <f t="shared" si="131"/>
        <v>katB</v>
      </c>
      <c r="AG3478" s="153"/>
      <c r="AH3478" s="153"/>
      <c r="AI3478" t="s">
        <v>201</v>
      </c>
      <c r="AJ3478" t="s">
        <v>17878</v>
      </c>
      <c r="AK3478" s="9" t="str">
        <f>VLOOKUP(Y3478,zdroj!D:AJ,33,0)</f>
        <v>katB</v>
      </c>
    </row>
    <row r="3479" spans="8:37" x14ac:dyDescent="0.25">
      <c r="H3479" s="8"/>
      <c r="I3479" s="8"/>
      <c r="N3479" s="23"/>
      <c r="O3479" s="24"/>
      <c r="P3479" s="19"/>
      <c r="Q3479" s="19"/>
      <c r="R3479" s="19"/>
      <c r="U3479" s="27"/>
      <c r="Y3479" s="9" t="s">
        <v>537</v>
      </c>
      <c r="Z3479" s="9" t="s">
        <v>462</v>
      </c>
      <c r="AA3479" s="9" t="s">
        <v>198</v>
      </c>
      <c r="AB3479" s="9">
        <v>5867789</v>
      </c>
      <c r="AC3479" s="9" t="s">
        <v>4261</v>
      </c>
      <c r="AD3479" s="9" t="s">
        <v>800</v>
      </c>
      <c r="AE3479" s="5">
        <f t="shared" si="130"/>
        <v>0</v>
      </c>
      <c r="AF3479" s="5" t="str">
        <f t="shared" si="131"/>
        <v>Pokryto</v>
      </c>
      <c r="AG3479" s="153"/>
      <c r="AH3479" s="153"/>
      <c r="AI3479" t="s">
        <v>201</v>
      </c>
      <c r="AJ3479" t="s">
        <v>800</v>
      </c>
      <c r="AK3479" s="9" t="str">
        <f>VLOOKUP(Y3479,zdroj!D:AJ,33,0)</f>
        <v>katB</v>
      </c>
    </row>
    <row r="3480" spans="8:37" x14ac:dyDescent="0.25">
      <c r="H3480" s="8"/>
      <c r="I3480" s="8"/>
      <c r="N3480" s="23"/>
      <c r="O3480" s="24"/>
      <c r="P3480" s="19"/>
      <c r="Q3480" s="19"/>
      <c r="R3480" s="19"/>
      <c r="U3480" s="27"/>
      <c r="Y3480" s="9" t="s">
        <v>537</v>
      </c>
      <c r="Z3480" s="9" t="s">
        <v>462</v>
      </c>
      <c r="AA3480" s="9" t="s">
        <v>198</v>
      </c>
      <c r="AB3480" s="9">
        <v>5867797</v>
      </c>
      <c r="AC3480" s="9" t="s">
        <v>4262</v>
      </c>
      <c r="AD3480" s="9" t="s">
        <v>231</v>
      </c>
      <c r="AE3480" s="5">
        <f t="shared" si="130"/>
        <v>0</v>
      </c>
      <c r="AF3480" s="5" t="str">
        <f t="shared" si="131"/>
        <v>katB</v>
      </c>
      <c r="AG3480" s="153"/>
      <c r="AH3480" s="153"/>
      <c r="AI3480" t="s">
        <v>201</v>
      </c>
      <c r="AJ3480" t="s">
        <v>17878</v>
      </c>
      <c r="AK3480" s="9" t="str">
        <f>VLOOKUP(Y3480,zdroj!D:AJ,33,0)</f>
        <v>katB</v>
      </c>
    </row>
    <row r="3481" spans="8:37" x14ac:dyDescent="0.25">
      <c r="H3481" s="8"/>
      <c r="I3481" s="8"/>
      <c r="N3481" s="23"/>
      <c r="O3481" s="24"/>
      <c r="P3481" s="19"/>
      <c r="Q3481" s="19"/>
      <c r="R3481" s="19"/>
      <c r="U3481" s="27"/>
      <c r="Y3481" s="9" t="s">
        <v>537</v>
      </c>
      <c r="Z3481" s="9" t="s">
        <v>462</v>
      </c>
      <c r="AA3481" s="9" t="s">
        <v>198</v>
      </c>
      <c r="AB3481" s="9">
        <v>5867801</v>
      </c>
      <c r="AC3481" s="9" t="s">
        <v>4263</v>
      </c>
      <c r="AD3481" s="9" t="s">
        <v>800</v>
      </c>
      <c r="AE3481" s="5">
        <f t="shared" si="130"/>
        <v>0</v>
      </c>
      <c r="AF3481" s="5" t="str">
        <f t="shared" si="131"/>
        <v>Pokryto</v>
      </c>
      <c r="AG3481" s="153"/>
      <c r="AH3481" s="153"/>
      <c r="AI3481" t="s">
        <v>201</v>
      </c>
      <c r="AJ3481" t="s">
        <v>800</v>
      </c>
      <c r="AK3481" s="9" t="str">
        <f>VLOOKUP(Y3481,zdroj!D:AJ,33,0)</f>
        <v>katB</v>
      </c>
    </row>
    <row r="3482" spans="8:37" x14ac:dyDescent="0.25">
      <c r="H3482" s="8"/>
      <c r="I3482" s="8"/>
      <c r="N3482" s="23"/>
      <c r="O3482" s="24"/>
      <c r="P3482" s="19"/>
      <c r="Q3482" s="19"/>
      <c r="R3482" s="19"/>
      <c r="U3482" s="27"/>
      <c r="Y3482" s="9" t="s">
        <v>537</v>
      </c>
      <c r="Z3482" s="9" t="s">
        <v>462</v>
      </c>
      <c r="AA3482" s="9" t="s">
        <v>198</v>
      </c>
      <c r="AB3482" s="9">
        <v>5867819</v>
      </c>
      <c r="AC3482" s="9" t="s">
        <v>4264</v>
      </c>
      <c r="AD3482" s="9" t="s">
        <v>231</v>
      </c>
      <c r="AE3482" s="5">
        <f t="shared" si="130"/>
        <v>0</v>
      </c>
      <c r="AF3482" s="5" t="str">
        <f t="shared" si="131"/>
        <v>katB</v>
      </c>
      <c r="AG3482" s="153"/>
      <c r="AH3482" s="153"/>
      <c r="AI3482" t="s">
        <v>201</v>
      </c>
      <c r="AJ3482" t="s">
        <v>17878</v>
      </c>
      <c r="AK3482" s="9" t="str">
        <f>VLOOKUP(Y3482,zdroj!D:AJ,33,0)</f>
        <v>katB</v>
      </c>
    </row>
    <row r="3483" spans="8:37" x14ac:dyDescent="0.25">
      <c r="H3483" s="8"/>
      <c r="I3483" s="8"/>
      <c r="N3483" s="23"/>
      <c r="O3483" s="24"/>
      <c r="P3483" s="19"/>
      <c r="Q3483" s="19"/>
      <c r="R3483" s="19"/>
      <c r="U3483" s="27"/>
      <c r="Y3483" s="9" t="s">
        <v>537</v>
      </c>
      <c r="Z3483" s="9" t="s">
        <v>462</v>
      </c>
      <c r="AA3483" s="9" t="s">
        <v>198</v>
      </c>
      <c r="AB3483" s="9">
        <v>5867827</v>
      </c>
      <c r="AC3483" s="9" t="s">
        <v>4265</v>
      </c>
      <c r="AD3483" s="9" t="s">
        <v>231</v>
      </c>
      <c r="AE3483" s="5">
        <f t="shared" si="130"/>
        <v>0</v>
      </c>
      <c r="AF3483" s="5" t="str">
        <f t="shared" si="131"/>
        <v>katB</v>
      </c>
      <c r="AG3483" s="153"/>
      <c r="AH3483" s="153"/>
      <c r="AI3483" t="s">
        <v>201</v>
      </c>
      <c r="AJ3483" t="s">
        <v>17878</v>
      </c>
      <c r="AK3483" s="9" t="str">
        <f>VLOOKUP(Y3483,zdroj!D:AJ,33,0)</f>
        <v>katB</v>
      </c>
    </row>
    <row r="3484" spans="8:37" x14ac:dyDescent="0.25">
      <c r="H3484" s="8"/>
      <c r="I3484" s="8"/>
      <c r="N3484" s="23"/>
      <c r="O3484" s="24"/>
      <c r="P3484" s="19"/>
      <c r="Q3484" s="19"/>
      <c r="R3484" s="19"/>
      <c r="U3484" s="27"/>
      <c r="Y3484" s="9" t="s">
        <v>537</v>
      </c>
      <c r="Z3484" s="9" t="s">
        <v>462</v>
      </c>
      <c r="AA3484" s="9" t="s">
        <v>198</v>
      </c>
      <c r="AB3484" s="9">
        <v>5867835</v>
      </c>
      <c r="AC3484" s="9" t="s">
        <v>4266</v>
      </c>
      <c r="AD3484" s="9" t="s">
        <v>800</v>
      </c>
      <c r="AE3484" s="5">
        <f t="shared" si="130"/>
        <v>0</v>
      </c>
      <c r="AF3484" s="5" t="str">
        <f t="shared" si="131"/>
        <v>Pokryto</v>
      </c>
      <c r="AG3484" s="153"/>
      <c r="AH3484" s="153"/>
      <c r="AI3484" t="s">
        <v>201</v>
      </c>
      <c r="AJ3484" t="s">
        <v>800</v>
      </c>
      <c r="AK3484" s="9" t="str">
        <f>VLOOKUP(Y3484,zdroj!D:AJ,33,0)</f>
        <v>katB</v>
      </c>
    </row>
    <row r="3485" spans="8:37" x14ac:dyDescent="0.25">
      <c r="H3485" s="8"/>
      <c r="I3485" s="8"/>
      <c r="N3485" s="23"/>
      <c r="O3485" s="24"/>
      <c r="P3485" s="19"/>
      <c r="Q3485" s="19"/>
      <c r="R3485" s="19"/>
      <c r="U3485" s="27"/>
      <c r="Y3485" s="9" t="s">
        <v>537</v>
      </c>
      <c r="Z3485" s="9" t="s">
        <v>462</v>
      </c>
      <c r="AA3485" s="9" t="s">
        <v>198</v>
      </c>
      <c r="AB3485" s="9">
        <v>5867843</v>
      </c>
      <c r="AC3485" s="9" t="s">
        <v>4267</v>
      </c>
      <c r="AD3485" s="9" t="s">
        <v>800</v>
      </c>
      <c r="AE3485" s="5">
        <f t="shared" si="130"/>
        <v>0</v>
      </c>
      <c r="AF3485" s="5" t="str">
        <f t="shared" si="131"/>
        <v>Pokryto</v>
      </c>
      <c r="AG3485" s="153"/>
      <c r="AH3485" s="153"/>
      <c r="AI3485" t="s">
        <v>201</v>
      </c>
      <c r="AJ3485" t="s">
        <v>800</v>
      </c>
      <c r="AK3485" s="9" t="str">
        <f>VLOOKUP(Y3485,zdroj!D:AJ,33,0)</f>
        <v>katB</v>
      </c>
    </row>
    <row r="3486" spans="8:37" x14ac:dyDescent="0.25">
      <c r="H3486" s="8"/>
      <c r="I3486" s="8"/>
      <c r="N3486" s="23"/>
      <c r="O3486" s="24"/>
      <c r="P3486" s="19"/>
      <c r="Q3486" s="19"/>
      <c r="R3486" s="19"/>
      <c r="U3486" s="27"/>
      <c r="Y3486" s="9" t="s">
        <v>537</v>
      </c>
      <c r="Z3486" s="9" t="s">
        <v>462</v>
      </c>
      <c r="AA3486" s="9" t="s">
        <v>198</v>
      </c>
      <c r="AB3486" s="9">
        <v>5866707</v>
      </c>
      <c r="AC3486" s="9" t="s">
        <v>4268</v>
      </c>
      <c r="AD3486" s="9" t="s">
        <v>231</v>
      </c>
      <c r="AE3486" s="5">
        <f t="shared" si="130"/>
        <v>0</v>
      </c>
      <c r="AF3486" s="5" t="str">
        <f t="shared" si="131"/>
        <v>katB</v>
      </c>
      <c r="AG3486" s="153"/>
      <c r="AH3486" s="153"/>
      <c r="AI3486" t="s">
        <v>201</v>
      </c>
      <c r="AJ3486" t="s">
        <v>17878</v>
      </c>
      <c r="AK3486" s="9" t="str">
        <f>VLOOKUP(Y3486,zdroj!D:AJ,33,0)</f>
        <v>katB</v>
      </c>
    </row>
    <row r="3487" spans="8:37" x14ac:dyDescent="0.25">
      <c r="H3487" s="8"/>
      <c r="I3487" s="8"/>
      <c r="N3487" s="23"/>
      <c r="O3487" s="24"/>
      <c r="P3487" s="19"/>
      <c r="Q3487" s="19"/>
      <c r="R3487" s="19"/>
      <c r="U3487" s="27"/>
      <c r="Y3487" s="9" t="s">
        <v>537</v>
      </c>
      <c r="Z3487" s="9" t="s">
        <v>462</v>
      </c>
      <c r="AA3487" s="9" t="s">
        <v>198</v>
      </c>
      <c r="AB3487" s="9">
        <v>5867851</v>
      </c>
      <c r="AC3487" s="9" t="s">
        <v>4269</v>
      </c>
      <c r="AD3487" s="9" t="s">
        <v>800</v>
      </c>
      <c r="AE3487" s="5">
        <f t="shared" si="130"/>
        <v>0</v>
      </c>
      <c r="AF3487" s="5" t="str">
        <f t="shared" si="131"/>
        <v>Pokryto</v>
      </c>
      <c r="AG3487" s="153"/>
      <c r="AH3487" s="153"/>
      <c r="AI3487" t="s">
        <v>201</v>
      </c>
      <c r="AJ3487" t="s">
        <v>800</v>
      </c>
      <c r="AK3487" s="9" t="str">
        <f>VLOOKUP(Y3487,zdroj!D:AJ,33,0)</f>
        <v>katB</v>
      </c>
    </row>
    <row r="3488" spans="8:37" x14ac:dyDescent="0.25">
      <c r="H3488" s="8"/>
      <c r="I3488" s="8"/>
      <c r="N3488" s="23"/>
      <c r="O3488" s="24"/>
      <c r="P3488" s="19"/>
      <c r="Q3488" s="19"/>
      <c r="R3488" s="19"/>
      <c r="U3488" s="27"/>
      <c r="Y3488" s="9" t="s">
        <v>537</v>
      </c>
      <c r="Z3488" s="9" t="s">
        <v>462</v>
      </c>
      <c r="AA3488" s="9" t="s">
        <v>198</v>
      </c>
      <c r="AB3488" s="9">
        <v>5867860</v>
      </c>
      <c r="AC3488" s="9" t="s">
        <v>4270</v>
      </c>
      <c r="AD3488" s="9" t="s">
        <v>231</v>
      </c>
      <c r="AE3488" s="5">
        <f t="shared" si="130"/>
        <v>0</v>
      </c>
      <c r="AF3488" s="5" t="str">
        <f t="shared" si="131"/>
        <v>katB</v>
      </c>
      <c r="AG3488" s="153"/>
      <c r="AH3488" s="153"/>
      <c r="AI3488" t="s">
        <v>201</v>
      </c>
      <c r="AJ3488" t="s">
        <v>17878</v>
      </c>
      <c r="AK3488" s="9" t="str">
        <f>VLOOKUP(Y3488,zdroj!D:AJ,33,0)</f>
        <v>katB</v>
      </c>
    </row>
    <row r="3489" spans="8:37" x14ac:dyDescent="0.25">
      <c r="H3489" s="8"/>
      <c r="I3489" s="8"/>
      <c r="N3489" s="23"/>
      <c r="O3489" s="24"/>
      <c r="P3489" s="19"/>
      <c r="Q3489" s="19"/>
      <c r="R3489" s="19"/>
      <c r="U3489" s="27"/>
      <c r="Y3489" s="9" t="s">
        <v>537</v>
      </c>
      <c r="Z3489" s="9" t="s">
        <v>462</v>
      </c>
      <c r="AA3489" s="9" t="s">
        <v>198</v>
      </c>
      <c r="AB3489" s="9">
        <v>25860011</v>
      </c>
      <c r="AC3489" s="9" t="s">
        <v>4271</v>
      </c>
      <c r="AD3489" s="9" t="s">
        <v>231</v>
      </c>
      <c r="AE3489" s="5">
        <f t="shared" si="130"/>
        <v>0</v>
      </c>
      <c r="AF3489" s="5" t="str">
        <f t="shared" si="131"/>
        <v>katB</v>
      </c>
      <c r="AG3489" s="153"/>
      <c r="AH3489" s="153"/>
      <c r="AI3489" t="s">
        <v>201</v>
      </c>
      <c r="AJ3489" t="s">
        <v>17878</v>
      </c>
      <c r="AK3489" s="9" t="str">
        <f>VLOOKUP(Y3489,zdroj!D:AJ,33,0)</f>
        <v>katB</v>
      </c>
    </row>
    <row r="3490" spans="8:37" x14ac:dyDescent="0.25">
      <c r="H3490" s="8"/>
      <c r="I3490" s="8"/>
      <c r="N3490" s="23"/>
      <c r="O3490" s="24"/>
      <c r="P3490" s="19"/>
      <c r="Q3490" s="19"/>
      <c r="R3490" s="19"/>
      <c r="U3490" s="27"/>
      <c r="Y3490" s="9" t="s">
        <v>537</v>
      </c>
      <c r="Z3490" s="9" t="s">
        <v>462</v>
      </c>
      <c r="AA3490" s="9" t="s">
        <v>198</v>
      </c>
      <c r="AB3490" s="9">
        <v>5867878</v>
      </c>
      <c r="AC3490" s="9" t="s">
        <v>4272</v>
      </c>
      <c r="AD3490" s="9" t="s">
        <v>800</v>
      </c>
      <c r="AE3490" s="5">
        <f t="shared" si="130"/>
        <v>0</v>
      </c>
      <c r="AF3490" s="5" t="str">
        <f t="shared" si="131"/>
        <v>Pokryto</v>
      </c>
      <c r="AG3490" s="153"/>
      <c r="AH3490" s="153"/>
      <c r="AI3490" t="s">
        <v>201</v>
      </c>
      <c r="AJ3490" t="s">
        <v>800</v>
      </c>
      <c r="AK3490" s="9" t="str">
        <f>VLOOKUP(Y3490,zdroj!D:AJ,33,0)</f>
        <v>katB</v>
      </c>
    </row>
    <row r="3491" spans="8:37" x14ac:dyDescent="0.25">
      <c r="H3491" s="8"/>
      <c r="I3491" s="8"/>
      <c r="N3491" s="23"/>
      <c r="O3491" s="24"/>
      <c r="P3491" s="19"/>
      <c r="Q3491" s="19"/>
      <c r="R3491" s="19"/>
      <c r="U3491" s="27"/>
      <c r="Y3491" s="9" t="s">
        <v>537</v>
      </c>
      <c r="Z3491" s="9" t="s">
        <v>462</v>
      </c>
      <c r="AA3491" s="9" t="s">
        <v>198</v>
      </c>
      <c r="AB3491" s="9">
        <v>5867886</v>
      </c>
      <c r="AC3491" s="9" t="s">
        <v>4273</v>
      </c>
      <c r="AD3491" s="9" t="s">
        <v>231</v>
      </c>
      <c r="AE3491" s="5">
        <f t="shared" si="130"/>
        <v>0</v>
      </c>
      <c r="AF3491" s="5" t="str">
        <f t="shared" si="131"/>
        <v>katB</v>
      </c>
      <c r="AG3491" s="153"/>
      <c r="AH3491" s="153"/>
      <c r="AI3491" t="s">
        <v>201</v>
      </c>
      <c r="AJ3491" t="s">
        <v>17878</v>
      </c>
      <c r="AK3491" s="9" t="str">
        <f>VLOOKUP(Y3491,zdroj!D:AJ,33,0)</f>
        <v>katB</v>
      </c>
    </row>
    <row r="3492" spans="8:37" x14ac:dyDescent="0.25">
      <c r="H3492" s="8"/>
      <c r="I3492" s="8"/>
      <c r="N3492" s="23"/>
      <c r="O3492" s="24"/>
      <c r="P3492" s="19"/>
      <c r="Q3492" s="19"/>
      <c r="R3492" s="19"/>
      <c r="U3492" s="27"/>
      <c r="Y3492" s="9" t="s">
        <v>537</v>
      </c>
      <c r="Z3492" s="9" t="s">
        <v>462</v>
      </c>
      <c r="AA3492" s="9" t="s">
        <v>198</v>
      </c>
      <c r="AB3492" s="9">
        <v>5867894</v>
      </c>
      <c r="AC3492" s="9" t="s">
        <v>4274</v>
      </c>
      <c r="AD3492" s="9" t="s">
        <v>231</v>
      </c>
      <c r="AE3492" s="5">
        <f t="shared" si="130"/>
        <v>0</v>
      </c>
      <c r="AF3492" s="5" t="str">
        <f t="shared" si="131"/>
        <v>katB</v>
      </c>
      <c r="AG3492" s="153"/>
      <c r="AH3492" s="153"/>
      <c r="AI3492" t="s">
        <v>201</v>
      </c>
      <c r="AJ3492" t="s">
        <v>17878</v>
      </c>
      <c r="AK3492" s="9" t="str">
        <f>VLOOKUP(Y3492,zdroj!D:AJ,33,0)</f>
        <v>katB</v>
      </c>
    </row>
    <row r="3493" spans="8:37" x14ac:dyDescent="0.25">
      <c r="H3493" s="8"/>
      <c r="I3493" s="8"/>
      <c r="N3493" s="23"/>
      <c r="O3493" s="24"/>
      <c r="P3493" s="19"/>
      <c r="Q3493" s="19"/>
      <c r="R3493" s="19"/>
      <c r="U3493" s="27"/>
      <c r="Y3493" s="9" t="s">
        <v>537</v>
      </c>
      <c r="Z3493" s="9" t="s">
        <v>462</v>
      </c>
      <c r="AA3493" s="9" t="s">
        <v>198</v>
      </c>
      <c r="AB3493" s="9">
        <v>5867916</v>
      </c>
      <c r="AC3493" s="9" t="s">
        <v>4275</v>
      </c>
      <c r="AD3493" s="9" t="s">
        <v>231</v>
      </c>
      <c r="AE3493" s="5">
        <f t="shared" si="130"/>
        <v>0</v>
      </c>
      <c r="AF3493" s="5" t="str">
        <f t="shared" si="131"/>
        <v>katB</v>
      </c>
      <c r="AG3493" s="153"/>
      <c r="AH3493" s="153"/>
      <c r="AI3493" t="s">
        <v>201</v>
      </c>
      <c r="AJ3493" t="s">
        <v>17878</v>
      </c>
      <c r="AK3493" s="9" t="str">
        <f>VLOOKUP(Y3493,zdroj!D:AJ,33,0)</f>
        <v>katB</v>
      </c>
    </row>
    <row r="3494" spans="8:37" x14ac:dyDescent="0.25">
      <c r="H3494" s="8"/>
      <c r="I3494" s="8"/>
      <c r="N3494" s="23"/>
      <c r="O3494" s="24"/>
      <c r="P3494" s="19"/>
      <c r="Q3494" s="19"/>
      <c r="R3494" s="19"/>
      <c r="U3494" s="27"/>
      <c r="Y3494" s="9" t="s">
        <v>537</v>
      </c>
      <c r="Z3494" s="9" t="s">
        <v>462</v>
      </c>
      <c r="AA3494" s="9" t="s">
        <v>198</v>
      </c>
      <c r="AB3494" s="9">
        <v>5867924</v>
      </c>
      <c r="AC3494" s="9" t="s">
        <v>4276</v>
      </c>
      <c r="AD3494" s="9" t="s">
        <v>800</v>
      </c>
      <c r="AE3494" s="5">
        <f t="shared" si="130"/>
        <v>0</v>
      </c>
      <c r="AF3494" s="5" t="str">
        <f t="shared" si="131"/>
        <v>Pokryto</v>
      </c>
      <c r="AG3494" s="153"/>
      <c r="AH3494" s="153"/>
      <c r="AI3494" t="s">
        <v>201</v>
      </c>
      <c r="AJ3494" t="s">
        <v>800</v>
      </c>
      <c r="AK3494" s="9" t="str">
        <f>VLOOKUP(Y3494,zdroj!D:AJ,33,0)</f>
        <v>katB</v>
      </c>
    </row>
    <row r="3495" spans="8:37" x14ac:dyDescent="0.25">
      <c r="H3495" s="8"/>
      <c r="I3495" s="8"/>
      <c r="N3495" s="23"/>
      <c r="O3495" s="24"/>
      <c r="P3495" s="19"/>
      <c r="Q3495" s="19"/>
      <c r="R3495" s="19"/>
      <c r="U3495" s="27"/>
      <c r="Y3495" s="9" t="s">
        <v>537</v>
      </c>
      <c r="Z3495" s="9" t="s">
        <v>462</v>
      </c>
      <c r="AA3495" s="9" t="s">
        <v>198</v>
      </c>
      <c r="AB3495" s="9">
        <v>5866715</v>
      </c>
      <c r="AC3495" s="9" t="s">
        <v>4277</v>
      </c>
      <c r="AD3495" s="9" t="s">
        <v>231</v>
      </c>
      <c r="AE3495" s="5">
        <f t="shared" si="130"/>
        <v>0</v>
      </c>
      <c r="AF3495" s="5" t="str">
        <f t="shared" si="131"/>
        <v>katB</v>
      </c>
      <c r="AG3495" s="153"/>
      <c r="AH3495" s="153"/>
      <c r="AI3495" t="s">
        <v>201</v>
      </c>
      <c r="AJ3495" t="s">
        <v>17878</v>
      </c>
      <c r="AK3495" s="9" t="str">
        <f>VLOOKUP(Y3495,zdroj!D:AJ,33,0)</f>
        <v>katB</v>
      </c>
    </row>
    <row r="3496" spans="8:37" x14ac:dyDescent="0.25">
      <c r="H3496" s="8"/>
      <c r="I3496" s="8"/>
      <c r="N3496" s="23"/>
      <c r="O3496" s="24"/>
      <c r="P3496" s="19"/>
      <c r="Q3496" s="19"/>
      <c r="R3496" s="19"/>
      <c r="U3496" s="27"/>
      <c r="Y3496" s="9" t="s">
        <v>537</v>
      </c>
      <c r="Z3496" s="9" t="s">
        <v>462</v>
      </c>
      <c r="AA3496" s="9" t="s">
        <v>198</v>
      </c>
      <c r="AB3496" s="9">
        <v>5867932</v>
      </c>
      <c r="AC3496" s="9" t="s">
        <v>4278</v>
      </c>
      <c r="AD3496" s="9" t="s">
        <v>231</v>
      </c>
      <c r="AE3496" s="5">
        <f t="shared" si="130"/>
        <v>0</v>
      </c>
      <c r="AF3496" s="5" t="str">
        <f t="shared" si="131"/>
        <v>katB</v>
      </c>
      <c r="AG3496" s="153"/>
      <c r="AH3496" s="153"/>
      <c r="AI3496" t="s">
        <v>201</v>
      </c>
      <c r="AJ3496" t="s">
        <v>17878</v>
      </c>
      <c r="AK3496" s="9" t="str">
        <f>VLOOKUP(Y3496,zdroj!D:AJ,33,0)</f>
        <v>katB</v>
      </c>
    </row>
    <row r="3497" spans="8:37" x14ac:dyDescent="0.25">
      <c r="H3497" s="8"/>
      <c r="I3497" s="8"/>
      <c r="N3497" s="23"/>
      <c r="O3497" s="24"/>
      <c r="P3497" s="19"/>
      <c r="Q3497" s="19"/>
      <c r="R3497" s="19"/>
      <c r="U3497" s="27"/>
      <c r="Y3497" s="9" t="s">
        <v>537</v>
      </c>
      <c r="Z3497" s="9" t="s">
        <v>462</v>
      </c>
      <c r="AA3497" s="9" t="s">
        <v>198</v>
      </c>
      <c r="AB3497" s="9">
        <v>5867941</v>
      </c>
      <c r="AC3497" s="9" t="s">
        <v>4279</v>
      </c>
      <c r="AD3497" s="9" t="s">
        <v>800</v>
      </c>
      <c r="AE3497" s="5">
        <f t="shared" si="130"/>
        <v>0</v>
      </c>
      <c r="AF3497" s="5" t="str">
        <f t="shared" si="131"/>
        <v>Pokryto</v>
      </c>
      <c r="AG3497" s="153"/>
      <c r="AH3497" s="153"/>
      <c r="AI3497" t="s">
        <v>201</v>
      </c>
      <c r="AJ3497" t="s">
        <v>800</v>
      </c>
      <c r="AK3497" s="9" t="str">
        <f>VLOOKUP(Y3497,zdroj!D:AJ,33,0)</f>
        <v>katB</v>
      </c>
    </row>
    <row r="3498" spans="8:37" x14ac:dyDescent="0.25">
      <c r="H3498" s="8"/>
      <c r="I3498" s="8"/>
      <c r="N3498" s="23"/>
      <c r="O3498" s="24"/>
      <c r="P3498" s="19"/>
      <c r="Q3498" s="19"/>
      <c r="R3498" s="19"/>
      <c r="U3498" s="27"/>
      <c r="Y3498" s="9" t="s">
        <v>537</v>
      </c>
      <c r="Z3498" s="9" t="s">
        <v>462</v>
      </c>
      <c r="AA3498" s="9" t="s">
        <v>198</v>
      </c>
      <c r="AB3498" s="9">
        <v>5867959</v>
      </c>
      <c r="AC3498" s="9" t="s">
        <v>4280</v>
      </c>
      <c r="AD3498" s="9" t="s">
        <v>800</v>
      </c>
      <c r="AE3498" s="5">
        <f t="shared" si="130"/>
        <v>0</v>
      </c>
      <c r="AF3498" s="5" t="str">
        <f t="shared" si="131"/>
        <v>Pokryto</v>
      </c>
      <c r="AG3498" s="153"/>
      <c r="AH3498" s="153"/>
      <c r="AI3498" t="s">
        <v>201</v>
      </c>
      <c r="AJ3498" t="s">
        <v>800</v>
      </c>
      <c r="AK3498" s="9" t="str">
        <f>VLOOKUP(Y3498,zdroj!D:AJ,33,0)</f>
        <v>katB</v>
      </c>
    </row>
    <row r="3499" spans="8:37" x14ac:dyDescent="0.25">
      <c r="H3499" s="8"/>
      <c r="I3499" s="8"/>
      <c r="N3499" s="23"/>
      <c r="O3499" s="24"/>
      <c r="P3499" s="19"/>
      <c r="Q3499" s="19"/>
      <c r="R3499" s="19"/>
      <c r="U3499" s="27"/>
      <c r="Y3499" s="9" t="s">
        <v>537</v>
      </c>
      <c r="Z3499" s="9" t="s">
        <v>462</v>
      </c>
      <c r="AA3499" s="9" t="s">
        <v>198</v>
      </c>
      <c r="AB3499" s="9">
        <v>27264572</v>
      </c>
      <c r="AC3499" s="9" t="s">
        <v>4281</v>
      </c>
      <c r="AD3499" s="9" t="s">
        <v>231</v>
      </c>
      <c r="AE3499" s="5">
        <f t="shared" si="130"/>
        <v>0</v>
      </c>
      <c r="AF3499" s="5" t="str">
        <f t="shared" si="131"/>
        <v>katB</v>
      </c>
      <c r="AG3499" s="153"/>
      <c r="AH3499" s="153"/>
      <c r="AI3499" t="s">
        <v>201</v>
      </c>
      <c r="AJ3499" t="s">
        <v>17878</v>
      </c>
      <c r="AK3499" s="9" t="str">
        <f>VLOOKUP(Y3499,zdroj!D:AJ,33,0)</f>
        <v>katB</v>
      </c>
    </row>
    <row r="3500" spans="8:37" x14ac:dyDescent="0.25">
      <c r="H3500" s="8"/>
      <c r="I3500" s="8"/>
      <c r="N3500" s="23"/>
      <c r="O3500" s="24"/>
      <c r="P3500" s="19"/>
      <c r="Q3500" s="19"/>
      <c r="R3500" s="19"/>
      <c r="U3500" s="27"/>
      <c r="Y3500" s="9" t="s">
        <v>537</v>
      </c>
      <c r="Z3500" s="9" t="s">
        <v>462</v>
      </c>
      <c r="AA3500" s="9" t="s">
        <v>198</v>
      </c>
      <c r="AB3500" s="9">
        <v>5867967</v>
      </c>
      <c r="AC3500" s="9" t="s">
        <v>4282</v>
      </c>
      <c r="AD3500" s="9" t="s">
        <v>231</v>
      </c>
      <c r="AE3500" s="5">
        <f t="shared" si="130"/>
        <v>0</v>
      </c>
      <c r="AF3500" s="5" t="str">
        <f t="shared" si="131"/>
        <v>katB</v>
      </c>
      <c r="AG3500" s="153"/>
      <c r="AH3500" s="153"/>
      <c r="AI3500" t="s">
        <v>201</v>
      </c>
      <c r="AJ3500" t="s">
        <v>17878</v>
      </c>
      <c r="AK3500" s="9" t="str">
        <f>VLOOKUP(Y3500,zdroj!D:AJ,33,0)</f>
        <v>katB</v>
      </c>
    </row>
    <row r="3501" spans="8:37" x14ac:dyDescent="0.25">
      <c r="H3501" s="8"/>
      <c r="I3501" s="8"/>
      <c r="N3501" s="23"/>
      <c r="O3501" s="24"/>
      <c r="P3501" s="19"/>
      <c r="Q3501" s="19"/>
      <c r="R3501" s="19"/>
      <c r="U3501" s="27"/>
      <c r="Y3501" s="9" t="s">
        <v>537</v>
      </c>
      <c r="Z3501" s="9" t="s">
        <v>462</v>
      </c>
      <c r="AA3501" s="9" t="s">
        <v>198</v>
      </c>
      <c r="AB3501" s="9">
        <v>5867975</v>
      </c>
      <c r="AC3501" s="9" t="s">
        <v>4283</v>
      </c>
      <c r="AD3501" s="9" t="s">
        <v>231</v>
      </c>
      <c r="AE3501" s="5">
        <f t="shared" si="130"/>
        <v>0</v>
      </c>
      <c r="AF3501" s="5" t="str">
        <f t="shared" si="131"/>
        <v>katB</v>
      </c>
      <c r="AG3501" s="153"/>
      <c r="AH3501" s="153"/>
      <c r="AI3501" t="s">
        <v>201</v>
      </c>
      <c r="AJ3501" t="s">
        <v>17878</v>
      </c>
      <c r="AK3501" s="9" t="str">
        <f>VLOOKUP(Y3501,zdroj!D:AJ,33,0)</f>
        <v>katB</v>
      </c>
    </row>
    <row r="3502" spans="8:37" x14ac:dyDescent="0.25">
      <c r="H3502" s="8"/>
      <c r="I3502" s="8"/>
      <c r="N3502" s="23"/>
      <c r="O3502" s="24"/>
      <c r="P3502" s="19"/>
      <c r="Q3502" s="19"/>
      <c r="R3502" s="19"/>
      <c r="U3502" s="27"/>
      <c r="Y3502" s="9" t="s">
        <v>537</v>
      </c>
      <c r="Z3502" s="9" t="s">
        <v>462</v>
      </c>
      <c r="AA3502" s="9" t="s">
        <v>198</v>
      </c>
      <c r="AB3502" s="9">
        <v>5867983</v>
      </c>
      <c r="AC3502" s="9" t="s">
        <v>4284</v>
      </c>
      <c r="AD3502" s="9" t="s">
        <v>231</v>
      </c>
      <c r="AE3502" s="5">
        <f t="shared" si="130"/>
        <v>0</v>
      </c>
      <c r="AF3502" s="5" t="str">
        <f t="shared" si="131"/>
        <v>katB</v>
      </c>
      <c r="AG3502" s="153"/>
      <c r="AH3502" s="153"/>
      <c r="AI3502" t="s">
        <v>201</v>
      </c>
      <c r="AJ3502" t="s">
        <v>17878</v>
      </c>
      <c r="AK3502" s="9" t="str">
        <f>VLOOKUP(Y3502,zdroj!D:AJ,33,0)</f>
        <v>katB</v>
      </c>
    </row>
    <row r="3503" spans="8:37" x14ac:dyDescent="0.25">
      <c r="H3503" s="8"/>
      <c r="I3503" s="8"/>
      <c r="N3503" s="23"/>
      <c r="O3503" s="24"/>
      <c r="P3503" s="19"/>
      <c r="Q3503" s="19"/>
      <c r="R3503" s="19"/>
      <c r="U3503" s="27"/>
      <c r="Y3503" s="9" t="s">
        <v>537</v>
      </c>
      <c r="Z3503" s="9" t="s">
        <v>462</v>
      </c>
      <c r="AA3503" s="9" t="s">
        <v>198</v>
      </c>
      <c r="AB3503" s="9">
        <v>5867991</v>
      </c>
      <c r="AC3503" s="9" t="s">
        <v>4285</v>
      </c>
      <c r="AD3503" s="9" t="s">
        <v>231</v>
      </c>
      <c r="AE3503" s="5">
        <f t="shared" si="130"/>
        <v>0</v>
      </c>
      <c r="AF3503" s="5" t="str">
        <f t="shared" si="131"/>
        <v>katB</v>
      </c>
      <c r="AG3503" s="153"/>
      <c r="AH3503" s="153"/>
      <c r="AI3503" t="s">
        <v>201</v>
      </c>
      <c r="AJ3503" t="s">
        <v>17878</v>
      </c>
      <c r="AK3503" s="9" t="str">
        <f>VLOOKUP(Y3503,zdroj!D:AJ,33,0)</f>
        <v>katB</v>
      </c>
    </row>
    <row r="3504" spans="8:37" x14ac:dyDescent="0.25">
      <c r="H3504" s="8"/>
      <c r="I3504" s="8"/>
      <c r="N3504" s="23"/>
      <c r="O3504" s="24"/>
      <c r="P3504" s="19"/>
      <c r="Q3504" s="19"/>
      <c r="R3504" s="19"/>
      <c r="U3504" s="27"/>
      <c r="Y3504" s="9" t="s">
        <v>537</v>
      </c>
      <c r="Z3504" s="9" t="s">
        <v>462</v>
      </c>
      <c r="AA3504" s="9" t="s">
        <v>198</v>
      </c>
      <c r="AB3504" s="9">
        <v>5868009</v>
      </c>
      <c r="AC3504" s="9" t="s">
        <v>4286</v>
      </c>
      <c r="AD3504" s="9" t="s">
        <v>231</v>
      </c>
      <c r="AE3504" s="5">
        <f t="shared" si="130"/>
        <v>0</v>
      </c>
      <c r="AF3504" s="5" t="str">
        <f t="shared" si="131"/>
        <v>katB</v>
      </c>
      <c r="AG3504" s="153"/>
      <c r="AH3504" s="153"/>
      <c r="AI3504" t="s">
        <v>201</v>
      </c>
      <c r="AJ3504" t="s">
        <v>17878</v>
      </c>
      <c r="AK3504" s="9" t="str">
        <f>VLOOKUP(Y3504,zdroj!D:AJ,33,0)</f>
        <v>katB</v>
      </c>
    </row>
    <row r="3505" spans="8:37" x14ac:dyDescent="0.25">
      <c r="H3505" s="8"/>
      <c r="I3505" s="8"/>
      <c r="N3505" s="23"/>
      <c r="O3505" s="24"/>
      <c r="P3505" s="19"/>
      <c r="Q3505" s="19"/>
      <c r="R3505" s="19"/>
      <c r="U3505" s="27"/>
      <c r="Y3505" s="9" t="s">
        <v>537</v>
      </c>
      <c r="Z3505" s="9" t="s">
        <v>462</v>
      </c>
      <c r="AA3505" s="9" t="s">
        <v>198</v>
      </c>
      <c r="AB3505" s="9">
        <v>26263360</v>
      </c>
      <c r="AC3505" s="9" t="s">
        <v>4287</v>
      </c>
      <c r="AD3505" s="9" t="s">
        <v>800</v>
      </c>
      <c r="AE3505" s="5">
        <f t="shared" si="130"/>
        <v>0</v>
      </c>
      <c r="AF3505" s="5" t="str">
        <f t="shared" si="131"/>
        <v>Pokryto</v>
      </c>
      <c r="AG3505" s="153"/>
      <c r="AH3505" s="153"/>
      <c r="AI3505" t="s">
        <v>17880</v>
      </c>
      <c r="AJ3505" t="s">
        <v>800</v>
      </c>
      <c r="AK3505" s="9" t="str">
        <f>VLOOKUP(Y3505,zdroj!D:AJ,33,0)</f>
        <v>katB</v>
      </c>
    </row>
    <row r="3506" spans="8:37" x14ac:dyDescent="0.25">
      <c r="H3506" s="8"/>
      <c r="I3506" s="8"/>
      <c r="N3506" s="23"/>
      <c r="O3506" s="24"/>
      <c r="P3506" s="19"/>
      <c r="Q3506" s="19"/>
      <c r="R3506" s="19"/>
      <c r="U3506" s="27"/>
      <c r="Y3506" s="9" t="s">
        <v>537</v>
      </c>
      <c r="Z3506" s="9" t="s">
        <v>462</v>
      </c>
      <c r="AA3506" s="9" t="s">
        <v>198</v>
      </c>
      <c r="AB3506" s="9">
        <v>5866723</v>
      </c>
      <c r="AC3506" s="9" t="s">
        <v>4288</v>
      </c>
      <c r="AD3506" s="9" t="s">
        <v>231</v>
      </c>
      <c r="AE3506" s="5">
        <f t="shared" si="130"/>
        <v>0</v>
      </c>
      <c r="AF3506" s="5" t="str">
        <f t="shared" si="131"/>
        <v>katB</v>
      </c>
      <c r="AG3506" s="153"/>
      <c r="AH3506" s="153"/>
      <c r="AI3506" t="s">
        <v>201</v>
      </c>
      <c r="AJ3506" t="s">
        <v>17878</v>
      </c>
      <c r="AK3506" s="9" t="str">
        <f>VLOOKUP(Y3506,zdroj!D:AJ,33,0)</f>
        <v>katB</v>
      </c>
    </row>
    <row r="3507" spans="8:37" x14ac:dyDescent="0.25">
      <c r="H3507" s="8"/>
      <c r="I3507" s="8"/>
      <c r="N3507" s="23"/>
      <c r="O3507" s="24"/>
      <c r="P3507" s="19"/>
      <c r="Q3507" s="19"/>
      <c r="R3507" s="19"/>
      <c r="U3507" s="27"/>
      <c r="Y3507" s="9" t="s">
        <v>537</v>
      </c>
      <c r="Z3507" s="9" t="s">
        <v>462</v>
      </c>
      <c r="AA3507" s="9" t="s">
        <v>198</v>
      </c>
      <c r="AB3507" s="9">
        <v>5868017</v>
      </c>
      <c r="AC3507" s="9" t="s">
        <v>4289</v>
      </c>
      <c r="AD3507" s="9" t="s">
        <v>800</v>
      </c>
      <c r="AE3507" s="5">
        <f t="shared" si="130"/>
        <v>0</v>
      </c>
      <c r="AF3507" s="5" t="str">
        <f t="shared" si="131"/>
        <v>Pokryto</v>
      </c>
      <c r="AG3507" s="153"/>
      <c r="AH3507" s="153"/>
      <c r="AI3507" t="s">
        <v>201</v>
      </c>
      <c r="AJ3507" t="s">
        <v>800</v>
      </c>
      <c r="AK3507" s="9" t="str">
        <f>VLOOKUP(Y3507,zdroj!D:AJ,33,0)</f>
        <v>katB</v>
      </c>
    </row>
    <row r="3508" spans="8:37" x14ac:dyDescent="0.25">
      <c r="H3508" s="8"/>
      <c r="I3508" s="8"/>
      <c r="N3508" s="23"/>
      <c r="O3508" s="24"/>
      <c r="P3508" s="19"/>
      <c r="Q3508" s="19"/>
      <c r="R3508" s="19"/>
      <c r="U3508" s="27"/>
      <c r="Y3508" s="9" t="s">
        <v>537</v>
      </c>
      <c r="Z3508" s="9" t="s">
        <v>462</v>
      </c>
      <c r="AA3508" s="9" t="s">
        <v>198</v>
      </c>
      <c r="AB3508" s="9">
        <v>5868025</v>
      </c>
      <c r="AC3508" s="9" t="s">
        <v>4290</v>
      </c>
      <c r="AD3508" s="9" t="s">
        <v>231</v>
      </c>
      <c r="AE3508" s="5">
        <f t="shared" si="130"/>
        <v>0</v>
      </c>
      <c r="AF3508" s="5" t="str">
        <f t="shared" si="131"/>
        <v>katB</v>
      </c>
      <c r="AG3508" s="153"/>
      <c r="AH3508" s="153"/>
      <c r="AI3508" t="s">
        <v>201</v>
      </c>
      <c r="AJ3508" t="s">
        <v>17878</v>
      </c>
      <c r="AK3508" s="9" t="str">
        <f>VLOOKUP(Y3508,zdroj!D:AJ,33,0)</f>
        <v>katB</v>
      </c>
    </row>
    <row r="3509" spans="8:37" x14ac:dyDescent="0.25">
      <c r="H3509" s="8"/>
      <c r="I3509" s="8"/>
      <c r="N3509" s="23"/>
      <c r="O3509" s="24"/>
      <c r="P3509" s="19"/>
      <c r="Q3509" s="19"/>
      <c r="R3509" s="19"/>
      <c r="U3509" s="27"/>
      <c r="Y3509" s="9" t="s">
        <v>537</v>
      </c>
      <c r="Z3509" s="9" t="s">
        <v>462</v>
      </c>
      <c r="AA3509" s="9" t="s">
        <v>198</v>
      </c>
      <c r="AB3509" s="9">
        <v>5868033</v>
      </c>
      <c r="AC3509" s="9" t="s">
        <v>4291</v>
      </c>
      <c r="AD3509" s="9" t="s">
        <v>800</v>
      </c>
      <c r="AE3509" s="5">
        <f t="shared" si="130"/>
        <v>0</v>
      </c>
      <c r="AF3509" s="5" t="str">
        <f t="shared" si="131"/>
        <v>Pokryto</v>
      </c>
      <c r="AG3509" s="153"/>
      <c r="AH3509" s="153"/>
      <c r="AI3509" t="s">
        <v>201</v>
      </c>
      <c r="AJ3509" t="s">
        <v>800</v>
      </c>
      <c r="AK3509" s="9" t="str">
        <f>VLOOKUP(Y3509,zdroj!D:AJ,33,0)</f>
        <v>katB</v>
      </c>
    </row>
    <row r="3510" spans="8:37" x14ac:dyDescent="0.25">
      <c r="H3510" s="8"/>
      <c r="I3510" s="8"/>
      <c r="N3510" s="23"/>
      <c r="O3510" s="24"/>
      <c r="P3510" s="19"/>
      <c r="Q3510" s="19"/>
      <c r="R3510" s="19"/>
      <c r="U3510" s="27"/>
      <c r="Y3510" s="9" t="s">
        <v>537</v>
      </c>
      <c r="Z3510" s="9" t="s">
        <v>462</v>
      </c>
      <c r="AA3510" s="9" t="s">
        <v>198</v>
      </c>
      <c r="AB3510" s="9">
        <v>5868050</v>
      </c>
      <c r="AC3510" s="9" t="s">
        <v>4292</v>
      </c>
      <c r="AD3510" s="9" t="s">
        <v>800</v>
      </c>
      <c r="AE3510" s="5">
        <f t="shared" si="130"/>
        <v>0</v>
      </c>
      <c r="AF3510" s="5" t="str">
        <f t="shared" si="131"/>
        <v>Pokryto</v>
      </c>
      <c r="AG3510" s="153"/>
      <c r="AH3510" s="153"/>
      <c r="AI3510" t="s">
        <v>201</v>
      </c>
      <c r="AJ3510" t="s">
        <v>800</v>
      </c>
      <c r="AK3510" s="9" t="str">
        <f>VLOOKUP(Y3510,zdroj!D:AJ,33,0)</f>
        <v>katB</v>
      </c>
    </row>
    <row r="3511" spans="8:37" x14ac:dyDescent="0.25">
      <c r="H3511" s="8"/>
      <c r="I3511" s="8"/>
      <c r="N3511" s="23"/>
      <c r="O3511" s="24"/>
      <c r="P3511" s="19"/>
      <c r="Q3511" s="19"/>
      <c r="R3511" s="19"/>
      <c r="U3511" s="27"/>
      <c r="Y3511" s="9" t="s">
        <v>537</v>
      </c>
      <c r="Z3511" s="9" t="s">
        <v>462</v>
      </c>
      <c r="AA3511" s="9" t="s">
        <v>198</v>
      </c>
      <c r="AB3511" s="9">
        <v>5868068</v>
      </c>
      <c r="AC3511" s="9" t="s">
        <v>4293</v>
      </c>
      <c r="AD3511" s="9" t="s">
        <v>800</v>
      </c>
      <c r="AE3511" s="5">
        <f t="shared" si="130"/>
        <v>0</v>
      </c>
      <c r="AF3511" s="5" t="str">
        <f t="shared" si="131"/>
        <v>Pokryto</v>
      </c>
      <c r="AG3511" s="153"/>
      <c r="AH3511" s="153"/>
      <c r="AI3511" t="s">
        <v>201</v>
      </c>
      <c r="AJ3511" t="s">
        <v>800</v>
      </c>
      <c r="AK3511" s="9" t="str">
        <f>VLOOKUP(Y3511,zdroj!D:AJ,33,0)</f>
        <v>katB</v>
      </c>
    </row>
    <row r="3512" spans="8:37" x14ac:dyDescent="0.25">
      <c r="H3512" s="8"/>
      <c r="I3512" s="8"/>
      <c r="N3512" s="23"/>
      <c r="O3512" s="24"/>
      <c r="P3512" s="19"/>
      <c r="Q3512" s="19"/>
      <c r="R3512" s="19"/>
      <c r="U3512" s="27"/>
      <c r="Y3512" s="9" t="s">
        <v>537</v>
      </c>
      <c r="Z3512" s="9" t="s">
        <v>462</v>
      </c>
      <c r="AA3512" s="9" t="s">
        <v>198</v>
      </c>
      <c r="AB3512" s="9">
        <v>5868327</v>
      </c>
      <c r="AC3512" s="9" t="s">
        <v>4294</v>
      </c>
      <c r="AD3512" s="9" t="s">
        <v>231</v>
      </c>
      <c r="AE3512" s="5">
        <f t="shared" si="130"/>
        <v>0</v>
      </c>
      <c r="AF3512" s="5" t="str">
        <f t="shared" si="131"/>
        <v>katB</v>
      </c>
      <c r="AG3512" s="153"/>
      <c r="AH3512" s="153"/>
      <c r="AI3512" t="s">
        <v>201</v>
      </c>
      <c r="AJ3512" t="s">
        <v>17878</v>
      </c>
      <c r="AK3512" s="9" t="str">
        <f>VLOOKUP(Y3512,zdroj!D:AJ,33,0)</f>
        <v>katB</v>
      </c>
    </row>
    <row r="3513" spans="8:37" x14ac:dyDescent="0.25">
      <c r="H3513" s="8"/>
      <c r="I3513" s="8"/>
      <c r="N3513" s="23"/>
      <c r="O3513" s="24"/>
      <c r="P3513" s="19"/>
      <c r="Q3513" s="19"/>
      <c r="R3513" s="19"/>
      <c r="U3513" s="27"/>
      <c r="Y3513" s="9" t="s">
        <v>537</v>
      </c>
      <c r="Z3513" s="9" t="s">
        <v>462</v>
      </c>
      <c r="AA3513" s="9" t="s">
        <v>198</v>
      </c>
      <c r="AB3513" s="9">
        <v>5868076</v>
      </c>
      <c r="AC3513" s="9" t="s">
        <v>4295</v>
      </c>
      <c r="AD3513" s="9" t="s">
        <v>800</v>
      </c>
      <c r="AE3513" s="5">
        <f t="shared" si="130"/>
        <v>0</v>
      </c>
      <c r="AF3513" s="5" t="str">
        <f t="shared" si="131"/>
        <v>Pokryto</v>
      </c>
      <c r="AG3513" s="153"/>
      <c r="AH3513" s="153"/>
      <c r="AI3513" t="s">
        <v>201</v>
      </c>
      <c r="AJ3513" t="s">
        <v>800</v>
      </c>
      <c r="AK3513" s="9" t="str">
        <f>VLOOKUP(Y3513,zdroj!D:AJ,33,0)</f>
        <v>katB</v>
      </c>
    </row>
    <row r="3514" spans="8:37" x14ac:dyDescent="0.25">
      <c r="H3514" s="8"/>
      <c r="I3514" s="8"/>
      <c r="N3514" s="23"/>
      <c r="O3514" s="24"/>
      <c r="P3514" s="19"/>
      <c r="Q3514" s="19"/>
      <c r="R3514" s="19"/>
      <c r="U3514" s="27"/>
      <c r="Y3514" s="9" t="s">
        <v>537</v>
      </c>
      <c r="Z3514" s="9" t="s">
        <v>462</v>
      </c>
      <c r="AA3514" s="9" t="s">
        <v>198</v>
      </c>
      <c r="AB3514" s="9">
        <v>5868084</v>
      </c>
      <c r="AC3514" s="9" t="s">
        <v>4296</v>
      </c>
      <c r="AD3514" s="9" t="s">
        <v>231</v>
      </c>
      <c r="AE3514" s="5">
        <f t="shared" si="130"/>
        <v>0</v>
      </c>
      <c r="AF3514" s="5" t="str">
        <f t="shared" si="131"/>
        <v>katB</v>
      </c>
      <c r="AG3514" s="153"/>
      <c r="AH3514" s="153"/>
      <c r="AI3514" t="s">
        <v>201</v>
      </c>
      <c r="AJ3514" t="s">
        <v>17878</v>
      </c>
      <c r="AK3514" s="9" t="str">
        <f>VLOOKUP(Y3514,zdroj!D:AJ,33,0)</f>
        <v>katB</v>
      </c>
    </row>
    <row r="3515" spans="8:37" x14ac:dyDescent="0.25">
      <c r="H3515" s="8"/>
      <c r="I3515" s="8"/>
      <c r="N3515" s="23"/>
      <c r="O3515" s="24"/>
      <c r="P3515" s="19"/>
      <c r="Q3515" s="19"/>
      <c r="R3515" s="19"/>
      <c r="U3515" s="27"/>
      <c r="Y3515" s="9" t="s">
        <v>537</v>
      </c>
      <c r="Z3515" s="9" t="s">
        <v>462</v>
      </c>
      <c r="AA3515" s="9" t="s">
        <v>198</v>
      </c>
      <c r="AB3515" s="9">
        <v>27686701</v>
      </c>
      <c r="AC3515" s="9" t="s">
        <v>4297</v>
      </c>
      <c r="AD3515" s="9" t="s">
        <v>231</v>
      </c>
      <c r="AE3515" s="5">
        <f t="shared" si="130"/>
        <v>0</v>
      </c>
      <c r="AF3515" s="5" t="str">
        <f t="shared" si="131"/>
        <v>katB</v>
      </c>
      <c r="AG3515" s="153"/>
      <c r="AH3515" s="153"/>
      <c r="AI3515" t="s">
        <v>201</v>
      </c>
      <c r="AJ3515" t="s">
        <v>17878</v>
      </c>
      <c r="AK3515" s="9" t="str">
        <f>VLOOKUP(Y3515,zdroj!D:AJ,33,0)</f>
        <v>katB</v>
      </c>
    </row>
    <row r="3516" spans="8:37" x14ac:dyDescent="0.25">
      <c r="H3516" s="8"/>
      <c r="I3516" s="8"/>
      <c r="N3516" s="23"/>
      <c r="O3516" s="24"/>
      <c r="P3516" s="19"/>
      <c r="Q3516" s="19"/>
      <c r="R3516" s="19"/>
      <c r="U3516" s="27"/>
      <c r="Y3516" s="9" t="s">
        <v>537</v>
      </c>
      <c r="Z3516" s="9" t="s">
        <v>462</v>
      </c>
      <c r="AA3516" s="9" t="s">
        <v>198</v>
      </c>
      <c r="AB3516" s="9">
        <v>5866731</v>
      </c>
      <c r="AC3516" s="9" t="s">
        <v>4298</v>
      </c>
      <c r="AD3516" s="9" t="s">
        <v>800</v>
      </c>
      <c r="AE3516" s="5">
        <f t="shared" si="130"/>
        <v>0</v>
      </c>
      <c r="AF3516" s="5" t="str">
        <f t="shared" si="131"/>
        <v>Pokryto</v>
      </c>
      <c r="AG3516" s="153"/>
      <c r="AH3516" s="153"/>
      <c r="AI3516" t="s">
        <v>17882</v>
      </c>
      <c r="AJ3516" t="s">
        <v>800</v>
      </c>
      <c r="AK3516" s="9" t="str">
        <f>VLOOKUP(Y3516,zdroj!D:AJ,33,0)</f>
        <v>katB</v>
      </c>
    </row>
    <row r="3517" spans="8:37" x14ac:dyDescent="0.25">
      <c r="H3517" s="8"/>
      <c r="I3517" s="8"/>
      <c r="N3517" s="23"/>
      <c r="O3517" s="24"/>
      <c r="P3517" s="19"/>
      <c r="Q3517" s="19"/>
      <c r="R3517" s="19"/>
      <c r="U3517" s="27"/>
      <c r="Y3517" s="9" t="s">
        <v>537</v>
      </c>
      <c r="Z3517" s="9" t="s">
        <v>462</v>
      </c>
      <c r="AA3517" s="9" t="s">
        <v>198</v>
      </c>
      <c r="AB3517" s="9">
        <v>5868092</v>
      </c>
      <c r="AC3517" s="9" t="s">
        <v>4299</v>
      </c>
      <c r="AD3517" s="9" t="s">
        <v>231</v>
      </c>
      <c r="AE3517" s="5">
        <f t="shared" si="130"/>
        <v>0</v>
      </c>
      <c r="AF3517" s="5" t="str">
        <f t="shared" si="131"/>
        <v>katB</v>
      </c>
      <c r="AG3517" s="153"/>
      <c r="AH3517" s="153"/>
      <c r="AI3517" t="s">
        <v>17879</v>
      </c>
      <c r="AJ3517" t="s">
        <v>17878</v>
      </c>
      <c r="AK3517" s="9" t="str">
        <f>VLOOKUP(Y3517,zdroj!D:AJ,33,0)</f>
        <v>katB</v>
      </c>
    </row>
    <row r="3518" spans="8:37" x14ac:dyDescent="0.25">
      <c r="H3518" s="8"/>
      <c r="I3518" s="8"/>
      <c r="N3518" s="23"/>
      <c r="O3518" s="24"/>
      <c r="P3518" s="19"/>
      <c r="Q3518" s="19"/>
      <c r="R3518" s="19"/>
      <c r="U3518" s="27"/>
      <c r="Y3518" s="9" t="s">
        <v>537</v>
      </c>
      <c r="Z3518" s="9" t="s">
        <v>462</v>
      </c>
      <c r="AA3518" s="9" t="s">
        <v>198</v>
      </c>
      <c r="AB3518" s="9">
        <v>5868106</v>
      </c>
      <c r="AC3518" s="9" t="s">
        <v>4300</v>
      </c>
      <c r="AD3518" s="9" t="s">
        <v>231</v>
      </c>
      <c r="AE3518" s="5">
        <f t="shared" si="130"/>
        <v>0</v>
      </c>
      <c r="AF3518" s="5" t="str">
        <f t="shared" si="131"/>
        <v>katB</v>
      </c>
      <c r="AG3518" s="153"/>
      <c r="AH3518" s="153"/>
      <c r="AI3518" t="s">
        <v>201</v>
      </c>
      <c r="AJ3518" t="s">
        <v>17878</v>
      </c>
      <c r="AK3518" s="9" t="str">
        <f>VLOOKUP(Y3518,zdroj!D:AJ,33,0)</f>
        <v>katB</v>
      </c>
    </row>
    <row r="3519" spans="8:37" x14ac:dyDescent="0.25">
      <c r="H3519" s="8"/>
      <c r="I3519" s="8"/>
      <c r="N3519" s="23"/>
      <c r="O3519" s="24"/>
      <c r="P3519" s="19"/>
      <c r="Q3519" s="19"/>
      <c r="R3519" s="19"/>
      <c r="U3519" s="27"/>
      <c r="Y3519" s="9" t="s">
        <v>537</v>
      </c>
      <c r="Z3519" s="9" t="s">
        <v>462</v>
      </c>
      <c r="AA3519" s="9" t="s">
        <v>198</v>
      </c>
      <c r="AB3519" s="9">
        <v>5868114</v>
      </c>
      <c r="AC3519" s="9" t="s">
        <v>4301</v>
      </c>
      <c r="AD3519" s="9" t="s">
        <v>231</v>
      </c>
      <c r="AE3519" s="5">
        <f t="shared" si="130"/>
        <v>0</v>
      </c>
      <c r="AF3519" s="5" t="str">
        <f t="shared" si="131"/>
        <v>katB</v>
      </c>
      <c r="AG3519" s="153"/>
      <c r="AH3519" s="153"/>
      <c r="AI3519" t="s">
        <v>201</v>
      </c>
      <c r="AJ3519" t="s">
        <v>17878</v>
      </c>
      <c r="AK3519" s="9" t="str">
        <f>VLOOKUP(Y3519,zdroj!D:AJ,33,0)</f>
        <v>katB</v>
      </c>
    </row>
    <row r="3520" spans="8:37" x14ac:dyDescent="0.25">
      <c r="H3520" s="8"/>
      <c r="I3520" s="8"/>
      <c r="N3520" s="23"/>
      <c r="O3520" s="24"/>
      <c r="P3520" s="19"/>
      <c r="Q3520" s="19"/>
      <c r="R3520" s="19"/>
      <c r="U3520" s="27"/>
      <c r="Y3520" s="9" t="s">
        <v>537</v>
      </c>
      <c r="Z3520" s="9" t="s">
        <v>462</v>
      </c>
      <c r="AA3520" s="9" t="s">
        <v>198</v>
      </c>
      <c r="AB3520" s="9">
        <v>5868122</v>
      </c>
      <c r="AC3520" s="9" t="s">
        <v>4302</v>
      </c>
      <c r="AD3520" s="9" t="s">
        <v>231</v>
      </c>
      <c r="AE3520" s="5">
        <f t="shared" si="130"/>
        <v>0</v>
      </c>
      <c r="AF3520" s="5" t="str">
        <f t="shared" si="131"/>
        <v>katB</v>
      </c>
      <c r="AG3520" s="153"/>
      <c r="AH3520" s="153"/>
      <c r="AI3520" t="s">
        <v>201</v>
      </c>
      <c r="AJ3520" t="s">
        <v>17878</v>
      </c>
      <c r="AK3520" s="9" t="str">
        <f>VLOOKUP(Y3520,zdroj!D:AJ,33,0)</f>
        <v>katB</v>
      </c>
    </row>
    <row r="3521" spans="8:37" x14ac:dyDescent="0.25">
      <c r="H3521" s="8"/>
      <c r="I3521" s="8"/>
      <c r="N3521" s="23"/>
      <c r="O3521" s="24"/>
      <c r="P3521" s="19"/>
      <c r="Q3521" s="19"/>
      <c r="R3521" s="19"/>
      <c r="U3521" s="27"/>
      <c r="Y3521" s="9" t="s">
        <v>537</v>
      </c>
      <c r="Z3521" s="9" t="s">
        <v>462</v>
      </c>
      <c r="AA3521" s="9" t="s">
        <v>198</v>
      </c>
      <c r="AB3521" s="9">
        <v>5868131</v>
      </c>
      <c r="AC3521" s="9" t="s">
        <v>4303</v>
      </c>
      <c r="AD3521" s="9" t="s">
        <v>231</v>
      </c>
      <c r="AE3521" s="5">
        <f t="shared" si="130"/>
        <v>0</v>
      </c>
      <c r="AF3521" s="5" t="str">
        <f t="shared" si="131"/>
        <v>katB</v>
      </c>
      <c r="AG3521" s="153"/>
      <c r="AH3521" s="153"/>
      <c r="AI3521" t="s">
        <v>201</v>
      </c>
      <c r="AJ3521" t="s">
        <v>17878</v>
      </c>
      <c r="AK3521" s="9" t="str">
        <f>VLOOKUP(Y3521,zdroj!D:AJ,33,0)</f>
        <v>katB</v>
      </c>
    </row>
    <row r="3522" spans="8:37" x14ac:dyDescent="0.25">
      <c r="H3522" s="8"/>
      <c r="I3522" s="8"/>
      <c r="N3522" s="23"/>
      <c r="O3522" s="24"/>
      <c r="P3522" s="19"/>
      <c r="Q3522" s="19"/>
      <c r="R3522" s="19"/>
      <c r="U3522" s="27"/>
      <c r="Y3522" s="9" t="s">
        <v>537</v>
      </c>
      <c r="Z3522" s="9" t="s">
        <v>462</v>
      </c>
      <c r="AA3522" s="9" t="s">
        <v>198</v>
      </c>
      <c r="AB3522" s="9">
        <v>5868149</v>
      </c>
      <c r="AC3522" s="9" t="s">
        <v>4304</v>
      </c>
      <c r="AD3522" s="9" t="s">
        <v>231</v>
      </c>
      <c r="AE3522" s="5">
        <f t="shared" si="130"/>
        <v>0</v>
      </c>
      <c r="AF3522" s="5" t="str">
        <f t="shared" si="131"/>
        <v>katB</v>
      </c>
      <c r="AG3522" s="153"/>
      <c r="AH3522" s="153"/>
      <c r="AI3522" t="s">
        <v>201</v>
      </c>
      <c r="AJ3522" t="s">
        <v>17878</v>
      </c>
      <c r="AK3522" s="9" t="str">
        <f>VLOOKUP(Y3522,zdroj!D:AJ,33,0)</f>
        <v>katB</v>
      </c>
    </row>
    <row r="3523" spans="8:37" x14ac:dyDescent="0.25">
      <c r="H3523" s="8"/>
      <c r="I3523" s="8"/>
      <c r="N3523" s="23"/>
      <c r="O3523" s="24"/>
      <c r="P3523" s="19"/>
      <c r="Q3523" s="19"/>
      <c r="R3523" s="19"/>
      <c r="U3523" s="27"/>
      <c r="Y3523" s="9" t="s">
        <v>537</v>
      </c>
      <c r="Z3523" s="9" t="s">
        <v>462</v>
      </c>
      <c r="AA3523" s="9" t="s">
        <v>198</v>
      </c>
      <c r="AB3523" s="9">
        <v>5868157</v>
      </c>
      <c r="AC3523" s="9" t="s">
        <v>4305</v>
      </c>
      <c r="AD3523" s="9" t="s">
        <v>231</v>
      </c>
      <c r="AE3523" s="5">
        <f t="shared" si="130"/>
        <v>0</v>
      </c>
      <c r="AF3523" s="5" t="str">
        <f t="shared" si="131"/>
        <v>katB</v>
      </c>
      <c r="AG3523" s="153"/>
      <c r="AH3523" s="153"/>
      <c r="AI3523" t="s">
        <v>201</v>
      </c>
      <c r="AJ3523" t="s">
        <v>17878</v>
      </c>
      <c r="AK3523" s="9" t="str">
        <f>VLOOKUP(Y3523,zdroj!D:AJ,33,0)</f>
        <v>katB</v>
      </c>
    </row>
    <row r="3524" spans="8:37" x14ac:dyDescent="0.25">
      <c r="H3524" s="8"/>
      <c r="I3524" s="8"/>
      <c r="N3524" s="23"/>
      <c r="O3524" s="24"/>
      <c r="P3524" s="19"/>
      <c r="Q3524" s="19"/>
      <c r="R3524" s="19"/>
      <c r="U3524" s="27"/>
      <c r="Y3524" s="9" t="s">
        <v>537</v>
      </c>
      <c r="Z3524" s="9" t="s">
        <v>462</v>
      </c>
      <c r="AA3524" s="9" t="s">
        <v>198</v>
      </c>
      <c r="AB3524" s="9">
        <v>5868165</v>
      </c>
      <c r="AC3524" s="9" t="s">
        <v>4306</v>
      </c>
      <c r="AD3524" s="9" t="s">
        <v>800</v>
      </c>
      <c r="AE3524" s="5">
        <f t="shared" si="130"/>
        <v>0</v>
      </c>
      <c r="AF3524" s="5" t="str">
        <f t="shared" si="131"/>
        <v>Pokryto</v>
      </c>
      <c r="AG3524" s="153"/>
      <c r="AH3524" s="153"/>
      <c r="AI3524" t="s">
        <v>201</v>
      </c>
      <c r="AJ3524" t="s">
        <v>800</v>
      </c>
      <c r="AK3524" s="9" t="str">
        <f>VLOOKUP(Y3524,zdroj!D:AJ,33,0)</f>
        <v>katB</v>
      </c>
    </row>
    <row r="3525" spans="8:37" x14ac:dyDescent="0.25">
      <c r="H3525" s="8"/>
      <c r="I3525" s="8"/>
      <c r="N3525" s="23"/>
      <c r="O3525" s="24"/>
      <c r="P3525" s="19"/>
      <c r="Q3525" s="19"/>
      <c r="R3525" s="19"/>
      <c r="U3525" s="27"/>
      <c r="Y3525" s="9" t="s">
        <v>537</v>
      </c>
      <c r="Z3525" s="9" t="s">
        <v>462</v>
      </c>
      <c r="AA3525" s="9" t="s">
        <v>198</v>
      </c>
      <c r="AB3525" s="9">
        <v>5868173</v>
      </c>
      <c r="AC3525" s="9" t="s">
        <v>4307</v>
      </c>
      <c r="AD3525" s="9" t="s">
        <v>800</v>
      </c>
      <c r="AE3525" s="5">
        <f t="shared" si="130"/>
        <v>0</v>
      </c>
      <c r="AF3525" s="5" t="str">
        <f t="shared" si="131"/>
        <v>Pokryto</v>
      </c>
      <c r="AG3525" s="153"/>
      <c r="AH3525" s="153"/>
      <c r="AI3525" t="s">
        <v>201</v>
      </c>
      <c r="AJ3525" t="s">
        <v>800</v>
      </c>
      <c r="AK3525" s="9" t="str">
        <f>VLOOKUP(Y3525,zdroj!D:AJ,33,0)</f>
        <v>katB</v>
      </c>
    </row>
    <row r="3526" spans="8:37" x14ac:dyDescent="0.25">
      <c r="H3526" s="8"/>
      <c r="I3526" s="8"/>
      <c r="N3526" s="23"/>
      <c r="O3526" s="24"/>
      <c r="P3526" s="19"/>
      <c r="Q3526" s="19"/>
      <c r="R3526" s="19"/>
      <c r="U3526" s="27"/>
      <c r="Y3526" s="9" t="s">
        <v>537</v>
      </c>
      <c r="Z3526" s="9" t="s">
        <v>462</v>
      </c>
      <c r="AA3526" s="9" t="s">
        <v>198</v>
      </c>
      <c r="AB3526" s="9">
        <v>5866740</v>
      </c>
      <c r="AC3526" s="9" t="s">
        <v>4308</v>
      </c>
      <c r="AD3526" s="9" t="s">
        <v>231</v>
      </c>
      <c r="AE3526" s="5">
        <f t="shared" si="130"/>
        <v>0</v>
      </c>
      <c r="AF3526" s="5" t="str">
        <f t="shared" si="131"/>
        <v>katB</v>
      </c>
      <c r="AG3526" s="153"/>
      <c r="AH3526" s="153"/>
      <c r="AI3526" t="s">
        <v>229</v>
      </c>
      <c r="AJ3526" t="s">
        <v>17878</v>
      </c>
      <c r="AK3526" s="9" t="str">
        <f>VLOOKUP(Y3526,zdroj!D:AJ,33,0)</f>
        <v>katB</v>
      </c>
    </row>
    <row r="3527" spans="8:37" x14ac:dyDescent="0.25">
      <c r="H3527" s="8"/>
      <c r="I3527" s="8"/>
      <c r="N3527" s="23"/>
      <c r="O3527" s="24"/>
      <c r="P3527" s="19"/>
      <c r="Q3527" s="19"/>
      <c r="R3527" s="19"/>
      <c r="U3527" s="27"/>
      <c r="Y3527" s="9" t="s">
        <v>537</v>
      </c>
      <c r="Z3527" s="9" t="s">
        <v>462</v>
      </c>
      <c r="AA3527" s="9" t="s">
        <v>198</v>
      </c>
      <c r="AB3527" s="9">
        <v>5868181</v>
      </c>
      <c r="AC3527" s="9" t="s">
        <v>4309</v>
      </c>
      <c r="AD3527" s="9" t="s">
        <v>231</v>
      </c>
      <c r="AE3527" s="5">
        <f t="shared" si="130"/>
        <v>0</v>
      </c>
      <c r="AF3527" s="5" t="str">
        <f t="shared" si="131"/>
        <v>katB</v>
      </c>
      <c r="AG3527" s="153"/>
      <c r="AH3527" s="153"/>
      <c r="AI3527" t="s">
        <v>201</v>
      </c>
      <c r="AJ3527" t="s">
        <v>17878</v>
      </c>
      <c r="AK3527" s="9" t="str">
        <f>VLOOKUP(Y3527,zdroj!D:AJ,33,0)</f>
        <v>katB</v>
      </c>
    </row>
    <row r="3528" spans="8:37" x14ac:dyDescent="0.25">
      <c r="H3528" s="8"/>
      <c r="I3528" s="8"/>
      <c r="N3528" s="23"/>
      <c r="O3528" s="24"/>
      <c r="P3528" s="19"/>
      <c r="Q3528" s="19"/>
      <c r="R3528" s="19"/>
      <c r="U3528" s="27"/>
      <c r="Y3528" s="9" t="s">
        <v>537</v>
      </c>
      <c r="Z3528" s="9" t="s">
        <v>462</v>
      </c>
      <c r="AA3528" s="9" t="s">
        <v>198</v>
      </c>
      <c r="AB3528" s="9">
        <v>5868190</v>
      </c>
      <c r="AC3528" s="9" t="s">
        <v>4310</v>
      </c>
      <c r="AD3528" s="9" t="s">
        <v>231</v>
      </c>
      <c r="AE3528" s="5">
        <f t="shared" si="130"/>
        <v>0</v>
      </c>
      <c r="AF3528" s="5" t="str">
        <f t="shared" si="131"/>
        <v>katB</v>
      </c>
      <c r="AG3528" s="153"/>
      <c r="AH3528" s="153"/>
      <c r="AI3528" t="s">
        <v>201</v>
      </c>
      <c r="AJ3528" t="s">
        <v>17878</v>
      </c>
      <c r="AK3528" s="9" t="str">
        <f>VLOOKUP(Y3528,zdroj!D:AJ,33,0)</f>
        <v>katB</v>
      </c>
    </row>
    <row r="3529" spans="8:37" x14ac:dyDescent="0.25">
      <c r="H3529" s="8"/>
      <c r="I3529" s="8"/>
      <c r="N3529" s="23"/>
      <c r="O3529" s="24"/>
      <c r="P3529" s="19"/>
      <c r="Q3529" s="19"/>
      <c r="R3529" s="19"/>
      <c r="U3529" s="27"/>
      <c r="Y3529" s="9" t="s">
        <v>537</v>
      </c>
      <c r="Z3529" s="9" t="s">
        <v>462</v>
      </c>
      <c r="AA3529" s="9" t="s">
        <v>198</v>
      </c>
      <c r="AB3529" s="9">
        <v>5868203</v>
      </c>
      <c r="AC3529" s="9" t="s">
        <v>4311</v>
      </c>
      <c r="AD3529" s="9" t="s">
        <v>800</v>
      </c>
      <c r="AE3529" s="5">
        <f t="shared" si="130"/>
        <v>0</v>
      </c>
      <c r="AF3529" s="5" t="str">
        <f t="shared" si="131"/>
        <v>Pokryto</v>
      </c>
      <c r="AG3529" s="153"/>
      <c r="AH3529" s="153"/>
      <c r="AI3529" t="s">
        <v>201</v>
      </c>
      <c r="AJ3529" t="s">
        <v>800</v>
      </c>
      <c r="AK3529" s="9" t="str">
        <f>VLOOKUP(Y3529,zdroj!D:AJ,33,0)</f>
        <v>katB</v>
      </c>
    </row>
    <row r="3530" spans="8:37" x14ac:dyDescent="0.25">
      <c r="H3530" s="8"/>
      <c r="I3530" s="8"/>
      <c r="N3530" s="23"/>
      <c r="O3530" s="24"/>
      <c r="P3530" s="19"/>
      <c r="Q3530" s="19"/>
      <c r="R3530" s="19"/>
      <c r="U3530" s="27"/>
      <c r="Y3530" s="9" t="s">
        <v>537</v>
      </c>
      <c r="Z3530" s="9" t="s">
        <v>462</v>
      </c>
      <c r="AA3530" s="9" t="s">
        <v>198</v>
      </c>
      <c r="AB3530" s="9">
        <v>5868211</v>
      </c>
      <c r="AC3530" s="9" t="s">
        <v>4312</v>
      </c>
      <c r="AD3530" s="9" t="s">
        <v>231</v>
      </c>
      <c r="AE3530" s="5">
        <f t="shared" ref="AE3530:AE3593" si="132">VLOOKUP(Y3530,K:T,10,0)</f>
        <v>0</v>
      </c>
      <c r="AF3530" s="5" t="str">
        <f t="shared" ref="AF3530:AF3593" si="133">IF(AE3530="A",IF(AD3530="katA","katB",AD3530),AD3530)</f>
        <v>katB</v>
      </c>
      <c r="AG3530" s="153"/>
      <c r="AH3530" s="153"/>
      <c r="AI3530" t="s">
        <v>201</v>
      </c>
      <c r="AJ3530" t="s">
        <v>17878</v>
      </c>
      <c r="AK3530" s="9" t="str">
        <f>VLOOKUP(Y3530,zdroj!D:AJ,33,0)</f>
        <v>katB</v>
      </c>
    </row>
    <row r="3531" spans="8:37" x14ac:dyDescent="0.25">
      <c r="H3531" s="8"/>
      <c r="I3531" s="8"/>
      <c r="N3531" s="23"/>
      <c r="O3531" s="24"/>
      <c r="P3531" s="19"/>
      <c r="Q3531" s="19"/>
      <c r="R3531" s="19"/>
      <c r="U3531" s="27"/>
      <c r="Y3531" s="9" t="s">
        <v>537</v>
      </c>
      <c r="Z3531" s="9" t="s">
        <v>462</v>
      </c>
      <c r="AA3531" s="9" t="s">
        <v>198</v>
      </c>
      <c r="AB3531" s="9">
        <v>5868220</v>
      </c>
      <c r="AC3531" s="9" t="s">
        <v>4313</v>
      </c>
      <c r="AD3531" s="9" t="s">
        <v>231</v>
      </c>
      <c r="AE3531" s="5">
        <f t="shared" si="132"/>
        <v>0</v>
      </c>
      <c r="AF3531" s="5" t="str">
        <f t="shared" si="133"/>
        <v>katB</v>
      </c>
      <c r="AG3531" s="153"/>
      <c r="AH3531" s="153"/>
      <c r="AI3531" t="s">
        <v>201</v>
      </c>
      <c r="AJ3531" t="s">
        <v>17878</v>
      </c>
      <c r="AK3531" s="9" t="str">
        <f>VLOOKUP(Y3531,zdroj!D:AJ,33,0)</f>
        <v>katB</v>
      </c>
    </row>
    <row r="3532" spans="8:37" x14ac:dyDescent="0.25">
      <c r="H3532" s="8"/>
      <c r="I3532" s="8"/>
      <c r="N3532" s="23"/>
      <c r="O3532" s="24"/>
      <c r="P3532" s="19"/>
      <c r="Q3532" s="19"/>
      <c r="R3532" s="19"/>
      <c r="U3532" s="27"/>
      <c r="Y3532" s="9" t="s">
        <v>537</v>
      </c>
      <c r="Z3532" s="9" t="s">
        <v>462</v>
      </c>
      <c r="AA3532" s="9" t="s">
        <v>198</v>
      </c>
      <c r="AB3532" s="9">
        <v>26130751</v>
      </c>
      <c r="AC3532" s="9" t="s">
        <v>4314</v>
      </c>
      <c r="AD3532" s="9" t="s">
        <v>800</v>
      </c>
      <c r="AE3532" s="5">
        <f t="shared" si="132"/>
        <v>0</v>
      </c>
      <c r="AF3532" s="5" t="str">
        <f t="shared" si="133"/>
        <v>Pokryto</v>
      </c>
      <c r="AG3532" s="153"/>
      <c r="AH3532" s="153"/>
      <c r="AI3532" t="s">
        <v>201</v>
      </c>
      <c r="AJ3532" t="s">
        <v>800</v>
      </c>
      <c r="AK3532" s="9" t="str">
        <f>VLOOKUP(Y3532,zdroj!D:AJ,33,0)</f>
        <v>katB</v>
      </c>
    </row>
    <row r="3533" spans="8:37" x14ac:dyDescent="0.25">
      <c r="H3533" s="8"/>
      <c r="I3533" s="8"/>
      <c r="N3533" s="23"/>
      <c r="O3533" s="24"/>
      <c r="P3533" s="19"/>
      <c r="Q3533" s="19"/>
      <c r="R3533" s="19"/>
      <c r="U3533" s="27"/>
      <c r="Y3533" s="9" t="s">
        <v>537</v>
      </c>
      <c r="Z3533" s="9" t="s">
        <v>462</v>
      </c>
      <c r="AA3533" s="9" t="s">
        <v>198</v>
      </c>
      <c r="AB3533" s="9">
        <v>5868238</v>
      </c>
      <c r="AC3533" s="9" t="s">
        <v>4315</v>
      </c>
      <c r="AD3533" s="9" t="s">
        <v>800</v>
      </c>
      <c r="AE3533" s="5">
        <f t="shared" si="132"/>
        <v>0</v>
      </c>
      <c r="AF3533" s="5" t="str">
        <f t="shared" si="133"/>
        <v>Pokryto</v>
      </c>
      <c r="AG3533" s="153"/>
      <c r="AH3533" s="153"/>
      <c r="AI3533" t="s">
        <v>201</v>
      </c>
      <c r="AJ3533" t="s">
        <v>800</v>
      </c>
      <c r="AK3533" s="9" t="str">
        <f>VLOOKUP(Y3533,zdroj!D:AJ,33,0)</f>
        <v>katB</v>
      </c>
    </row>
    <row r="3534" spans="8:37" x14ac:dyDescent="0.25">
      <c r="H3534" s="8"/>
      <c r="I3534" s="8"/>
      <c r="N3534" s="23"/>
      <c r="O3534" s="24"/>
      <c r="P3534" s="19"/>
      <c r="Q3534" s="19"/>
      <c r="R3534" s="19"/>
      <c r="U3534" s="27"/>
      <c r="Y3534" s="9" t="s">
        <v>537</v>
      </c>
      <c r="Z3534" s="9" t="s">
        <v>462</v>
      </c>
      <c r="AA3534" s="9" t="s">
        <v>198</v>
      </c>
      <c r="AB3534" s="9">
        <v>5868246</v>
      </c>
      <c r="AC3534" s="9" t="s">
        <v>4316</v>
      </c>
      <c r="AD3534" s="9" t="s">
        <v>231</v>
      </c>
      <c r="AE3534" s="5">
        <f t="shared" si="132"/>
        <v>0</v>
      </c>
      <c r="AF3534" s="5" t="str">
        <f t="shared" si="133"/>
        <v>katB</v>
      </c>
      <c r="AG3534" s="153"/>
      <c r="AH3534" s="153"/>
      <c r="AI3534" t="s">
        <v>201</v>
      </c>
      <c r="AJ3534" t="s">
        <v>17878</v>
      </c>
      <c r="AK3534" s="9" t="str">
        <f>VLOOKUP(Y3534,zdroj!D:AJ,33,0)</f>
        <v>katB</v>
      </c>
    </row>
    <row r="3535" spans="8:37" x14ac:dyDescent="0.25">
      <c r="H3535" s="8"/>
      <c r="I3535" s="8"/>
      <c r="N3535" s="23"/>
      <c r="O3535" s="24"/>
      <c r="P3535" s="19"/>
      <c r="Q3535" s="19"/>
      <c r="R3535" s="19"/>
      <c r="U3535" s="27"/>
      <c r="Y3535" s="9" t="s">
        <v>537</v>
      </c>
      <c r="Z3535" s="9" t="s">
        <v>462</v>
      </c>
      <c r="AA3535" s="9" t="s">
        <v>198</v>
      </c>
      <c r="AB3535" s="9">
        <v>5868254</v>
      </c>
      <c r="AC3535" s="9" t="s">
        <v>4317</v>
      </c>
      <c r="AD3535" s="9" t="s">
        <v>231</v>
      </c>
      <c r="AE3535" s="5">
        <f t="shared" si="132"/>
        <v>0</v>
      </c>
      <c r="AF3535" s="5" t="str">
        <f t="shared" si="133"/>
        <v>katB</v>
      </c>
      <c r="AG3535" s="153"/>
      <c r="AH3535" s="153"/>
      <c r="AI3535" t="s">
        <v>201</v>
      </c>
      <c r="AJ3535" t="s">
        <v>17878</v>
      </c>
      <c r="AK3535" s="9" t="str">
        <f>VLOOKUP(Y3535,zdroj!D:AJ,33,0)</f>
        <v>katB</v>
      </c>
    </row>
    <row r="3536" spans="8:37" x14ac:dyDescent="0.25">
      <c r="H3536" s="8"/>
      <c r="I3536" s="8"/>
      <c r="N3536" s="23"/>
      <c r="O3536" s="24"/>
      <c r="P3536" s="19"/>
      <c r="Q3536" s="19"/>
      <c r="R3536" s="19"/>
      <c r="U3536" s="27"/>
      <c r="Y3536" s="9" t="s">
        <v>537</v>
      </c>
      <c r="Z3536" s="9" t="s">
        <v>462</v>
      </c>
      <c r="AA3536" s="9" t="s">
        <v>198</v>
      </c>
      <c r="AB3536" s="9">
        <v>5866758</v>
      </c>
      <c r="AC3536" s="9" t="s">
        <v>4318</v>
      </c>
      <c r="AD3536" s="9" t="s">
        <v>231</v>
      </c>
      <c r="AE3536" s="5">
        <f t="shared" si="132"/>
        <v>0</v>
      </c>
      <c r="AF3536" s="5" t="str">
        <f t="shared" si="133"/>
        <v>katB</v>
      </c>
      <c r="AG3536" s="153"/>
      <c r="AH3536" s="153"/>
      <c r="AI3536" t="s">
        <v>17879</v>
      </c>
      <c r="AJ3536" t="s">
        <v>17878</v>
      </c>
      <c r="AK3536" s="9" t="str">
        <f>VLOOKUP(Y3536,zdroj!D:AJ,33,0)</f>
        <v>katB</v>
      </c>
    </row>
    <row r="3537" spans="8:37" x14ac:dyDescent="0.25">
      <c r="H3537" s="8"/>
      <c r="I3537" s="8"/>
      <c r="N3537" s="23"/>
      <c r="O3537" s="24"/>
      <c r="P3537" s="19"/>
      <c r="Q3537" s="19"/>
      <c r="R3537" s="19"/>
      <c r="U3537" s="27"/>
      <c r="Y3537" s="9" t="s">
        <v>537</v>
      </c>
      <c r="Z3537" s="9" t="s">
        <v>462</v>
      </c>
      <c r="AA3537" s="9" t="s">
        <v>198</v>
      </c>
      <c r="AB3537" s="9">
        <v>5868262</v>
      </c>
      <c r="AC3537" s="9" t="s">
        <v>4319</v>
      </c>
      <c r="AD3537" s="9" t="s">
        <v>231</v>
      </c>
      <c r="AE3537" s="5">
        <f t="shared" si="132"/>
        <v>0</v>
      </c>
      <c r="AF3537" s="5" t="str">
        <f t="shared" si="133"/>
        <v>katB</v>
      </c>
      <c r="AG3537" s="153"/>
      <c r="AH3537" s="153"/>
      <c r="AI3537" t="s">
        <v>201</v>
      </c>
      <c r="AJ3537" t="s">
        <v>17878</v>
      </c>
      <c r="AK3537" s="9" t="str">
        <f>VLOOKUP(Y3537,zdroj!D:AJ,33,0)</f>
        <v>katB</v>
      </c>
    </row>
    <row r="3538" spans="8:37" x14ac:dyDescent="0.25">
      <c r="H3538" s="8"/>
      <c r="I3538" s="8"/>
      <c r="N3538" s="23"/>
      <c r="O3538" s="24"/>
      <c r="P3538" s="19"/>
      <c r="Q3538" s="19"/>
      <c r="R3538" s="19"/>
      <c r="U3538" s="27"/>
      <c r="Y3538" s="9" t="s">
        <v>537</v>
      </c>
      <c r="Z3538" s="9" t="s">
        <v>462</v>
      </c>
      <c r="AA3538" s="9" t="s">
        <v>198</v>
      </c>
      <c r="AB3538" s="9">
        <v>5868271</v>
      </c>
      <c r="AC3538" s="9" t="s">
        <v>4320</v>
      </c>
      <c r="AD3538" s="9" t="s">
        <v>231</v>
      </c>
      <c r="AE3538" s="5">
        <f t="shared" si="132"/>
        <v>0</v>
      </c>
      <c r="AF3538" s="5" t="str">
        <f t="shared" si="133"/>
        <v>katB</v>
      </c>
      <c r="AG3538" s="153"/>
      <c r="AH3538" s="153"/>
      <c r="AI3538" t="s">
        <v>201</v>
      </c>
      <c r="AJ3538" t="s">
        <v>17878</v>
      </c>
      <c r="AK3538" s="9" t="str">
        <f>VLOOKUP(Y3538,zdroj!D:AJ,33,0)</f>
        <v>katB</v>
      </c>
    </row>
    <row r="3539" spans="8:37" x14ac:dyDescent="0.25">
      <c r="H3539" s="8"/>
      <c r="I3539" s="8"/>
      <c r="N3539" s="23"/>
      <c r="O3539" s="24"/>
      <c r="P3539" s="19"/>
      <c r="Q3539" s="19"/>
      <c r="R3539" s="19"/>
      <c r="U3539" s="27"/>
      <c r="Y3539" s="9" t="s">
        <v>537</v>
      </c>
      <c r="Z3539" s="9" t="s">
        <v>462</v>
      </c>
      <c r="AA3539" s="9" t="s">
        <v>198</v>
      </c>
      <c r="AB3539" s="9">
        <v>5868289</v>
      </c>
      <c r="AC3539" s="9" t="s">
        <v>4321</v>
      </c>
      <c r="AD3539" s="9" t="s">
        <v>800</v>
      </c>
      <c r="AE3539" s="5">
        <f t="shared" si="132"/>
        <v>0</v>
      </c>
      <c r="AF3539" s="5" t="str">
        <f t="shared" si="133"/>
        <v>Pokryto</v>
      </c>
      <c r="AG3539" s="153"/>
      <c r="AH3539" s="153"/>
      <c r="AI3539" t="s">
        <v>201</v>
      </c>
      <c r="AJ3539" t="s">
        <v>800</v>
      </c>
      <c r="AK3539" s="9" t="str">
        <f>VLOOKUP(Y3539,zdroj!D:AJ,33,0)</f>
        <v>katB</v>
      </c>
    </row>
    <row r="3540" spans="8:37" x14ac:dyDescent="0.25">
      <c r="H3540" s="8"/>
      <c r="I3540" s="8"/>
      <c r="N3540" s="23"/>
      <c r="O3540" s="24"/>
      <c r="P3540" s="19"/>
      <c r="Q3540" s="19"/>
      <c r="R3540" s="19"/>
      <c r="U3540" s="27"/>
      <c r="Y3540" s="9" t="s">
        <v>537</v>
      </c>
      <c r="Z3540" s="9" t="s">
        <v>462</v>
      </c>
      <c r="AA3540" s="9" t="s">
        <v>198</v>
      </c>
      <c r="AB3540" s="9">
        <v>5868297</v>
      </c>
      <c r="AC3540" s="9" t="s">
        <v>4322</v>
      </c>
      <c r="AD3540" s="9" t="s">
        <v>800</v>
      </c>
      <c r="AE3540" s="5">
        <f t="shared" si="132"/>
        <v>0</v>
      </c>
      <c r="AF3540" s="5" t="str">
        <f t="shared" si="133"/>
        <v>Pokryto</v>
      </c>
      <c r="AG3540" s="153"/>
      <c r="AH3540" s="153"/>
      <c r="AI3540" t="s">
        <v>201</v>
      </c>
      <c r="AJ3540" t="s">
        <v>800</v>
      </c>
      <c r="AK3540" s="9" t="str">
        <f>VLOOKUP(Y3540,zdroj!D:AJ,33,0)</f>
        <v>katB</v>
      </c>
    </row>
    <row r="3541" spans="8:37" x14ac:dyDescent="0.25">
      <c r="H3541" s="8"/>
      <c r="I3541" s="8"/>
      <c r="N3541" s="23"/>
      <c r="O3541" s="24"/>
      <c r="P3541" s="19"/>
      <c r="Q3541" s="19"/>
      <c r="R3541" s="19"/>
      <c r="U3541" s="27"/>
      <c r="Y3541" s="9" t="s">
        <v>537</v>
      </c>
      <c r="Z3541" s="9" t="s">
        <v>462</v>
      </c>
      <c r="AA3541" s="9" t="s">
        <v>198</v>
      </c>
      <c r="AB3541" s="9">
        <v>5868301</v>
      </c>
      <c r="AC3541" s="9" t="s">
        <v>4323</v>
      </c>
      <c r="AD3541" s="9" t="s">
        <v>231</v>
      </c>
      <c r="AE3541" s="5">
        <f t="shared" si="132"/>
        <v>0</v>
      </c>
      <c r="AF3541" s="5" t="str">
        <f t="shared" si="133"/>
        <v>katB</v>
      </c>
      <c r="AG3541" s="153"/>
      <c r="AH3541" s="153"/>
      <c r="AI3541" t="s">
        <v>201</v>
      </c>
      <c r="AJ3541" t="s">
        <v>17878</v>
      </c>
      <c r="AK3541" s="9" t="str">
        <f>VLOOKUP(Y3541,zdroj!D:AJ,33,0)</f>
        <v>katB</v>
      </c>
    </row>
    <row r="3542" spans="8:37" x14ac:dyDescent="0.25">
      <c r="H3542" s="8"/>
      <c r="I3542" s="8"/>
      <c r="N3542" s="23"/>
      <c r="O3542" s="24"/>
      <c r="P3542" s="19"/>
      <c r="Q3542" s="19"/>
      <c r="R3542" s="19"/>
      <c r="U3542" s="27"/>
      <c r="Y3542" s="9" t="s">
        <v>537</v>
      </c>
      <c r="Z3542" s="9" t="s">
        <v>462</v>
      </c>
      <c r="AA3542" s="9" t="s">
        <v>198</v>
      </c>
      <c r="AB3542" s="9">
        <v>5868319</v>
      </c>
      <c r="AC3542" s="9" t="s">
        <v>4324</v>
      </c>
      <c r="AD3542" s="9" t="s">
        <v>231</v>
      </c>
      <c r="AE3542" s="5">
        <f t="shared" si="132"/>
        <v>0</v>
      </c>
      <c r="AF3542" s="5" t="str">
        <f t="shared" si="133"/>
        <v>katB</v>
      </c>
      <c r="AG3542" s="153"/>
      <c r="AH3542" s="153"/>
      <c r="AI3542" t="s">
        <v>201</v>
      </c>
      <c r="AJ3542" t="s">
        <v>17878</v>
      </c>
      <c r="AK3542" s="9" t="str">
        <f>VLOOKUP(Y3542,zdroj!D:AJ,33,0)</f>
        <v>katB</v>
      </c>
    </row>
    <row r="3543" spans="8:37" x14ac:dyDescent="0.25">
      <c r="H3543" s="8"/>
      <c r="I3543" s="8"/>
      <c r="N3543" s="23"/>
      <c r="O3543" s="24"/>
      <c r="P3543" s="19"/>
      <c r="Q3543" s="19"/>
      <c r="R3543" s="19"/>
      <c r="U3543" s="27"/>
      <c r="Y3543" s="9" t="s">
        <v>537</v>
      </c>
      <c r="Z3543" s="9" t="s">
        <v>462</v>
      </c>
      <c r="AA3543" s="9" t="s">
        <v>198</v>
      </c>
      <c r="AB3543" s="9">
        <v>28023722</v>
      </c>
      <c r="AC3543" s="9" t="s">
        <v>4325</v>
      </c>
      <c r="AD3543" s="9" t="s">
        <v>800</v>
      </c>
      <c r="AE3543" s="5">
        <f t="shared" si="132"/>
        <v>0</v>
      </c>
      <c r="AF3543" s="5" t="str">
        <f t="shared" si="133"/>
        <v>Pokryto</v>
      </c>
      <c r="AG3543" s="153"/>
      <c r="AH3543" s="153"/>
      <c r="AI3543" t="s">
        <v>201</v>
      </c>
      <c r="AJ3543" t="s">
        <v>800</v>
      </c>
      <c r="AK3543" s="9" t="str">
        <f>VLOOKUP(Y3543,zdroj!D:AJ,33,0)</f>
        <v>katB</v>
      </c>
    </row>
    <row r="3544" spans="8:37" x14ac:dyDescent="0.25">
      <c r="H3544" s="8"/>
      <c r="I3544" s="8"/>
      <c r="N3544" s="23"/>
      <c r="O3544" s="24"/>
      <c r="P3544" s="19"/>
      <c r="Q3544" s="19"/>
      <c r="R3544" s="19"/>
      <c r="U3544" s="27"/>
      <c r="Y3544" s="9" t="s">
        <v>537</v>
      </c>
      <c r="Z3544" s="9" t="s">
        <v>462</v>
      </c>
      <c r="AA3544" s="9" t="s">
        <v>198</v>
      </c>
      <c r="AB3544" s="9">
        <v>5868335</v>
      </c>
      <c r="AC3544" s="9" t="s">
        <v>4326</v>
      </c>
      <c r="AD3544" s="9" t="s">
        <v>231</v>
      </c>
      <c r="AE3544" s="5">
        <f t="shared" si="132"/>
        <v>0</v>
      </c>
      <c r="AF3544" s="5" t="str">
        <f t="shared" si="133"/>
        <v>katB</v>
      </c>
      <c r="AG3544" s="153"/>
      <c r="AH3544" s="153"/>
      <c r="AI3544" t="s">
        <v>201</v>
      </c>
      <c r="AJ3544" t="s">
        <v>17878</v>
      </c>
      <c r="AK3544" s="9" t="str">
        <f>VLOOKUP(Y3544,zdroj!D:AJ,33,0)</f>
        <v>katB</v>
      </c>
    </row>
    <row r="3545" spans="8:37" x14ac:dyDescent="0.25">
      <c r="H3545" s="8"/>
      <c r="I3545" s="8"/>
      <c r="N3545" s="23"/>
      <c r="O3545" s="24"/>
      <c r="P3545" s="19"/>
      <c r="Q3545" s="19"/>
      <c r="R3545" s="19"/>
      <c r="U3545" s="27"/>
      <c r="Y3545" s="9" t="s">
        <v>537</v>
      </c>
      <c r="Z3545" s="9" t="s">
        <v>462</v>
      </c>
      <c r="AA3545" s="9" t="s">
        <v>198</v>
      </c>
      <c r="AB3545" s="9">
        <v>27896757</v>
      </c>
      <c r="AC3545" s="9" t="s">
        <v>4327</v>
      </c>
      <c r="AD3545" s="9" t="s">
        <v>800</v>
      </c>
      <c r="AE3545" s="5">
        <f t="shared" si="132"/>
        <v>0</v>
      </c>
      <c r="AF3545" s="5" t="str">
        <f t="shared" si="133"/>
        <v>Pokryto</v>
      </c>
      <c r="AG3545" s="153"/>
      <c r="AH3545" s="153"/>
      <c r="AI3545" t="s">
        <v>201</v>
      </c>
      <c r="AJ3545" t="s">
        <v>800</v>
      </c>
      <c r="AK3545" s="9" t="str">
        <f>VLOOKUP(Y3545,zdroj!D:AJ,33,0)</f>
        <v>katB</v>
      </c>
    </row>
    <row r="3546" spans="8:37" x14ac:dyDescent="0.25">
      <c r="H3546" s="8"/>
      <c r="I3546" s="8"/>
      <c r="N3546" s="23"/>
      <c r="O3546" s="24"/>
      <c r="P3546" s="19"/>
      <c r="Q3546" s="19"/>
      <c r="R3546" s="19"/>
      <c r="U3546" s="27"/>
      <c r="Y3546" s="9" t="s">
        <v>537</v>
      </c>
      <c r="Z3546" s="9" t="s">
        <v>462</v>
      </c>
      <c r="AA3546" s="9" t="s">
        <v>198</v>
      </c>
      <c r="AB3546" s="9">
        <v>5866766</v>
      </c>
      <c r="AC3546" s="9" t="s">
        <v>4328</v>
      </c>
      <c r="AD3546" s="9" t="s">
        <v>800</v>
      </c>
      <c r="AE3546" s="5">
        <f t="shared" si="132"/>
        <v>0</v>
      </c>
      <c r="AF3546" s="5" t="str">
        <f t="shared" si="133"/>
        <v>Pokryto</v>
      </c>
      <c r="AG3546" s="153"/>
      <c r="AH3546" s="153"/>
      <c r="AI3546" t="s">
        <v>201</v>
      </c>
      <c r="AJ3546" t="s">
        <v>800</v>
      </c>
      <c r="AK3546" s="9" t="str">
        <f>VLOOKUP(Y3546,zdroj!D:AJ,33,0)</f>
        <v>katB</v>
      </c>
    </row>
    <row r="3547" spans="8:37" x14ac:dyDescent="0.25">
      <c r="H3547" s="8"/>
      <c r="I3547" s="8"/>
      <c r="N3547" s="23"/>
      <c r="O3547" s="24"/>
      <c r="P3547" s="19"/>
      <c r="Q3547" s="19"/>
      <c r="R3547" s="19"/>
      <c r="U3547" s="27"/>
      <c r="Y3547" s="9" t="s">
        <v>537</v>
      </c>
      <c r="Z3547" s="9" t="s">
        <v>462</v>
      </c>
      <c r="AA3547" s="9" t="s">
        <v>198</v>
      </c>
      <c r="AB3547" s="9">
        <v>5868351</v>
      </c>
      <c r="AC3547" s="9" t="s">
        <v>4329</v>
      </c>
      <c r="AD3547" s="9" t="s">
        <v>231</v>
      </c>
      <c r="AE3547" s="5">
        <f t="shared" si="132"/>
        <v>0</v>
      </c>
      <c r="AF3547" s="5" t="str">
        <f t="shared" si="133"/>
        <v>katB</v>
      </c>
      <c r="AG3547" s="153"/>
      <c r="AH3547" s="153"/>
      <c r="AI3547" t="s">
        <v>201</v>
      </c>
      <c r="AJ3547" t="s">
        <v>17878</v>
      </c>
      <c r="AK3547" s="9" t="str">
        <f>VLOOKUP(Y3547,zdroj!D:AJ,33,0)</f>
        <v>katB</v>
      </c>
    </row>
    <row r="3548" spans="8:37" x14ac:dyDescent="0.25">
      <c r="H3548" s="8"/>
      <c r="I3548" s="8"/>
      <c r="N3548" s="23"/>
      <c r="O3548" s="24"/>
      <c r="P3548" s="19"/>
      <c r="Q3548" s="19"/>
      <c r="R3548" s="19"/>
      <c r="U3548" s="27"/>
      <c r="Y3548" s="9" t="s">
        <v>537</v>
      </c>
      <c r="Z3548" s="9" t="s">
        <v>462</v>
      </c>
      <c r="AA3548" s="9" t="s">
        <v>198</v>
      </c>
      <c r="AB3548" s="9">
        <v>5868360</v>
      </c>
      <c r="AC3548" s="9" t="s">
        <v>4330</v>
      </c>
      <c r="AD3548" s="9" t="s">
        <v>231</v>
      </c>
      <c r="AE3548" s="5">
        <f t="shared" si="132"/>
        <v>0</v>
      </c>
      <c r="AF3548" s="5" t="str">
        <f t="shared" si="133"/>
        <v>katB</v>
      </c>
      <c r="AG3548" s="153"/>
      <c r="AH3548" s="153"/>
      <c r="AI3548" t="s">
        <v>201</v>
      </c>
      <c r="AJ3548" t="s">
        <v>17878</v>
      </c>
      <c r="AK3548" s="9" t="str">
        <f>VLOOKUP(Y3548,zdroj!D:AJ,33,0)</f>
        <v>katB</v>
      </c>
    </row>
    <row r="3549" spans="8:37" x14ac:dyDescent="0.25">
      <c r="H3549" s="8"/>
      <c r="I3549" s="8"/>
      <c r="N3549" s="23"/>
      <c r="O3549" s="24"/>
      <c r="P3549" s="19"/>
      <c r="Q3549" s="19"/>
      <c r="R3549" s="19"/>
      <c r="U3549" s="27"/>
      <c r="Y3549" s="9" t="s">
        <v>537</v>
      </c>
      <c r="Z3549" s="9" t="s">
        <v>462</v>
      </c>
      <c r="AA3549" s="9" t="s">
        <v>198</v>
      </c>
      <c r="AB3549" s="9">
        <v>5868378</v>
      </c>
      <c r="AC3549" s="9" t="s">
        <v>4331</v>
      </c>
      <c r="AD3549" s="9" t="s">
        <v>231</v>
      </c>
      <c r="AE3549" s="5">
        <f t="shared" si="132"/>
        <v>0</v>
      </c>
      <c r="AF3549" s="5" t="str">
        <f t="shared" si="133"/>
        <v>katB</v>
      </c>
      <c r="AG3549" s="153"/>
      <c r="AH3549" s="153"/>
      <c r="AI3549" t="s">
        <v>201</v>
      </c>
      <c r="AJ3549" t="s">
        <v>17878</v>
      </c>
      <c r="AK3549" s="9" t="str">
        <f>VLOOKUP(Y3549,zdroj!D:AJ,33,0)</f>
        <v>katB</v>
      </c>
    </row>
    <row r="3550" spans="8:37" x14ac:dyDescent="0.25">
      <c r="H3550" s="8"/>
      <c r="I3550" s="8"/>
      <c r="N3550" s="23"/>
      <c r="O3550" s="24"/>
      <c r="P3550" s="19"/>
      <c r="Q3550" s="19"/>
      <c r="R3550" s="19"/>
      <c r="U3550" s="27"/>
      <c r="Y3550" s="9" t="s">
        <v>537</v>
      </c>
      <c r="Z3550" s="9" t="s">
        <v>462</v>
      </c>
      <c r="AA3550" s="9" t="s">
        <v>198</v>
      </c>
      <c r="AB3550" s="9">
        <v>5868386</v>
      </c>
      <c r="AC3550" s="9" t="s">
        <v>4332</v>
      </c>
      <c r="AD3550" s="9" t="s">
        <v>231</v>
      </c>
      <c r="AE3550" s="5">
        <f t="shared" si="132"/>
        <v>0</v>
      </c>
      <c r="AF3550" s="5" t="str">
        <f t="shared" si="133"/>
        <v>katB</v>
      </c>
      <c r="AG3550" s="153"/>
      <c r="AH3550" s="153"/>
      <c r="AI3550" t="s">
        <v>17879</v>
      </c>
      <c r="AJ3550" t="s">
        <v>17878</v>
      </c>
      <c r="AK3550" s="9" t="str">
        <f>VLOOKUP(Y3550,zdroj!D:AJ,33,0)</f>
        <v>katB</v>
      </c>
    </row>
    <row r="3551" spans="8:37" x14ac:dyDescent="0.25">
      <c r="H3551" s="8"/>
      <c r="I3551" s="8"/>
      <c r="N3551" s="23"/>
      <c r="O3551" s="24"/>
      <c r="P3551" s="19"/>
      <c r="Q3551" s="19"/>
      <c r="R3551" s="19"/>
      <c r="U3551" s="27"/>
      <c r="Y3551" s="9" t="s">
        <v>537</v>
      </c>
      <c r="Z3551" s="9" t="s">
        <v>462</v>
      </c>
      <c r="AA3551" s="9" t="s">
        <v>198</v>
      </c>
      <c r="AB3551" s="9">
        <v>5868394</v>
      </c>
      <c r="AC3551" s="9" t="s">
        <v>4333</v>
      </c>
      <c r="AD3551" s="9" t="s">
        <v>800</v>
      </c>
      <c r="AE3551" s="5">
        <f t="shared" si="132"/>
        <v>0</v>
      </c>
      <c r="AF3551" s="5" t="str">
        <f t="shared" si="133"/>
        <v>Pokryto</v>
      </c>
      <c r="AG3551" s="153"/>
      <c r="AH3551" s="153"/>
      <c r="AI3551" t="s">
        <v>201</v>
      </c>
      <c r="AJ3551" t="s">
        <v>800</v>
      </c>
      <c r="AK3551" s="9" t="str">
        <f>VLOOKUP(Y3551,zdroj!D:AJ,33,0)</f>
        <v>katB</v>
      </c>
    </row>
    <row r="3552" spans="8:37" x14ac:dyDescent="0.25">
      <c r="H3552" s="8"/>
      <c r="I3552" s="8"/>
      <c r="N3552" s="23"/>
      <c r="O3552" s="24"/>
      <c r="P3552" s="19"/>
      <c r="Q3552" s="19"/>
      <c r="R3552" s="19"/>
      <c r="U3552" s="27"/>
      <c r="Y3552" s="9" t="s">
        <v>537</v>
      </c>
      <c r="Z3552" s="9" t="s">
        <v>462</v>
      </c>
      <c r="AA3552" s="9" t="s">
        <v>198</v>
      </c>
      <c r="AB3552" s="9">
        <v>5868408</v>
      </c>
      <c r="AC3552" s="9" t="s">
        <v>4334</v>
      </c>
      <c r="AD3552" s="9" t="s">
        <v>231</v>
      </c>
      <c r="AE3552" s="5">
        <f t="shared" si="132"/>
        <v>0</v>
      </c>
      <c r="AF3552" s="5" t="str">
        <f t="shared" si="133"/>
        <v>katB</v>
      </c>
      <c r="AG3552" s="153"/>
      <c r="AH3552" s="153"/>
      <c r="AI3552" t="s">
        <v>201</v>
      </c>
      <c r="AJ3552" t="s">
        <v>17878</v>
      </c>
      <c r="AK3552" s="9" t="str">
        <f>VLOOKUP(Y3552,zdroj!D:AJ,33,0)</f>
        <v>katB</v>
      </c>
    </row>
    <row r="3553" spans="8:37" x14ac:dyDescent="0.25">
      <c r="H3553" s="8"/>
      <c r="I3553" s="8"/>
      <c r="N3553" s="23"/>
      <c r="O3553" s="24"/>
      <c r="P3553" s="19"/>
      <c r="Q3553" s="19"/>
      <c r="R3553" s="19"/>
      <c r="U3553" s="27"/>
      <c r="Y3553" s="9" t="s">
        <v>537</v>
      </c>
      <c r="Z3553" s="9" t="s">
        <v>462</v>
      </c>
      <c r="AA3553" s="9" t="s">
        <v>198</v>
      </c>
      <c r="AB3553" s="9">
        <v>5866596</v>
      </c>
      <c r="AC3553" s="9" t="s">
        <v>4335</v>
      </c>
      <c r="AD3553" s="9" t="s">
        <v>231</v>
      </c>
      <c r="AE3553" s="5">
        <f t="shared" si="132"/>
        <v>0</v>
      </c>
      <c r="AF3553" s="5" t="str">
        <f t="shared" si="133"/>
        <v>katB</v>
      </c>
      <c r="AG3553" s="153"/>
      <c r="AH3553" s="153"/>
      <c r="AI3553" t="s">
        <v>201</v>
      </c>
      <c r="AJ3553" t="s">
        <v>17878</v>
      </c>
      <c r="AK3553" s="9" t="str">
        <f>VLOOKUP(Y3553,zdroj!D:AJ,33,0)</f>
        <v>katB</v>
      </c>
    </row>
    <row r="3554" spans="8:37" x14ac:dyDescent="0.25">
      <c r="H3554" s="8"/>
      <c r="I3554" s="8"/>
      <c r="N3554" s="23"/>
      <c r="O3554" s="24"/>
      <c r="P3554" s="19"/>
      <c r="Q3554" s="19"/>
      <c r="R3554" s="19"/>
      <c r="U3554" s="27"/>
      <c r="Y3554" s="9" t="s">
        <v>537</v>
      </c>
      <c r="Z3554" s="9" t="s">
        <v>462</v>
      </c>
      <c r="AA3554" s="9" t="s">
        <v>198</v>
      </c>
      <c r="AB3554" s="9">
        <v>5866774</v>
      </c>
      <c r="AC3554" s="9" t="s">
        <v>4336</v>
      </c>
      <c r="AD3554" s="9" t="s">
        <v>231</v>
      </c>
      <c r="AE3554" s="5">
        <f t="shared" si="132"/>
        <v>0</v>
      </c>
      <c r="AF3554" s="5" t="str">
        <f t="shared" si="133"/>
        <v>katB</v>
      </c>
      <c r="AG3554" s="153"/>
      <c r="AH3554" s="153"/>
      <c r="AI3554" t="s">
        <v>201</v>
      </c>
      <c r="AJ3554" t="s">
        <v>17878</v>
      </c>
      <c r="AK3554" s="9" t="str">
        <f>VLOOKUP(Y3554,zdroj!D:AJ,33,0)</f>
        <v>katB</v>
      </c>
    </row>
    <row r="3555" spans="8:37" x14ac:dyDescent="0.25">
      <c r="H3555" s="8"/>
      <c r="I3555" s="8"/>
      <c r="N3555" s="23"/>
      <c r="O3555" s="24"/>
      <c r="P3555" s="19"/>
      <c r="Q3555" s="19"/>
      <c r="R3555" s="19"/>
      <c r="U3555" s="27"/>
      <c r="Y3555" s="9" t="s">
        <v>537</v>
      </c>
      <c r="Z3555" s="9" t="s">
        <v>462</v>
      </c>
      <c r="AA3555" s="9" t="s">
        <v>198</v>
      </c>
      <c r="AB3555" s="9">
        <v>5868416</v>
      </c>
      <c r="AC3555" s="9" t="s">
        <v>4337</v>
      </c>
      <c r="AD3555" s="9" t="s">
        <v>231</v>
      </c>
      <c r="AE3555" s="5">
        <f t="shared" si="132"/>
        <v>0</v>
      </c>
      <c r="AF3555" s="5" t="str">
        <f t="shared" si="133"/>
        <v>katB</v>
      </c>
      <c r="AG3555" s="153"/>
      <c r="AH3555" s="153"/>
      <c r="AI3555" t="s">
        <v>201</v>
      </c>
      <c r="AJ3555" t="s">
        <v>17878</v>
      </c>
      <c r="AK3555" s="9" t="str">
        <f>VLOOKUP(Y3555,zdroj!D:AJ,33,0)</f>
        <v>katB</v>
      </c>
    </row>
    <row r="3556" spans="8:37" x14ac:dyDescent="0.25">
      <c r="H3556" s="8"/>
      <c r="I3556" s="8"/>
      <c r="N3556" s="23"/>
      <c r="O3556" s="24"/>
      <c r="P3556" s="19"/>
      <c r="Q3556" s="19"/>
      <c r="R3556" s="19"/>
      <c r="U3556" s="27"/>
      <c r="Y3556" s="9" t="s">
        <v>537</v>
      </c>
      <c r="Z3556" s="9" t="s">
        <v>462</v>
      </c>
      <c r="AA3556" s="9" t="s">
        <v>198</v>
      </c>
      <c r="AB3556" s="9">
        <v>5868424</v>
      </c>
      <c r="AC3556" s="9" t="s">
        <v>4338</v>
      </c>
      <c r="AD3556" s="9" t="s">
        <v>800</v>
      </c>
      <c r="AE3556" s="5">
        <f t="shared" si="132"/>
        <v>0</v>
      </c>
      <c r="AF3556" s="5" t="str">
        <f t="shared" si="133"/>
        <v>Pokryto</v>
      </c>
      <c r="AG3556" s="153"/>
      <c r="AH3556" s="153"/>
      <c r="AI3556" t="s">
        <v>201</v>
      </c>
      <c r="AJ3556" t="s">
        <v>800</v>
      </c>
      <c r="AK3556" s="9" t="str">
        <f>VLOOKUP(Y3556,zdroj!D:AJ,33,0)</f>
        <v>katB</v>
      </c>
    </row>
    <row r="3557" spans="8:37" x14ac:dyDescent="0.25">
      <c r="H3557" s="8"/>
      <c r="I3557" s="8"/>
      <c r="N3557" s="23"/>
      <c r="O3557" s="24"/>
      <c r="P3557" s="19"/>
      <c r="Q3557" s="19"/>
      <c r="R3557" s="19"/>
      <c r="U3557" s="27"/>
      <c r="Y3557" s="9" t="s">
        <v>537</v>
      </c>
      <c r="Z3557" s="9" t="s">
        <v>462</v>
      </c>
      <c r="AA3557" s="9" t="s">
        <v>198</v>
      </c>
      <c r="AB3557" s="9">
        <v>5868432</v>
      </c>
      <c r="AC3557" s="9" t="s">
        <v>4339</v>
      </c>
      <c r="AD3557" s="9" t="s">
        <v>231</v>
      </c>
      <c r="AE3557" s="5">
        <f t="shared" si="132"/>
        <v>0</v>
      </c>
      <c r="AF3557" s="5" t="str">
        <f t="shared" si="133"/>
        <v>katB</v>
      </c>
      <c r="AG3557" s="153"/>
      <c r="AH3557" s="153"/>
      <c r="AI3557" t="s">
        <v>201</v>
      </c>
      <c r="AJ3557" t="s">
        <v>17878</v>
      </c>
      <c r="AK3557" s="9" t="str">
        <f>VLOOKUP(Y3557,zdroj!D:AJ,33,0)</f>
        <v>katB</v>
      </c>
    </row>
    <row r="3558" spans="8:37" x14ac:dyDescent="0.25">
      <c r="H3558" s="8"/>
      <c r="I3558" s="8"/>
      <c r="N3558" s="23"/>
      <c r="O3558" s="24"/>
      <c r="P3558" s="19"/>
      <c r="Q3558" s="19"/>
      <c r="R3558" s="19"/>
      <c r="U3558" s="27"/>
      <c r="Y3558" s="9" t="s">
        <v>537</v>
      </c>
      <c r="Z3558" s="9" t="s">
        <v>462</v>
      </c>
      <c r="AA3558" s="9" t="s">
        <v>198</v>
      </c>
      <c r="AB3558" s="9">
        <v>5868441</v>
      </c>
      <c r="AC3558" s="9" t="s">
        <v>4340</v>
      </c>
      <c r="AD3558" s="9" t="s">
        <v>231</v>
      </c>
      <c r="AE3558" s="5">
        <f t="shared" si="132"/>
        <v>0</v>
      </c>
      <c r="AF3558" s="5" t="str">
        <f t="shared" si="133"/>
        <v>katB</v>
      </c>
      <c r="AG3558" s="153"/>
      <c r="AH3558" s="153"/>
      <c r="AI3558" t="s">
        <v>201</v>
      </c>
      <c r="AJ3558" t="s">
        <v>17878</v>
      </c>
      <c r="AK3558" s="9" t="str">
        <f>VLOOKUP(Y3558,zdroj!D:AJ,33,0)</f>
        <v>katB</v>
      </c>
    </row>
    <row r="3559" spans="8:37" x14ac:dyDescent="0.25">
      <c r="H3559" s="8"/>
      <c r="I3559" s="8"/>
      <c r="N3559" s="23"/>
      <c r="O3559" s="24"/>
      <c r="P3559" s="19"/>
      <c r="Q3559" s="19"/>
      <c r="R3559" s="19"/>
      <c r="U3559" s="27"/>
      <c r="Y3559" s="9" t="s">
        <v>537</v>
      </c>
      <c r="Z3559" s="9" t="s">
        <v>462</v>
      </c>
      <c r="AA3559" s="9" t="s">
        <v>198</v>
      </c>
      <c r="AB3559" s="9">
        <v>5868459</v>
      </c>
      <c r="AC3559" s="9" t="s">
        <v>4341</v>
      </c>
      <c r="AD3559" s="9" t="s">
        <v>800</v>
      </c>
      <c r="AE3559" s="5">
        <f t="shared" si="132"/>
        <v>0</v>
      </c>
      <c r="AF3559" s="5" t="str">
        <f t="shared" si="133"/>
        <v>Pokryto</v>
      </c>
      <c r="AG3559" s="153"/>
      <c r="AH3559" s="153"/>
      <c r="AI3559" t="s">
        <v>201</v>
      </c>
      <c r="AJ3559" t="s">
        <v>800</v>
      </c>
      <c r="AK3559" s="9" t="str">
        <f>VLOOKUP(Y3559,zdroj!D:AJ,33,0)</f>
        <v>katB</v>
      </c>
    </row>
    <row r="3560" spans="8:37" x14ac:dyDescent="0.25">
      <c r="H3560" s="8"/>
      <c r="I3560" s="8"/>
      <c r="N3560" s="23"/>
      <c r="O3560" s="24"/>
      <c r="P3560" s="19"/>
      <c r="Q3560" s="19"/>
      <c r="R3560" s="19"/>
      <c r="U3560" s="27"/>
      <c r="Y3560" s="9" t="s">
        <v>537</v>
      </c>
      <c r="Z3560" s="9" t="s">
        <v>462</v>
      </c>
      <c r="AA3560" s="9" t="s">
        <v>198</v>
      </c>
      <c r="AB3560" s="9">
        <v>5868467</v>
      </c>
      <c r="AC3560" s="9" t="s">
        <v>4342</v>
      </c>
      <c r="AD3560" s="9" t="s">
        <v>231</v>
      </c>
      <c r="AE3560" s="5">
        <f t="shared" si="132"/>
        <v>0</v>
      </c>
      <c r="AF3560" s="5" t="str">
        <f t="shared" si="133"/>
        <v>katB</v>
      </c>
      <c r="AG3560" s="153"/>
      <c r="AH3560" s="153"/>
      <c r="AI3560" t="s">
        <v>201</v>
      </c>
      <c r="AJ3560" t="s">
        <v>17878</v>
      </c>
      <c r="AK3560" s="9" t="str">
        <f>VLOOKUP(Y3560,zdroj!D:AJ,33,0)</f>
        <v>katB</v>
      </c>
    </row>
    <row r="3561" spans="8:37" x14ac:dyDescent="0.25">
      <c r="H3561" s="8"/>
      <c r="I3561" s="8"/>
      <c r="N3561" s="23"/>
      <c r="O3561" s="24"/>
      <c r="P3561" s="19"/>
      <c r="Q3561" s="19"/>
      <c r="R3561" s="19"/>
      <c r="U3561" s="27"/>
      <c r="Y3561" s="9" t="s">
        <v>537</v>
      </c>
      <c r="Z3561" s="9" t="s">
        <v>462</v>
      </c>
      <c r="AA3561" s="9" t="s">
        <v>198</v>
      </c>
      <c r="AB3561" s="9">
        <v>26290901</v>
      </c>
      <c r="AC3561" s="9" t="s">
        <v>4343</v>
      </c>
      <c r="AD3561" s="9" t="s">
        <v>800</v>
      </c>
      <c r="AE3561" s="5">
        <f t="shared" si="132"/>
        <v>0</v>
      </c>
      <c r="AF3561" s="5" t="str">
        <f t="shared" si="133"/>
        <v>Pokryto</v>
      </c>
      <c r="AG3561" s="153"/>
      <c r="AH3561" s="153"/>
      <c r="AI3561" t="s">
        <v>201</v>
      </c>
      <c r="AJ3561" t="s">
        <v>800</v>
      </c>
      <c r="AK3561" s="9" t="str">
        <f>VLOOKUP(Y3561,zdroj!D:AJ,33,0)</f>
        <v>katB</v>
      </c>
    </row>
    <row r="3562" spans="8:37" x14ac:dyDescent="0.25">
      <c r="H3562" s="8"/>
      <c r="I3562" s="8"/>
      <c r="N3562" s="23"/>
      <c r="O3562" s="24"/>
      <c r="P3562" s="19"/>
      <c r="Q3562" s="19"/>
      <c r="R3562" s="19"/>
      <c r="U3562" s="27"/>
      <c r="Y3562" s="9" t="s">
        <v>537</v>
      </c>
      <c r="Z3562" s="9" t="s">
        <v>462</v>
      </c>
      <c r="AA3562" s="9" t="s">
        <v>198</v>
      </c>
      <c r="AB3562" s="9">
        <v>5868475</v>
      </c>
      <c r="AC3562" s="9" t="s">
        <v>4344</v>
      </c>
      <c r="AD3562" s="9" t="s">
        <v>231</v>
      </c>
      <c r="AE3562" s="5">
        <f t="shared" si="132"/>
        <v>0</v>
      </c>
      <c r="AF3562" s="5" t="str">
        <f t="shared" si="133"/>
        <v>katB</v>
      </c>
      <c r="AG3562" s="153"/>
      <c r="AH3562" s="153"/>
      <c r="AI3562" t="s">
        <v>201</v>
      </c>
      <c r="AJ3562" t="s">
        <v>17878</v>
      </c>
      <c r="AK3562" s="9" t="str">
        <f>VLOOKUP(Y3562,zdroj!D:AJ,33,0)</f>
        <v>katB</v>
      </c>
    </row>
    <row r="3563" spans="8:37" x14ac:dyDescent="0.25">
      <c r="H3563" s="8"/>
      <c r="I3563" s="8"/>
      <c r="N3563" s="23"/>
      <c r="O3563" s="24"/>
      <c r="P3563" s="19"/>
      <c r="Q3563" s="19"/>
      <c r="R3563" s="19"/>
      <c r="U3563" s="27"/>
      <c r="Y3563" s="9" t="s">
        <v>537</v>
      </c>
      <c r="Z3563" s="9" t="s">
        <v>462</v>
      </c>
      <c r="AA3563" s="9" t="s">
        <v>198</v>
      </c>
      <c r="AB3563" s="9">
        <v>5868483</v>
      </c>
      <c r="AC3563" s="9" t="s">
        <v>4345</v>
      </c>
      <c r="AD3563" s="9" t="s">
        <v>231</v>
      </c>
      <c r="AE3563" s="5">
        <f t="shared" si="132"/>
        <v>0</v>
      </c>
      <c r="AF3563" s="5" t="str">
        <f t="shared" si="133"/>
        <v>katB</v>
      </c>
      <c r="AG3563" s="153"/>
      <c r="AH3563" s="153"/>
      <c r="AI3563" t="s">
        <v>201</v>
      </c>
      <c r="AJ3563" t="s">
        <v>17878</v>
      </c>
      <c r="AK3563" s="9" t="str">
        <f>VLOOKUP(Y3563,zdroj!D:AJ,33,0)</f>
        <v>katB</v>
      </c>
    </row>
    <row r="3564" spans="8:37" x14ac:dyDescent="0.25">
      <c r="H3564" s="8"/>
      <c r="I3564" s="8"/>
      <c r="N3564" s="23"/>
      <c r="O3564" s="24"/>
      <c r="P3564" s="19"/>
      <c r="Q3564" s="19"/>
      <c r="R3564" s="19"/>
      <c r="U3564" s="27"/>
      <c r="Y3564" s="9" t="s">
        <v>537</v>
      </c>
      <c r="Z3564" s="9" t="s">
        <v>462</v>
      </c>
      <c r="AA3564" s="9" t="s">
        <v>198</v>
      </c>
      <c r="AB3564" s="9">
        <v>5868491</v>
      </c>
      <c r="AC3564" s="9" t="s">
        <v>4346</v>
      </c>
      <c r="AD3564" s="9" t="s">
        <v>231</v>
      </c>
      <c r="AE3564" s="5">
        <f t="shared" si="132"/>
        <v>0</v>
      </c>
      <c r="AF3564" s="5" t="str">
        <f t="shared" si="133"/>
        <v>katB</v>
      </c>
      <c r="AG3564" s="153"/>
      <c r="AH3564" s="153"/>
      <c r="AI3564" t="s">
        <v>201</v>
      </c>
      <c r="AJ3564" t="s">
        <v>17878</v>
      </c>
      <c r="AK3564" s="9" t="str">
        <f>VLOOKUP(Y3564,zdroj!D:AJ,33,0)</f>
        <v>katB</v>
      </c>
    </row>
    <row r="3565" spans="8:37" x14ac:dyDescent="0.25">
      <c r="H3565" s="8"/>
      <c r="I3565" s="8"/>
      <c r="N3565" s="23"/>
      <c r="O3565" s="24"/>
      <c r="P3565" s="19"/>
      <c r="Q3565" s="19"/>
      <c r="R3565" s="19"/>
      <c r="U3565" s="27"/>
      <c r="Y3565" s="9" t="s">
        <v>537</v>
      </c>
      <c r="Z3565" s="9" t="s">
        <v>462</v>
      </c>
      <c r="AA3565" s="9" t="s">
        <v>198</v>
      </c>
      <c r="AB3565" s="9">
        <v>5866782</v>
      </c>
      <c r="AC3565" s="9" t="s">
        <v>4347</v>
      </c>
      <c r="AD3565" s="9" t="s">
        <v>800</v>
      </c>
      <c r="AE3565" s="5">
        <f t="shared" si="132"/>
        <v>0</v>
      </c>
      <c r="AF3565" s="5" t="str">
        <f t="shared" si="133"/>
        <v>Pokryto</v>
      </c>
      <c r="AG3565" s="153"/>
      <c r="AH3565" s="153"/>
      <c r="AI3565" t="s">
        <v>201</v>
      </c>
      <c r="AJ3565" t="s">
        <v>800</v>
      </c>
      <c r="AK3565" s="9" t="str">
        <f>VLOOKUP(Y3565,zdroj!D:AJ,33,0)</f>
        <v>katB</v>
      </c>
    </row>
    <row r="3566" spans="8:37" x14ac:dyDescent="0.25">
      <c r="H3566" s="8"/>
      <c r="I3566" s="8"/>
      <c r="N3566" s="23"/>
      <c r="O3566" s="24"/>
      <c r="P3566" s="19"/>
      <c r="Q3566" s="19"/>
      <c r="R3566" s="19"/>
      <c r="U3566" s="27"/>
      <c r="Y3566" s="9" t="s">
        <v>537</v>
      </c>
      <c r="Z3566" s="9" t="s">
        <v>462</v>
      </c>
      <c r="AA3566" s="9" t="s">
        <v>198</v>
      </c>
      <c r="AB3566" s="9">
        <v>5868505</v>
      </c>
      <c r="AC3566" s="9" t="s">
        <v>4348</v>
      </c>
      <c r="AD3566" s="9" t="s">
        <v>231</v>
      </c>
      <c r="AE3566" s="5">
        <f t="shared" si="132"/>
        <v>0</v>
      </c>
      <c r="AF3566" s="5" t="str">
        <f t="shared" si="133"/>
        <v>katB</v>
      </c>
      <c r="AG3566" s="153"/>
      <c r="AH3566" s="153"/>
      <c r="AI3566" t="s">
        <v>201</v>
      </c>
      <c r="AJ3566" t="s">
        <v>17878</v>
      </c>
      <c r="AK3566" s="9" t="str">
        <f>VLOOKUP(Y3566,zdroj!D:AJ,33,0)</f>
        <v>katB</v>
      </c>
    </row>
    <row r="3567" spans="8:37" x14ac:dyDescent="0.25">
      <c r="H3567" s="8"/>
      <c r="I3567" s="8"/>
      <c r="N3567" s="23"/>
      <c r="O3567" s="24"/>
      <c r="P3567" s="19"/>
      <c r="Q3567" s="19"/>
      <c r="R3567" s="19"/>
      <c r="U3567" s="27"/>
      <c r="Y3567" s="9" t="s">
        <v>537</v>
      </c>
      <c r="Z3567" s="9" t="s">
        <v>462</v>
      </c>
      <c r="AA3567" s="9" t="s">
        <v>198</v>
      </c>
      <c r="AB3567" s="9">
        <v>5868521</v>
      </c>
      <c r="AC3567" s="9" t="s">
        <v>4349</v>
      </c>
      <c r="AD3567" s="9" t="s">
        <v>231</v>
      </c>
      <c r="AE3567" s="5">
        <f t="shared" si="132"/>
        <v>0</v>
      </c>
      <c r="AF3567" s="5" t="str">
        <f t="shared" si="133"/>
        <v>katB</v>
      </c>
      <c r="AG3567" s="153"/>
      <c r="AH3567" s="153"/>
      <c r="AI3567" t="s">
        <v>201</v>
      </c>
      <c r="AJ3567" t="s">
        <v>17878</v>
      </c>
      <c r="AK3567" s="9" t="str">
        <f>VLOOKUP(Y3567,zdroj!D:AJ,33,0)</f>
        <v>katB</v>
      </c>
    </row>
    <row r="3568" spans="8:37" x14ac:dyDescent="0.25">
      <c r="H3568" s="8"/>
      <c r="I3568" s="8"/>
      <c r="N3568" s="23"/>
      <c r="O3568" s="24"/>
      <c r="P3568" s="19"/>
      <c r="Q3568" s="19"/>
      <c r="R3568" s="19"/>
      <c r="U3568" s="27"/>
      <c r="Y3568" s="9" t="s">
        <v>537</v>
      </c>
      <c r="Z3568" s="9" t="s">
        <v>462</v>
      </c>
      <c r="AA3568" s="9" t="s">
        <v>198</v>
      </c>
      <c r="AB3568" s="9">
        <v>27027937</v>
      </c>
      <c r="AC3568" s="9" t="s">
        <v>4350</v>
      </c>
      <c r="AD3568" s="9" t="s">
        <v>800</v>
      </c>
      <c r="AE3568" s="5">
        <f t="shared" si="132"/>
        <v>0</v>
      </c>
      <c r="AF3568" s="5" t="str">
        <f t="shared" si="133"/>
        <v>Pokryto</v>
      </c>
      <c r="AG3568" s="153"/>
      <c r="AH3568" s="153"/>
      <c r="AI3568" t="s">
        <v>201</v>
      </c>
      <c r="AJ3568" t="s">
        <v>800</v>
      </c>
      <c r="AK3568" s="9" t="str">
        <f>VLOOKUP(Y3568,zdroj!D:AJ,33,0)</f>
        <v>katB</v>
      </c>
    </row>
    <row r="3569" spans="8:37" x14ac:dyDescent="0.25">
      <c r="H3569" s="8"/>
      <c r="I3569" s="8"/>
      <c r="N3569" s="23"/>
      <c r="O3569" s="24"/>
      <c r="P3569" s="19"/>
      <c r="Q3569" s="19"/>
      <c r="R3569" s="19"/>
      <c r="U3569" s="27"/>
      <c r="Y3569" s="9" t="s">
        <v>537</v>
      </c>
      <c r="Z3569" s="9" t="s">
        <v>462</v>
      </c>
      <c r="AA3569" s="9" t="s">
        <v>198</v>
      </c>
      <c r="AB3569" s="9">
        <v>5868530</v>
      </c>
      <c r="AC3569" s="9" t="s">
        <v>4351</v>
      </c>
      <c r="AD3569" s="9" t="s">
        <v>231</v>
      </c>
      <c r="AE3569" s="5">
        <f t="shared" si="132"/>
        <v>0</v>
      </c>
      <c r="AF3569" s="5" t="str">
        <f t="shared" si="133"/>
        <v>katB</v>
      </c>
      <c r="AG3569" s="153"/>
      <c r="AH3569" s="153"/>
      <c r="AI3569" t="s">
        <v>201</v>
      </c>
      <c r="AJ3569" t="s">
        <v>17878</v>
      </c>
      <c r="AK3569" s="9" t="str">
        <f>VLOOKUP(Y3569,zdroj!D:AJ,33,0)</f>
        <v>katB</v>
      </c>
    </row>
    <row r="3570" spans="8:37" x14ac:dyDescent="0.25">
      <c r="H3570" s="8"/>
      <c r="I3570" s="8"/>
      <c r="N3570" s="23"/>
      <c r="O3570" s="24"/>
      <c r="P3570" s="19"/>
      <c r="Q3570" s="19"/>
      <c r="R3570" s="19"/>
      <c r="U3570" s="27"/>
      <c r="Y3570" s="9" t="s">
        <v>537</v>
      </c>
      <c r="Z3570" s="9" t="s">
        <v>462</v>
      </c>
      <c r="AA3570" s="9" t="s">
        <v>198</v>
      </c>
      <c r="AB3570" s="9">
        <v>5868548</v>
      </c>
      <c r="AC3570" s="9" t="s">
        <v>4352</v>
      </c>
      <c r="AD3570" s="9" t="s">
        <v>231</v>
      </c>
      <c r="AE3570" s="5">
        <f t="shared" si="132"/>
        <v>0</v>
      </c>
      <c r="AF3570" s="5" t="str">
        <f t="shared" si="133"/>
        <v>katB</v>
      </c>
      <c r="AG3570" s="153"/>
      <c r="AH3570" s="153"/>
      <c r="AI3570" t="s">
        <v>201</v>
      </c>
      <c r="AJ3570" t="s">
        <v>17878</v>
      </c>
      <c r="AK3570" s="9" t="str">
        <f>VLOOKUP(Y3570,zdroj!D:AJ,33,0)</f>
        <v>katB</v>
      </c>
    </row>
    <row r="3571" spans="8:37" x14ac:dyDescent="0.25">
      <c r="H3571" s="8"/>
      <c r="I3571" s="8"/>
      <c r="N3571" s="23"/>
      <c r="O3571" s="24"/>
      <c r="P3571" s="19"/>
      <c r="Q3571" s="19"/>
      <c r="R3571" s="19"/>
      <c r="U3571" s="27"/>
      <c r="Y3571" s="9" t="s">
        <v>537</v>
      </c>
      <c r="Z3571" s="9" t="s">
        <v>462</v>
      </c>
      <c r="AA3571" s="9" t="s">
        <v>198</v>
      </c>
      <c r="AB3571" s="9">
        <v>5868556</v>
      </c>
      <c r="AC3571" s="9" t="s">
        <v>4353</v>
      </c>
      <c r="AD3571" s="9" t="s">
        <v>231</v>
      </c>
      <c r="AE3571" s="5">
        <f t="shared" si="132"/>
        <v>0</v>
      </c>
      <c r="AF3571" s="5" t="str">
        <f t="shared" si="133"/>
        <v>katB</v>
      </c>
      <c r="AG3571" s="153"/>
      <c r="AH3571" s="153"/>
      <c r="AI3571" t="s">
        <v>201</v>
      </c>
      <c r="AJ3571" t="s">
        <v>17878</v>
      </c>
      <c r="AK3571" s="9" t="str">
        <f>VLOOKUP(Y3571,zdroj!D:AJ,33,0)</f>
        <v>katB</v>
      </c>
    </row>
    <row r="3572" spans="8:37" x14ac:dyDescent="0.25">
      <c r="H3572" s="8"/>
      <c r="I3572" s="8"/>
      <c r="N3572" s="23"/>
      <c r="O3572" s="24"/>
      <c r="P3572" s="19"/>
      <c r="Q3572" s="19"/>
      <c r="R3572" s="19"/>
      <c r="U3572" s="27"/>
      <c r="Y3572" s="9" t="s">
        <v>537</v>
      </c>
      <c r="Z3572" s="9" t="s">
        <v>462</v>
      </c>
      <c r="AA3572" s="9" t="s">
        <v>198</v>
      </c>
      <c r="AB3572" s="9">
        <v>5868564</v>
      </c>
      <c r="AC3572" s="9" t="s">
        <v>4354</v>
      </c>
      <c r="AD3572" s="9" t="s">
        <v>231</v>
      </c>
      <c r="AE3572" s="5">
        <f t="shared" si="132"/>
        <v>0</v>
      </c>
      <c r="AF3572" s="5" t="str">
        <f t="shared" si="133"/>
        <v>katB</v>
      </c>
      <c r="AG3572" s="153"/>
      <c r="AH3572" s="153"/>
      <c r="AI3572" t="s">
        <v>201</v>
      </c>
      <c r="AJ3572" t="s">
        <v>17878</v>
      </c>
      <c r="AK3572" s="9" t="str">
        <f>VLOOKUP(Y3572,zdroj!D:AJ,33,0)</f>
        <v>katB</v>
      </c>
    </row>
    <row r="3573" spans="8:37" x14ac:dyDescent="0.25">
      <c r="H3573" s="8"/>
      <c r="I3573" s="8"/>
      <c r="N3573" s="23"/>
      <c r="O3573" s="24"/>
      <c r="P3573" s="19"/>
      <c r="Q3573" s="19"/>
      <c r="R3573" s="19"/>
      <c r="U3573" s="27"/>
      <c r="Y3573" s="9" t="s">
        <v>537</v>
      </c>
      <c r="Z3573" s="9" t="s">
        <v>462</v>
      </c>
      <c r="AA3573" s="9" t="s">
        <v>198</v>
      </c>
      <c r="AB3573" s="9">
        <v>5868572</v>
      </c>
      <c r="AC3573" s="9" t="s">
        <v>4355</v>
      </c>
      <c r="AD3573" s="9" t="s">
        <v>231</v>
      </c>
      <c r="AE3573" s="5">
        <f t="shared" si="132"/>
        <v>0</v>
      </c>
      <c r="AF3573" s="5" t="str">
        <f t="shared" si="133"/>
        <v>katB</v>
      </c>
      <c r="AG3573" s="153"/>
      <c r="AH3573" s="153"/>
      <c r="AI3573" t="s">
        <v>201</v>
      </c>
      <c r="AJ3573" t="s">
        <v>17878</v>
      </c>
      <c r="AK3573" s="9" t="str">
        <f>VLOOKUP(Y3573,zdroj!D:AJ,33,0)</f>
        <v>katB</v>
      </c>
    </row>
    <row r="3574" spans="8:37" x14ac:dyDescent="0.25">
      <c r="H3574" s="8"/>
      <c r="I3574" s="8"/>
      <c r="N3574" s="23"/>
      <c r="O3574" s="24"/>
      <c r="P3574" s="19"/>
      <c r="Q3574" s="19"/>
      <c r="R3574" s="19"/>
      <c r="U3574" s="27"/>
      <c r="Y3574" s="9" t="s">
        <v>537</v>
      </c>
      <c r="Z3574" s="9" t="s">
        <v>462</v>
      </c>
      <c r="AA3574" s="9" t="s">
        <v>198</v>
      </c>
      <c r="AB3574" s="9">
        <v>5868581</v>
      </c>
      <c r="AC3574" s="9" t="s">
        <v>4356</v>
      </c>
      <c r="AD3574" s="9" t="s">
        <v>800</v>
      </c>
      <c r="AE3574" s="5">
        <f t="shared" si="132"/>
        <v>0</v>
      </c>
      <c r="AF3574" s="5" t="str">
        <f t="shared" si="133"/>
        <v>Pokryto</v>
      </c>
      <c r="AG3574" s="153"/>
      <c r="AH3574" s="153"/>
      <c r="AI3574" t="s">
        <v>201</v>
      </c>
      <c r="AJ3574" t="s">
        <v>800</v>
      </c>
      <c r="AK3574" s="9" t="str">
        <f>VLOOKUP(Y3574,zdroj!D:AJ,33,0)</f>
        <v>katB</v>
      </c>
    </row>
    <row r="3575" spans="8:37" x14ac:dyDescent="0.25">
      <c r="H3575" s="8"/>
      <c r="I3575" s="8"/>
      <c r="N3575" s="23"/>
      <c r="O3575" s="24"/>
      <c r="P3575" s="19"/>
      <c r="Q3575" s="19"/>
      <c r="R3575" s="19"/>
      <c r="U3575" s="27"/>
      <c r="Y3575" s="9" t="s">
        <v>537</v>
      </c>
      <c r="Z3575" s="9" t="s">
        <v>462</v>
      </c>
      <c r="AA3575" s="9" t="s">
        <v>198</v>
      </c>
      <c r="AB3575" s="9">
        <v>5866791</v>
      </c>
      <c r="AC3575" s="9" t="s">
        <v>4357</v>
      </c>
      <c r="AD3575" s="9" t="s">
        <v>800</v>
      </c>
      <c r="AE3575" s="5">
        <f t="shared" si="132"/>
        <v>0</v>
      </c>
      <c r="AF3575" s="5" t="str">
        <f t="shared" si="133"/>
        <v>Pokryto</v>
      </c>
      <c r="AG3575" s="153"/>
      <c r="AH3575" s="153"/>
      <c r="AI3575" t="s">
        <v>229</v>
      </c>
      <c r="AJ3575" t="s">
        <v>800</v>
      </c>
      <c r="AK3575" s="9" t="str">
        <f>VLOOKUP(Y3575,zdroj!D:AJ,33,0)</f>
        <v>katB</v>
      </c>
    </row>
    <row r="3576" spans="8:37" x14ac:dyDescent="0.25">
      <c r="H3576" s="8"/>
      <c r="I3576" s="8"/>
      <c r="N3576" s="23"/>
      <c r="O3576" s="24"/>
      <c r="P3576" s="19"/>
      <c r="Q3576" s="19"/>
      <c r="R3576" s="19"/>
      <c r="U3576" s="27"/>
      <c r="Y3576" s="9" t="s">
        <v>537</v>
      </c>
      <c r="Z3576" s="9" t="s">
        <v>462</v>
      </c>
      <c r="AA3576" s="9" t="s">
        <v>198</v>
      </c>
      <c r="AB3576" s="9">
        <v>5868599</v>
      </c>
      <c r="AC3576" s="9" t="s">
        <v>4358</v>
      </c>
      <c r="AD3576" s="9" t="s">
        <v>800</v>
      </c>
      <c r="AE3576" s="5">
        <f t="shared" si="132"/>
        <v>0</v>
      </c>
      <c r="AF3576" s="5" t="str">
        <f t="shared" si="133"/>
        <v>Pokryto</v>
      </c>
      <c r="AG3576" s="153"/>
      <c r="AH3576" s="153"/>
      <c r="AI3576" t="s">
        <v>201</v>
      </c>
      <c r="AJ3576" t="s">
        <v>800</v>
      </c>
      <c r="AK3576" s="9" t="str">
        <f>VLOOKUP(Y3576,zdroj!D:AJ,33,0)</f>
        <v>katB</v>
      </c>
    </row>
    <row r="3577" spans="8:37" x14ac:dyDescent="0.25">
      <c r="H3577" s="8"/>
      <c r="I3577" s="8"/>
      <c r="N3577" s="23"/>
      <c r="O3577" s="24"/>
      <c r="P3577" s="19"/>
      <c r="Q3577" s="19"/>
      <c r="R3577" s="19"/>
      <c r="U3577" s="27"/>
      <c r="Y3577" s="9" t="s">
        <v>537</v>
      </c>
      <c r="Z3577" s="9" t="s">
        <v>462</v>
      </c>
      <c r="AA3577" s="9" t="s">
        <v>198</v>
      </c>
      <c r="AB3577" s="9">
        <v>5868602</v>
      </c>
      <c r="AC3577" s="9" t="s">
        <v>4359</v>
      </c>
      <c r="AD3577" s="9" t="s">
        <v>231</v>
      </c>
      <c r="AE3577" s="5">
        <f t="shared" si="132"/>
        <v>0</v>
      </c>
      <c r="AF3577" s="5" t="str">
        <f t="shared" si="133"/>
        <v>katB</v>
      </c>
      <c r="AG3577" s="153"/>
      <c r="AH3577" s="153"/>
      <c r="AI3577" t="s">
        <v>201</v>
      </c>
      <c r="AJ3577" t="s">
        <v>17878</v>
      </c>
      <c r="AK3577" s="9" t="str">
        <f>VLOOKUP(Y3577,zdroj!D:AJ,33,0)</f>
        <v>katB</v>
      </c>
    </row>
    <row r="3578" spans="8:37" x14ac:dyDescent="0.25">
      <c r="H3578" s="8"/>
      <c r="I3578" s="8"/>
      <c r="N3578" s="23"/>
      <c r="O3578" s="24"/>
      <c r="P3578" s="19"/>
      <c r="Q3578" s="19"/>
      <c r="R3578" s="19"/>
      <c r="U3578" s="27"/>
      <c r="Y3578" s="9" t="s">
        <v>537</v>
      </c>
      <c r="Z3578" s="9" t="s">
        <v>462</v>
      </c>
      <c r="AA3578" s="9" t="s">
        <v>198</v>
      </c>
      <c r="AB3578" s="9">
        <v>5868611</v>
      </c>
      <c r="AC3578" s="9" t="s">
        <v>4360</v>
      </c>
      <c r="AD3578" s="9" t="s">
        <v>231</v>
      </c>
      <c r="AE3578" s="5">
        <f t="shared" si="132"/>
        <v>0</v>
      </c>
      <c r="AF3578" s="5" t="str">
        <f t="shared" si="133"/>
        <v>katB</v>
      </c>
      <c r="AG3578" s="153"/>
      <c r="AH3578" s="153"/>
      <c r="AI3578" t="s">
        <v>201</v>
      </c>
      <c r="AJ3578" t="s">
        <v>17878</v>
      </c>
      <c r="AK3578" s="9" t="str">
        <f>VLOOKUP(Y3578,zdroj!D:AJ,33,0)</f>
        <v>katB</v>
      </c>
    </row>
    <row r="3579" spans="8:37" x14ac:dyDescent="0.25">
      <c r="H3579" s="8"/>
      <c r="I3579" s="8"/>
      <c r="N3579" s="23"/>
      <c r="O3579" s="24"/>
      <c r="P3579" s="19"/>
      <c r="Q3579" s="19"/>
      <c r="R3579" s="19"/>
      <c r="U3579" s="27"/>
      <c r="Y3579" s="9" t="s">
        <v>537</v>
      </c>
      <c r="Z3579" s="9" t="s">
        <v>462</v>
      </c>
      <c r="AA3579" s="9" t="s">
        <v>198</v>
      </c>
      <c r="AB3579" s="9">
        <v>5868629</v>
      </c>
      <c r="AC3579" s="9" t="s">
        <v>4361</v>
      </c>
      <c r="AD3579" s="9" t="s">
        <v>800</v>
      </c>
      <c r="AE3579" s="5">
        <f t="shared" si="132"/>
        <v>0</v>
      </c>
      <c r="AF3579" s="5" t="str">
        <f t="shared" si="133"/>
        <v>Pokryto</v>
      </c>
      <c r="AG3579" s="153"/>
      <c r="AH3579" s="153"/>
      <c r="AI3579" t="s">
        <v>201</v>
      </c>
      <c r="AJ3579" t="s">
        <v>800</v>
      </c>
      <c r="AK3579" s="9" t="str">
        <f>VLOOKUP(Y3579,zdroj!D:AJ,33,0)</f>
        <v>katB</v>
      </c>
    </row>
    <row r="3580" spans="8:37" x14ac:dyDescent="0.25">
      <c r="H3580" s="8"/>
      <c r="I3580" s="8"/>
      <c r="N3580" s="23"/>
      <c r="O3580" s="24"/>
      <c r="P3580" s="19"/>
      <c r="Q3580" s="19"/>
      <c r="R3580" s="19"/>
      <c r="U3580" s="27"/>
      <c r="Y3580" s="9" t="s">
        <v>537</v>
      </c>
      <c r="Z3580" s="9" t="s">
        <v>462</v>
      </c>
      <c r="AA3580" s="9" t="s">
        <v>198</v>
      </c>
      <c r="AB3580" s="9">
        <v>5868637</v>
      </c>
      <c r="AC3580" s="9" t="s">
        <v>4362</v>
      </c>
      <c r="AD3580" s="9" t="s">
        <v>231</v>
      </c>
      <c r="AE3580" s="5">
        <f t="shared" si="132"/>
        <v>0</v>
      </c>
      <c r="AF3580" s="5" t="str">
        <f t="shared" si="133"/>
        <v>katB</v>
      </c>
      <c r="AG3580" s="153"/>
      <c r="AH3580" s="153"/>
      <c r="AI3580" t="s">
        <v>201</v>
      </c>
      <c r="AJ3580" t="s">
        <v>17878</v>
      </c>
      <c r="AK3580" s="9" t="str">
        <f>VLOOKUP(Y3580,zdroj!D:AJ,33,0)</f>
        <v>katB</v>
      </c>
    </row>
    <row r="3581" spans="8:37" x14ac:dyDescent="0.25">
      <c r="H3581" s="8"/>
      <c r="I3581" s="8"/>
      <c r="N3581" s="23"/>
      <c r="O3581" s="24"/>
      <c r="P3581" s="19"/>
      <c r="Q3581" s="19"/>
      <c r="R3581" s="19"/>
      <c r="U3581" s="27"/>
      <c r="Y3581" s="9" t="s">
        <v>537</v>
      </c>
      <c r="Z3581" s="9" t="s">
        <v>462</v>
      </c>
      <c r="AA3581" s="9" t="s">
        <v>198</v>
      </c>
      <c r="AB3581" s="9">
        <v>5868645</v>
      </c>
      <c r="AC3581" s="9" t="s">
        <v>4363</v>
      </c>
      <c r="AD3581" s="9" t="s">
        <v>231</v>
      </c>
      <c r="AE3581" s="5">
        <f t="shared" si="132"/>
        <v>0</v>
      </c>
      <c r="AF3581" s="5" t="str">
        <f t="shared" si="133"/>
        <v>katB</v>
      </c>
      <c r="AG3581" s="153"/>
      <c r="AH3581" s="153"/>
      <c r="AI3581" t="s">
        <v>201</v>
      </c>
      <c r="AJ3581" t="s">
        <v>17878</v>
      </c>
      <c r="AK3581" s="9" t="str">
        <f>VLOOKUP(Y3581,zdroj!D:AJ,33,0)</f>
        <v>katB</v>
      </c>
    </row>
    <row r="3582" spans="8:37" x14ac:dyDescent="0.25">
      <c r="H3582" s="8"/>
      <c r="I3582" s="8"/>
      <c r="N3582" s="23"/>
      <c r="O3582" s="24"/>
      <c r="P3582" s="19"/>
      <c r="Q3582" s="19"/>
      <c r="R3582" s="19"/>
      <c r="U3582" s="27"/>
      <c r="Y3582" s="9" t="s">
        <v>537</v>
      </c>
      <c r="Z3582" s="9" t="s">
        <v>462</v>
      </c>
      <c r="AA3582" s="9" t="s">
        <v>198</v>
      </c>
      <c r="AB3582" s="9">
        <v>5868653</v>
      </c>
      <c r="AC3582" s="9" t="s">
        <v>4364</v>
      </c>
      <c r="AD3582" s="9" t="s">
        <v>231</v>
      </c>
      <c r="AE3582" s="5">
        <f t="shared" si="132"/>
        <v>0</v>
      </c>
      <c r="AF3582" s="5" t="str">
        <f t="shared" si="133"/>
        <v>katB</v>
      </c>
      <c r="AG3582" s="153"/>
      <c r="AH3582" s="153"/>
      <c r="AI3582" t="s">
        <v>201</v>
      </c>
      <c r="AJ3582" t="s">
        <v>17878</v>
      </c>
      <c r="AK3582" s="9" t="str">
        <f>VLOOKUP(Y3582,zdroj!D:AJ,33,0)</f>
        <v>katB</v>
      </c>
    </row>
    <row r="3583" spans="8:37" x14ac:dyDescent="0.25">
      <c r="H3583" s="8"/>
      <c r="I3583" s="8"/>
      <c r="N3583" s="23"/>
      <c r="O3583" s="24"/>
      <c r="P3583" s="19"/>
      <c r="Q3583" s="19"/>
      <c r="R3583" s="19"/>
      <c r="U3583" s="27"/>
      <c r="Y3583" s="9" t="s">
        <v>537</v>
      </c>
      <c r="Z3583" s="9" t="s">
        <v>462</v>
      </c>
      <c r="AA3583" s="9" t="s">
        <v>198</v>
      </c>
      <c r="AB3583" s="9">
        <v>5868661</v>
      </c>
      <c r="AC3583" s="9" t="s">
        <v>4365</v>
      </c>
      <c r="AD3583" s="9" t="s">
        <v>231</v>
      </c>
      <c r="AE3583" s="5">
        <f t="shared" si="132"/>
        <v>0</v>
      </c>
      <c r="AF3583" s="5" t="str">
        <f t="shared" si="133"/>
        <v>katB</v>
      </c>
      <c r="AG3583" s="153"/>
      <c r="AH3583" s="153"/>
      <c r="AI3583" t="s">
        <v>201</v>
      </c>
      <c r="AJ3583" t="s">
        <v>17878</v>
      </c>
      <c r="AK3583" s="9" t="str">
        <f>VLOOKUP(Y3583,zdroj!D:AJ,33,0)</f>
        <v>katB</v>
      </c>
    </row>
    <row r="3584" spans="8:37" x14ac:dyDescent="0.25">
      <c r="H3584" s="8"/>
      <c r="I3584" s="8"/>
      <c r="N3584" s="23"/>
      <c r="O3584" s="24"/>
      <c r="P3584" s="19"/>
      <c r="Q3584" s="19"/>
      <c r="R3584" s="19"/>
      <c r="U3584" s="27"/>
      <c r="Y3584" s="9" t="s">
        <v>537</v>
      </c>
      <c r="Z3584" s="9" t="s">
        <v>462</v>
      </c>
      <c r="AA3584" s="9" t="s">
        <v>198</v>
      </c>
      <c r="AB3584" s="9">
        <v>5868670</v>
      </c>
      <c r="AC3584" s="9" t="s">
        <v>4366</v>
      </c>
      <c r="AD3584" s="9" t="s">
        <v>231</v>
      </c>
      <c r="AE3584" s="5">
        <f t="shared" si="132"/>
        <v>0</v>
      </c>
      <c r="AF3584" s="5" t="str">
        <f t="shared" si="133"/>
        <v>katB</v>
      </c>
      <c r="AG3584" s="153"/>
      <c r="AH3584" s="153"/>
      <c r="AI3584" t="s">
        <v>201</v>
      </c>
      <c r="AJ3584" t="s">
        <v>17878</v>
      </c>
      <c r="AK3584" s="9" t="str">
        <f>VLOOKUP(Y3584,zdroj!D:AJ,33,0)</f>
        <v>katB</v>
      </c>
    </row>
    <row r="3585" spans="8:37" x14ac:dyDescent="0.25">
      <c r="H3585" s="8"/>
      <c r="I3585" s="8"/>
      <c r="N3585" s="23"/>
      <c r="O3585" s="24"/>
      <c r="P3585" s="19"/>
      <c r="Q3585" s="19"/>
      <c r="R3585" s="19"/>
      <c r="U3585" s="27"/>
      <c r="Y3585" s="9" t="s">
        <v>537</v>
      </c>
      <c r="Z3585" s="9" t="s">
        <v>462</v>
      </c>
      <c r="AA3585" s="9" t="s">
        <v>198</v>
      </c>
      <c r="AB3585" s="9">
        <v>5868688</v>
      </c>
      <c r="AC3585" s="9" t="s">
        <v>4367</v>
      </c>
      <c r="AD3585" s="9" t="s">
        <v>231</v>
      </c>
      <c r="AE3585" s="5">
        <f t="shared" si="132"/>
        <v>0</v>
      </c>
      <c r="AF3585" s="5" t="str">
        <f t="shared" si="133"/>
        <v>katB</v>
      </c>
      <c r="AG3585" s="153"/>
      <c r="AH3585" s="153"/>
      <c r="AI3585" t="s">
        <v>201</v>
      </c>
      <c r="AJ3585" t="s">
        <v>17878</v>
      </c>
      <c r="AK3585" s="9" t="str">
        <f>VLOOKUP(Y3585,zdroj!D:AJ,33,0)</f>
        <v>katB</v>
      </c>
    </row>
    <row r="3586" spans="8:37" x14ac:dyDescent="0.25">
      <c r="H3586" s="8"/>
      <c r="I3586" s="8"/>
      <c r="N3586" s="23"/>
      <c r="O3586" s="24"/>
      <c r="P3586" s="19"/>
      <c r="Q3586" s="19"/>
      <c r="R3586" s="19"/>
      <c r="U3586" s="27"/>
      <c r="Y3586" s="9" t="s">
        <v>537</v>
      </c>
      <c r="Z3586" s="9" t="s">
        <v>462</v>
      </c>
      <c r="AA3586" s="9" t="s">
        <v>198</v>
      </c>
      <c r="AB3586" s="9">
        <v>5866804</v>
      </c>
      <c r="AC3586" s="9" t="s">
        <v>4368</v>
      </c>
      <c r="AD3586" s="9" t="s">
        <v>231</v>
      </c>
      <c r="AE3586" s="5">
        <f t="shared" si="132"/>
        <v>0</v>
      </c>
      <c r="AF3586" s="5" t="str">
        <f t="shared" si="133"/>
        <v>katB</v>
      </c>
      <c r="AG3586" s="153"/>
      <c r="AH3586" s="153"/>
      <c r="AI3586" t="s">
        <v>17879</v>
      </c>
      <c r="AJ3586" t="s">
        <v>17878</v>
      </c>
      <c r="AK3586" s="9" t="str">
        <f>VLOOKUP(Y3586,zdroj!D:AJ,33,0)</f>
        <v>katB</v>
      </c>
    </row>
    <row r="3587" spans="8:37" x14ac:dyDescent="0.25">
      <c r="H3587" s="8"/>
      <c r="I3587" s="8"/>
      <c r="N3587" s="23"/>
      <c r="O3587" s="24"/>
      <c r="P3587" s="19"/>
      <c r="Q3587" s="19"/>
      <c r="R3587" s="19"/>
      <c r="U3587" s="27"/>
      <c r="Y3587" s="9" t="s">
        <v>537</v>
      </c>
      <c r="Z3587" s="9" t="s">
        <v>462</v>
      </c>
      <c r="AA3587" s="9" t="s">
        <v>198</v>
      </c>
      <c r="AB3587" s="9">
        <v>5868696</v>
      </c>
      <c r="AC3587" s="9" t="s">
        <v>4369</v>
      </c>
      <c r="AD3587" s="9" t="s">
        <v>231</v>
      </c>
      <c r="AE3587" s="5">
        <f t="shared" si="132"/>
        <v>0</v>
      </c>
      <c r="AF3587" s="5" t="str">
        <f t="shared" si="133"/>
        <v>katB</v>
      </c>
      <c r="AG3587" s="153"/>
      <c r="AH3587" s="153"/>
      <c r="AI3587" t="s">
        <v>201</v>
      </c>
      <c r="AJ3587" t="s">
        <v>17878</v>
      </c>
      <c r="AK3587" s="9" t="str">
        <f>VLOOKUP(Y3587,zdroj!D:AJ,33,0)</f>
        <v>katB</v>
      </c>
    </row>
    <row r="3588" spans="8:37" x14ac:dyDescent="0.25">
      <c r="H3588" s="8"/>
      <c r="I3588" s="8"/>
      <c r="N3588" s="23"/>
      <c r="O3588" s="24"/>
      <c r="P3588" s="19"/>
      <c r="Q3588" s="19"/>
      <c r="R3588" s="19"/>
      <c r="U3588" s="27"/>
      <c r="Y3588" s="9" t="s">
        <v>537</v>
      </c>
      <c r="Z3588" s="9" t="s">
        <v>462</v>
      </c>
      <c r="AA3588" s="9" t="s">
        <v>198</v>
      </c>
      <c r="AB3588" s="9">
        <v>5868700</v>
      </c>
      <c r="AC3588" s="9" t="s">
        <v>4370</v>
      </c>
      <c r="AD3588" s="9" t="s">
        <v>231</v>
      </c>
      <c r="AE3588" s="5">
        <f t="shared" si="132"/>
        <v>0</v>
      </c>
      <c r="AF3588" s="5" t="str">
        <f t="shared" si="133"/>
        <v>katB</v>
      </c>
      <c r="AG3588" s="153"/>
      <c r="AH3588" s="153"/>
      <c r="AI3588" t="s">
        <v>201</v>
      </c>
      <c r="AJ3588" t="s">
        <v>17878</v>
      </c>
      <c r="AK3588" s="9" t="str">
        <f>VLOOKUP(Y3588,zdroj!D:AJ,33,0)</f>
        <v>katB</v>
      </c>
    </row>
    <row r="3589" spans="8:37" x14ac:dyDescent="0.25">
      <c r="H3589" s="8"/>
      <c r="I3589" s="8"/>
      <c r="N3589" s="23"/>
      <c r="O3589" s="24"/>
      <c r="P3589" s="19"/>
      <c r="Q3589" s="19"/>
      <c r="R3589" s="19"/>
      <c r="U3589" s="27"/>
      <c r="Y3589" s="9" t="s">
        <v>537</v>
      </c>
      <c r="Z3589" s="9" t="s">
        <v>462</v>
      </c>
      <c r="AA3589" s="9" t="s">
        <v>198</v>
      </c>
      <c r="AB3589" s="9">
        <v>5868718</v>
      </c>
      <c r="AC3589" s="9" t="s">
        <v>4371</v>
      </c>
      <c r="AD3589" s="9" t="s">
        <v>231</v>
      </c>
      <c r="AE3589" s="5">
        <f t="shared" si="132"/>
        <v>0</v>
      </c>
      <c r="AF3589" s="5" t="str">
        <f t="shared" si="133"/>
        <v>katB</v>
      </c>
      <c r="AG3589" s="153"/>
      <c r="AH3589" s="153"/>
      <c r="AI3589" t="s">
        <v>201</v>
      </c>
      <c r="AJ3589" t="s">
        <v>17878</v>
      </c>
      <c r="AK3589" s="9" t="str">
        <f>VLOOKUP(Y3589,zdroj!D:AJ,33,0)</f>
        <v>katB</v>
      </c>
    </row>
    <row r="3590" spans="8:37" x14ac:dyDescent="0.25">
      <c r="H3590" s="8"/>
      <c r="I3590" s="8"/>
      <c r="N3590" s="23"/>
      <c r="O3590" s="24"/>
      <c r="P3590" s="19"/>
      <c r="Q3590" s="19"/>
      <c r="R3590" s="19"/>
      <c r="U3590" s="27"/>
      <c r="Y3590" s="9" t="s">
        <v>537</v>
      </c>
      <c r="Z3590" s="9" t="s">
        <v>462</v>
      </c>
      <c r="AA3590" s="9" t="s">
        <v>198</v>
      </c>
      <c r="AB3590" s="9">
        <v>5868726</v>
      </c>
      <c r="AC3590" s="9" t="s">
        <v>4372</v>
      </c>
      <c r="AD3590" s="9" t="s">
        <v>800</v>
      </c>
      <c r="AE3590" s="5">
        <f t="shared" si="132"/>
        <v>0</v>
      </c>
      <c r="AF3590" s="5" t="str">
        <f t="shared" si="133"/>
        <v>Pokryto</v>
      </c>
      <c r="AG3590" s="153"/>
      <c r="AH3590" s="153"/>
      <c r="AI3590" t="s">
        <v>201</v>
      </c>
      <c r="AJ3590" t="s">
        <v>800</v>
      </c>
      <c r="AK3590" s="9" t="str">
        <f>VLOOKUP(Y3590,zdroj!D:AJ,33,0)</f>
        <v>katB</v>
      </c>
    </row>
    <row r="3591" spans="8:37" x14ac:dyDescent="0.25">
      <c r="H3591" s="8"/>
      <c r="I3591" s="8"/>
      <c r="N3591" s="23"/>
      <c r="O3591" s="24"/>
      <c r="P3591" s="19"/>
      <c r="Q3591" s="19"/>
      <c r="R3591" s="19"/>
      <c r="U3591" s="27"/>
      <c r="Y3591" s="9" t="s">
        <v>537</v>
      </c>
      <c r="Z3591" s="9" t="s">
        <v>462</v>
      </c>
      <c r="AA3591" s="9" t="s">
        <v>198</v>
      </c>
      <c r="AB3591" s="9">
        <v>5868734</v>
      </c>
      <c r="AC3591" s="9" t="s">
        <v>4373</v>
      </c>
      <c r="AD3591" s="9" t="s">
        <v>800</v>
      </c>
      <c r="AE3591" s="5">
        <f t="shared" si="132"/>
        <v>0</v>
      </c>
      <c r="AF3591" s="5" t="str">
        <f t="shared" si="133"/>
        <v>Pokryto</v>
      </c>
      <c r="AG3591" s="153"/>
      <c r="AH3591" s="153"/>
      <c r="AI3591" t="s">
        <v>201</v>
      </c>
      <c r="AJ3591" t="s">
        <v>800</v>
      </c>
      <c r="AK3591" s="9" t="str">
        <f>VLOOKUP(Y3591,zdroj!D:AJ,33,0)</f>
        <v>katB</v>
      </c>
    </row>
    <row r="3592" spans="8:37" x14ac:dyDescent="0.25">
      <c r="H3592" s="8"/>
      <c r="I3592" s="8"/>
      <c r="N3592" s="23"/>
      <c r="O3592" s="24"/>
      <c r="P3592" s="19"/>
      <c r="Q3592" s="19"/>
      <c r="R3592" s="19"/>
      <c r="U3592" s="27"/>
      <c r="Y3592" s="9" t="s">
        <v>537</v>
      </c>
      <c r="Z3592" s="9" t="s">
        <v>462</v>
      </c>
      <c r="AA3592" s="9" t="s">
        <v>198</v>
      </c>
      <c r="AB3592" s="9">
        <v>5868742</v>
      </c>
      <c r="AC3592" s="9" t="s">
        <v>4374</v>
      </c>
      <c r="AD3592" s="9" t="s">
        <v>800</v>
      </c>
      <c r="AE3592" s="5">
        <f t="shared" si="132"/>
        <v>0</v>
      </c>
      <c r="AF3592" s="5" t="str">
        <f t="shared" si="133"/>
        <v>Pokryto</v>
      </c>
      <c r="AG3592" s="153"/>
      <c r="AH3592" s="153"/>
      <c r="AI3592" t="s">
        <v>201</v>
      </c>
      <c r="AJ3592" t="s">
        <v>800</v>
      </c>
      <c r="AK3592" s="9" t="str">
        <f>VLOOKUP(Y3592,zdroj!D:AJ,33,0)</f>
        <v>katB</v>
      </c>
    </row>
    <row r="3593" spans="8:37" x14ac:dyDescent="0.25">
      <c r="H3593" s="8"/>
      <c r="I3593" s="8"/>
      <c r="N3593" s="23"/>
      <c r="O3593" s="24"/>
      <c r="P3593" s="19"/>
      <c r="Q3593" s="19"/>
      <c r="R3593" s="19"/>
      <c r="U3593" s="27"/>
      <c r="Y3593" s="9" t="s">
        <v>537</v>
      </c>
      <c r="Z3593" s="9" t="s">
        <v>462</v>
      </c>
      <c r="AA3593" s="9" t="s">
        <v>198</v>
      </c>
      <c r="AB3593" s="9">
        <v>5868751</v>
      </c>
      <c r="AC3593" s="9" t="s">
        <v>4375</v>
      </c>
      <c r="AD3593" s="9" t="s">
        <v>231</v>
      </c>
      <c r="AE3593" s="5">
        <f t="shared" si="132"/>
        <v>0</v>
      </c>
      <c r="AF3593" s="5" t="str">
        <f t="shared" si="133"/>
        <v>katB</v>
      </c>
      <c r="AG3593" s="153"/>
      <c r="AH3593" s="153"/>
      <c r="AI3593" t="s">
        <v>201</v>
      </c>
      <c r="AJ3593" t="s">
        <v>17878</v>
      </c>
      <c r="AK3593" s="9" t="str">
        <f>VLOOKUP(Y3593,zdroj!D:AJ,33,0)</f>
        <v>katB</v>
      </c>
    </row>
    <row r="3594" spans="8:37" x14ac:dyDescent="0.25">
      <c r="H3594" s="8"/>
      <c r="I3594" s="8"/>
      <c r="N3594" s="23"/>
      <c r="O3594" s="24"/>
      <c r="P3594" s="19"/>
      <c r="Q3594" s="19"/>
      <c r="R3594" s="19"/>
      <c r="U3594" s="27"/>
      <c r="Y3594" s="9" t="s">
        <v>537</v>
      </c>
      <c r="Z3594" s="9" t="s">
        <v>462</v>
      </c>
      <c r="AA3594" s="9" t="s">
        <v>198</v>
      </c>
      <c r="AB3594" s="9">
        <v>5868769</v>
      </c>
      <c r="AC3594" s="9" t="s">
        <v>4376</v>
      </c>
      <c r="AD3594" s="9" t="s">
        <v>800</v>
      </c>
      <c r="AE3594" s="5">
        <f t="shared" ref="AE3594:AE3657" si="134">VLOOKUP(Y3594,K:T,10,0)</f>
        <v>0</v>
      </c>
      <c r="AF3594" s="5" t="str">
        <f t="shared" ref="AF3594:AF3657" si="135">IF(AE3594="A",IF(AD3594="katA","katB",AD3594),AD3594)</f>
        <v>Pokryto</v>
      </c>
      <c r="AG3594" s="153"/>
      <c r="AH3594" s="153"/>
      <c r="AI3594" t="s">
        <v>201</v>
      </c>
      <c r="AJ3594" t="s">
        <v>800</v>
      </c>
      <c r="AK3594" s="9" t="str">
        <f>VLOOKUP(Y3594,zdroj!D:AJ,33,0)</f>
        <v>katB</v>
      </c>
    </row>
    <row r="3595" spans="8:37" x14ac:dyDescent="0.25">
      <c r="H3595" s="8"/>
      <c r="I3595" s="8"/>
      <c r="N3595" s="23"/>
      <c r="O3595" s="24"/>
      <c r="P3595" s="19"/>
      <c r="Q3595" s="19"/>
      <c r="R3595" s="19"/>
      <c r="U3595" s="27"/>
      <c r="Y3595" s="9" t="s">
        <v>537</v>
      </c>
      <c r="Z3595" s="9" t="s">
        <v>462</v>
      </c>
      <c r="AA3595" s="9" t="s">
        <v>198</v>
      </c>
      <c r="AB3595" s="9">
        <v>5868777</v>
      </c>
      <c r="AC3595" s="9" t="s">
        <v>4377</v>
      </c>
      <c r="AD3595" s="9" t="s">
        <v>231</v>
      </c>
      <c r="AE3595" s="5">
        <f t="shared" si="134"/>
        <v>0</v>
      </c>
      <c r="AF3595" s="5" t="str">
        <f t="shared" si="135"/>
        <v>katB</v>
      </c>
      <c r="AG3595" s="153"/>
      <c r="AH3595" s="153"/>
      <c r="AI3595" t="s">
        <v>201</v>
      </c>
      <c r="AJ3595" t="s">
        <v>17878</v>
      </c>
      <c r="AK3595" s="9" t="str">
        <f>VLOOKUP(Y3595,zdroj!D:AJ,33,0)</f>
        <v>katB</v>
      </c>
    </row>
    <row r="3596" spans="8:37" x14ac:dyDescent="0.25">
      <c r="H3596" s="8"/>
      <c r="I3596" s="8"/>
      <c r="N3596" s="23"/>
      <c r="O3596" s="24"/>
      <c r="P3596" s="19"/>
      <c r="Q3596" s="19"/>
      <c r="R3596" s="19"/>
      <c r="U3596" s="27"/>
      <c r="Y3596" s="9" t="s">
        <v>537</v>
      </c>
      <c r="Z3596" s="9" t="s">
        <v>462</v>
      </c>
      <c r="AA3596" s="9" t="s">
        <v>198</v>
      </c>
      <c r="AB3596" s="9">
        <v>5866812</v>
      </c>
      <c r="AC3596" s="9" t="s">
        <v>4378</v>
      </c>
      <c r="AD3596" s="9" t="s">
        <v>231</v>
      </c>
      <c r="AE3596" s="5">
        <f t="shared" si="134"/>
        <v>0</v>
      </c>
      <c r="AF3596" s="5" t="str">
        <f t="shared" si="135"/>
        <v>katB</v>
      </c>
      <c r="AG3596" s="153"/>
      <c r="AH3596" s="153"/>
      <c r="AI3596" t="s">
        <v>201</v>
      </c>
      <c r="AJ3596" t="s">
        <v>17878</v>
      </c>
      <c r="AK3596" s="9" t="str">
        <f>VLOOKUP(Y3596,zdroj!D:AJ,33,0)</f>
        <v>katB</v>
      </c>
    </row>
    <row r="3597" spans="8:37" x14ac:dyDescent="0.25">
      <c r="H3597" s="8"/>
      <c r="I3597" s="8"/>
      <c r="N3597" s="23"/>
      <c r="O3597" s="24"/>
      <c r="P3597" s="19"/>
      <c r="Q3597" s="19"/>
      <c r="R3597" s="19"/>
      <c r="U3597" s="27"/>
      <c r="Y3597" s="9" t="s">
        <v>537</v>
      </c>
      <c r="Z3597" s="9" t="s">
        <v>462</v>
      </c>
      <c r="AA3597" s="9" t="s">
        <v>198</v>
      </c>
      <c r="AB3597" s="9">
        <v>5868785</v>
      </c>
      <c r="AC3597" s="9" t="s">
        <v>4379</v>
      </c>
      <c r="AD3597" s="9" t="s">
        <v>800</v>
      </c>
      <c r="AE3597" s="5">
        <f t="shared" si="134"/>
        <v>0</v>
      </c>
      <c r="AF3597" s="5" t="str">
        <f t="shared" si="135"/>
        <v>Pokryto</v>
      </c>
      <c r="AG3597" s="153"/>
      <c r="AH3597" s="153"/>
      <c r="AI3597" t="s">
        <v>17884</v>
      </c>
      <c r="AJ3597" t="s">
        <v>800</v>
      </c>
      <c r="AK3597" s="9" t="str">
        <f>VLOOKUP(Y3597,zdroj!D:AJ,33,0)</f>
        <v>katB</v>
      </c>
    </row>
    <row r="3598" spans="8:37" x14ac:dyDescent="0.25">
      <c r="H3598" s="8"/>
      <c r="I3598" s="8"/>
      <c r="N3598" s="23"/>
      <c r="O3598" s="24"/>
      <c r="P3598" s="19"/>
      <c r="Q3598" s="19"/>
      <c r="R3598" s="19"/>
      <c r="U3598" s="27"/>
      <c r="Y3598" s="9" t="s">
        <v>537</v>
      </c>
      <c r="Z3598" s="9" t="s">
        <v>462</v>
      </c>
      <c r="AA3598" s="9" t="s">
        <v>198</v>
      </c>
      <c r="AB3598" s="9">
        <v>5868793</v>
      </c>
      <c r="AC3598" s="9" t="s">
        <v>4380</v>
      </c>
      <c r="AD3598" s="9" t="s">
        <v>231</v>
      </c>
      <c r="AE3598" s="5">
        <f t="shared" si="134"/>
        <v>0</v>
      </c>
      <c r="AF3598" s="5" t="str">
        <f t="shared" si="135"/>
        <v>katB</v>
      </c>
      <c r="AG3598" s="153"/>
      <c r="AH3598" s="153"/>
      <c r="AI3598" t="s">
        <v>201</v>
      </c>
      <c r="AJ3598" t="s">
        <v>17878</v>
      </c>
      <c r="AK3598" s="9" t="str">
        <f>VLOOKUP(Y3598,zdroj!D:AJ,33,0)</f>
        <v>katB</v>
      </c>
    </row>
    <row r="3599" spans="8:37" x14ac:dyDescent="0.25">
      <c r="H3599" s="8"/>
      <c r="I3599" s="8"/>
      <c r="N3599" s="23"/>
      <c r="O3599" s="24"/>
      <c r="P3599" s="19"/>
      <c r="Q3599" s="19"/>
      <c r="R3599" s="19"/>
      <c r="U3599" s="27"/>
      <c r="Y3599" s="9" t="s">
        <v>537</v>
      </c>
      <c r="Z3599" s="9" t="s">
        <v>462</v>
      </c>
      <c r="AA3599" s="9" t="s">
        <v>198</v>
      </c>
      <c r="AB3599" s="9">
        <v>5868807</v>
      </c>
      <c r="AC3599" s="9" t="s">
        <v>4381</v>
      </c>
      <c r="AD3599" s="9" t="s">
        <v>800</v>
      </c>
      <c r="AE3599" s="5">
        <f t="shared" si="134"/>
        <v>0</v>
      </c>
      <c r="AF3599" s="5" t="str">
        <f t="shared" si="135"/>
        <v>Pokryto</v>
      </c>
      <c r="AG3599" s="153"/>
      <c r="AH3599" s="153"/>
      <c r="AI3599" t="s">
        <v>201</v>
      </c>
      <c r="AJ3599" t="s">
        <v>800</v>
      </c>
      <c r="AK3599" s="9" t="str">
        <f>VLOOKUP(Y3599,zdroj!D:AJ,33,0)</f>
        <v>katB</v>
      </c>
    </row>
    <row r="3600" spans="8:37" x14ac:dyDescent="0.25">
      <c r="H3600" s="8"/>
      <c r="I3600" s="8"/>
      <c r="N3600" s="23"/>
      <c r="O3600" s="24"/>
      <c r="P3600" s="19"/>
      <c r="Q3600" s="19"/>
      <c r="R3600" s="19"/>
      <c r="U3600" s="27"/>
      <c r="Y3600" s="9" t="s">
        <v>537</v>
      </c>
      <c r="Z3600" s="9" t="s">
        <v>462</v>
      </c>
      <c r="AA3600" s="9" t="s">
        <v>198</v>
      </c>
      <c r="AB3600" s="9">
        <v>5868815</v>
      </c>
      <c r="AC3600" s="9" t="s">
        <v>4382</v>
      </c>
      <c r="AD3600" s="9" t="s">
        <v>231</v>
      </c>
      <c r="AE3600" s="5">
        <f t="shared" si="134"/>
        <v>0</v>
      </c>
      <c r="AF3600" s="5" t="str">
        <f t="shared" si="135"/>
        <v>katB</v>
      </c>
      <c r="AG3600" s="153"/>
      <c r="AH3600" s="153"/>
      <c r="AI3600" t="s">
        <v>201</v>
      </c>
      <c r="AJ3600" t="s">
        <v>17878</v>
      </c>
      <c r="AK3600" s="9" t="str">
        <f>VLOOKUP(Y3600,zdroj!D:AJ,33,0)</f>
        <v>katB</v>
      </c>
    </row>
    <row r="3601" spans="8:37" x14ac:dyDescent="0.25">
      <c r="H3601" s="8"/>
      <c r="I3601" s="8"/>
      <c r="N3601" s="23"/>
      <c r="O3601" s="24"/>
      <c r="P3601" s="19"/>
      <c r="Q3601" s="19"/>
      <c r="R3601" s="19"/>
      <c r="U3601" s="27"/>
      <c r="Y3601" s="9" t="s">
        <v>537</v>
      </c>
      <c r="Z3601" s="9" t="s">
        <v>462</v>
      </c>
      <c r="AA3601" s="9" t="s">
        <v>198</v>
      </c>
      <c r="AB3601" s="9">
        <v>5868823</v>
      </c>
      <c r="AC3601" s="9" t="s">
        <v>4383</v>
      </c>
      <c r="AD3601" s="9" t="s">
        <v>231</v>
      </c>
      <c r="AE3601" s="5">
        <f t="shared" si="134"/>
        <v>0</v>
      </c>
      <c r="AF3601" s="5" t="str">
        <f t="shared" si="135"/>
        <v>katB</v>
      </c>
      <c r="AG3601" s="153"/>
      <c r="AH3601" s="153"/>
      <c r="AI3601" t="s">
        <v>201</v>
      </c>
      <c r="AJ3601" t="s">
        <v>17878</v>
      </c>
      <c r="AK3601" s="9" t="str">
        <f>VLOOKUP(Y3601,zdroj!D:AJ,33,0)</f>
        <v>katB</v>
      </c>
    </row>
    <row r="3602" spans="8:37" x14ac:dyDescent="0.25">
      <c r="H3602" s="8"/>
      <c r="I3602" s="8"/>
      <c r="N3602" s="23"/>
      <c r="O3602" s="24"/>
      <c r="P3602" s="19"/>
      <c r="Q3602" s="19"/>
      <c r="R3602" s="19"/>
      <c r="U3602" s="27"/>
      <c r="Y3602" s="9" t="s">
        <v>537</v>
      </c>
      <c r="Z3602" s="9" t="s">
        <v>462</v>
      </c>
      <c r="AA3602" s="9" t="s">
        <v>198</v>
      </c>
      <c r="AB3602" s="9">
        <v>5868831</v>
      </c>
      <c r="AC3602" s="9" t="s">
        <v>4384</v>
      </c>
      <c r="AD3602" s="9" t="s">
        <v>231</v>
      </c>
      <c r="AE3602" s="5">
        <f t="shared" si="134"/>
        <v>0</v>
      </c>
      <c r="AF3602" s="5" t="str">
        <f t="shared" si="135"/>
        <v>katB</v>
      </c>
      <c r="AG3602" s="153"/>
      <c r="AH3602" s="153"/>
      <c r="AI3602" t="s">
        <v>201</v>
      </c>
      <c r="AJ3602" t="s">
        <v>17878</v>
      </c>
      <c r="AK3602" s="9" t="str">
        <f>VLOOKUP(Y3602,zdroj!D:AJ,33,0)</f>
        <v>katB</v>
      </c>
    </row>
    <row r="3603" spans="8:37" x14ac:dyDescent="0.25">
      <c r="H3603" s="8"/>
      <c r="I3603" s="8"/>
      <c r="N3603" s="23"/>
      <c r="O3603" s="24"/>
      <c r="P3603" s="19"/>
      <c r="Q3603" s="19"/>
      <c r="R3603" s="19"/>
      <c r="U3603" s="27"/>
      <c r="Y3603" s="9" t="s">
        <v>537</v>
      </c>
      <c r="Z3603" s="9" t="s">
        <v>462</v>
      </c>
      <c r="AA3603" s="9" t="s">
        <v>198</v>
      </c>
      <c r="AB3603" s="9">
        <v>5868840</v>
      </c>
      <c r="AC3603" s="9" t="s">
        <v>4385</v>
      </c>
      <c r="AD3603" s="9" t="s">
        <v>231</v>
      </c>
      <c r="AE3603" s="5">
        <f t="shared" si="134"/>
        <v>0</v>
      </c>
      <c r="AF3603" s="5" t="str">
        <f t="shared" si="135"/>
        <v>katB</v>
      </c>
      <c r="AG3603" s="153"/>
      <c r="AH3603" s="153"/>
      <c r="AI3603" t="s">
        <v>201</v>
      </c>
      <c r="AJ3603" t="s">
        <v>17878</v>
      </c>
      <c r="AK3603" s="9" t="str">
        <f>VLOOKUP(Y3603,zdroj!D:AJ,33,0)</f>
        <v>katB</v>
      </c>
    </row>
    <row r="3604" spans="8:37" x14ac:dyDescent="0.25">
      <c r="H3604" s="8"/>
      <c r="I3604" s="8"/>
      <c r="N3604" s="23"/>
      <c r="O3604" s="24"/>
      <c r="P3604" s="19"/>
      <c r="Q3604" s="19"/>
      <c r="R3604" s="19"/>
      <c r="U3604" s="27"/>
      <c r="Y3604" s="9" t="s">
        <v>537</v>
      </c>
      <c r="Z3604" s="9" t="s">
        <v>462</v>
      </c>
      <c r="AA3604" s="9" t="s">
        <v>198</v>
      </c>
      <c r="AB3604" s="9">
        <v>27490254</v>
      </c>
      <c r="AC3604" s="9" t="s">
        <v>4386</v>
      </c>
      <c r="AD3604" s="9" t="s">
        <v>800</v>
      </c>
      <c r="AE3604" s="5">
        <f t="shared" si="134"/>
        <v>0</v>
      </c>
      <c r="AF3604" s="5" t="str">
        <f t="shared" si="135"/>
        <v>Pokryto</v>
      </c>
      <c r="AG3604" s="153"/>
      <c r="AH3604" s="153"/>
      <c r="AI3604" t="s">
        <v>201</v>
      </c>
      <c r="AJ3604" t="s">
        <v>800</v>
      </c>
      <c r="AK3604" s="9" t="str">
        <f>VLOOKUP(Y3604,zdroj!D:AJ,33,0)</f>
        <v>katB</v>
      </c>
    </row>
    <row r="3605" spans="8:37" x14ac:dyDescent="0.25">
      <c r="H3605" s="8"/>
      <c r="I3605" s="8"/>
      <c r="N3605" s="23"/>
      <c r="O3605" s="24"/>
      <c r="P3605" s="19"/>
      <c r="Q3605" s="19"/>
      <c r="R3605" s="19"/>
      <c r="U3605" s="27"/>
      <c r="Y3605" s="9" t="s">
        <v>537</v>
      </c>
      <c r="Z3605" s="9" t="s">
        <v>462</v>
      </c>
      <c r="AA3605" s="9" t="s">
        <v>198</v>
      </c>
      <c r="AB3605" s="9">
        <v>5866821</v>
      </c>
      <c r="AC3605" s="9" t="s">
        <v>4387</v>
      </c>
      <c r="AD3605" s="9" t="s">
        <v>231</v>
      </c>
      <c r="AE3605" s="5">
        <f t="shared" si="134"/>
        <v>0</v>
      </c>
      <c r="AF3605" s="5" t="str">
        <f t="shared" si="135"/>
        <v>katB</v>
      </c>
      <c r="AG3605" s="153"/>
      <c r="AH3605" s="153"/>
      <c r="AI3605" t="s">
        <v>201</v>
      </c>
      <c r="AJ3605" t="s">
        <v>17878</v>
      </c>
      <c r="AK3605" s="9" t="str">
        <f>VLOOKUP(Y3605,zdroj!D:AJ,33,0)</f>
        <v>katB</v>
      </c>
    </row>
    <row r="3606" spans="8:37" x14ac:dyDescent="0.25">
      <c r="H3606" s="8"/>
      <c r="I3606" s="8"/>
      <c r="N3606" s="23"/>
      <c r="O3606" s="24"/>
      <c r="P3606" s="19"/>
      <c r="Q3606" s="19"/>
      <c r="R3606" s="19"/>
      <c r="U3606" s="27"/>
      <c r="Y3606" s="9" t="s">
        <v>537</v>
      </c>
      <c r="Z3606" s="9" t="s">
        <v>462</v>
      </c>
      <c r="AA3606" s="9" t="s">
        <v>198</v>
      </c>
      <c r="AB3606" s="9">
        <v>5868858</v>
      </c>
      <c r="AC3606" s="9" t="s">
        <v>4388</v>
      </c>
      <c r="AD3606" s="9" t="s">
        <v>800</v>
      </c>
      <c r="AE3606" s="5">
        <f t="shared" si="134"/>
        <v>0</v>
      </c>
      <c r="AF3606" s="5" t="str">
        <f t="shared" si="135"/>
        <v>Pokryto</v>
      </c>
      <c r="AG3606" s="153"/>
      <c r="AH3606" s="153"/>
      <c r="AI3606" t="s">
        <v>201</v>
      </c>
      <c r="AJ3606" t="s">
        <v>800</v>
      </c>
      <c r="AK3606" s="9" t="str">
        <f>VLOOKUP(Y3606,zdroj!D:AJ,33,0)</f>
        <v>katB</v>
      </c>
    </row>
    <row r="3607" spans="8:37" x14ac:dyDescent="0.25">
      <c r="H3607" s="8"/>
      <c r="I3607" s="8"/>
      <c r="N3607" s="23"/>
      <c r="O3607" s="24"/>
      <c r="P3607" s="19"/>
      <c r="Q3607" s="19"/>
      <c r="R3607" s="19"/>
      <c r="U3607" s="27"/>
      <c r="Y3607" s="9" t="s">
        <v>537</v>
      </c>
      <c r="Z3607" s="9" t="s">
        <v>462</v>
      </c>
      <c r="AA3607" s="9" t="s">
        <v>198</v>
      </c>
      <c r="AB3607" s="9">
        <v>5868866</v>
      </c>
      <c r="AC3607" s="9" t="s">
        <v>4389</v>
      </c>
      <c r="AD3607" s="9" t="s">
        <v>231</v>
      </c>
      <c r="AE3607" s="5">
        <f t="shared" si="134"/>
        <v>0</v>
      </c>
      <c r="AF3607" s="5" t="str">
        <f t="shared" si="135"/>
        <v>katB</v>
      </c>
      <c r="AG3607" s="153"/>
      <c r="AH3607" s="153"/>
      <c r="AI3607" t="s">
        <v>201</v>
      </c>
      <c r="AJ3607" t="s">
        <v>17878</v>
      </c>
      <c r="AK3607" s="9" t="str">
        <f>VLOOKUP(Y3607,zdroj!D:AJ,33,0)</f>
        <v>katB</v>
      </c>
    </row>
    <row r="3608" spans="8:37" x14ac:dyDescent="0.25">
      <c r="H3608" s="8"/>
      <c r="I3608" s="8"/>
      <c r="N3608" s="23"/>
      <c r="O3608" s="24"/>
      <c r="P3608" s="19"/>
      <c r="Q3608" s="19"/>
      <c r="R3608" s="19"/>
      <c r="U3608" s="27"/>
      <c r="Y3608" s="9" t="s">
        <v>537</v>
      </c>
      <c r="Z3608" s="9" t="s">
        <v>462</v>
      </c>
      <c r="AA3608" s="9" t="s">
        <v>198</v>
      </c>
      <c r="AB3608" s="9">
        <v>5868874</v>
      </c>
      <c r="AC3608" s="9" t="s">
        <v>4390</v>
      </c>
      <c r="AD3608" s="9" t="s">
        <v>231</v>
      </c>
      <c r="AE3608" s="5">
        <f t="shared" si="134"/>
        <v>0</v>
      </c>
      <c r="AF3608" s="5" t="str">
        <f t="shared" si="135"/>
        <v>katB</v>
      </c>
      <c r="AG3608" s="153"/>
      <c r="AH3608" s="153"/>
      <c r="AI3608" t="s">
        <v>229</v>
      </c>
      <c r="AJ3608" t="s">
        <v>17878</v>
      </c>
      <c r="AK3608" s="9" t="str">
        <f>VLOOKUP(Y3608,zdroj!D:AJ,33,0)</f>
        <v>katB</v>
      </c>
    </row>
    <row r="3609" spans="8:37" x14ac:dyDescent="0.25">
      <c r="H3609" s="8"/>
      <c r="I3609" s="8"/>
      <c r="N3609" s="23"/>
      <c r="O3609" s="24"/>
      <c r="P3609" s="19"/>
      <c r="Q3609" s="19"/>
      <c r="R3609" s="19"/>
      <c r="U3609" s="27"/>
      <c r="Y3609" s="9" t="s">
        <v>537</v>
      </c>
      <c r="Z3609" s="9" t="s">
        <v>462</v>
      </c>
      <c r="AA3609" s="9" t="s">
        <v>198</v>
      </c>
      <c r="AB3609" s="9">
        <v>5868882</v>
      </c>
      <c r="AC3609" s="9" t="s">
        <v>4391</v>
      </c>
      <c r="AD3609" s="9" t="s">
        <v>231</v>
      </c>
      <c r="AE3609" s="5">
        <f t="shared" si="134"/>
        <v>0</v>
      </c>
      <c r="AF3609" s="5" t="str">
        <f t="shared" si="135"/>
        <v>katB</v>
      </c>
      <c r="AG3609" s="153"/>
      <c r="AH3609" s="153"/>
      <c r="AI3609" t="s">
        <v>201</v>
      </c>
      <c r="AJ3609" t="s">
        <v>17878</v>
      </c>
      <c r="AK3609" s="9" t="str">
        <f>VLOOKUP(Y3609,zdroj!D:AJ,33,0)</f>
        <v>katB</v>
      </c>
    </row>
    <row r="3610" spans="8:37" x14ac:dyDescent="0.25">
      <c r="H3610" s="8"/>
      <c r="I3610" s="8"/>
      <c r="N3610" s="23"/>
      <c r="O3610" s="24"/>
      <c r="P3610" s="19"/>
      <c r="Q3610" s="19"/>
      <c r="R3610" s="19"/>
      <c r="U3610" s="27"/>
      <c r="Y3610" s="9" t="s">
        <v>537</v>
      </c>
      <c r="Z3610" s="9" t="s">
        <v>462</v>
      </c>
      <c r="AA3610" s="9" t="s">
        <v>198</v>
      </c>
      <c r="AB3610" s="9">
        <v>5868891</v>
      </c>
      <c r="AC3610" s="9" t="s">
        <v>4392</v>
      </c>
      <c r="AD3610" s="9" t="s">
        <v>800</v>
      </c>
      <c r="AE3610" s="5">
        <f t="shared" si="134"/>
        <v>0</v>
      </c>
      <c r="AF3610" s="5" t="str">
        <f t="shared" si="135"/>
        <v>Pokryto</v>
      </c>
      <c r="AG3610" s="153"/>
      <c r="AH3610" s="153"/>
      <c r="AI3610" t="s">
        <v>201</v>
      </c>
      <c r="AJ3610" t="s">
        <v>800</v>
      </c>
      <c r="AK3610" s="9" t="str">
        <f>VLOOKUP(Y3610,zdroj!D:AJ,33,0)</f>
        <v>katB</v>
      </c>
    </row>
    <row r="3611" spans="8:37" x14ac:dyDescent="0.25">
      <c r="H3611" s="8"/>
      <c r="I3611" s="8"/>
      <c r="N3611" s="23"/>
      <c r="O3611" s="24"/>
      <c r="P3611" s="19"/>
      <c r="Q3611" s="19"/>
      <c r="R3611" s="19"/>
      <c r="U3611" s="27"/>
      <c r="Y3611" s="9" t="s">
        <v>537</v>
      </c>
      <c r="Z3611" s="9" t="s">
        <v>462</v>
      </c>
      <c r="AA3611" s="9" t="s">
        <v>198</v>
      </c>
      <c r="AB3611" s="9">
        <v>5868904</v>
      </c>
      <c r="AC3611" s="9" t="s">
        <v>4393</v>
      </c>
      <c r="AD3611" s="9" t="s">
        <v>231</v>
      </c>
      <c r="AE3611" s="5">
        <f t="shared" si="134"/>
        <v>0</v>
      </c>
      <c r="AF3611" s="5" t="str">
        <f t="shared" si="135"/>
        <v>katB</v>
      </c>
      <c r="AG3611" s="153"/>
      <c r="AH3611" s="153"/>
      <c r="AI3611" t="s">
        <v>201</v>
      </c>
      <c r="AJ3611" t="s">
        <v>17878</v>
      </c>
      <c r="AK3611" s="9" t="str">
        <f>VLOOKUP(Y3611,zdroj!D:AJ,33,0)</f>
        <v>katB</v>
      </c>
    </row>
    <row r="3612" spans="8:37" x14ac:dyDescent="0.25">
      <c r="H3612" s="8"/>
      <c r="I3612" s="8"/>
      <c r="N3612" s="23"/>
      <c r="O3612" s="24"/>
      <c r="P3612" s="19"/>
      <c r="Q3612" s="19"/>
      <c r="R3612" s="19"/>
      <c r="U3612" s="27"/>
      <c r="Y3612" s="9" t="s">
        <v>537</v>
      </c>
      <c r="Z3612" s="9" t="s">
        <v>462</v>
      </c>
      <c r="AA3612" s="9" t="s">
        <v>198</v>
      </c>
      <c r="AB3612" s="9">
        <v>5868912</v>
      </c>
      <c r="AC3612" s="9" t="s">
        <v>4394</v>
      </c>
      <c r="AD3612" s="9" t="s">
        <v>800</v>
      </c>
      <c r="AE3612" s="5">
        <f t="shared" si="134"/>
        <v>0</v>
      </c>
      <c r="AF3612" s="5" t="str">
        <f t="shared" si="135"/>
        <v>Pokryto</v>
      </c>
      <c r="AG3612" s="153"/>
      <c r="AH3612" s="153"/>
      <c r="AI3612" t="s">
        <v>201</v>
      </c>
      <c r="AJ3612" t="s">
        <v>800</v>
      </c>
      <c r="AK3612" s="9" t="str">
        <f>VLOOKUP(Y3612,zdroj!D:AJ,33,0)</f>
        <v>katB</v>
      </c>
    </row>
    <row r="3613" spans="8:37" x14ac:dyDescent="0.25">
      <c r="H3613" s="8"/>
      <c r="I3613" s="8"/>
      <c r="N3613" s="23"/>
      <c r="O3613" s="24"/>
      <c r="P3613" s="19"/>
      <c r="Q3613" s="19"/>
      <c r="R3613" s="19"/>
      <c r="U3613" s="27"/>
      <c r="Y3613" s="9" t="s">
        <v>537</v>
      </c>
      <c r="Z3613" s="9" t="s">
        <v>462</v>
      </c>
      <c r="AA3613" s="9" t="s">
        <v>198</v>
      </c>
      <c r="AB3613" s="9">
        <v>5868921</v>
      </c>
      <c r="AC3613" s="9" t="s">
        <v>4395</v>
      </c>
      <c r="AD3613" s="9" t="s">
        <v>800</v>
      </c>
      <c r="AE3613" s="5">
        <f t="shared" si="134"/>
        <v>0</v>
      </c>
      <c r="AF3613" s="5" t="str">
        <f t="shared" si="135"/>
        <v>Pokryto</v>
      </c>
      <c r="AG3613" s="153"/>
      <c r="AH3613" s="153"/>
      <c r="AI3613" t="s">
        <v>201</v>
      </c>
      <c r="AJ3613" t="s">
        <v>800</v>
      </c>
      <c r="AK3613" s="9" t="str">
        <f>VLOOKUP(Y3613,zdroj!D:AJ,33,0)</f>
        <v>katB</v>
      </c>
    </row>
    <row r="3614" spans="8:37" x14ac:dyDescent="0.25">
      <c r="H3614" s="8"/>
      <c r="I3614" s="8"/>
      <c r="N3614" s="23"/>
      <c r="O3614" s="24"/>
      <c r="P3614" s="19"/>
      <c r="Q3614" s="19"/>
      <c r="R3614" s="19"/>
      <c r="U3614" s="27"/>
      <c r="Y3614" s="9" t="s">
        <v>537</v>
      </c>
      <c r="Z3614" s="9" t="s">
        <v>462</v>
      </c>
      <c r="AA3614" s="9" t="s">
        <v>198</v>
      </c>
      <c r="AB3614" s="9">
        <v>5868939</v>
      </c>
      <c r="AC3614" s="9" t="s">
        <v>4396</v>
      </c>
      <c r="AD3614" s="9" t="s">
        <v>231</v>
      </c>
      <c r="AE3614" s="5">
        <f t="shared" si="134"/>
        <v>0</v>
      </c>
      <c r="AF3614" s="5" t="str">
        <f t="shared" si="135"/>
        <v>katB</v>
      </c>
      <c r="AG3614" s="153"/>
      <c r="AH3614" s="153"/>
      <c r="AI3614" t="s">
        <v>201</v>
      </c>
      <c r="AJ3614" t="s">
        <v>17878</v>
      </c>
      <c r="AK3614" s="9" t="str">
        <f>VLOOKUP(Y3614,zdroj!D:AJ,33,0)</f>
        <v>katB</v>
      </c>
    </row>
    <row r="3615" spans="8:37" x14ac:dyDescent="0.25">
      <c r="H3615" s="8"/>
      <c r="I3615" s="8"/>
      <c r="N3615" s="23"/>
      <c r="O3615" s="24"/>
      <c r="P3615" s="19"/>
      <c r="Q3615" s="19"/>
      <c r="R3615" s="19"/>
      <c r="U3615" s="27"/>
      <c r="Y3615" s="9" t="s">
        <v>537</v>
      </c>
      <c r="Z3615" s="9" t="s">
        <v>462</v>
      </c>
      <c r="AA3615" s="9" t="s">
        <v>198</v>
      </c>
      <c r="AB3615" s="9">
        <v>5866839</v>
      </c>
      <c r="AC3615" s="9" t="s">
        <v>4397</v>
      </c>
      <c r="AD3615" s="9" t="s">
        <v>231</v>
      </c>
      <c r="AE3615" s="5">
        <f t="shared" si="134"/>
        <v>0</v>
      </c>
      <c r="AF3615" s="5" t="str">
        <f t="shared" si="135"/>
        <v>katB</v>
      </c>
      <c r="AG3615" s="153"/>
      <c r="AH3615" s="153"/>
      <c r="AI3615" t="s">
        <v>201</v>
      </c>
      <c r="AJ3615" t="s">
        <v>17878</v>
      </c>
      <c r="AK3615" s="9" t="str">
        <f>VLOOKUP(Y3615,zdroj!D:AJ,33,0)</f>
        <v>katB</v>
      </c>
    </row>
    <row r="3616" spans="8:37" x14ac:dyDescent="0.25">
      <c r="H3616" s="8"/>
      <c r="I3616" s="8"/>
      <c r="N3616" s="23"/>
      <c r="O3616" s="24"/>
      <c r="P3616" s="19"/>
      <c r="Q3616" s="19"/>
      <c r="R3616" s="19"/>
      <c r="U3616" s="27"/>
      <c r="Y3616" s="9" t="s">
        <v>537</v>
      </c>
      <c r="Z3616" s="9" t="s">
        <v>462</v>
      </c>
      <c r="AA3616" s="9" t="s">
        <v>198</v>
      </c>
      <c r="AB3616" s="9">
        <v>5868947</v>
      </c>
      <c r="AC3616" s="9" t="s">
        <v>4398</v>
      </c>
      <c r="AD3616" s="9" t="s">
        <v>800</v>
      </c>
      <c r="AE3616" s="5">
        <f t="shared" si="134"/>
        <v>0</v>
      </c>
      <c r="AF3616" s="5" t="str">
        <f t="shared" si="135"/>
        <v>Pokryto</v>
      </c>
      <c r="AG3616" s="153"/>
      <c r="AH3616" s="153"/>
      <c r="AI3616" t="s">
        <v>201</v>
      </c>
      <c r="AJ3616" t="s">
        <v>800</v>
      </c>
      <c r="AK3616" s="9" t="str">
        <f>VLOOKUP(Y3616,zdroj!D:AJ,33,0)</f>
        <v>katB</v>
      </c>
    </row>
    <row r="3617" spans="8:37" x14ac:dyDescent="0.25">
      <c r="H3617" s="8"/>
      <c r="I3617" s="8"/>
      <c r="N3617" s="23"/>
      <c r="O3617" s="24"/>
      <c r="P3617" s="19"/>
      <c r="Q3617" s="19"/>
      <c r="R3617" s="19"/>
      <c r="U3617" s="27"/>
      <c r="Y3617" s="9" t="s">
        <v>537</v>
      </c>
      <c r="Z3617" s="9" t="s">
        <v>462</v>
      </c>
      <c r="AA3617" s="9" t="s">
        <v>198</v>
      </c>
      <c r="AB3617" s="9">
        <v>5868955</v>
      </c>
      <c r="AC3617" s="9" t="s">
        <v>4399</v>
      </c>
      <c r="AD3617" s="9" t="s">
        <v>231</v>
      </c>
      <c r="AE3617" s="5">
        <f t="shared" si="134"/>
        <v>0</v>
      </c>
      <c r="AF3617" s="5" t="str">
        <f t="shared" si="135"/>
        <v>katB</v>
      </c>
      <c r="AG3617" s="153"/>
      <c r="AH3617" s="153"/>
      <c r="AI3617" t="s">
        <v>201</v>
      </c>
      <c r="AJ3617" t="s">
        <v>17878</v>
      </c>
      <c r="AK3617" s="9" t="str">
        <f>VLOOKUP(Y3617,zdroj!D:AJ,33,0)</f>
        <v>katB</v>
      </c>
    </row>
    <row r="3618" spans="8:37" x14ac:dyDescent="0.25">
      <c r="H3618" s="8"/>
      <c r="I3618" s="8"/>
      <c r="N3618" s="23"/>
      <c r="O3618" s="24"/>
      <c r="P3618" s="19"/>
      <c r="Q3618" s="19"/>
      <c r="R3618" s="19"/>
      <c r="U3618" s="27"/>
      <c r="Y3618" s="9" t="s">
        <v>537</v>
      </c>
      <c r="Z3618" s="9" t="s">
        <v>462</v>
      </c>
      <c r="AA3618" s="9" t="s">
        <v>198</v>
      </c>
      <c r="AB3618" s="9">
        <v>5868963</v>
      </c>
      <c r="AC3618" s="9" t="s">
        <v>4400</v>
      </c>
      <c r="AD3618" s="9" t="s">
        <v>231</v>
      </c>
      <c r="AE3618" s="5">
        <f t="shared" si="134"/>
        <v>0</v>
      </c>
      <c r="AF3618" s="5" t="str">
        <f t="shared" si="135"/>
        <v>katB</v>
      </c>
      <c r="AG3618" s="153"/>
      <c r="AH3618" s="153"/>
      <c r="AI3618" t="s">
        <v>201</v>
      </c>
      <c r="AJ3618" t="s">
        <v>17878</v>
      </c>
      <c r="AK3618" s="9" t="str">
        <f>VLOOKUP(Y3618,zdroj!D:AJ,33,0)</f>
        <v>katB</v>
      </c>
    </row>
    <row r="3619" spans="8:37" x14ac:dyDescent="0.25">
      <c r="H3619" s="8"/>
      <c r="I3619" s="8"/>
      <c r="N3619" s="23"/>
      <c r="O3619" s="24"/>
      <c r="P3619" s="19"/>
      <c r="Q3619" s="19"/>
      <c r="R3619" s="19"/>
      <c r="U3619" s="27"/>
      <c r="Y3619" s="9" t="s">
        <v>537</v>
      </c>
      <c r="Z3619" s="9" t="s">
        <v>462</v>
      </c>
      <c r="AA3619" s="9" t="s">
        <v>198</v>
      </c>
      <c r="AB3619" s="9">
        <v>5868971</v>
      </c>
      <c r="AC3619" s="9" t="s">
        <v>4401</v>
      </c>
      <c r="AD3619" s="9" t="s">
        <v>800</v>
      </c>
      <c r="AE3619" s="5">
        <f t="shared" si="134"/>
        <v>0</v>
      </c>
      <c r="AF3619" s="5" t="str">
        <f t="shared" si="135"/>
        <v>Pokryto</v>
      </c>
      <c r="AG3619" s="153"/>
      <c r="AH3619" s="153"/>
      <c r="AI3619" t="s">
        <v>201</v>
      </c>
      <c r="AJ3619" t="s">
        <v>800</v>
      </c>
      <c r="AK3619" s="9" t="str">
        <f>VLOOKUP(Y3619,zdroj!D:AJ,33,0)</f>
        <v>katB</v>
      </c>
    </row>
    <row r="3620" spans="8:37" x14ac:dyDescent="0.25">
      <c r="H3620" s="8"/>
      <c r="I3620" s="8"/>
      <c r="N3620" s="23"/>
      <c r="O3620" s="24"/>
      <c r="P3620" s="19"/>
      <c r="Q3620" s="19"/>
      <c r="R3620" s="19"/>
      <c r="U3620" s="27"/>
      <c r="Y3620" s="9" t="s">
        <v>537</v>
      </c>
      <c r="Z3620" s="9" t="s">
        <v>462</v>
      </c>
      <c r="AA3620" s="9" t="s">
        <v>198</v>
      </c>
      <c r="AB3620" s="9">
        <v>5868980</v>
      </c>
      <c r="AC3620" s="9" t="s">
        <v>4402</v>
      </c>
      <c r="AD3620" s="9" t="s">
        <v>231</v>
      </c>
      <c r="AE3620" s="5">
        <f t="shared" si="134"/>
        <v>0</v>
      </c>
      <c r="AF3620" s="5" t="str">
        <f t="shared" si="135"/>
        <v>katB</v>
      </c>
      <c r="AG3620" s="153"/>
      <c r="AH3620" s="153"/>
      <c r="AI3620" t="s">
        <v>201</v>
      </c>
      <c r="AJ3620" t="s">
        <v>17878</v>
      </c>
      <c r="AK3620" s="9" t="str">
        <f>VLOOKUP(Y3620,zdroj!D:AJ,33,0)</f>
        <v>katB</v>
      </c>
    </row>
    <row r="3621" spans="8:37" x14ac:dyDescent="0.25">
      <c r="H3621" s="8"/>
      <c r="I3621" s="8"/>
      <c r="N3621" s="23"/>
      <c r="O3621" s="24"/>
      <c r="P3621" s="19"/>
      <c r="Q3621" s="19"/>
      <c r="R3621" s="19"/>
      <c r="U3621" s="27"/>
      <c r="Y3621" s="9" t="s">
        <v>537</v>
      </c>
      <c r="Z3621" s="9" t="s">
        <v>462</v>
      </c>
      <c r="AA3621" s="9" t="s">
        <v>198</v>
      </c>
      <c r="AB3621" s="9">
        <v>5868998</v>
      </c>
      <c r="AC3621" s="9" t="s">
        <v>4403</v>
      </c>
      <c r="AD3621" s="9" t="s">
        <v>800</v>
      </c>
      <c r="AE3621" s="5">
        <f t="shared" si="134"/>
        <v>0</v>
      </c>
      <c r="AF3621" s="5" t="str">
        <f t="shared" si="135"/>
        <v>Pokryto</v>
      </c>
      <c r="AG3621" s="153"/>
      <c r="AH3621" s="153"/>
      <c r="AI3621" t="s">
        <v>201</v>
      </c>
      <c r="AJ3621" t="s">
        <v>800</v>
      </c>
      <c r="AK3621" s="9" t="str">
        <f>VLOOKUP(Y3621,zdroj!D:AJ,33,0)</f>
        <v>katB</v>
      </c>
    </row>
    <row r="3622" spans="8:37" x14ac:dyDescent="0.25">
      <c r="H3622" s="8"/>
      <c r="I3622" s="8"/>
      <c r="N3622" s="23"/>
      <c r="O3622" s="24"/>
      <c r="P3622" s="19"/>
      <c r="Q3622" s="19"/>
      <c r="R3622" s="19"/>
      <c r="U3622" s="27"/>
      <c r="Y3622" s="9" t="s">
        <v>537</v>
      </c>
      <c r="Z3622" s="9" t="s">
        <v>462</v>
      </c>
      <c r="AA3622" s="9" t="s">
        <v>198</v>
      </c>
      <c r="AB3622" s="9">
        <v>5869005</v>
      </c>
      <c r="AC3622" s="9" t="s">
        <v>4404</v>
      </c>
      <c r="AD3622" s="9" t="s">
        <v>800</v>
      </c>
      <c r="AE3622" s="5">
        <f t="shared" si="134"/>
        <v>0</v>
      </c>
      <c r="AF3622" s="5" t="str">
        <f t="shared" si="135"/>
        <v>Pokryto</v>
      </c>
      <c r="AG3622" s="153"/>
      <c r="AH3622" s="153"/>
      <c r="AI3622" t="s">
        <v>201</v>
      </c>
      <c r="AJ3622" t="s">
        <v>800</v>
      </c>
      <c r="AK3622" s="9" t="str">
        <f>VLOOKUP(Y3622,zdroj!D:AJ,33,0)</f>
        <v>katB</v>
      </c>
    </row>
    <row r="3623" spans="8:37" x14ac:dyDescent="0.25">
      <c r="H3623" s="8"/>
      <c r="I3623" s="8"/>
      <c r="N3623" s="23"/>
      <c r="O3623" s="24"/>
      <c r="P3623" s="19"/>
      <c r="Q3623" s="19"/>
      <c r="R3623" s="19"/>
      <c r="U3623" s="27"/>
      <c r="Y3623" s="9" t="s">
        <v>537</v>
      </c>
      <c r="Z3623" s="9" t="s">
        <v>462</v>
      </c>
      <c r="AA3623" s="9" t="s">
        <v>198</v>
      </c>
      <c r="AB3623" s="9">
        <v>5869013</v>
      </c>
      <c r="AC3623" s="9" t="s">
        <v>4405</v>
      </c>
      <c r="AD3623" s="9" t="s">
        <v>800</v>
      </c>
      <c r="AE3623" s="5">
        <f t="shared" si="134"/>
        <v>0</v>
      </c>
      <c r="AF3623" s="5" t="str">
        <f t="shared" si="135"/>
        <v>Pokryto</v>
      </c>
      <c r="AG3623" s="153"/>
      <c r="AH3623" s="153"/>
      <c r="AI3623" t="s">
        <v>201</v>
      </c>
      <c r="AJ3623" t="s">
        <v>800</v>
      </c>
      <c r="AK3623" s="9" t="str">
        <f>VLOOKUP(Y3623,zdroj!D:AJ,33,0)</f>
        <v>katB</v>
      </c>
    </row>
    <row r="3624" spans="8:37" x14ac:dyDescent="0.25">
      <c r="H3624" s="8"/>
      <c r="I3624" s="8"/>
      <c r="N3624" s="23"/>
      <c r="O3624" s="24"/>
      <c r="P3624" s="19"/>
      <c r="Q3624" s="19"/>
      <c r="R3624" s="19"/>
      <c r="U3624" s="27"/>
      <c r="Y3624" s="9" t="s">
        <v>537</v>
      </c>
      <c r="Z3624" s="9" t="s">
        <v>462</v>
      </c>
      <c r="AA3624" s="9" t="s">
        <v>198</v>
      </c>
      <c r="AB3624" s="9">
        <v>5869021</v>
      </c>
      <c r="AC3624" s="9" t="s">
        <v>4406</v>
      </c>
      <c r="AD3624" s="9" t="s">
        <v>800</v>
      </c>
      <c r="AE3624" s="5">
        <f t="shared" si="134"/>
        <v>0</v>
      </c>
      <c r="AF3624" s="5" t="str">
        <f t="shared" si="135"/>
        <v>Pokryto</v>
      </c>
      <c r="AG3624" s="153"/>
      <c r="AH3624" s="153"/>
      <c r="AI3624" t="s">
        <v>201</v>
      </c>
      <c r="AJ3624" t="s">
        <v>800</v>
      </c>
      <c r="AK3624" s="9" t="str">
        <f>VLOOKUP(Y3624,zdroj!D:AJ,33,0)</f>
        <v>katB</v>
      </c>
    </row>
    <row r="3625" spans="8:37" x14ac:dyDescent="0.25">
      <c r="H3625" s="8"/>
      <c r="I3625" s="8"/>
      <c r="N3625" s="23"/>
      <c r="O3625" s="24"/>
      <c r="P3625" s="19"/>
      <c r="Q3625" s="19"/>
      <c r="R3625" s="19"/>
      <c r="U3625" s="27"/>
      <c r="Y3625" s="9" t="s">
        <v>537</v>
      </c>
      <c r="Z3625" s="9" t="s">
        <v>462</v>
      </c>
      <c r="AA3625" s="9" t="s">
        <v>198</v>
      </c>
      <c r="AB3625" s="9">
        <v>5866847</v>
      </c>
      <c r="AC3625" s="9" t="s">
        <v>4407</v>
      </c>
      <c r="AD3625" s="9" t="s">
        <v>231</v>
      </c>
      <c r="AE3625" s="5">
        <f t="shared" si="134"/>
        <v>0</v>
      </c>
      <c r="AF3625" s="5" t="str">
        <f t="shared" si="135"/>
        <v>katB</v>
      </c>
      <c r="AG3625" s="153"/>
      <c r="AH3625" s="153"/>
      <c r="AI3625" t="s">
        <v>201</v>
      </c>
      <c r="AJ3625" t="s">
        <v>17878</v>
      </c>
      <c r="AK3625" s="9" t="str">
        <f>VLOOKUP(Y3625,zdroj!D:AJ,33,0)</f>
        <v>katB</v>
      </c>
    </row>
    <row r="3626" spans="8:37" x14ac:dyDescent="0.25">
      <c r="H3626" s="8"/>
      <c r="I3626" s="8"/>
      <c r="N3626" s="23"/>
      <c r="O3626" s="24"/>
      <c r="P3626" s="19"/>
      <c r="Q3626" s="19"/>
      <c r="R3626" s="19"/>
      <c r="U3626" s="27"/>
      <c r="Y3626" s="9" t="s">
        <v>537</v>
      </c>
      <c r="Z3626" s="9" t="s">
        <v>462</v>
      </c>
      <c r="AA3626" s="9" t="s">
        <v>198</v>
      </c>
      <c r="AB3626" s="9">
        <v>5869030</v>
      </c>
      <c r="AC3626" s="9" t="s">
        <v>4408</v>
      </c>
      <c r="AD3626" s="9" t="s">
        <v>800</v>
      </c>
      <c r="AE3626" s="5">
        <f t="shared" si="134"/>
        <v>0</v>
      </c>
      <c r="AF3626" s="5" t="str">
        <f t="shared" si="135"/>
        <v>Pokryto</v>
      </c>
      <c r="AG3626" s="153"/>
      <c r="AH3626" s="153"/>
      <c r="AI3626" t="s">
        <v>201</v>
      </c>
      <c r="AJ3626" t="s">
        <v>800</v>
      </c>
      <c r="AK3626" s="9" t="str">
        <f>VLOOKUP(Y3626,zdroj!D:AJ,33,0)</f>
        <v>katB</v>
      </c>
    </row>
    <row r="3627" spans="8:37" x14ac:dyDescent="0.25">
      <c r="H3627" s="8"/>
      <c r="I3627" s="8"/>
      <c r="N3627" s="23"/>
      <c r="O3627" s="24"/>
      <c r="P3627" s="19"/>
      <c r="Q3627" s="19"/>
      <c r="R3627" s="19"/>
      <c r="U3627" s="27"/>
      <c r="Y3627" s="9" t="s">
        <v>537</v>
      </c>
      <c r="Z3627" s="9" t="s">
        <v>462</v>
      </c>
      <c r="AA3627" s="9" t="s">
        <v>198</v>
      </c>
      <c r="AB3627" s="9">
        <v>5869048</v>
      </c>
      <c r="AC3627" s="9" t="s">
        <v>4409</v>
      </c>
      <c r="AD3627" s="9" t="s">
        <v>800</v>
      </c>
      <c r="AE3627" s="5">
        <f t="shared" si="134"/>
        <v>0</v>
      </c>
      <c r="AF3627" s="5" t="str">
        <f t="shared" si="135"/>
        <v>Pokryto</v>
      </c>
      <c r="AG3627" s="153"/>
      <c r="AH3627" s="153"/>
      <c r="AI3627" t="s">
        <v>201</v>
      </c>
      <c r="AJ3627" t="s">
        <v>800</v>
      </c>
      <c r="AK3627" s="9" t="str">
        <f>VLOOKUP(Y3627,zdroj!D:AJ,33,0)</f>
        <v>katB</v>
      </c>
    </row>
    <row r="3628" spans="8:37" x14ac:dyDescent="0.25">
      <c r="H3628" s="8"/>
      <c r="I3628" s="8"/>
      <c r="N3628" s="23"/>
      <c r="O3628" s="24"/>
      <c r="P3628" s="19"/>
      <c r="Q3628" s="19"/>
      <c r="R3628" s="19"/>
      <c r="U3628" s="27"/>
      <c r="Y3628" s="9" t="s">
        <v>537</v>
      </c>
      <c r="Z3628" s="9" t="s">
        <v>462</v>
      </c>
      <c r="AA3628" s="9" t="s">
        <v>198</v>
      </c>
      <c r="AB3628" s="9">
        <v>41751698</v>
      </c>
      <c r="AC3628" s="9" t="s">
        <v>4410</v>
      </c>
      <c r="AD3628" s="9" t="s">
        <v>231</v>
      </c>
      <c r="AE3628" s="5">
        <f t="shared" si="134"/>
        <v>0</v>
      </c>
      <c r="AF3628" s="5" t="str">
        <f t="shared" si="135"/>
        <v>katB</v>
      </c>
      <c r="AG3628" s="153"/>
      <c r="AH3628" s="153"/>
      <c r="AI3628" t="s">
        <v>201</v>
      </c>
      <c r="AJ3628" t="s">
        <v>17878</v>
      </c>
      <c r="AK3628" s="9" t="str">
        <f>VLOOKUP(Y3628,zdroj!D:AJ,33,0)</f>
        <v>katB</v>
      </c>
    </row>
    <row r="3629" spans="8:37" x14ac:dyDescent="0.25">
      <c r="H3629" s="8"/>
      <c r="I3629" s="8"/>
      <c r="N3629" s="23"/>
      <c r="O3629" s="24"/>
      <c r="P3629" s="19"/>
      <c r="Q3629" s="19"/>
      <c r="R3629" s="19"/>
      <c r="U3629" s="27"/>
      <c r="Y3629" s="9" t="s">
        <v>537</v>
      </c>
      <c r="Z3629" s="9" t="s">
        <v>462</v>
      </c>
      <c r="AA3629" s="9" t="s">
        <v>198</v>
      </c>
      <c r="AB3629" s="9">
        <v>73015962</v>
      </c>
      <c r="AC3629" s="9" t="s">
        <v>4411</v>
      </c>
      <c r="AD3629" s="9" t="s">
        <v>800</v>
      </c>
      <c r="AE3629" s="5">
        <f t="shared" si="134"/>
        <v>0</v>
      </c>
      <c r="AF3629" s="5" t="str">
        <f t="shared" si="135"/>
        <v>Pokryto</v>
      </c>
      <c r="AG3629" s="153"/>
      <c r="AH3629" s="153"/>
      <c r="AI3629" t="s">
        <v>201</v>
      </c>
      <c r="AJ3629" t="s">
        <v>800</v>
      </c>
      <c r="AK3629" s="9" t="str">
        <f>VLOOKUP(Y3629,zdroj!D:AJ,33,0)</f>
        <v>katB</v>
      </c>
    </row>
    <row r="3630" spans="8:37" x14ac:dyDescent="0.25">
      <c r="H3630" s="8"/>
      <c r="I3630" s="8"/>
      <c r="N3630" s="23"/>
      <c r="O3630" s="24"/>
      <c r="P3630" s="19"/>
      <c r="Q3630" s="19"/>
      <c r="R3630" s="19"/>
      <c r="U3630" s="27"/>
      <c r="Y3630" s="9" t="s">
        <v>537</v>
      </c>
      <c r="Z3630" s="9" t="s">
        <v>462</v>
      </c>
      <c r="AA3630" s="9" t="s">
        <v>198</v>
      </c>
      <c r="AB3630" s="9">
        <v>73055425</v>
      </c>
      <c r="AC3630" s="9" t="s">
        <v>4412</v>
      </c>
      <c r="AD3630" s="9" t="s">
        <v>231</v>
      </c>
      <c r="AE3630" s="5">
        <f t="shared" si="134"/>
        <v>0</v>
      </c>
      <c r="AF3630" s="5" t="str">
        <f t="shared" si="135"/>
        <v>katB</v>
      </c>
      <c r="AG3630" s="153"/>
      <c r="AH3630" s="153"/>
      <c r="AI3630" t="s">
        <v>201</v>
      </c>
      <c r="AJ3630" t="s">
        <v>17878</v>
      </c>
      <c r="AK3630" s="9" t="str">
        <f>VLOOKUP(Y3630,zdroj!D:AJ,33,0)</f>
        <v>katB</v>
      </c>
    </row>
    <row r="3631" spans="8:37" x14ac:dyDescent="0.25">
      <c r="H3631" s="8"/>
      <c r="I3631" s="8"/>
      <c r="N3631" s="23"/>
      <c r="O3631" s="24"/>
      <c r="P3631" s="19"/>
      <c r="Q3631" s="19"/>
      <c r="R3631" s="19"/>
      <c r="U3631" s="27"/>
      <c r="Y3631" s="9" t="s">
        <v>537</v>
      </c>
      <c r="Z3631" s="9" t="s">
        <v>462</v>
      </c>
      <c r="AA3631" s="9" t="s">
        <v>198</v>
      </c>
      <c r="AB3631" s="9">
        <v>73022314</v>
      </c>
      <c r="AC3631" s="9" t="s">
        <v>4413</v>
      </c>
      <c r="AD3631" s="9" t="s">
        <v>231</v>
      </c>
      <c r="AE3631" s="5">
        <f t="shared" si="134"/>
        <v>0</v>
      </c>
      <c r="AF3631" s="5" t="str">
        <f t="shared" si="135"/>
        <v>katB</v>
      </c>
      <c r="AG3631" s="153"/>
      <c r="AH3631" s="153"/>
      <c r="AI3631" t="s">
        <v>201</v>
      </c>
      <c r="AJ3631" t="s">
        <v>17878</v>
      </c>
      <c r="AK3631" s="9" t="str">
        <f>VLOOKUP(Y3631,zdroj!D:AJ,33,0)</f>
        <v>katB</v>
      </c>
    </row>
    <row r="3632" spans="8:37" x14ac:dyDescent="0.25">
      <c r="H3632" s="8"/>
      <c r="I3632" s="8"/>
      <c r="N3632" s="23"/>
      <c r="O3632" s="24"/>
      <c r="P3632" s="19"/>
      <c r="Q3632" s="19"/>
      <c r="R3632" s="19"/>
      <c r="U3632" s="27"/>
      <c r="Y3632" s="9" t="s">
        <v>537</v>
      </c>
      <c r="Z3632" s="9" t="s">
        <v>462</v>
      </c>
      <c r="AA3632" s="9" t="s">
        <v>198</v>
      </c>
      <c r="AB3632" s="9">
        <v>80202535</v>
      </c>
      <c r="AC3632" s="9" t="s">
        <v>4414</v>
      </c>
      <c r="AD3632" s="9" t="s">
        <v>231</v>
      </c>
      <c r="AE3632" s="5">
        <f t="shared" si="134"/>
        <v>0</v>
      </c>
      <c r="AF3632" s="5" t="str">
        <f t="shared" si="135"/>
        <v>katB</v>
      </c>
      <c r="AG3632" s="153"/>
      <c r="AH3632" s="153"/>
      <c r="AI3632" t="s">
        <v>201</v>
      </c>
      <c r="AJ3632" t="s">
        <v>17878</v>
      </c>
      <c r="AK3632" s="9" t="str">
        <f>VLOOKUP(Y3632,zdroj!D:AJ,33,0)</f>
        <v>katB</v>
      </c>
    </row>
    <row r="3633" spans="8:37" x14ac:dyDescent="0.25">
      <c r="H3633" s="8"/>
      <c r="I3633" s="8"/>
      <c r="N3633" s="23"/>
      <c r="O3633" s="24"/>
      <c r="P3633" s="19"/>
      <c r="Q3633" s="19"/>
      <c r="R3633" s="19"/>
      <c r="U3633" s="27"/>
      <c r="Y3633" s="9" t="s">
        <v>537</v>
      </c>
      <c r="Z3633" s="9" t="s">
        <v>462</v>
      </c>
      <c r="AA3633" s="9" t="s">
        <v>198</v>
      </c>
      <c r="AB3633" s="9">
        <v>80202144</v>
      </c>
      <c r="AC3633" s="9" t="s">
        <v>4415</v>
      </c>
      <c r="AD3633" s="9" t="s">
        <v>800</v>
      </c>
      <c r="AE3633" s="5">
        <f t="shared" si="134"/>
        <v>0</v>
      </c>
      <c r="AF3633" s="5" t="str">
        <f t="shared" si="135"/>
        <v>Pokryto</v>
      </c>
      <c r="AG3633" s="153"/>
      <c r="AH3633" s="153"/>
      <c r="AI3633" t="s">
        <v>201</v>
      </c>
      <c r="AJ3633" t="s">
        <v>800</v>
      </c>
      <c r="AK3633" s="9" t="str">
        <f>VLOOKUP(Y3633,zdroj!D:AJ,33,0)</f>
        <v>katB</v>
      </c>
    </row>
    <row r="3634" spans="8:37" x14ac:dyDescent="0.25">
      <c r="H3634" s="8"/>
      <c r="I3634" s="8"/>
      <c r="N3634" s="23"/>
      <c r="O3634" s="24"/>
      <c r="P3634" s="19"/>
      <c r="Q3634" s="19"/>
      <c r="R3634" s="19"/>
      <c r="U3634" s="27"/>
      <c r="Y3634" s="9" t="s">
        <v>537</v>
      </c>
      <c r="Z3634" s="9" t="s">
        <v>462</v>
      </c>
      <c r="AA3634" s="9" t="s">
        <v>198</v>
      </c>
      <c r="AB3634" s="9">
        <v>80847137</v>
      </c>
      <c r="AC3634" s="9" t="s">
        <v>4416</v>
      </c>
      <c r="AD3634" s="9" t="s">
        <v>231</v>
      </c>
      <c r="AE3634" s="5">
        <f t="shared" si="134"/>
        <v>0</v>
      </c>
      <c r="AF3634" s="5" t="str">
        <f t="shared" si="135"/>
        <v>katB</v>
      </c>
      <c r="AG3634" s="153"/>
      <c r="AH3634" s="153"/>
      <c r="AI3634" t="s">
        <v>201</v>
      </c>
      <c r="AJ3634" t="s">
        <v>17878</v>
      </c>
      <c r="AK3634" s="9" t="str">
        <f>VLOOKUP(Y3634,zdroj!D:AJ,33,0)</f>
        <v>katB</v>
      </c>
    </row>
    <row r="3635" spans="8:37" x14ac:dyDescent="0.25">
      <c r="H3635" s="8"/>
      <c r="I3635" s="8"/>
      <c r="N3635" s="23"/>
      <c r="O3635" s="24"/>
      <c r="P3635" s="19"/>
      <c r="Q3635" s="19"/>
      <c r="R3635" s="19"/>
      <c r="U3635" s="27"/>
      <c r="Y3635" s="9" t="s">
        <v>537</v>
      </c>
      <c r="Z3635" s="9" t="s">
        <v>462</v>
      </c>
      <c r="AA3635" s="9" t="s">
        <v>198</v>
      </c>
      <c r="AB3635" s="9">
        <v>82198527</v>
      </c>
      <c r="AC3635" s="9" t="s">
        <v>4417</v>
      </c>
      <c r="AD3635" s="9" t="s">
        <v>800</v>
      </c>
      <c r="AE3635" s="5">
        <f t="shared" si="134"/>
        <v>0</v>
      </c>
      <c r="AF3635" s="5" t="str">
        <f t="shared" si="135"/>
        <v>Pokryto</v>
      </c>
      <c r="AG3635" s="153"/>
      <c r="AH3635" s="153"/>
      <c r="AI3635" t="s">
        <v>201</v>
      </c>
      <c r="AJ3635" t="s">
        <v>800</v>
      </c>
      <c r="AK3635" s="9" t="str">
        <f>VLOOKUP(Y3635,zdroj!D:AJ,33,0)</f>
        <v>katB</v>
      </c>
    </row>
    <row r="3636" spans="8:37" x14ac:dyDescent="0.25">
      <c r="H3636" s="8"/>
      <c r="I3636" s="8"/>
      <c r="N3636" s="23"/>
      <c r="O3636" s="24"/>
      <c r="P3636" s="19"/>
      <c r="Q3636" s="19"/>
      <c r="R3636" s="19"/>
      <c r="U3636" s="27"/>
      <c r="Y3636" s="9" t="s">
        <v>537</v>
      </c>
      <c r="Z3636" s="9" t="s">
        <v>462</v>
      </c>
      <c r="AA3636" s="9" t="s">
        <v>198</v>
      </c>
      <c r="AB3636" s="9">
        <v>5866855</v>
      </c>
      <c r="AC3636" s="9" t="s">
        <v>4418</v>
      </c>
      <c r="AD3636" s="9" t="s">
        <v>800</v>
      </c>
      <c r="AE3636" s="5">
        <f t="shared" si="134"/>
        <v>0</v>
      </c>
      <c r="AF3636" s="5" t="str">
        <f t="shared" si="135"/>
        <v>Pokryto</v>
      </c>
      <c r="AG3636" s="153"/>
      <c r="AH3636" s="153"/>
      <c r="AI3636" t="s">
        <v>201</v>
      </c>
      <c r="AJ3636" t="s">
        <v>800</v>
      </c>
      <c r="AK3636" s="9" t="str">
        <f>VLOOKUP(Y3636,zdroj!D:AJ,33,0)</f>
        <v>katB</v>
      </c>
    </row>
    <row r="3637" spans="8:37" x14ac:dyDescent="0.25">
      <c r="H3637" s="8"/>
      <c r="I3637" s="8"/>
      <c r="N3637" s="23"/>
      <c r="O3637" s="24"/>
      <c r="P3637" s="19"/>
      <c r="Q3637" s="19"/>
      <c r="R3637" s="19"/>
      <c r="U3637" s="27"/>
      <c r="Y3637" s="9" t="s">
        <v>537</v>
      </c>
      <c r="Z3637" s="9" t="s">
        <v>462</v>
      </c>
      <c r="AA3637" s="9" t="s">
        <v>198</v>
      </c>
      <c r="AB3637" s="9">
        <v>83292039</v>
      </c>
      <c r="AC3637" s="9" t="s">
        <v>4419</v>
      </c>
      <c r="AD3637" s="9" t="s">
        <v>800</v>
      </c>
      <c r="AE3637" s="5">
        <f t="shared" si="134"/>
        <v>0</v>
      </c>
      <c r="AF3637" s="5" t="str">
        <f t="shared" si="135"/>
        <v>Pokryto</v>
      </c>
      <c r="AG3637" s="153"/>
      <c r="AH3637" s="153"/>
      <c r="AI3637" t="s">
        <v>201</v>
      </c>
      <c r="AJ3637" t="s">
        <v>800</v>
      </c>
      <c r="AK3637" s="9" t="str">
        <f>VLOOKUP(Y3637,zdroj!D:AJ,33,0)</f>
        <v>katB</v>
      </c>
    </row>
    <row r="3638" spans="8:37" x14ac:dyDescent="0.25">
      <c r="H3638" s="8"/>
      <c r="I3638" s="8"/>
      <c r="N3638" s="23"/>
      <c r="O3638" s="24"/>
      <c r="P3638" s="19"/>
      <c r="Q3638" s="19"/>
      <c r="R3638" s="19"/>
      <c r="U3638" s="27"/>
      <c r="Y3638" s="9" t="s">
        <v>537</v>
      </c>
      <c r="Z3638" s="9" t="s">
        <v>462</v>
      </c>
      <c r="AA3638" s="9" t="s">
        <v>198</v>
      </c>
      <c r="AB3638" s="9">
        <v>84974281</v>
      </c>
      <c r="AC3638" s="9" t="s">
        <v>4420</v>
      </c>
      <c r="AD3638" s="9" t="s">
        <v>800</v>
      </c>
      <c r="AE3638" s="5">
        <f t="shared" si="134"/>
        <v>0</v>
      </c>
      <c r="AF3638" s="5" t="str">
        <f t="shared" si="135"/>
        <v>Pokryto</v>
      </c>
      <c r="AG3638" s="153"/>
      <c r="AH3638" s="153"/>
      <c r="AI3638" t="s">
        <v>201</v>
      </c>
      <c r="AJ3638" t="s">
        <v>800</v>
      </c>
      <c r="AK3638" s="9" t="str">
        <f>VLOOKUP(Y3638,zdroj!D:AJ,33,0)</f>
        <v>katB</v>
      </c>
    </row>
    <row r="3639" spans="8:37" x14ac:dyDescent="0.25">
      <c r="H3639" s="8"/>
      <c r="I3639" s="8"/>
      <c r="N3639" s="23"/>
      <c r="O3639" s="24"/>
      <c r="P3639" s="19"/>
      <c r="Q3639" s="19"/>
      <c r="R3639" s="19"/>
      <c r="U3639" s="27"/>
      <c r="Y3639" s="9" t="s">
        <v>537</v>
      </c>
      <c r="Z3639" s="9" t="s">
        <v>462</v>
      </c>
      <c r="AA3639" s="9" t="s">
        <v>198</v>
      </c>
      <c r="AB3639" s="9">
        <v>5866863</v>
      </c>
      <c r="AC3639" s="9" t="s">
        <v>4421</v>
      </c>
      <c r="AD3639" s="9" t="s">
        <v>800</v>
      </c>
      <c r="AE3639" s="5">
        <f t="shared" si="134"/>
        <v>0</v>
      </c>
      <c r="AF3639" s="5" t="str">
        <f t="shared" si="135"/>
        <v>Pokryto</v>
      </c>
      <c r="AG3639" s="153"/>
      <c r="AH3639" s="153"/>
      <c r="AI3639" t="s">
        <v>201</v>
      </c>
      <c r="AJ3639" t="s">
        <v>800</v>
      </c>
      <c r="AK3639" s="9" t="str">
        <f>VLOOKUP(Y3639,zdroj!D:AJ,33,0)</f>
        <v>katB</v>
      </c>
    </row>
    <row r="3640" spans="8:37" x14ac:dyDescent="0.25">
      <c r="H3640" s="8"/>
      <c r="I3640" s="8"/>
      <c r="N3640" s="23"/>
      <c r="O3640" s="24"/>
      <c r="P3640" s="19"/>
      <c r="Q3640" s="19"/>
      <c r="R3640" s="19"/>
      <c r="U3640" s="27"/>
      <c r="Y3640" s="9" t="s">
        <v>537</v>
      </c>
      <c r="Z3640" s="9" t="s">
        <v>462</v>
      </c>
      <c r="AA3640" s="9" t="s">
        <v>198</v>
      </c>
      <c r="AB3640" s="9">
        <v>5866600</v>
      </c>
      <c r="AC3640" s="9" t="s">
        <v>4422</v>
      </c>
      <c r="AD3640" s="9" t="s">
        <v>800</v>
      </c>
      <c r="AE3640" s="5">
        <f t="shared" si="134"/>
        <v>0</v>
      </c>
      <c r="AF3640" s="5" t="str">
        <f t="shared" si="135"/>
        <v>Pokryto</v>
      </c>
      <c r="AG3640" s="153"/>
      <c r="AH3640" s="153"/>
      <c r="AI3640" t="s">
        <v>201</v>
      </c>
      <c r="AJ3640" t="s">
        <v>800</v>
      </c>
      <c r="AK3640" s="9" t="str">
        <f>VLOOKUP(Y3640,zdroj!D:AJ,33,0)</f>
        <v>katB</v>
      </c>
    </row>
    <row r="3641" spans="8:37" x14ac:dyDescent="0.25">
      <c r="H3641" s="8"/>
      <c r="I3641" s="8"/>
      <c r="N3641" s="23"/>
      <c r="O3641" s="24"/>
      <c r="P3641" s="19"/>
      <c r="Q3641" s="19"/>
      <c r="R3641" s="19"/>
      <c r="U3641" s="27"/>
      <c r="Y3641" s="9" t="s">
        <v>537</v>
      </c>
      <c r="Z3641" s="9" t="s">
        <v>462</v>
      </c>
      <c r="AA3641" s="9" t="s">
        <v>198</v>
      </c>
      <c r="AB3641" s="9">
        <v>5866871</v>
      </c>
      <c r="AC3641" s="9" t="s">
        <v>4423</v>
      </c>
      <c r="AD3641" s="9" t="s">
        <v>231</v>
      </c>
      <c r="AE3641" s="5">
        <f t="shared" si="134"/>
        <v>0</v>
      </c>
      <c r="AF3641" s="5" t="str">
        <f t="shared" si="135"/>
        <v>katB</v>
      </c>
      <c r="AG3641" s="153"/>
      <c r="AH3641" s="153"/>
      <c r="AI3641" t="s">
        <v>201</v>
      </c>
      <c r="AJ3641" t="s">
        <v>17878</v>
      </c>
      <c r="AK3641" s="9" t="str">
        <f>VLOOKUP(Y3641,zdroj!D:AJ,33,0)</f>
        <v>katB</v>
      </c>
    </row>
    <row r="3642" spans="8:37" x14ac:dyDescent="0.25">
      <c r="H3642" s="8"/>
      <c r="I3642" s="8"/>
      <c r="N3642" s="23"/>
      <c r="O3642" s="24"/>
      <c r="P3642" s="19"/>
      <c r="Q3642" s="19"/>
      <c r="R3642" s="19"/>
      <c r="U3642" s="27"/>
      <c r="Y3642" s="9" t="s">
        <v>537</v>
      </c>
      <c r="Z3642" s="9" t="s">
        <v>462</v>
      </c>
      <c r="AA3642" s="9" t="s">
        <v>198</v>
      </c>
      <c r="AB3642" s="9">
        <v>5866880</v>
      </c>
      <c r="AC3642" s="9" t="s">
        <v>4424</v>
      </c>
      <c r="AD3642" s="9" t="s">
        <v>231</v>
      </c>
      <c r="AE3642" s="5">
        <f t="shared" si="134"/>
        <v>0</v>
      </c>
      <c r="AF3642" s="5" t="str">
        <f t="shared" si="135"/>
        <v>katB</v>
      </c>
      <c r="AG3642" s="153"/>
      <c r="AH3642" s="153"/>
      <c r="AI3642" t="s">
        <v>201</v>
      </c>
      <c r="AJ3642" t="s">
        <v>17878</v>
      </c>
      <c r="AK3642" s="9" t="str">
        <f>VLOOKUP(Y3642,zdroj!D:AJ,33,0)</f>
        <v>katB</v>
      </c>
    </row>
    <row r="3643" spans="8:37" x14ac:dyDescent="0.25">
      <c r="H3643" s="8"/>
      <c r="I3643" s="8"/>
      <c r="N3643" s="23"/>
      <c r="O3643" s="24"/>
      <c r="P3643" s="19"/>
      <c r="Q3643" s="19"/>
      <c r="R3643" s="19"/>
      <c r="U3643" s="27"/>
      <c r="Y3643" s="9" t="s">
        <v>537</v>
      </c>
      <c r="Z3643" s="9" t="s">
        <v>462</v>
      </c>
      <c r="AA3643" s="9" t="s">
        <v>198</v>
      </c>
      <c r="AB3643" s="9">
        <v>5866898</v>
      </c>
      <c r="AC3643" s="9" t="s">
        <v>4425</v>
      </c>
      <c r="AD3643" s="9" t="s">
        <v>231</v>
      </c>
      <c r="AE3643" s="5">
        <f t="shared" si="134"/>
        <v>0</v>
      </c>
      <c r="AF3643" s="5" t="str">
        <f t="shared" si="135"/>
        <v>katB</v>
      </c>
      <c r="AG3643" s="153"/>
      <c r="AH3643" s="153"/>
      <c r="AI3643" t="s">
        <v>201</v>
      </c>
      <c r="AJ3643" t="s">
        <v>17878</v>
      </c>
      <c r="AK3643" s="9" t="str">
        <f>VLOOKUP(Y3643,zdroj!D:AJ,33,0)</f>
        <v>katB</v>
      </c>
    </row>
    <row r="3644" spans="8:37" x14ac:dyDescent="0.25">
      <c r="H3644" s="8"/>
      <c r="I3644" s="8"/>
      <c r="N3644" s="23"/>
      <c r="O3644" s="24"/>
      <c r="P3644" s="19"/>
      <c r="Q3644" s="19"/>
      <c r="R3644" s="19"/>
      <c r="U3644" s="27"/>
      <c r="Y3644" s="9" t="s">
        <v>537</v>
      </c>
      <c r="Z3644" s="9" t="s">
        <v>462</v>
      </c>
      <c r="AA3644" s="9" t="s">
        <v>198</v>
      </c>
      <c r="AB3644" s="9">
        <v>5866901</v>
      </c>
      <c r="AC3644" s="9" t="s">
        <v>4426</v>
      </c>
      <c r="AD3644" s="9" t="s">
        <v>800</v>
      </c>
      <c r="AE3644" s="5">
        <f t="shared" si="134"/>
        <v>0</v>
      </c>
      <c r="AF3644" s="5" t="str">
        <f t="shared" si="135"/>
        <v>Pokryto</v>
      </c>
      <c r="AG3644" s="153"/>
      <c r="AH3644" s="153"/>
      <c r="AI3644" t="s">
        <v>201</v>
      </c>
      <c r="AJ3644" t="s">
        <v>800</v>
      </c>
      <c r="AK3644" s="9" t="str">
        <f>VLOOKUP(Y3644,zdroj!D:AJ,33,0)</f>
        <v>katB</v>
      </c>
    </row>
    <row r="3645" spans="8:37" x14ac:dyDescent="0.25">
      <c r="H3645" s="8"/>
      <c r="I3645" s="8"/>
      <c r="N3645" s="23"/>
      <c r="O3645" s="24"/>
      <c r="P3645" s="19"/>
      <c r="Q3645" s="19"/>
      <c r="R3645" s="19"/>
      <c r="U3645" s="27"/>
      <c r="Y3645" s="9" t="s">
        <v>537</v>
      </c>
      <c r="Z3645" s="9" t="s">
        <v>462</v>
      </c>
      <c r="AA3645" s="9" t="s">
        <v>198</v>
      </c>
      <c r="AB3645" s="9">
        <v>5866910</v>
      </c>
      <c r="AC3645" s="9" t="s">
        <v>4427</v>
      </c>
      <c r="AD3645" s="9" t="s">
        <v>800</v>
      </c>
      <c r="AE3645" s="5">
        <f t="shared" si="134"/>
        <v>0</v>
      </c>
      <c r="AF3645" s="5" t="str">
        <f t="shared" si="135"/>
        <v>Pokryto</v>
      </c>
      <c r="AG3645" s="153"/>
      <c r="AH3645" s="153"/>
      <c r="AI3645" t="s">
        <v>201</v>
      </c>
      <c r="AJ3645" t="s">
        <v>800</v>
      </c>
      <c r="AK3645" s="9" t="str">
        <f>VLOOKUP(Y3645,zdroj!D:AJ,33,0)</f>
        <v>katB</v>
      </c>
    </row>
    <row r="3646" spans="8:37" x14ac:dyDescent="0.25">
      <c r="H3646" s="8"/>
      <c r="I3646" s="8"/>
      <c r="N3646" s="23"/>
      <c r="O3646" s="24"/>
      <c r="P3646" s="19"/>
      <c r="Q3646" s="19"/>
      <c r="R3646" s="19"/>
      <c r="U3646" s="27"/>
      <c r="Y3646" s="9" t="s">
        <v>537</v>
      </c>
      <c r="Z3646" s="9" t="s">
        <v>462</v>
      </c>
      <c r="AA3646" s="9" t="s">
        <v>198</v>
      </c>
      <c r="AB3646" s="9">
        <v>5866928</v>
      </c>
      <c r="AC3646" s="9" t="s">
        <v>4428</v>
      </c>
      <c r="AD3646" s="9" t="s">
        <v>231</v>
      </c>
      <c r="AE3646" s="5">
        <f t="shared" si="134"/>
        <v>0</v>
      </c>
      <c r="AF3646" s="5" t="str">
        <f t="shared" si="135"/>
        <v>katB</v>
      </c>
      <c r="AG3646" s="153"/>
      <c r="AH3646" s="153"/>
      <c r="AI3646" t="s">
        <v>201</v>
      </c>
      <c r="AJ3646" t="s">
        <v>17878</v>
      </c>
      <c r="AK3646" s="9" t="str">
        <f>VLOOKUP(Y3646,zdroj!D:AJ,33,0)</f>
        <v>katB</v>
      </c>
    </row>
    <row r="3647" spans="8:37" x14ac:dyDescent="0.25">
      <c r="H3647" s="8"/>
      <c r="I3647" s="8"/>
      <c r="N3647" s="23"/>
      <c r="O3647" s="24"/>
      <c r="P3647" s="19"/>
      <c r="Q3647" s="19"/>
      <c r="R3647" s="19"/>
      <c r="U3647" s="27"/>
      <c r="Y3647" s="9" t="s">
        <v>537</v>
      </c>
      <c r="Z3647" s="9" t="s">
        <v>462</v>
      </c>
      <c r="AA3647" s="9" t="s">
        <v>198</v>
      </c>
      <c r="AB3647" s="9">
        <v>5866944</v>
      </c>
      <c r="AC3647" s="9" t="s">
        <v>4429</v>
      </c>
      <c r="AD3647" s="9" t="s">
        <v>231</v>
      </c>
      <c r="AE3647" s="5">
        <f t="shared" si="134"/>
        <v>0</v>
      </c>
      <c r="AF3647" s="5" t="str">
        <f t="shared" si="135"/>
        <v>katB</v>
      </c>
      <c r="AG3647" s="153"/>
      <c r="AH3647" s="153"/>
      <c r="AI3647" t="s">
        <v>201</v>
      </c>
      <c r="AJ3647" t="s">
        <v>17878</v>
      </c>
      <c r="AK3647" s="9" t="str">
        <f>VLOOKUP(Y3647,zdroj!D:AJ,33,0)</f>
        <v>katB</v>
      </c>
    </row>
    <row r="3648" spans="8:37" x14ac:dyDescent="0.25">
      <c r="H3648" s="8"/>
      <c r="I3648" s="8"/>
      <c r="N3648" s="23"/>
      <c r="O3648" s="24"/>
      <c r="P3648" s="19"/>
      <c r="Q3648" s="19"/>
      <c r="R3648" s="19"/>
      <c r="U3648" s="27"/>
      <c r="Y3648" s="9" t="s">
        <v>537</v>
      </c>
      <c r="Z3648" s="9" t="s">
        <v>462</v>
      </c>
      <c r="AA3648" s="9" t="s">
        <v>198</v>
      </c>
      <c r="AB3648" s="9">
        <v>5866952</v>
      </c>
      <c r="AC3648" s="9" t="s">
        <v>4430</v>
      </c>
      <c r="AD3648" s="9" t="s">
        <v>231</v>
      </c>
      <c r="AE3648" s="5">
        <f t="shared" si="134"/>
        <v>0</v>
      </c>
      <c r="AF3648" s="5" t="str">
        <f t="shared" si="135"/>
        <v>katB</v>
      </c>
      <c r="AG3648" s="153"/>
      <c r="AH3648" s="153"/>
      <c r="AI3648" t="s">
        <v>201</v>
      </c>
      <c r="AJ3648" t="s">
        <v>17878</v>
      </c>
      <c r="AK3648" s="9" t="str">
        <f>VLOOKUP(Y3648,zdroj!D:AJ,33,0)</f>
        <v>katB</v>
      </c>
    </row>
    <row r="3649" spans="8:37" x14ac:dyDescent="0.25">
      <c r="H3649" s="8"/>
      <c r="I3649" s="8"/>
      <c r="N3649" s="23"/>
      <c r="O3649" s="24"/>
      <c r="P3649" s="19"/>
      <c r="Q3649" s="19"/>
      <c r="R3649" s="19"/>
      <c r="U3649" s="27"/>
      <c r="Y3649" s="9" t="s">
        <v>537</v>
      </c>
      <c r="Z3649" s="9" t="s">
        <v>462</v>
      </c>
      <c r="AA3649" s="9" t="s">
        <v>198</v>
      </c>
      <c r="AB3649" s="9">
        <v>5866961</v>
      </c>
      <c r="AC3649" s="9" t="s">
        <v>4431</v>
      </c>
      <c r="AD3649" s="9" t="s">
        <v>800</v>
      </c>
      <c r="AE3649" s="5">
        <f t="shared" si="134"/>
        <v>0</v>
      </c>
      <c r="AF3649" s="5" t="str">
        <f t="shared" si="135"/>
        <v>Pokryto</v>
      </c>
      <c r="AG3649" s="153"/>
      <c r="AH3649" s="153"/>
      <c r="AI3649" t="s">
        <v>201</v>
      </c>
      <c r="AJ3649" t="s">
        <v>800</v>
      </c>
      <c r="AK3649" s="9" t="str">
        <f>VLOOKUP(Y3649,zdroj!D:AJ,33,0)</f>
        <v>katB</v>
      </c>
    </row>
    <row r="3650" spans="8:37" x14ac:dyDescent="0.25">
      <c r="H3650" s="8"/>
      <c r="I3650" s="8"/>
      <c r="N3650" s="23"/>
      <c r="O3650" s="24"/>
      <c r="P3650" s="19"/>
      <c r="Q3650" s="19"/>
      <c r="R3650" s="19"/>
      <c r="U3650" s="27"/>
      <c r="Y3650" s="9" t="s">
        <v>537</v>
      </c>
      <c r="Z3650" s="9" t="s">
        <v>462</v>
      </c>
      <c r="AA3650" s="9" t="s">
        <v>198</v>
      </c>
      <c r="AB3650" s="9">
        <v>5866618</v>
      </c>
      <c r="AC3650" s="9" t="s">
        <v>4432</v>
      </c>
      <c r="AD3650" s="9" t="s">
        <v>800</v>
      </c>
      <c r="AE3650" s="5">
        <f t="shared" si="134"/>
        <v>0</v>
      </c>
      <c r="AF3650" s="5" t="str">
        <f t="shared" si="135"/>
        <v>Pokryto</v>
      </c>
      <c r="AG3650" s="153"/>
      <c r="AH3650" s="153"/>
      <c r="AI3650" t="s">
        <v>201</v>
      </c>
      <c r="AJ3650" t="s">
        <v>800</v>
      </c>
      <c r="AK3650" s="9" t="str">
        <f>VLOOKUP(Y3650,zdroj!D:AJ,33,0)</f>
        <v>katB</v>
      </c>
    </row>
    <row r="3651" spans="8:37" x14ac:dyDescent="0.25">
      <c r="H3651" s="8"/>
      <c r="I3651" s="8"/>
      <c r="N3651" s="23"/>
      <c r="O3651" s="24"/>
      <c r="P3651" s="19"/>
      <c r="Q3651" s="19"/>
      <c r="R3651" s="19"/>
      <c r="U3651" s="27"/>
      <c r="Y3651" s="9" t="s">
        <v>537</v>
      </c>
      <c r="Z3651" s="9" t="s">
        <v>462</v>
      </c>
      <c r="AA3651" s="9" t="s">
        <v>198</v>
      </c>
      <c r="AB3651" s="9">
        <v>5866979</v>
      </c>
      <c r="AC3651" s="9" t="s">
        <v>4433</v>
      </c>
      <c r="AD3651" s="9" t="s">
        <v>800</v>
      </c>
      <c r="AE3651" s="5">
        <f t="shared" si="134"/>
        <v>0</v>
      </c>
      <c r="AF3651" s="5" t="str">
        <f t="shared" si="135"/>
        <v>Pokryto</v>
      </c>
      <c r="AG3651" s="153"/>
      <c r="AH3651" s="153"/>
      <c r="AI3651" t="s">
        <v>201</v>
      </c>
      <c r="AJ3651" t="s">
        <v>800</v>
      </c>
      <c r="AK3651" s="9" t="str">
        <f>VLOOKUP(Y3651,zdroj!D:AJ,33,0)</f>
        <v>katB</v>
      </c>
    </row>
    <row r="3652" spans="8:37" x14ac:dyDescent="0.25">
      <c r="H3652" s="8"/>
      <c r="I3652" s="8"/>
      <c r="N3652" s="23"/>
      <c r="O3652" s="24"/>
      <c r="P3652" s="19"/>
      <c r="Q3652" s="19"/>
      <c r="R3652" s="19"/>
      <c r="U3652" s="27"/>
      <c r="Y3652" s="9" t="s">
        <v>537</v>
      </c>
      <c r="Z3652" s="9" t="s">
        <v>462</v>
      </c>
      <c r="AA3652" s="9" t="s">
        <v>198</v>
      </c>
      <c r="AB3652" s="9">
        <v>5866987</v>
      </c>
      <c r="AC3652" s="9" t="s">
        <v>4434</v>
      </c>
      <c r="AD3652" s="9" t="s">
        <v>231</v>
      </c>
      <c r="AE3652" s="5">
        <f t="shared" si="134"/>
        <v>0</v>
      </c>
      <c r="AF3652" s="5" t="str">
        <f t="shared" si="135"/>
        <v>katB</v>
      </c>
      <c r="AG3652" s="153"/>
      <c r="AH3652" s="153"/>
      <c r="AI3652" t="s">
        <v>201</v>
      </c>
      <c r="AJ3652" t="s">
        <v>17878</v>
      </c>
      <c r="AK3652" s="9" t="str">
        <f>VLOOKUP(Y3652,zdroj!D:AJ,33,0)</f>
        <v>katB</v>
      </c>
    </row>
    <row r="3653" spans="8:37" x14ac:dyDescent="0.25">
      <c r="H3653" s="8"/>
      <c r="I3653" s="8"/>
      <c r="N3653" s="23"/>
      <c r="O3653" s="24"/>
      <c r="P3653" s="19"/>
      <c r="Q3653" s="19"/>
      <c r="R3653" s="19"/>
      <c r="U3653" s="27"/>
      <c r="Y3653" s="9" t="s">
        <v>537</v>
      </c>
      <c r="Z3653" s="9" t="s">
        <v>462</v>
      </c>
      <c r="AA3653" s="9" t="s">
        <v>198</v>
      </c>
      <c r="AB3653" s="9">
        <v>5866995</v>
      </c>
      <c r="AC3653" s="9" t="s">
        <v>4435</v>
      </c>
      <c r="AD3653" s="9" t="s">
        <v>800</v>
      </c>
      <c r="AE3653" s="5">
        <f t="shared" si="134"/>
        <v>0</v>
      </c>
      <c r="AF3653" s="5" t="str">
        <f t="shared" si="135"/>
        <v>Pokryto</v>
      </c>
      <c r="AG3653" s="153"/>
      <c r="AH3653" s="153"/>
      <c r="AI3653" t="s">
        <v>201</v>
      </c>
      <c r="AJ3653" t="s">
        <v>800</v>
      </c>
      <c r="AK3653" s="9" t="str">
        <f>VLOOKUP(Y3653,zdroj!D:AJ,33,0)</f>
        <v>katB</v>
      </c>
    </row>
    <row r="3654" spans="8:37" x14ac:dyDescent="0.25">
      <c r="H3654" s="8"/>
      <c r="I3654" s="8"/>
      <c r="N3654" s="23"/>
      <c r="O3654" s="24"/>
      <c r="P3654" s="19"/>
      <c r="Q3654" s="19"/>
      <c r="R3654" s="19"/>
      <c r="U3654" s="27"/>
      <c r="Y3654" s="9" t="s">
        <v>537</v>
      </c>
      <c r="Z3654" s="9" t="s">
        <v>462</v>
      </c>
      <c r="AA3654" s="9" t="s">
        <v>198</v>
      </c>
      <c r="AB3654" s="9">
        <v>5867002</v>
      </c>
      <c r="AC3654" s="9" t="s">
        <v>4436</v>
      </c>
      <c r="AD3654" s="9" t="s">
        <v>800</v>
      </c>
      <c r="AE3654" s="5">
        <f t="shared" si="134"/>
        <v>0</v>
      </c>
      <c r="AF3654" s="5" t="str">
        <f t="shared" si="135"/>
        <v>Pokryto</v>
      </c>
      <c r="AG3654" s="153"/>
      <c r="AH3654" s="153"/>
      <c r="AI3654" t="s">
        <v>17880</v>
      </c>
      <c r="AJ3654" t="s">
        <v>800</v>
      </c>
      <c r="AK3654" s="9" t="str">
        <f>VLOOKUP(Y3654,zdroj!D:AJ,33,0)</f>
        <v>katB</v>
      </c>
    </row>
    <row r="3655" spans="8:37" x14ac:dyDescent="0.25">
      <c r="H3655" s="8"/>
      <c r="I3655" s="8"/>
      <c r="N3655" s="23"/>
      <c r="O3655" s="24"/>
      <c r="P3655" s="19"/>
      <c r="Q3655" s="19"/>
      <c r="R3655" s="19"/>
      <c r="U3655" s="27"/>
      <c r="Y3655" s="9" t="s">
        <v>537</v>
      </c>
      <c r="Z3655" s="9" t="s">
        <v>462</v>
      </c>
      <c r="AA3655" s="9" t="s">
        <v>198</v>
      </c>
      <c r="AB3655" s="9">
        <v>5867011</v>
      </c>
      <c r="AC3655" s="9" t="s">
        <v>4437</v>
      </c>
      <c r="AD3655" s="9" t="s">
        <v>231</v>
      </c>
      <c r="AE3655" s="5">
        <f t="shared" si="134"/>
        <v>0</v>
      </c>
      <c r="AF3655" s="5" t="str">
        <f t="shared" si="135"/>
        <v>katB</v>
      </c>
      <c r="AG3655" s="153"/>
      <c r="AH3655" s="153"/>
      <c r="AI3655" t="s">
        <v>201</v>
      </c>
      <c r="AJ3655" t="s">
        <v>17878</v>
      </c>
      <c r="AK3655" s="9" t="str">
        <f>VLOOKUP(Y3655,zdroj!D:AJ,33,0)</f>
        <v>katB</v>
      </c>
    </row>
    <row r="3656" spans="8:37" x14ac:dyDescent="0.25">
      <c r="H3656" s="8"/>
      <c r="I3656" s="8"/>
      <c r="N3656" s="23"/>
      <c r="O3656" s="24"/>
      <c r="P3656" s="19"/>
      <c r="Q3656" s="19"/>
      <c r="R3656" s="19"/>
      <c r="U3656" s="27"/>
      <c r="Y3656" s="9" t="s">
        <v>537</v>
      </c>
      <c r="Z3656" s="9" t="s">
        <v>462</v>
      </c>
      <c r="AA3656" s="9" t="s">
        <v>198</v>
      </c>
      <c r="AB3656" s="9">
        <v>5867029</v>
      </c>
      <c r="AC3656" s="9" t="s">
        <v>4438</v>
      </c>
      <c r="AD3656" s="9" t="s">
        <v>800</v>
      </c>
      <c r="AE3656" s="5">
        <f t="shared" si="134"/>
        <v>0</v>
      </c>
      <c r="AF3656" s="5" t="str">
        <f t="shared" si="135"/>
        <v>Pokryto</v>
      </c>
      <c r="AG3656" s="153"/>
      <c r="AH3656" s="153"/>
      <c r="AI3656" t="s">
        <v>201</v>
      </c>
      <c r="AJ3656" t="s">
        <v>800</v>
      </c>
      <c r="AK3656" s="9" t="str">
        <f>VLOOKUP(Y3656,zdroj!D:AJ,33,0)</f>
        <v>katB</v>
      </c>
    </row>
    <row r="3657" spans="8:37" x14ac:dyDescent="0.25">
      <c r="H3657" s="8"/>
      <c r="I3657" s="8"/>
      <c r="N3657" s="23"/>
      <c r="O3657" s="24"/>
      <c r="P3657" s="19"/>
      <c r="Q3657" s="19"/>
      <c r="R3657" s="19"/>
      <c r="U3657" s="27"/>
      <c r="Y3657" s="9" t="s">
        <v>537</v>
      </c>
      <c r="Z3657" s="9" t="s">
        <v>462</v>
      </c>
      <c r="AA3657" s="9" t="s">
        <v>198</v>
      </c>
      <c r="AB3657" s="9">
        <v>5867037</v>
      </c>
      <c r="AC3657" s="9" t="s">
        <v>4439</v>
      </c>
      <c r="AD3657" s="9" t="s">
        <v>800</v>
      </c>
      <c r="AE3657" s="5">
        <f t="shared" si="134"/>
        <v>0</v>
      </c>
      <c r="AF3657" s="5" t="str">
        <f t="shared" si="135"/>
        <v>Pokryto</v>
      </c>
      <c r="AG3657" s="153"/>
      <c r="AH3657" s="153"/>
      <c r="AI3657" t="s">
        <v>201</v>
      </c>
      <c r="AJ3657" t="s">
        <v>800</v>
      </c>
      <c r="AK3657" s="9" t="str">
        <f>VLOOKUP(Y3657,zdroj!D:AJ,33,0)</f>
        <v>katB</v>
      </c>
    </row>
    <row r="3658" spans="8:37" x14ac:dyDescent="0.25">
      <c r="H3658" s="8"/>
      <c r="I3658" s="8"/>
      <c r="N3658" s="23"/>
      <c r="O3658" s="24"/>
      <c r="P3658" s="19"/>
      <c r="Q3658" s="19"/>
      <c r="R3658" s="19"/>
      <c r="U3658" s="27"/>
      <c r="Y3658" s="9" t="s">
        <v>537</v>
      </c>
      <c r="Z3658" s="9" t="s">
        <v>462</v>
      </c>
      <c r="AA3658" s="9" t="s">
        <v>198</v>
      </c>
      <c r="AB3658" s="9">
        <v>5867045</v>
      </c>
      <c r="AC3658" s="9" t="s">
        <v>4440</v>
      </c>
      <c r="AD3658" s="9" t="s">
        <v>800</v>
      </c>
      <c r="AE3658" s="5">
        <f t="shared" ref="AE3658:AE3721" si="136">VLOOKUP(Y3658,K:T,10,0)</f>
        <v>0</v>
      </c>
      <c r="AF3658" s="5" t="str">
        <f t="shared" ref="AF3658:AF3721" si="137">IF(AE3658="A",IF(AD3658="katA","katB",AD3658),AD3658)</f>
        <v>Pokryto</v>
      </c>
      <c r="AG3658" s="153"/>
      <c r="AH3658" s="153"/>
      <c r="AI3658" t="s">
        <v>201</v>
      </c>
      <c r="AJ3658" t="s">
        <v>800</v>
      </c>
      <c r="AK3658" s="9" t="str">
        <f>VLOOKUP(Y3658,zdroj!D:AJ,33,0)</f>
        <v>katB</v>
      </c>
    </row>
    <row r="3659" spans="8:37" x14ac:dyDescent="0.25">
      <c r="H3659" s="8"/>
      <c r="I3659" s="8"/>
      <c r="N3659" s="23"/>
      <c r="O3659" s="24"/>
      <c r="P3659" s="19"/>
      <c r="Q3659" s="19"/>
      <c r="R3659" s="19"/>
      <c r="U3659" s="27"/>
      <c r="Y3659" s="9" t="s">
        <v>537</v>
      </c>
      <c r="Z3659" s="9" t="s">
        <v>462</v>
      </c>
      <c r="AA3659" s="9" t="s">
        <v>198</v>
      </c>
      <c r="AB3659" s="9">
        <v>5867053</v>
      </c>
      <c r="AC3659" s="9" t="s">
        <v>4441</v>
      </c>
      <c r="AD3659" s="9" t="s">
        <v>800</v>
      </c>
      <c r="AE3659" s="5">
        <f t="shared" si="136"/>
        <v>0</v>
      </c>
      <c r="AF3659" s="5" t="str">
        <f t="shared" si="137"/>
        <v>Pokryto</v>
      </c>
      <c r="AG3659" s="153"/>
      <c r="AH3659" s="153"/>
      <c r="AI3659" t="s">
        <v>201</v>
      </c>
      <c r="AJ3659" t="s">
        <v>800</v>
      </c>
      <c r="AK3659" s="9" t="str">
        <f>VLOOKUP(Y3659,zdroj!D:AJ,33,0)</f>
        <v>katB</v>
      </c>
    </row>
    <row r="3660" spans="8:37" x14ac:dyDescent="0.25">
      <c r="H3660" s="8"/>
      <c r="I3660" s="8"/>
      <c r="N3660" s="23"/>
      <c r="O3660" s="24"/>
      <c r="P3660" s="19"/>
      <c r="Q3660" s="19"/>
      <c r="R3660" s="19"/>
      <c r="U3660" s="27"/>
      <c r="Y3660" s="9" t="s">
        <v>537</v>
      </c>
      <c r="Z3660" s="9" t="s">
        <v>462</v>
      </c>
      <c r="AA3660" s="9" t="s">
        <v>198</v>
      </c>
      <c r="AB3660" s="9">
        <v>5867061</v>
      </c>
      <c r="AC3660" s="9" t="s">
        <v>4442</v>
      </c>
      <c r="AD3660" s="9" t="s">
        <v>231</v>
      </c>
      <c r="AE3660" s="5">
        <f t="shared" si="136"/>
        <v>0</v>
      </c>
      <c r="AF3660" s="5" t="str">
        <f t="shared" si="137"/>
        <v>katB</v>
      </c>
      <c r="AG3660" s="153"/>
      <c r="AH3660" s="153"/>
      <c r="AI3660" t="s">
        <v>201</v>
      </c>
      <c r="AJ3660" t="s">
        <v>17878</v>
      </c>
      <c r="AK3660" s="9" t="str">
        <f>VLOOKUP(Y3660,zdroj!D:AJ,33,0)</f>
        <v>katB</v>
      </c>
    </row>
    <row r="3661" spans="8:37" x14ac:dyDescent="0.25">
      <c r="H3661" s="8"/>
      <c r="I3661" s="8"/>
      <c r="N3661" s="23"/>
      <c r="O3661" s="24"/>
      <c r="P3661" s="19"/>
      <c r="Q3661" s="19"/>
      <c r="R3661" s="19"/>
      <c r="U3661" s="27"/>
      <c r="Y3661" s="9" t="s">
        <v>537</v>
      </c>
      <c r="Z3661" s="9" t="s">
        <v>462</v>
      </c>
      <c r="AA3661" s="9" t="s">
        <v>198</v>
      </c>
      <c r="AB3661" s="9">
        <v>5867070</v>
      </c>
      <c r="AC3661" s="9" t="s">
        <v>4443</v>
      </c>
      <c r="AD3661" s="9" t="s">
        <v>800</v>
      </c>
      <c r="AE3661" s="5">
        <f t="shared" si="136"/>
        <v>0</v>
      </c>
      <c r="AF3661" s="5" t="str">
        <f t="shared" si="137"/>
        <v>Pokryto</v>
      </c>
      <c r="AG3661" s="153"/>
      <c r="AH3661" s="153"/>
      <c r="AI3661" t="s">
        <v>201</v>
      </c>
      <c r="AJ3661" t="s">
        <v>800</v>
      </c>
      <c r="AK3661" s="9" t="str">
        <f>VLOOKUP(Y3661,zdroj!D:AJ,33,0)</f>
        <v>katB</v>
      </c>
    </row>
    <row r="3662" spans="8:37" x14ac:dyDescent="0.25">
      <c r="H3662" s="8"/>
      <c r="I3662" s="8"/>
      <c r="N3662" s="23"/>
      <c r="O3662" s="24"/>
      <c r="P3662" s="19"/>
      <c r="Q3662" s="19"/>
      <c r="R3662" s="19"/>
      <c r="U3662" s="27"/>
      <c r="Y3662" s="9" t="s">
        <v>537</v>
      </c>
      <c r="Z3662" s="9" t="s">
        <v>462</v>
      </c>
      <c r="AA3662" s="9" t="s">
        <v>198</v>
      </c>
      <c r="AB3662" s="9">
        <v>25895931</v>
      </c>
      <c r="AC3662" s="9" t="s">
        <v>4444</v>
      </c>
      <c r="AD3662" s="9" t="s">
        <v>800</v>
      </c>
      <c r="AE3662" s="5">
        <f t="shared" si="136"/>
        <v>0</v>
      </c>
      <c r="AF3662" s="5" t="str">
        <f t="shared" si="137"/>
        <v>Pokryto</v>
      </c>
      <c r="AG3662" s="153"/>
      <c r="AH3662" s="153"/>
      <c r="AI3662" t="s">
        <v>201</v>
      </c>
      <c r="AJ3662" t="s">
        <v>800</v>
      </c>
      <c r="AK3662" s="9" t="str">
        <f>VLOOKUP(Y3662,zdroj!D:AJ,33,0)</f>
        <v>katB</v>
      </c>
    </row>
    <row r="3663" spans="8:37" x14ac:dyDescent="0.25">
      <c r="H3663" s="8"/>
      <c r="I3663" s="8"/>
      <c r="N3663" s="23"/>
      <c r="O3663" s="24"/>
      <c r="P3663" s="19"/>
      <c r="Q3663" s="19"/>
      <c r="R3663" s="19"/>
      <c r="U3663" s="27"/>
      <c r="Y3663" s="9" t="s">
        <v>537</v>
      </c>
      <c r="Z3663" s="9" t="s">
        <v>462</v>
      </c>
      <c r="AA3663" s="9" t="s">
        <v>198</v>
      </c>
      <c r="AB3663" s="9">
        <v>5867088</v>
      </c>
      <c r="AC3663" s="9" t="s">
        <v>4445</v>
      </c>
      <c r="AD3663" s="9" t="s">
        <v>800</v>
      </c>
      <c r="AE3663" s="5">
        <f t="shared" si="136"/>
        <v>0</v>
      </c>
      <c r="AF3663" s="5" t="str">
        <f t="shared" si="137"/>
        <v>Pokryto</v>
      </c>
      <c r="AG3663" s="153"/>
      <c r="AH3663" s="153"/>
      <c r="AI3663" t="s">
        <v>201</v>
      </c>
      <c r="AJ3663" t="s">
        <v>800</v>
      </c>
      <c r="AK3663" s="9" t="str">
        <f>VLOOKUP(Y3663,zdroj!D:AJ,33,0)</f>
        <v>katB</v>
      </c>
    </row>
    <row r="3664" spans="8:37" x14ac:dyDescent="0.25">
      <c r="H3664" s="8"/>
      <c r="I3664" s="8"/>
      <c r="N3664" s="23"/>
      <c r="O3664" s="24"/>
      <c r="P3664" s="19"/>
      <c r="Q3664" s="19"/>
      <c r="R3664" s="19"/>
      <c r="U3664" s="27"/>
      <c r="Y3664" s="9" t="s">
        <v>537</v>
      </c>
      <c r="Z3664" s="9" t="s">
        <v>462</v>
      </c>
      <c r="AA3664" s="9" t="s">
        <v>198</v>
      </c>
      <c r="AB3664" s="9">
        <v>5867096</v>
      </c>
      <c r="AC3664" s="9" t="s">
        <v>4446</v>
      </c>
      <c r="AD3664" s="9" t="s">
        <v>231</v>
      </c>
      <c r="AE3664" s="5">
        <f t="shared" si="136"/>
        <v>0</v>
      </c>
      <c r="AF3664" s="5" t="str">
        <f t="shared" si="137"/>
        <v>katB</v>
      </c>
      <c r="AG3664" s="153"/>
      <c r="AH3664" s="153"/>
      <c r="AI3664" t="s">
        <v>201</v>
      </c>
      <c r="AJ3664" t="s">
        <v>17878</v>
      </c>
      <c r="AK3664" s="9" t="str">
        <f>VLOOKUP(Y3664,zdroj!D:AJ,33,0)</f>
        <v>katB</v>
      </c>
    </row>
    <row r="3665" spans="8:37" x14ac:dyDescent="0.25">
      <c r="H3665" s="8"/>
      <c r="I3665" s="8"/>
      <c r="N3665" s="23"/>
      <c r="O3665" s="24"/>
      <c r="P3665" s="19"/>
      <c r="Q3665" s="19"/>
      <c r="R3665" s="19"/>
      <c r="U3665" s="27"/>
      <c r="Y3665" s="9" t="s">
        <v>537</v>
      </c>
      <c r="Z3665" s="9" t="s">
        <v>462</v>
      </c>
      <c r="AA3665" s="9" t="s">
        <v>198</v>
      </c>
      <c r="AB3665" s="9">
        <v>5867100</v>
      </c>
      <c r="AC3665" s="9" t="s">
        <v>4447</v>
      </c>
      <c r="AD3665" s="9" t="s">
        <v>231</v>
      </c>
      <c r="AE3665" s="5">
        <f t="shared" si="136"/>
        <v>0</v>
      </c>
      <c r="AF3665" s="5" t="str">
        <f t="shared" si="137"/>
        <v>katB</v>
      </c>
      <c r="AG3665" s="153"/>
      <c r="AH3665" s="153"/>
      <c r="AI3665" t="s">
        <v>201</v>
      </c>
      <c r="AJ3665" t="s">
        <v>17878</v>
      </c>
      <c r="AK3665" s="9" t="str">
        <f>VLOOKUP(Y3665,zdroj!D:AJ,33,0)</f>
        <v>katB</v>
      </c>
    </row>
    <row r="3666" spans="8:37" x14ac:dyDescent="0.25">
      <c r="H3666" s="8"/>
      <c r="I3666" s="8"/>
      <c r="N3666" s="23"/>
      <c r="O3666" s="24"/>
      <c r="P3666" s="19"/>
      <c r="Q3666" s="19"/>
      <c r="R3666" s="19"/>
      <c r="U3666" s="27"/>
      <c r="Y3666" s="9" t="s">
        <v>537</v>
      </c>
      <c r="Z3666" s="9" t="s">
        <v>462</v>
      </c>
      <c r="AA3666" s="9" t="s">
        <v>198</v>
      </c>
      <c r="AB3666" s="9">
        <v>5867118</v>
      </c>
      <c r="AC3666" s="9" t="s">
        <v>4448</v>
      </c>
      <c r="AD3666" s="9" t="s">
        <v>800</v>
      </c>
      <c r="AE3666" s="5">
        <f t="shared" si="136"/>
        <v>0</v>
      </c>
      <c r="AF3666" s="5" t="str">
        <f t="shared" si="137"/>
        <v>Pokryto</v>
      </c>
      <c r="AG3666" s="153"/>
      <c r="AH3666" s="153"/>
      <c r="AI3666" t="s">
        <v>201</v>
      </c>
      <c r="AJ3666" t="s">
        <v>800</v>
      </c>
      <c r="AK3666" s="9" t="str">
        <f>VLOOKUP(Y3666,zdroj!D:AJ,33,0)</f>
        <v>katB</v>
      </c>
    </row>
    <row r="3667" spans="8:37" x14ac:dyDescent="0.25">
      <c r="H3667" s="8"/>
      <c r="I3667" s="8"/>
      <c r="N3667" s="23"/>
      <c r="O3667" s="24"/>
      <c r="P3667" s="19"/>
      <c r="Q3667" s="19"/>
      <c r="R3667" s="19"/>
      <c r="U3667" s="27"/>
      <c r="Y3667" s="9" t="s">
        <v>537</v>
      </c>
      <c r="Z3667" s="9" t="s">
        <v>462</v>
      </c>
      <c r="AA3667" s="9" t="s">
        <v>198</v>
      </c>
      <c r="AB3667" s="9">
        <v>5867126</v>
      </c>
      <c r="AC3667" s="9" t="s">
        <v>4449</v>
      </c>
      <c r="AD3667" s="9" t="s">
        <v>231</v>
      </c>
      <c r="AE3667" s="5">
        <f t="shared" si="136"/>
        <v>0</v>
      </c>
      <c r="AF3667" s="5" t="str">
        <f t="shared" si="137"/>
        <v>katB</v>
      </c>
      <c r="AG3667" s="153"/>
      <c r="AH3667" s="153"/>
      <c r="AI3667" t="s">
        <v>201</v>
      </c>
      <c r="AJ3667" t="s">
        <v>17878</v>
      </c>
      <c r="AK3667" s="9" t="str">
        <f>VLOOKUP(Y3667,zdroj!D:AJ,33,0)</f>
        <v>katB</v>
      </c>
    </row>
    <row r="3668" spans="8:37" x14ac:dyDescent="0.25">
      <c r="H3668" s="8"/>
      <c r="I3668" s="8"/>
      <c r="N3668" s="23"/>
      <c r="O3668" s="24"/>
      <c r="P3668" s="19"/>
      <c r="Q3668" s="19"/>
      <c r="R3668" s="19"/>
      <c r="U3668" s="27"/>
      <c r="Y3668" s="9" t="s">
        <v>537</v>
      </c>
      <c r="Z3668" s="9" t="s">
        <v>462</v>
      </c>
      <c r="AA3668" s="9" t="s">
        <v>198</v>
      </c>
      <c r="AB3668" s="9">
        <v>5867134</v>
      </c>
      <c r="AC3668" s="9" t="s">
        <v>4450</v>
      </c>
      <c r="AD3668" s="9" t="s">
        <v>231</v>
      </c>
      <c r="AE3668" s="5">
        <f t="shared" si="136"/>
        <v>0</v>
      </c>
      <c r="AF3668" s="5" t="str">
        <f t="shared" si="137"/>
        <v>katB</v>
      </c>
      <c r="AG3668" s="153"/>
      <c r="AH3668" s="153"/>
      <c r="AI3668" t="s">
        <v>201</v>
      </c>
      <c r="AJ3668" t="s">
        <v>17878</v>
      </c>
      <c r="AK3668" s="9" t="str">
        <f>VLOOKUP(Y3668,zdroj!D:AJ,33,0)</f>
        <v>katB</v>
      </c>
    </row>
    <row r="3669" spans="8:37" x14ac:dyDescent="0.25">
      <c r="H3669" s="8"/>
      <c r="I3669" s="8"/>
      <c r="N3669" s="23"/>
      <c r="O3669" s="24"/>
      <c r="P3669" s="19"/>
      <c r="Q3669" s="19"/>
      <c r="R3669" s="19"/>
      <c r="U3669" s="27"/>
      <c r="Y3669" s="9" t="s">
        <v>537</v>
      </c>
      <c r="Z3669" s="9" t="s">
        <v>462</v>
      </c>
      <c r="AA3669" s="9" t="s">
        <v>198</v>
      </c>
      <c r="AB3669" s="9">
        <v>5867142</v>
      </c>
      <c r="AC3669" s="9" t="s">
        <v>4451</v>
      </c>
      <c r="AD3669" s="9" t="s">
        <v>231</v>
      </c>
      <c r="AE3669" s="5">
        <f t="shared" si="136"/>
        <v>0</v>
      </c>
      <c r="AF3669" s="5" t="str">
        <f t="shared" si="137"/>
        <v>katB</v>
      </c>
      <c r="AG3669" s="153"/>
      <c r="AH3669" s="153"/>
      <c r="AI3669" t="s">
        <v>201</v>
      </c>
      <c r="AJ3669" t="s">
        <v>17878</v>
      </c>
      <c r="AK3669" s="9" t="str">
        <f>VLOOKUP(Y3669,zdroj!D:AJ,33,0)</f>
        <v>katB</v>
      </c>
    </row>
    <row r="3670" spans="8:37" x14ac:dyDescent="0.25">
      <c r="H3670" s="8"/>
      <c r="I3670" s="8"/>
      <c r="N3670" s="23"/>
      <c r="O3670" s="24"/>
      <c r="P3670" s="19"/>
      <c r="Q3670" s="19"/>
      <c r="R3670" s="19"/>
      <c r="U3670" s="27"/>
      <c r="Y3670" s="9" t="s">
        <v>537</v>
      </c>
      <c r="Z3670" s="9" t="s">
        <v>462</v>
      </c>
      <c r="AA3670" s="9" t="s">
        <v>198</v>
      </c>
      <c r="AB3670" s="9">
        <v>5867151</v>
      </c>
      <c r="AC3670" s="9" t="s">
        <v>4452</v>
      </c>
      <c r="AD3670" s="9" t="s">
        <v>231</v>
      </c>
      <c r="AE3670" s="5">
        <f t="shared" si="136"/>
        <v>0</v>
      </c>
      <c r="AF3670" s="5" t="str">
        <f t="shared" si="137"/>
        <v>katB</v>
      </c>
      <c r="AG3670" s="153"/>
      <c r="AH3670" s="153"/>
      <c r="AI3670" t="s">
        <v>201</v>
      </c>
      <c r="AJ3670" t="s">
        <v>17878</v>
      </c>
      <c r="AK3670" s="9" t="str">
        <f>VLOOKUP(Y3670,zdroj!D:AJ,33,0)</f>
        <v>katB</v>
      </c>
    </row>
    <row r="3671" spans="8:37" x14ac:dyDescent="0.25">
      <c r="H3671" s="8"/>
      <c r="I3671" s="8"/>
      <c r="N3671" s="23"/>
      <c r="O3671" s="24"/>
      <c r="P3671" s="19"/>
      <c r="Q3671" s="19"/>
      <c r="R3671" s="19"/>
      <c r="U3671" s="27"/>
      <c r="Y3671" s="9" t="s">
        <v>537</v>
      </c>
      <c r="Z3671" s="9" t="s">
        <v>462</v>
      </c>
      <c r="AA3671" s="9" t="s">
        <v>198</v>
      </c>
      <c r="AB3671" s="9">
        <v>5866634</v>
      </c>
      <c r="AC3671" s="9" t="s">
        <v>4453</v>
      </c>
      <c r="AD3671" s="9" t="s">
        <v>800</v>
      </c>
      <c r="AE3671" s="5">
        <f t="shared" si="136"/>
        <v>0</v>
      </c>
      <c r="AF3671" s="5" t="str">
        <f t="shared" si="137"/>
        <v>Pokryto</v>
      </c>
      <c r="AG3671" s="153"/>
      <c r="AH3671" s="153"/>
      <c r="AI3671" t="s">
        <v>201</v>
      </c>
      <c r="AJ3671" t="s">
        <v>800</v>
      </c>
      <c r="AK3671" s="9" t="str">
        <f>VLOOKUP(Y3671,zdroj!D:AJ,33,0)</f>
        <v>katB</v>
      </c>
    </row>
    <row r="3672" spans="8:37" x14ac:dyDescent="0.25">
      <c r="H3672" s="8"/>
      <c r="I3672" s="8"/>
      <c r="N3672" s="23"/>
      <c r="O3672" s="24"/>
      <c r="P3672" s="19"/>
      <c r="Q3672" s="19"/>
      <c r="R3672" s="19"/>
      <c r="U3672" s="27"/>
      <c r="Y3672" s="9" t="s">
        <v>537</v>
      </c>
      <c r="Z3672" s="9" t="s">
        <v>462</v>
      </c>
      <c r="AA3672" s="9" t="s">
        <v>198</v>
      </c>
      <c r="AB3672" s="9">
        <v>5867169</v>
      </c>
      <c r="AC3672" s="9" t="s">
        <v>4454</v>
      </c>
      <c r="AD3672" s="9" t="s">
        <v>231</v>
      </c>
      <c r="AE3672" s="5">
        <f t="shared" si="136"/>
        <v>0</v>
      </c>
      <c r="AF3672" s="5" t="str">
        <f t="shared" si="137"/>
        <v>katB</v>
      </c>
      <c r="AG3672" s="153"/>
      <c r="AH3672" s="153"/>
      <c r="AI3672" t="s">
        <v>201</v>
      </c>
      <c r="AJ3672" t="s">
        <v>17878</v>
      </c>
      <c r="AK3672" s="9" t="str">
        <f>VLOOKUP(Y3672,zdroj!D:AJ,33,0)</f>
        <v>katB</v>
      </c>
    </row>
    <row r="3673" spans="8:37" x14ac:dyDescent="0.25">
      <c r="H3673" s="8"/>
      <c r="I3673" s="8"/>
      <c r="N3673" s="23"/>
      <c r="O3673" s="24"/>
      <c r="P3673" s="19"/>
      <c r="Q3673" s="19"/>
      <c r="R3673" s="19"/>
      <c r="U3673" s="27"/>
      <c r="Y3673" s="9" t="s">
        <v>537</v>
      </c>
      <c r="Z3673" s="9" t="s">
        <v>462</v>
      </c>
      <c r="AA3673" s="9" t="s">
        <v>198</v>
      </c>
      <c r="AB3673" s="9">
        <v>5867177</v>
      </c>
      <c r="AC3673" s="9" t="s">
        <v>4455</v>
      </c>
      <c r="AD3673" s="9" t="s">
        <v>231</v>
      </c>
      <c r="AE3673" s="5">
        <f t="shared" si="136"/>
        <v>0</v>
      </c>
      <c r="AF3673" s="5" t="str">
        <f t="shared" si="137"/>
        <v>katB</v>
      </c>
      <c r="AG3673" s="153"/>
      <c r="AH3673" s="153"/>
      <c r="AI3673" t="s">
        <v>201</v>
      </c>
      <c r="AJ3673" t="s">
        <v>17878</v>
      </c>
      <c r="AK3673" s="9" t="str">
        <f>VLOOKUP(Y3673,zdroj!D:AJ,33,0)</f>
        <v>katB</v>
      </c>
    </row>
    <row r="3674" spans="8:37" x14ac:dyDescent="0.25">
      <c r="H3674" s="8"/>
      <c r="I3674" s="8"/>
      <c r="N3674" s="23"/>
      <c r="O3674" s="24"/>
      <c r="P3674" s="19"/>
      <c r="Q3674" s="19"/>
      <c r="R3674" s="19"/>
      <c r="U3674" s="27"/>
      <c r="Y3674" s="9" t="s">
        <v>537</v>
      </c>
      <c r="Z3674" s="9" t="s">
        <v>462</v>
      </c>
      <c r="AA3674" s="9" t="s">
        <v>198</v>
      </c>
      <c r="AB3674" s="9">
        <v>5867185</v>
      </c>
      <c r="AC3674" s="9" t="s">
        <v>4456</v>
      </c>
      <c r="AD3674" s="9" t="s">
        <v>800</v>
      </c>
      <c r="AE3674" s="5">
        <f t="shared" si="136"/>
        <v>0</v>
      </c>
      <c r="AF3674" s="5" t="str">
        <f t="shared" si="137"/>
        <v>Pokryto</v>
      </c>
      <c r="AG3674" s="153"/>
      <c r="AH3674" s="153"/>
      <c r="AI3674" t="s">
        <v>201</v>
      </c>
      <c r="AJ3674" t="s">
        <v>800</v>
      </c>
      <c r="AK3674" s="9" t="str">
        <f>VLOOKUP(Y3674,zdroj!D:AJ,33,0)</f>
        <v>katB</v>
      </c>
    </row>
    <row r="3675" spans="8:37" x14ac:dyDescent="0.25">
      <c r="H3675" s="8"/>
      <c r="I3675" s="8"/>
      <c r="N3675" s="23"/>
      <c r="O3675" s="24"/>
      <c r="P3675" s="19"/>
      <c r="Q3675" s="19"/>
      <c r="R3675" s="19"/>
      <c r="U3675" s="27"/>
      <c r="Y3675" s="9" t="s">
        <v>537</v>
      </c>
      <c r="Z3675" s="9" t="s">
        <v>462</v>
      </c>
      <c r="AA3675" s="9" t="s">
        <v>198</v>
      </c>
      <c r="AB3675" s="9">
        <v>5867193</v>
      </c>
      <c r="AC3675" s="9" t="s">
        <v>4457</v>
      </c>
      <c r="AD3675" s="9" t="s">
        <v>231</v>
      </c>
      <c r="AE3675" s="5">
        <f t="shared" si="136"/>
        <v>0</v>
      </c>
      <c r="AF3675" s="5" t="str">
        <f t="shared" si="137"/>
        <v>katB</v>
      </c>
      <c r="AG3675" s="153"/>
      <c r="AH3675" s="153"/>
      <c r="AI3675" t="s">
        <v>201</v>
      </c>
      <c r="AJ3675" t="s">
        <v>17878</v>
      </c>
      <c r="AK3675" s="9" t="str">
        <f>VLOOKUP(Y3675,zdroj!D:AJ,33,0)</f>
        <v>katB</v>
      </c>
    </row>
    <row r="3676" spans="8:37" x14ac:dyDescent="0.25">
      <c r="H3676" s="8"/>
      <c r="I3676" s="8"/>
      <c r="N3676" s="23"/>
      <c r="O3676" s="24"/>
      <c r="P3676" s="19"/>
      <c r="Q3676" s="19"/>
      <c r="R3676" s="19"/>
      <c r="U3676" s="27"/>
      <c r="Y3676" s="9" t="s">
        <v>537</v>
      </c>
      <c r="Z3676" s="9" t="s">
        <v>462</v>
      </c>
      <c r="AA3676" s="9" t="s">
        <v>198</v>
      </c>
      <c r="AB3676" s="9">
        <v>5867207</v>
      </c>
      <c r="AC3676" s="9" t="s">
        <v>4458</v>
      </c>
      <c r="AD3676" s="9" t="s">
        <v>800</v>
      </c>
      <c r="AE3676" s="5">
        <f t="shared" si="136"/>
        <v>0</v>
      </c>
      <c r="AF3676" s="5" t="str">
        <f t="shared" si="137"/>
        <v>Pokryto</v>
      </c>
      <c r="AG3676" s="153"/>
      <c r="AH3676" s="153"/>
      <c r="AI3676" t="s">
        <v>17880</v>
      </c>
      <c r="AJ3676" t="s">
        <v>800</v>
      </c>
      <c r="AK3676" s="9" t="str">
        <f>VLOOKUP(Y3676,zdroj!D:AJ,33,0)</f>
        <v>katB</v>
      </c>
    </row>
    <row r="3677" spans="8:37" x14ac:dyDescent="0.25">
      <c r="H3677" s="8"/>
      <c r="I3677" s="8"/>
      <c r="N3677" s="23"/>
      <c r="O3677" s="24"/>
      <c r="P3677" s="19"/>
      <c r="Q3677" s="19"/>
      <c r="R3677" s="19"/>
      <c r="U3677" s="27"/>
      <c r="Y3677" s="9" t="s">
        <v>537</v>
      </c>
      <c r="Z3677" s="9" t="s">
        <v>462</v>
      </c>
      <c r="AA3677" s="9" t="s">
        <v>198</v>
      </c>
      <c r="AB3677" s="9">
        <v>5867215</v>
      </c>
      <c r="AC3677" s="9" t="s">
        <v>4459</v>
      </c>
      <c r="AD3677" s="9" t="s">
        <v>231</v>
      </c>
      <c r="AE3677" s="5">
        <f t="shared" si="136"/>
        <v>0</v>
      </c>
      <c r="AF3677" s="5" t="str">
        <f t="shared" si="137"/>
        <v>katB</v>
      </c>
      <c r="AG3677" s="153"/>
      <c r="AH3677" s="153"/>
      <c r="AI3677" t="s">
        <v>201</v>
      </c>
      <c r="AJ3677" t="s">
        <v>17878</v>
      </c>
      <c r="AK3677" s="9" t="str">
        <f>VLOOKUP(Y3677,zdroj!D:AJ,33,0)</f>
        <v>katB</v>
      </c>
    </row>
    <row r="3678" spans="8:37" x14ac:dyDescent="0.25">
      <c r="H3678" s="8"/>
      <c r="I3678" s="8"/>
      <c r="N3678" s="23"/>
      <c r="O3678" s="24"/>
      <c r="P3678" s="19"/>
      <c r="Q3678" s="19"/>
      <c r="R3678" s="19"/>
      <c r="U3678" s="27"/>
      <c r="Y3678" s="9" t="s">
        <v>537</v>
      </c>
      <c r="Z3678" s="9" t="s">
        <v>462</v>
      </c>
      <c r="AA3678" s="9" t="s">
        <v>198</v>
      </c>
      <c r="AB3678" s="9">
        <v>5867223</v>
      </c>
      <c r="AC3678" s="9" t="s">
        <v>4460</v>
      </c>
      <c r="AD3678" s="9" t="s">
        <v>800</v>
      </c>
      <c r="AE3678" s="5">
        <f t="shared" si="136"/>
        <v>0</v>
      </c>
      <c r="AF3678" s="5" t="str">
        <f t="shared" si="137"/>
        <v>Pokryto</v>
      </c>
      <c r="AG3678" s="153"/>
      <c r="AH3678" s="153"/>
      <c r="AI3678" t="s">
        <v>201</v>
      </c>
      <c r="AJ3678" t="s">
        <v>800</v>
      </c>
      <c r="AK3678" s="9" t="str">
        <f>VLOOKUP(Y3678,zdroj!D:AJ,33,0)</f>
        <v>katB</v>
      </c>
    </row>
    <row r="3679" spans="8:37" x14ac:dyDescent="0.25">
      <c r="H3679" s="8"/>
      <c r="I3679" s="8"/>
      <c r="N3679" s="23"/>
      <c r="O3679" s="24"/>
      <c r="P3679" s="19"/>
      <c r="Q3679" s="19"/>
      <c r="R3679" s="19"/>
      <c r="U3679" s="27"/>
      <c r="Y3679" s="9" t="s">
        <v>537</v>
      </c>
      <c r="Z3679" s="9" t="s">
        <v>462</v>
      </c>
      <c r="AA3679" s="9" t="s">
        <v>198</v>
      </c>
      <c r="AB3679" s="9">
        <v>5867231</v>
      </c>
      <c r="AC3679" s="9" t="s">
        <v>4461</v>
      </c>
      <c r="AD3679" s="9" t="s">
        <v>800</v>
      </c>
      <c r="AE3679" s="5">
        <f t="shared" si="136"/>
        <v>0</v>
      </c>
      <c r="AF3679" s="5" t="str">
        <f t="shared" si="137"/>
        <v>Pokryto</v>
      </c>
      <c r="AG3679" s="153"/>
      <c r="AH3679" s="153"/>
      <c r="AI3679" t="s">
        <v>201</v>
      </c>
      <c r="AJ3679" t="s">
        <v>800</v>
      </c>
      <c r="AK3679" s="9" t="str">
        <f>VLOOKUP(Y3679,zdroj!D:AJ,33,0)</f>
        <v>katB</v>
      </c>
    </row>
    <row r="3680" spans="8:37" x14ac:dyDescent="0.25">
      <c r="H3680" s="8"/>
      <c r="I3680" s="8"/>
      <c r="N3680" s="23"/>
      <c r="O3680" s="24"/>
      <c r="P3680" s="19"/>
      <c r="Q3680" s="19"/>
      <c r="R3680" s="19"/>
      <c r="U3680" s="27"/>
      <c r="Y3680" s="9" t="s">
        <v>537</v>
      </c>
      <c r="Z3680" s="9" t="s">
        <v>462</v>
      </c>
      <c r="AA3680" s="9" t="s">
        <v>198</v>
      </c>
      <c r="AB3680" s="9">
        <v>5867240</v>
      </c>
      <c r="AC3680" s="9" t="s">
        <v>4462</v>
      </c>
      <c r="AD3680" s="9" t="s">
        <v>231</v>
      </c>
      <c r="AE3680" s="5">
        <f t="shared" si="136"/>
        <v>0</v>
      </c>
      <c r="AF3680" s="5" t="str">
        <f t="shared" si="137"/>
        <v>katB</v>
      </c>
      <c r="AG3680" s="153"/>
      <c r="AH3680" s="153"/>
      <c r="AI3680" t="s">
        <v>201</v>
      </c>
      <c r="AJ3680" t="s">
        <v>17878</v>
      </c>
      <c r="AK3680" s="9" t="str">
        <f>VLOOKUP(Y3680,zdroj!D:AJ,33,0)</f>
        <v>katB</v>
      </c>
    </row>
    <row r="3681" spans="8:37" x14ac:dyDescent="0.25">
      <c r="H3681" s="8"/>
      <c r="I3681" s="8"/>
      <c r="N3681" s="23"/>
      <c r="O3681" s="24"/>
      <c r="P3681" s="19"/>
      <c r="Q3681" s="19"/>
      <c r="R3681" s="19"/>
      <c r="U3681" s="27"/>
      <c r="Y3681" s="9" t="s">
        <v>537</v>
      </c>
      <c r="Z3681" s="9" t="s">
        <v>462</v>
      </c>
      <c r="AA3681" s="9" t="s">
        <v>198</v>
      </c>
      <c r="AB3681" s="9">
        <v>5867258</v>
      </c>
      <c r="AC3681" s="9" t="s">
        <v>4463</v>
      </c>
      <c r="AD3681" s="9" t="s">
        <v>800</v>
      </c>
      <c r="AE3681" s="5">
        <f t="shared" si="136"/>
        <v>0</v>
      </c>
      <c r="AF3681" s="5" t="str">
        <f t="shared" si="137"/>
        <v>Pokryto</v>
      </c>
      <c r="AG3681" s="153"/>
      <c r="AH3681" s="153"/>
      <c r="AI3681" t="s">
        <v>201</v>
      </c>
      <c r="AJ3681" t="s">
        <v>800</v>
      </c>
      <c r="AK3681" s="9" t="str">
        <f>VLOOKUP(Y3681,zdroj!D:AJ,33,0)</f>
        <v>katB</v>
      </c>
    </row>
    <row r="3682" spans="8:37" x14ac:dyDescent="0.25">
      <c r="H3682" s="8"/>
      <c r="I3682" s="8"/>
      <c r="N3682" s="23"/>
      <c r="O3682" s="24"/>
      <c r="P3682" s="19"/>
      <c r="Q3682" s="19"/>
      <c r="R3682" s="19"/>
      <c r="U3682" s="27"/>
      <c r="Y3682" s="9" t="s">
        <v>537</v>
      </c>
      <c r="Z3682" s="9" t="s">
        <v>462</v>
      </c>
      <c r="AA3682" s="9" t="s">
        <v>198</v>
      </c>
      <c r="AB3682" s="9">
        <v>5866642</v>
      </c>
      <c r="AC3682" s="9" t="s">
        <v>4464</v>
      </c>
      <c r="AD3682" s="9" t="s">
        <v>231</v>
      </c>
      <c r="AE3682" s="5">
        <f t="shared" si="136"/>
        <v>0</v>
      </c>
      <c r="AF3682" s="5" t="str">
        <f t="shared" si="137"/>
        <v>katB</v>
      </c>
      <c r="AG3682" s="153"/>
      <c r="AH3682" s="153"/>
      <c r="AI3682" t="s">
        <v>201</v>
      </c>
      <c r="AJ3682" t="s">
        <v>17878</v>
      </c>
      <c r="AK3682" s="9" t="str">
        <f>VLOOKUP(Y3682,zdroj!D:AJ,33,0)</f>
        <v>katB</v>
      </c>
    </row>
    <row r="3683" spans="8:37" x14ac:dyDescent="0.25">
      <c r="H3683" s="8"/>
      <c r="I3683" s="8"/>
      <c r="N3683" s="23"/>
      <c r="O3683" s="24"/>
      <c r="P3683" s="19"/>
      <c r="Q3683" s="19"/>
      <c r="R3683" s="19"/>
      <c r="U3683" s="27"/>
      <c r="Y3683" s="9" t="s">
        <v>537</v>
      </c>
      <c r="Z3683" s="9" t="s">
        <v>462</v>
      </c>
      <c r="AA3683" s="9" t="s">
        <v>198</v>
      </c>
      <c r="AB3683" s="9">
        <v>5867266</v>
      </c>
      <c r="AC3683" s="9" t="s">
        <v>4465</v>
      </c>
      <c r="AD3683" s="9" t="s">
        <v>231</v>
      </c>
      <c r="AE3683" s="5">
        <f t="shared" si="136"/>
        <v>0</v>
      </c>
      <c r="AF3683" s="5" t="str">
        <f t="shared" si="137"/>
        <v>katB</v>
      </c>
      <c r="AG3683" s="153"/>
      <c r="AH3683" s="153"/>
      <c r="AI3683" t="s">
        <v>201</v>
      </c>
      <c r="AJ3683" t="s">
        <v>17878</v>
      </c>
      <c r="AK3683" s="9" t="str">
        <f>VLOOKUP(Y3683,zdroj!D:AJ,33,0)</f>
        <v>katB</v>
      </c>
    </row>
    <row r="3684" spans="8:37" x14ac:dyDescent="0.25">
      <c r="H3684" s="8"/>
      <c r="I3684" s="8"/>
      <c r="N3684" s="23"/>
      <c r="O3684" s="24"/>
      <c r="P3684" s="19"/>
      <c r="Q3684" s="19"/>
      <c r="R3684" s="19"/>
      <c r="U3684" s="27"/>
      <c r="Y3684" s="9" t="s">
        <v>537</v>
      </c>
      <c r="Z3684" s="9" t="s">
        <v>462</v>
      </c>
      <c r="AA3684" s="9" t="s">
        <v>198</v>
      </c>
      <c r="AB3684" s="9">
        <v>5867274</v>
      </c>
      <c r="AC3684" s="9" t="s">
        <v>4466</v>
      </c>
      <c r="AD3684" s="9" t="s">
        <v>231</v>
      </c>
      <c r="AE3684" s="5">
        <f t="shared" si="136"/>
        <v>0</v>
      </c>
      <c r="AF3684" s="5" t="str">
        <f t="shared" si="137"/>
        <v>katB</v>
      </c>
      <c r="AG3684" s="153"/>
      <c r="AH3684" s="153"/>
      <c r="AI3684" t="s">
        <v>201</v>
      </c>
      <c r="AJ3684" t="s">
        <v>17878</v>
      </c>
      <c r="AK3684" s="9" t="str">
        <f>VLOOKUP(Y3684,zdroj!D:AJ,33,0)</f>
        <v>katB</v>
      </c>
    </row>
    <row r="3685" spans="8:37" x14ac:dyDescent="0.25">
      <c r="H3685" s="8"/>
      <c r="I3685" s="8"/>
      <c r="N3685" s="23"/>
      <c r="O3685" s="24"/>
      <c r="P3685" s="19"/>
      <c r="Q3685" s="19"/>
      <c r="R3685" s="19"/>
      <c r="U3685" s="27"/>
      <c r="Y3685" s="9" t="s">
        <v>537</v>
      </c>
      <c r="Z3685" s="9" t="s">
        <v>462</v>
      </c>
      <c r="AA3685" s="9" t="s">
        <v>198</v>
      </c>
      <c r="AB3685" s="9">
        <v>5867282</v>
      </c>
      <c r="AC3685" s="9" t="s">
        <v>4467</v>
      </c>
      <c r="AD3685" s="9" t="s">
        <v>800</v>
      </c>
      <c r="AE3685" s="5">
        <f t="shared" si="136"/>
        <v>0</v>
      </c>
      <c r="AF3685" s="5" t="str">
        <f t="shared" si="137"/>
        <v>Pokryto</v>
      </c>
      <c r="AG3685" s="153"/>
      <c r="AH3685" s="153"/>
      <c r="AI3685" t="s">
        <v>201</v>
      </c>
      <c r="AJ3685" t="s">
        <v>800</v>
      </c>
      <c r="AK3685" s="9" t="str">
        <f>VLOOKUP(Y3685,zdroj!D:AJ,33,0)</f>
        <v>katB</v>
      </c>
    </row>
    <row r="3686" spans="8:37" x14ac:dyDescent="0.25">
      <c r="H3686" s="8"/>
      <c r="I3686" s="8"/>
      <c r="N3686" s="23"/>
      <c r="O3686" s="24"/>
      <c r="P3686" s="19"/>
      <c r="Q3686" s="19"/>
      <c r="R3686" s="19"/>
      <c r="U3686" s="27"/>
      <c r="Y3686" s="9" t="s">
        <v>537</v>
      </c>
      <c r="Z3686" s="9" t="s">
        <v>462</v>
      </c>
      <c r="AA3686" s="9" t="s">
        <v>198</v>
      </c>
      <c r="AB3686" s="9">
        <v>5867291</v>
      </c>
      <c r="AC3686" s="9" t="s">
        <v>4468</v>
      </c>
      <c r="AD3686" s="9" t="s">
        <v>800</v>
      </c>
      <c r="AE3686" s="5">
        <f t="shared" si="136"/>
        <v>0</v>
      </c>
      <c r="AF3686" s="5" t="str">
        <f t="shared" si="137"/>
        <v>Pokryto</v>
      </c>
      <c r="AG3686" s="153"/>
      <c r="AH3686" s="153"/>
      <c r="AI3686" t="s">
        <v>201</v>
      </c>
      <c r="AJ3686" t="s">
        <v>800</v>
      </c>
      <c r="AK3686" s="9" t="str">
        <f>VLOOKUP(Y3686,zdroj!D:AJ,33,0)</f>
        <v>katB</v>
      </c>
    </row>
    <row r="3687" spans="8:37" x14ac:dyDescent="0.25">
      <c r="H3687" s="8"/>
      <c r="I3687" s="8"/>
      <c r="N3687" s="23"/>
      <c r="O3687" s="24"/>
      <c r="P3687" s="19"/>
      <c r="Q3687" s="19"/>
      <c r="R3687" s="19"/>
      <c r="U3687" s="27"/>
      <c r="Y3687" s="9" t="s">
        <v>537</v>
      </c>
      <c r="Z3687" s="9" t="s">
        <v>462</v>
      </c>
      <c r="AA3687" s="9" t="s">
        <v>198</v>
      </c>
      <c r="AB3687" s="9">
        <v>5867304</v>
      </c>
      <c r="AC3687" s="9" t="s">
        <v>4469</v>
      </c>
      <c r="AD3687" s="9" t="s">
        <v>231</v>
      </c>
      <c r="AE3687" s="5">
        <f t="shared" si="136"/>
        <v>0</v>
      </c>
      <c r="AF3687" s="5" t="str">
        <f t="shared" si="137"/>
        <v>katB</v>
      </c>
      <c r="AG3687" s="153"/>
      <c r="AH3687" s="153"/>
      <c r="AI3687" t="s">
        <v>201</v>
      </c>
      <c r="AJ3687" t="s">
        <v>17878</v>
      </c>
      <c r="AK3687" s="9" t="str">
        <f>VLOOKUP(Y3687,zdroj!D:AJ,33,0)</f>
        <v>katB</v>
      </c>
    </row>
    <row r="3688" spans="8:37" x14ac:dyDescent="0.25">
      <c r="H3688" s="8"/>
      <c r="I3688" s="8"/>
      <c r="N3688" s="23"/>
      <c r="O3688" s="24"/>
      <c r="P3688" s="19"/>
      <c r="Q3688" s="19"/>
      <c r="R3688" s="19"/>
      <c r="U3688" s="27"/>
      <c r="Y3688" s="9" t="s">
        <v>537</v>
      </c>
      <c r="Z3688" s="9" t="s">
        <v>462</v>
      </c>
      <c r="AA3688" s="9" t="s">
        <v>198</v>
      </c>
      <c r="AB3688" s="9">
        <v>5867312</v>
      </c>
      <c r="AC3688" s="9" t="s">
        <v>4470</v>
      </c>
      <c r="AD3688" s="9" t="s">
        <v>800</v>
      </c>
      <c r="AE3688" s="5">
        <f t="shared" si="136"/>
        <v>0</v>
      </c>
      <c r="AF3688" s="5" t="str">
        <f t="shared" si="137"/>
        <v>Pokryto</v>
      </c>
      <c r="AG3688" s="153"/>
      <c r="AH3688" s="153"/>
      <c r="AI3688" t="s">
        <v>201</v>
      </c>
      <c r="AJ3688" t="s">
        <v>800</v>
      </c>
      <c r="AK3688" s="9" t="str">
        <f>VLOOKUP(Y3688,zdroj!D:AJ,33,0)</f>
        <v>katB</v>
      </c>
    </row>
    <row r="3689" spans="8:37" x14ac:dyDescent="0.25">
      <c r="H3689" s="8"/>
      <c r="I3689" s="8"/>
      <c r="N3689" s="23"/>
      <c r="O3689" s="24"/>
      <c r="P3689" s="19"/>
      <c r="Q3689" s="19"/>
      <c r="R3689" s="19"/>
      <c r="U3689" s="27"/>
      <c r="Y3689" s="9" t="s">
        <v>537</v>
      </c>
      <c r="Z3689" s="9" t="s">
        <v>462</v>
      </c>
      <c r="AA3689" s="9" t="s">
        <v>198</v>
      </c>
      <c r="AB3689" s="9">
        <v>5867321</v>
      </c>
      <c r="AC3689" s="9" t="s">
        <v>4471</v>
      </c>
      <c r="AD3689" s="9" t="s">
        <v>800</v>
      </c>
      <c r="AE3689" s="5">
        <f t="shared" si="136"/>
        <v>0</v>
      </c>
      <c r="AF3689" s="5" t="str">
        <f t="shared" si="137"/>
        <v>Pokryto</v>
      </c>
      <c r="AG3689" s="153"/>
      <c r="AH3689" s="153"/>
      <c r="AI3689" t="s">
        <v>201</v>
      </c>
      <c r="AJ3689" t="s">
        <v>800</v>
      </c>
      <c r="AK3689" s="9" t="str">
        <f>VLOOKUP(Y3689,zdroj!D:AJ,33,0)</f>
        <v>katB</v>
      </c>
    </row>
    <row r="3690" spans="8:37" x14ac:dyDescent="0.25">
      <c r="H3690" s="8"/>
      <c r="I3690" s="8"/>
      <c r="N3690" s="23"/>
      <c r="O3690" s="24"/>
      <c r="P3690" s="19"/>
      <c r="Q3690" s="19"/>
      <c r="R3690" s="19"/>
      <c r="U3690" s="27"/>
      <c r="Y3690" s="9" t="s">
        <v>537</v>
      </c>
      <c r="Z3690" s="9" t="s">
        <v>462</v>
      </c>
      <c r="AA3690" s="9" t="s">
        <v>198</v>
      </c>
      <c r="AB3690" s="9">
        <v>5867339</v>
      </c>
      <c r="AC3690" s="9" t="s">
        <v>4472</v>
      </c>
      <c r="AD3690" s="9" t="s">
        <v>800</v>
      </c>
      <c r="AE3690" s="5">
        <f t="shared" si="136"/>
        <v>0</v>
      </c>
      <c r="AF3690" s="5" t="str">
        <f t="shared" si="137"/>
        <v>Pokryto</v>
      </c>
      <c r="AG3690" s="153"/>
      <c r="AH3690" s="153"/>
      <c r="AI3690" t="s">
        <v>201</v>
      </c>
      <c r="AJ3690" t="s">
        <v>800</v>
      </c>
      <c r="AK3690" s="9" t="str">
        <f>VLOOKUP(Y3690,zdroj!D:AJ,33,0)</f>
        <v>katB</v>
      </c>
    </row>
    <row r="3691" spans="8:37" x14ac:dyDescent="0.25">
      <c r="H3691" s="8"/>
      <c r="I3691" s="8"/>
      <c r="N3691" s="23"/>
      <c r="O3691" s="24"/>
      <c r="P3691" s="19"/>
      <c r="Q3691" s="19"/>
      <c r="R3691" s="19"/>
      <c r="U3691" s="27"/>
      <c r="Y3691" s="9" t="s">
        <v>537</v>
      </c>
      <c r="Z3691" s="9" t="s">
        <v>462</v>
      </c>
      <c r="AA3691" s="9" t="s">
        <v>198</v>
      </c>
      <c r="AB3691" s="9">
        <v>5867347</v>
      </c>
      <c r="AC3691" s="9" t="s">
        <v>4473</v>
      </c>
      <c r="AD3691" s="9" t="s">
        <v>231</v>
      </c>
      <c r="AE3691" s="5">
        <f t="shared" si="136"/>
        <v>0</v>
      </c>
      <c r="AF3691" s="5" t="str">
        <f t="shared" si="137"/>
        <v>katB</v>
      </c>
      <c r="AG3691" s="153"/>
      <c r="AH3691" s="153"/>
      <c r="AI3691" t="s">
        <v>201</v>
      </c>
      <c r="AJ3691" t="s">
        <v>17878</v>
      </c>
      <c r="AK3691" s="9" t="str">
        <f>VLOOKUP(Y3691,zdroj!D:AJ,33,0)</f>
        <v>katB</v>
      </c>
    </row>
    <row r="3692" spans="8:37" x14ac:dyDescent="0.25">
      <c r="H3692" s="8"/>
      <c r="I3692" s="8"/>
      <c r="N3692" s="23"/>
      <c r="O3692" s="24"/>
      <c r="P3692" s="19"/>
      <c r="Q3692" s="19"/>
      <c r="R3692" s="19"/>
      <c r="U3692" s="27"/>
      <c r="Y3692" s="9" t="s">
        <v>537</v>
      </c>
      <c r="Z3692" s="9" t="s">
        <v>462</v>
      </c>
      <c r="AA3692" s="9" t="s">
        <v>198</v>
      </c>
      <c r="AB3692" s="9">
        <v>5867355</v>
      </c>
      <c r="AC3692" s="9" t="s">
        <v>4474</v>
      </c>
      <c r="AD3692" s="9" t="s">
        <v>231</v>
      </c>
      <c r="AE3692" s="5">
        <f t="shared" si="136"/>
        <v>0</v>
      </c>
      <c r="AF3692" s="5" t="str">
        <f t="shared" si="137"/>
        <v>katB</v>
      </c>
      <c r="AG3692" s="153"/>
      <c r="AH3692" s="153"/>
      <c r="AI3692" t="s">
        <v>201</v>
      </c>
      <c r="AJ3692" t="s">
        <v>17878</v>
      </c>
      <c r="AK3692" s="9" t="str">
        <f>VLOOKUP(Y3692,zdroj!D:AJ,33,0)</f>
        <v>katB</v>
      </c>
    </row>
    <row r="3693" spans="8:37" x14ac:dyDescent="0.25">
      <c r="H3693" s="8"/>
      <c r="I3693" s="8"/>
      <c r="N3693" s="23"/>
      <c r="O3693" s="24"/>
      <c r="P3693" s="19"/>
      <c r="Q3693" s="19"/>
      <c r="R3693" s="19"/>
      <c r="U3693" s="27"/>
      <c r="Y3693" s="9" t="s">
        <v>537</v>
      </c>
      <c r="Z3693" s="9" t="s">
        <v>462</v>
      </c>
      <c r="AA3693" s="9" t="s">
        <v>198</v>
      </c>
      <c r="AB3693" s="9">
        <v>5866651</v>
      </c>
      <c r="AC3693" s="9" t="s">
        <v>4475</v>
      </c>
      <c r="AD3693" s="9" t="s">
        <v>800</v>
      </c>
      <c r="AE3693" s="5">
        <f t="shared" si="136"/>
        <v>0</v>
      </c>
      <c r="AF3693" s="5" t="str">
        <f t="shared" si="137"/>
        <v>Pokryto</v>
      </c>
      <c r="AG3693" s="153"/>
      <c r="AH3693" s="153"/>
      <c r="AI3693" t="s">
        <v>201</v>
      </c>
      <c r="AJ3693" t="s">
        <v>800</v>
      </c>
      <c r="AK3693" s="9" t="str">
        <f>VLOOKUP(Y3693,zdroj!D:AJ,33,0)</f>
        <v>katB</v>
      </c>
    </row>
    <row r="3694" spans="8:37" x14ac:dyDescent="0.25">
      <c r="H3694" s="8"/>
      <c r="I3694" s="8"/>
      <c r="N3694" s="23"/>
      <c r="O3694" s="24"/>
      <c r="P3694" s="19"/>
      <c r="Q3694" s="19"/>
      <c r="R3694" s="19"/>
      <c r="U3694" s="27"/>
      <c r="Y3694" s="9" t="s">
        <v>537</v>
      </c>
      <c r="Z3694" s="9" t="s">
        <v>462</v>
      </c>
      <c r="AA3694" s="9" t="s">
        <v>198</v>
      </c>
      <c r="AB3694" s="9">
        <v>5867363</v>
      </c>
      <c r="AC3694" s="9" t="s">
        <v>4476</v>
      </c>
      <c r="AD3694" s="9" t="s">
        <v>231</v>
      </c>
      <c r="AE3694" s="5">
        <f t="shared" si="136"/>
        <v>0</v>
      </c>
      <c r="AF3694" s="5" t="str">
        <f t="shared" si="137"/>
        <v>katB</v>
      </c>
      <c r="AG3694" s="153"/>
      <c r="AH3694" s="153"/>
      <c r="AI3694" t="s">
        <v>201</v>
      </c>
      <c r="AJ3694" t="s">
        <v>17878</v>
      </c>
      <c r="AK3694" s="9" t="str">
        <f>VLOOKUP(Y3694,zdroj!D:AJ,33,0)</f>
        <v>katB</v>
      </c>
    </row>
    <row r="3695" spans="8:37" x14ac:dyDescent="0.25">
      <c r="H3695" s="8"/>
      <c r="I3695" s="8"/>
      <c r="N3695" s="23"/>
      <c r="O3695" s="24"/>
      <c r="P3695" s="19"/>
      <c r="Q3695" s="19"/>
      <c r="R3695" s="19"/>
      <c r="U3695" s="27"/>
      <c r="Y3695" s="9" t="s">
        <v>537</v>
      </c>
      <c r="Z3695" s="9" t="s">
        <v>462</v>
      </c>
      <c r="AA3695" s="9" t="s">
        <v>198</v>
      </c>
      <c r="AB3695" s="9">
        <v>5867371</v>
      </c>
      <c r="AC3695" s="9" t="s">
        <v>4477</v>
      </c>
      <c r="AD3695" s="9" t="s">
        <v>231</v>
      </c>
      <c r="AE3695" s="5">
        <f t="shared" si="136"/>
        <v>0</v>
      </c>
      <c r="AF3695" s="5" t="str">
        <f t="shared" si="137"/>
        <v>katB</v>
      </c>
      <c r="AG3695" s="153"/>
      <c r="AH3695" s="153"/>
      <c r="AI3695" t="s">
        <v>201</v>
      </c>
      <c r="AJ3695" t="s">
        <v>17878</v>
      </c>
      <c r="AK3695" s="9" t="str">
        <f>VLOOKUP(Y3695,zdroj!D:AJ,33,0)</f>
        <v>katB</v>
      </c>
    </row>
    <row r="3696" spans="8:37" x14ac:dyDescent="0.25">
      <c r="H3696" s="8"/>
      <c r="I3696" s="8"/>
      <c r="N3696" s="23"/>
      <c r="O3696" s="24"/>
      <c r="P3696" s="19"/>
      <c r="Q3696" s="19"/>
      <c r="R3696" s="19"/>
      <c r="U3696" s="27"/>
      <c r="Y3696" s="9" t="s">
        <v>537</v>
      </c>
      <c r="Z3696" s="9" t="s">
        <v>462</v>
      </c>
      <c r="AA3696" s="9" t="s">
        <v>198</v>
      </c>
      <c r="AB3696" s="9">
        <v>5867380</v>
      </c>
      <c r="AC3696" s="9" t="s">
        <v>4478</v>
      </c>
      <c r="AD3696" s="9" t="s">
        <v>800</v>
      </c>
      <c r="AE3696" s="5">
        <f t="shared" si="136"/>
        <v>0</v>
      </c>
      <c r="AF3696" s="5" t="str">
        <f t="shared" si="137"/>
        <v>Pokryto</v>
      </c>
      <c r="AG3696" s="153"/>
      <c r="AH3696" s="153"/>
      <c r="AI3696" t="s">
        <v>201</v>
      </c>
      <c r="AJ3696" t="s">
        <v>800</v>
      </c>
      <c r="AK3696" s="9" t="str">
        <f>VLOOKUP(Y3696,zdroj!D:AJ,33,0)</f>
        <v>katB</v>
      </c>
    </row>
    <row r="3697" spans="8:37" x14ac:dyDescent="0.25">
      <c r="H3697" s="8"/>
      <c r="I3697" s="8"/>
      <c r="N3697" s="23"/>
      <c r="O3697" s="24"/>
      <c r="P3697" s="19"/>
      <c r="Q3697" s="19"/>
      <c r="R3697" s="19"/>
      <c r="U3697" s="27"/>
      <c r="Y3697" s="9" t="s">
        <v>537</v>
      </c>
      <c r="Z3697" s="9" t="s">
        <v>462</v>
      </c>
      <c r="AA3697" s="9" t="s">
        <v>198</v>
      </c>
      <c r="AB3697" s="9">
        <v>5867398</v>
      </c>
      <c r="AC3697" s="9" t="s">
        <v>4479</v>
      </c>
      <c r="AD3697" s="9" t="s">
        <v>800</v>
      </c>
      <c r="AE3697" s="5">
        <f t="shared" si="136"/>
        <v>0</v>
      </c>
      <c r="AF3697" s="5" t="str">
        <f t="shared" si="137"/>
        <v>Pokryto</v>
      </c>
      <c r="AG3697" s="153"/>
      <c r="AH3697" s="153"/>
      <c r="AI3697" t="s">
        <v>17880</v>
      </c>
      <c r="AJ3697" t="s">
        <v>800</v>
      </c>
      <c r="AK3697" s="9" t="str">
        <f>VLOOKUP(Y3697,zdroj!D:AJ,33,0)</f>
        <v>katB</v>
      </c>
    </row>
    <row r="3698" spans="8:37" x14ac:dyDescent="0.25">
      <c r="H3698" s="8"/>
      <c r="I3698" s="8"/>
      <c r="N3698" s="23"/>
      <c r="O3698" s="24"/>
      <c r="P3698" s="19"/>
      <c r="Q3698" s="19"/>
      <c r="R3698" s="19"/>
      <c r="U3698" s="27"/>
      <c r="Y3698" s="9" t="s">
        <v>537</v>
      </c>
      <c r="Z3698" s="9" t="s">
        <v>462</v>
      </c>
      <c r="AA3698" s="9" t="s">
        <v>198</v>
      </c>
      <c r="AB3698" s="9">
        <v>5867401</v>
      </c>
      <c r="AC3698" s="9" t="s">
        <v>4480</v>
      </c>
      <c r="AD3698" s="9" t="s">
        <v>800</v>
      </c>
      <c r="AE3698" s="5">
        <f t="shared" si="136"/>
        <v>0</v>
      </c>
      <c r="AF3698" s="5" t="str">
        <f t="shared" si="137"/>
        <v>Pokryto</v>
      </c>
      <c r="AG3698" s="153"/>
      <c r="AH3698" s="153"/>
      <c r="AI3698" t="s">
        <v>201</v>
      </c>
      <c r="AJ3698" t="s">
        <v>800</v>
      </c>
      <c r="AK3698" s="9" t="str">
        <f>VLOOKUP(Y3698,zdroj!D:AJ,33,0)</f>
        <v>katB</v>
      </c>
    </row>
    <row r="3699" spans="8:37" x14ac:dyDescent="0.25">
      <c r="H3699" s="8"/>
      <c r="I3699" s="8"/>
      <c r="N3699" s="23"/>
      <c r="O3699" s="24"/>
      <c r="P3699" s="19"/>
      <c r="Q3699" s="19"/>
      <c r="R3699" s="19"/>
      <c r="U3699" s="27"/>
      <c r="Y3699" s="9" t="s">
        <v>537</v>
      </c>
      <c r="Z3699" s="9" t="s">
        <v>462</v>
      </c>
      <c r="AA3699" s="9" t="s">
        <v>198</v>
      </c>
      <c r="AB3699" s="9">
        <v>5867410</v>
      </c>
      <c r="AC3699" s="9" t="s">
        <v>4481</v>
      </c>
      <c r="AD3699" s="9" t="s">
        <v>800</v>
      </c>
      <c r="AE3699" s="5">
        <f t="shared" si="136"/>
        <v>0</v>
      </c>
      <c r="AF3699" s="5" t="str">
        <f t="shared" si="137"/>
        <v>Pokryto</v>
      </c>
      <c r="AG3699" s="153"/>
      <c r="AH3699" s="153"/>
      <c r="AI3699" t="s">
        <v>201</v>
      </c>
      <c r="AJ3699" t="s">
        <v>800</v>
      </c>
      <c r="AK3699" s="9" t="str">
        <f>VLOOKUP(Y3699,zdroj!D:AJ,33,0)</f>
        <v>katB</v>
      </c>
    </row>
    <row r="3700" spans="8:37" x14ac:dyDescent="0.25">
      <c r="H3700" s="8"/>
      <c r="I3700" s="8"/>
      <c r="N3700" s="23"/>
      <c r="O3700" s="24"/>
      <c r="P3700" s="19"/>
      <c r="Q3700" s="19"/>
      <c r="R3700" s="19"/>
      <c r="U3700" s="27"/>
      <c r="Y3700" s="9" t="s">
        <v>537</v>
      </c>
      <c r="Z3700" s="9" t="s">
        <v>462</v>
      </c>
      <c r="AA3700" s="9" t="s">
        <v>198</v>
      </c>
      <c r="AB3700" s="9">
        <v>5867428</v>
      </c>
      <c r="AC3700" s="9" t="s">
        <v>4482</v>
      </c>
      <c r="AD3700" s="9" t="s">
        <v>231</v>
      </c>
      <c r="AE3700" s="5">
        <f t="shared" si="136"/>
        <v>0</v>
      </c>
      <c r="AF3700" s="5" t="str">
        <f t="shared" si="137"/>
        <v>katB</v>
      </c>
      <c r="AG3700" s="153"/>
      <c r="AH3700" s="153"/>
      <c r="AI3700" t="s">
        <v>201</v>
      </c>
      <c r="AJ3700" t="s">
        <v>17878</v>
      </c>
      <c r="AK3700" s="9" t="str">
        <f>VLOOKUP(Y3700,zdroj!D:AJ,33,0)</f>
        <v>katB</v>
      </c>
    </row>
    <row r="3701" spans="8:37" x14ac:dyDescent="0.25">
      <c r="H3701" s="8"/>
      <c r="I3701" s="8"/>
      <c r="N3701" s="23"/>
      <c r="O3701" s="24"/>
      <c r="P3701" s="19"/>
      <c r="Q3701" s="19"/>
      <c r="R3701" s="19"/>
      <c r="U3701" s="27"/>
      <c r="Y3701" s="9" t="s">
        <v>537</v>
      </c>
      <c r="Z3701" s="9" t="s">
        <v>462</v>
      </c>
      <c r="AA3701" s="9" t="s">
        <v>198</v>
      </c>
      <c r="AB3701" s="9">
        <v>5867436</v>
      </c>
      <c r="AC3701" s="9" t="s">
        <v>4483</v>
      </c>
      <c r="AD3701" s="9" t="s">
        <v>231</v>
      </c>
      <c r="AE3701" s="5">
        <f t="shared" si="136"/>
        <v>0</v>
      </c>
      <c r="AF3701" s="5" t="str">
        <f t="shared" si="137"/>
        <v>katB</v>
      </c>
      <c r="AG3701" s="153"/>
      <c r="AH3701" s="153"/>
      <c r="AI3701" t="s">
        <v>201</v>
      </c>
      <c r="AJ3701" t="s">
        <v>17878</v>
      </c>
      <c r="AK3701" s="9" t="str">
        <f>VLOOKUP(Y3701,zdroj!D:AJ,33,0)</f>
        <v>katB</v>
      </c>
    </row>
    <row r="3702" spans="8:37" x14ac:dyDescent="0.25">
      <c r="H3702" s="8"/>
      <c r="I3702" s="8"/>
      <c r="N3702" s="23"/>
      <c r="O3702" s="24"/>
      <c r="P3702" s="19"/>
      <c r="Q3702" s="19"/>
      <c r="R3702" s="19"/>
      <c r="U3702" s="27"/>
      <c r="Y3702" s="9" t="s">
        <v>537</v>
      </c>
      <c r="Z3702" s="9" t="s">
        <v>462</v>
      </c>
      <c r="AA3702" s="9" t="s">
        <v>198</v>
      </c>
      <c r="AB3702" s="9">
        <v>5867444</v>
      </c>
      <c r="AC3702" s="9" t="s">
        <v>4484</v>
      </c>
      <c r="AD3702" s="9" t="s">
        <v>231</v>
      </c>
      <c r="AE3702" s="5">
        <f t="shared" si="136"/>
        <v>0</v>
      </c>
      <c r="AF3702" s="5" t="str">
        <f t="shared" si="137"/>
        <v>katB</v>
      </c>
      <c r="AG3702" s="153"/>
      <c r="AH3702" s="153"/>
      <c r="AI3702" t="s">
        <v>201</v>
      </c>
      <c r="AJ3702" t="s">
        <v>17878</v>
      </c>
      <c r="AK3702" s="9" t="str">
        <f>VLOOKUP(Y3702,zdroj!D:AJ,33,0)</f>
        <v>katB</v>
      </c>
    </row>
    <row r="3703" spans="8:37" x14ac:dyDescent="0.25">
      <c r="H3703" s="8"/>
      <c r="I3703" s="8"/>
      <c r="N3703" s="23"/>
      <c r="O3703" s="24"/>
      <c r="P3703" s="19"/>
      <c r="Q3703" s="19"/>
      <c r="R3703" s="19"/>
      <c r="U3703" s="27"/>
      <c r="Y3703" s="9" t="s">
        <v>537</v>
      </c>
      <c r="Z3703" s="9" t="s">
        <v>462</v>
      </c>
      <c r="AA3703" s="9" t="s">
        <v>198</v>
      </c>
      <c r="AB3703" s="9">
        <v>5867452</v>
      </c>
      <c r="AC3703" s="9" t="s">
        <v>4485</v>
      </c>
      <c r="AD3703" s="9" t="s">
        <v>231</v>
      </c>
      <c r="AE3703" s="5">
        <f t="shared" si="136"/>
        <v>0</v>
      </c>
      <c r="AF3703" s="5" t="str">
        <f t="shared" si="137"/>
        <v>katB</v>
      </c>
      <c r="AG3703" s="153"/>
      <c r="AH3703" s="153"/>
      <c r="AI3703" t="s">
        <v>201</v>
      </c>
      <c r="AJ3703" t="s">
        <v>17878</v>
      </c>
      <c r="AK3703" s="9" t="str">
        <f>VLOOKUP(Y3703,zdroj!D:AJ,33,0)</f>
        <v>katB</v>
      </c>
    </row>
    <row r="3704" spans="8:37" x14ac:dyDescent="0.25">
      <c r="H3704" s="8"/>
      <c r="I3704" s="8"/>
      <c r="N3704" s="23"/>
      <c r="O3704" s="24"/>
      <c r="P3704" s="19"/>
      <c r="Q3704" s="19"/>
      <c r="R3704" s="19"/>
      <c r="U3704" s="27"/>
      <c r="Y3704" s="9" t="s">
        <v>537</v>
      </c>
      <c r="Z3704" s="9" t="s">
        <v>462</v>
      </c>
      <c r="AA3704" s="9" t="s">
        <v>198</v>
      </c>
      <c r="AB3704" s="9">
        <v>5866669</v>
      </c>
      <c r="AC3704" s="9" t="s">
        <v>4486</v>
      </c>
      <c r="AD3704" s="9" t="s">
        <v>231</v>
      </c>
      <c r="AE3704" s="5">
        <f t="shared" si="136"/>
        <v>0</v>
      </c>
      <c r="AF3704" s="5" t="str">
        <f t="shared" si="137"/>
        <v>katB</v>
      </c>
      <c r="AG3704" s="153"/>
      <c r="AH3704" s="153"/>
      <c r="AI3704" t="s">
        <v>201</v>
      </c>
      <c r="AJ3704" t="s">
        <v>17878</v>
      </c>
      <c r="AK3704" s="9" t="str">
        <f>VLOOKUP(Y3704,zdroj!D:AJ,33,0)</f>
        <v>katB</v>
      </c>
    </row>
    <row r="3705" spans="8:37" x14ac:dyDescent="0.25">
      <c r="H3705" s="8"/>
      <c r="I3705" s="8"/>
      <c r="N3705" s="23"/>
      <c r="O3705" s="24"/>
      <c r="P3705" s="19"/>
      <c r="Q3705" s="19"/>
      <c r="R3705" s="19"/>
      <c r="U3705" s="27"/>
      <c r="Y3705" s="9" t="s">
        <v>537</v>
      </c>
      <c r="Z3705" s="9" t="s">
        <v>462</v>
      </c>
      <c r="AA3705" s="9" t="s">
        <v>198</v>
      </c>
      <c r="AB3705" s="9">
        <v>5867461</v>
      </c>
      <c r="AC3705" s="9" t="s">
        <v>4487</v>
      </c>
      <c r="AD3705" s="9" t="s">
        <v>231</v>
      </c>
      <c r="AE3705" s="5">
        <f t="shared" si="136"/>
        <v>0</v>
      </c>
      <c r="AF3705" s="5" t="str">
        <f t="shared" si="137"/>
        <v>katB</v>
      </c>
      <c r="AG3705" s="153"/>
      <c r="AH3705" s="153"/>
      <c r="AI3705" t="s">
        <v>229</v>
      </c>
      <c r="AJ3705" t="s">
        <v>17878</v>
      </c>
      <c r="AK3705" s="9" t="str">
        <f>VLOOKUP(Y3705,zdroj!D:AJ,33,0)</f>
        <v>katB</v>
      </c>
    </row>
    <row r="3706" spans="8:37" x14ac:dyDescent="0.25">
      <c r="H3706" s="8"/>
      <c r="I3706" s="8"/>
      <c r="N3706" s="23"/>
      <c r="O3706" s="24"/>
      <c r="P3706" s="19"/>
      <c r="Q3706" s="19"/>
      <c r="R3706" s="19"/>
      <c r="U3706" s="27"/>
      <c r="Y3706" s="9" t="s">
        <v>537</v>
      </c>
      <c r="Z3706" s="9" t="s">
        <v>462</v>
      </c>
      <c r="AA3706" s="9" t="s">
        <v>198</v>
      </c>
      <c r="AB3706" s="9">
        <v>5867479</v>
      </c>
      <c r="AC3706" s="9" t="s">
        <v>4488</v>
      </c>
      <c r="AD3706" s="9" t="s">
        <v>231</v>
      </c>
      <c r="AE3706" s="5">
        <f t="shared" si="136"/>
        <v>0</v>
      </c>
      <c r="AF3706" s="5" t="str">
        <f t="shared" si="137"/>
        <v>katB</v>
      </c>
      <c r="AG3706" s="153"/>
      <c r="AH3706" s="153"/>
      <c r="AI3706" t="s">
        <v>201</v>
      </c>
      <c r="AJ3706" t="s">
        <v>17878</v>
      </c>
      <c r="AK3706" s="9" t="str">
        <f>VLOOKUP(Y3706,zdroj!D:AJ,33,0)</f>
        <v>katB</v>
      </c>
    </row>
    <row r="3707" spans="8:37" x14ac:dyDescent="0.25">
      <c r="H3707" s="8"/>
      <c r="I3707" s="8"/>
      <c r="N3707" s="23"/>
      <c r="O3707" s="24"/>
      <c r="P3707" s="19"/>
      <c r="Q3707" s="19"/>
      <c r="R3707" s="19"/>
      <c r="U3707" s="27"/>
      <c r="Y3707" s="9" t="s">
        <v>537</v>
      </c>
      <c r="Z3707" s="9" t="s">
        <v>462</v>
      </c>
      <c r="AA3707" s="9" t="s">
        <v>198</v>
      </c>
      <c r="AB3707" s="9">
        <v>5867487</v>
      </c>
      <c r="AC3707" s="9" t="s">
        <v>4489</v>
      </c>
      <c r="AD3707" s="9" t="s">
        <v>231</v>
      </c>
      <c r="AE3707" s="5">
        <f t="shared" si="136"/>
        <v>0</v>
      </c>
      <c r="AF3707" s="5" t="str">
        <f t="shared" si="137"/>
        <v>katB</v>
      </c>
      <c r="AG3707" s="153"/>
      <c r="AH3707" s="153"/>
      <c r="AI3707" t="s">
        <v>201</v>
      </c>
      <c r="AJ3707" t="s">
        <v>17878</v>
      </c>
      <c r="AK3707" s="9" t="str">
        <f>VLOOKUP(Y3707,zdroj!D:AJ,33,0)</f>
        <v>katB</v>
      </c>
    </row>
    <row r="3708" spans="8:37" x14ac:dyDescent="0.25">
      <c r="H3708" s="8"/>
      <c r="I3708" s="8"/>
      <c r="N3708" s="23"/>
      <c r="O3708" s="24"/>
      <c r="P3708" s="19"/>
      <c r="Q3708" s="19"/>
      <c r="R3708" s="19"/>
      <c r="U3708" s="27"/>
      <c r="Y3708" s="9" t="s">
        <v>537</v>
      </c>
      <c r="Z3708" s="9" t="s">
        <v>462</v>
      </c>
      <c r="AA3708" s="9" t="s">
        <v>198</v>
      </c>
      <c r="AB3708" s="9">
        <v>5867495</v>
      </c>
      <c r="AC3708" s="9" t="s">
        <v>4490</v>
      </c>
      <c r="AD3708" s="9" t="s">
        <v>231</v>
      </c>
      <c r="AE3708" s="5">
        <f t="shared" si="136"/>
        <v>0</v>
      </c>
      <c r="AF3708" s="5" t="str">
        <f t="shared" si="137"/>
        <v>katB</v>
      </c>
      <c r="AG3708" s="153"/>
      <c r="AH3708" s="153"/>
      <c r="AI3708" t="s">
        <v>201</v>
      </c>
      <c r="AJ3708" t="s">
        <v>17878</v>
      </c>
      <c r="AK3708" s="9" t="str">
        <f>VLOOKUP(Y3708,zdroj!D:AJ,33,0)</f>
        <v>katB</v>
      </c>
    </row>
    <row r="3709" spans="8:37" x14ac:dyDescent="0.25">
      <c r="H3709" s="8"/>
      <c r="I3709" s="8"/>
      <c r="N3709" s="23"/>
      <c r="O3709" s="24"/>
      <c r="P3709" s="19"/>
      <c r="Q3709" s="19"/>
      <c r="R3709" s="19"/>
      <c r="U3709" s="27"/>
      <c r="Y3709" s="9" t="s">
        <v>537</v>
      </c>
      <c r="Z3709" s="9" t="s">
        <v>462</v>
      </c>
      <c r="AA3709" s="9" t="s">
        <v>198</v>
      </c>
      <c r="AB3709" s="9">
        <v>5867509</v>
      </c>
      <c r="AC3709" s="9" t="s">
        <v>4491</v>
      </c>
      <c r="AD3709" s="9" t="s">
        <v>800</v>
      </c>
      <c r="AE3709" s="5">
        <f t="shared" si="136"/>
        <v>0</v>
      </c>
      <c r="AF3709" s="5" t="str">
        <f t="shared" si="137"/>
        <v>Pokryto</v>
      </c>
      <c r="AG3709" s="153"/>
      <c r="AH3709" s="153"/>
      <c r="AI3709" t="s">
        <v>201</v>
      </c>
      <c r="AJ3709" t="s">
        <v>800</v>
      </c>
      <c r="AK3709" s="9" t="str">
        <f>VLOOKUP(Y3709,zdroj!D:AJ,33,0)</f>
        <v>katB</v>
      </c>
    </row>
    <row r="3710" spans="8:37" x14ac:dyDescent="0.25">
      <c r="H3710" s="8"/>
      <c r="I3710" s="8"/>
      <c r="N3710" s="23"/>
      <c r="O3710" s="24"/>
      <c r="P3710" s="19"/>
      <c r="Q3710" s="19"/>
      <c r="R3710" s="19"/>
      <c r="U3710" s="27"/>
      <c r="Y3710" s="9" t="s">
        <v>537</v>
      </c>
      <c r="Z3710" s="9" t="s">
        <v>462</v>
      </c>
      <c r="AA3710" s="9" t="s">
        <v>198</v>
      </c>
      <c r="AB3710" s="9">
        <v>5867517</v>
      </c>
      <c r="AC3710" s="9" t="s">
        <v>4492</v>
      </c>
      <c r="AD3710" s="9" t="s">
        <v>231</v>
      </c>
      <c r="AE3710" s="5">
        <f t="shared" si="136"/>
        <v>0</v>
      </c>
      <c r="AF3710" s="5" t="str">
        <f t="shared" si="137"/>
        <v>katB</v>
      </c>
      <c r="AG3710" s="153"/>
      <c r="AH3710" s="153"/>
      <c r="AI3710" t="s">
        <v>201</v>
      </c>
      <c r="AJ3710" t="s">
        <v>17878</v>
      </c>
      <c r="AK3710" s="9" t="str">
        <f>VLOOKUP(Y3710,zdroj!D:AJ,33,0)</f>
        <v>katB</v>
      </c>
    </row>
    <row r="3711" spans="8:37" x14ac:dyDescent="0.25">
      <c r="H3711" s="8"/>
      <c r="I3711" s="8"/>
      <c r="N3711" s="23"/>
      <c r="O3711" s="24"/>
      <c r="P3711" s="19"/>
      <c r="Q3711" s="19"/>
      <c r="R3711" s="19"/>
      <c r="U3711" s="27"/>
      <c r="Y3711" s="9" t="s">
        <v>537</v>
      </c>
      <c r="Z3711" s="9" t="s">
        <v>462</v>
      </c>
      <c r="AA3711" s="9" t="s">
        <v>198</v>
      </c>
      <c r="AB3711" s="9">
        <v>5867525</v>
      </c>
      <c r="AC3711" s="9" t="s">
        <v>4493</v>
      </c>
      <c r="AD3711" s="9" t="s">
        <v>231</v>
      </c>
      <c r="AE3711" s="5">
        <f t="shared" si="136"/>
        <v>0</v>
      </c>
      <c r="AF3711" s="5" t="str">
        <f t="shared" si="137"/>
        <v>katB</v>
      </c>
      <c r="AG3711" s="153"/>
      <c r="AH3711" s="153"/>
      <c r="AI3711" t="s">
        <v>201</v>
      </c>
      <c r="AJ3711" t="s">
        <v>17878</v>
      </c>
      <c r="AK3711" s="9" t="str">
        <f>VLOOKUP(Y3711,zdroj!D:AJ,33,0)</f>
        <v>katB</v>
      </c>
    </row>
    <row r="3712" spans="8:37" x14ac:dyDescent="0.25">
      <c r="H3712" s="8"/>
      <c r="I3712" s="8"/>
      <c r="N3712" s="23"/>
      <c r="O3712" s="24"/>
      <c r="P3712" s="19"/>
      <c r="Q3712" s="19"/>
      <c r="R3712" s="19"/>
      <c r="U3712" s="27"/>
      <c r="Y3712" s="9" t="s">
        <v>537</v>
      </c>
      <c r="Z3712" s="9" t="s">
        <v>462</v>
      </c>
      <c r="AA3712" s="9" t="s">
        <v>198</v>
      </c>
      <c r="AB3712" s="9">
        <v>5867533</v>
      </c>
      <c r="AC3712" s="9" t="s">
        <v>4494</v>
      </c>
      <c r="AD3712" s="9" t="s">
        <v>800</v>
      </c>
      <c r="AE3712" s="5">
        <f t="shared" si="136"/>
        <v>0</v>
      </c>
      <c r="AF3712" s="5" t="str">
        <f t="shared" si="137"/>
        <v>Pokryto</v>
      </c>
      <c r="AG3712" s="153"/>
      <c r="AH3712" s="153"/>
      <c r="AI3712" t="s">
        <v>201</v>
      </c>
      <c r="AJ3712" t="s">
        <v>800</v>
      </c>
      <c r="AK3712" s="9" t="str">
        <f>VLOOKUP(Y3712,zdroj!D:AJ,33,0)</f>
        <v>katB</v>
      </c>
    </row>
    <row r="3713" spans="8:37" x14ac:dyDescent="0.25">
      <c r="H3713" s="8"/>
      <c r="I3713" s="8"/>
      <c r="N3713" s="23"/>
      <c r="O3713" s="24"/>
      <c r="P3713" s="19"/>
      <c r="Q3713" s="19"/>
      <c r="R3713" s="19"/>
      <c r="U3713" s="27"/>
      <c r="Y3713" s="9" t="s">
        <v>537</v>
      </c>
      <c r="Z3713" s="9" t="s">
        <v>462</v>
      </c>
      <c r="AA3713" s="9" t="s">
        <v>198</v>
      </c>
      <c r="AB3713" s="9">
        <v>5867541</v>
      </c>
      <c r="AC3713" s="9" t="s">
        <v>4495</v>
      </c>
      <c r="AD3713" s="9" t="s">
        <v>231</v>
      </c>
      <c r="AE3713" s="5">
        <f t="shared" si="136"/>
        <v>0</v>
      </c>
      <c r="AF3713" s="5" t="str">
        <f t="shared" si="137"/>
        <v>katB</v>
      </c>
      <c r="AG3713" s="153"/>
      <c r="AH3713" s="153"/>
      <c r="AI3713" t="s">
        <v>201</v>
      </c>
      <c r="AJ3713" t="s">
        <v>17878</v>
      </c>
      <c r="AK3713" s="9" t="str">
        <f>VLOOKUP(Y3713,zdroj!D:AJ,33,0)</f>
        <v>katB</v>
      </c>
    </row>
    <row r="3714" spans="8:37" x14ac:dyDescent="0.25">
      <c r="H3714" s="8"/>
      <c r="I3714" s="8"/>
      <c r="N3714" s="23"/>
      <c r="O3714" s="24"/>
      <c r="P3714" s="19"/>
      <c r="Q3714" s="19"/>
      <c r="R3714" s="19"/>
      <c r="U3714" s="27"/>
      <c r="Y3714" s="9" t="s">
        <v>537</v>
      </c>
      <c r="Z3714" s="9" t="s">
        <v>462</v>
      </c>
      <c r="AA3714" s="9" t="s">
        <v>198</v>
      </c>
      <c r="AB3714" s="9">
        <v>5867550</v>
      </c>
      <c r="AC3714" s="9" t="s">
        <v>4496</v>
      </c>
      <c r="AD3714" s="9" t="s">
        <v>231</v>
      </c>
      <c r="AE3714" s="5">
        <f t="shared" si="136"/>
        <v>0</v>
      </c>
      <c r="AF3714" s="5" t="str">
        <f t="shared" si="137"/>
        <v>katB</v>
      </c>
      <c r="AG3714" s="153"/>
      <c r="AH3714" s="153"/>
      <c r="AI3714" t="s">
        <v>201</v>
      </c>
      <c r="AJ3714" t="s">
        <v>17878</v>
      </c>
      <c r="AK3714" s="9" t="str">
        <f>VLOOKUP(Y3714,zdroj!D:AJ,33,0)</f>
        <v>katB</v>
      </c>
    </row>
    <row r="3715" spans="8:37" x14ac:dyDescent="0.25">
      <c r="H3715" s="8"/>
      <c r="I3715" s="8"/>
      <c r="N3715" s="23"/>
      <c r="O3715" s="24"/>
      <c r="P3715" s="19"/>
      <c r="Q3715" s="19"/>
      <c r="R3715" s="19"/>
      <c r="U3715" s="27"/>
      <c r="Y3715" s="9" t="s">
        <v>541</v>
      </c>
      <c r="Z3715" s="9" t="s">
        <v>462</v>
      </c>
      <c r="AA3715" s="9" t="s">
        <v>237</v>
      </c>
      <c r="AB3715" s="9">
        <v>5879973</v>
      </c>
      <c r="AC3715" s="9" t="s">
        <v>4497</v>
      </c>
      <c r="AD3715" s="9" t="s">
        <v>225</v>
      </c>
      <c r="AE3715" s="5">
        <f t="shared" si="136"/>
        <v>0</v>
      </c>
      <c r="AF3715" s="5" t="str">
        <f t="shared" si="137"/>
        <v>katA</v>
      </c>
      <c r="AG3715" s="153"/>
      <c r="AH3715" s="153"/>
      <c r="AI3715" t="s">
        <v>201</v>
      </c>
      <c r="AJ3715" t="s">
        <v>17878</v>
      </c>
      <c r="AK3715" s="9" t="str">
        <f>VLOOKUP(Y3715,zdroj!D:AJ,33,0)</f>
        <v>katA</v>
      </c>
    </row>
    <row r="3716" spans="8:37" x14ac:dyDescent="0.25">
      <c r="H3716" s="8"/>
      <c r="I3716" s="8"/>
      <c r="N3716" s="23"/>
      <c r="O3716" s="24"/>
      <c r="P3716" s="19"/>
      <c r="Q3716" s="19"/>
      <c r="R3716" s="19"/>
      <c r="U3716" s="27"/>
      <c r="Y3716" s="9" t="s">
        <v>541</v>
      </c>
      <c r="Z3716" s="9" t="s">
        <v>462</v>
      </c>
      <c r="AA3716" s="9" t="s">
        <v>237</v>
      </c>
      <c r="AB3716" s="9">
        <v>5879990</v>
      </c>
      <c r="AC3716" s="9" t="s">
        <v>4498</v>
      </c>
      <c r="AD3716" s="9" t="s">
        <v>800</v>
      </c>
      <c r="AE3716" s="5">
        <f t="shared" si="136"/>
        <v>0</v>
      </c>
      <c r="AF3716" s="5" t="str">
        <f t="shared" si="137"/>
        <v>Pokryto</v>
      </c>
      <c r="AG3716" s="153"/>
      <c r="AH3716" s="153"/>
      <c r="AI3716" t="s">
        <v>17879</v>
      </c>
      <c r="AJ3716" t="s">
        <v>800</v>
      </c>
      <c r="AK3716" s="9" t="str">
        <f>VLOOKUP(Y3716,zdroj!D:AJ,33,0)</f>
        <v>katA</v>
      </c>
    </row>
    <row r="3717" spans="8:37" x14ac:dyDescent="0.25">
      <c r="H3717" s="8"/>
      <c r="I3717" s="8"/>
      <c r="N3717" s="23"/>
      <c r="O3717" s="24"/>
      <c r="P3717" s="19"/>
      <c r="Q3717" s="19"/>
      <c r="R3717" s="19"/>
      <c r="U3717" s="27"/>
      <c r="Y3717" s="9" t="s">
        <v>541</v>
      </c>
      <c r="Z3717" s="9" t="s">
        <v>462</v>
      </c>
      <c r="AA3717" s="9" t="s">
        <v>237</v>
      </c>
      <c r="AB3717" s="9">
        <v>5880076</v>
      </c>
      <c r="AC3717" s="9" t="s">
        <v>4499</v>
      </c>
      <c r="AD3717" s="9" t="s">
        <v>225</v>
      </c>
      <c r="AE3717" s="5">
        <f t="shared" si="136"/>
        <v>0</v>
      </c>
      <c r="AF3717" s="5" t="str">
        <f t="shared" si="137"/>
        <v>katA</v>
      </c>
      <c r="AG3717" s="153"/>
      <c r="AH3717" s="153"/>
      <c r="AI3717" t="s">
        <v>201</v>
      </c>
      <c r="AJ3717" t="s">
        <v>17878</v>
      </c>
      <c r="AK3717" s="9" t="str">
        <f>VLOOKUP(Y3717,zdroj!D:AJ,33,0)</f>
        <v>katA</v>
      </c>
    </row>
    <row r="3718" spans="8:37" x14ac:dyDescent="0.25">
      <c r="H3718" s="8"/>
      <c r="I3718" s="8"/>
      <c r="N3718" s="23"/>
      <c r="O3718" s="24"/>
      <c r="P3718" s="19"/>
      <c r="Q3718" s="19"/>
      <c r="R3718" s="19"/>
      <c r="U3718" s="27"/>
      <c r="Y3718" s="9" t="s">
        <v>541</v>
      </c>
      <c r="Z3718" s="9" t="s">
        <v>462</v>
      </c>
      <c r="AA3718" s="9" t="s">
        <v>237</v>
      </c>
      <c r="AB3718" s="9">
        <v>5880084</v>
      </c>
      <c r="AC3718" s="9" t="s">
        <v>4500</v>
      </c>
      <c r="AD3718" s="9" t="s">
        <v>800</v>
      </c>
      <c r="AE3718" s="5">
        <f t="shared" si="136"/>
        <v>0</v>
      </c>
      <c r="AF3718" s="5" t="str">
        <f t="shared" si="137"/>
        <v>Pokryto</v>
      </c>
      <c r="AG3718" s="153"/>
      <c r="AH3718" s="153"/>
      <c r="AI3718" t="s">
        <v>201</v>
      </c>
      <c r="AJ3718" t="s">
        <v>800</v>
      </c>
      <c r="AK3718" s="9" t="str">
        <f>VLOOKUP(Y3718,zdroj!D:AJ,33,0)</f>
        <v>katA</v>
      </c>
    </row>
    <row r="3719" spans="8:37" x14ac:dyDescent="0.25">
      <c r="H3719" s="8"/>
      <c r="I3719" s="8"/>
      <c r="N3719" s="23"/>
      <c r="O3719" s="24"/>
      <c r="P3719" s="19"/>
      <c r="Q3719" s="19"/>
      <c r="R3719" s="19"/>
      <c r="U3719" s="27"/>
      <c r="Y3719" s="9" t="s">
        <v>541</v>
      </c>
      <c r="Z3719" s="9" t="s">
        <v>462</v>
      </c>
      <c r="AA3719" s="9" t="s">
        <v>237</v>
      </c>
      <c r="AB3719" s="9">
        <v>5880092</v>
      </c>
      <c r="AC3719" s="9" t="s">
        <v>4501</v>
      </c>
      <c r="AD3719" s="9" t="s">
        <v>225</v>
      </c>
      <c r="AE3719" s="5">
        <f t="shared" si="136"/>
        <v>0</v>
      </c>
      <c r="AF3719" s="5" t="str">
        <f t="shared" si="137"/>
        <v>katA</v>
      </c>
      <c r="AG3719" s="153"/>
      <c r="AH3719" s="153"/>
      <c r="AI3719" t="s">
        <v>201</v>
      </c>
      <c r="AJ3719" t="s">
        <v>17878</v>
      </c>
      <c r="AK3719" s="9" t="str">
        <f>VLOOKUP(Y3719,zdroj!D:AJ,33,0)</f>
        <v>katA</v>
      </c>
    </row>
    <row r="3720" spans="8:37" x14ac:dyDescent="0.25">
      <c r="H3720" s="8"/>
      <c r="I3720" s="8"/>
      <c r="N3720" s="23"/>
      <c r="O3720" s="24"/>
      <c r="P3720" s="19"/>
      <c r="Q3720" s="19"/>
      <c r="R3720" s="19"/>
      <c r="U3720" s="27"/>
      <c r="Y3720" s="9" t="s">
        <v>541</v>
      </c>
      <c r="Z3720" s="9" t="s">
        <v>462</v>
      </c>
      <c r="AA3720" s="9" t="s">
        <v>237</v>
      </c>
      <c r="AB3720" s="9">
        <v>5879884</v>
      </c>
      <c r="AC3720" s="9" t="s">
        <v>4502</v>
      </c>
      <c r="AD3720" s="9" t="s">
        <v>225</v>
      </c>
      <c r="AE3720" s="5">
        <f t="shared" si="136"/>
        <v>0</v>
      </c>
      <c r="AF3720" s="5" t="str">
        <f t="shared" si="137"/>
        <v>katA</v>
      </c>
      <c r="AG3720" s="153"/>
      <c r="AH3720" s="153"/>
      <c r="AI3720" t="s">
        <v>201</v>
      </c>
      <c r="AJ3720" t="s">
        <v>17878</v>
      </c>
      <c r="AK3720" s="9" t="str">
        <f>VLOOKUP(Y3720,zdroj!D:AJ,33,0)</f>
        <v>katA</v>
      </c>
    </row>
    <row r="3721" spans="8:37" x14ac:dyDescent="0.25">
      <c r="H3721" s="8"/>
      <c r="I3721" s="8"/>
      <c r="N3721" s="23"/>
      <c r="O3721" s="24"/>
      <c r="P3721" s="19"/>
      <c r="Q3721" s="19"/>
      <c r="R3721" s="19"/>
      <c r="U3721" s="27"/>
      <c r="Y3721" s="9" t="s">
        <v>541</v>
      </c>
      <c r="Z3721" s="9" t="s">
        <v>462</v>
      </c>
      <c r="AA3721" s="9" t="s">
        <v>237</v>
      </c>
      <c r="AB3721" s="9">
        <v>5880157</v>
      </c>
      <c r="AC3721" s="9" t="s">
        <v>4503</v>
      </c>
      <c r="AD3721" s="9" t="s">
        <v>225</v>
      </c>
      <c r="AE3721" s="5">
        <f t="shared" si="136"/>
        <v>0</v>
      </c>
      <c r="AF3721" s="5" t="str">
        <f t="shared" si="137"/>
        <v>katA</v>
      </c>
      <c r="AG3721" s="153"/>
      <c r="AH3721" s="153"/>
      <c r="AI3721" t="s">
        <v>201</v>
      </c>
      <c r="AJ3721" t="s">
        <v>17878</v>
      </c>
      <c r="AK3721" s="9" t="str">
        <f>VLOOKUP(Y3721,zdroj!D:AJ,33,0)</f>
        <v>katA</v>
      </c>
    </row>
    <row r="3722" spans="8:37" x14ac:dyDescent="0.25">
      <c r="H3722" s="8"/>
      <c r="I3722" s="8"/>
      <c r="N3722" s="23"/>
      <c r="O3722" s="24"/>
      <c r="P3722" s="19"/>
      <c r="Q3722" s="19"/>
      <c r="R3722" s="19"/>
      <c r="U3722" s="27"/>
      <c r="Y3722" s="9" t="s">
        <v>541</v>
      </c>
      <c r="Z3722" s="9" t="s">
        <v>462</v>
      </c>
      <c r="AA3722" s="9" t="s">
        <v>237</v>
      </c>
      <c r="AB3722" s="9">
        <v>5883431</v>
      </c>
      <c r="AC3722" s="9" t="s">
        <v>4504</v>
      </c>
      <c r="AD3722" s="9" t="s">
        <v>800</v>
      </c>
      <c r="AE3722" s="5">
        <f t="shared" ref="AE3722:AE3785" si="138">VLOOKUP(Y3722,K:T,10,0)</f>
        <v>0</v>
      </c>
      <c r="AF3722" s="5" t="str">
        <f t="shared" ref="AF3722:AF3785" si="139">IF(AE3722="A",IF(AD3722="katA","katB",AD3722),AD3722)</f>
        <v>Pokryto</v>
      </c>
      <c r="AG3722" s="153"/>
      <c r="AH3722" s="153"/>
      <c r="AI3722" t="s">
        <v>17879</v>
      </c>
      <c r="AJ3722" t="s">
        <v>800</v>
      </c>
      <c r="AK3722" s="9" t="str">
        <f>VLOOKUP(Y3722,zdroj!D:AJ,33,0)</f>
        <v>katA</v>
      </c>
    </row>
    <row r="3723" spans="8:37" x14ac:dyDescent="0.25">
      <c r="H3723" s="8"/>
      <c r="I3723" s="8"/>
      <c r="N3723" s="23"/>
      <c r="O3723" s="24"/>
      <c r="P3723" s="19"/>
      <c r="Q3723" s="19"/>
      <c r="R3723" s="19"/>
      <c r="U3723" s="27"/>
      <c r="Y3723" s="9" t="s">
        <v>541</v>
      </c>
      <c r="Z3723" s="9" t="s">
        <v>462</v>
      </c>
      <c r="AA3723" s="9" t="s">
        <v>237</v>
      </c>
      <c r="AB3723" s="9">
        <v>5883695</v>
      </c>
      <c r="AC3723" s="9" t="s">
        <v>4505</v>
      </c>
      <c r="AD3723" s="9" t="s">
        <v>800</v>
      </c>
      <c r="AE3723" s="5">
        <f t="shared" si="138"/>
        <v>0</v>
      </c>
      <c r="AF3723" s="5" t="str">
        <f t="shared" si="139"/>
        <v>Pokryto</v>
      </c>
      <c r="AG3723" s="153"/>
      <c r="AH3723" s="153"/>
      <c r="AI3723" t="s">
        <v>17879</v>
      </c>
      <c r="AJ3723" t="s">
        <v>800</v>
      </c>
      <c r="AK3723" s="9" t="str">
        <f>VLOOKUP(Y3723,zdroj!D:AJ,33,0)</f>
        <v>katA</v>
      </c>
    </row>
    <row r="3724" spans="8:37" x14ac:dyDescent="0.25">
      <c r="H3724" s="8"/>
      <c r="I3724" s="8"/>
      <c r="N3724" s="23"/>
      <c r="O3724" s="24"/>
      <c r="P3724" s="19"/>
      <c r="Q3724" s="19"/>
      <c r="R3724" s="19"/>
      <c r="U3724" s="27"/>
      <c r="Y3724" s="9" t="s">
        <v>541</v>
      </c>
      <c r="Z3724" s="9" t="s">
        <v>462</v>
      </c>
      <c r="AA3724" s="9" t="s">
        <v>237</v>
      </c>
      <c r="AB3724" s="9">
        <v>5883709</v>
      </c>
      <c r="AC3724" s="9" t="s">
        <v>4506</v>
      </c>
      <c r="AD3724" s="9" t="s">
        <v>225</v>
      </c>
      <c r="AE3724" s="5">
        <f t="shared" si="138"/>
        <v>0</v>
      </c>
      <c r="AF3724" s="5" t="str">
        <f t="shared" si="139"/>
        <v>katA</v>
      </c>
      <c r="AG3724" s="153"/>
      <c r="AH3724" s="153"/>
      <c r="AI3724" t="s">
        <v>17879</v>
      </c>
      <c r="AJ3724" t="s">
        <v>17878</v>
      </c>
      <c r="AK3724" s="9" t="str">
        <f>VLOOKUP(Y3724,zdroj!D:AJ,33,0)</f>
        <v>katA</v>
      </c>
    </row>
    <row r="3725" spans="8:37" x14ac:dyDescent="0.25">
      <c r="H3725" s="8"/>
      <c r="I3725" s="8"/>
      <c r="N3725" s="23"/>
      <c r="O3725" s="24"/>
      <c r="P3725" s="19"/>
      <c r="Q3725" s="19"/>
      <c r="R3725" s="19"/>
      <c r="U3725" s="27"/>
      <c r="Y3725" s="9" t="s">
        <v>541</v>
      </c>
      <c r="Z3725" s="9" t="s">
        <v>462</v>
      </c>
      <c r="AA3725" s="9" t="s">
        <v>237</v>
      </c>
      <c r="AB3725" s="9">
        <v>26083680</v>
      </c>
      <c r="AC3725" s="9" t="s">
        <v>4507</v>
      </c>
      <c r="AD3725" s="9" t="s">
        <v>225</v>
      </c>
      <c r="AE3725" s="5">
        <f t="shared" si="138"/>
        <v>0</v>
      </c>
      <c r="AF3725" s="5" t="str">
        <f t="shared" si="139"/>
        <v>katA</v>
      </c>
      <c r="AG3725" s="153"/>
      <c r="AH3725" s="153"/>
      <c r="AI3725" t="s">
        <v>201</v>
      </c>
      <c r="AJ3725" t="s">
        <v>17878</v>
      </c>
      <c r="AK3725" s="9" t="str">
        <f>VLOOKUP(Y3725,zdroj!D:AJ,33,0)</f>
        <v>katA</v>
      </c>
    </row>
    <row r="3726" spans="8:37" x14ac:dyDescent="0.25">
      <c r="H3726" s="8"/>
      <c r="I3726" s="8"/>
      <c r="N3726" s="23"/>
      <c r="O3726" s="24"/>
      <c r="P3726" s="19"/>
      <c r="Q3726" s="19"/>
      <c r="R3726" s="19"/>
      <c r="U3726" s="27"/>
      <c r="Y3726" s="9" t="s">
        <v>541</v>
      </c>
      <c r="Z3726" s="9" t="s">
        <v>462</v>
      </c>
      <c r="AA3726" s="9" t="s">
        <v>237</v>
      </c>
      <c r="AB3726" s="9">
        <v>5883768</v>
      </c>
      <c r="AC3726" s="9" t="s">
        <v>4508</v>
      </c>
      <c r="AD3726" s="9" t="s">
        <v>225</v>
      </c>
      <c r="AE3726" s="5">
        <f t="shared" si="138"/>
        <v>0</v>
      </c>
      <c r="AF3726" s="5" t="str">
        <f t="shared" si="139"/>
        <v>katA</v>
      </c>
      <c r="AG3726" s="153"/>
      <c r="AH3726" s="153"/>
      <c r="AI3726" t="s">
        <v>201</v>
      </c>
      <c r="AJ3726" t="s">
        <v>17878</v>
      </c>
      <c r="AK3726" s="9" t="str">
        <f>VLOOKUP(Y3726,zdroj!D:AJ,33,0)</f>
        <v>katA</v>
      </c>
    </row>
    <row r="3727" spans="8:37" x14ac:dyDescent="0.25">
      <c r="H3727" s="8"/>
      <c r="I3727" s="8"/>
      <c r="N3727" s="23"/>
      <c r="O3727" s="24"/>
      <c r="P3727" s="19"/>
      <c r="Q3727" s="19"/>
      <c r="R3727" s="19"/>
      <c r="U3727" s="27"/>
      <c r="Y3727" s="9" t="s">
        <v>541</v>
      </c>
      <c r="Z3727" s="9" t="s">
        <v>462</v>
      </c>
      <c r="AA3727" s="9" t="s">
        <v>237</v>
      </c>
      <c r="AB3727" s="9">
        <v>5880793</v>
      </c>
      <c r="AC3727" s="9" t="s">
        <v>4509</v>
      </c>
      <c r="AD3727" s="9" t="s">
        <v>225</v>
      </c>
      <c r="AE3727" s="5">
        <f t="shared" si="138"/>
        <v>0</v>
      </c>
      <c r="AF3727" s="5" t="str">
        <f t="shared" si="139"/>
        <v>katA</v>
      </c>
      <c r="AG3727" s="153"/>
      <c r="AH3727" s="153"/>
      <c r="AI3727" t="s">
        <v>201</v>
      </c>
      <c r="AJ3727" t="s">
        <v>17878</v>
      </c>
      <c r="AK3727" s="9" t="str">
        <f>VLOOKUP(Y3727,zdroj!D:AJ,33,0)</f>
        <v>katA</v>
      </c>
    </row>
    <row r="3728" spans="8:37" x14ac:dyDescent="0.25">
      <c r="H3728" s="8"/>
      <c r="I3728" s="8"/>
      <c r="N3728" s="23"/>
      <c r="O3728" s="24"/>
      <c r="P3728" s="19"/>
      <c r="Q3728" s="19"/>
      <c r="R3728" s="19"/>
      <c r="U3728" s="27"/>
      <c r="Y3728" s="9" t="s">
        <v>541</v>
      </c>
      <c r="Z3728" s="9" t="s">
        <v>462</v>
      </c>
      <c r="AA3728" s="9" t="s">
        <v>237</v>
      </c>
      <c r="AB3728" s="9">
        <v>5880858</v>
      </c>
      <c r="AC3728" s="9" t="s">
        <v>4510</v>
      </c>
      <c r="AD3728" s="9" t="s">
        <v>225</v>
      </c>
      <c r="AE3728" s="5">
        <f t="shared" si="138"/>
        <v>0</v>
      </c>
      <c r="AF3728" s="5" t="str">
        <f t="shared" si="139"/>
        <v>katA</v>
      </c>
      <c r="AG3728" s="153"/>
      <c r="AH3728" s="153"/>
      <c r="AI3728" t="s">
        <v>201</v>
      </c>
      <c r="AJ3728" t="s">
        <v>17878</v>
      </c>
      <c r="AK3728" s="9" t="str">
        <f>VLOOKUP(Y3728,zdroj!D:AJ,33,0)</f>
        <v>katA</v>
      </c>
    </row>
    <row r="3729" spans="8:37" x14ac:dyDescent="0.25">
      <c r="H3729" s="8"/>
      <c r="I3729" s="8"/>
      <c r="N3729" s="23"/>
      <c r="O3729" s="24"/>
      <c r="P3729" s="19"/>
      <c r="Q3729" s="19"/>
      <c r="R3729" s="19"/>
      <c r="U3729" s="27"/>
      <c r="Y3729" s="9" t="s">
        <v>541</v>
      </c>
      <c r="Z3729" s="9" t="s">
        <v>462</v>
      </c>
      <c r="AA3729" s="9" t="s">
        <v>237</v>
      </c>
      <c r="AB3729" s="9">
        <v>5880891</v>
      </c>
      <c r="AC3729" s="9" t="s">
        <v>4511</v>
      </c>
      <c r="AD3729" s="9" t="s">
        <v>800</v>
      </c>
      <c r="AE3729" s="5">
        <f t="shared" si="138"/>
        <v>0</v>
      </c>
      <c r="AF3729" s="5" t="str">
        <f t="shared" si="139"/>
        <v>Pokryto</v>
      </c>
      <c r="AG3729" s="153"/>
      <c r="AH3729" s="153"/>
      <c r="AI3729" t="s">
        <v>17879</v>
      </c>
      <c r="AJ3729" t="s">
        <v>800</v>
      </c>
      <c r="AK3729" s="9" t="str">
        <f>VLOOKUP(Y3729,zdroj!D:AJ,33,0)</f>
        <v>katA</v>
      </c>
    </row>
    <row r="3730" spans="8:37" x14ac:dyDescent="0.25">
      <c r="H3730" s="8"/>
      <c r="I3730" s="8"/>
      <c r="N3730" s="23"/>
      <c r="O3730" s="24"/>
      <c r="P3730" s="19"/>
      <c r="Q3730" s="19"/>
      <c r="R3730" s="19"/>
      <c r="U3730" s="27"/>
      <c r="Y3730" s="9" t="s">
        <v>541</v>
      </c>
      <c r="Z3730" s="9" t="s">
        <v>462</v>
      </c>
      <c r="AA3730" s="9" t="s">
        <v>237</v>
      </c>
      <c r="AB3730" s="9">
        <v>5880955</v>
      </c>
      <c r="AC3730" s="9" t="s">
        <v>4512</v>
      </c>
      <c r="AD3730" s="9" t="s">
        <v>225</v>
      </c>
      <c r="AE3730" s="5">
        <f t="shared" si="138"/>
        <v>0</v>
      </c>
      <c r="AF3730" s="5" t="str">
        <f t="shared" si="139"/>
        <v>katA</v>
      </c>
      <c r="AG3730" s="153"/>
      <c r="AH3730" s="153"/>
      <c r="AI3730" t="s">
        <v>201</v>
      </c>
      <c r="AJ3730" t="s">
        <v>17878</v>
      </c>
      <c r="AK3730" s="9" t="str">
        <f>VLOOKUP(Y3730,zdroj!D:AJ,33,0)</f>
        <v>katA</v>
      </c>
    </row>
    <row r="3731" spans="8:37" x14ac:dyDescent="0.25">
      <c r="H3731" s="8"/>
      <c r="I3731" s="8"/>
      <c r="N3731" s="23"/>
      <c r="O3731" s="24"/>
      <c r="P3731" s="19"/>
      <c r="Q3731" s="19"/>
      <c r="R3731" s="19"/>
      <c r="U3731" s="27"/>
      <c r="Y3731" s="9" t="s">
        <v>541</v>
      </c>
      <c r="Z3731" s="9" t="s">
        <v>462</v>
      </c>
      <c r="AA3731" s="9" t="s">
        <v>237</v>
      </c>
      <c r="AB3731" s="9">
        <v>5880963</v>
      </c>
      <c r="AC3731" s="9" t="s">
        <v>4513</v>
      </c>
      <c r="AD3731" s="9" t="s">
        <v>225</v>
      </c>
      <c r="AE3731" s="5">
        <f t="shared" si="138"/>
        <v>0</v>
      </c>
      <c r="AF3731" s="5" t="str">
        <f t="shared" si="139"/>
        <v>katA</v>
      </c>
      <c r="AG3731" s="153"/>
      <c r="AH3731" s="153"/>
      <c r="AI3731" t="s">
        <v>201</v>
      </c>
      <c r="AJ3731" t="s">
        <v>17878</v>
      </c>
      <c r="AK3731" s="9" t="str">
        <f>VLOOKUP(Y3731,zdroj!D:AJ,33,0)</f>
        <v>katA</v>
      </c>
    </row>
    <row r="3732" spans="8:37" x14ac:dyDescent="0.25">
      <c r="H3732" s="8"/>
      <c r="I3732" s="8"/>
      <c r="N3732" s="23"/>
      <c r="O3732" s="24"/>
      <c r="P3732" s="19"/>
      <c r="Q3732" s="19"/>
      <c r="R3732" s="19"/>
      <c r="U3732" s="27"/>
      <c r="Y3732" s="9" t="s">
        <v>541</v>
      </c>
      <c r="Z3732" s="9" t="s">
        <v>462</v>
      </c>
      <c r="AA3732" s="9" t="s">
        <v>237</v>
      </c>
      <c r="AB3732" s="9">
        <v>5881471</v>
      </c>
      <c r="AC3732" s="9" t="s">
        <v>4514</v>
      </c>
      <c r="AD3732" s="9" t="s">
        <v>225</v>
      </c>
      <c r="AE3732" s="5">
        <f t="shared" si="138"/>
        <v>0</v>
      </c>
      <c r="AF3732" s="5" t="str">
        <f t="shared" si="139"/>
        <v>katA</v>
      </c>
      <c r="AG3732" s="153"/>
      <c r="AH3732" s="153"/>
      <c r="AI3732" t="s">
        <v>201</v>
      </c>
      <c r="AJ3732" t="s">
        <v>17878</v>
      </c>
      <c r="AK3732" s="9" t="str">
        <f>VLOOKUP(Y3732,zdroj!D:AJ,33,0)</f>
        <v>katA</v>
      </c>
    </row>
    <row r="3733" spans="8:37" x14ac:dyDescent="0.25">
      <c r="H3733" s="8"/>
      <c r="I3733" s="8"/>
      <c r="N3733" s="23"/>
      <c r="O3733" s="24"/>
      <c r="P3733" s="19"/>
      <c r="Q3733" s="19"/>
      <c r="R3733" s="19"/>
      <c r="U3733" s="27"/>
      <c r="Y3733" s="9" t="s">
        <v>541</v>
      </c>
      <c r="Z3733" s="9" t="s">
        <v>462</v>
      </c>
      <c r="AA3733" s="9" t="s">
        <v>237</v>
      </c>
      <c r="AB3733" s="9">
        <v>5881501</v>
      </c>
      <c r="AC3733" s="9" t="s">
        <v>4515</v>
      </c>
      <c r="AD3733" s="9" t="s">
        <v>225</v>
      </c>
      <c r="AE3733" s="5">
        <f t="shared" si="138"/>
        <v>0</v>
      </c>
      <c r="AF3733" s="5" t="str">
        <f t="shared" si="139"/>
        <v>katA</v>
      </c>
      <c r="AG3733" s="153"/>
      <c r="AH3733" s="153"/>
      <c r="AI3733" t="s">
        <v>201</v>
      </c>
      <c r="AJ3733" t="s">
        <v>17878</v>
      </c>
      <c r="AK3733" s="9" t="str">
        <f>VLOOKUP(Y3733,zdroj!D:AJ,33,0)</f>
        <v>katA</v>
      </c>
    </row>
    <row r="3734" spans="8:37" x14ac:dyDescent="0.25">
      <c r="H3734" s="8"/>
      <c r="I3734" s="8"/>
      <c r="N3734" s="23"/>
      <c r="O3734" s="24"/>
      <c r="P3734" s="19"/>
      <c r="Q3734" s="19"/>
      <c r="R3734" s="19"/>
      <c r="U3734" s="27"/>
      <c r="Y3734" s="9" t="s">
        <v>541</v>
      </c>
      <c r="Z3734" s="9" t="s">
        <v>462</v>
      </c>
      <c r="AA3734" s="9" t="s">
        <v>237</v>
      </c>
      <c r="AB3734" s="9">
        <v>5881706</v>
      </c>
      <c r="AC3734" s="9" t="s">
        <v>4516</v>
      </c>
      <c r="AD3734" s="9" t="s">
        <v>225</v>
      </c>
      <c r="AE3734" s="5">
        <f t="shared" si="138"/>
        <v>0</v>
      </c>
      <c r="AF3734" s="5" t="str">
        <f t="shared" si="139"/>
        <v>katA</v>
      </c>
      <c r="AG3734" s="153"/>
      <c r="AH3734" s="153"/>
      <c r="AI3734" t="s">
        <v>201</v>
      </c>
      <c r="AJ3734" t="s">
        <v>17878</v>
      </c>
      <c r="AK3734" s="9" t="str">
        <f>VLOOKUP(Y3734,zdroj!D:AJ,33,0)</f>
        <v>katA</v>
      </c>
    </row>
    <row r="3735" spans="8:37" x14ac:dyDescent="0.25">
      <c r="H3735" s="8"/>
      <c r="I3735" s="8"/>
      <c r="N3735" s="23"/>
      <c r="O3735" s="24"/>
      <c r="P3735" s="19"/>
      <c r="Q3735" s="19"/>
      <c r="R3735" s="19"/>
      <c r="U3735" s="27"/>
      <c r="Y3735" s="9" t="s">
        <v>541</v>
      </c>
      <c r="Z3735" s="9" t="s">
        <v>462</v>
      </c>
      <c r="AA3735" s="9" t="s">
        <v>237</v>
      </c>
      <c r="AB3735" s="9">
        <v>5881901</v>
      </c>
      <c r="AC3735" s="9" t="s">
        <v>4517</v>
      </c>
      <c r="AD3735" s="9" t="s">
        <v>225</v>
      </c>
      <c r="AE3735" s="5">
        <f t="shared" si="138"/>
        <v>0</v>
      </c>
      <c r="AF3735" s="5" t="str">
        <f t="shared" si="139"/>
        <v>katA</v>
      </c>
      <c r="AG3735" s="153"/>
      <c r="AH3735" s="153"/>
      <c r="AI3735" t="s">
        <v>201</v>
      </c>
      <c r="AJ3735" t="s">
        <v>17878</v>
      </c>
      <c r="AK3735" s="9" t="str">
        <f>VLOOKUP(Y3735,zdroj!D:AJ,33,0)</f>
        <v>katA</v>
      </c>
    </row>
    <row r="3736" spans="8:37" x14ac:dyDescent="0.25">
      <c r="H3736" s="8"/>
      <c r="I3736" s="8"/>
      <c r="N3736" s="23"/>
      <c r="O3736" s="24"/>
      <c r="P3736" s="19"/>
      <c r="Q3736" s="19"/>
      <c r="R3736" s="19"/>
      <c r="U3736" s="27"/>
      <c r="Y3736" s="9" t="s">
        <v>541</v>
      </c>
      <c r="Z3736" s="9" t="s">
        <v>462</v>
      </c>
      <c r="AA3736" s="9" t="s">
        <v>237</v>
      </c>
      <c r="AB3736" s="9">
        <v>5880114</v>
      </c>
      <c r="AC3736" s="9" t="s">
        <v>4518</v>
      </c>
      <c r="AD3736" s="9" t="s">
        <v>225</v>
      </c>
      <c r="AE3736" s="5">
        <f t="shared" si="138"/>
        <v>0</v>
      </c>
      <c r="AF3736" s="5" t="str">
        <f t="shared" si="139"/>
        <v>katA</v>
      </c>
      <c r="AG3736" s="153"/>
      <c r="AH3736" s="153"/>
      <c r="AI3736" t="s">
        <v>229</v>
      </c>
      <c r="AJ3736" t="s">
        <v>17878</v>
      </c>
      <c r="AK3736" s="9" t="str">
        <f>VLOOKUP(Y3736,zdroj!D:AJ,33,0)</f>
        <v>katA</v>
      </c>
    </row>
    <row r="3737" spans="8:37" x14ac:dyDescent="0.25">
      <c r="H3737" s="8"/>
      <c r="I3737" s="8"/>
      <c r="N3737" s="23"/>
      <c r="O3737" s="24"/>
      <c r="P3737" s="19"/>
      <c r="Q3737" s="19"/>
      <c r="R3737" s="19"/>
      <c r="U3737" s="27"/>
      <c r="Y3737" s="9" t="s">
        <v>541</v>
      </c>
      <c r="Z3737" s="9" t="s">
        <v>462</v>
      </c>
      <c r="AA3737" s="9" t="s">
        <v>237</v>
      </c>
      <c r="AB3737" s="9">
        <v>5880165</v>
      </c>
      <c r="AC3737" s="9" t="s">
        <v>4519</v>
      </c>
      <c r="AD3737" s="9" t="s">
        <v>225</v>
      </c>
      <c r="AE3737" s="5">
        <f t="shared" si="138"/>
        <v>0</v>
      </c>
      <c r="AF3737" s="5" t="str">
        <f t="shared" si="139"/>
        <v>katA</v>
      </c>
      <c r="AG3737" s="153"/>
      <c r="AH3737" s="153"/>
      <c r="AI3737" t="s">
        <v>201</v>
      </c>
      <c r="AJ3737" t="s">
        <v>17878</v>
      </c>
      <c r="AK3737" s="9" t="str">
        <f>VLOOKUP(Y3737,zdroj!D:AJ,33,0)</f>
        <v>katA</v>
      </c>
    </row>
    <row r="3738" spans="8:37" x14ac:dyDescent="0.25">
      <c r="H3738" s="8"/>
      <c r="I3738" s="8"/>
      <c r="N3738" s="23"/>
      <c r="O3738" s="24"/>
      <c r="P3738" s="19"/>
      <c r="Q3738" s="19"/>
      <c r="R3738" s="19"/>
      <c r="U3738" s="27"/>
      <c r="Y3738" s="9" t="s">
        <v>541</v>
      </c>
      <c r="Z3738" s="9" t="s">
        <v>462</v>
      </c>
      <c r="AA3738" s="9" t="s">
        <v>237</v>
      </c>
      <c r="AB3738" s="9">
        <v>28249569</v>
      </c>
      <c r="AC3738" s="9" t="s">
        <v>4520</v>
      </c>
      <c r="AD3738" s="9" t="s">
        <v>225</v>
      </c>
      <c r="AE3738" s="5">
        <f t="shared" si="138"/>
        <v>0</v>
      </c>
      <c r="AF3738" s="5" t="str">
        <f t="shared" si="139"/>
        <v>katA</v>
      </c>
      <c r="AG3738" s="153"/>
      <c r="AH3738" s="153"/>
      <c r="AI3738" t="s">
        <v>201</v>
      </c>
      <c r="AJ3738" t="s">
        <v>17878</v>
      </c>
      <c r="AK3738" s="9" t="str">
        <f>VLOOKUP(Y3738,zdroj!D:AJ,33,0)</f>
        <v>katA</v>
      </c>
    </row>
    <row r="3739" spans="8:37" x14ac:dyDescent="0.25">
      <c r="H3739" s="8"/>
      <c r="I3739" s="8"/>
      <c r="N3739" s="23"/>
      <c r="O3739" s="24"/>
      <c r="P3739" s="19"/>
      <c r="Q3739" s="19"/>
      <c r="R3739" s="19"/>
      <c r="U3739" s="27"/>
      <c r="Y3739" s="9" t="s">
        <v>541</v>
      </c>
      <c r="Z3739" s="9" t="s">
        <v>462</v>
      </c>
      <c r="AA3739" s="9" t="s">
        <v>237</v>
      </c>
      <c r="AB3739" s="9">
        <v>5882826</v>
      </c>
      <c r="AC3739" s="9" t="s">
        <v>4521</v>
      </c>
      <c r="AD3739" s="9" t="s">
        <v>225</v>
      </c>
      <c r="AE3739" s="5">
        <f t="shared" si="138"/>
        <v>0</v>
      </c>
      <c r="AF3739" s="5" t="str">
        <f t="shared" si="139"/>
        <v>katA</v>
      </c>
      <c r="AG3739" s="153"/>
      <c r="AH3739" s="153"/>
      <c r="AI3739" t="s">
        <v>201</v>
      </c>
      <c r="AJ3739" t="s">
        <v>17878</v>
      </c>
      <c r="AK3739" s="9" t="str">
        <f>VLOOKUP(Y3739,zdroj!D:AJ,33,0)</f>
        <v>katA</v>
      </c>
    </row>
    <row r="3740" spans="8:37" x14ac:dyDescent="0.25">
      <c r="H3740" s="8"/>
      <c r="I3740" s="8"/>
      <c r="N3740" s="23"/>
      <c r="O3740" s="24"/>
      <c r="P3740" s="19"/>
      <c r="Q3740" s="19"/>
      <c r="R3740" s="19"/>
      <c r="U3740" s="27"/>
      <c r="Y3740" s="9" t="s">
        <v>541</v>
      </c>
      <c r="Z3740" s="9" t="s">
        <v>462</v>
      </c>
      <c r="AA3740" s="9" t="s">
        <v>237</v>
      </c>
      <c r="AB3740" s="9">
        <v>5882834</v>
      </c>
      <c r="AC3740" s="9" t="s">
        <v>4522</v>
      </c>
      <c r="AD3740" s="9" t="s">
        <v>800</v>
      </c>
      <c r="AE3740" s="5">
        <f t="shared" si="138"/>
        <v>0</v>
      </c>
      <c r="AF3740" s="5" t="str">
        <f t="shared" si="139"/>
        <v>Pokryto</v>
      </c>
      <c r="AG3740" s="153"/>
      <c r="AH3740" s="153"/>
      <c r="AI3740" t="s">
        <v>201</v>
      </c>
      <c r="AJ3740" t="s">
        <v>800</v>
      </c>
      <c r="AK3740" s="9" t="str">
        <f>VLOOKUP(Y3740,zdroj!D:AJ,33,0)</f>
        <v>katA</v>
      </c>
    </row>
    <row r="3741" spans="8:37" x14ac:dyDescent="0.25">
      <c r="H3741" s="8"/>
      <c r="I3741" s="8"/>
      <c r="N3741" s="23"/>
      <c r="O3741" s="24"/>
      <c r="P3741" s="19"/>
      <c r="Q3741" s="19"/>
      <c r="R3741" s="19"/>
      <c r="U3741" s="27"/>
      <c r="Y3741" s="9" t="s">
        <v>541</v>
      </c>
      <c r="Z3741" s="9" t="s">
        <v>462</v>
      </c>
      <c r="AA3741" s="9" t="s">
        <v>237</v>
      </c>
      <c r="AB3741" s="9">
        <v>5882842</v>
      </c>
      <c r="AC3741" s="9" t="s">
        <v>4523</v>
      </c>
      <c r="AD3741" s="9" t="s">
        <v>800</v>
      </c>
      <c r="AE3741" s="5">
        <f t="shared" si="138"/>
        <v>0</v>
      </c>
      <c r="AF3741" s="5" t="str">
        <f t="shared" si="139"/>
        <v>Pokryto</v>
      </c>
      <c r="AG3741" s="153"/>
      <c r="AH3741" s="153"/>
      <c r="AI3741" t="s">
        <v>201</v>
      </c>
      <c r="AJ3741" t="s">
        <v>800</v>
      </c>
      <c r="AK3741" s="9" t="str">
        <f>VLOOKUP(Y3741,zdroj!D:AJ,33,0)</f>
        <v>katA</v>
      </c>
    </row>
    <row r="3742" spans="8:37" x14ac:dyDescent="0.25">
      <c r="H3742" s="8"/>
      <c r="I3742" s="8"/>
      <c r="N3742" s="23"/>
      <c r="O3742" s="24"/>
      <c r="P3742" s="19"/>
      <c r="Q3742" s="19"/>
      <c r="R3742" s="19"/>
      <c r="U3742" s="27"/>
      <c r="Y3742" s="9" t="s">
        <v>541</v>
      </c>
      <c r="Z3742" s="9" t="s">
        <v>462</v>
      </c>
      <c r="AA3742" s="9" t="s">
        <v>237</v>
      </c>
      <c r="AB3742" s="9">
        <v>5882851</v>
      </c>
      <c r="AC3742" s="9" t="s">
        <v>4524</v>
      </c>
      <c r="AD3742" s="9" t="s">
        <v>800</v>
      </c>
      <c r="AE3742" s="5">
        <f t="shared" si="138"/>
        <v>0</v>
      </c>
      <c r="AF3742" s="5" t="str">
        <f t="shared" si="139"/>
        <v>Pokryto</v>
      </c>
      <c r="AG3742" s="153"/>
      <c r="AH3742" s="153"/>
      <c r="AI3742" t="s">
        <v>17879</v>
      </c>
      <c r="AJ3742" t="s">
        <v>800</v>
      </c>
      <c r="AK3742" s="9" t="str">
        <f>VLOOKUP(Y3742,zdroj!D:AJ,33,0)</f>
        <v>katA</v>
      </c>
    </row>
    <row r="3743" spans="8:37" x14ac:dyDescent="0.25">
      <c r="H3743" s="8"/>
      <c r="I3743" s="8"/>
      <c r="N3743" s="23"/>
      <c r="O3743" s="24"/>
      <c r="P3743" s="19"/>
      <c r="Q3743" s="19"/>
      <c r="R3743" s="19"/>
      <c r="U3743" s="27"/>
      <c r="Y3743" s="9" t="s">
        <v>541</v>
      </c>
      <c r="Z3743" s="9" t="s">
        <v>462</v>
      </c>
      <c r="AA3743" s="9" t="s">
        <v>237</v>
      </c>
      <c r="AB3743" s="9">
        <v>5880807</v>
      </c>
      <c r="AC3743" s="9" t="s">
        <v>4525</v>
      </c>
      <c r="AD3743" s="9" t="s">
        <v>225</v>
      </c>
      <c r="AE3743" s="5">
        <f t="shared" si="138"/>
        <v>0</v>
      </c>
      <c r="AF3743" s="5" t="str">
        <f t="shared" si="139"/>
        <v>katA</v>
      </c>
      <c r="AG3743" s="153"/>
      <c r="AH3743" s="153"/>
      <c r="AI3743" t="s">
        <v>201</v>
      </c>
      <c r="AJ3743" t="s">
        <v>17878</v>
      </c>
      <c r="AK3743" s="9" t="str">
        <f>VLOOKUP(Y3743,zdroj!D:AJ,33,0)</f>
        <v>katA</v>
      </c>
    </row>
    <row r="3744" spans="8:37" x14ac:dyDescent="0.25">
      <c r="H3744" s="8"/>
      <c r="I3744" s="8"/>
      <c r="N3744" s="23"/>
      <c r="O3744" s="24"/>
      <c r="P3744" s="19"/>
      <c r="Q3744" s="19"/>
      <c r="R3744" s="19"/>
      <c r="U3744" s="27"/>
      <c r="Y3744" s="9" t="s">
        <v>541</v>
      </c>
      <c r="Z3744" s="9" t="s">
        <v>462</v>
      </c>
      <c r="AA3744" s="9" t="s">
        <v>237</v>
      </c>
      <c r="AB3744" s="9">
        <v>5880882</v>
      </c>
      <c r="AC3744" s="9" t="s">
        <v>4526</v>
      </c>
      <c r="AD3744" s="9" t="s">
        <v>800</v>
      </c>
      <c r="AE3744" s="5">
        <f t="shared" si="138"/>
        <v>0</v>
      </c>
      <c r="AF3744" s="5" t="str">
        <f t="shared" si="139"/>
        <v>Pokryto</v>
      </c>
      <c r="AG3744" s="153"/>
      <c r="AH3744" s="153"/>
      <c r="AI3744" t="s">
        <v>17879</v>
      </c>
      <c r="AJ3744" t="s">
        <v>800</v>
      </c>
      <c r="AK3744" s="9" t="str">
        <f>VLOOKUP(Y3744,zdroj!D:AJ,33,0)</f>
        <v>katA</v>
      </c>
    </row>
    <row r="3745" spans="8:37" x14ac:dyDescent="0.25">
      <c r="H3745" s="8"/>
      <c r="I3745" s="8"/>
      <c r="N3745" s="23"/>
      <c r="O3745" s="24"/>
      <c r="P3745" s="19"/>
      <c r="Q3745" s="19"/>
      <c r="R3745" s="19"/>
      <c r="U3745" s="27"/>
      <c r="Y3745" s="9" t="s">
        <v>541</v>
      </c>
      <c r="Z3745" s="9" t="s">
        <v>462</v>
      </c>
      <c r="AA3745" s="9" t="s">
        <v>237</v>
      </c>
      <c r="AB3745" s="9">
        <v>5880904</v>
      </c>
      <c r="AC3745" s="9" t="s">
        <v>4527</v>
      </c>
      <c r="AD3745" s="9" t="s">
        <v>800</v>
      </c>
      <c r="AE3745" s="5">
        <f t="shared" si="138"/>
        <v>0</v>
      </c>
      <c r="AF3745" s="5" t="str">
        <f t="shared" si="139"/>
        <v>Pokryto</v>
      </c>
      <c r="AG3745" s="153"/>
      <c r="AH3745" s="153"/>
      <c r="AI3745" t="s">
        <v>201</v>
      </c>
      <c r="AJ3745" t="s">
        <v>800</v>
      </c>
      <c r="AK3745" s="9" t="str">
        <f>VLOOKUP(Y3745,zdroj!D:AJ,33,0)</f>
        <v>katA</v>
      </c>
    </row>
    <row r="3746" spans="8:37" x14ac:dyDescent="0.25">
      <c r="H3746" s="8"/>
      <c r="I3746" s="8"/>
      <c r="N3746" s="23"/>
      <c r="O3746" s="24"/>
      <c r="P3746" s="19"/>
      <c r="Q3746" s="19"/>
      <c r="R3746" s="19"/>
      <c r="U3746" s="27"/>
      <c r="Y3746" s="9" t="s">
        <v>541</v>
      </c>
      <c r="Z3746" s="9" t="s">
        <v>462</v>
      </c>
      <c r="AA3746" s="9" t="s">
        <v>237</v>
      </c>
      <c r="AB3746" s="9">
        <v>5881064</v>
      </c>
      <c r="AC3746" s="9" t="s">
        <v>4528</v>
      </c>
      <c r="AD3746" s="9" t="s">
        <v>225</v>
      </c>
      <c r="AE3746" s="5">
        <f t="shared" si="138"/>
        <v>0</v>
      </c>
      <c r="AF3746" s="5" t="str">
        <f t="shared" si="139"/>
        <v>katA</v>
      </c>
      <c r="AG3746" s="153"/>
      <c r="AH3746" s="153"/>
      <c r="AI3746" t="s">
        <v>201</v>
      </c>
      <c r="AJ3746" t="s">
        <v>17878</v>
      </c>
      <c r="AK3746" s="9" t="str">
        <f>VLOOKUP(Y3746,zdroj!D:AJ,33,0)</f>
        <v>katA</v>
      </c>
    </row>
    <row r="3747" spans="8:37" x14ac:dyDescent="0.25">
      <c r="H3747" s="8"/>
      <c r="I3747" s="8"/>
      <c r="N3747" s="23"/>
      <c r="O3747" s="24"/>
      <c r="P3747" s="19"/>
      <c r="Q3747" s="19"/>
      <c r="R3747" s="19"/>
      <c r="U3747" s="27"/>
      <c r="Y3747" s="9" t="s">
        <v>541</v>
      </c>
      <c r="Z3747" s="9" t="s">
        <v>462</v>
      </c>
      <c r="AA3747" s="9" t="s">
        <v>237</v>
      </c>
      <c r="AB3747" s="9">
        <v>5881102</v>
      </c>
      <c r="AC3747" s="9" t="s">
        <v>4529</v>
      </c>
      <c r="AD3747" s="9" t="s">
        <v>800</v>
      </c>
      <c r="AE3747" s="5">
        <f t="shared" si="138"/>
        <v>0</v>
      </c>
      <c r="AF3747" s="5" t="str">
        <f t="shared" si="139"/>
        <v>Pokryto</v>
      </c>
      <c r="AG3747" s="153"/>
      <c r="AH3747" s="153"/>
      <c r="AI3747" t="s">
        <v>201</v>
      </c>
      <c r="AJ3747" t="s">
        <v>800</v>
      </c>
      <c r="AK3747" s="9" t="str">
        <f>VLOOKUP(Y3747,zdroj!D:AJ,33,0)</f>
        <v>katA</v>
      </c>
    </row>
    <row r="3748" spans="8:37" x14ac:dyDescent="0.25">
      <c r="H3748" s="8"/>
      <c r="I3748" s="8"/>
      <c r="N3748" s="23"/>
      <c r="O3748" s="24"/>
      <c r="P3748" s="19"/>
      <c r="Q3748" s="19"/>
      <c r="R3748" s="19"/>
      <c r="U3748" s="27"/>
      <c r="Y3748" s="9" t="s">
        <v>541</v>
      </c>
      <c r="Z3748" s="9" t="s">
        <v>462</v>
      </c>
      <c r="AA3748" s="9" t="s">
        <v>237</v>
      </c>
      <c r="AB3748" s="9">
        <v>5881129</v>
      </c>
      <c r="AC3748" s="9" t="s">
        <v>4530</v>
      </c>
      <c r="AD3748" s="9" t="s">
        <v>225</v>
      </c>
      <c r="AE3748" s="5">
        <f t="shared" si="138"/>
        <v>0</v>
      </c>
      <c r="AF3748" s="5" t="str">
        <f t="shared" si="139"/>
        <v>katA</v>
      </c>
      <c r="AG3748" s="153"/>
      <c r="AH3748" s="153"/>
      <c r="AI3748" t="s">
        <v>201</v>
      </c>
      <c r="AJ3748" t="s">
        <v>17878</v>
      </c>
      <c r="AK3748" s="9" t="str">
        <f>VLOOKUP(Y3748,zdroj!D:AJ,33,0)</f>
        <v>katA</v>
      </c>
    </row>
    <row r="3749" spans="8:37" x14ac:dyDescent="0.25">
      <c r="H3749" s="8"/>
      <c r="I3749" s="8"/>
      <c r="N3749" s="23"/>
      <c r="O3749" s="24"/>
      <c r="P3749" s="19"/>
      <c r="Q3749" s="19"/>
      <c r="R3749" s="19"/>
      <c r="U3749" s="27"/>
      <c r="Y3749" s="9" t="s">
        <v>541</v>
      </c>
      <c r="Z3749" s="9" t="s">
        <v>462</v>
      </c>
      <c r="AA3749" s="9" t="s">
        <v>237</v>
      </c>
      <c r="AB3749" s="9">
        <v>5881251</v>
      </c>
      <c r="AC3749" s="9" t="s">
        <v>4531</v>
      </c>
      <c r="AD3749" s="9" t="s">
        <v>225</v>
      </c>
      <c r="AE3749" s="5">
        <f t="shared" si="138"/>
        <v>0</v>
      </c>
      <c r="AF3749" s="5" t="str">
        <f t="shared" si="139"/>
        <v>katA</v>
      </c>
      <c r="AG3749" s="153"/>
      <c r="AH3749" s="153"/>
      <c r="AI3749" t="s">
        <v>201</v>
      </c>
      <c r="AJ3749" t="s">
        <v>17878</v>
      </c>
      <c r="AK3749" s="9" t="str">
        <f>VLOOKUP(Y3749,zdroj!D:AJ,33,0)</f>
        <v>katA</v>
      </c>
    </row>
    <row r="3750" spans="8:37" x14ac:dyDescent="0.25">
      <c r="H3750" s="8"/>
      <c r="I3750" s="8"/>
      <c r="N3750" s="23"/>
      <c r="O3750" s="24"/>
      <c r="P3750" s="19"/>
      <c r="Q3750" s="19"/>
      <c r="R3750" s="19"/>
      <c r="U3750" s="27"/>
      <c r="Y3750" s="9" t="s">
        <v>541</v>
      </c>
      <c r="Z3750" s="9" t="s">
        <v>462</v>
      </c>
      <c r="AA3750" s="9" t="s">
        <v>237</v>
      </c>
      <c r="AB3750" s="9">
        <v>5880025</v>
      </c>
      <c r="AC3750" s="9" t="s">
        <v>4532</v>
      </c>
      <c r="AD3750" s="9" t="s">
        <v>225</v>
      </c>
      <c r="AE3750" s="5">
        <f t="shared" si="138"/>
        <v>0</v>
      </c>
      <c r="AF3750" s="5" t="str">
        <f t="shared" si="139"/>
        <v>katA</v>
      </c>
      <c r="AG3750" s="153"/>
      <c r="AH3750" s="153"/>
      <c r="AI3750" t="s">
        <v>201</v>
      </c>
      <c r="AJ3750" t="s">
        <v>17878</v>
      </c>
      <c r="AK3750" s="9" t="str">
        <f>VLOOKUP(Y3750,zdroj!D:AJ,33,0)</f>
        <v>katA</v>
      </c>
    </row>
    <row r="3751" spans="8:37" x14ac:dyDescent="0.25">
      <c r="H3751" s="8"/>
      <c r="I3751" s="8"/>
      <c r="N3751" s="23"/>
      <c r="O3751" s="24"/>
      <c r="P3751" s="19"/>
      <c r="Q3751" s="19"/>
      <c r="R3751" s="19"/>
      <c r="U3751" s="27"/>
      <c r="Y3751" s="9" t="s">
        <v>541</v>
      </c>
      <c r="Z3751" s="9" t="s">
        <v>462</v>
      </c>
      <c r="AA3751" s="9" t="s">
        <v>237</v>
      </c>
      <c r="AB3751" s="9">
        <v>5881412</v>
      </c>
      <c r="AC3751" s="9" t="s">
        <v>4533</v>
      </c>
      <c r="AD3751" s="9" t="s">
        <v>800</v>
      </c>
      <c r="AE3751" s="5">
        <f t="shared" si="138"/>
        <v>0</v>
      </c>
      <c r="AF3751" s="5" t="str">
        <f t="shared" si="139"/>
        <v>Pokryto</v>
      </c>
      <c r="AG3751" s="153"/>
      <c r="AH3751" s="153"/>
      <c r="AI3751" t="s">
        <v>201</v>
      </c>
      <c r="AJ3751" t="s">
        <v>800</v>
      </c>
      <c r="AK3751" s="9" t="str">
        <f>VLOOKUP(Y3751,zdroj!D:AJ,33,0)</f>
        <v>katA</v>
      </c>
    </row>
    <row r="3752" spans="8:37" x14ac:dyDescent="0.25">
      <c r="H3752" s="8"/>
      <c r="I3752" s="8"/>
      <c r="N3752" s="23"/>
      <c r="O3752" s="24"/>
      <c r="P3752" s="19"/>
      <c r="Q3752" s="19"/>
      <c r="R3752" s="19"/>
      <c r="U3752" s="27"/>
      <c r="Y3752" s="9" t="s">
        <v>541</v>
      </c>
      <c r="Z3752" s="9" t="s">
        <v>462</v>
      </c>
      <c r="AA3752" s="9" t="s">
        <v>237</v>
      </c>
      <c r="AB3752" s="9">
        <v>5881421</v>
      </c>
      <c r="AC3752" s="9" t="s">
        <v>4534</v>
      </c>
      <c r="AD3752" s="9" t="s">
        <v>231</v>
      </c>
      <c r="AE3752" s="5">
        <f t="shared" si="138"/>
        <v>0</v>
      </c>
      <c r="AF3752" s="5" t="str">
        <f t="shared" si="139"/>
        <v>katB</v>
      </c>
      <c r="AG3752" s="153"/>
      <c r="AH3752" s="153"/>
      <c r="AI3752" t="s">
        <v>201</v>
      </c>
      <c r="AJ3752" t="s">
        <v>17878</v>
      </c>
      <c r="AK3752" s="9" t="str">
        <f>VLOOKUP(Y3752,zdroj!D:AJ,33,0)</f>
        <v>katA</v>
      </c>
    </row>
    <row r="3753" spans="8:37" x14ac:dyDescent="0.25">
      <c r="H3753" s="8"/>
      <c r="I3753" s="8"/>
      <c r="N3753" s="23"/>
      <c r="O3753" s="24"/>
      <c r="P3753" s="19"/>
      <c r="Q3753" s="19"/>
      <c r="R3753" s="19"/>
      <c r="U3753" s="27"/>
      <c r="Y3753" s="9" t="s">
        <v>541</v>
      </c>
      <c r="Z3753" s="9" t="s">
        <v>462</v>
      </c>
      <c r="AA3753" s="9" t="s">
        <v>237</v>
      </c>
      <c r="AB3753" s="9">
        <v>5881692</v>
      </c>
      <c r="AC3753" s="9" t="s">
        <v>4535</v>
      </c>
      <c r="AD3753" s="9" t="s">
        <v>800</v>
      </c>
      <c r="AE3753" s="5">
        <f t="shared" si="138"/>
        <v>0</v>
      </c>
      <c r="AF3753" s="5" t="str">
        <f t="shared" si="139"/>
        <v>Pokryto</v>
      </c>
      <c r="AG3753" s="153"/>
      <c r="AH3753" s="153"/>
      <c r="AI3753" t="s">
        <v>201</v>
      </c>
      <c r="AJ3753" t="s">
        <v>800</v>
      </c>
      <c r="AK3753" s="9" t="str">
        <f>VLOOKUP(Y3753,zdroj!D:AJ,33,0)</f>
        <v>katA</v>
      </c>
    </row>
    <row r="3754" spans="8:37" x14ac:dyDescent="0.25">
      <c r="H3754" s="8"/>
      <c r="I3754" s="8"/>
      <c r="N3754" s="23"/>
      <c r="O3754" s="24"/>
      <c r="P3754" s="19"/>
      <c r="Q3754" s="19"/>
      <c r="R3754" s="19"/>
      <c r="U3754" s="27"/>
      <c r="Y3754" s="9" t="s">
        <v>541</v>
      </c>
      <c r="Z3754" s="9" t="s">
        <v>462</v>
      </c>
      <c r="AA3754" s="9" t="s">
        <v>237</v>
      </c>
      <c r="AB3754" s="9">
        <v>5881714</v>
      </c>
      <c r="AC3754" s="9" t="s">
        <v>4536</v>
      </c>
      <c r="AD3754" s="9" t="s">
        <v>225</v>
      </c>
      <c r="AE3754" s="5">
        <f t="shared" si="138"/>
        <v>0</v>
      </c>
      <c r="AF3754" s="5" t="str">
        <f t="shared" si="139"/>
        <v>katA</v>
      </c>
      <c r="AG3754" s="153"/>
      <c r="AH3754" s="153"/>
      <c r="AI3754" t="s">
        <v>201</v>
      </c>
      <c r="AJ3754" t="s">
        <v>17878</v>
      </c>
      <c r="AK3754" s="9" t="str">
        <f>VLOOKUP(Y3754,zdroj!D:AJ,33,0)</f>
        <v>katA</v>
      </c>
    </row>
    <row r="3755" spans="8:37" x14ac:dyDescent="0.25">
      <c r="H3755" s="8"/>
      <c r="I3755" s="8"/>
      <c r="N3755" s="23"/>
      <c r="O3755" s="24"/>
      <c r="P3755" s="19"/>
      <c r="Q3755" s="19"/>
      <c r="R3755" s="19"/>
      <c r="U3755" s="27"/>
      <c r="Y3755" s="9" t="s">
        <v>541</v>
      </c>
      <c r="Z3755" s="9" t="s">
        <v>462</v>
      </c>
      <c r="AA3755" s="9" t="s">
        <v>237</v>
      </c>
      <c r="AB3755" s="9">
        <v>5883750</v>
      </c>
      <c r="AC3755" s="9" t="s">
        <v>4537</v>
      </c>
      <c r="AD3755" s="9" t="s">
        <v>225</v>
      </c>
      <c r="AE3755" s="5">
        <f t="shared" si="138"/>
        <v>0</v>
      </c>
      <c r="AF3755" s="5" t="str">
        <f t="shared" si="139"/>
        <v>katA</v>
      </c>
      <c r="AG3755" s="153"/>
      <c r="AH3755" s="153"/>
      <c r="AI3755" t="s">
        <v>195</v>
      </c>
      <c r="AJ3755" t="s">
        <v>340</v>
      </c>
      <c r="AK3755" s="9" t="str">
        <f>VLOOKUP(Y3755,zdroj!D:AJ,33,0)</f>
        <v>katA</v>
      </c>
    </row>
    <row r="3756" spans="8:37" x14ac:dyDescent="0.25">
      <c r="H3756" s="8"/>
      <c r="I3756" s="8"/>
      <c r="N3756" s="23"/>
      <c r="O3756" s="24"/>
      <c r="P3756" s="19"/>
      <c r="Q3756" s="19"/>
      <c r="R3756" s="19"/>
      <c r="U3756" s="27"/>
      <c r="Y3756" s="9" t="s">
        <v>541</v>
      </c>
      <c r="Z3756" s="9" t="s">
        <v>462</v>
      </c>
      <c r="AA3756" s="9" t="s">
        <v>237</v>
      </c>
      <c r="AB3756" s="9">
        <v>5880122</v>
      </c>
      <c r="AC3756" s="9" t="s">
        <v>4538</v>
      </c>
      <c r="AD3756" s="9" t="s">
        <v>225</v>
      </c>
      <c r="AE3756" s="5">
        <f t="shared" si="138"/>
        <v>0</v>
      </c>
      <c r="AF3756" s="5" t="str">
        <f t="shared" si="139"/>
        <v>katA</v>
      </c>
      <c r="AG3756" s="153"/>
      <c r="AH3756" s="153"/>
      <c r="AI3756" t="s">
        <v>201</v>
      </c>
      <c r="AJ3756" t="s">
        <v>17878</v>
      </c>
      <c r="AK3756" s="9" t="str">
        <f>VLOOKUP(Y3756,zdroj!D:AJ,33,0)</f>
        <v>katA</v>
      </c>
    </row>
    <row r="3757" spans="8:37" x14ac:dyDescent="0.25">
      <c r="H3757" s="8"/>
      <c r="I3757" s="8"/>
      <c r="N3757" s="23"/>
      <c r="O3757" s="24"/>
      <c r="P3757" s="19"/>
      <c r="Q3757" s="19"/>
      <c r="R3757" s="19"/>
      <c r="U3757" s="27"/>
      <c r="Y3757" s="9" t="s">
        <v>541</v>
      </c>
      <c r="Z3757" s="9" t="s">
        <v>462</v>
      </c>
      <c r="AA3757" s="9" t="s">
        <v>237</v>
      </c>
      <c r="AB3757" s="9">
        <v>5880181</v>
      </c>
      <c r="AC3757" s="9" t="s">
        <v>4539</v>
      </c>
      <c r="AD3757" s="9" t="s">
        <v>225</v>
      </c>
      <c r="AE3757" s="5">
        <f t="shared" si="138"/>
        <v>0</v>
      </c>
      <c r="AF3757" s="5" t="str">
        <f t="shared" si="139"/>
        <v>katA</v>
      </c>
      <c r="AG3757" s="153"/>
      <c r="AH3757" s="153"/>
      <c r="AI3757" t="s">
        <v>201</v>
      </c>
      <c r="AJ3757" t="s">
        <v>17878</v>
      </c>
      <c r="AK3757" s="9" t="str">
        <f>VLOOKUP(Y3757,zdroj!D:AJ,33,0)</f>
        <v>katA</v>
      </c>
    </row>
    <row r="3758" spans="8:37" x14ac:dyDescent="0.25">
      <c r="H3758" s="8"/>
      <c r="I3758" s="8"/>
      <c r="N3758" s="23"/>
      <c r="O3758" s="24"/>
      <c r="P3758" s="19"/>
      <c r="Q3758" s="19"/>
      <c r="R3758" s="19"/>
      <c r="U3758" s="27"/>
      <c r="Y3758" s="9" t="s">
        <v>541</v>
      </c>
      <c r="Z3758" s="9" t="s">
        <v>462</v>
      </c>
      <c r="AA3758" s="9" t="s">
        <v>237</v>
      </c>
      <c r="AB3758" s="9">
        <v>5883521</v>
      </c>
      <c r="AC3758" s="9" t="s">
        <v>4540</v>
      </c>
      <c r="AD3758" s="9" t="s">
        <v>225</v>
      </c>
      <c r="AE3758" s="5">
        <f t="shared" si="138"/>
        <v>0</v>
      </c>
      <c r="AF3758" s="5" t="str">
        <f t="shared" si="139"/>
        <v>katA</v>
      </c>
      <c r="AG3758" s="153"/>
      <c r="AH3758" s="153"/>
      <c r="AI3758" t="s">
        <v>201</v>
      </c>
      <c r="AJ3758" t="s">
        <v>17878</v>
      </c>
      <c r="AK3758" s="9" t="str">
        <f>VLOOKUP(Y3758,zdroj!D:AJ,33,0)</f>
        <v>katA</v>
      </c>
    </row>
    <row r="3759" spans="8:37" x14ac:dyDescent="0.25">
      <c r="H3759" s="8"/>
      <c r="I3759" s="8"/>
      <c r="N3759" s="23"/>
      <c r="O3759" s="24"/>
      <c r="P3759" s="19"/>
      <c r="Q3759" s="19"/>
      <c r="R3759" s="19"/>
      <c r="U3759" s="27"/>
      <c r="Y3759" s="9" t="s">
        <v>541</v>
      </c>
      <c r="Z3759" s="9" t="s">
        <v>462</v>
      </c>
      <c r="AA3759" s="9" t="s">
        <v>237</v>
      </c>
      <c r="AB3759" s="9">
        <v>5883539</v>
      </c>
      <c r="AC3759" s="9" t="s">
        <v>4541</v>
      </c>
      <c r="AD3759" s="9" t="s">
        <v>225</v>
      </c>
      <c r="AE3759" s="5">
        <f t="shared" si="138"/>
        <v>0</v>
      </c>
      <c r="AF3759" s="5" t="str">
        <f t="shared" si="139"/>
        <v>katA</v>
      </c>
      <c r="AG3759" s="153"/>
      <c r="AH3759" s="153"/>
      <c r="AI3759" t="s">
        <v>201</v>
      </c>
      <c r="AJ3759" t="s">
        <v>17878</v>
      </c>
      <c r="AK3759" s="9" t="str">
        <f>VLOOKUP(Y3759,zdroj!D:AJ,33,0)</f>
        <v>katA</v>
      </c>
    </row>
    <row r="3760" spans="8:37" x14ac:dyDescent="0.25">
      <c r="H3760" s="8"/>
      <c r="I3760" s="8"/>
      <c r="N3760" s="23"/>
      <c r="O3760" s="24"/>
      <c r="P3760" s="19"/>
      <c r="Q3760" s="19"/>
      <c r="R3760" s="19"/>
      <c r="U3760" s="27"/>
      <c r="Y3760" s="9" t="s">
        <v>541</v>
      </c>
      <c r="Z3760" s="9" t="s">
        <v>462</v>
      </c>
      <c r="AA3760" s="9" t="s">
        <v>237</v>
      </c>
      <c r="AB3760" s="9">
        <v>5883687</v>
      </c>
      <c r="AC3760" s="9" t="s">
        <v>4542</v>
      </c>
      <c r="AD3760" s="9" t="s">
        <v>225</v>
      </c>
      <c r="AE3760" s="5">
        <f t="shared" si="138"/>
        <v>0</v>
      </c>
      <c r="AF3760" s="5" t="str">
        <f t="shared" si="139"/>
        <v>katA</v>
      </c>
      <c r="AG3760" s="153"/>
      <c r="AH3760" s="153"/>
      <c r="AI3760" t="s">
        <v>201</v>
      </c>
      <c r="AJ3760" t="s">
        <v>17878</v>
      </c>
      <c r="AK3760" s="9" t="str">
        <f>VLOOKUP(Y3760,zdroj!D:AJ,33,0)</f>
        <v>katA</v>
      </c>
    </row>
    <row r="3761" spans="8:37" x14ac:dyDescent="0.25">
      <c r="H3761" s="8"/>
      <c r="I3761" s="8"/>
      <c r="N3761" s="23"/>
      <c r="O3761" s="24"/>
      <c r="P3761" s="19"/>
      <c r="Q3761" s="19"/>
      <c r="R3761" s="19"/>
      <c r="U3761" s="27"/>
      <c r="Y3761" s="9" t="s">
        <v>541</v>
      </c>
      <c r="Z3761" s="9" t="s">
        <v>462</v>
      </c>
      <c r="AA3761" s="9" t="s">
        <v>237</v>
      </c>
      <c r="AB3761" s="9">
        <v>27773582</v>
      </c>
      <c r="AC3761" s="9" t="s">
        <v>4543</v>
      </c>
      <c r="AD3761" s="9" t="s">
        <v>225</v>
      </c>
      <c r="AE3761" s="5">
        <f t="shared" si="138"/>
        <v>0</v>
      </c>
      <c r="AF3761" s="5" t="str">
        <f t="shared" si="139"/>
        <v>katA</v>
      </c>
      <c r="AG3761" s="153"/>
      <c r="AH3761" s="153"/>
      <c r="AI3761" t="s">
        <v>201</v>
      </c>
      <c r="AJ3761" t="s">
        <v>17878</v>
      </c>
      <c r="AK3761" s="9" t="str">
        <f>VLOOKUP(Y3761,zdroj!D:AJ,33,0)</f>
        <v>katA</v>
      </c>
    </row>
    <row r="3762" spans="8:37" x14ac:dyDescent="0.25">
      <c r="H3762" s="8"/>
      <c r="I3762" s="8"/>
      <c r="N3762" s="23"/>
      <c r="O3762" s="24"/>
      <c r="P3762" s="19"/>
      <c r="Q3762" s="19"/>
      <c r="R3762" s="19"/>
      <c r="U3762" s="27"/>
      <c r="Y3762" s="9" t="s">
        <v>541</v>
      </c>
      <c r="Z3762" s="9" t="s">
        <v>462</v>
      </c>
      <c r="AA3762" s="9" t="s">
        <v>237</v>
      </c>
      <c r="AB3762" s="9">
        <v>26083698</v>
      </c>
      <c r="AC3762" s="9" t="s">
        <v>4544</v>
      </c>
      <c r="AD3762" s="9" t="s">
        <v>231</v>
      </c>
      <c r="AE3762" s="5">
        <f t="shared" si="138"/>
        <v>0</v>
      </c>
      <c r="AF3762" s="5" t="str">
        <f t="shared" si="139"/>
        <v>katB</v>
      </c>
      <c r="AG3762" s="153"/>
      <c r="AH3762" s="153"/>
      <c r="AI3762" t="s">
        <v>201</v>
      </c>
      <c r="AJ3762" t="s">
        <v>17878</v>
      </c>
      <c r="AK3762" s="9" t="str">
        <f>VLOOKUP(Y3762,zdroj!D:AJ,33,0)</f>
        <v>katA</v>
      </c>
    </row>
    <row r="3763" spans="8:37" x14ac:dyDescent="0.25">
      <c r="H3763" s="8"/>
      <c r="I3763" s="8"/>
      <c r="N3763" s="23"/>
      <c r="O3763" s="24"/>
      <c r="P3763" s="19"/>
      <c r="Q3763" s="19"/>
      <c r="R3763" s="19"/>
      <c r="U3763" s="27"/>
      <c r="Y3763" s="9" t="s">
        <v>541</v>
      </c>
      <c r="Z3763" s="9" t="s">
        <v>462</v>
      </c>
      <c r="AA3763" s="9" t="s">
        <v>237</v>
      </c>
      <c r="AB3763" s="9">
        <v>40232841</v>
      </c>
      <c r="AC3763" s="9" t="s">
        <v>4545</v>
      </c>
      <c r="AD3763" s="9" t="s">
        <v>225</v>
      </c>
      <c r="AE3763" s="5">
        <f t="shared" si="138"/>
        <v>0</v>
      </c>
      <c r="AF3763" s="5" t="str">
        <f t="shared" si="139"/>
        <v>katA</v>
      </c>
      <c r="AG3763" s="153"/>
      <c r="AH3763" s="153"/>
      <c r="AI3763" t="s">
        <v>17879</v>
      </c>
      <c r="AJ3763" t="s">
        <v>17878</v>
      </c>
      <c r="AK3763" s="9" t="str">
        <f>VLOOKUP(Y3763,zdroj!D:AJ,33,0)</f>
        <v>katA</v>
      </c>
    </row>
    <row r="3764" spans="8:37" x14ac:dyDescent="0.25">
      <c r="H3764" s="8"/>
      <c r="I3764" s="8"/>
      <c r="N3764" s="23"/>
      <c r="O3764" s="24"/>
      <c r="P3764" s="19"/>
      <c r="Q3764" s="19"/>
      <c r="R3764" s="19"/>
      <c r="U3764" s="27"/>
      <c r="Y3764" s="9" t="s">
        <v>541</v>
      </c>
      <c r="Z3764" s="9" t="s">
        <v>462</v>
      </c>
      <c r="AA3764" s="9" t="s">
        <v>237</v>
      </c>
      <c r="AB3764" s="9">
        <v>79640109</v>
      </c>
      <c r="AC3764" s="9" t="s">
        <v>4546</v>
      </c>
      <c r="AD3764" s="9" t="s">
        <v>225</v>
      </c>
      <c r="AE3764" s="5">
        <f t="shared" si="138"/>
        <v>0</v>
      </c>
      <c r="AF3764" s="5" t="str">
        <f t="shared" si="139"/>
        <v>katA</v>
      </c>
      <c r="AG3764" s="153"/>
      <c r="AH3764" s="153"/>
      <c r="AI3764" t="s">
        <v>201</v>
      </c>
      <c r="AJ3764" t="s">
        <v>17878</v>
      </c>
      <c r="AK3764" s="9" t="str">
        <f>VLOOKUP(Y3764,zdroj!D:AJ,33,0)</f>
        <v>katA</v>
      </c>
    </row>
    <row r="3765" spans="8:37" x14ac:dyDescent="0.25">
      <c r="H3765" s="8"/>
      <c r="I3765" s="8"/>
      <c r="N3765" s="23"/>
      <c r="O3765" s="24"/>
      <c r="P3765" s="19"/>
      <c r="Q3765" s="19"/>
      <c r="R3765" s="19"/>
      <c r="U3765" s="27"/>
      <c r="Y3765" s="9" t="s">
        <v>541</v>
      </c>
      <c r="Z3765" s="9" t="s">
        <v>462</v>
      </c>
      <c r="AA3765" s="9" t="s">
        <v>237</v>
      </c>
      <c r="AB3765" s="9">
        <v>82217670</v>
      </c>
      <c r="AC3765" s="9" t="s">
        <v>4547</v>
      </c>
      <c r="AD3765" s="9" t="s">
        <v>225</v>
      </c>
      <c r="AE3765" s="5">
        <f t="shared" si="138"/>
        <v>0</v>
      </c>
      <c r="AF3765" s="5" t="str">
        <f t="shared" si="139"/>
        <v>katA</v>
      </c>
      <c r="AG3765" s="153"/>
      <c r="AH3765" s="153"/>
      <c r="AI3765" t="s">
        <v>201</v>
      </c>
      <c r="AJ3765" t="s">
        <v>17878</v>
      </c>
      <c r="AK3765" s="9" t="str">
        <f>VLOOKUP(Y3765,zdroj!D:AJ,33,0)</f>
        <v>katA</v>
      </c>
    </row>
    <row r="3766" spans="8:37" x14ac:dyDescent="0.25">
      <c r="H3766" s="8"/>
      <c r="I3766" s="8"/>
      <c r="N3766" s="23"/>
      <c r="O3766" s="24"/>
      <c r="P3766" s="19"/>
      <c r="Q3766" s="19"/>
      <c r="R3766" s="19"/>
      <c r="U3766" s="27"/>
      <c r="Y3766" s="9" t="s">
        <v>541</v>
      </c>
      <c r="Z3766" s="9" t="s">
        <v>462</v>
      </c>
      <c r="AA3766" s="9" t="s">
        <v>237</v>
      </c>
      <c r="AB3766" s="9">
        <v>82241945</v>
      </c>
      <c r="AC3766" s="9" t="s">
        <v>4548</v>
      </c>
      <c r="AD3766" s="9" t="s">
        <v>800</v>
      </c>
      <c r="AE3766" s="5">
        <f t="shared" si="138"/>
        <v>0</v>
      </c>
      <c r="AF3766" s="5" t="str">
        <f t="shared" si="139"/>
        <v>Pokryto</v>
      </c>
      <c r="AG3766" s="153"/>
      <c r="AH3766" s="153"/>
      <c r="AI3766" t="s">
        <v>201</v>
      </c>
      <c r="AJ3766" t="s">
        <v>800</v>
      </c>
      <c r="AK3766" s="9" t="str">
        <f>VLOOKUP(Y3766,zdroj!D:AJ,33,0)</f>
        <v>katA</v>
      </c>
    </row>
    <row r="3767" spans="8:37" x14ac:dyDescent="0.25">
      <c r="H3767" s="8"/>
      <c r="I3767" s="8"/>
      <c r="N3767" s="23"/>
      <c r="O3767" s="24"/>
      <c r="P3767" s="19"/>
      <c r="Q3767" s="19"/>
      <c r="R3767" s="19"/>
      <c r="U3767" s="27"/>
      <c r="Y3767" s="9" t="s">
        <v>541</v>
      </c>
      <c r="Z3767" s="9" t="s">
        <v>462</v>
      </c>
      <c r="AA3767" s="9" t="s">
        <v>237</v>
      </c>
      <c r="AB3767" s="9">
        <v>5880513</v>
      </c>
      <c r="AC3767" s="9" t="s">
        <v>4549</v>
      </c>
      <c r="AD3767" s="9" t="s">
        <v>225</v>
      </c>
      <c r="AE3767" s="5">
        <f t="shared" si="138"/>
        <v>0</v>
      </c>
      <c r="AF3767" s="5" t="str">
        <f t="shared" si="139"/>
        <v>katA</v>
      </c>
      <c r="AG3767" s="153"/>
      <c r="AH3767" s="153"/>
      <c r="AI3767" t="s">
        <v>201</v>
      </c>
      <c r="AJ3767" t="s">
        <v>17878</v>
      </c>
      <c r="AK3767" s="9" t="str">
        <f>VLOOKUP(Y3767,zdroj!D:AJ,33,0)</f>
        <v>katA</v>
      </c>
    </row>
    <row r="3768" spans="8:37" x14ac:dyDescent="0.25">
      <c r="H3768" s="8"/>
      <c r="I3768" s="8"/>
      <c r="N3768" s="23"/>
      <c r="O3768" s="24"/>
      <c r="P3768" s="19"/>
      <c r="Q3768" s="19"/>
      <c r="R3768" s="19"/>
      <c r="U3768" s="27"/>
      <c r="Y3768" s="9" t="s">
        <v>541</v>
      </c>
      <c r="Z3768" s="9" t="s">
        <v>462</v>
      </c>
      <c r="AA3768" s="9" t="s">
        <v>237</v>
      </c>
      <c r="AB3768" s="9">
        <v>25197207</v>
      </c>
      <c r="AC3768" s="9" t="s">
        <v>4550</v>
      </c>
      <c r="AD3768" s="9" t="s">
        <v>225</v>
      </c>
      <c r="AE3768" s="5">
        <f t="shared" si="138"/>
        <v>0</v>
      </c>
      <c r="AF3768" s="5" t="str">
        <f t="shared" si="139"/>
        <v>katA</v>
      </c>
      <c r="AG3768" s="153"/>
      <c r="AH3768" s="153"/>
      <c r="AI3768" t="s">
        <v>201</v>
      </c>
      <c r="AJ3768" t="s">
        <v>17878</v>
      </c>
      <c r="AK3768" s="9" t="str">
        <f>VLOOKUP(Y3768,zdroj!D:AJ,33,0)</f>
        <v>katA</v>
      </c>
    </row>
    <row r="3769" spans="8:37" x14ac:dyDescent="0.25">
      <c r="H3769" s="8"/>
      <c r="I3769" s="8"/>
      <c r="N3769" s="23"/>
      <c r="O3769" s="24"/>
      <c r="P3769" s="19"/>
      <c r="Q3769" s="19"/>
      <c r="R3769" s="19"/>
      <c r="U3769" s="27"/>
      <c r="Y3769" s="9" t="s">
        <v>541</v>
      </c>
      <c r="Z3769" s="9" t="s">
        <v>462</v>
      </c>
      <c r="AA3769" s="9" t="s">
        <v>237</v>
      </c>
      <c r="AB3769" s="9">
        <v>72391154</v>
      </c>
      <c r="AC3769" s="9" t="s">
        <v>4551</v>
      </c>
      <c r="AD3769" s="9" t="s">
        <v>225</v>
      </c>
      <c r="AE3769" s="5">
        <f t="shared" si="138"/>
        <v>0</v>
      </c>
      <c r="AF3769" s="5" t="str">
        <f t="shared" si="139"/>
        <v>katA</v>
      </c>
      <c r="AG3769" s="153"/>
      <c r="AH3769" s="153"/>
      <c r="AI3769" t="s">
        <v>201</v>
      </c>
      <c r="AJ3769" t="s">
        <v>17878</v>
      </c>
      <c r="AK3769" s="9" t="str">
        <f>VLOOKUP(Y3769,zdroj!D:AJ,33,0)</f>
        <v>katA</v>
      </c>
    </row>
    <row r="3770" spans="8:37" x14ac:dyDescent="0.25">
      <c r="H3770" s="8"/>
      <c r="I3770" s="8"/>
      <c r="N3770" s="23"/>
      <c r="O3770" s="24"/>
      <c r="P3770" s="19"/>
      <c r="Q3770" s="19"/>
      <c r="R3770" s="19"/>
      <c r="U3770" s="27"/>
      <c r="Y3770" s="9" t="s">
        <v>541</v>
      </c>
      <c r="Z3770" s="9" t="s">
        <v>462</v>
      </c>
      <c r="AA3770" s="9" t="s">
        <v>237</v>
      </c>
      <c r="AB3770" s="9">
        <v>5883733</v>
      </c>
      <c r="AC3770" s="9" t="s">
        <v>4552</v>
      </c>
      <c r="AD3770" s="9" t="s">
        <v>225</v>
      </c>
      <c r="AE3770" s="5">
        <f t="shared" si="138"/>
        <v>0</v>
      </c>
      <c r="AF3770" s="5" t="str">
        <f t="shared" si="139"/>
        <v>katA</v>
      </c>
      <c r="AG3770" s="153"/>
      <c r="AH3770" s="153"/>
      <c r="AI3770" t="s">
        <v>195</v>
      </c>
      <c r="AJ3770" t="s">
        <v>340</v>
      </c>
      <c r="AK3770" s="9" t="str">
        <f>VLOOKUP(Y3770,zdroj!D:AJ,33,0)</f>
        <v>katA</v>
      </c>
    </row>
    <row r="3771" spans="8:37" x14ac:dyDescent="0.25">
      <c r="H3771" s="8"/>
      <c r="I3771" s="8"/>
      <c r="N3771" s="23"/>
      <c r="O3771" s="24"/>
      <c r="P3771" s="19"/>
      <c r="Q3771" s="19"/>
      <c r="R3771" s="19"/>
      <c r="U3771" s="27"/>
      <c r="Y3771" s="9" t="s">
        <v>541</v>
      </c>
      <c r="Z3771" s="9" t="s">
        <v>462</v>
      </c>
      <c r="AA3771" s="9" t="s">
        <v>237</v>
      </c>
      <c r="AB3771" s="9">
        <v>5883814</v>
      </c>
      <c r="AC3771" s="9" t="s">
        <v>4553</v>
      </c>
      <c r="AD3771" s="9" t="s">
        <v>225</v>
      </c>
      <c r="AE3771" s="5">
        <f t="shared" si="138"/>
        <v>0</v>
      </c>
      <c r="AF3771" s="5" t="str">
        <f t="shared" si="139"/>
        <v>katA</v>
      </c>
      <c r="AG3771" s="153"/>
      <c r="AH3771" s="153"/>
      <c r="AI3771" t="s">
        <v>195</v>
      </c>
      <c r="AJ3771" t="s">
        <v>340</v>
      </c>
      <c r="AK3771" s="9" t="str">
        <f>VLOOKUP(Y3771,zdroj!D:AJ,33,0)</f>
        <v>katA</v>
      </c>
    </row>
    <row r="3772" spans="8:37" x14ac:dyDescent="0.25">
      <c r="H3772" s="8"/>
      <c r="I3772" s="8"/>
      <c r="N3772" s="23"/>
      <c r="O3772" s="24"/>
      <c r="P3772" s="19"/>
      <c r="Q3772" s="19"/>
      <c r="R3772" s="19"/>
      <c r="U3772" s="27"/>
      <c r="Y3772" s="9" t="s">
        <v>541</v>
      </c>
      <c r="Z3772" s="9" t="s">
        <v>462</v>
      </c>
      <c r="AA3772" s="9" t="s">
        <v>237</v>
      </c>
      <c r="AB3772" s="9">
        <v>5881641</v>
      </c>
      <c r="AC3772" s="9" t="s">
        <v>4554</v>
      </c>
      <c r="AD3772" s="9" t="s">
        <v>225</v>
      </c>
      <c r="AE3772" s="5">
        <f t="shared" si="138"/>
        <v>0</v>
      </c>
      <c r="AF3772" s="5" t="str">
        <f t="shared" si="139"/>
        <v>katA</v>
      </c>
      <c r="AG3772" s="153"/>
      <c r="AH3772" s="153"/>
      <c r="AI3772" t="s">
        <v>201</v>
      </c>
      <c r="AJ3772" t="s">
        <v>17878</v>
      </c>
      <c r="AK3772" s="9" t="str">
        <f>VLOOKUP(Y3772,zdroj!D:AJ,33,0)</f>
        <v>katA</v>
      </c>
    </row>
    <row r="3773" spans="8:37" x14ac:dyDescent="0.25">
      <c r="H3773" s="8"/>
      <c r="I3773" s="8"/>
      <c r="N3773" s="23"/>
      <c r="O3773" s="24"/>
      <c r="P3773" s="19"/>
      <c r="Q3773" s="19"/>
      <c r="R3773" s="19"/>
      <c r="U3773" s="27"/>
      <c r="Y3773" s="9" t="s">
        <v>541</v>
      </c>
      <c r="Z3773" s="9" t="s">
        <v>462</v>
      </c>
      <c r="AA3773" s="9" t="s">
        <v>237</v>
      </c>
      <c r="AB3773" s="9">
        <v>5883784</v>
      </c>
      <c r="AC3773" s="9" t="s">
        <v>4555</v>
      </c>
      <c r="AD3773" s="9" t="s">
        <v>225</v>
      </c>
      <c r="AE3773" s="5">
        <f t="shared" si="138"/>
        <v>0</v>
      </c>
      <c r="AF3773" s="5" t="str">
        <f t="shared" si="139"/>
        <v>katA</v>
      </c>
      <c r="AG3773" s="153"/>
      <c r="AH3773" s="153"/>
      <c r="AI3773" t="s">
        <v>195</v>
      </c>
      <c r="AJ3773" t="s">
        <v>340</v>
      </c>
      <c r="AK3773" s="9" t="str">
        <f>VLOOKUP(Y3773,zdroj!D:AJ,33,0)</f>
        <v>katA</v>
      </c>
    </row>
    <row r="3774" spans="8:37" x14ac:dyDescent="0.25">
      <c r="H3774" s="8"/>
      <c r="I3774" s="8"/>
      <c r="N3774" s="23"/>
      <c r="O3774" s="24"/>
      <c r="P3774" s="19"/>
      <c r="Q3774" s="19"/>
      <c r="R3774" s="19"/>
      <c r="U3774" s="27"/>
      <c r="Y3774" s="9" t="s">
        <v>541</v>
      </c>
      <c r="Z3774" s="9" t="s">
        <v>462</v>
      </c>
      <c r="AA3774" s="9" t="s">
        <v>237</v>
      </c>
      <c r="AB3774" s="9">
        <v>5883792</v>
      </c>
      <c r="AC3774" s="9" t="s">
        <v>4556</v>
      </c>
      <c r="AD3774" s="9" t="s">
        <v>225</v>
      </c>
      <c r="AE3774" s="5">
        <f t="shared" si="138"/>
        <v>0</v>
      </c>
      <c r="AF3774" s="5" t="str">
        <f t="shared" si="139"/>
        <v>katA</v>
      </c>
      <c r="AG3774" s="153"/>
      <c r="AH3774" s="153"/>
      <c r="AI3774" t="s">
        <v>195</v>
      </c>
      <c r="AJ3774" t="s">
        <v>340</v>
      </c>
      <c r="AK3774" s="9" t="str">
        <f>VLOOKUP(Y3774,zdroj!D:AJ,33,0)</f>
        <v>katA</v>
      </c>
    </row>
    <row r="3775" spans="8:37" x14ac:dyDescent="0.25">
      <c r="H3775" s="8"/>
      <c r="I3775" s="8"/>
      <c r="N3775" s="23"/>
      <c r="O3775" s="24"/>
      <c r="P3775" s="19"/>
      <c r="Q3775" s="19"/>
      <c r="R3775" s="19"/>
      <c r="U3775" s="27"/>
      <c r="Y3775" s="9" t="s">
        <v>546</v>
      </c>
      <c r="Z3775" s="9" t="s">
        <v>462</v>
      </c>
      <c r="AA3775" s="9" t="s">
        <v>198</v>
      </c>
      <c r="AB3775" s="9">
        <v>25591703</v>
      </c>
      <c r="AC3775" s="9" t="s">
        <v>4557</v>
      </c>
      <c r="AD3775" s="9" t="s">
        <v>231</v>
      </c>
      <c r="AE3775" s="5">
        <f t="shared" si="138"/>
        <v>0</v>
      </c>
      <c r="AF3775" s="5" t="str">
        <f t="shared" si="139"/>
        <v>katB</v>
      </c>
      <c r="AG3775" s="153"/>
      <c r="AH3775" s="153"/>
      <c r="AI3775" t="s">
        <v>17880</v>
      </c>
      <c r="AJ3775" t="s">
        <v>17878</v>
      </c>
      <c r="AK3775" s="9" t="str">
        <f>VLOOKUP(Y3775,zdroj!D:AJ,33,0)</f>
        <v>katB</v>
      </c>
    </row>
    <row r="3776" spans="8:37" x14ac:dyDescent="0.25">
      <c r="H3776" s="8"/>
      <c r="I3776" s="8"/>
      <c r="N3776" s="23"/>
      <c r="O3776" s="24"/>
      <c r="P3776" s="19"/>
      <c r="Q3776" s="19"/>
      <c r="R3776" s="19"/>
      <c r="U3776" s="27"/>
      <c r="Y3776" s="9" t="s">
        <v>546</v>
      </c>
      <c r="Z3776" s="9" t="s">
        <v>462</v>
      </c>
      <c r="AA3776" s="9" t="s">
        <v>198</v>
      </c>
      <c r="AB3776" s="9">
        <v>24999440</v>
      </c>
      <c r="AC3776" s="9" t="s">
        <v>4558</v>
      </c>
      <c r="AD3776" s="9" t="s">
        <v>231</v>
      </c>
      <c r="AE3776" s="5">
        <f t="shared" si="138"/>
        <v>0</v>
      </c>
      <c r="AF3776" s="5" t="str">
        <f t="shared" si="139"/>
        <v>katB</v>
      </c>
      <c r="AG3776" s="153"/>
      <c r="AH3776" s="153"/>
      <c r="AI3776" t="s">
        <v>229</v>
      </c>
      <c r="AJ3776" t="s">
        <v>17878</v>
      </c>
      <c r="AK3776" s="9" t="str">
        <f>VLOOKUP(Y3776,zdroj!D:AJ,33,0)</f>
        <v>katB</v>
      </c>
    </row>
    <row r="3777" spans="8:37" x14ac:dyDescent="0.25">
      <c r="H3777" s="8"/>
      <c r="I3777" s="8"/>
      <c r="N3777" s="23"/>
      <c r="O3777" s="24"/>
      <c r="P3777" s="19"/>
      <c r="Q3777" s="19"/>
      <c r="R3777" s="19"/>
      <c r="U3777" s="27"/>
      <c r="Y3777" s="9" t="s">
        <v>546</v>
      </c>
      <c r="Z3777" s="9" t="s">
        <v>462</v>
      </c>
      <c r="AA3777" s="9" t="s">
        <v>198</v>
      </c>
      <c r="AB3777" s="9">
        <v>25566946</v>
      </c>
      <c r="AC3777" s="9" t="s">
        <v>4559</v>
      </c>
      <c r="AD3777" s="9" t="s">
        <v>231</v>
      </c>
      <c r="AE3777" s="5">
        <f t="shared" si="138"/>
        <v>0</v>
      </c>
      <c r="AF3777" s="5" t="str">
        <f t="shared" si="139"/>
        <v>katB</v>
      </c>
      <c r="AG3777" s="153"/>
      <c r="AH3777" s="153"/>
      <c r="AI3777" t="s">
        <v>229</v>
      </c>
      <c r="AJ3777" t="s">
        <v>17878</v>
      </c>
      <c r="AK3777" s="9" t="str">
        <f>VLOOKUP(Y3777,zdroj!D:AJ,33,0)</f>
        <v>katB</v>
      </c>
    </row>
    <row r="3778" spans="8:37" x14ac:dyDescent="0.25">
      <c r="H3778" s="8"/>
      <c r="I3778" s="8"/>
      <c r="N3778" s="23"/>
      <c r="O3778" s="24"/>
      <c r="P3778" s="19"/>
      <c r="Q3778" s="19"/>
      <c r="R3778" s="19"/>
      <c r="U3778" s="27"/>
      <c r="Y3778" s="9" t="s">
        <v>546</v>
      </c>
      <c r="Z3778" s="9" t="s">
        <v>462</v>
      </c>
      <c r="AA3778" s="9" t="s">
        <v>198</v>
      </c>
      <c r="AB3778" s="9">
        <v>25566954</v>
      </c>
      <c r="AC3778" s="9" t="s">
        <v>4560</v>
      </c>
      <c r="AD3778" s="9" t="s">
        <v>231</v>
      </c>
      <c r="AE3778" s="5">
        <f t="shared" si="138"/>
        <v>0</v>
      </c>
      <c r="AF3778" s="5" t="str">
        <f t="shared" si="139"/>
        <v>katB</v>
      </c>
      <c r="AG3778" s="153"/>
      <c r="AH3778" s="153"/>
      <c r="AI3778" t="s">
        <v>17880</v>
      </c>
      <c r="AJ3778" t="s">
        <v>17878</v>
      </c>
      <c r="AK3778" s="9" t="str">
        <f>VLOOKUP(Y3778,zdroj!D:AJ,33,0)</f>
        <v>katB</v>
      </c>
    </row>
    <row r="3779" spans="8:37" x14ac:dyDescent="0.25">
      <c r="H3779" s="8"/>
      <c r="I3779" s="8"/>
      <c r="N3779" s="23"/>
      <c r="O3779" s="24"/>
      <c r="P3779" s="19"/>
      <c r="Q3779" s="19"/>
      <c r="R3779" s="19"/>
      <c r="U3779" s="27"/>
      <c r="Y3779" s="9" t="s">
        <v>546</v>
      </c>
      <c r="Z3779" s="9" t="s">
        <v>462</v>
      </c>
      <c r="AA3779" s="9" t="s">
        <v>198</v>
      </c>
      <c r="AB3779" s="9">
        <v>25566962</v>
      </c>
      <c r="AC3779" s="9" t="s">
        <v>4561</v>
      </c>
      <c r="AD3779" s="9" t="s">
        <v>231</v>
      </c>
      <c r="AE3779" s="5">
        <f t="shared" si="138"/>
        <v>0</v>
      </c>
      <c r="AF3779" s="5" t="str">
        <f t="shared" si="139"/>
        <v>katB</v>
      </c>
      <c r="AG3779" s="153"/>
      <c r="AH3779" s="153"/>
      <c r="AI3779" t="s">
        <v>229</v>
      </c>
      <c r="AJ3779" t="s">
        <v>17878</v>
      </c>
      <c r="AK3779" s="9" t="str">
        <f>VLOOKUP(Y3779,zdroj!D:AJ,33,0)</f>
        <v>katB</v>
      </c>
    </row>
    <row r="3780" spans="8:37" x14ac:dyDescent="0.25">
      <c r="H3780" s="8"/>
      <c r="I3780" s="8"/>
      <c r="N3780" s="23"/>
      <c r="O3780" s="24"/>
      <c r="P3780" s="19"/>
      <c r="Q3780" s="19"/>
      <c r="R3780" s="19"/>
      <c r="U3780" s="27"/>
      <c r="Y3780" s="9" t="s">
        <v>546</v>
      </c>
      <c r="Z3780" s="9" t="s">
        <v>462</v>
      </c>
      <c r="AA3780" s="9" t="s">
        <v>198</v>
      </c>
      <c r="AB3780" s="9">
        <v>25566971</v>
      </c>
      <c r="AC3780" s="9" t="s">
        <v>4562</v>
      </c>
      <c r="AD3780" s="9" t="s">
        <v>231</v>
      </c>
      <c r="AE3780" s="5">
        <f t="shared" si="138"/>
        <v>0</v>
      </c>
      <c r="AF3780" s="5" t="str">
        <f t="shared" si="139"/>
        <v>katB</v>
      </c>
      <c r="AG3780" s="153"/>
      <c r="AH3780" s="153"/>
      <c r="AI3780" t="s">
        <v>229</v>
      </c>
      <c r="AJ3780" t="s">
        <v>17878</v>
      </c>
      <c r="AK3780" s="9" t="str">
        <f>VLOOKUP(Y3780,zdroj!D:AJ,33,0)</f>
        <v>katB</v>
      </c>
    </row>
    <row r="3781" spans="8:37" x14ac:dyDescent="0.25">
      <c r="H3781" s="8"/>
      <c r="I3781" s="8"/>
      <c r="N3781" s="23"/>
      <c r="O3781" s="24"/>
      <c r="P3781" s="19"/>
      <c r="Q3781" s="19"/>
      <c r="R3781" s="19"/>
      <c r="U3781" s="27"/>
      <c r="Y3781" s="9" t="s">
        <v>546</v>
      </c>
      <c r="Z3781" s="9" t="s">
        <v>462</v>
      </c>
      <c r="AA3781" s="9" t="s">
        <v>198</v>
      </c>
      <c r="AB3781" s="9">
        <v>25848275</v>
      </c>
      <c r="AC3781" s="9" t="s">
        <v>4563</v>
      </c>
      <c r="AD3781" s="9" t="s">
        <v>231</v>
      </c>
      <c r="AE3781" s="5">
        <f t="shared" si="138"/>
        <v>0</v>
      </c>
      <c r="AF3781" s="5" t="str">
        <f t="shared" si="139"/>
        <v>katB</v>
      </c>
      <c r="AG3781" s="153"/>
      <c r="AH3781" s="153"/>
      <c r="AI3781" t="s">
        <v>236</v>
      </c>
      <c r="AJ3781" t="s">
        <v>17878</v>
      </c>
      <c r="AK3781" s="9" t="str">
        <f>VLOOKUP(Y3781,zdroj!D:AJ,33,0)</f>
        <v>katB</v>
      </c>
    </row>
    <row r="3782" spans="8:37" x14ac:dyDescent="0.25">
      <c r="H3782" s="8"/>
      <c r="I3782" s="8"/>
      <c r="N3782" s="23"/>
      <c r="O3782" s="24"/>
      <c r="P3782" s="19"/>
      <c r="Q3782" s="19"/>
      <c r="R3782" s="19"/>
      <c r="U3782" s="27"/>
      <c r="Y3782" s="9" t="s">
        <v>546</v>
      </c>
      <c r="Z3782" s="9" t="s">
        <v>462</v>
      </c>
      <c r="AA3782" s="9" t="s">
        <v>198</v>
      </c>
      <c r="AB3782" s="9">
        <v>26208954</v>
      </c>
      <c r="AC3782" s="9" t="s">
        <v>4564</v>
      </c>
      <c r="AD3782" s="9" t="s">
        <v>800</v>
      </c>
      <c r="AE3782" s="5">
        <f t="shared" si="138"/>
        <v>0</v>
      </c>
      <c r="AF3782" s="5" t="str">
        <f t="shared" si="139"/>
        <v>Pokryto</v>
      </c>
      <c r="AG3782" s="153"/>
      <c r="AH3782" s="153"/>
      <c r="AI3782" t="s">
        <v>17880</v>
      </c>
      <c r="AJ3782" t="s">
        <v>800</v>
      </c>
      <c r="AK3782" s="9" t="str">
        <f>VLOOKUP(Y3782,zdroj!D:AJ,33,0)</f>
        <v>katB</v>
      </c>
    </row>
    <row r="3783" spans="8:37" x14ac:dyDescent="0.25">
      <c r="H3783" s="8"/>
      <c r="I3783" s="8"/>
      <c r="N3783" s="23"/>
      <c r="O3783" s="24"/>
      <c r="P3783" s="19"/>
      <c r="Q3783" s="19"/>
      <c r="R3783" s="19"/>
      <c r="U3783" s="27"/>
      <c r="Y3783" s="9" t="s">
        <v>546</v>
      </c>
      <c r="Z3783" s="9" t="s">
        <v>462</v>
      </c>
      <c r="AA3783" s="9" t="s">
        <v>198</v>
      </c>
      <c r="AB3783" s="9">
        <v>72389893</v>
      </c>
      <c r="AC3783" s="9" t="s">
        <v>4565</v>
      </c>
      <c r="AD3783" s="9" t="s">
        <v>800</v>
      </c>
      <c r="AE3783" s="5">
        <f t="shared" si="138"/>
        <v>0</v>
      </c>
      <c r="AF3783" s="5" t="str">
        <f t="shared" si="139"/>
        <v>Pokryto</v>
      </c>
      <c r="AG3783" s="153"/>
      <c r="AH3783" s="153"/>
      <c r="AI3783" t="s">
        <v>17880</v>
      </c>
      <c r="AJ3783" t="s">
        <v>800</v>
      </c>
      <c r="AK3783" s="9" t="str">
        <f>VLOOKUP(Y3783,zdroj!D:AJ,33,0)</f>
        <v>katB</v>
      </c>
    </row>
    <row r="3784" spans="8:37" x14ac:dyDescent="0.25">
      <c r="H3784" s="8"/>
      <c r="I3784" s="8"/>
      <c r="N3784" s="23"/>
      <c r="O3784" s="24"/>
      <c r="P3784" s="19"/>
      <c r="Q3784" s="19"/>
      <c r="R3784" s="19"/>
      <c r="U3784" s="27"/>
      <c r="Y3784" s="9" t="s">
        <v>546</v>
      </c>
      <c r="Z3784" s="9" t="s">
        <v>462</v>
      </c>
      <c r="AA3784" s="9" t="s">
        <v>198</v>
      </c>
      <c r="AB3784" s="9">
        <v>73919519</v>
      </c>
      <c r="AC3784" s="9" t="s">
        <v>4566</v>
      </c>
      <c r="AD3784" s="9" t="s">
        <v>800</v>
      </c>
      <c r="AE3784" s="5">
        <f t="shared" si="138"/>
        <v>0</v>
      </c>
      <c r="AF3784" s="5" t="str">
        <f t="shared" si="139"/>
        <v>Pokryto</v>
      </c>
      <c r="AG3784" s="153"/>
      <c r="AH3784" s="153"/>
      <c r="AI3784" t="s">
        <v>17880</v>
      </c>
      <c r="AJ3784" t="s">
        <v>800</v>
      </c>
      <c r="AK3784" s="9" t="str">
        <f>VLOOKUP(Y3784,zdroj!D:AJ,33,0)</f>
        <v>katB</v>
      </c>
    </row>
    <row r="3785" spans="8:37" x14ac:dyDescent="0.25">
      <c r="H3785" s="8"/>
      <c r="I3785" s="8"/>
      <c r="N3785" s="23"/>
      <c r="O3785" s="24"/>
      <c r="P3785" s="19"/>
      <c r="Q3785" s="19"/>
      <c r="R3785" s="19"/>
      <c r="U3785" s="27"/>
      <c r="Y3785" s="9" t="s">
        <v>546</v>
      </c>
      <c r="Z3785" s="9" t="s">
        <v>462</v>
      </c>
      <c r="AA3785" s="9" t="s">
        <v>198</v>
      </c>
      <c r="AB3785" s="9">
        <v>75116979</v>
      </c>
      <c r="AC3785" s="9" t="s">
        <v>4567</v>
      </c>
      <c r="AD3785" s="9" t="s">
        <v>800</v>
      </c>
      <c r="AE3785" s="5">
        <f t="shared" si="138"/>
        <v>0</v>
      </c>
      <c r="AF3785" s="5" t="str">
        <f t="shared" si="139"/>
        <v>Pokryto</v>
      </c>
      <c r="AG3785" s="153"/>
      <c r="AH3785" s="153"/>
      <c r="AI3785" t="s">
        <v>17880</v>
      </c>
      <c r="AJ3785" t="s">
        <v>800</v>
      </c>
      <c r="AK3785" s="9" t="str">
        <f>VLOOKUP(Y3785,zdroj!D:AJ,33,0)</f>
        <v>katB</v>
      </c>
    </row>
    <row r="3786" spans="8:37" x14ac:dyDescent="0.25">
      <c r="H3786" s="8"/>
      <c r="I3786" s="8"/>
      <c r="N3786" s="23"/>
      <c r="O3786" s="24"/>
      <c r="P3786" s="19"/>
      <c r="Q3786" s="19"/>
      <c r="R3786" s="19"/>
      <c r="U3786" s="27"/>
      <c r="Y3786" s="9" t="s">
        <v>546</v>
      </c>
      <c r="Z3786" s="9" t="s">
        <v>462</v>
      </c>
      <c r="AA3786" s="9" t="s">
        <v>198</v>
      </c>
      <c r="AB3786" s="9">
        <v>76111954</v>
      </c>
      <c r="AC3786" s="9" t="s">
        <v>4568</v>
      </c>
      <c r="AD3786" s="9" t="s">
        <v>231</v>
      </c>
      <c r="AE3786" s="5">
        <f t="shared" ref="AE3786:AE3849" si="140">VLOOKUP(Y3786,K:T,10,0)</f>
        <v>0</v>
      </c>
      <c r="AF3786" s="5" t="str">
        <f t="shared" ref="AF3786:AF3849" si="141">IF(AE3786="A",IF(AD3786="katA","katB",AD3786),AD3786)</f>
        <v>katB</v>
      </c>
      <c r="AG3786" s="153"/>
      <c r="AH3786" s="153"/>
      <c r="AI3786" t="s">
        <v>236</v>
      </c>
      <c r="AJ3786" t="s">
        <v>17878</v>
      </c>
      <c r="AK3786" s="9" t="str">
        <f>VLOOKUP(Y3786,zdroj!D:AJ,33,0)</f>
        <v>katB</v>
      </c>
    </row>
    <row r="3787" spans="8:37" x14ac:dyDescent="0.25">
      <c r="H3787" s="8"/>
      <c r="I3787" s="8"/>
      <c r="N3787" s="23"/>
      <c r="O3787" s="24"/>
      <c r="P3787" s="19"/>
      <c r="Q3787" s="19"/>
      <c r="R3787" s="19"/>
      <c r="U3787" s="27"/>
      <c r="Y3787" s="9" t="s">
        <v>546</v>
      </c>
      <c r="Z3787" s="9" t="s">
        <v>462</v>
      </c>
      <c r="AA3787" s="9" t="s">
        <v>198</v>
      </c>
      <c r="AB3787" s="9">
        <v>77628403</v>
      </c>
      <c r="AC3787" s="9" t="s">
        <v>4569</v>
      </c>
      <c r="AD3787" s="9" t="s">
        <v>800</v>
      </c>
      <c r="AE3787" s="5">
        <f t="shared" si="140"/>
        <v>0</v>
      </c>
      <c r="AF3787" s="5" t="str">
        <f t="shared" si="141"/>
        <v>Pokryto</v>
      </c>
      <c r="AG3787" s="153"/>
      <c r="AH3787" s="153"/>
      <c r="AI3787" t="s">
        <v>17880</v>
      </c>
      <c r="AJ3787" t="s">
        <v>800</v>
      </c>
      <c r="AK3787" s="9" t="str">
        <f>VLOOKUP(Y3787,zdroj!D:AJ,33,0)</f>
        <v>katB</v>
      </c>
    </row>
    <row r="3788" spans="8:37" x14ac:dyDescent="0.25">
      <c r="H3788" s="8"/>
      <c r="I3788" s="8"/>
      <c r="N3788" s="23"/>
      <c r="O3788" s="24"/>
      <c r="P3788" s="19"/>
      <c r="Q3788" s="19"/>
      <c r="R3788" s="19"/>
      <c r="U3788" s="27"/>
      <c r="Y3788" s="9" t="s">
        <v>546</v>
      </c>
      <c r="Z3788" s="9" t="s">
        <v>462</v>
      </c>
      <c r="AA3788" s="9" t="s">
        <v>198</v>
      </c>
      <c r="AB3788" s="9">
        <v>78364299</v>
      </c>
      <c r="AC3788" s="9" t="s">
        <v>4570</v>
      </c>
      <c r="AD3788" s="9" t="s">
        <v>231</v>
      </c>
      <c r="AE3788" s="5">
        <f t="shared" si="140"/>
        <v>0</v>
      </c>
      <c r="AF3788" s="5" t="str">
        <f t="shared" si="141"/>
        <v>katB</v>
      </c>
      <c r="AG3788" s="153"/>
      <c r="AH3788" s="153"/>
      <c r="AI3788" t="s">
        <v>236</v>
      </c>
      <c r="AJ3788" t="s">
        <v>17878</v>
      </c>
      <c r="AK3788" s="9" t="str">
        <f>VLOOKUP(Y3788,zdroj!D:AJ,33,0)</f>
        <v>katB</v>
      </c>
    </row>
    <row r="3789" spans="8:37" x14ac:dyDescent="0.25">
      <c r="H3789" s="8"/>
      <c r="I3789" s="8"/>
      <c r="N3789" s="23"/>
      <c r="O3789" s="24"/>
      <c r="P3789" s="19"/>
      <c r="Q3789" s="19"/>
      <c r="R3789" s="19"/>
      <c r="U3789" s="27"/>
      <c r="Y3789" s="9" t="s">
        <v>546</v>
      </c>
      <c r="Z3789" s="9" t="s">
        <v>462</v>
      </c>
      <c r="AA3789" s="9" t="s">
        <v>198</v>
      </c>
      <c r="AB3789" s="9">
        <v>79338411</v>
      </c>
      <c r="AC3789" s="9" t="s">
        <v>4571</v>
      </c>
      <c r="AD3789" s="9" t="s">
        <v>800</v>
      </c>
      <c r="AE3789" s="5">
        <f t="shared" si="140"/>
        <v>0</v>
      </c>
      <c r="AF3789" s="5" t="str">
        <f t="shared" si="141"/>
        <v>Pokryto</v>
      </c>
      <c r="AG3789" s="153"/>
      <c r="AH3789" s="153"/>
      <c r="AI3789" t="s">
        <v>236</v>
      </c>
      <c r="AJ3789" t="s">
        <v>800</v>
      </c>
      <c r="AK3789" s="9" t="str">
        <f>VLOOKUP(Y3789,zdroj!D:AJ,33,0)</f>
        <v>katB</v>
      </c>
    </row>
    <row r="3790" spans="8:37" x14ac:dyDescent="0.25">
      <c r="H3790" s="8"/>
      <c r="I3790" s="8"/>
      <c r="N3790" s="23"/>
      <c r="O3790" s="24"/>
      <c r="P3790" s="19"/>
      <c r="Q3790" s="19"/>
      <c r="R3790" s="19"/>
      <c r="U3790" s="27"/>
      <c r="Y3790" s="9" t="s">
        <v>546</v>
      </c>
      <c r="Z3790" s="9" t="s">
        <v>462</v>
      </c>
      <c r="AA3790" s="9" t="s">
        <v>198</v>
      </c>
      <c r="AB3790" s="9">
        <v>81383533</v>
      </c>
      <c r="AC3790" s="9" t="s">
        <v>4572</v>
      </c>
      <c r="AD3790" s="9" t="s">
        <v>231</v>
      </c>
      <c r="AE3790" s="5">
        <f t="shared" si="140"/>
        <v>0</v>
      </c>
      <c r="AF3790" s="5" t="str">
        <f t="shared" si="141"/>
        <v>katB</v>
      </c>
      <c r="AG3790" s="153"/>
      <c r="AH3790" s="153"/>
      <c r="AI3790" t="s">
        <v>17880</v>
      </c>
      <c r="AJ3790" t="s">
        <v>17878</v>
      </c>
      <c r="AK3790" s="9" t="str">
        <f>VLOOKUP(Y3790,zdroj!D:AJ,33,0)</f>
        <v>katB</v>
      </c>
    </row>
    <row r="3791" spans="8:37" x14ac:dyDescent="0.25">
      <c r="H3791" s="8"/>
      <c r="I3791" s="8"/>
      <c r="N3791" s="23"/>
      <c r="O3791" s="24"/>
      <c r="P3791" s="19"/>
      <c r="Q3791" s="19"/>
      <c r="R3791" s="19"/>
      <c r="U3791" s="27"/>
      <c r="Y3791" s="9" t="s">
        <v>546</v>
      </c>
      <c r="Z3791" s="9" t="s">
        <v>462</v>
      </c>
      <c r="AA3791" s="9" t="s">
        <v>198</v>
      </c>
      <c r="AB3791" s="9">
        <v>83030913</v>
      </c>
      <c r="AC3791" s="9" t="s">
        <v>4573</v>
      </c>
      <c r="AD3791" s="9" t="s">
        <v>231</v>
      </c>
      <c r="AE3791" s="5">
        <f t="shared" si="140"/>
        <v>0</v>
      </c>
      <c r="AF3791" s="5" t="str">
        <f t="shared" si="141"/>
        <v>katB</v>
      </c>
      <c r="AG3791" s="153"/>
      <c r="AH3791" s="153"/>
      <c r="AI3791" t="s">
        <v>17880</v>
      </c>
      <c r="AJ3791" t="s">
        <v>17878</v>
      </c>
      <c r="AK3791" s="9" t="str">
        <f>VLOOKUP(Y3791,zdroj!D:AJ,33,0)</f>
        <v>katB</v>
      </c>
    </row>
    <row r="3792" spans="8:37" x14ac:dyDescent="0.25">
      <c r="H3792" s="8"/>
      <c r="I3792" s="8"/>
      <c r="N3792" s="23"/>
      <c r="O3792" s="24"/>
      <c r="P3792" s="19"/>
      <c r="Q3792" s="19"/>
      <c r="R3792" s="19"/>
      <c r="U3792" s="27"/>
      <c r="Y3792" s="9" t="s">
        <v>540</v>
      </c>
      <c r="Z3792" s="9" t="s">
        <v>462</v>
      </c>
      <c r="AA3792" s="9" t="s">
        <v>237</v>
      </c>
      <c r="AB3792" s="9">
        <v>5884012</v>
      </c>
      <c r="AC3792" s="9" t="s">
        <v>4574</v>
      </c>
      <c r="AD3792" s="9" t="s">
        <v>800</v>
      </c>
      <c r="AE3792" s="5">
        <f t="shared" si="140"/>
        <v>0</v>
      </c>
      <c r="AF3792" s="5" t="str">
        <f t="shared" si="141"/>
        <v>Pokryto</v>
      </c>
      <c r="AG3792" s="153"/>
      <c r="AH3792" s="153"/>
      <c r="AI3792" t="s">
        <v>201</v>
      </c>
      <c r="AJ3792" t="s">
        <v>800</v>
      </c>
      <c r="AK3792" s="9" t="str">
        <f>VLOOKUP(Y3792,zdroj!D:AJ,33,0)</f>
        <v>katA</v>
      </c>
    </row>
    <row r="3793" spans="8:37" x14ac:dyDescent="0.25">
      <c r="H3793" s="8"/>
      <c r="I3793" s="8"/>
      <c r="N3793" s="23"/>
      <c r="O3793" s="24"/>
      <c r="P3793" s="19"/>
      <c r="Q3793" s="19"/>
      <c r="R3793" s="19"/>
      <c r="U3793" s="27"/>
      <c r="Y3793" s="9" t="s">
        <v>540</v>
      </c>
      <c r="Z3793" s="9" t="s">
        <v>462</v>
      </c>
      <c r="AA3793" s="9" t="s">
        <v>237</v>
      </c>
      <c r="AB3793" s="9">
        <v>5884021</v>
      </c>
      <c r="AC3793" s="9" t="s">
        <v>4575</v>
      </c>
      <c r="AD3793" s="9" t="s">
        <v>225</v>
      </c>
      <c r="AE3793" s="5">
        <f t="shared" si="140"/>
        <v>0</v>
      </c>
      <c r="AF3793" s="5" t="str">
        <f t="shared" si="141"/>
        <v>katA</v>
      </c>
      <c r="AG3793" s="153"/>
      <c r="AH3793" s="153"/>
      <c r="AI3793" t="s">
        <v>201</v>
      </c>
      <c r="AJ3793" t="s">
        <v>17878</v>
      </c>
      <c r="AK3793" s="9" t="str">
        <f>VLOOKUP(Y3793,zdroj!D:AJ,33,0)</f>
        <v>katA</v>
      </c>
    </row>
    <row r="3794" spans="8:37" x14ac:dyDescent="0.25">
      <c r="H3794" s="8"/>
      <c r="I3794" s="8"/>
      <c r="N3794" s="23"/>
      <c r="O3794" s="24"/>
      <c r="P3794" s="19"/>
      <c r="Q3794" s="19"/>
      <c r="R3794" s="19"/>
      <c r="U3794" s="27"/>
      <c r="Y3794" s="9" t="s">
        <v>540</v>
      </c>
      <c r="Z3794" s="9" t="s">
        <v>462</v>
      </c>
      <c r="AA3794" s="9" t="s">
        <v>237</v>
      </c>
      <c r="AB3794" s="9">
        <v>5884039</v>
      </c>
      <c r="AC3794" s="9" t="s">
        <v>4576</v>
      </c>
      <c r="AD3794" s="9" t="s">
        <v>225</v>
      </c>
      <c r="AE3794" s="5">
        <f t="shared" si="140"/>
        <v>0</v>
      </c>
      <c r="AF3794" s="5" t="str">
        <f t="shared" si="141"/>
        <v>katA</v>
      </c>
      <c r="AG3794" s="153"/>
      <c r="AH3794" s="153"/>
      <c r="AI3794" t="s">
        <v>201</v>
      </c>
      <c r="AJ3794" t="s">
        <v>17878</v>
      </c>
      <c r="AK3794" s="9" t="str">
        <f>VLOOKUP(Y3794,zdroj!D:AJ,33,0)</f>
        <v>katA</v>
      </c>
    </row>
    <row r="3795" spans="8:37" x14ac:dyDescent="0.25">
      <c r="H3795" s="8"/>
      <c r="I3795" s="8"/>
      <c r="N3795" s="23"/>
      <c r="O3795" s="24"/>
      <c r="P3795" s="19"/>
      <c r="Q3795" s="19"/>
      <c r="R3795" s="19"/>
      <c r="U3795" s="27"/>
      <c r="Y3795" s="9" t="s">
        <v>540</v>
      </c>
      <c r="Z3795" s="9" t="s">
        <v>462</v>
      </c>
      <c r="AA3795" s="9" t="s">
        <v>237</v>
      </c>
      <c r="AB3795" s="9">
        <v>5884136</v>
      </c>
      <c r="AC3795" s="9" t="s">
        <v>4577</v>
      </c>
      <c r="AD3795" s="9" t="s">
        <v>225</v>
      </c>
      <c r="AE3795" s="5">
        <f t="shared" si="140"/>
        <v>0</v>
      </c>
      <c r="AF3795" s="5" t="str">
        <f t="shared" si="141"/>
        <v>katA</v>
      </c>
      <c r="AG3795" s="153"/>
      <c r="AH3795" s="153"/>
      <c r="AI3795" t="s">
        <v>201</v>
      </c>
      <c r="AJ3795" t="s">
        <v>17878</v>
      </c>
      <c r="AK3795" s="9" t="str">
        <f>VLOOKUP(Y3795,zdroj!D:AJ,33,0)</f>
        <v>katA</v>
      </c>
    </row>
    <row r="3796" spans="8:37" x14ac:dyDescent="0.25">
      <c r="H3796" s="8"/>
      <c r="I3796" s="8"/>
      <c r="N3796" s="23"/>
      <c r="O3796" s="24"/>
      <c r="P3796" s="19"/>
      <c r="Q3796" s="19"/>
      <c r="R3796" s="19"/>
      <c r="U3796" s="27"/>
      <c r="Y3796" s="9" t="s">
        <v>540</v>
      </c>
      <c r="Z3796" s="9" t="s">
        <v>462</v>
      </c>
      <c r="AA3796" s="9" t="s">
        <v>237</v>
      </c>
      <c r="AB3796" s="9">
        <v>5884144</v>
      </c>
      <c r="AC3796" s="9" t="s">
        <v>4578</v>
      </c>
      <c r="AD3796" s="9" t="s">
        <v>800</v>
      </c>
      <c r="AE3796" s="5">
        <f t="shared" si="140"/>
        <v>0</v>
      </c>
      <c r="AF3796" s="5" t="str">
        <f t="shared" si="141"/>
        <v>Pokryto</v>
      </c>
      <c r="AG3796" s="153"/>
      <c r="AH3796" s="153"/>
      <c r="AI3796" t="s">
        <v>201</v>
      </c>
      <c r="AJ3796" t="s">
        <v>800</v>
      </c>
      <c r="AK3796" s="9" t="str">
        <f>VLOOKUP(Y3796,zdroj!D:AJ,33,0)</f>
        <v>katA</v>
      </c>
    </row>
    <row r="3797" spans="8:37" x14ac:dyDescent="0.25">
      <c r="H3797" s="8"/>
      <c r="I3797" s="8"/>
      <c r="N3797" s="23"/>
      <c r="O3797" s="24"/>
      <c r="P3797" s="19"/>
      <c r="Q3797" s="19"/>
      <c r="R3797" s="19"/>
      <c r="U3797" s="27"/>
      <c r="Y3797" s="9" t="s">
        <v>540</v>
      </c>
      <c r="Z3797" s="9" t="s">
        <v>462</v>
      </c>
      <c r="AA3797" s="9" t="s">
        <v>237</v>
      </c>
      <c r="AB3797" s="9">
        <v>5884152</v>
      </c>
      <c r="AC3797" s="9" t="s">
        <v>4579</v>
      </c>
      <c r="AD3797" s="9" t="s">
        <v>800</v>
      </c>
      <c r="AE3797" s="5">
        <f t="shared" si="140"/>
        <v>0</v>
      </c>
      <c r="AF3797" s="5" t="str">
        <f t="shared" si="141"/>
        <v>Pokryto</v>
      </c>
      <c r="AG3797" s="153"/>
      <c r="AH3797" s="153"/>
      <c r="AI3797" t="s">
        <v>17879</v>
      </c>
      <c r="AJ3797" t="s">
        <v>800</v>
      </c>
      <c r="AK3797" s="9" t="str">
        <f>VLOOKUP(Y3797,zdroj!D:AJ,33,0)</f>
        <v>katA</v>
      </c>
    </row>
    <row r="3798" spans="8:37" x14ac:dyDescent="0.25">
      <c r="H3798" s="8"/>
      <c r="I3798" s="8"/>
      <c r="N3798" s="23"/>
      <c r="O3798" s="24"/>
      <c r="P3798" s="19"/>
      <c r="Q3798" s="19"/>
      <c r="R3798" s="19"/>
      <c r="U3798" s="27"/>
      <c r="Y3798" s="9" t="s">
        <v>540</v>
      </c>
      <c r="Z3798" s="9" t="s">
        <v>462</v>
      </c>
      <c r="AA3798" s="9" t="s">
        <v>237</v>
      </c>
      <c r="AB3798" s="9">
        <v>5884225</v>
      </c>
      <c r="AC3798" s="9" t="s">
        <v>4580</v>
      </c>
      <c r="AD3798" s="9" t="s">
        <v>225</v>
      </c>
      <c r="AE3798" s="5">
        <f t="shared" si="140"/>
        <v>0</v>
      </c>
      <c r="AF3798" s="5" t="str">
        <f t="shared" si="141"/>
        <v>katA</v>
      </c>
      <c r="AG3798" s="153"/>
      <c r="AH3798" s="153"/>
      <c r="AI3798" t="s">
        <v>17879</v>
      </c>
      <c r="AJ3798" t="s">
        <v>17878</v>
      </c>
      <c r="AK3798" s="9" t="str">
        <f>VLOOKUP(Y3798,zdroj!D:AJ,33,0)</f>
        <v>katA</v>
      </c>
    </row>
    <row r="3799" spans="8:37" x14ac:dyDescent="0.25">
      <c r="H3799" s="8"/>
      <c r="I3799" s="8"/>
      <c r="N3799" s="23"/>
      <c r="O3799" s="24"/>
      <c r="P3799" s="19"/>
      <c r="Q3799" s="19"/>
      <c r="R3799" s="19"/>
      <c r="U3799" s="27"/>
      <c r="Y3799" s="9" t="s">
        <v>540</v>
      </c>
      <c r="Z3799" s="9" t="s">
        <v>462</v>
      </c>
      <c r="AA3799" s="9" t="s">
        <v>237</v>
      </c>
      <c r="AB3799" s="9">
        <v>5884233</v>
      </c>
      <c r="AC3799" s="9" t="s">
        <v>4581</v>
      </c>
      <c r="AD3799" s="9" t="s">
        <v>225</v>
      </c>
      <c r="AE3799" s="5">
        <f t="shared" si="140"/>
        <v>0</v>
      </c>
      <c r="AF3799" s="5" t="str">
        <f t="shared" si="141"/>
        <v>katA</v>
      </c>
      <c r="AG3799" s="153"/>
      <c r="AH3799" s="153"/>
      <c r="AI3799" t="s">
        <v>201</v>
      </c>
      <c r="AJ3799" t="s">
        <v>17878</v>
      </c>
      <c r="AK3799" s="9" t="str">
        <f>VLOOKUP(Y3799,zdroj!D:AJ,33,0)</f>
        <v>katA</v>
      </c>
    </row>
    <row r="3800" spans="8:37" x14ac:dyDescent="0.25">
      <c r="H3800" s="8"/>
      <c r="I3800" s="8"/>
      <c r="N3800" s="23"/>
      <c r="O3800" s="24"/>
      <c r="P3800" s="19"/>
      <c r="Q3800" s="19"/>
      <c r="R3800" s="19"/>
      <c r="U3800" s="27"/>
      <c r="Y3800" s="9" t="s">
        <v>540</v>
      </c>
      <c r="Z3800" s="9" t="s">
        <v>462</v>
      </c>
      <c r="AA3800" s="9" t="s">
        <v>237</v>
      </c>
      <c r="AB3800" s="9">
        <v>5884241</v>
      </c>
      <c r="AC3800" s="9" t="s">
        <v>4582</v>
      </c>
      <c r="AD3800" s="9" t="s">
        <v>800</v>
      </c>
      <c r="AE3800" s="5">
        <f t="shared" si="140"/>
        <v>0</v>
      </c>
      <c r="AF3800" s="5" t="str">
        <f t="shared" si="141"/>
        <v>Pokryto</v>
      </c>
      <c r="AG3800" s="153"/>
      <c r="AH3800" s="153"/>
      <c r="AI3800" t="s">
        <v>201</v>
      </c>
      <c r="AJ3800" t="s">
        <v>800</v>
      </c>
      <c r="AK3800" s="9" t="str">
        <f>VLOOKUP(Y3800,zdroj!D:AJ,33,0)</f>
        <v>katA</v>
      </c>
    </row>
    <row r="3801" spans="8:37" x14ac:dyDescent="0.25">
      <c r="H3801" s="8"/>
      <c r="I3801" s="8"/>
      <c r="N3801" s="23"/>
      <c r="O3801" s="24"/>
      <c r="P3801" s="19"/>
      <c r="Q3801" s="19"/>
      <c r="R3801" s="19"/>
      <c r="U3801" s="27"/>
      <c r="Y3801" s="9" t="s">
        <v>540</v>
      </c>
      <c r="Z3801" s="9" t="s">
        <v>462</v>
      </c>
      <c r="AA3801" s="9" t="s">
        <v>237</v>
      </c>
      <c r="AB3801" s="9">
        <v>5884250</v>
      </c>
      <c r="AC3801" s="9" t="s">
        <v>4583</v>
      </c>
      <c r="AD3801" s="9" t="s">
        <v>225</v>
      </c>
      <c r="AE3801" s="5">
        <f t="shared" si="140"/>
        <v>0</v>
      </c>
      <c r="AF3801" s="5" t="str">
        <f t="shared" si="141"/>
        <v>katA</v>
      </c>
      <c r="AG3801" s="153"/>
      <c r="AH3801" s="153"/>
      <c r="AI3801" t="s">
        <v>201</v>
      </c>
      <c r="AJ3801" t="s">
        <v>17878</v>
      </c>
      <c r="AK3801" s="9" t="str">
        <f>VLOOKUP(Y3801,zdroj!D:AJ,33,0)</f>
        <v>katA</v>
      </c>
    </row>
    <row r="3802" spans="8:37" x14ac:dyDescent="0.25">
      <c r="H3802" s="8"/>
      <c r="I3802" s="8"/>
      <c r="N3802" s="23"/>
      <c r="O3802" s="24"/>
      <c r="P3802" s="19"/>
      <c r="Q3802" s="19"/>
      <c r="R3802" s="19"/>
      <c r="U3802" s="27"/>
      <c r="Y3802" s="9" t="s">
        <v>540</v>
      </c>
      <c r="Z3802" s="9" t="s">
        <v>462</v>
      </c>
      <c r="AA3802" s="9" t="s">
        <v>237</v>
      </c>
      <c r="AB3802" s="9">
        <v>25503073</v>
      </c>
      <c r="AC3802" s="9" t="s">
        <v>4584</v>
      </c>
      <c r="AD3802" s="9" t="s">
        <v>225</v>
      </c>
      <c r="AE3802" s="5">
        <f t="shared" si="140"/>
        <v>0</v>
      </c>
      <c r="AF3802" s="5" t="str">
        <f t="shared" si="141"/>
        <v>katA</v>
      </c>
      <c r="AG3802" s="153"/>
      <c r="AH3802" s="153"/>
      <c r="AI3802" t="s">
        <v>201</v>
      </c>
      <c r="AJ3802" t="s">
        <v>17878</v>
      </c>
      <c r="AK3802" s="9" t="str">
        <f>VLOOKUP(Y3802,zdroj!D:AJ,33,0)</f>
        <v>katA</v>
      </c>
    </row>
    <row r="3803" spans="8:37" x14ac:dyDescent="0.25">
      <c r="H3803" s="8"/>
      <c r="I3803" s="8"/>
      <c r="N3803" s="23"/>
      <c r="O3803" s="24"/>
      <c r="P3803" s="19"/>
      <c r="Q3803" s="19"/>
      <c r="R3803" s="19"/>
      <c r="U3803" s="27"/>
      <c r="Y3803" s="9" t="s">
        <v>540</v>
      </c>
      <c r="Z3803" s="9" t="s">
        <v>462</v>
      </c>
      <c r="AA3803" s="9" t="s">
        <v>237</v>
      </c>
      <c r="AB3803" s="9">
        <v>26091640</v>
      </c>
      <c r="AC3803" s="9" t="s">
        <v>4585</v>
      </c>
      <c r="AD3803" s="9" t="s">
        <v>225</v>
      </c>
      <c r="AE3803" s="5">
        <f t="shared" si="140"/>
        <v>0</v>
      </c>
      <c r="AF3803" s="5" t="str">
        <f t="shared" si="141"/>
        <v>katA</v>
      </c>
      <c r="AG3803" s="153"/>
      <c r="AH3803" s="153"/>
      <c r="AI3803" t="s">
        <v>201</v>
      </c>
      <c r="AJ3803" t="s">
        <v>17878</v>
      </c>
      <c r="AK3803" s="9" t="str">
        <f>VLOOKUP(Y3803,zdroj!D:AJ,33,0)</f>
        <v>katA</v>
      </c>
    </row>
    <row r="3804" spans="8:37" x14ac:dyDescent="0.25">
      <c r="H3804" s="8"/>
      <c r="I3804" s="8"/>
      <c r="N3804" s="23"/>
      <c r="O3804" s="24"/>
      <c r="P3804" s="19"/>
      <c r="Q3804" s="19"/>
      <c r="R3804" s="19"/>
      <c r="U3804" s="27"/>
      <c r="Y3804" s="9" t="s">
        <v>540</v>
      </c>
      <c r="Z3804" s="9" t="s">
        <v>462</v>
      </c>
      <c r="AA3804" s="9" t="s">
        <v>237</v>
      </c>
      <c r="AB3804" s="9">
        <v>5884438</v>
      </c>
      <c r="AC3804" s="9" t="s">
        <v>4586</v>
      </c>
      <c r="AD3804" s="9" t="s">
        <v>225</v>
      </c>
      <c r="AE3804" s="5">
        <f t="shared" si="140"/>
        <v>0</v>
      </c>
      <c r="AF3804" s="5" t="str">
        <f t="shared" si="141"/>
        <v>katA</v>
      </c>
      <c r="AG3804" s="153"/>
      <c r="AH3804" s="153"/>
      <c r="AI3804" t="s">
        <v>195</v>
      </c>
      <c r="AJ3804" t="s">
        <v>340</v>
      </c>
      <c r="AK3804" s="9" t="str">
        <f>VLOOKUP(Y3804,zdroj!D:AJ,33,0)</f>
        <v>katA</v>
      </c>
    </row>
    <row r="3805" spans="8:37" x14ac:dyDescent="0.25">
      <c r="H3805" s="8"/>
      <c r="I3805" s="8"/>
      <c r="N3805" s="23"/>
      <c r="O3805" s="24"/>
      <c r="P3805" s="19"/>
      <c r="Q3805" s="19"/>
      <c r="R3805" s="19"/>
      <c r="U3805" s="27"/>
      <c r="Y3805" s="9" t="s">
        <v>540</v>
      </c>
      <c r="Z3805" s="9" t="s">
        <v>462</v>
      </c>
      <c r="AA3805" s="9" t="s">
        <v>237</v>
      </c>
      <c r="AB3805" s="9">
        <v>5883954</v>
      </c>
      <c r="AC3805" s="9" t="s">
        <v>4587</v>
      </c>
      <c r="AD3805" s="9" t="s">
        <v>225</v>
      </c>
      <c r="AE3805" s="5">
        <f t="shared" si="140"/>
        <v>0</v>
      </c>
      <c r="AF3805" s="5" t="str">
        <f t="shared" si="141"/>
        <v>katA</v>
      </c>
      <c r="AG3805" s="153"/>
      <c r="AH3805" s="153"/>
      <c r="AI3805" t="s">
        <v>201</v>
      </c>
      <c r="AJ3805" t="s">
        <v>17878</v>
      </c>
      <c r="AK3805" s="9" t="str">
        <f>VLOOKUP(Y3805,zdroj!D:AJ,33,0)</f>
        <v>katA</v>
      </c>
    </row>
    <row r="3806" spans="8:37" x14ac:dyDescent="0.25">
      <c r="H3806" s="8"/>
      <c r="I3806" s="8"/>
      <c r="N3806" s="23"/>
      <c r="O3806" s="24"/>
      <c r="P3806" s="19"/>
      <c r="Q3806" s="19"/>
      <c r="R3806" s="19"/>
      <c r="U3806" s="27"/>
      <c r="Y3806" s="9" t="s">
        <v>540</v>
      </c>
      <c r="Z3806" s="9" t="s">
        <v>462</v>
      </c>
      <c r="AA3806" s="9" t="s">
        <v>237</v>
      </c>
      <c r="AB3806" s="9">
        <v>5883997</v>
      </c>
      <c r="AC3806" s="9" t="s">
        <v>4588</v>
      </c>
      <c r="AD3806" s="9" t="s">
        <v>225</v>
      </c>
      <c r="AE3806" s="5">
        <f t="shared" si="140"/>
        <v>0</v>
      </c>
      <c r="AF3806" s="5" t="str">
        <f t="shared" si="141"/>
        <v>katA</v>
      </c>
      <c r="AG3806" s="153"/>
      <c r="AH3806" s="153"/>
      <c r="AI3806" t="s">
        <v>201</v>
      </c>
      <c r="AJ3806" t="s">
        <v>17878</v>
      </c>
      <c r="AK3806" s="9" t="str">
        <f>VLOOKUP(Y3806,zdroj!D:AJ,33,0)</f>
        <v>katA</v>
      </c>
    </row>
    <row r="3807" spans="8:37" x14ac:dyDescent="0.25">
      <c r="H3807" s="8"/>
      <c r="I3807" s="8"/>
      <c r="N3807" s="23"/>
      <c r="O3807" s="24"/>
      <c r="P3807" s="19"/>
      <c r="Q3807" s="19"/>
      <c r="R3807" s="19"/>
      <c r="U3807" s="27"/>
      <c r="Y3807" s="9" t="s">
        <v>540</v>
      </c>
      <c r="Z3807" s="9" t="s">
        <v>462</v>
      </c>
      <c r="AA3807" s="9" t="s">
        <v>237</v>
      </c>
      <c r="AB3807" s="9">
        <v>5884047</v>
      </c>
      <c r="AC3807" s="9" t="s">
        <v>4589</v>
      </c>
      <c r="AD3807" s="9" t="s">
        <v>225</v>
      </c>
      <c r="AE3807" s="5">
        <f t="shared" si="140"/>
        <v>0</v>
      </c>
      <c r="AF3807" s="5" t="str">
        <f t="shared" si="141"/>
        <v>katA</v>
      </c>
      <c r="AG3807" s="153"/>
      <c r="AH3807" s="153"/>
      <c r="AI3807" t="s">
        <v>201</v>
      </c>
      <c r="AJ3807" t="s">
        <v>17878</v>
      </c>
      <c r="AK3807" s="9" t="str">
        <f>VLOOKUP(Y3807,zdroj!D:AJ,33,0)</f>
        <v>katA</v>
      </c>
    </row>
    <row r="3808" spans="8:37" x14ac:dyDescent="0.25">
      <c r="H3808" s="8"/>
      <c r="I3808" s="8"/>
      <c r="N3808" s="23"/>
      <c r="O3808" s="24"/>
      <c r="P3808" s="19"/>
      <c r="Q3808" s="19"/>
      <c r="R3808" s="19"/>
      <c r="U3808" s="27"/>
      <c r="Y3808" s="9" t="s">
        <v>540</v>
      </c>
      <c r="Z3808" s="9" t="s">
        <v>462</v>
      </c>
      <c r="AA3808" s="9" t="s">
        <v>237</v>
      </c>
      <c r="AB3808" s="9">
        <v>5884055</v>
      </c>
      <c r="AC3808" s="9" t="s">
        <v>4590</v>
      </c>
      <c r="AD3808" s="9" t="s">
        <v>225</v>
      </c>
      <c r="AE3808" s="5">
        <f t="shared" si="140"/>
        <v>0</v>
      </c>
      <c r="AF3808" s="5" t="str">
        <f t="shared" si="141"/>
        <v>katA</v>
      </c>
      <c r="AG3808" s="153"/>
      <c r="AH3808" s="153"/>
      <c r="AI3808" t="s">
        <v>201</v>
      </c>
      <c r="AJ3808" t="s">
        <v>17878</v>
      </c>
      <c r="AK3808" s="9" t="str">
        <f>VLOOKUP(Y3808,zdroj!D:AJ,33,0)</f>
        <v>katA</v>
      </c>
    </row>
    <row r="3809" spans="8:37" x14ac:dyDescent="0.25">
      <c r="H3809" s="8"/>
      <c r="I3809" s="8"/>
      <c r="N3809" s="23"/>
      <c r="O3809" s="24"/>
      <c r="P3809" s="19"/>
      <c r="Q3809" s="19"/>
      <c r="R3809" s="19"/>
      <c r="U3809" s="27"/>
      <c r="Y3809" s="9" t="s">
        <v>540</v>
      </c>
      <c r="Z3809" s="9" t="s">
        <v>462</v>
      </c>
      <c r="AA3809" s="9" t="s">
        <v>237</v>
      </c>
      <c r="AB3809" s="9">
        <v>5884063</v>
      </c>
      <c r="AC3809" s="9" t="s">
        <v>4591</v>
      </c>
      <c r="AD3809" s="9" t="s">
        <v>225</v>
      </c>
      <c r="AE3809" s="5">
        <f t="shared" si="140"/>
        <v>0</v>
      </c>
      <c r="AF3809" s="5" t="str">
        <f t="shared" si="141"/>
        <v>katA</v>
      </c>
      <c r="AG3809" s="153"/>
      <c r="AH3809" s="153"/>
      <c r="AI3809" t="s">
        <v>201</v>
      </c>
      <c r="AJ3809" t="s">
        <v>17878</v>
      </c>
      <c r="AK3809" s="9" t="str">
        <f>VLOOKUP(Y3809,zdroj!D:AJ,33,0)</f>
        <v>katA</v>
      </c>
    </row>
    <row r="3810" spans="8:37" x14ac:dyDescent="0.25">
      <c r="H3810" s="8"/>
      <c r="I3810" s="8"/>
      <c r="N3810" s="23"/>
      <c r="O3810" s="24"/>
      <c r="P3810" s="19"/>
      <c r="Q3810" s="19"/>
      <c r="R3810" s="19"/>
      <c r="U3810" s="27"/>
      <c r="Y3810" s="9" t="s">
        <v>540</v>
      </c>
      <c r="Z3810" s="9" t="s">
        <v>462</v>
      </c>
      <c r="AA3810" s="9" t="s">
        <v>237</v>
      </c>
      <c r="AB3810" s="9">
        <v>5884071</v>
      </c>
      <c r="AC3810" s="9" t="s">
        <v>4592</v>
      </c>
      <c r="AD3810" s="9" t="s">
        <v>231</v>
      </c>
      <c r="AE3810" s="5">
        <f t="shared" si="140"/>
        <v>0</v>
      </c>
      <c r="AF3810" s="5" t="str">
        <f t="shared" si="141"/>
        <v>katB</v>
      </c>
      <c r="AG3810" s="153"/>
      <c r="AH3810" s="153"/>
      <c r="AI3810" t="s">
        <v>17879</v>
      </c>
      <c r="AJ3810" t="s">
        <v>17878</v>
      </c>
      <c r="AK3810" s="9" t="str">
        <f>VLOOKUP(Y3810,zdroj!D:AJ,33,0)</f>
        <v>katA</v>
      </c>
    </row>
    <row r="3811" spans="8:37" x14ac:dyDescent="0.25">
      <c r="H3811" s="8"/>
      <c r="I3811" s="8"/>
      <c r="N3811" s="23"/>
      <c r="O3811" s="24"/>
      <c r="P3811" s="19"/>
      <c r="Q3811" s="19"/>
      <c r="R3811" s="19"/>
      <c r="U3811" s="27"/>
      <c r="Y3811" s="9" t="s">
        <v>540</v>
      </c>
      <c r="Z3811" s="9" t="s">
        <v>462</v>
      </c>
      <c r="AA3811" s="9" t="s">
        <v>237</v>
      </c>
      <c r="AB3811" s="9">
        <v>5884080</v>
      </c>
      <c r="AC3811" s="9" t="s">
        <v>4593</v>
      </c>
      <c r="AD3811" s="9" t="s">
        <v>225</v>
      </c>
      <c r="AE3811" s="5">
        <f t="shared" si="140"/>
        <v>0</v>
      </c>
      <c r="AF3811" s="5" t="str">
        <f t="shared" si="141"/>
        <v>katA</v>
      </c>
      <c r="AG3811" s="153"/>
      <c r="AH3811" s="153"/>
      <c r="AI3811" t="s">
        <v>201</v>
      </c>
      <c r="AJ3811" t="s">
        <v>17878</v>
      </c>
      <c r="AK3811" s="9" t="str">
        <f>VLOOKUP(Y3811,zdroj!D:AJ,33,0)</f>
        <v>katA</v>
      </c>
    </row>
    <row r="3812" spans="8:37" x14ac:dyDescent="0.25">
      <c r="H3812" s="8"/>
      <c r="I3812" s="8"/>
      <c r="N3812" s="23"/>
      <c r="O3812" s="24"/>
      <c r="P3812" s="19"/>
      <c r="Q3812" s="19"/>
      <c r="R3812" s="19"/>
      <c r="U3812" s="27"/>
      <c r="Y3812" s="9" t="s">
        <v>540</v>
      </c>
      <c r="Z3812" s="9" t="s">
        <v>462</v>
      </c>
      <c r="AA3812" s="9" t="s">
        <v>237</v>
      </c>
      <c r="AB3812" s="9">
        <v>25058959</v>
      </c>
      <c r="AC3812" s="9" t="s">
        <v>4594</v>
      </c>
      <c r="AD3812" s="9" t="s">
        <v>225</v>
      </c>
      <c r="AE3812" s="5">
        <f t="shared" si="140"/>
        <v>0</v>
      </c>
      <c r="AF3812" s="5" t="str">
        <f t="shared" si="141"/>
        <v>katA</v>
      </c>
      <c r="AG3812" s="153"/>
      <c r="AH3812" s="153"/>
      <c r="AI3812" t="s">
        <v>195</v>
      </c>
      <c r="AJ3812" t="s">
        <v>340</v>
      </c>
      <c r="AK3812" s="9" t="str">
        <f>VLOOKUP(Y3812,zdroj!D:AJ,33,0)</f>
        <v>katA</v>
      </c>
    </row>
    <row r="3813" spans="8:37" x14ac:dyDescent="0.25">
      <c r="H3813" s="8"/>
      <c r="I3813" s="8"/>
      <c r="N3813" s="23"/>
      <c r="O3813" s="24"/>
      <c r="P3813" s="19"/>
      <c r="Q3813" s="19"/>
      <c r="R3813" s="19"/>
      <c r="U3813" s="27"/>
      <c r="Y3813" s="9" t="s">
        <v>540</v>
      </c>
      <c r="Z3813" s="9" t="s">
        <v>462</v>
      </c>
      <c r="AA3813" s="9" t="s">
        <v>237</v>
      </c>
      <c r="AB3813" s="9">
        <v>5884098</v>
      </c>
      <c r="AC3813" s="9" t="s">
        <v>4594</v>
      </c>
      <c r="AD3813" s="9" t="s">
        <v>225</v>
      </c>
      <c r="AE3813" s="5">
        <f t="shared" si="140"/>
        <v>0</v>
      </c>
      <c r="AF3813" s="5" t="str">
        <f t="shared" si="141"/>
        <v>katA</v>
      </c>
      <c r="AG3813" s="153"/>
      <c r="AH3813" s="153"/>
      <c r="AI3813" t="s">
        <v>201</v>
      </c>
      <c r="AJ3813" t="s">
        <v>17878</v>
      </c>
      <c r="AK3813" s="9" t="str">
        <f>VLOOKUP(Y3813,zdroj!D:AJ,33,0)</f>
        <v>katA</v>
      </c>
    </row>
    <row r="3814" spans="8:37" x14ac:dyDescent="0.25">
      <c r="H3814" s="8"/>
      <c r="I3814" s="8"/>
      <c r="N3814" s="23"/>
      <c r="O3814" s="24"/>
      <c r="P3814" s="19"/>
      <c r="Q3814" s="19"/>
      <c r="R3814" s="19"/>
      <c r="U3814" s="27"/>
      <c r="Y3814" s="9" t="s">
        <v>540</v>
      </c>
      <c r="Z3814" s="9" t="s">
        <v>462</v>
      </c>
      <c r="AA3814" s="9" t="s">
        <v>237</v>
      </c>
      <c r="AB3814" s="9">
        <v>5884101</v>
      </c>
      <c r="AC3814" s="9" t="s">
        <v>4595</v>
      </c>
      <c r="AD3814" s="9" t="s">
        <v>225</v>
      </c>
      <c r="AE3814" s="5">
        <f t="shared" si="140"/>
        <v>0</v>
      </c>
      <c r="AF3814" s="5" t="str">
        <f t="shared" si="141"/>
        <v>katA</v>
      </c>
      <c r="AG3814" s="153"/>
      <c r="AH3814" s="153"/>
      <c r="AI3814" t="s">
        <v>17879</v>
      </c>
      <c r="AJ3814" t="s">
        <v>17878</v>
      </c>
      <c r="AK3814" s="9" t="str">
        <f>VLOOKUP(Y3814,zdroj!D:AJ,33,0)</f>
        <v>katA</v>
      </c>
    </row>
    <row r="3815" spans="8:37" x14ac:dyDescent="0.25">
      <c r="H3815" s="8"/>
      <c r="I3815" s="8"/>
      <c r="N3815" s="23"/>
      <c r="O3815" s="24"/>
      <c r="P3815" s="19"/>
      <c r="Q3815" s="19"/>
      <c r="R3815" s="19"/>
      <c r="U3815" s="27"/>
      <c r="Y3815" s="9" t="s">
        <v>540</v>
      </c>
      <c r="Z3815" s="9" t="s">
        <v>462</v>
      </c>
      <c r="AA3815" s="9" t="s">
        <v>237</v>
      </c>
      <c r="AB3815" s="9">
        <v>40044769</v>
      </c>
      <c r="AC3815" s="9" t="s">
        <v>4596</v>
      </c>
      <c r="AD3815" s="9" t="s">
        <v>225</v>
      </c>
      <c r="AE3815" s="5">
        <f t="shared" si="140"/>
        <v>0</v>
      </c>
      <c r="AF3815" s="5" t="str">
        <f t="shared" si="141"/>
        <v>katA</v>
      </c>
      <c r="AG3815" s="153"/>
      <c r="AH3815" s="153"/>
      <c r="AI3815" t="s">
        <v>201</v>
      </c>
      <c r="AJ3815" t="s">
        <v>17878</v>
      </c>
      <c r="AK3815" s="9" t="str">
        <f>VLOOKUP(Y3815,zdroj!D:AJ,33,0)</f>
        <v>katA</v>
      </c>
    </row>
    <row r="3816" spans="8:37" x14ac:dyDescent="0.25">
      <c r="H3816" s="8"/>
      <c r="I3816" s="8"/>
      <c r="N3816" s="23"/>
      <c r="O3816" s="24"/>
      <c r="P3816" s="19"/>
      <c r="Q3816" s="19"/>
      <c r="R3816" s="19"/>
      <c r="U3816" s="27"/>
      <c r="Y3816" s="9" t="s">
        <v>540</v>
      </c>
      <c r="Z3816" s="9" t="s">
        <v>462</v>
      </c>
      <c r="AA3816" s="9" t="s">
        <v>237</v>
      </c>
      <c r="AB3816" s="9">
        <v>5884110</v>
      </c>
      <c r="AC3816" s="9" t="s">
        <v>4597</v>
      </c>
      <c r="AD3816" s="9" t="s">
        <v>225</v>
      </c>
      <c r="AE3816" s="5">
        <f t="shared" si="140"/>
        <v>0</v>
      </c>
      <c r="AF3816" s="5" t="str">
        <f t="shared" si="141"/>
        <v>katA</v>
      </c>
      <c r="AG3816" s="153"/>
      <c r="AH3816" s="153"/>
      <c r="AI3816" t="s">
        <v>201</v>
      </c>
      <c r="AJ3816" t="s">
        <v>17878</v>
      </c>
      <c r="AK3816" s="9" t="str">
        <f>VLOOKUP(Y3816,zdroj!D:AJ,33,0)</f>
        <v>katA</v>
      </c>
    </row>
    <row r="3817" spans="8:37" x14ac:dyDescent="0.25">
      <c r="H3817" s="8"/>
      <c r="I3817" s="8"/>
      <c r="N3817" s="23"/>
      <c r="O3817" s="24"/>
      <c r="P3817" s="19"/>
      <c r="Q3817" s="19"/>
      <c r="R3817" s="19"/>
      <c r="U3817" s="27"/>
      <c r="Y3817" s="9" t="s">
        <v>540</v>
      </c>
      <c r="Z3817" s="9" t="s">
        <v>462</v>
      </c>
      <c r="AA3817" s="9" t="s">
        <v>237</v>
      </c>
      <c r="AB3817" s="9">
        <v>5884128</v>
      </c>
      <c r="AC3817" s="9" t="s">
        <v>4598</v>
      </c>
      <c r="AD3817" s="9" t="s">
        <v>225</v>
      </c>
      <c r="AE3817" s="5">
        <f t="shared" si="140"/>
        <v>0</v>
      </c>
      <c r="AF3817" s="5" t="str">
        <f t="shared" si="141"/>
        <v>katA</v>
      </c>
      <c r="AG3817" s="153"/>
      <c r="AH3817" s="153"/>
      <c r="AI3817" t="s">
        <v>201</v>
      </c>
      <c r="AJ3817" t="s">
        <v>17878</v>
      </c>
      <c r="AK3817" s="9" t="str">
        <f>VLOOKUP(Y3817,zdroj!D:AJ,33,0)</f>
        <v>katA</v>
      </c>
    </row>
    <row r="3818" spans="8:37" x14ac:dyDescent="0.25">
      <c r="H3818" s="8"/>
      <c r="I3818" s="8"/>
      <c r="N3818" s="23"/>
      <c r="O3818" s="24"/>
      <c r="P3818" s="19"/>
      <c r="Q3818" s="19"/>
      <c r="R3818" s="19"/>
      <c r="U3818" s="27"/>
      <c r="Y3818" s="9" t="s">
        <v>540</v>
      </c>
      <c r="Z3818" s="9" t="s">
        <v>462</v>
      </c>
      <c r="AA3818" s="9" t="s">
        <v>237</v>
      </c>
      <c r="AB3818" s="9">
        <v>5884187</v>
      </c>
      <c r="AC3818" s="9" t="s">
        <v>4599</v>
      </c>
      <c r="AD3818" s="9" t="s">
        <v>225</v>
      </c>
      <c r="AE3818" s="5">
        <f t="shared" si="140"/>
        <v>0</v>
      </c>
      <c r="AF3818" s="5" t="str">
        <f t="shared" si="141"/>
        <v>katA</v>
      </c>
      <c r="AG3818" s="153"/>
      <c r="AH3818" s="153"/>
      <c r="AI3818" t="s">
        <v>201</v>
      </c>
      <c r="AJ3818" t="s">
        <v>17878</v>
      </c>
      <c r="AK3818" s="9" t="str">
        <f>VLOOKUP(Y3818,zdroj!D:AJ,33,0)</f>
        <v>katA</v>
      </c>
    </row>
    <row r="3819" spans="8:37" x14ac:dyDescent="0.25">
      <c r="H3819" s="8"/>
      <c r="I3819" s="8"/>
      <c r="N3819" s="23"/>
      <c r="O3819" s="24"/>
      <c r="P3819" s="19"/>
      <c r="Q3819" s="19"/>
      <c r="R3819" s="19"/>
      <c r="U3819" s="27"/>
      <c r="Y3819" s="9" t="s">
        <v>540</v>
      </c>
      <c r="Z3819" s="9" t="s">
        <v>462</v>
      </c>
      <c r="AA3819" s="9" t="s">
        <v>237</v>
      </c>
      <c r="AB3819" s="9">
        <v>5884195</v>
      </c>
      <c r="AC3819" s="9" t="s">
        <v>4600</v>
      </c>
      <c r="AD3819" s="9" t="s">
        <v>800</v>
      </c>
      <c r="AE3819" s="5">
        <f t="shared" si="140"/>
        <v>0</v>
      </c>
      <c r="AF3819" s="5" t="str">
        <f t="shared" si="141"/>
        <v>Pokryto</v>
      </c>
      <c r="AG3819" s="153"/>
      <c r="AH3819" s="153"/>
      <c r="AI3819" t="s">
        <v>201</v>
      </c>
      <c r="AJ3819" t="s">
        <v>800</v>
      </c>
      <c r="AK3819" s="9" t="str">
        <f>VLOOKUP(Y3819,zdroj!D:AJ,33,0)</f>
        <v>katA</v>
      </c>
    </row>
    <row r="3820" spans="8:37" x14ac:dyDescent="0.25">
      <c r="H3820" s="8"/>
      <c r="I3820" s="8"/>
      <c r="N3820" s="23"/>
      <c r="O3820" s="24"/>
      <c r="P3820" s="19"/>
      <c r="Q3820" s="19"/>
      <c r="R3820" s="19"/>
      <c r="U3820" s="27"/>
      <c r="Y3820" s="9" t="s">
        <v>540</v>
      </c>
      <c r="Z3820" s="9" t="s">
        <v>462</v>
      </c>
      <c r="AA3820" s="9" t="s">
        <v>237</v>
      </c>
      <c r="AB3820" s="9">
        <v>5884209</v>
      </c>
      <c r="AC3820" s="9" t="s">
        <v>4601</v>
      </c>
      <c r="AD3820" s="9" t="s">
        <v>800</v>
      </c>
      <c r="AE3820" s="5">
        <f t="shared" si="140"/>
        <v>0</v>
      </c>
      <c r="AF3820" s="5" t="str">
        <f t="shared" si="141"/>
        <v>Pokryto</v>
      </c>
      <c r="AG3820" s="153"/>
      <c r="AH3820" s="153"/>
      <c r="AI3820" t="s">
        <v>201</v>
      </c>
      <c r="AJ3820" t="s">
        <v>800</v>
      </c>
      <c r="AK3820" s="9" t="str">
        <f>VLOOKUP(Y3820,zdroj!D:AJ,33,0)</f>
        <v>katA</v>
      </c>
    </row>
    <row r="3821" spans="8:37" x14ac:dyDescent="0.25">
      <c r="H3821" s="8"/>
      <c r="I3821" s="8"/>
      <c r="N3821" s="23"/>
      <c r="O3821" s="24"/>
      <c r="P3821" s="19"/>
      <c r="Q3821" s="19"/>
      <c r="R3821" s="19"/>
      <c r="U3821" s="27"/>
      <c r="Y3821" s="9" t="s">
        <v>540</v>
      </c>
      <c r="Z3821" s="9" t="s">
        <v>462</v>
      </c>
      <c r="AA3821" s="9" t="s">
        <v>237</v>
      </c>
      <c r="AB3821" s="9">
        <v>5884217</v>
      </c>
      <c r="AC3821" s="9" t="s">
        <v>4602</v>
      </c>
      <c r="AD3821" s="9" t="s">
        <v>225</v>
      </c>
      <c r="AE3821" s="5">
        <f t="shared" si="140"/>
        <v>0</v>
      </c>
      <c r="AF3821" s="5" t="str">
        <f t="shared" si="141"/>
        <v>katA</v>
      </c>
      <c r="AG3821" s="153"/>
      <c r="AH3821" s="153"/>
      <c r="AI3821" t="s">
        <v>201</v>
      </c>
      <c r="AJ3821" t="s">
        <v>17878</v>
      </c>
      <c r="AK3821" s="9" t="str">
        <f>VLOOKUP(Y3821,zdroj!D:AJ,33,0)</f>
        <v>katA</v>
      </c>
    </row>
    <row r="3822" spans="8:37" x14ac:dyDescent="0.25">
      <c r="H3822" s="8"/>
      <c r="I3822" s="8"/>
      <c r="N3822" s="23"/>
      <c r="O3822" s="24"/>
      <c r="P3822" s="19"/>
      <c r="Q3822" s="19"/>
      <c r="R3822" s="19"/>
      <c r="U3822" s="27"/>
      <c r="Y3822" s="9" t="s">
        <v>540</v>
      </c>
      <c r="Z3822" s="9" t="s">
        <v>462</v>
      </c>
      <c r="AA3822" s="9" t="s">
        <v>237</v>
      </c>
      <c r="AB3822" s="9">
        <v>5884349</v>
      </c>
      <c r="AC3822" s="9" t="s">
        <v>4603</v>
      </c>
      <c r="AD3822" s="9" t="s">
        <v>225</v>
      </c>
      <c r="AE3822" s="5">
        <f t="shared" si="140"/>
        <v>0</v>
      </c>
      <c r="AF3822" s="5" t="str">
        <f t="shared" si="141"/>
        <v>katA</v>
      </c>
      <c r="AG3822" s="153"/>
      <c r="AH3822" s="153"/>
      <c r="AI3822" t="s">
        <v>195</v>
      </c>
      <c r="AJ3822" t="s">
        <v>340</v>
      </c>
      <c r="AK3822" s="9" t="str">
        <f>VLOOKUP(Y3822,zdroj!D:AJ,33,0)</f>
        <v>katA</v>
      </c>
    </row>
    <row r="3823" spans="8:37" x14ac:dyDescent="0.25">
      <c r="H3823" s="8"/>
      <c r="I3823" s="8"/>
      <c r="N3823" s="23"/>
      <c r="O3823" s="24"/>
      <c r="P3823" s="19"/>
      <c r="Q3823" s="19"/>
      <c r="R3823" s="19"/>
      <c r="U3823" s="27"/>
      <c r="Y3823" s="9" t="s">
        <v>540</v>
      </c>
      <c r="Z3823" s="9" t="s">
        <v>462</v>
      </c>
      <c r="AA3823" s="9" t="s">
        <v>237</v>
      </c>
      <c r="AB3823" s="9">
        <v>26249154</v>
      </c>
      <c r="AC3823" s="9" t="s">
        <v>4604</v>
      </c>
      <c r="AD3823" s="9" t="s">
        <v>231</v>
      </c>
      <c r="AE3823" s="5">
        <f t="shared" si="140"/>
        <v>0</v>
      </c>
      <c r="AF3823" s="5" t="str">
        <f t="shared" si="141"/>
        <v>katB</v>
      </c>
      <c r="AG3823" s="153"/>
      <c r="AH3823" s="153"/>
      <c r="AI3823" t="s">
        <v>17879</v>
      </c>
      <c r="AJ3823" t="s">
        <v>17878</v>
      </c>
      <c r="AK3823" s="9" t="str">
        <f>VLOOKUP(Y3823,zdroj!D:AJ,33,0)</f>
        <v>katA</v>
      </c>
    </row>
    <row r="3824" spans="8:37" x14ac:dyDescent="0.25">
      <c r="H3824" s="8"/>
      <c r="I3824" s="8"/>
      <c r="N3824" s="23"/>
      <c r="O3824" s="24"/>
      <c r="P3824" s="19"/>
      <c r="Q3824" s="19"/>
      <c r="R3824" s="19"/>
      <c r="U3824" s="27"/>
      <c r="Y3824" s="9" t="s">
        <v>540</v>
      </c>
      <c r="Z3824" s="9" t="s">
        <v>462</v>
      </c>
      <c r="AA3824" s="9" t="s">
        <v>237</v>
      </c>
      <c r="AB3824" s="9">
        <v>5884268</v>
      </c>
      <c r="AC3824" s="9" t="s">
        <v>4605</v>
      </c>
      <c r="AD3824" s="9" t="s">
        <v>225</v>
      </c>
      <c r="AE3824" s="5">
        <f t="shared" si="140"/>
        <v>0</v>
      </c>
      <c r="AF3824" s="5" t="str">
        <f t="shared" si="141"/>
        <v>katA</v>
      </c>
      <c r="AG3824" s="153"/>
      <c r="AH3824" s="153"/>
      <c r="AI3824" t="s">
        <v>201</v>
      </c>
      <c r="AJ3824" t="s">
        <v>17878</v>
      </c>
      <c r="AK3824" s="9" t="str">
        <f>VLOOKUP(Y3824,zdroj!D:AJ,33,0)</f>
        <v>katA</v>
      </c>
    </row>
    <row r="3825" spans="8:37" x14ac:dyDescent="0.25">
      <c r="H3825" s="8"/>
      <c r="I3825" s="8"/>
      <c r="N3825" s="23"/>
      <c r="O3825" s="24"/>
      <c r="P3825" s="19"/>
      <c r="Q3825" s="19"/>
      <c r="R3825" s="19"/>
      <c r="U3825" s="27"/>
      <c r="Y3825" s="9" t="s">
        <v>540</v>
      </c>
      <c r="Z3825" s="9" t="s">
        <v>462</v>
      </c>
      <c r="AA3825" s="9" t="s">
        <v>237</v>
      </c>
      <c r="AB3825" s="9">
        <v>5884276</v>
      </c>
      <c r="AC3825" s="9" t="s">
        <v>4606</v>
      </c>
      <c r="AD3825" s="9" t="s">
        <v>225</v>
      </c>
      <c r="AE3825" s="5">
        <f t="shared" si="140"/>
        <v>0</v>
      </c>
      <c r="AF3825" s="5" t="str">
        <f t="shared" si="141"/>
        <v>katA</v>
      </c>
      <c r="AG3825" s="153"/>
      <c r="AH3825" s="153"/>
      <c r="AI3825" t="s">
        <v>201</v>
      </c>
      <c r="AJ3825" t="s">
        <v>17878</v>
      </c>
      <c r="AK3825" s="9" t="str">
        <f>VLOOKUP(Y3825,zdroj!D:AJ,33,0)</f>
        <v>katA</v>
      </c>
    </row>
    <row r="3826" spans="8:37" x14ac:dyDescent="0.25">
      <c r="H3826" s="8"/>
      <c r="I3826" s="8"/>
      <c r="N3826" s="23"/>
      <c r="O3826" s="24"/>
      <c r="P3826" s="19"/>
      <c r="Q3826" s="19"/>
      <c r="R3826" s="19"/>
      <c r="U3826" s="27"/>
      <c r="Y3826" s="9" t="s">
        <v>540</v>
      </c>
      <c r="Z3826" s="9" t="s">
        <v>462</v>
      </c>
      <c r="AA3826" s="9" t="s">
        <v>237</v>
      </c>
      <c r="AB3826" s="9">
        <v>5884284</v>
      </c>
      <c r="AC3826" s="9" t="s">
        <v>4607</v>
      </c>
      <c r="AD3826" s="9" t="s">
        <v>800</v>
      </c>
      <c r="AE3826" s="5">
        <f t="shared" si="140"/>
        <v>0</v>
      </c>
      <c r="AF3826" s="5" t="str">
        <f t="shared" si="141"/>
        <v>Pokryto</v>
      </c>
      <c r="AG3826" s="153"/>
      <c r="AH3826" s="153"/>
      <c r="AI3826" t="s">
        <v>201</v>
      </c>
      <c r="AJ3826" t="s">
        <v>800</v>
      </c>
      <c r="AK3826" s="9" t="str">
        <f>VLOOKUP(Y3826,zdroj!D:AJ,33,0)</f>
        <v>katA</v>
      </c>
    </row>
    <row r="3827" spans="8:37" x14ac:dyDescent="0.25">
      <c r="H3827" s="8"/>
      <c r="I3827" s="8"/>
      <c r="N3827" s="23"/>
      <c r="O3827" s="24"/>
      <c r="P3827" s="19"/>
      <c r="Q3827" s="19"/>
      <c r="R3827" s="19"/>
      <c r="U3827" s="27"/>
      <c r="Y3827" s="9" t="s">
        <v>540</v>
      </c>
      <c r="Z3827" s="9" t="s">
        <v>462</v>
      </c>
      <c r="AA3827" s="9" t="s">
        <v>237</v>
      </c>
      <c r="AB3827" s="9">
        <v>5884292</v>
      </c>
      <c r="AC3827" s="9" t="s">
        <v>4608</v>
      </c>
      <c r="AD3827" s="9" t="s">
        <v>225</v>
      </c>
      <c r="AE3827" s="5">
        <f t="shared" si="140"/>
        <v>0</v>
      </c>
      <c r="AF3827" s="5" t="str">
        <f t="shared" si="141"/>
        <v>katA</v>
      </c>
      <c r="AG3827" s="153"/>
      <c r="AH3827" s="153"/>
      <c r="AI3827" t="s">
        <v>201</v>
      </c>
      <c r="AJ3827" t="s">
        <v>17878</v>
      </c>
      <c r="AK3827" s="9" t="str">
        <f>VLOOKUP(Y3827,zdroj!D:AJ,33,0)</f>
        <v>katA</v>
      </c>
    </row>
    <row r="3828" spans="8:37" x14ac:dyDescent="0.25">
      <c r="H3828" s="8"/>
      <c r="I3828" s="8"/>
      <c r="N3828" s="23"/>
      <c r="O3828" s="24"/>
      <c r="P3828" s="19"/>
      <c r="Q3828" s="19"/>
      <c r="R3828" s="19"/>
      <c r="U3828" s="27"/>
      <c r="Y3828" s="9" t="s">
        <v>540</v>
      </c>
      <c r="Z3828" s="9" t="s">
        <v>462</v>
      </c>
      <c r="AA3828" s="9" t="s">
        <v>237</v>
      </c>
      <c r="AB3828" s="9">
        <v>27035336</v>
      </c>
      <c r="AC3828" s="9" t="s">
        <v>4609</v>
      </c>
      <c r="AD3828" s="9" t="s">
        <v>225</v>
      </c>
      <c r="AE3828" s="5">
        <f t="shared" si="140"/>
        <v>0</v>
      </c>
      <c r="AF3828" s="5" t="str">
        <f t="shared" si="141"/>
        <v>katA</v>
      </c>
      <c r="AG3828" s="153"/>
      <c r="AH3828" s="153"/>
      <c r="AI3828" t="s">
        <v>201</v>
      </c>
      <c r="AJ3828" t="s">
        <v>17878</v>
      </c>
      <c r="AK3828" s="9" t="str">
        <f>VLOOKUP(Y3828,zdroj!D:AJ,33,0)</f>
        <v>katA</v>
      </c>
    </row>
    <row r="3829" spans="8:37" x14ac:dyDescent="0.25">
      <c r="H3829" s="8"/>
      <c r="I3829" s="8"/>
      <c r="N3829" s="23"/>
      <c r="O3829" s="24"/>
      <c r="P3829" s="19"/>
      <c r="Q3829" s="19"/>
      <c r="R3829" s="19"/>
      <c r="U3829" s="27"/>
      <c r="Y3829" s="9" t="s">
        <v>540</v>
      </c>
      <c r="Z3829" s="9" t="s">
        <v>462</v>
      </c>
      <c r="AA3829" s="9" t="s">
        <v>237</v>
      </c>
      <c r="AB3829" s="9">
        <v>5884306</v>
      </c>
      <c r="AC3829" s="9" t="s">
        <v>4610</v>
      </c>
      <c r="AD3829" s="9" t="s">
        <v>225</v>
      </c>
      <c r="AE3829" s="5">
        <f t="shared" si="140"/>
        <v>0</v>
      </c>
      <c r="AF3829" s="5" t="str">
        <f t="shared" si="141"/>
        <v>katA</v>
      </c>
      <c r="AG3829" s="153"/>
      <c r="AH3829" s="153"/>
      <c r="AI3829" t="s">
        <v>201</v>
      </c>
      <c r="AJ3829" t="s">
        <v>17878</v>
      </c>
      <c r="AK3829" s="9" t="str">
        <f>VLOOKUP(Y3829,zdroj!D:AJ,33,0)</f>
        <v>katA</v>
      </c>
    </row>
    <row r="3830" spans="8:37" x14ac:dyDescent="0.25">
      <c r="H3830" s="8"/>
      <c r="I3830" s="8"/>
      <c r="N3830" s="23"/>
      <c r="O3830" s="24"/>
      <c r="P3830" s="19"/>
      <c r="Q3830" s="19"/>
      <c r="R3830" s="19"/>
      <c r="U3830" s="27"/>
      <c r="Y3830" s="9" t="s">
        <v>542</v>
      </c>
      <c r="Z3830" s="9" t="s">
        <v>462</v>
      </c>
      <c r="AA3830" s="9" t="s">
        <v>237</v>
      </c>
      <c r="AB3830" s="9">
        <v>74199285</v>
      </c>
      <c r="AC3830" s="9" t="s">
        <v>4611</v>
      </c>
      <c r="AD3830" s="9" t="s">
        <v>225</v>
      </c>
      <c r="AE3830" s="5">
        <f t="shared" si="140"/>
        <v>0</v>
      </c>
      <c r="AF3830" s="5" t="str">
        <f t="shared" si="141"/>
        <v>katA</v>
      </c>
      <c r="AG3830" s="153"/>
      <c r="AH3830" s="153"/>
      <c r="AI3830" t="s">
        <v>229</v>
      </c>
      <c r="AJ3830" t="s">
        <v>17878</v>
      </c>
      <c r="AK3830" s="9" t="str">
        <f>VLOOKUP(Y3830,zdroj!D:AJ,33,0)</f>
        <v>katA</v>
      </c>
    </row>
    <row r="3831" spans="8:37" x14ac:dyDescent="0.25">
      <c r="H3831" s="8"/>
      <c r="I3831" s="8"/>
      <c r="N3831" s="23"/>
      <c r="O3831" s="24"/>
      <c r="P3831" s="19"/>
      <c r="Q3831" s="19"/>
      <c r="R3831" s="19"/>
      <c r="U3831" s="27"/>
      <c r="Y3831" s="9" t="s">
        <v>542</v>
      </c>
      <c r="Z3831" s="9" t="s">
        <v>462</v>
      </c>
      <c r="AA3831" s="9" t="s">
        <v>237</v>
      </c>
      <c r="AB3831" s="9">
        <v>74657186</v>
      </c>
      <c r="AC3831" s="9" t="s">
        <v>4612</v>
      </c>
      <c r="AD3831" s="9" t="s">
        <v>225</v>
      </c>
      <c r="AE3831" s="5">
        <f t="shared" si="140"/>
        <v>0</v>
      </c>
      <c r="AF3831" s="5" t="str">
        <f t="shared" si="141"/>
        <v>katA</v>
      </c>
      <c r="AG3831" s="153"/>
      <c r="AH3831" s="153"/>
      <c r="AI3831" t="s">
        <v>195</v>
      </c>
      <c r="AJ3831" t="s">
        <v>340</v>
      </c>
      <c r="AK3831" s="9" t="str">
        <f>VLOOKUP(Y3831,zdroj!D:AJ,33,0)</f>
        <v>katA</v>
      </c>
    </row>
    <row r="3832" spans="8:37" x14ac:dyDescent="0.25">
      <c r="H3832" s="8"/>
      <c r="I3832" s="8"/>
      <c r="N3832" s="23"/>
      <c r="O3832" s="24"/>
      <c r="P3832" s="19"/>
      <c r="Q3832" s="19"/>
      <c r="R3832" s="19"/>
      <c r="U3832" s="27"/>
      <c r="Y3832" s="9" t="s">
        <v>542</v>
      </c>
      <c r="Z3832" s="9" t="s">
        <v>462</v>
      </c>
      <c r="AA3832" s="9" t="s">
        <v>237</v>
      </c>
      <c r="AB3832" s="9">
        <v>26083655</v>
      </c>
      <c r="AC3832" s="9" t="s">
        <v>4613</v>
      </c>
      <c r="AD3832" s="9" t="s">
        <v>225</v>
      </c>
      <c r="AE3832" s="5">
        <f t="shared" si="140"/>
        <v>0</v>
      </c>
      <c r="AF3832" s="5" t="str">
        <f t="shared" si="141"/>
        <v>katA</v>
      </c>
      <c r="AG3832" s="153"/>
      <c r="AH3832" s="153"/>
      <c r="AI3832" t="s">
        <v>195</v>
      </c>
      <c r="AJ3832" t="s">
        <v>340</v>
      </c>
      <c r="AK3832" s="9" t="str">
        <f>VLOOKUP(Y3832,zdroj!D:AJ,33,0)</f>
        <v>katA</v>
      </c>
    </row>
    <row r="3833" spans="8:37" x14ac:dyDescent="0.25">
      <c r="H3833" s="8"/>
      <c r="I3833" s="8"/>
      <c r="N3833" s="23"/>
      <c r="O3833" s="24"/>
      <c r="P3833" s="19"/>
      <c r="Q3833" s="19"/>
      <c r="R3833" s="19"/>
      <c r="U3833" s="27"/>
      <c r="Y3833" s="9" t="s">
        <v>542</v>
      </c>
      <c r="Z3833" s="9" t="s">
        <v>462</v>
      </c>
      <c r="AA3833" s="9" t="s">
        <v>237</v>
      </c>
      <c r="AB3833" s="9">
        <v>5896568</v>
      </c>
      <c r="AC3833" s="9" t="s">
        <v>4614</v>
      </c>
      <c r="AD3833" s="9" t="s">
        <v>225</v>
      </c>
      <c r="AE3833" s="5">
        <f t="shared" si="140"/>
        <v>0</v>
      </c>
      <c r="AF3833" s="5" t="str">
        <f t="shared" si="141"/>
        <v>katA</v>
      </c>
      <c r="AG3833" s="153"/>
      <c r="AH3833" s="153"/>
      <c r="AI3833" t="s">
        <v>229</v>
      </c>
      <c r="AJ3833" t="s">
        <v>17878</v>
      </c>
      <c r="AK3833" s="9" t="str">
        <f>VLOOKUP(Y3833,zdroj!D:AJ,33,0)</f>
        <v>katA</v>
      </c>
    </row>
    <row r="3834" spans="8:37" x14ac:dyDescent="0.25">
      <c r="H3834" s="8"/>
      <c r="I3834" s="8"/>
      <c r="N3834" s="23"/>
      <c r="O3834" s="24"/>
      <c r="P3834" s="19"/>
      <c r="Q3834" s="19"/>
      <c r="R3834" s="19"/>
      <c r="U3834" s="27"/>
      <c r="Y3834" s="9" t="s">
        <v>542</v>
      </c>
      <c r="Z3834" s="9" t="s">
        <v>462</v>
      </c>
      <c r="AA3834" s="9" t="s">
        <v>237</v>
      </c>
      <c r="AB3834" s="9">
        <v>5896576</v>
      </c>
      <c r="AC3834" s="9" t="s">
        <v>4615</v>
      </c>
      <c r="AD3834" s="9" t="s">
        <v>225</v>
      </c>
      <c r="AE3834" s="5">
        <f t="shared" si="140"/>
        <v>0</v>
      </c>
      <c r="AF3834" s="5" t="str">
        <f t="shared" si="141"/>
        <v>katA</v>
      </c>
      <c r="AG3834" s="153"/>
      <c r="AH3834" s="153"/>
      <c r="AI3834" t="s">
        <v>195</v>
      </c>
      <c r="AJ3834" t="s">
        <v>340</v>
      </c>
      <c r="AK3834" s="9" t="str">
        <f>VLOOKUP(Y3834,zdroj!D:AJ,33,0)</f>
        <v>katA</v>
      </c>
    </row>
    <row r="3835" spans="8:37" x14ac:dyDescent="0.25">
      <c r="H3835" s="8"/>
      <c r="I3835" s="8"/>
      <c r="N3835" s="23"/>
      <c r="O3835" s="24"/>
      <c r="P3835" s="19"/>
      <c r="Q3835" s="19"/>
      <c r="R3835" s="19"/>
      <c r="U3835" s="27"/>
      <c r="Y3835" s="9" t="s">
        <v>542</v>
      </c>
      <c r="Z3835" s="9" t="s">
        <v>462</v>
      </c>
      <c r="AA3835" s="9" t="s">
        <v>237</v>
      </c>
      <c r="AB3835" s="9">
        <v>5884675</v>
      </c>
      <c r="AC3835" s="9" t="s">
        <v>4615</v>
      </c>
      <c r="AD3835" s="9" t="s">
        <v>225</v>
      </c>
      <c r="AE3835" s="5">
        <f t="shared" si="140"/>
        <v>0</v>
      </c>
      <c r="AF3835" s="5" t="str">
        <f t="shared" si="141"/>
        <v>katA</v>
      </c>
      <c r="AG3835" s="153"/>
      <c r="AH3835" s="153"/>
      <c r="AI3835" t="s">
        <v>201</v>
      </c>
      <c r="AJ3835" t="s">
        <v>17878</v>
      </c>
      <c r="AK3835" s="9" t="str">
        <f>VLOOKUP(Y3835,zdroj!D:AJ,33,0)</f>
        <v>katA</v>
      </c>
    </row>
    <row r="3836" spans="8:37" x14ac:dyDescent="0.25">
      <c r="H3836" s="8"/>
      <c r="I3836" s="8"/>
      <c r="N3836" s="23"/>
      <c r="O3836" s="24"/>
      <c r="P3836" s="19"/>
      <c r="Q3836" s="19"/>
      <c r="R3836" s="19"/>
      <c r="U3836" s="27"/>
      <c r="Y3836" s="9" t="s">
        <v>542</v>
      </c>
      <c r="Z3836" s="9" t="s">
        <v>462</v>
      </c>
      <c r="AA3836" s="9" t="s">
        <v>237</v>
      </c>
      <c r="AB3836" s="9">
        <v>5884705</v>
      </c>
      <c r="AC3836" s="9" t="s">
        <v>4616</v>
      </c>
      <c r="AD3836" s="9" t="s">
        <v>225</v>
      </c>
      <c r="AE3836" s="5">
        <f t="shared" si="140"/>
        <v>0</v>
      </c>
      <c r="AF3836" s="5" t="str">
        <f t="shared" si="141"/>
        <v>katA</v>
      </c>
      <c r="AG3836" s="153"/>
      <c r="AH3836" s="153"/>
      <c r="AI3836" t="s">
        <v>201</v>
      </c>
      <c r="AJ3836" t="s">
        <v>17878</v>
      </c>
      <c r="AK3836" s="9" t="str">
        <f>VLOOKUP(Y3836,zdroj!D:AJ,33,0)</f>
        <v>katA</v>
      </c>
    </row>
    <row r="3837" spans="8:37" x14ac:dyDescent="0.25">
      <c r="H3837" s="8"/>
      <c r="I3837" s="8"/>
      <c r="N3837" s="23"/>
      <c r="O3837" s="24"/>
      <c r="P3837" s="19"/>
      <c r="Q3837" s="19"/>
      <c r="R3837" s="19"/>
      <c r="U3837" s="27"/>
      <c r="Y3837" s="9" t="s">
        <v>542</v>
      </c>
      <c r="Z3837" s="9" t="s">
        <v>462</v>
      </c>
      <c r="AA3837" s="9" t="s">
        <v>237</v>
      </c>
      <c r="AB3837" s="9">
        <v>25682857</v>
      </c>
      <c r="AC3837" s="9" t="s">
        <v>4617</v>
      </c>
      <c r="AD3837" s="9" t="s">
        <v>225</v>
      </c>
      <c r="AE3837" s="5">
        <f t="shared" si="140"/>
        <v>0</v>
      </c>
      <c r="AF3837" s="5" t="str">
        <f t="shared" si="141"/>
        <v>katA</v>
      </c>
      <c r="AG3837" s="153"/>
      <c r="AH3837" s="153"/>
      <c r="AI3837" t="s">
        <v>201</v>
      </c>
      <c r="AJ3837" t="s">
        <v>17878</v>
      </c>
      <c r="AK3837" s="9" t="str">
        <f>VLOOKUP(Y3837,zdroj!D:AJ,33,0)</f>
        <v>katA</v>
      </c>
    </row>
    <row r="3838" spans="8:37" x14ac:dyDescent="0.25">
      <c r="H3838" s="8"/>
      <c r="I3838" s="8"/>
      <c r="N3838" s="23"/>
      <c r="O3838" s="24"/>
      <c r="P3838" s="19"/>
      <c r="Q3838" s="19"/>
      <c r="R3838" s="19"/>
      <c r="U3838" s="27"/>
      <c r="Y3838" s="9" t="s">
        <v>542</v>
      </c>
      <c r="Z3838" s="9" t="s">
        <v>462</v>
      </c>
      <c r="AA3838" s="9" t="s">
        <v>237</v>
      </c>
      <c r="AB3838" s="9">
        <v>75181754</v>
      </c>
      <c r="AC3838" s="9" t="s">
        <v>4618</v>
      </c>
      <c r="AD3838" s="9" t="s">
        <v>225</v>
      </c>
      <c r="AE3838" s="5">
        <f t="shared" si="140"/>
        <v>0</v>
      </c>
      <c r="AF3838" s="5" t="str">
        <f t="shared" si="141"/>
        <v>katA</v>
      </c>
      <c r="AG3838" s="153"/>
      <c r="AH3838" s="153"/>
      <c r="AI3838" t="s">
        <v>229</v>
      </c>
      <c r="AJ3838" t="s">
        <v>17878</v>
      </c>
      <c r="AK3838" s="9" t="str">
        <f>VLOOKUP(Y3838,zdroj!D:AJ,33,0)</f>
        <v>katA</v>
      </c>
    </row>
    <row r="3839" spans="8:37" x14ac:dyDescent="0.25">
      <c r="H3839" s="8"/>
      <c r="I3839" s="8"/>
      <c r="N3839" s="23"/>
      <c r="O3839" s="24"/>
      <c r="P3839" s="19"/>
      <c r="Q3839" s="19"/>
      <c r="R3839" s="19"/>
      <c r="U3839" s="27"/>
      <c r="Y3839" s="9" t="s">
        <v>542</v>
      </c>
      <c r="Z3839" s="9" t="s">
        <v>462</v>
      </c>
      <c r="AA3839" s="9" t="s">
        <v>237</v>
      </c>
      <c r="AB3839" s="9">
        <v>81282958</v>
      </c>
      <c r="AC3839" s="9" t="s">
        <v>4619</v>
      </c>
      <c r="AD3839" s="9" t="s">
        <v>225</v>
      </c>
      <c r="AE3839" s="5">
        <f t="shared" si="140"/>
        <v>0</v>
      </c>
      <c r="AF3839" s="5" t="str">
        <f t="shared" si="141"/>
        <v>katA</v>
      </c>
      <c r="AG3839" s="153"/>
      <c r="AH3839" s="153"/>
      <c r="AI3839" t="s">
        <v>229</v>
      </c>
      <c r="AJ3839" t="s">
        <v>17878</v>
      </c>
      <c r="AK3839" s="9" t="str">
        <f>VLOOKUP(Y3839,zdroj!D:AJ,33,0)</f>
        <v>katA</v>
      </c>
    </row>
    <row r="3840" spans="8:37" x14ac:dyDescent="0.25">
      <c r="H3840" s="8"/>
      <c r="I3840" s="8"/>
      <c r="N3840" s="23"/>
      <c r="O3840" s="24"/>
      <c r="P3840" s="19"/>
      <c r="Q3840" s="19"/>
      <c r="R3840" s="19"/>
      <c r="U3840" s="27"/>
      <c r="Y3840" s="9" t="s">
        <v>542</v>
      </c>
      <c r="Z3840" s="9" t="s">
        <v>462</v>
      </c>
      <c r="AA3840" s="9" t="s">
        <v>237</v>
      </c>
      <c r="AB3840" s="9">
        <v>5886287</v>
      </c>
      <c r="AC3840" s="9" t="s">
        <v>4620</v>
      </c>
      <c r="AD3840" s="9" t="s">
        <v>231</v>
      </c>
      <c r="AE3840" s="5">
        <f t="shared" si="140"/>
        <v>0</v>
      </c>
      <c r="AF3840" s="5" t="str">
        <f t="shared" si="141"/>
        <v>katB</v>
      </c>
      <c r="AG3840" s="153"/>
      <c r="AH3840" s="153"/>
      <c r="AI3840" t="s">
        <v>201</v>
      </c>
      <c r="AJ3840" t="s">
        <v>17878</v>
      </c>
      <c r="AK3840" s="9" t="str">
        <f>VLOOKUP(Y3840,zdroj!D:AJ,33,0)</f>
        <v>katA</v>
      </c>
    </row>
    <row r="3841" spans="8:37" x14ac:dyDescent="0.25">
      <c r="H3841" s="8"/>
      <c r="I3841" s="8"/>
      <c r="N3841" s="23"/>
      <c r="O3841" s="24"/>
      <c r="P3841" s="19"/>
      <c r="Q3841" s="19"/>
      <c r="R3841" s="19"/>
      <c r="U3841" s="27"/>
      <c r="Y3841" s="9" t="s">
        <v>542</v>
      </c>
      <c r="Z3841" s="9" t="s">
        <v>462</v>
      </c>
      <c r="AA3841" s="9" t="s">
        <v>237</v>
      </c>
      <c r="AB3841" s="9">
        <v>5886406</v>
      </c>
      <c r="AC3841" s="9" t="s">
        <v>4621</v>
      </c>
      <c r="AD3841" s="9" t="s">
        <v>225</v>
      </c>
      <c r="AE3841" s="5">
        <f t="shared" si="140"/>
        <v>0</v>
      </c>
      <c r="AF3841" s="5" t="str">
        <f t="shared" si="141"/>
        <v>katA</v>
      </c>
      <c r="AG3841" s="153"/>
      <c r="AH3841" s="153"/>
      <c r="AI3841" t="s">
        <v>201</v>
      </c>
      <c r="AJ3841" t="s">
        <v>17878</v>
      </c>
      <c r="AK3841" s="9" t="str">
        <f>VLOOKUP(Y3841,zdroj!D:AJ,33,0)</f>
        <v>katA</v>
      </c>
    </row>
    <row r="3842" spans="8:37" x14ac:dyDescent="0.25">
      <c r="H3842" s="8"/>
      <c r="I3842" s="8"/>
      <c r="N3842" s="23"/>
      <c r="O3842" s="24"/>
      <c r="P3842" s="19"/>
      <c r="Q3842" s="19"/>
      <c r="R3842" s="19"/>
      <c r="U3842" s="27"/>
      <c r="Y3842" s="9" t="s">
        <v>542</v>
      </c>
      <c r="Z3842" s="9" t="s">
        <v>462</v>
      </c>
      <c r="AA3842" s="9" t="s">
        <v>237</v>
      </c>
      <c r="AB3842" s="9">
        <v>5888093</v>
      </c>
      <c r="AC3842" s="9" t="s">
        <v>4622</v>
      </c>
      <c r="AD3842" s="9" t="s">
        <v>225</v>
      </c>
      <c r="AE3842" s="5">
        <f t="shared" si="140"/>
        <v>0</v>
      </c>
      <c r="AF3842" s="5" t="str">
        <f t="shared" si="141"/>
        <v>katA</v>
      </c>
      <c r="AG3842" s="153"/>
      <c r="AH3842" s="153"/>
      <c r="AI3842" t="s">
        <v>195</v>
      </c>
      <c r="AJ3842" t="s">
        <v>340</v>
      </c>
      <c r="AK3842" s="9" t="str">
        <f>VLOOKUP(Y3842,zdroj!D:AJ,33,0)</f>
        <v>katA</v>
      </c>
    </row>
    <row r="3843" spans="8:37" x14ac:dyDescent="0.25">
      <c r="H3843" s="8"/>
      <c r="I3843" s="8"/>
      <c r="N3843" s="23"/>
      <c r="O3843" s="24"/>
      <c r="P3843" s="19"/>
      <c r="Q3843" s="19"/>
      <c r="R3843" s="19"/>
      <c r="U3843" s="27"/>
      <c r="Y3843" s="9" t="s">
        <v>542</v>
      </c>
      <c r="Z3843" s="9" t="s">
        <v>462</v>
      </c>
      <c r="AA3843" s="9" t="s">
        <v>237</v>
      </c>
      <c r="AB3843" s="9">
        <v>5896517</v>
      </c>
      <c r="AC3843" s="9" t="s">
        <v>4623</v>
      </c>
      <c r="AD3843" s="9" t="s">
        <v>225</v>
      </c>
      <c r="AE3843" s="5">
        <f t="shared" si="140"/>
        <v>0</v>
      </c>
      <c r="AF3843" s="5" t="str">
        <f t="shared" si="141"/>
        <v>katA</v>
      </c>
      <c r="AG3843" s="153"/>
      <c r="AH3843" s="153"/>
      <c r="AI3843" t="s">
        <v>236</v>
      </c>
      <c r="AJ3843" t="s">
        <v>17878</v>
      </c>
      <c r="AK3843" s="9" t="str">
        <f>VLOOKUP(Y3843,zdroj!D:AJ,33,0)</f>
        <v>katA</v>
      </c>
    </row>
    <row r="3844" spans="8:37" x14ac:dyDescent="0.25">
      <c r="H3844" s="8"/>
      <c r="I3844" s="8"/>
      <c r="N3844" s="23"/>
      <c r="O3844" s="24"/>
      <c r="P3844" s="19"/>
      <c r="Q3844" s="19"/>
      <c r="R3844" s="19"/>
      <c r="U3844" s="27"/>
      <c r="Y3844" s="9" t="s">
        <v>542</v>
      </c>
      <c r="Z3844" s="9" t="s">
        <v>462</v>
      </c>
      <c r="AA3844" s="9" t="s">
        <v>237</v>
      </c>
      <c r="AB3844" s="9">
        <v>5889014</v>
      </c>
      <c r="AC3844" s="9" t="s">
        <v>4624</v>
      </c>
      <c r="AD3844" s="9" t="s">
        <v>800</v>
      </c>
      <c r="AE3844" s="5">
        <f t="shared" si="140"/>
        <v>0</v>
      </c>
      <c r="AF3844" s="5" t="str">
        <f t="shared" si="141"/>
        <v>Pokryto</v>
      </c>
      <c r="AG3844" s="153"/>
      <c r="AH3844" s="153"/>
      <c r="AI3844" t="s">
        <v>201</v>
      </c>
      <c r="AJ3844" t="s">
        <v>800</v>
      </c>
      <c r="AK3844" s="9" t="str">
        <f>VLOOKUP(Y3844,zdroj!D:AJ,33,0)</f>
        <v>katA</v>
      </c>
    </row>
    <row r="3845" spans="8:37" x14ac:dyDescent="0.25">
      <c r="H3845" s="8"/>
      <c r="I3845" s="8"/>
      <c r="N3845" s="23"/>
      <c r="O3845" s="24"/>
      <c r="P3845" s="19"/>
      <c r="Q3845" s="19"/>
      <c r="R3845" s="19"/>
      <c r="U3845" s="27"/>
      <c r="Y3845" s="9" t="s">
        <v>542</v>
      </c>
      <c r="Z3845" s="9" t="s">
        <v>462</v>
      </c>
      <c r="AA3845" s="9" t="s">
        <v>237</v>
      </c>
      <c r="AB3845" s="9">
        <v>5896525</v>
      </c>
      <c r="AC3845" s="9" t="s">
        <v>4625</v>
      </c>
      <c r="AD3845" s="9" t="s">
        <v>225</v>
      </c>
      <c r="AE3845" s="5">
        <f t="shared" si="140"/>
        <v>0</v>
      </c>
      <c r="AF3845" s="5" t="str">
        <f t="shared" si="141"/>
        <v>katA</v>
      </c>
      <c r="AG3845" s="153"/>
      <c r="AH3845" s="153"/>
      <c r="AI3845" t="s">
        <v>236</v>
      </c>
      <c r="AJ3845" t="s">
        <v>17878</v>
      </c>
      <c r="AK3845" s="9" t="str">
        <f>VLOOKUP(Y3845,zdroj!D:AJ,33,0)</f>
        <v>katA</v>
      </c>
    </row>
    <row r="3846" spans="8:37" x14ac:dyDescent="0.25">
      <c r="H3846" s="8"/>
      <c r="I3846" s="8"/>
      <c r="N3846" s="23"/>
      <c r="O3846" s="24"/>
      <c r="P3846" s="19"/>
      <c r="Q3846" s="19"/>
      <c r="R3846" s="19"/>
      <c r="U3846" s="27"/>
      <c r="Y3846" s="9" t="s">
        <v>542</v>
      </c>
      <c r="Z3846" s="9" t="s">
        <v>462</v>
      </c>
      <c r="AA3846" s="9" t="s">
        <v>237</v>
      </c>
      <c r="AB3846" s="9">
        <v>5896541</v>
      </c>
      <c r="AC3846" s="9" t="s">
        <v>4626</v>
      </c>
      <c r="AD3846" s="9" t="s">
        <v>225</v>
      </c>
      <c r="AE3846" s="5">
        <f t="shared" si="140"/>
        <v>0</v>
      </c>
      <c r="AF3846" s="5" t="str">
        <f t="shared" si="141"/>
        <v>katA</v>
      </c>
      <c r="AG3846" s="153"/>
      <c r="AH3846" s="153"/>
      <c r="AI3846" t="s">
        <v>229</v>
      </c>
      <c r="AJ3846" t="s">
        <v>17878</v>
      </c>
      <c r="AK3846" s="9" t="str">
        <f>VLOOKUP(Y3846,zdroj!D:AJ,33,0)</f>
        <v>katA</v>
      </c>
    </row>
    <row r="3847" spans="8:37" x14ac:dyDescent="0.25">
      <c r="H3847" s="8"/>
      <c r="I3847" s="8"/>
      <c r="N3847" s="23"/>
      <c r="O3847" s="24"/>
      <c r="P3847" s="19"/>
      <c r="Q3847" s="19"/>
      <c r="R3847" s="19"/>
      <c r="U3847" s="27"/>
      <c r="Y3847" s="9" t="s">
        <v>548</v>
      </c>
      <c r="Z3847" s="9" t="s">
        <v>462</v>
      </c>
      <c r="AA3847" s="9" t="s">
        <v>237</v>
      </c>
      <c r="AB3847" s="9">
        <v>5891388</v>
      </c>
      <c r="AC3847" s="9" t="s">
        <v>4627</v>
      </c>
      <c r="AD3847" s="9" t="s">
        <v>800</v>
      </c>
      <c r="AE3847" s="5">
        <f t="shared" si="140"/>
        <v>0</v>
      </c>
      <c r="AF3847" s="5" t="str">
        <f t="shared" si="141"/>
        <v>Pokryto</v>
      </c>
      <c r="AG3847" s="153"/>
      <c r="AH3847" s="153"/>
      <c r="AI3847" t="s">
        <v>201</v>
      </c>
      <c r="AJ3847" t="s">
        <v>800</v>
      </c>
      <c r="AK3847" s="9" t="str">
        <f>VLOOKUP(Y3847,zdroj!D:AJ,33,0)</f>
        <v>katA</v>
      </c>
    </row>
    <row r="3848" spans="8:37" x14ac:dyDescent="0.25">
      <c r="H3848" s="8"/>
      <c r="I3848" s="8"/>
      <c r="N3848" s="23"/>
      <c r="O3848" s="24"/>
      <c r="P3848" s="19"/>
      <c r="Q3848" s="19"/>
      <c r="R3848" s="19"/>
      <c r="U3848" s="27"/>
      <c r="Y3848" s="9" t="s">
        <v>548</v>
      </c>
      <c r="Z3848" s="9" t="s">
        <v>462</v>
      </c>
      <c r="AA3848" s="9" t="s">
        <v>237</v>
      </c>
      <c r="AB3848" s="9">
        <v>5891396</v>
      </c>
      <c r="AC3848" s="9" t="s">
        <v>4628</v>
      </c>
      <c r="AD3848" s="9" t="s">
        <v>225</v>
      </c>
      <c r="AE3848" s="5">
        <f t="shared" si="140"/>
        <v>0</v>
      </c>
      <c r="AF3848" s="5" t="str">
        <f t="shared" si="141"/>
        <v>katA</v>
      </c>
      <c r="AG3848" s="153"/>
      <c r="AH3848" s="153"/>
      <c r="AI3848" t="s">
        <v>236</v>
      </c>
      <c r="AJ3848" t="s">
        <v>17878</v>
      </c>
      <c r="AK3848" s="9" t="str">
        <f>VLOOKUP(Y3848,zdroj!D:AJ,33,0)</f>
        <v>katA</v>
      </c>
    </row>
    <row r="3849" spans="8:37" x14ac:dyDescent="0.25">
      <c r="H3849" s="8"/>
      <c r="I3849" s="8"/>
      <c r="N3849" s="23"/>
      <c r="O3849" s="24"/>
      <c r="P3849" s="19"/>
      <c r="Q3849" s="19"/>
      <c r="R3849" s="19"/>
      <c r="U3849" s="27"/>
      <c r="Y3849" s="9" t="s">
        <v>548</v>
      </c>
      <c r="Z3849" s="9" t="s">
        <v>462</v>
      </c>
      <c r="AA3849" s="9" t="s">
        <v>237</v>
      </c>
      <c r="AB3849" s="9">
        <v>5891485</v>
      </c>
      <c r="AC3849" s="9" t="s">
        <v>4629</v>
      </c>
      <c r="AD3849" s="9" t="s">
        <v>225</v>
      </c>
      <c r="AE3849" s="5">
        <f t="shared" si="140"/>
        <v>0</v>
      </c>
      <c r="AF3849" s="5" t="str">
        <f t="shared" si="141"/>
        <v>katA</v>
      </c>
      <c r="AG3849" s="153"/>
      <c r="AH3849" s="153"/>
      <c r="AI3849" t="s">
        <v>236</v>
      </c>
      <c r="AJ3849" t="s">
        <v>17878</v>
      </c>
      <c r="AK3849" s="9" t="str">
        <f>VLOOKUP(Y3849,zdroj!D:AJ,33,0)</f>
        <v>katA</v>
      </c>
    </row>
    <row r="3850" spans="8:37" x14ac:dyDescent="0.25">
      <c r="H3850" s="8"/>
      <c r="I3850" s="8"/>
      <c r="N3850" s="23"/>
      <c r="O3850" s="24"/>
      <c r="P3850" s="19"/>
      <c r="Q3850" s="19"/>
      <c r="R3850" s="19"/>
      <c r="U3850" s="27"/>
      <c r="Y3850" s="9" t="s">
        <v>548</v>
      </c>
      <c r="Z3850" s="9" t="s">
        <v>462</v>
      </c>
      <c r="AA3850" s="9" t="s">
        <v>237</v>
      </c>
      <c r="AB3850" s="9">
        <v>26578026</v>
      </c>
      <c r="AC3850" s="9" t="s">
        <v>4630</v>
      </c>
      <c r="AD3850" s="9" t="s">
        <v>225</v>
      </c>
      <c r="AE3850" s="5">
        <f t="shared" ref="AE3850:AE3913" si="142">VLOOKUP(Y3850,K:T,10,0)</f>
        <v>0</v>
      </c>
      <c r="AF3850" s="5" t="str">
        <f t="shared" ref="AF3850:AF3913" si="143">IF(AE3850="A",IF(AD3850="katA","katB",AD3850),AD3850)</f>
        <v>katA</v>
      </c>
      <c r="AG3850" s="153"/>
      <c r="AH3850" s="153"/>
      <c r="AI3850" t="s">
        <v>236</v>
      </c>
      <c r="AJ3850" t="s">
        <v>17878</v>
      </c>
      <c r="AK3850" s="9" t="str">
        <f>VLOOKUP(Y3850,zdroj!D:AJ,33,0)</f>
        <v>katA</v>
      </c>
    </row>
    <row r="3851" spans="8:37" x14ac:dyDescent="0.25">
      <c r="H3851" s="8"/>
      <c r="I3851" s="8"/>
      <c r="N3851" s="23"/>
      <c r="O3851" s="24"/>
      <c r="P3851" s="19"/>
      <c r="Q3851" s="19"/>
      <c r="R3851" s="19"/>
      <c r="U3851" s="27"/>
      <c r="Y3851" s="9" t="s">
        <v>548</v>
      </c>
      <c r="Z3851" s="9" t="s">
        <v>462</v>
      </c>
      <c r="AA3851" s="9" t="s">
        <v>237</v>
      </c>
      <c r="AB3851" s="9">
        <v>75316366</v>
      </c>
      <c r="AC3851" s="9" t="s">
        <v>4631</v>
      </c>
      <c r="AD3851" s="9" t="s">
        <v>225</v>
      </c>
      <c r="AE3851" s="5">
        <f t="shared" si="142"/>
        <v>0</v>
      </c>
      <c r="AF3851" s="5" t="str">
        <f t="shared" si="143"/>
        <v>katA</v>
      </c>
      <c r="AG3851" s="153"/>
      <c r="AH3851" s="153"/>
      <c r="AI3851" t="s">
        <v>229</v>
      </c>
      <c r="AJ3851" t="s">
        <v>17878</v>
      </c>
      <c r="AK3851" s="9" t="str">
        <f>VLOOKUP(Y3851,zdroj!D:AJ,33,0)</f>
        <v>katA</v>
      </c>
    </row>
    <row r="3852" spans="8:37" x14ac:dyDescent="0.25">
      <c r="H3852" s="8"/>
      <c r="I3852" s="8"/>
      <c r="N3852" s="23"/>
      <c r="O3852" s="24"/>
      <c r="P3852" s="19"/>
      <c r="Q3852" s="19"/>
      <c r="R3852" s="19"/>
      <c r="U3852" s="27"/>
      <c r="Y3852" s="9" t="s">
        <v>548</v>
      </c>
      <c r="Z3852" s="9" t="s">
        <v>462</v>
      </c>
      <c r="AA3852" s="9" t="s">
        <v>237</v>
      </c>
      <c r="AB3852" s="9">
        <v>77951085</v>
      </c>
      <c r="AC3852" s="9" t="s">
        <v>4632</v>
      </c>
      <c r="AD3852" s="9" t="s">
        <v>225</v>
      </c>
      <c r="AE3852" s="5">
        <f t="shared" si="142"/>
        <v>0</v>
      </c>
      <c r="AF3852" s="5" t="str">
        <f t="shared" si="143"/>
        <v>katA</v>
      </c>
      <c r="AG3852" s="153"/>
      <c r="AH3852" s="153"/>
      <c r="AI3852" t="s">
        <v>229</v>
      </c>
      <c r="AJ3852" t="s">
        <v>17878</v>
      </c>
      <c r="AK3852" s="9" t="str">
        <f>VLOOKUP(Y3852,zdroj!D:AJ,33,0)</f>
        <v>katA</v>
      </c>
    </row>
    <row r="3853" spans="8:37" x14ac:dyDescent="0.25">
      <c r="H3853" s="8"/>
      <c r="I3853" s="8"/>
      <c r="N3853" s="23"/>
      <c r="O3853" s="24"/>
      <c r="P3853" s="19"/>
      <c r="Q3853" s="19"/>
      <c r="R3853" s="19"/>
      <c r="U3853" s="27"/>
      <c r="Y3853" s="9" t="s">
        <v>548</v>
      </c>
      <c r="Z3853" s="9" t="s">
        <v>462</v>
      </c>
      <c r="AA3853" s="9" t="s">
        <v>237</v>
      </c>
      <c r="AB3853" s="9">
        <v>5889511</v>
      </c>
      <c r="AC3853" s="9" t="s">
        <v>4633</v>
      </c>
      <c r="AD3853" s="9" t="s">
        <v>800</v>
      </c>
      <c r="AE3853" s="5">
        <f t="shared" si="142"/>
        <v>0</v>
      </c>
      <c r="AF3853" s="5" t="str">
        <f t="shared" si="143"/>
        <v>Pokryto</v>
      </c>
      <c r="AG3853" s="153"/>
      <c r="AH3853" s="153"/>
      <c r="AI3853" t="s">
        <v>201</v>
      </c>
      <c r="AJ3853" t="s">
        <v>800</v>
      </c>
      <c r="AK3853" s="9" t="str">
        <f>VLOOKUP(Y3853,zdroj!D:AJ,33,0)</f>
        <v>katA</v>
      </c>
    </row>
    <row r="3854" spans="8:37" x14ac:dyDescent="0.25">
      <c r="H3854" s="8"/>
      <c r="I3854" s="8"/>
      <c r="N3854" s="23"/>
      <c r="O3854" s="24"/>
      <c r="P3854" s="19"/>
      <c r="Q3854" s="19"/>
      <c r="R3854" s="19"/>
      <c r="U3854" s="27"/>
      <c r="Y3854" s="9" t="s">
        <v>548</v>
      </c>
      <c r="Z3854" s="9" t="s">
        <v>462</v>
      </c>
      <c r="AA3854" s="9" t="s">
        <v>237</v>
      </c>
      <c r="AB3854" s="9">
        <v>5892970</v>
      </c>
      <c r="AC3854" s="9" t="s">
        <v>4634</v>
      </c>
      <c r="AD3854" s="9" t="s">
        <v>231</v>
      </c>
      <c r="AE3854" s="5">
        <f t="shared" si="142"/>
        <v>0</v>
      </c>
      <c r="AF3854" s="5" t="str">
        <f t="shared" si="143"/>
        <v>katB</v>
      </c>
      <c r="AG3854" s="153"/>
      <c r="AH3854" s="153"/>
      <c r="AI3854" t="s">
        <v>236</v>
      </c>
      <c r="AJ3854" t="s">
        <v>17878</v>
      </c>
      <c r="AK3854" s="9" t="str">
        <f>VLOOKUP(Y3854,zdroj!D:AJ,33,0)</f>
        <v>katA</v>
      </c>
    </row>
    <row r="3855" spans="8:37" x14ac:dyDescent="0.25">
      <c r="H3855" s="8"/>
      <c r="I3855" s="8"/>
      <c r="N3855" s="23"/>
      <c r="O3855" s="24"/>
      <c r="P3855" s="19"/>
      <c r="Q3855" s="19"/>
      <c r="R3855" s="19"/>
      <c r="U3855" s="27"/>
      <c r="Y3855" s="9" t="s">
        <v>548</v>
      </c>
      <c r="Z3855" s="9" t="s">
        <v>462</v>
      </c>
      <c r="AA3855" s="9" t="s">
        <v>237</v>
      </c>
      <c r="AB3855" s="9">
        <v>5893747</v>
      </c>
      <c r="AC3855" s="9" t="s">
        <v>4635</v>
      </c>
      <c r="AD3855" s="9" t="s">
        <v>800</v>
      </c>
      <c r="AE3855" s="5">
        <f t="shared" si="142"/>
        <v>0</v>
      </c>
      <c r="AF3855" s="5" t="str">
        <f t="shared" si="143"/>
        <v>Pokryto</v>
      </c>
      <c r="AG3855" s="153"/>
      <c r="AH3855" s="153"/>
      <c r="AI3855" t="s">
        <v>17879</v>
      </c>
      <c r="AJ3855" t="s">
        <v>800</v>
      </c>
      <c r="AK3855" s="9" t="str">
        <f>VLOOKUP(Y3855,zdroj!D:AJ,33,0)</f>
        <v>katA</v>
      </c>
    </row>
    <row r="3856" spans="8:37" x14ac:dyDescent="0.25">
      <c r="H3856" s="8"/>
      <c r="I3856" s="8"/>
      <c r="N3856" s="23"/>
      <c r="O3856" s="24"/>
      <c r="P3856" s="19"/>
      <c r="Q3856" s="19"/>
      <c r="R3856" s="19"/>
      <c r="U3856" s="27"/>
      <c r="Y3856" s="9" t="s">
        <v>548</v>
      </c>
      <c r="Z3856" s="9" t="s">
        <v>462</v>
      </c>
      <c r="AA3856" s="9" t="s">
        <v>237</v>
      </c>
      <c r="AB3856" s="9">
        <v>5893755</v>
      </c>
      <c r="AC3856" s="9" t="s">
        <v>4636</v>
      </c>
      <c r="AD3856" s="9" t="s">
        <v>800</v>
      </c>
      <c r="AE3856" s="5">
        <f t="shared" si="142"/>
        <v>0</v>
      </c>
      <c r="AF3856" s="5" t="str">
        <f t="shared" si="143"/>
        <v>Pokryto</v>
      </c>
      <c r="AG3856" s="153"/>
      <c r="AH3856" s="153"/>
      <c r="AI3856" t="s">
        <v>201</v>
      </c>
      <c r="AJ3856" t="s">
        <v>800</v>
      </c>
      <c r="AK3856" s="9" t="str">
        <f>VLOOKUP(Y3856,zdroj!D:AJ,33,0)</f>
        <v>katA</v>
      </c>
    </row>
    <row r="3857" spans="8:37" x14ac:dyDescent="0.25">
      <c r="H3857" s="8"/>
      <c r="I3857" s="8"/>
      <c r="N3857" s="23"/>
      <c r="O3857" s="24"/>
      <c r="P3857" s="19"/>
      <c r="Q3857" s="19"/>
      <c r="R3857" s="19"/>
      <c r="U3857" s="27"/>
      <c r="Y3857" s="9" t="s">
        <v>548</v>
      </c>
      <c r="Z3857" s="9" t="s">
        <v>462</v>
      </c>
      <c r="AA3857" s="9" t="s">
        <v>237</v>
      </c>
      <c r="AB3857" s="9">
        <v>5895472</v>
      </c>
      <c r="AC3857" s="9" t="s">
        <v>4637</v>
      </c>
      <c r="AD3857" s="9" t="s">
        <v>800</v>
      </c>
      <c r="AE3857" s="5">
        <f t="shared" si="142"/>
        <v>0</v>
      </c>
      <c r="AF3857" s="5" t="str">
        <f t="shared" si="143"/>
        <v>Pokryto</v>
      </c>
      <c r="AG3857" s="153"/>
      <c r="AH3857" s="153"/>
      <c r="AI3857" t="s">
        <v>17880</v>
      </c>
      <c r="AJ3857" t="s">
        <v>800</v>
      </c>
      <c r="AK3857" s="9" t="str">
        <f>VLOOKUP(Y3857,zdroj!D:AJ,33,0)</f>
        <v>katA</v>
      </c>
    </row>
    <row r="3858" spans="8:37" x14ac:dyDescent="0.25">
      <c r="H3858" s="8"/>
      <c r="I3858" s="8"/>
      <c r="N3858" s="23"/>
      <c r="O3858" s="24"/>
      <c r="P3858" s="19"/>
      <c r="Q3858" s="19"/>
      <c r="R3858" s="19"/>
      <c r="U3858" s="27"/>
      <c r="Y3858" s="9" t="s">
        <v>548</v>
      </c>
      <c r="Z3858" s="9" t="s">
        <v>462</v>
      </c>
      <c r="AA3858" s="9" t="s">
        <v>237</v>
      </c>
      <c r="AB3858" s="9">
        <v>82617074</v>
      </c>
      <c r="AC3858" s="9" t="s">
        <v>4638</v>
      </c>
      <c r="AD3858" s="9" t="s">
        <v>225</v>
      </c>
      <c r="AE3858" s="5">
        <f t="shared" si="142"/>
        <v>0</v>
      </c>
      <c r="AF3858" s="5" t="str">
        <f t="shared" si="143"/>
        <v>katA</v>
      </c>
      <c r="AG3858" s="153"/>
      <c r="AH3858" s="153"/>
      <c r="AI3858" t="s">
        <v>229</v>
      </c>
      <c r="AJ3858" t="s">
        <v>17878</v>
      </c>
      <c r="AK3858" s="9" t="str">
        <f>VLOOKUP(Y3858,zdroj!D:AJ,33,0)</f>
        <v>katA</v>
      </c>
    </row>
    <row r="3859" spans="8:37" x14ac:dyDescent="0.25">
      <c r="H3859" s="8"/>
      <c r="I3859" s="8"/>
      <c r="N3859" s="23"/>
      <c r="O3859" s="24"/>
      <c r="P3859" s="19"/>
      <c r="Q3859" s="19"/>
      <c r="R3859" s="19"/>
      <c r="U3859" s="27"/>
      <c r="Y3859" s="9" t="s">
        <v>548</v>
      </c>
      <c r="Z3859" s="9" t="s">
        <v>462</v>
      </c>
      <c r="AA3859" s="9" t="s">
        <v>237</v>
      </c>
      <c r="AB3859" s="9">
        <v>5886279</v>
      </c>
      <c r="AC3859" s="9" t="s">
        <v>4639</v>
      </c>
      <c r="AD3859" s="9" t="s">
        <v>225</v>
      </c>
      <c r="AE3859" s="5">
        <f t="shared" si="142"/>
        <v>0</v>
      </c>
      <c r="AF3859" s="5" t="str">
        <f t="shared" si="143"/>
        <v>katA</v>
      </c>
      <c r="AG3859" s="153"/>
      <c r="AH3859" s="153"/>
      <c r="AI3859" t="s">
        <v>17879</v>
      </c>
      <c r="AJ3859" t="s">
        <v>17878</v>
      </c>
      <c r="AK3859" s="9" t="str">
        <f>VLOOKUP(Y3859,zdroj!D:AJ,33,0)</f>
        <v>katA</v>
      </c>
    </row>
    <row r="3860" spans="8:37" x14ac:dyDescent="0.25">
      <c r="H3860" s="8"/>
      <c r="I3860" s="8"/>
      <c r="N3860" s="23"/>
      <c r="O3860" s="24"/>
      <c r="P3860" s="19"/>
      <c r="Q3860" s="19"/>
      <c r="R3860" s="19"/>
      <c r="U3860" s="27"/>
      <c r="Y3860" s="9" t="s">
        <v>548</v>
      </c>
      <c r="Z3860" s="9" t="s">
        <v>462</v>
      </c>
      <c r="AA3860" s="9" t="s">
        <v>237</v>
      </c>
      <c r="AB3860" s="9">
        <v>5890284</v>
      </c>
      <c r="AC3860" s="9" t="s">
        <v>4640</v>
      </c>
      <c r="AD3860" s="9" t="s">
        <v>800</v>
      </c>
      <c r="AE3860" s="5">
        <f t="shared" si="142"/>
        <v>0</v>
      </c>
      <c r="AF3860" s="5" t="str">
        <f t="shared" si="143"/>
        <v>Pokryto</v>
      </c>
      <c r="AG3860" s="153"/>
      <c r="AH3860" s="153"/>
      <c r="AI3860" t="s">
        <v>17880</v>
      </c>
      <c r="AJ3860" t="s">
        <v>800</v>
      </c>
      <c r="AK3860" s="9" t="str">
        <f>VLOOKUP(Y3860,zdroj!D:AJ,33,0)</f>
        <v>katA</v>
      </c>
    </row>
    <row r="3861" spans="8:37" x14ac:dyDescent="0.25">
      <c r="H3861" s="8"/>
      <c r="I3861" s="8"/>
      <c r="N3861" s="23"/>
      <c r="O3861" s="24"/>
      <c r="P3861" s="19"/>
      <c r="Q3861" s="19"/>
      <c r="R3861" s="19"/>
      <c r="U3861" s="27"/>
      <c r="Y3861" s="9" t="s">
        <v>548</v>
      </c>
      <c r="Z3861" s="9" t="s">
        <v>462</v>
      </c>
      <c r="AA3861" s="9" t="s">
        <v>237</v>
      </c>
      <c r="AB3861" s="9">
        <v>5890764</v>
      </c>
      <c r="AC3861" s="9" t="s">
        <v>4641</v>
      </c>
      <c r="AD3861" s="9" t="s">
        <v>225</v>
      </c>
      <c r="AE3861" s="5">
        <f t="shared" si="142"/>
        <v>0</v>
      </c>
      <c r="AF3861" s="5" t="str">
        <f t="shared" si="143"/>
        <v>katA</v>
      </c>
      <c r="AG3861" s="153"/>
      <c r="AH3861" s="153"/>
      <c r="AI3861" t="s">
        <v>201</v>
      </c>
      <c r="AJ3861" t="s">
        <v>17878</v>
      </c>
      <c r="AK3861" s="9" t="str">
        <f>VLOOKUP(Y3861,zdroj!D:AJ,33,0)</f>
        <v>katA</v>
      </c>
    </row>
    <row r="3862" spans="8:37" x14ac:dyDescent="0.25">
      <c r="H3862" s="8"/>
      <c r="I3862" s="8"/>
      <c r="N3862" s="23"/>
      <c r="O3862" s="24"/>
      <c r="P3862" s="19"/>
      <c r="Q3862" s="19"/>
      <c r="R3862" s="19"/>
      <c r="U3862" s="27"/>
      <c r="Y3862" s="9" t="s">
        <v>548</v>
      </c>
      <c r="Z3862" s="9" t="s">
        <v>462</v>
      </c>
      <c r="AA3862" s="9" t="s">
        <v>237</v>
      </c>
      <c r="AB3862" s="9">
        <v>5890781</v>
      </c>
      <c r="AC3862" s="9" t="s">
        <v>4642</v>
      </c>
      <c r="AD3862" s="9" t="s">
        <v>225</v>
      </c>
      <c r="AE3862" s="5">
        <f t="shared" si="142"/>
        <v>0</v>
      </c>
      <c r="AF3862" s="5" t="str">
        <f t="shared" si="143"/>
        <v>katA</v>
      </c>
      <c r="AG3862" s="153"/>
      <c r="AH3862" s="153"/>
      <c r="AI3862" t="s">
        <v>201</v>
      </c>
      <c r="AJ3862" t="s">
        <v>17878</v>
      </c>
      <c r="AK3862" s="9" t="str">
        <f>VLOOKUP(Y3862,zdroj!D:AJ,33,0)</f>
        <v>katA</v>
      </c>
    </row>
    <row r="3863" spans="8:37" x14ac:dyDescent="0.25">
      <c r="H3863" s="8"/>
      <c r="I3863" s="8"/>
      <c r="N3863" s="23"/>
      <c r="O3863" s="24"/>
      <c r="P3863" s="19"/>
      <c r="Q3863" s="19"/>
      <c r="R3863" s="19"/>
      <c r="U3863" s="27"/>
      <c r="Y3863" s="9" t="s">
        <v>548</v>
      </c>
      <c r="Z3863" s="9" t="s">
        <v>462</v>
      </c>
      <c r="AA3863" s="9" t="s">
        <v>237</v>
      </c>
      <c r="AB3863" s="9">
        <v>5890802</v>
      </c>
      <c r="AC3863" s="9" t="s">
        <v>4643</v>
      </c>
      <c r="AD3863" s="9" t="s">
        <v>225</v>
      </c>
      <c r="AE3863" s="5">
        <f t="shared" si="142"/>
        <v>0</v>
      </c>
      <c r="AF3863" s="5" t="str">
        <f t="shared" si="143"/>
        <v>katA</v>
      </c>
      <c r="AG3863" s="153"/>
      <c r="AH3863" s="153"/>
      <c r="AI3863" t="s">
        <v>17879</v>
      </c>
      <c r="AJ3863" t="s">
        <v>17878</v>
      </c>
      <c r="AK3863" s="9" t="str">
        <f>VLOOKUP(Y3863,zdroj!D:AJ,33,0)</f>
        <v>katA</v>
      </c>
    </row>
    <row r="3864" spans="8:37" x14ac:dyDescent="0.25">
      <c r="H3864" s="8"/>
      <c r="I3864" s="8"/>
      <c r="N3864" s="23"/>
      <c r="O3864" s="24"/>
      <c r="P3864" s="19"/>
      <c r="Q3864" s="19"/>
      <c r="R3864" s="19"/>
      <c r="U3864" s="27"/>
      <c r="Y3864" s="9" t="s">
        <v>548</v>
      </c>
      <c r="Z3864" s="9" t="s">
        <v>462</v>
      </c>
      <c r="AA3864" s="9" t="s">
        <v>237</v>
      </c>
      <c r="AB3864" s="9">
        <v>5885183</v>
      </c>
      <c r="AC3864" s="9" t="s">
        <v>4644</v>
      </c>
      <c r="AD3864" s="9" t="s">
        <v>225</v>
      </c>
      <c r="AE3864" s="5">
        <f t="shared" si="142"/>
        <v>0</v>
      </c>
      <c r="AF3864" s="5" t="str">
        <f t="shared" si="143"/>
        <v>katA</v>
      </c>
      <c r="AG3864" s="153"/>
      <c r="AH3864" s="153"/>
      <c r="AI3864" t="s">
        <v>229</v>
      </c>
      <c r="AJ3864" t="s">
        <v>17878</v>
      </c>
      <c r="AK3864" s="9" t="str">
        <f>VLOOKUP(Y3864,zdroj!D:AJ,33,0)</f>
        <v>katA</v>
      </c>
    </row>
    <row r="3865" spans="8:37" x14ac:dyDescent="0.25">
      <c r="H3865" s="8"/>
      <c r="I3865" s="8"/>
      <c r="N3865" s="23"/>
      <c r="O3865" s="24"/>
      <c r="P3865" s="19"/>
      <c r="Q3865" s="19"/>
      <c r="R3865" s="19"/>
      <c r="U3865" s="27"/>
      <c r="Y3865" s="9" t="s">
        <v>548</v>
      </c>
      <c r="Z3865" s="9" t="s">
        <v>462</v>
      </c>
      <c r="AA3865" s="9" t="s">
        <v>237</v>
      </c>
      <c r="AB3865" s="9">
        <v>5892961</v>
      </c>
      <c r="AC3865" s="9" t="s">
        <v>4645</v>
      </c>
      <c r="AD3865" s="9" t="s">
        <v>225</v>
      </c>
      <c r="AE3865" s="5">
        <f t="shared" si="142"/>
        <v>0</v>
      </c>
      <c r="AF3865" s="5" t="str">
        <f t="shared" si="143"/>
        <v>katA</v>
      </c>
      <c r="AG3865" s="153"/>
      <c r="AH3865" s="153"/>
      <c r="AI3865" t="s">
        <v>17880</v>
      </c>
      <c r="AJ3865" t="s">
        <v>17878</v>
      </c>
      <c r="AK3865" s="9" t="str">
        <f>VLOOKUP(Y3865,zdroj!D:AJ,33,0)</f>
        <v>katA</v>
      </c>
    </row>
    <row r="3866" spans="8:37" x14ac:dyDescent="0.25">
      <c r="H3866" s="8"/>
      <c r="I3866" s="8"/>
      <c r="N3866" s="23"/>
      <c r="O3866" s="24"/>
      <c r="P3866" s="19"/>
      <c r="Q3866" s="19"/>
      <c r="R3866" s="19"/>
      <c r="U3866" s="27"/>
      <c r="Y3866" s="9" t="s">
        <v>548</v>
      </c>
      <c r="Z3866" s="9" t="s">
        <v>462</v>
      </c>
      <c r="AA3866" s="9" t="s">
        <v>237</v>
      </c>
      <c r="AB3866" s="9">
        <v>25788604</v>
      </c>
      <c r="AC3866" s="9" t="s">
        <v>4646</v>
      </c>
      <c r="AD3866" s="9" t="s">
        <v>225</v>
      </c>
      <c r="AE3866" s="5">
        <f t="shared" si="142"/>
        <v>0</v>
      </c>
      <c r="AF3866" s="5" t="str">
        <f t="shared" si="143"/>
        <v>katA</v>
      </c>
      <c r="AG3866" s="153"/>
      <c r="AH3866" s="153"/>
      <c r="AI3866" t="s">
        <v>236</v>
      </c>
      <c r="AJ3866" t="s">
        <v>17878</v>
      </c>
      <c r="AK3866" s="9" t="str">
        <f>VLOOKUP(Y3866,zdroj!D:AJ,33,0)</f>
        <v>katA</v>
      </c>
    </row>
    <row r="3867" spans="8:37" x14ac:dyDescent="0.25">
      <c r="H3867" s="8"/>
      <c r="I3867" s="8"/>
      <c r="N3867" s="23"/>
      <c r="O3867" s="24"/>
      <c r="P3867" s="19"/>
      <c r="Q3867" s="19"/>
      <c r="R3867" s="19"/>
      <c r="U3867" s="27"/>
      <c r="Y3867" s="9" t="s">
        <v>548</v>
      </c>
      <c r="Z3867" s="9" t="s">
        <v>462</v>
      </c>
      <c r="AA3867" s="9" t="s">
        <v>237</v>
      </c>
      <c r="AB3867" s="9">
        <v>25809393</v>
      </c>
      <c r="AC3867" s="9" t="s">
        <v>4647</v>
      </c>
      <c r="AD3867" s="9" t="s">
        <v>231</v>
      </c>
      <c r="AE3867" s="5">
        <f t="shared" si="142"/>
        <v>0</v>
      </c>
      <c r="AF3867" s="5" t="str">
        <f t="shared" si="143"/>
        <v>katB</v>
      </c>
      <c r="AG3867" s="153"/>
      <c r="AH3867" s="153"/>
      <c r="AI3867" t="s">
        <v>236</v>
      </c>
      <c r="AJ3867" t="s">
        <v>17878</v>
      </c>
      <c r="AK3867" s="9" t="str">
        <f>VLOOKUP(Y3867,zdroj!D:AJ,33,0)</f>
        <v>katA</v>
      </c>
    </row>
    <row r="3868" spans="8:37" x14ac:dyDescent="0.25">
      <c r="H3868" s="8"/>
      <c r="I3868" s="8"/>
      <c r="N3868" s="23"/>
      <c r="O3868" s="24"/>
      <c r="P3868" s="19"/>
      <c r="Q3868" s="19"/>
      <c r="R3868" s="19"/>
      <c r="U3868" s="27"/>
      <c r="Y3868" s="9" t="s">
        <v>548</v>
      </c>
      <c r="Z3868" s="9" t="s">
        <v>462</v>
      </c>
      <c r="AA3868" s="9" t="s">
        <v>237</v>
      </c>
      <c r="AB3868" s="9">
        <v>27422470</v>
      </c>
      <c r="AC3868" s="9" t="s">
        <v>4648</v>
      </c>
      <c r="AD3868" s="9" t="s">
        <v>231</v>
      </c>
      <c r="AE3868" s="5">
        <f t="shared" si="142"/>
        <v>0</v>
      </c>
      <c r="AF3868" s="5" t="str">
        <f t="shared" si="143"/>
        <v>katB</v>
      </c>
      <c r="AG3868" s="153"/>
      <c r="AH3868" s="153"/>
      <c r="AI3868" t="s">
        <v>236</v>
      </c>
      <c r="AJ3868" t="s">
        <v>17878</v>
      </c>
      <c r="AK3868" s="9" t="str">
        <f>VLOOKUP(Y3868,zdroj!D:AJ,33,0)</f>
        <v>katA</v>
      </c>
    </row>
    <row r="3869" spans="8:37" x14ac:dyDescent="0.25">
      <c r="H3869" s="8"/>
      <c r="I3869" s="8"/>
      <c r="N3869" s="23"/>
      <c r="O3869" s="24"/>
      <c r="P3869" s="19"/>
      <c r="Q3869" s="19"/>
      <c r="R3869" s="19"/>
      <c r="U3869" s="27"/>
      <c r="Y3869" s="9" t="s">
        <v>548</v>
      </c>
      <c r="Z3869" s="9" t="s">
        <v>462</v>
      </c>
      <c r="AA3869" s="9" t="s">
        <v>237</v>
      </c>
      <c r="AB3869" s="9">
        <v>27422488</v>
      </c>
      <c r="AC3869" s="9" t="s">
        <v>4649</v>
      </c>
      <c r="AD3869" s="9" t="s">
        <v>225</v>
      </c>
      <c r="AE3869" s="5">
        <f t="shared" si="142"/>
        <v>0</v>
      </c>
      <c r="AF3869" s="5" t="str">
        <f t="shared" si="143"/>
        <v>katA</v>
      </c>
      <c r="AG3869" s="153"/>
      <c r="AH3869" s="153"/>
      <c r="AI3869" t="s">
        <v>236</v>
      </c>
      <c r="AJ3869" t="s">
        <v>17878</v>
      </c>
      <c r="AK3869" s="9" t="str">
        <f>VLOOKUP(Y3869,zdroj!D:AJ,33,0)</f>
        <v>katA</v>
      </c>
    </row>
    <row r="3870" spans="8:37" x14ac:dyDescent="0.25">
      <c r="H3870" s="8"/>
      <c r="I3870" s="8"/>
      <c r="N3870" s="23"/>
      <c r="O3870" s="24"/>
      <c r="P3870" s="19"/>
      <c r="Q3870" s="19"/>
      <c r="R3870" s="19"/>
      <c r="U3870" s="27"/>
      <c r="Y3870" s="9" t="s">
        <v>548</v>
      </c>
      <c r="Z3870" s="9" t="s">
        <v>462</v>
      </c>
      <c r="AA3870" s="9" t="s">
        <v>237</v>
      </c>
      <c r="AB3870" s="9">
        <v>26083744</v>
      </c>
      <c r="AC3870" s="9" t="s">
        <v>4650</v>
      </c>
      <c r="AD3870" s="9" t="s">
        <v>225</v>
      </c>
      <c r="AE3870" s="5">
        <f t="shared" si="142"/>
        <v>0</v>
      </c>
      <c r="AF3870" s="5" t="str">
        <f t="shared" si="143"/>
        <v>katA</v>
      </c>
      <c r="AG3870" s="153"/>
      <c r="AH3870" s="153"/>
      <c r="AI3870" t="s">
        <v>17880</v>
      </c>
      <c r="AJ3870" t="s">
        <v>17878</v>
      </c>
      <c r="AK3870" s="9" t="str">
        <f>VLOOKUP(Y3870,zdroj!D:AJ,33,0)</f>
        <v>katA</v>
      </c>
    </row>
    <row r="3871" spans="8:37" x14ac:dyDescent="0.25">
      <c r="H3871" s="8"/>
      <c r="I3871" s="8"/>
      <c r="N3871" s="23"/>
      <c r="O3871" s="24"/>
      <c r="P3871" s="19"/>
      <c r="Q3871" s="19"/>
      <c r="R3871" s="19"/>
      <c r="U3871" s="27"/>
      <c r="Y3871" s="9" t="s">
        <v>548</v>
      </c>
      <c r="Z3871" s="9" t="s">
        <v>462</v>
      </c>
      <c r="AA3871" s="9" t="s">
        <v>237</v>
      </c>
      <c r="AB3871" s="9">
        <v>73440493</v>
      </c>
      <c r="AC3871" s="9" t="s">
        <v>4651</v>
      </c>
      <c r="AD3871" s="9" t="s">
        <v>225</v>
      </c>
      <c r="AE3871" s="5">
        <f t="shared" si="142"/>
        <v>0</v>
      </c>
      <c r="AF3871" s="5" t="str">
        <f t="shared" si="143"/>
        <v>katA</v>
      </c>
      <c r="AG3871" s="153"/>
      <c r="AH3871" s="153"/>
      <c r="AI3871" t="s">
        <v>236</v>
      </c>
      <c r="AJ3871" t="s">
        <v>17878</v>
      </c>
      <c r="AK3871" s="9" t="str">
        <f>VLOOKUP(Y3871,zdroj!D:AJ,33,0)</f>
        <v>katA</v>
      </c>
    </row>
    <row r="3872" spans="8:37" x14ac:dyDescent="0.25">
      <c r="H3872" s="8"/>
      <c r="I3872" s="8"/>
      <c r="N3872" s="23"/>
      <c r="O3872" s="24"/>
      <c r="P3872" s="19"/>
      <c r="Q3872" s="19"/>
      <c r="R3872" s="19"/>
      <c r="U3872" s="27"/>
      <c r="Y3872" s="9" t="s">
        <v>548</v>
      </c>
      <c r="Z3872" s="9" t="s">
        <v>462</v>
      </c>
      <c r="AA3872" s="9" t="s">
        <v>237</v>
      </c>
      <c r="AB3872" s="9">
        <v>5892988</v>
      </c>
      <c r="AC3872" s="9" t="s">
        <v>4652</v>
      </c>
      <c r="AD3872" s="9" t="s">
        <v>225</v>
      </c>
      <c r="AE3872" s="5">
        <f t="shared" si="142"/>
        <v>0</v>
      </c>
      <c r="AF3872" s="5" t="str">
        <f t="shared" si="143"/>
        <v>katA</v>
      </c>
      <c r="AG3872" s="153"/>
      <c r="AH3872" s="153"/>
      <c r="AI3872" t="s">
        <v>236</v>
      </c>
      <c r="AJ3872" t="s">
        <v>17878</v>
      </c>
      <c r="AK3872" s="9" t="str">
        <f>VLOOKUP(Y3872,zdroj!D:AJ,33,0)</f>
        <v>katA</v>
      </c>
    </row>
    <row r="3873" spans="8:37" x14ac:dyDescent="0.25">
      <c r="H3873" s="8"/>
      <c r="I3873" s="8"/>
      <c r="N3873" s="23"/>
      <c r="O3873" s="24"/>
      <c r="P3873" s="19"/>
      <c r="Q3873" s="19"/>
      <c r="R3873" s="19"/>
      <c r="U3873" s="27"/>
      <c r="Y3873" s="9" t="s">
        <v>545</v>
      </c>
      <c r="Z3873" s="9" t="s">
        <v>462</v>
      </c>
      <c r="AA3873" s="9" t="s">
        <v>237</v>
      </c>
      <c r="AB3873" s="9">
        <v>84544431</v>
      </c>
      <c r="AC3873" s="9" t="s">
        <v>4653</v>
      </c>
      <c r="AD3873" s="9" t="s">
        <v>800</v>
      </c>
      <c r="AE3873" s="5">
        <f t="shared" si="142"/>
        <v>0</v>
      </c>
      <c r="AF3873" s="5" t="str">
        <f t="shared" si="143"/>
        <v>Pokryto</v>
      </c>
      <c r="AG3873" s="153"/>
      <c r="AH3873" s="153"/>
      <c r="AI3873" t="s">
        <v>201</v>
      </c>
      <c r="AJ3873" t="s">
        <v>800</v>
      </c>
      <c r="AK3873" s="9" t="str">
        <f>VLOOKUP(Y3873,zdroj!D:AJ,33,0)</f>
        <v>katA</v>
      </c>
    </row>
    <row r="3874" spans="8:37" x14ac:dyDescent="0.25">
      <c r="H3874" s="8"/>
      <c r="I3874" s="8"/>
      <c r="N3874" s="23"/>
      <c r="O3874" s="24"/>
      <c r="P3874" s="19"/>
      <c r="Q3874" s="19"/>
      <c r="R3874" s="19"/>
      <c r="U3874" s="27"/>
      <c r="Y3874" s="9" t="s">
        <v>545</v>
      </c>
      <c r="Z3874" s="9" t="s">
        <v>462</v>
      </c>
      <c r="AA3874" s="9" t="s">
        <v>237</v>
      </c>
      <c r="AB3874" s="9">
        <v>5893992</v>
      </c>
      <c r="AC3874" s="9" t="s">
        <v>4654</v>
      </c>
      <c r="AD3874" s="9" t="s">
        <v>225</v>
      </c>
      <c r="AE3874" s="5">
        <f t="shared" si="142"/>
        <v>0</v>
      </c>
      <c r="AF3874" s="5" t="str">
        <f t="shared" si="143"/>
        <v>katA</v>
      </c>
      <c r="AG3874" s="153"/>
      <c r="AH3874" s="153"/>
      <c r="AI3874" t="s">
        <v>201</v>
      </c>
      <c r="AJ3874" t="s">
        <v>17878</v>
      </c>
      <c r="AK3874" s="9" t="str">
        <f>VLOOKUP(Y3874,zdroj!D:AJ,33,0)</f>
        <v>katA</v>
      </c>
    </row>
    <row r="3875" spans="8:37" x14ac:dyDescent="0.25">
      <c r="H3875" s="8"/>
      <c r="I3875" s="8"/>
      <c r="N3875" s="23"/>
      <c r="O3875" s="24"/>
      <c r="P3875" s="19"/>
      <c r="Q3875" s="19"/>
      <c r="R3875" s="19"/>
      <c r="U3875" s="27"/>
      <c r="Y3875" s="9" t="s">
        <v>545</v>
      </c>
      <c r="Z3875" s="9" t="s">
        <v>462</v>
      </c>
      <c r="AA3875" s="9" t="s">
        <v>237</v>
      </c>
      <c r="AB3875" s="9">
        <v>5887062</v>
      </c>
      <c r="AC3875" s="9" t="s">
        <v>4655</v>
      </c>
      <c r="AD3875" s="9" t="s">
        <v>225</v>
      </c>
      <c r="AE3875" s="5">
        <f t="shared" si="142"/>
        <v>0</v>
      </c>
      <c r="AF3875" s="5" t="str">
        <f t="shared" si="143"/>
        <v>katA</v>
      </c>
      <c r="AG3875" s="153"/>
      <c r="AH3875" s="153"/>
      <c r="AI3875" t="s">
        <v>201</v>
      </c>
      <c r="AJ3875" t="s">
        <v>17878</v>
      </c>
      <c r="AK3875" s="9" t="str">
        <f>VLOOKUP(Y3875,zdroj!D:AJ,33,0)</f>
        <v>katA</v>
      </c>
    </row>
    <row r="3876" spans="8:37" x14ac:dyDescent="0.25">
      <c r="H3876" s="8"/>
      <c r="I3876" s="8"/>
      <c r="N3876" s="23"/>
      <c r="O3876" s="24"/>
      <c r="P3876" s="19"/>
      <c r="Q3876" s="19"/>
      <c r="R3876" s="19"/>
      <c r="U3876" s="27"/>
      <c r="Y3876" s="9" t="s">
        <v>545</v>
      </c>
      <c r="Z3876" s="9" t="s">
        <v>462</v>
      </c>
      <c r="AA3876" s="9" t="s">
        <v>237</v>
      </c>
      <c r="AB3876" s="9">
        <v>5887640</v>
      </c>
      <c r="AC3876" s="9" t="s">
        <v>4656</v>
      </c>
      <c r="AD3876" s="9" t="s">
        <v>231</v>
      </c>
      <c r="AE3876" s="5">
        <f t="shared" si="142"/>
        <v>0</v>
      </c>
      <c r="AF3876" s="5" t="str">
        <f t="shared" si="143"/>
        <v>katB</v>
      </c>
      <c r="AG3876" s="153"/>
      <c r="AH3876" s="153"/>
      <c r="AI3876" t="s">
        <v>201</v>
      </c>
      <c r="AJ3876" t="s">
        <v>17878</v>
      </c>
      <c r="AK3876" s="9" t="str">
        <f>VLOOKUP(Y3876,zdroj!D:AJ,33,0)</f>
        <v>katA</v>
      </c>
    </row>
    <row r="3877" spans="8:37" x14ac:dyDescent="0.25">
      <c r="H3877" s="8"/>
      <c r="I3877" s="8"/>
      <c r="N3877" s="23"/>
      <c r="O3877" s="24"/>
      <c r="P3877" s="19"/>
      <c r="Q3877" s="19"/>
      <c r="R3877" s="19"/>
      <c r="U3877" s="27"/>
      <c r="Y3877" s="9" t="s">
        <v>545</v>
      </c>
      <c r="Z3877" s="9" t="s">
        <v>462</v>
      </c>
      <c r="AA3877" s="9" t="s">
        <v>237</v>
      </c>
      <c r="AB3877" s="9">
        <v>5888654</v>
      </c>
      <c r="AC3877" s="9" t="s">
        <v>4657</v>
      </c>
      <c r="AD3877" s="9" t="s">
        <v>800</v>
      </c>
      <c r="AE3877" s="5">
        <f t="shared" si="142"/>
        <v>0</v>
      </c>
      <c r="AF3877" s="5" t="str">
        <f t="shared" si="143"/>
        <v>Pokryto</v>
      </c>
      <c r="AG3877" s="153"/>
      <c r="AH3877" s="153"/>
      <c r="AI3877" t="s">
        <v>201</v>
      </c>
      <c r="AJ3877" t="s">
        <v>800</v>
      </c>
      <c r="AK3877" s="9" t="str">
        <f>VLOOKUP(Y3877,zdroj!D:AJ,33,0)</f>
        <v>katA</v>
      </c>
    </row>
    <row r="3878" spans="8:37" x14ac:dyDescent="0.25">
      <c r="H3878" s="8"/>
      <c r="I3878" s="8"/>
      <c r="N3878" s="23"/>
      <c r="O3878" s="24"/>
      <c r="P3878" s="19"/>
      <c r="Q3878" s="19"/>
      <c r="R3878" s="19"/>
      <c r="U3878" s="27"/>
      <c r="Y3878" s="9" t="s">
        <v>545</v>
      </c>
      <c r="Z3878" s="9" t="s">
        <v>462</v>
      </c>
      <c r="AA3878" s="9" t="s">
        <v>237</v>
      </c>
      <c r="AB3878" s="9">
        <v>73575879</v>
      </c>
      <c r="AC3878" s="9" t="s">
        <v>4658</v>
      </c>
      <c r="AD3878" s="9" t="s">
        <v>225</v>
      </c>
      <c r="AE3878" s="5">
        <f t="shared" si="142"/>
        <v>0</v>
      </c>
      <c r="AF3878" s="5" t="str">
        <f t="shared" si="143"/>
        <v>katA</v>
      </c>
      <c r="AG3878" s="153"/>
      <c r="AH3878" s="153"/>
      <c r="AI3878" t="s">
        <v>201</v>
      </c>
      <c r="AJ3878" t="s">
        <v>17878</v>
      </c>
      <c r="AK3878" s="9" t="str">
        <f>VLOOKUP(Y3878,zdroj!D:AJ,33,0)</f>
        <v>katA</v>
      </c>
    </row>
    <row r="3879" spans="8:37" x14ac:dyDescent="0.25">
      <c r="H3879" s="8"/>
      <c r="I3879" s="8"/>
      <c r="N3879" s="23"/>
      <c r="O3879" s="24"/>
      <c r="P3879" s="19"/>
      <c r="Q3879" s="19"/>
      <c r="R3879" s="19"/>
      <c r="U3879" s="27"/>
      <c r="Y3879" s="9" t="s">
        <v>545</v>
      </c>
      <c r="Z3879" s="9" t="s">
        <v>462</v>
      </c>
      <c r="AA3879" s="9" t="s">
        <v>237</v>
      </c>
      <c r="AB3879" s="9">
        <v>74598236</v>
      </c>
      <c r="AC3879" s="9" t="s">
        <v>4659</v>
      </c>
      <c r="AD3879" s="9" t="s">
        <v>225</v>
      </c>
      <c r="AE3879" s="5">
        <f t="shared" si="142"/>
        <v>0</v>
      </c>
      <c r="AF3879" s="5" t="str">
        <f t="shared" si="143"/>
        <v>katA</v>
      </c>
      <c r="AG3879" s="153"/>
      <c r="AH3879" s="153"/>
      <c r="AI3879" t="s">
        <v>229</v>
      </c>
      <c r="AJ3879" t="s">
        <v>17878</v>
      </c>
      <c r="AK3879" s="9" t="str">
        <f>VLOOKUP(Y3879,zdroj!D:AJ,33,0)</f>
        <v>katA</v>
      </c>
    </row>
    <row r="3880" spans="8:37" x14ac:dyDescent="0.25">
      <c r="H3880" s="8"/>
      <c r="I3880" s="8"/>
      <c r="N3880" s="23"/>
      <c r="O3880" s="24"/>
      <c r="P3880" s="19"/>
      <c r="Q3880" s="19"/>
      <c r="R3880" s="19"/>
      <c r="U3880" s="27"/>
      <c r="Y3880" s="9" t="s">
        <v>545</v>
      </c>
      <c r="Z3880" s="9" t="s">
        <v>462</v>
      </c>
      <c r="AA3880" s="9" t="s">
        <v>237</v>
      </c>
      <c r="AB3880" s="9">
        <v>5885965</v>
      </c>
      <c r="AC3880" s="9" t="s">
        <v>4660</v>
      </c>
      <c r="AD3880" s="9" t="s">
        <v>225</v>
      </c>
      <c r="AE3880" s="5">
        <f t="shared" si="142"/>
        <v>0</v>
      </c>
      <c r="AF3880" s="5" t="str">
        <f t="shared" si="143"/>
        <v>katA</v>
      </c>
      <c r="AG3880" s="153"/>
      <c r="AH3880" s="153"/>
      <c r="AI3880" t="s">
        <v>201</v>
      </c>
      <c r="AJ3880" t="s">
        <v>17878</v>
      </c>
      <c r="AK3880" s="9" t="str">
        <f>VLOOKUP(Y3880,zdroj!D:AJ,33,0)</f>
        <v>katA</v>
      </c>
    </row>
    <row r="3881" spans="8:37" x14ac:dyDescent="0.25">
      <c r="H3881" s="8"/>
      <c r="I3881" s="8"/>
      <c r="N3881" s="23"/>
      <c r="O3881" s="24"/>
      <c r="P3881" s="19"/>
      <c r="Q3881" s="19"/>
      <c r="R3881" s="19"/>
      <c r="U3881" s="27"/>
      <c r="Y3881" s="9" t="s">
        <v>545</v>
      </c>
      <c r="Z3881" s="9" t="s">
        <v>462</v>
      </c>
      <c r="AA3881" s="9" t="s">
        <v>237</v>
      </c>
      <c r="AB3881" s="9">
        <v>5886198</v>
      </c>
      <c r="AC3881" s="9" t="s">
        <v>4661</v>
      </c>
      <c r="AD3881" s="9" t="s">
        <v>225</v>
      </c>
      <c r="AE3881" s="5">
        <f t="shared" si="142"/>
        <v>0</v>
      </c>
      <c r="AF3881" s="5" t="str">
        <f t="shared" si="143"/>
        <v>katA</v>
      </c>
      <c r="AG3881" s="153"/>
      <c r="AH3881" s="153"/>
      <c r="AI3881" t="s">
        <v>201</v>
      </c>
      <c r="AJ3881" t="s">
        <v>17878</v>
      </c>
      <c r="AK3881" s="9" t="str">
        <f>VLOOKUP(Y3881,zdroj!D:AJ,33,0)</f>
        <v>katA</v>
      </c>
    </row>
    <row r="3882" spans="8:37" x14ac:dyDescent="0.25">
      <c r="H3882" s="8"/>
      <c r="I3882" s="8"/>
      <c r="N3882" s="23"/>
      <c r="O3882" s="24"/>
      <c r="P3882" s="19"/>
      <c r="Q3882" s="19"/>
      <c r="R3882" s="19"/>
      <c r="U3882" s="27"/>
      <c r="Y3882" s="9" t="s">
        <v>545</v>
      </c>
      <c r="Z3882" s="9" t="s">
        <v>462</v>
      </c>
      <c r="AA3882" s="9" t="s">
        <v>237</v>
      </c>
      <c r="AB3882" s="9">
        <v>5886821</v>
      </c>
      <c r="AC3882" s="9" t="s">
        <v>4662</v>
      </c>
      <c r="AD3882" s="9" t="s">
        <v>225</v>
      </c>
      <c r="AE3882" s="5">
        <f t="shared" si="142"/>
        <v>0</v>
      </c>
      <c r="AF3882" s="5" t="str">
        <f t="shared" si="143"/>
        <v>katA</v>
      </c>
      <c r="AG3882" s="153"/>
      <c r="AH3882" s="153"/>
      <c r="AI3882" t="s">
        <v>17879</v>
      </c>
      <c r="AJ3882" t="s">
        <v>17878</v>
      </c>
      <c r="AK3882" s="9" t="str">
        <f>VLOOKUP(Y3882,zdroj!D:AJ,33,0)</f>
        <v>katA</v>
      </c>
    </row>
    <row r="3883" spans="8:37" x14ac:dyDescent="0.25">
      <c r="H3883" s="8"/>
      <c r="I3883" s="8"/>
      <c r="N3883" s="23"/>
      <c r="O3883" s="24"/>
      <c r="P3883" s="19"/>
      <c r="Q3883" s="19"/>
      <c r="R3883" s="19"/>
      <c r="U3883" s="27"/>
      <c r="Y3883" s="9" t="s">
        <v>545</v>
      </c>
      <c r="Z3883" s="9" t="s">
        <v>462</v>
      </c>
      <c r="AA3883" s="9" t="s">
        <v>237</v>
      </c>
      <c r="AB3883" s="9">
        <v>5887127</v>
      </c>
      <c r="AC3883" s="9" t="s">
        <v>4663</v>
      </c>
      <c r="AD3883" s="9" t="s">
        <v>800</v>
      </c>
      <c r="AE3883" s="5">
        <f t="shared" si="142"/>
        <v>0</v>
      </c>
      <c r="AF3883" s="5" t="str">
        <f t="shared" si="143"/>
        <v>Pokryto</v>
      </c>
      <c r="AG3883" s="153"/>
      <c r="AH3883" s="153"/>
      <c r="AI3883" t="s">
        <v>229</v>
      </c>
      <c r="AJ3883" t="s">
        <v>800</v>
      </c>
      <c r="AK3883" s="9" t="str">
        <f>VLOOKUP(Y3883,zdroj!D:AJ,33,0)</f>
        <v>katA</v>
      </c>
    </row>
    <row r="3884" spans="8:37" x14ac:dyDescent="0.25">
      <c r="H3884" s="8"/>
      <c r="I3884" s="8"/>
      <c r="N3884" s="23"/>
      <c r="O3884" s="24"/>
      <c r="P3884" s="19"/>
      <c r="Q3884" s="19"/>
      <c r="R3884" s="19"/>
      <c r="U3884" s="27"/>
      <c r="Y3884" s="9" t="s">
        <v>545</v>
      </c>
      <c r="Z3884" s="9" t="s">
        <v>462</v>
      </c>
      <c r="AA3884" s="9" t="s">
        <v>237</v>
      </c>
      <c r="AB3884" s="9">
        <v>5887356</v>
      </c>
      <c r="AC3884" s="9" t="s">
        <v>4664</v>
      </c>
      <c r="AD3884" s="9" t="s">
        <v>225</v>
      </c>
      <c r="AE3884" s="5">
        <f t="shared" si="142"/>
        <v>0</v>
      </c>
      <c r="AF3884" s="5" t="str">
        <f t="shared" si="143"/>
        <v>katA</v>
      </c>
      <c r="AG3884" s="153"/>
      <c r="AH3884" s="153"/>
      <c r="AI3884" t="s">
        <v>201</v>
      </c>
      <c r="AJ3884" t="s">
        <v>17878</v>
      </c>
      <c r="AK3884" s="9" t="str">
        <f>VLOOKUP(Y3884,zdroj!D:AJ,33,0)</f>
        <v>katA</v>
      </c>
    </row>
    <row r="3885" spans="8:37" x14ac:dyDescent="0.25">
      <c r="H3885" s="8"/>
      <c r="I3885" s="8"/>
      <c r="N3885" s="23"/>
      <c r="O3885" s="24"/>
      <c r="P3885" s="19"/>
      <c r="Q3885" s="19"/>
      <c r="R3885" s="19"/>
      <c r="U3885" s="27"/>
      <c r="Y3885" s="9" t="s">
        <v>545</v>
      </c>
      <c r="Z3885" s="9" t="s">
        <v>462</v>
      </c>
      <c r="AA3885" s="9" t="s">
        <v>237</v>
      </c>
      <c r="AB3885" s="9">
        <v>5887364</v>
      </c>
      <c r="AC3885" s="9" t="s">
        <v>4665</v>
      </c>
      <c r="AD3885" s="9" t="s">
        <v>800</v>
      </c>
      <c r="AE3885" s="5">
        <f t="shared" si="142"/>
        <v>0</v>
      </c>
      <c r="AF3885" s="5" t="str">
        <f t="shared" si="143"/>
        <v>Pokryto</v>
      </c>
      <c r="AG3885" s="153"/>
      <c r="AH3885" s="153"/>
      <c r="AI3885" t="s">
        <v>17879</v>
      </c>
      <c r="AJ3885" t="s">
        <v>800</v>
      </c>
      <c r="AK3885" s="9" t="str">
        <f>VLOOKUP(Y3885,zdroj!D:AJ,33,0)</f>
        <v>katA</v>
      </c>
    </row>
    <row r="3886" spans="8:37" x14ac:dyDescent="0.25">
      <c r="H3886" s="8"/>
      <c r="I3886" s="8"/>
      <c r="N3886" s="23"/>
      <c r="O3886" s="24"/>
      <c r="P3886" s="19"/>
      <c r="Q3886" s="19"/>
      <c r="R3886" s="19"/>
      <c r="U3886" s="27"/>
      <c r="Y3886" s="9" t="s">
        <v>545</v>
      </c>
      <c r="Z3886" s="9" t="s">
        <v>462</v>
      </c>
      <c r="AA3886" s="9" t="s">
        <v>237</v>
      </c>
      <c r="AB3886" s="9">
        <v>5887500</v>
      </c>
      <c r="AC3886" s="9" t="s">
        <v>4666</v>
      </c>
      <c r="AD3886" s="9" t="s">
        <v>225</v>
      </c>
      <c r="AE3886" s="5">
        <f t="shared" si="142"/>
        <v>0</v>
      </c>
      <c r="AF3886" s="5" t="str">
        <f t="shared" si="143"/>
        <v>katA</v>
      </c>
      <c r="AG3886" s="153"/>
      <c r="AH3886" s="153"/>
      <c r="AI3886" t="s">
        <v>201</v>
      </c>
      <c r="AJ3886" t="s">
        <v>17878</v>
      </c>
      <c r="AK3886" s="9" t="str">
        <f>VLOOKUP(Y3886,zdroj!D:AJ,33,0)</f>
        <v>katA</v>
      </c>
    </row>
    <row r="3887" spans="8:37" x14ac:dyDescent="0.25">
      <c r="H3887" s="8"/>
      <c r="I3887" s="8"/>
      <c r="N3887" s="23"/>
      <c r="O3887" s="24"/>
      <c r="P3887" s="19"/>
      <c r="Q3887" s="19"/>
      <c r="R3887" s="19"/>
      <c r="U3887" s="27"/>
      <c r="Y3887" s="9" t="s">
        <v>545</v>
      </c>
      <c r="Z3887" s="9" t="s">
        <v>462</v>
      </c>
      <c r="AA3887" s="9" t="s">
        <v>237</v>
      </c>
      <c r="AB3887" s="9">
        <v>5888531</v>
      </c>
      <c r="AC3887" s="9" t="s">
        <v>4667</v>
      </c>
      <c r="AD3887" s="9" t="s">
        <v>231</v>
      </c>
      <c r="AE3887" s="5">
        <f t="shared" si="142"/>
        <v>0</v>
      </c>
      <c r="AF3887" s="5" t="str">
        <f t="shared" si="143"/>
        <v>katB</v>
      </c>
      <c r="AG3887" s="153"/>
      <c r="AH3887" s="153"/>
      <c r="AI3887" t="s">
        <v>201</v>
      </c>
      <c r="AJ3887" t="s">
        <v>17878</v>
      </c>
      <c r="AK3887" s="9" t="str">
        <f>VLOOKUP(Y3887,zdroj!D:AJ,33,0)</f>
        <v>katA</v>
      </c>
    </row>
    <row r="3888" spans="8:37" x14ac:dyDescent="0.25">
      <c r="H3888" s="8"/>
      <c r="I3888" s="8"/>
      <c r="N3888" s="23"/>
      <c r="O3888" s="24"/>
      <c r="P3888" s="19"/>
      <c r="Q3888" s="19"/>
      <c r="R3888" s="19"/>
      <c r="U3888" s="27"/>
      <c r="Y3888" s="9" t="s">
        <v>545</v>
      </c>
      <c r="Z3888" s="9" t="s">
        <v>462</v>
      </c>
      <c r="AA3888" s="9" t="s">
        <v>237</v>
      </c>
      <c r="AB3888" s="9">
        <v>28249577</v>
      </c>
      <c r="AC3888" s="9" t="s">
        <v>4668</v>
      </c>
      <c r="AD3888" s="9" t="s">
        <v>225</v>
      </c>
      <c r="AE3888" s="5">
        <f t="shared" si="142"/>
        <v>0</v>
      </c>
      <c r="AF3888" s="5" t="str">
        <f t="shared" si="143"/>
        <v>katA</v>
      </c>
      <c r="AG3888" s="153"/>
      <c r="AH3888" s="153"/>
      <c r="AI3888" t="s">
        <v>17879</v>
      </c>
      <c r="AJ3888" t="s">
        <v>17878</v>
      </c>
      <c r="AK3888" s="9" t="str">
        <f>VLOOKUP(Y3888,zdroj!D:AJ,33,0)</f>
        <v>katA</v>
      </c>
    </row>
    <row r="3889" spans="8:37" x14ac:dyDescent="0.25">
      <c r="H3889" s="8"/>
      <c r="I3889" s="8"/>
      <c r="N3889" s="23"/>
      <c r="O3889" s="24"/>
      <c r="P3889" s="19"/>
      <c r="Q3889" s="19"/>
      <c r="R3889" s="19"/>
      <c r="U3889" s="27"/>
      <c r="Y3889" s="9" t="s">
        <v>545</v>
      </c>
      <c r="Z3889" s="9" t="s">
        <v>462</v>
      </c>
      <c r="AA3889" s="9" t="s">
        <v>237</v>
      </c>
      <c r="AB3889" s="9">
        <v>40726789</v>
      </c>
      <c r="AC3889" s="9" t="s">
        <v>4669</v>
      </c>
      <c r="AD3889" s="9" t="s">
        <v>225</v>
      </c>
      <c r="AE3889" s="5">
        <f t="shared" si="142"/>
        <v>0</v>
      </c>
      <c r="AF3889" s="5" t="str">
        <f t="shared" si="143"/>
        <v>katA</v>
      </c>
      <c r="AG3889" s="153"/>
      <c r="AH3889" s="153"/>
      <c r="AI3889" t="s">
        <v>201</v>
      </c>
      <c r="AJ3889" t="s">
        <v>17878</v>
      </c>
      <c r="AK3889" s="9" t="str">
        <f>VLOOKUP(Y3889,zdroj!D:AJ,33,0)</f>
        <v>katA</v>
      </c>
    </row>
    <row r="3890" spans="8:37" x14ac:dyDescent="0.25">
      <c r="H3890" s="8"/>
      <c r="I3890" s="8"/>
      <c r="N3890" s="23"/>
      <c r="O3890" s="24"/>
      <c r="P3890" s="19"/>
      <c r="Q3890" s="19"/>
      <c r="R3890" s="19"/>
      <c r="U3890" s="27"/>
      <c r="Y3890" s="9" t="s">
        <v>545</v>
      </c>
      <c r="Z3890" s="9" t="s">
        <v>462</v>
      </c>
      <c r="AA3890" s="9" t="s">
        <v>237</v>
      </c>
      <c r="AB3890" s="9">
        <v>5886007</v>
      </c>
      <c r="AC3890" s="9" t="s">
        <v>4670</v>
      </c>
      <c r="AD3890" s="9" t="s">
        <v>225</v>
      </c>
      <c r="AE3890" s="5">
        <f t="shared" si="142"/>
        <v>0</v>
      </c>
      <c r="AF3890" s="5" t="str">
        <f t="shared" si="143"/>
        <v>katA</v>
      </c>
      <c r="AG3890" s="153"/>
      <c r="AH3890" s="153"/>
      <c r="AI3890" t="s">
        <v>201</v>
      </c>
      <c r="AJ3890" t="s">
        <v>17878</v>
      </c>
      <c r="AK3890" s="9" t="str">
        <f>VLOOKUP(Y3890,zdroj!D:AJ,33,0)</f>
        <v>katA</v>
      </c>
    </row>
    <row r="3891" spans="8:37" x14ac:dyDescent="0.25">
      <c r="H3891" s="8"/>
      <c r="I3891" s="8"/>
      <c r="N3891" s="23"/>
      <c r="O3891" s="24"/>
      <c r="P3891" s="19"/>
      <c r="Q3891" s="19"/>
      <c r="R3891" s="19"/>
      <c r="U3891" s="27"/>
      <c r="Y3891" s="9" t="s">
        <v>545</v>
      </c>
      <c r="Z3891" s="9" t="s">
        <v>462</v>
      </c>
      <c r="AA3891" s="9" t="s">
        <v>237</v>
      </c>
      <c r="AB3891" s="9">
        <v>5886023</v>
      </c>
      <c r="AC3891" s="9" t="s">
        <v>4671</v>
      </c>
      <c r="AD3891" s="9" t="s">
        <v>225</v>
      </c>
      <c r="AE3891" s="5">
        <f t="shared" si="142"/>
        <v>0</v>
      </c>
      <c r="AF3891" s="5" t="str">
        <f t="shared" si="143"/>
        <v>katA</v>
      </c>
      <c r="AG3891" s="153"/>
      <c r="AH3891" s="153"/>
      <c r="AI3891" t="s">
        <v>201</v>
      </c>
      <c r="AJ3891" t="s">
        <v>17878</v>
      </c>
      <c r="AK3891" s="9" t="str">
        <f>VLOOKUP(Y3891,zdroj!D:AJ,33,0)</f>
        <v>katA</v>
      </c>
    </row>
    <row r="3892" spans="8:37" x14ac:dyDescent="0.25">
      <c r="H3892" s="8"/>
      <c r="I3892" s="8"/>
      <c r="N3892" s="23"/>
      <c r="O3892" s="24"/>
      <c r="P3892" s="19"/>
      <c r="Q3892" s="19"/>
      <c r="R3892" s="19"/>
      <c r="U3892" s="27"/>
      <c r="Y3892" s="9" t="s">
        <v>545</v>
      </c>
      <c r="Z3892" s="9" t="s">
        <v>462</v>
      </c>
      <c r="AA3892" s="9" t="s">
        <v>237</v>
      </c>
      <c r="AB3892" s="9">
        <v>5886848</v>
      </c>
      <c r="AC3892" s="9" t="s">
        <v>4672</v>
      </c>
      <c r="AD3892" s="9" t="s">
        <v>225</v>
      </c>
      <c r="AE3892" s="5">
        <f t="shared" si="142"/>
        <v>0</v>
      </c>
      <c r="AF3892" s="5" t="str">
        <f t="shared" si="143"/>
        <v>katA</v>
      </c>
      <c r="AG3892" s="153"/>
      <c r="AH3892" s="153"/>
      <c r="AI3892" t="s">
        <v>201</v>
      </c>
      <c r="AJ3892" t="s">
        <v>17878</v>
      </c>
      <c r="AK3892" s="9" t="str">
        <f>VLOOKUP(Y3892,zdroj!D:AJ,33,0)</f>
        <v>katA</v>
      </c>
    </row>
    <row r="3893" spans="8:37" x14ac:dyDescent="0.25">
      <c r="H3893" s="8"/>
      <c r="I3893" s="8"/>
      <c r="N3893" s="23"/>
      <c r="O3893" s="24"/>
      <c r="P3893" s="19"/>
      <c r="Q3893" s="19"/>
      <c r="R3893" s="19"/>
      <c r="U3893" s="27"/>
      <c r="Y3893" s="9" t="s">
        <v>545</v>
      </c>
      <c r="Z3893" s="9" t="s">
        <v>462</v>
      </c>
      <c r="AA3893" s="9" t="s">
        <v>237</v>
      </c>
      <c r="AB3893" s="9">
        <v>5888328</v>
      </c>
      <c r="AC3893" s="9" t="s">
        <v>4673</v>
      </c>
      <c r="AD3893" s="9" t="s">
        <v>225</v>
      </c>
      <c r="AE3893" s="5">
        <f t="shared" si="142"/>
        <v>0</v>
      </c>
      <c r="AF3893" s="5" t="str">
        <f t="shared" si="143"/>
        <v>katA</v>
      </c>
      <c r="AG3893" s="153"/>
      <c r="AH3893" s="153"/>
      <c r="AI3893" t="s">
        <v>17879</v>
      </c>
      <c r="AJ3893" t="s">
        <v>17878</v>
      </c>
      <c r="AK3893" s="9" t="str">
        <f>VLOOKUP(Y3893,zdroj!D:AJ,33,0)</f>
        <v>katA</v>
      </c>
    </row>
    <row r="3894" spans="8:37" x14ac:dyDescent="0.25">
      <c r="H3894" s="8"/>
      <c r="I3894" s="8"/>
      <c r="N3894" s="23"/>
      <c r="O3894" s="24"/>
      <c r="P3894" s="19"/>
      <c r="Q3894" s="19"/>
      <c r="R3894" s="19"/>
      <c r="U3894" s="27"/>
      <c r="Y3894" s="9" t="s">
        <v>545</v>
      </c>
      <c r="Z3894" s="9" t="s">
        <v>462</v>
      </c>
      <c r="AA3894" s="9" t="s">
        <v>237</v>
      </c>
      <c r="AB3894" s="9">
        <v>5896533</v>
      </c>
      <c r="AC3894" s="9" t="s">
        <v>4674</v>
      </c>
      <c r="AD3894" s="9" t="s">
        <v>225</v>
      </c>
      <c r="AE3894" s="5">
        <f t="shared" si="142"/>
        <v>0</v>
      </c>
      <c r="AF3894" s="5" t="str">
        <f t="shared" si="143"/>
        <v>katA</v>
      </c>
      <c r="AG3894" s="153"/>
      <c r="AH3894" s="153"/>
      <c r="AI3894" t="s">
        <v>195</v>
      </c>
      <c r="AJ3894" t="s">
        <v>340</v>
      </c>
      <c r="AK3894" s="9" t="str">
        <f>VLOOKUP(Y3894,zdroj!D:AJ,33,0)</f>
        <v>katA</v>
      </c>
    </row>
    <row r="3895" spans="8:37" x14ac:dyDescent="0.25">
      <c r="H3895" s="8"/>
      <c r="I3895" s="8"/>
      <c r="N3895" s="23"/>
      <c r="O3895" s="24"/>
      <c r="P3895" s="19"/>
      <c r="Q3895" s="19"/>
      <c r="R3895" s="19"/>
      <c r="U3895" s="27"/>
      <c r="Y3895" s="9" t="s">
        <v>547</v>
      </c>
      <c r="Z3895" s="9" t="s">
        <v>462</v>
      </c>
      <c r="AA3895" s="9" t="s">
        <v>44</v>
      </c>
      <c r="AB3895" s="9">
        <v>5889103</v>
      </c>
      <c r="AC3895" s="9" t="s">
        <v>4675</v>
      </c>
      <c r="AD3895" s="9" t="s">
        <v>225</v>
      </c>
      <c r="AE3895" s="5">
        <f t="shared" si="142"/>
        <v>0</v>
      </c>
      <c r="AF3895" s="5" t="str">
        <f t="shared" si="143"/>
        <v>katA</v>
      </c>
      <c r="AG3895" s="153"/>
      <c r="AH3895" s="153"/>
      <c r="AI3895" t="s">
        <v>201</v>
      </c>
      <c r="AJ3895" t="s">
        <v>17878</v>
      </c>
      <c r="AK3895" s="9" t="str">
        <f>VLOOKUP(Y3895,zdroj!D:AJ,33,0)</f>
        <v>katA</v>
      </c>
    </row>
    <row r="3896" spans="8:37" x14ac:dyDescent="0.25">
      <c r="H3896" s="8"/>
      <c r="I3896" s="8"/>
      <c r="N3896" s="23"/>
      <c r="O3896" s="24"/>
      <c r="P3896" s="19"/>
      <c r="Q3896" s="19"/>
      <c r="R3896" s="19"/>
      <c r="U3896" s="27"/>
      <c r="Y3896" s="9" t="s">
        <v>543</v>
      </c>
      <c r="Z3896" s="9" t="s">
        <v>462</v>
      </c>
      <c r="AA3896" s="9" t="s">
        <v>198</v>
      </c>
      <c r="AB3896" s="9">
        <v>5886767</v>
      </c>
      <c r="AC3896" s="9" t="s">
        <v>4676</v>
      </c>
      <c r="AD3896" s="9" t="s">
        <v>800</v>
      </c>
      <c r="AE3896" s="5">
        <f t="shared" si="142"/>
        <v>0</v>
      </c>
      <c r="AF3896" s="5" t="str">
        <f t="shared" si="143"/>
        <v>Pokryto</v>
      </c>
      <c r="AG3896" s="153"/>
      <c r="AH3896" s="153"/>
      <c r="AI3896" t="s">
        <v>201</v>
      </c>
      <c r="AJ3896" t="s">
        <v>800</v>
      </c>
      <c r="AK3896" s="9" t="str">
        <f>VLOOKUP(Y3896,zdroj!D:AJ,33,0)</f>
        <v>katB</v>
      </c>
    </row>
    <row r="3897" spans="8:37" x14ac:dyDescent="0.25">
      <c r="H3897" s="8"/>
      <c r="I3897" s="8"/>
      <c r="N3897" s="23"/>
      <c r="O3897" s="24"/>
      <c r="P3897" s="19"/>
      <c r="Q3897" s="19"/>
      <c r="R3897" s="19"/>
      <c r="U3897" s="27"/>
      <c r="Y3897" s="9" t="s">
        <v>543</v>
      </c>
      <c r="Z3897" s="9" t="s">
        <v>462</v>
      </c>
      <c r="AA3897" s="9" t="s">
        <v>198</v>
      </c>
      <c r="AB3897" s="9">
        <v>5886791</v>
      </c>
      <c r="AC3897" s="9" t="s">
        <v>4677</v>
      </c>
      <c r="AD3897" s="9" t="s">
        <v>231</v>
      </c>
      <c r="AE3897" s="5">
        <f t="shared" si="142"/>
        <v>0</v>
      </c>
      <c r="AF3897" s="5" t="str">
        <f t="shared" si="143"/>
        <v>katB</v>
      </c>
      <c r="AG3897" s="153"/>
      <c r="AH3897" s="153"/>
      <c r="AI3897" t="s">
        <v>201</v>
      </c>
      <c r="AJ3897" t="s">
        <v>17878</v>
      </c>
      <c r="AK3897" s="9" t="str">
        <f>VLOOKUP(Y3897,zdroj!D:AJ,33,0)</f>
        <v>katB</v>
      </c>
    </row>
    <row r="3898" spans="8:37" x14ac:dyDescent="0.25">
      <c r="H3898" s="8"/>
      <c r="I3898" s="8"/>
      <c r="N3898" s="23"/>
      <c r="O3898" s="24"/>
      <c r="P3898" s="19"/>
      <c r="Q3898" s="19"/>
      <c r="R3898" s="19"/>
      <c r="U3898" s="27"/>
      <c r="Y3898" s="9" t="s">
        <v>543</v>
      </c>
      <c r="Z3898" s="9" t="s">
        <v>462</v>
      </c>
      <c r="AA3898" s="9" t="s">
        <v>198</v>
      </c>
      <c r="AB3898" s="9">
        <v>5886805</v>
      </c>
      <c r="AC3898" s="9" t="s">
        <v>4678</v>
      </c>
      <c r="AD3898" s="9" t="s">
        <v>231</v>
      </c>
      <c r="AE3898" s="5">
        <f t="shared" si="142"/>
        <v>0</v>
      </c>
      <c r="AF3898" s="5" t="str">
        <f t="shared" si="143"/>
        <v>katB</v>
      </c>
      <c r="AG3898" s="153"/>
      <c r="AH3898" s="153"/>
      <c r="AI3898" t="s">
        <v>201</v>
      </c>
      <c r="AJ3898" t="s">
        <v>17878</v>
      </c>
      <c r="AK3898" s="9" t="str">
        <f>VLOOKUP(Y3898,zdroj!D:AJ,33,0)</f>
        <v>katB</v>
      </c>
    </row>
    <row r="3899" spans="8:37" x14ac:dyDescent="0.25">
      <c r="H3899" s="8"/>
      <c r="I3899" s="8"/>
      <c r="N3899" s="23"/>
      <c r="O3899" s="24"/>
      <c r="P3899" s="19"/>
      <c r="Q3899" s="19"/>
      <c r="R3899" s="19"/>
      <c r="U3899" s="27"/>
      <c r="Y3899" s="9" t="s">
        <v>543</v>
      </c>
      <c r="Z3899" s="9" t="s">
        <v>462</v>
      </c>
      <c r="AA3899" s="9" t="s">
        <v>198</v>
      </c>
      <c r="AB3899" s="9">
        <v>5886813</v>
      </c>
      <c r="AC3899" s="9" t="s">
        <v>4679</v>
      </c>
      <c r="AD3899" s="9" t="s">
        <v>231</v>
      </c>
      <c r="AE3899" s="5">
        <f t="shared" si="142"/>
        <v>0</v>
      </c>
      <c r="AF3899" s="5" t="str">
        <f t="shared" si="143"/>
        <v>katB</v>
      </c>
      <c r="AG3899" s="153"/>
      <c r="AH3899" s="153"/>
      <c r="AI3899" t="s">
        <v>17879</v>
      </c>
      <c r="AJ3899" t="s">
        <v>17878</v>
      </c>
      <c r="AK3899" s="9" t="str">
        <f>VLOOKUP(Y3899,zdroj!D:AJ,33,0)</f>
        <v>katB</v>
      </c>
    </row>
    <row r="3900" spans="8:37" x14ac:dyDescent="0.25">
      <c r="H3900" s="8"/>
      <c r="I3900" s="8"/>
      <c r="N3900" s="23"/>
      <c r="O3900" s="24"/>
      <c r="P3900" s="19"/>
      <c r="Q3900" s="19"/>
      <c r="R3900" s="19"/>
      <c r="U3900" s="27"/>
      <c r="Y3900" s="9" t="s">
        <v>543</v>
      </c>
      <c r="Z3900" s="9" t="s">
        <v>462</v>
      </c>
      <c r="AA3900" s="9" t="s">
        <v>198</v>
      </c>
      <c r="AB3900" s="9">
        <v>5886864</v>
      </c>
      <c r="AC3900" s="9" t="s">
        <v>4680</v>
      </c>
      <c r="AD3900" s="9" t="s">
        <v>800</v>
      </c>
      <c r="AE3900" s="5">
        <f t="shared" si="142"/>
        <v>0</v>
      </c>
      <c r="AF3900" s="5" t="str">
        <f t="shared" si="143"/>
        <v>Pokryto</v>
      </c>
      <c r="AG3900" s="153"/>
      <c r="AH3900" s="153"/>
      <c r="AI3900" t="s">
        <v>201</v>
      </c>
      <c r="AJ3900" t="s">
        <v>800</v>
      </c>
      <c r="AK3900" s="9" t="str">
        <f>VLOOKUP(Y3900,zdroj!D:AJ,33,0)</f>
        <v>katB</v>
      </c>
    </row>
    <row r="3901" spans="8:37" x14ac:dyDescent="0.25">
      <c r="H3901" s="8"/>
      <c r="I3901" s="8"/>
      <c r="N3901" s="23"/>
      <c r="O3901" s="24"/>
      <c r="P3901" s="19"/>
      <c r="Q3901" s="19"/>
      <c r="R3901" s="19"/>
      <c r="U3901" s="27"/>
      <c r="Y3901" s="9" t="s">
        <v>543</v>
      </c>
      <c r="Z3901" s="9" t="s">
        <v>462</v>
      </c>
      <c r="AA3901" s="9" t="s">
        <v>198</v>
      </c>
      <c r="AB3901" s="9">
        <v>5887178</v>
      </c>
      <c r="AC3901" s="9" t="s">
        <v>4681</v>
      </c>
      <c r="AD3901" s="9" t="s">
        <v>231</v>
      </c>
      <c r="AE3901" s="5">
        <f t="shared" si="142"/>
        <v>0</v>
      </c>
      <c r="AF3901" s="5" t="str">
        <f t="shared" si="143"/>
        <v>katB</v>
      </c>
      <c r="AG3901" s="153"/>
      <c r="AH3901" s="153"/>
      <c r="AI3901" t="s">
        <v>17879</v>
      </c>
      <c r="AJ3901" t="s">
        <v>17878</v>
      </c>
      <c r="AK3901" s="9" t="str">
        <f>VLOOKUP(Y3901,zdroj!D:AJ,33,0)</f>
        <v>katB</v>
      </c>
    </row>
    <row r="3902" spans="8:37" x14ac:dyDescent="0.25">
      <c r="H3902" s="8"/>
      <c r="I3902" s="8"/>
      <c r="N3902" s="23"/>
      <c r="O3902" s="24"/>
      <c r="P3902" s="19"/>
      <c r="Q3902" s="19"/>
      <c r="R3902" s="19"/>
      <c r="U3902" s="27"/>
      <c r="Y3902" s="9" t="s">
        <v>543</v>
      </c>
      <c r="Z3902" s="9" t="s">
        <v>462</v>
      </c>
      <c r="AA3902" s="9" t="s">
        <v>198</v>
      </c>
      <c r="AB3902" s="9">
        <v>5888077</v>
      </c>
      <c r="AC3902" s="9" t="s">
        <v>4682</v>
      </c>
      <c r="AD3902" s="9" t="s">
        <v>800</v>
      </c>
      <c r="AE3902" s="5">
        <f t="shared" si="142"/>
        <v>0</v>
      </c>
      <c r="AF3902" s="5" t="str">
        <f t="shared" si="143"/>
        <v>Pokryto</v>
      </c>
      <c r="AG3902" s="153"/>
      <c r="AH3902" s="153"/>
      <c r="AI3902" t="s">
        <v>201</v>
      </c>
      <c r="AJ3902" t="s">
        <v>800</v>
      </c>
      <c r="AK3902" s="9" t="str">
        <f>VLOOKUP(Y3902,zdroj!D:AJ,33,0)</f>
        <v>katB</v>
      </c>
    </row>
    <row r="3903" spans="8:37" x14ac:dyDescent="0.25">
      <c r="H3903" s="8"/>
      <c r="I3903" s="8"/>
      <c r="N3903" s="23"/>
      <c r="O3903" s="24"/>
      <c r="P3903" s="19"/>
      <c r="Q3903" s="19"/>
      <c r="R3903" s="19"/>
      <c r="U3903" s="27"/>
      <c r="Y3903" s="9" t="s">
        <v>543</v>
      </c>
      <c r="Z3903" s="9" t="s">
        <v>462</v>
      </c>
      <c r="AA3903" s="9" t="s">
        <v>198</v>
      </c>
      <c r="AB3903" s="9">
        <v>5889201</v>
      </c>
      <c r="AC3903" s="9" t="s">
        <v>4683</v>
      </c>
      <c r="AD3903" s="9" t="s">
        <v>231</v>
      </c>
      <c r="AE3903" s="5">
        <f t="shared" si="142"/>
        <v>0</v>
      </c>
      <c r="AF3903" s="5" t="str">
        <f t="shared" si="143"/>
        <v>katB</v>
      </c>
      <c r="AG3903" s="153"/>
      <c r="AH3903" s="153"/>
      <c r="AI3903" t="s">
        <v>229</v>
      </c>
      <c r="AJ3903" t="s">
        <v>17878</v>
      </c>
      <c r="AK3903" s="9" t="str">
        <f>VLOOKUP(Y3903,zdroj!D:AJ,33,0)</f>
        <v>katB</v>
      </c>
    </row>
    <row r="3904" spans="8:37" x14ac:dyDescent="0.25">
      <c r="H3904" s="8"/>
      <c r="I3904" s="8"/>
      <c r="N3904" s="23"/>
      <c r="O3904" s="24"/>
      <c r="P3904" s="19"/>
      <c r="Q3904" s="19"/>
      <c r="R3904" s="19"/>
      <c r="U3904" s="27"/>
      <c r="Y3904" s="9" t="s">
        <v>543</v>
      </c>
      <c r="Z3904" s="9" t="s">
        <v>462</v>
      </c>
      <c r="AA3904" s="9" t="s">
        <v>198</v>
      </c>
      <c r="AB3904" s="9">
        <v>5889235</v>
      </c>
      <c r="AC3904" s="9" t="s">
        <v>4684</v>
      </c>
      <c r="AD3904" s="9" t="s">
        <v>231</v>
      </c>
      <c r="AE3904" s="5">
        <f t="shared" si="142"/>
        <v>0</v>
      </c>
      <c r="AF3904" s="5" t="str">
        <f t="shared" si="143"/>
        <v>katB</v>
      </c>
      <c r="AG3904" s="153"/>
      <c r="AH3904" s="153"/>
      <c r="AI3904" t="s">
        <v>17879</v>
      </c>
      <c r="AJ3904" t="s">
        <v>17878</v>
      </c>
      <c r="AK3904" s="9" t="str">
        <f>VLOOKUP(Y3904,zdroj!D:AJ,33,0)</f>
        <v>katB</v>
      </c>
    </row>
    <row r="3905" spans="8:37" x14ac:dyDescent="0.25">
      <c r="H3905" s="8"/>
      <c r="I3905" s="8"/>
      <c r="N3905" s="23"/>
      <c r="O3905" s="24"/>
      <c r="P3905" s="19"/>
      <c r="Q3905" s="19"/>
      <c r="R3905" s="19"/>
      <c r="U3905" s="27"/>
      <c r="Y3905" s="9" t="s">
        <v>543</v>
      </c>
      <c r="Z3905" s="9" t="s">
        <v>462</v>
      </c>
      <c r="AA3905" s="9" t="s">
        <v>198</v>
      </c>
      <c r="AB3905" s="9">
        <v>5890098</v>
      </c>
      <c r="AC3905" s="9" t="s">
        <v>4685</v>
      </c>
      <c r="AD3905" s="9" t="s">
        <v>231</v>
      </c>
      <c r="AE3905" s="5">
        <f t="shared" si="142"/>
        <v>0</v>
      </c>
      <c r="AF3905" s="5" t="str">
        <f t="shared" si="143"/>
        <v>katB</v>
      </c>
      <c r="AG3905" s="153"/>
      <c r="AH3905" s="153"/>
      <c r="AI3905" t="s">
        <v>201</v>
      </c>
      <c r="AJ3905" t="s">
        <v>17878</v>
      </c>
      <c r="AK3905" s="9" t="str">
        <f>VLOOKUP(Y3905,zdroj!D:AJ,33,0)</f>
        <v>katB</v>
      </c>
    </row>
    <row r="3906" spans="8:37" x14ac:dyDescent="0.25">
      <c r="H3906" s="8"/>
      <c r="I3906" s="8"/>
      <c r="N3906" s="23"/>
      <c r="O3906" s="24"/>
      <c r="P3906" s="19"/>
      <c r="Q3906" s="19"/>
      <c r="R3906" s="19"/>
      <c r="U3906" s="27"/>
      <c r="Y3906" s="9" t="s">
        <v>543</v>
      </c>
      <c r="Z3906" s="9" t="s">
        <v>462</v>
      </c>
      <c r="AA3906" s="9" t="s">
        <v>198</v>
      </c>
      <c r="AB3906" s="9">
        <v>5885477</v>
      </c>
      <c r="AC3906" s="9" t="s">
        <v>4686</v>
      </c>
      <c r="AD3906" s="9" t="s">
        <v>231</v>
      </c>
      <c r="AE3906" s="5">
        <f t="shared" si="142"/>
        <v>0</v>
      </c>
      <c r="AF3906" s="5" t="str">
        <f t="shared" si="143"/>
        <v>katB</v>
      </c>
      <c r="AG3906" s="153"/>
      <c r="AH3906" s="153"/>
      <c r="AI3906" t="s">
        <v>17879</v>
      </c>
      <c r="AJ3906" t="s">
        <v>17878</v>
      </c>
      <c r="AK3906" s="9" t="str">
        <f>VLOOKUP(Y3906,zdroj!D:AJ,33,0)</f>
        <v>katB</v>
      </c>
    </row>
    <row r="3907" spans="8:37" x14ac:dyDescent="0.25">
      <c r="H3907" s="8"/>
      <c r="I3907" s="8"/>
      <c r="N3907" s="23"/>
      <c r="O3907" s="24"/>
      <c r="P3907" s="19"/>
      <c r="Q3907" s="19"/>
      <c r="R3907" s="19"/>
      <c r="U3907" s="27"/>
      <c r="Y3907" s="9" t="s">
        <v>543</v>
      </c>
      <c r="Z3907" s="9" t="s">
        <v>462</v>
      </c>
      <c r="AA3907" s="9" t="s">
        <v>198</v>
      </c>
      <c r="AB3907" s="9">
        <v>5885485</v>
      </c>
      <c r="AC3907" s="9" t="s">
        <v>4687</v>
      </c>
      <c r="AD3907" s="9" t="s">
        <v>231</v>
      </c>
      <c r="AE3907" s="5">
        <f t="shared" si="142"/>
        <v>0</v>
      </c>
      <c r="AF3907" s="5" t="str">
        <f t="shared" si="143"/>
        <v>katB</v>
      </c>
      <c r="AG3907" s="153"/>
      <c r="AH3907" s="153"/>
      <c r="AI3907" t="s">
        <v>236</v>
      </c>
      <c r="AJ3907" t="s">
        <v>17878</v>
      </c>
      <c r="AK3907" s="9" t="str">
        <f>VLOOKUP(Y3907,zdroj!D:AJ,33,0)</f>
        <v>katB</v>
      </c>
    </row>
    <row r="3908" spans="8:37" x14ac:dyDescent="0.25">
      <c r="H3908" s="8"/>
      <c r="I3908" s="8"/>
      <c r="N3908" s="23"/>
      <c r="O3908" s="24"/>
      <c r="P3908" s="19"/>
      <c r="Q3908" s="19"/>
      <c r="R3908" s="19"/>
      <c r="U3908" s="27"/>
      <c r="Y3908" s="9" t="s">
        <v>543</v>
      </c>
      <c r="Z3908" s="9" t="s">
        <v>462</v>
      </c>
      <c r="AA3908" s="9" t="s">
        <v>198</v>
      </c>
      <c r="AB3908" s="9">
        <v>5896029</v>
      </c>
      <c r="AC3908" s="9" t="s">
        <v>4688</v>
      </c>
      <c r="AD3908" s="9" t="s">
        <v>800</v>
      </c>
      <c r="AE3908" s="5">
        <f t="shared" si="142"/>
        <v>0</v>
      </c>
      <c r="AF3908" s="5" t="str">
        <f t="shared" si="143"/>
        <v>Pokryto</v>
      </c>
      <c r="AG3908" s="153"/>
      <c r="AH3908" s="153"/>
      <c r="AI3908" t="s">
        <v>17880</v>
      </c>
      <c r="AJ3908" t="s">
        <v>800</v>
      </c>
      <c r="AK3908" s="9" t="str">
        <f>VLOOKUP(Y3908,zdroj!D:AJ,33,0)</f>
        <v>katB</v>
      </c>
    </row>
    <row r="3909" spans="8:37" x14ac:dyDescent="0.25">
      <c r="H3909" s="8"/>
      <c r="I3909" s="8"/>
      <c r="N3909" s="23"/>
      <c r="O3909" s="24"/>
      <c r="P3909" s="19"/>
      <c r="Q3909" s="19"/>
      <c r="R3909" s="19"/>
      <c r="U3909" s="27"/>
      <c r="Y3909" s="9" t="s">
        <v>543</v>
      </c>
      <c r="Z3909" s="9" t="s">
        <v>462</v>
      </c>
      <c r="AA3909" s="9" t="s">
        <v>198</v>
      </c>
      <c r="AB3909" s="9">
        <v>27103790</v>
      </c>
      <c r="AC3909" s="9" t="s">
        <v>4689</v>
      </c>
      <c r="AD3909" s="9" t="s">
        <v>231</v>
      </c>
      <c r="AE3909" s="5">
        <f t="shared" si="142"/>
        <v>0</v>
      </c>
      <c r="AF3909" s="5" t="str">
        <f t="shared" si="143"/>
        <v>katB</v>
      </c>
      <c r="AG3909" s="153"/>
      <c r="AH3909" s="153"/>
      <c r="AI3909" t="s">
        <v>17880</v>
      </c>
      <c r="AJ3909" t="s">
        <v>17878</v>
      </c>
      <c r="AK3909" s="9" t="str">
        <f>VLOOKUP(Y3909,zdroj!D:AJ,33,0)</f>
        <v>katB</v>
      </c>
    </row>
    <row r="3910" spans="8:37" x14ac:dyDescent="0.25">
      <c r="H3910" s="8"/>
      <c r="I3910" s="8"/>
      <c r="N3910" s="23"/>
      <c r="O3910" s="24"/>
      <c r="P3910" s="19"/>
      <c r="Q3910" s="19"/>
      <c r="R3910" s="19"/>
      <c r="U3910" s="27"/>
      <c r="Y3910" s="9" t="s">
        <v>543</v>
      </c>
      <c r="Z3910" s="9" t="s">
        <v>462</v>
      </c>
      <c r="AA3910" s="9" t="s">
        <v>198</v>
      </c>
      <c r="AB3910" s="9">
        <v>27196402</v>
      </c>
      <c r="AC3910" s="9" t="s">
        <v>4690</v>
      </c>
      <c r="AD3910" s="9" t="s">
        <v>231</v>
      </c>
      <c r="AE3910" s="5">
        <f t="shared" si="142"/>
        <v>0</v>
      </c>
      <c r="AF3910" s="5" t="str">
        <f t="shared" si="143"/>
        <v>katB</v>
      </c>
      <c r="AG3910" s="153"/>
      <c r="AH3910" s="153"/>
      <c r="AI3910" t="s">
        <v>17880</v>
      </c>
      <c r="AJ3910" t="s">
        <v>17878</v>
      </c>
      <c r="AK3910" s="9" t="str">
        <f>VLOOKUP(Y3910,zdroj!D:AJ,33,0)</f>
        <v>katB</v>
      </c>
    </row>
    <row r="3911" spans="8:37" x14ac:dyDescent="0.25">
      <c r="H3911" s="8"/>
      <c r="I3911" s="8"/>
      <c r="N3911" s="23"/>
      <c r="O3911" s="24"/>
      <c r="P3911" s="19"/>
      <c r="Q3911" s="19"/>
      <c r="R3911" s="19"/>
      <c r="U3911" s="27"/>
      <c r="Y3911" s="9" t="s">
        <v>543</v>
      </c>
      <c r="Z3911" s="9" t="s">
        <v>462</v>
      </c>
      <c r="AA3911" s="9" t="s">
        <v>198</v>
      </c>
      <c r="AB3911" s="9">
        <v>27196411</v>
      </c>
      <c r="AC3911" s="9" t="s">
        <v>4691</v>
      </c>
      <c r="AD3911" s="9" t="s">
        <v>231</v>
      </c>
      <c r="AE3911" s="5">
        <f t="shared" si="142"/>
        <v>0</v>
      </c>
      <c r="AF3911" s="5" t="str">
        <f t="shared" si="143"/>
        <v>katB</v>
      </c>
      <c r="AG3911" s="153"/>
      <c r="AH3911" s="153"/>
      <c r="AI3911" t="s">
        <v>17880</v>
      </c>
      <c r="AJ3911" t="s">
        <v>17878</v>
      </c>
      <c r="AK3911" s="9" t="str">
        <f>VLOOKUP(Y3911,zdroj!D:AJ,33,0)</f>
        <v>katB</v>
      </c>
    </row>
    <row r="3912" spans="8:37" x14ac:dyDescent="0.25">
      <c r="H3912" s="8"/>
      <c r="I3912" s="8"/>
      <c r="N3912" s="23"/>
      <c r="O3912" s="24"/>
      <c r="P3912" s="19"/>
      <c r="Q3912" s="19"/>
      <c r="R3912" s="19"/>
      <c r="U3912" s="27"/>
      <c r="Y3912" s="9" t="s">
        <v>543</v>
      </c>
      <c r="Z3912" s="9" t="s">
        <v>462</v>
      </c>
      <c r="AA3912" s="9" t="s">
        <v>198</v>
      </c>
      <c r="AB3912" s="9">
        <v>27196437</v>
      </c>
      <c r="AC3912" s="9" t="s">
        <v>4692</v>
      </c>
      <c r="AD3912" s="9" t="s">
        <v>231</v>
      </c>
      <c r="AE3912" s="5">
        <f t="shared" si="142"/>
        <v>0</v>
      </c>
      <c r="AF3912" s="5" t="str">
        <f t="shared" si="143"/>
        <v>katB</v>
      </c>
      <c r="AG3912" s="153"/>
      <c r="AH3912" s="153"/>
      <c r="AI3912" t="s">
        <v>17880</v>
      </c>
      <c r="AJ3912" t="s">
        <v>17878</v>
      </c>
      <c r="AK3912" s="9" t="str">
        <f>VLOOKUP(Y3912,zdroj!D:AJ,33,0)</f>
        <v>katB</v>
      </c>
    </row>
    <row r="3913" spans="8:37" x14ac:dyDescent="0.25">
      <c r="H3913" s="8"/>
      <c r="I3913" s="8"/>
      <c r="N3913" s="23"/>
      <c r="O3913" s="24"/>
      <c r="P3913" s="19"/>
      <c r="Q3913" s="19"/>
      <c r="R3913" s="19"/>
      <c r="U3913" s="27"/>
      <c r="Y3913" s="9" t="s">
        <v>543</v>
      </c>
      <c r="Z3913" s="9" t="s">
        <v>462</v>
      </c>
      <c r="AA3913" s="9" t="s">
        <v>198</v>
      </c>
      <c r="AB3913" s="9">
        <v>27639053</v>
      </c>
      <c r="AC3913" s="9" t="s">
        <v>4693</v>
      </c>
      <c r="AD3913" s="9" t="s">
        <v>231</v>
      </c>
      <c r="AE3913" s="5">
        <f t="shared" si="142"/>
        <v>0</v>
      </c>
      <c r="AF3913" s="5" t="str">
        <f t="shared" si="143"/>
        <v>katB</v>
      </c>
      <c r="AG3913" s="153"/>
      <c r="AH3913" s="153"/>
      <c r="AI3913" t="s">
        <v>17880</v>
      </c>
      <c r="AJ3913" t="s">
        <v>17878</v>
      </c>
      <c r="AK3913" s="9" t="str">
        <f>VLOOKUP(Y3913,zdroj!D:AJ,33,0)</f>
        <v>katB</v>
      </c>
    </row>
    <row r="3914" spans="8:37" x14ac:dyDescent="0.25">
      <c r="H3914" s="8"/>
      <c r="I3914" s="8"/>
      <c r="N3914" s="23"/>
      <c r="O3914" s="24"/>
      <c r="P3914" s="19"/>
      <c r="Q3914" s="19"/>
      <c r="R3914" s="19"/>
      <c r="U3914" s="27"/>
      <c r="Y3914" s="9" t="s">
        <v>543</v>
      </c>
      <c r="Z3914" s="9" t="s">
        <v>462</v>
      </c>
      <c r="AA3914" s="9" t="s">
        <v>198</v>
      </c>
      <c r="AB3914" s="9">
        <v>5885931</v>
      </c>
      <c r="AC3914" s="9" t="s">
        <v>4694</v>
      </c>
      <c r="AD3914" s="9" t="s">
        <v>231</v>
      </c>
      <c r="AE3914" s="5">
        <f t="shared" ref="AE3914:AE3977" si="144">VLOOKUP(Y3914,K:T,10,0)</f>
        <v>0</v>
      </c>
      <c r="AF3914" s="5" t="str">
        <f t="shared" ref="AF3914:AF3977" si="145">IF(AE3914="A",IF(AD3914="katA","katB",AD3914),AD3914)</f>
        <v>katB</v>
      </c>
      <c r="AG3914" s="153"/>
      <c r="AH3914" s="153"/>
      <c r="AI3914" t="s">
        <v>17879</v>
      </c>
      <c r="AJ3914" t="s">
        <v>17878</v>
      </c>
      <c r="AK3914" s="9" t="str">
        <f>VLOOKUP(Y3914,zdroj!D:AJ,33,0)</f>
        <v>katB</v>
      </c>
    </row>
    <row r="3915" spans="8:37" x14ac:dyDescent="0.25">
      <c r="H3915" s="8"/>
      <c r="I3915" s="8"/>
      <c r="N3915" s="23"/>
      <c r="O3915" s="24"/>
      <c r="P3915" s="19"/>
      <c r="Q3915" s="19"/>
      <c r="R3915" s="19"/>
      <c r="U3915" s="27"/>
      <c r="Y3915" s="9" t="s">
        <v>543</v>
      </c>
      <c r="Z3915" s="9" t="s">
        <v>462</v>
      </c>
      <c r="AA3915" s="9" t="s">
        <v>198</v>
      </c>
      <c r="AB3915" s="9">
        <v>5885949</v>
      </c>
      <c r="AC3915" s="9" t="s">
        <v>4695</v>
      </c>
      <c r="AD3915" s="9" t="s">
        <v>800</v>
      </c>
      <c r="AE3915" s="5">
        <f t="shared" si="144"/>
        <v>0</v>
      </c>
      <c r="AF3915" s="5" t="str">
        <f t="shared" si="145"/>
        <v>Pokryto</v>
      </c>
      <c r="AG3915" s="153"/>
      <c r="AH3915" s="153"/>
      <c r="AI3915" t="s">
        <v>17879</v>
      </c>
      <c r="AJ3915" t="s">
        <v>800</v>
      </c>
      <c r="AK3915" s="9" t="str">
        <f>VLOOKUP(Y3915,zdroj!D:AJ,33,0)</f>
        <v>katB</v>
      </c>
    </row>
    <row r="3916" spans="8:37" x14ac:dyDescent="0.25">
      <c r="H3916" s="8"/>
      <c r="I3916" s="8"/>
      <c r="N3916" s="23"/>
      <c r="O3916" s="24"/>
      <c r="P3916" s="19"/>
      <c r="Q3916" s="19"/>
      <c r="R3916" s="19"/>
      <c r="U3916" s="27"/>
      <c r="Y3916" s="9" t="s">
        <v>543</v>
      </c>
      <c r="Z3916" s="9" t="s">
        <v>462</v>
      </c>
      <c r="AA3916" s="9" t="s">
        <v>198</v>
      </c>
      <c r="AB3916" s="9">
        <v>5886511</v>
      </c>
      <c r="AC3916" s="9" t="s">
        <v>4696</v>
      </c>
      <c r="AD3916" s="9" t="s">
        <v>231</v>
      </c>
      <c r="AE3916" s="5">
        <f t="shared" si="144"/>
        <v>0</v>
      </c>
      <c r="AF3916" s="5" t="str">
        <f t="shared" si="145"/>
        <v>katB</v>
      </c>
      <c r="AG3916" s="153"/>
      <c r="AH3916" s="153"/>
      <c r="AI3916" t="s">
        <v>17879</v>
      </c>
      <c r="AJ3916" t="s">
        <v>17878</v>
      </c>
      <c r="AK3916" s="9" t="str">
        <f>VLOOKUP(Y3916,zdroj!D:AJ,33,0)</f>
        <v>katB</v>
      </c>
    </row>
    <row r="3917" spans="8:37" x14ac:dyDescent="0.25">
      <c r="H3917" s="8"/>
      <c r="I3917" s="8"/>
      <c r="N3917" s="23"/>
      <c r="O3917" s="24"/>
      <c r="P3917" s="19"/>
      <c r="Q3917" s="19"/>
      <c r="R3917" s="19"/>
      <c r="U3917" s="27"/>
      <c r="Y3917" s="9" t="s">
        <v>543</v>
      </c>
      <c r="Z3917" s="9" t="s">
        <v>462</v>
      </c>
      <c r="AA3917" s="9" t="s">
        <v>198</v>
      </c>
      <c r="AB3917" s="9">
        <v>5886783</v>
      </c>
      <c r="AC3917" s="9" t="s">
        <v>4697</v>
      </c>
      <c r="AD3917" s="9" t="s">
        <v>231</v>
      </c>
      <c r="AE3917" s="5">
        <f t="shared" si="144"/>
        <v>0</v>
      </c>
      <c r="AF3917" s="5" t="str">
        <f t="shared" si="145"/>
        <v>katB</v>
      </c>
      <c r="AG3917" s="153"/>
      <c r="AH3917" s="153"/>
      <c r="AI3917" t="s">
        <v>17879</v>
      </c>
      <c r="AJ3917" t="s">
        <v>17878</v>
      </c>
      <c r="AK3917" s="9" t="str">
        <f>VLOOKUP(Y3917,zdroj!D:AJ,33,0)</f>
        <v>katB</v>
      </c>
    </row>
    <row r="3918" spans="8:37" x14ac:dyDescent="0.25">
      <c r="H3918" s="8"/>
      <c r="I3918" s="8"/>
      <c r="N3918" s="23"/>
      <c r="O3918" s="24"/>
      <c r="P3918" s="19"/>
      <c r="Q3918" s="19"/>
      <c r="R3918" s="19"/>
      <c r="U3918" s="27"/>
      <c r="Y3918" s="9" t="s">
        <v>543</v>
      </c>
      <c r="Z3918" s="9" t="s">
        <v>462</v>
      </c>
      <c r="AA3918" s="9" t="s">
        <v>198</v>
      </c>
      <c r="AB3918" s="9">
        <v>5886953</v>
      </c>
      <c r="AC3918" s="9" t="s">
        <v>4698</v>
      </c>
      <c r="AD3918" s="9" t="s">
        <v>231</v>
      </c>
      <c r="AE3918" s="5">
        <f t="shared" si="144"/>
        <v>0</v>
      </c>
      <c r="AF3918" s="5" t="str">
        <f t="shared" si="145"/>
        <v>katB</v>
      </c>
      <c r="AG3918" s="153"/>
      <c r="AH3918" s="153"/>
      <c r="AI3918" t="s">
        <v>17879</v>
      </c>
      <c r="AJ3918" t="s">
        <v>17878</v>
      </c>
      <c r="AK3918" s="9" t="str">
        <f>VLOOKUP(Y3918,zdroj!D:AJ,33,0)</f>
        <v>katB</v>
      </c>
    </row>
    <row r="3919" spans="8:37" x14ac:dyDescent="0.25">
      <c r="H3919" s="8"/>
      <c r="I3919" s="8"/>
      <c r="N3919" s="23"/>
      <c r="O3919" s="24"/>
      <c r="P3919" s="19"/>
      <c r="Q3919" s="19"/>
      <c r="R3919" s="19"/>
      <c r="U3919" s="27"/>
      <c r="Y3919" s="9" t="s">
        <v>543</v>
      </c>
      <c r="Z3919" s="9" t="s">
        <v>462</v>
      </c>
      <c r="AA3919" s="9" t="s">
        <v>198</v>
      </c>
      <c r="AB3919" s="9">
        <v>5887071</v>
      </c>
      <c r="AC3919" s="9" t="s">
        <v>4699</v>
      </c>
      <c r="AD3919" s="9" t="s">
        <v>800</v>
      </c>
      <c r="AE3919" s="5">
        <f t="shared" si="144"/>
        <v>0</v>
      </c>
      <c r="AF3919" s="5" t="str">
        <f t="shared" si="145"/>
        <v>Pokryto</v>
      </c>
      <c r="AG3919" s="153"/>
      <c r="AH3919" s="153"/>
      <c r="AI3919" t="s">
        <v>17880</v>
      </c>
      <c r="AJ3919" t="s">
        <v>800</v>
      </c>
      <c r="AK3919" s="9" t="str">
        <f>VLOOKUP(Y3919,zdroj!D:AJ,33,0)</f>
        <v>katB</v>
      </c>
    </row>
    <row r="3920" spans="8:37" x14ac:dyDescent="0.25">
      <c r="H3920" s="8"/>
      <c r="I3920" s="8"/>
      <c r="N3920" s="23"/>
      <c r="O3920" s="24"/>
      <c r="P3920" s="19"/>
      <c r="Q3920" s="19"/>
      <c r="R3920" s="19"/>
      <c r="U3920" s="27"/>
      <c r="Y3920" s="9" t="s">
        <v>543</v>
      </c>
      <c r="Z3920" s="9" t="s">
        <v>462</v>
      </c>
      <c r="AA3920" s="9" t="s">
        <v>198</v>
      </c>
      <c r="AB3920" s="9">
        <v>5887101</v>
      </c>
      <c r="AC3920" s="9" t="s">
        <v>4700</v>
      </c>
      <c r="AD3920" s="9" t="s">
        <v>231</v>
      </c>
      <c r="AE3920" s="5">
        <f t="shared" si="144"/>
        <v>0</v>
      </c>
      <c r="AF3920" s="5" t="str">
        <f t="shared" si="145"/>
        <v>katB</v>
      </c>
      <c r="AG3920" s="153"/>
      <c r="AH3920" s="153"/>
      <c r="AI3920" t="s">
        <v>17879</v>
      </c>
      <c r="AJ3920" t="s">
        <v>17878</v>
      </c>
      <c r="AK3920" s="9" t="str">
        <f>VLOOKUP(Y3920,zdroj!D:AJ,33,0)</f>
        <v>katB</v>
      </c>
    </row>
    <row r="3921" spans="8:37" x14ac:dyDescent="0.25">
      <c r="H3921" s="8"/>
      <c r="I3921" s="8"/>
      <c r="N3921" s="23"/>
      <c r="O3921" s="24"/>
      <c r="P3921" s="19"/>
      <c r="Q3921" s="19"/>
      <c r="R3921" s="19"/>
      <c r="U3921" s="27"/>
      <c r="Y3921" s="9" t="s">
        <v>543</v>
      </c>
      <c r="Z3921" s="9" t="s">
        <v>462</v>
      </c>
      <c r="AA3921" s="9" t="s">
        <v>198</v>
      </c>
      <c r="AB3921" s="9">
        <v>5887160</v>
      </c>
      <c r="AC3921" s="9" t="s">
        <v>4701</v>
      </c>
      <c r="AD3921" s="9" t="s">
        <v>800</v>
      </c>
      <c r="AE3921" s="5">
        <f t="shared" si="144"/>
        <v>0</v>
      </c>
      <c r="AF3921" s="5" t="str">
        <f t="shared" si="145"/>
        <v>Pokryto</v>
      </c>
      <c r="AG3921" s="153"/>
      <c r="AH3921" s="153"/>
      <c r="AI3921" t="s">
        <v>17879</v>
      </c>
      <c r="AJ3921" t="s">
        <v>800</v>
      </c>
      <c r="AK3921" s="9" t="str">
        <f>VLOOKUP(Y3921,zdroj!D:AJ,33,0)</f>
        <v>katB</v>
      </c>
    </row>
    <row r="3922" spans="8:37" x14ac:dyDescent="0.25">
      <c r="H3922" s="8"/>
      <c r="I3922" s="8"/>
      <c r="N3922" s="23"/>
      <c r="O3922" s="24"/>
      <c r="P3922" s="19"/>
      <c r="Q3922" s="19"/>
      <c r="R3922" s="19"/>
      <c r="U3922" s="27"/>
      <c r="Y3922" s="9" t="s">
        <v>543</v>
      </c>
      <c r="Z3922" s="9" t="s">
        <v>462</v>
      </c>
      <c r="AA3922" s="9" t="s">
        <v>198</v>
      </c>
      <c r="AB3922" s="9">
        <v>5887194</v>
      </c>
      <c r="AC3922" s="9" t="s">
        <v>4702</v>
      </c>
      <c r="AD3922" s="9" t="s">
        <v>800</v>
      </c>
      <c r="AE3922" s="5">
        <f t="shared" si="144"/>
        <v>0</v>
      </c>
      <c r="AF3922" s="5" t="str">
        <f t="shared" si="145"/>
        <v>Pokryto</v>
      </c>
      <c r="AG3922" s="153"/>
      <c r="AH3922" s="153"/>
      <c r="AI3922" t="s">
        <v>17879</v>
      </c>
      <c r="AJ3922" t="s">
        <v>800</v>
      </c>
      <c r="AK3922" s="9" t="str">
        <f>VLOOKUP(Y3922,zdroj!D:AJ,33,0)</f>
        <v>katB</v>
      </c>
    </row>
    <row r="3923" spans="8:37" x14ac:dyDescent="0.25">
      <c r="H3923" s="8"/>
      <c r="I3923" s="8"/>
      <c r="N3923" s="23"/>
      <c r="O3923" s="24"/>
      <c r="P3923" s="19"/>
      <c r="Q3923" s="19"/>
      <c r="R3923" s="19"/>
      <c r="U3923" s="27"/>
      <c r="Y3923" s="9" t="s">
        <v>543</v>
      </c>
      <c r="Z3923" s="9" t="s">
        <v>462</v>
      </c>
      <c r="AA3923" s="9" t="s">
        <v>198</v>
      </c>
      <c r="AB3923" s="9">
        <v>5887224</v>
      </c>
      <c r="AC3923" s="9" t="s">
        <v>4703</v>
      </c>
      <c r="AD3923" s="9" t="s">
        <v>800</v>
      </c>
      <c r="AE3923" s="5">
        <f t="shared" si="144"/>
        <v>0</v>
      </c>
      <c r="AF3923" s="5" t="str">
        <f t="shared" si="145"/>
        <v>Pokryto</v>
      </c>
      <c r="AG3923" s="153"/>
      <c r="AH3923" s="153"/>
      <c r="AI3923" t="s">
        <v>201</v>
      </c>
      <c r="AJ3923" t="s">
        <v>800</v>
      </c>
      <c r="AK3923" s="9" t="str">
        <f>VLOOKUP(Y3923,zdroj!D:AJ,33,0)</f>
        <v>katB</v>
      </c>
    </row>
    <row r="3924" spans="8:37" x14ac:dyDescent="0.25">
      <c r="H3924" s="8"/>
      <c r="I3924" s="8"/>
      <c r="N3924" s="23"/>
      <c r="O3924" s="24"/>
      <c r="P3924" s="19"/>
      <c r="Q3924" s="19"/>
      <c r="R3924" s="19"/>
      <c r="U3924" s="27"/>
      <c r="Y3924" s="9" t="s">
        <v>543</v>
      </c>
      <c r="Z3924" s="9" t="s">
        <v>462</v>
      </c>
      <c r="AA3924" s="9" t="s">
        <v>198</v>
      </c>
      <c r="AB3924" s="9">
        <v>5887429</v>
      </c>
      <c r="AC3924" s="9" t="s">
        <v>4704</v>
      </c>
      <c r="AD3924" s="9" t="s">
        <v>231</v>
      </c>
      <c r="AE3924" s="5">
        <f t="shared" si="144"/>
        <v>0</v>
      </c>
      <c r="AF3924" s="5" t="str">
        <f t="shared" si="145"/>
        <v>katB</v>
      </c>
      <c r="AG3924" s="153"/>
      <c r="AH3924" s="153"/>
      <c r="AI3924" t="s">
        <v>236</v>
      </c>
      <c r="AJ3924" t="s">
        <v>17878</v>
      </c>
      <c r="AK3924" s="9" t="str">
        <f>VLOOKUP(Y3924,zdroj!D:AJ,33,0)</f>
        <v>katB</v>
      </c>
    </row>
    <row r="3925" spans="8:37" x14ac:dyDescent="0.25">
      <c r="H3925" s="8"/>
      <c r="I3925" s="8"/>
      <c r="N3925" s="23"/>
      <c r="O3925" s="24"/>
      <c r="P3925" s="19"/>
      <c r="Q3925" s="19"/>
      <c r="R3925" s="19"/>
      <c r="U3925" s="27"/>
      <c r="Y3925" s="9" t="s">
        <v>543</v>
      </c>
      <c r="Z3925" s="9" t="s">
        <v>462</v>
      </c>
      <c r="AA3925" s="9" t="s">
        <v>198</v>
      </c>
      <c r="AB3925" s="9">
        <v>5887674</v>
      </c>
      <c r="AC3925" s="9" t="s">
        <v>4705</v>
      </c>
      <c r="AD3925" s="9" t="s">
        <v>800</v>
      </c>
      <c r="AE3925" s="5">
        <f t="shared" si="144"/>
        <v>0</v>
      </c>
      <c r="AF3925" s="5" t="str">
        <f t="shared" si="145"/>
        <v>Pokryto</v>
      </c>
      <c r="AG3925" s="153"/>
      <c r="AH3925" s="153"/>
      <c r="AI3925" t="s">
        <v>201</v>
      </c>
      <c r="AJ3925" t="s">
        <v>800</v>
      </c>
      <c r="AK3925" s="9" t="str">
        <f>VLOOKUP(Y3925,zdroj!D:AJ,33,0)</f>
        <v>katB</v>
      </c>
    </row>
    <row r="3926" spans="8:37" x14ac:dyDescent="0.25">
      <c r="H3926" s="8"/>
      <c r="I3926" s="8"/>
      <c r="N3926" s="23"/>
      <c r="O3926" s="24"/>
      <c r="P3926" s="19"/>
      <c r="Q3926" s="19"/>
      <c r="R3926" s="19"/>
      <c r="U3926" s="27"/>
      <c r="Y3926" s="9" t="s">
        <v>543</v>
      </c>
      <c r="Z3926" s="9" t="s">
        <v>462</v>
      </c>
      <c r="AA3926" s="9" t="s">
        <v>198</v>
      </c>
      <c r="AB3926" s="9">
        <v>5887941</v>
      </c>
      <c r="AC3926" s="9" t="s">
        <v>4706</v>
      </c>
      <c r="AD3926" s="9" t="s">
        <v>231</v>
      </c>
      <c r="AE3926" s="5">
        <f t="shared" si="144"/>
        <v>0</v>
      </c>
      <c r="AF3926" s="5" t="str">
        <f t="shared" si="145"/>
        <v>katB</v>
      </c>
      <c r="AG3926" s="153"/>
      <c r="AH3926" s="153"/>
      <c r="AI3926" t="s">
        <v>17879</v>
      </c>
      <c r="AJ3926" t="s">
        <v>17878</v>
      </c>
      <c r="AK3926" s="9" t="str">
        <f>VLOOKUP(Y3926,zdroj!D:AJ,33,0)</f>
        <v>katB</v>
      </c>
    </row>
    <row r="3927" spans="8:37" x14ac:dyDescent="0.25">
      <c r="H3927" s="8"/>
      <c r="I3927" s="8"/>
      <c r="N3927" s="23"/>
      <c r="O3927" s="24"/>
      <c r="P3927" s="19"/>
      <c r="Q3927" s="19"/>
      <c r="R3927" s="19"/>
      <c r="U3927" s="27"/>
      <c r="Y3927" s="9" t="s">
        <v>543</v>
      </c>
      <c r="Z3927" s="9" t="s">
        <v>462</v>
      </c>
      <c r="AA3927" s="9" t="s">
        <v>198</v>
      </c>
      <c r="AB3927" s="9">
        <v>5888107</v>
      </c>
      <c r="AC3927" s="9" t="s">
        <v>4707</v>
      </c>
      <c r="AD3927" s="9" t="s">
        <v>800</v>
      </c>
      <c r="AE3927" s="5">
        <f t="shared" si="144"/>
        <v>0</v>
      </c>
      <c r="AF3927" s="5" t="str">
        <f t="shared" si="145"/>
        <v>Pokryto</v>
      </c>
      <c r="AG3927" s="153"/>
      <c r="AH3927" s="153"/>
      <c r="AI3927" t="s">
        <v>17881</v>
      </c>
      <c r="AJ3927" t="s">
        <v>800</v>
      </c>
      <c r="AK3927" s="9" t="str">
        <f>VLOOKUP(Y3927,zdroj!D:AJ,33,0)</f>
        <v>katB</v>
      </c>
    </row>
    <row r="3928" spans="8:37" x14ac:dyDescent="0.25">
      <c r="H3928" s="8"/>
      <c r="I3928" s="8"/>
      <c r="N3928" s="23"/>
      <c r="O3928" s="24"/>
      <c r="P3928" s="19"/>
      <c r="Q3928" s="19"/>
      <c r="R3928" s="19"/>
      <c r="U3928" s="27"/>
      <c r="Y3928" s="9" t="s">
        <v>543</v>
      </c>
      <c r="Z3928" s="9" t="s">
        <v>462</v>
      </c>
      <c r="AA3928" s="9" t="s">
        <v>198</v>
      </c>
      <c r="AB3928" s="9">
        <v>5888611</v>
      </c>
      <c r="AC3928" s="9" t="s">
        <v>4708</v>
      </c>
      <c r="AD3928" s="9" t="s">
        <v>231</v>
      </c>
      <c r="AE3928" s="5">
        <f t="shared" si="144"/>
        <v>0</v>
      </c>
      <c r="AF3928" s="5" t="str">
        <f t="shared" si="145"/>
        <v>katB</v>
      </c>
      <c r="AG3928" s="153"/>
      <c r="AH3928" s="153"/>
      <c r="AI3928" t="s">
        <v>17879</v>
      </c>
      <c r="AJ3928" t="s">
        <v>17878</v>
      </c>
      <c r="AK3928" s="9" t="str">
        <f>VLOOKUP(Y3928,zdroj!D:AJ,33,0)</f>
        <v>katB</v>
      </c>
    </row>
    <row r="3929" spans="8:37" x14ac:dyDescent="0.25">
      <c r="H3929" s="8"/>
      <c r="I3929" s="8"/>
      <c r="N3929" s="23"/>
      <c r="O3929" s="24"/>
      <c r="P3929" s="19"/>
      <c r="Q3929" s="19"/>
      <c r="R3929" s="19"/>
      <c r="U3929" s="27"/>
      <c r="Y3929" s="9" t="s">
        <v>543</v>
      </c>
      <c r="Z3929" s="9" t="s">
        <v>462</v>
      </c>
      <c r="AA3929" s="9" t="s">
        <v>198</v>
      </c>
      <c r="AB3929" s="9">
        <v>5885191</v>
      </c>
      <c r="AC3929" s="9" t="s">
        <v>4709</v>
      </c>
      <c r="AD3929" s="9" t="s">
        <v>800</v>
      </c>
      <c r="AE3929" s="5">
        <f t="shared" si="144"/>
        <v>0</v>
      </c>
      <c r="AF3929" s="5" t="str">
        <f t="shared" si="145"/>
        <v>Pokryto</v>
      </c>
      <c r="AG3929" s="153"/>
      <c r="AH3929" s="153"/>
      <c r="AI3929" t="s">
        <v>17879</v>
      </c>
      <c r="AJ3929" t="s">
        <v>800</v>
      </c>
      <c r="AK3929" s="9" t="str">
        <f>VLOOKUP(Y3929,zdroj!D:AJ,33,0)</f>
        <v>katB</v>
      </c>
    </row>
    <row r="3930" spans="8:37" x14ac:dyDescent="0.25">
      <c r="H3930" s="8"/>
      <c r="I3930" s="8"/>
      <c r="N3930" s="23"/>
      <c r="O3930" s="24"/>
      <c r="P3930" s="19"/>
      <c r="Q3930" s="19"/>
      <c r="R3930" s="19"/>
      <c r="U3930" s="27"/>
      <c r="Y3930" s="9" t="s">
        <v>543</v>
      </c>
      <c r="Z3930" s="9" t="s">
        <v>462</v>
      </c>
      <c r="AA3930" s="9" t="s">
        <v>198</v>
      </c>
      <c r="AB3930" s="9">
        <v>5885205</v>
      </c>
      <c r="AC3930" s="9" t="s">
        <v>4710</v>
      </c>
      <c r="AD3930" s="9" t="s">
        <v>800</v>
      </c>
      <c r="AE3930" s="5">
        <f t="shared" si="144"/>
        <v>0</v>
      </c>
      <c r="AF3930" s="5" t="str">
        <f t="shared" si="145"/>
        <v>Pokryto</v>
      </c>
      <c r="AG3930" s="153"/>
      <c r="AH3930" s="153"/>
      <c r="AI3930" t="s">
        <v>17879</v>
      </c>
      <c r="AJ3930" t="s">
        <v>800</v>
      </c>
      <c r="AK3930" s="9" t="str">
        <f>VLOOKUP(Y3930,zdroj!D:AJ,33,0)</f>
        <v>katB</v>
      </c>
    </row>
    <row r="3931" spans="8:37" x14ac:dyDescent="0.25">
      <c r="H3931" s="8"/>
      <c r="I3931" s="8"/>
      <c r="N3931" s="23"/>
      <c r="O3931" s="24"/>
      <c r="P3931" s="19"/>
      <c r="Q3931" s="19"/>
      <c r="R3931" s="19"/>
      <c r="U3931" s="27"/>
      <c r="Y3931" s="9" t="s">
        <v>543</v>
      </c>
      <c r="Z3931" s="9" t="s">
        <v>462</v>
      </c>
      <c r="AA3931" s="9" t="s">
        <v>198</v>
      </c>
      <c r="AB3931" s="9">
        <v>5885213</v>
      </c>
      <c r="AC3931" s="9" t="s">
        <v>4711</v>
      </c>
      <c r="AD3931" s="9" t="s">
        <v>231</v>
      </c>
      <c r="AE3931" s="5">
        <f t="shared" si="144"/>
        <v>0</v>
      </c>
      <c r="AF3931" s="5" t="str">
        <f t="shared" si="145"/>
        <v>katB</v>
      </c>
      <c r="AG3931" s="153"/>
      <c r="AH3931" s="153"/>
      <c r="AI3931" t="s">
        <v>201</v>
      </c>
      <c r="AJ3931" t="s">
        <v>17878</v>
      </c>
      <c r="AK3931" s="9" t="str">
        <f>VLOOKUP(Y3931,zdroj!D:AJ,33,0)</f>
        <v>katB</v>
      </c>
    </row>
    <row r="3932" spans="8:37" x14ac:dyDescent="0.25">
      <c r="H3932" s="8"/>
      <c r="I3932" s="8"/>
      <c r="N3932" s="23"/>
      <c r="O3932" s="24"/>
      <c r="P3932" s="19"/>
      <c r="Q3932" s="19"/>
      <c r="R3932" s="19"/>
      <c r="U3932" s="27"/>
      <c r="Y3932" s="9" t="s">
        <v>543</v>
      </c>
      <c r="Z3932" s="9" t="s">
        <v>462</v>
      </c>
      <c r="AA3932" s="9" t="s">
        <v>198</v>
      </c>
      <c r="AB3932" s="9">
        <v>5885299</v>
      </c>
      <c r="AC3932" s="9" t="s">
        <v>4712</v>
      </c>
      <c r="AD3932" s="9" t="s">
        <v>231</v>
      </c>
      <c r="AE3932" s="5">
        <f t="shared" si="144"/>
        <v>0</v>
      </c>
      <c r="AF3932" s="5" t="str">
        <f t="shared" si="145"/>
        <v>katB</v>
      </c>
      <c r="AG3932" s="153"/>
      <c r="AH3932" s="153"/>
      <c r="AI3932" t="s">
        <v>201</v>
      </c>
      <c r="AJ3932" t="s">
        <v>17878</v>
      </c>
      <c r="AK3932" s="9" t="str">
        <f>VLOOKUP(Y3932,zdroj!D:AJ,33,0)</f>
        <v>katB</v>
      </c>
    </row>
    <row r="3933" spans="8:37" x14ac:dyDescent="0.25">
      <c r="H3933" s="8"/>
      <c r="I3933" s="8"/>
      <c r="N3933" s="23"/>
      <c r="O3933" s="24"/>
      <c r="P3933" s="19"/>
      <c r="Q3933" s="19"/>
      <c r="R3933" s="19"/>
      <c r="U3933" s="27"/>
      <c r="Y3933" s="9" t="s">
        <v>543</v>
      </c>
      <c r="Z3933" s="9" t="s">
        <v>462</v>
      </c>
      <c r="AA3933" s="9" t="s">
        <v>198</v>
      </c>
      <c r="AB3933" s="9">
        <v>5892805</v>
      </c>
      <c r="AC3933" s="9" t="s">
        <v>4713</v>
      </c>
      <c r="AD3933" s="9" t="s">
        <v>231</v>
      </c>
      <c r="AE3933" s="5">
        <f t="shared" si="144"/>
        <v>0</v>
      </c>
      <c r="AF3933" s="5" t="str">
        <f t="shared" si="145"/>
        <v>katB</v>
      </c>
      <c r="AG3933" s="153"/>
      <c r="AH3933" s="153"/>
      <c r="AI3933" t="s">
        <v>201</v>
      </c>
      <c r="AJ3933" t="s">
        <v>17878</v>
      </c>
      <c r="AK3933" s="9" t="str">
        <f>VLOOKUP(Y3933,zdroj!D:AJ,33,0)</f>
        <v>katB</v>
      </c>
    </row>
    <row r="3934" spans="8:37" x14ac:dyDescent="0.25">
      <c r="H3934" s="8"/>
      <c r="I3934" s="8"/>
      <c r="N3934" s="23"/>
      <c r="O3934" s="24"/>
      <c r="P3934" s="19"/>
      <c r="Q3934" s="19"/>
      <c r="R3934" s="19"/>
      <c r="U3934" s="27"/>
      <c r="Y3934" s="9" t="s">
        <v>543</v>
      </c>
      <c r="Z3934" s="9" t="s">
        <v>462</v>
      </c>
      <c r="AA3934" s="9" t="s">
        <v>198</v>
      </c>
      <c r="AB3934" s="9">
        <v>5892813</v>
      </c>
      <c r="AC3934" s="9" t="s">
        <v>4714</v>
      </c>
      <c r="AD3934" s="9" t="s">
        <v>231</v>
      </c>
      <c r="AE3934" s="5">
        <f t="shared" si="144"/>
        <v>0</v>
      </c>
      <c r="AF3934" s="5" t="str">
        <f t="shared" si="145"/>
        <v>katB</v>
      </c>
      <c r="AG3934" s="153"/>
      <c r="AH3934" s="153"/>
      <c r="AI3934" t="s">
        <v>17880</v>
      </c>
      <c r="AJ3934" t="s">
        <v>17878</v>
      </c>
      <c r="AK3934" s="9" t="str">
        <f>VLOOKUP(Y3934,zdroj!D:AJ,33,0)</f>
        <v>katB</v>
      </c>
    </row>
    <row r="3935" spans="8:37" x14ac:dyDescent="0.25">
      <c r="H3935" s="8"/>
      <c r="I3935" s="8"/>
      <c r="N3935" s="23"/>
      <c r="O3935" s="24"/>
      <c r="P3935" s="19"/>
      <c r="Q3935" s="19"/>
      <c r="R3935" s="19"/>
      <c r="U3935" s="27"/>
      <c r="Y3935" s="9" t="s">
        <v>543</v>
      </c>
      <c r="Z3935" s="9" t="s">
        <v>462</v>
      </c>
      <c r="AA3935" s="9" t="s">
        <v>198</v>
      </c>
      <c r="AB3935" s="9">
        <v>5892821</v>
      </c>
      <c r="AC3935" s="9" t="s">
        <v>4715</v>
      </c>
      <c r="AD3935" s="9" t="s">
        <v>231</v>
      </c>
      <c r="AE3935" s="5">
        <f t="shared" si="144"/>
        <v>0</v>
      </c>
      <c r="AF3935" s="5" t="str">
        <f t="shared" si="145"/>
        <v>katB</v>
      </c>
      <c r="AG3935" s="153"/>
      <c r="AH3935" s="153"/>
      <c r="AI3935" t="s">
        <v>17880</v>
      </c>
      <c r="AJ3935" t="s">
        <v>17878</v>
      </c>
      <c r="AK3935" s="9" t="str">
        <f>VLOOKUP(Y3935,zdroj!D:AJ,33,0)</f>
        <v>katB</v>
      </c>
    </row>
    <row r="3936" spans="8:37" x14ac:dyDescent="0.25">
      <c r="H3936" s="8"/>
      <c r="I3936" s="8"/>
      <c r="N3936" s="23"/>
      <c r="O3936" s="24"/>
      <c r="P3936" s="19"/>
      <c r="Q3936" s="19"/>
      <c r="R3936" s="19"/>
      <c r="U3936" s="27"/>
      <c r="Y3936" s="9" t="s">
        <v>543</v>
      </c>
      <c r="Z3936" s="9" t="s">
        <v>462</v>
      </c>
      <c r="AA3936" s="9" t="s">
        <v>198</v>
      </c>
      <c r="AB3936" s="9">
        <v>5892830</v>
      </c>
      <c r="AC3936" s="9" t="s">
        <v>4716</v>
      </c>
      <c r="AD3936" s="9" t="s">
        <v>231</v>
      </c>
      <c r="AE3936" s="5">
        <f t="shared" si="144"/>
        <v>0</v>
      </c>
      <c r="AF3936" s="5" t="str">
        <f t="shared" si="145"/>
        <v>katB</v>
      </c>
      <c r="AG3936" s="153"/>
      <c r="AH3936" s="153"/>
      <c r="AI3936" t="s">
        <v>229</v>
      </c>
      <c r="AJ3936" t="s">
        <v>17878</v>
      </c>
      <c r="AK3936" s="9" t="str">
        <f>VLOOKUP(Y3936,zdroj!D:AJ,33,0)</f>
        <v>katB</v>
      </c>
    </row>
    <row r="3937" spans="8:37" x14ac:dyDescent="0.25">
      <c r="H3937" s="8"/>
      <c r="I3937" s="8"/>
      <c r="N3937" s="23"/>
      <c r="O3937" s="24"/>
      <c r="P3937" s="19"/>
      <c r="Q3937" s="19"/>
      <c r="R3937" s="19"/>
      <c r="U3937" s="27"/>
      <c r="Y3937" s="9" t="s">
        <v>543</v>
      </c>
      <c r="Z3937" s="9" t="s">
        <v>462</v>
      </c>
      <c r="AA3937" s="9" t="s">
        <v>198</v>
      </c>
      <c r="AB3937" s="9">
        <v>5892848</v>
      </c>
      <c r="AC3937" s="9" t="s">
        <v>4717</v>
      </c>
      <c r="AD3937" s="9" t="s">
        <v>231</v>
      </c>
      <c r="AE3937" s="5">
        <f t="shared" si="144"/>
        <v>0</v>
      </c>
      <c r="AF3937" s="5" t="str">
        <f t="shared" si="145"/>
        <v>katB</v>
      </c>
      <c r="AG3937" s="153"/>
      <c r="AH3937" s="153"/>
      <c r="AI3937" t="s">
        <v>17879</v>
      </c>
      <c r="AJ3937" t="s">
        <v>17878</v>
      </c>
      <c r="AK3937" s="9" t="str">
        <f>VLOOKUP(Y3937,zdroj!D:AJ,33,0)</f>
        <v>katB</v>
      </c>
    </row>
    <row r="3938" spans="8:37" x14ac:dyDescent="0.25">
      <c r="H3938" s="8"/>
      <c r="I3938" s="8"/>
      <c r="N3938" s="23"/>
      <c r="O3938" s="24"/>
      <c r="P3938" s="19"/>
      <c r="Q3938" s="19"/>
      <c r="R3938" s="19"/>
      <c r="U3938" s="27"/>
      <c r="Y3938" s="9" t="s">
        <v>543</v>
      </c>
      <c r="Z3938" s="9" t="s">
        <v>462</v>
      </c>
      <c r="AA3938" s="9" t="s">
        <v>198</v>
      </c>
      <c r="AB3938" s="9">
        <v>5892856</v>
      </c>
      <c r="AC3938" s="9" t="s">
        <v>4718</v>
      </c>
      <c r="AD3938" s="9" t="s">
        <v>231</v>
      </c>
      <c r="AE3938" s="5">
        <f t="shared" si="144"/>
        <v>0</v>
      </c>
      <c r="AF3938" s="5" t="str">
        <f t="shared" si="145"/>
        <v>katB</v>
      </c>
      <c r="AG3938" s="153"/>
      <c r="AH3938" s="153"/>
      <c r="AI3938" t="s">
        <v>17879</v>
      </c>
      <c r="AJ3938" t="s">
        <v>17878</v>
      </c>
      <c r="AK3938" s="9" t="str">
        <f>VLOOKUP(Y3938,zdroj!D:AJ,33,0)</f>
        <v>katB</v>
      </c>
    </row>
    <row r="3939" spans="8:37" x14ac:dyDescent="0.25">
      <c r="H3939" s="8"/>
      <c r="I3939" s="8"/>
      <c r="N3939" s="23"/>
      <c r="O3939" s="24"/>
      <c r="P3939" s="19"/>
      <c r="Q3939" s="19"/>
      <c r="R3939" s="19"/>
      <c r="U3939" s="27"/>
      <c r="Y3939" s="9" t="s">
        <v>543</v>
      </c>
      <c r="Z3939" s="9" t="s">
        <v>462</v>
      </c>
      <c r="AA3939" s="9" t="s">
        <v>198</v>
      </c>
      <c r="AB3939" s="9">
        <v>5892864</v>
      </c>
      <c r="AC3939" s="9" t="s">
        <v>4719</v>
      </c>
      <c r="AD3939" s="9" t="s">
        <v>231</v>
      </c>
      <c r="AE3939" s="5">
        <f t="shared" si="144"/>
        <v>0</v>
      </c>
      <c r="AF3939" s="5" t="str">
        <f t="shared" si="145"/>
        <v>katB</v>
      </c>
      <c r="AG3939" s="153"/>
      <c r="AH3939" s="153"/>
      <c r="AI3939" t="s">
        <v>201</v>
      </c>
      <c r="AJ3939" t="s">
        <v>17878</v>
      </c>
      <c r="AK3939" s="9" t="str">
        <f>VLOOKUP(Y3939,zdroj!D:AJ,33,0)</f>
        <v>katB</v>
      </c>
    </row>
    <row r="3940" spans="8:37" x14ac:dyDescent="0.25">
      <c r="H3940" s="8"/>
      <c r="I3940" s="8"/>
      <c r="N3940" s="23"/>
      <c r="O3940" s="24"/>
      <c r="P3940" s="19"/>
      <c r="Q3940" s="19"/>
      <c r="R3940" s="19"/>
      <c r="U3940" s="27"/>
      <c r="Y3940" s="9" t="s">
        <v>543</v>
      </c>
      <c r="Z3940" s="9" t="s">
        <v>462</v>
      </c>
      <c r="AA3940" s="9" t="s">
        <v>198</v>
      </c>
      <c r="AB3940" s="9">
        <v>5887992</v>
      </c>
      <c r="AC3940" s="9" t="s">
        <v>4720</v>
      </c>
      <c r="AD3940" s="9" t="s">
        <v>800</v>
      </c>
      <c r="AE3940" s="5">
        <f t="shared" si="144"/>
        <v>0</v>
      </c>
      <c r="AF3940" s="5" t="str">
        <f t="shared" si="145"/>
        <v>Pokryto</v>
      </c>
      <c r="AG3940" s="153"/>
      <c r="AH3940" s="153"/>
      <c r="AI3940" t="s">
        <v>17879</v>
      </c>
      <c r="AJ3940" t="s">
        <v>800</v>
      </c>
      <c r="AK3940" s="9" t="str">
        <f>VLOOKUP(Y3940,zdroj!D:AJ,33,0)</f>
        <v>katB</v>
      </c>
    </row>
    <row r="3941" spans="8:37" x14ac:dyDescent="0.25">
      <c r="H3941" s="8"/>
      <c r="I3941" s="8"/>
      <c r="N3941" s="23"/>
      <c r="O3941" s="24"/>
      <c r="P3941" s="19"/>
      <c r="Q3941" s="19"/>
      <c r="R3941" s="19"/>
      <c r="U3941" s="27"/>
      <c r="Y3941" s="9" t="s">
        <v>543</v>
      </c>
      <c r="Z3941" s="9" t="s">
        <v>462</v>
      </c>
      <c r="AA3941" s="9" t="s">
        <v>198</v>
      </c>
      <c r="AB3941" s="9">
        <v>5888115</v>
      </c>
      <c r="AC3941" s="9" t="s">
        <v>4721</v>
      </c>
      <c r="AD3941" s="9" t="s">
        <v>800</v>
      </c>
      <c r="AE3941" s="5">
        <f t="shared" si="144"/>
        <v>0</v>
      </c>
      <c r="AF3941" s="5" t="str">
        <f t="shared" si="145"/>
        <v>Pokryto</v>
      </c>
      <c r="AG3941" s="153"/>
      <c r="AH3941" s="153"/>
      <c r="AI3941" t="s">
        <v>17879</v>
      </c>
      <c r="AJ3941" t="s">
        <v>800</v>
      </c>
      <c r="AK3941" s="9" t="str">
        <f>VLOOKUP(Y3941,zdroj!D:AJ,33,0)</f>
        <v>katB</v>
      </c>
    </row>
    <row r="3942" spans="8:37" x14ac:dyDescent="0.25">
      <c r="H3942" s="8"/>
      <c r="I3942" s="8"/>
      <c r="N3942" s="23"/>
      <c r="O3942" s="24"/>
      <c r="P3942" s="19"/>
      <c r="Q3942" s="19"/>
      <c r="R3942" s="19"/>
      <c r="U3942" s="27"/>
      <c r="Y3942" s="9" t="s">
        <v>543</v>
      </c>
      <c r="Z3942" s="9" t="s">
        <v>462</v>
      </c>
      <c r="AA3942" s="9" t="s">
        <v>198</v>
      </c>
      <c r="AB3942" s="9">
        <v>5888352</v>
      </c>
      <c r="AC3942" s="9" t="s">
        <v>4722</v>
      </c>
      <c r="AD3942" s="9" t="s">
        <v>800</v>
      </c>
      <c r="AE3942" s="5">
        <f t="shared" si="144"/>
        <v>0</v>
      </c>
      <c r="AF3942" s="5" t="str">
        <f t="shared" si="145"/>
        <v>Pokryto</v>
      </c>
      <c r="AG3942" s="153"/>
      <c r="AH3942" s="153"/>
      <c r="AI3942" t="s">
        <v>201</v>
      </c>
      <c r="AJ3942" t="s">
        <v>800</v>
      </c>
      <c r="AK3942" s="9" t="str">
        <f>VLOOKUP(Y3942,zdroj!D:AJ,33,0)</f>
        <v>katB</v>
      </c>
    </row>
    <row r="3943" spans="8:37" x14ac:dyDescent="0.25">
      <c r="H3943" s="8"/>
      <c r="I3943" s="8"/>
      <c r="N3943" s="23"/>
      <c r="O3943" s="24"/>
      <c r="P3943" s="19"/>
      <c r="Q3943" s="19"/>
      <c r="R3943" s="19"/>
      <c r="U3943" s="27"/>
      <c r="Y3943" s="9" t="s">
        <v>543</v>
      </c>
      <c r="Z3943" s="9" t="s">
        <v>462</v>
      </c>
      <c r="AA3943" s="9" t="s">
        <v>198</v>
      </c>
      <c r="AB3943" s="9">
        <v>5888387</v>
      </c>
      <c r="AC3943" s="9" t="s">
        <v>4723</v>
      </c>
      <c r="AD3943" s="9" t="s">
        <v>800</v>
      </c>
      <c r="AE3943" s="5">
        <f t="shared" si="144"/>
        <v>0</v>
      </c>
      <c r="AF3943" s="5" t="str">
        <f t="shared" si="145"/>
        <v>Pokryto</v>
      </c>
      <c r="AG3943" s="153"/>
      <c r="AH3943" s="153"/>
      <c r="AI3943" t="s">
        <v>201</v>
      </c>
      <c r="AJ3943" t="s">
        <v>800</v>
      </c>
      <c r="AK3943" s="9" t="str">
        <f>VLOOKUP(Y3943,zdroj!D:AJ,33,0)</f>
        <v>katB</v>
      </c>
    </row>
    <row r="3944" spans="8:37" x14ac:dyDescent="0.25">
      <c r="H3944" s="8"/>
      <c r="I3944" s="8"/>
      <c r="N3944" s="23"/>
      <c r="O3944" s="24"/>
      <c r="P3944" s="19"/>
      <c r="Q3944" s="19"/>
      <c r="R3944" s="19"/>
      <c r="U3944" s="27"/>
      <c r="Y3944" s="9" t="s">
        <v>543</v>
      </c>
      <c r="Z3944" s="9" t="s">
        <v>462</v>
      </c>
      <c r="AA3944" s="9" t="s">
        <v>198</v>
      </c>
      <c r="AB3944" s="9">
        <v>5890292</v>
      </c>
      <c r="AC3944" s="9" t="s">
        <v>4724</v>
      </c>
      <c r="AD3944" s="9" t="s">
        <v>800</v>
      </c>
      <c r="AE3944" s="5">
        <f t="shared" si="144"/>
        <v>0</v>
      </c>
      <c r="AF3944" s="5" t="str">
        <f t="shared" si="145"/>
        <v>Pokryto</v>
      </c>
      <c r="AG3944" s="153"/>
      <c r="AH3944" s="153"/>
      <c r="AI3944" t="s">
        <v>201</v>
      </c>
      <c r="AJ3944" t="s">
        <v>800</v>
      </c>
      <c r="AK3944" s="9" t="str">
        <f>VLOOKUP(Y3944,zdroj!D:AJ,33,0)</f>
        <v>katB</v>
      </c>
    </row>
    <row r="3945" spans="8:37" x14ac:dyDescent="0.25">
      <c r="H3945" s="8"/>
      <c r="I3945" s="8"/>
      <c r="N3945" s="23"/>
      <c r="O3945" s="24"/>
      <c r="P3945" s="19"/>
      <c r="Q3945" s="19"/>
      <c r="R3945" s="19"/>
      <c r="U3945" s="27"/>
      <c r="Y3945" s="9" t="s">
        <v>544</v>
      </c>
      <c r="Z3945" s="9" t="s">
        <v>462</v>
      </c>
      <c r="AA3945" s="9" t="s">
        <v>44</v>
      </c>
      <c r="AB3945" s="9">
        <v>25669389</v>
      </c>
      <c r="AC3945" s="9" t="s">
        <v>4725</v>
      </c>
      <c r="AD3945" s="9" t="s">
        <v>225</v>
      </c>
      <c r="AE3945" s="5">
        <f t="shared" si="144"/>
        <v>0</v>
      </c>
      <c r="AF3945" s="5" t="str">
        <f t="shared" si="145"/>
        <v>katA</v>
      </c>
      <c r="AG3945" s="153"/>
      <c r="AH3945" s="153"/>
      <c r="AI3945" t="s">
        <v>201</v>
      </c>
      <c r="AJ3945" t="s">
        <v>17878</v>
      </c>
      <c r="AK3945" s="9" t="str">
        <f>VLOOKUP(Y3945,zdroj!D:AJ,33,0)</f>
        <v>katA</v>
      </c>
    </row>
    <row r="3946" spans="8:37" x14ac:dyDescent="0.25">
      <c r="H3946" s="8"/>
      <c r="I3946" s="8"/>
      <c r="N3946" s="23"/>
      <c r="O3946" s="24"/>
      <c r="P3946" s="19"/>
      <c r="Q3946" s="19"/>
      <c r="R3946" s="19"/>
      <c r="U3946" s="27"/>
      <c r="Y3946" s="9" t="s">
        <v>549</v>
      </c>
      <c r="Z3946" s="9" t="s">
        <v>462</v>
      </c>
      <c r="AA3946" s="9" t="s">
        <v>44</v>
      </c>
      <c r="AB3946" s="9">
        <v>81974621</v>
      </c>
      <c r="AC3946" s="9" t="s">
        <v>4726</v>
      </c>
      <c r="AD3946" s="9" t="s">
        <v>225</v>
      </c>
      <c r="AE3946" s="5">
        <f t="shared" si="144"/>
        <v>0</v>
      </c>
      <c r="AF3946" s="5" t="str">
        <f t="shared" si="145"/>
        <v>katA</v>
      </c>
      <c r="AG3946" s="153"/>
      <c r="AH3946" s="153"/>
      <c r="AI3946" t="s">
        <v>201</v>
      </c>
      <c r="AJ3946" t="s">
        <v>17878</v>
      </c>
      <c r="AK3946" s="9" t="str">
        <f>VLOOKUP(Y3946,zdroj!D:AJ,33,0)</f>
        <v>katA</v>
      </c>
    </row>
    <row r="3947" spans="8:37" x14ac:dyDescent="0.25">
      <c r="H3947" s="8"/>
      <c r="I3947" s="8"/>
      <c r="N3947" s="23"/>
      <c r="O3947" s="24"/>
      <c r="P3947" s="19"/>
      <c r="Q3947" s="19"/>
      <c r="R3947" s="19"/>
      <c r="U3947" s="27"/>
      <c r="Y3947" s="9" t="s">
        <v>539</v>
      </c>
      <c r="Z3947" s="9" t="s">
        <v>462</v>
      </c>
      <c r="AA3947" s="9" t="s">
        <v>237</v>
      </c>
      <c r="AB3947" s="9">
        <v>79407668</v>
      </c>
      <c r="AC3947" s="9" t="s">
        <v>4727</v>
      </c>
      <c r="AD3947" s="9" t="s">
        <v>225</v>
      </c>
      <c r="AE3947" s="5">
        <f t="shared" si="144"/>
        <v>0</v>
      </c>
      <c r="AF3947" s="5" t="str">
        <f t="shared" si="145"/>
        <v>katA</v>
      </c>
      <c r="AG3947" s="153"/>
      <c r="AH3947" s="153"/>
      <c r="AI3947" t="s">
        <v>195</v>
      </c>
      <c r="AJ3947" t="s">
        <v>340</v>
      </c>
      <c r="AK3947" s="9" t="str">
        <f>VLOOKUP(Y3947,zdroj!D:AJ,33,0)</f>
        <v>katA</v>
      </c>
    </row>
    <row r="3948" spans="8:37" x14ac:dyDescent="0.25">
      <c r="H3948" s="8"/>
      <c r="I3948" s="8"/>
      <c r="N3948" s="23"/>
      <c r="O3948" s="24"/>
      <c r="P3948" s="19"/>
      <c r="Q3948" s="19"/>
      <c r="R3948" s="19"/>
      <c r="U3948" s="27"/>
      <c r="Y3948" s="9" t="s">
        <v>539</v>
      </c>
      <c r="Z3948" s="9" t="s">
        <v>462</v>
      </c>
      <c r="AA3948" s="9" t="s">
        <v>237</v>
      </c>
      <c r="AB3948" s="9">
        <v>5883938</v>
      </c>
      <c r="AC3948" s="9" t="s">
        <v>4728</v>
      </c>
      <c r="AD3948" s="9" t="s">
        <v>225</v>
      </c>
      <c r="AE3948" s="5">
        <f t="shared" si="144"/>
        <v>0</v>
      </c>
      <c r="AF3948" s="5" t="str">
        <f t="shared" si="145"/>
        <v>katA</v>
      </c>
      <c r="AG3948" s="153"/>
      <c r="AH3948" s="153"/>
      <c r="AI3948" t="s">
        <v>17879</v>
      </c>
      <c r="AJ3948" t="s">
        <v>17878</v>
      </c>
      <c r="AK3948" s="9" t="str">
        <f>VLOOKUP(Y3948,zdroj!D:AJ,33,0)</f>
        <v>katA</v>
      </c>
    </row>
    <row r="3949" spans="8:37" x14ac:dyDescent="0.25">
      <c r="H3949" s="8"/>
      <c r="I3949" s="8"/>
      <c r="N3949" s="23"/>
      <c r="O3949" s="24"/>
      <c r="P3949" s="19"/>
      <c r="Q3949" s="19"/>
      <c r="R3949" s="19"/>
      <c r="U3949" s="27"/>
      <c r="Y3949" s="9" t="s">
        <v>539</v>
      </c>
      <c r="Z3949" s="9" t="s">
        <v>462</v>
      </c>
      <c r="AA3949" s="9" t="s">
        <v>237</v>
      </c>
      <c r="AB3949" s="9">
        <v>5883946</v>
      </c>
      <c r="AC3949" s="9" t="s">
        <v>4729</v>
      </c>
      <c r="AD3949" s="9" t="s">
        <v>225</v>
      </c>
      <c r="AE3949" s="5">
        <f t="shared" si="144"/>
        <v>0</v>
      </c>
      <c r="AF3949" s="5" t="str">
        <f t="shared" si="145"/>
        <v>katA</v>
      </c>
      <c r="AG3949" s="153"/>
      <c r="AH3949" s="153"/>
      <c r="AI3949" t="s">
        <v>17880</v>
      </c>
      <c r="AJ3949" t="s">
        <v>17878</v>
      </c>
      <c r="AK3949" s="9" t="str">
        <f>VLOOKUP(Y3949,zdroj!D:AJ,33,0)</f>
        <v>katA</v>
      </c>
    </row>
    <row r="3950" spans="8:37" x14ac:dyDescent="0.25">
      <c r="H3950" s="8"/>
      <c r="I3950" s="8"/>
      <c r="N3950" s="23"/>
      <c r="O3950" s="24"/>
      <c r="P3950" s="19"/>
      <c r="Q3950" s="19"/>
      <c r="R3950" s="19"/>
      <c r="U3950" s="27"/>
      <c r="Y3950" s="9" t="s">
        <v>539</v>
      </c>
      <c r="Z3950" s="9" t="s">
        <v>462</v>
      </c>
      <c r="AA3950" s="9" t="s">
        <v>237</v>
      </c>
      <c r="AB3950" s="9">
        <v>5883962</v>
      </c>
      <c r="AC3950" s="9" t="s">
        <v>4730</v>
      </c>
      <c r="AD3950" s="9" t="s">
        <v>225</v>
      </c>
      <c r="AE3950" s="5">
        <f t="shared" si="144"/>
        <v>0</v>
      </c>
      <c r="AF3950" s="5" t="str">
        <f t="shared" si="145"/>
        <v>katA</v>
      </c>
      <c r="AG3950" s="153"/>
      <c r="AH3950" s="153"/>
      <c r="AI3950" t="s">
        <v>201</v>
      </c>
      <c r="AJ3950" t="s">
        <v>17878</v>
      </c>
      <c r="AK3950" s="9" t="str">
        <f>VLOOKUP(Y3950,zdroj!D:AJ,33,0)</f>
        <v>katA</v>
      </c>
    </row>
    <row r="3951" spans="8:37" x14ac:dyDescent="0.25">
      <c r="H3951" s="8"/>
      <c r="I3951" s="8"/>
      <c r="N3951" s="23"/>
      <c r="O3951" s="24"/>
      <c r="P3951" s="19"/>
      <c r="Q3951" s="19"/>
      <c r="R3951" s="19"/>
      <c r="U3951" s="27"/>
      <c r="Y3951" s="9" t="s">
        <v>539</v>
      </c>
      <c r="Z3951" s="9" t="s">
        <v>462</v>
      </c>
      <c r="AA3951" s="9" t="s">
        <v>237</v>
      </c>
      <c r="AB3951" s="9">
        <v>5883971</v>
      </c>
      <c r="AC3951" s="9" t="s">
        <v>4731</v>
      </c>
      <c r="AD3951" s="9" t="s">
        <v>225</v>
      </c>
      <c r="AE3951" s="5">
        <f t="shared" si="144"/>
        <v>0</v>
      </c>
      <c r="AF3951" s="5" t="str">
        <f t="shared" si="145"/>
        <v>katA</v>
      </c>
      <c r="AG3951" s="153"/>
      <c r="AH3951" s="153"/>
      <c r="AI3951" t="s">
        <v>229</v>
      </c>
      <c r="AJ3951" t="s">
        <v>17878</v>
      </c>
      <c r="AK3951" s="9" t="str">
        <f>VLOOKUP(Y3951,zdroj!D:AJ,33,0)</f>
        <v>katA</v>
      </c>
    </row>
    <row r="3952" spans="8:37" x14ac:dyDescent="0.25">
      <c r="H3952" s="8"/>
      <c r="I3952" s="8"/>
      <c r="N3952" s="23"/>
      <c r="O3952" s="24"/>
      <c r="P3952" s="19"/>
      <c r="Q3952" s="19"/>
      <c r="R3952" s="19"/>
      <c r="U3952" s="27"/>
      <c r="Y3952" s="9" t="s">
        <v>539</v>
      </c>
      <c r="Z3952" s="9" t="s">
        <v>462</v>
      </c>
      <c r="AA3952" s="9" t="s">
        <v>237</v>
      </c>
      <c r="AB3952" s="9">
        <v>5883989</v>
      </c>
      <c r="AC3952" s="9" t="s">
        <v>4732</v>
      </c>
      <c r="AD3952" s="9" t="s">
        <v>225</v>
      </c>
      <c r="AE3952" s="5">
        <f t="shared" si="144"/>
        <v>0</v>
      </c>
      <c r="AF3952" s="5" t="str">
        <f t="shared" si="145"/>
        <v>katA</v>
      </c>
      <c r="AG3952" s="153"/>
      <c r="AH3952" s="153"/>
      <c r="AI3952" t="s">
        <v>17879</v>
      </c>
      <c r="AJ3952" t="s">
        <v>17878</v>
      </c>
      <c r="AK3952" s="9" t="str">
        <f>VLOOKUP(Y3952,zdroj!D:AJ,33,0)</f>
        <v>katA</v>
      </c>
    </row>
    <row r="3953" spans="8:37" x14ac:dyDescent="0.25">
      <c r="H3953" s="8"/>
      <c r="I3953" s="8"/>
      <c r="N3953" s="23"/>
      <c r="O3953" s="24"/>
      <c r="P3953" s="19"/>
      <c r="Q3953" s="19"/>
      <c r="R3953" s="19"/>
      <c r="U3953" s="27"/>
      <c r="Y3953" s="9" t="s">
        <v>539</v>
      </c>
      <c r="Z3953" s="9" t="s">
        <v>462</v>
      </c>
      <c r="AA3953" s="9" t="s">
        <v>237</v>
      </c>
      <c r="AB3953" s="9">
        <v>5884331</v>
      </c>
      <c r="AC3953" s="9" t="s">
        <v>4733</v>
      </c>
      <c r="AD3953" s="9" t="s">
        <v>225</v>
      </c>
      <c r="AE3953" s="5">
        <f t="shared" si="144"/>
        <v>0</v>
      </c>
      <c r="AF3953" s="5" t="str">
        <f t="shared" si="145"/>
        <v>katA</v>
      </c>
      <c r="AG3953" s="153"/>
      <c r="AH3953" s="153"/>
      <c r="AI3953" t="s">
        <v>195</v>
      </c>
      <c r="AJ3953" t="s">
        <v>340</v>
      </c>
      <c r="AK3953" s="9" t="str">
        <f>VLOOKUP(Y3953,zdroj!D:AJ,33,0)</f>
        <v>katA</v>
      </c>
    </row>
    <row r="3954" spans="8:37" x14ac:dyDescent="0.25">
      <c r="H3954" s="8"/>
      <c r="I3954" s="8"/>
      <c r="N3954" s="23"/>
      <c r="O3954" s="24"/>
      <c r="P3954" s="19"/>
      <c r="Q3954" s="19"/>
      <c r="R3954" s="19"/>
      <c r="U3954" s="27"/>
      <c r="Y3954" s="9" t="s">
        <v>539</v>
      </c>
      <c r="Z3954" s="9" t="s">
        <v>462</v>
      </c>
      <c r="AA3954" s="9" t="s">
        <v>237</v>
      </c>
      <c r="AB3954" s="9">
        <v>5883911</v>
      </c>
      <c r="AC3954" s="9" t="s">
        <v>4734</v>
      </c>
      <c r="AD3954" s="9" t="s">
        <v>225</v>
      </c>
      <c r="AE3954" s="5">
        <f t="shared" si="144"/>
        <v>0</v>
      </c>
      <c r="AF3954" s="5" t="str">
        <f t="shared" si="145"/>
        <v>katA</v>
      </c>
      <c r="AG3954" s="153"/>
      <c r="AH3954" s="153"/>
      <c r="AI3954" t="s">
        <v>201</v>
      </c>
      <c r="AJ3954" t="s">
        <v>17878</v>
      </c>
      <c r="AK3954" s="9" t="str">
        <f>VLOOKUP(Y3954,zdroj!D:AJ,33,0)</f>
        <v>katA</v>
      </c>
    </row>
    <row r="3955" spans="8:37" x14ac:dyDescent="0.25">
      <c r="H3955" s="8"/>
      <c r="I3955" s="8"/>
      <c r="N3955" s="23"/>
      <c r="O3955" s="24"/>
      <c r="P3955" s="19"/>
      <c r="Q3955" s="19"/>
      <c r="R3955" s="19"/>
      <c r="U3955" s="27"/>
      <c r="Y3955" s="9" t="s">
        <v>539</v>
      </c>
      <c r="Z3955" s="9" t="s">
        <v>462</v>
      </c>
      <c r="AA3955" s="9" t="s">
        <v>237</v>
      </c>
      <c r="AB3955" s="9">
        <v>5883920</v>
      </c>
      <c r="AC3955" s="9" t="s">
        <v>4735</v>
      </c>
      <c r="AD3955" s="9" t="s">
        <v>225</v>
      </c>
      <c r="AE3955" s="5">
        <f t="shared" si="144"/>
        <v>0</v>
      </c>
      <c r="AF3955" s="5" t="str">
        <f t="shared" si="145"/>
        <v>katA</v>
      </c>
      <c r="AG3955" s="153"/>
      <c r="AH3955" s="153"/>
      <c r="AI3955" t="s">
        <v>201</v>
      </c>
      <c r="AJ3955" t="s">
        <v>17878</v>
      </c>
      <c r="AK3955" s="9" t="str">
        <f>VLOOKUP(Y3955,zdroj!D:AJ,33,0)</f>
        <v>katA</v>
      </c>
    </row>
    <row r="3956" spans="8:37" x14ac:dyDescent="0.25">
      <c r="H3956" s="8"/>
      <c r="I3956" s="8"/>
      <c r="N3956" s="23"/>
      <c r="O3956" s="24"/>
      <c r="P3956" s="19"/>
      <c r="Q3956" s="19"/>
      <c r="R3956" s="19"/>
      <c r="U3956" s="27"/>
      <c r="Y3956" s="9" t="s">
        <v>539</v>
      </c>
      <c r="Z3956" s="9" t="s">
        <v>462</v>
      </c>
      <c r="AA3956" s="9" t="s">
        <v>237</v>
      </c>
      <c r="AB3956" s="9">
        <v>25324209</v>
      </c>
      <c r="AC3956" s="9" t="s">
        <v>4736</v>
      </c>
      <c r="AD3956" s="9" t="s">
        <v>225</v>
      </c>
      <c r="AE3956" s="5">
        <f t="shared" si="144"/>
        <v>0</v>
      </c>
      <c r="AF3956" s="5" t="str">
        <f t="shared" si="145"/>
        <v>katA</v>
      </c>
      <c r="AG3956" s="153"/>
      <c r="AH3956" s="153"/>
      <c r="AI3956" t="s">
        <v>201</v>
      </c>
      <c r="AJ3956" t="s">
        <v>17878</v>
      </c>
      <c r="AK3956" s="9" t="str">
        <f>VLOOKUP(Y3956,zdroj!D:AJ,33,0)</f>
        <v>katA</v>
      </c>
    </row>
    <row r="3957" spans="8:37" x14ac:dyDescent="0.25">
      <c r="H3957" s="8"/>
      <c r="I3957" s="8"/>
      <c r="N3957" s="23"/>
      <c r="O3957" s="24"/>
      <c r="P3957" s="19"/>
      <c r="Q3957" s="19"/>
      <c r="R3957" s="19"/>
      <c r="U3957" s="27"/>
      <c r="Y3957" s="9" t="s">
        <v>539</v>
      </c>
      <c r="Z3957" s="9" t="s">
        <v>462</v>
      </c>
      <c r="AA3957" s="9" t="s">
        <v>237</v>
      </c>
      <c r="AB3957" s="9">
        <v>5884411</v>
      </c>
      <c r="AC3957" s="9" t="s">
        <v>4736</v>
      </c>
      <c r="AD3957" s="9" t="s">
        <v>225</v>
      </c>
      <c r="AE3957" s="5">
        <f t="shared" si="144"/>
        <v>0</v>
      </c>
      <c r="AF3957" s="5" t="str">
        <f t="shared" si="145"/>
        <v>katA</v>
      </c>
      <c r="AG3957" s="153"/>
      <c r="AH3957" s="153"/>
      <c r="AI3957" t="s">
        <v>195</v>
      </c>
      <c r="AJ3957" t="s">
        <v>340</v>
      </c>
      <c r="AK3957" s="9" t="str">
        <f>VLOOKUP(Y3957,zdroj!D:AJ,33,0)</f>
        <v>katA</v>
      </c>
    </row>
    <row r="3958" spans="8:37" x14ac:dyDescent="0.25">
      <c r="H3958" s="8"/>
      <c r="I3958" s="8"/>
      <c r="N3958" s="23"/>
      <c r="O3958" s="24"/>
      <c r="P3958" s="19"/>
      <c r="Q3958" s="19"/>
      <c r="R3958" s="19"/>
      <c r="U3958" s="27"/>
      <c r="Y3958" s="9" t="s">
        <v>539</v>
      </c>
      <c r="Z3958" s="9" t="s">
        <v>462</v>
      </c>
      <c r="AA3958" s="9" t="s">
        <v>237</v>
      </c>
      <c r="AB3958" s="9">
        <v>5884446</v>
      </c>
      <c r="AC3958" s="9" t="s">
        <v>4737</v>
      </c>
      <c r="AD3958" s="9" t="s">
        <v>225</v>
      </c>
      <c r="AE3958" s="5">
        <f t="shared" si="144"/>
        <v>0</v>
      </c>
      <c r="AF3958" s="5" t="str">
        <f t="shared" si="145"/>
        <v>katA</v>
      </c>
      <c r="AG3958" s="153"/>
      <c r="AH3958" s="153"/>
      <c r="AI3958" t="s">
        <v>195</v>
      </c>
      <c r="AJ3958" t="s">
        <v>340</v>
      </c>
      <c r="AK3958" s="9" t="str">
        <f>VLOOKUP(Y3958,zdroj!D:AJ,33,0)</f>
        <v>katA</v>
      </c>
    </row>
    <row r="3959" spans="8:37" x14ac:dyDescent="0.25">
      <c r="H3959" s="8"/>
      <c r="I3959" s="8"/>
      <c r="N3959" s="23"/>
      <c r="O3959" s="24"/>
      <c r="P3959" s="19"/>
      <c r="Q3959" s="19"/>
      <c r="R3959" s="19"/>
      <c r="U3959" s="27"/>
      <c r="Y3959" s="9" t="s">
        <v>539</v>
      </c>
      <c r="Z3959" s="9" t="s">
        <v>462</v>
      </c>
      <c r="AA3959" s="9" t="s">
        <v>237</v>
      </c>
      <c r="AB3959" s="9">
        <v>5884454</v>
      </c>
      <c r="AC3959" s="9" t="s">
        <v>4738</v>
      </c>
      <c r="AD3959" s="9" t="s">
        <v>225</v>
      </c>
      <c r="AE3959" s="5">
        <f t="shared" si="144"/>
        <v>0</v>
      </c>
      <c r="AF3959" s="5" t="str">
        <f t="shared" si="145"/>
        <v>katA</v>
      </c>
      <c r="AG3959" s="153"/>
      <c r="AH3959" s="153"/>
      <c r="AI3959" t="s">
        <v>195</v>
      </c>
      <c r="AJ3959" t="s">
        <v>340</v>
      </c>
      <c r="AK3959" s="9" t="str">
        <f>VLOOKUP(Y3959,zdroj!D:AJ,33,0)</f>
        <v>katA</v>
      </c>
    </row>
    <row r="3960" spans="8:37" x14ac:dyDescent="0.25">
      <c r="H3960" s="8"/>
      <c r="I3960" s="8"/>
      <c r="N3960" s="23"/>
      <c r="O3960" s="24"/>
      <c r="P3960" s="19"/>
      <c r="Q3960" s="19"/>
      <c r="R3960" s="19"/>
      <c r="U3960" s="27"/>
      <c r="Y3960" s="9" t="s">
        <v>539</v>
      </c>
      <c r="Z3960" s="9" t="s">
        <v>462</v>
      </c>
      <c r="AA3960" s="9" t="s">
        <v>237</v>
      </c>
      <c r="AB3960" s="9">
        <v>5884462</v>
      </c>
      <c r="AC3960" s="9" t="s">
        <v>4739</v>
      </c>
      <c r="AD3960" s="9" t="s">
        <v>225</v>
      </c>
      <c r="AE3960" s="5">
        <f t="shared" si="144"/>
        <v>0</v>
      </c>
      <c r="AF3960" s="5" t="str">
        <f t="shared" si="145"/>
        <v>katA</v>
      </c>
      <c r="AG3960" s="153"/>
      <c r="AH3960" s="153"/>
      <c r="AI3960" t="s">
        <v>195</v>
      </c>
      <c r="AJ3960" t="s">
        <v>340</v>
      </c>
      <c r="AK3960" s="9" t="str">
        <f>VLOOKUP(Y3960,zdroj!D:AJ,33,0)</f>
        <v>katA</v>
      </c>
    </row>
    <row r="3961" spans="8:37" x14ac:dyDescent="0.25">
      <c r="H3961" s="8"/>
      <c r="I3961" s="8"/>
      <c r="N3961" s="23"/>
      <c r="O3961" s="24"/>
      <c r="P3961" s="19"/>
      <c r="Q3961" s="19"/>
      <c r="R3961" s="19"/>
      <c r="U3961" s="27"/>
      <c r="Y3961" s="9" t="s">
        <v>539</v>
      </c>
      <c r="Z3961" s="9" t="s">
        <v>462</v>
      </c>
      <c r="AA3961" s="9" t="s">
        <v>237</v>
      </c>
      <c r="AB3961" s="9">
        <v>26083663</v>
      </c>
      <c r="AC3961" s="9" t="s">
        <v>4740</v>
      </c>
      <c r="AD3961" s="9" t="s">
        <v>225</v>
      </c>
      <c r="AE3961" s="5">
        <f t="shared" si="144"/>
        <v>0</v>
      </c>
      <c r="AF3961" s="5" t="str">
        <f t="shared" si="145"/>
        <v>katA</v>
      </c>
      <c r="AG3961" s="153"/>
      <c r="AH3961" s="153"/>
      <c r="AI3961" t="s">
        <v>195</v>
      </c>
      <c r="AJ3961" t="s">
        <v>340</v>
      </c>
      <c r="AK3961" s="9" t="str">
        <f>VLOOKUP(Y3961,zdroj!D:AJ,33,0)</f>
        <v>katA</v>
      </c>
    </row>
    <row r="3962" spans="8:37" x14ac:dyDescent="0.25">
      <c r="H3962" s="8"/>
      <c r="I3962" s="8"/>
      <c r="N3962" s="23"/>
      <c r="O3962" s="24"/>
      <c r="P3962" s="19"/>
      <c r="Q3962" s="19"/>
      <c r="R3962" s="19"/>
      <c r="U3962" s="27"/>
      <c r="Y3962" s="9" t="s">
        <v>539</v>
      </c>
      <c r="Z3962" s="9" t="s">
        <v>462</v>
      </c>
      <c r="AA3962" s="9" t="s">
        <v>237</v>
      </c>
      <c r="AB3962" s="9">
        <v>5884471</v>
      </c>
      <c r="AC3962" s="9" t="s">
        <v>4741</v>
      </c>
      <c r="AD3962" s="9" t="s">
        <v>225</v>
      </c>
      <c r="AE3962" s="5">
        <f t="shared" si="144"/>
        <v>0</v>
      </c>
      <c r="AF3962" s="5" t="str">
        <f t="shared" si="145"/>
        <v>katA</v>
      </c>
      <c r="AG3962" s="153"/>
      <c r="AH3962" s="153"/>
      <c r="AI3962" t="s">
        <v>195</v>
      </c>
      <c r="AJ3962" t="s">
        <v>340</v>
      </c>
      <c r="AK3962" s="9" t="str">
        <f>VLOOKUP(Y3962,zdroj!D:AJ,33,0)</f>
        <v>katA</v>
      </c>
    </row>
    <row r="3963" spans="8:37" x14ac:dyDescent="0.25">
      <c r="H3963" s="8"/>
      <c r="I3963" s="8"/>
      <c r="N3963" s="23"/>
      <c r="O3963" s="24"/>
      <c r="P3963" s="19"/>
      <c r="Q3963" s="19"/>
      <c r="R3963" s="19"/>
      <c r="U3963" s="27"/>
      <c r="Y3963" s="9" t="s">
        <v>539</v>
      </c>
      <c r="Z3963" s="9" t="s">
        <v>462</v>
      </c>
      <c r="AA3963" s="9" t="s">
        <v>237</v>
      </c>
      <c r="AB3963" s="9">
        <v>5884535</v>
      </c>
      <c r="AC3963" s="9" t="s">
        <v>4742</v>
      </c>
      <c r="AD3963" s="9" t="s">
        <v>225</v>
      </c>
      <c r="AE3963" s="5">
        <f t="shared" si="144"/>
        <v>0</v>
      </c>
      <c r="AF3963" s="5" t="str">
        <f t="shared" si="145"/>
        <v>katA</v>
      </c>
      <c r="AG3963" s="153"/>
      <c r="AH3963" s="153"/>
      <c r="AI3963" t="s">
        <v>229</v>
      </c>
      <c r="AJ3963" t="s">
        <v>17878</v>
      </c>
      <c r="AK3963" s="9" t="str">
        <f>VLOOKUP(Y3963,zdroj!D:AJ,33,0)</f>
        <v>katA</v>
      </c>
    </row>
    <row r="3964" spans="8:37" x14ac:dyDescent="0.25">
      <c r="H3964" s="8"/>
      <c r="I3964" s="8"/>
      <c r="N3964" s="23"/>
      <c r="O3964" s="24"/>
      <c r="P3964" s="19"/>
      <c r="Q3964" s="19"/>
      <c r="R3964" s="19"/>
      <c r="U3964" s="27"/>
      <c r="Y3964" s="9" t="s">
        <v>539</v>
      </c>
      <c r="Z3964" s="9" t="s">
        <v>462</v>
      </c>
      <c r="AA3964" s="9" t="s">
        <v>237</v>
      </c>
      <c r="AB3964" s="9">
        <v>26645459</v>
      </c>
      <c r="AC3964" s="9" t="s">
        <v>4743</v>
      </c>
      <c r="AD3964" s="9" t="s">
        <v>225</v>
      </c>
      <c r="AE3964" s="5">
        <f t="shared" si="144"/>
        <v>0</v>
      </c>
      <c r="AF3964" s="5" t="str">
        <f t="shared" si="145"/>
        <v>katA</v>
      </c>
      <c r="AG3964" s="153"/>
      <c r="AH3964" s="153"/>
      <c r="AI3964" t="s">
        <v>195</v>
      </c>
      <c r="AJ3964" t="s">
        <v>340</v>
      </c>
      <c r="AK3964" s="9" t="str">
        <f>VLOOKUP(Y3964,zdroj!D:AJ,33,0)</f>
        <v>katA</v>
      </c>
    </row>
    <row r="3965" spans="8:37" x14ac:dyDescent="0.25">
      <c r="H3965" s="8"/>
      <c r="I3965" s="8"/>
      <c r="N3965" s="23"/>
      <c r="O3965" s="24"/>
      <c r="P3965" s="19"/>
      <c r="Q3965" s="19"/>
      <c r="R3965" s="19"/>
      <c r="U3965" s="27"/>
      <c r="Y3965" s="9" t="s">
        <v>539</v>
      </c>
      <c r="Z3965" s="9" t="s">
        <v>462</v>
      </c>
      <c r="AA3965" s="9" t="s">
        <v>237</v>
      </c>
      <c r="AB3965" s="9">
        <v>5884543</v>
      </c>
      <c r="AC3965" s="9" t="s">
        <v>4744</v>
      </c>
      <c r="AD3965" s="9" t="s">
        <v>225</v>
      </c>
      <c r="AE3965" s="5">
        <f t="shared" si="144"/>
        <v>0</v>
      </c>
      <c r="AF3965" s="5" t="str">
        <f t="shared" si="145"/>
        <v>katA</v>
      </c>
      <c r="AG3965" s="153"/>
      <c r="AH3965" s="153"/>
      <c r="AI3965" t="s">
        <v>195</v>
      </c>
      <c r="AJ3965" t="s">
        <v>340</v>
      </c>
      <c r="AK3965" s="9" t="str">
        <f>VLOOKUP(Y3965,zdroj!D:AJ,33,0)</f>
        <v>katA</v>
      </c>
    </row>
    <row r="3966" spans="8:37" x14ac:dyDescent="0.25">
      <c r="H3966" s="8"/>
      <c r="I3966" s="8"/>
      <c r="N3966" s="23"/>
      <c r="O3966" s="24"/>
      <c r="P3966" s="19"/>
      <c r="Q3966" s="19"/>
      <c r="R3966" s="19"/>
      <c r="U3966" s="27"/>
      <c r="Y3966" s="9" t="s">
        <v>539</v>
      </c>
      <c r="Z3966" s="9" t="s">
        <v>462</v>
      </c>
      <c r="AA3966" s="9" t="s">
        <v>237</v>
      </c>
      <c r="AB3966" s="9">
        <v>5884551</v>
      </c>
      <c r="AC3966" s="9" t="s">
        <v>4745</v>
      </c>
      <c r="AD3966" s="9" t="s">
        <v>225</v>
      </c>
      <c r="AE3966" s="5">
        <f t="shared" si="144"/>
        <v>0</v>
      </c>
      <c r="AF3966" s="5" t="str">
        <f t="shared" si="145"/>
        <v>katA</v>
      </c>
      <c r="AG3966" s="153"/>
      <c r="AH3966" s="153"/>
      <c r="AI3966" t="s">
        <v>195</v>
      </c>
      <c r="AJ3966" t="s">
        <v>340</v>
      </c>
      <c r="AK3966" s="9" t="str">
        <f>VLOOKUP(Y3966,zdroj!D:AJ,33,0)</f>
        <v>katA</v>
      </c>
    </row>
    <row r="3967" spans="8:37" x14ac:dyDescent="0.25">
      <c r="H3967" s="8"/>
      <c r="I3967" s="8"/>
      <c r="N3967" s="23"/>
      <c r="O3967" s="24"/>
      <c r="P3967" s="19"/>
      <c r="Q3967" s="19"/>
      <c r="R3967" s="19"/>
      <c r="U3967" s="27"/>
      <c r="Y3967" s="9" t="s">
        <v>539</v>
      </c>
      <c r="Z3967" s="9" t="s">
        <v>462</v>
      </c>
      <c r="AA3967" s="9" t="s">
        <v>237</v>
      </c>
      <c r="AB3967" s="9">
        <v>25363123</v>
      </c>
      <c r="AC3967" s="9" t="s">
        <v>4746</v>
      </c>
      <c r="AD3967" s="9" t="s">
        <v>225</v>
      </c>
      <c r="AE3967" s="5">
        <f t="shared" si="144"/>
        <v>0</v>
      </c>
      <c r="AF3967" s="5" t="str">
        <f t="shared" si="145"/>
        <v>katA</v>
      </c>
      <c r="AG3967" s="153"/>
      <c r="AH3967" s="153"/>
      <c r="AI3967" t="s">
        <v>201</v>
      </c>
      <c r="AJ3967" t="s">
        <v>17878</v>
      </c>
      <c r="AK3967" s="9" t="str">
        <f>VLOOKUP(Y3967,zdroj!D:AJ,33,0)</f>
        <v>katA</v>
      </c>
    </row>
    <row r="3968" spans="8:37" x14ac:dyDescent="0.25">
      <c r="H3968" s="8"/>
      <c r="I3968" s="8"/>
      <c r="N3968" s="23"/>
      <c r="O3968" s="24"/>
      <c r="P3968" s="19"/>
      <c r="Q3968" s="19"/>
      <c r="R3968" s="19"/>
      <c r="U3968" s="27"/>
      <c r="Y3968" s="9" t="s">
        <v>539</v>
      </c>
      <c r="Z3968" s="9" t="s">
        <v>462</v>
      </c>
      <c r="AA3968" s="9" t="s">
        <v>237</v>
      </c>
      <c r="AB3968" s="9">
        <v>26182351</v>
      </c>
      <c r="AC3968" s="9" t="s">
        <v>4747</v>
      </c>
      <c r="AD3968" s="9" t="s">
        <v>225</v>
      </c>
      <c r="AE3968" s="5">
        <f t="shared" si="144"/>
        <v>0</v>
      </c>
      <c r="AF3968" s="5" t="str">
        <f t="shared" si="145"/>
        <v>katA</v>
      </c>
      <c r="AG3968" s="153"/>
      <c r="AH3968" s="153"/>
      <c r="AI3968" t="s">
        <v>201</v>
      </c>
      <c r="AJ3968" t="s">
        <v>17878</v>
      </c>
      <c r="AK3968" s="9" t="str">
        <f>VLOOKUP(Y3968,zdroj!D:AJ,33,0)</f>
        <v>katA</v>
      </c>
    </row>
    <row r="3969" spans="8:37" x14ac:dyDescent="0.25">
      <c r="H3969" s="8"/>
      <c r="I3969" s="8"/>
      <c r="N3969" s="23"/>
      <c r="O3969" s="24"/>
      <c r="P3969" s="19"/>
      <c r="Q3969" s="19"/>
      <c r="R3969" s="19"/>
      <c r="U3969" s="27"/>
      <c r="Y3969" s="9" t="s">
        <v>539</v>
      </c>
      <c r="Z3969" s="9" t="s">
        <v>462</v>
      </c>
      <c r="AA3969" s="9" t="s">
        <v>237</v>
      </c>
      <c r="AB3969" s="9">
        <v>28171888</v>
      </c>
      <c r="AC3969" s="9" t="s">
        <v>4748</v>
      </c>
      <c r="AD3969" s="9" t="s">
        <v>225</v>
      </c>
      <c r="AE3969" s="5">
        <f t="shared" si="144"/>
        <v>0</v>
      </c>
      <c r="AF3969" s="5" t="str">
        <f t="shared" si="145"/>
        <v>katA</v>
      </c>
      <c r="AG3969" s="153"/>
      <c r="AH3969" s="153"/>
      <c r="AI3969" t="s">
        <v>201</v>
      </c>
      <c r="AJ3969" t="s">
        <v>17878</v>
      </c>
      <c r="AK3969" s="9" t="str">
        <f>VLOOKUP(Y3969,zdroj!D:AJ,33,0)</f>
        <v>katA</v>
      </c>
    </row>
    <row r="3970" spans="8:37" x14ac:dyDescent="0.25">
      <c r="H3970" s="8"/>
      <c r="I3970" s="8"/>
      <c r="N3970" s="23"/>
      <c r="O3970" s="24"/>
      <c r="P3970" s="19"/>
      <c r="Q3970" s="19"/>
      <c r="R3970" s="19"/>
      <c r="U3970" s="27"/>
      <c r="Y3970" s="9" t="s">
        <v>539</v>
      </c>
      <c r="Z3970" s="9" t="s">
        <v>462</v>
      </c>
      <c r="AA3970" s="9" t="s">
        <v>237</v>
      </c>
      <c r="AB3970" s="9">
        <v>41685041</v>
      </c>
      <c r="AC3970" s="9" t="s">
        <v>4749</v>
      </c>
      <c r="AD3970" s="9" t="s">
        <v>225</v>
      </c>
      <c r="AE3970" s="5">
        <f t="shared" si="144"/>
        <v>0</v>
      </c>
      <c r="AF3970" s="5" t="str">
        <f t="shared" si="145"/>
        <v>katA</v>
      </c>
      <c r="AG3970" s="153"/>
      <c r="AH3970" s="153"/>
      <c r="AI3970" t="s">
        <v>201</v>
      </c>
      <c r="AJ3970" t="s">
        <v>17878</v>
      </c>
      <c r="AK3970" s="9" t="str">
        <f>VLOOKUP(Y3970,zdroj!D:AJ,33,0)</f>
        <v>katA</v>
      </c>
    </row>
    <row r="3971" spans="8:37" x14ac:dyDescent="0.25">
      <c r="H3971" s="8"/>
      <c r="I3971" s="8"/>
      <c r="N3971" s="23"/>
      <c r="O3971" s="24"/>
      <c r="P3971" s="19"/>
      <c r="Q3971" s="19"/>
      <c r="R3971" s="19"/>
      <c r="U3971" s="27"/>
      <c r="Y3971" s="9" t="s">
        <v>539</v>
      </c>
      <c r="Z3971" s="9" t="s">
        <v>462</v>
      </c>
      <c r="AA3971" s="9" t="s">
        <v>237</v>
      </c>
      <c r="AB3971" s="9">
        <v>5884357</v>
      </c>
      <c r="AC3971" s="9" t="s">
        <v>4750</v>
      </c>
      <c r="AD3971" s="9" t="s">
        <v>225</v>
      </c>
      <c r="AE3971" s="5">
        <f t="shared" si="144"/>
        <v>0</v>
      </c>
      <c r="AF3971" s="5" t="str">
        <f t="shared" si="145"/>
        <v>katA</v>
      </c>
      <c r="AG3971" s="153"/>
      <c r="AH3971" s="153"/>
      <c r="AI3971" t="s">
        <v>201</v>
      </c>
      <c r="AJ3971" t="s">
        <v>17878</v>
      </c>
      <c r="AK3971" s="9" t="str">
        <f>VLOOKUP(Y3971,zdroj!D:AJ,33,0)</f>
        <v>katA</v>
      </c>
    </row>
    <row r="3972" spans="8:37" x14ac:dyDescent="0.25">
      <c r="H3972" s="8"/>
      <c r="I3972" s="8"/>
      <c r="N3972" s="23"/>
      <c r="O3972" s="24"/>
      <c r="P3972" s="19"/>
      <c r="Q3972" s="19"/>
      <c r="R3972" s="19"/>
      <c r="U3972" s="27"/>
      <c r="Y3972" s="9" t="s">
        <v>539</v>
      </c>
      <c r="Z3972" s="9" t="s">
        <v>462</v>
      </c>
      <c r="AA3972" s="9" t="s">
        <v>237</v>
      </c>
      <c r="AB3972" s="9">
        <v>78052831</v>
      </c>
      <c r="AC3972" s="9" t="s">
        <v>4751</v>
      </c>
      <c r="AD3972" s="9" t="s">
        <v>225</v>
      </c>
      <c r="AE3972" s="5">
        <f t="shared" si="144"/>
        <v>0</v>
      </c>
      <c r="AF3972" s="5" t="str">
        <f t="shared" si="145"/>
        <v>katA</v>
      </c>
      <c r="AG3972" s="153"/>
      <c r="AH3972" s="153"/>
      <c r="AI3972" t="s">
        <v>201</v>
      </c>
      <c r="AJ3972" t="s">
        <v>17878</v>
      </c>
      <c r="AK3972" s="9" t="str">
        <f>VLOOKUP(Y3972,zdroj!D:AJ,33,0)</f>
        <v>katA</v>
      </c>
    </row>
    <row r="3973" spans="8:37" x14ac:dyDescent="0.25">
      <c r="H3973" s="8"/>
      <c r="I3973" s="8"/>
      <c r="N3973" s="23"/>
      <c r="O3973" s="24"/>
      <c r="P3973" s="19"/>
      <c r="Q3973" s="19"/>
      <c r="R3973" s="19"/>
      <c r="U3973" s="27"/>
      <c r="Y3973" s="9" t="s">
        <v>539</v>
      </c>
      <c r="Z3973" s="9" t="s">
        <v>462</v>
      </c>
      <c r="AA3973" s="9" t="s">
        <v>237</v>
      </c>
      <c r="AB3973" s="9">
        <v>78950961</v>
      </c>
      <c r="AC3973" s="9" t="s">
        <v>4752</v>
      </c>
      <c r="AD3973" s="9" t="s">
        <v>225</v>
      </c>
      <c r="AE3973" s="5">
        <f t="shared" si="144"/>
        <v>0</v>
      </c>
      <c r="AF3973" s="5" t="str">
        <f t="shared" si="145"/>
        <v>katA</v>
      </c>
      <c r="AG3973" s="153"/>
      <c r="AH3973" s="153"/>
      <c r="AI3973" t="s">
        <v>201</v>
      </c>
      <c r="AJ3973" t="s">
        <v>17878</v>
      </c>
      <c r="AK3973" s="9" t="str">
        <f>VLOOKUP(Y3973,zdroj!D:AJ,33,0)</f>
        <v>katA</v>
      </c>
    </row>
    <row r="3974" spans="8:37" x14ac:dyDescent="0.25">
      <c r="H3974" s="8"/>
      <c r="I3974" s="8"/>
      <c r="N3974" s="23"/>
      <c r="O3974" s="24"/>
      <c r="P3974" s="19"/>
      <c r="Q3974" s="19"/>
      <c r="R3974" s="19"/>
      <c r="U3974" s="27"/>
      <c r="Y3974" s="9" t="s">
        <v>539</v>
      </c>
      <c r="Z3974" s="9" t="s">
        <v>462</v>
      </c>
      <c r="AA3974" s="9" t="s">
        <v>237</v>
      </c>
      <c r="AB3974" s="9">
        <v>80158901</v>
      </c>
      <c r="AC3974" s="9" t="s">
        <v>4753</v>
      </c>
      <c r="AD3974" s="9" t="s">
        <v>225</v>
      </c>
      <c r="AE3974" s="5">
        <f t="shared" si="144"/>
        <v>0</v>
      </c>
      <c r="AF3974" s="5" t="str">
        <f t="shared" si="145"/>
        <v>katA</v>
      </c>
      <c r="AG3974" s="153"/>
      <c r="AH3974" s="153"/>
      <c r="AI3974" t="s">
        <v>201</v>
      </c>
      <c r="AJ3974" t="s">
        <v>17878</v>
      </c>
      <c r="AK3974" s="9" t="str">
        <f>VLOOKUP(Y3974,zdroj!D:AJ,33,0)</f>
        <v>katA</v>
      </c>
    </row>
    <row r="3975" spans="8:37" x14ac:dyDescent="0.25">
      <c r="H3975" s="8"/>
      <c r="I3975" s="8"/>
      <c r="N3975" s="23"/>
      <c r="O3975" s="24"/>
      <c r="P3975" s="19"/>
      <c r="Q3975" s="19"/>
      <c r="R3975" s="19"/>
      <c r="U3975" s="27"/>
      <c r="Y3975" s="9" t="s">
        <v>539</v>
      </c>
      <c r="Z3975" s="9" t="s">
        <v>462</v>
      </c>
      <c r="AA3975" s="9" t="s">
        <v>237</v>
      </c>
      <c r="AB3975" s="9">
        <v>82106401</v>
      </c>
      <c r="AC3975" s="9" t="s">
        <v>4754</v>
      </c>
      <c r="AD3975" s="9" t="s">
        <v>231</v>
      </c>
      <c r="AE3975" s="5">
        <f t="shared" si="144"/>
        <v>0</v>
      </c>
      <c r="AF3975" s="5" t="str">
        <f t="shared" si="145"/>
        <v>katB</v>
      </c>
      <c r="AG3975" s="153"/>
      <c r="AH3975" s="153"/>
      <c r="AI3975" t="s">
        <v>201</v>
      </c>
      <c r="AJ3975" t="s">
        <v>17878</v>
      </c>
      <c r="AK3975" s="9" t="str">
        <f>VLOOKUP(Y3975,zdroj!D:AJ,33,0)</f>
        <v>katA</v>
      </c>
    </row>
    <row r="3976" spans="8:37" x14ac:dyDescent="0.25">
      <c r="H3976" s="8"/>
      <c r="I3976" s="8"/>
      <c r="N3976" s="23"/>
      <c r="O3976" s="24"/>
      <c r="P3976" s="19"/>
      <c r="Q3976" s="19"/>
      <c r="R3976" s="19"/>
      <c r="U3976" s="27"/>
      <c r="Y3976" s="9" t="s">
        <v>539</v>
      </c>
      <c r="Z3976" s="9" t="s">
        <v>462</v>
      </c>
      <c r="AA3976" s="9" t="s">
        <v>237</v>
      </c>
      <c r="AB3976" s="9">
        <v>28226020</v>
      </c>
      <c r="AC3976" s="9" t="s">
        <v>4755</v>
      </c>
      <c r="AD3976" s="9" t="s">
        <v>231</v>
      </c>
      <c r="AE3976" s="5">
        <f t="shared" si="144"/>
        <v>0</v>
      </c>
      <c r="AF3976" s="5" t="str">
        <f t="shared" si="145"/>
        <v>katB</v>
      </c>
      <c r="AG3976" s="153"/>
      <c r="AH3976" s="153"/>
      <c r="AI3976" t="s">
        <v>201</v>
      </c>
      <c r="AJ3976" t="s">
        <v>17878</v>
      </c>
      <c r="AK3976" s="9" t="str">
        <f>VLOOKUP(Y3976,zdroj!D:AJ,33,0)</f>
        <v>katA</v>
      </c>
    </row>
    <row r="3977" spans="8:37" x14ac:dyDescent="0.25">
      <c r="H3977" s="8"/>
      <c r="I3977" s="8"/>
      <c r="N3977" s="23"/>
      <c r="O3977" s="24"/>
      <c r="P3977" s="19"/>
      <c r="Q3977" s="19"/>
      <c r="R3977" s="19"/>
      <c r="U3977" s="27"/>
      <c r="Y3977" s="9" t="s">
        <v>539</v>
      </c>
      <c r="Z3977" s="9" t="s">
        <v>462</v>
      </c>
      <c r="AA3977" s="9" t="s">
        <v>237</v>
      </c>
      <c r="AB3977" s="9">
        <v>28226038</v>
      </c>
      <c r="AC3977" s="9" t="s">
        <v>4756</v>
      </c>
      <c r="AD3977" s="9" t="s">
        <v>225</v>
      </c>
      <c r="AE3977" s="5">
        <f t="shared" si="144"/>
        <v>0</v>
      </c>
      <c r="AF3977" s="5" t="str">
        <f t="shared" si="145"/>
        <v>katA</v>
      </c>
      <c r="AG3977" s="153"/>
      <c r="AH3977" s="153"/>
      <c r="AI3977" t="s">
        <v>201</v>
      </c>
      <c r="AJ3977" t="s">
        <v>17878</v>
      </c>
      <c r="AK3977" s="9" t="str">
        <f>VLOOKUP(Y3977,zdroj!D:AJ,33,0)</f>
        <v>katA</v>
      </c>
    </row>
    <row r="3978" spans="8:37" x14ac:dyDescent="0.25">
      <c r="H3978" s="8"/>
      <c r="I3978" s="8"/>
      <c r="N3978" s="23"/>
      <c r="O3978" s="24"/>
      <c r="P3978" s="19"/>
      <c r="Q3978" s="19"/>
      <c r="R3978" s="19"/>
      <c r="U3978" s="27"/>
      <c r="Y3978" s="9" t="s">
        <v>539</v>
      </c>
      <c r="Z3978" s="9" t="s">
        <v>462</v>
      </c>
      <c r="AA3978" s="9" t="s">
        <v>237</v>
      </c>
      <c r="AB3978" s="9">
        <v>5884365</v>
      </c>
      <c r="AC3978" s="9" t="s">
        <v>4757</v>
      </c>
      <c r="AD3978" s="9" t="s">
        <v>225</v>
      </c>
      <c r="AE3978" s="5">
        <f t="shared" ref="AE3978:AE4041" si="146">VLOOKUP(Y3978,K:T,10,0)</f>
        <v>0</v>
      </c>
      <c r="AF3978" s="5" t="str">
        <f t="shared" ref="AF3978:AF4041" si="147">IF(AE3978="A",IF(AD3978="katA","katB",AD3978),AD3978)</f>
        <v>katA</v>
      </c>
      <c r="AG3978" s="153"/>
      <c r="AH3978" s="153"/>
      <c r="AI3978" t="s">
        <v>195</v>
      </c>
      <c r="AJ3978" t="s">
        <v>340</v>
      </c>
      <c r="AK3978" s="9" t="str">
        <f>VLOOKUP(Y3978,zdroj!D:AJ,33,0)</f>
        <v>katA</v>
      </c>
    </row>
    <row r="3979" spans="8:37" x14ac:dyDescent="0.25">
      <c r="H3979" s="8"/>
      <c r="I3979" s="8"/>
      <c r="N3979" s="23"/>
      <c r="O3979" s="24"/>
      <c r="P3979" s="19"/>
      <c r="Q3979" s="19"/>
      <c r="R3979" s="19"/>
      <c r="U3979" s="27"/>
      <c r="Y3979" s="9" t="s">
        <v>539</v>
      </c>
      <c r="Z3979" s="9" t="s">
        <v>462</v>
      </c>
      <c r="AA3979" s="9" t="s">
        <v>237</v>
      </c>
      <c r="AB3979" s="9">
        <v>5883890</v>
      </c>
      <c r="AC3979" s="9" t="s">
        <v>4758</v>
      </c>
      <c r="AD3979" s="9" t="s">
        <v>225</v>
      </c>
      <c r="AE3979" s="5">
        <f t="shared" si="146"/>
        <v>0</v>
      </c>
      <c r="AF3979" s="5" t="str">
        <f t="shared" si="147"/>
        <v>katA</v>
      </c>
      <c r="AG3979" s="153"/>
      <c r="AH3979" s="153"/>
      <c r="AI3979" t="s">
        <v>201</v>
      </c>
      <c r="AJ3979" t="s">
        <v>17878</v>
      </c>
      <c r="AK3979" s="9" t="str">
        <f>VLOOKUP(Y3979,zdroj!D:AJ,33,0)</f>
        <v>katA</v>
      </c>
    </row>
    <row r="3980" spans="8:37" x14ac:dyDescent="0.25">
      <c r="H3980" s="8"/>
      <c r="I3980" s="8"/>
      <c r="N3980" s="23"/>
      <c r="O3980" s="24"/>
      <c r="P3980" s="19"/>
      <c r="Q3980" s="19"/>
      <c r="R3980" s="19"/>
      <c r="U3980" s="27"/>
      <c r="Y3980" s="9" t="s">
        <v>539</v>
      </c>
      <c r="Z3980" s="9" t="s">
        <v>462</v>
      </c>
      <c r="AA3980" s="9" t="s">
        <v>237</v>
      </c>
      <c r="AB3980" s="9">
        <v>25669397</v>
      </c>
      <c r="AC3980" s="9" t="s">
        <v>4759</v>
      </c>
      <c r="AD3980" s="9" t="s">
        <v>225</v>
      </c>
      <c r="AE3980" s="5">
        <f t="shared" si="146"/>
        <v>0</v>
      </c>
      <c r="AF3980" s="5" t="str">
        <f t="shared" si="147"/>
        <v>katA</v>
      </c>
      <c r="AG3980" s="153"/>
      <c r="AH3980" s="153"/>
      <c r="AI3980" t="s">
        <v>201</v>
      </c>
      <c r="AJ3980" t="s">
        <v>17878</v>
      </c>
      <c r="AK3980" s="9" t="str">
        <f>VLOOKUP(Y3980,zdroj!D:AJ,33,0)</f>
        <v>katA</v>
      </c>
    </row>
    <row r="3981" spans="8:37" x14ac:dyDescent="0.25">
      <c r="H3981" s="8"/>
      <c r="I3981" s="8"/>
      <c r="N3981" s="23"/>
      <c r="O3981" s="24"/>
      <c r="P3981" s="19"/>
      <c r="Q3981" s="19"/>
      <c r="R3981" s="19"/>
      <c r="U3981" s="27"/>
      <c r="Y3981" s="9" t="s">
        <v>539</v>
      </c>
      <c r="Z3981" s="9" t="s">
        <v>462</v>
      </c>
      <c r="AA3981" s="9" t="s">
        <v>237</v>
      </c>
      <c r="AB3981" s="9">
        <v>5884373</v>
      </c>
      <c r="AC3981" s="9" t="s">
        <v>4759</v>
      </c>
      <c r="AD3981" s="9" t="s">
        <v>225</v>
      </c>
      <c r="AE3981" s="5">
        <f t="shared" si="146"/>
        <v>0</v>
      </c>
      <c r="AF3981" s="5" t="str">
        <f t="shared" si="147"/>
        <v>katA</v>
      </c>
      <c r="AG3981" s="153"/>
      <c r="AH3981" s="153"/>
      <c r="AI3981" t="s">
        <v>195</v>
      </c>
      <c r="AJ3981" t="s">
        <v>340</v>
      </c>
      <c r="AK3981" s="9" t="str">
        <f>VLOOKUP(Y3981,zdroj!D:AJ,33,0)</f>
        <v>katA</v>
      </c>
    </row>
    <row r="3982" spans="8:37" x14ac:dyDescent="0.25">
      <c r="H3982" s="8"/>
      <c r="I3982" s="8"/>
      <c r="N3982" s="23"/>
      <c r="O3982" s="24"/>
      <c r="P3982" s="19"/>
      <c r="Q3982" s="19"/>
      <c r="R3982" s="19"/>
      <c r="U3982" s="27"/>
      <c r="Y3982" s="9" t="s">
        <v>539</v>
      </c>
      <c r="Z3982" s="9" t="s">
        <v>462</v>
      </c>
      <c r="AA3982" s="9" t="s">
        <v>237</v>
      </c>
      <c r="AB3982" s="9">
        <v>5884381</v>
      </c>
      <c r="AC3982" s="9" t="s">
        <v>4760</v>
      </c>
      <c r="AD3982" s="9" t="s">
        <v>225</v>
      </c>
      <c r="AE3982" s="5">
        <f t="shared" si="146"/>
        <v>0</v>
      </c>
      <c r="AF3982" s="5" t="str">
        <f t="shared" si="147"/>
        <v>katA</v>
      </c>
      <c r="AG3982" s="153"/>
      <c r="AH3982" s="153"/>
      <c r="AI3982" t="s">
        <v>236</v>
      </c>
      <c r="AJ3982" t="s">
        <v>17878</v>
      </c>
      <c r="AK3982" s="9" t="str">
        <f>VLOOKUP(Y3982,zdroj!D:AJ,33,0)</f>
        <v>katA</v>
      </c>
    </row>
    <row r="3983" spans="8:37" x14ac:dyDescent="0.25">
      <c r="H3983" s="8"/>
      <c r="I3983" s="8"/>
      <c r="N3983" s="23"/>
      <c r="O3983" s="24"/>
      <c r="P3983" s="19"/>
      <c r="Q3983" s="19"/>
      <c r="R3983" s="19"/>
      <c r="U3983" s="27"/>
      <c r="Y3983" s="9" t="s">
        <v>539</v>
      </c>
      <c r="Z3983" s="9" t="s">
        <v>462</v>
      </c>
      <c r="AA3983" s="9" t="s">
        <v>237</v>
      </c>
      <c r="AB3983" s="9">
        <v>5883903</v>
      </c>
      <c r="AC3983" s="9" t="s">
        <v>4760</v>
      </c>
      <c r="AD3983" s="9" t="s">
        <v>225</v>
      </c>
      <c r="AE3983" s="5">
        <f t="shared" si="146"/>
        <v>0</v>
      </c>
      <c r="AF3983" s="5" t="str">
        <f t="shared" si="147"/>
        <v>katA</v>
      </c>
      <c r="AG3983" s="153"/>
      <c r="AH3983" s="153"/>
      <c r="AI3983" t="s">
        <v>201</v>
      </c>
      <c r="AJ3983" t="s">
        <v>17878</v>
      </c>
      <c r="AK3983" s="9" t="str">
        <f>VLOOKUP(Y3983,zdroj!D:AJ,33,0)</f>
        <v>katA</v>
      </c>
    </row>
    <row r="3984" spans="8:37" x14ac:dyDescent="0.25">
      <c r="H3984" s="8"/>
      <c r="I3984" s="8"/>
      <c r="N3984" s="23"/>
      <c r="O3984" s="24"/>
      <c r="P3984" s="19"/>
      <c r="Q3984" s="19"/>
      <c r="R3984" s="19"/>
      <c r="U3984" s="27"/>
      <c r="Y3984" s="9" t="s">
        <v>539</v>
      </c>
      <c r="Z3984" s="9" t="s">
        <v>462</v>
      </c>
      <c r="AA3984" s="9" t="s">
        <v>237</v>
      </c>
      <c r="AB3984" s="9">
        <v>5883831</v>
      </c>
      <c r="AC3984" s="9" t="s">
        <v>4761</v>
      </c>
      <c r="AD3984" s="9" t="s">
        <v>225</v>
      </c>
      <c r="AE3984" s="5">
        <f t="shared" si="146"/>
        <v>0</v>
      </c>
      <c r="AF3984" s="5" t="str">
        <f t="shared" si="147"/>
        <v>katA</v>
      </c>
      <c r="AG3984" s="153"/>
      <c r="AH3984" s="153"/>
      <c r="AI3984" t="s">
        <v>201</v>
      </c>
      <c r="AJ3984" t="s">
        <v>17878</v>
      </c>
      <c r="AK3984" s="9" t="str">
        <f>VLOOKUP(Y3984,zdroj!D:AJ,33,0)</f>
        <v>katA</v>
      </c>
    </row>
    <row r="3985" spans="8:37" x14ac:dyDescent="0.25">
      <c r="H3985" s="8"/>
      <c r="I3985" s="8"/>
      <c r="N3985" s="23"/>
      <c r="O3985" s="24"/>
      <c r="P3985" s="19"/>
      <c r="Q3985" s="19"/>
      <c r="R3985" s="19"/>
      <c r="U3985" s="27"/>
      <c r="Y3985" s="9" t="s">
        <v>539</v>
      </c>
      <c r="Z3985" s="9" t="s">
        <v>462</v>
      </c>
      <c r="AA3985" s="9" t="s">
        <v>237</v>
      </c>
      <c r="AB3985" s="9">
        <v>5884314</v>
      </c>
      <c r="AC3985" s="9" t="s">
        <v>4761</v>
      </c>
      <c r="AD3985" s="9" t="s">
        <v>225</v>
      </c>
      <c r="AE3985" s="5">
        <f t="shared" si="146"/>
        <v>0</v>
      </c>
      <c r="AF3985" s="5" t="str">
        <f t="shared" si="147"/>
        <v>katA</v>
      </c>
      <c r="AG3985" s="153"/>
      <c r="AH3985" s="153"/>
      <c r="AI3985" t="s">
        <v>195</v>
      </c>
      <c r="AJ3985" t="s">
        <v>340</v>
      </c>
      <c r="AK3985" s="9" t="str">
        <f>VLOOKUP(Y3985,zdroj!D:AJ,33,0)</f>
        <v>katA</v>
      </c>
    </row>
    <row r="3986" spans="8:37" x14ac:dyDescent="0.25">
      <c r="H3986" s="8"/>
      <c r="I3986" s="8"/>
      <c r="N3986" s="23"/>
      <c r="O3986" s="24"/>
      <c r="P3986" s="19"/>
      <c r="Q3986" s="19"/>
      <c r="R3986" s="19"/>
      <c r="U3986" s="27"/>
      <c r="Y3986" s="9" t="s">
        <v>539</v>
      </c>
      <c r="Z3986" s="9" t="s">
        <v>462</v>
      </c>
      <c r="AA3986" s="9" t="s">
        <v>237</v>
      </c>
      <c r="AB3986" s="9">
        <v>5884390</v>
      </c>
      <c r="AC3986" s="9" t="s">
        <v>4762</v>
      </c>
      <c r="AD3986" s="9" t="s">
        <v>225</v>
      </c>
      <c r="AE3986" s="5">
        <f t="shared" si="146"/>
        <v>0</v>
      </c>
      <c r="AF3986" s="5" t="str">
        <f t="shared" si="147"/>
        <v>katA</v>
      </c>
      <c r="AG3986" s="153"/>
      <c r="AH3986" s="153"/>
      <c r="AI3986" t="s">
        <v>195</v>
      </c>
      <c r="AJ3986" t="s">
        <v>340</v>
      </c>
      <c r="AK3986" s="9" t="str">
        <f>VLOOKUP(Y3986,zdroj!D:AJ,33,0)</f>
        <v>katA</v>
      </c>
    </row>
    <row r="3987" spans="8:37" x14ac:dyDescent="0.25">
      <c r="H3987" s="8"/>
      <c r="I3987" s="8"/>
      <c r="N3987" s="23"/>
      <c r="O3987" s="24"/>
      <c r="P3987" s="19"/>
      <c r="Q3987" s="19"/>
      <c r="R3987" s="19"/>
      <c r="U3987" s="27"/>
      <c r="Y3987" s="9" t="s">
        <v>539</v>
      </c>
      <c r="Z3987" s="9" t="s">
        <v>462</v>
      </c>
      <c r="AA3987" s="9" t="s">
        <v>237</v>
      </c>
      <c r="AB3987" s="9">
        <v>5884322</v>
      </c>
      <c r="AC3987" s="9" t="s">
        <v>4763</v>
      </c>
      <c r="AD3987" s="9" t="s">
        <v>225</v>
      </c>
      <c r="AE3987" s="5">
        <f t="shared" si="146"/>
        <v>0</v>
      </c>
      <c r="AF3987" s="5" t="str">
        <f t="shared" si="147"/>
        <v>katA</v>
      </c>
      <c r="AG3987" s="153"/>
      <c r="AH3987" s="153"/>
      <c r="AI3987" t="s">
        <v>195</v>
      </c>
      <c r="AJ3987" t="s">
        <v>340</v>
      </c>
      <c r="AK3987" s="9" t="str">
        <f>VLOOKUP(Y3987,zdroj!D:AJ,33,0)</f>
        <v>katA</v>
      </c>
    </row>
    <row r="3988" spans="8:37" x14ac:dyDescent="0.25">
      <c r="H3988" s="8"/>
      <c r="I3988" s="8"/>
      <c r="N3988" s="23"/>
      <c r="O3988" s="24"/>
      <c r="P3988" s="19"/>
      <c r="Q3988" s="19"/>
      <c r="R3988" s="19"/>
      <c r="U3988" s="27"/>
      <c r="Y3988" s="9" t="s">
        <v>539</v>
      </c>
      <c r="Z3988" s="9" t="s">
        <v>462</v>
      </c>
      <c r="AA3988" s="9" t="s">
        <v>237</v>
      </c>
      <c r="AB3988" s="9">
        <v>5883849</v>
      </c>
      <c r="AC3988" s="9" t="s">
        <v>4763</v>
      </c>
      <c r="AD3988" s="9" t="s">
        <v>225</v>
      </c>
      <c r="AE3988" s="5">
        <f t="shared" si="146"/>
        <v>0</v>
      </c>
      <c r="AF3988" s="5" t="str">
        <f t="shared" si="147"/>
        <v>katA</v>
      </c>
      <c r="AG3988" s="153"/>
      <c r="AH3988" s="153"/>
      <c r="AI3988" t="s">
        <v>201</v>
      </c>
      <c r="AJ3988" t="s">
        <v>17878</v>
      </c>
      <c r="AK3988" s="9" t="str">
        <f>VLOOKUP(Y3988,zdroj!D:AJ,33,0)</f>
        <v>katA</v>
      </c>
    </row>
    <row r="3989" spans="8:37" x14ac:dyDescent="0.25">
      <c r="H3989" s="8"/>
      <c r="I3989" s="8"/>
      <c r="N3989" s="23"/>
      <c r="O3989" s="24"/>
      <c r="P3989" s="19"/>
      <c r="Q3989" s="19"/>
      <c r="R3989" s="19"/>
      <c r="U3989" s="27"/>
      <c r="Y3989" s="9" t="s">
        <v>539</v>
      </c>
      <c r="Z3989" s="9" t="s">
        <v>462</v>
      </c>
      <c r="AA3989" s="9" t="s">
        <v>237</v>
      </c>
      <c r="AB3989" s="9">
        <v>25433288</v>
      </c>
      <c r="AC3989" s="9" t="s">
        <v>4764</v>
      </c>
      <c r="AD3989" s="9" t="s">
        <v>225</v>
      </c>
      <c r="AE3989" s="5">
        <f t="shared" si="146"/>
        <v>0</v>
      </c>
      <c r="AF3989" s="5" t="str">
        <f t="shared" si="147"/>
        <v>katA</v>
      </c>
      <c r="AG3989" s="153"/>
      <c r="AH3989" s="153"/>
      <c r="AI3989" t="s">
        <v>195</v>
      </c>
      <c r="AJ3989" t="s">
        <v>340</v>
      </c>
      <c r="AK3989" s="9" t="str">
        <f>VLOOKUP(Y3989,zdroj!D:AJ,33,0)</f>
        <v>katA</v>
      </c>
    </row>
    <row r="3990" spans="8:37" x14ac:dyDescent="0.25">
      <c r="H3990" s="8"/>
      <c r="I3990" s="8"/>
      <c r="N3990" s="23"/>
      <c r="O3990" s="24"/>
      <c r="P3990" s="19"/>
      <c r="Q3990" s="19"/>
      <c r="R3990" s="19"/>
      <c r="U3990" s="27"/>
      <c r="Y3990" s="9" t="s">
        <v>539</v>
      </c>
      <c r="Z3990" s="9" t="s">
        <v>462</v>
      </c>
      <c r="AA3990" s="9" t="s">
        <v>237</v>
      </c>
      <c r="AB3990" s="9">
        <v>5884497</v>
      </c>
      <c r="AC3990" s="9" t="s">
        <v>4765</v>
      </c>
      <c r="AD3990" s="9" t="s">
        <v>225</v>
      </c>
      <c r="AE3990" s="5">
        <f t="shared" si="146"/>
        <v>0</v>
      </c>
      <c r="AF3990" s="5" t="str">
        <f t="shared" si="147"/>
        <v>katA</v>
      </c>
      <c r="AG3990" s="153"/>
      <c r="AH3990" s="153"/>
      <c r="AI3990" t="s">
        <v>195</v>
      </c>
      <c r="AJ3990" t="s">
        <v>340</v>
      </c>
      <c r="AK3990" s="9" t="str">
        <f>VLOOKUP(Y3990,zdroj!D:AJ,33,0)</f>
        <v>katA</v>
      </c>
    </row>
    <row r="3991" spans="8:37" x14ac:dyDescent="0.25">
      <c r="H3991" s="8"/>
      <c r="I3991" s="8"/>
      <c r="N3991" s="23"/>
      <c r="O3991" s="24"/>
      <c r="P3991" s="19"/>
      <c r="Q3991" s="19"/>
      <c r="R3991" s="19"/>
      <c r="U3991" s="27"/>
      <c r="Y3991" s="9" t="s">
        <v>539</v>
      </c>
      <c r="Z3991" s="9" t="s">
        <v>462</v>
      </c>
      <c r="AA3991" s="9" t="s">
        <v>237</v>
      </c>
      <c r="AB3991" s="9">
        <v>27154912</v>
      </c>
      <c r="AC3991" s="9" t="s">
        <v>4766</v>
      </c>
      <c r="AD3991" s="9" t="s">
        <v>225</v>
      </c>
      <c r="AE3991" s="5">
        <f t="shared" si="146"/>
        <v>0</v>
      </c>
      <c r="AF3991" s="5" t="str">
        <f t="shared" si="147"/>
        <v>katA</v>
      </c>
      <c r="AG3991" s="153"/>
      <c r="AH3991" s="153"/>
      <c r="AI3991" t="s">
        <v>201</v>
      </c>
      <c r="AJ3991" t="s">
        <v>17878</v>
      </c>
      <c r="AK3991" s="9" t="str">
        <f>VLOOKUP(Y3991,zdroj!D:AJ,33,0)</f>
        <v>katA</v>
      </c>
    </row>
    <row r="3992" spans="8:37" x14ac:dyDescent="0.25">
      <c r="H3992" s="8"/>
      <c r="I3992" s="8"/>
      <c r="N3992" s="23"/>
      <c r="O3992" s="24"/>
      <c r="P3992" s="19"/>
      <c r="Q3992" s="19"/>
      <c r="R3992" s="19"/>
      <c r="U3992" s="27"/>
      <c r="Y3992" s="9" t="s">
        <v>539</v>
      </c>
      <c r="Z3992" s="9" t="s">
        <v>462</v>
      </c>
      <c r="AA3992" s="9" t="s">
        <v>237</v>
      </c>
      <c r="AB3992" s="9">
        <v>5883865</v>
      </c>
      <c r="AC3992" s="9" t="s">
        <v>4767</v>
      </c>
      <c r="AD3992" s="9" t="s">
        <v>225</v>
      </c>
      <c r="AE3992" s="5">
        <f t="shared" si="146"/>
        <v>0</v>
      </c>
      <c r="AF3992" s="5" t="str">
        <f t="shared" si="147"/>
        <v>katA</v>
      </c>
      <c r="AG3992" s="153"/>
      <c r="AH3992" s="153"/>
      <c r="AI3992" t="s">
        <v>201</v>
      </c>
      <c r="AJ3992" t="s">
        <v>17878</v>
      </c>
      <c r="AK3992" s="9" t="str">
        <f>VLOOKUP(Y3992,zdroj!D:AJ,33,0)</f>
        <v>katA</v>
      </c>
    </row>
    <row r="3993" spans="8:37" x14ac:dyDescent="0.25">
      <c r="H3993" s="8"/>
      <c r="I3993" s="8"/>
      <c r="N3993" s="23"/>
      <c r="O3993" s="24"/>
      <c r="P3993" s="19"/>
      <c r="Q3993" s="19"/>
      <c r="R3993" s="19"/>
      <c r="U3993" s="27"/>
      <c r="Y3993" s="9" t="s">
        <v>539</v>
      </c>
      <c r="Z3993" s="9" t="s">
        <v>462</v>
      </c>
      <c r="AA3993" s="9" t="s">
        <v>237</v>
      </c>
      <c r="AB3993" s="9">
        <v>5884161</v>
      </c>
      <c r="AC3993" s="9" t="s">
        <v>4768</v>
      </c>
      <c r="AD3993" s="9" t="s">
        <v>225</v>
      </c>
      <c r="AE3993" s="5">
        <f t="shared" si="146"/>
        <v>0</v>
      </c>
      <c r="AF3993" s="5" t="str">
        <f t="shared" si="147"/>
        <v>katA</v>
      </c>
      <c r="AG3993" s="153"/>
      <c r="AH3993" s="153"/>
      <c r="AI3993" t="s">
        <v>201</v>
      </c>
      <c r="AJ3993" t="s">
        <v>17878</v>
      </c>
      <c r="AK3993" s="9" t="str">
        <f>VLOOKUP(Y3993,zdroj!D:AJ,33,0)</f>
        <v>katA</v>
      </c>
    </row>
    <row r="3994" spans="8:37" x14ac:dyDescent="0.25">
      <c r="H3994" s="8"/>
      <c r="I3994" s="8"/>
      <c r="N3994" s="23"/>
      <c r="O3994" s="24"/>
      <c r="P3994" s="19"/>
      <c r="Q3994" s="19"/>
      <c r="R3994" s="19"/>
      <c r="U3994" s="27"/>
      <c r="Y3994" s="9" t="s">
        <v>539</v>
      </c>
      <c r="Z3994" s="9" t="s">
        <v>462</v>
      </c>
      <c r="AA3994" s="9" t="s">
        <v>237</v>
      </c>
      <c r="AB3994" s="9">
        <v>5883873</v>
      </c>
      <c r="AC3994" s="9" t="s">
        <v>4769</v>
      </c>
      <c r="AD3994" s="9" t="s">
        <v>225</v>
      </c>
      <c r="AE3994" s="5">
        <f t="shared" si="146"/>
        <v>0</v>
      </c>
      <c r="AF3994" s="5" t="str">
        <f t="shared" si="147"/>
        <v>katA</v>
      </c>
      <c r="AG3994" s="153"/>
      <c r="AH3994" s="153"/>
      <c r="AI3994" t="s">
        <v>17879</v>
      </c>
      <c r="AJ3994" t="s">
        <v>17878</v>
      </c>
      <c r="AK3994" s="9" t="str">
        <f>VLOOKUP(Y3994,zdroj!D:AJ,33,0)</f>
        <v>katA</v>
      </c>
    </row>
    <row r="3995" spans="8:37" x14ac:dyDescent="0.25">
      <c r="H3995" s="8"/>
      <c r="I3995" s="8"/>
      <c r="N3995" s="23"/>
      <c r="O3995" s="24"/>
      <c r="P3995" s="19"/>
      <c r="Q3995" s="19"/>
      <c r="R3995" s="19"/>
      <c r="U3995" s="27"/>
      <c r="Y3995" s="9" t="s">
        <v>539</v>
      </c>
      <c r="Z3995" s="9" t="s">
        <v>462</v>
      </c>
      <c r="AA3995" s="9" t="s">
        <v>237</v>
      </c>
      <c r="AB3995" s="9">
        <v>5883881</v>
      </c>
      <c r="AC3995" s="9" t="s">
        <v>4770</v>
      </c>
      <c r="AD3995" s="9" t="s">
        <v>800</v>
      </c>
      <c r="AE3995" s="5">
        <f t="shared" si="146"/>
        <v>0</v>
      </c>
      <c r="AF3995" s="5" t="str">
        <f t="shared" si="147"/>
        <v>Pokryto</v>
      </c>
      <c r="AG3995" s="153"/>
      <c r="AH3995" s="153"/>
      <c r="AI3995" t="s">
        <v>17880</v>
      </c>
      <c r="AJ3995" t="s">
        <v>800</v>
      </c>
      <c r="AK3995" s="9" t="str">
        <f>VLOOKUP(Y3995,zdroj!D:AJ,33,0)</f>
        <v>katA</v>
      </c>
    </row>
    <row r="3996" spans="8:37" x14ac:dyDescent="0.25">
      <c r="H3996" s="8"/>
      <c r="I3996" s="8"/>
      <c r="N3996" s="23"/>
      <c r="O3996" s="24"/>
      <c r="P3996" s="19"/>
      <c r="Q3996" s="19"/>
      <c r="R3996" s="19"/>
      <c r="U3996" s="27"/>
      <c r="Y3996" s="9" t="s">
        <v>551</v>
      </c>
      <c r="Z3996" s="9" t="s">
        <v>462</v>
      </c>
      <c r="AA3996" s="9" t="s">
        <v>198</v>
      </c>
      <c r="AB3996" s="9">
        <v>5823528</v>
      </c>
      <c r="AC3996" s="9" t="s">
        <v>4771</v>
      </c>
      <c r="AD3996" s="9" t="s">
        <v>231</v>
      </c>
      <c r="AE3996" s="5">
        <f t="shared" si="146"/>
        <v>0</v>
      </c>
      <c r="AF3996" s="5" t="str">
        <f t="shared" si="147"/>
        <v>katB</v>
      </c>
      <c r="AG3996" s="153"/>
      <c r="AH3996" s="153"/>
      <c r="AI3996" t="s">
        <v>195</v>
      </c>
      <c r="AJ3996" t="s">
        <v>340</v>
      </c>
      <c r="AK3996" s="9" t="str">
        <f>VLOOKUP(Y3996,zdroj!D:AJ,33,0)</f>
        <v>katB</v>
      </c>
    </row>
    <row r="3997" spans="8:37" x14ac:dyDescent="0.25">
      <c r="H3997" s="8"/>
      <c r="I3997" s="8"/>
      <c r="N3997" s="23"/>
      <c r="O3997" s="24"/>
      <c r="P3997" s="19"/>
      <c r="Q3997" s="19"/>
      <c r="R3997" s="19"/>
      <c r="U3997" s="27"/>
      <c r="Y3997" s="9" t="s">
        <v>551</v>
      </c>
      <c r="Z3997" s="9" t="s">
        <v>462</v>
      </c>
      <c r="AA3997" s="9" t="s">
        <v>198</v>
      </c>
      <c r="AB3997" s="9">
        <v>5823633</v>
      </c>
      <c r="AC3997" s="9" t="s">
        <v>4772</v>
      </c>
      <c r="AD3997" s="9" t="s">
        <v>231</v>
      </c>
      <c r="AE3997" s="5">
        <f t="shared" si="146"/>
        <v>0</v>
      </c>
      <c r="AF3997" s="5" t="str">
        <f t="shared" si="147"/>
        <v>katB</v>
      </c>
      <c r="AG3997" s="153"/>
      <c r="AH3997" s="153"/>
      <c r="AI3997" t="s">
        <v>195</v>
      </c>
      <c r="AJ3997" t="s">
        <v>340</v>
      </c>
      <c r="AK3997" s="9" t="str">
        <f>VLOOKUP(Y3997,zdroj!D:AJ,33,0)</f>
        <v>katB</v>
      </c>
    </row>
    <row r="3998" spans="8:37" x14ac:dyDescent="0.25">
      <c r="H3998" s="8"/>
      <c r="I3998" s="8"/>
      <c r="N3998" s="23"/>
      <c r="O3998" s="24"/>
      <c r="P3998" s="19"/>
      <c r="Q3998" s="19"/>
      <c r="R3998" s="19"/>
      <c r="U3998" s="27"/>
      <c r="Y3998" s="9" t="s">
        <v>551</v>
      </c>
      <c r="Z3998" s="9" t="s">
        <v>462</v>
      </c>
      <c r="AA3998" s="9" t="s">
        <v>198</v>
      </c>
      <c r="AB3998" s="9">
        <v>28368347</v>
      </c>
      <c r="AC3998" s="9" t="s">
        <v>4773</v>
      </c>
      <c r="AD3998" s="9" t="s">
        <v>231</v>
      </c>
      <c r="AE3998" s="5">
        <f t="shared" si="146"/>
        <v>0</v>
      </c>
      <c r="AF3998" s="5" t="str">
        <f t="shared" si="147"/>
        <v>katB</v>
      </c>
      <c r="AG3998" s="153"/>
      <c r="AH3998" s="153"/>
      <c r="AI3998" t="s">
        <v>195</v>
      </c>
      <c r="AJ3998" t="s">
        <v>340</v>
      </c>
      <c r="AK3998" s="9" t="str">
        <f>VLOOKUP(Y3998,zdroj!D:AJ,33,0)</f>
        <v>katB</v>
      </c>
    </row>
    <row r="3999" spans="8:37" x14ac:dyDescent="0.25">
      <c r="H3999" s="8"/>
      <c r="I3999" s="8"/>
      <c r="N3999" s="23"/>
      <c r="O3999" s="24"/>
      <c r="P3999" s="19"/>
      <c r="Q3999" s="19"/>
      <c r="R3999" s="19"/>
      <c r="U3999" s="27"/>
      <c r="Y3999" s="9" t="s">
        <v>551</v>
      </c>
      <c r="Z3999" s="9" t="s">
        <v>462</v>
      </c>
      <c r="AA3999" s="9" t="s">
        <v>198</v>
      </c>
      <c r="AB3999" s="9">
        <v>40897991</v>
      </c>
      <c r="AC3999" s="9" t="s">
        <v>4774</v>
      </c>
      <c r="AD3999" s="9" t="s">
        <v>231</v>
      </c>
      <c r="AE3999" s="5">
        <f t="shared" si="146"/>
        <v>0</v>
      </c>
      <c r="AF3999" s="5" t="str">
        <f t="shared" si="147"/>
        <v>katB</v>
      </c>
      <c r="AG3999" s="153"/>
      <c r="AH3999" s="153"/>
      <c r="AI3999" t="s">
        <v>195</v>
      </c>
      <c r="AJ3999" t="s">
        <v>340</v>
      </c>
      <c r="AK3999" s="9" t="str">
        <f>VLOOKUP(Y3999,zdroj!D:AJ,33,0)</f>
        <v>katB</v>
      </c>
    </row>
    <row r="4000" spans="8:37" x14ac:dyDescent="0.25">
      <c r="H4000" s="8"/>
      <c r="I4000" s="8"/>
      <c r="N4000" s="23"/>
      <c r="O4000" s="24"/>
      <c r="P4000" s="19"/>
      <c r="Q4000" s="19"/>
      <c r="R4000" s="19"/>
      <c r="U4000" s="27"/>
      <c r="Y4000" s="9" t="s">
        <v>551</v>
      </c>
      <c r="Z4000" s="9" t="s">
        <v>462</v>
      </c>
      <c r="AA4000" s="9" t="s">
        <v>198</v>
      </c>
      <c r="AB4000" s="9">
        <v>5823536</v>
      </c>
      <c r="AC4000" s="9" t="s">
        <v>4775</v>
      </c>
      <c r="AD4000" s="9" t="s">
        <v>231</v>
      </c>
      <c r="AE4000" s="5">
        <f t="shared" si="146"/>
        <v>0</v>
      </c>
      <c r="AF4000" s="5" t="str">
        <f t="shared" si="147"/>
        <v>katB</v>
      </c>
      <c r="AG4000" s="153"/>
      <c r="AH4000" s="153"/>
      <c r="AI4000" t="s">
        <v>195</v>
      </c>
      <c r="AJ4000" t="s">
        <v>340</v>
      </c>
      <c r="AK4000" s="9" t="str">
        <f>VLOOKUP(Y4000,zdroj!D:AJ,33,0)</f>
        <v>katB</v>
      </c>
    </row>
    <row r="4001" spans="8:37" x14ac:dyDescent="0.25">
      <c r="H4001" s="8"/>
      <c r="I4001" s="8"/>
      <c r="N4001" s="23"/>
      <c r="O4001" s="24"/>
      <c r="P4001" s="19"/>
      <c r="Q4001" s="19"/>
      <c r="R4001" s="19"/>
      <c r="U4001" s="27"/>
      <c r="Y4001" s="9" t="s">
        <v>551</v>
      </c>
      <c r="Z4001" s="9" t="s">
        <v>462</v>
      </c>
      <c r="AA4001" s="9" t="s">
        <v>198</v>
      </c>
      <c r="AB4001" s="9">
        <v>5823544</v>
      </c>
      <c r="AC4001" s="9" t="s">
        <v>4776</v>
      </c>
      <c r="AD4001" s="9" t="s">
        <v>231</v>
      </c>
      <c r="AE4001" s="5">
        <f t="shared" si="146"/>
        <v>0</v>
      </c>
      <c r="AF4001" s="5" t="str">
        <f t="shared" si="147"/>
        <v>katB</v>
      </c>
      <c r="AG4001" s="153"/>
      <c r="AH4001" s="153"/>
      <c r="AI4001" t="s">
        <v>195</v>
      </c>
      <c r="AJ4001" t="s">
        <v>340</v>
      </c>
      <c r="AK4001" s="9" t="str">
        <f>VLOOKUP(Y4001,zdroj!D:AJ,33,0)</f>
        <v>katB</v>
      </c>
    </row>
    <row r="4002" spans="8:37" x14ac:dyDescent="0.25">
      <c r="H4002" s="8"/>
      <c r="I4002" s="8"/>
      <c r="N4002" s="23"/>
      <c r="O4002" s="24"/>
      <c r="P4002" s="19"/>
      <c r="Q4002" s="19"/>
      <c r="R4002" s="19"/>
      <c r="U4002" s="27"/>
      <c r="Y4002" s="9" t="s">
        <v>551</v>
      </c>
      <c r="Z4002" s="9" t="s">
        <v>462</v>
      </c>
      <c r="AA4002" s="9" t="s">
        <v>198</v>
      </c>
      <c r="AB4002" s="9">
        <v>5823552</v>
      </c>
      <c r="AC4002" s="9" t="s">
        <v>4777</v>
      </c>
      <c r="AD4002" s="9" t="s">
        <v>231</v>
      </c>
      <c r="AE4002" s="5">
        <f t="shared" si="146"/>
        <v>0</v>
      </c>
      <c r="AF4002" s="5" t="str">
        <f t="shared" si="147"/>
        <v>katB</v>
      </c>
      <c r="AG4002" s="153"/>
      <c r="AH4002" s="153"/>
      <c r="AI4002" t="s">
        <v>195</v>
      </c>
      <c r="AJ4002" t="s">
        <v>340</v>
      </c>
      <c r="AK4002" s="9" t="str">
        <f>VLOOKUP(Y4002,zdroj!D:AJ,33,0)</f>
        <v>katB</v>
      </c>
    </row>
    <row r="4003" spans="8:37" x14ac:dyDescent="0.25">
      <c r="H4003" s="8"/>
      <c r="I4003" s="8"/>
      <c r="N4003" s="23"/>
      <c r="O4003" s="24"/>
      <c r="P4003" s="19"/>
      <c r="Q4003" s="19"/>
      <c r="R4003" s="19"/>
      <c r="U4003" s="27"/>
      <c r="Y4003" s="9" t="s">
        <v>551</v>
      </c>
      <c r="Z4003" s="9" t="s">
        <v>462</v>
      </c>
      <c r="AA4003" s="9" t="s">
        <v>198</v>
      </c>
      <c r="AB4003" s="9">
        <v>5823579</v>
      </c>
      <c r="AC4003" s="9" t="s">
        <v>4778</v>
      </c>
      <c r="AD4003" s="9" t="s">
        <v>231</v>
      </c>
      <c r="AE4003" s="5">
        <f t="shared" si="146"/>
        <v>0</v>
      </c>
      <c r="AF4003" s="5" t="str">
        <f t="shared" si="147"/>
        <v>katB</v>
      </c>
      <c r="AG4003" s="153"/>
      <c r="AH4003" s="153"/>
      <c r="AI4003" t="s">
        <v>195</v>
      </c>
      <c r="AJ4003" t="s">
        <v>340</v>
      </c>
      <c r="AK4003" s="9" t="str">
        <f>VLOOKUP(Y4003,zdroj!D:AJ,33,0)</f>
        <v>katB</v>
      </c>
    </row>
    <row r="4004" spans="8:37" x14ac:dyDescent="0.25">
      <c r="H4004" s="8"/>
      <c r="I4004" s="8"/>
      <c r="N4004" s="23"/>
      <c r="O4004" s="24"/>
      <c r="P4004" s="19"/>
      <c r="Q4004" s="19"/>
      <c r="R4004" s="19"/>
      <c r="U4004" s="27"/>
      <c r="Y4004" s="9" t="s">
        <v>551</v>
      </c>
      <c r="Z4004" s="9" t="s">
        <v>462</v>
      </c>
      <c r="AA4004" s="9" t="s">
        <v>198</v>
      </c>
      <c r="AB4004" s="9">
        <v>5823323</v>
      </c>
      <c r="AC4004" s="9" t="s">
        <v>4779</v>
      </c>
      <c r="AD4004" s="9" t="s">
        <v>231</v>
      </c>
      <c r="AE4004" s="5">
        <f t="shared" si="146"/>
        <v>0</v>
      </c>
      <c r="AF4004" s="5" t="str">
        <f t="shared" si="147"/>
        <v>katB</v>
      </c>
      <c r="AG4004" s="153"/>
      <c r="AH4004" s="153"/>
      <c r="AI4004" t="s">
        <v>195</v>
      </c>
      <c r="AJ4004" t="s">
        <v>340</v>
      </c>
      <c r="AK4004" s="9" t="str">
        <f>VLOOKUP(Y4004,zdroj!D:AJ,33,0)</f>
        <v>katB</v>
      </c>
    </row>
    <row r="4005" spans="8:37" x14ac:dyDescent="0.25">
      <c r="H4005" s="8"/>
      <c r="I4005" s="8"/>
      <c r="N4005" s="23"/>
      <c r="O4005" s="24"/>
      <c r="P4005" s="19"/>
      <c r="Q4005" s="19"/>
      <c r="R4005" s="19"/>
      <c r="U4005" s="27"/>
      <c r="Y4005" s="9" t="s">
        <v>551</v>
      </c>
      <c r="Z4005" s="9" t="s">
        <v>462</v>
      </c>
      <c r="AA4005" s="9" t="s">
        <v>198</v>
      </c>
      <c r="AB4005" s="9">
        <v>5823595</v>
      </c>
      <c r="AC4005" s="9" t="s">
        <v>4780</v>
      </c>
      <c r="AD4005" s="9" t="s">
        <v>231</v>
      </c>
      <c r="AE4005" s="5">
        <f t="shared" si="146"/>
        <v>0</v>
      </c>
      <c r="AF4005" s="5" t="str">
        <f t="shared" si="147"/>
        <v>katB</v>
      </c>
      <c r="AG4005" s="153"/>
      <c r="AH4005" s="153"/>
      <c r="AI4005" t="s">
        <v>195</v>
      </c>
      <c r="AJ4005" t="s">
        <v>340</v>
      </c>
      <c r="AK4005" s="9" t="str">
        <f>VLOOKUP(Y4005,zdroj!D:AJ,33,0)</f>
        <v>katB</v>
      </c>
    </row>
    <row r="4006" spans="8:37" x14ac:dyDescent="0.25">
      <c r="H4006" s="8"/>
      <c r="I4006" s="8"/>
      <c r="N4006" s="23"/>
      <c r="O4006" s="24"/>
      <c r="P4006" s="19"/>
      <c r="Q4006" s="19"/>
      <c r="R4006" s="19"/>
      <c r="U4006" s="27"/>
      <c r="Y4006" s="9" t="s">
        <v>551</v>
      </c>
      <c r="Z4006" s="9" t="s">
        <v>462</v>
      </c>
      <c r="AA4006" s="9" t="s">
        <v>198</v>
      </c>
      <c r="AB4006" s="9">
        <v>5823226</v>
      </c>
      <c r="AC4006" s="9" t="s">
        <v>4781</v>
      </c>
      <c r="AD4006" s="9" t="s">
        <v>231</v>
      </c>
      <c r="AE4006" s="5">
        <f t="shared" si="146"/>
        <v>0</v>
      </c>
      <c r="AF4006" s="5" t="str">
        <f t="shared" si="147"/>
        <v>katB</v>
      </c>
      <c r="AG4006" s="153"/>
      <c r="AH4006" s="153"/>
      <c r="AI4006" t="s">
        <v>195</v>
      </c>
      <c r="AJ4006" t="s">
        <v>340</v>
      </c>
      <c r="AK4006" s="9" t="str">
        <f>VLOOKUP(Y4006,zdroj!D:AJ,33,0)</f>
        <v>katB</v>
      </c>
    </row>
    <row r="4007" spans="8:37" x14ac:dyDescent="0.25">
      <c r="H4007" s="8"/>
      <c r="I4007" s="8"/>
      <c r="N4007" s="23"/>
      <c r="O4007" s="24"/>
      <c r="P4007" s="19"/>
      <c r="Q4007" s="19"/>
      <c r="R4007" s="19"/>
      <c r="U4007" s="27"/>
      <c r="Y4007" s="9" t="s">
        <v>551</v>
      </c>
      <c r="Z4007" s="9" t="s">
        <v>462</v>
      </c>
      <c r="AA4007" s="9" t="s">
        <v>198</v>
      </c>
      <c r="AB4007" s="9">
        <v>5823081</v>
      </c>
      <c r="AC4007" s="9" t="s">
        <v>4782</v>
      </c>
      <c r="AD4007" s="9" t="s">
        <v>231</v>
      </c>
      <c r="AE4007" s="5">
        <f t="shared" si="146"/>
        <v>0</v>
      </c>
      <c r="AF4007" s="5" t="str">
        <f t="shared" si="147"/>
        <v>katB</v>
      </c>
      <c r="AG4007" s="153"/>
      <c r="AH4007" s="153"/>
      <c r="AI4007" t="s">
        <v>201</v>
      </c>
      <c r="AJ4007" t="s">
        <v>17878</v>
      </c>
      <c r="AK4007" s="9" t="str">
        <f>VLOOKUP(Y4007,zdroj!D:AJ,33,0)</f>
        <v>katB</v>
      </c>
    </row>
    <row r="4008" spans="8:37" x14ac:dyDescent="0.25">
      <c r="H4008" s="8"/>
      <c r="I4008" s="8"/>
      <c r="N4008" s="23"/>
      <c r="O4008" s="24"/>
      <c r="P4008" s="19"/>
      <c r="Q4008" s="19"/>
      <c r="R4008" s="19"/>
      <c r="U4008" s="27"/>
      <c r="Y4008" s="9" t="s">
        <v>551</v>
      </c>
      <c r="Z4008" s="9" t="s">
        <v>462</v>
      </c>
      <c r="AA4008" s="9" t="s">
        <v>198</v>
      </c>
      <c r="AB4008" s="9">
        <v>5823161</v>
      </c>
      <c r="AC4008" s="9" t="s">
        <v>4783</v>
      </c>
      <c r="AD4008" s="9" t="s">
        <v>231</v>
      </c>
      <c r="AE4008" s="5">
        <f t="shared" si="146"/>
        <v>0</v>
      </c>
      <c r="AF4008" s="5" t="str">
        <f t="shared" si="147"/>
        <v>katB</v>
      </c>
      <c r="AG4008" s="153"/>
      <c r="AH4008" s="153"/>
      <c r="AI4008" t="s">
        <v>201</v>
      </c>
      <c r="AJ4008" t="s">
        <v>17878</v>
      </c>
      <c r="AK4008" s="9" t="str">
        <f>VLOOKUP(Y4008,zdroj!D:AJ,33,0)</f>
        <v>katB</v>
      </c>
    </row>
    <row r="4009" spans="8:37" x14ac:dyDescent="0.25">
      <c r="H4009" s="8"/>
      <c r="I4009" s="8"/>
      <c r="N4009" s="23"/>
      <c r="O4009" s="24"/>
      <c r="P4009" s="19"/>
      <c r="Q4009" s="19"/>
      <c r="R4009" s="19"/>
      <c r="U4009" s="27"/>
      <c r="Y4009" s="9" t="s">
        <v>551</v>
      </c>
      <c r="Z4009" s="9" t="s">
        <v>462</v>
      </c>
      <c r="AA4009" s="9" t="s">
        <v>198</v>
      </c>
      <c r="AB4009" s="9">
        <v>5823170</v>
      </c>
      <c r="AC4009" s="9" t="s">
        <v>4784</v>
      </c>
      <c r="AD4009" s="9" t="s">
        <v>800</v>
      </c>
      <c r="AE4009" s="5">
        <f t="shared" si="146"/>
        <v>0</v>
      </c>
      <c r="AF4009" s="5" t="str">
        <f t="shared" si="147"/>
        <v>Pokryto</v>
      </c>
      <c r="AG4009" s="153"/>
      <c r="AH4009" s="153"/>
      <c r="AI4009" t="s">
        <v>201</v>
      </c>
      <c r="AJ4009" t="s">
        <v>800</v>
      </c>
      <c r="AK4009" s="9" t="str">
        <f>VLOOKUP(Y4009,zdroj!D:AJ,33,0)</f>
        <v>katB</v>
      </c>
    </row>
    <row r="4010" spans="8:37" x14ac:dyDescent="0.25">
      <c r="H4010" s="8"/>
      <c r="I4010" s="8"/>
      <c r="N4010" s="23"/>
      <c r="O4010" s="24"/>
      <c r="P4010" s="19"/>
      <c r="Q4010" s="19"/>
      <c r="R4010" s="19"/>
      <c r="U4010" s="27"/>
      <c r="Y4010" s="9" t="s">
        <v>551</v>
      </c>
      <c r="Z4010" s="9" t="s">
        <v>462</v>
      </c>
      <c r="AA4010" s="9" t="s">
        <v>198</v>
      </c>
      <c r="AB4010" s="9">
        <v>5823188</v>
      </c>
      <c r="AC4010" s="9" t="s">
        <v>4785</v>
      </c>
      <c r="AD4010" s="9" t="s">
        <v>231</v>
      </c>
      <c r="AE4010" s="5">
        <f t="shared" si="146"/>
        <v>0</v>
      </c>
      <c r="AF4010" s="5" t="str">
        <f t="shared" si="147"/>
        <v>katB</v>
      </c>
      <c r="AG4010" s="153"/>
      <c r="AH4010" s="153"/>
      <c r="AI4010" t="s">
        <v>201</v>
      </c>
      <c r="AJ4010" t="s">
        <v>17878</v>
      </c>
      <c r="AK4010" s="9" t="str">
        <f>VLOOKUP(Y4010,zdroj!D:AJ,33,0)</f>
        <v>katB</v>
      </c>
    </row>
    <row r="4011" spans="8:37" x14ac:dyDescent="0.25">
      <c r="H4011" s="8"/>
      <c r="I4011" s="8"/>
      <c r="N4011" s="23"/>
      <c r="O4011" s="24"/>
      <c r="P4011" s="19"/>
      <c r="Q4011" s="19"/>
      <c r="R4011" s="19"/>
      <c r="U4011" s="27"/>
      <c r="Y4011" s="9" t="s">
        <v>551</v>
      </c>
      <c r="Z4011" s="9" t="s">
        <v>462</v>
      </c>
      <c r="AA4011" s="9" t="s">
        <v>198</v>
      </c>
      <c r="AB4011" s="9">
        <v>30858003</v>
      </c>
      <c r="AC4011" s="9" t="s">
        <v>4786</v>
      </c>
      <c r="AD4011" s="9" t="s">
        <v>231</v>
      </c>
      <c r="AE4011" s="5">
        <f t="shared" si="146"/>
        <v>0</v>
      </c>
      <c r="AF4011" s="5" t="str">
        <f t="shared" si="147"/>
        <v>katB</v>
      </c>
      <c r="AG4011" s="153"/>
      <c r="AH4011" s="153"/>
      <c r="AI4011" t="s">
        <v>17879</v>
      </c>
      <c r="AJ4011" t="s">
        <v>17878</v>
      </c>
      <c r="AK4011" s="9" t="str">
        <f>VLOOKUP(Y4011,zdroj!D:AJ,33,0)</f>
        <v>katB</v>
      </c>
    </row>
    <row r="4012" spans="8:37" x14ac:dyDescent="0.25">
      <c r="H4012" s="8"/>
      <c r="I4012" s="8"/>
      <c r="N4012" s="23"/>
      <c r="O4012" s="24"/>
      <c r="P4012" s="19"/>
      <c r="Q4012" s="19"/>
      <c r="R4012" s="19"/>
      <c r="U4012" s="27"/>
      <c r="Y4012" s="9" t="s">
        <v>551</v>
      </c>
      <c r="Z4012" s="9" t="s">
        <v>462</v>
      </c>
      <c r="AA4012" s="9" t="s">
        <v>198</v>
      </c>
      <c r="AB4012" s="9">
        <v>5823099</v>
      </c>
      <c r="AC4012" s="9" t="s">
        <v>4787</v>
      </c>
      <c r="AD4012" s="9" t="s">
        <v>231</v>
      </c>
      <c r="AE4012" s="5">
        <f t="shared" si="146"/>
        <v>0</v>
      </c>
      <c r="AF4012" s="5" t="str">
        <f t="shared" si="147"/>
        <v>katB</v>
      </c>
      <c r="AG4012" s="153"/>
      <c r="AH4012" s="153"/>
      <c r="AI4012" t="s">
        <v>201</v>
      </c>
      <c r="AJ4012" t="s">
        <v>17878</v>
      </c>
      <c r="AK4012" s="9" t="str">
        <f>VLOOKUP(Y4012,zdroj!D:AJ,33,0)</f>
        <v>katB</v>
      </c>
    </row>
    <row r="4013" spans="8:37" x14ac:dyDescent="0.25">
      <c r="H4013" s="8"/>
      <c r="I4013" s="8"/>
      <c r="N4013" s="23"/>
      <c r="O4013" s="24"/>
      <c r="P4013" s="19"/>
      <c r="Q4013" s="19"/>
      <c r="R4013" s="19"/>
      <c r="U4013" s="27"/>
      <c r="Y4013" s="9" t="s">
        <v>551</v>
      </c>
      <c r="Z4013" s="9" t="s">
        <v>462</v>
      </c>
      <c r="AA4013" s="9" t="s">
        <v>198</v>
      </c>
      <c r="AB4013" s="9">
        <v>5823200</v>
      </c>
      <c r="AC4013" s="9" t="s">
        <v>4788</v>
      </c>
      <c r="AD4013" s="9" t="s">
        <v>231</v>
      </c>
      <c r="AE4013" s="5">
        <f t="shared" si="146"/>
        <v>0</v>
      </c>
      <c r="AF4013" s="5" t="str">
        <f t="shared" si="147"/>
        <v>katB</v>
      </c>
      <c r="AG4013" s="153"/>
      <c r="AH4013" s="153"/>
      <c r="AI4013" t="s">
        <v>201</v>
      </c>
      <c r="AJ4013" t="s">
        <v>17878</v>
      </c>
      <c r="AK4013" s="9" t="str">
        <f>VLOOKUP(Y4013,zdroj!D:AJ,33,0)</f>
        <v>katB</v>
      </c>
    </row>
    <row r="4014" spans="8:37" x14ac:dyDescent="0.25">
      <c r="H4014" s="8"/>
      <c r="I4014" s="8"/>
      <c r="N4014" s="23"/>
      <c r="O4014" s="24"/>
      <c r="P4014" s="19"/>
      <c r="Q4014" s="19"/>
      <c r="R4014" s="19"/>
      <c r="U4014" s="27"/>
      <c r="Y4014" s="9" t="s">
        <v>551</v>
      </c>
      <c r="Z4014" s="9" t="s">
        <v>462</v>
      </c>
      <c r="AA4014" s="9" t="s">
        <v>198</v>
      </c>
      <c r="AB4014" s="9">
        <v>5823218</v>
      </c>
      <c r="AC4014" s="9" t="s">
        <v>4789</v>
      </c>
      <c r="AD4014" s="9" t="s">
        <v>231</v>
      </c>
      <c r="AE4014" s="5">
        <f t="shared" si="146"/>
        <v>0</v>
      </c>
      <c r="AF4014" s="5" t="str">
        <f t="shared" si="147"/>
        <v>katB</v>
      </c>
      <c r="AG4014" s="153"/>
      <c r="AH4014" s="153"/>
      <c r="AI4014" t="s">
        <v>201</v>
      </c>
      <c r="AJ4014" t="s">
        <v>17878</v>
      </c>
      <c r="AK4014" s="9" t="str">
        <f>VLOOKUP(Y4014,zdroj!D:AJ,33,0)</f>
        <v>katB</v>
      </c>
    </row>
    <row r="4015" spans="8:37" x14ac:dyDescent="0.25">
      <c r="H4015" s="8"/>
      <c r="I4015" s="8"/>
      <c r="N4015" s="23"/>
      <c r="O4015" s="24"/>
      <c r="P4015" s="19"/>
      <c r="Q4015" s="19"/>
      <c r="R4015" s="19"/>
      <c r="U4015" s="27"/>
      <c r="Y4015" s="9" t="s">
        <v>551</v>
      </c>
      <c r="Z4015" s="9" t="s">
        <v>462</v>
      </c>
      <c r="AA4015" s="9" t="s">
        <v>198</v>
      </c>
      <c r="AB4015" s="9">
        <v>30858011</v>
      </c>
      <c r="AC4015" s="9" t="s">
        <v>4790</v>
      </c>
      <c r="AD4015" s="9" t="s">
        <v>231</v>
      </c>
      <c r="AE4015" s="5">
        <f t="shared" si="146"/>
        <v>0</v>
      </c>
      <c r="AF4015" s="5" t="str">
        <f t="shared" si="147"/>
        <v>katB</v>
      </c>
      <c r="AG4015" s="153"/>
      <c r="AH4015" s="153"/>
      <c r="AI4015" t="s">
        <v>201</v>
      </c>
      <c r="AJ4015" t="s">
        <v>17878</v>
      </c>
      <c r="AK4015" s="9" t="str">
        <f>VLOOKUP(Y4015,zdroj!D:AJ,33,0)</f>
        <v>katB</v>
      </c>
    </row>
    <row r="4016" spans="8:37" x14ac:dyDescent="0.25">
      <c r="H4016" s="8"/>
      <c r="I4016" s="8"/>
      <c r="N4016" s="23"/>
      <c r="O4016" s="24"/>
      <c r="P4016" s="19"/>
      <c r="Q4016" s="19"/>
      <c r="R4016" s="19"/>
      <c r="U4016" s="27"/>
      <c r="Y4016" s="9" t="s">
        <v>551</v>
      </c>
      <c r="Z4016" s="9" t="s">
        <v>462</v>
      </c>
      <c r="AA4016" s="9" t="s">
        <v>198</v>
      </c>
      <c r="AB4016" s="9">
        <v>5823234</v>
      </c>
      <c r="AC4016" s="9" t="s">
        <v>4791</v>
      </c>
      <c r="AD4016" s="9" t="s">
        <v>231</v>
      </c>
      <c r="AE4016" s="5">
        <f t="shared" si="146"/>
        <v>0</v>
      </c>
      <c r="AF4016" s="5" t="str">
        <f t="shared" si="147"/>
        <v>katB</v>
      </c>
      <c r="AG4016" s="153"/>
      <c r="AH4016" s="153"/>
      <c r="AI4016" t="s">
        <v>201</v>
      </c>
      <c r="AJ4016" t="s">
        <v>17878</v>
      </c>
      <c r="AK4016" s="9" t="str">
        <f>VLOOKUP(Y4016,zdroj!D:AJ,33,0)</f>
        <v>katB</v>
      </c>
    </row>
    <row r="4017" spans="8:37" x14ac:dyDescent="0.25">
      <c r="H4017" s="8"/>
      <c r="I4017" s="8"/>
      <c r="N4017" s="23"/>
      <c r="O4017" s="24"/>
      <c r="P4017" s="19"/>
      <c r="Q4017" s="19"/>
      <c r="R4017" s="19"/>
      <c r="U4017" s="27"/>
      <c r="Y4017" s="9" t="s">
        <v>551</v>
      </c>
      <c r="Z4017" s="9" t="s">
        <v>462</v>
      </c>
      <c r="AA4017" s="9" t="s">
        <v>198</v>
      </c>
      <c r="AB4017" s="9">
        <v>5823242</v>
      </c>
      <c r="AC4017" s="9" t="s">
        <v>4792</v>
      </c>
      <c r="AD4017" s="9" t="s">
        <v>231</v>
      </c>
      <c r="AE4017" s="5">
        <f t="shared" si="146"/>
        <v>0</v>
      </c>
      <c r="AF4017" s="5" t="str">
        <f t="shared" si="147"/>
        <v>katB</v>
      </c>
      <c r="AG4017" s="153"/>
      <c r="AH4017" s="153"/>
      <c r="AI4017" t="s">
        <v>201</v>
      </c>
      <c r="AJ4017" t="s">
        <v>17878</v>
      </c>
      <c r="AK4017" s="9" t="str">
        <f>VLOOKUP(Y4017,zdroj!D:AJ,33,0)</f>
        <v>katB</v>
      </c>
    </row>
    <row r="4018" spans="8:37" x14ac:dyDescent="0.25">
      <c r="H4018" s="8"/>
      <c r="I4018" s="8"/>
      <c r="N4018" s="23"/>
      <c r="O4018" s="24"/>
      <c r="P4018" s="19"/>
      <c r="Q4018" s="19"/>
      <c r="R4018" s="19"/>
      <c r="U4018" s="27"/>
      <c r="Y4018" s="9" t="s">
        <v>551</v>
      </c>
      <c r="Z4018" s="9" t="s">
        <v>462</v>
      </c>
      <c r="AA4018" s="9" t="s">
        <v>198</v>
      </c>
      <c r="AB4018" s="9">
        <v>5823251</v>
      </c>
      <c r="AC4018" s="9" t="s">
        <v>4793</v>
      </c>
      <c r="AD4018" s="9" t="s">
        <v>231</v>
      </c>
      <c r="AE4018" s="5">
        <f t="shared" si="146"/>
        <v>0</v>
      </c>
      <c r="AF4018" s="5" t="str">
        <f t="shared" si="147"/>
        <v>katB</v>
      </c>
      <c r="AG4018" s="153"/>
      <c r="AH4018" s="153"/>
      <c r="AI4018" t="s">
        <v>201</v>
      </c>
      <c r="AJ4018" t="s">
        <v>17878</v>
      </c>
      <c r="AK4018" s="9" t="str">
        <f>VLOOKUP(Y4018,zdroj!D:AJ,33,0)</f>
        <v>katB</v>
      </c>
    </row>
    <row r="4019" spans="8:37" x14ac:dyDescent="0.25">
      <c r="H4019" s="8"/>
      <c r="I4019" s="8"/>
      <c r="N4019" s="23"/>
      <c r="O4019" s="24"/>
      <c r="P4019" s="19"/>
      <c r="Q4019" s="19"/>
      <c r="R4019" s="19"/>
      <c r="U4019" s="27"/>
      <c r="Y4019" s="9" t="s">
        <v>551</v>
      </c>
      <c r="Z4019" s="9" t="s">
        <v>462</v>
      </c>
      <c r="AA4019" s="9" t="s">
        <v>198</v>
      </c>
      <c r="AB4019" s="9">
        <v>5823269</v>
      </c>
      <c r="AC4019" s="9" t="s">
        <v>4794</v>
      </c>
      <c r="AD4019" s="9" t="s">
        <v>231</v>
      </c>
      <c r="AE4019" s="5">
        <f t="shared" si="146"/>
        <v>0</v>
      </c>
      <c r="AF4019" s="5" t="str">
        <f t="shared" si="147"/>
        <v>katB</v>
      </c>
      <c r="AG4019" s="153"/>
      <c r="AH4019" s="153"/>
      <c r="AI4019" t="s">
        <v>201</v>
      </c>
      <c r="AJ4019" t="s">
        <v>17878</v>
      </c>
      <c r="AK4019" s="9" t="str">
        <f>VLOOKUP(Y4019,zdroj!D:AJ,33,0)</f>
        <v>katB</v>
      </c>
    </row>
    <row r="4020" spans="8:37" x14ac:dyDescent="0.25">
      <c r="H4020" s="8"/>
      <c r="I4020" s="8"/>
      <c r="N4020" s="23"/>
      <c r="O4020" s="24"/>
      <c r="P4020" s="19"/>
      <c r="Q4020" s="19"/>
      <c r="R4020" s="19"/>
      <c r="U4020" s="27"/>
      <c r="Y4020" s="9" t="s">
        <v>551</v>
      </c>
      <c r="Z4020" s="9" t="s">
        <v>462</v>
      </c>
      <c r="AA4020" s="9" t="s">
        <v>198</v>
      </c>
      <c r="AB4020" s="9">
        <v>5823277</v>
      </c>
      <c r="AC4020" s="9" t="s">
        <v>4795</v>
      </c>
      <c r="AD4020" s="9" t="s">
        <v>231</v>
      </c>
      <c r="AE4020" s="5">
        <f t="shared" si="146"/>
        <v>0</v>
      </c>
      <c r="AF4020" s="5" t="str">
        <f t="shared" si="147"/>
        <v>katB</v>
      </c>
      <c r="AG4020" s="153"/>
      <c r="AH4020" s="153"/>
      <c r="AI4020" t="s">
        <v>201</v>
      </c>
      <c r="AJ4020" t="s">
        <v>17878</v>
      </c>
      <c r="AK4020" s="9" t="str">
        <f>VLOOKUP(Y4020,zdroj!D:AJ,33,0)</f>
        <v>katB</v>
      </c>
    </row>
    <row r="4021" spans="8:37" x14ac:dyDescent="0.25">
      <c r="H4021" s="8"/>
      <c r="I4021" s="8"/>
      <c r="N4021" s="23"/>
      <c r="O4021" s="24"/>
      <c r="P4021" s="19"/>
      <c r="Q4021" s="19"/>
      <c r="R4021" s="19"/>
      <c r="U4021" s="27"/>
      <c r="Y4021" s="9" t="s">
        <v>551</v>
      </c>
      <c r="Z4021" s="9" t="s">
        <v>462</v>
      </c>
      <c r="AA4021" s="9" t="s">
        <v>198</v>
      </c>
      <c r="AB4021" s="9">
        <v>5823102</v>
      </c>
      <c r="AC4021" s="9" t="s">
        <v>4796</v>
      </c>
      <c r="AD4021" s="9" t="s">
        <v>231</v>
      </c>
      <c r="AE4021" s="5">
        <f t="shared" si="146"/>
        <v>0</v>
      </c>
      <c r="AF4021" s="5" t="str">
        <f t="shared" si="147"/>
        <v>katB</v>
      </c>
      <c r="AG4021" s="153"/>
      <c r="AH4021" s="153"/>
      <c r="AI4021" t="s">
        <v>201</v>
      </c>
      <c r="AJ4021" t="s">
        <v>17878</v>
      </c>
      <c r="AK4021" s="9" t="str">
        <f>VLOOKUP(Y4021,zdroj!D:AJ,33,0)</f>
        <v>katB</v>
      </c>
    </row>
    <row r="4022" spans="8:37" x14ac:dyDescent="0.25">
      <c r="H4022" s="8"/>
      <c r="I4022" s="8"/>
      <c r="N4022" s="23"/>
      <c r="O4022" s="24"/>
      <c r="P4022" s="19"/>
      <c r="Q4022" s="19"/>
      <c r="R4022" s="19"/>
      <c r="U4022" s="27"/>
      <c r="Y4022" s="9" t="s">
        <v>551</v>
      </c>
      <c r="Z4022" s="9" t="s">
        <v>462</v>
      </c>
      <c r="AA4022" s="9" t="s">
        <v>198</v>
      </c>
      <c r="AB4022" s="9">
        <v>5823285</v>
      </c>
      <c r="AC4022" s="9" t="s">
        <v>4797</v>
      </c>
      <c r="AD4022" s="9" t="s">
        <v>231</v>
      </c>
      <c r="AE4022" s="5">
        <f t="shared" si="146"/>
        <v>0</v>
      </c>
      <c r="AF4022" s="5" t="str">
        <f t="shared" si="147"/>
        <v>katB</v>
      </c>
      <c r="AG4022" s="153"/>
      <c r="AH4022" s="153"/>
      <c r="AI4022" t="s">
        <v>201</v>
      </c>
      <c r="AJ4022" t="s">
        <v>17878</v>
      </c>
      <c r="AK4022" s="9" t="str">
        <f>VLOOKUP(Y4022,zdroj!D:AJ,33,0)</f>
        <v>katB</v>
      </c>
    </row>
    <row r="4023" spans="8:37" x14ac:dyDescent="0.25">
      <c r="H4023" s="8"/>
      <c r="I4023" s="8"/>
      <c r="N4023" s="23"/>
      <c r="O4023" s="24"/>
      <c r="P4023" s="19"/>
      <c r="Q4023" s="19"/>
      <c r="R4023" s="19"/>
      <c r="U4023" s="27"/>
      <c r="Y4023" s="9" t="s">
        <v>551</v>
      </c>
      <c r="Z4023" s="9" t="s">
        <v>462</v>
      </c>
      <c r="AA4023" s="9" t="s">
        <v>198</v>
      </c>
      <c r="AB4023" s="9">
        <v>25769014</v>
      </c>
      <c r="AC4023" s="9" t="s">
        <v>4798</v>
      </c>
      <c r="AD4023" s="9" t="s">
        <v>231</v>
      </c>
      <c r="AE4023" s="5">
        <f t="shared" si="146"/>
        <v>0</v>
      </c>
      <c r="AF4023" s="5" t="str">
        <f t="shared" si="147"/>
        <v>katB</v>
      </c>
      <c r="AG4023" s="153"/>
      <c r="AH4023" s="153"/>
      <c r="AI4023" t="s">
        <v>229</v>
      </c>
      <c r="AJ4023" t="s">
        <v>17878</v>
      </c>
      <c r="AK4023" s="9" t="str">
        <f>VLOOKUP(Y4023,zdroj!D:AJ,33,0)</f>
        <v>katB</v>
      </c>
    </row>
    <row r="4024" spans="8:37" x14ac:dyDescent="0.25">
      <c r="H4024" s="8"/>
      <c r="I4024" s="8"/>
      <c r="N4024" s="23"/>
      <c r="O4024" s="24"/>
      <c r="P4024" s="19"/>
      <c r="Q4024" s="19"/>
      <c r="R4024" s="19"/>
      <c r="U4024" s="27"/>
      <c r="Y4024" s="9" t="s">
        <v>551</v>
      </c>
      <c r="Z4024" s="9" t="s">
        <v>462</v>
      </c>
      <c r="AA4024" s="9" t="s">
        <v>198</v>
      </c>
      <c r="AB4024" s="9">
        <v>5823293</v>
      </c>
      <c r="AC4024" s="9" t="s">
        <v>4799</v>
      </c>
      <c r="AD4024" s="9" t="s">
        <v>231</v>
      </c>
      <c r="AE4024" s="5">
        <f t="shared" si="146"/>
        <v>0</v>
      </c>
      <c r="AF4024" s="5" t="str">
        <f t="shared" si="147"/>
        <v>katB</v>
      </c>
      <c r="AG4024" s="153"/>
      <c r="AH4024" s="153"/>
      <c r="AI4024" t="s">
        <v>201</v>
      </c>
      <c r="AJ4024" t="s">
        <v>17878</v>
      </c>
      <c r="AK4024" s="9" t="str">
        <f>VLOOKUP(Y4024,zdroj!D:AJ,33,0)</f>
        <v>katB</v>
      </c>
    </row>
    <row r="4025" spans="8:37" x14ac:dyDescent="0.25">
      <c r="H4025" s="8"/>
      <c r="I4025" s="8"/>
      <c r="N4025" s="23"/>
      <c r="O4025" s="24"/>
      <c r="P4025" s="19"/>
      <c r="Q4025" s="19"/>
      <c r="R4025" s="19"/>
      <c r="U4025" s="27"/>
      <c r="Y4025" s="9" t="s">
        <v>551</v>
      </c>
      <c r="Z4025" s="9" t="s">
        <v>462</v>
      </c>
      <c r="AA4025" s="9" t="s">
        <v>198</v>
      </c>
      <c r="AB4025" s="9">
        <v>5823307</v>
      </c>
      <c r="AC4025" s="9" t="s">
        <v>4800</v>
      </c>
      <c r="AD4025" s="9" t="s">
        <v>231</v>
      </c>
      <c r="AE4025" s="5">
        <f t="shared" si="146"/>
        <v>0</v>
      </c>
      <c r="AF4025" s="5" t="str">
        <f t="shared" si="147"/>
        <v>katB</v>
      </c>
      <c r="AG4025" s="153"/>
      <c r="AH4025" s="153"/>
      <c r="AI4025" t="s">
        <v>201</v>
      </c>
      <c r="AJ4025" t="s">
        <v>17878</v>
      </c>
      <c r="AK4025" s="9" t="str">
        <f>VLOOKUP(Y4025,zdroj!D:AJ,33,0)</f>
        <v>katB</v>
      </c>
    </row>
    <row r="4026" spans="8:37" x14ac:dyDescent="0.25">
      <c r="H4026" s="8"/>
      <c r="I4026" s="8"/>
      <c r="N4026" s="23"/>
      <c r="O4026" s="24"/>
      <c r="P4026" s="19"/>
      <c r="Q4026" s="19"/>
      <c r="R4026" s="19"/>
      <c r="U4026" s="27"/>
      <c r="Y4026" s="9" t="s">
        <v>551</v>
      </c>
      <c r="Z4026" s="9" t="s">
        <v>462</v>
      </c>
      <c r="AA4026" s="9" t="s">
        <v>198</v>
      </c>
      <c r="AB4026" s="9">
        <v>5823315</v>
      </c>
      <c r="AC4026" s="9" t="s">
        <v>4801</v>
      </c>
      <c r="AD4026" s="9" t="s">
        <v>231</v>
      </c>
      <c r="AE4026" s="5">
        <f t="shared" si="146"/>
        <v>0</v>
      </c>
      <c r="AF4026" s="5" t="str">
        <f t="shared" si="147"/>
        <v>katB</v>
      </c>
      <c r="AG4026" s="153"/>
      <c r="AH4026" s="153"/>
      <c r="AI4026" t="s">
        <v>201</v>
      </c>
      <c r="AJ4026" t="s">
        <v>17878</v>
      </c>
      <c r="AK4026" s="9" t="str">
        <f>VLOOKUP(Y4026,zdroj!D:AJ,33,0)</f>
        <v>katB</v>
      </c>
    </row>
    <row r="4027" spans="8:37" x14ac:dyDescent="0.25">
      <c r="H4027" s="8"/>
      <c r="I4027" s="8"/>
      <c r="N4027" s="23"/>
      <c r="O4027" s="24"/>
      <c r="P4027" s="19"/>
      <c r="Q4027" s="19"/>
      <c r="R4027" s="19"/>
      <c r="U4027" s="27"/>
      <c r="Y4027" s="9" t="s">
        <v>551</v>
      </c>
      <c r="Z4027" s="9" t="s">
        <v>462</v>
      </c>
      <c r="AA4027" s="9" t="s">
        <v>198</v>
      </c>
      <c r="AB4027" s="9">
        <v>5823111</v>
      </c>
      <c r="AC4027" s="9" t="s">
        <v>4802</v>
      </c>
      <c r="AD4027" s="9" t="s">
        <v>231</v>
      </c>
      <c r="AE4027" s="5">
        <f t="shared" si="146"/>
        <v>0</v>
      </c>
      <c r="AF4027" s="5" t="str">
        <f t="shared" si="147"/>
        <v>katB</v>
      </c>
      <c r="AG4027" s="153"/>
      <c r="AH4027" s="153"/>
      <c r="AI4027" t="s">
        <v>201</v>
      </c>
      <c r="AJ4027" t="s">
        <v>17878</v>
      </c>
      <c r="AK4027" s="9" t="str">
        <f>VLOOKUP(Y4027,zdroj!D:AJ,33,0)</f>
        <v>katB</v>
      </c>
    </row>
    <row r="4028" spans="8:37" x14ac:dyDescent="0.25">
      <c r="H4028" s="8"/>
      <c r="I4028" s="8"/>
      <c r="N4028" s="23"/>
      <c r="O4028" s="24"/>
      <c r="P4028" s="19"/>
      <c r="Q4028" s="19"/>
      <c r="R4028" s="19"/>
      <c r="U4028" s="27"/>
      <c r="Y4028" s="9" t="s">
        <v>551</v>
      </c>
      <c r="Z4028" s="9" t="s">
        <v>462</v>
      </c>
      <c r="AA4028" s="9" t="s">
        <v>198</v>
      </c>
      <c r="AB4028" s="9">
        <v>5823331</v>
      </c>
      <c r="AC4028" s="9" t="s">
        <v>4803</v>
      </c>
      <c r="AD4028" s="9" t="s">
        <v>231</v>
      </c>
      <c r="AE4028" s="5">
        <f t="shared" si="146"/>
        <v>0</v>
      </c>
      <c r="AF4028" s="5" t="str">
        <f t="shared" si="147"/>
        <v>katB</v>
      </c>
      <c r="AG4028" s="153"/>
      <c r="AH4028" s="153"/>
      <c r="AI4028" t="s">
        <v>201</v>
      </c>
      <c r="AJ4028" t="s">
        <v>17878</v>
      </c>
      <c r="AK4028" s="9" t="str">
        <f>VLOOKUP(Y4028,zdroj!D:AJ,33,0)</f>
        <v>katB</v>
      </c>
    </row>
    <row r="4029" spans="8:37" x14ac:dyDescent="0.25">
      <c r="H4029" s="8"/>
      <c r="I4029" s="8"/>
      <c r="N4029" s="23"/>
      <c r="O4029" s="24"/>
      <c r="P4029" s="19"/>
      <c r="Q4029" s="19"/>
      <c r="R4029" s="19"/>
      <c r="U4029" s="27"/>
      <c r="Y4029" s="9" t="s">
        <v>551</v>
      </c>
      <c r="Z4029" s="9" t="s">
        <v>462</v>
      </c>
      <c r="AA4029" s="9" t="s">
        <v>198</v>
      </c>
      <c r="AB4029" s="9">
        <v>5823340</v>
      </c>
      <c r="AC4029" s="9" t="s">
        <v>4804</v>
      </c>
      <c r="AD4029" s="9" t="s">
        <v>800</v>
      </c>
      <c r="AE4029" s="5">
        <f t="shared" si="146"/>
        <v>0</v>
      </c>
      <c r="AF4029" s="5" t="str">
        <f t="shared" si="147"/>
        <v>Pokryto</v>
      </c>
      <c r="AG4029" s="153"/>
      <c r="AH4029" s="153"/>
      <c r="AI4029" t="s">
        <v>201</v>
      </c>
      <c r="AJ4029" t="s">
        <v>800</v>
      </c>
      <c r="AK4029" s="9" t="str">
        <f>VLOOKUP(Y4029,zdroj!D:AJ,33,0)</f>
        <v>katB</v>
      </c>
    </row>
    <row r="4030" spans="8:37" x14ac:dyDescent="0.25">
      <c r="H4030" s="8"/>
      <c r="I4030" s="8"/>
      <c r="N4030" s="23"/>
      <c r="O4030" s="24"/>
      <c r="P4030" s="19"/>
      <c r="Q4030" s="19"/>
      <c r="R4030" s="19"/>
      <c r="U4030" s="27"/>
      <c r="Y4030" s="9" t="s">
        <v>551</v>
      </c>
      <c r="Z4030" s="9" t="s">
        <v>462</v>
      </c>
      <c r="AA4030" s="9" t="s">
        <v>198</v>
      </c>
      <c r="AB4030" s="9">
        <v>5823358</v>
      </c>
      <c r="AC4030" s="9" t="s">
        <v>4805</v>
      </c>
      <c r="AD4030" s="9" t="s">
        <v>231</v>
      </c>
      <c r="AE4030" s="5">
        <f t="shared" si="146"/>
        <v>0</v>
      </c>
      <c r="AF4030" s="5" t="str">
        <f t="shared" si="147"/>
        <v>katB</v>
      </c>
      <c r="AG4030" s="153"/>
      <c r="AH4030" s="153"/>
      <c r="AI4030" t="s">
        <v>201</v>
      </c>
      <c r="AJ4030" t="s">
        <v>17878</v>
      </c>
      <c r="AK4030" s="9" t="str">
        <f>VLOOKUP(Y4030,zdroj!D:AJ,33,0)</f>
        <v>katB</v>
      </c>
    </row>
    <row r="4031" spans="8:37" x14ac:dyDescent="0.25">
      <c r="H4031" s="8"/>
      <c r="I4031" s="8"/>
      <c r="N4031" s="23"/>
      <c r="O4031" s="24"/>
      <c r="P4031" s="19"/>
      <c r="Q4031" s="19"/>
      <c r="R4031" s="19"/>
      <c r="U4031" s="27"/>
      <c r="Y4031" s="9" t="s">
        <v>551</v>
      </c>
      <c r="Z4031" s="9" t="s">
        <v>462</v>
      </c>
      <c r="AA4031" s="9" t="s">
        <v>198</v>
      </c>
      <c r="AB4031" s="9">
        <v>30858020</v>
      </c>
      <c r="AC4031" s="9" t="s">
        <v>4806</v>
      </c>
      <c r="AD4031" s="9" t="s">
        <v>231</v>
      </c>
      <c r="AE4031" s="5">
        <f t="shared" si="146"/>
        <v>0</v>
      </c>
      <c r="AF4031" s="5" t="str">
        <f t="shared" si="147"/>
        <v>katB</v>
      </c>
      <c r="AG4031" s="153"/>
      <c r="AH4031" s="153"/>
      <c r="AI4031" t="s">
        <v>201</v>
      </c>
      <c r="AJ4031" t="s">
        <v>17878</v>
      </c>
      <c r="AK4031" s="9" t="str">
        <f>VLOOKUP(Y4031,zdroj!D:AJ,33,0)</f>
        <v>katB</v>
      </c>
    </row>
    <row r="4032" spans="8:37" x14ac:dyDescent="0.25">
      <c r="H4032" s="8"/>
      <c r="I4032" s="8"/>
      <c r="N4032" s="23"/>
      <c r="O4032" s="24"/>
      <c r="P4032" s="19"/>
      <c r="Q4032" s="19"/>
      <c r="R4032" s="19"/>
      <c r="U4032" s="27"/>
      <c r="Y4032" s="9" t="s">
        <v>551</v>
      </c>
      <c r="Z4032" s="9" t="s">
        <v>462</v>
      </c>
      <c r="AA4032" s="9" t="s">
        <v>198</v>
      </c>
      <c r="AB4032" s="9">
        <v>5823374</v>
      </c>
      <c r="AC4032" s="9" t="s">
        <v>4807</v>
      </c>
      <c r="AD4032" s="9" t="s">
        <v>231</v>
      </c>
      <c r="AE4032" s="5">
        <f t="shared" si="146"/>
        <v>0</v>
      </c>
      <c r="AF4032" s="5" t="str">
        <f t="shared" si="147"/>
        <v>katB</v>
      </c>
      <c r="AG4032" s="153"/>
      <c r="AH4032" s="153"/>
      <c r="AI4032" t="s">
        <v>201</v>
      </c>
      <c r="AJ4032" t="s">
        <v>17878</v>
      </c>
      <c r="AK4032" s="9" t="str">
        <f>VLOOKUP(Y4032,zdroj!D:AJ,33,0)</f>
        <v>katB</v>
      </c>
    </row>
    <row r="4033" spans="8:37" x14ac:dyDescent="0.25">
      <c r="H4033" s="8"/>
      <c r="I4033" s="8"/>
      <c r="N4033" s="23"/>
      <c r="O4033" s="24"/>
      <c r="P4033" s="19"/>
      <c r="Q4033" s="19"/>
      <c r="R4033" s="19"/>
      <c r="U4033" s="27"/>
      <c r="Y4033" s="9" t="s">
        <v>551</v>
      </c>
      <c r="Z4033" s="9" t="s">
        <v>462</v>
      </c>
      <c r="AA4033" s="9" t="s">
        <v>198</v>
      </c>
      <c r="AB4033" s="9">
        <v>40099865</v>
      </c>
      <c r="AC4033" s="9" t="s">
        <v>4808</v>
      </c>
      <c r="AD4033" s="9" t="s">
        <v>231</v>
      </c>
      <c r="AE4033" s="5">
        <f t="shared" si="146"/>
        <v>0</v>
      </c>
      <c r="AF4033" s="5" t="str">
        <f t="shared" si="147"/>
        <v>katB</v>
      </c>
      <c r="AG4033" s="153"/>
      <c r="AH4033" s="153"/>
      <c r="AI4033" t="s">
        <v>201</v>
      </c>
      <c r="AJ4033" t="s">
        <v>17878</v>
      </c>
      <c r="AK4033" s="9" t="str">
        <f>VLOOKUP(Y4033,zdroj!D:AJ,33,0)</f>
        <v>katB</v>
      </c>
    </row>
    <row r="4034" spans="8:37" x14ac:dyDescent="0.25">
      <c r="H4034" s="8"/>
      <c r="I4034" s="8"/>
      <c r="N4034" s="23"/>
      <c r="O4034" s="24"/>
      <c r="P4034" s="19"/>
      <c r="Q4034" s="19"/>
      <c r="R4034" s="19"/>
      <c r="U4034" s="27"/>
      <c r="Y4034" s="9" t="s">
        <v>551</v>
      </c>
      <c r="Z4034" s="9" t="s">
        <v>462</v>
      </c>
      <c r="AA4034" s="9" t="s">
        <v>198</v>
      </c>
      <c r="AB4034" s="9">
        <v>5823391</v>
      </c>
      <c r="AC4034" s="9" t="s">
        <v>4809</v>
      </c>
      <c r="AD4034" s="9" t="s">
        <v>231</v>
      </c>
      <c r="AE4034" s="5">
        <f t="shared" si="146"/>
        <v>0</v>
      </c>
      <c r="AF4034" s="5" t="str">
        <f t="shared" si="147"/>
        <v>katB</v>
      </c>
      <c r="AG4034" s="153"/>
      <c r="AH4034" s="153"/>
      <c r="AI4034" t="s">
        <v>201</v>
      </c>
      <c r="AJ4034" t="s">
        <v>17878</v>
      </c>
      <c r="AK4034" s="9" t="str">
        <f>VLOOKUP(Y4034,zdroj!D:AJ,33,0)</f>
        <v>katB</v>
      </c>
    </row>
    <row r="4035" spans="8:37" x14ac:dyDescent="0.25">
      <c r="H4035" s="8"/>
      <c r="I4035" s="8"/>
      <c r="N4035" s="23"/>
      <c r="O4035" s="24"/>
      <c r="P4035" s="19"/>
      <c r="Q4035" s="19"/>
      <c r="R4035" s="19"/>
      <c r="U4035" s="27"/>
      <c r="Y4035" s="9" t="s">
        <v>551</v>
      </c>
      <c r="Z4035" s="9" t="s">
        <v>462</v>
      </c>
      <c r="AA4035" s="9" t="s">
        <v>198</v>
      </c>
      <c r="AB4035" s="9">
        <v>5823129</v>
      </c>
      <c r="AC4035" s="9" t="s">
        <v>4810</v>
      </c>
      <c r="AD4035" s="9" t="s">
        <v>231</v>
      </c>
      <c r="AE4035" s="5">
        <f t="shared" si="146"/>
        <v>0</v>
      </c>
      <c r="AF4035" s="5" t="str">
        <f t="shared" si="147"/>
        <v>katB</v>
      </c>
      <c r="AG4035" s="153"/>
      <c r="AH4035" s="153"/>
      <c r="AI4035" t="s">
        <v>201</v>
      </c>
      <c r="AJ4035" t="s">
        <v>17878</v>
      </c>
      <c r="AK4035" s="9" t="str">
        <f>VLOOKUP(Y4035,zdroj!D:AJ,33,0)</f>
        <v>katB</v>
      </c>
    </row>
    <row r="4036" spans="8:37" x14ac:dyDescent="0.25">
      <c r="H4036" s="8"/>
      <c r="I4036" s="8"/>
      <c r="N4036" s="23"/>
      <c r="O4036" s="24"/>
      <c r="P4036" s="19"/>
      <c r="Q4036" s="19"/>
      <c r="R4036" s="19"/>
      <c r="U4036" s="27"/>
      <c r="Y4036" s="9" t="s">
        <v>551</v>
      </c>
      <c r="Z4036" s="9" t="s">
        <v>462</v>
      </c>
      <c r="AA4036" s="9" t="s">
        <v>198</v>
      </c>
      <c r="AB4036" s="9">
        <v>5823404</v>
      </c>
      <c r="AC4036" s="9" t="s">
        <v>4811</v>
      </c>
      <c r="AD4036" s="9" t="s">
        <v>231</v>
      </c>
      <c r="AE4036" s="5">
        <f t="shared" si="146"/>
        <v>0</v>
      </c>
      <c r="AF4036" s="5" t="str">
        <f t="shared" si="147"/>
        <v>katB</v>
      </c>
      <c r="AG4036" s="153"/>
      <c r="AH4036" s="153"/>
      <c r="AI4036" t="s">
        <v>201</v>
      </c>
      <c r="AJ4036" t="s">
        <v>17878</v>
      </c>
      <c r="AK4036" s="9" t="str">
        <f>VLOOKUP(Y4036,zdroj!D:AJ,33,0)</f>
        <v>katB</v>
      </c>
    </row>
    <row r="4037" spans="8:37" x14ac:dyDescent="0.25">
      <c r="H4037" s="8"/>
      <c r="I4037" s="8"/>
      <c r="N4037" s="23"/>
      <c r="O4037" s="24"/>
      <c r="P4037" s="19"/>
      <c r="Q4037" s="19"/>
      <c r="R4037" s="19"/>
      <c r="U4037" s="27"/>
      <c r="Y4037" s="9" t="s">
        <v>551</v>
      </c>
      <c r="Z4037" s="9" t="s">
        <v>462</v>
      </c>
      <c r="AA4037" s="9" t="s">
        <v>198</v>
      </c>
      <c r="AB4037" s="9">
        <v>5823412</v>
      </c>
      <c r="AC4037" s="9" t="s">
        <v>4812</v>
      </c>
      <c r="AD4037" s="9" t="s">
        <v>800</v>
      </c>
      <c r="AE4037" s="5">
        <f t="shared" si="146"/>
        <v>0</v>
      </c>
      <c r="AF4037" s="5" t="str">
        <f t="shared" si="147"/>
        <v>Pokryto</v>
      </c>
      <c r="AG4037" s="153"/>
      <c r="AH4037" s="153"/>
      <c r="AI4037" t="s">
        <v>201</v>
      </c>
      <c r="AJ4037" t="s">
        <v>800</v>
      </c>
      <c r="AK4037" s="9" t="str">
        <f>VLOOKUP(Y4037,zdroj!D:AJ,33,0)</f>
        <v>katB</v>
      </c>
    </row>
    <row r="4038" spans="8:37" x14ac:dyDescent="0.25">
      <c r="H4038" s="8"/>
      <c r="I4038" s="8"/>
      <c r="N4038" s="23"/>
      <c r="O4038" s="24"/>
      <c r="P4038" s="19"/>
      <c r="Q4038" s="19"/>
      <c r="R4038" s="19"/>
      <c r="U4038" s="27"/>
      <c r="Y4038" s="9" t="s">
        <v>551</v>
      </c>
      <c r="Z4038" s="9" t="s">
        <v>462</v>
      </c>
      <c r="AA4038" s="9" t="s">
        <v>198</v>
      </c>
      <c r="AB4038" s="9">
        <v>5823421</v>
      </c>
      <c r="AC4038" s="9" t="s">
        <v>4813</v>
      </c>
      <c r="AD4038" s="9" t="s">
        <v>231</v>
      </c>
      <c r="AE4038" s="5">
        <f t="shared" si="146"/>
        <v>0</v>
      </c>
      <c r="AF4038" s="5" t="str">
        <f t="shared" si="147"/>
        <v>katB</v>
      </c>
      <c r="AG4038" s="153"/>
      <c r="AH4038" s="153"/>
      <c r="AI4038" t="s">
        <v>201</v>
      </c>
      <c r="AJ4038" t="s">
        <v>17878</v>
      </c>
      <c r="AK4038" s="9" t="str">
        <f>VLOOKUP(Y4038,zdroj!D:AJ,33,0)</f>
        <v>katB</v>
      </c>
    </row>
    <row r="4039" spans="8:37" x14ac:dyDescent="0.25">
      <c r="H4039" s="8"/>
      <c r="I4039" s="8"/>
      <c r="N4039" s="23"/>
      <c r="O4039" s="24"/>
      <c r="P4039" s="19"/>
      <c r="Q4039" s="19"/>
      <c r="R4039" s="19"/>
      <c r="U4039" s="27"/>
      <c r="Y4039" s="9" t="s">
        <v>551</v>
      </c>
      <c r="Z4039" s="9" t="s">
        <v>462</v>
      </c>
      <c r="AA4039" s="9" t="s">
        <v>198</v>
      </c>
      <c r="AB4039" s="9">
        <v>5823439</v>
      </c>
      <c r="AC4039" s="9" t="s">
        <v>4814</v>
      </c>
      <c r="AD4039" s="9" t="s">
        <v>231</v>
      </c>
      <c r="AE4039" s="5">
        <f t="shared" si="146"/>
        <v>0</v>
      </c>
      <c r="AF4039" s="5" t="str">
        <f t="shared" si="147"/>
        <v>katB</v>
      </c>
      <c r="AG4039" s="153"/>
      <c r="AH4039" s="153"/>
      <c r="AI4039" t="s">
        <v>201</v>
      </c>
      <c r="AJ4039" t="s">
        <v>17878</v>
      </c>
      <c r="AK4039" s="9" t="str">
        <f>VLOOKUP(Y4039,zdroj!D:AJ,33,0)</f>
        <v>katB</v>
      </c>
    </row>
    <row r="4040" spans="8:37" x14ac:dyDescent="0.25">
      <c r="H4040" s="8"/>
      <c r="I4040" s="8"/>
      <c r="N4040" s="23"/>
      <c r="O4040" s="24"/>
      <c r="P4040" s="19"/>
      <c r="Q4040" s="19"/>
      <c r="R4040" s="19"/>
      <c r="U4040" s="27"/>
      <c r="Y4040" s="9" t="s">
        <v>551</v>
      </c>
      <c r="Z4040" s="9" t="s">
        <v>462</v>
      </c>
      <c r="AA4040" s="9" t="s">
        <v>198</v>
      </c>
      <c r="AB4040" s="9">
        <v>5823137</v>
      </c>
      <c r="AC4040" s="9" t="s">
        <v>4815</v>
      </c>
      <c r="AD4040" s="9" t="s">
        <v>231</v>
      </c>
      <c r="AE4040" s="5">
        <f t="shared" si="146"/>
        <v>0</v>
      </c>
      <c r="AF4040" s="5" t="str">
        <f t="shared" si="147"/>
        <v>katB</v>
      </c>
      <c r="AG4040" s="153"/>
      <c r="AH4040" s="153"/>
      <c r="AI4040" t="s">
        <v>17879</v>
      </c>
      <c r="AJ4040" t="s">
        <v>17878</v>
      </c>
      <c r="AK4040" s="9" t="str">
        <f>VLOOKUP(Y4040,zdroj!D:AJ,33,0)</f>
        <v>katB</v>
      </c>
    </row>
    <row r="4041" spans="8:37" x14ac:dyDescent="0.25">
      <c r="H4041" s="8"/>
      <c r="I4041" s="8"/>
      <c r="N4041" s="23"/>
      <c r="O4041" s="24"/>
      <c r="P4041" s="19"/>
      <c r="Q4041" s="19"/>
      <c r="R4041" s="19"/>
      <c r="U4041" s="27"/>
      <c r="Y4041" s="9" t="s">
        <v>551</v>
      </c>
      <c r="Z4041" s="9" t="s">
        <v>462</v>
      </c>
      <c r="AA4041" s="9" t="s">
        <v>198</v>
      </c>
      <c r="AB4041" s="9">
        <v>5823455</v>
      </c>
      <c r="AC4041" s="9" t="s">
        <v>4816</v>
      </c>
      <c r="AD4041" s="9" t="s">
        <v>800</v>
      </c>
      <c r="AE4041" s="5">
        <f t="shared" si="146"/>
        <v>0</v>
      </c>
      <c r="AF4041" s="5" t="str">
        <f t="shared" si="147"/>
        <v>Pokryto</v>
      </c>
      <c r="AG4041" s="153"/>
      <c r="AH4041" s="153"/>
      <c r="AI4041" t="s">
        <v>201</v>
      </c>
      <c r="AJ4041" t="s">
        <v>800</v>
      </c>
      <c r="AK4041" s="9" t="str">
        <f>VLOOKUP(Y4041,zdroj!D:AJ,33,0)</f>
        <v>katB</v>
      </c>
    </row>
    <row r="4042" spans="8:37" x14ac:dyDescent="0.25">
      <c r="H4042" s="8"/>
      <c r="I4042" s="8"/>
      <c r="N4042" s="23"/>
      <c r="O4042" s="24"/>
      <c r="P4042" s="19"/>
      <c r="Q4042" s="19"/>
      <c r="R4042" s="19"/>
      <c r="U4042" s="27"/>
      <c r="Y4042" s="9" t="s">
        <v>551</v>
      </c>
      <c r="Z4042" s="9" t="s">
        <v>462</v>
      </c>
      <c r="AA4042" s="9" t="s">
        <v>198</v>
      </c>
      <c r="AB4042" s="9">
        <v>5823463</v>
      </c>
      <c r="AC4042" s="9" t="s">
        <v>4817</v>
      </c>
      <c r="AD4042" s="9" t="s">
        <v>231</v>
      </c>
      <c r="AE4042" s="5">
        <f t="shared" ref="AE4042:AE4105" si="148">VLOOKUP(Y4042,K:T,10,0)</f>
        <v>0</v>
      </c>
      <c r="AF4042" s="5" t="str">
        <f t="shared" ref="AF4042:AF4105" si="149">IF(AE4042="A",IF(AD4042="katA","katB",AD4042),AD4042)</f>
        <v>katB</v>
      </c>
      <c r="AG4042" s="153"/>
      <c r="AH4042" s="153"/>
      <c r="AI4042" t="s">
        <v>17879</v>
      </c>
      <c r="AJ4042" t="s">
        <v>17878</v>
      </c>
      <c r="AK4042" s="9" t="str">
        <f>VLOOKUP(Y4042,zdroj!D:AJ,33,0)</f>
        <v>katB</v>
      </c>
    </row>
    <row r="4043" spans="8:37" x14ac:dyDescent="0.25">
      <c r="H4043" s="8"/>
      <c r="I4043" s="8"/>
      <c r="N4043" s="23"/>
      <c r="O4043" s="24"/>
      <c r="P4043" s="19"/>
      <c r="Q4043" s="19"/>
      <c r="R4043" s="19"/>
      <c r="U4043" s="27"/>
      <c r="Y4043" s="9" t="s">
        <v>551</v>
      </c>
      <c r="Z4043" s="9" t="s">
        <v>462</v>
      </c>
      <c r="AA4043" s="9" t="s">
        <v>198</v>
      </c>
      <c r="AB4043" s="9">
        <v>5823471</v>
      </c>
      <c r="AC4043" s="9" t="s">
        <v>4818</v>
      </c>
      <c r="AD4043" s="9" t="s">
        <v>800</v>
      </c>
      <c r="AE4043" s="5">
        <f t="shared" si="148"/>
        <v>0</v>
      </c>
      <c r="AF4043" s="5" t="str">
        <f t="shared" si="149"/>
        <v>Pokryto</v>
      </c>
      <c r="AG4043" s="153"/>
      <c r="AH4043" s="153"/>
      <c r="AI4043" t="s">
        <v>201</v>
      </c>
      <c r="AJ4043" t="s">
        <v>800</v>
      </c>
      <c r="AK4043" s="9" t="str">
        <f>VLOOKUP(Y4043,zdroj!D:AJ,33,0)</f>
        <v>katB</v>
      </c>
    </row>
    <row r="4044" spans="8:37" x14ac:dyDescent="0.25">
      <c r="H4044" s="8"/>
      <c r="I4044" s="8"/>
      <c r="N4044" s="23"/>
      <c r="O4044" s="24"/>
      <c r="P4044" s="19"/>
      <c r="Q4044" s="19"/>
      <c r="R4044" s="19"/>
      <c r="U4044" s="27"/>
      <c r="Y4044" s="9" t="s">
        <v>551</v>
      </c>
      <c r="Z4044" s="9" t="s">
        <v>462</v>
      </c>
      <c r="AA4044" s="9" t="s">
        <v>198</v>
      </c>
      <c r="AB4044" s="9">
        <v>5823480</v>
      </c>
      <c r="AC4044" s="9" t="s">
        <v>4819</v>
      </c>
      <c r="AD4044" s="9" t="s">
        <v>231</v>
      </c>
      <c r="AE4044" s="5">
        <f t="shared" si="148"/>
        <v>0</v>
      </c>
      <c r="AF4044" s="5" t="str">
        <f t="shared" si="149"/>
        <v>katB</v>
      </c>
      <c r="AG4044" s="153"/>
      <c r="AH4044" s="153"/>
      <c r="AI4044" t="s">
        <v>201</v>
      </c>
      <c r="AJ4044" t="s">
        <v>17878</v>
      </c>
      <c r="AK4044" s="9" t="str">
        <f>VLOOKUP(Y4044,zdroj!D:AJ,33,0)</f>
        <v>katB</v>
      </c>
    </row>
    <row r="4045" spans="8:37" x14ac:dyDescent="0.25">
      <c r="H4045" s="8"/>
      <c r="I4045" s="8"/>
      <c r="N4045" s="23"/>
      <c r="O4045" s="24"/>
      <c r="P4045" s="19"/>
      <c r="Q4045" s="19"/>
      <c r="R4045" s="19"/>
      <c r="U4045" s="27"/>
      <c r="Y4045" s="9" t="s">
        <v>551</v>
      </c>
      <c r="Z4045" s="9" t="s">
        <v>462</v>
      </c>
      <c r="AA4045" s="9" t="s">
        <v>198</v>
      </c>
      <c r="AB4045" s="9">
        <v>5823498</v>
      </c>
      <c r="AC4045" s="9" t="s">
        <v>4820</v>
      </c>
      <c r="AD4045" s="9" t="s">
        <v>231</v>
      </c>
      <c r="AE4045" s="5">
        <f t="shared" si="148"/>
        <v>0</v>
      </c>
      <c r="AF4045" s="5" t="str">
        <f t="shared" si="149"/>
        <v>katB</v>
      </c>
      <c r="AG4045" s="153"/>
      <c r="AH4045" s="153"/>
      <c r="AI4045" t="s">
        <v>201</v>
      </c>
      <c r="AJ4045" t="s">
        <v>17878</v>
      </c>
      <c r="AK4045" s="9" t="str">
        <f>VLOOKUP(Y4045,zdroj!D:AJ,33,0)</f>
        <v>katB</v>
      </c>
    </row>
    <row r="4046" spans="8:37" x14ac:dyDescent="0.25">
      <c r="H4046" s="8"/>
      <c r="I4046" s="8"/>
      <c r="N4046" s="23"/>
      <c r="O4046" s="24"/>
      <c r="P4046" s="19"/>
      <c r="Q4046" s="19"/>
      <c r="R4046" s="19"/>
      <c r="U4046" s="27"/>
      <c r="Y4046" s="9" t="s">
        <v>551</v>
      </c>
      <c r="Z4046" s="9" t="s">
        <v>462</v>
      </c>
      <c r="AA4046" s="9" t="s">
        <v>198</v>
      </c>
      <c r="AB4046" s="9">
        <v>5823625</v>
      </c>
      <c r="AC4046" s="9" t="s">
        <v>4821</v>
      </c>
      <c r="AD4046" s="9" t="s">
        <v>800</v>
      </c>
      <c r="AE4046" s="5">
        <f t="shared" si="148"/>
        <v>0</v>
      </c>
      <c r="AF4046" s="5" t="str">
        <f t="shared" si="149"/>
        <v>Pokryto</v>
      </c>
      <c r="AG4046" s="153"/>
      <c r="AH4046" s="153"/>
      <c r="AI4046" t="s">
        <v>201</v>
      </c>
      <c r="AJ4046" t="s">
        <v>800</v>
      </c>
      <c r="AK4046" s="9" t="str">
        <f>VLOOKUP(Y4046,zdroj!D:AJ,33,0)</f>
        <v>katB</v>
      </c>
    </row>
    <row r="4047" spans="8:37" x14ac:dyDescent="0.25">
      <c r="H4047" s="8"/>
      <c r="I4047" s="8"/>
      <c r="N4047" s="23"/>
      <c r="O4047" s="24"/>
      <c r="P4047" s="19"/>
      <c r="Q4047" s="19"/>
      <c r="R4047" s="19"/>
      <c r="U4047" s="27"/>
      <c r="Y4047" s="9" t="s">
        <v>551</v>
      </c>
      <c r="Z4047" s="9" t="s">
        <v>462</v>
      </c>
      <c r="AA4047" s="9" t="s">
        <v>198</v>
      </c>
      <c r="AB4047" s="9">
        <v>5823501</v>
      </c>
      <c r="AC4047" s="9" t="s">
        <v>4822</v>
      </c>
      <c r="AD4047" s="9" t="s">
        <v>231</v>
      </c>
      <c r="AE4047" s="5">
        <f t="shared" si="148"/>
        <v>0</v>
      </c>
      <c r="AF4047" s="5" t="str">
        <f t="shared" si="149"/>
        <v>katB</v>
      </c>
      <c r="AG4047" s="153"/>
      <c r="AH4047" s="153"/>
      <c r="AI4047" t="s">
        <v>201</v>
      </c>
      <c r="AJ4047" t="s">
        <v>17878</v>
      </c>
      <c r="AK4047" s="9" t="str">
        <f>VLOOKUP(Y4047,zdroj!D:AJ,33,0)</f>
        <v>katB</v>
      </c>
    </row>
    <row r="4048" spans="8:37" x14ac:dyDescent="0.25">
      <c r="H4048" s="8"/>
      <c r="I4048" s="8"/>
      <c r="N4048" s="23"/>
      <c r="O4048" s="24"/>
      <c r="P4048" s="19"/>
      <c r="Q4048" s="19"/>
      <c r="R4048" s="19"/>
      <c r="U4048" s="27"/>
      <c r="Y4048" s="9" t="s">
        <v>551</v>
      </c>
      <c r="Z4048" s="9" t="s">
        <v>462</v>
      </c>
      <c r="AA4048" s="9" t="s">
        <v>198</v>
      </c>
      <c r="AB4048" s="9">
        <v>25048198</v>
      </c>
      <c r="AC4048" s="9" t="s">
        <v>4823</v>
      </c>
      <c r="AD4048" s="9" t="s">
        <v>231</v>
      </c>
      <c r="AE4048" s="5">
        <f t="shared" si="148"/>
        <v>0</v>
      </c>
      <c r="AF4048" s="5" t="str">
        <f t="shared" si="149"/>
        <v>katB</v>
      </c>
      <c r="AG4048" s="153"/>
      <c r="AH4048" s="153"/>
      <c r="AI4048" t="s">
        <v>201</v>
      </c>
      <c r="AJ4048" t="s">
        <v>17878</v>
      </c>
      <c r="AK4048" s="9" t="str">
        <f>VLOOKUP(Y4048,zdroj!D:AJ,33,0)</f>
        <v>katB</v>
      </c>
    </row>
    <row r="4049" spans="8:37" x14ac:dyDescent="0.25">
      <c r="H4049" s="8"/>
      <c r="I4049" s="8"/>
      <c r="N4049" s="23"/>
      <c r="O4049" s="24"/>
      <c r="P4049" s="19"/>
      <c r="Q4049" s="19"/>
      <c r="R4049" s="19"/>
      <c r="U4049" s="27"/>
      <c r="Y4049" s="9" t="s">
        <v>551</v>
      </c>
      <c r="Z4049" s="9" t="s">
        <v>462</v>
      </c>
      <c r="AA4049" s="9" t="s">
        <v>198</v>
      </c>
      <c r="AB4049" s="9">
        <v>5823510</v>
      </c>
      <c r="AC4049" s="9" t="s">
        <v>4824</v>
      </c>
      <c r="AD4049" s="9" t="s">
        <v>231</v>
      </c>
      <c r="AE4049" s="5">
        <f t="shared" si="148"/>
        <v>0</v>
      </c>
      <c r="AF4049" s="5" t="str">
        <f t="shared" si="149"/>
        <v>katB</v>
      </c>
      <c r="AG4049" s="153"/>
      <c r="AH4049" s="153"/>
      <c r="AI4049" t="s">
        <v>201</v>
      </c>
      <c r="AJ4049" t="s">
        <v>17878</v>
      </c>
      <c r="AK4049" s="9" t="str">
        <f>VLOOKUP(Y4049,zdroj!D:AJ,33,0)</f>
        <v>katB</v>
      </c>
    </row>
    <row r="4050" spans="8:37" x14ac:dyDescent="0.25">
      <c r="H4050" s="8"/>
      <c r="I4050" s="8"/>
      <c r="N4050" s="23"/>
      <c r="O4050" s="24"/>
      <c r="P4050" s="19"/>
      <c r="Q4050" s="19"/>
      <c r="R4050" s="19"/>
      <c r="U4050" s="27"/>
      <c r="Y4050" s="9" t="s">
        <v>551</v>
      </c>
      <c r="Z4050" s="9" t="s">
        <v>462</v>
      </c>
      <c r="AA4050" s="9" t="s">
        <v>198</v>
      </c>
      <c r="AB4050" s="9">
        <v>5823145</v>
      </c>
      <c r="AC4050" s="9" t="s">
        <v>4825</v>
      </c>
      <c r="AD4050" s="9" t="s">
        <v>800</v>
      </c>
      <c r="AE4050" s="5">
        <f t="shared" si="148"/>
        <v>0</v>
      </c>
      <c r="AF4050" s="5" t="str">
        <f t="shared" si="149"/>
        <v>Pokryto</v>
      </c>
      <c r="AG4050" s="153"/>
      <c r="AH4050" s="153"/>
      <c r="AI4050" t="s">
        <v>201</v>
      </c>
      <c r="AJ4050" t="s">
        <v>800</v>
      </c>
      <c r="AK4050" s="9" t="str">
        <f>VLOOKUP(Y4050,zdroj!D:AJ,33,0)</f>
        <v>katB</v>
      </c>
    </row>
    <row r="4051" spans="8:37" x14ac:dyDescent="0.25">
      <c r="H4051" s="8"/>
      <c r="I4051" s="8"/>
      <c r="N4051" s="23"/>
      <c r="O4051" s="24"/>
      <c r="P4051" s="19"/>
      <c r="Q4051" s="19"/>
      <c r="R4051" s="19"/>
      <c r="U4051" s="27"/>
      <c r="Y4051" s="9" t="s">
        <v>551</v>
      </c>
      <c r="Z4051" s="9" t="s">
        <v>462</v>
      </c>
      <c r="AA4051" s="9" t="s">
        <v>198</v>
      </c>
      <c r="AB4051" s="9">
        <v>28137159</v>
      </c>
      <c r="AC4051" s="9" t="s">
        <v>4826</v>
      </c>
      <c r="AD4051" s="9" t="s">
        <v>231</v>
      </c>
      <c r="AE4051" s="5">
        <f t="shared" si="148"/>
        <v>0</v>
      </c>
      <c r="AF4051" s="5" t="str">
        <f t="shared" si="149"/>
        <v>katB</v>
      </c>
      <c r="AG4051" s="153"/>
      <c r="AH4051" s="153"/>
      <c r="AI4051" t="s">
        <v>201</v>
      </c>
      <c r="AJ4051" t="s">
        <v>17878</v>
      </c>
      <c r="AK4051" s="9" t="str">
        <f>VLOOKUP(Y4051,zdroj!D:AJ,33,0)</f>
        <v>katB</v>
      </c>
    </row>
    <row r="4052" spans="8:37" x14ac:dyDescent="0.25">
      <c r="H4052" s="8"/>
      <c r="I4052" s="8"/>
      <c r="N4052" s="23"/>
      <c r="O4052" s="24"/>
      <c r="P4052" s="19"/>
      <c r="Q4052" s="19"/>
      <c r="R4052" s="19"/>
      <c r="U4052" s="27"/>
      <c r="Y4052" s="9" t="s">
        <v>551</v>
      </c>
      <c r="Z4052" s="9" t="s">
        <v>462</v>
      </c>
      <c r="AA4052" s="9" t="s">
        <v>198</v>
      </c>
      <c r="AB4052" s="9">
        <v>40099873</v>
      </c>
      <c r="AC4052" s="9" t="s">
        <v>4827</v>
      </c>
      <c r="AD4052" s="9" t="s">
        <v>231</v>
      </c>
      <c r="AE4052" s="5">
        <f t="shared" si="148"/>
        <v>0</v>
      </c>
      <c r="AF4052" s="5" t="str">
        <f t="shared" si="149"/>
        <v>katB</v>
      </c>
      <c r="AG4052" s="153"/>
      <c r="AH4052" s="153"/>
      <c r="AI4052" t="s">
        <v>17879</v>
      </c>
      <c r="AJ4052" t="s">
        <v>17878</v>
      </c>
      <c r="AK4052" s="9" t="str">
        <f>VLOOKUP(Y4052,zdroj!D:AJ,33,0)</f>
        <v>katB</v>
      </c>
    </row>
    <row r="4053" spans="8:37" x14ac:dyDescent="0.25">
      <c r="H4053" s="8"/>
      <c r="I4053" s="8"/>
      <c r="N4053" s="23"/>
      <c r="O4053" s="24"/>
      <c r="P4053" s="19"/>
      <c r="Q4053" s="19"/>
      <c r="R4053" s="19"/>
      <c r="U4053" s="27"/>
      <c r="Y4053" s="9" t="s">
        <v>551</v>
      </c>
      <c r="Z4053" s="9" t="s">
        <v>462</v>
      </c>
      <c r="AA4053" s="9" t="s">
        <v>198</v>
      </c>
      <c r="AB4053" s="9">
        <v>83107380</v>
      </c>
      <c r="AC4053" s="9" t="s">
        <v>4828</v>
      </c>
      <c r="AD4053" s="9" t="s">
        <v>231</v>
      </c>
      <c r="AE4053" s="5">
        <f t="shared" si="148"/>
        <v>0</v>
      </c>
      <c r="AF4053" s="5" t="str">
        <f t="shared" si="149"/>
        <v>katB</v>
      </c>
      <c r="AG4053" s="153"/>
      <c r="AH4053" s="153"/>
      <c r="AI4053" t="s">
        <v>201</v>
      </c>
      <c r="AJ4053" t="s">
        <v>17878</v>
      </c>
      <c r="AK4053" s="9" t="str">
        <f>VLOOKUP(Y4053,zdroj!D:AJ,33,0)</f>
        <v>katB</v>
      </c>
    </row>
    <row r="4054" spans="8:37" x14ac:dyDescent="0.25">
      <c r="H4054" s="8"/>
      <c r="I4054" s="8"/>
      <c r="N4054" s="23"/>
      <c r="O4054" s="24"/>
      <c r="P4054" s="19"/>
      <c r="Q4054" s="19"/>
      <c r="R4054" s="19"/>
      <c r="U4054" s="27"/>
      <c r="Y4054" s="9" t="s">
        <v>551</v>
      </c>
      <c r="Z4054" s="9" t="s">
        <v>462</v>
      </c>
      <c r="AA4054" s="9" t="s">
        <v>198</v>
      </c>
      <c r="AB4054" s="9">
        <v>5823153</v>
      </c>
      <c r="AC4054" s="9" t="s">
        <v>4829</v>
      </c>
      <c r="AD4054" s="9" t="s">
        <v>800</v>
      </c>
      <c r="AE4054" s="5">
        <f t="shared" si="148"/>
        <v>0</v>
      </c>
      <c r="AF4054" s="5" t="str">
        <f t="shared" si="149"/>
        <v>Pokryto</v>
      </c>
      <c r="AG4054" s="153"/>
      <c r="AH4054" s="153"/>
      <c r="AI4054" t="s">
        <v>201</v>
      </c>
      <c r="AJ4054" t="s">
        <v>800</v>
      </c>
      <c r="AK4054" s="9" t="str">
        <f>VLOOKUP(Y4054,zdroj!D:AJ,33,0)</f>
        <v>katB</v>
      </c>
    </row>
    <row r="4055" spans="8:37" x14ac:dyDescent="0.25">
      <c r="H4055" s="8"/>
      <c r="I4055" s="8"/>
      <c r="N4055" s="23"/>
      <c r="O4055" s="24"/>
      <c r="P4055" s="19"/>
      <c r="Q4055" s="19"/>
      <c r="R4055" s="19"/>
      <c r="U4055" s="27"/>
      <c r="Y4055" s="9" t="s">
        <v>551</v>
      </c>
      <c r="Z4055" s="9" t="s">
        <v>462</v>
      </c>
      <c r="AA4055" s="9" t="s">
        <v>198</v>
      </c>
      <c r="AB4055" s="9">
        <v>27027945</v>
      </c>
      <c r="AC4055" s="9" t="s">
        <v>4830</v>
      </c>
      <c r="AD4055" s="9" t="s">
        <v>231</v>
      </c>
      <c r="AE4055" s="5">
        <f t="shared" si="148"/>
        <v>0</v>
      </c>
      <c r="AF4055" s="5" t="str">
        <f t="shared" si="149"/>
        <v>katB</v>
      </c>
      <c r="AG4055" s="153"/>
      <c r="AH4055" s="153"/>
      <c r="AI4055" t="s">
        <v>229</v>
      </c>
      <c r="AJ4055" t="s">
        <v>17878</v>
      </c>
      <c r="AK4055" s="9" t="str">
        <f>VLOOKUP(Y4055,zdroj!D:AJ,33,0)</f>
        <v>katB</v>
      </c>
    </row>
    <row r="4056" spans="8:37" x14ac:dyDescent="0.25">
      <c r="H4056" s="8"/>
      <c r="I4056" s="8"/>
      <c r="N4056" s="23"/>
      <c r="O4056" s="24"/>
      <c r="P4056" s="19"/>
      <c r="Q4056" s="19"/>
      <c r="R4056" s="19"/>
      <c r="U4056" s="27"/>
      <c r="Y4056" s="9" t="s">
        <v>556</v>
      </c>
      <c r="Z4056" s="9" t="s">
        <v>462</v>
      </c>
      <c r="AA4056" s="9" t="s">
        <v>237</v>
      </c>
      <c r="AB4056" s="9">
        <v>31271448</v>
      </c>
      <c r="AC4056" s="9" t="s">
        <v>4831</v>
      </c>
      <c r="AD4056" s="9" t="s">
        <v>225</v>
      </c>
      <c r="AE4056" s="5">
        <f t="shared" si="148"/>
        <v>0</v>
      </c>
      <c r="AF4056" s="5" t="str">
        <f t="shared" si="149"/>
        <v>katA</v>
      </c>
      <c r="AG4056" s="153"/>
      <c r="AH4056" s="153"/>
      <c r="AI4056" t="s">
        <v>195</v>
      </c>
      <c r="AJ4056" t="s">
        <v>340</v>
      </c>
      <c r="AK4056" s="9" t="str">
        <f>VLOOKUP(Y4056,zdroj!D:AJ,33,0)</f>
        <v>katA</v>
      </c>
    </row>
    <row r="4057" spans="8:37" x14ac:dyDescent="0.25">
      <c r="H4057" s="8"/>
      <c r="I4057" s="8"/>
      <c r="N4057" s="23"/>
      <c r="O4057" s="24"/>
      <c r="P4057" s="19"/>
      <c r="Q4057" s="19"/>
      <c r="R4057" s="19"/>
      <c r="U4057" s="27"/>
      <c r="Y4057" s="9" t="s">
        <v>556</v>
      </c>
      <c r="Z4057" s="9" t="s">
        <v>462</v>
      </c>
      <c r="AA4057" s="9" t="s">
        <v>237</v>
      </c>
      <c r="AB4057" s="9">
        <v>27436951</v>
      </c>
      <c r="AC4057" s="9" t="s">
        <v>4832</v>
      </c>
      <c r="AD4057" s="9" t="s">
        <v>231</v>
      </c>
      <c r="AE4057" s="5">
        <f t="shared" si="148"/>
        <v>0</v>
      </c>
      <c r="AF4057" s="5" t="str">
        <f t="shared" si="149"/>
        <v>katB</v>
      </c>
      <c r="AG4057" s="153"/>
      <c r="AH4057" s="153"/>
      <c r="AI4057" t="s">
        <v>195</v>
      </c>
      <c r="AJ4057" t="s">
        <v>340</v>
      </c>
      <c r="AK4057" s="9" t="str">
        <f>VLOOKUP(Y4057,zdroj!D:AJ,33,0)</f>
        <v>katA</v>
      </c>
    </row>
    <row r="4058" spans="8:37" x14ac:dyDescent="0.25">
      <c r="H4058" s="8"/>
      <c r="I4058" s="8"/>
      <c r="N4058" s="23"/>
      <c r="O4058" s="24"/>
      <c r="P4058" s="19"/>
      <c r="Q4058" s="19"/>
      <c r="R4058" s="19"/>
      <c r="U4058" s="27"/>
      <c r="Y4058" s="9" t="s">
        <v>556</v>
      </c>
      <c r="Z4058" s="9" t="s">
        <v>462</v>
      </c>
      <c r="AA4058" s="9" t="s">
        <v>237</v>
      </c>
      <c r="AB4058" s="9">
        <v>31271456</v>
      </c>
      <c r="AC4058" s="9" t="s">
        <v>4833</v>
      </c>
      <c r="AD4058" s="9" t="s">
        <v>225</v>
      </c>
      <c r="AE4058" s="5">
        <f t="shared" si="148"/>
        <v>0</v>
      </c>
      <c r="AF4058" s="5" t="str">
        <f t="shared" si="149"/>
        <v>katA</v>
      </c>
      <c r="AG4058" s="153"/>
      <c r="AH4058" s="153"/>
      <c r="AI4058" t="s">
        <v>195</v>
      </c>
      <c r="AJ4058" t="s">
        <v>340</v>
      </c>
      <c r="AK4058" s="9" t="str">
        <f>VLOOKUP(Y4058,zdroj!D:AJ,33,0)</f>
        <v>katA</v>
      </c>
    </row>
    <row r="4059" spans="8:37" x14ac:dyDescent="0.25">
      <c r="H4059" s="8"/>
      <c r="I4059" s="8"/>
      <c r="N4059" s="23"/>
      <c r="O4059" s="24"/>
      <c r="P4059" s="19"/>
      <c r="Q4059" s="19"/>
      <c r="R4059" s="19"/>
      <c r="U4059" s="27"/>
      <c r="Y4059" s="9" t="s">
        <v>556</v>
      </c>
      <c r="Z4059" s="9" t="s">
        <v>462</v>
      </c>
      <c r="AA4059" s="9" t="s">
        <v>237</v>
      </c>
      <c r="AB4059" s="9">
        <v>41738683</v>
      </c>
      <c r="AC4059" s="9" t="s">
        <v>4834</v>
      </c>
      <c r="AD4059" s="9" t="s">
        <v>231</v>
      </c>
      <c r="AE4059" s="5">
        <f t="shared" si="148"/>
        <v>0</v>
      </c>
      <c r="AF4059" s="5" t="str">
        <f t="shared" si="149"/>
        <v>katB</v>
      </c>
      <c r="AG4059" s="153"/>
      <c r="AH4059" s="153"/>
      <c r="AI4059" t="s">
        <v>195</v>
      </c>
      <c r="AJ4059" t="s">
        <v>340</v>
      </c>
      <c r="AK4059" s="9" t="str">
        <f>VLOOKUP(Y4059,zdroj!D:AJ,33,0)</f>
        <v>katA</v>
      </c>
    </row>
    <row r="4060" spans="8:37" x14ac:dyDescent="0.25">
      <c r="H4060" s="8"/>
      <c r="I4060" s="8"/>
      <c r="N4060" s="23"/>
      <c r="O4060" s="24"/>
      <c r="P4060" s="19"/>
      <c r="Q4060" s="19"/>
      <c r="R4060" s="19"/>
      <c r="U4060" s="27"/>
      <c r="Y4060" s="9" t="s">
        <v>556</v>
      </c>
      <c r="Z4060" s="9" t="s">
        <v>462</v>
      </c>
      <c r="AA4060" s="9" t="s">
        <v>237</v>
      </c>
      <c r="AB4060" s="9">
        <v>5851220</v>
      </c>
      <c r="AC4060" s="9" t="s">
        <v>4835</v>
      </c>
      <c r="AD4060" s="9" t="s">
        <v>225</v>
      </c>
      <c r="AE4060" s="5">
        <f t="shared" si="148"/>
        <v>0</v>
      </c>
      <c r="AF4060" s="5" t="str">
        <f t="shared" si="149"/>
        <v>katA</v>
      </c>
      <c r="AG4060" s="153"/>
      <c r="AH4060" s="153"/>
      <c r="AI4060" t="s">
        <v>195</v>
      </c>
      <c r="AJ4060" t="s">
        <v>340</v>
      </c>
      <c r="AK4060" s="9" t="str">
        <f>VLOOKUP(Y4060,zdroj!D:AJ,33,0)</f>
        <v>katA</v>
      </c>
    </row>
    <row r="4061" spans="8:37" x14ac:dyDescent="0.25">
      <c r="H4061" s="8"/>
      <c r="I4061" s="8"/>
      <c r="N4061" s="23"/>
      <c r="O4061" s="24"/>
      <c r="P4061" s="19"/>
      <c r="Q4061" s="19"/>
      <c r="R4061" s="19"/>
      <c r="U4061" s="27"/>
      <c r="Y4061" s="9" t="s">
        <v>556</v>
      </c>
      <c r="Z4061" s="9" t="s">
        <v>462</v>
      </c>
      <c r="AA4061" s="9" t="s">
        <v>237</v>
      </c>
      <c r="AB4061" s="9">
        <v>30842158</v>
      </c>
      <c r="AC4061" s="9" t="s">
        <v>4836</v>
      </c>
      <c r="AD4061" s="9" t="s">
        <v>225</v>
      </c>
      <c r="AE4061" s="5">
        <f t="shared" si="148"/>
        <v>0</v>
      </c>
      <c r="AF4061" s="5" t="str">
        <f t="shared" si="149"/>
        <v>katA</v>
      </c>
      <c r="AG4061" s="153"/>
      <c r="AH4061" s="153"/>
      <c r="AI4061" t="s">
        <v>195</v>
      </c>
      <c r="AJ4061" t="s">
        <v>340</v>
      </c>
      <c r="AK4061" s="9" t="str">
        <f>VLOOKUP(Y4061,zdroj!D:AJ,33,0)</f>
        <v>katA</v>
      </c>
    </row>
    <row r="4062" spans="8:37" x14ac:dyDescent="0.25">
      <c r="H4062" s="8"/>
      <c r="I4062" s="8"/>
      <c r="N4062" s="23"/>
      <c r="O4062" s="24"/>
      <c r="P4062" s="19"/>
      <c r="Q4062" s="19"/>
      <c r="R4062" s="19"/>
      <c r="U4062" s="27"/>
      <c r="Y4062" s="9" t="s">
        <v>556</v>
      </c>
      <c r="Z4062" s="9" t="s">
        <v>462</v>
      </c>
      <c r="AA4062" s="9" t="s">
        <v>237</v>
      </c>
      <c r="AB4062" s="9">
        <v>5851289</v>
      </c>
      <c r="AC4062" s="9" t="s">
        <v>4837</v>
      </c>
      <c r="AD4062" s="9" t="s">
        <v>225</v>
      </c>
      <c r="AE4062" s="5">
        <f t="shared" si="148"/>
        <v>0</v>
      </c>
      <c r="AF4062" s="5" t="str">
        <f t="shared" si="149"/>
        <v>katA</v>
      </c>
      <c r="AG4062" s="153"/>
      <c r="AH4062" s="153"/>
      <c r="AI4062" t="s">
        <v>195</v>
      </c>
      <c r="AJ4062" t="s">
        <v>340</v>
      </c>
      <c r="AK4062" s="9" t="str">
        <f>VLOOKUP(Y4062,zdroj!D:AJ,33,0)</f>
        <v>katA</v>
      </c>
    </row>
    <row r="4063" spans="8:37" x14ac:dyDescent="0.25">
      <c r="H4063" s="8"/>
      <c r="I4063" s="8"/>
      <c r="N4063" s="23"/>
      <c r="O4063" s="24"/>
      <c r="P4063" s="19"/>
      <c r="Q4063" s="19"/>
      <c r="R4063" s="19"/>
      <c r="U4063" s="27"/>
      <c r="Y4063" s="9" t="s">
        <v>556</v>
      </c>
      <c r="Z4063" s="9" t="s">
        <v>462</v>
      </c>
      <c r="AA4063" s="9" t="s">
        <v>237</v>
      </c>
      <c r="AB4063" s="9">
        <v>5851335</v>
      </c>
      <c r="AC4063" s="9" t="s">
        <v>4838</v>
      </c>
      <c r="AD4063" s="9" t="s">
        <v>225</v>
      </c>
      <c r="AE4063" s="5">
        <f t="shared" si="148"/>
        <v>0</v>
      </c>
      <c r="AF4063" s="5" t="str">
        <f t="shared" si="149"/>
        <v>katA</v>
      </c>
      <c r="AG4063" s="153"/>
      <c r="AH4063" s="153"/>
      <c r="AI4063" t="s">
        <v>195</v>
      </c>
      <c r="AJ4063" t="s">
        <v>340</v>
      </c>
      <c r="AK4063" s="9" t="str">
        <f>VLOOKUP(Y4063,zdroj!D:AJ,33,0)</f>
        <v>katA</v>
      </c>
    </row>
    <row r="4064" spans="8:37" x14ac:dyDescent="0.25">
      <c r="H4064" s="8"/>
      <c r="I4064" s="8"/>
      <c r="N4064" s="23"/>
      <c r="O4064" s="24"/>
      <c r="P4064" s="19"/>
      <c r="Q4064" s="19"/>
      <c r="R4064" s="19"/>
      <c r="U4064" s="27"/>
      <c r="Y4064" s="9" t="s">
        <v>556</v>
      </c>
      <c r="Z4064" s="9" t="s">
        <v>462</v>
      </c>
      <c r="AA4064" s="9" t="s">
        <v>237</v>
      </c>
      <c r="AB4064" s="9">
        <v>5851343</v>
      </c>
      <c r="AC4064" s="9" t="s">
        <v>4839</v>
      </c>
      <c r="AD4064" s="9" t="s">
        <v>225</v>
      </c>
      <c r="AE4064" s="5">
        <f t="shared" si="148"/>
        <v>0</v>
      </c>
      <c r="AF4064" s="5" t="str">
        <f t="shared" si="149"/>
        <v>katA</v>
      </c>
      <c r="AG4064" s="153"/>
      <c r="AH4064" s="153"/>
      <c r="AI4064" t="s">
        <v>195</v>
      </c>
      <c r="AJ4064" t="s">
        <v>340</v>
      </c>
      <c r="AK4064" s="9" t="str">
        <f>VLOOKUP(Y4064,zdroj!D:AJ,33,0)</f>
        <v>katA</v>
      </c>
    </row>
    <row r="4065" spans="8:37" x14ac:dyDescent="0.25">
      <c r="H4065" s="8"/>
      <c r="I4065" s="8"/>
      <c r="N4065" s="23"/>
      <c r="O4065" s="24"/>
      <c r="P4065" s="19"/>
      <c r="Q4065" s="19"/>
      <c r="R4065" s="19"/>
      <c r="U4065" s="27"/>
      <c r="Y4065" s="9" t="s">
        <v>556</v>
      </c>
      <c r="Z4065" s="9" t="s">
        <v>462</v>
      </c>
      <c r="AA4065" s="9" t="s">
        <v>237</v>
      </c>
      <c r="AB4065" s="9">
        <v>30842182</v>
      </c>
      <c r="AC4065" s="9" t="s">
        <v>4840</v>
      </c>
      <c r="AD4065" s="9" t="s">
        <v>225</v>
      </c>
      <c r="AE4065" s="5">
        <f t="shared" si="148"/>
        <v>0</v>
      </c>
      <c r="AF4065" s="5" t="str">
        <f t="shared" si="149"/>
        <v>katA</v>
      </c>
      <c r="AG4065" s="153"/>
      <c r="AH4065" s="153"/>
      <c r="AI4065" t="s">
        <v>195</v>
      </c>
      <c r="AJ4065" t="s">
        <v>340</v>
      </c>
      <c r="AK4065" s="9" t="str">
        <f>VLOOKUP(Y4065,zdroj!D:AJ,33,0)</f>
        <v>katA</v>
      </c>
    </row>
    <row r="4066" spans="8:37" x14ac:dyDescent="0.25">
      <c r="H4066" s="8"/>
      <c r="I4066" s="8"/>
      <c r="N4066" s="23"/>
      <c r="O4066" s="24"/>
      <c r="P4066" s="19"/>
      <c r="Q4066" s="19"/>
      <c r="R4066" s="19"/>
      <c r="U4066" s="27"/>
      <c r="Y4066" s="9" t="s">
        <v>556</v>
      </c>
      <c r="Z4066" s="9" t="s">
        <v>462</v>
      </c>
      <c r="AA4066" s="9" t="s">
        <v>237</v>
      </c>
      <c r="AB4066" s="9">
        <v>27027970</v>
      </c>
      <c r="AC4066" s="9" t="s">
        <v>4841</v>
      </c>
      <c r="AD4066" s="9" t="s">
        <v>225</v>
      </c>
      <c r="AE4066" s="5">
        <f t="shared" si="148"/>
        <v>0</v>
      </c>
      <c r="AF4066" s="5" t="str">
        <f t="shared" si="149"/>
        <v>katA</v>
      </c>
      <c r="AG4066" s="153"/>
      <c r="AH4066" s="153"/>
      <c r="AI4066" t="s">
        <v>17879</v>
      </c>
      <c r="AJ4066" t="s">
        <v>17878</v>
      </c>
      <c r="AK4066" s="9" t="str">
        <f>VLOOKUP(Y4066,zdroj!D:AJ,33,0)</f>
        <v>katA</v>
      </c>
    </row>
    <row r="4067" spans="8:37" x14ac:dyDescent="0.25">
      <c r="H4067" s="8"/>
      <c r="I4067" s="8"/>
      <c r="N4067" s="23"/>
      <c r="O4067" s="24"/>
      <c r="P4067" s="19"/>
      <c r="Q4067" s="19"/>
      <c r="R4067" s="19"/>
      <c r="U4067" s="27"/>
      <c r="Y4067" s="9" t="s">
        <v>556</v>
      </c>
      <c r="Z4067" s="9" t="s">
        <v>462</v>
      </c>
      <c r="AA4067" s="9" t="s">
        <v>237</v>
      </c>
      <c r="AB4067" s="9">
        <v>26762161</v>
      </c>
      <c r="AC4067" s="9" t="s">
        <v>4842</v>
      </c>
      <c r="AD4067" s="9" t="s">
        <v>231</v>
      </c>
      <c r="AE4067" s="5">
        <f t="shared" si="148"/>
        <v>0</v>
      </c>
      <c r="AF4067" s="5" t="str">
        <f t="shared" si="149"/>
        <v>katB</v>
      </c>
      <c r="AG4067" s="153"/>
      <c r="AH4067" s="153"/>
      <c r="AI4067" t="s">
        <v>201</v>
      </c>
      <c r="AJ4067" t="s">
        <v>17878</v>
      </c>
      <c r="AK4067" s="9" t="str">
        <f>VLOOKUP(Y4067,zdroj!D:AJ,33,0)</f>
        <v>katA</v>
      </c>
    </row>
    <row r="4068" spans="8:37" x14ac:dyDescent="0.25">
      <c r="H4068" s="8"/>
      <c r="I4068" s="8"/>
      <c r="N4068" s="23"/>
      <c r="O4068" s="24"/>
      <c r="P4068" s="19"/>
      <c r="Q4068" s="19"/>
      <c r="R4068" s="19"/>
      <c r="U4068" s="27"/>
      <c r="Y4068" s="9" t="s">
        <v>556</v>
      </c>
      <c r="Z4068" s="9" t="s">
        <v>462</v>
      </c>
      <c r="AA4068" s="9" t="s">
        <v>237</v>
      </c>
      <c r="AB4068" s="9">
        <v>30842093</v>
      </c>
      <c r="AC4068" s="9" t="s">
        <v>4843</v>
      </c>
      <c r="AD4068" s="9" t="s">
        <v>225</v>
      </c>
      <c r="AE4068" s="5">
        <f t="shared" si="148"/>
        <v>0</v>
      </c>
      <c r="AF4068" s="5" t="str">
        <f t="shared" si="149"/>
        <v>katA</v>
      </c>
      <c r="AG4068" s="153"/>
      <c r="AH4068" s="153"/>
      <c r="AI4068" t="s">
        <v>195</v>
      </c>
      <c r="AJ4068" t="s">
        <v>340</v>
      </c>
      <c r="AK4068" s="9" t="str">
        <f>VLOOKUP(Y4068,zdroj!D:AJ,33,0)</f>
        <v>katA</v>
      </c>
    </row>
    <row r="4069" spans="8:37" x14ac:dyDescent="0.25">
      <c r="H4069" s="8"/>
      <c r="I4069" s="8"/>
      <c r="N4069" s="23"/>
      <c r="O4069" s="24"/>
      <c r="P4069" s="19"/>
      <c r="Q4069" s="19"/>
      <c r="R4069" s="19"/>
      <c r="U4069" s="27"/>
      <c r="Y4069" s="9" t="s">
        <v>556</v>
      </c>
      <c r="Z4069" s="9" t="s">
        <v>462</v>
      </c>
      <c r="AA4069" s="9" t="s">
        <v>237</v>
      </c>
      <c r="AB4069" s="9">
        <v>27436969</v>
      </c>
      <c r="AC4069" s="9" t="s">
        <v>4844</v>
      </c>
      <c r="AD4069" s="9" t="s">
        <v>225</v>
      </c>
      <c r="AE4069" s="5">
        <f t="shared" si="148"/>
        <v>0</v>
      </c>
      <c r="AF4069" s="5" t="str">
        <f t="shared" si="149"/>
        <v>katA</v>
      </c>
      <c r="AG4069" s="153"/>
      <c r="AH4069" s="153"/>
      <c r="AI4069" t="s">
        <v>201</v>
      </c>
      <c r="AJ4069" t="s">
        <v>17878</v>
      </c>
      <c r="AK4069" s="9" t="str">
        <f>VLOOKUP(Y4069,zdroj!D:AJ,33,0)</f>
        <v>katA</v>
      </c>
    </row>
    <row r="4070" spans="8:37" x14ac:dyDescent="0.25">
      <c r="H4070" s="8"/>
      <c r="I4070" s="8"/>
      <c r="N4070" s="23"/>
      <c r="O4070" s="24"/>
      <c r="P4070" s="19"/>
      <c r="Q4070" s="19"/>
      <c r="R4070" s="19"/>
      <c r="U4070" s="27"/>
      <c r="Y4070" s="9" t="s">
        <v>556</v>
      </c>
      <c r="Z4070" s="9" t="s">
        <v>462</v>
      </c>
      <c r="AA4070" s="9" t="s">
        <v>237</v>
      </c>
      <c r="AB4070" s="9">
        <v>30842115</v>
      </c>
      <c r="AC4070" s="9" t="s">
        <v>4845</v>
      </c>
      <c r="AD4070" s="9" t="s">
        <v>225</v>
      </c>
      <c r="AE4070" s="5">
        <f t="shared" si="148"/>
        <v>0</v>
      </c>
      <c r="AF4070" s="5" t="str">
        <f t="shared" si="149"/>
        <v>katA</v>
      </c>
      <c r="AG4070" s="153"/>
      <c r="AH4070" s="153"/>
      <c r="AI4070" t="s">
        <v>201</v>
      </c>
      <c r="AJ4070" t="s">
        <v>17878</v>
      </c>
      <c r="AK4070" s="9" t="str">
        <f>VLOOKUP(Y4070,zdroj!D:AJ,33,0)</f>
        <v>katA</v>
      </c>
    </row>
    <row r="4071" spans="8:37" x14ac:dyDescent="0.25">
      <c r="H4071" s="8"/>
      <c r="I4071" s="8"/>
      <c r="N4071" s="23"/>
      <c r="O4071" s="24"/>
      <c r="P4071" s="19"/>
      <c r="Q4071" s="19"/>
      <c r="R4071" s="19"/>
      <c r="U4071" s="27"/>
      <c r="Y4071" s="9" t="s">
        <v>556</v>
      </c>
      <c r="Z4071" s="9" t="s">
        <v>462</v>
      </c>
      <c r="AA4071" s="9" t="s">
        <v>237</v>
      </c>
      <c r="AB4071" s="9">
        <v>5850487</v>
      </c>
      <c r="AC4071" s="9" t="s">
        <v>4846</v>
      </c>
      <c r="AD4071" s="9" t="s">
        <v>225</v>
      </c>
      <c r="AE4071" s="5">
        <f t="shared" si="148"/>
        <v>0</v>
      </c>
      <c r="AF4071" s="5" t="str">
        <f t="shared" si="149"/>
        <v>katA</v>
      </c>
      <c r="AG4071" s="153"/>
      <c r="AH4071" s="153"/>
      <c r="AI4071" t="s">
        <v>201</v>
      </c>
      <c r="AJ4071" t="s">
        <v>17878</v>
      </c>
      <c r="AK4071" s="9" t="str">
        <f>VLOOKUP(Y4071,zdroj!D:AJ,33,0)</f>
        <v>katA</v>
      </c>
    </row>
    <row r="4072" spans="8:37" x14ac:dyDescent="0.25">
      <c r="H4072" s="8"/>
      <c r="I4072" s="8"/>
      <c r="N4072" s="23"/>
      <c r="O4072" s="24"/>
      <c r="P4072" s="19"/>
      <c r="Q4072" s="19"/>
      <c r="R4072" s="19"/>
      <c r="U4072" s="27"/>
      <c r="Y4072" s="9" t="s">
        <v>556</v>
      </c>
      <c r="Z4072" s="9" t="s">
        <v>462</v>
      </c>
      <c r="AA4072" s="9" t="s">
        <v>237</v>
      </c>
      <c r="AB4072" s="9">
        <v>40082091</v>
      </c>
      <c r="AC4072" s="9" t="s">
        <v>4847</v>
      </c>
      <c r="AD4072" s="9" t="s">
        <v>225</v>
      </c>
      <c r="AE4072" s="5">
        <f t="shared" si="148"/>
        <v>0</v>
      </c>
      <c r="AF4072" s="5" t="str">
        <f t="shared" si="149"/>
        <v>katA</v>
      </c>
      <c r="AG4072" s="153"/>
      <c r="AH4072" s="153"/>
      <c r="AI4072" t="s">
        <v>201</v>
      </c>
      <c r="AJ4072" t="s">
        <v>17878</v>
      </c>
      <c r="AK4072" s="9" t="str">
        <f>VLOOKUP(Y4072,zdroj!D:AJ,33,0)</f>
        <v>katA</v>
      </c>
    </row>
    <row r="4073" spans="8:37" x14ac:dyDescent="0.25">
      <c r="H4073" s="8"/>
      <c r="I4073" s="8"/>
      <c r="N4073" s="23"/>
      <c r="O4073" s="24"/>
      <c r="P4073" s="19"/>
      <c r="Q4073" s="19"/>
      <c r="R4073" s="19"/>
      <c r="U4073" s="27"/>
      <c r="Y4073" s="9" t="s">
        <v>556</v>
      </c>
      <c r="Z4073" s="9" t="s">
        <v>462</v>
      </c>
      <c r="AA4073" s="9" t="s">
        <v>237</v>
      </c>
      <c r="AB4073" s="9">
        <v>5850525</v>
      </c>
      <c r="AC4073" s="9" t="s">
        <v>4848</v>
      </c>
      <c r="AD4073" s="9" t="s">
        <v>231</v>
      </c>
      <c r="AE4073" s="5">
        <f t="shared" si="148"/>
        <v>0</v>
      </c>
      <c r="AF4073" s="5" t="str">
        <f t="shared" si="149"/>
        <v>katB</v>
      </c>
      <c r="AG4073" s="153"/>
      <c r="AH4073" s="153"/>
      <c r="AI4073" t="s">
        <v>195</v>
      </c>
      <c r="AJ4073" t="s">
        <v>340</v>
      </c>
      <c r="AK4073" s="9" t="str">
        <f>VLOOKUP(Y4073,zdroj!D:AJ,33,0)</f>
        <v>katA</v>
      </c>
    </row>
    <row r="4074" spans="8:37" x14ac:dyDescent="0.25">
      <c r="H4074" s="8"/>
      <c r="I4074" s="8"/>
      <c r="N4074" s="23"/>
      <c r="O4074" s="24"/>
      <c r="P4074" s="19"/>
      <c r="Q4074" s="19"/>
      <c r="R4074" s="19"/>
      <c r="U4074" s="27"/>
      <c r="Y4074" s="9" t="s">
        <v>556</v>
      </c>
      <c r="Z4074" s="9" t="s">
        <v>462</v>
      </c>
      <c r="AA4074" s="9" t="s">
        <v>237</v>
      </c>
      <c r="AB4074" s="9">
        <v>5850533</v>
      </c>
      <c r="AC4074" s="9" t="s">
        <v>4849</v>
      </c>
      <c r="AD4074" s="9" t="s">
        <v>225</v>
      </c>
      <c r="AE4074" s="5">
        <f t="shared" si="148"/>
        <v>0</v>
      </c>
      <c r="AF4074" s="5" t="str">
        <f t="shared" si="149"/>
        <v>katA</v>
      </c>
      <c r="AG4074" s="153"/>
      <c r="AH4074" s="153"/>
      <c r="AI4074" t="s">
        <v>236</v>
      </c>
      <c r="AJ4074" t="s">
        <v>17878</v>
      </c>
      <c r="AK4074" s="9" t="str">
        <f>VLOOKUP(Y4074,zdroj!D:AJ,33,0)</f>
        <v>katA</v>
      </c>
    </row>
    <row r="4075" spans="8:37" x14ac:dyDescent="0.25">
      <c r="H4075" s="8"/>
      <c r="I4075" s="8"/>
      <c r="N4075" s="23"/>
      <c r="O4075" s="24"/>
      <c r="P4075" s="19"/>
      <c r="Q4075" s="19"/>
      <c r="R4075" s="19"/>
      <c r="U4075" s="27"/>
      <c r="Y4075" s="9" t="s">
        <v>556</v>
      </c>
      <c r="Z4075" s="9" t="s">
        <v>462</v>
      </c>
      <c r="AA4075" s="9" t="s">
        <v>237</v>
      </c>
      <c r="AB4075" s="9">
        <v>5850541</v>
      </c>
      <c r="AC4075" s="9" t="s">
        <v>4850</v>
      </c>
      <c r="AD4075" s="9" t="s">
        <v>225</v>
      </c>
      <c r="AE4075" s="5">
        <f t="shared" si="148"/>
        <v>0</v>
      </c>
      <c r="AF4075" s="5" t="str">
        <f t="shared" si="149"/>
        <v>katA</v>
      </c>
      <c r="AG4075" s="153"/>
      <c r="AH4075" s="153"/>
      <c r="AI4075" t="s">
        <v>201</v>
      </c>
      <c r="AJ4075" t="s">
        <v>17878</v>
      </c>
      <c r="AK4075" s="9" t="str">
        <f>VLOOKUP(Y4075,zdroj!D:AJ,33,0)</f>
        <v>katA</v>
      </c>
    </row>
    <row r="4076" spans="8:37" x14ac:dyDescent="0.25">
      <c r="H4076" s="8"/>
      <c r="I4076" s="8"/>
      <c r="N4076" s="23"/>
      <c r="O4076" s="24"/>
      <c r="P4076" s="19"/>
      <c r="Q4076" s="19"/>
      <c r="R4076" s="19"/>
      <c r="U4076" s="27"/>
      <c r="Y4076" s="9" t="s">
        <v>556</v>
      </c>
      <c r="Z4076" s="9" t="s">
        <v>462</v>
      </c>
      <c r="AA4076" s="9" t="s">
        <v>237</v>
      </c>
      <c r="AB4076" s="9">
        <v>5850568</v>
      </c>
      <c r="AC4076" s="9" t="s">
        <v>4851</v>
      </c>
      <c r="AD4076" s="9" t="s">
        <v>225</v>
      </c>
      <c r="AE4076" s="5">
        <f t="shared" si="148"/>
        <v>0</v>
      </c>
      <c r="AF4076" s="5" t="str">
        <f t="shared" si="149"/>
        <v>katA</v>
      </c>
      <c r="AG4076" s="153"/>
      <c r="AH4076" s="153"/>
      <c r="AI4076" t="s">
        <v>201</v>
      </c>
      <c r="AJ4076" t="s">
        <v>17878</v>
      </c>
      <c r="AK4076" s="9" t="str">
        <f>VLOOKUP(Y4076,zdroj!D:AJ,33,0)</f>
        <v>katA</v>
      </c>
    </row>
    <row r="4077" spans="8:37" x14ac:dyDescent="0.25">
      <c r="H4077" s="8"/>
      <c r="I4077" s="8"/>
      <c r="N4077" s="23"/>
      <c r="O4077" s="24"/>
      <c r="P4077" s="19"/>
      <c r="Q4077" s="19"/>
      <c r="R4077" s="19"/>
      <c r="U4077" s="27"/>
      <c r="Y4077" s="9" t="s">
        <v>556</v>
      </c>
      <c r="Z4077" s="9" t="s">
        <v>462</v>
      </c>
      <c r="AA4077" s="9" t="s">
        <v>237</v>
      </c>
      <c r="AB4077" s="9">
        <v>79214266</v>
      </c>
      <c r="AC4077" s="9" t="s">
        <v>4852</v>
      </c>
      <c r="AD4077" s="9" t="s">
        <v>231</v>
      </c>
      <c r="AE4077" s="5">
        <f t="shared" si="148"/>
        <v>0</v>
      </c>
      <c r="AF4077" s="5" t="str">
        <f t="shared" si="149"/>
        <v>katB</v>
      </c>
      <c r="AG4077" s="153"/>
      <c r="AH4077" s="153"/>
      <c r="AI4077" t="s">
        <v>201</v>
      </c>
      <c r="AJ4077" t="s">
        <v>17878</v>
      </c>
      <c r="AK4077" s="9" t="str">
        <f>VLOOKUP(Y4077,zdroj!D:AJ,33,0)</f>
        <v>katA</v>
      </c>
    </row>
    <row r="4078" spans="8:37" x14ac:dyDescent="0.25">
      <c r="H4078" s="8"/>
      <c r="I4078" s="8"/>
      <c r="N4078" s="23"/>
      <c r="O4078" s="24"/>
      <c r="P4078" s="19"/>
      <c r="Q4078" s="19"/>
      <c r="R4078" s="19"/>
      <c r="U4078" s="27"/>
      <c r="Y4078" s="9" t="s">
        <v>557</v>
      </c>
      <c r="Z4078" s="9" t="s">
        <v>462</v>
      </c>
      <c r="AA4078" s="9" t="s">
        <v>237</v>
      </c>
      <c r="AB4078" s="9">
        <v>5851181</v>
      </c>
      <c r="AC4078" s="9" t="s">
        <v>4853</v>
      </c>
      <c r="AD4078" s="9" t="s">
        <v>225</v>
      </c>
      <c r="AE4078" s="5">
        <f t="shared" si="148"/>
        <v>0</v>
      </c>
      <c r="AF4078" s="5" t="str">
        <f t="shared" si="149"/>
        <v>katA</v>
      </c>
      <c r="AG4078" s="153"/>
      <c r="AH4078" s="153"/>
      <c r="AI4078" t="s">
        <v>195</v>
      </c>
      <c r="AJ4078" t="s">
        <v>340</v>
      </c>
      <c r="AK4078" s="9" t="str">
        <f>VLOOKUP(Y4078,zdroj!D:AJ,33,0)</f>
        <v>katA</v>
      </c>
    </row>
    <row r="4079" spans="8:37" x14ac:dyDescent="0.25">
      <c r="H4079" s="8"/>
      <c r="I4079" s="8"/>
      <c r="N4079" s="23"/>
      <c r="O4079" s="24"/>
      <c r="P4079" s="19"/>
      <c r="Q4079" s="19"/>
      <c r="R4079" s="19"/>
      <c r="U4079" s="27"/>
      <c r="Y4079" s="9" t="s">
        <v>557</v>
      </c>
      <c r="Z4079" s="9" t="s">
        <v>462</v>
      </c>
      <c r="AA4079" s="9" t="s">
        <v>237</v>
      </c>
      <c r="AB4079" s="9">
        <v>5851424</v>
      </c>
      <c r="AC4079" s="9" t="s">
        <v>4854</v>
      </c>
      <c r="AD4079" s="9" t="s">
        <v>225</v>
      </c>
      <c r="AE4079" s="5">
        <f t="shared" si="148"/>
        <v>0</v>
      </c>
      <c r="AF4079" s="5" t="str">
        <f t="shared" si="149"/>
        <v>katA</v>
      </c>
      <c r="AG4079" s="153"/>
      <c r="AH4079" s="153"/>
      <c r="AI4079" t="s">
        <v>195</v>
      </c>
      <c r="AJ4079" t="s">
        <v>340</v>
      </c>
      <c r="AK4079" s="9" t="str">
        <f>VLOOKUP(Y4079,zdroj!D:AJ,33,0)</f>
        <v>katA</v>
      </c>
    </row>
    <row r="4080" spans="8:37" x14ac:dyDescent="0.25">
      <c r="H4080" s="8"/>
      <c r="I4080" s="8"/>
      <c r="N4080" s="23"/>
      <c r="O4080" s="24"/>
      <c r="P4080" s="19"/>
      <c r="Q4080" s="19"/>
      <c r="R4080" s="19"/>
      <c r="U4080" s="27"/>
      <c r="Y4080" s="9" t="s">
        <v>557</v>
      </c>
      <c r="Z4080" s="9" t="s">
        <v>462</v>
      </c>
      <c r="AA4080" s="9" t="s">
        <v>237</v>
      </c>
      <c r="AB4080" s="9">
        <v>5850819</v>
      </c>
      <c r="AC4080" s="9" t="s">
        <v>4855</v>
      </c>
      <c r="AD4080" s="9" t="s">
        <v>225</v>
      </c>
      <c r="AE4080" s="5">
        <f t="shared" si="148"/>
        <v>0</v>
      </c>
      <c r="AF4080" s="5" t="str">
        <f t="shared" si="149"/>
        <v>katA</v>
      </c>
      <c r="AG4080" s="153"/>
      <c r="AH4080" s="153"/>
      <c r="AI4080" t="s">
        <v>195</v>
      </c>
      <c r="AJ4080" t="s">
        <v>340</v>
      </c>
      <c r="AK4080" s="9" t="str">
        <f>VLOOKUP(Y4080,zdroj!D:AJ,33,0)</f>
        <v>katA</v>
      </c>
    </row>
    <row r="4081" spans="8:37" x14ac:dyDescent="0.25">
      <c r="H4081" s="8"/>
      <c r="I4081" s="8"/>
      <c r="N4081" s="23"/>
      <c r="O4081" s="24"/>
      <c r="P4081" s="19"/>
      <c r="Q4081" s="19"/>
      <c r="R4081" s="19"/>
      <c r="U4081" s="27"/>
      <c r="Y4081" s="9" t="s">
        <v>557</v>
      </c>
      <c r="Z4081" s="9" t="s">
        <v>462</v>
      </c>
      <c r="AA4081" s="9" t="s">
        <v>237</v>
      </c>
      <c r="AB4081" s="9">
        <v>5851432</v>
      </c>
      <c r="AC4081" s="9" t="s">
        <v>4856</v>
      </c>
      <c r="AD4081" s="9" t="s">
        <v>225</v>
      </c>
      <c r="AE4081" s="5">
        <f t="shared" si="148"/>
        <v>0</v>
      </c>
      <c r="AF4081" s="5" t="str">
        <f t="shared" si="149"/>
        <v>katA</v>
      </c>
      <c r="AG4081" s="153"/>
      <c r="AH4081" s="153"/>
      <c r="AI4081" t="s">
        <v>195</v>
      </c>
      <c r="AJ4081" t="s">
        <v>340</v>
      </c>
      <c r="AK4081" s="9" t="str">
        <f>VLOOKUP(Y4081,zdroj!D:AJ,33,0)</f>
        <v>katA</v>
      </c>
    </row>
    <row r="4082" spans="8:37" x14ac:dyDescent="0.25">
      <c r="H4082" s="8"/>
      <c r="I4082" s="8"/>
      <c r="N4082" s="23"/>
      <c r="O4082" s="24"/>
      <c r="P4082" s="19"/>
      <c r="Q4082" s="19"/>
      <c r="R4082" s="19"/>
      <c r="U4082" s="27"/>
      <c r="Y4082" s="9" t="s">
        <v>557</v>
      </c>
      <c r="Z4082" s="9" t="s">
        <v>462</v>
      </c>
      <c r="AA4082" s="9" t="s">
        <v>237</v>
      </c>
      <c r="AB4082" s="9">
        <v>5851441</v>
      </c>
      <c r="AC4082" s="9" t="s">
        <v>4857</v>
      </c>
      <c r="AD4082" s="9" t="s">
        <v>225</v>
      </c>
      <c r="AE4082" s="5">
        <f t="shared" si="148"/>
        <v>0</v>
      </c>
      <c r="AF4082" s="5" t="str">
        <f t="shared" si="149"/>
        <v>katA</v>
      </c>
      <c r="AG4082" s="153"/>
      <c r="AH4082" s="153"/>
      <c r="AI4082" t="s">
        <v>195</v>
      </c>
      <c r="AJ4082" t="s">
        <v>340</v>
      </c>
      <c r="AK4082" s="9" t="str">
        <f>VLOOKUP(Y4082,zdroj!D:AJ,33,0)</f>
        <v>katA</v>
      </c>
    </row>
    <row r="4083" spans="8:37" x14ac:dyDescent="0.25">
      <c r="H4083" s="8"/>
      <c r="I4083" s="8"/>
      <c r="N4083" s="23"/>
      <c r="O4083" s="24"/>
      <c r="P4083" s="19"/>
      <c r="Q4083" s="19"/>
      <c r="R4083" s="19"/>
      <c r="U4083" s="27"/>
      <c r="Y4083" s="9" t="s">
        <v>557</v>
      </c>
      <c r="Z4083" s="9" t="s">
        <v>462</v>
      </c>
      <c r="AA4083" s="9" t="s">
        <v>237</v>
      </c>
      <c r="AB4083" s="9">
        <v>5851459</v>
      </c>
      <c r="AC4083" s="9" t="s">
        <v>4858</v>
      </c>
      <c r="AD4083" s="9" t="s">
        <v>225</v>
      </c>
      <c r="AE4083" s="5">
        <f t="shared" si="148"/>
        <v>0</v>
      </c>
      <c r="AF4083" s="5" t="str">
        <f t="shared" si="149"/>
        <v>katA</v>
      </c>
      <c r="AG4083" s="153"/>
      <c r="AH4083" s="153"/>
      <c r="AI4083" t="s">
        <v>195</v>
      </c>
      <c r="AJ4083" t="s">
        <v>340</v>
      </c>
      <c r="AK4083" s="9" t="str">
        <f>VLOOKUP(Y4083,zdroj!D:AJ,33,0)</f>
        <v>katA</v>
      </c>
    </row>
    <row r="4084" spans="8:37" x14ac:dyDescent="0.25">
      <c r="H4084" s="8"/>
      <c r="I4084" s="8"/>
      <c r="N4084" s="23"/>
      <c r="O4084" s="24"/>
      <c r="P4084" s="19"/>
      <c r="Q4084" s="19"/>
      <c r="R4084" s="19"/>
      <c r="U4084" s="27"/>
      <c r="Y4084" s="9" t="s">
        <v>557</v>
      </c>
      <c r="Z4084" s="9" t="s">
        <v>462</v>
      </c>
      <c r="AA4084" s="9" t="s">
        <v>237</v>
      </c>
      <c r="AB4084" s="9">
        <v>5851467</v>
      </c>
      <c r="AC4084" s="9" t="s">
        <v>4859</v>
      </c>
      <c r="AD4084" s="9" t="s">
        <v>225</v>
      </c>
      <c r="AE4084" s="5">
        <f t="shared" si="148"/>
        <v>0</v>
      </c>
      <c r="AF4084" s="5" t="str">
        <f t="shared" si="149"/>
        <v>katA</v>
      </c>
      <c r="AG4084" s="153"/>
      <c r="AH4084" s="153"/>
      <c r="AI4084" t="s">
        <v>195</v>
      </c>
      <c r="AJ4084" t="s">
        <v>340</v>
      </c>
      <c r="AK4084" s="9" t="str">
        <f>VLOOKUP(Y4084,zdroj!D:AJ,33,0)</f>
        <v>katA</v>
      </c>
    </row>
    <row r="4085" spans="8:37" x14ac:dyDescent="0.25">
      <c r="H4085" s="8"/>
      <c r="I4085" s="8"/>
      <c r="N4085" s="23"/>
      <c r="O4085" s="24"/>
      <c r="P4085" s="19"/>
      <c r="Q4085" s="19"/>
      <c r="R4085" s="19"/>
      <c r="U4085" s="27"/>
      <c r="Y4085" s="9" t="s">
        <v>557</v>
      </c>
      <c r="Z4085" s="9" t="s">
        <v>462</v>
      </c>
      <c r="AA4085" s="9" t="s">
        <v>237</v>
      </c>
      <c r="AB4085" s="9">
        <v>5851475</v>
      </c>
      <c r="AC4085" s="9" t="s">
        <v>4860</v>
      </c>
      <c r="AD4085" s="9" t="s">
        <v>225</v>
      </c>
      <c r="AE4085" s="5">
        <f t="shared" si="148"/>
        <v>0</v>
      </c>
      <c r="AF4085" s="5" t="str">
        <f t="shared" si="149"/>
        <v>katA</v>
      </c>
      <c r="AG4085" s="153"/>
      <c r="AH4085" s="153"/>
      <c r="AI4085" t="s">
        <v>195</v>
      </c>
      <c r="AJ4085" t="s">
        <v>340</v>
      </c>
      <c r="AK4085" s="9" t="str">
        <f>VLOOKUP(Y4085,zdroj!D:AJ,33,0)</f>
        <v>katA</v>
      </c>
    </row>
    <row r="4086" spans="8:37" x14ac:dyDescent="0.25">
      <c r="H4086" s="8"/>
      <c r="I4086" s="8"/>
      <c r="N4086" s="23"/>
      <c r="O4086" s="24"/>
      <c r="P4086" s="19"/>
      <c r="Q4086" s="19"/>
      <c r="R4086" s="19"/>
      <c r="U4086" s="27"/>
      <c r="Y4086" s="9" t="s">
        <v>557</v>
      </c>
      <c r="Z4086" s="9" t="s">
        <v>462</v>
      </c>
      <c r="AA4086" s="9" t="s">
        <v>237</v>
      </c>
      <c r="AB4086" s="9">
        <v>30842131</v>
      </c>
      <c r="AC4086" s="9" t="s">
        <v>4861</v>
      </c>
      <c r="AD4086" s="9" t="s">
        <v>225</v>
      </c>
      <c r="AE4086" s="5">
        <f t="shared" si="148"/>
        <v>0</v>
      </c>
      <c r="AF4086" s="5" t="str">
        <f t="shared" si="149"/>
        <v>katA</v>
      </c>
      <c r="AG4086" s="153"/>
      <c r="AH4086" s="153"/>
      <c r="AI4086" t="s">
        <v>195</v>
      </c>
      <c r="AJ4086" t="s">
        <v>340</v>
      </c>
      <c r="AK4086" s="9" t="str">
        <f>VLOOKUP(Y4086,zdroj!D:AJ,33,0)</f>
        <v>katA</v>
      </c>
    </row>
    <row r="4087" spans="8:37" x14ac:dyDescent="0.25">
      <c r="H4087" s="8"/>
      <c r="I4087" s="8"/>
      <c r="N4087" s="23"/>
      <c r="O4087" s="24"/>
      <c r="P4087" s="19"/>
      <c r="Q4087" s="19"/>
      <c r="R4087" s="19"/>
      <c r="U4087" s="27"/>
      <c r="Y4087" s="9" t="s">
        <v>557</v>
      </c>
      <c r="Z4087" s="9" t="s">
        <v>462</v>
      </c>
      <c r="AA4087" s="9" t="s">
        <v>237</v>
      </c>
      <c r="AB4087" s="9">
        <v>5851491</v>
      </c>
      <c r="AC4087" s="9" t="s">
        <v>4862</v>
      </c>
      <c r="AD4087" s="9" t="s">
        <v>225</v>
      </c>
      <c r="AE4087" s="5">
        <f t="shared" si="148"/>
        <v>0</v>
      </c>
      <c r="AF4087" s="5" t="str">
        <f t="shared" si="149"/>
        <v>katA</v>
      </c>
      <c r="AG4087" s="153"/>
      <c r="AH4087" s="153"/>
      <c r="AI4087" t="s">
        <v>195</v>
      </c>
      <c r="AJ4087" t="s">
        <v>340</v>
      </c>
      <c r="AK4087" s="9" t="str">
        <f>VLOOKUP(Y4087,zdroj!D:AJ,33,0)</f>
        <v>katA</v>
      </c>
    </row>
    <row r="4088" spans="8:37" x14ac:dyDescent="0.25">
      <c r="H4088" s="8"/>
      <c r="I4088" s="8"/>
      <c r="N4088" s="23"/>
      <c r="O4088" s="24"/>
      <c r="P4088" s="19"/>
      <c r="Q4088" s="19"/>
      <c r="R4088" s="19"/>
      <c r="U4088" s="27"/>
      <c r="Y4088" s="9" t="s">
        <v>557</v>
      </c>
      <c r="Z4088" s="9" t="s">
        <v>462</v>
      </c>
      <c r="AA4088" s="9" t="s">
        <v>237</v>
      </c>
      <c r="AB4088" s="9">
        <v>27803945</v>
      </c>
      <c r="AC4088" s="9" t="s">
        <v>4863</v>
      </c>
      <c r="AD4088" s="9" t="s">
        <v>225</v>
      </c>
      <c r="AE4088" s="5">
        <f t="shared" si="148"/>
        <v>0</v>
      </c>
      <c r="AF4088" s="5" t="str">
        <f t="shared" si="149"/>
        <v>katA</v>
      </c>
      <c r="AG4088" s="153"/>
      <c r="AH4088" s="153"/>
      <c r="AI4088" t="s">
        <v>195</v>
      </c>
      <c r="AJ4088" t="s">
        <v>340</v>
      </c>
      <c r="AK4088" s="9" t="str">
        <f>VLOOKUP(Y4088,zdroj!D:AJ,33,0)</f>
        <v>katA</v>
      </c>
    </row>
    <row r="4089" spans="8:37" x14ac:dyDescent="0.25">
      <c r="H4089" s="8"/>
      <c r="I4089" s="8"/>
      <c r="N4089" s="23"/>
      <c r="O4089" s="24"/>
      <c r="P4089" s="19"/>
      <c r="Q4089" s="19"/>
      <c r="R4089" s="19"/>
      <c r="U4089" s="27"/>
      <c r="Y4089" s="9" t="s">
        <v>557</v>
      </c>
      <c r="Z4089" s="9" t="s">
        <v>462</v>
      </c>
      <c r="AA4089" s="9" t="s">
        <v>237</v>
      </c>
      <c r="AB4089" s="9">
        <v>30842247</v>
      </c>
      <c r="AC4089" s="9" t="s">
        <v>4864</v>
      </c>
      <c r="AD4089" s="9" t="s">
        <v>225</v>
      </c>
      <c r="AE4089" s="5">
        <f t="shared" si="148"/>
        <v>0</v>
      </c>
      <c r="AF4089" s="5" t="str">
        <f t="shared" si="149"/>
        <v>katA</v>
      </c>
      <c r="AG4089" s="153"/>
      <c r="AH4089" s="153"/>
      <c r="AI4089" t="s">
        <v>195</v>
      </c>
      <c r="AJ4089" t="s">
        <v>340</v>
      </c>
      <c r="AK4089" s="9" t="str">
        <f>VLOOKUP(Y4089,zdroj!D:AJ,33,0)</f>
        <v>katA</v>
      </c>
    </row>
    <row r="4090" spans="8:37" x14ac:dyDescent="0.25">
      <c r="H4090" s="8"/>
      <c r="I4090" s="8"/>
      <c r="N4090" s="23"/>
      <c r="O4090" s="24"/>
      <c r="P4090" s="19"/>
      <c r="Q4090" s="19"/>
      <c r="R4090" s="19"/>
      <c r="U4090" s="27"/>
      <c r="Y4090" s="9" t="s">
        <v>557</v>
      </c>
      <c r="Z4090" s="9" t="s">
        <v>462</v>
      </c>
      <c r="AA4090" s="9" t="s">
        <v>237</v>
      </c>
      <c r="AB4090" s="9">
        <v>30842255</v>
      </c>
      <c r="AC4090" s="9" t="s">
        <v>4865</v>
      </c>
      <c r="AD4090" s="9" t="s">
        <v>225</v>
      </c>
      <c r="AE4090" s="5">
        <f t="shared" si="148"/>
        <v>0</v>
      </c>
      <c r="AF4090" s="5" t="str">
        <f t="shared" si="149"/>
        <v>katA</v>
      </c>
      <c r="AG4090" s="153"/>
      <c r="AH4090" s="153"/>
      <c r="AI4090" t="s">
        <v>195</v>
      </c>
      <c r="AJ4090" t="s">
        <v>340</v>
      </c>
      <c r="AK4090" s="9" t="str">
        <f>VLOOKUP(Y4090,zdroj!D:AJ,33,0)</f>
        <v>katA</v>
      </c>
    </row>
    <row r="4091" spans="8:37" x14ac:dyDescent="0.25">
      <c r="H4091" s="8"/>
      <c r="I4091" s="8"/>
      <c r="N4091" s="23"/>
      <c r="O4091" s="24"/>
      <c r="P4091" s="19"/>
      <c r="Q4091" s="19"/>
      <c r="R4091" s="19"/>
      <c r="U4091" s="27"/>
      <c r="Y4091" s="9" t="s">
        <v>557</v>
      </c>
      <c r="Z4091" s="9" t="s">
        <v>462</v>
      </c>
      <c r="AA4091" s="9" t="s">
        <v>237</v>
      </c>
      <c r="AB4091" s="9">
        <v>25944665</v>
      </c>
      <c r="AC4091" s="9" t="s">
        <v>4866</v>
      </c>
      <c r="AD4091" s="9" t="s">
        <v>225</v>
      </c>
      <c r="AE4091" s="5">
        <f t="shared" si="148"/>
        <v>0</v>
      </c>
      <c r="AF4091" s="5" t="str">
        <f t="shared" si="149"/>
        <v>katA</v>
      </c>
      <c r="AG4091" s="153"/>
      <c r="AH4091" s="153"/>
      <c r="AI4091" t="s">
        <v>236</v>
      </c>
      <c r="AJ4091" t="s">
        <v>17878</v>
      </c>
      <c r="AK4091" s="9" t="str">
        <f>VLOOKUP(Y4091,zdroj!D:AJ,33,0)</f>
        <v>katA</v>
      </c>
    </row>
    <row r="4092" spans="8:37" x14ac:dyDescent="0.25">
      <c r="H4092" s="8"/>
      <c r="I4092" s="8"/>
      <c r="N4092" s="23"/>
      <c r="O4092" s="24"/>
      <c r="P4092" s="19"/>
      <c r="Q4092" s="19"/>
      <c r="R4092" s="19"/>
      <c r="U4092" s="27"/>
      <c r="Y4092" s="9" t="s">
        <v>557</v>
      </c>
      <c r="Z4092" s="9" t="s">
        <v>462</v>
      </c>
      <c r="AA4092" s="9" t="s">
        <v>237</v>
      </c>
      <c r="AB4092" s="9">
        <v>28405960</v>
      </c>
      <c r="AC4092" s="9" t="s">
        <v>4867</v>
      </c>
      <c r="AD4092" s="9" t="s">
        <v>225</v>
      </c>
      <c r="AE4092" s="5">
        <f t="shared" si="148"/>
        <v>0</v>
      </c>
      <c r="AF4092" s="5" t="str">
        <f t="shared" si="149"/>
        <v>katA</v>
      </c>
      <c r="AG4092" s="153"/>
      <c r="AH4092" s="153"/>
      <c r="AI4092" t="s">
        <v>195</v>
      </c>
      <c r="AJ4092" t="s">
        <v>340</v>
      </c>
      <c r="AK4092" s="9" t="str">
        <f>VLOOKUP(Y4092,zdroj!D:AJ,33,0)</f>
        <v>katA</v>
      </c>
    </row>
    <row r="4093" spans="8:37" x14ac:dyDescent="0.25">
      <c r="H4093" s="8"/>
      <c r="I4093" s="8"/>
      <c r="N4093" s="23"/>
      <c r="O4093" s="24"/>
      <c r="P4093" s="19"/>
      <c r="Q4093" s="19"/>
      <c r="R4093" s="19"/>
      <c r="U4093" s="27"/>
      <c r="Y4093" s="9" t="s">
        <v>557</v>
      </c>
      <c r="Z4093" s="9" t="s">
        <v>462</v>
      </c>
      <c r="AA4093" s="9" t="s">
        <v>237</v>
      </c>
      <c r="AB4093" s="9">
        <v>27027996</v>
      </c>
      <c r="AC4093" s="9" t="s">
        <v>4868</v>
      </c>
      <c r="AD4093" s="9" t="s">
        <v>225</v>
      </c>
      <c r="AE4093" s="5">
        <f t="shared" si="148"/>
        <v>0</v>
      </c>
      <c r="AF4093" s="5" t="str">
        <f t="shared" si="149"/>
        <v>katA</v>
      </c>
      <c r="AG4093" s="153"/>
      <c r="AH4093" s="153"/>
      <c r="AI4093" t="s">
        <v>195</v>
      </c>
      <c r="AJ4093" t="s">
        <v>340</v>
      </c>
      <c r="AK4093" s="9" t="str">
        <f>VLOOKUP(Y4093,zdroj!D:AJ,33,0)</f>
        <v>katA</v>
      </c>
    </row>
    <row r="4094" spans="8:37" x14ac:dyDescent="0.25">
      <c r="H4094" s="8"/>
      <c r="I4094" s="8"/>
      <c r="N4094" s="23"/>
      <c r="O4094" s="24"/>
      <c r="P4094" s="19"/>
      <c r="Q4094" s="19"/>
      <c r="R4094" s="19"/>
      <c r="U4094" s="27"/>
      <c r="Y4094" s="9" t="s">
        <v>557</v>
      </c>
      <c r="Z4094" s="9" t="s">
        <v>462</v>
      </c>
      <c r="AA4094" s="9" t="s">
        <v>237</v>
      </c>
      <c r="AB4094" s="9">
        <v>27102751</v>
      </c>
      <c r="AC4094" s="9" t="s">
        <v>4869</v>
      </c>
      <c r="AD4094" s="9" t="s">
        <v>225</v>
      </c>
      <c r="AE4094" s="5">
        <f t="shared" si="148"/>
        <v>0</v>
      </c>
      <c r="AF4094" s="5" t="str">
        <f t="shared" si="149"/>
        <v>katA</v>
      </c>
      <c r="AG4094" s="153"/>
      <c r="AH4094" s="153"/>
      <c r="AI4094" t="s">
        <v>195</v>
      </c>
      <c r="AJ4094" t="s">
        <v>340</v>
      </c>
      <c r="AK4094" s="9" t="str">
        <f>VLOOKUP(Y4094,zdroj!D:AJ,33,0)</f>
        <v>katA</v>
      </c>
    </row>
    <row r="4095" spans="8:37" x14ac:dyDescent="0.25">
      <c r="H4095" s="8"/>
      <c r="I4095" s="8"/>
      <c r="N4095" s="23"/>
      <c r="O4095" s="24"/>
      <c r="P4095" s="19"/>
      <c r="Q4095" s="19"/>
      <c r="R4095" s="19"/>
      <c r="U4095" s="27"/>
      <c r="Y4095" s="9" t="s">
        <v>557</v>
      </c>
      <c r="Z4095" s="9" t="s">
        <v>462</v>
      </c>
      <c r="AA4095" s="9" t="s">
        <v>237</v>
      </c>
      <c r="AB4095" s="9">
        <v>28215109</v>
      </c>
      <c r="AC4095" s="9" t="s">
        <v>4870</v>
      </c>
      <c r="AD4095" s="9" t="s">
        <v>225</v>
      </c>
      <c r="AE4095" s="5">
        <f t="shared" si="148"/>
        <v>0</v>
      </c>
      <c r="AF4095" s="5" t="str">
        <f t="shared" si="149"/>
        <v>katA</v>
      </c>
      <c r="AG4095" s="153"/>
      <c r="AH4095" s="153"/>
      <c r="AI4095" t="s">
        <v>195</v>
      </c>
      <c r="AJ4095" t="s">
        <v>340</v>
      </c>
      <c r="AK4095" s="9" t="str">
        <f>VLOOKUP(Y4095,zdroj!D:AJ,33,0)</f>
        <v>katA</v>
      </c>
    </row>
    <row r="4096" spans="8:37" x14ac:dyDescent="0.25">
      <c r="H4096" s="8"/>
      <c r="I4096" s="8"/>
      <c r="N4096" s="23"/>
      <c r="O4096" s="24"/>
      <c r="P4096" s="19"/>
      <c r="Q4096" s="19"/>
      <c r="R4096" s="19"/>
      <c r="U4096" s="27"/>
      <c r="Y4096" s="9" t="s">
        <v>557</v>
      </c>
      <c r="Z4096" s="9" t="s">
        <v>462</v>
      </c>
      <c r="AA4096" s="9" t="s">
        <v>237</v>
      </c>
      <c r="AB4096" s="9">
        <v>5851190</v>
      </c>
      <c r="AC4096" s="9" t="s">
        <v>4871</v>
      </c>
      <c r="AD4096" s="9" t="s">
        <v>225</v>
      </c>
      <c r="AE4096" s="5">
        <f t="shared" si="148"/>
        <v>0</v>
      </c>
      <c r="AF4096" s="5" t="str">
        <f t="shared" si="149"/>
        <v>katA</v>
      </c>
      <c r="AG4096" s="153"/>
      <c r="AH4096" s="153"/>
      <c r="AI4096" t="s">
        <v>195</v>
      </c>
      <c r="AJ4096" t="s">
        <v>340</v>
      </c>
      <c r="AK4096" s="9" t="str">
        <f>VLOOKUP(Y4096,zdroj!D:AJ,33,0)</f>
        <v>katA</v>
      </c>
    </row>
    <row r="4097" spans="8:37" x14ac:dyDescent="0.25">
      <c r="H4097" s="8"/>
      <c r="I4097" s="8"/>
      <c r="N4097" s="23"/>
      <c r="O4097" s="24"/>
      <c r="P4097" s="19"/>
      <c r="Q4097" s="19"/>
      <c r="R4097" s="19"/>
      <c r="U4097" s="27"/>
      <c r="Y4097" s="9" t="s">
        <v>557</v>
      </c>
      <c r="Z4097" s="9" t="s">
        <v>462</v>
      </c>
      <c r="AA4097" s="9" t="s">
        <v>237</v>
      </c>
      <c r="AB4097" s="9">
        <v>5850801</v>
      </c>
      <c r="AC4097" s="9" t="s">
        <v>4872</v>
      </c>
      <c r="AD4097" s="9" t="s">
        <v>225</v>
      </c>
      <c r="AE4097" s="5">
        <f t="shared" si="148"/>
        <v>0</v>
      </c>
      <c r="AF4097" s="5" t="str">
        <f t="shared" si="149"/>
        <v>katA</v>
      </c>
      <c r="AG4097" s="153"/>
      <c r="AH4097" s="153"/>
      <c r="AI4097" t="s">
        <v>195</v>
      </c>
      <c r="AJ4097" t="s">
        <v>340</v>
      </c>
      <c r="AK4097" s="9" t="str">
        <f>VLOOKUP(Y4097,zdroj!D:AJ,33,0)</f>
        <v>katA</v>
      </c>
    </row>
    <row r="4098" spans="8:37" x14ac:dyDescent="0.25">
      <c r="H4098" s="8"/>
      <c r="I4098" s="8"/>
      <c r="N4098" s="23"/>
      <c r="O4098" s="24"/>
      <c r="P4098" s="19"/>
      <c r="Q4098" s="19"/>
      <c r="R4098" s="19"/>
      <c r="U4098" s="27"/>
      <c r="Y4098" s="9" t="s">
        <v>557</v>
      </c>
      <c r="Z4098" s="9" t="s">
        <v>462</v>
      </c>
      <c r="AA4098" s="9" t="s">
        <v>237</v>
      </c>
      <c r="AB4098" s="9">
        <v>5850550</v>
      </c>
      <c r="AC4098" s="9" t="s">
        <v>4873</v>
      </c>
      <c r="AD4098" s="9" t="s">
        <v>225</v>
      </c>
      <c r="AE4098" s="5">
        <f t="shared" si="148"/>
        <v>0</v>
      </c>
      <c r="AF4098" s="5" t="str">
        <f t="shared" si="149"/>
        <v>katA</v>
      </c>
      <c r="AG4098" s="153"/>
      <c r="AH4098" s="153"/>
      <c r="AI4098" t="s">
        <v>195</v>
      </c>
      <c r="AJ4098" t="s">
        <v>340</v>
      </c>
      <c r="AK4098" s="9" t="str">
        <f>VLOOKUP(Y4098,zdroj!D:AJ,33,0)</f>
        <v>katA</v>
      </c>
    </row>
    <row r="4099" spans="8:37" x14ac:dyDescent="0.25">
      <c r="H4099" s="8"/>
      <c r="I4099" s="8"/>
      <c r="N4099" s="23"/>
      <c r="O4099" s="24"/>
      <c r="P4099" s="19"/>
      <c r="Q4099" s="19"/>
      <c r="R4099" s="19"/>
      <c r="U4099" s="27"/>
      <c r="Y4099" s="9" t="s">
        <v>557</v>
      </c>
      <c r="Z4099" s="9" t="s">
        <v>462</v>
      </c>
      <c r="AA4099" s="9" t="s">
        <v>237</v>
      </c>
      <c r="AB4099" s="9">
        <v>5850428</v>
      </c>
      <c r="AC4099" s="9" t="s">
        <v>4874</v>
      </c>
      <c r="AD4099" s="9" t="s">
        <v>225</v>
      </c>
      <c r="AE4099" s="5">
        <f t="shared" si="148"/>
        <v>0</v>
      </c>
      <c r="AF4099" s="5" t="str">
        <f t="shared" si="149"/>
        <v>katA</v>
      </c>
      <c r="AG4099" s="153"/>
      <c r="AH4099" s="153"/>
      <c r="AI4099" t="s">
        <v>195</v>
      </c>
      <c r="AJ4099" t="s">
        <v>340</v>
      </c>
      <c r="AK4099" s="9" t="str">
        <f>VLOOKUP(Y4099,zdroj!D:AJ,33,0)</f>
        <v>katA</v>
      </c>
    </row>
    <row r="4100" spans="8:37" x14ac:dyDescent="0.25">
      <c r="H4100" s="8"/>
      <c r="I4100" s="8"/>
      <c r="N4100" s="23"/>
      <c r="O4100" s="24"/>
      <c r="P4100" s="19"/>
      <c r="Q4100" s="19"/>
      <c r="R4100" s="19"/>
      <c r="U4100" s="27"/>
      <c r="Y4100" s="9" t="s">
        <v>557</v>
      </c>
      <c r="Z4100" s="9" t="s">
        <v>462</v>
      </c>
      <c r="AA4100" s="9" t="s">
        <v>237</v>
      </c>
      <c r="AB4100" s="9">
        <v>5851203</v>
      </c>
      <c r="AC4100" s="9" t="s">
        <v>4875</v>
      </c>
      <c r="AD4100" s="9" t="s">
        <v>225</v>
      </c>
      <c r="AE4100" s="5">
        <f t="shared" si="148"/>
        <v>0</v>
      </c>
      <c r="AF4100" s="5" t="str">
        <f t="shared" si="149"/>
        <v>katA</v>
      </c>
      <c r="AG4100" s="153"/>
      <c r="AH4100" s="153"/>
      <c r="AI4100" t="s">
        <v>195</v>
      </c>
      <c r="AJ4100" t="s">
        <v>340</v>
      </c>
      <c r="AK4100" s="9" t="str">
        <f>VLOOKUP(Y4100,zdroj!D:AJ,33,0)</f>
        <v>katA</v>
      </c>
    </row>
    <row r="4101" spans="8:37" x14ac:dyDescent="0.25">
      <c r="H4101" s="8"/>
      <c r="I4101" s="8"/>
      <c r="N4101" s="23"/>
      <c r="O4101" s="24"/>
      <c r="P4101" s="19"/>
      <c r="Q4101" s="19"/>
      <c r="R4101" s="19"/>
      <c r="U4101" s="27"/>
      <c r="Y4101" s="9" t="s">
        <v>557</v>
      </c>
      <c r="Z4101" s="9" t="s">
        <v>462</v>
      </c>
      <c r="AA4101" s="9" t="s">
        <v>237</v>
      </c>
      <c r="AB4101" s="9">
        <v>5851238</v>
      </c>
      <c r="AC4101" s="9" t="s">
        <v>4876</v>
      </c>
      <c r="AD4101" s="9" t="s">
        <v>225</v>
      </c>
      <c r="AE4101" s="5">
        <f t="shared" si="148"/>
        <v>0</v>
      </c>
      <c r="AF4101" s="5" t="str">
        <f t="shared" si="149"/>
        <v>katA</v>
      </c>
      <c r="AG4101" s="153"/>
      <c r="AH4101" s="153"/>
      <c r="AI4101" t="s">
        <v>195</v>
      </c>
      <c r="AJ4101" t="s">
        <v>340</v>
      </c>
      <c r="AK4101" s="9" t="str">
        <f>VLOOKUP(Y4101,zdroj!D:AJ,33,0)</f>
        <v>katA</v>
      </c>
    </row>
    <row r="4102" spans="8:37" x14ac:dyDescent="0.25">
      <c r="H4102" s="8"/>
      <c r="I4102" s="8"/>
      <c r="N4102" s="23"/>
      <c r="O4102" s="24"/>
      <c r="P4102" s="19"/>
      <c r="Q4102" s="19"/>
      <c r="R4102" s="19"/>
      <c r="U4102" s="27"/>
      <c r="Y4102" s="9" t="s">
        <v>557</v>
      </c>
      <c r="Z4102" s="9" t="s">
        <v>462</v>
      </c>
      <c r="AA4102" s="9" t="s">
        <v>237</v>
      </c>
      <c r="AB4102" s="9">
        <v>5851246</v>
      </c>
      <c r="AC4102" s="9" t="s">
        <v>4877</v>
      </c>
      <c r="AD4102" s="9" t="s">
        <v>225</v>
      </c>
      <c r="AE4102" s="5">
        <f t="shared" si="148"/>
        <v>0</v>
      </c>
      <c r="AF4102" s="5" t="str">
        <f t="shared" si="149"/>
        <v>katA</v>
      </c>
      <c r="AG4102" s="153"/>
      <c r="AH4102" s="153"/>
      <c r="AI4102" t="s">
        <v>195</v>
      </c>
      <c r="AJ4102" t="s">
        <v>340</v>
      </c>
      <c r="AK4102" s="9" t="str">
        <f>VLOOKUP(Y4102,zdroj!D:AJ,33,0)</f>
        <v>katA</v>
      </c>
    </row>
    <row r="4103" spans="8:37" x14ac:dyDescent="0.25">
      <c r="H4103" s="8"/>
      <c r="I4103" s="8"/>
      <c r="N4103" s="23"/>
      <c r="O4103" s="24"/>
      <c r="P4103" s="19"/>
      <c r="Q4103" s="19"/>
      <c r="R4103" s="19"/>
      <c r="U4103" s="27"/>
      <c r="Y4103" s="9" t="s">
        <v>557</v>
      </c>
      <c r="Z4103" s="9" t="s">
        <v>462</v>
      </c>
      <c r="AA4103" s="9" t="s">
        <v>237</v>
      </c>
      <c r="AB4103" s="9">
        <v>5851254</v>
      </c>
      <c r="AC4103" s="9" t="s">
        <v>4878</v>
      </c>
      <c r="AD4103" s="9" t="s">
        <v>225</v>
      </c>
      <c r="AE4103" s="5">
        <f t="shared" si="148"/>
        <v>0</v>
      </c>
      <c r="AF4103" s="5" t="str">
        <f t="shared" si="149"/>
        <v>katA</v>
      </c>
      <c r="AG4103" s="153"/>
      <c r="AH4103" s="153"/>
      <c r="AI4103" t="s">
        <v>236</v>
      </c>
      <c r="AJ4103" t="s">
        <v>17878</v>
      </c>
      <c r="AK4103" s="9" t="str">
        <f>VLOOKUP(Y4103,zdroj!D:AJ,33,0)</f>
        <v>katA</v>
      </c>
    </row>
    <row r="4104" spans="8:37" x14ac:dyDescent="0.25">
      <c r="H4104" s="8"/>
      <c r="I4104" s="8"/>
      <c r="N4104" s="23"/>
      <c r="O4104" s="24"/>
      <c r="P4104" s="19"/>
      <c r="Q4104" s="19"/>
      <c r="R4104" s="19"/>
      <c r="U4104" s="27"/>
      <c r="Y4104" s="9" t="s">
        <v>557</v>
      </c>
      <c r="Z4104" s="9" t="s">
        <v>462</v>
      </c>
      <c r="AA4104" s="9" t="s">
        <v>237</v>
      </c>
      <c r="AB4104" s="9">
        <v>30842166</v>
      </c>
      <c r="AC4104" s="9" t="s">
        <v>4879</v>
      </c>
      <c r="AD4104" s="9" t="s">
        <v>225</v>
      </c>
      <c r="AE4104" s="5">
        <f t="shared" si="148"/>
        <v>0</v>
      </c>
      <c r="AF4104" s="5" t="str">
        <f t="shared" si="149"/>
        <v>katA</v>
      </c>
      <c r="AG4104" s="153"/>
      <c r="AH4104" s="153"/>
      <c r="AI4104" t="s">
        <v>195</v>
      </c>
      <c r="AJ4104" t="s">
        <v>340</v>
      </c>
      <c r="AK4104" s="9" t="str">
        <f>VLOOKUP(Y4104,zdroj!D:AJ,33,0)</f>
        <v>katA</v>
      </c>
    </row>
    <row r="4105" spans="8:37" x14ac:dyDescent="0.25">
      <c r="H4105" s="8"/>
      <c r="I4105" s="8"/>
      <c r="N4105" s="23"/>
      <c r="O4105" s="24"/>
      <c r="P4105" s="19"/>
      <c r="Q4105" s="19"/>
      <c r="R4105" s="19"/>
      <c r="U4105" s="27"/>
      <c r="Y4105" s="9" t="s">
        <v>557</v>
      </c>
      <c r="Z4105" s="9" t="s">
        <v>462</v>
      </c>
      <c r="AA4105" s="9" t="s">
        <v>237</v>
      </c>
      <c r="AB4105" s="9">
        <v>30842174</v>
      </c>
      <c r="AC4105" s="9" t="s">
        <v>4880</v>
      </c>
      <c r="AD4105" s="9" t="s">
        <v>225</v>
      </c>
      <c r="AE4105" s="5">
        <f t="shared" si="148"/>
        <v>0</v>
      </c>
      <c r="AF4105" s="5" t="str">
        <f t="shared" si="149"/>
        <v>katA</v>
      </c>
      <c r="AG4105" s="153"/>
      <c r="AH4105" s="153"/>
      <c r="AI4105" t="s">
        <v>195</v>
      </c>
      <c r="AJ4105" t="s">
        <v>340</v>
      </c>
      <c r="AK4105" s="9" t="str">
        <f>VLOOKUP(Y4105,zdroj!D:AJ,33,0)</f>
        <v>katA</v>
      </c>
    </row>
    <row r="4106" spans="8:37" x14ac:dyDescent="0.25">
      <c r="H4106" s="8"/>
      <c r="I4106" s="8"/>
      <c r="N4106" s="23"/>
      <c r="O4106" s="24"/>
      <c r="P4106" s="19"/>
      <c r="Q4106" s="19"/>
      <c r="R4106" s="19"/>
      <c r="U4106" s="27"/>
      <c r="Y4106" s="9" t="s">
        <v>557</v>
      </c>
      <c r="Z4106" s="9" t="s">
        <v>462</v>
      </c>
      <c r="AA4106" s="9" t="s">
        <v>237</v>
      </c>
      <c r="AB4106" s="9">
        <v>5851262</v>
      </c>
      <c r="AC4106" s="9" t="s">
        <v>4881</v>
      </c>
      <c r="AD4106" s="9" t="s">
        <v>225</v>
      </c>
      <c r="AE4106" s="5">
        <f t="shared" ref="AE4106:AE4169" si="150">VLOOKUP(Y4106,K:T,10,0)</f>
        <v>0</v>
      </c>
      <c r="AF4106" s="5" t="str">
        <f t="shared" ref="AF4106:AF4169" si="151">IF(AE4106="A",IF(AD4106="katA","katB",AD4106),AD4106)</f>
        <v>katA</v>
      </c>
      <c r="AG4106" s="153"/>
      <c r="AH4106" s="153"/>
      <c r="AI4106" t="s">
        <v>195</v>
      </c>
      <c r="AJ4106" t="s">
        <v>340</v>
      </c>
      <c r="AK4106" s="9" t="str">
        <f>VLOOKUP(Y4106,zdroj!D:AJ,33,0)</f>
        <v>katA</v>
      </c>
    </row>
    <row r="4107" spans="8:37" x14ac:dyDescent="0.25">
      <c r="H4107" s="8"/>
      <c r="I4107" s="8"/>
      <c r="N4107" s="23"/>
      <c r="O4107" s="24"/>
      <c r="P4107" s="19"/>
      <c r="Q4107" s="19"/>
      <c r="R4107" s="19"/>
      <c r="U4107" s="27"/>
      <c r="Y4107" s="9" t="s">
        <v>557</v>
      </c>
      <c r="Z4107" s="9" t="s">
        <v>462</v>
      </c>
      <c r="AA4107" s="9" t="s">
        <v>237</v>
      </c>
      <c r="AB4107" s="9">
        <v>5851211</v>
      </c>
      <c r="AC4107" s="9" t="s">
        <v>4882</v>
      </c>
      <c r="AD4107" s="9" t="s">
        <v>225</v>
      </c>
      <c r="AE4107" s="5">
        <f t="shared" si="150"/>
        <v>0</v>
      </c>
      <c r="AF4107" s="5" t="str">
        <f t="shared" si="151"/>
        <v>katA</v>
      </c>
      <c r="AG4107" s="153"/>
      <c r="AH4107" s="153"/>
      <c r="AI4107" t="s">
        <v>195</v>
      </c>
      <c r="AJ4107" t="s">
        <v>340</v>
      </c>
      <c r="AK4107" s="9" t="str">
        <f>VLOOKUP(Y4107,zdroj!D:AJ,33,0)</f>
        <v>katA</v>
      </c>
    </row>
    <row r="4108" spans="8:37" x14ac:dyDescent="0.25">
      <c r="H4108" s="8"/>
      <c r="I4108" s="8"/>
      <c r="N4108" s="23"/>
      <c r="O4108" s="24"/>
      <c r="P4108" s="19"/>
      <c r="Q4108" s="19"/>
      <c r="R4108" s="19"/>
      <c r="U4108" s="27"/>
      <c r="Y4108" s="9" t="s">
        <v>557</v>
      </c>
      <c r="Z4108" s="9" t="s">
        <v>462</v>
      </c>
      <c r="AA4108" s="9" t="s">
        <v>237</v>
      </c>
      <c r="AB4108" s="9">
        <v>5851271</v>
      </c>
      <c r="AC4108" s="9" t="s">
        <v>4883</v>
      </c>
      <c r="AD4108" s="9" t="s">
        <v>225</v>
      </c>
      <c r="AE4108" s="5">
        <f t="shared" si="150"/>
        <v>0</v>
      </c>
      <c r="AF4108" s="5" t="str">
        <f t="shared" si="151"/>
        <v>katA</v>
      </c>
      <c r="AG4108" s="153"/>
      <c r="AH4108" s="153"/>
      <c r="AI4108" t="s">
        <v>195</v>
      </c>
      <c r="AJ4108" t="s">
        <v>340</v>
      </c>
      <c r="AK4108" s="9" t="str">
        <f>VLOOKUP(Y4108,zdroj!D:AJ,33,0)</f>
        <v>katA</v>
      </c>
    </row>
    <row r="4109" spans="8:37" x14ac:dyDescent="0.25">
      <c r="H4109" s="8"/>
      <c r="I4109" s="8"/>
      <c r="N4109" s="23"/>
      <c r="O4109" s="24"/>
      <c r="P4109" s="19"/>
      <c r="Q4109" s="19"/>
      <c r="R4109" s="19"/>
      <c r="U4109" s="27"/>
      <c r="Y4109" s="9" t="s">
        <v>557</v>
      </c>
      <c r="Z4109" s="9" t="s">
        <v>462</v>
      </c>
      <c r="AA4109" s="9" t="s">
        <v>237</v>
      </c>
      <c r="AB4109" s="9">
        <v>5851301</v>
      </c>
      <c r="AC4109" s="9" t="s">
        <v>4884</v>
      </c>
      <c r="AD4109" s="9" t="s">
        <v>225</v>
      </c>
      <c r="AE4109" s="5">
        <f t="shared" si="150"/>
        <v>0</v>
      </c>
      <c r="AF4109" s="5" t="str">
        <f t="shared" si="151"/>
        <v>katA</v>
      </c>
      <c r="AG4109" s="153"/>
      <c r="AH4109" s="153"/>
      <c r="AI4109" t="s">
        <v>195</v>
      </c>
      <c r="AJ4109" t="s">
        <v>340</v>
      </c>
      <c r="AK4109" s="9" t="str">
        <f>VLOOKUP(Y4109,zdroj!D:AJ,33,0)</f>
        <v>katA</v>
      </c>
    </row>
    <row r="4110" spans="8:37" x14ac:dyDescent="0.25">
      <c r="H4110" s="8"/>
      <c r="I4110" s="8"/>
      <c r="N4110" s="23"/>
      <c r="O4110" s="24"/>
      <c r="P4110" s="19"/>
      <c r="Q4110" s="19"/>
      <c r="R4110" s="19"/>
      <c r="U4110" s="27"/>
      <c r="Y4110" s="9" t="s">
        <v>557</v>
      </c>
      <c r="Z4110" s="9" t="s">
        <v>462</v>
      </c>
      <c r="AA4110" s="9" t="s">
        <v>237</v>
      </c>
      <c r="AB4110" s="9">
        <v>5851319</v>
      </c>
      <c r="AC4110" s="9" t="s">
        <v>4885</v>
      </c>
      <c r="AD4110" s="9" t="s">
        <v>225</v>
      </c>
      <c r="AE4110" s="5">
        <f t="shared" si="150"/>
        <v>0</v>
      </c>
      <c r="AF4110" s="5" t="str">
        <f t="shared" si="151"/>
        <v>katA</v>
      </c>
      <c r="AG4110" s="153"/>
      <c r="AH4110" s="153"/>
      <c r="AI4110" t="s">
        <v>195</v>
      </c>
      <c r="AJ4110" t="s">
        <v>340</v>
      </c>
      <c r="AK4110" s="9" t="str">
        <f>VLOOKUP(Y4110,zdroj!D:AJ,33,0)</f>
        <v>katA</v>
      </c>
    </row>
    <row r="4111" spans="8:37" x14ac:dyDescent="0.25">
      <c r="H4111" s="8"/>
      <c r="I4111" s="8"/>
      <c r="N4111" s="23"/>
      <c r="O4111" s="24"/>
      <c r="P4111" s="19"/>
      <c r="Q4111" s="19"/>
      <c r="R4111" s="19"/>
      <c r="U4111" s="27"/>
      <c r="Y4111" s="9" t="s">
        <v>557</v>
      </c>
      <c r="Z4111" s="9" t="s">
        <v>462</v>
      </c>
      <c r="AA4111" s="9" t="s">
        <v>237</v>
      </c>
      <c r="AB4111" s="9">
        <v>5851327</v>
      </c>
      <c r="AC4111" s="9" t="s">
        <v>4886</v>
      </c>
      <c r="AD4111" s="9" t="s">
        <v>225</v>
      </c>
      <c r="AE4111" s="5">
        <f t="shared" si="150"/>
        <v>0</v>
      </c>
      <c r="AF4111" s="5" t="str">
        <f t="shared" si="151"/>
        <v>katA</v>
      </c>
      <c r="AG4111" s="153"/>
      <c r="AH4111" s="153"/>
      <c r="AI4111" t="s">
        <v>195</v>
      </c>
      <c r="AJ4111" t="s">
        <v>340</v>
      </c>
      <c r="AK4111" s="9" t="str">
        <f>VLOOKUP(Y4111,zdroj!D:AJ,33,0)</f>
        <v>katA</v>
      </c>
    </row>
    <row r="4112" spans="8:37" x14ac:dyDescent="0.25">
      <c r="H4112" s="8"/>
      <c r="I4112" s="8"/>
      <c r="N4112" s="23"/>
      <c r="O4112" s="24"/>
      <c r="P4112" s="19"/>
      <c r="Q4112" s="19"/>
      <c r="R4112" s="19"/>
      <c r="U4112" s="27"/>
      <c r="Y4112" s="9" t="s">
        <v>557</v>
      </c>
      <c r="Z4112" s="9" t="s">
        <v>462</v>
      </c>
      <c r="AA4112" s="9" t="s">
        <v>237</v>
      </c>
      <c r="AB4112" s="9">
        <v>5851351</v>
      </c>
      <c r="AC4112" s="9" t="s">
        <v>4887</v>
      </c>
      <c r="AD4112" s="9" t="s">
        <v>225</v>
      </c>
      <c r="AE4112" s="5">
        <f t="shared" si="150"/>
        <v>0</v>
      </c>
      <c r="AF4112" s="5" t="str">
        <f t="shared" si="151"/>
        <v>katA</v>
      </c>
      <c r="AG4112" s="153"/>
      <c r="AH4112" s="153"/>
      <c r="AI4112" t="s">
        <v>195</v>
      </c>
      <c r="AJ4112" t="s">
        <v>340</v>
      </c>
      <c r="AK4112" s="9" t="str">
        <f>VLOOKUP(Y4112,zdroj!D:AJ,33,0)</f>
        <v>katA</v>
      </c>
    </row>
    <row r="4113" spans="8:37" x14ac:dyDescent="0.25">
      <c r="H4113" s="8"/>
      <c r="I4113" s="8"/>
      <c r="N4113" s="23"/>
      <c r="O4113" s="24"/>
      <c r="P4113" s="19"/>
      <c r="Q4113" s="19"/>
      <c r="R4113" s="19"/>
      <c r="U4113" s="27"/>
      <c r="Y4113" s="9" t="s">
        <v>557</v>
      </c>
      <c r="Z4113" s="9" t="s">
        <v>462</v>
      </c>
      <c r="AA4113" s="9" t="s">
        <v>237</v>
      </c>
      <c r="AB4113" s="9">
        <v>5851360</v>
      </c>
      <c r="AC4113" s="9" t="s">
        <v>4888</v>
      </c>
      <c r="AD4113" s="9" t="s">
        <v>225</v>
      </c>
      <c r="AE4113" s="5">
        <f t="shared" si="150"/>
        <v>0</v>
      </c>
      <c r="AF4113" s="5" t="str">
        <f t="shared" si="151"/>
        <v>katA</v>
      </c>
      <c r="AG4113" s="153"/>
      <c r="AH4113" s="153"/>
      <c r="AI4113" t="s">
        <v>195</v>
      </c>
      <c r="AJ4113" t="s">
        <v>340</v>
      </c>
      <c r="AK4113" s="9" t="str">
        <f>VLOOKUP(Y4113,zdroj!D:AJ,33,0)</f>
        <v>katA</v>
      </c>
    </row>
    <row r="4114" spans="8:37" x14ac:dyDescent="0.25">
      <c r="H4114" s="8"/>
      <c r="I4114" s="8"/>
      <c r="N4114" s="23"/>
      <c r="O4114" s="24"/>
      <c r="P4114" s="19"/>
      <c r="Q4114" s="19"/>
      <c r="R4114" s="19"/>
      <c r="U4114" s="27"/>
      <c r="Y4114" s="9" t="s">
        <v>557</v>
      </c>
      <c r="Z4114" s="9" t="s">
        <v>462</v>
      </c>
      <c r="AA4114" s="9" t="s">
        <v>237</v>
      </c>
      <c r="AB4114" s="9">
        <v>40499880</v>
      </c>
      <c r="AC4114" s="9" t="s">
        <v>4889</v>
      </c>
      <c r="AD4114" s="9" t="s">
        <v>225</v>
      </c>
      <c r="AE4114" s="5">
        <f t="shared" si="150"/>
        <v>0</v>
      </c>
      <c r="AF4114" s="5" t="str">
        <f t="shared" si="151"/>
        <v>katA</v>
      </c>
      <c r="AG4114" s="153"/>
      <c r="AH4114" s="153"/>
      <c r="AI4114" t="s">
        <v>195</v>
      </c>
      <c r="AJ4114" t="s">
        <v>340</v>
      </c>
      <c r="AK4114" s="9" t="str">
        <f>VLOOKUP(Y4114,zdroj!D:AJ,33,0)</f>
        <v>katA</v>
      </c>
    </row>
    <row r="4115" spans="8:37" x14ac:dyDescent="0.25">
      <c r="H4115" s="8"/>
      <c r="I4115" s="8"/>
      <c r="N4115" s="23"/>
      <c r="O4115" s="24"/>
      <c r="P4115" s="19"/>
      <c r="Q4115" s="19"/>
      <c r="R4115" s="19"/>
      <c r="U4115" s="27"/>
      <c r="Y4115" s="9" t="s">
        <v>557</v>
      </c>
      <c r="Z4115" s="9" t="s">
        <v>462</v>
      </c>
      <c r="AA4115" s="9" t="s">
        <v>237</v>
      </c>
      <c r="AB4115" s="9">
        <v>30842191</v>
      </c>
      <c r="AC4115" s="9" t="s">
        <v>4890</v>
      </c>
      <c r="AD4115" s="9" t="s">
        <v>225</v>
      </c>
      <c r="AE4115" s="5">
        <f t="shared" si="150"/>
        <v>0</v>
      </c>
      <c r="AF4115" s="5" t="str">
        <f t="shared" si="151"/>
        <v>katA</v>
      </c>
      <c r="AG4115" s="153"/>
      <c r="AH4115" s="153"/>
      <c r="AI4115" t="s">
        <v>195</v>
      </c>
      <c r="AJ4115" t="s">
        <v>340</v>
      </c>
      <c r="AK4115" s="9" t="str">
        <f>VLOOKUP(Y4115,zdroj!D:AJ,33,0)</f>
        <v>katA</v>
      </c>
    </row>
    <row r="4116" spans="8:37" x14ac:dyDescent="0.25">
      <c r="H4116" s="8"/>
      <c r="I4116" s="8"/>
      <c r="N4116" s="23"/>
      <c r="O4116" s="24"/>
      <c r="P4116" s="19"/>
      <c r="Q4116" s="19"/>
      <c r="R4116" s="19"/>
      <c r="U4116" s="27"/>
      <c r="Y4116" s="9" t="s">
        <v>557</v>
      </c>
      <c r="Z4116" s="9" t="s">
        <v>462</v>
      </c>
      <c r="AA4116" s="9" t="s">
        <v>237</v>
      </c>
      <c r="AB4116" s="9">
        <v>30842204</v>
      </c>
      <c r="AC4116" s="9" t="s">
        <v>4891</v>
      </c>
      <c r="AD4116" s="9" t="s">
        <v>225</v>
      </c>
      <c r="AE4116" s="5">
        <f t="shared" si="150"/>
        <v>0</v>
      </c>
      <c r="AF4116" s="5" t="str">
        <f t="shared" si="151"/>
        <v>katA</v>
      </c>
      <c r="AG4116" s="153"/>
      <c r="AH4116" s="153"/>
      <c r="AI4116" t="s">
        <v>195</v>
      </c>
      <c r="AJ4116" t="s">
        <v>340</v>
      </c>
      <c r="AK4116" s="9" t="str">
        <f>VLOOKUP(Y4116,zdroj!D:AJ,33,0)</f>
        <v>katA</v>
      </c>
    </row>
    <row r="4117" spans="8:37" x14ac:dyDescent="0.25">
      <c r="H4117" s="8"/>
      <c r="I4117" s="8"/>
      <c r="N4117" s="23"/>
      <c r="O4117" s="24"/>
      <c r="P4117" s="19"/>
      <c r="Q4117" s="19"/>
      <c r="R4117" s="19"/>
      <c r="U4117" s="27"/>
      <c r="Y4117" s="9" t="s">
        <v>557</v>
      </c>
      <c r="Z4117" s="9" t="s">
        <v>462</v>
      </c>
      <c r="AA4117" s="9" t="s">
        <v>237</v>
      </c>
      <c r="AB4117" s="9">
        <v>30842212</v>
      </c>
      <c r="AC4117" s="9" t="s">
        <v>4892</v>
      </c>
      <c r="AD4117" s="9" t="s">
        <v>225</v>
      </c>
      <c r="AE4117" s="5">
        <f t="shared" si="150"/>
        <v>0</v>
      </c>
      <c r="AF4117" s="5" t="str">
        <f t="shared" si="151"/>
        <v>katA</v>
      </c>
      <c r="AG4117" s="153"/>
      <c r="AH4117" s="153"/>
      <c r="AI4117" t="s">
        <v>195</v>
      </c>
      <c r="AJ4117" t="s">
        <v>340</v>
      </c>
      <c r="AK4117" s="9" t="str">
        <f>VLOOKUP(Y4117,zdroj!D:AJ,33,0)</f>
        <v>katA</v>
      </c>
    </row>
    <row r="4118" spans="8:37" x14ac:dyDescent="0.25">
      <c r="H4118" s="8"/>
      <c r="I4118" s="8"/>
      <c r="N4118" s="23"/>
      <c r="O4118" s="24"/>
      <c r="P4118" s="19"/>
      <c r="Q4118" s="19"/>
      <c r="R4118" s="19"/>
      <c r="U4118" s="27"/>
      <c r="Y4118" s="9" t="s">
        <v>557</v>
      </c>
      <c r="Z4118" s="9" t="s">
        <v>462</v>
      </c>
      <c r="AA4118" s="9" t="s">
        <v>237</v>
      </c>
      <c r="AB4118" s="9">
        <v>5851378</v>
      </c>
      <c r="AC4118" s="9" t="s">
        <v>4893</v>
      </c>
      <c r="AD4118" s="9" t="s">
        <v>225</v>
      </c>
      <c r="AE4118" s="5">
        <f t="shared" si="150"/>
        <v>0</v>
      </c>
      <c r="AF4118" s="5" t="str">
        <f t="shared" si="151"/>
        <v>katA</v>
      </c>
      <c r="AG4118" s="153"/>
      <c r="AH4118" s="153"/>
      <c r="AI4118" t="s">
        <v>195</v>
      </c>
      <c r="AJ4118" t="s">
        <v>340</v>
      </c>
      <c r="AK4118" s="9" t="str">
        <f>VLOOKUP(Y4118,zdroj!D:AJ,33,0)</f>
        <v>katA</v>
      </c>
    </row>
    <row r="4119" spans="8:37" x14ac:dyDescent="0.25">
      <c r="H4119" s="8"/>
      <c r="I4119" s="8"/>
      <c r="N4119" s="23"/>
      <c r="O4119" s="24"/>
      <c r="P4119" s="19"/>
      <c r="Q4119" s="19"/>
      <c r="R4119" s="19"/>
      <c r="U4119" s="27"/>
      <c r="Y4119" s="9" t="s">
        <v>557</v>
      </c>
      <c r="Z4119" s="9" t="s">
        <v>462</v>
      </c>
      <c r="AA4119" s="9" t="s">
        <v>237</v>
      </c>
      <c r="AB4119" s="9">
        <v>5851386</v>
      </c>
      <c r="AC4119" s="9" t="s">
        <v>4894</v>
      </c>
      <c r="AD4119" s="9" t="s">
        <v>225</v>
      </c>
      <c r="AE4119" s="5">
        <f t="shared" si="150"/>
        <v>0</v>
      </c>
      <c r="AF4119" s="5" t="str">
        <f t="shared" si="151"/>
        <v>katA</v>
      </c>
      <c r="AG4119" s="153"/>
      <c r="AH4119" s="153"/>
      <c r="AI4119" t="s">
        <v>195</v>
      </c>
      <c r="AJ4119" t="s">
        <v>340</v>
      </c>
      <c r="AK4119" s="9" t="str">
        <f>VLOOKUP(Y4119,zdroj!D:AJ,33,0)</f>
        <v>katA</v>
      </c>
    </row>
    <row r="4120" spans="8:37" x14ac:dyDescent="0.25">
      <c r="H4120" s="8"/>
      <c r="I4120" s="8"/>
      <c r="N4120" s="23"/>
      <c r="O4120" s="24"/>
      <c r="P4120" s="19"/>
      <c r="Q4120" s="19"/>
      <c r="R4120" s="19"/>
      <c r="U4120" s="27"/>
      <c r="Y4120" s="9" t="s">
        <v>557</v>
      </c>
      <c r="Z4120" s="9" t="s">
        <v>462</v>
      </c>
      <c r="AA4120" s="9" t="s">
        <v>237</v>
      </c>
      <c r="AB4120" s="9">
        <v>5851394</v>
      </c>
      <c r="AC4120" s="9" t="s">
        <v>4895</v>
      </c>
      <c r="AD4120" s="9" t="s">
        <v>225</v>
      </c>
      <c r="AE4120" s="5">
        <f t="shared" si="150"/>
        <v>0</v>
      </c>
      <c r="AF4120" s="5" t="str">
        <f t="shared" si="151"/>
        <v>katA</v>
      </c>
      <c r="AG4120" s="153"/>
      <c r="AH4120" s="153"/>
      <c r="AI4120" t="s">
        <v>195</v>
      </c>
      <c r="AJ4120" t="s">
        <v>340</v>
      </c>
      <c r="AK4120" s="9" t="str">
        <f>VLOOKUP(Y4120,zdroj!D:AJ,33,0)</f>
        <v>katA</v>
      </c>
    </row>
    <row r="4121" spans="8:37" x14ac:dyDescent="0.25">
      <c r="H4121" s="8"/>
      <c r="I4121" s="8"/>
      <c r="N4121" s="23"/>
      <c r="O4121" s="24"/>
      <c r="P4121" s="19"/>
      <c r="Q4121" s="19"/>
      <c r="R4121" s="19"/>
      <c r="U4121" s="27"/>
      <c r="Y4121" s="9" t="s">
        <v>557</v>
      </c>
      <c r="Z4121" s="9" t="s">
        <v>462</v>
      </c>
      <c r="AA4121" s="9" t="s">
        <v>237</v>
      </c>
      <c r="AB4121" s="9">
        <v>30842221</v>
      </c>
      <c r="AC4121" s="9" t="s">
        <v>4896</v>
      </c>
      <c r="AD4121" s="9" t="s">
        <v>225</v>
      </c>
      <c r="AE4121" s="5">
        <f t="shared" si="150"/>
        <v>0</v>
      </c>
      <c r="AF4121" s="5" t="str">
        <f t="shared" si="151"/>
        <v>katA</v>
      </c>
      <c r="AG4121" s="153"/>
      <c r="AH4121" s="153"/>
      <c r="AI4121" t="s">
        <v>195</v>
      </c>
      <c r="AJ4121" t="s">
        <v>340</v>
      </c>
      <c r="AK4121" s="9" t="str">
        <f>VLOOKUP(Y4121,zdroj!D:AJ,33,0)</f>
        <v>katA</v>
      </c>
    </row>
    <row r="4122" spans="8:37" x14ac:dyDescent="0.25">
      <c r="H4122" s="8"/>
      <c r="I4122" s="8"/>
      <c r="N4122" s="23"/>
      <c r="O4122" s="24"/>
      <c r="P4122" s="19"/>
      <c r="Q4122" s="19"/>
      <c r="R4122" s="19"/>
      <c r="U4122" s="27"/>
      <c r="Y4122" s="9" t="s">
        <v>557</v>
      </c>
      <c r="Z4122" s="9" t="s">
        <v>462</v>
      </c>
      <c r="AA4122" s="9" t="s">
        <v>237</v>
      </c>
      <c r="AB4122" s="9">
        <v>30842239</v>
      </c>
      <c r="AC4122" s="9" t="s">
        <v>4897</v>
      </c>
      <c r="AD4122" s="9" t="s">
        <v>225</v>
      </c>
      <c r="AE4122" s="5">
        <f t="shared" si="150"/>
        <v>0</v>
      </c>
      <c r="AF4122" s="5" t="str">
        <f t="shared" si="151"/>
        <v>katA</v>
      </c>
      <c r="AG4122" s="153"/>
      <c r="AH4122" s="153"/>
      <c r="AI4122" t="s">
        <v>236</v>
      </c>
      <c r="AJ4122" t="s">
        <v>17878</v>
      </c>
      <c r="AK4122" s="9" t="str">
        <f>VLOOKUP(Y4122,zdroj!D:AJ,33,0)</f>
        <v>katA</v>
      </c>
    </row>
    <row r="4123" spans="8:37" x14ac:dyDescent="0.25">
      <c r="H4123" s="8"/>
      <c r="I4123" s="8"/>
      <c r="N4123" s="23"/>
      <c r="O4123" s="24"/>
      <c r="P4123" s="19"/>
      <c r="Q4123" s="19"/>
      <c r="R4123" s="19"/>
      <c r="U4123" s="27"/>
      <c r="Y4123" s="9" t="s">
        <v>557</v>
      </c>
      <c r="Z4123" s="9" t="s">
        <v>462</v>
      </c>
      <c r="AA4123" s="9" t="s">
        <v>237</v>
      </c>
      <c r="AB4123" s="9">
        <v>5850363</v>
      </c>
      <c r="AC4123" s="9" t="s">
        <v>4898</v>
      </c>
      <c r="AD4123" s="9" t="s">
        <v>225</v>
      </c>
      <c r="AE4123" s="5">
        <f t="shared" si="150"/>
        <v>0</v>
      </c>
      <c r="AF4123" s="5" t="str">
        <f t="shared" si="151"/>
        <v>katA</v>
      </c>
      <c r="AG4123" s="153"/>
      <c r="AH4123" s="153"/>
      <c r="AI4123" t="s">
        <v>201</v>
      </c>
      <c r="AJ4123" t="s">
        <v>17878</v>
      </c>
      <c r="AK4123" s="9" t="str">
        <f>VLOOKUP(Y4123,zdroj!D:AJ,33,0)</f>
        <v>katA</v>
      </c>
    </row>
    <row r="4124" spans="8:37" x14ac:dyDescent="0.25">
      <c r="H4124" s="8"/>
      <c r="I4124" s="8"/>
      <c r="N4124" s="23"/>
      <c r="O4124" s="24"/>
      <c r="P4124" s="19"/>
      <c r="Q4124" s="19"/>
      <c r="R4124" s="19"/>
      <c r="U4124" s="27"/>
      <c r="Y4124" s="9" t="s">
        <v>557</v>
      </c>
      <c r="Z4124" s="9" t="s">
        <v>462</v>
      </c>
      <c r="AA4124" s="9" t="s">
        <v>237</v>
      </c>
      <c r="AB4124" s="9">
        <v>5850771</v>
      </c>
      <c r="AC4124" s="9" t="s">
        <v>4899</v>
      </c>
      <c r="AD4124" s="9" t="s">
        <v>225</v>
      </c>
      <c r="AE4124" s="5">
        <f t="shared" si="150"/>
        <v>0</v>
      </c>
      <c r="AF4124" s="5" t="str">
        <f t="shared" si="151"/>
        <v>katA</v>
      </c>
      <c r="AG4124" s="153"/>
      <c r="AH4124" s="153"/>
      <c r="AI4124" t="s">
        <v>201</v>
      </c>
      <c r="AJ4124" t="s">
        <v>17878</v>
      </c>
      <c r="AK4124" s="9" t="str">
        <f>VLOOKUP(Y4124,zdroj!D:AJ,33,0)</f>
        <v>katA</v>
      </c>
    </row>
    <row r="4125" spans="8:37" x14ac:dyDescent="0.25">
      <c r="H4125" s="8"/>
      <c r="I4125" s="8"/>
      <c r="N4125" s="23"/>
      <c r="O4125" s="24"/>
      <c r="P4125" s="19"/>
      <c r="Q4125" s="19"/>
      <c r="R4125" s="19"/>
      <c r="U4125" s="27"/>
      <c r="Y4125" s="9" t="s">
        <v>557</v>
      </c>
      <c r="Z4125" s="9" t="s">
        <v>462</v>
      </c>
      <c r="AA4125" s="9" t="s">
        <v>237</v>
      </c>
      <c r="AB4125" s="9">
        <v>5850789</v>
      </c>
      <c r="AC4125" s="9" t="s">
        <v>4900</v>
      </c>
      <c r="AD4125" s="9" t="s">
        <v>225</v>
      </c>
      <c r="AE4125" s="5">
        <f t="shared" si="150"/>
        <v>0</v>
      </c>
      <c r="AF4125" s="5" t="str">
        <f t="shared" si="151"/>
        <v>katA</v>
      </c>
      <c r="AG4125" s="153"/>
      <c r="AH4125" s="153"/>
      <c r="AI4125" t="s">
        <v>201</v>
      </c>
      <c r="AJ4125" t="s">
        <v>17878</v>
      </c>
      <c r="AK4125" s="9" t="str">
        <f>VLOOKUP(Y4125,zdroj!D:AJ,33,0)</f>
        <v>katA</v>
      </c>
    </row>
    <row r="4126" spans="8:37" x14ac:dyDescent="0.25">
      <c r="H4126" s="8"/>
      <c r="I4126" s="8"/>
      <c r="N4126" s="23"/>
      <c r="O4126" s="24"/>
      <c r="P4126" s="19"/>
      <c r="Q4126" s="19"/>
      <c r="R4126" s="19"/>
      <c r="U4126" s="27"/>
      <c r="Y4126" s="9" t="s">
        <v>557</v>
      </c>
      <c r="Z4126" s="9" t="s">
        <v>462</v>
      </c>
      <c r="AA4126" s="9" t="s">
        <v>237</v>
      </c>
      <c r="AB4126" s="9">
        <v>5850797</v>
      </c>
      <c r="AC4126" s="9" t="s">
        <v>4901</v>
      </c>
      <c r="AD4126" s="9" t="s">
        <v>225</v>
      </c>
      <c r="AE4126" s="5">
        <f t="shared" si="150"/>
        <v>0</v>
      </c>
      <c r="AF4126" s="5" t="str">
        <f t="shared" si="151"/>
        <v>katA</v>
      </c>
      <c r="AG4126" s="153"/>
      <c r="AH4126" s="153"/>
      <c r="AI4126" t="s">
        <v>17879</v>
      </c>
      <c r="AJ4126" t="s">
        <v>17878</v>
      </c>
      <c r="AK4126" s="9" t="str">
        <f>VLOOKUP(Y4126,zdroj!D:AJ,33,0)</f>
        <v>katA</v>
      </c>
    </row>
    <row r="4127" spans="8:37" x14ac:dyDescent="0.25">
      <c r="H4127" s="8"/>
      <c r="I4127" s="8"/>
      <c r="N4127" s="23"/>
      <c r="O4127" s="24"/>
      <c r="P4127" s="19"/>
      <c r="Q4127" s="19"/>
      <c r="R4127" s="19"/>
      <c r="U4127" s="27"/>
      <c r="Y4127" s="9" t="s">
        <v>557</v>
      </c>
      <c r="Z4127" s="9" t="s">
        <v>462</v>
      </c>
      <c r="AA4127" s="9" t="s">
        <v>237</v>
      </c>
      <c r="AB4127" s="9">
        <v>5850371</v>
      </c>
      <c r="AC4127" s="9" t="s">
        <v>4902</v>
      </c>
      <c r="AD4127" s="9" t="s">
        <v>225</v>
      </c>
      <c r="AE4127" s="5">
        <f t="shared" si="150"/>
        <v>0</v>
      </c>
      <c r="AF4127" s="5" t="str">
        <f t="shared" si="151"/>
        <v>katA</v>
      </c>
      <c r="AG4127" s="153"/>
      <c r="AH4127" s="153"/>
      <c r="AI4127" t="s">
        <v>201</v>
      </c>
      <c r="AJ4127" t="s">
        <v>17878</v>
      </c>
      <c r="AK4127" s="9" t="str">
        <f>VLOOKUP(Y4127,zdroj!D:AJ,33,0)</f>
        <v>katA</v>
      </c>
    </row>
    <row r="4128" spans="8:37" x14ac:dyDescent="0.25">
      <c r="H4128" s="8"/>
      <c r="I4128" s="8"/>
      <c r="N4128" s="23"/>
      <c r="O4128" s="24"/>
      <c r="P4128" s="19"/>
      <c r="Q4128" s="19"/>
      <c r="R4128" s="19"/>
      <c r="U4128" s="27"/>
      <c r="Y4128" s="9" t="s">
        <v>557</v>
      </c>
      <c r="Z4128" s="9" t="s">
        <v>462</v>
      </c>
      <c r="AA4128" s="9" t="s">
        <v>237</v>
      </c>
      <c r="AB4128" s="9">
        <v>5850401</v>
      </c>
      <c r="AC4128" s="9" t="s">
        <v>4903</v>
      </c>
      <c r="AD4128" s="9" t="s">
        <v>225</v>
      </c>
      <c r="AE4128" s="5">
        <f t="shared" si="150"/>
        <v>0</v>
      </c>
      <c r="AF4128" s="5" t="str">
        <f t="shared" si="151"/>
        <v>katA</v>
      </c>
      <c r="AG4128" s="153"/>
      <c r="AH4128" s="153"/>
      <c r="AI4128" t="s">
        <v>201</v>
      </c>
      <c r="AJ4128" t="s">
        <v>17878</v>
      </c>
      <c r="AK4128" s="9" t="str">
        <f>VLOOKUP(Y4128,zdroj!D:AJ,33,0)</f>
        <v>katA</v>
      </c>
    </row>
    <row r="4129" spans="8:37" x14ac:dyDescent="0.25">
      <c r="H4129" s="8"/>
      <c r="I4129" s="8"/>
      <c r="N4129" s="23"/>
      <c r="O4129" s="24"/>
      <c r="P4129" s="19"/>
      <c r="Q4129" s="19"/>
      <c r="R4129" s="19"/>
      <c r="U4129" s="27"/>
      <c r="Y4129" s="9" t="s">
        <v>557</v>
      </c>
      <c r="Z4129" s="9" t="s">
        <v>462</v>
      </c>
      <c r="AA4129" s="9" t="s">
        <v>237</v>
      </c>
      <c r="AB4129" s="9">
        <v>5850835</v>
      </c>
      <c r="AC4129" s="9" t="s">
        <v>4904</v>
      </c>
      <c r="AD4129" s="9" t="s">
        <v>225</v>
      </c>
      <c r="AE4129" s="5">
        <f t="shared" si="150"/>
        <v>0</v>
      </c>
      <c r="AF4129" s="5" t="str">
        <f t="shared" si="151"/>
        <v>katA</v>
      </c>
      <c r="AG4129" s="153"/>
      <c r="AH4129" s="153"/>
      <c r="AI4129" t="s">
        <v>201</v>
      </c>
      <c r="AJ4129" t="s">
        <v>17878</v>
      </c>
      <c r="AK4129" s="9" t="str">
        <f>VLOOKUP(Y4129,zdroj!D:AJ,33,0)</f>
        <v>katA</v>
      </c>
    </row>
    <row r="4130" spans="8:37" x14ac:dyDescent="0.25">
      <c r="H4130" s="8"/>
      <c r="I4130" s="8"/>
      <c r="N4130" s="23"/>
      <c r="O4130" s="24"/>
      <c r="P4130" s="19"/>
      <c r="Q4130" s="19"/>
      <c r="R4130" s="19"/>
      <c r="U4130" s="27"/>
      <c r="Y4130" s="9" t="s">
        <v>557</v>
      </c>
      <c r="Z4130" s="9" t="s">
        <v>462</v>
      </c>
      <c r="AA4130" s="9" t="s">
        <v>237</v>
      </c>
      <c r="AB4130" s="9">
        <v>5850843</v>
      </c>
      <c r="AC4130" s="9" t="s">
        <v>4905</v>
      </c>
      <c r="AD4130" s="9" t="s">
        <v>225</v>
      </c>
      <c r="AE4130" s="5">
        <f t="shared" si="150"/>
        <v>0</v>
      </c>
      <c r="AF4130" s="5" t="str">
        <f t="shared" si="151"/>
        <v>katA</v>
      </c>
      <c r="AG4130" s="153"/>
      <c r="AH4130" s="153"/>
      <c r="AI4130" t="s">
        <v>201</v>
      </c>
      <c r="AJ4130" t="s">
        <v>17878</v>
      </c>
      <c r="AK4130" s="9" t="str">
        <f>VLOOKUP(Y4130,zdroj!D:AJ,33,0)</f>
        <v>katA</v>
      </c>
    </row>
    <row r="4131" spans="8:37" x14ac:dyDescent="0.25">
      <c r="H4131" s="8"/>
      <c r="I4131" s="8"/>
      <c r="N4131" s="23"/>
      <c r="O4131" s="24"/>
      <c r="P4131" s="19"/>
      <c r="Q4131" s="19"/>
      <c r="R4131" s="19"/>
      <c r="U4131" s="27"/>
      <c r="Y4131" s="9" t="s">
        <v>557</v>
      </c>
      <c r="Z4131" s="9" t="s">
        <v>462</v>
      </c>
      <c r="AA4131" s="9" t="s">
        <v>237</v>
      </c>
      <c r="AB4131" s="9">
        <v>78339952</v>
      </c>
      <c r="AC4131" s="9" t="s">
        <v>4906</v>
      </c>
      <c r="AD4131" s="9" t="s">
        <v>225</v>
      </c>
      <c r="AE4131" s="5">
        <f t="shared" si="150"/>
        <v>0</v>
      </c>
      <c r="AF4131" s="5" t="str">
        <f t="shared" si="151"/>
        <v>katA</v>
      </c>
      <c r="AG4131" s="153"/>
      <c r="AH4131" s="153"/>
      <c r="AI4131" t="s">
        <v>201</v>
      </c>
      <c r="AJ4131" t="s">
        <v>17878</v>
      </c>
      <c r="AK4131" s="9" t="str">
        <f>VLOOKUP(Y4131,zdroj!D:AJ,33,0)</f>
        <v>katA</v>
      </c>
    </row>
    <row r="4132" spans="8:37" x14ac:dyDescent="0.25">
      <c r="H4132" s="8"/>
      <c r="I4132" s="8"/>
      <c r="N4132" s="23"/>
      <c r="O4132" s="24"/>
      <c r="P4132" s="19"/>
      <c r="Q4132" s="19"/>
      <c r="R4132" s="19"/>
      <c r="U4132" s="27"/>
      <c r="Y4132" s="9" t="s">
        <v>557</v>
      </c>
      <c r="Z4132" s="9" t="s">
        <v>462</v>
      </c>
      <c r="AA4132" s="9" t="s">
        <v>237</v>
      </c>
      <c r="AB4132" s="9">
        <v>78340004</v>
      </c>
      <c r="AC4132" s="9" t="s">
        <v>4907</v>
      </c>
      <c r="AD4132" s="9" t="s">
        <v>225</v>
      </c>
      <c r="AE4132" s="5">
        <f t="shared" si="150"/>
        <v>0</v>
      </c>
      <c r="AF4132" s="5" t="str">
        <f t="shared" si="151"/>
        <v>katA</v>
      </c>
      <c r="AG4132" s="153"/>
      <c r="AH4132" s="153"/>
      <c r="AI4132" t="s">
        <v>201</v>
      </c>
      <c r="AJ4132" t="s">
        <v>17878</v>
      </c>
      <c r="AK4132" s="9" t="str">
        <f>VLOOKUP(Y4132,zdroj!D:AJ,33,0)</f>
        <v>katA</v>
      </c>
    </row>
    <row r="4133" spans="8:37" x14ac:dyDescent="0.25">
      <c r="H4133" s="8"/>
      <c r="I4133" s="8"/>
      <c r="N4133" s="23"/>
      <c r="O4133" s="24"/>
      <c r="P4133" s="19"/>
      <c r="Q4133" s="19"/>
      <c r="R4133" s="19"/>
      <c r="U4133" s="27"/>
      <c r="Y4133" s="9" t="s">
        <v>557</v>
      </c>
      <c r="Z4133" s="9" t="s">
        <v>462</v>
      </c>
      <c r="AA4133" s="9" t="s">
        <v>237</v>
      </c>
      <c r="AB4133" s="9">
        <v>5850851</v>
      </c>
      <c r="AC4133" s="9" t="s">
        <v>4908</v>
      </c>
      <c r="AD4133" s="9" t="s">
        <v>225</v>
      </c>
      <c r="AE4133" s="5">
        <f t="shared" si="150"/>
        <v>0</v>
      </c>
      <c r="AF4133" s="5" t="str">
        <f t="shared" si="151"/>
        <v>katA</v>
      </c>
      <c r="AG4133" s="153"/>
      <c r="AH4133" s="153"/>
      <c r="AI4133" t="s">
        <v>17879</v>
      </c>
      <c r="AJ4133" t="s">
        <v>17878</v>
      </c>
      <c r="AK4133" s="9" t="str">
        <f>VLOOKUP(Y4133,zdroj!D:AJ,33,0)</f>
        <v>katA</v>
      </c>
    </row>
    <row r="4134" spans="8:37" x14ac:dyDescent="0.25">
      <c r="H4134" s="8"/>
      <c r="I4134" s="8"/>
      <c r="N4134" s="23"/>
      <c r="O4134" s="24"/>
      <c r="P4134" s="19"/>
      <c r="Q4134" s="19"/>
      <c r="R4134" s="19"/>
      <c r="U4134" s="27"/>
      <c r="Y4134" s="9" t="s">
        <v>557</v>
      </c>
      <c r="Z4134" s="9" t="s">
        <v>462</v>
      </c>
      <c r="AA4134" s="9" t="s">
        <v>237</v>
      </c>
      <c r="AB4134" s="9">
        <v>5850860</v>
      </c>
      <c r="AC4134" s="9" t="s">
        <v>4909</v>
      </c>
      <c r="AD4134" s="9" t="s">
        <v>225</v>
      </c>
      <c r="AE4134" s="5">
        <f t="shared" si="150"/>
        <v>0</v>
      </c>
      <c r="AF4134" s="5" t="str">
        <f t="shared" si="151"/>
        <v>katA</v>
      </c>
      <c r="AG4134" s="153"/>
      <c r="AH4134" s="153"/>
      <c r="AI4134" t="s">
        <v>201</v>
      </c>
      <c r="AJ4134" t="s">
        <v>17878</v>
      </c>
      <c r="AK4134" s="9" t="str">
        <f>VLOOKUP(Y4134,zdroj!D:AJ,33,0)</f>
        <v>katA</v>
      </c>
    </row>
    <row r="4135" spans="8:37" x14ac:dyDescent="0.25">
      <c r="H4135" s="8"/>
      <c r="I4135" s="8"/>
      <c r="N4135" s="23"/>
      <c r="O4135" s="24"/>
      <c r="P4135" s="19"/>
      <c r="Q4135" s="19"/>
      <c r="R4135" s="19"/>
      <c r="U4135" s="27"/>
      <c r="Y4135" s="9" t="s">
        <v>557</v>
      </c>
      <c r="Z4135" s="9" t="s">
        <v>462</v>
      </c>
      <c r="AA4135" s="9" t="s">
        <v>237</v>
      </c>
      <c r="AB4135" s="9">
        <v>5850878</v>
      </c>
      <c r="AC4135" s="9" t="s">
        <v>4910</v>
      </c>
      <c r="AD4135" s="9" t="s">
        <v>225</v>
      </c>
      <c r="AE4135" s="5">
        <f t="shared" si="150"/>
        <v>0</v>
      </c>
      <c r="AF4135" s="5" t="str">
        <f t="shared" si="151"/>
        <v>katA</v>
      </c>
      <c r="AG4135" s="153"/>
      <c r="AH4135" s="153"/>
      <c r="AI4135" t="s">
        <v>201</v>
      </c>
      <c r="AJ4135" t="s">
        <v>17878</v>
      </c>
      <c r="AK4135" s="9" t="str">
        <f>VLOOKUP(Y4135,zdroj!D:AJ,33,0)</f>
        <v>katA</v>
      </c>
    </row>
    <row r="4136" spans="8:37" x14ac:dyDescent="0.25">
      <c r="H4136" s="8"/>
      <c r="I4136" s="8"/>
      <c r="N4136" s="23"/>
      <c r="O4136" s="24"/>
      <c r="P4136" s="19"/>
      <c r="Q4136" s="19"/>
      <c r="R4136" s="19"/>
      <c r="U4136" s="27"/>
      <c r="Y4136" s="9" t="s">
        <v>557</v>
      </c>
      <c r="Z4136" s="9" t="s">
        <v>462</v>
      </c>
      <c r="AA4136" s="9" t="s">
        <v>237</v>
      </c>
      <c r="AB4136" s="9">
        <v>5850886</v>
      </c>
      <c r="AC4136" s="9" t="s">
        <v>4911</v>
      </c>
      <c r="AD4136" s="9" t="s">
        <v>225</v>
      </c>
      <c r="AE4136" s="5">
        <f t="shared" si="150"/>
        <v>0</v>
      </c>
      <c r="AF4136" s="5" t="str">
        <f t="shared" si="151"/>
        <v>katA</v>
      </c>
      <c r="AG4136" s="153"/>
      <c r="AH4136" s="153"/>
      <c r="AI4136" t="s">
        <v>17879</v>
      </c>
      <c r="AJ4136" t="s">
        <v>17878</v>
      </c>
      <c r="AK4136" s="9" t="str">
        <f>VLOOKUP(Y4136,zdroj!D:AJ,33,0)</f>
        <v>katA</v>
      </c>
    </row>
    <row r="4137" spans="8:37" x14ac:dyDescent="0.25">
      <c r="H4137" s="8"/>
      <c r="I4137" s="8"/>
      <c r="N4137" s="23"/>
      <c r="O4137" s="24"/>
      <c r="P4137" s="19"/>
      <c r="Q4137" s="19"/>
      <c r="R4137" s="19"/>
      <c r="U4137" s="27"/>
      <c r="Y4137" s="9" t="s">
        <v>557</v>
      </c>
      <c r="Z4137" s="9" t="s">
        <v>462</v>
      </c>
      <c r="AA4137" s="9" t="s">
        <v>237</v>
      </c>
      <c r="AB4137" s="9">
        <v>79606580</v>
      </c>
      <c r="AC4137" s="9" t="s">
        <v>4912</v>
      </c>
      <c r="AD4137" s="9" t="s">
        <v>225</v>
      </c>
      <c r="AE4137" s="5">
        <f t="shared" si="150"/>
        <v>0</v>
      </c>
      <c r="AF4137" s="5" t="str">
        <f t="shared" si="151"/>
        <v>katA</v>
      </c>
      <c r="AG4137" s="153"/>
      <c r="AH4137" s="153"/>
      <c r="AI4137" t="s">
        <v>201</v>
      </c>
      <c r="AJ4137" t="s">
        <v>17878</v>
      </c>
      <c r="AK4137" s="9" t="str">
        <f>VLOOKUP(Y4137,zdroj!D:AJ,33,0)</f>
        <v>katA</v>
      </c>
    </row>
    <row r="4138" spans="8:37" x14ac:dyDescent="0.25">
      <c r="H4138" s="8"/>
      <c r="I4138" s="8"/>
      <c r="N4138" s="23"/>
      <c r="O4138" s="24"/>
      <c r="P4138" s="19"/>
      <c r="Q4138" s="19"/>
      <c r="R4138" s="19"/>
      <c r="U4138" s="27"/>
      <c r="Y4138" s="9" t="s">
        <v>557</v>
      </c>
      <c r="Z4138" s="9" t="s">
        <v>462</v>
      </c>
      <c r="AA4138" s="9" t="s">
        <v>237</v>
      </c>
      <c r="AB4138" s="9">
        <v>5850894</v>
      </c>
      <c r="AC4138" s="9" t="s">
        <v>4913</v>
      </c>
      <c r="AD4138" s="9" t="s">
        <v>225</v>
      </c>
      <c r="AE4138" s="5">
        <f t="shared" si="150"/>
        <v>0</v>
      </c>
      <c r="AF4138" s="5" t="str">
        <f t="shared" si="151"/>
        <v>katA</v>
      </c>
      <c r="AG4138" s="153"/>
      <c r="AH4138" s="153"/>
      <c r="AI4138" t="s">
        <v>201</v>
      </c>
      <c r="AJ4138" t="s">
        <v>17878</v>
      </c>
      <c r="AK4138" s="9" t="str">
        <f>VLOOKUP(Y4138,zdroj!D:AJ,33,0)</f>
        <v>katA</v>
      </c>
    </row>
    <row r="4139" spans="8:37" x14ac:dyDescent="0.25">
      <c r="H4139" s="8"/>
      <c r="I4139" s="8"/>
      <c r="N4139" s="23"/>
      <c r="O4139" s="24"/>
      <c r="P4139" s="19"/>
      <c r="Q4139" s="19"/>
      <c r="R4139" s="19"/>
      <c r="U4139" s="27"/>
      <c r="Y4139" s="9" t="s">
        <v>557</v>
      </c>
      <c r="Z4139" s="9" t="s">
        <v>462</v>
      </c>
      <c r="AA4139" s="9" t="s">
        <v>237</v>
      </c>
      <c r="AB4139" s="9">
        <v>5850908</v>
      </c>
      <c r="AC4139" s="9" t="s">
        <v>4914</v>
      </c>
      <c r="AD4139" s="9" t="s">
        <v>225</v>
      </c>
      <c r="AE4139" s="5">
        <f t="shared" si="150"/>
        <v>0</v>
      </c>
      <c r="AF4139" s="5" t="str">
        <f t="shared" si="151"/>
        <v>katA</v>
      </c>
      <c r="AG4139" s="153"/>
      <c r="AH4139" s="153"/>
      <c r="AI4139" t="s">
        <v>201</v>
      </c>
      <c r="AJ4139" t="s">
        <v>17878</v>
      </c>
      <c r="AK4139" s="9" t="str">
        <f>VLOOKUP(Y4139,zdroj!D:AJ,33,0)</f>
        <v>katA</v>
      </c>
    </row>
    <row r="4140" spans="8:37" x14ac:dyDescent="0.25">
      <c r="H4140" s="8"/>
      <c r="I4140" s="8"/>
      <c r="N4140" s="23"/>
      <c r="O4140" s="24"/>
      <c r="P4140" s="19"/>
      <c r="Q4140" s="19"/>
      <c r="R4140" s="19"/>
      <c r="U4140" s="27"/>
      <c r="Y4140" s="9" t="s">
        <v>557</v>
      </c>
      <c r="Z4140" s="9" t="s">
        <v>462</v>
      </c>
      <c r="AA4140" s="9" t="s">
        <v>237</v>
      </c>
      <c r="AB4140" s="9">
        <v>5850916</v>
      </c>
      <c r="AC4140" s="9" t="s">
        <v>4915</v>
      </c>
      <c r="AD4140" s="9" t="s">
        <v>225</v>
      </c>
      <c r="AE4140" s="5">
        <f t="shared" si="150"/>
        <v>0</v>
      </c>
      <c r="AF4140" s="5" t="str">
        <f t="shared" si="151"/>
        <v>katA</v>
      </c>
      <c r="AG4140" s="153"/>
      <c r="AH4140" s="153"/>
      <c r="AI4140" t="s">
        <v>201</v>
      </c>
      <c r="AJ4140" t="s">
        <v>17878</v>
      </c>
      <c r="AK4140" s="9" t="str">
        <f>VLOOKUP(Y4140,zdroj!D:AJ,33,0)</f>
        <v>katA</v>
      </c>
    </row>
    <row r="4141" spans="8:37" x14ac:dyDescent="0.25">
      <c r="H4141" s="8"/>
      <c r="I4141" s="8"/>
      <c r="N4141" s="23"/>
      <c r="O4141" s="24"/>
      <c r="P4141" s="19"/>
      <c r="Q4141" s="19"/>
      <c r="R4141" s="19"/>
      <c r="U4141" s="27"/>
      <c r="Y4141" s="9" t="s">
        <v>557</v>
      </c>
      <c r="Z4141" s="9" t="s">
        <v>462</v>
      </c>
      <c r="AA4141" s="9" t="s">
        <v>237</v>
      </c>
      <c r="AB4141" s="9">
        <v>5850932</v>
      </c>
      <c r="AC4141" s="9" t="s">
        <v>4916</v>
      </c>
      <c r="AD4141" s="9" t="s">
        <v>225</v>
      </c>
      <c r="AE4141" s="5">
        <f t="shared" si="150"/>
        <v>0</v>
      </c>
      <c r="AF4141" s="5" t="str">
        <f t="shared" si="151"/>
        <v>katA</v>
      </c>
      <c r="AG4141" s="153"/>
      <c r="AH4141" s="153"/>
      <c r="AI4141" t="s">
        <v>201</v>
      </c>
      <c r="AJ4141" t="s">
        <v>17878</v>
      </c>
      <c r="AK4141" s="9" t="str">
        <f>VLOOKUP(Y4141,zdroj!D:AJ,33,0)</f>
        <v>katA</v>
      </c>
    </row>
    <row r="4142" spans="8:37" x14ac:dyDescent="0.25">
      <c r="H4142" s="8"/>
      <c r="I4142" s="8"/>
      <c r="N4142" s="23"/>
      <c r="O4142" s="24"/>
      <c r="P4142" s="19"/>
      <c r="Q4142" s="19"/>
      <c r="R4142" s="19"/>
      <c r="U4142" s="27"/>
      <c r="Y4142" s="9" t="s">
        <v>557</v>
      </c>
      <c r="Z4142" s="9" t="s">
        <v>462</v>
      </c>
      <c r="AA4142" s="9" t="s">
        <v>237</v>
      </c>
      <c r="AB4142" s="9">
        <v>5850380</v>
      </c>
      <c r="AC4142" s="9" t="s">
        <v>4917</v>
      </c>
      <c r="AD4142" s="9" t="s">
        <v>225</v>
      </c>
      <c r="AE4142" s="5">
        <f t="shared" si="150"/>
        <v>0</v>
      </c>
      <c r="AF4142" s="5" t="str">
        <f t="shared" si="151"/>
        <v>katA</v>
      </c>
      <c r="AG4142" s="153"/>
      <c r="AH4142" s="153"/>
      <c r="AI4142" t="s">
        <v>201</v>
      </c>
      <c r="AJ4142" t="s">
        <v>17878</v>
      </c>
      <c r="AK4142" s="9" t="str">
        <f>VLOOKUP(Y4142,zdroj!D:AJ,33,0)</f>
        <v>katA</v>
      </c>
    </row>
    <row r="4143" spans="8:37" x14ac:dyDescent="0.25">
      <c r="H4143" s="8"/>
      <c r="I4143" s="8"/>
      <c r="N4143" s="23"/>
      <c r="O4143" s="24"/>
      <c r="P4143" s="19"/>
      <c r="Q4143" s="19"/>
      <c r="R4143" s="19"/>
      <c r="U4143" s="27"/>
      <c r="Y4143" s="9" t="s">
        <v>557</v>
      </c>
      <c r="Z4143" s="9" t="s">
        <v>462</v>
      </c>
      <c r="AA4143" s="9" t="s">
        <v>237</v>
      </c>
      <c r="AB4143" s="9">
        <v>5850941</v>
      </c>
      <c r="AC4143" s="9" t="s">
        <v>4918</v>
      </c>
      <c r="AD4143" s="9" t="s">
        <v>225</v>
      </c>
      <c r="AE4143" s="5">
        <f t="shared" si="150"/>
        <v>0</v>
      </c>
      <c r="AF4143" s="5" t="str">
        <f t="shared" si="151"/>
        <v>katA</v>
      </c>
      <c r="AG4143" s="153"/>
      <c r="AH4143" s="153"/>
      <c r="AI4143" t="s">
        <v>201</v>
      </c>
      <c r="AJ4143" t="s">
        <v>17878</v>
      </c>
      <c r="AK4143" s="9" t="str">
        <f>VLOOKUP(Y4143,zdroj!D:AJ,33,0)</f>
        <v>katA</v>
      </c>
    </row>
    <row r="4144" spans="8:37" x14ac:dyDescent="0.25">
      <c r="H4144" s="8"/>
      <c r="I4144" s="8"/>
      <c r="N4144" s="23"/>
      <c r="O4144" s="24"/>
      <c r="P4144" s="19"/>
      <c r="Q4144" s="19"/>
      <c r="R4144" s="19"/>
      <c r="U4144" s="27"/>
      <c r="Y4144" s="9" t="s">
        <v>557</v>
      </c>
      <c r="Z4144" s="9" t="s">
        <v>462</v>
      </c>
      <c r="AA4144" s="9" t="s">
        <v>237</v>
      </c>
      <c r="AB4144" s="9">
        <v>5850959</v>
      </c>
      <c r="AC4144" s="9" t="s">
        <v>4919</v>
      </c>
      <c r="AD4144" s="9" t="s">
        <v>225</v>
      </c>
      <c r="AE4144" s="5">
        <f t="shared" si="150"/>
        <v>0</v>
      </c>
      <c r="AF4144" s="5" t="str">
        <f t="shared" si="151"/>
        <v>katA</v>
      </c>
      <c r="AG4144" s="153"/>
      <c r="AH4144" s="153"/>
      <c r="AI4144" t="s">
        <v>201</v>
      </c>
      <c r="AJ4144" t="s">
        <v>17878</v>
      </c>
      <c r="AK4144" s="9" t="str">
        <f>VLOOKUP(Y4144,zdroj!D:AJ,33,0)</f>
        <v>katA</v>
      </c>
    </row>
    <row r="4145" spans="8:37" x14ac:dyDescent="0.25">
      <c r="H4145" s="8"/>
      <c r="I4145" s="8"/>
      <c r="N4145" s="23"/>
      <c r="O4145" s="24"/>
      <c r="P4145" s="19"/>
      <c r="Q4145" s="19"/>
      <c r="R4145" s="19"/>
      <c r="U4145" s="27"/>
      <c r="Y4145" s="9" t="s">
        <v>557</v>
      </c>
      <c r="Z4145" s="9" t="s">
        <v>462</v>
      </c>
      <c r="AA4145" s="9" t="s">
        <v>237</v>
      </c>
      <c r="AB4145" s="9">
        <v>5850967</v>
      </c>
      <c r="AC4145" s="9" t="s">
        <v>4920</v>
      </c>
      <c r="AD4145" s="9" t="s">
        <v>225</v>
      </c>
      <c r="AE4145" s="5">
        <f t="shared" si="150"/>
        <v>0</v>
      </c>
      <c r="AF4145" s="5" t="str">
        <f t="shared" si="151"/>
        <v>katA</v>
      </c>
      <c r="AG4145" s="153"/>
      <c r="AH4145" s="153"/>
      <c r="AI4145" t="s">
        <v>201</v>
      </c>
      <c r="AJ4145" t="s">
        <v>17878</v>
      </c>
      <c r="AK4145" s="9" t="str">
        <f>VLOOKUP(Y4145,zdroj!D:AJ,33,0)</f>
        <v>katA</v>
      </c>
    </row>
    <row r="4146" spans="8:37" x14ac:dyDescent="0.25">
      <c r="H4146" s="8"/>
      <c r="I4146" s="8"/>
      <c r="N4146" s="23"/>
      <c r="O4146" s="24"/>
      <c r="P4146" s="19"/>
      <c r="Q4146" s="19"/>
      <c r="R4146" s="19"/>
      <c r="U4146" s="27"/>
      <c r="Y4146" s="9" t="s">
        <v>557</v>
      </c>
      <c r="Z4146" s="9" t="s">
        <v>462</v>
      </c>
      <c r="AA4146" s="9" t="s">
        <v>237</v>
      </c>
      <c r="AB4146" s="9">
        <v>5850975</v>
      </c>
      <c r="AC4146" s="9" t="s">
        <v>4921</v>
      </c>
      <c r="AD4146" s="9" t="s">
        <v>225</v>
      </c>
      <c r="AE4146" s="5">
        <f t="shared" si="150"/>
        <v>0</v>
      </c>
      <c r="AF4146" s="5" t="str">
        <f t="shared" si="151"/>
        <v>katA</v>
      </c>
      <c r="AG4146" s="153"/>
      <c r="AH4146" s="153"/>
      <c r="AI4146" t="s">
        <v>201</v>
      </c>
      <c r="AJ4146" t="s">
        <v>17878</v>
      </c>
      <c r="AK4146" s="9" t="str">
        <f>VLOOKUP(Y4146,zdroj!D:AJ,33,0)</f>
        <v>katA</v>
      </c>
    </row>
    <row r="4147" spans="8:37" x14ac:dyDescent="0.25">
      <c r="H4147" s="8"/>
      <c r="I4147" s="8"/>
      <c r="N4147" s="23"/>
      <c r="O4147" s="24"/>
      <c r="P4147" s="19"/>
      <c r="Q4147" s="19"/>
      <c r="R4147" s="19"/>
      <c r="U4147" s="27"/>
      <c r="Y4147" s="9" t="s">
        <v>557</v>
      </c>
      <c r="Z4147" s="9" t="s">
        <v>462</v>
      </c>
      <c r="AA4147" s="9" t="s">
        <v>237</v>
      </c>
      <c r="AB4147" s="9">
        <v>5850983</v>
      </c>
      <c r="AC4147" s="9" t="s">
        <v>4922</v>
      </c>
      <c r="AD4147" s="9" t="s">
        <v>225</v>
      </c>
      <c r="AE4147" s="5">
        <f t="shared" si="150"/>
        <v>0</v>
      </c>
      <c r="AF4147" s="5" t="str">
        <f t="shared" si="151"/>
        <v>katA</v>
      </c>
      <c r="AG4147" s="153"/>
      <c r="AH4147" s="153"/>
      <c r="AI4147" t="s">
        <v>201</v>
      </c>
      <c r="AJ4147" t="s">
        <v>17878</v>
      </c>
      <c r="AK4147" s="9" t="str">
        <f>VLOOKUP(Y4147,zdroj!D:AJ,33,0)</f>
        <v>katA</v>
      </c>
    </row>
    <row r="4148" spans="8:37" x14ac:dyDescent="0.25">
      <c r="H4148" s="8"/>
      <c r="I4148" s="8"/>
      <c r="N4148" s="23"/>
      <c r="O4148" s="24"/>
      <c r="P4148" s="19"/>
      <c r="Q4148" s="19"/>
      <c r="R4148" s="19"/>
      <c r="U4148" s="27"/>
      <c r="Y4148" s="9" t="s">
        <v>557</v>
      </c>
      <c r="Z4148" s="9" t="s">
        <v>462</v>
      </c>
      <c r="AA4148" s="9" t="s">
        <v>237</v>
      </c>
      <c r="AB4148" s="9">
        <v>5850991</v>
      </c>
      <c r="AC4148" s="9" t="s">
        <v>4923</v>
      </c>
      <c r="AD4148" s="9" t="s">
        <v>225</v>
      </c>
      <c r="AE4148" s="5">
        <f t="shared" si="150"/>
        <v>0</v>
      </c>
      <c r="AF4148" s="5" t="str">
        <f t="shared" si="151"/>
        <v>katA</v>
      </c>
      <c r="AG4148" s="153"/>
      <c r="AH4148" s="153"/>
      <c r="AI4148" t="s">
        <v>201</v>
      </c>
      <c r="AJ4148" t="s">
        <v>17878</v>
      </c>
      <c r="AK4148" s="9" t="str">
        <f>VLOOKUP(Y4148,zdroj!D:AJ,33,0)</f>
        <v>katA</v>
      </c>
    </row>
    <row r="4149" spans="8:37" x14ac:dyDescent="0.25">
      <c r="H4149" s="8"/>
      <c r="I4149" s="8"/>
      <c r="N4149" s="23"/>
      <c r="O4149" s="24"/>
      <c r="P4149" s="19"/>
      <c r="Q4149" s="19"/>
      <c r="R4149" s="19"/>
      <c r="U4149" s="27"/>
      <c r="Y4149" s="9" t="s">
        <v>557</v>
      </c>
      <c r="Z4149" s="9" t="s">
        <v>462</v>
      </c>
      <c r="AA4149" s="9" t="s">
        <v>237</v>
      </c>
      <c r="AB4149" s="9">
        <v>5851009</v>
      </c>
      <c r="AC4149" s="9" t="s">
        <v>4924</v>
      </c>
      <c r="AD4149" s="9" t="s">
        <v>225</v>
      </c>
      <c r="AE4149" s="5">
        <f t="shared" si="150"/>
        <v>0</v>
      </c>
      <c r="AF4149" s="5" t="str">
        <f t="shared" si="151"/>
        <v>katA</v>
      </c>
      <c r="AG4149" s="153"/>
      <c r="AH4149" s="153"/>
      <c r="AI4149" t="s">
        <v>201</v>
      </c>
      <c r="AJ4149" t="s">
        <v>17878</v>
      </c>
      <c r="AK4149" s="9" t="str">
        <f>VLOOKUP(Y4149,zdroj!D:AJ,33,0)</f>
        <v>katA</v>
      </c>
    </row>
    <row r="4150" spans="8:37" x14ac:dyDescent="0.25">
      <c r="H4150" s="8"/>
      <c r="I4150" s="8"/>
      <c r="N4150" s="23"/>
      <c r="O4150" s="24"/>
      <c r="P4150" s="19"/>
      <c r="Q4150" s="19"/>
      <c r="R4150" s="19"/>
      <c r="U4150" s="27"/>
      <c r="Y4150" s="9" t="s">
        <v>557</v>
      </c>
      <c r="Z4150" s="9" t="s">
        <v>462</v>
      </c>
      <c r="AA4150" s="9" t="s">
        <v>237</v>
      </c>
      <c r="AB4150" s="9">
        <v>5851017</v>
      </c>
      <c r="AC4150" s="9" t="s">
        <v>4925</v>
      </c>
      <c r="AD4150" s="9" t="s">
        <v>231</v>
      </c>
      <c r="AE4150" s="5">
        <f t="shared" si="150"/>
        <v>0</v>
      </c>
      <c r="AF4150" s="5" t="str">
        <f t="shared" si="151"/>
        <v>katB</v>
      </c>
      <c r="AG4150" s="153"/>
      <c r="AH4150" s="153"/>
      <c r="AI4150" t="s">
        <v>201</v>
      </c>
      <c r="AJ4150" t="s">
        <v>17878</v>
      </c>
      <c r="AK4150" s="9" t="str">
        <f>VLOOKUP(Y4150,zdroj!D:AJ,33,0)</f>
        <v>katA</v>
      </c>
    </row>
    <row r="4151" spans="8:37" x14ac:dyDescent="0.25">
      <c r="H4151" s="8"/>
      <c r="I4151" s="8"/>
      <c r="N4151" s="23"/>
      <c r="O4151" s="24"/>
      <c r="P4151" s="19"/>
      <c r="Q4151" s="19"/>
      <c r="R4151" s="19"/>
      <c r="U4151" s="27"/>
      <c r="Y4151" s="9" t="s">
        <v>557</v>
      </c>
      <c r="Z4151" s="9" t="s">
        <v>462</v>
      </c>
      <c r="AA4151" s="9" t="s">
        <v>237</v>
      </c>
      <c r="AB4151" s="9">
        <v>5850398</v>
      </c>
      <c r="AC4151" s="9" t="s">
        <v>4926</v>
      </c>
      <c r="AD4151" s="9" t="s">
        <v>225</v>
      </c>
      <c r="AE4151" s="5">
        <f t="shared" si="150"/>
        <v>0</v>
      </c>
      <c r="AF4151" s="5" t="str">
        <f t="shared" si="151"/>
        <v>katA</v>
      </c>
      <c r="AG4151" s="153"/>
      <c r="AH4151" s="153"/>
      <c r="AI4151" t="s">
        <v>201</v>
      </c>
      <c r="AJ4151" t="s">
        <v>17878</v>
      </c>
      <c r="AK4151" s="9" t="str">
        <f>VLOOKUP(Y4151,zdroj!D:AJ,33,0)</f>
        <v>katA</v>
      </c>
    </row>
    <row r="4152" spans="8:37" x14ac:dyDescent="0.25">
      <c r="H4152" s="8"/>
      <c r="I4152" s="8"/>
      <c r="N4152" s="23"/>
      <c r="O4152" s="24"/>
      <c r="P4152" s="19"/>
      <c r="Q4152" s="19"/>
      <c r="R4152" s="19"/>
      <c r="U4152" s="27"/>
      <c r="Y4152" s="9" t="s">
        <v>557</v>
      </c>
      <c r="Z4152" s="9" t="s">
        <v>462</v>
      </c>
      <c r="AA4152" s="9" t="s">
        <v>237</v>
      </c>
      <c r="AB4152" s="9">
        <v>5851025</v>
      </c>
      <c r="AC4152" s="9" t="s">
        <v>4927</v>
      </c>
      <c r="AD4152" s="9" t="s">
        <v>225</v>
      </c>
      <c r="AE4152" s="5">
        <f t="shared" si="150"/>
        <v>0</v>
      </c>
      <c r="AF4152" s="5" t="str">
        <f t="shared" si="151"/>
        <v>katA</v>
      </c>
      <c r="AG4152" s="153"/>
      <c r="AH4152" s="153"/>
      <c r="AI4152" t="s">
        <v>17879</v>
      </c>
      <c r="AJ4152" t="s">
        <v>17878</v>
      </c>
      <c r="AK4152" s="9" t="str">
        <f>VLOOKUP(Y4152,zdroj!D:AJ,33,0)</f>
        <v>katA</v>
      </c>
    </row>
    <row r="4153" spans="8:37" x14ac:dyDescent="0.25">
      <c r="H4153" s="8"/>
      <c r="I4153" s="8"/>
      <c r="N4153" s="23"/>
      <c r="O4153" s="24"/>
      <c r="P4153" s="19"/>
      <c r="Q4153" s="19"/>
      <c r="R4153" s="19"/>
      <c r="U4153" s="27"/>
      <c r="Y4153" s="9" t="s">
        <v>557</v>
      </c>
      <c r="Z4153" s="9" t="s">
        <v>462</v>
      </c>
      <c r="AA4153" s="9" t="s">
        <v>237</v>
      </c>
      <c r="AB4153" s="9">
        <v>5851033</v>
      </c>
      <c r="AC4153" s="9" t="s">
        <v>4928</v>
      </c>
      <c r="AD4153" s="9" t="s">
        <v>225</v>
      </c>
      <c r="AE4153" s="5">
        <f t="shared" si="150"/>
        <v>0</v>
      </c>
      <c r="AF4153" s="5" t="str">
        <f t="shared" si="151"/>
        <v>katA</v>
      </c>
      <c r="AG4153" s="153"/>
      <c r="AH4153" s="153"/>
      <c r="AI4153" t="s">
        <v>201</v>
      </c>
      <c r="AJ4153" t="s">
        <v>17878</v>
      </c>
      <c r="AK4153" s="9" t="str">
        <f>VLOOKUP(Y4153,zdroj!D:AJ,33,0)</f>
        <v>katA</v>
      </c>
    </row>
    <row r="4154" spans="8:37" x14ac:dyDescent="0.25">
      <c r="H4154" s="8"/>
      <c r="I4154" s="8"/>
      <c r="N4154" s="23"/>
      <c r="O4154" s="24"/>
      <c r="P4154" s="19"/>
      <c r="Q4154" s="19"/>
      <c r="R4154" s="19"/>
      <c r="U4154" s="27"/>
      <c r="Y4154" s="9" t="s">
        <v>557</v>
      </c>
      <c r="Z4154" s="9" t="s">
        <v>462</v>
      </c>
      <c r="AA4154" s="9" t="s">
        <v>237</v>
      </c>
      <c r="AB4154" s="9">
        <v>5851041</v>
      </c>
      <c r="AC4154" s="9" t="s">
        <v>4929</v>
      </c>
      <c r="AD4154" s="9" t="s">
        <v>225</v>
      </c>
      <c r="AE4154" s="5">
        <f t="shared" si="150"/>
        <v>0</v>
      </c>
      <c r="AF4154" s="5" t="str">
        <f t="shared" si="151"/>
        <v>katA</v>
      </c>
      <c r="AG4154" s="153"/>
      <c r="AH4154" s="153"/>
      <c r="AI4154" t="s">
        <v>201</v>
      </c>
      <c r="AJ4154" t="s">
        <v>17878</v>
      </c>
      <c r="AK4154" s="9" t="str">
        <f>VLOOKUP(Y4154,zdroj!D:AJ,33,0)</f>
        <v>katA</v>
      </c>
    </row>
    <row r="4155" spans="8:37" x14ac:dyDescent="0.25">
      <c r="H4155" s="8"/>
      <c r="I4155" s="8"/>
      <c r="N4155" s="23"/>
      <c r="O4155" s="24"/>
      <c r="P4155" s="19"/>
      <c r="Q4155" s="19"/>
      <c r="R4155" s="19"/>
      <c r="U4155" s="27"/>
      <c r="Y4155" s="9" t="s">
        <v>557</v>
      </c>
      <c r="Z4155" s="9" t="s">
        <v>462</v>
      </c>
      <c r="AA4155" s="9" t="s">
        <v>237</v>
      </c>
      <c r="AB4155" s="9">
        <v>5851068</v>
      </c>
      <c r="AC4155" s="9" t="s">
        <v>4930</v>
      </c>
      <c r="AD4155" s="9" t="s">
        <v>225</v>
      </c>
      <c r="AE4155" s="5">
        <f t="shared" si="150"/>
        <v>0</v>
      </c>
      <c r="AF4155" s="5" t="str">
        <f t="shared" si="151"/>
        <v>katA</v>
      </c>
      <c r="AG4155" s="153"/>
      <c r="AH4155" s="153"/>
      <c r="AI4155" t="s">
        <v>201</v>
      </c>
      <c r="AJ4155" t="s">
        <v>17878</v>
      </c>
      <c r="AK4155" s="9" t="str">
        <f>VLOOKUP(Y4155,zdroj!D:AJ,33,0)</f>
        <v>katA</v>
      </c>
    </row>
    <row r="4156" spans="8:37" x14ac:dyDescent="0.25">
      <c r="H4156" s="8"/>
      <c r="I4156" s="8"/>
      <c r="N4156" s="23"/>
      <c r="O4156" s="24"/>
      <c r="P4156" s="19"/>
      <c r="Q4156" s="19"/>
      <c r="R4156" s="19"/>
      <c r="U4156" s="27"/>
      <c r="Y4156" s="9" t="s">
        <v>557</v>
      </c>
      <c r="Z4156" s="9" t="s">
        <v>462</v>
      </c>
      <c r="AA4156" s="9" t="s">
        <v>237</v>
      </c>
      <c r="AB4156" s="9">
        <v>5851076</v>
      </c>
      <c r="AC4156" s="9" t="s">
        <v>4931</v>
      </c>
      <c r="AD4156" s="9" t="s">
        <v>225</v>
      </c>
      <c r="AE4156" s="5">
        <f t="shared" si="150"/>
        <v>0</v>
      </c>
      <c r="AF4156" s="5" t="str">
        <f t="shared" si="151"/>
        <v>katA</v>
      </c>
      <c r="AG4156" s="153"/>
      <c r="AH4156" s="153"/>
      <c r="AI4156" t="s">
        <v>201</v>
      </c>
      <c r="AJ4156" t="s">
        <v>17878</v>
      </c>
      <c r="AK4156" s="9" t="str">
        <f>VLOOKUP(Y4156,zdroj!D:AJ,33,0)</f>
        <v>katA</v>
      </c>
    </row>
    <row r="4157" spans="8:37" x14ac:dyDescent="0.25">
      <c r="H4157" s="8"/>
      <c r="I4157" s="8"/>
      <c r="N4157" s="23"/>
      <c r="O4157" s="24"/>
      <c r="P4157" s="19"/>
      <c r="Q4157" s="19"/>
      <c r="R4157" s="19"/>
      <c r="U4157" s="27"/>
      <c r="Y4157" s="9" t="s">
        <v>557</v>
      </c>
      <c r="Z4157" s="9" t="s">
        <v>462</v>
      </c>
      <c r="AA4157" s="9" t="s">
        <v>237</v>
      </c>
      <c r="AB4157" s="9">
        <v>5851084</v>
      </c>
      <c r="AC4157" s="9" t="s">
        <v>4932</v>
      </c>
      <c r="AD4157" s="9" t="s">
        <v>225</v>
      </c>
      <c r="AE4157" s="5">
        <f t="shared" si="150"/>
        <v>0</v>
      </c>
      <c r="AF4157" s="5" t="str">
        <f t="shared" si="151"/>
        <v>katA</v>
      </c>
      <c r="AG4157" s="153"/>
      <c r="AH4157" s="153"/>
      <c r="AI4157" t="s">
        <v>201</v>
      </c>
      <c r="AJ4157" t="s">
        <v>17878</v>
      </c>
      <c r="AK4157" s="9" t="str">
        <f>VLOOKUP(Y4157,zdroj!D:AJ,33,0)</f>
        <v>katA</v>
      </c>
    </row>
    <row r="4158" spans="8:37" x14ac:dyDescent="0.25">
      <c r="H4158" s="8"/>
      <c r="I4158" s="8"/>
      <c r="N4158" s="23"/>
      <c r="O4158" s="24"/>
      <c r="P4158" s="19"/>
      <c r="Q4158" s="19"/>
      <c r="R4158" s="19"/>
      <c r="U4158" s="27"/>
      <c r="Y4158" s="9" t="s">
        <v>557</v>
      </c>
      <c r="Z4158" s="9" t="s">
        <v>462</v>
      </c>
      <c r="AA4158" s="9" t="s">
        <v>237</v>
      </c>
      <c r="AB4158" s="9">
        <v>5851092</v>
      </c>
      <c r="AC4158" s="9" t="s">
        <v>4933</v>
      </c>
      <c r="AD4158" s="9" t="s">
        <v>225</v>
      </c>
      <c r="AE4158" s="5">
        <f t="shared" si="150"/>
        <v>0</v>
      </c>
      <c r="AF4158" s="5" t="str">
        <f t="shared" si="151"/>
        <v>katA</v>
      </c>
      <c r="AG4158" s="153"/>
      <c r="AH4158" s="153"/>
      <c r="AI4158" t="s">
        <v>201</v>
      </c>
      <c r="AJ4158" t="s">
        <v>17878</v>
      </c>
      <c r="AK4158" s="9" t="str">
        <f>VLOOKUP(Y4158,zdroj!D:AJ,33,0)</f>
        <v>katA</v>
      </c>
    </row>
    <row r="4159" spans="8:37" x14ac:dyDescent="0.25">
      <c r="H4159" s="8"/>
      <c r="I4159" s="8"/>
      <c r="N4159" s="23"/>
      <c r="O4159" s="24"/>
      <c r="P4159" s="19"/>
      <c r="Q4159" s="19"/>
      <c r="R4159" s="19"/>
      <c r="U4159" s="27"/>
      <c r="Y4159" s="9" t="s">
        <v>557</v>
      </c>
      <c r="Z4159" s="9" t="s">
        <v>462</v>
      </c>
      <c r="AA4159" s="9" t="s">
        <v>237</v>
      </c>
      <c r="AB4159" s="9">
        <v>5851106</v>
      </c>
      <c r="AC4159" s="9" t="s">
        <v>4934</v>
      </c>
      <c r="AD4159" s="9" t="s">
        <v>225</v>
      </c>
      <c r="AE4159" s="5">
        <f t="shared" si="150"/>
        <v>0</v>
      </c>
      <c r="AF4159" s="5" t="str">
        <f t="shared" si="151"/>
        <v>katA</v>
      </c>
      <c r="AG4159" s="153"/>
      <c r="AH4159" s="153"/>
      <c r="AI4159" t="s">
        <v>201</v>
      </c>
      <c r="AJ4159" t="s">
        <v>17878</v>
      </c>
      <c r="AK4159" s="9" t="str">
        <f>VLOOKUP(Y4159,zdroj!D:AJ,33,0)</f>
        <v>katA</v>
      </c>
    </row>
    <row r="4160" spans="8:37" x14ac:dyDescent="0.25">
      <c r="H4160" s="8"/>
      <c r="I4160" s="8"/>
      <c r="N4160" s="23"/>
      <c r="O4160" s="24"/>
      <c r="P4160" s="19"/>
      <c r="Q4160" s="19"/>
      <c r="R4160" s="19"/>
      <c r="U4160" s="27"/>
      <c r="Y4160" s="9" t="s">
        <v>557</v>
      </c>
      <c r="Z4160" s="9" t="s">
        <v>462</v>
      </c>
      <c r="AA4160" s="9" t="s">
        <v>237</v>
      </c>
      <c r="AB4160" s="9">
        <v>5851114</v>
      </c>
      <c r="AC4160" s="9" t="s">
        <v>4935</v>
      </c>
      <c r="AD4160" s="9" t="s">
        <v>225</v>
      </c>
      <c r="AE4160" s="5">
        <f t="shared" si="150"/>
        <v>0</v>
      </c>
      <c r="AF4160" s="5" t="str">
        <f t="shared" si="151"/>
        <v>katA</v>
      </c>
      <c r="AG4160" s="153"/>
      <c r="AH4160" s="153"/>
      <c r="AI4160" t="s">
        <v>201</v>
      </c>
      <c r="AJ4160" t="s">
        <v>17878</v>
      </c>
      <c r="AK4160" s="9" t="str">
        <f>VLOOKUP(Y4160,zdroj!D:AJ,33,0)</f>
        <v>katA</v>
      </c>
    </row>
    <row r="4161" spans="8:37" x14ac:dyDescent="0.25">
      <c r="H4161" s="8"/>
      <c r="I4161" s="8"/>
      <c r="N4161" s="23"/>
      <c r="O4161" s="24"/>
      <c r="P4161" s="19"/>
      <c r="Q4161" s="19"/>
      <c r="R4161" s="19"/>
      <c r="U4161" s="27"/>
      <c r="Y4161" s="9" t="s">
        <v>557</v>
      </c>
      <c r="Z4161" s="9" t="s">
        <v>462</v>
      </c>
      <c r="AA4161" s="9" t="s">
        <v>237</v>
      </c>
      <c r="AB4161" s="9">
        <v>30842140</v>
      </c>
      <c r="AC4161" s="9" t="s">
        <v>4936</v>
      </c>
      <c r="AD4161" s="9" t="s">
        <v>225</v>
      </c>
      <c r="AE4161" s="5">
        <f t="shared" si="150"/>
        <v>0</v>
      </c>
      <c r="AF4161" s="5" t="str">
        <f t="shared" si="151"/>
        <v>katA</v>
      </c>
      <c r="AG4161" s="153"/>
      <c r="AH4161" s="153"/>
      <c r="AI4161" t="s">
        <v>201</v>
      </c>
      <c r="AJ4161" t="s">
        <v>17878</v>
      </c>
      <c r="AK4161" s="9" t="str">
        <f>VLOOKUP(Y4161,zdroj!D:AJ,33,0)</f>
        <v>katA</v>
      </c>
    </row>
    <row r="4162" spans="8:37" x14ac:dyDescent="0.25">
      <c r="H4162" s="8"/>
      <c r="I4162" s="8"/>
      <c r="N4162" s="23"/>
      <c r="O4162" s="24"/>
      <c r="P4162" s="19"/>
      <c r="Q4162" s="19"/>
      <c r="R4162" s="19"/>
      <c r="U4162" s="27"/>
      <c r="Y4162" s="9" t="s">
        <v>557</v>
      </c>
      <c r="Z4162" s="9" t="s">
        <v>462</v>
      </c>
      <c r="AA4162" s="9" t="s">
        <v>237</v>
      </c>
      <c r="AB4162" s="9">
        <v>5851122</v>
      </c>
      <c r="AC4162" s="9" t="s">
        <v>4937</v>
      </c>
      <c r="AD4162" s="9" t="s">
        <v>225</v>
      </c>
      <c r="AE4162" s="5">
        <f t="shared" si="150"/>
        <v>0</v>
      </c>
      <c r="AF4162" s="5" t="str">
        <f t="shared" si="151"/>
        <v>katA</v>
      </c>
      <c r="AG4162" s="153"/>
      <c r="AH4162" s="153"/>
      <c r="AI4162" t="s">
        <v>201</v>
      </c>
      <c r="AJ4162" t="s">
        <v>17878</v>
      </c>
      <c r="AK4162" s="9" t="str">
        <f>VLOOKUP(Y4162,zdroj!D:AJ,33,0)</f>
        <v>katA</v>
      </c>
    </row>
    <row r="4163" spans="8:37" x14ac:dyDescent="0.25">
      <c r="H4163" s="8"/>
      <c r="I4163" s="8"/>
      <c r="N4163" s="23"/>
      <c r="O4163" s="24"/>
      <c r="P4163" s="19"/>
      <c r="Q4163" s="19"/>
      <c r="R4163" s="19"/>
      <c r="U4163" s="27"/>
      <c r="Y4163" s="9" t="s">
        <v>557</v>
      </c>
      <c r="Z4163" s="9" t="s">
        <v>462</v>
      </c>
      <c r="AA4163" s="9" t="s">
        <v>237</v>
      </c>
      <c r="AB4163" s="9">
        <v>5851131</v>
      </c>
      <c r="AC4163" s="9" t="s">
        <v>4938</v>
      </c>
      <c r="AD4163" s="9" t="s">
        <v>225</v>
      </c>
      <c r="AE4163" s="5">
        <f t="shared" si="150"/>
        <v>0</v>
      </c>
      <c r="AF4163" s="5" t="str">
        <f t="shared" si="151"/>
        <v>katA</v>
      </c>
      <c r="AG4163" s="153"/>
      <c r="AH4163" s="153"/>
      <c r="AI4163" t="s">
        <v>201</v>
      </c>
      <c r="AJ4163" t="s">
        <v>17878</v>
      </c>
      <c r="AK4163" s="9" t="str">
        <f>VLOOKUP(Y4163,zdroj!D:AJ,33,0)</f>
        <v>katA</v>
      </c>
    </row>
    <row r="4164" spans="8:37" x14ac:dyDescent="0.25">
      <c r="H4164" s="8"/>
      <c r="I4164" s="8"/>
      <c r="N4164" s="23"/>
      <c r="O4164" s="24"/>
      <c r="P4164" s="19"/>
      <c r="Q4164" s="19"/>
      <c r="R4164" s="19"/>
      <c r="U4164" s="27"/>
      <c r="Y4164" s="9" t="s">
        <v>557</v>
      </c>
      <c r="Z4164" s="9" t="s">
        <v>462</v>
      </c>
      <c r="AA4164" s="9" t="s">
        <v>237</v>
      </c>
      <c r="AB4164" s="9">
        <v>5851149</v>
      </c>
      <c r="AC4164" s="9" t="s">
        <v>4939</v>
      </c>
      <c r="AD4164" s="9" t="s">
        <v>225</v>
      </c>
      <c r="AE4164" s="5">
        <f t="shared" si="150"/>
        <v>0</v>
      </c>
      <c r="AF4164" s="5" t="str">
        <f t="shared" si="151"/>
        <v>katA</v>
      </c>
      <c r="AG4164" s="153"/>
      <c r="AH4164" s="153"/>
      <c r="AI4164" t="s">
        <v>201</v>
      </c>
      <c r="AJ4164" t="s">
        <v>17878</v>
      </c>
      <c r="AK4164" s="9" t="str">
        <f>VLOOKUP(Y4164,zdroj!D:AJ,33,0)</f>
        <v>katA</v>
      </c>
    </row>
    <row r="4165" spans="8:37" x14ac:dyDescent="0.25">
      <c r="H4165" s="8"/>
      <c r="I4165" s="8"/>
      <c r="N4165" s="23"/>
      <c r="O4165" s="24"/>
      <c r="P4165" s="19"/>
      <c r="Q4165" s="19"/>
      <c r="R4165" s="19"/>
      <c r="U4165" s="27"/>
      <c r="Y4165" s="9" t="s">
        <v>557</v>
      </c>
      <c r="Z4165" s="9" t="s">
        <v>462</v>
      </c>
      <c r="AA4165" s="9" t="s">
        <v>237</v>
      </c>
      <c r="AB4165" s="9">
        <v>5851157</v>
      </c>
      <c r="AC4165" s="9" t="s">
        <v>4940</v>
      </c>
      <c r="AD4165" s="9" t="s">
        <v>225</v>
      </c>
      <c r="AE4165" s="5">
        <f t="shared" si="150"/>
        <v>0</v>
      </c>
      <c r="AF4165" s="5" t="str">
        <f t="shared" si="151"/>
        <v>katA</v>
      </c>
      <c r="AG4165" s="153"/>
      <c r="AH4165" s="153"/>
      <c r="AI4165" t="s">
        <v>201</v>
      </c>
      <c r="AJ4165" t="s">
        <v>17878</v>
      </c>
      <c r="AK4165" s="9" t="str">
        <f>VLOOKUP(Y4165,zdroj!D:AJ,33,0)</f>
        <v>katA</v>
      </c>
    </row>
    <row r="4166" spans="8:37" x14ac:dyDescent="0.25">
      <c r="H4166" s="8"/>
      <c r="I4166" s="8"/>
      <c r="N4166" s="23"/>
      <c r="O4166" s="24"/>
      <c r="P4166" s="19"/>
      <c r="Q4166" s="19"/>
      <c r="R4166" s="19"/>
      <c r="U4166" s="27"/>
      <c r="Y4166" s="9" t="s">
        <v>557</v>
      </c>
      <c r="Z4166" s="9" t="s">
        <v>462</v>
      </c>
      <c r="AA4166" s="9" t="s">
        <v>237</v>
      </c>
      <c r="AB4166" s="9">
        <v>5851165</v>
      </c>
      <c r="AC4166" s="9" t="s">
        <v>4941</v>
      </c>
      <c r="AD4166" s="9" t="s">
        <v>225</v>
      </c>
      <c r="AE4166" s="5">
        <f t="shared" si="150"/>
        <v>0</v>
      </c>
      <c r="AF4166" s="5" t="str">
        <f t="shared" si="151"/>
        <v>katA</v>
      </c>
      <c r="AG4166" s="153"/>
      <c r="AH4166" s="153"/>
      <c r="AI4166" t="s">
        <v>17879</v>
      </c>
      <c r="AJ4166" t="s">
        <v>17878</v>
      </c>
      <c r="AK4166" s="9" t="str">
        <f>VLOOKUP(Y4166,zdroj!D:AJ,33,0)</f>
        <v>katA</v>
      </c>
    </row>
    <row r="4167" spans="8:37" x14ac:dyDescent="0.25">
      <c r="H4167" s="8"/>
      <c r="I4167" s="8"/>
      <c r="N4167" s="23"/>
      <c r="O4167" s="24"/>
      <c r="P4167" s="19"/>
      <c r="Q4167" s="19"/>
      <c r="R4167" s="19"/>
      <c r="U4167" s="27"/>
      <c r="Y4167" s="9" t="s">
        <v>557</v>
      </c>
      <c r="Z4167" s="9" t="s">
        <v>462</v>
      </c>
      <c r="AA4167" s="9" t="s">
        <v>237</v>
      </c>
      <c r="AB4167" s="9">
        <v>5851173</v>
      </c>
      <c r="AC4167" s="9" t="s">
        <v>4942</v>
      </c>
      <c r="AD4167" s="9" t="s">
        <v>225</v>
      </c>
      <c r="AE4167" s="5">
        <f t="shared" si="150"/>
        <v>0</v>
      </c>
      <c r="AF4167" s="5" t="str">
        <f t="shared" si="151"/>
        <v>katA</v>
      </c>
      <c r="AG4167" s="153"/>
      <c r="AH4167" s="153"/>
      <c r="AI4167" t="s">
        <v>17879</v>
      </c>
      <c r="AJ4167" t="s">
        <v>17878</v>
      </c>
      <c r="AK4167" s="9" t="str">
        <f>VLOOKUP(Y4167,zdroj!D:AJ,33,0)</f>
        <v>katA</v>
      </c>
    </row>
    <row r="4168" spans="8:37" x14ac:dyDescent="0.25">
      <c r="H4168" s="8"/>
      <c r="I4168" s="8"/>
      <c r="N4168" s="23"/>
      <c r="O4168" s="24"/>
      <c r="P4168" s="19"/>
      <c r="Q4168" s="19"/>
      <c r="R4168" s="19"/>
      <c r="U4168" s="27"/>
      <c r="Y4168" s="9" t="s">
        <v>557</v>
      </c>
      <c r="Z4168" s="9" t="s">
        <v>462</v>
      </c>
      <c r="AA4168" s="9" t="s">
        <v>237</v>
      </c>
      <c r="AB4168" s="9">
        <v>27907422</v>
      </c>
      <c r="AC4168" s="9" t="s">
        <v>4943</v>
      </c>
      <c r="AD4168" s="9" t="s">
        <v>225</v>
      </c>
      <c r="AE4168" s="5">
        <f t="shared" si="150"/>
        <v>0</v>
      </c>
      <c r="AF4168" s="5" t="str">
        <f t="shared" si="151"/>
        <v>katA</v>
      </c>
      <c r="AG4168" s="153"/>
      <c r="AH4168" s="153"/>
      <c r="AI4168" t="s">
        <v>17880</v>
      </c>
      <c r="AJ4168" t="s">
        <v>17878</v>
      </c>
      <c r="AK4168" s="9" t="str">
        <f>VLOOKUP(Y4168,zdroj!D:AJ,33,0)</f>
        <v>katA</v>
      </c>
    </row>
    <row r="4169" spans="8:37" x14ac:dyDescent="0.25">
      <c r="H4169" s="8"/>
      <c r="I4169" s="8"/>
      <c r="N4169" s="23"/>
      <c r="O4169" s="24"/>
      <c r="P4169" s="19"/>
      <c r="Q4169" s="19"/>
      <c r="R4169" s="19"/>
      <c r="U4169" s="27"/>
      <c r="Y4169" s="9" t="s">
        <v>557</v>
      </c>
      <c r="Z4169" s="9" t="s">
        <v>462</v>
      </c>
      <c r="AA4169" s="9" t="s">
        <v>237</v>
      </c>
      <c r="AB4169" s="9">
        <v>83159223</v>
      </c>
      <c r="AC4169" s="9" t="s">
        <v>4944</v>
      </c>
      <c r="AD4169" s="9" t="s">
        <v>225</v>
      </c>
      <c r="AE4169" s="5">
        <f t="shared" si="150"/>
        <v>0</v>
      </c>
      <c r="AF4169" s="5" t="str">
        <f t="shared" si="151"/>
        <v>katA</v>
      </c>
      <c r="AG4169" s="153"/>
      <c r="AH4169" s="153"/>
      <c r="AI4169" t="s">
        <v>201</v>
      </c>
      <c r="AJ4169" t="s">
        <v>17878</v>
      </c>
      <c r="AK4169" s="9" t="str">
        <f>VLOOKUP(Y4169,zdroj!D:AJ,33,0)</f>
        <v>katA</v>
      </c>
    </row>
    <row r="4170" spans="8:37" x14ac:dyDescent="0.25">
      <c r="H4170" s="8"/>
      <c r="I4170" s="8"/>
      <c r="N4170" s="23"/>
      <c r="O4170" s="24"/>
      <c r="P4170" s="19"/>
      <c r="Q4170" s="19"/>
      <c r="R4170" s="19"/>
      <c r="U4170" s="27"/>
      <c r="Y4170" s="9" t="s">
        <v>557</v>
      </c>
      <c r="Z4170" s="9" t="s">
        <v>462</v>
      </c>
      <c r="AA4170" s="9" t="s">
        <v>237</v>
      </c>
      <c r="AB4170" s="9">
        <v>5850410</v>
      </c>
      <c r="AC4170" s="9" t="s">
        <v>4945</v>
      </c>
      <c r="AD4170" s="9" t="s">
        <v>225</v>
      </c>
      <c r="AE4170" s="5">
        <f t="shared" ref="AE4170:AE4233" si="152">VLOOKUP(Y4170,K:T,10,0)</f>
        <v>0</v>
      </c>
      <c r="AF4170" s="5" t="str">
        <f t="shared" ref="AF4170:AF4233" si="153">IF(AE4170="A",IF(AD4170="katA","katB",AD4170),AD4170)</f>
        <v>katA</v>
      </c>
      <c r="AG4170" s="153"/>
      <c r="AH4170" s="153"/>
      <c r="AI4170" t="s">
        <v>201</v>
      </c>
      <c r="AJ4170" t="s">
        <v>17878</v>
      </c>
      <c r="AK4170" s="9" t="str">
        <f>VLOOKUP(Y4170,zdroj!D:AJ,33,0)</f>
        <v>katA</v>
      </c>
    </row>
    <row r="4171" spans="8:37" x14ac:dyDescent="0.25">
      <c r="H4171" s="8"/>
      <c r="I4171" s="8"/>
      <c r="N4171" s="23"/>
      <c r="O4171" s="24"/>
      <c r="P4171" s="19"/>
      <c r="Q4171" s="19"/>
      <c r="R4171" s="19"/>
      <c r="U4171" s="27"/>
      <c r="Y4171" s="9" t="s">
        <v>557</v>
      </c>
      <c r="Z4171" s="9" t="s">
        <v>462</v>
      </c>
      <c r="AA4171" s="9" t="s">
        <v>237</v>
      </c>
      <c r="AB4171" s="9">
        <v>40801977</v>
      </c>
      <c r="AC4171" s="9" t="s">
        <v>4946</v>
      </c>
      <c r="AD4171" s="9" t="s">
        <v>225</v>
      </c>
      <c r="AE4171" s="5">
        <f t="shared" si="152"/>
        <v>0</v>
      </c>
      <c r="AF4171" s="5" t="str">
        <f t="shared" si="153"/>
        <v>katA</v>
      </c>
      <c r="AG4171" s="153"/>
      <c r="AH4171" s="153"/>
      <c r="AI4171" t="s">
        <v>201</v>
      </c>
      <c r="AJ4171" t="s">
        <v>17878</v>
      </c>
      <c r="AK4171" s="9" t="str">
        <f>VLOOKUP(Y4171,zdroj!D:AJ,33,0)</f>
        <v>katA</v>
      </c>
    </row>
    <row r="4172" spans="8:37" x14ac:dyDescent="0.25">
      <c r="H4172" s="8"/>
      <c r="I4172" s="8"/>
      <c r="N4172" s="23"/>
      <c r="O4172" s="24"/>
      <c r="P4172" s="19"/>
      <c r="Q4172" s="19"/>
      <c r="R4172" s="19"/>
      <c r="U4172" s="27"/>
      <c r="Y4172" s="9" t="s">
        <v>557</v>
      </c>
      <c r="Z4172" s="9" t="s">
        <v>462</v>
      </c>
      <c r="AA4172" s="9" t="s">
        <v>237</v>
      </c>
      <c r="AB4172" s="9">
        <v>5850436</v>
      </c>
      <c r="AC4172" s="9" t="s">
        <v>4947</v>
      </c>
      <c r="AD4172" s="9" t="s">
        <v>225</v>
      </c>
      <c r="AE4172" s="5">
        <f t="shared" si="152"/>
        <v>0</v>
      </c>
      <c r="AF4172" s="5" t="str">
        <f t="shared" si="153"/>
        <v>katA</v>
      </c>
      <c r="AG4172" s="153"/>
      <c r="AH4172" s="153"/>
      <c r="AI4172" t="s">
        <v>201</v>
      </c>
      <c r="AJ4172" t="s">
        <v>17878</v>
      </c>
      <c r="AK4172" s="9" t="str">
        <f>VLOOKUP(Y4172,zdroj!D:AJ,33,0)</f>
        <v>katA</v>
      </c>
    </row>
    <row r="4173" spans="8:37" x14ac:dyDescent="0.25">
      <c r="H4173" s="8"/>
      <c r="I4173" s="8"/>
      <c r="N4173" s="23"/>
      <c r="O4173" s="24"/>
      <c r="P4173" s="19"/>
      <c r="Q4173" s="19"/>
      <c r="R4173" s="19"/>
      <c r="U4173" s="27"/>
      <c r="Y4173" s="9" t="s">
        <v>557</v>
      </c>
      <c r="Z4173" s="9" t="s">
        <v>462</v>
      </c>
      <c r="AA4173" s="9" t="s">
        <v>237</v>
      </c>
      <c r="AB4173" s="9">
        <v>27324877</v>
      </c>
      <c r="AC4173" s="9" t="s">
        <v>4948</v>
      </c>
      <c r="AD4173" s="9" t="s">
        <v>225</v>
      </c>
      <c r="AE4173" s="5">
        <f t="shared" si="152"/>
        <v>0</v>
      </c>
      <c r="AF4173" s="5" t="str">
        <f t="shared" si="153"/>
        <v>katA</v>
      </c>
      <c r="AG4173" s="153"/>
      <c r="AH4173" s="153"/>
      <c r="AI4173" t="s">
        <v>17879</v>
      </c>
      <c r="AJ4173" t="s">
        <v>17878</v>
      </c>
      <c r="AK4173" s="9" t="str">
        <f>VLOOKUP(Y4173,zdroj!D:AJ,33,0)</f>
        <v>katA</v>
      </c>
    </row>
    <row r="4174" spans="8:37" x14ac:dyDescent="0.25">
      <c r="H4174" s="8"/>
      <c r="I4174" s="8"/>
      <c r="N4174" s="23"/>
      <c r="O4174" s="24"/>
      <c r="P4174" s="19"/>
      <c r="Q4174" s="19"/>
      <c r="R4174" s="19"/>
      <c r="U4174" s="27"/>
      <c r="Y4174" s="9" t="s">
        <v>557</v>
      </c>
      <c r="Z4174" s="9" t="s">
        <v>462</v>
      </c>
      <c r="AA4174" s="9" t="s">
        <v>237</v>
      </c>
      <c r="AB4174" s="9">
        <v>5850452</v>
      </c>
      <c r="AC4174" s="9" t="s">
        <v>4949</v>
      </c>
      <c r="AD4174" s="9" t="s">
        <v>225</v>
      </c>
      <c r="AE4174" s="5">
        <f t="shared" si="152"/>
        <v>0</v>
      </c>
      <c r="AF4174" s="5" t="str">
        <f t="shared" si="153"/>
        <v>katA</v>
      </c>
      <c r="AG4174" s="153"/>
      <c r="AH4174" s="153"/>
      <c r="AI4174" t="s">
        <v>201</v>
      </c>
      <c r="AJ4174" t="s">
        <v>17878</v>
      </c>
      <c r="AK4174" s="9" t="str">
        <f>VLOOKUP(Y4174,zdroj!D:AJ,33,0)</f>
        <v>katA</v>
      </c>
    </row>
    <row r="4175" spans="8:37" x14ac:dyDescent="0.25">
      <c r="H4175" s="8"/>
      <c r="I4175" s="8"/>
      <c r="N4175" s="23"/>
      <c r="O4175" s="24"/>
      <c r="P4175" s="19"/>
      <c r="Q4175" s="19"/>
      <c r="R4175" s="19"/>
      <c r="U4175" s="27"/>
      <c r="Y4175" s="9" t="s">
        <v>557</v>
      </c>
      <c r="Z4175" s="9" t="s">
        <v>462</v>
      </c>
      <c r="AA4175" s="9" t="s">
        <v>237</v>
      </c>
      <c r="AB4175" s="9">
        <v>74440641</v>
      </c>
      <c r="AC4175" s="9" t="s">
        <v>4950</v>
      </c>
      <c r="AD4175" s="9" t="s">
        <v>225</v>
      </c>
      <c r="AE4175" s="5">
        <f t="shared" si="152"/>
        <v>0</v>
      </c>
      <c r="AF4175" s="5" t="str">
        <f t="shared" si="153"/>
        <v>katA</v>
      </c>
      <c r="AG4175" s="153"/>
      <c r="AH4175" s="153"/>
      <c r="AI4175" t="s">
        <v>201</v>
      </c>
      <c r="AJ4175" t="s">
        <v>17878</v>
      </c>
      <c r="AK4175" s="9" t="str">
        <f>VLOOKUP(Y4175,zdroj!D:AJ,33,0)</f>
        <v>katA</v>
      </c>
    </row>
    <row r="4176" spans="8:37" x14ac:dyDescent="0.25">
      <c r="H4176" s="8"/>
      <c r="I4176" s="8"/>
      <c r="N4176" s="23"/>
      <c r="O4176" s="24"/>
      <c r="P4176" s="19"/>
      <c r="Q4176" s="19"/>
      <c r="R4176" s="19"/>
      <c r="U4176" s="27"/>
      <c r="Y4176" s="9" t="s">
        <v>557</v>
      </c>
      <c r="Z4176" s="9" t="s">
        <v>462</v>
      </c>
      <c r="AA4176" s="9" t="s">
        <v>237</v>
      </c>
      <c r="AB4176" s="9">
        <v>5850461</v>
      </c>
      <c r="AC4176" s="9" t="s">
        <v>4951</v>
      </c>
      <c r="AD4176" s="9" t="s">
        <v>225</v>
      </c>
      <c r="AE4176" s="5">
        <f t="shared" si="152"/>
        <v>0</v>
      </c>
      <c r="AF4176" s="5" t="str">
        <f t="shared" si="153"/>
        <v>katA</v>
      </c>
      <c r="AG4176" s="153"/>
      <c r="AH4176" s="153"/>
      <c r="AI4176" t="s">
        <v>201</v>
      </c>
      <c r="AJ4176" t="s">
        <v>17878</v>
      </c>
      <c r="AK4176" s="9" t="str">
        <f>VLOOKUP(Y4176,zdroj!D:AJ,33,0)</f>
        <v>katA</v>
      </c>
    </row>
    <row r="4177" spans="8:37" x14ac:dyDescent="0.25">
      <c r="H4177" s="8"/>
      <c r="I4177" s="8"/>
      <c r="N4177" s="23"/>
      <c r="O4177" s="24"/>
      <c r="P4177" s="19"/>
      <c r="Q4177" s="19"/>
      <c r="R4177" s="19"/>
      <c r="U4177" s="27"/>
      <c r="Y4177" s="9" t="s">
        <v>557</v>
      </c>
      <c r="Z4177" s="9" t="s">
        <v>462</v>
      </c>
      <c r="AA4177" s="9" t="s">
        <v>237</v>
      </c>
      <c r="AB4177" s="9">
        <v>30842107</v>
      </c>
      <c r="AC4177" s="9" t="s">
        <v>4952</v>
      </c>
      <c r="AD4177" s="9" t="s">
        <v>225</v>
      </c>
      <c r="AE4177" s="5">
        <f t="shared" si="152"/>
        <v>0</v>
      </c>
      <c r="AF4177" s="5" t="str">
        <f t="shared" si="153"/>
        <v>katA</v>
      </c>
      <c r="AG4177" s="153"/>
      <c r="AH4177" s="153"/>
      <c r="AI4177" t="s">
        <v>201</v>
      </c>
      <c r="AJ4177" t="s">
        <v>17878</v>
      </c>
      <c r="AK4177" s="9" t="str">
        <f>VLOOKUP(Y4177,zdroj!D:AJ,33,0)</f>
        <v>katA</v>
      </c>
    </row>
    <row r="4178" spans="8:37" x14ac:dyDescent="0.25">
      <c r="H4178" s="8"/>
      <c r="I4178" s="8"/>
      <c r="N4178" s="23"/>
      <c r="O4178" s="24"/>
      <c r="P4178" s="19"/>
      <c r="Q4178" s="19"/>
      <c r="R4178" s="19"/>
      <c r="U4178" s="27"/>
      <c r="Y4178" s="9" t="s">
        <v>557</v>
      </c>
      <c r="Z4178" s="9" t="s">
        <v>462</v>
      </c>
      <c r="AA4178" s="9" t="s">
        <v>237</v>
      </c>
      <c r="AB4178" s="9">
        <v>25887564</v>
      </c>
      <c r="AC4178" s="9" t="s">
        <v>4953</v>
      </c>
      <c r="AD4178" s="9" t="s">
        <v>225</v>
      </c>
      <c r="AE4178" s="5">
        <f t="shared" si="152"/>
        <v>0</v>
      </c>
      <c r="AF4178" s="5" t="str">
        <f t="shared" si="153"/>
        <v>katA</v>
      </c>
      <c r="AG4178" s="153"/>
      <c r="AH4178" s="153"/>
      <c r="AI4178" t="s">
        <v>229</v>
      </c>
      <c r="AJ4178" t="s">
        <v>17878</v>
      </c>
      <c r="AK4178" s="9" t="str">
        <f>VLOOKUP(Y4178,zdroj!D:AJ,33,0)</f>
        <v>katA</v>
      </c>
    </row>
    <row r="4179" spans="8:37" x14ac:dyDescent="0.25">
      <c r="H4179" s="8"/>
      <c r="I4179" s="8"/>
      <c r="N4179" s="23"/>
      <c r="O4179" s="24"/>
      <c r="P4179" s="19"/>
      <c r="Q4179" s="19"/>
      <c r="R4179" s="19"/>
      <c r="U4179" s="27"/>
      <c r="Y4179" s="9" t="s">
        <v>557</v>
      </c>
      <c r="Z4179" s="9" t="s">
        <v>462</v>
      </c>
      <c r="AA4179" s="9" t="s">
        <v>237</v>
      </c>
      <c r="AB4179" s="9">
        <v>5850479</v>
      </c>
      <c r="AC4179" s="9" t="s">
        <v>4954</v>
      </c>
      <c r="AD4179" s="9" t="s">
        <v>225</v>
      </c>
      <c r="AE4179" s="5">
        <f t="shared" si="152"/>
        <v>0</v>
      </c>
      <c r="AF4179" s="5" t="str">
        <f t="shared" si="153"/>
        <v>katA</v>
      </c>
      <c r="AG4179" s="153"/>
      <c r="AH4179" s="153"/>
      <c r="AI4179" t="s">
        <v>201</v>
      </c>
      <c r="AJ4179" t="s">
        <v>17878</v>
      </c>
      <c r="AK4179" s="9" t="str">
        <f>VLOOKUP(Y4179,zdroj!D:AJ,33,0)</f>
        <v>katA</v>
      </c>
    </row>
    <row r="4180" spans="8:37" x14ac:dyDescent="0.25">
      <c r="H4180" s="8"/>
      <c r="I4180" s="8"/>
      <c r="N4180" s="23"/>
      <c r="O4180" s="24"/>
      <c r="P4180" s="19"/>
      <c r="Q4180" s="19"/>
      <c r="R4180" s="19"/>
      <c r="U4180" s="27"/>
      <c r="Y4180" s="9" t="s">
        <v>557</v>
      </c>
      <c r="Z4180" s="9" t="s">
        <v>462</v>
      </c>
      <c r="AA4180" s="9" t="s">
        <v>237</v>
      </c>
      <c r="AB4180" s="9">
        <v>30842123</v>
      </c>
      <c r="AC4180" s="9" t="s">
        <v>4955</v>
      </c>
      <c r="AD4180" s="9" t="s">
        <v>225</v>
      </c>
      <c r="AE4180" s="5">
        <f t="shared" si="152"/>
        <v>0</v>
      </c>
      <c r="AF4180" s="5" t="str">
        <f t="shared" si="153"/>
        <v>katA</v>
      </c>
      <c r="AG4180" s="153"/>
      <c r="AH4180" s="153"/>
      <c r="AI4180" t="s">
        <v>195</v>
      </c>
      <c r="AJ4180" t="s">
        <v>340</v>
      </c>
      <c r="AK4180" s="9" t="str">
        <f>VLOOKUP(Y4180,zdroj!D:AJ,33,0)</f>
        <v>katA</v>
      </c>
    </row>
    <row r="4181" spans="8:37" x14ac:dyDescent="0.25">
      <c r="H4181" s="8"/>
      <c r="I4181" s="8"/>
      <c r="N4181" s="23"/>
      <c r="O4181" s="24"/>
      <c r="P4181" s="19"/>
      <c r="Q4181" s="19"/>
      <c r="R4181" s="19"/>
      <c r="U4181" s="27"/>
      <c r="Y4181" s="9" t="s">
        <v>557</v>
      </c>
      <c r="Z4181" s="9" t="s">
        <v>462</v>
      </c>
      <c r="AA4181" s="9" t="s">
        <v>237</v>
      </c>
      <c r="AB4181" s="9">
        <v>5850495</v>
      </c>
      <c r="AC4181" s="9" t="s">
        <v>4956</v>
      </c>
      <c r="AD4181" s="9" t="s">
        <v>225</v>
      </c>
      <c r="AE4181" s="5">
        <f t="shared" si="152"/>
        <v>0</v>
      </c>
      <c r="AF4181" s="5" t="str">
        <f t="shared" si="153"/>
        <v>katA</v>
      </c>
      <c r="AG4181" s="153"/>
      <c r="AH4181" s="153"/>
      <c r="AI4181" t="s">
        <v>201</v>
      </c>
      <c r="AJ4181" t="s">
        <v>17878</v>
      </c>
      <c r="AK4181" s="9" t="str">
        <f>VLOOKUP(Y4181,zdroj!D:AJ,33,0)</f>
        <v>katA</v>
      </c>
    </row>
    <row r="4182" spans="8:37" x14ac:dyDescent="0.25">
      <c r="H4182" s="8"/>
      <c r="I4182" s="8"/>
      <c r="N4182" s="23"/>
      <c r="O4182" s="24"/>
      <c r="P4182" s="19"/>
      <c r="Q4182" s="19"/>
      <c r="R4182" s="19"/>
      <c r="U4182" s="27"/>
      <c r="Y4182" s="9" t="s">
        <v>557</v>
      </c>
      <c r="Z4182" s="9" t="s">
        <v>462</v>
      </c>
      <c r="AA4182" s="9" t="s">
        <v>237</v>
      </c>
      <c r="AB4182" s="9">
        <v>5851297</v>
      </c>
      <c r="AC4182" s="9" t="s">
        <v>4957</v>
      </c>
      <c r="AD4182" s="9" t="s">
        <v>225</v>
      </c>
      <c r="AE4182" s="5">
        <f t="shared" si="152"/>
        <v>0</v>
      </c>
      <c r="AF4182" s="5" t="str">
        <f t="shared" si="153"/>
        <v>katA</v>
      </c>
      <c r="AG4182" s="153"/>
      <c r="AH4182" s="153"/>
      <c r="AI4182" t="s">
        <v>201</v>
      </c>
      <c r="AJ4182" t="s">
        <v>17878</v>
      </c>
      <c r="AK4182" s="9" t="str">
        <f>VLOOKUP(Y4182,zdroj!D:AJ,33,0)</f>
        <v>katA</v>
      </c>
    </row>
    <row r="4183" spans="8:37" x14ac:dyDescent="0.25">
      <c r="H4183" s="8"/>
      <c r="I4183" s="8"/>
      <c r="N4183" s="23"/>
      <c r="O4183" s="24"/>
      <c r="P4183" s="19"/>
      <c r="Q4183" s="19"/>
      <c r="R4183" s="19"/>
      <c r="U4183" s="27"/>
      <c r="Y4183" s="9" t="s">
        <v>557</v>
      </c>
      <c r="Z4183" s="9" t="s">
        <v>462</v>
      </c>
      <c r="AA4183" s="9" t="s">
        <v>237</v>
      </c>
      <c r="AB4183" s="9">
        <v>72691981</v>
      </c>
      <c r="AC4183" s="9" t="s">
        <v>4958</v>
      </c>
      <c r="AD4183" s="9" t="s">
        <v>225</v>
      </c>
      <c r="AE4183" s="5">
        <f t="shared" si="152"/>
        <v>0</v>
      </c>
      <c r="AF4183" s="5" t="str">
        <f t="shared" si="153"/>
        <v>katA</v>
      </c>
      <c r="AG4183" s="153"/>
      <c r="AH4183" s="153"/>
      <c r="AI4183" t="s">
        <v>195</v>
      </c>
      <c r="AJ4183" t="s">
        <v>340</v>
      </c>
      <c r="AK4183" s="9" t="str">
        <f>VLOOKUP(Y4183,zdroj!D:AJ,33,0)</f>
        <v>katA</v>
      </c>
    </row>
    <row r="4184" spans="8:37" x14ac:dyDescent="0.25">
      <c r="H4184" s="8"/>
      <c r="I4184" s="8"/>
      <c r="N4184" s="23"/>
      <c r="O4184" s="24"/>
      <c r="P4184" s="19"/>
      <c r="Q4184" s="19"/>
      <c r="R4184" s="19"/>
      <c r="U4184" s="27"/>
      <c r="Y4184" s="9" t="s">
        <v>557</v>
      </c>
      <c r="Z4184" s="9" t="s">
        <v>462</v>
      </c>
      <c r="AA4184" s="9" t="s">
        <v>237</v>
      </c>
      <c r="AB4184" s="9">
        <v>41875303</v>
      </c>
      <c r="AC4184" s="9" t="s">
        <v>4959</v>
      </c>
      <c r="AD4184" s="9" t="s">
        <v>225</v>
      </c>
      <c r="AE4184" s="5">
        <f t="shared" si="152"/>
        <v>0</v>
      </c>
      <c r="AF4184" s="5" t="str">
        <f t="shared" si="153"/>
        <v>katA</v>
      </c>
      <c r="AG4184" s="153"/>
      <c r="AH4184" s="153"/>
      <c r="AI4184" t="s">
        <v>195</v>
      </c>
      <c r="AJ4184" t="s">
        <v>340</v>
      </c>
      <c r="AK4184" s="9" t="str">
        <f>VLOOKUP(Y4184,zdroj!D:AJ,33,0)</f>
        <v>katA</v>
      </c>
    </row>
    <row r="4185" spans="8:37" x14ac:dyDescent="0.25">
      <c r="H4185" s="8"/>
      <c r="I4185" s="8"/>
      <c r="N4185" s="23"/>
      <c r="O4185" s="24"/>
      <c r="P4185" s="19"/>
      <c r="Q4185" s="19"/>
      <c r="R4185" s="19"/>
      <c r="U4185" s="27"/>
      <c r="Y4185" s="9" t="s">
        <v>557</v>
      </c>
      <c r="Z4185" s="9" t="s">
        <v>462</v>
      </c>
      <c r="AA4185" s="9" t="s">
        <v>237</v>
      </c>
      <c r="AB4185" s="9">
        <v>5850509</v>
      </c>
      <c r="AC4185" s="9" t="s">
        <v>4960</v>
      </c>
      <c r="AD4185" s="9" t="s">
        <v>225</v>
      </c>
      <c r="AE4185" s="5">
        <f t="shared" si="152"/>
        <v>0</v>
      </c>
      <c r="AF4185" s="5" t="str">
        <f t="shared" si="153"/>
        <v>katA</v>
      </c>
      <c r="AG4185" s="153"/>
      <c r="AH4185" s="153"/>
      <c r="AI4185" t="s">
        <v>201</v>
      </c>
      <c r="AJ4185" t="s">
        <v>17878</v>
      </c>
      <c r="AK4185" s="9" t="str">
        <f>VLOOKUP(Y4185,zdroj!D:AJ,33,0)</f>
        <v>katA</v>
      </c>
    </row>
    <row r="4186" spans="8:37" x14ac:dyDescent="0.25">
      <c r="H4186" s="8"/>
      <c r="I4186" s="8"/>
      <c r="N4186" s="23"/>
      <c r="O4186" s="24"/>
      <c r="P4186" s="19"/>
      <c r="Q4186" s="19"/>
      <c r="R4186" s="19"/>
      <c r="U4186" s="27"/>
      <c r="Y4186" s="9" t="s">
        <v>557</v>
      </c>
      <c r="Z4186" s="9" t="s">
        <v>462</v>
      </c>
      <c r="AA4186" s="9" t="s">
        <v>237</v>
      </c>
      <c r="AB4186" s="9">
        <v>5850827</v>
      </c>
      <c r="AC4186" s="9" t="s">
        <v>4961</v>
      </c>
      <c r="AD4186" s="9" t="s">
        <v>225</v>
      </c>
      <c r="AE4186" s="5">
        <f t="shared" si="152"/>
        <v>0</v>
      </c>
      <c r="AF4186" s="5" t="str">
        <f t="shared" si="153"/>
        <v>katA</v>
      </c>
      <c r="AG4186" s="153"/>
      <c r="AH4186" s="153"/>
      <c r="AI4186" t="s">
        <v>17879</v>
      </c>
      <c r="AJ4186" t="s">
        <v>17878</v>
      </c>
      <c r="AK4186" s="9" t="str">
        <f>VLOOKUP(Y4186,zdroj!D:AJ,33,0)</f>
        <v>katA</v>
      </c>
    </row>
    <row r="4187" spans="8:37" x14ac:dyDescent="0.25">
      <c r="H4187" s="8"/>
      <c r="I4187" s="8"/>
      <c r="N4187" s="23"/>
      <c r="O4187" s="24"/>
      <c r="P4187" s="19"/>
      <c r="Q4187" s="19"/>
      <c r="R4187" s="19"/>
      <c r="U4187" s="27"/>
      <c r="Y4187" s="9" t="s">
        <v>557</v>
      </c>
      <c r="Z4187" s="9" t="s">
        <v>462</v>
      </c>
      <c r="AA4187" s="9" t="s">
        <v>237</v>
      </c>
      <c r="AB4187" s="9">
        <v>80458556</v>
      </c>
      <c r="AC4187" s="9" t="s">
        <v>4962</v>
      </c>
      <c r="AD4187" s="9" t="s">
        <v>225</v>
      </c>
      <c r="AE4187" s="5">
        <f t="shared" si="152"/>
        <v>0</v>
      </c>
      <c r="AF4187" s="5" t="str">
        <f t="shared" si="153"/>
        <v>katA</v>
      </c>
      <c r="AG4187" s="153"/>
      <c r="AH4187" s="153"/>
      <c r="AI4187" t="s">
        <v>17879</v>
      </c>
      <c r="AJ4187" t="s">
        <v>17878</v>
      </c>
      <c r="AK4187" s="9" t="str">
        <f>VLOOKUP(Y4187,zdroj!D:AJ,33,0)</f>
        <v>katA</v>
      </c>
    </row>
    <row r="4188" spans="8:37" x14ac:dyDescent="0.25">
      <c r="H4188" s="8"/>
      <c r="I4188" s="8"/>
      <c r="N4188" s="23"/>
      <c r="O4188" s="24"/>
      <c r="P4188" s="19"/>
      <c r="Q4188" s="19"/>
      <c r="R4188" s="19"/>
      <c r="U4188" s="27"/>
      <c r="Y4188" s="9" t="s">
        <v>557</v>
      </c>
      <c r="Z4188" s="9" t="s">
        <v>462</v>
      </c>
      <c r="AA4188" s="9" t="s">
        <v>237</v>
      </c>
      <c r="AB4188" s="9">
        <v>40082083</v>
      </c>
      <c r="AC4188" s="9" t="s">
        <v>4963</v>
      </c>
      <c r="AD4188" s="9" t="s">
        <v>225</v>
      </c>
      <c r="AE4188" s="5">
        <f t="shared" si="152"/>
        <v>0</v>
      </c>
      <c r="AF4188" s="5" t="str">
        <f t="shared" si="153"/>
        <v>katA</v>
      </c>
      <c r="AG4188" s="153"/>
      <c r="AH4188" s="153"/>
      <c r="AI4188" t="s">
        <v>17880</v>
      </c>
      <c r="AJ4188" t="s">
        <v>17878</v>
      </c>
      <c r="AK4188" s="9" t="str">
        <f>VLOOKUP(Y4188,zdroj!D:AJ,33,0)</f>
        <v>katA</v>
      </c>
    </row>
    <row r="4189" spans="8:37" x14ac:dyDescent="0.25">
      <c r="H4189" s="8"/>
      <c r="I4189" s="8"/>
      <c r="N4189" s="23"/>
      <c r="O4189" s="24"/>
      <c r="P4189" s="19"/>
      <c r="Q4189" s="19"/>
      <c r="R4189" s="19"/>
      <c r="U4189" s="27"/>
      <c r="Y4189" s="9" t="s">
        <v>557</v>
      </c>
      <c r="Z4189" s="9" t="s">
        <v>462</v>
      </c>
      <c r="AA4189" s="9" t="s">
        <v>237</v>
      </c>
      <c r="AB4189" s="9">
        <v>5850517</v>
      </c>
      <c r="AC4189" s="9" t="s">
        <v>4964</v>
      </c>
      <c r="AD4189" s="9" t="s">
        <v>225</v>
      </c>
      <c r="AE4189" s="5">
        <f t="shared" si="152"/>
        <v>0</v>
      </c>
      <c r="AF4189" s="5" t="str">
        <f t="shared" si="153"/>
        <v>katA</v>
      </c>
      <c r="AG4189" s="153"/>
      <c r="AH4189" s="153"/>
      <c r="AI4189" t="s">
        <v>201</v>
      </c>
      <c r="AJ4189" t="s">
        <v>17878</v>
      </c>
      <c r="AK4189" s="9" t="str">
        <f>VLOOKUP(Y4189,zdroj!D:AJ,33,0)</f>
        <v>katA</v>
      </c>
    </row>
    <row r="4190" spans="8:37" x14ac:dyDescent="0.25">
      <c r="H4190" s="8"/>
      <c r="I4190" s="8"/>
      <c r="N4190" s="23"/>
      <c r="O4190" s="24"/>
      <c r="P4190" s="19"/>
      <c r="Q4190" s="19"/>
      <c r="R4190" s="19"/>
      <c r="U4190" s="27"/>
      <c r="Y4190" s="9" t="s">
        <v>557</v>
      </c>
      <c r="Z4190" s="9" t="s">
        <v>462</v>
      </c>
      <c r="AA4190" s="9" t="s">
        <v>237</v>
      </c>
      <c r="AB4190" s="9">
        <v>27027988</v>
      </c>
      <c r="AC4190" s="9" t="s">
        <v>4965</v>
      </c>
      <c r="AD4190" s="9" t="s">
        <v>225</v>
      </c>
      <c r="AE4190" s="5">
        <f t="shared" si="152"/>
        <v>0</v>
      </c>
      <c r="AF4190" s="5" t="str">
        <f t="shared" si="153"/>
        <v>katA</v>
      </c>
      <c r="AG4190" s="153"/>
      <c r="AH4190" s="153"/>
      <c r="AI4190" t="s">
        <v>201</v>
      </c>
      <c r="AJ4190" t="s">
        <v>17878</v>
      </c>
      <c r="AK4190" s="9" t="str">
        <f>VLOOKUP(Y4190,zdroj!D:AJ,33,0)</f>
        <v>katA</v>
      </c>
    </row>
    <row r="4191" spans="8:37" x14ac:dyDescent="0.25">
      <c r="H4191" s="8"/>
      <c r="I4191" s="8"/>
      <c r="N4191" s="23"/>
      <c r="O4191" s="24"/>
      <c r="P4191" s="19"/>
      <c r="Q4191" s="19"/>
      <c r="R4191" s="19"/>
      <c r="U4191" s="27"/>
      <c r="Y4191" s="9" t="s">
        <v>557</v>
      </c>
      <c r="Z4191" s="9" t="s">
        <v>462</v>
      </c>
      <c r="AA4191" s="9" t="s">
        <v>237</v>
      </c>
      <c r="AB4191" s="9">
        <v>5850576</v>
      </c>
      <c r="AC4191" s="9" t="s">
        <v>4966</v>
      </c>
      <c r="AD4191" s="9" t="s">
        <v>225</v>
      </c>
      <c r="AE4191" s="5">
        <f t="shared" si="152"/>
        <v>0</v>
      </c>
      <c r="AF4191" s="5" t="str">
        <f t="shared" si="153"/>
        <v>katA</v>
      </c>
      <c r="AG4191" s="153"/>
      <c r="AH4191" s="153"/>
      <c r="AI4191" t="s">
        <v>201</v>
      </c>
      <c r="AJ4191" t="s">
        <v>17878</v>
      </c>
      <c r="AK4191" s="9" t="str">
        <f>VLOOKUP(Y4191,zdroj!D:AJ,33,0)</f>
        <v>katA</v>
      </c>
    </row>
    <row r="4192" spans="8:37" x14ac:dyDescent="0.25">
      <c r="H4192" s="8"/>
      <c r="I4192" s="8"/>
      <c r="N4192" s="23"/>
      <c r="O4192" s="24"/>
      <c r="P4192" s="19"/>
      <c r="Q4192" s="19"/>
      <c r="R4192" s="19"/>
      <c r="U4192" s="27"/>
      <c r="Y4192" s="9" t="s">
        <v>557</v>
      </c>
      <c r="Z4192" s="9" t="s">
        <v>462</v>
      </c>
      <c r="AA4192" s="9" t="s">
        <v>237</v>
      </c>
      <c r="AB4192" s="9">
        <v>40499171</v>
      </c>
      <c r="AC4192" s="9" t="s">
        <v>4967</v>
      </c>
      <c r="AD4192" s="9" t="s">
        <v>225</v>
      </c>
      <c r="AE4192" s="5">
        <f t="shared" si="152"/>
        <v>0</v>
      </c>
      <c r="AF4192" s="5" t="str">
        <f t="shared" si="153"/>
        <v>katA</v>
      </c>
      <c r="AG4192" s="153"/>
      <c r="AH4192" s="153"/>
      <c r="AI4192" t="s">
        <v>17879</v>
      </c>
      <c r="AJ4192" t="s">
        <v>17878</v>
      </c>
      <c r="AK4192" s="9" t="str">
        <f>VLOOKUP(Y4192,zdroj!D:AJ,33,0)</f>
        <v>katA</v>
      </c>
    </row>
    <row r="4193" spans="8:37" x14ac:dyDescent="0.25">
      <c r="H4193" s="8"/>
      <c r="I4193" s="8"/>
      <c r="N4193" s="23"/>
      <c r="O4193" s="24"/>
      <c r="P4193" s="19"/>
      <c r="Q4193" s="19"/>
      <c r="R4193" s="19"/>
      <c r="U4193" s="27"/>
      <c r="Y4193" s="9" t="s">
        <v>557</v>
      </c>
      <c r="Z4193" s="9" t="s">
        <v>462</v>
      </c>
      <c r="AA4193" s="9" t="s">
        <v>237</v>
      </c>
      <c r="AB4193" s="9">
        <v>5850584</v>
      </c>
      <c r="AC4193" s="9" t="s">
        <v>4968</v>
      </c>
      <c r="AD4193" s="9" t="s">
        <v>225</v>
      </c>
      <c r="AE4193" s="5">
        <f t="shared" si="152"/>
        <v>0</v>
      </c>
      <c r="AF4193" s="5" t="str">
        <f t="shared" si="153"/>
        <v>katA</v>
      </c>
      <c r="AG4193" s="153"/>
      <c r="AH4193" s="153"/>
      <c r="AI4193" t="s">
        <v>201</v>
      </c>
      <c r="AJ4193" t="s">
        <v>17878</v>
      </c>
      <c r="AK4193" s="9" t="str">
        <f>VLOOKUP(Y4193,zdroj!D:AJ,33,0)</f>
        <v>katA</v>
      </c>
    </row>
    <row r="4194" spans="8:37" x14ac:dyDescent="0.25">
      <c r="H4194" s="8"/>
      <c r="I4194" s="8"/>
      <c r="N4194" s="23"/>
      <c r="O4194" s="24"/>
      <c r="P4194" s="19"/>
      <c r="Q4194" s="19"/>
      <c r="R4194" s="19"/>
      <c r="U4194" s="27"/>
      <c r="Y4194" s="9" t="s">
        <v>557</v>
      </c>
      <c r="Z4194" s="9" t="s">
        <v>462</v>
      </c>
      <c r="AA4194" s="9" t="s">
        <v>237</v>
      </c>
      <c r="AB4194" s="9">
        <v>5850592</v>
      </c>
      <c r="AC4194" s="9" t="s">
        <v>4969</v>
      </c>
      <c r="AD4194" s="9" t="s">
        <v>225</v>
      </c>
      <c r="AE4194" s="5">
        <f t="shared" si="152"/>
        <v>0</v>
      </c>
      <c r="AF4194" s="5" t="str">
        <f t="shared" si="153"/>
        <v>katA</v>
      </c>
      <c r="AG4194" s="153"/>
      <c r="AH4194" s="153"/>
      <c r="AI4194" t="s">
        <v>201</v>
      </c>
      <c r="AJ4194" t="s">
        <v>17878</v>
      </c>
      <c r="AK4194" s="9" t="str">
        <f>VLOOKUP(Y4194,zdroj!D:AJ,33,0)</f>
        <v>katA</v>
      </c>
    </row>
    <row r="4195" spans="8:37" x14ac:dyDescent="0.25">
      <c r="H4195" s="8"/>
      <c r="I4195" s="8"/>
      <c r="N4195" s="23"/>
      <c r="O4195" s="24"/>
      <c r="P4195" s="19"/>
      <c r="Q4195" s="19"/>
      <c r="R4195" s="19"/>
      <c r="U4195" s="27"/>
      <c r="Y4195" s="9" t="s">
        <v>557</v>
      </c>
      <c r="Z4195" s="9" t="s">
        <v>462</v>
      </c>
      <c r="AA4195" s="9" t="s">
        <v>237</v>
      </c>
      <c r="AB4195" s="9">
        <v>5850614</v>
      </c>
      <c r="AC4195" s="9" t="s">
        <v>4970</v>
      </c>
      <c r="AD4195" s="9" t="s">
        <v>225</v>
      </c>
      <c r="AE4195" s="5">
        <f t="shared" si="152"/>
        <v>0</v>
      </c>
      <c r="AF4195" s="5" t="str">
        <f t="shared" si="153"/>
        <v>katA</v>
      </c>
      <c r="AG4195" s="153"/>
      <c r="AH4195" s="153"/>
      <c r="AI4195" t="s">
        <v>236</v>
      </c>
      <c r="AJ4195" t="s">
        <v>17878</v>
      </c>
      <c r="AK4195" s="9" t="str">
        <f>VLOOKUP(Y4195,zdroj!D:AJ,33,0)</f>
        <v>katA</v>
      </c>
    </row>
    <row r="4196" spans="8:37" x14ac:dyDescent="0.25">
      <c r="H4196" s="8"/>
      <c r="I4196" s="8"/>
      <c r="N4196" s="23"/>
      <c r="O4196" s="24"/>
      <c r="P4196" s="19"/>
      <c r="Q4196" s="19"/>
      <c r="R4196" s="19"/>
      <c r="U4196" s="27"/>
      <c r="Y4196" s="9" t="s">
        <v>557</v>
      </c>
      <c r="Z4196" s="9" t="s">
        <v>462</v>
      </c>
      <c r="AA4196" s="9" t="s">
        <v>237</v>
      </c>
      <c r="AB4196" s="9">
        <v>5850622</v>
      </c>
      <c r="AC4196" s="9" t="s">
        <v>4971</v>
      </c>
      <c r="AD4196" s="9" t="s">
        <v>225</v>
      </c>
      <c r="AE4196" s="5">
        <f t="shared" si="152"/>
        <v>0</v>
      </c>
      <c r="AF4196" s="5" t="str">
        <f t="shared" si="153"/>
        <v>katA</v>
      </c>
      <c r="AG4196" s="153"/>
      <c r="AH4196" s="153"/>
      <c r="AI4196" t="s">
        <v>201</v>
      </c>
      <c r="AJ4196" t="s">
        <v>17878</v>
      </c>
      <c r="AK4196" s="9" t="str">
        <f>VLOOKUP(Y4196,zdroj!D:AJ,33,0)</f>
        <v>katA</v>
      </c>
    </row>
    <row r="4197" spans="8:37" x14ac:dyDescent="0.25">
      <c r="H4197" s="8"/>
      <c r="I4197" s="8"/>
      <c r="N4197" s="23"/>
      <c r="O4197" s="24"/>
      <c r="P4197" s="19"/>
      <c r="Q4197" s="19"/>
      <c r="R4197" s="19"/>
      <c r="U4197" s="27"/>
      <c r="Y4197" s="9" t="s">
        <v>557</v>
      </c>
      <c r="Z4197" s="9" t="s">
        <v>462</v>
      </c>
      <c r="AA4197" s="9" t="s">
        <v>237</v>
      </c>
      <c r="AB4197" s="9">
        <v>5850339</v>
      </c>
      <c r="AC4197" s="9" t="s">
        <v>4972</v>
      </c>
      <c r="AD4197" s="9" t="s">
        <v>225</v>
      </c>
      <c r="AE4197" s="5">
        <f t="shared" si="152"/>
        <v>0</v>
      </c>
      <c r="AF4197" s="5" t="str">
        <f t="shared" si="153"/>
        <v>katA</v>
      </c>
      <c r="AG4197" s="153"/>
      <c r="AH4197" s="153"/>
      <c r="AI4197" t="s">
        <v>17879</v>
      </c>
      <c r="AJ4197" t="s">
        <v>17878</v>
      </c>
      <c r="AK4197" s="9" t="str">
        <f>VLOOKUP(Y4197,zdroj!D:AJ,33,0)</f>
        <v>katA</v>
      </c>
    </row>
    <row r="4198" spans="8:37" x14ac:dyDescent="0.25">
      <c r="H4198" s="8"/>
      <c r="I4198" s="8"/>
      <c r="N4198" s="23"/>
      <c r="O4198" s="24"/>
      <c r="P4198" s="19"/>
      <c r="Q4198" s="19"/>
      <c r="R4198" s="19"/>
      <c r="U4198" s="27"/>
      <c r="Y4198" s="9" t="s">
        <v>557</v>
      </c>
      <c r="Z4198" s="9" t="s">
        <v>462</v>
      </c>
      <c r="AA4198" s="9" t="s">
        <v>237</v>
      </c>
      <c r="AB4198" s="9">
        <v>5850631</v>
      </c>
      <c r="AC4198" s="9" t="s">
        <v>4973</v>
      </c>
      <c r="AD4198" s="9" t="s">
        <v>225</v>
      </c>
      <c r="AE4198" s="5">
        <f t="shared" si="152"/>
        <v>0</v>
      </c>
      <c r="AF4198" s="5" t="str">
        <f t="shared" si="153"/>
        <v>katA</v>
      </c>
      <c r="AG4198" s="153"/>
      <c r="AH4198" s="153"/>
      <c r="AI4198" t="s">
        <v>201</v>
      </c>
      <c r="AJ4198" t="s">
        <v>17878</v>
      </c>
      <c r="AK4198" s="9" t="str">
        <f>VLOOKUP(Y4198,zdroj!D:AJ,33,0)</f>
        <v>katA</v>
      </c>
    </row>
    <row r="4199" spans="8:37" x14ac:dyDescent="0.25">
      <c r="H4199" s="8"/>
      <c r="I4199" s="8"/>
      <c r="N4199" s="23"/>
      <c r="O4199" s="24"/>
      <c r="P4199" s="19"/>
      <c r="Q4199" s="19"/>
      <c r="R4199" s="19"/>
      <c r="U4199" s="27"/>
      <c r="Y4199" s="9" t="s">
        <v>557</v>
      </c>
      <c r="Z4199" s="9" t="s">
        <v>462</v>
      </c>
      <c r="AA4199" s="9" t="s">
        <v>237</v>
      </c>
      <c r="AB4199" s="9">
        <v>5850649</v>
      </c>
      <c r="AC4199" s="9" t="s">
        <v>4974</v>
      </c>
      <c r="AD4199" s="9" t="s">
        <v>225</v>
      </c>
      <c r="AE4199" s="5">
        <f t="shared" si="152"/>
        <v>0</v>
      </c>
      <c r="AF4199" s="5" t="str">
        <f t="shared" si="153"/>
        <v>katA</v>
      </c>
      <c r="AG4199" s="153"/>
      <c r="AH4199" s="153"/>
      <c r="AI4199" t="s">
        <v>201</v>
      </c>
      <c r="AJ4199" t="s">
        <v>17878</v>
      </c>
      <c r="AK4199" s="9" t="str">
        <f>VLOOKUP(Y4199,zdroj!D:AJ,33,0)</f>
        <v>katA</v>
      </c>
    </row>
    <row r="4200" spans="8:37" x14ac:dyDescent="0.25">
      <c r="H4200" s="8"/>
      <c r="I4200" s="8"/>
      <c r="N4200" s="23"/>
      <c r="O4200" s="24"/>
      <c r="P4200" s="19"/>
      <c r="Q4200" s="19"/>
      <c r="R4200" s="19"/>
      <c r="U4200" s="27"/>
      <c r="Y4200" s="9" t="s">
        <v>557</v>
      </c>
      <c r="Z4200" s="9" t="s">
        <v>462</v>
      </c>
      <c r="AA4200" s="9" t="s">
        <v>237</v>
      </c>
      <c r="AB4200" s="9">
        <v>5850657</v>
      </c>
      <c r="AC4200" s="9" t="s">
        <v>4975</v>
      </c>
      <c r="AD4200" s="9" t="s">
        <v>225</v>
      </c>
      <c r="AE4200" s="5">
        <f t="shared" si="152"/>
        <v>0</v>
      </c>
      <c r="AF4200" s="5" t="str">
        <f t="shared" si="153"/>
        <v>katA</v>
      </c>
      <c r="AG4200" s="153"/>
      <c r="AH4200" s="153"/>
      <c r="AI4200" t="s">
        <v>201</v>
      </c>
      <c r="AJ4200" t="s">
        <v>17878</v>
      </c>
      <c r="AK4200" s="9" t="str">
        <f>VLOOKUP(Y4200,zdroj!D:AJ,33,0)</f>
        <v>katA</v>
      </c>
    </row>
    <row r="4201" spans="8:37" x14ac:dyDescent="0.25">
      <c r="H4201" s="8"/>
      <c r="I4201" s="8"/>
      <c r="N4201" s="23"/>
      <c r="O4201" s="24"/>
      <c r="P4201" s="19"/>
      <c r="Q4201" s="19"/>
      <c r="R4201" s="19"/>
      <c r="U4201" s="27"/>
      <c r="Y4201" s="9" t="s">
        <v>557</v>
      </c>
      <c r="Z4201" s="9" t="s">
        <v>462</v>
      </c>
      <c r="AA4201" s="9" t="s">
        <v>237</v>
      </c>
      <c r="AB4201" s="9">
        <v>25889621</v>
      </c>
      <c r="AC4201" s="9" t="s">
        <v>4976</v>
      </c>
      <c r="AD4201" s="9" t="s">
        <v>225</v>
      </c>
      <c r="AE4201" s="5">
        <f t="shared" si="152"/>
        <v>0</v>
      </c>
      <c r="AF4201" s="5" t="str">
        <f t="shared" si="153"/>
        <v>katA</v>
      </c>
      <c r="AG4201" s="153"/>
      <c r="AH4201" s="153"/>
      <c r="AI4201" t="s">
        <v>201</v>
      </c>
      <c r="AJ4201" t="s">
        <v>17878</v>
      </c>
      <c r="AK4201" s="9" t="str">
        <f>VLOOKUP(Y4201,zdroj!D:AJ,33,0)</f>
        <v>katA</v>
      </c>
    </row>
    <row r="4202" spans="8:37" x14ac:dyDescent="0.25">
      <c r="H4202" s="8"/>
      <c r="I4202" s="8"/>
      <c r="N4202" s="23"/>
      <c r="O4202" s="24"/>
      <c r="P4202" s="19"/>
      <c r="Q4202" s="19"/>
      <c r="R4202" s="19"/>
      <c r="U4202" s="27"/>
      <c r="Y4202" s="9" t="s">
        <v>557</v>
      </c>
      <c r="Z4202" s="9" t="s">
        <v>462</v>
      </c>
      <c r="AA4202" s="9" t="s">
        <v>237</v>
      </c>
      <c r="AB4202" s="9">
        <v>5850665</v>
      </c>
      <c r="AC4202" s="9" t="s">
        <v>4977</v>
      </c>
      <c r="AD4202" s="9" t="s">
        <v>225</v>
      </c>
      <c r="AE4202" s="5">
        <f t="shared" si="152"/>
        <v>0</v>
      </c>
      <c r="AF4202" s="5" t="str">
        <f t="shared" si="153"/>
        <v>katA</v>
      </c>
      <c r="AG4202" s="153"/>
      <c r="AH4202" s="153"/>
      <c r="AI4202" t="s">
        <v>201</v>
      </c>
      <c r="AJ4202" t="s">
        <v>17878</v>
      </c>
      <c r="AK4202" s="9" t="str">
        <f>VLOOKUP(Y4202,zdroj!D:AJ,33,0)</f>
        <v>katA</v>
      </c>
    </row>
    <row r="4203" spans="8:37" x14ac:dyDescent="0.25">
      <c r="H4203" s="8"/>
      <c r="I4203" s="8"/>
      <c r="N4203" s="23"/>
      <c r="O4203" s="24"/>
      <c r="P4203" s="19"/>
      <c r="Q4203" s="19"/>
      <c r="R4203" s="19"/>
      <c r="U4203" s="27"/>
      <c r="Y4203" s="9" t="s">
        <v>557</v>
      </c>
      <c r="Z4203" s="9" t="s">
        <v>462</v>
      </c>
      <c r="AA4203" s="9" t="s">
        <v>237</v>
      </c>
      <c r="AB4203" s="9">
        <v>5850673</v>
      </c>
      <c r="AC4203" s="9" t="s">
        <v>4978</v>
      </c>
      <c r="AD4203" s="9" t="s">
        <v>225</v>
      </c>
      <c r="AE4203" s="5">
        <f t="shared" si="152"/>
        <v>0</v>
      </c>
      <c r="AF4203" s="5" t="str">
        <f t="shared" si="153"/>
        <v>katA</v>
      </c>
      <c r="AG4203" s="153"/>
      <c r="AH4203" s="153"/>
      <c r="AI4203" t="s">
        <v>201</v>
      </c>
      <c r="AJ4203" t="s">
        <v>17878</v>
      </c>
      <c r="AK4203" s="9" t="str">
        <f>VLOOKUP(Y4203,zdroj!D:AJ,33,0)</f>
        <v>katA</v>
      </c>
    </row>
    <row r="4204" spans="8:37" x14ac:dyDescent="0.25">
      <c r="H4204" s="8"/>
      <c r="I4204" s="8"/>
      <c r="N4204" s="23"/>
      <c r="O4204" s="24"/>
      <c r="P4204" s="19"/>
      <c r="Q4204" s="19"/>
      <c r="R4204" s="19"/>
      <c r="U4204" s="27"/>
      <c r="Y4204" s="9" t="s">
        <v>557</v>
      </c>
      <c r="Z4204" s="9" t="s">
        <v>462</v>
      </c>
      <c r="AA4204" s="9" t="s">
        <v>237</v>
      </c>
      <c r="AB4204" s="9">
        <v>5850347</v>
      </c>
      <c r="AC4204" s="9" t="s">
        <v>4979</v>
      </c>
      <c r="AD4204" s="9" t="s">
        <v>225</v>
      </c>
      <c r="AE4204" s="5">
        <f t="shared" si="152"/>
        <v>0</v>
      </c>
      <c r="AF4204" s="5" t="str">
        <f t="shared" si="153"/>
        <v>katA</v>
      </c>
      <c r="AG4204" s="153"/>
      <c r="AH4204" s="153"/>
      <c r="AI4204" t="s">
        <v>201</v>
      </c>
      <c r="AJ4204" t="s">
        <v>17878</v>
      </c>
      <c r="AK4204" s="9" t="str">
        <f>VLOOKUP(Y4204,zdroj!D:AJ,33,0)</f>
        <v>katA</v>
      </c>
    </row>
    <row r="4205" spans="8:37" x14ac:dyDescent="0.25">
      <c r="H4205" s="8"/>
      <c r="I4205" s="8"/>
      <c r="N4205" s="23"/>
      <c r="O4205" s="24"/>
      <c r="P4205" s="19"/>
      <c r="Q4205" s="19"/>
      <c r="R4205" s="19"/>
      <c r="U4205" s="27"/>
      <c r="Y4205" s="9" t="s">
        <v>557</v>
      </c>
      <c r="Z4205" s="9" t="s">
        <v>462</v>
      </c>
      <c r="AA4205" s="9" t="s">
        <v>237</v>
      </c>
      <c r="AB4205" s="9">
        <v>5850681</v>
      </c>
      <c r="AC4205" s="9" t="s">
        <v>4980</v>
      </c>
      <c r="AD4205" s="9" t="s">
        <v>225</v>
      </c>
      <c r="AE4205" s="5">
        <f t="shared" si="152"/>
        <v>0</v>
      </c>
      <c r="AF4205" s="5" t="str">
        <f t="shared" si="153"/>
        <v>katA</v>
      </c>
      <c r="AG4205" s="153"/>
      <c r="AH4205" s="153"/>
      <c r="AI4205" t="s">
        <v>201</v>
      </c>
      <c r="AJ4205" t="s">
        <v>17878</v>
      </c>
      <c r="AK4205" s="9" t="str">
        <f>VLOOKUP(Y4205,zdroj!D:AJ,33,0)</f>
        <v>katA</v>
      </c>
    </row>
    <row r="4206" spans="8:37" x14ac:dyDescent="0.25">
      <c r="H4206" s="8"/>
      <c r="I4206" s="8"/>
      <c r="N4206" s="23"/>
      <c r="O4206" s="24"/>
      <c r="P4206" s="19"/>
      <c r="Q4206" s="19"/>
      <c r="R4206" s="19"/>
      <c r="U4206" s="27"/>
      <c r="Y4206" s="9" t="s">
        <v>557</v>
      </c>
      <c r="Z4206" s="9" t="s">
        <v>462</v>
      </c>
      <c r="AA4206" s="9" t="s">
        <v>237</v>
      </c>
      <c r="AB4206" s="9">
        <v>73424960</v>
      </c>
      <c r="AC4206" s="9" t="s">
        <v>4981</v>
      </c>
      <c r="AD4206" s="9" t="s">
        <v>225</v>
      </c>
      <c r="AE4206" s="5">
        <f t="shared" si="152"/>
        <v>0</v>
      </c>
      <c r="AF4206" s="5" t="str">
        <f t="shared" si="153"/>
        <v>katA</v>
      </c>
      <c r="AG4206" s="153"/>
      <c r="AH4206" s="153"/>
      <c r="AI4206" t="s">
        <v>201</v>
      </c>
      <c r="AJ4206" t="s">
        <v>17878</v>
      </c>
      <c r="AK4206" s="9" t="str">
        <f>VLOOKUP(Y4206,zdroj!D:AJ,33,0)</f>
        <v>katA</v>
      </c>
    </row>
    <row r="4207" spans="8:37" x14ac:dyDescent="0.25">
      <c r="H4207" s="8"/>
      <c r="I4207" s="8"/>
      <c r="N4207" s="23"/>
      <c r="O4207" s="24"/>
      <c r="P4207" s="19"/>
      <c r="Q4207" s="19"/>
      <c r="R4207" s="19"/>
      <c r="U4207" s="27"/>
      <c r="Y4207" s="9" t="s">
        <v>557</v>
      </c>
      <c r="Z4207" s="9" t="s">
        <v>462</v>
      </c>
      <c r="AA4207" s="9" t="s">
        <v>237</v>
      </c>
      <c r="AB4207" s="9">
        <v>5850690</v>
      </c>
      <c r="AC4207" s="9" t="s">
        <v>4982</v>
      </c>
      <c r="AD4207" s="9" t="s">
        <v>225</v>
      </c>
      <c r="AE4207" s="5">
        <f t="shared" si="152"/>
        <v>0</v>
      </c>
      <c r="AF4207" s="5" t="str">
        <f t="shared" si="153"/>
        <v>katA</v>
      </c>
      <c r="AG4207" s="153"/>
      <c r="AH4207" s="153"/>
      <c r="AI4207" t="s">
        <v>201</v>
      </c>
      <c r="AJ4207" t="s">
        <v>17878</v>
      </c>
      <c r="AK4207" s="9" t="str">
        <f>VLOOKUP(Y4207,zdroj!D:AJ,33,0)</f>
        <v>katA</v>
      </c>
    </row>
    <row r="4208" spans="8:37" x14ac:dyDescent="0.25">
      <c r="H4208" s="8"/>
      <c r="I4208" s="8"/>
      <c r="N4208" s="23"/>
      <c r="O4208" s="24"/>
      <c r="P4208" s="19"/>
      <c r="Q4208" s="19"/>
      <c r="R4208" s="19"/>
      <c r="U4208" s="27"/>
      <c r="Y4208" s="9" t="s">
        <v>557</v>
      </c>
      <c r="Z4208" s="9" t="s">
        <v>462</v>
      </c>
      <c r="AA4208" s="9" t="s">
        <v>237</v>
      </c>
      <c r="AB4208" s="9">
        <v>5850703</v>
      </c>
      <c r="AC4208" s="9" t="s">
        <v>4983</v>
      </c>
      <c r="AD4208" s="9" t="s">
        <v>225</v>
      </c>
      <c r="AE4208" s="5">
        <f t="shared" si="152"/>
        <v>0</v>
      </c>
      <c r="AF4208" s="5" t="str">
        <f t="shared" si="153"/>
        <v>katA</v>
      </c>
      <c r="AG4208" s="153"/>
      <c r="AH4208" s="153"/>
      <c r="AI4208" t="s">
        <v>201</v>
      </c>
      <c r="AJ4208" t="s">
        <v>17878</v>
      </c>
      <c r="AK4208" s="9" t="str">
        <f>VLOOKUP(Y4208,zdroj!D:AJ,33,0)</f>
        <v>katA</v>
      </c>
    </row>
    <row r="4209" spans="8:37" x14ac:dyDescent="0.25">
      <c r="H4209" s="8"/>
      <c r="I4209" s="8"/>
      <c r="N4209" s="23"/>
      <c r="O4209" s="24"/>
      <c r="P4209" s="19"/>
      <c r="Q4209" s="19"/>
      <c r="R4209" s="19"/>
      <c r="U4209" s="27"/>
      <c r="Y4209" s="9" t="s">
        <v>557</v>
      </c>
      <c r="Z4209" s="9" t="s">
        <v>462</v>
      </c>
      <c r="AA4209" s="9" t="s">
        <v>237</v>
      </c>
      <c r="AB4209" s="9">
        <v>5850711</v>
      </c>
      <c r="AC4209" s="9" t="s">
        <v>4984</v>
      </c>
      <c r="AD4209" s="9" t="s">
        <v>225</v>
      </c>
      <c r="AE4209" s="5">
        <f t="shared" si="152"/>
        <v>0</v>
      </c>
      <c r="AF4209" s="5" t="str">
        <f t="shared" si="153"/>
        <v>katA</v>
      </c>
      <c r="AG4209" s="153"/>
      <c r="AH4209" s="153"/>
      <c r="AI4209" t="s">
        <v>229</v>
      </c>
      <c r="AJ4209" t="s">
        <v>17878</v>
      </c>
      <c r="AK4209" s="9" t="str">
        <f>VLOOKUP(Y4209,zdroj!D:AJ,33,0)</f>
        <v>katA</v>
      </c>
    </row>
    <row r="4210" spans="8:37" x14ac:dyDescent="0.25">
      <c r="H4210" s="8"/>
      <c r="I4210" s="8"/>
      <c r="N4210" s="23"/>
      <c r="O4210" s="24"/>
      <c r="P4210" s="19"/>
      <c r="Q4210" s="19"/>
      <c r="R4210" s="19"/>
      <c r="U4210" s="27"/>
      <c r="Y4210" s="9" t="s">
        <v>557</v>
      </c>
      <c r="Z4210" s="9" t="s">
        <v>462</v>
      </c>
      <c r="AA4210" s="9" t="s">
        <v>237</v>
      </c>
      <c r="AB4210" s="9">
        <v>5850720</v>
      </c>
      <c r="AC4210" s="9" t="s">
        <v>4985</v>
      </c>
      <c r="AD4210" s="9" t="s">
        <v>225</v>
      </c>
      <c r="AE4210" s="5">
        <f t="shared" si="152"/>
        <v>0</v>
      </c>
      <c r="AF4210" s="5" t="str">
        <f t="shared" si="153"/>
        <v>katA</v>
      </c>
      <c r="AG4210" s="153"/>
      <c r="AH4210" s="153"/>
      <c r="AI4210" t="s">
        <v>201</v>
      </c>
      <c r="AJ4210" t="s">
        <v>17878</v>
      </c>
      <c r="AK4210" s="9" t="str">
        <f>VLOOKUP(Y4210,zdroj!D:AJ,33,0)</f>
        <v>katA</v>
      </c>
    </row>
    <row r="4211" spans="8:37" x14ac:dyDescent="0.25">
      <c r="H4211" s="8"/>
      <c r="I4211" s="8"/>
      <c r="N4211" s="23"/>
      <c r="O4211" s="24"/>
      <c r="P4211" s="19"/>
      <c r="Q4211" s="19"/>
      <c r="R4211" s="19"/>
      <c r="U4211" s="27"/>
      <c r="Y4211" s="9" t="s">
        <v>557</v>
      </c>
      <c r="Z4211" s="9" t="s">
        <v>462</v>
      </c>
      <c r="AA4211" s="9" t="s">
        <v>237</v>
      </c>
      <c r="AB4211" s="9">
        <v>25855638</v>
      </c>
      <c r="AC4211" s="9" t="s">
        <v>4986</v>
      </c>
      <c r="AD4211" s="9" t="s">
        <v>225</v>
      </c>
      <c r="AE4211" s="5">
        <f t="shared" si="152"/>
        <v>0</v>
      </c>
      <c r="AF4211" s="5" t="str">
        <f t="shared" si="153"/>
        <v>katA</v>
      </c>
      <c r="AG4211" s="153"/>
      <c r="AH4211" s="153"/>
      <c r="AI4211" t="s">
        <v>201</v>
      </c>
      <c r="AJ4211" t="s">
        <v>17878</v>
      </c>
      <c r="AK4211" s="9" t="str">
        <f>VLOOKUP(Y4211,zdroj!D:AJ,33,0)</f>
        <v>katA</v>
      </c>
    </row>
    <row r="4212" spans="8:37" x14ac:dyDescent="0.25">
      <c r="H4212" s="8"/>
      <c r="I4212" s="8"/>
      <c r="N4212" s="23"/>
      <c r="O4212" s="24"/>
      <c r="P4212" s="19"/>
      <c r="Q4212" s="19"/>
      <c r="R4212" s="19"/>
      <c r="U4212" s="27"/>
      <c r="Y4212" s="9" t="s">
        <v>557</v>
      </c>
      <c r="Z4212" s="9" t="s">
        <v>462</v>
      </c>
      <c r="AA4212" s="9" t="s">
        <v>237</v>
      </c>
      <c r="AB4212" s="9">
        <v>5850738</v>
      </c>
      <c r="AC4212" s="9" t="s">
        <v>4987</v>
      </c>
      <c r="AD4212" s="9" t="s">
        <v>225</v>
      </c>
      <c r="AE4212" s="5">
        <f t="shared" si="152"/>
        <v>0</v>
      </c>
      <c r="AF4212" s="5" t="str">
        <f t="shared" si="153"/>
        <v>katA</v>
      </c>
      <c r="AG4212" s="153"/>
      <c r="AH4212" s="153"/>
      <c r="AI4212" t="s">
        <v>195</v>
      </c>
      <c r="AJ4212" t="s">
        <v>340</v>
      </c>
      <c r="AK4212" s="9" t="str">
        <f>VLOOKUP(Y4212,zdroj!D:AJ,33,0)</f>
        <v>katA</v>
      </c>
    </row>
    <row r="4213" spans="8:37" x14ac:dyDescent="0.25">
      <c r="H4213" s="8"/>
      <c r="I4213" s="8"/>
      <c r="N4213" s="23"/>
      <c r="O4213" s="24"/>
      <c r="P4213" s="19"/>
      <c r="Q4213" s="19"/>
      <c r="R4213" s="19"/>
      <c r="U4213" s="27"/>
      <c r="Y4213" s="9" t="s">
        <v>557</v>
      </c>
      <c r="Z4213" s="9" t="s">
        <v>462</v>
      </c>
      <c r="AA4213" s="9" t="s">
        <v>237</v>
      </c>
      <c r="AB4213" s="9">
        <v>5850746</v>
      </c>
      <c r="AC4213" s="9" t="s">
        <v>4988</v>
      </c>
      <c r="AD4213" s="9" t="s">
        <v>225</v>
      </c>
      <c r="AE4213" s="5">
        <f t="shared" si="152"/>
        <v>0</v>
      </c>
      <c r="AF4213" s="5" t="str">
        <f t="shared" si="153"/>
        <v>katA</v>
      </c>
      <c r="AG4213" s="153"/>
      <c r="AH4213" s="153"/>
      <c r="AI4213" t="s">
        <v>201</v>
      </c>
      <c r="AJ4213" t="s">
        <v>17878</v>
      </c>
      <c r="AK4213" s="9" t="str">
        <f>VLOOKUP(Y4213,zdroj!D:AJ,33,0)</f>
        <v>katA</v>
      </c>
    </row>
    <row r="4214" spans="8:37" x14ac:dyDescent="0.25">
      <c r="H4214" s="8"/>
      <c r="I4214" s="8"/>
      <c r="N4214" s="23"/>
      <c r="O4214" s="24"/>
      <c r="P4214" s="19"/>
      <c r="Q4214" s="19"/>
      <c r="R4214" s="19"/>
      <c r="U4214" s="27"/>
      <c r="Y4214" s="9" t="s">
        <v>557</v>
      </c>
      <c r="Z4214" s="9" t="s">
        <v>462</v>
      </c>
      <c r="AA4214" s="9" t="s">
        <v>237</v>
      </c>
      <c r="AB4214" s="9">
        <v>5850754</v>
      </c>
      <c r="AC4214" s="9" t="s">
        <v>4989</v>
      </c>
      <c r="AD4214" s="9" t="s">
        <v>225</v>
      </c>
      <c r="AE4214" s="5">
        <f t="shared" si="152"/>
        <v>0</v>
      </c>
      <c r="AF4214" s="5" t="str">
        <f t="shared" si="153"/>
        <v>katA</v>
      </c>
      <c r="AG4214" s="153"/>
      <c r="AH4214" s="153"/>
      <c r="AI4214" t="s">
        <v>201</v>
      </c>
      <c r="AJ4214" t="s">
        <v>17878</v>
      </c>
      <c r="AK4214" s="9" t="str">
        <f>VLOOKUP(Y4214,zdroj!D:AJ,33,0)</f>
        <v>katA</v>
      </c>
    </row>
    <row r="4215" spans="8:37" x14ac:dyDescent="0.25">
      <c r="H4215" s="8"/>
      <c r="I4215" s="8"/>
      <c r="N4215" s="23"/>
      <c r="O4215" s="24"/>
      <c r="P4215" s="19"/>
      <c r="Q4215" s="19"/>
      <c r="R4215" s="19"/>
      <c r="U4215" s="27"/>
      <c r="Y4215" s="9" t="s">
        <v>557</v>
      </c>
      <c r="Z4215" s="9" t="s">
        <v>462</v>
      </c>
      <c r="AA4215" s="9" t="s">
        <v>237</v>
      </c>
      <c r="AB4215" s="9">
        <v>5850762</v>
      </c>
      <c r="AC4215" s="9" t="s">
        <v>4990</v>
      </c>
      <c r="AD4215" s="9" t="s">
        <v>225</v>
      </c>
      <c r="AE4215" s="5">
        <f t="shared" si="152"/>
        <v>0</v>
      </c>
      <c r="AF4215" s="5" t="str">
        <f t="shared" si="153"/>
        <v>katA</v>
      </c>
      <c r="AG4215" s="153"/>
      <c r="AH4215" s="153"/>
      <c r="AI4215" t="s">
        <v>201</v>
      </c>
      <c r="AJ4215" t="s">
        <v>17878</v>
      </c>
      <c r="AK4215" s="9" t="str">
        <f>VLOOKUP(Y4215,zdroj!D:AJ,33,0)</f>
        <v>katA</v>
      </c>
    </row>
    <row r="4216" spans="8:37" x14ac:dyDescent="0.25">
      <c r="H4216" s="8"/>
      <c r="I4216" s="8"/>
      <c r="N4216" s="23"/>
      <c r="O4216" s="24"/>
      <c r="P4216" s="19"/>
      <c r="Q4216" s="19"/>
      <c r="R4216" s="19"/>
      <c r="U4216" s="27"/>
      <c r="Y4216" s="9" t="s">
        <v>555</v>
      </c>
      <c r="Z4216" s="9" t="s">
        <v>462</v>
      </c>
      <c r="AA4216" s="9" t="s">
        <v>199</v>
      </c>
      <c r="AB4216" s="9">
        <v>5848750</v>
      </c>
      <c r="AC4216" s="9" t="s">
        <v>4991</v>
      </c>
      <c r="AD4216" s="9" t="s">
        <v>800</v>
      </c>
      <c r="AE4216" s="5">
        <f t="shared" si="152"/>
        <v>0</v>
      </c>
      <c r="AF4216" s="5" t="str">
        <f t="shared" si="153"/>
        <v>Pokryto</v>
      </c>
      <c r="AG4216" s="153"/>
      <c r="AH4216" s="153"/>
      <c r="AI4216" t="s">
        <v>201</v>
      </c>
      <c r="AJ4216" t="s">
        <v>800</v>
      </c>
      <c r="AK4216" s="9" t="str">
        <f>VLOOKUP(Y4216,zdroj!D:AJ,33,0)</f>
        <v>katC</v>
      </c>
    </row>
    <row r="4217" spans="8:37" x14ac:dyDescent="0.25">
      <c r="H4217" s="8"/>
      <c r="I4217" s="8"/>
      <c r="N4217" s="23"/>
      <c r="O4217" s="24"/>
      <c r="P4217" s="19"/>
      <c r="Q4217" s="19"/>
      <c r="R4217" s="19"/>
      <c r="U4217" s="27"/>
      <c r="Y4217" s="9" t="s">
        <v>555</v>
      </c>
      <c r="Z4217" s="9" t="s">
        <v>462</v>
      </c>
      <c r="AA4217" s="9" t="s">
        <v>199</v>
      </c>
      <c r="AB4217" s="9">
        <v>5848768</v>
      </c>
      <c r="AC4217" s="9" t="s">
        <v>4992</v>
      </c>
      <c r="AD4217" s="9" t="s">
        <v>800</v>
      </c>
      <c r="AE4217" s="5">
        <f t="shared" si="152"/>
        <v>0</v>
      </c>
      <c r="AF4217" s="5" t="str">
        <f t="shared" si="153"/>
        <v>Pokryto</v>
      </c>
      <c r="AG4217" s="153"/>
      <c r="AH4217" s="153"/>
      <c r="AI4217" t="s">
        <v>201</v>
      </c>
      <c r="AJ4217" t="s">
        <v>800</v>
      </c>
      <c r="AK4217" s="9" t="str">
        <f>VLOOKUP(Y4217,zdroj!D:AJ,33,0)</f>
        <v>katC</v>
      </c>
    </row>
    <row r="4218" spans="8:37" x14ac:dyDescent="0.25">
      <c r="H4218" s="8"/>
      <c r="I4218" s="8"/>
      <c r="N4218" s="23"/>
      <c r="O4218" s="24"/>
      <c r="P4218" s="19"/>
      <c r="Q4218" s="19"/>
      <c r="R4218" s="19"/>
      <c r="U4218" s="27"/>
      <c r="Y4218" s="9" t="s">
        <v>555</v>
      </c>
      <c r="Z4218" s="9" t="s">
        <v>462</v>
      </c>
      <c r="AA4218" s="9" t="s">
        <v>199</v>
      </c>
      <c r="AB4218" s="9">
        <v>5848776</v>
      </c>
      <c r="AC4218" s="9" t="s">
        <v>4993</v>
      </c>
      <c r="AD4218" s="9" t="s">
        <v>800</v>
      </c>
      <c r="AE4218" s="5">
        <f t="shared" si="152"/>
        <v>0</v>
      </c>
      <c r="AF4218" s="5" t="str">
        <f t="shared" si="153"/>
        <v>Pokryto</v>
      </c>
      <c r="AG4218" s="153"/>
      <c r="AH4218" s="153"/>
      <c r="AI4218" t="s">
        <v>201</v>
      </c>
      <c r="AJ4218" t="s">
        <v>800</v>
      </c>
      <c r="AK4218" s="9" t="str">
        <f>VLOOKUP(Y4218,zdroj!D:AJ,33,0)</f>
        <v>katC</v>
      </c>
    </row>
    <row r="4219" spans="8:37" x14ac:dyDescent="0.25">
      <c r="H4219" s="8"/>
      <c r="I4219" s="8"/>
      <c r="N4219" s="23"/>
      <c r="O4219" s="24"/>
      <c r="P4219" s="19"/>
      <c r="Q4219" s="19"/>
      <c r="R4219" s="19"/>
      <c r="U4219" s="27"/>
      <c r="Y4219" s="9" t="s">
        <v>555</v>
      </c>
      <c r="Z4219" s="9" t="s">
        <v>462</v>
      </c>
      <c r="AA4219" s="9" t="s">
        <v>199</v>
      </c>
      <c r="AB4219" s="9">
        <v>5848822</v>
      </c>
      <c r="AC4219" s="9" t="s">
        <v>4994</v>
      </c>
      <c r="AD4219" s="9" t="s">
        <v>800</v>
      </c>
      <c r="AE4219" s="5">
        <f t="shared" si="152"/>
        <v>0</v>
      </c>
      <c r="AF4219" s="5" t="str">
        <f t="shared" si="153"/>
        <v>Pokryto</v>
      </c>
      <c r="AG4219" s="153"/>
      <c r="AH4219" s="153"/>
      <c r="AI4219" t="s">
        <v>201</v>
      </c>
      <c r="AJ4219" t="s">
        <v>800</v>
      </c>
      <c r="AK4219" s="9" t="str">
        <f>VLOOKUP(Y4219,zdroj!D:AJ,33,0)</f>
        <v>katC</v>
      </c>
    </row>
    <row r="4220" spans="8:37" x14ac:dyDescent="0.25">
      <c r="H4220" s="8"/>
      <c r="I4220" s="8"/>
      <c r="N4220" s="23"/>
      <c r="O4220" s="24"/>
      <c r="P4220" s="19"/>
      <c r="Q4220" s="19"/>
      <c r="R4220" s="19"/>
      <c r="U4220" s="27"/>
      <c r="Y4220" s="9" t="s">
        <v>555</v>
      </c>
      <c r="Z4220" s="9" t="s">
        <v>462</v>
      </c>
      <c r="AA4220" s="9" t="s">
        <v>199</v>
      </c>
      <c r="AB4220" s="9">
        <v>5848831</v>
      </c>
      <c r="AC4220" s="9" t="s">
        <v>4995</v>
      </c>
      <c r="AD4220" s="9" t="s">
        <v>800</v>
      </c>
      <c r="AE4220" s="5">
        <f t="shared" si="152"/>
        <v>0</v>
      </c>
      <c r="AF4220" s="5" t="str">
        <f t="shared" si="153"/>
        <v>Pokryto</v>
      </c>
      <c r="AG4220" s="153"/>
      <c r="AH4220" s="153"/>
      <c r="AI4220" t="s">
        <v>201</v>
      </c>
      <c r="AJ4220" t="s">
        <v>800</v>
      </c>
      <c r="AK4220" s="9" t="str">
        <f>VLOOKUP(Y4220,zdroj!D:AJ,33,0)</f>
        <v>katC</v>
      </c>
    </row>
    <row r="4221" spans="8:37" x14ac:dyDescent="0.25">
      <c r="H4221" s="8"/>
      <c r="I4221" s="8"/>
      <c r="N4221" s="23"/>
      <c r="O4221" s="24"/>
      <c r="P4221" s="19"/>
      <c r="Q4221" s="19"/>
      <c r="R4221" s="19"/>
      <c r="U4221" s="27"/>
      <c r="Y4221" s="9" t="s">
        <v>555</v>
      </c>
      <c r="Z4221" s="9" t="s">
        <v>462</v>
      </c>
      <c r="AA4221" s="9" t="s">
        <v>199</v>
      </c>
      <c r="AB4221" s="9">
        <v>5848849</v>
      </c>
      <c r="AC4221" s="9" t="s">
        <v>4996</v>
      </c>
      <c r="AD4221" s="9" t="s">
        <v>800</v>
      </c>
      <c r="AE4221" s="5">
        <f t="shared" si="152"/>
        <v>0</v>
      </c>
      <c r="AF4221" s="5" t="str">
        <f t="shared" si="153"/>
        <v>Pokryto</v>
      </c>
      <c r="AG4221" s="153"/>
      <c r="AH4221" s="153"/>
      <c r="AI4221" t="s">
        <v>201</v>
      </c>
      <c r="AJ4221" t="s">
        <v>800</v>
      </c>
      <c r="AK4221" s="9" t="str">
        <f>VLOOKUP(Y4221,zdroj!D:AJ,33,0)</f>
        <v>katC</v>
      </c>
    </row>
    <row r="4222" spans="8:37" x14ac:dyDescent="0.25">
      <c r="H4222" s="8"/>
      <c r="I4222" s="8"/>
      <c r="N4222" s="23"/>
      <c r="O4222" s="24"/>
      <c r="P4222" s="19"/>
      <c r="Q4222" s="19"/>
      <c r="R4222" s="19"/>
      <c r="U4222" s="27"/>
      <c r="Y4222" s="9" t="s">
        <v>555</v>
      </c>
      <c r="Z4222" s="9" t="s">
        <v>462</v>
      </c>
      <c r="AA4222" s="9" t="s">
        <v>199</v>
      </c>
      <c r="AB4222" s="9">
        <v>5848865</v>
      </c>
      <c r="AC4222" s="9" t="s">
        <v>4997</v>
      </c>
      <c r="AD4222" s="9" t="s">
        <v>800</v>
      </c>
      <c r="AE4222" s="5">
        <f t="shared" si="152"/>
        <v>0</v>
      </c>
      <c r="AF4222" s="5" t="str">
        <f t="shared" si="153"/>
        <v>Pokryto</v>
      </c>
      <c r="AG4222" s="153"/>
      <c r="AH4222" s="153"/>
      <c r="AI4222" t="s">
        <v>201</v>
      </c>
      <c r="AJ4222" t="s">
        <v>800</v>
      </c>
      <c r="AK4222" s="9" t="str">
        <f>VLOOKUP(Y4222,zdroj!D:AJ,33,0)</f>
        <v>katC</v>
      </c>
    </row>
    <row r="4223" spans="8:37" x14ac:dyDescent="0.25">
      <c r="H4223" s="8"/>
      <c r="I4223" s="8"/>
      <c r="N4223" s="23"/>
      <c r="O4223" s="24"/>
      <c r="P4223" s="19"/>
      <c r="Q4223" s="19"/>
      <c r="R4223" s="19"/>
      <c r="U4223" s="27"/>
      <c r="Y4223" s="9" t="s">
        <v>555</v>
      </c>
      <c r="Z4223" s="9" t="s">
        <v>462</v>
      </c>
      <c r="AA4223" s="9" t="s">
        <v>199</v>
      </c>
      <c r="AB4223" s="9">
        <v>5848881</v>
      </c>
      <c r="AC4223" s="9" t="s">
        <v>4998</v>
      </c>
      <c r="AD4223" s="9" t="s">
        <v>800</v>
      </c>
      <c r="AE4223" s="5">
        <f t="shared" si="152"/>
        <v>0</v>
      </c>
      <c r="AF4223" s="5" t="str">
        <f t="shared" si="153"/>
        <v>Pokryto</v>
      </c>
      <c r="AG4223" s="153"/>
      <c r="AH4223" s="153"/>
      <c r="AI4223" t="s">
        <v>201</v>
      </c>
      <c r="AJ4223" t="s">
        <v>800</v>
      </c>
      <c r="AK4223" s="9" t="str">
        <f>VLOOKUP(Y4223,zdroj!D:AJ,33,0)</f>
        <v>katC</v>
      </c>
    </row>
    <row r="4224" spans="8:37" x14ac:dyDescent="0.25">
      <c r="H4224" s="8"/>
      <c r="I4224" s="8"/>
      <c r="N4224" s="23"/>
      <c r="O4224" s="24"/>
      <c r="P4224" s="19"/>
      <c r="Q4224" s="19"/>
      <c r="R4224" s="19"/>
      <c r="U4224" s="27"/>
      <c r="Y4224" s="9" t="s">
        <v>555</v>
      </c>
      <c r="Z4224" s="9" t="s">
        <v>462</v>
      </c>
      <c r="AA4224" s="9" t="s">
        <v>199</v>
      </c>
      <c r="AB4224" s="9">
        <v>5848890</v>
      </c>
      <c r="AC4224" s="9" t="s">
        <v>4999</v>
      </c>
      <c r="AD4224" s="9" t="s">
        <v>800</v>
      </c>
      <c r="AE4224" s="5">
        <f t="shared" si="152"/>
        <v>0</v>
      </c>
      <c r="AF4224" s="5" t="str">
        <f t="shared" si="153"/>
        <v>Pokryto</v>
      </c>
      <c r="AG4224" s="153"/>
      <c r="AH4224" s="153"/>
      <c r="AI4224" t="s">
        <v>201</v>
      </c>
      <c r="AJ4224" t="s">
        <v>800</v>
      </c>
      <c r="AK4224" s="9" t="str">
        <f>VLOOKUP(Y4224,zdroj!D:AJ,33,0)</f>
        <v>katC</v>
      </c>
    </row>
    <row r="4225" spans="8:37" x14ac:dyDescent="0.25">
      <c r="H4225" s="8"/>
      <c r="I4225" s="8"/>
      <c r="N4225" s="23"/>
      <c r="O4225" s="24"/>
      <c r="P4225" s="19"/>
      <c r="Q4225" s="19"/>
      <c r="R4225" s="19"/>
      <c r="U4225" s="27"/>
      <c r="Y4225" s="9" t="s">
        <v>555</v>
      </c>
      <c r="Z4225" s="9" t="s">
        <v>462</v>
      </c>
      <c r="AA4225" s="9" t="s">
        <v>199</v>
      </c>
      <c r="AB4225" s="9">
        <v>5848903</v>
      </c>
      <c r="AC4225" s="9" t="s">
        <v>5000</v>
      </c>
      <c r="AD4225" s="9" t="s">
        <v>226</v>
      </c>
      <c r="AE4225" s="5">
        <f t="shared" si="152"/>
        <v>0</v>
      </c>
      <c r="AF4225" s="5" t="str">
        <f t="shared" si="153"/>
        <v>katC</v>
      </c>
      <c r="AG4225" s="153"/>
      <c r="AH4225" s="153"/>
      <c r="AI4225" t="s">
        <v>201</v>
      </c>
      <c r="AJ4225" t="s">
        <v>340</v>
      </c>
      <c r="AK4225" s="9" t="str">
        <f>VLOOKUP(Y4225,zdroj!D:AJ,33,0)</f>
        <v>katC</v>
      </c>
    </row>
    <row r="4226" spans="8:37" x14ac:dyDescent="0.25">
      <c r="H4226" s="8"/>
      <c r="I4226" s="8"/>
      <c r="N4226" s="23"/>
      <c r="O4226" s="24"/>
      <c r="P4226" s="19"/>
      <c r="Q4226" s="19"/>
      <c r="R4226" s="19"/>
      <c r="U4226" s="27"/>
      <c r="Y4226" s="9" t="s">
        <v>555</v>
      </c>
      <c r="Z4226" s="9" t="s">
        <v>462</v>
      </c>
      <c r="AA4226" s="9" t="s">
        <v>199</v>
      </c>
      <c r="AB4226" s="9">
        <v>5848920</v>
      </c>
      <c r="AC4226" s="9" t="s">
        <v>5001</v>
      </c>
      <c r="AD4226" s="9" t="s">
        <v>226</v>
      </c>
      <c r="AE4226" s="5">
        <f t="shared" si="152"/>
        <v>0</v>
      </c>
      <c r="AF4226" s="5" t="str">
        <f t="shared" si="153"/>
        <v>katC</v>
      </c>
      <c r="AG4226" s="153"/>
      <c r="AH4226" s="153"/>
      <c r="AI4226" t="s">
        <v>201</v>
      </c>
      <c r="AJ4226" t="s">
        <v>340</v>
      </c>
      <c r="AK4226" s="9" t="str">
        <f>VLOOKUP(Y4226,zdroj!D:AJ,33,0)</f>
        <v>katC</v>
      </c>
    </row>
    <row r="4227" spans="8:37" x14ac:dyDescent="0.25">
      <c r="H4227" s="8"/>
      <c r="I4227" s="8"/>
      <c r="N4227" s="23"/>
      <c r="O4227" s="24"/>
      <c r="P4227" s="19"/>
      <c r="Q4227" s="19"/>
      <c r="R4227" s="19"/>
      <c r="U4227" s="27"/>
      <c r="Y4227" s="9" t="s">
        <v>555</v>
      </c>
      <c r="Z4227" s="9" t="s">
        <v>462</v>
      </c>
      <c r="AA4227" s="9" t="s">
        <v>199</v>
      </c>
      <c r="AB4227" s="9">
        <v>5848105</v>
      </c>
      <c r="AC4227" s="9" t="s">
        <v>5002</v>
      </c>
      <c r="AD4227" s="9" t="s">
        <v>226</v>
      </c>
      <c r="AE4227" s="5">
        <f t="shared" si="152"/>
        <v>0</v>
      </c>
      <c r="AF4227" s="5" t="str">
        <f t="shared" si="153"/>
        <v>katC</v>
      </c>
      <c r="AG4227" s="153"/>
      <c r="AH4227" s="153"/>
      <c r="AI4227" t="s">
        <v>201</v>
      </c>
      <c r="AJ4227" t="s">
        <v>340</v>
      </c>
      <c r="AK4227" s="9" t="str">
        <f>VLOOKUP(Y4227,zdroj!D:AJ,33,0)</f>
        <v>katC</v>
      </c>
    </row>
    <row r="4228" spans="8:37" x14ac:dyDescent="0.25">
      <c r="H4228" s="8"/>
      <c r="I4228" s="8"/>
      <c r="N4228" s="23"/>
      <c r="O4228" s="24"/>
      <c r="P4228" s="19"/>
      <c r="Q4228" s="19"/>
      <c r="R4228" s="19"/>
      <c r="U4228" s="27"/>
      <c r="Y4228" s="9" t="s">
        <v>555</v>
      </c>
      <c r="Z4228" s="9" t="s">
        <v>462</v>
      </c>
      <c r="AA4228" s="9" t="s">
        <v>199</v>
      </c>
      <c r="AB4228" s="9">
        <v>5848130</v>
      </c>
      <c r="AC4228" s="9" t="s">
        <v>5003</v>
      </c>
      <c r="AD4228" s="9" t="s">
        <v>226</v>
      </c>
      <c r="AE4228" s="5">
        <f t="shared" si="152"/>
        <v>0</v>
      </c>
      <c r="AF4228" s="5" t="str">
        <f t="shared" si="153"/>
        <v>katC</v>
      </c>
      <c r="AG4228" s="153"/>
      <c r="AH4228" s="153"/>
      <c r="AI4228" t="s">
        <v>201</v>
      </c>
      <c r="AJ4228" t="s">
        <v>340</v>
      </c>
      <c r="AK4228" s="9" t="str">
        <f>VLOOKUP(Y4228,zdroj!D:AJ,33,0)</f>
        <v>katC</v>
      </c>
    </row>
    <row r="4229" spans="8:37" x14ac:dyDescent="0.25">
      <c r="H4229" s="8"/>
      <c r="I4229" s="8"/>
      <c r="N4229" s="23"/>
      <c r="O4229" s="24"/>
      <c r="P4229" s="19"/>
      <c r="Q4229" s="19"/>
      <c r="R4229" s="19"/>
      <c r="U4229" s="27"/>
      <c r="Y4229" s="9" t="s">
        <v>555</v>
      </c>
      <c r="Z4229" s="9" t="s">
        <v>462</v>
      </c>
      <c r="AA4229" s="9" t="s">
        <v>199</v>
      </c>
      <c r="AB4229" s="9">
        <v>5848148</v>
      </c>
      <c r="AC4229" s="9" t="s">
        <v>5004</v>
      </c>
      <c r="AD4229" s="9" t="s">
        <v>226</v>
      </c>
      <c r="AE4229" s="5">
        <f t="shared" si="152"/>
        <v>0</v>
      </c>
      <c r="AF4229" s="5" t="str">
        <f t="shared" si="153"/>
        <v>katC</v>
      </c>
      <c r="AG4229" s="153"/>
      <c r="AH4229" s="153"/>
      <c r="AI4229" t="s">
        <v>201</v>
      </c>
      <c r="AJ4229" t="s">
        <v>340</v>
      </c>
      <c r="AK4229" s="9" t="str">
        <f>VLOOKUP(Y4229,zdroj!D:AJ,33,0)</f>
        <v>katC</v>
      </c>
    </row>
    <row r="4230" spans="8:37" x14ac:dyDescent="0.25">
      <c r="H4230" s="8"/>
      <c r="I4230" s="8"/>
      <c r="N4230" s="23"/>
      <c r="O4230" s="24"/>
      <c r="P4230" s="19"/>
      <c r="Q4230" s="19"/>
      <c r="R4230" s="19"/>
      <c r="U4230" s="27"/>
      <c r="Y4230" s="9" t="s">
        <v>555</v>
      </c>
      <c r="Z4230" s="9" t="s">
        <v>462</v>
      </c>
      <c r="AA4230" s="9" t="s">
        <v>199</v>
      </c>
      <c r="AB4230" s="9">
        <v>5848156</v>
      </c>
      <c r="AC4230" s="9" t="s">
        <v>5005</v>
      </c>
      <c r="AD4230" s="9" t="s">
        <v>226</v>
      </c>
      <c r="AE4230" s="5">
        <f t="shared" si="152"/>
        <v>0</v>
      </c>
      <c r="AF4230" s="5" t="str">
        <f t="shared" si="153"/>
        <v>katC</v>
      </c>
      <c r="AG4230" s="153"/>
      <c r="AH4230" s="153"/>
      <c r="AI4230" t="s">
        <v>201</v>
      </c>
      <c r="AJ4230" t="s">
        <v>340</v>
      </c>
      <c r="AK4230" s="9" t="str">
        <f>VLOOKUP(Y4230,zdroj!D:AJ,33,0)</f>
        <v>katC</v>
      </c>
    </row>
    <row r="4231" spans="8:37" x14ac:dyDescent="0.25">
      <c r="H4231" s="8"/>
      <c r="I4231" s="8"/>
      <c r="N4231" s="23"/>
      <c r="O4231" s="24"/>
      <c r="P4231" s="19"/>
      <c r="Q4231" s="19"/>
      <c r="R4231" s="19"/>
      <c r="U4231" s="27"/>
      <c r="Y4231" s="9" t="s">
        <v>555</v>
      </c>
      <c r="Z4231" s="9" t="s">
        <v>462</v>
      </c>
      <c r="AA4231" s="9" t="s">
        <v>199</v>
      </c>
      <c r="AB4231" s="9">
        <v>5848164</v>
      </c>
      <c r="AC4231" s="9" t="s">
        <v>5006</v>
      </c>
      <c r="AD4231" s="9" t="s">
        <v>800</v>
      </c>
      <c r="AE4231" s="5">
        <f t="shared" si="152"/>
        <v>0</v>
      </c>
      <c r="AF4231" s="5" t="str">
        <f t="shared" si="153"/>
        <v>Pokryto</v>
      </c>
      <c r="AG4231" s="153"/>
      <c r="AH4231" s="153"/>
      <c r="AI4231" t="s">
        <v>201</v>
      </c>
      <c r="AJ4231" t="s">
        <v>800</v>
      </c>
      <c r="AK4231" s="9" t="str">
        <f>VLOOKUP(Y4231,zdroj!D:AJ,33,0)</f>
        <v>katC</v>
      </c>
    </row>
    <row r="4232" spans="8:37" x14ac:dyDescent="0.25">
      <c r="H4232" s="8"/>
      <c r="I4232" s="8"/>
      <c r="N4232" s="23"/>
      <c r="O4232" s="24"/>
      <c r="P4232" s="19"/>
      <c r="Q4232" s="19"/>
      <c r="R4232" s="19"/>
      <c r="U4232" s="27"/>
      <c r="Y4232" s="9" t="s">
        <v>555</v>
      </c>
      <c r="Z4232" s="9" t="s">
        <v>462</v>
      </c>
      <c r="AA4232" s="9" t="s">
        <v>199</v>
      </c>
      <c r="AB4232" s="9">
        <v>5848172</v>
      </c>
      <c r="AC4232" s="9" t="s">
        <v>5007</v>
      </c>
      <c r="AD4232" s="9" t="s">
        <v>800</v>
      </c>
      <c r="AE4232" s="5">
        <f t="shared" si="152"/>
        <v>0</v>
      </c>
      <c r="AF4232" s="5" t="str">
        <f t="shared" si="153"/>
        <v>Pokryto</v>
      </c>
      <c r="AG4232" s="153"/>
      <c r="AH4232" s="153"/>
      <c r="AI4232" t="s">
        <v>201</v>
      </c>
      <c r="AJ4232" t="s">
        <v>800</v>
      </c>
      <c r="AK4232" s="9" t="str">
        <f>VLOOKUP(Y4232,zdroj!D:AJ,33,0)</f>
        <v>katC</v>
      </c>
    </row>
    <row r="4233" spans="8:37" x14ac:dyDescent="0.25">
      <c r="H4233" s="8"/>
      <c r="I4233" s="8"/>
      <c r="N4233" s="23"/>
      <c r="O4233" s="24"/>
      <c r="P4233" s="19"/>
      <c r="Q4233" s="19"/>
      <c r="R4233" s="19"/>
      <c r="U4233" s="27"/>
      <c r="Y4233" s="9" t="s">
        <v>555</v>
      </c>
      <c r="Z4233" s="9" t="s">
        <v>462</v>
      </c>
      <c r="AA4233" s="9" t="s">
        <v>199</v>
      </c>
      <c r="AB4233" s="9">
        <v>5848181</v>
      </c>
      <c r="AC4233" s="9" t="s">
        <v>5008</v>
      </c>
      <c r="AD4233" s="9" t="s">
        <v>226</v>
      </c>
      <c r="AE4233" s="5">
        <f t="shared" si="152"/>
        <v>0</v>
      </c>
      <c r="AF4233" s="5" t="str">
        <f t="shared" si="153"/>
        <v>katC</v>
      </c>
      <c r="AG4233" s="153"/>
      <c r="AH4233" s="153"/>
      <c r="AI4233" t="s">
        <v>201</v>
      </c>
      <c r="AJ4233" t="s">
        <v>340</v>
      </c>
      <c r="AK4233" s="9" t="str">
        <f>VLOOKUP(Y4233,zdroj!D:AJ,33,0)</f>
        <v>katC</v>
      </c>
    </row>
    <row r="4234" spans="8:37" x14ac:dyDescent="0.25">
      <c r="H4234" s="8"/>
      <c r="I4234" s="8"/>
      <c r="N4234" s="23"/>
      <c r="O4234" s="24"/>
      <c r="P4234" s="19"/>
      <c r="Q4234" s="19"/>
      <c r="R4234" s="19"/>
      <c r="U4234" s="27"/>
      <c r="Y4234" s="9" t="s">
        <v>555</v>
      </c>
      <c r="Z4234" s="9" t="s">
        <v>462</v>
      </c>
      <c r="AA4234" s="9" t="s">
        <v>199</v>
      </c>
      <c r="AB4234" s="9">
        <v>5848199</v>
      </c>
      <c r="AC4234" s="9" t="s">
        <v>5009</v>
      </c>
      <c r="AD4234" s="9" t="s">
        <v>800</v>
      </c>
      <c r="AE4234" s="5">
        <f t="shared" ref="AE4234:AE4297" si="154">VLOOKUP(Y4234,K:T,10,0)</f>
        <v>0</v>
      </c>
      <c r="AF4234" s="5" t="str">
        <f t="shared" ref="AF4234:AF4297" si="155">IF(AE4234="A",IF(AD4234="katA","katB",AD4234),AD4234)</f>
        <v>Pokryto</v>
      </c>
      <c r="AG4234" s="153"/>
      <c r="AH4234" s="153"/>
      <c r="AI4234" t="s">
        <v>201</v>
      </c>
      <c r="AJ4234" t="s">
        <v>800</v>
      </c>
      <c r="AK4234" s="9" t="str">
        <f>VLOOKUP(Y4234,zdroj!D:AJ,33,0)</f>
        <v>katC</v>
      </c>
    </row>
    <row r="4235" spans="8:37" x14ac:dyDescent="0.25">
      <c r="H4235" s="8"/>
      <c r="I4235" s="8"/>
      <c r="N4235" s="23"/>
      <c r="O4235" s="24"/>
      <c r="P4235" s="19"/>
      <c r="Q4235" s="19"/>
      <c r="R4235" s="19"/>
      <c r="U4235" s="27"/>
      <c r="Y4235" s="9" t="s">
        <v>555</v>
      </c>
      <c r="Z4235" s="9" t="s">
        <v>462</v>
      </c>
      <c r="AA4235" s="9" t="s">
        <v>199</v>
      </c>
      <c r="AB4235" s="9">
        <v>5848270</v>
      </c>
      <c r="AC4235" s="9" t="s">
        <v>5010</v>
      </c>
      <c r="AD4235" s="9" t="s">
        <v>800</v>
      </c>
      <c r="AE4235" s="5">
        <f t="shared" si="154"/>
        <v>0</v>
      </c>
      <c r="AF4235" s="5" t="str">
        <f t="shared" si="155"/>
        <v>Pokryto</v>
      </c>
      <c r="AG4235" s="153"/>
      <c r="AH4235" s="153"/>
      <c r="AI4235" t="s">
        <v>201</v>
      </c>
      <c r="AJ4235" t="s">
        <v>800</v>
      </c>
      <c r="AK4235" s="9" t="str">
        <f>VLOOKUP(Y4235,zdroj!D:AJ,33,0)</f>
        <v>katC</v>
      </c>
    </row>
    <row r="4236" spans="8:37" x14ac:dyDescent="0.25">
      <c r="H4236" s="8"/>
      <c r="I4236" s="8"/>
      <c r="N4236" s="23"/>
      <c r="O4236" s="24"/>
      <c r="P4236" s="19"/>
      <c r="Q4236" s="19"/>
      <c r="R4236" s="19"/>
      <c r="U4236" s="27"/>
      <c r="Y4236" s="9" t="s">
        <v>555</v>
      </c>
      <c r="Z4236" s="9" t="s">
        <v>462</v>
      </c>
      <c r="AA4236" s="9" t="s">
        <v>199</v>
      </c>
      <c r="AB4236" s="9">
        <v>5848369</v>
      </c>
      <c r="AC4236" s="9" t="s">
        <v>5011</v>
      </c>
      <c r="AD4236" s="9" t="s">
        <v>800</v>
      </c>
      <c r="AE4236" s="5">
        <f t="shared" si="154"/>
        <v>0</v>
      </c>
      <c r="AF4236" s="5" t="str">
        <f t="shared" si="155"/>
        <v>Pokryto</v>
      </c>
      <c r="AG4236" s="153"/>
      <c r="AH4236" s="153"/>
      <c r="AI4236" t="s">
        <v>201</v>
      </c>
      <c r="AJ4236" t="s">
        <v>800</v>
      </c>
      <c r="AK4236" s="9" t="str">
        <f>VLOOKUP(Y4236,zdroj!D:AJ,33,0)</f>
        <v>katC</v>
      </c>
    </row>
    <row r="4237" spans="8:37" x14ac:dyDescent="0.25">
      <c r="H4237" s="8"/>
      <c r="I4237" s="8"/>
      <c r="N4237" s="23"/>
      <c r="O4237" s="24"/>
      <c r="P4237" s="19"/>
      <c r="Q4237" s="19"/>
      <c r="R4237" s="19"/>
      <c r="U4237" s="27"/>
      <c r="Y4237" s="9" t="s">
        <v>555</v>
      </c>
      <c r="Z4237" s="9" t="s">
        <v>462</v>
      </c>
      <c r="AA4237" s="9" t="s">
        <v>199</v>
      </c>
      <c r="AB4237" s="9">
        <v>5848377</v>
      </c>
      <c r="AC4237" s="9" t="s">
        <v>5012</v>
      </c>
      <c r="AD4237" s="9" t="s">
        <v>226</v>
      </c>
      <c r="AE4237" s="5">
        <f t="shared" si="154"/>
        <v>0</v>
      </c>
      <c r="AF4237" s="5" t="str">
        <f t="shared" si="155"/>
        <v>katC</v>
      </c>
      <c r="AG4237" s="153"/>
      <c r="AH4237" s="153"/>
      <c r="AI4237" t="s">
        <v>201</v>
      </c>
      <c r="AJ4237" t="s">
        <v>340</v>
      </c>
      <c r="AK4237" s="9" t="str">
        <f>VLOOKUP(Y4237,zdroj!D:AJ,33,0)</f>
        <v>katC</v>
      </c>
    </row>
    <row r="4238" spans="8:37" x14ac:dyDescent="0.25">
      <c r="H4238" s="8"/>
      <c r="I4238" s="8"/>
      <c r="N4238" s="23"/>
      <c r="O4238" s="24"/>
      <c r="P4238" s="19"/>
      <c r="Q4238" s="19"/>
      <c r="R4238" s="19"/>
      <c r="U4238" s="27"/>
      <c r="Y4238" s="9" t="s">
        <v>555</v>
      </c>
      <c r="Z4238" s="9" t="s">
        <v>462</v>
      </c>
      <c r="AA4238" s="9" t="s">
        <v>199</v>
      </c>
      <c r="AB4238" s="9">
        <v>5848393</v>
      </c>
      <c r="AC4238" s="9" t="s">
        <v>5013</v>
      </c>
      <c r="AD4238" s="9" t="s">
        <v>800</v>
      </c>
      <c r="AE4238" s="5">
        <f t="shared" si="154"/>
        <v>0</v>
      </c>
      <c r="AF4238" s="5" t="str">
        <f t="shared" si="155"/>
        <v>Pokryto</v>
      </c>
      <c r="AG4238" s="153"/>
      <c r="AH4238" s="153"/>
      <c r="AI4238" t="s">
        <v>201</v>
      </c>
      <c r="AJ4238" t="s">
        <v>800</v>
      </c>
      <c r="AK4238" s="9" t="str">
        <f>VLOOKUP(Y4238,zdroj!D:AJ,33,0)</f>
        <v>katC</v>
      </c>
    </row>
    <row r="4239" spans="8:37" x14ac:dyDescent="0.25">
      <c r="H4239" s="8"/>
      <c r="I4239" s="8"/>
      <c r="N4239" s="23"/>
      <c r="O4239" s="24"/>
      <c r="P4239" s="19"/>
      <c r="Q4239" s="19"/>
      <c r="R4239" s="19"/>
      <c r="U4239" s="27"/>
      <c r="Y4239" s="9" t="s">
        <v>555</v>
      </c>
      <c r="Z4239" s="9" t="s">
        <v>462</v>
      </c>
      <c r="AA4239" s="9" t="s">
        <v>199</v>
      </c>
      <c r="AB4239" s="9">
        <v>5848407</v>
      </c>
      <c r="AC4239" s="9" t="s">
        <v>5014</v>
      </c>
      <c r="AD4239" s="9" t="s">
        <v>226</v>
      </c>
      <c r="AE4239" s="5">
        <f t="shared" si="154"/>
        <v>0</v>
      </c>
      <c r="AF4239" s="5" t="str">
        <f t="shared" si="155"/>
        <v>katC</v>
      </c>
      <c r="AG4239" s="153"/>
      <c r="AH4239" s="153"/>
      <c r="AI4239" t="s">
        <v>201</v>
      </c>
      <c r="AJ4239" t="s">
        <v>340</v>
      </c>
      <c r="AK4239" s="9" t="str">
        <f>VLOOKUP(Y4239,zdroj!D:AJ,33,0)</f>
        <v>katC</v>
      </c>
    </row>
    <row r="4240" spans="8:37" x14ac:dyDescent="0.25">
      <c r="H4240" s="8"/>
      <c r="I4240" s="8"/>
      <c r="N4240" s="23"/>
      <c r="O4240" s="24"/>
      <c r="P4240" s="19"/>
      <c r="Q4240" s="19"/>
      <c r="R4240" s="19"/>
      <c r="U4240" s="27"/>
      <c r="Y4240" s="9" t="s">
        <v>555</v>
      </c>
      <c r="Z4240" s="9" t="s">
        <v>462</v>
      </c>
      <c r="AA4240" s="9" t="s">
        <v>199</v>
      </c>
      <c r="AB4240" s="9">
        <v>5848415</v>
      </c>
      <c r="AC4240" s="9" t="s">
        <v>5015</v>
      </c>
      <c r="AD4240" s="9" t="s">
        <v>226</v>
      </c>
      <c r="AE4240" s="5">
        <f t="shared" si="154"/>
        <v>0</v>
      </c>
      <c r="AF4240" s="5" t="str">
        <f t="shared" si="155"/>
        <v>katC</v>
      </c>
      <c r="AG4240" s="153"/>
      <c r="AH4240" s="153"/>
      <c r="AI4240" t="s">
        <v>201</v>
      </c>
      <c r="AJ4240" t="s">
        <v>340</v>
      </c>
      <c r="AK4240" s="9" t="str">
        <f>VLOOKUP(Y4240,zdroj!D:AJ,33,0)</f>
        <v>katC</v>
      </c>
    </row>
    <row r="4241" spans="8:37" x14ac:dyDescent="0.25">
      <c r="H4241" s="8"/>
      <c r="I4241" s="8"/>
      <c r="N4241" s="23"/>
      <c r="O4241" s="24"/>
      <c r="P4241" s="19"/>
      <c r="Q4241" s="19"/>
      <c r="R4241" s="19"/>
      <c r="U4241" s="27"/>
      <c r="Y4241" s="9" t="s">
        <v>555</v>
      </c>
      <c r="Z4241" s="9" t="s">
        <v>462</v>
      </c>
      <c r="AA4241" s="9" t="s">
        <v>199</v>
      </c>
      <c r="AB4241" s="9">
        <v>5848423</v>
      </c>
      <c r="AC4241" s="9" t="s">
        <v>5016</v>
      </c>
      <c r="AD4241" s="9" t="s">
        <v>800</v>
      </c>
      <c r="AE4241" s="5">
        <f t="shared" si="154"/>
        <v>0</v>
      </c>
      <c r="AF4241" s="5" t="str">
        <f t="shared" si="155"/>
        <v>Pokryto</v>
      </c>
      <c r="AG4241" s="153"/>
      <c r="AH4241" s="153"/>
      <c r="AI4241" t="s">
        <v>201</v>
      </c>
      <c r="AJ4241" t="s">
        <v>800</v>
      </c>
      <c r="AK4241" s="9" t="str">
        <f>VLOOKUP(Y4241,zdroj!D:AJ,33,0)</f>
        <v>katC</v>
      </c>
    </row>
    <row r="4242" spans="8:37" x14ac:dyDescent="0.25">
      <c r="H4242" s="8"/>
      <c r="I4242" s="8"/>
      <c r="N4242" s="23"/>
      <c r="O4242" s="24"/>
      <c r="P4242" s="19"/>
      <c r="Q4242" s="19"/>
      <c r="R4242" s="19"/>
      <c r="U4242" s="27"/>
      <c r="Y4242" s="9" t="s">
        <v>555</v>
      </c>
      <c r="Z4242" s="9" t="s">
        <v>462</v>
      </c>
      <c r="AA4242" s="9" t="s">
        <v>199</v>
      </c>
      <c r="AB4242" s="9">
        <v>5848431</v>
      </c>
      <c r="AC4242" s="9" t="s">
        <v>5017</v>
      </c>
      <c r="AD4242" s="9" t="s">
        <v>226</v>
      </c>
      <c r="AE4242" s="5">
        <f t="shared" si="154"/>
        <v>0</v>
      </c>
      <c r="AF4242" s="5" t="str">
        <f t="shared" si="155"/>
        <v>katC</v>
      </c>
      <c r="AG4242" s="153"/>
      <c r="AH4242" s="153"/>
      <c r="AI4242" t="s">
        <v>17880</v>
      </c>
      <c r="AJ4242" t="s">
        <v>17878</v>
      </c>
      <c r="AK4242" s="9" t="str">
        <f>VLOOKUP(Y4242,zdroj!D:AJ,33,0)</f>
        <v>katC</v>
      </c>
    </row>
    <row r="4243" spans="8:37" x14ac:dyDescent="0.25">
      <c r="H4243" s="8"/>
      <c r="I4243" s="8"/>
      <c r="N4243" s="23"/>
      <c r="O4243" s="24"/>
      <c r="P4243" s="19"/>
      <c r="Q4243" s="19"/>
      <c r="R4243" s="19"/>
      <c r="U4243" s="27"/>
      <c r="Y4243" s="9" t="s">
        <v>555</v>
      </c>
      <c r="Z4243" s="9" t="s">
        <v>462</v>
      </c>
      <c r="AA4243" s="9" t="s">
        <v>199</v>
      </c>
      <c r="AB4243" s="9">
        <v>5848440</v>
      </c>
      <c r="AC4243" s="9" t="s">
        <v>5018</v>
      </c>
      <c r="AD4243" s="9" t="s">
        <v>800</v>
      </c>
      <c r="AE4243" s="5">
        <f t="shared" si="154"/>
        <v>0</v>
      </c>
      <c r="AF4243" s="5" t="str">
        <f t="shared" si="155"/>
        <v>Pokryto</v>
      </c>
      <c r="AG4243" s="153"/>
      <c r="AH4243" s="153"/>
      <c r="AI4243" t="s">
        <v>201</v>
      </c>
      <c r="AJ4243" t="s">
        <v>800</v>
      </c>
      <c r="AK4243" s="9" t="str">
        <f>VLOOKUP(Y4243,zdroj!D:AJ,33,0)</f>
        <v>katC</v>
      </c>
    </row>
    <row r="4244" spans="8:37" x14ac:dyDescent="0.25">
      <c r="H4244" s="8"/>
      <c r="I4244" s="8"/>
      <c r="N4244" s="23"/>
      <c r="O4244" s="24"/>
      <c r="P4244" s="19"/>
      <c r="Q4244" s="19"/>
      <c r="R4244" s="19"/>
      <c r="U4244" s="27"/>
      <c r="Y4244" s="9" t="s">
        <v>555</v>
      </c>
      <c r="Z4244" s="9" t="s">
        <v>462</v>
      </c>
      <c r="AA4244" s="9" t="s">
        <v>199</v>
      </c>
      <c r="AB4244" s="9">
        <v>5848458</v>
      </c>
      <c r="AC4244" s="9" t="s">
        <v>5019</v>
      </c>
      <c r="AD4244" s="9" t="s">
        <v>800</v>
      </c>
      <c r="AE4244" s="5">
        <f t="shared" si="154"/>
        <v>0</v>
      </c>
      <c r="AF4244" s="5" t="str">
        <f t="shared" si="155"/>
        <v>Pokryto</v>
      </c>
      <c r="AG4244" s="153"/>
      <c r="AH4244" s="153"/>
      <c r="AI4244" t="s">
        <v>201</v>
      </c>
      <c r="AJ4244" t="s">
        <v>800</v>
      </c>
      <c r="AK4244" s="9" t="str">
        <f>VLOOKUP(Y4244,zdroj!D:AJ,33,0)</f>
        <v>katC</v>
      </c>
    </row>
    <row r="4245" spans="8:37" x14ac:dyDescent="0.25">
      <c r="H4245" s="8"/>
      <c r="I4245" s="8"/>
      <c r="N4245" s="23"/>
      <c r="O4245" s="24"/>
      <c r="P4245" s="19"/>
      <c r="Q4245" s="19"/>
      <c r="R4245" s="19"/>
      <c r="U4245" s="27"/>
      <c r="Y4245" s="9" t="s">
        <v>555</v>
      </c>
      <c r="Z4245" s="9" t="s">
        <v>462</v>
      </c>
      <c r="AA4245" s="9" t="s">
        <v>199</v>
      </c>
      <c r="AB4245" s="9">
        <v>5848466</v>
      </c>
      <c r="AC4245" s="9" t="s">
        <v>5020</v>
      </c>
      <c r="AD4245" s="9" t="s">
        <v>800</v>
      </c>
      <c r="AE4245" s="5">
        <f t="shared" si="154"/>
        <v>0</v>
      </c>
      <c r="AF4245" s="5" t="str">
        <f t="shared" si="155"/>
        <v>Pokryto</v>
      </c>
      <c r="AG4245" s="153"/>
      <c r="AH4245" s="153"/>
      <c r="AI4245" t="s">
        <v>201</v>
      </c>
      <c r="AJ4245" t="s">
        <v>800</v>
      </c>
      <c r="AK4245" s="9" t="str">
        <f>VLOOKUP(Y4245,zdroj!D:AJ,33,0)</f>
        <v>katC</v>
      </c>
    </row>
    <row r="4246" spans="8:37" x14ac:dyDescent="0.25">
      <c r="H4246" s="8"/>
      <c r="I4246" s="8"/>
      <c r="N4246" s="23"/>
      <c r="O4246" s="24"/>
      <c r="P4246" s="19"/>
      <c r="Q4246" s="19"/>
      <c r="R4246" s="19"/>
      <c r="U4246" s="27"/>
      <c r="Y4246" s="9" t="s">
        <v>555</v>
      </c>
      <c r="Z4246" s="9" t="s">
        <v>462</v>
      </c>
      <c r="AA4246" s="9" t="s">
        <v>199</v>
      </c>
      <c r="AB4246" s="9">
        <v>5848474</v>
      </c>
      <c r="AC4246" s="9" t="s">
        <v>5021</v>
      </c>
      <c r="AD4246" s="9" t="s">
        <v>800</v>
      </c>
      <c r="AE4246" s="5">
        <f t="shared" si="154"/>
        <v>0</v>
      </c>
      <c r="AF4246" s="5" t="str">
        <f t="shared" si="155"/>
        <v>Pokryto</v>
      </c>
      <c r="AG4246" s="153"/>
      <c r="AH4246" s="153"/>
      <c r="AI4246" t="s">
        <v>201</v>
      </c>
      <c r="AJ4246" t="s">
        <v>800</v>
      </c>
      <c r="AK4246" s="9" t="str">
        <f>VLOOKUP(Y4246,zdroj!D:AJ,33,0)</f>
        <v>katC</v>
      </c>
    </row>
    <row r="4247" spans="8:37" x14ac:dyDescent="0.25">
      <c r="H4247" s="8"/>
      <c r="I4247" s="8"/>
      <c r="N4247" s="23"/>
      <c r="O4247" s="24"/>
      <c r="P4247" s="19"/>
      <c r="Q4247" s="19"/>
      <c r="R4247" s="19"/>
      <c r="U4247" s="27"/>
      <c r="Y4247" s="9" t="s">
        <v>555</v>
      </c>
      <c r="Z4247" s="9" t="s">
        <v>462</v>
      </c>
      <c r="AA4247" s="9" t="s">
        <v>199</v>
      </c>
      <c r="AB4247" s="9">
        <v>5848482</v>
      </c>
      <c r="AC4247" s="9" t="s">
        <v>5022</v>
      </c>
      <c r="AD4247" s="9" t="s">
        <v>226</v>
      </c>
      <c r="AE4247" s="5">
        <f t="shared" si="154"/>
        <v>0</v>
      </c>
      <c r="AF4247" s="5" t="str">
        <f t="shared" si="155"/>
        <v>katC</v>
      </c>
      <c r="AG4247" s="153"/>
      <c r="AH4247" s="153"/>
      <c r="AI4247" t="s">
        <v>201</v>
      </c>
      <c r="AJ4247" t="s">
        <v>340</v>
      </c>
      <c r="AK4247" s="9" t="str">
        <f>VLOOKUP(Y4247,zdroj!D:AJ,33,0)</f>
        <v>katC</v>
      </c>
    </row>
    <row r="4248" spans="8:37" x14ac:dyDescent="0.25">
      <c r="H4248" s="8"/>
      <c r="I4248" s="8"/>
      <c r="N4248" s="23"/>
      <c r="O4248" s="24"/>
      <c r="P4248" s="19"/>
      <c r="Q4248" s="19"/>
      <c r="R4248" s="19"/>
      <c r="U4248" s="27"/>
      <c r="Y4248" s="9" t="s">
        <v>555</v>
      </c>
      <c r="Z4248" s="9" t="s">
        <v>462</v>
      </c>
      <c r="AA4248" s="9" t="s">
        <v>199</v>
      </c>
      <c r="AB4248" s="9">
        <v>5848491</v>
      </c>
      <c r="AC4248" s="9" t="s">
        <v>5023</v>
      </c>
      <c r="AD4248" s="9" t="s">
        <v>800</v>
      </c>
      <c r="AE4248" s="5">
        <f t="shared" si="154"/>
        <v>0</v>
      </c>
      <c r="AF4248" s="5" t="str">
        <f t="shared" si="155"/>
        <v>Pokryto</v>
      </c>
      <c r="AG4248" s="153"/>
      <c r="AH4248" s="153"/>
      <c r="AI4248" t="s">
        <v>201</v>
      </c>
      <c r="AJ4248" t="s">
        <v>800</v>
      </c>
      <c r="AK4248" s="9" t="str">
        <f>VLOOKUP(Y4248,zdroj!D:AJ,33,0)</f>
        <v>katC</v>
      </c>
    </row>
    <row r="4249" spans="8:37" x14ac:dyDescent="0.25">
      <c r="H4249" s="8"/>
      <c r="I4249" s="8"/>
      <c r="N4249" s="23"/>
      <c r="O4249" s="24"/>
      <c r="P4249" s="19"/>
      <c r="Q4249" s="19"/>
      <c r="R4249" s="19"/>
      <c r="U4249" s="27"/>
      <c r="Y4249" s="9" t="s">
        <v>555</v>
      </c>
      <c r="Z4249" s="9" t="s">
        <v>462</v>
      </c>
      <c r="AA4249" s="9" t="s">
        <v>199</v>
      </c>
      <c r="AB4249" s="9">
        <v>5848504</v>
      </c>
      <c r="AC4249" s="9" t="s">
        <v>5024</v>
      </c>
      <c r="AD4249" s="9" t="s">
        <v>800</v>
      </c>
      <c r="AE4249" s="5">
        <f t="shared" si="154"/>
        <v>0</v>
      </c>
      <c r="AF4249" s="5" t="str">
        <f t="shared" si="155"/>
        <v>Pokryto</v>
      </c>
      <c r="AG4249" s="153"/>
      <c r="AH4249" s="153"/>
      <c r="AI4249" t="s">
        <v>201</v>
      </c>
      <c r="AJ4249" t="s">
        <v>800</v>
      </c>
      <c r="AK4249" s="9" t="str">
        <f>VLOOKUP(Y4249,zdroj!D:AJ,33,0)</f>
        <v>katC</v>
      </c>
    </row>
    <row r="4250" spans="8:37" x14ac:dyDescent="0.25">
      <c r="H4250" s="8"/>
      <c r="I4250" s="8"/>
      <c r="N4250" s="23"/>
      <c r="O4250" s="24"/>
      <c r="P4250" s="19"/>
      <c r="Q4250" s="19"/>
      <c r="R4250" s="19"/>
      <c r="U4250" s="27"/>
      <c r="Y4250" s="9" t="s">
        <v>555</v>
      </c>
      <c r="Z4250" s="9" t="s">
        <v>462</v>
      </c>
      <c r="AA4250" s="9" t="s">
        <v>199</v>
      </c>
      <c r="AB4250" s="9">
        <v>5848512</v>
      </c>
      <c r="AC4250" s="9" t="s">
        <v>5025</v>
      </c>
      <c r="AD4250" s="9" t="s">
        <v>800</v>
      </c>
      <c r="AE4250" s="5">
        <f t="shared" si="154"/>
        <v>0</v>
      </c>
      <c r="AF4250" s="5" t="str">
        <f t="shared" si="155"/>
        <v>Pokryto</v>
      </c>
      <c r="AG4250" s="153"/>
      <c r="AH4250" s="153"/>
      <c r="AI4250" t="s">
        <v>201</v>
      </c>
      <c r="AJ4250" t="s">
        <v>800</v>
      </c>
      <c r="AK4250" s="9" t="str">
        <f>VLOOKUP(Y4250,zdroj!D:AJ,33,0)</f>
        <v>katC</v>
      </c>
    </row>
    <row r="4251" spans="8:37" x14ac:dyDescent="0.25">
      <c r="H4251" s="8"/>
      <c r="I4251" s="8"/>
      <c r="N4251" s="23"/>
      <c r="O4251" s="24"/>
      <c r="P4251" s="19"/>
      <c r="Q4251" s="19"/>
      <c r="R4251" s="19"/>
      <c r="U4251" s="27"/>
      <c r="Y4251" s="9" t="s">
        <v>555</v>
      </c>
      <c r="Z4251" s="9" t="s">
        <v>462</v>
      </c>
      <c r="AA4251" s="9" t="s">
        <v>199</v>
      </c>
      <c r="AB4251" s="9">
        <v>5848521</v>
      </c>
      <c r="AC4251" s="9" t="s">
        <v>5026</v>
      </c>
      <c r="AD4251" s="9" t="s">
        <v>800</v>
      </c>
      <c r="AE4251" s="5">
        <f t="shared" si="154"/>
        <v>0</v>
      </c>
      <c r="AF4251" s="5" t="str">
        <f t="shared" si="155"/>
        <v>Pokryto</v>
      </c>
      <c r="AG4251" s="153"/>
      <c r="AH4251" s="153"/>
      <c r="AI4251" t="s">
        <v>201</v>
      </c>
      <c r="AJ4251" t="s">
        <v>800</v>
      </c>
      <c r="AK4251" s="9" t="str">
        <f>VLOOKUP(Y4251,zdroj!D:AJ,33,0)</f>
        <v>katC</v>
      </c>
    </row>
    <row r="4252" spans="8:37" x14ac:dyDescent="0.25">
      <c r="H4252" s="8"/>
      <c r="I4252" s="8"/>
      <c r="N4252" s="23"/>
      <c r="O4252" s="24"/>
      <c r="P4252" s="19"/>
      <c r="Q4252" s="19"/>
      <c r="R4252" s="19"/>
      <c r="U4252" s="27"/>
      <c r="Y4252" s="9" t="s">
        <v>555</v>
      </c>
      <c r="Z4252" s="9" t="s">
        <v>462</v>
      </c>
      <c r="AA4252" s="9" t="s">
        <v>199</v>
      </c>
      <c r="AB4252" s="9">
        <v>5848539</v>
      </c>
      <c r="AC4252" s="9" t="s">
        <v>5027</v>
      </c>
      <c r="AD4252" s="9" t="s">
        <v>226</v>
      </c>
      <c r="AE4252" s="5">
        <f t="shared" si="154"/>
        <v>0</v>
      </c>
      <c r="AF4252" s="5" t="str">
        <f t="shared" si="155"/>
        <v>katC</v>
      </c>
      <c r="AG4252" s="153"/>
      <c r="AH4252" s="153"/>
      <c r="AI4252" t="s">
        <v>201</v>
      </c>
      <c r="AJ4252" t="s">
        <v>340</v>
      </c>
      <c r="AK4252" s="9" t="str">
        <f>VLOOKUP(Y4252,zdroj!D:AJ,33,0)</f>
        <v>katC</v>
      </c>
    </row>
    <row r="4253" spans="8:37" x14ac:dyDescent="0.25">
      <c r="H4253" s="8"/>
      <c r="I4253" s="8"/>
      <c r="N4253" s="23"/>
      <c r="O4253" s="24"/>
      <c r="P4253" s="19"/>
      <c r="Q4253" s="19"/>
      <c r="R4253" s="19"/>
      <c r="U4253" s="27"/>
      <c r="Y4253" s="9" t="s">
        <v>555</v>
      </c>
      <c r="Z4253" s="9" t="s">
        <v>462</v>
      </c>
      <c r="AA4253" s="9" t="s">
        <v>199</v>
      </c>
      <c r="AB4253" s="9">
        <v>72725443</v>
      </c>
      <c r="AC4253" s="9" t="s">
        <v>5028</v>
      </c>
      <c r="AD4253" s="9" t="s">
        <v>226</v>
      </c>
      <c r="AE4253" s="5">
        <f t="shared" si="154"/>
        <v>0</v>
      </c>
      <c r="AF4253" s="5" t="str">
        <f t="shared" si="155"/>
        <v>katC</v>
      </c>
      <c r="AG4253" s="153"/>
      <c r="AH4253" s="153"/>
      <c r="AI4253" t="s">
        <v>201</v>
      </c>
      <c r="AJ4253" t="s">
        <v>340</v>
      </c>
      <c r="AK4253" s="9" t="str">
        <f>VLOOKUP(Y4253,zdroj!D:AJ,33,0)</f>
        <v>katC</v>
      </c>
    </row>
    <row r="4254" spans="8:37" x14ac:dyDescent="0.25">
      <c r="H4254" s="8"/>
      <c r="I4254" s="8"/>
      <c r="N4254" s="23"/>
      <c r="O4254" s="24"/>
      <c r="P4254" s="19"/>
      <c r="Q4254" s="19"/>
      <c r="R4254" s="19"/>
      <c r="U4254" s="27"/>
      <c r="Y4254" s="9" t="s">
        <v>555</v>
      </c>
      <c r="Z4254" s="9" t="s">
        <v>462</v>
      </c>
      <c r="AA4254" s="9" t="s">
        <v>199</v>
      </c>
      <c r="AB4254" s="9">
        <v>5848547</v>
      </c>
      <c r="AC4254" s="9" t="s">
        <v>5029</v>
      </c>
      <c r="AD4254" s="9" t="s">
        <v>226</v>
      </c>
      <c r="AE4254" s="5">
        <f t="shared" si="154"/>
        <v>0</v>
      </c>
      <c r="AF4254" s="5" t="str">
        <f t="shared" si="155"/>
        <v>katC</v>
      </c>
      <c r="AG4254" s="153"/>
      <c r="AH4254" s="153"/>
      <c r="AI4254" t="s">
        <v>201</v>
      </c>
      <c r="AJ4254" t="s">
        <v>340</v>
      </c>
      <c r="AK4254" s="9" t="str">
        <f>VLOOKUP(Y4254,zdroj!D:AJ,33,0)</f>
        <v>katC</v>
      </c>
    </row>
    <row r="4255" spans="8:37" x14ac:dyDescent="0.25">
      <c r="H4255" s="8"/>
      <c r="I4255" s="8"/>
      <c r="N4255" s="23"/>
      <c r="O4255" s="24"/>
      <c r="P4255" s="19"/>
      <c r="Q4255" s="19"/>
      <c r="R4255" s="19"/>
      <c r="U4255" s="27"/>
      <c r="Y4255" s="9" t="s">
        <v>555</v>
      </c>
      <c r="Z4255" s="9" t="s">
        <v>462</v>
      </c>
      <c r="AA4255" s="9" t="s">
        <v>199</v>
      </c>
      <c r="AB4255" s="9">
        <v>5848555</v>
      </c>
      <c r="AC4255" s="9" t="s">
        <v>5030</v>
      </c>
      <c r="AD4255" s="9" t="s">
        <v>800</v>
      </c>
      <c r="AE4255" s="5">
        <f t="shared" si="154"/>
        <v>0</v>
      </c>
      <c r="AF4255" s="5" t="str">
        <f t="shared" si="155"/>
        <v>Pokryto</v>
      </c>
      <c r="AG4255" s="153"/>
      <c r="AH4255" s="153"/>
      <c r="AI4255" t="s">
        <v>201</v>
      </c>
      <c r="AJ4255" t="s">
        <v>800</v>
      </c>
      <c r="AK4255" s="9" t="str">
        <f>VLOOKUP(Y4255,zdroj!D:AJ,33,0)</f>
        <v>katC</v>
      </c>
    </row>
    <row r="4256" spans="8:37" x14ac:dyDescent="0.25">
      <c r="H4256" s="8"/>
      <c r="I4256" s="8"/>
      <c r="N4256" s="23"/>
      <c r="O4256" s="24"/>
      <c r="P4256" s="19"/>
      <c r="Q4256" s="19"/>
      <c r="R4256" s="19"/>
      <c r="U4256" s="27"/>
      <c r="Y4256" s="9" t="s">
        <v>555</v>
      </c>
      <c r="Z4256" s="9" t="s">
        <v>462</v>
      </c>
      <c r="AA4256" s="9" t="s">
        <v>199</v>
      </c>
      <c r="AB4256" s="9">
        <v>30776333</v>
      </c>
      <c r="AC4256" s="9" t="s">
        <v>5031</v>
      </c>
      <c r="AD4256" s="9" t="s">
        <v>226</v>
      </c>
      <c r="AE4256" s="5">
        <f t="shared" si="154"/>
        <v>0</v>
      </c>
      <c r="AF4256" s="5" t="str">
        <f t="shared" si="155"/>
        <v>katC</v>
      </c>
      <c r="AG4256" s="153"/>
      <c r="AH4256" s="153"/>
      <c r="AI4256" t="s">
        <v>201</v>
      </c>
      <c r="AJ4256" t="s">
        <v>340</v>
      </c>
      <c r="AK4256" s="9" t="str">
        <f>VLOOKUP(Y4256,zdroj!D:AJ,33,0)</f>
        <v>katC</v>
      </c>
    </row>
    <row r="4257" spans="8:37" x14ac:dyDescent="0.25">
      <c r="H4257" s="8"/>
      <c r="I4257" s="8"/>
      <c r="N4257" s="23"/>
      <c r="O4257" s="24"/>
      <c r="P4257" s="19"/>
      <c r="Q4257" s="19"/>
      <c r="R4257" s="19"/>
      <c r="U4257" s="27"/>
      <c r="Y4257" s="9" t="s">
        <v>555</v>
      </c>
      <c r="Z4257" s="9" t="s">
        <v>462</v>
      </c>
      <c r="AA4257" s="9" t="s">
        <v>199</v>
      </c>
      <c r="AB4257" s="9">
        <v>5848644</v>
      </c>
      <c r="AC4257" s="9" t="s">
        <v>5032</v>
      </c>
      <c r="AD4257" s="9" t="s">
        <v>226</v>
      </c>
      <c r="AE4257" s="5">
        <f t="shared" si="154"/>
        <v>0</v>
      </c>
      <c r="AF4257" s="5" t="str">
        <f t="shared" si="155"/>
        <v>katC</v>
      </c>
      <c r="AG4257" s="153"/>
      <c r="AH4257" s="153"/>
      <c r="AI4257" t="s">
        <v>17880</v>
      </c>
      <c r="AJ4257" t="s">
        <v>17878</v>
      </c>
      <c r="AK4257" s="9" t="str">
        <f>VLOOKUP(Y4257,zdroj!D:AJ,33,0)</f>
        <v>katC</v>
      </c>
    </row>
    <row r="4258" spans="8:37" x14ac:dyDescent="0.25">
      <c r="H4258" s="8"/>
      <c r="I4258" s="8"/>
      <c r="N4258" s="23"/>
      <c r="O4258" s="24"/>
      <c r="P4258" s="19"/>
      <c r="Q4258" s="19"/>
      <c r="R4258" s="19"/>
      <c r="U4258" s="27"/>
      <c r="Y4258" s="9" t="s">
        <v>553</v>
      </c>
      <c r="Z4258" s="9" t="s">
        <v>462</v>
      </c>
      <c r="AA4258" s="9" t="s">
        <v>237</v>
      </c>
      <c r="AB4258" s="9">
        <v>5847648</v>
      </c>
      <c r="AC4258" s="9" t="s">
        <v>5033</v>
      </c>
      <c r="AD4258" s="9" t="s">
        <v>225</v>
      </c>
      <c r="AE4258" s="5">
        <f t="shared" si="154"/>
        <v>0</v>
      </c>
      <c r="AF4258" s="5" t="str">
        <f t="shared" si="155"/>
        <v>katA</v>
      </c>
      <c r="AG4258" s="153"/>
      <c r="AH4258" s="153"/>
      <c r="AI4258" t="s">
        <v>195</v>
      </c>
      <c r="AJ4258" t="s">
        <v>340</v>
      </c>
      <c r="AK4258" s="9" t="str">
        <f>VLOOKUP(Y4258,zdroj!D:AJ,33,0)</f>
        <v>katA</v>
      </c>
    </row>
    <row r="4259" spans="8:37" x14ac:dyDescent="0.25">
      <c r="H4259" s="8"/>
      <c r="I4259" s="8"/>
      <c r="N4259" s="23"/>
      <c r="O4259" s="24"/>
      <c r="P4259" s="19"/>
      <c r="Q4259" s="19"/>
      <c r="R4259" s="19"/>
      <c r="U4259" s="27"/>
      <c r="Y4259" s="9" t="s">
        <v>553</v>
      </c>
      <c r="Z4259" s="9" t="s">
        <v>462</v>
      </c>
      <c r="AA4259" s="9" t="s">
        <v>237</v>
      </c>
      <c r="AB4259" s="9">
        <v>5847915</v>
      </c>
      <c r="AC4259" s="9" t="s">
        <v>5034</v>
      </c>
      <c r="AD4259" s="9" t="s">
        <v>225</v>
      </c>
      <c r="AE4259" s="5">
        <f t="shared" si="154"/>
        <v>0</v>
      </c>
      <c r="AF4259" s="5" t="str">
        <f t="shared" si="155"/>
        <v>katA</v>
      </c>
      <c r="AG4259" s="153"/>
      <c r="AH4259" s="153"/>
      <c r="AI4259" t="s">
        <v>195</v>
      </c>
      <c r="AJ4259" t="s">
        <v>340</v>
      </c>
      <c r="AK4259" s="9" t="str">
        <f>VLOOKUP(Y4259,zdroj!D:AJ,33,0)</f>
        <v>katA</v>
      </c>
    </row>
    <row r="4260" spans="8:37" x14ac:dyDescent="0.25">
      <c r="H4260" s="8"/>
      <c r="I4260" s="8"/>
      <c r="N4260" s="23"/>
      <c r="O4260" s="24"/>
      <c r="P4260" s="19"/>
      <c r="Q4260" s="19"/>
      <c r="R4260" s="19"/>
      <c r="U4260" s="27"/>
      <c r="Y4260" s="9" t="s">
        <v>553</v>
      </c>
      <c r="Z4260" s="9" t="s">
        <v>462</v>
      </c>
      <c r="AA4260" s="9" t="s">
        <v>237</v>
      </c>
      <c r="AB4260" s="9">
        <v>5847656</v>
      </c>
      <c r="AC4260" s="9" t="s">
        <v>5035</v>
      </c>
      <c r="AD4260" s="9" t="s">
        <v>225</v>
      </c>
      <c r="AE4260" s="5">
        <f t="shared" si="154"/>
        <v>0</v>
      </c>
      <c r="AF4260" s="5" t="str">
        <f t="shared" si="155"/>
        <v>katA</v>
      </c>
      <c r="AG4260" s="153"/>
      <c r="AH4260" s="153"/>
      <c r="AI4260" t="s">
        <v>195</v>
      </c>
      <c r="AJ4260" t="s">
        <v>340</v>
      </c>
      <c r="AK4260" s="9" t="str">
        <f>VLOOKUP(Y4260,zdroj!D:AJ,33,0)</f>
        <v>katA</v>
      </c>
    </row>
    <row r="4261" spans="8:37" x14ac:dyDescent="0.25">
      <c r="H4261" s="8"/>
      <c r="I4261" s="8"/>
      <c r="N4261" s="23"/>
      <c r="O4261" s="24"/>
      <c r="P4261" s="19"/>
      <c r="Q4261" s="19"/>
      <c r="R4261" s="19"/>
      <c r="U4261" s="27"/>
      <c r="Y4261" s="9" t="s">
        <v>553</v>
      </c>
      <c r="Z4261" s="9" t="s">
        <v>462</v>
      </c>
      <c r="AA4261" s="9" t="s">
        <v>237</v>
      </c>
      <c r="AB4261" s="9">
        <v>5847672</v>
      </c>
      <c r="AC4261" s="9" t="s">
        <v>5036</v>
      </c>
      <c r="AD4261" s="9" t="s">
        <v>231</v>
      </c>
      <c r="AE4261" s="5">
        <f t="shared" si="154"/>
        <v>0</v>
      </c>
      <c r="AF4261" s="5" t="str">
        <f t="shared" si="155"/>
        <v>katB</v>
      </c>
      <c r="AG4261" s="153"/>
      <c r="AH4261" s="153"/>
      <c r="AI4261" t="s">
        <v>236</v>
      </c>
      <c r="AJ4261" t="s">
        <v>17878</v>
      </c>
      <c r="AK4261" s="9" t="str">
        <f>VLOOKUP(Y4261,zdroj!D:AJ,33,0)</f>
        <v>katA</v>
      </c>
    </row>
    <row r="4262" spans="8:37" x14ac:dyDescent="0.25">
      <c r="H4262" s="8"/>
      <c r="I4262" s="8"/>
      <c r="N4262" s="23"/>
      <c r="O4262" s="24"/>
      <c r="P4262" s="19"/>
      <c r="Q4262" s="19"/>
      <c r="R4262" s="19"/>
      <c r="U4262" s="27"/>
      <c r="Y4262" s="9" t="s">
        <v>553</v>
      </c>
      <c r="Z4262" s="9" t="s">
        <v>462</v>
      </c>
      <c r="AA4262" s="9" t="s">
        <v>237</v>
      </c>
      <c r="AB4262" s="9">
        <v>30776309</v>
      </c>
      <c r="AC4262" s="9" t="s">
        <v>5037</v>
      </c>
      <c r="AD4262" s="9" t="s">
        <v>225</v>
      </c>
      <c r="AE4262" s="5">
        <f t="shared" si="154"/>
        <v>0</v>
      </c>
      <c r="AF4262" s="5" t="str">
        <f t="shared" si="155"/>
        <v>katA</v>
      </c>
      <c r="AG4262" s="153"/>
      <c r="AH4262" s="153"/>
      <c r="AI4262" t="s">
        <v>195</v>
      </c>
      <c r="AJ4262" t="s">
        <v>340</v>
      </c>
      <c r="AK4262" s="9" t="str">
        <f>VLOOKUP(Y4262,zdroj!D:AJ,33,0)</f>
        <v>katA</v>
      </c>
    </row>
    <row r="4263" spans="8:37" x14ac:dyDescent="0.25">
      <c r="H4263" s="8"/>
      <c r="I4263" s="8"/>
      <c r="N4263" s="23"/>
      <c r="O4263" s="24"/>
      <c r="P4263" s="19"/>
      <c r="Q4263" s="19"/>
      <c r="R4263" s="19"/>
      <c r="U4263" s="27"/>
      <c r="Y4263" s="9" t="s">
        <v>553</v>
      </c>
      <c r="Z4263" s="9" t="s">
        <v>462</v>
      </c>
      <c r="AA4263" s="9" t="s">
        <v>237</v>
      </c>
      <c r="AB4263" s="9">
        <v>5847630</v>
      </c>
      <c r="AC4263" s="9" t="s">
        <v>5038</v>
      </c>
      <c r="AD4263" s="9" t="s">
        <v>225</v>
      </c>
      <c r="AE4263" s="5">
        <f t="shared" si="154"/>
        <v>0</v>
      </c>
      <c r="AF4263" s="5" t="str">
        <f t="shared" si="155"/>
        <v>katA</v>
      </c>
      <c r="AG4263" s="153"/>
      <c r="AH4263" s="153"/>
      <c r="AI4263" t="s">
        <v>195</v>
      </c>
      <c r="AJ4263" t="s">
        <v>340</v>
      </c>
      <c r="AK4263" s="9" t="str">
        <f>VLOOKUP(Y4263,zdroj!D:AJ,33,0)</f>
        <v>katA</v>
      </c>
    </row>
    <row r="4264" spans="8:37" x14ac:dyDescent="0.25">
      <c r="H4264" s="8"/>
      <c r="I4264" s="8"/>
      <c r="N4264" s="23"/>
      <c r="O4264" s="24"/>
      <c r="P4264" s="19"/>
      <c r="Q4264" s="19"/>
      <c r="R4264" s="19"/>
      <c r="U4264" s="27"/>
      <c r="Y4264" s="9" t="s">
        <v>553</v>
      </c>
      <c r="Z4264" s="9" t="s">
        <v>462</v>
      </c>
      <c r="AA4264" s="9" t="s">
        <v>237</v>
      </c>
      <c r="AB4264" s="9">
        <v>5847761</v>
      </c>
      <c r="AC4264" s="9" t="s">
        <v>5039</v>
      </c>
      <c r="AD4264" s="9" t="s">
        <v>225</v>
      </c>
      <c r="AE4264" s="5">
        <f t="shared" si="154"/>
        <v>0</v>
      </c>
      <c r="AF4264" s="5" t="str">
        <f t="shared" si="155"/>
        <v>katA</v>
      </c>
      <c r="AG4264" s="153"/>
      <c r="AH4264" s="153"/>
      <c r="AI4264" t="s">
        <v>195</v>
      </c>
      <c r="AJ4264" t="s">
        <v>340</v>
      </c>
      <c r="AK4264" s="9" t="str">
        <f>VLOOKUP(Y4264,zdroj!D:AJ,33,0)</f>
        <v>katA</v>
      </c>
    </row>
    <row r="4265" spans="8:37" x14ac:dyDescent="0.25">
      <c r="H4265" s="8"/>
      <c r="I4265" s="8"/>
      <c r="N4265" s="23"/>
      <c r="O4265" s="24"/>
      <c r="P4265" s="19"/>
      <c r="Q4265" s="19"/>
      <c r="R4265" s="19"/>
      <c r="U4265" s="27"/>
      <c r="Y4265" s="9" t="s">
        <v>553</v>
      </c>
      <c r="Z4265" s="9" t="s">
        <v>462</v>
      </c>
      <c r="AA4265" s="9" t="s">
        <v>237</v>
      </c>
      <c r="AB4265" s="9">
        <v>5847770</v>
      </c>
      <c r="AC4265" s="9" t="s">
        <v>5040</v>
      </c>
      <c r="AD4265" s="9" t="s">
        <v>225</v>
      </c>
      <c r="AE4265" s="5">
        <f t="shared" si="154"/>
        <v>0</v>
      </c>
      <c r="AF4265" s="5" t="str">
        <f t="shared" si="155"/>
        <v>katA</v>
      </c>
      <c r="AG4265" s="153"/>
      <c r="AH4265" s="153"/>
      <c r="AI4265" t="s">
        <v>229</v>
      </c>
      <c r="AJ4265" t="s">
        <v>17878</v>
      </c>
      <c r="AK4265" s="9" t="str">
        <f>VLOOKUP(Y4265,zdroj!D:AJ,33,0)</f>
        <v>katA</v>
      </c>
    </row>
    <row r="4266" spans="8:37" x14ac:dyDescent="0.25">
      <c r="H4266" s="8"/>
      <c r="I4266" s="8"/>
      <c r="N4266" s="23"/>
      <c r="O4266" s="24"/>
      <c r="P4266" s="19"/>
      <c r="Q4266" s="19"/>
      <c r="R4266" s="19"/>
      <c r="U4266" s="27"/>
      <c r="Y4266" s="9" t="s">
        <v>553</v>
      </c>
      <c r="Z4266" s="9" t="s">
        <v>462</v>
      </c>
      <c r="AA4266" s="9" t="s">
        <v>237</v>
      </c>
      <c r="AB4266" s="9">
        <v>5847788</v>
      </c>
      <c r="AC4266" s="9" t="s">
        <v>5041</v>
      </c>
      <c r="AD4266" s="9" t="s">
        <v>225</v>
      </c>
      <c r="AE4266" s="5">
        <f t="shared" si="154"/>
        <v>0</v>
      </c>
      <c r="AF4266" s="5" t="str">
        <f t="shared" si="155"/>
        <v>katA</v>
      </c>
      <c r="AG4266" s="153"/>
      <c r="AH4266" s="153"/>
      <c r="AI4266" t="s">
        <v>195</v>
      </c>
      <c r="AJ4266" t="s">
        <v>340</v>
      </c>
      <c r="AK4266" s="9" t="str">
        <f>VLOOKUP(Y4266,zdroj!D:AJ,33,0)</f>
        <v>katA</v>
      </c>
    </row>
    <row r="4267" spans="8:37" x14ac:dyDescent="0.25">
      <c r="H4267" s="8"/>
      <c r="I4267" s="8"/>
      <c r="N4267" s="23"/>
      <c r="O4267" s="24"/>
      <c r="P4267" s="19"/>
      <c r="Q4267" s="19"/>
      <c r="R4267" s="19"/>
      <c r="U4267" s="27"/>
      <c r="Y4267" s="9" t="s">
        <v>553</v>
      </c>
      <c r="Z4267" s="9" t="s">
        <v>462</v>
      </c>
      <c r="AA4267" s="9" t="s">
        <v>237</v>
      </c>
      <c r="AB4267" s="9">
        <v>5847869</v>
      </c>
      <c r="AC4267" s="9" t="s">
        <v>5042</v>
      </c>
      <c r="AD4267" s="9" t="s">
        <v>225</v>
      </c>
      <c r="AE4267" s="5">
        <f t="shared" si="154"/>
        <v>0</v>
      </c>
      <c r="AF4267" s="5" t="str">
        <f t="shared" si="155"/>
        <v>katA</v>
      </c>
      <c r="AG4267" s="153"/>
      <c r="AH4267" s="153"/>
      <c r="AI4267" t="s">
        <v>195</v>
      </c>
      <c r="AJ4267" t="s">
        <v>340</v>
      </c>
      <c r="AK4267" s="9" t="str">
        <f>VLOOKUP(Y4267,zdroj!D:AJ,33,0)</f>
        <v>katA</v>
      </c>
    </row>
    <row r="4268" spans="8:37" x14ac:dyDescent="0.25">
      <c r="H4268" s="8"/>
      <c r="I4268" s="8"/>
      <c r="N4268" s="23"/>
      <c r="O4268" s="24"/>
      <c r="P4268" s="19"/>
      <c r="Q4268" s="19"/>
      <c r="R4268" s="19"/>
      <c r="U4268" s="27"/>
      <c r="Y4268" s="9" t="s">
        <v>553</v>
      </c>
      <c r="Z4268" s="9" t="s">
        <v>462</v>
      </c>
      <c r="AA4268" s="9" t="s">
        <v>237</v>
      </c>
      <c r="AB4268" s="9">
        <v>5847877</v>
      </c>
      <c r="AC4268" s="9" t="s">
        <v>5043</v>
      </c>
      <c r="AD4268" s="9" t="s">
        <v>225</v>
      </c>
      <c r="AE4268" s="5">
        <f t="shared" si="154"/>
        <v>0</v>
      </c>
      <c r="AF4268" s="5" t="str">
        <f t="shared" si="155"/>
        <v>katA</v>
      </c>
      <c r="AG4268" s="153"/>
      <c r="AH4268" s="153"/>
      <c r="AI4268" t="s">
        <v>236</v>
      </c>
      <c r="AJ4268" t="s">
        <v>17878</v>
      </c>
      <c r="AK4268" s="9" t="str">
        <f>VLOOKUP(Y4268,zdroj!D:AJ,33,0)</f>
        <v>katA</v>
      </c>
    </row>
    <row r="4269" spans="8:37" x14ac:dyDescent="0.25">
      <c r="H4269" s="8"/>
      <c r="I4269" s="8"/>
      <c r="N4269" s="23"/>
      <c r="O4269" s="24"/>
      <c r="P4269" s="19"/>
      <c r="Q4269" s="19"/>
      <c r="R4269" s="19"/>
      <c r="U4269" s="27"/>
      <c r="Y4269" s="9" t="s">
        <v>553</v>
      </c>
      <c r="Z4269" s="9" t="s">
        <v>462</v>
      </c>
      <c r="AA4269" s="9" t="s">
        <v>237</v>
      </c>
      <c r="AB4269" s="9">
        <v>27610225</v>
      </c>
      <c r="AC4269" s="9" t="s">
        <v>5044</v>
      </c>
      <c r="AD4269" s="9" t="s">
        <v>225</v>
      </c>
      <c r="AE4269" s="5">
        <f t="shared" si="154"/>
        <v>0</v>
      </c>
      <c r="AF4269" s="5" t="str">
        <f t="shared" si="155"/>
        <v>katA</v>
      </c>
      <c r="AG4269" s="153"/>
      <c r="AH4269" s="153"/>
      <c r="AI4269" t="s">
        <v>195</v>
      </c>
      <c r="AJ4269" t="s">
        <v>340</v>
      </c>
      <c r="AK4269" s="9" t="str">
        <f>VLOOKUP(Y4269,zdroj!D:AJ,33,0)</f>
        <v>katA</v>
      </c>
    </row>
    <row r="4270" spans="8:37" x14ac:dyDescent="0.25">
      <c r="H4270" s="8"/>
      <c r="I4270" s="8"/>
      <c r="N4270" s="23"/>
      <c r="O4270" s="24"/>
      <c r="P4270" s="19"/>
      <c r="Q4270" s="19"/>
      <c r="R4270" s="19"/>
      <c r="U4270" s="27"/>
      <c r="Y4270" s="9" t="s">
        <v>553</v>
      </c>
      <c r="Z4270" s="9" t="s">
        <v>462</v>
      </c>
      <c r="AA4270" s="9" t="s">
        <v>237</v>
      </c>
      <c r="AB4270" s="9">
        <v>5847290</v>
      </c>
      <c r="AC4270" s="9" t="s">
        <v>5045</v>
      </c>
      <c r="AD4270" s="9" t="s">
        <v>225</v>
      </c>
      <c r="AE4270" s="5">
        <f t="shared" si="154"/>
        <v>0</v>
      </c>
      <c r="AF4270" s="5" t="str">
        <f t="shared" si="155"/>
        <v>katA</v>
      </c>
      <c r="AG4270" s="153"/>
      <c r="AH4270" s="153"/>
      <c r="AI4270" t="s">
        <v>201</v>
      </c>
      <c r="AJ4270" t="s">
        <v>17878</v>
      </c>
      <c r="AK4270" s="9" t="str">
        <f>VLOOKUP(Y4270,zdroj!D:AJ,33,0)</f>
        <v>katA</v>
      </c>
    </row>
    <row r="4271" spans="8:37" x14ac:dyDescent="0.25">
      <c r="H4271" s="8"/>
      <c r="I4271" s="8"/>
      <c r="N4271" s="23"/>
      <c r="O4271" s="24"/>
      <c r="P4271" s="19"/>
      <c r="Q4271" s="19"/>
      <c r="R4271" s="19"/>
      <c r="U4271" s="27"/>
      <c r="Y4271" s="9" t="s">
        <v>553</v>
      </c>
      <c r="Z4271" s="9" t="s">
        <v>462</v>
      </c>
      <c r="AA4271" s="9" t="s">
        <v>237</v>
      </c>
      <c r="AB4271" s="9">
        <v>5847583</v>
      </c>
      <c r="AC4271" s="9" t="s">
        <v>5046</v>
      </c>
      <c r="AD4271" s="9" t="s">
        <v>225</v>
      </c>
      <c r="AE4271" s="5">
        <f t="shared" si="154"/>
        <v>0</v>
      </c>
      <c r="AF4271" s="5" t="str">
        <f t="shared" si="155"/>
        <v>katA</v>
      </c>
      <c r="AG4271" s="153"/>
      <c r="AH4271" s="153"/>
      <c r="AI4271" t="s">
        <v>201</v>
      </c>
      <c r="AJ4271" t="s">
        <v>17878</v>
      </c>
      <c r="AK4271" s="9" t="str">
        <f>VLOOKUP(Y4271,zdroj!D:AJ,33,0)</f>
        <v>katA</v>
      </c>
    </row>
    <row r="4272" spans="8:37" x14ac:dyDescent="0.25">
      <c r="H4272" s="8"/>
      <c r="I4272" s="8"/>
      <c r="N4272" s="23"/>
      <c r="O4272" s="24"/>
      <c r="P4272" s="19"/>
      <c r="Q4272" s="19"/>
      <c r="R4272" s="19"/>
      <c r="U4272" s="27"/>
      <c r="Y4272" s="9" t="s">
        <v>553</v>
      </c>
      <c r="Z4272" s="9" t="s">
        <v>462</v>
      </c>
      <c r="AA4272" s="9" t="s">
        <v>237</v>
      </c>
      <c r="AB4272" s="9">
        <v>27027953</v>
      </c>
      <c r="AC4272" s="9" t="s">
        <v>5047</v>
      </c>
      <c r="AD4272" s="9" t="s">
        <v>225</v>
      </c>
      <c r="AE4272" s="5">
        <f t="shared" si="154"/>
        <v>0</v>
      </c>
      <c r="AF4272" s="5" t="str">
        <f t="shared" si="155"/>
        <v>katA</v>
      </c>
      <c r="AG4272" s="153"/>
      <c r="AH4272" s="153"/>
      <c r="AI4272" t="s">
        <v>195</v>
      </c>
      <c r="AJ4272" t="s">
        <v>340</v>
      </c>
      <c r="AK4272" s="9" t="str">
        <f>VLOOKUP(Y4272,zdroj!D:AJ,33,0)</f>
        <v>katA</v>
      </c>
    </row>
    <row r="4273" spans="8:37" x14ac:dyDescent="0.25">
      <c r="H4273" s="8"/>
      <c r="I4273" s="8"/>
      <c r="N4273" s="23"/>
      <c r="O4273" s="24"/>
      <c r="P4273" s="19"/>
      <c r="Q4273" s="19"/>
      <c r="R4273" s="19"/>
      <c r="U4273" s="27"/>
      <c r="Y4273" s="9" t="s">
        <v>553</v>
      </c>
      <c r="Z4273" s="9" t="s">
        <v>462</v>
      </c>
      <c r="AA4273" s="9" t="s">
        <v>237</v>
      </c>
      <c r="AB4273" s="9">
        <v>30776295</v>
      </c>
      <c r="AC4273" s="9" t="s">
        <v>5048</v>
      </c>
      <c r="AD4273" s="9" t="s">
        <v>225</v>
      </c>
      <c r="AE4273" s="5">
        <f t="shared" si="154"/>
        <v>0</v>
      </c>
      <c r="AF4273" s="5" t="str">
        <f t="shared" si="155"/>
        <v>katA</v>
      </c>
      <c r="AG4273" s="153"/>
      <c r="AH4273" s="153"/>
      <c r="AI4273" t="s">
        <v>195</v>
      </c>
      <c r="AJ4273" t="s">
        <v>340</v>
      </c>
      <c r="AK4273" s="9" t="str">
        <f>VLOOKUP(Y4273,zdroj!D:AJ,33,0)</f>
        <v>katA</v>
      </c>
    </row>
    <row r="4274" spans="8:37" x14ac:dyDescent="0.25">
      <c r="H4274" s="8"/>
      <c r="I4274" s="8"/>
      <c r="N4274" s="23"/>
      <c r="O4274" s="24"/>
      <c r="P4274" s="19"/>
      <c r="Q4274" s="19"/>
      <c r="R4274" s="19"/>
      <c r="U4274" s="27"/>
      <c r="Y4274" s="9" t="s">
        <v>553</v>
      </c>
      <c r="Z4274" s="9" t="s">
        <v>462</v>
      </c>
      <c r="AA4274" s="9" t="s">
        <v>237</v>
      </c>
      <c r="AB4274" s="9">
        <v>5847591</v>
      </c>
      <c r="AC4274" s="9" t="s">
        <v>5049</v>
      </c>
      <c r="AD4274" s="9" t="s">
        <v>225</v>
      </c>
      <c r="AE4274" s="5">
        <f t="shared" si="154"/>
        <v>0</v>
      </c>
      <c r="AF4274" s="5" t="str">
        <f t="shared" si="155"/>
        <v>katA</v>
      </c>
      <c r="AG4274" s="153"/>
      <c r="AH4274" s="153"/>
      <c r="AI4274" t="s">
        <v>201</v>
      </c>
      <c r="AJ4274" t="s">
        <v>17878</v>
      </c>
      <c r="AK4274" s="9" t="str">
        <f>VLOOKUP(Y4274,zdroj!D:AJ,33,0)</f>
        <v>katA</v>
      </c>
    </row>
    <row r="4275" spans="8:37" x14ac:dyDescent="0.25">
      <c r="H4275" s="8"/>
      <c r="I4275" s="8"/>
      <c r="N4275" s="23"/>
      <c r="O4275" s="24"/>
      <c r="P4275" s="19"/>
      <c r="Q4275" s="19"/>
      <c r="R4275" s="19"/>
      <c r="U4275" s="27"/>
      <c r="Y4275" s="9" t="s">
        <v>553</v>
      </c>
      <c r="Z4275" s="9" t="s">
        <v>462</v>
      </c>
      <c r="AA4275" s="9" t="s">
        <v>237</v>
      </c>
      <c r="AB4275" s="9">
        <v>5847605</v>
      </c>
      <c r="AC4275" s="9" t="s">
        <v>5050</v>
      </c>
      <c r="AD4275" s="9" t="s">
        <v>225</v>
      </c>
      <c r="AE4275" s="5">
        <f t="shared" si="154"/>
        <v>0</v>
      </c>
      <c r="AF4275" s="5" t="str">
        <f t="shared" si="155"/>
        <v>katA</v>
      </c>
      <c r="AG4275" s="153"/>
      <c r="AH4275" s="153"/>
      <c r="AI4275" t="s">
        <v>201</v>
      </c>
      <c r="AJ4275" t="s">
        <v>17878</v>
      </c>
      <c r="AK4275" s="9" t="str">
        <f>VLOOKUP(Y4275,zdroj!D:AJ,33,0)</f>
        <v>katA</v>
      </c>
    </row>
    <row r="4276" spans="8:37" x14ac:dyDescent="0.25">
      <c r="H4276" s="8"/>
      <c r="I4276" s="8"/>
      <c r="N4276" s="23"/>
      <c r="O4276" s="24"/>
      <c r="P4276" s="19"/>
      <c r="Q4276" s="19"/>
      <c r="R4276" s="19"/>
      <c r="U4276" s="27"/>
      <c r="Y4276" s="9" t="s">
        <v>553</v>
      </c>
      <c r="Z4276" s="9" t="s">
        <v>462</v>
      </c>
      <c r="AA4276" s="9" t="s">
        <v>237</v>
      </c>
      <c r="AB4276" s="9">
        <v>5847613</v>
      </c>
      <c r="AC4276" s="9" t="s">
        <v>5051</v>
      </c>
      <c r="AD4276" s="9" t="s">
        <v>231</v>
      </c>
      <c r="AE4276" s="5">
        <f t="shared" si="154"/>
        <v>0</v>
      </c>
      <c r="AF4276" s="5" t="str">
        <f t="shared" si="155"/>
        <v>katB</v>
      </c>
      <c r="AG4276" s="153"/>
      <c r="AH4276" s="153"/>
      <c r="AI4276" t="s">
        <v>201</v>
      </c>
      <c r="AJ4276" t="s">
        <v>17878</v>
      </c>
      <c r="AK4276" s="9" t="str">
        <f>VLOOKUP(Y4276,zdroj!D:AJ,33,0)</f>
        <v>katA</v>
      </c>
    </row>
    <row r="4277" spans="8:37" x14ac:dyDescent="0.25">
      <c r="H4277" s="8"/>
      <c r="I4277" s="8"/>
      <c r="N4277" s="23"/>
      <c r="O4277" s="24"/>
      <c r="P4277" s="19"/>
      <c r="Q4277" s="19"/>
      <c r="R4277" s="19"/>
      <c r="U4277" s="27"/>
      <c r="Y4277" s="9" t="s">
        <v>553</v>
      </c>
      <c r="Z4277" s="9" t="s">
        <v>462</v>
      </c>
      <c r="AA4277" s="9" t="s">
        <v>237</v>
      </c>
      <c r="AB4277" s="9">
        <v>5847621</v>
      </c>
      <c r="AC4277" s="9" t="s">
        <v>5052</v>
      </c>
      <c r="AD4277" s="9" t="s">
        <v>225</v>
      </c>
      <c r="AE4277" s="5">
        <f t="shared" si="154"/>
        <v>0</v>
      </c>
      <c r="AF4277" s="5" t="str">
        <f t="shared" si="155"/>
        <v>katA</v>
      </c>
      <c r="AG4277" s="153"/>
      <c r="AH4277" s="153"/>
      <c r="AI4277" t="s">
        <v>201</v>
      </c>
      <c r="AJ4277" t="s">
        <v>17878</v>
      </c>
      <c r="AK4277" s="9" t="str">
        <f>VLOOKUP(Y4277,zdroj!D:AJ,33,0)</f>
        <v>katA</v>
      </c>
    </row>
    <row r="4278" spans="8:37" x14ac:dyDescent="0.25">
      <c r="H4278" s="8"/>
      <c r="I4278" s="8"/>
      <c r="N4278" s="23"/>
      <c r="O4278" s="24"/>
      <c r="P4278" s="19"/>
      <c r="Q4278" s="19"/>
      <c r="R4278" s="19"/>
      <c r="U4278" s="27"/>
      <c r="Y4278" s="9" t="s">
        <v>553</v>
      </c>
      <c r="Z4278" s="9" t="s">
        <v>462</v>
      </c>
      <c r="AA4278" s="9" t="s">
        <v>237</v>
      </c>
      <c r="AB4278" s="9">
        <v>5847303</v>
      </c>
      <c r="AC4278" s="9" t="s">
        <v>5053</v>
      </c>
      <c r="AD4278" s="9" t="s">
        <v>225</v>
      </c>
      <c r="AE4278" s="5">
        <f t="shared" si="154"/>
        <v>0</v>
      </c>
      <c r="AF4278" s="5" t="str">
        <f t="shared" si="155"/>
        <v>katA</v>
      </c>
      <c r="AG4278" s="153"/>
      <c r="AH4278" s="153"/>
      <c r="AI4278" t="s">
        <v>201</v>
      </c>
      <c r="AJ4278" t="s">
        <v>17878</v>
      </c>
      <c r="AK4278" s="9" t="str">
        <f>VLOOKUP(Y4278,zdroj!D:AJ,33,0)</f>
        <v>katA</v>
      </c>
    </row>
    <row r="4279" spans="8:37" x14ac:dyDescent="0.25">
      <c r="H4279" s="8"/>
      <c r="I4279" s="8"/>
      <c r="N4279" s="23"/>
      <c r="O4279" s="24"/>
      <c r="P4279" s="19"/>
      <c r="Q4279" s="19"/>
      <c r="R4279" s="19"/>
      <c r="U4279" s="27"/>
      <c r="Y4279" s="9" t="s">
        <v>553</v>
      </c>
      <c r="Z4279" s="9" t="s">
        <v>462</v>
      </c>
      <c r="AA4279" s="9" t="s">
        <v>237</v>
      </c>
      <c r="AB4279" s="9">
        <v>71858610</v>
      </c>
      <c r="AC4279" s="9" t="s">
        <v>5054</v>
      </c>
      <c r="AD4279" s="9" t="s">
        <v>231</v>
      </c>
      <c r="AE4279" s="5">
        <f t="shared" si="154"/>
        <v>0</v>
      </c>
      <c r="AF4279" s="5" t="str">
        <f t="shared" si="155"/>
        <v>katB</v>
      </c>
      <c r="AG4279" s="153"/>
      <c r="AH4279" s="153"/>
      <c r="AI4279" t="s">
        <v>201</v>
      </c>
      <c r="AJ4279" t="s">
        <v>17878</v>
      </c>
      <c r="AK4279" s="9" t="str">
        <f>VLOOKUP(Y4279,zdroj!D:AJ,33,0)</f>
        <v>katA</v>
      </c>
    </row>
    <row r="4280" spans="8:37" x14ac:dyDescent="0.25">
      <c r="H4280" s="8"/>
      <c r="I4280" s="8"/>
      <c r="N4280" s="23"/>
      <c r="O4280" s="24"/>
      <c r="P4280" s="19"/>
      <c r="Q4280" s="19"/>
      <c r="R4280" s="19"/>
      <c r="U4280" s="27"/>
      <c r="Y4280" s="9" t="s">
        <v>553</v>
      </c>
      <c r="Z4280" s="9" t="s">
        <v>462</v>
      </c>
      <c r="AA4280" s="9" t="s">
        <v>237</v>
      </c>
      <c r="AB4280" s="9">
        <v>5847311</v>
      </c>
      <c r="AC4280" s="9" t="s">
        <v>5055</v>
      </c>
      <c r="AD4280" s="9" t="s">
        <v>231</v>
      </c>
      <c r="AE4280" s="5">
        <f t="shared" si="154"/>
        <v>0</v>
      </c>
      <c r="AF4280" s="5" t="str">
        <f t="shared" si="155"/>
        <v>katB</v>
      </c>
      <c r="AG4280" s="153"/>
      <c r="AH4280" s="153"/>
      <c r="AI4280" t="s">
        <v>201</v>
      </c>
      <c r="AJ4280" t="s">
        <v>17878</v>
      </c>
      <c r="AK4280" s="9" t="str">
        <f>VLOOKUP(Y4280,zdroj!D:AJ,33,0)</f>
        <v>katA</v>
      </c>
    </row>
    <row r="4281" spans="8:37" x14ac:dyDescent="0.25">
      <c r="H4281" s="8"/>
      <c r="I4281" s="8"/>
      <c r="N4281" s="23"/>
      <c r="O4281" s="24"/>
      <c r="P4281" s="19"/>
      <c r="Q4281" s="19"/>
      <c r="R4281" s="19"/>
      <c r="U4281" s="27"/>
      <c r="Y4281" s="9" t="s">
        <v>553</v>
      </c>
      <c r="Z4281" s="9" t="s">
        <v>462</v>
      </c>
      <c r="AA4281" s="9" t="s">
        <v>237</v>
      </c>
      <c r="AB4281" s="9">
        <v>26391082</v>
      </c>
      <c r="AC4281" s="9" t="s">
        <v>5056</v>
      </c>
      <c r="AD4281" s="9" t="s">
        <v>231</v>
      </c>
      <c r="AE4281" s="5">
        <f t="shared" si="154"/>
        <v>0</v>
      </c>
      <c r="AF4281" s="5" t="str">
        <f t="shared" si="155"/>
        <v>katB</v>
      </c>
      <c r="AG4281" s="153"/>
      <c r="AH4281" s="153"/>
      <c r="AI4281" t="s">
        <v>201</v>
      </c>
      <c r="AJ4281" t="s">
        <v>17878</v>
      </c>
      <c r="AK4281" s="9" t="str">
        <f>VLOOKUP(Y4281,zdroj!D:AJ,33,0)</f>
        <v>katA</v>
      </c>
    </row>
    <row r="4282" spans="8:37" x14ac:dyDescent="0.25">
      <c r="H4282" s="8"/>
      <c r="I4282" s="8"/>
      <c r="N4282" s="23"/>
      <c r="O4282" s="24"/>
      <c r="P4282" s="19"/>
      <c r="Q4282" s="19"/>
      <c r="R4282" s="19"/>
      <c r="U4282" s="27"/>
      <c r="Y4282" s="9" t="s">
        <v>553</v>
      </c>
      <c r="Z4282" s="9" t="s">
        <v>462</v>
      </c>
      <c r="AA4282" s="9" t="s">
        <v>237</v>
      </c>
      <c r="AB4282" s="9">
        <v>5847320</v>
      </c>
      <c r="AC4282" s="9" t="s">
        <v>5057</v>
      </c>
      <c r="AD4282" s="9" t="s">
        <v>225</v>
      </c>
      <c r="AE4282" s="5">
        <f t="shared" si="154"/>
        <v>0</v>
      </c>
      <c r="AF4282" s="5" t="str">
        <f t="shared" si="155"/>
        <v>katA</v>
      </c>
      <c r="AG4282" s="153"/>
      <c r="AH4282" s="153"/>
      <c r="AI4282" t="s">
        <v>201</v>
      </c>
      <c r="AJ4282" t="s">
        <v>17878</v>
      </c>
      <c r="AK4282" s="9" t="str">
        <f>VLOOKUP(Y4282,zdroj!D:AJ,33,0)</f>
        <v>katA</v>
      </c>
    </row>
    <row r="4283" spans="8:37" x14ac:dyDescent="0.25">
      <c r="H4283" s="8"/>
      <c r="I4283" s="8"/>
      <c r="N4283" s="23"/>
      <c r="O4283" s="24"/>
      <c r="P4283" s="19"/>
      <c r="Q4283" s="19"/>
      <c r="R4283" s="19"/>
      <c r="U4283" s="27"/>
      <c r="Y4283" s="9" t="s">
        <v>553</v>
      </c>
      <c r="Z4283" s="9" t="s">
        <v>462</v>
      </c>
      <c r="AA4283" s="9" t="s">
        <v>237</v>
      </c>
      <c r="AB4283" s="9">
        <v>5847338</v>
      </c>
      <c r="AC4283" s="9" t="s">
        <v>5058</v>
      </c>
      <c r="AD4283" s="9" t="s">
        <v>225</v>
      </c>
      <c r="AE4283" s="5">
        <f t="shared" si="154"/>
        <v>0</v>
      </c>
      <c r="AF4283" s="5" t="str">
        <f t="shared" si="155"/>
        <v>katA</v>
      </c>
      <c r="AG4283" s="153"/>
      <c r="AH4283" s="153"/>
      <c r="AI4283" t="s">
        <v>195</v>
      </c>
      <c r="AJ4283" t="s">
        <v>340</v>
      </c>
      <c r="AK4283" s="9" t="str">
        <f>VLOOKUP(Y4283,zdroj!D:AJ,33,0)</f>
        <v>katA</v>
      </c>
    </row>
    <row r="4284" spans="8:37" x14ac:dyDescent="0.25">
      <c r="H4284" s="8"/>
      <c r="I4284" s="8"/>
      <c r="N4284" s="23"/>
      <c r="O4284" s="24"/>
      <c r="P4284" s="19"/>
      <c r="Q4284" s="19"/>
      <c r="R4284" s="19"/>
      <c r="U4284" s="27"/>
      <c r="Y4284" s="9" t="s">
        <v>553</v>
      </c>
      <c r="Z4284" s="9" t="s">
        <v>462</v>
      </c>
      <c r="AA4284" s="9" t="s">
        <v>237</v>
      </c>
      <c r="AB4284" s="9">
        <v>40753379</v>
      </c>
      <c r="AC4284" s="9" t="s">
        <v>5059</v>
      </c>
      <c r="AD4284" s="9" t="s">
        <v>231</v>
      </c>
      <c r="AE4284" s="5">
        <f t="shared" si="154"/>
        <v>0</v>
      </c>
      <c r="AF4284" s="5" t="str">
        <f t="shared" si="155"/>
        <v>katB</v>
      </c>
      <c r="AG4284" s="153"/>
      <c r="AH4284" s="153"/>
      <c r="AI4284" t="s">
        <v>195</v>
      </c>
      <c r="AJ4284" t="s">
        <v>340</v>
      </c>
      <c r="AK4284" s="9" t="str">
        <f>VLOOKUP(Y4284,zdroj!D:AJ,33,0)</f>
        <v>katA</v>
      </c>
    </row>
    <row r="4285" spans="8:37" x14ac:dyDescent="0.25">
      <c r="H4285" s="8"/>
      <c r="I4285" s="8"/>
      <c r="N4285" s="23"/>
      <c r="O4285" s="24"/>
      <c r="P4285" s="19"/>
      <c r="Q4285" s="19"/>
      <c r="R4285" s="19"/>
      <c r="U4285" s="27"/>
      <c r="Y4285" s="9" t="s">
        <v>553</v>
      </c>
      <c r="Z4285" s="9" t="s">
        <v>462</v>
      </c>
      <c r="AA4285" s="9" t="s">
        <v>237</v>
      </c>
      <c r="AB4285" s="9">
        <v>5847664</v>
      </c>
      <c r="AC4285" s="9" t="s">
        <v>5060</v>
      </c>
      <c r="AD4285" s="9" t="s">
        <v>225</v>
      </c>
      <c r="AE4285" s="5">
        <f t="shared" si="154"/>
        <v>0</v>
      </c>
      <c r="AF4285" s="5" t="str">
        <f t="shared" si="155"/>
        <v>katA</v>
      </c>
      <c r="AG4285" s="153"/>
      <c r="AH4285" s="153"/>
      <c r="AI4285" t="s">
        <v>201</v>
      </c>
      <c r="AJ4285" t="s">
        <v>17878</v>
      </c>
      <c r="AK4285" s="9" t="str">
        <f>VLOOKUP(Y4285,zdroj!D:AJ,33,0)</f>
        <v>katA</v>
      </c>
    </row>
    <row r="4286" spans="8:37" x14ac:dyDescent="0.25">
      <c r="H4286" s="8"/>
      <c r="I4286" s="8"/>
      <c r="N4286" s="23"/>
      <c r="O4286" s="24"/>
      <c r="P4286" s="19"/>
      <c r="Q4286" s="19"/>
      <c r="R4286" s="19"/>
      <c r="U4286" s="27"/>
      <c r="Y4286" s="9" t="s">
        <v>553</v>
      </c>
      <c r="Z4286" s="9" t="s">
        <v>462</v>
      </c>
      <c r="AA4286" s="9" t="s">
        <v>237</v>
      </c>
      <c r="AB4286" s="9">
        <v>5847346</v>
      </c>
      <c r="AC4286" s="9" t="s">
        <v>5061</v>
      </c>
      <c r="AD4286" s="9" t="s">
        <v>231</v>
      </c>
      <c r="AE4286" s="5">
        <f t="shared" si="154"/>
        <v>0</v>
      </c>
      <c r="AF4286" s="5" t="str">
        <f t="shared" si="155"/>
        <v>katB</v>
      </c>
      <c r="AG4286" s="153"/>
      <c r="AH4286" s="153"/>
      <c r="AI4286" t="s">
        <v>201</v>
      </c>
      <c r="AJ4286" t="s">
        <v>17878</v>
      </c>
      <c r="AK4286" s="9" t="str">
        <f>VLOOKUP(Y4286,zdroj!D:AJ,33,0)</f>
        <v>katA</v>
      </c>
    </row>
    <row r="4287" spans="8:37" x14ac:dyDescent="0.25">
      <c r="H4287" s="8"/>
      <c r="I4287" s="8"/>
      <c r="N4287" s="23"/>
      <c r="O4287" s="24"/>
      <c r="P4287" s="19"/>
      <c r="Q4287" s="19"/>
      <c r="R4287" s="19"/>
      <c r="U4287" s="27"/>
      <c r="Y4287" s="9" t="s">
        <v>553</v>
      </c>
      <c r="Z4287" s="9" t="s">
        <v>462</v>
      </c>
      <c r="AA4287" s="9" t="s">
        <v>237</v>
      </c>
      <c r="AB4287" s="9">
        <v>5847354</v>
      </c>
      <c r="AC4287" s="9" t="s">
        <v>5062</v>
      </c>
      <c r="AD4287" s="9" t="s">
        <v>231</v>
      </c>
      <c r="AE4287" s="5">
        <f t="shared" si="154"/>
        <v>0</v>
      </c>
      <c r="AF4287" s="5" t="str">
        <f t="shared" si="155"/>
        <v>katB</v>
      </c>
      <c r="AG4287" s="153"/>
      <c r="AH4287" s="153"/>
      <c r="AI4287" t="s">
        <v>201</v>
      </c>
      <c r="AJ4287" t="s">
        <v>17878</v>
      </c>
      <c r="AK4287" s="9" t="str">
        <f>VLOOKUP(Y4287,zdroj!D:AJ,33,0)</f>
        <v>katA</v>
      </c>
    </row>
    <row r="4288" spans="8:37" x14ac:dyDescent="0.25">
      <c r="H4288" s="8"/>
      <c r="I4288" s="8"/>
      <c r="N4288" s="23"/>
      <c r="O4288" s="24"/>
      <c r="P4288" s="19"/>
      <c r="Q4288" s="19"/>
      <c r="R4288" s="19"/>
      <c r="U4288" s="27"/>
      <c r="Y4288" s="9" t="s">
        <v>553</v>
      </c>
      <c r="Z4288" s="9" t="s">
        <v>462</v>
      </c>
      <c r="AA4288" s="9" t="s">
        <v>237</v>
      </c>
      <c r="AB4288" s="9">
        <v>5847362</v>
      </c>
      <c r="AC4288" s="9" t="s">
        <v>5063</v>
      </c>
      <c r="AD4288" s="9" t="s">
        <v>225</v>
      </c>
      <c r="AE4288" s="5">
        <f t="shared" si="154"/>
        <v>0</v>
      </c>
      <c r="AF4288" s="5" t="str">
        <f t="shared" si="155"/>
        <v>katA</v>
      </c>
      <c r="AG4288" s="153"/>
      <c r="AH4288" s="153"/>
      <c r="AI4288" t="s">
        <v>201</v>
      </c>
      <c r="AJ4288" t="s">
        <v>17878</v>
      </c>
      <c r="AK4288" s="9" t="str">
        <f>VLOOKUP(Y4288,zdroj!D:AJ,33,0)</f>
        <v>katA</v>
      </c>
    </row>
    <row r="4289" spans="8:37" x14ac:dyDescent="0.25">
      <c r="H4289" s="8"/>
      <c r="I4289" s="8"/>
      <c r="N4289" s="23"/>
      <c r="O4289" s="24"/>
      <c r="P4289" s="19"/>
      <c r="Q4289" s="19"/>
      <c r="R4289" s="19"/>
      <c r="U4289" s="27"/>
      <c r="Y4289" s="9" t="s">
        <v>553</v>
      </c>
      <c r="Z4289" s="9" t="s">
        <v>462</v>
      </c>
      <c r="AA4289" s="9" t="s">
        <v>237</v>
      </c>
      <c r="AB4289" s="9">
        <v>30776236</v>
      </c>
      <c r="AC4289" s="9" t="s">
        <v>5064</v>
      </c>
      <c r="AD4289" s="9" t="s">
        <v>225</v>
      </c>
      <c r="AE4289" s="5">
        <f t="shared" si="154"/>
        <v>0</v>
      </c>
      <c r="AF4289" s="5" t="str">
        <f t="shared" si="155"/>
        <v>katA</v>
      </c>
      <c r="AG4289" s="153"/>
      <c r="AH4289" s="153"/>
      <c r="AI4289" t="s">
        <v>201</v>
      </c>
      <c r="AJ4289" t="s">
        <v>17878</v>
      </c>
      <c r="AK4289" s="9" t="str">
        <f>VLOOKUP(Y4289,zdroj!D:AJ,33,0)</f>
        <v>katA</v>
      </c>
    </row>
    <row r="4290" spans="8:37" x14ac:dyDescent="0.25">
      <c r="H4290" s="8"/>
      <c r="I4290" s="8"/>
      <c r="N4290" s="23"/>
      <c r="O4290" s="24"/>
      <c r="P4290" s="19"/>
      <c r="Q4290" s="19"/>
      <c r="R4290" s="19"/>
      <c r="U4290" s="27"/>
      <c r="Y4290" s="9" t="s">
        <v>553</v>
      </c>
      <c r="Z4290" s="9" t="s">
        <v>462</v>
      </c>
      <c r="AA4290" s="9" t="s">
        <v>237</v>
      </c>
      <c r="AB4290" s="9">
        <v>5847371</v>
      </c>
      <c r="AC4290" s="9" t="s">
        <v>5065</v>
      </c>
      <c r="AD4290" s="9" t="s">
        <v>225</v>
      </c>
      <c r="AE4290" s="5">
        <f t="shared" si="154"/>
        <v>0</v>
      </c>
      <c r="AF4290" s="5" t="str">
        <f t="shared" si="155"/>
        <v>katA</v>
      </c>
      <c r="AG4290" s="153"/>
      <c r="AH4290" s="153"/>
      <c r="AI4290" t="s">
        <v>195</v>
      </c>
      <c r="AJ4290" t="s">
        <v>340</v>
      </c>
      <c r="AK4290" s="9" t="str">
        <f>VLOOKUP(Y4290,zdroj!D:AJ,33,0)</f>
        <v>katA</v>
      </c>
    </row>
    <row r="4291" spans="8:37" x14ac:dyDescent="0.25">
      <c r="H4291" s="8"/>
      <c r="I4291" s="8"/>
      <c r="N4291" s="23"/>
      <c r="O4291" s="24"/>
      <c r="P4291" s="19"/>
      <c r="Q4291" s="19"/>
      <c r="R4291" s="19"/>
      <c r="U4291" s="27"/>
      <c r="Y4291" s="9" t="s">
        <v>553</v>
      </c>
      <c r="Z4291" s="9" t="s">
        <v>462</v>
      </c>
      <c r="AA4291" s="9" t="s">
        <v>237</v>
      </c>
      <c r="AB4291" s="9">
        <v>30776244</v>
      </c>
      <c r="AC4291" s="9" t="s">
        <v>5066</v>
      </c>
      <c r="AD4291" s="9" t="s">
        <v>225</v>
      </c>
      <c r="AE4291" s="5">
        <f t="shared" si="154"/>
        <v>0</v>
      </c>
      <c r="AF4291" s="5" t="str">
        <f t="shared" si="155"/>
        <v>katA</v>
      </c>
      <c r="AG4291" s="153"/>
      <c r="AH4291" s="153"/>
      <c r="AI4291" t="s">
        <v>201</v>
      </c>
      <c r="AJ4291" t="s">
        <v>17878</v>
      </c>
      <c r="AK4291" s="9" t="str">
        <f>VLOOKUP(Y4291,zdroj!D:AJ,33,0)</f>
        <v>katA</v>
      </c>
    </row>
    <row r="4292" spans="8:37" x14ac:dyDescent="0.25">
      <c r="H4292" s="8"/>
      <c r="I4292" s="8"/>
      <c r="N4292" s="23"/>
      <c r="O4292" s="24"/>
      <c r="P4292" s="19"/>
      <c r="Q4292" s="19"/>
      <c r="R4292" s="19"/>
      <c r="U4292" s="27"/>
      <c r="Y4292" s="9" t="s">
        <v>553</v>
      </c>
      <c r="Z4292" s="9" t="s">
        <v>462</v>
      </c>
      <c r="AA4292" s="9" t="s">
        <v>237</v>
      </c>
      <c r="AB4292" s="9">
        <v>5847257</v>
      </c>
      <c r="AC4292" s="9" t="s">
        <v>5067</v>
      </c>
      <c r="AD4292" s="9" t="s">
        <v>225</v>
      </c>
      <c r="AE4292" s="5">
        <f t="shared" si="154"/>
        <v>0</v>
      </c>
      <c r="AF4292" s="5" t="str">
        <f t="shared" si="155"/>
        <v>katA</v>
      </c>
      <c r="AG4292" s="153"/>
      <c r="AH4292" s="153"/>
      <c r="AI4292" t="s">
        <v>201</v>
      </c>
      <c r="AJ4292" t="s">
        <v>17878</v>
      </c>
      <c r="AK4292" s="9" t="str">
        <f>VLOOKUP(Y4292,zdroj!D:AJ,33,0)</f>
        <v>katA</v>
      </c>
    </row>
    <row r="4293" spans="8:37" x14ac:dyDescent="0.25">
      <c r="H4293" s="8"/>
      <c r="I4293" s="8"/>
      <c r="N4293" s="23"/>
      <c r="O4293" s="24"/>
      <c r="P4293" s="19"/>
      <c r="Q4293" s="19"/>
      <c r="R4293" s="19"/>
      <c r="U4293" s="27"/>
      <c r="Y4293" s="9" t="s">
        <v>553</v>
      </c>
      <c r="Z4293" s="9" t="s">
        <v>462</v>
      </c>
      <c r="AA4293" s="9" t="s">
        <v>237</v>
      </c>
      <c r="AB4293" s="9">
        <v>5847389</v>
      </c>
      <c r="AC4293" s="9" t="s">
        <v>5068</v>
      </c>
      <c r="AD4293" s="9" t="s">
        <v>225</v>
      </c>
      <c r="AE4293" s="5">
        <f t="shared" si="154"/>
        <v>0</v>
      </c>
      <c r="AF4293" s="5" t="str">
        <f t="shared" si="155"/>
        <v>katA</v>
      </c>
      <c r="AG4293" s="153"/>
      <c r="AH4293" s="153"/>
      <c r="AI4293" t="s">
        <v>195</v>
      </c>
      <c r="AJ4293" t="s">
        <v>340</v>
      </c>
      <c r="AK4293" s="9" t="str">
        <f>VLOOKUP(Y4293,zdroj!D:AJ,33,0)</f>
        <v>katA</v>
      </c>
    </row>
    <row r="4294" spans="8:37" x14ac:dyDescent="0.25">
      <c r="H4294" s="8"/>
      <c r="I4294" s="8"/>
      <c r="N4294" s="23"/>
      <c r="O4294" s="24"/>
      <c r="P4294" s="19"/>
      <c r="Q4294" s="19"/>
      <c r="R4294" s="19"/>
      <c r="U4294" s="27"/>
      <c r="Y4294" s="9" t="s">
        <v>553</v>
      </c>
      <c r="Z4294" s="9" t="s">
        <v>462</v>
      </c>
      <c r="AA4294" s="9" t="s">
        <v>237</v>
      </c>
      <c r="AB4294" s="9">
        <v>5847397</v>
      </c>
      <c r="AC4294" s="9" t="s">
        <v>5069</v>
      </c>
      <c r="AD4294" s="9" t="s">
        <v>225</v>
      </c>
      <c r="AE4294" s="5">
        <f t="shared" si="154"/>
        <v>0</v>
      </c>
      <c r="AF4294" s="5" t="str">
        <f t="shared" si="155"/>
        <v>katA</v>
      </c>
      <c r="AG4294" s="153"/>
      <c r="AH4294" s="153"/>
      <c r="AI4294" t="s">
        <v>195</v>
      </c>
      <c r="AJ4294" t="s">
        <v>340</v>
      </c>
      <c r="AK4294" s="9" t="str">
        <f>VLOOKUP(Y4294,zdroj!D:AJ,33,0)</f>
        <v>katA</v>
      </c>
    </row>
    <row r="4295" spans="8:37" x14ac:dyDescent="0.25">
      <c r="H4295" s="8"/>
      <c r="I4295" s="8"/>
      <c r="N4295" s="23"/>
      <c r="O4295" s="24"/>
      <c r="P4295" s="19"/>
      <c r="Q4295" s="19"/>
      <c r="R4295" s="19"/>
      <c r="U4295" s="27"/>
      <c r="Y4295" s="9" t="s">
        <v>553</v>
      </c>
      <c r="Z4295" s="9" t="s">
        <v>462</v>
      </c>
      <c r="AA4295" s="9" t="s">
        <v>237</v>
      </c>
      <c r="AB4295" s="9">
        <v>5847401</v>
      </c>
      <c r="AC4295" s="9" t="s">
        <v>5070</v>
      </c>
      <c r="AD4295" s="9" t="s">
        <v>231</v>
      </c>
      <c r="AE4295" s="5">
        <f t="shared" si="154"/>
        <v>0</v>
      </c>
      <c r="AF4295" s="5" t="str">
        <f t="shared" si="155"/>
        <v>katB</v>
      </c>
      <c r="AG4295" s="153"/>
      <c r="AH4295" s="153"/>
      <c r="AI4295" t="s">
        <v>201</v>
      </c>
      <c r="AJ4295" t="s">
        <v>17878</v>
      </c>
      <c r="AK4295" s="9" t="str">
        <f>VLOOKUP(Y4295,zdroj!D:AJ,33,0)</f>
        <v>katA</v>
      </c>
    </row>
    <row r="4296" spans="8:37" x14ac:dyDescent="0.25">
      <c r="H4296" s="8"/>
      <c r="I4296" s="8"/>
      <c r="N4296" s="23"/>
      <c r="O4296" s="24"/>
      <c r="P4296" s="19"/>
      <c r="Q4296" s="19"/>
      <c r="R4296" s="19"/>
      <c r="U4296" s="27"/>
      <c r="Y4296" s="9" t="s">
        <v>553</v>
      </c>
      <c r="Z4296" s="9" t="s">
        <v>462</v>
      </c>
      <c r="AA4296" s="9" t="s">
        <v>237</v>
      </c>
      <c r="AB4296" s="9">
        <v>30776252</v>
      </c>
      <c r="AC4296" s="9" t="s">
        <v>5071</v>
      </c>
      <c r="AD4296" s="9" t="s">
        <v>231</v>
      </c>
      <c r="AE4296" s="5">
        <f t="shared" si="154"/>
        <v>0</v>
      </c>
      <c r="AF4296" s="5" t="str">
        <f t="shared" si="155"/>
        <v>katB</v>
      </c>
      <c r="AG4296" s="153"/>
      <c r="AH4296" s="153"/>
      <c r="AI4296" t="s">
        <v>195</v>
      </c>
      <c r="AJ4296" t="s">
        <v>340</v>
      </c>
      <c r="AK4296" s="9" t="str">
        <f>VLOOKUP(Y4296,zdroj!D:AJ,33,0)</f>
        <v>katA</v>
      </c>
    </row>
    <row r="4297" spans="8:37" x14ac:dyDescent="0.25">
      <c r="H4297" s="8"/>
      <c r="I4297" s="8"/>
      <c r="N4297" s="23"/>
      <c r="O4297" s="24"/>
      <c r="P4297" s="19"/>
      <c r="Q4297" s="19"/>
      <c r="R4297" s="19"/>
      <c r="U4297" s="27"/>
      <c r="Y4297" s="9" t="s">
        <v>553</v>
      </c>
      <c r="Z4297" s="9" t="s">
        <v>462</v>
      </c>
      <c r="AA4297" s="9" t="s">
        <v>237</v>
      </c>
      <c r="AB4297" s="9">
        <v>30776201</v>
      </c>
      <c r="AC4297" s="9" t="s">
        <v>5072</v>
      </c>
      <c r="AD4297" s="9" t="s">
        <v>225</v>
      </c>
      <c r="AE4297" s="5">
        <f t="shared" si="154"/>
        <v>0</v>
      </c>
      <c r="AF4297" s="5" t="str">
        <f t="shared" si="155"/>
        <v>katA</v>
      </c>
      <c r="AG4297" s="153"/>
      <c r="AH4297" s="153"/>
      <c r="AI4297" t="s">
        <v>195</v>
      </c>
      <c r="AJ4297" t="s">
        <v>340</v>
      </c>
      <c r="AK4297" s="9" t="str">
        <f>VLOOKUP(Y4297,zdroj!D:AJ,33,0)</f>
        <v>katA</v>
      </c>
    </row>
    <row r="4298" spans="8:37" x14ac:dyDescent="0.25">
      <c r="H4298" s="8"/>
      <c r="I4298" s="8"/>
      <c r="N4298" s="23"/>
      <c r="O4298" s="24"/>
      <c r="P4298" s="19"/>
      <c r="Q4298" s="19"/>
      <c r="R4298" s="19"/>
      <c r="U4298" s="27"/>
      <c r="Y4298" s="9" t="s">
        <v>553</v>
      </c>
      <c r="Z4298" s="9" t="s">
        <v>462</v>
      </c>
      <c r="AA4298" s="9" t="s">
        <v>237</v>
      </c>
      <c r="AB4298" s="9">
        <v>5847419</v>
      </c>
      <c r="AC4298" s="9" t="s">
        <v>5073</v>
      </c>
      <c r="AD4298" s="9" t="s">
        <v>225</v>
      </c>
      <c r="AE4298" s="5">
        <f t="shared" ref="AE4298:AE4361" si="156">VLOOKUP(Y4298,K:T,10,0)</f>
        <v>0</v>
      </c>
      <c r="AF4298" s="5" t="str">
        <f t="shared" ref="AF4298:AF4361" si="157">IF(AE4298="A",IF(AD4298="katA","katB",AD4298),AD4298)</f>
        <v>katA</v>
      </c>
      <c r="AG4298" s="153"/>
      <c r="AH4298" s="153"/>
      <c r="AI4298" t="s">
        <v>201</v>
      </c>
      <c r="AJ4298" t="s">
        <v>17878</v>
      </c>
      <c r="AK4298" s="9" t="str">
        <f>VLOOKUP(Y4298,zdroj!D:AJ,33,0)</f>
        <v>katA</v>
      </c>
    </row>
    <row r="4299" spans="8:37" x14ac:dyDescent="0.25">
      <c r="H4299" s="8"/>
      <c r="I4299" s="8"/>
      <c r="N4299" s="23"/>
      <c r="O4299" s="24"/>
      <c r="P4299" s="19"/>
      <c r="Q4299" s="19"/>
      <c r="R4299" s="19"/>
      <c r="U4299" s="27"/>
      <c r="Y4299" s="9" t="s">
        <v>553</v>
      </c>
      <c r="Z4299" s="9" t="s">
        <v>462</v>
      </c>
      <c r="AA4299" s="9" t="s">
        <v>237</v>
      </c>
      <c r="AB4299" s="9">
        <v>30776261</v>
      </c>
      <c r="AC4299" s="9" t="s">
        <v>5074</v>
      </c>
      <c r="AD4299" s="9" t="s">
        <v>231</v>
      </c>
      <c r="AE4299" s="5">
        <f t="shared" si="156"/>
        <v>0</v>
      </c>
      <c r="AF4299" s="5" t="str">
        <f t="shared" si="157"/>
        <v>katB</v>
      </c>
      <c r="AG4299" s="153"/>
      <c r="AH4299" s="153"/>
      <c r="AI4299" t="s">
        <v>201</v>
      </c>
      <c r="AJ4299" t="s">
        <v>17878</v>
      </c>
      <c r="AK4299" s="9" t="str">
        <f>VLOOKUP(Y4299,zdroj!D:AJ,33,0)</f>
        <v>katA</v>
      </c>
    </row>
    <row r="4300" spans="8:37" x14ac:dyDescent="0.25">
      <c r="H4300" s="8"/>
      <c r="I4300" s="8"/>
      <c r="N4300" s="23"/>
      <c r="O4300" s="24"/>
      <c r="P4300" s="19"/>
      <c r="Q4300" s="19"/>
      <c r="R4300" s="19"/>
      <c r="U4300" s="27"/>
      <c r="Y4300" s="9" t="s">
        <v>553</v>
      </c>
      <c r="Z4300" s="9" t="s">
        <v>462</v>
      </c>
      <c r="AA4300" s="9" t="s">
        <v>237</v>
      </c>
      <c r="AB4300" s="9">
        <v>5847435</v>
      </c>
      <c r="AC4300" s="9" t="s">
        <v>5075</v>
      </c>
      <c r="AD4300" s="9" t="s">
        <v>225</v>
      </c>
      <c r="AE4300" s="5">
        <f t="shared" si="156"/>
        <v>0</v>
      </c>
      <c r="AF4300" s="5" t="str">
        <f t="shared" si="157"/>
        <v>katA</v>
      </c>
      <c r="AG4300" s="153"/>
      <c r="AH4300" s="153"/>
      <c r="AI4300" t="s">
        <v>201</v>
      </c>
      <c r="AJ4300" t="s">
        <v>17878</v>
      </c>
      <c r="AK4300" s="9" t="str">
        <f>VLOOKUP(Y4300,zdroj!D:AJ,33,0)</f>
        <v>katA</v>
      </c>
    </row>
    <row r="4301" spans="8:37" x14ac:dyDescent="0.25">
      <c r="H4301" s="8"/>
      <c r="I4301" s="8"/>
      <c r="N4301" s="23"/>
      <c r="O4301" s="24"/>
      <c r="P4301" s="19"/>
      <c r="Q4301" s="19"/>
      <c r="R4301" s="19"/>
      <c r="U4301" s="27"/>
      <c r="Y4301" s="9" t="s">
        <v>553</v>
      </c>
      <c r="Z4301" s="9" t="s">
        <v>462</v>
      </c>
      <c r="AA4301" s="9" t="s">
        <v>237</v>
      </c>
      <c r="AB4301" s="9">
        <v>5847265</v>
      </c>
      <c r="AC4301" s="9" t="s">
        <v>5076</v>
      </c>
      <c r="AD4301" s="9" t="s">
        <v>225</v>
      </c>
      <c r="AE4301" s="5">
        <f t="shared" si="156"/>
        <v>0</v>
      </c>
      <c r="AF4301" s="5" t="str">
        <f t="shared" si="157"/>
        <v>katA</v>
      </c>
      <c r="AG4301" s="153"/>
      <c r="AH4301" s="153"/>
      <c r="AI4301" t="s">
        <v>201</v>
      </c>
      <c r="AJ4301" t="s">
        <v>17878</v>
      </c>
      <c r="AK4301" s="9" t="str">
        <f>VLOOKUP(Y4301,zdroj!D:AJ,33,0)</f>
        <v>katA</v>
      </c>
    </row>
    <row r="4302" spans="8:37" x14ac:dyDescent="0.25">
      <c r="H4302" s="8"/>
      <c r="I4302" s="8"/>
      <c r="N4302" s="23"/>
      <c r="O4302" s="24"/>
      <c r="P4302" s="19"/>
      <c r="Q4302" s="19"/>
      <c r="R4302" s="19"/>
      <c r="U4302" s="27"/>
      <c r="Y4302" s="9" t="s">
        <v>553</v>
      </c>
      <c r="Z4302" s="9" t="s">
        <v>462</v>
      </c>
      <c r="AA4302" s="9" t="s">
        <v>237</v>
      </c>
      <c r="AB4302" s="9">
        <v>5847443</v>
      </c>
      <c r="AC4302" s="9" t="s">
        <v>5077</v>
      </c>
      <c r="AD4302" s="9" t="s">
        <v>225</v>
      </c>
      <c r="AE4302" s="5">
        <f t="shared" si="156"/>
        <v>0</v>
      </c>
      <c r="AF4302" s="5" t="str">
        <f t="shared" si="157"/>
        <v>katA</v>
      </c>
      <c r="AG4302" s="153"/>
      <c r="AH4302" s="153"/>
      <c r="AI4302" t="s">
        <v>201</v>
      </c>
      <c r="AJ4302" t="s">
        <v>17878</v>
      </c>
      <c r="AK4302" s="9" t="str">
        <f>VLOOKUP(Y4302,zdroj!D:AJ,33,0)</f>
        <v>katA</v>
      </c>
    </row>
    <row r="4303" spans="8:37" x14ac:dyDescent="0.25">
      <c r="H4303" s="8"/>
      <c r="I4303" s="8"/>
      <c r="N4303" s="23"/>
      <c r="O4303" s="24"/>
      <c r="P4303" s="19"/>
      <c r="Q4303" s="19"/>
      <c r="R4303" s="19"/>
      <c r="U4303" s="27"/>
      <c r="Y4303" s="9" t="s">
        <v>553</v>
      </c>
      <c r="Z4303" s="9" t="s">
        <v>462</v>
      </c>
      <c r="AA4303" s="9" t="s">
        <v>237</v>
      </c>
      <c r="AB4303" s="9">
        <v>5847451</v>
      </c>
      <c r="AC4303" s="9" t="s">
        <v>5078</v>
      </c>
      <c r="AD4303" s="9" t="s">
        <v>225</v>
      </c>
      <c r="AE4303" s="5">
        <f t="shared" si="156"/>
        <v>0</v>
      </c>
      <c r="AF4303" s="5" t="str">
        <f t="shared" si="157"/>
        <v>katA</v>
      </c>
      <c r="AG4303" s="153"/>
      <c r="AH4303" s="153"/>
      <c r="AI4303" t="s">
        <v>201</v>
      </c>
      <c r="AJ4303" t="s">
        <v>17878</v>
      </c>
      <c r="AK4303" s="9" t="str">
        <f>VLOOKUP(Y4303,zdroj!D:AJ,33,0)</f>
        <v>katA</v>
      </c>
    </row>
    <row r="4304" spans="8:37" x14ac:dyDescent="0.25">
      <c r="H4304" s="8"/>
      <c r="I4304" s="8"/>
      <c r="N4304" s="23"/>
      <c r="O4304" s="24"/>
      <c r="P4304" s="19"/>
      <c r="Q4304" s="19"/>
      <c r="R4304" s="19"/>
      <c r="U4304" s="27"/>
      <c r="Y4304" s="9" t="s">
        <v>553</v>
      </c>
      <c r="Z4304" s="9" t="s">
        <v>462</v>
      </c>
      <c r="AA4304" s="9" t="s">
        <v>237</v>
      </c>
      <c r="AB4304" s="9">
        <v>5847460</v>
      </c>
      <c r="AC4304" s="9" t="s">
        <v>5079</v>
      </c>
      <c r="AD4304" s="9" t="s">
        <v>225</v>
      </c>
      <c r="AE4304" s="5">
        <f t="shared" si="156"/>
        <v>0</v>
      </c>
      <c r="AF4304" s="5" t="str">
        <f t="shared" si="157"/>
        <v>katA</v>
      </c>
      <c r="AG4304" s="153"/>
      <c r="AH4304" s="153"/>
      <c r="AI4304" t="s">
        <v>201</v>
      </c>
      <c r="AJ4304" t="s">
        <v>17878</v>
      </c>
      <c r="AK4304" s="9" t="str">
        <f>VLOOKUP(Y4304,zdroj!D:AJ,33,0)</f>
        <v>katA</v>
      </c>
    </row>
    <row r="4305" spans="8:37" x14ac:dyDescent="0.25">
      <c r="H4305" s="8"/>
      <c r="I4305" s="8"/>
      <c r="N4305" s="23"/>
      <c r="O4305" s="24"/>
      <c r="P4305" s="19"/>
      <c r="Q4305" s="19"/>
      <c r="R4305" s="19"/>
      <c r="U4305" s="27"/>
      <c r="Y4305" s="9" t="s">
        <v>553</v>
      </c>
      <c r="Z4305" s="9" t="s">
        <v>462</v>
      </c>
      <c r="AA4305" s="9" t="s">
        <v>237</v>
      </c>
      <c r="AB4305" s="9">
        <v>30776279</v>
      </c>
      <c r="AC4305" s="9" t="s">
        <v>5080</v>
      </c>
      <c r="AD4305" s="9" t="s">
        <v>225</v>
      </c>
      <c r="AE4305" s="5">
        <f t="shared" si="156"/>
        <v>0</v>
      </c>
      <c r="AF4305" s="5" t="str">
        <f t="shared" si="157"/>
        <v>katA</v>
      </c>
      <c r="AG4305" s="153"/>
      <c r="AH4305" s="153"/>
      <c r="AI4305" t="s">
        <v>195</v>
      </c>
      <c r="AJ4305" t="s">
        <v>340</v>
      </c>
      <c r="AK4305" s="9" t="str">
        <f>VLOOKUP(Y4305,zdroj!D:AJ,33,0)</f>
        <v>katA</v>
      </c>
    </row>
    <row r="4306" spans="8:37" x14ac:dyDescent="0.25">
      <c r="H4306" s="8"/>
      <c r="I4306" s="8"/>
      <c r="N4306" s="23"/>
      <c r="O4306" s="24"/>
      <c r="P4306" s="19"/>
      <c r="Q4306" s="19"/>
      <c r="R4306" s="19"/>
      <c r="U4306" s="27"/>
      <c r="Y4306" s="9" t="s">
        <v>553</v>
      </c>
      <c r="Z4306" s="9" t="s">
        <v>462</v>
      </c>
      <c r="AA4306" s="9" t="s">
        <v>237</v>
      </c>
      <c r="AB4306" s="9">
        <v>5847478</v>
      </c>
      <c r="AC4306" s="9" t="s">
        <v>5081</v>
      </c>
      <c r="AD4306" s="9" t="s">
        <v>225</v>
      </c>
      <c r="AE4306" s="5">
        <f t="shared" si="156"/>
        <v>0</v>
      </c>
      <c r="AF4306" s="5" t="str">
        <f t="shared" si="157"/>
        <v>katA</v>
      </c>
      <c r="AG4306" s="153"/>
      <c r="AH4306" s="153"/>
      <c r="AI4306" t="s">
        <v>201</v>
      </c>
      <c r="AJ4306" t="s">
        <v>17878</v>
      </c>
      <c r="AK4306" s="9" t="str">
        <f>VLOOKUP(Y4306,zdroj!D:AJ,33,0)</f>
        <v>katA</v>
      </c>
    </row>
    <row r="4307" spans="8:37" x14ac:dyDescent="0.25">
      <c r="H4307" s="8"/>
      <c r="I4307" s="8"/>
      <c r="N4307" s="23"/>
      <c r="O4307" s="24"/>
      <c r="P4307" s="19"/>
      <c r="Q4307" s="19"/>
      <c r="R4307" s="19"/>
      <c r="U4307" s="27"/>
      <c r="Y4307" s="9" t="s">
        <v>553</v>
      </c>
      <c r="Z4307" s="9" t="s">
        <v>462</v>
      </c>
      <c r="AA4307" s="9" t="s">
        <v>237</v>
      </c>
      <c r="AB4307" s="9">
        <v>5847486</v>
      </c>
      <c r="AC4307" s="9" t="s">
        <v>5082</v>
      </c>
      <c r="AD4307" s="9" t="s">
        <v>225</v>
      </c>
      <c r="AE4307" s="5">
        <f t="shared" si="156"/>
        <v>0</v>
      </c>
      <c r="AF4307" s="5" t="str">
        <f t="shared" si="157"/>
        <v>katA</v>
      </c>
      <c r="AG4307" s="153"/>
      <c r="AH4307" s="153"/>
      <c r="AI4307" t="s">
        <v>201</v>
      </c>
      <c r="AJ4307" t="s">
        <v>17878</v>
      </c>
      <c r="AK4307" s="9" t="str">
        <f>VLOOKUP(Y4307,zdroj!D:AJ,33,0)</f>
        <v>katA</v>
      </c>
    </row>
    <row r="4308" spans="8:37" x14ac:dyDescent="0.25">
      <c r="H4308" s="8"/>
      <c r="I4308" s="8"/>
      <c r="N4308" s="23"/>
      <c r="O4308" s="24"/>
      <c r="P4308" s="19"/>
      <c r="Q4308" s="19"/>
      <c r="R4308" s="19"/>
      <c r="U4308" s="27"/>
      <c r="Y4308" s="9" t="s">
        <v>553</v>
      </c>
      <c r="Z4308" s="9" t="s">
        <v>462</v>
      </c>
      <c r="AA4308" s="9" t="s">
        <v>237</v>
      </c>
      <c r="AB4308" s="9">
        <v>5847273</v>
      </c>
      <c r="AC4308" s="9" t="s">
        <v>5083</v>
      </c>
      <c r="AD4308" s="9" t="s">
        <v>231</v>
      </c>
      <c r="AE4308" s="5">
        <f t="shared" si="156"/>
        <v>0</v>
      </c>
      <c r="AF4308" s="5" t="str">
        <f t="shared" si="157"/>
        <v>katB</v>
      </c>
      <c r="AG4308" s="153"/>
      <c r="AH4308" s="153"/>
      <c r="AI4308" t="s">
        <v>201</v>
      </c>
      <c r="AJ4308" t="s">
        <v>17878</v>
      </c>
      <c r="AK4308" s="9" t="str">
        <f>VLOOKUP(Y4308,zdroj!D:AJ,33,0)</f>
        <v>katA</v>
      </c>
    </row>
    <row r="4309" spans="8:37" x14ac:dyDescent="0.25">
      <c r="H4309" s="8"/>
      <c r="I4309" s="8"/>
      <c r="N4309" s="23"/>
      <c r="O4309" s="24"/>
      <c r="P4309" s="19"/>
      <c r="Q4309" s="19"/>
      <c r="R4309" s="19"/>
      <c r="U4309" s="27"/>
      <c r="Y4309" s="9" t="s">
        <v>553</v>
      </c>
      <c r="Z4309" s="9" t="s">
        <v>462</v>
      </c>
      <c r="AA4309" s="9" t="s">
        <v>237</v>
      </c>
      <c r="AB4309" s="9">
        <v>5847494</v>
      </c>
      <c r="AC4309" s="9" t="s">
        <v>5084</v>
      </c>
      <c r="AD4309" s="9" t="s">
        <v>225</v>
      </c>
      <c r="AE4309" s="5">
        <f t="shared" si="156"/>
        <v>0</v>
      </c>
      <c r="AF4309" s="5" t="str">
        <f t="shared" si="157"/>
        <v>katA</v>
      </c>
      <c r="AG4309" s="153"/>
      <c r="AH4309" s="153"/>
      <c r="AI4309" t="s">
        <v>201</v>
      </c>
      <c r="AJ4309" t="s">
        <v>17878</v>
      </c>
      <c r="AK4309" s="9" t="str">
        <f>VLOOKUP(Y4309,zdroj!D:AJ,33,0)</f>
        <v>katA</v>
      </c>
    </row>
    <row r="4310" spans="8:37" x14ac:dyDescent="0.25">
      <c r="H4310" s="8"/>
      <c r="I4310" s="8"/>
      <c r="N4310" s="23"/>
      <c r="O4310" s="24"/>
      <c r="P4310" s="19"/>
      <c r="Q4310" s="19"/>
      <c r="R4310" s="19"/>
      <c r="U4310" s="27"/>
      <c r="Y4310" s="9" t="s">
        <v>553</v>
      </c>
      <c r="Z4310" s="9" t="s">
        <v>462</v>
      </c>
      <c r="AA4310" s="9" t="s">
        <v>237</v>
      </c>
      <c r="AB4310" s="9">
        <v>31239641</v>
      </c>
      <c r="AC4310" s="9" t="s">
        <v>5085</v>
      </c>
      <c r="AD4310" s="9" t="s">
        <v>225</v>
      </c>
      <c r="AE4310" s="5">
        <f t="shared" si="156"/>
        <v>0</v>
      </c>
      <c r="AF4310" s="5" t="str">
        <f t="shared" si="157"/>
        <v>katA</v>
      </c>
      <c r="AG4310" s="153"/>
      <c r="AH4310" s="153"/>
      <c r="AI4310" t="s">
        <v>201</v>
      </c>
      <c r="AJ4310" t="s">
        <v>17878</v>
      </c>
      <c r="AK4310" s="9" t="str">
        <f>VLOOKUP(Y4310,zdroj!D:AJ,33,0)</f>
        <v>katA</v>
      </c>
    </row>
    <row r="4311" spans="8:37" x14ac:dyDescent="0.25">
      <c r="H4311" s="8"/>
      <c r="I4311" s="8"/>
      <c r="N4311" s="23"/>
      <c r="O4311" s="24"/>
      <c r="P4311" s="19"/>
      <c r="Q4311" s="19"/>
      <c r="R4311" s="19"/>
      <c r="U4311" s="27"/>
      <c r="Y4311" s="9" t="s">
        <v>553</v>
      </c>
      <c r="Z4311" s="9" t="s">
        <v>462</v>
      </c>
      <c r="AA4311" s="9" t="s">
        <v>237</v>
      </c>
      <c r="AB4311" s="9">
        <v>30776210</v>
      </c>
      <c r="AC4311" s="9" t="s">
        <v>5086</v>
      </c>
      <c r="AD4311" s="9" t="s">
        <v>225</v>
      </c>
      <c r="AE4311" s="5">
        <f t="shared" si="156"/>
        <v>0</v>
      </c>
      <c r="AF4311" s="5" t="str">
        <f t="shared" si="157"/>
        <v>katA</v>
      </c>
      <c r="AG4311" s="153"/>
      <c r="AH4311" s="153"/>
      <c r="AI4311" t="s">
        <v>195</v>
      </c>
      <c r="AJ4311" t="s">
        <v>340</v>
      </c>
      <c r="AK4311" s="9" t="str">
        <f>VLOOKUP(Y4311,zdroj!D:AJ,33,0)</f>
        <v>katA</v>
      </c>
    </row>
    <row r="4312" spans="8:37" x14ac:dyDescent="0.25">
      <c r="H4312" s="8"/>
      <c r="I4312" s="8"/>
      <c r="N4312" s="23"/>
      <c r="O4312" s="24"/>
      <c r="P4312" s="19"/>
      <c r="Q4312" s="19"/>
      <c r="R4312" s="19"/>
      <c r="U4312" s="27"/>
      <c r="Y4312" s="9" t="s">
        <v>553</v>
      </c>
      <c r="Z4312" s="9" t="s">
        <v>462</v>
      </c>
      <c r="AA4312" s="9" t="s">
        <v>237</v>
      </c>
      <c r="AB4312" s="9">
        <v>5847516</v>
      </c>
      <c r="AC4312" s="9" t="s">
        <v>5087</v>
      </c>
      <c r="AD4312" s="9" t="s">
        <v>225</v>
      </c>
      <c r="AE4312" s="5">
        <f t="shared" si="156"/>
        <v>0</v>
      </c>
      <c r="AF4312" s="5" t="str">
        <f t="shared" si="157"/>
        <v>katA</v>
      </c>
      <c r="AG4312" s="153"/>
      <c r="AH4312" s="153"/>
      <c r="AI4312" t="s">
        <v>201</v>
      </c>
      <c r="AJ4312" t="s">
        <v>17878</v>
      </c>
      <c r="AK4312" s="9" t="str">
        <f>VLOOKUP(Y4312,zdroj!D:AJ,33,0)</f>
        <v>katA</v>
      </c>
    </row>
    <row r="4313" spans="8:37" x14ac:dyDescent="0.25">
      <c r="H4313" s="8"/>
      <c r="I4313" s="8"/>
      <c r="N4313" s="23"/>
      <c r="O4313" s="24"/>
      <c r="P4313" s="19"/>
      <c r="Q4313" s="19"/>
      <c r="R4313" s="19"/>
      <c r="U4313" s="27"/>
      <c r="Y4313" s="9" t="s">
        <v>553</v>
      </c>
      <c r="Z4313" s="9" t="s">
        <v>462</v>
      </c>
      <c r="AA4313" s="9" t="s">
        <v>237</v>
      </c>
      <c r="AB4313" s="9">
        <v>5847532</v>
      </c>
      <c r="AC4313" s="9" t="s">
        <v>5088</v>
      </c>
      <c r="AD4313" s="9" t="s">
        <v>231</v>
      </c>
      <c r="AE4313" s="5">
        <f t="shared" si="156"/>
        <v>0</v>
      </c>
      <c r="AF4313" s="5" t="str">
        <f t="shared" si="157"/>
        <v>katB</v>
      </c>
      <c r="AG4313" s="153"/>
      <c r="AH4313" s="153"/>
      <c r="AI4313" t="s">
        <v>201</v>
      </c>
      <c r="AJ4313" t="s">
        <v>17878</v>
      </c>
      <c r="AK4313" s="9" t="str">
        <f>VLOOKUP(Y4313,zdroj!D:AJ,33,0)</f>
        <v>katA</v>
      </c>
    </row>
    <row r="4314" spans="8:37" x14ac:dyDescent="0.25">
      <c r="H4314" s="8"/>
      <c r="I4314" s="8"/>
      <c r="N4314" s="23"/>
      <c r="O4314" s="24"/>
      <c r="P4314" s="19"/>
      <c r="Q4314" s="19"/>
      <c r="R4314" s="19"/>
      <c r="U4314" s="27"/>
      <c r="Y4314" s="9" t="s">
        <v>553</v>
      </c>
      <c r="Z4314" s="9" t="s">
        <v>462</v>
      </c>
      <c r="AA4314" s="9" t="s">
        <v>237</v>
      </c>
      <c r="AB4314" s="9">
        <v>72013567</v>
      </c>
      <c r="AC4314" s="9" t="s">
        <v>5089</v>
      </c>
      <c r="AD4314" s="9" t="s">
        <v>225</v>
      </c>
      <c r="AE4314" s="5">
        <f t="shared" si="156"/>
        <v>0</v>
      </c>
      <c r="AF4314" s="5" t="str">
        <f t="shared" si="157"/>
        <v>katA</v>
      </c>
      <c r="AG4314" s="153"/>
      <c r="AH4314" s="153"/>
      <c r="AI4314" t="s">
        <v>201</v>
      </c>
      <c r="AJ4314" t="s">
        <v>17878</v>
      </c>
      <c r="AK4314" s="9" t="str">
        <f>VLOOKUP(Y4314,zdroj!D:AJ,33,0)</f>
        <v>katA</v>
      </c>
    </row>
    <row r="4315" spans="8:37" x14ac:dyDescent="0.25">
      <c r="H4315" s="8"/>
      <c r="I4315" s="8"/>
      <c r="N4315" s="23"/>
      <c r="O4315" s="24"/>
      <c r="P4315" s="19"/>
      <c r="Q4315" s="19"/>
      <c r="R4315" s="19"/>
      <c r="U4315" s="27"/>
      <c r="Y4315" s="9" t="s">
        <v>553</v>
      </c>
      <c r="Z4315" s="9" t="s">
        <v>462</v>
      </c>
      <c r="AA4315" s="9" t="s">
        <v>237</v>
      </c>
      <c r="AB4315" s="9">
        <v>30776287</v>
      </c>
      <c r="AC4315" s="9" t="s">
        <v>5090</v>
      </c>
      <c r="AD4315" s="9" t="s">
        <v>225</v>
      </c>
      <c r="AE4315" s="5">
        <f t="shared" si="156"/>
        <v>0</v>
      </c>
      <c r="AF4315" s="5" t="str">
        <f t="shared" si="157"/>
        <v>katA</v>
      </c>
      <c r="AG4315" s="153"/>
      <c r="AH4315" s="153"/>
      <c r="AI4315" t="s">
        <v>201</v>
      </c>
      <c r="AJ4315" t="s">
        <v>17878</v>
      </c>
      <c r="AK4315" s="9" t="str">
        <f>VLOOKUP(Y4315,zdroj!D:AJ,33,0)</f>
        <v>katA</v>
      </c>
    </row>
    <row r="4316" spans="8:37" x14ac:dyDescent="0.25">
      <c r="H4316" s="8"/>
      <c r="I4316" s="8"/>
      <c r="N4316" s="23"/>
      <c r="O4316" s="24"/>
      <c r="P4316" s="19"/>
      <c r="Q4316" s="19"/>
      <c r="R4316" s="19"/>
      <c r="U4316" s="27"/>
      <c r="Y4316" s="9" t="s">
        <v>553</v>
      </c>
      <c r="Z4316" s="9" t="s">
        <v>462</v>
      </c>
      <c r="AA4316" s="9" t="s">
        <v>237</v>
      </c>
      <c r="AB4316" s="9">
        <v>5847559</v>
      </c>
      <c r="AC4316" s="9" t="s">
        <v>5091</v>
      </c>
      <c r="AD4316" s="9" t="s">
        <v>225</v>
      </c>
      <c r="AE4316" s="5">
        <f t="shared" si="156"/>
        <v>0</v>
      </c>
      <c r="AF4316" s="5" t="str">
        <f t="shared" si="157"/>
        <v>katA</v>
      </c>
      <c r="AG4316" s="153"/>
      <c r="AH4316" s="153"/>
      <c r="AI4316" t="s">
        <v>201</v>
      </c>
      <c r="AJ4316" t="s">
        <v>17878</v>
      </c>
      <c r="AK4316" s="9" t="str">
        <f>VLOOKUP(Y4316,zdroj!D:AJ,33,0)</f>
        <v>katA</v>
      </c>
    </row>
    <row r="4317" spans="8:37" x14ac:dyDescent="0.25">
      <c r="H4317" s="8"/>
      <c r="I4317" s="8"/>
      <c r="N4317" s="23"/>
      <c r="O4317" s="24"/>
      <c r="P4317" s="19"/>
      <c r="Q4317" s="19"/>
      <c r="R4317" s="19"/>
      <c r="U4317" s="27"/>
      <c r="Y4317" s="9" t="s">
        <v>553</v>
      </c>
      <c r="Z4317" s="9" t="s">
        <v>462</v>
      </c>
      <c r="AA4317" s="9" t="s">
        <v>237</v>
      </c>
      <c r="AB4317" s="9">
        <v>30776228</v>
      </c>
      <c r="AC4317" s="9" t="s">
        <v>5092</v>
      </c>
      <c r="AD4317" s="9" t="s">
        <v>225</v>
      </c>
      <c r="AE4317" s="5">
        <f t="shared" si="156"/>
        <v>0</v>
      </c>
      <c r="AF4317" s="5" t="str">
        <f t="shared" si="157"/>
        <v>katA</v>
      </c>
      <c r="AG4317" s="153"/>
      <c r="AH4317" s="153"/>
      <c r="AI4317" t="s">
        <v>195</v>
      </c>
      <c r="AJ4317" t="s">
        <v>340</v>
      </c>
      <c r="AK4317" s="9" t="str">
        <f>VLOOKUP(Y4317,zdroj!D:AJ,33,0)</f>
        <v>katA</v>
      </c>
    </row>
    <row r="4318" spans="8:37" x14ac:dyDescent="0.25">
      <c r="H4318" s="8"/>
      <c r="I4318" s="8"/>
      <c r="N4318" s="23"/>
      <c r="O4318" s="24"/>
      <c r="P4318" s="19"/>
      <c r="Q4318" s="19"/>
      <c r="R4318" s="19"/>
      <c r="U4318" s="27"/>
      <c r="Y4318" s="9" t="s">
        <v>553</v>
      </c>
      <c r="Z4318" s="9" t="s">
        <v>462</v>
      </c>
      <c r="AA4318" s="9" t="s">
        <v>237</v>
      </c>
      <c r="AB4318" s="9">
        <v>5847567</v>
      </c>
      <c r="AC4318" s="9" t="s">
        <v>5093</v>
      </c>
      <c r="AD4318" s="9" t="s">
        <v>225</v>
      </c>
      <c r="AE4318" s="5">
        <f t="shared" si="156"/>
        <v>0</v>
      </c>
      <c r="AF4318" s="5" t="str">
        <f t="shared" si="157"/>
        <v>katA</v>
      </c>
      <c r="AG4318" s="153"/>
      <c r="AH4318" s="153"/>
      <c r="AI4318" t="s">
        <v>201</v>
      </c>
      <c r="AJ4318" t="s">
        <v>17878</v>
      </c>
      <c r="AK4318" s="9" t="str">
        <f>VLOOKUP(Y4318,zdroj!D:AJ,33,0)</f>
        <v>katA</v>
      </c>
    </row>
    <row r="4319" spans="8:37" x14ac:dyDescent="0.25">
      <c r="H4319" s="8"/>
      <c r="I4319" s="8"/>
      <c r="N4319" s="23"/>
      <c r="O4319" s="24"/>
      <c r="P4319" s="19"/>
      <c r="Q4319" s="19"/>
      <c r="R4319" s="19"/>
      <c r="U4319" s="27"/>
      <c r="Y4319" s="9" t="s">
        <v>553</v>
      </c>
      <c r="Z4319" s="9" t="s">
        <v>462</v>
      </c>
      <c r="AA4319" s="9" t="s">
        <v>237</v>
      </c>
      <c r="AB4319" s="9">
        <v>5847281</v>
      </c>
      <c r="AC4319" s="9" t="s">
        <v>5094</v>
      </c>
      <c r="AD4319" s="9" t="s">
        <v>231</v>
      </c>
      <c r="AE4319" s="5">
        <f t="shared" si="156"/>
        <v>0</v>
      </c>
      <c r="AF4319" s="5" t="str">
        <f t="shared" si="157"/>
        <v>katB</v>
      </c>
      <c r="AG4319" s="153"/>
      <c r="AH4319" s="153"/>
      <c r="AI4319" t="s">
        <v>201</v>
      </c>
      <c r="AJ4319" t="s">
        <v>17878</v>
      </c>
      <c r="AK4319" s="9" t="str">
        <f>VLOOKUP(Y4319,zdroj!D:AJ,33,0)</f>
        <v>katA</v>
      </c>
    </row>
    <row r="4320" spans="8:37" x14ac:dyDescent="0.25">
      <c r="H4320" s="8"/>
      <c r="I4320" s="8"/>
      <c r="N4320" s="23"/>
      <c r="O4320" s="24"/>
      <c r="P4320" s="19"/>
      <c r="Q4320" s="19"/>
      <c r="R4320" s="19"/>
      <c r="U4320" s="27"/>
      <c r="Y4320" s="9" t="s">
        <v>553</v>
      </c>
      <c r="Z4320" s="9" t="s">
        <v>462</v>
      </c>
      <c r="AA4320" s="9" t="s">
        <v>237</v>
      </c>
      <c r="AB4320" s="9">
        <v>5847575</v>
      </c>
      <c r="AC4320" s="9" t="s">
        <v>5095</v>
      </c>
      <c r="AD4320" s="9" t="s">
        <v>225</v>
      </c>
      <c r="AE4320" s="5">
        <f t="shared" si="156"/>
        <v>0</v>
      </c>
      <c r="AF4320" s="5" t="str">
        <f t="shared" si="157"/>
        <v>katA</v>
      </c>
      <c r="AG4320" s="153"/>
      <c r="AH4320" s="153"/>
      <c r="AI4320" t="s">
        <v>201</v>
      </c>
      <c r="AJ4320" t="s">
        <v>17878</v>
      </c>
      <c r="AK4320" s="9" t="str">
        <f>VLOOKUP(Y4320,zdroj!D:AJ,33,0)</f>
        <v>katA</v>
      </c>
    </row>
    <row r="4321" spans="8:37" x14ac:dyDescent="0.25">
      <c r="H4321" s="8"/>
      <c r="I4321" s="8"/>
      <c r="N4321" s="23"/>
      <c r="O4321" s="24"/>
      <c r="P4321" s="19"/>
      <c r="Q4321" s="19"/>
      <c r="R4321" s="19"/>
      <c r="U4321" s="27"/>
      <c r="Y4321" s="9" t="s">
        <v>554</v>
      </c>
      <c r="Z4321" s="9" t="s">
        <v>462</v>
      </c>
      <c r="AA4321" s="9" t="s">
        <v>198</v>
      </c>
      <c r="AB4321" s="9">
        <v>5847982</v>
      </c>
      <c r="AC4321" s="9" t="s">
        <v>5096</v>
      </c>
      <c r="AD4321" s="9" t="s">
        <v>800</v>
      </c>
      <c r="AE4321" s="5">
        <f t="shared" si="156"/>
        <v>0</v>
      </c>
      <c r="AF4321" s="5" t="str">
        <f t="shared" si="157"/>
        <v>Pokryto</v>
      </c>
      <c r="AG4321" s="153"/>
      <c r="AH4321" s="153"/>
      <c r="AI4321" t="s">
        <v>201</v>
      </c>
      <c r="AJ4321" t="s">
        <v>800</v>
      </c>
      <c r="AK4321" s="9" t="str">
        <f>VLOOKUP(Y4321,zdroj!D:AJ,33,0)</f>
        <v>katB</v>
      </c>
    </row>
    <row r="4322" spans="8:37" x14ac:dyDescent="0.25">
      <c r="H4322" s="8"/>
      <c r="I4322" s="8"/>
      <c r="N4322" s="23"/>
      <c r="O4322" s="24"/>
      <c r="P4322" s="19"/>
      <c r="Q4322" s="19"/>
      <c r="R4322" s="19"/>
      <c r="U4322" s="27"/>
      <c r="Y4322" s="9" t="s">
        <v>554</v>
      </c>
      <c r="Z4322" s="9" t="s">
        <v>462</v>
      </c>
      <c r="AA4322" s="9" t="s">
        <v>198</v>
      </c>
      <c r="AB4322" s="9">
        <v>5847991</v>
      </c>
      <c r="AC4322" s="9" t="s">
        <v>5097</v>
      </c>
      <c r="AD4322" s="9" t="s">
        <v>800</v>
      </c>
      <c r="AE4322" s="5">
        <f t="shared" si="156"/>
        <v>0</v>
      </c>
      <c r="AF4322" s="5" t="str">
        <f t="shared" si="157"/>
        <v>Pokryto</v>
      </c>
      <c r="AG4322" s="153"/>
      <c r="AH4322" s="153"/>
      <c r="AI4322" t="s">
        <v>201</v>
      </c>
      <c r="AJ4322" t="s">
        <v>800</v>
      </c>
      <c r="AK4322" s="9" t="str">
        <f>VLOOKUP(Y4322,zdroj!D:AJ,33,0)</f>
        <v>katB</v>
      </c>
    </row>
    <row r="4323" spans="8:37" x14ac:dyDescent="0.25">
      <c r="H4323" s="8"/>
      <c r="I4323" s="8"/>
      <c r="N4323" s="23"/>
      <c r="O4323" s="24"/>
      <c r="P4323" s="19"/>
      <c r="Q4323" s="19"/>
      <c r="R4323" s="19"/>
      <c r="U4323" s="27"/>
      <c r="Y4323" s="9" t="s">
        <v>554</v>
      </c>
      <c r="Z4323" s="9" t="s">
        <v>462</v>
      </c>
      <c r="AA4323" s="9" t="s">
        <v>198</v>
      </c>
      <c r="AB4323" s="9">
        <v>5848814</v>
      </c>
      <c r="AC4323" s="9" t="s">
        <v>5098</v>
      </c>
      <c r="AD4323" s="9" t="s">
        <v>231</v>
      </c>
      <c r="AE4323" s="5">
        <f t="shared" si="156"/>
        <v>0</v>
      </c>
      <c r="AF4323" s="5" t="str">
        <f t="shared" si="157"/>
        <v>katB</v>
      </c>
      <c r="AG4323" s="153"/>
      <c r="AH4323" s="153"/>
      <c r="AI4323" t="s">
        <v>201</v>
      </c>
      <c r="AJ4323" t="s">
        <v>17878</v>
      </c>
      <c r="AK4323" s="9" t="str">
        <f>VLOOKUP(Y4323,zdroj!D:AJ,33,0)</f>
        <v>katB</v>
      </c>
    </row>
    <row r="4324" spans="8:37" x14ac:dyDescent="0.25">
      <c r="H4324" s="8"/>
      <c r="I4324" s="8"/>
      <c r="N4324" s="23"/>
      <c r="O4324" s="24"/>
      <c r="P4324" s="19"/>
      <c r="Q4324" s="19"/>
      <c r="R4324" s="19"/>
      <c r="U4324" s="27"/>
      <c r="Y4324" s="9" t="s">
        <v>554</v>
      </c>
      <c r="Z4324" s="9" t="s">
        <v>462</v>
      </c>
      <c r="AA4324" s="9" t="s">
        <v>198</v>
      </c>
      <c r="AB4324" s="9">
        <v>5848016</v>
      </c>
      <c r="AC4324" s="9" t="s">
        <v>5099</v>
      </c>
      <c r="AD4324" s="9" t="s">
        <v>800</v>
      </c>
      <c r="AE4324" s="5">
        <f t="shared" si="156"/>
        <v>0</v>
      </c>
      <c r="AF4324" s="5" t="str">
        <f t="shared" si="157"/>
        <v>Pokryto</v>
      </c>
      <c r="AG4324" s="153"/>
      <c r="AH4324" s="153"/>
      <c r="AI4324" t="s">
        <v>201</v>
      </c>
      <c r="AJ4324" t="s">
        <v>800</v>
      </c>
      <c r="AK4324" s="9" t="str">
        <f>VLOOKUP(Y4324,zdroj!D:AJ,33,0)</f>
        <v>katB</v>
      </c>
    </row>
    <row r="4325" spans="8:37" x14ac:dyDescent="0.25">
      <c r="H4325" s="8"/>
      <c r="I4325" s="8"/>
      <c r="N4325" s="23"/>
      <c r="O4325" s="24"/>
      <c r="P4325" s="19"/>
      <c r="Q4325" s="19"/>
      <c r="R4325" s="19"/>
      <c r="U4325" s="27"/>
      <c r="Y4325" s="9" t="s">
        <v>554</v>
      </c>
      <c r="Z4325" s="9" t="s">
        <v>462</v>
      </c>
      <c r="AA4325" s="9" t="s">
        <v>198</v>
      </c>
      <c r="AB4325" s="9">
        <v>5848946</v>
      </c>
      <c r="AC4325" s="9" t="s">
        <v>5100</v>
      </c>
      <c r="AD4325" s="9" t="s">
        <v>231</v>
      </c>
      <c r="AE4325" s="5">
        <f t="shared" si="156"/>
        <v>0</v>
      </c>
      <c r="AF4325" s="5" t="str">
        <f t="shared" si="157"/>
        <v>katB</v>
      </c>
      <c r="AG4325" s="153"/>
      <c r="AH4325" s="153"/>
      <c r="AI4325" t="s">
        <v>201</v>
      </c>
      <c r="AJ4325" t="s">
        <v>17878</v>
      </c>
      <c r="AK4325" s="9" t="str">
        <f>VLOOKUP(Y4325,zdroj!D:AJ,33,0)</f>
        <v>katB</v>
      </c>
    </row>
    <row r="4326" spans="8:37" x14ac:dyDescent="0.25">
      <c r="H4326" s="8"/>
      <c r="I4326" s="8"/>
      <c r="N4326" s="23"/>
      <c r="O4326" s="24"/>
      <c r="P4326" s="19"/>
      <c r="Q4326" s="19"/>
      <c r="R4326" s="19"/>
      <c r="U4326" s="27"/>
      <c r="Y4326" s="9" t="s">
        <v>554</v>
      </c>
      <c r="Z4326" s="9" t="s">
        <v>462</v>
      </c>
      <c r="AA4326" s="9" t="s">
        <v>198</v>
      </c>
      <c r="AB4326" s="9">
        <v>5848041</v>
      </c>
      <c r="AC4326" s="9" t="s">
        <v>5101</v>
      </c>
      <c r="AD4326" s="9" t="s">
        <v>231</v>
      </c>
      <c r="AE4326" s="5">
        <f t="shared" si="156"/>
        <v>0</v>
      </c>
      <c r="AF4326" s="5" t="str">
        <f t="shared" si="157"/>
        <v>katB</v>
      </c>
      <c r="AG4326" s="153"/>
      <c r="AH4326" s="153"/>
      <c r="AI4326" t="s">
        <v>17882</v>
      </c>
      <c r="AJ4326" t="s">
        <v>17878</v>
      </c>
      <c r="AK4326" s="9" t="str">
        <f>VLOOKUP(Y4326,zdroj!D:AJ,33,0)</f>
        <v>katB</v>
      </c>
    </row>
    <row r="4327" spans="8:37" x14ac:dyDescent="0.25">
      <c r="H4327" s="8"/>
      <c r="I4327" s="8"/>
      <c r="N4327" s="23"/>
      <c r="O4327" s="24"/>
      <c r="P4327" s="19"/>
      <c r="Q4327" s="19"/>
      <c r="R4327" s="19"/>
      <c r="U4327" s="27"/>
      <c r="Y4327" s="9" t="s">
        <v>554</v>
      </c>
      <c r="Z4327" s="9" t="s">
        <v>462</v>
      </c>
      <c r="AA4327" s="9" t="s">
        <v>198</v>
      </c>
      <c r="AB4327" s="9">
        <v>5848059</v>
      </c>
      <c r="AC4327" s="9" t="s">
        <v>5102</v>
      </c>
      <c r="AD4327" s="9" t="s">
        <v>231</v>
      </c>
      <c r="AE4327" s="5">
        <f t="shared" si="156"/>
        <v>0</v>
      </c>
      <c r="AF4327" s="5" t="str">
        <f t="shared" si="157"/>
        <v>katB</v>
      </c>
      <c r="AG4327" s="153"/>
      <c r="AH4327" s="153"/>
      <c r="AI4327" t="s">
        <v>201</v>
      </c>
      <c r="AJ4327" t="s">
        <v>17878</v>
      </c>
      <c r="AK4327" s="9" t="str">
        <f>VLOOKUP(Y4327,zdroj!D:AJ,33,0)</f>
        <v>katB</v>
      </c>
    </row>
    <row r="4328" spans="8:37" x14ac:dyDescent="0.25">
      <c r="H4328" s="8"/>
      <c r="I4328" s="8"/>
      <c r="N4328" s="23"/>
      <c r="O4328" s="24"/>
      <c r="P4328" s="19"/>
      <c r="Q4328" s="19"/>
      <c r="R4328" s="19"/>
      <c r="U4328" s="27"/>
      <c r="Y4328" s="9" t="s">
        <v>554</v>
      </c>
      <c r="Z4328" s="9" t="s">
        <v>462</v>
      </c>
      <c r="AA4328" s="9" t="s">
        <v>198</v>
      </c>
      <c r="AB4328" s="9">
        <v>5848067</v>
      </c>
      <c r="AC4328" s="9" t="s">
        <v>5103</v>
      </c>
      <c r="AD4328" s="9" t="s">
        <v>800</v>
      </c>
      <c r="AE4328" s="5">
        <f t="shared" si="156"/>
        <v>0</v>
      </c>
      <c r="AF4328" s="5" t="str">
        <f t="shared" si="157"/>
        <v>Pokryto</v>
      </c>
      <c r="AG4328" s="153"/>
      <c r="AH4328" s="153"/>
      <c r="AI4328" t="s">
        <v>201</v>
      </c>
      <c r="AJ4328" t="s">
        <v>800</v>
      </c>
      <c r="AK4328" s="9" t="str">
        <f>VLOOKUP(Y4328,zdroj!D:AJ,33,0)</f>
        <v>katB</v>
      </c>
    </row>
    <row r="4329" spans="8:37" x14ac:dyDescent="0.25">
      <c r="H4329" s="8"/>
      <c r="I4329" s="8"/>
      <c r="N4329" s="23"/>
      <c r="O4329" s="24"/>
      <c r="P4329" s="19"/>
      <c r="Q4329" s="19"/>
      <c r="R4329" s="19"/>
      <c r="U4329" s="27"/>
      <c r="Y4329" s="9" t="s">
        <v>554</v>
      </c>
      <c r="Z4329" s="9" t="s">
        <v>462</v>
      </c>
      <c r="AA4329" s="9" t="s">
        <v>198</v>
      </c>
      <c r="AB4329" s="9">
        <v>5848202</v>
      </c>
      <c r="AC4329" s="9" t="s">
        <v>5104</v>
      </c>
      <c r="AD4329" s="9" t="s">
        <v>800</v>
      </c>
      <c r="AE4329" s="5">
        <f t="shared" si="156"/>
        <v>0</v>
      </c>
      <c r="AF4329" s="5" t="str">
        <f t="shared" si="157"/>
        <v>Pokryto</v>
      </c>
      <c r="AG4329" s="153"/>
      <c r="AH4329" s="153"/>
      <c r="AI4329" t="s">
        <v>229</v>
      </c>
      <c r="AJ4329" t="s">
        <v>800</v>
      </c>
      <c r="AK4329" s="9" t="str">
        <f>VLOOKUP(Y4329,zdroj!D:AJ,33,0)</f>
        <v>katB</v>
      </c>
    </row>
    <row r="4330" spans="8:37" x14ac:dyDescent="0.25">
      <c r="H4330" s="8"/>
      <c r="I4330" s="8"/>
      <c r="N4330" s="23"/>
      <c r="O4330" s="24"/>
      <c r="P4330" s="19"/>
      <c r="Q4330" s="19"/>
      <c r="R4330" s="19"/>
      <c r="U4330" s="27"/>
      <c r="Y4330" s="9" t="s">
        <v>554</v>
      </c>
      <c r="Z4330" s="9" t="s">
        <v>462</v>
      </c>
      <c r="AA4330" s="9" t="s">
        <v>198</v>
      </c>
      <c r="AB4330" s="9">
        <v>5849063</v>
      </c>
      <c r="AC4330" s="9" t="s">
        <v>5105</v>
      </c>
      <c r="AD4330" s="9" t="s">
        <v>231</v>
      </c>
      <c r="AE4330" s="5">
        <f t="shared" si="156"/>
        <v>0</v>
      </c>
      <c r="AF4330" s="5" t="str">
        <f t="shared" si="157"/>
        <v>katB</v>
      </c>
      <c r="AG4330" s="153"/>
      <c r="AH4330" s="153"/>
      <c r="AI4330" t="s">
        <v>201</v>
      </c>
      <c r="AJ4330" t="s">
        <v>17878</v>
      </c>
      <c r="AK4330" s="9" t="str">
        <f>VLOOKUP(Y4330,zdroj!D:AJ,33,0)</f>
        <v>katB</v>
      </c>
    </row>
    <row r="4331" spans="8:37" x14ac:dyDescent="0.25">
      <c r="H4331" s="8"/>
      <c r="I4331" s="8"/>
      <c r="N4331" s="23"/>
      <c r="O4331" s="24"/>
      <c r="P4331" s="19"/>
      <c r="Q4331" s="19"/>
      <c r="R4331" s="19"/>
      <c r="U4331" s="27"/>
      <c r="Y4331" s="9" t="s">
        <v>554</v>
      </c>
      <c r="Z4331" s="9" t="s">
        <v>462</v>
      </c>
      <c r="AA4331" s="9" t="s">
        <v>198</v>
      </c>
      <c r="AB4331" s="9">
        <v>5849071</v>
      </c>
      <c r="AC4331" s="9" t="s">
        <v>5106</v>
      </c>
      <c r="AD4331" s="9" t="s">
        <v>231</v>
      </c>
      <c r="AE4331" s="5">
        <f t="shared" si="156"/>
        <v>0</v>
      </c>
      <c r="AF4331" s="5" t="str">
        <f t="shared" si="157"/>
        <v>katB</v>
      </c>
      <c r="AG4331" s="153"/>
      <c r="AH4331" s="153"/>
      <c r="AI4331" t="s">
        <v>201</v>
      </c>
      <c r="AJ4331" t="s">
        <v>17878</v>
      </c>
      <c r="AK4331" s="9" t="str">
        <f>VLOOKUP(Y4331,zdroj!D:AJ,33,0)</f>
        <v>katB</v>
      </c>
    </row>
    <row r="4332" spans="8:37" x14ac:dyDescent="0.25">
      <c r="H4332" s="8"/>
      <c r="I4332" s="8"/>
      <c r="N4332" s="23"/>
      <c r="O4332" s="24"/>
      <c r="P4332" s="19"/>
      <c r="Q4332" s="19"/>
      <c r="R4332" s="19"/>
      <c r="U4332" s="27"/>
      <c r="Y4332" s="9" t="s">
        <v>554</v>
      </c>
      <c r="Z4332" s="9" t="s">
        <v>462</v>
      </c>
      <c r="AA4332" s="9" t="s">
        <v>198</v>
      </c>
      <c r="AB4332" s="9">
        <v>5849080</v>
      </c>
      <c r="AC4332" s="9" t="s">
        <v>5107</v>
      </c>
      <c r="AD4332" s="9" t="s">
        <v>231</v>
      </c>
      <c r="AE4332" s="5">
        <f t="shared" si="156"/>
        <v>0</v>
      </c>
      <c r="AF4332" s="5" t="str">
        <f t="shared" si="157"/>
        <v>katB</v>
      </c>
      <c r="AG4332" s="153"/>
      <c r="AH4332" s="153"/>
      <c r="AI4332" t="s">
        <v>201</v>
      </c>
      <c r="AJ4332" t="s">
        <v>17878</v>
      </c>
      <c r="AK4332" s="9" t="str">
        <f>VLOOKUP(Y4332,zdroj!D:AJ,33,0)</f>
        <v>katB</v>
      </c>
    </row>
    <row r="4333" spans="8:37" x14ac:dyDescent="0.25">
      <c r="H4333" s="8"/>
      <c r="I4333" s="8"/>
      <c r="N4333" s="23"/>
      <c r="O4333" s="24"/>
      <c r="P4333" s="19"/>
      <c r="Q4333" s="19"/>
      <c r="R4333" s="19"/>
      <c r="U4333" s="27"/>
      <c r="Y4333" s="9" t="s">
        <v>554</v>
      </c>
      <c r="Z4333" s="9" t="s">
        <v>462</v>
      </c>
      <c r="AA4333" s="9" t="s">
        <v>198</v>
      </c>
      <c r="AB4333" s="9">
        <v>5848245</v>
      </c>
      <c r="AC4333" s="9" t="s">
        <v>5108</v>
      </c>
      <c r="AD4333" s="9" t="s">
        <v>231</v>
      </c>
      <c r="AE4333" s="5">
        <f t="shared" si="156"/>
        <v>0</v>
      </c>
      <c r="AF4333" s="5" t="str">
        <f t="shared" si="157"/>
        <v>katB</v>
      </c>
      <c r="AG4333" s="153"/>
      <c r="AH4333" s="153"/>
      <c r="AI4333" t="s">
        <v>201</v>
      </c>
      <c r="AJ4333" t="s">
        <v>17878</v>
      </c>
      <c r="AK4333" s="9" t="str">
        <f>VLOOKUP(Y4333,zdroj!D:AJ,33,0)</f>
        <v>katB</v>
      </c>
    </row>
    <row r="4334" spans="8:37" x14ac:dyDescent="0.25">
      <c r="H4334" s="8"/>
      <c r="I4334" s="8"/>
      <c r="N4334" s="23"/>
      <c r="O4334" s="24"/>
      <c r="P4334" s="19"/>
      <c r="Q4334" s="19"/>
      <c r="R4334" s="19"/>
      <c r="U4334" s="27"/>
      <c r="Y4334" s="9" t="s">
        <v>554</v>
      </c>
      <c r="Z4334" s="9" t="s">
        <v>462</v>
      </c>
      <c r="AA4334" s="9" t="s">
        <v>198</v>
      </c>
      <c r="AB4334" s="9">
        <v>5848253</v>
      </c>
      <c r="AC4334" s="9" t="s">
        <v>5109</v>
      </c>
      <c r="AD4334" s="9" t="s">
        <v>231</v>
      </c>
      <c r="AE4334" s="5">
        <f t="shared" si="156"/>
        <v>0</v>
      </c>
      <c r="AF4334" s="5" t="str">
        <f t="shared" si="157"/>
        <v>katB</v>
      </c>
      <c r="AG4334" s="153"/>
      <c r="AH4334" s="153"/>
      <c r="AI4334" t="s">
        <v>201</v>
      </c>
      <c r="AJ4334" t="s">
        <v>17878</v>
      </c>
      <c r="AK4334" s="9" t="str">
        <f>VLOOKUP(Y4334,zdroj!D:AJ,33,0)</f>
        <v>katB</v>
      </c>
    </row>
    <row r="4335" spans="8:37" x14ac:dyDescent="0.25">
      <c r="H4335" s="8"/>
      <c r="I4335" s="8"/>
      <c r="N4335" s="23"/>
      <c r="O4335" s="24"/>
      <c r="P4335" s="19"/>
      <c r="Q4335" s="19"/>
      <c r="R4335" s="19"/>
      <c r="U4335" s="27"/>
      <c r="Y4335" s="9" t="s">
        <v>554</v>
      </c>
      <c r="Z4335" s="9" t="s">
        <v>462</v>
      </c>
      <c r="AA4335" s="9" t="s">
        <v>198</v>
      </c>
      <c r="AB4335" s="9">
        <v>5848261</v>
      </c>
      <c r="AC4335" s="9" t="s">
        <v>5110</v>
      </c>
      <c r="AD4335" s="9" t="s">
        <v>231</v>
      </c>
      <c r="AE4335" s="5">
        <f t="shared" si="156"/>
        <v>0</v>
      </c>
      <c r="AF4335" s="5" t="str">
        <f t="shared" si="157"/>
        <v>katB</v>
      </c>
      <c r="AG4335" s="153"/>
      <c r="AH4335" s="153"/>
      <c r="AI4335" t="s">
        <v>201</v>
      </c>
      <c r="AJ4335" t="s">
        <v>17878</v>
      </c>
      <c r="AK4335" s="9" t="str">
        <f>VLOOKUP(Y4335,zdroj!D:AJ,33,0)</f>
        <v>katB</v>
      </c>
    </row>
    <row r="4336" spans="8:37" x14ac:dyDescent="0.25">
      <c r="H4336" s="8"/>
      <c r="I4336" s="8"/>
      <c r="N4336" s="23"/>
      <c r="O4336" s="24"/>
      <c r="P4336" s="19"/>
      <c r="Q4336" s="19"/>
      <c r="R4336" s="19"/>
      <c r="U4336" s="27"/>
      <c r="Y4336" s="9" t="s">
        <v>554</v>
      </c>
      <c r="Z4336" s="9" t="s">
        <v>462</v>
      </c>
      <c r="AA4336" s="9" t="s">
        <v>198</v>
      </c>
      <c r="AB4336" s="9">
        <v>5849098</v>
      </c>
      <c r="AC4336" s="9" t="s">
        <v>5111</v>
      </c>
      <c r="AD4336" s="9" t="s">
        <v>231</v>
      </c>
      <c r="AE4336" s="5">
        <f t="shared" si="156"/>
        <v>0</v>
      </c>
      <c r="AF4336" s="5" t="str">
        <f t="shared" si="157"/>
        <v>katB</v>
      </c>
      <c r="AG4336" s="153"/>
      <c r="AH4336" s="153"/>
      <c r="AI4336" t="s">
        <v>201</v>
      </c>
      <c r="AJ4336" t="s">
        <v>17878</v>
      </c>
      <c r="AK4336" s="9" t="str">
        <f>VLOOKUP(Y4336,zdroj!D:AJ,33,0)</f>
        <v>katB</v>
      </c>
    </row>
    <row r="4337" spans="8:37" x14ac:dyDescent="0.25">
      <c r="H4337" s="8"/>
      <c r="I4337" s="8"/>
      <c r="N4337" s="23"/>
      <c r="O4337" s="24"/>
      <c r="P4337" s="19"/>
      <c r="Q4337" s="19"/>
      <c r="R4337" s="19"/>
      <c r="U4337" s="27"/>
      <c r="Y4337" s="9" t="s">
        <v>554</v>
      </c>
      <c r="Z4337" s="9" t="s">
        <v>462</v>
      </c>
      <c r="AA4337" s="9" t="s">
        <v>198</v>
      </c>
      <c r="AB4337" s="9">
        <v>5849101</v>
      </c>
      <c r="AC4337" s="9" t="s">
        <v>5112</v>
      </c>
      <c r="AD4337" s="9" t="s">
        <v>231</v>
      </c>
      <c r="AE4337" s="5">
        <f t="shared" si="156"/>
        <v>0</v>
      </c>
      <c r="AF4337" s="5" t="str">
        <f t="shared" si="157"/>
        <v>katB</v>
      </c>
      <c r="AG4337" s="153"/>
      <c r="AH4337" s="153"/>
      <c r="AI4337" t="s">
        <v>17879</v>
      </c>
      <c r="AJ4337" t="s">
        <v>17878</v>
      </c>
      <c r="AK4337" s="9" t="str">
        <f>VLOOKUP(Y4337,zdroj!D:AJ,33,0)</f>
        <v>katB</v>
      </c>
    </row>
    <row r="4338" spans="8:37" x14ac:dyDescent="0.25">
      <c r="H4338" s="8"/>
      <c r="I4338" s="8"/>
      <c r="N4338" s="23"/>
      <c r="O4338" s="24"/>
      <c r="P4338" s="19"/>
      <c r="Q4338" s="19"/>
      <c r="R4338" s="19"/>
      <c r="U4338" s="27"/>
      <c r="Y4338" s="9" t="s">
        <v>554</v>
      </c>
      <c r="Z4338" s="9" t="s">
        <v>462</v>
      </c>
      <c r="AA4338" s="9" t="s">
        <v>198</v>
      </c>
      <c r="AB4338" s="9">
        <v>5848288</v>
      </c>
      <c r="AC4338" s="9" t="s">
        <v>5113</v>
      </c>
      <c r="AD4338" s="9" t="s">
        <v>800</v>
      </c>
      <c r="AE4338" s="5">
        <f t="shared" si="156"/>
        <v>0</v>
      </c>
      <c r="AF4338" s="5" t="str">
        <f t="shared" si="157"/>
        <v>Pokryto</v>
      </c>
      <c r="AG4338" s="153"/>
      <c r="AH4338" s="153"/>
      <c r="AI4338" t="s">
        <v>201</v>
      </c>
      <c r="AJ4338" t="s">
        <v>800</v>
      </c>
      <c r="AK4338" s="9" t="str">
        <f>VLOOKUP(Y4338,zdroj!D:AJ,33,0)</f>
        <v>katB</v>
      </c>
    </row>
    <row r="4339" spans="8:37" x14ac:dyDescent="0.25">
      <c r="H4339" s="8"/>
      <c r="I4339" s="8"/>
      <c r="N4339" s="23"/>
      <c r="O4339" s="24"/>
      <c r="P4339" s="19"/>
      <c r="Q4339" s="19"/>
      <c r="R4339" s="19"/>
      <c r="U4339" s="27"/>
      <c r="Y4339" s="9" t="s">
        <v>554</v>
      </c>
      <c r="Z4339" s="9" t="s">
        <v>462</v>
      </c>
      <c r="AA4339" s="9" t="s">
        <v>198</v>
      </c>
      <c r="AB4339" s="9">
        <v>5848296</v>
      </c>
      <c r="AC4339" s="9" t="s">
        <v>5114</v>
      </c>
      <c r="AD4339" s="9" t="s">
        <v>231</v>
      </c>
      <c r="AE4339" s="5">
        <f t="shared" si="156"/>
        <v>0</v>
      </c>
      <c r="AF4339" s="5" t="str">
        <f t="shared" si="157"/>
        <v>katB</v>
      </c>
      <c r="AG4339" s="153"/>
      <c r="AH4339" s="153"/>
      <c r="AI4339" t="s">
        <v>201</v>
      </c>
      <c r="AJ4339" t="s">
        <v>17878</v>
      </c>
      <c r="AK4339" s="9" t="str">
        <f>VLOOKUP(Y4339,zdroj!D:AJ,33,0)</f>
        <v>katB</v>
      </c>
    </row>
    <row r="4340" spans="8:37" x14ac:dyDescent="0.25">
      <c r="H4340" s="8"/>
      <c r="I4340" s="8"/>
      <c r="N4340" s="23"/>
      <c r="O4340" s="24"/>
      <c r="P4340" s="19"/>
      <c r="Q4340" s="19"/>
      <c r="R4340" s="19"/>
      <c r="U4340" s="27"/>
      <c r="Y4340" s="9" t="s">
        <v>554</v>
      </c>
      <c r="Z4340" s="9" t="s">
        <v>462</v>
      </c>
      <c r="AA4340" s="9" t="s">
        <v>198</v>
      </c>
      <c r="AB4340" s="9">
        <v>5848300</v>
      </c>
      <c r="AC4340" s="9" t="s">
        <v>5115</v>
      </c>
      <c r="AD4340" s="9" t="s">
        <v>231</v>
      </c>
      <c r="AE4340" s="5">
        <f t="shared" si="156"/>
        <v>0</v>
      </c>
      <c r="AF4340" s="5" t="str">
        <f t="shared" si="157"/>
        <v>katB</v>
      </c>
      <c r="AG4340" s="153"/>
      <c r="AH4340" s="153"/>
      <c r="AI4340" t="s">
        <v>201</v>
      </c>
      <c r="AJ4340" t="s">
        <v>17878</v>
      </c>
      <c r="AK4340" s="9" t="str">
        <f>VLOOKUP(Y4340,zdroj!D:AJ,33,0)</f>
        <v>katB</v>
      </c>
    </row>
    <row r="4341" spans="8:37" x14ac:dyDescent="0.25">
      <c r="H4341" s="8"/>
      <c r="I4341" s="8"/>
      <c r="N4341" s="23"/>
      <c r="O4341" s="24"/>
      <c r="P4341" s="19"/>
      <c r="Q4341" s="19"/>
      <c r="R4341" s="19"/>
      <c r="U4341" s="27"/>
      <c r="Y4341" s="9" t="s">
        <v>554</v>
      </c>
      <c r="Z4341" s="9" t="s">
        <v>462</v>
      </c>
      <c r="AA4341" s="9" t="s">
        <v>198</v>
      </c>
      <c r="AB4341" s="9">
        <v>5848318</v>
      </c>
      <c r="AC4341" s="9" t="s">
        <v>5116</v>
      </c>
      <c r="AD4341" s="9" t="s">
        <v>231</v>
      </c>
      <c r="AE4341" s="5">
        <f t="shared" si="156"/>
        <v>0</v>
      </c>
      <c r="AF4341" s="5" t="str">
        <f t="shared" si="157"/>
        <v>katB</v>
      </c>
      <c r="AG4341" s="153"/>
      <c r="AH4341" s="153"/>
      <c r="AI4341" t="s">
        <v>201</v>
      </c>
      <c r="AJ4341" t="s">
        <v>17878</v>
      </c>
      <c r="AK4341" s="9" t="str">
        <f>VLOOKUP(Y4341,zdroj!D:AJ,33,0)</f>
        <v>katB</v>
      </c>
    </row>
    <row r="4342" spans="8:37" x14ac:dyDescent="0.25">
      <c r="H4342" s="8"/>
      <c r="I4342" s="8"/>
      <c r="N4342" s="23"/>
      <c r="O4342" s="24"/>
      <c r="P4342" s="19"/>
      <c r="Q4342" s="19"/>
      <c r="R4342" s="19"/>
      <c r="U4342" s="27"/>
      <c r="Y4342" s="9" t="s">
        <v>554</v>
      </c>
      <c r="Z4342" s="9" t="s">
        <v>462</v>
      </c>
      <c r="AA4342" s="9" t="s">
        <v>198</v>
      </c>
      <c r="AB4342" s="9">
        <v>5848326</v>
      </c>
      <c r="AC4342" s="9" t="s">
        <v>5117</v>
      </c>
      <c r="AD4342" s="9" t="s">
        <v>231</v>
      </c>
      <c r="AE4342" s="5">
        <f t="shared" si="156"/>
        <v>0</v>
      </c>
      <c r="AF4342" s="5" t="str">
        <f t="shared" si="157"/>
        <v>katB</v>
      </c>
      <c r="AG4342" s="153"/>
      <c r="AH4342" s="153"/>
      <c r="AI4342" t="s">
        <v>201</v>
      </c>
      <c r="AJ4342" t="s">
        <v>17878</v>
      </c>
      <c r="AK4342" s="9" t="str">
        <f>VLOOKUP(Y4342,zdroj!D:AJ,33,0)</f>
        <v>katB</v>
      </c>
    </row>
    <row r="4343" spans="8:37" x14ac:dyDescent="0.25">
      <c r="H4343" s="8"/>
      <c r="I4343" s="8"/>
      <c r="N4343" s="23"/>
      <c r="O4343" s="24"/>
      <c r="P4343" s="19"/>
      <c r="Q4343" s="19"/>
      <c r="R4343" s="19"/>
      <c r="U4343" s="27"/>
      <c r="Y4343" s="9" t="s">
        <v>554</v>
      </c>
      <c r="Z4343" s="9" t="s">
        <v>462</v>
      </c>
      <c r="AA4343" s="9" t="s">
        <v>198</v>
      </c>
      <c r="AB4343" s="9">
        <v>5848334</v>
      </c>
      <c r="AC4343" s="9" t="s">
        <v>5118</v>
      </c>
      <c r="AD4343" s="9" t="s">
        <v>231</v>
      </c>
      <c r="AE4343" s="5">
        <f t="shared" si="156"/>
        <v>0</v>
      </c>
      <c r="AF4343" s="5" t="str">
        <f t="shared" si="157"/>
        <v>katB</v>
      </c>
      <c r="AG4343" s="153"/>
      <c r="AH4343" s="153"/>
      <c r="AI4343" t="s">
        <v>201</v>
      </c>
      <c r="AJ4343" t="s">
        <v>17878</v>
      </c>
      <c r="AK4343" s="9" t="str">
        <f>VLOOKUP(Y4343,zdroj!D:AJ,33,0)</f>
        <v>katB</v>
      </c>
    </row>
    <row r="4344" spans="8:37" x14ac:dyDescent="0.25">
      <c r="H4344" s="8"/>
      <c r="I4344" s="8"/>
      <c r="N4344" s="23"/>
      <c r="O4344" s="24"/>
      <c r="P4344" s="19"/>
      <c r="Q4344" s="19"/>
      <c r="R4344" s="19"/>
      <c r="U4344" s="27"/>
      <c r="Y4344" s="9" t="s">
        <v>554</v>
      </c>
      <c r="Z4344" s="9" t="s">
        <v>462</v>
      </c>
      <c r="AA4344" s="9" t="s">
        <v>198</v>
      </c>
      <c r="AB4344" s="9">
        <v>5848342</v>
      </c>
      <c r="AC4344" s="9" t="s">
        <v>5119</v>
      </c>
      <c r="AD4344" s="9" t="s">
        <v>231</v>
      </c>
      <c r="AE4344" s="5">
        <f t="shared" si="156"/>
        <v>0</v>
      </c>
      <c r="AF4344" s="5" t="str">
        <f t="shared" si="157"/>
        <v>katB</v>
      </c>
      <c r="AG4344" s="153"/>
      <c r="AH4344" s="153"/>
      <c r="AI4344" t="s">
        <v>201</v>
      </c>
      <c r="AJ4344" t="s">
        <v>17878</v>
      </c>
      <c r="AK4344" s="9" t="str">
        <f>VLOOKUP(Y4344,zdroj!D:AJ,33,0)</f>
        <v>katB</v>
      </c>
    </row>
    <row r="4345" spans="8:37" x14ac:dyDescent="0.25">
      <c r="H4345" s="8"/>
      <c r="I4345" s="8"/>
      <c r="N4345" s="23"/>
      <c r="O4345" s="24"/>
      <c r="P4345" s="19"/>
      <c r="Q4345" s="19"/>
      <c r="R4345" s="19"/>
      <c r="U4345" s="27"/>
      <c r="Y4345" s="9" t="s">
        <v>554</v>
      </c>
      <c r="Z4345" s="9" t="s">
        <v>462</v>
      </c>
      <c r="AA4345" s="9" t="s">
        <v>198</v>
      </c>
      <c r="AB4345" s="9">
        <v>5847958</v>
      </c>
      <c r="AC4345" s="9" t="s">
        <v>5120</v>
      </c>
      <c r="AD4345" s="9" t="s">
        <v>231</v>
      </c>
      <c r="AE4345" s="5">
        <f t="shared" si="156"/>
        <v>0</v>
      </c>
      <c r="AF4345" s="5" t="str">
        <f t="shared" si="157"/>
        <v>katB</v>
      </c>
      <c r="AG4345" s="153"/>
      <c r="AH4345" s="153"/>
      <c r="AI4345" t="s">
        <v>201</v>
      </c>
      <c r="AJ4345" t="s">
        <v>17878</v>
      </c>
      <c r="AK4345" s="9" t="str">
        <f>VLOOKUP(Y4345,zdroj!D:AJ,33,0)</f>
        <v>katB</v>
      </c>
    </row>
    <row r="4346" spans="8:37" x14ac:dyDescent="0.25">
      <c r="H4346" s="8"/>
      <c r="I4346" s="8"/>
      <c r="N4346" s="23"/>
      <c r="O4346" s="24"/>
      <c r="P4346" s="19"/>
      <c r="Q4346" s="19"/>
      <c r="R4346" s="19"/>
      <c r="U4346" s="27"/>
      <c r="Y4346" s="9" t="s">
        <v>554</v>
      </c>
      <c r="Z4346" s="9" t="s">
        <v>462</v>
      </c>
      <c r="AA4346" s="9" t="s">
        <v>198</v>
      </c>
      <c r="AB4346" s="9">
        <v>5847966</v>
      </c>
      <c r="AC4346" s="9" t="s">
        <v>5121</v>
      </c>
      <c r="AD4346" s="9" t="s">
        <v>800</v>
      </c>
      <c r="AE4346" s="5">
        <f t="shared" si="156"/>
        <v>0</v>
      </c>
      <c r="AF4346" s="5" t="str">
        <f t="shared" si="157"/>
        <v>Pokryto</v>
      </c>
      <c r="AG4346" s="153"/>
      <c r="AH4346" s="153"/>
      <c r="AI4346" t="s">
        <v>201</v>
      </c>
      <c r="AJ4346" t="s">
        <v>800</v>
      </c>
      <c r="AK4346" s="9" t="str">
        <f>VLOOKUP(Y4346,zdroj!D:AJ,33,0)</f>
        <v>katB</v>
      </c>
    </row>
    <row r="4347" spans="8:37" x14ac:dyDescent="0.25">
      <c r="H4347" s="8"/>
      <c r="I4347" s="8"/>
      <c r="N4347" s="23"/>
      <c r="O4347" s="24"/>
      <c r="P4347" s="19"/>
      <c r="Q4347" s="19"/>
      <c r="R4347" s="19"/>
      <c r="U4347" s="27"/>
      <c r="Y4347" s="9" t="s">
        <v>554</v>
      </c>
      <c r="Z4347" s="9" t="s">
        <v>462</v>
      </c>
      <c r="AA4347" s="9" t="s">
        <v>198</v>
      </c>
      <c r="AB4347" s="9">
        <v>5848661</v>
      </c>
      <c r="AC4347" s="9" t="s">
        <v>5122</v>
      </c>
      <c r="AD4347" s="9" t="s">
        <v>231</v>
      </c>
      <c r="AE4347" s="5">
        <f t="shared" si="156"/>
        <v>0</v>
      </c>
      <c r="AF4347" s="5" t="str">
        <f t="shared" si="157"/>
        <v>katB</v>
      </c>
      <c r="AG4347" s="153"/>
      <c r="AH4347" s="153"/>
      <c r="AI4347" t="s">
        <v>229</v>
      </c>
      <c r="AJ4347" t="s">
        <v>17878</v>
      </c>
      <c r="AK4347" s="9" t="str">
        <f>VLOOKUP(Y4347,zdroj!D:AJ,33,0)</f>
        <v>katB</v>
      </c>
    </row>
    <row r="4348" spans="8:37" x14ac:dyDescent="0.25">
      <c r="H4348" s="8"/>
      <c r="I4348" s="8"/>
      <c r="N4348" s="23"/>
      <c r="O4348" s="24"/>
      <c r="P4348" s="19"/>
      <c r="Q4348" s="19"/>
      <c r="R4348" s="19"/>
      <c r="U4348" s="27"/>
      <c r="Y4348" s="9" t="s">
        <v>554</v>
      </c>
      <c r="Z4348" s="9" t="s">
        <v>462</v>
      </c>
      <c r="AA4348" s="9" t="s">
        <v>198</v>
      </c>
      <c r="AB4348" s="9">
        <v>27459624</v>
      </c>
      <c r="AC4348" s="9" t="s">
        <v>5123</v>
      </c>
      <c r="AD4348" s="9" t="s">
        <v>800</v>
      </c>
      <c r="AE4348" s="5">
        <f t="shared" si="156"/>
        <v>0</v>
      </c>
      <c r="AF4348" s="5" t="str">
        <f t="shared" si="157"/>
        <v>Pokryto</v>
      </c>
      <c r="AG4348" s="153"/>
      <c r="AH4348" s="153"/>
      <c r="AI4348" t="s">
        <v>17880</v>
      </c>
      <c r="AJ4348" t="s">
        <v>800</v>
      </c>
      <c r="AK4348" s="9" t="str">
        <f>VLOOKUP(Y4348,zdroj!D:AJ,33,0)</f>
        <v>katB</v>
      </c>
    </row>
    <row r="4349" spans="8:37" x14ac:dyDescent="0.25">
      <c r="H4349" s="8"/>
      <c r="I4349" s="8"/>
      <c r="N4349" s="23"/>
      <c r="O4349" s="24"/>
      <c r="P4349" s="19"/>
      <c r="Q4349" s="19"/>
      <c r="R4349" s="19"/>
      <c r="U4349" s="27"/>
      <c r="Y4349" s="9" t="s">
        <v>554</v>
      </c>
      <c r="Z4349" s="9" t="s">
        <v>462</v>
      </c>
      <c r="AA4349" s="9" t="s">
        <v>198</v>
      </c>
      <c r="AB4349" s="9">
        <v>26391091</v>
      </c>
      <c r="AC4349" s="9" t="s">
        <v>5124</v>
      </c>
      <c r="AD4349" s="9" t="s">
        <v>231</v>
      </c>
      <c r="AE4349" s="5">
        <f t="shared" si="156"/>
        <v>0</v>
      </c>
      <c r="AF4349" s="5" t="str">
        <f t="shared" si="157"/>
        <v>katB</v>
      </c>
      <c r="AG4349" s="153"/>
      <c r="AH4349" s="153"/>
      <c r="AI4349" t="s">
        <v>201</v>
      </c>
      <c r="AJ4349" t="s">
        <v>17878</v>
      </c>
      <c r="AK4349" s="9" t="str">
        <f>VLOOKUP(Y4349,zdroj!D:AJ,33,0)</f>
        <v>katB</v>
      </c>
    </row>
    <row r="4350" spans="8:37" x14ac:dyDescent="0.25">
      <c r="H4350" s="8"/>
      <c r="I4350" s="8"/>
      <c r="N4350" s="23"/>
      <c r="O4350" s="24"/>
      <c r="P4350" s="19"/>
      <c r="Q4350" s="19"/>
      <c r="R4350" s="19"/>
      <c r="U4350" s="27"/>
      <c r="Y4350" s="9" t="s">
        <v>554</v>
      </c>
      <c r="Z4350" s="9" t="s">
        <v>462</v>
      </c>
      <c r="AA4350" s="9" t="s">
        <v>198</v>
      </c>
      <c r="AB4350" s="9">
        <v>5848679</v>
      </c>
      <c r="AC4350" s="9" t="s">
        <v>5125</v>
      </c>
      <c r="AD4350" s="9" t="s">
        <v>231</v>
      </c>
      <c r="AE4350" s="5">
        <f t="shared" si="156"/>
        <v>0</v>
      </c>
      <c r="AF4350" s="5" t="str">
        <f t="shared" si="157"/>
        <v>katB</v>
      </c>
      <c r="AG4350" s="153"/>
      <c r="AH4350" s="153"/>
      <c r="AI4350" t="s">
        <v>201</v>
      </c>
      <c r="AJ4350" t="s">
        <v>17878</v>
      </c>
      <c r="AK4350" s="9" t="str">
        <f>VLOOKUP(Y4350,zdroj!D:AJ,33,0)</f>
        <v>katB</v>
      </c>
    </row>
    <row r="4351" spans="8:37" x14ac:dyDescent="0.25">
      <c r="H4351" s="8"/>
      <c r="I4351" s="8"/>
      <c r="N4351" s="23"/>
      <c r="O4351" s="24"/>
      <c r="P4351" s="19"/>
      <c r="Q4351" s="19"/>
      <c r="R4351" s="19"/>
      <c r="U4351" s="27"/>
      <c r="Y4351" s="9" t="s">
        <v>558</v>
      </c>
      <c r="Z4351" s="9" t="s">
        <v>462</v>
      </c>
      <c r="AA4351" s="9" t="s">
        <v>44</v>
      </c>
      <c r="AB4351" s="9">
        <v>31239676</v>
      </c>
      <c r="AC4351" s="9" t="s">
        <v>5126</v>
      </c>
      <c r="AD4351" s="9" t="s">
        <v>225</v>
      </c>
      <c r="AE4351" s="5">
        <f t="shared" si="156"/>
        <v>0</v>
      </c>
      <c r="AF4351" s="5" t="str">
        <f t="shared" si="157"/>
        <v>katA</v>
      </c>
      <c r="AG4351" s="153"/>
      <c r="AH4351" s="153"/>
      <c r="AI4351" t="s">
        <v>195</v>
      </c>
      <c r="AJ4351" t="s">
        <v>340</v>
      </c>
      <c r="AK4351" s="9" t="str">
        <f>VLOOKUP(Y4351,zdroj!D:AJ,33,0)</f>
        <v>katA</v>
      </c>
    </row>
    <row r="4352" spans="8:37" x14ac:dyDescent="0.25">
      <c r="H4352" s="8"/>
      <c r="I4352" s="8"/>
      <c r="N4352" s="23"/>
      <c r="O4352" s="24"/>
      <c r="P4352" s="19"/>
      <c r="Q4352" s="19"/>
      <c r="R4352" s="19"/>
      <c r="U4352" s="27"/>
      <c r="Y4352" s="9" t="s">
        <v>558</v>
      </c>
      <c r="Z4352" s="9" t="s">
        <v>462</v>
      </c>
      <c r="AA4352" s="9" t="s">
        <v>44</v>
      </c>
      <c r="AB4352" s="9">
        <v>5850291</v>
      </c>
      <c r="AC4352" s="9" t="s">
        <v>5127</v>
      </c>
      <c r="AD4352" s="9" t="s">
        <v>225</v>
      </c>
      <c r="AE4352" s="5">
        <f t="shared" si="156"/>
        <v>0</v>
      </c>
      <c r="AF4352" s="5" t="str">
        <f t="shared" si="157"/>
        <v>katA</v>
      </c>
      <c r="AG4352" s="153"/>
      <c r="AH4352" s="153"/>
      <c r="AI4352" t="s">
        <v>195</v>
      </c>
      <c r="AJ4352" t="s">
        <v>340</v>
      </c>
      <c r="AK4352" s="9" t="str">
        <f>VLOOKUP(Y4352,zdroj!D:AJ,33,0)</f>
        <v>katA</v>
      </c>
    </row>
    <row r="4353" spans="8:37" x14ac:dyDescent="0.25">
      <c r="H4353" s="8"/>
      <c r="I4353" s="8"/>
      <c r="N4353" s="23"/>
      <c r="O4353" s="24"/>
      <c r="P4353" s="19"/>
      <c r="Q4353" s="19"/>
      <c r="R4353" s="19"/>
      <c r="U4353" s="27"/>
      <c r="Y4353" s="9" t="s">
        <v>558</v>
      </c>
      <c r="Z4353" s="9" t="s">
        <v>462</v>
      </c>
      <c r="AA4353" s="9" t="s">
        <v>44</v>
      </c>
      <c r="AB4353" s="9">
        <v>31239722</v>
      </c>
      <c r="AC4353" s="9" t="s">
        <v>5128</v>
      </c>
      <c r="AD4353" s="9" t="s">
        <v>225</v>
      </c>
      <c r="AE4353" s="5">
        <f t="shared" si="156"/>
        <v>0</v>
      </c>
      <c r="AF4353" s="5" t="str">
        <f t="shared" si="157"/>
        <v>katA</v>
      </c>
      <c r="AG4353" s="153"/>
      <c r="AH4353" s="153"/>
      <c r="AI4353" t="s">
        <v>195</v>
      </c>
      <c r="AJ4353" t="s">
        <v>340</v>
      </c>
      <c r="AK4353" s="9" t="str">
        <f>VLOOKUP(Y4353,zdroj!D:AJ,33,0)</f>
        <v>katA</v>
      </c>
    </row>
    <row r="4354" spans="8:37" x14ac:dyDescent="0.25">
      <c r="H4354" s="8"/>
      <c r="I4354" s="8"/>
      <c r="N4354" s="23"/>
      <c r="O4354" s="24"/>
      <c r="P4354" s="19"/>
      <c r="Q4354" s="19"/>
      <c r="R4354" s="19"/>
      <c r="U4354" s="27"/>
      <c r="Y4354" s="9" t="s">
        <v>558</v>
      </c>
      <c r="Z4354" s="9" t="s">
        <v>462</v>
      </c>
      <c r="AA4354" s="9" t="s">
        <v>44</v>
      </c>
      <c r="AB4354" s="9">
        <v>31239684</v>
      </c>
      <c r="AC4354" s="9" t="s">
        <v>5129</v>
      </c>
      <c r="AD4354" s="9" t="s">
        <v>225</v>
      </c>
      <c r="AE4354" s="5">
        <f t="shared" si="156"/>
        <v>0</v>
      </c>
      <c r="AF4354" s="5" t="str">
        <f t="shared" si="157"/>
        <v>katA</v>
      </c>
      <c r="AG4354" s="153"/>
      <c r="AH4354" s="153"/>
      <c r="AI4354" t="s">
        <v>195</v>
      </c>
      <c r="AJ4354" t="s">
        <v>340</v>
      </c>
      <c r="AK4354" s="9" t="str">
        <f>VLOOKUP(Y4354,zdroj!D:AJ,33,0)</f>
        <v>katA</v>
      </c>
    </row>
    <row r="4355" spans="8:37" x14ac:dyDescent="0.25">
      <c r="H4355" s="8"/>
      <c r="I4355" s="8"/>
      <c r="N4355" s="23"/>
      <c r="O4355" s="24"/>
      <c r="P4355" s="19"/>
      <c r="Q4355" s="19"/>
      <c r="R4355" s="19"/>
      <c r="U4355" s="27"/>
      <c r="Y4355" s="9" t="s">
        <v>558</v>
      </c>
      <c r="Z4355" s="9" t="s">
        <v>462</v>
      </c>
      <c r="AA4355" s="9" t="s">
        <v>44</v>
      </c>
      <c r="AB4355" s="9">
        <v>31239692</v>
      </c>
      <c r="AC4355" s="9" t="s">
        <v>5130</v>
      </c>
      <c r="AD4355" s="9" t="s">
        <v>225</v>
      </c>
      <c r="AE4355" s="5">
        <f t="shared" si="156"/>
        <v>0</v>
      </c>
      <c r="AF4355" s="5" t="str">
        <f t="shared" si="157"/>
        <v>katA</v>
      </c>
      <c r="AG4355" s="153"/>
      <c r="AH4355" s="153"/>
      <c r="AI4355" t="s">
        <v>195</v>
      </c>
      <c r="AJ4355" t="s">
        <v>340</v>
      </c>
      <c r="AK4355" s="9" t="str">
        <f>VLOOKUP(Y4355,zdroj!D:AJ,33,0)</f>
        <v>katA</v>
      </c>
    </row>
    <row r="4356" spans="8:37" x14ac:dyDescent="0.25">
      <c r="H4356" s="8"/>
      <c r="I4356" s="8"/>
      <c r="N4356" s="23"/>
      <c r="O4356" s="24"/>
      <c r="P4356" s="19"/>
      <c r="Q4356" s="19"/>
      <c r="R4356" s="19"/>
      <c r="U4356" s="27"/>
      <c r="Y4356" s="9" t="s">
        <v>558</v>
      </c>
      <c r="Z4356" s="9" t="s">
        <v>462</v>
      </c>
      <c r="AA4356" s="9" t="s">
        <v>44</v>
      </c>
      <c r="AB4356" s="9">
        <v>31239706</v>
      </c>
      <c r="AC4356" s="9" t="s">
        <v>5131</v>
      </c>
      <c r="AD4356" s="9" t="s">
        <v>225</v>
      </c>
      <c r="AE4356" s="5">
        <f t="shared" si="156"/>
        <v>0</v>
      </c>
      <c r="AF4356" s="5" t="str">
        <f t="shared" si="157"/>
        <v>katA</v>
      </c>
      <c r="AG4356" s="153"/>
      <c r="AH4356" s="153"/>
      <c r="AI4356" t="s">
        <v>195</v>
      </c>
      <c r="AJ4356" t="s">
        <v>340</v>
      </c>
      <c r="AK4356" s="9" t="str">
        <f>VLOOKUP(Y4356,zdroj!D:AJ,33,0)</f>
        <v>katA</v>
      </c>
    </row>
    <row r="4357" spans="8:37" x14ac:dyDescent="0.25">
      <c r="H4357" s="8"/>
      <c r="I4357" s="8"/>
      <c r="N4357" s="23"/>
      <c r="O4357" s="24"/>
      <c r="P4357" s="19"/>
      <c r="Q4357" s="19"/>
      <c r="R4357" s="19"/>
      <c r="U4357" s="27"/>
      <c r="Y4357" s="9" t="s">
        <v>558</v>
      </c>
      <c r="Z4357" s="9" t="s">
        <v>462</v>
      </c>
      <c r="AA4357" s="9" t="s">
        <v>44</v>
      </c>
      <c r="AB4357" s="9">
        <v>5849381</v>
      </c>
      <c r="AC4357" s="9" t="s">
        <v>5132</v>
      </c>
      <c r="AD4357" s="9" t="s">
        <v>225</v>
      </c>
      <c r="AE4357" s="5">
        <f t="shared" si="156"/>
        <v>0</v>
      </c>
      <c r="AF4357" s="5" t="str">
        <f t="shared" si="157"/>
        <v>katA</v>
      </c>
      <c r="AG4357" s="153"/>
      <c r="AH4357" s="153"/>
      <c r="AI4357" t="s">
        <v>195</v>
      </c>
      <c r="AJ4357" t="s">
        <v>340</v>
      </c>
      <c r="AK4357" s="9" t="str">
        <f>VLOOKUP(Y4357,zdroj!D:AJ,33,0)</f>
        <v>katA</v>
      </c>
    </row>
    <row r="4358" spans="8:37" x14ac:dyDescent="0.25">
      <c r="H4358" s="8"/>
      <c r="I4358" s="8"/>
      <c r="N4358" s="23"/>
      <c r="O4358" s="24"/>
      <c r="P4358" s="19"/>
      <c r="Q4358" s="19"/>
      <c r="R4358" s="19"/>
      <c r="U4358" s="27"/>
      <c r="Y4358" s="9" t="s">
        <v>558</v>
      </c>
      <c r="Z4358" s="9" t="s">
        <v>462</v>
      </c>
      <c r="AA4358" s="9" t="s">
        <v>44</v>
      </c>
      <c r="AB4358" s="9">
        <v>79540091</v>
      </c>
      <c r="AC4358" s="9" t="s">
        <v>5133</v>
      </c>
      <c r="AD4358" s="9" t="s">
        <v>225</v>
      </c>
      <c r="AE4358" s="5">
        <f t="shared" si="156"/>
        <v>0</v>
      </c>
      <c r="AF4358" s="5" t="str">
        <f t="shared" si="157"/>
        <v>katA</v>
      </c>
      <c r="AG4358" s="153"/>
      <c r="AH4358" s="153"/>
      <c r="AI4358" t="s">
        <v>195</v>
      </c>
      <c r="AJ4358" t="s">
        <v>340</v>
      </c>
      <c r="AK4358" s="9" t="str">
        <f>VLOOKUP(Y4358,zdroj!D:AJ,33,0)</f>
        <v>katA</v>
      </c>
    </row>
    <row r="4359" spans="8:37" x14ac:dyDescent="0.25">
      <c r="H4359" s="8"/>
      <c r="I4359" s="8"/>
      <c r="N4359" s="23"/>
      <c r="O4359" s="24"/>
      <c r="P4359" s="19"/>
      <c r="Q4359" s="19"/>
      <c r="R4359" s="19"/>
      <c r="U4359" s="27"/>
      <c r="Y4359" s="9" t="s">
        <v>558</v>
      </c>
      <c r="Z4359" s="9" t="s">
        <v>462</v>
      </c>
      <c r="AA4359" s="9" t="s">
        <v>44</v>
      </c>
      <c r="AB4359" s="9">
        <v>5850258</v>
      </c>
      <c r="AC4359" s="9" t="s">
        <v>5134</v>
      </c>
      <c r="AD4359" s="9" t="s">
        <v>225</v>
      </c>
      <c r="AE4359" s="5">
        <f t="shared" si="156"/>
        <v>0</v>
      </c>
      <c r="AF4359" s="5" t="str">
        <f t="shared" si="157"/>
        <v>katA</v>
      </c>
      <c r="AG4359" s="153"/>
      <c r="AH4359" s="153"/>
      <c r="AI4359" t="s">
        <v>195</v>
      </c>
      <c r="AJ4359" t="s">
        <v>340</v>
      </c>
      <c r="AK4359" s="9" t="str">
        <f>VLOOKUP(Y4359,zdroj!D:AJ,33,0)</f>
        <v>katA</v>
      </c>
    </row>
    <row r="4360" spans="8:37" x14ac:dyDescent="0.25">
      <c r="H4360" s="8"/>
      <c r="I4360" s="8"/>
      <c r="N4360" s="23"/>
      <c r="O4360" s="24"/>
      <c r="P4360" s="19"/>
      <c r="Q4360" s="19"/>
      <c r="R4360" s="19"/>
      <c r="U4360" s="27"/>
      <c r="Y4360" s="9" t="s">
        <v>558</v>
      </c>
      <c r="Z4360" s="9" t="s">
        <v>462</v>
      </c>
      <c r="AA4360" s="9" t="s">
        <v>44</v>
      </c>
      <c r="AB4360" s="9">
        <v>5850266</v>
      </c>
      <c r="AC4360" s="9" t="s">
        <v>5135</v>
      </c>
      <c r="AD4360" s="9" t="s">
        <v>225</v>
      </c>
      <c r="AE4360" s="5">
        <f t="shared" si="156"/>
        <v>0</v>
      </c>
      <c r="AF4360" s="5" t="str">
        <f t="shared" si="157"/>
        <v>katA</v>
      </c>
      <c r="AG4360" s="153"/>
      <c r="AH4360" s="153"/>
      <c r="AI4360" t="s">
        <v>236</v>
      </c>
      <c r="AJ4360" t="s">
        <v>17878</v>
      </c>
      <c r="AK4360" s="9" t="str">
        <f>VLOOKUP(Y4360,zdroj!D:AJ,33,0)</f>
        <v>katA</v>
      </c>
    </row>
    <row r="4361" spans="8:37" x14ac:dyDescent="0.25">
      <c r="H4361" s="8"/>
      <c r="I4361" s="8"/>
      <c r="N4361" s="23"/>
      <c r="O4361" s="24"/>
      <c r="P4361" s="19"/>
      <c r="Q4361" s="19"/>
      <c r="R4361" s="19"/>
      <c r="U4361" s="27"/>
      <c r="Y4361" s="9" t="s">
        <v>558</v>
      </c>
      <c r="Z4361" s="9" t="s">
        <v>462</v>
      </c>
      <c r="AA4361" s="9" t="s">
        <v>44</v>
      </c>
      <c r="AB4361" s="9">
        <v>5850177</v>
      </c>
      <c r="AC4361" s="9" t="s">
        <v>5136</v>
      </c>
      <c r="AD4361" s="9" t="s">
        <v>225</v>
      </c>
      <c r="AE4361" s="5">
        <f t="shared" si="156"/>
        <v>0</v>
      </c>
      <c r="AF4361" s="5" t="str">
        <f t="shared" si="157"/>
        <v>katA</v>
      </c>
      <c r="AG4361" s="153"/>
      <c r="AH4361" s="153"/>
      <c r="AI4361" t="s">
        <v>195</v>
      </c>
      <c r="AJ4361" t="s">
        <v>340</v>
      </c>
      <c r="AK4361" s="9" t="str">
        <f>VLOOKUP(Y4361,zdroj!D:AJ,33,0)</f>
        <v>katA</v>
      </c>
    </row>
    <row r="4362" spans="8:37" x14ac:dyDescent="0.25">
      <c r="H4362" s="8"/>
      <c r="I4362" s="8"/>
      <c r="N4362" s="23"/>
      <c r="O4362" s="24"/>
      <c r="P4362" s="19"/>
      <c r="Q4362" s="19"/>
      <c r="R4362" s="19"/>
      <c r="U4362" s="27"/>
      <c r="Y4362" s="9" t="s">
        <v>558</v>
      </c>
      <c r="Z4362" s="9" t="s">
        <v>462</v>
      </c>
      <c r="AA4362" s="9" t="s">
        <v>44</v>
      </c>
      <c r="AB4362" s="9">
        <v>31239714</v>
      </c>
      <c r="AC4362" s="9" t="s">
        <v>5137</v>
      </c>
      <c r="AD4362" s="9" t="s">
        <v>225</v>
      </c>
      <c r="AE4362" s="5">
        <f t="shared" ref="AE4362:AE4425" si="158">VLOOKUP(Y4362,K:T,10,0)</f>
        <v>0</v>
      </c>
      <c r="AF4362" s="5" t="str">
        <f t="shared" ref="AF4362:AF4425" si="159">IF(AE4362="A",IF(AD4362="katA","katB",AD4362),AD4362)</f>
        <v>katA</v>
      </c>
      <c r="AG4362" s="153"/>
      <c r="AH4362" s="153"/>
      <c r="AI4362" t="s">
        <v>236</v>
      </c>
      <c r="AJ4362" t="s">
        <v>17878</v>
      </c>
      <c r="AK4362" s="9" t="str">
        <f>VLOOKUP(Y4362,zdroj!D:AJ,33,0)</f>
        <v>katA</v>
      </c>
    </row>
    <row r="4363" spans="8:37" x14ac:dyDescent="0.25">
      <c r="H4363" s="8"/>
      <c r="I4363" s="8"/>
      <c r="N4363" s="23"/>
      <c r="O4363" s="24"/>
      <c r="P4363" s="19"/>
      <c r="Q4363" s="19"/>
      <c r="R4363" s="19"/>
      <c r="U4363" s="27"/>
      <c r="Y4363" s="9" t="s">
        <v>558</v>
      </c>
      <c r="Z4363" s="9" t="s">
        <v>462</v>
      </c>
      <c r="AA4363" s="9" t="s">
        <v>44</v>
      </c>
      <c r="AB4363" s="9">
        <v>5849250</v>
      </c>
      <c r="AC4363" s="9" t="s">
        <v>5138</v>
      </c>
      <c r="AD4363" s="9" t="s">
        <v>225</v>
      </c>
      <c r="AE4363" s="5">
        <f t="shared" si="158"/>
        <v>0</v>
      </c>
      <c r="AF4363" s="5" t="str">
        <f t="shared" si="159"/>
        <v>katA</v>
      </c>
      <c r="AG4363" s="153"/>
      <c r="AH4363" s="153"/>
      <c r="AI4363" t="s">
        <v>201</v>
      </c>
      <c r="AJ4363" t="s">
        <v>17878</v>
      </c>
      <c r="AK4363" s="9" t="str">
        <f>VLOOKUP(Y4363,zdroj!D:AJ,33,0)</f>
        <v>katA</v>
      </c>
    </row>
    <row r="4364" spans="8:37" x14ac:dyDescent="0.25">
      <c r="H4364" s="8"/>
      <c r="I4364" s="8"/>
      <c r="N4364" s="23"/>
      <c r="O4364" s="24"/>
      <c r="P4364" s="19"/>
      <c r="Q4364" s="19"/>
      <c r="R4364" s="19"/>
      <c r="U4364" s="27"/>
      <c r="Y4364" s="9" t="s">
        <v>558</v>
      </c>
      <c r="Z4364" s="9" t="s">
        <v>462</v>
      </c>
      <c r="AA4364" s="9" t="s">
        <v>44</v>
      </c>
      <c r="AB4364" s="9">
        <v>5849284</v>
      </c>
      <c r="AC4364" s="9" t="s">
        <v>5139</v>
      </c>
      <c r="AD4364" s="9" t="s">
        <v>225</v>
      </c>
      <c r="AE4364" s="5">
        <f t="shared" si="158"/>
        <v>0</v>
      </c>
      <c r="AF4364" s="5" t="str">
        <f t="shared" si="159"/>
        <v>katA</v>
      </c>
      <c r="AG4364" s="153"/>
      <c r="AH4364" s="153"/>
      <c r="AI4364" t="s">
        <v>17879</v>
      </c>
      <c r="AJ4364" t="s">
        <v>17878</v>
      </c>
      <c r="AK4364" s="9" t="str">
        <f>VLOOKUP(Y4364,zdroj!D:AJ,33,0)</f>
        <v>katA</v>
      </c>
    </row>
    <row r="4365" spans="8:37" x14ac:dyDescent="0.25">
      <c r="H4365" s="8"/>
      <c r="I4365" s="8"/>
      <c r="N4365" s="23"/>
      <c r="O4365" s="24"/>
      <c r="P4365" s="19"/>
      <c r="Q4365" s="19"/>
      <c r="R4365" s="19"/>
      <c r="U4365" s="27"/>
      <c r="Y4365" s="9" t="s">
        <v>558</v>
      </c>
      <c r="Z4365" s="9" t="s">
        <v>462</v>
      </c>
      <c r="AA4365" s="9" t="s">
        <v>44</v>
      </c>
      <c r="AB4365" s="9">
        <v>5849306</v>
      </c>
      <c r="AC4365" s="9" t="s">
        <v>5140</v>
      </c>
      <c r="AD4365" s="9" t="s">
        <v>225</v>
      </c>
      <c r="AE4365" s="5">
        <f t="shared" si="158"/>
        <v>0</v>
      </c>
      <c r="AF4365" s="5" t="str">
        <f t="shared" si="159"/>
        <v>katA</v>
      </c>
      <c r="AG4365" s="153"/>
      <c r="AH4365" s="153"/>
      <c r="AI4365" t="s">
        <v>201</v>
      </c>
      <c r="AJ4365" t="s">
        <v>17878</v>
      </c>
      <c r="AK4365" s="9" t="str">
        <f>VLOOKUP(Y4365,zdroj!D:AJ,33,0)</f>
        <v>katA</v>
      </c>
    </row>
    <row r="4366" spans="8:37" x14ac:dyDescent="0.25">
      <c r="H4366" s="8"/>
      <c r="I4366" s="8"/>
      <c r="N4366" s="23"/>
      <c r="O4366" s="24"/>
      <c r="P4366" s="19"/>
      <c r="Q4366" s="19"/>
      <c r="R4366" s="19"/>
      <c r="U4366" s="27"/>
      <c r="Y4366" s="9" t="s">
        <v>558</v>
      </c>
      <c r="Z4366" s="9" t="s">
        <v>462</v>
      </c>
      <c r="AA4366" s="9" t="s">
        <v>44</v>
      </c>
      <c r="AB4366" s="9">
        <v>5849314</v>
      </c>
      <c r="AC4366" s="9" t="s">
        <v>5141</v>
      </c>
      <c r="AD4366" s="9" t="s">
        <v>225</v>
      </c>
      <c r="AE4366" s="5">
        <f t="shared" si="158"/>
        <v>0</v>
      </c>
      <c r="AF4366" s="5" t="str">
        <f t="shared" si="159"/>
        <v>katA</v>
      </c>
      <c r="AG4366" s="153"/>
      <c r="AH4366" s="153"/>
      <c r="AI4366" t="s">
        <v>195</v>
      </c>
      <c r="AJ4366" t="s">
        <v>340</v>
      </c>
      <c r="AK4366" s="9" t="str">
        <f>VLOOKUP(Y4366,zdroj!D:AJ,33,0)</f>
        <v>katA</v>
      </c>
    </row>
    <row r="4367" spans="8:37" x14ac:dyDescent="0.25">
      <c r="H4367" s="8"/>
      <c r="I4367" s="8"/>
      <c r="N4367" s="23"/>
      <c r="O4367" s="24"/>
      <c r="P4367" s="19"/>
      <c r="Q4367" s="19"/>
      <c r="R4367" s="19"/>
      <c r="U4367" s="27"/>
      <c r="Y4367" s="9" t="s">
        <v>558</v>
      </c>
      <c r="Z4367" s="9" t="s">
        <v>462</v>
      </c>
      <c r="AA4367" s="9" t="s">
        <v>44</v>
      </c>
      <c r="AB4367" s="9">
        <v>76197981</v>
      </c>
      <c r="AC4367" s="9" t="s">
        <v>5142</v>
      </c>
      <c r="AD4367" s="9" t="s">
        <v>225</v>
      </c>
      <c r="AE4367" s="5">
        <f t="shared" si="158"/>
        <v>0</v>
      </c>
      <c r="AF4367" s="5" t="str">
        <f t="shared" si="159"/>
        <v>katA</v>
      </c>
      <c r="AG4367" s="153"/>
      <c r="AH4367" s="153"/>
      <c r="AI4367" t="s">
        <v>17879</v>
      </c>
      <c r="AJ4367" t="s">
        <v>17878</v>
      </c>
      <c r="AK4367" s="9" t="str">
        <f>VLOOKUP(Y4367,zdroj!D:AJ,33,0)</f>
        <v>katA</v>
      </c>
    </row>
    <row r="4368" spans="8:37" x14ac:dyDescent="0.25">
      <c r="H4368" s="8"/>
      <c r="I4368" s="8"/>
      <c r="N4368" s="23"/>
      <c r="O4368" s="24"/>
      <c r="P4368" s="19"/>
      <c r="Q4368" s="19"/>
      <c r="R4368" s="19"/>
      <c r="U4368" s="27"/>
      <c r="Y4368" s="9" t="s">
        <v>558</v>
      </c>
      <c r="Z4368" s="9" t="s">
        <v>462</v>
      </c>
      <c r="AA4368" s="9" t="s">
        <v>44</v>
      </c>
      <c r="AB4368" s="9">
        <v>5849462</v>
      </c>
      <c r="AC4368" s="9" t="s">
        <v>5143</v>
      </c>
      <c r="AD4368" s="9" t="s">
        <v>225</v>
      </c>
      <c r="AE4368" s="5">
        <f t="shared" si="158"/>
        <v>0</v>
      </c>
      <c r="AF4368" s="5" t="str">
        <f t="shared" si="159"/>
        <v>katA</v>
      </c>
      <c r="AG4368" s="153"/>
      <c r="AH4368" s="153"/>
      <c r="AI4368" t="s">
        <v>201</v>
      </c>
      <c r="AJ4368" t="s">
        <v>17878</v>
      </c>
      <c r="AK4368" s="9" t="str">
        <f>VLOOKUP(Y4368,zdroj!D:AJ,33,0)</f>
        <v>katA</v>
      </c>
    </row>
    <row r="4369" spans="8:37" x14ac:dyDescent="0.25">
      <c r="H4369" s="8"/>
      <c r="I4369" s="8"/>
      <c r="N4369" s="23"/>
      <c r="O4369" s="24"/>
      <c r="P4369" s="19"/>
      <c r="Q4369" s="19"/>
      <c r="R4369" s="19"/>
      <c r="U4369" s="27"/>
      <c r="Y4369" s="9" t="s">
        <v>558</v>
      </c>
      <c r="Z4369" s="9" t="s">
        <v>462</v>
      </c>
      <c r="AA4369" s="9" t="s">
        <v>44</v>
      </c>
      <c r="AB4369" s="9">
        <v>5849519</v>
      </c>
      <c r="AC4369" s="9" t="s">
        <v>5144</v>
      </c>
      <c r="AD4369" s="9" t="s">
        <v>225</v>
      </c>
      <c r="AE4369" s="5">
        <f t="shared" si="158"/>
        <v>0</v>
      </c>
      <c r="AF4369" s="5" t="str">
        <f t="shared" si="159"/>
        <v>katA</v>
      </c>
      <c r="AG4369" s="153"/>
      <c r="AH4369" s="153"/>
      <c r="AI4369" t="s">
        <v>201</v>
      </c>
      <c r="AJ4369" t="s">
        <v>17878</v>
      </c>
      <c r="AK4369" s="9" t="str">
        <f>VLOOKUP(Y4369,zdroj!D:AJ,33,0)</f>
        <v>katA</v>
      </c>
    </row>
    <row r="4370" spans="8:37" x14ac:dyDescent="0.25">
      <c r="H4370" s="8"/>
      <c r="I4370" s="8"/>
      <c r="N4370" s="23"/>
      <c r="O4370" s="24"/>
      <c r="P4370" s="19"/>
      <c r="Q4370" s="19"/>
      <c r="R4370" s="19"/>
      <c r="U4370" s="27"/>
      <c r="Y4370" s="9" t="s">
        <v>558</v>
      </c>
      <c r="Z4370" s="9" t="s">
        <v>462</v>
      </c>
      <c r="AA4370" s="9" t="s">
        <v>44</v>
      </c>
      <c r="AB4370" s="9">
        <v>5849535</v>
      </c>
      <c r="AC4370" s="9" t="s">
        <v>5145</v>
      </c>
      <c r="AD4370" s="9" t="s">
        <v>225</v>
      </c>
      <c r="AE4370" s="5">
        <f t="shared" si="158"/>
        <v>0</v>
      </c>
      <c r="AF4370" s="5" t="str">
        <f t="shared" si="159"/>
        <v>katA</v>
      </c>
      <c r="AG4370" s="153"/>
      <c r="AH4370" s="153"/>
      <c r="AI4370" t="s">
        <v>195</v>
      </c>
      <c r="AJ4370" t="s">
        <v>340</v>
      </c>
      <c r="AK4370" s="9" t="str">
        <f>VLOOKUP(Y4370,zdroj!D:AJ,33,0)</f>
        <v>katA</v>
      </c>
    </row>
    <row r="4371" spans="8:37" x14ac:dyDescent="0.25">
      <c r="H4371" s="8"/>
      <c r="I4371" s="8"/>
      <c r="N4371" s="23"/>
      <c r="O4371" s="24"/>
      <c r="P4371" s="19"/>
      <c r="Q4371" s="19"/>
      <c r="R4371" s="19"/>
      <c r="U4371" s="27"/>
      <c r="Y4371" s="9" t="s">
        <v>558</v>
      </c>
      <c r="Z4371" s="9" t="s">
        <v>462</v>
      </c>
      <c r="AA4371" s="9" t="s">
        <v>44</v>
      </c>
      <c r="AB4371" s="9">
        <v>5849543</v>
      </c>
      <c r="AC4371" s="9" t="s">
        <v>5146</v>
      </c>
      <c r="AD4371" s="9" t="s">
        <v>225</v>
      </c>
      <c r="AE4371" s="5">
        <f t="shared" si="158"/>
        <v>0</v>
      </c>
      <c r="AF4371" s="5" t="str">
        <f t="shared" si="159"/>
        <v>katA</v>
      </c>
      <c r="AG4371" s="153"/>
      <c r="AH4371" s="153"/>
      <c r="AI4371" t="s">
        <v>201</v>
      </c>
      <c r="AJ4371" t="s">
        <v>17878</v>
      </c>
      <c r="AK4371" s="9" t="str">
        <f>VLOOKUP(Y4371,zdroj!D:AJ,33,0)</f>
        <v>katA</v>
      </c>
    </row>
    <row r="4372" spans="8:37" x14ac:dyDescent="0.25">
      <c r="H4372" s="8"/>
      <c r="I4372" s="8"/>
      <c r="N4372" s="23"/>
      <c r="O4372" s="24"/>
      <c r="P4372" s="19"/>
      <c r="Q4372" s="19"/>
      <c r="R4372" s="19"/>
      <c r="U4372" s="27"/>
      <c r="Y4372" s="9" t="s">
        <v>558</v>
      </c>
      <c r="Z4372" s="9" t="s">
        <v>462</v>
      </c>
      <c r="AA4372" s="9" t="s">
        <v>44</v>
      </c>
      <c r="AB4372" s="9">
        <v>5849560</v>
      </c>
      <c r="AC4372" s="9" t="s">
        <v>5147</v>
      </c>
      <c r="AD4372" s="9" t="s">
        <v>225</v>
      </c>
      <c r="AE4372" s="5">
        <f t="shared" si="158"/>
        <v>0</v>
      </c>
      <c r="AF4372" s="5" t="str">
        <f t="shared" si="159"/>
        <v>katA</v>
      </c>
      <c r="AG4372" s="153"/>
      <c r="AH4372" s="153"/>
      <c r="AI4372" t="s">
        <v>201</v>
      </c>
      <c r="AJ4372" t="s">
        <v>17878</v>
      </c>
      <c r="AK4372" s="9" t="str">
        <f>VLOOKUP(Y4372,zdroj!D:AJ,33,0)</f>
        <v>katA</v>
      </c>
    </row>
    <row r="4373" spans="8:37" x14ac:dyDescent="0.25">
      <c r="H4373" s="8"/>
      <c r="I4373" s="8"/>
      <c r="N4373" s="23"/>
      <c r="O4373" s="24"/>
      <c r="P4373" s="19"/>
      <c r="Q4373" s="19"/>
      <c r="R4373" s="19"/>
      <c r="U4373" s="27"/>
      <c r="Y4373" s="9" t="s">
        <v>558</v>
      </c>
      <c r="Z4373" s="9" t="s">
        <v>462</v>
      </c>
      <c r="AA4373" s="9" t="s">
        <v>44</v>
      </c>
      <c r="AB4373" s="9">
        <v>5849594</v>
      </c>
      <c r="AC4373" s="9" t="s">
        <v>5148</v>
      </c>
      <c r="AD4373" s="9" t="s">
        <v>225</v>
      </c>
      <c r="AE4373" s="5">
        <f t="shared" si="158"/>
        <v>0</v>
      </c>
      <c r="AF4373" s="5" t="str">
        <f t="shared" si="159"/>
        <v>katA</v>
      </c>
      <c r="AG4373" s="153"/>
      <c r="AH4373" s="153"/>
      <c r="AI4373" t="s">
        <v>201</v>
      </c>
      <c r="AJ4373" t="s">
        <v>17878</v>
      </c>
      <c r="AK4373" s="9" t="str">
        <f>VLOOKUP(Y4373,zdroj!D:AJ,33,0)</f>
        <v>katA</v>
      </c>
    </row>
    <row r="4374" spans="8:37" x14ac:dyDescent="0.25">
      <c r="H4374" s="8"/>
      <c r="I4374" s="8"/>
      <c r="N4374" s="23"/>
      <c r="O4374" s="24"/>
      <c r="P4374" s="19"/>
      <c r="Q4374" s="19"/>
      <c r="R4374" s="19"/>
      <c r="U4374" s="27"/>
      <c r="Y4374" s="9" t="s">
        <v>558</v>
      </c>
      <c r="Z4374" s="9" t="s">
        <v>462</v>
      </c>
      <c r="AA4374" s="9" t="s">
        <v>44</v>
      </c>
      <c r="AB4374" s="9">
        <v>27102742</v>
      </c>
      <c r="AC4374" s="9" t="s">
        <v>5149</v>
      </c>
      <c r="AD4374" s="9" t="s">
        <v>225</v>
      </c>
      <c r="AE4374" s="5">
        <f t="shared" si="158"/>
        <v>0</v>
      </c>
      <c r="AF4374" s="5" t="str">
        <f t="shared" si="159"/>
        <v>katA</v>
      </c>
      <c r="AG4374" s="153"/>
      <c r="AH4374" s="153"/>
      <c r="AI4374" t="s">
        <v>201</v>
      </c>
      <c r="AJ4374" t="s">
        <v>17878</v>
      </c>
      <c r="AK4374" s="9" t="str">
        <f>VLOOKUP(Y4374,zdroj!D:AJ,33,0)</f>
        <v>katA</v>
      </c>
    </row>
    <row r="4375" spans="8:37" x14ac:dyDescent="0.25">
      <c r="H4375" s="8"/>
      <c r="I4375" s="8"/>
      <c r="N4375" s="23"/>
      <c r="O4375" s="24"/>
      <c r="P4375" s="19"/>
      <c r="Q4375" s="19"/>
      <c r="R4375" s="19"/>
      <c r="U4375" s="27"/>
      <c r="Y4375" s="9" t="s">
        <v>559</v>
      </c>
      <c r="Z4375" s="9" t="s">
        <v>462</v>
      </c>
      <c r="AA4375" s="9" t="s">
        <v>237</v>
      </c>
      <c r="AB4375" s="9">
        <v>5849179</v>
      </c>
      <c r="AC4375" s="9" t="s">
        <v>5150</v>
      </c>
      <c r="AD4375" s="9" t="s">
        <v>225</v>
      </c>
      <c r="AE4375" s="5">
        <f t="shared" si="158"/>
        <v>0</v>
      </c>
      <c r="AF4375" s="5" t="str">
        <f t="shared" si="159"/>
        <v>katA</v>
      </c>
      <c r="AG4375" s="153"/>
      <c r="AH4375" s="153"/>
      <c r="AI4375" t="s">
        <v>195</v>
      </c>
      <c r="AJ4375" t="s">
        <v>340</v>
      </c>
      <c r="AK4375" s="9" t="str">
        <f>VLOOKUP(Y4375,zdroj!D:AJ,33,0)</f>
        <v>katA</v>
      </c>
    </row>
    <row r="4376" spans="8:37" x14ac:dyDescent="0.25">
      <c r="H4376" s="8"/>
      <c r="I4376" s="8"/>
      <c r="N4376" s="23"/>
      <c r="O4376" s="24"/>
      <c r="P4376" s="19"/>
      <c r="Q4376" s="19"/>
      <c r="R4376" s="19"/>
      <c r="U4376" s="27"/>
      <c r="Y4376" s="9" t="s">
        <v>559</v>
      </c>
      <c r="Z4376" s="9" t="s">
        <v>462</v>
      </c>
      <c r="AA4376" s="9" t="s">
        <v>237</v>
      </c>
      <c r="AB4376" s="9">
        <v>5849110</v>
      </c>
      <c r="AC4376" s="9" t="s">
        <v>5151</v>
      </c>
      <c r="AD4376" s="9" t="s">
        <v>225</v>
      </c>
      <c r="AE4376" s="5">
        <f t="shared" si="158"/>
        <v>0</v>
      </c>
      <c r="AF4376" s="5" t="str">
        <f t="shared" si="159"/>
        <v>katA</v>
      </c>
      <c r="AG4376" s="153"/>
      <c r="AH4376" s="153"/>
      <c r="AI4376" t="s">
        <v>195</v>
      </c>
      <c r="AJ4376" t="s">
        <v>340</v>
      </c>
      <c r="AK4376" s="9" t="str">
        <f>VLOOKUP(Y4376,zdroj!D:AJ,33,0)</f>
        <v>katA</v>
      </c>
    </row>
    <row r="4377" spans="8:37" x14ac:dyDescent="0.25">
      <c r="H4377" s="8"/>
      <c r="I4377" s="8"/>
      <c r="N4377" s="23"/>
      <c r="O4377" s="24"/>
      <c r="P4377" s="19"/>
      <c r="Q4377" s="19"/>
      <c r="R4377" s="19"/>
      <c r="U4377" s="27"/>
      <c r="Y4377" s="9" t="s">
        <v>559</v>
      </c>
      <c r="Z4377" s="9" t="s">
        <v>462</v>
      </c>
      <c r="AA4377" s="9" t="s">
        <v>237</v>
      </c>
      <c r="AB4377" s="9">
        <v>30776341</v>
      </c>
      <c r="AC4377" s="9" t="s">
        <v>5152</v>
      </c>
      <c r="AD4377" s="9" t="s">
        <v>225</v>
      </c>
      <c r="AE4377" s="5">
        <f t="shared" si="158"/>
        <v>0</v>
      </c>
      <c r="AF4377" s="5" t="str">
        <f t="shared" si="159"/>
        <v>katA</v>
      </c>
      <c r="AG4377" s="153"/>
      <c r="AH4377" s="153"/>
      <c r="AI4377" t="s">
        <v>195</v>
      </c>
      <c r="AJ4377" t="s">
        <v>340</v>
      </c>
      <c r="AK4377" s="9" t="str">
        <f>VLOOKUP(Y4377,zdroj!D:AJ,33,0)</f>
        <v>katA</v>
      </c>
    </row>
    <row r="4378" spans="8:37" x14ac:dyDescent="0.25">
      <c r="H4378" s="8"/>
      <c r="I4378" s="8"/>
      <c r="N4378" s="23"/>
      <c r="O4378" s="24"/>
      <c r="P4378" s="19"/>
      <c r="Q4378" s="19"/>
      <c r="R4378" s="19"/>
      <c r="U4378" s="27"/>
      <c r="Y4378" s="9" t="s">
        <v>559</v>
      </c>
      <c r="Z4378" s="9" t="s">
        <v>462</v>
      </c>
      <c r="AA4378" s="9" t="s">
        <v>237</v>
      </c>
      <c r="AB4378" s="9">
        <v>5849136</v>
      </c>
      <c r="AC4378" s="9" t="s">
        <v>5153</v>
      </c>
      <c r="AD4378" s="9" t="s">
        <v>225</v>
      </c>
      <c r="AE4378" s="5">
        <f t="shared" si="158"/>
        <v>0</v>
      </c>
      <c r="AF4378" s="5" t="str">
        <f t="shared" si="159"/>
        <v>katA</v>
      </c>
      <c r="AG4378" s="153"/>
      <c r="AH4378" s="153"/>
      <c r="AI4378" t="s">
        <v>236</v>
      </c>
      <c r="AJ4378" t="s">
        <v>17878</v>
      </c>
      <c r="AK4378" s="9" t="str">
        <f>VLOOKUP(Y4378,zdroj!D:AJ,33,0)</f>
        <v>katA</v>
      </c>
    </row>
    <row r="4379" spans="8:37" x14ac:dyDescent="0.25">
      <c r="H4379" s="8"/>
      <c r="I4379" s="8"/>
      <c r="N4379" s="23"/>
      <c r="O4379" s="24"/>
      <c r="P4379" s="19"/>
      <c r="Q4379" s="19"/>
      <c r="R4379" s="19"/>
      <c r="U4379" s="27"/>
      <c r="Y4379" s="9" t="s">
        <v>559</v>
      </c>
      <c r="Z4379" s="9" t="s">
        <v>462</v>
      </c>
      <c r="AA4379" s="9" t="s">
        <v>237</v>
      </c>
      <c r="AB4379" s="9">
        <v>5849144</v>
      </c>
      <c r="AC4379" s="9" t="s">
        <v>5154</v>
      </c>
      <c r="AD4379" s="9" t="s">
        <v>225</v>
      </c>
      <c r="AE4379" s="5">
        <f t="shared" si="158"/>
        <v>0</v>
      </c>
      <c r="AF4379" s="5" t="str">
        <f t="shared" si="159"/>
        <v>katA</v>
      </c>
      <c r="AG4379" s="153"/>
      <c r="AH4379" s="153"/>
      <c r="AI4379" t="s">
        <v>195</v>
      </c>
      <c r="AJ4379" t="s">
        <v>340</v>
      </c>
      <c r="AK4379" s="9" t="str">
        <f>VLOOKUP(Y4379,zdroj!D:AJ,33,0)</f>
        <v>katA</v>
      </c>
    </row>
    <row r="4380" spans="8:37" x14ac:dyDescent="0.25">
      <c r="H4380" s="8"/>
      <c r="I4380" s="8"/>
      <c r="N4380" s="23"/>
      <c r="O4380" s="24"/>
      <c r="P4380" s="19"/>
      <c r="Q4380" s="19"/>
      <c r="R4380" s="19"/>
      <c r="U4380" s="27"/>
      <c r="Y4380" s="9" t="s">
        <v>559</v>
      </c>
      <c r="Z4380" s="9" t="s">
        <v>462</v>
      </c>
      <c r="AA4380" s="9" t="s">
        <v>237</v>
      </c>
      <c r="AB4380" s="9">
        <v>5848741</v>
      </c>
      <c r="AC4380" s="9" t="s">
        <v>5155</v>
      </c>
      <c r="AD4380" s="9" t="s">
        <v>225</v>
      </c>
      <c r="AE4380" s="5">
        <f t="shared" si="158"/>
        <v>0</v>
      </c>
      <c r="AF4380" s="5" t="str">
        <f t="shared" si="159"/>
        <v>katA</v>
      </c>
      <c r="AG4380" s="153"/>
      <c r="AH4380" s="153"/>
      <c r="AI4380" t="s">
        <v>201</v>
      </c>
      <c r="AJ4380" t="s">
        <v>17878</v>
      </c>
      <c r="AK4380" s="9" t="str">
        <f>VLOOKUP(Y4380,zdroj!D:AJ,33,0)</f>
        <v>katA</v>
      </c>
    </row>
    <row r="4381" spans="8:37" x14ac:dyDescent="0.25">
      <c r="H4381" s="8"/>
      <c r="I4381" s="8"/>
      <c r="N4381" s="23"/>
      <c r="O4381" s="24"/>
      <c r="P4381" s="19"/>
      <c r="Q4381" s="19"/>
      <c r="R4381" s="19"/>
      <c r="U4381" s="27"/>
      <c r="Y4381" s="9" t="s">
        <v>559</v>
      </c>
      <c r="Z4381" s="9" t="s">
        <v>462</v>
      </c>
      <c r="AA4381" s="9" t="s">
        <v>237</v>
      </c>
      <c r="AB4381" s="9">
        <v>5848008</v>
      </c>
      <c r="AC4381" s="9" t="s">
        <v>5156</v>
      </c>
      <c r="AD4381" s="9" t="s">
        <v>225</v>
      </c>
      <c r="AE4381" s="5">
        <f t="shared" si="158"/>
        <v>0</v>
      </c>
      <c r="AF4381" s="5" t="str">
        <f t="shared" si="159"/>
        <v>katA</v>
      </c>
      <c r="AG4381" s="153"/>
      <c r="AH4381" s="153"/>
      <c r="AI4381" t="s">
        <v>201</v>
      </c>
      <c r="AJ4381" t="s">
        <v>17878</v>
      </c>
      <c r="AK4381" s="9" t="str">
        <f>VLOOKUP(Y4381,zdroj!D:AJ,33,0)</f>
        <v>katA</v>
      </c>
    </row>
    <row r="4382" spans="8:37" x14ac:dyDescent="0.25">
      <c r="H4382" s="8"/>
      <c r="I4382" s="8"/>
      <c r="N4382" s="23"/>
      <c r="O4382" s="24"/>
      <c r="P4382" s="19"/>
      <c r="Q4382" s="19"/>
      <c r="R4382" s="19"/>
      <c r="U4382" s="27"/>
      <c r="Y4382" s="9" t="s">
        <v>559</v>
      </c>
      <c r="Z4382" s="9" t="s">
        <v>462</v>
      </c>
      <c r="AA4382" s="9" t="s">
        <v>237</v>
      </c>
      <c r="AB4382" s="9">
        <v>5848024</v>
      </c>
      <c r="AC4382" s="9" t="s">
        <v>5157</v>
      </c>
      <c r="AD4382" s="9" t="s">
        <v>225</v>
      </c>
      <c r="AE4382" s="5">
        <f t="shared" si="158"/>
        <v>0</v>
      </c>
      <c r="AF4382" s="5" t="str">
        <f t="shared" si="159"/>
        <v>katA</v>
      </c>
      <c r="AG4382" s="153"/>
      <c r="AH4382" s="153"/>
      <c r="AI4382" t="s">
        <v>17879</v>
      </c>
      <c r="AJ4382" t="s">
        <v>17878</v>
      </c>
      <c r="AK4382" s="9" t="str">
        <f>VLOOKUP(Y4382,zdroj!D:AJ,33,0)</f>
        <v>katA</v>
      </c>
    </row>
    <row r="4383" spans="8:37" x14ac:dyDescent="0.25">
      <c r="H4383" s="8"/>
      <c r="I4383" s="8"/>
      <c r="N4383" s="23"/>
      <c r="O4383" s="24"/>
      <c r="P4383" s="19"/>
      <c r="Q4383" s="19"/>
      <c r="R4383" s="19"/>
      <c r="U4383" s="27"/>
      <c r="Y4383" s="9" t="s">
        <v>559</v>
      </c>
      <c r="Z4383" s="9" t="s">
        <v>462</v>
      </c>
      <c r="AA4383" s="9" t="s">
        <v>237</v>
      </c>
      <c r="AB4383" s="9">
        <v>5848032</v>
      </c>
      <c r="AC4383" s="9" t="s">
        <v>5158</v>
      </c>
      <c r="AD4383" s="9" t="s">
        <v>225</v>
      </c>
      <c r="AE4383" s="5">
        <f t="shared" si="158"/>
        <v>0</v>
      </c>
      <c r="AF4383" s="5" t="str">
        <f t="shared" si="159"/>
        <v>katA</v>
      </c>
      <c r="AG4383" s="153"/>
      <c r="AH4383" s="153"/>
      <c r="AI4383" t="s">
        <v>201</v>
      </c>
      <c r="AJ4383" t="s">
        <v>17878</v>
      </c>
      <c r="AK4383" s="9" t="str">
        <f>VLOOKUP(Y4383,zdroj!D:AJ,33,0)</f>
        <v>katA</v>
      </c>
    </row>
    <row r="4384" spans="8:37" x14ac:dyDescent="0.25">
      <c r="H4384" s="8"/>
      <c r="I4384" s="8"/>
      <c r="N4384" s="23"/>
      <c r="O4384" s="24"/>
      <c r="P4384" s="19"/>
      <c r="Q4384" s="19"/>
      <c r="R4384" s="19"/>
      <c r="U4384" s="27"/>
      <c r="Y4384" s="9" t="s">
        <v>559</v>
      </c>
      <c r="Z4384" s="9" t="s">
        <v>462</v>
      </c>
      <c r="AA4384" s="9" t="s">
        <v>237</v>
      </c>
      <c r="AB4384" s="9">
        <v>5847923</v>
      </c>
      <c r="AC4384" s="9" t="s">
        <v>5159</v>
      </c>
      <c r="AD4384" s="9" t="s">
        <v>231</v>
      </c>
      <c r="AE4384" s="5">
        <f t="shared" si="158"/>
        <v>0</v>
      </c>
      <c r="AF4384" s="5" t="str">
        <f t="shared" si="159"/>
        <v>katB</v>
      </c>
      <c r="AG4384" s="153"/>
      <c r="AH4384" s="153"/>
      <c r="AI4384" t="s">
        <v>201</v>
      </c>
      <c r="AJ4384" t="s">
        <v>17878</v>
      </c>
      <c r="AK4384" s="9" t="str">
        <f>VLOOKUP(Y4384,zdroj!D:AJ,33,0)</f>
        <v>katA</v>
      </c>
    </row>
    <row r="4385" spans="8:37" x14ac:dyDescent="0.25">
      <c r="H4385" s="8"/>
      <c r="I4385" s="8"/>
      <c r="N4385" s="23"/>
      <c r="O4385" s="24"/>
      <c r="P4385" s="19"/>
      <c r="Q4385" s="19"/>
      <c r="R4385" s="19"/>
      <c r="U4385" s="27"/>
      <c r="Y4385" s="9" t="s">
        <v>559</v>
      </c>
      <c r="Z4385" s="9" t="s">
        <v>462</v>
      </c>
      <c r="AA4385" s="9" t="s">
        <v>237</v>
      </c>
      <c r="AB4385" s="9">
        <v>5848083</v>
      </c>
      <c r="AC4385" s="9" t="s">
        <v>5160</v>
      </c>
      <c r="AD4385" s="9" t="s">
        <v>225</v>
      </c>
      <c r="AE4385" s="5">
        <f t="shared" si="158"/>
        <v>0</v>
      </c>
      <c r="AF4385" s="5" t="str">
        <f t="shared" si="159"/>
        <v>katA</v>
      </c>
      <c r="AG4385" s="153"/>
      <c r="AH4385" s="153"/>
      <c r="AI4385" t="s">
        <v>201</v>
      </c>
      <c r="AJ4385" t="s">
        <v>17878</v>
      </c>
      <c r="AK4385" s="9" t="str">
        <f>VLOOKUP(Y4385,zdroj!D:AJ,33,0)</f>
        <v>katA</v>
      </c>
    </row>
    <row r="4386" spans="8:37" x14ac:dyDescent="0.25">
      <c r="H4386" s="8"/>
      <c r="I4386" s="8"/>
      <c r="N4386" s="23"/>
      <c r="O4386" s="24"/>
      <c r="P4386" s="19"/>
      <c r="Q4386" s="19"/>
      <c r="R4386" s="19"/>
      <c r="U4386" s="27"/>
      <c r="Y4386" s="9" t="s">
        <v>559</v>
      </c>
      <c r="Z4386" s="9" t="s">
        <v>462</v>
      </c>
      <c r="AA4386" s="9" t="s">
        <v>237</v>
      </c>
      <c r="AB4386" s="9">
        <v>5848091</v>
      </c>
      <c r="AC4386" s="9" t="s">
        <v>5161</v>
      </c>
      <c r="AD4386" s="9" t="s">
        <v>225</v>
      </c>
      <c r="AE4386" s="5">
        <f t="shared" si="158"/>
        <v>0</v>
      </c>
      <c r="AF4386" s="5" t="str">
        <f t="shared" si="159"/>
        <v>katA</v>
      </c>
      <c r="AG4386" s="153"/>
      <c r="AH4386" s="153"/>
      <c r="AI4386" t="s">
        <v>201</v>
      </c>
      <c r="AJ4386" t="s">
        <v>17878</v>
      </c>
      <c r="AK4386" s="9" t="str">
        <f>VLOOKUP(Y4386,zdroj!D:AJ,33,0)</f>
        <v>katA</v>
      </c>
    </row>
    <row r="4387" spans="8:37" x14ac:dyDescent="0.25">
      <c r="H4387" s="8"/>
      <c r="I4387" s="8"/>
      <c r="N4387" s="23"/>
      <c r="O4387" s="24"/>
      <c r="P4387" s="19"/>
      <c r="Q4387" s="19"/>
      <c r="R4387" s="19"/>
      <c r="U4387" s="27"/>
      <c r="Y4387" s="9" t="s">
        <v>559</v>
      </c>
      <c r="Z4387" s="9" t="s">
        <v>462</v>
      </c>
      <c r="AA4387" s="9" t="s">
        <v>237</v>
      </c>
      <c r="AB4387" s="9">
        <v>5848113</v>
      </c>
      <c r="AC4387" s="9" t="s">
        <v>5162</v>
      </c>
      <c r="AD4387" s="9" t="s">
        <v>231</v>
      </c>
      <c r="AE4387" s="5">
        <f t="shared" si="158"/>
        <v>0</v>
      </c>
      <c r="AF4387" s="5" t="str">
        <f t="shared" si="159"/>
        <v>katB</v>
      </c>
      <c r="AG4387" s="153"/>
      <c r="AH4387" s="153"/>
      <c r="AI4387" t="s">
        <v>201</v>
      </c>
      <c r="AJ4387" t="s">
        <v>17878</v>
      </c>
      <c r="AK4387" s="9" t="str">
        <f>VLOOKUP(Y4387,zdroj!D:AJ,33,0)</f>
        <v>katA</v>
      </c>
    </row>
    <row r="4388" spans="8:37" x14ac:dyDescent="0.25">
      <c r="H4388" s="8"/>
      <c r="I4388" s="8"/>
      <c r="N4388" s="23"/>
      <c r="O4388" s="24"/>
      <c r="P4388" s="19"/>
      <c r="Q4388" s="19"/>
      <c r="R4388" s="19"/>
      <c r="U4388" s="27"/>
      <c r="Y4388" s="9" t="s">
        <v>559</v>
      </c>
      <c r="Z4388" s="9" t="s">
        <v>462</v>
      </c>
      <c r="AA4388" s="9" t="s">
        <v>237</v>
      </c>
      <c r="AB4388" s="9">
        <v>5848121</v>
      </c>
      <c r="AC4388" s="9" t="s">
        <v>5163</v>
      </c>
      <c r="AD4388" s="9" t="s">
        <v>225</v>
      </c>
      <c r="AE4388" s="5">
        <f t="shared" si="158"/>
        <v>0</v>
      </c>
      <c r="AF4388" s="5" t="str">
        <f t="shared" si="159"/>
        <v>katA</v>
      </c>
      <c r="AG4388" s="153"/>
      <c r="AH4388" s="153"/>
      <c r="AI4388" t="s">
        <v>201</v>
      </c>
      <c r="AJ4388" t="s">
        <v>17878</v>
      </c>
      <c r="AK4388" s="9" t="str">
        <f>VLOOKUP(Y4388,zdroj!D:AJ,33,0)</f>
        <v>katA</v>
      </c>
    </row>
    <row r="4389" spans="8:37" x14ac:dyDescent="0.25">
      <c r="H4389" s="8"/>
      <c r="I4389" s="8"/>
      <c r="N4389" s="23"/>
      <c r="O4389" s="24"/>
      <c r="P4389" s="19"/>
      <c r="Q4389" s="19"/>
      <c r="R4389" s="19"/>
      <c r="U4389" s="27"/>
      <c r="Y4389" s="9" t="s">
        <v>559</v>
      </c>
      <c r="Z4389" s="9" t="s">
        <v>462</v>
      </c>
      <c r="AA4389" s="9" t="s">
        <v>237</v>
      </c>
      <c r="AB4389" s="9">
        <v>5847931</v>
      </c>
      <c r="AC4389" s="9" t="s">
        <v>5164</v>
      </c>
      <c r="AD4389" s="9" t="s">
        <v>231</v>
      </c>
      <c r="AE4389" s="5">
        <f t="shared" si="158"/>
        <v>0</v>
      </c>
      <c r="AF4389" s="5" t="str">
        <f t="shared" si="159"/>
        <v>katB</v>
      </c>
      <c r="AG4389" s="153"/>
      <c r="AH4389" s="153"/>
      <c r="AI4389" t="s">
        <v>201</v>
      </c>
      <c r="AJ4389" t="s">
        <v>17878</v>
      </c>
      <c r="AK4389" s="9" t="str">
        <f>VLOOKUP(Y4389,zdroj!D:AJ,33,0)</f>
        <v>katA</v>
      </c>
    </row>
    <row r="4390" spans="8:37" x14ac:dyDescent="0.25">
      <c r="H4390" s="8"/>
      <c r="I4390" s="8"/>
      <c r="N4390" s="23"/>
      <c r="O4390" s="24"/>
      <c r="P4390" s="19"/>
      <c r="Q4390" s="19"/>
      <c r="R4390" s="19"/>
      <c r="U4390" s="27"/>
      <c r="Y4390" s="9" t="s">
        <v>559</v>
      </c>
      <c r="Z4390" s="9" t="s">
        <v>462</v>
      </c>
      <c r="AA4390" s="9" t="s">
        <v>237</v>
      </c>
      <c r="AB4390" s="9">
        <v>30776317</v>
      </c>
      <c r="AC4390" s="9" t="s">
        <v>5165</v>
      </c>
      <c r="AD4390" s="9" t="s">
        <v>225</v>
      </c>
      <c r="AE4390" s="5">
        <f t="shared" si="158"/>
        <v>0</v>
      </c>
      <c r="AF4390" s="5" t="str">
        <f t="shared" si="159"/>
        <v>katA</v>
      </c>
      <c r="AG4390" s="153"/>
      <c r="AH4390" s="153"/>
      <c r="AI4390" t="s">
        <v>195</v>
      </c>
      <c r="AJ4390" t="s">
        <v>340</v>
      </c>
      <c r="AK4390" s="9" t="str">
        <f>VLOOKUP(Y4390,zdroj!D:AJ,33,0)</f>
        <v>katA</v>
      </c>
    </row>
    <row r="4391" spans="8:37" x14ac:dyDescent="0.25">
      <c r="H4391" s="8"/>
      <c r="I4391" s="8"/>
      <c r="N4391" s="23"/>
      <c r="O4391" s="24"/>
      <c r="P4391" s="19"/>
      <c r="Q4391" s="19"/>
      <c r="R4391" s="19"/>
      <c r="U4391" s="27"/>
      <c r="Y4391" s="9" t="s">
        <v>559</v>
      </c>
      <c r="Z4391" s="9" t="s">
        <v>462</v>
      </c>
      <c r="AA4391" s="9" t="s">
        <v>237</v>
      </c>
      <c r="AB4391" s="9">
        <v>5848211</v>
      </c>
      <c r="AC4391" s="9" t="s">
        <v>5166</v>
      </c>
      <c r="AD4391" s="9" t="s">
        <v>225</v>
      </c>
      <c r="AE4391" s="5">
        <f t="shared" si="158"/>
        <v>0</v>
      </c>
      <c r="AF4391" s="5" t="str">
        <f t="shared" si="159"/>
        <v>katA</v>
      </c>
      <c r="AG4391" s="153"/>
      <c r="AH4391" s="153"/>
      <c r="AI4391" t="s">
        <v>201</v>
      </c>
      <c r="AJ4391" t="s">
        <v>17878</v>
      </c>
      <c r="AK4391" s="9" t="str">
        <f>VLOOKUP(Y4391,zdroj!D:AJ,33,0)</f>
        <v>katA</v>
      </c>
    </row>
    <row r="4392" spans="8:37" x14ac:dyDescent="0.25">
      <c r="H4392" s="8"/>
      <c r="I4392" s="8"/>
      <c r="N4392" s="23"/>
      <c r="O4392" s="24"/>
      <c r="P4392" s="19"/>
      <c r="Q4392" s="19"/>
      <c r="R4392" s="19"/>
      <c r="U4392" s="27"/>
      <c r="Y4392" s="9" t="s">
        <v>559</v>
      </c>
      <c r="Z4392" s="9" t="s">
        <v>462</v>
      </c>
      <c r="AA4392" s="9" t="s">
        <v>237</v>
      </c>
      <c r="AB4392" s="9">
        <v>5848237</v>
      </c>
      <c r="AC4392" s="9" t="s">
        <v>5167</v>
      </c>
      <c r="AD4392" s="9" t="s">
        <v>225</v>
      </c>
      <c r="AE4392" s="5">
        <f t="shared" si="158"/>
        <v>0</v>
      </c>
      <c r="AF4392" s="5" t="str">
        <f t="shared" si="159"/>
        <v>katA</v>
      </c>
      <c r="AG4392" s="153"/>
      <c r="AH4392" s="153"/>
      <c r="AI4392" t="s">
        <v>201</v>
      </c>
      <c r="AJ4392" t="s">
        <v>17878</v>
      </c>
      <c r="AK4392" s="9" t="str">
        <f>VLOOKUP(Y4392,zdroj!D:AJ,33,0)</f>
        <v>katA</v>
      </c>
    </row>
    <row r="4393" spans="8:37" x14ac:dyDescent="0.25">
      <c r="H4393" s="8"/>
      <c r="I4393" s="8"/>
      <c r="N4393" s="23"/>
      <c r="O4393" s="24"/>
      <c r="P4393" s="19"/>
      <c r="Q4393" s="19"/>
      <c r="R4393" s="19"/>
      <c r="U4393" s="27"/>
      <c r="Y4393" s="9" t="s">
        <v>559</v>
      </c>
      <c r="Z4393" s="9" t="s">
        <v>462</v>
      </c>
      <c r="AA4393" s="9" t="s">
        <v>237</v>
      </c>
      <c r="AB4393" s="9">
        <v>5847940</v>
      </c>
      <c r="AC4393" s="9" t="s">
        <v>5168</v>
      </c>
      <c r="AD4393" s="9" t="s">
        <v>225</v>
      </c>
      <c r="AE4393" s="5">
        <f t="shared" si="158"/>
        <v>0</v>
      </c>
      <c r="AF4393" s="5" t="str">
        <f t="shared" si="159"/>
        <v>katA</v>
      </c>
      <c r="AG4393" s="153"/>
      <c r="AH4393" s="153"/>
      <c r="AI4393" t="s">
        <v>236</v>
      </c>
      <c r="AJ4393" t="s">
        <v>17878</v>
      </c>
      <c r="AK4393" s="9" t="str">
        <f>VLOOKUP(Y4393,zdroj!D:AJ,33,0)</f>
        <v>katA</v>
      </c>
    </row>
    <row r="4394" spans="8:37" x14ac:dyDescent="0.25">
      <c r="H4394" s="8"/>
      <c r="I4394" s="8"/>
      <c r="N4394" s="23"/>
      <c r="O4394" s="24"/>
      <c r="P4394" s="19"/>
      <c r="Q4394" s="19"/>
      <c r="R4394" s="19"/>
      <c r="U4394" s="27"/>
      <c r="Y4394" s="9" t="s">
        <v>559</v>
      </c>
      <c r="Z4394" s="9" t="s">
        <v>462</v>
      </c>
      <c r="AA4394" s="9" t="s">
        <v>237</v>
      </c>
      <c r="AB4394" s="9">
        <v>5848351</v>
      </c>
      <c r="AC4394" s="9" t="s">
        <v>5169</v>
      </c>
      <c r="AD4394" s="9" t="s">
        <v>225</v>
      </c>
      <c r="AE4394" s="5">
        <f t="shared" si="158"/>
        <v>0</v>
      </c>
      <c r="AF4394" s="5" t="str">
        <f t="shared" si="159"/>
        <v>katA</v>
      </c>
      <c r="AG4394" s="153"/>
      <c r="AH4394" s="153"/>
      <c r="AI4394" t="s">
        <v>201</v>
      </c>
      <c r="AJ4394" t="s">
        <v>17878</v>
      </c>
      <c r="AK4394" s="9" t="str">
        <f>VLOOKUP(Y4394,zdroj!D:AJ,33,0)</f>
        <v>katA</v>
      </c>
    </row>
    <row r="4395" spans="8:37" x14ac:dyDescent="0.25">
      <c r="H4395" s="8"/>
      <c r="I4395" s="8"/>
      <c r="N4395" s="23"/>
      <c r="O4395" s="24"/>
      <c r="P4395" s="19"/>
      <c r="Q4395" s="19"/>
      <c r="R4395" s="19"/>
      <c r="U4395" s="27"/>
      <c r="Y4395" s="9" t="s">
        <v>559</v>
      </c>
      <c r="Z4395" s="9" t="s">
        <v>462</v>
      </c>
      <c r="AA4395" s="9" t="s">
        <v>237</v>
      </c>
      <c r="AB4395" s="9">
        <v>30776325</v>
      </c>
      <c r="AC4395" s="9" t="s">
        <v>5170</v>
      </c>
      <c r="AD4395" s="9" t="s">
        <v>231</v>
      </c>
      <c r="AE4395" s="5">
        <f t="shared" si="158"/>
        <v>0</v>
      </c>
      <c r="AF4395" s="5" t="str">
        <f t="shared" si="159"/>
        <v>katB</v>
      </c>
      <c r="AG4395" s="153"/>
      <c r="AH4395" s="153"/>
      <c r="AI4395" t="s">
        <v>201</v>
      </c>
      <c r="AJ4395" t="s">
        <v>17878</v>
      </c>
      <c r="AK4395" s="9" t="str">
        <f>VLOOKUP(Y4395,zdroj!D:AJ,33,0)</f>
        <v>katA</v>
      </c>
    </row>
    <row r="4396" spans="8:37" x14ac:dyDescent="0.25">
      <c r="H4396" s="8"/>
      <c r="I4396" s="8"/>
      <c r="N4396" s="23"/>
      <c r="O4396" s="24"/>
      <c r="P4396" s="19"/>
      <c r="Q4396" s="19"/>
      <c r="R4396" s="19"/>
      <c r="U4396" s="27"/>
      <c r="Y4396" s="9" t="s">
        <v>559</v>
      </c>
      <c r="Z4396" s="9" t="s">
        <v>462</v>
      </c>
      <c r="AA4396" s="9" t="s">
        <v>237</v>
      </c>
      <c r="AB4396" s="9">
        <v>5849128</v>
      </c>
      <c r="AC4396" s="9" t="s">
        <v>5171</v>
      </c>
      <c r="AD4396" s="9" t="s">
        <v>800</v>
      </c>
      <c r="AE4396" s="5">
        <f t="shared" si="158"/>
        <v>0</v>
      </c>
      <c r="AF4396" s="5" t="str">
        <f t="shared" si="159"/>
        <v>Pokryto</v>
      </c>
      <c r="AG4396" s="153"/>
      <c r="AH4396" s="153"/>
      <c r="AI4396" t="s">
        <v>201</v>
      </c>
      <c r="AJ4396" t="s">
        <v>800</v>
      </c>
      <c r="AK4396" s="9" t="str">
        <f>VLOOKUP(Y4396,zdroj!D:AJ,33,0)</f>
        <v>katA</v>
      </c>
    </row>
    <row r="4397" spans="8:37" x14ac:dyDescent="0.25">
      <c r="H4397" s="8"/>
      <c r="I4397" s="8"/>
      <c r="N4397" s="23"/>
      <c r="O4397" s="24"/>
      <c r="P4397" s="19"/>
      <c r="Q4397" s="19"/>
      <c r="R4397" s="19"/>
      <c r="U4397" s="27"/>
      <c r="Y4397" s="9" t="s">
        <v>559</v>
      </c>
      <c r="Z4397" s="9" t="s">
        <v>462</v>
      </c>
      <c r="AA4397" s="9" t="s">
        <v>237</v>
      </c>
      <c r="AB4397" s="9">
        <v>80668305</v>
      </c>
      <c r="AC4397" s="9" t="s">
        <v>5172</v>
      </c>
      <c r="AD4397" s="9" t="s">
        <v>800</v>
      </c>
      <c r="AE4397" s="5">
        <f t="shared" si="158"/>
        <v>0</v>
      </c>
      <c r="AF4397" s="5" t="str">
        <f t="shared" si="159"/>
        <v>Pokryto</v>
      </c>
      <c r="AG4397" s="153"/>
      <c r="AH4397" s="153"/>
      <c r="AI4397" t="s">
        <v>201</v>
      </c>
      <c r="AJ4397" t="s">
        <v>800</v>
      </c>
      <c r="AK4397" s="9" t="str">
        <f>VLOOKUP(Y4397,zdroj!D:AJ,33,0)</f>
        <v>katA</v>
      </c>
    </row>
    <row r="4398" spans="8:37" x14ac:dyDescent="0.25">
      <c r="H4398" s="8"/>
      <c r="I4398" s="8"/>
      <c r="N4398" s="23"/>
      <c r="O4398" s="24"/>
      <c r="P4398" s="19"/>
      <c r="Q4398" s="19"/>
      <c r="R4398" s="19"/>
      <c r="U4398" s="27"/>
      <c r="Y4398" s="9" t="s">
        <v>559</v>
      </c>
      <c r="Z4398" s="9" t="s">
        <v>462</v>
      </c>
      <c r="AA4398" s="9" t="s">
        <v>237</v>
      </c>
      <c r="AB4398" s="9">
        <v>40892913</v>
      </c>
      <c r="AC4398" s="9" t="s">
        <v>5173</v>
      </c>
      <c r="AD4398" s="9" t="s">
        <v>225</v>
      </c>
      <c r="AE4398" s="5">
        <f t="shared" si="158"/>
        <v>0</v>
      </c>
      <c r="AF4398" s="5" t="str">
        <f t="shared" si="159"/>
        <v>katA</v>
      </c>
      <c r="AG4398" s="153"/>
      <c r="AH4398" s="153"/>
      <c r="AI4398" t="s">
        <v>201</v>
      </c>
      <c r="AJ4398" t="s">
        <v>17878</v>
      </c>
      <c r="AK4398" s="9" t="str">
        <f>VLOOKUP(Y4398,zdroj!D:AJ,33,0)</f>
        <v>katA</v>
      </c>
    </row>
    <row r="4399" spans="8:37" x14ac:dyDescent="0.25">
      <c r="H4399" s="8"/>
      <c r="I4399" s="8"/>
      <c r="N4399" s="23"/>
      <c r="O4399" s="24"/>
      <c r="P4399" s="19"/>
      <c r="Q4399" s="19"/>
      <c r="R4399" s="19"/>
      <c r="U4399" s="27"/>
      <c r="Y4399" s="9" t="s">
        <v>559</v>
      </c>
      <c r="Z4399" s="9" t="s">
        <v>462</v>
      </c>
      <c r="AA4399" s="9" t="s">
        <v>237</v>
      </c>
      <c r="AB4399" s="9">
        <v>5848636</v>
      </c>
      <c r="AC4399" s="9" t="s">
        <v>5174</v>
      </c>
      <c r="AD4399" s="9" t="s">
        <v>225</v>
      </c>
      <c r="AE4399" s="5">
        <f t="shared" si="158"/>
        <v>0</v>
      </c>
      <c r="AF4399" s="5" t="str">
        <f t="shared" si="159"/>
        <v>katA</v>
      </c>
      <c r="AG4399" s="153"/>
      <c r="AH4399" s="153"/>
      <c r="AI4399" t="s">
        <v>201</v>
      </c>
      <c r="AJ4399" t="s">
        <v>17878</v>
      </c>
      <c r="AK4399" s="9" t="str">
        <f>VLOOKUP(Y4399,zdroj!D:AJ,33,0)</f>
        <v>katA</v>
      </c>
    </row>
    <row r="4400" spans="8:37" x14ac:dyDescent="0.25">
      <c r="H4400" s="8"/>
      <c r="I4400" s="8"/>
      <c r="N4400" s="23"/>
      <c r="O4400" s="24"/>
      <c r="P4400" s="19"/>
      <c r="Q4400" s="19"/>
      <c r="R4400" s="19"/>
      <c r="U4400" s="27"/>
      <c r="Y4400" s="9" t="s">
        <v>559</v>
      </c>
      <c r="Z4400" s="9" t="s">
        <v>462</v>
      </c>
      <c r="AA4400" s="9" t="s">
        <v>237</v>
      </c>
      <c r="AB4400" s="9">
        <v>5848652</v>
      </c>
      <c r="AC4400" s="9" t="s">
        <v>5175</v>
      </c>
      <c r="AD4400" s="9" t="s">
        <v>800</v>
      </c>
      <c r="AE4400" s="5">
        <f t="shared" si="158"/>
        <v>0</v>
      </c>
      <c r="AF4400" s="5" t="str">
        <f t="shared" si="159"/>
        <v>Pokryto</v>
      </c>
      <c r="AG4400" s="153"/>
      <c r="AH4400" s="153"/>
      <c r="AI4400" t="s">
        <v>201</v>
      </c>
      <c r="AJ4400" t="s">
        <v>800</v>
      </c>
      <c r="AK4400" s="9" t="str">
        <f>VLOOKUP(Y4400,zdroj!D:AJ,33,0)</f>
        <v>katA</v>
      </c>
    </row>
    <row r="4401" spans="8:37" x14ac:dyDescent="0.25">
      <c r="H4401" s="8"/>
      <c r="I4401" s="8"/>
      <c r="N4401" s="23"/>
      <c r="O4401" s="24"/>
      <c r="P4401" s="19"/>
      <c r="Q4401" s="19"/>
      <c r="R4401" s="19"/>
      <c r="U4401" s="27"/>
      <c r="Y4401" s="9" t="s">
        <v>559</v>
      </c>
      <c r="Z4401" s="9" t="s">
        <v>462</v>
      </c>
      <c r="AA4401" s="9" t="s">
        <v>237</v>
      </c>
      <c r="AB4401" s="9">
        <v>5848717</v>
      </c>
      <c r="AC4401" s="9" t="s">
        <v>5176</v>
      </c>
      <c r="AD4401" s="9" t="s">
        <v>800</v>
      </c>
      <c r="AE4401" s="5">
        <f t="shared" si="158"/>
        <v>0</v>
      </c>
      <c r="AF4401" s="5" t="str">
        <f t="shared" si="159"/>
        <v>Pokryto</v>
      </c>
      <c r="AG4401" s="153"/>
      <c r="AH4401" s="153"/>
      <c r="AI4401" t="s">
        <v>201</v>
      </c>
      <c r="AJ4401" t="s">
        <v>800</v>
      </c>
      <c r="AK4401" s="9" t="str">
        <f>VLOOKUP(Y4401,zdroj!D:AJ,33,0)</f>
        <v>katA</v>
      </c>
    </row>
    <row r="4402" spans="8:37" x14ac:dyDescent="0.25">
      <c r="H4402" s="8"/>
      <c r="I4402" s="8"/>
      <c r="N4402" s="23"/>
      <c r="O4402" s="24"/>
      <c r="P4402" s="19"/>
      <c r="Q4402" s="19"/>
      <c r="R4402" s="19"/>
      <c r="U4402" s="27"/>
      <c r="Y4402" s="9" t="s">
        <v>560</v>
      </c>
      <c r="Z4402" s="9" t="s">
        <v>462</v>
      </c>
      <c r="AA4402" s="9" t="s">
        <v>237</v>
      </c>
      <c r="AB4402" s="9">
        <v>5850282</v>
      </c>
      <c r="AC4402" s="9" t="s">
        <v>5177</v>
      </c>
      <c r="AD4402" s="9" t="s">
        <v>225</v>
      </c>
      <c r="AE4402" s="5">
        <f t="shared" si="158"/>
        <v>0</v>
      </c>
      <c r="AF4402" s="5" t="str">
        <f t="shared" si="159"/>
        <v>katA</v>
      </c>
      <c r="AG4402" s="153"/>
      <c r="AH4402" s="153"/>
      <c r="AI4402" t="s">
        <v>195</v>
      </c>
      <c r="AJ4402" t="s">
        <v>340</v>
      </c>
      <c r="AK4402" s="9" t="str">
        <f>VLOOKUP(Y4402,zdroj!D:AJ,33,0)</f>
        <v>katA</v>
      </c>
    </row>
    <row r="4403" spans="8:37" x14ac:dyDescent="0.25">
      <c r="H4403" s="8"/>
      <c r="I4403" s="8"/>
      <c r="N4403" s="23"/>
      <c r="O4403" s="24"/>
      <c r="P4403" s="19"/>
      <c r="Q4403" s="19"/>
      <c r="R4403" s="19"/>
      <c r="U4403" s="27"/>
      <c r="Y4403" s="9" t="s">
        <v>560</v>
      </c>
      <c r="Z4403" s="9" t="s">
        <v>462</v>
      </c>
      <c r="AA4403" s="9" t="s">
        <v>237</v>
      </c>
      <c r="AB4403" s="9">
        <v>5850304</v>
      </c>
      <c r="AC4403" s="9" t="s">
        <v>5178</v>
      </c>
      <c r="AD4403" s="9" t="s">
        <v>225</v>
      </c>
      <c r="AE4403" s="5">
        <f t="shared" si="158"/>
        <v>0</v>
      </c>
      <c r="AF4403" s="5" t="str">
        <f t="shared" si="159"/>
        <v>katA</v>
      </c>
      <c r="AG4403" s="153"/>
      <c r="AH4403" s="153"/>
      <c r="AI4403" t="s">
        <v>195</v>
      </c>
      <c r="AJ4403" t="s">
        <v>340</v>
      </c>
      <c r="AK4403" s="9" t="str">
        <f>VLOOKUP(Y4403,zdroj!D:AJ,33,0)</f>
        <v>katA</v>
      </c>
    </row>
    <row r="4404" spans="8:37" x14ac:dyDescent="0.25">
      <c r="H4404" s="8"/>
      <c r="I4404" s="8"/>
      <c r="N4404" s="23"/>
      <c r="O4404" s="24"/>
      <c r="P4404" s="19"/>
      <c r="Q4404" s="19"/>
      <c r="R4404" s="19"/>
      <c r="U4404" s="27"/>
      <c r="Y4404" s="9" t="s">
        <v>560</v>
      </c>
      <c r="Z4404" s="9" t="s">
        <v>462</v>
      </c>
      <c r="AA4404" s="9" t="s">
        <v>237</v>
      </c>
      <c r="AB4404" s="9">
        <v>31239731</v>
      </c>
      <c r="AC4404" s="9" t="s">
        <v>5179</v>
      </c>
      <c r="AD4404" s="9" t="s">
        <v>225</v>
      </c>
      <c r="AE4404" s="5">
        <f t="shared" si="158"/>
        <v>0</v>
      </c>
      <c r="AF4404" s="5" t="str">
        <f t="shared" si="159"/>
        <v>katA</v>
      </c>
      <c r="AG4404" s="153"/>
      <c r="AH4404" s="153"/>
      <c r="AI4404" t="s">
        <v>195</v>
      </c>
      <c r="AJ4404" t="s">
        <v>340</v>
      </c>
      <c r="AK4404" s="9" t="str">
        <f>VLOOKUP(Y4404,zdroj!D:AJ,33,0)</f>
        <v>katA</v>
      </c>
    </row>
    <row r="4405" spans="8:37" x14ac:dyDescent="0.25">
      <c r="H4405" s="8"/>
      <c r="I4405" s="8"/>
      <c r="N4405" s="23"/>
      <c r="O4405" s="24"/>
      <c r="P4405" s="19"/>
      <c r="Q4405" s="19"/>
      <c r="R4405" s="19"/>
      <c r="U4405" s="27"/>
      <c r="Y4405" s="9" t="s">
        <v>560</v>
      </c>
      <c r="Z4405" s="9" t="s">
        <v>462</v>
      </c>
      <c r="AA4405" s="9" t="s">
        <v>237</v>
      </c>
      <c r="AB4405" s="9">
        <v>5850207</v>
      </c>
      <c r="AC4405" s="9" t="s">
        <v>5180</v>
      </c>
      <c r="AD4405" s="9" t="s">
        <v>225</v>
      </c>
      <c r="AE4405" s="5">
        <f t="shared" si="158"/>
        <v>0</v>
      </c>
      <c r="AF4405" s="5" t="str">
        <f t="shared" si="159"/>
        <v>katA</v>
      </c>
      <c r="AG4405" s="153"/>
      <c r="AH4405" s="153"/>
      <c r="AI4405" t="s">
        <v>195</v>
      </c>
      <c r="AJ4405" t="s">
        <v>340</v>
      </c>
      <c r="AK4405" s="9" t="str">
        <f>VLOOKUP(Y4405,zdroj!D:AJ,33,0)</f>
        <v>katA</v>
      </c>
    </row>
    <row r="4406" spans="8:37" x14ac:dyDescent="0.25">
      <c r="H4406" s="8"/>
      <c r="I4406" s="8"/>
      <c r="N4406" s="23"/>
      <c r="O4406" s="24"/>
      <c r="P4406" s="19"/>
      <c r="Q4406" s="19"/>
      <c r="R4406" s="19"/>
      <c r="U4406" s="27"/>
      <c r="Y4406" s="9" t="s">
        <v>560</v>
      </c>
      <c r="Z4406" s="9" t="s">
        <v>462</v>
      </c>
      <c r="AA4406" s="9" t="s">
        <v>237</v>
      </c>
      <c r="AB4406" s="9">
        <v>30776392</v>
      </c>
      <c r="AC4406" s="9" t="s">
        <v>5181</v>
      </c>
      <c r="AD4406" s="9" t="s">
        <v>225</v>
      </c>
      <c r="AE4406" s="5">
        <f t="shared" si="158"/>
        <v>0</v>
      </c>
      <c r="AF4406" s="5" t="str">
        <f t="shared" si="159"/>
        <v>katA</v>
      </c>
      <c r="AG4406" s="153"/>
      <c r="AH4406" s="153"/>
      <c r="AI4406" t="s">
        <v>195</v>
      </c>
      <c r="AJ4406" t="s">
        <v>340</v>
      </c>
      <c r="AK4406" s="9" t="str">
        <f>VLOOKUP(Y4406,zdroj!D:AJ,33,0)</f>
        <v>katA</v>
      </c>
    </row>
    <row r="4407" spans="8:37" x14ac:dyDescent="0.25">
      <c r="H4407" s="8"/>
      <c r="I4407" s="8"/>
      <c r="N4407" s="23"/>
      <c r="O4407" s="24"/>
      <c r="P4407" s="19"/>
      <c r="Q4407" s="19"/>
      <c r="R4407" s="19"/>
      <c r="U4407" s="27"/>
      <c r="Y4407" s="9" t="s">
        <v>560</v>
      </c>
      <c r="Z4407" s="9" t="s">
        <v>462</v>
      </c>
      <c r="AA4407" s="9" t="s">
        <v>237</v>
      </c>
      <c r="AB4407" s="9">
        <v>5850215</v>
      </c>
      <c r="AC4407" s="9" t="s">
        <v>5182</v>
      </c>
      <c r="AD4407" s="9" t="s">
        <v>225</v>
      </c>
      <c r="AE4407" s="5">
        <f t="shared" si="158"/>
        <v>0</v>
      </c>
      <c r="AF4407" s="5" t="str">
        <f t="shared" si="159"/>
        <v>katA</v>
      </c>
      <c r="AG4407" s="153"/>
      <c r="AH4407" s="153"/>
      <c r="AI4407" t="s">
        <v>195</v>
      </c>
      <c r="AJ4407" t="s">
        <v>340</v>
      </c>
      <c r="AK4407" s="9" t="str">
        <f>VLOOKUP(Y4407,zdroj!D:AJ,33,0)</f>
        <v>katA</v>
      </c>
    </row>
    <row r="4408" spans="8:37" x14ac:dyDescent="0.25">
      <c r="H4408" s="8"/>
      <c r="I4408" s="8"/>
      <c r="N4408" s="23"/>
      <c r="O4408" s="24"/>
      <c r="P4408" s="19"/>
      <c r="Q4408" s="19"/>
      <c r="R4408" s="19"/>
      <c r="U4408" s="27"/>
      <c r="Y4408" s="9" t="s">
        <v>560</v>
      </c>
      <c r="Z4408" s="9" t="s">
        <v>462</v>
      </c>
      <c r="AA4408" s="9" t="s">
        <v>237</v>
      </c>
      <c r="AB4408" s="9">
        <v>5850223</v>
      </c>
      <c r="AC4408" s="9" t="s">
        <v>5183</v>
      </c>
      <c r="AD4408" s="9" t="s">
        <v>225</v>
      </c>
      <c r="AE4408" s="5">
        <f t="shared" si="158"/>
        <v>0</v>
      </c>
      <c r="AF4408" s="5" t="str">
        <f t="shared" si="159"/>
        <v>katA</v>
      </c>
      <c r="AG4408" s="153"/>
      <c r="AH4408" s="153"/>
      <c r="AI4408" t="s">
        <v>195</v>
      </c>
      <c r="AJ4408" t="s">
        <v>340</v>
      </c>
      <c r="AK4408" s="9" t="str">
        <f>VLOOKUP(Y4408,zdroj!D:AJ,33,0)</f>
        <v>katA</v>
      </c>
    </row>
    <row r="4409" spans="8:37" x14ac:dyDescent="0.25">
      <c r="H4409" s="8"/>
      <c r="I4409" s="8"/>
      <c r="N4409" s="23"/>
      <c r="O4409" s="24"/>
      <c r="P4409" s="19"/>
      <c r="Q4409" s="19"/>
      <c r="R4409" s="19"/>
      <c r="U4409" s="27"/>
      <c r="Y4409" s="9" t="s">
        <v>560</v>
      </c>
      <c r="Z4409" s="9" t="s">
        <v>462</v>
      </c>
      <c r="AA4409" s="9" t="s">
        <v>237</v>
      </c>
      <c r="AB4409" s="9">
        <v>5850151</v>
      </c>
      <c r="AC4409" s="9" t="s">
        <v>5184</v>
      </c>
      <c r="AD4409" s="9" t="s">
        <v>225</v>
      </c>
      <c r="AE4409" s="5">
        <f t="shared" si="158"/>
        <v>0</v>
      </c>
      <c r="AF4409" s="5" t="str">
        <f t="shared" si="159"/>
        <v>katA</v>
      </c>
      <c r="AG4409" s="153"/>
      <c r="AH4409" s="153"/>
      <c r="AI4409" t="s">
        <v>195</v>
      </c>
      <c r="AJ4409" t="s">
        <v>340</v>
      </c>
      <c r="AK4409" s="9" t="str">
        <f>VLOOKUP(Y4409,zdroj!D:AJ,33,0)</f>
        <v>katA</v>
      </c>
    </row>
    <row r="4410" spans="8:37" x14ac:dyDescent="0.25">
      <c r="H4410" s="8"/>
      <c r="I4410" s="8"/>
      <c r="N4410" s="23"/>
      <c r="O4410" s="24"/>
      <c r="P4410" s="19"/>
      <c r="Q4410" s="19"/>
      <c r="R4410" s="19"/>
      <c r="U4410" s="27"/>
      <c r="Y4410" s="9" t="s">
        <v>560</v>
      </c>
      <c r="Z4410" s="9" t="s">
        <v>462</v>
      </c>
      <c r="AA4410" s="9" t="s">
        <v>237</v>
      </c>
      <c r="AB4410" s="9">
        <v>5850231</v>
      </c>
      <c r="AC4410" s="9" t="s">
        <v>5185</v>
      </c>
      <c r="AD4410" s="9" t="s">
        <v>225</v>
      </c>
      <c r="AE4410" s="5">
        <f t="shared" si="158"/>
        <v>0</v>
      </c>
      <c r="AF4410" s="5" t="str">
        <f t="shared" si="159"/>
        <v>katA</v>
      </c>
      <c r="AG4410" s="153"/>
      <c r="AH4410" s="153"/>
      <c r="AI4410" t="s">
        <v>195</v>
      </c>
      <c r="AJ4410" t="s">
        <v>340</v>
      </c>
      <c r="AK4410" s="9" t="str">
        <f>VLOOKUP(Y4410,zdroj!D:AJ,33,0)</f>
        <v>katA</v>
      </c>
    </row>
    <row r="4411" spans="8:37" x14ac:dyDescent="0.25">
      <c r="H4411" s="8"/>
      <c r="I4411" s="8"/>
      <c r="N4411" s="23"/>
      <c r="O4411" s="24"/>
      <c r="P4411" s="19"/>
      <c r="Q4411" s="19"/>
      <c r="R4411" s="19"/>
      <c r="U4411" s="27"/>
      <c r="Y4411" s="9" t="s">
        <v>560</v>
      </c>
      <c r="Z4411" s="9" t="s">
        <v>462</v>
      </c>
      <c r="AA4411" s="9" t="s">
        <v>237</v>
      </c>
      <c r="AB4411" s="9">
        <v>5850169</v>
      </c>
      <c r="AC4411" s="9" t="s">
        <v>5186</v>
      </c>
      <c r="AD4411" s="9" t="s">
        <v>225</v>
      </c>
      <c r="AE4411" s="5">
        <f t="shared" si="158"/>
        <v>0</v>
      </c>
      <c r="AF4411" s="5" t="str">
        <f t="shared" si="159"/>
        <v>katA</v>
      </c>
      <c r="AG4411" s="153"/>
      <c r="AH4411" s="153"/>
      <c r="AI4411" t="s">
        <v>195</v>
      </c>
      <c r="AJ4411" t="s">
        <v>340</v>
      </c>
      <c r="AK4411" s="9" t="str">
        <f>VLOOKUP(Y4411,zdroj!D:AJ,33,0)</f>
        <v>katA</v>
      </c>
    </row>
    <row r="4412" spans="8:37" x14ac:dyDescent="0.25">
      <c r="H4412" s="8"/>
      <c r="I4412" s="8"/>
      <c r="N4412" s="23"/>
      <c r="O4412" s="24"/>
      <c r="P4412" s="19"/>
      <c r="Q4412" s="19"/>
      <c r="R4412" s="19"/>
      <c r="U4412" s="27"/>
      <c r="Y4412" s="9" t="s">
        <v>560</v>
      </c>
      <c r="Z4412" s="9" t="s">
        <v>462</v>
      </c>
      <c r="AA4412" s="9" t="s">
        <v>237</v>
      </c>
      <c r="AB4412" s="9">
        <v>5850240</v>
      </c>
      <c r="AC4412" s="9" t="s">
        <v>5187</v>
      </c>
      <c r="AD4412" s="9" t="s">
        <v>225</v>
      </c>
      <c r="AE4412" s="5">
        <f t="shared" si="158"/>
        <v>0</v>
      </c>
      <c r="AF4412" s="5" t="str">
        <f t="shared" si="159"/>
        <v>katA</v>
      </c>
      <c r="AG4412" s="153"/>
      <c r="AH4412" s="153"/>
      <c r="AI4412" t="s">
        <v>195</v>
      </c>
      <c r="AJ4412" t="s">
        <v>340</v>
      </c>
      <c r="AK4412" s="9" t="str">
        <f>VLOOKUP(Y4412,zdroj!D:AJ,33,0)</f>
        <v>katA</v>
      </c>
    </row>
    <row r="4413" spans="8:37" x14ac:dyDescent="0.25">
      <c r="H4413" s="8"/>
      <c r="I4413" s="8"/>
      <c r="N4413" s="23"/>
      <c r="O4413" s="24"/>
      <c r="P4413" s="19"/>
      <c r="Q4413" s="19"/>
      <c r="R4413" s="19"/>
      <c r="U4413" s="27"/>
      <c r="Y4413" s="9" t="s">
        <v>560</v>
      </c>
      <c r="Z4413" s="9" t="s">
        <v>462</v>
      </c>
      <c r="AA4413" s="9" t="s">
        <v>237</v>
      </c>
      <c r="AB4413" s="9">
        <v>5850185</v>
      </c>
      <c r="AC4413" s="9" t="s">
        <v>5188</v>
      </c>
      <c r="AD4413" s="9" t="s">
        <v>225</v>
      </c>
      <c r="AE4413" s="5">
        <f t="shared" si="158"/>
        <v>0</v>
      </c>
      <c r="AF4413" s="5" t="str">
        <f t="shared" si="159"/>
        <v>katA</v>
      </c>
      <c r="AG4413" s="153"/>
      <c r="AH4413" s="153"/>
      <c r="AI4413" t="s">
        <v>195</v>
      </c>
      <c r="AJ4413" t="s">
        <v>340</v>
      </c>
      <c r="AK4413" s="9" t="str">
        <f>VLOOKUP(Y4413,zdroj!D:AJ,33,0)</f>
        <v>katA</v>
      </c>
    </row>
    <row r="4414" spans="8:37" x14ac:dyDescent="0.25">
      <c r="H4414" s="8"/>
      <c r="I4414" s="8"/>
      <c r="N4414" s="23"/>
      <c r="O4414" s="24"/>
      <c r="P4414" s="19"/>
      <c r="Q4414" s="19"/>
      <c r="R4414" s="19"/>
      <c r="U4414" s="27"/>
      <c r="Y4414" s="9" t="s">
        <v>560</v>
      </c>
      <c r="Z4414" s="9" t="s">
        <v>462</v>
      </c>
      <c r="AA4414" s="9" t="s">
        <v>237</v>
      </c>
      <c r="AB4414" s="9">
        <v>5849781</v>
      </c>
      <c r="AC4414" s="9" t="s">
        <v>5189</v>
      </c>
      <c r="AD4414" s="9" t="s">
        <v>225</v>
      </c>
      <c r="AE4414" s="5">
        <f t="shared" si="158"/>
        <v>0</v>
      </c>
      <c r="AF4414" s="5" t="str">
        <f t="shared" si="159"/>
        <v>katA</v>
      </c>
      <c r="AG4414" s="153"/>
      <c r="AH4414" s="153"/>
      <c r="AI4414" t="s">
        <v>201</v>
      </c>
      <c r="AJ4414" t="s">
        <v>17878</v>
      </c>
      <c r="AK4414" s="9" t="str">
        <f>VLOOKUP(Y4414,zdroj!D:AJ,33,0)</f>
        <v>katA</v>
      </c>
    </row>
    <row r="4415" spans="8:37" x14ac:dyDescent="0.25">
      <c r="H4415" s="8"/>
      <c r="I4415" s="8"/>
      <c r="N4415" s="23"/>
      <c r="O4415" s="24"/>
      <c r="P4415" s="19"/>
      <c r="Q4415" s="19"/>
      <c r="R4415" s="19"/>
      <c r="U4415" s="27"/>
      <c r="Y4415" s="9" t="s">
        <v>560</v>
      </c>
      <c r="Z4415" s="9" t="s">
        <v>462</v>
      </c>
      <c r="AA4415" s="9" t="s">
        <v>237</v>
      </c>
      <c r="AB4415" s="9">
        <v>30776376</v>
      </c>
      <c r="AC4415" s="9" t="s">
        <v>5190</v>
      </c>
      <c r="AD4415" s="9" t="s">
        <v>225</v>
      </c>
      <c r="AE4415" s="5">
        <f t="shared" si="158"/>
        <v>0</v>
      </c>
      <c r="AF4415" s="5" t="str">
        <f t="shared" si="159"/>
        <v>katA</v>
      </c>
      <c r="AG4415" s="153"/>
      <c r="AH4415" s="153"/>
      <c r="AI4415" t="s">
        <v>17879</v>
      </c>
      <c r="AJ4415" t="s">
        <v>17878</v>
      </c>
      <c r="AK4415" s="9" t="str">
        <f>VLOOKUP(Y4415,zdroj!D:AJ,33,0)</f>
        <v>katA</v>
      </c>
    </row>
    <row r="4416" spans="8:37" x14ac:dyDescent="0.25">
      <c r="H4416" s="8"/>
      <c r="I4416" s="8"/>
      <c r="N4416" s="23"/>
      <c r="O4416" s="24"/>
      <c r="P4416" s="19"/>
      <c r="Q4416" s="19"/>
      <c r="R4416" s="19"/>
      <c r="U4416" s="27"/>
      <c r="Y4416" s="9" t="s">
        <v>560</v>
      </c>
      <c r="Z4416" s="9" t="s">
        <v>462</v>
      </c>
      <c r="AA4416" s="9" t="s">
        <v>237</v>
      </c>
      <c r="AB4416" s="9">
        <v>5849799</v>
      </c>
      <c r="AC4416" s="9" t="s">
        <v>5191</v>
      </c>
      <c r="AD4416" s="9" t="s">
        <v>231</v>
      </c>
      <c r="AE4416" s="5">
        <f t="shared" si="158"/>
        <v>0</v>
      </c>
      <c r="AF4416" s="5" t="str">
        <f t="shared" si="159"/>
        <v>katB</v>
      </c>
      <c r="AG4416" s="153"/>
      <c r="AH4416" s="153"/>
      <c r="AI4416" t="s">
        <v>201</v>
      </c>
      <c r="AJ4416" t="s">
        <v>17878</v>
      </c>
      <c r="AK4416" s="9" t="str">
        <f>VLOOKUP(Y4416,zdroj!D:AJ,33,0)</f>
        <v>katA</v>
      </c>
    </row>
    <row r="4417" spans="8:37" x14ac:dyDescent="0.25">
      <c r="H4417" s="8"/>
      <c r="I4417" s="8"/>
      <c r="N4417" s="23"/>
      <c r="O4417" s="24"/>
      <c r="P4417" s="19"/>
      <c r="Q4417" s="19"/>
      <c r="R4417" s="19"/>
      <c r="U4417" s="27"/>
      <c r="Y4417" s="9" t="s">
        <v>560</v>
      </c>
      <c r="Z4417" s="9" t="s">
        <v>462</v>
      </c>
      <c r="AA4417" s="9" t="s">
        <v>237</v>
      </c>
      <c r="AB4417" s="9">
        <v>5849268</v>
      </c>
      <c r="AC4417" s="9" t="s">
        <v>5192</v>
      </c>
      <c r="AD4417" s="9" t="s">
        <v>225</v>
      </c>
      <c r="AE4417" s="5">
        <f t="shared" si="158"/>
        <v>0</v>
      </c>
      <c r="AF4417" s="5" t="str">
        <f t="shared" si="159"/>
        <v>katA</v>
      </c>
      <c r="AG4417" s="153"/>
      <c r="AH4417" s="153"/>
      <c r="AI4417" t="s">
        <v>201</v>
      </c>
      <c r="AJ4417" t="s">
        <v>17878</v>
      </c>
      <c r="AK4417" s="9" t="str">
        <f>VLOOKUP(Y4417,zdroj!D:AJ,33,0)</f>
        <v>katA</v>
      </c>
    </row>
    <row r="4418" spans="8:37" x14ac:dyDescent="0.25">
      <c r="H4418" s="8"/>
      <c r="I4418" s="8"/>
      <c r="N4418" s="23"/>
      <c r="O4418" s="24"/>
      <c r="P4418" s="19"/>
      <c r="Q4418" s="19"/>
      <c r="R4418" s="19"/>
      <c r="U4418" s="27"/>
      <c r="Y4418" s="9" t="s">
        <v>560</v>
      </c>
      <c r="Z4418" s="9" t="s">
        <v>462</v>
      </c>
      <c r="AA4418" s="9" t="s">
        <v>237</v>
      </c>
      <c r="AB4418" s="9">
        <v>5849802</v>
      </c>
      <c r="AC4418" s="9" t="s">
        <v>5193</v>
      </c>
      <c r="AD4418" s="9" t="s">
        <v>225</v>
      </c>
      <c r="AE4418" s="5">
        <f t="shared" si="158"/>
        <v>0</v>
      </c>
      <c r="AF4418" s="5" t="str">
        <f t="shared" si="159"/>
        <v>katA</v>
      </c>
      <c r="AG4418" s="153"/>
      <c r="AH4418" s="153"/>
      <c r="AI4418" t="s">
        <v>201</v>
      </c>
      <c r="AJ4418" t="s">
        <v>17878</v>
      </c>
      <c r="AK4418" s="9" t="str">
        <f>VLOOKUP(Y4418,zdroj!D:AJ,33,0)</f>
        <v>katA</v>
      </c>
    </row>
    <row r="4419" spans="8:37" x14ac:dyDescent="0.25">
      <c r="H4419" s="8"/>
      <c r="I4419" s="8"/>
      <c r="N4419" s="23"/>
      <c r="O4419" s="24"/>
      <c r="P4419" s="19"/>
      <c r="Q4419" s="19"/>
      <c r="R4419" s="19"/>
      <c r="U4419" s="27"/>
      <c r="Y4419" s="9" t="s">
        <v>560</v>
      </c>
      <c r="Z4419" s="9" t="s">
        <v>462</v>
      </c>
      <c r="AA4419" s="9" t="s">
        <v>237</v>
      </c>
      <c r="AB4419" s="9">
        <v>5849811</v>
      </c>
      <c r="AC4419" s="9" t="s">
        <v>5194</v>
      </c>
      <c r="AD4419" s="9" t="s">
        <v>225</v>
      </c>
      <c r="AE4419" s="5">
        <f t="shared" si="158"/>
        <v>0</v>
      </c>
      <c r="AF4419" s="5" t="str">
        <f t="shared" si="159"/>
        <v>katA</v>
      </c>
      <c r="AG4419" s="153"/>
      <c r="AH4419" s="153"/>
      <c r="AI4419" t="s">
        <v>201</v>
      </c>
      <c r="AJ4419" t="s">
        <v>17878</v>
      </c>
      <c r="AK4419" s="9" t="str">
        <f>VLOOKUP(Y4419,zdroj!D:AJ,33,0)</f>
        <v>katA</v>
      </c>
    </row>
    <row r="4420" spans="8:37" x14ac:dyDescent="0.25">
      <c r="H4420" s="8"/>
      <c r="I4420" s="8"/>
      <c r="N4420" s="23"/>
      <c r="O4420" s="24"/>
      <c r="P4420" s="19"/>
      <c r="Q4420" s="19"/>
      <c r="R4420" s="19"/>
      <c r="U4420" s="27"/>
      <c r="Y4420" s="9" t="s">
        <v>560</v>
      </c>
      <c r="Z4420" s="9" t="s">
        <v>462</v>
      </c>
      <c r="AA4420" s="9" t="s">
        <v>237</v>
      </c>
      <c r="AB4420" s="9">
        <v>5849845</v>
      </c>
      <c r="AC4420" s="9" t="s">
        <v>5195</v>
      </c>
      <c r="AD4420" s="9" t="s">
        <v>225</v>
      </c>
      <c r="AE4420" s="5">
        <f t="shared" si="158"/>
        <v>0</v>
      </c>
      <c r="AF4420" s="5" t="str">
        <f t="shared" si="159"/>
        <v>katA</v>
      </c>
      <c r="AG4420" s="153"/>
      <c r="AH4420" s="153"/>
      <c r="AI4420" t="s">
        <v>201</v>
      </c>
      <c r="AJ4420" t="s">
        <v>17878</v>
      </c>
      <c r="AK4420" s="9" t="str">
        <f>VLOOKUP(Y4420,zdroj!D:AJ,33,0)</f>
        <v>katA</v>
      </c>
    </row>
    <row r="4421" spans="8:37" x14ac:dyDescent="0.25">
      <c r="H4421" s="8"/>
      <c r="I4421" s="8"/>
      <c r="N4421" s="23"/>
      <c r="O4421" s="24"/>
      <c r="P4421" s="19"/>
      <c r="Q4421" s="19"/>
      <c r="R4421" s="19"/>
      <c r="U4421" s="27"/>
      <c r="Y4421" s="9" t="s">
        <v>560</v>
      </c>
      <c r="Z4421" s="9" t="s">
        <v>462</v>
      </c>
      <c r="AA4421" s="9" t="s">
        <v>237</v>
      </c>
      <c r="AB4421" s="9">
        <v>5849853</v>
      </c>
      <c r="AC4421" s="9" t="s">
        <v>5196</v>
      </c>
      <c r="AD4421" s="9" t="s">
        <v>231</v>
      </c>
      <c r="AE4421" s="5">
        <f t="shared" si="158"/>
        <v>0</v>
      </c>
      <c r="AF4421" s="5" t="str">
        <f t="shared" si="159"/>
        <v>katB</v>
      </c>
      <c r="AG4421" s="153"/>
      <c r="AH4421" s="153"/>
      <c r="AI4421" t="s">
        <v>17879</v>
      </c>
      <c r="AJ4421" t="s">
        <v>17878</v>
      </c>
      <c r="AK4421" s="9" t="str">
        <f>VLOOKUP(Y4421,zdroj!D:AJ,33,0)</f>
        <v>katA</v>
      </c>
    </row>
    <row r="4422" spans="8:37" x14ac:dyDescent="0.25">
      <c r="H4422" s="8"/>
      <c r="I4422" s="8"/>
      <c r="N4422" s="23"/>
      <c r="O4422" s="24"/>
      <c r="P4422" s="19"/>
      <c r="Q4422" s="19"/>
      <c r="R4422" s="19"/>
      <c r="U4422" s="27"/>
      <c r="Y4422" s="9" t="s">
        <v>560</v>
      </c>
      <c r="Z4422" s="9" t="s">
        <v>462</v>
      </c>
      <c r="AA4422" s="9" t="s">
        <v>237</v>
      </c>
      <c r="AB4422" s="9">
        <v>5849861</v>
      </c>
      <c r="AC4422" s="9" t="s">
        <v>5197</v>
      </c>
      <c r="AD4422" s="9" t="s">
        <v>225</v>
      </c>
      <c r="AE4422" s="5">
        <f t="shared" si="158"/>
        <v>0</v>
      </c>
      <c r="AF4422" s="5" t="str">
        <f t="shared" si="159"/>
        <v>katA</v>
      </c>
      <c r="AG4422" s="153"/>
      <c r="AH4422" s="153"/>
      <c r="AI4422" t="s">
        <v>201</v>
      </c>
      <c r="AJ4422" t="s">
        <v>17878</v>
      </c>
      <c r="AK4422" s="9" t="str">
        <f>VLOOKUP(Y4422,zdroj!D:AJ,33,0)</f>
        <v>katA</v>
      </c>
    </row>
    <row r="4423" spans="8:37" x14ac:dyDescent="0.25">
      <c r="H4423" s="8"/>
      <c r="I4423" s="8"/>
      <c r="N4423" s="23"/>
      <c r="O4423" s="24"/>
      <c r="P4423" s="19"/>
      <c r="Q4423" s="19"/>
      <c r="R4423" s="19"/>
      <c r="U4423" s="27"/>
      <c r="Y4423" s="9" t="s">
        <v>560</v>
      </c>
      <c r="Z4423" s="9" t="s">
        <v>462</v>
      </c>
      <c r="AA4423" s="9" t="s">
        <v>237</v>
      </c>
      <c r="AB4423" s="9">
        <v>5849870</v>
      </c>
      <c r="AC4423" s="9" t="s">
        <v>5198</v>
      </c>
      <c r="AD4423" s="9" t="s">
        <v>225</v>
      </c>
      <c r="AE4423" s="5">
        <f t="shared" si="158"/>
        <v>0</v>
      </c>
      <c r="AF4423" s="5" t="str">
        <f t="shared" si="159"/>
        <v>katA</v>
      </c>
      <c r="AG4423" s="153"/>
      <c r="AH4423" s="153"/>
      <c r="AI4423" t="s">
        <v>201</v>
      </c>
      <c r="AJ4423" t="s">
        <v>17878</v>
      </c>
      <c r="AK4423" s="9" t="str">
        <f>VLOOKUP(Y4423,zdroj!D:AJ,33,0)</f>
        <v>katA</v>
      </c>
    </row>
    <row r="4424" spans="8:37" x14ac:dyDescent="0.25">
      <c r="H4424" s="8"/>
      <c r="I4424" s="8"/>
      <c r="N4424" s="23"/>
      <c r="O4424" s="24"/>
      <c r="P4424" s="19"/>
      <c r="Q4424" s="19"/>
      <c r="R4424" s="19"/>
      <c r="U4424" s="27"/>
      <c r="Y4424" s="9" t="s">
        <v>560</v>
      </c>
      <c r="Z4424" s="9" t="s">
        <v>462</v>
      </c>
      <c r="AA4424" s="9" t="s">
        <v>237</v>
      </c>
      <c r="AB4424" s="9">
        <v>5849276</v>
      </c>
      <c r="AC4424" s="9" t="s">
        <v>5199</v>
      </c>
      <c r="AD4424" s="9" t="s">
        <v>225</v>
      </c>
      <c r="AE4424" s="5">
        <f t="shared" si="158"/>
        <v>0</v>
      </c>
      <c r="AF4424" s="5" t="str">
        <f t="shared" si="159"/>
        <v>katA</v>
      </c>
      <c r="AG4424" s="153"/>
      <c r="AH4424" s="153"/>
      <c r="AI4424" t="s">
        <v>201</v>
      </c>
      <c r="AJ4424" t="s">
        <v>17878</v>
      </c>
      <c r="AK4424" s="9" t="str">
        <f>VLOOKUP(Y4424,zdroj!D:AJ,33,0)</f>
        <v>katA</v>
      </c>
    </row>
    <row r="4425" spans="8:37" x14ac:dyDescent="0.25">
      <c r="H4425" s="8"/>
      <c r="I4425" s="8"/>
      <c r="N4425" s="23"/>
      <c r="O4425" s="24"/>
      <c r="P4425" s="19"/>
      <c r="Q4425" s="19"/>
      <c r="R4425" s="19"/>
      <c r="U4425" s="27"/>
      <c r="Y4425" s="9" t="s">
        <v>560</v>
      </c>
      <c r="Z4425" s="9" t="s">
        <v>462</v>
      </c>
      <c r="AA4425" s="9" t="s">
        <v>237</v>
      </c>
      <c r="AB4425" s="9">
        <v>5849888</v>
      </c>
      <c r="AC4425" s="9" t="s">
        <v>5200</v>
      </c>
      <c r="AD4425" s="9" t="s">
        <v>225</v>
      </c>
      <c r="AE4425" s="5">
        <f t="shared" si="158"/>
        <v>0</v>
      </c>
      <c r="AF4425" s="5" t="str">
        <f t="shared" si="159"/>
        <v>katA</v>
      </c>
      <c r="AG4425" s="153"/>
      <c r="AH4425" s="153"/>
      <c r="AI4425" t="s">
        <v>201</v>
      </c>
      <c r="AJ4425" t="s">
        <v>17878</v>
      </c>
      <c r="AK4425" s="9" t="str">
        <f>VLOOKUP(Y4425,zdroj!D:AJ,33,0)</f>
        <v>katA</v>
      </c>
    </row>
    <row r="4426" spans="8:37" x14ac:dyDescent="0.25">
      <c r="H4426" s="8"/>
      <c r="I4426" s="8"/>
      <c r="N4426" s="23"/>
      <c r="O4426" s="24"/>
      <c r="P4426" s="19"/>
      <c r="Q4426" s="19"/>
      <c r="R4426" s="19"/>
      <c r="U4426" s="27"/>
      <c r="Y4426" s="9" t="s">
        <v>560</v>
      </c>
      <c r="Z4426" s="9" t="s">
        <v>462</v>
      </c>
      <c r="AA4426" s="9" t="s">
        <v>237</v>
      </c>
      <c r="AB4426" s="9">
        <v>5849896</v>
      </c>
      <c r="AC4426" s="9" t="s">
        <v>5201</v>
      </c>
      <c r="AD4426" s="9" t="s">
        <v>225</v>
      </c>
      <c r="AE4426" s="5">
        <f t="shared" ref="AE4426:AE4489" si="160">VLOOKUP(Y4426,K:T,10,0)</f>
        <v>0</v>
      </c>
      <c r="AF4426" s="5" t="str">
        <f t="shared" ref="AF4426:AF4489" si="161">IF(AE4426="A",IF(AD4426="katA","katB",AD4426),AD4426)</f>
        <v>katA</v>
      </c>
      <c r="AG4426" s="153"/>
      <c r="AH4426" s="153"/>
      <c r="AI4426" t="s">
        <v>201</v>
      </c>
      <c r="AJ4426" t="s">
        <v>17878</v>
      </c>
      <c r="AK4426" s="9" t="str">
        <f>VLOOKUP(Y4426,zdroj!D:AJ,33,0)</f>
        <v>katA</v>
      </c>
    </row>
    <row r="4427" spans="8:37" x14ac:dyDescent="0.25">
      <c r="H4427" s="8"/>
      <c r="I4427" s="8"/>
      <c r="N4427" s="23"/>
      <c r="O4427" s="24"/>
      <c r="P4427" s="19"/>
      <c r="Q4427" s="19"/>
      <c r="R4427" s="19"/>
      <c r="U4427" s="27"/>
      <c r="Y4427" s="9" t="s">
        <v>560</v>
      </c>
      <c r="Z4427" s="9" t="s">
        <v>462</v>
      </c>
      <c r="AA4427" s="9" t="s">
        <v>237</v>
      </c>
      <c r="AB4427" s="9">
        <v>5849900</v>
      </c>
      <c r="AC4427" s="9" t="s">
        <v>5202</v>
      </c>
      <c r="AD4427" s="9" t="s">
        <v>225</v>
      </c>
      <c r="AE4427" s="5">
        <f t="shared" si="160"/>
        <v>0</v>
      </c>
      <c r="AF4427" s="5" t="str">
        <f t="shared" si="161"/>
        <v>katA</v>
      </c>
      <c r="AG4427" s="153"/>
      <c r="AH4427" s="153"/>
      <c r="AI4427" t="s">
        <v>201</v>
      </c>
      <c r="AJ4427" t="s">
        <v>17878</v>
      </c>
      <c r="AK4427" s="9" t="str">
        <f>VLOOKUP(Y4427,zdroj!D:AJ,33,0)</f>
        <v>katA</v>
      </c>
    </row>
    <row r="4428" spans="8:37" x14ac:dyDescent="0.25">
      <c r="H4428" s="8"/>
      <c r="I4428" s="8"/>
      <c r="N4428" s="23"/>
      <c r="O4428" s="24"/>
      <c r="P4428" s="19"/>
      <c r="Q4428" s="19"/>
      <c r="R4428" s="19"/>
      <c r="U4428" s="27"/>
      <c r="Y4428" s="9" t="s">
        <v>560</v>
      </c>
      <c r="Z4428" s="9" t="s">
        <v>462</v>
      </c>
      <c r="AA4428" s="9" t="s">
        <v>237</v>
      </c>
      <c r="AB4428" s="9">
        <v>5849918</v>
      </c>
      <c r="AC4428" s="9" t="s">
        <v>5203</v>
      </c>
      <c r="AD4428" s="9" t="s">
        <v>225</v>
      </c>
      <c r="AE4428" s="5">
        <f t="shared" si="160"/>
        <v>0</v>
      </c>
      <c r="AF4428" s="5" t="str">
        <f t="shared" si="161"/>
        <v>katA</v>
      </c>
      <c r="AG4428" s="153"/>
      <c r="AH4428" s="153"/>
      <c r="AI4428" t="s">
        <v>201</v>
      </c>
      <c r="AJ4428" t="s">
        <v>17878</v>
      </c>
      <c r="AK4428" s="9" t="str">
        <f>VLOOKUP(Y4428,zdroj!D:AJ,33,0)</f>
        <v>katA</v>
      </c>
    </row>
    <row r="4429" spans="8:37" x14ac:dyDescent="0.25">
      <c r="H4429" s="8"/>
      <c r="I4429" s="8"/>
      <c r="N4429" s="23"/>
      <c r="O4429" s="24"/>
      <c r="P4429" s="19"/>
      <c r="Q4429" s="19"/>
      <c r="R4429" s="19"/>
      <c r="U4429" s="27"/>
      <c r="Y4429" s="9" t="s">
        <v>560</v>
      </c>
      <c r="Z4429" s="9" t="s">
        <v>462</v>
      </c>
      <c r="AA4429" s="9" t="s">
        <v>237</v>
      </c>
      <c r="AB4429" s="9">
        <v>27027961</v>
      </c>
      <c r="AC4429" s="9" t="s">
        <v>5204</v>
      </c>
      <c r="AD4429" s="9" t="s">
        <v>225</v>
      </c>
      <c r="AE4429" s="5">
        <f t="shared" si="160"/>
        <v>0</v>
      </c>
      <c r="AF4429" s="5" t="str">
        <f t="shared" si="161"/>
        <v>katA</v>
      </c>
      <c r="AG4429" s="153"/>
      <c r="AH4429" s="153"/>
      <c r="AI4429" t="s">
        <v>201</v>
      </c>
      <c r="AJ4429" t="s">
        <v>17878</v>
      </c>
      <c r="AK4429" s="9" t="str">
        <f>VLOOKUP(Y4429,zdroj!D:AJ,33,0)</f>
        <v>katA</v>
      </c>
    </row>
    <row r="4430" spans="8:37" x14ac:dyDescent="0.25">
      <c r="H4430" s="8"/>
      <c r="I4430" s="8"/>
      <c r="N4430" s="23"/>
      <c r="O4430" s="24"/>
      <c r="P4430" s="19"/>
      <c r="Q4430" s="19"/>
      <c r="R4430" s="19"/>
      <c r="U4430" s="27"/>
      <c r="Y4430" s="9" t="s">
        <v>560</v>
      </c>
      <c r="Z4430" s="9" t="s">
        <v>462</v>
      </c>
      <c r="AA4430" s="9" t="s">
        <v>237</v>
      </c>
      <c r="AB4430" s="9">
        <v>5849926</v>
      </c>
      <c r="AC4430" s="9" t="s">
        <v>5205</v>
      </c>
      <c r="AD4430" s="9" t="s">
        <v>231</v>
      </c>
      <c r="AE4430" s="5">
        <f t="shared" si="160"/>
        <v>0</v>
      </c>
      <c r="AF4430" s="5" t="str">
        <f t="shared" si="161"/>
        <v>katB</v>
      </c>
      <c r="AG4430" s="153"/>
      <c r="AH4430" s="153"/>
      <c r="AI4430" t="s">
        <v>201</v>
      </c>
      <c r="AJ4430" t="s">
        <v>17878</v>
      </c>
      <c r="AK4430" s="9" t="str">
        <f>VLOOKUP(Y4430,zdroj!D:AJ,33,0)</f>
        <v>katA</v>
      </c>
    </row>
    <row r="4431" spans="8:37" x14ac:dyDescent="0.25">
      <c r="H4431" s="8"/>
      <c r="I4431" s="8"/>
      <c r="N4431" s="23"/>
      <c r="O4431" s="24"/>
      <c r="P4431" s="19"/>
      <c r="Q4431" s="19"/>
      <c r="R4431" s="19"/>
      <c r="U4431" s="27"/>
      <c r="Y4431" s="9" t="s">
        <v>560</v>
      </c>
      <c r="Z4431" s="9" t="s">
        <v>462</v>
      </c>
      <c r="AA4431" s="9" t="s">
        <v>237</v>
      </c>
      <c r="AB4431" s="9">
        <v>5849934</v>
      </c>
      <c r="AC4431" s="9" t="s">
        <v>5206</v>
      </c>
      <c r="AD4431" s="9" t="s">
        <v>225</v>
      </c>
      <c r="AE4431" s="5">
        <f t="shared" si="160"/>
        <v>0</v>
      </c>
      <c r="AF4431" s="5" t="str">
        <f t="shared" si="161"/>
        <v>katA</v>
      </c>
      <c r="AG4431" s="153"/>
      <c r="AH4431" s="153"/>
      <c r="AI4431" t="s">
        <v>201</v>
      </c>
      <c r="AJ4431" t="s">
        <v>17878</v>
      </c>
      <c r="AK4431" s="9" t="str">
        <f>VLOOKUP(Y4431,zdroj!D:AJ,33,0)</f>
        <v>katA</v>
      </c>
    </row>
    <row r="4432" spans="8:37" x14ac:dyDescent="0.25">
      <c r="H4432" s="8"/>
      <c r="I4432" s="8"/>
      <c r="N4432" s="23"/>
      <c r="O4432" s="24"/>
      <c r="P4432" s="19"/>
      <c r="Q4432" s="19"/>
      <c r="R4432" s="19"/>
      <c r="U4432" s="27"/>
      <c r="Y4432" s="9" t="s">
        <v>560</v>
      </c>
      <c r="Z4432" s="9" t="s">
        <v>462</v>
      </c>
      <c r="AA4432" s="9" t="s">
        <v>237</v>
      </c>
      <c r="AB4432" s="9">
        <v>5849942</v>
      </c>
      <c r="AC4432" s="9" t="s">
        <v>5207</v>
      </c>
      <c r="AD4432" s="9" t="s">
        <v>225</v>
      </c>
      <c r="AE4432" s="5">
        <f t="shared" si="160"/>
        <v>0</v>
      </c>
      <c r="AF4432" s="5" t="str">
        <f t="shared" si="161"/>
        <v>katA</v>
      </c>
      <c r="AG4432" s="153"/>
      <c r="AH4432" s="153"/>
      <c r="AI4432" t="s">
        <v>201</v>
      </c>
      <c r="AJ4432" t="s">
        <v>17878</v>
      </c>
      <c r="AK4432" s="9" t="str">
        <f>VLOOKUP(Y4432,zdroj!D:AJ,33,0)</f>
        <v>katA</v>
      </c>
    </row>
    <row r="4433" spans="8:37" x14ac:dyDescent="0.25">
      <c r="H4433" s="8"/>
      <c r="I4433" s="8"/>
      <c r="N4433" s="23"/>
      <c r="O4433" s="24"/>
      <c r="P4433" s="19"/>
      <c r="Q4433" s="19"/>
      <c r="R4433" s="19"/>
      <c r="U4433" s="27"/>
      <c r="Y4433" s="9" t="s">
        <v>560</v>
      </c>
      <c r="Z4433" s="9" t="s">
        <v>462</v>
      </c>
      <c r="AA4433" s="9" t="s">
        <v>237</v>
      </c>
      <c r="AB4433" s="9">
        <v>5849951</v>
      </c>
      <c r="AC4433" s="9" t="s">
        <v>5208</v>
      </c>
      <c r="AD4433" s="9" t="s">
        <v>225</v>
      </c>
      <c r="AE4433" s="5">
        <f t="shared" si="160"/>
        <v>0</v>
      </c>
      <c r="AF4433" s="5" t="str">
        <f t="shared" si="161"/>
        <v>katA</v>
      </c>
      <c r="AG4433" s="153"/>
      <c r="AH4433" s="153"/>
      <c r="AI4433" t="s">
        <v>195</v>
      </c>
      <c r="AJ4433" t="s">
        <v>340</v>
      </c>
      <c r="AK4433" s="9" t="str">
        <f>VLOOKUP(Y4433,zdroj!D:AJ,33,0)</f>
        <v>katA</v>
      </c>
    </row>
    <row r="4434" spans="8:37" x14ac:dyDescent="0.25">
      <c r="H4434" s="8"/>
      <c r="I4434" s="8"/>
      <c r="N4434" s="23"/>
      <c r="O4434" s="24"/>
      <c r="P4434" s="19"/>
      <c r="Q4434" s="19"/>
      <c r="R4434" s="19"/>
      <c r="U4434" s="27"/>
      <c r="Y4434" s="9" t="s">
        <v>560</v>
      </c>
      <c r="Z4434" s="9" t="s">
        <v>462</v>
      </c>
      <c r="AA4434" s="9" t="s">
        <v>237</v>
      </c>
      <c r="AB4434" s="9">
        <v>5849969</v>
      </c>
      <c r="AC4434" s="9" t="s">
        <v>5209</v>
      </c>
      <c r="AD4434" s="9" t="s">
        <v>225</v>
      </c>
      <c r="AE4434" s="5">
        <f t="shared" si="160"/>
        <v>0</v>
      </c>
      <c r="AF4434" s="5" t="str">
        <f t="shared" si="161"/>
        <v>katA</v>
      </c>
      <c r="AG4434" s="153"/>
      <c r="AH4434" s="153"/>
      <c r="AI4434" t="s">
        <v>201</v>
      </c>
      <c r="AJ4434" t="s">
        <v>17878</v>
      </c>
      <c r="AK4434" s="9" t="str">
        <f>VLOOKUP(Y4434,zdroj!D:AJ,33,0)</f>
        <v>katA</v>
      </c>
    </row>
    <row r="4435" spans="8:37" x14ac:dyDescent="0.25">
      <c r="H4435" s="8"/>
      <c r="I4435" s="8"/>
      <c r="N4435" s="23"/>
      <c r="O4435" s="24"/>
      <c r="P4435" s="19"/>
      <c r="Q4435" s="19"/>
      <c r="R4435" s="19"/>
      <c r="U4435" s="27"/>
      <c r="Y4435" s="9" t="s">
        <v>560</v>
      </c>
      <c r="Z4435" s="9" t="s">
        <v>462</v>
      </c>
      <c r="AA4435" s="9" t="s">
        <v>237</v>
      </c>
      <c r="AB4435" s="9">
        <v>5849977</v>
      </c>
      <c r="AC4435" s="9" t="s">
        <v>5210</v>
      </c>
      <c r="AD4435" s="9" t="s">
        <v>231</v>
      </c>
      <c r="AE4435" s="5">
        <f t="shared" si="160"/>
        <v>0</v>
      </c>
      <c r="AF4435" s="5" t="str">
        <f t="shared" si="161"/>
        <v>katB</v>
      </c>
      <c r="AG4435" s="153"/>
      <c r="AH4435" s="153"/>
      <c r="AI4435" t="s">
        <v>201</v>
      </c>
      <c r="AJ4435" t="s">
        <v>17878</v>
      </c>
      <c r="AK4435" s="9" t="str">
        <f>VLOOKUP(Y4435,zdroj!D:AJ,33,0)</f>
        <v>katA</v>
      </c>
    </row>
    <row r="4436" spans="8:37" x14ac:dyDescent="0.25">
      <c r="H4436" s="8"/>
      <c r="I4436" s="8"/>
      <c r="N4436" s="23"/>
      <c r="O4436" s="24"/>
      <c r="P4436" s="19"/>
      <c r="Q4436" s="19"/>
      <c r="R4436" s="19"/>
      <c r="U4436" s="27"/>
      <c r="Y4436" s="9" t="s">
        <v>560</v>
      </c>
      <c r="Z4436" s="9" t="s">
        <v>462</v>
      </c>
      <c r="AA4436" s="9" t="s">
        <v>237</v>
      </c>
      <c r="AB4436" s="9">
        <v>5849292</v>
      </c>
      <c r="AC4436" s="9" t="s">
        <v>5211</v>
      </c>
      <c r="AD4436" s="9" t="s">
        <v>231</v>
      </c>
      <c r="AE4436" s="5">
        <f t="shared" si="160"/>
        <v>0</v>
      </c>
      <c r="AF4436" s="5" t="str">
        <f t="shared" si="161"/>
        <v>katB</v>
      </c>
      <c r="AG4436" s="153"/>
      <c r="AH4436" s="153"/>
      <c r="AI4436" t="s">
        <v>201</v>
      </c>
      <c r="AJ4436" t="s">
        <v>17878</v>
      </c>
      <c r="AK4436" s="9" t="str">
        <f>VLOOKUP(Y4436,zdroj!D:AJ,33,0)</f>
        <v>katA</v>
      </c>
    </row>
    <row r="4437" spans="8:37" x14ac:dyDescent="0.25">
      <c r="H4437" s="8"/>
      <c r="I4437" s="8"/>
      <c r="N4437" s="23"/>
      <c r="O4437" s="24"/>
      <c r="P4437" s="19"/>
      <c r="Q4437" s="19"/>
      <c r="R4437" s="19"/>
      <c r="U4437" s="27"/>
      <c r="Y4437" s="9" t="s">
        <v>560</v>
      </c>
      <c r="Z4437" s="9" t="s">
        <v>462</v>
      </c>
      <c r="AA4437" s="9" t="s">
        <v>237</v>
      </c>
      <c r="AB4437" s="9">
        <v>5849985</v>
      </c>
      <c r="AC4437" s="9" t="s">
        <v>5212</v>
      </c>
      <c r="AD4437" s="9" t="s">
        <v>231</v>
      </c>
      <c r="AE4437" s="5">
        <f t="shared" si="160"/>
        <v>0</v>
      </c>
      <c r="AF4437" s="5" t="str">
        <f t="shared" si="161"/>
        <v>katB</v>
      </c>
      <c r="AG4437" s="153"/>
      <c r="AH4437" s="153"/>
      <c r="AI4437" t="s">
        <v>201</v>
      </c>
      <c r="AJ4437" t="s">
        <v>17878</v>
      </c>
      <c r="AK4437" s="9" t="str">
        <f>VLOOKUP(Y4437,zdroj!D:AJ,33,0)</f>
        <v>katA</v>
      </c>
    </row>
    <row r="4438" spans="8:37" x14ac:dyDescent="0.25">
      <c r="H4438" s="8"/>
      <c r="I4438" s="8"/>
      <c r="N4438" s="23"/>
      <c r="O4438" s="24"/>
      <c r="P4438" s="19"/>
      <c r="Q4438" s="19"/>
      <c r="R4438" s="19"/>
      <c r="U4438" s="27"/>
      <c r="Y4438" s="9" t="s">
        <v>560</v>
      </c>
      <c r="Z4438" s="9" t="s">
        <v>462</v>
      </c>
      <c r="AA4438" s="9" t="s">
        <v>237</v>
      </c>
      <c r="AB4438" s="9">
        <v>5849993</v>
      </c>
      <c r="AC4438" s="9" t="s">
        <v>5213</v>
      </c>
      <c r="AD4438" s="9" t="s">
        <v>231</v>
      </c>
      <c r="AE4438" s="5">
        <f t="shared" si="160"/>
        <v>0</v>
      </c>
      <c r="AF4438" s="5" t="str">
        <f t="shared" si="161"/>
        <v>katB</v>
      </c>
      <c r="AG4438" s="153"/>
      <c r="AH4438" s="153"/>
      <c r="AI4438" t="s">
        <v>201</v>
      </c>
      <c r="AJ4438" t="s">
        <v>17878</v>
      </c>
      <c r="AK4438" s="9" t="str">
        <f>VLOOKUP(Y4438,zdroj!D:AJ,33,0)</f>
        <v>katA</v>
      </c>
    </row>
    <row r="4439" spans="8:37" x14ac:dyDescent="0.25">
      <c r="H4439" s="8"/>
      <c r="I4439" s="8"/>
      <c r="N4439" s="23"/>
      <c r="O4439" s="24"/>
      <c r="P4439" s="19"/>
      <c r="Q4439" s="19"/>
      <c r="R4439" s="19"/>
      <c r="U4439" s="27"/>
      <c r="Y4439" s="9" t="s">
        <v>560</v>
      </c>
      <c r="Z4439" s="9" t="s">
        <v>462</v>
      </c>
      <c r="AA4439" s="9" t="s">
        <v>237</v>
      </c>
      <c r="AB4439" s="9">
        <v>5850002</v>
      </c>
      <c r="AC4439" s="9" t="s">
        <v>5214</v>
      </c>
      <c r="AD4439" s="9" t="s">
        <v>225</v>
      </c>
      <c r="AE4439" s="5">
        <f t="shared" si="160"/>
        <v>0</v>
      </c>
      <c r="AF4439" s="5" t="str">
        <f t="shared" si="161"/>
        <v>katA</v>
      </c>
      <c r="AG4439" s="153"/>
      <c r="AH4439" s="153"/>
      <c r="AI4439" t="s">
        <v>201</v>
      </c>
      <c r="AJ4439" t="s">
        <v>17878</v>
      </c>
      <c r="AK4439" s="9" t="str">
        <f>VLOOKUP(Y4439,zdroj!D:AJ,33,0)</f>
        <v>katA</v>
      </c>
    </row>
    <row r="4440" spans="8:37" x14ac:dyDescent="0.25">
      <c r="H4440" s="8"/>
      <c r="I4440" s="8"/>
      <c r="N4440" s="23"/>
      <c r="O4440" s="24"/>
      <c r="P4440" s="19"/>
      <c r="Q4440" s="19"/>
      <c r="R4440" s="19"/>
      <c r="U4440" s="27"/>
      <c r="Y4440" s="9" t="s">
        <v>560</v>
      </c>
      <c r="Z4440" s="9" t="s">
        <v>462</v>
      </c>
      <c r="AA4440" s="9" t="s">
        <v>237</v>
      </c>
      <c r="AB4440" s="9">
        <v>5850029</v>
      </c>
      <c r="AC4440" s="9" t="s">
        <v>5215</v>
      </c>
      <c r="AD4440" s="9" t="s">
        <v>225</v>
      </c>
      <c r="AE4440" s="5">
        <f t="shared" si="160"/>
        <v>0</v>
      </c>
      <c r="AF4440" s="5" t="str">
        <f t="shared" si="161"/>
        <v>katA</v>
      </c>
      <c r="AG4440" s="153"/>
      <c r="AH4440" s="153"/>
      <c r="AI4440" t="s">
        <v>201</v>
      </c>
      <c r="AJ4440" t="s">
        <v>17878</v>
      </c>
      <c r="AK4440" s="9" t="str">
        <f>VLOOKUP(Y4440,zdroj!D:AJ,33,0)</f>
        <v>katA</v>
      </c>
    </row>
    <row r="4441" spans="8:37" x14ac:dyDescent="0.25">
      <c r="H4441" s="8"/>
      <c r="I4441" s="8"/>
      <c r="N4441" s="23"/>
      <c r="O4441" s="24"/>
      <c r="P4441" s="19"/>
      <c r="Q4441" s="19"/>
      <c r="R4441" s="19"/>
      <c r="U4441" s="27"/>
      <c r="Y4441" s="9" t="s">
        <v>560</v>
      </c>
      <c r="Z4441" s="9" t="s">
        <v>462</v>
      </c>
      <c r="AA4441" s="9" t="s">
        <v>237</v>
      </c>
      <c r="AB4441" s="9">
        <v>5850037</v>
      </c>
      <c r="AC4441" s="9" t="s">
        <v>5216</v>
      </c>
      <c r="AD4441" s="9" t="s">
        <v>225</v>
      </c>
      <c r="AE4441" s="5">
        <f t="shared" si="160"/>
        <v>0</v>
      </c>
      <c r="AF4441" s="5" t="str">
        <f t="shared" si="161"/>
        <v>katA</v>
      </c>
      <c r="AG4441" s="153"/>
      <c r="AH4441" s="153"/>
      <c r="AI4441" t="s">
        <v>201</v>
      </c>
      <c r="AJ4441" t="s">
        <v>17878</v>
      </c>
      <c r="AK4441" s="9" t="str">
        <f>VLOOKUP(Y4441,zdroj!D:AJ,33,0)</f>
        <v>katA</v>
      </c>
    </row>
    <row r="4442" spans="8:37" x14ac:dyDescent="0.25">
      <c r="H4442" s="8"/>
      <c r="I4442" s="8"/>
      <c r="N4442" s="23"/>
      <c r="O4442" s="24"/>
      <c r="P4442" s="19"/>
      <c r="Q4442" s="19"/>
      <c r="R4442" s="19"/>
      <c r="U4442" s="27"/>
      <c r="Y4442" s="9" t="s">
        <v>560</v>
      </c>
      <c r="Z4442" s="9" t="s">
        <v>462</v>
      </c>
      <c r="AA4442" s="9" t="s">
        <v>237</v>
      </c>
      <c r="AB4442" s="9">
        <v>5850045</v>
      </c>
      <c r="AC4442" s="9" t="s">
        <v>5217</v>
      </c>
      <c r="AD4442" s="9" t="s">
        <v>225</v>
      </c>
      <c r="AE4442" s="5">
        <f t="shared" si="160"/>
        <v>0</v>
      </c>
      <c r="AF4442" s="5" t="str">
        <f t="shared" si="161"/>
        <v>katA</v>
      </c>
      <c r="AG4442" s="153"/>
      <c r="AH4442" s="153"/>
      <c r="AI4442" t="s">
        <v>201</v>
      </c>
      <c r="AJ4442" t="s">
        <v>17878</v>
      </c>
      <c r="AK4442" s="9" t="str">
        <f>VLOOKUP(Y4442,zdroj!D:AJ,33,0)</f>
        <v>katA</v>
      </c>
    </row>
    <row r="4443" spans="8:37" x14ac:dyDescent="0.25">
      <c r="H4443" s="8"/>
      <c r="I4443" s="8"/>
      <c r="N4443" s="23"/>
      <c r="O4443" s="24"/>
      <c r="P4443" s="19"/>
      <c r="Q4443" s="19"/>
      <c r="R4443" s="19"/>
      <c r="U4443" s="27"/>
      <c r="Y4443" s="9" t="s">
        <v>560</v>
      </c>
      <c r="Z4443" s="9" t="s">
        <v>462</v>
      </c>
      <c r="AA4443" s="9" t="s">
        <v>237</v>
      </c>
      <c r="AB4443" s="9">
        <v>5850053</v>
      </c>
      <c r="AC4443" s="9" t="s">
        <v>5218</v>
      </c>
      <c r="AD4443" s="9" t="s">
        <v>225</v>
      </c>
      <c r="AE4443" s="5">
        <f t="shared" si="160"/>
        <v>0</v>
      </c>
      <c r="AF4443" s="5" t="str">
        <f t="shared" si="161"/>
        <v>katA</v>
      </c>
      <c r="AG4443" s="153"/>
      <c r="AH4443" s="153"/>
      <c r="AI4443" t="s">
        <v>201</v>
      </c>
      <c r="AJ4443" t="s">
        <v>17878</v>
      </c>
      <c r="AK4443" s="9" t="str">
        <f>VLOOKUP(Y4443,zdroj!D:AJ,33,0)</f>
        <v>katA</v>
      </c>
    </row>
    <row r="4444" spans="8:37" x14ac:dyDescent="0.25">
      <c r="H4444" s="8"/>
      <c r="I4444" s="8"/>
      <c r="N4444" s="23"/>
      <c r="O4444" s="24"/>
      <c r="P4444" s="19"/>
      <c r="Q4444" s="19"/>
      <c r="R4444" s="19"/>
      <c r="U4444" s="27"/>
      <c r="Y4444" s="9" t="s">
        <v>560</v>
      </c>
      <c r="Z4444" s="9" t="s">
        <v>462</v>
      </c>
      <c r="AA4444" s="9" t="s">
        <v>237</v>
      </c>
      <c r="AB4444" s="9">
        <v>5850061</v>
      </c>
      <c r="AC4444" s="9" t="s">
        <v>5219</v>
      </c>
      <c r="AD4444" s="9" t="s">
        <v>225</v>
      </c>
      <c r="AE4444" s="5">
        <f t="shared" si="160"/>
        <v>0</v>
      </c>
      <c r="AF4444" s="5" t="str">
        <f t="shared" si="161"/>
        <v>katA</v>
      </c>
      <c r="AG4444" s="153"/>
      <c r="AH4444" s="153"/>
      <c r="AI4444" t="s">
        <v>201</v>
      </c>
      <c r="AJ4444" t="s">
        <v>17878</v>
      </c>
      <c r="AK4444" s="9" t="str">
        <f>VLOOKUP(Y4444,zdroj!D:AJ,33,0)</f>
        <v>katA</v>
      </c>
    </row>
    <row r="4445" spans="8:37" x14ac:dyDescent="0.25">
      <c r="H4445" s="8"/>
      <c r="I4445" s="8"/>
      <c r="N4445" s="23"/>
      <c r="O4445" s="24"/>
      <c r="P4445" s="19"/>
      <c r="Q4445" s="19"/>
      <c r="R4445" s="19"/>
      <c r="U4445" s="27"/>
      <c r="Y4445" s="9" t="s">
        <v>560</v>
      </c>
      <c r="Z4445" s="9" t="s">
        <v>462</v>
      </c>
      <c r="AA4445" s="9" t="s">
        <v>237</v>
      </c>
      <c r="AB4445" s="9">
        <v>5850070</v>
      </c>
      <c r="AC4445" s="9" t="s">
        <v>5220</v>
      </c>
      <c r="AD4445" s="9" t="s">
        <v>225</v>
      </c>
      <c r="AE4445" s="5">
        <f t="shared" si="160"/>
        <v>0</v>
      </c>
      <c r="AF4445" s="5" t="str">
        <f t="shared" si="161"/>
        <v>katA</v>
      </c>
      <c r="AG4445" s="153"/>
      <c r="AH4445" s="153"/>
      <c r="AI4445" t="s">
        <v>201</v>
      </c>
      <c r="AJ4445" t="s">
        <v>17878</v>
      </c>
      <c r="AK4445" s="9" t="str">
        <f>VLOOKUP(Y4445,zdroj!D:AJ,33,0)</f>
        <v>katA</v>
      </c>
    </row>
    <row r="4446" spans="8:37" x14ac:dyDescent="0.25">
      <c r="H4446" s="8"/>
      <c r="I4446" s="8"/>
      <c r="N4446" s="23"/>
      <c r="O4446" s="24"/>
      <c r="P4446" s="19"/>
      <c r="Q4446" s="19"/>
      <c r="R4446" s="19"/>
      <c r="U4446" s="27"/>
      <c r="Y4446" s="9" t="s">
        <v>560</v>
      </c>
      <c r="Z4446" s="9" t="s">
        <v>462</v>
      </c>
      <c r="AA4446" s="9" t="s">
        <v>237</v>
      </c>
      <c r="AB4446" s="9">
        <v>5850088</v>
      </c>
      <c r="AC4446" s="9" t="s">
        <v>5221</v>
      </c>
      <c r="AD4446" s="9" t="s">
        <v>225</v>
      </c>
      <c r="AE4446" s="5">
        <f t="shared" si="160"/>
        <v>0</v>
      </c>
      <c r="AF4446" s="5" t="str">
        <f t="shared" si="161"/>
        <v>katA</v>
      </c>
      <c r="AG4446" s="153"/>
      <c r="AH4446" s="153"/>
      <c r="AI4446" t="s">
        <v>201</v>
      </c>
      <c r="AJ4446" t="s">
        <v>17878</v>
      </c>
      <c r="AK4446" s="9" t="str">
        <f>VLOOKUP(Y4446,zdroj!D:AJ,33,0)</f>
        <v>katA</v>
      </c>
    </row>
    <row r="4447" spans="8:37" x14ac:dyDescent="0.25">
      <c r="H4447" s="8"/>
      <c r="I4447" s="8"/>
      <c r="N4447" s="23"/>
      <c r="O4447" s="24"/>
      <c r="P4447" s="19"/>
      <c r="Q4447" s="19"/>
      <c r="R4447" s="19"/>
      <c r="U4447" s="27"/>
      <c r="Y4447" s="9" t="s">
        <v>560</v>
      </c>
      <c r="Z4447" s="9" t="s">
        <v>462</v>
      </c>
      <c r="AA4447" s="9" t="s">
        <v>237</v>
      </c>
      <c r="AB4447" s="9">
        <v>5850096</v>
      </c>
      <c r="AC4447" s="9" t="s">
        <v>5222</v>
      </c>
      <c r="AD4447" s="9" t="s">
        <v>225</v>
      </c>
      <c r="AE4447" s="5">
        <f t="shared" si="160"/>
        <v>0</v>
      </c>
      <c r="AF4447" s="5" t="str">
        <f t="shared" si="161"/>
        <v>katA</v>
      </c>
      <c r="AG4447" s="153"/>
      <c r="AH4447" s="153"/>
      <c r="AI4447" t="s">
        <v>201</v>
      </c>
      <c r="AJ4447" t="s">
        <v>17878</v>
      </c>
      <c r="AK4447" s="9" t="str">
        <f>VLOOKUP(Y4447,zdroj!D:AJ,33,0)</f>
        <v>katA</v>
      </c>
    </row>
    <row r="4448" spans="8:37" x14ac:dyDescent="0.25">
      <c r="H4448" s="8"/>
      <c r="I4448" s="8"/>
      <c r="N4448" s="23"/>
      <c r="O4448" s="24"/>
      <c r="P4448" s="19"/>
      <c r="Q4448" s="19"/>
      <c r="R4448" s="19"/>
      <c r="U4448" s="27"/>
      <c r="Y4448" s="9" t="s">
        <v>560</v>
      </c>
      <c r="Z4448" s="9" t="s">
        <v>462</v>
      </c>
      <c r="AA4448" s="9" t="s">
        <v>237</v>
      </c>
      <c r="AB4448" s="9">
        <v>5850118</v>
      </c>
      <c r="AC4448" s="9" t="s">
        <v>5223</v>
      </c>
      <c r="AD4448" s="9" t="s">
        <v>231</v>
      </c>
      <c r="AE4448" s="5">
        <f t="shared" si="160"/>
        <v>0</v>
      </c>
      <c r="AF4448" s="5" t="str">
        <f t="shared" si="161"/>
        <v>katB</v>
      </c>
      <c r="AG4448" s="153"/>
      <c r="AH4448" s="153"/>
      <c r="AI4448" t="s">
        <v>201</v>
      </c>
      <c r="AJ4448" t="s">
        <v>17878</v>
      </c>
      <c r="AK4448" s="9" t="str">
        <f>VLOOKUP(Y4448,zdroj!D:AJ,33,0)</f>
        <v>katA</v>
      </c>
    </row>
    <row r="4449" spans="8:37" x14ac:dyDescent="0.25">
      <c r="H4449" s="8"/>
      <c r="I4449" s="8"/>
      <c r="N4449" s="23"/>
      <c r="O4449" s="24"/>
      <c r="P4449" s="19"/>
      <c r="Q4449" s="19"/>
      <c r="R4449" s="19"/>
      <c r="U4449" s="27"/>
      <c r="Y4449" s="9" t="s">
        <v>560</v>
      </c>
      <c r="Z4449" s="9" t="s">
        <v>462</v>
      </c>
      <c r="AA4449" s="9" t="s">
        <v>237</v>
      </c>
      <c r="AB4449" s="9">
        <v>5850126</v>
      </c>
      <c r="AC4449" s="9" t="s">
        <v>5224</v>
      </c>
      <c r="AD4449" s="9" t="s">
        <v>225</v>
      </c>
      <c r="AE4449" s="5">
        <f t="shared" si="160"/>
        <v>0</v>
      </c>
      <c r="AF4449" s="5" t="str">
        <f t="shared" si="161"/>
        <v>katA</v>
      </c>
      <c r="AG4449" s="153"/>
      <c r="AH4449" s="153"/>
      <c r="AI4449" t="s">
        <v>201</v>
      </c>
      <c r="AJ4449" t="s">
        <v>17878</v>
      </c>
      <c r="AK4449" s="9" t="str">
        <f>VLOOKUP(Y4449,zdroj!D:AJ,33,0)</f>
        <v>katA</v>
      </c>
    </row>
    <row r="4450" spans="8:37" x14ac:dyDescent="0.25">
      <c r="H4450" s="8"/>
      <c r="I4450" s="8"/>
      <c r="N4450" s="23"/>
      <c r="O4450" s="24"/>
      <c r="P4450" s="19"/>
      <c r="Q4450" s="19"/>
      <c r="R4450" s="19"/>
      <c r="U4450" s="27"/>
      <c r="Y4450" s="9" t="s">
        <v>560</v>
      </c>
      <c r="Z4450" s="9" t="s">
        <v>462</v>
      </c>
      <c r="AA4450" s="9" t="s">
        <v>237</v>
      </c>
      <c r="AB4450" s="9">
        <v>5850134</v>
      </c>
      <c r="AC4450" s="9" t="s">
        <v>5225</v>
      </c>
      <c r="AD4450" s="9" t="s">
        <v>225</v>
      </c>
      <c r="AE4450" s="5">
        <f t="shared" si="160"/>
        <v>0</v>
      </c>
      <c r="AF4450" s="5" t="str">
        <f t="shared" si="161"/>
        <v>katA</v>
      </c>
      <c r="AG4450" s="153"/>
      <c r="AH4450" s="153"/>
      <c r="AI4450" t="s">
        <v>201</v>
      </c>
      <c r="AJ4450" t="s">
        <v>17878</v>
      </c>
      <c r="AK4450" s="9" t="str">
        <f>VLOOKUP(Y4450,zdroj!D:AJ,33,0)</f>
        <v>katA</v>
      </c>
    </row>
    <row r="4451" spans="8:37" x14ac:dyDescent="0.25">
      <c r="H4451" s="8"/>
      <c r="I4451" s="8"/>
      <c r="N4451" s="23"/>
      <c r="O4451" s="24"/>
      <c r="P4451" s="19"/>
      <c r="Q4451" s="19"/>
      <c r="R4451" s="19"/>
      <c r="U4451" s="27"/>
      <c r="Y4451" s="9" t="s">
        <v>560</v>
      </c>
      <c r="Z4451" s="9" t="s">
        <v>462</v>
      </c>
      <c r="AA4451" s="9" t="s">
        <v>237</v>
      </c>
      <c r="AB4451" s="9">
        <v>5850142</v>
      </c>
      <c r="AC4451" s="9" t="s">
        <v>5226</v>
      </c>
      <c r="AD4451" s="9" t="s">
        <v>225</v>
      </c>
      <c r="AE4451" s="5">
        <f t="shared" si="160"/>
        <v>0</v>
      </c>
      <c r="AF4451" s="5" t="str">
        <f t="shared" si="161"/>
        <v>katA</v>
      </c>
      <c r="AG4451" s="153"/>
      <c r="AH4451" s="153"/>
      <c r="AI4451" t="s">
        <v>229</v>
      </c>
      <c r="AJ4451" t="s">
        <v>17878</v>
      </c>
      <c r="AK4451" s="9" t="str">
        <f>VLOOKUP(Y4451,zdroj!D:AJ,33,0)</f>
        <v>katA</v>
      </c>
    </row>
    <row r="4452" spans="8:37" x14ac:dyDescent="0.25">
      <c r="H4452" s="8"/>
      <c r="I4452" s="8"/>
      <c r="N4452" s="23"/>
      <c r="O4452" s="24"/>
      <c r="P4452" s="19"/>
      <c r="Q4452" s="19"/>
      <c r="R4452" s="19"/>
      <c r="U4452" s="27"/>
      <c r="Y4452" s="9" t="s">
        <v>560</v>
      </c>
      <c r="Z4452" s="9" t="s">
        <v>462</v>
      </c>
      <c r="AA4452" s="9" t="s">
        <v>237</v>
      </c>
      <c r="AB4452" s="9">
        <v>5849322</v>
      </c>
      <c r="AC4452" s="9" t="s">
        <v>5227</v>
      </c>
      <c r="AD4452" s="9" t="s">
        <v>225</v>
      </c>
      <c r="AE4452" s="5">
        <f t="shared" si="160"/>
        <v>0</v>
      </c>
      <c r="AF4452" s="5" t="str">
        <f t="shared" si="161"/>
        <v>katA</v>
      </c>
      <c r="AG4452" s="153"/>
      <c r="AH4452" s="153"/>
      <c r="AI4452" t="s">
        <v>195</v>
      </c>
      <c r="AJ4452" t="s">
        <v>340</v>
      </c>
      <c r="AK4452" s="9" t="str">
        <f>VLOOKUP(Y4452,zdroj!D:AJ,33,0)</f>
        <v>katA</v>
      </c>
    </row>
    <row r="4453" spans="8:37" x14ac:dyDescent="0.25">
      <c r="H4453" s="8"/>
      <c r="I4453" s="8"/>
      <c r="N4453" s="23"/>
      <c r="O4453" s="24"/>
      <c r="P4453" s="19"/>
      <c r="Q4453" s="19"/>
      <c r="R4453" s="19"/>
      <c r="U4453" s="27"/>
      <c r="Y4453" s="9" t="s">
        <v>560</v>
      </c>
      <c r="Z4453" s="9" t="s">
        <v>462</v>
      </c>
      <c r="AA4453" s="9" t="s">
        <v>237</v>
      </c>
      <c r="AB4453" s="9">
        <v>5849331</v>
      </c>
      <c r="AC4453" s="9" t="s">
        <v>5228</v>
      </c>
      <c r="AD4453" s="9" t="s">
        <v>800</v>
      </c>
      <c r="AE4453" s="5">
        <f t="shared" si="160"/>
        <v>0</v>
      </c>
      <c r="AF4453" s="5" t="str">
        <f t="shared" si="161"/>
        <v>Pokryto</v>
      </c>
      <c r="AG4453" s="153"/>
      <c r="AH4453" s="153"/>
      <c r="AI4453" t="s">
        <v>201</v>
      </c>
      <c r="AJ4453" t="s">
        <v>800</v>
      </c>
      <c r="AK4453" s="9" t="str">
        <f>VLOOKUP(Y4453,zdroj!D:AJ,33,0)</f>
        <v>katA</v>
      </c>
    </row>
    <row r="4454" spans="8:37" x14ac:dyDescent="0.25">
      <c r="H4454" s="8"/>
      <c r="I4454" s="8"/>
      <c r="N4454" s="23"/>
      <c r="O4454" s="24"/>
      <c r="P4454" s="19"/>
      <c r="Q4454" s="19"/>
      <c r="R4454" s="19"/>
      <c r="U4454" s="27"/>
      <c r="Y4454" s="9" t="s">
        <v>560</v>
      </c>
      <c r="Z4454" s="9" t="s">
        <v>462</v>
      </c>
      <c r="AA4454" s="9" t="s">
        <v>237</v>
      </c>
      <c r="AB4454" s="9">
        <v>5849349</v>
      </c>
      <c r="AC4454" s="9" t="s">
        <v>5229</v>
      </c>
      <c r="AD4454" s="9" t="s">
        <v>225</v>
      </c>
      <c r="AE4454" s="5">
        <f t="shared" si="160"/>
        <v>0</v>
      </c>
      <c r="AF4454" s="5" t="str">
        <f t="shared" si="161"/>
        <v>katA</v>
      </c>
      <c r="AG4454" s="153"/>
      <c r="AH4454" s="153"/>
      <c r="AI4454" t="s">
        <v>201</v>
      </c>
      <c r="AJ4454" t="s">
        <v>17878</v>
      </c>
      <c r="AK4454" s="9" t="str">
        <f>VLOOKUP(Y4454,zdroj!D:AJ,33,0)</f>
        <v>katA</v>
      </c>
    </row>
    <row r="4455" spans="8:37" x14ac:dyDescent="0.25">
      <c r="H4455" s="8"/>
      <c r="I4455" s="8"/>
      <c r="N4455" s="23"/>
      <c r="O4455" s="24"/>
      <c r="P4455" s="19"/>
      <c r="Q4455" s="19"/>
      <c r="R4455" s="19"/>
      <c r="U4455" s="27"/>
      <c r="Y4455" s="9" t="s">
        <v>560</v>
      </c>
      <c r="Z4455" s="9" t="s">
        <v>462</v>
      </c>
      <c r="AA4455" s="9" t="s">
        <v>237</v>
      </c>
      <c r="AB4455" s="9">
        <v>5849187</v>
      </c>
      <c r="AC4455" s="9" t="s">
        <v>5230</v>
      </c>
      <c r="AD4455" s="9" t="s">
        <v>225</v>
      </c>
      <c r="AE4455" s="5">
        <f t="shared" si="160"/>
        <v>0</v>
      </c>
      <c r="AF4455" s="5" t="str">
        <f t="shared" si="161"/>
        <v>katA</v>
      </c>
      <c r="AG4455" s="153"/>
      <c r="AH4455" s="153"/>
      <c r="AI4455" t="s">
        <v>201</v>
      </c>
      <c r="AJ4455" t="s">
        <v>17878</v>
      </c>
      <c r="AK4455" s="9" t="str">
        <f>VLOOKUP(Y4455,zdroj!D:AJ,33,0)</f>
        <v>katA</v>
      </c>
    </row>
    <row r="4456" spans="8:37" x14ac:dyDescent="0.25">
      <c r="H4456" s="8"/>
      <c r="I4456" s="8"/>
      <c r="N4456" s="23"/>
      <c r="O4456" s="24"/>
      <c r="P4456" s="19"/>
      <c r="Q4456" s="19"/>
      <c r="R4456" s="19"/>
      <c r="U4456" s="27"/>
      <c r="Y4456" s="9" t="s">
        <v>560</v>
      </c>
      <c r="Z4456" s="9" t="s">
        <v>462</v>
      </c>
      <c r="AA4456" s="9" t="s">
        <v>237</v>
      </c>
      <c r="AB4456" s="9">
        <v>5849357</v>
      </c>
      <c r="AC4456" s="9" t="s">
        <v>5231</v>
      </c>
      <c r="AD4456" s="9" t="s">
        <v>225</v>
      </c>
      <c r="AE4456" s="5">
        <f t="shared" si="160"/>
        <v>0</v>
      </c>
      <c r="AF4456" s="5" t="str">
        <f t="shared" si="161"/>
        <v>katA</v>
      </c>
      <c r="AG4456" s="153"/>
      <c r="AH4456" s="153"/>
      <c r="AI4456" t="s">
        <v>195</v>
      </c>
      <c r="AJ4456" t="s">
        <v>340</v>
      </c>
      <c r="AK4456" s="9" t="str">
        <f>VLOOKUP(Y4456,zdroj!D:AJ,33,0)</f>
        <v>katA</v>
      </c>
    </row>
    <row r="4457" spans="8:37" x14ac:dyDescent="0.25">
      <c r="H4457" s="8"/>
      <c r="I4457" s="8"/>
      <c r="N4457" s="23"/>
      <c r="O4457" s="24"/>
      <c r="P4457" s="19"/>
      <c r="Q4457" s="19"/>
      <c r="R4457" s="19"/>
      <c r="U4457" s="27"/>
      <c r="Y4457" s="9" t="s">
        <v>560</v>
      </c>
      <c r="Z4457" s="9" t="s">
        <v>462</v>
      </c>
      <c r="AA4457" s="9" t="s">
        <v>237</v>
      </c>
      <c r="AB4457" s="9">
        <v>5849365</v>
      </c>
      <c r="AC4457" s="9" t="s">
        <v>5232</v>
      </c>
      <c r="AD4457" s="9" t="s">
        <v>231</v>
      </c>
      <c r="AE4457" s="5">
        <f t="shared" si="160"/>
        <v>0</v>
      </c>
      <c r="AF4457" s="5" t="str">
        <f t="shared" si="161"/>
        <v>katB</v>
      </c>
      <c r="AG4457" s="153"/>
      <c r="AH4457" s="153"/>
      <c r="AI4457" t="s">
        <v>201</v>
      </c>
      <c r="AJ4457" t="s">
        <v>17878</v>
      </c>
      <c r="AK4457" s="9" t="str">
        <f>VLOOKUP(Y4457,zdroj!D:AJ,33,0)</f>
        <v>katA</v>
      </c>
    </row>
    <row r="4458" spans="8:37" x14ac:dyDescent="0.25">
      <c r="H4458" s="8"/>
      <c r="I4458" s="8"/>
      <c r="N4458" s="23"/>
      <c r="O4458" s="24"/>
      <c r="P4458" s="19"/>
      <c r="Q4458" s="19"/>
      <c r="R4458" s="19"/>
      <c r="U4458" s="27"/>
      <c r="Y4458" s="9" t="s">
        <v>560</v>
      </c>
      <c r="Z4458" s="9" t="s">
        <v>462</v>
      </c>
      <c r="AA4458" s="9" t="s">
        <v>237</v>
      </c>
      <c r="AB4458" s="9">
        <v>5849373</v>
      </c>
      <c r="AC4458" s="9" t="s">
        <v>5233</v>
      </c>
      <c r="AD4458" s="9" t="s">
        <v>231</v>
      </c>
      <c r="AE4458" s="5">
        <f t="shared" si="160"/>
        <v>0</v>
      </c>
      <c r="AF4458" s="5" t="str">
        <f t="shared" si="161"/>
        <v>katB</v>
      </c>
      <c r="AG4458" s="153"/>
      <c r="AH4458" s="153"/>
      <c r="AI4458" t="s">
        <v>201</v>
      </c>
      <c r="AJ4458" t="s">
        <v>17878</v>
      </c>
      <c r="AK4458" s="9" t="str">
        <f>VLOOKUP(Y4458,zdroj!D:AJ,33,0)</f>
        <v>katA</v>
      </c>
    </row>
    <row r="4459" spans="8:37" x14ac:dyDescent="0.25">
      <c r="H4459" s="8"/>
      <c r="I4459" s="8"/>
      <c r="N4459" s="23"/>
      <c r="O4459" s="24"/>
      <c r="P4459" s="19"/>
      <c r="Q4459" s="19"/>
      <c r="R4459" s="19"/>
      <c r="U4459" s="27"/>
      <c r="Y4459" s="9" t="s">
        <v>560</v>
      </c>
      <c r="Z4459" s="9" t="s">
        <v>462</v>
      </c>
      <c r="AA4459" s="9" t="s">
        <v>237</v>
      </c>
      <c r="AB4459" s="9">
        <v>5849390</v>
      </c>
      <c r="AC4459" s="9" t="s">
        <v>5234</v>
      </c>
      <c r="AD4459" s="9" t="s">
        <v>225</v>
      </c>
      <c r="AE4459" s="5">
        <f t="shared" si="160"/>
        <v>0</v>
      </c>
      <c r="AF4459" s="5" t="str">
        <f t="shared" si="161"/>
        <v>katA</v>
      </c>
      <c r="AG4459" s="153"/>
      <c r="AH4459" s="153"/>
      <c r="AI4459" t="s">
        <v>201</v>
      </c>
      <c r="AJ4459" t="s">
        <v>17878</v>
      </c>
      <c r="AK4459" s="9" t="str">
        <f>VLOOKUP(Y4459,zdroj!D:AJ,33,0)</f>
        <v>katA</v>
      </c>
    </row>
    <row r="4460" spans="8:37" x14ac:dyDescent="0.25">
      <c r="H4460" s="8"/>
      <c r="I4460" s="8"/>
      <c r="N4460" s="23"/>
      <c r="O4460" s="24"/>
      <c r="P4460" s="19"/>
      <c r="Q4460" s="19"/>
      <c r="R4460" s="19"/>
      <c r="U4460" s="27"/>
      <c r="Y4460" s="9" t="s">
        <v>560</v>
      </c>
      <c r="Z4460" s="9" t="s">
        <v>462</v>
      </c>
      <c r="AA4460" s="9" t="s">
        <v>237</v>
      </c>
      <c r="AB4460" s="9">
        <v>5849411</v>
      </c>
      <c r="AC4460" s="9" t="s">
        <v>5235</v>
      </c>
      <c r="AD4460" s="9" t="s">
        <v>225</v>
      </c>
      <c r="AE4460" s="5">
        <f t="shared" si="160"/>
        <v>0</v>
      </c>
      <c r="AF4460" s="5" t="str">
        <f t="shared" si="161"/>
        <v>katA</v>
      </c>
      <c r="AG4460" s="153"/>
      <c r="AH4460" s="153"/>
      <c r="AI4460" t="s">
        <v>201</v>
      </c>
      <c r="AJ4460" t="s">
        <v>17878</v>
      </c>
      <c r="AK4460" s="9" t="str">
        <f>VLOOKUP(Y4460,zdroj!D:AJ,33,0)</f>
        <v>katA</v>
      </c>
    </row>
    <row r="4461" spans="8:37" x14ac:dyDescent="0.25">
      <c r="H4461" s="8"/>
      <c r="I4461" s="8"/>
      <c r="N4461" s="23"/>
      <c r="O4461" s="24"/>
      <c r="P4461" s="19"/>
      <c r="Q4461" s="19"/>
      <c r="R4461" s="19"/>
      <c r="U4461" s="27"/>
      <c r="Y4461" s="9" t="s">
        <v>560</v>
      </c>
      <c r="Z4461" s="9" t="s">
        <v>462</v>
      </c>
      <c r="AA4461" s="9" t="s">
        <v>237</v>
      </c>
      <c r="AB4461" s="9">
        <v>30776350</v>
      </c>
      <c r="AC4461" s="9" t="s">
        <v>5236</v>
      </c>
      <c r="AD4461" s="9" t="s">
        <v>225</v>
      </c>
      <c r="AE4461" s="5">
        <f t="shared" si="160"/>
        <v>0</v>
      </c>
      <c r="AF4461" s="5" t="str">
        <f t="shared" si="161"/>
        <v>katA</v>
      </c>
      <c r="AG4461" s="153"/>
      <c r="AH4461" s="153"/>
      <c r="AI4461" t="s">
        <v>195</v>
      </c>
      <c r="AJ4461" t="s">
        <v>340</v>
      </c>
      <c r="AK4461" s="9" t="str">
        <f>VLOOKUP(Y4461,zdroj!D:AJ,33,0)</f>
        <v>katA</v>
      </c>
    </row>
    <row r="4462" spans="8:37" x14ac:dyDescent="0.25">
      <c r="H4462" s="8"/>
      <c r="I4462" s="8"/>
      <c r="N4462" s="23"/>
      <c r="O4462" s="24"/>
      <c r="P4462" s="19"/>
      <c r="Q4462" s="19"/>
      <c r="R4462" s="19"/>
      <c r="U4462" s="27"/>
      <c r="Y4462" s="9" t="s">
        <v>560</v>
      </c>
      <c r="Z4462" s="9" t="s">
        <v>462</v>
      </c>
      <c r="AA4462" s="9" t="s">
        <v>237</v>
      </c>
      <c r="AB4462" s="9">
        <v>5849195</v>
      </c>
      <c r="AC4462" s="9" t="s">
        <v>5237</v>
      </c>
      <c r="AD4462" s="9" t="s">
        <v>225</v>
      </c>
      <c r="AE4462" s="5">
        <f t="shared" si="160"/>
        <v>0</v>
      </c>
      <c r="AF4462" s="5" t="str">
        <f t="shared" si="161"/>
        <v>katA</v>
      </c>
      <c r="AG4462" s="153"/>
      <c r="AH4462" s="153"/>
      <c r="AI4462" t="s">
        <v>17879</v>
      </c>
      <c r="AJ4462" t="s">
        <v>17878</v>
      </c>
      <c r="AK4462" s="9" t="str">
        <f>VLOOKUP(Y4462,zdroj!D:AJ,33,0)</f>
        <v>katA</v>
      </c>
    </row>
    <row r="4463" spans="8:37" x14ac:dyDescent="0.25">
      <c r="H4463" s="8"/>
      <c r="I4463" s="8"/>
      <c r="N4463" s="23"/>
      <c r="O4463" s="24"/>
      <c r="P4463" s="19"/>
      <c r="Q4463" s="19"/>
      <c r="R4463" s="19"/>
      <c r="U4463" s="27"/>
      <c r="Y4463" s="9" t="s">
        <v>560</v>
      </c>
      <c r="Z4463" s="9" t="s">
        <v>462</v>
      </c>
      <c r="AA4463" s="9" t="s">
        <v>237</v>
      </c>
      <c r="AB4463" s="9">
        <v>5849420</v>
      </c>
      <c r="AC4463" s="9" t="s">
        <v>5238</v>
      </c>
      <c r="AD4463" s="9" t="s">
        <v>225</v>
      </c>
      <c r="AE4463" s="5">
        <f t="shared" si="160"/>
        <v>0</v>
      </c>
      <c r="AF4463" s="5" t="str">
        <f t="shared" si="161"/>
        <v>katA</v>
      </c>
      <c r="AG4463" s="153"/>
      <c r="AH4463" s="153"/>
      <c r="AI4463" t="s">
        <v>201</v>
      </c>
      <c r="AJ4463" t="s">
        <v>17878</v>
      </c>
      <c r="AK4463" s="9" t="str">
        <f>VLOOKUP(Y4463,zdroj!D:AJ,33,0)</f>
        <v>katA</v>
      </c>
    </row>
    <row r="4464" spans="8:37" x14ac:dyDescent="0.25">
      <c r="H4464" s="8"/>
      <c r="I4464" s="8"/>
      <c r="N4464" s="23"/>
      <c r="O4464" s="24"/>
      <c r="P4464" s="19"/>
      <c r="Q4464" s="19"/>
      <c r="R4464" s="19"/>
      <c r="U4464" s="27"/>
      <c r="Y4464" s="9" t="s">
        <v>560</v>
      </c>
      <c r="Z4464" s="9" t="s">
        <v>462</v>
      </c>
      <c r="AA4464" s="9" t="s">
        <v>237</v>
      </c>
      <c r="AB4464" s="9">
        <v>5849438</v>
      </c>
      <c r="AC4464" s="9" t="s">
        <v>5239</v>
      </c>
      <c r="AD4464" s="9" t="s">
        <v>225</v>
      </c>
      <c r="AE4464" s="5">
        <f t="shared" si="160"/>
        <v>0</v>
      </c>
      <c r="AF4464" s="5" t="str">
        <f t="shared" si="161"/>
        <v>katA</v>
      </c>
      <c r="AG4464" s="153"/>
      <c r="AH4464" s="153"/>
      <c r="AI4464" t="s">
        <v>195</v>
      </c>
      <c r="AJ4464" t="s">
        <v>340</v>
      </c>
      <c r="AK4464" s="9" t="str">
        <f>VLOOKUP(Y4464,zdroj!D:AJ,33,0)</f>
        <v>katA</v>
      </c>
    </row>
    <row r="4465" spans="8:37" x14ac:dyDescent="0.25">
      <c r="H4465" s="8"/>
      <c r="I4465" s="8"/>
      <c r="N4465" s="23"/>
      <c r="O4465" s="24"/>
      <c r="P4465" s="19"/>
      <c r="Q4465" s="19"/>
      <c r="R4465" s="19"/>
      <c r="U4465" s="27"/>
      <c r="Y4465" s="9" t="s">
        <v>560</v>
      </c>
      <c r="Z4465" s="9" t="s">
        <v>462</v>
      </c>
      <c r="AA4465" s="9" t="s">
        <v>237</v>
      </c>
      <c r="AB4465" s="9">
        <v>5849446</v>
      </c>
      <c r="AC4465" s="9" t="s">
        <v>5240</v>
      </c>
      <c r="AD4465" s="9" t="s">
        <v>225</v>
      </c>
      <c r="AE4465" s="5">
        <f t="shared" si="160"/>
        <v>0</v>
      </c>
      <c r="AF4465" s="5" t="str">
        <f t="shared" si="161"/>
        <v>katA</v>
      </c>
      <c r="AG4465" s="153"/>
      <c r="AH4465" s="153"/>
      <c r="AI4465" t="s">
        <v>201</v>
      </c>
      <c r="AJ4465" t="s">
        <v>17878</v>
      </c>
      <c r="AK4465" s="9" t="str">
        <f>VLOOKUP(Y4465,zdroj!D:AJ,33,0)</f>
        <v>katA</v>
      </c>
    </row>
    <row r="4466" spans="8:37" x14ac:dyDescent="0.25">
      <c r="H4466" s="8"/>
      <c r="I4466" s="8"/>
      <c r="N4466" s="23"/>
      <c r="O4466" s="24"/>
      <c r="P4466" s="19"/>
      <c r="Q4466" s="19"/>
      <c r="R4466" s="19"/>
      <c r="U4466" s="27"/>
      <c r="Y4466" s="9" t="s">
        <v>560</v>
      </c>
      <c r="Z4466" s="9" t="s">
        <v>462</v>
      </c>
      <c r="AA4466" s="9" t="s">
        <v>237</v>
      </c>
      <c r="AB4466" s="9">
        <v>5849454</v>
      </c>
      <c r="AC4466" s="9" t="s">
        <v>5241</v>
      </c>
      <c r="AD4466" s="9" t="s">
        <v>225</v>
      </c>
      <c r="AE4466" s="5">
        <f t="shared" si="160"/>
        <v>0</v>
      </c>
      <c r="AF4466" s="5" t="str">
        <f t="shared" si="161"/>
        <v>katA</v>
      </c>
      <c r="AG4466" s="153"/>
      <c r="AH4466" s="153"/>
      <c r="AI4466" t="s">
        <v>195</v>
      </c>
      <c r="AJ4466" t="s">
        <v>340</v>
      </c>
      <c r="AK4466" s="9" t="str">
        <f>VLOOKUP(Y4466,zdroj!D:AJ,33,0)</f>
        <v>katA</v>
      </c>
    </row>
    <row r="4467" spans="8:37" x14ac:dyDescent="0.25">
      <c r="H4467" s="8"/>
      <c r="I4467" s="8"/>
      <c r="N4467" s="23"/>
      <c r="O4467" s="24"/>
      <c r="P4467" s="19"/>
      <c r="Q4467" s="19"/>
      <c r="R4467" s="19"/>
      <c r="U4467" s="27"/>
      <c r="Y4467" s="9" t="s">
        <v>560</v>
      </c>
      <c r="Z4467" s="9" t="s">
        <v>462</v>
      </c>
      <c r="AA4467" s="9" t="s">
        <v>237</v>
      </c>
      <c r="AB4467" s="9">
        <v>5849497</v>
      </c>
      <c r="AC4467" s="9" t="s">
        <v>5242</v>
      </c>
      <c r="AD4467" s="9" t="s">
        <v>225</v>
      </c>
      <c r="AE4467" s="5">
        <f t="shared" si="160"/>
        <v>0</v>
      </c>
      <c r="AF4467" s="5" t="str">
        <f t="shared" si="161"/>
        <v>katA</v>
      </c>
      <c r="AG4467" s="153"/>
      <c r="AH4467" s="153"/>
      <c r="AI4467" t="s">
        <v>195</v>
      </c>
      <c r="AJ4467" t="s">
        <v>340</v>
      </c>
      <c r="AK4467" s="9" t="str">
        <f>VLOOKUP(Y4467,zdroj!D:AJ,33,0)</f>
        <v>katA</v>
      </c>
    </row>
    <row r="4468" spans="8:37" x14ac:dyDescent="0.25">
      <c r="H4468" s="8"/>
      <c r="I4468" s="8"/>
      <c r="N4468" s="23"/>
      <c r="O4468" s="24"/>
      <c r="P4468" s="19"/>
      <c r="Q4468" s="19"/>
      <c r="R4468" s="19"/>
      <c r="U4468" s="27"/>
      <c r="Y4468" s="9" t="s">
        <v>560</v>
      </c>
      <c r="Z4468" s="9" t="s">
        <v>462</v>
      </c>
      <c r="AA4468" s="9" t="s">
        <v>237</v>
      </c>
      <c r="AB4468" s="9">
        <v>5850312</v>
      </c>
      <c r="AC4468" s="9" t="s">
        <v>5243</v>
      </c>
      <c r="AD4468" s="9" t="s">
        <v>225</v>
      </c>
      <c r="AE4468" s="5">
        <f t="shared" si="160"/>
        <v>0</v>
      </c>
      <c r="AF4468" s="5" t="str">
        <f t="shared" si="161"/>
        <v>katA</v>
      </c>
      <c r="AG4468" s="153"/>
      <c r="AH4468" s="153"/>
      <c r="AI4468" t="s">
        <v>201</v>
      </c>
      <c r="AJ4468" t="s">
        <v>17878</v>
      </c>
      <c r="AK4468" s="9" t="str">
        <f>VLOOKUP(Y4468,zdroj!D:AJ,33,0)</f>
        <v>katA</v>
      </c>
    </row>
    <row r="4469" spans="8:37" x14ac:dyDescent="0.25">
      <c r="H4469" s="8"/>
      <c r="I4469" s="8"/>
      <c r="N4469" s="23"/>
      <c r="O4469" s="24"/>
      <c r="P4469" s="19"/>
      <c r="Q4469" s="19"/>
      <c r="R4469" s="19"/>
      <c r="U4469" s="27"/>
      <c r="Y4469" s="9" t="s">
        <v>560</v>
      </c>
      <c r="Z4469" s="9" t="s">
        <v>462</v>
      </c>
      <c r="AA4469" s="9" t="s">
        <v>237</v>
      </c>
      <c r="AB4469" s="9">
        <v>5849551</v>
      </c>
      <c r="AC4469" s="9" t="s">
        <v>5244</v>
      </c>
      <c r="AD4469" s="9" t="s">
        <v>231</v>
      </c>
      <c r="AE4469" s="5">
        <f t="shared" si="160"/>
        <v>0</v>
      </c>
      <c r="AF4469" s="5" t="str">
        <f t="shared" si="161"/>
        <v>katB</v>
      </c>
      <c r="AG4469" s="153"/>
      <c r="AH4469" s="153"/>
      <c r="AI4469" t="s">
        <v>201</v>
      </c>
      <c r="AJ4469" t="s">
        <v>17878</v>
      </c>
      <c r="AK4469" s="9" t="str">
        <f>VLOOKUP(Y4469,zdroj!D:AJ,33,0)</f>
        <v>katA</v>
      </c>
    </row>
    <row r="4470" spans="8:37" x14ac:dyDescent="0.25">
      <c r="H4470" s="8"/>
      <c r="I4470" s="8"/>
      <c r="N4470" s="23"/>
      <c r="O4470" s="24"/>
      <c r="P4470" s="19"/>
      <c r="Q4470" s="19"/>
      <c r="R4470" s="19"/>
      <c r="U4470" s="27"/>
      <c r="Y4470" s="9" t="s">
        <v>560</v>
      </c>
      <c r="Z4470" s="9" t="s">
        <v>462</v>
      </c>
      <c r="AA4470" s="9" t="s">
        <v>237</v>
      </c>
      <c r="AB4470" s="9">
        <v>5849586</v>
      </c>
      <c r="AC4470" s="9" t="s">
        <v>5245</v>
      </c>
      <c r="AD4470" s="9" t="s">
        <v>225</v>
      </c>
      <c r="AE4470" s="5">
        <f t="shared" si="160"/>
        <v>0</v>
      </c>
      <c r="AF4470" s="5" t="str">
        <f t="shared" si="161"/>
        <v>katA</v>
      </c>
      <c r="AG4470" s="153"/>
      <c r="AH4470" s="153"/>
      <c r="AI4470" t="s">
        <v>17879</v>
      </c>
      <c r="AJ4470" t="s">
        <v>17878</v>
      </c>
      <c r="AK4470" s="9" t="str">
        <f>VLOOKUP(Y4470,zdroj!D:AJ,33,0)</f>
        <v>katA</v>
      </c>
    </row>
    <row r="4471" spans="8:37" x14ac:dyDescent="0.25">
      <c r="H4471" s="8"/>
      <c r="I4471" s="8"/>
      <c r="N4471" s="23"/>
      <c r="O4471" s="24"/>
      <c r="P4471" s="19"/>
      <c r="Q4471" s="19"/>
      <c r="R4471" s="19"/>
      <c r="U4471" s="27"/>
      <c r="Y4471" s="9" t="s">
        <v>560</v>
      </c>
      <c r="Z4471" s="9" t="s">
        <v>462</v>
      </c>
      <c r="AA4471" s="9" t="s">
        <v>237</v>
      </c>
      <c r="AB4471" s="9">
        <v>5849209</v>
      </c>
      <c r="AC4471" s="9" t="s">
        <v>5246</v>
      </c>
      <c r="AD4471" s="9" t="s">
        <v>225</v>
      </c>
      <c r="AE4471" s="5">
        <f t="shared" si="160"/>
        <v>0</v>
      </c>
      <c r="AF4471" s="5" t="str">
        <f t="shared" si="161"/>
        <v>katA</v>
      </c>
      <c r="AG4471" s="153"/>
      <c r="AH4471" s="153"/>
      <c r="AI4471" t="s">
        <v>201</v>
      </c>
      <c r="AJ4471" t="s">
        <v>17878</v>
      </c>
      <c r="AK4471" s="9" t="str">
        <f>VLOOKUP(Y4471,zdroj!D:AJ,33,0)</f>
        <v>katA</v>
      </c>
    </row>
    <row r="4472" spans="8:37" x14ac:dyDescent="0.25">
      <c r="H4472" s="8"/>
      <c r="I4472" s="8"/>
      <c r="N4472" s="23"/>
      <c r="O4472" s="24"/>
      <c r="P4472" s="19"/>
      <c r="Q4472" s="19"/>
      <c r="R4472" s="19"/>
      <c r="U4472" s="27"/>
      <c r="Y4472" s="9" t="s">
        <v>560</v>
      </c>
      <c r="Z4472" s="9" t="s">
        <v>462</v>
      </c>
      <c r="AA4472" s="9" t="s">
        <v>237</v>
      </c>
      <c r="AB4472" s="9">
        <v>5849608</v>
      </c>
      <c r="AC4472" s="9" t="s">
        <v>5247</v>
      </c>
      <c r="AD4472" s="9" t="s">
        <v>225</v>
      </c>
      <c r="AE4472" s="5">
        <f t="shared" si="160"/>
        <v>0</v>
      </c>
      <c r="AF4472" s="5" t="str">
        <f t="shared" si="161"/>
        <v>katA</v>
      </c>
      <c r="AG4472" s="153"/>
      <c r="AH4472" s="153"/>
      <c r="AI4472" t="s">
        <v>17879</v>
      </c>
      <c r="AJ4472" t="s">
        <v>17878</v>
      </c>
      <c r="AK4472" s="9" t="str">
        <f>VLOOKUP(Y4472,zdroj!D:AJ,33,0)</f>
        <v>katA</v>
      </c>
    </row>
    <row r="4473" spans="8:37" x14ac:dyDescent="0.25">
      <c r="H4473" s="8"/>
      <c r="I4473" s="8"/>
      <c r="N4473" s="23"/>
      <c r="O4473" s="24"/>
      <c r="P4473" s="19"/>
      <c r="Q4473" s="19"/>
      <c r="R4473" s="19"/>
      <c r="U4473" s="27"/>
      <c r="Y4473" s="9" t="s">
        <v>560</v>
      </c>
      <c r="Z4473" s="9" t="s">
        <v>462</v>
      </c>
      <c r="AA4473" s="9" t="s">
        <v>237</v>
      </c>
      <c r="AB4473" s="9">
        <v>5849616</v>
      </c>
      <c r="AC4473" s="9" t="s">
        <v>5248</v>
      </c>
      <c r="AD4473" s="9" t="s">
        <v>225</v>
      </c>
      <c r="AE4473" s="5">
        <f t="shared" si="160"/>
        <v>0</v>
      </c>
      <c r="AF4473" s="5" t="str">
        <f t="shared" si="161"/>
        <v>katA</v>
      </c>
      <c r="AG4473" s="153"/>
      <c r="AH4473" s="153"/>
      <c r="AI4473" t="s">
        <v>201</v>
      </c>
      <c r="AJ4473" t="s">
        <v>17878</v>
      </c>
      <c r="AK4473" s="9" t="str">
        <f>VLOOKUP(Y4473,zdroj!D:AJ,33,0)</f>
        <v>katA</v>
      </c>
    </row>
    <row r="4474" spans="8:37" x14ac:dyDescent="0.25">
      <c r="H4474" s="8"/>
      <c r="I4474" s="8"/>
      <c r="N4474" s="23"/>
      <c r="O4474" s="24"/>
      <c r="P4474" s="19"/>
      <c r="Q4474" s="19"/>
      <c r="R4474" s="19"/>
      <c r="U4474" s="27"/>
      <c r="Y4474" s="9" t="s">
        <v>560</v>
      </c>
      <c r="Z4474" s="9" t="s">
        <v>462</v>
      </c>
      <c r="AA4474" s="9" t="s">
        <v>237</v>
      </c>
      <c r="AB4474" s="9">
        <v>5849624</v>
      </c>
      <c r="AC4474" s="9" t="s">
        <v>5249</v>
      </c>
      <c r="AD4474" s="9" t="s">
        <v>225</v>
      </c>
      <c r="AE4474" s="5">
        <f t="shared" si="160"/>
        <v>0</v>
      </c>
      <c r="AF4474" s="5" t="str">
        <f t="shared" si="161"/>
        <v>katA</v>
      </c>
      <c r="AG4474" s="153"/>
      <c r="AH4474" s="153"/>
      <c r="AI4474" t="s">
        <v>201</v>
      </c>
      <c r="AJ4474" t="s">
        <v>17878</v>
      </c>
      <c r="AK4474" s="9" t="str">
        <f>VLOOKUP(Y4474,zdroj!D:AJ,33,0)</f>
        <v>katA</v>
      </c>
    </row>
    <row r="4475" spans="8:37" x14ac:dyDescent="0.25">
      <c r="H4475" s="8"/>
      <c r="I4475" s="8"/>
      <c r="N4475" s="23"/>
      <c r="O4475" s="24"/>
      <c r="P4475" s="19"/>
      <c r="Q4475" s="19"/>
      <c r="R4475" s="19"/>
      <c r="U4475" s="27"/>
      <c r="Y4475" s="9" t="s">
        <v>560</v>
      </c>
      <c r="Z4475" s="9" t="s">
        <v>462</v>
      </c>
      <c r="AA4475" s="9" t="s">
        <v>237</v>
      </c>
      <c r="AB4475" s="9">
        <v>28280601</v>
      </c>
      <c r="AC4475" s="9" t="s">
        <v>5250</v>
      </c>
      <c r="AD4475" s="9" t="s">
        <v>231</v>
      </c>
      <c r="AE4475" s="5">
        <f t="shared" si="160"/>
        <v>0</v>
      </c>
      <c r="AF4475" s="5" t="str">
        <f t="shared" si="161"/>
        <v>katB</v>
      </c>
      <c r="AG4475" s="153"/>
      <c r="AH4475" s="153"/>
      <c r="AI4475" t="s">
        <v>201</v>
      </c>
      <c r="AJ4475" t="s">
        <v>17878</v>
      </c>
      <c r="AK4475" s="9" t="str">
        <f>VLOOKUP(Y4475,zdroj!D:AJ,33,0)</f>
        <v>katA</v>
      </c>
    </row>
    <row r="4476" spans="8:37" x14ac:dyDescent="0.25">
      <c r="H4476" s="8"/>
      <c r="I4476" s="8"/>
      <c r="N4476" s="23"/>
      <c r="O4476" s="24"/>
      <c r="P4476" s="19"/>
      <c r="Q4476" s="19"/>
      <c r="R4476" s="19"/>
      <c r="U4476" s="27"/>
      <c r="Y4476" s="9" t="s">
        <v>560</v>
      </c>
      <c r="Z4476" s="9" t="s">
        <v>462</v>
      </c>
      <c r="AA4476" s="9" t="s">
        <v>237</v>
      </c>
      <c r="AB4476" s="9">
        <v>5849217</v>
      </c>
      <c r="AC4476" s="9" t="s">
        <v>5251</v>
      </c>
      <c r="AD4476" s="9" t="s">
        <v>225</v>
      </c>
      <c r="AE4476" s="5">
        <f t="shared" si="160"/>
        <v>0</v>
      </c>
      <c r="AF4476" s="5" t="str">
        <f t="shared" si="161"/>
        <v>katA</v>
      </c>
      <c r="AG4476" s="153"/>
      <c r="AH4476" s="153"/>
      <c r="AI4476" t="s">
        <v>201</v>
      </c>
      <c r="AJ4476" t="s">
        <v>17878</v>
      </c>
      <c r="AK4476" s="9" t="str">
        <f>VLOOKUP(Y4476,zdroj!D:AJ,33,0)</f>
        <v>katA</v>
      </c>
    </row>
    <row r="4477" spans="8:37" x14ac:dyDescent="0.25">
      <c r="H4477" s="8"/>
      <c r="I4477" s="8"/>
      <c r="N4477" s="23"/>
      <c r="O4477" s="24"/>
      <c r="P4477" s="19"/>
      <c r="Q4477" s="19"/>
      <c r="R4477" s="19"/>
      <c r="U4477" s="27"/>
      <c r="Y4477" s="9" t="s">
        <v>560</v>
      </c>
      <c r="Z4477" s="9" t="s">
        <v>462</v>
      </c>
      <c r="AA4477" s="9" t="s">
        <v>237</v>
      </c>
      <c r="AB4477" s="9">
        <v>5849632</v>
      </c>
      <c r="AC4477" s="9" t="s">
        <v>5252</v>
      </c>
      <c r="AD4477" s="9" t="s">
        <v>225</v>
      </c>
      <c r="AE4477" s="5">
        <f t="shared" si="160"/>
        <v>0</v>
      </c>
      <c r="AF4477" s="5" t="str">
        <f t="shared" si="161"/>
        <v>katA</v>
      </c>
      <c r="AG4477" s="153"/>
      <c r="AH4477" s="153"/>
      <c r="AI4477" t="s">
        <v>201</v>
      </c>
      <c r="AJ4477" t="s">
        <v>17878</v>
      </c>
      <c r="AK4477" s="9" t="str">
        <f>VLOOKUP(Y4477,zdroj!D:AJ,33,0)</f>
        <v>katA</v>
      </c>
    </row>
    <row r="4478" spans="8:37" x14ac:dyDescent="0.25">
      <c r="H4478" s="8"/>
      <c r="I4478" s="8"/>
      <c r="N4478" s="23"/>
      <c r="O4478" s="24"/>
      <c r="P4478" s="19"/>
      <c r="Q4478" s="19"/>
      <c r="R4478" s="19"/>
      <c r="U4478" s="27"/>
      <c r="Y4478" s="9" t="s">
        <v>560</v>
      </c>
      <c r="Z4478" s="9" t="s">
        <v>462</v>
      </c>
      <c r="AA4478" s="9" t="s">
        <v>237</v>
      </c>
      <c r="AB4478" s="9">
        <v>5849659</v>
      </c>
      <c r="AC4478" s="9" t="s">
        <v>5253</v>
      </c>
      <c r="AD4478" s="9" t="s">
        <v>225</v>
      </c>
      <c r="AE4478" s="5">
        <f t="shared" si="160"/>
        <v>0</v>
      </c>
      <c r="AF4478" s="5" t="str">
        <f t="shared" si="161"/>
        <v>katA</v>
      </c>
      <c r="AG4478" s="153"/>
      <c r="AH4478" s="153"/>
      <c r="AI4478" t="s">
        <v>201</v>
      </c>
      <c r="AJ4478" t="s">
        <v>17878</v>
      </c>
      <c r="AK4478" s="9" t="str">
        <f>VLOOKUP(Y4478,zdroj!D:AJ,33,0)</f>
        <v>katA</v>
      </c>
    </row>
    <row r="4479" spans="8:37" x14ac:dyDescent="0.25">
      <c r="H4479" s="8"/>
      <c r="I4479" s="8"/>
      <c r="N4479" s="23"/>
      <c r="O4479" s="24"/>
      <c r="P4479" s="19"/>
      <c r="Q4479" s="19"/>
      <c r="R4479" s="19"/>
      <c r="U4479" s="27"/>
      <c r="Y4479" s="9" t="s">
        <v>560</v>
      </c>
      <c r="Z4479" s="9" t="s">
        <v>462</v>
      </c>
      <c r="AA4479" s="9" t="s">
        <v>237</v>
      </c>
      <c r="AB4479" s="9">
        <v>5849667</v>
      </c>
      <c r="AC4479" s="9" t="s">
        <v>5254</v>
      </c>
      <c r="AD4479" s="9" t="s">
        <v>225</v>
      </c>
      <c r="AE4479" s="5">
        <f t="shared" si="160"/>
        <v>0</v>
      </c>
      <c r="AF4479" s="5" t="str">
        <f t="shared" si="161"/>
        <v>katA</v>
      </c>
      <c r="AG4479" s="153"/>
      <c r="AH4479" s="153"/>
      <c r="AI4479" t="s">
        <v>201</v>
      </c>
      <c r="AJ4479" t="s">
        <v>17878</v>
      </c>
      <c r="AK4479" s="9" t="str">
        <f>VLOOKUP(Y4479,zdroj!D:AJ,33,0)</f>
        <v>katA</v>
      </c>
    </row>
    <row r="4480" spans="8:37" x14ac:dyDescent="0.25">
      <c r="H4480" s="8"/>
      <c r="I4480" s="8"/>
      <c r="N4480" s="23"/>
      <c r="O4480" s="24"/>
      <c r="P4480" s="19"/>
      <c r="Q4480" s="19"/>
      <c r="R4480" s="19"/>
      <c r="U4480" s="27"/>
      <c r="Y4480" s="9" t="s">
        <v>560</v>
      </c>
      <c r="Z4480" s="9" t="s">
        <v>462</v>
      </c>
      <c r="AA4480" s="9" t="s">
        <v>237</v>
      </c>
      <c r="AB4480" s="9">
        <v>5849675</v>
      </c>
      <c r="AC4480" s="9" t="s">
        <v>5255</v>
      </c>
      <c r="AD4480" s="9" t="s">
        <v>225</v>
      </c>
      <c r="AE4480" s="5">
        <f t="shared" si="160"/>
        <v>0</v>
      </c>
      <c r="AF4480" s="5" t="str">
        <f t="shared" si="161"/>
        <v>katA</v>
      </c>
      <c r="AG4480" s="153"/>
      <c r="AH4480" s="153"/>
      <c r="AI4480" t="s">
        <v>201</v>
      </c>
      <c r="AJ4480" t="s">
        <v>17878</v>
      </c>
      <c r="AK4480" s="9" t="str">
        <f>VLOOKUP(Y4480,zdroj!D:AJ,33,0)</f>
        <v>katA</v>
      </c>
    </row>
    <row r="4481" spans="8:37" x14ac:dyDescent="0.25">
      <c r="H4481" s="8"/>
      <c r="I4481" s="8"/>
      <c r="N4481" s="23"/>
      <c r="O4481" s="24"/>
      <c r="P4481" s="19"/>
      <c r="Q4481" s="19"/>
      <c r="R4481" s="19"/>
      <c r="U4481" s="27"/>
      <c r="Y4481" s="9" t="s">
        <v>560</v>
      </c>
      <c r="Z4481" s="9" t="s">
        <v>462</v>
      </c>
      <c r="AA4481" s="9" t="s">
        <v>237</v>
      </c>
      <c r="AB4481" s="9">
        <v>5849225</v>
      </c>
      <c r="AC4481" s="9" t="s">
        <v>5256</v>
      </c>
      <c r="AD4481" s="9" t="s">
        <v>225</v>
      </c>
      <c r="AE4481" s="5">
        <f t="shared" si="160"/>
        <v>0</v>
      </c>
      <c r="AF4481" s="5" t="str">
        <f t="shared" si="161"/>
        <v>katA</v>
      </c>
      <c r="AG4481" s="153"/>
      <c r="AH4481" s="153"/>
      <c r="AI4481" t="s">
        <v>201</v>
      </c>
      <c r="AJ4481" t="s">
        <v>17878</v>
      </c>
      <c r="AK4481" s="9" t="str">
        <f>VLOOKUP(Y4481,zdroj!D:AJ,33,0)</f>
        <v>katA</v>
      </c>
    </row>
    <row r="4482" spans="8:37" x14ac:dyDescent="0.25">
      <c r="H4482" s="8"/>
      <c r="I4482" s="8"/>
      <c r="N4482" s="23"/>
      <c r="O4482" s="24"/>
      <c r="P4482" s="19"/>
      <c r="Q4482" s="19"/>
      <c r="R4482" s="19"/>
      <c r="U4482" s="27"/>
      <c r="Y4482" s="9" t="s">
        <v>560</v>
      </c>
      <c r="Z4482" s="9" t="s">
        <v>462</v>
      </c>
      <c r="AA4482" s="9" t="s">
        <v>237</v>
      </c>
      <c r="AB4482" s="9">
        <v>5849683</v>
      </c>
      <c r="AC4482" s="9" t="s">
        <v>5257</v>
      </c>
      <c r="AD4482" s="9" t="s">
        <v>225</v>
      </c>
      <c r="AE4482" s="5">
        <f t="shared" si="160"/>
        <v>0</v>
      </c>
      <c r="AF4482" s="5" t="str">
        <f t="shared" si="161"/>
        <v>katA</v>
      </c>
      <c r="AG4482" s="153"/>
      <c r="AH4482" s="153"/>
      <c r="AI4482" t="s">
        <v>201</v>
      </c>
      <c r="AJ4482" t="s">
        <v>17878</v>
      </c>
      <c r="AK4482" s="9" t="str">
        <f>VLOOKUP(Y4482,zdroj!D:AJ,33,0)</f>
        <v>katA</v>
      </c>
    </row>
    <row r="4483" spans="8:37" x14ac:dyDescent="0.25">
      <c r="H4483" s="8"/>
      <c r="I4483" s="8"/>
      <c r="N4483" s="23"/>
      <c r="O4483" s="24"/>
      <c r="P4483" s="19"/>
      <c r="Q4483" s="19"/>
      <c r="R4483" s="19"/>
      <c r="U4483" s="27"/>
      <c r="Y4483" s="9" t="s">
        <v>560</v>
      </c>
      <c r="Z4483" s="9" t="s">
        <v>462</v>
      </c>
      <c r="AA4483" s="9" t="s">
        <v>237</v>
      </c>
      <c r="AB4483" s="9">
        <v>5849691</v>
      </c>
      <c r="AC4483" s="9" t="s">
        <v>5258</v>
      </c>
      <c r="AD4483" s="9" t="s">
        <v>225</v>
      </c>
      <c r="AE4483" s="5">
        <f t="shared" si="160"/>
        <v>0</v>
      </c>
      <c r="AF4483" s="5" t="str">
        <f t="shared" si="161"/>
        <v>katA</v>
      </c>
      <c r="AG4483" s="153"/>
      <c r="AH4483" s="153"/>
      <c r="AI4483" t="s">
        <v>201</v>
      </c>
      <c r="AJ4483" t="s">
        <v>17878</v>
      </c>
      <c r="AK4483" s="9" t="str">
        <f>VLOOKUP(Y4483,zdroj!D:AJ,33,0)</f>
        <v>katA</v>
      </c>
    </row>
    <row r="4484" spans="8:37" x14ac:dyDescent="0.25">
      <c r="H4484" s="8"/>
      <c r="I4484" s="8"/>
      <c r="N4484" s="23"/>
      <c r="O4484" s="24"/>
      <c r="P4484" s="19"/>
      <c r="Q4484" s="19"/>
      <c r="R4484" s="19"/>
      <c r="U4484" s="27"/>
      <c r="Y4484" s="9" t="s">
        <v>560</v>
      </c>
      <c r="Z4484" s="9" t="s">
        <v>462</v>
      </c>
      <c r="AA4484" s="9" t="s">
        <v>237</v>
      </c>
      <c r="AB4484" s="9">
        <v>5849705</v>
      </c>
      <c r="AC4484" s="9" t="s">
        <v>5259</v>
      </c>
      <c r="AD4484" s="9" t="s">
        <v>225</v>
      </c>
      <c r="AE4484" s="5">
        <f t="shared" si="160"/>
        <v>0</v>
      </c>
      <c r="AF4484" s="5" t="str">
        <f t="shared" si="161"/>
        <v>katA</v>
      </c>
      <c r="AG4484" s="153"/>
      <c r="AH4484" s="153"/>
      <c r="AI4484" t="s">
        <v>201</v>
      </c>
      <c r="AJ4484" t="s">
        <v>17878</v>
      </c>
      <c r="AK4484" s="9" t="str">
        <f>VLOOKUP(Y4484,zdroj!D:AJ,33,0)</f>
        <v>katA</v>
      </c>
    </row>
    <row r="4485" spans="8:37" x14ac:dyDescent="0.25">
      <c r="H4485" s="8"/>
      <c r="I4485" s="8"/>
      <c r="N4485" s="23"/>
      <c r="O4485" s="24"/>
      <c r="P4485" s="19"/>
      <c r="Q4485" s="19"/>
      <c r="R4485" s="19"/>
      <c r="U4485" s="27"/>
      <c r="Y4485" s="9" t="s">
        <v>560</v>
      </c>
      <c r="Z4485" s="9" t="s">
        <v>462</v>
      </c>
      <c r="AA4485" s="9" t="s">
        <v>237</v>
      </c>
      <c r="AB4485" s="9">
        <v>5849233</v>
      </c>
      <c r="AC4485" s="9" t="s">
        <v>5260</v>
      </c>
      <c r="AD4485" s="9" t="s">
        <v>225</v>
      </c>
      <c r="AE4485" s="5">
        <f t="shared" si="160"/>
        <v>0</v>
      </c>
      <c r="AF4485" s="5" t="str">
        <f t="shared" si="161"/>
        <v>katA</v>
      </c>
      <c r="AG4485" s="153"/>
      <c r="AH4485" s="153"/>
      <c r="AI4485" t="s">
        <v>201</v>
      </c>
      <c r="AJ4485" t="s">
        <v>17878</v>
      </c>
      <c r="AK4485" s="9" t="str">
        <f>VLOOKUP(Y4485,zdroj!D:AJ,33,0)</f>
        <v>katA</v>
      </c>
    </row>
    <row r="4486" spans="8:37" x14ac:dyDescent="0.25">
      <c r="H4486" s="8"/>
      <c r="I4486" s="8"/>
      <c r="N4486" s="23"/>
      <c r="O4486" s="24"/>
      <c r="P4486" s="19"/>
      <c r="Q4486" s="19"/>
      <c r="R4486" s="19"/>
      <c r="U4486" s="27"/>
      <c r="Y4486" s="9" t="s">
        <v>560</v>
      </c>
      <c r="Z4486" s="9" t="s">
        <v>462</v>
      </c>
      <c r="AA4486" s="9" t="s">
        <v>237</v>
      </c>
      <c r="AB4486" s="9">
        <v>5849713</v>
      </c>
      <c r="AC4486" s="9" t="s">
        <v>5261</v>
      </c>
      <c r="AD4486" s="9" t="s">
        <v>225</v>
      </c>
      <c r="AE4486" s="5">
        <f t="shared" si="160"/>
        <v>0</v>
      </c>
      <c r="AF4486" s="5" t="str">
        <f t="shared" si="161"/>
        <v>katA</v>
      </c>
      <c r="AG4486" s="153"/>
      <c r="AH4486" s="153"/>
      <c r="AI4486" t="s">
        <v>201</v>
      </c>
      <c r="AJ4486" t="s">
        <v>17878</v>
      </c>
      <c r="AK4486" s="9" t="str">
        <f>VLOOKUP(Y4486,zdroj!D:AJ,33,0)</f>
        <v>katA</v>
      </c>
    </row>
    <row r="4487" spans="8:37" x14ac:dyDescent="0.25">
      <c r="H4487" s="8"/>
      <c r="I4487" s="8"/>
      <c r="N4487" s="23"/>
      <c r="O4487" s="24"/>
      <c r="P4487" s="19"/>
      <c r="Q4487" s="19"/>
      <c r="R4487" s="19"/>
      <c r="U4487" s="27"/>
      <c r="Y4487" s="9" t="s">
        <v>560</v>
      </c>
      <c r="Z4487" s="9" t="s">
        <v>462</v>
      </c>
      <c r="AA4487" s="9" t="s">
        <v>237</v>
      </c>
      <c r="AB4487" s="9">
        <v>5849721</v>
      </c>
      <c r="AC4487" s="9" t="s">
        <v>5262</v>
      </c>
      <c r="AD4487" s="9" t="s">
        <v>225</v>
      </c>
      <c r="AE4487" s="5">
        <f t="shared" si="160"/>
        <v>0</v>
      </c>
      <c r="AF4487" s="5" t="str">
        <f t="shared" si="161"/>
        <v>katA</v>
      </c>
      <c r="AG4487" s="153"/>
      <c r="AH4487" s="153"/>
      <c r="AI4487" t="s">
        <v>17879</v>
      </c>
      <c r="AJ4487" t="s">
        <v>17878</v>
      </c>
      <c r="AK4487" s="9" t="str">
        <f>VLOOKUP(Y4487,zdroj!D:AJ,33,0)</f>
        <v>katA</v>
      </c>
    </row>
    <row r="4488" spans="8:37" x14ac:dyDescent="0.25">
      <c r="H4488" s="8"/>
      <c r="I4488" s="8"/>
      <c r="N4488" s="23"/>
      <c r="O4488" s="24"/>
      <c r="P4488" s="19"/>
      <c r="Q4488" s="19"/>
      <c r="R4488" s="19"/>
      <c r="U4488" s="27"/>
      <c r="Y4488" s="9" t="s">
        <v>560</v>
      </c>
      <c r="Z4488" s="9" t="s">
        <v>462</v>
      </c>
      <c r="AA4488" s="9" t="s">
        <v>237</v>
      </c>
      <c r="AB4488" s="9">
        <v>30776368</v>
      </c>
      <c r="AC4488" s="9" t="s">
        <v>5263</v>
      </c>
      <c r="AD4488" s="9" t="s">
        <v>225</v>
      </c>
      <c r="AE4488" s="5">
        <f t="shared" si="160"/>
        <v>0</v>
      </c>
      <c r="AF4488" s="5" t="str">
        <f t="shared" si="161"/>
        <v>katA</v>
      </c>
      <c r="AG4488" s="153"/>
      <c r="AH4488" s="153"/>
      <c r="AI4488" t="s">
        <v>195</v>
      </c>
      <c r="AJ4488" t="s">
        <v>340</v>
      </c>
      <c r="AK4488" s="9" t="str">
        <f>VLOOKUP(Y4488,zdroj!D:AJ,33,0)</f>
        <v>katA</v>
      </c>
    </row>
    <row r="4489" spans="8:37" x14ac:dyDescent="0.25">
      <c r="H4489" s="8"/>
      <c r="I4489" s="8"/>
      <c r="N4489" s="23"/>
      <c r="O4489" s="24"/>
      <c r="P4489" s="19"/>
      <c r="Q4489" s="19"/>
      <c r="R4489" s="19"/>
      <c r="U4489" s="27"/>
      <c r="Y4489" s="9" t="s">
        <v>560</v>
      </c>
      <c r="Z4489" s="9" t="s">
        <v>462</v>
      </c>
      <c r="AA4489" s="9" t="s">
        <v>237</v>
      </c>
      <c r="AB4489" s="9">
        <v>5849730</v>
      </c>
      <c r="AC4489" s="9" t="s">
        <v>5264</v>
      </c>
      <c r="AD4489" s="9" t="s">
        <v>225</v>
      </c>
      <c r="AE4489" s="5">
        <f t="shared" si="160"/>
        <v>0</v>
      </c>
      <c r="AF4489" s="5" t="str">
        <f t="shared" si="161"/>
        <v>katA</v>
      </c>
      <c r="AG4489" s="153"/>
      <c r="AH4489" s="153"/>
      <c r="AI4489" t="s">
        <v>201</v>
      </c>
      <c r="AJ4489" t="s">
        <v>17878</v>
      </c>
      <c r="AK4489" s="9" t="str">
        <f>VLOOKUP(Y4489,zdroj!D:AJ,33,0)</f>
        <v>katA</v>
      </c>
    </row>
    <row r="4490" spans="8:37" x14ac:dyDescent="0.25">
      <c r="H4490" s="8"/>
      <c r="I4490" s="8"/>
      <c r="N4490" s="23"/>
      <c r="O4490" s="24"/>
      <c r="P4490" s="19"/>
      <c r="Q4490" s="19"/>
      <c r="R4490" s="19"/>
      <c r="U4490" s="27"/>
      <c r="Y4490" s="9" t="s">
        <v>560</v>
      </c>
      <c r="Z4490" s="9" t="s">
        <v>462</v>
      </c>
      <c r="AA4490" s="9" t="s">
        <v>237</v>
      </c>
      <c r="AB4490" s="9">
        <v>5849241</v>
      </c>
      <c r="AC4490" s="9" t="s">
        <v>5265</v>
      </c>
      <c r="AD4490" s="9" t="s">
        <v>225</v>
      </c>
      <c r="AE4490" s="5">
        <f t="shared" ref="AE4490:AE4553" si="162">VLOOKUP(Y4490,K:T,10,0)</f>
        <v>0</v>
      </c>
      <c r="AF4490" s="5" t="str">
        <f t="shared" ref="AF4490:AF4553" si="163">IF(AE4490="A",IF(AD4490="katA","katB",AD4490),AD4490)</f>
        <v>katA</v>
      </c>
      <c r="AG4490" s="153"/>
      <c r="AH4490" s="153"/>
      <c r="AI4490" t="s">
        <v>201</v>
      </c>
      <c r="AJ4490" t="s">
        <v>17878</v>
      </c>
      <c r="AK4490" s="9" t="str">
        <f>VLOOKUP(Y4490,zdroj!D:AJ,33,0)</f>
        <v>katA</v>
      </c>
    </row>
    <row r="4491" spans="8:37" x14ac:dyDescent="0.25">
      <c r="H4491" s="8"/>
      <c r="I4491" s="8"/>
      <c r="N4491" s="23"/>
      <c r="O4491" s="24"/>
      <c r="P4491" s="19"/>
      <c r="Q4491" s="19"/>
      <c r="R4491" s="19"/>
      <c r="U4491" s="27"/>
      <c r="Y4491" s="9" t="s">
        <v>560</v>
      </c>
      <c r="Z4491" s="9" t="s">
        <v>462</v>
      </c>
      <c r="AA4491" s="9" t="s">
        <v>237</v>
      </c>
      <c r="AB4491" s="9">
        <v>5849748</v>
      </c>
      <c r="AC4491" s="9" t="s">
        <v>5266</v>
      </c>
      <c r="AD4491" s="9" t="s">
        <v>225</v>
      </c>
      <c r="AE4491" s="5">
        <f t="shared" si="162"/>
        <v>0</v>
      </c>
      <c r="AF4491" s="5" t="str">
        <f t="shared" si="163"/>
        <v>katA</v>
      </c>
      <c r="AG4491" s="153"/>
      <c r="AH4491" s="153"/>
      <c r="AI4491" t="s">
        <v>201</v>
      </c>
      <c r="AJ4491" t="s">
        <v>17878</v>
      </c>
      <c r="AK4491" s="9" t="str">
        <f>VLOOKUP(Y4491,zdroj!D:AJ,33,0)</f>
        <v>katA</v>
      </c>
    </row>
    <row r="4492" spans="8:37" x14ac:dyDescent="0.25">
      <c r="H4492" s="8"/>
      <c r="I4492" s="8"/>
      <c r="N4492" s="23"/>
      <c r="O4492" s="24"/>
      <c r="P4492" s="19"/>
      <c r="Q4492" s="19"/>
      <c r="R4492" s="19"/>
      <c r="U4492" s="27"/>
      <c r="Y4492" s="9" t="s">
        <v>560</v>
      </c>
      <c r="Z4492" s="9" t="s">
        <v>462</v>
      </c>
      <c r="AA4492" s="9" t="s">
        <v>237</v>
      </c>
      <c r="AB4492" s="9">
        <v>5849756</v>
      </c>
      <c r="AC4492" s="9" t="s">
        <v>5267</v>
      </c>
      <c r="AD4492" s="9" t="s">
        <v>225</v>
      </c>
      <c r="AE4492" s="5">
        <f t="shared" si="162"/>
        <v>0</v>
      </c>
      <c r="AF4492" s="5" t="str">
        <f t="shared" si="163"/>
        <v>katA</v>
      </c>
      <c r="AG4492" s="153"/>
      <c r="AH4492" s="153"/>
      <c r="AI4492" t="s">
        <v>201</v>
      </c>
      <c r="AJ4492" t="s">
        <v>17878</v>
      </c>
      <c r="AK4492" s="9" t="str">
        <f>VLOOKUP(Y4492,zdroj!D:AJ,33,0)</f>
        <v>katA</v>
      </c>
    </row>
    <row r="4493" spans="8:37" x14ac:dyDescent="0.25">
      <c r="H4493" s="8"/>
      <c r="I4493" s="8"/>
      <c r="N4493" s="23"/>
      <c r="O4493" s="24"/>
      <c r="P4493" s="19"/>
      <c r="Q4493" s="19"/>
      <c r="R4493" s="19"/>
      <c r="U4493" s="27"/>
      <c r="Y4493" s="9" t="s">
        <v>560</v>
      </c>
      <c r="Z4493" s="9" t="s">
        <v>462</v>
      </c>
      <c r="AA4493" s="9" t="s">
        <v>237</v>
      </c>
      <c r="AB4493" s="9">
        <v>5849764</v>
      </c>
      <c r="AC4493" s="9" t="s">
        <v>5268</v>
      </c>
      <c r="AD4493" s="9" t="s">
        <v>225</v>
      </c>
      <c r="AE4493" s="5">
        <f t="shared" si="162"/>
        <v>0</v>
      </c>
      <c r="AF4493" s="5" t="str">
        <f t="shared" si="163"/>
        <v>katA</v>
      </c>
      <c r="AG4493" s="153"/>
      <c r="AH4493" s="153"/>
      <c r="AI4493" t="s">
        <v>201</v>
      </c>
      <c r="AJ4493" t="s">
        <v>17878</v>
      </c>
      <c r="AK4493" s="9" t="str">
        <f>VLOOKUP(Y4493,zdroj!D:AJ,33,0)</f>
        <v>katA</v>
      </c>
    </row>
    <row r="4494" spans="8:37" x14ac:dyDescent="0.25">
      <c r="H4494" s="8"/>
      <c r="I4494" s="8"/>
      <c r="N4494" s="23"/>
      <c r="O4494" s="24"/>
      <c r="P4494" s="19"/>
      <c r="Q4494" s="19"/>
      <c r="R4494" s="19"/>
      <c r="U4494" s="27"/>
      <c r="Y4494" s="9" t="s">
        <v>560</v>
      </c>
      <c r="Z4494" s="9" t="s">
        <v>462</v>
      </c>
      <c r="AA4494" s="9" t="s">
        <v>237</v>
      </c>
      <c r="AB4494" s="9">
        <v>5849772</v>
      </c>
      <c r="AC4494" s="9" t="s">
        <v>5269</v>
      </c>
      <c r="AD4494" s="9" t="s">
        <v>231</v>
      </c>
      <c r="AE4494" s="5">
        <f t="shared" si="162"/>
        <v>0</v>
      </c>
      <c r="AF4494" s="5" t="str">
        <f t="shared" si="163"/>
        <v>katB</v>
      </c>
      <c r="AG4494" s="153"/>
      <c r="AH4494" s="153"/>
      <c r="AI4494" t="s">
        <v>201</v>
      </c>
      <c r="AJ4494" t="s">
        <v>17878</v>
      </c>
      <c r="AK4494" s="9" t="str">
        <f>VLOOKUP(Y4494,zdroj!D:AJ,33,0)</f>
        <v>katA</v>
      </c>
    </row>
    <row r="4495" spans="8:37" x14ac:dyDescent="0.25">
      <c r="H4495" s="8"/>
      <c r="I4495" s="8"/>
      <c r="N4495" s="23"/>
      <c r="O4495" s="24"/>
      <c r="P4495" s="19"/>
      <c r="Q4495" s="19"/>
      <c r="R4495" s="19"/>
      <c r="U4495" s="27"/>
      <c r="Y4495" s="9" t="s">
        <v>560</v>
      </c>
      <c r="Z4495" s="9" t="s">
        <v>462</v>
      </c>
      <c r="AA4495" s="9" t="s">
        <v>237</v>
      </c>
      <c r="AB4495" s="9">
        <v>25903985</v>
      </c>
      <c r="AC4495" s="9" t="s">
        <v>5270</v>
      </c>
      <c r="AD4495" s="9" t="s">
        <v>225</v>
      </c>
      <c r="AE4495" s="5">
        <f t="shared" si="162"/>
        <v>0</v>
      </c>
      <c r="AF4495" s="5" t="str">
        <f t="shared" si="163"/>
        <v>katA</v>
      </c>
      <c r="AG4495" s="153"/>
      <c r="AH4495" s="153"/>
      <c r="AI4495" t="s">
        <v>229</v>
      </c>
      <c r="AJ4495" t="s">
        <v>17878</v>
      </c>
      <c r="AK4495" s="9" t="str">
        <f>VLOOKUP(Y4495,zdroj!D:AJ,33,0)</f>
        <v>katA</v>
      </c>
    </row>
    <row r="4496" spans="8:37" x14ac:dyDescent="0.25">
      <c r="H4496" s="8"/>
      <c r="I4496" s="8"/>
      <c r="N4496" s="23"/>
      <c r="O4496" s="24"/>
      <c r="P4496" s="19"/>
      <c r="Q4496" s="19"/>
      <c r="R4496" s="19"/>
      <c r="U4496" s="27"/>
      <c r="Y4496" s="9" t="s">
        <v>561</v>
      </c>
      <c r="Z4496" s="9" t="s">
        <v>232</v>
      </c>
      <c r="AA4496" s="9" t="s">
        <v>198</v>
      </c>
      <c r="AB4496" s="9">
        <v>7995521</v>
      </c>
      <c r="AC4496" s="9" t="s">
        <v>5271</v>
      </c>
      <c r="AD4496" s="9" t="s">
        <v>231</v>
      </c>
      <c r="AE4496" s="5">
        <f t="shared" si="162"/>
        <v>0</v>
      </c>
      <c r="AF4496" s="5" t="str">
        <f t="shared" si="163"/>
        <v>katB</v>
      </c>
      <c r="AG4496" s="153"/>
      <c r="AH4496" s="153"/>
      <c r="AI4496" t="s">
        <v>201</v>
      </c>
      <c r="AJ4496" t="s">
        <v>17878</v>
      </c>
      <c r="AK4496" s="9" t="str">
        <f>VLOOKUP(Y4496,zdroj!D:AJ,33,0)</f>
        <v>katB</v>
      </c>
    </row>
    <row r="4497" spans="8:37" x14ac:dyDescent="0.25">
      <c r="H4497" s="8"/>
      <c r="I4497" s="8"/>
      <c r="N4497" s="23"/>
      <c r="O4497" s="24"/>
      <c r="P4497" s="19"/>
      <c r="Q4497" s="19"/>
      <c r="R4497" s="19"/>
      <c r="U4497" s="27"/>
      <c r="Y4497" s="9" t="s">
        <v>561</v>
      </c>
      <c r="Z4497" s="9" t="s">
        <v>232</v>
      </c>
      <c r="AA4497" s="9" t="s">
        <v>198</v>
      </c>
      <c r="AB4497" s="9">
        <v>7995601</v>
      </c>
      <c r="AC4497" s="9" t="s">
        <v>5272</v>
      </c>
      <c r="AD4497" s="9" t="s">
        <v>231</v>
      </c>
      <c r="AE4497" s="5">
        <f t="shared" si="162"/>
        <v>0</v>
      </c>
      <c r="AF4497" s="5" t="str">
        <f t="shared" si="163"/>
        <v>katB</v>
      </c>
      <c r="AG4497" s="153"/>
      <c r="AH4497" s="153"/>
      <c r="AI4497" t="s">
        <v>201</v>
      </c>
      <c r="AJ4497" t="s">
        <v>17878</v>
      </c>
      <c r="AK4497" s="9" t="str">
        <f>VLOOKUP(Y4497,zdroj!D:AJ,33,0)</f>
        <v>katB</v>
      </c>
    </row>
    <row r="4498" spans="8:37" x14ac:dyDescent="0.25">
      <c r="H4498" s="8"/>
      <c r="I4498" s="8"/>
      <c r="N4498" s="23"/>
      <c r="O4498" s="24"/>
      <c r="P4498" s="19"/>
      <c r="Q4498" s="19"/>
      <c r="R4498" s="19"/>
      <c r="U4498" s="27"/>
      <c r="Y4498" s="9" t="s">
        <v>561</v>
      </c>
      <c r="Z4498" s="9" t="s">
        <v>232</v>
      </c>
      <c r="AA4498" s="9" t="s">
        <v>198</v>
      </c>
      <c r="AB4498" s="9">
        <v>7996462</v>
      </c>
      <c r="AC4498" s="9" t="s">
        <v>5273</v>
      </c>
      <c r="AD4498" s="9" t="s">
        <v>231</v>
      </c>
      <c r="AE4498" s="5">
        <f t="shared" si="162"/>
        <v>0</v>
      </c>
      <c r="AF4498" s="5" t="str">
        <f t="shared" si="163"/>
        <v>katB</v>
      </c>
      <c r="AG4498" s="153"/>
      <c r="AH4498" s="153"/>
      <c r="AI4498" t="s">
        <v>17880</v>
      </c>
      <c r="AJ4498" t="s">
        <v>17878</v>
      </c>
      <c r="AK4498" s="9" t="str">
        <f>VLOOKUP(Y4498,zdroj!D:AJ,33,0)</f>
        <v>katB</v>
      </c>
    </row>
    <row r="4499" spans="8:37" x14ac:dyDescent="0.25">
      <c r="H4499" s="8"/>
      <c r="I4499" s="8"/>
      <c r="N4499" s="23"/>
      <c r="O4499" s="24"/>
      <c r="P4499" s="19"/>
      <c r="Q4499" s="19"/>
      <c r="R4499" s="19"/>
      <c r="U4499" s="27"/>
      <c r="Y4499" s="9" t="s">
        <v>561</v>
      </c>
      <c r="Z4499" s="9" t="s">
        <v>232</v>
      </c>
      <c r="AA4499" s="9" t="s">
        <v>198</v>
      </c>
      <c r="AB4499" s="9">
        <v>7996471</v>
      </c>
      <c r="AC4499" s="9" t="s">
        <v>5274</v>
      </c>
      <c r="AD4499" s="9" t="s">
        <v>231</v>
      </c>
      <c r="AE4499" s="5">
        <f t="shared" si="162"/>
        <v>0</v>
      </c>
      <c r="AF4499" s="5" t="str">
        <f t="shared" si="163"/>
        <v>katB</v>
      </c>
      <c r="AG4499" s="153"/>
      <c r="AH4499" s="153"/>
      <c r="AI4499" t="s">
        <v>201</v>
      </c>
      <c r="AJ4499" t="s">
        <v>17878</v>
      </c>
      <c r="AK4499" s="9" t="str">
        <f>VLOOKUP(Y4499,zdroj!D:AJ,33,0)</f>
        <v>katB</v>
      </c>
    </row>
    <row r="4500" spans="8:37" x14ac:dyDescent="0.25">
      <c r="H4500" s="8"/>
      <c r="I4500" s="8"/>
      <c r="N4500" s="23"/>
      <c r="O4500" s="24"/>
      <c r="P4500" s="19"/>
      <c r="Q4500" s="19"/>
      <c r="R4500" s="19"/>
      <c r="U4500" s="27"/>
      <c r="Y4500" s="9" t="s">
        <v>561</v>
      </c>
      <c r="Z4500" s="9" t="s">
        <v>232</v>
      </c>
      <c r="AA4500" s="9" t="s">
        <v>198</v>
      </c>
      <c r="AB4500" s="9">
        <v>7996489</v>
      </c>
      <c r="AC4500" s="9" t="s">
        <v>5275</v>
      </c>
      <c r="AD4500" s="9" t="s">
        <v>231</v>
      </c>
      <c r="AE4500" s="5">
        <f t="shared" si="162"/>
        <v>0</v>
      </c>
      <c r="AF4500" s="5" t="str">
        <f t="shared" si="163"/>
        <v>katB</v>
      </c>
      <c r="AG4500" s="153"/>
      <c r="AH4500" s="153"/>
      <c r="AI4500" t="s">
        <v>201</v>
      </c>
      <c r="AJ4500" t="s">
        <v>17878</v>
      </c>
      <c r="AK4500" s="9" t="str">
        <f>VLOOKUP(Y4500,zdroj!D:AJ,33,0)</f>
        <v>katB</v>
      </c>
    </row>
    <row r="4501" spans="8:37" x14ac:dyDescent="0.25">
      <c r="H4501" s="8"/>
      <c r="I4501" s="8"/>
      <c r="N4501" s="23"/>
      <c r="O4501" s="24"/>
      <c r="P4501" s="19"/>
      <c r="Q4501" s="19"/>
      <c r="R4501" s="19"/>
      <c r="U4501" s="27"/>
      <c r="Y4501" s="9" t="s">
        <v>561</v>
      </c>
      <c r="Z4501" s="9" t="s">
        <v>232</v>
      </c>
      <c r="AA4501" s="9" t="s">
        <v>198</v>
      </c>
      <c r="AB4501" s="9">
        <v>7996497</v>
      </c>
      <c r="AC4501" s="9" t="s">
        <v>5276</v>
      </c>
      <c r="AD4501" s="9" t="s">
        <v>231</v>
      </c>
      <c r="AE4501" s="5">
        <f t="shared" si="162"/>
        <v>0</v>
      </c>
      <c r="AF4501" s="5" t="str">
        <f t="shared" si="163"/>
        <v>katB</v>
      </c>
      <c r="AG4501" s="153"/>
      <c r="AH4501" s="153"/>
      <c r="AI4501" t="s">
        <v>201</v>
      </c>
      <c r="AJ4501" t="s">
        <v>17878</v>
      </c>
      <c r="AK4501" s="9" t="str">
        <f>VLOOKUP(Y4501,zdroj!D:AJ,33,0)</f>
        <v>katB</v>
      </c>
    </row>
    <row r="4502" spans="8:37" x14ac:dyDescent="0.25">
      <c r="H4502" s="8"/>
      <c r="I4502" s="8"/>
      <c r="N4502" s="23"/>
      <c r="O4502" s="24"/>
      <c r="P4502" s="19"/>
      <c r="Q4502" s="19"/>
      <c r="R4502" s="19"/>
      <c r="U4502" s="27"/>
      <c r="Y4502" s="9" t="s">
        <v>561</v>
      </c>
      <c r="Z4502" s="9" t="s">
        <v>232</v>
      </c>
      <c r="AA4502" s="9" t="s">
        <v>198</v>
      </c>
      <c r="AB4502" s="9">
        <v>7996501</v>
      </c>
      <c r="AC4502" s="9" t="s">
        <v>5277</v>
      </c>
      <c r="AD4502" s="9" t="s">
        <v>231</v>
      </c>
      <c r="AE4502" s="5">
        <f t="shared" si="162"/>
        <v>0</v>
      </c>
      <c r="AF4502" s="5" t="str">
        <f t="shared" si="163"/>
        <v>katB</v>
      </c>
      <c r="AG4502" s="153"/>
      <c r="AH4502" s="153"/>
      <c r="AI4502" t="s">
        <v>201</v>
      </c>
      <c r="AJ4502" t="s">
        <v>17878</v>
      </c>
      <c r="AK4502" s="9" t="str">
        <f>VLOOKUP(Y4502,zdroj!D:AJ,33,0)</f>
        <v>katB</v>
      </c>
    </row>
    <row r="4503" spans="8:37" x14ac:dyDescent="0.25">
      <c r="H4503" s="8"/>
      <c r="I4503" s="8"/>
      <c r="N4503" s="23"/>
      <c r="O4503" s="24"/>
      <c r="P4503" s="19"/>
      <c r="Q4503" s="19"/>
      <c r="R4503" s="19"/>
      <c r="U4503" s="27"/>
      <c r="Y4503" s="9" t="s">
        <v>561</v>
      </c>
      <c r="Z4503" s="9" t="s">
        <v>232</v>
      </c>
      <c r="AA4503" s="9" t="s">
        <v>198</v>
      </c>
      <c r="AB4503" s="9">
        <v>7996519</v>
      </c>
      <c r="AC4503" s="9" t="s">
        <v>5278</v>
      </c>
      <c r="AD4503" s="9" t="s">
        <v>231</v>
      </c>
      <c r="AE4503" s="5">
        <f t="shared" si="162"/>
        <v>0</v>
      </c>
      <c r="AF4503" s="5" t="str">
        <f t="shared" si="163"/>
        <v>katB</v>
      </c>
      <c r="AG4503" s="153"/>
      <c r="AH4503" s="153"/>
      <c r="AI4503" t="s">
        <v>201</v>
      </c>
      <c r="AJ4503" t="s">
        <v>17878</v>
      </c>
      <c r="AK4503" s="9" t="str">
        <f>VLOOKUP(Y4503,zdroj!D:AJ,33,0)</f>
        <v>katB</v>
      </c>
    </row>
    <row r="4504" spans="8:37" x14ac:dyDescent="0.25">
      <c r="H4504" s="8"/>
      <c r="I4504" s="8"/>
      <c r="N4504" s="23"/>
      <c r="O4504" s="24"/>
      <c r="P4504" s="19"/>
      <c r="Q4504" s="19"/>
      <c r="R4504" s="19"/>
      <c r="U4504" s="27"/>
      <c r="Y4504" s="9" t="s">
        <v>561</v>
      </c>
      <c r="Z4504" s="9" t="s">
        <v>232</v>
      </c>
      <c r="AA4504" s="9" t="s">
        <v>198</v>
      </c>
      <c r="AB4504" s="9">
        <v>7996527</v>
      </c>
      <c r="AC4504" s="9" t="s">
        <v>5279</v>
      </c>
      <c r="AD4504" s="9" t="s">
        <v>231</v>
      </c>
      <c r="AE4504" s="5">
        <f t="shared" si="162"/>
        <v>0</v>
      </c>
      <c r="AF4504" s="5" t="str">
        <f t="shared" si="163"/>
        <v>katB</v>
      </c>
      <c r="AG4504" s="153"/>
      <c r="AH4504" s="153"/>
      <c r="AI4504" t="s">
        <v>201</v>
      </c>
      <c r="AJ4504" t="s">
        <v>17878</v>
      </c>
      <c r="AK4504" s="9" t="str">
        <f>VLOOKUP(Y4504,zdroj!D:AJ,33,0)</f>
        <v>katB</v>
      </c>
    </row>
    <row r="4505" spans="8:37" x14ac:dyDescent="0.25">
      <c r="H4505" s="8"/>
      <c r="I4505" s="8"/>
      <c r="N4505" s="23"/>
      <c r="O4505" s="24"/>
      <c r="P4505" s="19"/>
      <c r="Q4505" s="19"/>
      <c r="R4505" s="19"/>
      <c r="U4505" s="27"/>
      <c r="Y4505" s="9" t="s">
        <v>561</v>
      </c>
      <c r="Z4505" s="9" t="s">
        <v>232</v>
      </c>
      <c r="AA4505" s="9" t="s">
        <v>198</v>
      </c>
      <c r="AB4505" s="9">
        <v>7996535</v>
      </c>
      <c r="AC4505" s="9" t="s">
        <v>5280</v>
      </c>
      <c r="AD4505" s="9" t="s">
        <v>231</v>
      </c>
      <c r="AE4505" s="5">
        <f t="shared" si="162"/>
        <v>0</v>
      </c>
      <c r="AF4505" s="5" t="str">
        <f t="shared" si="163"/>
        <v>katB</v>
      </c>
      <c r="AG4505" s="153"/>
      <c r="AH4505" s="153"/>
      <c r="AI4505" t="s">
        <v>201</v>
      </c>
      <c r="AJ4505" t="s">
        <v>17878</v>
      </c>
      <c r="AK4505" s="9" t="str">
        <f>VLOOKUP(Y4505,zdroj!D:AJ,33,0)</f>
        <v>katB</v>
      </c>
    </row>
    <row r="4506" spans="8:37" x14ac:dyDescent="0.25">
      <c r="H4506" s="8"/>
      <c r="I4506" s="8"/>
      <c r="N4506" s="23"/>
      <c r="O4506" s="24"/>
      <c r="P4506" s="19"/>
      <c r="Q4506" s="19"/>
      <c r="R4506" s="19"/>
      <c r="U4506" s="27"/>
      <c r="Y4506" s="9" t="s">
        <v>561</v>
      </c>
      <c r="Z4506" s="9" t="s">
        <v>232</v>
      </c>
      <c r="AA4506" s="9" t="s">
        <v>198</v>
      </c>
      <c r="AB4506" s="9">
        <v>7996543</v>
      </c>
      <c r="AC4506" s="9" t="s">
        <v>5281</v>
      </c>
      <c r="AD4506" s="9" t="s">
        <v>800</v>
      </c>
      <c r="AE4506" s="5">
        <f t="shared" si="162"/>
        <v>0</v>
      </c>
      <c r="AF4506" s="5" t="str">
        <f t="shared" si="163"/>
        <v>Pokryto</v>
      </c>
      <c r="AG4506" s="153"/>
      <c r="AH4506" s="153"/>
      <c r="AI4506" t="s">
        <v>201</v>
      </c>
      <c r="AJ4506" t="s">
        <v>800</v>
      </c>
      <c r="AK4506" s="9" t="str">
        <f>VLOOKUP(Y4506,zdroj!D:AJ,33,0)</f>
        <v>katB</v>
      </c>
    </row>
    <row r="4507" spans="8:37" x14ac:dyDescent="0.25">
      <c r="H4507" s="8"/>
      <c r="I4507" s="8"/>
      <c r="N4507" s="23"/>
      <c r="O4507" s="24"/>
      <c r="P4507" s="19"/>
      <c r="Q4507" s="19"/>
      <c r="R4507" s="19"/>
      <c r="U4507" s="27"/>
      <c r="Y4507" s="9" t="s">
        <v>561</v>
      </c>
      <c r="Z4507" s="9" t="s">
        <v>232</v>
      </c>
      <c r="AA4507" s="9" t="s">
        <v>198</v>
      </c>
      <c r="AB4507" s="9">
        <v>7995610</v>
      </c>
      <c r="AC4507" s="9" t="s">
        <v>5282</v>
      </c>
      <c r="AD4507" s="9" t="s">
        <v>231</v>
      </c>
      <c r="AE4507" s="5">
        <f t="shared" si="162"/>
        <v>0</v>
      </c>
      <c r="AF4507" s="5" t="str">
        <f t="shared" si="163"/>
        <v>katB</v>
      </c>
      <c r="AG4507" s="153"/>
      <c r="AH4507" s="153"/>
      <c r="AI4507" t="s">
        <v>201</v>
      </c>
      <c r="AJ4507" t="s">
        <v>17878</v>
      </c>
      <c r="AK4507" s="9" t="str">
        <f>VLOOKUP(Y4507,zdroj!D:AJ,33,0)</f>
        <v>katB</v>
      </c>
    </row>
    <row r="4508" spans="8:37" x14ac:dyDescent="0.25">
      <c r="H4508" s="8"/>
      <c r="I4508" s="8"/>
      <c r="N4508" s="23"/>
      <c r="O4508" s="24"/>
      <c r="P4508" s="19"/>
      <c r="Q4508" s="19"/>
      <c r="R4508" s="19"/>
      <c r="U4508" s="27"/>
      <c r="Y4508" s="9" t="s">
        <v>561</v>
      </c>
      <c r="Z4508" s="9" t="s">
        <v>232</v>
      </c>
      <c r="AA4508" s="9" t="s">
        <v>198</v>
      </c>
      <c r="AB4508" s="9">
        <v>7996551</v>
      </c>
      <c r="AC4508" s="9" t="s">
        <v>5283</v>
      </c>
      <c r="AD4508" s="9" t="s">
        <v>800</v>
      </c>
      <c r="AE4508" s="5">
        <f t="shared" si="162"/>
        <v>0</v>
      </c>
      <c r="AF4508" s="5" t="str">
        <f t="shared" si="163"/>
        <v>Pokryto</v>
      </c>
      <c r="AG4508" s="153"/>
      <c r="AH4508" s="153"/>
      <c r="AI4508" t="s">
        <v>201</v>
      </c>
      <c r="AJ4508" t="s">
        <v>800</v>
      </c>
      <c r="AK4508" s="9" t="str">
        <f>VLOOKUP(Y4508,zdroj!D:AJ,33,0)</f>
        <v>katB</v>
      </c>
    </row>
    <row r="4509" spans="8:37" x14ac:dyDescent="0.25">
      <c r="H4509" s="8"/>
      <c r="I4509" s="8"/>
      <c r="N4509" s="23"/>
      <c r="O4509" s="24"/>
      <c r="P4509" s="19"/>
      <c r="Q4509" s="19"/>
      <c r="R4509" s="19"/>
      <c r="U4509" s="27"/>
      <c r="Y4509" s="9" t="s">
        <v>561</v>
      </c>
      <c r="Z4509" s="9" t="s">
        <v>232</v>
      </c>
      <c r="AA4509" s="9" t="s">
        <v>198</v>
      </c>
      <c r="AB4509" s="9">
        <v>7996560</v>
      </c>
      <c r="AC4509" s="9" t="s">
        <v>5284</v>
      </c>
      <c r="AD4509" s="9" t="s">
        <v>231</v>
      </c>
      <c r="AE4509" s="5">
        <f t="shared" si="162"/>
        <v>0</v>
      </c>
      <c r="AF4509" s="5" t="str">
        <f t="shared" si="163"/>
        <v>katB</v>
      </c>
      <c r="AG4509" s="153"/>
      <c r="AH4509" s="153"/>
      <c r="AI4509" t="s">
        <v>201</v>
      </c>
      <c r="AJ4509" t="s">
        <v>17878</v>
      </c>
      <c r="AK4509" s="9" t="str">
        <f>VLOOKUP(Y4509,zdroj!D:AJ,33,0)</f>
        <v>katB</v>
      </c>
    </row>
    <row r="4510" spans="8:37" x14ac:dyDescent="0.25">
      <c r="H4510" s="8"/>
      <c r="I4510" s="8"/>
      <c r="N4510" s="23"/>
      <c r="O4510" s="24"/>
      <c r="P4510" s="19"/>
      <c r="Q4510" s="19"/>
      <c r="R4510" s="19"/>
      <c r="U4510" s="27"/>
      <c r="Y4510" s="9" t="s">
        <v>561</v>
      </c>
      <c r="Z4510" s="9" t="s">
        <v>232</v>
      </c>
      <c r="AA4510" s="9" t="s">
        <v>198</v>
      </c>
      <c r="AB4510" s="9">
        <v>7996578</v>
      </c>
      <c r="AC4510" s="9" t="s">
        <v>5285</v>
      </c>
      <c r="AD4510" s="9" t="s">
        <v>231</v>
      </c>
      <c r="AE4510" s="5">
        <f t="shared" si="162"/>
        <v>0</v>
      </c>
      <c r="AF4510" s="5" t="str">
        <f t="shared" si="163"/>
        <v>katB</v>
      </c>
      <c r="AG4510" s="153"/>
      <c r="AH4510" s="153"/>
      <c r="AI4510" t="s">
        <v>201</v>
      </c>
      <c r="AJ4510" t="s">
        <v>17878</v>
      </c>
      <c r="AK4510" s="9" t="str">
        <f>VLOOKUP(Y4510,zdroj!D:AJ,33,0)</f>
        <v>katB</v>
      </c>
    </row>
    <row r="4511" spans="8:37" x14ac:dyDescent="0.25">
      <c r="H4511" s="8"/>
      <c r="I4511" s="8"/>
      <c r="N4511" s="23"/>
      <c r="O4511" s="24"/>
      <c r="P4511" s="19"/>
      <c r="Q4511" s="19"/>
      <c r="R4511" s="19"/>
      <c r="U4511" s="27"/>
      <c r="Y4511" s="9" t="s">
        <v>561</v>
      </c>
      <c r="Z4511" s="9" t="s">
        <v>232</v>
      </c>
      <c r="AA4511" s="9" t="s">
        <v>198</v>
      </c>
      <c r="AB4511" s="9">
        <v>7996586</v>
      </c>
      <c r="AC4511" s="9" t="s">
        <v>5286</v>
      </c>
      <c r="AD4511" s="9" t="s">
        <v>231</v>
      </c>
      <c r="AE4511" s="5">
        <f t="shared" si="162"/>
        <v>0</v>
      </c>
      <c r="AF4511" s="5" t="str">
        <f t="shared" si="163"/>
        <v>katB</v>
      </c>
      <c r="AG4511" s="153"/>
      <c r="AH4511" s="153"/>
      <c r="AI4511" t="s">
        <v>201</v>
      </c>
      <c r="AJ4511" t="s">
        <v>17878</v>
      </c>
      <c r="AK4511" s="9" t="str">
        <f>VLOOKUP(Y4511,zdroj!D:AJ,33,0)</f>
        <v>katB</v>
      </c>
    </row>
    <row r="4512" spans="8:37" x14ac:dyDescent="0.25">
      <c r="H4512" s="8"/>
      <c r="I4512" s="8"/>
      <c r="N4512" s="23"/>
      <c r="O4512" s="24"/>
      <c r="P4512" s="19"/>
      <c r="Q4512" s="19"/>
      <c r="R4512" s="19"/>
      <c r="U4512" s="27"/>
      <c r="Y4512" s="9" t="s">
        <v>561</v>
      </c>
      <c r="Z4512" s="9" t="s">
        <v>232</v>
      </c>
      <c r="AA4512" s="9" t="s">
        <v>198</v>
      </c>
      <c r="AB4512" s="9">
        <v>7996594</v>
      </c>
      <c r="AC4512" s="9" t="s">
        <v>5287</v>
      </c>
      <c r="AD4512" s="9" t="s">
        <v>231</v>
      </c>
      <c r="AE4512" s="5">
        <f t="shared" si="162"/>
        <v>0</v>
      </c>
      <c r="AF4512" s="5" t="str">
        <f t="shared" si="163"/>
        <v>katB</v>
      </c>
      <c r="AG4512" s="153"/>
      <c r="AH4512" s="153"/>
      <c r="AI4512" t="s">
        <v>201</v>
      </c>
      <c r="AJ4512" t="s">
        <v>17878</v>
      </c>
      <c r="AK4512" s="9" t="str">
        <f>VLOOKUP(Y4512,zdroj!D:AJ,33,0)</f>
        <v>katB</v>
      </c>
    </row>
    <row r="4513" spans="8:37" x14ac:dyDescent="0.25">
      <c r="H4513" s="8"/>
      <c r="I4513" s="8"/>
      <c r="N4513" s="23"/>
      <c r="O4513" s="24"/>
      <c r="P4513" s="19"/>
      <c r="Q4513" s="19"/>
      <c r="R4513" s="19"/>
      <c r="U4513" s="27"/>
      <c r="Y4513" s="9" t="s">
        <v>561</v>
      </c>
      <c r="Z4513" s="9" t="s">
        <v>232</v>
      </c>
      <c r="AA4513" s="9" t="s">
        <v>198</v>
      </c>
      <c r="AB4513" s="9">
        <v>25646427</v>
      </c>
      <c r="AC4513" s="9" t="s">
        <v>5288</v>
      </c>
      <c r="AD4513" s="9" t="s">
        <v>231</v>
      </c>
      <c r="AE4513" s="5">
        <f t="shared" si="162"/>
        <v>0</v>
      </c>
      <c r="AF4513" s="5" t="str">
        <f t="shared" si="163"/>
        <v>katB</v>
      </c>
      <c r="AG4513" s="153"/>
      <c r="AH4513" s="153"/>
      <c r="AI4513" t="s">
        <v>201</v>
      </c>
      <c r="AJ4513" t="s">
        <v>17878</v>
      </c>
      <c r="AK4513" s="9" t="str">
        <f>VLOOKUP(Y4513,zdroj!D:AJ,33,0)</f>
        <v>katB</v>
      </c>
    </row>
    <row r="4514" spans="8:37" x14ac:dyDescent="0.25">
      <c r="H4514" s="8"/>
      <c r="I4514" s="8"/>
      <c r="N4514" s="23"/>
      <c r="O4514" s="24"/>
      <c r="P4514" s="19"/>
      <c r="Q4514" s="19"/>
      <c r="R4514" s="19"/>
      <c r="U4514" s="27"/>
      <c r="Y4514" s="9" t="s">
        <v>561</v>
      </c>
      <c r="Z4514" s="9" t="s">
        <v>232</v>
      </c>
      <c r="AA4514" s="9" t="s">
        <v>198</v>
      </c>
      <c r="AB4514" s="9">
        <v>25646435</v>
      </c>
      <c r="AC4514" s="9" t="s">
        <v>5289</v>
      </c>
      <c r="AD4514" s="9" t="s">
        <v>231</v>
      </c>
      <c r="AE4514" s="5">
        <f t="shared" si="162"/>
        <v>0</v>
      </c>
      <c r="AF4514" s="5" t="str">
        <f t="shared" si="163"/>
        <v>katB</v>
      </c>
      <c r="AG4514" s="153"/>
      <c r="AH4514" s="153"/>
      <c r="AI4514" t="s">
        <v>201</v>
      </c>
      <c r="AJ4514" t="s">
        <v>17878</v>
      </c>
      <c r="AK4514" s="9" t="str">
        <f>VLOOKUP(Y4514,zdroj!D:AJ,33,0)</f>
        <v>katB</v>
      </c>
    </row>
    <row r="4515" spans="8:37" x14ac:dyDescent="0.25">
      <c r="H4515" s="8"/>
      <c r="I4515" s="8"/>
      <c r="N4515" s="23"/>
      <c r="O4515" s="24"/>
      <c r="P4515" s="19"/>
      <c r="Q4515" s="19"/>
      <c r="R4515" s="19"/>
      <c r="U4515" s="27"/>
      <c r="Y4515" s="9" t="s">
        <v>561</v>
      </c>
      <c r="Z4515" s="9" t="s">
        <v>232</v>
      </c>
      <c r="AA4515" s="9" t="s">
        <v>198</v>
      </c>
      <c r="AB4515" s="9">
        <v>27570843</v>
      </c>
      <c r="AC4515" s="9" t="s">
        <v>5290</v>
      </c>
      <c r="AD4515" s="9" t="s">
        <v>231</v>
      </c>
      <c r="AE4515" s="5">
        <f t="shared" si="162"/>
        <v>0</v>
      </c>
      <c r="AF4515" s="5" t="str">
        <f t="shared" si="163"/>
        <v>katB</v>
      </c>
      <c r="AG4515" s="153"/>
      <c r="AH4515" s="153"/>
      <c r="AI4515" t="s">
        <v>17880</v>
      </c>
      <c r="AJ4515" t="s">
        <v>17878</v>
      </c>
      <c r="AK4515" s="9" t="str">
        <f>VLOOKUP(Y4515,zdroj!D:AJ,33,0)</f>
        <v>katB</v>
      </c>
    </row>
    <row r="4516" spans="8:37" x14ac:dyDescent="0.25">
      <c r="H4516" s="8"/>
      <c r="I4516" s="8"/>
      <c r="N4516" s="23"/>
      <c r="O4516" s="24"/>
      <c r="P4516" s="19"/>
      <c r="Q4516" s="19"/>
      <c r="R4516" s="19"/>
      <c r="U4516" s="27"/>
      <c r="Y4516" s="9" t="s">
        <v>561</v>
      </c>
      <c r="Z4516" s="9" t="s">
        <v>232</v>
      </c>
      <c r="AA4516" s="9" t="s">
        <v>198</v>
      </c>
      <c r="AB4516" s="9">
        <v>42217539</v>
      </c>
      <c r="AC4516" s="9" t="s">
        <v>5291</v>
      </c>
      <c r="AD4516" s="9" t="s">
        <v>231</v>
      </c>
      <c r="AE4516" s="5">
        <f t="shared" si="162"/>
        <v>0</v>
      </c>
      <c r="AF4516" s="5" t="str">
        <f t="shared" si="163"/>
        <v>katB</v>
      </c>
      <c r="AG4516" s="153"/>
      <c r="AH4516" s="153"/>
      <c r="AI4516" t="s">
        <v>201</v>
      </c>
      <c r="AJ4516" t="s">
        <v>17878</v>
      </c>
      <c r="AK4516" s="9" t="str">
        <f>VLOOKUP(Y4516,zdroj!D:AJ,33,0)</f>
        <v>katB</v>
      </c>
    </row>
    <row r="4517" spans="8:37" x14ac:dyDescent="0.25">
      <c r="H4517" s="8"/>
      <c r="I4517" s="8"/>
      <c r="N4517" s="23"/>
      <c r="O4517" s="24"/>
      <c r="P4517" s="19"/>
      <c r="Q4517" s="19"/>
      <c r="R4517" s="19"/>
      <c r="U4517" s="27"/>
      <c r="Y4517" s="9" t="s">
        <v>561</v>
      </c>
      <c r="Z4517" s="9" t="s">
        <v>232</v>
      </c>
      <c r="AA4517" s="9" t="s">
        <v>198</v>
      </c>
      <c r="AB4517" s="9">
        <v>77701411</v>
      </c>
      <c r="AC4517" s="9" t="s">
        <v>5292</v>
      </c>
      <c r="AD4517" s="9" t="s">
        <v>800</v>
      </c>
      <c r="AE4517" s="5">
        <f t="shared" si="162"/>
        <v>0</v>
      </c>
      <c r="AF4517" s="5" t="str">
        <f t="shared" si="163"/>
        <v>Pokryto</v>
      </c>
      <c r="AG4517" s="153"/>
      <c r="AH4517" s="153"/>
      <c r="AI4517" t="s">
        <v>201</v>
      </c>
      <c r="AJ4517" t="s">
        <v>800</v>
      </c>
      <c r="AK4517" s="9" t="str">
        <f>VLOOKUP(Y4517,zdroj!D:AJ,33,0)</f>
        <v>katB</v>
      </c>
    </row>
    <row r="4518" spans="8:37" x14ac:dyDescent="0.25">
      <c r="H4518" s="8"/>
      <c r="I4518" s="8"/>
      <c r="N4518" s="23"/>
      <c r="O4518" s="24"/>
      <c r="P4518" s="19"/>
      <c r="Q4518" s="19"/>
      <c r="R4518" s="19"/>
      <c r="U4518" s="27"/>
      <c r="Y4518" s="9" t="s">
        <v>561</v>
      </c>
      <c r="Z4518" s="9" t="s">
        <v>232</v>
      </c>
      <c r="AA4518" s="9" t="s">
        <v>198</v>
      </c>
      <c r="AB4518" s="9">
        <v>7995628</v>
      </c>
      <c r="AC4518" s="9" t="s">
        <v>5293</v>
      </c>
      <c r="AD4518" s="9" t="s">
        <v>231</v>
      </c>
      <c r="AE4518" s="5">
        <f t="shared" si="162"/>
        <v>0</v>
      </c>
      <c r="AF4518" s="5" t="str">
        <f t="shared" si="163"/>
        <v>katB</v>
      </c>
      <c r="AG4518" s="153"/>
      <c r="AH4518" s="153"/>
      <c r="AI4518" t="s">
        <v>201</v>
      </c>
      <c r="AJ4518" t="s">
        <v>17878</v>
      </c>
      <c r="AK4518" s="9" t="str">
        <f>VLOOKUP(Y4518,zdroj!D:AJ,33,0)</f>
        <v>katB</v>
      </c>
    </row>
    <row r="4519" spans="8:37" x14ac:dyDescent="0.25">
      <c r="H4519" s="8"/>
      <c r="I4519" s="8"/>
      <c r="N4519" s="23"/>
      <c r="O4519" s="24"/>
      <c r="P4519" s="19"/>
      <c r="Q4519" s="19"/>
      <c r="R4519" s="19"/>
      <c r="U4519" s="27"/>
      <c r="Y4519" s="9" t="s">
        <v>561</v>
      </c>
      <c r="Z4519" s="9" t="s">
        <v>232</v>
      </c>
      <c r="AA4519" s="9" t="s">
        <v>198</v>
      </c>
      <c r="AB4519" s="9">
        <v>78886937</v>
      </c>
      <c r="AC4519" s="9" t="s">
        <v>5294</v>
      </c>
      <c r="AD4519" s="9" t="s">
        <v>231</v>
      </c>
      <c r="AE4519" s="5">
        <f t="shared" si="162"/>
        <v>0</v>
      </c>
      <c r="AF4519" s="5" t="str">
        <f t="shared" si="163"/>
        <v>katB</v>
      </c>
      <c r="AG4519" s="153"/>
      <c r="AH4519" s="153"/>
      <c r="AI4519" t="s">
        <v>201</v>
      </c>
      <c r="AJ4519" t="s">
        <v>17878</v>
      </c>
      <c r="AK4519" s="9" t="str">
        <f>VLOOKUP(Y4519,zdroj!D:AJ,33,0)</f>
        <v>katB</v>
      </c>
    </row>
    <row r="4520" spans="8:37" x14ac:dyDescent="0.25">
      <c r="H4520" s="8"/>
      <c r="I4520" s="8"/>
      <c r="N4520" s="23"/>
      <c r="O4520" s="24"/>
      <c r="P4520" s="19"/>
      <c r="Q4520" s="19"/>
      <c r="R4520" s="19"/>
      <c r="U4520" s="27"/>
      <c r="Y4520" s="9" t="s">
        <v>561</v>
      </c>
      <c r="Z4520" s="9" t="s">
        <v>232</v>
      </c>
      <c r="AA4520" s="9" t="s">
        <v>198</v>
      </c>
      <c r="AB4520" s="9">
        <v>79024459</v>
      </c>
      <c r="AC4520" s="9" t="s">
        <v>5295</v>
      </c>
      <c r="AD4520" s="9" t="s">
        <v>231</v>
      </c>
      <c r="AE4520" s="5">
        <f t="shared" si="162"/>
        <v>0</v>
      </c>
      <c r="AF4520" s="5" t="str">
        <f t="shared" si="163"/>
        <v>katB</v>
      </c>
      <c r="AG4520" s="153"/>
      <c r="AH4520" s="153"/>
      <c r="AI4520" t="s">
        <v>201</v>
      </c>
      <c r="AJ4520" t="s">
        <v>17878</v>
      </c>
      <c r="AK4520" s="9" t="str">
        <f>VLOOKUP(Y4520,zdroj!D:AJ,33,0)</f>
        <v>katB</v>
      </c>
    </row>
    <row r="4521" spans="8:37" x14ac:dyDescent="0.25">
      <c r="H4521" s="8"/>
      <c r="I4521" s="8"/>
      <c r="N4521" s="23"/>
      <c r="O4521" s="24"/>
      <c r="P4521" s="19"/>
      <c r="Q4521" s="19"/>
      <c r="R4521" s="19"/>
      <c r="U4521" s="27"/>
      <c r="Y4521" s="9" t="s">
        <v>561</v>
      </c>
      <c r="Z4521" s="9" t="s">
        <v>232</v>
      </c>
      <c r="AA4521" s="9" t="s">
        <v>198</v>
      </c>
      <c r="AB4521" s="9">
        <v>79477933</v>
      </c>
      <c r="AC4521" s="9" t="s">
        <v>5296</v>
      </c>
      <c r="AD4521" s="9" t="s">
        <v>231</v>
      </c>
      <c r="AE4521" s="5">
        <f t="shared" si="162"/>
        <v>0</v>
      </c>
      <c r="AF4521" s="5" t="str">
        <f t="shared" si="163"/>
        <v>katB</v>
      </c>
      <c r="AG4521" s="153"/>
      <c r="AH4521" s="153"/>
      <c r="AI4521" t="s">
        <v>201</v>
      </c>
      <c r="AJ4521" t="s">
        <v>17878</v>
      </c>
      <c r="AK4521" s="9" t="str">
        <f>VLOOKUP(Y4521,zdroj!D:AJ,33,0)</f>
        <v>katB</v>
      </c>
    </row>
    <row r="4522" spans="8:37" x14ac:dyDescent="0.25">
      <c r="H4522" s="8"/>
      <c r="I4522" s="8"/>
      <c r="N4522" s="23"/>
      <c r="O4522" s="24"/>
      <c r="P4522" s="19"/>
      <c r="Q4522" s="19"/>
      <c r="R4522" s="19"/>
      <c r="U4522" s="27"/>
      <c r="Y4522" s="9" t="s">
        <v>561</v>
      </c>
      <c r="Z4522" s="9" t="s">
        <v>232</v>
      </c>
      <c r="AA4522" s="9" t="s">
        <v>198</v>
      </c>
      <c r="AB4522" s="9">
        <v>82311391</v>
      </c>
      <c r="AC4522" s="9" t="s">
        <v>5297</v>
      </c>
      <c r="AD4522" s="9" t="s">
        <v>231</v>
      </c>
      <c r="AE4522" s="5">
        <f t="shared" si="162"/>
        <v>0</v>
      </c>
      <c r="AF4522" s="5" t="str">
        <f t="shared" si="163"/>
        <v>katB</v>
      </c>
      <c r="AG4522" s="153"/>
      <c r="AH4522" s="153"/>
      <c r="AI4522" t="s">
        <v>201</v>
      </c>
      <c r="AJ4522" t="s">
        <v>17878</v>
      </c>
      <c r="AK4522" s="9" t="str">
        <f>VLOOKUP(Y4522,zdroj!D:AJ,33,0)</f>
        <v>katB</v>
      </c>
    </row>
    <row r="4523" spans="8:37" x14ac:dyDescent="0.25">
      <c r="H4523" s="8"/>
      <c r="I4523" s="8"/>
      <c r="N4523" s="23"/>
      <c r="O4523" s="24"/>
      <c r="P4523" s="19"/>
      <c r="Q4523" s="19"/>
      <c r="R4523" s="19"/>
      <c r="U4523" s="27"/>
      <c r="Y4523" s="9" t="s">
        <v>561</v>
      </c>
      <c r="Z4523" s="9" t="s">
        <v>232</v>
      </c>
      <c r="AA4523" s="9" t="s">
        <v>198</v>
      </c>
      <c r="AB4523" s="9">
        <v>7995636</v>
      </c>
      <c r="AC4523" s="9" t="s">
        <v>5298</v>
      </c>
      <c r="AD4523" s="9" t="s">
        <v>231</v>
      </c>
      <c r="AE4523" s="5">
        <f t="shared" si="162"/>
        <v>0</v>
      </c>
      <c r="AF4523" s="5" t="str">
        <f t="shared" si="163"/>
        <v>katB</v>
      </c>
      <c r="AG4523" s="153"/>
      <c r="AH4523" s="153"/>
      <c r="AI4523" t="s">
        <v>201</v>
      </c>
      <c r="AJ4523" t="s">
        <v>17878</v>
      </c>
      <c r="AK4523" s="9" t="str">
        <f>VLOOKUP(Y4523,zdroj!D:AJ,33,0)</f>
        <v>katB</v>
      </c>
    </row>
    <row r="4524" spans="8:37" x14ac:dyDescent="0.25">
      <c r="H4524" s="8"/>
      <c r="I4524" s="8"/>
      <c r="N4524" s="23"/>
      <c r="O4524" s="24"/>
      <c r="P4524" s="19"/>
      <c r="Q4524" s="19"/>
      <c r="R4524" s="19"/>
      <c r="U4524" s="27"/>
      <c r="Y4524" s="9" t="s">
        <v>561</v>
      </c>
      <c r="Z4524" s="9" t="s">
        <v>232</v>
      </c>
      <c r="AA4524" s="9" t="s">
        <v>198</v>
      </c>
      <c r="AB4524" s="9">
        <v>7995644</v>
      </c>
      <c r="AC4524" s="9" t="s">
        <v>5299</v>
      </c>
      <c r="AD4524" s="9" t="s">
        <v>231</v>
      </c>
      <c r="AE4524" s="5">
        <f t="shared" si="162"/>
        <v>0</v>
      </c>
      <c r="AF4524" s="5" t="str">
        <f t="shared" si="163"/>
        <v>katB</v>
      </c>
      <c r="AG4524" s="153"/>
      <c r="AH4524" s="153"/>
      <c r="AI4524" t="s">
        <v>201</v>
      </c>
      <c r="AJ4524" t="s">
        <v>17878</v>
      </c>
      <c r="AK4524" s="9" t="str">
        <f>VLOOKUP(Y4524,zdroj!D:AJ,33,0)</f>
        <v>katB</v>
      </c>
    </row>
    <row r="4525" spans="8:37" x14ac:dyDescent="0.25">
      <c r="H4525" s="8"/>
      <c r="I4525" s="8"/>
      <c r="N4525" s="23"/>
      <c r="O4525" s="24"/>
      <c r="P4525" s="19"/>
      <c r="Q4525" s="19"/>
      <c r="R4525" s="19"/>
      <c r="U4525" s="27"/>
      <c r="Y4525" s="9" t="s">
        <v>561</v>
      </c>
      <c r="Z4525" s="9" t="s">
        <v>232</v>
      </c>
      <c r="AA4525" s="9" t="s">
        <v>198</v>
      </c>
      <c r="AB4525" s="9">
        <v>7995652</v>
      </c>
      <c r="AC4525" s="9" t="s">
        <v>5300</v>
      </c>
      <c r="AD4525" s="9" t="s">
        <v>231</v>
      </c>
      <c r="AE4525" s="5">
        <f t="shared" si="162"/>
        <v>0</v>
      </c>
      <c r="AF4525" s="5" t="str">
        <f t="shared" si="163"/>
        <v>katB</v>
      </c>
      <c r="AG4525" s="153"/>
      <c r="AH4525" s="153"/>
      <c r="AI4525" t="s">
        <v>201</v>
      </c>
      <c r="AJ4525" t="s">
        <v>17878</v>
      </c>
      <c r="AK4525" s="9" t="str">
        <f>VLOOKUP(Y4525,zdroj!D:AJ,33,0)</f>
        <v>katB</v>
      </c>
    </row>
    <row r="4526" spans="8:37" x14ac:dyDescent="0.25">
      <c r="H4526" s="8"/>
      <c r="I4526" s="8"/>
      <c r="N4526" s="23"/>
      <c r="O4526" s="24"/>
      <c r="P4526" s="19"/>
      <c r="Q4526" s="19"/>
      <c r="R4526" s="19"/>
      <c r="U4526" s="27"/>
      <c r="Y4526" s="9" t="s">
        <v>561</v>
      </c>
      <c r="Z4526" s="9" t="s">
        <v>232</v>
      </c>
      <c r="AA4526" s="9" t="s">
        <v>198</v>
      </c>
      <c r="AB4526" s="9">
        <v>7995661</v>
      </c>
      <c r="AC4526" s="9" t="s">
        <v>5301</v>
      </c>
      <c r="AD4526" s="9" t="s">
        <v>231</v>
      </c>
      <c r="AE4526" s="5">
        <f t="shared" si="162"/>
        <v>0</v>
      </c>
      <c r="AF4526" s="5" t="str">
        <f t="shared" si="163"/>
        <v>katB</v>
      </c>
      <c r="AG4526" s="153"/>
      <c r="AH4526" s="153"/>
      <c r="AI4526" t="s">
        <v>201</v>
      </c>
      <c r="AJ4526" t="s">
        <v>17878</v>
      </c>
      <c r="AK4526" s="9" t="str">
        <f>VLOOKUP(Y4526,zdroj!D:AJ,33,0)</f>
        <v>katB</v>
      </c>
    </row>
    <row r="4527" spans="8:37" x14ac:dyDescent="0.25">
      <c r="H4527" s="8"/>
      <c r="I4527" s="8"/>
      <c r="N4527" s="23"/>
      <c r="O4527" s="24"/>
      <c r="P4527" s="19"/>
      <c r="Q4527" s="19"/>
      <c r="R4527" s="19"/>
      <c r="U4527" s="27"/>
      <c r="Y4527" s="9" t="s">
        <v>561</v>
      </c>
      <c r="Z4527" s="9" t="s">
        <v>232</v>
      </c>
      <c r="AA4527" s="9" t="s">
        <v>198</v>
      </c>
      <c r="AB4527" s="9">
        <v>7995679</v>
      </c>
      <c r="AC4527" s="9" t="s">
        <v>5302</v>
      </c>
      <c r="AD4527" s="9" t="s">
        <v>231</v>
      </c>
      <c r="AE4527" s="5">
        <f t="shared" si="162"/>
        <v>0</v>
      </c>
      <c r="AF4527" s="5" t="str">
        <f t="shared" si="163"/>
        <v>katB</v>
      </c>
      <c r="AG4527" s="153"/>
      <c r="AH4527" s="153"/>
      <c r="AI4527" t="s">
        <v>201</v>
      </c>
      <c r="AJ4527" t="s">
        <v>17878</v>
      </c>
      <c r="AK4527" s="9" t="str">
        <f>VLOOKUP(Y4527,zdroj!D:AJ,33,0)</f>
        <v>katB</v>
      </c>
    </row>
    <row r="4528" spans="8:37" x14ac:dyDescent="0.25">
      <c r="H4528" s="8"/>
      <c r="I4528" s="8"/>
      <c r="N4528" s="23"/>
      <c r="O4528" s="24"/>
      <c r="P4528" s="19"/>
      <c r="Q4528" s="19"/>
      <c r="R4528" s="19"/>
      <c r="U4528" s="27"/>
      <c r="Y4528" s="9" t="s">
        <v>561</v>
      </c>
      <c r="Z4528" s="9" t="s">
        <v>232</v>
      </c>
      <c r="AA4528" s="9" t="s">
        <v>198</v>
      </c>
      <c r="AB4528" s="9">
        <v>7995687</v>
      </c>
      <c r="AC4528" s="9" t="s">
        <v>5303</v>
      </c>
      <c r="AD4528" s="9" t="s">
        <v>231</v>
      </c>
      <c r="AE4528" s="5">
        <f t="shared" si="162"/>
        <v>0</v>
      </c>
      <c r="AF4528" s="5" t="str">
        <f t="shared" si="163"/>
        <v>katB</v>
      </c>
      <c r="AG4528" s="153"/>
      <c r="AH4528" s="153"/>
      <c r="AI4528" t="s">
        <v>201</v>
      </c>
      <c r="AJ4528" t="s">
        <v>17878</v>
      </c>
      <c r="AK4528" s="9" t="str">
        <f>VLOOKUP(Y4528,zdroj!D:AJ,33,0)</f>
        <v>katB</v>
      </c>
    </row>
    <row r="4529" spans="8:37" x14ac:dyDescent="0.25">
      <c r="H4529" s="8"/>
      <c r="I4529" s="8"/>
      <c r="N4529" s="23"/>
      <c r="O4529" s="24"/>
      <c r="P4529" s="19"/>
      <c r="Q4529" s="19"/>
      <c r="R4529" s="19"/>
      <c r="U4529" s="27"/>
      <c r="Y4529" s="9" t="s">
        <v>561</v>
      </c>
      <c r="Z4529" s="9" t="s">
        <v>232</v>
      </c>
      <c r="AA4529" s="9" t="s">
        <v>198</v>
      </c>
      <c r="AB4529" s="9">
        <v>7995695</v>
      </c>
      <c r="AC4529" s="9" t="s">
        <v>5304</v>
      </c>
      <c r="AD4529" s="9" t="s">
        <v>231</v>
      </c>
      <c r="AE4529" s="5">
        <f t="shared" si="162"/>
        <v>0</v>
      </c>
      <c r="AF4529" s="5" t="str">
        <f t="shared" si="163"/>
        <v>katB</v>
      </c>
      <c r="AG4529" s="153"/>
      <c r="AH4529" s="153"/>
      <c r="AI4529" t="s">
        <v>201</v>
      </c>
      <c r="AJ4529" t="s">
        <v>17878</v>
      </c>
      <c r="AK4529" s="9" t="str">
        <f>VLOOKUP(Y4529,zdroj!D:AJ,33,0)</f>
        <v>katB</v>
      </c>
    </row>
    <row r="4530" spans="8:37" x14ac:dyDescent="0.25">
      <c r="H4530" s="8"/>
      <c r="I4530" s="8"/>
      <c r="N4530" s="23"/>
      <c r="O4530" s="24"/>
      <c r="P4530" s="19"/>
      <c r="Q4530" s="19"/>
      <c r="R4530" s="19"/>
      <c r="U4530" s="27"/>
      <c r="Y4530" s="9" t="s">
        <v>561</v>
      </c>
      <c r="Z4530" s="9" t="s">
        <v>232</v>
      </c>
      <c r="AA4530" s="9" t="s">
        <v>198</v>
      </c>
      <c r="AB4530" s="9">
        <v>7995539</v>
      </c>
      <c r="AC4530" s="9" t="s">
        <v>5305</v>
      </c>
      <c r="AD4530" s="9" t="s">
        <v>800</v>
      </c>
      <c r="AE4530" s="5">
        <f t="shared" si="162"/>
        <v>0</v>
      </c>
      <c r="AF4530" s="5" t="str">
        <f t="shared" si="163"/>
        <v>Pokryto</v>
      </c>
      <c r="AG4530" s="153"/>
      <c r="AH4530" s="153"/>
      <c r="AI4530" t="s">
        <v>17882</v>
      </c>
      <c r="AJ4530" t="s">
        <v>800</v>
      </c>
      <c r="AK4530" s="9" t="str">
        <f>VLOOKUP(Y4530,zdroj!D:AJ,33,0)</f>
        <v>katB</v>
      </c>
    </row>
    <row r="4531" spans="8:37" x14ac:dyDescent="0.25">
      <c r="H4531" s="8"/>
      <c r="I4531" s="8"/>
      <c r="N4531" s="23"/>
      <c r="O4531" s="24"/>
      <c r="P4531" s="19"/>
      <c r="Q4531" s="19"/>
      <c r="R4531" s="19"/>
      <c r="U4531" s="27"/>
      <c r="Y4531" s="9" t="s">
        <v>561</v>
      </c>
      <c r="Z4531" s="9" t="s">
        <v>232</v>
      </c>
      <c r="AA4531" s="9" t="s">
        <v>198</v>
      </c>
      <c r="AB4531" s="9">
        <v>7995709</v>
      </c>
      <c r="AC4531" s="9" t="s">
        <v>5306</v>
      </c>
      <c r="AD4531" s="9" t="s">
        <v>231</v>
      </c>
      <c r="AE4531" s="5">
        <f t="shared" si="162"/>
        <v>0</v>
      </c>
      <c r="AF4531" s="5" t="str">
        <f t="shared" si="163"/>
        <v>katB</v>
      </c>
      <c r="AG4531" s="153"/>
      <c r="AH4531" s="153"/>
      <c r="AI4531" t="s">
        <v>201</v>
      </c>
      <c r="AJ4531" t="s">
        <v>17878</v>
      </c>
      <c r="AK4531" s="9" t="str">
        <f>VLOOKUP(Y4531,zdroj!D:AJ,33,0)</f>
        <v>katB</v>
      </c>
    </row>
    <row r="4532" spans="8:37" x14ac:dyDescent="0.25">
      <c r="H4532" s="8"/>
      <c r="I4532" s="8"/>
      <c r="N4532" s="23"/>
      <c r="O4532" s="24"/>
      <c r="P4532" s="19"/>
      <c r="Q4532" s="19"/>
      <c r="R4532" s="19"/>
      <c r="U4532" s="27"/>
      <c r="Y4532" s="9" t="s">
        <v>561</v>
      </c>
      <c r="Z4532" s="9" t="s">
        <v>232</v>
      </c>
      <c r="AA4532" s="9" t="s">
        <v>198</v>
      </c>
      <c r="AB4532" s="9">
        <v>7995717</v>
      </c>
      <c r="AC4532" s="9" t="s">
        <v>5307</v>
      </c>
      <c r="AD4532" s="9" t="s">
        <v>231</v>
      </c>
      <c r="AE4532" s="5">
        <f t="shared" si="162"/>
        <v>0</v>
      </c>
      <c r="AF4532" s="5" t="str">
        <f t="shared" si="163"/>
        <v>katB</v>
      </c>
      <c r="AG4532" s="153"/>
      <c r="AH4532" s="153"/>
      <c r="AI4532" t="s">
        <v>201</v>
      </c>
      <c r="AJ4532" t="s">
        <v>17878</v>
      </c>
      <c r="AK4532" s="9" t="str">
        <f>VLOOKUP(Y4532,zdroj!D:AJ,33,0)</f>
        <v>katB</v>
      </c>
    </row>
    <row r="4533" spans="8:37" x14ac:dyDescent="0.25">
      <c r="H4533" s="8"/>
      <c r="I4533" s="8"/>
      <c r="N4533" s="23"/>
      <c r="O4533" s="24"/>
      <c r="P4533" s="19"/>
      <c r="Q4533" s="19"/>
      <c r="R4533" s="19"/>
      <c r="U4533" s="27"/>
      <c r="Y4533" s="9" t="s">
        <v>561</v>
      </c>
      <c r="Z4533" s="9" t="s">
        <v>232</v>
      </c>
      <c r="AA4533" s="9" t="s">
        <v>198</v>
      </c>
      <c r="AB4533" s="9">
        <v>7995725</v>
      </c>
      <c r="AC4533" s="9" t="s">
        <v>5308</v>
      </c>
      <c r="AD4533" s="9" t="s">
        <v>231</v>
      </c>
      <c r="AE4533" s="5">
        <f t="shared" si="162"/>
        <v>0</v>
      </c>
      <c r="AF4533" s="5" t="str">
        <f t="shared" si="163"/>
        <v>katB</v>
      </c>
      <c r="AG4533" s="153"/>
      <c r="AH4533" s="153"/>
      <c r="AI4533" t="s">
        <v>236</v>
      </c>
      <c r="AJ4533" t="s">
        <v>17878</v>
      </c>
      <c r="AK4533" s="9" t="str">
        <f>VLOOKUP(Y4533,zdroj!D:AJ,33,0)</f>
        <v>katB</v>
      </c>
    </row>
    <row r="4534" spans="8:37" x14ac:dyDescent="0.25">
      <c r="H4534" s="8"/>
      <c r="I4534" s="8"/>
      <c r="N4534" s="23"/>
      <c r="O4534" s="24"/>
      <c r="P4534" s="19"/>
      <c r="Q4534" s="19"/>
      <c r="R4534" s="19"/>
      <c r="U4534" s="27"/>
      <c r="Y4534" s="9" t="s">
        <v>561</v>
      </c>
      <c r="Z4534" s="9" t="s">
        <v>232</v>
      </c>
      <c r="AA4534" s="9" t="s">
        <v>198</v>
      </c>
      <c r="AB4534" s="9">
        <v>7995733</v>
      </c>
      <c r="AC4534" s="9" t="s">
        <v>5309</v>
      </c>
      <c r="AD4534" s="9" t="s">
        <v>231</v>
      </c>
      <c r="AE4534" s="5">
        <f t="shared" si="162"/>
        <v>0</v>
      </c>
      <c r="AF4534" s="5" t="str">
        <f t="shared" si="163"/>
        <v>katB</v>
      </c>
      <c r="AG4534" s="153"/>
      <c r="AH4534" s="153"/>
      <c r="AI4534" t="s">
        <v>201</v>
      </c>
      <c r="AJ4534" t="s">
        <v>17878</v>
      </c>
      <c r="AK4534" s="9" t="str">
        <f>VLOOKUP(Y4534,zdroj!D:AJ,33,0)</f>
        <v>katB</v>
      </c>
    </row>
    <row r="4535" spans="8:37" x14ac:dyDescent="0.25">
      <c r="H4535" s="8"/>
      <c r="I4535" s="8"/>
      <c r="N4535" s="23"/>
      <c r="O4535" s="24"/>
      <c r="P4535" s="19"/>
      <c r="Q4535" s="19"/>
      <c r="R4535" s="19"/>
      <c r="U4535" s="27"/>
      <c r="Y4535" s="9" t="s">
        <v>561</v>
      </c>
      <c r="Z4535" s="9" t="s">
        <v>232</v>
      </c>
      <c r="AA4535" s="9" t="s">
        <v>198</v>
      </c>
      <c r="AB4535" s="9">
        <v>7995741</v>
      </c>
      <c r="AC4535" s="9" t="s">
        <v>5310</v>
      </c>
      <c r="AD4535" s="9" t="s">
        <v>231</v>
      </c>
      <c r="AE4535" s="5">
        <f t="shared" si="162"/>
        <v>0</v>
      </c>
      <c r="AF4535" s="5" t="str">
        <f t="shared" si="163"/>
        <v>katB</v>
      </c>
      <c r="AG4535" s="153"/>
      <c r="AH4535" s="153"/>
      <c r="AI4535" t="s">
        <v>201</v>
      </c>
      <c r="AJ4535" t="s">
        <v>17878</v>
      </c>
      <c r="AK4535" s="9" t="str">
        <f>VLOOKUP(Y4535,zdroj!D:AJ,33,0)</f>
        <v>katB</v>
      </c>
    </row>
    <row r="4536" spans="8:37" x14ac:dyDescent="0.25">
      <c r="H4536" s="8"/>
      <c r="I4536" s="8"/>
      <c r="N4536" s="23"/>
      <c r="O4536" s="24"/>
      <c r="P4536" s="19"/>
      <c r="Q4536" s="19"/>
      <c r="R4536" s="19"/>
      <c r="U4536" s="27"/>
      <c r="Y4536" s="9" t="s">
        <v>561</v>
      </c>
      <c r="Z4536" s="9" t="s">
        <v>232</v>
      </c>
      <c r="AA4536" s="9" t="s">
        <v>198</v>
      </c>
      <c r="AB4536" s="9">
        <v>7995750</v>
      </c>
      <c r="AC4536" s="9" t="s">
        <v>5311</v>
      </c>
      <c r="AD4536" s="9" t="s">
        <v>231</v>
      </c>
      <c r="AE4536" s="5">
        <f t="shared" si="162"/>
        <v>0</v>
      </c>
      <c r="AF4536" s="5" t="str">
        <f t="shared" si="163"/>
        <v>katB</v>
      </c>
      <c r="AG4536" s="153"/>
      <c r="AH4536" s="153"/>
      <c r="AI4536" t="s">
        <v>201</v>
      </c>
      <c r="AJ4536" t="s">
        <v>17878</v>
      </c>
      <c r="AK4536" s="9" t="str">
        <f>VLOOKUP(Y4536,zdroj!D:AJ,33,0)</f>
        <v>katB</v>
      </c>
    </row>
    <row r="4537" spans="8:37" x14ac:dyDescent="0.25">
      <c r="H4537" s="8"/>
      <c r="I4537" s="8"/>
      <c r="N4537" s="23"/>
      <c r="O4537" s="24"/>
      <c r="P4537" s="19"/>
      <c r="Q4537" s="19"/>
      <c r="R4537" s="19"/>
      <c r="U4537" s="27"/>
      <c r="Y4537" s="9" t="s">
        <v>561</v>
      </c>
      <c r="Z4537" s="9" t="s">
        <v>232</v>
      </c>
      <c r="AA4537" s="9" t="s">
        <v>198</v>
      </c>
      <c r="AB4537" s="9">
        <v>7995768</v>
      </c>
      <c r="AC4537" s="9" t="s">
        <v>5312</v>
      </c>
      <c r="AD4537" s="9" t="s">
        <v>231</v>
      </c>
      <c r="AE4537" s="5">
        <f t="shared" si="162"/>
        <v>0</v>
      </c>
      <c r="AF4537" s="5" t="str">
        <f t="shared" si="163"/>
        <v>katB</v>
      </c>
      <c r="AG4537" s="153"/>
      <c r="AH4537" s="153"/>
      <c r="AI4537" t="s">
        <v>201</v>
      </c>
      <c r="AJ4537" t="s">
        <v>17878</v>
      </c>
      <c r="AK4537" s="9" t="str">
        <f>VLOOKUP(Y4537,zdroj!D:AJ,33,0)</f>
        <v>katB</v>
      </c>
    </row>
    <row r="4538" spans="8:37" x14ac:dyDescent="0.25">
      <c r="H4538" s="8"/>
      <c r="I4538" s="8"/>
      <c r="N4538" s="23"/>
      <c r="O4538" s="24"/>
      <c r="P4538" s="19"/>
      <c r="Q4538" s="19"/>
      <c r="R4538" s="19"/>
      <c r="U4538" s="27"/>
      <c r="Y4538" s="9" t="s">
        <v>561</v>
      </c>
      <c r="Z4538" s="9" t="s">
        <v>232</v>
      </c>
      <c r="AA4538" s="9" t="s">
        <v>198</v>
      </c>
      <c r="AB4538" s="9">
        <v>7995776</v>
      </c>
      <c r="AC4538" s="9" t="s">
        <v>5313</v>
      </c>
      <c r="AD4538" s="9" t="s">
        <v>800</v>
      </c>
      <c r="AE4538" s="5">
        <f t="shared" si="162"/>
        <v>0</v>
      </c>
      <c r="AF4538" s="5" t="str">
        <f t="shared" si="163"/>
        <v>Pokryto</v>
      </c>
      <c r="AG4538" s="153"/>
      <c r="AH4538" s="153"/>
      <c r="AI4538" t="s">
        <v>201</v>
      </c>
      <c r="AJ4538" t="s">
        <v>800</v>
      </c>
      <c r="AK4538" s="9" t="str">
        <f>VLOOKUP(Y4538,zdroj!D:AJ,33,0)</f>
        <v>katB</v>
      </c>
    </row>
    <row r="4539" spans="8:37" x14ac:dyDescent="0.25">
      <c r="H4539" s="8"/>
      <c r="I4539" s="8"/>
      <c r="N4539" s="23"/>
      <c r="O4539" s="24"/>
      <c r="P4539" s="19"/>
      <c r="Q4539" s="19"/>
      <c r="R4539" s="19"/>
      <c r="U4539" s="27"/>
      <c r="Y4539" s="9" t="s">
        <v>561</v>
      </c>
      <c r="Z4539" s="9" t="s">
        <v>232</v>
      </c>
      <c r="AA4539" s="9" t="s">
        <v>198</v>
      </c>
      <c r="AB4539" s="9">
        <v>7995547</v>
      </c>
      <c r="AC4539" s="9" t="s">
        <v>5314</v>
      </c>
      <c r="AD4539" s="9" t="s">
        <v>231</v>
      </c>
      <c r="AE4539" s="5">
        <f t="shared" si="162"/>
        <v>0</v>
      </c>
      <c r="AF4539" s="5" t="str">
        <f t="shared" si="163"/>
        <v>katB</v>
      </c>
      <c r="AG4539" s="153"/>
      <c r="AH4539" s="153"/>
      <c r="AI4539" t="s">
        <v>17880</v>
      </c>
      <c r="AJ4539" t="s">
        <v>17878</v>
      </c>
      <c r="AK4539" s="9" t="str">
        <f>VLOOKUP(Y4539,zdroj!D:AJ,33,0)</f>
        <v>katB</v>
      </c>
    </row>
    <row r="4540" spans="8:37" x14ac:dyDescent="0.25">
      <c r="H4540" s="8"/>
      <c r="I4540" s="8"/>
      <c r="N4540" s="23"/>
      <c r="O4540" s="24"/>
      <c r="P4540" s="19"/>
      <c r="Q4540" s="19"/>
      <c r="R4540" s="19"/>
      <c r="U4540" s="27"/>
      <c r="Y4540" s="9" t="s">
        <v>561</v>
      </c>
      <c r="Z4540" s="9" t="s">
        <v>232</v>
      </c>
      <c r="AA4540" s="9" t="s">
        <v>198</v>
      </c>
      <c r="AB4540" s="9">
        <v>7995784</v>
      </c>
      <c r="AC4540" s="9" t="s">
        <v>5315</v>
      </c>
      <c r="AD4540" s="9" t="s">
        <v>231</v>
      </c>
      <c r="AE4540" s="5">
        <f t="shared" si="162"/>
        <v>0</v>
      </c>
      <c r="AF4540" s="5" t="str">
        <f t="shared" si="163"/>
        <v>katB</v>
      </c>
      <c r="AG4540" s="153"/>
      <c r="AH4540" s="153"/>
      <c r="AI4540" t="s">
        <v>201</v>
      </c>
      <c r="AJ4540" t="s">
        <v>17878</v>
      </c>
      <c r="AK4540" s="9" t="str">
        <f>VLOOKUP(Y4540,zdroj!D:AJ,33,0)</f>
        <v>katB</v>
      </c>
    </row>
    <row r="4541" spans="8:37" x14ac:dyDescent="0.25">
      <c r="H4541" s="8"/>
      <c r="I4541" s="8"/>
      <c r="N4541" s="23"/>
      <c r="O4541" s="24"/>
      <c r="P4541" s="19"/>
      <c r="Q4541" s="19"/>
      <c r="R4541" s="19"/>
      <c r="U4541" s="27"/>
      <c r="Y4541" s="9" t="s">
        <v>561</v>
      </c>
      <c r="Z4541" s="9" t="s">
        <v>232</v>
      </c>
      <c r="AA4541" s="9" t="s">
        <v>198</v>
      </c>
      <c r="AB4541" s="9">
        <v>7995792</v>
      </c>
      <c r="AC4541" s="9" t="s">
        <v>5316</v>
      </c>
      <c r="AD4541" s="9" t="s">
        <v>231</v>
      </c>
      <c r="AE4541" s="5">
        <f t="shared" si="162"/>
        <v>0</v>
      </c>
      <c r="AF4541" s="5" t="str">
        <f t="shared" si="163"/>
        <v>katB</v>
      </c>
      <c r="AG4541" s="153"/>
      <c r="AH4541" s="153"/>
      <c r="AI4541" t="s">
        <v>201</v>
      </c>
      <c r="AJ4541" t="s">
        <v>17878</v>
      </c>
      <c r="AK4541" s="9" t="str">
        <f>VLOOKUP(Y4541,zdroj!D:AJ,33,0)</f>
        <v>katB</v>
      </c>
    </row>
    <row r="4542" spans="8:37" x14ac:dyDescent="0.25">
      <c r="H4542" s="8"/>
      <c r="I4542" s="8"/>
      <c r="N4542" s="23"/>
      <c r="O4542" s="24"/>
      <c r="P4542" s="19"/>
      <c r="Q4542" s="19"/>
      <c r="R4542" s="19"/>
      <c r="U4542" s="27"/>
      <c r="Y4542" s="9" t="s">
        <v>561</v>
      </c>
      <c r="Z4542" s="9" t="s">
        <v>232</v>
      </c>
      <c r="AA4542" s="9" t="s">
        <v>198</v>
      </c>
      <c r="AB4542" s="9">
        <v>7995806</v>
      </c>
      <c r="AC4542" s="9" t="s">
        <v>5317</v>
      </c>
      <c r="AD4542" s="9" t="s">
        <v>231</v>
      </c>
      <c r="AE4542" s="5">
        <f t="shared" si="162"/>
        <v>0</v>
      </c>
      <c r="AF4542" s="5" t="str">
        <f t="shared" si="163"/>
        <v>katB</v>
      </c>
      <c r="AG4542" s="153"/>
      <c r="AH4542" s="153"/>
      <c r="AI4542" t="s">
        <v>201</v>
      </c>
      <c r="AJ4542" t="s">
        <v>17878</v>
      </c>
      <c r="AK4542" s="9" t="str">
        <f>VLOOKUP(Y4542,zdroj!D:AJ,33,0)</f>
        <v>katB</v>
      </c>
    </row>
    <row r="4543" spans="8:37" x14ac:dyDescent="0.25">
      <c r="H4543" s="8"/>
      <c r="I4543" s="8"/>
      <c r="N4543" s="23"/>
      <c r="O4543" s="24"/>
      <c r="P4543" s="19"/>
      <c r="Q4543" s="19"/>
      <c r="R4543" s="19"/>
      <c r="U4543" s="27"/>
      <c r="Y4543" s="9" t="s">
        <v>561</v>
      </c>
      <c r="Z4543" s="9" t="s">
        <v>232</v>
      </c>
      <c r="AA4543" s="9" t="s">
        <v>198</v>
      </c>
      <c r="AB4543" s="9">
        <v>7995814</v>
      </c>
      <c r="AC4543" s="9" t="s">
        <v>5318</v>
      </c>
      <c r="AD4543" s="9" t="s">
        <v>231</v>
      </c>
      <c r="AE4543" s="5">
        <f t="shared" si="162"/>
        <v>0</v>
      </c>
      <c r="AF4543" s="5" t="str">
        <f t="shared" si="163"/>
        <v>katB</v>
      </c>
      <c r="AG4543" s="153"/>
      <c r="AH4543" s="153"/>
      <c r="AI4543" t="s">
        <v>201</v>
      </c>
      <c r="AJ4543" t="s">
        <v>17878</v>
      </c>
      <c r="AK4543" s="9" t="str">
        <f>VLOOKUP(Y4543,zdroj!D:AJ,33,0)</f>
        <v>katB</v>
      </c>
    </row>
    <row r="4544" spans="8:37" x14ac:dyDescent="0.25">
      <c r="H4544" s="8"/>
      <c r="I4544" s="8"/>
      <c r="N4544" s="23"/>
      <c r="O4544" s="24"/>
      <c r="P4544" s="19"/>
      <c r="Q4544" s="19"/>
      <c r="R4544" s="19"/>
      <c r="U4544" s="27"/>
      <c r="Y4544" s="9" t="s">
        <v>561</v>
      </c>
      <c r="Z4544" s="9" t="s">
        <v>232</v>
      </c>
      <c r="AA4544" s="9" t="s">
        <v>198</v>
      </c>
      <c r="AB4544" s="9">
        <v>7995822</v>
      </c>
      <c r="AC4544" s="9" t="s">
        <v>5319</v>
      </c>
      <c r="AD4544" s="9" t="s">
        <v>231</v>
      </c>
      <c r="AE4544" s="5">
        <f t="shared" si="162"/>
        <v>0</v>
      </c>
      <c r="AF4544" s="5" t="str">
        <f t="shared" si="163"/>
        <v>katB</v>
      </c>
      <c r="AG4544" s="153"/>
      <c r="AH4544" s="153"/>
      <c r="AI4544" t="s">
        <v>201</v>
      </c>
      <c r="AJ4544" t="s">
        <v>17878</v>
      </c>
      <c r="AK4544" s="9" t="str">
        <f>VLOOKUP(Y4544,zdroj!D:AJ,33,0)</f>
        <v>katB</v>
      </c>
    </row>
    <row r="4545" spans="8:37" x14ac:dyDescent="0.25">
      <c r="H4545" s="8"/>
      <c r="I4545" s="8"/>
      <c r="N4545" s="23"/>
      <c r="O4545" s="24"/>
      <c r="P4545" s="19"/>
      <c r="Q4545" s="19"/>
      <c r="R4545" s="19"/>
      <c r="U4545" s="27"/>
      <c r="Y4545" s="9" t="s">
        <v>561</v>
      </c>
      <c r="Z4545" s="9" t="s">
        <v>232</v>
      </c>
      <c r="AA4545" s="9" t="s">
        <v>198</v>
      </c>
      <c r="AB4545" s="9">
        <v>7995831</v>
      </c>
      <c r="AC4545" s="9" t="s">
        <v>5320</v>
      </c>
      <c r="AD4545" s="9" t="s">
        <v>231</v>
      </c>
      <c r="AE4545" s="5">
        <f t="shared" si="162"/>
        <v>0</v>
      </c>
      <c r="AF4545" s="5" t="str">
        <f t="shared" si="163"/>
        <v>katB</v>
      </c>
      <c r="AG4545" s="153"/>
      <c r="AH4545" s="153"/>
      <c r="AI4545" t="s">
        <v>201</v>
      </c>
      <c r="AJ4545" t="s">
        <v>17878</v>
      </c>
      <c r="AK4545" s="9" t="str">
        <f>VLOOKUP(Y4545,zdroj!D:AJ,33,0)</f>
        <v>katB</v>
      </c>
    </row>
    <row r="4546" spans="8:37" x14ac:dyDescent="0.25">
      <c r="H4546" s="8"/>
      <c r="I4546" s="8"/>
      <c r="N4546" s="23"/>
      <c r="O4546" s="24"/>
      <c r="P4546" s="19"/>
      <c r="Q4546" s="19"/>
      <c r="R4546" s="19"/>
      <c r="U4546" s="27"/>
      <c r="Y4546" s="9" t="s">
        <v>561</v>
      </c>
      <c r="Z4546" s="9" t="s">
        <v>232</v>
      </c>
      <c r="AA4546" s="9" t="s">
        <v>198</v>
      </c>
      <c r="AB4546" s="9">
        <v>7995849</v>
      </c>
      <c r="AC4546" s="9" t="s">
        <v>5321</v>
      </c>
      <c r="AD4546" s="9" t="s">
        <v>231</v>
      </c>
      <c r="AE4546" s="5">
        <f t="shared" si="162"/>
        <v>0</v>
      </c>
      <c r="AF4546" s="5" t="str">
        <f t="shared" si="163"/>
        <v>katB</v>
      </c>
      <c r="AG4546" s="153"/>
      <c r="AH4546" s="153"/>
      <c r="AI4546" t="s">
        <v>201</v>
      </c>
      <c r="AJ4546" t="s">
        <v>17878</v>
      </c>
      <c r="AK4546" s="9" t="str">
        <f>VLOOKUP(Y4546,zdroj!D:AJ,33,0)</f>
        <v>katB</v>
      </c>
    </row>
    <row r="4547" spans="8:37" x14ac:dyDescent="0.25">
      <c r="H4547" s="8"/>
      <c r="I4547" s="8"/>
      <c r="N4547" s="23"/>
      <c r="O4547" s="24"/>
      <c r="P4547" s="19"/>
      <c r="Q4547" s="19"/>
      <c r="R4547" s="19"/>
      <c r="U4547" s="27"/>
      <c r="Y4547" s="9" t="s">
        <v>561</v>
      </c>
      <c r="Z4547" s="9" t="s">
        <v>232</v>
      </c>
      <c r="AA4547" s="9" t="s">
        <v>198</v>
      </c>
      <c r="AB4547" s="9">
        <v>7995857</v>
      </c>
      <c r="AC4547" s="9" t="s">
        <v>5322</v>
      </c>
      <c r="AD4547" s="9" t="s">
        <v>231</v>
      </c>
      <c r="AE4547" s="5">
        <f t="shared" si="162"/>
        <v>0</v>
      </c>
      <c r="AF4547" s="5" t="str">
        <f t="shared" si="163"/>
        <v>katB</v>
      </c>
      <c r="AG4547" s="153"/>
      <c r="AH4547" s="153"/>
      <c r="AI4547" t="s">
        <v>201</v>
      </c>
      <c r="AJ4547" t="s">
        <v>17878</v>
      </c>
      <c r="AK4547" s="9" t="str">
        <f>VLOOKUP(Y4547,zdroj!D:AJ,33,0)</f>
        <v>katB</v>
      </c>
    </row>
    <row r="4548" spans="8:37" x14ac:dyDescent="0.25">
      <c r="H4548" s="8"/>
      <c r="I4548" s="8"/>
      <c r="N4548" s="23"/>
      <c r="O4548" s="24"/>
      <c r="P4548" s="19"/>
      <c r="Q4548" s="19"/>
      <c r="R4548" s="19"/>
      <c r="U4548" s="27"/>
      <c r="Y4548" s="9" t="s">
        <v>561</v>
      </c>
      <c r="Z4548" s="9" t="s">
        <v>232</v>
      </c>
      <c r="AA4548" s="9" t="s">
        <v>198</v>
      </c>
      <c r="AB4548" s="9">
        <v>7995865</v>
      </c>
      <c r="AC4548" s="9" t="s">
        <v>5323</v>
      </c>
      <c r="AD4548" s="9" t="s">
        <v>231</v>
      </c>
      <c r="AE4548" s="5">
        <f t="shared" si="162"/>
        <v>0</v>
      </c>
      <c r="AF4548" s="5" t="str">
        <f t="shared" si="163"/>
        <v>katB</v>
      </c>
      <c r="AG4548" s="153"/>
      <c r="AH4548" s="153"/>
      <c r="AI4548" t="s">
        <v>201</v>
      </c>
      <c r="AJ4548" t="s">
        <v>17878</v>
      </c>
      <c r="AK4548" s="9" t="str">
        <f>VLOOKUP(Y4548,zdroj!D:AJ,33,0)</f>
        <v>katB</v>
      </c>
    </row>
    <row r="4549" spans="8:37" x14ac:dyDescent="0.25">
      <c r="H4549" s="8"/>
      <c r="I4549" s="8"/>
      <c r="N4549" s="23"/>
      <c r="O4549" s="24"/>
      <c r="P4549" s="19"/>
      <c r="Q4549" s="19"/>
      <c r="R4549" s="19"/>
      <c r="U4549" s="27"/>
      <c r="Y4549" s="9" t="s">
        <v>561</v>
      </c>
      <c r="Z4549" s="9" t="s">
        <v>232</v>
      </c>
      <c r="AA4549" s="9" t="s">
        <v>198</v>
      </c>
      <c r="AB4549" s="9">
        <v>7995873</v>
      </c>
      <c r="AC4549" s="9" t="s">
        <v>5324</v>
      </c>
      <c r="AD4549" s="9" t="s">
        <v>231</v>
      </c>
      <c r="AE4549" s="5">
        <f t="shared" si="162"/>
        <v>0</v>
      </c>
      <c r="AF4549" s="5" t="str">
        <f t="shared" si="163"/>
        <v>katB</v>
      </c>
      <c r="AG4549" s="153"/>
      <c r="AH4549" s="153"/>
      <c r="AI4549" t="s">
        <v>201</v>
      </c>
      <c r="AJ4549" t="s">
        <v>17878</v>
      </c>
      <c r="AK4549" s="9" t="str">
        <f>VLOOKUP(Y4549,zdroj!D:AJ,33,0)</f>
        <v>katB</v>
      </c>
    </row>
    <row r="4550" spans="8:37" x14ac:dyDescent="0.25">
      <c r="H4550" s="8"/>
      <c r="I4550" s="8"/>
      <c r="N4550" s="23"/>
      <c r="O4550" s="24"/>
      <c r="P4550" s="19"/>
      <c r="Q4550" s="19"/>
      <c r="R4550" s="19"/>
      <c r="U4550" s="27"/>
      <c r="Y4550" s="9" t="s">
        <v>561</v>
      </c>
      <c r="Z4550" s="9" t="s">
        <v>232</v>
      </c>
      <c r="AA4550" s="9" t="s">
        <v>198</v>
      </c>
      <c r="AB4550" s="9">
        <v>7995555</v>
      </c>
      <c r="AC4550" s="9" t="s">
        <v>5325</v>
      </c>
      <c r="AD4550" s="9" t="s">
        <v>231</v>
      </c>
      <c r="AE4550" s="5">
        <f t="shared" si="162"/>
        <v>0</v>
      </c>
      <c r="AF4550" s="5" t="str">
        <f t="shared" si="163"/>
        <v>katB</v>
      </c>
      <c r="AG4550" s="153"/>
      <c r="AH4550" s="153"/>
      <c r="AI4550" t="s">
        <v>201</v>
      </c>
      <c r="AJ4550" t="s">
        <v>17878</v>
      </c>
      <c r="AK4550" s="9" t="str">
        <f>VLOOKUP(Y4550,zdroj!D:AJ,33,0)</f>
        <v>katB</v>
      </c>
    </row>
    <row r="4551" spans="8:37" x14ac:dyDescent="0.25">
      <c r="H4551" s="8"/>
      <c r="I4551" s="8"/>
      <c r="N4551" s="23"/>
      <c r="O4551" s="24"/>
      <c r="P4551" s="19"/>
      <c r="Q4551" s="19"/>
      <c r="R4551" s="19"/>
      <c r="U4551" s="27"/>
      <c r="Y4551" s="9" t="s">
        <v>561</v>
      </c>
      <c r="Z4551" s="9" t="s">
        <v>232</v>
      </c>
      <c r="AA4551" s="9" t="s">
        <v>198</v>
      </c>
      <c r="AB4551" s="9">
        <v>7995881</v>
      </c>
      <c r="AC4551" s="9" t="s">
        <v>5326</v>
      </c>
      <c r="AD4551" s="9" t="s">
        <v>231</v>
      </c>
      <c r="AE4551" s="5">
        <f t="shared" si="162"/>
        <v>0</v>
      </c>
      <c r="AF4551" s="5" t="str">
        <f t="shared" si="163"/>
        <v>katB</v>
      </c>
      <c r="AG4551" s="153"/>
      <c r="AH4551" s="153"/>
      <c r="AI4551" t="s">
        <v>201</v>
      </c>
      <c r="AJ4551" t="s">
        <v>17878</v>
      </c>
      <c r="AK4551" s="9" t="str">
        <f>VLOOKUP(Y4551,zdroj!D:AJ,33,0)</f>
        <v>katB</v>
      </c>
    </row>
    <row r="4552" spans="8:37" x14ac:dyDescent="0.25">
      <c r="H4552" s="8"/>
      <c r="I4552" s="8"/>
      <c r="N4552" s="23"/>
      <c r="O4552" s="24"/>
      <c r="P4552" s="19"/>
      <c r="Q4552" s="19"/>
      <c r="R4552" s="19"/>
      <c r="U4552" s="27"/>
      <c r="Y4552" s="9" t="s">
        <v>561</v>
      </c>
      <c r="Z4552" s="9" t="s">
        <v>232</v>
      </c>
      <c r="AA4552" s="9" t="s">
        <v>198</v>
      </c>
      <c r="AB4552" s="9">
        <v>7995890</v>
      </c>
      <c r="AC4552" s="9" t="s">
        <v>5327</v>
      </c>
      <c r="AD4552" s="9" t="s">
        <v>231</v>
      </c>
      <c r="AE4552" s="5">
        <f t="shared" si="162"/>
        <v>0</v>
      </c>
      <c r="AF4552" s="5" t="str">
        <f t="shared" si="163"/>
        <v>katB</v>
      </c>
      <c r="AG4552" s="153"/>
      <c r="AH4552" s="153"/>
      <c r="AI4552" t="s">
        <v>201</v>
      </c>
      <c r="AJ4552" t="s">
        <v>17878</v>
      </c>
      <c r="AK4552" s="9" t="str">
        <f>VLOOKUP(Y4552,zdroj!D:AJ,33,0)</f>
        <v>katB</v>
      </c>
    </row>
    <row r="4553" spans="8:37" x14ac:dyDescent="0.25">
      <c r="H4553" s="8"/>
      <c r="I4553" s="8"/>
      <c r="N4553" s="23"/>
      <c r="O4553" s="24"/>
      <c r="P4553" s="19"/>
      <c r="Q4553" s="19"/>
      <c r="R4553" s="19"/>
      <c r="U4553" s="27"/>
      <c r="Y4553" s="9" t="s">
        <v>561</v>
      </c>
      <c r="Z4553" s="9" t="s">
        <v>232</v>
      </c>
      <c r="AA4553" s="9" t="s">
        <v>198</v>
      </c>
      <c r="AB4553" s="9">
        <v>7995903</v>
      </c>
      <c r="AC4553" s="9" t="s">
        <v>5328</v>
      </c>
      <c r="AD4553" s="9" t="s">
        <v>231</v>
      </c>
      <c r="AE4553" s="5">
        <f t="shared" si="162"/>
        <v>0</v>
      </c>
      <c r="AF4553" s="5" t="str">
        <f t="shared" si="163"/>
        <v>katB</v>
      </c>
      <c r="AG4553" s="153"/>
      <c r="AH4553" s="153"/>
      <c r="AI4553" t="s">
        <v>201</v>
      </c>
      <c r="AJ4553" t="s">
        <v>17878</v>
      </c>
      <c r="AK4553" s="9" t="str">
        <f>VLOOKUP(Y4553,zdroj!D:AJ,33,0)</f>
        <v>katB</v>
      </c>
    </row>
    <row r="4554" spans="8:37" x14ac:dyDescent="0.25">
      <c r="H4554" s="8"/>
      <c r="I4554" s="8"/>
      <c r="N4554" s="23"/>
      <c r="O4554" s="24"/>
      <c r="P4554" s="19"/>
      <c r="Q4554" s="19"/>
      <c r="R4554" s="19"/>
      <c r="U4554" s="27"/>
      <c r="Y4554" s="9" t="s">
        <v>561</v>
      </c>
      <c r="Z4554" s="9" t="s">
        <v>232</v>
      </c>
      <c r="AA4554" s="9" t="s">
        <v>198</v>
      </c>
      <c r="AB4554" s="9">
        <v>7995911</v>
      </c>
      <c r="AC4554" s="9" t="s">
        <v>5329</v>
      </c>
      <c r="AD4554" s="9" t="s">
        <v>231</v>
      </c>
      <c r="AE4554" s="5">
        <f t="shared" ref="AE4554:AE4617" si="164">VLOOKUP(Y4554,K:T,10,0)</f>
        <v>0</v>
      </c>
      <c r="AF4554" s="5" t="str">
        <f t="shared" ref="AF4554:AF4617" si="165">IF(AE4554="A",IF(AD4554="katA","katB",AD4554),AD4554)</f>
        <v>katB</v>
      </c>
      <c r="AG4554" s="153"/>
      <c r="AH4554" s="153"/>
      <c r="AI4554" t="s">
        <v>201</v>
      </c>
      <c r="AJ4554" t="s">
        <v>17878</v>
      </c>
      <c r="AK4554" s="9" t="str">
        <f>VLOOKUP(Y4554,zdroj!D:AJ,33,0)</f>
        <v>katB</v>
      </c>
    </row>
    <row r="4555" spans="8:37" x14ac:dyDescent="0.25">
      <c r="H4555" s="8"/>
      <c r="I4555" s="8"/>
      <c r="N4555" s="23"/>
      <c r="O4555" s="24"/>
      <c r="P4555" s="19"/>
      <c r="Q4555" s="19"/>
      <c r="R4555" s="19"/>
      <c r="U4555" s="27"/>
      <c r="Y4555" s="9" t="s">
        <v>561</v>
      </c>
      <c r="Z4555" s="9" t="s">
        <v>232</v>
      </c>
      <c r="AA4555" s="9" t="s">
        <v>198</v>
      </c>
      <c r="AB4555" s="9">
        <v>7995920</v>
      </c>
      <c r="AC4555" s="9" t="s">
        <v>5330</v>
      </c>
      <c r="AD4555" s="9" t="s">
        <v>231</v>
      </c>
      <c r="AE4555" s="5">
        <f t="shared" si="164"/>
        <v>0</v>
      </c>
      <c r="AF4555" s="5" t="str">
        <f t="shared" si="165"/>
        <v>katB</v>
      </c>
      <c r="AG4555" s="153"/>
      <c r="AH4555" s="153"/>
      <c r="AI4555" t="s">
        <v>201</v>
      </c>
      <c r="AJ4555" t="s">
        <v>17878</v>
      </c>
      <c r="AK4555" s="9" t="str">
        <f>VLOOKUP(Y4555,zdroj!D:AJ,33,0)</f>
        <v>katB</v>
      </c>
    </row>
    <row r="4556" spans="8:37" x14ac:dyDescent="0.25">
      <c r="H4556" s="8"/>
      <c r="I4556" s="8"/>
      <c r="N4556" s="23"/>
      <c r="O4556" s="24"/>
      <c r="P4556" s="19"/>
      <c r="Q4556" s="19"/>
      <c r="R4556" s="19"/>
      <c r="U4556" s="27"/>
      <c r="Y4556" s="9" t="s">
        <v>561</v>
      </c>
      <c r="Z4556" s="9" t="s">
        <v>232</v>
      </c>
      <c r="AA4556" s="9" t="s">
        <v>198</v>
      </c>
      <c r="AB4556" s="9">
        <v>7995938</v>
      </c>
      <c r="AC4556" s="9" t="s">
        <v>5331</v>
      </c>
      <c r="AD4556" s="9" t="s">
        <v>231</v>
      </c>
      <c r="AE4556" s="5">
        <f t="shared" si="164"/>
        <v>0</v>
      </c>
      <c r="AF4556" s="5" t="str">
        <f t="shared" si="165"/>
        <v>katB</v>
      </c>
      <c r="AG4556" s="153"/>
      <c r="AH4556" s="153"/>
      <c r="AI4556" t="s">
        <v>201</v>
      </c>
      <c r="AJ4556" t="s">
        <v>17878</v>
      </c>
      <c r="AK4556" s="9" t="str">
        <f>VLOOKUP(Y4556,zdroj!D:AJ,33,0)</f>
        <v>katB</v>
      </c>
    </row>
    <row r="4557" spans="8:37" x14ac:dyDescent="0.25">
      <c r="H4557" s="8"/>
      <c r="I4557" s="8"/>
      <c r="N4557" s="23"/>
      <c r="O4557" s="24"/>
      <c r="P4557" s="19"/>
      <c r="Q4557" s="19"/>
      <c r="R4557" s="19"/>
      <c r="U4557" s="27"/>
      <c r="Y4557" s="9" t="s">
        <v>561</v>
      </c>
      <c r="Z4557" s="9" t="s">
        <v>232</v>
      </c>
      <c r="AA4557" s="9" t="s">
        <v>198</v>
      </c>
      <c r="AB4557" s="9">
        <v>7995946</v>
      </c>
      <c r="AC4557" s="9" t="s">
        <v>5332</v>
      </c>
      <c r="AD4557" s="9" t="s">
        <v>231</v>
      </c>
      <c r="AE4557" s="5">
        <f t="shared" si="164"/>
        <v>0</v>
      </c>
      <c r="AF4557" s="5" t="str">
        <f t="shared" si="165"/>
        <v>katB</v>
      </c>
      <c r="AG4557" s="153"/>
      <c r="AH4557" s="153"/>
      <c r="AI4557" t="s">
        <v>201</v>
      </c>
      <c r="AJ4557" t="s">
        <v>17878</v>
      </c>
      <c r="AK4557" s="9" t="str">
        <f>VLOOKUP(Y4557,zdroj!D:AJ,33,0)</f>
        <v>katB</v>
      </c>
    </row>
    <row r="4558" spans="8:37" x14ac:dyDescent="0.25">
      <c r="H4558" s="8"/>
      <c r="I4558" s="8"/>
      <c r="N4558" s="23"/>
      <c r="O4558" s="24"/>
      <c r="P4558" s="19"/>
      <c r="Q4558" s="19"/>
      <c r="R4558" s="19"/>
      <c r="U4558" s="27"/>
      <c r="Y4558" s="9" t="s">
        <v>561</v>
      </c>
      <c r="Z4558" s="9" t="s">
        <v>232</v>
      </c>
      <c r="AA4558" s="9" t="s">
        <v>198</v>
      </c>
      <c r="AB4558" s="9">
        <v>7995954</v>
      </c>
      <c r="AC4558" s="9" t="s">
        <v>5333</v>
      </c>
      <c r="AD4558" s="9" t="s">
        <v>231</v>
      </c>
      <c r="AE4558" s="5">
        <f t="shared" si="164"/>
        <v>0</v>
      </c>
      <c r="AF4558" s="5" t="str">
        <f t="shared" si="165"/>
        <v>katB</v>
      </c>
      <c r="AG4558" s="153"/>
      <c r="AH4558" s="153"/>
      <c r="AI4558" t="s">
        <v>201</v>
      </c>
      <c r="AJ4558" t="s">
        <v>17878</v>
      </c>
      <c r="AK4558" s="9" t="str">
        <f>VLOOKUP(Y4558,zdroj!D:AJ,33,0)</f>
        <v>katB</v>
      </c>
    </row>
    <row r="4559" spans="8:37" x14ac:dyDescent="0.25">
      <c r="H4559" s="8"/>
      <c r="I4559" s="8"/>
      <c r="N4559" s="23"/>
      <c r="O4559" s="24"/>
      <c r="P4559" s="19"/>
      <c r="Q4559" s="19"/>
      <c r="R4559" s="19"/>
      <c r="U4559" s="27"/>
      <c r="Y4559" s="9" t="s">
        <v>561</v>
      </c>
      <c r="Z4559" s="9" t="s">
        <v>232</v>
      </c>
      <c r="AA4559" s="9" t="s">
        <v>198</v>
      </c>
      <c r="AB4559" s="9">
        <v>7995962</v>
      </c>
      <c r="AC4559" s="9" t="s">
        <v>5334</v>
      </c>
      <c r="AD4559" s="9" t="s">
        <v>231</v>
      </c>
      <c r="AE4559" s="5">
        <f t="shared" si="164"/>
        <v>0</v>
      </c>
      <c r="AF4559" s="5" t="str">
        <f t="shared" si="165"/>
        <v>katB</v>
      </c>
      <c r="AG4559" s="153"/>
      <c r="AH4559" s="153"/>
      <c r="AI4559" t="s">
        <v>201</v>
      </c>
      <c r="AJ4559" t="s">
        <v>17878</v>
      </c>
      <c r="AK4559" s="9" t="str">
        <f>VLOOKUP(Y4559,zdroj!D:AJ,33,0)</f>
        <v>katB</v>
      </c>
    </row>
    <row r="4560" spans="8:37" x14ac:dyDescent="0.25">
      <c r="H4560" s="8"/>
      <c r="I4560" s="8"/>
      <c r="N4560" s="23"/>
      <c r="O4560" s="24"/>
      <c r="P4560" s="19"/>
      <c r="Q4560" s="19"/>
      <c r="R4560" s="19"/>
      <c r="U4560" s="27"/>
      <c r="Y4560" s="9" t="s">
        <v>561</v>
      </c>
      <c r="Z4560" s="9" t="s">
        <v>232</v>
      </c>
      <c r="AA4560" s="9" t="s">
        <v>198</v>
      </c>
      <c r="AB4560" s="9">
        <v>7995563</v>
      </c>
      <c r="AC4560" s="9" t="s">
        <v>5335</v>
      </c>
      <c r="AD4560" s="9" t="s">
        <v>231</v>
      </c>
      <c r="AE4560" s="5">
        <f t="shared" si="164"/>
        <v>0</v>
      </c>
      <c r="AF4560" s="5" t="str">
        <f t="shared" si="165"/>
        <v>katB</v>
      </c>
      <c r="AG4560" s="153"/>
      <c r="AH4560" s="153"/>
      <c r="AI4560" t="s">
        <v>201</v>
      </c>
      <c r="AJ4560" t="s">
        <v>17878</v>
      </c>
      <c r="AK4560" s="9" t="str">
        <f>VLOOKUP(Y4560,zdroj!D:AJ,33,0)</f>
        <v>katB</v>
      </c>
    </row>
    <row r="4561" spans="8:37" x14ac:dyDescent="0.25">
      <c r="H4561" s="8"/>
      <c r="I4561" s="8"/>
      <c r="N4561" s="23"/>
      <c r="O4561" s="24"/>
      <c r="P4561" s="19"/>
      <c r="Q4561" s="19"/>
      <c r="R4561" s="19"/>
      <c r="U4561" s="27"/>
      <c r="Y4561" s="9" t="s">
        <v>561</v>
      </c>
      <c r="Z4561" s="9" t="s">
        <v>232</v>
      </c>
      <c r="AA4561" s="9" t="s">
        <v>198</v>
      </c>
      <c r="AB4561" s="9">
        <v>7995971</v>
      </c>
      <c r="AC4561" s="9" t="s">
        <v>5336</v>
      </c>
      <c r="AD4561" s="9" t="s">
        <v>231</v>
      </c>
      <c r="AE4561" s="5">
        <f t="shared" si="164"/>
        <v>0</v>
      </c>
      <c r="AF4561" s="5" t="str">
        <f t="shared" si="165"/>
        <v>katB</v>
      </c>
      <c r="AG4561" s="153"/>
      <c r="AH4561" s="153"/>
      <c r="AI4561" t="s">
        <v>201</v>
      </c>
      <c r="AJ4561" t="s">
        <v>17878</v>
      </c>
      <c r="AK4561" s="9" t="str">
        <f>VLOOKUP(Y4561,zdroj!D:AJ,33,0)</f>
        <v>katB</v>
      </c>
    </row>
    <row r="4562" spans="8:37" x14ac:dyDescent="0.25">
      <c r="H4562" s="8"/>
      <c r="I4562" s="8"/>
      <c r="N4562" s="23"/>
      <c r="O4562" s="24"/>
      <c r="P4562" s="19"/>
      <c r="Q4562" s="19"/>
      <c r="R4562" s="19"/>
      <c r="U4562" s="27"/>
      <c r="Y4562" s="9" t="s">
        <v>561</v>
      </c>
      <c r="Z4562" s="9" t="s">
        <v>232</v>
      </c>
      <c r="AA4562" s="9" t="s">
        <v>198</v>
      </c>
      <c r="AB4562" s="9">
        <v>7995989</v>
      </c>
      <c r="AC4562" s="9" t="s">
        <v>5337</v>
      </c>
      <c r="AD4562" s="9" t="s">
        <v>231</v>
      </c>
      <c r="AE4562" s="5">
        <f t="shared" si="164"/>
        <v>0</v>
      </c>
      <c r="AF4562" s="5" t="str">
        <f t="shared" si="165"/>
        <v>katB</v>
      </c>
      <c r="AG4562" s="153"/>
      <c r="AH4562" s="153"/>
      <c r="AI4562" t="s">
        <v>201</v>
      </c>
      <c r="AJ4562" t="s">
        <v>17878</v>
      </c>
      <c r="AK4562" s="9" t="str">
        <f>VLOOKUP(Y4562,zdroj!D:AJ,33,0)</f>
        <v>katB</v>
      </c>
    </row>
    <row r="4563" spans="8:37" x14ac:dyDescent="0.25">
      <c r="H4563" s="8"/>
      <c r="I4563" s="8"/>
      <c r="N4563" s="23"/>
      <c r="O4563" s="24"/>
      <c r="P4563" s="19"/>
      <c r="Q4563" s="19"/>
      <c r="R4563" s="19"/>
      <c r="U4563" s="27"/>
      <c r="Y4563" s="9" t="s">
        <v>561</v>
      </c>
      <c r="Z4563" s="9" t="s">
        <v>232</v>
      </c>
      <c r="AA4563" s="9" t="s">
        <v>198</v>
      </c>
      <c r="AB4563" s="9">
        <v>7995997</v>
      </c>
      <c r="AC4563" s="9" t="s">
        <v>5338</v>
      </c>
      <c r="AD4563" s="9" t="s">
        <v>231</v>
      </c>
      <c r="AE4563" s="5">
        <f t="shared" si="164"/>
        <v>0</v>
      </c>
      <c r="AF4563" s="5" t="str">
        <f t="shared" si="165"/>
        <v>katB</v>
      </c>
      <c r="AG4563" s="153"/>
      <c r="AH4563" s="153"/>
      <c r="AI4563" t="s">
        <v>201</v>
      </c>
      <c r="AJ4563" t="s">
        <v>17878</v>
      </c>
      <c r="AK4563" s="9" t="str">
        <f>VLOOKUP(Y4563,zdroj!D:AJ,33,0)</f>
        <v>katB</v>
      </c>
    </row>
    <row r="4564" spans="8:37" x14ac:dyDescent="0.25">
      <c r="H4564" s="8"/>
      <c r="I4564" s="8"/>
      <c r="N4564" s="23"/>
      <c r="O4564" s="24"/>
      <c r="P4564" s="19"/>
      <c r="Q4564" s="19"/>
      <c r="R4564" s="19"/>
      <c r="U4564" s="27"/>
      <c r="Y4564" s="9" t="s">
        <v>561</v>
      </c>
      <c r="Z4564" s="9" t="s">
        <v>232</v>
      </c>
      <c r="AA4564" s="9" t="s">
        <v>198</v>
      </c>
      <c r="AB4564" s="9">
        <v>7996004</v>
      </c>
      <c r="AC4564" s="9" t="s">
        <v>5339</v>
      </c>
      <c r="AD4564" s="9" t="s">
        <v>231</v>
      </c>
      <c r="AE4564" s="5">
        <f t="shared" si="164"/>
        <v>0</v>
      </c>
      <c r="AF4564" s="5" t="str">
        <f t="shared" si="165"/>
        <v>katB</v>
      </c>
      <c r="AG4564" s="153"/>
      <c r="AH4564" s="153"/>
      <c r="AI4564" t="s">
        <v>201</v>
      </c>
      <c r="AJ4564" t="s">
        <v>17878</v>
      </c>
      <c r="AK4564" s="9" t="str">
        <f>VLOOKUP(Y4564,zdroj!D:AJ,33,0)</f>
        <v>katB</v>
      </c>
    </row>
    <row r="4565" spans="8:37" x14ac:dyDescent="0.25">
      <c r="H4565" s="8"/>
      <c r="I4565" s="8"/>
      <c r="N4565" s="23"/>
      <c r="O4565" s="24"/>
      <c r="P4565" s="19"/>
      <c r="Q4565" s="19"/>
      <c r="R4565" s="19"/>
      <c r="U4565" s="27"/>
      <c r="Y4565" s="9" t="s">
        <v>561</v>
      </c>
      <c r="Z4565" s="9" t="s">
        <v>232</v>
      </c>
      <c r="AA4565" s="9" t="s">
        <v>198</v>
      </c>
      <c r="AB4565" s="9">
        <v>7996012</v>
      </c>
      <c r="AC4565" s="9" t="s">
        <v>5340</v>
      </c>
      <c r="AD4565" s="9" t="s">
        <v>231</v>
      </c>
      <c r="AE4565" s="5">
        <f t="shared" si="164"/>
        <v>0</v>
      </c>
      <c r="AF4565" s="5" t="str">
        <f t="shared" si="165"/>
        <v>katB</v>
      </c>
      <c r="AG4565" s="153"/>
      <c r="AH4565" s="153"/>
      <c r="AI4565" t="s">
        <v>201</v>
      </c>
      <c r="AJ4565" t="s">
        <v>17878</v>
      </c>
      <c r="AK4565" s="9" t="str">
        <f>VLOOKUP(Y4565,zdroj!D:AJ,33,0)</f>
        <v>katB</v>
      </c>
    </row>
    <row r="4566" spans="8:37" x14ac:dyDescent="0.25">
      <c r="H4566" s="8"/>
      <c r="I4566" s="8"/>
      <c r="N4566" s="23"/>
      <c r="O4566" s="24"/>
      <c r="P4566" s="19"/>
      <c r="Q4566" s="19"/>
      <c r="R4566" s="19"/>
      <c r="U4566" s="27"/>
      <c r="Y4566" s="9" t="s">
        <v>561</v>
      </c>
      <c r="Z4566" s="9" t="s">
        <v>232</v>
      </c>
      <c r="AA4566" s="9" t="s">
        <v>198</v>
      </c>
      <c r="AB4566" s="9">
        <v>7996021</v>
      </c>
      <c r="AC4566" s="9" t="s">
        <v>5341</v>
      </c>
      <c r="AD4566" s="9" t="s">
        <v>231</v>
      </c>
      <c r="AE4566" s="5">
        <f t="shared" si="164"/>
        <v>0</v>
      </c>
      <c r="AF4566" s="5" t="str">
        <f t="shared" si="165"/>
        <v>katB</v>
      </c>
      <c r="AG4566" s="153"/>
      <c r="AH4566" s="153"/>
      <c r="AI4566" t="s">
        <v>201</v>
      </c>
      <c r="AJ4566" t="s">
        <v>17878</v>
      </c>
      <c r="AK4566" s="9" t="str">
        <f>VLOOKUP(Y4566,zdroj!D:AJ,33,0)</f>
        <v>katB</v>
      </c>
    </row>
    <row r="4567" spans="8:37" x14ac:dyDescent="0.25">
      <c r="H4567" s="8"/>
      <c r="I4567" s="8"/>
      <c r="N4567" s="23"/>
      <c r="O4567" s="24"/>
      <c r="P4567" s="19"/>
      <c r="Q4567" s="19"/>
      <c r="R4567" s="19"/>
      <c r="U4567" s="27"/>
      <c r="Y4567" s="9" t="s">
        <v>561</v>
      </c>
      <c r="Z4567" s="9" t="s">
        <v>232</v>
      </c>
      <c r="AA4567" s="9" t="s">
        <v>198</v>
      </c>
      <c r="AB4567" s="9">
        <v>7996039</v>
      </c>
      <c r="AC4567" s="9" t="s">
        <v>5342</v>
      </c>
      <c r="AD4567" s="9" t="s">
        <v>231</v>
      </c>
      <c r="AE4567" s="5">
        <f t="shared" si="164"/>
        <v>0</v>
      </c>
      <c r="AF4567" s="5" t="str">
        <f t="shared" si="165"/>
        <v>katB</v>
      </c>
      <c r="AG4567" s="153"/>
      <c r="AH4567" s="153"/>
      <c r="AI4567" t="s">
        <v>201</v>
      </c>
      <c r="AJ4567" t="s">
        <v>17878</v>
      </c>
      <c r="AK4567" s="9" t="str">
        <f>VLOOKUP(Y4567,zdroj!D:AJ,33,0)</f>
        <v>katB</v>
      </c>
    </row>
    <row r="4568" spans="8:37" x14ac:dyDescent="0.25">
      <c r="H4568" s="8"/>
      <c r="I4568" s="8"/>
      <c r="N4568" s="23"/>
      <c r="O4568" s="24"/>
      <c r="P4568" s="19"/>
      <c r="Q4568" s="19"/>
      <c r="R4568" s="19"/>
      <c r="U4568" s="27"/>
      <c r="Y4568" s="9" t="s">
        <v>561</v>
      </c>
      <c r="Z4568" s="9" t="s">
        <v>232</v>
      </c>
      <c r="AA4568" s="9" t="s">
        <v>198</v>
      </c>
      <c r="AB4568" s="9">
        <v>7996047</v>
      </c>
      <c r="AC4568" s="9" t="s">
        <v>5343</v>
      </c>
      <c r="AD4568" s="9" t="s">
        <v>231</v>
      </c>
      <c r="AE4568" s="5">
        <f t="shared" si="164"/>
        <v>0</v>
      </c>
      <c r="AF4568" s="5" t="str">
        <f t="shared" si="165"/>
        <v>katB</v>
      </c>
      <c r="AG4568" s="153"/>
      <c r="AH4568" s="153"/>
      <c r="AI4568" t="s">
        <v>201</v>
      </c>
      <c r="AJ4568" t="s">
        <v>17878</v>
      </c>
      <c r="AK4568" s="9" t="str">
        <f>VLOOKUP(Y4568,zdroj!D:AJ,33,0)</f>
        <v>katB</v>
      </c>
    </row>
    <row r="4569" spans="8:37" x14ac:dyDescent="0.25">
      <c r="H4569" s="8"/>
      <c r="I4569" s="8"/>
      <c r="N4569" s="23"/>
      <c r="O4569" s="24"/>
      <c r="P4569" s="19"/>
      <c r="Q4569" s="19"/>
      <c r="R4569" s="19"/>
      <c r="U4569" s="27"/>
      <c r="Y4569" s="9" t="s">
        <v>561</v>
      </c>
      <c r="Z4569" s="9" t="s">
        <v>232</v>
      </c>
      <c r="AA4569" s="9" t="s">
        <v>198</v>
      </c>
      <c r="AB4569" s="9">
        <v>7996055</v>
      </c>
      <c r="AC4569" s="9" t="s">
        <v>5344</v>
      </c>
      <c r="AD4569" s="9" t="s">
        <v>231</v>
      </c>
      <c r="AE4569" s="5">
        <f t="shared" si="164"/>
        <v>0</v>
      </c>
      <c r="AF4569" s="5" t="str">
        <f t="shared" si="165"/>
        <v>katB</v>
      </c>
      <c r="AG4569" s="153"/>
      <c r="AH4569" s="153"/>
      <c r="AI4569" t="s">
        <v>201</v>
      </c>
      <c r="AJ4569" t="s">
        <v>17878</v>
      </c>
      <c r="AK4569" s="9" t="str">
        <f>VLOOKUP(Y4569,zdroj!D:AJ,33,0)</f>
        <v>katB</v>
      </c>
    </row>
    <row r="4570" spans="8:37" x14ac:dyDescent="0.25">
      <c r="H4570" s="8"/>
      <c r="I4570" s="8"/>
      <c r="N4570" s="23"/>
      <c r="O4570" s="24"/>
      <c r="P4570" s="19"/>
      <c r="Q4570" s="19"/>
      <c r="R4570" s="19"/>
      <c r="U4570" s="27"/>
      <c r="Y4570" s="9" t="s">
        <v>561</v>
      </c>
      <c r="Z4570" s="9" t="s">
        <v>232</v>
      </c>
      <c r="AA4570" s="9" t="s">
        <v>198</v>
      </c>
      <c r="AB4570" s="9">
        <v>7996063</v>
      </c>
      <c r="AC4570" s="9" t="s">
        <v>5345</v>
      </c>
      <c r="AD4570" s="9" t="s">
        <v>231</v>
      </c>
      <c r="AE4570" s="5">
        <f t="shared" si="164"/>
        <v>0</v>
      </c>
      <c r="AF4570" s="5" t="str">
        <f t="shared" si="165"/>
        <v>katB</v>
      </c>
      <c r="AG4570" s="153"/>
      <c r="AH4570" s="153"/>
      <c r="AI4570" t="s">
        <v>201</v>
      </c>
      <c r="AJ4570" t="s">
        <v>17878</v>
      </c>
      <c r="AK4570" s="9" t="str">
        <f>VLOOKUP(Y4570,zdroj!D:AJ,33,0)</f>
        <v>katB</v>
      </c>
    </row>
    <row r="4571" spans="8:37" x14ac:dyDescent="0.25">
      <c r="H4571" s="8"/>
      <c r="I4571" s="8"/>
      <c r="N4571" s="23"/>
      <c r="O4571" s="24"/>
      <c r="P4571" s="19"/>
      <c r="Q4571" s="19"/>
      <c r="R4571" s="19"/>
      <c r="U4571" s="27"/>
      <c r="Y4571" s="9" t="s">
        <v>561</v>
      </c>
      <c r="Z4571" s="9" t="s">
        <v>232</v>
      </c>
      <c r="AA4571" s="9" t="s">
        <v>198</v>
      </c>
      <c r="AB4571" s="9">
        <v>7995571</v>
      </c>
      <c r="AC4571" s="9" t="s">
        <v>5346</v>
      </c>
      <c r="AD4571" s="9" t="s">
        <v>231</v>
      </c>
      <c r="AE4571" s="5">
        <f t="shared" si="164"/>
        <v>0</v>
      </c>
      <c r="AF4571" s="5" t="str">
        <f t="shared" si="165"/>
        <v>katB</v>
      </c>
      <c r="AG4571" s="153"/>
      <c r="AH4571" s="153"/>
      <c r="AI4571" t="s">
        <v>201</v>
      </c>
      <c r="AJ4571" t="s">
        <v>17878</v>
      </c>
      <c r="AK4571" s="9" t="str">
        <f>VLOOKUP(Y4571,zdroj!D:AJ,33,0)</f>
        <v>katB</v>
      </c>
    </row>
    <row r="4572" spans="8:37" x14ac:dyDescent="0.25">
      <c r="H4572" s="8"/>
      <c r="I4572" s="8"/>
      <c r="N4572" s="23"/>
      <c r="O4572" s="24"/>
      <c r="P4572" s="19"/>
      <c r="Q4572" s="19"/>
      <c r="R4572" s="19"/>
      <c r="U4572" s="27"/>
      <c r="Y4572" s="9" t="s">
        <v>561</v>
      </c>
      <c r="Z4572" s="9" t="s">
        <v>232</v>
      </c>
      <c r="AA4572" s="9" t="s">
        <v>198</v>
      </c>
      <c r="AB4572" s="9">
        <v>7996071</v>
      </c>
      <c r="AC4572" s="9" t="s">
        <v>5347</v>
      </c>
      <c r="AD4572" s="9" t="s">
        <v>231</v>
      </c>
      <c r="AE4572" s="5">
        <f t="shared" si="164"/>
        <v>0</v>
      </c>
      <c r="AF4572" s="5" t="str">
        <f t="shared" si="165"/>
        <v>katB</v>
      </c>
      <c r="AG4572" s="153"/>
      <c r="AH4572" s="153"/>
      <c r="AI4572" t="s">
        <v>201</v>
      </c>
      <c r="AJ4572" t="s">
        <v>17878</v>
      </c>
      <c r="AK4572" s="9" t="str">
        <f>VLOOKUP(Y4572,zdroj!D:AJ,33,0)</f>
        <v>katB</v>
      </c>
    </row>
    <row r="4573" spans="8:37" x14ac:dyDescent="0.25">
      <c r="H4573" s="8"/>
      <c r="I4573" s="8"/>
      <c r="N4573" s="23"/>
      <c r="O4573" s="24"/>
      <c r="P4573" s="19"/>
      <c r="Q4573" s="19"/>
      <c r="R4573" s="19"/>
      <c r="U4573" s="27"/>
      <c r="Y4573" s="9" t="s">
        <v>561</v>
      </c>
      <c r="Z4573" s="9" t="s">
        <v>232</v>
      </c>
      <c r="AA4573" s="9" t="s">
        <v>198</v>
      </c>
      <c r="AB4573" s="9">
        <v>7996080</v>
      </c>
      <c r="AC4573" s="9" t="s">
        <v>5348</v>
      </c>
      <c r="AD4573" s="9" t="s">
        <v>231</v>
      </c>
      <c r="AE4573" s="5">
        <f t="shared" si="164"/>
        <v>0</v>
      </c>
      <c r="AF4573" s="5" t="str">
        <f t="shared" si="165"/>
        <v>katB</v>
      </c>
      <c r="AG4573" s="153"/>
      <c r="AH4573" s="153"/>
      <c r="AI4573" t="s">
        <v>201</v>
      </c>
      <c r="AJ4573" t="s">
        <v>17878</v>
      </c>
      <c r="AK4573" s="9" t="str">
        <f>VLOOKUP(Y4573,zdroj!D:AJ,33,0)</f>
        <v>katB</v>
      </c>
    </row>
    <row r="4574" spans="8:37" x14ac:dyDescent="0.25">
      <c r="H4574" s="8"/>
      <c r="I4574" s="8"/>
      <c r="N4574" s="23"/>
      <c r="O4574" s="24"/>
      <c r="P4574" s="19"/>
      <c r="Q4574" s="19"/>
      <c r="R4574" s="19"/>
      <c r="U4574" s="27"/>
      <c r="Y4574" s="9" t="s">
        <v>561</v>
      </c>
      <c r="Z4574" s="9" t="s">
        <v>232</v>
      </c>
      <c r="AA4574" s="9" t="s">
        <v>198</v>
      </c>
      <c r="AB4574" s="9">
        <v>7996098</v>
      </c>
      <c r="AC4574" s="9" t="s">
        <v>5349</v>
      </c>
      <c r="AD4574" s="9" t="s">
        <v>231</v>
      </c>
      <c r="AE4574" s="5">
        <f t="shared" si="164"/>
        <v>0</v>
      </c>
      <c r="AF4574" s="5" t="str">
        <f t="shared" si="165"/>
        <v>katB</v>
      </c>
      <c r="AG4574" s="153"/>
      <c r="AH4574" s="153"/>
      <c r="AI4574" t="s">
        <v>201</v>
      </c>
      <c r="AJ4574" t="s">
        <v>17878</v>
      </c>
      <c r="AK4574" s="9" t="str">
        <f>VLOOKUP(Y4574,zdroj!D:AJ,33,0)</f>
        <v>katB</v>
      </c>
    </row>
    <row r="4575" spans="8:37" x14ac:dyDescent="0.25">
      <c r="H4575" s="8"/>
      <c r="I4575" s="8"/>
      <c r="N4575" s="23"/>
      <c r="O4575" s="24"/>
      <c r="P4575" s="19"/>
      <c r="Q4575" s="19"/>
      <c r="R4575" s="19"/>
      <c r="U4575" s="27"/>
      <c r="Y4575" s="9" t="s">
        <v>561</v>
      </c>
      <c r="Z4575" s="9" t="s">
        <v>232</v>
      </c>
      <c r="AA4575" s="9" t="s">
        <v>198</v>
      </c>
      <c r="AB4575" s="9">
        <v>7996101</v>
      </c>
      <c r="AC4575" s="9" t="s">
        <v>5350</v>
      </c>
      <c r="AD4575" s="9" t="s">
        <v>231</v>
      </c>
      <c r="AE4575" s="5">
        <f t="shared" si="164"/>
        <v>0</v>
      </c>
      <c r="AF4575" s="5" t="str">
        <f t="shared" si="165"/>
        <v>katB</v>
      </c>
      <c r="AG4575" s="153"/>
      <c r="AH4575" s="153"/>
      <c r="AI4575" t="s">
        <v>17879</v>
      </c>
      <c r="AJ4575" t="s">
        <v>17878</v>
      </c>
      <c r="AK4575" s="9" t="str">
        <f>VLOOKUP(Y4575,zdroj!D:AJ,33,0)</f>
        <v>katB</v>
      </c>
    </row>
    <row r="4576" spans="8:37" x14ac:dyDescent="0.25">
      <c r="H4576" s="8"/>
      <c r="I4576" s="8"/>
      <c r="N4576" s="23"/>
      <c r="O4576" s="24"/>
      <c r="P4576" s="19"/>
      <c r="Q4576" s="19"/>
      <c r="R4576" s="19"/>
      <c r="U4576" s="27"/>
      <c r="Y4576" s="9" t="s">
        <v>561</v>
      </c>
      <c r="Z4576" s="9" t="s">
        <v>232</v>
      </c>
      <c r="AA4576" s="9" t="s">
        <v>198</v>
      </c>
      <c r="AB4576" s="9">
        <v>7996110</v>
      </c>
      <c r="AC4576" s="9" t="s">
        <v>5351</v>
      </c>
      <c r="AD4576" s="9" t="s">
        <v>231</v>
      </c>
      <c r="AE4576" s="5">
        <f t="shared" si="164"/>
        <v>0</v>
      </c>
      <c r="AF4576" s="5" t="str">
        <f t="shared" si="165"/>
        <v>katB</v>
      </c>
      <c r="AG4576" s="153"/>
      <c r="AH4576" s="153"/>
      <c r="AI4576" t="s">
        <v>201</v>
      </c>
      <c r="AJ4576" t="s">
        <v>17878</v>
      </c>
      <c r="AK4576" s="9" t="str">
        <f>VLOOKUP(Y4576,zdroj!D:AJ,33,0)</f>
        <v>katB</v>
      </c>
    </row>
    <row r="4577" spans="8:37" x14ac:dyDescent="0.25">
      <c r="H4577" s="8"/>
      <c r="I4577" s="8"/>
      <c r="N4577" s="23"/>
      <c r="O4577" s="24"/>
      <c r="P4577" s="19"/>
      <c r="Q4577" s="19"/>
      <c r="R4577" s="19"/>
      <c r="U4577" s="27"/>
      <c r="Y4577" s="9" t="s">
        <v>561</v>
      </c>
      <c r="Z4577" s="9" t="s">
        <v>232</v>
      </c>
      <c r="AA4577" s="9" t="s">
        <v>198</v>
      </c>
      <c r="AB4577" s="9">
        <v>7996128</v>
      </c>
      <c r="AC4577" s="9" t="s">
        <v>5352</v>
      </c>
      <c r="AD4577" s="9" t="s">
        <v>231</v>
      </c>
      <c r="AE4577" s="5">
        <f t="shared" si="164"/>
        <v>0</v>
      </c>
      <c r="AF4577" s="5" t="str">
        <f t="shared" si="165"/>
        <v>katB</v>
      </c>
      <c r="AG4577" s="153"/>
      <c r="AH4577" s="153"/>
      <c r="AI4577" t="s">
        <v>201</v>
      </c>
      <c r="AJ4577" t="s">
        <v>17878</v>
      </c>
      <c r="AK4577" s="9" t="str">
        <f>VLOOKUP(Y4577,zdroj!D:AJ,33,0)</f>
        <v>katB</v>
      </c>
    </row>
    <row r="4578" spans="8:37" x14ac:dyDescent="0.25">
      <c r="H4578" s="8"/>
      <c r="I4578" s="8"/>
      <c r="N4578" s="23"/>
      <c r="O4578" s="24"/>
      <c r="P4578" s="19"/>
      <c r="Q4578" s="19"/>
      <c r="R4578" s="19"/>
      <c r="U4578" s="27"/>
      <c r="Y4578" s="9" t="s">
        <v>561</v>
      </c>
      <c r="Z4578" s="9" t="s">
        <v>232</v>
      </c>
      <c r="AA4578" s="9" t="s">
        <v>198</v>
      </c>
      <c r="AB4578" s="9">
        <v>7996136</v>
      </c>
      <c r="AC4578" s="9" t="s">
        <v>5353</v>
      </c>
      <c r="AD4578" s="9" t="s">
        <v>231</v>
      </c>
      <c r="AE4578" s="5">
        <f t="shared" si="164"/>
        <v>0</v>
      </c>
      <c r="AF4578" s="5" t="str">
        <f t="shared" si="165"/>
        <v>katB</v>
      </c>
      <c r="AG4578" s="153"/>
      <c r="AH4578" s="153"/>
      <c r="AI4578" t="s">
        <v>17882</v>
      </c>
      <c r="AJ4578" t="s">
        <v>17878</v>
      </c>
      <c r="AK4578" s="9" t="str">
        <f>VLOOKUP(Y4578,zdroj!D:AJ,33,0)</f>
        <v>katB</v>
      </c>
    </row>
    <row r="4579" spans="8:37" x14ac:dyDescent="0.25">
      <c r="H4579" s="8"/>
      <c r="I4579" s="8"/>
      <c r="N4579" s="23"/>
      <c r="O4579" s="24"/>
      <c r="P4579" s="19"/>
      <c r="Q4579" s="19"/>
      <c r="R4579" s="19"/>
      <c r="U4579" s="27"/>
      <c r="Y4579" s="9" t="s">
        <v>561</v>
      </c>
      <c r="Z4579" s="9" t="s">
        <v>232</v>
      </c>
      <c r="AA4579" s="9" t="s">
        <v>198</v>
      </c>
      <c r="AB4579" s="9">
        <v>7996144</v>
      </c>
      <c r="AC4579" s="9" t="s">
        <v>5354</v>
      </c>
      <c r="AD4579" s="9" t="s">
        <v>231</v>
      </c>
      <c r="AE4579" s="5">
        <f t="shared" si="164"/>
        <v>0</v>
      </c>
      <c r="AF4579" s="5" t="str">
        <f t="shared" si="165"/>
        <v>katB</v>
      </c>
      <c r="AG4579" s="153"/>
      <c r="AH4579" s="153"/>
      <c r="AI4579" t="s">
        <v>201</v>
      </c>
      <c r="AJ4579" t="s">
        <v>17878</v>
      </c>
      <c r="AK4579" s="9" t="str">
        <f>VLOOKUP(Y4579,zdroj!D:AJ,33,0)</f>
        <v>katB</v>
      </c>
    </row>
    <row r="4580" spans="8:37" x14ac:dyDescent="0.25">
      <c r="H4580" s="8"/>
      <c r="I4580" s="8"/>
      <c r="N4580" s="23"/>
      <c r="O4580" s="24"/>
      <c r="P4580" s="19"/>
      <c r="Q4580" s="19"/>
      <c r="R4580" s="19"/>
      <c r="U4580" s="27"/>
      <c r="Y4580" s="9" t="s">
        <v>561</v>
      </c>
      <c r="Z4580" s="9" t="s">
        <v>232</v>
      </c>
      <c r="AA4580" s="9" t="s">
        <v>198</v>
      </c>
      <c r="AB4580" s="9">
        <v>7996152</v>
      </c>
      <c r="AC4580" s="9" t="s">
        <v>5355</v>
      </c>
      <c r="AD4580" s="9" t="s">
        <v>231</v>
      </c>
      <c r="AE4580" s="5">
        <f t="shared" si="164"/>
        <v>0</v>
      </c>
      <c r="AF4580" s="5" t="str">
        <f t="shared" si="165"/>
        <v>katB</v>
      </c>
      <c r="AG4580" s="153"/>
      <c r="AH4580" s="153"/>
      <c r="AI4580" t="s">
        <v>201</v>
      </c>
      <c r="AJ4580" t="s">
        <v>17878</v>
      </c>
      <c r="AK4580" s="9" t="str">
        <f>VLOOKUP(Y4580,zdroj!D:AJ,33,0)</f>
        <v>katB</v>
      </c>
    </row>
    <row r="4581" spans="8:37" x14ac:dyDescent="0.25">
      <c r="H4581" s="8"/>
      <c r="I4581" s="8"/>
      <c r="N4581" s="23"/>
      <c r="O4581" s="24"/>
      <c r="P4581" s="19"/>
      <c r="Q4581" s="19"/>
      <c r="R4581" s="19"/>
      <c r="U4581" s="27"/>
      <c r="Y4581" s="9" t="s">
        <v>561</v>
      </c>
      <c r="Z4581" s="9" t="s">
        <v>232</v>
      </c>
      <c r="AA4581" s="9" t="s">
        <v>198</v>
      </c>
      <c r="AB4581" s="9">
        <v>7995580</v>
      </c>
      <c r="AC4581" s="9" t="s">
        <v>5356</v>
      </c>
      <c r="AD4581" s="9" t="s">
        <v>800</v>
      </c>
      <c r="AE4581" s="5">
        <f t="shared" si="164"/>
        <v>0</v>
      </c>
      <c r="AF4581" s="5" t="str">
        <f t="shared" si="165"/>
        <v>Pokryto</v>
      </c>
      <c r="AG4581" s="153"/>
      <c r="AH4581" s="153"/>
      <c r="AI4581" t="s">
        <v>17879</v>
      </c>
      <c r="AJ4581" t="s">
        <v>800</v>
      </c>
      <c r="AK4581" s="9" t="str">
        <f>VLOOKUP(Y4581,zdroj!D:AJ,33,0)</f>
        <v>katB</v>
      </c>
    </row>
    <row r="4582" spans="8:37" x14ac:dyDescent="0.25">
      <c r="H4582" s="8"/>
      <c r="I4582" s="8"/>
      <c r="N4582" s="23"/>
      <c r="O4582" s="24"/>
      <c r="P4582" s="19"/>
      <c r="Q4582" s="19"/>
      <c r="R4582" s="19"/>
      <c r="U4582" s="27"/>
      <c r="Y4582" s="9" t="s">
        <v>561</v>
      </c>
      <c r="Z4582" s="9" t="s">
        <v>232</v>
      </c>
      <c r="AA4582" s="9" t="s">
        <v>198</v>
      </c>
      <c r="AB4582" s="9">
        <v>7996161</v>
      </c>
      <c r="AC4582" s="9" t="s">
        <v>5357</v>
      </c>
      <c r="AD4582" s="9" t="s">
        <v>231</v>
      </c>
      <c r="AE4582" s="5">
        <f t="shared" si="164"/>
        <v>0</v>
      </c>
      <c r="AF4582" s="5" t="str">
        <f t="shared" si="165"/>
        <v>katB</v>
      </c>
      <c r="AG4582" s="153"/>
      <c r="AH4582" s="153"/>
      <c r="AI4582" t="s">
        <v>201</v>
      </c>
      <c r="AJ4582" t="s">
        <v>17878</v>
      </c>
      <c r="AK4582" s="9" t="str">
        <f>VLOOKUP(Y4582,zdroj!D:AJ,33,0)</f>
        <v>katB</v>
      </c>
    </row>
    <row r="4583" spans="8:37" x14ac:dyDescent="0.25">
      <c r="H4583" s="8"/>
      <c r="I4583" s="8"/>
      <c r="N4583" s="23"/>
      <c r="O4583" s="24"/>
      <c r="P4583" s="19"/>
      <c r="Q4583" s="19"/>
      <c r="R4583" s="19"/>
      <c r="U4583" s="27"/>
      <c r="Y4583" s="9" t="s">
        <v>561</v>
      </c>
      <c r="Z4583" s="9" t="s">
        <v>232</v>
      </c>
      <c r="AA4583" s="9" t="s">
        <v>198</v>
      </c>
      <c r="AB4583" s="9">
        <v>7996179</v>
      </c>
      <c r="AC4583" s="9" t="s">
        <v>5358</v>
      </c>
      <c r="AD4583" s="9" t="s">
        <v>231</v>
      </c>
      <c r="AE4583" s="5">
        <f t="shared" si="164"/>
        <v>0</v>
      </c>
      <c r="AF4583" s="5" t="str">
        <f t="shared" si="165"/>
        <v>katB</v>
      </c>
      <c r="AG4583" s="153"/>
      <c r="AH4583" s="153"/>
      <c r="AI4583" t="s">
        <v>201</v>
      </c>
      <c r="AJ4583" t="s">
        <v>17878</v>
      </c>
      <c r="AK4583" s="9" t="str">
        <f>VLOOKUP(Y4583,zdroj!D:AJ,33,0)</f>
        <v>katB</v>
      </c>
    </row>
    <row r="4584" spans="8:37" x14ac:dyDescent="0.25">
      <c r="H4584" s="8"/>
      <c r="I4584" s="8"/>
      <c r="N4584" s="23"/>
      <c r="O4584" s="24"/>
      <c r="P4584" s="19"/>
      <c r="Q4584" s="19"/>
      <c r="R4584" s="19"/>
      <c r="U4584" s="27"/>
      <c r="Y4584" s="9" t="s">
        <v>561</v>
      </c>
      <c r="Z4584" s="9" t="s">
        <v>232</v>
      </c>
      <c r="AA4584" s="9" t="s">
        <v>198</v>
      </c>
      <c r="AB4584" s="9">
        <v>7996187</v>
      </c>
      <c r="AC4584" s="9" t="s">
        <v>5359</v>
      </c>
      <c r="AD4584" s="9" t="s">
        <v>231</v>
      </c>
      <c r="AE4584" s="5">
        <f t="shared" si="164"/>
        <v>0</v>
      </c>
      <c r="AF4584" s="5" t="str">
        <f t="shared" si="165"/>
        <v>katB</v>
      </c>
      <c r="AG4584" s="153"/>
      <c r="AH4584" s="153"/>
      <c r="AI4584" t="s">
        <v>201</v>
      </c>
      <c r="AJ4584" t="s">
        <v>17878</v>
      </c>
      <c r="AK4584" s="9" t="str">
        <f>VLOOKUP(Y4584,zdroj!D:AJ,33,0)</f>
        <v>katB</v>
      </c>
    </row>
    <row r="4585" spans="8:37" x14ac:dyDescent="0.25">
      <c r="H4585" s="8"/>
      <c r="I4585" s="8"/>
      <c r="N4585" s="23"/>
      <c r="O4585" s="24"/>
      <c r="P4585" s="19"/>
      <c r="Q4585" s="19"/>
      <c r="R4585" s="19"/>
      <c r="U4585" s="27"/>
      <c r="Y4585" s="9" t="s">
        <v>561</v>
      </c>
      <c r="Z4585" s="9" t="s">
        <v>232</v>
      </c>
      <c r="AA4585" s="9" t="s">
        <v>198</v>
      </c>
      <c r="AB4585" s="9">
        <v>7996195</v>
      </c>
      <c r="AC4585" s="9" t="s">
        <v>5360</v>
      </c>
      <c r="AD4585" s="9" t="s">
        <v>231</v>
      </c>
      <c r="AE4585" s="5">
        <f t="shared" si="164"/>
        <v>0</v>
      </c>
      <c r="AF4585" s="5" t="str">
        <f t="shared" si="165"/>
        <v>katB</v>
      </c>
      <c r="AG4585" s="153"/>
      <c r="AH4585" s="153"/>
      <c r="AI4585" t="s">
        <v>201</v>
      </c>
      <c r="AJ4585" t="s">
        <v>17878</v>
      </c>
      <c r="AK4585" s="9" t="str">
        <f>VLOOKUP(Y4585,zdroj!D:AJ,33,0)</f>
        <v>katB</v>
      </c>
    </row>
    <row r="4586" spans="8:37" x14ac:dyDescent="0.25">
      <c r="H4586" s="8"/>
      <c r="I4586" s="8"/>
      <c r="N4586" s="23"/>
      <c r="O4586" s="24"/>
      <c r="P4586" s="19"/>
      <c r="Q4586" s="19"/>
      <c r="R4586" s="19"/>
      <c r="U4586" s="27"/>
      <c r="Y4586" s="9" t="s">
        <v>561</v>
      </c>
      <c r="Z4586" s="9" t="s">
        <v>232</v>
      </c>
      <c r="AA4586" s="9" t="s">
        <v>198</v>
      </c>
      <c r="AB4586" s="9">
        <v>7996209</v>
      </c>
      <c r="AC4586" s="9" t="s">
        <v>5361</v>
      </c>
      <c r="AD4586" s="9" t="s">
        <v>800</v>
      </c>
      <c r="AE4586" s="5">
        <f t="shared" si="164"/>
        <v>0</v>
      </c>
      <c r="AF4586" s="5" t="str">
        <f t="shared" si="165"/>
        <v>Pokryto</v>
      </c>
      <c r="AG4586" s="153"/>
      <c r="AH4586" s="153"/>
      <c r="AI4586" t="s">
        <v>201</v>
      </c>
      <c r="AJ4586" t="s">
        <v>800</v>
      </c>
      <c r="AK4586" s="9" t="str">
        <f>VLOOKUP(Y4586,zdroj!D:AJ,33,0)</f>
        <v>katB</v>
      </c>
    </row>
    <row r="4587" spans="8:37" x14ac:dyDescent="0.25">
      <c r="H4587" s="8"/>
      <c r="I4587" s="8"/>
      <c r="N4587" s="23"/>
      <c r="O4587" s="24"/>
      <c r="P4587" s="19"/>
      <c r="Q4587" s="19"/>
      <c r="R4587" s="19"/>
      <c r="U4587" s="27"/>
      <c r="Y4587" s="9" t="s">
        <v>561</v>
      </c>
      <c r="Z4587" s="9" t="s">
        <v>232</v>
      </c>
      <c r="AA4587" s="9" t="s">
        <v>198</v>
      </c>
      <c r="AB4587" s="9">
        <v>7996217</v>
      </c>
      <c r="AC4587" s="9" t="s">
        <v>5362</v>
      </c>
      <c r="AD4587" s="9" t="s">
        <v>231</v>
      </c>
      <c r="AE4587" s="5">
        <f t="shared" si="164"/>
        <v>0</v>
      </c>
      <c r="AF4587" s="5" t="str">
        <f t="shared" si="165"/>
        <v>katB</v>
      </c>
      <c r="AG4587" s="153"/>
      <c r="AH4587" s="153"/>
      <c r="AI4587" t="s">
        <v>201</v>
      </c>
      <c r="AJ4587" t="s">
        <v>17878</v>
      </c>
      <c r="AK4587" s="9" t="str">
        <f>VLOOKUP(Y4587,zdroj!D:AJ,33,0)</f>
        <v>katB</v>
      </c>
    </row>
    <row r="4588" spans="8:37" x14ac:dyDescent="0.25">
      <c r="H4588" s="8"/>
      <c r="I4588" s="8"/>
      <c r="N4588" s="23"/>
      <c r="O4588" s="24"/>
      <c r="P4588" s="19"/>
      <c r="Q4588" s="19"/>
      <c r="R4588" s="19"/>
      <c r="U4588" s="27"/>
      <c r="Y4588" s="9" t="s">
        <v>561</v>
      </c>
      <c r="Z4588" s="9" t="s">
        <v>232</v>
      </c>
      <c r="AA4588" s="9" t="s">
        <v>198</v>
      </c>
      <c r="AB4588" s="9">
        <v>7996225</v>
      </c>
      <c r="AC4588" s="9" t="s">
        <v>5363</v>
      </c>
      <c r="AD4588" s="9" t="s">
        <v>231</v>
      </c>
      <c r="AE4588" s="5">
        <f t="shared" si="164"/>
        <v>0</v>
      </c>
      <c r="AF4588" s="5" t="str">
        <f t="shared" si="165"/>
        <v>katB</v>
      </c>
      <c r="AG4588" s="153"/>
      <c r="AH4588" s="153"/>
      <c r="AI4588" t="s">
        <v>201</v>
      </c>
      <c r="AJ4588" t="s">
        <v>17878</v>
      </c>
      <c r="AK4588" s="9" t="str">
        <f>VLOOKUP(Y4588,zdroj!D:AJ,33,0)</f>
        <v>katB</v>
      </c>
    </row>
    <row r="4589" spans="8:37" x14ac:dyDescent="0.25">
      <c r="H4589" s="8"/>
      <c r="I4589" s="8"/>
      <c r="N4589" s="23"/>
      <c r="O4589" s="24"/>
      <c r="P4589" s="19"/>
      <c r="Q4589" s="19"/>
      <c r="R4589" s="19"/>
      <c r="U4589" s="27"/>
      <c r="Y4589" s="9" t="s">
        <v>561</v>
      </c>
      <c r="Z4589" s="9" t="s">
        <v>232</v>
      </c>
      <c r="AA4589" s="9" t="s">
        <v>198</v>
      </c>
      <c r="AB4589" s="9">
        <v>7996233</v>
      </c>
      <c r="AC4589" s="9" t="s">
        <v>5364</v>
      </c>
      <c r="AD4589" s="9" t="s">
        <v>231</v>
      </c>
      <c r="AE4589" s="5">
        <f t="shared" si="164"/>
        <v>0</v>
      </c>
      <c r="AF4589" s="5" t="str">
        <f t="shared" si="165"/>
        <v>katB</v>
      </c>
      <c r="AG4589" s="153"/>
      <c r="AH4589" s="153"/>
      <c r="AI4589" t="s">
        <v>201</v>
      </c>
      <c r="AJ4589" t="s">
        <v>17878</v>
      </c>
      <c r="AK4589" s="9" t="str">
        <f>VLOOKUP(Y4589,zdroj!D:AJ,33,0)</f>
        <v>katB</v>
      </c>
    </row>
    <row r="4590" spans="8:37" x14ac:dyDescent="0.25">
      <c r="H4590" s="8"/>
      <c r="I4590" s="8"/>
      <c r="N4590" s="23"/>
      <c r="O4590" s="24"/>
      <c r="P4590" s="19"/>
      <c r="Q4590" s="19"/>
      <c r="R4590" s="19"/>
      <c r="U4590" s="27"/>
      <c r="Y4590" s="9" t="s">
        <v>561</v>
      </c>
      <c r="Z4590" s="9" t="s">
        <v>232</v>
      </c>
      <c r="AA4590" s="9" t="s">
        <v>198</v>
      </c>
      <c r="AB4590" s="9">
        <v>7996241</v>
      </c>
      <c r="AC4590" s="9" t="s">
        <v>5365</v>
      </c>
      <c r="AD4590" s="9" t="s">
        <v>231</v>
      </c>
      <c r="AE4590" s="5">
        <f t="shared" si="164"/>
        <v>0</v>
      </c>
      <c r="AF4590" s="5" t="str">
        <f t="shared" si="165"/>
        <v>katB</v>
      </c>
      <c r="AG4590" s="153"/>
      <c r="AH4590" s="153"/>
      <c r="AI4590" t="s">
        <v>201</v>
      </c>
      <c r="AJ4590" t="s">
        <v>17878</v>
      </c>
      <c r="AK4590" s="9" t="str">
        <f>VLOOKUP(Y4590,zdroj!D:AJ,33,0)</f>
        <v>katB</v>
      </c>
    </row>
    <row r="4591" spans="8:37" x14ac:dyDescent="0.25">
      <c r="H4591" s="8"/>
      <c r="I4591" s="8"/>
      <c r="N4591" s="23"/>
      <c r="O4591" s="24"/>
      <c r="P4591" s="19"/>
      <c r="Q4591" s="19"/>
      <c r="R4591" s="19"/>
      <c r="U4591" s="27"/>
      <c r="Y4591" s="9" t="s">
        <v>561</v>
      </c>
      <c r="Z4591" s="9" t="s">
        <v>232</v>
      </c>
      <c r="AA4591" s="9" t="s">
        <v>198</v>
      </c>
      <c r="AB4591" s="9">
        <v>7996250</v>
      </c>
      <c r="AC4591" s="9" t="s">
        <v>5366</v>
      </c>
      <c r="AD4591" s="9" t="s">
        <v>231</v>
      </c>
      <c r="AE4591" s="5">
        <f t="shared" si="164"/>
        <v>0</v>
      </c>
      <c r="AF4591" s="5" t="str">
        <f t="shared" si="165"/>
        <v>katB</v>
      </c>
      <c r="AG4591" s="153"/>
      <c r="AH4591" s="153"/>
      <c r="AI4591" t="s">
        <v>201</v>
      </c>
      <c r="AJ4591" t="s">
        <v>17878</v>
      </c>
      <c r="AK4591" s="9" t="str">
        <f>VLOOKUP(Y4591,zdroj!D:AJ,33,0)</f>
        <v>katB</v>
      </c>
    </row>
    <row r="4592" spans="8:37" x14ac:dyDescent="0.25">
      <c r="H4592" s="8"/>
      <c r="I4592" s="8"/>
      <c r="N4592" s="23"/>
      <c r="O4592" s="24"/>
      <c r="P4592" s="19"/>
      <c r="Q4592" s="19"/>
      <c r="R4592" s="19"/>
      <c r="U4592" s="27"/>
      <c r="Y4592" s="9" t="s">
        <v>561</v>
      </c>
      <c r="Z4592" s="9" t="s">
        <v>232</v>
      </c>
      <c r="AA4592" s="9" t="s">
        <v>198</v>
      </c>
      <c r="AB4592" s="9">
        <v>7996268</v>
      </c>
      <c r="AC4592" s="9" t="s">
        <v>5367</v>
      </c>
      <c r="AD4592" s="9" t="s">
        <v>231</v>
      </c>
      <c r="AE4592" s="5">
        <f t="shared" si="164"/>
        <v>0</v>
      </c>
      <c r="AF4592" s="5" t="str">
        <f t="shared" si="165"/>
        <v>katB</v>
      </c>
      <c r="AG4592" s="153"/>
      <c r="AH4592" s="153"/>
      <c r="AI4592" t="s">
        <v>201</v>
      </c>
      <c r="AJ4592" t="s">
        <v>17878</v>
      </c>
      <c r="AK4592" s="9" t="str">
        <f>VLOOKUP(Y4592,zdroj!D:AJ,33,0)</f>
        <v>katB</v>
      </c>
    </row>
    <row r="4593" spans="8:37" x14ac:dyDescent="0.25">
      <c r="H4593" s="8"/>
      <c r="I4593" s="8"/>
      <c r="N4593" s="23"/>
      <c r="O4593" s="24"/>
      <c r="P4593" s="19"/>
      <c r="Q4593" s="19"/>
      <c r="R4593" s="19"/>
      <c r="U4593" s="27"/>
      <c r="Y4593" s="9" t="s">
        <v>561</v>
      </c>
      <c r="Z4593" s="9" t="s">
        <v>232</v>
      </c>
      <c r="AA4593" s="9" t="s">
        <v>198</v>
      </c>
      <c r="AB4593" s="9">
        <v>7996276</v>
      </c>
      <c r="AC4593" s="9" t="s">
        <v>5368</v>
      </c>
      <c r="AD4593" s="9" t="s">
        <v>231</v>
      </c>
      <c r="AE4593" s="5">
        <f t="shared" si="164"/>
        <v>0</v>
      </c>
      <c r="AF4593" s="5" t="str">
        <f t="shared" si="165"/>
        <v>katB</v>
      </c>
      <c r="AG4593" s="153"/>
      <c r="AH4593" s="153"/>
      <c r="AI4593" t="s">
        <v>201</v>
      </c>
      <c r="AJ4593" t="s">
        <v>17878</v>
      </c>
      <c r="AK4593" s="9" t="str">
        <f>VLOOKUP(Y4593,zdroj!D:AJ,33,0)</f>
        <v>katB</v>
      </c>
    </row>
    <row r="4594" spans="8:37" x14ac:dyDescent="0.25">
      <c r="H4594" s="8"/>
      <c r="I4594" s="8"/>
      <c r="N4594" s="23"/>
      <c r="O4594" s="24"/>
      <c r="P4594" s="19"/>
      <c r="Q4594" s="19"/>
      <c r="R4594" s="19"/>
      <c r="U4594" s="27"/>
      <c r="Y4594" s="9" t="s">
        <v>561</v>
      </c>
      <c r="Z4594" s="9" t="s">
        <v>232</v>
      </c>
      <c r="AA4594" s="9" t="s">
        <v>198</v>
      </c>
      <c r="AB4594" s="9">
        <v>7996284</v>
      </c>
      <c r="AC4594" s="9" t="s">
        <v>5369</v>
      </c>
      <c r="AD4594" s="9" t="s">
        <v>231</v>
      </c>
      <c r="AE4594" s="5">
        <f t="shared" si="164"/>
        <v>0</v>
      </c>
      <c r="AF4594" s="5" t="str">
        <f t="shared" si="165"/>
        <v>katB</v>
      </c>
      <c r="AG4594" s="153"/>
      <c r="AH4594" s="153"/>
      <c r="AI4594" t="s">
        <v>201</v>
      </c>
      <c r="AJ4594" t="s">
        <v>17878</v>
      </c>
      <c r="AK4594" s="9" t="str">
        <f>VLOOKUP(Y4594,zdroj!D:AJ,33,0)</f>
        <v>katB</v>
      </c>
    </row>
    <row r="4595" spans="8:37" x14ac:dyDescent="0.25">
      <c r="H4595" s="8"/>
      <c r="I4595" s="8"/>
      <c r="N4595" s="23"/>
      <c r="O4595" s="24"/>
      <c r="P4595" s="19"/>
      <c r="Q4595" s="19"/>
      <c r="R4595" s="19"/>
      <c r="U4595" s="27"/>
      <c r="Y4595" s="9" t="s">
        <v>561</v>
      </c>
      <c r="Z4595" s="9" t="s">
        <v>232</v>
      </c>
      <c r="AA4595" s="9" t="s">
        <v>198</v>
      </c>
      <c r="AB4595" s="9">
        <v>7996292</v>
      </c>
      <c r="AC4595" s="9" t="s">
        <v>5370</v>
      </c>
      <c r="AD4595" s="9" t="s">
        <v>231</v>
      </c>
      <c r="AE4595" s="5">
        <f t="shared" si="164"/>
        <v>0</v>
      </c>
      <c r="AF4595" s="5" t="str">
        <f t="shared" si="165"/>
        <v>katB</v>
      </c>
      <c r="AG4595" s="153"/>
      <c r="AH4595" s="153"/>
      <c r="AI4595" t="s">
        <v>201</v>
      </c>
      <c r="AJ4595" t="s">
        <v>17878</v>
      </c>
      <c r="AK4595" s="9" t="str">
        <f>VLOOKUP(Y4595,zdroj!D:AJ,33,0)</f>
        <v>katB</v>
      </c>
    </row>
    <row r="4596" spans="8:37" x14ac:dyDescent="0.25">
      <c r="H4596" s="8"/>
      <c r="I4596" s="8"/>
      <c r="N4596" s="23"/>
      <c r="O4596" s="24"/>
      <c r="P4596" s="19"/>
      <c r="Q4596" s="19"/>
      <c r="R4596" s="19"/>
      <c r="U4596" s="27"/>
      <c r="Y4596" s="9" t="s">
        <v>561</v>
      </c>
      <c r="Z4596" s="9" t="s">
        <v>232</v>
      </c>
      <c r="AA4596" s="9" t="s">
        <v>198</v>
      </c>
      <c r="AB4596" s="9">
        <v>7996306</v>
      </c>
      <c r="AC4596" s="9" t="s">
        <v>5371</v>
      </c>
      <c r="AD4596" s="9" t="s">
        <v>231</v>
      </c>
      <c r="AE4596" s="5">
        <f t="shared" si="164"/>
        <v>0</v>
      </c>
      <c r="AF4596" s="5" t="str">
        <f t="shared" si="165"/>
        <v>katB</v>
      </c>
      <c r="AG4596" s="153"/>
      <c r="AH4596" s="153"/>
      <c r="AI4596" t="s">
        <v>201</v>
      </c>
      <c r="AJ4596" t="s">
        <v>17878</v>
      </c>
      <c r="AK4596" s="9" t="str">
        <f>VLOOKUP(Y4596,zdroj!D:AJ,33,0)</f>
        <v>katB</v>
      </c>
    </row>
    <row r="4597" spans="8:37" x14ac:dyDescent="0.25">
      <c r="H4597" s="8"/>
      <c r="I4597" s="8"/>
      <c r="N4597" s="23"/>
      <c r="O4597" s="24"/>
      <c r="P4597" s="19"/>
      <c r="Q4597" s="19"/>
      <c r="R4597" s="19"/>
      <c r="U4597" s="27"/>
      <c r="Y4597" s="9" t="s">
        <v>561</v>
      </c>
      <c r="Z4597" s="9" t="s">
        <v>232</v>
      </c>
      <c r="AA4597" s="9" t="s">
        <v>198</v>
      </c>
      <c r="AB4597" s="9">
        <v>7996314</v>
      </c>
      <c r="AC4597" s="9" t="s">
        <v>5372</v>
      </c>
      <c r="AD4597" s="9" t="s">
        <v>231</v>
      </c>
      <c r="AE4597" s="5">
        <f t="shared" si="164"/>
        <v>0</v>
      </c>
      <c r="AF4597" s="5" t="str">
        <f t="shared" si="165"/>
        <v>katB</v>
      </c>
      <c r="AG4597" s="153"/>
      <c r="AH4597" s="153"/>
      <c r="AI4597" t="s">
        <v>201</v>
      </c>
      <c r="AJ4597" t="s">
        <v>17878</v>
      </c>
      <c r="AK4597" s="9" t="str">
        <f>VLOOKUP(Y4597,zdroj!D:AJ,33,0)</f>
        <v>katB</v>
      </c>
    </row>
    <row r="4598" spans="8:37" x14ac:dyDescent="0.25">
      <c r="H4598" s="8"/>
      <c r="I4598" s="8"/>
      <c r="N4598" s="23"/>
      <c r="O4598" s="24"/>
      <c r="P4598" s="19"/>
      <c r="Q4598" s="19"/>
      <c r="R4598" s="19"/>
      <c r="U4598" s="27"/>
      <c r="Y4598" s="9" t="s">
        <v>561</v>
      </c>
      <c r="Z4598" s="9" t="s">
        <v>232</v>
      </c>
      <c r="AA4598" s="9" t="s">
        <v>198</v>
      </c>
      <c r="AB4598" s="9">
        <v>7996322</v>
      </c>
      <c r="AC4598" s="9" t="s">
        <v>5373</v>
      </c>
      <c r="AD4598" s="9" t="s">
        <v>231</v>
      </c>
      <c r="AE4598" s="5">
        <f t="shared" si="164"/>
        <v>0</v>
      </c>
      <c r="AF4598" s="5" t="str">
        <f t="shared" si="165"/>
        <v>katB</v>
      </c>
      <c r="AG4598" s="153"/>
      <c r="AH4598" s="153"/>
      <c r="AI4598" t="s">
        <v>201</v>
      </c>
      <c r="AJ4598" t="s">
        <v>17878</v>
      </c>
      <c r="AK4598" s="9" t="str">
        <f>VLOOKUP(Y4598,zdroj!D:AJ,33,0)</f>
        <v>katB</v>
      </c>
    </row>
    <row r="4599" spans="8:37" x14ac:dyDescent="0.25">
      <c r="H4599" s="8"/>
      <c r="I4599" s="8"/>
      <c r="N4599" s="23"/>
      <c r="O4599" s="24"/>
      <c r="P4599" s="19"/>
      <c r="Q4599" s="19"/>
      <c r="R4599" s="19"/>
      <c r="U4599" s="27"/>
      <c r="Y4599" s="9" t="s">
        <v>561</v>
      </c>
      <c r="Z4599" s="9" t="s">
        <v>232</v>
      </c>
      <c r="AA4599" s="9" t="s">
        <v>198</v>
      </c>
      <c r="AB4599" s="9">
        <v>7996331</v>
      </c>
      <c r="AC4599" s="9" t="s">
        <v>5374</v>
      </c>
      <c r="AD4599" s="9" t="s">
        <v>231</v>
      </c>
      <c r="AE4599" s="5">
        <f t="shared" si="164"/>
        <v>0</v>
      </c>
      <c r="AF4599" s="5" t="str">
        <f t="shared" si="165"/>
        <v>katB</v>
      </c>
      <c r="AG4599" s="153"/>
      <c r="AH4599" s="153"/>
      <c r="AI4599" t="s">
        <v>201</v>
      </c>
      <c r="AJ4599" t="s">
        <v>17878</v>
      </c>
      <c r="AK4599" s="9" t="str">
        <f>VLOOKUP(Y4599,zdroj!D:AJ,33,0)</f>
        <v>katB</v>
      </c>
    </row>
    <row r="4600" spans="8:37" x14ac:dyDescent="0.25">
      <c r="H4600" s="8"/>
      <c r="I4600" s="8"/>
      <c r="N4600" s="23"/>
      <c r="O4600" s="24"/>
      <c r="P4600" s="19"/>
      <c r="Q4600" s="19"/>
      <c r="R4600" s="19"/>
      <c r="U4600" s="27"/>
      <c r="Y4600" s="9" t="s">
        <v>561</v>
      </c>
      <c r="Z4600" s="9" t="s">
        <v>232</v>
      </c>
      <c r="AA4600" s="9" t="s">
        <v>198</v>
      </c>
      <c r="AB4600" s="9">
        <v>7996349</v>
      </c>
      <c r="AC4600" s="9" t="s">
        <v>5375</v>
      </c>
      <c r="AD4600" s="9" t="s">
        <v>231</v>
      </c>
      <c r="AE4600" s="5">
        <f t="shared" si="164"/>
        <v>0</v>
      </c>
      <c r="AF4600" s="5" t="str">
        <f t="shared" si="165"/>
        <v>katB</v>
      </c>
      <c r="AG4600" s="153"/>
      <c r="AH4600" s="153"/>
      <c r="AI4600" t="s">
        <v>201</v>
      </c>
      <c r="AJ4600" t="s">
        <v>17878</v>
      </c>
      <c r="AK4600" s="9" t="str">
        <f>VLOOKUP(Y4600,zdroj!D:AJ,33,0)</f>
        <v>katB</v>
      </c>
    </row>
    <row r="4601" spans="8:37" x14ac:dyDescent="0.25">
      <c r="H4601" s="8"/>
      <c r="I4601" s="8"/>
      <c r="N4601" s="23"/>
      <c r="O4601" s="24"/>
      <c r="P4601" s="19"/>
      <c r="Q4601" s="19"/>
      <c r="R4601" s="19"/>
      <c r="U4601" s="27"/>
      <c r="Y4601" s="9" t="s">
        <v>561</v>
      </c>
      <c r="Z4601" s="9" t="s">
        <v>232</v>
      </c>
      <c r="AA4601" s="9" t="s">
        <v>198</v>
      </c>
      <c r="AB4601" s="9">
        <v>7996357</v>
      </c>
      <c r="AC4601" s="9" t="s">
        <v>5376</v>
      </c>
      <c r="AD4601" s="9" t="s">
        <v>231</v>
      </c>
      <c r="AE4601" s="5">
        <f t="shared" si="164"/>
        <v>0</v>
      </c>
      <c r="AF4601" s="5" t="str">
        <f t="shared" si="165"/>
        <v>katB</v>
      </c>
      <c r="AG4601" s="153"/>
      <c r="AH4601" s="153"/>
      <c r="AI4601" t="s">
        <v>201</v>
      </c>
      <c r="AJ4601" t="s">
        <v>17878</v>
      </c>
      <c r="AK4601" s="9" t="str">
        <f>VLOOKUP(Y4601,zdroj!D:AJ,33,0)</f>
        <v>katB</v>
      </c>
    </row>
    <row r="4602" spans="8:37" x14ac:dyDescent="0.25">
      <c r="H4602" s="8"/>
      <c r="I4602" s="8"/>
      <c r="N4602" s="23"/>
      <c r="O4602" s="24"/>
      <c r="P4602" s="19"/>
      <c r="Q4602" s="19"/>
      <c r="R4602" s="19"/>
      <c r="U4602" s="27"/>
      <c r="Y4602" s="9" t="s">
        <v>561</v>
      </c>
      <c r="Z4602" s="9" t="s">
        <v>232</v>
      </c>
      <c r="AA4602" s="9" t="s">
        <v>198</v>
      </c>
      <c r="AB4602" s="9">
        <v>7995598</v>
      </c>
      <c r="AC4602" s="9" t="s">
        <v>5377</v>
      </c>
      <c r="AD4602" s="9" t="s">
        <v>231</v>
      </c>
      <c r="AE4602" s="5">
        <f t="shared" si="164"/>
        <v>0</v>
      </c>
      <c r="AF4602" s="5" t="str">
        <f t="shared" si="165"/>
        <v>katB</v>
      </c>
      <c r="AG4602" s="153"/>
      <c r="AH4602" s="153"/>
      <c r="AI4602" t="s">
        <v>201</v>
      </c>
      <c r="AJ4602" t="s">
        <v>17878</v>
      </c>
      <c r="AK4602" s="9" t="str">
        <f>VLOOKUP(Y4602,zdroj!D:AJ,33,0)</f>
        <v>katB</v>
      </c>
    </row>
    <row r="4603" spans="8:37" x14ac:dyDescent="0.25">
      <c r="H4603" s="8"/>
      <c r="I4603" s="8"/>
      <c r="N4603" s="23"/>
      <c r="O4603" s="24"/>
      <c r="P4603" s="19"/>
      <c r="Q4603" s="19"/>
      <c r="R4603" s="19"/>
      <c r="U4603" s="27"/>
      <c r="Y4603" s="9" t="s">
        <v>561</v>
      </c>
      <c r="Z4603" s="9" t="s">
        <v>232</v>
      </c>
      <c r="AA4603" s="9" t="s">
        <v>198</v>
      </c>
      <c r="AB4603" s="9">
        <v>7996365</v>
      </c>
      <c r="AC4603" s="9" t="s">
        <v>5378</v>
      </c>
      <c r="AD4603" s="9" t="s">
        <v>231</v>
      </c>
      <c r="AE4603" s="5">
        <f t="shared" si="164"/>
        <v>0</v>
      </c>
      <c r="AF4603" s="5" t="str">
        <f t="shared" si="165"/>
        <v>katB</v>
      </c>
      <c r="AG4603" s="153"/>
      <c r="AH4603" s="153"/>
      <c r="AI4603" t="s">
        <v>201</v>
      </c>
      <c r="AJ4603" t="s">
        <v>17878</v>
      </c>
      <c r="AK4603" s="9" t="str">
        <f>VLOOKUP(Y4603,zdroj!D:AJ,33,0)</f>
        <v>katB</v>
      </c>
    </row>
    <row r="4604" spans="8:37" x14ac:dyDescent="0.25">
      <c r="H4604" s="8"/>
      <c r="I4604" s="8"/>
      <c r="N4604" s="23"/>
      <c r="O4604" s="24"/>
      <c r="P4604" s="19"/>
      <c r="Q4604" s="19"/>
      <c r="R4604" s="19"/>
      <c r="U4604" s="27"/>
      <c r="Y4604" s="9" t="s">
        <v>561</v>
      </c>
      <c r="Z4604" s="9" t="s">
        <v>232</v>
      </c>
      <c r="AA4604" s="9" t="s">
        <v>198</v>
      </c>
      <c r="AB4604" s="9">
        <v>7996373</v>
      </c>
      <c r="AC4604" s="9" t="s">
        <v>5379</v>
      </c>
      <c r="AD4604" s="9" t="s">
        <v>231</v>
      </c>
      <c r="AE4604" s="5">
        <f t="shared" si="164"/>
        <v>0</v>
      </c>
      <c r="AF4604" s="5" t="str">
        <f t="shared" si="165"/>
        <v>katB</v>
      </c>
      <c r="AG4604" s="153"/>
      <c r="AH4604" s="153"/>
      <c r="AI4604" t="s">
        <v>201</v>
      </c>
      <c r="AJ4604" t="s">
        <v>17878</v>
      </c>
      <c r="AK4604" s="9" t="str">
        <f>VLOOKUP(Y4604,zdroj!D:AJ,33,0)</f>
        <v>katB</v>
      </c>
    </row>
    <row r="4605" spans="8:37" x14ac:dyDescent="0.25">
      <c r="H4605" s="8"/>
      <c r="I4605" s="8"/>
      <c r="N4605" s="23"/>
      <c r="O4605" s="24"/>
      <c r="P4605" s="19"/>
      <c r="Q4605" s="19"/>
      <c r="R4605" s="19"/>
      <c r="U4605" s="27"/>
      <c r="Y4605" s="9" t="s">
        <v>561</v>
      </c>
      <c r="Z4605" s="9" t="s">
        <v>232</v>
      </c>
      <c r="AA4605" s="9" t="s">
        <v>198</v>
      </c>
      <c r="AB4605" s="9">
        <v>7996381</v>
      </c>
      <c r="AC4605" s="9" t="s">
        <v>5380</v>
      </c>
      <c r="AD4605" s="9" t="s">
        <v>231</v>
      </c>
      <c r="AE4605" s="5">
        <f t="shared" si="164"/>
        <v>0</v>
      </c>
      <c r="AF4605" s="5" t="str">
        <f t="shared" si="165"/>
        <v>katB</v>
      </c>
      <c r="AG4605" s="153"/>
      <c r="AH4605" s="153"/>
      <c r="AI4605" t="s">
        <v>201</v>
      </c>
      <c r="AJ4605" t="s">
        <v>17878</v>
      </c>
      <c r="AK4605" s="9" t="str">
        <f>VLOOKUP(Y4605,zdroj!D:AJ,33,0)</f>
        <v>katB</v>
      </c>
    </row>
    <row r="4606" spans="8:37" x14ac:dyDescent="0.25">
      <c r="H4606" s="8"/>
      <c r="I4606" s="8"/>
      <c r="N4606" s="23"/>
      <c r="O4606" s="24"/>
      <c r="P4606" s="19"/>
      <c r="Q4606" s="19"/>
      <c r="R4606" s="19"/>
      <c r="U4606" s="27"/>
      <c r="Y4606" s="9" t="s">
        <v>561</v>
      </c>
      <c r="Z4606" s="9" t="s">
        <v>232</v>
      </c>
      <c r="AA4606" s="9" t="s">
        <v>198</v>
      </c>
      <c r="AB4606" s="9">
        <v>7996390</v>
      </c>
      <c r="AC4606" s="9" t="s">
        <v>5381</v>
      </c>
      <c r="AD4606" s="9" t="s">
        <v>231</v>
      </c>
      <c r="AE4606" s="5">
        <f t="shared" si="164"/>
        <v>0</v>
      </c>
      <c r="AF4606" s="5" t="str">
        <f t="shared" si="165"/>
        <v>katB</v>
      </c>
      <c r="AG4606" s="153"/>
      <c r="AH4606" s="153"/>
      <c r="AI4606" t="s">
        <v>201</v>
      </c>
      <c r="AJ4606" t="s">
        <v>17878</v>
      </c>
      <c r="AK4606" s="9" t="str">
        <f>VLOOKUP(Y4606,zdroj!D:AJ,33,0)</f>
        <v>katB</v>
      </c>
    </row>
    <row r="4607" spans="8:37" x14ac:dyDescent="0.25">
      <c r="H4607" s="8"/>
      <c r="I4607" s="8"/>
      <c r="N4607" s="23"/>
      <c r="O4607" s="24"/>
      <c r="P4607" s="19"/>
      <c r="Q4607" s="19"/>
      <c r="R4607" s="19"/>
      <c r="U4607" s="27"/>
      <c r="Y4607" s="9" t="s">
        <v>561</v>
      </c>
      <c r="Z4607" s="9" t="s">
        <v>232</v>
      </c>
      <c r="AA4607" s="9" t="s">
        <v>198</v>
      </c>
      <c r="AB4607" s="9">
        <v>7996403</v>
      </c>
      <c r="AC4607" s="9" t="s">
        <v>5382</v>
      </c>
      <c r="AD4607" s="9" t="s">
        <v>231</v>
      </c>
      <c r="AE4607" s="5">
        <f t="shared" si="164"/>
        <v>0</v>
      </c>
      <c r="AF4607" s="5" t="str">
        <f t="shared" si="165"/>
        <v>katB</v>
      </c>
      <c r="AG4607" s="153"/>
      <c r="AH4607" s="153"/>
      <c r="AI4607" t="s">
        <v>201</v>
      </c>
      <c r="AJ4607" t="s">
        <v>17878</v>
      </c>
      <c r="AK4607" s="9" t="str">
        <f>VLOOKUP(Y4607,zdroj!D:AJ,33,0)</f>
        <v>katB</v>
      </c>
    </row>
    <row r="4608" spans="8:37" x14ac:dyDescent="0.25">
      <c r="H4608" s="8"/>
      <c r="I4608" s="8"/>
      <c r="N4608" s="23"/>
      <c r="O4608" s="24"/>
      <c r="P4608" s="19"/>
      <c r="Q4608" s="19"/>
      <c r="R4608" s="19"/>
      <c r="U4608" s="27"/>
      <c r="Y4608" s="9" t="s">
        <v>561</v>
      </c>
      <c r="Z4608" s="9" t="s">
        <v>232</v>
      </c>
      <c r="AA4608" s="9" t="s">
        <v>198</v>
      </c>
      <c r="AB4608" s="9">
        <v>7996411</v>
      </c>
      <c r="AC4608" s="9" t="s">
        <v>5383</v>
      </c>
      <c r="AD4608" s="9" t="s">
        <v>231</v>
      </c>
      <c r="AE4608" s="5">
        <f t="shared" si="164"/>
        <v>0</v>
      </c>
      <c r="AF4608" s="5" t="str">
        <f t="shared" si="165"/>
        <v>katB</v>
      </c>
      <c r="AG4608" s="153"/>
      <c r="AH4608" s="153"/>
      <c r="AI4608" t="s">
        <v>201</v>
      </c>
      <c r="AJ4608" t="s">
        <v>17878</v>
      </c>
      <c r="AK4608" s="9" t="str">
        <f>VLOOKUP(Y4608,zdroj!D:AJ,33,0)</f>
        <v>katB</v>
      </c>
    </row>
    <row r="4609" spans="8:37" x14ac:dyDescent="0.25">
      <c r="H4609" s="8"/>
      <c r="I4609" s="8"/>
      <c r="N4609" s="23"/>
      <c r="O4609" s="24"/>
      <c r="P4609" s="19"/>
      <c r="Q4609" s="19"/>
      <c r="R4609" s="19"/>
      <c r="U4609" s="27"/>
      <c r="Y4609" s="9" t="s">
        <v>561</v>
      </c>
      <c r="Z4609" s="9" t="s">
        <v>232</v>
      </c>
      <c r="AA4609" s="9" t="s">
        <v>198</v>
      </c>
      <c r="AB4609" s="9">
        <v>7996420</v>
      </c>
      <c r="AC4609" s="9" t="s">
        <v>5384</v>
      </c>
      <c r="AD4609" s="9" t="s">
        <v>231</v>
      </c>
      <c r="AE4609" s="5">
        <f t="shared" si="164"/>
        <v>0</v>
      </c>
      <c r="AF4609" s="5" t="str">
        <f t="shared" si="165"/>
        <v>katB</v>
      </c>
      <c r="AG4609" s="153"/>
      <c r="AH4609" s="153"/>
      <c r="AI4609" t="s">
        <v>201</v>
      </c>
      <c r="AJ4609" t="s">
        <v>17878</v>
      </c>
      <c r="AK4609" s="9" t="str">
        <f>VLOOKUP(Y4609,zdroj!D:AJ,33,0)</f>
        <v>katB</v>
      </c>
    </row>
    <row r="4610" spans="8:37" x14ac:dyDescent="0.25">
      <c r="H4610" s="8"/>
      <c r="I4610" s="8"/>
      <c r="N4610" s="23"/>
      <c r="O4610" s="24"/>
      <c r="P4610" s="19"/>
      <c r="Q4610" s="19"/>
      <c r="R4610" s="19"/>
      <c r="U4610" s="27"/>
      <c r="Y4610" s="9" t="s">
        <v>561</v>
      </c>
      <c r="Z4610" s="9" t="s">
        <v>232</v>
      </c>
      <c r="AA4610" s="9" t="s">
        <v>198</v>
      </c>
      <c r="AB4610" s="9">
        <v>7996438</v>
      </c>
      <c r="AC4610" s="9" t="s">
        <v>5385</v>
      </c>
      <c r="AD4610" s="9" t="s">
        <v>231</v>
      </c>
      <c r="AE4610" s="5">
        <f t="shared" si="164"/>
        <v>0</v>
      </c>
      <c r="AF4610" s="5" t="str">
        <f t="shared" si="165"/>
        <v>katB</v>
      </c>
      <c r="AG4610" s="153"/>
      <c r="AH4610" s="153"/>
      <c r="AI4610" t="s">
        <v>201</v>
      </c>
      <c r="AJ4610" t="s">
        <v>17878</v>
      </c>
      <c r="AK4610" s="9" t="str">
        <f>VLOOKUP(Y4610,zdroj!D:AJ,33,0)</f>
        <v>katB</v>
      </c>
    </row>
    <row r="4611" spans="8:37" x14ac:dyDescent="0.25">
      <c r="H4611" s="8"/>
      <c r="I4611" s="8"/>
      <c r="N4611" s="23"/>
      <c r="O4611" s="24"/>
      <c r="P4611" s="19"/>
      <c r="Q4611" s="19"/>
      <c r="R4611" s="19"/>
      <c r="U4611" s="27"/>
      <c r="Y4611" s="9" t="s">
        <v>561</v>
      </c>
      <c r="Z4611" s="9" t="s">
        <v>232</v>
      </c>
      <c r="AA4611" s="9" t="s">
        <v>198</v>
      </c>
      <c r="AB4611" s="9">
        <v>7996446</v>
      </c>
      <c r="AC4611" s="9" t="s">
        <v>5386</v>
      </c>
      <c r="AD4611" s="9" t="s">
        <v>231</v>
      </c>
      <c r="AE4611" s="5">
        <f t="shared" si="164"/>
        <v>0</v>
      </c>
      <c r="AF4611" s="5" t="str">
        <f t="shared" si="165"/>
        <v>katB</v>
      </c>
      <c r="AG4611" s="153"/>
      <c r="AH4611" s="153"/>
      <c r="AI4611" t="s">
        <v>201</v>
      </c>
      <c r="AJ4611" t="s">
        <v>17878</v>
      </c>
      <c r="AK4611" s="9" t="str">
        <f>VLOOKUP(Y4611,zdroj!D:AJ,33,0)</f>
        <v>katB</v>
      </c>
    </row>
    <row r="4612" spans="8:37" x14ac:dyDescent="0.25">
      <c r="H4612" s="8"/>
      <c r="I4612" s="8"/>
      <c r="N4612" s="23"/>
      <c r="O4612" s="24"/>
      <c r="P4612" s="19"/>
      <c r="Q4612" s="19"/>
      <c r="R4612" s="19"/>
      <c r="U4612" s="27"/>
      <c r="Y4612" s="9" t="s">
        <v>561</v>
      </c>
      <c r="Z4612" s="9" t="s">
        <v>232</v>
      </c>
      <c r="AA4612" s="9" t="s">
        <v>198</v>
      </c>
      <c r="AB4612" s="9">
        <v>7996454</v>
      </c>
      <c r="AC4612" s="9" t="s">
        <v>5387</v>
      </c>
      <c r="AD4612" s="9" t="s">
        <v>231</v>
      </c>
      <c r="AE4612" s="5">
        <f t="shared" si="164"/>
        <v>0</v>
      </c>
      <c r="AF4612" s="5" t="str">
        <f t="shared" si="165"/>
        <v>katB</v>
      </c>
      <c r="AG4612" s="153"/>
      <c r="AH4612" s="153"/>
      <c r="AI4612" t="s">
        <v>201</v>
      </c>
      <c r="AJ4612" t="s">
        <v>17878</v>
      </c>
      <c r="AK4612" s="9" t="str">
        <f>VLOOKUP(Y4612,zdroj!D:AJ,33,0)</f>
        <v>katB</v>
      </c>
    </row>
    <row r="4613" spans="8:37" x14ac:dyDescent="0.25">
      <c r="H4613" s="8"/>
      <c r="I4613" s="8"/>
      <c r="N4613" s="23"/>
      <c r="O4613" s="24"/>
      <c r="P4613" s="19"/>
      <c r="Q4613" s="19"/>
      <c r="R4613" s="19"/>
      <c r="U4613" s="27"/>
      <c r="Y4613" s="9" t="s">
        <v>564</v>
      </c>
      <c r="Z4613" s="9" t="s">
        <v>232</v>
      </c>
      <c r="AA4613" s="9" t="s">
        <v>237</v>
      </c>
      <c r="AB4613" s="9">
        <v>7998830</v>
      </c>
      <c r="AC4613" s="9" t="s">
        <v>5388</v>
      </c>
      <c r="AD4613" s="9" t="s">
        <v>225</v>
      </c>
      <c r="AE4613" s="5">
        <f t="shared" si="164"/>
        <v>0</v>
      </c>
      <c r="AF4613" s="5" t="str">
        <f t="shared" si="165"/>
        <v>katA</v>
      </c>
      <c r="AG4613" s="153"/>
      <c r="AH4613" s="153"/>
      <c r="AI4613" t="s">
        <v>201</v>
      </c>
      <c r="AJ4613" t="s">
        <v>17878</v>
      </c>
      <c r="AK4613" s="9" t="str">
        <f>VLOOKUP(Y4613,zdroj!D:AJ,33,0)</f>
        <v>katA</v>
      </c>
    </row>
    <row r="4614" spans="8:37" x14ac:dyDescent="0.25">
      <c r="H4614" s="8"/>
      <c r="I4614" s="8"/>
      <c r="N4614" s="23"/>
      <c r="O4614" s="24"/>
      <c r="P4614" s="19"/>
      <c r="Q4614" s="19"/>
      <c r="R4614" s="19"/>
      <c r="U4614" s="27"/>
      <c r="Y4614" s="9" t="s">
        <v>564</v>
      </c>
      <c r="Z4614" s="9" t="s">
        <v>232</v>
      </c>
      <c r="AA4614" s="9" t="s">
        <v>237</v>
      </c>
      <c r="AB4614" s="9">
        <v>7998848</v>
      </c>
      <c r="AC4614" s="9" t="s">
        <v>5389</v>
      </c>
      <c r="AD4614" s="9" t="s">
        <v>225</v>
      </c>
      <c r="AE4614" s="5">
        <f t="shared" si="164"/>
        <v>0</v>
      </c>
      <c r="AF4614" s="5" t="str">
        <f t="shared" si="165"/>
        <v>katA</v>
      </c>
      <c r="AG4614" s="153"/>
      <c r="AH4614" s="153"/>
      <c r="AI4614" t="s">
        <v>195</v>
      </c>
      <c r="AJ4614" t="s">
        <v>340</v>
      </c>
      <c r="AK4614" s="9" t="str">
        <f>VLOOKUP(Y4614,zdroj!D:AJ,33,0)</f>
        <v>katA</v>
      </c>
    </row>
    <row r="4615" spans="8:37" x14ac:dyDescent="0.25">
      <c r="H4615" s="8"/>
      <c r="I4615" s="8"/>
      <c r="N4615" s="23"/>
      <c r="O4615" s="24"/>
      <c r="P4615" s="19"/>
      <c r="Q4615" s="19"/>
      <c r="R4615" s="19"/>
      <c r="U4615" s="27"/>
      <c r="Y4615" s="9" t="s">
        <v>564</v>
      </c>
      <c r="Z4615" s="9" t="s">
        <v>232</v>
      </c>
      <c r="AA4615" s="9" t="s">
        <v>237</v>
      </c>
      <c r="AB4615" s="9">
        <v>7997426</v>
      </c>
      <c r="AC4615" s="9" t="s">
        <v>5390</v>
      </c>
      <c r="AD4615" s="9" t="s">
        <v>231</v>
      </c>
      <c r="AE4615" s="5">
        <f t="shared" si="164"/>
        <v>0</v>
      </c>
      <c r="AF4615" s="5" t="str">
        <f t="shared" si="165"/>
        <v>katB</v>
      </c>
      <c r="AG4615" s="153"/>
      <c r="AH4615" s="153"/>
      <c r="AI4615" t="s">
        <v>17879</v>
      </c>
      <c r="AJ4615" t="s">
        <v>17878</v>
      </c>
      <c r="AK4615" s="9" t="str">
        <f>VLOOKUP(Y4615,zdroj!D:AJ,33,0)</f>
        <v>katA</v>
      </c>
    </row>
    <row r="4616" spans="8:37" x14ac:dyDescent="0.25">
      <c r="H4616" s="8"/>
      <c r="I4616" s="8"/>
      <c r="N4616" s="23"/>
      <c r="O4616" s="24"/>
      <c r="P4616" s="19"/>
      <c r="Q4616" s="19"/>
      <c r="R4616" s="19"/>
      <c r="U4616" s="27"/>
      <c r="Y4616" s="9" t="s">
        <v>564</v>
      </c>
      <c r="Z4616" s="9" t="s">
        <v>232</v>
      </c>
      <c r="AA4616" s="9" t="s">
        <v>237</v>
      </c>
      <c r="AB4616" s="9">
        <v>7997515</v>
      </c>
      <c r="AC4616" s="9" t="s">
        <v>5391</v>
      </c>
      <c r="AD4616" s="9" t="s">
        <v>231</v>
      </c>
      <c r="AE4616" s="5">
        <f t="shared" si="164"/>
        <v>0</v>
      </c>
      <c r="AF4616" s="5" t="str">
        <f t="shared" si="165"/>
        <v>katB</v>
      </c>
      <c r="AG4616" s="153"/>
      <c r="AH4616" s="153"/>
      <c r="AI4616" t="s">
        <v>17879</v>
      </c>
      <c r="AJ4616" t="s">
        <v>17878</v>
      </c>
      <c r="AK4616" s="9" t="str">
        <f>VLOOKUP(Y4616,zdroj!D:AJ,33,0)</f>
        <v>katA</v>
      </c>
    </row>
    <row r="4617" spans="8:37" x14ac:dyDescent="0.25">
      <c r="H4617" s="8"/>
      <c r="I4617" s="8"/>
      <c r="N4617" s="23"/>
      <c r="O4617" s="24"/>
      <c r="P4617" s="19"/>
      <c r="Q4617" s="19"/>
      <c r="R4617" s="19"/>
      <c r="U4617" s="27"/>
      <c r="Y4617" s="9" t="s">
        <v>564</v>
      </c>
      <c r="Z4617" s="9" t="s">
        <v>232</v>
      </c>
      <c r="AA4617" s="9" t="s">
        <v>237</v>
      </c>
      <c r="AB4617" s="9">
        <v>7998406</v>
      </c>
      <c r="AC4617" s="9" t="s">
        <v>5392</v>
      </c>
      <c r="AD4617" s="9" t="s">
        <v>231</v>
      </c>
      <c r="AE4617" s="5">
        <f t="shared" si="164"/>
        <v>0</v>
      </c>
      <c r="AF4617" s="5" t="str">
        <f t="shared" si="165"/>
        <v>katB</v>
      </c>
      <c r="AG4617" s="153"/>
      <c r="AH4617" s="153"/>
      <c r="AI4617" t="s">
        <v>201</v>
      </c>
      <c r="AJ4617" t="s">
        <v>17878</v>
      </c>
      <c r="AK4617" s="9" t="str">
        <f>VLOOKUP(Y4617,zdroj!D:AJ,33,0)</f>
        <v>katA</v>
      </c>
    </row>
    <row r="4618" spans="8:37" x14ac:dyDescent="0.25">
      <c r="H4618" s="8"/>
      <c r="I4618" s="8"/>
      <c r="N4618" s="23"/>
      <c r="O4618" s="24"/>
      <c r="P4618" s="19"/>
      <c r="Q4618" s="19"/>
      <c r="R4618" s="19"/>
      <c r="U4618" s="27"/>
      <c r="Y4618" s="9" t="s">
        <v>564</v>
      </c>
      <c r="Z4618" s="9" t="s">
        <v>232</v>
      </c>
      <c r="AA4618" s="9" t="s">
        <v>237</v>
      </c>
      <c r="AB4618" s="9">
        <v>7998414</v>
      </c>
      <c r="AC4618" s="9" t="s">
        <v>5393</v>
      </c>
      <c r="AD4618" s="9" t="s">
        <v>225</v>
      </c>
      <c r="AE4618" s="5">
        <f t="shared" ref="AE4618:AE4681" si="166">VLOOKUP(Y4618,K:T,10,0)</f>
        <v>0</v>
      </c>
      <c r="AF4618" s="5" t="str">
        <f t="shared" ref="AF4618:AF4681" si="167">IF(AE4618="A",IF(AD4618="katA","katB",AD4618),AD4618)</f>
        <v>katA</v>
      </c>
      <c r="AG4618" s="153"/>
      <c r="AH4618" s="153"/>
      <c r="AI4618" t="s">
        <v>201</v>
      </c>
      <c r="AJ4618" t="s">
        <v>17878</v>
      </c>
      <c r="AK4618" s="9" t="str">
        <f>VLOOKUP(Y4618,zdroj!D:AJ,33,0)</f>
        <v>katA</v>
      </c>
    </row>
    <row r="4619" spans="8:37" x14ac:dyDescent="0.25">
      <c r="H4619" s="8"/>
      <c r="I4619" s="8"/>
      <c r="N4619" s="23"/>
      <c r="O4619" s="24"/>
      <c r="P4619" s="19"/>
      <c r="Q4619" s="19"/>
      <c r="R4619" s="19"/>
      <c r="U4619" s="27"/>
      <c r="Y4619" s="9" t="s">
        <v>564</v>
      </c>
      <c r="Z4619" s="9" t="s">
        <v>232</v>
      </c>
      <c r="AA4619" s="9" t="s">
        <v>237</v>
      </c>
      <c r="AB4619" s="9">
        <v>7998422</v>
      </c>
      <c r="AC4619" s="9" t="s">
        <v>5394</v>
      </c>
      <c r="AD4619" s="9" t="s">
        <v>231</v>
      </c>
      <c r="AE4619" s="5">
        <f t="shared" si="166"/>
        <v>0</v>
      </c>
      <c r="AF4619" s="5" t="str">
        <f t="shared" si="167"/>
        <v>katB</v>
      </c>
      <c r="AG4619" s="153"/>
      <c r="AH4619" s="153"/>
      <c r="AI4619" t="s">
        <v>201</v>
      </c>
      <c r="AJ4619" t="s">
        <v>17878</v>
      </c>
      <c r="AK4619" s="9" t="str">
        <f>VLOOKUP(Y4619,zdroj!D:AJ,33,0)</f>
        <v>katA</v>
      </c>
    </row>
    <row r="4620" spans="8:37" x14ac:dyDescent="0.25">
      <c r="H4620" s="8"/>
      <c r="I4620" s="8"/>
      <c r="N4620" s="23"/>
      <c r="O4620" s="24"/>
      <c r="P4620" s="19"/>
      <c r="Q4620" s="19"/>
      <c r="R4620" s="19"/>
      <c r="U4620" s="27"/>
      <c r="Y4620" s="9" t="s">
        <v>564</v>
      </c>
      <c r="Z4620" s="9" t="s">
        <v>232</v>
      </c>
      <c r="AA4620" s="9" t="s">
        <v>237</v>
      </c>
      <c r="AB4620" s="9">
        <v>7998431</v>
      </c>
      <c r="AC4620" s="9" t="s">
        <v>5395</v>
      </c>
      <c r="AD4620" s="9" t="s">
        <v>225</v>
      </c>
      <c r="AE4620" s="5">
        <f t="shared" si="166"/>
        <v>0</v>
      </c>
      <c r="AF4620" s="5" t="str">
        <f t="shared" si="167"/>
        <v>katA</v>
      </c>
      <c r="AG4620" s="153"/>
      <c r="AH4620" s="153"/>
      <c r="AI4620" t="s">
        <v>201</v>
      </c>
      <c r="AJ4620" t="s">
        <v>17878</v>
      </c>
      <c r="AK4620" s="9" t="str">
        <f>VLOOKUP(Y4620,zdroj!D:AJ,33,0)</f>
        <v>katA</v>
      </c>
    </row>
    <row r="4621" spans="8:37" x14ac:dyDescent="0.25">
      <c r="H4621" s="8"/>
      <c r="I4621" s="8"/>
      <c r="N4621" s="23"/>
      <c r="O4621" s="24"/>
      <c r="P4621" s="19"/>
      <c r="Q4621" s="19"/>
      <c r="R4621" s="19"/>
      <c r="U4621" s="27"/>
      <c r="Y4621" s="9" t="s">
        <v>564</v>
      </c>
      <c r="Z4621" s="9" t="s">
        <v>232</v>
      </c>
      <c r="AA4621" s="9" t="s">
        <v>237</v>
      </c>
      <c r="AB4621" s="9">
        <v>7998449</v>
      </c>
      <c r="AC4621" s="9" t="s">
        <v>5396</v>
      </c>
      <c r="AD4621" s="9" t="s">
        <v>225</v>
      </c>
      <c r="AE4621" s="5">
        <f t="shared" si="166"/>
        <v>0</v>
      </c>
      <c r="AF4621" s="5" t="str">
        <f t="shared" si="167"/>
        <v>katA</v>
      </c>
      <c r="AG4621" s="153"/>
      <c r="AH4621" s="153"/>
      <c r="AI4621" t="s">
        <v>17879</v>
      </c>
      <c r="AJ4621" t="s">
        <v>17878</v>
      </c>
      <c r="AK4621" s="9" t="str">
        <f>VLOOKUP(Y4621,zdroj!D:AJ,33,0)</f>
        <v>katA</v>
      </c>
    </row>
    <row r="4622" spans="8:37" x14ac:dyDescent="0.25">
      <c r="H4622" s="8"/>
      <c r="I4622" s="8"/>
      <c r="N4622" s="23"/>
      <c r="O4622" s="24"/>
      <c r="P4622" s="19"/>
      <c r="Q4622" s="19"/>
      <c r="R4622" s="19"/>
      <c r="U4622" s="27"/>
      <c r="Y4622" s="9" t="s">
        <v>564</v>
      </c>
      <c r="Z4622" s="9" t="s">
        <v>232</v>
      </c>
      <c r="AA4622" s="9" t="s">
        <v>237</v>
      </c>
      <c r="AB4622" s="9">
        <v>7998457</v>
      </c>
      <c r="AC4622" s="9" t="s">
        <v>5397</v>
      </c>
      <c r="AD4622" s="9" t="s">
        <v>225</v>
      </c>
      <c r="AE4622" s="5">
        <f t="shared" si="166"/>
        <v>0</v>
      </c>
      <c r="AF4622" s="5" t="str">
        <f t="shared" si="167"/>
        <v>katA</v>
      </c>
      <c r="AG4622" s="153"/>
      <c r="AH4622" s="153"/>
      <c r="AI4622" t="s">
        <v>201</v>
      </c>
      <c r="AJ4622" t="s">
        <v>17878</v>
      </c>
      <c r="AK4622" s="9" t="str">
        <f>VLOOKUP(Y4622,zdroj!D:AJ,33,0)</f>
        <v>katA</v>
      </c>
    </row>
    <row r="4623" spans="8:37" x14ac:dyDescent="0.25">
      <c r="H4623" s="8"/>
      <c r="I4623" s="8"/>
      <c r="N4623" s="23"/>
      <c r="O4623" s="24"/>
      <c r="P4623" s="19"/>
      <c r="Q4623" s="19"/>
      <c r="R4623" s="19"/>
      <c r="U4623" s="27"/>
      <c r="Y4623" s="9" t="s">
        <v>564</v>
      </c>
      <c r="Z4623" s="9" t="s">
        <v>232</v>
      </c>
      <c r="AA4623" s="9" t="s">
        <v>237</v>
      </c>
      <c r="AB4623" s="9">
        <v>7998465</v>
      </c>
      <c r="AC4623" s="9" t="s">
        <v>5398</v>
      </c>
      <c r="AD4623" s="9" t="s">
        <v>225</v>
      </c>
      <c r="AE4623" s="5">
        <f t="shared" si="166"/>
        <v>0</v>
      </c>
      <c r="AF4623" s="5" t="str">
        <f t="shared" si="167"/>
        <v>katA</v>
      </c>
      <c r="AG4623" s="153"/>
      <c r="AH4623" s="153"/>
      <c r="AI4623" t="s">
        <v>201</v>
      </c>
      <c r="AJ4623" t="s">
        <v>17878</v>
      </c>
      <c r="AK4623" s="9" t="str">
        <f>VLOOKUP(Y4623,zdroj!D:AJ,33,0)</f>
        <v>katA</v>
      </c>
    </row>
    <row r="4624" spans="8:37" x14ac:dyDescent="0.25">
      <c r="H4624" s="8"/>
      <c r="I4624" s="8"/>
      <c r="N4624" s="23"/>
      <c r="O4624" s="24"/>
      <c r="P4624" s="19"/>
      <c r="Q4624" s="19"/>
      <c r="R4624" s="19"/>
      <c r="U4624" s="27"/>
      <c r="Y4624" s="9" t="s">
        <v>564</v>
      </c>
      <c r="Z4624" s="9" t="s">
        <v>232</v>
      </c>
      <c r="AA4624" s="9" t="s">
        <v>237</v>
      </c>
      <c r="AB4624" s="9">
        <v>7998473</v>
      </c>
      <c r="AC4624" s="9" t="s">
        <v>5399</v>
      </c>
      <c r="AD4624" s="9" t="s">
        <v>225</v>
      </c>
      <c r="AE4624" s="5">
        <f t="shared" si="166"/>
        <v>0</v>
      </c>
      <c r="AF4624" s="5" t="str">
        <f t="shared" si="167"/>
        <v>katA</v>
      </c>
      <c r="AG4624" s="153"/>
      <c r="AH4624" s="153"/>
      <c r="AI4624" t="s">
        <v>201</v>
      </c>
      <c r="AJ4624" t="s">
        <v>17878</v>
      </c>
      <c r="AK4624" s="9" t="str">
        <f>VLOOKUP(Y4624,zdroj!D:AJ,33,0)</f>
        <v>katA</v>
      </c>
    </row>
    <row r="4625" spans="8:37" x14ac:dyDescent="0.25">
      <c r="H4625" s="8"/>
      <c r="I4625" s="8"/>
      <c r="N4625" s="23"/>
      <c r="O4625" s="24"/>
      <c r="P4625" s="19"/>
      <c r="Q4625" s="19"/>
      <c r="R4625" s="19"/>
      <c r="U4625" s="27"/>
      <c r="Y4625" s="9" t="s">
        <v>564</v>
      </c>
      <c r="Z4625" s="9" t="s">
        <v>232</v>
      </c>
      <c r="AA4625" s="9" t="s">
        <v>237</v>
      </c>
      <c r="AB4625" s="9">
        <v>7998481</v>
      </c>
      <c r="AC4625" s="9" t="s">
        <v>5400</v>
      </c>
      <c r="AD4625" s="9" t="s">
        <v>225</v>
      </c>
      <c r="AE4625" s="5">
        <f t="shared" si="166"/>
        <v>0</v>
      </c>
      <c r="AF4625" s="5" t="str">
        <f t="shared" si="167"/>
        <v>katA</v>
      </c>
      <c r="AG4625" s="153"/>
      <c r="AH4625" s="153"/>
      <c r="AI4625" t="s">
        <v>201</v>
      </c>
      <c r="AJ4625" t="s">
        <v>17878</v>
      </c>
      <c r="AK4625" s="9" t="str">
        <f>VLOOKUP(Y4625,zdroj!D:AJ,33,0)</f>
        <v>katA</v>
      </c>
    </row>
    <row r="4626" spans="8:37" x14ac:dyDescent="0.25">
      <c r="H4626" s="8"/>
      <c r="I4626" s="8"/>
      <c r="N4626" s="23"/>
      <c r="O4626" s="24"/>
      <c r="P4626" s="19"/>
      <c r="Q4626" s="19"/>
      <c r="R4626" s="19"/>
      <c r="U4626" s="27"/>
      <c r="Y4626" s="9" t="s">
        <v>564</v>
      </c>
      <c r="Z4626" s="9" t="s">
        <v>232</v>
      </c>
      <c r="AA4626" s="9" t="s">
        <v>237</v>
      </c>
      <c r="AB4626" s="9">
        <v>7998490</v>
      </c>
      <c r="AC4626" s="9" t="s">
        <v>5401</v>
      </c>
      <c r="AD4626" s="9" t="s">
        <v>231</v>
      </c>
      <c r="AE4626" s="5">
        <f t="shared" si="166"/>
        <v>0</v>
      </c>
      <c r="AF4626" s="5" t="str">
        <f t="shared" si="167"/>
        <v>katB</v>
      </c>
      <c r="AG4626" s="153"/>
      <c r="AH4626" s="153"/>
      <c r="AI4626" t="s">
        <v>201</v>
      </c>
      <c r="AJ4626" t="s">
        <v>17878</v>
      </c>
      <c r="AK4626" s="9" t="str">
        <f>VLOOKUP(Y4626,zdroj!D:AJ,33,0)</f>
        <v>katA</v>
      </c>
    </row>
    <row r="4627" spans="8:37" x14ac:dyDescent="0.25">
      <c r="H4627" s="8"/>
      <c r="I4627" s="8"/>
      <c r="N4627" s="23"/>
      <c r="O4627" s="24"/>
      <c r="P4627" s="19"/>
      <c r="Q4627" s="19"/>
      <c r="R4627" s="19"/>
      <c r="U4627" s="27"/>
      <c r="Y4627" s="9" t="s">
        <v>564</v>
      </c>
      <c r="Z4627" s="9" t="s">
        <v>232</v>
      </c>
      <c r="AA4627" s="9" t="s">
        <v>237</v>
      </c>
      <c r="AB4627" s="9">
        <v>7997523</v>
      </c>
      <c r="AC4627" s="9" t="s">
        <v>5402</v>
      </c>
      <c r="AD4627" s="9" t="s">
        <v>231</v>
      </c>
      <c r="AE4627" s="5">
        <f t="shared" si="166"/>
        <v>0</v>
      </c>
      <c r="AF4627" s="5" t="str">
        <f t="shared" si="167"/>
        <v>katB</v>
      </c>
      <c r="AG4627" s="153"/>
      <c r="AH4627" s="153"/>
      <c r="AI4627" t="s">
        <v>201</v>
      </c>
      <c r="AJ4627" t="s">
        <v>17878</v>
      </c>
      <c r="AK4627" s="9" t="str">
        <f>VLOOKUP(Y4627,zdroj!D:AJ,33,0)</f>
        <v>katA</v>
      </c>
    </row>
    <row r="4628" spans="8:37" x14ac:dyDescent="0.25">
      <c r="H4628" s="8"/>
      <c r="I4628" s="8"/>
      <c r="N4628" s="23"/>
      <c r="O4628" s="24"/>
      <c r="P4628" s="19"/>
      <c r="Q4628" s="19"/>
      <c r="R4628" s="19"/>
      <c r="U4628" s="27"/>
      <c r="Y4628" s="9" t="s">
        <v>564</v>
      </c>
      <c r="Z4628" s="9" t="s">
        <v>232</v>
      </c>
      <c r="AA4628" s="9" t="s">
        <v>237</v>
      </c>
      <c r="AB4628" s="9">
        <v>7998503</v>
      </c>
      <c r="AC4628" s="9" t="s">
        <v>5403</v>
      </c>
      <c r="AD4628" s="9" t="s">
        <v>225</v>
      </c>
      <c r="AE4628" s="5">
        <f t="shared" si="166"/>
        <v>0</v>
      </c>
      <c r="AF4628" s="5" t="str">
        <f t="shared" si="167"/>
        <v>katA</v>
      </c>
      <c r="AG4628" s="153"/>
      <c r="AH4628" s="153"/>
      <c r="AI4628" t="s">
        <v>201</v>
      </c>
      <c r="AJ4628" t="s">
        <v>17878</v>
      </c>
      <c r="AK4628" s="9" t="str">
        <f>VLOOKUP(Y4628,zdroj!D:AJ,33,0)</f>
        <v>katA</v>
      </c>
    </row>
    <row r="4629" spans="8:37" x14ac:dyDescent="0.25">
      <c r="H4629" s="8"/>
      <c r="I4629" s="8"/>
      <c r="N4629" s="23"/>
      <c r="O4629" s="24"/>
      <c r="P4629" s="19"/>
      <c r="Q4629" s="19"/>
      <c r="R4629" s="19"/>
      <c r="U4629" s="27"/>
      <c r="Y4629" s="9" t="s">
        <v>564</v>
      </c>
      <c r="Z4629" s="9" t="s">
        <v>232</v>
      </c>
      <c r="AA4629" s="9" t="s">
        <v>237</v>
      </c>
      <c r="AB4629" s="9">
        <v>7998511</v>
      </c>
      <c r="AC4629" s="9" t="s">
        <v>5404</v>
      </c>
      <c r="AD4629" s="9" t="s">
        <v>225</v>
      </c>
      <c r="AE4629" s="5">
        <f t="shared" si="166"/>
        <v>0</v>
      </c>
      <c r="AF4629" s="5" t="str">
        <f t="shared" si="167"/>
        <v>katA</v>
      </c>
      <c r="AG4629" s="153"/>
      <c r="AH4629" s="153"/>
      <c r="AI4629" t="s">
        <v>201</v>
      </c>
      <c r="AJ4629" t="s">
        <v>17878</v>
      </c>
      <c r="AK4629" s="9" t="str">
        <f>VLOOKUP(Y4629,zdroj!D:AJ,33,0)</f>
        <v>katA</v>
      </c>
    </row>
    <row r="4630" spans="8:37" x14ac:dyDescent="0.25">
      <c r="H4630" s="8"/>
      <c r="I4630" s="8"/>
      <c r="N4630" s="23"/>
      <c r="O4630" s="24"/>
      <c r="P4630" s="19"/>
      <c r="Q4630" s="19"/>
      <c r="R4630" s="19"/>
      <c r="U4630" s="27"/>
      <c r="Y4630" s="9" t="s">
        <v>564</v>
      </c>
      <c r="Z4630" s="9" t="s">
        <v>232</v>
      </c>
      <c r="AA4630" s="9" t="s">
        <v>237</v>
      </c>
      <c r="AB4630" s="9">
        <v>7998520</v>
      </c>
      <c r="AC4630" s="9" t="s">
        <v>5405</v>
      </c>
      <c r="AD4630" s="9" t="s">
        <v>231</v>
      </c>
      <c r="AE4630" s="5">
        <f t="shared" si="166"/>
        <v>0</v>
      </c>
      <c r="AF4630" s="5" t="str">
        <f t="shared" si="167"/>
        <v>katB</v>
      </c>
      <c r="AG4630" s="153"/>
      <c r="AH4630" s="153"/>
      <c r="AI4630" t="s">
        <v>201</v>
      </c>
      <c r="AJ4630" t="s">
        <v>17878</v>
      </c>
      <c r="AK4630" s="9" t="str">
        <f>VLOOKUP(Y4630,zdroj!D:AJ,33,0)</f>
        <v>katA</v>
      </c>
    </row>
    <row r="4631" spans="8:37" x14ac:dyDescent="0.25">
      <c r="H4631" s="8"/>
      <c r="I4631" s="8"/>
      <c r="N4631" s="23"/>
      <c r="O4631" s="24"/>
      <c r="P4631" s="19"/>
      <c r="Q4631" s="19"/>
      <c r="R4631" s="19"/>
      <c r="U4631" s="27"/>
      <c r="Y4631" s="9" t="s">
        <v>564</v>
      </c>
      <c r="Z4631" s="9" t="s">
        <v>232</v>
      </c>
      <c r="AA4631" s="9" t="s">
        <v>237</v>
      </c>
      <c r="AB4631" s="9">
        <v>7998538</v>
      </c>
      <c r="AC4631" s="9" t="s">
        <v>5406</v>
      </c>
      <c r="AD4631" s="9" t="s">
        <v>225</v>
      </c>
      <c r="AE4631" s="5">
        <f t="shared" si="166"/>
        <v>0</v>
      </c>
      <c r="AF4631" s="5" t="str">
        <f t="shared" si="167"/>
        <v>katA</v>
      </c>
      <c r="AG4631" s="153"/>
      <c r="AH4631" s="153"/>
      <c r="AI4631" t="s">
        <v>201</v>
      </c>
      <c r="AJ4631" t="s">
        <v>17878</v>
      </c>
      <c r="AK4631" s="9" t="str">
        <f>VLOOKUP(Y4631,zdroj!D:AJ,33,0)</f>
        <v>katA</v>
      </c>
    </row>
    <row r="4632" spans="8:37" x14ac:dyDescent="0.25">
      <c r="H4632" s="8"/>
      <c r="I4632" s="8"/>
      <c r="N4632" s="23"/>
      <c r="O4632" s="24"/>
      <c r="P4632" s="19"/>
      <c r="Q4632" s="19"/>
      <c r="R4632" s="19"/>
      <c r="U4632" s="27"/>
      <c r="Y4632" s="9" t="s">
        <v>564</v>
      </c>
      <c r="Z4632" s="9" t="s">
        <v>232</v>
      </c>
      <c r="AA4632" s="9" t="s">
        <v>237</v>
      </c>
      <c r="AB4632" s="9">
        <v>7998546</v>
      </c>
      <c r="AC4632" s="9" t="s">
        <v>5407</v>
      </c>
      <c r="AD4632" s="9" t="s">
        <v>225</v>
      </c>
      <c r="AE4632" s="5">
        <f t="shared" si="166"/>
        <v>0</v>
      </c>
      <c r="AF4632" s="5" t="str">
        <f t="shared" si="167"/>
        <v>katA</v>
      </c>
      <c r="AG4632" s="153"/>
      <c r="AH4632" s="153"/>
      <c r="AI4632" t="s">
        <v>201</v>
      </c>
      <c r="AJ4632" t="s">
        <v>17878</v>
      </c>
      <c r="AK4632" s="9" t="str">
        <f>VLOOKUP(Y4632,zdroj!D:AJ,33,0)</f>
        <v>katA</v>
      </c>
    </row>
    <row r="4633" spans="8:37" x14ac:dyDescent="0.25">
      <c r="H4633" s="8"/>
      <c r="I4633" s="8"/>
      <c r="N4633" s="23"/>
      <c r="O4633" s="24"/>
      <c r="P4633" s="19"/>
      <c r="Q4633" s="19"/>
      <c r="R4633" s="19"/>
      <c r="U4633" s="27"/>
      <c r="Y4633" s="9" t="s">
        <v>564</v>
      </c>
      <c r="Z4633" s="9" t="s">
        <v>232</v>
      </c>
      <c r="AA4633" s="9" t="s">
        <v>237</v>
      </c>
      <c r="AB4633" s="9">
        <v>7998554</v>
      </c>
      <c r="AC4633" s="9" t="s">
        <v>5408</v>
      </c>
      <c r="AD4633" s="9" t="s">
        <v>225</v>
      </c>
      <c r="AE4633" s="5">
        <f t="shared" si="166"/>
        <v>0</v>
      </c>
      <c r="AF4633" s="5" t="str">
        <f t="shared" si="167"/>
        <v>katA</v>
      </c>
      <c r="AG4633" s="153"/>
      <c r="AH4633" s="153"/>
      <c r="AI4633" t="s">
        <v>17880</v>
      </c>
      <c r="AJ4633" t="s">
        <v>17878</v>
      </c>
      <c r="AK4633" s="9" t="str">
        <f>VLOOKUP(Y4633,zdroj!D:AJ,33,0)</f>
        <v>katA</v>
      </c>
    </row>
    <row r="4634" spans="8:37" x14ac:dyDescent="0.25">
      <c r="H4634" s="8"/>
      <c r="I4634" s="8"/>
      <c r="N4634" s="23"/>
      <c r="O4634" s="24"/>
      <c r="P4634" s="19"/>
      <c r="Q4634" s="19"/>
      <c r="R4634" s="19"/>
      <c r="U4634" s="27"/>
      <c r="Y4634" s="9" t="s">
        <v>564</v>
      </c>
      <c r="Z4634" s="9" t="s">
        <v>232</v>
      </c>
      <c r="AA4634" s="9" t="s">
        <v>237</v>
      </c>
      <c r="AB4634" s="9">
        <v>7998562</v>
      </c>
      <c r="AC4634" s="9" t="s">
        <v>5409</v>
      </c>
      <c r="AD4634" s="9" t="s">
        <v>225</v>
      </c>
      <c r="AE4634" s="5">
        <f t="shared" si="166"/>
        <v>0</v>
      </c>
      <c r="AF4634" s="5" t="str">
        <f t="shared" si="167"/>
        <v>katA</v>
      </c>
      <c r="AG4634" s="153"/>
      <c r="AH4634" s="153"/>
      <c r="AI4634" t="s">
        <v>17882</v>
      </c>
      <c r="AJ4634" t="s">
        <v>17878</v>
      </c>
      <c r="AK4634" s="9" t="str">
        <f>VLOOKUP(Y4634,zdroj!D:AJ,33,0)</f>
        <v>katA</v>
      </c>
    </row>
    <row r="4635" spans="8:37" x14ac:dyDescent="0.25">
      <c r="H4635" s="8"/>
      <c r="I4635" s="8"/>
      <c r="N4635" s="23"/>
      <c r="O4635" s="24"/>
      <c r="P4635" s="19"/>
      <c r="Q4635" s="19"/>
      <c r="R4635" s="19"/>
      <c r="U4635" s="27"/>
      <c r="Y4635" s="9" t="s">
        <v>564</v>
      </c>
      <c r="Z4635" s="9" t="s">
        <v>232</v>
      </c>
      <c r="AA4635" s="9" t="s">
        <v>237</v>
      </c>
      <c r="AB4635" s="9">
        <v>7998571</v>
      </c>
      <c r="AC4635" s="9" t="s">
        <v>5410</v>
      </c>
      <c r="AD4635" s="9" t="s">
        <v>225</v>
      </c>
      <c r="AE4635" s="5">
        <f t="shared" si="166"/>
        <v>0</v>
      </c>
      <c r="AF4635" s="5" t="str">
        <f t="shared" si="167"/>
        <v>katA</v>
      </c>
      <c r="AG4635" s="153"/>
      <c r="AH4635" s="153"/>
      <c r="AI4635" t="s">
        <v>201</v>
      </c>
      <c r="AJ4635" t="s">
        <v>17878</v>
      </c>
      <c r="AK4635" s="9" t="str">
        <f>VLOOKUP(Y4635,zdroj!D:AJ,33,0)</f>
        <v>katA</v>
      </c>
    </row>
    <row r="4636" spans="8:37" x14ac:dyDescent="0.25">
      <c r="H4636" s="8"/>
      <c r="I4636" s="8"/>
      <c r="N4636" s="23"/>
      <c r="O4636" s="24"/>
      <c r="P4636" s="19"/>
      <c r="Q4636" s="19"/>
      <c r="R4636" s="19"/>
      <c r="U4636" s="27"/>
      <c r="Y4636" s="9" t="s">
        <v>564</v>
      </c>
      <c r="Z4636" s="9" t="s">
        <v>232</v>
      </c>
      <c r="AA4636" s="9" t="s">
        <v>237</v>
      </c>
      <c r="AB4636" s="9">
        <v>7998589</v>
      </c>
      <c r="AC4636" s="9" t="s">
        <v>5411</v>
      </c>
      <c r="AD4636" s="9" t="s">
        <v>231</v>
      </c>
      <c r="AE4636" s="5">
        <f t="shared" si="166"/>
        <v>0</v>
      </c>
      <c r="AF4636" s="5" t="str">
        <f t="shared" si="167"/>
        <v>katB</v>
      </c>
      <c r="AG4636" s="153"/>
      <c r="AH4636" s="153"/>
      <c r="AI4636" t="s">
        <v>201</v>
      </c>
      <c r="AJ4636" t="s">
        <v>17878</v>
      </c>
      <c r="AK4636" s="9" t="str">
        <f>VLOOKUP(Y4636,zdroj!D:AJ,33,0)</f>
        <v>katA</v>
      </c>
    </row>
    <row r="4637" spans="8:37" x14ac:dyDescent="0.25">
      <c r="H4637" s="8"/>
      <c r="I4637" s="8"/>
      <c r="N4637" s="23"/>
      <c r="O4637" s="24"/>
      <c r="P4637" s="19"/>
      <c r="Q4637" s="19"/>
      <c r="R4637" s="19"/>
      <c r="U4637" s="27"/>
      <c r="Y4637" s="9" t="s">
        <v>564</v>
      </c>
      <c r="Z4637" s="9" t="s">
        <v>232</v>
      </c>
      <c r="AA4637" s="9" t="s">
        <v>237</v>
      </c>
      <c r="AB4637" s="9">
        <v>7998597</v>
      </c>
      <c r="AC4637" s="9" t="s">
        <v>5412</v>
      </c>
      <c r="AD4637" s="9" t="s">
        <v>225</v>
      </c>
      <c r="AE4637" s="5">
        <f t="shared" si="166"/>
        <v>0</v>
      </c>
      <c r="AF4637" s="5" t="str">
        <f t="shared" si="167"/>
        <v>katA</v>
      </c>
      <c r="AG4637" s="153"/>
      <c r="AH4637" s="153"/>
      <c r="AI4637" t="s">
        <v>201</v>
      </c>
      <c r="AJ4637" t="s">
        <v>17878</v>
      </c>
      <c r="AK4637" s="9" t="str">
        <f>VLOOKUP(Y4637,zdroj!D:AJ,33,0)</f>
        <v>katA</v>
      </c>
    </row>
    <row r="4638" spans="8:37" x14ac:dyDescent="0.25">
      <c r="H4638" s="8"/>
      <c r="I4638" s="8"/>
      <c r="N4638" s="23"/>
      <c r="O4638" s="24"/>
      <c r="P4638" s="19"/>
      <c r="Q4638" s="19"/>
      <c r="R4638" s="19"/>
      <c r="U4638" s="27"/>
      <c r="Y4638" s="9" t="s">
        <v>564</v>
      </c>
      <c r="Z4638" s="9" t="s">
        <v>232</v>
      </c>
      <c r="AA4638" s="9" t="s">
        <v>237</v>
      </c>
      <c r="AB4638" s="9">
        <v>7997531</v>
      </c>
      <c r="AC4638" s="9" t="s">
        <v>5413</v>
      </c>
      <c r="AD4638" s="9" t="s">
        <v>225</v>
      </c>
      <c r="AE4638" s="5">
        <f t="shared" si="166"/>
        <v>0</v>
      </c>
      <c r="AF4638" s="5" t="str">
        <f t="shared" si="167"/>
        <v>katA</v>
      </c>
      <c r="AG4638" s="153"/>
      <c r="AH4638" s="153"/>
      <c r="AI4638" t="s">
        <v>201</v>
      </c>
      <c r="AJ4638" t="s">
        <v>17878</v>
      </c>
      <c r="AK4638" s="9" t="str">
        <f>VLOOKUP(Y4638,zdroj!D:AJ,33,0)</f>
        <v>katA</v>
      </c>
    </row>
    <row r="4639" spans="8:37" x14ac:dyDescent="0.25">
      <c r="H4639" s="8"/>
      <c r="I4639" s="8"/>
      <c r="N4639" s="23"/>
      <c r="O4639" s="24"/>
      <c r="P4639" s="19"/>
      <c r="Q4639" s="19"/>
      <c r="R4639" s="19"/>
      <c r="U4639" s="27"/>
      <c r="Y4639" s="9" t="s">
        <v>564</v>
      </c>
      <c r="Z4639" s="9" t="s">
        <v>232</v>
      </c>
      <c r="AA4639" s="9" t="s">
        <v>237</v>
      </c>
      <c r="AB4639" s="9">
        <v>7998601</v>
      </c>
      <c r="AC4639" s="9" t="s">
        <v>5414</v>
      </c>
      <c r="AD4639" s="9" t="s">
        <v>231</v>
      </c>
      <c r="AE4639" s="5">
        <f t="shared" si="166"/>
        <v>0</v>
      </c>
      <c r="AF4639" s="5" t="str">
        <f t="shared" si="167"/>
        <v>katB</v>
      </c>
      <c r="AG4639" s="153"/>
      <c r="AH4639" s="153"/>
      <c r="AI4639" t="s">
        <v>201</v>
      </c>
      <c r="AJ4639" t="s">
        <v>17878</v>
      </c>
      <c r="AK4639" s="9" t="str">
        <f>VLOOKUP(Y4639,zdroj!D:AJ,33,0)</f>
        <v>katA</v>
      </c>
    </row>
    <row r="4640" spans="8:37" x14ac:dyDescent="0.25">
      <c r="H4640" s="8"/>
      <c r="I4640" s="8"/>
      <c r="N4640" s="23"/>
      <c r="O4640" s="24"/>
      <c r="P4640" s="19"/>
      <c r="Q4640" s="19"/>
      <c r="R4640" s="19"/>
      <c r="U4640" s="27"/>
      <c r="Y4640" s="9" t="s">
        <v>564</v>
      </c>
      <c r="Z4640" s="9" t="s">
        <v>232</v>
      </c>
      <c r="AA4640" s="9" t="s">
        <v>237</v>
      </c>
      <c r="AB4640" s="9">
        <v>7998627</v>
      </c>
      <c r="AC4640" s="9" t="s">
        <v>5415</v>
      </c>
      <c r="AD4640" s="9" t="s">
        <v>231</v>
      </c>
      <c r="AE4640" s="5">
        <f t="shared" si="166"/>
        <v>0</v>
      </c>
      <c r="AF4640" s="5" t="str">
        <f t="shared" si="167"/>
        <v>katB</v>
      </c>
      <c r="AG4640" s="153"/>
      <c r="AH4640" s="153"/>
      <c r="AI4640" t="s">
        <v>201</v>
      </c>
      <c r="AJ4640" t="s">
        <v>17878</v>
      </c>
      <c r="AK4640" s="9" t="str">
        <f>VLOOKUP(Y4640,zdroj!D:AJ,33,0)</f>
        <v>katA</v>
      </c>
    </row>
    <row r="4641" spans="8:37" x14ac:dyDescent="0.25">
      <c r="H4641" s="8"/>
      <c r="I4641" s="8"/>
      <c r="N4641" s="23"/>
      <c r="O4641" s="24"/>
      <c r="P4641" s="19"/>
      <c r="Q4641" s="19"/>
      <c r="R4641" s="19"/>
      <c r="U4641" s="27"/>
      <c r="Y4641" s="9" t="s">
        <v>564</v>
      </c>
      <c r="Z4641" s="9" t="s">
        <v>232</v>
      </c>
      <c r="AA4641" s="9" t="s">
        <v>237</v>
      </c>
      <c r="AB4641" s="9">
        <v>7998635</v>
      </c>
      <c r="AC4641" s="9" t="s">
        <v>5416</v>
      </c>
      <c r="AD4641" s="9" t="s">
        <v>231</v>
      </c>
      <c r="AE4641" s="5">
        <f t="shared" si="166"/>
        <v>0</v>
      </c>
      <c r="AF4641" s="5" t="str">
        <f t="shared" si="167"/>
        <v>katB</v>
      </c>
      <c r="AG4641" s="153"/>
      <c r="AH4641" s="153"/>
      <c r="AI4641" t="s">
        <v>201</v>
      </c>
      <c r="AJ4641" t="s">
        <v>17878</v>
      </c>
      <c r="AK4641" s="9" t="str">
        <f>VLOOKUP(Y4641,zdroj!D:AJ,33,0)</f>
        <v>katA</v>
      </c>
    </row>
    <row r="4642" spans="8:37" x14ac:dyDescent="0.25">
      <c r="H4642" s="8"/>
      <c r="I4642" s="8"/>
      <c r="N4642" s="23"/>
      <c r="O4642" s="24"/>
      <c r="P4642" s="19"/>
      <c r="Q4642" s="19"/>
      <c r="R4642" s="19"/>
      <c r="U4642" s="27"/>
      <c r="Y4642" s="9" t="s">
        <v>564</v>
      </c>
      <c r="Z4642" s="9" t="s">
        <v>232</v>
      </c>
      <c r="AA4642" s="9" t="s">
        <v>237</v>
      </c>
      <c r="AB4642" s="9">
        <v>7998643</v>
      </c>
      <c r="AC4642" s="9" t="s">
        <v>5417</v>
      </c>
      <c r="AD4642" s="9" t="s">
        <v>225</v>
      </c>
      <c r="AE4642" s="5">
        <f t="shared" si="166"/>
        <v>0</v>
      </c>
      <c r="AF4642" s="5" t="str">
        <f t="shared" si="167"/>
        <v>katA</v>
      </c>
      <c r="AG4642" s="153"/>
      <c r="AH4642" s="153"/>
      <c r="AI4642" t="s">
        <v>201</v>
      </c>
      <c r="AJ4642" t="s">
        <v>17878</v>
      </c>
      <c r="AK4642" s="9" t="str">
        <f>VLOOKUP(Y4642,zdroj!D:AJ,33,0)</f>
        <v>katA</v>
      </c>
    </row>
    <row r="4643" spans="8:37" x14ac:dyDescent="0.25">
      <c r="H4643" s="8"/>
      <c r="I4643" s="8"/>
      <c r="N4643" s="23"/>
      <c r="O4643" s="24"/>
      <c r="P4643" s="19"/>
      <c r="Q4643" s="19"/>
      <c r="R4643" s="19"/>
      <c r="U4643" s="27"/>
      <c r="Y4643" s="9" t="s">
        <v>564</v>
      </c>
      <c r="Z4643" s="9" t="s">
        <v>232</v>
      </c>
      <c r="AA4643" s="9" t="s">
        <v>237</v>
      </c>
      <c r="AB4643" s="9">
        <v>7998651</v>
      </c>
      <c r="AC4643" s="9" t="s">
        <v>5418</v>
      </c>
      <c r="AD4643" s="9" t="s">
        <v>225</v>
      </c>
      <c r="AE4643" s="5">
        <f t="shared" si="166"/>
        <v>0</v>
      </c>
      <c r="AF4643" s="5" t="str">
        <f t="shared" si="167"/>
        <v>katA</v>
      </c>
      <c r="AG4643" s="153"/>
      <c r="AH4643" s="153"/>
      <c r="AI4643" t="s">
        <v>201</v>
      </c>
      <c r="AJ4643" t="s">
        <v>17878</v>
      </c>
      <c r="AK4643" s="9" t="str">
        <f>VLOOKUP(Y4643,zdroj!D:AJ,33,0)</f>
        <v>katA</v>
      </c>
    </row>
    <row r="4644" spans="8:37" x14ac:dyDescent="0.25">
      <c r="H4644" s="8"/>
      <c r="I4644" s="8"/>
      <c r="N4644" s="23"/>
      <c r="O4644" s="24"/>
      <c r="P4644" s="19"/>
      <c r="Q4644" s="19"/>
      <c r="R4644" s="19"/>
      <c r="U4644" s="27"/>
      <c r="Y4644" s="9" t="s">
        <v>564</v>
      </c>
      <c r="Z4644" s="9" t="s">
        <v>232</v>
      </c>
      <c r="AA4644" s="9" t="s">
        <v>237</v>
      </c>
      <c r="AB4644" s="9">
        <v>7998660</v>
      </c>
      <c r="AC4644" s="9" t="s">
        <v>5419</v>
      </c>
      <c r="AD4644" s="9" t="s">
        <v>225</v>
      </c>
      <c r="AE4644" s="5">
        <f t="shared" si="166"/>
        <v>0</v>
      </c>
      <c r="AF4644" s="5" t="str">
        <f t="shared" si="167"/>
        <v>katA</v>
      </c>
      <c r="AG4644" s="153"/>
      <c r="AH4644" s="153"/>
      <c r="AI4644" t="s">
        <v>17884</v>
      </c>
      <c r="AJ4644" t="s">
        <v>17878</v>
      </c>
      <c r="AK4644" s="9" t="str">
        <f>VLOOKUP(Y4644,zdroj!D:AJ,33,0)</f>
        <v>katA</v>
      </c>
    </row>
    <row r="4645" spans="8:37" x14ac:dyDescent="0.25">
      <c r="H4645" s="8"/>
      <c r="I4645" s="8"/>
      <c r="N4645" s="23"/>
      <c r="O4645" s="24"/>
      <c r="P4645" s="19"/>
      <c r="Q4645" s="19"/>
      <c r="R4645" s="19"/>
      <c r="U4645" s="27"/>
      <c r="Y4645" s="9" t="s">
        <v>564</v>
      </c>
      <c r="Z4645" s="9" t="s">
        <v>232</v>
      </c>
      <c r="AA4645" s="9" t="s">
        <v>237</v>
      </c>
      <c r="AB4645" s="9">
        <v>7998678</v>
      </c>
      <c r="AC4645" s="9" t="s">
        <v>5420</v>
      </c>
      <c r="AD4645" s="9" t="s">
        <v>225</v>
      </c>
      <c r="AE4645" s="5">
        <f t="shared" si="166"/>
        <v>0</v>
      </c>
      <c r="AF4645" s="5" t="str">
        <f t="shared" si="167"/>
        <v>katA</v>
      </c>
      <c r="AG4645" s="153"/>
      <c r="AH4645" s="153"/>
      <c r="AI4645" t="s">
        <v>201</v>
      </c>
      <c r="AJ4645" t="s">
        <v>17878</v>
      </c>
      <c r="AK4645" s="9" t="str">
        <f>VLOOKUP(Y4645,zdroj!D:AJ,33,0)</f>
        <v>katA</v>
      </c>
    </row>
    <row r="4646" spans="8:37" x14ac:dyDescent="0.25">
      <c r="H4646" s="8"/>
      <c r="I4646" s="8"/>
      <c r="N4646" s="23"/>
      <c r="O4646" s="24"/>
      <c r="P4646" s="19"/>
      <c r="Q4646" s="19"/>
      <c r="R4646" s="19"/>
      <c r="U4646" s="27"/>
      <c r="Y4646" s="9" t="s">
        <v>564</v>
      </c>
      <c r="Z4646" s="9" t="s">
        <v>232</v>
      </c>
      <c r="AA4646" s="9" t="s">
        <v>237</v>
      </c>
      <c r="AB4646" s="9">
        <v>7998686</v>
      </c>
      <c r="AC4646" s="9" t="s">
        <v>5421</v>
      </c>
      <c r="AD4646" s="9" t="s">
        <v>225</v>
      </c>
      <c r="AE4646" s="5">
        <f t="shared" si="166"/>
        <v>0</v>
      </c>
      <c r="AF4646" s="5" t="str">
        <f t="shared" si="167"/>
        <v>katA</v>
      </c>
      <c r="AG4646" s="153"/>
      <c r="AH4646" s="153"/>
      <c r="AI4646" t="s">
        <v>201</v>
      </c>
      <c r="AJ4646" t="s">
        <v>17878</v>
      </c>
      <c r="AK4646" s="9" t="str">
        <f>VLOOKUP(Y4646,zdroj!D:AJ,33,0)</f>
        <v>katA</v>
      </c>
    </row>
    <row r="4647" spans="8:37" x14ac:dyDescent="0.25">
      <c r="H4647" s="8"/>
      <c r="I4647" s="8"/>
      <c r="N4647" s="23"/>
      <c r="O4647" s="24"/>
      <c r="P4647" s="19"/>
      <c r="Q4647" s="19"/>
      <c r="R4647" s="19"/>
      <c r="U4647" s="27"/>
      <c r="Y4647" s="9" t="s">
        <v>564</v>
      </c>
      <c r="Z4647" s="9" t="s">
        <v>232</v>
      </c>
      <c r="AA4647" s="9" t="s">
        <v>237</v>
      </c>
      <c r="AB4647" s="9">
        <v>7998694</v>
      </c>
      <c r="AC4647" s="9" t="s">
        <v>5422</v>
      </c>
      <c r="AD4647" s="9" t="s">
        <v>231</v>
      </c>
      <c r="AE4647" s="5">
        <f t="shared" si="166"/>
        <v>0</v>
      </c>
      <c r="AF4647" s="5" t="str">
        <f t="shared" si="167"/>
        <v>katB</v>
      </c>
      <c r="AG4647" s="153"/>
      <c r="AH4647" s="153"/>
      <c r="AI4647" t="s">
        <v>201</v>
      </c>
      <c r="AJ4647" t="s">
        <v>17878</v>
      </c>
      <c r="AK4647" s="9" t="str">
        <f>VLOOKUP(Y4647,zdroj!D:AJ,33,0)</f>
        <v>katA</v>
      </c>
    </row>
    <row r="4648" spans="8:37" x14ac:dyDescent="0.25">
      <c r="H4648" s="8"/>
      <c r="I4648" s="8"/>
      <c r="N4648" s="23"/>
      <c r="O4648" s="24"/>
      <c r="P4648" s="19"/>
      <c r="Q4648" s="19"/>
      <c r="R4648" s="19"/>
      <c r="U4648" s="27"/>
      <c r="Y4648" s="9" t="s">
        <v>564</v>
      </c>
      <c r="Z4648" s="9" t="s">
        <v>232</v>
      </c>
      <c r="AA4648" s="9" t="s">
        <v>237</v>
      </c>
      <c r="AB4648" s="9">
        <v>7997540</v>
      </c>
      <c r="AC4648" s="9" t="s">
        <v>5423</v>
      </c>
      <c r="AD4648" s="9" t="s">
        <v>225</v>
      </c>
      <c r="AE4648" s="5">
        <f t="shared" si="166"/>
        <v>0</v>
      </c>
      <c r="AF4648" s="5" t="str">
        <f t="shared" si="167"/>
        <v>katA</v>
      </c>
      <c r="AG4648" s="153"/>
      <c r="AH4648" s="153"/>
      <c r="AI4648" t="s">
        <v>201</v>
      </c>
      <c r="AJ4648" t="s">
        <v>17878</v>
      </c>
      <c r="AK4648" s="9" t="str">
        <f>VLOOKUP(Y4648,zdroj!D:AJ,33,0)</f>
        <v>katA</v>
      </c>
    </row>
    <row r="4649" spans="8:37" x14ac:dyDescent="0.25">
      <c r="H4649" s="8"/>
      <c r="I4649" s="8"/>
      <c r="N4649" s="23"/>
      <c r="O4649" s="24"/>
      <c r="P4649" s="19"/>
      <c r="Q4649" s="19"/>
      <c r="R4649" s="19"/>
      <c r="U4649" s="27"/>
      <c r="Y4649" s="9" t="s">
        <v>564</v>
      </c>
      <c r="Z4649" s="9" t="s">
        <v>232</v>
      </c>
      <c r="AA4649" s="9" t="s">
        <v>237</v>
      </c>
      <c r="AB4649" s="9">
        <v>7998708</v>
      </c>
      <c r="AC4649" s="9" t="s">
        <v>5424</v>
      </c>
      <c r="AD4649" s="9" t="s">
        <v>231</v>
      </c>
      <c r="AE4649" s="5">
        <f t="shared" si="166"/>
        <v>0</v>
      </c>
      <c r="AF4649" s="5" t="str">
        <f t="shared" si="167"/>
        <v>katB</v>
      </c>
      <c r="AG4649" s="153"/>
      <c r="AH4649" s="153"/>
      <c r="AI4649" t="s">
        <v>201</v>
      </c>
      <c r="AJ4649" t="s">
        <v>17878</v>
      </c>
      <c r="AK4649" s="9" t="str">
        <f>VLOOKUP(Y4649,zdroj!D:AJ,33,0)</f>
        <v>katA</v>
      </c>
    </row>
    <row r="4650" spans="8:37" x14ac:dyDescent="0.25">
      <c r="H4650" s="8"/>
      <c r="I4650" s="8"/>
      <c r="N4650" s="23"/>
      <c r="O4650" s="24"/>
      <c r="P4650" s="19"/>
      <c r="Q4650" s="19"/>
      <c r="R4650" s="19"/>
      <c r="U4650" s="27"/>
      <c r="Y4650" s="9" t="s">
        <v>564</v>
      </c>
      <c r="Z4650" s="9" t="s">
        <v>232</v>
      </c>
      <c r="AA4650" s="9" t="s">
        <v>237</v>
      </c>
      <c r="AB4650" s="9">
        <v>7998716</v>
      </c>
      <c r="AC4650" s="9" t="s">
        <v>5425</v>
      </c>
      <c r="AD4650" s="9" t="s">
        <v>231</v>
      </c>
      <c r="AE4650" s="5">
        <f t="shared" si="166"/>
        <v>0</v>
      </c>
      <c r="AF4650" s="5" t="str">
        <f t="shared" si="167"/>
        <v>katB</v>
      </c>
      <c r="AG4650" s="153"/>
      <c r="AH4650" s="153"/>
      <c r="AI4650" t="s">
        <v>201</v>
      </c>
      <c r="AJ4650" t="s">
        <v>17878</v>
      </c>
      <c r="AK4650" s="9" t="str">
        <f>VLOOKUP(Y4650,zdroj!D:AJ,33,0)</f>
        <v>katA</v>
      </c>
    </row>
    <row r="4651" spans="8:37" x14ac:dyDescent="0.25">
      <c r="H4651" s="8"/>
      <c r="I4651" s="8"/>
      <c r="N4651" s="23"/>
      <c r="O4651" s="24"/>
      <c r="P4651" s="19"/>
      <c r="Q4651" s="19"/>
      <c r="R4651" s="19"/>
      <c r="U4651" s="27"/>
      <c r="Y4651" s="9" t="s">
        <v>564</v>
      </c>
      <c r="Z4651" s="9" t="s">
        <v>232</v>
      </c>
      <c r="AA4651" s="9" t="s">
        <v>237</v>
      </c>
      <c r="AB4651" s="9">
        <v>7998724</v>
      </c>
      <c r="AC4651" s="9" t="s">
        <v>5426</v>
      </c>
      <c r="AD4651" s="9" t="s">
        <v>231</v>
      </c>
      <c r="AE4651" s="5">
        <f t="shared" si="166"/>
        <v>0</v>
      </c>
      <c r="AF4651" s="5" t="str">
        <f t="shared" si="167"/>
        <v>katB</v>
      </c>
      <c r="AG4651" s="153"/>
      <c r="AH4651" s="153"/>
      <c r="AI4651" t="s">
        <v>201</v>
      </c>
      <c r="AJ4651" t="s">
        <v>17878</v>
      </c>
      <c r="AK4651" s="9" t="str">
        <f>VLOOKUP(Y4651,zdroj!D:AJ,33,0)</f>
        <v>katA</v>
      </c>
    </row>
    <row r="4652" spans="8:37" x14ac:dyDescent="0.25">
      <c r="H4652" s="8"/>
      <c r="I4652" s="8"/>
      <c r="N4652" s="23"/>
      <c r="O4652" s="24"/>
      <c r="P4652" s="19"/>
      <c r="Q4652" s="19"/>
      <c r="R4652" s="19"/>
      <c r="U4652" s="27"/>
      <c r="Y4652" s="9" t="s">
        <v>564</v>
      </c>
      <c r="Z4652" s="9" t="s">
        <v>232</v>
      </c>
      <c r="AA4652" s="9" t="s">
        <v>237</v>
      </c>
      <c r="AB4652" s="9">
        <v>7998732</v>
      </c>
      <c r="AC4652" s="9" t="s">
        <v>5427</v>
      </c>
      <c r="AD4652" s="9" t="s">
        <v>231</v>
      </c>
      <c r="AE4652" s="5">
        <f t="shared" si="166"/>
        <v>0</v>
      </c>
      <c r="AF4652" s="5" t="str">
        <f t="shared" si="167"/>
        <v>katB</v>
      </c>
      <c r="AG4652" s="153"/>
      <c r="AH4652" s="153"/>
      <c r="AI4652" t="s">
        <v>201</v>
      </c>
      <c r="AJ4652" t="s">
        <v>17878</v>
      </c>
      <c r="AK4652" s="9" t="str">
        <f>VLOOKUP(Y4652,zdroj!D:AJ,33,0)</f>
        <v>katA</v>
      </c>
    </row>
    <row r="4653" spans="8:37" x14ac:dyDescent="0.25">
      <c r="H4653" s="8"/>
      <c r="I4653" s="8"/>
      <c r="N4653" s="23"/>
      <c r="O4653" s="24"/>
      <c r="P4653" s="19"/>
      <c r="Q4653" s="19"/>
      <c r="R4653" s="19"/>
      <c r="U4653" s="27"/>
      <c r="Y4653" s="9" t="s">
        <v>564</v>
      </c>
      <c r="Z4653" s="9" t="s">
        <v>232</v>
      </c>
      <c r="AA4653" s="9" t="s">
        <v>237</v>
      </c>
      <c r="AB4653" s="9">
        <v>7998741</v>
      </c>
      <c r="AC4653" s="9" t="s">
        <v>5428</v>
      </c>
      <c r="AD4653" s="9" t="s">
        <v>231</v>
      </c>
      <c r="AE4653" s="5">
        <f t="shared" si="166"/>
        <v>0</v>
      </c>
      <c r="AF4653" s="5" t="str">
        <f t="shared" si="167"/>
        <v>katB</v>
      </c>
      <c r="AG4653" s="153"/>
      <c r="AH4653" s="153"/>
      <c r="AI4653" t="s">
        <v>201</v>
      </c>
      <c r="AJ4653" t="s">
        <v>17878</v>
      </c>
      <c r="AK4653" s="9" t="str">
        <f>VLOOKUP(Y4653,zdroj!D:AJ,33,0)</f>
        <v>katA</v>
      </c>
    </row>
    <row r="4654" spans="8:37" x14ac:dyDescent="0.25">
      <c r="H4654" s="8"/>
      <c r="I4654" s="8"/>
      <c r="N4654" s="23"/>
      <c r="O4654" s="24"/>
      <c r="P4654" s="19"/>
      <c r="Q4654" s="19"/>
      <c r="R4654" s="19"/>
      <c r="U4654" s="27"/>
      <c r="Y4654" s="9" t="s">
        <v>564</v>
      </c>
      <c r="Z4654" s="9" t="s">
        <v>232</v>
      </c>
      <c r="AA4654" s="9" t="s">
        <v>237</v>
      </c>
      <c r="AB4654" s="9">
        <v>7998759</v>
      </c>
      <c r="AC4654" s="9" t="s">
        <v>5429</v>
      </c>
      <c r="AD4654" s="9" t="s">
        <v>231</v>
      </c>
      <c r="AE4654" s="5">
        <f t="shared" si="166"/>
        <v>0</v>
      </c>
      <c r="AF4654" s="5" t="str">
        <f t="shared" si="167"/>
        <v>katB</v>
      </c>
      <c r="AG4654" s="153"/>
      <c r="AH4654" s="153"/>
      <c r="AI4654" t="s">
        <v>201</v>
      </c>
      <c r="AJ4654" t="s">
        <v>17878</v>
      </c>
      <c r="AK4654" s="9" t="str">
        <f>VLOOKUP(Y4654,zdroj!D:AJ,33,0)</f>
        <v>katA</v>
      </c>
    </row>
    <row r="4655" spans="8:37" x14ac:dyDescent="0.25">
      <c r="H4655" s="8"/>
      <c r="I4655" s="8"/>
      <c r="N4655" s="23"/>
      <c r="O4655" s="24"/>
      <c r="P4655" s="19"/>
      <c r="Q4655" s="19"/>
      <c r="R4655" s="19"/>
      <c r="U4655" s="27"/>
      <c r="Y4655" s="9" t="s">
        <v>564</v>
      </c>
      <c r="Z4655" s="9" t="s">
        <v>232</v>
      </c>
      <c r="AA4655" s="9" t="s">
        <v>237</v>
      </c>
      <c r="AB4655" s="9">
        <v>7998767</v>
      </c>
      <c r="AC4655" s="9" t="s">
        <v>5430</v>
      </c>
      <c r="AD4655" s="9" t="s">
        <v>225</v>
      </c>
      <c r="AE4655" s="5">
        <f t="shared" si="166"/>
        <v>0</v>
      </c>
      <c r="AF4655" s="5" t="str">
        <f t="shared" si="167"/>
        <v>katA</v>
      </c>
      <c r="AG4655" s="153"/>
      <c r="AH4655" s="153"/>
      <c r="AI4655" t="s">
        <v>17880</v>
      </c>
      <c r="AJ4655" t="s">
        <v>17878</v>
      </c>
      <c r="AK4655" s="9" t="str">
        <f>VLOOKUP(Y4655,zdroj!D:AJ,33,0)</f>
        <v>katA</v>
      </c>
    </row>
    <row r="4656" spans="8:37" x14ac:dyDescent="0.25">
      <c r="H4656" s="8"/>
      <c r="I4656" s="8"/>
      <c r="N4656" s="23"/>
      <c r="O4656" s="24"/>
      <c r="P4656" s="19"/>
      <c r="Q4656" s="19"/>
      <c r="R4656" s="19"/>
      <c r="U4656" s="27"/>
      <c r="Y4656" s="9" t="s">
        <v>564</v>
      </c>
      <c r="Z4656" s="9" t="s">
        <v>232</v>
      </c>
      <c r="AA4656" s="9" t="s">
        <v>237</v>
      </c>
      <c r="AB4656" s="9">
        <v>7998775</v>
      </c>
      <c r="AC4656" s="9" t="s">
        <v>5431</v>
      </c>
      <c r="AD4656" s="9" t="s">
        <v>231</v>
      </c>
      <c r="AE4656" s="5">
        <f t="shared" si="166"/>
        <v>0</v>
      </c>
      <c r="AF4656" s="5" t="str">
        <f t="shared" si="167"/>
        <v>katB</v>
      </c>
      <c r="AG4656" s="153"/>
      <c r="AH4656" s="153"/>
      <c r="AI4656" t="s">
        <v>201</v>
      </c>
      <c r="AJ4656" t="s">
        <v>17878</v>
      </c>
      <c r="AK4656" s="9" t="str">
        <f>VLOOKUP(Y4656,zdroj!D:AJ,33,0)</f>
        <v>katA</v>
      </c>
    </row>
    <row r="4657" spans="8:37" x14ac:dyDescent="0.25">
      <c r="H4657" s="8"/>
      <c r="I4657" s="8"/>
      <c r="N4657" s="23"/>
      <c r="O4657" s="24"/>
      <c r="P4657" s="19"/>
      <c r="Q4657" s="19"/>
      <c r="R4657" s="19"/>
      <c r="U4657" s="27"/>
      <c r="Y4657" s="9" t="s">
        <v>564</v>
      </c>
      <c r="Z4657" s="9" t="s">
        <v>232</v>
      </c>
      <c r="AA4657" s="9" t="s">
        <v>237</v>
      </c>
      <c r="AB4657" s="9">
        <v>7998783</v>
      </c>
      <c r="AC4657" s="9" t="s">
        <v>5432</v>
      </c>
      <c r="AD4657" s="9" t="s">
        <v>225</v>
      </c>
      <c r="AE4657" s="5">
        <f t="shared" si="166"/>
        <v>0</v>
      </c>
      <c r="AF4657" s="5" t="str">
        <f t="shared" si="167"/>
        <v>katA</v>
      </c>
      <c r="AG4657" s="153"/>
      <c r="AH4657" s="153"/>
      <c r="AI4657" t="s">
        <v>17880</v>
      </c>
      <c r="AJ4657" t="s">
        <v>17878</v>
      </c>
      <c r="AK4657" s="9" t="str">
        <f>VLOOKUP(Y4657,zdroj!D:AJ,33,0)</f>
        <v>katA</v>
      </c>
    </row>
    <row r="4658" spans="8:37" x14ac:dyDescent="0.25">
      <c r="H4658" s="8"/>
      <c r="I4658" s="8"/>
      <c r="N4658" s="23"/>
      <c r="O4658" s="24"/>
      <c r="P4658" s="19"/>
      <c r="Q4658" s="19"/>
      <c r="R4658" s="19"/>
      <c r="U4658" s="27"/>
      <c r="Y4658" s="9" t="s">
        <v>564</v>
      </c>
      <c r="Z4658" s="9" t="s">
        <v>232</v>
      </c>
      <c r="AA4658" s="9" t="s">
        <v>237</v>
      </c>
      <c r="AB4658" s="9">
        <v>7998791</v>
      </c>
      <c r="AC4658" s="9" t="s">
        <v>5433</v>
      </c>
      <c r="AD4658" s="9" t="s">
        <v>225</v>
      </c>
      <c r="AE4658" s="5">
        <f t="shared" si="166"/>
        <v>0</v>
      </c>
      <c r="AF4658" s="5" t="str">
        <f t="shared" si="167"/>
        <v>katA</v>
      </c>
      <c r="AG4658" s="153"/>
      <c r="AH4658" s="153"/>
      <c r="AI4658" t="s">
        <v>201</v>
      </c>
      <c r="AJ4658" t="s">
        <v>17878</v>
      </c>
      <c r="AK4658" s="9" t="str">
        <f>VLOOKUP(Y4658,zdroj!D:AJ,33,0)</f>
        <v>katA</v>
      </c>
    </row>
    <row r="4659" spans="8:37" x14ac:dyDescent="0.25">
      <c r="H4659" s="8"/>
      <c r="I4659" s="8"/>
      <c r="N4659" s="23"/>
      <c r="O4659" s="24"/>
      <c r="P4659" s="19"/>
      <c r="Q4659" s="19"/>
      <c r="R4659" s="19"/>
      <c r="U4659" s="27"/>
      <c r="Y4659" s="9" t="s">
        <v>564</v>
      </c>
      <c r="Z4659" s="9" t="s">
        <v>232</v>
      </c>
      <c r="AA4659" s="9" t="s">
        <v>237</v>
      </c>
      <c r="AB4659" s="9">
        <v>7997558</v>
      </c>
      <c r="AC4659" s="9" t="s">
        <v>5434</v>
      </c>
      <c r="AD4659" s="9" t="s">
        <v>800</v>
      </c>
      <c r="AE4659" s="5">
        <f t="shared" si="166"/>
        <v>0</v>
      </c>
      <c r="AF4659" s="5" t="str">
        <f t="shared" si="167"/>
        <v>Pokryto</v>
      </c>
      <c r="AG4659" s="153"/>
      <c r="AH4659" s="153"/>
      <c r="AI4659" t="s">
        <v>201</v>
      </c>
      <c r="AJ4659" t="s">
        <v>800</v>
      </c>
      <c r="AK4659" s="9" t="str">
        <f>VLOOKUP(Y4659,zdroj!D:AJ,33,0)</f>
        <v>katA</v>
      </c>
    </row>
    <row r="4660" spans="8:37" x14ac:dyDescent="0.25">
      <c r="H4660" s="8"/>
      <c r="I4660" s="8"/>
      <c r="N4660" s="23"/>
      <c r="O4660" s="24"/>
      <c r="P4660" s="19"/>
      <c r="Q4660" s="19"/>
      <c r="R4660" s="19"/>
      <c r="U4660" s="27"/>
      <c r="Y4660" s="9" t="s">
        <v>564</v>
      </c>
      <c r="Z4660" s="9" t="s">
        <v>232</v>
      </c>
      <c r="AA4660" s="9" t="s">
        <v>237</v>
      </c>
      <c r="AB4660" s="9">
        <v>7998805</v>
      </c>
      <c r="AC4660" s="9" t="s">
        <v>5435</v>
      </c>
      <c r="AD4660" s="9" t="s">
        <v>231</v>
      </c>
      <c r="AE4660" s="5">
        <f t="shared" si="166"/>
        <v>0</v>
      </c>
      <c r="AF4660" s="5" t="str">
        <f t="shared" si="167"/>
        <v>katB</v>
      </c>
      <c r="AG4660" s="153"/>
      <c r="AH4660" s="153"/>
      <c r="AI4660" t="s">
        <v>201</v>
      </c>
      <c r="AJ4660" t="s">
        <v>17878</v>
      </c>
      <c r="AK4660" s="9" t="str">
        <f>VLOOKUP(Y4660,zdroj!D:AJ,33,0)</f>
        <v>katA</v>
      </c>
    </row>
    <row r="4661" spans="8:37" x14ac:dyDescent="0.25">
      <c r="H4661" s="8"/>
      <c r="I4661" s="8"/>
      <c r="N4661" s="23"/>
      <c r="O4661" s="24"/>
      <c r="P4661" s="19"/>
      <c r="Q4661" s="19"/>
      <c r="R4661" s="19"/>
      <c r="U4661" s="27"/>
      <c r="Y4661" s="9" t="s">
        <v>564</v>
      </c>
      <c r="Z4661" s="9" t="s">
        <v>232</v>
      </c>
      <c r="AA4661" s="9" t="s">
        <v>237</v>
      </c>
      <c r="AB4661" s="9">
        <v>7998813</v>
      </c>
      <c r="AC4661" s="9" t="s">
        <v>5436</v>
      </c>
      <c r="AD4661" s="9" t="s">
        <v>225</v>
      </c>
      <c r="AE4661" s="5">
        <f t="shared" si="166"/>
        <v>0</v>
      </c>
      <c r="AF4661" s="5" t="str">
        <f t="shared" si="167"/>
        <v>katA</v>
      </c>
      <c r="AG4661" s="153"/>
      <c r="AH4661" s="153"/>
      <c r="AI4661" t="s">
        <v>201</v>
      </c>
      <c r="AJ4661" t="s">
        <v>17878</v>
      </c>
      <c r="AK4661" s="9" t="str">
        <f>VLOOKUP(Y4661,zdroj!D:AJ,33,0)</f>
        <v>katA</v>
      </c>
    </row>
    <row r="4662" spans="8:37" x14ac:dyDescent="0.25">
      <c r="H4662" s="8"/>
      <c r="I4662" s="8"/>
      <c r="N4662" s="23"/>
      <c r="O4662" s="24"/>
      <c r="P4662" s="19"/>
      <c r="Q4662" s="19"/>
      <c r="R4662" s="19"/>
      <c r="U4662" s="27"/>
      <c r="Y4662" s="9" t="s">
        <v>564</v>
      </c>
      <c r="Z4662" s="9" t="s">
        <v>232</v>
      </c>
      <c r="AA4662" s="9" t="s">
        <v>237</v>
      </c>
      <c r="AB4662" s="9">
        <v>7998821</v>
      </c>
      <c r="AC4662" s="9" t="s">
        <v>5437</v>
      </c>
      <c r="AD4662" s="9" t="s">
        <v>231</v>
      </c>
      <c r="AE4662" s="5">
        <f t="shared" si="166"/>
        <v>0</v>
      </c>
      <c r="AF4662" s="5" t="str">
        <f t="shared" si="167"/>
        <v>katB</v>
      </c>
      <c r="AG4662" s="153"/>
      <c r="AH4662" s="153"/>
      <c r="AI4662" t="s">
        <v>201</v>
      </c>
      <c r="AJ4662" t="s">
        <v>17878</v>
      </c>
      <c r="AK4662" s="9" t="str">
        <f>VLOOKUP(Y4662,zdroj!D:AJ,33,0)</f>
        <v>katA</v>
      </c>
    </row>
    <row r="4663" spans="8:37" x14ac:dyDescent="0.25">
      <c r="H4663" s="8"/>
      <c r="I4663" s="8"/>
      <c r="N4663" s="23"/>
      <c r="O4663" s="24"/>
      <c r="P4663" s="19"/>
      <c r="Q4663" s="19"/>
      <c r="R4663" s="19"/>
      <c r="U4663" s="27"/>
      <c r="Y4663" s="9" t="s">
        <v>564</v>
      </c>
      <c r="Z4663" s="9" t="s">
        <v>232</v>
      </c>
      <c r="AA4663" s="9" t="s">
        <v>237</v>
      </c>
      <c r="AB4663" s="9">
        <v>25418114</v>
      </c>
      <c r="AC4663" s="9" t="s">
        <v>5438</v>
      </c>
      <c r="AD4663" s="9" t="s">
        <v>231</v>
      </c>
      <c r="AE4663" s="5">
        <f t="shared" si="166"/>
        <v>0</v>
      </c>
      <c r="AF4663" s="5" t="str">
        <f t="shared" si="167"/>
        <v>katB</v>
      </c>
      <c r="AG4663" s="153"/>
      <c r="AH4663" s="153"/>
      <c r="AI4663" t="s">
        <v>201</v>
      </c>
      <c r="AJ4663" t="s">
        <v>17878</v>
      </c>
      <c r="AK4663" s="9" t="str">
        <f>VLOOKUP(Y4663,zdroj!D:AJ,33,0)</f>
        <v>katA</v>
      </c>
    </row>
    <row r="4664" spans="8:37" x14ac:dyDescent="0.25">
      <c r="H4664" s="8"/>
      <c r="I4664" s="8"/>
      <c r="N4664" s="23"/>
      <c r="O4664" s="24"/>
      <c r="P4664" s="19"/>
      <c r="Q4664" s="19"/>
      <c r="R4664" s="19"/>
      <c r="U4664" s="27"/>
      <c r="Y4664" s="9" t="s">
        <v>564</v>
      </c>
      <c r="Z4664" s="9" t="s">
        <v>232</v>
      </c>
      <c r="AA4664" s="9" t="s">
        <v>237</v>
      </c>
      <c r="AB4664" s="9">
        <v>25418106</v>
      </c>
      <c r="AC4664" s="9" t="s">
        <v>5439</v>
      </c>
      <c r="AD4664" s="9" t="s">
        <v>231</v>
      </c>
      <c r="AE4664" s="5">
        <f t="shared" si="166"/>
        <v>0</v>
      </c>
      <c r="AF4664" s="5" t="str">
        <f t="shared" si="167"/>
        <v>katB</v>
      </c>
      <c r="AG4664" s="153"/>
      <c r="AH4664" s="153"/>
      <c r="AI4664" t="s">
        <v>201</v>
      </c>
      <c r="AJ4664" t="s">
        <v>17878</v>
      </c>
      <c r="AK4664" s="9" t="str">
        <f>VLOOKUP(Y4664,zdroj!D:AJ,33,0)</f>
        <v>katA</v>
      </c>
    </row>
    <row r="4665" spans="8:37" x14ac:dyDescent="0.25">
      <c r="H4665" s="8"/>
      <c r="I4665" s="8"/>
      <c r="N4665" s="23"/>
      <c r="O4665" s="24"/>
      <c r="P4665" s="19"/>
      <c r="Q4665" s="19"/>
      <c r="R4665" s="19"/>
      <c r="U4665" s="27"/>
      <c r="Y4665" s="9" t="s">
        <v>564</v>
      </c>
      <c r="Z4665" s="9" t="s">
        <v>232</v>
      </c>
      <c r="AA4665" s="9" t="s">
        <v>237</v>
      </c>
      <c r="AB4665" s="9">
        <v>25418092</v>
      </c>
      <c r="AC4665" s="9" t="s">
        <v>5440</v>
      </c>
      <c r="AD4665" s="9" t="s">
        <v>225</v>
      </c>
      <c r="AE4665" s="5">
        <f t="shared" si="166"/>
        <v>0</v>
      </c>
      <c r="AF4665" s="5" t="str">
        <f t="shared" si="167"/>
        <v>katA</v>
      </c>
      <c r="AG4665" s="153"/>
      <c r="AH4665" s="153"/>
      <c r="AI4665" t="s">
        <v>201</v>
      </c>
      <c r="AJ4665" t="s">
        <v>17878</v>
      </c>
      <c r="AK4665" s="9" t="str">
        <f>VLOOKUP(Y4665,zdroj!D:AJ,33,0)</f>
        <v>katA</v>
      </c>
    </row>
    <row r="4666" spans="8:37" x14ac:dyDescent="0.25">
      <c r="H4666" s="8"/>
      <c r="I4666" s="8"/>
      <c r="N4666" s="23"/>
      <c r="O4666" s="24"/>
      <c r="P4666" s="19"/>
      <c r="Q4666" s="19"/>
      <c r="R4666" s="19"/>
      <c r="U4666" s="27"/>
      <c r="Y4666" s="9" t="s">
        <v>564</v>
      </c>
      <c r="Z4666" s="9" t="s">
        <v>232</v>
      </c>
      <c r="AA4666" s="9" t="s">
        <v>237</v>
      </c>
      <c r="AB4666" s="9">
        <v>25418084</v>
      </c>
      <c r="AC4666" s="9" t="s">
        <v>5441</v>
      </c>
      <c r="AD4666" s="9" t="s">
        <v>231</v>
      </c>
      <c r="AE4666" s="5">
        <f t="shared" si="166"/>
        <v>0</v>
      </c>
      <c r="AF4666" s="5" t="str">
        <f t="shared" si="167"/>
        <v>katB</v>
      </c>
      <c r="AG4666" s="153"/>
      <c r="AH4666" s="153"/>
      <c r="AI4666" t="s">
        <v>201</v>
      </c>
      <c r="AJ4666" t="s">
        <v>17878</v>
      </c>
      <c r="AK4666" s="9" t="str">
        <f>VLOOKUP(Y4666,zdroj!D:AJ,33,0)</f>
        <v>katA</v>
      </c>
    </row>
    <row r="4667" spans="8:37" x14ac:dyDescent="0.25">
      <c r="H4667" s="8"/>
      <c r="I4667" s="8"/>
      <c r="N4667" s="23"/>
      <c r="O4667" s="24"/>
      <c r="P4667" s="19"/>
      <c r="Q4667" s="19"/>
      <c r="R4667" s="19"/>
      <c r="U4667" s="27"/>
      <c r="Y4667" s="9" t="s">
        <v>564</v>
      </c>
      <c r="Z4667" s="9" t="s">
        <v>232</v>
      </c>
      <c r="AA4667" s="9" t="s">
        <v>237</v>
      </c>
      <c r="AB4667" s="9">
        <v>25670557</v>
      </c>
      <c r="AC4667" s="9" t="s">
        <v>5442</v>
      </c>
      <c r="AD4667" s="9" t="s">
        <v>225</v>
      </c>
      <c r="AE4667" s="5">
        <f t="shared" si="166"/>
        <v>0</v>
      </c>
      <c r="AF4667" s="5" t="str">
        <f t="shared" si="167"/>
        <v>katA</v>
      </c>
      <c r="AG4667" s="153"/>
      <c r="AH4667" s="153"/>
      <c r="AI4667" t="s">
        <v>201</v>
      </c>
      <c r="AJ4667" t="s">
        <v>17878</v>
      </c>
      <c r="AK4667" s="9" t="str">
        <f>VLOOKUP(Y4667,zdroj!D:AJ,33,0)</f>
        <v>katA</v>
      </c>
    </row>
    <row r="4668" spans="8:37" x14ac:dyDescent="0.25">
      <c r="H4668" s="8"/>
      <c r="I4668" s="8"/>
      <c r="N4668" s="23"/>
      <c r="O4668" s="24"/>
      <c r="P4668" s="19"/>
      <c r="Q4668" s="19"/>
      <c r="R4668" s="19"/>
      <c r="U4668" s="27"/>
      <c r="Y4668" s="9" t="s">
        <v>564</v>
      </c>
      <c r="Z4668" s="9" t="s">
        <v>232</v>
      </c>
      <c r="AA4668" s="9" t="s">
        <v>237</v>
      </c>
      <c r="AB4668" s="9">
        <v>25888897</v>
      </c>
      <c r="AC4668" s="9" t="s">
        <v>5443</v>
      </c>
      <c r="AD4668" s="9" t="s">
        <v>231</v>
      </c>
      <c r="AE4668" s="5">
        <f t="shared" si="166"/>
        <v>0</v>
      </c>
      <c r="AF4668" s="5" t="str">
        <f t="shared" si="167"/>
        <v>katB</v>
      </c>
      <c r="AG4668" s="153"/>
      <c r="AH4668" s="153"/>
      <c r="AI4668" t="s">
        <v>201</v>
      </c>
      <c r="AJ4668" t="s">
        <v>17878</v>
      </c>
      <c r="AK4668" s="9" t="str">
        <f>VLOOKUP(Y4668,zdroj!D:AJ,33,0)</f>
        <v>katA</v>
      </c>
    </row>
    <row r="4669" spans="8:37" x14ac:dyDescent="0.25">
      <c r="H4669" s="8"/>
      <c r="I4669" s="8"/>
      <c r="N4669" s="23"/>
      <c r="O4669" s="24"/>
      <c r="P4669" s="19"/>
      <c r="Q4669" s="19"/>
      <c r="R4669" s="19"/>
      <c r="U4669" s="27"/>
      <c r="Y4669" s="9" t="s">
        <v>564</v>
      </c>
      <c r="Z4669" s="9" t="s">
        <v>232</v>
      </c>
      <c r="AA4669" s="9" t="s">
        <v>237</v>
      </c>
      <c r="AB4669" s="9">
        <v>26711281</v>
      </c>
      <c r="AC4669" s="9" t="s">
        <v>5444</v>
      </c>
      <c r="AD4669" s="9" t="s">
        <v>231</v>
      </c>
      <c r="AE4669" s="5">
        <f t="shared" si="166"/>
        <v>0</v>
      </c>
      <c r="AF4669" s="5" t="str">
        <f t="shared" si="167"/>
        <v>katB</v>
      </c>
      <c r="AG4669" s="153"/>
      <c r="AH4669" s="153"/>
      <c r="AI4669" t="s">
        <v>201</v>
      </c>
      <c r="AJ4669" t="s">
        <v>17878</v>
      </c>
      <c r="AK4669" s="9" t="str">
        <f>VLOOKUP(Y4669,zdroj!D:AJ,33,0)</f>
        <v>katA</v>
      </c>
    </row>
    <row r="4670" spans="8:37" x14ac:dyDescent="0.25">
      <c r="H4670" s="8"/>
      <c r="I4670" s="8"/>
      <c r="N4670" s="23"/>
      <c r="O4670" s="24"/>
      <c r="P4670" s="19"/>
      <c r="Q4670" s="19"/>
      <c r="R4670" s="19"/>
      <c r="U4670" s="27"/>
      <c r="Y4670" s="9" t="s">
        <v>564</v>
      </c>
      <c r="Z4670" s="9" t="s">
        <v>232</v>
      </c>
      <c r="AA4670" s="9" t="s">
        <v>237</v>
      </c>
      <c r="AB4670" s="9">
        <v>7997566</v>
      </c>
      <c r="AC4670" s="9" t="s">
        <v>5445</v>
      </c>
      <c r="AD4670" s="9" t="s">
        <v>231</v>
      </c>
      <c r="AE4670" s="5">
        <f t="shared" si="166"/>
        <v>0</v>
      </c>
      <c r="AF4670" s="5" t="str">
        <f t="shared" si="167"/>
        <v>katB</v>
      </c>
      <c r="AG4670" s="153"/>
      <c r="AH4670" s="153"/>
      <c r="AI4670" t="s">
        <v>201</v>
      </c>
      <c r="AJ4670" t="s">
        <v>17878</v>
      </c>
      <c r="AK4670" s="9" t="str">
        <f>VLOOKUP(Y4670,zdroj!D:AJ,33,0)</f>
        <v>katA</v>
      </c>
    </row>
    <row r="4671" spans="8:37" x14ac:dyDescent="0.25">
      <c r="H4671" s="8"/>
      <c r="I4671" s="8"/>
      <c r="N4671" s="23"/>
      <c r="O4671" s="24"/>
      <c r="P4671" s="19"/>
      <c r="Q4671" s="19"/>
      <c r="R4671" s="19"/>
      <c r="U4671" s="27"/>
      <c r="Y4671" s="9" t="s">
        <v>564</v>
      </c>
      <c r="Z4671" s="9" t="s">
        <v>232</v>
      </c>
      <c r="AA4671" s="9" t="s">
        <v>237</v>
      </c>
      <c r="AB4671" s="9">
        <v>26116766</v>
      </c>
      <c r="AC4671" s="9" t="s">
        <v>5446</v>
      </c>
      <c r="AD4671" s="9" t="s">
        <v>225</v>
      </c>
      <c r="AE4671" s="5">
        <f t="shared" si="166"/>
        <v>0</v>
      </c>
      <c r="AF4671" s="5" t="str">
        <f t="shared" si="167"/>
        <v>katA</v>
      </c>
      <c r="AG4671" s="153"/>
      <c r="AH4671" s="153"/>
      <c r="AI4671" t="s">
        <v>201</v>
      </c>
      <c r="AJ4671" t="s">
        <v>17878</v>
      </c>
      <c r="AK4671" s="9" t="str">
        <f>VLOOKUP(Y4671,zdroj!D:AJ,33,0)</f>
        <v>katA</v>
      </c>
    </row>
    <row r="4672" spans="8:37" x14ac:dyDescent="0.25">
      <c r="H4672" s="8"/>
      <c r="I4672" s="8"/>
      <c r="N4672" s="23"/>
      <c r="O4672" s="24"/>
      <c r="P4672" s="19"/>
      <c r="Q4672" s="19"/>
      <c r="R4672" s="19"/>
      <c r="U4672" s="27"/>
      <c r="Y4672" s="9" t="s">
        <v>564</v>
      </c>
      <c r="Z4672" s="9" t="s">
        <v>232</v>
      </c>
      <c r="AA4672" s="9" t="s">
        <v>237</v>
      </c>
      <c r="AB4672" s="9">
        <v>26165511</v>
      </c>
      <c r="AC4672" s="9" t="s">
        <v>5447</v>
      </c>
      <c r="AD4672" s="9" t="s">
        <v>225</v>
      </c>
      <c r="AE4672" s="5">
        <f t="shared" si="166"/>
        <v>0</v>
      </c>
      <c r="AF4672" s="5" t="str">
        <f t="shared" si="167"/>
        <v>katA</v>
      </c>
      <c r="AG4672" s="153"/>
      <c r="AH4672" s="153"/>
      <c r="AI4672" t="s">
        <v>201</v>
      </c>
      <c r="AJ4672" t="s">
        <v>17878</v>
      </c>
      <c r="AK4672" s="9" t="str">
        <f>VLOOKUP(Y4672,zdroj!D:AJ,33,0)</f>
        <v>katA</v>
      </c>
    </row>
    <row r="4673" spans="8:37" x14ac:dyDescent="0.25">
      <c r="H4673" s="8"/>
      <c r="I4673" s="8"/>
      <c r="N4673" s="23"/>
      <c r="O4673" s="24"/>
      <c r="P4673" s="19"/>
      <c r="Q4673" s="19"/>
      <c r="R4673" s="19"/>
      <c r="U4673" s="27"/>
      <c r="Y4673" s="9" t="s">
        <v>564</v>
      </c>
      <c r="Z4673" s="9" t="s">
        <v>232</v>
      </c>
      <c r="AA4673" s="9" t="s">
        <v>237</v>
      </c>
      <c r="AB4673" s="9">
        <v>26600846</v>
      </c>
      <c r="AC4673" s="9" t="s">
        <v>5448</v>
      </c>
      <c r="AD4673" s="9" t="s">
        <v>231</v>
      </c>
      <c r="AE4673" s="5">
        <f t="shared" si="166"/>
        <v>0</v>
      </c>
      <c r="AF4673" s="5" t="str">
        <f t="shared" si="167"/>
        <v>katB</v>
      </c>
      <c r="AG4673" s="153"/>
      <c r="AH4673" s="153"/>
      <c r="AI4673" t="s">
        <v>201</v>
      </c>
      <c r="AJ4673" t="s">
        <v>17878</v>
      </c>
      <c r="AK4673" s="9" t="str">
        <f>VLOOKUP(Y4673,zdroj!D:AJ,33,0)</f>
        <v>katA</v>
      </c>
    </row>
    <row r="4674" spans="8:37" x14ac:dyDescent="0.25">
      <c r="H4674" s="8"/>
      <c r="I4674" s="8"/>
      <c r="N4674" s="23"/>
      <c r="O4674" s="24"/>
      <c r="P4674" s="19"/>
      <c r="Q4674" s="19"/>
      <c r="R4674" s="19"/>
      <c r="U4674" s="27"/>
      <c r="Y4674" s="9" t="s">
        <v>564</v>
      </c>
      <c r="Z4674" s="9" t="s">
        <v>232</v>
      </c>
      <c r="AA4674" s="9" t="s">
        <v>237</v>
      </c>
      <c r="AB4674" s="9">
        <v>26563592</v>
      </c>
      <c r="AC4674" s="9" t="s">
        <v>5449</v>
      </c>
      <c r="AD4674" s="9" t="s">
        <v>231</v>
      </c>
      <c r="AE4674" s="5">
        <f t="shared" si="166"/>
        <v>0</v>
      </c>
      <c r="AF4674" s="5" t="str">
        <f t="shared" si="167"/>
        <v>katB</v>
      </c>
      <c r="AG4674" s="153"/>
      <c r="AH4674" s="153"/>
      <c r="AI4674" t="s">
        <v>201</v>
      </c>
      <c r="AJ4674" t="s">
        <v>17878</v>
      </c>
      <c r="AK4674" s="9" t="str">
        <f>VLOOKUP(Y4674,zdroj!D:AJ,33,0)</f>
        <v>katA</v>
      </c>
    </row>
    <row r="4675" spans="8:37" x14ac:dyDescent="0.25">
      <c r="H4675" s="8"/>
      <c r="I4675" s="8"/>
      <c r="N4675" s="23"/>
      <c r="O4675" s="24"/>
      <c r="P4675" s="19"/>
      <c r="Q4675" s="19"/>
      <c r="R4675" s="19"/>
      <c r="U4675" s="27"/>
      <c r="Y4675" s="9" t="s">
        <v>564</v>
      </c>
      <c r="Z4675" s="9" t="s">
        <v>232</v>
      </c>
      <c r="AA4675" s="9" t="s">
        <v>237</v>
      </c>
      <c r="AB4675" s="9">
        <v>26563606</v>
      </c>
      <c r="AC4675" s="9" t="s">
        <v>5450</v>
      </c>
      <c r="AD4675" s="9" t="s">
        <v>225</v>
      </c>
      <c r="AE4675" s="5">
        <f t="shared" si="166"/>
        <v>0</v>
      </c>
      <c r="AF4675" s="5" t="str">
        <f t="shared" si="167"/>
        <v>katA</v>
      </c>
      <c r="AG4675" s="153"/>
      <c r="AH4675" s="153"/>
      <c r="AI4675" t="s">
        <v>201</v>
      </c>
      <c r="AJ4675" t="s">
        <v>17878</v>
      </c>
      <c r="AK4675" s="9" t="str">
        <f>VLOOKUP(Y4675,zdroj!D:AJ,33,0)</f>
        <v>katA</v>
      </c>
    </row>
    <row r="4676" spans="8:37" x14ac:dyDescent="0.25">
      <c r="H4676" s="8"/>
      <c r="I4676" s="8"/>
      <c r="N4676" s="23"/>
      <c r="O4676" s="24"/>
      <c r="P4676" s="19"/>
      <c r="Q4676" s="19"/>
      <c r="R4676" s="19"/>
      <c r="U4676" s="27"/>
      <c r="Y4676" s="9" t="s">
        <v>564</v>
      </c>
      <c r="Z4676" s="9" t="s">
        <v>232</v>
      </c>
      <c r="AA4676" s="9" t="s">
        <v>237</v>
      </c>
      <c r="AB4676" s="9">
        <v>26711290</v>
      </c>
      <c r="AC4676" s="9" t="s">
        <v>5451</v>
      </c>
      <c r="AD4676" s="9" t="s">
        <v>225</v>
      </c>
      <c r="AE4676" s="5">
        <f t="shared" si="166"/>
        <v>0</v>
      </c>
      <c r="AF4676" s="5" t="str">
        <f t="shared" si="167"/>
        <v>katA</v>
      </c>
      <c r="AG4676" s="153"/>
      <c r="AH4676" s="153"/>
      <c r="AI4676" t="s">
        <v>201</v>
      </c>
      <c r="AJ4676" t="s">
        <v>17878</v>
      </c>
      <c r="AK4676" s="9" t="str">
        <f>VLOOKUP(Y4676,zdroj!D:AJ,33,0)</f>
        <v>katA</v>
      </c>
    </row>
    <row r="4677" spans="8:37" x14ac:dyDescent="0.25">
      <c r="H4677" s="8"/>
      <c r="I4677" s="8"/>
      <c r="N4677" s="23"/>
      <c r="O4677" s="24"/>
      <c r="P4677" s="19"/>
      <c r="Q4677" s="19"/>
      <c r="R4677" s="19"/>
      <c r="U4677" s="27"/>
      <c r="Y4677" s="9" t="s">
        <v>564</v>
      </c>
      <c r="Z4677" s="9" t="s">
        <v>232</v>
      </c>
      <c r="AA4677" s="9" t="s">
        <v>237</v>
      </c>
      <c r="AB4677" s="9">
        <v>26711303</v>
      </c>
      <c r="AC4677" s="9" t="s">
        <v>5452</v>
      </c>
      <c r="AD4677" s="9" t="s">
        <v>231</v>
      </c>
      <c r="AE4677" s="5">
        <f t="shared" si="166"/>
        <v>0</v>
      </c>
      <c r="AF4677" s="5" t="str">
        <f t="shared" si="167"/>
        <v>katB</v>
      </c>
      <c r="AG4677" s="153"/>
      <c r="AH4677" s="153"/>
      <c r="AI4677" t="s">
        <v>201</v>
      </c>
      <c r="AJ4677" t="s">
        <v>17878</v>
      </c>
      <c r="AK4677" s="9" t="str">
        <f>VLOOKUP(Y4677,zdroj!D:AJ,33,0)</f>
        <v>katA</v>
      </c>
    </row>
    <row r="4678" spans="8:37" x14ac:dyDescent="0.25">
      <c r="H4678" s="8"/>
      <c r="I4678" s="8"/>
      <c r="N4678" s="23"/>
      <c r="O4678" s="24"/>
      <c r="P4678" s="19"/>
      <c r="Q4678" s="19"/>
      <c r="R4678" s="19"/>
      <c r="U4678" s="27"/>
      <c r="Y4678" s="9" t="s">
        <v>564</v>
      </c>
      <c r="Z4678" s="9" t="s">
        <v>232</v>
      </c>
      <c r="AA4678" s="9" t="s">
        <v>237</v>
      </c>
      <c r="AB4678" s="9">
        <v>26711311</v>
      </c>
      <c r="AC4678" s="9" t="s">
        <v>5453</v>
      </c>
      <c r="AD4678" s="9" t="s">
        <v>225</v>
      </c>
      <c r="AE4678" s="5">
        <f t="shared" si="166"/>
        <v>0</v>
      </c>
      <c r="AF4678" s="5" t="str">
        <f t="shared" si="167"/>
        <v>katA</v>
      </c>
      <c r="AG4678" s="153"/>
      <c r="AH4678" s="153"/>
      <c r="AI4678" t="s">
        <v>201</v>
      </c>
      <c r="AJ4678" t="s">
        <v>17878</v>
      </c>
      <c r="AK4678" s="9" t="str">
        <f>VLOOKUP(Y4678,zdroj!D:AJ,33,0)</f>
        <v>katA</v>
      </c>
    </row>
    <row r="4679" spans="8:37" x14ac:dyDescent="0.25">
      <c r="H4679" s="8"/>
      <c r="I4679" s="8"/>
      <c r="N4679" s="23"/>
      <c r="O4679" s="24"/>
      <c r="P4679" s="19"/>
      <c r="Q4679" s="19"/>
      <c r="R4679" s="19"/>
      <c r="U4679" s="27"/>
      <c r="Y4679" s="9" t="s">
        <v>564</v>
      </c>
      <c r="Z4679" s="9" t="s">
        <v>232</v>
      </c>
      <c r="AA4679" s="9" t="s">
        <v>237</v>
      </c>
      <c r="AB4679" s="9">
        <v>26711320</v>
      </c>
      <c r="AC4679" s="9" t="s">
        <v>5454</v>
      </c>
      <c r="AD4679" s="9" t="s">
        <v>231</v>
      </c>
      <c r="AE4679" s="5">
        <f t="shared" si="166"/>
        <v>0</v>
      </c>
      <c r="AF4679" s="5" t="str">
        <f t="shared" si="167"/>
        <v>katB</v>
      </c>
      <c r="AG4679" s="153"/>
      <c r="AH4679" s="153"/>
      <c r="AI4679" t="s">
        <v>201</v>
      </c>
      <c r="AJ4679" t="s">
        <v>17878</v>
      </c>
      <c r="AK4679" s="9" t="str">
        <f>VLOOKUP(Y4679,zdroj!D:AJ,33,0)</f>
        <v>katA</v>
      </c>
    </row>
    <row r="4680" spans="8:37" x14ac:dyDescent="0.25">
      <c r="H4680" s="8"/>
      <c r="I4680" s="8"/>
      <c r="N4680" s="23"/>
      <c r="O4680" s="24"/>
      <c r="P4680" s="19"/>
      <c r="Q4680" s="19"/>
      <c r="R4680" s="19"/>
      <c r="U4680" s="27"/>
      <c r="Y4680" s="9" t="s">
        <v>564</v>
      </c>
      <c r="Z4680" s="9" t="s">
        <v>232</v>
      </c>
      <c r="AA4680" s="9" t="s">
        <v>237</v>
      </c>
      <c r="AB4680" s="9">
        <v>26711338</v>
      </c>
      <c r="AC4680" s="9" t="s">
        <v>5455</v>
      </c>
      <c r="AD4680" s="9" t="s">
        <v>231</v>
      </c>
      <c r="AE4680" s="5">
        <f t="shared" si="166"/>
        <v>0</v>
      </c>
      <c r="AF4680" s="5" t="str">
        <f t="shared" si="167"/>
        <v>katB</v>
      </c>
      <c r="AG4680" s="153"/>
      <c r="AH4680" s="153"/>
      <c r="AI4680" t="s">
        <v>201</v>
      </c>
      <c r="AJ4680" t="s">
        <v>17878</v>
      </c>
      <c r="AK4680" s="9" t="str">
        <f>VLOOKUP(Y4680,zdroj!D:AJ,33,0)</f>
        <v>katA</v>
      </c>
    </row>
    <row r="4681" spans="8:37" x14ac:dyDescent="0.25">
      <c r="H4681" s="8"/>
      <c r="I4681" s="8"/>
      <c r="N4681" s="23"/>
      <c r="O4681" s="24"/>
      <c r="P4681" s="19"/>
      <c r="Q4681" s="19"/>
      <c r="R4681" s="19"/>
      <c r="U4681" s="27"/>
      <c r="Y4681" s="9" t="s">
        <v>564</v>
      </c>
      <c r="Z4681" s="9" t="s">
        <v>232</v>
      </c>
      <c r="AA4681" s="9" t="s">
        <v>237</v>
      </c>
      <c r="AB4681" s="9">
        <v>7997574</v>
      </c>
      <c r="AC4681" s="9" t="s">
        <v>5456</v>
      </c>
      <c r="AD4681" s="9" t="s">
        <v>231</v>
      </c>
      <c r="AE4681" s="5">
        <f t="shared" si="166"/>
        <v>0</v>
      </c>
      <c r="AF4681" s="5" t="str">
        <f t="shared" si="167"/>
        <v>katB</v>
      </c>
      <c r="AG4681" s="153"/>
      <c r="AH4681" s="153"/>
      <c r="AI4681" t="s">
        <v>201</v>
      </c>
      <c r="AJ4681" t="s">
        <v>17878</v>
      </c>
      <c r="AK4681" s="9" t="str">
        <f>VLOOKUP(Y4681,zdroj!D:AJ,33,0)</f>
        <v>katA</v>
      </c>
    </row>
    <row r="4682" spans="8:37" x14ac:dyDescent="0.25">
      <c r="H4682" s="8"/>
      <c r="I4682" s="8"/>
      <c r="N4682" s="23"/>
      <c r="O4682" s="24"/>
      <c r="P4682" s="19"/>
      <c r="Q4682" s="19"/>
      <c r="R4682" s="19"/>
      <c r="U4682" s="27"/>
      <c r="Y4682" s="9" t="s">
        <v>564</v>
      </c>
      <c r="Z4682" s="9" t="s">
        <v>232</v>
      </c>
      <c r="AA4682" s="9" t="s">
        <v>237</v>
      </c>
      <c r="AB4682" s="9">
        <v>26711346</v>
      </c>
      <c r="AC4682" s="9" t="s">
        <v>5457</v>
      </c>
      <c r="AD4682" s="9" t="s">
        <v>231</v>
      </c>
      <c r="AE4682" s="5">
        <f t="shared" ref="AE4682:AE4745" si="168">VLOOKUP(Y4682,K:T,10,0)</f>
        <v>0</v>
      </c>
      <c r="AF4682" s="5" t="str">
        <f t="shared" ref="AF4682:AF4745" si="169">IF(AE4682="A",IF(AD4682="katA","katB",AD4682),AD4682)</f>
        <v>katB</v>
      </c>
      <c r="AG4682" s="153"/>
      <c r="AH4682" s="153"/>
      <c r="AI4682" t="s">
        <v>201</v>
      </c>
      <c r="AJ4682" t="s">
        <v>17878</v>
      </c>
      <c r="AK4682" s="9" t="str">
        <f>VLOOKUP(Y4682,zdroj!D:AJ,33,0)</f>
        <v>katA</v>
      </c>
    </row>
    <row r="4683" spans="8:37" x14ac:dyDescent="0.25">
      <c r="H4683" s="8"/>
      <c r="I4683" s="8"/>
      <c r="N4683" s="23"/>
      <c r="O4683" s="24"/>
      <c r="P4683" s="19"/>
      <c r="Q4683" s="19"/>
      <c r="R4683" s="19"/>
      <c r="U4683" s="27"/>
      <c r="Y4683" s="9" t="s">
        <v>564</v>
      </c>
      <c r="Z4683" s="9" t="s">
        <v>232</v>
      </c>
      <c r="AA4683" s="9" t="s">
        <v>237</v>
      </c>
      <c r="AB4683" s="9">
        <v>26701537</v>
      </c>
      <c r="AC4683" s="9" t="s">
        <v>5458</v>
      </c>
      <c r="AD4683" s="9" t="s">
        <v>231</v>
      </c>
      <c r="AE4683" s="5">
        <f t="shared" si="168"/>
        <v>0</v>
      </c>
      <c r="AF4683" s="5" t="str">
        <f t="shared" si="169"/>
        <v>katB</v>
      </c>
      <c r="AG4683" s="153"/>
      <c r="AH4683" s="153"/>
      <c r="AI4683" t="s">
        <v>201</v>
      </c>
      <c r="AJ4683" t="s">
        <v>17878</v>
      </c>
      <c r="AK4683" s="9" t="str">
        <f>VLOOKUP(Y4683,zdroj!D:AJ,33,0)</f>
        <v>katA</v>
      </c>
    </row>
    <row r="4684" spans="8:37" x14ac:dyDescent="0.25">
      <c r="H4684" s="8"/>
      <c r="I4684" s="8"/>
      <c r="N4684" s="23"/>
      <c r="O4684" s="24"/>
      <c r="P4684" s="19"/>
      <c r="Q4684" s="19"/>
      <c r="R4684" s="19"/>
      <c r="U4684" s="27"/>
      <c r="Y4684" s="9" t="s">
        <v>564</v>
      </c>
      <c r="Z4684" s="9" t="s">
        <v>232</v>
      </c>
      <c r="AA4684" s="9" t="s">
        <v>237</v>
      </c>
      <c r="AB4684" s="9">
        <v>26711354</v>
      </c>
      <c r="AC4684" s="9" t="s">
        <v>5459</v>
      </c>
      <c r="AD4684" s="9" t="s">
        <v>231</v>
      </c>
      <c r="AE4684" s="5">
        <f t="shared" si="168"/>
        <v>0</v>
      </c>
      <c r="AF4684" s="5" t="str">
        <f t="shared" si="169"/>
        <v>katB</v>
      </c>
      <c r="AG4684" s="153"/>
      <c r="AH4684" s="153"/>
      <c r="AI4684" t="s">
        <v>201</v>
      </c>
      <c r="AJ4684" t="s">
        <v>17878</v>
      </c>
      <c r="AK4684" s="9" t="str">
        <f>VLOOKUP(Y4684,zdroj!D:AJ,33,0)</f>
        <v>katA</v>
      </c>
    </row>
    <row r="4685" spans="8:37" x14ac:dyDescent="0.25">
      <c r="H4685" s="8"/>
      <c r="I4685" s="8"/>
      <c r="N4685" s="23"/>
      <c r="O4685" s="24"/>
      <c r="P4685" s="19"/>
      <c r="Q4685" s="19"/>
      <c r="R4685" s="19"/>
      <c r="U4685" s="27"/>
      <c r="Y4685" s="9" t="s">
        <v>564</v>
      </c>
      <c r="Z4685" s="9" t="s">
        <v>232</v>
      </c>
      <c r="AA4685" s="9" t="s">
        <v>237</v>
      </c>
      <c r="AB4685" s="9">
        <v>26711362</v>
      </c>
      <c r="AC4685" s="9" t="s">
        <v>5460</v>
      </c>
      <c r="AD4685" s="9" t="s">
        <v>225</v>
      </c>
      <c r="AE4685" s="5">
        <f t="shared" si="168"/>
        <v>0</v>
      </c>
      <c r="AF4685" s="5" t="str">
        <f t="shared" si="169"/>
        <v>katA</v>
      </c>
      <c r="AG4685" s="153"/>
      <c r="AH4685" s="153"/>
      <c r="AI4685" t="s">
        <v>201</v>
      </c>
      <c r="AJ4685" t="s">
        <v>17878</v>
      </c>
      <c r="AK4685" s="9" t="str">
        <f>VLOOKUP(Y4685,zdroj!D:AJ,33,0)</f>
        <v>katA</v>
      </c>
    </row>
    <row r="4686" spans="8:37" x14ac:dyDescent="0.25">
      <c r="H4686" s="8"/>
      <c r="I4686" s="8"/>
      <c r="N4686" s="23"/>
      <c r="O4686" s="24"/>
      <c r="P4686" s="19"/>
      <c r="Q4686" s="19"/>
      <c r="R4686" s="19"/>
      <c r="U4686" s="27"/>
      <c r="Y4686" s="9" t="s">
        <v>564</v>
      </c>
      <c r="Z4686" s="9" t="s">
        <v>232</v>
      </c>
      <c r="AA4686" s="9" t="s">
        <v>237</v>
      </c>
      <c r="AB4686" s="9">
        <v>26711371</v>
      </c>
      <c r="AC4686" s="9" t="s">
        <v>5461</v>
      </c>
      <c r="AD4686" s="9" t="s">
        <v>231</v>
      </c>
      <c r="AE4686" s="5">
        <f t="shared" si="168"/>
        <v>0</v>
      </c>
      <c r="AF4686" s="5" t="str">
        <f t="shared" si="169"/>
        <v>katB</v>
      </c>
      <c r="AG4686" s="153"/>
      <c r="AH4686" s="153"/>
      <c r="AI4686" t="s">
        <v>201</v>
      </c>
      <c r="AJ4686" t="s">
        <v>17878</v>
      </c>
      <c r="AK4686" s="9" t="str">
        <f>VLOOKUP(Y4686,zdroj!D:AJ,33,0)</f>
        <v>katA</v>
      </c>
    </row>
    <row r="4687" spans="8:37" x14ac:dyDescent="0.25">
      <c r="H4687" s="8"/>
      <c r="I4687" s="8"/>
      <c r="N4687" s="23"/>
      <c r="O4687" s="24"/>
      <c r="P4687" s="19"/>
      <c r="Q4687" s="19"/>
      <c r="R4687" s="19"/>
      <c r="U4687" s="27"/>
      <c r="Y4687" s="9" t="s">
        <v>564</v>
      </c>
      <c r="Z4687" s="9" t="s">
        <v>232</v>
      </c>
      <c r="AA4687" s="9" t="s">
        <v>237</v>
      </c>
      <c r="AB4687" s="9">
        <v>28333608</v>
      </c>
      <c r="AC4687" s="9" t="s">
        <v>5462</v>
      </c>
      <c r="AD4687" s="9" t="s">
        <v>231</v>
      </c>
      <c r="AE4687" s="5">
        <f t="shared" si="168"/>
        <v>0</v>
      </c>
      <c r="AF4687" s="5" t="str">
        <f t="shared" si="169"/>
        <v>katB</v>
      </c>
      <c r="AG4687" s="153"/>
      <c r="AH4687" s="153"/>
      <c r="AI4687" t="s">
        <v>201</v>
      </c>
      <c r="AJ4687" t="s">
        <v>17878</v>
      </c>
      <c r="AK4687" s="9" t="str">
        <f>VLOOKUP(Y4687,zdroj!D:AJ,33,0)</f>
        <v>katA</v>
      </c>
    </row>
    <row r="4688" spans="8:37" x14ac:dyDescent="0.25">
      <c r="H4688" s="8"/>
      <c r="I4688" s="8"/>
      <c r="N4688" s="23"/>
      <c r="O4688" s="24"/>
      <c r="P4688" s="19"/>
      <c r="Q4688" s="19"/>
      <c r="R4688" s="19"/>
      <c r="U4688" s="27"/>
      <c r="Y4688" s="9" t="s">
        <v>564</v>
      </c>
      <c r="Z4688" s="9" t="s">
        <v>232</v>
      </c>
      <c r="AA4688" s="9" t="s">
        <v>237</v>
      </c>
      <c r="AB4688" s="9">
        <v>26711389</v>
      </c>
      <c r="AC4688" s="9" t="s">
        <v>5463</v>
      </c>
      <c r="AD4688" s="9" t="s">
        <v>225</v>
      </c>
      <c r="AE4688" s="5">
        <f t="shared" si="168"/>
        <v>0</v>
      </c>
      <c r="AF4688" s="5" t="str">
        <f t="shared" si="169"/>
        <v>katA</v>
      </c>
      <c r="AG4688" s="153"/>
      <c r="AH4688" s="153"/>
      <c r="AI4688" t="s">
        <v>201</v>
      </c>
      <c r="AJ4688" t="s">
        <v>17878</v>
      </c>
      <c r="AK4688" s="9" t="str">
        <f>VLOOKUP(Y4688,zdroj!D:AJ,33,0)</f>
        <v>katA</v>
      </c>
    </row>
    <row r="4689" spans="8:37" x14ac:dyDescent="0.25">
      <c r="H4689" s="8"/>
      <c r="I4689" s="8"/>
      <c r="N4689" s="23"/>
      <c r="O4689" s="24"/>
      <c r="P4689" s="19"/>
      <c r="Q4689" s="19"/>
      <c r="R4689" s="19"/>
      <c r="U4689" s="27"/>
      <c r="Y4689" s="9" t="s">
        <v>564</v>
      </c>
      <c r="Z4689" s="9" t="s">
        <v>232</v>
      </c>
      <c r="AA4689" s="9" t="s">
        <v>237</v>
      </c>
      <c r="AB4689" s="9">
        <v>26711397</v>
      </c>
      <c r="AC4689" s="9" t="s">
        <v>5464</v>
      </c>
      <c r="AD4689" s="9" t="s">
        <v>231</v>
      </c>
      <c r="AE4689" s="5">
        <f t="shared" si="168"/>
        <v>0</v>
      </c>
      <c r="AF4689" s="5" t="str">
        <f t="shared" si="169"/>
        <v>katB</v>
      </c>
      <c r="AG4689" s="153"/>
      <c r="AH4689" s="153"/>
      <c r="AI4689" t="s">
        <v>201</v>
      </c>
      <c r="AJ4689" t="s">
        <v>17878</v>
      </c>
      <c r="AK4689" s="9" t="str">
        <f>VLOOKUP(Y4689,zdroj!D:AJ,33,0)</f>
        <v>katA</v>
      </c>
    </row>
    <row r="4690" spans="8:37" x14ac:dyDescent="0.25">
      <c r="H4690" s="8"/>
      <c r="I4690" s="8"/>
      <c r="N4690" s="23"/>
      <c r="O4690" s="24"/>
      <c r="P4690" s="19"/>
      <c r="Q4690" s="19"/>
      <c r="R4690" s="19"/>
      <c r="U4690" s="27"/>
      <c r="Y4690" s="9" t="s">
        <v>564</v>
      </c>
      <c r="Z4690" s="9" t="s">
        <v>232</v>
      </c>
      <c r="AA4690" s="9" t="s">
        <v>237</v>
      </c>
      <c r="AB4690" s="9">
        <v>27458920</v>
      </c>
      <c r="AC4690" s="9" t="s">
        <v>5465</v>
      </c>
      <c r="AD4690" s="9" t="s">
        <v>225</v>
      </c>
      <c r="AE4690" s="5">
        <f t="shared" si="168"/>
        <v>0</v>
      </c>
      <c r="AF4690" s="5" t="str">
        <f t="shared" si="169"/>
        <v>katA</v>
      </c>
      <c r="AG4690" s="153"/>
      <c r="AH4690" s="153"/>
      <c r="AI4690" t="s">
        <v>201</v>
      </c>
      <c r="AJ4690" t="s">
        <v>17878</v>
      </c>
      <c r="AK4690" s="9" t="str">
        <f>VLOOKUP(Y4690,zdroj!D:AJ,33,0)</f>
        <v>katA</v>
      </c>
    </row>
    <row r="4691" spans="8:37" x14ac:dyDescent="0.25">
      <c r="H4691" s="8"/>
      <c r="I4691" s="8"/>
      <c r="N4691" s="23"/>
      <c r="O4691" s="24"/>
      <c r="P4691" s="19"/>
      <c r="Q4691" s="19"/>
      <c r="R4691" s="19"/>
      <c r="U4691" s="27"/>
      <c r="Y4691" s="9" t="s">
        <v>564</v>
      </c>
      <c r="Z4691" s="9" t="s">
        <v>232</v>
      </c>
      <c r="AA4691" s="9" t="s">
        <v>237</v>
      </c>
      <c r="AB4691" s="9">
        <v>42441609</v>
      </c>
      <c r="AC4691" s="9" t="s">
        <v>5466</v>
      </c>
      <c r="AD4691" s="9" t="s">
        <v>225</v>
      </c>
      <c r="AE4691" s="5">
        <f t="shared" si="168"/>
        <v>0</v>
      </c>
      <c r="AF4691" s="5" t="str">
        <f t="shared" si="169"/>
        <v>katA</v>
      </c>
      <c r="AG4691" s="153"/>
      <c r="AH4691" s="153"/>
      <c r="AI4691" t="s">
        <v>201</v>
      </c>
      <c r="AJ4691" t="s">
        <v>17878</v>
      </c>
      <c r="AK4691" s="9" t="str">
        <f>VLOOKUP(Y4691,zdroj!D:AJ,33,0)</f>
        <v>katA</v>
      </c>
    </row>
    <row r="4692" spans="8:37" x14ac:dyDescent="0.25">
      <c r="H4692" s="8"/>
      <c r="I4692" s="8"/>
      <c r="N4692" s="23"/>
      <c r="O4692" s="24"/>
      <c r="P4692" s="19"/>
      <c r="Q4692" s="19"/>
      <c r="R4692" s="19"/>
      <c r="U4692" s="27"/>
      <c r="Y4692" s="9" t="s">
        <v>564</v>
      </c>
      <c r="Z4692" s="9" t="s">
        <v>232</v>
      </c>
      <c r="AA4692" s="9" t="s">
        <v>237</v>
      </c>
      <c r="AB4692" s="9">
        <v>28495331</v>
      </c>
      <c r="AC4692" s="9" t="s">
        <v>5467</v>
      </c>
      <c r="AD4692" s="9" t="s">
        <v>225</v>
      </c>
      <c r="AE4692" s="5">
        <f t="shared" si="168"/>
        <v>0</v>
      </c>
      <c r="AF4692" s="5" t="str">
        <f t="shared" si="169"/>
        <v>katA</v>
      </c>
      <c r="AG4692" s="153"/>
      <c r="AH4692" s="153"/>
      <c r="AI4692" t="s">
        <v>201</v>
      </c>
      <c r="AJ4692" t="s">
        <v>17878</v>
      </c>
      <c r="AK4692" s="9" t="str">
        <f>VLOOKUP(Y4692,zdroj!D:AJ,33,0)</f>
        <v>katA</v>
      </c>
    </row>
    <row r="4693" spans="8:37" x14ac:dyDescent="0.25">
      <c r="H4693" s="8"/>
      <c r="I4693" s="8"/>
      <c r="N4693" s="23"/>
      <c r="O4693" s="24"/>
      <c r="P4693" s="19"/>
      <c r="Q4693" s="19"/>
      <c r="R4693" s="19"/>
      <c r="U4693" s="27"/>
      <c r="Y4693" s="9" t="s">
        <v>564</v>
      </c>
      <c r="Z4693" s="9" t="s">
        <v>232</v>
      </c>
      <c r="AA4693" s="9" t="s">
        <v>237</v>
      </c>
      <c r="AB4693" s="9">
        <v>77906608</v>
      </c>
      <c r="AC4693" s="9" t="s">
        <v>5468</v>
      </c>
      <c r="AD4693" s="9" t="s">
        <v>225</v>
      </c>
      <c r="AE4693" s="5">
        <f t="shared" si="168"/>
        <v>0</v>
      </c>
      <c r="AF4693" s="5" t="str">
        <f t="shared" si="169"/>
        <v>katA</v>
      </c>
      <c r="AG4693" s="153"/>
      <c r="AH4693" s="153"/>
      <c r="AI4693" t="s">
        <v>201</v>
      </c>
      <c r="AJ4693" t="s">
        <v>17878</v>
      </c>
      <c r="AK4693" s="9" t="str">
        <f>VLOOKUP(Y4693,zdroj!D:AJ,33,0)</f>
        <v>katA</v>
      </c>
    </row>
    <row r="4694" spans="8:37" x14ac:dyDescent="0.25">
      <c r="H4694" s="8"/>
      <c r="I4694" s="8"/>
      <c r="N4694" s="23"/>
      <c r="O4694" s="24"/>
      <c r="P4694" s="19"/>
      <c r="Q4694" s="19"/>
      <c r="R4694" s="19"/>
      <c r="U4694" s="27"/>
      <c r="Y4694" s="9" t="s">
        <v>564</v>
      </c>
      <c r="Z4694" s="9" t="s">
        <v>232</v>
      </c>
      <c r="AA4694" s="9" t="s">
        <v>237</v>
      </c>
      <c r="AB4694" s="9">
        <v>77905971</v>
      </c>
      <c r="AC4694" s="9" t="s">
        <v>5469</v>
      </c>
      <c r="AD4694" s="9" t="s">
        <v>225</v>
      </c>
      <c r="AE4694" s="5">
        <f t="shared" si="168"/>
        <v>0</v>
      </c>
      <c r="AF4694" s="5" t="str">
        <f t="shared" si="169"/>
        <v>katA</v>
      </c>
      <c r="AG4694" s="153"/>
      <c r="AH4694" s="153"/>
      <c r="AI4694" t="s">
        <v>201</v>
      </c>
      <c r="AJ4694" t="s">
        <v>17878</v>
      </c>
      <c r="AK4694" s="9" t="str">
        <f>VLOOKUP(Y4694,zdroj!D:AJ,33,0)</f>
        <v>katA</v>
      </c>
    </row>
    <row r="4695" spans="8:37" x14ac:dyDescent="0.25">
      <c r="H4695" s="8"/>
      <c r="I4695" s="8"/>
      <c r="N4695" s="23"/>
      <c r="O4695" s="24"/>
      <c r="P4695" s="19"/>
      <c r="Q4695" s="19"/>
      <c r="R4695" s="19"/>
      <c r="U4695" s="27"/>
      <c r="Y4695" s="9" t="s">
        <v>564</v>
      </c>
      <c r="Z4695" s="9" t="s">
        <v>232</v>
      </c>
      <c r="AA4695" s="9" t="s">
        <v>237</v>
      </c>
      <c r="AB4695" s="9">
        <v>79158048</v>
      </c>
      <c r="AC4695" s="9" t="s">
        <v>5470</v>
      </c>
      <c r="AD4695" s="9" t="s">
        <v>225</v>
      </c>
      <c r="AE4695" s="5">
        <f t="shared" si="168"/>
        <v>0</v>
      </c>
      <c r="AF4695" s="5" t="str">
        <f t="shared" si="169"/>
        <v>katA</v>
      </c>
      <c r="AG4695" s="153"/>
      <c r="AH4695" s="153"/>
      <c r="AI4695" t="s">
        <v>201</v>
      </c>
      <c r="AJ4695" t="s">
        <v>17878</v>
      </c>
      <c r="AK4695" s="9" t="str">
        <f>VLOOKUP(Y4695,zdroj!D:AJ,33,0)</f>
        <v>katA</v>
      </c>
    </row>
    <row r="4696" spans="8:37" x14ac:dyDescent="0.25">
      <c r="H4696" s="8"/>
      <c r="I4696" s="8"/>
      <c r="N4696" s="23"/>
      <c r="O4696" s="24"/>
      <c r="P4696" s="19"/>
      <c r="Q4696" s="19"/>
      <c r="R4696" s="19"/>
      <c r="U4696" s="27"/>
      <c r="Y4696" s="9" t="s">
        <v>564</v>
      </c>
      <c r="Z4696" s="9" t="s">
        <v>232</v>
      </c>
      <c r="AA4696" s="9" t="s">
        <v>237</v>
      </c>
      <c r="AB4696" s="9">
        <v>79861113</v>
      </c>
      <c r="AC4696" s="9" t="s">
        <v>5471</v>
      </c>
      <c r="AD4696" s="9" t="s">
        <v>225</v>
      </c>
      <c r="AE4696" s="5">
        <f t="shared" si="168"/>
        <v>0</v>
      </c>
      <c r="AF4696" s="5" t="str">
        <f t="shared" si="169"/>
        <v>katA</v>
      </c>
      <c r="AG4696" s="153"/>
      <c r="AH4696" s="153"/>
      <c r="AI4696" t="s">
        <v>201</v>
      </c>
      <c r="AJ4696" t="s">
        <v>17878</v>
      </c>
      <c r="AK4696" s="9" t="str">
        <f>VLOOKUP(Y4696,zdroj!D:AJ,33,0)</f>
        <v>katA</v>
      </c>
    </row>
    <row r="4697" spans="8:37" x14ac:dyDescent="0.25">
      <c r="H4697" s="8"/>
      <c r="I4697" s="8"/>
      <c r="N4697" s="23"/>
      <c r="O4697" s="24"/>
      <c r="P4697" s="19"/>
      <c r="Q4697" s="19"/>
      <c r="R4697" s="19"/>
      <c r="U4697" s="27"/>
      <c r="Y4697" s="9" t="s">
        <v>564</v>
      </c>
      <c r="Z4697" s="9" t="s">
        <v>232</v>
      </c>
      <c r="AA4697" s="9" t="s">
        <v>237</v>
      </c>
      <c r="AB4697" s="9">
        <v>7997582</v>
      </c>
      <c r="AC4697" s="9" t="s">
        <v>5472</v>
      </c>
      <c r="AD4697" s="9" t="s">
        <v>225</v>
      </c>
      <c r="AE4697" s="5">
        <f t="shared" si="168"/>
        <v>0</v>
      </c>
      <c r="AF4697" s="5" t="str">
        <f t="shared" si="169"/>
        <v>katA</v>
      </c>
      <c r="AG4697" s="153"/>
      <c r="AH4697" s="153"/>
      <c r="AI4697" t="s">
        <v>201</v>
      </c>
      <c r="AJ4697" t="s">
        <v>17878</v>
      </c>
      <c r="AK4697" s="9" t="str">
        <f>VLOOKUP(Y4697,zdroj!D:AJ,33,0)</f>
        <v>katA</v>
      </c>
    </row>
    <row r="4698" spans="8:37" x14ac:dyDescent="0.25">
      <c r="H4698" s="8"/>
      <c r="I4698" s="8"/>
      <c r="N4698" s="23"/>
      <c r="O4698" s="24"/>
      <c r="P4698" s="19"/>
      <c r="Q4698" s="19"/>
      <c r="R4698" s="19"/>
      <c r="U4698" s="27"/>
      <c r="Y4698" s="9" t="s">
        <v>564</v>
      </c>
      <c r="Z4698" s="9" t="s">
        <v>232</v>
      </c>
      <c r="AA4698" s="9" t="s">
        <v>237</v>
      </c>
      <c r="AB4698" s="9">
        <v>7997591</v>
      </c>
      <c r="AC4698" s="9" t="s">
        <v>5473</v>
      </c>
      <c r="AD4698" s="9" t="s">
        <v>231</v>
      </c>
      <c r="AE4698" s="5">
        <f t="shared" si="168"/>
        <v>0</v>
      </c>
      <c r="AF4698" s="5" t="str">
        <f t="shared" si="169"/>
        <v>katB</v>
      </c>
      <c r="AG4698" s="153"/>
      <c r="AH4698" s="153"/>
      <c r="AI4698" t="s">
        <v>201</v>
      </c>
      <c r="AJ4698" t="s">
        <v>17878</v>
      </c>
      <c r="AK4698" s="9" t="str">
        <f>VLOOKUP(Y4698,zdroj!D:AJ,33,0)</f>
        <v>katA</v>
      </c>
    </row>
    <row r="4699" spans="8:37" x14ac:dyDescent="0.25">
      <c r="H4699" s="8"/>
      <c r="I4699" s="8"/>
      <c r="N4699" s="23"/>
      <c r="O4699" s="24"/>
      <c r="P4699" s="19"/>
      <c r="Q4699" s="19"/>
      <c r="R4699" s="19"/>
      <c r="U4699" s="27"/>
      <c r="Y4699" s="9" t="s">
        <v>564</v>
      </c>
      <c r="Z4699" s="9" t="s">
        <v>232</v>
      </c>
      <c r="AA4699" s="9" t="s">
        <v>237</v>
      </c>
      <c r="AB4699" s="9">
        <v>7997434</v>
      </c>
      <c r="AC4699" s="9" t="s">
        <v>5474</v>
      </c>
      <c r="AD4699" s="9" t="s">
        <v>225</v>
      </c>
      <c r="AE4699" s="5">
        <f t="shared" si="168"/>
        <v>0</v>
      </c>
      <c r="AF4699" s="5" t="str">
        <f t="shared" si="169"/>
        <v>katA</v>
      </c>
      <c r="AG4699" s="153"/>
      <c r="AH4699" s="153"/>
      <c r="AI4699" t="s">
        <v>17879</v>
      </c>
      <c r="AJ4699" t="s">
        <v>17878</v>
      </c>
      <c r="AK4699" s="9" t="str">
        <f>VLOOKUP(Y4699,zdroj!D:AJ,33,0)</f>
        <v>katA</v>
      </c>
    </row>
    <row r="4700" spans="8:37" x14ac:dyDescent="0.25">
      <c r="H4700" s="8"/>
      <c r="I4700" s="8"/>
      <c r="N4700" s="23"/>
      <c r="O4700" s="24"/>
      <c r="P4700" s="19"/>
      <c r="Q4700" s="19"/>
      <c r="R4700" s="19"/>
      <c r="U4700" s="27"/>
      <c r="Y4700" s="9" t="s">
        <v>564</v>
      </c>
      <c r="Z4700" s="9" t="s">
        <v>232</v>
      </c>
      <c r="AA4700" s="9" t="s">
        <v>237</v>
      </c>
      <c r="AB4700" s="9">
        <v>7997604</v>
      </c>
      <c r="AC4700" s="9" t="s">
        <v>5475</v>
      </c>
      <c r="AD4700" s="9" t="s">
        <v>225</v>
      </c>
      <c r="AE4700" s="5">
        <f t="shared" si="168"/>
        <v>0</v>
      </c>
      <c r="AF4700" s="5" t="str">
        <f t="shared" si="169"/>
        <v>katA</v>
      </c>
      <c r="AG4700" s="153"/>
      <c r="AH4700" s="153"/>
      <c r="AI4700" t="s">
        <v>201</v>
      </c>
      <c r="AJ4700" t="s">
        <v>17878</v>
      </c>
      <c r="AK4700" s="9" t="str">
        <f>VLOOKUP(Y4700,zdroj!D:AJ,33,0)</f>
        <v>katA</v>
      </c>
    </row>
    <row r="4701" spans="8:37" x14ac:dyDescent="0.25">
      <c r="H4701" s="8"/>
      <c r="I4701" s="8"/>
      <c r="N4701" s="23"/>
      <c r="O4701" s="24"/>
      <c r="P4701" s="19"/>
      <c r="Q4701" s="19"/>
      <c r="R4701" s="19"/>
      <c r="U4701" s="27"/>
      <c r="Y4701" s="9" t="s">
        <v>564</v>
      </c>
      <c r="Z4701" s="9" t="s">
        <v>232</v>
      </c>
      <c r="AA4701" s="9" t="s">
        <v>237</v>
      </c>
      <c r="AB4701" s="9">
        <v>7997612</v>
      </c>
      <c r="AC4701" s="9" t="s">
        <v>5476</v>
      </c>
      <c r="AD4701" s="9" t="s">
        <v>231</v>
      </c>
      <c r="AE4701" s="5">
        <f t="shared" si="168"/>
        <v>0</v>
      </c>
      <c r="AF4701" s="5" t="str">
        <f t="shared" si="169"/>
        <v>katB</v>
      </c>
      <c r="AG4701" s="153"/>
      <c r="AH4701" s="153"/>
      <c r="AI4701" t="s">
        <v>201</v>
      </c>
      <c r="AJ4701" t="s">
        <v>17878</v>
      </c>
      <c r="AK4701" s="9" t="str">
        <f>VLOOKUP(Y4701,zdroj!D:AJ,33,0)</f>
        <v>katA</v>
      </c>
    </row>
    <row r="4702" spans="8:37" x14ac:dyDescent="0.25">
      <c r="H4702" s="8"/>
      <c r="I4702" s="8"/>
      <c r="N4702" s="23"/>
      <c r="O4702" s="24"/>
      <c r="P4702" s="19"/>
      <c r="Q4702" s="19"/>
      <c r="R4702" s="19"/>
      <c r="U4702" s="27"/>
      <c r="Y4702" s="9" t="s">
        <v>564</v>
      </c>
      <c r="Z4702" s="9" t="s">
        <v>232</v>
      </c>
      <c r="AA4702" s="9" t="s">
        <v>237</v>
      </c>
      <c r="AB4702" s="9">
        <v>7997621</v>
      </c>
      <c r="AC4702" s="9" t="s">
        <v>5477</v>
      </c>
      <c r="AD4702" s="9" t="s">
        <v>225</v>
      </c>
      <c r="AE4702" s="5">
        <f t="shared" si="168"/>
        <v>0</v>
      </c>
      <c r="AF4702" s="5" t="str">
        <f t="shared" si="169"/>
        <v>katA</v>
      </c>
      <c r="AG4702" s="153"/>
      <c r="AH4702" s="153"/>
      <c r="AI4702" t="s">
        <v>201</v>
      </c>
      <c r="AJ4702" t="s">
        <v>17878</v>
      </c>
      <c r="AK4702" s="9" t="str">
        <f>VLOOKUP(Y4702,zdroj!D:AJ,33,0)</f>
        <v>katA</v>
      </c>
    </row>
    <row r="4703" spans="8:37" x14ac:dyDescent="0.25">
      <c r="H4703" s="8"/>
      <c r="I4703" s="8"/>
      <c r="N4703" s="23"/>
      <c r="O4703" s="24"/>
      <c r="P4703" s="19"/>
      <c r="Q4703" s="19"/>
      <c r="R4703" s="19"/>
      <c r="U4703" s="27"/>
      <c r="Y4703" s="9" t="s">
        <v>564</v>
      </c>
      <c r="Z4703" s="9" t="s">
        <v>232</v>
      </c>
      <c r="AA4703" s="9" t="s">
        <v>237</v>
      </c>
      <c r="AB4703" s="9">
        <v>7997639</v>
      </c>
      <c r="AC4703" s="9" t="s">
        <v>5478</v>
      </c>
      <c r="AD4703" s="9" t="s">
        <v>231</v>
      </c>
      <c r="AE4703" s="5">
        <f t="shared" si="168"/>
        <v>0</v>
      </c>
      <c r="AF4703" s="5" t="str">
        <f t="shared" si="169"/>
        <v>katB</v>
      </c>
      <c r="AG4703" s="153"/>
      <c r="AH4703" s="153"/>
      <c r="AI4703" t="s">
        <v>201</v>
      </c>
      <c r="AJ4703" t="s">
        <v>17878</v>
      </c>
      <c r="AK4703" s="9" t="str">
        <f>VLOOKUP(Y4703,zdroj!D:AJ,33,0)</f>
        <v>katA</v>
      </c>
    </row>
    <row r="4704" spans="8:37" x14ac:dyDescent="0.25">
      <c r="H4704" s="8"/>
      <c r="I4704" s="8"/>
      <c r="N4704" s="23"/>
      <c r="O4704" s="24"/>
      <c r="P4704" s="19"/>
      <c r="Q4704" s="19"/>
      <c r="R4704" s="19"/>
      <c r="U4704" s="27"/>
      <c r="Y4704" s="9" t="s">
        <v>564</v>
      </c>
      <c r="Z4704" s="9" t="s">
        <v>232</v>
      </c>
      <c r="AA4704" s="9" t="s">
        <v>237</v>
      </c>
      <c r="AB4704" s="9">
        <v>7997647</v>
      </c>
      <c r="AC4704" s="9" t="s">
        <v>5479</v>
      </c>
      <c r="AD4704" s="9" t="s">
        <v>225</v>
      </c>
      <c r="AE4704" s="5">
        <f t="shared" si="168"/>
        <v>0</v>
      </c>
      <c r="AF4704" s="5" t="str">
        <f t="shared" si="169"/>
        <v>katA</v>
      </c>
      <c r="AG4704" s="153"/>
      <c r="AH4704" s="153"/>
      <c r="AI4704" t="s">
        <v>201</v>
      </c>
      <c r="AJ4704" t="s">
        <v>17878</v>
      </c>
      <c r="AK4704" s="9" t="str">
        <f>VLOOKUP(Y4704,zdroj!D:AJ,33,0)</f>
        <v>katA</v>
      </c>
    </row>
    <row r="4705" spans="8:37" x14ac:dyDescent="0.25">
      <c r="H4705" s="8"/>
      <c r="I4705" s="8"/>
      <c r="N4705" s="23"/>
      <c r="O4705" s="24"/>
      <c r="P4705" s="19"/>
      <c r="Q4705" s="19"/>
      <c r="R4705" s="19"/>
      <c r="U4705" s="27"/>
      <c r="Y4705" s="9" t="s">
        <v>564</v>
      </c>
      <c r="Z4705" s="9" t="s">
        <v>232</v>
      </c>
      <c r="AA4705" s="9" t="s">
        <v>237</v>
      </c>
      <c r="AB4705" s="9">
        <v>7997655</v>
      </c>
      <c r="AC4705" s="9" t="s">
        <v>5480</v>
      </c>
      <c r="AD4705" s="9" t="s">
        <v>225</v>
      </c>
      <c r="AE4705" s="5">
        <f t="shared" si="168"/>
        <v>0</v>
      </c>
      <c r="AF4705" s="5" t="str">
        <f t="shared" si="169"/>
        <v>katA</v>
      </c>
      <c r="AG4705" s="153"/>
      <c r="AH4705" s="153"/>
      <c r="AI4705" t="s">
        <v>201</v>
      </c>
      <c r="AJ4705" t="s">
        <v>17878</v>
      </c>
      <c r="AK4705" s="9" t="str">
        <f>VLOOKUP(Y4705,zdroj!D:AJ,33,0)</f>
        <v>katA</v>
      </c>
    </row>
    <row r="4706" spans="8:37" x14ac:dyDescent="0.25">
      <c r="H4706" s="8"/>
      <c r="I4706" s="8"/>
      <c r="N4706" s="23"/>
      <c r="O4706" s="24"/>
      <c r="P4706" s="19"/>
      <c r="Q4706" s="19"/>
      <c r="R4706" s="19"/>
      <c r="U4706" s="27"/>
      <c r="Y4706" s="9" t="s">
        <v>564</v>
      </c>
      <c r="Z4706" s="9" t="s">
        <v>232</v>
      </c>
      <c r="AA4706" s="9" t="s">
        <v>237</v>
      </c>
      <c r="AB4706" s="9">
        <v>7997663</v>
      </c>
      <c r="AC4706" s="9" t="s">
        <v>5481</v>
      </c>
      <c r="AD4706" s="9" t="s">
        <v>225</v>
      </c>
      <c r="AE4706" s="5">
        <f t="shared" si="168"/>
        <v>0</v>
      </c>
      <c r="AF4706" s="5" t="str">
        <f t="shared" si="169"/>
        <v>katA</v>
      </c>
      <c r="AG4706" s="153"/>
      <c r="AH4706" s="153"/>
      <c r="AI4706" t="s">
        <v>201</v>
      </c>
      <c r="AJ4706" t="s">
        <v>17878</v>
      </c>
      <c r="AK4706" s="9" t="str">
        <f>VLOOKUP(Y4706,zdroj!D:AJ,33,0)</f>
        <v>katA</v>
      </c>
    </row>
    <row r="4707" spans="8:37" x14ac:dyDescent="0.25">
      <c r="H4707" s="8"/>
      <c r="I4707" s="8"/>
      <c r="N4707" s="23"/>
      <c r="O4707" s="24"/>
      <c r="P4707" s="19"/>
      <c r="Q4707" s="19"/>
      <c r="R4707" s="19"/>
      <c r="U4707" s="27"/>
      <c r="Y4707" s="9" t="s">
        <v>564</v>
      </c>
      <c r="Z4707" s="9" t="s">
        <v>232</v>
      </c>
      <c r="AA4707" s="9" t="s">
        <v>237</v>
      </c>
      <c r="AB4707" s="9">
        <v>7997671</v>
      </c>
      <c r="AC4707" s="9" t="s">
        <v>5482</v>
      </c>
      <c r="AD4707" s="9" t="s">
        <v>231</v>
      </c>
      <c r="AE4707" s="5">
        <f t="shared" si="168"/>
        <v>0</v>
      </c>
      <c r="AF4707" s="5" t="str">
        <f t="shared" si="169"/>
        <v>katB</v>
      </c>
      <c r="AG4707" s="153"/>
      <c r="AH4707" s="153"/>
      <c r="AI4707" t="s">
        <v>201</v>
      </c>
      <c r="AJ4707" t="s">
        <v>17878</v>
      </c>
      <c r="AK4707" s="9" t="str">
        <f>VLOOKUP(Y4707,zdroj!D:AJ,33,0)</f>
        <v>katA</v>
      </c>
    </row>
    <row r="4708" spans="8:37" x14ac:dyDescent="0.25">
      <c r="H4708" s="8"/>
      <c r="I4708" s="8"/>
      <c r="N4708" s="23"/>
      <c r="O4708" s="24"/>
      <c r="P4708" s="19"/>
      <c r="Q4708" s="19"/>
      <c r="R4708" s="19"/>
      <c r="U4708" s="27"/>
      <c r="Y4708" s="9" t="s">
        <v>564</v>
      </c>
      <c r="Z4708" s="9" t="s">
        <v>232</v>
      </c>
      <c r="AA4708" s="9" t="s">
        <v>237</v>
      </c>
      <c r="AB4708" s="9">
        <v>7997680</v>
      </c>
      <c r="AC4708" s="9" t="s">
        <v>5483</v>
      </c>
      <c r="AD4708" s="9" t="s">
        <v>225</v>
      </c>
      <c r="AE4708" s="5">
        <f t="shared" si="168"/>
        <v>0</v>
      </c>
      <c r="AF4708" s="5" t="str">
        <f t="shared" si="169"/>
        <v>katA</v>
      </c>
      <c r="AG4708" s="153"/>
      <c r="AH4708" s="153"/>
      <c r="AI4708" t="s">
        <v>201</v>
      </c>
      <c r="AJ4708" t="s">
        <v>17878</v>
      </c>
      <c r="AK4708" s="9" t="str">
        <f>VLOOKUP(Y4708,zdroj!D:AJ,33,0)</f>
        <v>katA</v>
      </c>
    </row>
    <row r="4709" spans="8:37" x14ac:dyDescent="0.25">
      <c r="H4709" s="8"/>
      <c r="I4709" s="8"/>
      <c r="N4709" s="23"/>
      <c r="O4709" s="24"/>
      <c r="P4709" s="19"/>
      <c r="Q4709" s="19"/>
      <c r="R4709" s="19"/>
      <c r="U4709" s="27"/>
      <c r="Y4709" s="9" t="s">
        <v>564</v>
      </c>
      <c r="Z4709" s="9" t="s">
        <v>232</v>
      </c>
      <c r="AA4709" s="9" t="s">
        <v>237</v>
      </c>
      <c r="AB4709" s="9">
        <v>7997698</v>
      </c>
      <c r="AC4709" s="9" t="s">
        <v>5484</v>
      </c>
      <c r="AD4709" s="9" t="s">
        <v>225</v>
      </c>
      <c r="AE4709" s="5">
        <f t="shared" si="168"/>
        <v>0</v>
      </c>
      <c r="AF4709" s="5" t="str">
        <f t="shared" si="169"/>
        <v>katA</v>
      </c>
      <c r="AG4709" s="153"/>
      <c r="AH4709" s="153"/>
      <c r="AI4709" t="s">
        <v>229</v>
      </c>
      <c r="AJ4709" t="s">
        <v>17878</v>
      </c>
      <c r="AK4709" s="9" t="str">
        <f>VLOOKUP(Y4709,zdroj!D:AJ,33,0)</f>
        <v>katA</v>
      </c>
    </row>
    <row r="4710" spans="8:37" x14ac:dyDescent="0.25">
      <c r="H4710" s="8"/>
      <c r="I4710" s="8"/>
      <c r="N4710" s="23"/>
      <c r="O4710" s="24"/>
      <c r="P4710" s="19"/>
      <c r="Q4710" s="19"/>
      <c r="R4710" s="19"/>
      <c r="U4710" s="27"/>
      <c r="Y4710" s="9" t="s">
        <v>564</v>
      </c>
      <c r="Z4710" s="9" t="s">
        <v>232</v>
      </c>
      <c r="AA4710" s="9" t="s">
        <v>237</v>
      </c>
      <c r="AB4710" s="9">
        <v>7997442</v>
      </c>
      <c r="AC4710" s="9" t="s">
        <v>5485</v>
      </c>
      <c r="AD4710" s="9" t="s">
        <v>225</v>
      </c>
      <c r="AE4710" s="5">
        <f t="shared" si="168"/>
        <v>0</v>
      </c>
      <c r="AF4710" s="5" t="str">
        <f t="shared" si="169"/>
        <v>katA</v>
      </c>
      <c r="AG4710" s="153"/>
      <c r="AH4710" s="153"/>
      <c r="AI4710" t="s">
        <v>201</v>
      </c>
      <c r="AJ4710" t="s">
        <v>17878</v>
      </c>
      <c r="AK4710" s="9" t="str">
        <f>VLOOKUP(Y4710,zdroj!D:AJ,33,0)</f>
        <v>katA</v>
      </c>
    </row>
    <row r="4711" spans="8:37" x14ac:dyDescent="0.25">
      <c r="H4711" s="8"/>
      <c r="I4711" s="8"/>
      <c r="N4711" s="23"/>
      <c r="O4711" s="24"/>
      <c r="P4711" s="19"/>
      <c r="Q4711" s="19"/>
      <c r="R4711" s="19"/>
      <c r="U4711" s="27"/>
      <c r="Y4711" s="9" t="s">
        <v>564</v>
      </c>
      <c r="Z4711" s="9" t="s">
        <v>232</v>
      </c>
      <c r="AA4711" s="9" t="s">
        <v>237</v>
      </c>
      <c r="AB4711" s="9">
        <v>7997701</v>
      </c>
      <c r="AC4711" s="9" t="s">
        <v>5486</v>
      </c>
      <c r="AD4711" s="9" t="s">
        <v>225</v>
      </c>
      <c r="AE4711" s="5">
        <f t="shared" si="168"/>
        <v>0</v>
      </c>
      <c r="AF4711" s="5" t="str">
        <f t="shared" si="169"/>
        <v>katA</v>
      </c>
      <c r="AG4711" s="153"/>
      <c r="AH4711" s="153"/>
      <c r="AI4711" t="s">
        <v>201</v>
      </c>
      <c r="AJ4711" t="s">
        <v>17878</v>
      </c>
      <c r="AK4711" s="9" t="str">
        <f>VLOOKUP(Y4711,zdroj!D:AJ,33,0)</f>
        <v>katA</v>
      </c>
    </row>
    <row r="4712" spans="8:37" x14ac:dyDescent="0.25">
      <c r="H4712" s="8"/>
      <c r="I4712" s="8"/>
      <c r="N4712" s="23"/>
      <c r="O4712" s="24"/>
      <c r="P4712" s="19"/>
      <c r="Q4712" s="19"/>
      <c r="R4712" s="19"/>
      <c r="U4712" s="27"/>
      <c r="Y4712" s="9" t="s">
        <v>564</v>
      </c>
      <c r="Z4712" s="9" t="s">
        <v>232</v>
      </c>
      <c r="AA4712" s="9" t="s">
        <v>237</v>
      </c>
      <c r="AB4712" s="9">
        <v>7997710</v>
      </c>
      <c r="AC4712" s="9" t="s">
        <v>5487</v>
      </c>
      <c r="AD4712" s="9" t="s">
        <v>225</v>
      </c>
      <c r="AE4712" s="5">
        <f t="shared" si="168"/>
        <v>0</v>
      </c>
      <c r="AF4712" s="5" t="str">
        <f t="shared" si="169"/>
        <v>katA</v>
      </c>
      <c r="AG4712" s="153"/>
      <c r="AH4712" s="153"/>
      <c r="AI4712" t="s">
        <v>201</v>
      </c>
      <c r="AJ4712" t="s">
        <v>17878</v>
      </c>
      <c r="AK4712" s="9" t="str">
        <f>VLOOKUP(Y4712,zdroj!D:AJ,33,0)</f>
        <v>katA</v>
      </c>
    </row>
    <row r="4713" spans="8:37" x14ac:dyDescent="0.25">
      <c r="H4713" s="8"/>
      <c r="I4713" s="8"/>
      <c r="N4713" s="23"/>
      <c r="O4713" s="24"/>
      <c r="P4713" s="19"/>
      <c r="Q4713" s="19"/>
      <c r="R4713" s="19"/>
      <c r="U4713" s="27"/>
      <c r="Y4713" s="9" t="s">
        <v>564</v>
      </c>
      <c r="Z4713" s="9" t="s">
        <v>232</v>
      </c>
      <c r="AA4713" s="9" t="s">
        <v>237</v>
      </c>
      <c r="AB4713" s="9">
        <v>7997728</v>
      </c>
      <c r="AC4713" s="9" t="s">
        <v>5488</v>
      </c>
      <c r="AD4713" s="9" t="s">
        <v>231</v>
      </c>
      <c r="AE4713" s="5">
        <f t="shared" si="168"/>
        <v>0</v>
      </c>
      <c r="AF4713" s="5" t="str">
        <f t="shared" si="169"/>
        <v>katB</v>
      </c>
      <c r="AG4713" s="153"/>
      <c r="AH4713" s="153"/>
      <c r="AI4713" t="s">
        <v>201</v>
      </c>
      <c r="AJ4713" t="s">
        <v>17878</v>
      </c>
      <c r="AK4713" s="9" t="str">
        <f>VLOOKUP(Y4713,zdroj!D:AJ,33,0)</f>
        <v>katA</v>
      </c>
    </row>
    <row r="4714" spans="8:37" x14ac:dyDescent="0.25">
      <c r="H4714" s="8"/>
      <c r="I4714" s="8"/>
      <c r="N4714" s="23"/>
      <c r="O4714" s="24"/>
      <c r="P4714" s="19"/>
      <c r="Q4714" s="19"/>
      <c r="R4714" s="19"/>
      <c r="U4714" s="27"/>
      <c r="Y4714" s="9" t="s">
        <v>564</v>
      </c>
      <c r="Z4714" s="9" t="s">
        <v>232</v>
      </c>
      <c r="AA4714" s="9" t="s">
        <v>237</v>
      </c>
      <c r="AB4714" s="9">
        <v>7997736</v>
      </c>
      <c r="AC4714" s="9" t="s">
        <v>5489</v>
      </c>
      <c r="AD4714" s="9" t="s">
        <v>231</v>
      </c>
      <c r="AE4714" s="5">
        <f t="shared" si="168"/>
        <v>0</v>
      </c>
      <c r="AF4714" s="5" t="str">
        <f t="shared" si="169"/>
        <v>katB</v>
      </c>
      <c r="AG4714" s="153"/>
      <c r="AH4714" s="153"/>
      <c r="AI4714" t="s">
        <v>17880</v>
      </c>
      <c r="AJ4714" t="s">
        <v>17878</v>
      </c>
      <c r="AK4714" s="9" t="str">
        <f>VLOOKUP(Y4714,zdroj!D:AJ,33,0)</f>
        <v>katA</v>
      </c>
    </row>
    <row r="4715" spans="8:37" x14ac:dyDescent="0.25">
      <c r="H4715" s="8"/>
      <c r="I4715" s="8"/>
      <c r="N4715" s="23"/>
      <c r="O4715" s="24"/>
      <c r="P4715" s="19"/>
      <c r="Q4715" s="19"/>
      <c r="R4715" s="19"/>
      <c r="U4715" s="27"/>
      <c r="Y4715" s="9" t="s">
        <v>564</v>
      </c>
      <c r="Z4715" s="9" t="s">
        <v>232</v>
      </c>
      <c r="AA4715" s="9" t="s">
        <v>237</v>
      </c>
      <c r="AB4715" s="9">
        <v>7997744</v>
      </c>
      <c r="AC4715" s="9" t="s">
        <v>5490</v>
      </c>
      <c r="AD4715" s="9" t="s">
        <v>225</v>
      </c>
      <c r="AE4715" s="5">
        <f t="shared" si="168"/>
        <v>0</v>
      </c>
      <c r="AF4715" s="5" t="str">
        <f t="shared" si="169"/>
        <v>katA</v>
      </c>
      <c r="AG4715" s="153"/>
      <c r="AH4715" s="153"/>
      <c r="AI4715" t="s">
        <v>229</v>
      </c>
      <c r="AJ4715" t="s">
        <v>17878</v>
      </c>
      <c r="AK4715" s="9" t="str">
        <f>VLOOKUP(Y4715,zdroj!D:AJ,33,0)</f>
        <v>katA</v>
      </c>
    </row>
    <row r="4716" spans="8:37" x14ac:dyDescent="0.25">
      <c r="H4716" s="8"/>
      <c r="I4716" s="8"/>
      <c r="N4716" s="23"/>
      <c r="O4716" s="24"/>
      <c r="P4716" s="19"/>
      <c r="Q4716" s="19"/>
      <c r="R4716" s="19"/>
      <c r="U4716" s="27"/>
      <c r="Y4716" s="9" t="s">
        <v>564</v>
      </c>
      <c r="Z4716" s="9" t="s">
        <v>232</v>
      </c>
      <c r="AA4716" s="9" t="s">
        <v>237</v>
      </c>
      <c r="AB4716" s="9">
        <v>7997752</v>
      </c>
      <c r="AC4716" s="9" t="s">
        <v>5491</v>
      </c>
      <c r="AD4716" s="9" t="s">
        <v>225</v>
      </c>
      <c r="AE4716" s="5">
        <f t="shared" si="168"/>
        <v>0</v>
      </c>
      <c r="AF4716" s="5" t="str">
        <f t="shared" si="169"/>
        <v>katA</v>
      </c>
      <c r="AG4716" s="153"/>
      <c r="AH4716" s="153"/>
      <c r="AI4716" t="s">
        <v>201</v>
      </c>
      <c r="AJ4716" t="s">
        <v>17878</v>
      </c>
      <c r="AK4716" s="9" t="str">
        <f>VLOOKUP(Y4716,zdroj!D:AJ,33,0)</f>
        <v>katA</v>
      </c>
    </row>
    <row r="4717" spans="8:37" x14ac:dyDescent="0.25">
      <c r="H4717" s="8"/>
      <c r="I4717" s="8"/>
      <c r="N4717" s="23"/>
      <c r="O4717" s="24"/>
      <c r="P4717" s="19"/>
      <c r="Q4717" s="19"/>
      <c r="R4717" s="19"/>
      <c r="U4717" s="27"/>
      <c r="Y4717" s="9" t="s">
        <v>564</v>
      </c>
      <c r="Z4717" s="9" t="s">
        <v>232</v>
      </c>
      <c r="AA4717" s="9" t="s">
        <v>237</v>
      </c>
      <c r="AB4717" s="9">
        <v>7997761</v>
      </c>
      <c r="AC4717" s="9" t="s">
        <v>5492</v>
      </c>
      <c r="AD4717" s="9" t="s">
        <v>231</v>
      </c>
      <c r="AE4717" s="5">
        <f t="shared" si="168"/>
        <v>0</v>
      </c>
      <c r="AF4717" s="5" t="str">
        <f t="shared" si="169"/>
        <v>katB</v>
      </c>
      <c r="AG4717" s="153"/>
      <c r="AH4717" s="153"/>
      <c r="AI4717" t="s">
        <v>201</v>
      </c>
      <c r="AJ4717" t="s">
        <v>17878</v>
      </c>
      <c r="AK4717" s="9" t="str">
        <f>VLOOKUP(Y4717,zdroj!D:AJ,33,0)</f>
        <v>katA</v>
      </c>
    </row>
    <row r="4718" spans="8:37" x14ac:dyDescent="0.25">
      <c r="H4718" s="8"/>
      <c r="I4718" s="8"/>
      <c r="N4718" s="23"/>
      <c r="O4718" s="24"/>
      <c r="P4718" s="19"/>
      <c r="Q4718" s="19"/>
      <c r="R4718" s="19"/>
      <c r="U4718" s="27"/>
      <c r="Y4718" s="9" t="s">
        <v>564</v>
      </c>
      <c r="Z4718" s="9" t="s">
        <v>232</v>
      </c>
      <c r="AA4718" s="9" t="s">
        <v>237</v>
      </c>
      <c r="AB4718" s="9">
        <v>7997779</v>
      </c>
      <c r="AC4718" s="9" t="s">
        <v>5493</v>
      </c>
      <c r="AD4718" s="9" t="s">
        <v>225</v>
      </c>
      <c r="AE4718" s="5">
        <f t="shared" si="168"/>
        <v>0</v>
      </c>
      <c r="AF4718" s="5" t="str">
        <f t="shared" si="169"/>
        <v>katA</v>
      </c>
      <c r="AG4718" s="153"/>
      <c r="AH4718" s="153"/>
      <c r="AI4718" t="s">
        <v>201</v>
      </c>
      <c r="AJ4718" t="s">
        <v>17878</v>
      </c>
      <c r="AK4718" s="9" t="str">
        <f>VLOOKUP(Y4718,zdroj!D:AJ,33,0)</f>
        <v>katA</v>
      </c>
    </row>
    <row r="4719" spans="8:37" x14ac:dyDescent="0.25">
      <c r="H4719" s="8"/>
      <c r="I4719" s="8"/>
      <c r="N4719" s="23"/>
      <c r="O4719" s="24"/>
      <c r="P4719" s="19"/>
      <c r="Q4719" s="19"/>
      <c r="R4719" s="19"/>
      <c r="U4719" s="27"/>
      <c r="Y4719" s="9" t="s">
        <v>564</v>
      </c>
      <c r="Z4719" s="9" t="s">
        <v>232</v>
      </c>
      <c r="AA4719" s="9" t="s">
        <v>237</v>
      </c>
      <c r="AB4719" s="9">
        <v>7997787</v>
      </c>
      <c r="AC4719" s="9" t="s">
        <v>5494</v>
      </c>
      <c r="AD4719" s="9" t="s">
        <v>225</v>
      </c>
      <c r="AE4719" s="5">
        <f t="shared" si="168"/>
        <v>0</v>
      </c>
      <c r="AF4719" s="5" t="str">
        <f t="shared" si="169"/>
        <v>katA</v>
      </c>
      <c r="AG4719" s="153"/>
      <c r="AH4719" s="153"/>
      <c r="AI4719" t="s">
        <v>201</v>
      </c>
      <c r="AJ4719" t="s">
        <v>17878</v>
      </c>
      <c r="AK4719" s="9" t="str">
        <f>VLOOKUP(Y4719,zdroj!D:AJ,33,0)</f>
        <v>katA</v>
      </c>
    </row>
    <row r="4720" spans="8:37" x14ac:dyDescent="0.25">
      <c r="H4720" s="8"/>
      <c r="I4720" s="8"/>
      <c r="N4720" s="23"/>
      <c r="O4720" s="24"/>
      <c r="P4720" s="19"/>
      <c r="Q4720" s="19"/>
      <c r="R4720" s="19"/>
      <c r="U4720" s="27"/>
      <c r="Y4720" s="9" t="s">
        <v>564</v>
      </c>
      <c r="Z4720" s="9" t="s">
        <v>232</v>
      </c>
      <c r="AA4720" s="9" t="s">
        <v>237</v>
      </c>
      <c r="AB4720" s="9">
        <v>7997795</v>
      </c>
      <c r="AC4720" s="9" t="s">
        <v>5495</v>
      </c>
      <c r="AD4720" s="9" t="s">
        <v>225</v>
      </c>
      <c r="AE4720" s="5">
        <f t="shared" si="168"/>
        <v>0</v>
      </c>
      <c r="AF4720" s="5" t="str">
        <f t="shared" si="169"/>
        <v>katA</v>
      </c>
      <c r="AG4720" s="153"/>
      <c r="AH4720" s="153"/>
      <c r="AI4720" t="s">
        <v>201</v>
      </c>
      <c r="AJ4720" t="s">
        <v>17878</v>
      </c>
      <c r="AK4720" s="9" t="str">
        <f>VLOOKUP(Y4720,zdroj!D:AJ,33,0)</f>
        <v>katA</v>
      </c>
    </row>
    <row r="4721" spans="8:37" x14ac:dyDescent="0.25">
      <c r="H4721" s="8"/>
      <c r="I4721" s="8"/>
      <c r="N4721" s="23"/>
      <c r="O4721" s="24"/>
      <c r="P4721" s="19"/>
      <c r="Q4721" s="19"/>
      <c r="R4721" s="19"/>
      <c r="U4721" s="27"/>
      <c r="Y4721" s="9" t="s">
        <v>564</v>
      </c>
      <c r="Z4721" s="9" t="s">
        <v>232</v>
      </c>
      <c r="AA4721" s="9" t="s">
        <v>237</v>
      </c>
      <c r="AB4721" s="9">
        <v>7997451</v>
      </c>
      <c r="AC4721" s="9" t="s">
        <v>5496</v>
      </c>
      <c r="AD4721" s="9" t="s">
        <v>225</v>
      </c>
      <c r="AE4721" s="5">
        <f t="shared" si="168"/>
        <v>0</v>
      </c>
      <c r="AF4721" s="5" t="str">
        <f t="shared" si="169"/>
        <v>katA</v>
      </c>
      <c r="AG4721" s="153"/>
      <c r="AH4721" s="153"/>
      <c r="AI4721" t="s">
        <v>201</v>
      </c>
      <c r="AJ4721" t="s">
        <v>17878</v>
      </c>
      <c r="AK4721" s="9" t="str">
        <f>VLOOKUP(Y4721,zdroj!D:AJ,33,0)</f>
        <v>katA</v>
      </c>
    </row>
    <row r="4722" spans="8:37" x14ac:dyDescent="0.25">
      <c r="H4722" s="8"/>
      <c r="I4722" s="8"/>
      <c r="N4722" s="23"/>
      <c r="O4722" s="24"/>
      <c r="P4722" s="19"/>
      <c r="Q4722" s="19"/>
      <c r="R4722" s="19"/>
      <c r="U4722" s="27"/>
      <c r="Y4722" s="9" t="s">
        <v>564</v>
      </c>
      <c r="Z4722" s="9" t="s">
        <v>232</v>
      </c>
      <c r="AA4722" s="9" t="s">
        <v>237</v>
      </c>
      <c r="AB4722" s="9">
        <v>7997817</v>
      </c>
      <c r="AC4722" s="9" t="s">
        <v>5497</v>
      </c>
      <c r="AD4722" s="9" t="s">
        <v>225</v>
      </c>
      <c r="AE4722" s="5">
        <f t="shared" si="168"/>
        <v>0</v>
      </c>
      <c r="AF4722" s="5" t="str">
        <f t="shared" si="169"/>
        <v>katA</v>
      </c>
      <c r="AG4722" s="153"/>
      <c r="AH4722" s="153"/>
      <c r="AI4722" t="s">
        <v>201</v>
      </c>
      <c r="AJ4722" t="s">
        <v>17878</v>
      </c>
      <c r="AK4722" s="9" t="str">
        <f>VLOOKUP(Y4722,zdroj!D:AJ,33,0)</f>
        <v>katA</v>
      </c>
    </row>
    <row r="4723" spans="8:37" x14ac:dyDescent="0.25">
      <c r="H4723" s="8"/>
      <c r="I4723" s="8"/>
      <c r="N4723" s="23"/>
      <c r="O4723" s="24"/>
      <c r="P4723" s="19"/>
      <c r="Q4723" s="19"/>
      <c r="R4723" s="19"/>
      <c r="U4723" s="27"/>
      <c r="Y4723" s="9" t="s">
        <v>564</v>
      </c>
      <c r="Z4723" s="9" t="s">
        <v>232</v>
      </c>
      <c r="AA4723" s="9" t="s">
        <v>237</v>
      </c>
      <c r="AB4723" s="9">
        <v>7997825</v>
      </c>
      <c r="AC4723" s="9" t="s">
        <v>5498</v>
      </c>
      <c r="AD4723" s="9" t="s">
        <v>225</v>
      </c>
      <c r="AE4723" s="5">
        <f t="shared" si="168"/>
        <v>0</v>
      </c>
      <c r="AF4723" s="5" t="str">
        <f t="shared" si="169"/>
        <v>katA</v>
      </c>
      <c r="AG4723" s="153"/>
      <c r="AH4723" s="153"/>
      <c r="AI4723" t="s">
        <v>201</v>
      </c>
      <c r="AJ4723" t="s">
        <v>17878</v>
      </c>
      <c r="AK4723" s="9" t="str">
        <f>VLOOKUP(Y4723,zdroj!D:AJ,33,0)</f>
        <v>katA</v>
      </c>
    </row>
    <row r="4724" spans="8:37" x14ac:dyDescent="0.25">
      <c r="H4724" s="8"/>
      <c r="I4724" s="8"/>
      <c r="N4724" s="23"/>
      <c r="O4724" s="24"/>
      <c r="P4724" s="19"/>
      <c r="Q4724" s="19"/>
      <c r="R4724" s="19"/>
      <c r="U4724" s="27"/>
      <c r="Y4724" s="9" t="s">
        <v>564</v>
      </c>
      <c r="Z4724" s="9" t="s">
        <v>232</v>
      </c>
      <c r="AA4724" s="9" t="s">
        <v>237</v>
      </c>
      <c r="AB4724" s="9">
        <v>7997833</v>
      </c>
      <c r="AC4724" s="9" t="s">
        <v>5499</v>
      </c>
      <c r="AD4724" s="9" t="s">
        <v>225</v>
      </c>
      <c r="AE4724" s="5">
        <f t="shared" si="168"/>
        <v>0</v>
      </c>
      <c r="AF4724" s="5" t="str">
        <f t="shared" si="169"/>
        <v>katA</v>
      </c>
      <c r="AG4724" s="153"/>
      <c r="AH4724" s="153"/>
      <c r="AI4724" t="s">
        <v>201</v>
      </c>
      <c r="AJ4724" t="s">
        <v>17878</v>
      </c>
      <c r="AK4724" s="9" t="str">
        <f>VLOOKUP(Y4724,zdroj!D:AJ,33,0)</f>
        <v>katA</v>
      </c>
    </row>
    <row r="4725" spans="8:37" x14ac:dyDescent="0.25">
      <c r="H4725" s="8"/>
      <c r="I4725" s="8"/>
      <c r="N4725" s="23"/>
      <c r="O4725" s="24"/>
      <c r="P4725" s="19"/>
      <c r="Q4725" s="19"/>
      <c r="R4725" s="19"/>
      <c r="U4725" s="27"/>
      <c r="Y4725" s="9" t="s">
        <v>564</v>
      </c>
      <c r="Z4725" s="9" t="s">
        <v>232</v>
      </c>
      <c r="AA4725" s="9" t="s">
        <v>237</v>
      </c>
      <c r="AB4725" s="9">
        <v>7997841</v>
      </c>
      <c r="AC4725" s="9" t="s">
        <v>5500</v>
      </c>
      <c r="AD4725" s="9" t="s">
        <v>231</v>
      </c>
      <c r="AE4725" s="5">
        <f t="shared" si="168"/>
        <v>0</v>
      </c>
      <c r="AF4725" s="5" t="str">
        <f t="shared" si="169"/>
        <v>katB</v>
      </c>
      <c r="AG4725" s="153"/>
      <c r="AH4725" s="153"/>
      <c r="AI4725" t="s">
        <v>201</v>
      </c>
      <c r="AJ4725" t="s">
        <v>17878</v>
      </c>
      <c r="AK4725" s="9" t="str">
        <f>VLOOKUP(Y4725,zdroj!D:AJ,33,0)</f>
        <v>katA</v>
      </c>
    </row>
    <row r="4726" spans="8:37" x14ac:dyDescent="0.25">
      <c r="H4726" s="8"/>
      <c r="I4726" s="8"/>
      <c r="N4726" s="23"/>
      <c r="O4726" s="24"/>
      <c r="P4726" s="19"/>
      <c r="Q4726" s="19"/>
      <c r="R4726" s="19"/>
      <c r="U4726" s="27"/>
      <c r="Y4726" s="9" t="s">
        <v>564</v>
      </c>
      <c r="Z4726" s="9" t="s">
        <v>232</v>
      </c>
      <c r="AA4726" s="9" t="s">
        <v>237</v>
      </c>
      <c r="AB4726" s="9">
        <v>7997868</v>
      </c>
      <c r="AC4726" s="9" t="s">
        <v>5501</v>
      </c>
      <c r="AD4726" s="9" t="s">
        <v>225</v>
      </c>
      <c r="AE4726" s="5">
        <f t="shared" si="168"/>
        <v>0</v>
      </c>
      <c r="AF4726" s="5" t="str">
        <f t="shared" si="169"/>
        <v>katA</v>
      </c>
      <c r="AG4726" s="153"/>
      <c r="AH4726" s="153"/>
      <c r="AI4726" t="s">
        <v>201</v>
      </c>
      <c r="AJ4726" t="s">
        <v>17878</v>
      </c>
      <c r="AK4726" s="9" t="str">
        <f>VLOOKUP(Y4726,zdroj!D:AJ,33,0)</f>
        <v>katA</v>
      </c>
    </row>
    <row r="4727" spans="8:37" x14ac:dyDescent="0.25">
      <c r="H4727" s="8"/>
      <c r="I4727" s="8"/>
      <c r="N4727" s="23"/>
      <c r="O4727" s="24"/>
      <c r="P4727" s="19"/>
      <c r="Q4727" s="19"/>
      <c r="R4727" s="19"/>
      <c r="U4727" s="27"/>
      <c r="Y4727" s="9" t="s">
        <v>564</v>
      </c>
      <c r="Z4727" s="9" t="s">
        <v>232</v>
      </c>
      <c r="AA4727" s="9" t="s">
        <v>237</v>
      </c>
      <c r="AB4727" s="9">
        <v>7997876</v>
      </c>
      <c r="AC4727" s="9" t="s">
        <v>5502</v>
      </c>
      <c r="AD4727" s="9" t="s">
        <v>231</v>
      </c>
      <c r="AE4727" s="5">
        <f t="shared" si="168"/>
        <v>0</v>
      </c>
      <c r="AF4727" s="5" t="str">
        <f t="shared" si="169"/>
        <v>katB</v>
      </c>
      <c r="AG4727" s="153"/>
      <c r="AH4727" s="153"/>
      <c r="AI4727" t="s">
        <v>201</v>
      </c>
      <c r="AJ4727" t="s">
        <v>17878</v>
      </c>
      <c r="AK4727" s="9" t="str">
        <f>VLOOKUP(Y4727,zdroj!D:AJ,33,0)</f>
        <v>katA</v>
      </c>
    </row>
    <row r="4728" spans="8:37" x14ac:dyDescent="0.25">
      <c r="H4728" s="8"/>
      <c r="I4728" s="8"/>
      <c r="N4728" s="23"/>
      <c r="O4728" s="24"/>
      <c r="P4728" s="19"/>
      <c r="Q4728" s="19"/>
      <c r="R4728" s="19"/>
      <c r="U4728" s="27"/>
      <c r="Y4728" s="9" t="s">
        <v>564</v>
      </c>
      <c r="Z4728" s="9" t="s">
        <v>232</v>
      </c>
      <c r="AA4728" s="9" t="s">
        <v>237</v>
      </c>
      <c r="AB4728" s="9">
        <v>7997884</v>
      </c>
      <c r="AC4728" s="9" t="s">
        <v>5503</v>
      </c>
      <c r="AD4728" s="9" t="s">
        <v>231</v>
      </c>
      <c r="AE4728" s="5">
        <f t="shared" si="168"/>
        <v>0</v>
      </c>
      <c r="AF4728" s="5" t="str">
        <f t="shared" si="169"/>
        <v>katB</v>
      </c>
      <c r="AG4728" s="153"/>
      <c r="AH4728" s="153"/>
      <c r="AI4728" t="s">
        <v>201</v>
      </c>
      <c r="AJ4728" t="s">
        <v>17878</v>
      </c>
      <c r="AK4728" s="9" t="str">
        <f>VLOOKUP(Y4728,zdroj!D:AJ,33,0)</f>
        <v>katA</v>
      </c>
    </row>
    <row r="4729" spans="8:37" x14ac:dyDescent="0.25">
      <c r="H4729" s="8"/>
      <c r="I4729" s="8"/>
      <c r="N4729" s="23"/>
      <c r="O4729" s="24"/>
      <c r="P4729" s="19"/>
      <c r="Q4729" s="19"/>
      <c r="R4729" s="19"/>
      <c r="U4729" s="27"/>
      <c r="Y4729" s="9" t="s">
        <v>564</v>
      </c>
      <c r="Z4729" s="9" t="s">
        <v>232</v>
      </c>
      <c r="AA4729" s="9" t="s">
        <v>237</v>
      </c>
      <c r="AB4729" s="9">
        <v>7997892</v>
      </c>
      <c r="AC4729" s="9" t="s">
        <v>5504</v>
      </c>
      <c r="AD4729" s="9" t="s">
        <v>225</v>
      </c>
      <c r="AE4729" s="5">
        <f t="shared" si="168"/>
        <v>0</v>
      </c>
      <c r="AF4729" s="5" t="str">
        <f t="shared" si="169"/>
        <v>katA</v>
      </c>
      <c r="AG4729" s="153"/>
      <c r="AH4729" s="153"/>
      <c r="AI4729" t="s">
        <v>201</v>
      </c>
      <c r="AJ4729" t="s">
        <v>17878</v>
      </c>
      <c r="AK4729" s="9" t="str">
        <f>VLOOKUP(Y4729,zdroj!D:AJ,33,0)</f>
        <v>katA</v>
      </c>
    </row>
    <row r="4730" spans="8:37" x14ac:dyDescent="0.25">
      <c r="H4730" s="8"/>
      <c r="I4730" s="8"/>
      <c r="N4730" s="23"/>
      <c r="O4730" s="24"/>
      <c r="P4730" s="19"/>
      <c r="Q4730" s="19"/>
      <c r="R4730" s="19"/>
      <c r="U4730" s="27"/>
      <c r="Y4730" s="9" t="s">
        <v>564</v>
      </c>
      <c r="Z4730" s="9" t="s">
        <v>232</v>
      </c>
      <c r="AA4730" s="9" t="s">
        <v>237</v>
      </c>
      <c r="AB4730" s="9">
        <v>7997469</v>
      </c>
      <c r="AC4730" s="9" t="s">
        <v>5505</v>
      </c>
      <c r="AD4730" s="9" t="s">
        <v>231</v>
      </c>
      <c r="AE4730" s="5">
        <f t="shared" si="168"/>
        <v>0</v>
      </c>
      <c r="AF4730" s="5" t="str">
        <f t="shared" si="169"/>
        <v>katB</v>
      </c>
      <c r="AG4730" s="153"/>
      <c r="AH4730" s="153"/>
      <c r="AI4730" t="s">
        <v>201</v>
      </c>
      <c r="AJ4730" t="s">
        <v>17878</v>
      </c>
      <c r="AK4730" s="9" t="str">
        <f>VLOOKUP(Y4730,zdroj!D:AJ,33,0)</f>
        <v>katA</v>
      </c>
    </row>
    <row r="4731" spans="8:37" x14ac:dyDescent="0.25">
      <c r="H4731" s="8"/>
      <c r="I4731" s="8"/>
      <c r="N4731" s="23"/>
      <c r="O4731" s="24"/>
      <c r="P4731" s="19"/>
      <c r="Q4731" s="19"/>
      <c r="R4731" s="19"/>
      <c r="U4731" s="27"/>
      <c r="Y4731" s="9" t="s">
        <v>564</v>
      </c>
      <c r="Z4731" s="9" t="s">
        <v>232</v>
      </c>
      <c r="AA4731" s="9" t="s">
        <v>237</v>
      </c>
      <c r="AB4731" s="9">
        <v>7997914</v>
      </c>
      <c r="AC4731" s="9" t="s">
        <v>5506</v>
      </c>
      <c r="AD4731" s="9" t="s">
        <v>231</v>
      </c>
      <c r="AE4731" s="5">
        <f t="shared" si="168"/>
        <v>0</v>
      </c>
      <c r="AF4731" s="5" t="str">
        <f t="shared" si="169"/>
        <v>katB</v>
      </c>
      <c r="AG4731" s="153"/>
      <c r="AH4731" s="153"/>
      <c r="AI4731" t="s">
        <v>201</v>
      </c>
      <c r="AJ4731" t="s">
        <v>17878</v>
      </c>
      <c r="AK4731" s="9" t="str">
        <f>VLOOKUP(Y4731,zdroj!D:AJ,33,0)</f>
        <v>katA</v>
      </c>
    </row>
    <row r="4732" spans="8:37" x14ac:dyDescent="0.25">
      <c r="H4732" s="8"/>
      <c r="I4732" s="8"/>
      <c r="N4732" s="23"/>
      <c r="O4732" s="24"/>
      <c r="P4732" s="19"/>
      <c r="Q4732" s="19"/>
      <c r="R4732" s="19"/>
      <c r="U4732" s="27"/>
      <c r="Y4732" s="9" t="s">
        <v>564</v>
      </c>
      <c r="Z4732" s="9" t="s">
        <v>232</v>
      </c>
      <c r="AA4732" s="9" t="s">
        <v>237</v>
      </c>
      <c r="AB4732" s="9">
        <v>7997922</v>
      </c>
      <c r="AC4732" s="9" t="s">
        <v>5507</v>
      </c>
      <c r="AD4732" s="9" t="s">
        <v>225</v>
      </c>
      <c r="AE4732" s="5">
        <f t="shared" si="168"/>
        <v>0</v>
      </c>
      <c r="AF4732" s="5" t="str">
        <f t="shared" si="169"/>
        <v>katA</v>
      </c>
      <c r="AG4732" s="153"/>
      <c r="AH4732" s="153"/>
      <c r="AI4732" t="s">
        <v>201</v>
      </c>
      <c r="AJ4732" t="s">
        <v>17878</v>
      </c>
      <c r="AK4732" s="9" t="str">
        <f>VLOOKUP(Y4732,zdroj!D:AJ,33,0)</f>
        <v>katA</v>
      </c>
    </row>
    <row r="4733" spans="8:37" x14ac:dyDescent="0.25">
      <c r="H4733" s="8"/>
      <c r="I4733" s="8"/>
      <c r="N4733" s="23"/>
      <c r="O4733" s="24"/>
      <c r="P4733" s="19"/>
      <c r="Q4733" s="19"/>
      <c r="R4733" s="19"/>
      <c r="U4733" s="27"/>
      <c r="Y4733" s="9" t="s">
        <v>564</v>
      </c>
      <c r="Z4733" s="9" t="s">
        <v>232</v>
      </c>
      <c r="AA4733" s="9" t="s">
        <v>237</v>
      </c>
      <c r="AB4733" s="9">
        <v>7997931</v>
      </c>
      <c r="AC4733" s="9" t="s">
        <v>5508</v>
      </c>
      <c r="AD4733" s="9" t="s">
        <v>225</v>
      </c>
      <c r="AE4733" s="5">
        <f t="shared" si="168"/>
        <v>0</v>
      </c>
      <c r="AF4733" s="5" t="str">
        <f t="shared" si="169"/>
        <v>katA</v>
      </c>
      <c r="AG4733" s="153"/>
      <c r="AH4733" s="153"/>
      <c r="AI4733" t="s">
        <v>201</v>
      </c>
      <c r="AJ4733" t="s">
        <v>17878</v>
      </c>
      <c r="AK4733" s="9" t="str">
        <f>VLOOKUP(Y4733,zdroj!D:AJ,33,0)</f>
        <v>katA</v>
      </c>
    </row>
    <row r="4734" spans="8:37" x14ac:dyDescent="0.25">
      <c r="H4734" s="8"/>
      <c r="I4734" s="8"/>
      <c r="N4734" s="23"/>
      <c r="O4734" s="24"/>
      <c r="P4734" s="19"/>
      <c r="Q4734" s="19"/>
      <c r="R4734" s="19"/>
      <c r="U4734" s="27"/>
      <c r="Y4734" s="9" t="s">
        <v>564</v>
      </c>
      <c r="Z4734" s="9" t="s">
        <v>232</v>
      </c>
      <c r="AA4734" s="9" t="s">
        <v>237</v>
      </c>
      <c r="AB4734" s="9">
        <v>7997949</v>
      </c>
      <c r="AC4734" s="9" t="s">
        <v>5509</v>
      </c>
      <c r="AD4734" s="9" t="s">
        <v>225</v>
      </c>
      <c r="AE4734" s="5">
        <f t="shared" si="168"/>
        <v>0</v>
      </c>
      <c r="AF4734" s="5" t="str">
        <f t="shared" si="169"/>
        <v>katA</v>
      </c>
      <c r="AG4734" s="153"/>
      <c r="AH4734" s="153"/>
      <c r="AI4734" t="s">
        <v>201</v>
      </c>
      <c r="AJ4734" t="s">
        <v>17878</v>
      </c>
      <c r="AK4734" s="9" t="str">
        <f>VLOOKUP(Y4734,zdroj!D:AJ,33,0)</f>
        <v>katA</v>
      </c>
    </row>
    <row r="4735" spans="8:37" x14ac:dyDescent="0.25">
      <c r="H4735" s="8"/>
      <c r="I4735" s="8"/>
      <c r="N4735" s="23"/>
      <c r="O4735" s="24"/>
      <c r="P4735" s="19"/>
      <c r="Q4735" s="19"/>
      <c r="R4735" s="19"/>
      <c r="U4735" s="27"/>
      <c r="Y4735" s="9" t="s">
        <v>564</v>
      </c>
      <c r="Z4735" s="9" t="s">
        <v>232</v>
      </c>
      <c r="AA4735" s="9" t="s">
        <v>237</v>
      </c>
      <c r="AB4735" s="9">
        <v>7997957</v>
      </c>
      <c r="AC4735" s="9" t="s">
        <v>5510</v>
      </c>
      <c r="AD4735" s="9" t="s">
        <v>231</v>
      </c>
      <c r="AE4735" s="5">
        <f t="shared" si="168"/>
        <v>0</v>
      </c>
      <c r="AF4735" s="5" t="str">
        <f t="shared" si="169"/>
        <v>katB</v>
      </c>
      <c r="AG4735" s="153"/>
      <c r="AH4735" s="153"/>
      <c r="AI4735" t="s">
        <v>201</v>
      </c>
      <c r="AJ4735" t="s">
        <v>17878</v>
      </c>
      <c r="AK4735" s="9" t="str">
        <f>VLOOKUP(Y4735,zdroj!D:AJ,33,0)</f>
        <v>katA</v>
      </c>
    </row>
    <row r="4736" spans="8:37" x14ac:dyDescent="0.25">
      <c r="H4736" s="8"/>
      <c r="I4736" s="8"/>
      <c r="N4736" s="23"/>
      <c r="O4736" s="24"/>
      <c r="P4736" s="19"/>
      <c r="Q4736" s="19"/>
      <c r="R4736" s="19"/>
      <c r="U4736" s="27"/>
      <c r="Y4736" s="9" t="s">
        <v>564</v>
      </c>
      <c r="Z4736" s="9" t="s">
        <v>232</v>
      </c>
      <c r="AA4736" s="9" t="s">
        <v>237</v>
      </c>
      <c r="AB4736" s="9">
        <v>7997965</v>
      </c>
      <c r="AC4736" s="9" t="s">
        <v>5511</v>
      </c>
      <c r="AD4736" s="9" t="s">
        <v>225</v>
      </c>
      <c r="AE4736" s="5">
        <f t="shared" si="168"/>
        <v>0</v>
      </c>
      <c r="AF4736" s="5" t="str">
        <f t="shared" si="169"/>
        <v>katA</v>
      </c>
      <c r="AG4736" s="153"/>
      <c r="AH4736" s="153"/>
      <c r="AI4736" t="s">
        <v>17879</v>
      </c>
      <c r="AJ4736" t="s">
        <v>17878</v>
      </c>
      <c r="AK4736" s="9" t="str">
        <f>VLOOKUP(Y4736,zdroj!D:AJ,33,0)</f>
        <v>katA</v>
      </c>
    </row>
    <row r="4737" spans="8:37" x14ac:dyDescent="0.25">
      <c r="H4737" s="8"/>
      <c r="I4737" s="8"/>
      <c r="N4737" s="23"/>
      <c r="O4737" s="24"/>
      <c r="P4737" s="19"/>
      <c r="Q4737" s="19"/>
      <c r="R4737" s="19"/>
      <c r="U4737" s="27"/>
      <c r="Y4737" s="9" t="s">
        <v>564</v>
      </c>
      <c r="Z4737" s="9" t="s">
        <v>232</v>
      </c>
      <c r="AA4737" s="9" t="s">
        <v>237</v>
      </c>
      <c r="AB4737" s="9">
        <v>7997973</v>
      </c>
      <c r="AC4737" s="9" t="s">
        <v>5512</v>
      </c>
      <c r="AD4737" s="9" t="s">
        <v>231</v>
      </c>
      <c r="AE4737" s="5">
        <f t="shared" si="168"/>
        <v>0</v>
      </c>
      <c r="AF4737" s="5" t="str">
        <f t="shared" si="169"/>
        <v>katB</v>
      </c>
      <c r="AG4737" s="153"/>
      <c r="AH4737" s="153"/>
      <c r="AI4737" t="s">
        <v>201</v>
      </c>
      <c r="AJ4737" t="s">
        <v>17878</v>
      </c>
      <c r="AK4737" s="9" t="str">
        <f>VLOOKUP(Y4737,zdroj!D:AJ,33,0)</f>
        <v>katA</v>
      </c>
    </row>
    <row r="4738" spans="8:37" x14ac:dyDescent="0.25">
      <c r="H4738" s="8"/>
      <c r="I4738" s="8"/>
      <c r="N4738" s="23"/>
      <c r="O4738" s="24"/>
      <c r="P4738" s="19"/>
      <c r="Q4738" s="19"/>
      <c r="R4738" s="19"/>
      <c r="U4738" s="27"/>
      <c r="Y4738" s="9" t="s">
        <v>564</v>
      </c>
      <c r="Z4738" s="9" t="s">
        <v>232</v>
      </c>
      <c r="AA4738" s="9" t="s">
        <v>237</v>
      </c>
      <c r="AB4738" s="9">
        <v>7997981</v>
      </c>
      <c r="AC4738" s="9" t="s">
        <v>5513</v>
      </c>
      <c r="AD4738" s="9" t="s">
        <v>231</v>
      </c>
      <c r="AE4738" s="5">
        <f t="shared" si="168"/>
        <v>0</v>
      </c>
      <c r="AF4738" s="5" t="str">
        <f t="shared" si="169"/>
        <v>katB</v>
      </c>
      <c r="AG4738" s="153"/>
      <c r="AH4738" s="153"/>
      <c r="AI4738" t="s">
        <v>201</v>
      </c>
      <c r="AJ4738" t="s">
        <v>17878</v>
      </c>
      <c r="AK4738" s="9" t="str">
        <f>VLOOKUP(Y4738,zdroj!D:AJ,33,0)</f>
        <v>katA</v>
      </c>
    </row>
    <row r="4739" spans="8:37" x14ac:dyDescent="0.25">
      <c r="H4739" s="8"/>
      <c r="I4739" s="8"/>
      <c r="N4739" s="23"/>
      <c r="O4739" s="24"/>
      <c r="P4739" s="19"/>
      <c r="Q4739" s="19"/>
      <c r="R4739" s="19"/>
      <c r="U4739" s="27"/>
      <c r="Y4739" s="9" t="s">
        <v>564</v>
      </c>
      <c r="Z4739" s="9" t="s">
        <v>232</v>
      </c>
      <c r="AA4739" s="9" t="s">
        <v>237</v>
      </c>
      <c r="AB4739" s="9">
        <v>7997477</v>
      </c>
      <c r="AC4739" s="9" t="s">
        <v>5514</v>
      </c>
      <c r="AD4739" s="9" t="s">
        <v>225</v>
      </c>
      <c r="AE4739" s="5">
        <f t="shared" si="168"/>
        <v>0</v>
      </c>
      <c r="AF4739" s="5" t="str">
        <f t="shared" si="169"/>
        <v>katA</v>
      </c>
      <c r="AG4739" s="153"/>
      <c r="AH4739" s="153"/>
      <c r="AI4739" t="s">
        <v>201</v>
      </c>
      <c r="AJ4739" t="s">
        <v>17878</v>
      </c>
      <c r="AK4739" s="9" t="str">
        <f>VLOOKUP(Y4739,zdroj!D:AJ,33,0)</f>
        <v>katA</v>
      </c>
    </row>
    <row r="4740" spans="8:37" x14ac:dyDescent="0.25">
      <c r="H4740" s="8"/>
      <c r="I4740" s="8"/>
      <c r="N4740" s="23"/>
      <c r="O4740" s="24"/>
      <c r="P4740" s="19"/>
      <c r="Q4740" s="19"/>
      <c r="R4740" s="19"/>
      <c r="U4740" s="27"/>
      <c r="Y4740" s="9" t="s">
        <v>564</v>
      </c>
      <c r="Z4740" s="9" t="s">
        <v>232</v>
      </c>
      <c r="AA4740" s="9" t="s">
        <v>237</v>
      </c>
      <c r="AB4740" s="9">
        <v>7998007</v>
      </c>
      <c r="AC4740" s="9" t="s">
        <v>5515</v>
      </c>
      <c r="AD4740" s="9" t="s">
        <v>225</v>
      </c>
      <c r="AE4740" s="5">
        <f t="shared" si="168"/>
        <v>0</v>
      </c>
      <c r="AF4740" s="5" t="str">
        <f t="shared" si="169"/>
        <v>katA</v>
      </c>
      <c r="AG4740" s="153"/>
      <c r="AH4740" s="153"/>
      <c r="AI4740" t="s">
        <v>201</v>
      </c>
      <c r="AJ4740" t="s">
        <v>17878</v>
      </c>
      <c r="AK4740" s="9" t="str">
        <f>VLOOKUP(Y4740,zdroj!D:AJ,33,0)</f>
        <v>katA</v>
      </c>
    </row>
    <row r="4741" spans="8:37" x14ac:dyDescent="0.25">
      <c r="H4741" s="8"/>
      <c r="I4741" s="8"/>
      <c r="N4741" s="23"/>
      <c r="O4741" s="24"/>
      <c r="P4741" s="19"/>
      <c r="Q4741" s="19"/>
      <c r="R4741" s="19"/>
      <c r="U4741" s="27"/>
      <c r="Y4741" s="9" t="s">
        <v>564</v>
      </c>
      <c r="Z4741" s="9" t="s">
        <v>232</v>
      </c>
      <c r="AA4741" s="9" t="s">
        <v>237</v>
      </c>
      <c r="AB4741" s="9">
        <v>7998015</v>
      </c>
      <c r="AC4741" s="9" t="s">
        <v>5516</v>
      </c>
      <c r="AD4741" s="9" t="s">
        <v>225</v>
      </c>
      <c r="AE4741" s="5">
        <f t="shared" si="168"/>
        <v>0</v>
      </c>
      <c r="AF4741" s="5" t="str">
        <f t="shared" si="169"/>
        <v>katA</v>
      </c>
      <c r="AG4741" s="153"/>
      <c r="AH4741" s="153"/>
      <c r="AI4741" t="s">
        <v>201</v>
      </c>
      <c r="AJ4741" t="s">
        <v>17878</v>
      </c>
      <c r="AK4741" s="9" t="str">
        <f>VLOOKUP(Y4741,zdroj!D:AJ,33,0)</f>
        <v>katA</v>
      </c>
    </row>
    <row r="4742" spans="8:37" x14ac:dyDescent="0.25">
      <c r="H4742" s="8"/>
      <c r="I4742" s="8"/>
      <c r="N4742" s="23"/>
      <c r="O4742" s="24"/>
      <c r="P4742" s="19"/>
      <c r="Q4742" s="19"/>
      <c r="R4742" s="19"/>
      <c r="U4742" s="27"/>
      <c r="Y4742" s="9" t="s">
        <v>564</v>
      </c>
      <c r="Z4742" s="9" t="s">
        <v>232</v>
      </c>
      <c r="AA4742" s="9" t="s">
        <v>237</v>
      </c>
      <c r="AB4742" s="9">
        <v>7998023</v>
      </c>
      <c r="AC4742" s="9" t="s">
        <v>5517</v>
      </c>
      <c r="AD4742" s="9" t="s">
        <v>225</v>
      </c>
      <c r="AE4742" s="5">
        <f t="shared" si="168"/>
        <v>0</v>
      </c>
      <c r="AF4742" s="5" t="str">
        <f t="shared" si="169"/>
        <v>katA</v>
      </c>
      <c r="AG4742" s="153"/>
      <c r="AH4742" s="153"/>
      <c r="AI4742" t="s">
        <v>17880</v>
      </c>
      <c r="AJ4742" t="s">
        <v>17878</v>
      </c>
      <c r="AK4742" s="9" t="str">
        <f>VLOOKUP(Y4742,zdroj!D:AJ,33,0)</f>
        <v>katA</v>
      </c>
    </row>
    <row r="4743" spans="8:37" x14ac:dyDescent="0.25">
      <c r="H4743" s="8"/>
      <c r="I4743" s="8"/>
      <c r="N4743" s="23"/>
      <c r="O4743" s="24"/>
      <c r="P4743" s="19"/>
      <c r="Q4743" s="19"/>
      <c r="R4743" s="19"/>
      <c r="U4743" s="27"/>
      <c r="Y4743" s="9" t="s">
        <v>564</v>
      </c>
      <c r="Z4743" s="9" t="s">
        <v>232</v>
      </c>
      <c r="AA4743" s="9" t="s">
        <v>237</v>
      </c>
      <c r="AB4743" s="9">
        <v>7998031</v>
      </c>
      <c r="AC4743" s="9" t="s">
        <v>5518</v>
      </c>
      <c r="AD4743" s="9" t="s">
        <v>225</v>
      </c>
      <c r="AE4743" s="5">
        <f t="shared" si="168"/>
        <v>0</v>
      </c>
      <c r="AF4743" s="5" t="str">
        <f t="shared" si="169"/>
        <v>katA</v>
      </c>
      <c r="AG4743" s="153"/>
      <c r="AH4743" s="153"/>
      <c r="AI4743" t="s">
        <v>201</v>
      </c>
      <c r="AJ4743" t="s">
        <v>17878</v>
      </c>
      <c r="AK4743" s="9" t="str">
        <f>VLOOKUP(Y4743,zdroj!D:AJ,33,0)</f>
        <v>katA</v>
      </c>
    </row>
    <row r="4744" spans="8:37" x14ac:dyDescent="0.25">
      <c r="H4744" s="8"/>
      <c r="I4744" s="8"/>
      <c r="N4744" s="23"/>
      <c r="O4744" s="24"/>
      <c r="P4744" s="19"/>
      <c r="Q4744" s="19"/>
      <c r="R4744" s="19"/>
      <c r="U4744" s="27"/>
      <c r="Y4744" s="9" t="s">
        <v>564</v>
      </c>
      <c r="Z4744" s="9" t="s">
        <v>232</v>
      </c>
      <c r="AA4744" s="9" t="s">
        <v>237</v>
      </c>
      <c r="AB4744" s="9">
        <v>7998040</v>
      </c>
      <c r="AC4744" s="9" t="s">
        <v>5519</v>
      </c>
      <c r="AD4744" s="9" t="s">
        <v>231</v>
      </c>
      <c r="AE4744" s="5">
        <f t="shared" si="168"/>
        <v>0</v>
      </c>
      <c r="AF4744" s="5" t="str">
        <f t="shared" si="169"/>
        <v>katB</v>
      </c>
      <c r="AG4744" s="153"/>
      <c r="AH4744" s="153"/>
      <c r="AI4744" t="s">
        <v>201</v>
      </c>
      <c r="AJ4744" t="s">
        <v>17878</v>
      </c>
      <c r="AK4744" s="9" t="str">
        <f>VLOOKUP(Y4744,zdroj!D:AJ,33,0)</f>
        <v>katA</v>
      </c>
    </row>
    <row r="4745" spans="8:37" x14ac:dyDescent="0.25">
      <c r="H4745" s="8"/>
      <c r="I4745" s="8"/>
      <c r="N4745" s="23"/>
      <c r="O4745" s="24"/>
      <c r="P4745" s="19"/>
      <c r="Q4745" s="19"/>
      <c r="R4745" s="19"/>
      <c r="U4745" s="27"/>
      <c r="Y4745" s="9" t="s">
        <v>564</v>
      </c>
      <c r="Z4745" s="9" t="s">
        <v>232</v>
      </c>
      <c r="AA4745" s="9" t="s">
        <v>237</v>
      </c>
      <c r="AB4745" s="9">
        <v>7998058</v>
      </c>
      <c r="AC4745" s="9" t="s">
        <v>5520</v>
      </c>
      <c r="AD4745" s="9" t="s">
        <v>225</v>
      </c>
      <c r="AE4745" s="5">
        <f t="shared" si="168"/>
        <v>0</v>
      </c>
      <c r="AF4745" s="5" t="str">
        <f t="shared" si="169"/>
        <v>katA</v>
      </c>
      <c r="AG4745" s="153"/>
      <c r="AH4745" s="153"/>
      <c r="AI4745" t="s">
        <v>201</v>
      </c>
      <c r="AJ4745" t="s">
        <v>17878</v>
      </c>
      <c r="AK4745" s="9" t="str">
        <f>VLOOKUP(Y4745,zdroj!D:AJ,33,0)</f>
        <v>katA</v>
      </c>
    </row>
    <row r="4746" spans="8:37" x14ac:dyDescent="0.25">
      <c r="H4746" s="8"/>
      <c r="I4746" s="8"/>
      <c r="N4746" s="23"/>
      <c r="O4746" s="24"/>
      <c r="P4746" s="19"/>
      <c r="Q4746" s="19"/>
      <c r="R4746" s="19"/>
      <c r="U4746" s="27"/>
      <c r="Y4746" s="9" t="s">
        <v>564</v>
      </c>
      <c r="Z4746" s="9" t="s">
        <v>232</v>
      </c>
      <c r="AA4746" s="9" t="s">
        <v>237</v>
      </c>
      <c r="AB4746" s="9">
        <v>7998066</v>
      </c>
      <c r="AC4746" s="9" t="s">
        <v>5521</v>
      </c>
      <c r="AD4746" s="9" t="s">
        <v>225</v>
      </c>
      <c r="AE4746" s="5">
        <f t="shared" ref="AE4746:AE4809" si="170">VLOOKUP(Y4746,K:T,10,0)</f>
        <v>0</v>
      </c>
      <c r="AF4746" s="5" t="str">
        <f t="shared" ref="AF4746:AF4809" si="171">IF(AE4746="A",IF(AD4746="katA","katB",AD4746),AD4746)</f>
        <v>katA</v>
      </c>
      <c r="AG4746" s="153"/>
      <c r="AH4746" s="153"/>
      <c r="AI4746" t="s">
        <v>201</v>
      </c>
      <c r="AJ4746" t="s">
        <v>17878</v>
      </c>
      <c r="AK4746" s="9" t="str">
        <f>VLOOKUP(Y4746,zdroj!D:AJ,33,0)</f>
        <v>katA</v>
      </c>
    </row>
    <row r="4747" spans="8:37" x14ac:dyDescent="0.25">
      <c r="H4747" s="8"/>
      <c r="I4747" s="8"/>
      <c r="N4747" s="23"/>
      <c r="O4747" s="24"/>
      <c r="P4747" s="19"/>
      <c r="Q4747" s="19"/>
      <c r="R4747" s="19"/>
      <c r="U4747" s="27"/>
      <c r="Y4747" s="9" t="s">
        <v>564</v>
      </c>
      <c r="Z4747" s="9" t="s">
        <v>232</v>
      </c>
      <c r="AA4747" s="9" t="s">
        <v>237</v>
      </c>
      <c r="AB4747" s="9">
        <v>7998074</v>
      </c>
      <c r="AC4747" s="9" t="s">
        <v>5522</v>
      </c>
      <c r="AD4747" s="9" t="s">
        <v>225</v>
      </c>
      <c r="AE4747" s="5">
        <f t="shared" si="170"/>
        <v>0</v>
      </c>
      <c r="AF4747" s="5" t="str">
        <f t="shared" si="171"/>
        <v>katA</v>
      </c>
      <c r="AG4747" s="153"/>
      <c r="AH4747" s="153"/>
      <c r="AI4747" t="s">
        <v>201</v>
      </c>
      <c r="AJ4747" t="s">
        <v>17878</v>
      </c>
      <c r="AK4747" s="9" t="str">
        <f>VLOOKUP(Y4747,zdroj!D:AJ,33,0)</f>
        <v>katA</v>
      </c>
    </row>
    <row r="4748" spans="8:37" x14ac:dyDescent="0.25">
      <c r="H4748" s="8"/>
      <c r="I4748" s="8"/>
      <c r="N4748" s="23"/>
      <c r="O4748" s="24"/>
      <c r="P4748" s="19"/>
      <c r="Q4748" s="19"/>
      <c r="R4748" s="19"/>
      <c r="U4748" s="27"/>
      <c r="Y4748" s="9" t="s">
        <v>564</v>
      </c>
      <c r="Z4748" s="9" t="s">
        <v>232</v>
      </c>
      <c r="AA4748" s="9" t="s">
        <v>237</v>
      </c>
      <c r="AB4748" s="9">
        <v>7998082</v>
      </c>
      <c r="AC4748" s="9" t="s">
        <v>5523</v>
      </c>
      <c r="AD4748" s="9" t="s">
        <v>225</v>
      </c>
      <c r="AE4748" s="5">
        <f t="shared" si="170"/>
        <v>0</v>
      </c>
      <c r="AF4748" s="5" t="str">
        <f t="shared" si="171"/>
        <v>katA</v>
      </c>
      <c r="AG4748" s="153"/>
      <c r="AH4748" s="153"/>
      <c r="AI4748" t="s">
        <v>201</v>
      </c>
      <c r="AJ4748" t="s">
        <v>17878</v>
      </c>
      <c r="AK4748" s="9" t="str">
        <f>VLOOKUP(Y4748,zdroj!D:AJ,33,0)</f>
        <v>katA</v>
      </c>
    </row>
    <row r="4749" spans="8:37" x14ac:dyDescent="0.25">
      <c r="H4749" s="8"/>
      <c r="I4749" s="8"/>
      <c r="N4749" s="23"/>
      <c r="O4749" s="24"/>
      <c r="P4749" s="19"/>
      <c r="Q4749" s="19"/>
      <c r="R4749" s="19"/>
      <c r="U4749" s="27"/>
      <c r="Y4749" s="9" t="s">
        <v>564</v>
      </c>
      <c r="Z4749" s="9" t="s">
        <v>232</v>
      </c>
      <c r="AA4749" s="9" t="s">
        <v>237</v>
      </c>
      <c r="AB4749" s="9">
        <v>7998091</v>
      </c>
      <c r="AC4749" s="9" t="s">
        <v>5524</v>
      </c>
      <c r="AD4749" s="9" t="s">
        <v>225</v>
      </c>
      <c r="AE4749" s="5">
        <f t="shared" si="170"/>
        <v>0</v>
      </c>
      <c r="AF4749" s="5" t="str">
        <f t="shared" si="171"/>
        <v>katA</v>
      </c>
      <c r="AG4749" s="153"/>
      <c r="AH4749" s="153"/>
      <c r="AI4749" t="s">
        <v>201</v>
      </c>
      <c r="AJ4749" t="s">
        <v>17878</v>
      </c>
      <c r="AK4749" s="9" t="str">
        <f>VLOOKUP(Y4749,zdroj!D:AJ,33,0)</f>
        <v>katA</v>
      </c>
    </row>
    <row r="4750" spans="8:37" x14ac:dyDescent="0.25">
      <c r="H4750" s="8"/>
      <c r="I4750" s="8"/>
      <c r="N4750" s="23"/>
      <c r="O4750" s="24"/>
      <c r="P4750" s="19"/>
      <c r="Q4750" s="19"/>
      <c r="R4750" s="19"/>
      <c r="U4750" s="27"/>
      <c r="Y4750" s="9" t="s">
        <v>564</v>
      </c>
      <c r="Z4750" s="9" t="s">
        <v>232</v>
      </c>
      <c r="AA4750" s="9" t="s">
        <v>237</v>
      </c>
      <c r="AB4750" s="9">
        <v>7997485</v>
      </c>
      <c r="AC4750" s="9" t="s">
        <v>5525</v>
      </c>
      <c r="AD4750" s="9" t="s">
        <v>225</v>
      </c>
      <c r="AE4750" s="5">
        <f t="shared" si="170"/>
        <v>0</v>
      </c>
      <c r="AF4750" s="5" t="str">
        <f t="shared" si="171"/>
        <v>katA</v>
      </c>
      <c r="AG4750" s="153"/>
      <c r="AH4750" s="153"/>
      <c r="AI4750" t="s">
        <v>201</v>
      </c>
      <c r="AJ4750" t="s">
        <v>17878</v>
      </c>
      <c r="AK4750" s="9" t="str">
        <f>VLOOKUP(Y4750,zdroj!D:AJ,33,0)</f>
        <v>katA</v>
      </c>
    </row>
    <row r="4751" spans="8:37" x14ac:dyDescent="0.25">
      <c r="H4751" s="8"/>
      <c r="I4751" s="8"/>
      <c r="N4751" s="23"/>
      <c r="O4751" s="24"/>
      <c r="P4751" s="19"/>
      <c r="Q4751" s="19"/>
      <c r="R4751" s="19"/>
      <c r="U4751" s="27"/>
      <c r="Y4751" s="9" t="s">
        <v>564</v>
      </c>
      <c r="Z4751" s="9" t="s">
        <v>232</v>
      </c>
      <c r="AA4751" s="9" t="s">
        <v>237</v>
      </c>
      <c r="AB4751" s="9">
        <v>7998104</v>
      </c>
      <c r="AC4751" s="9" t="s">
        <v>5526</v>
      </c>
      <c r="AD4751" s="9" t="s">
        <v>225</v>
      </c>
      <c r="AE4751" s="5">
        <f t="shared" si="170"/>
        <v>0</v>
      </c>
      <c r="AF4751" s="5" t="str">
        <f t="shared" si="171"/>
        <v>katA</v>
      </c>
      <c r="AG4751" s="153"/>
      <c r="AH4751" s="153"/>
      <c r="AI4751" t="s">
        <v>201</v>
      </c>
      <c r="AJ4751" t="s">
        <v>17878</v>
      </c>
      <c r="AK4751" s="9" t="str">
        <f>VLOOKUP(Y4751,zdroj!D:AJ,33,0)</f>
        <v>katA</v>
      </c>
    </row>
    <row r="4752" spans="8:37" x14ac:dyDescent="0.25">
      <c r="H4752" s="8"/>
      <c r="I4752" s="8"/>
      <c r="N4752" s="23"/>
      <c r="O4752" s="24"/>
      <c r="P4752" s="19"/>
      <c r="Q4752" s="19"/>
      <c r="R4752" s="19"/>
      <c r="U4752" s="27"/>
      <c r="Y4752" s="9" t="s">
        <v>564</v>
      </c>
      <c r="Z4752" s="9" t="s">
        <v>232</v>
      </c>
      <c r="AA4752" s="9" t="s">
        <v>237</v>
      </c>
      <c r="AB4752" s="9">
        <v>7998112</v>
      </c>
      <c r="AC4752" s="9" t="s">
        <v>5527</v>
      </c>
      <c r="AD4752" s="9" t="s">
        <v>225</v>
      </c>
      <c r="AE4752" s="5">
        <f t="shared" si="170"/>
        <v>0</v>
      </c>
      <c r="AF4752" s="5" t="str">
        <f t="shared" si="171"/>
        <v>katA</v>
      </c>
      <c r="AG4752" s="153"/>
      <c r="AH4752" s="153"/>
      <c r="AI4752" t="s">
        <v>201</v>
      </c>
      <c r="AJ4752" t="s">
        <v>17878</v>
      </c>
      <c r="AK4752" s="9" t="str">
        <f>VLOOKUP(Y4752,zdroj!D:AJ,33,0)</f>
        <v>katA</v>
      </c>
    </row>
    <row r="4753" spans="8:37" x14ac:dyDescent="0.25">
      <c r="H4753" s="8"/>
      <c r="I4753" s="8"/>
      <c r="N4753" s="23"/>
      <c r="O4753" s="24"/>
      <c r="P4753" s="19"/>
      <c r="Q4753" s="19"/>
      <c r="R4753" s="19"/>
      <c r="U4753" s="27"/>
      <c r="Y4753" s="9" t="s">
        <v>564</v>
      </c>
      <c r="Z4753" s="9" t="s">
        <v>232</v>
      </c>
      <c r="AA4753" s="9" t="s">
        <v>237</v>
      </c>
      <c r="AB4753" s="9">
        <v>7998121</v>
      </c>
      <c r="AC4753" s="9" t="s">
        <v>5528</v>
      </c>
      <c r="AD4753" s="9" t="s">
        <v>225</v>
      </c>
      <c r="AE4753" s="5">
        <f t="shared" si="170"/>
        <v>0</v>
      </c>
      <c r="AF4753" s="5" t="str">
        <f t="shared" si="171"/>
        <v>katA</v>
      </c>
      <c r="AG4753" s="153"/>
      <c r="AH4753" s="153"/>
      <c r="AI4753" t="s">
        <v>201</v>
      </c>
      <c r="AJ4753" t="s">
        <v>17878</v>
      </c>
      <c r="AK4753" s="9" t="str">
        <f>VLOOKUP(Y4753,zdroj!D:AJ,33,0)</f>
        <v>katA</v>
      </c>
    </row>
    <row r="4754" spans="8:37" x14ac:dyDescent="0.25">
      <c r="H4754" s="8"/>
      <c r="I4754" s="8"/>
      <c r="N4754" s="23"/>
      <c r="O4754" s="24"/>
      <c r="P4754" s="19"/>
      <c r="Q4754" s="19"/>
      <c r="R4754" s="19"/>
      <c r="U4754" s="27"/>
      <c r="Y4754" s="9" t="s">
        <v>564</v>
      </c>
      <c r="Z4754" s="9" t="s">
        <v>232</v>
      </c>
      <c r="AA4754" s="9" t="s">
        <v>237</v>
      </c>
      <c r="AB4754" s="9">
        <v>7998139</v>
      </c>
      <c r="AC4754" s="9" t="s">
        <v>5529</v>
      </c>
      <c r="AD4754" s="9" t="s">
        <v>231</v>
      </c>
      <c r="AE4754" s="5">
        <f t="shared" si="170"/>
        <v>0</v>
      </c>
      <c r="AF4754" s="5" t="str">
        <f t="shared" si="171"/>
        <v>katB</v>
      </c>
      <c r="AG4754" s="153"/>
      <c r="AH4754" s="153"/>
      <c r="AI4754" t="s">
        <v>201</v>
      </c>
      <c r="AJ4754" t="s">
        <v>17878</v>
      </c>
      <c r="AK4754" s="9" t="str">
        <f>VLOOKUP(Y4754,zdroj!D:AJ,33,0)</f>
        <v>katA</v>
      </c>
    </row>
    <row r="4755" spans="8:37" x14ac:dyDescent="0.25">
      <c r="H4755" s="8"/>
      <c r="I4755" s="8"/>
      <c r="N4755" s="23"/>
      <c r="O4755" s="24"/>
      <c r="P4755" s="19"/>
      <c r="Q4755" s="19"/>
      <c r="R4755" s="19"/>
      <c r="U4755" s="27"/>
      <c r="Y4755" s="9" t="s">
        <v>564</v>
      </c>
      <c r="Z4755" s="9" t="s">
        <v>232</v>
      </c>
      <c r="AA4755" s="9" t="s">
        <v>237</v>
      </c>
      <c r="AB4755" s="9">
        <v>7998147</v>
      </c>
      <c r="AC4755" s="9" t="s">
        <v>5530</v>
      </c>
      <c r="AD4755" s="9" t="s">
        <v>231</v>
      </c>
      <c r="AE4755" s="5">
        <f t="shared" si="170"/>
        <v>0</v>
      </c>
      <c r="AF4755" s="5" t="str">
        <f t="shared" si="171"/>
        <v>katB</v>
      </c>
      <c r="AG4755" s="153"/>
      <c r="AH4755" s="153"/>
      <c r="AI4755" t="s">
        <v>201</v>
      </c>
      <c r="AJ4755" t="s">
        <v>17878</v>
      </c>
      <c r="AK4755" s="9" t="str">
        <f>VLOOKUP(Y4755,zdroj!D:AJ,33,0)</f>
        <v>katA</v>
      </c>
    </row>
    <row r="4756" spans="8:37" x14ac:dyDescent="0.25">
      <c r="H4756" s="8"/>
      <c r="I4756" s="8"/>
      <c r="N4756" s="23"/>
      <c r="O4756" s="24"/>
      <c r="P4756" s="19"/>
      <c r="Q4756" s="19"/>
      <c r="R4756" s="19"/>
      <c r="U4756" s="27"/>
      <c r="Y4756" s="9" t="s">
        <v>564</v>
      </c>
      <c r="Z4756" s="9" t="s">
        <v>232</v>
      </c>
      <c r="AA4756" s="9" t="s">
        <v>237</v>
      </c>
      <c r="AB4756" s="9">
        <v>7998155</v>
      </c>
      <c r="AC4756" s="9" t="s">
        <v>5531</v>
      </c>
      <c r="AD4756" s="9" t="s">
        <v>225</v>
      </c>
      <c r="AE4756" s="5">
        <f t="shared" si="170"/>
        <v>0</v>
      </c>
      <c r="AF4756" s="5" t="str">
        <f t="shared" si="171"/>
        <v>katA</v>
      </c>
      <c r="AG4756" s="153"/>
      <c r="AH4756" s="153"/>
      <c r="AI4756" t="s">
        <v>201</v>
      </c>
      <c r="AJ4756" t="s">
        <v>17878</v>
      </c>
      <c r="AK4756" s="9" t="str">
        <f>VLOOKUP(Y4756,zdroj!D:AJ,33,0)</f>
        <v>katA</v>
      </c>
    </row>
    <row r="4757" spans="8:37" x14ac:dyDescent="0.25">
      <c r="H4757" s="8"/>
      <c r="I4757" s="8"/>
      <c r="N4757" s="23"/>
      <c r="O4757" s="24"/>
      <c r="P4757" s="19"/>
      <c r="Q4757" s="19"/>
      <c r="R4757" s="19"/>
      <c r="U4757" s="27"/>
      <c r="Y4757" s="9" t="s">
        <v>564</v>
      </c>
      <c r="Z4757" s="9" t="s">
        <v>232</v>
      </c>
      <c r="AA4757" s="9" t="s">
        <v>237</v>
      </c>
      <c r="AB4757" s="9">
        <v>7998163</v>
      </c>
      <c r="AC4757" s="9" t="s">
        <v>5532</v>
      </c>
      <c r="AD4757" s="9" t="s">
        <v>225</v>
      </c>
      <c r="AE4757" s="5">
        <f t="shared" si="170"/>
        <v>0</v>
      </c>
      <c r="AF4757" s="5" t="str">
        <f t="shared" si="171"/>
        <v>katA</v>
      </c>
      <c r="AG4757" s="153"/>
      <c r="AH4757" s="153"/>
      <c r="AI4757" t="s">
        <v>201</v>
      </c>
      <c r="AJ4757" t="s">
        <v>17878</v>
      </c>
      <c r="AK4757" s="9" t="str">
        <f>VLOOKUP(Y4757,zdroj!D:AJ,33,0)</f>
        <v>katA</v>
      </c>
    </row>
    <row r="4758" spans="8:37" x14ac:dyDescent="0.25">
      <c r="H4758" s="8"/>
      <c r="I4758" s="8"/>
      <c r="N4758" s="23"/>
      <c r="O4758" s="24"/>
      <c r="P4758" s="19"/>
      <c r="Q4758" s="19"/>
      <c r="R4758" s="19"/>
      <c r="U4758" s="27"/>
      <c r="Y4758" s="9" t="s">
        <v>564</v>
      </c>
      <c r="Z4758" s="9" t="s">
        <v>232</v>
      </c>
      <c r="AA4758" s="9" t="s">
        <v>237</v>
      </c>
      <c r="AB4758" s="9">
        <v>7998171</v>
      </c>
      <c r="AC4758" s="9" t="s">
        <v>5533</v>
      </c>
      <c r="AD4758" s="9" t="s">
        <v>231</v>
      </c>
      <c r="AE4758" s="5">
        <f t="shared" si="170"/>
        <v>0</v>
      </c>
      <c r="AF4758" s="5" t="str">
        <f t="shared" si="171"/>
        <v>katB</v>
      </c>
      <c r="AG4758" s="153"/>
      <c r="AH4758" s="153"/>
      <c r="AI4758" t="s">
        <v>201</v>
      </c>
      <c r="AJ4758" t="s">
        <v>17878</v>
      </c>
      <c r="AK4758" s="9" t="str">
        <f>VLOOKUP(Y4758,zdroj!D:AJ,33,0)</f>
        <v>katA</v>
      </c>
    </row>
    <row r="4759" spans="8:37" x14ac:dyDescent="0.25">
      <c r="H4759" s="8"/>
      <c r="I4759" s="8"/>
      <c r="N4759" s="23"/>
      <c r="O4759" s="24"/>
      <c r="P4759" s="19"/>
      <c r="Q4759" s="19"/>
      <c r="R4759" s="19"/>
      <c r="U4759" s="27"/>
      <c r="Y4759" s="9" t="s">
        <v>564</v>
      </c>
      <c r="Z4759" s="9" t="s">
        <v>232</v>
      </c>
      <c r="AA4759" s="9" t="s">
        <v>237</v>
      </c>
      <c r="AB4759" s="9">
        <v>7998180</v>
      </c>
      <c r="AC4759" s="9" t="s">
        <v>5534</v>
      </c>
      <c r="AD4759" s="9" t="s">
        <v>225</v>
      </c>
      <c r="AE4759" s="5">
        <f t="shared" si="170"/>
        <v>0</v>
      </c>
      <c r="AF4759" s="5" t="str">
        <f t="shared" si="171"/>
        <v>katA</v>
      </c>
      <c r="AG4759" s="153"/>
      <c r="AH4759" s="153"/>
      <c r="AI4759" t="s">
        <v>201</v>
      </c>
      <c r="AJ4759" t="s">
        <v>17878</v>
      </c>
      <c r="AK4759" s="9" t="str">
        <f>VLOOKUP(Y4759,zdroj!D:AJ,33,0)</f>
        <v>katA</v>
      </c>
    </row>
    <row r="4760" spans="8:37" x14ac:dyDescent="0.25">
      <c r="H4760" s="8"/>
      <c r="I4760" s="8"/>
      <c r="N4760" s="23"/>
      <c r="O4760" s="24"/>
      <c r="P4760" s="19"/>
      <c r="Q4760" s="19"/>
      <c r="R4760" s="19"/>
      <c r="U4760" s="27"/>
      <c r="Y4760" s="9" t="s">
        <v>564</v>
      </c>
      <c r="Z4760" s="9" t="s">
        <v>232</v>
      </c>
      <c r="AA4760" s="9" t="s">
        <v>237</v>
      </c>
      <c r="AB4760" s="9">
        <v>7998198</v>
      </c>
      <c r="AC4760" s="9" t="s">
        <v>5535</v>
      </c>
      <c r="AD4760" s="9" t="s">
        <v>225</v>
      </c>
      <c r="AE4760" s="5">
        <f t="shared" si="170"/>
        <v>0</v>
      </c>
      <c r="AF4760" s="5" t="str">
        <f t="shared" si="171"/>
        <v>katA</v>
      </c>
      <c r="AG4760" s="153"/>
      <c r="AH4760" s="153"/>
      <c r="AI4760" t="s">
        <v>201</v>
      </c>
      <c r="AJ4760" t="s">
        <v>17878</v>
      </c>
      <c r="AK4760" s="9" t="str">
        <f>VLOOKUP(Y4760,zdroj!D:AJ,33,0)</f>
        <v>katA</v>
      </c>
    </row>
    <row r="4761" spans="8:37" x14ac:dyDescent="0.25">
      <c r="H4761" s="8"/>
      <c r="I4761" s="8"/>
      <c r="N4761" s="23"/>
      <c r="O4761" s="24"/>
      <c r="P4761" s="19"/>
      <c r="Q4761" s="19"/>
      <c r="R4761" s="19"/>
      <c r="U4761" s="27"/>
      <c r="Y4761" s="9" t="s">
        <v>564</v>
      </c>
      <c r="Z4761" s="9" t="s">
        <v>232</v>
      </c>
      <c r="AA4761" s="9" t="s">
        <v>237</v>
      </c>
      <c r="AB4761" s="9">
        <v>7997493</v>
      </c>
      <c r="AC4761" s="9" t="s">
        <v>5536</v>
      </c>
      <c r="AD4761" s="9" t="s">
        <v>225</v>
      </c>
      <c r="AE4761" s="5">
        <f t="shared" si="170"/>
        <v>0</v>
      </c>
      <c r="AF4761" s="5" t="str">
        <f t="shared" si="171"/>
        <v>katA</v>
      </c>
      <c r="AG4761" s="153"/>
      <c r="AH4761" s="153"/>
      <c r="AI4761" t="s">
        <v>201</v>
      </c>
      <c r="AJ4761" t="s">
        <v>17878</v>
      </c>
      <c r="AK4761" s="9" t="str">
        <f>VLOOKUP(Y4761,zdroj!D:AJ,33,0)</f>
        <v>katA</v>
      </c>
    </row>
    <row r="4762" spans="8:37" x14ac:dyDescent="0.25">
      <c r="H4762" s="8"/>
      <c r="I4762" s="8"/>
      <c r="N4762" s="23"/>
      <c r="O4762" s="24"/>
      <c r="P4762" s="19"/>
      <c r="Q4762" s="19"/>
      <c r="R4762" s="19"/>
      <c r="U4762" s="27"/>
      <c r="Y4762" s="9" t="s">
        <v>564</v>
      </c>
      <c r="Z4762" s="9" t="s">
        <v>232</v>
      </c>
      <c r="AA4762" s="9" t="s">
        <v>237</v>
      </c>
      <c r="AB4762" s="9">
        <v>7998201</v>
      </c>
      <c r="AC4762" s="9" t="s">
        <v>5537</v>
      </c>
      <c r="AD4762" s="9" t="s">
        <v>225</v>
      </c>
      <c r="AE4762" s="5">
        <f t="shared" si="170"/>
        <v>0</v>
      </c>
      <c r="AF4762" s="5" t="str">
        <f t="shared" si="171"/>
        <v>katA</v>
      </c>
      <c r="AG4762" s="153"/>
      <c r="AH4762" s="153"/>
      <c r="AI4762" t="s">
        <v>201</v>
      </c>
      <c r="AJ4762" t="s">
        <v>17878</v>
      </c>
      <c r="AK4762" s="9" t="str">
        <f>VLOOKUP(Y4762,zdroj!D:AJ,33,0)</f>
        <v>katA</v>
      </c>
    </row>
    <row r="4763" spans="8:37" x14ac:dyDescent="0.25">
      <c r="H4763" s="8"/>
      <c r="I4763" s="8"/>
      <c r="N4763" s="23"/>
      <c r="O4763" s="24"/>
      <c r="P4763" s="19"/>
      <c r="Q4763" s="19"/>
      <c r="R4763" s="19"/>
      <c r="U4763" s="27"/>
      <c r="Y4763" s="9" t="s">
        <v>564</v>
      </c>
      <c r="Z4763" s="9" t="s">
        <v>232</v>
      </c>
      <c r="AA4763" s="9" t="s">
        <v>237</v>
      </c>
      <c r="AB4763" s="9">
        <v>7998210</v>
      </c>
      <c r="AC4763" s="9" t="s">
        <v>5538</v>
      </c>
      <c r="AD4763" s="9" t="s">
        <v>225</v>
      </c>
      <c r="AE4763" s="5">
        <f t="shared" si="170"/>
        <v>0</v>
      </c>
      <c r="AF4763" s="5" t="str">
        <f t="shared" si="171"/>
        <v>katA</v>
      </c>
      <c r="AG4763" s="153"/>
      <c r="AH4763" s="153"/>
      <c r="AI4763" t="s">
        <v>201</v>
      </c>
      <c r="AJ4763" t="s">
        <v>17878</v>
      </c>
      <c r="AK4763" s="9" t="str">
        <f>VLOOKUP(Y4763,zdroj!D:AJ,33,0)</f>
        <v>katA</v>
      </c>
    </row>
    <row r="4764" spans="8:37" x14ac:dyDescent="0.25">
      <c r="H4764" s="8"/>
      <c r="I4764" s="8"/>
      <c r="N4764" s="23"/>
      <c r="O4764" s="24"/>
      <c r="P4764" s="19"/>
      <c r="Q4764" s="19"/>
      <c r="R4764" s="19"/>
      <c r="U4764" s="27"/>
      <c r="Y4764" s="9" t="s">
        <v>564</v>
      </c>
      <c r="Z4764" s="9" t="s">
        <v>232</v>
      </c>
      <c r="AA4764" s="9" t="s">
        <v>237</v>
      </c>
      <c r="AB4764" s="9">
        <v>7998228</v>
      </c>
      <c r="AC4764" s="9" t="s">
        <v>5539</v>
      </c>
      <c r="AD4764" s="9" t="s">
        <v>231</v>
      </c>
      <c r="AE4764" s="5">
        <f t="shared" si="170"/>
        <v>0</v>
      </c>
      <c r="AF4764" s="5" t="str">
        <f t="shared" si="171"/>
        <v>katB</v>
      </c>
      <c r="AG4764" s="153"/>
      <c r="AH4764" s="153"/>
      <c r="AI4764" t="s">
        <v>201</v>
      </c>
      <c r="AJ4764" t="s">
        <v>17878</v>
      </c>
      <c r="AK4764" s="9" t="str">
        <f>VLOOKUP(Y4764,zdroj!D:AJ,33,0)</f>
        <v>katA</v>
      </c>
    </row>
    <row r="4765" spans="8:37" x14ac:dyDescent="0.25">
      <c r="H4765" s="8"/>
      <c r="I4765" s="8"/>
      <c r="N4765" s="23"/>
      <c r="O4765" s="24"/>
      <c r="P4765" s="19"/>
      <c r="Q4765" s="19"/>
      <c r="R4765" s="19"/>
      <c r="U4765" s="27"/>
      <c r="Y4765" s="9" t="s">
        <v>564</v>
      </c>
      <c r="Z4765" s="9" t="s">
        <v>232</v>
      </c>
      <c r="AA4765" s="9" t="s">
        <v>237</v>
      </c>
      <c r="AB4765" s="9">
        <v>7998236</v>
      </c>
      <c r="AC4765" s="9" t="s">
        <v>5540</v>
      </c>
      <c r="AD4765" s="9" t="s">
        <v>231</v>
      </c>
      <c r="AE4765" s="5">
        <f t="shared" si="170"/>
        <v>0</v>
      </c>
      <c r="AF4765" s="5" t="str">
        <f t="shared" si="171"/>
        <v>katB</v>
      </c>
      <c r="AG4765" s="153"/>
      <c r="AH4765" s="153"/>
      <c r="AI4765" t="s">
        <v>201</v>
      </c>
      <c r="AJ4765" t="s">
        <v>17878</v>
      </c>
      <c r="AK4765" s="9" t="str">
        <f>VLOOKUP(Y4765,zdroj!D:AJ,33,0)</f>
        <v>katA</v>
      </c>
    </row>
    <row r="4766" spans="8:37" x14ac:dyDescent="0.25">
      <c r="H4766" s="8"/>
      <c r="I4766" s="8"/>
      <c r="N4766" s="23"/>
      <c r="O4766" s="24"/>
      <c r="P4766" s="19"/>
      <c r="Q4766" s="19"/>
      <c r="R4766" s="19"/>
      <c r="U4766" s="27"/>
      <c r="Y4766" s="9" t="s">
        <v>564</v>
      </c>
      <c r="Z4766" s="9" t="s">
        <v>232</v>
      </c>
      <c r="AA4766" s="9" t="s">
        <v>237</v>
      </c>
      <c r="AB4766" s="9">
        <v>7998244</v>
      </c>
      <c r="AC4766" s="9" t="s">
        <v>5541</v>
      </c>
      <c r="AD4766" s="9" t="s">
        <v>225</v>
      </c>
      <c r="AE4766" s="5">
        <f t="shared" si="170"/>
        <v>0</v>
      </c>
      <c r="AF4766" s="5" t="str">
        <f t="shared" si="171"/>
        <v>katA</v>
      </c>
      <c r="AG4766" s="153"/>
      <c r="AH4766" s="153"/>
      <c r="AI4766" t="s">
        <v>201</v>
      </c>
      <c r="AJ4766" t="s">
        <v>17878</v>
      </c>
      <c r="AK4766" s="9" t="str">
        <f>VLOOKUP(Y4766,zdroj!D:AJ,33,0)</f>
        <v>katA</v>
      </c>
    </row>
    <row r="4767" spans="8:37" x14ac:dyDescent="0.25">
      <c r="H4767" s="8"/>
      <c r="I4767" s="8"/>
      <c r="N4767" s="23"/>
      <c r="O4767" s="24"/>
      <c r="P4767" s="19"/>
      <c r="Q4767" s="19"/>
      <c r="R4767" s="19"/>
      <c r="U4767" s="27"/>
      <c r="Y4767" s="9" t="s">
        <v>564</v>
      </c>
      <c r="Z4767" s="9" t="s">
        <v>232</v>
      </c>
      <c r="AA4767" s="9" t="s">
        <v>237</v>
      </c>
      <c r="AB4767" s="9">
        <v>7998252</v>
      </c>
      <c r="AC4767" s="9" t="s">
        <v>5542</v>
      </c>
      <c r="AD4767" s="9" t="s">
        <v>225</v>
      </c>
      <c r="AE4767" s="5">
        <f t="shared" si="170"/>
        <v>0</v>
      </c>
      <c r="AF4767" s="5" t="str">
        <f t="shared" si="171"/>
        <v>katA</v>
      </c>
      <c r="AG4767" s="153"/>
      <c r="AH4767" s="153"/>
      <c r="AI4767" t="s">
        <v>201</v>
      </c>
      <c r="AJ4767" t="s">
        <v>17878</v>
      </c>
      <c r="AK4767" s="9" t="str">
        <f>VLOOKUP(Y4767,zdroj!D:AJ,33,0)</f>
        <v>katA</v>
      </c>
    </row>
    <row r="4768" spans="8:37" x14ac:dyDescent="0.25">
      <c r="H4768" s="8"/>
      <c r="I4768" s="8"/>
      <c r="N4768" s="23"/>
      <c r="O4768" s="24"/>
      <c r="P4768" s="19"/>
      <c r="Q4768" s="19"/>
      <c r="R4768" s="19"/>
      <c r="U4768" s="27"/>
      <c r="Y4768" s="9" t="s">
        <v>564</v>
      </c>
      <c r="Z4768" s="9" t="s">
        <v>232</v>
      </c>
      <c r="AA4768" s="9" t="s">
        <v>237</v>
      </c>
      <c r="AB4768" s="9">
        <v>7998261</v>
      </c>
      <c r="AC4768" s="9" t="s">
        <v>5543</v>
      </c>
      <c r="AD4768" s="9" t="s">
        <v>231</v>
      </c>
      <c r="AE4768" s="5">
        <f t="shared" si="170"/>
        <v>0</v>
      </c>
      <c r="AF4768" s="5" t="str">
        <f t="shared" si="171"/>
        <v>katB</v>
      </c>
      <c r="AG4768" s="153"/>
      <c r="AH4768" s="153"/>
      <c r="AI4768" t="s">
        <v>201</v>
      </c>
      <c r="AJ4768" t="s">
        <v>17878</v>
      </c>
      <c r="AK4768" s="9" t="str">
        <f>VLOOKUP(Y4768,zdroj!D:AJ,33,0)</f>
        <v>katA</v>
      </c>
    </row>
    <row r="4769" spans="8:37" x14ac:dyDescent="0.25">
      <c r="H4769" s="8"/>
      <c r="I4769" s="8"/>
      <c r="N4769" s="23"/>
      <c r="O4769" s="24"/>
      <c r="P4769" s="19"/>
      <c r="Q4769" s="19"/>
      <c r="R4769" s="19"/>
      <c r="U4769" s="27"/>
      <c r="Y4769" s="9" t="s">
        <v>564</v>
      </c>
      <c r="Z4769" s="9" t="s">
        <v>232</v>
      </c>
      <c r="AA4769" s="9" t="s">
        <v>237</v>
      </c>
      <c r="AB4769" s="9">
        <v>7998279</v>
      </c>
      <c r="AC4769" s="9" t="s">
        <v>5544</v>
      </c>
      <c r="AD4769" s="9" t="s">
        <v>225</v>
      </c>
      <c r="AE4769" s="5">
        <f t="shared" si="170"/>
        <v>0</v>
      </c>
      <c r="AF4769" s="5" t="str">
        <f t="shared" si="171"/>
        <v>katA</v>
      </c>
      <c r="AG4769" s="153"/>
      <c r="AH4769" s="153"/>
      <c r="AI4769" t="s">
        <v>201</v>
      </c>
      <c r="AJ4769" t="s">
        <v>17878</v>
      </c>
      <c r="AK4769" s="9" t="str">
        <f>VLOOKUP(Y4769,zdroj!D:AJ,33,0)</f>
        <v>katA</v>
      </c>
    </row>
    <row r="4770" spans="8:37" x14ac:dyDescent="0.25">
      <c r="H4770" s="8"/>
      <c r="I4770" s="8"/>
      <c r="N4770" s="23"/>
      <c r="O4770" s="24"/>
      <c r="P4770" s="19"/>
      <c r="Q4770" s="19"/>
      <c r="R4770" s="19"/>
      <c r="U4770" s="27"/>
      <c r="Y4770" s="9" t="s">
        <v>564</v>
      </c>
      <c r="Z4770" s="9" t="s">
        <v>232</v>
      </c>
      <c r="AA4770" s="9" t="s">
        <v>237</v>
      </c>
      <c r="AB4770" s="9">
        <v>7998287</v>
      </c>
      <c r="AC4770" s="9" t="s">
        <v>5545</v>
      </c>
      <c r="AD4770" s="9" t="s">
        <v>225</v>
      </c>
      <c r="AE4770" s="5">
        <f t="shared" si="170"/>
        <v>0</v>
      </c>
      <c r="AF4770" s="5" t="str">
        <f t="shared" si="171"/>
        <v>katA</v>
      </c>
      <c r="AG4770" s="153"/>
      <c r="AH4770" s="153"/>
      <c r="AI4770" t="s">
        <v>201</v>
      </c>
      <c r="AJ4770" t="s">
        <v>17878</v>
      </c>
      <c r="AK4770" s="9" t="str">
        <f>VLOOKUP(Y4770,zdroj!D:AJ,33,0)</f>
        <v>katA</v>
      </c>
    </row>
    <row r="4771" spans="8:37" x14ac:dyDescent="0.25">
      <c r="H4771" s="8"/>
      <c r="I4771" s="8"/>
      <c r="N4771" s="23"/>
      <c r="O4771" s="24"/>
      <c r="P4771" s="19"/>
      <c r="Q4771" s="19"/>
      <c r="R4771" s="19"/>
      <c r="U4771" s="27"/>
      <c r="Y4771" s="9" t="s">
        <v>564</v>
      </c>
      <c r="Z4771" s="9" t="s">
        <v>232</v>
      </c>
      <c r="AA4771" s="9" t="s">
        <v>237</v>
      </c>
      <c r="AB4771" s="9">
        <v>7998295</v>
      </c>
      <c r="AC4771" s="9" t="s">
        <v>5546</v>
      </c>
      <c r="AD4771" s="9" t="s">
        <v>225</v>
      </c>
      <c r="AE4771" s="5">
        <f t="shared" si="170"/>
        <v>0</v>
      </c>
      <c r="AF4771" s="5" t="str">
        <f t="shared" si="171"/>
        <v>katA</v>
      </c>
      <c r="AG4771" s="153"/>
      <c r="AH4771" s="153"/>
      <c r="AI4771" t="s">
        <v>201</v>
      </c>
      <c r="AJ4771" t="s">
        <v>17878</v>
      </c>
      <c r="AK4771" s="9" t="str">
        <f>VLOOKUP(Y4771,zdroj!D:AJ,33,0)</f>
        <v>katA</v>
      </c>
    </row>
    <row r="4772" spans="8:37" x14ac:dyDescent="0.25">
      <c r="H4772" s="8"/>
      <c r="I4772" s="8"/>
      <c r="N4772" s="23"/>
      <c r="O4772" s="24"/>
      <c r="P4772" s="19"/>
      <c r="Q4772" s="19"/>
      <c r="R4772" s="19"/>
      <c r="U4772" s="27"/>
      <c r="Y4772" s="9" t="s">
        <v>564</v>
      </c>
      <c r="Z4772" s="9" t="s">
        <v>232</v>
      </c>
      <c r="AA4772" s="9" t="s">
        <v>237</v>
      </c>
      <c r="AB4772" s="9">
        <v>7997507</v>
      </c>
      <c r="AC4772" s="9" t="s">
        <v>5547</v>
      </c>
      <c r="AD4772" s="9" t="s">
        <v>231</v>
      </c>
      <c r="AE4772" s="5">
        <f t="shared" si="170"/>
        <v>0</v>
      </c>
      <c r="AF4772" s="5" t="str">
        <f t="shared" si="171"/>
        <v>katB</v>
      </c>
      <c r="AG4772" s="153"/>
      <c r="AH4772" s="153"/>
      <c r="AI4772" t="s">
        <v>201</v>
      </c>
      <c r="AJ4772" t="s">
        <v>17878</v>
      </c>
      <c r="AK4772" s="9" t="str">
        <f>VLOOKUP(Y4772,zdroj!D:AJ,33,0)</f>
        <v>katA</v>
      </c>
    </row>
    <row r="4773" spans="8:37" x14ac:dyDescent="0.25">
      <c r="H4773" s="8"/>
      <c r="I4773" s="8"/>
      <c r="N4773" s="23"/>
      <c r="O4773" s="24"/>
      <c r="P4773" s="19"/>
      <c r="Q4773" s="19"/>
      <c r="R4773" s="19"/>
      <c r="U4773" s="27"/>
      <c r="Y4773" s="9" t="s">
        <v>564</v>
      </c>
      <c r="Z4773" s="9" t="s">
        <v>232</v>
      </c>
      <c r="AA4773" s="9" t="s">
        <v>237</v>
      </c>
      <c r="AB4773" s="9">
        <v>7998309</v>
      </c>
      <c r="AC4773" s="9" t="s">
        <v>5548</v>
      </c>
      <c r="AD4773" s="9" t="s">
        <v>225</v>
      </c>
      <c r="AE4773" s="5">
        <f t="shared" si="170"/>
        <v>0</v>
      </c>
      <c r="AF4773" s="5" t="str">
        <f t="shared" si="171"/>
        <v>katA</v>
      </c>
      <c r="AG4773" s="153"/>
      <c r="AH4773" s="153"/>
      <c r="AI4773" t="s">
        <v>201</v>
      </c>
      <c r="AJ4773" t="s">
        <v>17878</v>
      </c>
      <c r="AK4773" s="9" t="str">
        <f>VLOOKUP(Y4773,zdroj!D:AJ,33,0)</f>
        <v>katA</v>
      </c>
    </row>
    <row r="4774" spans="8:37" x14ac:dyDescent="0.25">
      <c r="H4774" s="8"/>
      <c r="I4774" s="8"/>
      <c r="N4774" s="23"/>
      <c r="O4774" s="24"/>
      <c r="P4774" s="19"/>
      <c r="Q4774" s="19"/>
      <c r="R4774" s="19"/>
      <c r="U4774" s="27"/>
      <c r="Y4774" s="9" t="s">
        <v>564</v>
      </c>
      <c r="Z4774" s="9" t="s">
        <v>232</v>
      </c>
      <c r="AA4774" s="9" t="s">
        <v>237</v>
      </c>
      <c r="AB4774" s="9">
        <v>7998317</v>
      </c>
      <c r="AC4774" s="9" t="s">
        <v>5549</v>
      </c>
      <c r="AD4774" s="9" t="s">
        <v>231</v>
      </c>
      <c r="AE4774" s="5">
        <f t="shared" si="170"/>
        <v>0</v>
      </c>
      <c r="AF4774" s="5" t="str">
        <f t="shared" si="171"/>
        <v>katB</v>
      </c>
      <c r="AG4774" s="153"/>
      <c r="AH4774" s="153"/>
      <c r="AI4774" t="s">
        <v>201</v>
      </c>
      <c r="AJ4774" t="s">
        <v>17878</v>
      </c>
      <c r="AK4774" s="9" t="str">
        <f>VLOOKUP(Y4774,zdroj!D:AJ,33,0)</f>
        <v>katA</v>
      </c>
    </row>
    <row r="4775" spans="8:37" x14ac:dyDescent="0.25">
      <c r="H4775" s="8"/>
      <c r="I4775" s="8"/>
      <c r="N4775" s="23"/>
      <c r="O4775" s="24"/>
      <c r="P4775" s="19"/>
      <c r="Q4775" s="19"/>
      <c r="R4775" s="19"/>
      <c r="U4775" s="27"/>
      <c r="Y4775" s="9" t="s">
        <v>564</v>
      </c>
      <c r="Z4775" s="9" t="s">
        <v>232</v>
      </c>
      <c r="AA4775" s="9" t="s">
        <v>237</v>
      </c>
      <c r="AB4775" s="9">
        <v>7998325</v>
      </c>
      <c r="AC4775" s="9" t="s">
        <v>5550</v>
      </c>
      <c r="AD4775" s="9" t="s">
        <v>225</v>
      </c>
      <c r="AE4775" s="5">
        <f t="shared" si="170"/>
        <v>0</v>
      </c>
      <c r="AF4775" s="5" t="str">
        <f t="shared" si="171"/>
        <v>katA</v>
      </c>
      <c r="AG4775" s="153"/>
      <c r="AH4775" s="153"/>
      <c r="AI4775" t="s">
        <v>201</v>
      </c>
      <c r="AJ4775" t="s">
        <v>17878</v>
      </c>
      <c r="AK4775" s="9" t="str">
        <f>VLOOKUP(Y4775,zdroj!D:AJ,33,0)</f>
        <v>katA</v>
      </c>
    </row>
    <row r="4776" spans="8:37" x14ac:dyDescent="0.25">
      <c r="H4776" s="8"/>
      <c r="I4776" s="8"/>
      <c r="N4776" s="23"/>
      <c r="O4776" s="24"/>
      <c r="P4776" s="19"/>
      <c r="Q4776" s="19"/>
      <c r="R4776" s="19"/>
      <c r="U4776" s="27"/>
      <c r="Y4776" s="9" t="s">
        <v>564</v>
      </c>
      <c r="Z4776" s="9" t="s">
        <v>232</v>
      </c>
      <c r="AA4776" s="9" t="s">
        <v>237</v>
      </c>
      <c r="AB4776" s="9">
        <v>7998333</v>
      </c>
      <c r="AC4776" s="9" t="s">
        <v>5551</v>
      </c>
      <c r="AD4776" s="9" t="s">
        <v>231</v>
      </c>
      <c r="AE4776" s="5">
        <f t="shared" si="170"/>
        <v>0</v>
      </c>
      <c r="AF4776" s="5" t="str">
        <f t="shared" si="171"/>
        <v>katB</v>
      </c>
      <c r="AG4776" s="153"/>
      <c r="AH4776" s="153"/>
      <c r="AI4776" t="s">
        <v>201</v>
      </c>
      <c r="AJ4776" t="s">
        <v>17878</v>
      </c>
      <c r="AK4776" s="9" t="str">
        <f>VLOOKUP(Y4776,zdroj!D:AJ,33,0)</f>
        <v>katA</v>
      </c>
    </row>
    <row r="4777" spans="8:37" x14ac:dyDescent="0.25">
      <c r="H4777" s="8"/>
      <c r="I4777" s="8"/>
      <c r="N4777" s="23"/>
      <c r="O4777" s="24"/>
      <c r="P4777" s="19"/>
      <c r="Q4777" s="19"/>
      <c r="R4777" s="19"/>
      <c r="U4777" s="27"/>
      <c r="Y4777" s="9" t="s">
        <v>564</v>
      </c>
      <c r="Z4777" s="9" t="s">
        <v>232</v>
      </c>
      <c r="AA4777" s="9" t="s">
        <v>237</v>
      </c>
      <c r="AB4777" s="9">
        <v>7998341</v>
      </c>
      <c r="AC4777" s="9" t="s">
        <v>5552</v>
      </c>
      <c r="AD4777" s="9" t="s">
        <v>225</v>
      </c>
      <c r="AE4777" s="5">
        <f t="shared" si="170"/>
        <v>0</v>
      </c>
      <c r="AF4777" s="5" t="str">
        <f t="shared" si="171"/>
        <v>katA</v>
      </c>
      <c r="AG4777" s="153"/>
      <c r="AH4777" s="153"/>
      <c r="AI4777" t="s">
        <v>201</v>
      </c>
      <c r="AJ4777" t="s">
        <v>17878</v>
      </c>
      <c r="AK4777" s="9" t="str">
        <f>VLOOKUP(Y4777,zdroj!D:AJ,33,0)</f>
        <v>katA</v>
      </c>
    </row>
    <row r="4778" spans="8:37" x14ac:dyDescent="0.25">
      <c r="H4778" s="8"/>
      <c r="I4778" s="8"/>
      <c r="N4778" s="23"/>
      <c r="O4778" s="24"/>
      <c r="P4778" s="19"/>
      <c r="Q4778" s="19"/>
      <c r="R4778" s="19"/>
      <c r="U4778" s="27"/>
      <c r="Y4778" s="9" t="s">
        <v>564</v>
      </c>
      <c r="Z4778" s="9" t="s">
        <v>232</v>
      </c>
      <c r="AA4778" s="9" t="s">
        <v>237</v>
      </c>
      <c r="AB4778" s="9">
        <v>7998350</v>
      </c>
      <c r="AC4778" s="9" t="s">
        <v>5553</v>
      </c>
      <c r="AD4778" s="9" t="s">
        <v>225</v>
      </c>
      <c r="AE4778" s="5">
        <f t="shared" si="170"/>
        <v>0</v>
      </c>
      <c r="AF4778" s="5" t="str">
        <f t="shared" si="171"/>
        <v>katA</v>
      </c>
      <c r="AG4778" s="153"/>
      <c r="AH4778" s="153"/>
      <c r="AI4778" t="s">
        <v>201</v>
      </c>
      <c r="AJ4778" t="s">
        <v>17878</v>
      </c>
      <c r="AK4778" s="9" t="str">
        <f>VLOOKUP(Y4778,zdroj!D:AJ,33,0)</f>
        <v>katA</v>
      </c>
    </row>
    <row r="4779" spans="8:37" x14ac:dyDescent="0.25">
      <c r="H4779" s="8"/>
      <c r="I4779" s="8"/>
      <c r="N4779" s="23"/>
      <c r="O4779" s="24"/>
      <c r="P4779" s="19"/>
      <c r="Q4779" s="19"/>
      <c r="R4779" s="19"/>
      <c r="U4779" s="27"/>
      <c r="Y4779" s="9" t="s">
        <v>564</v>
      </c>
      <c r="Z4779" s="9" t="s">
        <v>232</v>
      </c>
      <c r="AA4779" s="9" t="s">
        <v>237</v>
      </c>
      <c r="AB4779" s="9">
        <v>7998368</v>
      </c>
      <c r="AC4779" s="9" t="s">
        <v>5554</v>
      </c>
      <c r="AD4779" s="9" t="s">
        <v>225</v>
      </c>
      <c r="AE4779" s="5">
        <f t="shared" si="170"/>
        <v>0</v>
      </c>
      <c r="AF4779" s="5" t="str">
        <f t="shared" si="171"/>
        <v>katA</v>
      </c>
      <c r="AG4779" s="153"/>
      <c r="AH4779" s="153"/>
      <c r="AI4779" t="s">
        <v>201</v>
      </c>
      <c r="AJ4779" t="s">
        <v>17878</v>
      </c>
      <c r="AK4779" s="9" t="str">
        <f>VLOOKUP(Y4779,zdroj!D:AJ,33,0)</f>
        <v>katA</v>
      </c>
    </row>
    <row r="4780" spans="8:37" x14ac:dyDescent="0.25">
      <c r="H4780" s="8"/>
      <c r="I4780" s="8"/>
      <c r="N4780" s="23"/>
      <c r="O4780" s="24"/>
      <c r="P4780" s="19"/>
      <c r="Q4780" s="19"/>
      <c r="R4780" s="19"/>
      <c r="U4780" s="27"/>
      <c r="Y4780" s="9" t="s">
        <v>564</v>
      </c>
      <c r="Z4780" s="9" t="s">
        <v>232</v>
      </c>
      <c r="AA4780" s="9" t="s">
        <v>237</v>
      </c>
      <c r="AB4780" s="9">
        <v>7998376</v>
      </c>
      <c r="AC4780" s="9" t="s">
        <v>5555</v>
      </c>
      <c r="AD4780" s="9" t="s">
        <v>225</v>
      </c>
      <c r="AE4780" s="5">
        <f t="shared" si="170"/>
        <v>0</v>
      </c>
      <c r="AF4780" s="5" t="str">
        <f t="shared" si="171"/>
        <v>katA</v>
      </c>
      <c r="AG4780" s="153"/>
      <c r="AH4780" s="153"/>
      <c r="AI4780" t="s">
        <v>201</v>
      </c>
      <c r="AJ4780" t="s">
        <v>17878</v>
      </c>
      <c r="AK4780" s="9" t="str">
        <f>VLOOKUP(Y4780,zdroj!D:AJ,33,0)</f>
        <v>katA</v>
      </c>
    </row>
    <row r="4781" spans="8:37" x14ac:dyDescent="0.25">
      <c r="H4781" s="8"/>
      <c r="I4781" s="8"/>
      <c r="N4781" s="23"/>
      <c r="O4781" s="24"/>
      <c r="P4781" s="19"/>
      <c r="Q4781" s="19"/>
      <c r="R4781" s="19"/>
      <c r="U4781" s="27"/>
      <c r="Y4781" s="9" t="s">
        <v>564</v>
      </c>
      <c r="Z4781" s="9" t="s">
        <v>232</v>
      </c>
      <c r="AA4781" s="9" t="s">
        <v>237</v>
      </c>
      <c r="AB4781" s="9">
        <v>7998384</v>
      </c>
      <c r="AC4781" s="9" t="s">
        <v>5556</v>
      </c>
      <c r="AD4781" s="9" t="s">
        <v>231</v>
      </c>
      <c r="AE4781" s="5">
        <f t="shared" si="170"/>
        <v>0</v>
      </c>
      <c r="AF4781" s="5" t="str">
        <f t="shared" si="171"/>
        <v>katB</v>
      </c>
      <c r="AG4781" s="153"/>
      <c r="AH4781" s="153"/>
      <c r="AI4781" t="s">
        <v>201</v>
      </c>
      <c r="AJ4781" t="s">
        <v>17878</v>
      </c>
      <c r="AK4781" s="9" t="str">
        <f>VLOOKUP(Y4781,zdroj!D:AJ,33,0)</f>
        <v>katA</v>
      </c>
    </row>
    <row r="4782" spans="8:37" x14ac:dyDescent="0.25">
      <c r="H4782" s="8"/>
      <c r="I4782" s="8"/>
      <c r="N4782" s="23"/>
      <c r="O4782" s="24"/>
      <c r="P4782" s="19"/>
      <c r="Q4782" s="19"/>
      <c r="R4782" s="19"/>
      <c r="U4782" s="27"/>
      <c r="Y4782" s="9" t="s">
        <v>564</v>
      </c>
      <c r="Z4782" s="9" t="s">
        <v>232</v>
      </c>
      <c r="AA4782" s="9" t="s">
        <v>237</v>
      </c>
      <c r="AB4782" s="9">
        <v>7998392</v>
      </c>
      <c r="AC4782" s="9" t="s">
        <v>5557</v>
      </c>
      <c r="AD4782" s="9" t="s">
        <v>231</v>
      </c>
      <c r="AE4782" s="5">
        <f t="shared" si="170"/>
        <v>0</v>
      </c>
      <c r="AF4782" s="5" t="str">
        <f t="shared" si="171"/>
        <v>katB</v>
      </c>
      <c r="AG4782" s="153"/>
      <c r="AH4782" s="153"/>
      <c r="AI4782" t="s">
        <v>201</v>
      </c>
      <c r="AJ4782" t="s">
        <v>17878</v>
      </c>
      <c r="AK4782" s="9" t="str">
        <f>VLOOKUP(Y4782,zdroj!D:AJ,33,0)</f>
        <v>katA</v>
      </c>
    </row>
    <row r="4783" spans="8:37" x14ac:dyDescent="0.25">
      <c r="H4783" s="8"/>
      <c r="I4783" s="8"/>
      <c r="N4783" s="23"/>
      <c r="O4783" s="24"/>
      <c r="P4783" s="19"/>
      <c r="Q4783" s="19"/>
      <c r="R4783" s="19"/>
      <c r="U4783" s="27"/>
      <c r="Y4783" s="9" t="s">
        <v>565</v>
      </c>
      <c r="Z4783" s="9" t="s">
        <v>232</v>
      </c>
      <c r="AA4783" s="9" t="s">
        <v>237</v>
      </c>
      <c r="AB4783" s="9">
        <v>7999445</v>
      </c>
      <c r="AC4783" s="9" t="s">
        <v>5558</v>
      </c>
      <c r="AD4783" s="9" t="s">
        <v>225</v>
      </c>
      <c r="AE4783" s="5">
        <f t="shared" si="170"/>
        <v>0</v>
      </c>
      <c r="AF4783" s="5" t="str">
        <f t="shared" si="171"/>
        <v>katA</v>
      </c>
      <c r="AG4783" s="153"/>
      <c r="AH4783" s="153"/>
      <c r="AI4783" t="s">
        <v>195</v>
      </c>
      <c r="AJ4783" t="s">
        <v>340</v>
      </c>
      <c r="AK4783" s="9" t="str">
        <f>VLOOKUP(Y4783,zdroj!D:AJ,33,0)</f>
        <v>katA</v>
      </c>
    </row>
    <row r="4784" spans="8:37" x14ac:dyDescent="0.25">
      <c r="H4784" s="8"/>
      <c r="I4784" s="8"/>
      <c r="N4784" s="23"/>
      <c r="O4784" s="24"/>
      <c r="P4784" s="19"/>
      <c r="Q4784" s="19"/>
      <c r="R4784" s="19"/>
      <c r="U4784" s="27"/>
      <c r="Y4784" s="9" t="s">
        <v>565</v>
      </c>
      <c r="Z4784" s="9" t="s">
        <v>232</v>
      </c>
      <c r="AA4784" s="9" t="s">
        <v>237</v>
      </c>
      <c r="AB4784" s="9">
        <v>7999453</v>
      </c>
      <c r="AC4784" s="9" t="s">
        <v>5559</v>
      </c>
      <c r="AD4784" s="9" t="s">
        <v>231</v>
      </c>
      <c r="AE4784" s="5">
        <f t="shared" si="170"/>
        <v>0</v>
      </c>
      <c r="AF4784" s="5" t="str">
        <f t="shared" si="171"/>
        <v>katB</v>
      </c>
      <c r="AG4784" s="153"/>
      <c r="AH4784" s="153"/>
      <c r="AI4784" t="s">
        <v>195</v>
      </c>
      <c r="AJ4784" t="s">
        <v>340</v>
      </c>
      <c r="AK4784" s="9" t="str">
        <f>VLOOKUP(Y4784,zdroj!D:AJ,33,0)</f>
        <v>katA</v>
      </c>
    </row>
    <row r="4785" spans="8:37" x14ac:dyDescent="0.25">
      <c r="H4785" s="8"/>
      <c r="I4785" s="8"/>
      <c r="N4785" s="23"/>
      <c r="O4785" s="24"/>
      <c r="P4785" s="19"/>
      <c r="Q4785" s="19"/>
      <c r="R4785" s="19"/>
      <c r="U4785" s="27"/>
      <c r="Y4785" s="9" t="s">
        <v>565</v>
      </c>
      <c r="Z4785" s="9" t="s">
        <v>232</v>
      </c>
      <c r="AA4785" s="9" t="s">
        <v>237</v>
      </c>
      <c r="AB4785" s="9">
        <v>7999461</v>
      </c>
      <c r="AC4785" s="9" t="s">
        <v>5560</v>
      </c>
      <c r="AD4785" s="9" t="s">
        <v>225</v>
      </c>
      <c r="AE4785" s="5">
        <f t="shared" si="170"/>
        <v>0</v>
      </c>
      <c r="AF4785" s="5" t="str">
        <f t="shared" si="171"/>
        <v>katA</v>
      </c>
      <c r="AG4785" s="153"/>
      <c r="AH4785" s="153"/>
      <c r="AI4785" t="s">
        <v>195</v>
      </c>
      <c r="AJ4785" t="s">
        <v>340</v>
      </c>
      <c r="AK4785" s="9" t="str">
        <f>VLOOKUP(Y4785,zdroj!D:AJ,33,0)</f>
        <v>katA</v>
      </c>
    </row>
    <row r="4786" spans="8:37" x14ac:dyDescent="0.25">
      <c r="H4786" s="8"/>
      <c r="I4786" s="8"/>
      <c r="N4786" s="23"/>
      <c r="O4786" s="24"/>
      <c r="P4786" s="19"/>
      <c r="Q4786" s="19"/>
      <c r="R4786" s="19"/>
      <c r="U4786" s="27"/>
      <c r="Y4786" s="9" t="s">
        <v>565</v>
      </c>
      <c r="Z4786" s="9" t="s">
        <v>232</v>
      </c>
      <c r="AA4786" s="9" t="s">
        <v>237</v>
      </c>
      <c r="AB4786" s="9">
        <v>27167445</v>
      </c>
      <c r="AC4786" s="9" t="s">
        <v>5561</v>
      </c>
      <c r="AD4786" s="9" t="s">
        <v>225</v>
      </c>
      <c r="AE4786" s="5">
        <f t="shared" si="170"/>
        <v>0</v>
      </c>
      <c r="AF4786" s="5" t="str">
        <f t="shared" si="171"/>
        <v>katA</v>
      </c>
      <c r="AG4786" s="153"/>
      <c r="AH4786" s="153"/>
      <c r="AI4786" t="s">
        <v>195</v>
      </c>
      <c r="AJ4786" t="s">
        <v>340</v>
      </c>
      <c r="AK4786" s="9" t="str">
        <f>VLOOKUP(Y4786,zdroj!D:AJ,33,0)</f>
        <v>katA</v>
      </c>
    </row>
    <row r="4787" spans="8:37" x14ac:dyDescent="0.25">
      <c r="H4787" s="8"/>
      <c r="I4787" s="8"/>
      <c r="N4787" s="23"/>
      <c r="O4787" s="24"/>
      <c r="P4787" s="19"/>
      <c r="Q4787" s="19"/>
      <c r="R4787" s="19"/>
      <c r="U4787" s="27"/>
      <c r="Y4787" s="9" t="s">
        <v>565</v>
      </c>
      <c r="Z4787" s="9" t="s">
        <v>232</v>
      </c>
      <c r="AA4787" s="9" t="s">
        <v>237</v>
      </c>
      <c r="AB4787" s="9">
        <v>30785341</v>
      </c>
      <c r="AC4787" s="9" t="s">
        <v>5562</v>
      </c>
      <c r="AD4787" s="9" t="s">
        <v>225</v>
      </c>
      <c r="AE4787" s="5">
        <f t="shared" si="170"/>
        <v>0</v>
      </c>
      <c r="AF4787" s="5" t="str">
        <f t="shared" si="171"/>
        <v>katA</v>
      </c>
      <c r="AG4787" s="153"/>
      <c r="AH4787" s="153"/>
      <c r="AI4787" t="s">
        <v>195</v>
      </c>
      <c r="AJ4787" t="s">
        <v>340</v>
      </c>
      <c r="AK4787" s="9" t="str">
        <f>VLOOKUP(Y4787,zdroj!D:AJ,33,0)</f>
        <v>katA</v>
      </c>
    </row>
    <row r="4788" spans="8:37" x14ac:dyDescent="0.25">
      <c r="H4788" s="8"/>
      <c r="I4788" s="8"/>
      <c r="N4788" s="23"/>
      <c r="O4788" s="24"/>
      <c r="P4788" s="19"/>
      <c r="Q4788" s="19"/>
      <c r="R4788" s="19"/>
      <c r="U4788" s="27"/>
      <c r="Y4788" s="9" t="s">
        <v>565</v>
      </c>
      <c r="Z4788" s="9" t="s">
        <v>232</v>
      </c>
      <c r="AA4788" s="9" t="s">
        <v>237</v>
      </c>
      <c r="AB4788" s="9">
        <v>7998856</v>
      </c>
      <c r="AC4788" s="9" t="s">
        <v>5563</v>
      </c>
      <c r="AD4788" s="9" t="s">
        <v>231</v>
      </c>
      <c r="AE4788" s="5">
        <f t="shared" si="170"/>
        <v>0</v>
      </c>
      <c r="AF4788" s="5" t="str">
        <f t="shared" si="171"/>
        <v>katB</v>
      </c>
      <c r="AG4788" s="153"/>
      <c r="AH4788" s="153"/>
      <c r="AI4788" t="s">
        <v>201</v>
      </c>
      <c r="AJ4788" t="s">
        <v>17878</v>
      </c>
      <c r="AK4788" s="9" t="str">
        <f>VLOOKUP(Y4788,zdroj!D:AJ,33,0)</f>
        <v>katA</v>
      </c>
    </row>
    <row r="4789" spans="8:37" x14ac:dyDescent="0.25">
      <c r="H4789" s="8"/>
      <c r="I4789" s="8"/>
      <c r="N4789" s="23"/>
      <c r="O4789" s="24"/>
      <c r="P4789" s="19"/>
      <c r="Q4789" s="19"/>
      <c r="R4789" s="19"/>
      <c r="U4789" s="27"/>
      <c r="Y4789" s="9" t="s">
        <v>565</v>
      </c>
      <c r="Z4789" s="9" t="s">
        <v>232</v>
      </c>
      <c r="AA4789" s="9" t="s">
        <v>237</v>
      </c>
      <c r="AB4789" s="9">
        <v>7998937</v>
      </c>
      <c r="AC4789" s="9" t="s">
        <v>5564</v>
      </c>
      <c r="AD4789" s="9" t="s">
        <v>225</v>
      </c>
      <c r="AE4789" s="5">
        <f t="shared" si="170"/>
        <v>0</v>
      </c>
      <c r="AF4789" s="5" t="str">
        <f t="shared" si="171"/>
        <v>katA</v>
      </c>
      <c r="AG4789" s="153"/>
      <c r="AH4789" s="153"/>
      <c r="AI4789" t="s">
        <v>201</v>
      </c>
      <c r="AJ4789" t="s">
        <v>17878</v>
      </c>
      <c r="AK4789" s="9" t="str">
        <f>VLOOKUP(Y4789,zdroj!D:AJ,33,0)</f>
        <v>katA</v>
      </c>
    </row>
    <row r="4790" spans="8:37" x14ac:dyDescent="0.25">
      <c r="H4790" s="8"/>
      <c r="I4790" s="8"/>
      <c r="N4790" s="23"/>
      <c r="O4790" s="24"/>
      <c r="P4790" s="19"/>
      <c r="Q4790" s="19"/>
      <c r="R4790" s="19"/>
      <c r="U4790" s="27"/>
      <c r="Y4790" s="9" t="s">
        <v>565</v>
      </c>
      <c r="Z4790" s="9" t="s">
        <v>232</v>
      </c>
      <c r="AA4790" s="9" t="s">
        <v>237</v>
      </c>
      <c r="AB4790" s="9">
        <v>7998945</v>
      </c>
      <c r="AC4790" s="9" t="s">
        <v>5565</v>
      </c>
      <c r="AD4790" s="9" t="s">
        <v>225</v>
      </c>
      <c r="AE4790" s="5">
        <f t="shared" si="170"/>
        <v>0</v>
      </c>
      <c r="AF4790" s="5" t="str">
        <f t="shared" si="171"/>
        <v>katA</v>
      </c>
      <c r="AG4790" s="153"/>
      <c r="AH4790" s="153"/>
      <c r="AI4790" t="s">
        <v>201</v>
      </c>
      <c r="AJ4790" t="s">
        <v>17878</v>
      </c>
      <c r="AK4790" s="9" t="str">
        <f>VLOOKUP(Y4790,zdroj!D:AJ,33,0)</f>
        <v>katA</v>
      </c>
    </row>
    <row r="4791" spans="8:37" x14ac:dyDescent="0.25">
      <c r="H4791" s="8"/>
      <c r="I4791" s="8"/>
      <c r="N4791" s="23"/>
      <c r="O4791" s="24"/>
      <c r="P4791" s="19"/>
      <c r="Q4791" s="19"/>
      <c r="R4791" s="19"/>
      <c r="U4791" s="27"/>
      <c r="Y4791" s="9" t="s">
        <v>565</v>
      </c>
      <c r="Z4791" s="9" t="s">
        <v>232</v>
      </c>
      <c r="AA4791" s="9" t="s">
        <v>237</v>
      </c>
      <c r="AB4791" s="9">
        <v>7998953</v>
      </c>
      <c r="AC4791" s="9" t="s">
        <v>5566</v>
      </c>
      <c r="AD4791" s="9" t="s">
        <v>225</v>
      </c>
      <c r="AE4791" s="5">
        <f t="shared" si="170"/>
        <v>0</v>
      </c>
      <c r="AF4791" s="5" t="str">
        <f t="shared" si="171"/>
        <v>katA</v>
      </c>
      <c r="AG4791" s="153"/>
      <c r="AH4791" s="153"/>
      <c r="AI4791" t="s">
        <v>201</v>
      </c>
      <c r="AJ4791" t="s">
        <v>17878</v>
      </c>
      <c r="AK4791" s="9" t="str">
        <f>VLOOKUP(Y4791,zdroj!D:AJ,33,0)</f>
        <v>katA</v>
      </c>
    </row>
    <row r="4792" spans="8:37" x14ac:dyDescent="0.25">
      <c r="H4792" s="8"/>
      <c r="I4792" s="8"/>
      <c r="N4792" s="23"/>
      <c r="O4792" s="24"/>
      <c r="P4792" s="19"/>
      <c r="Q4792" s="19"/>
      <c r="R4792" s="19"/>
      <c r="U4792" s="27"/>
      <c r="Y4792" s="9" t="s">
        <v>565</v>
      </c>
      <c r="Z4792" s="9" t="s">
        <v>232</v>
      </c>
      <c r="AA4792" s="9" t="s">
        <v>237</v>
      </c>
      <c r="AB4792" s="9">
        <v>7998961</v>
      </c>
      <c r="AC4792" s="9" t="s">
        <v>5567</v>
      </c>
      <c r="AD4792" s="9" t="s">
        <v>225</v>
      </c>
      <c r="AE4792" s="5">
        <f t="shared" si="170"/>
        <v>0</v>
      </c>
      <c r="AF4792" s="5" t="str">
        <f t="shared" si="171"/>
        <v>katA</v>
      </c>
      <c r="AG4792" s="153"/>
      <c r="AH4792" s="153"/>
      <c r="AI4792" t="s">
        <v>201</v>
      </c>
      <c r="AJ4792" t="s">
        <v>17878</v>
      </c>
      <c r="AK4792" s="9" t="str">
        <f>VLOOKUP(Y4792,zdroj!D:AJ,33,0)</f>
        <v>katA</v>
      </c>
    </row>
    <row r="4793" spans="8:37" x14ac:dyDescent="0.25">
      <c r="H4793" s="8"/>
      <c r="I4793" s="8"/>
      <c r="N4793" s="23"/>
      <c r="O4793" s="24"/>
      <c r="P4793" s="19"/>
      <c r="Q4793" s="19"/>
      <c r="R4793" s="19"/>
      <c r="U4793" s="27"/>
      <c r="Y4793" s="9" t="s">
        <v>565</v>
      </c>
      <c r="Z4793" s="9" t="s">
        <v>232</v>
      </c>
      <c r="AA4793" s="9" t="s">
        <v>237</v>
      </c>
      <c r="AB4793" s="9">
        <v>7998970</v>
      </c>
      <c r="AC4793" s="9" t="s">
        <v>5568</v>
      </c>
      <c r="AD4793" s="9" t="s">
        <v>225</v>
      </c>
      <c r="AE4793" s="5">
        <f t="shared" si="170"/>
        <v>0</v>
      </c>
      <c r="AF4793" s="5" t="str">
        <f t="shared" si="171"/>
        <v>katA</v>
      </c>
      <c r="AG4793" s="153"/>
      <c r="AH4793" s="153"/>
      <c r="AI4793" t="s">
        <v>201</v>
      </c>
      <c r="AJ4793" t="s">
        <v>17878</v>
      </c>
      <c r="AK4793" s="9" t="str">
        <f>VLOOKUP(Y4793,zdroj!D:AJ,33,0)</f>
        <v>katA</v>
      </c>
    </row>
    <row r="4794" spans="8:37" x14ac:dyDescent="0.25">
      <c r="H4794" s="8"/>
      <c r="I4794" s="8"/>
      <c r="N4794" s="23"/>
      <c r="O4794" s="24"/>
      <c r="P4794" s="19"/>
      <c r="Q4794" s="19"/>
      <c r="R4794" s="19"/>
      <c r="U4794" s="27"/>
      <c r="Y4794" s="9" t="s">
        <v>565</v>
      </c>
      <c r="Z4794" s="9" t="s">
        <v>232</v>
      </c>
      <c r="AA4794" s="9" t="s">
        <v>237</v>
      </c>
      <c r="AB4794" s="9">
        <v>7998988</v>
      </c>
      <c r="AC4794" s="9" t="s">
        <v>5569</v>
      </c>
      <c r="AD4794" s="9" t="s">
        <v>225</v>
      </c>
      <c r="AE4794" s="5">
        <f t="shared" si="170"/>
        <v>0</v>
      </c>
      <c r="AF4794" s="5" t="str">
        <f t="shared" si="171"/>
        <v>katA</v>
      </c>
      <c r="AG4794" s="153"/>
      <c r="AH4794" s="153"/>
      <c r="AI4794" t="s">
        <v>201</v>
      </c>
      <c r="AJ4794" t="s">
        <v>17878</v>
      </c>
      <c r="AK4794" s="9" t="str">
        <f>VLOOKUP(Y4794,zdroj!D:AJ,33,0)</f>
        <v>katA</v>
      </c>
    </row>
    <row r="4795" spans="8:37" x14ac:dyDescent="0.25">
      <c r="H4795" s="8"/>
      <c r="I4795" s="8"/>
      <c r="N4795" s="23"/>
      <c r="O4795" s="24"/>
      <c r="P4795" s="19"/>
      <c r="Q4795" s="19"/>
      <c r="R4795" s="19"/>
      <c r="U4795" s="27"/>
      <c r="Y4795" s="9" t="s">
        <v>565</v>
      </c>
      <c r="Z4795" s="9" t="s">
        <v>232</v>
      </c>
      <c r="AA4795" s="9" t="s">
        <v>237</v>
      </c>
      <c r="AB4795" s="9">
        <v>7998996</v>
      </c>
      <c r="AC4795" s="9" t="s">
        <v>5570</v>
      </c>
      <c r="AD4795" s="9" t="s">
        <v>231</v>
      </c>
      <c r="AE4795" s="5">
        <f t="shared" si="170"/>
        <v>0</v>
      </c>
      <c r="AF4795" s="5" t="str">
        <f t="shared" si="171"/>
        <v>katB</v>
      </c>
      <c r="AG4795" s="153"/>
      <c r="AH4795" s="153"/>
      <c r="AI4795" t="s">
        <v>201</v>
      </c>
      <c r="AJ4795" t="s">
        <v>17878</v>
      </c>
      <c r="AK4795" s="9" t="str">
        <f>VLOOKUP(Y4795,zdroj!D:AJ,33,0)</f>
        <v>katA</v>
      </c>
    </row>
    <row r="4796" spans="8:37" x14ac:dyDescent="0.25">
      <c r="H4796" s="8"/>
      <c r="I4796" s="8"/>
      <c r="N4796" s="23"/>
      <c r="O4796" s="24"/>
      <c r="P4796" s="19"/>
      <c r="Q4796" s="19"/>
      <c r="R4796" s="19"/>
      <c r="U4796" s="27"/>
      <c r="Y4796" s="9" t="s">
        <v>565</v>
      </c>
      <c r="Z4796" s="9" t="s">
        <v>232</v>
      </c>
      <c r="AA4796" s="9" t="s">
        <v>237</v>
      </c>
      <c r="AB4796" s="9">
        <v>7999003</v>
      </c>
      <c r="AC4796" s="9" t="s">
        <v>5571</v>
      </c>
      <c r="AD4796" s="9" t="s">
        <v>225</v>
      </c>
      <c r="AE4796" s="5">
        <f t="shared" si="170"/>
        <v>0</v>
      </c>
      <c r="AF4796" s="5" t="str">
        <f t="shared" si="171"/>
        <v>katA</v>
      </c>
      <c r="AG4796" s="153"/>
      <c r="AH4796" s="153"/>
      <c r="AI4796" t="s">
        <v>201</v>
      </c>
      <c r="AJ4796" t="s">
        <v>17878</v>
      </c>
      <c r="AK4796" s="9" t="str">
        <f>VLOOKUP(Y4796,zdroj!D:AJ,33,0)</f>
        <v>katA</v>
      </c>
    </row>
    <row r="4797" spans="8:37" x14ac:dyDescent="0.25">
      <c r="H4797" s="8"/>
      <c r="I4797" s="8"/>
      <c r="N4797" s="23"/>
      <c r="O4797" s="24"/>
      <c r="P4797" s="19"/>
      <c r="Q4797" s="19"/>
      <c r="R4797" s="19"/>
      <c r="U4797" s="27"/>
      <c r="Y4797" s="9" t="s">
        <v>565</v>
      </c>
      <c r="Z4797" s="9" t="s">
        <v>232</v>
      </c>
      <c r="AA4797" s="9" t="s">
        <v>237</v>
      </c>
      <c r="AB4797" s="9">
        <v>7999011</v>
      </c>
      <c r="AC4797" s="9" t="s">
        <v>5572</v>
      </c>
      <c r="AD4797" s="9" t="s">
        <v>231</v>
      </c>
      <c r="AE4797" s="5">
        <f t="shared" si="170"/>
        <v>0</v>
      </c>
      <c r="AF4797" s="5" t="str">
        <f t="shared" si="171"/>
        <v>katB</v>
      </c>
      <c r="AG4797" s="153"/>
      <c r="AH4797" s="153"/>
      <c r="AI4797" t="s">
        <v>17879</v>
      </c>
      <c r="AJ4797" t="s">
        <v>17878</v>
      </c>
      <c r="AK4797" s="9" t="str">
        <f>VLOOKUP(Y4797,zdroj!D:AJ,33,0)</f>
        <v>katA</v>
      </c>
    </row>
    <row r="4798" spans="8:37" x14ac:dyDescent="0.25">
      <c r="H4798" s="8"/>
      <c r="I4798" s="8"/>
      <c r="N4798" s="23"/>
      <c r="O4798" s="24"/>
      <c r="P4798" s="19"/>
      <c r="Q4798" s="19"/>
      <c r="R4798" s="19"/>
      <c r="U4798" s="27"/>
      <c r="Y4798" s="9" t="s">
        <v>565</v>
      </c>
      <c r="Z4798" s="9" t="s">
        <v>232</v>
      </c>
      <c r="AA4798" s="9" t="s">
        <v>237</v>
      </c>
      <c r="AB4798" s="9">
        <v>7998864</v>
      </c>
      <c r="AC4798" s="9" t="s">
        <v>5573</v>
      </c>
      <c r="AD4798" s="9" t="s">
        <v>225</v>
      </c>
      <c r="AE4798" s="5">
        <f t="shared" si="170"/>
        <v>0</v>
      </c>
      <c r="AF4798" s="5" t="str">
        <f t="shared" si="171"/>
        <v>katA</v>
      </c>
      <c r="AG4798" s="153"/>
      <c r="AH4798" s="153"/>
      <c r="AI4798" t="s">
        <v>201</v>
      </c>
      <c r="AJ4798" t="s">
        <v>17878</v>
      </c>
      <c r="AK4798" s="9" t="str">
        <f>VLOOKUP(Y4798,zdroj!D:AJ,33,0)</f>
        <v>katA</v>
      </c>
    </row>
    <row r="4799" spans="8:37" x14ac:dyDescent="0.25">
      <c r="H4799" s="8"/>
      <c r="I4799" s="8"/>
      <c r="N4799" s="23"/>
      <c r="O4799" s="24"/>
      <c r="P4799" s="19"/>
      <c r="Q4799" s="19"/>
      <c r="R4799" s="19"/>
      <c r="U4799" s="27"/>
      <c r="Y4799" s="9" t="s">
        <v>565</v>
      </c>
      <c r="Z4799" s="9" t="s">
        <v>232</v>
      </c>
      <c r="AA4799" s="9" t="s">
        <v>237</v>
      </c>
      <c r="AB4799" s="9">
        <v>7999020</v>
      </c>
      <c r="AC4799" s="9" t="s">
        <v>5574</v>
      </c>
      <c r="AD4799" s="9" t="s">
        <v>225</v>
      </c>
      <c r="AE4799" s="5">
        <f t="shared" si="170"/>
        <v>0</v>
      </c>
      <c r="AF4799" s="5" t="str">
        <f t="shared" si="171"/>
        <v>katA</v>
      </c>
      <c r="AG4799" s="153"/>
      <c r="AH4799" s="153"/>
      <c r="AI4799" t="s">
        <v>201</v>
      </c>
      <c r="AJ4799" t="s">
        <v>17878</v>
      </c>
      <c r="AK4799" s="9" t="str">
        <f>VLOOKUP(Y4799,zdroj!D:AJ,33,0)</f>
        <v>katA</v>
      </c>
    </row>
    <row r="4800" spans="8:37" x14ac:dyDescent="0.25">
      <c r="H4800" s="8"/>
      <c r="I4800" s="8"/>
      <c r="N4800" s="23"/>
      <c r="O4800" s="24"/>
      <c r="P4800" s="19"/>
      <c r="Q4800" s="19"/>
      <c r="R4800" s="19"/>
      <c r="U4800" s="27"/>
      <c r="Y4800" s="9" t="s">
        <v>565</v>
      </c>
      <c r="Z4800" s="9" t="s">
        <v>232</v>
      </c>
      <c r="AA4800" s="9" t="s">
        <v>237</v>
      </c>
      <c r="AB4800" s="9">
        <v>7999038</v>
      </c>
      <c r="AC4800" s="9" t="s">
        <v>5575</v>
      </c>
      <c r="AD4800" s="9" t="s">
        <v>225</v>
      </c>
      <c r="AE4800" s="5">
        <f t="shared" si="170"/>
        <v>0</v>
      </c>
      <c r="AF4800" s="5" t="str">
        <f t="shared" si="171"/>
        <v>katA</v>
      </c>
      <c r="AG4800" s="153"/>
      <c r="AH4800" s="153"/>
      <c r="AI4800" t="s">
        <v>201</v>
      </c>
      <c r="AJ4800" t="s">
        <v>17878</v>
      </c>
      <c r="AK4800" s="9" t="str">
        <f>VLOOKUP(Y4800,zdroj!D:AJ,33,0)</f>
        <v>katA</v>
      </c>
    </row>
    <row r="4801" spans="8:37" x14ac:dyDescent="0.25">
      <c r="H4801" s="8"/>
      <c r="I4801" s="8"/>
      <c r="N4801" s="23"/>
      <c r="O4801" s="24"/>
      <c r="P4801" s="19"/>
      <c r="Q4801" s="19"/>
      <c r="R4801" s="19"/>
      <c r="U4801" s="27"/>
      <c r="Y4801" s="9" t="s">
        <v>565</v>
      </c>
      <c r="Z4801" s="9" t="s">
        <v>232</v>
      </c>
      <c r="AA4801" s="9" t="s">
        <v>237</v>
      </c>
      <c r="AB4801" s="9">
        <v>7999046</v>
      </c>
      <c r="AC4801" s="9" t="s">
        <v>5576</v>
      </c>
      <c r="AD4801" s="9" t="s">
        <v>225</v>
      </c>
      <c r="AE4801" s="5">
        <f t="shared" si="170"/>
        <v>0</v>
      </c>
      <c r="AF4801" s="5" t="str">
        <f t="shared" si="171"/>
        <v>katA</v>
      </c>
      <c r="AG4801" s="153"/>
      <c r="AH4801" s="153"/>
      <c r="AI4801" t="s">
        <v>201</v>
      </c>
      <c r="AJ4801" t="s">
        <v>17878</v>
      </c>
      <c r="AK4801" s="9" t="str">
        <f>VLOOKUP(Y4801,zdroj!D:AJ,33,0)</f>
        <v>katA</v>
      </c>
    </row>
    <row r="4802" spans="8:37" x14ac:dyDescent="0.25">
      <c r="H4802" s="8"/>
      <c r="I4802" s="8"/>
      <c r="N4802" s="23"/>
      <c r="O4802" s="24"/>
      <c r="P4802" s="19"/>
      <c r="Q4802" s="19"/>
      <c r="R4802" s="19"/>
      <c r="U4802" s="27"/>
      <c r="Y4802" s="9" t="s">
        <v>565</v>
      </c>
      <c r="Z4802" s="9" t="s">
        <v>232</v>
      </c>
      <c r="AA4802" s="9" t="s">
        <v>237</v>
      </c>
      <c r="AB4802" s="9">
        <v>7999054</v>
      </c>
      <c r="AC4802" s="9" t="s">
        <v>5577</v>
      </c>
      <c r="AD4802" s="9" t="s">
        <v>225</v>
      </c>
      <c r="AE4802" s="5">
        <f t="shared" si="170"/>
        <v>0</v>
      </c>
      <c r="AF4802" s="5" t="str">
        <f t="shared" si="171"/>
        <v>katA</v>
      </c>
      <c r="AG4802" s="153"/>
      <c r="AH4802" s="153"/>
      <c r="AI4802" t="s">
        <v>201</v>
      </c>
      <c r="AJ4802" t="s">
        <v>17878</v>
      </c>
      <c r="AK4802" s="9" t="str">
        <f>VLOOKUP(Y4802,zdroj!D:AJ,33,0)</f>
        <v>katA</v>
      </c>
    </row>
    <row r="4803" spans="8:37" x14ac:dyDescent="0.25">
      <c r="H4803" s="8"/>
      <c r="I4803" s="8"/>
      <c r="N4803" s="23"/>
      <c r="O4803" s="24"/>
      <c r="P4803" s="19"/>
      <c r="Q4803" s="19"/>
      <c r="R4803" s="19"/>
      <c r="U4803" s="27"/>
      <c r="Y4803" s="9" t="s">
        <v>565</v>
      </c>
      <c r="Z4803" s="9" t="s">
        <v>232</v>
      </c>
      <c r="AA4803" s="9" t="s">
        <v>237</v>
      </c>
      <c r="AB4803" s="9">
        <v>7999062</v>
      </c>
      <c r="AC4803" s="9" t="s">
        <v>5578</v>
      </c>
      <c r="AD4803" s="9" t="s">
        <v>231</v>
      </c>
      <c r="AE4803" s="5">
        <f t="shared" si="170"/>
        <v>0</v>
      </c>
      <c r="AF4803" s="5" t="str">
        <f t="shared" si="171"/>
        <v>katB</v>
      </c>
      <c r="AG4803" s="153"/>
      <c r="AH4803" s="153"/>
      <c r="AI4803" t="s">
        <v>201</v>
      </c>
      <c r="AJ4803" t="s">
        <v>17878</v>
      </c>
      <c r="AK4803" s="9" t="str">
        <f>VLOOKUP(Y4803,zdroj!D:AJ,33,0)</f>
        <v>katA</v>
      </c>
    </row>
    <row r="4804" spans="8:37" x14ac:dyDescent="0.25">
      <c r="H4804" s="8"/>
      <c r="I4804" s="8"/>
      <c r="N4804" s="23"/>
      <c r="O4804" s="24"/>
      <c r="P4804" s="19"/>
      <c r="Q4804" s="19"/>
      <c r="R4804" s="19"/>
      <c r="U4804" s="27"/>
      <c r="Y4804" s="9" t="s">
        <v>565</v>
      </c>
      <c r="Z4804" s="9" t="s">
        <v>232</v>
      </c>
      <c r="AA4804" s="9" t="s">
        <v>237</v>
      </c>
      <c r="AB4804" s="9">
        <v>7999071</v>
      </c>
      <c r="AC4804" s="9" t="s">
        <v>5579</v>
      </c>
      <c r="AD4804" s="9" t="s">
        <v>225</v>
      </c>
      <c r="AE4804" s="5">
        <f t="shared" si="170"/>
        <v>0</v>
      </c>
      <c r="AF4804" s="5" t="str">
        <f t="shared" si="171"/>
        <v>katA</v>
      </c>
      <c r="AG4804" s="153"/>
      <c r="AH4804" s="153"/>
      <c r="AI4804" t="s">
        <v>201</v>
      </c>
      <c r="AJ4804" t="s">
        <v>17878</v>
      </c>
      <c r="AK4804" s="9" t="str">
        <f>VLOOKUP(Y4804,zdroj!D:AJ,33,0)</f>
        <v>katA</v>
      </c>
    </row>
    <row r="4805" spans="8:37" x14ac:dyDescent="0.25">
      <c r="H4805" s="8"/>
      <c r="I4805" s="8"/>
      <c r="N4805" s="23"/>
      <c r="O4805" s="24"/>
      <c r="P4805" s="19"/>
      <c r="Q4805" s="19"/>
      <c r="R4805" s="19"/>
      <c r="U4805" s="27"/>
      <c r="Y4805" s="9" t="s">
        <v>565</v>
      </c>
      <c r="Z4805" s="9" t="s">
        <v>232</v>
      </c>
      <c r="AA4805" s="9" t="s">
        <v>237</v>
      </c>
      <c r="AB4805" s="9">
        <v>7999089</v>
      </c>
      <c r="AC4805" s="9" t="s">
        <v>5580</v>
      </c>
      <c r="AD4805" s="9" t="s">
        <v>231</v>
      </c>
      <c r="AE4805" s="5">
        <f t="shared" si="170"/>
        <v>0</v>
      </c>
      <c r="AF4805" s="5" t="str">
        <f t="shared" si="171"/>
        <v>katB</v>
      </c>
      <c r="AG4805" s="153"/>
      <c r="AH4805" s="153"/>
      <c r="AI4805" t="s">
        <v>201</v>
      </c>
      <c r="AJ4805" t="s">
        <v>17878</v>
      </c>
      <c r="AK4805" s="9" t="str">
        <f>VLOOKUP(Y4805,zdroj!D:AJ,33,0)</f>
        <v>katA</v>
      </c>
    </row>
    <row r="4806" spans="8:37" x14ac:dyDescent="0.25">
      <c r="H4806" s="8"/>
      <c r="I4806" s="8"/>
      <c r="N4806" s="23"/>
      <c r="O4806" s="24"/>
      <c r="P4806" s="19"/>
      <c r="Q4806" s="19"/>
      <c r="R4806" s="19"/>
      <c r="U4806" s="27"/>
      <c r="Y4806" s="9" t="s">
        <v>565</v>
      </c>
      <c r="Z4806" s="9" t="s">
        <v>232</v>
      </c>
      <c r="AA4806" s="9" t="s">
        <v>237</v>
      </c>
      <c r="AB4806" s="9">
        <v>7999097</v>
      </c>
      <c r="AC4806" s="9" t="s">
        <v>5581</v>
      </c>
      <c r="AD4806" s="9" t="s">
        <v>225</v>
      </c>
      <c r="AE4806" s="5">
        <f t="shared" si="170"/>
        <v>0</v>
      </c>
      <c r="AF4806" s="5" t="str">
        <f t="shared" si="171"/>
        <v>katA</v>
      </c>
      <c r="AG4806" s="153"/>
      <c r="AH4806" s="153"/>
      <c r="AI4806" t="s">
        <v>201</v>
      </c>
      <c r="AJ4806" t="s">
        <v>17878</v>
      </c>
      <c r="AK4806" s="9" t="str">
        <f>VLOOKUP(Y4806,zdroj!D:AJ,33,0)</f>
        <v>katA</v>
      </c>
    </row>
    <row r="4807" spans="8:37" x14ac:dyDescent="0.25">
      <c r="H4807" s="8"/>
      <c r="I4807" s="8"/>
      <c r="N4807" s="23"/>
      <c r="O4807" s="24"/>
      <c r="P4807" s="19"/>
      <c r="Q4807" s="19"/>
      <c r="R4807" s="19"/>
      <c r="U4807" s="27"/>
      <c r="Y4807" s="9" t="s">
        <v>565</v>
      </c>
      <c r="Z4807" s="9" t="s">
        <v>232</v>
      </c>
      <c r="AA4807" s="9" t="s">
        <v>237</v>
      </c>
      <c r="AB4807" s="9">
        <v>7999101</v>
      </c>
      <c r="AC4807" s="9" t="s">
        <v>5582</v>
      </c>
      <c r="AD4807" s="9" t="s">
        <v>225</v>
      </c>
      <c r="AE4807" s="5">
        <f t="shared" si="170"/>
        <v>0</v>
      </c>
      <c r="AF4807" s="5" t="str">
        <f t="shared" si="171"/>
        <v>katA</v>
      </c>
      <c r="AG4807" s="153"/>
      <c r="AH4807" s="153"/>
      <c r="AI4807" t="s">
        <v>201</v>
      </c>
      <c r="AJ4807" t="s">
        <v>17878</v>
      </c>
      <c r="AK4807" s="9" t="str">
        <f>VLOOKUP(Y4807,zdroj!D:AJ,33,0)</f>
        <v>katA</v>
      </c>
    </row>
    <row r="4808" spans="8:37" x14ac:dyDescent="0.25">
      <c r="H4808" s="8"/>
      <c r="I4808" s="8"/>
      <c r="N4808" s="23"/>
      <c r="O4808" s="24"/>
      <c r="P4808" s="19"/>
      <c r="Q4808" s="19"/>
      <c r="R4808" s="19"/>
      <c r="U4808" s="27"/>
      <c r="Y4808" s="9" t="s">
        <v>565</v>
      </c>
      <c r="Z4808" s="9" t="s">
        <v>232</v>
      </c>
      <c r="AA4808" s="9" t="s">
        <v>237</v>
      </c>
      <c r="AB4808" s="9">
        <v>7999119</v>
      </c>
      <c r="AC4808" s="9" t="s">
        <v>5583</v>
      </c>
      <c r="AD4808" s="9" t="s">
        <v>225</v>
      </c>
      <c r="AE4808" s="5">
        <f t="shared" si="170"/>
        <v>0</v>
      </c>
      <c r="AF4808" s="5" t="str">
        <f t="shared" si="171"/>
        <v>katA</v>
      </c>
      <c r="AG4808" s="153"/>
      <c r="AH4808" s="153"/>
      <c r="AI4808" t="s">
        <v>229</v>
      </c>
      <c r="AJ4808" t="s">
        <v>17878</v>
      </c>
      <c r="AK4808" s="9" t="str">
        <f>VLOOKUP(Y4808,zdroj!D:AJ,33,0)</f>
        <v>katA</v>
      </c>
    </row>
    <row r="4809" spans="8:37" x14ac:dyDescent="0.25">
      <c r="H4809" s="8"/>
      <c r="I4809" s="8"/>
      <c r="N4809" s="23"/>
      <c r="O4809" s="24"/>
      <c r="P4809" s="19"/>
      <c r="Q4809" s="19"/>
      <c r="R4809" s="19"/>
      <c r="U4809" s="27"/>
      <c r="Y4809" s="9" t="s">
        <v>565</v>
      </c>
      <c r="Z4809" s="9" t="s">
        <v>232</v>
      </c>
      <c r="AA4809" s="9" t="s">
        <v>237</v>
      </c>
      <c r="AB4809" s="9">
        <v>7998872</v>
      </c>
      <c r="AC4809" s="9" t="s">
        <v>5584</v>
      </c>
      <c r="AD4809" s="9" t="s">
        <v>800</v>
      </c>
      <c r="AE4809" s="5">
        <f t="shared" si="170"/>
        <v>0</v>
      </c>
      <c r="AF4809" s="5" t="str">
        <f t="shared" si="171"/>
        <v>Pokryto</v>
      </c>
      <c r="AG4809" s="153"/>
      <c r="AH4809" s="153"/>
      <c r="AI4809" t="s">
        <v>201</v>
      </c>
      <c r="AJ4809" t="s">
        <v>800</v>
      </c>
      <c r="AK4809" s="9" t="str">
        <f>VLOOKUP(Y4809,zdroj!D:AJ,33,0)</f>
        <v>katA</v>
      </c>
    </row>
    <row r="4810" spans="8:37" x14ac:dyDescent="0.25">
      <c r="H4810" s="8"/>
      <c r="I4810" s="8"/>
      <c r="N4810" s="23"/>
      <c r="O4810" s="24"/>
      <c r="P4810" s="19"/>
      <c r="Q4810" s="19"/>
      <c r="R4810" s="19"/>
      <c r="U4810" s="27"/>
      <c r="Y4810" s="9" t="s">
        <v>565</v>
      </c>
      <c r="Z4810" s="9" t="s">
        <v>232</v>
      </c>
      <c r="AA4810" s="9" t="s">
        <v>237</v>
      </c>
      <c r="AB4810" s="9">
        <v>7999135</v>
      </c>
      <c r="AC4810" s="9" t="s">
        <v>5585</v>
      </c>
      <c r="AD4810" s="9" t="s">
        <v>225</v>
      </c>
      <c r="AE4810" s="5">
        <f t="shared" ref="AE4810:AE4873" si="172">VLOOKUP(Y4810,K:T,10,0)</f>
        <v>0</v>
      </c>
      <c r="AF4810" s="5" t="str">
        <f t="shared" ref="AF4810:AF4873" si="173">IF(AE4810="A",IF(AD4810="katA","katB",AD4810),AD4810)</f>
        <v>katA</v>
      </c>
      <c r="AG4810" s="153"/>
      <c r="AH4810" s="153"/>
      <c r="AI4810" t="s">
        <v>201</v>
      </c>
      <c r="AJ4810" t="s">
        <v>17878</v>
      </c>
      <c r="AK4810" s="9" t="str">
        <f>VLOOKUP(Y4810,zdroj!D:AJ,33,0)</f>
        <v>katA</v>
      </c>
    </row>
    <row r="4811" spans="8:37" x14ac:dyDescent="0.25">
      <c r="H4811" s="8"/>
      <c r="I4811" s="8"/>
      <c r="N4811" s="23"/>
      <c r="O4811" s="24"/>
      <c r="P4811" s="19"/>
      <c r="Q4811" s="19"/>
      <c r="R4811" s="19"/>
      <c r="U4811" s="27"/>
      <c r="Y4811" s="9" t="s">
        <v>565</v>
      </c>
      <c r="Z4811" s="9" t="s">
        <v>232</v>
      </c>
      <c r="AA4811" s="9" t="s">
        <v>237</v>
      </c>
      <c r="AB4811" s="9">
        <v>7999143</v>
      </c>
      <c r="AC4811" s="9" t="s">
        <v>5586</v>
      </c>
      <c r="AD4811" s="9" t="s">
        <v>231</v>
      </c>
      <c r="AE4811" s="5">
        <f t="shared" si="172"/>
        <v>0</v>
      </c>
      <c r="AF4811" s="5" t="str">
        <f t="shared" si="173"/>
        <v>katB</v>
      </c>
      <c r="AG4811" s="153"/>
      <c r="AH4811" s="153"/>
      <c r="AI4811" t="s">
        <v>201</v>
      </c>
      <c r="AJ4811" t="s">
        <v>17878</v>
      </c>
      <c r="AK4811" s="9" t="str">
        <f>VLOOKUP(Y4811,zdroj!D:AJ,33,0)</f>
        <v>katA</v>
      </c>
    </row>
    <row r="4812" spans="8:37" x14ac:dyDescent="0.25">
      <c r="H4812" s="8"/>
      <c r="I4812" s="8"/>
      <c r="N4812" s="23"/>
      <c r="O4812" s="24"/>
      <c r="P4812" s="19"/>
      <c r="Q4812" s="19"/>
      <c r="R4812" s="19"/>
      <c r="U4812" s="27"/>
      <c r="Y4812" s="9" t="s">
        <v>565</v>
      </c>
      <c r="Z4812" s="9" t="s">
        <v>232</v>
      </c>
      <c r="AA4812" s="9" t="s">
        <v>237</v>
      </c>
      <c r="AB4812" s="9">
        <v>7999151</v>
      </c>
      <c r="AC4812" s="9" t="s">
        <v>5587</v>
      </c>
      <c r="AD4812" s="9" t="s">
        <v>225</v>
      </c>
      <c r="AE4812" s="5">
        <f t="shared" si="172"/>
        <v>0</v>
      </c>
      <c r="AF4812" s="5" t="str">
        <f t="shared" si="173"/>
        <v>katA</v>
      </c>
      <c r="AG4812" s="153"/>
      <c r="AH4812" s="153"/>
      <c r="AI4812" t="s">
        <v>201</v>
      </c>
      <c r="AJ4812" t="s">
        <v>17878</v>
      </c>
      <c r="AK4812" s="9" t="str">
        <f>VLOOKUP(Y4812,zdroj!D:AJ,33,0)</f>
        <v>katA</v>
      </c>
    </row>
    <row r="4813" spans="8:37" x14ac:dyDescent="0.25">
      <c r="H4813" s="8"/>
      <c r="I4813" s="8"/>
      <c r="N4813" s="23"/>
      <c r="O4813" s="24"/>
      <c r="P4813" s="19"/>
      <c r="Q4813" s="19"/>
      <c r="R4813" s="19"/>
      <c r="U4813" s="27"/>
      <c r="Y4813" s="9" t="s">
        <v>565</v>
      </c>
      <c r="Z4813" s="9" t="s">
        <v>232</v>
      </c>
      <c r="AA4813" s="9" t="s">
        <v>237</v>
      </c>
      <c r="AB4813" s="9">
        <v>7999160</v>
      </c>
      <c r="AC4813" s="9" t="s">
        <v>5588</v>
      </c>
      <c r="AD4813" s="9" t="s">
        <v>225</v>
      </c>
      <c r="AE4813" s="5">
        <f t="shared" si="172"/>
        <v>0</v>
      </c>
      <c r="AF4813" s="5" t="str">
        <f t="shared" si="173"/>
        <v>katA</v>
      </c>
      <c r="AG4813" s="153"/>
      <c r="AH4813" s="153"/>
      <c r="AI4813" t="s">
        <v>201</v>
      </c>
      <c r="AJ4813" t="s">
        <v>17878</v>
      </c>
      <c r="AK4813" s="9" t="str">
        <f>VLOOKUP(Y4813,zdroj!D:AJ,33,0)</f>
        <v>katA</v>
      </c>
    </row>
    <row r="4814" spans="8:37" x14ac:dyDescent="0.25">
      <c r="H4814" s="8"/>
      <c r="I4814" s="8"/>
      <c r="N4814" s="23"/>
      <c r="O4814" s="24"/>
      <c r="P4814" s="19"/>
      <c r="Q4814" s="19"/>
      <c r="R4814" s="19"/>
      <c r="U4814" s="27"/>
      <c r="Y4814" s="9" t="s">
        <v>565</v>
      </c>
      <c r="Z4814" s="9" t="s">
        <v>232</v>
      </c>
      <c r="AA4814" s="9" t="s">
        <v>237</v>
      </c>
      <c r="AB4814" s="9">
        <v>7999178</v>
      </c>
      <c r="AC4814" s="9" t="s">
        <v>5589</v>
      </c>
      <c r="AD4814" s="9" t="s">
        <v>225</v>
      </c>
      <c r="AE4814" s="5">
        <f t="shared" si="172"/>
        <v>0</v>
      </c>
      <c r="AF4814" s="5" t="str">
        <f t="shared" si="173"/>
        <v>katA</v>
      </c>
      <c r="AG4814" s="153"/>
      <c r="AH4814" s="153"/>
      <c r="AI4814" t="s">
        <v>201</v>
      </c>
      <c r="AJ4814" t="s">
        <v>17878</v>
      </c>
      <c r="AK4814" s="9" t="str">
        <f>VLOOKUP(Y4814,zdroj!D:AJ,33,0)</f>
        <v>katA</v>
      </c>
    </row>
    <row r="4815" spans="8:37" x14ac:dyDescent="0.25">
      <c r="H4815" s="8"/>
      <c r="I4815" s="8"/>
      <c r="N4815" s="23"/>
      <c r="O4815" s="24"/>
      <c r="P4815" s="19"/>
      <c r="Q4815" s="19"/>
      <c r="R4815" s="19"/>
      <c r="U4815" s="27"/>
      <c r="Y4815" s="9" t="s">
        <v>565</v>
      </c>
      <c r="Z4815" s="9" t="s">
        <v>232</v>
      </c>
      <c r="AA4815" s="9" t="s">
        <v>237</v>
      </c>
      <c r="AB4815" s="9">
        <v>7999186</v>
      </c>
      <c r="AC4815" s="9" t="s">
        <v>5590</v>
      </c>
      <c r="AD4815" s="9" t="s">
        <v>225</v>
      </c>
      <c r="AE4815" s="5">
        <f t="shared" si="172"/>
        <v>0</v>
      </c>
      <c r="AF4815" s="5" t="str">
        <f t="shared" si="173"/>
        <v>katA</v>
      </c>
      <c r="AG4815" s="153"/>
      <c r="AH4815" s="153"/>
      <c r="AI4815" t="s">
        <v>201</v>
      </c>
      <c r="AJ4815" t="s">
        <v>17878</v>
      </c>
      <c r="AK4815" s="9" t="str">
        <f>VLOOKUP(Y4815,zdroj!D:AJ,33,0)</f>
        <v>katA</v>
      </c>
    </row>
    <row r="4816" spans="8:37" x14ac:dyDescent="0.25">
      <c r="H4816" s="8"/>
      <c r="I4816" s="8"/>
      <c r="N4816" s="23"/>
      <c r="O4816" s="24"/>
      <c r="P4816" s="19"/>
      <c r="Q4816" s="19"/>
      <c r="R4816" s="19"/>
      <c r="U4816" s="27"/>
      <c r="Y4816" s="9" t="s">
        <v>565</v>
      </c>
      <c r="Z4816" s="9" t="s">
        <v>232</v>
      </c>
      <c r="AA4816" s="9" t="s">
        <v>237</v>
      </c>
      <c r="AB4816" s="9">
        <v>7999194</v>
      </c>
      <c r="AC4816" s="9" t="s">
        <v>5591</v>
      </c>
      <c r="AD4816" s="9" t="s">
        <v>225</v>
      </c>
      <c r="AE4816" s="5">
        <f t="shared" si="172"/>
        <v>0</v>
      </c>
      <c r="AF4816" s="5" t="str">
        <f t="shared" si="173"/>
        <v>katA</v>
      </c>
      <c r="AG4816" s="153"/>
      <c r="AH4816" s="153"/>
      <c r="AI4816" t="s">
        <v>201</v>
      </c>
      <c r="AJ4816" t="s">
        <v>17878</v>
      </c>
      <c r="AK4816" s="9" t="str">
        <f>VLOOKUP(Y4816,zdroj!D:AJ,33,0)</f>
        <v>katA</v>
      </c>
    </row>
    <row r="4817" spans="8:37" x14ac:dyDescent="0.25">
      <c r="H4817" s="8"/>
      <c r="I4817" s="8"/>
      <c r="N4817" s="23"/>
      <c r="O4817" s="24"/>
      <c r="P4817" s="19"/>
      <c r="Q4817" s="19"/>
      <c r="R4817" s="19"/>
      <c r="U4817" s="27"/>
      <c r="Y4817" s="9" t="s">
        <v>565</v>
      </c>
      <c r="Z4817" s="9" t="s">
        <v>232</v>
      </c>
      <c r="AA4817" s="9" t="s">
        <v>237</v>
      </c>
      <c r="AB4817" s="9">
        <v>7999208</v>
      </c>
      <c r="AC4817" s="9" t="s">
        <v>5592</v>
      </c>
      <c r="AD4817" s="9" t="s">
        <v>231</v>
      </c>
      <c r="AE4817" s="5">
        <f t="shared" si="172"/>
        <v>0</v>
      </c>
      <c r="AF4817" s="5" t="str">
        <f t="shared" si="173"/>
        <v>katB</v>
      </c>
      <c r="AG4817" s="153"/>
      <c r="AH4817" s="153"/>
      <c r="AI4817" t="s">
        <v>201</v>
      </c>
      <c r="AJ4817" t="s">
        <v>17878</v>
      </c>
      <c r="AK4817" s="9" t="str">
        <f>VLOOKUP(Y4817,zdroj!D:AJ,33,0)</f>
        <v>katA</v>
      </c>
    </row>
    <row r="4818" spans="8:37" x14ac:dyDescent="0.25">
      <c r="H4818" s="8"/>
      <c r="I4818" s="8"/>
      <c r="N4818" s="23"/>
      <c r="O4818" s="24"/>
      <c r="P4818" s="19"/>
      <c r="Q4818" s="19"/>
      <c r="R4818" s="19"/>
      <c r="U4818" s="27"/>
      <c r="Y4818" s="9" t="s">
        <v>565</v>
      </c>
      <c r="Z4818" s="9" t="s">
        <v>232</v>
      </c>
      <c r="AA4818" s="9" t="s">
        <v>237</v>
      </c>
      <c r="AB4818" s="9">
        <v>7999216</v>
      </c>
      <c r="AC4818" s="9" t="s">
        <v>5593</v>
      </c>
      <c r="AD4818" s="9" t="s">
        <v>231</v>
      </c>
      <c r="AE4818" s="5">
        <f t="shared" si="172"/>
        <v>0</v>
      </c>
      <c r="AF4818" s="5" t="str">
        <f t="shared" si="173"/>
        <v>katB</v>
      </c>
      <c r="AG4818" s="153"/>
      <c r="AH4818" s="153"/>
      <c r="AI4818" t="s">
        <v>201</v>
      </c>
      <c r="AJ4818" t="s">
        <v>17878</v>
      </c>
      <c r="AK4818" s="9" t="str">
        <f>VLOOKUP(Y4818,zdroj!D:AJ,33,0)</f>
        <v>katA</v>
      </c>
    </row>
    <row r="4819" spans="8:37" x14ac:dyDescent="0.25">
      <c r="H4819" s="8"/>
      <c r="I4819" s="8"/>
      <c r="N4819" s="23"/>
      <c r="O4819" s="24"/>
      <c r="P4819" s="19"/>
      <c r="Q4819" s="19"/>
      <c r="R4819" s="19"/>
      <c r="U4819" s="27"/>
      <c r="Y4819" s="9" t="s">
        <v>565</v>
      </c>
      <c r="Z4819" s="9" t="s">
        <v>232</v>
      </c>
      <c r="AA4819" s="9" t="s">
        <v>237</v>
      </c>
      <c r="AB4819" s="9">
        <v>7999224</v>
      </c>
      <c r="AC4819" s="9" t="s">
        <v>5594</v>
      </c>
      <c r="AD4819" s="9" t="s">
        <v>231</v>
      </c>
      <c r="AE4819" s="5">
        <f t="shared" si="172"/>
        <v>0</v>
      </c>
      <c r="AF4819" s="5" t="str">
        <f t="shared" si="173"/>
        <v>katB</v>
      </c>
      <c r="AG4819" s="153"/>
      <c r="AH4819" s="153"/>
      <c r="AI4819" t="s">
        <v>201</v>
      </c>
      <c r="AJ4819" t="s">
        <v>17878</v>
      </c>
      <c r="AK4819" s="9" t="str">
        <f>VLOOKUP(Y4819,zdroj!D:AJ,33,0)</f>
        <v>katA</v>
      </c>
    </row>
    <row r="4820" spans="8:37" x14ac:dyDescent="0.25">
      <c r="H4820" s="8"/>
      <c r="I4820" s="8"/>
      <c r="N4820" s="23"/>
      <c r="O4820" s="24"/>
      <c r="P4820" s="19"/>
      <c r="Q4820" s="19"/>
      <c r="R4820" s="19"/>
      <c r="U4820" s="27"/>
      <c r="Y4820" s="9" t="s">
        <v>565</v>
      </c>
      <c r="Z4820" s="9" t="s">
        <v>232</v>
      </c>
      <c r="AA4820" s="9" t="s">
        <v>237</v>
      </c>
      <c r="AB4820" s="9">
        <v>7999232</v>
      </c>
      <c r="AC4820" s="9" t="s">
        <v>5595</v>
      </c>
      <c r="AD4820" s="9" t="s">
        <v>225</v>
      </c>
      <c r="AE4820" s="5">
        <f t="shared" si="172"/>
        <v>0</v>
      </c>
      <c r="AF4820" s="5" t="str">
        <f t="shared" si="173"/>
        <v>katA</v>
      </c>
      <c r="AG4820" s="153"/>
      <c r="AH4820" s="153"/>
      <c r="AI4820" t="s">
        <v>201</v>
      </c>
      <c r="AJ4820" t="s">
        <v>17878</v>
      </c>
      <c r="AK4820" s="9" t="str">
        <f>VLOOKUP(Y4820,zdroj!D:AJ,33,0)</f>
        <v>katA</v>
      </c>
    </row>
    <row r="4821" spans="8:37" x14ac:dyDescent="0.25">
      <c r="H4821" s="8"/>
      <c r="I4821" s="8"/>
      <c r="N4821" s="23"/>
      <c r="O4821" s="24"/>
      <c r="P4821" s="19"/>
      <c r="Q4821" s="19"/>
      <c r="R4821" s="19"/>
      <c r="U4821" s="27"/>
      <c r="Y4821" s="9" t="s">
        <v>565</v>
      </c>
      <c r="Z4821" s="9" t="s">
        <v>232</v>
      </c>
      <c r="AA4821" s="9" t="s">
        <v>237</v>
      </c>
      <c r="AB4821" s="9">
        <v>7999241</v>
      </c>
      <c r="AC4821" s="9" t="s">
        <v>5596</v>
      </c>
      <c r="AD4821" s="9" t="s">
        <v>231</v>
      </c>
      <c r="AE4821" s="5">
        <f t="shared" si="172"/>
        <v>0</v>
      </c>
      <c r="AF4821" s="5" t="str">
        <f t="shared" si="173"/>
        <v>katB</v>
      </c>
      <c r="AG4821" s="153"/>
      <c r="AH4821" s="153"/>
      <c r="AI4821" t="s">
        <v>201</v>
      </c>
      <c r="AJ4821" t="s">
        <v>17878</v>
      </c>
      <c r="AK4821" s="9" t="str">
        <f>VLOOKUP(Y4821,zdroj!D:AJ,33,0)</f>
        <v>katA</v>
      </c>
    </row>
    <row r="4822" spans="8:37" x14ac:dyDescent="0.25">
      <c r="H4822" s="8"/>
      <c r="I4822" s="8"/>
      <c r="N4822" s="23"/>
      <c r="O4822" s="24"/>
      <c r="P4822" s="19"/>
      <c r="Q4822" s="19"/>
      <c r="R4822" s="19"/>
      <c r="U4822" s="27"/>
      <c r="Y4822" s="9" t="s">
        <v>565</v>
      </c>
      <c r="Z4822" s="9" t="s">
        <v>232</v>
      </c>
      <c r="AA4822" s="9" t="s">
        <v>237</v>
      </c>
      <c r="AB4822" s="9">
        <v>7999259</v>
      </c>
      <c r="AC4822" s="9" t="s">
        <v>5597</v>
      </c>
      <c r="AD4822" s="9" t="s">
        <v>225</v>
      </c>
      <c r="AE4822" s="5">
        <f t="shared" si="172"/>
        <v>0</v>
      </c>
      <c r="AF4822" s="5" t="str">
        <f t="shared" si="173"/>
        <v>katA</v>
      </c>
      <c r="AG4822" s="153"/>
      <c r="AH4822" s="153"/>
      <c r="AI4822" t="s">
        <v>201</v>
      </c>
      <c r="AJ4822" t="s">
        <v>17878</v>
      </c>
      <c r="AK4822" s="9" t="str">
        <f>VLOOKUP(Y4822,zdroj!D:AJ,33,0)</f>
        <v>katA</v>
      </c>
    </row>
    <row r="4823" spans="8:37" x14ac:dyDescent="0.25">
      <c r="H4823" s="8"/>
      <c r="I4823" s="8"/>
      <c r="N4823" s="23"/>
      <c r="O4823" s="24"/>
      <c r="P4823" s="19"/>
      <c r="Q4823" s="19"/>
      <c r="R4823" s="19"/>
      <c r="U4823" s="27"/>
      <c r="Y4823" s="9" t="s">
        <v>565</v>
      </c>
      <c r="Z4823" s="9" t="s">
        <v>232</v>
      </c>
      <c r="AA4823" s="9" t="s">
        <v>237</v>
      </c>
      <c r="AB4823" s="9">
        <v>7999267</v>
      </c>
      <c r="AC4823" s="9" t="s">
        <v>5598</v>
      </c>
      <c r="AD4823" s="9" t="s">
        <v>225</v>
      </c>
      <c r="AE4823" s="5">
        <f t="shared" si="172"/>
        <v>0</v>
      </c>
      <c r="AF4823" s="5" t="str">
        <f t="shared" si="173"/>
        <v>katA</v>
      </c>
      <c r="AG4823" s="153"/>
      <c r="AH4823" s="153"/>
      <c r="AI4823" t="s">
        <v>201</v>
      </c>
      <c r="AJ4823" t="s">
        <v>17878</v>
      </c>
      <c r="AK4823" s="9" t="str">
        <f>VLOOKUP(Y4823,zdroj!D:AJ,33,0)</f>
        <v>katA</v>
      </c>
    </row>
    <row r="4824" spans="8:37" x14ac:dyDescent="0.25">
      <c r="H4824" s="8"/>
      <c r="I4824" s="8"/>
      <c r="N4824" s="23"/>
      <c r="O4824" s="24"/>
      <c r="P4824" s="19"/>
      <c r="Q4824" s="19"/>
      <c r="R4824" s="19"/>
      <c r="U4824" s="27"/>
      <c r="Y4824" s="9" t="s">
        <v>565</v>
      </c>
      <c r="Z4824" s="9" t="s">
        <v>232</v>
      </c>
      <c r="AA4824" s="9" t="s">
        <v>237</v>
      </c>
      <c r="AB4824" s="9">
        <v>7999275</v>
      </c>
      <c r="AC4824" s="9" t="s">
        <v>5599</v>
      </c>
      <c r="AD4824" s="9" t="s">
        <v>231</v>
      </c>
      <c r="AE4824" s="5">
        <f t="shared" si="172"/>
        <v>0</v>
      </c>
      <c r="AF4824" s="5" t="str">
        <f t="shared" si="173"/>
        <v>katB</v>
      </c>
      <c r="AG4824" s="153"/>
      <c r="AH4824" s="153"/>
      <c r="AI4824" t="s">
        <v>201</v>
      </c>
      <c r="AJ4824" t="s">
        <v>17878</v>
      </c>
      <c r="AK4824" s="9" t="str">
        <f>VLOOKUP(Y4824,zdroj!D:AJ,33,0)</f>
        <v>katA</v>
      </c>
    </row>
    <row r="4825" spans="8:37" x14ac:dyDescent="0.25">
      <c r="H4825" s="8"/>
      <c r="I4825" s="8"/>
      <c r="N4825" s="23"/>
      <c r="O4825" s="24"/>
      <c r="P4825" s="19"/>
      <c r="Q4825" s="19"/>
      <c r="R4825" s="19"/>
      <c r="U4825" s="27"/>
      <c r="Y4825" s="9" t="s">
        <v>565</v>
      </c>
      <c r="Z4825" s="9" t="s">
        <v>232</v>
      </c>
      <c r="AA4825" s="9" t="s">
        <v>237</v>
      </c>
      <c r="AB4825" s="9">
        <v>7999283</v>
      </c>
      <c r="AC4825" s="9" t="s">
        <v>5600</v>
      </c>
      <c r="AD4825" s="9" t="s">
        <v>231</v>
      </c>
      <c r="AE4825" s="5">
        <f t="shared" si="172"/>
        <v>0</v>
      </c>
      <c r="AF4825" s="5" t="str">
        <f t="shared" si="173"/>
        <v>katB</v>
      </c>
      <c r="AG4825" s="153"/>
      <c r="AH4825" s="153"/>
      <c r="AI4825" t="s">
        <v>201</v>
      </c>
      <c r="AJ4825" t="s">
        <v>17878</v>
      </c>
      <c r="AK4825" s="9" t="str">
        <f>VLOOKUP(Y4825,zdroj!D:AJ,33,0)</f>
        <v>katA</v>
      </c>
    </row>
    <row r="4826" spans="8:37" x14ac:dyDescent="0.25">
      <c r="H4826" s="8"/>
      <c r="I4826" s="8"/>
      <c r="N4826" s="23"/>
      <c r="O4826" s="24"/>
      <c r="P4826" s="19"/>
      <c r="Q4826" s="19"/>
      <c r="R4826" s="19"/>
      <c r="U4826" s="27"/>
      <c r="Y4826" s="9" t="s">
        <v>565</v>
      </c>
      <c r="Z4826" s="9" t="s">
        <v>232</v>
      </c>
      <c r="AA4826" s="9" t="s">
        <v>237</v>
      </c>
      <c r="AB4826" s="9">
        <v>7999291</v>
      </c>
      <c r="AC4826" s="9" t="s">
        <v>5601</v>
      </c>
      <c r="AD4826" s="9" t="s">
        <v>231</v>
      </c>
      <c r="AE4826" s="5">
        <f t="shared" si="172"/>
        <v>0</v>
      </c>
      <c r="AF4826" s="5" t="str">
        <f t="shared" si="173"/>
        <v>katB</v>
      </c>
      <c r="AG4826" s="153"/>
      <c r="AH4826" s="153"/>
      <c r="AI4826" t="s">
        <v>201</v>
      </c>
      <c r="AJ4826" t="s">
        <v>17878</v>
      </c>
      <c r="AK4826" s="9" t="str">
        <f>VLOOKUP(Y4826,zdroj!D:AJ,33,0)</f>
        <v>katA</v>
      </c>
    </row>
    <row r="4827" spans="8:37" x14ac:dyDescent="0.25">
      <c r="H4827" s="8"/>
      <c r="I4827" s="8"/>
      <c r="N4827" s="23"/>
      <c r="O4827" s="24"/>
      <c r="P4827" s="19"/>
      <c r="Q4827" s="19"/>
      <c r="R4827" s="19"/>
      <c r="U4827" s="27"/>
      <c r="Y4827" s="9" t="s">
        <v>565</v>
      </c>
      <c r="Z4827" s="9" t="s">
        <v>232</v>
      </c>
      <c r="AA4827" s="9" t="s">
        <v>237</v>
      </c>
      <c r="AB4827" s="9">
        <v>7999305</v>
      </c>
      <c r="AC4827" s="9" t="s">
        <v>5602</v>
      </c>
      <c r="AD4827" s="9" t="s">
        <v>231</v>
      </c>
      <c r="AE4827" s="5">
        <f t="shared" si="172"/>
        <v>0</v>
      </c>
      <c r="AF4827" s="5" t="str">
        <f t="shared" si="173"/>
        <v>katB</v>
      </c>
      <c r="AG4827" s="153"/>
      <c r="AH4827" s="153"/>
      <c r="AI4827" t="s">
        <v>229</v>
      </c>
      <c r="AJ4827" t="s">
        <v>17878</v>
      </c>
      <c r="AK4827" s="9" t="str">
        <f>VLOOKUP(Y4827,zdroj!D:AJ,33,0)</f>
        <v>katA</v>
      </c>
    </row>
    <row r="4828" spans="8:37" x14ac:dyDescent="0.25">
      <c r="H4828" s="8"/>
      <c r="I4828" s="8"/>
      <c r="N4828" s="23"/>
      <c r="O4828" s="24"/>
      <c r="P4828" s="19"/>
      <c r="Q4828" s="19"/>
      <c r="R4828" s="19"/>
      <c r="U4828" s="27"/>
      <c r="Y4828" s="9" t="s">
        <v>565</v>
      </c>
      <c r="Z4828" s="9" t="s">
        <v>232</v>
      </c>
      <c r="AA4828" s="9" t="s">
        <v>237</v>
      </c>
      <c r="AB4828" s="9">
        <v>7998881</v>
      </c>
      <c r="AC4828" s="9" t="s">
        <v>5603</v>
      </c>
      <c r="AD4828" s="9" t="s">
        <v>225</v>
      </c>
      <c r="AE4828" s="5">
        <f t="shared" si="172"/>
        <v>0</v>
      </c>
      <c r="AF4828" s="5" t="str">
        <f t="shared" si="173"/>
        <v>katA</v>
      </c>
      <c r="AG4828" s="153"/>
      <c r="AH4828" s="153"/>
      <c r="AI4828" t="s">
        <v>201</v>
      </c>
      <c r="AJ4828" t="s">
        <v>17878</v>
      </c>
      <c r="AK4828" s="9" t="str">
        <f>VLOOKUP(Y4828,zdroj!D:AJ,33,0)</f>
        <v>katA</v>
      </c>
    </row>
    <row r="4829" spans="8:37" x14ac:dyDescent="0.25">
      <c r="H4829" s="8"/>
      <c r="I4829" s="8"/>
      <c r="N4829" s="23"/>
      <c r="O4829" s="24"/>
      <c r="P4829" s="19"/>
      <c r="Q4829" s="19"/>
      <c r="R4829" s="19"/>
      <c r="U4829" s="27"/>
      <c r="Y4829" s="9" t="s">
        <v>565</v>
      </c>
      <c r="Z4829" s="9" t="s">
        <v>232</v>
      </c>
      <c r="AA4829" s="9" t="s">
        <v>237</v>
      </c>
      <c r="AB4829" s="9">
        <v>7999313</v>
      </c>
      <c r="AC4829" s="9" t="s">
        <v>5604</v>
      </c>
      <c r="AD4829" s="9" t="s">
        <v>231</v>
      </c>
      <c r="AE4829" s="5">
        <f t="shared" si="172"/>
        <v>0</v>
      </c>
      <c r="AF4829" s="5" t="str">
        <f t="shared" si="173"/>
        <v>katB</v>
      </c>
      <c r="AG4829" s="153"/>
      <c r="AH4829" s="153"/>
      <c r="AI4829" t="s">
        <v>229</v>
      </c>
      <c r="AJ4829" t="s">
        <v>17878</v>
      </c>
      <c r="AK4829" s="9" t="str">
        <f>VLOOKUP(Y4829,zdroj!D:AJ,33,0)</f>
        <v>katA</v>
      </c>
    </row>
    <row r="4830" spans="8:37" x14ac:dyDescent="0.25">
      <c r="H4830" s="8"/>
      <c r="I4830" s="8"/>
      <c r="N4830" s="23"/>
      <c r="O4830" s="24"/>
      <c r="P4830" s="19"/>
      <c r="Q4830" s="19"/>
      <c r="R4830" s="19"/>
      <c r="U4830" s="27"/>
      <c r="Y4830" s="9" t="s">
        <v>565</v>
      </c>
      <c r="Z4830" s="9" t="s">
        <v>232</v>
      </c>
      <c r="AA4830" s="9" t="s">
        <v>237</v>
      </c>
      <c r="AB4830" s="9">
        <v>7999321</v>
      </c>
      <c r="AC4830" s="9" t="s">
        <v>5605</v>
      </c>
      <c r="AD4830" s="9" t="s">
        <v>225</v>
      </c>
      <c r="AE4830" s="5">
        <f t="shared" si="172"/>
        <v>0</v>
      </c>
      <c r="AF4830" s="5" t="str">
        <f t="shared" si="173"/>
        <v>katA</v>
      </c>
      <c r="AG4830" s="153"/>
      <c r="AH4830" s="153"/>
      <c r="AI4830" t="s">
        <v>201</v>
      </c>
      <c r="AJ4830" t="s">
        <v>17878</v>
      </c>
      <c r="AK4830" s="9" t="str">
        <f>VLOOKUP(Y4830,zdroj!D:AJ,33,0)</f>
        <v>katA</v>
      </c>
    </row>
    <row r="4831" spans="8:37" x14ac:dyDescent="0.25">
      <c r="H4831" s="8"/>
      <c r="I4831" s="8"/>
      <c r="N4831" s="23"/>
      <c r="O4831" s="24"/>
      <c r="P4831" s="19"/>
      <c r="Q4831" s="19"/>
      <c r="R4831" s="19"/>
      <c r="U4831" s="27"/>
      <c r="Y4831" s="9" t="s">
        <v>565</v>
      </c>
      <c r="Z4831" s="9" t="s">
        <v>232</v>
      </c>
      <c r="AA4831" s="9" t="s">
        <v>237</v>
      </c>
      <c r="AB4831" s="9">
        <v>7999348</v>
      </c>
      <c r="AC4831" s="9" t="s">
        <v>5606</v>
      </c>
      <c r="AD4831" s="9" t="s">
        <v>225</v>
      </c>
      <c r="AE4831" s="5">
        <f t="shared" si="172"/>
        <v>0</v>
      </c>
      <c r="AF4831" s="5" t="str">
        <f t="shared" si="173"/>
        <v>katA</v>
      </c>
      <c r="AG4831" s="153"/>
      <c r="AH4831" s="153"/>
      <c r="AI4831" t="s">
        <v>201</v>
      </c>
      <c r="AJ4831" t="s">
        <v>17878</v>
      </c>
      <c r="AK4831" s="9" t="str">
        <f>VLOOKUP(Y4831,zdroj!D:AJ,33,0)</f>
        <v>katA</v>
      </c>
    </row>
    <row r="4832" spans="8:37" x14ac:dyDescent="0.25">
      <c r="H4832" s="8"/>
      <c r="I4832" s="8"/>
      <c r="N4832" s="23"/>
      <c r="O4832" s="24"/>
      <c r="P4832" s="19"/>
      <c r="Q4832" s="19"/>
      <c r="R4832" s="19"/>
      <c r="U4832" s="27"/>
      <c r="Y4832" s="9" t="s">
        <v>565</v>
      </c>
      <c r="Z4832" s="9" t="s">
        <v>232</v>
      </c>
      <c r="AA4832" s="9" t="s">
        <v>237</v>
      </c>
      <c r="AB4832" s="9">
        <v>7999356</v>
      </c>
      <c r="AC4832" s="9" t="s">
        <v>5607</v>
      </c>
      <c r="AD4832" s="9" t="s">
        <v>225</v>
      </c>
      <c r="AE4832" s="5">
        <f t="shared" si="172"/>
        <v>0</v>
      </c>
      <c r="AF4832" s="5" t="str">
        <f t="shared" si="173"/>
        <v>katA</v>
      </c>
      <c r="AG4832" s="153"/>
      <c r="AH4832" s="153"/>
      <c r="AI4832" t="s">
        <v>201</v>
      </c>
      <c r="AJ4832" t="s">
        <v>17878</v>
      </c>
      <c r="AK4832" s="9" t="str">
        <f>VLOOKUP(Y4832,zdroj!D:AJ,33,0)</f>
        <v>katA</v>
      </c>
    </row>
    <row r="4833" spans="8:37" x14ac:dyDescent="0.25">
      <c r="H4833" s="8"/>
      <c r="I4833" s="8"/>
      <c r="N4833" s="23"/>
      <c r="O4833" s="24"/>
      <c r="P4833" s="19"/>
      <c r="Q4833" s="19"/>
      <c r="R4833" s="19"/>
      <c r="U4833" s="27"/>
      <c r="Y4833" s="9" t="s">
        <v>565</v>
      </c>
      <c r="Z4833" s="9" t="s">
        <v>232</v>
      </c>
      <c r="AA4833" s="9" t="s">
        <v>237</v>
      </c>
      <c r="AB4833" s="9">
        <v>7999364</v>
      </c>
      <c r="AC4833" s="9" t="s">
        <v>5608</v>
      </c>
      <c r="AD4833" s="9" t="s">
        <v>225</v>
      </c>
      <c r="AE4833" s="5">
        <f t="shared" si="172"/>
        <v>0</v>
      </c>
      <c r="AF4833" s="5" t="str">
        <f t="shared" si="173"/>
        <v>katA</v>
      </c>
      <c r="AG4833" s="153"/>
      <c r="AH4833" s="153"/>
      <c r="AI4833" t="s">
        <v>201</v>
      </c>
      <c r="AJ4833" t="s">
        <v>17878</v>
      </c>
      <c r="AK4833" s="9" t="str">
        <f>VLOOKUP(Y4833,zdroj!D:AJ,33,0)</f>
        <v>katA</v>
      </c>
    </row>
    <row r="4834" spans="8:37" x14ac:dyDescent="0.25">
      <c r="H4834" s="8"/>
      <c r="I4834" s="8"/>
      <c r="N4834" s="23"/>
      <c r="O4834" s="24"/>
      <c r="P4834" s="19"/>
      <c r="Q4834" s="19"/>
      <c r="R4834" s="19"/>
      <c r="U4834" s="27"/>
      <c r="Y4834" s="9" t="s">
        <v>565</v>
      </c>
      <c r="Z4834" s="9" t="s">
        <v>232</v>
      </c>
      <c r="AA4834" s="9" t="s">
        <v>237</v>
      </c>
      <c r="AB4834" s="9">
        <v>7999372</v>
      </c>
      <c r="AC4834" s="9" t="s">
        <v>5609</v>
      </c>
      <c r="AD4834" s="9" t="s">
        <v>225</v>
      </c>
      <c r="AE4834" s="5">
        <f t="shared" si="172"/>
        <v>0</v>
      </c>
      <c r="AF4834" s="5" t="str">
        <f t="shared" si="173"/>
        <v>katA</v>
      </c>
      <c r="AG4834" s="153"/>
      <c r="AH4834" s="153"/>
      <c r="AI4834" t="s">
        <v>201</v>
      </c>
      <c r="AJ4834" t="s">
        <v>17878</v>
      </c>
      <c r="AK4834" s="9" t="str">
        <f>VLOOKUP(Y4834,zdroj!D:AJ,33,0)</f>
        <v>katA</v>
      </c>
    </row>
    <row r="4835" spans="8:37" x14ac:dyDescent="0.25">
      <c r="H4835" s="8"/>
      <c r="I4835" s="8"/>
      <c r="N4835" s="23"/>
      <c r="O4835" s="24"/>
      <c r="P4835" s="19"/>
      <c r="Q4835" s="19"/>
      <c r="R4835" s="19"/>
      <c r="U4835" s="27"/>
      <c r="Y4835" s="9" t="s">
        <v>565</v>
      </c>
      <c r="Z4835" s="9" t="s">
        <v>232</v>
      </c>
      <c r="AA4835" s="9" t="s">
        <v>237</v>
      </c>
      <c r="AB4835" s="9">
        <v>7999381</v>
      </c>
      <c r="AC4835" s="9" t="s">
        <v>5610</v>
      </c>
      <c r="AD4835" s="9" t="s">
        <v>225</v>
      </c>
      <c r="AE4835" s="5">
        <f t="shared" si="172"/>
        <v>0</v>
      </c>
      <c r="AF4835" s="5" t="str">
        <f t="shared" si="173"/>
        <v>katA</v>
      </c>
      <c r="AG4835" s="153"/>
      <c r="AH4835" s="153"/>
      <c r="AI4835" t="s">
        <v>201</v>
      </c>
      <c r="AJ4835" t="s">
        <v>17878</v>
      </c>
      <c r="AK4835" s="9" t="str">
        <f>VLOOKUP(Y4835,zdroj!D:AJ,33,0)</f>
        <v>katA</v>
      </c>
    </row>
    <row r="4836" spans="8:37" x14ac:dyDescent="0.25">
      <c r="H4836" s="8"/>
      <c r="I4836" s="8"/>
      <c r="N4836" s="23"/>
      <c r="O4836" s="24"/>
      <c r="P4836" s="19"/>
      <c r="Q4836" s="19"/>
      <c r="R4836" s="19"/>
      <c r="U4836" s="27"/>
      <c r="Y4836" s="9" t="s">
        <v>565</v>
      </c>
      <c r="Z4836" s="9" t="s">
        <v>232</v>
      </c>
      <c r="AA4836" s="9" t="s">
        <v>237</v>
      </c>
      <c r="AB4836" s="9">
        <v>7999399</v>
      </c>
      <c r="AC4836" s="9" t="s">
        <v>5611</v>
      </c>
      <c r="AD4836" s="9" t="s">
        <v>225</v>
      </c>
      <c r="AE4836" s="5">
        <f t="shared" si="172"/>
        <v>0</v>
      </c>
      <c r="AF4836" s="5" t="str">
        <f t="shared" si="173"/>
        <v>katA</v>
      </c>
      <c r="AG4836" s="153"/>
      <c r="AH4836" s="153"/>
      <c r="AI4836" t="s">
        <v>201</v>
      </c>
      <c r="AJ4836" t="s">
        <v>17878</v>
      </c>
      <c r="AK4836" s="9" t="str">
        <f>VLOOKUP(Y4836,zdroj!D:AJ,33,0)</f>
        <v>katA</v>
      </c>
    </row>
    <row r="4837" spans="8:37" x14ac:dyDescent="0.25">
      <c r="H4837" s="8"/>
      <c r="I4837" s="8"/>
      <c r="N4837" s="23"/>
      <c r="O4837" s="24"/>
      <c r="P4837" s="19"/>
      <c r="Q4837" s="19"/>
      <c r="R4837" s="19"/>
      <c r="U4837" s="27"/>
      <c r="Y4837" s="9" t="s">
        <v>565</v>
      </c>
      <c r="Z4837" s="9" t="s">
        <v>232</v>
      </c>
      <c r="AA4837" s="9" t="s">
        <v>237</v>
      </c>
      <c r="AB4837" s="9">
        <v>7999402</v>
      </c>
      <c r="AC4837" s="9" t="s">
        <v>5612</v>
      </c>
      <c r="AD4837" s="9" t="s">
        <v>225</v>
      </c>
      <c r="AE4837" s="5">
        <f t="shared" si="172"/>
        <v>0</v>
      </c>
      <c r="AF4837" s="5" t="str">
        <f t="shared" si="173"/>
        <v>katA</v>
      </c>
      <c r="AG4837" s="153"/>
      <c r="AH4837" s="153"/>
      <c r="AI4837" t="s">
        <v>201</v>
      </c>
      <c r="AJ4837" t="s">
        <v>17878</v>
      </c>
      <c r="AK4837" s="9" t="str">
        <f>VLOOKUP(Y4837,zdroj!D:AJ,33,0)</f>
        <v>katA</v>
      </c>
    </row>
    <row r="4838" spans="8:37" x14ac:dyDescent="0.25">
      <c r="H4838" s="8"/>
      <c r="I4838" s="8"/>
      <c r="N4838" s="23"/>
      <c r="O4838" s="24"/>
      <c r="P4838" s="19"/>
      <c r="Q4838" s="19"/>
      <c r="R4838" s="19"/>
      <c r="U4838" s="27"/>
      <c r="Y4838" s="9" t="s">
        <v>565</v>
      </c>
      <c r="Z4838" s="9" t="s">
        <v>232</v>
      </c>
      <c r="AA4838" s="9" t="s">
        <v>237</v>
      </c>
      <c r="AB4838" s="9">
        <v>7998899</v>
      </c>
      <c r="AC4838" s="9" t="s">
        <v>5613</v>
      </c>
      <c r="AD4838" s="9" t="s">
        <v>231</v>
      </c>
      <c r="AE4838" s="5">
        <f t="shared" si="172"/>
        <v>0</v>
      </c>
      <c r="AF4838" s="5" t="str">
        <f t="shared" si="173"/>
        <v>katB</v>
      </c>
      <c r="AG4838" s="153"/>
      <c r="AH4838" s="153"/>
      <c r="AI4838" t="s">
        <v>201</v>
      </c>
      <c r="AJ4838" t="s">
        <v>17878</v>
      </c>
      <c r="AK4838" s="9" t="str">
        <f>VLOOKUP(Y4838,zdroj!D:AJ,33,0)</f>
        <v>katA</v>
      </c>
    </row>
    <row r="4839" spans="8:37" x14ac:dyDescent="0.25">
      <c r="H4839" s="8"/>
      <c r="I4839" s="8"/>
      <c r="N4839" s="23"/>
      <c r="O4839" s="24"/>
      <c r="P4839" s="19"/>
      <c r="Q4839" s="19"/>
      <c r="R4839" s="19"/>
      <c r="U4839" s="27"/>
      <c r="Y4839" s="9" t="s">
        <v>565</v>
      </c>
      <c r="Z4839" s="9" t="s">
        <v>232</v>
      </c>
      <c r="AA4839" s="9" t="s">
        <v>237</v>
      </c>
      <c r="AB4839" s="9">
        <v>7999411</v>
      </c>
      <c r="AC4839" s="9" t="s">
        <v>5614</v>
      </c>
      <c r="AD4839" s="9" t="s">
        <v>225</v>
      </c>
      <c r="AE4839" s="5">
        <f t="shared" si="172"/>
        <v>0</v>
      </c>
      <c r="AF4839" s="5" t="str">
        <f t="shared" si="173"/>
        <v>katA</v>
      </c>
      <c r="AG4839" s="153"/>
      <c r="AH4839" s="153"/>
      <c r="AI4839" t="s">
        <v>201</v>
      </c>
      <c r="AJ4839" t="s">
        <v>17878</v>
      </c>
      <c r="AK4839" s="9" t="str">
        <f>VLOOKUP(Y4839,zdroj!D:AJ,33,0)</f>
        <v>katA</v>
      </c>
    </row>
    <row r="4840" spans="8:37" x14ac:dyDescent="0.25">
      <c r="H4840" s="8"/>
      <c r="I4840" s="8"/>
      <c r="N4840" s="23"/>
      <c r="O4840" s="24"/>
      <c r="P4840" s="19"/>
      <c r="Q4840" s="19"/>
      <c r="R4840" s="19"/>
      <c r="U4840" s="27"/>
      <c r="Y4840" s="9" t="s">
        <v>565</v>
      </c>
      <c r="Z4840" s="9" t="s">
        <v>232</v>
      </c>
      <c r="AA4840" s="9" t="s">
        <v>237</v>
      </c>
      <c r="AB4840" s="9">
        <v>7999429</v>
      </c>
      <c r="AC4840" s="9" t="s">
        <v>5615</v>
      </c>
      <c r="AD4840" s="9" t="s">
        <v>225</v>
      </c>
      <c r="AE4840" s="5">
        <f t="shared" si="172"/>
        <v>0</v>
      </c>
      <c r="AF4840" s="5" t="str">
        <f t="shared" si="173"/>
        <v>katA</v>
      </c>
      <c r="AG4840" s="153"/>
      <c r="AH4840" s="153"/>
      <c r="AI4840" t="s">
        <v>201</v>
      </c>
      <c r="AJ4840" t="s">
        <v>17878</v>
      </c>
      <c r="AK4840" s="9" t="str">
        <f>VLOOKUP(Y4840,zdroj!D:AJ,33,0)</f>
        <v>katA</v>
      </c>
    </row>
    <row r="4841" spans="8:37" x14ac:dyDescent="0.25">
      <c r="H4841" s="8"/>
      <c r="I4841" s="8"/>
      <c r="N4841" s="23"/>
      <c r="O4841" s="24"/>
      <c r="P4841" s="19"/>
      <c r="Q4841" s="19"/>
      <c r="R4841" s="19"/>
      <c r="U4841" s="27"/>
      <c r="Y4841" s="9" t="s">
        <v>565</v>
      </c>
      <c r="Z4841" s="9" t="s">
        <v>232</v>
      </c>
      <c r="AA4841" s="9" t="s">
        <v>237</v>
      </c>
      <c r="AB4841" s="9">
        <v>7999437</v>
      </c>
      <c r="AC4841" s="9" t="s">
        <v>5616</v>
      </c>
      <c r="AD4841" s="9" t="s">
        <v>231</v>
      </c>
      <c r="AE4841" s="5">
        <f t="shared" si="172"/>
        <v>0</v>
      </c>
      <c r="AF4841" s="5" t="str">
        <f t="shared" si="173"/>
        <v>katB</v>
      </c>
      <c r="AG4841" s="153"/>
      <c r="AH4841" s="153"/>
      <c r="AI4841" t="s">
        <v>201</v>
      </c>
      <c r="AJ4841" t="s">
        <v>17878</v>
      </c>
      <c r="AK4841" s="9" t="str">
        <f>VLOOKUP(Y4841,zdroj!D:AJ,33,0)</f>
        <v>katA</v>
      </c>
    </row>
    <row r="4842" spans="8:37" x14ac:dyDescent="0.25">
      <c r="H4842" s="8"/>
      <c r="I4842" s="8"/>
      <c r="N4842" s="23"/>
      <c r="O4842" s="24"/>
      <c r="P4842" s="19"/>
      <c r="Q4842" s="19"/>
      <c r="R4842" s="19"/>
      <c r="U4842" s="27"/>
      <c r="Y4842" s="9" t="s">
        <v>565</v>
      </c>
      <c r="Z4842" s="9" t="s">
        <v>232</v>
      </c>
      <c r="AA4842" s="9" t="s">
        <v>237</v>
      </c>
      <c r="AB4842" s="9">
        <v>27028003</v>
      </c>
      <c r="AC4842" s="9" t="s">
        <v>5617</v>
      </c>
      <c r="AD4842" s="9" t="s">
        <v>225</v>
      </c>
      <c r="AE4842" s="5">
        <f t="shared" si="172"/>
        <v>0</v>
      </c>
      <c r="AF4842" s="5" t="str">
        <f t="shared" si="173"/>
        <v>katA</v>
      </c>
      <c r="AG4842" s="153"/>
      <c r="AH4842" s="153"/>
      <c r="AI4842" t="s">
        <v>201</v>
      </c>
      <c r="AJ4842" t="s">
        <v>17878</v>
      </c>
      <c r="AK4842" s="9" t="str">
        <f>VLOOKUP(Y4842,zdroj!D:AJ,33,0)</f>
        <v>katA</v>
      </c>
    </row>
    <row r="4843" spans="8:37" x14ac:dyDescent="0.25">
      <c r="H4843" s="8"/>
      <c r="I4843" s="8"/>
      <c r="N4843" s="23"/>
      <c r="O4843" s="24"/>
      <c r="P4843" s="19"/>
      <c r="Q4843" s="19"/>
      <c r="R4843" s="19"/>
      <c r="U4843" s="27"/>
      <c r="Y4843" s="9" t="s">
        <v>565</v>
      </c>
      <c r="Z4843" s="9" t="s">
        <v>232</v>
      </c>
      <c r="AA4843" s="9" t="s">
        <v>237</v>
      </c>
      <c r="AB4843" s="9">
        <v>26563584</v>
      </c>
      <c r="AC4843" s="9" t="s">
        <v>5618</v>
      </c>
      <c r="AD4843" s="9" t="s">
        <v>225</v>
      </c>
      <c r="AE4843" s="5">
        <f t="shared" si="172"/>
        <v>0</v>
      </c>
      <c r="AF4843" s="5" t="str">
        <f t="shared" si="173"/>
        <v>katA</v>
      </c>
      <c r="AG4843" s="153"/>
      <c r="AH4843" s="153"/>
      <c r="AI4843" t="s">
        <v>201</v>
      </c>
      <c r="AJ4843" t="s">
        <v>17878</v>
      </c>
      <c r="AK4843" s="9" t="str">
        <f>VLOOKUP(Y4843,zdroj!D:AJ,33,0)</f>
        <v>katA</v>
      </c>
    </row>
    <row r="4844" spans="8:37" x14ac:dyDescent="0.25">
      <c r="H4844" s="8"/>
      <c r="I4844" s="8"/>
      <c r="N4844" s="23"/>
      <c r="O4844" s="24"/>
      <c r="P4844" s="19"/>
      <c r="Q4844" s="19"/>
      <c r="R4844" s="19"/>
      <c r="U4844" s="27"/>
      <c r="Y4844" s="9" t="s">
        <v>565</v>
      </c>
      <c r="Z4844" s="9" t="s">
        <v>232</v>
      </c>
      <c r="AA4844" s="9" t="s">
        <v>237</v>
      </c>
      <c r="AB4844" s="9">
        <v>30785324</v>
      </c>
      <c r="AC4844" s="9" t="s">
        <v>5619</v>
      </c>
      <c r="AD4844" s="9" t="s">
        <v>225</v>
      </c>
      <c r="AE4844" s="5">
        <f t="shared" si="172"/>
        <v>0</v>
      </c>
      <c r="AF4844" s="5" t="str">
        <f t="shared" si="173"/>
        <v>katA</v>
      </c>
      <c r="AG4844" s="153"/>
      <c r="AH4844" s="153"/>
      <c r="AI4844" t="s">
        <v>236</v>
      </c>
      <c r="AJ4844" t="s">
        <v>17878</v>
      </c>
      <c r="AK4844" s="9" t="str">
        <f>VLOOKUP(Y4844,zdroj!D:AJ,33,0)</f>
        <v>katA</v>
      </c>
    </row>
    <row r="4845" spans="8:37" x14ac:dyDescent="0.25">
      <c r="H4845" s="8"/>
      <c r="I4845" s="8"/>
      <c r="N4845" s="23"/>
      <c r="O4845" s="24"/>
      <c r="P4845" s="19"/>
      <c r="Q4845" s="19"/>
      <c r="R4845" s="19"/>
      <c r="U4845" s="27"/>
      <c r="Y4845" s="9" t="s">
        <v>565</v>
      </c>
      <c r="Z4845" s="9" t="s">
        <v>232</v>
      </c>
      <c r="AA4845" s="9" t="s">
        <v>237</v>
      </c>
      <c r="AB4845" s="9">
        <v>30785332</v>
      </c>
      <c r="AC4845" s="9" t="s">
        <v>5620</v>
      </c>
      <c r="AD4845" s="9" t="s">
        <v>225</v>
      </c>
      <c r="AE4845" s="5">
        <f t="shared" si="172"/>
        <v>0</v>
      </c>
      <c r="AF4845" s="5" t="str">
        <f t="shared" si="173"/>
        <v>katA</v>
      </c>
      <c r="AG4845" s="153"/>
      <c r="AH4845" s="153"/>
      <c r="AI4845" t="s">
        <v>201</v>
      </c>
      <c r="AJ4845" t="s">
        <v>17878</v>
      </c>
      <c r="AK4845" s="9" t="str">
        <f>VLOOKUP(Y4845,zdroj!D:AJ,33,0)</f>
        <v>katA</v>
      </c>
    </row>
    <row r="4846" spans="8:37" x14ac:dyDescent="0.25">
      <c r="H4846" s="8"/>
      <c r="I4846" s="8"/>
      <c r="N4846" s="23"/>
      <c r="O4846" s="24"/>
      <c r="P4846" s="19"/>
      <c r="Q4846" s="19"/>
      <c r="R4846" s="19"/>
      <c r="U4846" s="27"/>
      <c r="Y4846" s="9" t="s">
        <v>565</v>
      </c>
      <c r="Z4846" s="9" t="s">
        <v>232</v>
      </c>
      <c r="AA4846" s="9" t="s">
        <v>237</v>
      </c>
      <c r="AB4846" s="9">
        <v>41986121</v>
      </c>
      <c r="AC4846" s="9" t="s">
        <v>5621</v>
      </c>
      <c r="AD4846" s="9" t="s">
        <v>231</v>
      </c>
      <c r="AE4846" s="5">
        <f t="shared" si="172"/>
        <v>0</v>
      </c>
      <c r="AF4846" s="5" t="str">
        <f t="shared" si="173"/>
        <v>katB</v>
      </c>
      <c r="AG4846" s="153"/>
      <c r="AH4846" s="153"/>
      <c r="AI4846" t="s">
        <v>201</v>
      </c>
      <c r="AJ4846" t="s">
        <v>17878</v>
      </c>
      <c r="AK4846" s="9" t="str">
        <f>VLOOKUP(Y4846,zdroj!D:AJ,33,0)</f>
        <v>katA</v>
      </c>
    </row>
    <row r="4847" spans="8:37" x14ac:dyDescent="0.25">
      <c r="H4847" s="8"/>
      <c r="I4847" s="8"/>
      <c r="N4847" s="23"/>
      <c r="O4847" s="24"/>
      <c r="P4847" s="19"/>
      <c r="Q4847" s="19"/>
      <c r="R4847" s="19"/>
      <c r="U4847" s="27"/>
      <c r="Y4847" s="9" t="s">
        <v>565</v>
      </c>
      <c r="Z4847" s="9" t="s">
        <v>232</v>
      </c>
      <c r="AA4847" s="9" t="s">
        <v>237</v>
      </c>
      <c r="AB4847" s="9">
        <v>74667858</v>
      </c>
      <c r="AC4847" s="9" t="s">
        <v>5622</v>
      </c>
      <c r="AD4847" s="9" t="s">
        <v>231</v>
      </c>
      <c r="AE4847" s="5">
        <f t="shared" si="172"/>
        <v>0</v>
      </c>
      <c r="AF4847" s="5" t="str">
        <f t="shared" si="173"/>
        <v>katB</v>
      </c>
      <c r="AG4847" s="153"/>
      <c r="AH4847" s="153"/>
      <c r="AI4847" t="s">
        <v>201</v>
      </c>
      <c r="AJ4847" t="s">
        <v>17878</v>
      </c>
      <c r="AK4847" s="9" t="str">
        <f>VLOOKUP(Y4847,zdroj!D:AJ,33,0)</f>
        <v>katA</v>
      </c>
    </row>
    <row r="4848" spans="8:37" x14ac:dyDescent="0.25">
      <c r="H4848" s="8"/>
      <c r="I4848" s="8"/>
      <c r="N4848" s="23"/>
      <c r="O4848" s="24"/>
      <c r="P4848" s="19"/>
      <c r="Q4848" s="19"/>
      <c r="R4848" s="19"/>
      <c r="U4848" s="27"/>
      <c r="Y4848" s="9" t="s">
        <v>565</v>
      </c>
      <c r="Z4848" s="9" t="s">
        <v>232</v>
      </c>
      <c r="AA4848" s="9" t="s">
        <v>237</v>
      </c>
      <c r="AB4848" s="9">
        <v>78494052</v>
      </c>
      <c r="AC4848" s="9" t="s">
        <v>5623</v>
      </c>
      <c r="AD4848" s="9" t="s">
        <v>231</v>
      </c>
      <c r="AE4848" s="5">
        <f t="shared" si="172"/>
        <v>0</v>
      </c>
      <c r="AF4848" s="5" t="str">
        <f t="shared" si="173"/>
        <v>katB</v>
      </c>
      <c r="AG4848" s="153"/>
      <c r="AH4848" s="153"/>
      <c r="AI4848" t="s">
        <v>201</v>
      </c>
      <c r="AJ4848" t="s">
        <v>17878</v>
      </c>
      <c r="AK4848" s="9" t="str">
        <f>VLOOKUP(Y4848,zdroj!D:AJ,33,0)</f>
        <v>katA</v>
      </c>
    </row>
    <row r="4849" spans="8:37" x14ac:dyDescent="0.25">
      <c r="H4849" s="8"/>
      <c r="I4849" s="8"/>
      <c r="N4849" s="23"/>
      <c r="O4849" s="24"/>
      <c r="P4849" s="19"/>
      <c r="Q4849" s="19"/>
      <c r="R4849" s="19"/>
      <c r="U4849" s="27"/>
      <c r="Y4849" s="9" t="s">
        <v>565</v>
      </c>
      <c r="Z4849" s="9" t="s">
        <v>232</v>
      </c>
      <c r="AA4849" s="9" t="s">
        <v>237</v>
      </c>
      <c r="AB4849" s="9">
        <v>7998902</v>
      </c>
      <c r="AC4849" s="9" t="s">
        <v>5624</v>
      </c>
      <c r="AD4849" s="9" t="s">
        <v>225</v>
      </c>
      <c r="AE4849" s="5">
        <f t="shared" si="172"/>
        <v>0</v>
      </c>
      <c r="AF4849" s="5" t="str">
        <f t="shared" si="173"/>
        <v>katA</v>
      </c>
      <c r="AG4849" s="153"/>
      <c r="AH4849" s="153"/>
      <c r="AI4849" t="s">
        <v>201</v>
      </c>
      <c r="AJ4849" t="s">
        <v>17878</v>
      </c>
      <c r="AK4849" s="9" t="str">
        <f>VLOOKUP(Y4849,zdroj!D:AJ,33,0)</f>
        <v>katA</v>
      </c>
    </row>
    <row r="4850" spans="8:37" x14ac:dyDescent="0.25">
      <c r="H4850" s="8"/>
      <c r="I4850" s="8"/>
      <c r="N4850" s="23"/>
      <c r="O4850" s="24"/>
      <c r="P4850" s="19"/>
      <c r="Q4850" s="19"/>
      <c r="R4850" s="19"/>
      <c r="U4850" s="27"/>
      <c r="Y4850" s="9" t="s">
        <v>565</v>
      </c>
      <c r="Z4850" s="9" t="s">
        <v>232</v>
      </c>
      <c r="AA4850" s="9" t="s">
        <v>237</v>
      </c>
      <c r="AB4850" s="9">
        <v>83594337</v>
      </c>
      <c r="AC4850" s="9" t="s">
        <v>5625</v>
      </c>
      <c r="AD4850" s="9" t="s">
        <v>225</v>
      </c>
      <c r="AE4850" s="5">
        <f t="shared" si="172"/>
        <v>0</v>
      </c>
      <c r="AF4850" s="5" t="str">
        <f t="shared" si="173"/>
        <v>katA</v>
      </c>
      <c r="AG4850" s="153"/>
      <c r="AH4850" s="153"/>
      <c r="AI4850" t="s">
        <v>201</v>
      </c>
      <c r="AJ4850" t="s">
        <v>17878</v>
      </c>
      <c r="AK4850" s="9" t="str">
        <f>VLOOKUP(Y4850,zdroj!D:AJ,33,0)</f>
        <v>katA</v>
      </c>
    </row>
    <row r="4851" spans="8:37" x14ac:dyDescent="0.25">
      <c r="H4851" s="8"/>
      <c r="I4851" s="8"/>
      <c r="N4851" s="23"/>
      <c r="O4851" s="24"/>
      <c r="P4851" s="19"/>
      <c r="Q4851" s="19"/>
      <c r="R4851" s="19"/>
      <c r="U4851" s="27"/>
      <c r="Y4851" s="9" t="s">
        <v>565</v>
      </c>
      <c r="Z4851" s="9" t="s">
        <v>232</v>
      </c>
      <c r="AA4851" s="9" t="s">
        <v>237</v>
      </c>
      <c r="AB4851" s="9">
        <v>82883980</v>
      </c>
      <c r="AC4851" s="9" t="s">
        <v>5626</v>
      </c>
      <c r="AD4851" s="9" t="s">
        <v>225</v>
      </c>
      <c r="AE4851" s="5">
        <f t="shared" si="172"/>
        <v>0</v>
      </c>
      <c r="AF4851" s="5" t="str">
        <f t="shared" si="173"/>
        <v>katA</v>
      </c>
      <c r="AG4851" s="153"/>
      <c r="AH4851" s="153"/>
      <c r="AI4851" t="s">
        <v>229</v>
      </c>
      <c r="AJ4851" t="s">
        <v>17878</v>
      </c>
      <c r="AK4851" s="9" t="str">
        <f>VLOOKUP(Y4851,zdroj!D:AJ,33,0)</f>
        <v>katA</v>
      </c>
    </row>
    <row r="4852" spans="8:37" x14ac:dyDescent="0.25">
      <c r="H4852" s="8"/>
      <c r="I4852" s="8"/>
      <c r="N4852" s="23"/>
      <c r="O4852" s="24"/>
      <c r="P4852" s="19"/>
      <c r="Q4852" s="19"/>
      <c r="R4852" s="19"/>
      <c r="U4852" s="27"/>
      <c r="Y4852" s="9" t="s">
        <v>565</v>
      </c>
      <c r="Z4852" s="9" t="s">
        <v>232</v>
      </c>
      <c r="AA4852" s="9" t="s">
        <v>237</v>
      </c>
      <c r="AB4852" s="9">
        <v>82884005</v>
      </c>
      <c r="AC4852" s="9" t="s">
        <v>5627</v>
      </c>
      <c r="AD4852" s="9" t="s">
        <v>225</v>
      </c>
      <c r="AE4852" s="5">
        <f t="shared" si="172"/>
        <v>0</v>
      </c>
      <c r="AF4852" s="5" t="str">
        <f t="shared" si="173"/>
        <v>katA</v>
      </c>
      <c r="AG4852" s="153"/>
      <c r="AH4852" s="153"/>
      <c r="AI4852" t="s">
        <v>229</v>
      </c>
      <c r="AJ4852" t="s">
        <v>17878</v>
      </c>
      <c r="AK4852" s="9" t="str">
        <f>VLOOKUP(Y4852,zdroj!D:AJ,33,0)</f>
        <v>katA</v>
      </c>
    </row>
    <row r="4853" spans="8:37" x14ac:dyDescent="0.25">
      <c r="H4853" s="8"/>
      <c r="I4853" s="8"/>
      <c r="N4853" s="23"/>
      <c r="O4853" s="24"/>
      <c r="P4853" s="19"/>
      <c r="Q4853" s="19"/>
      <c r="R4853" s="19"/>
      <c r="U4853" s="27"/>
      <c r="Y4853" s="9" t="s">
        <v>565</v>
      </c>
      <c r="Z4853" s="9" t="s">
        <v>232</v>
      </c>
      <c r="AA4853" s="9" t="s">
        <v>237</v>
      </c>
      <c r="AB4853" s="9">
        <v>83057005</v>
      </c>
      <c r="AC4853" s="9" t="s">
        <v>5628</v>
      </c>
      <c r="AD4853" s="9" t="s">
        <v>225</v>
      </c>
      <c r="AE4853" s="5">
        <f t="shared" si="172"/>
        <v>0</v>
      </c>
      <c r="AF4853" s="5" t="str">
        <f t="shared" si="173"/>
        <v>katA</v>
      </c>
      <c r="AG4853" s="153"/>
      <c r="AH4853" s="153"/>
      <c r="AI4853" t="s">
        <v>201</v>
      </c>
      <c r="AJ4853" t="s">
        <v>17878</v>
      </c>
      <c r="AK4853" s="9" t="str">
        <f>VLOOKUP(Y4853,zdroj!D:AJ,33,0)</f>
        <v>katA</v>
      </c>
    </row>
    <row r="4854" spans="8:37" x14ac:dyDescent="0.25">
      <c r="H4854" s="8"/>
      <c r="I4854" s="8"/>
      <c r="N4854" s="23"/>
      <c r="O4854" s="24"/>
      <c r="P4854" s="19"/>
      <c r="Q4854" s="19"/>
      <c r="R4854" s="19"/>
      <c r="U4854" s="27"/>
      <c r="Y4854" s="9" t="s">
        <v>565</v>
      </c>
      <c r="Z4854" s="9" t="s">
        <v>232</v>
      </c>
      <c r="AA4854" s="9" t="s">
        <v>237</v>
      </c>
      <c r="AB4854" s="9">
        <v>7998911</v>
      </c>
      <c r="AC4854" s="9" t="s">
        <v>5629</v>
      </c>
      <c r="AD4854" s="9" t="s">
        <v>225</v>
      </c>
      <c r="AE4854" s="5">
        <f t="shared" si="172"/>
        <v>0</v>
      </c>
      <c r="AF4854" s="5" t="str">
        <f t="shared" si="173"/>
        <v>katA</v>
      </c>
      <c r="AG4854" s="153"/>
      <c r="AH4854" s="153"/>
      <c r="AI4854" t="s">
        <v>17879</v>
      </c>
      <c r="AJ4854" t="s">
        <v>17878</v>
      </c>
      <c r="AK4854" s="9" t="str">
        <f>VLOOKUP(Y4854,zdroj!D:AJ,33,0)</f>
        <v>katA</v>
      </c>
    </row>
    <row r="4855" spans="8:37" x14ac:dyDescent="0.25">
      <c r="H4855" s="8"/>
      <c r="I4855" s="8"/>
      <c r="N4855" s="23"/>
      <c r="O4855" s="24"/>
      <c r="P4855" s="19"/>
      <c r="Q4855" s="19"/>
      <c r="R4855" s="19"/>
      <c r="U4855" s="27"/>
      <c r="Y4855" s="9" t="s">
        <v>565</v>
      </c>
      <c r="Z4855" s="9" t="s">
        <v>232</v>
      </c>
      <c r="AA4855" s="9" t="s">
        <v>237</v>
      </c>
      <c r="AB4855" s="9">
        <v>7998929</v>
      </c>
      <c r="AC4855" s="9" t="s">
        <v>5630</v>
      </c>
      <c r="AD4855" s="9" t="s">
        <v>225</v>
      </c>
      <c r="AE4855" s="5">
        <f t="shared" si="172"/>
        <v>0</v>
      </c>
      <c r="AF4855" s="5" t="str">
        <f t="shared" si="173"/>
        <v>katA</v>
      </c>
      <c r="AG4855" s="153"/>
      <c r="AH4855" s="153"/>
      <c r="AI4855" t="s">
        <v>201</v>
      </c>
      <c r="AJ4855" t="s">
        <v>17878</v>
      </c>
      <c r="AK4855" s="9" t="str">
        <f>VLOOKUP(Y4855,zdroj!D:AJ,33,0)</f>
        <v>katA</v>
      </c>
    </row>
    <row r="4856" spans="8:37" x14ac:dyDescent="0.25">
      <c r="H4856" s="8"/>
      <c r="I4856" s="8"/>
      <c r="N4856" s="23"/>
      <c r="O4856" s="24"/>
      <c r="P4856" s="19"/>
      <c r="Q4856" s="19"/>
      <c r="R4856" s="19"/>
      <c r="U4856" s="27"/>
      <c r="Y4856" s="9" t="s">
        <v>568</v>
      </c>
      <c r="Z4856" s="9" t="s">
        <v>232</v>
      </c>
      <c r="AA4856" s="9" t="s">
        <v>44</v>
      </c>
      <c r="AB4856" s="9">
        <v>70844704</v>
      </c>
      <c r="AC4856" s="9" t="s">
        <v>5631</v>
      </c>
      <c r="AD4856" s="9" t="s">
        <v>225</v>
      </c>
      <c r="AE4856" s="5">
        <f t="shared" si="172"/>
        <v>0</v>
      </c>
      <c r="AF4856" s="5" t="str">
        <f t="shared" si="173"/>
        <v>katA</v>
      </c>
      <c r="AG4856" s="153"/>
      <c r="AH4856" s="153"/>
      <c r="AI4856" t="s">
        <v>195</v>
      </c>
      <c r="AJ4856" t="s">
        <v>340</v>
      </c>
      <c r="AK4856" s="9" t="str">
        <f>VLOOKUP(Y4856,zdroj!D:AJ,33,0)</f>
        <v>katA</v>
      </c>
    </row>
    <row r="4857" spans="8:37" x14ac:dyDescent="0.25">
      <c r="H4857" s="8"/>
      <c r="I4857" s="8"/>
      <c r="N4857" s="23"/>
      <c r="O4857" s="24"/>
      <c r="P4857" s="19"/>
      <c r="Q4857" s="19"/>
      <c r="R4857" s="19"/>
      <c r="U4857" s="27"/>
      <c r="Y4857" s="9" t="s">
        <v>568</v>
      </c>
      <c r="Z4857" s="9" t="s">
        <v>232</v>
      </c>
      <c r="AA4857" s="9" t="s">
        <v>44</v>
      </c>
      <c r="AB4857" s="9">
        <v>40055281</v>
      </c>
      <c r="AC4857" s="9" t="s">
        <v>5632</v>
      </c>
      <c r="AD4857" s="9" t="s">
        <v>225</v>
      </c>
      <c r="AE4857" s="5">
        <f t="shared" si="172"/>
        <v>0</v>
      </c>
      <c r="AF4857" s="5" t="str">
        <f t="shared" si="173"/>
        <v>katA</v>
      </c>
      <c r="AG4857" s="153"/>
      <c r="AH4857" s="153"/>
      <c r="AI4857" t="s">
        <v>201</v>
      </c>
      <c r="AJ4857" t="s">
        <v>17878</v>
      </c>
      <c r="AK4857" s="9" t="str">
        <f>VLOOKUP(Y4857,zdroj!D:AJ,33,0)</f>
        <v>katA</v>
      </c>
    </row>
    <row r="4858" spans="8:37" x14ac:dyDescent="0.25">
      <c r="H4858" s="8"/>
      <c r="I4858" s="8"/>
      <c r="N4858" s="23"/>
      <c r="O4858" s="24"/>
      <c r="P4858" s="19"/>
      <c r="Q4858" s="19"/>
      <c r="R4858" s="19"/>
      <c r="U4858" s="27"/>
      <c r="Y4858" s="9" t="s">
        <v>568</v>
      </c>
      <c r="Z4858" s="9" t="s">
        <v>232</v>
      </c>
      <c r="AA4858" s="9" t="s">
        <v>44</v>
      </c>
      <c r="AB4858" s="9">
        <v>5897831</v>
      </c>
      <c r="AC4858" s="9" t="s">
        <v>5633</v>
      </c>
      <c r="AD4858" s="9" t="s">
        <v>225</v>
      </c>
      <c r="AE4858" s="5">
        <f t="shared" si="172"/>
        <v>0</v>
      </c>
      <c r="AF4858" s="5" t="str">
        <f t="shared" si="173"/>
        <v>katA</v>
      </c>
      <c r="AG4858" s="153"/>
      <c r="AH4858" s="153"/>
      <c r="AI4858" t="s">
        <v>195</v>
      </c>
      <c r="AJ4858" t="s">
        <v>340</v>
      </c>
      <c r="AK4858" s="9" t="str">
        <f>VLOOKUP(Y4858,zdroj!D:AJ,33,0)</f>
        <v>katA</v>
      </c>
    </row>
    <row r="4859" spans="8:37" x14ac:dyDescent="0.25">
      <c r="H4859" s="8"/>
      <c r="I4859" s="8"/>
      <c r="N4859" s="23"/>
      <c r="O4859" s="24"/>
      <c r="P4859" s="19"/>
      <c r="Q4859" s="19"/>
      <c r="R4859" s="19"/>
      <c r="U4859" s="27"/>
      <c r="Y4859" s="9" t="s">
        <v>568</v>
      </c>
      <c r="Z4859" s="9" t="s">
        <v>232</v>
      </c>
      <c r="AA4859" s="9" t="s">
        <v>44</v>
      </c>
      <c r="AB4859" s="9">
        <v>5896592</v>
      </c>
      <c r="AC4859" s="9" t="s">
        <v>5634</v>
      </c>
      <c r="AD4859" s="9" t="s">
        <v>225</v>
      </c>
      <c r="AE4859" s="5">
        <f t="shared" si="172"/>
        <v>0</v>
      </c>
      <c r="AF4859" s="5" t="str">
        <f t="shared" si="173"/>
        <v>katA</v>
      </c>
      <c r="AG4859" s="153"/>
      <c r="AH4859" s="153"/>
      <c r="AI4859" t="s">
        <v>201</v>
      </c>
      <c r="AJ4859" t="s">
        <v>17878</v>
      </c>
      <c r="AK4859" s="9" t="str">
        <f>VLOOKUP(Y4859,zdroj!D:AJ,33,0)</f>
        <v>katA</v>
      </c>
    </row>
    <row r="4860" spans="8:37" x14ac:dyDescent="0.25">
      <c r="H4860" s="8"/>
      <c r="I4860" s="8"/>
      <c r="N4860" s="23"/>
      <c r="O4860" s="24"/>
      <c r="P4860" s="19"/>
      <c r="Q4860" s="19"/>
      <c r="R4860" s="19"/>
      <c r="U4860" s="27"/>
      <c r="Y4860" s="9" t="s">
        <v>568</v>
      </c>
      <c r="Z4860" s="9" t="s">
        <v>232</v>
      </c>
      <c r="AA4860" s="9" t="s">
        <v>44</v>
      </c>
      <c r="AB4860" s="9">
        <v>5896673</v>
      </c>
      <c r="AC4860" s="9" t="s">
        <v>5635</v>
      </c>
      <c r="AD4860" s="9" t="s">
        <v>225</v>
      </c>
      <c r="AE4860" s="5">
        <f t="shared" si="172"/>
        <v>0</v>
      </c>
      <c r="AF4860" s="5" t="str">
        <f t="shared" si="173"/>
        <v>katA</v>
      </c>
      <c r="AG4860" s="153"/>
      <c r="AH4860" s="153"/>
      <c r="AI4860" t="s">
        <v>201</v>
      </c>
      <c r="AJ4860" t="s">
        <v>17878</v>
      </c>
      <c r="AK4860" s="9" t="str">
        <f>VLOOKUP(Y4860,zdroj!D:AJ,33,0)</f>
        <v>katA</v>
      </c>
    </row>
    <row r="4861" spans="8:37" x14ac:dyDescent="0.25">
      <c r="H4861" s="8"/>
      <c r="I4861" s="8"/>
      <c r="N4861" s="23"/>
      <c r="O4861" s="24"/>
      <c r="P4861" s="19"/>
      <c r="Q4861" s="19"/>
      <c r="R4861" s="19"/>
      <c r="U4861" s="27"/>
      <c r="Y4861" s="9" t="s">
        <v>568</v>
      </c>
      <c r="Z4861" s="9" t="s">
        <v>232</v>
      </c>
      <c r="AA4861" s="9" t="s">
        <v>44</v>
      </c>
      <c r="AB4861" s="9">
        <v>5897335</v>
      </c>
      <c r="AC4861" s="9" t="s">
        <v>5636</v>
      </c>
      <c r="AD4861" s="9" t="s">
        <v>225</v>
      </c>
      <c r="AE4861" s="5">
        <f t="shared" si="172"/>
        <v>0</v>
      </c>
      <c r="AF4861" s="5" t="str">
        <f t="shared" si="173"/>
        <v>katA</v>
      </c>
      <c r="AG4861" s="153"/>
      <c r="AH4861" s="153"/>
      <c r="AI4861" t="s">
        <v>201</v>
      </c>
      <c r="AJ4861" t="s">
        <v>17878</v>
      </c>
      <c r="AK4861" s="9" t="str">
        <f>VLOOKUP(Y4861,zdroj!D:AJ,33,0)</f>
        <v>katA</v>
      </c>
    </row>
    <row r="4862" spans="8:37" x14ac:dyDescent="0.25">
      <c r="H4862" s="8"/>
      <c r="I4862" s="8"/>
      <c r="N4862" s="23"/>
      <c r="O4862" s="24"/>
      <c r="P4862" s="19"/>
      <c r="Q4862" s="19"/>
      <c r="R4862" s="19"/>
      <c r="U4862" s="27"/>
      <c r="Y4862" s="9" t="s">
        <v>568</v>
      </c>
      <c r="Z4862" s="9" t="s">
        <v>232</v>
      </c>
      <c r="AA4862" s="9" t="s">
        <v>44</v>
      </c>
      <c r="AB4862" s="9">
        <v>5897343</v>
      </c>
      <c r="AC4862" s="9" t="s">
        <v>5637</v>
      </c>
      <c r="AD4862" s="9" t="s">
        <v>225</v>
      </c>
      <c r="AE4862" s="5">
        <f t="shared" si="172"/>
        <v>0</v>
      </c>
      <c r="AF4862" s="5" t="str">
        <f t="shared" si="173"/>
        <v>katA</v>
      </c>
      <c r="AG4862" s="153"/>
      <c r="AH4862" s="153"/>
      <c r="AI4862" t="s">
        <v>201</v>
      </c>
      <c r="AJ4862" t="s">
        <v>17878</v>
      </c>
      <c r="AK4862" s="9" t="str">
        <f>VLOOKUP(Y4862,zdroj!D:AJ,33,0)</f>
        <v>katA</v>
      </c>
    </row>
    <row r="4863" spans="8:37" x14ac:dyDescent="0.25">
      <c r="H4863" s="8"/>
      <c r="I4863" s="8"/>
      <c r="N4863" s="23"/>
      <c r="O4863" s="24"/>
      <c r="P4863" s="19"/>
      <c r="Q4863" s="19"/>
      <c r="R4863" s="19"/>
      <c r="U4863" s="27"/>
      <c r="Y4863" s="9" t="s">
        <v>568</v>
      </c>
      <c r="Z4863" s="9" t="s">
        <v>232</v>
      </c>
      <c r="AA4863" s="9" t="s">
        <v>44</v>
      </c>
      <c r="AB4863" s="9">
        <v>5897360</v>
      </c>
      <c r="AC4863" s="9" t="s">
        <v>5638</v>
      </c>
      <c r="AD4863" s="9" t="s">
        <v>225</v>
      </c>
      <c r="AE4863" s="5">
        <f t="shared" si="172"/>
        <v>0</v>
      </c>
      <c r="AF4863" s="5" t="str">
        <f t="shared" si="173"/>
        <v>katA</v>
      </c>
      <c r="AG4863" s="153"/>
      <c r="AH4863" s="153"/>
      <c r="AI4863" t="s">
        <v>201</v>
      </c>
      <c r="AJ4863" t="s">
        <v>17878</v>
      </c>
      <c r="AK4863" s="9" t="str">
        <f>VLOOKUP(Y4863,zdroj!D:AJ,33,0)</f>
        <v>katA</v>
      </c>
    </row>
    <row r="4864" spans="8:37" x14ac:dyDescent="0.25">
      <c r="H4864" s="8"/>
      <c r="I4864" s="8"/>
      <c r="N4864" s="23"/>
      <c r="O4864" s="24"/>
      <c r="P4864" s="19"/>
      <c r="Q4864" s="19"/>
      <c r="R4864" s="19"/>
      <c r="U4864" s="27"/>
      <c r="Y4864" s="9" t="s">
        <v>568</v>
      </c>
      <c r="Z4864" s="9" t="s">
        <v>232</v>
      </c>
      <c r="AA4864" s="9" t="s">
        <v>44</v>
      </c>
      <c r="AB4864" s="9">
        <v>5897378</v>
      </c>
      <c r="AC4864" s="9" t="s">
        <v>5639</v>
      </c>
      <c r="AD4864" s="9" t="s">
        <v>800</v>
      </c>
      <c r="AE4864" s="5">
        <f t="shared" si="172"/>
        <v>0</v>
      </c>
      <c r="AF4864" s="5" t="str">
        <f t="shared" si="173"/>
        <v>Pokryto</v>
      </c>
      <c r="AG4864" s="153"/>
      <c r="AH4864" s="153"/>
      <c r="AI4864" t="s">
        <v>201</v>
      </c>
      <c r="AJ4864" t="s">
        <v>800</v>
      </c>
      <c r="AK4864" s="9" t="str">
        <f>VLOOKUP(Y4864,zdroj!D:AJ,33,0)</f>
        <v>katA</v>
      </c>
    </row>
    <row r="4865" spans="8:37" x14ac:dyDescent="0.25">
      <c r="H4865" s="8"/>
      <c r="I4865" s="8"/>
      <c r="N4865" s="23"/>
      <c r="O4865" s="24"/>
      <c r="P4865" s="19"/>
      <c r="Q4865" s="19"/>
      <c r="R4865" s="19"/>
      <c r="U4865" s="27"/>
      <c r="Y4865" s="9" t="s">
        <v>568</v>
      </c>
      <c r="Z4865" s="9" t="s">
        <v>232</v>
      </c>
      <c r="AA4865" s="9" t="s">
        <v>44</v>
      </c>
      <c r="AB4865" s="9">
        <v>74136259</v>
      </c>
      <c r="AC4865" s="9" t="s">
        <v>5640</v>
      </c>
      <c r="AD4865" s="9" t="s">
        <v>225</v>
      </c>
      <c r="AE4865" s="5">
        <f t="shared" si="172"/>
        <v>0</v>
      </c>
      <c r="AF4865" s="5" t="str">
        <f t="shared" si="173"/>
        <v>katA</v>
      </c>
      <c r="AG4865" s="153"/>
      <c r="AH4865" s="153"/>
      <c r="AI4865" t="s">
        <v>229</v>
      </c>
      <c r="AJ4865" t="s">
        <v>17878</v>
      </c>
      <c r="AK4865" s="9" t="str">
        <f>VLOOKUP(Y4865,zdroj!D:AJ,33,0)</f>
        <v>katA</v>
      </c>
    </row>
    <row r="4866" spans="8:37" x14ac:dyDescent="0.25">
      <c r="H4866" s="8"/>
      <c r="I4866" s="8"/>
      <c r="N4866" s="23"/>
      <c r="O4866" s="24"/>
      <c r="P4866" s="19"/>
      <c r="Q4866" s="19"/>
      <c r="R4866" s="19"/>
      <c r="U4866" s="27"/>
      <c r="Y4866" s="9" t="s">
        <v>568</v>
      </c>
      <c r="Z4866" s="9" t="s">
        <v>232</v>
      </c>
      <c r="AA4866" s="9" t="s">
        <v>44</v>
      </c>
      <c r="AB4866" s="9">
        <v>5897386</v>
      </c>
      <c r="AC4866" s="9" t="s">
        <v>5641</v>
      </c>
      <c r="AD4866" s="9" t="s">
        <v>225</v>
      </c>
      <c r="AE4866" s="5">
        <f t="shared" si="172"/>
        <v>0</v>
      </c>
      <c r="AF4866" s="5" t="str">
        <f t="shared" si="173"/>
        <v>katA</v>
      </c>
      <c r="AG4866" s="153"/>
      <c r="AH4866" s="153"/>
      <c r="AI4866" t="s">
        <v>201</v>
      </c>
      <c r="AJ4866" t="s">
        <v>17878</v>
      </c>
      <c r="AK4866" s="9" t="str">
        <f>VLOOKUP(Y4866,zdroj!D:AJ,33,0)</f>
        <v>katA</v>
      </c>
    </row>
    <row r="4867" spans="8:37" x14ac:dyDescent="0.25">
      <c r="H4867" s="8"/>
      <c r="I4867" s="8"/>
      <c r="N4867" s="23"/>
      <c r="O4867" s="24"/>
      <c r="P4867" s="19"/>
      <c r="Q4867" s="19"/>
      <c r="R4867" s="19"/>
      <c r="U4867" s="27"/>
      <c r="Y4867" s="9" t="s">
        <v>568</v>
      </c>
      <c r="Z4867" s="9" t="s">
        <v>232</v>
      </c>
      <c r="AA4867" s="9" t="s">
        <v>44</v>
      </c>
      <c r="AB4867" s="9">
        <v>5897394</v>
      </c>
      <c r="AC4867" s="9" t="s">
        <v>5642</v>
      </c>
      <c r="AD4867" s="9" t="s">
        <v>225</v>
      </c>
      <c r="AE4867" s="5">
        <f t="shared" si="172"/>
        <v>0</v>
      </c>
      <c r="AF4867" s="5" t="str">
        <f t="shared" si="173"/>
        <v>katA</v>
      </c>
      <c r="AG4867" s="153"/>
      <c r="AH4867" s="153"/>
      <c r="AI4867" t="s">
        <v>201</v>
      </c>
      <c r="AJ4867" t="s">
        <v>17878</v>
      </c>
      <c r="AK4867" s="9" t="str">
        <f>VLOOKUP(Y4867,zdroj!D:AJ,33,0)</f>
        <v>katA</v>
      </c>
    </row>
    <row r="4868" spans="8:37" x14ac:dyDescent="0.25">
      <c r="H4868" s="8"/>
      <c r="I4868" s="8"/>
      <c r="N4868" s="23"/>
      <c r="O4868" s="24"/>
      <c r="P4868" s="19"/>
      <c r="Q4868" s="19"/>
      <c r="R4868" s="19"/>
      <c r="U4868" s="27"/>
      <c r="Y4868" s="9" t="s">
        <v>568</v>
      </c>
      <c r="Z4868" s="9" t="s">
        <v>232</v>
      </c>
      <c r="AA4868" s="9" t="s">
        <v>44</v>
      </c>
      <c r="AB4868" s="9">
        <v>5897408</v>
      </c>
      <c r="AC4868" s="9" t="s">
        <v>5643</v>
      </c>
      <c r="AD4868" s="9" t="s">
        <v>225</v>
      </c>
      <c r="AE4868" s="5">
        <f t="shared" si="172"/>
        <v>0</v>
      </c>
      <c r="AF4868" s="5" t="str">
        <f t="shared" si="173"/>
        <v>katA</v>
      </c>
      <c r="AG4868" s="153"/>
      <c r="AH4868" s="153"/>
      <c r="AI4868" t="s">
        <v>201</v>
      </c>
      <c r="AJ4868" t="s">
        <v>17878</v>
      </c>
      <c r="AK4868" s="9" t="str">
        <f>VLOOKUP(Y4868,zdroj!D:AJ,33,0)</f>
        <v>katA</v>
      </c>
    </row>
    <row r="4869" spans="8:37" x14ac:dyDescent="0.25">
      <c r="H4869" s="8"/>
      <c r="I4869" s="8"/>
      <c r="N4869" s="23"/>
      <c r="O4869" s="24"/>
      <c r="P4869" s="19"/>
      <c r="Q4869" s="19"/>
      <c r="R4869" s="19"/>
      <c r="U4869" s="27"/>
      <c r="Y4869" s="9" t="s">
        <v>568</v>
      </c>
      <c r="Z4869" s="9" t="s">
        <v>232</v>
      </c>
      <c r="AA4869" s="9" t="s">
        <v>44</v>
      </c>
      <c r="AB4869" s="9">
        <v>5897416</v>
      </c>
      <c r="AC4869" s="9" t="s">
        <v>5644</v>
      </c>
      <c r="AD4869" s="9" t="s">
        <v>225</v>
      </c>
      <c r="AE4869" s="5">
        <f t="shared" si="172"/>
        <v>0</v>
      </c>
      <c r="AF4869" s="5" t="str">
        <f t="shared" si="173"/>
        <v>katA</v>
      </c>
      <c r="AG4869" s="153"/>
      <c r="AH4869" s="153"/>
      <c r="AI4869" t="s">
        <v>201</v>
      </c>
      <c r="AJ4869" t="s">
        <v>17878</v>
      </c>
      <c r="AK4869" s="9" t="str">
        <f>VLOOKUP(Y4869,zdroj!D:AJ,33,0)</f>
        <v>katA</v>
      </c>
    </row>
    <row r="4870" spans="8:37" x14ac:dyDescent="0.25">
      <c r="H4870" s="8"/>
      <c r="I4870" s="8"/>
      <c r="N4870" s="23"/>
      <c r="O4870" s="24"/>
      <c r="P4870" s="19"/>
      <c r="Q4870" s="19"/>
      <c r="R4870" s="19"/>
      <c r="U4870" s="27"/>
      <c r="Y4870" s="9" t="s">
        <v>568</v>
      </c>
      <c r="Z4870" s="9" t="s">
        <v>232</v>
      </c>
      <c r="AA4870" s="9" t="s">
        <v>44</v>
      </c>
      <c r="AB4870" s="9">
        <v>5897424</v>
      </c>
      <c r="AC4870" s="9" t="s">
        <v>5645</v>
      </c>
      <c r="AD4870" s="9" t="s">
        <v>225</v>
      </c>
      <c r="AE4870" s="5">
        <f t="shared" si="172"/>
        <v>0</v>
      </c>
      <c r="AF4870" s="5" t="str">
        <f t="shared" si="173"/>
        <v>katA</v>
      </c>
      <c r="AG4870" s="153"/>
      <c r="AH4870" s="153"/>
      <c r="AI4870" t="s">
        <v>201</v>
      </c>
      <c r="AJ4870" t="s">
        <v>17878</v>
      </c>
      <c r="AK4870" s="9" t="str">
        <f>VLOOKUP(Y4870,zdroj!D:AJ,33,0)</f>
        <v>katA</v>
      </c>
    </row>
    <row r="4871" spans="8:37" x14ac:dyDescent="0.25">
      <c r="H4871" s="8"/>
      <c r="I4871" s="8"/>
      <c r="N4871" s="23"/>
      <c r="O4871" s="24"/>
      <c r="P4871" s="19"/>
      <c r="Q4871" s="19"/>
      <c r="R4871" s="19"/>
      <c r="U4871" s="27"/>
      <c r="Y4871" s="9" t="s">
        <v>568</v>
      </c>
      <c r="Z4871" s="9" t="s">
        <v>232</v>
      </c>
      <c r="AA4871" s="9" t="s">
        <v>44</v>
      </c>
      <c r="AB4871" s="9">
        <v>5896681</v>
      </c>
      <c r="AC4871" s="9" t="s">
        <v>5646</v>
      </c>
      <c r="AD4871" s="9" t="s">
        <v>225</v>
      </c>
      <c r="AE4871" s="5">
        <f t="shared" si="172"/>
        <v>0</v>
      </c>
      <c r="AF4871" s="5" t="str">
        <f t="shared" si="173"/>
        <v>katA</v>
      </c>
      <c r="AG4871" s="153"/>
      <c r="AH4871" s="153"/>
      <c r="AI4871" t="s">
        <v>201</v>
      </c>
      <c r="AJ4871" t="s">
        <v>17878</v>
      </c>
      <c r="AK4871" s="9" t="str">
        <f>VLOOKUP(Y4871,zdroj!D:AJ,33,0)</f>
        <v>katA</v>
      </c>
    </row>
    <row r="4872" spans="8:37" x14ac:dyDescent="0.25">
      <c r="H4872" s="8"/>
      <c r="I4872" s="8"/>
      <c r="N4872" s="23"/>
      <c r="O4872" s="24"/>
      <c r="P4872" s="19"/>
      <c r="Q4872" s="19"/>
      <c r="R4872" s="19"/>
      <c r="U4872" s="27"/>
      <c r="Y4872" s="9" t="s">
        <v>568</v>
      </c>
      <c r="Z4872" s="9" t="s">
        <v>232</v>
      </c>
      <c r="AA4872" s="9" t="s">
        <v>44</v>
      </c>
      <c r="AB4872" s="9">
        <v>5897432</v>
      </c>
      <c r="AC4872" s="9" t="s">
        <v>5647</v>
      </c>
      <c r="AD4872" s="9" t="s">
        <v>800</v>
      </c>
      <c r="AE4872" s="5">
        <f t="shared" si="172"/>
        <v>0</v>
      </c>
      <c r="AF4872" s="5" t="str">
        <f t="shared" si="173"/>
        <v>Pokryto</v>
      </c>
      <c r="AG4872" s="153"/>
      <c r="AH4872" s="153"/>
      <c r="AI4872" t="s">
        <v>17882</v>
      </c>
      <c r="AJ4872" t="s">
        <v>800</v>
      </c>
      <c r="AK4872" s="9" t="str">
        <f>VLOOKUP(Y4872,zdroj!D:AJ,33,0)</f>
        <v>katA</v>
      </c>
    </row>
    <row r="4873" spans="8:37" x14ac:dyDescent="0.25">
      <c r="H4873" s="8"/>
      <c r="I4873" s="8"/>
      <c r="N4873" s="23"/>
      <c r="O4873" s="24"/>
      <c r="P4873" s="19"/>
      <c r="Q4873" s="19"/>
      <c r="R4873" s="19"/>
      <c r="U4873" s="27"/>
      <c r="Y4873" s="9" t="s">
        <v>568</v>
      </c>
      <c r="Z4873" s="9" t="s">
        <v>232</v>
      </c>
      <c r="AA4873" s="9" t="s">
        <v>44</v>
      </c>
      <c r="AB4873" s="9">
        <v>5897441</v>
      </c>
      <c r="AC4873" s="9" t="s">
        <v>5648</v>
      </c>
      <c r="AD4873" s="9" t="s">
        <v>225</v>
      </c>
      <c r="AE4873" s="5">
        <f t="shared" si="172"/>
        <v>0</v>
      </c>
      <c r="AF4873" s="5" t="str">
        <f t="shared" si="173"/>
        <v>katA</v>
      </c>
      <c r="AG4873" s="153"/>
      <c r="AH4873" s="153"/>
      <c r="AI4873" t="s">
        <v>201</v>
      </c>
      <c r="AJ4873" t="s">
        <v>17878</v>
      </c>
      <c r="AK4873" s="9" t="str">
        <f>VLOOKUP(Y4873,zdroj!D:AJ,33,0)</f>
        <v>katA</v>
      </c>
    </row>
    <row r="4874" spans="8:37" x14ac:dyDescent="0.25">
      <c r="H4874" s="8"/>
      <c r="I4874" s="8"/>
      <c r="N4874" s="23"/>
      <c r="O4874" s="24"/>
      <c r="P4874" s="19"/>
      <c r="Q4874" s="19"/>
      <c r="R4874" s="19"/>
      <c r="U4874" s="27"/>
      <c r="Y4874" s="9" t="s">
        <v>568</v>
      </c>
      <c r="Z4874" s="9" t="s">
        <v>232</v>
      </c>
      <c r="AA4874" s="9" t="s">
        <v>44</v>
      </c>
      <c r="AB4874" s="9">
        <v>5897459</v>
      </c>
      <c r="AC4874" s="9" t="s">
        <v>5649</v>
      </c>
      <c r="AD4874" s="9" t="s">
        <v>225</v>
      </c>
      <c r="AE4874" s="5">
        <f t="shared" ref="AE4874:AE4937" si="174">VLOOKUP(Y4874,K:T,10,0)</f>
        <v>0</v>
      </c>
      <c r="AF4874" s="5" t="str">
        <f t="shared" ref="AF4874:AF4937" si="175">IF(AE4874="A",IF(AD4874="katA","katB",AD4874),AD4874)</f>
        <v>katA</v>
      </c>
      <c r="AG4874" s="153"/>
      <c r="AH4874" s="153"/>
      <c r="AI4874" t="s">
        <v>201</v>
      </c>
      <c r="AJ4874" t="s">
        <v>17878</v>
      </c>
      <c r="AK4874" s="9" t="str">
        <f>VLOOKUP(Y4874,zdroj!D:AJ,33,0)</f>
        <v>katA</v>
      </c>
    </row>
    <row r="4875" spans="8:37" x14ac:dyDescent="0.25">
      <c r="H4875" s="8"/>
      <c r="I4875" s="8"/>
      <c r="N4875" s="23"/>
      <c r="O4875" s="24"/>
      <c r="P4875" s="19"/>
      <c r="Q4875" s="19"/>
      <c r="R4875" s="19"/>
      <c r="U4875" s="27"/>
      <c r="Y4875" s="9" t="s">
        <v>568</v>
      </c>
      <c r="Z4875" s="9" t="s">
        <v>232</v>
      </c>
      <c r="AA4875" s="9" t="s">
        <v>44</v>
      </c>
      <c r="AB4875" s="9">
        <v>5897467</v>
      </c>
      <c r="AC4875" s="9" t="s">
        <v>5650</v>
      </c>
      <c r="AD4875" s="9" t="s">
        <v>225</v>
      </c>
      <c r="AE4875" s="5">
        <f t="shared" si="174"/>
        <v>0</v>
      </c>
      <c r="AF4875" s="5" t="str">
        <f t="shared" si="175"/>
        <v>katA</v>
      </c>
      <c r="AG4875" s="153"/>
      <c r="AH4875" s="153"/>
      <c r="AI4875" t="s">
        <v>229</v>
      </c>
      <c r="AJ4875" t="s">
        <v>17878</v>
      </c>
      <c r="AK4875" s="9" t="str">
        <f>VLOOKUP(Y4875,zdroj!D:AJ,33,0)</f>
        <v>katA</v>
      </c>
    </row>
    <row r="4876" spans="8:37" x14ac:dyDescent="0.25">
      <c r="H4876" s="8"/>
      <c r="I4876" s="8"/>
      <c r="N4876" s="23"/>
      <c r="O4876" s="24"/>
      <c r="P4876" s="19"/>
      <c r="Q4876" s="19"/>
      <c r="R4876" s="19"/>
      <c r="U4876" s="27"/>
      <c r="Y4876" s="9" t="s">
        <v>568</v>
      </c>
      <c r="Z4876" s="9" t="s">
        <v>232</v>
      </c>
      <c r="AA4876" s="9" t="s">
        <v>44</v>
      </c>
      <c r="AB4876" s="9">
        <v>5897475</v>
      </c>
      <c r="AC4876" s="9" t="s">
        <v>5651</v>
      </c>
      <c r="AD4876" s="9" t="s">
        <v>225</v>
      </c>
      <c r="AE4876" s="5">
        <f t="shared" si="174"/>
        <v>0</v>
      </c>
      <c r="AF4876" s="5" t="str">
        <f t="shared" si="175"/>
        <v>katA</v>
      </c>
      <c r="AG4876" s="153"/>
      <c r="AH4876" s="153"/>
      <c r="AI4876" t="s">
        <v>201</v>
      </c>
      <c r="AJ4876" t="s">
        <v>17878</v>
      </c>
      <c r="AK4876" s="9" t="str">
        <f>VLOOKUP(Y4876,zdroj!D:AJ,33,0)</f>
        <v>katA</v>
      </c>
    </row>
    <row r="4877" spans="8:37" x14ac:dyDescent="0.25">
      <c r="H4877" s="8"/>
      <c r="I4877" s="8"/>
      <c r="N4877" s="23"/>
      <c r="O4877" s="24"/>
      <c r="P4877" s="19"/>
      <c r="Q4877" s="19"/>
      <c r="R4877" s="19"/>
      <c r="U4877" s="27"/>
      <c r="Y4877" s="9" t="s">
        <v>568</v>
      </c>
      <c r="Z4877" s="9" t="s">
        <v>232</v>
      </c>
      <c r="AA4877" s="9" t="s">
        <v>44</v>
      </c>
      <c r="AB4877" s="9">
        <v>5897483</v>
      </c>
      <c r="AC4877" s="9" t="s">
        <v>5652</v>
      </c>
      <c r="AD4877" s="9" t="s">
        <v>225</v>
      </c>
      <c r="AE4877" s="5">
        <f t="shared" si="174"/>
        <v>0</v>
      </c>
      <c r="AF4877" s="5" t="str">
        <f t="shared" si="175"/>
        <v>katA</v>
      </c>
      <c r="AG4877" s="153"/>
      <c r="AH4877" s="153"/>
      <c r="AI4877" t="s">
        <v>201</v>
      </c>
      <c r="AJ4877" t="s">
        <v>17878</v>
      </c>
      <c r="AK4877" s="9" t="str">
        <f>VLOOKUP(Y4877,zdroj!D:AJ,33,0)</f>
        <v>katA</v>
      </c>
    </row>
    <row r="4878" spans="8:37" x14ac:dyDescent="0.25">
      <c r="H4878" s="8"/>
      <c r="I4878" s="8"/>
      <c r="N4878" s="23"/>
      <c r="O4878" s="24"/>
      <c r="P4878" s="19"/>
      <c r="Q4878" s="19"/>
      <c r="R4878" s="19"/>
      <c r="U4878" s="27"/>
      <c r="Y4878" s="9" t="s">
        <v>568</v>
      </c>
      <c r="Z4878" s="9" t="s">
        <v>232</v>
      </c>
      <c r="AA4878" s="9" t="s">
        <v>44</v>
      </c>
      <c r="AB4878" s="9">
        <v>5897491</v>
      </c>
      <c r="AC4878" s="9" t="s">
        <v>5653</v>
      </c>
      <c r="AD4878" s="9" t="s">
        <v>225</v>
      </c>
      <c r="AE4878" s="5">
        <f t="shared" si="174"/>
        <v>0</v>
      </c>
      <c r="AF4878" s="5" t="str">
        <f t="shared" si="175"/>
        <v>katA</v>
      </c>
      <c r="AG4878" s="153"/>
      <c r="AH4878" s="153"/>
      <c r="AI4878" t="s">
        <v>201</v>
      </c>
      <c r="AJ4878" t="s">
        <v>17878</v>
      </c>
      <c r="AK4878" s="9" t="str">
        <f>VLOOKUP(Y4878,zdroj!D:AJ,33,0)</f>
        <v>katA</v>
      </c>
    </row>
    <row r="4879" spans="8:37" x14ac:dyDescent="0.25">
      <c r="H4879" s="8"/>
      <c r="I4879" s="8"/>
      <c r="N4879" s="23"/>
      <c r="O4879" s="24"/>
      <c r="P4879" s="19"/>
      <c r="Q4879" s="19"/>
      <c r="R4879" s="19"/>
      <c r="U4879" s="27"/>
      <c r="Y4879" s="9" t="s">
        <v>568</v>
      </c>
      <c r="Z4879" s="9" t="s">
        <v>232</v>
      </c>
      <c r="AA4879" s="9" t="s">
        <v>44</v>
      </c>
      <c r="AB4879" s="9">
        <v>5897505</v>
      </c>
      <c r="AC4879" s="9" t="s">
        <v>5654</v>
      </c>
      <c r="AD4879" s="9" t="s">
        <v>225</v>
      </c>
      <c r="AE4879" s="5">
        <f t="shared" si="174"/>
        <v>0</v>
      </c>
      <c r="AF4879" s="5" t="str">
        <f t="shared" si="175"/>
        <v>katA</v>
      </c>
      <c r="AG4879" s="153"/>
      <c r="AH4879" s="153"/>
      <c r="AI4879" t="s">
        <v>201</v>
      </c>
      <c r="AJ4879" t="s">
        <v>17878</v>
      </c>
      <c r="AK4879" s="9" t="str">
        <f>VLOOKUP(Y4879,zdroj!D:AJ,33,0)</f>
        <v>katA</v>
      </c>
    </row>
    <row r="4880" spans="8:37" x14ac:dyDescent="0.25">
      <c r="H4880" s="8"/>
      <c r="I4880" s="8"/>
      <c r="N4880" s="23"/>
      <c r="O4880" s="24"/>
      <c r="P4880" s="19"/>
      <c r="Q4880" s="19"/>
      <c r="R4880" s="19"/>
      <c r="U4880" s="27"/>
      <c r="Y4880" s="9" t="s">
        <v>568</v>
      </c>
      <c r="Z4880" s="9" t="s">
        <v>232</v>
      </c>
      <c r="AA4880" s="9" t="s">
        <v>44</v>
      </c>
      <c r="AB4880" s="9">
        <v>5896690</v>
      </c>
      <c r="AC4880" s="9" t="s">
        <v>5655</v>
      </c>
      <c r="AD4880" s="9" t="s">
        <v>225</v>
      </c>
      <c r="AE4880" s="5">
        <f t="shared" si="174"/>
        <v>0</v>
      </c>
      <c r="AF4880" s="5" t="str">
        <f t="shared" si="175"/>
        <v>katA</v>
      </c>
      <c r="AG4880" s="153"/>
      <c r="AH4880" s="153"/>
      <c r="AI4880" t="s">
        <v>201</v>
      </c>
      <c r="AJ4880" t="s">
        <v>17878</v>
      </c>
      <c r="AK4880" s="9" t="str">
        <f>VLOOKUP(Y4880,zdroj!D:AJ,33,0)</f>
        <v>katA</v>
      </c>
    </row>
    <row r="4881" spans="8:37" x14ac:dyDescent="0.25">
      <c r="H4881" s="8"/>
      <c r="I4881" s="8"/>
      <c r="N4881" s="23"/>
      <c r="O4881" s="24"/>
      <c r="P4881" s="19"/>
      <c r="Q4881" s="19"/>
      <c r="R4881" s="19"/>
      <c r="U4881" s="27"/>
      <c r="Y4881" s="9" t="s">
        <v>568</v>
      </c>
      <c r="Z4881" s="9" t="s">
        <v>232</v>
      </c>
      <c r="AA4881" s="9" t="s">
        <v>44</v>
      </c>
      <c r="AB4881" s="9">
        <v>5897513</v>
      </c>
      <c r="AC4881" s="9" t="s">
        <v>5656</v>
      </c>
      <c r="AD4881" s="9" t="s">
        <v>225</v>
      </c>
      <c r="AE4881" s="5">
        <f t="shared" si="174"/>
        <v>0</v>
      </c>
      <c r="AF4881" s="5" t="str">
        <f t="shared" si="175"/>
        <v>katA</v>
      </c>
      <c r="AG4881" s="153"/>
      <c r="AH4881" s="153"/>
      <c r="AI4881" t="s">
        <v>201</v>
      </c>
      <c r="AJ4881" t="s">
        <v>17878</v>
      </c>
      <c r="AK4881" s="9" t="str">
        <f>VLOOKUP(Y4881,zdroj!D:AJ,33,0)</f>
        <v>katA</v>
      </c>
    </row>
    <row r="4882" spans="8:37" x14ac:dyDescent="0.25">
      <c r="H4882" s="8"/>
      <c r="I4882" s="8"/>
      <c r="N4882" s="23"/>
      <c r="O4882" s="24"/>
      <c r="P4882" s="19"/>
      <c r="Q4882" s="19"/>
      <c r="R4882" s="19"/>
      <c r="U4882" s="27"/>
      <c r="Y4882" s="9" t="s">
        <v>568</v>
      </c>
      <c r="Z4882" s="9" t="s">
        <v>232</v>
      </c>
      <c r="AA4882" s="9" t="s">
        <v>44</v>
      </c>
      <c r="AB4882" s="9">
        <v>5897530</v>
      </c>
      <c r="AC4882" s="9" t="s">
        <v>5657</v>
      </c>
      <c r="AD4882" s="9" t="s">
        <v>225</v>
      </c>
      <c r="AE4882" s="5">
        <f t="shared" si="174"/>
        <v>0</v>
      </c>
      <c r="AF4882" s="5" t="str">
        <f t="shared" si="175"/>
        <v>katA</v>
      </c>
      <c r="AG4882" s="153"/>
      <c r="AH4882" s="153"/>
      <c r="AI4882" t="s">
        <v>201</v>
      </c>
      <c r="AJ4882" t="s">
        <v>17878</v>
      </c>
      <c r="AK4882" s="9" t="str">
        <f>VLOOKUP(Y4882,zdroj!D:AJ,33,0)</f>
        <v>katA</v>
      </c>
    </row>
    <row r="4883" spans="8:37" x14ac:dyDescent="0.25">
      <c r="H4883" s="8"/>
      <c r="I4883" s="8"/>
      <c r="N4883" s="23"/>
      <c r="O4883" s="24"/>
      <c r="P4883" s="19"/>
      <c r="Q4883" s="19"/>
      <c r="R4883" s="19"/>
      <c r="U4883" s="27"/>
      <c r="Y4883" s="9" t="s">
        <v>568</v>
      </c>
      <c r="Z4883" s="9" t="s">
        <v>232</v>
      </c>
      <c r="AA4883" s="9" t="s">
        <v>44</v>
      </c>
      <c r="AB4883" s="9">
        <v>5897548</v>
      </c>
      <c r="AC4883" s="9" t="s">
        <v>5658</v>
      </c>
      <c r="AD4883" s="9" t="s">
        <v>225</v>
      </c>
      <c r="AE4883" s="5">
        <f t="shared" si="174"/>
        <v>0</v>
      </c>
      <c r="AF4883" s="5" t="str">
        <f t="shared" si="175"/>
        <v>katA</v>
      </c>
      <c r="AG4883" s="153"/>
      <c r="AH4883" s="153"/>
      <c r="AI4883" t="s">
        <v>201</v>
      </c>
      <c r="AJ4883" t="s">
        <v>17878</v>
      </c>
      <c r="AK4883" s="9" t="str">
        <f>VLOOKUP(Y4883,zdroj!D:AJ,33,0)</f>
        <v>katA</v>
      </c>
    </row>
    <row r="4884" spans="8:37" x14ac:dyDescent="0.25">
      <c r="H4884" s="8"/>
      <c r="I4884" s="8"/>
      <c r="N4884" s="23"/>
      <c r="O4884" s="24"/>
      <c r="P4884" s="19"/>
      <c r="Q4884" s="19"/>
      <c r="R4884" s="19"/>
      <c r="U4884" s="27"/>
      <c r="Y4884" s="9" t="s">
        <v>568</v>
      </c>
      <c r="Z4884" s="9" t="s">
        <v>232</v>
      </c>
      <c r="AA4884" s="9" t="s">
        <v>44</v>
      </c>
      <c r="AB4884" s="9">
        <v>5897556</v>
      </c>
      <c r="AC4884" s="9" t="s">
        <v>5659</v>
      </c>
      <c r="AD4884" s="9" t="s">
        <v>225</v>
      </c>
      <c r="AE4884" s="5">
        <f t="shared" si="174"/>
        <v>0</v>
      </c>
      <c r="AF4884" s="5" t="str">
        <f t="shared" si="175"/>
        <v>katA</v>
      </c>
      <c r="AG4884" s="153"/>
      <c r="AH4884" s="153"/>
      <c r="AI4884" t="s">
        <v>201</v>
      </c>
      <c r="AJ4884" t="s">
        <v>17878</v>
      </c>
      <c r="AK4884" s="9" t="str">
        <f>VLOOKUP(Y4884,zdroj!D:AJ,33,0)</f>
        <v>katA</v>
      </c>
    </row>
    <row r="4885" spans="8:37" x14ac:dyDescent="0.25">
      <c r="H4885" s="8"/>
      <c r="I4885" s="8"/>
      <c r="N4885" s="23"/>
      <c r="O4885" s="24"/>
      <c r="P4885" s="19"/>
      <c r="Q4885" s="19"/>
      <c r="R4885" s="19"/>
      <c r="U4885" s="27"/>
      <c r="Y4885" s="9" t="s">
        <v>568</v>
      </c>
      <c r="Z4885" s="9" t="s">
        <v>232</v>
      </c>
      <c r="AA4885" s="9" t="s">
        <v>44</v>
      </c>
      <c r="AB4885" s="9">
        <v>5897564</v>
      </c>
      <c r="AC4885" s="9" t="s">
        <v>5660</v>
      </c>
      <c r="AD4885" s="9" t="s">
        <v>225</v>
      </c>
      <c r="AE4885" s="5">
        <f t="shared" si="174"/>
        <v>0</v>
      </c>
      <c r="AF4885" s="5" t="str">
        <f t="shared" si="175"/>
        <v>katA</v>
      </c>
      <c r="AG4885" s="153"/>
      <c r="AH4885" s="153"/>
      <c r="AI4885" t="s">
        <v>201</v>
      </c>
      <c r="AJ4885" t="s">
        <v>17878</v>
      </c>
      <c r="AK4885" s="9" t="str">
        <f>VLOOKUP(Y4885,zdroj!D:AJ,33,0)</f>
        <v>katA</v>
      </c>
    </row>
    <row r="4886" spans="8:37" x14ac:dyDescent="0.25">
      <c r="H4886" s="8"/>
      <c r="I4886" s="8"/>
      <c r="N4886" s="23"/>
      <c r="O4886" s="24"/>
      <c r="P4886" s="19"/>
      <c r="Q4886" s="19"/>
      <c r="R4886" s="19"/>
      <c r="U4886" s="27"/>
      <c r="Y4886" s="9" t="s">
        <v>568</v>
      </c>
      <c r="Z4886" s="9" t="s">
        <v>232</v>
      </c>
      <c r="AA4886" s="9" t="s">
        <v>44</v>
      </c>
      <c r="AB4886" s="9">
        <v>5897572</v>
      </c>
      <c r="AC4886" s="9" t="s">
        <v>5661</v>
      </c>
      <c r="AD4886" s="9" t="s">
        <v>800</v>
      </c>
      <c r="AE4886" s="5">
        <f t="shared" si="174"/>
        <v>0</v>
      </c>
      <c r="AF4886" s="5" t="str">
        <f t="shared" si="175"/>
        <v>Pokryto</v>
      </c>
      <c r="AG4886" s="153"/>
      <c r="AH4886" s="153"/>
      <c r="AI4886" t="s">
        <v>201</v>
      </c>
      <c r="AJ4886" t="s">
        <v>800</v>
      </c>
      <c r="AK4886" s="9" t="str">
        <f>VLOOKUP(Y4886,zdroj!D:AJ,33,0)</f>
        <v>katA</v>
      </c>
    </row>
    <row r="4887" spans="8:37" x14ac:dyDescent="0.25">
      <c r="H4887" s="8"/>
      <c r="I4887" s="8"/>
      <c r="N4887" s="23"/>
      <c r="O4887" s="24"/>
      <c r="P4887" s="19"/>
      <c r="Q4887" s="19"/>
      <c r="R4887" s="19"/>
      <c r="U4887" s="27"/>
      <c r="Y4887" s="9" t="s">
        <v>568</v>
      </c>
      <c r="Z4887" s="9" t="s">
        <v>232</v>
      </c>
      <c r="AA4887" s="9" t="s">
        <v>44</v>
      </c>
      <c r="AB4887" s="9">
        <v>5897581</v>
      </c>
      <c r="AC4887" s="9" t="s">
        <v>5662</v>
      </c>
      <c r="AD4887" s="9" t="s">
        <v>225</v>
      </c>
      <c r="AE4887" s="5">
        <f t="shared" si="174"/>
        <v>0</v>
      </c>
      <c r="AF4887" s="5" t="str">
        <f t="shared" si="175"/>
        <v>katA</v>
      </c>
      <c r="AG4887" s="153"/>
      <c r="AH4887" s="153"/>
      <c r="AI4887" t="s">
        <v>201</v>
      </c>
      <c r="AJ4887" t="s">
        <v>17878</v>
      </c>
      <c r="AK4887" s="9" t="str">
        <f>VLOOKUP(Y4887,zdroj!D:AJ,33,0)</f>
        <v>katA</v>
      </c>
    </row>
    <row r="4888" spans="8:37" x14ac:dyDescent="0.25">
      <c r="H4888" s="8"/>
      <c r="I4888" s="8"/>
      <c r="N4888" s="23"/>
      <c r="O4888" s="24"/>
      <c r="P4888" s="19"/>
      <c r="Q4888" s="19"/>
      <c r="R4888" s="19"/>
      <c r="U4888" s="27"/>
      <c r="Y4888" s="9" t="s">
        <v>568</v>
      </c>
      <c r="Z4888" s="9" t="s">
        <v>232</v>
      </c>
      <c r="AA4888" s="9" t="s">
        <v>44</v>
      </c>
      <c r="AB4888" s="9">
        <v>5897599</v>
      </c>
      <c r="AC4888" s="9" t="s">
        <v>5663</v>
      </c>
      <c r="AD4888" s="9" t="s">
        <v>225</v>
      </c>
      <c r="AE4888" s="5">
        <f t="shared" si="174"/>
        <v>0</v>
      </c>
      <c r="AF4888" s="5" t="str">
        <f t="shared" si="175"/>
        <v>katA</v>
      </c>
      <c r="AG4888" s="153"/>
      <c r="AH4888" s="153"/>
      <c r="AI4888" t="s">
        <v>201</v>
      </c>
      <c r="AJ4888" t="s">
        <v>17878</v>
      </c>
      <c r="AK4888" s="9" t="str">
        <f>VLOOKUP(Y4888,zdroj!D:AJ,33,0)</f>
        <v>katA</v>
      </c>
    </row>
    <row r="4889" spans="8:37" x14ac:dyDescent="0.25">
      <c r="H4889" s="8"/>
      <c r="I4889" s="8"/>
      <c r="N4889" s="23"/>
      <c r="O4889" s="24"/>
      <c r="P4889" s="19"/>
      <c r="Q4889" s="19"/>
      <c r="R4889" s="19"/>
      <c r="U4889" s="27"/>
      <c r="Y4889" s="9" t="s">
        <v>568</v>
      </c>
      <c r="Z4889" s="9" t="s">
        <v>232</v>
      </c>
      <c r="AA4889" s="9" t="s">
        <v>44</v>
      </c>
      <c r="AB4889" s="9">
        <v>5897602</v>
      </c>
      <c r="AC4889" s="9" t="s">
        <v>5664</v>
      </c>
      <c r="AD4889" s="9" t="s">
        <v>225</v>
      </c>
      <c r="AE4889" s="5">
        <f t="shared" si="174"/>
        <v>0</v>
      </c>
      <c r="AF4889" s="5" t="str">
        <f t="shared" si="175"/>
        <v>katA</v>
      </c>
      <c r="AG4889" s="153"/>
      <c r="AH4889" s="153"/>
      <c r="AI4889" t="s">
        <v>201</v>
      </c>
      <c r="AJ4889" t="s">
        <v>17878</v>
      </c>
      <c r="AK4889" s="9" t="str">
        <f>VLOOKUP(Y4889,zdroj!D:AJ,33,0)</f>
        <v>katA</v>
      </c>
    </row>
    <row r="4890" spans="8:37" x14ac:dyDescent="0.25">
      <c r="H4890" s="8"/>
      <c r="I4890" s="8"/>
      <c r="N4890" s="23"/>
      <c r="O4890" s="24"/>
      <c r="P4890" s="19"/>
      <c r="Q4890" s="19"/>
      <c r="R4890" s="19"/>
      <c r="U4890" s="27"/>
      <c r="Y4890" s="9" t="s">
        <v>568</v>
      </c>
      <c r="Z4890" s="9" t="s">
        <v>232</v>
      </c>
      <c r="AA4890" s="9" t="s">
        <v>44</v>
      </c>
      <c r="AB4890" s="9">
        <v>5897611</v>
      </c>
      <c r="AC4890" s="9" t="s">
        <v>5665</v>
      </c>
      <c r="AD4890" s="9" t="s">
        <v>225</v>
      </c>
      <c r="AE4890" s="5">
        <f t="shared" si="174"/>
        <v>0</v>
      </c>
      <c r="AF4890" s="5" t="str">
        <f t="shared" si="175"/>
        <v>katA</v>
      </c>
      <c r="AG4890" s="153"/>
      <c r="AH4890" s="153"/>
      <c r="AI4890" t="s">
        <v>201</v>
      </c>
      <c r="AJ4890" t="s">
        <v>17878</v>
      </c>
      <c r="AK4890" s="9" t="str">
        <f>VLOOKUP(Y4890,zdroj!D:AJ,33,0)</f>
        <v>katA</v>
      </c>
    </row>
    <row r="4891" spans="8:37" x14ac:dyDescent="0.25">
      <c r="H4891" s="8"/>
      <c r="I4891" s="8"/>
      <c r="N4891" s="23"/>
      <c r="O4891" s="24"/>
      <c r="P4891" s="19"/>
      <c r="Q4891" s="19"/>
      <c r="R4891" s="19"/>
      <c r="U4891" s="27"/>
      <c r="Y4891" s="9" t="s">
        <v>568</v>
      </c>
      <c r="Z4891" s="9" t="s">
        <v>232</v>
      </c>
      <c r="AA4891" s="9" t="s">
        <v>44</v>
      </c>
      <c r="AB4891" s="9">
        <v>5897629</v>
      </c>
      <c r="AC4891" s="9" t="s">
        <v>5666</v>
      </c>
      <c r="AD4891" s="9" t="s">
        <v>225</v>
      </c>
      <c r="AE4891" s="5">
        <f t="shared" si="174"/>
        <v>0</v>
      </c>
      <c r="AF4891" s="5" t="str">
        <f t="shared" si="175"/>
        <v>katA</v>
      </c>
      <c r="AG4891" s="153"/>
      <c r="AH4891" s="153"/>
      <c r="AI4891" t="s">
        <v>201</v>
      </c>
      <c r="AJ4891" t="s">
        <v>17878</v>
      </c>
      <c r="AK4891" s="9" t="str">
        <f>VLOOKUP(Y4891,zdroj!D:AJ,33,0)</f>
        <v>katA</v>
      </c>
    </row>
    <row r="4892" spans="8:37" x14ac:dyDescent="0.25">
      <c r="H4892" s="8"/>
      <c r="I4892" s="8"/>
      <c r="N4892" s="23"/>
      <c r="O4892" s="24"/>
      <c r="P4892" s="19"/>
      <c r="Q4892" s="19"/>
      <c r="R4892" s="19"/>
      <c r="U4892" s="27"/>
      <c r="Y4892" s="9" t="s">
        <v>568</v>
      </c>
      <c r="Z4892" s="9" t="s">
        <v>232</v>
      </c>
      <c r="AA4892" s="9" t="s">
        <v>44</v>
      </c>
      <c r="AB4892" s="9">
        <v>5897637</v>
      </c>
      <c r="AC4892" s="9" t="s">
        <v>5667</v>
      </c>
      <c r="AD4892" s="9" t="s">
        <v>800</v>
      </c>
      <c r="AE4892" s="5">
        <f t="shared" si="174"/>
        <v>0</v>
      </c>
      <c r="AF4892" s="5" t="str">
        <f t="shared" si="175"/>
        <v>Pokryto</v>
      </c>
      <c r="AG4892" s="153"/>
      <c r="AH4892" s="153"/>
      <c r="AI4892" t="s">
        <v>201</v>
      </c>
      <c r="AJ4892" t="s">
        <v>800</v>
      </c>
      <c r="AK4892" s="9" t="str">
        <f>VLOOKUP(Y4892,zdroj!D:AJ,33,0)</f>
        <v>katA</v>
      </c>
    </row>
    <row r="4893" spans="8:37" x14ac:dyDescent="0.25">
      <c r="H4893" s="8"/>
      <c r="I4893" s="8"/>
      <c r="N4893" s="23"/>
      <c r="O4893" s="24"/>
      <c r="P4893" s="19"/>
      <c r="Q4893" s="19"/>
      <c r="R4893" s="19"/>
      <c r="U4893" s="27"/>
      <c r="Y4893" s="9" t="s">
        <v>568</v>
      </c>
      <c r="Z4893" s="9" t="s">
        <v>232</v>
      </c>
      <c r="AA4893" s="9" t="s">
        <v>44</v>
      </c>
      <c r="AB4893" s="9">
        <v>5897645</v>
      </c>
      <c r="AC4893" s="9" t="s">
        <v>5668</v>
      </c>
      <c r="AD4893" s="9" t="s">
        <v>225</v>
      </c>
      <c r="AE4893" s="5">
        <f t="shared" si="174"/>
        <v>0</v>
      </c>
      <c r="AF4893" s="5" t="str">
        <f t="shared" si="175"/>
        <v>katA</v>
      </c>
      <c r="AG4893" s="153"/>
      <c r="AH4893" s="153"/>
      <c r="AI4893" t="s">
        <v>201</v>
      </c>
      <c r="AJ4893" t="s">
        <v>17878</v>
      </c>
      <c r="AK4893" s="9" t="str">
        <f>VLOOKUP(Y4893,zdroj!D:AJ,33,0)</f>
        <v>katA</v>
      </c>
    </row>
    <row r="4894" spans="8:37" x14ac:dyDescent="0.25">
      <c r="H4894" s="8"/>
      <c r="I4894" s="8"/>
      <c r="N4894" s="23"/>
      <c r="O4894" s="24"/>
      <c r="P4894" s="19"/>
      <c r="Q4894" s="19"/>
      <c r="R4894" s="19"/>
      <c r="U4894" s="27"/>
      <c r="Y4894" s="9" t="s">
        <v>568</v>
      </c>
      <c r="Z4894" s="9" t="s">
        <v>232</v>
      </c>
      <c r="AA4894" s="9" t="s">
        <v>44</v>
      </c>
      <c r="AB4894" s="9">
        <v>5897653</v>
      </c>
      <c r="AC4894" s="9" t="s">
        <v>5669</v>
      </c>
      <c r="AD4894" s="9" t="s">
        <v>225</v>
      </c>
      <c r="AE4894" s="5">
        <f t="shared" si="174"/>
        <v>0</v>
      </c>
      <c r="AF4894" s="5" t="str">
        <f t="shared" si="175"/>
        <v>katA</v>
      </c>
      <c r="AG4894" s="153"/>
      <c r="AH4894" s="153"/>
      <c r="AI4894" t="s">
        <v>201</v>
      </c>
      <c r="AJ4894" t="s">
        <v>17878</v>
      </c>
      <c r="AK4894" s="9" t="str">
        <f>VLOOKUP(Y4894,zdroj!D:AJ,33,0)</f>
        <v>katA</v>
      </c>
    </row>
    <row r="4895" spans="8:37" x14ac:dyDescent="0.25">
      <c r="H4895" s="8"/>
      <c r="I4895" s="8"/>
      <c r="N4895" s="23"/>
      <c r="O4895" s="24"/>
      <c r="P4895" s="19"/>
      <c r="Q4895" s="19"/>
      <c r="R4895" s="19"/>
      <c r="U4895" s="27"/>
      <c r="Y4895" s="9" t="s">
        <v>568</v>
      </c>
      <c r="Z4895" s="9" t="s">
        <v>232</v>
      </c>
      <c r="AA4895" s="9" t="s">
        <v>44</v>
      </c>
      <c r="AB4895" s="9">
        <v>5897661</v>
      </c>
      <c r="AC4895" s="9" t="s">
        <v>5670</v>
      </c>
      <c r="AD4895" s="9" t="s">
        <v>225</v>
      </c>
      <c r="AE4895" s="5">
        <f t="shared" si="174"/>
        <v>0</v>
      </c>
      <c r="AF4895" s="5" t="str">
        <f t="shared" si="175"/>
        <v>katA</v>
      </c>
      <c r="AG4895" s="153"/>
      <c r="AH4895" s="153"/>
      <c r="AI4895" t="s">
        <v>201</v>
      </c>
      <c r="AJ4895" t="s">
        <v>17878</v>
      </c>
      <c r="AK4895" s="9" t="str">
        <f>VLOOKUP(Y4895,zdroj!D:AJ,33,0)</f>
        <v>katA</v>
      </c>
    </row>
    <row r="4896" spans="8:37" x14ac:dyDescent="0.25">
      <c r="H4896" s="8"/>
      <c r="I4896" s="8"/>
      <c r="N4896" s="23"/>
      <c r="O4896" s="24"/>
      <c r="P4896" s="19"/>
      <c r="Q4896" s="19"/>
      <c r="R4896" s="19"/>
      <c r="U4896" s="27"/>
      <c r="Y4896" s="9" t="s">
        <v>568</v>
      </c>
      <c r="Z4896" s="9" t="s">
        <v>232</v>
      </c>
      <c r="AA4896" s="9" t="s">
        <v>44</v>
      </c>
      <c r="AB4896" s="9">
        <v>5897670</v>
      </c>
      <c r="AC4896" s="9" t="s">
        <v>5671</v>
      </c>
      <c r="AD4896" s="9" t="s">
        <v>800</v>
      </c>
      <c r="AE4896" s="5">
        <f t="shared" si="174"/>
        <v>0</v>
      </c>
      <c r="AF4896" s="5" t="str">
        <f t="shared" si="175"/>
        <v>Pokryto</v>
      </c>
      <c r="AG4896" s="153"/>
      <c r="AH4896" s="153"/>
      <c r="AI4896" t="s">
        <v>201</v>
      </c>
      <c r="AJ4896" t="s">
        <v>800</v>
      </c>
      <c r="AK4896" s="9" t="str">
        <f>VLOOKUP(Y4896,zdroj!D:AJ,33,0)</f>
        <v>katA</v>
      </c>
    </row>
    <row r="4897" spans="8:37" x14ac:dyDescent="0.25">
      <c r="H4897" s="8"/>
      <c r="I4897" s="8"/>
      <c r="N4897" s="23"/>
      <c r="O4897" s="24"/>
      <c r="P4897" s="19"/>
      <c r="Q4897" s="19"/>
      <c r="R4897" s="19"/>
      <c r="U4897" s="27"/>
      <c r="Y4897" s="9" t="s">
        <v>568</v>
      </c>
      <c r="Z4897" s="9" t="s">
        <v>232</v>
      </c>
      <c r="AA4897" s="9" t="s">
        <v>44</v>
      </c>
      <c r="AB4897" s="9">
        <v>5897688</v>
      </c>
      <c r="AC4897" s="9" t="s">
        <v>5672</v>
      </c>
      <c r="AD4897" s="9" t="s">
        <v>225</v>
      </c>
      <c r="AE4897" s="5">
        <f t="shared" si="174"/>
        <v>0</v>
      </c>
      <c r="AF4897" s="5" t="str">
        <f t="shared" si="175"/>
        <v>katA</v>
      </c>
      <c r="AG4897" s="153"/>
      <c r="AH4897" s="153"/>
      <c r="AI4897" t="s">
        <v>201</v>
      </c>
      <c r="AJ4897" t="s">
        <v>17878</v>
      </c>
      <c r="AK4897" s="9" t="str">
        <f>VLOOKUP(Y4897,zdroj!D:AJ,33,0)</f>
        <v>katA</v>
      </c>
    </row>
    <row r="4898" spans="8:37" x14ac:dyDescent="0.25">
      <c r="H4898" s="8"/>
      <c r="I4898" s="8"/>
      <c r="N4898" s="23"/>
      <c r="O4898" s="24"/>
      <c r="P4898" s="19"/>
      <c r="Q4898" s="19"/>
      <c r="R4898" s="19"/>
      <c r="U4898" s="27"/>
      <c r="Y4898" s="9" t="s">
        <v>568</v>
      </c>
      <c r="Z4898" s="9" t="s">
        <v>232</v>
      </c>
      <c r="AA4898" s="9" t="s">
        <v>44</v>
      </c>
      <c r="AB4898" s="9">
        <v>5897696</v>
      </c>
      <c r="AC4898" s="9" t="s">
        <v>5673</v>
      </c>
      <c r="AD4898" s="9" t="s">
        <v>225</v>
      </c>
      <c r="AE4898" s="5">
        <f t="shared" si="174"/>
        <v>0</v>
      </c>
      <c r="AF4898" s="5" t="str">
        <f t="shared" si="175"/>
        <v>katA</v>
      </c>
      <c r="AG4898" s="153"/>
      <c r="AH4898" s="153"/>
      <c r="AI4898" t="s">
        <v>229</v>
      </c>
      <c r="AJ4898" t="s">
        <v>17878</v>
      </c>
      <c r="AK4898" s="9" t="str">
        <f>VLOOKUP(Y4898,zdroj!D:AJ,33,0)</f>
        <v>katA</v>
      </c>
    </row>
    <row r="4899" spans="8:37" x14ac:dyDescent="0.25">
      <c r="H4899" s="8"/>
      <c r="I4899" s="8"/>
      <c r="N4899" s="23"/>
      <c r="O4899" s="24"/>
      <c r="P4899" s="19"/>
      <c r="Q4899" s="19"/>
      <c r="R4899" s="19"/>
      <c r="U4899" s="27"/>
      <c r="Y4899" s="9" t="s">
        <v>568</v>
      </c>
      <c r="Z4899" s="9" t="s">
        <v>232</v>
      </c>
      <c r="AA4899" s="9" t="s">
        <v>44</v>
      </c>
      <c r="AB4899" s="9">
        <v>5897700</v>
      </c>
      <c r="AC4899" s="9" t="s">
        <v>5674</v>
      </c>
      <c r="AD4899" s="9" t="s">
        <v>800</v>
      </c>
      <c r="AE4899" s="5">
        <f t="shared" si="174"/>
        <v>0</v>
      </c>
      <c r="AF4899" s="5" t="str">
        <f t="shared" si="175"/>
        <v>Pokryto</v>
      </c>
      <c r="AG4899" s="153"/>
      <c r="AH4899" s="153"/>
      <c r="AI4899" t="s">
        <v>201</v>
      </c>
      <c r="AJ4899" t="s">
        <v>800</v>
      </c>
      <c r="AK4899" s="9" t="str">
        <f>VLOOKUP(Y4899,zdroj!D:AJ,33,0)</f>
        <v>katA</v>
      </c>
    </row>
    <row r="4900" spans="8:37" x14ac:dyDescent="0.25">
      <c r="H4900" s="8"/>
      <c r="I4900" s="8"/>
      <c r="N4900" s="23"/>
      <c r="O4900" s="24"/>
      <c r="P4900" s="19"/>
      <c r="Q4900" s="19"/>
      <c r="R4900" s="19"/>
      <c r="U4900" s="27"/>
      <c r="Y4900" s="9" t="s">
        <v>568</v>
      </c>
      <c r="Z4900" s="9" t="s">
        <v>232</v>
      </c>
      <c r="AA4900" s="9" t="s">
        <v>44</v>
      </c>
      <c r="AB4900" s="9">
        <v>5897718</v>
      </c>
      <c r="AC4900" s="9" t="s">
        <v>5675</v>
      </c>
      <c r="AD4900" s="9" t="s">
        <v>225</v>
      </c>
      <c r="AE4900" s="5">
        <f t="shared" si="174"/>
        <v>0</v>
      </c>
      <c r="AF4900" s="5" t="str">
        <f t="shared" si="175"/>
        <v>katA</v>
      </c>
      <c r="AG4900" s="153"/>
      <c r="AH4900" s="153"/>
      <c r="AI4900" t="s">
        <v>201</v>
      </c>
      <c r="AJ4900" t="s">
        <v>17878</v>
      </c>
      <c r="AK4900" s="9" t="str">
        <f>VLOOKUP(Y4900,zdroj!D:AJ,33,0)</f>
        <v>katA</v>
      </c>
    </row>
    <row r="4901" spans="8:37" x14ac:dyDescent="0.25">
      <c r="H4901" s="8"/>
      <c r="I4901" s="8"/>
      <c r="N4901" s="23"/>
      <c r="O4901" s="24"/>
      <c r="P4901" s="19"/>
      <c r="Q4901" s="19"/>
      <c r="R4901" s="19"/>
      <c r="U4901" s="27"/>
      <c r="Y4901" s="9" t="s">
        <v>568</v>
      </c>
      <c r="Z4901" s="9" t="s">
        <v>232</v>
      </c>
      <c r="AA4901" s="9" t="s">
        <v>44</v>
      </c>
      <c r="AB4901" s="9">
        <v>5897726</v>
      </c>
      <c r="AC4901" s="9" t="s">
        <v>5676</v>
      </c>
      <c r="AD4901" s="9" t="s">
        <v>225</v>
      </c>
      <c r="AE4901" s="5">
        <f t="shared" si="174"/>
        <v>0</v>
      </c>
      <c r="AF4901" s="5" t="str">
        <f t="shared" si="175"/>
        <v>katA</v>
      </c>
      <c r="AG4901" s="153"/>
      <c r="AH4901" s="153"/>
      <c r="AI4901" t="s">
        <v>201</v>
      </c>
      <c r="AJ4901" t="s">
        <v>17878</v>
      </c>
      <c r="AK4901" s="9" t="str">
        <f>VLOOKUP(Y4901,zdroj!D:AJ,33,0)</f>
        <v>katA</v>
      </c>
    </row>
    <row r="4902" spans="8:37" x14ac:dyDescent="0.25">
      <c r="H4902" s="8"/>
      <c r="I4902" s="8"/>
      <c r="N4902" s="23"/>
      <c r="O4902" s="24"/>
      <c r="P4902" s="19"/>
      <c r="Q4902" s="19"/>
      <c r="R4902" s="19"/>
      <c r="U4902" s="27"/>
      <c r="Y4902" s="9" t="s">
        <v>568</v>
      </c>
      <c r="Z4902" s="9" t="s">
        <v>232</v>
      </c>
      <c r="AA4902" s="9" t="s">
        <v>44</v>
      </c>
      <c r="AB4902" s="9">
        <v>5897734</v>
      </c>
      <c r="AC4902" s="9" t="s">
        <v>5677</v>
      </c>
      <c r="AD4902" s="9" t="s">
        <v>225</v>
      </c>
      <c r="AE4902" s="5">
        <f t="shared" si="174"/>
        <v>0</v>
      </c>
      <c r="AF4902" s="5" t="str">
        <f t="shared" si="175"/>
        <v>katA</v>
      </c>
      <c r="AG4902" s="153"/>
      <c r="AH4902" s="153"/>
      <c r="AI4902" t="s">
        <v>201</v>
      </c>
      <c r="AJ4902" t="s">
        <v>17878</v>
      </c>
      <c r="AK4902" s="9" t="str">
        <f>VLOOKUP(Y4902,zdroj!D:AJ,33,0)</f>
        <v>katA</v>
      </c>
    </row>
    <row r="4903" spans="8:37" x14ac:dyDescent="0.25">
      <c r="H4903" s="8"/>
      <c r="I4903" s="8"/>
      <c r="N4903" s="23"/>
      <c r="O4903" s="24"/>
      <c r="P4903" s="19"/>
      <c r="Q4903" s="19"/>
      <c r="R4903" s="19"/>
      <c r="U4903" s="27"/>
      <c r="Y4903" s="9" t="s">
        <v>568</v>
      </c>
      <c r="Z4903" s="9" t="s">
        <v>232</v>
      </c>
      <c r="AA4903" s="9" t="s">
        <v>44</v>
      </c>
      <c r="AB4903" s="9">
        <v>5897742</v>
      </c>
      <c r="AC4903" s="9" t="s">
        <v>5678</v>
      </c>
      <c r="AD4903" s="9" t="s">
        <v>225</v>
      </c>
      <c r="AE4903" s="5">
        <f t="shared" si="174"/>
        <v>0</v>
      </c>
      <c r="AF4903" s="5" t="str">
        <f t="shared" si="175"/>
        <v>katA</v>
      </c>
      <c r="AG4903" s="153"/>
      <c r="AH4903" s="153"/>
      <c r="AI4903" t="s">
        <v>201</v>
      </c>
      <c r="AJ4903" t="s">
        <v>17878</v>
      </c>
      <c r="AK4903" s="9" t="str">
        <f>VLOOKUP(Y4903,zdroj!D:AJ,33,0)</f>
        <v>katA</v>
      </c>
    </row>
    <row r="4904" spans="8:37" x14ac:dyDescent="0.25">
      <c r="H4904" s="8"/>
      <c r="I4904" s="8"/>
      <c r="N4904" s="23"/>
      <c r="O4904" s="24"/>
      <c r="P4904" s="19"/>
      <c r="Q4904" s="19"/>
      <c r="R4904" s="19"/>
      <c r="U4904" s="27"/>
      <c r="Y4904" s="9" t="s">
        <v>568</v>
      </c>
      <c r="Z4904" s="9" t="s">
        <v>232</v>
      </c>
      <c r="AA4904" s="9" t="s">
        <v>44</v>
      </c>
      <c r="AB4904" s="9">
        <v>5896711</v>
      </c>
      <c r="AC4904" s="9" t="s">
        <v>5679</v>
      </c>
      <c r="AD4904" s="9" t="s">
        <v>225</v>
      </c>
      <c r="AE4904" s="5">
        <f t="shared" si="174"/>
        <v>0</v>
      </c>
      <c r="AF4904" s="5" t="str">
        <f t="shared" si="175"/>
        <v>katA</v>
      </c>
      <c r="AG4904" s="153"/>
      <c r="AH4904" s="153"/>
      <c r="AI4904" t="s">
        <v>201</v>
      </c>
      <c r="AJ4904" t="s">
        <v>17878</v>
      </c>
      <c r="AK4904" s="9" t="str">
        <f>VLOOKUP(Y4904,zdroj!D:AJ,33,0)</f>
        <v>katA</v>
      </c>
    </row>
    <row r="4905" spans="8:37" x14ac:dyDescent="0.25">
      <c r="H4905" s="8"/>
      <c r="I4905" s="8"/>
      <c r="N4905" s="23"/>
      <c r="O4905" s="24"/>
      <c r="P4905" s="19"/>
      <c r="Q4905" s="19"/>
      <c r="R4905" s="19"/>
      <c r="U4905" s="27"/>
      <c r="Y4905" s="9" t="s">
        <v>568</v>
      </c>
      <c r="Z4905" s="9" t="s">
        <v>232</v>
      </c>
      <c r="AA4905" s="9" t="s">
        <v>44</v>
      </c>
      <c r="AB4905" s="9">
        <v>5897751</v>
      </c>
      <c r="AC4905" s="9" t="s">
        <v>5680</v>
      </c>
      <c r="AD4905" s="9" t="s">
        <v>225</v>
      </c>
      <c r="AE4905" s="5">
        <f t="shared" si="174"/>
        <v>0</v>
      </c>
      <c r="AF4905" s="5" t="str">
        <f t="shared" si="175"/>
        <v>katA</v>
      </c>
      <c r="AG4905" s="153"/>
      <c r="AH4905" s="153"/>
      <c r="AI4905" t="s">
        <v>201</v>
      </c>
      <c r="AJ4905" t="s">
        <v>17878</v>
      </c>
      <c r="AK4905" s="9" t="str">
        <f>VLOOKUP(Y4905,zdroj!D:AJ,33,0)</f>
        <v>katA</v>
      </c>
    </row>
    <row r="4906" spans="8:37" x14ac:dyDescent="0.25">
      <c r="H4906" s="8"/>
      <c r="I4906" s="8"/>
      <c r="N4906" s="23"/>
      <c r="O4906" s="24"/>
      <c r="P4906" s="19"/>
      <c r="Q4906" s="19"/>
      <c r="R4906" s="19"/>
      <c r="U4906" s="27"/>
      <c r="Y4906" s="9" t="s">
        <v>568</v>
      </c>
      <c r="Z4906" s="9" t="s">
        <v>232</v>
      </c>
      <c r="AA4906" s="9" t="s">
        <v>44</v>
      </c>
      <c r="AB4906" s="9">
        <v>5897769</v>
      </c>
      <c r="AC4906" s="9" t="s">
        <v>5681</v>
      </c>
      <c r="AD4906" s="9" t="s">
        <v>225</v>
      </c>
      <c r="AE4906" s="5">
        <f t="shared" si="174"/>
        <v>0</v>
      </c>
      <c r="AF4906" s="5" t="str">
        <f t="shared" si="175"/>
        <v>katA</v>
      </c>
      <c r="AG4906" s="153"/>
      <c r="AH4906" s="153"/>
      <c r="AI4906" t="s">
        <v>201</v>
      </c>
      <c r="AJ4906" t="s">
        <v>17878</v>
      </c>
      <c r="AK4906" s="9" t="str">
        <f>VLOOKUP(Y4906,zdroj!D:AJ,33,0)</f>
        <v>katA</v>
      </c>
    </row>
    <row r="4907" spans="8:37" x14ac:dyDescent="0.25">
      <c r="H4907" s="8"/>
      <c r="I4907" s="8"/>
      <c r="N4907" s="23"/>
      <c r="O4907" s="24"/>
      <c r="P4907" s="19"/>
      <c r="Q4907" s="19"/>
      <c r="R4907" s="19"/>
      <c r="U4907" s="27"/>
      <c r="Y4907" s="9" t="s">
        <v>568</v>
      </c>
      <c r="Z4907" s="9" t="s">
        <v>232</v>
      </c>
      <c r="AA4907" s="9" t="s">
        <v>44</v>
      </c>
      <c r="AB4907" s="9">
        <v>5897777</v>
      </c>
      <c r="AC4907" s="9" t="s">
        <v>5682</v>
      </c>
      <c r="AD4907" s="9" t="s">
        <v>225</v>
      </c>
      <c r="AE4907" s="5">
        <f t="shared" si="174"/>
        <v>0</v>
      </c>
      <c r="AF4907" s="5" t="str">
        <f t="shared" si="175"/>
        <v>katA</v>
      </c>
      <c r="AG4907" s="153"/>
      <c r="AH4907" s="153"/>
      <c r="AI4907" t="s">
        <v>201</v>
      </c>
      <c r="AJ4907" t="s">
        <v>17878</v>
      </c>
      <c r="AK4907" s="9" t="str">
        <f>VLOOKUP(Y4907,zdroj!D:AJ,33,0)</f>
        <v>katA</v>
      </c>
    </row>
    <row r="4908" spans="8:37" x14ac:dyDescent="0.25">
      <c r="H4908" s="8"/>
      <c r="I4908" s="8"/>
      <c r="N4908" s="23"/>
      <c r="O4908" s="24"/>
      <c r="P4908" s="19"/>
      <c r="Q4908" s="19"/>
      <c r="R4908" s="19"/>
      <c r="U4908" s="27"/>
      <c r="Y4908" s="9" t="s">
        <v>568</v>
      </c>
      <c r="Z4908" s="9" t="s">
        <v>232</v>
      </c>
      <c r="AA4908" s="9" t="s">
        <v>44</v>
      </c>
      <c r="AB4908" s="9">
        <v>5897785</v>
      </c>
      <c r="AC4908" s="9" t="s">
        <v>5683</v>
      </c>
      <c r="AD4908" s="9" t="s">
        <v>225</v>
      </c>
      <c r="AE4908" s="5">
        <f t="shared" si="174"/>
        <v>0</v>
      </c>
      <c r="AF4908" s="5" t="str">
        <f t="shared" si="175"/>
        <v>katA</v>
      </c>
      <c r="AG4908" s="153"/>
      <c r="AH4908" s="153"/>
      <c r="AI4908" t="s">
        <v>201</v>
      </c>
      <c r="AJ4908" t="s">
        <v>17878</v>
      </c>
      <c r="AK4908" s="9" t="str">
        <f>VLOOKUP(Y4908,zdroj!D:AJ,33,0)</f>
        <v>katA</v>
      </c>
    </row>
    <row r="4909" spans="8:37" x14ac:dyDescent="0.25">
      <c r="H4909" s="8"/>
      <c r="I4909" s="8"/>
      <c r="N4909" s="23"/>
      <c r="O4909" s="24"/>
      <c r="P4909" s="19"/>
      <c r="Q4909" s="19"/>
      <c r="R4909" s="19"/>
      <c r="U4909" s="27"/>
      <c r="Y4909" s="9" t="s">
        <v>568</v>
      </c>
      <c r="Z4909" s="9" t="s">
        <v>232</v>
      </c>
      <c r="AA4909" s="9" t="s">
        <v>44</v>
      </c>
      <c r="AB4909" s="9">
        <v>5897793</v>
      </c>
      <c r="AC4909" s="9" t="s">
        <v>5684</v>
      </c>
      <c r="AD4909" s="9" t="s">
        <v>225</v>
      </c>
      <c r="AE4909" s="5">
        <f t="shared" si="174"/>
        <v>0</v>
      </c>
      <c r="AF4909" s="5" t="str">
        <f t="shared" si="175"/>
        <v>katA</v>
      </c>
      <c r="AG4909" s="153"/>
      <c r="AH4909" s="153"/>
      <c r="AI4909" t="s">
        <v>201</v>
      </c>
      <c r="AJ4909" t="s">
        <v>17878</v>
      </c>
      <c r="AK4909" s="9" t="str">
        <f>VLOOKUP(Y4909,zdroj!D:AJ,33,0)</f>
        <v>katA</v>
      </c>
    </row>
    <row r="4910" spans="8:37" x14ac:dyDescent="0.25">
      <c r="H4910" s="8"/>
      <c r="I4910" s="8"/>
      <c r="N4910" s="23"/>
      <c r="O4910" s="24"/>
      <c r="P4910" s="19"/>
      <c r="Q4910" s="19"/>
      <c r="R4910" s="19"/>
      <c r="U4910" s="27"/>
      <c r="Y4910" s="9" t="s">
        <v>568</v>
      </c>
      <c r="Z4910" s="9" t="s">
        <v>232</v>
      </c>
      <c r="AA4910" s="9" t="s">
        <v>44</v>
      </c>
      <c r="AB4910" s="9">
        <v>5896720</v>
      </c>
      <c r="AC4910" s="9" t="s">
        <v>5685</v>
      </c>
      <c r="AD4910" s="9" t="s">
        <v>225</v>
      </c>
      <c r="AE4910" s="5">
        <f t="shared" si="174"/>
        <v>0</v>
      </c>
      <c r="AF4910" s="5" t="str">
        <f t="shared" si="175"/>
        <v>katA</v>
      </c>
      <c r="AG4910" s="153"/>
      <c r="AH4910" s="153"/>
      <c r="AI4910" t="s">
        <v>201</v>
      </c>
      <c r="AJ4910" t="s">
        <v>17878</v>
      </c>
      <c r="AK4910" s="9" t="str">
        <f>VLOOKUP(Y4910,zdroj!D:AJ,33,0)</f>
        <v>katA</v>
      </c>
    </row>
    <row r="4911" spans="8:37" x14ac:dyDescent="0.25">
      <c r="H4911" s="8"/>
      <c r="I4911" s="8"/>
      <c r="N4911" s="23"/>
      <c r="O4911" s="24"/>
      <c r="P4911" s="19"/>
      <c r="Q4911" s="19"/>
      <c r="R4911" s="19"/>
      <c r="U4911" s="27"/>
      <c r="Y4911" s="9" t="s">
        <v>568</v>
      </c>
      <c r="Z4911" s="9" t="s">
        <v>232</v>
      </c>
      <c r="AA4911" s="9" t="s">
        <v>44</v>
      </c>
      <c r="AB4911" s="9">
        <v>5896738</v>
      </c>
      <c r="AC4911" s="9" t="s">
        <v>5686</v>
      </c>
      <c r="AD4911" s="9" t="s">
        <v>225</v>
      </c>
      <c r="AE4911" s="5">
        <f t="shared" si="174"/>
        <v>0</v>
      </c>
      <c r="AF4911" s="5" t="str">
        <f t="shared" si="175"/>
        <v>katA</v>
      </c>
      <c r="AG4911" s="153"/>
      <c r="AH4911" s="153"/>
      <c r="AI4911" t="s">
        <v>201</v>
      </c>
      <c r="AJ4911" t="s">
        <v>17878</v>
      </c>
      <c r="AK4911" s="9" t="str">
        <f>VLOOKUP(Y4911,zdroj!D:AJ,33,0)</f>
        <v>katA</v>
      </c>
    </row>
    <row r="4912" spans="8:37" x14ac:dyDescent="0.25">
      <c r="H4912" s="8"/>
      <c r="I4912" s="8"/>
      <c r="N4912" s="23"/>
      <c r="O4912" s="24"/>
      <c r="P4912" s="19"/>
      <c r="Q4912" s="19"/>
      <c r="R4912" s="19"/>
      <c r="U4912" s="27"/>
      <c r="Y4912" s="9" t="s">
        <v>568</v>
      </c>
      <c r="Z4912" s="9" t="s">
        <v>232</v>
      </c>
      <c r="AA4912" s="9" t="s">
        <v>44</v>
      </c>
      <c r="AB4912" s="9">
        <v>5896606</v>
      </c>
      <c r="AC4912" s="9" t="s">
        <v>5687</v>
      </c>
      <c r="AD4912" s="9" t="s">
        <v>225</v>
      </c>
      <c r="AE4912" s="5">
        <f t="shared" si="174"/>
        <v>0</v>
      </c>
      <c r="AF4912" s="5" t="str">
        <f t="shared" si="175"/>
        <v>katA</v>
      </c>
      <c r="AG4912" s="153"/>
      <c r="AH4912" s="153"/>
      <c r="AI4912" t="s">
        <v>201</v>
      </c>
      <c r="AJ4912" t="s">
        <v>17878</v>
      </c>
      <c r="AK4912" s="9" t="str">
        <f>VLOOKUP(Y4912,zdroj!D:AJ,33,0)</f>
        <v>katA</v>
      </c>
    </row>
    <row r="4913" spans="8:37" x14ac:dyDescent="0.25">
      <c r="H4913" s="8"/>
      <c r="I4913" s="8"/>
      <c r="N4913" s="23"/>
      <c r="O4913" s="24"/>
      <c r="P4913" s="19"/>
      <c r="Q4913" s="19"/>
      <c r="R4913" s="19"/>
      <c r="U4913" s="27"/>
      <c r="Y4913" s="9" t="s">
        <v>568</v>
      </c>
      <c r="Z4913" s="9" t="s">
        <v>232</v>
      </c>
      <c r="AA4913" s="9" t="s">
        <v>44</v>
      </c>
      <c r="AB4913" s="9">
        <v>5896754</v>
      </c>
      <c r="AC4913" s="9" t="s">
        <v>5688</v>
      </c>
      <c r="AD4913" s="9" t="s">
        <v>225</v>
      </c>
      <c r="AE4913" s="5">
        <f t="shared" si="174"/>
        <v>0</v>
      </c>
      <c r="AF4913" s="5" t="str">
        <f t="shared" si="175"/>
        <v>katA</v>
      </c>
      <c r="AG4913" s="153"/>
      <c r="AH4913" s="153"/>
      <c r="AI4913" t="s">
        <v>201</v>
      </c>
      <c r="AJ4913" t="s">
        <v>17878</v>
      </c>
      <c r="AK4913" s="9" t="str">
        <f>VLOOKUP(Y4913,zdroj!D:AJ,33,0)</f>
        <v>katA</v>
      </c>
    </row>
    <row r="4914" spans="8:37" x14ac:dyDescent="0.25">
      <c r="H4914" s="8"/>
      <c r="I4914" s="8"/>
      <c r="N4914" s="23"/>
      <c r="O4914" s="24"/>
      <c r="P4914" s="19"/>
      <c r="Q4914" s="19"/>
      <c r="R4914" s="19"/>
      <c r="U4914" s="27"/>
      <c r="Y4914" s="9" t="s">
        <v>568</v>
      </c>
      <c r="Z4914" s="9" t="s">
        <v>232</v>
      </c>
      <c r="AA4914" s="9" t="s">
        <v>44</v>
      </c>
      <c r="AB4914" s="9">
        <v>5896762</v>
      </c>
      <c r="AC4914" s="9" t="s">
        <v>5689</v>
      </c>
      <c r="AD4914" s="9" t="s">
        <v>225</v>
      </c>
      <c r="AE4914" s="5">
        <f t="shared" si="174"/>
        <v>0</v>
      </c>
      <c r="AF4914" s="5" t="str">
        <f t="shared" si="175"/>
        <v>katA</v>
      </c>
      <c r="AG4914" s="153"/>
      <c r="AH4914" s="153"/>
      <c r="AI4914" t="s">
        <v>201</v>
      </c>
      <c r="AJ4914" t="s">
        <v>17878</v>
      </c>
      <c r="AK4914" s="9" t="str">
        <f>VLOOKUP(Y4914,zdroj!D:AJ,33,0)</f>
        <v>katA</v>
      </c>
    </row>
    <row r="4915" spans="8:37" x14ac:dyDescent="0.25">
      <c r="H4915" s="8"/>
      <c r="I4915" s="8"/>
      <c r="N4915" s="23"/>
      <c r="O4915" s="24"/>
      <c r="P4915" s="19"/>
      <c r="Q4915" s="19"/>
      <c r="R4915" s="19"/>
      <c r="U4915" s="27"/>
      <c r="Y4915" s="9" t="s">
        <v>568</v>
      </c>
      <c r="Z4915" s="9" t="s">
        <v>232</v>
      </c>
      <c r="AA4915" s="9" t="s">
        <v>44</v>
      </c>
      <c r="AB4915" s="9">
        <v>5896771</v>
      </c>
      <c r="AC4915" s="9" t="s">
        <v>5690</v>
      </c>
      <c r="AD4915" s="9" t="s">
        <v>225</v>
      </c>
      <c r="AE4915" s="5">
        <f t="shared" si="174"/>
        <v>0</v>
      </c>
      <c r="AF4915" s="5" t="str">
        <f t="shared" si="175"/>
        <v>katA</v>
      </c>
      <c r="AG4915" s="153"/>
      <c r="AH4915" s="153"/>
      <c r="AI4915" t="s">
        <v>201</v>
      </c>
      <c r="AJ4915" t="s">
        <v>17878</v>
      </c>
      <c r="AK4915" s="9" t="str">
        <f>VLOOKUP(Y4915,zdroj!D:AJ,33,0)</f>
        <v>katA</v>
      </c>
    </row>
    <row r="4916" spans="8:37" x14ac:dyDescent="0.25">
      <c r="H4916" s="8"/>
      <c r="I4916" s="8"/>
      <c r="N4916" s="23"/>
      <c r="O4916" s="24"/>
      <c r="P4916" s="19"/>
      <c r="Q4916" s="19"/>
      <c r="R4916" s="19"/>
      <c r="U4916" s="27"/>
      <c r="Y4916" s="9" t="s">
        <v>568</v>
      </c>
      <c r="Z4916" s="9" t="s">
        <v>232</v>
      </c>
      <c r="AA4916" s="9" t="s">
        <v>44</v>
      </c>
      <c r="AB4916" s="9">
        <v>5896789</v>
      </c>
      <c r="AC4916" s="9" t="s">
        <v>5691</v>
      </c>
      <c r="AD4916" s="9" t="s">
        <v>225</v>
      </c>
      <c r="AE4916" s="5">
        <f t="shared" si="174"/>
        <v>0</v>
      </c>
      <c r="AF4916" s="5" t="str">
        <f t="shared" si="175"/>
        <v>katA</v>
      </c>
      <c r="AG4916" s="153"/>
      <c r="AH4916" s="153"/>
      <c r="AI4916" t="s">
        <v>201</v>
      </c>
      <c r="AJ4916" t="s">
        <v>17878</v>
      </c>
      <c r="AK4916" s="9" t="str">
        <f>VLOOKUP(Y4916,zdroj!D:AJ,33,0)</f>
        <v>katA</v>
      </c>
    </row>
    <row r="4917" spans="8:37" x14ac:dyDescent="0.25">
      <c r="H4917" s="8"/>
      <c r="I4917" s="8"/>
      <c r="N4917" s="23"/>
      <c r="O4917" s="24"/>
      <c r="P4917" s="19"/>
      <c r="Q4917" s="19"/>
      <c r="R4917" s="19"/>
      <c r="U4917" s="27"/>
      <c r="Y4917" s="9" t="s">
        <v>568</v>
      </c>
      <c r="Z4917" s="9" t="s">
        <v>232</v>
      </c>
      <c r="AA4917" s="9" t="s">
        <v>44</v>
      </c>
      <c r="AB4917" s="9">
        <v>5896801</v>
      </c>
      <c r="AC4917" s="9" t="s">
        <v>5692</v>
      </c>
      <c r="AD4917" s="9" t="s">
        <v>225</v>
      </c>
      <c r="AE4917" s="5">
        <f t="shared" si="174"/>
        <v>0</v>
      </c>
      <c r="AF4917" s="5" t="str">
        <f t="shared" si="175"/>
        <v>katA</v>
      </c>
      <c r="AG4917" s="153"/>
      <c r="AH4917" s="153"/>
      <c r="AI4917" t="s">
        <v>201</v>
      </c>
      <c r="AJ4917" t="s">
        <v>17878</v>
      </c>
      <c r="AK4917" s="9" t="str">
        <f>VLOOKUP(Y4917,zdroj!D:AJ,33,0)</f>
        <v>katA</v>
      </c>
    </row>
    <row r="4918" spans="8:37" x14ac:dyDescent="0.25">
      <c r="H4918" s="8"/>
      <c r="I4918" s="8"/>
      <c r="N4918" s="23"/>
      <c r="O4918" s="24"/>
      <c r="P4918" s="19"/>
      <c r="Q4918" s="19"/>
      <c r="R4918" s="19"/>
      <c r="U4918" s="27"/>
      <c r="Y4918" s="9" t="s">
        <v>568</v>
      </c>
      <c r="Z4918" s="9" t="s">
        <v>232</v>
      </c>
      <c r="AA4918" s="9" t="s">
        <v>44</v>
      </c>
      <c r="AB4918" s="9">
        <v>5896819</v>
      </c>
      <c r="AC4918" s="9" t="s">
        <v>5693</v>
      </c>
      <c r="AD4918" s="9" t="s">
        <v>225</v>
      </c>
      <c r="AE4918" s="5">
        <f t="shared" si="174"/>
        <v>0</v>
      </c>
      <c r="AF4918" s="5" t="str">
        <f t="shared" si="175"/>
        <v>katA</v>
      </c>
      <c r="AG4918" s="153"/>
      <c r="AH4918" s="153"/>
      <c r="AI4918" t="s">
        <v>201</v>
      </c>
      <c r="AJ4918" t="s">
        <v>17878</v>
      </c>
      <c r="AK4918" s="9" t="str">
        <f>VLOOKUP(Y4918,zdroj!D:AJ,33,0)</f>
        <v>katA</v>
      </c>
    </row>
    <row r="4919" spans="8:37" x14ac:dyDescent="0.25">
      <c r="H4919" s="8"/>
      <c r="I4919" s="8"/>
      <c r="N4919" s="23"/>
      <c r="O4919" s="24"/>
      <c r="P4919" s="19"/>
      <c r="Q4919" s="19"/>
      <c r="R4919" s="19"/>
      <c r="U4919" s="27"/>
      <c r="Y4919" s="9" t="s">
        <v>568</v>
      </c>
      <c r="Z4919" s="9" t="s">
        <v>232</v>
      </c>
      <c r="AA4919" s="9" t="s">
        <v>44</v>
      </c>
      <c r="AB4919" s="9">
        <v>5896614</v>
      </c>
      <c r="AC4919" s="9" t="s">
        <v>5694</v>
      </c>
      <c r="AD4919" s="9" t="s">
        <v>225</v>
      </c>
      <c r="AE4919" s="5">
        <f t="shared" si="174"/>
        <v>0</v>
      </c>
      <c r="AF4919" s="5" t="str">
        <f t="shared" si="175"/>
        <v>katA</v>
      </c>
      <c r="AG4919" s="153"/>
      <c r="AH4919" s="153"/>
      <c r="AI4919" t="s">
        <v>201</v>
      </c>
      <c r="AJ4919" t="s">
        <v>17878</v>
      </c>
      <c r="AK4919" s="9" t="str">
        <f>VLOOKUP(Y4919,zdroj!D:AJ,33,0)</f>
        <v>katA</v>
      </c>
    </row>
    <row r="4920" spans="8:37" x14ac:dyDescent="0.25">
      <c r="H4920" s="8"/>
      <c r="I4920" s="8"/>
      <c r="N4920" s="23"/>
      <c r="O4920" s="24"/>
      <c r="P4920" s="19"/>
      <c r="Q4920" s="19"/>
      <c r="R4920" s="19"/>
      <c r="U4920" s="27"/>
      <c r="Y4920" s="9" t="s">
        <v>568</v>
      </c>
      <c r="Z4920" s="9" t="s">
        <v>232</v>
      </c>
      <c r="AA4920" s="9" t="s">
        <v>44</v>
      </c>
      <c r="AB4920" s="9">
        <v>5896827</v>
      </c>
      <c r="AC4920" s="9" t="s">
        <v>5695</v>
      </c>
      <c r="AD4920" s="9" t="s">
        <v>225</v>
      </c>
      <c r="AE4920" s="5">
        <f t="shared" si="174"/>
        <v>0</v>
      </c>
      <c r="AF4920" s="5" t="str">
        <f t="shared" si="175"/>
        <v>katA</v>
      </c>
      <c r="AG4920" s="153"/>
      <c r="AH4920" s="153"/>
      <c r="AI4920" t="s">
        <v>201</v>
      </c>
      <c r="AJ4920" t="s">
        <v>17878</v>
      </c>
      <c r="AK4920" s="9" t="str">
        <f>VLOOKUP(Y4920,zdroj!D:AJ,33,0)</f>
        <v>katA</v>
      </c>
    </row>
    <row r="4921" spans="8:37" x14ac:dyDescent="0.25">
      <c r="H4921" s="8"/>
      <c r="I4921" s="8"/>
      <c r="N4921" s="23"/>
      <c r="O4921" s="24"/>
      <c r="P4921" s="19"/>
      <c r="Q4921" s="19"/>
      <c r="R4921" s="19"/>
      <c r="U4921" s="27"/>
      <c r="Y4921" s="9" t="s">
        <v>568</v>
      </c>
      <c r="Z4921" s="9" t="s">
        <v>232</v>
      </c>
      <c r="AA4921" s="9" t="s">
        <v>44</v>
      </c>
      <c r="AB4921" s="9">
        <v>5896843</v>
      </c>
      <c r="AC4921" s="9" t="s">
        <v>5696</v>
      </c>
      <c r="AD4921" s="9" t="s">
        <v>225</v>
      </c>
      <c r="AE4921" s="5">
        <f t="shared" si="174"/>
        <v>0</v>
      </c>
      <c r="AF4921" s="5" t="str">
        <f t="shared" si="175"/>
        <v>katA</v>
      </c>
      <c r="AG4921" s="153"/>
      <c r="AH4921" s="153"/>
      <c r="AI4921" t="s">
        <v>201</v>
      </c>
      <c r="AJ4921" t="s">
        <v>17878</v>
      </c>
      <c r="AK4921" s="9" t="str">
        <f>VLOOKUP(Y4921,zdroj!D:AJ,33,0)</f>
        <v>katA</v>
      </c>
    </row>
    <row r="4922" spans="8:37" x14ac:dyDescent="0.25">
      <c r="H4922" s="8"/>
      <c r="I4922" s="8"/>
      <c r="N4922" s="23"/>
      <c r="O4922" s="24"/>
      <c r="P4922" s="19"/>
      <c r="Q4922" s="19"/>
      <c r="R4922" s="19"/>
      <c r="U4922" s="27"/>
      <c r="Y4922" s="9" t="s">
        <v>568</v>
      </c>
      <c r="Z4922" s="9" t="s">
        <v>232</v>
      </c>
      <c r="AA4922" s="9" t="s">
        <v>44</v>
      </c>
      <c r="AB4922" s="9">
        <v>5896851</v>
      </c>
      <c r="AC4922" s="9" t="s">
        <v>5697</v>
      </c>
      <c r="AD4922" s="9" t="s">
        <v>225</v>
      </c>
      <c r="AE4922" s="5">
        <f t="shared" si="174"/>
        <v>0</v>
      </c>
      <c r="AF4922" s="5" t="str">
        <f t="shared" si="175"/>
        <v>katA</v>
      </c>
      <c r="AG4922" s="153"/>
      <c r="AH4922" s="153"/>
      <c r="AI4922" t="s">
        <v>201</v>
      </c>
      <c r="AJ4922" t="s">
        <v>17878</v>
      </c>
      <c r="AK4922" s="9" t="str">
        <f>VLOOKUP(Y4922,zdroj!D:AJ,33,0)</f>
        <v>katA</v>
      </c>
    </row>
    <row r="4923" spans="8:37" x14ac:dyDescent="0.25">
      <c r="H4923" s="8"/>
      <c r="I4923" s="8"/>
      <c r="N4923" s="23"/>
      <c r="O4923" s="24"/>
      <c r="P4923" s="19"/>
      <c r="Q4923" s="19"/>
      <c r="R4923" s="19"/>
      <c r="U4923" s="27"/>
      <c r="Y4923" s="9" t="s">
        <v>568</v>
      </c>
      <c r="Z4923" s="9" t="s">
        <v>232</v>
      </c>
      <c r="AA4923" s="9" t="s">
        <v>44</v>
      </c>
      <c r="AB4923" s="9">
        <v>5896860</v>
      </c>
      <c r="AC4923" s="9" t="s">
        <v>5698</v>
      </c>
      <c r="AD4923" s="9" t="s">
        <v>225</v>
      </c>
      <c r="AE4923" s="5">
        <f t="shared" si="174"/>
        <v>0</v>
      </c>
      <c r="AF4923" s="5" t="str">
        <f t="shared" si="175"/>
        <v>katA</v>
      </c>
      <c r="AG4923" s="153"/>
      <c r="AH4923" s="153"/>
      <c r="AI4923" t="s">
        <v>201</v>
      </c>
      <c r="AJ4923" t="s">
        <v>17878</v>
      </c>
      <c r="AK4923" s="9" t="str">
        <f>VLOOKUP(Y4923,zdroj!D:AJ,33,0)</f>
        <v>katA</v>
      </c>
    </row>
    <row r="4924" spans="8:37" x14ac:dyDescent="0.25">
      <c r="H4924" s="8"/>
      <c r="I4924" s="8"/>
      <c r="N4924" s="23"/>
      <c r="O4924" s="24"/>
      <c r="P4924" s="19"/>
      <c r="Q4924" s="19"/>
      <c r="R4924" s="19"/>
      <c r="U4924" s="27"/>
      <c r="Y4924" s="9" t="s">
        <v>568</v>
      </c>
      <c r="Z4924" s="9" t="s">
        <v>232</v>
      </c>
      <c r="AA4924" s="9" t="s">
        <v>44</v>
      </c>
      <c r="AB4924" s="9">
        <v>5896878</v>
      </c>
      <c r="AC4924" s="9" t="s">
        <v>5699</v>
      </c>
      <c r="AD4924" s="9" t="s">
        <v>225</v>
      </c>
      <c r="AE4924" s="5">
        <f t="shared" si="174"/>
        <v>0</v>
      </c>
      <c r="AF4924" s="5" t="str">
        <f t="shared" si="175"/>
        <v>katA</v>
      </c>
      <c r="AG4924" s="153"/>
      <c r="AH4924" s="153"/>
      <c r="AI4924" t="s">
        <v>17879</v>
      </c>
      <c r="AJ4924" t="s">
        <v>17878</v>
      </c>
      <c r="AK4924" s="9" t="str">
        <f>VLOOKUP(Y4924,zdroj!D:AJ,33,0)</f>
        <v>katA</v>
      </c>
    </row>
    <row r="4925" spans="8:37" x14ac:dyDescent="0.25">
      <c r="H4925" s="8"/>
      <c r="I4925" s="8"/>
      <c r="N4925" s="23"/>
      <c r="O4925" s="24"/>
      <c r="P4925" s="19"/>
      <c r="Q4925" s="19"/>
      <c r="R4925" s="19"/>
      <c r="U4925" s="27"/>
      <c r="Y4925" s="9" t="s">
        <v>568</v>
      </c>
      <c r="Z4925" s="9" t="s">
        <v>232</v>
      </c>
      <c r="AA4925" s="9" t="s">
        <v>44</v>
      </c>
      <c r="AB4925" s="9">
        <v>5896886</v>
      </c>
      <c r="AC4925" s="9" t="s">
        <v>5700</v>
      </c>
      <c r="AD4925" s="9" t="s">
        <v>225</v>
      </c>
      <c r="AE4925" s="5">
        <f t="shared" si="174"/>
        <v>0</v>
      </c>
      <c r="AF4925" s="5" t="str">
        <f t="shared" si="175"/>
        <v>katA</v>
      </c>
      <c r="AG4925" s="153"/>
      <c r="AH4925" s="153"/>
      <c r="AI4925" t="s">
        <v>201</v>
      </c>
      <c r="AJ4925" t="s">
        <v>17878</v>
      </c>
      <c r="AK4925" s="9" t="str">
        <f>VLOOKUP(Y4925,zdroj!D:AJ,33,0)</f>
        <v>katA</v>
      </c>
    </row>
    <row r="4926" spans="8:37" x14ac:dyDescent="0.25">
      <c r="H4926" s="8"/>
      <c r="I4926" s="8"/>
      <c r="N4926" s="23"/>
      <c r="O4926" s="24"/>
      <c r="P4926" s="19"/>
      <c r="Q4926" s="19"/>
      <c r="R4926" s="19"/>
      <c r="U4926" s="27"/>
      <c r="Y4926" s="9" t="s">
        <v>568</v>
      </c>
      <c r="Z4926" s="9" t="s">
        <v>232</v>
      </c>
      <c r="AA4926" s="9" t="s">
        <v>44</v>
      </c>
      <c r="AB4926" s="9">
        <v>5896894</v>
      </c>
      <c r="AC4926" s="9" t="s">
        <v>5701</v>
      </c>
      <c r="AD4926" s="9" t="s">
        <v>225</v>
      </c>
      <c r="AE4926" s="5">
        <f t="shared" si="174"/>
        <v>0</v>
      </c>
      <c r="AF4926" s="5" t="str">
        <f t="shared" si="175"/>
        <v>katA</v>
      </c>
      <c r="AG4926" s="153"/>
      <c r="AH4926" s="153"/>
      <c r="AI4926" t="s">
        <v>201</v>
      </c>
      <c r="AJ4926" t="s">
        <v>17878</v>
      </c>
      <c r="AK4926" s="9" t="str">
        <f>VLOOKUP(Y4926,zdroj!D:AJ,33,0)</f>
        <v>katA</v>
      </c>
    </row>
    <row r="4927" spans="8:37" x14ac:dyDescent="0.25">
      <c r="H4927" s="8"/>
      <c r="I4927" s="8"/>
      <c r="N4927" s="23"/>
      <c r="O4927" s="24"/>
      <c r="P4927" s="19"/>
      <c r="Q4927" s="19"/>
      <c r="R4927" s="19"/>
      <c r="U4927" s="27"/>
      <c r="Y4927" s="9" t="s">
        <v>568</v>
      </c>
      <c r="Z4927" s="9" t="s">
        <v>232</v>
      </c>
      <c r="AA4927" s="9" t="s">
        <v>44</v>
      </c>
      <c r="AB4927" s="9">
        <v>5896908</v>
      </c>
      <c r="AC4927" s="9" t="s">
        <v>5702</v>
      </c>
      <c r="AD4927" s="9" t="s">
        <v>225</v>
      </c>
      <c r="AE4927" s="5">
        <f t="shared" si="174"/>
        <v>0</v>
      </c>
      <c r="AF4927" s="5" t="str">
        <f t="shared" si="175"/>
        <v>katA</v>
      </c>
      <c r="AG4927" s="153"/>
      <c r="AH4927" s="153"/>
      <c r="AI4927" t="s">
        <v>201</v>
      </c>
      <c r="AJ4927" t="s">
        <v>17878</v>
      </c>
      <c r="AK4927" s="9" t="str">
        <f>VLOOKUP(Y4927,zdroj!D:AJ,33,0)</f>
        <v>katA</v>
      </c>
    </row>
    <row r="4928" spans="8:37" x14ac:dyDescent="0.25">
      <c r="H4928" s="8"/>
      <c r="I4928" s="8"/>
      <c r="N4928" s="23"/>
      <c r="O4928" s="24"/>
      <c r="P4928" s="19"/>
      <c r="Q4928" s="19"/>
      <c r="R4928" s="19"/>
      <c r="U4928" s="27"/>
      <c r="Y4928" s="9" t="s">
        <v>568</v>
      </c>
      <c r="Z4928" s="9" t="s">
        <v>232</v>
      </c>
      <c r="AA4928" s="9" t="s">
        <v>44</v>
      </c>
      <c r="AB4928" s="9">
        <v>5896916</v>
      </c>
      <c r="AC4928" s="9" t="s">
        <v>5703</v>
      </c>
      <c r="AD4928" s="9" t="s">
        <v>225</v>
      </c>
      <c r="AE4928" s="5">
        <f t="shared" si="174"/>
        <v>0</v>
      </c>
      <c r="AF4928" s="5" t="str">
        <f t="shared" si="175"/>
        <v>katA</v>
      </c>
      <c r="AG4928" s="153"/>
      <c r="AH4928" s="153"/>
      <c r="AI4928" t="s">
        <v>17880</v>
      </c>
      <c r="AJ4928" t="s">
        <v>17878</v>
      </c>
      <c r="AK4928" s="9" t="str">
        <f>VLOOKUP(Y4928,zdroj!D:AJ,33,0)</f>
        <v>katA</v>
      </c>
    </row>
    <row r="4929" spans="8:37" x14ac:dyDescent="0.25">
      <c r="H4929" s="8"/>
      <c r="I4929" s="8"/>
      <c r="N4929" s="23"/>
      <c r="O4929" s="24"/>
      <c r="P4929" s="19"/>
      <c r="Q4929" s="19"/>
      <c r="R4929" s="19"/>
      <c r="U4929" s="27"/>
      <c r="Y4929" s="9" t="s">
        <v>568</v>
      </c>
      <c r="Z4929" s="9" t="s">
        <v>232</v>
      </c>
      <c r="AA4929" s="9" t="s">
        <v>44</v>
      </c>
      <c r="AB4929" s="9">
        <v>5896622</v>
      </c>
      <c r="AC4929" s="9" t="s">
        <v>5704</v>
      </c>
      <c r="AD4929" s="9" t="s">
        <v>225</v>
      </c>
      <c r="AE4929" s="5">
        <f t="shared" si="174"/>
        <v>0</v>
      </c>
      <c r="AF4929" s="5" t="str">
        <f t="shared" si="175"/>
        <v>katA</v>
      </c>
      <c r="AG4929" s="153"/>
      <c r="AH4929" s="153"/>
      <c r="AI4929" t="s">
        <v>201</v>
      </c>
      <c r="AJ4929" t="s">
        <v>17878</v>
      </c>
      <c r="AK4929" s="9" t="str">
        <f>VLOOKUP(Y4929,zdroj!D:AJ,33,0)</f>
        <v>katA</v>
      </c>
    </row>
    <row r="4930" spans="8:37" x14ac:dyDescent="0.25">
      <c r="H4930" s="8"/>
      <c r="I4930" s="8"/>
      <c r="N4930" s="23"/>
      <c r="O4930" s="24"/>
      <c r="P4930" s="19"/>
      <c r="Q4930" s="19"/>
      <c r="R4930" s="19"/>
      <c r="U4930" s="27"/>
      <c r="Y4930" s="9" t="s">
        <v>568</v>
      </c>
      <c r="Z4930" s="9" t="s">
        <v>232</v>
      </c>
      <c r="AA4930" s="9" t="s">
        <v>44</v>
      </c>
      <c r="AB4930" s="9">
        <v>5896924</v>
      </c>
      <c r="AC4930" s="9" t="s">
        <v>5705</v>
      </c>
      <c r="AD4930" s="9" t="s">
        <v>225</v>
      </c>
      <c r="AE4930" s="5">
        <f t="shared" si="174"/>
        <v>0</v>
      </c>
      <c r="AF4930" s="5" t="str">
        <f t="shared" si="175"/>
        <v>katA</v>
      </c>
      <c r="AG4930" s="153"/>
      <c r="AH4930" s="153"/>
      <c r="AI4930" t="s">
        <v>201</v>
      </c>
      <c r="AJ4930" t="s">
        <v>17878</v>
      </c>
      <c r="AK4930" s="9" t="str">
        <f>VLOOKUP(Y4930,zdroj!D:AJ,33,0)</f>
        <v>katA</v>
      </c>
    </row>
    <row r="4931" spans="8:37" x14ac:dyDescent="0.25">
      <c r="H4931" s="8"/>
      <c r="I4931" s="8"/>
      <c r="N4931" s="23"/>
      <c r="O4931" s="24"/>
      <c r="P4931" s="19"/>
      <c r="Q4931" s="19"/>
      <c r="R4931" s="19"/>
      <c r="U4931" s="27"/>
      <c r="Y4931" s="9" t="s">
        <v>568</v>
      </c>
      <c r="Z4931" s="9" t="s">
        <v>232</v>
      </c>
      <c r="AA4931" s="9" t="s">
        <v>44</v>
      </c>
      <c r="AB4931" s="9">
        <v>5896932</v>
      </c>
      <c r="AC4931" s="9" t="s">
        <v>5706</v>
      </c>
      <c r="AD4931" s="9" t="s">
        <v>225</v>
      </c>
      <c r="AE4931" s="5">
        <f t="shared" si="174"/>
        <v>0</v>
      </c>
      <c r="AF4931" s="5" t="str">
        <f t="shared" si="175"/>
        <v>katA</v>
      </c>
      <c r="AG4931" s="153"/>
      <c r="AH4931" s="153"/>
      <c r="AI4931" t="s">
        <v>201</v>
      </c>
      <c r="AJ4931" t="s">
        <v>17878</v>
      </c>
      <c r="AK4931" s="9" t="str">
        <f>VLOOKUP(Y4931,zdroj!D:AJ,33,0)</f>
        <v>katA</v>
      </c>
    </row>
    <row r="4932" spans="8:37" x14ac:dyDescent="0.25">
      <c r="H4932" s="8"/>
      <c r="I4932" s="8"/>
      <c r="N4932" s="23"/>
      <c r="O4932" s="24"/>
      <c r="P4932" s="19"/>
      <c r="Q4932" s="19"/>
      <c r="R4932" s="19"/>
      <c r="U4932" s="27"/>
      <c r="Y4932" s="9" t="s">
        <v>568</v>
      </c>
      <c r="Z4932" s="9" t="s">
        <v>232</v>
      </c>
      <c r="AA4932" s="9" t="s">
        <v>44</v>
      </c>
      <c r="AB4932" s="9">
        <v>5896941</v>
      </c>
      <c r="AC4932" s="9" t="s">
        <v>5707</v>
      </c>
      <c r="AD4932" s="9" t="s">
        <v>225</v>
      </c>
      <c r="AE4932" s="5">
        <f t="shared" si="174"/>
        <v>0</v>
      </c>
      <c r="AF4932" s="5" t="str">
        <f t="shared" si="175"/>
        <v>katA</v>
      </c>
      <c r="AG4932" s="153"/>
      <c r="AH4932" s="153"/>
      <c r="AI4932" t="s">
        <v>201</v>
      </c>
      <c r="AJ4932" t="s">
        <v>17878</v>
      </c>
      <c r="AK4932" s="9" t="str">
        <f>VLOOKUP(Y4932,zdroj!D:AJ,33,0)</f>
        <v>katA</v>
      </c>
    </row>
    <row r="4933" spans="8:37" x14ac:dyDescent="0.25">
      <c r="H4933" s="8"/>
      <c r="I4933" s="8"/>
      <c r="N4933" s="23"/>
      <c r="O4933" s="24"/>
      <c r="P4933" s="19"/>
      <c r="Q4933" s="19"/>
      <c r="R4933" s="19"/>
      <c r="U4933" s="27"/>
      <c r="Y4933" s="9" t="s">
        <v>568</v>
      </c>
      <c r="Z4933" s="9" t="s">
        <v>232</v>
      </c>
      <c r="AA4933" s="9" t="s">
        <v>44</v>
      </c>
      <c r="AB4933" s="9">
        <v>5896959</v>
      </c>
      <c r="AC4933" s="9" t="s">
        <v>5708</v>
      </c>
      <c r="AD4933" s="9" t="s">
        <v>800</v>
      </c>
      <c r="AE4933" s="5">
        <f t="shared" si="174"/>
        <v>0</v>
      </c>
      <c r="AF4933" s="5" t="str">
        <f t="shared" si="175"/>
        <v>Pokryto</v>
      </c>
      <c r="AG4933" s="153"/>
      <c r="AH4933" s="153"/>
      <c r="AI4933" t="s">
        <v>201</v>
      </c>
      <c r="AJ4933" t="s">
        <v>800</v>
      </c>
      <c r="AK4933" s="9" t="str">
        <f>VLOOKUP(Y4933,zdroj!D:AJ,33,0)</f>
        <v>katA</v>
      </c>
    </row>
    <row r="4934" spans="8:37" x14ac:dyDescent="0.25">
      <c r="H4934" s="8"/>
      <c r="I4934" s="8"/>
      <c r="N4934" s="23"/>
      <c r="O4934" s="24"/>
      <c r="P4934" s="19"/>
      <c r="Q4934" s="19"/>
      <c r="R4934" s="19"/>
      <c r="U4934" s="27"/>
      <c r="Y4934" s="9" t="s">
        <v>568</v>
      </c>
      <c r="Z4934" s="9" t="s">
        <v>232</v>
      </c>
      <c r="AA4934" s="9" t="s">
        <v>44</v>
      </c>
      <c r="AB4934" s="9">
        <v>5896967</v>
      </c>
      <c r="AC4934" s="9" t="s">
        <v>5709</v>
      </c>
      <c r="AD4934" s="9" t="s">
        <v>225</v>
      </c>
      <c r="AE4934" s="5">
        <f t="shared" si="174"/>
        <v>0</v>
      </c>
      <c r="AF4934" s="5" t="str">
        <f t="shared" si="175"/>
        <v>katA</v>
      </c>
      <c r="AG4934" s="153"/>
      <c r="AH4934" s="153"/>
      <c r="AI4934" t="s">
        <v>201</v>
      </c>
      <c r="AJ4934" t="s">
        <v>17878</v>
      </c>
      <c r="AK4934" s="9" t="str">
        <f>VLOOKUP(Y4934,zdroj!D:AJ,33,0)</f>
        <v>katA</v>
      </c>
    </row>
    <row r="4935" spans="8:37" x14ac:dyDescent="0.25">
      <c r="H4935" s="8"/>
      <c r="I4935" s="8"/>
      <c r="N4935" s="23"/>
      <c r="O4935" s="24"/>
      <c r="P4935" s="19"/>
      <c r="Q4935" s="19"/>
      <c r="R4935" s="19"/>
      <c r="U4935" s="27"/>
      <c r="Y4935" s="9" t="s">
        <v>568</v>
      </c>
      <c r="Z4935" s="9" t="s">
        <v>232</v>
      </c>
      <c r="AA4935" s="9" t="s">
        <v>44</v>
      </c>
      <c r="AB4935" s="9">
        <v>5896975</v>
      </c>
      <c r="AC4935" s="9" t="s">
        <v>5710</v>
      </c>
      <c r="AD4935" s="9" t="s">
        <v>225</v>
      </c>
      <c r="AE4935" s="5">
        <f t="shared" si="174"/>
        <v>0</v>
      </c>
      <c r="AF4935" s="5" t="str">
        <f t="shared" si="175"/>
        <v>katA</v>
      </c>
      <c r="AG4935" s="153"/>
      <c r="AH4935" s="153"/>
      <c r="AI4935" t="s">
        <v>201</v>
      </c>
      <c r="AJ4935" t="s">
        <v>17878</v>
      </c>
      <c r="AK4935" s="9" t="str">
        <f>VLOOKUP(Y4935,zdroj!D:AJ,33,0)</f>
        <v>katA</v>
      </c>
    </row>
    <row r="4936" spans="8:37" x14ac:dyDescent="0.25">
      <c r="H4936" s="8"/>
      <c r="I4936" s="8"/>
      <c r="N4936" s="23"/>
      <c r="O4936" s="24"/>
      <c r="P4936" s="19"/>
      <c r="Q4936" s="19"/>
      <c r="R4936" s="19"/>
      <c r="U4936" s="27"/>
      <c r="Y4936" s="9" t="s">
        <v>568</v>
      </c>
      <c r="Z4936" s="9" t="s">
        <v>232</v>
      </c>
      <c r="AA4936" s="9" t="s">
        <v>44</v>
      </c>
      <c r="AB4936" s="9">
        <v>5896983</v>
      </c>
      <c r="AC4936" s="9" t="s">
        <v>5711</v>
      </c>
      <c r="AD4936" s="9" t="s">
        <v>225</v>
      </c>
      <c r="AE4936" s="5">
        <f t="shared" si="174"/>
        <v>0</v>
      </c>
      <c r="AF4936" s="5" t="str">
        <f t="shared" si="175"/>
        <v>katA</v>
      </c>
      <c r="AG4936" s="153"/>
      <c r="AH4936" s="153"/>
      <c r="AI4936" t="s">
        <v>201</v>
      </c>
      <c r="AJ4936" t="s">
        <v>17878</v>
      </c>
      <c r="AK4936" s="9" t="str">
        <f>VLOOKUP(Y4936,zdroj!D:AJ,33,0)</f>
        <v>katA</v>
      </c>
    </row>
    <row r="4937" spans="8:37" x14ac:dyDescent="0.25">
      <c r="H4937" s="8"/>
      <c r="I4937" s="8"/>
      <c r="N4937" s="23"/>
      <c r="O4937" s="24"/>
      <c r="P4937" s="19"/>
      <c r="Q4937" s="19"/>
      <c r="R4937" s="19"/>
      <c r="U4937" s="27"/>
      <c r="Y4937" s="9" t="s">
        <v>568</v>
      </c>
      <c r="Z4937" s="9" t="s">
        <v>232</v>
      </c>
      <c r="AA4937" s="9" t="s">
        <v>44</v>
      </c>
      <c r="AB4937" s="9">
        <v>5896991</v>
      </c>
      <c r="AC4937" s="9" t="s">
        <v>5712</v>
      </c>
      <c r="AD4937" s="9" t="s">
        <v>225</v>
      </c>
      <c r="AE4937" s="5">
        <f t="shared" si="174"/>
        <v>0</v>
      </c>
      <c r="AF4937" s="5" t="str">
        <f t="shared" si="175"/>
        <v>katA</v>
      </c>
      <c r="AG4937" s="153"/>
      <c r="AH4937" s="153"/>
      <c r="AI4937" t="s">
        <v>201</v>
      </c>
      <c r="AJ4937" t="s">
        <v>17878</v>
      </c>
      <c r="AK4937" s="9" t="str">
        <f>VLOOKUP(Y4937,zdroj!D:AJ,33,0)</f>
        <v>katA</v>
      </c>
    </row>
    <row r="4938" spans="8:37" x14ac:dyDescent="0.25">
      <c r="H4938" s="8"/>
      <c r="I4938" s="8"/>
      <c r="N4938" s="23"/>
      <c r="O4938" s="24"/>
      <c r="P4938" s="19"/>
      <c r="Q4938" s="19"/>
      <c r="R4938" s="19"/>
      <c r="U4938" s="27"/>
      <c r="Y4938" s="9" t="s">
        <v>568</v>
      </c>
      <c r="Z4938" s="9" t="s">
        <v>232</v>
      </c>
      <c r="AA4938" s="9" t="s">
        <v>44</v>
      </c>
      <c r="AB4938" s="9">
        <v>5897009</v>
      </c>
      <c r="AC4938" s="9" t="s">
        <v>5713</v>
      </c>
      <c r="AD4938" s="9" t="s">
        <v>225</v>
      </c>
      <c r="AE4938" s="5">
        <f t="shared" ref="AE4938:AE5001" si="176">VLOOKUP(Y4938,K:T,10,0)</f>
        <v>0</v>
      </c>
      <c r="AF4938" s="5" t="str">
        <f t="shared" ref="AF4938:AF5001" si="177">IF(AE4938="A",IF(AD4938="katA","katB",AD4938),AD4938)</f>
        <v>katA</v>
      </c>
      <c r="AG4938" s="153"/>
      <c r="AH4938" s="153"/>
      <c r="AI4938" t="s">
        <v>201</v>
      </c>
      <c r="AJ4938" t="s">
        <v>17878</v>
      </c>
      <c r="AK4938" s="9" t="str">
        <f>VLOOKUP(Y4938,zdroj!D:AJ,33,0)</f>
        <v>katA</v>
      </c>
    </row>
    <row r="4939" spans="8:37" x14ac:dyDescent="0.25">
      <c r="H4939" s="8"/>
      <c r="I4939" s="8"/>
      <c r="N4939" s="23"/>
      <c r="O4939" s="24"/>
      <c r="P4939" s="19"/>
      <c r="Q4939" s="19"/>
      <c r="R4939" s="19"/>
      <c r="U4939" s="27"/>
      <c r="Y4939" s="9" t="s">
        <v>568</v>
      </c>
      <c r="Z4939" s="9" t="s">
        <v>232</v>
      </c>
      <c r="AA4939" s="9" t="s">
        <v>44</v>
      </c>
      <c r="AB4939" s="9">
        <v>28349601</v>
      </c>
      <c r="AC4939" s="9" t="s">
        <v>5714</v>
      </c>
      <c r="AD4939" s="9" t="s">
        <v>225</v>
      </c>
      <c r="AE4939" s="5">
        <f t="shared" si="176"/>
        <v>0</v>
      </c>
      <c r="AF4939" s="5" t="str">
        <f t="shared" si="177"/>
        <v>katA</v>
      </c>
      <c r="AG4939" s="153"/>
      <c r="AH4939" s="153"/>
      <c r="AI4939" t="s">
        <v>201</v>
      </c>
      <c r="AJ4939" t="s">
        <v>17878</v>
      </c>
      <c r="AK4939" s="9" t="str">
        <f>VLOOKUP(Y4939,zdroj!D:AJ,33,0)</f>
        <v>katA</v>
      </c>
    </row>
    <row r="4940" spans="8:37" x14ac:dyDescent="0.25">
      <c r="H4940" s="8"/>
      <c r="I4940" s="8"/>
      <c r="N4940" s="23"/>
      <c r="O4940" s="24"/>
      <c r="P4940" s="19"/>
      <c r="Q4940" s="19"/>
      <c r="R4940" s="19"/>
      <c r="U4940" s="27"/>
      <c r="Y4940" s="9" t="s">
        <v>568</v>
      </c>
      <c r="Z4940" s="9" t="s">
        <v>232</v>
      </c>
      <c r="AA4940" s="9" t="s">
        <v>44</v>
      </c>
      <c r="AB4940" s="9">
        <v>5897017</v>
      </c>
      <c r="AC4940" s="9" t="s">
        <v>5715</v>
      </c>
      <c r="AD4940" s="9" t="s">
        <v>225</v>
      </c>
      <c r="AE4940" s="5">
        <f t="shared" si="176"/>
        <v>0</v>
      </c>
      <c r="AF4940" s="5" t="str">
        <f t="shared" si="177"/>
        <v>katA</v>
      </c>
      <c r="AG4940" s="153"/>
      <c r="AH4940" s="153"/>
      <c r="AI4940" t="s">
        <v>201</v>
      </c>
      <c r="AJ4940" t="s">
        <v>17878</v>
      </c>
      <c r="AK4940" s="9" t="str">
        <f>VLOOKUP(Y4940,zdroj!D:AJ,33,0)</f>
        <v>katA</v>
      </c>
    </row>
    <row r="4941" spans="8:37" x14ac:dyDescent="0.25">
      <c r="H4941" s="8"/>
      <c r="I4941" s="8"/>
      <c r="N4941" s="23"/>
      <c r="O4941" s="24"/>
      <c r="P4941" s="19"/>
      <c r="Q4941" s="19"/>
      <c r="R4941" s="19"/>
      <c r="U4941" s="27"/>
      <c r="Y4941" s="9" t="s">
        <v>568</v>
      </c>
      <c r="Z4941" s="9" t="s">
        <v>232</v>
      </c>
      <c r="AA4941" s="9" t="s">
        <v>44</v>
      </c>
      <c r="AB4941" s="9">
        <v>5897025</v>
      </c>
      <c r="AC4941" s="9" t="s">
        <v>5716</v>
      </c>
      <c r="AD4941" s="9" t="s">
        <v>225</v>
      </c>
      <c r="AE4941" s="5">
        <f t="shared" si="176"/>
        <v>0</v>
      </c>
      <c r="AF4941" s="5" t="str">
        <f t="shared" si="177"/>
        <v>katA</v>
      </c>
      <c r="AG4941" s="153"/>
      <c r="AH4941" s="153"/>
      <c r="AI4941" t="s">
        <v>201</v>
      </c>
      <c r="AJ4941" t="s">
        <v>17878</v>
      </c>
      <c r="AK4941" s="9" t="str">
        <f>VLOOKUP(Y4941,zdroj!D:AJ,33,0)</f>
        <v>katA</v>
      </c>
    </row>
    <row r="4942" spans="8:37" x14ac:dyDescent="0.25">
      <c r="H4942" s="8"/>
      <c r="I4942" s="8"/>
      <c r="N4942" s="23"/>
      <c r="O4942" s="24"/>
      <c r="P4942" s="19"/>
      <c r="Q4942" s="19"/>
      <c r="R4942" s="19"/>
      <c r="U4942" s="27"/>
      <c r="Y4942" s="9" t="s">
        <v>568</v>
      </c>
      <c r="Z4942" s="9" t="s">
        <v>232</v>
      </c>
      <c r="AA4942" s="9" t="s">
        <v>44</v>
      </c>
      <c r="AB4942" s="9">
        <v>5897033</v>
      </c>
      <c r="AC4942" s="9" t="s">
        <v>5717</v>
      </c>
      <c r="AD4942" s="9" t="s">
        <v>225</v>
      </c>
      <c r="AE4942" s="5">
        <f t="shared" si="176"/>
        <v>0</v>
      </c>
      <c r="AF4942" s="5" t="str">
        <f t="shared" si="177"/>
        <v>katA</v>
      </c>
      <c r="AG4942" s="153"/>
      <c r="AH4942" s="153"/>
      <c r="AI4942" t="s">
        <v>201</v>
      </c>
      <c r="AJ4942" t="s">
        <v>17878</v>
      </c>
      <c r="AK4942" s="9" t="str">
        <f>VLOOKUP(Y4942,zdroj!D:AJ,33,0)</f>
        <v>katA</v>
      </c>
    </row>
    <row r="4943" spans="8:37" x14ac:dyDescent="0.25">
      <c r="H4943" s="8"/>
      <c r="I4943" s="8"/>
      <c r="N4943" s="23"/>
      <c r="O4943" s="24"/>
      <c r="P4943" s="19"/>
      <c r="Q4943" s="19"/>
      <c r="R4943" s="19"/>
      <c r="U4943" s="27"/>
      <c r="Y4943" s="9" t="s">
        <v>568</v>
      </c>
      <c r="Z4943" s="9" t="s">
        <v>232</v>
      </c>
      <c r="AA4943" s="9" t="s">
        <v>44</v>
      </c>
      <c r="AB4943" s="9">
        <v>5897041</v>
      </c>
      <c r="AC4943" s="9" t="s">
        <v>5718</v>
      </c>
      <c r="AD4943" s="9" t="s">
        <v>225</v>
      </c>
      <c r="AE4943" s="5">
        <f t="shared" si="176"/>
        <v>0</v>
      </c>
      <c r="AF4943" s="5" t="str">
        <f t="shared" si="177"/>
        <v>katA</v>
      </c>
      <c r="AG4943" s="153"/>
      <c r="AH4943" s="153"/>
      <c r="AI4943" t="s">
        <v>17882</v>
      </c>
      <c r="AJ4943" t="s">
        <v>17878</v>
      </c>
      <c r="AK4943" s="9" t="str">
        <f>VLOOKUP(Y4943,zdroj!D:AJ,33,0)</f>
        <v>katA</v>
      </c>
    </row>
    <row r="4944" spans="8:37" x14ac:dyDescent="0.25">
      <c r="H4944" s="8"/>
      <c r="I4944" s="8"/>
      <c r="N4944" s="23"/>
      <c r="O4944" s="24"/>
      <c r="P4944" s="19"/>
      <c r="Q4944" s="19"/>
      <c r="R4944" s="19"/>
      <c r="U4944" s="27"/>
      <c r="Y4944" s="9" t="s">
        <v>568</v>
      </c>
      <c r="Z4944" s="9" t="s">
        <v>232</v>
      </c>
      <c r="AA4944" s="9" t="s">
        <v>44</v>
      </c>
      <c r="AB4944" s="9">
        <v>5897050</v>
      </c>
      <c r="AC4944" s="9" t="s">
        <v>5719</v>
      </c>
      <c r="AD4944" s="9" t="s">
        <v>225</v>
      </c>
      <c r="AE4944" s="5">
        <f t="shared" si="176"/>
        <v>0</v>
      </c>
      <c r="AF4944" s="5" t="str">
        <f t="shared" si="177"/>
        <v>katA</v>
      </c>
      <c r="AG4944" s="153"/>
      <c r="AH4944" s="153"/>
      <c r="AI4944" t="s">
        <v>201</v>
      </c>
      <c r="AJ4944" t="s">
        <v>17878</v>
      </c>
      <c r="AK4944" s="9" t="str">
        <f>VLOOKUP(Y4944,zdroj!D:AJ,33,0)</f>
        <v>katA</v>
      </c>
    </row>
    <row r="4945" spans="8:37" x14ac:dyDescent="0.25">
      <c r="H4945" s="8"/>
      <c r="I4945" s="8"/>
      <c r="N4945" s="23"/>
      <c r="O4945" s="24"/>
      <c r="P4945" s="19"/>
      <c r="Q4945" s="19"/>
      <c r="R4945" s="19"/>
      <c r="U4945" s="27"/>
      <c r="Y4945" s="9" t="s">
        <v>568</v>
      </c>
      <c r="Z4945" s="9" t="s">
        <v>232</v>
      </c>
      <c r="AA4945" s="9" t="s">
        <v>44</v>
      </c>
      <c r="AB4945" s="9">
        <v>5897068</v>
      </c>
      <c r="AC4945" s="9" t="s">
        <v>5720</v>
      </c>
      <c r="AD4945" s="9" t="s">
        <v>225</v>
      </c>
      <c r="AE4945" s="5">
        <f t="shared" si="176"/>
        <v>0</v>
      </c>
      <c r="AF4945" s="5" t="str">
        <f t="shared" si="177"/>
        <v>katA</v>
      </c>
      <c r="AG4945" s="153"/>
      <c r="AH4945" s="153"/>
      <c r="AI4945" t="s">
        <v>201</v>
      </c>
      <c r="AJ4945" t="s">
        <v>17878</v>
      </c>
      <c r="AK4945" s="9" t="str">
        <f>VLOOKUP(Y4945,zdroj!D:AJ,33,0)</f>
        <v>katA</v>
      </c>
    </row>
    <row r="4946" spans="8:37" x14ac:dyDescent="0.25">
      <c r="H4946" s="8"/>
      <c r="I4946" s="8"/>
      <c r="N4946" s="23"/>
      <c r="O4946" s="24"/>
      <c r="P4946" s="19"/>
      <c r="Q4946" s="19"/>
      <c r="R4946" s="19"/>
      <c r="U4946" s="27"/>
      <c r="Y4946" s="9" t="s">
        <v>568</v>
      </c>
      <c r="Z4946" s="9" t="s">
        <v>232</v>
      </c>
      <c r="AA4946" s="9" t="s">
        <v>44</v>
      </c>
      <c r="AB4946" s="9">
        <v>5897076</v>
      </c>
      <c r="AC4946" s="9" t="s">
        <v>5721</v>
      </c>
      <c r="AD4946" s="9" t="s">
        <v>225</v>
      </c>
      <c r="AE4946" s="5">
        <f t="shared" si="176"/>
        <v>0</v>
      </c>
      <c r="AF4946" s="5" t="str">
        <f t="shared" si="177"/>
        <v>katA</v>
      </c>
      <c r="AG4946" s="153"/>
      <c r="AH4946" s="153"/>
      <c r="AI4946" t="s">
        <v>201</v>
      </c>
      <c r="AJ4946" t="s">
        <v>17878</v>
      </c>
      <c r="AK4946" s="9" t="str">
        <f>VLOOKUP(Y4946,zdroj!D:AJ,33,0)</f>
        <v>katA</v>
      </c>
    </row>
    <row r="4947" spans="8:37" x14ac:dyDescent="0.25">
      <c r="H4947" s="8"/>
      <c r="I4947" s="8"/>
      <c r="N4947" s="23"/>
      <c r="O4947" s="24"/>
      <c r="P4947" s="19"/>
      <c r="Q4947" s="19"/>
      <c r="R4947" s="19"/>
      <c r="U4947" s="27"/>
      <c r="Y4947" s="9" t="s">
        <v>568</v>
      </c>
      <c r="Z4947" s="9" t="s">
        <v>232</v>
      </c>
      <c r="AA4947" s="9" t="s">
        <v>44</v>
      </c>
      <c r="AB4947" s="9">
        <v>5897084</v>
      </c>
      <c r="AC4947" s="9" t="s">
        <v>5722</v>
      </c>
      <c r="AD4947" s="9" t="s">
        <v>225</v>
      </c>
      <c r="AE4947" s="5">
        <f t="shared" si="176"/>
        <v>0</v>
      </c>
      <c r="AF4947" s="5" t="str">
        <f t="shared" si="177"/>
        <v>katA</v>
      </c>
      <c r="AG4947" s="153"/>
      <c r="AH4947" s="153"/>
      <c r="AI4947" t="s">
        <v>201</v>
      </c>
      <c r="AJ4947" t="s">
        <v>17878</v>
      </c>
      <c r="AK4947" s="9" t="str">
        <f>VLOOKUP(Y4947,zdroj!D:AJ,33,0)</f>
        <v>katA</v>
      </c>
    </row>
    <row r="4948" spans="8:37" x14ac:dyDescent="0.25">
      <c r="H4948" s="8"/>
      <c r="I4948" s="8"/>
      <c r="N4948" s="23"/>
      <c r="O4948" s="24"/>
      <c r="P4948" s="19"/>
      <c r="Q4948" s="19"/>
      <c r="R4948" s="19"/>
      <c r="U4948" s="27"/>
      <c r="Y4948" s="9" t="s">
        <v>568</v>
      </c>
      <c r="Z4948" s="9" t="s">
        <v>232</v>
      </c>
      <c r="AA4948" s="9" t="s">
        <v>44</v>
      </c>
      <c r="AB4948" s="9">
        <v>5897092</v>
      </c>
      <c r="AC4948" s="9" t="s">
        <v>5723</v>
      </c>
      <c r="AD4948" s="9" t="s">
        <v>225</v>
      </c>
      <c r="AE4948" s="5">
        <f t="shared" si="176"/>
        <v>0</v>
      </c>
      <c r="AF4948" s="5" t="str">
        <f t="shared" si="177"/>
        <v>katA</v>
      </c>
      <c r="AG4948" s="153"/>
      <c r="AH4948" s="153"/>
      <c r="AI4948" t="s">
        <v>229</v>
      </c>
      <c r="AJ4948" t="s">
        <v>17878</v>
      </c>
      <c r="AK4948" s="9" t="str">
        <f>VLOOKUP(Y4948,zdroj!D:AJ,33,0)</f>
        <v>katA</v>
      </c>
    </row>
    <row r="4949" spans="8:37" x14ac:dyDescent="0.25">
      <c r="H4949" s="8"/>
      <c r="I4949" s="8"/>
      <c r="N4949" s="23"/>
      <c r="O4949" s="24"/>
      <c r="P4949" s="19"/>
      <c r="Q4949" s="19"/>
      <c r="R4949" s="19"/>
      <c r="U4949" s="27"/>
      <c r="Y4949" s="9" t="s">
        <v>568</v>
      </c>
      <c r="Z4949" s="9" t="s">
        <v>232</v>
      </c>
      <c r="AA4949" s="9" t="s">
        <v>44</v>
      </c>
      <c r="AB4949" s="9">
        <v>5897106</v>
      </c>
      <c r="AC4949" s="9" t="s">
        <v>5724</v>
      </c>
      <c r="AD4949" s="9" t="s">
        <v>225</v>
      </c>
      <c r="AE4949" s="5">
        <f t="shared" si="176"/>
        <v>0</v>
      </c>
      <c r="AF4949" s="5" t="str">
        <f t="shared" si="177"/>
        <v>katA</v>
      </c>
      <c r="AG4949" s="153"/>
      <c r="AH4949" s="153"/>
      <c r="AI4949" t="s">
        <v>201</v>
      </c>
      <c r="AJ4949" t="s">
        <v>17878</v>
      </c>
      <c r="AK4949" s="9" t="str">
        <f>VLOOKUP(Y4949,zdroj!D:AJ,33,0)</f>
        <v>katA</v>
      </c>
    </row>
    <row r="4950" spans="8:37" x14ac:dyDescent="0.25">
      <c r="H4950" s="8"/>
      <c r="I4950" s="8"/>
      <c r="N4950" s="23"/>
      <c r="O4950" s="24"/>
      <c r="P4950" s="19"/>
      <c r="Q4950" s="19"/>
      <c r="R4950" s="19"/>
      <c r="U4950" s="27"/>
      <c r="Y4950" s="9" t="s">
        <v>568</v>
      </c>
      <c r="Z4950" s="9" t="s">
        <v>232</v>
      </c>
      <c r="AA4950" s="9" t="s">
        <v>44</v>
      </c>
      <c r="AB4950" s="9">
        <v>5896631</v>
      </c>
      <c r="AC4950" s="9" t="s">
        <v>5725</v>
      </c>
      <c r="AD4950" s="9" t="s">
        <v>225</v>
      </c>
      <c r="AE4950" s="5">
        <f t="shared" si="176"/>
        <v>0</v>
      </c>
      <c r="AF4950" s="5" t="str">
        <f t="shared" si="177"/>
        <v>katA</v>
      </c>
      <c r="AG4950" s="153"/>
      <c r="AH4950" s="153"/>
      <c r="AI4950" t="s">
        <v>201</v>
      </c>
      <c r="AJ4950" t="s">
        <v>17878</v>
      </c>
      <c r="AK4950" s="9" t="str">
        <f>VLOOKUP(Y4950,zdroj!D:AJ,33,0)</f>
        <v>katA</v>
      </c>
    </row>
    <row r="4951" spans="8:37" x14ac:dyDescent="0.25">
      <c r="H4951" s="8"/>
      <c r="I4951" s="8"/>
      <c r="N4951" s="23"/>
      <c r="O4951" s="24"/>
      <c r="P4951" s="19"/>
      <c r="Q4951" s="19"/>
      <c r="R4951" s="19"/>
      <c r="U4951" s="27"/>
      <c r="Y4951" s="9" t="s">
        <v>568</v>
      </c>
      <c r="Z4951" s="9" t="s">
        <v>232</v>
      </c>
      <c r="AA4951" s="9" t="s">
        <v>44</v>
      </c>
      <c r="AB4951" s="9">
        <v>5897114</v>
      </c>
      <c r="AC4951" s="9" t="s">
        <v>5726</v>
      </c>
      <c r="AD4951" s="9" t="s">
        <v>225</v>
      </c>
      <c r="AE4951" s="5">
        <f t="shared" si="176"/>
        <v>0</v>
      </c>
      <c r="AF4951" s="5" t="str">
        <f t="shared" si="177"/>
        <v>katA</v>
      </c>
      <c r="AG4951" s="153"/>
      <c r="AH4951" s="153"/>
      <c r="AI4951" t="s">
        <v>201</v>
      </c>
      <c r="AJ4951" t="s">
        <v>17878</v>
      </c>
      <c r="AK4951" s="9" t="str">
        <f>VLOOKUP(Y4951,zdroj!D:AJ,33,0)</f>
        <v>katA</v>
      </c>
    </row>
    <row r="4952" spans="8:37" x14ac:dyDescent="0.25">
      <c r="H4952" s="8"/>
      <c r="I4952" s="8"/>
      <c r="N4952" s="23"/>
      <c r="O4952" s="24"/>
      <c r="P4952" s="19"/>
      <c r="Q4952" s="19"/>
      <c r="R4952" s="19"/>
      <c r="U4952" s="27"/>
      <c r="Y4952" s="9" t="s">
        <v>568</v>
      </c>
      <c r="Z4952" s="9" t="s">
        <v>232</v>
      </c>
      <c r="AA4952" s="9" t="s">
        <v>44</v>
      </c>
      <c r="AB4952" s="9">
        <v>5897122</v>
      </c>
      <c r="AC4952" s="9" t="s">
        <v>5727</v>
      </c>
      <c r="AD4952" s="9" t="s">
        <v>225</v>
      </c>
      <c r="AE4952" s="5">
        <f t="shared" si="176"/>
        <v>0</v>
      </c>
      <c r="AF4952" s="5" t="str">
        <f t="shared" si="177"/>
        <v>katA</v>
      </c>
      <c r="AG4952" s="153"/>
      <c r="AH4952" s="153"/>
      <c r="AI4952" t="s">
        <v>201</v>
      </c>
      <c r="AJ4952" t="s">
        <v>17878</v>
      </c>
      <c r="AK4952" s="9" t="str">
        <f>VLOOKUP(Y4952,zdroj!D:AJ,33,0)</f>
        <v>katA</v>
      </c>
    </row>
    <row r="4953" spans="8:37" x14ac:dyDescent="0.25">
      <c r="H4953" s="8"/>
      <c r="I4953" s="8"/>
      <c r="N4953" s="23"/>
      <c r="O4953" s="24"/>
      <c r="P4953" s="19"/>
      <c r="Q4953" s="19"/>
      <c r="R4953" s="19"/>
      <c r="U4953" s="27"/>
      <c r="Y4953" s="9" t="s">
        <v>568</v>
      </c>
      <c r="Z4953" s="9" t="s">
        <v>232</v>
      </c>
      <c r="AA4953" s="9" t="s">
        <v>44</v>
      </c>
      <c r="AB4953" s="9">
        <v>5897131</v>
      </c>
      <c r="AC4953" s="9" t="s">
        <v>5728</v>
      </c>
      <c r="AD4953" s="9" t="s">
        <v>225</v>
      </c>
      <c r="AE4953" s="5">
        <f t="shared" si="176"/>
        <v>0</v>
      </c>
      <c r="AF4953" s="5" t="str">
        <f t="shared" si="177"/>
        <v>katA</v>
      </c>
      <c r="AG4953" s="153"/>
      <c r="AH4953" s="153"/>
      <c r="AI4953" t="s">
        <v>201</v>
      </c>
      <c r="AJ4953" t="s">
        <v>17878</v>
      </c>
      <c r="AK4953" s="9" t="str">
        <f>VLOOKUP(Y4953,zdroj!D:AJ,33,0)</f>
        <v>katA</v>
      </c>
    </row>
    <row r="4954" spans="8:37" x14ac:dyDescent="0.25">
      <c r="H4954" s="8"/>
      <c r="I4954" s="8"/>
      <c r="N4954" s="23"/>
      <c r="O4954" s="24"/>
      <c r="P4954" s="19"/>
      <c r="Q4954" s="19"/>
      <c r="R4954" s="19"/>
      <c r="U4954" s="27"/>
      <c r="Y4954" s="9" t="s">
        <v>568</v>
      </c>
      <c r="Z4954" s="9" t="s">
        <v>232</v>
      </c>
      <c r="AA4954" s="9" t="s">
        <v>44</v>
      </c>
      <c r="AB4954" s="9">
        <v>5897149</v>
      </c>
      <c r="AC4954" s="9" t="s">
        <v>5729</v>
      </c>
      <c r="AD4954" s="9" t="s">
        <v>225</v>
      </c>
      <c r="AE4954" s="5">
        <f t="shared" si="176"/>
        <v>0</v>
      </c>
      <c r="AF4954" s="5" t="str">
        <f t="shared" si="177"/>
        <v>katA</v>
      </c>
      <c r="AG4954" s="153"/>
      <c r="AH4954" s="153"/>
      <c r="AI4954" t="s">
        <v>201</v>
      </c>
      <c r="AJ4954" t="s">
        <v>17878</v>
      </c>
      <c r="AK4954" s="9" t="str">
        <f>VLOOKUP(Y4954,zdroj!D:AJ,33,0)</f>
        <v>katA</v>
      </c>
    </row>
    <row r="4955" spans="8:37" x14ac:dyDescent="0.25">
      <c r="H4955" s="8"/>
      <c r="I4955" s="8"/>
      <c r="N4955" s="23"/>
      <c r="O4955" s="24"/>
      <c r="P4955" s="19"/>
      <c r="Q4955" s="19"/>
      <c r="R4955" s="19"/>
      <c r="U4955" s="27"/>
      <c r="Y4955" s="9" t="s">
        <v>568</v>
      </c>
      <c r="Z4955" s="9" t="s">
        <v>232</v>
      </c>
      <c r="AA4955" s="9" t="s">
        <v>44</v>
      </c>
      <c r="AB4955" s="9">
        <v>5897157</v>
      </c>
      <c r="AC4955" s="9" t="s">
        <v>5730</v>
      </c>
      <c r="AD4955" s="9" t="s">
        <v>225</v>
      </c>
      <c r="AE4955" s="5">
        <f t="shared" si="176"/>
        <v>0</v>
      </c>
      <c r="AF4955" s="5" t="str">
        <f t="shared" si="177"/>
        <v>katA</v>
      </c>
      <c r="AG4955" s="153"/>
      <c r="AH4955" s="153"/>
      <c r="AI4955" t="s">
        <v>17879</v>
      </c>
      <c r="AJ4955" t="s">
        <v>17878</v>
      </c>
      <c r="AK4955" s="9" t="str">
        <f>VLOOKUP(Y4955,zdroj!D:AJ,33,0)</f>
        <v>katA</v>
      </c>
    </row>
    <row r="4956" spans="8:37" x14ac:dyDescent="0.25">
      <c r="H4956" s="8"/>
      <c r="I4956" s="8"/>
      <c r="N4956" s="23"/>
      <c r="O4956" s="24"/>
      <c r="P4956" s="19"/>
      <c r="Q4956" s="19"/>
      <c r="R4956" s="19"/>
      <c r="U4956" s="27"/>
      <c r="Y4956" s="9" t="s">
        <v>568</v>
      </c>
      <c r="Z4956" s="9" t="s">
        <v>232</v>
      </c>
      <c r="AA4956" s="9" t="s">
        <v>44</v>
      </c>
      <c r="AB4956" s="9">
        <v>5897165</v>
      </c>
      <c r="AC4956" s="9" t="s">
        <v>5731</v>
      </c>
      <c r="AD4956" s="9" t="s">
        <v>225</v>
      </c>
      <c r="AE4956" s="5">
        <f t="shared" si="176"/>
        <v>0</v>
      </c>
      <c r="AF4956" s="5" t="str">
        <f t="shared" si="177"/>
        <v>katA</v>
      </c>
      <c r="AG4956" s="153"/>
      <c r="AH4956" s="153"/>
      <c r="AI4956" t="s">
        <v>201</v>
      </c>
      <c r="AJ4956" t="s">
        <v>17878</v>
      </c>
      <c r="AK4956" s="9" t="str">
        <f>VLOOKUP(Y4956,zdroj!D:AJ,33,0)</f>
        <v>katA</v>
      </c>
    </row>
    <row r="4957" spans="8:37" x14ac:dyDescent="0.25">
      <c r="H4957" s="8"/>
      <c r="I4957" s="8"/>
      <c r="N4957" s="23"/>
      <c r="O4957" s="24"/>
      <c r="P4957" s="19"/>
      <c r="Q4957" s="19"/>
      <c r="R4957" s="19"/>
      <c r="U4957" s="27"/>
      <c r="Y4957" s="9" t="s">
        <v>568</v>
      </c>
      <c r="Z4957" s="9" t="s">
        <v>232</v>
      </c>
      <c r="AA4957" s="9" t="s">
        <v>44</v>
      </c>
      <c r="AB4957" s="9">
        <v>5897173</v>
      </c>
      <c r="AC4957" s="9" t="s">
        <v>5732</v>
      </c>
      <c r="AD4957" s="9" t="s">
        <v>225</v>
      </c>
      <c r="AE4957" s="5">
        <f t="shared" si="176"/>
        <v>0</v>
      </c>
      <c r="AF4957" s="5" t="str">
        <f t="shared" si="177"/>
        <v>katA</v>
      </c>
      <c r="AG4957" s="153"/>
      <c r="AH4957" s="153"/>
      <c r="AI4957" t="s">
        <v>201</v>
      </c>
      <c r="AJ4957" t="s">
        <v>17878</v>
      </c>
      <c r="AK4957" s="9" t="str">
        <f>VLOOKUP(Y4957,zdroj!D:AJ,33,0)</f>
        <v>katA</v>
      </c>
    </row>
    <row r="4958" spans="8:37" x14ac:dyDescent="0.25">
      <c r="H4958" s="8"/>
      <c r="I4958" s="8"/>
      <c r="N4958" s="23"/>
      <c r="O4958" s="24"/>
      <c r="P4958" s="19"/>
      <c r="Q4958" s="19"/>
      <c r="R4958" s="19"/>
      <c r="U4958" s="27"/>
      <c r="Y4958" s="9" t="s">
        <v>568</v>
      </c>
      <c r="Z4958" s="9" t="s">
        <v>232</v>
      </c>
      <c r="AA4958" s="9" t="s">
        <v>44</v>
      </c>
      <c r="AB4958" s="9">
        <v>5897181</v>
      </c>
      <c r="AC4958" s="9" t="s">
        <v>5733</v>
      </c>
      <c r="AD4958" s="9" t="s">
        <v>225</v>
      </c>
      <c r="AE4958" s="5">
        <f t="shared" si="176"/>
        <v>0</v>
      </c>
      <c r="AF4958" s="5" t="str">
        <f t="shared" si="177"/>
        <v>katA</v>
      </c>
      <c r="AG4958" s="153"/>
      <c r="AH4958" s="153"/>
      <c r="AI4958" t="s">
        <v>201</v>
      </c>
      <c r="AJ4958" t="s">
        <v>17878</v>
      </c>
      <c r="AK4958" s="9" t="str">
        <f>VLOOKUP(Y4958,zdroj!D:AJ,33,0)</f>
        <v>katA</v>
      </c>
    </row>
    <row r="4959" spans="8:37" x14ac:dyDescent="0.25">
      <c r="H4959" s="8"/>
      <c r="I4959" s="8"/>
      <c r="N4959" s="23"/>
      <c r="O4959" s="24"/>
      <c r="P4959" s="19"/>
      <c r="Q4959" s="19"/>
      <c r="R4959" s="19"/>
      <c r="U4959" s="27"/>
      <c r="Y4959" s="9" t="s">
        <v>568</v>
      </c>
      <c r="Z4959" s="9" t="s">
        <v>232</v>
      </c>
      <c r="AA4959" s="9" t="s">
        <v>44</v>
      </c>
      <c r="AB4959" s="9">
        <v>5896649</v>
      </c>
      <c r="AC4959" s="9" t="s">
        <v>5734</v>
      </c>
      <c r="AD4959" s="9" t="s">
        <v>225</v>
      </c>
      <c r="AE4959" s="5">
        <f t="shared" si="176"/>
        <v>0</v>
      </c>
      <c r="AF4959" s="5" t="str">
        <f t="shared" si="177"/>
        <v>katA</v>
      </c>
      <c r="AG4959" s="153"/>
      <c r="AH4959" s="153"/>
      <c r="AI4959" t="s">
        <v>201</v>
      </c>
      <c r="AJ4959" t="s">
        <v>17878</v>
      </c>
      <c r="AK4959" s="9" t="str">
        <f>VLOOKUP(Y4959,zdroj!D:AJ,33,0)</f>
        <v>katA</v>
      </c>
    </row>
    <row r="4960" spans="8:37" x14ac:dyDescent="0.25">
      <c r="H4960" s="8"/>
      <c r="I4960" s="8"/>
      <c r="N4960" s="23"/>
      <c r="O4960" s="24"/>
      <c r="P4960" s="19"/>
      <c r="Q4960" s="19"/>
      <c r="R4960" s="19"/>
      <c r="U4960" s="27"/>
      <c r="Y4960" s="9" t="s">
        <v>568</v>
      </c>
      <c r="Z4960" s="9" t="s">
        <v>232</v>
      </c>
      <c r="AA4960" s="9" t="s">
        <v>44</v>
      </c>
      <c r="AB4960" s="9">
        <v>5897190</v>
      </c>
      <c r="AC4960" s="9" t="s">
        <v>5735</v>
      </c>
      <c r="AD4960" s="9" t="s">
        <v>225</v>
      </c>
      <c r="AE4960" s="5">
        <f t="shared" si="176"/>
        <v>0</v>
      </c>
      <c r="AF4960" s="5" t="str">
        <f t="shared" si="177"/>
        <v>katA</v>
      </c>
      <c r="AG4960" s="153"/>
      <c r="AH4960" s="153"/>
      <c r="AI4960" t="s">
        <v>201</v>
      </c>
      <c r="AJ4960" t="s">
        <v>17878</v>
      </c>
      <c r="AK4960" s="9" t="str">
        <f>VLOOKUP(Y4960,zdroj!D:AJ,33,0)</f>
        <v>katA</v>
      </c>
    </row>
    <row r="4961" spans="8:37" x14ac:dyDescent="0.25">
      <c r="H4961" s="8"/>
      <c r="I4961" s="8"/>
      <c r="N4961" s="23"/>
      <c r="O4961" s="24"/>
      <c r="P4961" s="19"/>
      <c r="Q4961" s="19"/>
      <c r="R4961" s="19"/>
      <c r="U4961" s="27"/>
      <c r="Y4961" s="9" t="s">
        <v>568</v>
      </c>
      <c r="Z4961" s="9" t="s">
        <v>232</v>
      </c>
      <c r="AA4961" s="9" t="s">
        <v>44</v>
      </c>
      <c r="AB4961" s="9">
        <v>30786878</v>
      </c>
      <c r="AC4961" s="9" t="s">
        <v>5736</v>
      </c>
      <c r="AD4961" s="9" t="s">
        <v>225</v>
      </c>
      <c r="AE4961" s="5">
        <f t="shared" si="176"/>
        <v>0</v>
      </c>
      <c r="AF4961" s="5" t="str">
        <f t="shared" si="177"/>
        <v>katA</v>
      </c>
      <c r="AG4961" s="153"/>
      <c r="AH4961" s="153"/>
      <c r="AI4961" t="s">
        <v>229</v>
      </c>
      <c r="AJ4961" t="s">
        <v>17878</v>
      </c>
      <c r="AK4961" s="9" t="str">
        <f>VLOOKUP(Y4961,zdroj!D:AJ,33,0)</f>
        <v>katA</v>
      </c>
    </row>
    <row r="4962" spans="8:37" x14ac:dyDescent="0.25">
      <c r="H4962" s="8"/>
      <c r="I4962" s="8"/>
      <c r="N4962" s="23"/>
      <c r="O4962" s="24"/>
      <c r="P4962" s="19"/>
      <c r="Q4962" s="19"/>
      <c r="R4962" s="19"/>
      <c r="U4962" s="27"/>
      <c r="Y4962" s="9" t="s">
        <v>568</v>
      </c>
      <c r="Z4962" s="9" t="s">
        <v>232</v>
      </c>
      <c r="AA4962" s="9" t="s">
        <v>44</v>
      </c>
      <c r="AB4962" s="9">
        <v>5897203</v>
      </c>
      <c r="AC4962" s="9" t="s">
        <v>5737</v>
      </c>
      <c r="AD4962" s="9" t="s">
        <v>225</v>
      </c>
      <c r="AE4962" s="5">
        <f t="shared" si="176"/>
        <v>0</v>
      </c>
      <c r="AF4962" s="5" t="str">
        <f t="shared" si="177"/>
        <v>katA</v>
      </c>
      <c r="AG4962" s="153"/>
      <c r="AH4962" s="153"/>
      <c r="AI4962" t="s">
        <v>229</v>
      </c>
      <c r="AJ4962" t="s">
        <v>17878</v>
      </c>
      <c r="AK4962" s="9" t="str">
        <f>VLOOKUP(Y4962,zdroj!D:AJ,33,0)</f>
        <v>katA</v>
      </c>
    </row>
    <row r="4963" spans="8:37" x14ac:dyDescent="0.25">
      <c r="H4963" s="8"/>
      <c r="I4963" s="8"/>
      <c r="N4963" s="23"/>
      <c r="O4963" s="24"/>
      <c r="P4963" s="19"/>
      <c r="Q4963" s="19"/>
      <c r="R4963" s="19"/>
      <c r="U4963" s="27"/>
      <c r="Y4963" s="9" t="s">
        <v>568</v>
      </c>
      <c r="Z4963" s="9" t="s">
        <v>232</v>
      </c>
      <c r="AA4963" s="9" t="s">
        <v>44</v>
      </c>
      <c r="AB4963" s="9">
        <v>5896657</v>
      </c>
      <c r="AC4963" s="9" t="s">
        <v>5738</v>
      </c>
      <c r="AD4963" s="9" t="s">
        <v>225</v>
      </c>
      <c r="AE4963" s="5">
        <f t="shared" si="176"/>
        <v>0</v>
      </c>
      <c r="AF4963" s="5" t="str">
        <f t="shared" si="177"/>
        <v>katA</v>
      </c>
      <c r="AG4963" s="153"/>
      <c r="AH4963" s="153"/>
      <c r="AI4963" t="s">
        <v>201</v>
      </c>
      <c r="AJ4963" t="s">
        <v>17878</v>
      </c>
      <c r="AK4963" s="9" t="str">
        <f>VLOOKUP(Y4963,zdroj!D:AJ,33,0)</f>
        <v>katA</v>
      </c>
    </row>
    <row r="4964" spans="8:37" x14ac:dyDescent="0.25">
      <c r="H4964" s="8"/>
      <c r="I4964" s="8"/>
      <c r="N4964" s="23"/>
      <c r="O4964" s="24"/>
      <c r="P4964" s="19"/>
      <c r="Q4964" s="19"/>
      <c r="R4964" s="19"/>
      <c r="U4964" s="27"/>
      <c r="Y4964" s="9" t="s">
        <v>568</v>
      </c>
      <c r="Z4964" s="9" t="s">
        <v>232</v>
      </c>
      <c r="AA4964" s="9" t="s">
        <v>44</v>
      </c>
      <c r="AB4964" s="9">
        <v>5897211</v>
      </c>
      <c r="AC4964" s="9" t="s">
        <v>5739</v>
      </c>
      <c r="AD4964" s="9" t="s">
        <v>225</v>
      </c>
      <c r="AE4964" s="5">
        <f t="shared" si="176"/>
        <v>0</v>
      </c>
      <c r="AF4964" s="5" t="str">
        <f t="shared" si="177"/>
        <v>katA</v>
      </c>
      <c r="AG4964" s="153"/>
      <c r="AH4964" s="153"/>
      <c r="AI4964" t="s">
        <v>201</v>
      </c>
      <c r="AJ4964" t="s">
        <v>17878</v>
      </c>
      <c r="AK4964" s="9" t="str">
        <f>VLOOKUP(Y4964,zdroj!D:AJ,33,0)</f>
        <v>katA</v>
      </c>
    </row>
    <row r="4965" spans="8:37" x14ac:dyDescent="0.25">
      <c r="H4965" s="8"/>
      <c r="I4965" s="8"/>
      <c r="N4965" s="23"/>
      <c r="O4965" s="24"/>
      <c r="P4965" s="19"/>
      <c r="Q4965" s="19"/>
      <c r="R4965" s="19"/>
      <c r="U4965" s="27"/>
      <c r="Y4965" s="9" t="s">
        <v>568</v>
      </c>
      <c r="Z4965" s="9" t="s">
        <v>232</v>
      </c>
      <c r="AA4965" s="9" t="s">
        <v>44</v>
      </c>
      <c r="AB4965" s="9">
        <v>5897238</v>
      </c>
      <c r="AC4965" s="9" t="s">
        <v>5740</v>
      </c>
      <c r="AD4965" s="9" t="s">
        <v>225</v>
      </c>
      <c r="AE4965" s="5">
        <f t="shared" si="176"/>
        <v>0</v>
      </c>
      <c r="AF4965" s="5" t="str">
        <f t="shared" si="177"/>
        <v>katA</v>
      </c>
      <c r="AG4965" s="153"/>
      <c r="AH4965" s="153"/>
      <c r="AI4965" t="s">
        <v>201</v>
      </c>
      <c r="AJ4965" t="s">
        <v>17878</v>
      </c>
      <c r="AK4965" s="9" t="str">
        <f>VLOOKUP(Y4965,zdroj!D:AJ,33,0)</f>
        <v>katA</v>
      </c>
    </row>
    <row r="4966" spans="8:37" x14ac:dyDescent="0.25">
      <c r="H4966" s="8"/>
      <c r="I4966" s="8"/>
      <c r="N4966" s="23"/>
      <c r="O4966" s="24"/>
      <c r="P4966" s="19"/>
      <c r="Q4966" s="19"/>
      <c r="R4966" s="19"/>
      <c r="U4966" s="27"/>
      <c r="Y4966" s="9" t="s">
        <v>568</v>
      </c>
      <c r="Z4966" s="9" t="s">
        <v>232</v>
      </c>
      <c r="AA4966" s="9" t="s">
        <v>44</v>
      </c>
      <c r="AB4966" s="9">
        <v>5897246</v>
      </c>
      <c r="AC4966" s="9" t="s">
        <v>5741</v>
      </c>
      <c r="AD4966" s="9" t="s">
        <v>225</v>
      </c>
      <c r="AE4966" s="5">
        <f t="shared" si="176"/>
        <v>0</v>
      </c>
      <c r="AF4966" s="5" t="str">
        <f t="shared" si="177"/>
        <v>katA</v>
      </c>
      <c r="AG4966" s="153"/>
      <c r="AH4966" s="153"/>
      <c r="AI4966" t="s">
        <v>201</v>
      </c>
      <c r="AJ4966" t="s">
        <v>17878</v>
      </c>
      <c r="AK4966" s="9" t="str">
        <f>VLOOKUP(Y4966,zdroj!D:AJ,33,0)</f>
        <v>katA</v>
      </c>
    </row>
    <row r="4967" spans="8:37" x14ac:dyDescent="0.25">
      <c r="H4967" s="8"/>
      <c r="I4967" s="8"/>
      <c r="N4967" s="23"/>
      <c r="O4967" s="24"/>
      <c r="P4967" s="19"/>
      <c r="Q4967" s="19"/>
      <c r="R4967" s="19"/>
      <c r="U4967" s="27"/>
      <c r="Y4967" s="9" t="s">
        <v>568</v>
      </c>
      <c r="Z4967" s="9" t="s">
        <v>232</v>
      </c>
      <c r="AA4967" s="9" t="s">
        <v>44</v>
      </c>
      <c r="AB4967" s="9">
        <v>5897254</v>
      </c>
      <c r="AC4967" s="9" t="s">
        <v>5742</v>
      </c>
      <c r="AD4967" s="9" t="s">
        <v>225</v>
      </c>
      <c r="AE4967" s="5">
        <f t="shared" si="176"/>
        <v>0</v>
      </c>
      <c r="AF4967" s="5" t="str">
        <f t="shared" si="177"/>
        <v>katA</v>
      </c>
      <c r="AG4967" s="153"/>
      <c r="AH4967" s="153"/>
      <c r="AI4967" t="s">
        <v>201</v>
      </c>
      <c r="AJ4967" t="s">
        <v>17878</v>
      </c>
      <c r="AK4967" s="9" t="str">
        <f>VLOOKUP(Y4967,zdroj!D:AJ,33,0)</f>
        <v>katA</v>
      </c>
    </row>
    <row r="4968" spans="8:37" x14ac:dyDescent="0.25">
      <c r="H4968" s="8"/>
      <c r="I4968" s="8"/>
      <c r="N4968" s="23"/>
      <c r="O4968" s="24"/>
      <c r="P4968" s="19"/>
      <c r="Q4968" s="19"/>
      <c r="R4968" s="19"/>
      <c r="U4968" s="27"/>
      <c r="Y4968" s="9" t="s">
        <v>568</v>
      </c>
      <c r="Z4968" s="9" t="s">
        <v>232</v>
      </c>
      <c r="AA4968" s="9" t="s">
        <v>44</v>
      </c>
      <c r="AB4968" s="9">
        <v>28470087</v>
      </c>
      <c r="AC4968" s="9" t="s">
        <v>5743</v>
      </c>
      <c r="AD4968" s="9" t="s">
        <v>800</v>
      </c>
      <c r="AE4968" s="5">
        <f t="shared" si="176"/>
        <v>0</v>
      </c>
      <c r="AF4968" s="5" t="str">
        <f t="shared" si="177"/>
        <v>Pokryto</v>
      </c>
      <c r="AG4968" s="153"/>
      <c r="AH4968" s="153"/>
      <c r="AI4968" t="s">
        <v>201</v>
      </c>
      <c r="AJ4968" t="s">
        <v>800</v>
      </c>
      <c r="AK4968" s="9" t="str">
        <f>VLOOKUP(Y4968,zdroj!D:AJ,33,0)</f>
        <v>katA</v>
      </c>
    </row>
    <row r="4969" spans="8:37" x14ac:dyDescent="0.25">
      <c r="H4969" s="8"/>
      <c r="I4969" s="8"/>
      <c r="N4969" s="23"/>
      <c r="O4969" s="24"/>
      <c r="P4969" s="19"/>
      <c r="Q4969" s="19"/>
      <c r="R4969" s="19"/>
      <c r="U4969" s="27"/>
      <c r="Y4969" s="9" t="s">
        <v>568</v>
      </c>
      <c r="Z4969" s="9" t="s">
        <v>232</v>
      </c>
      <c r="AA4969" s="9" t="s">
        <v>44</v>
      </c>
      <c r="AB4969" s="9">
        <v>5896665</v>
      </c>
      <c r="AC4969" s="9" t="s">
        <v>5744</v>
      </c>
      <c r="AD4969" s="9" t="s">
        <v>225</v>
      </c>
      <c r="AE4969" s="5">
        <f t="shared" si="176"/>
        <v>0</v>
      </c>
      <c r="AF4969" s="5" t="str">
        <f t="shared" si="177"/>
        <v>katA</v>
      </c>
      <c r="AG4969" s="153"/>
      <c r="AH4969" s="153"/>
      <c r="AI4969" t="s">
        <v>229</v>
      </c>
      <c r="AJ4969" t="s">
        <v>17878</v>
      </c>
      <c r="AK4969" s="9" t="str">
        <f>VLOOKUP(Y4969,zdroj!D:AJ,33,0)</f>
        <v>katA</v>
      </c>
    </row>
    <row r="4970" spans="8:37" x14ac:dyDescent="0.25">
      <c r="H4970" s="8"/>
      <c r="I4970" s="8"/>
      <c r="N4970" s="23"/>
      <c r="O4970" s="24"/>
      <c r="P4970" s="19"/>
      <c r="Q4970" s="19"/>
      <c r="R4970" s="19"/>
      <c r="U4970" s="27"/>
      <c r="Y4970" s="9" t="s">
        <v>568</v>
      </c>
      <c r="Z4970" s="9" t="s">
        <v>232</v>
      </c>
      <c r="AA4970" s="9" t="s">
        <v>44</v>
      </c>
      <c r="AB4970" s="9">
        <v>5897271</v>
      </c>
      <c r="AC4970" s="9" t="s">
        <v>5745</v>
      </c>
      <c r="AD4970" s="9" t="s">
        <v>225</v>
      </c>
      <c r="AE4970" s="5">
        <f t="shared" si="176"/>
        <v>0</v>
      </c>
      <c r="AF4970" s="5" t="str">
        <f t="shared" si="177"/>
        <v>katA</v>
      </c>
      <c r="AG4970" s="153"/>
      <c r="AH4970" s="153"/>
      <c r="AI4970" t="s">
        <v>201</v>
      </c>
      <c r="AJ4970" t="s">
        <v>17878</v>
      </c>
      <c r="AK4970" s="9" t="str">
        <f>VLOOKUP(Y4970,zdroj!D:AJ,33,0)</f>
        <v>katA</v>
      </c>
    </row>
    <row r="4971" spans="8:37" x14ac:dyDescent="0.25">
      <c r="H4971" s="8"/>
      <c r="I4971" s="8"/>
      <c r="N4971" s="23"/>
      <c r="O4971" s="24"/>
      <c r="P4971" s="19"/>
      <c r="Q4971" s="19"/>
      <c r="R4971" s="19"/>
      <c r="U4971" s="27"/>
      <c r="Y4971" s="9" t="s">
        <v>568</v>
      </c>
      <c r="Z4971" s="9" t="s">
        <v>232</v>
      </c>
      <c r="AA4971" s="9" t="s">
        <v>44</v>
      </c>
      <c r="AB4971" s="9">
        <v>5897289</v>
      </c>
      <c r="AC4971" s="9" t="s">
        <v>5746</v>
      </c>
      <c r="AD4971" s="9" t="s">
        <v>800</v>
      </c>
      <c r="AE4971" s="5">
        <f t="shared" si="176"/>
        <v>0</v>
      </c>
      <c r="AF4971" s="5" t="str">
        <f t="shared" si="177"/>
        <v>Pokryto</v>
      </c>
      <c r="AG4971" s="153"/>
      <c r="AH4971" s="153"/>
      <c r="AI4971" t="s">
        <v>201</v>
      </c>
      <c r="AJ4971" t="s">
        <v>800</v>
      </c>
      <c r="AK4971" s="9" t="str">
        <f>VLOOKUP(Y4971,zdroj!D:AJ,33,0)</f>
        <v>katA</v>
      </c>
    </row>
    <row r="4972" spans="8:37" x14ac:dyDescent="0.25">
      <c r="H4972" s="8"/>
      <c r="I4972" s="8"/>
      <c r="N4972" s="23"/>
      <c r="O4972" s="24"/>
      <c r="P4972" s="19"/>
      <c r="Q4972" s="19"/>
      <c r="R4972" s="19"/>
      <c r="U4972" s="27"/>
      <c r="Y4972" s="9" t="s">
        <v>568</v>
      </c>
      <c r="Z4972" s="9" t="s">
        <v>232</v>
      </c>
      <c r="AA4972" s="9" t="s">
        <v>44</v>
      </c>
      <c r="AB4972" s="9">
        <v>5897297</v>
      </c>
      <c r="AC4972" s="9" t="s">
        <v>5747</v>
      </c>
      <c r="AD4972" s="9" t="s">
        <v>225</v>
      </c>
      <c r="AE4972" s="5">
        <f t="shared" si="176"/>
        <v>0</v>
      </c>
      <c r="AF4972" s="5" t="str">
        <f t="shared" si="177"/>
        <v>katA</v>
      </c>
      <c r="AG4972" s="153"/>
      <c r="AH4972" s="153"/>
      <c r="AI4972" t="s">
        <v>201</v>
      </c>
      <c r="AJ4972" t="s">
        <v>17878</v>
      </c>
      <c r="AK4972" s="9" t="str">
        <f>VLOOKUP(Y4972,zdroj!D:AJ,33,0)</f>
        <v>katA</v>
      </c>
    </row>
    <row r="4973" spans="8:37" x14ac:dyDescent="0.25">
      <c r="H4973" s="8"/>
      <c r="I4973" s="8"/>
      <c r="N4973" s="23"/>
      <c r="O4973" s="24"/>
      <c r="P4973" s="19"/>
      <c r="Q4973" s="19"/>
      <c r="R4973" s="19"/>
      <c r="U4973" s="27"/>
      <c r="Y4973" s="9" t="s">
        <v>568</v>
      </c>
      <c r="Z4973" s="9" t="s">
        <v>232</v>
      </c>
      <c r="AA4973" s="9" t="s">
        <v>44</v>
      </c>
      <c r="AB4973" s="9">
        <v>5897301</v>
      </c>
      <c r="AC4973" s="9" t="s">
        <v>5748</v>
      </c>
      <c r="AD4973" s="9" t="s">
        <v>225</v>
      </c>
      <c r="AE4973" s="5">
        <f t="shared" si="176"/>
        <v>0</v>
      </c>
      <c r="AF4973" s="5" t="str">
        <f t="shared" si="177"/>
        <v>katA</v>
      </c>
      <c r="AG4973" s="153"/>
      <c r="AH4973" s="153"/>
      <c r="AI4973" t="s">
        <v>201</v>
      </c>
      <c r="AJ4973" t="s">
        <v>17878</v>
      </c>
      <c r="AK4973" s="9" t="str">
        <f>VLOOKUP(Y4973,zdroj!D:AJ,33,0)</f>
        <v>katA</v>
      </c>
    </row>
    <row r="4974" spans="8:37" x14ac:dyDescent="0.25">
      <c r="H4974" s="8"/>
      <c r="I4974" s="8"/>
      <c r="N4974" s="23"/>
      <c r="O4974" s="24"/>
      <c r="P4974" s="19"/>
      <c r="Q4974" s="19"/>
      <c r="R4974" s="19"/>
      <c r="U4974" s="27"/>
      <c r="Y4974" s="9" t="s">
        <v>568</v>
      </c>
      <c r="Z4974" s="9" t="s">
        <v>232</v>
      </c>
      <c r="AA4974" s="9" t="s">
        <v>44</v>
      </c>
      <c r="AB4974" s="9">
        <v>5897319</v>
      </c>
      <c r="AC4974" s="9" t="s">
        <v>5749</v>
      </c>
      <c r="AD4974" s="9" t="s">
        <v>225</v>
      </c>
      <c r="AE4974" s="5">
        <f t="shared" si="176"/>
        <v>0</v>
      </c>
      <c r="AF4974" s="5" t="str">
        <f t="shared" si="177"/>
        <v>katA</v>
      </c>
      <c r="AG4974" s="153"/>
      <c r="AH4974" s="153"/>
      <c r="AI4974" t="s">
        <v>201</v>
      </c>
      <c r="AJ4974" t="s">
        <v>17878</v>
      </c>
      <c r="AK4974" s="9" t="str">
        <f>VLOOKUP(Y4974,zdroj!D:AJ,33,0)</f>
        <v>katA</v>
      </c>
    </row>
    <row r="4975" spans="8:37" x14ac:dyDescent="0.25">
      <c r="H4975" s="8"/>
      <c r="I4975" s="8"/>
      <c r="N4975" s="23"/>
      <c r="O4975" s="24"/>
      <c r="P4975" s="19"/>
      <c r="Q4975" s="19"/>
      <c r="R4975" s="19"/>
      <c r="U4975" s="27"/>
      <c r="Y4975" s="9" t="s">
        <v>568</v>
      </c>
      <c r="Z4975" s="9" t="s">
        <v>232</v>
      </c>
      <c r="AA4975" s="9" t="s">
        <v>44</v>
      </c>
      <c r="AB4975" s="9">
        <v>5897327</v>
      </c>
      <c r="AC4975" s="9" t="s">
        <v>5750</v>
      </c>
      <c r="AD4975" s="9" t="s">
        <v>225</v>
      </c>
      <c r="AE4975" s="5">
        <f t="shared" si="176"/>
        <v>0</v>
      </c>
      <c r="AF4975" s="5" t="str">
        <f t="shared" si="177"/>
        <v>katA</v>
      </c>
      <c r="AG4975" s="153"/>
      <c r="AH4975" s="153"/>
      <c r="AI4975" t="s">
        <v>201</v>
      </c>
      <c r="AJ4975" t="s">
        <v>17878</v>
      </c>
      <c r="AK4975" s="9" t="str">
        <f>VLOOKUP(Y4975,zdroj!D:AJ,33,0)</f>
        <v>katA</v>
      </c>
    </row>
    <row r="4976" spans="8:37" x14ac:dyDescent="0.25">
      <c r="H4976" s="8"/>
      <c r="I4976" s="8"/>
      <c r="N4976" s="23"/>
      <c r="O4976" s="24"/>
      <c r="P4976" s="19"/>
      <c r="Q4976" s="19"/>
      <c r="R4976" s="19"/>
      <c r="U4976" s="27"/>
      <c r="Y4976" s="9" t="s">
        <v>571</v>
      </c>
      <c r="Z4976" s="9" t="s">
        <v>232</v>
      </c>
      <c r="AA4976" s="9" t="s">
        <v>237</v>
      </c>
      <c r="AB4976" s="9">
        <v>7999470</v>
      </c>
      <c r="AC4976" s="9" t="s">
        <v>5751</v>
      </c>
      <c r="AD4976" s="9" t="s">
        <v>231</v>
      </c>
      <c r="AE4976" s="5">
        <f t="shared" si="176"/>
        <v>0</v>
      </c>
      <c r="AF4976" s="5" t="str">
        <f t="shared" si="177"/>
        <v>katB</v>
      </c>
      <c r="AG4976" s="153"/>
      <c r="AH4976" s="153"/>
      <c r="AI4976" t="s">
        <v>201</v>
      </c>
      <c r="AJ4976" t="s">
        <v>17878</v>
      </c>
      <c r="AK4976" s="9" t="str">
        <f>VLOOKUP(Y4976,zdroj!D:AJ,33,0)</f>
        <v>katA</v>
      </c>
    </row>
    <row r="4977" spans="8:37" x14ac:dyDescent="0.25">
      <c r="H4977" s="8"/>
      <c r="I4977" s="8"/>
      <c r="N4977" s="23"/>
      <c r="O4977" s="24"/>
      <c r="P4977" s="19"/>
      <c r="Q4977" s="19"/>
      <c r="R4977" s="19"/>
      <c r="U4977" s="27"/>
      <c r="Y4977" s="9" t="s">
        <v>571</v>
      </c>
      <c r="Z4977" s="9" t="s">
        <v>232</v>
      </c>
      <c r="AA4977" s="9" t="s">
        <v>237</v>
      </c>
      <c r="AB4977" s="9">
        <v>7999569</v>
      </c>
      <c r="AC4977" s="9" t="s">
        <v>5752</v>
      </c>
      <c r="AD4977" s="9" t="s">
        <v>225</v>
      </c>
      <c r="AE4977" s="5">
        <f t="shared" si="176"/>
        <v>0</v>
      </c>
      <c r="AF4977" s="5" t="str">
        <f t="shared" si="177"/>
        <v>katA</v>
      </c>
      <c r="AG4977" s="153"/>
      <c r="AH4977" s="153"/>
      <c r="AI4977" t="s">
        <v>201</v>
      </c>
      <c r="AJ4977" t="s">
        <v>17878</v>
      </c>
      <c r="AK4977" s="9" t="str">
        <f>VLOOKUP(Y4977,zdroj!D:AJ,33,0)</f>
        <v>katA</v>
      </c>
    </row>
    <row r="4978" spans="8:37" x14ac:dyDescent="0.25">
      <c r="H4978" s="8"/>
      <c r="I4978" s="8"/>
      <c r="N4978" s="23"/>
      <c r="O4978" s="24"/>
      <c r="P4978" s="19"/>
      <c r="Q4978" s="19"/>
      <c r="R4978" s="19"/>
      <c r="U4978" s="27"/>
      <c r="Y4978" s="9" t="s">
        <v>571</v>
      </c>
      <c r="Z4978" s="9" t="s">
        <v>232</v>
      </c>
      <c r="AA4978" s="9" t="s">
        <v>237</v>
      </c>
      <c r="AB4978" s="9">
        <v>8000468</v>
      </c>
      <c r="AC4978" s="9" t="s">
        <v>5753</v>
      </c>
      <c r="AD4978" s="9" t="s">
        <v>231</v>
      </c>
      <c r="AE4978" s="5">
        <f t="shared" si="176"/>
        <v>0</v>
      </c>
      <c r="AF4978" s="5" t="str">
        <f t="shared" si="177"/>
        <v>katB</v>
      </c>
      <c r="AG4978" s="153"/>
      <c r="AH4978" s="153"/>
      <c r="AI4978" t="s">
        <v>201</v>
      </c>
      <c r="AJ4978" t="s">
        <v>17878</v>
      </c>
      <c r="AK4978" s="9" t="str">
        <f>VLOOKUP(Y4978,zdroj!D:AJ,33,0)</f>
        <v>katA</v>
      </c>
    </row>
    <row r="4979" spans="8:37" x14ac:dyDescent="0.25">
      <c r="H4979" s="8"/>
      <c r="I4979" s="8"/>
      <c r="N4979" s="23"/>
      <c r="O4979" s="24"/>
      <c r="P4979" s="19"/>
      <c r="Q4979" s="19"/>
      <c r="R4979" s="19"/>
      <c r="U4979" s="27"/>
      <c r="Y4979" s="9" t="s">
        <v>571</v>
      </c>
      <c r="Z4979" s="9" t="s">
        <v>232</v>
      </c>
      <c r="AA4979" s="9" t="s">
        <v>237</v>
      </c>
      <c r="AB4979" s="9">
        <v>8000476</v>
      </c>
      <c r="AC4979" s="9" t="s">
        <v>5754</v>
      </c>
      <c r="AD4979" s="9" t="s">
        <v>225</v>
      </c>
      <c r="AE4979" s="5">
        <f t="shared" si="176"/>
        <v>0</v>
      </c>
      <c r="AF4979" s="5" t="str">
        <f t="shared" si="177"/>
        <v>katA</v>
      </c>
      <c r="AG4979" s="153"/>
      <c r="AH4979" s="153"/>
      <c r="AI4979" t="s">
        <v>201</v>
      </c>
      <c r="AJ4979" t="s">
        <v>17878</v>
      </c>
      <c r="AK4979" s="9" t="str">
        <f>VLOOKUP(Y4979,zdroj!D:AJ,33,0)</f>
        <v>katA</v>
      </c>
    </row>
    <row r="4980" spans="8:37" x14ac:dyDescent="0.25">
      <c r="H4980" s="8"/>
      <c r="I4980" s="8"/>
      <c r="N4980" s="23"/>
      <c r="O4980" s="24"/>
      <c r="P4980" s="19"/>
      <c r="Q4980" s="19"/>
      <c r="R4980" s="19"/>
      <c r="U4980" s="27"/>
      <c r="Y4980" s="9" t="s">
        <v>571</v>
      </c>
      <c r="Z4980" s="9" t="s">
        <v>232</v>
      </c>
      <c r="AA4980" s="9" t="s">
        <v>237</v>
      </c>
      <c r="AB4980" s="9">
        <v>8000484</v>
      </c>
      <c r="AC4980" s="9" t="s">
        <v>5755</v>
      </c>
      <c r="AD4980" s="9" t="s">
        <v>225</v>
      </c>
      <c r="AE4980" s="5">
        <f t="shared" si="176"/>
        <v>0</v>
      </c>
      <c r="AF4980" s="5" t="str">
        <f t="shared" si="177"/>
        <v>katA</v>
      </c>
      <c r="AG4980" s="153"/>
      <c r="AH4980" s="153"/>
      <c r="AI4980" t="s">
        <v>201</v>
      </c>
      <c r="AJ4980" t="s">
        <v>17878</v>
      </c>
      <c r="AK4980" s="9" t="str">
        <f>VLOOKUP(Y4980,zdroj!D:AJ,33,0)</f>
        <v>katA</v>
      </c>
    </row>
    <row r="4981" spans="8:37" x14ac:dyDescent="0.25">
      <c r="H4981" s="8"/>
      <c r="I4981" s="8"/>
      <c r="N4981" s="23"/>
      <c r="O4981" s="24"/>
      <c r="P4981" s="19"/>
      <c r="Q4981" s="19"/>
      <c r="R4981" s="19"/>
      <c r="U4981" s="27"/>
      <c r="Y4981" s="9" t="s">
        <v>571</v>
      </c>
      <c r="Z4981" s="9" t="s">
        <v>232</v>
      </c>
      <c r="AA4981" s="9" t="s">
        <v>237</v>
      </c>
      <c r="AB4981" s="9">
        <v>8000492</v>
      </c>
      <c r="AC4981" s="9" t="s">
        <v>5756</v>
      </c>
      <c r="AD4981" s="9" t="s">
        <v>231</v>
      </c>
      <c r="AE4981" s="5">
        <f t="shared" si="176"/>
        <v>0</v>
      </c>
      <c r="AF4981" s="5" t="str">
        <f t="shared" si="177"/>
        <v>katB</v>
      </c>
      <c r="AG4981" s="153"/>
      <c r="AH4981" s="153"/>
      <c r="AI4981" t="s">
        <v>201</v>
      </c>
      <c r="AJ4981" t="s">
        <v>17878</v>
      </c>
      <c r="AK4981" s="9" t="str">
        <f>VLOOKUP(Y4981,zdroj!D:AJ,33,0)</f>
        <v>katA</v>
      </c>
    </row>
    <row r="4982" spans="8:37" x14ac:dyDescent="0.25">
      <c r="H4982" s="8"/>
      <c r="I4982" s="8"/>
      <c r="N4982" s="23"/>
      <c r="O4982" s="24"/>
      <c r="P4982" s="19"/>
      <c r="Q4982" s="19"/>
      <c r="R4982" s="19"/>
      <c r="U4982" s="27"/>
      <c r="Y4982" s="9" t="s">
        <v>571</v>
      </c>
      <c r="Z4982" s="9" t="s">
        <v>232</v>
      </c>
      <c r="AA4982" s="9" t="s">
        <v>237</v>
      </c>
      <c r="AB4982" s="9">
        <v>8000506</v>
      </c>
      <c r="AC4982" s="9" t="s">
        <v>5757</v>
      </c>
      <c r="AD4982" s="9" t="s">
        <v>225</v>
      </c>
      <c r="AE4982" s="5">
        <f t="shared" si="176"/>
        <v>0</v>
      </c>
      <c r="AF4982" s="5" t="str">
        <f t="shared" si="177"/>
        <v>katA</v>
      </c>
      <c r="AG4982" s="153"/>
      <c r="AH4982" s="153"/>
      <c r="AI4982" t="s">
        <v>201</v>
      </c>
      <c r="AJ4982" t="s">
        <v>17878</v>
      </c>
      <c r="AK4982" s="9" t="str">
        <f>VLOOKUP(Y4982,zdroj!D:AJ,33,0)</f>
        <v>katA</v>
      </c>
    </row>
    <row r="4983" spans="8:37" x14ac:dyDescent="0.25">
      <c r="H4983" s="8"/>
      <c r="I4983" s="8"/>
      <c r="N4983" s="23"/>
      <c r="O4983" s="24"/>
      <c r="P4983" s="19"/>
      <c r="Q4983" s="19"/>
      <c r="R4983" s="19"/>
      <c r="U4983" s="27"/>
      <c r="Y4983" s="9" t="s">
        <v>571</v>
      </c>
      <c r="Z4983" s="9" t="s">
        <v>232</v>
      </c>
      <c r="AA4983" s="9" t="s">
        <v>237</v>
      </c>
      <c r="AB4983" s="9">
        <v>8000514</v>
      </c>
      <c r="AC4983" s="9" t="s">
        <v>5758</v>
      </c>
      <c r="AD4983" s="9" t="s">
        <v>225</v>
      </c>
      <c r="AE4983" s="5">
        <f t="shared" si="176"/>
        <v>0</v>
      </c>
      <c r="AF4983" s="5" t="str">
        <f t="shared" si="177"/>
        <v>katA</v>
      </c>
      <c r="AG4983" s="153"/>
      <c r="AH4983" s="153"/>
      <c r="AI4983" t="s">
        <v>201</v>
      </c>
      <c r="AJ4983" t="s">
        <v>17878</v>
      </c>
      <c r="AK4983" s="9" t="str">
        <f>VLOOKUP(Y4983,zdroj!D:AJ,33,0)</f>
        <v>katA</v>
      </c>
    </row>
    <row r="4984" spans="8:37" x14ac:dyDescent="0.25">
      <c r="H4984" s="8"/>
      <c r="I4984" s="8"/>
      <c r="N4984" s="23"/>
      <c r="O4984" s="24"/>
      <c r="P4984" s="19"/>
      <c r="Q4984" s="19"/>
      <c r="R4984" s="19"/>
      <c r="U4984" s="27"/>
      <c r="Y4984" s="9" t="s">
        <v>571</v>
      </c>
      <c r="Z4984" s="9" t="s">
        <v>232</v>
      </c>
      <c r="AA4984" s="9" t="s">
        <v>237</v>
      </c>
      <c r="AB4984" s="9">
        <v>8000522</v>
      </c>
      <c r="AC4984" s="9" t="s">
        <v>5759</v>
      </c>
      <c r="AD4984" s="9" t="s">
        <v>231</v>
      </c>
      <c r="AE4984" s="5">
        <f t="shared" si="176"/>
        <v>0</v>
      </c>
      <c r="AF4984" s="5" t="str">
        <f t="shared" si="177"/>
        <v>katB</v>
      </c>
      <c r="AG4984" s="153"/>
      <c r="AH4984" s="153"/>
      <c r="AI4984" t="s">
        <v>201</v>
      </c>
      <c r="AJ4984" t="s">
        <v>17878</v>
      </c>
      <c r="AK4984" s="9" t="str">
        <f>VLOOKUP(Y4984,zdroj!D:AJ,33,0)</f>
        <v>katA</v>
      </c>
    </row>
    <row r="4985" spans="8:37" x14ac:dyDescent="0.25">
      <c r="H4985" s="8"/>
      <c r="I4985" s="8"/>
      <c r="N4985" s="23"/>
      <c r="O4985" s="24"/>
      <c r="P4985" s="19"/>
      <c r="Q4985" s="19"/>
      <c r="R4985" s="19"/>
      <c r="U4985" s="27"/>
      <c r="Y4985" s="9" t="s">
        <v>571</v>
      </c>
      <c r="Z4985" s="9" t="s">
        <v>232</v>
      </c>
      <c r="AA4985" s="9" t="s">
        <v>237</v>
      </c>
      <c r="AB4985" s="9">
        <v>8000531</v>
      </c>
      <c r="AC4985" s="9" t="s">
        <v>5760</v>
      </c>
      <c r="AD4985" s="9" t="s">
        <v>231</v>
      </c>
      <c r="AE4985" s="5">
        <f t="shared" si="176"/>
        <v>0</v>
      </c>
      <c r="AF4985" s="5" t="str">
        <f t="shared" si="177"/>
        <v>katB</v>
      </c>
      <c r="AG4985" s="153"/>
      <c r="AH4985" s="153"/>
      <c r="AI4985" t="s">
        <v>201</v>
      </c>
      <c r="AJ4985" t="s">
        <v>17878</v>
      </c>
      <c r="AK4985" s="9" t="str">
        <f>VLOOKUP(Y4985,zdroj!D:AJ,33,0)</f>
        <v>katA</v>
      </c>
    </row>
    <row r="4986" spans="8:37" x14ac:dyDescent="0.25">
      <c r="H4986" s="8"/>
      <c r="I4986" s="8"/>
      <c r="N4986" s="23"/>
      <c r="O4986" s="24"/>
      <c r="P4986" s="19"/>
      <c r="Q4986" s="19"/>
      <c r="R4986" s="19"/>
      <c r="U4986" s="27"/>
      <c r="Y4986" s="9" t="s">
        <v>571</v>
      </c>
      <c r="Z4986" s="9" t="s">
        <v>232</v>
      </c>
      <c r="AA4986" s="9" t="s">
        <v>237</v>
      </c>
      <c r="AB4986" s="9">
        <v>8000549</v>
      </c>
      <c r="AC4986" s="9" t="s">
        <v>5761</v>
      </c>
      <c r="AD4986" s="9" t="s">
        <v>225</v>
      </c>
      <c r="AE4986" s="5">
        <f t="shared" si="176"/>
        <v>0</v>
      </c>
      <c r="AF4986" s="5" t="str">
        <f t="shared" si="177"/>
        <v>katA</v>
      </c>
      <c r="AG4986" s="153"/>
      <c r="AH4986" s="153"/>
      <c r="AI4986" t="s">
        <v>201</v>
      </c>
      <c r="AJ4986" t="s">
        <v>17878</v>
      </c>
      <c r="AK4986" s="9" t="str">
        <f>VLOOKUP(Y4986,zdroj!D:AJ,33,0)</f>
        <v>katA</v>
      </c>
    </row>
    <row r="4987" spans="8:37" x14ac:dyDescent="0.25">
      <c r="H4987" s="8"/>
      <c r="I4987" s="8"/>
      <c r="N4987" s="23"/>
      <c r="O4987" s="24"/>
      <c r="P4987" s="19"/>
      <c r="Q4987" s="19"/>
      <c r="R4987" s="19"/>
      <c r="U4987" s="27"/>
      <c r="Y4987" s="9" t="s">
        <v>571</v>
      </c>
      <c r="Z4987" s="9" t="s">
        <v>232</v>
      </c>
      <c r="AA4987" s="9" t="s">
        <v>237</v>
      </c>
      <c r="AB4987" s="9">
        <v>8000557</v>
      </c>
      <c r="AC4987" s="9" t="s">
        <v>5762</v>
      </c>
      <c r="AD4987" s="9" t="s">
        <v>231</v>
      </c>
      <c r="AE4987" s="5">
        <f t="shared" si="176"/>
        <v>0</v>
      </c>
      <c r="AF4987" s="5" t="str">
        <f t="shared" si="177"/>
        <v>katB</v>
      </c>
      <c r="AG4987" s="153"/>
      <c r="AH4987" s="153"/>
      <c r="AI4987" t="s">
        <v>201</v>
      </c>
      <c r="AJ4987" t="s">
        <v>17878</v>
      </c>
      <c r="AK4987" s="9" t="str">
        <f>VLOOKUP(Y4987,zdroj!D:AJ,33,0)</f>
        <v>katA</v>
      </c>
    </row>
    <row r="4988" spans="8:37" x14ac:dyDescent="0.25">
      <c r="H4988" s="8"/>
      <c r="I4988" s="8"/>
      <c r="N4988" s="23"/>
      <c r="O4988" s="24"/>
      <c r="P4988" s="19"/>
      <c r="Q4988" s="19"/>
      <c r="R4988" s="19"/>
      <c r="U4988" s="27"/>
      <c r="Y4988" s="9" t="s">
        <v>571</v>
      </c>
      <c r="Z4988" s="9" t="s">
        <v>232</v>
      </c>
      <c r="AA4988" s="9" t="s">
        <v>237</v>
      </c>
      <c r="AB4988" s="9">
        <v>7999577</v>
      </c>
      <c r="AC4988" s="9" t="s">
        <v>5763</v>
      </c>
      <c r="AD4988" s="9" t="s">
        <v>225</v>
      </c>
      <c r="AE4988" s="5">
        <f t="shared" si="176"/>
        <v>0</v>
      </c>
      <c r="AF4988" s="5" t="str">
        <f t="shared" si="177"/>
        <v>katA</v>
      </c>
      <c r="AG4988" s="153"/>
      <c r="AH4988" s="153"/>
      <c r="AI4988" t="s">
        <v>201</v>
      </c>
      <c r="AJ4988" t="s">
        <v>17878</v>
      </c>
      <c r="AK4988" s="9" t="str">
        <f>VLOOKUP(Y4988,zdroj!D:AJ,33,0)</f>
        <v>katA</v>
      </c>
    </row>
    <row r="4989" spans="8:37" x14ac:dyDescent="0.25">
      <c r="H4989" s="8"/>
      <c r="I4989" s="8"/>
      <c r="N4989" s="23"/>
      <c r="O4989" s="24"/>
      <c r="P4989" s="19"/>
      <c r="Q4989" s="19"/>
      <c r="R4989" s="19"/>
      <c r="U4989" s="27"/>
      <c r="Y4989" s="9" t="s">
        <v>571</v>
      </c>
      <c r="Z4989" s="9" t="s">
        <v>232</v>
      </c>
      <c r="AA4989" s="9" t="s">
        <v>237</v>
      </c>
      <c r="AB4989" s="9">
        <v>8000565</v>
      </c>
      <c r="AC4989" s="9" t="s">
        <v>5764</v>
      </c>
      <c r="AD4989" s="9" t="s">
        <v>225</v>
      </c>
      <c r="AE4989" s="5">
        <f t="shared" si="176"/>
        <v>0</v>
      </c>
      <c r="AF4989" s="5" t="str">
        <f t="shared" si="177"/>
        <v>katA</v>
      </c>
      <c r="AG4989" s="153"/>
      <c r="AH4989" s="153"/>
      <c r="AI4989" t="s">
        <v>201</v>
      </c>
      <c r="AJ4989" t="s">
        <v>17878</v>
      </c>
      <c r="AK4989" s="9" t="str">
        <f>VLOOKUP(Y4989,zdroj!D:AJ,33,0)</f>
        <v>katA</v>
      </c>
    </row>
    <row r="4990" spans="8:37" x14ac:dyDescent="0.25">
      <c r="H4990" s="8"/>
      <c r="I4990" s="8"/>
      <c r="N4990" s="23"/>
      <c r="O4990" s="24"/>
      <c r="P4990" s="19"/>
      <c r="Q4990" s="19"/>
      <c r="R4990" s="19"/>
      <c r="U4990" s="27"/>
      <c r="Y4990" s="9" t="s">
        <v>571</v>
      </c>
      <c r="Z4990" s="9" t="s">
        <v>232</v>
      </c>
      <c r="AA4990" s="9" t="s">
        <v>237</v>
      </c>
      <c r="AB4990" s="9">
        <v>8000573</v>
      </c>
      <c r="AC4990" s="9" t="s">
        <v>5765</v>
      </c>
      <c r="AD4990" s="9" t="s">
        <v>231</v>
      </c>
      <c r="AE4990" s="5">
        <f t="shared" si="176"/>
        <v>0</v>
      </c>
      <c r="AF4990" s="5" t="str">
        <f t="shared" si="177"/>
        <v>katB</v>
      </c>
      <c r="AG4990" s="153"/>
      <c r="AH4990" s="153"/>
      <c r="AI4990" t="s">
        <v>201</v>
      </c>
      <c r="AJ4990" t="s">
        <v>17878</v>
      </c>
      <c r="AK4990" s="9" t="str">
        <f>VLOOKUP(Y4990,zdroj!D:AJ,33,0)</f>
        <v>katA</v>
      </c>
    </row>
    <row r="4991" spans="8:37" x14ac:dyDescent="0.25">
      <c r="H4991" s="8"/>
      <c r="I4991" s="8"/>
      <c r="N4991" s="23"/>
      <c r="O4991" s="24"/>
      <c r="P4991" s="19"/>
      <c r="Q4991" s="19"/>
      <c r="R4991" s="19"/>
      <c r="U4991" s="27"/>
      <c r="Y4991" s="9" t="s">
        <v>571</v>
      </c>
      <c r="Z4991" s="9" t="s">
        <v>232</v>
      </c>
      <c r="AA4991" s="9" t="s">
        <v>237</v>
      </c>
      <c r="AB4991" s="9">
        <v>8000581</v>
      </c>
      <c r="AC4991" s="9" t="s">
        <v>5766</v>
      </c>
      <c r="AD4991" s="9" t="s">
        <v>225</v>
      </c>
      <c r="AE4991" s="5">
        <f t="shared" si="176"/>
        <v>0</v>
      </c>
      <c r="AF4991" s="5" t="str">
        <f t="shared" si="177"/>
        <v>katA</v>
      </c>
      <c r="AG4991" s="153"/>
      <c r="AH4991" s="153"/>
      <c r="AI4991" t="s">
        <v>201</v>
      </c>
      <c r="AJ4991" t="s">
        <v>17878</v>
      </c>
      <c r="AK4991" s="9" t="str">
        <f>VLOOKUP(Y4991,zdroj!D:AJ,33,0)</f>
        <v>katA</v>
      </c>
    </row>
    <row r="4992" spans="8:37" x14ac:dyDescent="0.25">
      <c r="H4992" s="8"/>
      <c r="I4992" s="8"/>
      <c r="N4992" s="23"/>
      <c r="O4992" s="24"/>
      <c r="P4992" s="19"/>
      <c r="Q4992" s="19"/>
      <c r="R4992" s="19"/>
      <c r="U4992" s="27"/>
      <c r="Y4992" s="9" t="s">
        <v>571</v>
      </c>
      <c r="Z4992" s="9" t="s">
        <v>232</v>
      </c>
      <c r="AA4992" s="9" t="s">
        <v>237</v>
      </c>
      <c r="AB4992" s="9">
        <v>8000590</v>
      </c>
      <c r="AC4992" s="9" t="s">
        <v>5767</v>
      </c>
      <c r="AD4992" s="9" t="s">
        <v>800</v>
      </c>
      <c r="AE4992" s="5">
        <f t="shared" si="176"/>
        <v>0</v>
      </c>
      <c r="AF4992" s="5" t="str">
        <f t="shared" si="177"/>
        <v>Pokryto</v>
      </c>
      <c r="AG4992" s="153"/>
      <c r="AH4992" s="153"/>
      <c r="AI4992" t="s">
        <v>201</v>
      </c>
      <c r="AJ4992" t="s">
        <v>800</v>
      </c>
      <c r="AK4992" s="9" t="str">
        <f>VLOOKUP(Y4992,zdroj!D:AJ,33,0)</f>
        <v>katA</v>
      </c>
    </row>
    <row r="4993" spans="8:37" x14ac:dyDescent="0.25">
      <c r="H4993" s="8"/>
      <c r="I4993" s="8"/>
      <c r="N4993" s="23"/>
      <c r="O4993" s="24"/>
      <c r="P4993" s="19"/>
      <c r="Q4993" s="19"/>
      <c r="R4993" s="19"/>
      <c r="U4993" s="27"/>
      <c r="Y4993" s="9" t="s">
        <v>571</v>
      </c>
      <c r="Z4993" s="9" t="s">
        <v>232</v>
      </c>
      <c r="AA4993" s="9" t="s">
        <v>237</v>
      </c>
      <c r="AB4993" s="9">
        <v>8000603</v>
      </c>
      <c r="AC4993" s="9" t="s">
        <v>5768</v>
      </c>
      <c r="AD4993" s="9" t="s">
        <v>231</v>
      </c>
      <c r="AE4993" s="5">
        <f t="shared" si="176"/>
        <v>0</v>
      </c>
      <c r="AF4993" s="5" t="str">
        <f t="shared" si="177"/>
        <v>katB</v>
      </c>
      <c r="AG4993" s="153"/>
      <c r="AH4993" s="153"/>
      <c r="AI4993" t="s">
        <v>201</v>
      </c>
      <c r="AJ4993" t="s">
        <v>17878</v>
      </c>
      <c r="AK4993" s="9" t="str">
        <f>VLOOKUP(Y4993,zdroj!D:AJ,33,0)</f>
        <v>katA</v>
      </c>
    </row>
    <row r="4994" spans="8:37" x14ac:dyDescent="0.25">
      <c r="H4994" s="8"/>
      <c r="I4994" s="8"/>
      <c r="N4994" s="23"/>
      <c r="O4994" s="24"/>
      <c r="P4994" s="19"/>
      <c r="Q4994" s="19"/>
      <c r="R4994" s="19"/>
      <c r="U4994" s="27"/>
      <c r="Y4994" s="9" t="s">
        <v>571</v>
      </c>
      <c r="Z4994" s="9" t="s">
        <v>232</v>
      </c>
      <c r="AA4994" s="9" t="s">
        <v>237</v>
      </c>
      <c r="AB4994" s="9">
        <v>8000611</v>
      </c>
      <c r="AC4994" s="9" t="s">
        <v>5769</v>
      </c>
      <c r="AD4994" s="9" t="s">
        <v>231</v>
      </c>
      <c r="AE4994" s="5">
        <f t="shared" si="176"/>
        <v>0</v>
      </c>
      <c r="AF4994" s="5" t="str">
        <f t="shared" si="177"/>
        <v>katB</v>
      </c>
      <c r="AG4994" s="153"/>
      <c r="AH4994" s="153"/>
      <c r="AI4994" t="s">
        <v>201</v>
      </c>
      <c r="AJ4994" t="s">
        <v>17878</v>
      </c>
      <c r="AK4994" s="9" t="str">
        <f>VLOOKUP(Y4994,zdroj!D:AJ,33,0)</f>
        <v>katA</v>
      </c>
    </row>
    <row r="4995" spans="8:37" x14ac:dyDescent="0.25">
      <c r="H4995" s="8"/>
      <c r="I4995" s="8"/>
      <c r="N4995" s="23"/>
      <c r="O4995" s="24"/>
      <c r="P4995" s="19"/>
      <c r="Q4995" s="19"/>
      <c r="R4995" s="19"/>
      <c r="U4995" s="27"/>
      <c r="Y4995" s="9" t="s">
        <v>571</v>
      </c>
      <c r="Z4995" s="9" t="s">
        <v>232</v>
      </c>
      <c r="AA4995" s="9" t="s">
        <v>237</v>
      </c>
      <c r="AB4995" s="9">
        <v>8000620</v>
      </c>
      <c r="AC4995" s="9" t="s">
        <v>5770</v>
      </c>
      <c r="AD4995" s="9" t="s">
        <v>225</v>
      </c>
      <c r="AE4995" s="5">
        <f t="shared" si="176"/>
        <v>0</v>
      </c>
      <c r="AF4995" s="5" t="str">
        <f t="shared" si="177"/>
        <v>katA</v>
      </c>
      <c r="AG4995" s="153"/>
      <c r="AH4995" s="153"/>
      <c r="AI4995" t="s">
        <v>201</v>
      </c>
      <c r="AJ4995" t="s">
        <v>17878</v>
      </c>
      <c r="AK4995" s="9" t="str">
        <f>VLOOKUP(Y4995,zdroj!D:AJ,33,0)</f>
        <v>katA</v>
      </c>
    </row>
    <row r="4996" spans="8:37" x14ac:dyDescent="0.25">
      <c r="H4996" s="8"/>
      <c r="I4996" s="8"/>
      <c r="N4996" s="23"/>
      <c r="O4996" s="24"/>
      <c r="P4996" s="19"/>
      <c r="Q4996" s="19"/>
      <c r="R4996" s="19"/>
      <c r="U4996" s="27"/>
      <c r="Y4996" s="9" t="s">
        <v>571</v>
      </c>
      <c r="Z4996" s="9" t="s">
        <v>232</v>
      </c>
      <c r="AA4996" s="9" t="s">
        <v>237</v>
      </c>
      <c r="AB4996" s="9">
        <v>8000638</v>
      </c>
      <c r="AC4996" s="9" t="s">
        <v>5771</v>
      </c>
      <c r="AD4996" s="9" t="s">
        <v>231</v>
      </c>
      <c r="AE4996" s="5">
        <f t="shared" si="176"/>
        <v>0</v>
      </c>
      <c r="AF4996" s="5" t="str">
        <f t="shared" si="177"/>
        <v>katB</v>
      </c>
      <c r="AG4996" s="153"/>
      <c r="AH4996" s="153"/>
      <c r="AI4996" t="s">
        <v>201</v>
      </c>
      <c r="AJ4996" t="s">
        <v>17878</v>
      </c>
      <c r="AK4996" s="9" t="str">
        <f>VLOOKUP(Y4996,zdroj!D:AJ,33,0)</f>
        <v>katA</v>
      </c>
    </row>
    <row r="4997" spans="8:37" x14ac:dyDescent="0.25">
      <c r="H4997" s="8"/>
      <c r="I4997" s="8"/>
      <c r="N4997" s="23"/>
      <c r="O4997" s="24"/>
      <c r="P4997" s="19"/>
      <c r="Q4997" s="19"/>
      <c r="R4997" s="19"/>
      <c r="U4997" s="27"/>
      <c r="Y4997" s="9" t="s">
        <v>571</v>
      </c>
      <c r="Z4997" s="9" t="s">
        <v>232</v>
      </c>
      <c r="AA4997" s="9" t="s">
        <v>237</v>
      </c>
      <c r="AB4997" s="9">
        <v>8000646</v>
      </c>
      <c r="AC4997" s="9" t="s">
        <v>5772</v>
      </c>
      <c r="AD4997" s="9" t="s">
        <v>225</v>
      </c>
      <c r="AE4997" s="5">
        <f t="shared" si="176"/>
        <v>0</v>
      </c>
      <c r="AF4997" s="5" t="str">
        <f t="shared" si="177"/>
        <v>katA</v>
      </c>
      <c r="AG4997" s="153"/>
      <c r="AH4997" s="153"/>
      <c r="AI4997" t="s">
        <v>201</v>
      </c>
      <c r="AJ4997" t="s">
        <v>17878</v>
      </c>
      <c r="AK4997" s="9" t="str">
        <f>VLOOKUP(Y4997,zdroj!D:AJ,33,0)</f>
        <v>katA</v>
      </c>
    </row>
    <row r="4998" spans="8:37" x14ac:dyDescent="0.25">
      <c r="H4998" s="8"/>
      <c r="I4998" s="8"/>
      <c r="N4998" s="23"/>
      <c r="O4998" s="24"/>
      <c r="P4998" s="19"/>
      <c r="Q4998" s="19"/>
      <c r="R4998" s="19"/>
      <c r="U4998" s="27"/>
      <c r="Y4998" s="9" t="s">
        <v>571</v>
      </c>
      <c r="Z4998" s="9" t="s">
        <v>232</v>
      </c>
      <c r="AA4998" s="9" t="s">
        <v>237</v>
      </c>
      <c r="AB4998" s="9">
        <v>8000654</v>
      </c>
      <c r="AC4998" s="9" t="s">
        <v>5773</v>
      </c>
      <c r="AD4998" s="9" t="s">
        <v>225</v>
      </c>
      <c r="AE4998" s="5">
        <f t="shared" si="176"/>
        <v>0</v>
      </c>
      <c r="AF4998" s="5" t="str">
        <f t="shared" si="177"/>
        <v>katA</v>
      </c>
      <c r="AG4998" s="153"/>
      <c r="AH4998" s="153"/>
      <c r="AI4998" t="s">
        <v>201</v>
      </c>
      <c r="AJ4998" t="s">
        <v>17878</v>
      </c>
      <c r="AK4998" s="9" t="str">
        <f>VLOOKUP(Y4998,zdroj!D:AJ,33,0)</f>
        <v>katA</v>
      </c>
    </row>
    <row r="4999" spans="8:37" x14ac:dyDescent="0.25">
      <c r="H4999" s="8"/>
      <c r="I4999" s="8"/>
      <c r="N4999" s="23"/>
      <c r="O4999" s="24"/>
      <c r="P4999" s="19"/>
      <c r="Q4999" s="19"/>
      <c r="R4999" s="19"/>
      <c r="U4999" s="27"/>
      <c r="Y4999" s="9" t="s">
        <v>571</v>
      </c>
      <c r="Z4999" s="9" t="s">
        <v>232</v>
      </c>
      <c r="AA4999" s="9" t="s">
        <v>237</v>
      </c>
      <c r="AB4999" s="9">
        <v>7999585</v>
      </c>
      <c r="AC4999" s="9" t="s">
        <v>5774</v>
      </c>
      <c r="AD4999" s="9" t="s">
        <v>231</v>
      </c>
      <c r="AE4999" s="5">
        <f t="shared" si="176"/>
        <v>0</v>
      </c>
      <c r="AF4999" s="5" t="str">
        <f t="shared" si="177"/>
        <v>katB</v>
      </c>
      <c r="AG4999" s="153"/>
      <c r="AH4999" s="153"/>
      <c r="AI4999" t="s">
        <v>201</v>
      </c>
      <c r="AJ4999" t="s">
        <v>17878</v>
      </c>
      <c r="AK4999" s="9" t="str">
        <f>VLOOKUP(Y4999,zdroj!D:AJ,33,0)</f>
        <v>katA</v>
      </c>
    </row>
    <row r="5000" spans="8:37" x14ac:dyDescent="0.25">
      <c r="H5000" s="8"/>
      <c r="I5000" s="8"/>
      <c r="N5000" s="23"/>
      <c r="O5000" s="24"/>
      <c r="P5000" s="19"/>
      <c r="Q5000" s="19"/>
      <c r="R5000" s="19"/>
      <c r="U5000" s="27"/>
      <c r="Y5000" s="9" t="s">
        <v>571</v>
      </c>
      <c r="Z5000" s="9" t="s">
        <v>232</v>
      </c>
      <c r="AA5000" s="9" t="s">
        <v>237</v>
      </c>
      <c r="AB5000" s="9">
        <v>8000662</v>
      </c>
      <c r="AC5000" s="9" t="s">
        <v>5775</v>
      </c>
      <c r="AD5000" s="9" t="s">
        <v>231</v>
      </c>
      <c r="AE5000" s="5">
        <f t="shared" si="176"/>
        <v>0</v>
      </c>
      <c r="AF5000" s="5" t="str">
        <f t="shared" si="177"/>
        <v>katB</v>
      </c>
      <c r="AG5000" s="153"/>
      <c r="AH5000" s="153"/>
      <c r="AI5000" t="s">
        <v>201</v>
      </c>
      <c r="AJ5000" t="s">
        <v>17878</v>
      </c>
      <c r="AK5000" s="9" t="str">
        <f>VLOOKUP(Y5000,zdroj!D:AJ,33,0)</f>
        <v>katA</v>
      </c>
    </row>
    <row r="5001" spans="8:37" x14ac:dyDescent="0.25">
      <c r="H5001" s="8"/>
      <c r="I5001" s="8"/>
      <c r="N5001" s="23"/>
      <c r="O5001" s="24"/>
      <c r="P5001" s="19"/>
      <c r="Q5001" s="19"/>
      <c r="R5001" s="19"/>
      <c r="U5001" s="27"/>
      <c r="Y5001" s="9" t="s">
        <v>571</v>
      </c>
      <c r="Z5001" s="9" t="s">
        <v>232</v>
      </c>
      <c r="AA5001" s="9" t="s">
        <v>237</v>
      </c>
      <c r="AB5001" s="9">
        <v>8000671</v>
      </c>
      <c r="AC5001" s="9" t="s">
        <v>5776</v>
      </c>
      <c r="AD5001" s="9" t="s">
        <v>225</v>
      </c>
      <c r="AE5001" s="5">
        <f t="shared" si="176"/>
        <v>0</v>
      </c>
      <c r="AF5001" s="5" t="str">
        <f t="shared" si="177"/>
        <v>katA</v>
      </c>
      <c r="AG5001" s="153"/>
      <c r="AH5001" s="153"/>
      <c r="AI5001" t="s">
        <v>201</v>
      </c>
      <c r="AJ5001" t="s">
        <v>17878</v>
      </c>
      <c r="AK5001" s="9" t="str">
        <f>VLOOKUP(Y5001,zdroj!D:AJ,33,0)</f>
        <v>katA</v>
      </c>
    </row>
    <row r="5002" spans="8:37" x14ac:dyDescent="0.25">
      <c r="H5002" s="8"/>
      <c r="I5002" s="8"/>
      <c r="N5002" s="23"/>
      <c r="O5002" s="24"/>
      <c r="P5002" s="19"/>
      <c r="Q5002" s="19"/>
      <c r="R5002" s="19"/>
      <c r="U5002" s="27"/>
      <c r="Y5002" s="9" t="s">
        <v>571</v>
      </c>
      <c r="Z5002" s="9" t="s">
        <v>232</v>
      </c>
      <c r="AA5002" s="9" t="s">
        <v>237</v>
      </c>
      <c r="AB5002" s="9">
        <v>8000689</v>
      </c>
      <c r="AC5002" s="9" t="s">
        <v>5777</v>
      </c>
      <c r="AD5002" s="9" t="s">
        <v>225</v>
      </c>
      <c r="AE5002" s="5">
        <f t="shared" ref="AE5002:AE5065" si="178">VLOOKUP(Y5002,K:T,10,0)</f>
        <v>0</v>
      </c>
      <c r="AF5002" s="5" t="str">
        <f t="shared" ref="AF5002:AF5065" si="179">IF(AE5002="A",IF(AD5002="katA","katB",AD5002),AD5002)</f>
        <v>katA</v>
      </c>
      <c r="AG5002" s="153"/>
      <c r="AH5002" s="153"/>
      <c r="AI5002" t="s">
        <v>201</v>
      </c>
      <c r="AJ5002" t="s">
        <v>17878</v>
      </c>
      <c r="AK5002" s="9" t="str">
        <f>VLOOKUP(Y5002,zdroj!D:AJ,33,0)</f>
        <v>katA</v>
      </c>
    </row>
    <row r="5003" spans="8:37" x14ac:dyDescent="0.25">
      <c r="H5003" s="8"/>
      <c r="I5003" s="8"/>
      <c r="N5003" s="23"/>
      <c r="O5003" s="24"/>
      <c r="P5003" s="19"/>
      <c r="Q5003" s="19"/>
      <c r="R5003" s="19"/>
      <c r="U5003" s="27"/>
      <c r="Y5003" s="9" t="s">
        <v>571</v>
      </c>
      <c r="Z5003" s="9" t="s">
        <v>232</v>
      </c>
      <c r="AA5003" s="9" t="s">
        <v>237</v>
      </c>
      <c r="AB5003" s="9">
        <v>8000697</v>
      </c>
      <c r="AC5003" s="9" t="s">
        <v>5778</v>
      </c>
      <c r="AD5003" s="9" t="s">
        <v>231</v>
      </c>
      <c r="AE5003" s="5">
        <f t="shared" si="178"/>
        <v>0</v>
      </c>
      <c r="AF5003" s="5" t="str">
        <f t="shared" si="179"/>
        <v>katB</v>
      </c>
      <c r="AG5003" s="153"/>
      <c r="AH5003" s="153"/>
      <c r="AI5003" t="s">
        <v>201</v>
      </c>
      <c r="AJ5003" t="s">
        <v>17878</v>
      </c>
      <c r="AK5003" s="9" t="str">
        <f>VLOOKUP(Y5003,zdroj!D:AJ,33,0)</f>
        <v>katA</v>
      </c>
    </row>
    <row r="5004" spans="8:37" x14ac:dyDescent="0.25">
      <c r="H5004" s="8"/>
      <c r="I5004" s="8"/>
      <c r="N5004" s="23"/>
      <c r="O5004" s="24"/>
      <c r="P5004" s="19"/>
      <c r="Q5004" s="19"/>
      <c r="R5004" s="19"/>
      <c r="U5004" s="27"/>
      <c r="Y5004" s="9" t="s">
        <v>571</v>
      </c>
      <c r="Z5004" s="9" t="s">
        <v>232</v>
      </c>
      <c r="AA5004" s="9" t="s">
        <v>237</v>
      </c>
      <c r="AB5004" s="9">
        <v>8000701</v>
      </c>
      <c r="AC5004" s="9" t="s">
        <v>5779</v>
      </c>
      <c r="AD5004" s="9" t="s">
        <v>225</v>
      </c>
      <c r="AE5004" s="5">
        <f t="shared" si="178"/>
        <v>0</v>
      </c>
      <c r="AF5004" s="5" t="str">
        <f t="shared" si="179"/>
        <v>katA</v>
      </c>
      <c r="AG5004" s="153"/>
      <c r="AH5004" s="153"/>
      <c r="AI5004" t="s">
        <v>201</v>
      </c>
      <c r="AJ5004" t="s">
        <v>17878</v>
      </c>
      <c r="AK5004" s="9" t="str">
        <f>VLOOKUP(Y5004,zdroj!D:AJ,33,0)</f>
        <v>katA</v>
      </c>
    </row>
    <row r="5005" spans="8:37" x14ac:dyDescent="0.25">
      <c r="H5005" s="8"/>
      <c r="I5005" s="8"/>
      <c r="N5005" s="23"/>
      <c r="O5005" s="24"/>
      <c r="P5005" s="19"/>
      <c r="Q5005" s="19"/>
      <c r="R5005" s="19"/>
      <c r="U5005" s="27"/>
      <c r="Y5005" s="9" t="s">
        <v>571</v>
      </c>
      <c r="Z5005" s="9" t="s">
        <v>232</v>
      </c>
      <c r="AA5005" s="9" t="s">
        <v>237</v>
      </c>
      <c r="AB5005" s="9">
        <v>8000719</v>
      </c>
      <c r="AC5005" s="9" t="s">
        <v>5780</v>
      </c>
      <c r="AD5005" s="9" t="s">
        <v>225</v>
      </c>
      <c r="AE5005" s="5">
        <f t="shared" si="178"/>
        <v>0</v>
      </c>
      <c r="AF5005" s="5" t="str">
        <f t="shared" si="179"/>
        <v>katA</v>
      </c>
      <c r="AG5005" s="153"/>
      <c r="AH5005" s="153"/>
      <c r="AI5005" t="s">
        <v>201</v>
      </c>
      <c r="AJ5005" t="s">
        <v>17878</v>
      </c>
      <c r="AK5005" s="9" t="str">
        <f>VLOOKUP(Y5005,zdroj!D:AJ,33,0)</f>
        <v>katA</v>
      </c>
    </row>
    <row r="5006" spans="8:37" x14ac:dyDescent="0.25">
      <c r="H5006" s="8"/>
      <c r="I5006" s="8"/>
      <c r="N5006" s="23"/>
      <c r="O5006" s="24"/>
      <c r="P5006" s="19"/>
      <c r="Q5006" s="19"/>
      <c r="R5006" s="19"/>
      <c r="U5006" s="27"/>
      <c r="Y5006" s="9" t="s">
        <v>571</v>
      </c>
      <c r="Z5006" s="9" t="s">
        <v>232</v>
      </c>
      <c r="AA5006" s="9" t="s">
        <v>237</v>
      </c>
      <c r="AB5006" s="9">
        <v>8000727</v>
      </c>
      <c r="AC5006" s="9" t="s">
        <v>5781</v>
      </c>
      <c r="AD5006" s="9" t="s">
        <v>225</v>
      </c>
      <c r="AE5006" s="5">
        <f t="shared" si="178"/>
        <v>0</v>
      </c>
      <c r="AF5006" s="5" t="str">
        <f t="shared" si="179"/>
        <v>katA</v>
      </c>
      <c r="AG5006" s="153"/>
      <c r="AH5006" s="153"/>
      <c r="AI5006" t="s">
        <v>201</v>
      </c>
      <c r="AJ5006" t="s">
        <v>17878</v>
      </c>
      <c r="AK5006" s="9" t="str">
        <f>VLOOKUP(Y5006,zdroj!D:AJ,33,0)</f>
        <v>katA</v>
      </c>
    </row>
    <row r="5007" spans="8:37" x14ac:dyDescent="0.25">
      <c r="H5007" s="8"/>
      <c r="I5007" s="8"/>
      <c r="N5007" s="23"/>
      <c r="O5007" s="24"/>
      <c r="P5007" s="19"/>
      <c r="Q5007" s="19"/>
      <c r="R5007" s="19"/>
      <c r="U5007" s="27"/>
      <c r="Y5007" s="9" t="s">
        <v>571</v>
      </c>
      <c r="Z5007" s="9" t="s">
        <v>232</v>
      </c>
      <c r="AA5007" s="9" t="s">
        <v>237</v>
      </c>
      <c r="AB5007" s="9">
        <v>8000735</v>
      </c>
      <c r="AC5007" s="9" t="s">
        <v>5782</v>
      </c>
      <c r="AD5007" s="9" t="s">
        <v>231</v>
      </c>
      <c r="AE5007" s="5">
        <f t="shared" si="178"/>
        <v>0</v>
      </c>
      <c r="AF5007" s="5" t="str">
        <f t="shared" si="179"/>
        <v>katB</v>
      </c>
      <c r="AG5007" s="153"/>
      <c r="AH5007" s="153"/>
      <c r="AI5007" t="s">
        <v>201</v>
      </c>
      <c r="AJ5007" t="s">
        <v>17878</v>
      </c>
      <c r="AK5007" s="9" t="str">
        <f>VLOOKUP(Y5007,zdroj!D:AJ,33,0)</f>
        <v>katA</v>
      </c>
    </row>
    <row r="5008" spans="8:37" x14ac:dyDescent="0.25">
      <c r="H5008" s="8"/>
      <c r="I5008" s="8"/>
      <c r="N5008" s="23"/>
      <c r="O5008" s="24"/>
      <c r="P5008" s="19"/>
      <c r="Q5008" s="19"/>
      <c r="R5008" s="19"/>
      <c r="U5008" s="27"/>
      <c r="Y5008" s="9" t="s">
        <v>571</v>
      </c>
      <c r="Z5008" s="9" t="s">
        <v>232</v>
      </c>
      <c r="AA5008" s="9" t="s">
        <v>237</v>
      </c>
      <c r="AB5008" s="9">
        <v>8000743</v>
      </c>
      <c r="AC5008" s="9" t="s">
        <v>5783</v>
      </c>
      <c r="AD5008" s="9" t="s">
        <v>225</v>
      </c>
      <c r="AE5008" s="5">
        <f t="shared" si="178"/>
        <v>0</v>
      </c>
      <c r="AF5008" s="5" t="str">
        <f t="shared" si="179"/>
        <v>katA</v>
      </c>
      <c r="AG5008" s="153"/>
      <c r="AH5008" s="153"/>
      <c r="AI5008" t="s">
        <v>201</v>
      </c>
      <c r="AJ5008" t="s">
        <v>17878</v>
      </c>
      <c r="AK5008" s="9" t="str">
        <f>VLOOKUP(Y5008,zdroj!D:AJ,33,0)</f>
        <v>katA</v>
      </c>
    </row>
    <row r="5009" spans="8:37" x14ac:dyDescent="0.25">
      <c r="H5009" s="8"/>
      <c r="I5009" s="8"/>
      <c r="N5009" s="23"/>
      <c r="O5009" s="24"/>
      <c r="P5009" s="19"/>
      <c r="Q5009" s="19"/>
      <c r="R5009" s="19"/>
      <c r="U5009" s="27"/>
      <c r="Y5009" s="9" t="s">
        <v>571</v>
      </c>
      <c r="Z5009" s="9" t="s">
        <v>232</v>
      </c>
      <c r="AA5009" s="9" t="s">
        <v>237</v>
      </c>
      <c r="AB5009" s="9">
        <v>8000751</v>
      </c>
      <c r="AC5009" s="9" t="s">
        <v>5784</v>
      </c>
      <c r="AD5009" s="9" t="s">
        <v>225</v>
      </c>
      <c r="AE5009" s="5">
        <f t="shared" si="178"/>
        <v>0</v>
      </c>
      <c r="AF5009" s="5" t="str">
        <f t="shared" si="179"/>
        <v>katA</v>
      </c>
      <c r="AG5009" s="153"/>
      <c r="AH5009" s="153"/>
      <c r="AI5009" t="s">
        <v>201</v>
      </c>
      <c r="AJ5009" t="s">
        <v>17878</v>
      </c>
      <c r="AK5009" s="9" t="str">
        <f>VLOOKUP(Y5009,zdroj!D:AJ,33,0)</f>
        <v>katA</v>
      </c>
    </row>
    <row r="5010" spans="8:37" x14ac:dyDescent="0.25">
      <c r="H5010" s="8"/>
      <c r="I5010" s="8"/>
      <c r="N5010" s="23"/>
      <c r="O5010" s="24"/>
      <c r="P5010" s="19"/>
      <c r="Q5010" s="19"/>
      <c r="R5010" s="19"/>
      <c r="U5010" s="27"/>
      <c r="Y5010" s="9" t="s">
        <v>571</v>
      </c>
      <c r="Z5010" s="9" t="s">
        <v>232</v>
      </c>
      <c r="AA5010" s="9" t="s">
        <v>237</v>
      </c>
      <c r="AB5010" s="9">
        <v>7999593</v>
      </c>
      <c r="AC5010" s="9" t="s">
        <v>5785</v>
      </c>
      <c r="AD5010" s="9" t="s">
        <v>225</v>
      </c>
      <c r="AE5010" s="5">
        <f t="shared" si="178"/>
        <v>0</v>
      </c>
      <c r="AF5010" s="5" t="str">
        <f t="shared" si="179"/>
        <v>katA</v>
      </c>
      <c r="AG5010" s="153"/>
      <c r="AH5010" s="153"/>
      <c r="AI5010" t="s">
        <v>201</v>
      </c>
      <c r="AJ5010" t="s">
        <v>17878</v>
      </c>
      <c r="AK5010" s="9" t="str">
        <f>VLOOKUP(Y5010,zdroj!D:AJ,33,0)</f>
        <v>katA</v>
      </c>
    </row>
    <row r="5011" spans="8:37" x14ac:dyDescent="0.25">
      <c r="H5011" s="8"/>
      <c r="I5011" s="8"/>
      <c r="N5011" s="23"/>
      <c r="O5011" s="24"/>
      <c r="P5011" s="19"/>
      <c r="Q5011" s="19"/>
      <c r="R5011" s="19"/>
      <c r="U5011" s="27"/>
      <c r="Y5011" s="9" t="s">
        <v>571</v>
      </c>
      <c r="Z5011" s="9" t="s">
        <v>232</v>
      </c>
      <c r="AA5011" s="9" t="s">
        <v>237</v>
      </c>
      <c r="AB5011" s="9">
        <v>8000760</v>
      </c>
      <c r="AC5011" s="9" t="s">
        <v>5786</v>
      </c>
      <c r="AD5011" s="9" t="s">
        <v>800</v>
      </c>
      <c r="AE5011" s="5">
        <f t="shared" si="178"/>
        <v>0</v>
      </c>
      <c r="AF5011" s="5" t="str">
        <f t="shared" si="179"/>
        <v>Pokryto</v>
      </c>
      <c r="AG5011" s="153"/>
      <c r="AH5011" s="153"/>
      <c r="AI5011" t="s">
        <v>201</v>
      </c>
      <c r="AJ5011" t="s">
        <v>800</v>
      </c>
      <c r="AK5011" s="9" t="str">
        <f>VLOOKUP(Y5011,zdroj!D:AJ,33,0)</f>
        <v>katA</v>
      </c>
    </row>
    <row r="5012" spans="8:37" x14ac:dyDescent="0.25">
      <c r="H5012" s="8"/>
      <c r="I5012" s="8"/>
      <c r="N5012" s="23"/>
      <c r="O5012" s="24"/>
      <c r="P5012" s="19"/>
      <c r="Q5012" s="19"/>
      <c r="R5012" s="19"/>
      <c r="U5012" s="27"/>
      <c r="Y5012" s="9" t="s">
        <v>571</v>
      </c>
      <c r="Z5012" s="9" t="s">
        <v>232</v>
      </c>
      <c r="AA5012" s="9" t="s">
        <v>237</v>
      </c>
      <c r="AB5012" s="9">
        <v>8000778</v>
      </c>
      <c r="AC5012" s="9" t="s">
        <v>5787</v>
      </c>
      <c r="AD5012" s="9" t="s">
        <v>800</v>
      </c>
      <c r="AE5012" s="5">
        <f t="shared" si="178"/>
        <v>0</v>
      </c>
      <c r="AF5012" s="5" t="str">
        <f t="shared" si="179"/>
        <v>Pokryto</v>
      </c>
      <c r="AG5012" s="153"/>
      <c r="AH5012" s="153"/>
      <c r="AI5012" t="s">
        <v>201</v>
      </c>
      <c r="AJ5012" t="s">
        <v>800</v>
      </c>
      <c r="AK5012" s="9" t="str">
        <f>VLOOKUP(Y5012,zdroj!D:AJ,33,0)</f>
        <v>katA</v>
      </c>
    </row>
    <row r="5013" spans="8:37" x14ac:dyDescent="0.25">
      <c r="H5013" s="8"/>
      <c r="I5013" s="8"/>
      <c r="N5013" s="23"/>
      <c r="O5013" s="24"/>
      <c r="P5013" s="19"/>
      <c r="Q5013" s="19"/>
      <c r="R5013" s="19"/>
      <c r="U5013" s="27"/>
      <c r="Y5013" s="9" t="s">
        <v>571</v>
      </c>
      <c r="Z5013" s="9" t="s">
        <v>232</v>
      </c>
      <c r="AA5013" s="9" t="s">
        <v>237</v>
      </c>
      <c r="AB5013" s="9">
        <v>8000786</v>
      </c>
      <c r="AC5013" s="9" t="s">
        <v>5788</v>
      </c>
      <c r="AD5013" s="9" t="s">
        <v>225</v>
      </c>
      <c r="AE5013" s="5">
        <f t="shared" si="178"/>
        <v>0</v>
      </c>
      <c r="AF5013" s="5" t="str">
        <f t="shared" si="179"/>
        <v>katA</v>
      </c>
      <c r="AG5013" s="153"/>
      <c r="AH5013" s="153"/>
      <c r="AI5013" t="s">
        <v>201</v>
      </c>
      <c r="AJ5013" t="s">
        <v>17878</v>
      </c>
      <c r="AK5013" s="9" t="str">
        <f>VLOOKUP(Y5013,zdroj!D:AJ,33,0)</f>
        <v>katA</v>
      </c>
    </row>
    <row r="5014" spans="8:37" x14ac:dyDescent="0.25">
      <c r="H5014" s="8"/>
      <c r="I5014" s="8"/>
      <c r="N5014" s="23"/>
      <c r="O5014" s="24"/>
      <c r="P5014" s="19"/>
      <c r="Q5014" s="19"/>
      <c r="R5014" s="19"/>
      <c r="U5014" s="27"/>
      <c r="Y5014" s="9" t="s">
        <v>571</v>
      </c>
      <c r="Z5014" s="9" t="s">
        <v>232</v>
      </c>
      <c r="AA5014" s="9" t="s">
        <v>237</v>
      </c>
      <c r="AB5014" s="9">
        <v>8000794</v>
      </c>
      <c r="AC5014" s="9" t="s">
        <v>5789</v>
      </c>
      <c r="AD5014" s="9" t="s">
        <v>225</v>
      </c>
      <c r="AE5014" s="5">
        <f t="shared" si="178"/>
        <v>0</v>
      </c>
      <c r="AF5014" s="5" t="str">
        <f t="shared" si="179"/>
        <v>katA</v>
      </c>
      <c r="AG5014" s="153"/>
      <c r="AH5014" s="153"/>
      <c r="AI5014" t="s">
        <v>201</v>
      </c>
      <c r="AJ5014" t="s">
        <v>17878</v>
      </c>
      <c r="AK5014" s="9" t="str">
        <f>VLOOKUP(Y5014,zdroj!D:AJ,33,0)</f>
        <v>katA</v>
      </c>
    </row>
    <row r="5015" spans="8:37" x14ac:dyDescent="0.25">
      <c r="H5015" s="8"/>
      <c r="I5015" s="8"/>
      <c r="N5015" s="23"/>
      <c r="O5015" s="24"/>
      <c r="P5015" s="19"/>
      <c r="Q5015" s="19"/>
      <c r="R5015" s="19"/>
      <c r="U5015" s="27"/>
      <c r="Y5015" s="9" t="s">
        <v>571</v>
      </c>
      <c r="Z5015" s="9" t="s">
        <v>232</v>
      </c>
      <c r="AA5015" s="9" t="s">
        <v>237</v>
      </c>
      <c r="AB5015" s="9">
        <v>8000808</v>
      </c>
      <c r="AC5015" s="9" t="s">
        <v>5790</v>
      </c>
      <c r="AD5015" s="9" t="s">
        <v>225</v>
      </c>
      <c r="AE5015" s="5">
        <f t="shared" si="178"/>
        <v>0</v>
      </c>
      <c r="AF5015" s="5" t="str">
        <f t="shared" si="179"/>
        <v>katA</v>
      </c>
      <c r="AG5015" s="153"/>
      <c r="AH5015" s="153"/>
      <c r="AI5015" t="s">
        <v>201</v>
      </c>
      <c r="AJ5015" t="s">
        <v>17878</v>
      </c>
      <c r="AK5015" s="9" t="str">
        <f>VLOOKUP(Y5015,zdroj!D:AJ,33,0)</f>
        <v>katA</v>
      </c>
    </row>
    <row r="5016" spans="8:37" x14ac:dyDescent="0.25">
      <c r="H5016" s="8"/>
      <c r="I5016" s="8"/>
      <c r="N5016" s="23"/>
      <c r="O5016" s="24"/>
      <c r="P5016" s="19"/>
      <c r="Q5016" s="19"/>
      <c r="R5016" s="19"/>
      <c r="U5016" s="27"/>
      <c r="Y5016" s="9" t="s">
        <v>571</v>
      </c>
      <c r="Z5016" s="9" t="s">
        <v>232</v>
      </c>
      <c r="AA5016" s="9" t="s">
        <v>237</v>
      </c>
      <c r="AB5016" s="9">
        <v>8000816</v>
      </c>
      <c r="AC5016" s="9" t="s">
        <v>5791</v>
      </c>
      <c r="AD5016" s="9" t="s">
        <v>225</v>
      </c>
      <c r="AE5016" s="5">
        <f t="shared" si="178"/>
        <v>0</v>
      </c>
      <c r="AF5016" s="5" t="str">
        <f t="shared" si="179"/>
        <v>katA</v>
      </c>
      <c r="AG5016" s="153"/>
      <c r="AH5016" s="153"/>
      <c r="AI5016" t="s">
        <v>17880</v>
      </c>
      <c r="AJ5016" t="s">
        <v>17878</v>
      </c>
      <c r="AK5016" s="9" t="str">
        <f>VLOOKUP(Y5016,zdroj!D:AJ,33,0)</f>
        <v>katA</v>
      </c>
    </row>
    <row r="5017" spans="8:37" x14ac:dyDescent="0.25">
      <c r="H5017" s="8"/>
      <c r="I5017" s="8"/>
      <c r="N5017" s="23"/>
      <c r="O5017" s="24"/>
      <c r="P5017" s="19"/>
      <c r="Q5017" s="19"/>
      <c r="R5017" s="19"/>
      <c r="U5017" s="27"/>
      <c r="Y5017" s="9" t="s">
        <v>571</v>
      </c>
      <c r="Z5017" s="9" t="s">
        <v>232</v>
      </c>
      <c r="AA5017" s="9" t="s">
        <v>237</v>
      </c>
      <c r="AB5017" s="9">
        <v>8000824</v>
      </c>
      <c r="AC5017" s="9" t="s">
        <v>5792</v>
      </c>
      <c r="AD5017" s="9" t="s">
        <v>231</v>
      </c>
      <c r="AE5017" s="5">
        <f t="shared" si="178"/>
        <v>0</v>
      </c>
      <c r="AF5017" s="5" t="str">
        <f t="shared" si="179"/>
        <v>katB</v>
      </c>
      <c r="AG5017" s="153"/>
      <c r="AH5017" s="153"/>
      <c r="AI5017" t="s">
        <v>201</v>
      </c>
      <c r="AJ5017" t="s">
        <v>17878</v>
      </c>
      <c r="AK5017" s="9" t="str">
        <f>VLOOKUP(Y5017,zdroj!D:AJ,33,0)</f>
        <v>katA</v>
      </c>
    </row>
    <row r="5018" spans="8:37" x14ac:dyDescent="0.25">
      <c r="H5018" s="8"/>
      <c r="I5018" s="8"/>
      <c r="N5018" s="23"/>
      <c r="O5018" s="24"/>
      <c r="P5018" s="19"/>
      <c r="Q5018" s="19"/>
      <c r="R5018" s="19"/>
      <c r="U5018" s="27"/>
      <c r="Y5018" s="9" t="s">
        <v>571</v>
      </c>
      <c r="Z5018" s="9" t="s">
        <v>232</v>
      </c>
      <c r="AA5018" s="9" t="s">
        <v>237</v>
      </c>
      <c r="AB5018" s="9">
        <v>8000832</v>
      </c>
      <c r="AC5018" s="9" t="s">
        <v>5793</v>
      </c>
      <c r="AD5018" s="9" t="s">
        <v>225</v>
      </c>
      <c r="AE5018" s="5">
        <f t="shared" si="178"/>
        <v>0</v>
      </c>
      <c r="AF5018" s="5" t="str">
        <f t="shared" si="179"/>
        <v>katA</v>
      </c>
      <c r="AG5018" s="153"/>
      <c r="AH5018" s="153"/>
      <c r="AI5018" t="s">
        <v>201</v>
      </c>
      <c r="AJ5018" t="s">
        <v>17878</v>
      </c>
      <c r="AK5018" s="9" t="str">
        <f>VLOOKUP(Y5018,zdroj!D:AJ,33,0)</f>
        <v>katA</v>
      </c>
    </row>
    <row r="5019" spans="8:37" x14ac:dyDescent="0.25">
      <c r="H5019" s="8"/>
      <c r="I5019" s="8"/>
      <c r="N5019" s="23"/>
      <c r="O5019" s="24"/>
      <c r="P5019" s="19"/>
      <c r="Q5019" s="19"/>
      <c r="R5019" s="19"/>
      <c r="U5019" s="27"/>
      <c r="Y5019" s="9" t="s">
        <v>571</v>
      </c>
      <c r="Z5019" s="9" t="s">
        <v>232</v>
      </c>
      <c r="AA5019" s="9" t="s">
        <v>237</v>
      </c>
      <c r="AB5019" s="9">
        <v>8000841</v>
      </c>
      <c r="AC5019" s="9" t="s">
        <v>5794</v>
      </c>
      <c r="AD5019" s="9" t="s">
        <v>231</v>
      </c>
      <c r="AE5019" s="5">
        <f t="shared" si="178"/>
        <v>0</v>
      </c>
      <c r="AF5019" s="5" t="str">
        <f t="shared" si="179"/>
        <v>katB</v>
      </c>
      <c r="AG5019" s="153"/>
      <c r="AH5019" s="153"/>
      <c r="AI5019" t="s">
        <v>201</v>
      </c>
      <c r="AJ5019" t="s">
        <v>17878</v>
      </c>
      <c r="AK5019" s="9" t="str">
        <f>VLOOKUP(Y5019,zdroj!D:AJ,33,0)</f>
        <v>katA</v>
      </c>
    </row>
    <row r="5020" spans="8:37" x14ac:dyDescent="0.25">
      <c r="H5020" s="8"/>
      <c r="I5020" s="8"/>
      <c r="N5020" s="23"/>
      <c r="O5020" s="24"/>
      <c r="P5020" s="19"/>
      <c r="Q5020" s="19"/>
      <c r="R5020" s="19"/>
      <c r="U5020" s="27"/>
      <c r="Y5020" s="9" t="s">
        <v>571</v>
      </c>
      <c r="Z5020" s="9" t="s">
        <v>232</v>
      </c>
      <c r="AA5020" s="9" t="s">
        <v>237</v>
      </c>
      <c r="AB5020" s="9">
        <v>8000859</v>
      </c>
      <c r="AC5020" s="9" t="s">
        <v>5795</v>
      </c>
      <c r="AD5020" s="9" t="s">
        <v>225</v>
      </c>
      <c r="AE5020" s="5">
        <f t="shared" si="178"/>
        <v>0</v>
      </c>
      <c r="AF5020" s="5" t="str">
        <f t="shared" si="179"/>
        <v>katA</v>
      </c>
      <c r="AG5020" s="153"/>
      <c r="AH5020" s="153"/>
      <c r="AI5020" t="s">
        <v>17880</v>
      </c>
      <c r="AJ5020" t="s">
        <v>17878</v>
      </c>
      <c r="AK5020" s="9" t="str">
        <f>VLOOKUP(Y5020,zdroj!D:AJ,33,0)</f>
        <v>katA</v>
      </c>
    </row>
    <row r="5021" spans="8:37" x14ac:dyDescent="0.25">
      <c r="H5021" s="8"/>
      <c r="I5021" s="8"/>
      <c r="N5021" s="23"/>
      <c r="O5021" s="24"/>
      <c r="P5021" s="19"/>
      <c r="Q5021" s="19"/>
      <c r="R5021" s="19"/>
      <c r="U5021" s="27"/>
      <c r="Y5021" s="9" t="s">
        <v>571</v>
      </c>
      <c r="Z5021" s="9" t="s">
        <v>232</v>
      </c>
      <c r="AA5021" s="9" t="s">
        <v>237</v>
      </c>
      <c r="AB5021" s="9">
        <v>7999607</v>
      </c>
      <c r="AC5021" s="9" t="s">
        <v>5796</v>
      </c>
      <c r="AD5021" s="9" t="s">
        <v>231</v>
      </c>
      <c r="AE5021" s="5">
        <f t="shared" si="178"/>
        <v>0</v>
      </c>
      <c r="AF5021" s="5" t="str">
        <f t="shared" si="179"/>
        <v>katB</v>
      </c>
      <c r="AG5021" s="153"/>
      <c r="AH5021" s="153"/>
      <c r="AI5021" t="s">
        <v>201</v>
      </c>
      <c r="AJ5021" t="s">
        <v>17878</v>
      </c>
      <c r="AK5021" s="9" t="str">
        <f>VLOOKUP(Y5021,zdroj!D:AJ,33,0)</f>
        <v>katA</v>
      </c>
    </row>
    <row r="5022" spans="8:37" x14ac:dyDescent="0.25">
      <c r="H5022" s="8"/>
      <c r="I5022" s="8"/>
      <c r="N5022" s="23"/>
      <c r="O5022" s="24"/>
      <c r="P5022" s="19"/>
      <c r="Q5022" s="19"/>
      <c r="R5022" s="19"/>
      <c r="U5022" s="27"/>
      <c r="Y5022" s="9" t="s">
        <v>571</v>
      </c>
      <c r="Z5022" s="9" t="s">
        <v>232</v>
      </c>
      <c r="AA5022" s="9" t="s">
        <v>237</v>
      </c>
      <c r="AB5022" s="9">
        <v>8000867</v>
      </c>
      <c r="AC5022" s="9" t="s">
        <v>5797</v>
      </c>
      <c r="AD5022" s="9" t="s">
        <v>231</v>
      </c>
      <c r="AE5022" s="5">
        <f t="shared" si="178"/>
        <v>0</v>
      </c>
      <c r="AF5022" s="5" t="str">
        <f t="shared" si="179"/>
        <v>katB</v>
      </c>
      <c r="AG5022" s="153"/>
      <c r="AH5022" s="153"/>
      <c r="AI5022" t="s">
        <v>201</v>
      </c>
      <c r="AJ5022" t="s">
        <v>17878</v>
      </c>
      <c r="AK5022" s="9" t="str">
        <f>VLOOKUP(Y5022,zdroj!D:AJ,33,0)</f>
        <v>katA</v>
      </c>
    </row>
    <row r="5023" spans="8:37" x14ac:dyDescent="0.25">
      <c r="H5023" s="8"/>
      <c r="I5023" s="8"/>
      <c r="N5023" s="23"/>
      <c r="O5023" s="24"/>
      <c r="P5023" s="19"/>
      <c r="Q5023" s="19"/>
      <c r="R5023" s="19"/>
      <c r="U5023" s="27"/>
      <c r="Y5023" s="9" t="s">
        <v>571</v>
      </c>
      <c r="Z5023" s="9" t="s">
        <v>232</v>
      </c>
      <c r="AA5023" s="9" t="s">
        <v>237</v>
      </c>
      <c r="AB5023" s="9">
        <v>8000875</v>
      </c>
      <c r="AC5023" s="9" t="s">
        <v>5798</v>
      </c>
      <c r="AD5023" s="9" t="s">
        <v>231</v>
      </c>
      <c r="AE5023" s="5">
        <f t="shared" si="178"/>
        <v>0</v>
      </c>
      <c r="AF5023" s="5" t="str">
        <f t="shared" si="179"/>
        <v>katB</v>
      </c>
      <c r="AG5023" s="153"/>
      <c r="AH5023" s="153"/>
      <c r="AI5023" t="s">
        <v>201</v>
      </c>
      <c r="AJ5023" t="s">
        <v>17878</v>
      </c>
      <c r="AK5023" s="9" t="str">
        <f>VLOOKUP(Y5023,zdroj!D:AJ,33,0)</f>
        <v>katA</v>
      </c>
    </row>
    <row r="5024" spans="8:37" x14ac:dyDescent="0.25">
      <c r="H5024" s="8"/>
      <c r="I5024" s="8"/>
      <c r="N5024" s="23"/>
      <c r="O5024" s="24"/>
      <c r="P5024" s="19"/>
      <c r="Q5024" s="19"/>
      <c r="R5024" s="19"/>
      <c r="U5024" s="27"/>
      <c r="Y5024" s="9" t="s">
        <v>571</v>
      </c>
      <c r="Z5024" s="9" t="s">
        <v>232</v>
      </c>
      <c r="AA5024" s="9" t="s">
        <v>237</v>
      </c>
      <c r="AB5024" s="9">
        <v>8000883</v>
      </c>
      <c r="AC5024" s="9" t="s">
        <v>5799</v>
      </c>
      <c r="AD5024" s="9" t="s">
        <v>231</v>
      </c>
      <c r="AE5024" s="5">
        <f t="shared" si="178"/>
        <v>0</v>
      </c>
      <c r="AF5024" s="5" t="str">
        <f t="shared" si="179"/>
        <v>katB</v>
      </c>
      <c r="AG5024" s="153"/>
      <c r="AH5024" s="153"/>
      <c r="AI5024" t="s">
        <v>201</v>
      </c>
      <c r="AJ5024" t="s">
        <v>17878</v>
      </c>
      <c r="AK5024" s="9" t="str">
        <f>VLOOKUP(Y5024,zdroj!D:AJ,33,0)</f>
        <v>katA</v>
      </c>
    </row>
    <row r="5025" spans="8:37" x14ac:dyDescent="0.25">
      <c r="H5025" s="8"/>
      <c r="I5025" s="8"/>
      <c r="N5025" s="23"/>
      <c r="O5025" s="24"/>
      <c r="P5025" s="19"/>
      <c r="Q5025" s="19"/>
      <c r="R5025" s="19"/>
      <c r="U5025" s="27"/>
      <c r="Y5025" s="9" t="s">
        <v>571</v>
      </c>
      <c r="Z5025" s="9" t="s">
        <v>232</v>
      </c>
      <c r="AA5025" s="9" t="s">
        <v>237</v>
      </c>
      <c r="AB5025" s="9">
        <v>8000891</v>
      </c>
      <c r="AC5025" s="9" t="s">
        <v>5800</v>
      </c>
      <c r="AD5025" s="9" t="s">
        <v>231</v>
      </c>
      <c r="AE5025" s="5">
        <f t="shared" si="178"/>
        <v>0</v>
      </c>
      <c r="AF5025" s="5" t="str">
        <f t="shared" si="179"/>
        <v>katB</v>
      </c>
      <c r="AG5025" s="153"/>
      <c r="AH5025" s="153"/>
      <c r="AI5025" t="s">
        <v>201</v>
      </c>
      <c r="AJ5025" t="s">
        <v>17878</v>
      </c>
      <c r="AK5025" s="9" t="str">
        <f>VLOOKUP(Y5025,zdroj!D:AJ,33,0)</f>
        <v>katA</v>
      </c>
    </row>
    <row r="5026" spans="8:37" x14ac:dyDescent="0.25">
      <c r="H5026" s="8"/>
      <c r="I5026" s="8"/>
      <c r="N5026" s="23"/>
      <c r="O5026" s="24"/>
      <c r="P5026" s="19"/>
      <c r="Q5026" s="19"/>
      <c r="R5026" s="19"/>
      <c r="U5026" s="27"/>
      <c r="Y5026" s="9" t="s">
        <v>571</v>
      </c>
      <c r="Z5026" s="9" t="s">
        <v>232</v>
      </c>
      <c r="AA5026" s="9" t="s">
        <v>237</v>
      </c>
      <c r="AB5026" s="9">
        <v>8000905</v>
      </c>
      <c r="AC5026" s="9" t="s">
        <v>5801</v>
      </c>
      <c r="AD5026" s="9" t="s">
        <v>231</v>
      </c>
      <c r="AE5026" s="5">
        <f t="shared" si="178"/>
        <v>0</v>
      </c>
      <c r="AF5026" s="5" t="str">
        <f t="shared" si="179"/>
        <v>katB</v>
      </c>
      <c r="AG5026" s="153"/>
      <c r="AH5026" s="153"/>
      <c r="AI5026" t="s">
        <v>201</v>
      </c>
      <c r="AJ5026" t="s">
        <v>17878</v>
      </c>
      <c r="AK5026" s="9" t="str">
        <f>VLOOKUP(Y5026,zdroj!D:AJ,33,0)</f>
        <v>katA</v>
      </c>
    </row>
    <row r="5027" spans="8:37" x14ac:dyDescent="0.25">
      <c r="H5027" s="8"/>
      <c r="I5027" s="8"/>
      <c r="N5027" s="23"/>
      <c r="O5027" s="24"/>
      <c r="P5027" s="19"/>
      <c r="Q5027" s="19"/>
      <c r="R5027" s="19"/>
      <c r="U5027" s="27"/>
      <c r="Y5027" s="9" t="s">
        <v>571</v>
      </c>
      <c r="Z5027" s="9" t="s">
        <v>232</v>
      </c>
      <c r="AA5027" s="9" t="s">
        <v>237</v>
      </c>
      <c r="AB5027" s="9">
        <v>8000913</v>
      </c>
      <c r="AC5027" s="9" t="s">
        <v>5802</v>
      </c>
      <c r="AD5027" s="9" t="s">
        <v>225</v>
      </c>
      <c r="AE5027" s="5">
        <f t="shared" si="178"/>
        <v>0</v>
      </c>
      <c r="AF5027" s="5" t="str">
        <f t="shared" si="179"/>
        <v>katA</v>
      </c>
      <c r="AG5027" s="153"/>
      <c r="AH5027" s="153"/>
      <c r="AI5027" t="s">
        <v>201</v>
      </c>
      <c r="AJ5027" t="s">
        <v>17878</v>
      </c>
      <c r="AK5027" s="9" t="str">
        <f>VLOOKUP(Y5027,zdroj!D:AJ,33,0)</f>
        <v>katA</v>
      </c>
    </row>
    <row r="5028" spans="8:37" x14ac:dyDescent="0.25">
      <c r="H5028" s="8"/>
      <c r="I5028" s="8"/>
      <c r="N5028" s="23"/>
      <c r="O5028" s="24"/>
      <c r="P5028" s="19"/>
      <c r="Q5028" s="19"/>
      <c r="R5028" s="19"/>
      <c r="U5028" s="27"/>
      <c r="Y5028" s="9" t="s">
        <v>571</v>
      </c>
      <c r="Z5028" s="9" t="s">
        <v>232</v>
      </c>
      <c r="AA5028" s="9" t="s">
        <v>237</v>
      </c>
      <c r="AB5028" s="9">
        <v>8000921</v>
      </c>
      <c r="AC5028" s="9" t="s">
        <v>5803</v>
      </c>
      <c r="AD5028" s="9" t="s">
        <v>231</v>
      </c>
      <c r="AE5028" s="5">
        <f t="shared" si="178"/>
        <v>0</v>
      </c>
      <c r="AF5028" s="5" t="str">
        <f t="shared" si="179"/>
        <v>katB</v>
      </c>
      <c r="AG5028" s="153"/>
      <c r="AH5028" s="153"/>
      <c r="AI5028" t="s">
        <v>201</v>
      </c>
      <c r="AJ5028" t="s">
        <v>17878</v>
      </c>
      <c r="AK5028" s="9" t="str">
        <f>VLOOKUP(Y5028,zdroj!D:AJ,33,0)</f>
        <v>katA</v>
      </c>
    </row>
    <row r="5029" spans="8:37" x14ac:dyDescent="0.25">
      <c r="H5029" s="8"/>
      <c r="I5029" s="8"/>
      <c r="N5029" s="23"/>
      <c r="O5029" s="24"/>
      <c r="P5029" s="19"/>
      <c r="Q5029" s="19"/>
      <c r="R5029" s="19"/>
      <c r="U5029" s="27"/>
      <c r="Y5029" s="9" t="s">
        <v>571</v>
      </c>
      <c r="Z5029" s="9" t="s">
        <v>232</v>
      </c>
      <c r="AA5029" s="9" t="s">
        <v>237</v>
      </c>
      <c r="AB5029" s="9">
        <v>8000930</v>
      </c>
      <c r="AC5029" s="9" t="s">
        <v>5804</v>
      </c>
      <c r="AD5029" s="9" t="s">
        <v>231</v>
      </c>
      <c r="AE5029" s="5">
        <f t="shared" si="178"/>
        <v>0</v>
      </c>
      <c r="AF5029" s="5" t="str">
        <f t="shared" si="179"/>
        <v>katB</v>
      </c>
      <c r="AG5029" s="153"/>
      <c r="AH5029" s="153"/>
      <c r="AI5029" t="s">
        <v>201</v>
      </c>
      <c r="AJ5029" t="s">
        <v>17878</v>
      </c>
      <c r="AK5029" s="9" t="str">
        <f>VLOOKUP(Y5029,zdroj!D:AJ,33,0)</f>
        <v>katA</v>
      </c>
    </row>
    <row r="5030" spans="8:37" x14ac:dyDescent="0.25">
      <c r="H5030" s="8"/>
      <c r="I5030" s="8"/>
      <c r="N5030" s="23"/>
      <c r="O5030" s="24"/>
      <c r="P5030" s="19"/>
      <c r="Q5030" s="19"/>
      <c r="R5030" s="19"/>
      <c r="U5030" s="27"/>
      <c r="Y5030" s="9" t="s">
        <v>571</v>
      </c>
      <c r="Z5030" s="9" t="s">
        <v>232</v>
      </c>
      <c r="AA5030" s="9" t="s">
        <v>237</v>
      </c>
      <c r="AB5030" s="9">
        <v>8000948</v>
      </c>
      <c r="AC5030" s="9" t="s">
        <v>5805</v>
      </c>
      <c r="AD5030" s="9" t="s">
        <v>225</v>
      </c>
      <c r="AE5030" s="5">
        <f t="shared" si="178"/>
        <v>0</v>
      </c>
      <c r="AF5030" s="5" t="str">
        <f t="shared" si="179"/>
        <v>katA</v>
      </c>
      <c r="AG5030" s="153"/>
      <c r="AH5030" s="153"/>
      <c r="AI5030" t="s">
        <v>201</v>
      </c>
      <c r="AJ5030" t="s">
        <v>17878</v>
      </c>
      <c r="AK5030" s="9" t="str">
        <f>VLOOKUP(Y5030,zdroj!D:AJ,33,0)</f>
        <v>katA</v>
      </c>
    </row>
    <row r="5031" spans="8:37" x14ac:dyDescent="0.25">
      <c r="H5031" s="8"/>
      <c r="I5031" s="8"/>
      <c r="N5031" s="23"/>
      <c r="O5031" s="24"/>
      <c r="P5031" s="19"/>
      <c r="Q5031" s="19"/>
      <c r="R5031" s="19"/>
      <c r="U5031" s="27"/>
      <c r="Y5031" s="9" t="s">
        <v>571</v>
      </c>
      <c r="Z5031" s="9" t="s">
        <v>232</v>
      </c>
      <c r="AA5031" s="9" t="s">
        <v>237</v>
      </c>
      <c r="AB5031" s="9">
        <v>8000956</v>
      </c>
      <c r="AC5031" s="9" t="s">
        <v>5806</v>
      </c>
      <c r="AD5031" s="9" t="s">
        <v>225</v>
      </c>
      <c r="AE5031" s="5">
        <f t="shared" si="178"/>
        <v>0</v>
      </c>
      <c r="AF5031" s="5" t="str">
        <f t="shared" si="179"/>
        <v>katA</v>
      </c>
      <c r="AG5031" s="153"/>
      <c r="AH5031" s="153"/>
      <c r="AI5031" t="s">
        <v>201</v>
      </c>
      <c r="AJ5031" t="s">
        <v>17878</v>
      </c>
      <c r="AK5031" s="9" t="str">
        <f>VLOOKUP(Y5031,zdroj!D:AJ,33,0)</f>
        <v>katA</v>
      </c>
    </row>
    <row r="5032" spans="8:37" x14ac:dyDescent="0.25">
      <c r="H5032" s="8"/>
      <c r="I5032" s="8"/>
      <c r="N5032" s="23"/>
      <c r="O5032" s="24"/>
      <c r="P5032" s="19"/>
      <c r="Q5032" s="19"/>
      <c r="R5032" s="19"/>
      <c r="U5032" s="27"/>
      <c r="Y5032" s="9" t="s">
        <v>571</v>
      </c>
      <c r="Z5032" s="9" t="s">
        <v>232</v>
      </c>
      <c r="AA5032" s="9" t="s">
        <v>237</v>
      </c>
      <c r="AB5032" s="9">
        <v>7999615</v>
      </c>
      <c r="AC5032" s="9" t="s">
        <v>5807</v>
      </c>
      <c r="AD5032" s="9" t="s">
        <v>800</v>
      </c>
      <c r="AE5032" s="5">
        <f t="shared" si="178"/>
        <v>0</v>
      </c>
      <c r="AF5032" s="5" t="str">
        <f t="shared" si="179"/>
        <v>Pokryto</v>
      </c>
      <c r="AG5032" s="153"/>
      <c r="AH5032" s="153"/>
      <c r="AI5032" t="s">
        <v>201</v>
      </c>
      <c r="AJ5032" t="s">
        <v>800</v>
      </c>
      <c r="AK5032" s="9" t="str">
        <f>VLOOKUP(Y5032,zdroj!D:AJ,33,0)</f>
        <v>katA</v>
      </c>
    </row>
    <row r="5033" spans="8:37" x14ac:dyDescent="0.25">
      <c r="H5033" s="8"/>
      <c r="I5033" s="8"/>
      <c r="N5033" s="23"/>
      <c r="O5033" s="24"/>
      <c r="P5033" s="19"/>
      <c r="Q5033" s="19"/>
      <c r="R5033" s="19"/>
      <c r="U5033" s="27"/>
      <c r="Y5033" s="9" t="s">
        <v>571</v>
      </c>
      <c r="Z5033" s="9" t="s">
        <v>232</v>
      </c>
      <c r="AA5033" s="9" t="s">
        <v>237</v>
      </c>
      <c r="AB5033" s="9">
        <v>8000964</v>
      </c>
      <c r="AC5033" s="9" t="s">
        <v>5808</v>
      </c>
      <c r="AD5033" s="9" t="s">
        <v>231</v>
      </c>
      <c r="AE5033" s="5">
        <f t="shared" si="178"/>
        <v>0</v>
      </c>
      <c r="AF5033" s="5" t="str">
        <f t="shared" si="179"/>
        <v>katB</v>
      </c>
      <c r="AG5033" s="153"/>
      <c r="AH5033" s="153"/>
      <c r="AI5033" t="s">
        <v>201</v>
      </c>
      <c r="AJ5033" t="s">
        <v>17878</v>
      </c>
      <c r="AK5033" s="9" t="str">
        <f>VLOOKUP(Y5033,zdroj!D:AJ,33,0)</f>
        <v>katA</v>
      </c>
    </row>
    <row r="5034" spans="8:37" x14ac:dyDescent="0.25">
      <c r="H5034" s="8"/>
      <c r="I5034" s="8"/>
      <c r="N5034" s="23"/>
      <c r="O5034" s="24"/>
      <c r="P5034" s="19"/>
      <c r="Q5034" s="19"/>
      <c r="R5034" s="19"/>
      <c r="U5034" s="27"/>
      <c r="Y5034" s="9" t="s">
        <v>571</v>
      </c>
      <c r="Z5034" s="9" t="s">
        <v>232</v>
      </c>
      <c r="AA5034" s="9" t="s">
        <v>237</v>
      </c>
      <c r="AB5034" s="9">
        <v>8000972</v>
      </c>
      <c r="AC5034" s="9" t="s">
        <v>5809</v>
      </c>
      <c r="AD5034" s="9" t="s">
        <v>231</v>
      </c>
      <c r="AE5034" s="5">
        <f t="shared" si="178"/>
        <v>0</v>
      </c>
      <c r="AF5034" s="5" t="str">
        <f t="shared" si="179"/>
        <v>katB</v>
      </c>
      <c r="AG5034" s="153"/>
      <c r="AH5034" s="153"/>
      <c r="AI5034" t="s">
        <v>201</v>
      </c>
      <c r="AJ5034" t="s">
        <v>17878</v>
      </c>
      <c r="AK5034" s="9" t="str">
        <f>VLOOKUP(Y5034,zdroj!D:AJ,33,0)</f>
        <v>katA</v>
      </c>
    </row>
    <row r="5035" spans="8:37" x14ac:dyDescent="0.25">
      <c r="H5035" s="8"/>
      <c r="I5035" s="8"/>
      <c r="N5035" s="23"/>
      <c r="O5035" s="24"/>
      <c r="P5035" s="19"/>
      <c r="Q5035" s="19"/>
      <c r="R5035" s="19"/>
      <c r="U5035" s="27"/>
      <c r="Y5035" s="9" t="s">
        <v>571</v>
      </c>
      <c r="Z5035" s="9" t="s">
        <v>232</v>
      </c>
      <c r="AA5035" s="9" t="s">
        <v>237</v>
      </c>
      <c r="AB5035" s="9">
        <v>8000981</v>
      </c>
      <c r="AC5035" s="9" t="s">
        <v>5810</v>
      </c>
      <c r="AD5035" s="9" t="s">
        <v>231</v>
      </c>
      <c r="AE5035" s="5">
        <f t="shared" si="178"/>
        <v>0</v>
      </c>
      <c r="AF5035" s="5" t="str">
        <f t="shared" si="179"/>
        <v>katB</v>
      </c>
      <c r="AG5035" s="153"/>
      <c r="AH5035" s="153"/>
      <c r="AI5035" t="s">
        <v>201</v>
      </c>
      <c r="AJ5035" t="s">
        <v>17878</v>
      </c>
      <c r="AK5035" s="9" t="str">
        <f>VLOOKUP(Y5035,zdroj!D:AJ,33,0)</f>
        <v>katA</v>
      </c>
    </row>
    <row r="5036" spans="8:37" x14ac:dyDescent="0.25">
      <c r="H5036" s="8"/>
      <c r="I5036" s="8"/>
      <c r="N5036" s="23"/>
      <c r="O5036" s="24"/>
      <c r="P5036" s="19"/>
      <c r="Q5036" s="19"/>
      <c r="R5036" s="19"/>
      <c r="U5036" s="27"/>
      <c r="Y5036" s="9" t="s">
        <v>571</v>
      </c>
      <c r="Z5036" s="9" t="s">
        <v>232</v>
      </c>
      <c r="AA5036" s="9" t="s">
        <v>237</v>
      </c>
      <c r="AB5036" s="9">
        <v>8000999</v>
      </c>
      <c r="AC5036" s="9" t="s">
        <v>5811</v>
      </c>
      <c r="AD5036" s="9" t="s">
        <v>225</v>
      </c>
      <c r="AE5036" s="5">
        <f t="shared" si="178"/>
        <v>0</v>
      </c>
      <c r="AF5036" s="5" t="str">
        <f t="shared" si="179"/>
        <v>katA</v>
      </c>
      <c r="AG5036" s="153"/>
      <c r="AH5036" s="153"/>
      <c r="AI5036" t="s">
        <v>201</v>
      </c>
      <c r="AJ5036" t="s">
        <v>17878</v>
      </c>
      <c r="AK5036" s="9" t="str">
        <f>VLOOKUP(Y5036,zdroj!D:AJ,33,0)</f>
        <v>katA</v>
      </c>
    </row>
    <row r="5037" spans="8:37" x14ac:dyDescent="0.25">
      <c r="H5037" s="8"/>
      <c r="I5037" s="8"/>
      <c r="N5037" s="23"/>
      <c r="O5037" s="24"/>
      <c r="P5037" s="19"/>
      <c r="Q5037" s="19"/>
      <c r="R5037" s="19"/>
      <c r="U5037" s="27"/>
      <c r="Y5037" s="9" t="s">
        <v>571</v>
      </c>
      <c r="Z5037" s="9" t="s">
        <v>232</v>
      </c>
      <c r="AA5037" s="9" t="s">
        <v>237</v>
      </c>
      <c r="AB5037" s="9">
        <v>8001006</v>
      </c>
      <c r="AC5037" s="9" t="s">
        <v>5812</v>
      </c>
      <c r="AD5037" s="9" t="s">
        <v>225</v>
      </c>
      <c r="AE5037" s="5">
        <f t="shared" si="178"/>
        <v>0</v>
      </c>
      <c r="AF5037" s="5" t="str">
        <f t="shared" si="179"/>
        <v>katA</v>
      </c>
      <c r="AG5037" s="153"/>
      <c r="AH5037" s="153"/>
      <c r="AI5037" t="s">
        <v>201</v>
      </c>
      <c r="AJ5037" t="s">
        <v>17878</v>
      </c>
      <c r="AK5037" s="9" t="str">
        <f>VLOOKUP(Y5037,zdroj!D:AJ,33,0)</f>
        <v>katA</v>
      </c>
    </row>
    <row r="5038" spans="8:37" x14ac:dyDescent="0.25">
      <c r="H5038" s="8"/>
      <c r="I5038" s="8"/>
      <c r="N5038" s="23"/>
      <c r="O5038" s="24"/>
      <c r="P5038" s="19"/>
      <c r="Q5038" s="19"/>
      <c r="R5038" s="19"/>
      <c r="U5038" s="27"/>
      <c r="Y5038" s="9" t="s">
        <v>571</v>
      </c>
      <c r="Z5038" s="9" t="s">
        <v>232</v>
      </c>
      <c r="AA5038" s="9" t="s">
        <v>237</v>
      </c>
      <c r="AB5038" s="9">
        <v>8001014</v>
      </c>
      <c r="AC5038" s="9" t="s">
        <v>5813</v>
      </c>
      <c r="AD5038" s="9" t="s">
        <v>225</v>
      </c>
      <c r="AE5038" s="5">
        <f t="shared" si="178"/>
        <v>0</v>
      </c>
      <c r="AF5038" s="5" t="str">
        <f t="shared" si="179"/>
        <v>katA</v>
      </c>
      <c r="AG5038" s="153"/>
      <c r="AH5038" s="153"/>
      <c r="AI5038" t="s">
        <v>201</v>
      </c>
      <c r="AJ5038" t="s">
        <v>17878</v>
      </c>
      <c r="AK5038" s="9" t="str">
        <f>VLOOKUP(Y5038,zdroj!D:AJ,33,0)</f>
        <v>katA</v>
      </c>
    </row>
    <row r="5039" spans="8:37" x14ac:dyDescent="0.25">
      <c r="H5039" s="8"/>
      <c r="I5039" s="8"/>
      <c r="N5039" s="23"/>
      <c r="O5039" s="24"/>
      <c r="P5039" s="19"/>
      <c r="Q5039" s="19"/>
      <c r="R5039" s="19"/>
      <c r="U5039" s="27"/>
      <c r="Y5039" s="9" t="s">
        <v>571</v>
      </c>
      <c r="Z5039" s="9" t="s">
        <v>232</v>
      </c>
      <c r="AA5039" s="9" t="s">
        <v>237</v>
      </c>
      <c r="AB5039" s="9">
        <v>8001022</v>
      </c>
      <c r="AC5039" s="9" t="s">
        <v>5814</v>
      </c>
      <c r="AD5039" s="9" t="s">
        <v>231</v>
      </c>
      <c r="AE5039" s="5">
        <f t="shared" si="178"/>
        <v>0</v>
      </c>
      <c r="AF5039" s="5" t="str">
        <f t="shared" si="179"/>
        <v>katB</v>
      </c>
      <c r="AG5039" s="153"/>
      <c r="AH5039" s="153"/>
      <c r="AI5039" t="s">
        <v>201</v>
      </c>
      <c r="AJ5039" t="s">
        <v>17878</v>
      </c>
      <c r="AK5039" s="9" t="str">
        <f>VLOOKUP(Y5039,zdroj!D:AJ,33,0)</f>
        <v>katA</v>
      </c>
    </row>
    <row r="5040" spans="8:37" x14ac:dyDescent="0.25">
      <c r="H5040" s="8"/>
      <c r="I5040" s="8"/>
      <c r="N5040" s="23"/>
      <c r="O5040" s="24"/>
      <c r="P5040" s="19"/>
      <c r="Q5040" s="19"/>
      <c r="R5040" s="19"/>
      <c r="U5040" s="27"/>
      <c r="Y5040" s="9" t="s">
        <v>571</v>
      </c>
      <c r="Z5040" s="9" t="s">
        <v>232</v>
      </c>
      <c r="AA5040" s="9" t="s">
        <v>237</v>
      </c>
      <c r="AB5040" s="9">
        <v>8001031</v>
      </c>
      <c r="AC5040" s="9" t="s">
        <v>5815</v>
      </c>
      <c r="AD5040" s="9" t="s">
        <v>225</v>
      </c>
      <c r="AE5040" s="5">
        <f t="shared" si="178"/>
        <v>0</v>
      </c>
      <c r="AF5040" s="5" t="str">
        <f t="shared" si="179"/>
        <v>katA</v>
      </c>
      <c r="AG5040" s="153"/>
      <c r="AH5040" s="153"/>
      <c r="AI5040" t="s">
        <v>201</v>
      </c>
      <c r="AJ5040" t="s">
        <v>17878</v>
      </c>
      <c r="AK5040" s="9" t="str">
        <f>VLOOKUP(Y5040,zdroj!D:AJ,33,0)</f>
        <v>katA</v>
      </c>
    </row>
    <row r="5041" spans="8:37" x14ac:dyDescent="0.25">
      <c r="H5041" s="8"/>
      <c r="I5041" s="8"/>
      <c r="N5041" s="23"/>
      <c r="O5041" s="24"/>
      <c r="P5041" s="19"/>
      <c r="Q5041" s="19"/>
      <c r="R5041" s="19"/>
      <c r="U5041" s="27"/>
      <c r="Y5041" s="9" t="s">
        <v>571</v>
      </c>
      <c r="Z5041" s="9" t="s">
        <v>232</v>
      </c>
      <c r="AA5041" s="9" t="s">
        <v>237</v>
      </c>
      <c r="AB5041" s="9">
        <v>8001049</v>
      </c>
      <c r="AC5041" s="9" t="s">
        <v>5816</v>
      </c>
      <c r="AD5041" s="9" t="s">
        <v>225</v>
      </c>
      <c r="AE5041" s="5">
        <f t="shared" si="178"/>
        <v>0</v>
      </c>
      <c r="AF5041" s="5" t="str">
        <f t="shared" si="179"/>
        <v>katA</v>
      </c>
      <c r="AG5041" s="153"/>
      <c r="AH5041" s="153"/>
      <c r="AI5041" t="s">
        <v>201</v>
      </c>
      <c r="AJ5041" t="s">
        <v>17878</v>
      </c>
      <c r="AK5041" s="9" t="str">
        <f>VLOOKUP(Y5041,zdroj!D:AJ,33,0)</f>
        <v>katA</v>
      </c>
    </row>
    <row r="5042" spans="8:37" x14ac:dyDescent="0.25">
      <c r="H5042" s="8"/>
      <c r="I5042" s="8"/>
      <c r="N5042" s="23"/>
      <c r="O5042" s="24"/>
      <c r="P5042" s="19"/>
      <c r="Q5042" s="19"/>
      <c r="R5042" s="19"/>
      <c r="U5042" s="27"/>
      <c r="Y5042" s="9" t="s">
        <v>571</v>
      </c>
      <c r="Z5042" s="9" t="s">
        <v>232</v>
      </c>
      <c r="AA5042" s="9" t="s">
        <v>237</v>
      </c>
      <c r="AB5042" s="9">
        <v>8001057</v>
      </c>
      <c r="AC5042" s="9" t="s">
        <v>5817</v>
      </c>
      <c r="AD5042" s="9" t="s">
        <v>231</v>
      </c>
      <c r="AE5042" s="5">
        <f t="shared" si="178"/>
        <v>0</v>
      </c>
      <c r="AF5042" s="5" t="str">
        <f t="shared" si="179"/>
        <v>katB</v>
      </c>
      <c r="AG5042" s="153"/>
      <c r="AH5042" s="153"/>
      <c r="AI5042" t="s">
        <v>201</v>
      </c>
      <c r="AJ5042" t="s">
        <v>17878</v>
      </c>
      <c r="AK5042" s="9" t="str">
        <f>VLOOKUP(Y5042,zdroj!D:AJ,33,0)</f>
        <v>katA</v>
      </c>
    </row>
    <row r="5043" spans="8:37" x14ac:dyDescent="0.25">
      <c r="H5043" s="8"/>
      <c r="I5043" s="8"/>
      <c r="N5043" s="23"/>
      <c r="O5043" s="24"/>
      <c r="P5043" s="19"/>
      <c r="Q5043" s="19"/>
      <c r="R5043" s="19"/>
      <c r="U5043" s="27"/>
      <c r="Y5043" s="9" t="s">
        <v>571</v>
      </c>
      <c r="Z5043" s="9" t="s">
        <v>232</v>
      </c>
      <c r="AA5043" s="9" t="s">
        <v>237</v>
      </c>
      <c r="AB5043" s="9">
        <v>7999623</v>
      </c>
      <c r="AC5043" s="9" t="s">
        <v>5818</v>
      </c>
      <c r="AD5043" s="9" t="s">
        <v>231</v>
      </c>
      <c r="AE5043" s="5">
        <f t="shared" si="178"/>
        <v>0</v>
      </c>
      <c r="AF5043" s="5" t="str">
        <f t="shared" si="179"/>
        <v>katB</v>
      </c>
      <c r="AG5043" s="153"/>
      <c r="AH5043" s="153"/>
      <c r="AI5043" t="s">
        <v>201</v>
      </c>
      <c r="AJ5043" t="s">
        <v>17878</v>
      </c>
      <c r="AK5043" s="9" t="str">
        <f>VLOOKUP(Y5043,zdroj!D:AJ,33,0)</f>
        <v>katA</v>
      </c>
    </row>
    <row r="5044" spans="8:37" x14ac:dyDescent="0.25">
      <c r="H5044" s="8"/>
      <c r="I5044" s="8"/>
      <c r="N5044" s="23"/>
      <c r="O5044" s="24"/>
      <c r="P5044" s="19"/>
      <c r="Q5044" s="19"/>
      <c r="R5044" s="19"/>
      <c r="U5044" s="27"/>
      <c r="Y5044" s="9" t="s">
        <v>571</v>
      </c>
      <c r="Z5044" s="9" t="s">
        <v>232</v>
      </c>
      <c r="AA5044" s="9" t="s">
        <v>237</v>
      </c>
      <c r="AB5044" s="9">
        <v>8001065</v>
      </c>
      <c r="AC5044" s="9" t="s">
        <v>5819</v>
      </c>
      <c r="AD5044" s="9" t="s">
        <v>231</v>
      </c>
      <c r="AE5044" s="5">
        <f t="shared" si="178"/>
        <v>0</v>
      </c>
      <c r="AF5044" s="5" t="str">
        <f t="shared" si="179"/>
        <v>katB</v>
      </c>
      <c r="AG5044" s="153"/>
      <c r="AH5044" s="153"/>
      <c r="AI5044" t="s">
        <v>17884</v>
      </c>
      <c r="AJ5044" t="s">
        <v>17878</v>
      </c>
      <c r="AK5044" s="9" t="str">
        <f>VLOOKUP(Y5044,zdroj!D:AJ,33,0)</f>
        <v>katA</v>
      </c>
    </row>
    <row r="5045" spans="8:37" x14ac:dyDescent="0.25">
      <c r="H5045" s="8"/>
      <c r="I5045" s="8"/>
      <c r="N5045" s="23"/>
      <c r="O5045" s="24"/>
      <c r="P5045" s="19"/>
      <c r="Q5045" s="19"/>
      <c r="R5045" s="19"/>
      <c r="U5045" s="27"/>
      <c r="Y5045" s="9" t="s">
        <v>571</v>
      </c>
      <c r="Z5045" s="9" t="s">
        <v>232</v>
      </c>
      <c r="AA5045" s="9" t="s">
        <v>237</v>
      </c>
      <c r="AB5045" s="9">
        <v>8001073</v>
      </c>
      <c r="AC5045" s="9" t="s">
        <v>5820</v>
      </c>
      <c r="AD5045" s="9" t="s">
        <v>225</v>
      </c>
      <c r="AE5045" s="5">
        <f t="shared" si="178"/>
        <v>0</v>
      </c>
      <c r="AF5045" s="5" t="str">
        <f t="shared" si="179"/>
        <v>katA</v>
      </c>
      <c r="AG5045" s="153"/>
      <c r="AH5045" s="153"/>
      <c r="AI5045" t="s">
        <v>201</v>
      </c>
      <c r="AJ5045" t="s">
        <v>17878</v>
      </c>
      <c r="AK5045" s="9" t="str">
        <f>VLOOKUP(Y5045,zdroj!D:AJ,33,0)</f>
        <v>katA</v>
      </c>
    </row>
    <row r="5046" spans="8:37" x14ac:dyDescent="0.25">
      <c r="H5046" s="8"/>
      <c r="I5046" s="8"/>
      <c r="N5046" s="23"/>
      <c r="O5046" s="24"/>
      <c r="P5046" s="19"/>
      <c r="Q5046" s="19"/>
      <c r="R5046" s="19"/>
      <c r="U5046" s="27"/>
      <c r="Y5046" s="9" t="s">
        <v>571</v>
      </c>
      <c r="Z5046" s="9" t="s">
        <v>232</v>
      </c>
      <c r="AA5046" s="9" t="s">
        <v>237</v>
      </c>
      <c r="AB5046" s="9">
        <v>8001081</v>
      </c>
      <c r="AC5046" s="9" t="s">
        <v>5821</v>
      </c>
      <c r="AD5046" s="9" t="s">
        <v>225</v>
      </c>
      <c r="AE5046" s="5">
        <f t="shared" si="178"/>
        <v>0</v>
      </c>
      <c r="AF5046" s="5" t="str">
        <f t="shared" si="179"/>
        <v>katA</v>
      </c>
      <c r="AG5046" s="153"/>
      <c r="AH5046" s="153"/>
      <c r="AI5046" t="s">
        <v>201</v>
      </c>
      <c r="AJ5046" t="s">
        <v>17878</v>
      </c>
      <c r="AK5046" s="9" t="str">
        <f>VLOOKUP(Y5046,zdroj!D:AJ,33,0)</f>
        <v>katA</v>
      </c>
    </row>
    <row r="5047" spans="8:37" x14ac:dyDescent="0.25">
      <c r="H5047" s="8"/>
      <c r="I5047" s="8"/>
      <c r="N5047" s="23"/>
      <c r="O5047" s="24"/>
      <c r="P5047" s="19"/>
      <c r="Q5047" s="19"/>
      <c r="R5047" s="19"/>
      <c r="U5047" s="27"/>
      <c r="Y5047" s="9" t="s">
        <v>571</v>
      </c>
      <c r="Z5047" s="9" t="s">
        <v>232</v>
      </c>
      <c r="AA5047" s="9" t="s">
        <v>237</v>
      </c>
      <c r="AB5047" s="9">
        <v>8001090</v>
      </c>
      <c r="AC5047" s="9" t="s">
        <v>5822</v>
      </c>
      <c r="AD5047" s="9" t="s">
        <v>225</v>
      </c>
      <c r="AE5047" s="5">
        <f t="shared" si="178"/>
        <v>0</v>
      </c>
      <c r="AF5047" s="5" t="str">
        <f t="shared" si="179"/>
        <v>katA</v>
      </c>
      <c r="AG5047" s="153"/>
      <c r="AH5047" s="153"/>
      <c r="AI5047" t="s">
        <v>201</v>
      </c>
      <c r="AJ5047" t="s">
        <v>17878</v>
      </c>
      <c r="AK5047" s="9" t="str">
        <f>VLOOKUP(Y5047,zdroj!D:AJ,33,0)</f>
        <v>katA</v>
      </c>
    </row>
    <row r="5048" spans="8:37" x14ac:dyDescent="0.25">
      <c r="H5048" s="8"/>
      <c r="I5048" s="8"/>
      <c r="N5048" s="23"/>
      <c r="O5048" s="24"/>
      <c r="P5048" s="19"/>
      <c r="Q5048" s="19"/>
      <c r="R5048" s="19"/>
      <c r="U5048" s="27"/>
      <c r="Y5048" s="9" t="s">
        <v>571</v>
      </c>
      <c r="Z5048" s="9" t="s">
        <v>232</v>
      </c>
      <c r="AA5048" s="9" t="s">
        <v>237</v>
      </c>
      <c r="AB5048" s="9">
        <v>8001103</v>
      </c>
      <c r="AC5048" s="9" t="s">
        <v>5823</v>
      </c>
      <c r="AD5048" s="9" t="s">
        <v>225</v>
      </c>
      <c r="AE5048" s="5">
        <f t="shared" si="178"/>
        <v>0</v>
      </c>
      <c r="AF5048" s="5" t="str">
        <f t="shared" si="179"/>
        <v>katA</v>
      </c>
      <c r="AG5048" s="153"/>
      <c r="AH5048" s="153"/>
      <c r="AI5048" t="s">
        <v>201</v>
      </c>
      <c r="AJ5048" t="s">
        <v>17878</v>
      </c>
      <c r="AK5048" s="9" t="str">
        <f>VLOOKUP(Y5048,zdroj!D:AJ,33,0)</f>
        <v>katA</v>
      </c>
    </row>
    <row r="5049" spans="8:37" x14ac:dyDescent="0.25">
      <c r="H5049" s="8"/>
      <c r="I5049" s="8"/>
      <c r="N5049" s="23"/>
      <c r="O5049" s="24"/>
      <c r="P5049" s="19"/>
      <c r="Q5049" s="19"/>
      <c r="R5049" s="19"/>
      <c r="U5049" s="27"/>
      <c r="Y5049" s="9" t="s">
        <v>571</v>
      </c>
      <c r="Z5049" s="9" t="s">
        <v>232</v>
      </c>
      <c r="AA5049" s="9" t="s">
        <v>237</v>
      </c>
      <c r="AB5049" s="9">
        <v>8001111</v>
      </c>
      <c r="AC5049" s="9" t="s">
        <v>5824</v>
      </c>
      <c r="AD5049" s="9" t="s">
        <v>231</v>
      </c>
      <c r="AE5049" s="5">
        <f t="shared" si="178"/>
        <v>0</v>
      </c>
      <c r="AF5049" s="5" t="str">
        <f t="shared" si="179"/>
        <v>katB</v>
      </c>
      <c r="AG5049" s="153"/>
      <c r="AH5049" s="153"/>
      <c r="AI5049" t="s">
        <v>201</v>
      </c>
      <c r="AJ5049" t="s">
        <v>17878</v>
      </c>
      <c r="AK5049" s="9" t="str">
        <f>VLOOKUP(Y5049,zdroj!D:AJ,33,0)</f>
        <v>katA</v>
      </c>
    </row>
    <row r="5050" spans="8:37" x14ac:dyDescent="0.25">
      <c r="H5050" s="8"/>
      <c r="I5050" s="8"/>
      <c r="N5050" s="23"/>
      <c r="O5050" s="24"/>
      <c r="P5050" s="19"/>
      <c r="Q5050" s="19"/>
      <c r="R5050" s="19"/>
      <c r="U5050" s="27"/>
      <c r="Y5050" s="9" t="s">
        <v>571</v>
      </c>
      <c r="Z5050" s="9" t="s">
        <v>232</v>
      </c>
      <c r="AA5050" s="9" t="s">
        <v>237</v>
      </c>
      <c r="AB5050" s="9">
        <v>8001120</v>
      </c>
      <c r="AC5050" s="9" t="s">
        <v>5825</v>
      </c>
      <c r="AD5050" s="9" t="s">
        <v>231</v>
      </c>
      <c r="AE5050" s="5">
        <f t="shared" si="178"/>
        <v>0</v>
      </c>
      <c r="AF5050" s="5" t="str">
        <f t="shared" si="179"/>
        <v>katB</v>
      </c>
      <c r="AG5050" s="153"/>
      <c r="AH5050" s="153"/>
      <c r="AI5050" t="s">
        <v>201</v>
      </c>
      <c r="AJ5050" t="s">
        <v>17878</v>
      </c>
      <c r="AK5050" s="9" t="str">
        <f>VLOOKUP(Y5050,zdroj!D:AJ,33,0)</f>
        <v>katA</v>
      </c>
    </row>
    <row r="5051" spans="8:37" x14ac:dyDescent="0.25">
      <c r="H5051" s="8"/>
      <c r="I5051" s="8"/>
      <c r="N5051" s="23"/>
      <c r="O5051" s="24"/>
      <c r="P5051" s="19"/>
      <c r="Q5051" s="19"/>
      <c r="R5051" s="19"/>
      <c r="U5051" s="27"/>
      <c r="Y5051" s="9" t="s">
        <v>571</v>
      </c>
      <c r="Z5051" s="9" t="s">
        <v>232</v>
      </c>
      <c r="AA5051" s="9" t="s">
        <v>237</v>
      </c>
      <c r="AB5051" s="9">
        <v>8001138</v>
      </c>
      <c r="AC5051" s="9" t="s">
        <v>5826</v>
      </c>
      <c r="AD5051" s="9" t="s">
        <v>225</v>
      </c>
      <c r="AE5051" s="5">
        <f t="shared" si="178"/>
        <v>0</v>
      </c>
      <c r="AF5051" s="5" t="str">
        <f t="shared" si="179"/>
        <v>katA</v>
      </c>
      <c r="AG5051" s="153"/>
      <c r="AH5051" s="153"/>
      <c r="AI5051" t="s">
        <v>201</v>
      </c>
      <c r="AJ5051" t="s">
        <v>17878</v>
      </c>
      <c r="AK5051" s="9" t="str">
        <f>VLOOKUP(Y5051,zdroj!D:AJ,33,0)</f>
        <v>katA</v>
      </c>
    </row>
    <row r="5052" spans="8:37" x14ac:dyDescent="0.25">
      <c r="H5052" s="8"/>
      <c r="I5052" s="8"/>
      <c r="N5052" s="23"/>
      <c r="O5052" s="24"/>
      <c r="P5052" s="19"/>
      <c r="Q5052" s="19"/>
      <c r="R5052" s="19"/>
      <c r="U5052" s="27"/>
      <c r="Y5052" s="9" t="s">
        <v>571</v>
      </c>
      <c r="Z5052" s="9" t="s">
        <v>232</v>
      </c>
      <c r="AA5052" s="9" t="s">
        <v>237</v>
      </c>
      <c r="AB5052" s="9">
        <v>8001146</v>
      </c>
      <c r="AC5052" s="9" t="s">
        <v>5827</v>
      </c>
      <c r="AD5052" s="9" t="s">
        <v>225</v>
      </c>
      <c r="AE5052" s="5">
        <f t="shared" si="178"/>
        <v>0</v>
      </c>
      <c r="AF5052" s="5" t="str">
        <f t="shared" si="179"/>
        <v>katA</v>
      </c>
      <c r="AG5052" s="153"/>
      <c r="AH5052" s="153"/>
      <c r="AI5052" t="s">
        <v>201</v>
      </c>
      <c r="AJ5052" t="s">
        <v>17878</v>
      </c>
      <c r="AK5052" s="9" t="str">
        <f>VLOOKUP(Y5052,zdroj!D:AJ,33,0)</f>
        <v>katA</v>
      </c>
    </row>
    <row r="5053" spans="8:37" x14ac:dyDescent="0.25">
      <c r="H5053" s="8"/>
      <c r="I5053" s="8"/>
      <c r="N5053" s="23"/>
      <c r="O5053" s="24"/>
      <c r="P5053" s="19"/>
      <c r="Q5053" s="19"/>
      <c r="R5053" s="19"/>
      <c r="U5053" s="27"/>
      <c r="Y5053" s="9" t="s">
        <v>571</v>
      </c>
      <c r="Z5053" s="9" t="s">
        <v>232</v>
      </c>
      <c r="AA5053" s="9" t="s">
        <v>237</v>
      </c>
      <c r="AB5053" s="9">
        <v>8001154</v>
      </c>
      <c r="AC5053" s="9" t="s">
        <v>5828</v>
      </c>
      <c r="AD5053" s="9" t="s">
        <v>225</v>
      </c>
      <c r="AE5053" s="5">
        <f t="shared" si="178"/>
        <v>0</v>
      </c>
      <c r="AF5053" s="5" t="str">
        <f t="shared" si="179"/>
        <v>katA</v>
      </c>
      <c r="AG5053" s="153"/>
      <c r="AH5053" s="153"/>
      <c r="AI5053" t="s">
        <v>201</v>
      </c>
      <c r="AJ5053" t="s">
        <v>17878</v>
      </c>
      <c r="AK5053" s="9" t="str">
        <f>VLOOKUP(Y5053,zdroj!D:AJ,33,0)</f>
        <v>katA</v>
      </c>
    </row>
    <row r="5054" spans="8:37" x14ac:dyDescent="0.25">
      <c r="H5054" s="8"/>
      <c r="I5054" s="8"/>
      <c r="N5054" s="23"/>
      <c r="O5054" s="24"/>
      <c r="P5054" s="19"/>
      <c r="Q5054" s="19"/>
      <c r="R5054" s="19"/>
      <c r="U5054" s="27"/>
      <c r="Y5054" s="9" t="s">
        <v>571</v>
      </c>
      <c r="Z5054" s="9" t="s">
        <v>232</v>
      </c>
      <c r="AA5054" s="9" t="s">
        <v>237</v>
      </c>
      <c r="AB5054" s="9">
        <v>7999631</v>
      </c>
      <c r="AC5054" s="9" t="s">
        <v>5829</v>
      </c>
      <c r="AD5054" s="9" t="s">
        <v>231</v>
      </c>
      <c r="AE5054" s="5">
        <f t="shared" si="178"/>
        <v>0</v>
      </c>
      <c r="AF5054" s="5" t="str">
        <f t="shared" si="179"/>
        <v>katB</v>
      </c>
      <c r="AG5054" s="153"/>
      <c r="AH5054" s="153"/>
      <c r="AI5054" t="s">
        <v>201</v>
      </c>
      <c r="AJ5054" t="s">
        <v>17878</v>
      </c>
      <c r="AK5054" s="9" t="str">
        <f>VLOOKUP(Y5054,zdroj!D:AJ,33,0)</f>
        <v>katA</v>
      </c>
    </row>
    <row r="5055" spans="8:37" x14ac:dyDescent="0.25">
      <c r="H5055" s="8"/>
      <c r="I5055" s="8"/>
      <c r="N5055" s="23"/>
      <c r="O5055" s="24"/>
      <c r="P5055" s="19"/>
      <c r="Q5055" s="19"/>
      <c r="R5055" s="19"/>
      <c r="U5055" s="27"/>
      <c r="Y5055" s="9" t="s">
        <v>571</v>
      </c>
      <c r="Z5055" s="9" t="s">
        <v>232</v>
      </c>
      <c r="AA5055" s="9" t="s">
        <v>237</v>
      </c>
      <c r="AB5055" s="9">
        <v>8001162</v>
      </c>
      <c r="AC5055" s="9" t="s">
        <v>5830</v>
      </c>
      <c r="AD5055" s="9" t="s">
        <v>225</v>
      </c>
      <c r="AE5055" s="5">
        <f t="shared" si="178"/>
        <v>0</v>
      </c>
      <c r="AF5055" s="5" t="str">
        <f t="shared" si="179"/>
        <v>katA</v>
      </c>
      <c r="AG5055" s="153"/>
      <c r="AH5055" s="153"/>
      <c r="AI5055" t="s">
        <v>201</v>
      </c>
      <c r="AJ5055" t="s">
        <v>17878</v>
      </c>
      <c r="AK5055" s="9" t="str">
        <f>VLOOKUP(Y5055,zdroj!D:AJ,33,0)</f>
        <v>katA</v>
      </c>
    </row>
    <row r="5056" spans="8:37" x14ac:dyDescent="0.25">
      <c r="H5056" s="8"/>
      <c r="I5056" s="8"/>
      <c r="N5056" s="23"/>
      <c r="O5056" s="24"/>
      <c r="P5056" s="19"/>
      <c r="Q5056" s="19"/>
      <c r="R5056" s="19"/>
      <c r="U5056" s="27"/>
      <c r="Y5056" s="9" t="s">
        <v>571</v>
      </c>
      <c r="Z5056" s="9" t="s">
        <v>232</v>
      </c>
      <c r="AA5056" s="9" t="s">
        <v>237</v>
      </c>
      <c r="AB5056" s="9">
        <v>8001171</v>
      </c>
      <c r="AC5056" s="9" t="s">
        <v>5831</v>
      </c>
      <c r="AD5056" s="9" t="s">
        <v>225</v>
      </c>
      <c r="AE5056" s="5">
        <f t="shared" si="178"/>
        <v>0</v>
      </c>
      <c r="AF5056" s="5" t="str">
        <f t="shared" si="179"/>
        <v>katA</v>
      </c>
      <c r="AG5056" s="153"/>
      <c r="AH5056" s="153"/>
      <c r="AI5056" t="s">
        <v>201</v>
      </c>
      <c r="AJ5056" t="s">
        <v>17878</v>
      </c>
      <c r="AK5056" s="9" t="str">
        <f>VLOOKUP(Y5056,zdroj!D:AJ,33,0)</f>
        <v>katA</v>
      </c>
    </row>
    <row r="5057" spans="8:37" x14ac:dyDescent="0.25">
      <c r="H5057" s="8"/>
      <c r="I5057" s="8"/>
      <c r="N5057" s="23"/>
      <c r="O5057" s="24"/>
      <c r="P5057" s="19"/>
      <c r="Q5057" s="19"/>
      <c r="R5057" s="19"/>
      <c r="U5057" s="27"/>
      <c r="Y5057" s="9" t="s">
        <v>571</v>
      </c>
      <c r="Z5057" s="9" t="s">
        <v>232</v>
      </c>
      <c r="AA5057" s="9" t="s">
        <v>237</v>
      </c>
      <c r="AB5057" s="9">
        <v>8001189</v>
      </c>
      <c r="AC5057" s="9" t="s">
        <v>5832</v>
      </c>
      <c r="AD5057" s="9" t="s">
        <v>225</v>
      </c>
      <c r="AE5057" s="5">
        <f t="shared" si="178"/>
        <v>0</v>
      </c>
      <c r="AF5057" s="5" t="str">
        <f t="shared" si="179"/>
        <v>katA</v>
      </c>
      <c r="AG5057" s="153"/>
      <c r="AH5057" s="153"/>
      <c r="AI5057" t="s">
        <v>201</v>
      </c>
      <c r="AJ5057" t="s">
        <v>17878</v>
      </c>
      <c r="AK5057" s="9" t="str">
        <f>VLOOKUP(Y5057,zdroj!D:AJ,33,0)</f>
        <v>katA</v>
      </c>
    </row>
    <row r="5058" spans="8:37" x14ac:dyDescent="0.25">
      <c r="H5058" s="8"/>
      <c r="I5058" s="8"/>
      <c r="N5058" s="23"/>
      <c r="O5058" s="24"/>
      <c r="P5058" s="19"/>
      <c r="Q5058" s="19"/>
      <c r="R5058" s="19"/>
      <c r="U5058" s="27"/>
      <c r="Y5058" s="9" t="s">
        <v>571</v>
      </c>
      <c r="Z5058" s="9" t="s">
        <v>232</v>
      </c>
      <c r="AA5058" s="9" t="s">
        <v>237</v>
      </c>
      <c r="AB5058" s="9">
        <v>8001197</v>
      </c>
      <c r="AC5058" s="9" t="s">
        <v>5833</v>
      </c>
      <c r="AD5058" s="9" t="s">
        <v>231</v>
      </c>
      <c r="AE5058" s="5">
        <f t="shared" si="178"/>
        <v>0</v>
      </c>
      <c r="AF5058" s="5" t="str">
        <f t="shared" si="179"/>
        <v>katB</v>
      </c>
      <c r="AG5058" s="153"/>
      <c r="AH5058" s="153"/>
      <c r="AI5058" t="s">
        <v>201</v>
      </c>
      <c r="AJ5058" t="s">
        <v>17878</v>
      </c>
      <c r="AK5058" s="9" t="str">
        <f>VLOOKUP(Y5058,zdroj!D:AJ,33,0)</f>
        <v>katA</v>
      </c>
    </row>
    <row r="5059" spans="8:37" x14ac:dyDescent="0.25">
      <c r="H5059" s="8"/>
      <c r="I5059" s="8"/>
      <c r="N5059" s="23"/>
      <c r="O5059" s="24"/>
      <c r="P5059" s="19"/>
      <c r="Q5059" s="19"/>
      <c r="R5059" s="19"/>
      <c r="U5059" s="27"/>
      <c r="Y5059" s="9" t="s">
        <v>571</v>
      </c>
      <c r="Z5059" s="9" t="s">
        <v>232</v>
      </c>
      <c r="AA5059" s="9" t="s">
        <v>237</v>
      </c>
      <c r="AB5059" s="9">
        <v>8001201</v>
      </c>
      <c r="AC5059" s="9" t="s">
        <v>5834</v>
      </c>
      <c r="AD5059" s="9" t="s">
        <v>231</v>
      </c>
      <c r="AE5059" s="5">
        <f t="shared" si="178"/>
        <v>0</v>
      </c>
      <c r="AF5059" s="5" t="str">
        <f t="shared" si="179"/>
        <v>katB</v>
      </c>
      <c r="AG5059" s="153"/>
      <c r="AH5059" s="153"/>
      <c r="AI5059" t="s">
        <v>201</v>
      </c>
      <c r="AJ5059" t="s">
        <v>17878</v>
      </c>
      <c r="AK5059" s="9" t="str">
        <f>VLOOKUP(Y5059,zdroj!D:AJ,33,0)</f>
        <v>katA</v>
      </c>
    </row>
    <row r="5060" spans="8:37" x14ac:dyDescent="0.25">
      <c r="H5060" s="8"/>
      <c r="I5060" s="8"/>
      <c r="N5060" s="23"/>
      <c r="O5060" s="24"/>
      <c r="P5060" s="19"/>
      <c r="Q5060" s="19"/>
      <c r="R5060" s="19"/>
      <c r="U5060" s="27"/>
      <c r="Y5060" s="9" t="s">
        <v>571</v>
      </c>
      <c r="Z5060" s="9" t="s">
        <v>232</v>
      </c>
      <c r="AA5060" s="9" t="s">
        <v>237</v>
      </c>
      <c r="AB5060" s="9">
        <v>8001219</v>
      </c>
      <c r="AC5060" s="9" t="s">
        <v>5835</v>
      </c>
      <c r="AD5060" s="9" t="s">
        <v>225</v>
      </c>
      <c r="AE5060" s="5">
        <f t="shared" si="178"/>
        <v>0</v>
      </c>
      <c r="AF5060" s="5" t="str">
        <f t="shared" si="179"/>
        <v>katA</v>
      </c>
      <c r="AG5060" s="153"/>
      <c r="AH5060" s="153"/>
      <c r="AI5060" t="s">
        <v>201</v>
      </c>
      <c r="AJ5060" t="s">
        <v>17878</v>
      </c>
      <c r="AK5060" s="9" t="str">
        <f>VLOOKUP(Y5060,zdroj!D:AJ,33,0)</f>
        <v>katA</v>
      </c>
    </row>
    <row r="5061" spans="8:37" x14ac:dyDescent="0.25">
      <c r="H5061" s="8"/>
      <c r="I5061" s="8"/>
      <c r="N5061" s="23"/>
      <c r="O5061" s="24"/>
      <c r="P5061" s="19"/>
      <c r="Q5061" s="19"/>
      <c r="R5061" s="19"/>
      <c r="U5061" s="27"/>
      <c r="Y5061" s="9" t="s">
        <v>571</v>
      </c>
      <c r="Z5061" s="9" t="s">
        <v>232</v>
      </c>
      <c r="AA5061" s="9" t="s">
        <v>237</v>
      </c>
      <c r="AB5061" s="9">
        <v>8001227</v>
      </c>
      <c r="AC5061" s="9" t="s">
        <v>5836</v>
      </c>
      <c r="AD5061" s="9" t="s">
        <v>225</v>
      </c>
      <c r="AE5061" s="5">
        <f t="shared" si="178"/>
        <v>0</v>
      </c>
      <c r="AF5061" s="5" t="str">
        <f t="shared" si="179"/>
        <v>katA</v>
      </c>
      <c r="AG5061" s="153"/>
      <c r="AH5061" s="153"/>
      <c r="AI5061" t="s">
        <v>201</v>
      </c>
      <c r="AJ5061" t="s">
        <v>17878</v>
      </c>
      <c r="AK5061" s="9" t="str">
        <f>VLOOKUP(Y5061,zdroj!D:AJ,33,0)</f>
        <v>katA</v>
      </c>
    </row>
    <row r="5062" spans="8:37" x14ac:dyDescent="0.25">
      <c r="H5062" s="8"/>
      <c r="I5062" s="8"/>
      <c r="N5062" s="23"/>
      <c r="O5062" s="24"/>
      <c r="P5062" s="19"/>
      <c r="Q5062" s="19"/>
      <c r="R5062" s="19"/>
      <c r="U5062" s="27"/>
      <c r="Y5062" s="9" t="s">
        <v>571</v>
      </c>
      <c r="Z5062" s="9" t="s">
        <v>232</v>
      </c>
      <c r="AA5062" s="9" t="s">
        <v>237</v>
      </c>
      <c r="AB5062" s="9">
        <v>8001235</v>
      </c>
      <c r="AC5062" s="9" t="s">
        <v>5837</v>
      </c>
      <c r="AD5062" s="9" t="s">
        <v>231</v>
      </c>
      <c r="AE5062" s="5">
        <f t="shared" si="178"/>
        <v>0</v>
      </c>
      <c r="AF5062" s="5" t="str">
        <f t="shared" si="179"/>
        <v>katB</v>
      </c>
      <c r="AG5062" s="153"/>
      <c r="AH5062" s="153"/>
      <c r="AI5062" t="s">
        <v>201</v>
      </c>
      <c r="AJ5062" t="s">
        <v>17878</v>
      </c>
      <c r="AK5062" s="9" t="str">
        <f>VLOOKUP(Y5062,zdroj!D:AJ,33,0)</f>
        <v>katA</v>
      </c>
    </row>
    <row r="5063" spans="8:37" x14ac:dyDescent="0.25">
      <c r="H5063" s="8"/>
      <c r="I5063" s="8"/>
      <c r="N5063" s="23"/>
      <c r="O5063" s="24"/>
      <c r="P5063" s="19"/>
      <c r="Q5063" s="19"/>
      <c r="R5063" s="19"/>
      <c r="U5063" s="27"/>
      <c r="Y5063" s="9" t="s">
        <v>571</v>
      </c>
      <c r="Z5063" s="9" t="s">
        <v>232</v>
      </c>
      <c r="AA5063" s="9" t="s">
        <v>237</v>
      </c>
      <c r="AB5063" s="9">
        <v>8001243</v>
      </c>
      <c r="AC5063" s="9" t="s">
        <v>5838</v>
      </c>
      <c r="AD5063" s="9" t="s">
        <v>225</v>
      </c>
      <c r="AE5063" s="5">
        <f t="shared" si="178"/>
        <v>0</v>
      </c>
      <c r="AF5063" s="5" t="str">
        <f t="shared" si="179"/>
        <v>katA</v>
      </c>
      <c r="AG5063" s="153"/>
      <c r="AH5063" s="153"/>
      <c r="AI5063" t="s">
        <v>201</v>
      </c>
      <c r="AJ5063" t="s">
        <v>17878</v>
      </c>
      <c r="AK5063" s="9" t="str">
        <f>VLOOKUP(Y5063,zdroj!D:AJ,33,0)</f>
        <v>katA</v>
      </c>
    </row>
    <row r="5064" spans="8:37" x14ac:dyDescent="0.25">
      <c r="H5064" s="8"/>
      <c r="I5064" s="8"/>
      <c r="N5064" s="23"/>
      <c r="O5064" s="24"/>
      <c r="P5064" s="19"/>
      <c r="Q5064" s="19"/>
      <c r="R5064" s="19"/>
      <c r="U5064" s="27"/>
      <c r="Y5064" s="9" t="s">
        <v>571</v>
      </c>
      <c r="Z5064" s="9" t="s">
        <v>232</v>
      </c>
      <c r="AA5064" s="9" t="s">
        <v>237</v>
      </c>
      <c r="AB5064" s="9">
        <v>8001251</v>
      </c>
      <c r="AC5064" s="9" t="s">
        <v>5839</v>
      </c>
      <c r="AD5064" s="9" t="s">
        <v>225</v>
      </c>
      <c r="AE5064" s="5">
        <f t="shared" si="178"/>
        <v>0</v>
      </c>
      <c r="AF5064" s="5" t="str">
        <f t="shared" si="179"/>
        <v>katA</v>
      </c>
      <c r="AG5064" s="153"/>
      <c r="AH5064" s="153"/>
      <c r="AI5064" t="s">
        <v>201</v>
      </c>
      <c r="AJ5064" t="s">
        <v>17878</v>
      </c>
      <c r="AK5064" s="9" t="str">
        <f>VLOOKUP(Y5064,zdroj!D:AJ,33,0)</f>
        <v>katA</v>
      </c>
    </row>
    <row r="5065" spans="8:37" x14ac:dyDescent="0.25">
      <c r="H5065" s="8"/>
      <c r="I5065" s="8"/>
      <c r="N5065" s="23"/>
      <c r="O5065" s="24"/>
      <c r="P5065" s="19"/>
      <c r="Q5065" s="19"/>
      <c r="R5065" s="19"/>
      <c r="U5065" s="27"/>
      <c r="Y5065" s="9" t="s">
        <v>571</v>
      </c>
      <c r="Z5065" s="9" t="s">
        <v>232</v>
      </c>
      <c r="AA5065" s="9" t="s">
        <v>237</v>
      </c>
      <c r="AB5065" s="9">
        <v>7999640</v>
      </c>
      <c r="AC5065" s="9" t="s">
        <v>5840</v>
      </c>
      <c r="AD5065" s="9" t="s">
        <v>225</v>
      </c>
      <c r="AE5065" s="5">
        <f t="shared" si="178"/>
        <v>0</v>
      </c>
      <c r="AF5065" s="5" t="str">
        <f t="shared" si="179"/>
        <v>katA</v>
      </c>
      <c r="AG5065" s="153"/>
      <c r="AH5065" s="153"/>
      <c r="AI5065" t="s">
        <v>201</v>
      </c>
      <c r="AJ5065" t="s">
        <v>17878</v>
      </c>
      <c r="AK5065" s="9" t="str">
        <f>VLOOKUP(Y5065,zdroj!D:AJ,33,0)</f>
        <v>katA</v>
      </c>
    </row>
    <row r="5066" spans="8:37" x14ac:dyDescent="0.25">
      <c r="H5066" s="8"/>
      <c r="I5066" s="8"/>
      <c r="N5066" s="23"/>
      <c r="O5066" s="24"/>
      <c r="P5066" s="19"/>
      <c r="Q5066" s="19"/>
      <c r="R5066" s="19"/>
      <c r="U5066" s="27"/>
      <c r="Y5066" s="9" t="s">
        <v>571</v>
      </c>
      <c r="Z5066" s="9" t="s">
        <v>232</v>
      </c>
      <c r="AA5066" s="9" t="s">
        <v>237</v>
      </c>
      <c r="AB5066" s="9">
        <v>8001260</v>
      </c>
      <c r="AC5066" s="9" t="s">
        <v>5841</v>
      </c>
      <c r="AD5066" s="9" t="s">
        <v>225</v>
      </c>
      <c r="AE5066" s="5">
        <f t="shared" ref="AE5066:AE5129" si="180">VLOOKUP(Y5066,K:T,10,0)</f>
        <v>0</v>
      </c>
      <c r="AF5066" s="5" t="str">
        <f t="shared" ref="AF5066:AF5129" si="181">IF(AE5066="A",IF(AD5066="katA","katB",AD5066),AD5066)</f>
        <v>katA</v>
      </c>
      <c r="AG5066" s="153"/>
      <c r="AH5066" s="153"/>
      <c r="AI5066" t="s">
        <v>201</v>
      </c>
      <c r="AJ5066" t="s">
        <v>17878</v>
      </c>
      <c r="AK5066" s="9" t="str">
        <f>VLOOKUP(Y5066,zdroj!D:AJ,33,0)</f>
        <v>katA</v>
      </c>
    </row>
    <row r="5067" spans="8:37" x14ac:dyDescent="0.25">
      <c r="H5067" s="8"/>
      <c r="I5067" s="8"/>
      <c r="N5067" s="23"/>
      <c r="O5067" s="24"/>
      <c r="P5067" s="19"/>
      <c r="Q5067" s="19"/>
      <c r="R5067" s="19"/>
      <c r="U5067" s="27"/>
      <c r="Y5067" s="9" t="s">
        <v>571</v>
      </c>
      <c r="Z5067" s="9" t="s">
        <v>232</v>
      </c>
      <c r="AA5067" s="9" t="s">
        <v>237</v>
      </c>
      <c r="AB5067" s="9">
        <v>8001278</v>
      </c>
      <c r="AC5067" s="9" t="s">
        <v>5842</v>
      </c>
      <c r="AD5067" s="9" t="s">
        <v>225</v>
      </c>
      <c r="AE5067" s="5">
        <f t="shared" si="180"/>
        <v>0</v>
      </c>
      <c r="AF5067" s="5" t="str">
        <f t="shared" si="181"/>
        <v>katA</v>
      </c>
      <c r="AG5067" s="153"/>
      <c r="AH5067" s="153"/>
      <c r="AI5067" t="s">
        <v>201</v>
      </c>
      <c r="AJ5067" t="s">
        <v>17878</v>
      </c>
      <c r="AK5067" s="9" t="str">
        <f>VLOOKUP(Y5067,zdroj!D:AJ,33,0)</f>
        <v>katA</v>
      </c>
    </row>
    <row r="5068" spans="8:37" x14ac:dyDescent="0.25">
      <c r="H5068" s="8"/>
      <c r="I5068" s="8"/>
      <c r="N5068" s="23"/>
      <c r="O5068" s="24"/>
      <c r="P5068" s="19"/>
      <c r="Q5068" s="19"/>
      <c r="R5068" s="19"/>
      <c r="U5068" s="27"/>
      <c r="Y5068" s="9" t="s">
        <v>571</v>
      </c>
      <c r="Z5068" s="9" t="s">
        <v>232</v>
      </c>
      <c r="AA5068" s="9" t="s">
        <v>237</v>
      </c>
      <c r="AB5068" s="9">
        <v>8001286</v>
      </c>
      <c r="AC5068" s="9" t="s">
        <v>5843</v>
      </c>
      <c r="AD5068" s="9" t="s">
        <v>231</v>
      </c>
      <c r="AE5068" s="5">
        <f t="shared" si="180"/>
        <v>0</v>
      </c>
      <c r="AF5068" s="5" t="str">
        <f t="shared" si="181"/>
        <v>katB</v>
      </c>
      <c r="AG5068" s="153"/>
      <c r="AH5068" s="153"/>
      <c r="AI5068" t="s">
        <v>201</v>
      </c>
      <c r="AJ5068" t="s">
        <v>17878</v>
      </c>
      <c r="AK5068" s="9" t="str">
        <f>VLOOKUP(Y5068,zdroj!D:AJ,33,0)</f>
        <v>katA</v>
      </c>
    </row>
    <row r="5069" spans="8:37" x14ac:dyDescent="0.25">
      <c r="H5069" s="8"/>
      <c r="I5069" s="8"/>
      <c r="N5069" s="23"/>
      <c r="O5069" s="24"/>
      <c r="P5069" s="19"/>
      <c r="Q5069" s="19"/>
      <c r="R5069" s="19"/>
      <c r="U5069" s="27"/>
      <c r="Y5069" s="9" t="s">
        <v>571</v>
      </c>
      <c r="Z5069" s="9" t="s">
        <v>232</v>
      </c>
      <c r="AA5069" s="9" t="s">
        <v>237</v>
      </c>
      <c r="AB5069" s="9">
        <v>8001294</v>
      </c>
      <c r="AC5069" s="9" t="s">
        <v>5844</v>
      </c>
      <c r="AD5069" s="9" t="s">
        <v>225</v>
      </c>
      <c r="AE5069" s="5">
        <f t="shared" si="180"/>
        <v>0</v>
      </c>
      <c r="AF5069" s="5" t="str">
        <f t="shared" si="181"/>
        <v>katA</v>
      </c>
      <c r="AG5069" s="153"/>
      <c r="AH5069" s="153"/>
      <c r="AI5069" t="s">
        <v>201</v>
      </c>
      <c r="AJ5069" t="s">
        <v>17878</v>
      </c>
      <c r="AK5069" s="9" t="str">
        <f>VLOOKUP(Y5069,zdroj!D:AJ,33,0)</f>
        <v>katA</v>
      </c>
    </row>
    <row r="5070" spans="8:37" x14ac:dyDescent="0.25">
      <c r="H5070" s="8"/>
      <c r="I5070" s="8"/>
      <c r="N5070" s="23"/>
      <c r="O5070" s="24"/>
      <c r="P5070" s="19"/>
      <c r="Q5070" s="19"/>
      <c r="R5070" s="19"/>
      <c r="U5070" s="27"/>
      <c r="Y5070" s="9" t="s">
        <v>571</v>
      </c>
      <c r="Z5070" s="9" t="s">
        <v>232</v>
      </c>
      <c r="AA5070" s="9" t="s">
        <v>237</v>
      </c>
      <c r="AB5070" s="9">
        <v>8001308</v>
      </c>
      <c r="AC5070" s="9" t="s">
        <v>5845</v>
      </c>
      <c r="AD5070" s="9" t="s">
        <v>231</v>
      </c>
      <c r="AE5070" s="5">
        <f t="shared" si="180"/>
        <v>0</v>
      </c>
      <c r="AF5070" s="5" t="str">
        <f t="shared" si="181"/>
        <v>katB</v>
      </c>
      <c r="AG5070" s="153"/>
      <c r="AH5070" s="153"/>
      <c r="AI5070" t="s">
        <v>201</v>
      </c>
      <c r="AJ5070" t="s">
        <v>17878</v>
      </c>
      <c r="AK5070" s="9" t="str">
        <f>VLOOKUP(Y5070,zdroj!D:AJ,33,0)</f>
        <v>katA</v>
      </c>
    </row>
    <row r="5071" spans="8:37" x14ac:dyDescent="0.25">
      <c r="H5071" s="8"/>
      <c r="I5071" s="8"/>
      <c r="N5071" s="23"/>
      <c r="O5071" s="24"/>
      <c r="P5071" s="19"/>
      <c r="Q5071" s="19"/>
      <c r="R5071" s="19"/>
      <c r="U5071" s="27"/>
      <c r="Y5071" s="9" t="s">
        <v>571</v>
      </c>
      <c r="Z5071" s="9" t="s">
        <v>232</v>
      </c>
      <c r="AA5071" s="9" t="s">
        <v>237</v>
      </c>
      <c r="AB5071" s="9">
        <v>8001316</v>
      </c>
      <c r="AC5071" s="9" t="s">
        <v>5846</v>
      </c>
      <c r="AD5071" s="9" t="s">
        <v>225</v>
      </c>
      <c r="AE5071" s="5">
        <f t="shared" si="180"/>
        <v>0</v>
      </c>
      <c r="AF5071" s="5" t="str">
        <f t="shared" si="181"/>
        <v>katA</v>
      </c>
      <c r="AG5071" s="153"/>
      <c r="AH5071" s="153"/>
      <c r="AI5071" t="s">
        <v>201</v>
      </c>
      <c r="AJ5071" t="s">
        <v>17878</v>
      </c>
      <c r="AK5071" s="9" t="str">
        <f>VLOOKUP(Y5071,zdroj!D:AJ,33,0)</f>
        <v>katA</v>
      </c>
    </row>
    <row r="5072" spans="8:37" x14ac:dyDescent="0.25">
      <c r="H5072" s="8"/>
      <c r="I5072" s="8"/>
      <c r="N5072" s="23"/>
      <c r="O5072" s="24"/>
      <c r="P5072" s="19"/>
      <c r="Q5072" s="19"/>
      <c r="R5072" s="19"/>
      <c r="U5072" s="27"/>
      <c r="Y5072" s="9" t="s">
        <v>571</v>
      </c>
      <c r="Z5072" s="9" t="s">
        <v>232</v>
      </c>
      <c r="AA5072" s="9" t="s">
        <v>237</v>
      </c>
      <c r="AB5072" s="9">
        <v>8001324</v>
      </c>
      <c r="AC5072" s="9" t="s">
        <v>5847</v>
      </c>
      <c r="AD5072" s="9" t="s">
        <v>225</v>
      </c>
      <c r="AE5072" s="5">
        <f t="shared" si="180"/>
        <v>0</v>
      </c>
      <c r="AF5072" s="5" t="str">
        <f t="shared" si="181"/>
        <v>katA</v>
      </c>
      <c r="AG5072" s="153"/>
      <c r="AH5072" s="153"/>
      <c r="AI5072" t="s">
        <v>201</v>
      </c>
      <c r="AJ5072" t="s">
        <v>17878</v>
      </c>
      <c r="AK5072" s="9" t="str">
        <f>VLOOKUP(Y5072,zdroj!D:AJ,33,0)</f>
        <v>katA</v>
      </c>
    </row>
    <row r="5073" spans="8:37" x14ac:dyDescent="0.25">
      <c r="H5073" s="8"/>
      <c r="I5073" s="8"/>
      <c r="N5073" s="23"/>
      <c r="O5073" s="24"/>
      <c r="P5073" s="19"/>
      <c r="Q5073" s="19"/>
      <c r="R5073" s="19"/>
      <c r="U5073" s="27"/>
      <c r="Y5073" s="9" t="s">
        <v>571</v>
      </c>
      <c r="Z5073" s="9" t="s">
        <v>232</v>
      </c>
      <c r="AA5073" s="9" t="s">
        <v>237</v>
      </c>
      <c r="AB5073" s="9">
        <v>8001332</v>
      </c>
      <c r="AC5073" s="9" t="s">
        <v>5848</v>
      </c>
      <c r="AD5073" s="9" t="s">
        <v>225</v>
      </c>
      <c r="AE5073" s="5">
        <f t="shared" si="180"/>
        <v>0</v>
      </c>
      <c r="AF5073" s="5" t="str">
        <f t="shared" si="181"/>
        <v>katA</v>
      </c>
      <c r="AG5073" s="153"/>
      <c r="AH5073" s="153"/>
      <c r="AI5073" t="s">
        <v>201</v>
      </c>
      <c r="AJ5073" t="s">
        <v>17878</v>
      </c>
      <c r="AK5073" s="9" t="str">
        <f>VLOOKUP(Y5073,zdroj!D:AJ,33,0)</f>
        <v>katA</v>
      </c>
    </row>
    <row r="5074" spans="8:37" x14ac:dyDescent="0.25">
      <c r="H5074" s="8"/>
      <c r="I5074" s="8"/>
      <c r="N5074" s="23"/>
      <c r="O5074" s="24"/>
      <c r="P5074" s="19"/>
      <c r="Q5074" s="19"/>
      <c r="R5074" s="19"/>
      <c r="U5074" s="27"/>
      <c r="Y5074" s="9" t="s">
        <v>571</v>
      </c>
      <c r="Z5074" s="9" t="s">
        <v>232</v>
      </c>
      <c r="AA5074" s="9" t="s">
        <v>237</v>
      </c>
      <c r="AB5074" s="9">
        <v>8001341</v>
      </c>
      <c r="AC5074" s="9" t="s">
        <v>5849</v>
      </c>
      <c r="AD5074" s="9" t="s">
        <v>231</v>
      </c>
      <c r="AE5074" s="5">
        <f t="shared" si="180"/>
        <v>0</v>
      </c>
      <c r="AF5074" s="5" t="str">
        <f t="shared" si="181"/>
        <v>katB</v>
      </c>
      <c r="AG5074" s="153"/>
      <c r="AH5074" s="153"/>
      <c r="AI5074" t="s">
        <v>201</v>
      </c>
      <c r="AJ5074" t="s">
        <v>17878</v>
      </c>
      <c r="AK5074" s="9" t="str">
        <f>VLOOKUP(Y5074,zdroj!D:AJ,33,0)</f>
        <v>katA</v>
      </c>
    </row>
    <row r="5075" spans="8:37" x14ac:dyDescent="0.25">
      <c r="H5075" s="8"/>
      <c r="I5075" s="8"/>
      <c r="N5075" s="23"/>
      <c r="O5075" s="24"/>
      <c r="P5075" s="19"/>
      <c r="Q5075" s="19"/>
      <c r="R5075" s="19"/>
      <c r="U5075" s="27"/>
      <c r="Y5075" s="9" t="s">
        <v>571</v>
      </c>
      <c r="Z5075" s="9" t="s">
        <v>232</v>
      </c>
      <c r="AA5075" s="9" t="s">
        <v>237</v>
      </c>
      <c r="AB5075" s="9">
        <v>8001359</v>
      </c>
      <c r="AC5075" s="9" t="s">
        <v>5850</v>
      </c>
      <c r="AD5075" s="9" t="s">
        <v>231</v>
      </c>
      <c r="AE5075" s="5">
        <f t="shared" si="180"/>
        <v>0</v>
      </c>
      <c r="AF5075" s="5" t="str">
        <f t="shared" si="181"/>
        <v>katB</v>
      </c>
      <c r="AG5075" s="153"/>
      <c r="AH5075" s="153"/>
      <c r="AI5075" t="s">
        <v>201</v>
      </c>
      <c r="AJ5075" t="s">
        <v>17878</v>
      </c>
      <c r="AK5075" s="9" t="str">
        <f>VLOOKUP(Y5075,zdroj!D:AJ,33,0)</f>
        <v>katA</v>
      </c>
    </row>
    <row r="5076" spans="8:37" x14ac:dyDescent="0.25">
      <c r="H5076" s="8"/>
      <c r="I5076" s="8"/>
      <c r="N5076" s="23"/>
      <c r="O5076" s="24"/>
      <c r="P5076" s="19"/>
      <c r="Q5076" s="19"/>
      <c r="R5076" s="19"/>
      <c r="U5076" s="27"/>
      <c r="Y5076" s="9" t="s">
        <v>571</v>
      </c>
      <c r="Z5076" s="9" t="s">
        <v>232</v>
      </c>
      <c r="AA5076" s="9" t="s">
        <v>237</v>
      </c>
      <c r="AB5076" s="9">
        <v>7999658</v>
      </c>
      <c r="AC5076" s="9" t="s">
        <v>5851</v>
      </c>
      <c r="AD5076" s="9" t="s">
        <v>225</v>
      </c>
      <c r="AE5076" s="5">
        <f t="shared" si="180"/>
        <v>0</v>
      </c>
      <c r="AF5076" s="5" t="str">
        <f t="shared" si="181"/>
        <v>katA</v>
      </c>
      <c r="AG5076" s="153"/>
      <c r="AH5076" s="153"/>
      <c r="AI5076" t="s">
        <v>201</v>
      </c>
      <c r="AJ5076" t="s">
        <v>17878</v>
      </c>
      <c r="AK5076" s="9" t="str">
        <f>VLOOKUP(Y5076,zdroj!D:AJ,33,0)</f>
        <v>katA</v>
      </c>
    </row>
    <row r="5077" spans="8:37" x14ac:dyDescent="0.25">
      <c r="H5077" s="8"/>
      <c r="I5077" s="8"/>
      <c r="N5077" s="23"/>
      <c r="O5077" s="24"/>
      <c r="P5077" s="19"/>
      <c r="Q5077" s="19"/>
      <c r="R5077" s="19"/>
      <c r="U5077" s="27"/>
      <c r="Y5077" s="9" t="s">
        <v>571</v>
      </c>
      <c r="Z5077" s="9" t="s">
        <v>232</v>
      </c>
      <c r="AA5077" s="9" t="s">
        <v>237</v>
      </c>
      <c r="AB5077" s="9">
        <v>8001367</v>
      </c>
      <c r="AC5077" s="9" t="s">
        <v>5852</v>
      </c>
      <c r="AD5077" s="9" t="s">
        <v>225</v>
      </c>
      <c r="AE5077" s="5">
        <f t="shared" si="180"/>
        <v>0</v>
      </c>
      <c r="AF5077" s="5" t="str">
        <f t="shared" si="181"/>
        <v>katA</v>
      </c>
      <c r="AG5077" s="153"/>
      <c r="AH5077" s="153"/>
      <c r="AI5077" t="s">
        <v>201</v>
      </c>
      <c r="AJ5077" t="s">
        <v>17878</v>
      </c>
      <c r="AK5077" s="9" t="str">
        <f>VLOOKUP(Y5077,zdroj!D:AJ,33,0)</f>
        <v>katA</v>
      </c>
    </row>
    <row r="5078" spans="8:37" x14ac:dyDescent="0.25">
      <c r="H5078" s="8"/>
      <c r="I5078" s="8"/>
      <c r="N5078" s="23"/>
      <c r="O5078" s="24"/>
      <c r="P5078" s="19"/>
      <c r="Q5078" s="19"/>
      <c r="R5078" s="19"/>
      <c r="U5078" s="27"/>
      <c r="Y5078" s="9" t="s">
        <v>571</v>
      </c>
      <c r="Z5078" s="9" t="s">
        <v>232</v>
      </c>
      <c r="AA5078" s="9" t="s">
        <v>237</v>
      </c>
      <c r="AB5078" s="9">
        <v>8001375</v>
      </c>
      <c r="AC5078" s="9" t="s">
        <v>5853</v>
      </c>
      <c r="AD5078" s="9" t="s">
        <v>231</v>
      </c>
      <c r="AE5078" s="5">
        <f t="shared" si="180"/>
        <v>0</v>
      </c>
      <c r="AF5078" s="5" t="str">
        <f t="shared" si="181"/>
        <v>katB</v>
      </c>
      <c r="AG5078" s="153"/>
      <c r="AH5078" s="153"/>
      <c r="AI5078" t="s">
        <v>201</v>
      </c>
      <c r="AJ5078" t="s">
        <v>17878</v>
      </c>
      <c r="AK5078" s="9" t="str">
        <f>VLOOKUP(Y5078,zdroj!D:AJ,33,0)</f>
        <v>katA</v>
      </c>
    </row>
    <row r="5079" spans="8:37" x14ac:dyDescent="0.25">
      <c r="H5079" s="8"/>
      <c r="I5079" s="8"/>
      <c r="N5079" s="23"/>
      <c r="O5079" s="24"/>
      <c r="P5079" s="19"/>
      <c r="Q5079" s="19"/>
      <c r="R5079" s="19"/>
      <c r="U5079" s="27"/>
      <c r="Y5079" s="9" t="s">
        <v>571</v>
      </c>
      <c r="Z5079" s="9" t="s">
        <v>232</v>
      </c>
      <c r="AA5079" s="9" t="s">
        <v>237</v>
      </c>
      <c r="AB5079" s="9">
        <v>8001383</v>
      </c>
      <c r="AC5079" s="9" t="s">
        <v>5854</v>
      </c>
      <c r="AD5079" s="9" t="s">
        <v>225</v>
      </c>
      <c r="AE5079" s="5">
        <f t="shared" si="180"/>
        <v>0</v>
      </c>
      <c r="AF5079" s="5" t="str">
        <f t="shared" si="181"/>
        <v>katA</v>
      </c>
      <c r="AG5079" s="153"/>
      <c r="AH5079" s="153"/>
      <c r="AI5079" t="s">
        <v>201</v>
      </c>
      <c r="AJ5079" t="s">
        <v>17878</v>
      </c>
      <c r="AK5079" s="9" t="str">
        <f>VLOOKUP(Y5079,zdroj!D:AJ,33,0)</f>
        <v>katA</v>
      </c>
    </row>
    <row r="5080" spans="8:37" x14ac:dyDescent="0.25">
      <c r="H5080" s="8"/>
      <c r="I5080" s="8"/>
      <c r="N5080" s="23"/>
      <c r="O5080" s="24"/>
      <c r="P5080" s="19"/>
      <c r="Q5080" s="19"/>
      <c r="R5080" s="19"/>
      <c r="U5080" s="27"/>
      <c r="Y5080" s="9" t="s">
        <v>571</v>
      </c>
      <c r="Z5080" s="9" t="s">
        <v>232</v>
      </c>
      <c r="AA5080" s="9" t="s">
        <v>237</v>
      </c>
      <c r="AB5080" s="9">
        <v>8001391</v>
      </c>
      <c r="AC5080" s="9" t="s">
        <v>5855</v>
      </c>
      <c r="AD5080" s="9" t="s">
        <v>225</v>
      </c>
      <c r="AE5080" s="5">
        <f t="shared" si="180"/>
        <v>0</v>
      </c>
      <c r="AF5080" s="5" t="str">
        <f t="shared" si="181"/>
        <v>katA</v>
      </c>
      <c r="AG5080" s="153"/>
      <c r="AH5080" s="153"/>
      <c r="AI5080" t="s">
        <v>201</v>
      </c>
      <c r="AJ5080" t="s">
        <v>17878</v>
      </c>
      <c r="AK5080" s="9" t="str">
        <f>VLOOKUP(Y5080,zdroj!D:AJ,33,0)</f>
        <v>katA</v>
      </c>
    </row>
    <row r="5081" spans="8:37" x14ac:dyDescent="0.25">
      <c r="H5081" s="8"/>
      <c r="I5081" s="8"/>
      <c r="N5081" s="23"/>
      <c r="O5081" s="24"/>
      <c r="P5081" s="19"/>
      <c r="Q5081" s="19"/>
      <c r="R5081" s="19"/>
      <c r="U5081" s="27"/>
      <c r="Y5081" s="9" t="s">
        <v>571</v>
      </c>
      <c r="Z5081" s="9" t="s">
        <v>232</v>
      </c>
      <c r="AA5081" s="9" t="s">
        <v>237</v>
      </c>
      <c r="AB5081" s="9">
        <v>8001405</v>
      </c>
      <c r="AC5081" s="9" t="s">
        <v>5856</v>
      </c>
      <c r="AD5081" s="9" t="s">
        <v>225</v>
      </c>
      <c r="AE5081" s="5">
        <f t="shared" si="180"/>
        <v>0</v>
      </c>
      <c r="AF5081" s="5" t="str">
        <f t="shared" si="181"/>
        <v>katA</v>
      </c>
      <c r="AG5081" s="153"/>
      <c r="AH5081" s="153"/>
      <c r="AI5081" t="s">
        <v>201</v>
      </c>
      <c r="AJ5081" t="s">
        <v>17878</v>
      </c>
      <c r="AK5081" s="9" t="str">
        <f>VLOOKUP(Y5081,zdroj!D:AJ,33,0)</f>
        <v>katA</v>
      </c>
    </row>
    <row r="5082" spans="8:37" x14ac:dyDescent="0.25">
      <c r="H5082" s="8"/>
      <c r="I5082" s="8"/>
      <c r="N5082" s="23"/>
      <c r="O5082" s="24"/>
      <c r="P5082" s="19"/>
      <c r="Q5082" s="19"/>
      <c r="R5082" s="19"/>
      <c r="U5082" s="27"/>
      <c r="Y5082" s="9" t="s">
        <v>571</v>
      </c>
      <c r="Z5082" s="9" t="s">
        <v>232</v>
      </c>
      <c r="AA5082" s="9" t="s">
        <v>237</v>
      </c>
      <c r="AB5082" s="9">
        <v>8001413</v>
      </c>
      <c r="AC5082" s="9" t="s">
        <v>5857</v>
      </c>
      <c r="AD5082" s="9" t="s">
        <v>231</v>
      </c>
      <c r="AE5082" s="5">
        <f t="shared" si="180"/>
        <v>0</v>
      </c>
      <c r="AF5082" s="5" t="str">
        <f t="shared" si="181"/>
        <v>katB</v>
      </c>
      <c r="AG5082" s="153"/>
      <c r="AH5082" s="153"/>
      <c r="AI5082" t="s">
        <v>201</v>
      </c>
      <c r="AJ5082" t="s">
        <v>17878</v>
      </c>
      <c r="AK5082" s="9" t="str">
        <f>VLOOKUP(Y5082,zdroj!D:AJ,33,0)</f>
        <v>katA</v>
      </c>
    </row>
    <row r="5083" spans="8:37" x14ac:dyDescent="0.25">
      <c r="H5083" s="8"/>
      <c r="I5083" s="8"/>
      <c r="N5083" s="23"/>
      <c r="O5083" s="24"/>
      <c r="P5083" s="19"/>
      <c r="Q5083" s="19"/>
      <c r="R5083" s="19"/>
      <c r="U5083" s="27"/>
      <c r="Y5083" s="9" t="s">
        <v>571</v>
      </c>
      <c r="Z5083" s="9" t="s">
        <v>232</v>
      </c>
      <c r="AA5083" s="9" t="s">
        <v>237</v>
      </c>
      <c r="AB5083" s="9">
        <v>8001421</v>
      </c>
      <c r="AC5083" s="9" t="s">
        <v>5858</v>
      </c>
      <c r="AD5083" s="9" t="s">
        <v>231</v>
      </c>
      <c r="AE5083" s="5">
        <f t="shared" si="180"/>
        <v>0</v>
      </c>
      <c r="AF5083" s="5" t="str">
        <f t="shared" si="181"/>
        <v>katB</v>
      </c>
      <c r="AG5083" s="153"/>
      <c r="AH5083" s="153"/>
      <c r="AI5083" t="s">
        <v>17884</v>
      </c>
      <c r="AJ5083" t="s">
        <v>17878</v>
      </c>
      <c r="AK5083" s="9" t="str">
        <f>VLOOKUP(Y5083,zdroj!D:AJ,33,0)</f>
        <v>katA</v>
      </c>
    </row>
    <row r="5084" spans="8:37" x14ac:dyDescent="0.25">
      <c r="H5084" s="8"/>
      <c r="I5084" s="8"/>
      <c r="N5084" s="23"/>
      <c r="O5084" s="24"/>
      <c r="P5084" s="19"/>
      <c r="Q5084" s="19"/>
      <c r="R5084" s="19"/>
      <c r="U5084" s="27"/>
      <c r="Y5084" s="9" t="s">
        <v>571</v>
      </c>
      <c r="Z5084" s="9" t="s">
        <v>232</v>
      </c>
      <c r="AA5084" s="9" t="s">
        <v>237</v>
      </c>
      <c r="AB5084" s="9">
        <v>8001430</v>
      </c>
      <c r="AC5084" s="9" t="s">
        <v>5859</v>
      </c>
      <c r="AD5084" s="9" t="s">
        <v>225</v>
      </c>
      <c r="AE5084" s="5">
        <f t="shared" si="180"/>
        <v>0</v>
      </c>
      <c r="AF5084" s="5" t="str">
        <f t="shared" si="181"/>
        <v>katA</v>
      </c>
      <c r="AG5084" s="153"/>
      <c r="AH5084" s="153"/>
      <c r="AI5084" t="s">
        <v>201</v>
      </c>
      <c r="AJ5084" t="s">
        <v>17878</v>
      </c>
      <c r="AK5084" s="9" t="str">
        <f>VLOOKUP(Y5084,zdroj!D:AJ,33,0)</f>
        <v>katA</v>
      </c>
    </row>
    <row r="5085" spans="8:37" x14ac:dyDescent="0.25">
      <c r="H5085" s="8"/>
      <c r="I5085" s="8"/>
      <c r="N5085" s="23"/>
      <c r="O5085" s="24"/>
      <c r="P5085" s="19"/>
      <c r="Q5085" s="19"/>
      <c r="R5085" s="19"/>
      <c r="U5085" s="27"/>
      <c r="Y5085" s="9" t="s">
        <v>571</v>
      </c>
      <c r="Z5085" s="9" t="s">
        <v>232</v>
      </c>
      <c r="AA5085" s="9" t="s">
        <v>237</v>
      </c>
      <c r="AB5085" s="9">
        <v>8001448</v>
      </c>
      <c r="AC5085" s="9" t="s">
        <v>5860</v>
      </c>
      <c r="AD5085" s="9" t="s">
        <v>225</v>
      </c>
      <c r="AE5085" s="5">
        <f t="shared" si="180"/>
        <v>0</v>
      </c>
      <c r="AF5085" s="5" t="str">
        <f t="shared" si="181"/>
        <v>katA</v>
      </c>
      <c r="AG5085" s="153"/>
      <c r="AH5085" s="153"/>
      <c r="AI5085" t="s">
        <v>201</v>
      </c>
      <c r="AJ5085" t="s">
        <v>17878</v>
      </c>
      <c r="AK5085" s="9" t="str">
        <f>VLOOKUP(Y5085,zdroj!D:AJ,33,0)</f>
        <v>katA</v>
      </c>
    </row>
    <row r="5086" spans="8:37" x14ac:dyDescent="0.25">
      <c r="H5086" s="8"/>
      <c r="I5086" s="8"/>
      <c r="N5086" s="23"/>
      <c r="O5086" s="24"/>
      <c r="P5086" s="19"/>
      <c r="Q5086" s="19"/>
      <c r="R5086" s="19"/>
      <c r="U5086" s="27"/>
      <c r="Y5086" s="9" t="s">
        <v>571</v>
      </c>
      <c r="Z5086" s="9" t="s">
        <v>232</v>
      </c>
      <c r="AA5086" s="9" t="s">
        <v>237</v>
      </c>
      <c r="AB5086" s="9">
        <v>8001456</v>
      </c>
      <c r="AC5086" s="9" t="s">
        <v>5861</v>
      </c>
      <c r="AD5086" s="9" t="s">
        <v>231</v>
      </c>
      <c r="AE5086" s="5">
        <f t="shared" si="180"/>
        <v>0</v>
      </c>
      <c r="AF5086" s="5" t="str">
        <f t="shared" si="181"/>
        <v>katB</v>
      </c>
      <c r="AG5086" s="153"/>
      <c r="AH5086" s="153"/>
      <c r="AI5086" t="s">
        <v>201</v>
      </c>
      <c r="AJ5086" t="s">
        <v>17878</v>
      </c>
      <c r="AK5086" s="9" t="str">
        <f>VLOOKUP(Y5086,zdroj!D:AJ,33,0)</f>
        <v>katA</v>
      </c>
    </row>
    <row r="5087" spans="8:37" x14ac:dyDescent="0.25">
      <c r="H5087" s="8"/>
      <c r="I5087" s="8"/>
      <c r="N5087" s="23"/>
      <c r="O5087" s="24"/>
      <c r="P5087" s="19"/>
      <c r="Q5087" s="19"/>
      <c r="R5087" s="19"/>
      <c r="U5087" s="27"/>
      <c r="Y5087" s="9" t="s">
        <v>571</v>
      </c>
      <c r="Z5087" s="9" t="s">
        <v>232</v>
      </c>
      <c r="AA5087" s="9" t="s">
        <v>237</v>
      </c>
      <c r="AB5087" s="9">
        <v>7999488</v>
      </c>
      <c r="AC5087" s="9" t="s">
        <v>5862</v>
      </c>
      <c r="AD5087" s="9" t="s">
        <v>225</v>
      </c>
      <c r="AE5087" s="5">
        <f t="shared" si="180"/>
        <v>0</v>
      </c>
      <c r="AF5087" s="5" t="str">
        <f t="shared" si="181"/>
        <v>katA</v>
      </c>
      <c r="AG5087" s="153"/>
      <c r="AH5087" s="153"/>
      <c r="AI5087" t="s">
        <v>201</v>
      </c>
      <c r="AJ5087" t="s">
        <v>17878</v>
      </c>
      <c r="AK5087" s="9" t="str">
        <f>VLOOKUP(Y5087,zdroj!D:AJ,33,0)</f>
        <v>katA</v>
      </c>
    </row>
    <row r="5088" spans="8:37" x14ac:dyDescent="0.25">
      <c r="H5088" s="8"/>
      <c r="I5088" s="8"/>
      <c r="N5088" s="23"/>
      <c r="O5088" s="24"/>
      <c r="P5088" s="19"/>
      <c r="Q5088" s="19"/>
      <c r="R5088" s="19"/>
      <c r="U5088" s="27"/>
      <c r="Y5088" s="9" t="s">
        <v>571</v>
      </c>
      <c r="Z5088" s="9" t="s">
        <v>232</v>
      </c>
      <c r="AA5088" s="9" t="s">
        <v>237</v>
      </c>
      <c r="AB5088" s="9">
        <v>7999666</v>
      </c>
      <c r="AC5088" s="9" t="s">
        <v>5863</v>
      </c>
      <c r="AD5088" s="9" t="s">
        <v>225</v>
      </c>
      <c r="AE5088" s="5">
        <f t="shared" si="180"/>
        <v>0</v>
      </c>
      <c r="AF5088" s="5" t="str">
        <f t="shared" si="181"/>
        <v>katA</v>
      </c>
      <c r="AG5088" s="153"/>
      <c r="AH5088" s="153"/>
      <c r="AI5088" t="s">
        <v>201</v>
      </c>
      <c r="AJ5088" t="s">
        <v>17878</v>
      </c>
      <c r="AK5088" s="9" t="str">
        <f>VLOOKUP(Y5088,zdroj!D:AJ,33,0)</f>
        <v>katA</v>
      </c>
    </row>
    <row r="5089" spans="8:37" x14ac:dyDescent="0.25">
      <c r="H5089" s="8"/>
      <c r="I5089" s="8"/>
      <c r="N5089" s="23"/>
      <c r="O5089" s="24"/>
      <c r="P5089" s="19"/>
      <c r="Q5089" s="19"/>
      <c r="R5089" s="19"/>
      <c r="U5089" s="27"/>
      <c r="Y5089" s="9" t="s">
        <v>571</v>
      </c>
      <c r="Z5089" s="9" t="s">
        <v>232</v>
      </c>
      <c r="AA5089" s="9" t="s">
        <v>237</v>
      </c>
      <c r="AB5089" s="9">
        <v>8001464</v>
      </c>
      <c r="AC5089" s="9" t="s">
        <v>5864</v>
      </c>
      <c r="AD5089" s="9" t="s">
        <v>231</v>
      </c>
      <c r="AE5089" s="5">
        <f t="shared" si="180"/>
        <v>0</v>
      </c>
      <c r="AF5089" s="5" t="str">
        <f t="shared" si="181"/>
        <v>katB</v>
      </c>
      <c r="AG5089" s="153"/>
      <c r="AH5089" s="153"/>
      <c r="AI5089" t="s">
        <v>201</v>
      </c>
      <c r="AJ5089" t="s">
        <v>17878</v>
      </c>
      <c r="AK5089" s="9" t="str">
        <f>VLOOKUP(Y5089,zdroj!D:AJ,33,0)</f>
        <v>katA</v>
      </c>
    </row>
    <row r="5090" spans="8:37" x14ac:dyDescent="0.25">
      <c r="H5090" s="8"/>
      <c r="I5090" s="8"/>
      <c r="N5090" s="23"/>
      <c r="O5090" s="24"/>
      <c r="P5090" s="19"/>
      <c r="Q5090" s="19"/>
      <c r="R5090" s="19"/>
      <c r="U5090" s="27"/>
      <c r="Y5090" s="9" t="s">
        <v>571</v>
      </c>
      <c r="Z5090" s="9" t="s">
        <v>232</v>
      </c>
      <c r="AA5090" s="9" t="s">
        <v>237</v>
      </c>
      <c r="AB5090" s="9">
        <v>8001472</v>
      </c>
      <c r="AC5090" s="9" t="s">
        <v>5865</v>
      </c>
      <c r="AD5090" s="9" t="s">
        <v>231</v>
      </c>
      <c r="AE5090" s="5">
        <f t="shared" si="180"/>
        <v>0</v>
      </c>
      <c r="AF5090" s="5" t="str">
        <f t="shared" si="181"/>
        <v>katB</v>
      </c>
      <c r="AG5090" s="153"/>
      <c r="AH5090" s="153"/>
      <c r="AI5090" t="s">
        <v>201</v>
      </c>
      <c r="AJ5090" t="s">
        <v>17878</v>
      </c>
      <c r="AK5090" s="9" t="str">
        <f>VLOOKUP(Y5090,zdroj!D:AJ,33,0)</f>
        <v>katA</v>
      </c>
    </row>
    <row r="5091" spans="8:37" x14ac:dyDescent="0.25">
      <c r="H5091" s="8"/>
      <c r="I5091" s="8"/>
      <c r="N5091" s="23"/>
      <c r="O5091" s="24"/>
      <c r="P5091" s="19"/>
      <c r="Q5091" s="19"/>
      <c r="R5091" s="19"/>
      <c r="U5091" s="27"/>
      <c r="Y5091" s="9" t="s">
        <v>571</v>
      </c>
      <c r="Z5091" s="9" t="s">
        <v>232</v>
      </c>
      <c r="AA5091" s="9" t="s">
        <v>237</v>
      </c>
      <c r="AB5091" s="9">
        <v>8001481</v>
      </c>
      <c r="AC5091" s="9" t="s">
        <v>5866</v>
      </c>
      <c r="AD5091" s="9" t="s">
        <v>231</v>
      </c>
      <c r="AE5091" s="5">
        <f t="shared" si="180"/>
        <v>0</v>
      </c>
      <c r="AF5091" s="5" t="str">
        <f t="shared" si="181"/>
        <v>katB</v>
      </c>
      <c r="AG5091" s="153"/>
      <c r="AH5091" s="153"/>
      <c r="AI5091" t="s">
        <v>201</v>
      </c>
      <c r="AJ5091" t="s">
        <v>17878</v>
      </c>
      <c r="AK5091" s="9" t="str">
        <f>VLOOKUP(Y5091,zdroj!D:AJ,33,0)</f>
        <v>katA</v>
      </c>
    </row>
    <row r="5092" spans="8:37" x14ac:dyDescent="0.25">
      <c r="H5092" s="8"/>
      <c r="I5092" s="8"/>
      <c r="N5092" s="23"/>
      <c r="O5092" s="24"/>
      <c r="P5092" s="19"/>
      <c r="Q5092" s="19"/>
      <c r="R5092" s="19"/>
      <c r="U5092" s="27"/>
      <c r="Y5092" s="9" t="s">
        <v>571</v>
      </c>
      <c r="Z5092" s="9" t="s">
        <v>232</v>
      </c>
      <c r="AA5092" s="9" t="s">
        <v>237</v>
      </c>
      <c r="AB5092" s="9">
        <v>8001499</v>
      </c>
      <c r="AC5092" s="9" t="s">
        <v>5867</v>
      </c>
      <c r="AD5092" s="9" t="s">
        <v>231</v>
      </c>
      <c r="AE5092" s="5">
        <f t="shared" si="180"/>
        <v>0</v>
      </c>
      <c r="AF5092" s="5" t="str">
        <f t="shared" si="181"/>
        <v>katB</v>
      </c>
      <c r="AG5092" s="153"/>
      <c r="AH5092" s="153"/>
      <c r="AI5092" t="s">
        <v>201</v>
      </c>
      <c r="AJ5092" t="s">
        <v>17878</v>
      </c>
      <c r="AK5092" s="9" t="str">
        <f>VLOOKUP(Y5092,zdroj!D:AJ,33,0)</f>
        <v>katA</v>
      </c>
    </row>
    <row r="5093" spans="8:37" x14ac:dyDescent="0.25">
      <c r="H5093" s="8"/>
      <c r="I5093" s="8"/>
      <c r="N5093" s="23"/>
      <c r="O5093" s="24"/>
      <c r="P5093" s="19"/>
      <c r="Q5093" s="19"/>
      <c r="R5093" s="19"/>
      <c r="U5093" s="27"/>
      <c r="Y5093" s="9" t="s">
        <v>571</v>
      </c>
      <c r="Z5093" s="9" t="s">
        <v>232</v>
      </c>
      <c r="AA5093" s="9" t="s">
        <v>237</v>
      </c>
      <c r="AB5093" s="9">
        <v>8001502</v>
      </c>
      <c r="AC5093" s="9" t="s">
        <v>5868</v>
      </c>
      <c r="AD5093" s="9" t="s">
        <v>231</v>
      </c>
      <c r="AE5093" s="5">
        <f t="shared" si="180"/>
        <v>0</v>
      </c>
      <c r="AF5093" s="5" t="str">
        <f t="shared" si="181"/>
        <v>katB</v>
      </c>
      <c r="AG5093" s="153"/>
      <c r="AH5093" s="153"/>
      <c r="AI5093" t="s">
        <v>201</v>
      </c>
      <c r="AJ5093" t="s">
        <v>17878</v>
      </c>
      <c r="AK5093" s="9" t="str">
        <f>VLOOKUP(Y5093,zdroj!D:AJ,33,0)</f>
        <v>katA</v>
      </c>
    </row>
    <row r="5094" spans="8:37" x14ac:dyDescent="0.25">
      <c r="H5094" s="8"/>
      <c r="I5094" s="8"/>
      <c r="N5094" s="23"/>
      <c r="O5094" s="24"/>
      <c r="P5094" s="19"/>
      <c r="Q5094" s="19"/>
      <c r="R5094" s="19"/>
      <c r="U5094" s="27"/>
      <c r="Y5094" s="9" t="s">
        <v>571</v>
      </c>
      <c r="Z5094" s="9" t="s">
        <v>232</v>
      </c>
      <c r="AA5094" s="9" t="s">
        <v>237</v>
      </c>
      <c r="AB5094" s="9">
        <v>8001511</v>
      </c>
      <c r="AC5094" s="9" t="s">
        <v>5869</v>
      </c>
      <c r="AD5094" s="9" t="s">
        <v>225</v>
      </c>
      <c r="AE5094" s="5">
        <f t="shared" si="180"/>
        <v>0</v>
      </c>
      <c r="AF5094" s="5" t="str">
        <f t="shared" si="181"/>
        <v>katA</v>
      </c>
      <c r="AG5094" s="153"/>
      <c r="AH5094" s="153"/>
      <c r="AI5094" t="s">
        <v>201</v>
      </c>
      <c r="AJ5094" t="s">
        <v>17878</v>
      </c>
      <c r="AK5094" s="9" t="str">
        <f>VLOOKUP(Y5094,zdroj!D:AJ,33,0)</f>
        <v>katA</v>
      </c>
    </row>
    <row r="5095" spans="8:37" x14ac:dyDescent="0.25">
      <c r="H5095" s="8"/>
      <c r="I5095" s="8"/>
      <c r="N5095" s="23"/>
      <c r="O5095" s="24"/>
      <c r="P5095" s="19"/>
      <c r="Q5095" s="19"/>
      <c r="R5095" s="19"/>
      <c r="U5095" s="27"/>
      <c r="Y5095" s="9" t="s">
        <v>571</v>
      </c>
      <c r="Z5095" s="9" t="s">
        <v>232</v>
      </c>
      <c r="AA5095" s="9" t="s">
        <v>237</v>
      </c>
      <c r="AB5095" s="9">
        <v>8001529</v>
      </c>
      <c r="AC5095" s="9" t="s">
        <v>5870</v>
      </c>
      <c r="AD5095" s="9" t="s">
        <v>225</v>
      </c>
      <c r="AE5095" s="5">
        <f t="shared" si="180"/>
        <v>0</v>
      </c>
      <c r="AF5095" s="5" t="str">
        <f t="shared" si="181"/>
        <v>katA</v>
      </c>
      <c r="AG5095" s="153"/>
      <c r="AH5095" s="153"/>
      <c r="AI5095" t="s">
        <v>201</v>
      </c>
      <c r="AJ5095" t="s">
        <v>17878</v>
      </c>
      <c r="AK5095" s="9" t="str">
        <f>VLOOKUP(Y5095,zdroj!D:AJ,33,0)</f>
        <v>katA</v>
      </c>
    </row>
    <row r="5096" spans="8:37" x14ac:dyDescent="0.25">
      <c r="H5096" s="8"/>
      <c r="I5096" s="8"/>
      <c r="N5096" s="23"/>
      <c r="O5096" s="24"/>
      <c r="P5096" s="19"/>
      <c r="Q5096" s="19"/>
      <c r="R5096" s="19"/>
      <c r="U5096" s="27"/>
      <c r="Y5096" s="9" t="s">
        <v>571</v>
      </c>
      <c r="Z5096" s="9" t="s">
        <v>232</v>
      </c>
      <c r="AA5096" s="9" t="s">
        <v>237</v>
      </c>
      <c r="AB5096" s="9">
        <v>8001537</v>
      </c>
      <c r="AC5096" s="9" t="s">
        <v>5871</v>
      </c>
      <c r="AD5096" s="9" t="s">
        <v>225</v>
      </c>
      <c r="AE5096" s="5">
        <f t="shared" si="180"/>
        <v>0</v>
      </c>
      <c r="AF5096" s="5" t="str">
        <f t="shared" si="181"/>
        <v>katA</v>
      </c>
      <c r="AG5096" s="153"/>
      <c r="AH5096" s="153"/>
      <c r="AI5096" t="s">
        <v>201</v>
      </c>
      <c r="AJ5096" t="s">
        <v>17878</v>
      </c>
      <c r="AK5096" s="9" t="str">
        <f>VLOOKUP(Y5096,zdroj!D:AJ,33,0)</f>
        <v>katA</v>
      </c>
    </row>
    <row r="5097" spans="8:37" x14ac:dyDescent="0.25">
      <c r="H5097" s="8"/>
      <c r="I5097" s="8"/>
      <c r="N5097" s="23"/>
      <c r="O5097" s="24"/>
      <c r="P5097" s="19"/>
      <c r="Q5097" s="19"/>
      <c r="R5097" s="19"/>
      <c r="U5097" s="27"/>
      <c r="Y5097" s="9" t="s">
        <v>571</v>
      </c>
      <c r="Z5097" s="9" t="s">
        <v>232</v>
      </c>
      <c r="AA5097" s="9" t="s">
        <v>237</v>
      </c>
      <c r="AB5097" s="9">
        <v>8001545</v>
      </c>
      <c r="AC5097" s="9" t="s">
        <v>5872</v>
      </c>
      <c r="AD5097" s="9" t="s">
        <v>225</v>
      </c>
      <c r="AE5097" s="5">
        <f t="shared" si="180"/>
        <v>0</v>
      </c>
      <c r="AF5097" s="5" t="str">
        <f t="shared" si="181"/>
        <v>katA</v>
      </c>
      <c r="AG5097" s="153"/>
      <c r="AH5097" s="153"/>
      <c r="AI5097" t="s">
        <v>201</v>
      </c>
      <c r="AJ5097" t="s">
        <v>17878</v>
      </c>
      <c r="AK5097" s="9" t="str">
        <f>VLOOKUP(Y5097,zdroj!D:AJ,33,0)</f>
        <v>katA</v>
      </c>
    </row>
    <row r="5098" spans="8:37" x14ac:dyDescent="0.25">
      <c r="H5098" s="8"/>
      <c r="I5098" s="8"/>
      <c r="N5098" s="23"/>
      <c r="O5098" s="24"/>
      <c r="P5098" s="19"/>
      <c r="Q5098" s="19"/>
      <c r="R5098" s="19"/>
      <c r="U5098" s="27"/>
      <c r="Y5098" s="9" t="s">
        <v>571</v>
      </c>
      <c r="Z5098" s="9" t="s">
        <v>232</v>
      </c>
      <c r="AA5098" s="9" t="s">
        <v>237</v>
      </c>
      <c r="AB5098" s="9">
        <v>8001553</v>
      </c>
      <c r="AC5098" s="9" t="s">
        <v>5873</v>
      </c>
      <c r="AD5098" s="9" t="s">
        <v>231</v>
      </c>
      <c r="AE5098" s="5">
        <f t="shared" si="180"/>
        <v>0</v>
      </c>
      <c r="AF5098" s="5" t="str">
        <f t="shared" si="181"/>
        <v>katB</v>
      </c>
      <c r="AG5098" s="153"/>
      <c r="AH5098" s="153"/>
      <c r="AI5098" t="s">
        <v>201</v>
      </c>
      <c r="AJ5098" t="s">
        <v>17878</v>
      </c>
      <c r="AK5098" s="9" t="str">
        <f>VLOOKUP(Y5098,zdroj!D:AJ,33,0)</f>
        <v>katA</v>
      </c>
    </row>
    <row r="5099" spans="8:37" x14ac:dyDescent="0.25">
      <c r="H5099" s="8"/>
      <c r="I5099" s="8"/>
      <c r="N5099" s="23"/>
      <c r="O5099" s="24"/>
      <c r="P5099" s="19"/>
      <c r="Q5099" s="19"/>
      <c r="R5099" s="19"/>
      <c r="U5099" s="27"/>
      <c r="Y5099" s="9" t="s">
        <v>571</v>
      </c>
      <c r="Z5099" s="9" t="s">
        <v>232</v>
      </c>
      <c r="AA5099" s="9" t="s">
        <v>237</v>
      </c>
      <c r="AB5099" s="9">
        <v>7999674</v>
      </c>
      <c r="AC5099" s="9" t="s">
        <v>5874</v>
      </c>
      <c r="AD5099" s="9" t="s">
        <v>225</v>
      </c>
      <c r="AE5099" s="5">
        <f t="shared" si="180"/>
        <v>0</v>
      </c>
      <c r="AF5099" s="5" t="str">
        <f t="shared" si="181"/>
        <v>katA</v>
      </c>
      <c r="AG5099" s="153"/>
      <c r="AH5099" s="153"/>
      <c r="AI5099" t="s">
        <v>201</v>
      </c>
      <c r="AJ5099" t="s">
        <v>17878</v>
      </c>
      <c r="AK5099" s="9" t="str">
        <f>VLOOKUP(Y5099,zdroj!D:AJ,33,0)</f>
        <v>katA</v>
      </c>
    </row>
    <row r="5100" spans="8:37" x14ac:dyDescent="0.25">
      <c r="H5100" s="8"/>
      <c r="I5100" s="8"/>
      <c r="N5100" s="23"/>
      <c r="O5100" s="24"/>
      <c r="P5100" s="19"/>
      <c r="Q5100" s="19"/>
      <c r="R5100" s="19"/>
      <c r="U5100" s="27"/>
      <c r="Y5100" s="9" t="s">
        <v>571</v>
      </c>
      <c r="Z5100" s="9" t="s">
        <v>232</v>
      </c>
      <c r="AA5100" s="9" t="s">
        <v>237</v>
      </c>
      <c r="AB5100" s="9">
        <v>8001561</v>
      </c>
      <c r="AC5100" s="9" t="s">
        <v>5875</v>
      </c>
      <c r="AD5100" s="9" t="s">
        <v>231</v>
      </c>
      <c r="AE5100" s="5">
        <f t="shared" si="180"/>
        <v>0</v>
      </c>
      <c r="AF5100" s="5" t="str">
        <f t="shared" si="181"/>
        <v>katB</v>
      </c>
      <c r="AG5100" s="153"/>
      <c r="AH5100" s="153"/>
      <c r="AI5100" t="s">
        <v>201</v>
      </c>
      <c r="AJ5100" t="s">
        <v>17878</v>
      </c>
      <c r="AK5100" s="9" t="str">
        <f>VLOOKUP(Y5100,zdroj!D:AJ,33,0)</f>
        <v>katA</v>
      </c>
    </row>
    <row r="5101" spans="8:37" x14ac:dyDescent="0.25">
      <c r="H5101" s="8"/>
      <c r="I5101" s="8"/>
      <c r="N5101" s="23"/>
      <c r="O5101" s="24"/>
      <c r="P5101" s="19"/>
      <c r="Q5101" s="19"/>
      <c r="R5101" s="19"/>
      <c r="U5101" s="27"/>
      <c r="Y5101" s="9" t="s">
        <v>571</v>
      </c>
      <c r="Z5101" s="9" t="s">
        <v>232</v>
      </c>
      <c r="AA5101" s="9" t="s">
        <v>237</v>
      </c>
      <c r="AB5101" s="9">
        <v>25637193</v>
      </c>
      <c r="AC5101" s="9" t="s">
        <v>5876</v>
      </c>
      <c r="AD5101" s="9" t="s">
        <v>225</v>
      </c>
      <c r="AE5101" s="5">
        <f t="shared" si="180"/>
        <v>0</v>
      </c>
      <c r="AF5101" s="5" t="str">
        <f t="shared" si="181"/>
        <v>katA</v>
      </c>
      <c r="AG5101" s="153"/>
      <c r="AH5101" s="153"/>
      <c r="AI5101" t="s">
        <v>201</v>
      </c>
      <c r="AJ5101" t="s">
        <v>17878</v>
      </c>
      <c r="AK5101" s="9" t="str">
        <f>VLOOKUP(Y5101,zdroj!D:AJ,33,0)</f>
        <v>katA</v>
      </c>
    </row>
    <row r="5102" spans="8:37" x14ac:dyDescent="0.25">
      <c r="H5102" s="8"/>
      <c r="I5102" s="8"/>
      <c r="N5102" s="23"/>
      <c r="O5102" s="24"/>
      <c r="P5102" s="19"/>
      <c r="Q5102" s="19"/>
      <c r="R5102" s="19"/>
      <c r="U5102" s="27"/>
      <c r="Y5102" s="9" t="s">
        <v>571</v>
      </c>
      <c r="Z5102" s="9" t="s">
        <v>232</v>
      </c>
      <c r="AA5102" s="9" t="s">
        <v>237</v>
      </c>
      <c r="AB5102" s="9">
        <v>25637207</v>
      </c>
      <c r="AC5102" s="9" t="s">
        <v>5877</v>
      </c>
      <c r="AD5102" s="9" t="s">
        <v>225</v>
      </c>
      <c r="AE5102" s="5">
        <f t="shared" si="180"/>
        <v>0</v>
      </c>
      <c r="AF5102" s="5" t="str">
        <f t="shared" si="181"/>
        <v>katA</v>
      </c>
      <c r="AG5102" s="153"/>
      <c r="AH5102" s="153"/>
      <c r="AI5102" t="s">
        <v>201</v>
      </c>
      <c r="AJ5102" t="s">
        <v>17878</v>
      </c>
      <c r="AK5102" s="9" t="str">
        <f>VLOOKUP(Y5102,zdroj!D:AJ,33,0)</f>
        <v>katA</v>
      </c>
    </row>
    <row r="5103" spans="8:37" x14ac:dyDescent="0.25">
      <c r="H5103" s="8"/>
      <c r="I5103" s="8"/>
      <c r="N5103" s="23"/>
      <c r="O5103" s="24"/>
      <c r="P5103" s="19"/>
      <c r="Q5103" s="19"/>
      <c r="R5103" s="19"/>
      <c r="U5103" s="27"/>
      <c r="Y5103" s="9" t="s">
        <v>571</v>
      </c>
      <c r="Z5103" s="9" t="s">
        <v>232</v>
      </c>
      <c r="AA5103" s="9" t="s">
        <v>237</v>
      </c>
      <c r="AB5103" s="9">
        <v>25646443</v>
      </c>
      <c r="AC5103" s="9" t="s">
        <v>5878</v>
      </c>
      <c r="AD5103" s="9" t="s">
        <v>231</v>
      </c>
      <c r="AE5103" s="5">
        <f t="shared" si="180"/>
        <v>0</v>
      </c>
      <c r="AF5103" s="5" t="str">
        <f t="shared" si="181"/>
        <v>katB</v>
      </c>
      <c r="AG5103" s="153"/>
      <c r="AH5103" s="153"/>
      <c r="AI5103" t="s">
        <v>201</v>
      </c>
      <c r="AJ5103" t="s">
        <v>17878</v>
      </c>
      <c r="AK5103" s="9" t="str">
        <f>VLOOKUP(Y5103,zdroj!D:AJ,33,0)</f>
        <v>katA</v>
      </c>
    </row>
    <row r="5104" spans="8:37" x14ac:dyDescent="0.25">
      <c r="H5104" s="8"/>
      <c r="I5104" s="8"/>
      <c r="N5104" s="23"/>
      <c r="O5104" s="24"/>
      <c r="P5104" s="19"/>
      <c r="Q5104" s="19"/>
      <c r="R5104" s="19"/>
      <c r="U5104" s="27"/>
      <c r="Y5104" s="9" t="s">
        <v>571</v>
      </c>
      <c r="Z5104" s="9" t="s">
        <v>232</v>
      </c>
      <c r="AA5104" s="9" t="s">
        <v>237</v>
      </c>
      <c r="AB5104" s="9">
        <v>25646451</v>
      </c>
      <c r="AC5104" s="9" t="s">
        <v>5879</v>
      </c>
      <c r="AD5104" s="9" t="s">
        <v>225</v>
      </c>
      <c r="AE5104" s="5">
        <f t="shared" si="180"/>
        <v>0</v>
      </c>
      <c r="AF5104" s="5" t="str">
        <f t="shared" si="181"/>
        <v>katA</v>
      </c>
      <c r="AG5104" s="153"/>
      <c r="AH5104" s="153"/>
      <c r="AI5104" t="s">
        <v>201</v>
      </c>
      <c r="AJ5104" t="s">
        <v>17878</v>
      </c>
      <c r="AK5104" s="9" t="str">
        <f>VLOOKUP(Y5104,zdroj!D:AJ,33,0)</f>
        <v>katA</v>
      </c>
    </row>
    <row r="5105" spans="8:37" x14ac:dyDescent="0.25">
      <c r="H5105" s="8"/>
      <c r="I5105" s="8"/>
      <c r="N5105" s="23"/>
      <c r="O5105" s="24"/>
      <c r="P5105" s="19"/>
      <c r="Q5105" s="19"/>
      <c r="R5105" s="19"/>
      <c r="U5105" s="27"/>
      <c r="Y5105" s="9" t="s">
        <v>571</v>
      </c>
      <c r="Z5105" s="9" t="s">
        <v>232</v>
      </c>
      <c r="AA5105" s="9" t="s">
        <v>237</v>
      </c>
      <c r="AB5105" s="9">
        <v>26219166</v>
      </c>
      <c r="AC5105" s="9" t="s">
        <v>5880</v>
      </c>
      <c r="AD5105" s="9" t="s">
        <v>225</v>
      </c>
      <c r="AE5105" s="5">
        <f t="shared" si="180"/>
        <v>0</v>
      </c>
      <c r="AF5105" s="5" t="str">
        <f t="shared" si="181"/>
        <v>katA</v>
      </c>
      <c r="AG5105" s="153"/>
      <c r="AH5105" s="153"/>
      <c r="AI5105" t="s">
        <v>201</v>
      </c>
      <c r="AJ5105" t="s">
        <v>17878</v>
      </c>
      <c r="AK5105" s="9" t="str">
        <f>VLOOKUP(Y5105,zdroj!D:AJ,33,0)</f>
        <v>katA</v>
      </c>
    </row>
    <row r="5106" spans="8:37" x14ac:dyDescent="0.25">
      <c r="H5106" s="8"/>
      <c r="I5106" s="8"/>
      <c r="N5106" s="23"/>
      <c r="O5106" s="24"/>
      <c r="P5106" s="19"/>
      <c r="Q5106" s="19"/>
      <c r="R5106" s="19"/>
      <c r="U5106" s="27"/>
      <c r="Y5106" s="9" t="s">
        <v>571</v>
      </c>
      <c r="Z5106" s="9" t="s">
        <v>232</v>
      </c>
      <c r="AA5106" s="9" t="s">
        <v>237</v>
      </c>
      <c r="AB5106" s="9">
        <v>26067366</v>
      </c>
      <c r="AC5106" s="9" t="s">
        <v>5881</v>
      </c>
      <c r="AD5106" s="9" t="s">
        <v>225</v>
      </c>
      <c r="AE5106" s="5">
        <f t="shared" si="180"/>
        <v>0</v>
      </c>
      <c r="AF5106" s="5" t="str">
        <f t="shared" si="181"/>
        <v>katA</v>
      </c>
      <c r="AG5106" s="153"/>
      <c r="AH5106" s="153"/>
      <c r="AI5106" t="s">
        <v>201</v>
      </c>
      <c r="AJ5106" t="s">
        <v>17878</v>
      </c>
      <c r="AK5106" s="9" t="str">
        <f>VLOOKUP(Y5106,zdroj!D:AJ,33,0)</f>
        <v>katA</v>
      </c>
    </row>
    <row r="5107" spans="8:37" x14ac:dyDescent="0.25">
      <c r="H5107" s="8"/>
      <c r="I5107" s="8"/>
      <c r="N5107" s="23"/>
      <c r="O5107" s="24"/>
      <c r="P5107" s="19"/>
      <c r="Q5107" s="19"/>
      <c r="R5107" s="19"/>
      <c r="U5107" s="27"/>
      <c r="Y5107" s="9" t="s">
        <v>571</v>
      </c>
      <c r="Z5107" s="9" t="s">
        <v>232</v>
      </c>
      <c r="AA5107" s="9" t="s">
        <v>237</v>
      </c>
      <c r="AB5107" s="9">
        <v>26219174</v>
      </c>
      <c r="AC5107" s="9" t="s">
        <v>5882</v>
      </c>
      <c r="AD5107" s="9" t="s">
        <v>231</v>
      </c>
      <c r="AE5107" s="5">
        <f t="shared" si="180"/>
        <v>0</v>
      </c>
      <c r="AF5107" s="5" t="str">
        <f t="shared" si="181"/>
        <v>katB</v>
      </c>
      <c r="AG5107" s="153"/>
      <c r="AH5107" s="153"/>
      <c r="AI5107" t="s">
        <v>201</v>
      </c>
      <c r="AJ5107" t="s">
        <v>17878</v>
      </c>
      <c r="AK5107" s="9" t="str">
        <f>VLOOKUP(Y5107,zdroj!D:AJ,33,0)</f>
        <v>katA</v>
      </c>
    </row>
    <row r="5108" spans="8:37" x14ac:dyDescent="0.25">
      <c r="H5108" s="8"/>
      <c r="I5108" s="8"/>
      <c r="N5108" s="23"/>
      <c r="O5108" s="24"/>
      <c r="P5108" s="19"/>
      <c r="Q5108" s="19"/>
      <c r="R5108" s="19"/>
      <c r="U5108" s="27"/>
      <c r="Y5108" s="9" t="s">
        <v>571</v>
      </c>
      <c r="Z5108" s="9" t="s">
        <v>232</v>
      </c>
      <c r="AA5108" s="9" t="s">
        <v>237</v>
      </c>
      <c r="AB5108" s="9">
        <v>26253780</v>
      </c>
      <c r="AC5108" s="9" t="s">
        <v>5883</v>
      </c>
      <c r="AD5108" s="9" t="s">
        <v>231</v>
      </c>
      <c r="AE5108" s="5">
        <f t="shared" si="180"/>
        <v>0</v>
      </c>
      <c r="AF5108" s="5" t="str">
        <f t="shared" si="181"/>
        <v>katB</v>
      </c>
      <c r="AG5108" s="153"/>
      <c r="AH5108" s="153"/>
      <c r="AI5108" t="s">
        <v>201</v>
      </c>
      <c r="AJ5108" t="s">
        <v>17878</v>
      </c>
      <c r="AK5108" s="9" t="str">
        <f>VLOOKUP(Y5108,zdroj!D:AJ,33,0)</f>
        <v>katA</v>
      </c>
    </row>
    <row r="5109" spans="8:37" x14ac:dyDescent="0.25">
      <c r="H5109" s="8"/>
      <c r="I5109" s="8"/>
      <c r="N5109" s="23"/>
      <c r="O5109" s="24"/>
      <c r="P5109" s="19"/>
      <c r="Q5109" s="19"/>
      <c r="R5109" s="19"/>
      <c r="U5109" s="27"/>
      <c r="Y5109" s="9" t="s">
        <v>571</v>
      </c>
      <c r="Z5109" s="9" t="s">
        <v>232</v>
      </c>
      <c r="AA5109" s="9" t="s">
        <v>237</v>
      </c>
      <c r="AB5109" s="9">
        <v>28169727</v>
      </c>
      <c r="AC5109" s="9" t="s">
        <v>5884</v>
      </c>
      <c r="AD5109" s="9" t="s">
        <v>225</v>
      </c>
      <c r="AE5109" s="5">
        <f t="shared" si="180"/>
        <v>0</v>
      </c>
      <c r="AF5109" s="5" t="str">
        <f t="shared" si="181"/>
        <v>katA</v>
      </c>
      <c r="AG5109" s="153"/>
      <c r="AH5109" s="153"/>
      <c r="AI5109" t="s">
        <v>201</v>
      </c>
      <c r="AJ5109" t="s">
        <v>17878</v>
      </c>
      <c r="AK5109" s="9" t="str">
        <f>VLOOKUP(Y5109,zdroj!D:AJ,33,0)</f>
        <v>katA</v>
      </c>
    </row>
    <row r="5110" spans="8:37" x14ac:dyDescent="0.25">
      <c r="H5110" s="8"/>
      <c r="I5110" s="8"/>
      <c r="N5110" s="23"/>
      <c r="O5110" s="24"/>
      <c r="P5110" s="19"/>
      <c r="Q5110" s="19"/>
      <c r="R5110" s="19"/>
      <c r="U5110" s="27"/>
      <c r="Y5110" s="9" t="s">
        <v>571</v>
      </c>
      <c r="Z5110" s="9" t="s">
        <v>232</v>
      </c>
      <c r="AA5110" s="9" t="s">
        <v>237</v>
      </c>
      <c r="AB5110" s="9">
        <v>7999682</v>
      </c>
      <c r="AC5110" s="9" t="s">
        <v>5885</v>
      </c>
      <c r="AD5110" s="9" t="s">
        <v>225</v>
      </c>
      <c r="AE5110" s="5">
        <f t="shared" si="180"/>
        <v>0</v>
      </c>
      <c r="AF5110" s="5" t="str">
        <f t="shared" si="181"/>
        <v>katA</v>
      </c>
      <c r="AG5110" s="153"/>
      <c r="AH5110" s="153"/>
      <c r="AI5110" t="s">
        <v>201</v>
      </c>
      <c r="AJ5110" t="s">
        <v>17878</v>
      </c>
      <c r="AK5110" s="9" t="str">
        <f>VLOOKUP(Y5110,zdroj!D:AJ,33,0)</f>
        <v>katA</v>
      </c>
    </row>
    <row r="5111" spans="8:37" x14ac:dyDescent="0.25">
      <c r="H5111" s="8"/>
      <c r="I5111" s="8"/>
      <c r="N5111" s="23"/>
      <c r="O5111" s="24"/>
      <c r="P5111" s="19"/>
      <c r="Q5111" s="19"/>
      <c r="R5111" s="19"/>
      <c r="U5111" s="27"/>
      <c r="Y5111" s="9" t="s">
        <v>571</v>
      </c>
      <c r="Z5111" s="9" t="s">
        <v>232</v>
      </c>
      <c r="AA5111" s="9" t="s">
        <v>237</v>
      </c>
      <c r="AB5111" s="9">
        <v>27803929</v>
      </c>
      <c r="AC5111" s="9" t="s">
        <v>5886</v>
      </c>
      <c r="AD5111" s="9" t="s">
        <v>225</v>
      </c>
      <c r="AE5111" s="5">
        <f t="shared" si="180"/>
        <v>0</v>
      </c>
      <c r="AF5111" s="5" t="str">
        <f t="shared" si="181"/>
        <v>katA</v>
      </c>
      <c r="AG5111" s="153"/>
      <c r="AH5111" s="153"/>
      <c r="AI5111" t="s">
        <v>17879</v>
      </c>
      <c r="AJ5111" t="s">
        <v>17878</v>
      </c>
      <c r="AK5111" s="9" t="str">
        <f>VLOOKUP(Y5111,zdroj!D:AJ,33,0)</f>
        <v>katA</v>
      </c>
    </row>
    <row r="5112" spans="8:37" x14ac:dyDescent="0.25">
      <c r="H5112" s="8"/>
      <c r="I5112" s="8"/>
      <c r="N5112" s="23"/>
      <c r="O5112" s="24"/>
      <c r="P5112" s="19"/>
      <c r="Q5112" s="19"/>
      <c r="R5112" s="19"/>
      <c r="U5112" s="27"/>
      <c r="Y5112" s="9" t="s">
        <v>571</v>
      </c>
      <c r="Z5112" s="9" t="s">
        <v>232</v>
      </c>
      <c r="AA5112" s="9" t="s">
        <v>237</v>
      </c>
      <c r="AB5112" s="9">
        <v>27807525</v>
      </c>
      <c r="AC5112" s="9" t="s">
        <v>5887</v>
      </c>
      <c r="AD5112" s="9" t="s">
        <v>225</v>
      </c>
      <c r="AE5112" s="5">
        <f t="shared" si="180"/>
        <v>0</v>
      </c>
      <c r="AF5112" s="5" t="str">
        <f t="shared" si="181"/>
        <v>katA</v>
      </c>
      <c r="AG5112" s="153"/>
      <c r="AH5112" s="153"/>
      <c r="AI5112" t="s">
        <v>201</v>
      </c>
      <c r="AJ5112" t="s">
        <v>17878</v>
      </c>
      <c r="AK5112" s="9" t="str">
        <f>VLOOKUP(Y5112,zdroj!D:AJ,33,0)</f>
        <v>katA</v>
      </c>
    </row>
    <row r="5113" spans="8:37" x14ac:dyDescent="0.25">
      <c r="H5113" s="8"/>
      <c r="I5113" s="8"/>
      <c r="N5113" s="23"/>
      <c r="O5113" s="24"/>
      <c r="P5113" s="19"/>
      <c r="Q5113" s="19"/>
      <c r="R5113" s="19"/>
      <c r="U5113" s="27"/>
      <c r="Y5113" s="9" t="s">
        <v>571</v>
      </c>
      <c r="Z5113" s="9" t="s">
        <v>232</v>
      </c>
      <c r="AA5113" s="9" t="s">
        <v>237</v>
      </c>
      <c r="AB5113" s="9">
        <v>27807517</v>
      </c>
      <c r="AC5113" s="9" t="s">
        <v>5888</v>
      </c>
      <c r="AD5113" s="9" t="s">
        <v>231</v>
      </c>
      <c r="AE5113" s="5">
        <f t="shared" si="180"/>
        <v>0</v>
      </c>
      <c r="AF5113" s="5" t="str">
        <f t="shared" si="181"/>
        <v>katB</v>
      </c>
      <c r="AG5113" s="153"/>
      <c r="AH5113" s="153"/>
      <c r="AI5113" t="s">
        <v>201</v>
      </c>
      <c r="AJ5113" t="s">
        <v>17878</v>
      </c>
      <c r="AK5113" s="9" t="str">
        <f>VLOOKUP(Y5113,zdroj!D:AJ,33,0)</f>
        <v>katA</v>
      </c>
    </row>
    <row r="5114" spans="8:37" x14ac:dyDescent="0.25">
      <c r="H5114" s="8"/>
      <c r="I5114" s="8"/>
      <c r="N5114" s="23"/>
      <c r="O5114" s="24"/>
      <c r="P5114" s="19"/>
      <c r="Q5114" s="19"/>
      <c r="R5114" s="19"/>
      <c r="U5114" s="27"/>
      <c r="Y5114" s="9" t="s">
        <v>571</v>
      </c>
      <c r="Z5114" s="9" t="s">
        <v>232</v>
      </c>
      <c r="AA5114" s="9" t="s">
        <v>237</v>
      </c>
      <c r="AB5114" s="9">
        <v>27807509</v>
      </c>
      <c r="AC5114" s="9" t="s">
        <v>5889</v>
      </c>
      <c r="AD5114" s="9" t="s">
        <v>231</v>
      </c>
      <c r="AE5114" s="5">
        <f t="shared" si="180"/>
        <v>0</v>
      </c>
      <c r="AF5114" s="5" t="str">
        <f t="shared" si="181"/>
        <v>katB</v>
      </c>
      <c r="AG5114" s="153"/>
      <c r="AH5114" s="153"/>
      <c r="AI5114" t="s">
        <v>201</v>
      </c>
      <c r="AJ5114" t="s">
        <v>17878</v>
      </c>
      <c r="AK5114" s="9" t="str">
        <f>VLOOKUP(Y5114,zdroj!D:AJ,33,0)</f>
        <v>katA</v>
      </c>
    </row>
    <row r="5115" spans="8:37" x14ac:dyDescent="0.25">
      <c r="H5115" s="8"/>
      <c r="I5115" s="8"/>
      <c r="N5115" s="23"/>
      <c r="O5115" s="24"/>
      <c r="P5115" s="19"/>
      <c r="Q5115" s="19"/>
      <c r="R5115" s="19"/>
      <c r="U5115" s="27"/>
      <c r="Y5115" s="9" t="s">
        <v>571</v>
      </c>
      <c r="Z5115" s="9" t="s">
        <v>232</v>
      </c>
      <c r="AA5115" s="9" t="s">
        <v>237</v>
      </c>
      <c r="AB5115" s="9">
        <v>28169719</v>
      </c>
      <c r="AC5115" s="9" t="s">
        <v>5890</v>
      </c>
      <c r="AD5115" s="9" t="s">
        <v>231</v>
      </c>
      <c r="AE5115" s="5">
        <f t="shared" si="180"/>
        <v>0</v>
      </c>
      <c r="AF5115" s="5" t="str">
        <f t="shared" si="181"/>
        <v>katB</v>
      </c>
      <c r="AG5115" s="153"/>
      <c r="AH5115" s="153"/>
      <c r="AI5115" t="s">
        <v>201</v>
      </c>
      <c r="AJ5115" t="s">
        <v>17878</v>
      </c>
      <c r="AK5115" s="9" t="str">
        <f>VLOOKUP(Y5115,zdroj!D:AJ,33,0)</f>
        <v>katA</v>
      </c>
    </row>
    <row r="5116" spans="8:37" x14ac:dyDescent="0.25">
      <c r="H5116" s="8"/>
      <c r="I5116" s="8"/>
      <c r="N5116" s="23"/>
      <c r="O5116" s="24"/>
      <c r="P5116" s="19"/>
      <c r="Q5116" s="19"/>
      <c r="R5116" s="19"/>
      <c r="U5116" s="27"/>
      <c r="Y5116" s="9" t="s">
        <v>571</v>
      </c>
      <c r="Z5116" s="9" t="s">
        <v>232</v>
      </c>
      <c r="AA5116" s="9" t="s">
        <v>237</v>
      </c>
      <c r="AB5116" s="9">
        <v>28169743</v>
      </c>
      <c r="AC5116" s="9" t="s">
        <v>5891</v>
      </c>
      <c r="AD5116" s="9" t="s">
        <v>231</v>
      </c>
      <c r="AE5116" s="5">
        <f t="shared" si="180"/>
        <v>0</v>
      </c>
      <c r="AF5116" s="5" t="str">
        <f t="shared" si="181"/>
        <v>katB</v>
      </c>
      <c r="AG5116" s="153"/>
      <c r="AH5116" s="153"/>
      <c r="AI5116" t="s">
        <v>201</v>
      </c>
      <c r="AJ5116" t="s">
        <v>17878</v>
      </c>
      <c r="AK5116" s="9" t="str">
        <f>VLOOKUP(Y5116,zdroj!D:AJ,33,0)</f>
        <v>katA</v>
      </c>
    </row>
    <row r="5117" spans="8:37" x14ac:dyDescent="0.25">
      <c r="H5117" s="8"/>
      <c r="I5117" s="8"/>
      <c r="N5117" s="23"/>
      <c r="O5117" s="24"/>
      <c r="P5117" s="19"/>
      <c r="Q5117" s="19"/>
      <c r="R5117" s="19"/>
      <c r="U5117" s="27"/>
      <c r="Y5117" s="9" t="s">
        <v>571</v>
      </c>
      <c r="Z5117" s="9" t="s">
        <v>232</v>
      </c>
      <c r="AA5117" s="9" t="s">
        <v>237</v>
      </c>
      <c r="AB5117" s="9">
        <v>28169735</v>
      </c>
      <c r="AC5117" s="9" t="s">
        <v>5892</v>
      </c>
      <c r="AD5117" s="9" t="s">
        <v>231</v>
      </c>
      <c r="AE5117" s="5">
        <f t="shared" si="180"/>
        <v>0</v>
      </c>
      <c r="AF5117" s="5" t="str">
        <f t="shared" si="181"/>
        <v>katB</v>
      </c>
      <c r="AG5117" s="153"/>
      <c r="AH5117" s="153"/>
      <c r="AI5117" t="s">
        <v>201</v>
      </c>
      <c r="AJ5117" t="s">
        <v>17878</v>
      </c>
      <c r="AK5117" s="9" t="str">
        <f>VLOOKUP(Y5117,zdroj!D:AJ,33,0)</f>
        <v>katA</v>
      </c>
    </row>
    <row r="5118" spans="8:37" x14ac:dyDescent="0.25">
      <c r="H5118" s="8"/>
      <c r="I5118" s="8"/>
      <c r="N5118" s="23"/>
      <c r="O5118" s="24"/>
      <c r="P5118" s="19"/>
      <c r="Q5118" s="19"/>
      <c r="R5118" s="19"/>
      <c r="U5118" s="27"/>
      <c r="Y5118" s="9" t="s">
        <v>571</v>
      </c>
      <c r="Z5118" s="9" t="s">
        <v>232</v>
      </c>
      <c r="AA5118" s="9" t="s">
        <v>237</v>
      </c>
      <c r="AB5118" s="9">
        <v>28074092</v>
      </c>
      <c r="AC5118" s="9" t="s">
        <v>5893</v>
      </c>
      <c r="AD5118" s="9" t="s">
        <v>225</v>
      </c>
      <c r="AE5118" s="5">
        <f t="shared" si="180"/>
        <v>0</v>
      </c>
      <c r="AF5118" s="5" t="str">
        <f t="shared" si="181"/>
        <v>katA</v>
      </c>
      <c r="AG5118" s="153"/>
      <c r="AH5118" s="153"/>
      <c r="AI5118" t="s">
        <v>201</v>
      </c>
      <c r="AJ5118" t="s">
        <v>17878</v>
      </c>
      <c r="AK5118" s="9" t="str">
        <f>VLOOKUP(Y5118,zdroj!D:AJ,33,0)</f>
        <v>katA</v>
      </c>
    </row>
    <row r="5119" spans="8:37" x14ac:dyDescent="0.25">
      <c r="H5119" s="8"/>
      <c r="I5119" s="8"/>
      <c r="N5119" s="23"/>
      <c r="O5119" s="24"/>
      <c r="P5119" s="19"/>
      <c r="Q5119" s="19"/>
      <c r="R5119" s="19"/>
      <c r="U5119" s="27"/>
      <c r="Y5119" s="9" t="s">
        <v>571</v>
      </c>
      <c r="Z5119" s="9" t="s">
        <v>232</v>
      </c>
      <c r="AA5119" s="9" t="s">
        <v>237</v>
      </c>
      <c r="AB5119" s="9">
        <v>28234782</v>
      </c>
      <c r="AC5119" s="9" t="s">
        <v>5894</v>
      </c>
      <c r="AD5119" s="9" t="s">
        <v>225</v>
      </c>
      <c r="AE5119" s="5">
        <f t="shared" si="180"/>
        <v>0</v>
      </c>
      <c r="AF5119" s="5" t="str">
        <f t="shared" si="181"/>
        <v>katA</v>
      </c>
      <c r="AG5119" s="153"/>
      <c r="AH5119" s="153"/>
      <c r="AI5119" t="s">
        <v>201</v>
      </c>
      <c r="AJ5119" t="s">
        <v>17878</v>
      </c>
      <c r="AK5119" s="9" t="str">
        <f>VLOOKUP(Y5119,zdroj!D:AJ,33,0)</f>
        <v>katA</v>
      </c>
    </row>
    <row r="5120" spans="8:37" x14ac:dyDescent="0.25">
      <c r="H5120" s="8"/>
      <c r="I5120" s="8"/>
      <c r="N5120" s="23"/>
      <c r="O5120" s="24"/>
      <c r="P5120" s="19"/>
      <c r="Q5120" s="19"/>
      <c r="R5120" s="19"/>
      <c r="U5120" s="27"/>
      <c r="Y5120" s="9" t="s">
        <v>571</v>
      </c>
      <c r="Z5120" s="9" t="s">
        <v>232</v>
      </c>
      <c r="AA5120" s="9" t="s">
        <v>237</v>
      </c>
      <c r="AB5120" s="9">
        <v>74190661</v>
      </c>
      <c r="AC5120" s="9" t="s">
        <v>5895</v>
      </c>
      <c r="AD5120" s="9" t="s">
        <v>231</v>
      </c>
      <c r="AE5120" s="5">
        <f t="shared" si="180"/>
        <v>0</v>
      </c>
      <c r="AF5120" s="5" t="str">
        <f t="shared" si="181"/>
        <v>katB</v>
      </c>
      <c r="AG5120" s="153"/>
      <c r="AH5120" s="153"/>
      <c r="AI5120" t="s">
        <v>201</v>
      </c>
      <c r="AJ5120" t="s">
        <v>17878</v>
      </c>
      <c r="AK5120" s="9" t="str">
        <f>VLOOKUP(Y5120,zdroj!D:AJ,33,0)</f>
        <v>katA</v>
      </c>
    </row>
    <row r="5121" spans="8:37" x14ac:dyDescent="0.25">
      <c r="H5121" s="8"/>
      <c r="I5121" s="8"/>
      <c r="N5121" s="23"/>
      <c r="O5121" s="24"/>
      <c r="P5121" s="19"/>
      <c r="Q5121" s="19"/>
      <c r="R5121" s="19"/>
      <c r="U5121" s="27"/>
      <c r="Y5121" s="9" t="s">
        <v>571</v>
      </c>
      <c r="Z5121" s="9" t="s">
        <v>232</v>
      </c>
      <c r="AA5121" s="9" t="s">
        <v>237</v>
      </c>
      <c r="AB5121" s="9">
        <v>7999691</v>
      </c>
      <c r="AC5121" s="9" t="s">
        <v>5896</v>
      </c>
      <c r="AD5121" s="9" t="s">
        <v>231</v>
      </c>
      <c r="AE5121" s="5">
        <f t="shared" si="180"/>
        <v>0</v>
      </c>
      <c r="AF5121" s="5" t="str">
        <f t="shared" si="181"/>
        <v>katB</v>
      </c>
      <c r="AG5121" s="153"/>
      <c r="AH5121" s="153"/>
      <c r="AI5121" t="s">
        <v>201</v>
      </c>
      <c r="AJ5121" t="s">
        <v>17878</v>
      </c>
      <c r="AK5121" s="9" t="str">
        <f>VLOOKUP(Y5121,zdroj!D:AJ,33,0)</f>
        <v>katA</v>
      </c>
    </row>
    <row r="5122" spans="8:37" x14ac:dyDescent="0.25">
      <c r="H5122" s="8"/>
      <c r="I5122" s="8"/>
      <c r="N5122" s="23"/>
      <c r="O5122" s="24"/>
      <c r="P5122" s="19"/>
      <c r="Q5122" s="19"/>
      <c r="R5122" s="19"/>
      <c r="U5122" s="27"/>
      <c r="Y5122" s="9" t="s">
        <v>571</v>
      </c>
      <c r="Z5122" s="9" t="s">
        <v>232</v>
      </c>
      <c r="AA5122" s="9" t="s">
        <v>237</v>
      </c>
      <c r="AB5122" s="9">
        <v>42593654</v>
      </c>
      <c r="AC5122" s="9" t="s">
        <v>5897</v>
      </c>
      <c r="AD5122" s="9" t="s">
        <v>800</v>
      </c>
      <c r="AE5122" s="5">
        <f t="shared" si="180"/>
        <v>0</v>
      </c>
      <c r="AF5122" s="5" t="str">
        <f t="shared" si="181"/>
        <v>Pokryto</v>
      </c>
      <c r="AG5122" s="153"/>
      <c r="AH5122" s="153"/>
      <c r="AI5122" t="s">
        <v>201</v>
      </c>
      <c r="AJ5122" t="s">
        <v>800</v>
      </c>
      <c r="AK5122" s="9" t="str">
        <f>VLOOKUP(Y5122,zdroj!D:AJ,33,0)</f>
        <v>katA</v>
      </c>
    </row>
    <row r="5123" spans="8:37" x14ac:dyDescent="0.25">
      <c r="H5123" s="8"/>
      <c r="I5123" s="8"/>
      <c r="N5123" s="23"/>
      <c r="O5123" s="24"/>
      <c r="P5123" s="19"/>
      <c r="Q5123" s="19"/>
      <c r="R5123" s="19"/>
      <c r="U5123" s="27"/>
      <c r="Y5123" s="9" t="s">
        <v>571</v>
      </c>
      <c r="Z5123" s="9" t="s">
        <v>232</v>
      </c>
      <c r="AA5123" s="9" t="s">
        <v>237</v>
      </c>
      <c r="AB5123" s="9">
        <v>76299813</v>
      </c>
      <c r="AC5123" s="9" t="s">
        <v>5898</v>
      </c>
      <c r="AD5123" s="9" t="s">
        <v>231</v>
      </c>
      <c r="AE5123" s="5">
        <f t="shared" si="180"/>
        <v>0</v>
      </c>
      <c r="AF5123" s="5" t="str">
        <f t="shared" si="181"/>
        <v>katB</v>
      </c>
      <c r="AG5123" s="153"/>
      <c r="AH5123" s="153"/>
      <c r="AI5123" t="s">
        <v>201</v>
      </c>
      <c r="AJ5123" t="s">
        <v>17878</v>
      </c>
      <c r="AK5123" s="9" t="str">
        <f>VLOOKUP(Y5123,zdroj!D:AJ,33,0)</f>
        <v>katA</v>
      </c>
    </row>
    <row r="5124" spans="8:37" x14ac:dyDescent="0.25">
      <c r="H5124" s="8"/>
      <c r="I5124" s="8"/>
      <c r="N5124" s="23"/>
      <c r="O5124" s="24"/>
      <c r="P5124" s="19"/>
      <c r="Q5124" s="19"/>
      <c r="R5124" s="19"/>
      <c r="U5124" s="27"/>
      <c r="Y5124" s="9" t="s">
        <v>571</v>
      </c>
      <c r="Z5124" s="9" t="s">
        <v>232</v>
      </c>
      <c r="AA5124" s="9" t="s">
        <v>237</v>
      </c>
      <c r="AB5124" s="9">
        <v>77695054</v>
      </c>
      <c r="AC5124" s="9" t="s">
        <v>5899</v>
      </c>
      <c r="AD5124" s="9" t="s">
        <v>225</v>
      </c>
      <c r="AE5124" s="5">
        <f t="shared" si="180"/>
        <v>0</v>
      </c>
      <c r="AF5124" s="5" t="str">
        <f t="shared" si="181"/>
        <v>katA</v>
      </c>
      <c r="AG5124" s="153"/>
      <c r="AH5124" s="153"/>
      <c r="AI5124" t="s">
        <v>201</v>
      </c>
      <c r="AJ5124" t="s">
        <v>17878</v>
      </c>
      <c r="AK5124" s="9" t="str">
        <f>VLOOKUP(Y5124,zdroj!D:AJ,33,0)</f>
        <v>katA</v>
      </c>
    </row>
    <row r="5125" spans="8:37" x14ac:dyDescent="0.25">
      <c r="H5125" s="8"/>
      <c r="I5125" s="8"/>
      <c r="N5125" s="23"/>
      <c r="O5125" s="24"/>
      <c r="P5125" s="19"/>
      <c r="Q5125" s="19"/>
      <c r="R5125" s="19"/>
      <c r="U5125" s="27"/>
      <c r="Y5125" s="9" t="s">
        <v>571</v>
      </c>
      <c r="Z5125" s="9" t="s">
        <v>232</v>
      </c>
      <c r="AA5125" s="9" t="s">
        <v>237</v>
      </c>
      <c r="AB5125" s="9">
        <v>80206531</v>
      </c>
      <c r="AC5125" s="9" t="s">
        <v>5900</v>
      </c>
      <c r="AD5125" s="9" t="s">
        <v>231</v>
      </c>
      <c r="AE5125" s="5">
        <f t="shared" si="180"/>
        <v>0</v>
      </c>
      <c r="AF5125" s="5" t="str">
        <f t="shared" si="181"/>
        <v>katB</v>
      </c>
      <c r="AG5125" s="153"/>
      <c r="AH5125" s="153"/>
      <c r="AI5125" t="s">
        <v>201</v>
      </c>
      <c r="AJ5125" t="s">
        <v>17878</v>
      </c>
      <c r="AK5125" s="9" t="str">
        <f>VLOOKUP(Y5125,zdroj!D:AJ,33,0)</f>
        <v>katA</v>
      </c>
    </row>
    <row r="5126" spans="8:37" x14ac:dyDescent="0.25">
      <c r="H5126" s="8"/>
      <c r="I5126" s="8"/>
      <c r="N5126" s="23"/>
      <c r="O5126" s="24"/>
      <c r="P5126" s="19"/>
      <c r="Q5126" s="19"/>
      <c r="R5126" s="19"/>
      <c r="U5126" s="27"/>
      <c r="Y5126" s="9" t="s">
        <v>571</v>
      </c>
      <c r="Z5126" s="9" t="s">
        <v>232</v>
      </c>
      <c r="AA5126" s="9" t="s">
        <v>237</v>
      </c>
      <c r="AB5126" s="9">
        <v>81308701</v>
      </c>
      <c r="AC5126" s="9" t="s">
        <v>5901</v>
      </c>
      <c r="AD5126" s="9" t="s">
        <v>225</v>
      </c>
      <c r="AE5126" s="5">
        <f t="shared" si="180"/>
        <v>0</v>
      </c>
      <c r="AF5126" s="5" t="str">
        <f t="shared" si="181"/>
        <v>katA</v>
      </c>
      <c r="AG5126" s="153"/>
      <c r="AH5126" s="153"/>
      <c r="AI5126" t="s">
        <v>201</v>
      </c>
      <c r="AJ5126" t="s">
        <v>17878</v>
      </c>
      <c r="AK5126" s="9" t="str">
        <f>VLOOKUP(Y5126,zdroj!D:AJ,33,0)</f>
        <v>katA</v>
      </c>
    </row>
    <row r="5127" spans="8:37" x14ac:dyDescent="0.25">
      <c r="H5127" s="8"/>
      <c r="I5127" s="8"/>
      <c r="N5127" s="23"/>
      <c r="O5127" s="24"/>
      <c r="P5127" s="19"/>
      <c r="Q5127" s="19"/>
      <c r="R5127" s="19"/>
      <c r="U5127" s="27"/>
      <c r="Y5127" s="9" t="s">
        <v>571</v>
      </c>
      <c r="Z5127" s="9" t="s">
        <v>232</v>
      </c>
      <c r="AA5127" s="9" t="s">
        <v>237</v>
      </c>
      <c r="AB5127" s="9">
        <v>82812438</v>
      </c>
      <c r="AC5127" s="9" t="s">
        <v>5902</v>
      </c>
      <c r="AD5127" s="9" t="s">
        <v>225</v>
      </c>
      <c r="AE5127" s="5">
        <f t="shared" si="180"/>
        <v>0</v>
      </c>
      <c r="AF5127" s="5" t="str">
        <f t="shared" si="181"/>
        <v>katA</v>
      </c>
      <c r="AG5127" s="153"/>
      <c r="AH5127" s="153"/>
      <c r="AI5127" t="s">
        <v>201</v>
      </c>
      <c r="AJ5127" t="s">
        <v>17878</v>
      </c>
      <c r="AK5127" s="9" t="str">
        <f>VLOOKUP(Y5127,zdroj!D:AJ,33,0)</f>
        <v>katA</v>
      </c>
    </row>
    <row r="5128" spans="8:37" x14ac:dyDescent="0.25">
      <c r="H5128" s="8"/>
      <c r="I5128" s="8"/>
      <c r="N5128" s="23"/>
      <c r="O5128" s="24"/>
      <c r="P5128" s="19"/>
      <c r="Q5128" s="19"/>
      <c r="R5128" s="19"/>
      <c r="U5128" s="27"/>
      <c r="Y5128" s="9" t="s">
        <v>571</v>
      </c>
      <c r="Z5128" s="9" t="s">
        <v>232</v>
      </c>
      <c r="AA5128" s="9" t="s">
        <v>237</v>
      </c>
      <c r="AB5128" s="9">
        <v>81902956</v>
      </c>
      <c r="AC5128" s="9" t="s">
        <v>5903</v>
      </c>
      <c r="AD5128" s="9" t="s">
        <v>225</v>
      </c>
      <c r="AE5128" s="5">
        <f t="shared" si="180"/>
        <v>0</v>
      </c>
      <c r="AF5128" s="5" t="str">
        <f t="shared" si="181"/>
        <v>katA</v>
      </c>
      <c r="AG5128" s="153"/>
      <c r="AH5128" s="153"/>
      <c r="AI5128" t="s">
        <v>201</v>
      </c>
      <c r="AJ5128" t="s">
        <v>17878</v>
      </c>
      <c r="AK5128" s="9" t="str">
        <f>VLOOKUP(Y5128,zdroj!D:AJ,33,0)</f>
        <v>katA</v>
      </c>
    </row>
    <row r="5129" spans="8:37" x14ac:dyDescent="0.25">
      <c r="H5129" s="8"/>
      <c r="I5129" s="8"/>
      <c r="N5129" s="23"/>
      <c r="O5129" s="24"/>
      <c r="P5129" s="19"/>
      <c r="Q5129" s="19"/>
      <c r="R5129" s="19"/>
      <c r="U5129" s="27"/>
      <c r="Y5129" s="9" t="s">
        <v>571</v>
      </c>
      <c r="Z5129" s="9" t="s">
        <v>232</v>
      </c>
      <c r="AA5129" s="9" t="s">
        <v>237</v>
      </c>
      <c r="AB5129" s="9">
        <v>7999704</v>
      </c>
      <c r="AC5129" s="9" t="s">
        <v>5904</v>
      </c>
      <c r="AD5129" s="9" t="s">
        <v>225</v>
      </c>
      <c r="AE5129" s="5">
        <f t="shared" si="180"/>
        <v>0</v>
      </c>
      <c r="AF5129" s="5" t="str">
        <f t="shared" si="181"/>
        <v>katA</v>
      </c>
      <c r="AG5129" s="153"/>
      <c r="AH5129" s="153"/>
      <c r="AI5129" t="s">
        <v>201</v>
      </c>
      <c r="AJ5129" t="s">
        <v>17878</v>
      </c>
      <c r="AK5129" s="9" t="str">
        <f>VLOOKUP(Y5129,zdroj!D:AJ,33,0)</f>
        <v>katA</v>
      </c>
    </row>
    <row r="5130" spans="8:37" x14ac:dyDescent="0.25">
      <c r="H5130" s="8"/>
      <c r="I5130" s="8"/>
      <c r="N5130" s="23"/>
      <c r="O5130" s="24"/>
      <c r="P5130" s="19"/>
      <c r="Q5130" s="19"/>
      <c r="R5130" s="19"/>
      <c r="U5130" s="27"/>
      <c r="Y5130" s="9" t="s">
        <v>571</v>
      </c>
      <c r="Z5130" s="9" t="s">
        <v>232</v>
      </c>
      <c r="AA5130" s="9" t="s">
        <v>237</v>
      </c>
      <c r="AB5130" s="9">
        <v>81502362</v>
      </c>
      <c r="AC5130" s="9" t="s">
        <v>5905</v>
      </c>
      <c r="AD5130" s="9" t="s">
        <v>225</v>
      </c>
      <c r="AE5130" s="5">
        <f t="shared" ref="AE5130:AE5193" si="182">VLOOKUP(Y5130,K:T,10,0)</f>
        <v>0</v>
      </c>
      <c r="AF5130" s="5" t="str">
        <f t="shared" ref="AF5130:AF5193" si="183">IF(AE5130="A",IF(AD5130="katA","katB",AD5130),AD5130)</f>
        <v>katA</v>
      </c>
      <c r="AG5130" s="153"/>
      <c r="AH5130" s="153"/>
      <c r="AI5130" t="s">
        <v>201</v>
      </c>
      <c r="AJ5130" t="s">
        <v>17878</v>
      </c>
      <c r="AK5130" s="9" t="str">
        <f>VLOOKUP(Y5130,zdroj!D:AJ,33,0)</f>
        <v>katA</v>
      </c>
    </row>
    <row r="5131" spans="8:37" x14ac:dyDescent="0.25">
      <c r="H5131" s="8"/>
      <c r="I5131" s="8"/>
      <c r="N5131" s="23"/>
      <c r="O5131" s="24"/>
      <c r="P5131" s="19"/>
      <c r="Q5131" s="19"/>
      <c r="R5131" s="19"/>
      <c r="U5131" s="27"/>
      <c r="Y5131" s="9" t="s">
        <v>571</v>
      </c>
      <c r="Z5131" s="9" t="s">
        <v>232</v>
      </c>
      <c r="AA5131" s="9" t="s">
        <v>237</v>
      </c>
      <c r="AB5131" s="9">
        <v>81903162</v>
      </c>
      <c r="AC5131" s="9" t="s">
        <v>5906</v>
      </c>
      <c r="AD5131" s="9" t="s">
        <v>225</v>
      </c>
      <c r="AE5131" s="5">
        <f t="shared" si="182"/>
        <v>0</v>
      </c>
      <c r="AF5131" s="5" t="str">
        <f t="shared" si="183"/>
        <v>katA</v>
      </c>
      <c r="AG5131" s="153"/>
      <c r="AH5131" s="153"/>
      <c r="AI5131" t="s">
        <v>201</v>
      </c>
      <c r="AJ5131" t="s">
        <v>17878</v>
      </c>
      <c r="AK5131" s="9" t="str">
        <f>VLOOKUP(Y5131,zdroj!D:AJ,33,0)</f>
        <v>katA</v>
      </c>
    </row>
    <row r="5132" spans="8:37" x14ac:dyDescent="0.25">
      <c r="H5132" s="8"/>
      <c r="I5132" s="8"/>
      <c r="N5132" s="23"/>
      <c r="O5132" s="24"/>
      <c r="P5132" s="19"/>
      <c r="Q5132" s="19"/>
      <c r="R5132" s="19"/>
      <c r="U5132" s="27"/>
      <c r="Y5132" s="9" t="s">
        <v>571</v>
      </c>
      <c r="Z5132" s="9" t="s">
        <v>232</v>
      </c>
      <c r="AA5132" s="9" t="s">
        <v>237</v>
      </c>
      <c r="AB5132" s="9">
        <v>82600376</v>
      </c>
      <c r="AC5132" s="9" t="s">
        <v>5907</v>
      </c>
      <c r="AD5132" s="9" t="s">
        <v>225</v>
      </c>
      <c r="AE5132" s="5">
        <f t="shared" si="182"/>
        <v>0</v>
      </c>
      <c r="AF5132" s="5" t="str">
        <f t="shared" si="183"/>
        <v>katA</v>
      </c>
      <c r="AG5132" s="153"/>
      <c r="AH5132" s="153"/>
      <c r="AI5132" t="s">
        <v>201</v>
      </c>
      <c r="AJ5132" t="s">
        <v>17878</v>
      </c>
      <c r="AK5132" s="9" t="str">
        <f>VLOOKUP(Y5132,zdroj!D:AJ,33,0)</f>
        <v>katA</v>
      </c>
    </row>
    <row r="5133" spans="8:37" x14ac:dyDescent="0.25">
      <c r="H5133" s="8"/>
      <c r="I5133" s="8"/>
      <c r="N5133" s="23"/>
      <c r="O5133" s="24"/>
      <c r="P5133" s="19"/>
      <c r="Q5133" s="19"/>
      <c r="R5133" s="19"/>
      <c r="U5133" s="27"/>
      <c r="Y5133" s="9" t="s">
        <v>571</v>
      </c>
      <c r="Z5133" s="9" t="s">
        <v>232</v>
      </c>
      <c r="AA5133" s="9" t="s">
        <v>237</v>
      </c>
      <c r="AB5133" s="9">
        <v>82086583</v>
      </c>
      <c r="AC5133" s="9" t="s">
        <v>5908</v>
      </c>
      <c r="AD5133" s="9" t="s">
        <v>231</v>
      </c>
      <c r="AE5133" s="5">
        <f t="shared" si="182"/>
        <v>0</v>
      </c>
      <c r="AF5133" s="5" t="str">
        <f t="shared" si="183"/>
        <v>katB</v>
      </c>
      <c r="AG5133" s="153"/>
      <c r="AH5133" s="153"/>
      <c r="AI5133" t="s">
        <v>201</v>
      </c>
      <c r="AJ5133" t="s">
        <v>17878</v>
      </c>
      <c r="AK5133" s="9" t="str">
        <f>VLOOKUP(Y5133,zdroj!D:AJ,33,0)</f>
        <v>katA</v>
      </c>
    </row>
    <row r="5134" spans="8:37" x14ac:dyDescent="0.25">
      <c r="H5134" s="8"/>
      <c r="I5134" s="8"/>
      <c r="N5134" s="23"/>
      <c r="O5134" s="24"/>
      <c r="P5134" s="19"/>
      <c r="Q5134" s="19"/>
      <c r="R5134" s="19"/>
      <c r="U5134" s="27"/>
      <c r="Y5134" s="9" t="s">
        <v>571</v>
      </c>
      <c r="Z5134" s="9" t="s">
        <v>232</v>
      </c>
      <c r="AA5134" s="9" t="s">
        <v>237</v>
      </c>
      <c r="AB5134" s="9">
        <v>82812349</v>
      </c>
      <c r="AC5134" s="9" t="s">
        <v>5909</v>
      </c>
      <c r="AD5134" s="9" t="s">
        <v>225</v>
      </c>
      <c r="AE5134" s="5">
        <f t="shared" si="182"/>
        <v>0</v>
      </c>
      <c r="AF5134" s="5" t="str">
        <f t="shared" si="183"/>
        <v>katA</v>
      </c>
      <c r="AG5134" s="153"/>
      <c r="AH5134" s="153"/>
      <c r="AI5134" t="s">
        <v>201</v>
      </c>
      <c r="AJ5134" t="s">
        <v>17878</v>
      </c>
      <c r="AK5134" s="9" t="str">
        <f>VLOOKUP(Y5134,zdroj!D:AJ,33,0)</f>
        <v>katA</v>
      </c>
    </row>
    <row r="5135" spans="8:37" x14ac:dyDescent="0.25">
      <c r="H5135" s="8"/>
      <c r="I5135" s="8"/>
      <c r="N5135" s="23"/>
      <c r="O5135" s="24"/>
      <c r="P5135" s="19"/>
      <c r="Q5135" s="19"/>
      <c r="R5135" s="19"/>
      <c r="U5135" s="27"/>
      <c r="Y5135" s="9" t="s">
        <v>571</v>
      </c>
      <c r="Z5135" s="9" t="s">
        <v>232</v>
      </c>
      <c r="AA5135" s="9" t="s">
        <v>237</v>
      </c>
      <c r="AB5135" s="9">
        <v>7999712</v>
      </c>
      <c r="AC5135" s="9" t="s">
        <v>5910</v>
      </c>
      <c r="AD5135" s="9" t="s">
        <v>225</v>
      </c>
      <c r="AE5135" s="5">
        <f t="shared" si="182"/>
        <v>0</v>
      </c>
      <c r="AF5135" s="5" t="str">
        <f t="shared" si="183"/>
        <v>katA</v>
      </c>
      <c r="AG5135" s="153"/>
      <c r="AH5135" s="153"/>
      <c r="AI5135" t="s">
        <v>201</v>
      </c>
      <c r="AJ5135" t="s">
        <v>17878</v>
      </c>
      <c r="AK5135" s="9" t="str">
        <f>VLOOKUP(Y5135,zdroj!D:AJ,33,0)</f>
        <v>katA</v>
      </c>
    </row>
    <row r="5136" spans="8:37" x14ac:dyDescent="0.25">
      <c r="H5136" s="8"/>
      <c r="I5136" s="8"/>
      <c r="N5136" s="23"/>
      <c r="O5136" s="24"/>
      <c r="P5136" s="19"/>
      <c r="Q5136" s="19"/>
      <c r="R5136" s="19"/>
      <c r="U5136" s="27"/>
      <c r="Y5136" s="9" t="s">
        <v>571</v>
      </c>
      <c r="Z5136" s="9" t="s">
        <v>232</v>
      </c>
      <c r="AA5136" s="9" t="s">
        <v>237</v>
      </c>
      <c r="AB5136" s="9">
        <v>7999721</v>
      </c>
      <c r="AC5136" s="9" t="s">
        <v>5911</v>
      </c>
      <c r="AD5136" s="9" t="s">
        <v>231</v>
      </c>
      <c r="AE5136" s="5">
        <f t="shared" si="182"/>
        <v>0</v>
      </c>
      <c r="AF5136" s="5" t="str">
        <f t="shared" si="183"/>
        <v>katB</v>
      </c>
      <c r="AG5136" s="153"/>
      <c r="AH5136" s="153"/>
      <c r="AI5136" t="s">
        <v>17879</v>
      </c>
      <c r="AJ5136" t="s">
        <v>17878</v>
      </c>
      <c r="AK5136" s="9" t="str">
        <f>VLOOKUP(Y5136,zdroj!D:AJ,33,0)</f>
        <v>katA</v>
      </c>
    </row>
    <row r="5137" spans="8:37" x14ac:dyDescent="0.25">
      <c r="H5137" s="8"/>
      <c r="I5137" s="8"/>
      <c r="N5137" s="23"/>
      <c r="O5137" s="24"/>
      <c r="P5137" s="19"/>
      <c r="Q5137" s="19"/>
      <c r="R5137" s="19"/>
      <c r="U5137" s="27"/>
      <c r="Y5137" s="9" t="s">
        <v>571</v>
      </c>
      <c r="Z5137" s="9" t="s">
        <v>232</v>
      </c>
      <c r="AA5137" s="9" t="s">
        <v>237</v>
      </c>
      <c r="AB5137" s="9">
        <v>7999739</v>
      </c>
      <c r="AC5137" s="9" t="s">
        <v>5912</v>
      </c>
      <c r="AD5137" s="9" t="s">
        <v>225</v>
      </c>
      <c r="AE5137" s="5">
        <f t="shared" si="182"/>
        <v>0</v>
      </c>
      <c r="AF5137" s="5" t="str">
        <f t="shared" si="183"/>
        <v>katA</v>
      </c>
      <c r="AG5137" s="153"/>
      <c r="AH5137" s="153"/>
      <c r="AI5137" t="s">
        <v>201</v>
      </c>
      <c r="AJ5137" t="s">
        <v>17878</v>
      </c>
      <c r="AK5137" s="9" t="str">
        <f>VLOOKUP(Y5137,zdroj!D:AJ,33,0)</f>
        <v>katA</v>
      </c>
    </row>
    <row r="5138" spans="8:37" x14ac:dyDescent="0.25">
      <c r="H5138" s="8"/>
      <c r="I5138" s="8"/>
      <c r="N5138" s="23"/>
      <c r="O5138" s="24"/>
      <c r="P5138" s="19"/>
      <c r="Q5138" s="19"/>
      <c r="R5138" s="19"/>
      <c r="U5138" s="27"/>
      <c r="Y5138" s="9" t="s">
        <v>571</v>
      </c>
      <c r="Z5138" s="9" t="s">
        <v>232</v>
      </c>
      <c r="AA5138" s="9" t="s">
        <v>237</v>
      </c>
      <c r="AB5138" s="9">
        <v>7999747</v>
      </c>
      <c r="AC5138" s="9" t="s">
        <v>5913</v>
      </c>
      <c r="AD5138" s="9" t="s">
        <v>225</v>
      </c>
      <c r="AE5138" s="5">
        <f t="shared" si="182"/>
        <v>0</v>
      </c>
      <c r="AF5138" s="5" t="str">
        <f t="shared" si="183"/>
        <v>katA</v>
      </c>
      <c r="AG5138" s="153"/>
      <c r="AH5138" s="153"/>
      <c r="AI5138" t="s">
        <v>201</v>
      </c>
      <c r="AJ5138" t="s">
        <v>17878</v>
      </c>
      <c r="AK5138" s="9" t="str">
        <f>VLOOKUP(Y5138,zdroj!D:AJ,33,0)</f>
        <v>katA</v>
      </c>
    </row>
    <row r="5139" spans="8:37" x14ac:dyDescent="0.25">
      <c r="H5139" s="8"/>
      <c r="I5139" s="8"/>
      <c r="N5139" s="23"/>
      <c r="O5139" s="24"/>
      <c r="P5139" s="19"/>
      <c r="Q5139" s="19"/>
      <c r="R5139" s="19"/>
      <c r="U5139" s="27"/>
      <c r="Y5139" s="9" t="s">
        <v>571</v>
      </c>
      <c r="Z5139" s="9" t="s">
        <v>232</v>
      </c>
      <c r="AA5139" s="9" t="s">
        <v>237</v>
      </c>
      <c r="AB5139" s="9">
        <v>7999755</v>
      </c>
      <c r="AC5139" s="9" t="s">
        <v>5914</v>
      </c>
      <c r="AD5139" s="9" t="s">
        <v>231</v>
      </c>
      <c r="AE5139" s="5">
        <f t="shared" si="182"/>
        <v>0</v>
      </c>
      <c r="AF5139" s="5" t="str">
        <f t="shared" si="183"/>
        <v>katB</v>
      </c>
      <c r="AG5139" s="153"/>
      <c r="AH5139" s="153"/>
      <c r="AI5139" t="s">
        <v>201</v>
      </c>
      <c r="AJ5139" t="s">
        <v>17878</v>
      </c>
      <c r="AK5139" s="9" t="str">
        <f>VLOOKUP(Y5139,zdroj!D:AJ,33,0)</f>
        <v>katA</v>
      </c>
    </row>
    <row r="5140" spans="8:37" x14ac:dyDescent="0.25">
      <c r="H5140" s="8"/>
      <c r="I5140" s="8"/>
      <c r="N5140" s="23"/>
      <c r="O5140" s="24"/>
      <c r="P5140" s="19"/>
      <c r="Q5140" s="19"/>
      <c r="R5140" s="19"/>
      <c r="U5140" s="27"/>
      <c r="Y5140" s="9" t="s">
        <v>571</v>
      </c>
      <c r="Z5140" s="9" t="s">
        <v>232</v>
      </c>
      <c r="AA5140" s="9" t="s">
        <v>237</v>
      </c>
      <c r="AB5140" s="9">
        <v>7999763</v>
      </c>
      <c r="AC5140" s="9" t="s">
        <v>5915</v>
      </c>
      <c r="AD5140" s="9" t="s">
        <v>231</v>
      </c>
      <c r="AE5140" s="5">
        <f t="shared" si="182"/>
        <v>0</v>
      </c>
      <c r="AF5140" s="5" t="str">
        <f t="shared" si="183"/>
        <v>katB</v>
      </c>
      <c r="AG5140" s="153"/>
      <c r="AH5140" s="153"/>
      <c r="AI5140" t="s">
        <v>201</v>
      </c>
      <c r="AJ5140" t="s">
        <v>17878</v>
      </c>
      <c r="AK5140" s="9" t="str">
        <f>VLOOKUP(Y5140,zdroj!D:AJ,33,0)</f>
        <v>katA</v>
      </c>
    </row>
    <row r="5141" spans="8:37" x14ac:dyDescent="0.25">
      <c r="H5141" s="8"/>
      <c r="I5141" s="8"/>
      <c r="N5141" s="23"/>
      <c r="O5141" s="24"/>
      <c r="P5141" s="19"/>
      <c r="Q5141" s="19"/>
      <c r="R5141" s="19"/>
      <c r="U5141" s="27"/>
      <c r="Y5141" s="9" t="s">
        <v>571</v>
      </c>
      <c r="Z5141" s="9" t="s">
        <v>232</v>
      </c>
      <c r="AA5141" s="9" t="s">
        <v>237</v>
      </c>
      <c r="AB5141" s="9">
        <v>7999771</v>
      </c>
      <c r="AC5141" s="9" t="s">
        <v>5916</v>
      </c>
      <c r="AD5141" s="9" t="s">
        <v>225</v>
      </c>
      <c r="AE5141" s="5">
        <f t="shared" si="182"/>
        <v>0</v>
      </c>
      <c r="AF5141" s="5" t="str">
        <f t="shared" si="183"/>
        <v>katA</v>
      </c>
      <c r="AG5141" s="153"/>
      <c r="AH5141" s="153"/>
      <c r="AI5141" t="s">
        <v>201</v>
      </c>
      <c r="AJ5141" t="s">
        <v>17878</v>
      </c>
      <c r="AK5141" s="9" t="str">
        <f>VLOOKUP(Y5141,zdroj!D:AJ,33,0)</f>
        <v>katA</v>
      </c>
    </row>
    <row r="5142" spans="8:37" x14ac:dyDescent="0.25">
      <c r="H5142" s="8"/>
      <c r="I5142" s="8"/>
      <c r="N5142" s="23"/>
      <c r="O5142" s="24"/>
      <c r="P5142" s="19"/>
      <c r="Q5142" s="19"/>
      <c r="R5142" s="19"/>
      <c r="U5142" s="27"/>
      <c r="Y5142" s="9" t="s">
        <v>571</v>
      </c>
      <c r="Z5142" s="9" t="s">
        <v>232</v>
      </c>
      <c r="AA5142" s="9" t="s">
        <v>237</v>
      </c>
      <c r="AB5142" s="9">
        <v>7999780</v>
      </c>
      <c r="AC5142" s="9" t="s">
        <v>5917</v>
      </c>
      <c r="AD5142" s="9" t="s">
        <v>225</v>
      </c>
      <c r="AE5142" s="5">
        <f t="shared" si="182"/>
        <v>0</v>
      </c>
      <c r="AF5142" s="5" t="str">
        <f t="shared" si="183"/>
        <v>katA</v>
      </c>
      <c r="AG5142" s="153"/>
      <c r="AH5142" s="153"/>
      <c r="AI5142" t="s">
        <v>201</v>
      </c>
      <c r="AJ5142" t="s">
        <v>17878</v>
      </c>
      <c r="AK5142" s="9" t="str">
        <f>VLOOKUP(Y5142,zdroj!D:AJ,33,0)</f>
        <v>katA</v>
      </c>
    </row>
    <row r="5143" spans="8:37" x14ac:dyDescent="0.25">
      <c r="H5143" s="8"/>
      <c r="I5143" s="8"/>
      <c r="N5143" s="23"/>
      <c r="O5143" s="24"/>
      <c r="P5143" s="19"/>
      <c r="Q5143" s="19"/>
      <c r="R5143" s="19"/>
      <c r="U5143" s="27"/>
      <c r="Y5143" s="9" t="s">
        <v>571</v>
      </c>
      <c r="Z5143" s="9" t="s">
        <v>232</v>
      </c>
      <c r="AA5143" s="9" t="s">
        <v>237</v>
      </c>
      <c r="AB5143" s="9">
        <v>7999798</v>
      </c>
      <c r="AC5143" s="9" t="s">
        <v>5918</v>
      </c>
      <c r="AD5143" s="9" t="s">
        <v>231</v>
      </c>
      <c r="AE5143" s="5">
        <f t="shared" si="182"/>
        <v>0</v>
      </c>
      <c r="AF5143" s="5" t="str">
        <f t="shared" si="183"/>
        <v>katB</v>
      </c>
      <c r="AG5143" s="153"/>
      <c r="AH5143" s="153"/>
      <c r="AI5143" t="s">
        <v>201</v>
      </c>
      <c r="AJ5143" t="s">
        <v>17878</v>
      </c>
      <c r="AK5143" s="9" t="str">
        <f>VLOOKUP(Y5143,zdroj!D:AJ,33,0)</f>
        <v>katA</v>
      </c>
    </row>
    <row r="5144" spans="8:37" x14ac:dyDescent="0.25">
      <c r="H5144" s="8"/>
      <c r="I5144" s="8"/>
      <c r="N5144" s="23"/>
      <c r="O5144" s="24"/>
      <c r="P5144" s="19"/>
      <c r="Q5144" s="19"/>
      <c r="R5144" s="19"/>
      <c r="U5144" s="27"/>
      <c r="Y5144" s="9" t="s">
        <v>571</v>
      </c>
      <c r="Z5144" s="9" t="s">
        <v>232</v>
      </c>
      <c r="AA5144" s="9" t="s">
        <v>237</v>
      </c>
      <c r="AB5144" s="9">
        <v>7999801</v>
      </c>
      <c r="AC5144" s="9" t="s">
        <v>5919</v>
      </c>
      <c r="AD5144" s="9" t="s">
        <v>231</v>
      </c>
      <c r="AE5144" s="5">
        <f t="shared" si="182"/>
        <v>0</v>
      </c>
      <c r="AF5144" s="5" t="str">
        <f t="shared" si="183"/>
        <v>katB</v>
      </c>
      <c r="AG5144" s="153"/>
      <c r="AH5144" s="153"/>
      <c r="AI5144" t="s">
        <v>201</v>
      </c>
      <c r="AJ5144" t="s">
        <v>17878</v>
      </c>
      <c r="AK5144" s="9" t="str">
        <f>VLOOKUP(Y5144,zdroj!D:AJ,33,0)</f>
        <v>katA</v>
      </c>
    </row>
    <row r="5145" spans="8:37" x14ac:dyDescent="0.25">
      <c r="H5145" s="8"/>
      <c r="I5145" s="8"/>
      <c r="N5145" s="23"/>
      <c r="O5145" s="24"/>
      <c r="P5145" s="19"/>
      <c r="Q5145" s="19"/>
      <c r="R5145" s="19"/>
      <c r="U5145" s="27"/>
      <c r="Y5145" s="9" t="s">
        <v>571</v>
      </c>
      <c r="Z5145" s="9" t="s">
        <v>232</v>
      </c>
      <c r="AA5145" s="9" t="s">
        <v>237</v>
      </c>
      <c r="AB5145" s="9">
        <v>7999810</v>
      </c>
      <c r="AC5145" s="9" t="s">
        <v>5920</v>
      </c>
      <c r="AD5145" s="9" t="s">
        <v>231</v>
      </c>
      <c r="AE5145" s="5">
        <f t="shared" si="182"/>
        <v>0</v>
      </c>
      <c r="AF5145" s="5" t="str">
        <f t="shared" si="183"/>
        <v>katB</v>
      </c>
      <c r="AG5145" s="153"/>
      <c r="AH5145" s="153"/>
      <c r="AI5145" t="s">
        <v>201</v>
      </c>
      <c r="AJ5145" t="s">
        <v>17878</v>
      </c>
      <c r="AK5145" s="9" t="str">
        <f>VLOOKUP(Y5145,zdroj!D:AJ,33,0)</f>
        <v>katA</v>
      </c>
    </row>
    <row r="5146" spans="8:37" x14ac:dyDescent="0.25">
      <c r="H5146" s="8"/>
      <c r="I5146" s="8"/>
      <c r="N5146" s="23"/>
      <c r="O5146" s="24"/>
      <c r="P5146" s="19"/>
      <c r="Q5146" s="19"/>
      <c r="R5146" s="19"/>
      <c r="U5146" s="27"/>
      <c r="Y5146" s="9" t="s">
        <v>571</v>
      </c>
      <c r="Z5146" s="9" t="s">
        <v>232</v>
      </c>
      <c r="AA5146" s="9" t="s">
        <v>237</v>
      </c>
      <c r="AB5146" s="9">
        <v>7999828</v>
      </c>
      <c r="AC5146" s="9" t="s">
        <v>5921</v>
      </c>
      <c r="AD5146" s="9" t="s">
        <v>225</v>
      </c>
      <c r="AE5146" s="5">
        <f t="shared" si="182"/>
        <v>0</v>
      </c>
      <c r="AF5146" s="5" t="str">
        <f t="shared" si="183"/>
        <v>katA</v>
      </c>
      <c r="AG5146" s="153"/>
      <c r="AH5146" s="153"/>
      <c r="AI5146" t="s">
        <v>201</v>
      </c>
      <c r="AJ5146" t="s">
        <v>17878</v>
      </c>
      <c r="AK5146" s="9" t="str">
        <f>VLOOKUP(Y5146,zdroj!D:AJ,33,0)</f>
        <v>katA</v>
      </c>
    </row>
    <row r="5147" spans="8:37" x14ac:dyDescent="0.25">
      <c r="H5147" s="8"/>
      <c r="I5147" s="8"/>
      <c r="N5147" s="23"/>
      <c r="O5147" s="24"/>
      <c r="P5147" s="19"/>
      <c r="Q5147" s="19"/>
      <c r="R5147" s="19"/>
      <c r="U5147" s="27"/>
      <c r="Y5147" s="9" t="s">
        <v>571</v>
      </c>
      <c r="Z5147" s="9" t="s">
        <v>232</v>
      </c>
      <c r="AA5147" s="9" t="s">
        <v>237</v>
      </c>
      <c r="AB5147" s="9">
        <v>7999836</v>
      </c>
      <c r="AC5147" s="9" t="s">
        <v>5922</v>
      </c>
      <c r="AD5147" s="9" t="s">
        <v>225</v>
      </c>
      <c r="AE5147" s="5">
        <f t="shared" si="182"/>
        <v>0</v>
      </c>
      <c r="AF5147" s="5" t="str">
        <f t="shared" si="183"/>
        <v>katA</v>
      </c>
      <c r="AG5147" s="153"/>
      <c r="AH5147" s="153"/>
      <c r="AI5147" t="s">
        <v>201</v>
      </c>
      <c r="AJ5147" t="s">
        <v>17878</v>
      </c>
      <c r="AK5147" s="9" t="str">
        <f>VLOOKUP(Y5147,zdroj!D:AJ,33,0)</f>
        <v>katA</v>
      </c>
    </row>
    <row r="5148" spans="8:37" x14ac:dyDescent="0.25">
      <c r="H5148" s="8"/>
      <c r="I5148" s="8"/>
      <c r="N5148" s="23"/>
      <c r="O5148" s="24"/>
      <c r="P5148" s="19"/>
      <c r="Q5148" s="19"/>
      <c r="R5148" s="19"/>
      <c r="U5148" s="27"/>
      <c r="Y5148" s="9" t="s">
        <v>571</v>
      </c>
      <c r="Z5148" s="9" t="s">
        <v>232</v>
      </c>
      <c r="AA5148" s="9" t="s">
        <v>237</v>
      </c>
      <c r="AB5148" s="9">
        <v>7999844</v>
      </c>
      <c r="AC5148" s="9" t="s">
        <v>5923</v>
      </c>
      <c r="AD5148" s="9" t="s">
        <v>225</v>
      </c>
      <c r="AE5148" s="5">
        <f t="shared" si="182"/>
        <v>0</v>
      </c>
      <c r="AF5148" s="5" t="str">
        <f t="shared" si="183"/>
        <v>katA</v>
      </c>
      <c r="AG5148" s="153"/>
      <c r="AH5148" s="153"/>
      <c r="AI5148" t="s">
        <v>201</v>
      </c>
      <c r="AJ5148" t="s">
        <v>17878</v>
      </c>
      <c r="AK5148" s="9" t="str">
        <f>VLOOKUP(Y5148,zdroj!D:AJ,33,0)</f>
        <v>katA</v>
      </c>
    </row>
    <row r="5149" spans="8:37" x14ac:dyDescent="0.25">
      <c r="H5149" s="8"/>
      <c r="I5149" s="8"/>
      <c r="N5149" s="23"/>
      <c r="O5149" s="24"/>
      <c r="P5149" s="19"/>
      <c r="Q5149" s="19"/>
      <c r="R5149" s="19"/>
      <c r="U5149" s="27"/>
      <c r="Y5149" s="9" t="s">
        <v>571</v>
      </c>
      <c r="Z5149" s="9" t="s">
        <v>232</v>
      </c>
      <c r="AA5149" s="9" t="s">
        <v>237</v>
      </c>
      <c r="AB5149" s="9">
        <v>7999852</v>
      </c>
      <c r="AC5149" s="9" t="s">
        <v>5924</v>
      </c>
      <c r="AD5149" s="9" t="s">
        <v>225</v>
      </c>
      <c r="AE5149" s="5">
        <f t="shared" si="182"/>
        <v>0</v>
      </c>
      <c r="AF5149" s="5" t="str">
        <f t="shared" si="183"/>
        <v>katA</v>
      </c>
      <c r="AG5149" s="153"/>
      <c r="AH5149" s="153"/>
      <c r="AI5149" t="s">
        <v>201</v>
      </c>
      <c r="AJ5149" t="s">
        <v>17878</v>
      </c>
      <c r="AK5149" s="9" t="str">
        <f>VLOOKUP(Y5149,zdroj!D:AJ,33,0)</f>
        <v>katA</v>
      </c>
    </row>
    <row r="5150" spans="8:37" x14ac:dyDescent="0.25">
      <c r="H5150" s="8"/>
      <c r="I5150" s="8"/>
      <c r="N5150" s="23"/>
      <c r="O5150" s="24"/>
      <c r="P5150" s="19"/>
      <c r="Q5150" s="19"/>
      <c r="R5150" s="19"/>
      <c r="U5150" s="27"/>
      <c r="Y5150" s="9" t="s">
        <v>571</v>
      </c>
      <c r="Z5150" s="9" t="s">
        <v>232</v>
      </c>
      <c r="AA5150" s="9" t="s">
        <v>237</v>
      </c>
      <c r="AB5150" s="9">
        <v>7999500</v>
      </c>
      <c r="AC5150" s="9" t="s">
        <v>5925</v>
      </c>
      <c r="AD5150" s="9" t="s">
        <v>231</v>
      </c>
      <c r="AE5150" s="5">
        <f t="shared" si="182"/>
        <v>0</v>
      </c>
      <c r="AF5150" s="5" t="str">
        <f t="shared" si="183"/>
        <v>katB</v>
      </c>
      <c r="AG5150" s="153"/>
      <c r="AH5150" s="153"/>
      <c r="AI5150" t="s">
        <v>201</v>
      </c>
      <c r="AJ5150" t="s">
        <v>17878</v>
      </c>
      <c r="AK5150" s="9" t="str">
        <f>VLOOKUP(Y5150,zdroj!D:AJ,33,0)</f>
        <v>katA</v>
      </c>
    </row>
    <row r="5151" spans="8:37" x14ac:dyDescent="0.25">
      <c r="H5151" s="8"/>
      <c r="I5151" s="8"/>
      <c r="N5151" s="23"/>
      <c r="O5151" s="24"/>
      <c r="P5151" s="19"/>
      <c r="Q5151" s="19"/>
      <c r="R5151" s="19"/>
      <c r="U5151" s="27"/>
      <c r="Y5151" s="9" t="s">
        <v>571</v>
      </c>
      <c r="Z5151" s="9" t="s">
        <v>232</v>
      </c>
      <c r="AA5151" s="9" t="s">
        <v>237</v>
      </c>
      <c r="AB5151" s="9">
        <v>7999861</v>
      </c>
      <c r="AC5151" s="9" t="s">
        <v>5926</v>
      </c>
      <c r="AD5151" s="9" t="s">
        <v>800</v>
      </c>
      <c r="AE5151" s="5">
        <f t="shared" si="182"/>
        <v>0</v>
      </c>
      <c r="AF5151" s="5" t="str">
        <f t="shared" si="183"/>
        <v>Pokryto</v>
      </c>
      <c r="AG5151" s="153"/>
      <c r="AH5151" s="153"/>
      <c r="AI5151" t="s">
        <v>17879</v>
      </c>
      <c r="AJ5151" t="s">
        <v>800</v>
      </c>
      <c r="AK5151" s="9" t="str">
        <f>VLOOKUP(Y5151,zdroj!D:AJ,33,0)</f>
        <v>katA</v>
      </c>
    </row>
    <row r="5152" spans="8:37" x14ac:dyDescent="0.25">
      <c r="H5152" s="8"/>
      <c r="I5152" s="8"/>
      <c r="N5152" s="23"/>
      <c r="O5152" s="24"/>
      <c r="P5152" s="19"/>
      <c r="Q5152" s="19"/>
      <c r="R5152" s="19"/>
      <c r="U5152" s="27"/>
      <c r="Y5152" s="9" t="s">
        <v>571</v>
      </c>
      <c r="Z5152" s="9" t="s">
        <v>232</v>
      </c>
      <c r="AA5152" s="9" t="s">
        <v>237</v>
      </c>
      <c r="AB5152" s="9">
        <v>7999879</v>
      </c>
      <c r="AC5152" s="9" t="s">
        <v>5927</v>
      </c>
      <c r="AD5152" s="9" t="s">
        <v>800</v>
      </c>
      <c r="AE5152" s="5">
        <f t="shared" si="182"/>
        <v>0</v>
      </c>
      <c r="AF5152" s="5" t="str">
        <f t="shared" si="183"/>
        <v>Pokryto</v>
      </c>
      <c r="AG5152" s="153"/>
      <c r="AH5152" s="153"/>
      <c r="AI5152" t="s">
        <v>201</v>
      </c>
      <c r="AJ5152" t="s">
        <v>800</v>
      </c>
      <c r="AK5152" s="9" t="str">
        <f>VLOOKUP(Y5152,zdroj!D:AJ,33,0)</f>
        <v>katA</v>
      </c>
    </row>
    <row r="5153" spans="8:37" x14ac:dyDescent="0.25">
      <c r="H5153" s="8"/>
      <c r="I5153" s="8"/>
      <c r="N5153" s="23"/>
      <c r="O5153" s="24"/>
      <c r="P5153" s="19"/>
      <c r="Q5153" s="19"/>
      <c r="R5153" s="19"/>
      <c r="U5153" s="27"/>
      <c r="Y5153" s="9" t="s">
        <v>571</v>
      </c>
      <c r="Z5153" s="9" t="s">
        <v>232</v>
      </c>
      <c r="AA5153" s="9" t="s">
        <v>237</v>
      </c>
      <c r="AB5153" s="9">
        <v>7999895</v>
      </c>
      <c r="AC5153" s="9" t="s">
        <v>5928</v>
      </c>
      <c r="AD5153" s="9" t="s">
        <v>231</v>
      </c>
      <c r="AE5153" s="5">
        <f t="shared" si="182"/>
        <v>0</v>
      </c>
      <c r="AF5153" s="5" t="str">
        <f t="shared" si="183"/>
        <v>katB</v>
      </c>
      <c r="AG5153" s="153"/>
      <c r="AH5153" s="153"/>
      <c r="AI5153" t="s">
        <v>201</v>
      </c>
      <c r="AJ5153" t="s">
        <v>17878</v>
      </c>
      <c r="AK5153" s="9" t="str">
        <f>VLOOKUP(Y5153,zdroj!D:AJ,33,0)</f>
        <v>katA</v>
      </c>
    </row>
    <row r="5154" spans="8:37" x14ac:dyDescent="0.25">
      <c r="H5154" s="8"/>
      <c r="I5154" s="8"/>
      <c r="N5154" s="23"/>
      <c r="O5154" s="24"/>
      <c r="P5154" s="19"/>
      <c r="Q5154" s="19"/>
      <c r="R5154" s="19"/>
      <c r="U5154" s="27"/>
      <c r="Y5154" s="9" t="s">
        <v>571</v>
      </c>
      <c r="Z5154" s="9" t="s">
        <v>232</v>
      </c>
      <c r="AA5154" s="9" t="s">
        <v>237</v>
      </c>
      <c r="AB5154" s="9">
        <v>7999909</v>
      </c>
      <c r="AC5154" s="9" t="s">
        <v>5929</v>
      </c>
      <c r="AD5154" s="9" t="s">
        <v>231</v>
      </c>
      <c r="AE5154" s="5">
        <f t="shared" si="182"/>
        <v>0</v>
      </c>
      <c r="AF5154" s="5" t="str">
        <f t="shared" si="183"/>
        <v>katB</v>
      </c>
      <c r="AG5154" s="153"/>
      <c r="AH5154" s="153"/>
      <c r="AI5154" t="s">
        <v>201</v>
      </c>
      <c r="AJ5154" t="s">
        <v>17878</v>
      </c>
      <c r="AK5154" s="9" t="str">
        <f>VLOOKUP(Y5154,zdroj!D:AJ,33,0)</f>
        <v>katA</v>
      </c>
    </row>
    <row r="5155" spans="8:37" x14ac:dyDescent="0.25">
      <c r="H5155" s="8"/>
      <c r="I5155" s="8"/>
      <c r="N5155" s="23"/>
      <c r="O5155" s="24"/>
      <c r="P5155" s="19"/>
      <c r="Q5155" s="19"/>
      <c r="R5155" s="19"/>
      <c r="U5155" s="27"/>
      <c r="Y5155" s="9" t="s">
        <v>571</v>
      </c>
      <c r="Z5155" s="9" t="s">
        <v>232</v>
      </c>
      <c r="AA5155" s="9" t="s">
        <v>237</v>
      </c>
      <c r="AB5155" s="9">
        <v>7999917</v>
      </c>
      <c r="AC5155" s="9" t="s">
        <v>5930</v>
      </c>
      <c r="AD5155" s="9" t="s">
        <v>231</v>
      </c>
      <c r="AE5155" s="5">
        <f t="shared" si="182"/>
        <v>0</v>
      </c>
      <c r="AF5155" s="5" t="str">
        <f t="shared" si="183"/>
        <v>katB</v>
      </c>
      <c r="AG5155" s="153"/>
      <c r="AH5155" s="153"/>
      <c r="AI5155" t="s">
        <v>201</v>
      </c>
      <c r="AJ5155" t="s">
        <v>17878</v>
      </c>
      <c r="AK5155" s="9" t="str">
        <f>VLOOKUP(Y5155,zdroj!D:AJ,33,0)</f>
        <v>katA</v>
      </c>
    </row>
    <row r="5156" spans="8:37" x14ac:dyDescent="0.25">
      <c r="H5156" s="8"/>
      <c r="I5156" s="8"/>
      <c r="N5156" s="23"/>
      <c r="O5156" s="24"/>
      <c r="P5156" s="19"/>
      <c r="Q5156" s="19"/>
      <c r="R5156" s="19"/>
      <c r="U5156" s="27"/>
      <c r="Y5156" s="9" t="s">
        <v>571</v>
      </c>
      <c r="Z5156" s="9" t="s">
        <v>232</v>
      </c>
      <c r="AA5156" s="9" t="s">
        <v>237</v>
      </c>
      <c r="AB5156" s="9">
        <v>7999925</v>
      </c>
      <c r="AC5156" s="9" t="s">
        <v>5931</v>
      </c>
      <c r="AD5156" s="9" t="s">
        <v>800</v>
      </c>
      <c r="AE5156" s="5">
        <f t="shared" si="182"/>
        <v>0</v>
      </c>
      <c r="AF5156" s="5" t="str">
        <f t="shared" si="183"/>
        <v>Pokryto</v>
      </c>
      <c r="AG5156" s="153"/>
      <c r="AH5156" s="153"/>
      <c r="AI5156" t="s">
        <v>201</v>
      </c>
      <c r="AJ5156" t="s">
        <v>800</v>
      </c>
      <c r="AK5156" s="9" t="str">
        <f>VLOOKUP(Y5156,zdroj!D:AJ,33,0)</f>
        <v>katA</v>
      </c>
    </row>
    <row r="5157" spans="8:37" x14ac:dyDescent="0.25">
      <c r="H5157" s="8"/>
      <c r="I5157" s="8"/>
      <c r="N5157" s="23"/>
      <c r="O5157" s="24"/>
      <c r="P5157" s="19"/>
      <c r="Q5157" s="19"/>
      <c r="R5157" s="19"/>
      <c r="U5157" s="27"/>
      <c r="Y5157" s="9" t="s">
        <v>571</v>
      </c>
      <c r="Z5157" s="9" t="s">
        <v>232</v>
      </c>
      <c r="AA5157" s="9" t="s">
        <v>237</v>
      </c>
      <c r="AB5157" s="9">
        <v>7999933</v>
      </c>
      <c r="AC5157" s="9" t="s">
        <v>5932</v>
      </c>
      <c r="AD5157" s="9" t="s">
        <v>225</v>
      </c>
      <c r="AE5157" s="5">
        <f t="shared" si="182"/>
        <v>0</v>
      </c>
      <c r="AF5157" s="5" t="str">
        <f t="shared" si="183"/>
        <v>katA</v>
      </c>
      <c r="AG5157" s="153"/>
      <c r="AH5157" s="153"/>
      <c r="AI5157" t="s">
        <v>201</v>
      </c>
      <c r="AJ5157" t="s">
        <v>17878</v>
      </c>
      <c r="AK5157" s="9" t="str">
        <f>VLOOKUP(Y5157,zdroj!D:AJ,33,0)</f>
        <v>katA</v>
      </c>
    </row>
    <row r="5158" spans="8:37" x14ac:dyDescent="0.25">
      <c r="H5158" s="8"/>
      <c r="I5158" s="8"/>
      <c r="N5158" s="23"/>
      <c r="O5158" s="24"/>
      <c r="P5158" s="19"/>
      <c r="Q5158" s="19"/>
      <c r="R5158" s="19"/>
      <c r="U5158" s="27"/>
      <c r="Y5158" s="9" t="s">
        <v>571</v>
      </c>
      <c r="Z5158" s="9" t="s">
        <v>232</v>
      </c>
      <c r="AA5158" s="9" t="s">
        <v>237</v>
      </c>
      <c r="AB5158" s="9">
        <v>7999941</v>
      </c>
      <c r="AC5158" s="9" t="s">
        <v>5933</v>
      </c>
      <c r="AD5158" s="9" t="s">
        <v>231</v>
      </c>
      <c r="AE5158" s="5">
        <f t="shared" si="182"/>
        <v>0</v>
      </c>
      <c r="AF5158" s="5" t="str">
        <f t="shared" si="183"/>
        <v>katB</v>
      </c>
      <c r="AG5158" s="153"/>
      <c r="AH5158" s="153"/>
      <c r="AI5158" t="s">
        <v>201</v>
      </c>
      <c r="AJ5158" t="s">
        <v>17878</v>
      </c>
      <c r="AK5158" s="9" t="str">
        <f>VLOOKUP(Y5158,zdroj!D:AJ,33,0)</f>
        <v>katA</v>
      </c>
    </row>
    <row r="5159" spans="8:37" x14ac:dyDescent="0.25">
      <c r="H5159" s="8"/>
      <c r="I5159" s="8"/>
      <c r="N5159" s="23"/>
      <c r="O5159" s="24"/>
      <c r="P5159" s="19"/>
      <c r="Q5159" s="19"/>
      <c r="R5159" s="19"/>
      <c r="U5159" s="27"/>
      <c r="Y5159" s="9" t="s">
        <v>571</v>
      </c>
      <c r="Z5159" s="9" t="s">
        <v>232</v>
      </c>
      <c r="AA5159" s="9" t="s">
        <v>237</v>
      </c>
      <c r="AB5159" s="9">
        <v>7999950</v>
      </c>
      <c r="AC5159" s="9" t="s">
        <v>5934</v>
      </c>
      <c r="AD5159" s="9" t="s">
        <v>231</v>
      </c>
      <c r="AE5159" s="5">
        <f t="shared" si="182"/>
        <v>0</v>
      </c>
      <c r="AF5159" s="5" t="str">
        <f t="shared" si="183"/>
        <v>katB</v>
      </c>
      <c r="AG5159" s="153"/>
      <c r="AH5159" s="153"/>
      <c r="AI5159" t="s">
        <v>201</v>
      </c>
      <c r="AJ5159" t="s">
        <v>17878</v>
      </c>
      <c r="AK5159" s="9" t="str">
        <f>VLOOKUP(Y5159,zdroj!D:AJ,33,0)</f>
        <v>katA</v>
      </c>
    </row>
    <row r="5160" spans="8:37" x14ac:dyDescent="0.25">
      <c r="H5160" s="8"/>
      <c r="I5160" s="8"/>
      <c r="N5160" s="23"/>
      <c r="O5160" s="24"/>
      <c r="P5160" s="19"/>
      <c r="Q5160" s="19"/>
      <c r="R5160" s="19"/>
      <c r="U5160" s="27"/>
      <c r="Y5160" s="9" t="s">
        <v>571</v>
      </c>
      <c r="Z5160" s="9" t="s">
        <v>232</v>
      </c>
      <c r="AA5160" s="9" t="s">
        <v>237</v>
      </c>
      <c r="AB5160" s="9">
        <v>7999518</v>
      </c>
      <c r="AC5160" s="9" t="s">
        <v>5935</v>
      </c>
      <c r="AD5160" s="9" t="s">
        <v>225</v>
      </c>
      <c r="AE5160" s="5">
        <f t="shared" si="182"/>
        <v>0</v>
      </c>
      <c r="AF5160" s="5" t="str">
        <f t="shared" si="183"/>
        <v>katA</v>
      </c>
      <c r="AG5160" s="153"/>
      <c r="AH5160" s="153"/>
      <c r="AI5160" t="s">
        <v>201</v>
      </c>
      <c r="AJ5160" t="s">
        <v>17878</v>
      </c>
      <c r="AK5160" s="9" t="str">
        <f>VLOOKUP(Y5160,zdroj!D:AJ,33,0)</f>
        <v>katA</v>
      </c>
    </row>
    <row r="5161" spans="8:37" x14ac:dyDescent="0.25">
      <c r="H5161" s="8"/>
      <c r="I5161" s="8"/>
      <c r="N5161" s="23"/>
      <c r="O5161" s="24"/>
      <c r="P5161" s="19"/>
      <c r="Q5161" s="19"/>
      <c r="R5161" s="19"/>
      <c r="U5161" s="27"/>
      <c r="Y5161" s="9" t="s">
        <v>571</v>
      </c>
      <c r="Z5161" s="9" t="s">
        <v>232</v>
      </c>
      <c r="AA5161" s="9" t="s">
        <v>237</v>
      </c>
      <c r="AB5161" s="9">
        <v>7999968</v>
      </c>
      <c r="AC5161" s="9" t="s">
        <v>5936</v>
      </c>
      <c r="AD5161" s="9" t="s">
        <v>225</v>
      </c>
      <c r="AE5161" s="5">
        <f t="shared" si="182"/>
        <v>0</v>
      </c>
      <c r="AF5161" s="5" t="str">
        <f t="shared" si="183"/>
        <v>katA</v>
      </c>
      <c r="AG5161" s="153"/>
      <c r="AH5161" s="153"/>
      <c r="AI5161" t="s">
        <v>201</v>
      </c>
      <c r="AJ5161" t="s">
        <v>17878</v>
      </c>
      <c r="AK5161" s="9" t="str">
        <f>VLOOKUP(Y5161,zdroj!D:AJ,33,0)</f>
        <v>katA</v>
      </c>
    </row>
    <row r="5162" spans="8:37" x14ac:dyDescent="0.25">
      <c r="H5162" s="8"/>
      <c r="I5162" s="8"/>
      <c r="N5162" s="23"/>
      <c r="O5162" s="24"/>
      <c r="P5162" s="19"/>
      <c r="Q5162" s="19"/>
      <c r="R5162" s="19"/>
      <c r="U5162" s="27"/>
      <c r="Y5162" s="9" t="s">
        <v>571</v>
      </c>
      <c r="Z5162" s="9" t="s">
        <v>232</v>
      </c>
      <c r="AA5162" s="9" t="s">
        <v>237</v>
      </c>
      <c r="AB5162" s="9">
        <v>7999976</v>
      </c>
      <c r="AC5162" s="9" t="s">
        <v>5937</v>
      </c>
      <c r="AD5162" s="9" t="s">
        <v>225</v>
      </c>
      <c r="AE5162" s="5">
        <f t="shared" si="182"/>
        <v>0</v>
      </c>
      <c r="AF5162" s="5" t="str">
        <f t="shared" si="183"/>
        <v>katA</v>
      </c>
      <c r="AG5162" s="153"/>
      <c r="AH5162" s="153"/>
      <c r="AI5162" t="s">
        <v>201</v>
      </c>
      <c r="AJ5162" t="s">
        <v>17878</v>
      </c>
      <c r="AK5162" s="9" t="str">
        <f>VLOOKUP(Y5162,zdroj!D:AJ,33,0)</f>
        <v>katA</v>
      </c>
    </row>
    <row r="5163" spans="8:37" x14ac:dyDescent="0.25">
      <c r="H5163" s="8"/>
      <c r="I5163" s="8"/>
      <c r="N5163" s="23"/>
      <c r="O5163" s="24"/>
      <c r="P5163" s="19"/>
      <c r="Q5163" s="19"/>
      <c r="R5163" s="19"/>
      <c r="U5163" s="27"/>
      <c r="Y5163" s="9" t="s">
        <v>571</v>
      </c>
      <c r="Z5163" s="9" t="s">
        <v>232</v>
      </c>
      <c r="AA5163" s="9" t="s">
        <v>237</v>
      </c>
      <c r="AB5163" s="9">
        <v>7999984</v>
      </c>
      <c r="AC5163" s="9" t="s">
        <v>5938</v>
      </c>
      <c r="AD5163" s="9" t="s">
        <v>231</v>
      </c>
      <c r="AE5163" s="5">
        <f t="shared" si="182"/>
        <v>0</v>
      </c>
      <c r="AF5163" s="5" t="str">
        <f t="shared" si="183"/>
        <v>katB</v>
      </c>
      <c r="AG5163" s="153"/>
      <c r="AH5163" s="153"/>
      <c r="AI5163" t="s">
        <v>201</v>
      </c>
      <c r="AJ5163" t="s">
        <v>17878</v>
      </c>
      <c r="AK5163" s="9" t="str">
        <f>VLOOKUP(Y5163,zdroj!D:AJ,33,0)</f>
        <v>katA</v>
      </c>
    </row>
    <row r="5164" spans="8:37" x14ac:dyDescent="0.25">
      <c r="H5164" s="8"/>
      <c r="I5164" s="8"/>
      <c r="N5164" s="23"/>
      <c r="O5164" s="24"/>
      <c r="P5164" s="19"/>
      <c r="Q5164" s="19"/>
      <c r="R5164" s="19"/>
      <c r="U5164" s="27"/>
      <c r="Y5164" s="9" t="s">
        <v>571</v>
      </c>
      <c r="Z5164" s="9" t="s">
        <v>232</v>
      </c>
      <c r="AA5164" s="9" t="s">
        <v>237</v>
      </c>
      <c r="AB5164" s="9">
        <v>7999992</v>
      </c>
      <c r="AC5164" s="9" t="s">
        <v>5939</v>
      </c>
      <c r="AD5164" s="9" t="s">
        <v>231</v>
      </c>
      <c r="AE5164" s="5">
        <f t="shared" si="182"/>
        <v>0</v>
      </c>
      <c r="AF5164" s="5" t="str">
        <f t="shared" si="183"/>
        <v>katB</v>
      </c>
      <c r="AG5164" s="153"/>
      <c r="AH5164" s="153"/>
      <c r="AI5164" t="s">
        <v>201</v>
      </c>
      <c r="AJ5164" t="s">
        <v>17878</v>
      </c>
      <c r="AK5164" s="9" t="str">
        <f>VLOOKUP(Y5164,zdroj!D:AJ,33,0)</f>
        <v>katA</v>
      </c>
    </row>
    <row r="5165" spans="8:37" x14ac:dyDescent="0.25">
      <c r="H5165" s="8"/>
      <c r="I5165" s="8"/>
      <c r="N5165" s="23"/>
      <c r="O5165" s="24"/>
      <c r="P5165" s="19"/>
      <c r="Q5165" s="19"/>
      <c r="R5165" s="19"/>
      <c r="U5165" s="27"/>
      <c r="Y5165" s="9" t="s">
        <v>571</v>
      </c>
      <c r="Z5165" s="9" t="s">
        <v>232</v>
      </c>
      <c r="AA5165" s="9" t="s">
        <v>237</v>
      </c>
      <c r="AB5165" s="9">
        <v>8000000</v>
      </c>
      <c r="AC5165" s="9" t="s">
        <v>5940</v>
      </c>
      <c r="AD5165" s="9" t="s">
        <v>225</v>
      </c>
      <c r="AE5165" s="5">
        <f t="shared" si="182"/>
        <v>0</v>
      </c>
      <c r="AF5165" s="5" t="str">
        <f t="shared" si="183"/>
        <v>katA</v>
      </c>
      <c r="AG5165" s="153"/>
      <c r="AH5165" s="153"/>
      <c r="AI5165" t="s">
        <v>201</v>
      </c>
      <c r="AJ5165" t="s">
        <v>17878</v>
      </c>
      <c r="AK5165" s="9" t="str">
        <f>VLOOKUP(Y5165,zdroj!D:AJ,33,0)</f>
        <v>katA</v>
      </c>
    </row>
    <row r="5166" spans="8:37" x14ac:dyDescent="0.25">
      <c r="H5166" s="8"/>
      <c r="I5166" s="8"/>
      <c r="N5166" s="23"/>
      <c r="O5166" s="24"/>
      <c r="P5166" s="19"/>
      <c r="Q5166" s="19"/>
      <c r="R5166" s="19"/>
      <c r="U5166" s="27"/>
      <c r="Y5166" s="9" t="s">
        <v>571</v>
      </c>
      <c r="Z5166" s="9" t="s">
        <v>232</v>
      </c>
      <c r="AA5166" s="9" t="s">
        <v>237</v>
      </c>
      <c r="AB5166" s="9">
        <v>8000018</v>
      </c>
      <c r="AC5166" s="9" t="s">
        <v>5941</v>
      </c>
      <c r="AD5166" s="9" t="s">
        <v>225</v>
      </c>
      <c r="AE5166" s="5">
        <f t="shared" si="182"/>
        <v>0</v>
      </c>
      <c r="AF5166" s="5" t="str">
        <f t="shared" si="183"/>
        <v>katA</v>
      </c>
      <c r="AG5166" s="153"/>
      <c r="AH5166" s="153"/>
      <c r="AI5166" t="s">
        <v>201</v>
      </c>
      <c r="AJ5166" t="s">
        <v>17878</v>
      </c>
      <c r="AK5166" s="9" t="str">
        <f>VLOOKUP(Y5166,zdroj!D:AJ,33,0)</f>
        <v>katA</v>
      </c>
    </row>
    <row r="5167" spans="8:37" x14ac:dyDescent="0.25">
      <c r="H5167" s="8"/>
      <c r="I5167" s="8"/>
      <c r="N5167" s="23"/>
      <c r="O5167" s="24"/>
      <c r="P5167" s="19"/>
      <c r="Q5167" s="19"/>
      <c r="R5167" s="19"/>
      <c r="U5167" s="27"/>
      <c r="Y5167" s="9" t="s">
        <v>571</v>
      </c>
      <c r="Z5167" s="9" t="s">
        <v>232</v>
      </c>
      <c r="AA5167" s="9" t="s">
        <v>237</v>
      </c>
      <c r="AB5167" s="9">
        <v>8000026</v>
      </c>
      <c r="AC5167" s="9" t="s">
        <v>5942</v>
      </c>
      <c r="AD5167" s="9" t="s">
        <v>225</v>
      </c>
      <c r="AE5167" s="5">
        <f t="shared" si="182"/>
        <v>0</v>
      </c>
      <c r="AF5167" s="5" t="str">
        <f t="shared" si="183"/>
        <v>katA</v>
      </c>
      <c r="AG5167" s="153"/>
      <c r="AH5167" s="153"/>
      <c r="AI5167" t="s">
        <v>201</v>
      </c>
      <c r="AJ5167" t="s">
        <v>17878</v>
      </c>
      <c r="AK5167" s="9" t="str">
        <f>VLOOKUP(Y5167,zdroj!D:AJ,33,0)</f>
        <v>katA</v>
      </c>
    </row>
    <row r="5168" spans="8:37" x14ac:dyDescent="0.25">
      <c r="H5168" s="8"/>
      <c r="I5168" s="8"/>
      <c r="N5168" s="23"/>
      <c r="O5168" s="24"/>
      <c r="P5168" s="19"/>
      <c r="Q5168" s="19"/>
      <c r="R5168" s="19"/>
      <c r="U5168" s="27"/>
      <c r="Y5168" s="9" t="s">
        <v>571</v>
      </c>
      <c r="Z5168" s="9" t="s">
        <v>232</v>
      </c>
      <c r="AA5168" s="9" t="s">
        <v>237</v>
      </c>
      <c r="AB5168" s="9">
        <v>8000034</v>
      </c>
      <c r="AC5168" s="9" t="s">
        <v>5943</v>
      </c>
      <c r="AD5168" s="9" t="s">
        <v>231</v>
      </c>
      <c r="AE5168" s="5">
        <f t="shared" si="182"/>
        <v>0</v>
      </c>
      <c r="AF5168" s="5" t="str">
        <f t="shared" si="183"/>
        <v>katB</v>
      </c>
      <c r="AG5168" s="153"/>
      <c r="AH5168" s="153"/>
      <c r="AI5168" t="s">
        <v>201</v>
      </c>
      <c r="AJ5168" t="s">
        <v>17878</v>
      </c>
      <c r="AK5168" s="9" t="str">
        <f>VLOOKUP(Y5168,zdroj!D:AJ,33,0)</f>
        <v>katA</v>
      </c>
    </row>
    <row r="5169" spans="8:37" x14ac:dyDescent="0.25">
      <c r="H5169" s="8"/>
      <c r="I5169" s="8"/>
      <c r="N5169" s="23"/>
      <c r="O5169" s="24"/>
      <c r="P5169" s="19"/>
      <c r="Q5169" s="19"/>
      <c r="R5169" s="19"/>
      <c r="U5169" s="27"/>
      <c r="Y5169" s="9" t="s">
        <v>571</v>
      </c>
      <c r="Z5169" s="9" t="s">
        <v>232</v>
      </c>
      <c r="AA5169" s="9" t="s">
        <v>237</v>
      </c>
      <c r="AB5169" s="9">
        <v>8000042</v>
      </c>
      <c r="AC5169" s="9" t="s">
        <v>5944</v>
      </c>
      <c r="AD5169" s="9" t="s">
        <v>231</v>
      </c>
      <c r="AE5169" s="5">
        <f t="shared" si="182"/>
        <v>0</v>
      </c>
      <c r="AF5169" s="5" t="str">
        <f t="shared" si="183"/>
        <v>katB</v>
      </c>
      <c r="AG5169" s="153"/>
      <c r="AH5169" s="153"/>
      <c r="AI5169" t="s">
        <v>201</v>
      </c>
      <c r="AJ5169" t="s">
        <v>17878</v>
      </c>
      <c r="AK5169" s="9" t="str">
        <f>VLOOKUP(Y5169,zdroj!D:AJ,33,0)</f>
        <v>katA</v>
      </c>
    </row>
    <row r="5170" spans="8:37" x14ac:dyDescent="0.25">
      <c r="H5170" s="8"/>
      <c r="I5170" s="8"/>
      <c r="N5170" s="23"/>
      <c r="O5170" s="24"/>
      <c r="P5170" s="19"/>
      <c r="Q5170" s="19"/>
      <c r="R5170" s="19"/>
      <c r="U5170" s="27"/>
      <c r="Y5170" s="9" t="s">
        <v>571</v>
      </c>
      <c r="Z5170" s="9" t="s">
        <v>232</v>
      </c>
      <c r="AA5170" s="9" t="s">
        <v>237</v>
      </c>
      <c r="AB5170" s="9">
        <v>8000051</v>
      </c>
      <c r="AC5170" s="9" t="s">
        <v>5945</v>
      </c>
      <c r="AD5170" s="9" t="s">
        <v>231</v>
      </c>
      <c r="AE5170" s="5">
        <f t="shared" si="182"/>
        <v>0</v>
      </c>
      <c r="AF5170" s="5" t="str">
        <f t="shared" si="183"/>
        <v>katB</v>
      </c>
      <c r="AG5170" s="153"/>
      <c r="AH5170" s="153"/>
      <c r="AI5170" t="s">
        <v>201</v>
      </c>
      <c r="AJ5170" t="s">
        <v>17878</v>
      </c>
      <c r="AK5170" s="9" t="str">
        <f>VLOOKUP(Y5170,zdroj!D:AJ,33,0)</f>
        <v>katA</v>
      </c>
    </row>
    <row r="5171" spans="8:37" x14ac:dyDescent="0.25">
      <c r="H5171" s="8"/>
      <c r="I5171" s="8"/>
      <c r="N5171" s="23"/>
      <c r="O5171" s="24"/>
      <c r="P5171" s="19"/>
      <c r="Q5171" s="19"/>
      <c r="R5171" s="19"/>
      <c r="U5171" s="27"/>
      <c r="Y5171" s="9" t="s">
        <v>571</v>
      </c>
      <c r="Z5171" s="9" t="s">
        <v>232</v>
      </c>
      <c r="AA5171" s="9" t="s">
        <v>237</v>
      </c>
      <c r="AB5171" s="9">
        <v>7999526</v>
      </c>
      <c r="AC5171" s="9" t="s">
        <v>5946</v>
      </c>
      <c r="AD5171" s="9" t="s">
        <v>225</v>
      </c>
      <c r="AE5171" s="5">
        <f t="shared" si="182"/>
        <v>0</v>
      </c>
      <c r="AF5171" s="5" t="str">
        <f t="shared" si="183"/>
        <v>katA</v>
      </c>
      <c r="AG5171" s="153"/>
      <c r="AH5171" s="153"/>
      <c r="AI5171" t="s">
        <v>17879</v>
      </c>
      <c r="AJ5171" t="s">
        <v>17878</v>
      </c>
      <c r="AK5171" s="9" t="str">
        <f>VLOOKUP(Y5171,zdroj!D:AJ,33,0)</f>
        <v>katA</v>
      </c>
    </row>
    <row r="5172" spans="8:37" x14ac:dyDescent="0.25">
      <c r="H5172" s="8"/>
      <c r="I5172" s="8"/>
      <c r="N5172" s="23"/>
      <c r="O5172" s="24"/>
      <c r="P5172" s="19"/>
      <c r="Q5172" s="19"/>
      <c r="R5172" s="19"/>
      <c r="U5172" s="27"/>
      <c r="Y5172" s="9" t="s">
        <v>571</v>
      </c>
      <c r="Z5172" s="9" t="s">
        <v>232</v>
      </c>
      <c r="AA5172" s="9" t="s">
        <v>237</v>
      </c>
      <c r="AB5172" s="9">
        <v>8000069</v>
      </c>
      <c r="AC5172" s="9" t="s">
        <v>5947</v>
      </c>
      <c r="AD5172" s="9" t="s">
        <v>231</v>
      </c>
      <c r="AE5172" s="5">
        <f t="shared" si="182"/>
        <v>0</v>
      </c>
      <c r="AF5172" s="5" t="str">
        <f t="shared" si="183"/>
        <v>katB</v>
      </c>
      <c r="AG5172" s="153"/>
      <c r="AH5172" s="153"/>
      <c r="AI5172" t="s">
        <v>201</v>
      </c>
      <c r="AJ5172" t="s">
        <v>17878</v>
      </c>
      <c r="AK5172" s="9" t="str">
        <f>VLOOKUP(Y5172,zdroj!D:AJ,33,0)</f>
        <v>katA</v>
      </c>
    </row>
    <row r="5173" spans="8:37" x14ac:dyDescent="0.25">
      <c r="H5173" s="8"/>
      <c r="I5173" s="8"/>
      <c r="N5173" s="23"/>
      <c r="O5173" s="24"/>
      <c r="P5173" s="19"/>
      <c r="Q5173" s="19"/>
      <c r="R5173" s="19"/>
      <c r="U5173" s="27"/>
      <c r="Y5173" s="9" t="s">
        <v>571</v>
      </c>
      <c r="Z5173" s="9" t="s">
        <v>232</v>
      </c>
      <c r="AA5173" s="9" t="s">
        <v>237</v>
      </c>
      <c r="AB5173" s="9">
        <v>8000077</v>
      </c>
      <c r="AC5173" s="9" t="s">
        <v>5948</v>
      </c>
      <c r="AD5173" s="9" t="s">
        <v>231</v>
      </c>
      <c r="AE5173" s="5">
        <f t="shared" si="182"/>
        <v>0</v>
      </c>
      <c r="AF5173" s="5" t="str">
        <f t="shared" si="183"/>
        <v>katB</v>
      </c>
      <c r="AG5173" s="153"/>
      <c r="AH5173" s="153"/>
      <c r="AI5173" t="s">
        <v>201</v>
      </c>
      <c r="AJ5173" t="s">
        <v>17878</v>
      </c>
      <c r="AK5173" s="9" t="str">
        <f>VLOOKUP(Y5173,zdroj!D:AJ,33,0)</f>
        <v>katA</v>
      </c>
    </row>
    <row r="5174" spans="8:37" x14ac:dyDescent="0.25">
      <c r="H5174" s="8"/>
      <c r="I5174" s="8"/>
      <c r="N5174" s="23"/>
      <c r="O5174" s="24"/>
      <c r="P5174" s="19"/>
      <c r="Q5174" s="19"/>
      <c r="R5174" s="19"/>
      <c r="U5174" s="27"/>
      <c r="Y5174" s="9" t="s">
        <v>571</v>
      </c>
      <c r="Z5174" s="9" t="s">
        <v>232</v>
      </c>
      <c r="AA5174" s="9" t="s">
        <v>237</v>
      </c>
      <c r="AB5174" s="9">
        <v>8000085</v>
      </c>
      <c r="AC5174" s="9" t="s">
        <v>5949</v>
      </c>
      <c r="AD5174" s="9" t="s">
        <v>225</v>
      </c>
      <c r="AE5174" s="5">
        <f t="shared" si="182"/>
        <v>0</v>
      </c>
      <c r="AF5174" s="5" t="str">
        <f t="shared" si="183"/>
        <v>katA</v>
      </c>
      <c r="AG5174" s="153"/>
      <c r="AH5174" s="153"/>
      <c r="AI5174" t="s">
        <v>201</v>
      </c>
      <c r="AJ5174" t="s">
        <v>17878</v>
      </c>
      <c r="AK5174" s="9" t="str">
        <f>VLOOKUP(Y5174,zdroj!D:AJ,33,0)</f>
        <v>katA</v>
      </c>
    </row>
    <row r="5175" spans="8:37" x14ac:dyDescent="0.25">
      <c r="H5175" s="8"/>
      <c r="I5175" s="8"/>
      <c r="N5175" s="23"/>
      <c r="O5175" s="24"/>
      <c r="P5175" s="19"/>
      <c r="Q5175" s="19"/>
      <c r="R5175" s="19"/>
      <c r="U5175" s="27"/>
      <c r="Y5175" s="9" t="s">
        <v>571</v>
      </c>
      <c r="Z5175" s="9" t="s">
        <v>232</v>
      </c>
      <c r="AA5175" s="9" t="s">
        <v>237</v>
      </c>
      <c r="AB5175" s="9">
        <v>8000093</v>
      </c>
      <c r="AC5175" s="9" t="s">
        <v>5950</v>
      </c>
      <c r="AD5175" s="9" t="s">
        <v>225</v>
      </c>
      <c r="AE5175" s="5">
        <f t="shared" si="182"/>
        <v>0</v>
      </c>
      <c r="AF5175" s="5" t="str">
        <f t="shared" si="183"/>
        <v>katA</v>
      </c>
      <c r="AG5175" s="153"/>
      <c r="AH5175" s="153"/>
      <c r="AI5175" t="s">
        <v>201</v>
      </c>
      <c r="AJ5175" t="s">
        <v>17878</v>
      </c>
      <c r="AK5175" s="9" t="str">
        <f>VLOOKUP(Y5175,zdroj!D:AJ,33,0)</f>
        <v>katA</v>
      </c>
    </row>
    <row r="5176" spans="8:37" x14ac:dyDescent="0.25">
      <c r="H5176" s="8"/>
      <c r="I5176" s="8"/>
      <c r="N5176" s="23"/>
      <c r="O5176" s="24"/>
      <c r="P5176" s="19"/>
      <c r="Q5176" s="19"/>
      <c r="R5176" s="19"/>
      <c r="U5176" s="27"/>
      <c r="Y5176" s="9" t="s">
        <v>571</v>
      </c>
      <c r="Z5176" s="9" t="s">
        <v>232</v>
      </c>
      <c r="AA5176" s="9" t="s">
        <v>237</v>
      </c>
      <c r="AB5176" s="9">
        <v>8000107</v>
      </c>
      <c r="AC5176" s="9" t="s">
        <v>5951</v>
      </c>
      <c r="AD5176" s="9" t="s">
        <v>225</v>
      </c>
      <c r="AE5176" s="5">
        <f t="shared" si="182"/>
        <v>0</v>
      </c>
      <c r="AF5176" s="5" t="str">
        <f t="shared" si="183"/>
        <v>katA</v>
      </c>
      <c r="AG5176" s="153"/>
      <c r="AH5176" s="153"/>
      <c r="AI5176" t="s">
        <v>201</v>
      </c>
      <c r="AJ5176" t="s">
        <v>17878</v>
      </c>
      <c r="AK5176" s="9" t="str">
        <f>VLOOKUP(Y5176,zdroj!D:AJ,33,0)</f>
        <v>katA</v>
      </c>
    </row>
    <row r="5177" spans="8:37" x14ac:dyDescent="0.25">
      <c r="H5177" s="8"/>
      <c r="I5177" s="8"/>
      <c r="N5177" s="23"/>
      <c r="O5177" s="24"/>
      <c r="P5177" s="19"/>
      <c r="Q5177" s="19"/>
      <c r="R5177" s="19"/>
      <c r="U5177" s="27"/>
      <c r="Y5177" s="9" t="s">
        <v>571</v>
      </c>
      <c r="Z5177" s="9" t="s">
        <v>232</v>
      </c>
      <c r="AA5177" s="9" t="s">
        <v>237</v>
      </c>
      <c r="AB5177" s="9">
        <v>8000115</v>
      </c>
      <c r="AC5177" s="9" t="s">
        <v>5952</v>
      </c>
      <c r="AD5177" s="9" t="s">
        <v>231</v>
      </c>
      <c r="AE5177" s="5">
        <f t="shared" si="182"/>
        <v>0</v>
      </c>
      <c r="AF5177" s="5" t="str">
        <f t="shared" si="183"/>
        <v>katB</v>
      </c>
      <c r="AG5177" s="153"/>
      <c r="AH5177" s="153"/>
      <c r="AI5177" t="s">
        <v>201</v>
      </c>
      <c r="AJ5177" t="s">
        <v>17878</v>
      </c>
      <c r="AK5177" s="9" t="str">
        <f>VLOOKUP(Y5177,zdroj!D:AJ,33,0)</f>
        <v>katA</v>
      </c>
    </row>
    <row r="5178" spans="8:37" x14ac:dyDescent="0.25">
      <c r="H5178" s="8"/>
      <c r="I5178" s="8"/>
      <c r="N5178" s="23"/>
      <c r="O5178" s="24"/>
      <c r="P5178" s="19"/>
      <c r="Q5178" s="19"/>
      <c r="R5178" s="19"/>
      <c r="U5178" s="27"/>
      <c r="Y5178" s="9" t="s">
        <v>571</v>
      </c>
      <c r="Z5178" s="9" t="s">
        <v>232</v>
      </c>
      <c r="AA5178" s="9" t="s">
        <v>237</v>
      </c>
      <c r="AB5178" s="9">
        <v>8000123</v>
      </c>
      <c r="AC5178" s="9" t="s">
        <v>5953</v>
      </c>
      <c r="AD5178" s="9" t="s">
        <v>231</v>
      </c>
      <c r="AE5178" s="5">
        <f t="shared" si="182"/>
        <v>0</v>
      </c>
      <c r="AF5178" s="5" t="str">
        <f t="shared" si="183"/>
        <v>katB</v>
      </c>
      <c r="AG5178" s="153"/>
      <c r="AH5178" s="153"/>
      <c r="AI5178" t="s">
        <v>201</v>
      </c>
      <c r="AJ5178" t="s">
        <v>17878</v>
      </c>
      <c r="AK5178" s="9" t="str">
        <f>VLOOKUP(Y5178,zdroj!D:AJ,33,0)</f>
        <v>katA</v>
      </c>
    </row>
    <row r="5179" spans="8:37" x14ac:dyDescent="0.25">
      <c r="H5179" s="8"/>
      <c r="I5179" s="8"/>
      <c r="N5179" s="23"/>
      <c r="O5179" s="24"/>
      <c r="P5179" s="19"/>
      <c r="Q5179" s="19"/>
      <c r="R5179" s="19"/>
      <c r="U5179" s="27"/>
      <c r="Y5179" s="9" t="s">
        <v>571</v>
      </c>
      <c r="Z5179" s="9" t="s">
        <v>232</v>
      </c>
      <c r="AA5179" s="9" t="s">
        <v>237</v>
      </c>
      <c r="AB5179" s="9">
        <v>8000131</v>
      </c>
      <c r="AC5179" s="9" t="s">
        <v>5954</v>
      </c>
      <c r="AD5179" s="9" t="s">
        <v>231</v>
      </c>
      <c r="AE5179" s="5">
        <f t="shared" si="182"/>
        <v>0</v>
      </c>
      <c r="AF5179" s="5" t="str">
        <f t="shared" si="183"/>
        <v>katB</v>
      </c>
      <c r="AG5179" s="153"/>
      <c r="AH5179" s="153"/>
      <c r="AI5179" t="s">
        <v>201</v>
      </c>
      <c r="AJ5179" t="s">
        <v>17878</v>
      </c>
      <c r="AK5179" s="9" t="str">
        <f>VLOOKUP(Y5179,zdroj!D:AJ,33,0)</f>
        <v>katA</v>
      </c>
    </row>
    <row r="5180" spans="8:37" x14ac:dyDescent="0.25">
      <c r="H5180" s="8"/>
      <c r="I5180" s="8"/>
      <c r="N5180" s="23"/>
      <c r="O5180" s="24"/>
      <c r="P5180" s="19"/>
      <c r="Q5180" s="19"/>
      <c r="R5180" s="19"/>
      <c r="U5180" s="27"/>
      <c r="Y5180" s="9" t="s">
        <v>571</v>
      </c>
      <c r="Z5180" s="9" t="s">
        <v>232</v>
      </c>
      <c r="AA5180" s="9" t="s">
        <v>237</v>
      </c>
      <c r="AB5180" s="9">
        <v>8000140</v>
      </c>
      <c r="AC5180" s="9" t="s">
        <v>5955</v>
      </c>
      <c r="AD5180" s="9" t="s">
        <v>225</v>
      </c>
      <c r="AE5180" s="5">
        <f t="shared" si="182"/>
        <v>0</v>
      </c>
      <c r="AF5180" s="5" t="str">
        <f t="shared" si="183"/>
        <v>katA</v>
      </c>
      <c r="AG5180" s="153"/>
      <c r="AH5180" s="153"/>
      <c r="AI5180" t="s">
        <v>201</v>
      </c>
      <c r="AJ5180" t="s">
        <v>17878</v>
      </c>
      <c r="AK5180" s="9" t="str">
        <f>VLOOKUP(Y5180,zdroj!D:AJ,33,0)</f>
        <v>katA</v>
      </c>
    </row>
    <row r="5181" spans="8:37" x14ac:dyDescent="0.25">
      <c r="H5181" s="8"/>
      <c r="I5181" s="8"/>
      <c r="N5181" s="23"/>
      <c r="O5181" s="24"/>
      <c r="P5181" s="19"/>
      <c r="Q5181" s="19"/>
      <c r="R5181" s="19"/>
      <c r="U5181" s="27"/>
      <c r="Y5181" s="9" t="s">
        <v>571</v>
      </c>
      <c r="Z5181" s="9" t="s">
        <v>232</v>
      </c>
      <c r="AA5181" s="9" t="s">
        <v>237</v>
      </c>
      <c r="AB5181" s="9">
        <v>8000158</v>
      </c>
      <c r="AC5181" s="9" t="s">
        <v>5956</v>
      </c>
      <c r="AD5181" s="9" t="s">
        <v>231</v>
      </c>
      <c r="AE5181" s="5">
        <f t="shared" si="182"/>
        <v>0</v>
      </c>
      <c r="AF5181" s="5" t="str">
        <f t="shared" si="183"/>
        <v>katB</v>
      </c>
      <c r="AG5181" s="153"/>
      <c r="AH5181" s="153"/>
      <c r="AI5181" t="s">
        <v>201</v>
      </c>
      <c r="AJ5181" t="s">
        <v>17878</v>
      </c>
      <c r="AK5181" s="9" t="str">
        <f>VLOOKUP(Y5181,zdroj!D:AJ,33,0)</f>
        <v>katA</v>
      </c>
    </row>
    <row r="5182" spans="8:37" x14ac:dyDescent="0.25">
      <c r="H5182" s="8"/>
      <c r="I5182" s="8"/>
      <c r="N5182" s="23"/>
      <c r="O5182" s="24"/>
      <c r="P5182" s="19"/>
      <c r="Q5182" s="19"/>
      <c r="R5182" s="19"/>
      <c r="U5182" s="27"/>
      <c r="Y5182" s="9" t="s">
        <v>571</v>
      </c>
      <c r="Z5182" s="9" t="s">
        <v>232</v>
      </c>
      <c r="AA5182" s="9" t="s">
        <v>237</v>
      </c>
      <c r="AB5182" s="9">
        <v>7999534</v>
      </c>
      <c r="AC5182" s="9" t="s">
        <v>5957</v>
      </c>
      <c r="AD5182" s="9" t="s">
        <v>231</v>
      </c>
      <c r="AE5182" s="5">
        <f t="shared" si="182"/>
        <v>0</v>
      </c>
      <c r="AF5182" s="5" t="str">
        <f t="shared" si="183"/>
        <v>katB</v>
      </c>
      <c r="AG5182" s="153"/>
      <c r="AH5182" s="153"/>
      <c r="AI5182" t="s">
        <v>201</v>
      </c>
      <c r="AJ5182" t="s">
        <v>17878</v>
      </c>
      <c r="AK5182" s="9" t="str">
        <f>VLOOKUP(Y5182,zdroj!D:AJ,33,0)</f>
        <v>katA</v>
      </c>
    </row>
    <row r="5183" spans="8:37" x14ac:dyDescent="0.25">
      <c r="H5183" s="8"/>
      <c r="I5183" s="8"/>
      <c r="N5183" s="23"/>
      <c r="O5183" s="24"/>
      <c r="P5183" s="19"/>
      <c r="Q5183" s="19"/>
      <c r="R5183" s="19"/>
      <c r="U5183" s="27"/>
      <c r="Y5183" s="9" t="s">
        <v>571</v>
      </c>
      <c r="Z5183" s="9" t="s">
        <v>232</v>
      </c>
      <c r="AA5183" s="9" t="s">
        <v>237</v>
      </c>
      <c r="AB5183" s="9">
        <v>8000166</v>
      </c>
      <c r="AC5183" s="9" t="s">
        <v>5958</v>
      </c>
      <c r="AD5183" s="9" t="s">
        <v>231</v>
      </c>
      <c r="AE5183" s="5">
        <f t="shared" si="182"/>
        <v>0</v>
      </c>
      <c r="AF5183" s="5" t="str">
        <f t="shared" si="183"/>
        <v>katB</v>
      </c>
      <c r="AG5183" s="153"/>
      <c r="AH5183" s="153"/>
      <c r="AI5183" t="s">
        <v>201</v>
      </c>
      <c r="AJ5183" t="s">
        <v>17878</v>
      </c>
      <c r="AK5183" s="9" t="str">
        <f>VLOOKUP(Y5183,zdroj!D:AJ,33,0)</f>
        <v>katA</v>
      </c>
    </row>
    <row r="5184" spans="8:37" x14ac:dyDescent="0.25">
      <c r="H5184" s="8"/>
      <c r="I5184" s="8"/>
      <c r="N5184" s="23"/>
      <c r="O5184" s="24"/>
      <c r="P5184" s="19"/>
      <c r="Q5184" s="19"/>
      <c r="R5184" s="19"/>
      <c r="U5184" s="27"/>
      <c r="Y5184" s="9" t="s">
        <v>571</v>
      </c>
      <c r="Z5184" s="9" t="s">
        <v>232</v>
      </c>
      <c r="AA5184" s="9" t="s">
        <v>237</v>
      </c>
      <c r="AB5184" s="9">
        <v>8000174</v>
      </c>
      <c r="AC5184" s="9" t="s">
        <v>5959</v>
      </c>
      <c r="AD5184" s="9" t="s">
        <v>231</v>
      </c>
      <c r="AE5184" s="5">
        <f t="shared" si="182"/>
        <v>0</v>
      </c>
      <c r="AF5184" s="5" t="str">
        <f t="shared" si="183"/>
        <v>katB</v>
      </c>
      <c r="AG5184" s="153"/>
      <c r="AH5184" s="153"/>
      <c r="AI5184" t="s">
        <v>201</v>
      </c>
      <c r="AJ5184" t="s">
        <v>17878</v>
      </c>
      <c r="AK5184" s="9" t="str">
        <f>VLOOKUP(Y5184,zdroj!D:AJ,33,0)</f>
        <v>katA</v>
      </c>
    </row>
    <row r="5185" spans="8:37" x14ac:dyDescent="0.25">
      <c r="H5185" s="8"/>
      <c r="I5185" s="8"/>
      <c r="N5185" s="23"/>
      <c r="O5185" s="24"/>
      <c r="P5185" s="19"/>
      <c r="Q5185" s="19"/>
      <c r="R5185" s="19"/>
      <c r="U5185" s="27"/>
      <c r="Y5185" s="9" t="s">
        <v>571</v>
      </c>
      <c r="Z5185" s="9" t="s">
        <v>232</v>
      </c>
      <c r="AA5185" s="9" t="s">
        <v>237</v>
      </c>
      <c r="AB5185" s="9">
        <v>8000182</v>
      </c>
      <c r="AC5185" s="9" t="s">
        <v>5960</v>
      </c>
      <c r="AD5185" s="9" t="s">
        <v>231</v>
      </c>
      <c r="AE5185" s="5">
        <f t="shared" si="182"/>
        <v>0</v>
      </c>
      <c r="AF5185" s="5" t="str">
        <f t="shared" si="183"/>
        <v>katB</v>
      </c>
      <c r="AG5185" s="153"/>
      <c r="AH5185" s="153"/>
      <c r="AI5185" t="s">
        <v>201</v>
      </c>
      <c r="AJ5185" t="s">
        <v>17878</v>
      </c>
      <c r="AK5185" s="9" t="str">
        <f>VLOOKUP(Y5185,zdroj!D:AJ,33,0)</f>
        <v>katA</v>
      </c>
    </row>
    <row r="5186" spans="8:37" x14ac:dyDescent="0.25">
      <c r="H5186" s="8"/>
      <c r="I5186" s="8"/>
      <c r="N5186" s="23"/>
      <c r="O5186" s="24"/>
      <c r="P5186" s="19"/>
      <c r="Q5186" s="19"/>
      <c r="R5186" s="19"/>
      <c r="U5186" s="27"/>
      <c r="Y5186" s="9" t="s">
        <v>571</v>
      </c>
      <c r="Z5186" s="9" t="s">
        <v>232</v>
      </c>
      <c r="AA5186" s="9" t="s">
        <v>237</v>
      </c>
      <c r="AB5186" s="9">
        <v>8000191</v>
      </c>
      <c r="AC5186" s="9" t="s">
        <v>5961</v>
      </c>
      <c r="AD5186" s="9" t="s">
        <v>231</v>
      </c>
      <c r="AE5186" s="5">
        <f t="shared" si="182"/>
        <v>0</v>
      </c>
      <c r="AF5186" s="5" t="str">
        <f t="shared" si="183"/>
        <v>katB</v>
      </c>
      <c r="AG5186" s="153"/>
      <c r="AH5186" s="153"/>
      <c r="AI5186" t="s">
        <v>201</v>
      </c>
      <c r="AJ5186" t="s">
        <v>17878</v>
      </c>
      <c r="AK5186" s="9" t="str">
        <f>VLOOKUP(Y5186,zdroj!D:AJ,33,0)</f>
        <v>katA</v>
      </c>
    </row>
    <row r="5187" spans="8:37" x14ac:dyDescent="0.25">
      <c r="H5187" s="8"/>
      <c r="I5187" s="8"/>
      <c r="N5187" s="23"/>
      <c r="O5187" s="24"/>
      <c r="P5187" s="19"/>
      <c r="Q5187" s="19"/>
      <c r="R5187" s="19"/>
      <c r="U5187" s="27"/>
      <c r="Y5187" s="9" t="s">
        <v>571</v>
      </c>
      <c r="Z5187" s="9" t="s">
        <v>232</v>
      </c>
      <c r="AA5187" s="9" t="s">
        <v>237</v>
      </c>
      <c r="AB5187" s="9">
        <v>8000204</v>
      </c>
      <c r="AC5187" s="9" t="s">
        <v>5962</v>
      </c>
      <c r="AD5187" s="9" t="s">
        <v>225</v>
      </c>
      <c r="AE5187" s="5">
        <f t="shared" si="182"/>
        <v>0</v>
      </c>
      <c r="AF5187" s="5" t="str">
        <f t="shared" si="183"/>
        <v>katA</v>
      </c>
      <c r="AG5187" s="153"/>
      <c r="AH5187" s="153"/>
      <c r="AI5187" t="s">
        <v>201</v>
      </c>
      <c r="AJ5187" t="s">
        <v>17878</v>
      </c>
      <c r="AK5187" s="9" t="str">
        <f>VLOOKUP(Y5187,zdroj!D:AJ,33,0)</f>
        <v>katA</v>
      </c>
    </row>
    <row r="5188" spans="8:37" x14ac:dyDescent="0.25">
      <c r="H5188" s="8"/>
      <c r="I5188" s="8"/>
      <c r="N5188" s="23"/>
      <c r="O5188" s="24"/>
      <c r="P5188" s="19"/>
      <c r="Q5188" s="19"/>
      <c r="R5188" s="19"/>
      <c r="U5188" s="27"/>
      <c r="Y5188" s="9" t="s">
        <v>571</v>
      </c>
      <c r="Z5188" s="9" t="s">
        <v>232</v>
      </c>
      <c r="AA5188" s="9" t="s">
        <v>237</v>
      </c>
      <c r="AB5188" s="9">
        <v>8000212</v>
      </c>
      <c r="AC5188" s="9" t="s">
        <v>5963</v>
      </c>
      <c r="AD5188" s="9" t="s">
        <v>231</v>
      </c>
      <c r="AE5188" s="5">
        <f t="shared" si="182"/>
        <v>0</v>
      </c>
      <c r="AF5188" s="5" t="str">
        <f t="shared" si="183"/>
        <v>katB</v>
      </c>
      <c r="AG5188" s="153"/>
      <c r="AH5188" s="153"/>
      <c r="AI5188" t="s">
        <v>201</v>
      </c>
      <c r="AJ5188" t="s">
        <v>17878</v>
      </c>
      <c r="AK5188" s="9" t="str">
        <f>VLOOKUP(Y5188,zdroj!D:AJ,33,0)</f>
        <v>katA</v>
      </c>
    </row>
    <row r="5189" spans="8:37" x14ac:dyDescent="0.25">
      <c r="H5189" s="8"/>
      <c r="I5189" s="8"/>
      <c r="N5189" s="23"/>
      <c r="O5189" s="24"/>
      <c r="P5189" s="19"/>
      <c r="Q5189" s="19"/>
      <c r="R5189" s="19"/>
      <c r="U5189" s="27"/>
      <c r="Y5189" s="9" t="s">
        <v>571</v>
      </c>
      <c r="Z5189" s="9" t="s">
        <v>232</v>
      </c>
      <c r="AA5189" s="9" t="s">
        <v>237</v>
      </c>
      <c r="AB5189" s="9">
        <v>8000221</v>
      </c>
      <c r="AC5189" s="9" t="s">
        <v>5964</v>
      </c>
      <c r="AD5189" s="9" t="s">
        <v>231</v>
      </c>
      <c r="AE5189" s="5">
        <f t="shared" si="182"/>
        <v>0</v>
      </c>
      <c r="AF5189" s="5" t="str">
        <f t="shared" si="183"/>
        <v>katB</v>
      </c>
      <c r="AG5189" s="153"/>
      <c r="AH5189" s="153"/>
      <c r="AI5189" t="s">
        <v>201</v>
      </c>
      <c r="AJ5189" t="s">
        <v>17878</v>
      </c>
      <c r="AK5189" s="9" t="str">
        <f>VLOOKUP(Y5189,zdroj!D:AJ,33,0)</f>
        <v>katA</v>
      </c>
    </row>
    <row r="5190" spans="8:37" x14ac:dyDescent="0.25">
      <c r="H5190" s="8"/>
      <c r="I5190" s="8"/>
      <c r="N5190" s="23"/>
      <c r="O5190" s="24"/>
      <c r="P5190" s="19"/>
      <c r="Q5190" s="19"/>
      <c r="R5190" s="19"/>
      <c r="U5190" s="27"/>
      <c r="Y5190" s="9" t="s">
        <v>571</v>
      </c>
      <c r="Z5190" s="9" t="s">
        <v>232</v>
      </c>
      <c r="AA5190" s="9" t="s">
        <v>237</v>
      </c>
      <c r="AB5190" s="9">
        <v>8000239</v>
      </c>
      <c r="AC5190" s="9" t="s">
        <v>5965</v>
      </c>
      <c r="AD5190" s="9" t="s">
        <v>225</v>
      </c>
      <c r="AE5190" s="5">
        <f t="shared" si="182"/>
        <v>0</v>
      </c>
      <c r="AF5190" s="5" t="str">
        <f t="shared" si="183"/>
        <v>katA</v>
      </c>
      <c r="AG5190" s="153"/>
      <c r="AH5190" s="153"/>
      <c r="AI5190" t="s">
        <v>201</v>
      </c>
      <c r="AJ5190" t="s">
        <v>17878</v>
      </c>
      <c r="AK5190" s="9" t="str">
        <f>VLOOKUP(Y5190,zdroj!D:AJ,33,0)</f>
        <v>katA</v>
      </c>
    </row>
    <row r="5191" spans="8:37" x14ac:dyDescent="0.25">
      <c r="H5191" s="8"/>
      <c r="I5191" s="8"/>
      <c r="N5191" s="23"/>
      <c r="O5191" s="24"/>
      <c r="P5191" s="19"/>
      <c r="Q5191" s="19"/>
      <c r="R5191" s="19"/>
      <c r="U5191" s="27"/>
      <c r="Y5191" s="9" t="s">
        <v>571</v>
      </c>
      <c r="Z5191" s="9" t="s">
        <v>232</v>
      </c>
      <c r="AA5191" s="9" t="s">
        <v>237</v>
      </c>
      <c r="AB5191" s="9">
        <v>8000247</v>
      </c>
      <c r="AC5191" s="9" t="s">
        <v>5966</v>
      </c>
      <c r="AD5191" s="9" t="s">
        <v>231</v>
      </c>
      <c r="AE5191" s="5">
        <f t="shared" si="182"/>
        <v>0</v>
      </c>
      <c r="AF5191" s="5" t="str">
        <f t="shared" si="183"/>
        <v>katB</v>
      </c>
      <c r="AG5191" s="153"/>
      <c r="AH5191" s="153"/>
      <c r="AI5191" t="s">
        <v>201</v>
      </c>
      <c r="AJ5191" t="s">
        <v>17878</v>
      </c>
      <c r="AK5191" s="9" t="str">
        <f>VLOOKUP(Y5191,zdroj!D:AJ,33,0)</f>
        <v>katA</v>
      </c>
    </row>
    <row r="5192" spans="8:37" x14ac:dyDescent="0.25">
      <c r="H5192" s="8"/>
      <c r="I5192" s="8"/>
      <c r="N5192" s="23"/>
      <c r="O5192" s="24"/>
      <c r="P5192" s="19"/>
      <c r="Q5192" s="19"/>
      <c r="R5192" s="19"/>
      <c r="U5192" s="27"/>
      <c r="Y5192" s="9" t="s">
        <v>571</v>
      </c>
      <c r="Z5192" s="9" t="s">
        <v>232</v>
      </c>
      <c r="AA5192" s="9" t="s">
        <v>237</v>
      </c>
      <c r="AB5192" s="9">
        <v>8000255</v>
      </c>
      <c r="AC5192" s="9" t="s">
        <v>5967</v>
      </c>
      <c r="AD5192" s="9" t="s">
        <v>231</v>
      </c>
      <c r="AE5192" s="5">
        <f t="shared" si="182"/>
        <v>0</v>
      </c>
      <c r="AF5192" s="5" t="str">
        <f t="shared" si="183"/>
        <v>katB</v>
      </c>
      <c r="AG5192" s="153"/>
      <c r="AH5192" s="153"/>
      <c r="AI5192" t="s">
        <v>201</v>
      </c>
      <c r="AJ5192" t="s">
        <v>17878</v>
      </c>
      <c r="AK5192" s="9" t="str">
        <f>VLOOKUP(Y5192,zdroj!D:AJ,33,0)</f>
        <v>katA</v>
      </c>
    </row>
    <row r="5193" spans="8:37" x14ac:dyDescent="0.25">
      <c r="H5193" s="8"/>
      <c r="I5193" s="8"/>
      <c r="N5193" s="23"/>
      <c r="O5193" s="24"/>
      <c r="P5193" s="19"/>
      <c r="Q5193" s="19"/>
      <c r="R5193" s="19"/>
      <c r="U5193" s="27"/>
      <c r="Y5193" s="9" t="s">
        <v>571</v>
      </c>
      <c r="Z5193" s="9" t="s">
        <v>232</v>
      </c>
      <c r="AA5193" s="9" t="s">
        <v>237</v>
      </c>
      <c r="AB5193" s="9">
        <v>7999542</v>
      </c>
      <c r="AC5193" s="9" t="s">
        <v>5968</v>
      </c>
      <c r="AD5193" s="9" t="s">
        <v>225</v>
      </c>
      <c r="AE5193" s="5">
        <f t="shared" si="182"/>
        <v>0</v>
      </c>
      <c r="AF5193" s="5" t="str">
        <f t="shared" si="183"/>
        <v>katA</v>
      </c>
      <c r="AG5193" s="153"/>
      <c r="AH5193" s="153"/>
      <c r="AI5193" t="s">
        <v>201</v>
      </c>
      <c r="AJ5193" t="s">
        <v>17878</v>
      </c>
      <c r="AK5193" s="9" t="str">
        <f>VLOOKUP(Y5193,zdroj!D:AJ,33,0)</f>
        <v>katA</v>
      </c>
    </row>
    <row r="5194" spans="8:37" x14ac:dyDescent="0.25">
      <c r="H5194" s="8"/>
      <c r="I5194" s="8"/>
      <c r="N5194" s="23"/>
      <c r="O5194" s="24"/>
      <c r="P5194" s="19"/>
      <c r="Q5194" s="19"/>
      <c r="R5194" s="19"/>
      <c r="U5194" s="27"/>
      <c r="Y5194" s="9" t="s">
        <v>571</v>
      </c>
      <c r="Z5194" s="9" t="s">
        <v>232</v>
      </c>
      <c r="AA5194" s="9" t="s">
        <v>237</v>
      </c>
      <c r="AB5194" s="9">
        <v>8000263</v>
      </c>
      <c r="AC5194" s="9" t="s">
        <v>5969</v>
      </c>
      <c r="AD5194" s="9" t="s">
        <v>231</v>
      </c>
      <c r="AE5194" s="5">
        <f t="shared" ref="AE5194:AE5257" si="184">VLOOKUP(Y5194,K:T,10,0)</f>
        <v>0</v>
      </c>
      <c r="AF5194" s="5" t="str">
        <f t="shared" ref="AF5194:AF5257" si="185">IF(AE5194="A",IF(AD5194="katA","katB",AD5194),AD5194)</f>
        <v>katB</v>
      </c>
      <c r="AG5194" s="153"/>
      <c r="AH5194" s="153"/>
      <c r="AI5194" t="s">
        <v>201</v>
      </c>
      <c r="AJ5194" t="s">
        <v>17878</v>
      </c>
      <c r="AK5194" s="9" t="str">
        <f>VLOOKUP(Y5194,zdroj!D:AJ,33,0)</f>
        <v>katA</v>
      </c>
    </row>
    <row r="5195" spans="8:37" x14ac:dyDescent="0.25">
      <c r="H5195" s="8"/>
      <c r="I5195" s="8"/>
      <c r="N5195" s="23"/>
      <c r="O5195" s="24"/>
      <c r="P5195" s="19"/>
      <c r="Q5195" s="19"/>
      <c r="R5195" s="19"/>
      <c r="U5195" s="27"/>
      <c r="Y5195" s="9" t="s">
        <v>571</v>
      </c>
      <c r="Z5195" s="9" t="s">
        <v>232</v>
      </c>
      <c r="AA5195" s="9" t="s">
        <v>237</v>
      </c>
      <c r="AB5195" s="9">
        <v>8000271</v>
      </c>
      <c r="AC5195" s="9" t="s">
        <v>5970</v>
      </c>
      <c r="AD5195" s="9" t="s">
        <v>225</v>
      </c>
      <c r="AE5195" s="5">
        <f t="shared" si="184"/>
        <v>0</v>
      </c>
      <c r="AF5195" s="5" t="str">
        <f t="shared" si="185"/>
        <v>katA</v>
      </c>
      <c r="AG5195" s="153"/>
      <c r="AH5195" s="153"/>
      <c r="AI5195" t="s">
        <v>201</v>
      </c>
      <c r="AJ5195" t="s">
        <v>17878</v>
      </c>
      <c r="AK5195" s="9" t="str">
        <f>VLOOKUP(Y5195,zdroj!D:AJ,33,0)</f>
        <v>katA</v>
      </c>
    </row>
    <row r="5196" spans="8:37" x14ac:dyDescent="0.25">
      <c r="H5196" s="8"/>
      <c r="I5196" s="8"/>
      <c r="N5196" s="23"/>
      <c r="O5196" s="24"/>
      <c r="P5196" s="19"/>
      <c r="Q5196" s="19"/>
      <c r="R5196" s="19"/>
      <c r="U5196" s="27"/>
      <c r="Y5196" s="9" t="s">
        <v>571</v>
      </c>
      <c r="Z5196" s="9" t="s">
        <v>232</v>
      </c>
      <c r="AA5196" s="9" t="s">
        <v>237</v>
      </c>
      <c r="AB5196" s="9">
        <v>8000280</v>
      </c>
      <c r="AC5196" s="9" t="s">
        <v>5971</v>
      </c>
      <c r="AD5196" s="9" t="s">
        <v>225</v>
      </c>
      <c r="AE5196" s="5">
        <f t="shared" si="184"/>
        <v>0</v>
      </c>
      <c r="AF5196" s="5" t="str">
        <f t="shared" si="185"/>
        <v>katA</v>
      </c>
      <c r="AG5196" s="153"/>
      <c r="AH5196" s="153"/>
      <c r="AI5196" t="s">
        <v>201</v>
      </c>
      <c r="AJ5196" t="s">
        <v>17878</v>
      </c>
      <c r="AK5196" s="9" t="str">
        <f>VLOOKUP(Y5196,zdroj!D:AJ,33,0)</f>
        <v>katA</v>
      </c>
    </row>
    <row r="5197" spans="8:37" x14ac:dyDescent="0.25">
      <c r="H5197" s="8"/>
      <c r="I5197" s="8"/>
      <c r="N5197" s="23"/>
      <c r="O5197" s="24"/>
      <c r="P5197" s="19"/>
      <c r="Q5197" s="19"/>
      <c r="R5197" s="19"/>
      <c r="U5197" s="27"/>
      <c r="Y5197" s="9" t="s">
        <v>571</v>
      </c>
      <c r="Z5197" s="9" t="s">
        <v>232</v>
      </c>
      <c r="AA5197" s="9" t="s">
        <v>237</v>
      </c>
      <c r="AB5197" s="9">
        <v>8000298</v>
      </c>
      <c r="AC5197" s="9" t="s">
        <v>5972</v>
      </c>
      <c r="AD5197" s="9" t="s">
        <v>231</v>
      </c>
      <c r="AE5197" s="5">
        <f t="shared" si="184"/>
        <v>0</v>
      </c>
      <c r="AF5197" s="5" t="str">
        <f t="shared" si="185"/>
        <v>katB</v>
      </c>
      <c r="AG5197" s="153"/>
      <c r="AH5197" s="153"/>
      <c r="AI5197" t="s">
        <v>201</v>
      </c>
      <c r="AJ5197" t="s">
        <v>17878</v>
      </c>
      <c r="AK5197" s="9" t="str">
        <f>VLOOKUP(Y5197,zdroj!D:AJ,33,0)</f>
        <v>katA</v>
      </c>
    </row>
    <row r="5198" spans="8:37" x14ac:dyDescent="0.25">
      <c r="H5198" s="8"/>
      <c r="I5198" s="8"/>
      <c r="N5198" s="23"/>
      <c r="O5198" s="24"/>
      <c r="P5198" s="19"/>
      <c r="Q5198" s="19"/>
      <c r="R5198" s="19"/>
      <c r="U5198" s="27"/>
      <c r="Y5198" s="9" t="s">
        <v>571</v>
      </c>
      <c r="Z5198" s="9" t="s">
        <v>232</v>
      </c>
      <c r="AA5198" s="9" t="s">
        <v>237</v>
      </c>
      <c r="AB5198" s="9">
        <v>8000301</v>
      </c>
      <c r="AC5198" s="9" t="s">
        <v>5973</v>
      </c>
      <c r="AD5198" s="9" t="s">
        <v>225</v>
      </c>
      <c r="AE5198" s="5">
        <f t="shared" si="184"/>
        <v>0</v>
      </c>
      <c r="AF5198" s="5" t="str">
        <f t="shared" si="185"/>
        <v>katA</v>
      </c>
      <c r="AG5198" s="153"/>
      <c r="AH5198" s="153"/>
      <c r="AI5198" t="s">
        <v>201</v>
      </c>
      <c r="AJ5198" t="s">
        <v>17878</v>
      </c>
      <c r="AK5198" s="9" t="str">
        <f>VLOOKUP(Y5198,zdroj!D:AJ,33,0)</f>
        <v>katA</v>
      </c>
    </row>
    <row r="5199" spans="8:37" x14ac:dyDescent="0.25">
      <c r="H5199" s="8"/>
      <c r="I5199" s="8"/>
      <c r="N5199" s="23"/>
      <c r="O5199" s="24"/>
      <c r="P5199" s="19"/>
      <c r="Q5199" s="19"/>
      <c r="R5199" s="19"/>
      <c r="U5199" s="27"/>
      <c r="Y5199" s="9" t="s">
        <v>571</v>
      </c>
      <c r="Z5199" s="9" t="s">
        <v>232</v>
      </c>
      <c r="AA5199" s="9" t="s">
        <v>237</v>
      </c>
      <c r="AB5199" s="9">
        <v>8000310</v>
      </c>
      <c r="AC5199" s="9" t="s">
        <v>5974</v>
      </c>
      <c r="AD5199" s="9" t="s">
        <v>225</v>
      </c>
      <c r="AE5199" s="5">
        <f t="shared" si="184"/>
        <v>0</v>
      </c>
      <c r="AF5199" s="5" t="str">
        <f t="shared" si="185"/>
        <v>katA</v>
      </c>
      <c r="AG5199" s="153"/>
      <c r="AH5199" s="153"/>
      <c r="AI5199" t="s">
        <v>201</v>
      </c>
      <c r="AJ5199" t="s">
        <v>17878</v>
      </c>
      <c r="AK5199" s="9" t="str">
        <f>VLOOKUP(Y5199,zdroj!D:AJ,33,0)</f>
        <v>katA</v>
      </c>
    </row>
    <row r="5200" spans="8:37" x14ac:dyDescent="0.25">
      <c r="H5200" s="8"/>
      <c r="I5200" s="8"/>
      <c r="N5200" s="23"/>
      <c r="O5200" s="24"/>
      <c r="P5200" s="19"/>
      <c r="Q5200" s="19"/>
      <c r="R5200" s="19"/>
      <c r="U5200" s="27"/>
      <c r="Y5200" s="9" t="s">
        <v>571</v>
      </c>
      <c r="Z5200" s="9" t="s">
        <v>232</v>
      </c>
      <c r="AA5200" s="9" t="s">
        <v>237</v>
      </c>
      <c r="AB5200" s="9">
        <v>8000328</v>
      </c>
      <c r="AC5200" s="9" t="s">
        <v>5975</v>
      </c>
      <c r="AD5200" s="9" t="s">
        <v>225</v>
      </c>
      <c r="AE5200" s="5">
        <f t="shared" si="184"/>
        <v>0</v>
      </c>
      <c r="AF5200" s="5" t="str">
        <f t="shared" si="185"/>
        <v>katA</v>
      </c>
      <c r="AG5200" s="153"/>
      <c r="AH5200" s="153"/>
      <c r="AI5200" t="s">
        <v>201</v>
      </c>
      <c r="AJ5200" t="s">
        <v>17878</v>
      </c>
      <c r="AK5200" s="9" t="str">
        <f>VLOOKUP(Y5200,zdroj!D:AJ,33,0)</f>
        <v>katA</v>
      </c>
    </row>
    <row r="5201" spans="8:37" x14ac:dyDescent="0.25">
      <c r="H5201" s="8"/>
      <c r="I5201" s="8"/>
      <c r="N5201" s="23"/>
      <c r="O5201" s="24"/>
      <c r="P5201" s="19"/>
      <c r="Q5201" s="19"/>
      <c r="R5201" s="19"/>
      <c r="U5201" s="27"/>
      <c r="Y5201" s="9" t="s">
        <v>571</v>
      </c>
      <c r="Z5201" s="9" t="s">
        <v>232</v>
      </c>
      <c r="AA5201" s="9" t="s">
        <v>237</v>
      </c>
      <c r="AB5201" s="9">
        <v>8000336</v>
      </c>
      <c r="AC5201" s="9" t="s">
        <v>5976</v>
      </c>
      <c r="AD5201" s="9" t="s">
        <v>231</v>
      </c>
      <c r="AE5201" s="5">
        <f t="shared" si="184"/>
        <v>0</v>
      </c>
      <c r="AF5201" s="5" t="str">
        <f t="shared" si="185"/>
        <v>katB</v>
      </c>
      <c r="AG5201" s="153"/>
      <c r="AH5201" s="153"/>
      <c r="AI5201" t="s">
        <v>201</v>
      </c>
      <c r="AJ5201" t="s">
        <v>17878</v>
      </c>
      <c r="AK5201" s="9" t="str">
        <f>VLOOKUP(Y5201,zdroj!D:AJ,33,0)</f>
        <v>katA</v>
      </c>
    </row>
    <row r="5202" spans="8:37" x14ac:dyDescent="0.25">
      <c r="H5202" s="8"/>
      <c r="I5202" s="8"/>
      <c r="N5202" s="23"/>
      <c r="O5202" s="24"/>
      <c r="P5202" s="19"/>
      <c r="Q5202" s="19"/>
      <c r="R5202" s="19"/>
      <c r="U5202" s="27"/>
      <c r="Y5202" s="9" t="s">
        <v>571</v>
      </c>
      <c r="Z5202" s="9" t="s">
        <v>232</v>
      </c>
      <c r="AA5202" s="9" t="s">
        <v>237</v>
      </c>
      <c r="AB5202" s="9">
        <v>8000344</v>
      </c>
      <c r="AC5202" s="9" t="s">
        <v>5977</v>
      </c>
      <c r="AD5202" s="9" t="s">
        <v>225</v>
      </c>
      <c r="AE5202" s="5">
        <f t="shared" si="184"/>
        <v>0</v>
      </c>
      <c r="AF5202" s="5" t="str">
        <f t="shared" si="185"/>
        <v>katA</v>
      </c>
      <c r="AG5202" s="153"/>
      <c r="AH5202" s="153"/>
      <c r="AI5202" t="s">
        <v>201</v>
      </c>
      <c r="AJ5202" t="s">
        <v>17878</v>
      </c>
      <c r="AK5202" s="9" t="str">
        <f>VLOOKUP(Y5202,zdroj!D:AJ,33,0)</f>
        <v>katA</v>
      </c>
    </row>
    <row r="5203" spans="8:37" x14ac:dyDescent="0.25">
      <c r="H5203" s="8"/>
      <c r="I5203" s="8"/>
      <c r="N5203" s="23"/>
      <c r="O5203" s="24"/>
      <c r="P5203" s="19"/>
      <c r="Q5203" s="19"/>
      <c r="R5203" s="19"/>
      <c r="U5203" s="27"/>
      <c r="Y5203" s="9" t="s">
        <v>571</v>
      </c>
      <c r="Z5203" s="9" t="s">
        <v>232</v>
      </c>
      <c r="AA5203" s="9" t="s">
        <v>237</v>
      </c>
      <c r="AB5203" s="9">
        <v>8000352</v>
      </c>
      <c r="AC5203" s="9" t="s">
        <v>5978</v>
      </c>
      <c r="AD5203" s="9" t="s">
        <v>231</v>
      </c>
      <c r="AE5203" s="5">
        <f t="shared" si="184"/>
        <v>0</v>
      </c>
      <c r="AF5203" s="5" t="str">
        <f t="shared" si="185"/>
        <v>katB</v>
      </c>
      <c r="AG5203" s="153"/>
      <c r="AH5203" s="153"/>
      <c r="AI5203" t="s">
        <v>201</v>
      </c>
      <c r="AJ5203" t="s">
        <v>17878</v>
      </c>
      <c r="AK5203" s="9" t="str">
        <f>VLOOKUP(Y5203,zdroj!D:AJ,33,0)</f>
        <v>katA</v>
      </c>
    </row>
    <row r="5204" spans="8:37" x14ac:dyDescent="0.25">
      <c r="H5204" s="8"/>
      <c r="I5204" s="8"/>
      <c r="N5204" s="23"/>
      <c r="O5204" s="24"/>
      <c r="P5204" s="19"/>
      <c r="Q5204" s="19"/>
      <c r="R5204" s="19"/>
      <c r="U5204" s="27"/>
      <c r="Y5204" s="9" t="s">
        <v>571</v>
      </c>
      <c r="Z5204" s="9" t="s">
        <v>232</v>
      </c>
      <c r="AA5204" s="9" t="s">
        <v>237</v>
      </c>
      <c r="AB5204" s="9">
        <v>7999551</v>
      </c>
      <c r="AC5204" s="9" t="s">
        <v>5979</v>
      </c>
      <c r="AD5204" s="9" t="s">
        <v>225</v>
      </c>
      <c r="AE5204" s="5">
        <f t="shared" si="184"/>
        <v>0</v>
      </c>
      <c r="AF5204" s="5" t="str">
        <f t="shared" si="185"/>
        <v>katA</v>
      </c>
      <c r="AG5204" s="153"/>
      <c r="AH5204" s="153"/>
      <c r="AI5204" t="s">
        <v>201</v>
      </c>
      <c r="AJ5204" t="s">
        <v>17878</v>
      </c>
      <c r="AK5204" s="9" t="str">
        <f>VLOOKUP(Y5204,zdroj!D:AJ,33,0)</f>
        <v>katA</v>
      </c>
    </row>
    <row r="5205" spans="8:37" x14ac:dyDescent="0.25">
      <c r="H5205" s="8"/>
      <c r="I5205" s="8"/>
      <c r="N5205" s="23"/>
      <c r="O5205" s="24"/>
      <c r="P5205" s="19"/>
      <c r="Q5205" s="19"/>
      <c r="R5205" s="19"/>
      <c r="U5205" s="27"/>
      <c r="Y5205" s="9" t="s">
        <v>571</v>
      </c>
      <c r="Z5205" s="9" t="s">
        <v>232</v>
      </c>
      <c r="AA5205" s="9" t="s">
        <v>237</v>
      </c>
      <c r="AB5205" s="9">
        <v>8000361</v>
      </c>
      <c r="AC5205" s="9" t="s">
        <v>5980</v>
      </c>
      <c r="AD5205" s="9" t="s">
        <v>231</v>
      </c>
      <c r="AE5205" s="5">
        <f t="shared" si="184"/>
        <v>0</v>
      </c>
      <c r="AF5205" s="5" t="str">
        <f t="shared" si="185"/>
        <v>katB</v>
      </c>
      <c r="AG5205" s="153"/>
      <c r="AH5205" s="153"/>
      <c r="AI5205" t="s">
        <v>201</v>
      </c>
      <c r="AJ5205" t="s">
        <v>17878</v>
      </c>
      <c r="AK5205" s="9" t="str">
        <f>VLOOKUP(Y5205,zdroj!D:AJ,33,0)</f>
        <v>katA</v>
      </c>
    </row>
    <row r="5206" spans="8:37" x14ac:dyDescent="0.25">
      <c r="H5206" s="8"/>
      <c r="I5206" s="8"/>
      <c r="N5206" s="23"/>
      <c r="O5206" s="24"/>
      <c r="P5206" s="19"/>
      <c r="Q5206" s="19"/>
      <c r="R5206" s="19"/>
      <c r="U5206" s="27"/>
      <c r="Y5206" s="9" t="s">
        <v>571</v>
      </c>
      <c r="Z5206" s="9" t="s">
        <v>232</v>
      </c>
      <c r="AA5206" s="9" t="s">
        <v>237</v>
      </c>
      <c r="AB5206" s="9">
        <v>8000379</v>
      </c>
      <c r="AC5206" s="9" t="s">
        <v>5981</v>
      </c>
      <c r="AD5206" s="9" t="s">
        <v>225</v>
      </c>
      <c r="AE5206" s="5">
        <f t="shared" si="184"/>
        <v>0</v>
      </c>
      <c r="AF5206" s="5" t="str">
        <f t="shared" si="185"/>
        <v>katA</v>
      </c>
      <c r="AG5206" s="153"/>
      <c r="AH5206" s="153"/>
      <c r="AI5206" t="s">
        <v>201</v>
      </c>
      <c r="AJ5206" t="s">
        <v>17878</v>
      </c>
      <c r="AK5206" s="9" t="str">
        <f>VLOOKUP(Y5206,zdroj!D:AJ,33,0)</f>
        <v>katA</v>
      </c>
    </row>
    <row r="5207" spans="8:37" x14ac:dyDescent="0.25">
      <c r="H5207" s="8"/>
      <c r="I5207" s="8"/>
      <c r="N5207" s="23"/>
      <c r="O5207" s="24"/>
      <c r="P5207" s="19"/>
      <c r="Q5207" s="19"/>
      <c r="R5207" s="19"/>
      <c r="U5207" s="27"/>
      <c r="Y5207" s="9" t="s">
        <v>571</v>
      </c>
      <c r="Z5207" s="9" t="s">
        <v>232</v>
      </c>
      <c r="AA5207" s="9" t="s">
        <v>237</v>
      </c>
      <c r="AB5207" s="9">
        <v>8000387</v>
      </c>
      <c r="AC5207" s="9" t="s">
        <v>5982</v>
      </c>
      <c r="AD5207" s="9" t="s">
        <v>225</v>
      </c>
      <c r="AE5207" s="5">
        <f t="shared" si="184"/>
        <v>0</v>
      </c>
      <c r="AF5207" s="5" t="str">
        <f t="shared" si="185"/>
        <v>katA</v>
      </c>
      <c r="AG5207" s="153"/>
      <c r="AH5207" s="153"/>
      <c r="AI5207" t="s">
        <v>201</v>
      </c>
      <c r="AJ5207" t="s">
        <v>17878</v>
      </c>
      <c r="AK5207" s="9" t="str">
        <f>VLOOKUP(Y5207,zdroj!D:AJ,33,0)</f>
        <v>katA</v>
      </c>
    </row>
    <row r="5208" spans="8:37" x14ac:dyDescent="0.25">
      <c r="H5208" s="8"/>
      <c r="I5208" s="8"/>
      <c r="N5208" s="23"/>
      <c r="O5208" s="24"/>
      <c r="P5208" s="19"/>
      <c r="Q5208" s="19"/>
      <c r="R5208" s="19"/>
      <c r="U5208" s="27"/>
      <c r="Y5208" s="9" t="s">
        <v>571</v>
      </c>
      <c r="Z5208" s="9" t="s">
        <v>232</v>
      </c>
      <c r="AA5208" s="9" t="s">
        <v>237</v>
      </c>
      <c r="AB5208" s="9">
        <v>8000395</v>
      </c>
      <c r="AC5208" s="9" t="s">
        <v>5983</v>
      </c>
      <c r="AD5208" s="9" t="s">
        <v>231</v>
      </c>
      <c r="AE5208" s="5">
        <f t="shared" si="184"/>
        <v>0</v>
      </c>
      <c r="AF5208" s="5" t="str">
        <f t="shared" si="185"/>
        <v>katB</v>
      </c>
      <c r="AG5208" s="153"/>
      <c r="AH5208" s="153"/>
      <c r="AI5208" t="s">
        <v>201</v>
      </c>
      <c r="AJ5208" t="s">
        <v>17878</v>
      </c>
      <c r="AK5208" s="9" t="str">
        <f>VLOOKUP(Y5208,zdroj!D:AJ,33,0)</f>
        <v>katA</v>
      </c>
    </row>
    <row r="5209" spans="8:37" x14ac:dyDescent="0.25">
      <c r="H5209" s="8"/>
      <c r="I5209" s="8"/>
      <c r="N5209" s="23"/>
      <c r="O5209" s="24"/>
      <c r="P5209" s="19"/>
      <c r="Q5209" s="19"/>
      <c r="R5209" s="19"/>
      <c r="U5209" s="27"/>
      <c r="Y5209" s="9" t="s">
        <v>571</v>
      </c>
      <c r="Z5209" s="9" t="s">
        <v>232</v>
      </c>
      <c r="AA5209" s="9" t="s">
        <v>237</v>
      </c>
      <c r="AB5209" s="9">
        <v>8000409</v>
      </c>
      <c r="AC5209" s="9" t="s">
        <v>5984</v>
      </c>
      <c r="AD5209" s="9" t="s">
        <v>231</v>
      </c>
      <c r="AE5209" s="5">
        <f t="shared" si="184"/>
        <v>0</v>
      </c>
      <c r="AF5209" s="5" t="str">
        <f t="shared" si="185"/>
        <v>katB</v>
      </c>
      <c r="AG5209" s="153"/>
      <c r="AH5209" s="153"/>
      <c r="AI5209" t="s">
        <v>201</v>
      </c>
      <c r="AJ5209" t="s">
        <v>17878</v>
      </c>
      <c r="AK5209" s="9" t="str">
        <f>VLOOKUP(Y5209,zdroj!D:AJ,33,0)</f>
        <v>katA</v>
      </c>
    </row>
    <row r="5210" spans="8:37" x14ac:dyDescent="0.25">
      <c r="H5210" s="8"/>
      <c r="I5210" s="8"/>
      <c r="N5210" s="23"/>
      <c r="O5210" s="24"/>
      <c r="P5210" s="19"/>
      <c r="Q5210" s="19"/>
      <c r="R5210" s="19"/>
      <c r="U5210" s="27"/>
      <c r="Y5210" s="9" t="s">
        <v>571</v>
      </c>
      <c r="Z5210" s="9" t="s">
        <v>232</v>
      </c>
      <c r="AA5210" s="9" t="s">
        <v>237</v>
      </c>
      <c r="AB5210" s="9">
        <v>8000417</v>
      </c>
      <c r="AC5210" s="9" t="s">
        <v>5985</v>
      </c>
      <c r="AD5210" s="9" t="s">
        <v>225</v>
      </c>
      <c r="AE5210" s="5">
        <f t="shared" si="184"/>
        <v>0</v>
      </c>
      <c r="AF5210" s="5" t="str">
        <f t="shared" si="185"/>
        <v>katA</v>
      </c>
      <c r="AG5210" s="153"/>
      <c r="AH5210" s="153"/>
      <c r="AI5210" t="s">
        <v>201</v>
      </c>
      <c r="AJ5210" t="s">
        <v>17878</v>
      </c>
      <c r="AK5210" s="9" t="str">
        <f>VLOOKUP(Y5210,zdroj!D:AJ,33,0)</f>
        <v>katA</v>
      </c>
    </row>
    <row r="5211" spans="8:37" x14ac:dyDescent="0.25">
      <c r="H5211" s="8"/>
      <c r="I5211" s="8"/>
      <c r="N5211" s="23"/>
      <c r="O5211" s="24"/>
      <c r="P5211" s="19"/>
      <c r="Q5211" s="19"/>
      <c r="R5211" s="19"/>
      <c r="U5211" s="27"/>
      <c r="Y5211" s="9" t="s">
        <v>571</v>
      </c>
      <c r="Z5211" s="9" t="s">
        <v>232</v>
      </c>
      <c r="AA5211" s="9" t="s">
        <v>237</v>
      </c>
      <c r="AB5211" s="9">
        <v>8000425</v>
      </c>
      <c r="AC5211" s="9" t="s">
        <v>5986</v>
      </c>
      <c r="AD5211" s="9" t="s">
        <v>231</v>
      </c>
      <c r="AE5211" s="5">
        <f t="shared" si="184"/>
        <v>0</v>
      </c>
      <c r="AF5211" s="5" t="str">
        <f t="shared" si="185"/>
        <v>katB</v>
      </c>
      <c r="AG5211" s="153"/>
      <c r="AH5211" s="153"/>
      <c r="AI5211" t="s">
        <v>201</v>
      </c>
      <c r="AJ5211" t="s">
        <v>17878</v>
      </c>
      <c r="AK5211" s="9" t="str">
        <f>VLOOKUP(Y5211,zdroj!D:AJ,33,0)</f>
        <v>katA</v>
      </c>
    </row>
    <row r="5212" spans="8:37" x14ac:dyDescent="0.25">
      <c r="H5212" s="8"/>
      <c r="I5212" s="8"/>
      <c r="N5212" s="23"/>
      <c r="O5212" s="24"/>
      <c r="P5212" s="19"/>
      <c r="Q5212" s="19"/>
      <c r="R5212" s="19"/>
      <c r="U5212" s="27"/>
      <c r="Y5212" s="9" t="s">
        <v>571</v>
      </c>
      <c r="Z5212" s="9" t="s">
        <v>232</v>
      </c>
      <c r="AA5212" s="9" t="s">
        <v>237</v>
      </c>
      <c r="AB5212" s="9">
        <v>8000433</v>
      </c>
      <c r="AC5212" s="9" t="s">
        <v>5987</v>
      </c>
      <c r="AD5212" s="9" t="s">
        <v>231</v>
      </c>
      <c r="AE5212" s="5">
        <f t="shared" si="184"/>
        <v>0</v>
      </c>
      <c r="AF5212" s="5" t="str">
        <f t="shared" si="185"/>
        <v>katB</v>
      </c>
      <c r="AG5212" s="153"/>
      <c r="AH5212" s="153"/>
      <c r="AI5212" t="s">
        <v>201</v>
      </c>
      <c r="AJ5212" t="s">
        <v>17878</v>
      </c>
      <c r="AK5212" s="9" t="str">
        <f>VLOOKUP(Y5212,zdroj!D:AJ,33,0)</f>
        <v>katA</v>
      </c>
    </row>
    <row r="5213" spans="8:37" x14ac:dyDescent="0.25">
      <c r="H5213" s="8"/>
      <c r="I5213" s="8"/>
      <c r="N5213" s="23"/>
      <c r="O5213" s="24"/>
      <c r="P5213" s="19"/>
      <c r="Q5213" s="19"/>
      <c r="R5213" s="19"/>
      <c r="U5213" s="27"/>
      <c r="Y5213" s="9" t="s">
        <v>571</v>
      </c>
      <c r="Z5213" s="9" t="s">
        <v>232</v>
      </c>
      <c r="AA5213" s="9" t="s">
        <v>237</v>
      </c>
      <c r="AB5213" s="9">
        <v>8000441</v>
      </c>
      <c r="AC5213" s="9" t="s">
        <v>5988</v>
      </c>
      <c r="AD5213" s="9" t="s">
        <v>225</v>
      </c>
      <c r="AE5213" s="5">
        <f t="shared" si="184"/>
        <v>0</v>
      </c>
      <c r="AF5213" s="5" t="str">
        <f t="shared" si="185"/>
        <v>katA</v>
      </c>
      <c r="AG5213" s="153"/>
      <c r="AH5213" s="153"/>
      <c r="AI5213" t="s">
        <v>201</v>
      </c>
      <c r="AJ5213" t="s">
        <v>17878</v>
      </c>
      <c r="AK5213" s="9" t="str">
        <f>VLOOKUP(Y5213,zdroj!D:AJ,33,0)</f>
        <v>katA</v>
      </c>
    </row>
    <row r="5214" spans="8:37" x14ac:dyDescent="0.25">
      <c r="H5214" s="8"/>
      <c r="I5214" s="8"/>
      <c r="N5214" s="23"/>
      <c r="O5214" s="24"/>
      <c r="P5214" s="19"/>
      <c r="Q5214" s="19"/>
      <c r="R5214" s="19"/>
      <c r="U5214" s="27"/>
      <c r="Y5214" s="9" t="s">
        <v>571</v>
      </c>
      <c r="Z5214" s="9" t="s">
        <v>232</v>
      </c>
      <c r="AA5214" s="9" t="s">
        <v>237</v>
      </c>
      <c r="AB5214" s="9">
        <v>8000450</v>
      </c>
      <c r="AC5214" s="9" t="s">
        <v>5989</v>
      </c>
      <c r="AD5214" s="9" t="s">
        <v>225</v>
      </c>
      <c r="AE5214" s="5">
        <f t="shared" si="184"/>
        <v>0</v>
      </c>
      <c r="AF5214" s="5" t="str">
        <f t="shared" si="185"/>
        <v>katA</v>
      </c>
      <c r="AG5214" s="153"/>
      <c r="AH5214" s="153"/>
      <c r="AI5214" t="s">
        <v>201</v>
      </c>
      <c r="AJ5214" t="s">
        <v>17878</v>
      </c>
      <c r="AK5214" s="9" t="str">
        <f>VLOOKUP(Y5214,zdroj!D:AJ,33,0)</f>
        <v>katA</v>
      </c>
    </row>
    <row r="5215" spans="8:37" x14ac:dyDescent="0.25">
      <c r="H5215" s="8"/>
      <c r="I5215" s="8"/>
      <c r="N5215" s="23"/>
      <c r="O5215" s="24"/>
      <c r="P5215" s="19"/>
      <c r="Q5215" s="19"/>
      <c r="R5215" s="19"/>
      <c r="U5215" s="27"/>
      <c r="Y5215" s="9" t="s">
        <v>575</v>
      </c>
      <c r="Z5215" s="9" t="s">
        <v>462</v>
      </c>
      <c r="AA5215" s="9" t="s">
        <v>198</v>
      </c>
      <c r="AB5215" s="9">
        <v>8002550</v>
      </c>
      <c r="AC5215" s="9" t="s">
        <v>5990</v>
      </c>
      <c r="AD5215" s="9" t="s">
        <v>231</v>
      </c>
      <c r="AE5215" s="5">
        <f t="shared" si="184"/>
        <v>0</v>
      </c>
      <c r="AF5215" s="5" t="str">
        <f t="shared" si="185"/>
        <v>katB</v>
      </c>
      <c r="AG5215" s="153"/>
      <c r="AH5215" s="153"/>
      <c r="AI5215" t="s">
        <v>195</v>
      </c>
      <c r="AJ5215" t="s">
        <v>340</v>
      </c>
      <c r="AK5215" s="9" t="str">
        <f>VLOOKUP(Y5215,zdroj!D:AJ,33,0)</f>
        <v>katB</v>
      </c>
    </row>
    <row r="5216" spans="8:37" x14ac:dyDescent="0.25">
      <c r="H5216" s="8"/>
      <c r="I5216" s="8"/>
      <c r="N5216" s="23"/>
      <c r="O5216" s="24"/>
      <c r="P5216" s="19"/>
      <c r="Q5216" s="19"/>
      <c r="R5216" s="19"/>
      <c r="U5216" s="27"/>
      <c r="Y5216" s="9" t="s">
        <v>575</v>
      </c>
      <c r="Z5216" s="9" t="s">
        <v>462</v>
      </c>
      <c r="AA5216" s="9" t="s">
        <v>198</v>
      </c>
      <c r="AB5216" s="9">
        <v>8002568</v>
      </c>
      <c r="AC5216" s="9" t="s">
        <v>5991</v>
      </c>
      <c r="AD5216" s="9" t="s">
        <v>231</v>
      </c>
      <c r="AE5216" s="5">
        <f t="shared" si="184"/>
        <v>0</v>
      </c>
      <c r="AF5216" s="5" t="str">
        <f t="shared" si="185"/>
        <v>katB</v>
      </c>
      <c r="AG5216" s="153"/>
      <c r="AH5216" s="153"/>
      <c r="AI5216" t="s">
        <v>195</v>
      </c>
      <c r="AJ5216" t="s">
        <v>340</v>
      </c>
      <c r="AK5216" s="9" t="str">
        <f>VLOOKUP(Y5216,zdroj!D:AJ,33,0)</f>
        <v>katB</v>
      </c>
    </row>
    <row r="5217" spans="8:37" x14ac:dyDescent="0.25">
      <c r="H5217" s="8"/>
      <c r="I5217" s="8"/>
      <c r="N5217" s="23"/>
      <c r="O5217" s="24"/>
      <c r="P5217" s="19"/>
      <c r="Q5217" s="19"/>
      <c r="R5217" s="19"/>
      <c r="U5217" s="27"/>
      <c r="Y5217" s="9" t="s">
        <v>575</v>
      </c>
      <c r="Z5217" s="9" t="s">
        <v>462</v>
      </c>
      <c r="AA5217" s="9" t="s">
        <v>198</v>
      </c>
      <c r="AB5217" s="9">
        <v>8002509</v>
      </c>
      <c r="AC5217" s="9" t="s">
        <v>5992</v>
      </c>
      <c r="AD5217" s="9" t="s">
        <v>231</v>
      </c>
      <c r="AE5217" s="5">
        <f t="shared" si="184"/>
        <v>0</v>
      </c>
      <c r="AF5217" s="5" t="str">
        <f t="shared" si="185"/>
        <v>katB</v>
      </c>
      <c r="AG5217" s="153"/>
      <c r="AH5217" s="153"/>
      <c r="AI5217" t="s">
        <v>195</v>
      </c>
      <c r="AJ5217" t="s">
        <v>340</v>
      </c>
      <c r="AK5217" s="9" t="str">
        <f>VLOOKUP(Y5217,zdroj!D:AJ,33,0)</f>
        <v>katB</v>
      </c>
    </row>
    <row r="5218" spans="8:37" x14ac:dyDescent="0.25">
      <c r="H5218" s="8"/>
      <c r="I5218" s="8"/>
      <c r="N5218" s="23"/>
      <c r="O5218" s="24"/>
      <c r="P5218" s="19"/>
      <c r="Q5218" s="19"/>
      <c r="R5218" s="19"/>
      <c r="U5218" s="27"/>
      <c r="Y5218" s="9" t="s">
        <v>575</v>
      </c>
      <c r="Z5218" s="9" t="s">
        <v>462</v>
      </c>
      <c r="AA5218" s="9" t="s">
        <v>198</v>
      </c>
      <c r="AB5218" s="9">
        <v>8002525</v>
      </c>
      <c r="AC5218" s="9" t="s">
        <v>5993</v>
      </c>
      <c r="AD5218" s="9" t="s">
        <v>231</v>
      </c>
      <c r="AE5218" s="5">
        <f t="shared" si="184"/>
        <v>0</v>
      </c>
      <c r="AF5218" s="5" t="str">
        <f t="shared" si="185"/>
        <v>katB</v>
      </c>
      <c r="AG5218" s="153"/>
      <c r="AH5218" s="153"/>
      <c r="AI5218" t="s">
        <v>195</v>
      </c>
      <c r="AJ5218" t="s">
        <v>340</v>
      </c>
      <c r="AK5218" s="9" t="str">
        <f>VLOOKUP(Y5218,zdroj!D:AJ,33,0)</f>
        <v>katB</v>
      </c>
    </row>
    <row r="5219" spans="8:37" x14ac:dyDescent="0.25">
      <c r="H5219" s="8"/>
      <c r="I5219" s="8"/>
      <c r="N5219" s="23"/>
      <c r="O5219" s="24"/>
      <c r="P5219" s="19"/>
      <c r="Q5219" s="19"/>
      <c r="R5219" s="19"/>
      <c r="U5219" s="27"/>
      <c r="Y5219" s="9" t="s">
        <v>575</v>
      </c>
      <c r="Z5219" s="9" t="s">
        <v>462</v>
      </c>
      <c r="AA5219" s="9" t="s">
        <v>198</v>
      </c>
      <c r="AB5219" s="9">
        <v>31245200</v>
      </c>
      <c r="AC5219" s="9" t="s">
        <v>5994</v>
      </c>
      <c r="AD5219" s="9" t="s">
        <v>231</v>
      </c>
      <c r="AE5219" s="5">
        <f t="shared" si="184"/>
        <v>0</v>
      </c>
      <c r="AF5219" s="5" t="str">
        <f t="shared" si="185"/>
        <v>katB</v>
      </c>
      <c r="AG5219" s="153"/>
      <c r="AH5219" s="153"/>
      <c r="AI5219" t="s">
        <v>229</v>
      </c>
      <c r="AJ5219" t="s">
        <v>17878</v>
      </c>
      <c r="AK5219" s="9" t="str">
        <f>VLOOKUP(Y5219,zdroj!D:AJ,33,0)</f>
        <v>katB</v>
      </c>
    </row>
    <row r="5220" spans="8:37" x14ac:dyDescent="0.25">
      <c r="H5220" s="8"/>
      <c r="I5220" s="8"/>
      <c r="N5220" s="23"/>
      <c r="O5220" s="24"/>
      <c r="P5220" s="19"/>
      <c r="Q5220" s="19"/>
      <c r="R5220" s="19"/>
      <c r="U5220" s="27"/>
      <c r="Y5220" s="9" t="s">
        <v>575</v>
      </c>
      <c r="Z5220" s="9" t="s">
        <v>462</v>
      </c>
      <c r="AA5220" s="9" t="s">
        <v>198</v>
      </c>
      <c r="AB5220" s="9">
        <v>8002533</v>
      </c>
      <c r="AC5220" s="9" t="s">
        <v>5995</v>
      </c>
      <c r="AD5220" s="9" t="s">
        <v>231</v>
      </c>
      <c r="AE5220" s="5">
        <f t="shared" si="184"/>
        <v>0</v>
      </c>
      <c r="AF5220" s="5" t="str">
        <f t="shared" si="185"/>
        <v>katB</v>
      </c>
      <c r="AG5220" s="153"/>
      <c r="AH5220" s="153"/>
      <c r="AI5220" t="s">
        <v>229</v>
      </c>
      <c r="AJ5220" t="s">
        <v>17878</v>
      </c>
      <c r="AK5220" s="9" t="str">
        <f>VLOOKUP(Y5220,zdroj!D:AJ,33,0)</f>
        <v>katB</v>
      </c>
    </row>
    <row r="5221" spans="8:37" x14ac:dyDescent="0.25">
      <c r="H5221" s="8"/>
      <c r="I5221" s="8"/>
      <c r="N5221" s="23"/>
      <c r="O5221" s="24"/>
      <c r="P5221" s="19"/>
      <c r="Q5221" s="19"/>
      <c r="R5221" s="19"/>
      <c r="U5221" s="27"/>
      <c r="Y5221" s="9" t="s">
        <v>575</v>
      </c>
      <c r="Z5221" s="9" t="s">
        <v>462</v>
      </c>
      <c r="AA5221" s="9" t="s">
        <v>198</v>
      </c>
      <c r="AB5221" s="9">
        <v>8002541</v>
      </c>
      <c r="AC5221" s="9" t="s">
        <v>5996</v>
      </c>
      <c r="AD5221" s="9" t="s">
        <v>231</v>
      </c>
      <c r="AE5221" s="5">
        <f t="shared" si="184"/>
        <v>0</v>
      </c>
      <c r="AF5221" s="5" t="str">
        <f t="shared" si="185"/>
        <v>katB</v>
      </c>
      <c r="AG5221" s="153"/>
      <c r="AH5221" s="153"/>
      <c r="AI5221" t="s">
        <v>195</v>
      </c>
      <c r="AJ5221" t="s">
        <v>340</v>
      </c>
      <c r="AK5221" s="9" t="str">
        <f>VLOOKUP(Y5221,zdroj!D:AJ,33,0)</f>
        <v>katB</v>
      </c>
    </row>
    <row r="5222" spans="8:37" x14ac:dyDescent="0.25">
      <c r="H5222" s="8"/>
      <c r="I5222" s="8"/>
      <c r="N5222" s="23"/>
      <c r="O5222" s="24"/>
      <c r="P5222" s="19"/>
      <c r="Q5222" s="19"/>
      <c r="R5222" s="19"/>
      <c r="U5222" s="27"/>
      <c r="Y5222" s="9" t="s">
        <v>575</v>
      </c>
      <c r="Z5222" s="9" t="s">
        <v>462</v>
      </c>
      <c r="AA5222" s="9" t="s">
        <v>198</v>
      </c>
      <c r="AB5222" s="9">
        <v>8001570</v>
      </c>
      <c r="AC5222" s="9" t="s">
        <v>5997</v>
      </c>
      <c r="AD5222" s="9" t="s">
        <v>231</v>
      </c>
      <c r="AE5222" s="5">
        <f t="shared" si="184"/>
        <v>0</v>
      </c>
      <c r="AF5222" s="5" t="str">
        <f t="shared" si="185"/>
        <v>katB</v>
      </c>
      <c r="AG5222" s="153"/>
      <c r="AH5222" s="153"/>
      <c r="AI5222" t="s">
        <v>201</v>
      </c>
      <c r="AJ5222" t="s">
        <v>17878</v>
      </c>
      <c r="AK5222" s="9" t="str">
        <f>VLOOKUP(Y5222,zdroj!D:AJ,33,0)</f>
        <v>katB</v>
      </c>
    </row>
    <row r="5223" spans="8:37" x14ac:dyDescent="0.25">
      <c r="H5223" s="8"/>
      <c r="I5223" s="8"/>
      <c r="N5223" s="23"/>
      <c r="O5223" s="24"/>
      <c r="P5223" s="19"/>
      <c r="Q5223" s="19"/>
      <c r="R5223" s="19"/>
      <c r="U5223" s="27"/>
      <c r="Y5223" s="9" t="s">
        <v>575</v>
      </c>
      <c r="Z5223" s="9" t="s">
        <v>462</v>
      </c>
      <c r="AA5223" s="9" t="s">
        <v>198</v>
      </c>
      <c r="AB5223" s="9">
        <v>8001642</v>
      </c>
      <c r="AC5223" s="9" t="s">
        <v>5998</v>
      </c>
      <c r="AD5223" s="9" t="s">
        <v>800</v>
      </c>
      <c r="AE5223" s="5">
        <f t="shared" si="184"/>
        <v>0</v>
      </c>
      <c r="AF5223" s="5" t="str">
        <f t="shared" si="185"/>
        <v>Pokryto</v>
      </c>
      <c r="AG5223" s="153"/>
      <c r="AH5223" s="153"/>
      <c r="AI5223" t="s">
        <v>201</v>
      </c>
      <c r="AJ5223" t="s">
        <v>800</v>
      </c>
      <c r="AK5223" s="9" t="str">
        <f>VLOOKUP(Y5223,zdroj!D:AJ,33,0)</f>
        <v>katB</v>
      </c>
    </row>
    <row r="5224" spans="8:37" x14ac:dyDescent="0.25">
      <c r="H5224" s="8"/>
      <c r="I5224" s="8"/>
      <c r="N5224" s="23"/>
      <c r="O5224" s="24"/>
      <c r="P5224" s="19"/>
      <c r="Q5224" s="19"/>
      <c r="R5224" s="19"/>
      <c r="U5224" s="27"/>
      <c r="Y5224" s="9" t="s">
        <v>575</v>
      </c>
      <c r="Z5224" s="9" t="s">
        <v>462</v>
      </c>
      <c r="AA5224" s="9" t="s">
        <v>198</v>
      </c>
      <c r="AB5224" s="9">
        <v>8002088</v>
      </c>
      <c r="AC5224" s="9" t="s">
        <v>5999</v>
      </c>
      <c r="AD5224" s="9" t="s">
        <v>231</v>
      </c>
      <c r="AE5224" s="5">
        <f t="shared" si="184"/>
        <v>0</v>
      </c>
      <c r="AF5224" s="5" t="str">
        <f t="shared" si="185"/>
        <v>katB</v>
      </c>
      <c r="AG5224" s="153"/>
      <c r="AH5224" s="153"/>
      <c r="AI5224" t="s">
        <v>201</v>
      </c>
      <c r="AJ5224" t="s">
        <v>17878</v>
      </c>
      <c r="AK5224" s="9" t="str">
        <f>VLOOKUP(Y5224,zdroj!D:AJ,33,0)</f>
        <v>katB</v>
      </c>
    </row>
    <row r="5225" spans="8:37" x14ac:dyDescent="0.25">
      <c r="H5225" s="8"/>
      <c r="I5225" s="8"/>
      <c r="N5225" s="23"/>
      <c r="O5225" s="24"/>
      <c r="P5225" s="19"/>
      <c r="Q5225" s="19"/>
      <c r="R5225" s="19"/>
      <c r="U5225" s="27"/>
      <c r="Y5225" s="9" t="s">
        <v>575</v>
      </c>
      <c r="Z5225" s="9" t="s">
        <v>462</v>
      </c>
      <c r="AA5225" s="9" t="s">
        <v>198</v>
      </c>
      <c r="AB5225" s="9">
        <v>8002096</v>
      </c>
      <c r="AC5225" s="9" t="s">
        <v>6000</v>
      </c>
      <c r="AD5225" s="9" t="s">
        <v>800</v>
      </c>
      <c r="AE5225" s="5">
        <f t="shared" si="184"/>
        <v>0</v>
      </c>
      <c r="AF5225" s="5" t="str">
        <f t="shared" si="185"/>
        <v>Pokryto</v>
      </c>
      <c r="AG5225" s="153"/>
      <c r="AH5225" s="153"/>
      <c r="AI5225" t="s">
        <v>201</v>
      </c>
      <c r="AJ5225" t="s">
        <v>800</v>
      </c>
      <c r="AK5225" s="9" t="str">
        <f>VLOOKUP(Y5225,zdroj!D:AJ,33,0)</f>
        <v>katB</v>
      </c>
    </row>
    <row r="5226" spans="8:37" x14ac:dyDescent="0.25">
      <c r="H5226" s="8"/>
      <c r="I5226" s="8"/>
      <c r="N5226" s="23"/>
      <c r="O5226" s="24"/>
      <c r="P5226" s="19"/>
      <c r="Q5226" s="19"/>
      <c r="R5226" s="19"/>
      <c r="U5226" s="27"/>
      <c r="Y5226" s="9" t="s">
        <v>575</v>
      </c>
      <c r="Z5226" s="9" t="s">
        <v>462</v>
      </c>
      <c r="AA5226" s="9" t="s">
        <v>198</v>
      </c>
      <c r="AB5226" s="9">
        <v>8001651</v>
      </c>
      <c r="AC5226" s="9" t="s">
        <v>6001</v>
      </c>
      <c r="AD5226" s="9" t="s">
        <v>800</v>
      </c>
      <c r="AE5226" s="5">
        <f t="shared" si="184"/>
        <v>0</v>
      </c>
      <c r="AF5226" s="5" t="str">
        <f t="shared" si="185"/>
        <v>Pokryto</v>
      </c>
      <c r="AG5226" s="153"/>
      <c r="AH5226" s="153"/>
      <c r="AI5226" t="s">
        <v>201</v>
      </c>
      <c r="AJ5226" t="s">
        <v>800</v>
      </c>
      <c r="AK5226" s="9" t="str">
        <f>VLOOKUP(Y5226,zdroj!D:AJ,33,0)</f>
        <v>katB</v>
      </c>
    </row>
    <row r="5227" spans="8:37" x14ac:dyDescent="0.25">
      <c r="H5227" s="8"/>
      <c r="I5227" s="8"/>
      <c r="N5227" s="23"/>
      <c r="O5227" s="24"/>
      <c r="P5227" s="19"/>
      <c r="Q5227" s="19"/>
      <c r="R5227" s="19"/>
      <c r="U5227" s="27"/>
      <c r="Y5227" s="9" t="s">
        <v>575</v>
      </c>
      <c r="Z5227" s="9" t="s">
        <v>462</v>
      </c>
      <c r="AA5227" s="9" t="s">
        <v>198</v>
      </c>
      <c r="AB5227" s="9">
        <v>8002100</v>
      </c>
      <c r="AC5227" s="9" t="s">
        <v>6002</v>
      </c>
      <c r="AD5227" s="9" t="s">
        <v>800</v>
      </c>
      <c r="AE5227" s="5">
        <f t="shared" si="184"/>
        <v>0</v>
      </c>
      <c r="AF5227" s="5" t="str">
        <f t="shared" si="185"/>
        <v>Pokryto</v>
      </c>
      <c r="AG5227" s="153"/>
      <c r="AH5227" s="153"/>
      <c r="AI5227" t="s">
        <v>201</v>
      </c>
      <c r="AJ5227" t="s">
        <v>800</v>
      </c>
      <c r="AK5227" s="9" t="str">
        <f>VLOOKUP(Y5227,zdroj!D:AJ,33,0)</f>
        <v>katB</v>
      </c>
    </row>
    <row r="5228" spans="8:37" x14ac:dyDescent="0.25">
      <c r="H5228" s="8"/>
      <c r="I5228" s="8"/>
      <c r="N5228" s="23"/>
      <c r="O5228" s="24"/>
      <c r="P5228" s="19"/>
      <c r="Q5228" s="19"/>
      <c r="R5228" s="19"/>
      <c r="U5228" s="27"/>
      <c r="Y5228" s="9" t="s">
        <v>575</v>
      </c>
      <c r="Z5228" s="9" t="s">
        <v>462</v>
      </c>
      <c r="AA5228" s="9" t="s">
        <v>198</v>
      </c>
      <c r="AB5228" s="9">
        <v>8002118</v>
      </c>
      <c r="AC5228" s="9" t="s">
        <v>6003</v>
      </c>
      <c r="AD5228" s="9" t="s">
        <v>800</v>
      </c>
      <c r="AE5228" s="5">
        <f t="shared" si="184"/>
        <v>0</v>
      </c>
      <c r="AF5228" s="5" t="str">
        <f t="shared" si="185"/>
        <v>Pokryto</v>
      </c>
      <c r="AG5228" s="153"/>
      <c r="AH5228" s="153"/>
      <c r="AI5228" t="s">
        <v>17884</v>
      </c>
      <c r="AJ5228" t="s">
        <v>800</v>
      </c>
      <c r="AK5228" s="9" t="str">
        <f>VLOOKUP(Y5228,zdroj!D:AJ,33,0)</f>
        <v>katB</v>
      </c>
    </row>
    <row r="5229" spans="8:37" x14ac:dyDescent="0.25">
      <c r="H5229" s="8"/>
      <c r="I5229" s="8"/>
      <c r="N5229" s="23"/>
      <c r="O5229" s="24"/>
      <c r="P5229" s="19"/>
      <c r="Q5229" s="19"/>
      <c r="R5229" s="19"/>
      <c r="U5229" s="27"/>
      <c r="Y5229" s="9" t="s">
        <v>575</v>
      </c>
      <c r="Z5229" s="9" t="s">
        <v>462</v>
      </c>
      <c r="AA5229" s="9" t="s">
        <v>198</v>
      </c>
      <c r="AB5229" s="9">
        <v>8002126</v>
      </c>
      <c r="AC5229" s="9" t="s">
        <v>6004</v>
      </c>
      <c r="AD5229" s="9" t="s">
        <v>231</v>
      </c>
      <c r="AE5229" s="5">
        <f t="shared" si="184"/>
        <v>0</v>
      </c>
      <c r="AF5229" s="5" t="str">
        <f t="shared" si="185"/>
        <v>katB</v>
      </c>
      <c r="AG5229" s="153"/>
      <c r="AH5229" s="153"/>
      <c r="AI5229" t="s">
        <v>201</v>
      </c>
      <c r="AJ5229" t="s">
        <v>17878</v>
      </c>
      <c r="AK5229" s="9" t="str">
        <f>VLOOKUP(Y5229,zdroj!D:AJ,33,0)</f>
        <v>katB</v>
      </c>
    </row>
    <row r="5230" spans="8:37" x14ac:dyDescent="0.25">
      <c r="H5230" s="8"/>
      <c r="I5230" s="8"/>
      <c r="N5230" s="23"/>
      <c r="O5230" s="24"/>
      <c r="P5230" s="19"/>
      <c r="Q5230" s="19"/>
      <c r="R5230" s="19"/>
      <c r="U5230" s="27"/>
      <c r="Y5230" s="9" t="s">
        <v>575</v>
      </c>
      <c r="Z5230" s="9" t="s">
        <v>462</v>
      </c>
      <c r="AA5230" s="9" t="s">
        <v>198</v>
      </c>
      <c r="AB5230" s="9">
        <v>8001669</v>
      </c>
      <c r="AC5230" s="9" t="s">
        <v>6005</v>
      </c>
      <c r="AD5230" s="9" t="s">
        <v>800</v>
      </c>
      <c r="AE5230" s="5">
        <f t="shared" si="184"/>
        <v>0</v>
      </c>
      <c r="AF5230" s="5" t="str">
        <f t="shared" si="185"/>
        <v>Pokryto</v>
      </c>
      <c r="AG5230" s="153"/>
      <c r="AH5230" s="153"/>
      <c r="AI5230" t="s">
        <v>201</v>
      </c>
      <c r="AJ5230" t="s">
        <v>800</v>
      </c>
      <c r="AK5230" s="9" t="str">
        <f>VLOOKUP(Y5230,zdroj!D:AJ,33,0)</f>
        <v>katB</v>
      </c>
    </row>
    <row r="5231" spans="8:37" x14ac:dyDescent="0.25">
      <c r="H5231" s="8"/>
      <c r="I5231" s="8"/>
      <c r="N5231" s="23"/>
      <c r="O5231" s="24"/>
      <c r="P5231" s="19"/>
      <c r="Q5231" s="19"/>
      <c r="R5231" s="19"/>
      <c r="U5231" s="27"/>
      <c r="Y5231" s="9" t="s">
        <v>575</v>
      </c>
      <c r="Z5231" s="9" t="s">
        <v>462</v>
      </c>
      <c r="AA5231" s="9" t="s">
        <v>198</v>
      </c>
      <c r="AB5231" s="9">
        <v>8002134</v>
      </c>
      <c r="AC5231" s="9" t="s">
        <v>6006</v>
      </c>
      <c r="AD5231" s="9" t="s">
        <v>800</v>
      </c>
      <c r="AE5231" s="5">
        <f t="shared" si="184"/>
        <v>0</v>
      </c>
      <c r="AF5231" s="5" t="str">
        <f t="shared" si="185"/>
        <v>Pokryto</v>
      </c>
      <c r="AG5231" s="153"/>
      <c r="AH5231" s="153"/>
      <c r="AI5231" t="s">
        <v>201</v>
      </c>
      <c r="AJ5231" t="s">
        <v>800</v>
      </c>
      <c r="AK5231" s="9" t="str">
        <f>VLOOKUP(Y5231,zdroj!D:AJ,33,0)</f>
        <v>katB</v>
      </c>
    </row>
    <row r="5232" spans="8:37" x14ac:dyDescent="0.25">
      <c r="H5232" s="8"/>
      <c r="I5232" s="8"/>
      <c r="N5232" s="23"/>
      <c r="O5232" s="24"/>
      <c r="P5232" s="19"/>
      <c r="Q5232" s="19"/>
      <c r="R5232" s="19"/>
      <c r="U5232" s="27"/>
      <c r="Y5232" s="9" t="s">
        <v>575</v>
      </c>
      <c r="Z5232" s="9" t="s">
        <v>462</v>
      </c>
      <c r="AA5232" s="9" t="s">
        <v>198</v>
      </c>
      <c r="AB5232" s="9">
        <v>8002142</v>
      </c>
      <c r="AC5232" s="9" t="s">
        <v>6007</v>
      </c>
      <c r="AD5232" s="9" t="s">
        <v>231</v>
      </c>
      <c r="AE5232" s="5">
        <f t="shared" si="184"/>
        <v>0</v>
      </c>
      <c r="AF5232" s="5" t="str">
        <f t="shared" si="185"/>
        <v>katB</v>
      </c>
      <c r="AG5232" s="153"/>
      <c r="AH5232" s="153"/>
      <c r="AI5232" t="s">
        <v>195</v>
      </c>
      <c r="AJ5232" t="s">
        <v>340</v>
      </c>
      <c r="AK5232" s="9" t="str">
        <f>VLOOKUP(Y5232,zdroj!D:AJ,33,0)</f>
        <v>katB</v>
      </c>
    </row>
    <row r="5233" spans="8:37" x14ac:dyDescent="0.25">
      <c r="H5233" s="8"/>
      <c r="I5233" s="8"/>
      <c r="N5233" s="23"/>
      <c r="O5233" s="24"/>
      <c r="P5233" s="19"/>
      <c r="Q5233" s="19"/>
      <c r="R5233" s="19"/>
      <c r="U5233" s="27"/>
      <c r="Y5233" s="9" t="s">
        <v>575</v>
      </c>
      <c r="Z5233" s="9" t="s">
        <v>462</v>
      </c>
      <c r="AA5233" s="9" t="s">
        <v>198</v>
      </c>
      <c r="AB5233" s="9">
        <v>8001677</v>
      </c>
      <c r="AC5233" s="9" t="s">
        <v>6008</v>
      </c>
      <c r="AD5233" s="9" t="s">
        <v>800</v>
      </c>
      <c r="AE5233" s="5">
        <f t="shared" si="184"/>
        <v>0</v>
      </c>
      <c r="AF5233" s="5" t="str">
        <f t="shared" si="185"/>
        <v>Pokryto</v>
      </c>
      <c r="AG5233" s="153"/>
      <c r="AH5233" s="153"/>
      <c r="AI5233" t="s">
        <v>201</v>
      </c>
      <c r="AJ5233" t="s">
        <v>800</v>
      </c>
      <c r="AK5233" s="9" t="str">
        <f>VLOOKUP(Y5233,zdroj!D:AJ,33,0)</f>
        <v>katB</v>
      </c>
    </row>
    <row r="5234" spans="8:37" x14ac:dyDescent="0.25">
      <c r="H5234" s="8"/>
      <c r="I5234" s="8"/>
      <c r="N5234" s="23"/>
      <c r="O5234" s="24"/>
      <c r="P5234" s="19"/>
      <c r="Q5234" s="19"/>
      <c r="R5234" s="19"/>
      <c r="U5234" s="27"/>
      <c r="Y5234" s="9" t="s">
        <v>575</v>
      </c>
      <c r="Z5234" s="9" t="s">
        <v>462</v>
      </c>
      <c r="AA5234" s="9" t="s">
        <v>198</v>
      </c>
      <c r="AB5234" s="9">
        <v>8002151</v>
      </c>
      <c r="AC5234" s="9" t="s">
        <v>6009</v>
      </c>
      <c r="AD5234" s="9" t="s">
        <v>231</v>
      </c>
      <c r="AE5234" s="5">
        <f t="shared" si="184"/>
        <v>0</v>
      </c>
      <c r="AF5234" s="5" t="str">
        <f t="shared" si="185"/>
        <v>katB</v>
      </c>
      <c r="AG5234" s="153"/>
      <c r="AH5234" s="153"/>
      <c r="AI5234" t="s">
        <v>201</v>
      </c>
      <c r="AJ5234" t="s">
        <v>17878</v>
      </c>
      <c r="AK5234" s="9" t="str">
        <f>VLOOKUP(Y5234,zdroj!D:AJ,33,0)</f>
        <v>katB</v>
      </c>
    </row>
    <row r="5235" spans="8:37" x14ac:dyDescent="0.25">
      <c r="H5235" s="8"/>
      <c r="I5235" s="8"/>
      <c r="N5235" s="23"/>
      <c r="O5235" s="24"/>
      <c r="P5235" s="19"/>
      <c r="Q5235" s="19"/>
      <c r="R5235" s="19"/>
      <c r="U5235" s="27"/>
      <c r="Y5235" s="9" t="s">
        <v>575</v>
      </c>
      <c r="Z5235" s="9" t="s">
        <v>462</v>
      </c>
      <c r="AA5235" s="9" t="s">
        <v>198</v>
      </c>
      <c r="AB5235" s="9">
        <v>30788960</v>
      </c>
      <c r="AC5235" s="9" t="s">
        <v>6010</v>
      </c>
      <c r="AD5235" s="9" t="s">
        <v>231</v>
      </c>
      <c r="AE5235" s="5">
        <f t="shared" si="184"/>
        <v>0</v>
      </c>
      <c r="AF5235" s="5" t="str">
        <f t="shared" si="185"/>
        <v>katB</v>
      </c>
      <c r="AG5235" s="153"/>
      <c r="AH5235" s="153"/>
      <c r="AI5235" t="s">
        <v>201</v>
      </c>
      <c r="AJ5235" t="s">
        <v>17878</v>
      </c>
      <c r="AK5235" s="9" t="str">
        <f>VLOOKUP(Y5235,zdroj!D:AJ,33,0)</f>
        <v>katB</v>
      </c>
    </row>
    <row r="5236" spans="8:37" x14ac:dyDescent="0.25">
      <c r="H5236" s="8"/>
      <c r="I5236" s="8"/>
      <c r="N5236" s="23"/>
      <c r="O5236" s="24"/>
      <c r="P5236" s="19"/>
      <c r="Q5236" s="19"/>
      <c r="R5236" s="19"/>
      <c r="U5236" s="27"/>
      <c r="Y5236" s="9" t="s">
        <v>575</v>
      </c>
      <c r="Z5236" s="9" t="s">
        <v>462</v>
      </c>
      <c r="AA5236" s="9" t="s">
        <v>198</v>
      </c>
      <c r="AB5236" s="9">
        <v>8002169</v>
      </c>
      <c r="AC5236" s="9" t="s">
        <v>6011</v>
      </c>
      <c r="AD5236" s="9" t="s">
        <v>800</v>
      </c>
      <c r="AE5236" s="5">
        <f t="shared" si="184"/>
        <v>0</v>
      </c>
      <c r="AF5236" s="5" t="str">
        <f t="shared" si="185"/>
        <v>Pokryto</v>
      </c>
      <c r="AG5236" s="153"/>
      <c r="AH5236" s="153"/>
      <c r="AI5236" t="s">
        <v>201</v>
      </c>
      <c r="AJ5236" t="s">
        <v>800</v>
      </c>
      <c r="AK5236" s="9" t="str">
        <f>VLOOKUP(Y5236,zdroj!D:AJ,33,0)</f>
        <v>katB</v>
      </c>
    </row>
    <row r="5237" spans="8:37" x14ac:dyDescent="0.25">
      <c r="H5237" s="8"/>
      <c r="I5237" s="8"/>
      <c r="N5237" s="23"/>
      <c r="O5237" s="24"/>
      <c r="P5237" s="19"/>
      <c r="Q5237" s="19"/>
      <c r="R5237" s="19"/>
      <c r="U5237" s="27"/>
      <c r="Y5237" s="9" t="s">
        <v>575</v>
      </c>
      <c r="Z5237" s="9" t="s">
        <v>462</v>
      </c>
      <c r="AA5237" s="9" t="s">
        <v>198</v>
      </c>
      <c r="AB5237" s="9">
        <v>8002177</v>
      </c>
      <c r="AC5237" s="9" t="s">
        <v>6012</v>
      </c>
      <c r="AD5237" s="9" t="s">
        <v>231</v>
      </c>
      <c r="AE5237" s="5">
        <f t="shared" si="184"/>
        <v>0</v>
      </c>
      <c r="AF5237" s="5" t="str">
        <f t="shared" si="185"/>
        <v>katB</v>
      </c>
      <c r="AG5237" s="153"/>
      <c r="AH5237" s="153"/>
      <c r="AI5237" t="s">
        <v>201</v>
      </c>
      <c r="AJ5237" t="s">
        <v>17878</v>
      </c>
      <c r="AK5237" s="9" t="str">
        <f>VLOOKUP(Y5237,zdroj!D:AJ,33,0)</f>
        <v>katB</v>
      </c>
    </row>
    <row r="5238" spans="8:37" x14ac:dyDescent="0.25">
      <c r="H5238" s="8"/>
      <c r="I5238" s="8"/>
      <c r="N5238" s="23"/>
      <c r="O5238" s="24"/>
      <c r="P5238" s="19"/>
      <c r="Q5238" s="19"/>
      <c r="R5238" s="19"/>
      <c r="U5238" s="27"/>
      <c r="Y5238" s="9" t="s">
        <v>575</v>
      </c>
      <c r="Z5238" s="9" t="s">
        <v>462</v>
      </c>
      <c r="AA5238" s="9" t="s">
        <v>198</v>
      </c>
      <c r="AB5238" s="9">
        <v>8002185</v>
      </c>
      <c r="AC5238" s="9" t="s">
        <v>6013</v>
      </c>
      <c r="AD5238" s="9" t="s">
        <v>231</v>
      </c>
      <c r="AE5238" s="5">
        <f t="shared" si="184"/>
        <v>0</v>
      </c>
      <c r="AF5238" s="5" t="str">
        <f t="shared" si="185"/>
        <v>katB</v>
      </c>
      <c r="AG5238" s="153"/>
      <c r="AH5238" s="153"/>
      <c r="AI5238" t="s">
        <v>201</v>
      </c>
      <c r="AJ5238" t="s">
        <v>17878</v>
      </c>
      <c r="AK5238" s="9" t="str">
        <f>VLOOKUP(Y5238,zdroj!D:AJ,33,0)</f>
        <v>katB</v>
      </c>
    </row>
    <row r="5239" spans="8:37" x14ac:dyDescent="0.25">
      <c r="H5239" s="8"/>
      <c r="I5239" s="8"/>
      <c r="N5239" s="23"/>
      <c r="O5239" s="24"/>
      <c r="P5239" s="19"/>
      <c r="Q5239" s="19"/>
      <c r="R5239" s="19"/>
      <c r="U5239" s="27"/>
      <c r="Y5239" s="9" t="s">
        <v>575</v>
      </c>
      <c r="Z5239" s="9" t="s">
        <v>462</v>
      </c>
      <c r="AA5239" s="9" t="s">
        <v>198</v>
      </c>
      <c r="AB5239" s="9">
        <v>8002193</v>
      </c>
      <c r="AC5239" s="9" t="s">
        <v>6014</v>
      </c>
      <c r="AD5239" s="9" t="s">
        <v>231</v>
      </c>
      <c r="AE5239" s="5">
        <f t="shared" si="184"/>
        <v>0</v>
      </c>
      <c r="AF5239" s="5" t="str">
        <f t="shared" si="185"/>
        <v>katB</v>
      </c>
      <c r="AG5239" s="153"/>
      <c r="AH5239" s="153"/>
      <c r="AI5239" t="s">
        <v>201</v>
      </c>
      <c r="AJ5239" t="s">
        <v>17878</v>
      </c>
      <c r="AK5239" s="9" t="str">
        <f>VLOOKUP(Y5239,zdroj!D:AJ,33,0)</f>
        <v>katB</v>
      </c>
    </row>
    <row r="5240" spans="8:37" x14ac:dyDescent="0.25">
      <c r="H5240" s="8"/>
      <c r="I5240" s="8"/>
      <c r="N5240" s="23"/>
      <c r="O5240" s="24"/>
      <c r="P5240" s="19"/>
      <c r="Q5240" s="19"/>
      <c r="R5240" s="19"/>
      <c r="U5240" s="27"/>
      <c r="Y5240" s="9" t="s">
        <v>575</v>
      </c>
      <c r="Z5240" s="9" t="s">
        <v>462</v>
      </c>
      <c r="AA5240" s="9" t="s">
        <v>198</v>
      </c>
      <c r="AB5240" s="9">
        <v>8002207</v>
      </c>
      <c r="AC5240" s="9" t="s">
        <v>6015</v>
      </c>
      <c r="AD5240" s="9" t="s">
        <v>231</v>
      </c>
      <c r="AE5240" s="5">
        <f t="shared" si="184"/>
        <v>0</v>
      </c>
      <c r="AF5240" s="5" t="str">
        <f t="shared" si="185"/>
        <v>katB</v>
      </c>
      <c r="AG5240" s="153"/>
      <c r="AH5240" s="153"/>
      <c r="AI5240" t="s">
        <v>201</v>
      </c>
      <c r="AJ5240" t="s">
        <v>17878</v>
      </c>
      <c r="AK5240" s="9" t="str">
        <f>VLOOKUP(Y5240,zdroj!D:AJ,33,0)</f>
        <v>katB</v>
      </c>
    </row>
    <row r="5241" spans="8:37" x14ac:dyDescent="0.25">
      <c r="H5241" s="8"/>
      <c r="I5241" s="8"/>
      <c r="N5241" s="23"/>
      <c r="O5241" s="24"/>
      <c r="P5241" s="19"/>
      <c r="Q5241" s="19"/>
      <c r="R5241" s="19"/>
      <c r="U5241" s="27"/>
      <c r="Y5241" s="9" t="s">
        <v>575</v>
      </c>
      <c r="Z5241" s="9" t="s">
        <v>462</v>
      </c>
      <c r="AA5241" s="9" t="s">
        <v>198</v>
      </c>
      <c r="AB5241" s="9">
        <v>8002215</v>
      </c>
      <c r="AC5241" s="9" t="s">
        <v>6016</v>
      </c>
      <c r="AD5241" s="9" t="s">
        <v>800</v>
      </c>
      <c r="AE5241" s="5">
        <f t="shared" si="184"/>
        <v>0</v>
      </c>
      <c r="AF5241" s="5" t="str">
        <f t="shared" si="185"/>
        <v>Pokryto</v>
      </c>
      <c r="AG5241" s="153"/>
      <c r="AH5241" s="153"/>
      <c r="AI5241" t="s">
        <v>201</v>
      </c>
      <c r="AJ5241" t="s">
        <v>800</v>
      </c>
      <c r="AK5241" s="9" t="str">
        <f>VLOOKUP(Y5241,zdroj!D:AJ,33,0)</f>
        <v>katB</v>
      </c>
    </row>
    <row r="5242" spans="8:37" x14ac:dyDescent="0.25">
      <c r="H5242" s="8"/>
      <c r="I5242" s="8"/>
      <c r="N5242" s="23"/>
      <c r="O5242" s="24"/>
      <c r="P5242" s="19"/>
      <c r="Q5242" s="19"/>
      <c r="R5242" s="19"/>
      <c r="U5242" s="27"/>
      <c r="Y5242" s="9" t="s">
        <v>575</v>
      </c>
      <c r="Z5242" s="9" t="s">
        <v>462</v>
      </c>
      <c r="AA5242" s="9" t="s">
        <v>198</v>
      </c>
      <c r="AB5242" s="9">
        <v>8002223</v>
      </c>
      <c r="AC5242" s="9" t="s">
        <v>6017</v>
      </c>
      <c r="AD5242" s="9" t="s">
        <v>800</v>
      </c>
      <c r="AE5242" s="5">
        <f t="shared" si="184"/>
        <v>0</v>
      </c>
      <c r="AF5242" s="5" t="str">
        <f t="shared" si="185"/>
        <v>Pokryto</v>
      </c>
      <c r="AG5242" s="153"/>
      <c r="AH5242" s="153"/>
      <c r="AI5242" t="s">
        <v>201</v>
      </c>
      <c r="AJ5242" t="s">
        <v>800</v>
      </c>
      <c r="AK5242" s="9" t="str">
        <f>VLOOKUP(Y5242,zdroj!D:AJ,33,0)</f>
        <v>katB</v>
      </c>
    </row>
    <row r="5243" spans="8:37" x14ac:dyDescent="0.25">
      <c r="H5243" s="8"/>
      <c r="I5243" s="8"/>
      <c r="N5243" s="23"/>
      <c r="O5243" s="24"/>
      <c r="P5243" s="19"/>
      <c r="Q5243" s="19"/>
      <c r="R5243" s="19"/>
      <c r="U5243" s="27"/>
      <c r="Y5243" s="9" t="s">
        <v>575</v>
      </c>
      <c r="Z5243" s="9" t="s">
        <v>462</v>
      </c>
      <c r="AA5243" s="9" t="s">
        <v>198</v>
      </c>
      <c r="AB5243" s="9">
        <v>8002231</v>
      </c>
      <c r="AC5243" s="9" t="s">
        <v>6018</v>
      </c>
      <c r="AD5243" s="9" t="s">
        <v>231</v>
      </c>
      <c r="AE5243" s="5">
        <f t="shared" si="184"/>
        <v>0</v>
      </c>
      <c r="AF5243" s="5" t="str">
        <f t="shared" si="185"/>
        <v>katB</v>
      </c>
      <c r="AG5243" s="153"/>
      <c r="AH5243" s="153"/>
      <c r="AI5243" t="s">
        <v>201</v>
      </c>
      <c r="AJ5243" t="s">
        <v>17878</v>
      </c>
      <c r="AK5243" s="9" t="str">
        <f>VLOOKUP(Y5243,zdroj!D:AJ,33,0)</f>
        <v>katB</v>
      </c>
    </row>
    <row r="5244" spans="8:37" x14ac:dyDescent="0.25">
      <c r="H5244" s="8"/>
      <c r="I5244" s="8"/>
      <c r="N5244" s="23"/>
      <c r="O5244" s="24"/>
      <c r="P5244" s="19"/>
      <c r="Q5244" s="19"/>
      <c r="R5244" s="19"/>
      <c r="U5244" s="27"/>
      <c r="Y5244" s="9" t="s">
        <v>575</v>
      </c>
      <c r="Z5244" s="9" t="s">
        <v>462</v>
      </c>
      <c r="AA5244" s="9" t="s">
        <v>198</v>
      </c>
      <c r="AB5244" s="9">
        <v>8001685</v>
      </c>
      <c r="AC5244" s="9" t="s">
        <v>6019</v>
      </c>
      <c r="AD5244" s="9" t="s">
        <v>800</v>
      </c>
      <c r="AE5244" s="5">
        <f t="shared" si="184"/>
        <v>0</v>
      </c>
      <c r="AF5244" s="5" t="str">
        <f t="shared" si="185"/>
        <v>Pokryto</v>
      </c>
      <c r="AG5244" s="153"/>
      <c r="AH5244" s="153"/>
      <c r="AI5244" t="s">
        <v>201</v>
      </c>
      <c r="AJ5244" t="s">
        <v>800</v>
      </c>
      <c r="AK5244" s="9" t="str">
        <f>VLOOKUP(Y5244,zdroj!D:AJ,33,0)</f>
        <v>katB</v>
      </c>
    </row>
    <row r="5245" spans="8:37" x14ac:dyDescent="0.25">
      <c r="H5245" s="8"/>
      <c r="I5245" s="8"/>
      <c r="N5245" s="23"/>
      <c r="O5245" s="24"/>
      <c r="P5245" s="19"/>
      <c r="Q5245" s="19"/>
      <c r="R5245" s="19"/>
      <c r="U5245" s="27"/>
      <c r="Y5245" s="9" t="s">
        <v>575</v>
      </c>
      <c r="Z5245" s="9" t="s">
        <v>462</v>
      </c>
      <c r="AA5245" s="9" t="s">
        <v>198</v>
      </c>
      <c r="AB5245" s="9">
        <v>8002240</v>
      </c>
      <c r="AC5245" s="9" t="s">
        <v>6020</v>
      </c>
      <c r="AD5245" s="9" t="s">
        <v>800</v>
      </c>
      <c r="AE5245" s="5">
        <f t="shared" si="184"/>
        <v>0</v>
      </c>
      <c r="AF5245" s="5" t="str">
        <f t="shared" si="185"/>
        <v>Pokryto</v>
      </c>
      <c r="AG5245" s="153"/>
      <c r="AH5245" s="153"/>
      <c r="AI5245" t="s">
        <v>201</v>
      </c>
      <c r="AJ5245" t="s">
        <v>800</v>
      </c>
      <c r="AK5245" s="9" t="str">
        <f>VLOOKUP(Y5245,zdroj!D:AJ,33,0)</f>
        <v>katB</v>
      </c>
    </row>
    <row r="5246" spans="8:37" x14ac:dyDescent="0.25">
      <c r="H5246" s="8"/>
      <c r="I5246" s="8"/>
      <c r="N5246" s="23"/>
      <c r="O5246" s="24"/>
      <c r="P5246" s="19"/>
      <c r="Q5246" s="19"/>
      <c r="R5246" s="19"/>
      <c r="U5246" s="27"/>
      <c r="Y5246" s="9" t="s">
        <v>575</v>
      </c>
      <c r="Z5246" s="9" t="s">
        <v>462</v>
      </c>
      <c r="AA5246" s="9" t="s">
        <v>198</v>
      </c>
      <c r="AB5246" s="9">
        <v>8002258</v>
      </c>
      <c r="AC5246" s="9" t="s">
        <v>6021</v>
      </c>
      <c r="AD5246" s="9" t="s">
        <v>800</v>
      </c>
      <c r="AE5246" s="5">
        <f t="shared" si="184"/>
        <v>0</v>
      </c>
      <c r="AF5246" s="5" t="str">
        <f t="shared" si="185"/>
        <v>Pokryto</v>
      </c>
      <c r="AG5246" s="153"/>
      <c r="AH5246" s="153"/>
      <c r="AI5246" t="s">
        <v>201</v>
      </c>
      <c r="AJ5246" t="s">
        <v>800</v>
      </c>
      <c r="AK5246" s="9" t="str">
        <f>VLOOKUP(Y5246,zdroj!D:AJ,33,0)</f>
        <v>katB</v>
      </c>
    </row>
    <row r="5247" spans="8:37" x14ac:dyDescent="0.25">
      <c r="H5247" s="8"/>
      <c r="I5247" s="8"/>
      <c r="N5247" s="23"/>
      <c r="O5247" s="24"/>
      <c r="P5247" s="19"/>
      <c r="Q5247" s="19"/>
      <c r="R5247" s="19"/>
      <c r="U5247" s="27"/>
      <c r="Y5247" s="9" t="s">
        <v>575</v>
      </c>
      <c r="Z5247" s="9" t="s">
        <v>462</v>
      </c>
      <c r="AA5247" s="9" t="s">
        <v>198</v>
      </c>
      <c r="AB5247" s="9">
        <v>8002266</v>
      </c>
      <c r="AC5247" s="9" t="s">
        <v>6022</v>
      </c>
      <c r="AD5247" s="9" t="s">
        <v>231</v>
      </c>
      <c r="AE5247" s="5">
        <f t="shared" si="184"/>
        <v>0</v>
      </c>
      <c r="AF5247" s="5" t="str">
        <f t="shared" si="185"/>
        <v>katB</v>
      </c>
      <c r="AG5247" s="153"/>
      <c r="AH5247" s="153"/>
      <c r="AI5247" t="s">
        <v>201</v>
      </c>
      <c r="AJ5247" t="s">
        <v>17878</v>
      </c>
      <c r="AK5247" s="9" t="str">
        <f>VLOOKUP(Y5247,zdroj!D:AJ,33,0)</f>
        <v>katB</v>
      </c>
    </row>
    <row r="5248" spans="8:37" x14ac:dyDescent="0.25">
      <c r="H5248" s="8"/>
      <c r="I5248" s="8"/>
      <c r="N5248" s="23"/>
      <c r="O5248" s="24"/>
      <c r="P5248" s="19"/>
      <c r="Q5248" s="19"/>
      <c r="R5248" s="19"/>
      <c r="U5248" s="27"/>
      <c r="Y5248" s="9" t="s">
        <v>575</v>
      </c>
      <c r="Z5248" s="9" t="s">
        <v>462</v>
      </c>
      <c r="AA5248" s="9" t="s">
        <v>198</v>
      </c>
      <c r="AB5248" s="9">
        <v>8002274</v>
      </c>
      <c r="AC5248" s="9" t="s">
        <v>6023</v>
      </c>
      <c r="AD5248" s="9" t="s">
        <v>231</v>
      </c>
      <c r="AE5248" s="5">
        <f t="shared" si="184"/>
        <v>0</v>
      </c>
      <c r="AF5248" s="5" t="str">
        <f t="shared" si="185"/>
        <v>katB</v>
      </c>
      <c r="AG5248" s="153"/>
      <c r="AH5248" s="153"/>
      <c r="AI5248" t="s">
        <v>201</v>
      </c>
      <c r="AJ5248" t="s">
        <v>17878</v>
      </c>
      <c r="AK5248" s="9" t="str">
        <f>VLOOKUP(Y5248,zdroj!D:AJ,33,0)</f>
        <v>katB</v>
      </c>
    </row>
    <row r="5249" spans="8:37" x14ac:dyDescent="0.25">
      <c r="H5249" s="8"/>
      <c r="I5249" s="8"/>
      <c r="N5249" s="23"/>
      <c r="O5249" s="24"/>
      <c r="P5249" s="19"/>
      <c r="Q5249" s="19"/>
      <c r="R5249" s="19"/>
      <c r="U5249" s="27"/>
      <c r="Y5249" s="9" t="s">
        <v>575</v>
      </c>
      <c r="Z5249" s="9" t="s">
        <v>462</v>
      </c>
      <c r="AA5249" s="9" t="s">
        <v>198</v>
      </c>
      <c r="AB5249" s="9">
        <v>8002282</v>
      </c>
      <c r="AC5249" s="9" t="s">
        <v>6024</v>
      </c>
      <c r="AD5249" s="9" t="s">
        <v>800</v>
      </c>
      <c r="AE5249" s="5">
        <f t="shared" si="184"/>
        <v>0</v>
      </c>
      <c r="AF5249" s="5" t="str">
        <f t="shared" si="185"/>
        <v>Pokryto</v>
      </c>
      <c r="AG5249" s="153"/>
      <c r="AH5249" s="153"/>
      <c r="AI5249" t="s">
        <v>201</v>
      </c>
      <c r="AJ5249" t="s">
        <v>800</v>
      </c>
      <c r="AK5249" s="9" t="str">
        <f>VLOOKUP(Y5249,zdroj!D:AJ,33,0)</f>
        <v>katB</v>
      </c>
    </row>
    <row r="5250" spans="8:37" x14ac:dyDescent="0.25">
      <c r="H5250" s="8"/>
      <c r="I5250" s="8"/>
      <c r="N5250" s="23"/>
      <c r="O5250" s="24"/>
      <c r="P5250" s="19"/>
      <c r="Q5250" s="19"/>
      <c r="R5250" s="19"/>
      <c r="U5250" s="27"/>
      <c r="Y5250" s="9" t="s">
        <v>575</v>
      </c>
      <c r="Z5250" s="9" t="s">
        <v>462</v>
      </c>
      <c r="AA5250" s="9" t="s">
        <v>198</v>
      </c>
      <c r="AB5250" s="9">
        <v>8002291</v>
      </c>
      <c r="AC5250" s="9" t="s">
        <v>6025</v>
      </c>
      <c r="AD5250" s="9" t="s">
        <v>800</v>
      </c>
      <c r="AE5250" s="5">
        <f t="shared" si="184"/>
        <v>0</v>
      </c>
      <c r="AF5250" s="5" t="str">
        <f t="shared" si="185"/>
        <v>Pokryto</v>
      </c>
      <c r="AG5250" s="153"/>
      <c r="AH5250" s="153"/>
      <c r="AI5250" t="s">
        <v>201</v>
      </c>
      <c r="AJ5250" t="s">
        <v>800</v>
      </c>
      <c r="AK5250" s="9" t="str">
        <f>VLOOKUP(Y5250,zdroj!D:AJ,33,0)</f>
        <v>katB</v>
      </c>
    </row>
    <row r="5251" spans="8:37" x14ac:dyDescent="0.25">
      <c r="H5251" s="8"/>
      <c r="I5251" s="8"/>
      <c r="N5251" s="23"/>
      <c r="O5251" s="24"/>
      <c r="P5251" s="19"/>
      <c r="Q5251" s="19"/>
      <c r="R5251" s="19"/>
      <c r="U5251" s="27"/>
      <c r="Y5251" s="9" t="s">
        <v>575</v>
      </c>
      <c r="Z5251" s="9" t="s">
        <v>462</v>
      </c>
      <c r="AA5251" s="9" t="s">
        <v>198</v>
      </c>
      <c r="AB5251" s="9">
        <v>8002304</v>
      </c>
      <c r="AC5251" s="9" t="s">
        <v>6026</v>
      </c>
      <c r="AD5251" s="9" t="s">
        <v>800</v>
      </c>
      <c r="AE5251" s="5">
        <f t="shared" si="184"/>
        <v>0</v>
      </c>
      <c r="AF5251" s="5" t="str">
        <f t="shared" si="185"/>
        <v>Pokryto</v>
      </c>
      <c r="AG5251" s="153"/>
      <c r="AH5251" s="153"/>
      <c r="AI5251" t="s">
        <v>201</v>
      </c>
      <c r="AJ5251" t="s">
        <v>800</v>
      </c>
      <c r="AK5251" s="9" t="str">
        <f>VLOOKUP(Y5251,zdroj!D:AJ,33,0)</f>
        <v>katB</v>
      </c>
    </row>
    <row r="5252" spans="8:37" x14ac:dyDescent="0.25">
      <c r="H5252" s="8"/>
      <c r="I5252" s="8"/>
      <c r="N5252" s="23"/>
      <c r="O5252" s="24"/>
      <c r="P5252" s="19"/>
      <c r="Q5252" s="19"/>
      <c r="R5252" s="19"/>
      <c r="U5252" s="27"/>
      <c r="Y5252" s="9" t="s">
        <v>575</v>
      </c>
      <c r="Z5252" s="9" t="s">
        <v>462</v>
      </c>
      <c r="AA5252" s="9" t="s">
        <v>198</v>
      </c>
      <c r="AB5252" s="9">
        <v>8002312</v>
      </c>
      <c r="AC5252" s="9" t="s">
        <v>6027</v>
      </c>
      <c r="AD5252" s="9" t="s">
        <v>231</v>
      </c>
      <c r="AE5252" s="5">
        <f t="shared" si="184"/>
        <v>0</v>
      </c>
      <c r="AF5252" s="5" t="str">
        <f t="shared" si="185"/>
        <v>katB</v>
      </c>
      <c r="AG5252" s="153"/>
      <c r="AH5252" s="153"/>
      <c r="AI5252" t="s">
        <v>201</v>
      </c>
      <c r="AJ5252" t="s">
        <v>17878</v>
      </c>
      <c r="AK5252" s="9" t="str">
        <f>VLOOKUP(Y5252,zdroj!D:AJ,33,0)</f>
        <v>katB</v>
      </c>
    </row>
    <row r="5253" spans="8:37" x14ac:dyDescent="0.25">
      <c r="H5253" s="8"/>
      <c r="I5253" s="8"/>
      <c r="N5253" s="23"/>
      <c r="O5253" s="24"/>
      <c r="P5253" s="19"/>
      <c r="Q5253" s="19"/>
      <c r="R5253" s="19"/>
      <c r="U5253" s="27"/>
      <c r="Y5253" s="9" t="s">
        <v>575</v>
      </c>
      <c r="Z5253" s="9" t="s">
        <v>462</v>
      </c>
      <c r="AA5253" s="9" t="s">
        <v>198</v>
      </c>
      <c r="AB5253" s="9">
        <v>8002321</v>
      </c>
      <c r="AC5253" s="9" t="s">
        <v>6028</v>
      </c>
      <c r="AD5253" s="9" t="s">
        <v>800</v>
      </c>
      <c r="AE5253" s="5">
        <f t="shared" si="184"/>
        <v>0</v>
      </c>
      <c r="AF5253" s="5" t="str">
        <f t="shared" si="185"/>
        <v>Pokryto</v>
      </c>
      <c r="AG5253" s="153"/>
      <c r="AH5253" s="153"/>
      <c r="AI5253" t="s">
        <v>201</v>
      </c>
      <c r="AJ5253" t="s">
        <v>800</v>
      </c>
      <c r="AK5253" s="9" t="str">
        <f>VLOOKUP(Y5253,zdroj!D:AJ,33,0)</f>
        <v>katB</v>
      </c>
    </row>
    <row r="5254" spans="8:37" x14ac:dyDescent="0.25">
      <c r="H5254" s="8"/>
      <c r="I5254" s="8"/>
      <c r="N5254" s="23"/>
      <c r="O5254" s="24"/>
      <c r="P5254" s="19"/>
      <c r="Q5254" s="19"/>
      <c r="R5254" s="19"/>
      <c r="U5254" s="27"/>
      <c r="Y5254" s="9" t="s">
        <v>575</v>
      </c>
      <c r="Z5254" s="9" t="s">
        <v>462</v>
      </c>
      <c r="AA5254" s="9" t="s">
        <v>198</v>
      </c>
      <c r="AB5254" s="9">
        <v>8002339</v>
      </c>
      <c r="AC5254" s="9" t="s">
        <v>6029</v>
      </c>
      <c r="AD5254" s="9" t="s">
        <v>231</v>
      </c>
      <c r="AE5254" s="5">
        <f t="shared" si="184"/>
        <v>0</v>
      </c>
      <c r="AF5254" s="5" t="str">
        <f t="shared" si="185"/>
        <v>katB</v>
      </c>
      <c r="AG5254" s="153"/>
      <c r="AH5254" s="153"/>
      <c r="AI5254" t="s">
        <v>201</v>
      </c>
      <c r="AJ5254" t="s">
        <v>17878</v>
      </c>
      <c r="AK5254" s="9" t="str">
        <f>VLOOKUP(Y5254,zdroj!D:AJ,33,0)</f>
        <v>katB</v>
      </c>
    </row>
    <row r="5255" spans="8:37" x14ac:dyDescent="0.25">
      <c r="H5255" s="8"/>
      <c r="I5255" s="8"/>
      <c r="N5255" s="23"/>
      <c r="O5255" s="24"/>
      <c r="P5255" s="19"/>
      <c r="Q5255" s="19"/>
      <c r="R5255" s="19"/>
      <c r="U5255" s="27"/>
      <c r="Y5255" s="9" t="s">
        <v>575</v>
      </c>
      <c r="Z5255" s="9" t="s">
        <v>462</v>
      </c>
      <c r="AA5255" s="9" t="s">
        <v>198</v>
      </c>
      <c r="AB5255" s="9">
        <v>8002347</v>
      </c>
      <c r="AC5255" s="9" t="s">
        <v>6030</v>
      </c>
      <c r="AD5255" s="9" t="s">
        <v>800</v>
      </c>
      <c r="AE5255" s="5">
        <f t="shared" si="184"/>
        <v>0</v>
      </c>
      <c r="AF5255" s="5" t="str">
        <f t="shared" si="185"/>
        <v>Pokryto</v>
      </c>
      <c r="AG5255" s="153"/>
      <c r="AH5255" s="153"/>
      <c r="AI5255" t="s">
        <v>201</v>
      </c>
      <c r="AJ5255" t="s">
        <v>800</v>
      </c>
      <c r="AK5255" s="9" t="str">
        <f>VLOOKUP(Y5255,zdroj!D:AJ,33,0)</f>
        <v>katB</v>
      </c>
    </row>
    <row r="5256" spans="8:37" x14ac:dyDescent="0.25">
      <c r="H5256" s="8"/>
      <c r="I5256" s="8"/>
      <c r="N5256" s="23"/>
      <c r="O5256" s="24"/>
      <c r="P5256" s="19"/>
      <c r="Q5256" s="19"/>
      <c r="R5256" s="19"/>
      <c r="U5256" s="27"/>
      <c r="Y5256" s="9" t="s">
        <v>575</v>
      </c>
      <c r="Z5256" s="9" t="s">
        <v>462</v>
      </c>
      <c r="AA5256" s="9" t="s">
        <v>198</v>
      </c>
      <c r="AB5256" s="9">
        <v>8002355</v>
      </c>
      <c r="AC5256" s="9" t="s">
        <v>6031</v>
      </c>
      <c r="AD5256" s="9" t="s">
        <v>800</v>
      </c>
      <c r="AE5256" s="5">
        <f t="shared" si="184"/>
        <v>0</v>
      </c>
      <c r="AF5256" s="5" t="str">
        <f t="shared" si="185"/>
        <v>Pokryto</v>
      </c>
      <c r="AG5256" s="153"/>
      <c r="AH5256" s="153"/>
      <c r="AI5256" t="s">
        <v>201</v>
      </c>
      <c r="AJ5256" t="s">
        <v>800</v>
      </c>
      <c r="AK5256" s="9" t="str">
        <f>VLOOKUP(Y5256,zdroj!D:AJ,33,0)</f>
        <v>katB</v>
      </c>
    </row>
    <row r="5257" spans="8:37" x14ac:dyDescent="0.25">
      <c r="H5257" s="8"/>
      <c r="I5257" s="8"/>
      <c r="N5257" s="23"/>
      <c r="O5257" s="24"/>
      <c r="P5257" s="19"/>
      <c r="Q5257" s="19"/>
      <c r="R5257" s="19"/>
      <c r="U5257" s="27"/>
      <c r="Y5257" s="9" t="s">
        <v>575</v>
      </c>
      <c r="Z5257" s="9" t="s">
        <v>462</v>
      </c>
      <c r="AA5257" s="9" t="s">
        <v>198</v>
      </c>
      <c r="AB5257" s="9">
        <v>8002363</v>
      </c>
      <c r="AC5257" s="9" t="s">
        <v>6032</v>
      </c>
      <c r="AD5257" s="9" t="s">
        <v>231</v>
      </c>
      <c r="AE5257" s="5">
        <f t="shared" si="184"/>
        <v>0</v>
      </c>
      <c r="AF5257" s="5" t="str">
        <f t="shared" si="185"/>
        <v>katB</v>
      </c>
      <c r="AG5257" s="153"/>
      <c r="AH5257" s="153"/>
      <c r="AI5257" t="s">
        <v>201</v>
      </c>
      <c r="AJ5257" t="s">
        <v>17878</v>
      </c>
      <c r="AK5257" s="9" t="str">
        <f>VLOOKUP(Y5257,zdroj!D:AJ,33,0)</f>
        <v>katB</v>
      </c>
    </row>
    <row r="5258" spans="8:37" x14ac:dyDescent="0.25">
      <c r="H5258" s="8"/>
      <c r="I5258" s="8"/>
      <c r="N5258" s="23"/>
      <c r="O5258" s="24"/>
      <c r="P5258" s="19"/>
      <c r="Q5258" s="19"/>
      <c r="R5258" s="19"/>
      <c r="U5258" s="27"/>
      <c r="Y5258" s="9" t="s">
        <v>575</v>
      </c>
      <c r="Z5258" s="9" t="s">
        <v>462</v>
      </c>
      <c r="AA5258" s="9" t="s">
        <v>198</v>
      </c>
      <c r="AB5258" s="9">
        <v>31245196</v>
      </c>
      <c r="AC5258" s="9" t="s">
        <v>6033</v>
      </c>
      <c r="AD5258" s="9" t="s">
        <v>800</v>
      </c>
      <c r="AE5258" s="5">
        <f t="shared" ref="AE5258:AE5321" si="186">VLOOKUP(Y5258,K:T,10,0)</f>
        <v>0</v>
      </c>
      <c r="AF5258" s="5" t="str">
        <f t="shared" ref="AF5258:AF5321" si="187">IF(AE5258="A",IF(AD5258="katA","katB",AD5258),AD5258)</f>
        <v>Pokryto</v>
      </c>
      <c r="AG5258" s="153"/>
      <c r="AH5258" s="153"/>
      <c r="AI5258" t="s">
        <v>201</v>
      </c>
      <c r="AJ5258" t="s">
        <v>800</v>
      </c>
      <c r="AK5258" s="9" t="str">
        <f>VLOOKUP(Y5258,zdroj!D:AJ,33,0)</f>
        <v>katB</v>
      </c>
    </row>
    <row r="5259" spans="8:37" x14ac:dyDescent="0.25">
      <c r="H5259" s="8"/>
      <c r="I5259" s="8"/>
      <c r="N5259" s="23"/>
      <c r="O5259" s="24"/>
      <c r="P5259" s="19"/>
      <c r="Q5259" s="19"/>
      <c r="R5259" s="19"/>
      <c r="U5259" s="27"/>
      <c r="Y5259" s="9" t="s">
        <v>575</v>
      </c>
      <c r="Z5259" s="9" t="s">
        <v>462</v>
      </c>
      <c r="AA5259" s="9" t="s">
        <v>198</v>
      </c>
      <c r="AB5259" s="9">
        <v>8001693</v>
      </c>
      <c r="AC5259" s="9" t="s">
        <v>6034</v>
      </c>
      <c r="AD5259" s="9" t="s">
        <v>800</v>
      </c>
      <c r="AE5259" s="5">
        <f t="shared" si="186"/>
        <v>0</v>
      </c>
      <c r="AF5259" s="5" t="str">
        <f t="shared" si="187"/>
        <v>Pokryto</v>
      </c>
      <c r="AG5259" s="153"/>
      <c r="AH5259" s="153"/>
      <c r="AI5259" t="s">
        <v>201</v>
      </c>
      <c r="AJ5259" t="s">
        <v>800</v>
      </c>
      <c r="AK5259" s="9" t="str">
        <f>VLOOKUP(Y5259,zdroj!D:AJ,33,0)</f>
        <v>katB</v>
      </c>
    </row>
    <row r="5260" spans="8:37" x14ac:dyDescent="0.25">
      <c r="H5260" s="8"/>
      <c r="I5260" s="8"/>
      <c r="N5260" s="23"/>
      <c r="O5260" s="24"/>
      <c r="P5260" s="19"/>
      <c r="Q5260" s="19"/>
      <c r="R5260" s="19"/>
      <c r="U5260" s="27"/>
      <c r="Y5260" s="9" t="s">
        <v>575</v>
      </c>
      <c r="Z5260" s="9" t="s">
        <v>462</v>
      </c>
      <c r="AA5260" s="9" t="s">
        <v>198</v>
      </c>
      <c r="AB5260" s="9">
        <v>8002371</v>
      </c>
      <c r="AC5260" s="9" t="s">
        <v>6035</v>
      </c>
      <c r="AD5260" s="9" t="s">
        <v>231</v>
      </c>
      <c r="AE5260" s="5">
        <f t="shared" si="186"/>
        <v>0</v>
      </c>
      <c r="AF5260" s="5" t="str">
        <f t="shared" si="187"/>
        <v>katB</v>
      </c>
      <c r="AG5260" s="153"/>
      <c r="AH5260" s="153"/>
      <c r="AI5260" t="s">
        <v>201</v>
      </c>
      <c r="AJ5260" t="s">
        <v>17878</v>
      </c>
      <c r="AK5260" s="9" t="str">
        <f>VLOOKUP(Y5260,zdroj!D:AJ,33,0)</f>
        <v>katB</v>
      </c>
    </row>
    <row r="5261" spans="8:37" x14ac:dyDescent="0.25">
      <c r="H5261" s="8"/>
      <c r="I5261" s="8"/>
      <c r="N5261" s="23"/>
      <c r="O5261" s="24"/>
      <c r="P5261" s="19"/>
      <c r="Q5261" s="19"/>
      <c r="R5261" s="19"/>
      <c r="U5261" s="27"/>
      <c r="Y5261" s="9" t="s">
        <v>575</v>
      </c>
      <c r="Z5261" s="9" t="s">
        <v>462</v>
      </c>
      <c r="AA5261" s="9" t="s">
        <v>198</v>
      </c>
      <c r="AB5261" s="9">
        <v>8002380</v>
      </c>
      <c r="AC5261" s="9" t="s">
        <v>6036</v>
      </c>
      <c r="AD5261" s="9" t="s">
        <v>800</v>
      </c>
      <c r="AE5261" s="5">
        <f t="shared" si="186"/>
        <v>0</v>
      </c>
      <c r="AF5261" s="5" t="str">
        <f t="shared" si="187"/>
        <v>Pokryto</v>
      </c>
      <c r="AG5261" s="153"/>
      <c r="AH5261" s="153"/>
      <c r="AI5261" t="s">
        <v>201</v>
      </c>
      <c r="AJ5261" t="s">
        <v>800</v>
      </c>
      <c r="AK5261" s="9" t="str">
        <f>VLOOKUP(Y5261,zdroj!D:AJ,33,0)</f>
        <v>katB</v>
      </c>
    </row>
    <row r="5262" spans="8:37" x14ac:dyDescent="0.25">
      <c r="H5262" s="8"/>
      <c r="I5262" s="8"/>
      <c r="N5262" s="23"/>
      <c r="O5262" s="24"/>
      <c r="P5262" s="19"/>
      <c r="Q5262" s="19"/>
      <c r="R5262" s="19"/>
      <c r="U5262" s="27"/>
      <c r="Y5262" s="9" t="s">
        <v>575</v>
      </c>
      <c r="Z5262" s="9" t="s">
        <v>462</v>
      </c>
      <c r="AA5262" s="9" t="s">
        <v>198</v>
      </c>
      <c r="AB5262" s="9">
        <v>8002398</v>
      </c>
      <c r="AC5262" s="9" t="s">
        <v>6037</v>
      </c>
      <c r="AD5262" s="9" t="s">
        <v>800</v>
      </c>
      <c r="AE5262" s="5">
        <f t="shared" si="186"/>
        <v>0</v>
      </c>
      <c r="AF5262" s="5" t="str">
        <f t="shared" si="187"/>
        <v>Pokryto</v>
      </c>
      <c r="AG5262" s="153"/>
      <c r="AH5262" s="153"/>
      <c r="AI5262" t="s">
        <v>17880</v>
      </c>
      <c r="AJ5262" t="s">
        <v>800</v>
      </c>
      <c r="AK5262" s="9" t="str">
        <f>VLOOKUP(Y5262,zdroj!D:AJ,33,0)</f>
        <v>katB</v>
      </c>
    </row>
    <row r="5263" spans="8:37" x14ac:dyDescent="0.25">
      <c r="H5263" s="8"/>
      <c r="I5263" s="8"/>
      <c r="N5263" s="23"/>
      <c r="O5263" s="24"/>
      <c r="P5263" s="19"/>
      <c r="Q5263" s="19"/>
      <c r="R5263" s="19"/>
      <c r="U5263" s="27"/>
      <c r="Y5263" s="9" t="s">
        <v>575</v>
      </c>
      <c r="Z5263" s="9" t="s">
        <v>462</v>
      </c>
      <c r="AA5263" s="9" t="s">
        <v>198</v>
      </c>
      <c r="AB5263" s="9">
        <v>8002401</v>
      </c>
      <c r="AC5263" s="9" t="s">
        <v>6038</v>
      </c>
      <c r="AD5263" s="9" t="s">
        <v>231</v>
      </c>
      <c r="AE5263" s="5">
        <f t="shared" si="186"/>
        <v>0</v>
      </c>
      <c r="AF5263" s="5" t="str">
        <f t="shared" si="187"/>
        <v>katB</v>
      </c>
      <c r="AG5263" s="153"/>
      <c r="AH5263" s="153"/>
      <c r="AI5263" t="s">
        <v>201</v>
      </c>
      <c r="AJ5263" t="s">
        <v>17878</v>
      </c>
      <c r="AK5263" s="9" t="str">
        <f>VLOOKUP(Y5263,zdroj!D:AJ,33,0)</f>
        <v>katB</v>
      </c>
    </row>
    <row r="5264" spans="8:37" x14ac:dyDescent="0.25">
      <c r="H5264" s="8"/>
      <c r="I5264" s="8"/>
      <c r="N5264" s="23"/>
      <c r="O5264" s="24"/>
      <c r="P5264" s="19"/>
      <c r="Q5264" s="19"/>
      <c r="R5264" s="19"/>
      <c r="U5264" s="27"/>
      <c r="Y5264" s="9" t="s">
        <v>575</v>
      </c>
      <c r="Z5264" s="9" t="s">
        <v>462</v>
      </c>
      <c r="AA5264" s="9" t="s">
        <v>198</v>
      </c>
      <c r="AB5264" s="9">
        <v>8002410</v>
      </c>
      <c r="AC5264" s="9" t="s">
        <v>6039</v>
      </c>
      <c r="AD5264" s="9" t="s">
        <v>231</v>
      </c>
      <c r="AE5264" s="5">
        <f t="shared" si="186"/>
        <v>0</v>
      </c>
      <c r="AF5264" s="5" t="str">
        <f t="shared" si="187"/>
        <v>katB</v>
      </c>
      <c r="AG5264" s="153"/>
      <c r="AH5264" s="153"/>
      <c r="AI5264" t="s">
        <v>201</v>
      </c>
      <c r="AJ5264" t="s">
        <v>17878</v>
      </c>
      <c r="AK5264" s="9" t="str">
        <f>VLOOKUP(Y5264,zdroj!D:AJ,33,0)</f>
        <v>katB</v>
      </c>
    </row>
    <row r="5265" spans="8:37" x14ac:dyDescent="0.25">
      <c r="H5265" s="8"/>
      <c r="I5265" s="8"/>
      <c r="N5265" s="23"/>
      <c r="O5265" s="24"/>
      <c r="P5265" s="19"/>
      <c r="Q5265" s="19"/>
      <c r="R5265" s="19"/>
      <c r="U5265" s="27"/>
      <c r="Y5265" s="9" t="s">
        <v>575</v>
      </c>
      <c r="Z5265" s="9" t="s">
        <v>462</v>
      </c>
      <c r="AA5265" s="9" t="s">
        <v>198</v>
      </c>
      <c r="AB5265" s="9">
        <v>8002428</v>
      </c>
      <c r="AC5265" s="9" t="s">
        <v>6040</v>
      </c>
      <c r="AD5265" s="9" t="s">
        <v>231</v>
      </c>
      <c r="AE5265" s="5">
        <f t="shared" si="186"/>
        <v>0</v>
      </c>
      <c r="AF5265" s="5" t="str">
        <f t="shared" si="187"/>
        <v>katB</v>
      </c>
      <c r="AG5265" s="153"/>
      <c r="AH5265" s="153"/>
      <c r="AI5265" t="s">
        <v>201</v>
      </c>
      <c r="AJ5265" t="s">
        <v>17878</v>
      </c>
      <c r="AK5265" s="9" t="str">
        <f>VLOOKUP(Y5265,zdroj!D:AJ,33,0)</f>
        <v>katB</v>
      </c>
    </row>
    <row r="5266" spans="8:37" x14ac:dyDescent="0.25">
      <c r="H5266" s="8"/>
      <c r="I5266" s="8"/>
      <c r="N5266" s="23"/>
      <c r="O5266" s="24"/>
      <c r="P5266" s="19"/>
      <c r="Q5266" s="19"/>
      <c r="R5266" s="19"/>
      <c r="U5266" s="27"/>
      <c r="Y5266" s="9" t="s">
        <v>575</v>
      </c>
      <c r="Z5266" s="9" t="s">
        <v>462</v>
      </c>
      <c r="AA5266" s="9" t="s">
        <v>198</v>
      </c>
      <c r="AB5266" s="9">
        <v>8002436</v>
      </c>
      <c r="AC5266" s="9" t="s">
        <v>6041</v>
      </c>
      <c r="AD5266" s="9" t="s">
        <v>231</v>
      </c>
      <c r="AE5266" s="5">
        <f t="shared" si="186"/>
        <v>0</v>
      </c>
      <c r="AF5266" s="5" t="str">
        <f t="shared" si="187"/>
        <v>katB</v>
      </c>
      <c r="AG5266" s="153"/>
      <c r="AH5266" s="153"/>
      <c r="AI5266" t="s">
        <v>201</v>
      </c>
      <c r="AJ5266" t="s">
        <v>17878</v>
      </c>
      <c r="AK5266" s="9" t="str">
        <f>VLOOKUP(Y5266,zdroj!D:AJ,33,0)</f>
        <v>katB</v>
      </c>
    </row>
    <row r="5267" spans="8:37" x14ac:dyDescent="0.25">
      <c r="H5267" s="8"/>
      <c r="I5267" s="8"/>
      <c r="N5267" s="23"/>
      <c r="O5267" s="24"/>
      <c r="P5267" s="19"/>
      <c r="Q5267" s="19"/>
      <c r="R5267" s="19"/>
      <c r="U5267" s="27"/>
      <c r="Y5267" s="9" t="s">
        <v>575</v>
      </c>
      <c r="Z5267" s="9" t="s">
        <v>462</v>
      </c>
      <c r="AA5267" s="9" t="s">
        <v>198</v>
      </c>
      <c r="AB5267" s="9">
        <v>8001707</v>
      </c>
      <c r="AC5267" s="9" t="s">
        <v>6042</v>
      </c>
      <c r="AD5267" s="9" t="s">
        <v>800</v>
      </c>
      <c r="AE5267" s="5">
        <f t="shared" si="186"/>
        <v>0</v>
      </c>
      <c r="AF5267" s="5" t="str">
        <f t="shared" si="187"/>
        <v>Pokryto</v>
      </c>
      <c r="AG5267" s="153"/>
      <c r="AH5267" s="153"/>
      <c r="AI5267" t="s">
        <v>201</v>
      </c>
      <c r="AJ5267" t="s">
        <v>800</v>
      </c>
      <c r="AK5267" s="9" t="str">
        <f>VLOOKUP(Y5267,zdroj!D:AJ,33,0)</f>
        <v>katB</v>
      </c>
    </row>
    <row r="5268" spans="8:37" x14ac:dyDescent="0.25">
      <c r="H5268" s="8"/>
      <c r="I5268" s="8"/>
      <c r="N5268" s="23"/>
      <c r="O5268" s="24"/>
      <c r="P5268" s="19"/>
      <c r="Q5268" s="19"/>
      <c r="R5268" s="19"/>
      <c r="U5268" s="27"/>
      <c r="Y5268" s="9" t="s">
        <v>575</v>
      </c>
      <c r="Z5268" s="9" t="s">
        <v>462</v>
      </c>
      <c r="AA5268" s="9" t="s">
        <v>198</v>
      </c>
      <c r="AB5268" s="9">
        <v>8002444</v>
      </c>
      <c r="AC5268" s="9" t="s">
        <v>6043</v>
      </c>
      <c r="AD5268" s="9" t="s">
        <v>231</v>
      </c>
      <c r="AE5268" s="5">
        <f t="shared" si="186"/>
        <v>0</v>
      </c>
      <c r="AF5268" s="5" t="str">
        <f t="shared" si="187"/>
        <v>katB</v>
      </c>
      <c r="AG5268" s="153"/>
      <c r="AH5268" s="153"/>
      <c r="AI5268" t="s">
        <v>201</v>
      </c>
      <c r="AJ5268" t="s">
        <v>17878</v>
      </c>
      <c r="AK5268" s="9" t="str">
        <f>VLOOKUP(Y5268,zdroj!D:AJ,33,0)</f>
        <v>katB</v>
      </c>
    </row>
    <row r="5269" spans="8:37" x14ac:dyDescent="0.25">
      <c r="H5269" s="8"/>
      <c r="I5269" s="8"/>
      <c r="N5269" s="23"/>
      <c r="O5269" s="24"/>
      <c r="P5269" s="19"/>
      <c r="Q5269" s="19"/>
      <c r="R5269" s="19"/>
      <c r="U5269" s="27"/>
      <c r="Y5269" s="9" t="s">
        <v>575</v>
      </c>
      <c r="Z5269" s="9" t="s">
        <v>462</v>
      </c>
      <c r="AA5269" s="9" t="s">
        <v>198</v>
      </c>
      <c r="AB5269" s="9">
        <v>8002452</v>
      </c>
      <c r="AC5269" s="9" t="s">
        <v>6044</v>
      </c>
      <c r="AD5269" s="9" t="s">
        <v>231</v>
      </c>
      <c r="AE5269" s="5">
        <f t="shared" si="186"/>
        <v>0</v>
      </c>
      <c r="AF5269" s="5" t="str">
        <f t="shared" si="187"/>
        <v>katB</v>
      </c>
      <c r="AG5269" s="153"/>
      <c r="AH5269" s="153"/>
      <c r="AI5269" t="s">
        <v>201</v>
      </c>
      <c r="AJ5269" t="s">
        <v>17878</v>
      </c>
      <c r="AK5269" s="9" t="str">
        <f>VLOOKUP(Y5269,zdroj!D:AJ,33,0)</f>
        <v>katB</v>
      </c>
    </row>
    <row r="5270" spans="8:37" x14ac:dyDescent="0.25">
      <c r="H5270" s="8"/>
      <c r="I5270" s="8"/>
      <c r="N5270" s="23"/>
      <c r="O5270" s="24"/>
      <c r="P5270" s="19"/>
      <c r="Q5270" s="19"/>
      <c r="R5270" s="19"/>
      <c r="U5270" s="27"/>
      <c r="Y5270" s="9" t="s">
        <v>575</v>
      </c>
      <c r="Z5270" s="9" t="s">
        <v>462</v>
      </c>
      <c r="AA5270" s="9" t="s">
        <v>198</v>
      </c>
      <c r="AB5270" s="9">
        <v>8002461</v>
      </c>
      <c r="AC5270" s="9" t="s">
        <v>6045</v>
      </c>
      <c r="AD5270" s="9" t="s">
        <v>231</v>
      </c>
      <c r="AE5270" s="5">
        <f t="shared" si="186"/>
        <v>0</v>
      </c>
      <c r="AF5270" s="5" t="str">
        <f t="shared" si="187"/>
        <v>katB</v>
      </c>
      <c r="AG5270" s="153"/>
      <c r="AH5270" s="153"/>
      <c r="AI5270" t="s">
        <v>201</v>
      </c>
      <c r="AJ5270" t="s">
        <v>17878</v>
      </c>
      <c r="AK5270" s="9" t="str">
        <f>VLOOKUP(Y5270,zdroj!D:AJ,33,0)</f>
        <v>katB</v>
      </c>
    </row>
    <row r="5271" spans="8:37" x14ac:dyDescent="0.25">
      <c r="H5271" s="8"/>
      <c r="I5271" s="8"/>
      <c r="N5271" s="23"/>
      <c r="O5271" s="24"/>
      <c r="P5271" s="19"/>
      <c r="Q5271" s="19"/>
      <c r="R5271" s="19"/>
      <c r="U5271" s="27"/>
      <c r="Y5271" s="9" t="s">
        <v>575</v>
      </c>
      <c r="Z5271" s="9" t="s">
        <v>462</v>
      </c>
      <c r="AA5271" s="9" t="s">
        <v>198</v>
      </c>
      <c r="AB5271" s="9">
        <v>8002479</v>
      </c>
      <c r="AC5271" s="9" t="s">
        <v>6046</v>
      </c>
      <c r="AD5271" s="9" t="s">
        <v>231</v>
      </c>
      <c r="AE5271" s="5">
        <f t="shared" si="186"/>
        <v>0</v>
      </c>
      <c r="AF5271" s="5" t="str">
        <f t="shared" si="187"/>
        <v>katB</v>
      </c>
      <c r="AG5271" s="153"/>
      <c r="AH5271" s="153"/>
      <c r="AI5271" t="s">
        <v>195</v>
      </c>
      <c r="AJ5271" t="s">
        <v>340</v>
      </c>
      <c r="AK5271" s="9" t="str">
        <f>VLOOKUP(Y5271,zdroj!D:AJ,33,0)</f>
        <v>katB</v>
      </c>
    </row>
    <row r="5272" spans="8:37" x14ac:dyDescent="0.25">
      <c r="H5272" s="8"/>
      <c r="I5272" s="8"/>
      <c r="N5272" s="23"/>
      <c r="O5272" s="24"/>
      <c r="P5272" s="19"/>
      <c r="Q5272" s="19"/>
      <c r="R5272" s="19"/>
      <c r="U5272" s="27"/>
      <c r="Y5272" s="9" t="s">
        <v>575</v>
      </c>
      <c r="Z5272" s="9" t="s">
        <v>462</v>
      </c>
      <c r="AA5272" s="9" t="s">
        <v>198</v>
      </c>
      <c r="AB5272" s="9">
        <v>8002487</v>
      </c>
      <c r="AC5272" s="9" t="s">
        <v>6047</v>
      </c>
      <c r="AD5272" s="9" t="s">
        <v>231</v>
      </c>
      <c r="AE5272" s="5">
        <f t="shared" si="186"/>
        <v>0</v>
      </c>
      <c r="AF5272" s="5" t="str">
        <f t="shared" si="187"/>
        <v>katB</v>
      </c>
      <c r="AG5272" s="153"/>
      <c r="AH5272" s="153"/>
      <c r="AI5272" t="s">
        <v>201</v>
      </c>
      <c r="AJ5272" t="s">
        <v>17878</v>
      </c>
      <c r="AK5272" s="9" t="str">
        <f>VLOOKUP(Y5272,zdroj!D:AJ,33,0)</f>
        <v>katB</v>
      </c>
    </row>
    <row r="5273" spans="8:37" x14ac:dyDescent="0.25">
      <c r="H5273" s="8"/>
      <c r="I5273" s="8"/>
      <c r="N5273" s="23"/>
      <c r="O5273" s="24"/>
      <c r="P5273" s="19"/>
      <c r="Q5273" s="19"/>
      <c r="R5273" s="19"/>
      <c r="U5273" s="27"/>
      <c r="Y5273" s="9" t="s">
        <v>575</v>
      </c>
      <c r="Z5273" s="9" t="s">
        <v>462</v>
      </c>
      <c r="AA5273" s="9" t="s">
        <v>198</v>
      </c>
      <c r="AB5273" s="9">
        <v>8001588</v>
      </c>
      <c r="AC5273" s="9" t="s">
        <v>6048</v>
      </c>
      <c r="AD5273" s="9" t="s">
        <v>231</v>
      </c>
      <c r="AE5273" s="5">
        <f t="shared" si="186"/>
        <v>0</v>
      </c>
      <c r="AF5273" s="5" t="str">
        <f t="shared" si="187"/>
        <v>katB</v>
      </c>
      <c r="AG5273" s="153"/>
      <c r="AH5273" s="153"/>
      <c r="AI5273" t="s">
        <v>201</v>
      </c>
      <c r="AJ5273" t="s">
        <v>17878</v>
      </c>
      <c r="AK5273" s="9" t="str">
        <f>VLOOKUP(Y5273,zdroj!D:AJ,33,0)</f>
        <v>katB</v>
      </c>
    </row>
    <row r="5274" spans="8:37" x14ac:dyDescent="0.25">
      <c r="H5274" s="8"/>
      <c r="I5274" s="8"/>
      <c r="N5274" s="23"/>
      <c r="O5274" s="24"/>
      <c r="P5274" s="19"/>
      <c r="Q5274" s="19"/>
      <c r="R5274" s="19"/>
      <c r="U5274" s="27"/>
      <c r="Y5274" s="9" t="s">
        <v>575</v>
      </c>
      <c r="Z5274" s="9" t="s">
        <v>462</v>
      </c>
      <c r="AA5274" s="9" t="s">
        <v>198</v>
      </c>
      <c r="AB5274" s="9">
        <v>8001723</v>
      </c>
      <c r="AC5274" s="9" t="s">
        <v>6049</v>
      </c>
      <c r="AD5274" s="9" t="s">
        <v>800</v>
      </c>
      <c r="AE5274" s="5">
        <f t="shared" si="186"/>
        <v>0</v>
      </c>
      <c r="AF5274" s="5" t="str">
        <f t="shared" si="187"/>
        <v>Pokryto</v>
      </c>
      <c r="AG5274" s="153"/>
      <c r="AH5274" s="153"/>
      <c r="AI5274" t="s">
        <v>201</v>
      </c>
      <c r="AJ5274" t="s">
        <v>800</v>
      </c>
      <c r="AK5274" s="9" t="str">
        <f>VLOOKUP(Y5274,zdroj!D:AJ,33,0)</f>
        <v>katB</v>
      </c>
    </row>
    <row r="5275" spans="8:37" x14ac:dyDescent="0.25">
      <c r="H5275" s="8"/>
      <c r="I5275" s="8"/>
      <c r="N5275" s="23"/>
      <c r="O5275" s="24"/>
      <c r="P5275" s="19"/>
      <c r="Q5275" s="19"/>
      <c r="R5275" s="19"/>
      <c r="U5275" s="27"/>
      <c r="Y5275" s="9" t="s">
        <v>575</v>
      </c>
      <c r="Z5275" s="9" t="s">
        <v>462</v>
      </c>
      <c r="AA5275" s="9" t="s">
        <v>198</v>
      </c>
      <c r="AB5275" s="9">
        <v>8001731</v>
      </c>
      <c r="AC5275" s="9" t="s">
        <v>6050</v>
      </c>
      <c r="AD5275" s="9" t="s">
        <v>800</v>
      </c>
      <c r="AE5275" s="5">
        <f t="shared" si="186"/>
        <v>0</v>
      </c>
      <c r="AF5275" s="5" t="str">
        <f t="shared" si="187"/>
        <v>Pokryto</v>
      </c>
      <c r="AG5275" s="153"/>
      <c r="AH5275" s="153"/>
      <c r="AI5275" t="s">
        <v>201</v>
      </c>
      <c r="AJ5275" t="s">
        <v>800</v>
      </c>
      <c r="AK5275" s="9" t="str">
        <f>VLOOKUP(Y5275,zdroj!D:AJ,33,0)</f>
        <v>katB</v>
      </c>
    </row>
    <row r="5276" spans="8:37" x14ac:dyDescent="0.25">
      <c r="H5276" s="8"/>
      <c r="I5276" s="8"/>
      <c r="N5276" s="23"/>
      <c r="O5276" s="24"/>
      <c r="P5276" s="19"/>
      <c r="Q5276" s="19"/>
      <c r="R5276" s="19"/>
      <c r="U5276" s="27"/>
      <c r="Y5276" s="9" t="s">
        <v>575</v>
      </c>
      <c r="Z5276" s="9" t="s">
        <v>462</v>
      </c>
      <c r="AA5276" s="9" t="s">
        <v>198</v>
      </c>
      <c r="AB5276" s="9">
        <v>8001740</v>
      </c>
      <c r="AC5276" s="9" t="s">
        <v>6051</v>
      </c>
      <c r="AD5276" s="9" t="s">
        <v>800</v>
      </c>
      <c r="AE5276" s="5">
        <f t="shared" si="186"/>
        <v>0</v>
      </c>
      <c r="AF5276" s="5" t="str">
        <f t="shared" si="187"/>
        <v>Pokryto</v>
      </c>
      <c r="AG5276" s="153"/>
      <c r="AH5276" s="153"/>
      <c r="AI5276" t="s">
        <v>201</v>
      </c>
      <c r="AJ5276" t="s">
        <v>800</v>
      </c>
      <c r="AK5276" s="9" t="str">
        <f>VLOOKUP(Y5276,zdroj!D:AJ,33,0)</f>
        <v>katB</v>
      </c>
    </row>
    <row r="5277" spans="8:37" x14ac:dyDescent="0.25">
      <c r="H5277" s="8"/>
      <c r="I5277" s="8"/>
      <c r="N5277" s="23"/>
      <c r="O5277" s="24"/>
      <c r="P5277" s="19"/>
      <c r="Q5277" s="19"/>
      <c r="R5277" s="19"/>
      <c r="U5277" s="27"/>
      <c r="Y5277" s="9" t="s">
        <v>575</v>
      </c>
      <c r="Z5277" s="9" t="s">
        <v>462</v>
      </c>
      <c r="AA5277" s="9" t="s">
        <v>198</v>
      </c>
      <c r="AB5277" s="9">
        <v>8001758</v>
      </c>
      <c r="AC5277" s="9" t="s">
        <v>6052</v>
      </c>
      <c r="AD5277" s="9" t="s">
        <v>800</v>
      </c>
      <c r="AE5277" s="5">
        <f t="shared" si="186"/>
        <v>0</v>
      </c>
      <c r="AF5277" s="5" t="str">
        <f t="shared" si="187"/>
        <v>Pokryto</v>
      </c>
      <c r="AG5277" s="153"/>
      <c r="AH5277" s="153"/>
      <c r="AI5277" t="s">
        <v>229</v>
      </c>
      <c r="AJ5277" t="s">
        <v>800</v>
      </c>
      <c r="AK5277" s="9" t="str">
        <f>VLOOKUP(Y5277,zdroj!D:AJ,33,0)</f>
        <v>katB</v>
      </c>
    </row>
    <row r="5278" spans="8:37" x14ac:dyDescent="0.25">
      <c r="H5278" s="8"/>
      <c r="I5278" s="8"/>
      <c r="N5278" s="23"/>
      <c r="O5278" s="24"/>
      <c r="P5278" s="19"/>
      <c r="Q5278" s="19"/>
      <c r="R5278" s="19"/>
      <c r="U5278" s="27"/>
      <c r="Y5278" s="9" t="s">
        <v>575</v>
      </c>
      <c r="Z5278" s="9" t="s">
        <v>462</v>
      </c>
      <c r="AA5278" s="9" t="s">
        <v>198</v>
      </c>
      <c r="AB5278" s="9">
        <v>8001766</v>
      </c>
      <c r="AC5278" s="9" t="s">
        <v>6053</v>
      </c>
      <c r="AD5278" s="9" t="s">
        <v>800</v>
      </c>
      <c r="AE5278" s="5">
        <f t="shared" si="186"/>
        <v>0</v>
      </c>
      <c r="AF5278" s="5" t="str">
        <f t="shared" si="187"/>
        <v>Pokryto</v>
      </c>
      <c r="AG5278" s="153"/>
      <c r="AH5278" s="153"/>
      <c r="AI5278" t="s">
        <v>201</v>
      </c>
      <c r="AJ5278" t="s">
        <v>800</v>
      </c>
      <c r="AK5278" s="9" t="str">
        <f>VLOOKUP(Y5278,zdroj!D:AJ,33,0)</f>
        <v>katB</v>
      </c>
    </row>
    <row r="5279" spans="8:37" x14ac:dyDescent="0.25">
      <c r="H5279" s="8"/>
      <c r="I5279" s="8"/>
      <c r="N5279" s="23"/>
      <c r="O5279" s="24"/>
      <c r="P5279" s="19"/>
      <c r="Q5279" s="19"/>
      <c r="R5279" s="19"/>
      <c r="U5279" s="27"/>
      <c r="Y5279" s="9" t="s">
        <v>575</v>
      </c>
      <c r="Z5279" s="9" t="s">
        <v>462</v>
      </c>
      <c r="AA5279" s="9" t="s">
        <v>198</v>
      </c>
      <c r="AB5279" s="9">
        <v>8001774</v>
      </c>
      <c r="AC5279" s="9" t="s">
        <v>6054</v>
      </c>
      <c r="AD5279" s="9" t="s">
        <v>800</v>
      </c>
      <c r="AE5279" s="5">
        <f t="shared" si="186"/>
        <v>0</v>
      </c>
      <c r="AF5279" s="5" t="str">
        <f t="shared" si="187"/>
        <v>Pokryto</v>
      </c>
      <c r="AG5279" s="153"/>
      <c r="AH5279" s="153"/>
      <c r="AI5279" t="s">
        <v>201</v>
      </c>
      <c r="AJ5279" t="s">
        <v>800</v>
      </c>
      <c r="AK5279" s="9" t="str">
        <f>VLOOKUP(Y5279,zdroj!D:AJ,33,0)</f>
        <v>katB</v>
      </c>
    </row>
    <row r="5280" spans="8:37" x14ac:dyDescent="0.25">
      <c r="H5280" s="8"/>
      <c r="I5280" s="8"/>
      <c r="N5280" s="23"/>
      <c r="O5280" s="24"/>
      <c r="P5280" s="19"/>
      <c r="Q5280" s="19"/>
      <c r="R5280" s="19"/>
      <c r="U5280" s="27"/>
      <c r="Y5280" s="9" t="s">
        <v>575</v>
      </c>
      <c r="Z5280" s="9" t="s">
        <v>462</v>
      </c>
      <c r="AA5280" s="9" t="s">
        <v>198</v>
      </c>
      <c r="AB5280" s="9">
        <v>8001596</v>
      </c>
      <c r="AC5280" s="9" t="s">
        <v>6055</v>
      </c>
      <c r="AD5280" s="9" t="s">
        <v>231</v>
      </c>
      <c r="AE5280" s="5">
        <f t="shared" si="186"/>
        <v>0</v>
      </c>
      <c r="AF5280" s="5" t="str">
        <f t="shared" si="187"/>
        <v>katB</v>
      </c>
      <c r="AG5280" s="153"/>
      <c r="AH5280" s="153"/>
      <c r="AI5280" t="s">
        <v>201</v>
      </c>
      <c r="AJ5280" t="s">
        <v>17878</v>
      </c>
      <c r="AK5280" s="9" t="str">
        <f>VLOOKUP(Y5280,zdroj!D:AJ,33,0)</f>
        <v>katB</v>
      </c>
    </row>
    <row r="5281" spans="8:37" x14ac:dyDescent="0.25">
      <c r="H5281" s="8"/>
      <c r="I5281" s="8"/>
      <c r="N5281" s="23"/>
      <c r="O5281" s="24"/>
      <c r="P5281" s="19"/>
      <c r="Q5281" s="19"/>
      <c r="R5281" s="19"/>
      <c r="U5281" s="27"/>
      <c r="Y5281" s="9" t="s">
        <v>575</v>
      </c>
      <c r="Z5281" s="9" t="s">
        <v>462</v>
      </c>
      <c r="AA5281" s="9" t="s">
        <v>198</v>
      </c>
      <c r="AB5281" s="9">
        <v>8001782</v>
      </c>
      <c r="AC5281" s="9" t="s">
        <v>6056</v>
      </c>
      <c r="AD5281" s="9" t="s">
        <v>800</v>
      </c>
      <c r="AE5281" s="5">
        <f t="shared" si="186"/>
        <v>0</v>
      </c>
      <c r="AF5281" s="5" t="str">
        <f t="shared" si="187"/>
        <v>Pokryto</v>
      </c>
      <c r="AG5281" s="153"/>
      <c r="AH5281" s="153"/>
      <c r="AI5281" t="s">
        <v>201</v>
      </c>
      <c r="AJ5281" t="s">
        <v>800</v>
      </c>
      <c r="AK5281" s="9" t="str">
        <f>VLOOKUP(Y5281,zdroj!D:AJ,33,0)</f>
        <v>katB</v>
      </c>
    </row>
    <row r="5282" spans="8:37" x14ac:dyDescent="0.25">
      <c r="H5282" s="8"/>
      <c r="I5282" s="8"/>
      <c r="N5282" s="23"/>
      <c r="O5282" s="24"/>
      <c r="P5282" s="19"/>
      <c r="Q5282" s="19"/>
      <c r="R5282" s="19"/>
      <c r="U5282" s="27"/>
      <c r="Y5282" s="9" t="s">
        <v>575</v>
      </c>
      <c r="Z5282" s="9" t="s">
        <v>462</v>
      </c>
      <c r="AA5282" s="9" t="s">
        <v>198</v>
      </c>
      <c r="AB5282" s="9">
        <v>8001791</v>
      </c>
      <c r="AC5282" s="9" t="s">
        <v>6057</v>
      </c>
      <c r="AD5282" s="9" t="s">
        <v>231</v>
      </c>
      <c r="AE5282" s="5">
        <f t="shared" si="186"/>
        <v>0</v>
      </c>
      <c r="AF5282" s="5" t="str">
        <f t="shared" si="187"/>
        <v>katB</v>
      </c>
      <c r="AG5282" s="153"/>
      <c r="AH5282" s="153"/>
      <c r="AI5282" t="s">
        <v>201</v>
      </c>
      <c r="AJ5282" t="s">
        <v>17878</v>
      </c>
      <c r="AK5282" s="9" t="str">
        <f>VLOOKUP(Y5282,zdroj!D:AJ,33,0)</f>
        <v>katB</v>
      </c>
    </row>
    <row r="5283" spans="8:37" x14ac:dyDescent="0.25">
      <c r="H5283" s="8"/>
      <c r="I5283" s="8"/>
      <c r="N5283" s="23"/>
      <c r="O5283" s="24"/>
      <c r="P5283" s="19"/>
      <c r="Q5283" s="19"/>
      <c r="R5283" s="19"/>
      <c r="U5283" s="27"/>
      <c r="Y5283" s="9" t="s">
        <v>575</v>
      </c>
      <c r="Z5283" s="9" t="s">
        <v>462</v>
      </c>
      <c r="AA5283" s="9" t="s">
        <v>198</v>
      </c>
      <c r="AB5283" s="9">
        <v>8001804</v>
      </c>
      <c r="AC5283" s="9" t="s">
        <v>6058</v>
      </c>
      <c r="AD5283" s="9" t="s">
        <v>231</v>
      </c>
      <c r="AE5283" s="5">
        <f t="shared" si="186"/>
        <v>0</v>
      </c>
      <c r="AF5283" s="5" t="str">
        <f t="shared" si="187"/>
        <v>katB</v>
      </c>
      <c r="AG5283" s="153"/>
      <c r="AH5283" s="153"/>
      <c r="AI5283" t="s">
        <v>201</v>
      </c>
      <c r="AJ5283" t="s">
        <v>17878</v>
      </c>
      <c r="AK5283" s="9" t="str">
        <f>VLOOKUP(Y5283,zdroj!D:AJ,33,0)</f>
        <v>katB</v>
      </c>
    </row>
    <row r="5284" spans="8:37" x14ac:dyDescent="0.25">
      <c r="H5284" s="8"/>
      <c r="I5284" s="8"/>
      <c r="N5284" s="23"/>
      <c r="O5284" s="24"/>
      <c r="P5284" s="19"/>
      <c r="Q5284" s="19"/>
      <c r="R5284" s="19"/>
      <c r="U5284" s="27"/>
      <c r="Y5284" s="9" t="s">
        <v>575</v>
      </c>
      <c r="Z5284" s="9" t="s">
        <v>462</v>
      </c>
      <c r="AA5284" s="9" t="s">
        <v>198</v>
      </c>
      <c r="AB5284" s="9">
        <v>8001812</v>
      </c>
      <c r="AC5284" s="9" t="s">
        <v>6059</v>
      </c>
      <c r="AD5284" s="9" t="s">
        <v>231</v>
      </c>
      <c r="AE5284" s="5">
        <f t="shared" si="186"/>
        <v>0</v>
      </c>
      <c r="AF5284" s="5" t="str">
        <f t="shared" si="187"/>
        <v>katB</v>
      </c>
      <c r="AG5284" s="153"/>
      <c r="AH5284" s="153"/>
      <c r="AI5284" t="s">
        <v>201</v>
      </c>
      <c r="AJ5284" t="s">
        <v>17878</v>
      </c>
      <c r="AK5284" s="9" t="str">
        <f>VLOOKUP(Y5284,zdroj!D:AJ,33,0)</f>
        <v>katB</v>
      </c>
    </row>
    <row r="5285" spans="8:37" x14ac:dyDescent="0.25">
      <c r="H5285" s="8"/>
      <c r="I5285" s="8"/>
      <c r="N5285" s="23"/>
      <c r="O5285" s="24"/>
      <c r="P5285" s="19"/>
      <c r="Q5285" s="19"/>
      <c r="R5285" s="19"/>
      <c r="U5285" s="27"/>
      <c r="Y5285" s="9" t="s">
        <v>575</v>
      </c>
      <c r="Z5285" s="9" t="s">
        <v>462</v>
      </c>
      <c r="AA5285" s="9" t="s">
        <v>198</v>
      </c>
      <c r="AB5285" s="9">
        <v>8001821</v>
      </c>
      <c r="AC5285" s="9" t="s">
        <v>6060</v>
      </c>
      <c r="AD5285" s="9" t="s">
        <v>231</v>
      </c>
      <c r="AE5285" s="5">
        <f t="shared" si="186"/>
        <v>0</v>
      </c>
      <c r="AF5285" s="5" t="str">
        <f t="shared" si="187"/>
        <v>katB</v>
      </c>
      <c r="AG5285" s="153"/>
      <c r="AH5285" s="153"/>
      <c r="AI5285" t="s">
        <v>201</v>
      </c>
      <c r="AJ5285" t="s">
        <v>17878</v>
      </c>
      <c r="AK5285" s="9" t="str">
        <f>VLOOKUP(Y5285,zdroj!D:AJ,33,0)</f>
        <v>katB</v>
      </c>
    </row>
    <row r="5286" spans="8:37" x14ac:dyDescent="0.25">
      <c r="H5286" s="8"/>
      <c r="I5286" s="8"/>
      <c r="N5286" s="23"/>
      <c r="O5286" s="24"/>
      <c r="P5286" s="19"/>
      <c r="Q5286" s="19"/>
      <c r="R5286" s="19"/>
      <c r="U5286" s="27"/>
      <c r="Y5286" s="9" t="s">
        <v>575</v>
      </c>
      <c r="Z5286" s="9" t="s">
        <v>462</v>
      </c>
      <c r="AA5286" s="9" t="s">
        <v>198</v>
      </c>
      <c r="AB5286" s="9">
        <v>8001600</v>
      </c>
      <c r="AC5286" s="9" t="s">
        <v>6061</v>
      </c>
      <c r="AD5286" s="9" t="s">
        <v>231</v>
      </c>
      <c r="AE5286" s="5">
        <f t="shared" si="186"/>
        <v>0</v>
      </c>
      <c r="AF5286" s="5" t="str">
        <f t="shared" si="187"/>
        <v>katB</v>
      </c>
      <c r="AG5286" s="153"/>
      <c r="AH5286" s="153"/>
      <c r="AI5286" t="s">
        <v>201</v>
      </c>
      <c r="AJ5286" t="s">
        <v>17878</v>
      </c>
      <c r="AK5286" s="9" t="str">
        <f>VLOOKUP(Y5286,zdroj!D:AJ,33,0)</f>
        <v>katB</v>
      </c>
    </row>
    <row r="5287" spans="8:37" x14ac:dyDescent="0.25">
      <c r="H5287" s="8"/>
      <c r="I5287" s="8"/>
      <c r="N5287" s="23"/>
      <c r="O5287" s="24"/>
      <c r="P5287" s="19"/>
      <c r="Q5287" s="19"/>
      <c r="R5287" s="19"/>
      <c r="U5287" s="27"/>
      <c r="Y5287" s="9" t="s">
        <v>575</v>
      </c>
      <c r="Z5287" s="9" t="s">
        <v>462</v>
      </c>
      <c r="AA5287" s="9" t="s">
        <v>198</v>
      </c>
      <c r="AB5287" s="9">
        <v>8001839</v>
      </c>
      <c r="AC5287" s="9" t="s">
        <v>6062</v>
      </c>
      <c r="AD5287" s="9" t="s">
        <v>231</v>
      </c>
      <c r="AE5287" s="5">
        <f t="shared" si="186"/>
        <v>0</v>
      </c>
      <c r="AF5287" s="5" t="str">
        <f t="shared" si="187"/>
        <v>katB</v>
      </c>
      <c r="AG5287" s="153"/>
      <c r="AH5287" s="153"/>
      <c r="AI5287" t="s">
        <v>201</v>
      </c>
      <c r="AJ5287" t="s">
        <v>17878</v>
      </c>
      <c r="AK5287" s="9" t="str">
        <f>VLOOKUP(Y5287,zdroj!D:AJ,33,0)</f>
        <v>katB</v>
      </c>
    </row>
    <row r="5288" spans="8:37" x14ac:dyDescent="0.25">
      <c r="H5288" s="8"/>
      <c r="I5288" s="8"/>
      <c r="N5288" s="23"/>
      <c r="O5288" s="24"/>
      <c r="P5288" s="19"/>
      <c r="Q5288" s="19"/>
      <c r="R5288" s="19"/>
      <c r="U5288" s="27"/>
      <c r="Y5288" s="9" t="s">
        <v>575</v>
      </c>
      <c r="Z5288" s="9" t="s">
        <v>462</v>
      </c>
      <c r="AA5288" s="9" t="s">
        <v>198</v>
      </c>
      <c r="AB5288" s="9">
        <v>8001847</v>
      </c>
      <c r="AC5288" s="9" t="s">
        <v>6063</v>
      </c>
      <c r="AD5288" s="9" t="s">
        <v>231</v>
      </c>
      <c r="AE5288" s="5">
        <f t="shared" si="186"/>
        <v>0</v>
      </c>
      <c r="AF5288" s="5" t="str">
        <f t="shared" si="187"/>
        <v>katB</v>
      </c>
      <c r="AG5288" s="153"/>
      <c r="AH5288" s="153"/>
      <c r="AI5288" t="s">
        <v>201</v>
      </c>
      <c r="AJ5288" t="s">
        <v>17878</v>
      </c>
      <c r="AK5288" s="9" t="str">
        <f>VLOOKUP(Y5288,zdroj!D:AJ,33,0)</f>
        <v>katB</v>
      </c>
    </row>
    <row r="5289" spans="8:37" x14ac:dyDescent="0.25">
      <c r="H5289" s="8"/>
      <c r="I5289" s="8"/>
      <c r="N5289" s="23"/>
      <c r="O5289" s="24"/>
      <c r="P5289" s="19"/>
      <c r="Q5289" s="19"/>
      <c r="R5289" s="19"/>
      <c r="U5289" s="27"/>
      <c r="Y5289" s="9" t="s">
        <v>575</v>
      </c>
      <c r="Z5289" s="9" t="s">
        <v>462</v>
      </c>
      <c r="AA5289" s="9" t="s">
        <v>198</v>
      </c>
      <c r="AB5289" s="9">
        <v>8001855</v>
      </c>
      <c r="AC5289" s="9" t="s">
        <v>6064</v>
      </c>
      <c r="AD5289" s="9" t="s">
        <v>231</v>
      </c>
      <c r="AE5289" s="5">
        <f t="shared" si="186"/>
        <v>0</v>
      </c>
      <c r="AF5289" s="5" t="str">
        <f t="shared" si="187"/>
        <v>katB</v>
      </c>
      <c r="AG5289" s="153"/>
      <c r="AH5289" s="153"/>
      <c r="AI5289" t="s">
        <v>201</v>
      </c>
      <c r="AJ5289" t="s">
        <v>17878</v>
      </c>
      <c r="AK5289" s="9" t="str">
        <f>VLOOKUP(Y5289,zdroj!D:AJ,33,0)</f>
        <v>katB</v>
      </c>
    </row>
    <row r="5290" spans="8:37" x14ac:dyDescent="0.25">
      <c r="H5290" s="8"/>
      <c r="I5290" s="8"/>
      <c r="N5290" s="23"/>
      <c r="O5290" s="24"/>
      <c r="P5290" s="19"/>
      <c r="Q5290" s="19"/>
      <c r="R5290" s="19"/>
      <c r="U5290" s="27"/>
      <c r="Y5290" s="9" t="s">
        <v>575</v>
      </c>
      <c r="Z5290" s="9" t="s">
        <v>462</v>
      </c>
      <c r="AA5290" s="9" t="s">
        <v>198</v>
      </c>
      <c r="AB5290" s="9">
        <v>8001863</v>
      </c>
      <c r="AC5290" s="9" t="s">
        <v>6065</v>
      </c>
      <c r="AD5290" s="9" t="s">
        <v>231</v>
      </c>
      <c r="AE5290" s="5">
        <f t="shared" si="186"/>
        <v>0</v>
      </c>
      <c r="AF5290" s="5" t="str">
        <f t="shared" si="187"/>
        <v>katB</v>
      </c>
      <c r="AG5290" s="153"/>
      <c r="AH5290" s="153"/>
      <c r="AI5290" t="s">
        <v>201</v>
      </c>
      <c r="AJ5290" t="s">
        <v>17878</v>
      </c>
      <c r="AK5290" s="9" t="str">
        <f>VLOOKUP(Y5290,zdroj!D:AJ,33,0)</f>
        <v>katB</v>
      </c>
    </row>
    <row r="5291" spans="8:37" x14ac:dyDescent="0.25">
      <c r="H5291" s="8"/>
      <c r="I5291" s="8"/>
      <c r="N5291" s="23"/>
      <c r="O5291" s="24"/>
      <c r="P5291" s="19"/>
      <c r="Q5291" s="19"/>
      <c r="R5291" s="19"/>
      <c r="U5291" s="27"/>
      <c r="Y5291" s="9" t="s">
        <v>575</v>
      </c>
      <c r="Z5291" s="9" t="s">
        <v>462</v>
      </c>
      <c r="AA5291" s="9" t="s">
        <v>198</v>
      </c>
      <c r="AB5291" s="9">
        <v>8001871</v>
      </c>
      <c r="AC5291" s="9" t="s">
        <v>6066</v>
      </c>
      <c r="AD5291" s="9" t="s">
        <v>231</v>
      </c>
      <c r="AE5291" s="5">
        <f t="shared" si="186"/>
        <v>0</v>
      </c>
      <c r="AF5291" s="5" t="str">
        <f t="shared" si="187"/>
        <v>katB</v>
      </c>
      <c r="AG5291" s="153"/>
      <c r="AH5291" s="153"/>
      <c r="AI5291" t="s">
        <v>201</v>
      </c>
      <c r="AJ5291" t="s">
        <v>17878</v>
      </c>
      <c r="AK5291" s="9" t="str">
        <f>VLOOKUP(Y5291,zdroj!D:AJ,33,0)</f>
        <v>katB</v>
      </c>
    </row>
    <row r="5292" spans="8:37" x14ac:dyDescent="0.25">
      <c r="H5292" s="8"/>
      <c r="I5292" s="8"/>
      <c r="N5292" s="23"/>
      <c r="O5292" s="24"/>
      <c r="P5292" s="19"/>
      <c r="Q5292" s="19"/>
      <c r="R5292" s="19"/>
      <c r="U5292" s="27"/>
      <c r="Y5292" s="9" t="s">
        <v>575</v>
      </c>
      <c r="Z5292" s="9" t="s">
        <v>462</v>
      </c>
      <c r="AA5292" s="9" t="s">
        <v>198</v>
      </c>
      <c r="AB5292" s="9">
        <v>8001880</v>
      </c>
      <c r="AC5292" s="9" t="s">
        <v>6067</v>
      </c>
      <c r="AD5292" s="9" t="s">
        <v>231</v>
      </c>
      <c r="AE5292" s="5">
        <f t="shared" si="186"/>
        <v>0</v>
      </c>
      <c r="AF5292" s="5" t="str">
        <f t="shared" si="187"/>
        <v>katB</v>
      </c>
      <c r="AG5292" s="153"/>
      <c r="AH5292" s="153"/>
      <c r="AI5292" t="s">
        <v>201</v>
      </c>
      <c r="AJ5292" t="s">
        <v>17878</v>
      </c>
      <c r="AK5292" s="9" t="str">
        <f>VLOOKUP(Y5292,zdroj!D:AJ,33,0)</f>
        <v>katB</v>
      </c>
    </row>
    <row r="5293" spans="8:37" x14ac:dyDescent="0.25">
      <c r="H5293" s="8"/>
      <c r="I5293" s="8"/>
      <c r="N5293" s="23"/>
      <c r="O5293" s="24"/>
      <c r="P5293" s="19"/>
      <c r="Q5293" s="19"/>
      <c r="R5293" s="19"/>
      <c r="U5293" s="27"/>
      <c r="Y5293" s="9" t="s">
        <v>575</v>
      </c>
      <c r="Z5293" s="9" t="s">
        <v>462</v>
      </c>
      <c r="AA5293" s="9" t="s">
        <v>198</v>
      </c>
      <c r="AB5293" s="9">
        <v>8001898</v>
      </c>
      <c r="AC5293" s="9" t="s">
        <v>6068</v>
      </c>
      <c r="AD5293" s="9" t="s">
        <v>231</v>
      </c>
      <c r="AE5293" s="5">
        <f t="shared" si="186"/>
        <v>0</v>
      </c>
      <c r="AF5293" s="5" t="str">
        <f t="shared" si="187"/>
        <v>katB</v>
      </c>
      <c r="AG5293" s="153"/>
      <c r="AH5293" s="153"/>
      <c r="AI5293" t="s">
        <v>201</v>
      </c>
      <c r="AJ5293" t="s">
        <v>17878</v>
      </c>
      <c r="AK5293" s="9" t="str">
        <f>VLOOKUP(Y5293,zdroj!D:AJ,33,0)</f>
        <v>katB</v>
      </c>
    </row>
    <row r="5294" spans="8:37" x14ac:dyDescent="0.25">
      <c r="H5294" s="8"/>
      <c r="I5294" s="8"/>
      <c r="N5294" s="23"/>
      <c r="O5294" s="24"/>
      <c r="P5294" s="19"/>
      <c r="Q5294" s="19"/>
      <c r="R5294" s="19"/>
      <c r="U5294" s="27"/>
      <c r="Y5294" s="9" t="s">
        <v>575</v>
      </c>
      <c r="Z5294" s="9" t="s">
        <v>462</v>
      </c>
      <c r="AA5294" s="9" t="s">
        <v>198</v>
      </c>
      <c r="AB5294" s="9">
        <v>8001901</v>
      </c>
      <c r="AC5294" s="9" t="s">
        <v>6069</v>
      </c>
      <c r="AD5294" s="9" t="s">
        <v>231</v>
      </c>
      <c r="AE5294" s="5">
        <f t="shared" si="186"/>
        <v>0</v>
      </c>
      <c r="AF5294" s="5" t="str">
        <f t="shared" si="187"/>
        <v>katB</v>
      </c>
      <c r="AG5294" s="153"/>
      <c r="AH5294" s="153"/>
      <c r="AI5294" t="s">
        <v>201</v>
      </c>
      <c r="AJ5294" t="s">
        <v>17878</v>
      </c>
      <c r="AK5294" s="9" t="str">
        <f>VLOOKUP(Y5294,zdroj!D:AJ,33,0)</f>
        <v>katB</v>
      </c>
    </row>
    <row r="5295" spans="8:37" x14ac:dyDescent="0.25">
      <c r="H5295" s="8"/>
      <c r="I5295" s="8"/>
      <c r="N5295" s="23"/>
      <c r="O5295" s="24"/>
      <c r="P5295" s="19"/>
      <c r="Q5295" s="19"/>
      <c r="R5295" s="19"/>
      <c r="U5295" s="27"/>
      <c r="Y5295" s="9" t="s">
        <v>575</v>
      </c>
      <c r="Z5295" s="9" t="s">
        <v>462</v>
      </c>
      <c r="AA5295" s="9" t="s">
        <v>198</v>
      </c>
      <c r="AB5295" s="9">
        <v>8001910</v>
      </c>
      <c r="AC5295" s="9" t="s">
        <v>6070</v>
      </c>
      <c r="AD5295" s="9" t="s">
        <v>231</v>
      </c>
      <c r="AE5295" s="5">
        <f t="shared" si="186"/>
        <v>0</v>
      </c>
      <c r="AF5295" s="5" t="str">
        <f t="shared" si="187"/>
        <v>katB</v>
      </c>
      <c r="AG5295" s="153"/>
      <c r="AH5295" s="153"/>
      <c r="AI5295" t="s">
        <v>201</v>
      </c>
      <c r="AJ5295" t="s">
        <v>17878</v>
      </c>
      <c r="AK5295" s="9" t="str">
        <f>VLOOKUP(Y5295,zdroj!D:AJ,33,0)</f>
        <v>katB</v>
      </c>
    </row>
    <row r="5296" spans="8:37" x14ac:dyDescent="0.25">
      <c r="H5296" s="8"/>
      <c r="I5296" s="8"/>
      <c r="N5296" s="23"/>
      <c r="O5296" s="24"/>
      <c r="P5296" s="19"/>
      <c r="Q5296" s="19"/>
      <c r="R5296" s="19"/>
      <c r="U5296" s="27"/>
      <c r="Y5296" s="9" t="s">
        <v>575</v>
      </c>
      <c r="Z5296" s="9" t="s">
        <v>462</v>
      </c>
      <c r="AA5296" s="9" t="s">
        <v>198</v>
      </c>
      <c r="AB5296" s="9">
        <v>8001928</v>
      </c>
      <c r="AC5296" s="9" t="s">
        <v>6071</v>
      </c>
      <c r="AD5296" s="9" t="s">
        <v>800</v>
      </c>
      <c r="AE5296" s="5">
        <f t="shared" si="186"/>
        <v>0</v>
      </c>
      <c r="AF5296" s="5" t="str">
        <f t="shared" si="187"/>
        <v>Pokryto</v>
      </c>
      <c r="AG5296" s="153"/>
      <c r="AH5296" s="153"/>
      <c r="AI5296" t="s">
        <v>229</v>
      </c>
      <c r="AJ5296" t="s">
        <v>800</v>
      </c>
      <c r="AK5296" s="9" t="str">
        <f>VLOOKUP(Y5296,zdroj!D:AJ,33,0)</f>
        <v>katB</v>
      </c>
    </row>
    <row r="5297" spans="8:37" x14ac:dyDescent="0.25">
      <c r="H5297" s="8"/>
      <c r="I5297" s="8"/>
      <c r="N5297" s="23"/>
      <c r="O5297" s="24"/>
      <c r="P5297" s="19"/>
      <c r="Q5297" s="19"/>
      <c r="R5297" s="19"/>
      <c r="U5297" s="27"/>
      <c r="Y5297" s="9" t="s">
        <v>575</v>
      </c>
      <c r="Z5297" s="9" t="s">
        <v>462</v>
      </c>
      <c r="AA5297" s="9" t="s">
        <v>198</v>
      </c>
      <c r="AB5297" s="9">
        <v>8001936</v>
      </c>
      <c r="AC5297" s="9" t="s">
        <v>6072</v>
      </c>
      <c r="AD5297" s="9" t="s">
        <v>800</v>
      </c>
      <c r="AE5297" s="5">
        <f t="shared" si="186"/>
        <v>0</v>
      </c>
      <c r="AF5297" s="5" t="str">
        <f t="shared" si="187"/>
        <v>Pokryto</v>
      </c>
      <c r="AG5297" s="153"/>
      <c r="AH5297" s="153"/>
      <c r="AI5297" t="s">
        <v>201</v>
      </c>
      <c r="AJ5297" t="s">
        <v>800</v>
      </c>
      <c r="AK5297" s="9" t="str">
        <f>VLOOKUP(Y5297,zdroj!D:AJ,33,0)</f>
        <v>katB</v>
      </c>
    </row>
    <row r="5298" spans="8:37" x14ac:dyDescent="0.25">
      <c r="H5298" s="8"/>
      <c r="I5298" s="8"/>
      <c r="N5298" s="23"/>
      <c r="O5298" s="24"/>
      <c r="P5298" s="19"/>
      <c r="Q5298" s="19"/>
      <c r="R5298" s="19"/>
      <c r="U5298" s="27"/>
      <c r="Y5298" s="9" t="s">
        <v>575</v>
      </c>
      <c r="Z5298" s="9" t="s">
        <v>462</v>
      </c>
      <c r="AA5298" s="9" t="s">
        <v>198</v>
      </c>
      <c r="AB5298" s="9">
        <v>8001944</v>
      </c>
      <c r="AC5298" s="9" t="s">
        <v>6073</v>
      </c>
      <c r="AD5298" s="9" t="s">
        <v>800</v>
      </c>
      <c r="AE5298" s="5">
        <f t="shared" si="186"/>
        <v>0</v>
      </c>
      <c r="AF5298" s="5" t="str">
        <f t="shared" si="187"/>
        <v>Pokryto</v>
      </c>
      <c r="AG5298" s="153"/>
      <c r="AH5298" s="153"/>
      <c r="AI5298" t="s">
        <v>201</v>
      </c>
      <c r="AJ5298" t="s">
        <v>800</v>
      </c>
      <c r="AK5298" s="9" t="str">
        <f>VLOOKUP(Y5298,zdroj!D:AJ,33,0)</f>
        <v>katB</v>
      </c>
    </row>
    <row r="5299" spans="8:37" x14ac:dyDescent="0.25">
      <c r="H5299" s="8"/>
      <c r="I5299" s="8"/>
      <c r="N5299" s="23"/>
      <c r="O5299" s="24"/>
      <c r="P5299" s="19"/>
      <c r="Q5299" s="19"/>
      <c r="R5299" s="19"/>
      <c r="U5299" s="27"/>
      <c r="Y5299" s="9" t="s">
        <v>575</v>
      </c>
      <c r="Z5299" s="9" t="s">
        <v>462</v>
      </c>
      <c r="AA5299" s="9" t="s">
        <v>198</v>
      </c>
      <c r="AB5299" s="9">
        <v>8001952</v>
      </c>
      <c r="AC5299" s="9" t="s">
        <v>6074</v>
      </c>
      <c r="AD5299" s="9" t="s">
        <v>800</v>
      </c>
      <c r="AE5299" s="5">
        <f t="shared" si="186"/>
        <v>0</v>
      </c>
      <c r="AF5299" s="5" t="str">
        <f t="shared" si="187"/>
        <v>Pokryto</v>
      </c>
      <c r="AG5299" s="153"/>
      <c r="AH5299" s="153"/>
      <c r="AI5299" t="s">
        <v>201</v>
      </c>
      <c r="AJ5299" t="s">
        <v>800</v>
      </c>
      <c r="AK5299" s="9" t="str">
        <f>VLOOKUP(Y5299,zdroj!D:AJ,33,0)</f>
        <v>katB</v>
      </c>
    </row>
    <row r="5300" spans="8:37" x14ac:dyDescent="0.25">
      <c r="H5300" s="8"/>
      <c r="I5300" s="8"/>
      <c r="N5300" s="23"/>
      <c r="O5300" s="24"/>
      <c r="P5300" s="19"/>
      <c r="Q5300" s="19"/>
      <c r="R5300" s="19"/>
      <c r="U5300" s="27"/>
      <c r="Y5300" s="9" t="s">
        <v>575</v>
      </c>
      <c r="Z5300" s="9" t="s">
        <v>462</v>
      </c>
      <c r="AA5300" s="9" t="s">
        <v>198</v>
      </c>
      <c r="AB5300" s="9">
        <v>8001618</v>
      </c>
      <c r="AC5300" s="9" t="s">
        <v>6075</v>
      </c>
      <c r="AD5300" s="9" t="s">
        <v>231</v>
      </c>
      <c r="AE5300" s="5">
        <f t="shared" si="186"/>
        <v>0</v>
      </c>
      <c r="AF5300" s="5" t="str">
        <f t="shared" si="187"/>
        <v>katB</v>
      </c>
      <c r="AG5300" s="153"/>
      <c r="AH5300" s="153"/>
      <c r="AI5300" t="s">
        <v>201</v>
      </c>
      <c r="AJ5300" t="s">
        <v>17878</v>
      </c>
      <c r="AK5300" s="9" t="str">
        <f>VLOOKUP(Y5300,zdroj!D:AJ,33,0)</f>
        <v>katB</v>
      </c>
    </row>
    <row r="5301" spans="8:37" x14ac:dyDescent="0.25">
      <c r="H5301" s="8"/>
      <c r="I5301" s="8"/>
      <c r="N5301" s="23"/>
      <c r="O5301" s="24"/>
      <c r="P5301" s="19"/>
      <c r="Q5301" s="19"/>
      <c r="R5301" s="19"/>
      <c r="U5301" s="27"/>
      <c r="Y5301" s="9" t="s">
        <v>575</v>
      </c>
      <c r="Z5301" s="9" t="s">
        <v>462</v>
      </c>
      <c r="AA5301" s="9" t="s">
        <v>198</v>
      </c>
      <c r="AB5301" s="9">
        <v>8001961</v>
      </c>
      <c r="AC5301" s="9" t="s">
        <v>6076</v>
      </c>
      <c r="AD5301" s="9" t="s">
        <v>800</v>
      </c>
      <c r="AE5301" s="5">
        <f t="shared" si="186"/>
        <v>0</v>
      </c>
      <c r="AF5301" s="5" t="str">
        <f t="shared" si="187"/>
        <v>Pokryto</v>
      </c>
      <c r="AG5301" s="153"/>
      <c r="AH5301" s="153"/>
      <c r="AI5301" t="s">
        <v>201</v>
      </c>
      <c r="AJ5301" t="s">
        <v>800</v>
      </c>
      <c r="AK5301" s="9" t="str">
        <f>VLOOKUP(Y5301,zdroj!D:AJ,33,0)</f>
        <v>katB</v>
      </c>
    </row>
    <row r="5302" spans="8:37" x14ac:dyDescent="0.25">
      <c r="H5302" s="8"/>
      <c r="I5302" s="8"/>
      <c r="N5302" s="23"/>
      <c r="O5302" s="24"/>
      <c r="P5302" s="19"/>
      <c r="Q5302" s="19"/>
      <c r="R5302" s="19"/>
      <c r="U5302" s="27"/>
      <c r="Y5302" s="9" t="s">
        <v>575</v>
      </c>
      <c r="Z5302" s="9" t="s">
        <v>462</v>
      </c>
      <c r="AA5302" s="9" t="s">
        <v>198</v>
      </c>
      <c r="AB5302" s="9">
        <v>8001979</v>
      </c>
      <c r="AC5302" s="9" t="s">
        <v>6077</v>
      </c>
      <c r="AD5302" s="9" t="s">
        <v>231</v>
      </c>
      <c r="AE5302" s="5">
        <f t="shared" si="186"/>
        <v>0</v>
      </c>
      <c r="AF5302" s="5" t="str">
        <f t="shared" si="187"/>
        <v>katB</v>
      </c>
      <c r="AG5302" s="153"/>
      <c r="AH5302" s="153"/>
      <c r="AI5302" t="s">
        <v>201</v>
      </c>
      <c r="AJ5302" t="s">
        <v>17878</v>
      </c>
      <c r="AK5302" s="9" t="str">
        <f>VLOOKUP(Y5302,zdroj!D:AJ,33,0)</f>
        <v>katB</v>
      </c>
    </row>
    <row r="5303" spans="8:37" x14ac:dyDescent="0.25">
      <c r="H5303" s="8"/>
      <c r="I5303" s="8"/>
      <c r="N5303" s="23"/>
      <c r="O5303" s="24"/>
      <c r="P5303" s="19"/>
      <c r="Q5303" s="19"/>
      <c r="R5303" s="19"/>
      <c r="U5303" s="27"/>
      <c r="Y5303" s="9" t="s">
        <v>575</v>
      </c>
      <c r="Z5303" s="9" t="s">
        <v>462</v>
      </c>
      <c r="AA5303" s="9" t="s">
        <v>198</v>
      </c>
      <c r="AB5303" s="9">
        <v>8001987</v>
      </c>
      <c r="AC5303" s="9" t="s">
        <v>6078</v>
      </c>
      <c r="AD5303" s="9" t="s">
        <v>231</v>
      </c>
      <c r="AE5303" s="5">
        <f t="shared" si="186"/>
        <v>0</v>
      </c>
      <c r="AF5303" s="5" t="str">
        <f t="shared" si="187"/>
        <v>katB</v>
      </c>
      <c r="AG5303" s="153"/>
      <c r="AH5303" s="153"/>
      <c r="AI5303" t="s">
        <v>17879</v>
      </c>
      <c r="AJ5303" t="s">
        <v>17878</v>
      </c>
      <c r="AK5303" s="9" t="str">
        <f>VLOOKUP(Y5303,zdroj!D:AJ,33,0)</f>
        <v>katB</v>
      </c>
    </row>
    <row r="5304" spans="8:37" x14ac:dyDescent="0.25">
      <c r="H5304" s="8"/>
      <c r="I5304" s="8"/>
      <c r="N5304" s="23"/>
      <c r="O5304" s="24"/>
      <c r="P5304" s="19"/>
      <c r="Q5304" s="19"/>
      <c r="R5304" s="19"/>
      <c r="U5304" s="27"/>
      <c r="Y5304" s="9" t="s">
        <v>575</v>
      </c>
      <c r="Z5304" s="9" t="s">
        <v>462</v>
      </c>
      <c r="AA5304" s="9" t="s">
        <v>198</v>
      </c>
      <c r="AB5304" s="9">
        <v>8001995</v>
      </c>
      <c r="AC5304" s="9" t="s">
        <v>6079</v>
      </c>
      <c r="AD5304" s="9" t="s">
        <v>231</v>
      </c>
      <c r="AE5304" s="5">
        <f t="shared" si="186"/>
        <v>0</v>
      </c>
      <c r="AF5304" s="5" t="str">
        <f t="shared" si="187"/>
        <v>katB</v>
      </c>
      <c r="AG5304" s="153"/>
      <c r="AH5304" s="153"/>
      <c r="AI5304" t="s">
        <v>201</v>
      </c>
      <c r="AJ5304" t="s">
        <v>17878</v>
      </c>
      <c r="AK5304" s="9" t="str">
        <f>VLOOKUP(Y5304,zdroj!D:AJ,33,0)</f>
        <v>katB</v>
      </c>
    </row>
    <row r="5305" spans="8:37" x14ac:dyDescent="0.25">
      <c r="H5305" s="8"/>
      <c r="I5305" s="8"/>
      <c r="N5305" s="23"/>
      <c r="O5305" s="24"/>
      <c r="P5305" s="19"/>
      <c r="Q5305" s="19"/>
      <c r="R5305" s="19"/>
      <c r="U5305" s="27"/>
      <c r="Y5305" s="9" t="s">
        <v>575</v>
      </c>
      <c r="Z5305" s="9" t="s">
        <v>462</v>
      </c>
      <c r="AA5305" s="9" t="s">
        <v>198</v>
      </c>
      <c r="AB5305" s="9">
        <v>8001626</v>
      </c>
      <c r="AC5305" s="9" t="s">
        <v>6080</v>
      </c>
      <c r="AD5305" s="9" t="s">
        <v>231</v>
      </c>
      <c r="AE5305" s="5">
        <f t="shared" si="186"/>
        <v>0</v>
      </c>
      <c r="AF5305" s="5" t="str">
        <f t="shared" si="187"/>
        <v>katB</v>
      </c>
      <c r="AG5305" s="153"/>
      <c r="AH5305" s="153"/>
      <c r="AI5305" t="s">
        <v>201</v>
      </c>
      <c r="AJ5305" t="s">
        <v>17878</v>
      </c>
      <c r="AK5305" s="9" t="str">
        <f>VLOOKUP(Y5305,zdroj!D:AJ,33,0)</f>
        <v>katB</v>
      </c>
    </row>
    <row r="5306" spans="8:37" x14ac:dyDescent="0.25">
      <c r="H5306" s="8"/>
      <c r="I5306" s="8"/>
      <c r="N5306" s="23"/>
      <c r="O5306" s="24"/>
      <c r="P5306" s="19"/>
      <c r="Q5306" s="19"/>
      <c r="R5306" s="19"/>
      <c r="U5306" s="27"/>
      <c r="Y5306" s="9" t="s">
        <v>575</v>
      </c>
      <c r="Z5306" s="9" t="s">
        <v>462</v>
      </c>
      <c r="AA5306" s="9" t="s">
        <v>198</v>
      </c>
      <c r="AB5306" s="9">
        <v>8002029</v>
      </c>
      <c r="AC5306" s="9" t="s">
        <v>6081</v>
      </c>
      <c r="AD5306" s="9" t="s">
        <v>231</v>
      </c>
      <c r="AE5306" s="5">
        <f t="shared" si="186"/>
        <v>0</v>
      </c>
      <c r="AF5306" s="5" t="str">
        <f t="shared" si="187"/>
        <v>katB</v>
      </c>
      <c r="AG5306" s="153"/>
      <c r="AH5306" s="153"/>
      <c r="AI5306" t="s">
        <v>201</v>
      </c>
      <c r="AJ5306" t="s">
        <v>17878</v>
      </c>
      <c r="AK5306" s="9" t="str">
        <f>VLOOKUP(Y5306,zdroj!D:AJ,33,0)</f>
        <v>katB</v>
      </c>
    </row>
    <row r="5307" spans="8:37" x14ac:dyDescent="0.25">
      <c r="H5307" s="8"/>
      <c r="I5307" s="8"/>
      <c r="N5307" s="23"/>
      <c r="O5307" s="24"/>
      <c r="P5307" s="19"/>
      <c r="Q5307" s="19"/>
      <c r="R5307" s="19"/>
      <c r="U5307" s="27"/>
      <c r="Y5307" s="9" t="s">
        <v>575</v>
      </c>
      <c r="Z5307" s="9" t="s">
        <v>462</v>
      </c>
      <c r="AA5307" s="9" t="s">
        <v>198</v>
      </c>
      <c r="AB5307" s="9">
        <v>8002037</v>
      </c>
      <c r="AC5307" s="9" t="s">
        <v>6082</v>
      </c>
      <c r="AD5307" s="9" t="s">
        <v>231</v>
      </c>
      <c r="AE5307" s="5">
        <f t="shared" si="186"/>
        <v>0</v>
      </c>
      <c r="AF5307" s="5" t="str">
        <f t="shared" si="187"/>
        <v>katB</v>
      </c>
      <c r="AG5307" s="153"/>
      <c r="AH5307" s="153"/>
      <c r="AI5307" t="s">
        <v>201</v>
      </c>
      <c r="AJ5307" t="s">
        <v>17878</v>
      </c>
      <c r="AK5307" s="9" t="str">
        <f>VLOOKUP(Y5307,zdroj!D:AJ,33,0)</f>
        <v>katB</v>
      </c>
    </row>
    <row r="5308" spans="8:37" x14ac:dyDescent="0.25">
      <c r="H5308" s="8"/>
      <c r="I5308" s="8"/>
      <c r="N5308" s="23"/>
      <c r="O5308" s="24"/>
      <c r="P5308" s="19"/>
      <c r="Q5308" s="19"/>
      <c r="R5308" s="19"/>
      <c r="U5308" s="27"/>
      <c r="Y5308" s="9" t="s">
        <v>575</v>
      </c>
      <c r="Z5308" s="9" t="s">
        <v>462</v>
      </c>
      <c r="AA5308" s="9" t="s">
        <v>198</v>
      </c>
      <c r="AB5308" s="9">
        <v>8002045</v>
      </c>
      <c r="AC5308" s="9" t="s">
        <v>6083</v>
      </c>
      <c r="AD5308" s="9" t="s">
        <v>231</v>
      </c>
      <c r="AE5308" s="5">
        <f t="shared" si="186"/>
        <v>0</v>
      </c>
      <c r="AF5308" s="5" t="str">
        <f t="shared" si="187"/>
        <v>katB</v>
      </c>
      <c r="AG5308" s="153"/>
      <c r="AH5308" s="153"/>
      <c r="AI5308" t="s">
        <v>201</v>
      </c>
      <c r="AJ5308" t="s">
        <v>17878</v>
      </c>
      <c r="AK5308" s="9" t="str">
        <f>VLOOKUP(Y5308,zdroj!D:AJ,33,0)</f>
        <v>katB</v>
      </c>
    </row>
    <row r="5309" spans="8:37" x14ac:dyDescent="0.25">
      <c r="H5309" s="8"/>
      <c r="I5309" s="8"/>
      <c r="N5309" s="23"/>
      <c r="O5309" s="24"/>
      <c r="P5309" s="19"/>
      <c r="Q5309" s="19"/>
      <c r="R5309" s="19"/>
      <c r="U5309" s="27"/>
      <c r="Y5309" s="9" t="s">
        <v>575</v>
      </c>
      <c r="Z5309" s="9" t="s">
        <v>462</v>
      </c>
      <c r="AA5309" s="9" t="s">
        <v>198</v>
      </c>
      <c r="AB5309" s="9">
        <v>8001634</v>
      </c>
      <c r="AC5309" s="9" t="s">
        <v>6084</v>
      </c>
      <c r="AD5309" s="9" t="s">
        <v>231</v>
      </c>
      <c r="AE5309" s="5">
        <f t="shared" si="186"/>
        <v>0</v>
      </c>
      <c r="AF5309" s="5" t="str">
        <f t="shared" si="187"/>
        <v>katB</v>
      </c>
      <c r="AG5309" s="153"/>
      <c r="AH5309" s="153"/>
      <c r="AI5309" t="s">
        <v>201</v>
      </c>
      <c r="AJ5309" t="s">
        <v>17878</v>
      </c>
      <c r="AK5309" s="9" t="str">
        <f>VLOOKUP(Y5309,zdroj!D:AJ,33,0)</f>
        <v>katB</v>
      </c>
    </row>
    <row r="5310" spans="8:37" x14ac:dyDescent="0.25">
      <c r="H5310" s="8"/>
      <c r="I5310" s="8"/>
      <c r="N5310" s="23"/>
      <c r="O5310" s="24"/>
      <c r="P5310" s="19"/>
      <c r="Q5310" s="19"/>
      <c r="R5310" s="19"/>
      <c r="U5310" s="27"/>
      <c r="Y5310" s="9" t="s">
        <v>575</v>
      </c>
      <c r="Z5310" s="9" t="s">
        <v>462</v>
      </c>
      <c r="AA5310" s="9" t="s">
        <v>198</v>
      </c>
      <c r="AB5310" s="9">
        <v>8002053</v>
      </c>
      <c r="AC5310" s="9" t="s">
        <v>6085</v>
      </c>
      <c r="AD5310" s="9" t="s">
        <v>800</v>
      </c>
      <c r="AE5310" s="5">
        <f t="shared" si="186"/>
        <v>0</v>
      </c>
      <c r="AF5310" s="5" t="str">
        <f t="shared" si="187"/>
        <v>Pokryto</v>
      </c>
      <c r="AG5310" s="153"/>
      <c r="AH5310" s="153"/>
      <c r="AI5310" t="s">
        <v>201</v>
      </c>
      <c r="AJ5310" t="s">
        <v>800</v>
      </c>
      <c r="AK5310" s="9" t="str">
        <f>VLOOKUP(Y5310,zdroj!D:AJ,33,0)</f>
        <v>katB</v>
      </c>
    </row>
    <row r="5311" spans="8:37" x14ac:dyDescent="0.25">
      <c r="H5311" s="8"/>
      <c r="I5311" s="8"/>
      <c r="N5311" s="23"/>
      <c r="O5311" s="24"/>
      <c r="P5311" s="19"/>
      <c r="Q5311" s="19"/>
      <c r="R5311" s="19"/>
      <c r="U5311" s="27"/>
      <c r="Y5311" s="9" t="s">
        <v>575</v>
      </c>
      <c r="Z5311" s="9" t="s">
        <v>462</v>
      </c>
      <c r="AA5311" s="9" t="s">
        <v>198</v>
      </c>
      <c r="AB5311" s="9">
        <v>8002061</v>
      </c>
      <c r="AC5311" s="9" t="s">
        <v>6086</v>
      </c>
      <c r="AD5311" s="9" t="s">
        <v>800</v>
      </c>
      <c r="AE5311" s="5">
        <f t="shared" si="186"/>
        <v>0</v>
      </c>
      <c r="AF5311" s="5" t="str">
        <f t="shared" si="187"/>
        <v>Pokryto</v>
      </c>
      <c r="AG5311" s="153"/>
      <c r="AH5311" s="153"/>
      <c r="AI5311" t="s">
        <v>201</v>
      </c>
      <c r="AJ5311" t="s">
        <v>800</v>
      </c>
      <c r="AK5311" s="9" t="str">
        <f>VLOOKUP(Y5311,zdroj!D:AJ,33,0)</f>
        <v>katB</v>
      </c>
    </row>
    <row r="5312" spans="8:37" x14ac:dyDescent="0.25">
      <c r="H5312" s="8"/>
      <c r="I5312" s="8"/>
      <c r="N5312" s="23"/>
      <c r="O5312" s="24"/>
      <c r="P5312" s="19"/>
      <c r="Q5312" s="19"/>
      <c r="R5312" s="19"/>
      <c r="U5312" s="27"/>
      <c r="Y5312" s="9" t="s">
        <v>575</v>
      </c>
      <c r="Z5312" s="9" t="s">
        <v>462</v>
      </c>
      <c r="AA5312" s="9" t="s">
        <v>198</v>
      </c>
      <c r="AB5312" s="9">
        <v>8002070</v>
      </c>
      <c r="AC5312" s="9" t="s">
        <v>6087</v>
      </c>
      <c r="AD5312" s="9" t="s">
        <v>800</v>
      </c>
      <c r="AE5312" s="5">
        <f t="shared" si="186"/>
        <v>0</v>
      </c>
      <c r="AF5312" s="5" t="str">
        <f t="shared" si="187"/>
        <v>Pokryto</v>
      </c>
      <c r="AG5312" s="153"/>
      <c r="AH5312" s="153"/>
      <c r="AI5312" t="s">
        <v>201</v>
      </c>
      <c r="AJ5312" t="s">
        <v>800</v>
      </c>
      <c r="AK5312" s="9" t="str">
        <f>VLOOKUP(Y5312,zdroj!D:AJ,33,0)</f>
        <v>katB</v>
      </c>
    </row>
    <row r="5313" spans="8:37" x14ac:dyDescent="0.25">
      <c r="H5313" s="8"/>
      <c r="I5313" s="8"/>
      <c r="N5313" s="23"/>
      <c r="O5313" s="24"/>
      <c r="P5313" s="19"/>
      <c r="Q5313" s="19"/>
      <c r="R5313" s="19"/>
      <c r="U5313" s="27"/>
      <c r="Y5313" s="9" t="s">
        <v>576</v>
      </c>
      <c r="Z5313" s="9" t="s">
        <v>462</v>
      </c>
      <c r="AA5313" s="9" t="s">
        <v>44</v>
      </c>
      <c r="AB5313" s="9">
        <v>31245218</v>
      </c>
      <c r="AC5313" s="9" t="s">
        <v>6088</v>
      </c>
      <c r="AD5313" s="9" t="s">
        <v>225</v>
      </c>
      <c r="AE5313" s="5">
        <f t="shared" si="186"/>
        <v>0</v>
      </c>
      <c r="AF5313" s="5" t="str">
        <f t="shared" si="187"/>
        <v>katA</v>
      </c>
      <c r="AG5313" s="153"/>
      <c r="AH5313" s="153"/>
      <c r="AI5313" t="s">
        <v>229</v>
      </c>
      <c r="AJ5313" t="s">
        <v>17878</v>
      </c>
      <c r="AK5313" s="9" t="str">
        <f>VLOOKUP(Y5313,zdroj!D:AJ,33,0)</f>
        <v>katA</v>
      </c>
    </row>
    <row r="5314" spans="8:37" x14ac:dyDescent="0.25">
      <c r="H5314" s="8"/>
      <c r="I5314" s="8"/>
      <c r="N5314" s="23"/>
      <c r="O5314" s="24"/>
      <c r="P5314" s="19"/>
      <c r="Q5314" s="19"/>
      <c r="R5314" s="19"/>
      <c r="U5314" s="27"/>
      <c r="Y5314" s="9" t="s">
        <v>576</v>
      </c>
      <c r="Z5314" s="9" t="s">
        <v>462</v>
      </c>
      <c r="AA5314" s="9" t="s">
        <v>44</v>
      </c>
      <c r="AB5314" s="9">
        <v>8002738</v>
      </c>
      <c r="AC5314" s="9" t="s">
        <v>6089</v>
      </c>
      <c r="AD5314" s="9" t="s">
        <v>225</v>
      </c>
      <c r="AE5314" s="5">
        <f t="shared" si="186"/>
        <v>0</v>
      </c>
      <c r="AF5314" s="5" t="str">
        <f t="shared" si="187"/>
        <v>katA</v>
      </c>
      <c r="AG5314" s="153"/>
      <c r="AH5314" s="153"/>
      <c r="AI5314" t="s">
        <v>195</v>
      </c>
      <c r="AJ5314" t="s">
        <v>340</v>
      </c>
      <c r="AK5314" s="9" t="str">
        <f>VLOOKUP(Y5314,zdroj!D:AJ,33,0)</f>
        <v>katA</v>
      </c>
    </row>
    <row r="5315" spans="8:37" x14ac:dyDescent="0.25">
      <c r="H5315" s="8"/>
      <c r="I5315" s="8"/>
      <c r="N5315" s="23"/>
      <c r="O5315" s="24"/>
      <c r="P5315" s="19"/>
      <c r="Q5315" s="19"/>
      <c r="R5315" s="19"/>
      <c r="U5315" s="27"/>
      <c r="Y5315" s="9" t="s">
        <v>576</v>
      </c>
      <c r="Z5315" s="9" t="s">
        <v>462</v>
      </c>
      <c r="AA5315" s="9" t="s">
        <v>44</v>
      </c>
      <c r="AB5315" s="9">
        <v>8002746</v>
      </c>
      <c r="AC5315" s="9" t="s">
        <v>6090</v>
      </c>
      <c r="AD5315" s="9" t="s">
        <v>225</v>
      </c>
      <c r="AE5315" s="5">
        <f t="shared" si="186"/>
        <v>0</v>
      </c>
      <c r="AF5315" s="5" t="str">
        <f t="shared" si="187"/>
        <v>katA</v>
      </c>
      <c r="AG5315" s="153"/>
      <c r="AH5315" s="153"/>
      <c r="AI5315" t="s">
        <v>195</v>
      </c>
      <c r="AJ5315" t="s">
        <v>340</v>
      </c>
      <c r="AK5315" s="9" t="str">
        <f>VLOOKUP(Y5315,zdroj!D:AJ,33,0)</f>
        <v>katA</v>
      </c>
    </row>
    <row r="5316" spans="8:37" x14ac:dyDescent="0.25">
      <c r="H5316" s="8"/>
      <c r="I5316" s="8"/>
      <c r="N5316" s="23"/>
      <c r="O5316" s="24"/>
      <c r="P5316" s="19"/>
      <c r="Q5316" s="19"/>
      <c r="R5316" s="19"/>
      <c r="U5316" s="27"/>
      <c r="Y5316" s="9" t="s">
        <v>576</v>
      </c>
      <c r="Z5316" s="9" t="s">
        <v>462</v>
      </c>
      <c r="AA5316" s="9" t="s">
        <v>44</v>
      </c>
      <c r="AB5316" s="9">
        <v>8002754</v>
      </c>
      <c r="AC5316" s="9" t="s">
        <v>6091</v>
      </c>
      <c r="AD5316" s="9" t="s">
        <v>225</v>
      </c>
      <c r="AE5316" s="5">
        <f t="shared" si="186"/>
        <v>0</v>
      </c>
      <c r="AF5316" s="5" t="str">
        <f t="shared" si="187"/>
        <v>katA</v>
      </c>
      <c r="AG5316" s="153"/>
      <c r="AH5316" s="153"/>
      <c r="AI5316" t="s">
        <v>195</v>
      </c>
      <c r="AJ5316" t="s">
        <v>340</v>
      </c>
      <c r="AK5316" s="9" t="str">
        <f>VLOOKUP(Y5316,zdroj!D:AJ,33,0)</f>
        <v>katA</v>
      </c>
    </row>
    <row r="5317" spans="8:37" x14ac:dyDescent="0.25">
      <c r="H5317" s="8"/>
      <c r="I5317" s="8"/>
      <c r="N5317" s="23"/>
      <c r="O5317" s="24"/>
      <c r="P5317" s="19"/>
      <c r="Q5317" s="19"/>
      <c r="R5317" s="19"/>
      <c r="U5317" s="27"/>
      <c r="Y5317" s="9" t="s">
        <v>576</v>
      </c>
      <c r="Z5317" s="9" t="s">
        <v>462</v>
      </c>
      <c r="AA5317" s="9" t="s">
        <v>44</v>
      </c>
      <c r="AB5317" s="9">
        <v>8002762</v>
      </c>
      <c r="AC5317" s="9" t="s">
        <v>6092</v>
      </c>
      <c r="AD5317" s="9" t="s">
        <v>225</v>
      </c>
      <c r="AE5317" s="5">
        <f t="shared" si="186"/>
        <v>0</v>
      </c>
      <c r="AF5317" s="5" t="str">
        <f t="shared" si="187"/>
        <v>katA</v>
      </c>
      <c r="AG5317" s="153"/>
      <c r="AH5317" s="153"/>
      <c r="AI5317" t="s">
        <v>195</v>
      </c>
      <c r="AJ5317" t="s">
        <v>340</v>
      </c>
      <c r="AK5317" s="9" t="str">
        <f>VLOOKUP(Y5317,zdroj!D:AJ,33,0)</f>
        <v>katA</v>
      </c>
    </row>
    <row r="5318" spans="8:37" x14ac:dyDescent="0.25">
      <c r="H5318" s="8"/>
      <c r="I5318" s="8"/>
      <c r="N5318" s="23"/>
      <c r="O5318" s="24"/>
      <c r="P5318" s="19"/>
      <c r="Q5318" s="19"/>
      <c r="R5318" s="19"/>
      <c r="U5318" s="27"/>
      <c r="Y5318" s="9" t="s">
        <v>576</v>
      </c>
      <c r="Z5318" s="9" t="s">
        <v>462</v>
      </c>
      <c r="AA5318" s="9" t="s">
        <v>44</v>
      </c>
      <c r="AB5318" s="9">
        <v>8002771</v>
      </c>
      <c r="AC5318" s="9" t="s">
        <v>6093</v>
      </c>
      <c r="AD5318" s="9" t="s">
        <v>225</v>
      </c>
      <c r="AE5318" s="5">
        <f t="shared" si="186"/>
        <v>0</v>
      </c>
      <c r="AF5318" s="5" t="str">
        <f t="shared" si="187"/>
        <v>katA</v>
      </c>
      <c r="AG5318" s="153"/>
      <c r="AH5318" s="153"/>
      <c r="AI5318" t="s">
        <v>195</v>
      </c>
      <c r="AJ5318" t="s">
        <v>340</v>
      </c>
      <c r="AK5318" s="9" t="str">
        <f>VLOOKUP(Y5318,zdroj!D:AJ,33,0)</f>
        <v>katA</v>
      </c>
    </row>
    <row r="5319" spans="8:37" x14ac:dyDescent="0.25">
      <c r="H5319" s="8"/>
      <c r="I5319" s="8"/>
      <c r="N5319" s="23"/>
      <c r="O5319" s="24"/>
      <c r="P5319" s="19"/>
      <c r="Q5319" s="19"/>
      <c r="R5319" s="19"/>
      <c r="U5319" s="27"/>
      <c r="Y5319" s="9" t="s">
        <v>576</v>
      </c>
      <c r="Z5319" s="9" t="s">
        <v>462</v>
      </c>
      <c r="AA5319" s="9" t="s">
        <v>44</v>
      </c>
      <c r="AB5319" s="9">
        <v>26524520</v>
      </c>
      <c r="AC5319" s="9" t="s">
        <v>6094</v>
      </c>
      <c r="AD5319" s="9" t="s">
        <v>225</v>
      </c>
      <c r="AE5319" s="5">
        <f t="shared" si="186"/>
        <v>0</v>
      </c>
      <c r="AF5319" s="5" t="str">
        <f t="shared" si="187"/>
        <v>katA</v>
      </c>
      <c r="AG5319" s="153"/>
      <c r="AH5319" s="153"/>
      <c r="AI5319" t="s">
        <v>195</v>
      </c>
      <c r="AJ5319" t="s">
        <v>340</v>
      </c>
      <c r="AK5319" s="9" t="str">
        <f>VLOOKUP(Y5319,zdroj!D:AJ,33,0)</f>
        <v>katA</v>
      </c>
    </row>
    <row r="5320" spans="8:37" x14ac:dyDescent="0.25">
      <c r="H5320" s="8"/>
      <c r="I5320" s="8"/>
      <c r="N5320" s="23"/>
      <c r="O5320" s="24"/>
      <c r="P5320" s="19"/>
      <c r="Q5320" s="19"/>
      <c r="R5320" s="19"/>
      <c r="U5320" s="27"/>
      <c r="Y5320" s="9" t="s">
        <v>576</v>
      </c>
      <c r="Z5320" s="9" t="s">
        <v>462</v>
      </c>
      <c r="AA5320" s="9" t="s">
        <v>44</v>
      </c>
      <c r="AB5320" s="9">
        <v>30788986</v>
      </c>
      <c r="AC5320" s="9" t="s">
        <v>6095</v>
      </c>
      <c r="AD5320" s="9" t="s">
        <v>225</v>
      </c>
      <c r="AE5320" s="5">
        <f t="shared" si="186"/>
        <v>0</v>
      </c>
      <c r="AF5320" s="5" t="str">
        <f t="shared" si="187"/>
        <v>katA</v>
      </c>
      <c r="AG5320" s="153"/>
      <c r="AH5320" s="153"/>
      <c r="AI5320" t="s">
        <v>236</v>
      </c>
      <c r="AJ5320" t="s">
        <v>17878</v>
      </c>
      <c r="AK5320" s="9" t="str">
        <f>VLOOKUP(Y5320,zdroj!D:AJ,33,0)</f>
        <v>katA</v>
      </c>
    </row>
    <row r="5321" spans="8:37" x14ac:dyDescent="0.25">
      <c r="H5321" s="8"/>
      <c r="I5321" s="8"/>
      <c r="N5321" s="23"/>
      <c r="O5321" s="24"/>
      <c r="P5321" s="19"/>
      <c r="Q5321" s="19"/>
      <c r="R5321" s="19"/>
      <c r="U5321" s="27"/>
      <c r="Y5321" s="9" t="s">
        <v>576</v>
      </c>
      <c r="Z5321" s="9" t="s">
        <v>462</v>
      </c>
      <c r="AA5321" s="9" t="s">
        <v>44</v>
      </c>
      <c r="AB5321" s="9">
        <v>8002673</v>
      </c>
      <c r="AC5321" s="9" t="s">
        <v>6096</v>
      </c>
      <c r="AD5321" s="9" t="s">
        <v>225</v>
      </c>
      <c r="AE5321" s="5">
        <f t="shared" si="186"/>
        <v>0</v>
      </c>
      <c r="AF5321" s="5" t="str">
        <f t="shared" si="187"/>
        <v>katA</v>
      </c>
      <c r="AG5321" s="153"/>
      <c r="AH5321" s="153"/>
      <c r="AI5321" t="s">
        <v>195</v>
      </c>
      <c r="AJ5321" t="s">
        <v>340</v>
      </c>
      <c r="AK5321" s="9" t="str">
        <f>VLOOKUP(Y5321,zdroj!D:AJ,33,0)</f>
        <v>katA</v>
      </c>
    </row>
    <row r="5322" spans="8:37" x14ac:dyDescent="0.25">
      <c r="H5322" s="8"/>
      <c r="I5322" s="8"/>
      <c r="N5322" s="23"/>
      <c r="O5322" s="24"/>
      <c r="P5322" s="19"/>
      <c r="Q5322" s="19"/>
      <c r="R5322" s="19"/>
      <c r="U5322" s="27"/>
      <c r="Y5322" s="9" t="s">
        <v>576</v>
      </c>
      <c r="Z5322" s="9" t="s">
        <v>462</v>
      </c>
      <c r="AA5322" s="9" t="s">
        <v>44</v>
      </c>
      <c r="AB5322" s="9">
        <v>8002789</v>
      </c>
      <c r="AC5322" s="9" t="s">
        <v>6097</v>
      </c>
      <c r="AD5322" s="9" t="s">
        <v>225</v>
      </c>
      <c r="AE5322" s="5">
        <f t="shared" ref="AE5322:AE5385" si="188">VLOOKUP(Y5322,K:T,10,0)</f>
        <v>0</v>
      </c>
      <c r="AF5322" s="5" t="str">
        <f t="shared" ref="AF5322:AF5385" si="189">IF(AE5322="A",IF(AD5322="katA","katB",AD5322),AD5322)</f>
        <v>katA</v>
      </c>
      <c r="AG5322" s="153"/>
      <c r="AH5322" s="153"/>
      <c r="AI5322" t="s">
        <v>195</v>
      </c>
      <c r="AJ5322" t="s">
        <v>340</v>
      </c>
      <c r="AK5322" s="9" t="str">
        <f>VLOOKUP(Y5322,zdroj!D:AJ,33,0)</f>
        <v>katA</v>
      </c>
    </row>
    <row r="5323" spans="8:37" x14ac:dyDescent="0.25">
      <c r="H5323" s="8"/>
      <c r="I5323" s="8"/>
      <c r="N5323" s="23"/>
      <c r="O5323" s="24"/>
      <c r="P5323" s="19"/>
      <c r="Q5323" s="19"/>
      <c r="R5323" s="19"/>
      <c r="U5323" s="27"/>
      <c r="Y5323" s="9" t="s">
        <v>576</v>
      </c>
      <c r="Z5323" s="9" t="s">
        <v>462</v>
      </c>
      <c r="AA5323" s="9" t="s">
        <v>44</v>
      </c>
      <c r="AB5323" s="9">
        <v>8002797</v>
      </c>
      <c r="AC5323" s="9" t="s">
        <v>6098</v>
      </c>
      <c r="AD5323" s="9" t="s">
        <v>225</v>
      </c>
      <c r="AE5323" s="5">
        <f t="shared" si="188"/>
        <v>0</v>
      </c>
      <c r="AF5323" s="5" t="str">
        <f t="shared" si="189"/>
        <v>katA</v>
      </c>
      <c r="AG5323" s="153"/>
      <c r="AH5323" s="153"/>
      <c r="AI5323" t="s">
        <v>195</v>
      </c>
      <c r="AJ5323" t="s">
        <v>340</v>
      </c>
      <c r="AK5323" s="9" t="str">
        <f>VLOOKUP(Y5323,zdroj!D:AJ,33,0)</f>
        <v>katA</v>
      </c>
    </row>
    <row r="5324" spans="8:37" x14ac:dyDescent="0.25">
      <c r="H5324" s="8"/>
      <c r="I5324" s="8"/>
      <c r="N5324" s="23"/>
      <c r="O5324" s="24"/>
      <c r="P5324" s="19"/>
      <c r="Q5324" s="19"/>
      <c r="R5324" s="19"/>
      <c r="U5324" s="27"/>
      <c r="Y5324" s="9" t="s">
        <v>576</v>
      </c>
      <c r="Z5324" s="9" t="s">
        <v>462</v>
      </c>
      <c r="AA5324" s="9" t="s">
        <v>44</v>
      </c>
      <c r="AB5324" s="9">
        <v>8002801</v>
      </c>
      <c r="AC5324" s="9" t="s">
        <v>6099</v>
      </c>
      <c r="AD5324" s="9" t="s">
        <v>225</v>
      </c>
      <c r="AE5324" s="5">
        <f t="shared" si="188"/>
        <v>0</v>
      </c>
      <c r="AF5324" s="5" t="str">
        <f t="shared" si="189"/>
        <v>katA</v>
      </c>
      <c r="AG5324" s="153"/>
      <c r="AH5324" s="153"/>
      <c r="AI5324" t="s">
        <v>195</v>
      </c>
      <c r="AJ5324" t="s">
        <v>340</v>
      </c>
      <c r="AK5324" s="9" t="str">
        <f>VLOOKUP(Y5324,zdroj!D:AJ,33,0)</f>
        <v>katA</v>
      </c>
    </row>
    <row r="5325" spans="8:37" x14ac:dyDescent="0.25">
      <c r="H5325" s="8"/>
      <c r="I5325" s="8"/>
      <c r="N5325" s="23"/>
      <c r="O5325" s="24"/>
      <c r="P5325" s="19"/>
      <c r="Q5325" s="19"/>
      <c r="R5325" s="19"/>
      <c r="U5325" s="27"/>
      <c r="Y5325" s="9" t="s">
        <v>576</v>
      </c>
      <c r="Z5325" s="9" t="s">
        <v>462</v>
      </c>
      <c r="AA5325" s="9" t="s">
        <v>44</v>
      </c>
      <c r="AB5325" s="9">
        <v>8002819</v>
      </c>
      <c r="AC5325" s="9" t="s">
        <v>6100</v>
      </c>
      <c r="AD5325" s="9" t="s">
        <v>225</v>
      </c>
      <c r="AE5325" s="5">
        <f t="shared" si="188"/>
        <v>0</v>
      </c>
      <c r="AF5325" s="5" t="str">
        <f t="shared" si="189"/>
        <v>katA</v>
      </c>
      <c r="AG5325" s="153"/>
      <c r="AH5325" s="153"/>
      <c r="AI5325" t="s">
        <v>195</v>
      </c>
      <c r="AJ5325" t="s">
        <v>340</v>
      </c>
      <c r="AK5325" s="9" t="str">
        <f>VLOOKUP(Y5325,zdroj!D:AJ,33,0)</f>
        <v>katA</v>
      </c>
    </row>
    <row r="5326" spans="8:37" x14ac:dyDescent="0.25">
      <c r="H5326" s="8"/>
      <c r="I5326" s="8"/>
      <c r="N5326" s="23"/>
      <c r="O5326" s="24"/>
      <c r="P5326" s="19"/>
      <c r="Q5326" s="19"/>
      <c r="R5326" s="19"/>
      <c r="U5326" s="27"/>
      <c r="Y5326" s="9" t="s">
        <v>576</v>
      </c>
      <c r="Z5326" s="9" t="s">
        <v>462</v>
      </c>
      <c r="AA5326" s="9" t="s">
        <v>44</v>
      </c>
      <c r="AB5326" s="9">
        <v>8002827</v>
      </c>
      <c r="AC5326" s="9" t="s">
        <v>6101</v>
      </c>
      <c r="AD5326" s="9" t="s">
        <v>225</v>
      </c>
      <c r="AE5326" s="5">
        <f t="shared" si="188"/>
        <v>0</v>
      </c>
      <c r="AF5326" s="5" t="str">
        <f t="shared" si="189"/>
        <v>katA</v>
      </c>
      <c r="AG5326" s="153"/>
      <c r="AH5326" s="153"/>
      <c r="AI5326" t="s">
        <v>195</v>
      </c>
      <c r="AJ5326" t="s">
        <v>340</v>
      </c>
      <c r="AK5326" s="9" t="str">
        <f>VLOOKUP(Y5326,zdroj!D:AJ,33,0)</f>
        <v>katA</v>
      </c>
    </row>
    <row r="5327" spans="8:37" x14ac:dyDescent="0.25">
      <c r="H5327" s="8"/>
      <c r="I5327" s="8"/>
      <c r="N5327" s="23"/>
      <c r="O5327" s="24"/>
      <c r="P5327" s="19"/>
      <c r="Q5327" s="19"/>
      <c r="R5327" s="19"/>
      <c r="U5327" s="27"/>
      <c r="Y5327" s="9" t="s">
        <v>576</v>
      </c>
      <c r="Z5327" s="9" t="s">
        <v>462</v>
      </c>
      <c r="AA5327" s="9" t="s">
        <v>44</v>
      </c>
      <c r="AB5327" s="9">
        <v>8002835</v>
      </c>
      <c r="AC5327" s="9" t="s">
        <v>6102</v>
      </c>
      <c r="AD5327" s="9" t="s">
        <v>225</v>
      </c>
      <c r="AE5327" s="5">
        <f t="shared" si="188"/>
        <v>0</v>
      </c>
      <c r="AF5327" s="5" t="str">
        <f t="shared" si="189"/>
        <v>katA</v>
      </c>
      <c r="AG5327" s="153"/>
      <c r="AH5327" s="153"/>
      <c r="AI5327" t="s">
        <v>195</v>
      </c>
      <c r="AJ5327" t="s">
        <v>340</v>
      </c>
      <c r="AK5327" s="9" t="str">
        <f>VLOOKUP(Y5327,zdroj!D:AJ,33,0)</f>
        <v>katA</v>
      </c>
    </row>
    <row r="5328" spans="8:37" x14ac:dyDescent="0.25">
      <c r="H5328" s="8"/>
      <c r="I5328" s="8"/>
      <c r="N5328" s="23"/>
      <c r="O5328" s="24"/>
      <c r="P5328" s="19"/>
      <c r="Q5328" s="19"/>
      <c r="R5328" s="19"/>
      <c r="U5328" s="27"/>
      <c r="Y5328" s="9" t="s">
        <v>576</v>
      </c>
      <c r="Z5328" s="9" t="s">
        <v>462</v>
      </c>
      <c r="AA5328" s="9" t="s">
        <v>44</v>
      </c>
      <c r="AB5328" s="9">
        <v>8002843</v>
      </c>
      <c r="AC5328" s="9" t="s">
        <v>6103</v>
      </c>
      <c r="AD5328" s="9" t="s">
        <v>225</v>
      </c>
      <c r="AE5328" s="5">
        <f t="shared" si="188"/>
        <v>0</v>
      </c>
      <c r="AF5328" s="5" t="str">
        <f t="shared" si="189"/>
        <v>katA</v>
      </c>
      <c r="AG5328" s="153"/>
      <c r="AH5328" s="153"/>
      <c r="AI5328" t="s">
        <v>195</v>
      </c>
      <c r="AJ5328" t="s">
        <v>340</v>
      </c>
      <c r="AK5328" s="9" t="str">
        <f>VLOOKUP(Y5328,zdroj!D:AJ,33,0)</f>
        <v>katA</v>
      </c>
    </row>
    <row r="5329" spans="8:37" x14ac:dyDescent="0.25">
      <c r="H5329" s="8"/>
      <c r="I5329" s="8"/>
      <c r="N5329" s="23"/>
      <c r="O5329" s="24"/>
      <c r="P5329" s="19"/>
      <c r="Q5329" s="19"/>
      <c r="R5329" s="19"/>
      <c r="U5329" s="27"/>
      <c r="Y5329" s="9" t="s">
        <v>576</v>
      </c>
      <c r="Z5329" s="9" t="s">
        <v>462</v>
      </c>
      <c r="AA5329" s="9" t="s">
        <v>44</v>
      </c>
      <c r="AB5329" s="9">
        <v>8002851</v>
      </c>
      <c r="AC5329" s="9" t="s">
        <v>6104</v>
      </c>
      <c r="AD5329" s="9" t="s">
        <v>225</v>
      </c>
      <c r="AE5329" s="5">
        <f t="shared" si="188"/>
        <v>0</v>
      </c>
      <c r="AF5329" s="5" t="str">
        <f t="shared" si="189"/>
        <v>katA</v>
      </c>
      <c r="AG5329" s="153"/>
      <c r="AH5329" s="153"/>
      <c r="AI5329" t="s">
        <v>195</v>
      </c>
      <c r="AJ5329" t="s">
        <v>340</v>
      </c>
      <c r="AK5329" s="9" t="str">
        <f>VLOOKUP(Y5329,zdroj!D:AJ,33,0)</f>
        <v>katA</v>
      </c>
    </row>
    <row r="5330" spans="8:37" x14ac:dyDescent="0.25">
      <c r="H5330" s="8"/>
      <c r="I5330" s="8"/>
      <c r="N5330" s="23"/>
      <c r="O5330" s="24"/>
      <c r="P5330" s="19"/>
      <c r="Q5330" s="19"/>
      <c r="R5330" s="19"/>
      <c r="U5330" s="27"/>
      <c r="Y5330" s="9" t="s">
        <v>576</v>
      </c>
      <c r="Z5330" s="9" t="s">
        <v>462</v>
      </c>
      <c r="AA5330" s="9" t="s">
        <v>44</v>
      </c>
      <c r="AB5330" s="9">
        <v>8002860</v>
      </c>
      <c r="AC5330" s="9" t="s">
        <v>6105</v>
      </c>
      <c r="AD5330" s="9" t="s">
        <v>225</v>
      </c>
      <c r="AE5330" s="5">
        <f t="shared" si="188"/>
        <v>0</v>
      </c>
      <c r="AF5330" s="5" t="str">
        <f t="shared" si="189"/>
        <v>katA</v>
      </c>
      <c r="AG5330" s="153"/>
      <c r="AH5330" s="153"/>
      <c r="AI5330" t="s">
        <v>195</v>
      </c>
      <c r="AJ5330" t="s">
        <v>340</v>
      </c>
      <c r="AK5330" s="9" t="str">
        <f>VLOOKUP(Y5330,zdroj!D:AJ,33,0)</f>
        <v>katA</v>
      </c>
    </row>
    <row r="5331" spans="8:37" x14ac:dyDescent="0.25">
      <c r="H5331" s="8"/>
      <c r="I5331" s="8"/>
      <c r="N5331" s="23"/>
      <c r="O5331" s="24"/>
      <c r="P5331" s="19"/>
      <c r="Q5331" s="19"/>
      <c r="R5331" s="19"/>
      <c r="U5331" s="27"/>
      <c r="Y5331" s="9" t="s">
        <v>576</v>
      </c>
      <c r="Z5331" s="9" t="s">
        <v>462</v>
      </c>
      <c r="AA5331" s="9" t="s">
        <v>44</v>
      </c>
      <c r="AB5331" s="9">
        <v>8002878</v>
      </c>
      <c r="AC5331" s="9" t="s">
        <v>6106</v>
      </c>
      <c r="AD5331" s="9" t="s">
        <v>225</v>
      </c>
      <c r="AE5331" s="5">
        <f t="shared" si="188"/>
        <v>0</v>
      </c>
      <c r="AF5331" s="5" t="str">
        <f t="shared" si="189"/>
        <v>katA</v>
      </c>
      <c r="AG5331" s="153"/>
      <c r="AH5331" s="153"/>
      <c r="AI5331" t="s">
        <v>195</v>
      </c>
      <c r="AJ5331" t="s">
        <v>340</v>
      </c>
      <c r="AK5331" s="9" t="str">
        <f>VLOOKUP(Y5331,zdroj!D:AJ,33,0)</f>
        <v>katA</v>
      </c>
    </row>
    <row r="5332" spans="8:37" x14ac:dyDescent="0.25">
      <c r="H5332" s="8"/>
      <c r="I5332" s="8"/>
      <c r="N5332" s="23"/>
      <c r="O5332" s="24"/>
      <c r="P5332" s="19"/>
      <c r="Q5332" s="19"/>
      <c r="R5332" s="19"/>
      <c r="U5332" s="27"/>
      <c r="Y5332" s="9" t="s">
        <v>576</v>
      </c>
      <c r="Z5332" s="9" t="s">
        <v>462</v>
      </c>
      <c r="AA5332" s="9" t="s">
        <v>44</v>
      </c>
      <c r="AB5332" s="9">
        <v>31245226</v>
      </c>
      <c r="AC5332" s="9" t="s">
        <v>6107</v>
      </c>
      <c r="AD5332" s="9" t="s">
        <v>225</v>
      </c>
      <c r="AE5332" s="5">
        <f t="shared" si="188"/>
        <v>0</v>
      </c>
      <c r="AF5332" s="5" t="str">
        <f t="shared" si="189"/>
        <v>katA</v>
      </c>
      <c r="AG5332" s="153"/>
      <c r="AH5332" s="153"/>
      <c r="AI5332" t="s">
        <v>229</v>
      </c>
      <c r="AJ5332" t="s">
        <v>17878</v>
      </c>
      <c r="AK5332" s="9" t="str">
        <f>VLOOKUP(Y5332,zdroj!D:AJ,33,0)</f>
        <v>katA</v>
      </c>
    </row>
    <row r="5333" spans="8:37" x14ac:dyDescent="0.25">
      <c r="H5333" s="8"/>
      <c r="I5333" s="8"/>
      <c r="N5333" s="23"/>
      <c r="O5333" s="24"/>
      <c r="P5333" s="19"/>
      <c r="Q5333" s="19"/>
      <c r="R5333" s="19"/>
      <c r="U5333" s="27"/>
      <c r="Y5333" s="9" t="s">
        <v>576</v>
      </c>
      <c r="Z5333" s="9" t="s">
        <v>462</v>
      </c>
      <c r="AA5333" s="9" t="s">
        <v>44</v>
      </c>
      <c r="AB5333" s="9">
        <v>8002681</v>
      </c>
      <c r="AC5333" s="9" t="s">
        <v>6108</v>
      </c>
      <c r="AD5333" s="9" t="s">
        <v>225</v>
      </c>
      <c r="AE5333" s="5">
        <f t="shared" si="188"/>
        <v>0</v>
      </c>
      <c r="AF5333" s="5" t="str">
        <f t="shared" si="189"/>
        <v>katA</v>
      </c>
      <c r="AG5333" s="153"/>
      <c r="AH5333" s="153"/>
      <c r="AI5333" t="s">
        <v>195</v>
      </c>
      <c r="AJ5333" t="s">
        <v>340</v>
      </c>
      <c r="AK5333" s="9" t="str">
        <f>VLOOKUP(Y5333,zdroj!D:AJ,33,0)</f>
        <v>katA</v>
      </c>
    </row>
    <row r="5334" spans="8:37" x14ac:dyDescent="0.25">
      <c r="H5334" s="8"/>
      <c r="I5334" s="8"/>
      <c r="N5334" s="23"/>
      <c r="O5334" s="24"/>
      <c r="P5334" s="19"/>
      <c r="Q5334" s="19"/>
      <c r="R5334" s="19"/>
      <c r="U5334" s="27"/>
      <c r="Y5334" s="9" t="s">
        <v>576</v>
      </c>
      <c r="Z5334" s="9" t="s">
        <v>462</v>
      </c>
      <c r="AA5334" s="9" t="s">
        <v>44</v>
      </c>
      <c r="AB5334" s="9">
        <v>8002703</v>
      </c>
      <c r="AC5334" s="9" t="s">
        <v>6109</v>
      </c>
      <c r="AD5334" s="9" t="s">
        <v>225</v>
      </c>
      <c r="AE5334" s="5">
        <f t="shared" si="188"/>
        <v>0</v>
      </c>
      <c r="AF5334" s="5" t="str">
        <f t="shared" si="189"/>
        <v>katA</v>
      </c>
      <c r="AG5334" s="153"/>
      <c r="AH5334" s="153"/>
      <c r="AI5334" t="s">
        <v>195</v>
      </c>
      <c r="AJ5334" t="s">
        <v>340</v>
      </c>
      <c r="AK5334" s="9" t="str">
        <f>VLOOKUP(Y5334,zdroj!D:AJ,33,0)</f>
        <v>katA</v>
      </c>
    </row>
    <row r="5335" spans="8:37" x14ac:dyDescent="0.25">
      <c r="H5335" s="8"/>
      <c r="I5335" s="8"/>
      <c r="N5335" s="23"/>
      <c r="O5335" s="24"/>
      <c r="P5335" s="19"/>
      <c r="Q5335" s="19"/>
      <c r="R5335" s="19"/>
      <c r="U5335" s="27"/>
      <c r="Y5335" s="9" t="s">
        <v>576</v>
      </c>
      <c r="Z5335" s="9" t="s">
        <v>462</v>
      </c>
      <c r="AA5335" s="9" t="s">
        <v>44</v>
      </c>
      <c r="AB5335" s="9">
        <v>30788978</v>
      </c>
      <c r="AC5335" s="9" t="s">
        <v>6110</v>
      </c>
      <c r="AD5335" s="9" t="s">
        <v>225</v>
      </c>
      <c r="AE5335" s="5">
        <f t="shared" si="188"/>
        <v>0</v>
      </c>
      <c r="AF5335" s="5" t="str">
        <f t="shared" si="189"/>
        <v>katA</v>
      </c>
      <c r="AG5335" s="153"/>
      <c r="AH5335" s="153"/>
      <c r="AI5335" t="s">
        <v>195</v>
      </c>
      <c r="AJ5335" t="s">
        <v>340</v>
      </c>
      <c r="AK5335" s="9" t="str">
        <f>VLOOKUP(Y5335,zdroj!D:AJ,33,0)</f>
        <v>katA</v>
      </c>
    </row>
    <row r="5336" spans="8:37" x14ac:dyDescent="0.25">
      <c r="H5336" s="8"/>
      <c r="I5336" s="8"/>
      <c r="N5336" s="23"/>
      <c r="O5336" s="24"/>
      <c r="P5336" s="19"/>
      <c r="Q5336" s="19"/>
      <c r="R5336" s="19"/>
      <c r="U5336" s="27"/>
      <c r="Y5336" s="9" t="s">
        <v>576</v>
      </c>
      <c r="Z5336" s="9" t="s">
        <v>462</v>
      </c>
      <c r="AA5336" s="9" t="s">
        <v>44</v>
      </c>
      <c r="AB5336" s="9">
        <v>8002711</v>
      </c>
      <c r="AC5336" s="9" t="s">
        <v>6111</v>
      </c>
      <c r="AD5336" s="9" t="s">
        <v>225</v>
      </c>
      <c r="AE5336" s="5">
        <f t="shared" si="188"/>
        <v>0</v>
      </c>
      <c r="AF5336" s="5" t="str">
        <f t="shared" si="189"/>
        <v>katA</v>
      </c>
      <c r="AG5336" s="153"/>
      <c r="AH5336" s="153"/>
      <c r="AI5336" t="s">
        <v>195</v>
      </c>
      <c r="AJ5336" t="s">
        <v>340</v>
      </c>
      <c r="AK5336" s="9" t="str">
        <f>VLOOKUP(Y5336,zdroj!D:AJ,33,0)</f>
        <v>katA</v>
      </c>
    </row>
    <row r="5337" spans="8:37" x14ac:dyDescent="0.25">
      <c r="H5337" s="8"/>
      <c r="I5337" s="8"/>
      <c r="N5337" s="23"/>
      <c r="O5337" s="24"/>
      <c r="P5337" s="19"/>
      <c r="Q5337" s="19"/>
      <c r="R5337" s="19"/>
      <c r="U5337" s="27"/>
      <c r="Y5337" s="9" t="s">
        <v>576</v>
      </c>
      <c r="Z5337" s="9" t="s">
        <v>462</v>
      </c>
      <c r="AA5337" s="9" t="s">
        <v>44</v>
      </c>
      <c r="AB5337" s="9">
        <v>8002720</v>
      </c>
      <c r="AC5337" s="9" t="s">
        <v>6112</v>
      </c>
      <c r="AD5337" s="9" t="s">
        <v>225</v>
      </c>
      <c r="AE5337" s="5">
        <f t="shared" si="188"/>
        <v>0</v>
      </c>
      <c r="AF5337" s="5" t="str">
        <f t="shared" si="189"/>
        <v>katA</v>
      </c>
      <c r="AG5337" s="153"/>
      <c r="AH5337" s="153"/>
      <c r="AI5337" t="s">
        <v>195</v>
      </c>
      <c r="AJ5337" t="s">
        <v>340</v>
      </c>
      <c r="AK5337" s="9" t="str">
        <f>VLOOKUP(Y5337,zdroj!D:AJ,33,0)</f>
        <v>katA</v>
      </c>
    </row>
    <row r="5338" spans="8:37" x14ac:dyDescent="0.25">
      <c r="H5338" s="8"/>
      <c r="I5338" s="8"/>
      <c r="N5338" s="23"/>
      <c r="O5338" s="24"/>
      <c r="P5338" s="19"/>
      <c r="Q5338" s="19"/>
      <c r="R5338" s="19"/>
      <c r="U5338" s="27"/>
      <c r="Y5338" s="9" t="s">
        <v>576</v>
      </c>
      <c r="Z5338" s="9" t="s">
        <v>462</v>
      </c>
      <c r="AA5338" s="9" t="s">
        <v>44</v>
      </c>
      <c r="AB5338" s="9">
        <v>8002631</v>
      </c>
      <c r="AC5338" s="9" t="s">
        <v>6113</v>
      </c>
      <c r="AD5338" s="9" t="s">
        <v>225</v>
      </c>
      <c r="AE5338" s="5">
        <f t="shared" si="188"/>
        <v>0</v>
      </c>
      <c r="AF5338" s="5" t="str">
        <f t="shared" si="189"/>
        <v>katA</v>
      </c>
      <c r="AG5338" s="153"/>
      <c r="AH5338" s="153"/>
      <c r="AI5338" t="s">
        <v>201</v>
      </c>
      <c r="AJ5338" t="s">
        <v>17878</v>
      </c>
      <c r="AK5338" s="9" t="str">
        <f>VLOOKUP(Y5338,zdroj!D:AJ,33,0)</f>
        <v>katA</v>
      </c>
    </row>
    <row r="5339" spans="8:37" x14ac:dyDescent="0.25">
      <c r="H5339" s="8"/>
      <c r="I5339" s="8"/>
      <c r="N5339" s="23"/>
      <c r="O5339" s="24"/>
      <c r="P5339" s="19"/>
      <c r="Q5339" s="19"/>
      <c r="R5339" s="19"/>
      <c r="U5339" s="27"/>
      <c r="Y5339" s="9" t="s">
        <v>576</v>
      </c>
      <c r="Z5339" s="9" t="s">
        <v>462</v>
      </c>
      <c r="AA5339" s="9" t="s">
        <v>44</v>
      </c>
      <c r="AB5339" s="9">
        <v>8002649</v>
      </c>
      <c r="AC5339" s="9" t="s">
        <v>6114</v>
      </c>
      <c r="AD5339" s="9" t="s">
        <v>225</v>
      </c>
      <c r="AE5339" s="5">
        <f t="shared" si="188"/>
        <v>0</v>
      </c>
      <c r="AF5339" s="5" t="str">
        <f t="shared" si="189"/>
        <v>katA</v>
      </c>
      <c r="AG5339" s="153"/>
      <c r="AH5339" s="153"/>
      <c r="AI5339" t="s">
        <v>201</v>
      </c>
      <c r="AJ5339" t="s">
        <v>17878</v>
      </c>
      <c r="AK5339" s="9" t="str">
        <f>VLOOKUP(Y5339,zdroj!D:AJ,33,0)</f>
        <v>katA</v>
      </c>
    </row>
    <row r="5340" spans="8:37" x14ac:dyDescent="0.25">
      <c r="H5340" s="8"/>
      <c r="I5340" s="8"/>
      <c r="N5340" s="23"/>
      <c r="O5340" s="24"/>
      <c r="P5340" s="19"/>
      <c r="Q5340" s="19"/>
      <c r="R5340" s="19"/>
      <c r="U5340" s="27"/>
      <c r="Y5340" s="9" t="s">
        <v>576</v>
      </c>
      <c r="Z5340" s="9" t="s">
        <v>462</v>
      </c>
      <c r="AA5340" s="9" t="s">
        <v>44</v>
      </c>
      <c r="AB5340" s="9">
        <v>8002657</v>
      </c>
      <c r="AC5340" s="9" t="s">
        <v>6115</v>
      </c>
      <c r="AD5340" s="9" t="s">
        <v>225</v>
      </c>
      <c r="AE5340" s="5">
        <f t="shared" si="188"/>
        <v>0</v>
      </c>
      <c r="AF5340" s="5" t="str">
        <f t="shared" si="189"/>
        <v>katA</v>
      </c>
      <c r="AG5340" s="153"/>
      <c r="AH5340" s="153"/>
      <c r="AI5340" t="s">
        <v>201</v>
      </c>
      <c r="AJ5340" t="s">
        <v>17878</v>
      </c>
      <c r="AK5340" s="9" t="str">
        <f>VLOOKUP(Y5340,zdroj!D:AJ,33,0)</f>
        <v>katA</v>
      </c>
    </row>
    <row r="5341" spans="8:37" x14ac:dyDescent="0.25">
      <c r="H5341" s="8"/>
      <c r="I5341" s="8"/>
      <c r="N5341" s="23"/>
      <c r="O5341" s="24"/>
      <c r="P5341" s="19"/>
      <c r="Q5341" s="19"/>
      <c r="R5341" s="19"/>
      <c r="U5341" s="27"/>
      <c r="Y5341" s="9" t="s">
        <v>576</v>
      </c>
      <c r="Z5341" s="9" t="s">
        <v>462</v>
      </c>
      <c r="AA5341" s="9" t="s">
        <v>44</v>
      </c>
      <c r="AB5341" s="9">
        <v>28187385</v>
      </c>
      <c r="AC5341" s="9" t="s">
        <v>6116</v>
      </c>
      <c r="AD5341" s="9" t="s">
        <v>225</v>
      </c>
      <c r="AE5341" s="5">
        <f t="shared" si="188"/>
        <v>0</v>
      </c>
      <c r="AF5341" s="5" t="str">
        <f t="shared" si="189"/>
        <v>katA</v>
      </c>
      <c r="AG5341" s="153"/>
      <c r="AH5341" s="153"/>
      <c r="AI5341" t="s">
        <v>201</v>
      </c>
      <c r="AJ5341" t="s">
        <v>17878</v>
      </c>
      <c r="AK5341" s="9" t="str">
        <f>VLOOKUP(Y5341,zdroj!D:AJ,33,0)</f>
        <v>katA</v>
      </c>
    </row>
    <row r="5342" spans="8:37" x14ac:dyDescent="0.25">
      <c r="H5342" s="8"/>
      <c r="I5342" s="8"/>
      <c r="N5342" s="23"/>
      <c r="O5342" s="24"/>
      <c r="P5342" s="19"/>
      <c r="Q5342" s="19"/>
      <c r="R5342" s="19"/>
      <c r="U5342" s="27"/>
      <c r="Y5342" s="9" t="s">
        <v>577</v>
      </c>
      <c r="Z5342" s="9" t="s">
        <v>232</v>
      </c>
      <c r="AA5342" s="9" t="s">
        <v>198</v>
      </c>
      <c r="AB5342" s="9">
        <v>8008990</v>
      </c>
      <c r="AC5342" s="9" t="s">
        <v>6117</v>
      </c>
      <c r="AD5342" s="9" t="s">
        <v>231</v>
      </c>
      <c r="AE5342" s="5">
        <f t="shared" si="188"/>
        <v>0</v>
      </c>
      <c r="AF5342" s="5" t="str">
        <f t="shared" si="189"/>
        <v>katB</v>
      </c>
      <c r="AG5342" s="153"/>
      <c r="AH5342" s="153"/>
      <c r="AI5342" t="s">
        <v>195</v>
      </c>
      <c r="AJ5342" t="s">
        <v>340</v>
      </c>
      <c r="AK5342" s="9" t="str">
        <f>VLOOKUP(Y5342,zdroj!D:AJ,33,0)</f>
        <v>katB</v>
      </c>
    </row>
    <row r="5343" spans="8:37" x14ac:dyDescent="0.25">
      <c r="H5343" s="8"/>
      <c r="I5343" s="8"/>
      <c r="N5343" s="23"/>
      <c r="O5343" s="24"/>
      <c r="P5343" s="19"/>
      <c r="Q5343" s="19"/>
      <c r="R5343" s="19"/>
      <c r="U5343" s="27"/>
      <c r="Y5343" s="9" t="s">
        <v>577</v>
      </c>
      <c r="Z5343" s="9" t="s">
        <v>232</v>
      </c>
      <c r="AA5343" s="9" t="s">
        <v>198</v>
      </c>
      <c r="AB5343" s="9">
        <v>25072161</v>
      </c>
      <c r="AC5343" s="9" t="s">
        <v>6118</v>
      </c>
      <c r="AD5343" s="9" t="s">
        <v>231</v>
      </c>
      <c r="AE5343" s="5">
        <f t="shared" si="188"/>
        <v>0</v>
      </c>
      <c r="AF5343" s="5" t="str">
        <f t="shared" si="189"/>
        <v>katB</v>
      </c>
      <c r="AG5343" s="153"/>
      <c r="AH5343" s="153"/>
      <c r="AI5343" t="s">
        <v>229</v>
      </c>
      <c r="AJ5343" t="s">
        <v>17878</v>
      </c>
      <c r="AK5343" s="9" t="str">
        <f>VLOOKUP(Y5343,zdroj!D:AJ,33,0)</f>
        <v>katB</v>
      </c>
    </row>
    <row r="5344" spans="8:37" x14ac:dyDescent="0.25">
      <c r="H5344" s="8"/>
      <c r="I5344" s="8"/>
      <c r="N5344" s="23"/>
      <c r="O5344" s="24"/>
      <c r="P5344" s="19"/>
      <c r="Q5344" s="19"/>
      <c r="R5344" s="19"/>
      <c r="U5344" s="27"/>
      <c r="Y5344" s="9" t="s">
        <v>577</v>
      </c>
      <c r="Z5344" s="9" t="s">
        <v>232</v>
      </c>
      <c r="AA5344" s="9" t="s">
        <v>198</v>
      </c>
      <c r="AB5344" s="9">
        <v>8007110</v>
      </c>
      <c r="AC5344" s="9" t="s">
        <v>6119</v>
      </c>
      <c r="AD5344" s="9" t="s">
        <v>231</v>
      </c>
      <c r="AE5344" s="5">
        <f t="shared" si="188"/>
        <v>0</v>
      </c>
      <c r="AF5344" s="5" t="str">
        <f t="shared" si="189"/>
        <v>katB</v>
      </c>
      <c r="AG5344" s="153"/>
      <c r="AH5344" s="153"/>
      <c r="AI5344" t="s">
        <v>201</v>
      </c>
      <c r="AJ5344" t="s">
        <v>17878</v>
      </c>
      <c r="AK5344" s="9" t="str">
        <f>VLOOKUP(Y5344,zdroj!D:AJ,33,0)</f>
        <v>katB</v>
      </c>
    </row>
    <row r="5345" spans="8:37" x14ac:dyDescent="0.25">
      <c r="H5345" s="8"/>
      <c r="I5345" s="8"/>
      <c r="N5345" s="23"/>
      <c r="O5345" s="24"/>
      <c r="P5345" s="19"/>
      <c r="Q5345" s="19"/>
      <c r="R5345" s="19"/>
      <c r="U5345" s="27"/>
      <c r="Y5345" s="9" t="s">
        <v>577</v>
      </c>
      <c r="Z5345" s="9" t="s">
        <v>232</v>
      </c>
      <c r="AA5345" s="9" t="s">
        <v>198</v>
      </c>
      <c r="AB5345" s="9">
        <v>8007209</v>
      </c>
      <c r="AC5345" s="9" t="s">
        <v>6120</v>
      </c>
      <c r="AD5345" s="9" t="s">
        <v>231</v>
      </c>
      <c r="AE5345" s="5">
        <f t="shared" si="188"/>
        <v>0</v>
      </c>
      <c r="AF5345" s="5" t="str">
        <f t="shared" si="189"/>
        <v>katB</v>
      </c>
      <c r="AG5345" s="153"/>
      <c r="AH5345" s="153"/>
      <c r="AI5345" t="s">
        <v>201</v>
      </c>
      <c r="AJ5345" t="s">
        <v>17878</v>
      </c>
      <c r="AK5345" s="9" t="str">
        <f>VLOOKUP(Y5345,zdroj!D:AJ,33,0)</f>
        <v>katB</v>
      </c>
    </row>
    <row r="5346" spans="8:37" x14ac:dyDescent="0.25">
      <c r="H5346" s="8"/>
      <c r="I5346" s="8"/>
      <c r="N5346" s="23"/>
      <c r="O5346" s="24"/>
      <c r="P5346" s="19"/>
      <c r="Q5346" s="19"/>
      <c r="R5346" s="19"/>
      <c r="U5346" s="27"/>
      <c r="Y5346" s="9" t="s">
        <v>577</v>
      </c>
      <c r="Z5346" s="9" t="s">
        <v>232</v>
      </c>
      <c r="AA5346" s="9" t="s">
        <v>198</v>
      </c>
      <c r="AB5346" s="9">
        <v>8008094</v>
      </c>
      <c r="AC5346" s="9" t="s">
        <v>6121</v>
      </c>
      <c r="AD5346" s="9" t="s">
        <v>231</v>
      </c>
      <c r="AE5346" s="5">
        <f t="shared" si="188"/>
        <v>0</v>
      </c>
      <c r="AF5346" s="5" t="str">
        <f t="shared" si="189"/>
        <v>katB</v>
      </c>
      <c r="AG5346" s="153"/>
      <c r="AH5346" s="153"/>
      <c r="AI5346" t="s">
        <v>201</v>
      </c>
      <c r="AJ5346" t="s">
        <v>17878</v>
      </c>
      <c r="AK5346" s="9" t="str">
        <f>VLOOKUP(Y5346,zdroj!D:AJ,33,0)</f>
        <v>katB</v>
      </c>
    </row>
    <row r="5347" spans="8:37" x14ac:dyDescent="0.25">
      <c r="H5347" s="8"/>
      <c r="I5347" s="8"/>
      <c r="N5347" s="23"/>
      <c r="O5347" s="24"/>
      <c r="P5347" s="19"/>
      <c r="Q5347" s="19"/>
      <c r="R5347" s="19"/>
      <c r="U5347" s="27"/>
      <c r="Y5347" s="9" t="s">
        <v>577</v>
      </c>
      <c r="Z5347" s="9" t="s">
        <v>232</v>
      </c>
      <c r="AA5347" s="9" t="s">
        <v>198</v>
      </c>
      <c r="AB5347" s="9">
        <v>8008108</v>
      </c>
      <c r="AC5347" s="9" t="s">
        <v>6122</v>
      </c>
      <c r="AD5347" s="9" t="s">
        <v>231</v>
      </c>
      <c r="AE5347" s="5">
        <f t="shared" si="188"/>
        <v>0</v>
      </c>
      <c r="AF5347" s="5" t="str">
        <f t="shared" si="189"/>
        <v>katB</v>
      </c>
      <c r="AG5347" s="153"/>
      <c r="AH5347" s="153"/>
      <c r="AI5347" t="s">
        <v>201</v>
      </c>
      <c r="AJ5347" t="s">
        <v>17878</v>
      </c>
      <c r="AK5347" s="9" t="str">
        <f>VLOOKUP(Y5347,zdroj!D:AJ,33,0)</f>
        <v>katB</v>
      </c>
    </row>
    <row r="5348" spans="8:37" x14ac:dyDescent="0.25">
      <c r="H5348" s="8"/>
      <c r="I5348" s="8"/>
      <c r="N5348" s="23"/>
      <c r="O5348" s="24"/>
      <c r="P5348" s="19"/>
      <c r="Q5348" s="19"/>
      <c r="R5348" s="19"/>
      <c r="U5348" s="27"/>
      <c r="Y5348" s="9" t="s">
        <v>577</v>
      </c>
      <c r="Z5348" s="9" t="s">
        <v>232</v>
      </c>
      <c r="AA5348" s="9" t="s">
        <v>198</v>
      </c>
      <c r="AB5348" s="9">
        <v>8008116</v>
      </c>
      <c r="AC5348" s="9" t="s">
        <v>6123</v>
      </c>
      <c r="AD5348" s="9" t="s">
        <v>231</v>
      </c>
      <c r="AE5348" s="5">
        <f t="shared" si="188"/>
        <v>0</v>
      </c>
      <c r="AF5348" s="5" t="str">
        <f t="shared" si="189"/>
        <v>katB</v>
      </c>
      <c r="AG5348" s="153"/>
      <c r="AH5348" s="153"/>
      <c r="AI5348" t="s">
        <v>201</v>
      </c>
      <c r="AJ5348" t="s">
        <v>17878</v>
      </c>
      <c r="AK5348" s="9" t="str">
        <f>VLOOKUP(Y5348,zdroj!D:AJ,33,0)</f>
        <v>katB</v>
      </c>
    </row>
    <row r="5349" spans="8:37" x14ac:dyDescent="0.25">
      <c r="H5349" s="8"/>
      <c r="I5349" s="8"/>
      <c r="N5349" s="23"/>
      <c r="O5349" s="24"/>
      <c r="P5349" s="19"/>
      <c r="Q5349" s="19"/>
      <c r="R5349" s="19"/>
      <c r="U5349" s="27"/>
      <c r="Y5349" s="9" t="s">
        <v>577</v>
      </c>
      <c r="Z5349" s="9" t="s">
        <v>232</v>
      </c>
      <c r="AA5349" s="9" t="s">
        <v>198</v>
      </c>
      <c r="AB5349" s="9">
        <v>40065723</v>
      </c>
      <c r="AC5349" s="9" t="s">
        <v>6124</v>
      </c>
      <c r="AD5349" s="9" t="s">
        <v>231</v>
      </c>
      <c r="AE5349" s="5">
        <f t="shared" si="188"/>
        <v>0</v>
      </c>
      <c r="AF5349" s="5" t="str">
        <f t="shared" si="189"/>
        <v>katB</v>
      </c>
      <c r="AG5349" s="153"/>
      <c r="AH5349" s="153"/>
      <c r="AI5349" t="s">
        <v>201</v>
      </c>
      <c r="AJ5349" t="s">
        <v>17878</v>
      </c>
      <c r="AK5349" s="9" t="str">
        <f>VLOOKUP(Y5349,zdroj!D:AJ,33,0)</f>
        <v>katB</v>
      </c>
    </row>
    <row r="5350" spans="8:37" x14ac:dyDescent="0.25">
      <c r="H5350" s="8"/>
      <c r="I5350" s="8"/>
      <c r="N5350" s="23"/>
      <c r="O5350" s="24"/>
      <c r="P5350" s="19"/>
      <c r="Q5350" s="19"/>
      <c r="R5350" s="19"/>
      <c r="U5350" s="27"/>
      <c r="Y5350" s="9" t="s">
        <v>577</v>
      </c>
      <c r="Z5350" s="9" t="s">
        <v>232</v>
      </c>
      <c r="AA5350" s="9" t="s">
        <v>198</v>
      </c>
      <c r="AB5350" s="9">
        <v>8008132</v>
      </c>
      <c r="AC5350" s="9" t="s">
        <v>6125</v>
      </c>
      <c r="AD5350" s="9" t="s">
        <v>231</v>
      </c>
      <c r="AE5350" s="5">
        <f t="shared" si="188"/>
        <v>0</v>
      </c>
      <c r="AF5350" s="5" t="str">
        <f t="shared" si="189"/>
        <v>katB</v>
      </c>
      <c r="AG5350" s="153"/>
      <c r="AH5350" s="153"/>
      <c r="AI5350" t="s">
        <v>201</v>
      </c>
      <c r="AJ5350" t="s">
        <v>17878</v>
      </c>
      <c r="AK5350" s="9" t="str">
        <f>VLOOKUP(Y5350,zdroj!D:AJ,33,0)</f>
        <v>katB</v>
      </c>
    </row>
    <row r="5351" spans="8:37" x14ac:dyDescent="0.25">
      <c r="H5351" s="8"/>
      <c r="I5351" s="8"/>
      <c r="N5351" s="23"/>
      <c r="O5351" s="24"/>
      <c r="P5351" s="19"/>
      <c r="Q5351" s="19"/>
      <c r="R5351" s="19"/>
      <c r="U5351" s="27"/>
      <c r="Y5351" s="9" t="s">
        <v>577</v>
      </c>
      <c r="Z5351" s="9" t="s">
        <v>232</v>
      </c>
      <c r="AA5351" s="9" t="s">
        <v>198</v>
      </c>
      <c r="AB5351" s="9">
        <v>8008141</v>
      </c>
      <c r="AC5351" s="9" t="s">
        <v>6126</v>
      </c>
      <c r="AD5351" s="9" t="s">
        <v>231</v>
      </c>
      <c r="AE5351" s="5">
        <f t="shared" si="188"/>
        <v>0</v>
      </c>
      <c r="AF5351" s="5" t="str">
        <f t="shared" si="189"/>
        <v>katB</v>
      </c>
      <c r="AG5351" s="153"/>
      <c r="AH5351" s="153"/>
      <c r="AI5351" t="s">
        <v>201</v>
      </c>
      <c r="AJ5351" t="s">
        <v>17878</v>
      </c>
      <c r="AK5351" s="9" t="str">
        <f>VLOOKUP(Y5351,zdroj!D:AJ,33,0)</f>
        <v>katB</v>
      </c>
    </row>
    <row r="5352" spans="8:37" x14ac:dyDescent="0.25">
      <c r="H5352" s="8"/>
      <c r="I5352" s="8"/>
      <c r="N5352" s="23"/>
      <c r="O5352" s="24"/>
      <c r="P5352" s="19"/>
      <c r="Q5352" s="19"/>
      <c r="R5352" s="19"/>
      <c r="U5352" s="27"/>
      <c r="Y5352" s="9" t="s">
        <v>577</v>
      </c>
      <c r="Z5352" s="9" t="s">
        <v>232</v>
      </c>
      <c r="AA5352" s="9" t="s">
        <v>198</v>
      </c>
      <c r="AB5352" s="9">
        <v>8008159</v>
      </c>
      <c r="AC5352" s="9" t="s">
        <v>6127</v>
      </c>
      <c r="AD5352" s="9" t="s">
        <v>231</v>
      </c>
      <c r="AE5352" s="5">
        <f t="shared" si="188"/>
        <v>0</v>
      </c>
      <c r="AF5352" s="5" t="str">
        <f t="shared" si="189"/>
        <v>katB</v>
      </c>
      <c r="AG5352" s="153"/>
      <c r="AH5352" s="153"/>
      <c r="AI5352" t="s">
        <v>201</v>
      </c>
      <c r="AJ5352" t="s">
        <v>17878</v>
      </c>
      <c r="AK5352" s="9" t="str">
        <f>VLOOKUP(Y5352,zdroj!D:AJ,33,0)</f>
        <v>katB</v>
      </c>
    </row>
    <row r="5353" spans="8:37" x14ac:dyDescent="0.25">
      <c r="H5353" s="8"/>
      <c r="I5353" s="8"/>
      <c r="N5353" s="23"/>
      <c r="O5353" s="24"/>
      <c r="P5353" s="19"/>
      <c r="Q5353" s="19"/>
      <c r="R5353" s="19"/>
      <c r="U5353" s="27"/>
      <c r="Y5353" s="9" t="s">
        <v>577</v>
      </c>
      <c r="Z5353" s="9" t="s">
        <v>232</v>
      </c>
      <c r="AA5353" s="9" t="s">
        <v>198</v>
      </c>
      <c r="AB5353" s="9">
        <v>8008167</v>
      </c>
      <c r="AC5353" s="9" t="s">
        <v>6128</v>
      </c>
      <c r="AD5353" s="9" t="s">
        <v>231</v>
      </c>
      <c r="AE5353" s="5">
        <f t="shared" si="188"/>
        <v>0</v>
      </c>
      <c r="AF5353" s="5" t="str">
        <f t="shared" si="189"/>
        <v>katB</v>
      </c>
      <c r="AG5353" s="153"/>
      <c r="AH5353" s="153"/>
      <c r="AI5353" t="s">
        <v>201</v>
      </c>
      <c r="AJ5353" t="s">
        <v>17878</v>
      </c>
      <c r="AK5353" s="9" t="str">
        <f>VLOOKUP(Y5353,zdroj!D:AJ,33,0)</f>
        <v>katB</v>
      </c>
    </row>
    <row r="5354" spans="8:37" x14ac:dyDescent="0.25">
      <c r="H5354" s="8"/>
      <c r="I5354" s="8"/>
      <c r="N5354" s="23"/>
      <c r="O5354" s="24"/>
      <c r="P5354" s="19"/>
      <c r="Q5354" s="19"/>
      <c r="R5354" s="19"/>
      <c r="U5354" s="27"/>
      <c r="Y5354" s="9" t="s">
        <v>577</v>
      </c>
      <c r="Z5354" s="9" t="s">
        <v>232</v>
      </c>
      <c r="AA5354" s="9" t="s">
        <v>198</v>
      </c>
      <c r="AB5354" s="9">
        <v>8008175</v>
      </c>
      <c r="AC5354" s="9" t="s">
        <v>6129</v>
      </c>
      <c r="AD5354" s="9" t="s">
        <v>231</v>
      </c>
      <c r="AE5354" s="5">
        <f t="shared" si="188"/>
        <v>0</v>
      </c>
      <c r="AF5354" s="5" t="str">
        <f t="shared" si="189"/>
        <v>katB</v>
      </c>
      <c r="AG5354" s="153"/>
      <c r="AH5354" s="153"/>
      <c r="AI5354" t="s">
        <v>201</v>
      </c>
      <c r="AJ5354" t="s">
        <v>17878</v>
      </c>
      <c r="AK5354" s="9" t="str">
        <f>VLOOKUP(Y5354,zdroj!D:AJ,33,0)</f>
        <v>katB</v>
      </c>
    </row>
    <row r="5355" spans="8:37" x14ac:dyDescent="0.25">
      <c r="H5355" s="8"/>
      <c r="I5355" s="8"/>
      <c r="N5355" s="23"/>
      <c r="O5355" s="24"/>
      <c r="P5355" s="19"/>
      <c r="Q5355" s="19"/>
      <c r="R5355" s="19"/>
      <c r="U5355" s="27"/>
      <c r="Y5355" s="9" t="s">
        <v>577</v>
      </c>
      <c r="Z5355" s="9" t="s">
        <v>232</v>
      </c>
      <c r="AA5355" s="9" t="s">
        <v>198</v>
      </c>
      <c r="AB5355" s="9">
        <v>8008183</v>
      </c>
      <c r="AC5355" s="9" t="s">
        <v>6130</v>
      </c>
      <c r="AD5355" s="9" t="s">
        <v>231</v>
      </c>
      <c r="AE5355" s="5">
        <f t="shared" si="188"/>
        <v>0</v>
      </c>
      <c r="AF5355" s="5" t="str">
        <f t="shared" si="189"/>
        <v>katB</v>
      </c>
      <c r="AG5355" s="153"/>
      <c r="AH5355" s="153"/>
      <c r="AI5355" t="s">
        <v>201</v>
      </c>
      <c r="AJ5355" t="s">
        <v>17878</v>
      </c>
      <c r="AK5355" s="9" t="str">
        <f>VLOOKUP(Y5355,zdroj!D:AJ,33,0)</f>
        <v>katB</v>
      </c>
    </row>
    <row r="5356" spans="8:37" x14ac:dyDescent="0.25">
      <c r="H5356" s="8"/>
      <c r="I5356" s="8"/>
      <c r="N5356" s="23"/>
      <c r="O5356" s="24"/>
      <c r="P5356" s="19"/>
      <c r="Q5356" s="19"/>
      <c r="R5356" s="19"/>
      <c r="U5356" s="27"/>
      <c r="Y5356" s="9" t="s">
        <v>577</v>
      </c>
      <c r="Z5356" s="9" t="s">
        <v>232</v>
      </c>
      <c r="AA5356" s="9" t="s">
        <v>198</v>
      </c>
      <c r="AB5356" s="9">
        <v>8007217</v>
      </c>
      <c r="AC5356" s="9" t="s">
        <v>6131</v>
      </c>
      <c r="AD5356" s="9" t="s">
        <v>231</v>
      </c>
      <c r="AE5356" s="5">
        <f t="shared" si="188"/>
        <v>0</v>
      </c>
      <c r="AF5356" s="5" t="str">
        <f t="shared" si="189"/>
        <v>katB</v>
      </c>
      <c r="AG5356" s="153"/>
      <c r="AH5356" s="153"/>
      <c r="AI5356" t="s">
        <v>201</v>
      </c>
      <c r="AJ5356" t="s">
        <v>17878</v>
      </c>
      <c r="AK5356" s="9" t="str">
        <f>VLOOKUP(Y5356,zdroj!D:AJ,33,0)</f>
        <v>katB</v>
      </c>
    </row>
    <row r="5357" spans="8:37" x14ac:dyDescent="0.25">
      <c r="H5357" s="8"/>
      <c r="I5357" s="8"/>
      <c r="N5357" s="23"/>
      <c r="O5357" s="24"/>
      <c r="P5357" s="19"/>
      <c r="Q5357" s="19"/>
      <c r="R5357" s="19"/>
      <c r="U5357" s="27"/>
      <c r="Y5357" s="9" t="s">
        <v>577</v>
      </c>
      <c r="Z5357" s="9" t="s">
        <v>232</v>
      </c>
      <c r="AA5357" s="9" t="s">
        <v>198</v>
      </c>
      <c r="AB5357" s="9">
        <v>8008191</v>
      </c>
      <c r="AC5357" s="9" t="s">
        <v>6132</v>
      </c>
      <c r="AD5357" s="9" t="s">
        <v>231</v>
      </c>
      <c r="AE5357" s="5">
        <f t="shared" si="188"/>
        <v>0</v>
      </c>
      <c r="AF5357" s="5" t="str">
        <f t="shared" si="189"/>
        <v>katB</v>
      </c>
      <c r="AG5357" s="153"/>
      <c r="AH5357" s="153"/>
      <c r="AI5357" t="s">
        <v>201</v>
      </c>
      <c r="AJ5357" t="s">
        <v>17878</v>
      </c>
      <c r="AK5357" s="9" t="str">
        <f>VLOOKUP(Y5357,zdroj!D:AJ,33,0)</f>
        <v>katB</v>
      </c>
    </row>
    <row r="5358" spans="8:37" x14ac:dyDescent="0.25">
      <c r="H5358" s="8"/>
      <c r="I5358" s="8"/>
      <c r="N5358" s="23"/>
      <c r="O5358" s="24"/>
      <c r="P5358" s="19"/>
      <c r="Q5358" s="19"/>
      <c r="R5358" s="19"/>
      <c r="U5358" s="27"/>
      <c r="Y5358" s="9" t="s">
        <v>577</v>
      </c>
      <c r="Z5358" s="9" t="s">
        <v>232</v>
      </c>
      <c r="AA5358" s="9" t="s">
        <v>198</v>
      </c>
      <c r="AB5358" s="9">
        <v>8008205</v>
      </c>
      <c r="AC5358" s="9" t="s">
        <v>6133</v>
      </c>
      <c r="AD5358" s="9" t="s">
        <v>231</v>
      </c>
      <c r="AE5358" s="5">
        <f t="shared" si="188"/>
        <v>0</v>
      </c>
      <c r="AF5358" s="5" t="str">
        <f t="shared" si="189"/>
        <v>katB</v>
      </c>
      <c r="AG5358" s="153"/>
      <c r="AH5358" s="153"/>
      <c r="AI5358" t="s">
        <v>201</v>
      </c>
      <c r="AJ5358" t="s">
        <v>17878</v>
      </c>
      <c r="AK5358" s="9" t="str">
        <f>VLOOKUP(Y5358,zdroj!D:AJ,33,0)</f>
        <v>katB</v>
      </c>
    </row>
    <row r="5359" spans="8:37" x14ac:dyDescent="0.25">
      <c r="H5359" s="8"/>
      <c r="I5359" s="8"/>
      <c r="N5359" s="23"/>
      <c r="O5359" s="24"/>
      <c r="P5359" s="19"/>
      <c r="Q5359" s="19"/>
      <c r="R5359" s="19"/>
      <c r="U5359" s="27"/>
      <c r="Y5359" s="9" t="s">
        <v>577</v>
      </c>
      <c r="Z5359" s="9" t="s">
        <v>232</v>
      </c>
      <c r="AA5359" s="9" t="s">
        <v>198</v>
      </c>
      <c r="AB5359" s="9">
        <v>8008213</v>
      </c>
      <c r="AC5359" s="9" t="s">
        <v>6134</v>
      </c>
      <c r="AD5359" s="9" t="s">
        <v>231</v>
      </c>
      <c r="AE5359" s="5">
        <f t="shared" si="188"/>
        <v>0</v>
      </c>
      <c r="AF5359" s="5" t="str">
        <f t="shared" si="189"/>
        <v>katB</v>
      </c>
      <c r="AG5359" s="153"/>
      <c r="AH5359" s="153"/>
      <c r="AI5359" t="s">
        <v>201</v>
      </c>
      <c r="AJ5359" t="s">
        <v>17878</v>
      </c>
      <c r="AK5359" s="9" t="str">
        <f>VLOOKUP(Y5359,zdroj!D:AJ,33,0)</f>
        <v>katB</v>
      </c>
    </row>
    <row r="5360" spans="8:37" x14ac:dyDescent="0.25">
      <c r="H5360" s="8"/>
      <c r="I5360" s="8"/>
      <c r="N5360" s="23"/>
      <c r="O5360" s="24"/>
      <c r="P5360" s="19"/>
      <c r="Q5360" s="19"/>
      <c r="R5360" s="19"/>
      <c r="U5360" s="27"/>
      <c r="Y5360" s="9" t="s">
        <v>577</v>
      </c>
      <c r="Z5360" s="9" t="s">
        <v>232</v>
      </c>
      <c r="AA5360" s="9" t="s">
        <v>198</v>
      </c>
      <c r="AB5360" s="9">
        <v>8008221</v>
      </c>
      <c r="AC5360" s="9" t="s">
        <v>6135</v>
      </c>
      <c r="AD5360" s="9" t="s">
        <v>231</v>
      </c>
      <c r="AE5360" s="5">
        <f t="shared" si="188"/>
        <v>0</v>
      </c>
      <c r="AF5360" s="5" t="str">
        <f t="shared" si="189"/>
        <v>katB</v>
      </c>
      <c r="AG5360" s="153"/>
      <c r="AH5360" s="153"/>
      <c r="AI5360" t="s">
        <v>201</v>
      </c>
      <c r="AJ5360" t="s">
        <v>17878</v>
      </c>
      <c r="AK5360" s="9" t="str">
        <f>VLOOKUP(Y5360,zdroj!D:AJ,33,0)</f>
        <v>katB</v>
      </c>
    </row>
    <row r="5361" spans="8:37" x14ac:dyDescent="0.25">
      <c r="H5361" s="8"/>
      <c r="I5361" s="8"/>
      <c r="N5361" s="23"/>
      <c r="O5361" s="24"/>
      <c r="P5361" s="19"/>
      <c r="Q5361" s="19"/>
      <c r="R5361" s="19"/>
      <c r="U5361" s="27"/>
      <c r="Y5361" s="9" t="s">
        <v>577</v>
      </c>
      <c r="Z5361" s="9" t="s">
        <v>232</v>
      </c>
      <c r="AA5361" s="9" t="s">
        <v>198</v>
      </c>
      <c r="AB5361" s="9">
        <v>8008230</v>
      </c>
      <c r="AC5361" s="9" t="s">
        <v>6136</v>
      </c>
      <c r="AD5361" s="9" t="s">
        <v>231</v>
      </c>
      <c r="AE5361" s="5">
        <f t="shared" si="188"/>
        <v>0</v>
      </c>
      <c r="AF5361" s="5" t="str">
        <f t="shared" si="189"/>
        <v>katB</v>
      </c>
      <c r="AG5361" s="153"/>
      <c r="AH5361" s="153"/>
      <c r="AI5361" t="s">
        <v>201</v>
      </c>
      <c r="AJ5361" t="s">
        <v>17878</v>
      </c>
      <c r="AK5361" s="9" t="str">
        <f>VLOOKUP(Y5361,zdroj!D:AJ,33,0)</f>
        <v>katB</v>
      </c>
    </row>
    <row r="5362" spans="8:37" x14ac:dyDescent="0.25">
      <c r="H5362" s="8"/>
      <c r="I5362" s="8"/>
      <c r="N5362" s="23"/>
      <c r="O5362" s="24"/>
      <c r="P5362" s="19"/>
      <c r="Q5362" s="19"/>
      <c r="R5362" s="19"/>
      <c r="U5362" s="27"/>
      <c r="Y5362" s="9" t="s">
        <v>577</v>
      </c>
      <c r="Z5362" s="9" t="s">
        <v>232</v>
      </c>
      <c r="AA5362" s="9" t="s">
        <v>198</v>
      </c>
      <c r="AB5362" s="9">
        <v>8008248</v>
      </c>
      <c r="AC5362" s="9" t="s">
        <v>6137</v>
      </c>
      <c r="AD5362" s="9" t="s">
        <v>231</v>
      </c>
      <c r="AE5362" s="5">
        <f t="shared" si="188"/>
        <v>0</v>
      </c>
      <c r="AF5362" s="5" t="str">
        <f t="shared" si="189"/>
        <v>katB</v>
      </c>
      <c r="AG5362" s="153"/>
      <c r="AH5362" s="153"/>
      <c r="AI5362" t="s">
        <v>201</v>
      </c>
      <c r="AJ5362" t="s">
        <v>17878</v>
      </c>
      <c r="AK5362" s="9" t="str">
        <f>VLOOKUP(Y5362,zdroj!D:AJ,33,0)</f>
        <v>katB</v>
      </c>
    </row>
    <row r="5363" spans="8:37" x14ac:dyDescent="0.25">
      <c r="H5363" s="8"/>
      <c r="I5363" s="8"/>
      <c r="N5363" s="23"/>
      <c r="O5363" s="24"/>
      <c r="P5363" s="19"/>
      <c r="Q5363" s="19"/>
      <c r="R5363" s="19"/>
      <c r="U5363" s="27"/>
      <c r="Y5363" s="9" t="s">
        <v>577</v>
      </c>
      <c r="Z5363" s="9" t="s">
        <v>232</v>
      </c>
      <c r="AA5363" s="9" t="s">
        <v>198</v>
      </c>
      <c r="AB5363" s="9">
        <v>8008256</v>
      </c>
      <c r="AC5363" s="9" t="s">
        <v>6138</v>
      </c>
      <c r="AD5363" s="9" t="s">
        <v>231</v>
      </c>
      <c r="AE5363" s="5">
        <f t="shared" si="188"/>
        <v>0</v>
      </c>
      <c r="AF5363" s="5" t="str">
        <f t="shared" si="189"/>
        <v>katB</v>
      </c>
      <c r="AG5363" s="153"/>
      <c r="AH5363" s="153"/>
      <c r="AI5363" t="s">
        <v>201</v>
      </c>
      <c r="AJ5363" t="s">
        <v>17878</v>
      </c>
      <c r="AK5363" s="9" t="str">
        <f>VLOOKUP(Y5363,zdroj!D:AJ,33,0)</f>
        <v>katB</v>
      </c>
    </row>
    <row r="5364" spans="8:37" x14ac:dyDescent="0.25">
      <c r="H5364" s="8"/>
      <c r="I5364" s="8"/>
      <c r="N5364" s="23"/>
      <c r="O5364" s="24"/>
      <c r="P5364" s="19"/>
      <c r="Q5364" s="19"/>
      <c r="R5364" s="19"/>
      <c r="U5364" s="27"/>
      <c r="Y5364" s="9" t="s">
        <v>577</v>
      </c>
      <c r="Z5364" s="9" t="s">
        <v>232</v>
      </c>
      <c r="AA5364" s="9" t="s">
        <v>198</v>
      </c>
      <c r="AB5364" s="9">
        <v>8008264</v>
      </c>
      <c r="AC5364" s="9" t="s">
        <v>6139</v>
      </c>
      <c r="AD5364" s="9" t="s">
        <v>231</v>
      </c>
      <c r="AE5364" s="5">
        <f t="shared" si="188"/>
        <v>0</v>
      </c>
      <c r="AF5364" s="5" t="str">
        <f t="shared" si="189"/>
        <v>katB</v>
      </c>
      <c r="AG5364" s="153"/>
      <c r="AH5364" s="153"/>
      <c r="AI5364" t="s">
        <v>201</v>
      </c>
      <c r="AJ5364" t="s">
        <v>17878</v>
      </c>
      <c r="AK5364" s="9" t="str">
        <f>VLOOKUP(Y5364,zdroj!D:AJ,33,0)</f>
        <v>katB</v>
      </c>
    </row>
    <row r="5365" spans="8:37" x14ac:dyDescent="0.25">
      <c r="H5365" s="8"/>
      <c r="I5365" s="8"/>
      <c r="N5365" s="23"/>
      <c r="O5365" s="24"/>
      <c r="P5365" s="19"/>
      <c r="Q5365" s="19"/>
      <c r="R5365" s="19"/>
      <c r="U5365" s="27"/>
      <c r="Y5365" s="9" t="s">
        <v>577</v>
      </c>
      <c r="Z5365" s="9" t="s">
        <v>232</v>
      </c>
      <c r="AA5365" s="9" t="s">
        <v>198</v>
      </c>
      <c r="AB5365" s="9">
        <v>8008272</v>
      </c>
      <c r="AC5365" s="9" t="s">
        <v>6140</v>
      </c>
      <c r="AD5365" s="9" t="s">
        <v>231</v>
      </c>
      <c r="AE5365" s="5">
        <f t="shared" si="188"/>
        <v>0</v>
      </c>
      <c r="AF5365" s="5" t="str">
        <f t="shared" si="189"/>
        <v>katB</v>
      </c>
      <c r="AG5365" s="153"/>
      <c r="AH5365" s="153"/>
      <c r="AI5365" t="s">
        <v>201</v>
      </c>
      <c r="AJ5365" t="s">
        <v>17878</v>
      </c>
      <c r="AK5365" s="9" t="str">
        <f>VLOOKUP(Y5365,zdroj!D:AJ,33,0)</f>
        <v>katB</v>
      </c>
    </row>
    <row r="5366" spans="8:37" x14ac:dyDescent="0.25">
      <c r="H5366" s="8"/>
      <c r="I5366" s="8"/>
      <c r="N5366" s="23"/>
      <c r="O5366" s="24"/>
      <c r="P5366" s="19"/>
      <c r="Q5366" s="19"/>
      <c r="R5366" s="19"/>
      <c r="U5366" s="27"/>
      <c r="Y5366" s="9" t="s">
        <v>577</v>
      </c>
      <c r="Z5366" s="9" t="s">
        <v>232</v>
      </c>
      <c r="AA5366" s="9" t="s">
        <v>198</v>
      </c>
      <c r="AB5366" s="9">
        <v>8008281</v>
      </c>
      <c r="AC5366" s="9" t="s">
        <v>6141</v>
      </c>
      <c r="AD5366" s="9" t="s">
        <v>231</v>
      </c>
      <c r="AE5366" s="5">
        <f t="shared" si="188"/>
        <v>0</v>
      </c>
      <c r="AF5366" s="5" t="str">
        <f t="shared" si="189"/>
        <v>katB</v>
      </c>
      <c r="AG5366" s="153"/>
      <c r="AH5366" s="153"/>
      <c r="AI5366" t="s">
        <v>201</v>
      </c>
      <c r="AJ5366" t="s">
        <v>17878</v>
      </c>
      <c r="AK5366" s="9" t="str">
        <f>VLOOKUP(Y5366,zdroj!D:AJ,33,0)</f>
        <v>katB</v>
      </c>
    </row>
    <row r="5367" spans="8:37" x14ac:dyDescent="0.25">
      <c r="H5367" s="8"/>
      <c r="I5367" s="8"/>
      <c r="N5367" s="23"/>
      <c r="O5367" s="24"/>
      <c r="P5367" s="19"/>
      <c r="Q5367" s="19"/>
      <c r="R5367" s="19"/>
      <c r="U5367" s="27"/>
      <c r="Y5367" s="9" t="s">
        <v>577</v>
      </c>
      <c r="Z5367" s="9" t="s">
        <v>232</v>
      </c>
      <c r="AA5367" s="9" t="s">
        <v>198</v>
      </c>
      <c r="AB5367" s="9">
        <v>8007225</v>
      </c>
      <c r="AC5367" s="9" t="s">
        <v>6142</v>
      </c>
      <c r="AD5367" s="9" t="s">
        <v>231</v>
      </c>
      <c r="AE5367" s="5">
        <f t="shared" si="188"/>
        <v>0</v>
      </c>
      <c r="AF5367" s="5" t="str">
        <f t="shared" si="189"/>
        <v>katB</v>
      </c>
      <c r="AG5367" s="153"/>
      <c r="AH5367" s="153"/>
      <c r="AI5367" t="s">
        <v>201</v>
      </c>
      <c r="AJ5367" t="s">
        <v>17878</v>
      </c>
      <c r="AK5367" s="9" t="str">
        <f>VLOOKUP(Y5367,zdroj!D:AJ,33,0)</f>
        <v>katB</v>
      </c>
    </row>
    <row r="5368" spans="8:37" x14ac:dyDescent="0.25">
      <c r="H5368" s="8"/>
      <c r="I5368" s="8"/>
      <c r="N5368" s="23"/>
      <c r="O5368" s="24"/>
      <c r="P5368" s="19"/>
      <c r="Q5368" s="19"/>
      <c r="R5368" s="19"/>
      <c r="U5368" s="27"/>
      <c r="Y5368" s="9" t="s">
        <v>577</v>
      </c>
      <c r="Z5368" s="9" t="s">
        <v>232</v>
      </c>
      <c r="AA5368" s="9" t="s">
        <v>198</v>
      </c>
      <c r="AB5368" s="9">
        <v>8008299</v>
      </c>
      <c r="AC5368" s="9" t="s">
        <v>6143</v>
      </c>
      <c r="AD5368" s="9" t="s">
        <v>231</v>
      </c>
      <c r="AE5368" s="5">
        <f t="shared" si="188"/>
        <v>0</v>
      </c>
      <c r="AF5368" s="5" t="str">
        <f t="shared" si="189"/>
        <v>katB</v>
      </c>
      <c r="AG5368" s="153"/>
      <c r="AH5368" s="153"/>
      <c r="AI5368" t="s">
        <v>201</v>
      </c>
      <c r="AJ5368" t="s">
        <v>17878</v>
      </c>
      <c r="AK5368" s="9" t="str">
        <f>VLOOKUP(Y5368,zdroj!D:AJ,33,0)</f>
        <v>katB</v>
      </c>
    </row>
    <row r="5369" spans="8:37" x14ac:dyDescent="0.25">
      <c r="H5369" s="8"/>
      <c r="I5369" s="8"/>
      <c r="N5369" s="23"/>
      <c r="O5369" s="24"/>
      <c r="P5369" s="19"/>
      <c r="Q5369" s="19"/>
      <c r="R5369" s="19"/>
      <c r="U5369" s="27"/>
      <c r="Y5369" s="9" t="s">
        <v>577</v>
      </c>
      <c r="Z5369" s="9" t="s">
        <v>232</v>
      </c>
      <c r="AA5369" s="9" t="s">
        <v>198</v>
      </c>
      <c r="AB5369" s="9">
        <v>8008302</v>
      </c>
      <c r="AC5369" s="9" t="s">
        <v>6144</v>
      </c>
      <c r="AD5369" s="9" t="s">
        <v>231</v>
      </c>
      <c r="AE5369" s="5">
        <f t="shared" si="188"/>
        <v>0</v>
      </c>
      <c r="AF5369" s="5" t="str">
        <f t="shared" si="189"/>
        <v>katB</v>
      </c>
      <c r="AG5369" s="153"/>
      <c r="AH5369" s="153"/>
      <c r="AI5369" t="s">
        <v>201</v>
      </c>
      <c r="AJ5369" t="s">
        <v>17878</v>
      </c>
      <c r="AK5369" s="9" t="str">
        <f>VLOOKUP(Y5369,zdroj!D:AJ,33,0)</f>
        <v>katB</v>
      </c>
    </row>
    <row r="5370" spans="8:37" x14ac:dyDescent="0.25">
      <c r="H5370" s="8"/>
      <c r="I5370" s="8"/>
      <c r="N5370" s="23"/>
      <c r="O5370" s="24"/>
      <c r="P5370" s="19"/>
      <c r="Q5370" s="19"/>
      <c r="R5370" s="19"/>
      <c r="U5370" s="27"/>
      <c r="Y5370" s="9" t="s">
        <v>577</v>
      </c>
      <c r="Z5370" s="9" t="s">
        <v>232</v>
      </c>
      <c r="AA5370" s="9" t="s">
        <v>198</v>
      </c>
      <c r="AB5370" s="9">
        <v>8008311</v>
      </c>
      <c r="AC5370" s="9" t="s">
        <v>6145</v>
      </c>
      <c r="AD5370" s="9" t="s">
        <v>231</v>
      </c>
      <c r="AE5370" s="5">
        <f t="shared" si="188"/>
        <v>0</v>
      </c>
      <c r="AF5370" s="5" t="str">
        <f t="shared" si="189"/>
        <v>katB</v>
      </c>
      <c r="AG5370" s="153"/>
      <c r="AH5370" s="153"/>
      <c r="AI5370" t="s">
        <v>201</v>
      </c>
      <c r="AJ5370" t="s">
        <v>17878</v>
      </c>
      <c r="AK5370" s="9" t="str">
        <f>VLOOKUP(Y5370,zdroj!D:AJ,33,0)</f>
        <v>katB</v>
      </c>
    </row>
    <row r="5371" spans="8:37" x14ac:dyDescent="0.25">
      <c r="H5371" s="8"/>
      <c r="I5371" s="8"/>
      <c r="N5371" s="23"/>
      <c r="O5371" s="24"/>
      <c r="P5371" s="19"/>
      <c r="Q5371" s="19"/>
      <c r="R5371" s="19"/>
      <c r="U5371" s="27"/>
      <c r="Y5371" s="9" t="s">
        <v>577</v>
      </c>
      <c r="Z5371" s="9" t="s">
        <v>232</v>
      </c>
      <c r="AA5371" s="9" t="s">
        <v>198</v>
      </c>
      <c r="AB5371" s="9">
        <v>8008329</v>
      </c>
      <c r="AC5371" s="9" t="s">
        <v>6146</v>
      </c>
      <c r="AD5371" s="9" t="s">
        <v>231</v>
      </c>
      <c r="AE5371" s="5">
        <f t="shared" si="188"/>
        <v>0</v>
      </c>
      <c r="AF5371" s="5" t="str">
        <f t="shared" si="189"/>
        <v>katB</v>
      </c>
      <c r="AG5371" s="153"/>
      <c r="AH5371" s="153"/>
      <c r="AI5371" t="s">
        <v>201</v>
      </c>
      <c r="AJ5371" t="s">
        <v>17878</v>
      </c>
      <c r="AK5371" s="9" t="str">
        <f>VLOOKUP(Y5371,zdroj!D:AJ,33,0)</f>
        <v>katB</v>
      </c>
    </row>
    <row r="5372" spans="8:37" x14ac:dyDescent="0.25">
      <c r="H5372" s="8"/>
      <c r="I5372" s="8"/>
      <c r="N5372" s="23"/>
      <c r="O5372" s="24"/>
      <c r="P5372" s="19"/>
      <c r="Q5372" s="19"/>
      <c r="R5372" s="19"/>
      <c r="U5372" s="27"/>
      <c r="Y5372" s="9" t="s">
        <v>577</v>
      </c>
      <c r="Z5372" s="9" t="s">
        <v>232</v>
      </c>
      <c r="AA5372" s="9" t="s">
        <v>198</v>
      </c>
      <c r="AB5372" s="9">
        <v>8008337</v>
      </c>
      <c r="AC5372" s="9" t="s">
        <v>6147</v>
      </c>
      <c r="AD5372" s="9" t="s">
        <v>231</v>
      </c>
      <c r="AE5372" s="5">
        <f t="shared" si="188"/>
        <v>0</v>
      </c>
      <c r="AF5372" s="5" t="str">
        <f t="shared" si="189"/>
        <v>katB</v>
      </c>
      <c r="AG5372" s="153"/>
      <c r="AH5372" s="153"/>
      <c r="AI5372" t="s">
        <v>201</v>
      </c>
      <c r="AJ5372" t="s">
        <v>17878</v>
      </c>
      <c r="AK5372" s="9" t="str">
        <f>VLOOKUP(Y5372,zdroj!D:AJ,33,0)</f>
        <v>katB</v>
      </c>
    </row>
    <row r="5373" spans="8:37" x14ac:dyDescent="0.25">
      <c r="H5373" s="8"/>
      <c r="I5373" s="8"/>
      <c r="N5373" s="23"/>
      <c r="O5373" s="24"/>
      <c r="P5373" s="19"/>
      <c r="Q5373" s="19"/>
      <c r="R5373" s="19"/>
      <c r="U5373" s="27"/>
      <c r="Y5373" s="9" t="s">
        <v>577</v>
      </c>
      <c r="Z5373" s="9" t="s">
        <v>232</v>
      </c>
      <c r="AA5373" s="9" t="s">
        <v>198</v>
      </c>
      <c r="AB5373" s="9">
        <v>8008345</v>
      </c>
      <c r="AC5373" s="9" t="s">
        <v>6148</v>
      </c>
      <c r="AD5373" s="9" t="s">
        <v>231</v>
      </c>
      <c r="AE5373" s="5">
        <f t="shared" si="188"/>
        <v>0</v>
      </c>
      <c r="AF5373" s="5" t="str">
        <f t="shared" si="189"/>
        <v>katB</v>
      </c>
      <c r="AG5373" s="153"/>
      <c r="AH5373" s="153"/>
      <c r="AI5373" t="s">
        <v>201</v>
      </c>
      <c r="AJ5373" t="s">
        <v>17878</v>
      </c>
      <c r="AK5373" s="9" t="str">
        <f>VLOOKUP(Y5373,zdroj!D:AJ,33,0)</f>
        <v>katB</v>
      </c>
    </row>
    <row r="5374" spans="8:37" x14ac:dyDescent="0.25">
      <c r="H5374" s="8"/>
      <c r="I5374" s="8"/>
      <c r="N5374" s="23"/>
      <c r="O5374" s="24"/>
      <c r="P5374" s="19"/>
      <c r="Q5374" s="19"/>
      <c r="R5374" s="19"/>
      <c r="U5374" s="27"/>
      <c r="Y5374" s="9" t="s">
        <v>577</v>
      </c>
      <c r="Z5374" s="9" t="s">
        <v>232</v>
      </c>
      <c r="AA5374" s="9" t="s">
        <v>198</v>
      </c>
      <c r="AB5374" s="9">
        <v>8008353</v>
      </c>
      <c r="AC5374" s="9" t="s">
        <v>6149</v>
      </c>
      <c r="AD5374" s="9" t="s">
        <v>231</v>
      </c>
      <c r="AE5374" s="5">
        <f t="shared" si="188"/>
        <v>0</v>
      </c>
      <c r="AF5374" s="5" t="str">
        <f t="shared" si="189"/>
        <v>katB</v>
      </c>
      <c r="AG5374" s="153"/>
      <c r="AH5374" s="153"/>
      <c r="AI5374" t="s">
        <v>201</v>
      </c>
      <c r="AJ5374" t="s">
        <v>17878</v>
      </c>
      <c r="AK5374" s="9" t="str">
        <f>VLOOKUP(Y5374,zdroj!D:AJ,33,0)</f>
        <v>katB</v>
      </c>
    </row>
    <row r="5375" spans="8:37" x14ac:dyDescent="0.25">
      <c r="H5375" s="8"/>
      <c r="I5375" s="8"/>
      <c r="N5375" s="23"/>
      <c r="O5375" s="24"/>
      <c r="P5375" s="19"/>
      <c r="Q5375" s="19"/>
      <c r="R5375" s="19"/>
      <c r="U5375" s="27"/>
      <c r="Y5375" s="9" t="s">
        <v>577</v>
      </c>
      <c r="Z5375" s="9" t="s">
        <v>232</v>
      </c>
      <c r="AA5375" s="9" t="s">
        <v>198</v>
      </c>
      <c r="AB5375" s="9">
        <v>8008361</v>
      </c>
      <c r="AC5375" s="9" t="s">
        <v>6150</v>
      </c>
      <c r="AD5375" s="9" t="s">
        <v>231</v>
      </c>
      <c r="AE5375" s="5">
        <f t="shared" si="188"/>
        <v>0</v>
      </c>
      <c r="AF5375" s="5" t="str">
        <f t="shared" si="189"/>
        <v>katB</v>
      </c>
      <c r="AG5375" s="153"/>
      <c r="AH5375" s="153"/>
      <c r="AI5375" t="s">
        <v>201</v>
      </c>
      <c r="AJ5375" t="s">
        <v>17878</v>
      </c>
      <c r="AK5375" s="9" t="str">
        <f>VLOOKUP(Y5375,zdroj!D:AJ,33,0)</f>
        <v>katB</v>
      </c>
    </row>
    <row r="5376" spans="8:37" x14ac:dyDescent="0.25">
      <c r="H5376" s="8"/>
      <c r="I5376" s="8"/>
      <c r="N5376" s="23"/>
      <c r="O5376" s="24"/>
      <c r="P5376" s="19"/>
      <c r="Q5376" s="19"/>
      <c r="R5376" s="19"/>
      <c r="U5376" s="27"/>
      <c r="Y5376" s="9" t="s">
        <v>577</v>
      </c>
      <c r="Z5376" s="9" t="s">
        <v>232</v>
      </c>
      <c r="AA5376" s="9" t="s">
        <v>198</v>
      </c>
      <c r="AB5376" s="9">
        <v>8008370</v>
      </c>
      <c r="AC5376" s="9" t="s">
        <v>6151</v>
      </c>
      <c r="AD5376" s="9" t="s">
        <v>231</v>
      </c>
      <c r="AE5376" s="5">
        <f t="shared" si="188"/>
        <v>0</v>
      </c>
      <c r="AF5376" s="5" t="str">
        <f t="shared" si="189"/>
        <v>katB</v>
      </c>
      <c r="AG5376" s="153"/>
      <c r="AH5376" s="153"/>
      <c r="AI5376" t="s">
        <v>17879</v>
      </c>
      <c r="AJ5376" t="s">
        <v>17878</v>
      </c>
      <c r="AK5376" s="9" t="str">
        <f>VLOOKUP(Y5376,zdroj!D:AJ,33,0)</f>
        <v>katB</v>
      </c>
    </row>
    <row r="5377" spans="8:37" x14ac:dyDescent="0.25">
      <c r="H5377" s="8"/>
      <c r="I5377" s="8"/>
      <c r="N5377" s="23"/>
      <c r="O5377" s="24"/>
      <c r="P5377" s="19"/>
      <c r="Q5377" s="19"/>
      <c r="R5377" s="19"/>
      <c r="U5377" s="27"/>
      <c r="Y5377" s="9" t="s">
        <v>577</v>
      </c>
      <c r="Z5377" s="9" t="s">
        <v>232</v>
      </c>
      <c r="AA5377" s="9" t="s">
        <v>198</v>
      </c>
      <c r="AB5377" s="9">
        <v>8008388</v>
      </c>
      <c r="AC5377" s="9" t="s">
        <v>6152</v>
      </c>
      <c r="AD5377" s="9" t="s">
        <v>231</v>
      </c>
      <c r="AE5377" s="5">
        <f t="shared" si="188"/>
        <v>0</v>
      </c>
      <c r="AF5377" s="5" t="str">
        <f t="shared" si="189"/>
        <v>katB</v>
      </c>
      <c r="AG5377" s="153"/>
      <c r="AH5377" s="153"/>
      <c r="AI5377" t="s">
        <v>201</v>
      </c>
      <c r="AJ5377" t="s">
        <v>17878</v>
      </c>
      <c r="AK5377" s="9" t="str">
        <f>VLOOKUP(Y5377,zdroj!D:AJ,33,0)</f>
        <v>katB</v>
      </c>
    </row>
    <row r="5378" spans="8:37" x14ac:dyDescent="0.25">
      <c r="H5378" s="8"/>
      <c r="I5378" s="8"/>
      <c r="N5378" s="23"/>
      <c r="O5378" s="24"/>
      <c r="P5378" s="19"/>
      <c r="Q5378" s="19"/>
      <c r="R5378" s="19"/>
      <c r="U5378" s="27"/>
      <c r="Y5378" s="9" t="s">
        <v>577</v>
      </c>
      <c r="Z5378" s="9" t="s">
        <v>232</v>
      </c>
      <c r="AA5378" s="9" t="s">
        <v>198</v>
      </c>
      <c r="AB5378" s="9">
        <v>30804116</v>
      </c>
      <c r="AC5378" s="9" t="s">
        <v>6153</v>
      </c>
      <c r="AD5378" s="9" t="s">
        <v>231</v>
      </c>
      <c r="AE5378" s="5">
        <f t="shared" si="188"/>
        <v>0</v>
      </c>
      <c r="AF5378" s="5" t="str">
        <f t="shared" si="189"/>
        <v>katB</v>
      </c>
      <c r="AG5378" s="153"/>
      <c r="AH5378" s="153"/>
      <c r="AI5378" t="s">
        <v>17880</v>
      </c>
      <c r="AJ5378" t="s">
        <v>17878</v>
      </c>
      <c r="AK5378" s="9" t="str">
        <f>VLOOKUP(Y5378,zdroj!D:AJ,33,0)</f>
        <v>katB</v>
      </c>
    </row>
    <row r="5379" spans="8:37" x14ac:dyDescent="0.25">
      <c r="H5379" s="8"/>
      <c r="I5379" s="8"/>
      <c r="N5379" s="23"/>
      <c r="O5379" s="24"/>
      <c r="P5379" s="19"/>
      <c r="Q5379" s="19"/>
      <c r="R5379" s="19"/>
      <c r="U5379" s="27"/>
      <c r="Y5379" s="9" t="s">
        <v>577</v>
      </c>
      <c r="Z5379" s="9" t="s">
        <v>232</v>
      </c>
      <c r="AA5379" s="9" t="s">
        <v>198</v>
      </c>
      <c r="AB5379" s="9">
        <v>8008396</v>
      </c>
      <c r="AC5379" s="9" t="s">
        <v>6154</v>
      </c>
      <c r="AD5379" s="9" t="s">
        <v>231</v>
      </c>
      <c r="AE5379" s="5">
        <f t="shared" si="188"/>
        <v>0</v>
      </c>
      <c r="AF5379" s="5" t="str">
        <f t="shared" si="189"/>
        <v>katB</v>
      </c>
      <c r="AG5379" s="153"/>
      <c r="AH5379" s="153"/>
      <c r="AI5379" t="s">
        <v>201</v>
      </c>
      <c r="AJ5379" t="s">
        <v>17878</v>
      </c>
      <c r="AK5379" s="9" t="str">
        <f>VLOOKUP(Y5379,zdroj!D:AJ,33,0)</f>
        <v>katB</v>
      </c>
    </row>
    <row r="5380" spans="8:37" x14ac:dyDescent="0.25">
      <c r="H5380" s="8"/>
      <c r="I5380" s="8"/>
      <c r="N5380" s="23"/>
      <c r="O5380" s="24"/>
      <c r="P5380" s="19"/>
      <c r="Q5380" s="19"/>
      <c r="R5380" s="19"/>
      <c r="U5380" s="27"/>
      <c r="Y5380" s="9" t="s">
        <v>577</v>
      </c>
      <c r="Z5380" s="9" t="s">
        <v>232</v>
      </c>
      <c r="AA5380" s="9" t="s">
        <v>198</v>
      </c>
      <c r="AB5380" s="9">
        <v>8008400</v>
      </c>
      <c r="AC5380" s="9" t="s">
        <v>6155</v>
      </c>
      <c r="AD5380" s="9" t="s">
        <v>231</v>
      </c>
      <c r="AE5380" s="5">
        <f t="shared" si="188"/>
        <v>0</v>
      </c>
      <c r="AF5380" s="5" t="str">
        <f t="shared" si="189"/>
        <v>katB</v>
      </c>
      <c r="AG5380" s="153"/>
      <c r="AH5380" s="153"/>
      <c r="AI5380" t="s">
        <v>201</v>
      </c>
      <c r="AJ5380" t="s">
        <v>17878</v>
      </c>
      <c r="AK5380" s="9" t="str">
        <f>VLOOKUP(Y5380,zdroj!D:AJ,33,0)</f>
        <v>katB</v>
      </c>
    </row>
    <row r="5381" spans="8:37" x14ac:dyDescent="0.25">
      <c r="H5381" s="8"/>
      <c r="I5381" s="8"/>
      <c r="N5381" s="23"/>
      <c r="O5381" s="24"/>
      <c r="P5381" s="19"/>
      <c r="Q5381" s="19"/>
      <c r="R5381" s="19"/>
      <c r="U5381" s="27"/>
      <c r="Y5381" s="9" t="s">
        <v>577</v>
      </c>
      <c r="Z5381" s="9" t="s">
        <v>232</v>
      </c>
      <c r="AA5381" s="9" t="s">
        <v>198</v>
      </c>
      <c r="AB5381" s="9">
        <v>8008418</v>
      </c>
      <c r="AC5381" s="9" t="s">
        <v>6156</v>
      </c>
      <c r="AD5381" s="9" t="s">
        <v>231</v>
      </c>
      <c r="AE5381" s="5">
        <f t="shared" si="188"/>
        <v>0</v>
      </c>
      <c r="AF5381" s="5" t="str">
        <f t="shared" si="189"/>
        <v>katB</v>
      </c>
      <c r="AG5381" s="153"/>
      <c r="AH5381" s="153"/>
      <c r="AI5381" t="s">
        <v>201</v>
      </c>
      <c r="AJ5381" t="s">
        <v>17878</v>
      </c>
      <c r="AK5381" s="9" t="str">
        <f>VLOOKUP(Y5381,zdroj!D:AJ,33,0)</f>
        <v>katB</v>
      </c>
    </row>
    <row r="5382" spans="8:37" x14ac:dyDescent="0.25">
      <c r="H5382" s="8"/>
      <c r="I5382" s="8"/>
      <c r="N5382" s="23"/>
      <c r="O5382" s="24"/>
      <c r="P5382" s="19"/>
      <c r="Q5382" s="19"/>
      <c r="R5382" s="19"/>
      <c r="U5382" s="27"/>
      <c r="Y5382" s="9" t="s">
        <v>577</v>
      </c>
      <c r="Z5382" s="9" t="s">
        <v>232</v>
      </c>
      <c r="AA5382" s="9" t="s">
        <v>198</v>
      </c>
      <c r="AB5382" s="9">
        <v>8008426</v>
      </c>
      <c r="AC5382" s="9" t="s">
        <v>6157</v>
      </c>
      <c r="AD5382" s="9" t="s">
        <v>231</v>
      </c>
      <c r="AE5382" s="5">
        <f t="shared" si="188"/>
        <v>0</v>
      </c>
      <c r="AF5382" s="5" t="str">
        <f t="shared" si="189"/>
        <v>katB</v>
      </c>
      <c r="AG5382" s="153"/>
      <c r="AH5382" s="153"/>
      <c r="AI5382" t="s">
        <v>201</v>
      </c>
      <c r="AJ5382" t="s">
        <v>17878</v>
      </c>
      <c r="AK5382" s="9" t="str">
        <f>VLOOKUP(Y5382,zdroj!D:AJ,33,0)</f>
        <v>katB</v>
      </c>
    </row>
    <row r="5383" spans="8:37" x14ac:dyDescent="0.25">
      <c r="H5383" s="8"/>
      <c r="I5383" s="8"/>
      <c r="N5383" s="23"/>
      <c r="O5383" s="24"/>
      <c r="P5383" s="19"/>
      <c r="Q5383" s="19"/>
      <c r="R5383" s="19"/>
      <c r="U5383" s="27"/>
      <c r="Y5383" s="9" t="s">
        <v>577</v>
      </c>
      <c r="Z5383" s="9" t="s">
        <v>232</v>
      </c>
      <c r="AA5383" s="9" t="s">
        <v>198</v>
      </c>
      <c r="AB5383" s="9">
        <v>8008434</v>
      </c>
      <c r="AC5383" s="9" t="s">
        <v>6158</v>
      </c>
      <c r="AD5383" s="9" t="s">
        <v>231</v>
      </c>
      <c r="AE5383" s="5">
        <f t="shared" si="188"/>
        <v>0</v>
      </c>
      <c r="AF5383" s="5" t="str">
        <f t="shared" si="189"/>
        <v>katB</v>
      </c>
      <c r="AG5383" s="153"/>
      <c r="AH5383" s="153"/>
      <c r="AI5383" t="s">
        <v>201</v>
      </c>
      <c r="AJ5383" t="s">
        <v>17878</v>
      </c>
      <c r="AK5383" s="9" t="str">
        <f>VLOOKUP(Y5383,zdroj!D:AJ,33,0)</f>
        <v>katB</v>
      </c>
    </row>
    <row r="5384" spans="8:37" x14ac:dyDescent="0.25">
      <c r="H5384" s="8"/>
      <c r="I5384" s="8"/>
      <c r="N5384" s="23"/>
      <c r="O5384" s="24"/>
      <c r="P5384" s="19"/>
      <c r="Q5384" s="19"/>
      <c r="R5384" s="19"/>
      <c r="U5384" s="27"/>
      <c r="Y5384" s="9" t="s">
        <v>577</v>
      </c>
      <c r="Z5384" s="9" t="s">
        <v>232</v>
      </c>
      <c r="AA5384" s="9" t="s">
        <v>198</v>
      </c>
      <c r="AB5384" s="9">
        <v>8008442</v>
      </c>
      <c r="AC5384" s="9" t="s">
        <v>6159</v>
      </c>
      <c r="AD5384" s="9" t="s">
        <v>231</v>
      </c>
      <c r="AE5384" s="5">
        <f t="shared" si="188"/>
        <v>0</v>
      </c>
      <c r="AF5384" s="5" t="str">
        <f t="shared" si="189"/>
        <v>katB</v>
      </c>
      <c r="AG5384" s="153"/>
      <c r="AH5384" s="153"/>
      <c r="AI5384" t="s">
        <v>201</v>
      </c>
      <c r="AJ5384" t="s">
        <v>17878</v>
      </c>
      <c r="AK5384" s="9" t="str">
        <f>VLOOKUP(Y5384,zdroj!D:AJ,33,0)</f>
        <v>katB</v>
      </c>
    </row>
    <row r="5385" spans="8:37" x14ac:dyDescent="0.25">
      <c r="H5385" s="8"/>
      <c r="I5385" s="8"/>
      <c r="N5385" s="23"/>
      <c r="O5385" s="24"/>
      <c r="P5385" s="19"/>
      <c r="Q5385" s="19"/>
      <c r="R5385" s="19"/>
      <c r="U5385" s="27"/>
      <c r="Y5385" s="9" t="s">
        <v>577</v>
      </c>
      <c r="Z5385" s="9" t="s">
        <v>232</v>
      </c>
      <c r="AA5385" s="9" t="s">
        <v>198</v>
      </c>
      <c r="AB5385" s="9">
        <v>8008451</v>
      </c>
      <c r="AC5385" s="9" t="s">
        <v>6160</v>
      </c>
      <c r="AD5385" s="9" t="s">
        <v>231</v>
      </c>
      <c r="AE5385" s="5">
        <f t="shared" si="188"/>
        <v>0</v>
      </c>
      <c r="AF5385" s="5" t="str">
        <f t="shared" si="189"/>
        <v>katB</v>
      </c>
      <c r="AG5385" s="153"/>
      <c r="AH5385" s="153"/>
      <c r="AI5385" t="s">
        <v>201</v>
      </c>
      <c r="AJ5385" t="s">
        <v>17878</v>
      </c>
      <c r="AK5385" s="9" t="str">
        <f>VLOOKUP(Y5385,zdroj!D:AJ,33,0)</f>
        <v>katB</v>
      </c>
    </row>
    <row r="5386" spans="8:37" x14ac:dyDescent="0.25">
      <c r="H5386" s="8"/>
      <c r="I5386" s="8"/>
      <c r="N5386" s="23"/>
      <c r="O5386" s="24"/>
      <c r="P5386" s="19"/>
      <c r="Q5386" s="19"/>
      <c r="R5386" s="19"/>
      <c r="U5386" s="27"/>
      <c r="Y5386" s="9" t="s">
        <v>577</v>
      </c>
      <c r="Z5386" s="9" t="s">
        <v>232</v>
      </c>
      <c r="AA5386" s="9" t="s">
        <v>198</v>
      </c>
      <c r="AB5386" s="9">
        <v>8008469</v>
      </c>
      <c r="AC5386" s="9" t="s">
        <v>6161</v>
      </c>
      <c r="AD5386" s="9" t="s">
        <v>231</v>
      </c>
      <c r="AE5386" s="5">
        <f t="shared" ref="AE5386:AE5449" si="190">VLOOKUP(Y5386,K:T,10,0)</f>
        <v>0</v>
      </c>
      <c r="AF5386" s="5" t="str">
        <f t="shared" ref="AF5386:AF5449" si="191">IF(AE5386="A",IF(AD5386="katA","katB",AD5386),AD5386)</f>
        <v>katB</v>
      </c>
      <c r="AG5386" s="153"/>
      <c r="AH5386" s="153"/>
      <c r="AI5386" t="s">
        <v>201</v>
      </c>
      <c r="AJ5386" t="s">
        <v>17878</v>
      </c>
      <c r="AK5386" s="9" t="str">
        <f>VLOOKUP(Y5386,zdroj!D:AJ,33,0)</f>
        <v>katB</v>
      </c>
    </row>
    <row r="5387" spans="8:37" x14ac:dyDescent="0.25">
      <c r="H5387" s="8"/>
      <c r="I5387" s="8"/>
      <c r="N5387" s="23"/>
      <c r="O5387" s="24"/>
      <c r="P5387" s="19"/>
      <c r="Q5387" s="19"/>
      <c r="R5387" s="19"/>
      <c r="U5387" s="27"/>
      <c r="Y5387" s="9" t="s">
        <v>577</v>
      </c>
      <c r="Z5387" s="9" t="s">
        <v>232</v>
      </c>
      <c r="AA5387" s="9" t="s">
        <v>198</v>
      </c>
      <c r="AB5387" s="9">
        <v>8008477</v>
      </c>
      <c r="AC5387" s="9" t="s">
        <v>6162</v>
      </c>
      <c r="AD5387" s="9" t="s">
        <v>231</v>
      </c>
      <c r="AE5387" s="5">
        <f t="shared" si="190"/>
        <v>0</v>
      </c>
      <c r="AF5387" s="5" t="str">
        <f t="shared" si="191"/>
        <v>katB</v>
      </c>
      <c r="AG5387" s="153"/>
      <c r="AH5387" s="153"/>
      <c r="AI5387" t="s">
        <v>201</v>
      </c>
      <c r="AJ5387" t="s">
        <v>17878</v>
      </c>
      <c r="AK5387" s="9" t="str">
        <f>VLOOKUP(Y5387,zdroj!D:AJ,33,0)</f>
        <v>katB</v>
      </c>
    </row>
    <row r="5388" spans="8:37" x14ac:dyDescent="0.25">
      <c r="H5388" s="8"/>
      <c r="I5388" s="8"/>
      <c r="N5388" s="23"/>
      <c r="O5388" s="24"/>
      <c r="P5388" s="19"/>
      <c r="Q5388" s="19"/>
      <c r="R5388" s="19"/>
      <c r="U5388" s="27"/>
      <c r="Y5388" s="9" t="s">
        <v>577</v>
      </c>
      <c r="Z5388" s="9" t="s">
        <v>232</v>
      </c>
      <c r="AA5388" s="9" t="s">
        <v>198</v>
      </c>
      <c r="AB5388" s="9">
        <v>8008485</v>
      </c>
      <c r="AC5388" s="9" t="s">
        <v>6163</v>
      </c>
      <c r="AD5388" s="9" t="s">
        <v>231</v>
      </c>
      <c r="AE5388" s="5">
        <f t="shared" si="190"/>
        <v>0</v>
      </c>
      <c r="AF5388" s="5" t="str">
        <f t="shared" si="191"/>
        <v>katB</v>
      </c>
      <c r="AG5388" s="153"/>
      <c r="AH5388" s="153"/>
      <c r="AI5388" t="s">
        <v>201</v>
      </c>
      <c r="AJ5388" t="s">
        <v>17878</v>
      </c>
      <c r="AK5388" s="9" t="str">
        <f>VLOOKUP(Y5388,zdroj!D:AJ,33,0)</f>
        <v>katB</v>
      </c>
    </row>
    <row r="5389" spans="8:37" x14ac:dyDescent="0.25">
      <c r="H5389" s="8"/>
      <c r="I5389" s="8"/>
      <c r="N5389" s="23"/>
      <c r="O5389" s="24"/>
      <c r="P5389" s="19"/>
      <c r="Q5389" s="19"/>
      <c r="R5389" s="19"/>
      <c r="U5389" s="27"/>
      <c r="Y5389" s="9" t="s">
        <v>577</v>
      </c>
      <c r="Z5389" s="9" t="s">
        <v>232</v>
      </c>
      <c r="AA5389" s="9" t="s">
        <v>198</v>
      </c>
      <c r="AB5389" s="9">
        <v>8007241</v>
      </c>
      <c r="AC5389" s="9" t="s">
        <v>6164</v>
      </c>
      <c r="AD5389" s="9" t="s">
        <v>231</v>
      </c>
      <c r="AE5389" s="5">
        <f t="shared" si="190"/>
        <v>0</v>
      </c>
      <c r="AF5389" s="5" t="str">
        <f t="shared" si="191"/>
        <v>katB</v>
      </c>
      <c r="AG5389" s="153"/>
      <c r="AH5389" s="153"/>
      <c r="AI5389" t="s">
        <v>201</v>
      </c>
      <c r="AJ5389" t="s">
        <v>17878</v>
      </c>
      <c r="AK5389" s="9" t="str">
        <f>VLOOKUP(Y5389,zdroj!D:AJ,33,0)</f>
        <v>katB</v>
      </c>
    </row>
    <row r="5390" spans="8:37" x14ac:dyDescent="0.25">
      <c r="H5390" s="8"/>
      <c r="I5390" s="8"/>
      <c r="N5390" s="23"/>
      <c r="O5390" s="24"/>
      <c r="P5390" s="19"/>
      <c r="Q5390" s="19"/>
      <c r="R5390" s="19"/>
      <c r="U5390" s="27"/>
      <c r="Y5390" s="9" t="s">
        <v>577</v>
      </c>
      <c r="Z5390" s="9" t="s">
        <v>232</v>
      </c>
      <c r="AA5390" s="9" t="s">
        <v>198</v>
      </c>
      <c r="AB5390" s="9">
        <v>8008493</v>
      </c>
      <c r="AC5390" s="9" t="s">
        <v>6165</v>
      </c>
      <c r="AD5390" s="9" t="s">
        <v>231</v>
      </c>
      <c r="AE5390" s="5">
        <f t="shared" si="190"/>
        <v>0</v>
      </c>
      <c r="AF5390" s="5" t="str">
        <f t="shared" si="191"/>
        <v>katB</v>
      </c>
      <c r="AG5390" s="153"/>
      <c r="AH5390" s="153"/>
      <c r="AI5390" t="s">
        <v>201</v>
      </c>
      <c r="AJ5390" t="s">
        <v>17878</v>
      </c>
      <c r="AK5390" s="9" t="str">
        <f>VLOOKUP(Y5390,zdroj!D:AJ,33,0)</f>
        <v>katB</v>
      </c>
    </row>
    <row r="5391" spans="8:37" x14ac:dyDescent="0.25">
      <c r="H5391" s="8"/>
      <c r="I5391" s="8"/>
      <c r="N5391" s="23"/>
      <c r="O5391" s="24"/>
      <c r="P5391" s="19"/>
      <c r="Q5391" s="19"/>
      <c r="R5391" s="19"/>
      <c r="U5391" s="27"/>
      <c r="Y5391" s="9" t="s">
        <v>577</v>
      </c>
      <c r="Z5391" s="9" t="s">
        <v>232</v>
      </c>
      <c r="AA5391" s="9" t="s">
        <v>198</v>
      </c>
      <c r="AB5391" s="9">
        <v>8008507</v>
      </c>
      <c r="AC5391" s="9" t="s">
        <v>6166</v>
      </c>
      <c r="AD5391" s="9" t="s">
        <v>231</v>
      </c>
      <c r="AE5391" s="5">
        <f t="shared" si="190"/>
        <v>0</v>
      </c>
      <c r="AF5391" s="5" t="str">
        <f t="shared" si="191"/>
        <v>katB</v>
      </c>
      <c r="AG5391" s="153"/>
      <c r="AH5391" s="153"/>
      <c r="AI5391" t="s">
        <v>201</v>
      </c>
      <c r="AJ5391" t="s">
        <v>17878</v>
      </c>
      <c r="AK5391" s="9" t="str">
        <f>VLOOKUP(Y5391,zdroj!D:AJ,33,0)</f>
        <v>katB</v>
      </c>
    </row>
    <row r="5392" spans="8:37" x14ac:dyDescent="0.25">
      <c r="H5392" s="8"/>
      <c r="I5392" s="8"/>
      <c r="N5392" s="23"/>
      <c r="O5392" s="24"/>
      <c r="P5392" s="19"/>
      <c r="Q5392" s="19"/>
      <c r="R5392" s="19"/>
      <c r="U5392" s="27"/>
      <c r="Y5392" s="9" t="s">
        <v>577</v>
      </c>
      <c r="Z5392" s="9" t="s">
        <v>232</v>
      </c>
      <c r="AA5392" s="9" t="s">
        <v>198</v>
      </c>
      <c r="AB5392" s="9">
        <v>8008515</v>
      </c>
      <c r="AC5392" s="9" t="s">
        <v>6167</v>
      </c>
      <c r="AD5392" s="9" t="s">
        <v>231</v>
      </c>
      <c r="AE5392" s="5">
        <f t="shared" si="190"/>
        <v>0</v>
      </c>
      <c r="AF5392" s="5" t="str">
        <f t="shared" si="191"/>
        <v>katB</v>
      </c>
      <c r="AG5392" s="153"/>
      <c r="AH5392" s="153"/>
      <c r="AI5392" t="s">
        <v>201</v>
      </c>
      <c r="AJ5392" t="s">
        <v>17878</v>
      </c>
      <c r="AK5392" s="9" t="str">
        <f>VLOOKUP(Y5392,zdroj!D:AJ,33,0)</f>
        <v>katB</v>
      </c>
    </row>
    <row r="5393" spans="8:37" x14ac:dyDescent="0.25">
      <c r="H5393" s="8"/>
      <c r="I5393" s="8"/>
      <c r="N5393" s="23"/>
      <c r="O5393" s="24"/>
      <c r="P5393" s="19"/>
      <c r="Q5393" s="19"/>
      <c r="R5393" s="19"/>
      <c r="U5393" s="27"/>
      <c r="Y5393" s="9" t="s">
        <v>577</v>
      </c>
      <c r="Z5393" s="9" t="s">
        <v>232</v>
      </c>
      <c r="AA5393" s="9" t="s">
        <v>198</v>
      </c>
      <c r="AB5393" s="9">
        <v>8008523</v>
      </c>
      <c r="AC5393" s="9" t="s">
        <v>6168</v>
      </c>
      <c r="AD5393" s="9" t="s">
        <v>231</v>
      </c>
      <c r="AE5393" s="5">
        <f t="shared" si="190"/>
        <v>0</v>
      </c>
      <c r="AF5393" s="5" t="str">
        <f t="shared" si="191"/>
        <v>katB</v>
      </c>
      <c r="AG5393" s="153"/>
      <c r="AH5393" s="153"/>
      <c r="AI5393" t="s">
        <v>201</v>
      </c>
      <c r="AJ5393" t="s">
        <v>17878</v>
      </c>
      <c r="AK5393" s="9" t="str">
        <f>VLOOKUP(Y5393,zdroj!D:AJ,33,0)</f>
        <v>katB</v>
      </c>
    </row>
    <row r="5394" spans="8:37" x14ac:dyDescent="0.25">
      <c r="H5394" s="8"/>
      <c r="I5394" s="8"/>
      <c r="N5394" s="23"/>
      <c r="O5394" s="24"/>
      <c r="P5394" s="19"/>
      <c r="Q5394" s="19"/>
      <c r="R5394" s="19"/>
      <c r="U5394" s="27"/>
      <c r="Y5394" s="9" t="s">
        <v>577</v>
      </c>
      <c r="Z5394" s="9" t="s">
        <v>232</v>
      </c>
      <c r="AA5394" s="9" t="s">
        <v>198</v>
      </c>
      <c r="AB5394" s="9">
        <v>8008531</v>
      </c>
      <c r="AC5394" s="9" t="s">
        <v>6169</v>
      </c>
      <c r="AD5394" s="9" t="s">
        <v>231</v>
      </c>
      <c r="AE5394" s="5">
        <f t="shared" si="190"/>
        <v>0</v>
      </c>
      <c r="AF5394" s="5" t="str">
        <f t="shared" si="191"/>
        <v>katB</v>
      </c>
      <c r="AG5394" s="153"/>
      <c r="AH5394" s="153"/>
      <c r="AI5394" t="s">
        <v>201</v>
      </c>
      <c r="AJ5394" t="s">
        <v>17878</v>
      </c>
      <c r="AK5394" s="9" t="str">
        <f>VLOOKUP(Y5394,zdroj!D:AJ,33,0)</f>
        <v>katB</v>
      </c>
    </row>
    <row r="5395" spans="8:37" x14ac:dyDescent="0.25">
      <c r="H5395" s="8"/>
      <c r="I5395" s="8"/>
      <c r="N5395" s="23"/>
      <c r="O5395" s="24"/>
      <c r="P5395" s="19"/>
      <c r="Q5395" s="19"/>
      <c r="R5395" s="19"/>
      <c r="U5395" s="27"/>
      <c r="Y5395" s="9" t="s">
        <v>577</v>
      </c>
      <c r="Z5395" s="9" t="s">
        <v>232</v>
      </c>
      <c r="AA5395" s="9" t="s">
        <v>198</v>
      </c>
      <c r="AB5395" s="9">
        <v>8008540</v>
      </c>
      <c r="AC5395" s="9" t="s">
        <v>6170</v>
      </c>
      <c r="AD5395" s="9" t="s">
        <v>231</v>
      </c>
      <c r="AE5395" s="5">
        <f t="shared" si="190"/>
        <v>0</v>
      </c>
      <c r="AF5395" s="5" t="str">
        <f t="shared" si="191"/>
        <v>katB</v>
      </c>
      <c r="AG5395" s="153"/>
      <c r="AH5395" s="153"/>
      <c r="AI5395" t="s">
        <v>201</v>
      </c>
      <c r="AJ5395" t="s">
        <v>17878</v>
      </c>
      <c r="AK5395" s="9" t="str">
        <f>VLOOKUP(Y5395,zdroj!D:AJ,33,0)</f>
        <v>katB</v>
      </c>
    </row>
    <row r="5396" spans="8:37" x14ac:dyDescent="0.25">
      <c r="H5396" s="8"/>
      <c r="I5396" s="8"/>
      <c r="N5396" s="23"/>
      <c r="O5396" s="24"/>
      <c r="P5396" s="19"/>
      <c r="Q5396" s="19"/>
      <c r="R5396" s="19"/>
      <c r="U5396" s="27"/>
      <c r="Y5396" s="9" t="s">
        <v>577</v>
      </c>
      <c r="Z5396" s="9" t="s">
        <v>232</v>
      </c>
      <c r="AA5396" s="9" t="s">
        <v>198</v>
      </c>
      <c r="AB5396" s="9">
        <v>8008558</v>
      </c>
      <c r="AC5396" s="9" t="s">
        <v>6171</v>
      </c>
      <c r="AD5396" s="9" t="s">
        <v>231</v>
      </c>
      <c r="AE5396" s="5">
        <f t="shared" si="190"/>
        <v>0</v>
      </c>
      <c r="AF5396" s="5" t="str">
        <f t="shared" si="191"/>
        <v>katB</v>
      </c>
      <c r="AG5396" s="153"/>
      <c r="AH5396" s="153"/>
      <c r="AI5396" t="s">
        <v>201</v>
      </c>
      <c r="AJ5396" t="s">
        <v>17878</v>
      </c>
      <c r="AK5396" s="9" t="str">
        <f>VLOOKUP(Y5396,zdroj!D:AJ,33,0)</f>
        <v>katB</v>
      </c>
    </row>
    <row r="5397" spans="8:37" x14ac:dyDescent="0.25">
      <c r="H5397" s="8"/>
      <c r="I5397" s="8"/>
      <c r="N5397" s="23"/>
      <c r="O5397" s="24"/>
      <c r="P5397" s="19"/>
      <c r="Q5397" s="19"/>
      <c r="R5397" s="19"/>
      <c r="U5397" s="27"/>
      <c r="Y5397" s="9" t="s">
        <v>577</v>
      </c>
      <c r="Z5397" s="9" t="s">
        <v>232</v>
      </c>
      <c r="AA5397" s="9" t="s">
        <v>198</v>
      </c>
      <c r="AB5397" s="9">
        <v>8008566</v>
      </c>
      <c r="AC5397" s="9" t="s">
        <v>6172</v>
      </c>
      <c r="AD5397" s="9" t="s">
        <v>231</v>
      </c>
      <c r="AE5397" s="5">
        <f t="shared" si="190"/>
        <v>0</v>
      </c>
      <c r="AF5397" s="5" t="str">
        <f t="shared" si="191"/>
        <v>katB</v>
      </c>
      <c r="AG5397" s="153"/>
      <c r="AH5397" s="153"/>
      <c r="AI5397" t="s">
        <v>201</v>
      </c>
      <c r="AJ5397" t="s">
        <v>17878</v>
      </c>
      <c r="AK5397" s="9" t="str">
        <f>VLOOKUP(Y5397,zdroj!D:AJ,33,0)</f>
        <v>katB</v>
      </c>
    </row>
    <row r="5398" spans="8:37" x14ac:dyDescent="0.25">
      <c r="H5398" s="8"/>
      <c r="I5398" s="8"/>
      <c r="N5398" s="23"/>
      <c r="O5398" s="24"/>
      <c r="P5398" s="19"/>
      <c r="Q5398" s="19"/>
      <c r="R5398" s="19"/>
      <c r="U5398" s="27"/>
      <c r="Y5398" s="9" t="s">
        <v>577</v>
      </c>
      <c r="Z5398" s="9" t="s">
        <v>232</v>
      </c>
      <c r="AA5398" s="9" t="s">
        <v>198</v>
      </c>
      <c r="AB5398" s="9">
        <v>8008574</v>
      </c>
      <c r="AC5398" s="9" t="s">
        <v>6173</v>
      </c>
      <c r="AD5398" s="9" t="s">
        <v>231</v>
      </c>
      <c r="AE5398" s="5">
        <f t="shared" si="190"/>
        <v>0</v>
      </c>
      <c r="AF5398" s="5" t="str">
        <f t="shared" si="191"/>
        <v>katB</v>
      </c>
      <c r="AG5398" s="153"/>
      <c r="AH5398" s="153"/>
      <c r="AI5398" t="s">
        <v>201</v>
      </c>
      <c r="AJ5398" t="s">
        <v>17878</v>
      </c>
      <c r="AK5398" s="9" t="str">
        <f>VLOOKUP(Y5398,zdroj!D:AJ,33,0)</f>
        <v>katB</v>
      </c>
    </row>
    <row r="5399" spans="8:37" x14ac:dyDescent="0.25">
      <c r="H5399" s="8"/>
      <c r="I5399" s="8"/>
      <c r="N5399" s="23"/>
      <c r="O5399" s="24"/>
      <c r="P5399" s="19"/>
      <c r="Q5399" s="19"/>
      <c r="R5399" s="19"/>
      <c r="U5399" s="27"/>
      <c r="Y5399" s="9" t="s">
        <v>577</v>
      </c>
      <c r="Z5399" s="9" t="s">
        <v>232</v>
      </c>
      <c r="AA5399" s="9" t="s">
        <v>198</v>
      </c>
      <c r="AB5399" s="9">
        <v>8008582</v>
      </c>
      <c r="AC5399" s="9" t="s">
        <v>6174</v>
      </c>
      <c r="AD5399" s="9" t="s">
        <v>231</v>
      </c>
      <c r="AE5399" s="5">
        <f t="shared" si="190"/>
        <v>0</v>
      </c>
      <c r="AF5399" s="5" t="str">
        <f t="shared" si="191"/>
        <v>katB</v>
      </c>
      <c r="AG5399" s="153"/>
      <c r="AH5399" s="153"/>
      <c r="AI5399" t="s">
        <v>201</v>
      </c>
      <c r="AJ5399" t="s">
        <v>17878</v>
      </c>
      <c r="AK5399" s="9" t="str">
        <f>VLOOKUP(Y5399,zdroj!D:AJ,33,0)</f>
        <v>katB</v>
      </c>
    </row>
    <row r="5400" spans="8:37" x14ac:dyDescent="0.25">
      <c r="H5400" s="8"/>
      <c r="I5400" s="8"/>
      <c r="N5400" s="23"/>
      <c r="O5400" s="24"/>
      <c r="P5400" s="19"/>
      <c r="Q5400" s="19"/>
      <c r="R5400" s="19"/>
      <c r="U5400" s="27"/>
      <c r="Y5400" s="9" t="s">
        <v>577</v>
      </c>
      <c r="Z5400" s="9" t="s">
        <v>232</v>
      </c>
      <c r="AA5400" s="9" t="s">
        <v>198</v>
      </c>
      <c r="AB5400" s="9">
        <v>8007250</v>
      </c>
      <c r="AC5400" s="9" t="s">
        <v>6175</v>
      </c>
      <c r="AD5400" s="9" t="s">
        <v>231</v>
      </c>
      <c r="AE5400" s="5">
        <f t="shared" si="190"/>
        <v>0</v>
      </c>
      <c r="AF5400" s="5" t="str">
        <f t="shared" si="191"/>
        <v>katB</v>
      </c>
      <c r="AG5400" s="153"/>
      <c r="AH5400" s="153"/>
      <c r="AI5400" t="s">
        <v>201</v>
      </c>
      <c r="AJ5400" t="s">
        <v>17878</v>
      </c>
      <c r="AK5400" s="9" t="str">
        <f>VLOOKUP(Y5400,zdroj!D:AJ,33,0)</f>
        <v>katB</v>
      </c>
    </row>
    <row r="5401" spans="8:37" x14ac:dyDescent="0.25">
      <c r="H5401" s="8"/>
      <c r="I5401" s="8"/>
      <c r="N5401" s="23"/>
      <c r="O5401" s="24"/>
      <c r="P5401" s="19"/>
      <c r="Q5401" s="19"/>
      <c r="R5401" s="19"/>
      <c r="U5401" s="27"/>
      <c r="Y5401" s="9" t="s">
        <v>577</v>
      </c>
      <c r="Z5401" s="9" t="s">
        <v>232</v>
      </c>
      <c r="AA5401" s="9" t="s">
        <v>198</v>
      </c>
      <c r="AB5401" s="9">
        <v>8008591</v>
      </c>
      <c r="AC5401" s="9" t="s">
        <v>6176</v>
      </c>
      <c r="AD5401" s="9" t="s">
        <v>231</v>
      </c>
      <c r="AE5401" s="5">
        <f t="shared" si="190"/>
        <v>0</v>
      </c>
      <c r="AF5401" s="5" t="str">
        <f t="shared" si="191"/>
        <v>katB</v>
      </c>
      <c r="AG5401" s="153"/>
      <c r="AH5401" s="153"/>
      <c r="AI5401" t="s">
        <v>201</v>
      </c>
      <c r="AJ5401" t="s">
        <v>17878</v>
      </c>
      <c r="AK5401" s="9" t="str">
        <f>VLOOKUP(Y5401,zdroj!D:AJ,33,0)</f>
        <v>katB</v>
      </c>
    </row>
    <row r="5402" spans="8:37" x14ac:dyDescent="0.25">
      <c r="H5402" s="8"/>
      <c r="I5402" s="8"/>
      <c r="N5402" s="23"/>
      <c r="O5402" s="24"/>
      <c r="P5402" s="19"/>
      <c r="Q5402" s="19"/>
      <c r="R5402" s="19"/>
      <c r="U5402" s="27"/>
      <c r="Y5402" s="9" t="s">
        <v>577</v>
      </c>
      <c r="Z5402" s="9" t="s">
        <v>232</v>
      </c>
      <c r="AA5402" s="9" t="s">
        <v>198</v>
      </c>
      <c r="AB5402" s="9">
        <v>8008604</v>
      </c>
      <c r="AC5402" s="9" t="s">
        <v>6177</v>
      </c>
      <c r="AD5402" s="9" t="s">
        <v>231</v>
      </c>
      <c r="AE5402" s="5">
        <f t="shared" si="190"/>
        <v>0</v>
      </c>
      <c r="AF5402" s="5" t="str">
        <f t="shared" si="191"/>
        <v>katB</v>
      </c>
      <c r="AG5402" s="153"/>
      <c r="AH5402" s="153"/>
      <c r="AI5402" t="s">
        <v>201</v>
      </c>
      <c r="AJ5402" t="s">
        <v>17878</v>
      </c>
      <c r="AK5402" s="9" t="str">
        <f>VLOOKUP(Y5402,zdroj!D:AJ,33,0)</f>
        <v>katB</v>
      </c>
    </row>
    <row r="5403" spans="8:37" x14ac:dyDescent="0.25">
      <c r="H5403" s="8"/>
      <c r="I5403" s="8"/>
      <c r="N5403" s="23"/>
      <c r="O5403" s="24"/>
      <c r="P5403" s="19"/>
      <c r="Q5403" s="19"/>
      <c r="R5403" s="19"/>
      <c r="U5403" s="27"/>
      <c r="Y5403" s="9" t="s">
        <v>577</v>
      </c>
      <c r="Z5403" s="9" t="s">
        <v>232</v>
      </c>
      <c r="AA5403" s="9" t="s">
        <v>198</v>
      </c>
      <c r="AB5403" s="9">
        <v>8008612</v>
      </c>
      <c r="AC5403" s="9" t="s">
        <v>6178</v>
      </c>
      <c r="AD5403" s="9" t="s">
        <v>231</v>
      </c>
      <c r="AE5403" s="5">
        <f t="shared" si="190"/>
        <v>0</v>
      </c>
      <c r="AF5403" s="5" t="str">
        <f t="shared" si="191"/>
        <v>katB</v>
      </c>
      <c r="AG5403" s="153"/>
      <c r="AH5403" s="153"/>
      <c r="AI5403" t="s">
        <v>201</v>
      </c>
      <c r="AJ5403" t="s">
        <v>17878</v>
      </c>
      <c r="AK5403" s="9" t="str">
        <f>VLOOKUP(Y5403,zdroj!D:AJ,33,0)</f>
        <v>katB</v>
      </c>
    </row>
    <row r="5404" spans="8:37" x14ac:dyDescent="0.25">
      <c r="H5404" s="8"/>
      <c r="I5404" s="8"/>
      <c r="N5404" s="23"/>
      <c r="O5404" s="24"/>
      <c r="P5404" s="19"/>
      <c r="Q5404" s="19"/>
      <c r="R5404" s="19"/>
      <c r="U5404" s="27"/>
      <c r="Y5404" s="9" t="s">
        <v>577</v>
      </c>
      <c r="Z5404" s="9" t="s">
        <v>232</v>
      </c>
      <c r="AA5404" s="9" t="s">
        <v>198</v>
      </c>
      <c r="AB5404" s="9">
        <v>8008621</v>
      </c>
      <c r="AC5404" s="9" t="s">
        <v>6179</v>
      </c>
      <c r="AD5404" s="9" t="s">
        <v>231</v>
      </c>
      <c r="AE5404" s="5">
        <f t="shared" si="190"/>
        <v>0</v>
      </c>
      <c r="AF5404" s="5" t="str">
        <f t="shared" si="191"/>
        <v>katB</v>
      </c>
      <c r="AG5404" s="153"/>
      <c r="AH5404" s="153"/>
      <c r="AI5404" t="s">
        <v>201</v>
      </c>
      <c r="AJ5404" t="s">
        <v>17878</v>
      </c>
      <c r="AK5404" s="9" t="str">
        <f>VLOOKUP(Y5404,zdroj!D:AJ,33,0)</f>
        <v>katB</v>
      </c>
    </row>
    <row r="5405" spans="8:37" x14ac:dyDescent="0.25">
      <c r="H5405" s="8"/>
      <c r="I5405" s="8"/>
      <c r="N5405" s="23"/>
      <c r="O5405" s="24"/>
      <c r="P5405" s="19"/>
      <c r="Q5405" s="19"/>
      <c r="R5405" s="19"/>
      <c r="U5405" s="27"/>
      <c r="Y5405" s="9" t="s">
        <v>577</v>
      </c>
      <c r="Z5405" s="9" t="s">
        <v>232</v>
      </c>
      <c r="AA5405" s="9" t="s">
        <v>198</v>
      </c>
      <c r="AB5405" s="9">
        <v>8008639</v>
      </c>
      <c r="AC5405" s="9" t="s">
        <v>6180</v>
      </c>
      <c r="AD5405" s="9" t="s">
        <v>231</v>
      </c>
      <c r="AE5405" s="5">
        <f t="shared" si="190"/>
        <v>0</v>
      </c>
      <c r="AF5405" s="5" t="str">
        <f t="shared" si="191"/>
        <v>katB</v>
      </c>
      <c r="AG5405" s="153"/>
      <c r="AH5405" s="153"/>
      <c r="AI5405" t="s">
        <v>201</v>
      </c>
      <c r="AJ5405" t="s">
        <v>17878</v>
      </c>
      <c r="AK5405" s="9" t="str">
        <f>VLOOKUP(Y5405,zdroj!D:AJ,33,0)</f>
        <v>katB</v>
      </c>
    </row>
    <row r="5406" spans="8:37" x14ac:dyDescent="0.25">
      <c r="H5406" s="8"/>
      <c r="I5406" s="8"/>
      <c r="N5406" s="23"/>
      <c r="O5406" s="24"/>
      <c r="P5406" s="19"/>
      <c r="Q5406" s="19"/>
      <c r="R5406" s="19"/>
      <c r="U5406" s="27"/>
      <c r="Y5406" s="9" t="s">
        <v>577</v>
      </c>
      <c r="Z5406" s="9" t="s">
        <v>232</v>
      </c>
      <c r="AA5406" s="9" t="s">
        <v>198</v>
      </c>
      <c r="AB5406" s="9">
        <v>8008647</v>
      </c>
      <c r="AC5406" s="9" t="s">
        <v>6181</v>
      </c>
      <c r="AD5406" s="9" t="s">
        <v>231</v>
      </c>
      <c r="AE5406" s="5">
        <f t="shared" si="190"/>
        <v>0</v>
      </c>
      <c r="AF5406" s="5" t="str">
        <f t="shared" si="191"/>
        <v>katB</v>
      </c>
      <c r="AG5406" s="153"/>
      <c r="AH5406" s="153"/>
      <c r="AI5406" t="s">
        <v>201</v>
      </c>
      <c r="AJ5406" t="s">
        <v>17878</v>
      </c>
      <c r="AK5406" s="9" t="str">
        <f>VLOOKUP(Y5406,zdroj!D:AJ,33,0)</f>
        <v>katB</v>
      </c>
    </row>
    <row r="5407" spans="8:37" x14ac:dyDescent="0.25">
      <c r="H5407" s="8"/>
      <c r="I5407" s="8"/>
      <c r="N5407" s="23"/>
      <c r="O5407" s="24"/>
      <c r="P5407" s="19"/>
      <c r="Q5407" s="19"/>
      <c r="R5407" s="19"/>
      <c r="U5407" s="27"/>
      <c r="Y5407" s="9" t="s">
        <v>577</v>
      </c>
      <c r="Z5407" s="9" t="s">
        <v>232</v>
      </c>
      <c r="AA5407" s="9" t="s">
        <v>198</v>
      </c>
      <c r="AB5407" s="9">
        <v>8008655</v>
      </c>
      <c r="AC5407" s="9" t="s">
        <v>6182</v>
      </c>
      <c r="AD5407" s="9" t="s">
        <v>231</v>
      </c>
      <c r="AE5407" s="5">
        <f t="shared" si="190"/>
        <v>0</v>
      </c>
      <c r="AF5407" s="5" t="str">
        <f t="shared" si="191"/>
        <v>katB</v>
      </c>
      <c r="AG5407" s="153"/>
      <c r="AH5407" s="153"/>
      <c r="AI5407" t="s">
        <v>201</v>
      </c>
      <c r="AJ5407" t="s">
        <v>17878</v>
      </c>
      <c r="AK5407" s="9" t="str">
        <f>VLOOKUP(Y5407,zdroj!D:AJ,33,0)</f>
        <v>katB</v>
      </c>
    </row>
    <row r="5408" spans="8:37" x14ac:dyDescent="0.25">
      <c r="H5408" s="8"/>
      <c r="I5408" s="8"/>
      <c r="N5408" s="23"/>
      <c r="O5408" s="24"/>
      <c r="P5408" s="19"/>
      <c r="Q5408" s="19"/>
      <c r="R5408" s="19"/>
      <c r="U5408" s="27"/>
      <c r="Y5408" s="9" t="s">
        <v>577</v>
      </c>
      <c r="Z5408" s="9" t="s">
        <v>232</v>
      </c>
      <c r="AA5408" s="9" t="s">
        <v>198</v>
      </c>
      <c r="AB5408" s="9">
        <v>8008663</v>
      </c>
      <c r="AC5408" s="9" t="s">
        <v>6183</v>
      </c>
      <c r="AD5408" s="9" t="s">
        <v>231</v>
      </c>
      <c r="AE5408" s="5">
        <f t="shared" si="190"/>
        <v>0</v>
      </c>
      <c r="AF5408" s="5" t="str">
        <f t="shared" si="191"/>
        <v>katB</v>
      </c>
      <c r="AG5408" s="153"/>
      <c r="AH5408" s="153"/>
      <c r="AI5408" t="s">
        <v>201</v>
      </c>
      <c r="AJ5408" t="s">
        <v>17878</v>
      </c>
      <c r="AK5408" s="9" t="str">
        <f>VLOOKUP(Y5408,zdroj!D:AJ,33,0)</f>
        <v>katB</v>
      </c>
    </row>
    <row r="5409" spans="8:37" x14ac:dyDescent="0.25">
      <c r="H5409" s="8"/>
      <c r="I5409" s="8"/>
      <c r="N5409" s="23"/>
      <c r="O5409" s="24"/>
      <c r="P5409" s="19"/>
      <c r="Q5409" s="19"/>
      <c r="R5409" s="19"/>
      <c r="U5409" s="27"/>
      <c r="Y5409" s="9" t="s">
        <v>577</v>
      </c>
      <c r="Z5409" s="9" t="s">
        <v>232</v>
      </c>
      <c r="AA5409" s="9" t="s">
        <v>198</v>
      </c>
      <c r="AB5409" s="9">
        <v>8008671</v>
      </c>
      <c r="AC5409" s="9" t="s">
        <v>6184</v>
      </c>
      <c r="AD5409" s="9" t="s">
        <v>231</v>
      </c>
      <c r="AE5409" s="5">
        <f t="shared" si="190"/>
        <v>0</v>
      </c>
      <c r="AF5409" s="5" t="str">
        <f t="shared" si="191"/>
        <v>katB</v>
      </c>
      <c r="AG5409" s="153"/>
      <c r="AH5409" s="153"/>
      <c r="AI5409" t="s">
        <v>201</v>
      </c>
      <c r="AJ5409" t="s">
        <v>17878</v>
      </c>
      <c r="AK5409" s="9" t="str">
        <f>VLOOKUP(Y5409,zdroj!D:AJ,33,0)</f>
        <v>katB</v>
      </c>
    </row>
    <row r="5410" spans="8:37" x14ac:dyDescent="0.25">
      <c r="H5410" s="8"/>
      <c r="I5410" s="8"/>
      <c r="N5410" s="23"/>
      <c r="O5410" s="24"/>
      <c r="P5410" s="19"/>
      <c r="Q5410" s="19"/>
      <c r="R5410" s="19"/>
      <c r="U5410" s="27"/>
      <c r="Y5410" s="9" t="s">
        <v>577</v>
      </c>
      <c r="Z5410" s="9" t="s">
        <v>232</v>
      </c>
      <c r="AA5410" s="9" t="s">
        <v>198</v>
      </c>
      <c r="AB5410" s="9">
        <v>8008680</v>
      </c>
      <c r="AC5410" s="9" t="s">
        <v>6185</v>
      </c>
      <c r="AD5410" s="9" t="s">
        <v>231</v>
      </c>
      <c r="AE5410" s="5">
        <f t="shared" si="190"/>
        <v>0</v>
      </c>
      <c r="AF5410" s="5" t="str">
        <f t="shared" si="191"/>
        <v>katB</v>
      </c>
      <c r="AG5410" s="153"/>
      <c r="AH5410" s="153"/>
      <c r="AI5410" t="s">
        <v>17884</v>
      </c>
      <c r="AJ5410" t="s">
        <v>17878</v>
      </c>
      <c r="AK5410" s="9" t="str">
        <f>VLOOKUP(Y5410,zdroj!D:AJ,33,0)</f>
        <v>katB</v>
      </c>
    </row>
    <row r="5411" spans="8:37" x14ac:dyDescent="0.25">
      <c r="H5411" s="8"/>
      <c r="I5411" s="8"/>
      <c r="N5411" s="23"/>
      <c r="O5411" s="24"/>
      <c r="P5411" s="19"/>
      <c r="Q5411" s="19"/>
      <c r="R5411" s="19"/>
      <c r="U5411" s="27"/>
      <c r="Y5411" s="9" t="s">
        <v>577</v>
      </c>
      <c r="Z5411" s="9" t="s">
        <v>232</v>
      </c>
      <c r="AA5411" s="9" t="s">
        <v>198</v>
      </c>
      <c r="AB5411" s="9">
        <v>8007268</v>
      </c>
      <c r="AC5411" s="9" t="s">
        <v>6186</v>
      </c>
      <c r="AD5411" s="9" t="s">
        <v>231</v>
      </c>
      <c r="AE5411" s="5">
        <f t="shared" si="190"/>
        <v>0</v>
      </c>
      <c r="AF5411" s="5" t="str">
        <f t="shared" si="191"/>
        <v>katB</v>
      </c>
      <c r="AG5411" s="153"/>
      <c r="AH5411" s="153"/>
      <c r="AI5411" t="s">
        <v>201</v>
      </c>
      <c r="AJ5411" t="s">
        <v>17878</v>
      </c>
      <c r="AK5411" s="9" t="str">
        <f>VLOOKUP(Y5411,zdroj!D:AJ,33,0)</f>
        <v>katB</v>
      </c>
    </row>
    <row r="5412" spans="8:37" x14ac:dyDescent="0.25">
      <c r="H5412" s="8"/>
      <c r="I5412" s="8"/>
      <c r="N5412" s="23"/>
      <c r="O5412" s="24"/>
      <c r="P5412" s="19"/>
      <c r="Q5412" s="19"/>
      <c r="R5412" s="19"/>
      <c r="U5412" s="27"/>
      <c r="Y5412" s="9" t="s">
        <v>577</v>
      </c>
      <c r="Z5412" s="9" t="s">
        <v>232</v>
      </c>
      <c r="AA5412" s="9" t="s">
        <v>198</v>
      </c>
      <c r="AB5412" s="9">
        <v>8008698</v>
      </c>
      <c r="AC5412" s="9" t="s">
        <v>6187</v>
      </c>
      <c r="AD5412" s="9" t="s">
        <v>231</v>
      </c>
      <c r="AE5412" s="5">
        <f t="shared" si="190"/>
        <v>0</v>
      </c>
      <c r="AF5412" s="5" t="str">
        <f t="shared" si="191"/>
        <v>katB</v>
      </c>
      <c r="AG5412" s="153"/>
      <c r="AH5412" s="153"/>
      <c r="AI5412" t="s">
        <v>201</v>
      </c>
      <c r="AJ5412" t="s">
        <v>17878</v>
      </c>
      <c r="AK5412" s="9" t="str">
        <f>VLOOKUP(Y5412,zdroj!D:AJ,33,0)</f>
        <v>katB</v>
      </c>
    </row>
    <row r="5413" spans="8:37" x14ac:dyDescent="0.25">
      <c r="H5413" s="8"/>
      <c r="I5413" s="8"/>
      <c r="N5413" s="23"/>
      <c r="O5413" s="24"/>
      <c r="P5413" s="19"/>
      <c r="Q5413" s="19"/>
      <c r="R5413" s="19"/>
      <c r="U5413" s="27"/>
      <c r="Y5413" s="9" t="s">
        <v>577</v>
      </c>
      <c r="Z5413" s="9" t="s">
        <v>232</v>
      </c>
      <c r="AA5413" s="9" t="s">
        <v>198</v>
      </c>
      <c r="AB5413" s="9">
        <v>8008701</v>
      </c>
      <c r="AC5413" s="9" t="s">
        <v>6188</v>
      </c>
      <c r="AD5413" s="9" t="s">
        <v>231</v>
      </c>
      <c r="AE5413" s="5">
        <f t="shared" si="190"/>
        <v>0</v>
      </c>
      <c r="AF5413" s="5" t="str">
        <f t="shared" si="191"/>
        <v>katB</v>
      </c>
      <c r="AG5413" s="153"/>
      <c r="AH5413" s="153"/>
      <c r="AI5413" t="s">
        <v>201</v>
      </c>
      <c r="AJ5413" t="s">
        <v>17878</v>
      </c>
      <c r="AK5413" s="9" t="str">
        <f>VLOOKUP(Y5413,zdroj!D:AJ,33,0)</f>
        <v>katB</v>
      </c>
    </row>
    <row r="5414" spans="8:37" x14ac:dyDescent="0.25">
      <c r="H5414" s="8"/>
      <c r="I5414" s="8"/>
      <c r="N5414" s="23"/>
      <c r="O5414" s="24"/>
      <c r="P5414" s="19"/>
      <c r="Q5414" s="19"/>
      <c r="R5414" s="19"/>
      <c r="U5414" s="27"/>
      <c r="Y5414" s="9" t="s">
        <v>577</v>
      </c>
      <c r="Z5414" s="9" t="s">
        <v>232</v>
      </c>
      <c r="AA5414" s="9" t="s">
        <v>198</v>
      </c>
      <c r="AB5414" s="9">
        <v>8008710</v>
      </c>
      <c r="AC5414" s="9" t="s">
        <v>6189</v>
      </c>
      <c r="AD5414" s="9" t="s">
        <v>231</v>
      </c>
      <c r="AE5414" s="5">
        <f t="shared" si="190"/>
        <v>0</v>
      </c>
      <c r="AF5414" s="5" t="str">
        <f t="shared" si="191"/>
        <v>katB</v>
      </c>
      <c r="AG5414" s="153"/>
      <c r="AH5414" s="153"/>
      <c r="AI5414" t="s">
        <v>201</v>
      </c>
      <c r="AJ5414" t="s">
        <v>17878</v>
      </c>
      <c r="AK5414" s="9" t="str">
        <f>VLOOKUP(Y5414,zdroj!D:AJ,33,0)</f>
        <v>katB</v>
      </c>
    </row>
    <row r="5415" spans="8:37" x14ac:dyDescent="0.25">
      <c r="H5415" s="8"/>
      <c r="I5415" s="8"/>
      <c r="N5415" s="23"/>
      <c r="O5415" s="24"/>
      <c r="P5415" s="19"/>
      <c r="Q5415" s="19"/>
      <c r="R5415" s="19"/>
      <c r="U5415" s="27"/>
      <c r="Y5415" s="9" t="s">
        <v>577</v>
      </c>
      <c r="Z5415" s="9" t="s">
        <v>232</v>
      </c>
      <c r="AA5415" s="9" t="s">
        <v>198</v>
      </c>
      <c r="AB5415" s="9">
        <v>8008728</v>
      </c>
      <c r="AC5415" s="9" t="s">
        <v>6190</v>
      </c>
      <c r="AD5415" s="9" t="s">
        <v>231</v>
      </c>
      <c r="AE5415" s="5">
        <f t="shared" si="190"/>
        <v>0</v>
      </c>
      <c r="AF5415" s="5" t="str">
        <f t="shared" si="191"/>
        <v>katB</v>
      </c>
      <c r="AG5415" s="153"/>
      <c r="AH5415" s="153"/>
      <c r="AI5415" t="s">
        <v>201</v>
      </c>
      <c r="AJ5415" t="s">
        <v>17878</v>
      </c>
      <c r="AK5415" s="9" t="str">
        <f>VLOOKUP(Y5415,zdroj!D:AJ,33,0)</f>
        <v>katB</v>
      </c>
    </row>
    <row r="5416" spans="8:37" x14ac:dyDescent="0.25">
      <c r="H5416" s="8"/>
      <c r="I5416" s="8"/>
      <c r="N5416" s="23"/>
      <c r="O5416" s="24"/>
      <c r="P5416" s="19"/>
      <c r="Q5416" s="19"/>
      <c r="R5416" s="19"/>
      <c r="U5416" s="27"/>
      <c r="Y5416" s="9" t="s">
        <v>577</v>
      </c>
      <c r="Z5416" s="9" t="s">
        <v>232</v>
      </c>
      <c r="AA5416" s="9" t="s">
        <v>198</v>
      </c>
      <c r="AB5416" s="9">
        <v>8008736</v>
      </c>
      <c r="AC5416" s="9" t="s">
        <v>6191</v>
      </c>
      <c r="AD5416" s="9" t="s">
        <v>231</v>
      </c>
      <c r="AE5416" s="5">
        <f t="shared" si="190"/>
        <v>0</v>
      </c>
      <c r="AF5416" s="5" t="str">
        <f t="shared" si="191"/>
        <v>katB</v>
      </c>
      <c r="AG5416" s="153"/>
      <c r="AH5416" s="153"/>
      <c r="AI5416" t="s">
        <v>201</v>
      </c>
      <c r="AJ5416" t="s">
        <v>17878</v>
      </c>
      <c r="AK5416" s="9" t="str">
        <f>VLOOKUP(Y5416,zdroj!D:AJ,33,0)</f>
        <v>katB</v>
      </c>
    </row>
    <row r="5417" spans="8:37" x14ac:dyDescent="0.25">
      <c r="H5417" s="8"/>
      <c r="I5417" s="8"/>
      <c r="N5417" s="23"/>
      <c r="O5417" s="24"/>
      <c r="P5417" s="19"/>
      <c r="Q5417" s="19"/>
      <c r="R5417" s="19"/>
      <c r="U5417" s="27"/>
      <c r="Y5417" s="9" t="s">
        <v>577</v>
      </c>
      <c r="Z5417" s="9" t="s">
        <v>232</v>
      </c>
      <c r="AA5417" s="9" t="s">
        <v>198</v>
      </c>
      <c r="AB5417" s="9">
        <v>8008744</v>
      </c>
      <c r="AC5417" s="9" t="s">
        <v>6192</v>
      </c>
      <c r="AD5417" s="9" t="s">
        <v>231</v>
      </c>
      <c r="AE5417" s="5">
        <f t="shared" si="190"/>
        <v>0</v>
      </c>
      <c r="AF5417" s="5" t="str">
        <f t="shared" si="191"/>
        <v>katB</v>
      </c>
      <c r="AG5417" s="153"/>
      <c r="AH5417" s="153"/>
      <c r="AI5417" t="s">
        <v>201</v>
      </c>
      <c r="AJ5417" t="s">
        <v>17878</v>
      </c>
      <c r="AK5417" s="9" t="str">
        <f>VLOOKUP(Y5417,zdroj!D:AJ,33,0)</f>
        <v>katB</v>
      </c>
    </row>
    <row r="5418" spans="8:37" x14ac:dyDescent="0.25">
      <c r="H5418" s="8"/>
      <c r="I5418" s="8"/>
      <c r="N5418" s="23"/>
      <c r="O5418" s="24"/>
      <c r="P5418" s="19"/>
      <c r="Q5418" s="19"/>
      <c r="R5418" s="19"/>
      <c r="U5418" s="27"/>
      <c r="Y5418" s="9" t="s">
        <v>577</v>
      </c>
      <c r="Z5418" s="9" t="s">
        <v>232</v>
      </c>
      <c r="AA5418" s="9" t="s">
        <v>198</v>
      </c>
      <c r="AB5418" s="9">
        <v>8008752</v>
      </c>
      <c r="AC5418" s="9" t="s">
        <v>6193</v>
      </c>
      <c r="AD5418" s="9" t="s">
        <v>231</v>
      </c>
      <c r="AE5418" s="5">
        <f t="shared" si="190"/>
        <v>0</v>
      </c>
      <c r="AF5418" s="5" t="str">
        <f t="shared" si="191"/>
        <v>katB</v>
      </c>
      <c r="AG5418" s="153"/>
      <c r="AH5418" s="153"/>
      <c r="AI5418" t="s">
        <v>201</v>
      </c>
      <c r="AJ5418" t="s">
        <v>17878</v>
      </c>
      <c r="AK5418" s="9" t="str">
        <f>VLOOKUP(Y5418,zdroj!D:AJ,33,0)</f>
        <v>katB</v>
      </c>
    </row>
    <row r="5419" spans="8:37" x14ac:dyDescent="0.25">
      <c r="H5419" s="8"/>
      <c r="I5419" s="8"/>
      <c r="N5419" s="23"/>
      <c r="O5419" s="24"/>
      <c r="P5419" s="19"/>
      <c r="Q5419" s="19"/>
      <c r="R5419" s="19"/>
      <c r="U5419" s="27"/>
      <c r="Y5419" s="9" t="s">
        <v>577</v>
      </c>
      <c r="Z5419" s="9" t="s">
        <v>232</v>
      </c>
      <c r="AA5419" s="9" t="s">
        <v>198</v>
      </c>
      <c r="AB5419" s="9">
        <v>8008761</v>
      </c>
      <c r="AC5419" s="9" t="s">
        <v>6194</v>
      </c>
      <c r="AD5419" s="9" t="s">
        <v>231</v>
      </c>
      <c r="AE5419" s="5">
        <f t="shared" si="190"/>
        <v>0</v>
      </c>
      <c r="AF5419" s="5" t="str">
        <f t="shared" si="191"/>
        <v>katB</v>
      </c>
      <c r="AG5419" s="153"/>
      <c r="AH5419" s="153"/>
      <c r="AI5419" t="s">
        <v>201</v>
      </c>
      <c r="AJ5419" t="s">
        <v>17878</v>
      </c>
      <c r="AK5419" s="9" t="str">
        <f>VLOOKUP(Y5419,zdroj!D:AJ,33,0)</f>
        <v>katB</v>
      </c>
    </row>
    <row r="5420" spans="8:37" x14ac:dyDescent="0.25">
      <c r="H5420" s="8"/>
      <c r="I5420" s="8"/>
      <c r="N5420" s="23"/>
      <c r="O5420" s="24"/>
      <c r="P5420" s="19"/>
      <c r="Q5420" s="19"/>
      <c r="R5420" s="19"/>
      <c r="U5420" s="27"/>
      <c r="Y5420" s="9" t="s">
        <v>577</v>
      </c>
      <c r="Z5420" s="9" t="s">
        <v>232</v>
      </c>
      <c r="AA5420" s="9" t="s">
        <v>198</v>
      </c>
      <c r="AB5420" s="9">
        <v>8008779</v>
      </c>
      <c r="AC5420" s="9" t="s">
        <v>6195</v>
      </c>
      <c r="AD5420" s="9" t="s">
        <v>231</v>
      </c>
      <c r="AE5420" s="5">
        <f t="shared" si="190"/>
        <v>0</v>
      </c>
      <c r="AF5420" s="5" t="str">
        <f t="shared" si="191"/>
        <v>katB</v>
      </c>
      <c r="AG5420" s="153"/>
      <c r="AH5420" s="153"/>
      <c r="AI5420" t="s">
        <v>17880</v>
      </c>
      <c r="AJ5420" t="s">
        <v>17878</v>
      </c>
      <c r="AK5420" s="9" t="str">
        <f>VLOOKUP(Y5420,zdroj!D:AJ,33,0)</f>
        <v>katB</v>
      </c>
    </row>
    <row r="5421" spans="8:37" x14ac:dyDescent="0.25">
      <c r="H5421" s="8"/>
      <c r="I5421" s="8"/>
      <c r="N5421" s="23"/>
      <c r="O5421" s="24"/>
      <c r="P5421" s="19"/>
      <c r="Q5421" s="19"/>
      <c r="R5421" s="19"/>
      <c r="U5421" s="27"/>
      <c r="Y5421" s="9" t="s">
        <v>577</v>
      </c>
      <c r="Z5421" s="9" t="s">
        <v>232</v>
      </c>
      <c r="AA5421" s="9" t="s">
        <v>198</v>
      </c>
      <c r="AB5421" s="9">
        <v>8008787</v>
      </c>
      <c r="AC5421" s="9" t="s">
        <v>6196</v>
      </c>
      <c r="AD5421" s="9" t="s">
        <v>231</v>
      </c>
      <c r="AE5421" s="5">
        <f t="shared" si="190"/>
        <v>0</v>
      </c>
      <c r="AF5421" s="5" t="str">
        <f t="shared" si="191"/>
        <v>katB</v>
      </c>
      <c r="AG5421" s="153"/>
      <c r="AH5421" s="153"/>
      <c r="AI5421" t="s">
        <v>201</v>
      </c>
      <c r="AJ5421" t="s">
        <v>17878</v>
      </c>
      <c r="AK5421" s="9" t="str">
        <f>VLOOKUP(Y5421,zdroj!D:AJ,33,0)</f>
        <v>katB</v>
      </c>
    </row>
    <row r="5422" spans="8:37" x14ac:dyDescent="0.25">
      <c r="H5422" s="8"/>
      <c r="I5422" s="8"/>
      <c r="N5422" s="23"/>
      <c r="O5422" s="24"/>
      <c r="P5422" s="19"/>
      <c r="Q5422" s="19"/>
      <c r="R5422" s="19"/>
      <c r="U5422" s="27"/>
      <c r="Y5422" s="9" t="s">
        <v>577</v>
      </c>
      <c r="Z5422" s="9" t="s">
        <v>232</v>
      </c>
      <c r="AA5422" s="9" t="s">
        <v>198</v>
      </c>
      <c r="AB5422" s="9">
        <v>8007276</v>
      </c>
      <c r="AC5422" s="9" t="s">
        <v>6197</v>
      </c>
      <c r="AD5422" s="9" t="s">
        <v>231</v>
      </c>
      <c r="AE5422" s="5">
        <f t="shared" si="190"/>
        <v>0</v>
      </c>
      <c r="AF5422" s="5" t="str">
        <f t="shared" si="191"/>
        <v>katB</v>
      </c>
      <c r="AG5422" s="153"/>
      <c r="AH5422" s="153"/>
      <c r="AI5422" t="s">
        <v>201</v>
      </c>
      <c r="AJ5422" t="s">
        <v>17878</v>
      </c>
      <c r="AK5422" s="9" t="str">
        <f>VLOOKUP(Y5422,zdroj!D:AJ,33,0)</f>
        <v>katB</v>
      </c>
    </row>
    <row r="5423" spans="8:37" x14ac:dyDescent="0.25">
      <c r="H5423" s="8"/>
      <c r="I5423" s="8"/>
      <c r="N5423" s="23"/>
      <c r="O5423" s="24"/>
      <c r="P5423" s="19"/>
      <c r="Q5423" s="19"/>
      <c r="R5423" s="19"/>
      <c r="U5423" s="27"/>
      <c r="Y5423" s="9" t="s">
        <v>577</v>
      </c>
      <c r="Z5423" s="9" t="s">
        <v>232</v>
      </c>
      <c r="AA5423" s="9" t="s">
        <v>198</v>
      </c>
      <c r="AB5423" s="9">
        <v>8008795</v>
      </c>
      <c r="AC5423" s="9" t="s">
        <v>6198</v>
      </c>
      <c r="AD5423" s="9" t="s">
        <v>231</v>
      </c>
      <c r="AE5423" s="5">
        <f t="shared" si="190"/>
        <v>0</v>
      </c>
      <c r="AF5423" s="5" t="str">
        <f t="shared" si="191"/>
        <v>katB</v>
      </c>
      <c r="AG5423" s="153"/>
      <c r="AH5423" s="153"/>
      <c r="AI5423" t="s">
        <v>201</v>
      </c>
      <c r="AJ5423" t="s">
        <v>17878</v>
      </c>
      <c r="AK5423" s="9" t="str">
        <f>VLOOKUP(Y5423,zdroj!D:AJ,33,0)</f>
        <v>katB</v>
      </c>
    </row>
    <row r="5424" spans="8:37" x14ac:dyDescent="0.25">
      <c r="H5424" s="8"/>
      <c r="I5424" s="8"/>
      <c r="N5424" s="23"/>
      <c r="O5424" s="24"/>
      <c r="P5424" s="19"/>
      <c r="Q5424" s="19"/>
      <c r="R5424" s="19"/>
      <c r="U5424" s="27"/>
      <c r="Y5424" s="9" t="s">
        <v>577</v>
      </c>
      <c r="Z5424" s="9" t="s">
        <v>232</v>
      </c>
      <c r="AA5424" s="9" t="s">
        <v>198</v>
      </c>
      <c r="AB5424" s="9">
        <v>8008809</v>
      </c>
      <c r="AC5424" s="9" t="s">
        <v>6199</v>
      </c>
      <c r="AD5424" s="9" t="s">
        <v>231</v>
      </c>
      <c r="AE5424" s="5">
        <f t="shared" si="190"/>
        <v>0</v>
      </c>
      <c r="AF5424" s="5" t="str">
        <f t="shared" si="191"/>
        <v>katB</v>
      </c>
      <c r="AG5424" s="153"/>
      <c r="AH5424" s="153"/>
      <c r="AI5424" t="s">
        <v>201</v>
      </c>
      <c r="AJ5424" t="s">
        <v>17878</v>
      </c>
      <c r="AK5424" s="9" t="str">
        <f>VLOOKUP(Y5424,zdroj!D:AJ,33,0)</f>
        <v>katB</v>
      </c>
    </row>
    <row r="5425" spans="8:37" x14ac:dyDescent="0.25">
      <c r="H5425" s="8"/>
      <c r="I5425" s="8"/>
      <c r="N5425" s="23"/>
      <c r="O5425" s="24"/>
      <c r="P5425" s="19"/>
      <c r="Q5425" s="19"/>
      <c r="R5425" s="19"/>
      <c r="U5425" s="27"/>
      <c r="Y5425" s="9" t="s">
        <v>577</v>
      </c>
      <c r="Z5425" s="9" t="s">
        <v>232</v>
      </c>
      <c r="AA5425" s="9" t="s">
        <v>198</v>
      </c>
      <c r="AB5425" s="9">
        <v>8008817</v>
      </c>
      <c r="AC5425" s="9" t="s">
        <v>6200</v>
      </c>
      <c r="AD5425" s="9" t="s">
        <v>231</v>
      </c>
      <c r="AE5425" s="5">
        <f t="shared" si="190"/>
        <v>0</v>
      </c>
      <c r="AF5425" s="5" t="str">
        <f t="shared" si="191"/>
        <v>katB</v>
      </c>
      <c r="AG5425" s="153"/>
      <c r="AH5425" s="153"/>
      <c r="AI5425" t="s">
        <v>201</v>
      </c>
      <c r="AJ5425" t="s">
        <v>17878</v>
      </c>
      <c r="AK5425" s="9" t="str">
        <f>VLOOKUP(Y5425,zdroj!D:AJ,33,0)</f>
        <v>katB</v>
      </c>
    </row>
    <row r="5426" spans="8:37" x14ac:dyDescent="0.25">
      <c r="H5426" s="8"/>
      <c r="I5426" s="8"/>
      <c r="N5426" s="23"/>
      <c r="O5426" s="24"/>
      <c r="P5426" s="19"/>
      <c r="Q5426" s="19"/>
      <c r="R5426" s="19"/>
      <c r="U5426" s="27"/>
      <c r="Y5426" s="9" t="s">
        <v>577</v>
      </c>
      <c r="Z5426" s="9" t="s">
        <v>232</v>
      </c>
      <c r="AA5426" s="9" t="s">
        <v>198</v>
      </c>
      <c r="AB5426" s="9">
        <v>8008825</v>
      </c>
      <c r="AC5426" s="9" t="s">
        <v>6201</v>
      </c>
      <c r="AD5426" s="9" t="s">
        <v>231</v>
      </c>
      <c r="AE5426" s="5">
        <f t="shared" si="190"/>
        <v>0</v>
      </c>
      <c r="AF5426" s="5" t="str">
        <f t="shared" si="191"/>
        <v>katB</v>
      </c>
      <c r="AG5426" s="153"/>
      <c r="AH5426" s="153"/>
      <c r="AI5426" t="s">
        <v>201</v>
      </c>
      <c r="AJ5426" t="s">
        <v>17878</v>
      </c>
      <c r="AK5426" s="9" t="str">
        <f>VLOOKUP(Y5426,zdroj!D:AJ,33,0)</f>
        <v>katB</v>
      </c>
    </row>
    <row r="5427" spans="8:37" x14ac:dyDescent="0.25">
      <c r="H5427" s="8"/>
      <c r="I5427" s="8"/>
      <c r="N5427" s="23"/>
      <c r="O5427" s="24"/>
      <c r="P5427" s="19"/>
      <c r="Q5427" s="19"/>
      <c r="R5427" s="19"/>
      <c r="U5427" s="27"/>
      <c r="Y5427" s="9" t="s">
        <v>577</v>
      </c>
      <c r="Z5427" s="9" t="s">
        <v>232</v>
      </c>
      <c r="AA5427" s="9" t="s">
        <v>198</v>
      </c>
      <c r="AB5427" s="9">
        <v>8008833</v>
      </c>
      <c r="AC5427" s="9" t="s">
        <v>6202</v>
      </c>
      <c r="AD5427" s="9" t="s">
        <v>231</v>
      </c>
      <c r="AE5427" s="5">
        <f t="shared" si="190"/>
        <v>0</v>
      </c>
      <c r="AF5427" s="5" t="str">
        <f t="shared" si="191"/>
        <v>katB</v>
      </c>
      <c r="AG5427" s="153"/>
      <c r="AH5427" s="153"/>
      <c r="AI5427" t="s">
        <v>201</v>
      </c>
      <c r="AJ5427" t="s">
        <v>17878</v>
      </c>
      <c r="AK5427" s="9" t="str">
        <f>VLOOKUP(Y5427,zdroj!D:AJ,33,0)</f>
        <v>katB</v>
      </c>
    </row>
    <row r="5428" spans="8:37" x14ac:dyDescent="0.25">
      <c r="H5428" s="8"/>
      <c r="I5428" s="8"/>
      <c r="N5428" s="23"/>
      <c r="O5428" s="24"/>
      <c r="P5428" s="19"/>
      <c r="Q5428" s="19"/>
      <c r="R5428" s="19"/>
      <c r="U5428" s="27"/>
      <c r="Y5428" s="9" t="s">
        <v>577</v>
      </c>
      <c r="Z5428" s="9" t="s">
        <v>232</v>
      </c>
      <c r="AA5428" s="9" t="s">
        <v>198</v>
      </c>
      <c r="AB5428" s="9">
        <v>8008841</v>
      </c>
      <c r="AC5428" s="9" t="s">
        <v>6203</v>
      </c>
      <c r="AD5428" s="9" t="s">
        <v>231</v>
      </c>
      <c r="AE5428" s="5">
        <f t="shared" si="190"/>
        <v>0</v>
      </c>
      <c r="AF5428" s="5" t="str">
        <f t="shared" si="191"/>
        <v>katB</v>
      </c>
      <c r="AG5428" s="153"/>
      <c r="AH5428" s="153"/>
      <c r="AI5428" t="s">
        <v>201</v>
      </c>
      <c r="AJ5428" t="s">
        <v>17878</v>
      </c>
      <c r="AK5428" s="9" t="str">
        <f>VLOOKUP(Y5428,zdroj!D:AJ,33,0)</f>
        <v>katB</v>
      </c>
    </row>
    <row r="5429" spans="8:37" x14ac:dyDescent="0.25">
      <c r="H5429" s="8"/>
      <c r="I5429" s="8"/>
      <c r="N5429" s="23"/>
      <c r="O5429" s="24"/>
      <c r="P5429" s="19"/>
      <c r="Q5429" s="19"/>
      <c r="R5429" s="19"/>
      <c r="U5429" s="27"/>
      <c r="Y5429" s="9" t="s">
        <v>577</v>
      </c>
      <c r="Z5429" s="9" t="s">
        <v>232</v>
      </c>
      <c r="AA5429" s="9" t="s">
        <v>198</v>
      </c>
      <c r="AB5429" s="9">
        <v>8008850</v>
      </c>
      <c r="AC5429" s="9" t="s">
        <v>6204</v>
      </c>
      <c r="AD5429" s="9" t="s">
        <v>231</v>
      </c>
      <c r="AE5429" s="5">
        <f t="shared" si="190"/>
        <v>0</v>
      </c>
      <c r="AF5429" s="5" t="str">
        <f t="shared" si="191"/>
        <v>katB</v>
      </c>
      <c r="AG5429" s="153"/>
      <c r="AH5429" s="153"/>
      <c r="AI5429" t="s">
        <v>201</v>
      </c>
      <c r="AJ5429" t="s">
        <v>17878</v>
      </c>
      <c r="AK5429" s="9" t="str">
        <f>VLOOKUP(Y5429,zdroj!D:AJ,33,0)</f>
        <v>katB</v>
      </c>
    </row>
    <row r="5430" spans="8:37" x14ac:dyDescent="0.25">
      <c r="H5430" s="8"/>
      <c r="I5430" s="8"/>
      <c r="N5430" s="23"/>
      <c r="O5430" s="24"/>
      <c r="P5430" s="19"/>
      <c r="Q5430" s="19"/>
      <c r="R5430" s="19"/>
      <c r="U5430" s="27"/>
      <c r="Y5430" s="9" t="s">
        <v>577</v>
      </c>
      <c r="Z5430" s="9" t="s">
        <v>232</v>
      </c>
      <c r="AA5430" s="9" t="s">
        <v>198</v>
      </c>
      <c r="AB5430" s="9">
        <v>8008868</v>
      </c>
      <c r="AC5430" s="9" t="s">
        <v>6205</v>
      </c>
      <c r="AD5430" s="9" t="s">
        <v>231</v>
      </c>
      <c r="AE5430" s="5">
        <f t="shared" si="190"/>
        <v>0</v>
      </c>
      <c r="AF5430" s="5" t="str">
        <f t="shared" si="191"/>
        <v>katB</v>
      </c>
      <c r="AG5430" s="153"/>
      <c r="AH5430" s="153"/>
      <c r="AI5430" t="s">
        <v>201</v>
      </c>
      <c r="AJ5430" t="s">
        <v>17878</v>
      </c>
      <c r="AK5430" s="9" t="str">
        <f>VLOOKUP(Y5430,zdroj!D:AJ,33,0)</f>
        <v>katB</v>
      </c>
    </row>
    <row r="5431" spans="8:37" x14ac:dyDescent="0.25">
      <c r="H5431" s="8"/>
      <c r="I5431" s="8"/>
      <c r="N5431" s="23"/>
      <c r="O5431" s="24"/>
      <c r="P5431" s="19"/>
      <c r="Q5431" s="19"/>
      <c r="R5431" s="19"/>
      <c r="U5431" s="27"/>
      <c r="Y5431" s="9" t="s">
        <v>577</v>
      </c>
      <c r="Z5431" s="9" t="s">
        <v>232</v>
      </c>
      <c r="AA5431" s="9" t="s">
        <v>198</v>
      </c>
      <c r="AB5431" s="9">
        <v>8008876</v>
      </c>
      <c r="AC5431" s="9" t="s">
        <v>6206</v>
      </c>
      <c r="AD5431" s="9" t="s">
        <v>231</v>
      </c>
      <c r="AE5431" s="5">
        <f t="shared" si="190"/>
        <v>0</v>
      </c>
      <c r="AF5431" s="5" t="str">
        <f t="shared" si="191"/>
        <v>katB</v>
      </c>
      <c r="AG5431" s="153"/>
      <c r="AH5431" s="153"/>
      <c r="AI5431" t="s">
        <v>201</v>
      </c>
      <c r="AJ5431" t="s">
        <v>17878</v>
      </c>
      <c r="AK5431" s="9" t="str">
        <f>VLOOKUP(Y5431,zdroj!D:AJ,33,0)</f>
        <v>katB</v>
      </c>
    </row>
    <row r="5432" spans="8:37" x14ac:dyDescent="0.25">
      <c r="H5432" s="8"/>
      <c r="I5432" s="8"/>
      <c r="N5432" s="23"/>
      <c r="O5432" s="24"/>
      <c r="P5432" s="19"/>
      <c r="Q5432" s="19"/>
      <c r="R5432" s="19"/>
      <c r="U5432" s="27"/>
      <c r="Y5432" s="9" t="s">
        <v>577</v>
      </c>
      <c r="Z5432" s="9" t="s">
        <v>232</v>
      </c>
      <c r="AA5432" s="9" t="s">
        <v>198</v>
      </c>
      <c r="AB5432" s="9">
        <v>8008884</v>
      </c>
      <c r="AC5432" s="9" t="s">
        <v>6207</v>
      </c>
      <c r="AD5432" s="9" t="s">
        <v>231</v>
      </c>
      <c r="AE5432" s="5">
        <f t="shared" si="190"/>
        <v>0</v>
      </c>
      <c r="AF5432" s="5" t="str">
        <f t="shared" si="191"/>
        <v>katB</v>
      </c>
      <c r="AG5432" s="153"/>
      <c r="AH5432" s="153"/>
      <c r="AI5432" t="s">
        <v>201</v>
      </c>
      <c r="AJ5432" t="s">
        <v>17878</v>
      </c>
      <c r="AK5432" s="9" t="str">
        <f>VLOOKUP(Y5432,zdroj!D:AJ,33,0)</f>
        <v>katB</v>
      </c>
    </row>
    <row r="5433" spans="8:37" x14ac:dyDescent="0.25">
      <c r="H5433" s="8"/>
      <c r="I5433" s="8"/>
      <c r="N5433" s="23"/>
      <c r="O5433" s="24"/>
      <c r="P5433" s="19"/>
      <c r="Q5433" s="19"/>
      <c r="R5433" s="19"/>
      <c r="U5433" s="27"/>
      <c r="Y5433" s="9" t="s">
        <v>577</v>
      </c>
      <c r="Z5433" s="9" t="s">
        <v>232</v>
      </c>
      <c r="AA5433" s="9" t="s">
        <v>198</v>
      </c>
      <c r="AB5433" s="9">
        <v>8007284</v>
      </c>
      <c r="AC5433" s="9" t="s">
        <v>6208</v>
      </c>
      <c r="AD5433" s="9" t="s">
        <v>231</v>
      </c>
      <c r="AE5433" s="5">
        <f t="shared" si="190"/>
        <v>0</v>
      </c>
      <c r="AF5433" s="5" t="str">
        <f t="shared" si="191"/>
        <v>katB</v>
      </c>
      <c r="AG5433" s="153"/>
      <c r="AH5433" s="153"/>
      <c r="AI5433" t="s">
        <v>201</v>
      </c>
      <c r="AJ5433" t="s">
        <v>17878</v>
      </c>
      <c r="AK5433" s="9" t="str">
        <f>VLOOKUP(Y5433,zdroj!D:AJ,33,0)</f>
        <v>katB</v>
      </c>
    </row>
    <row r="5434" spans="8:37" x14ac:dyDescent="0.25">
      <c r="H5434" s="8"/>
      <c r="I5434" s="8"/>
      <c r="N5434" s="23"/>
      <c r="O5434" s="24"/>
      <c r="P5434" s="19"/>
      <c r="Q5434" s="19"/>
      <c r="R5434" s="19"/>
      <c r="U5434" s="27"/>
      <c r="Y5434" s="9" t="s">
        <v>577</v>
      </c>
      <c r="Z5434" s="9" t="s">
        <v>232</v>
      </c>
      <c r="AA5434" s="9" t="s">
        <v>198</v>
      </c>
      <c r="AB5434" s="9">
        <v>8008892</v>
      </c>
      <c r="AC5434" s="9" t="s">
        <v>6209</v>
      </c>
      <c r="AD5434" s="9" t="s">
        <v>231</v>
      </c>
      <c r="AE5434" s="5">
        <f t="shared" si="190"/>
        <v>0</v>
      </c>
      <c r="AF5434" s="5" t="str">
        <f t="shared" si="191"/>
        <v>katB</v>
      </c>
      <c r="AG5434" s="153"/>
      <c r="AH5434" s="153"/>
      <c r="AI5434" t="s">
        <v>201</v>
      </c>
      <c r="AJ5434" t="s">
        <v>17878</v>
      </c>
      <c r="AK5434" s="9" t="str">
        <f>VLOOKUP(Y5434,zdroj!D:AJ,33,0)</f>
        <v>katB</v>
      </c>
    </row>
    <row r="5435" spans="8:37" x14ac:dyDescent="0.25">
      <c r="H5435" s="8"/>
      <c r="I5435" s="8"/>
      <c r="N5435" s="23"/>
      <c r="O5435" s="24"/>
      <c r="P5435" s="19"/>
      <c r="Q5435" s="19"/>
      <c r="R5435" s="19"/>
      <c r="U5435" s="27"/>
      <c r="Y5435" s="9" t="s">
        <v>577</v>
      </c>
      <c r="Z5435" s="9" t="s">
        <v>232</v>
      </c>
      <c r="AA5435" s="9" t="s">
        <v>198</v>
      </c>
      <c r="AB5435" s="9">
        <v>8008906</v>
      </c>
      <c r="AC5435" s="9" t="s">
        <v>6210</v>
      </c>
      <c r="AD5435" s="9" t="s">
        <v>231</v>
      </c>
      <c r="AE5435" s="5">
        <f t="shared" si="190"/>
        <v>0</v>
      </c>
      <c r="AF5435" s="5" t="str">
        <f t="shared" si="191"/>
        <v>katB</v>
      </c>
      <c r="AG5435" s="153"/>
      <c r="AH5435" s="153"/>
      <c r="AI5435" t="s">
        <v>17880</v>
      </c>
      <c r="AJ5435" t="s">
        <v>17878</v>
      </c>
      <c r="AK5435" s="9" t="str">
        <f>VLOOKUP(Y5435,zdroj!D:AJ,33,0)</f>
        <v>katB</v>
      </c>
    </row>
    <row r="5436" spans="8:37" x14ac:dyDescent="0.25">
      <c r="H5436" s="8"/>
      <c r="I5436" s="8"/>
      <c r="N5436" s="23"/>
      <c r="O5436" s="24"/>
      <c r="P5436" s="19"/>
      <c r="Q5436" s="19"/>
      <c r="R5436" s="19"/>
      <c r="U5436" s="27"/>
      <c r="Y5436" s="9" t="s">
        <v>577</v>
      </c>
      <c r="Z5436" s="9" t="s">
        <v>232</v>
      </c>
      <c r="AA5436" s="9" t="s">
        <v>198</v>
      </c>
      <c r="AB5436" s="9">
        <v>8008914</v>
      </c>
      <c r="AC5436" s="9" t="s">
        <v>6211</v>
      </c>
      <c r="AD5436" s="9" t="s">
        <v>231</v>
      </c>
      <c r="AE5436" s="5">
        <f t="shared" si="190"/>
        <v>0</v>
      </c>
      <c r="AF5436" s="5" t="str">
        <f t="shared" si="191"/>
        <v>katB</v>
      </c>
      <c r="AG5436" s="153"/>
      <c r="AH5436" s="153"/>
      <c r="AI5436" t="s">
        <v>201</v>
      </c>
      <c r="AJ5436" t="s">
        <v>17878</v>
      </c>
      <c r="AK5436" s="9" t="str">
        <f>VLOOKUP(Y5436,zdroj!D:AJ,33,0)</f>
        <v>katB</v>
      </c>
    </row>
    <row r="5437" spans="8:37" x14ac:dyDescent="0.25">
      <c r="H5437" s="8"/>
      <c r="I5437" s="8"/>
      <c r="N5437" s="23"/>
      <c r="O5437" s="24"/>
      <c r="P5437" s="19"/>
      <c r="Q5437" s="19"/>
      <c r="R5437" s="19"/>
      <c r="U5437" s="27"/>
      <c r="Y5437" s="9" t="s">
        <v>577</v>
      </c>
      <c r="Z5437" s="9" t="s">
        <v>232</v>
      </c>
      <c r="AA5437" s="9" t="s">
        <v>198</v>
      </c>
      <c r="AB5437" s="9">
        <v>8008922</v>
      </c>
      <c r="AC5437" s="9" t="s">
        <v>6212</v>
      </c>
      <c r="AD5437" s="9" t="s">
        <v>231</v>
      </c>
      <c r="AE5437" s="5">
        <f t="shared" si="190"/>
        <v>0</v>
      </c>
      <c r="AF5437" s="5" t="str">
        <f t="shared" si="191"/>
        <v>katB</v>
      </c>
      <c r="AG5437" s="153"/>
      <c r="AH5437" s="153"/>
      <c r="AI5437" t="s">
        <v>201</v>
      </c>
      <c r="AJ5437" t="s">
        <v>17878</v>
      </c>
      <c r="AK5437" s="9" t="str">
        <f>VLOOKUP(Y5437,zdroj!D:AJ,33,0)</f>
        <v>katB</v>
      </c>
    </row>
    <row r="5438" spans="8:37" x14ac:dyDescent="0.25">
      <c r="H5438" s="8"/>
      <c r="I5438" s="8"/>
      <c r="N5438" s="23"/>
      <c r="O5438" s="24"/>
      <c r="P5438" s="19"/>
      <c r="Q5438" s="19"/>
      <c r="R5438" s="19"/>
      <c r="U5438" s="27"/>
      <c r="Y5438" s="9" t="s">
        <v>577</v>
      </c>
      <c r="Z5438" s="9" t="s">
        <v>232</v>
      </c>
      <c r="AA5438" s="9" t="s">
        <v>198</v>
      </c>
      <c r="AB5438" s="9">
        <v>8008931</v>
      </c>
      <c r="AC5438" s="9" t="s">
        <v>6213</v>
      </c>
      <c r="AD5438" s="9" t="s">
        <v>231</v>
      </c>
      <c r="AE5438" s="5">
        <f t="shared" si="190"/>
        <v>0</v>
      </c>
      <c r="AF5438" s="5" t="str">
        <f t="shared" si="191"/>
        <v>katB</v>
      </c>
      <c r="AG5438" s="153"/>
      <c r="AH5438" s="153"/>
      <c r="AI5438" t="s">
        <v>201</v>
      </c>
      <c r="AJ5438" t="s">
        <v>17878</v>
      </c>
      <c r="AK5438" s="9" t="str">
        <f>VLOOKUP(Y5438,zdroj!D:AJ,33,0)</f>
        <v>katB</v>
      </c>
    </row>
    <row r="5439" spans="8:37" x14ac:dyDescent="0.25">
      <c r="H5439" s="8"/>
      <c r="I5439" s="8"/>
      <c r="N5439" s="23"/>
      <c r="O5439" s="24"/>
      <c r="P5439" s="19"/>
      <c r="Q5439" s="19"/>
      <c r="R5439" s="19"/>
      <c r="U5439" s="27"/>
      <c r="Y5439" s="9" t="s">
        <v>577</v>
      </c>
      <c r="Z5439" s="9" t="s">
        <v>232</v>
      </c>
      <c r="AA5439" s="9" t="s">
        <v>198</v>
      </c>
      <c r="AB5439" s="9">
        <v>8008949</v>
      </c>
      <c r="AC5439" s="9" t="s">
        <v>6214</v>
      </c>
      <c r="AD5439" s="9" t="s">
        <v>231</v>
      </c>
      <c r="AE5439" s="5">
        <f t="shared" si="190"/>
        <v>0</v>
      </c>
      <c r="AF5439" s="5" t="str">
        <f t="shared" si="191"/>
        <v>katB</v>
      </c>
      <c r="AG5439" s="153"/>
      <c r="AH5439" s="153"/>
      <c r="AI5439" t="s">
        <v>201</v>
      </c>
      <c r="AJ5439" t="s">
        <v>17878</v>
      </c>
      <c r="AK5439" s="9" t="str">
        <f>VLOOKUP(Y5439,zdroj!D:AJ,33,0)</f>
        <v>katB</v>
      </c>
    </row>
    <row r="5440" spans="8:37" x14ac:dyDescent="0.25">
      <c r="H5440" s="8"/>
      <c r="I5440" s="8"/>
      <c r="N5440" s="23"/>
      <c r="O5440" s="24"/>
      <c r="P5440" s="19"/>
      <c r="Q5440" s="19"/>
      <c r="R5440" s="19"/>
      <c r="U5440" s="27"/>
      <c r="Y5440" s="9" t="s">
        <v>577</v>
      </c>
      <c r="Z5440" s="9" t="s">
        <v>232</v>
      </c>
      <c r="AA5440" s="9" t="s">
        <v>198</v>
      </c>
      <c r="AB5440" s="9">
        <v>8008957</v>
      </c>
      <c r="AC5440" s="9" t="s">
        <v>6215</v>
      </c>
      <c r="AD5440" s="9" t="s">
        <v>231</v>
      </c>
      <c r="AE5440" s="5">
        <f t="shared" si="190"/>
        <v>0</v>
      </c>
      <c r="AF5440" s="5" t="str">
        <f t="shared" si="191"/>
        <v>katB</v>
      </c>
      <c r="AG5440" s="153"/>
      <c r="AH5440" s="153"/>
      <c r="AI5440" t="s">
        <v>201</v>
      </c>
      <c r="AJ5440" t="s">
        <v>17878</v>
      </c>
      <c r="AK5440" s="9" t="str">
        <f>VLOOKUP(Y5440,zdroj!D:AJ,33,0)</f>
        <v>katB</v>
      </c>
    </row>
    <row r="5441" spans="8:37" x14ac:dyDescent="0.25">
      <c r="H5441" s="8"/>
      <c r="I5441" s="8"/>
      <c r="N5441" s="23"/>
      <c r="O5441" s="24"/>
      <c r="P5441" s="19"/>
      <c r="Q5441" s="19"/>
      <c r="R5441" s="19"/>
      <c r="U5441" s="27"/>
      <c r="Y5441" s="9" t="s">
        <v>577</v>
      </c>
      <c r="Z5441" s="9" t="s">
        <v>232</v>
      </c>
      <c r="AA5441" s="9" t="s">
        <v>198</v>
      </c>
      <c r="AB5441" s="9">
        <v>8008965</v>
      </c>
      <c r="AC5441" s="9" t="s">
        <v>6216</v>
      </c>
      <c r="AD5441" s="9" t="s">
        <v>231</v>
      </c>
      <c r="AE5441" s="5">
        <f t="shared" si="190"/>
        <v>0</v>
      </c>
      <c r="AF5441" s="5" t="str">
        <f t="shared" si="191"/>
        <v>katB</v>
      </c>
      <c r="AG5441" s="153"/>
      <c r="AH5441" s="153"/>
      <c r="AI5441" t="s">
        <v>201</v>
      </c>
      <c r="AJ5441" t="s">
        <v>17878</v>
      </c>
      <c r="AK5441" s="9" t="str">
        <f>VLOOKUP(Y5441,zdroj!D:AJ,33,0)</f>
        <v>katB</v>
      </c>
    </row>
    <row r="5442" spans="8:37" x14ac:dyDescent="0.25">
      <c r="H5442" s="8"/>
      <c r="I5442" s="8"/>
      <c r="N5442" s="23"/>
      <c r="O5442" s="24"/>
      <c r="P5442" s="19"/>
      <c r="Q5442" s="19"/>
      <c r="R5442" s="19"/>
      <c r="U5442" s="27"/>
      <c r="Y5442" s="9" t="s">
        <v>577</v>
      </c>
      <c r="Z5442" s="9" t="s">
        <v>232</v>
      </c>
      <c r="AA5442" s="9" t="s">
        <v>198</v>
      </c>
      <c r="AB5442" s="9">
        <v>8008973</v>
      </c>
      <c r="AC5442" s="9" t="s">
        <v>6217</v>
      </c>
      <c r="AD5442" s="9" t="s">
        <v>231</v>
      </c>
      <c r="AE5442" s="5">
        <f t="shared" si="190"/>
        <v>0</v>
      </c>
      <c r="AF5442" s="5" t="str">
        <f t="shared" si="191"/>
        <v>katB</v>
      </c>
      <c r="AG5442" s="153"/>
      <c r="AH5442" s="153"/>
      <c r="AI5442" t="s">
        <v>201</v>
      </c>
      <c r="AJ5442" t="s">
        <v>17878</v>
      </c>
      <c r="AK5442" s="9" t="str">
        <f>VLOOKUP(Y5442,zdroj!D:AJ,33,0)</f>
        <v>katB</v>
      </c>
    </row>
    <row r="5443" spans="8:37" x14ac:dyDescent="0.25">
      <c r="H5443" s="8"/>
      <c r="I5443" s="8"/>
      <c r="N5443" s="23"/>
      <c r="O5443" s="24"/>
      <c r="P5443" s="19"/>
      <c r="Q5443" s="19"/>
      <c r="R5443" s="19"/>
      <c r="U5443" s="27"/>
      <c r="Y5443" s="9" t="s">
        <v>577</v>
      </c>
      <c r="Z5443" s="9" t="s">
        <v>232</v>
      </c>
      <c r="AA5443" s="9" t="s">
        <v>198</v>
      </c>
      <c r="AB5443" s="9">
        <v>8008981</v>
      </c>
      <c r="AC5443" s="9" t="s">
        <v>6218</v>
      </c>
      <c r="AD5443" s="9" t="s">
        <v>231</v>
      </c>
      <c r="AE5443" s="5">
        <f t="shared" si="190"/>
        <v>0</v>
      </c>
      <c r="AF5443" s="5" t="str">
        <f t="shared" si="191"/>
        <v>katB</v>
      </c>
      <c r="AG5443" s="153"/>
      <c r="AH5443" s="153"/>
      <c r="AI5443" t="s">
        <v>201</v>
      </c>
      <c r="AJ5443" t="s">
        <v>17878</v>
      </c>
      <c r="AK5443" s="9" t="str">
        <f>VLOOKUP(Y5443,zdroj!D:AJ,33,0)</f>
        <v>katB</v>
      </c>
    </row>
    <row r="5444" spans="8:37" x14ac:dyDescent="0.25">
      <c r="H5444" s="8"/>
      <c r="I5444" s="8"/>
      <c r="N5444" s="23"/>
      <c r="O5444" s="24"/>
      <c r="P5444" s="19"/>
      <c r="Q5444" s="19"/>
      <c r="R5444" s="19"/>
      <c r="U5444" s="27"/>
      <c r="Y5444" s="9" t="s">
        <v>577</v>
      </c>
      <c r="Z5444" s="9" t="s">
        <v>232</v>
      </c>
      <c r="AA5444" s="9" t="s">
        <v>198</v>
      </c>
      <c r="AB5444" s="9">
        <v>8007292</v>
      </c>
      <c r="AC5444" s="9" t="s">
        <v>6219</v>
      </c>
      <c r="AD5444" s="9" t="s">
        <v>231</v>
      </c>
      <c r="AE5444" s="5">
        <f t="shared" si="190"/>
        <v>0</v>
      </c>
      <c r="AF5444" s="5" t="str">
        <f t="shared" si="191"/>
        <v>katB</v>
      </c>
      <c r="AG5444" s="153"/>
      <c r="AH5444" s="153"/>
      <c r="AI5444" t="s">
        <v>201</v>
      </c>
      <c r="AJ5444" t="s">
        <v>17878</v>
      </c>
      <c r="AK5444" s="9" t="str">
        <f>VLOOKUP(Y5444,zdroj!D:AJ,33,0)</f>
        <v>katB</v>
      </c>
    </row>
    <row r="5445" spans="8:37" x14ac:dyDescent="0.25">
      <c r="H5445" s="8"/>
      <c r="I5445" s="8"/>
      <c r="N5445" s="23"/>
      <c r="O5445" s="24"/>
      <c r="P5445" s="19"/>
      <c r="Q5445" s="19"/>
      <c r="R5445" s="19"/>
      <c r="U5445" s="27"/>
      <c r="Y5445" s="9" t="s">
        <v>577</v>
      </c>
      <c r="Z5445" s="9" t="s">
        <v>232</v>
      </c>
      <c r="AA5445" s="9" t="s">
        <v>198</v>
      </c>
      <c r="AB5445" s="9">
        <v>25765370</v>
      </c>
      <c r="AC5445" s="9" t="s">
        <v>6220</v>
      </c>
      <c r="AD5445" s="9" t="s">
        <v>231</v>
      </c>
      <c r="AE5445" s="5">
        <f t="shared" si="190"/>
        <v>0</v>
      </c>
      <c r="AF5445" s="5" t="str">
        <f t="shared" si="191"/>
        <v>katB</v>
      </c>
      <c r="AG5445" s="153"/>
      <c r="AH5445" s="153"/>
      <c r="AI5445" t="s">
        <v>201</v>
      </c>
      <c r="AJ5445" t="s">
        <v>17878</v>
      </c>
      <c r="AK5445" s="9" t="str">
        <f>VLOOKUP(Y5445,zdroj!D:AJ,33,0)</f>
        <v>katB</v>
      </c>
    </row>
    <row r="5446" spans="8:37" x14ac:dyDescent="0.25">
      <c r="H5446" s="8"/>
      <c r="I5446" s="8"/>
      <c r="N5446" s="23"/>
      <c r="O5446" s="24"/>
      <c r="P5446" s="19"/>
      <c r="Q5446" s="19"/>
      <c r="R5446" s="19"/>
      <c r="U5446" s="27"/>
      <c r="Y5446" s="9" t="s">
        <v>577</v>
      </c>
      <c r="Z5446" s="9" t="s">
        <v>232</v>
      </c>
      <c r="AA5446" s="9" t="s">
        <v>198</v>
      </c>
      <c r="AB5446" s="9">
        <v>79638414</v>
      </c>
      <c r="AC5446" s="9" t="s">
        <v>6221</v>
      </c>
      <c r="AD5446" s="9" t="s">
        <v>231</v>
      </c>
      <c r="AE5446" s="5">
        <f t="shared" si="190"/>
        <v>0</v>
      </c>
      <c r="AF5446" s="5" t="str">
        <f t="shared" si="191"/>
        <v>katB</v>
      </c>
      <c r="AG5446" s="153"/>
      <c r="AH5446" s="153"/>
      <c r="AI5446" t="s">
        <v>201</v>
      </c>
      <c r="AJ5446" t="s">
        <v>17878</v>
      </c>
      <c r="AK5446" s="9" t="str">
        <f>VLOOKUP(Y5446,zdroj!D:AJ,33,0)</f>
        <v>katB</v>
      </c>
    </row>
    <row r="5447" spans="8:37" x14ac:dyDescent="0.25">
      <c r="H5447" s="8"/>
      <c r="I5447" s="8"/>
      <c r="N5447" s="23"/>
      <c r="O5447" s="24"/>
      <c r="P5447" s="19"/>
      <c r="Q5447" s="19"/>
      <c r="R5447" s="19"/>
      <c r="U5447" s="27"/>
      <c r="Y5447" s="9" t="s">
        <v>577</v>
      </c>
      <c r="Z5447" s="9" t="s">
        <v>232</v>
      </c>
      <c r="AA5447" s="9" t="s">
        <v>198</v>
      </c>
      <c r="AB5447" s="9">
        <v>26726394</v>
      </c>
      <c r="AC5447" s="9" t="s">
        <v>6222</v>
      </c>
      <c r="AD5447" s="9" t="s">
        <v>231</v>
      </c>
      <c r="AE5447" s="5">
        <f t="shared" si="190"/>
        <v>0</v>
      </c>
      <c r="AF5447" s="5" t="str">
        <f t="shared" si="191"/>
        <v>katB</v>
      </c>
      <c r="AG5447" s="153"/>
      <c r="AH5447" s="153"/>
      <c r="AI5447" t="s">
        <v>229</v>
      </c>
      <c r="AJ5447" t="s">
        <v>17878</v>
      </c>
      <c r="AK5447" s="9" t="str">
        <f>VLOOKUP(Y5447,zdroj!D:AJ,33,0)</f>
        <v>katB</v>
      </c>
    </row>
    <row r="5448" spans="8:37" x14ac:dyDescent="0.25">
      <c r="H5448" s="8"/>
      <c r="I5448" s="8"/>
      <c r="N5448" s="23"/>
      <c r="O5448" s="24"/>
      <c r="P5448" s="19"/>
      <c r="Q5448" s="19"/>
      <c r="R5448" s="19"/>
      <c r="U5448" s="27"/>
      <c r="Y5448" s="9" t="s">
        <v>577</v>
      </c>
      <c r="Z5448" s="9" t="s">
        <v>232</v>
      </c>
      <c r="AA5448" s="9" t="s">
        <v>198</v>
      </c>
      <c r="AB5448" s="9">
        <v>27369111</v>
      </c>
      <c r="AC5448" s="9" t="s">
        <v>6223</v>
      </c>
      <c r="AD5448" s="9" t="s">
        <v>231</v>
      </c>
      <c r="AE5448" s="5">
        <f t="shared" si="190"/>
        <v>0</v>
      </c>
      <c r="AF5448" s="5" t="str">
        <f t="shared" si="191"/>
        <v>katB</v>
      </c>
      <c r="AG5448" s="153"/>
      <c r="AH5448" s="153"/>
      <c r="AI5448" t="s">
        <v>201</v>
      </c>
      <c r="AJ5448" t="s">
        <v>17878</v>
      </c>
      <c r="AK5448" s="9" t="str">
        <f>VLOOKUP(Y5448,zdroj!D:AJ,33,0)</f>
        <v>katB</v>
      </c>
    </row>
    <row r="5449" spans="8:37" x14ac:dyDescent="0.25">
      <c r="H5449" s="8"/>
      <c r="I5449" s="8"/>
      <c r="N5449" s="23"/>
      <c r="O5449" s="24"/>
      <c r="P5449" s="19"/>
      <c r="Q5449" s="19"/>
      <c r="R5449" s="19"/>
      <c r="U5449" s="27"/>
      <c r="Y5449" s="9" t="s">
        <v>577</v>
      </c>
      <c r="Z5449" s="9" t="s">
        <v>232</v>
      </c>
      <c r="AA5449" s="9" t="s">
        <v>198</v>
      </c>
      <c r="AB5449" s="9">
        <v>27369129</v>
      </c>
      <c r="AC5449" s="9" t="s">
        <v>6224</v>
      </c>
      <c r="AD5449" s="9" t="s">
        <v>231</v>
      </c>
      <c r="AE5449" s="5">
        <f t="shared" si="190"/>
        <v>0</v>
      </c>
      <c r="AF5449" s="5" t="str">
        <f t="shared" si="191"/>
        <v>katB</v>
      </c>
      <c r="AG5449" s="153"/>
      <c r="AH5449" s="153"/>
      <c r="AI5449" t="s">
        <v>201</v>
      </c>
      <c r="AJ5449" t="s">
        <v>17878</v>
      </c>
      <c r="AK5449" s="9" t="str">
        <f>VLOOKUP(Y5449,zdroj!D:AJ,33,0)</f>
        <v>katB</v>
      </c>
    </row>
    <row r="5450" spans="8:37" x14ac:dyDescent="0.25">
      <c r="H5450" s="8"/>
      <c r="I5450" s="8"/>
      <c r="N5450" s="23"/>
      <c r="O5450" s="24"/>
      <c r="P5450" s="19"/>
      <c r="Q5450" s="19"/>
      <c r="R5450" s="19"/>
      <c r="U5450" s="27"/>
      <c r="Y5450" s="9" t="s">
        <v>577</v>
      </c>
      <c r="Z5450" s="9" t="s">
        <v>232</v>
      </c>
      <c r="AA5450" s="9" t="s">
        <v>198</v>
      </c>
      <c r="AB5450" s="9">
        <v>27369137</v>
      </c>
      <c r="AC5450" s="9" t="s">
        <v>6225</v>
      </c>
      <c r="AD5450" s="9" t="s">
        <v>231</v>
      </c>
      <c r="AE5450" s="5">
        <f t="shared" ref="AE5450:AE5513" si="192">VLOOKUP(Y5450,K:T,10,0)</f>
        <v>0</v>
      </c>
      <c r="AF5450" s="5" t="str">
        <f t="shared" ref="AF5450:AF5513" si="193">IF(AE5450="A",IF(AD5450="katA","katB",AD5450),AD5450)</f>
        <v>katB</v>
      </c>
      <c r="AG5450" s="153"/>
      <c r="AH5450" s="153"/>
      <c r="AI5450" t="s">
        <v>201</v>
      </c>
      <c r="AJ5450" t="s">
        <v>17878</v>
      </c>
      <c r="AK5450" s="9" t="str">
        <f>VLOOKUP(Y5450,zdroj!D:AJ,33,0)</f>
        <v>katB</v>
      </c>
    </row>
    <row r="5451" spans="8:37" x14ac:dyDescent="0.25">
      <c r="H5451" s="8"/>
      <c r="I5451" s="8"/>
      <c r="N5451" s="23"/>
      <c r="O5451" s="24"/>
      <c r="P5451" s="19"/>
      <c r="Q5451" s="19"/>
      <c r="R5451" s="19"/>
      <c r="U5451" s="27"/>
      <c r="Y5451" s="9" t="s">
        <v>577</v>
      </c>
      <c r="Z5451" s="9" t="s">
        <v>232</v>
      </c>
      <c r="AA5451" s="9" t="s">
        <v>198</v>
      </c>
      <c r="AB5451" s="9">
        <v>27369145</v>
      </c>
      <c r="AC5451" s="9" t="s">
        <v>6226</v>
      </c>
      <c r="AD5451" s="9" t="s">
        <v>231</v>
      </c>
      <c r="AE5451" s="5">
        <f t="shared" si="192"/>
        <v>0</v>
      </c>
      <c r="AF5451" s="5" t="str">
        <f t="shared" si="193"/>
        <v>katB</v>
      </c>
      <c r="AG5451" s="153"/>
      <c r="AH5451" s="153"/>
      <c r="AI5451" t="s">
        <v>201</v>
      </c>
      <c r="AJ5451" t="s">
        <v>17878</v>
      </c>
      <c r="AK5451" s="9" t="str">
        <f>VLOOKUP(Y5451,zdroj!D:AJ,33,0)</f>
        <v>katB</v>
      </c>
    </row>
    <row r="5452" spans="8:37" x14ac:dyDescent="0.25">
      <c r="H5452" s="8"/>
      <c r="I5452" s="8"/>
      <c r="N5452" s="23"/>
      <c r="O5452" s="24"/>
      <c r="P5452" s="19"/>
      <c r="Q5452" s="19"/>
      <c r="R5452" s="19"/>
      <c r="U5452" s="27"/>
      <c r="Y5452" s="9" t="s">
        <v>577</v>
      </c>
      <c r="Z5452" s="9" t="s">
        <v>232</v>
      </c>
      <c r="AA5452" s="9" t="s">
        <v>198</v>
      </c>
      <c r="AB5452" s="9">
        <v>27369153</v>
      </c>
      <c r="AC5452" s="9" t="s">
        <v>6227</v>
      </c>
      <c r="AD5452" s="9" t="s">
        <v>231</v>
      </c>
      <c r="AE5452" s="5">
        <f t="shared" si="192"/>
        <v>0</v>
      </c>
      <c r="AF5452" s="5" t="str">
        <f t="shared" si="193"/>
        <v>katB</v>
      </c>
      <c r="AG5452" s="153"/>
      <c r="AH5452" s="153"/>
      <c r="AI5452" t="s">
        <v>17879</v>
      </c>
      <c r="AJ5452" t="s">
        <v>17878</v>
      </c>
      <c r="AK5452" s="9" t="str">
        <f>VLOOKUP(Y5452,zdroj!D:AJ,33,0)</f>
        <v>katB</v>
      </c>
    </row>
    <row r="5453" spans="8:37" x14ac:dyDescent="0.25">
      <c r="H5453" s="8"/>
      <c r="I5453" s="8"/>
      <c r="N5453" s="23"/>
      <c r="O5453" s="24"/>
      <c r="P5453" s="19"/>
      <c r="Q5453" s="19"/>
      <c r="R5453" s="19"/>
      <c r="U5453" s="27"/>
      <c r="Y5453" s="9" t="s">
        <v>577</v>
      </c>
      <c r="Z5453" s="9" t="s">
        <v>232</v>
      </c>
      <c r="AA5453" s="9" t="s">
        <v>198</v>
      </c>
      <c r="AB5453" s="9">
        <v>27369161</v>
      </c>
      <c r="AC5453" s="9" t="s">
        <v>6228</v>
      </c>
      <c r="AD5453" s="9" t="s">
        <v>231</v>
      </c>
      <c r="AE5453" s="5">
        <f t="shared" si="192"/>
        <v>0</v>
      </c>
      <c r="AF5453" s="5" t="str">
        <f t="shared" si="193"/>
        <v>katB</v>
      </c>
      <c r="AG5453" s="153"/>
      <c r="AH5453" s="153"/>
      <c r="AI5453" t="s">
        <v>201</v>
      </c>
      <c r="AJ5453" t="s">
        <v>17878</v>
      </c>
      <c r="AK5453" s="9" t="str">
        <f>VLOOKUP(Y5453,zdroj!D:AJ,33,0)</f>
        <v>katB</v>
      </c>
    </row>
    <row r="5454" spans="8:37" x14ac:dyDescent="0.25">
      <c r="H5454" s="8"/>
      <c r="I5454" s="8"/>
      <c r="N5454" s="23"/>
      <c r="O5454" s="24"/>
      <c r="P5454" s="19"/>
      <c r="Q5454" s="19"/>
      <c r="R5454" s="19"/>
      <c r="U5454" s="27"/>
      <c r="Y5454" s="9" t="s">
        <v>577</v>
      </c>
      <c r="Z5454" s="9" t="s">
        <v>232</v>
      </c>
      <c r="AA5454" s="9" t="s">
        <v>198</v>
      </c>
      <c r="AB5454" s="9">
        <v>27369188</v>
      </c>
      <c r="AC5454" s="9" t="s">
        <v>6229</v>
      </c>
      <c r="AD5454" s="9" t="s">
        <v>231</v>
      </c>
      <c r="AE5454" s="5">
        <f t="shared" si="192"/>
        <v>0</v>
      </c>
      <c r="AF5454" s="5" t="str">
        <f t="shared" si="193"/>
        <v>katB</v>
      </c>
      <c r="AG5454" s="153"/>
      <c r="AH5454" s="153"/>
      <c r="AI5454" t="s">
        <v>201</v>
      </c>
      <c r="AJ5454" t="s">
        <v>17878</v>
      </c>
      <c r="AK5454" s="9" t="str">
        <f>VLOOKUP(Y5454,zdroj!D:AJ,33,0)</f>
        <v>katB</v>
      </c>
    </row>
    <row r="5455" spans="8:37" x14ac:dyDescent="0.25">
      <c r="H5455" s="8"/>
      <c r="I5455" s="8"/>
      <c r="N5455" s="23"/>
      <c r="O5455" s="24"/>
      <c r="P5455" s="19"/>
      <c r="Q5455" s="19"/>
      <c r="R5455" s="19"/>
      <c r="U5455" s="27"/>
      <c r="Y5455" s="9" t="s">
        <v>577</v>
      </c>
      <c r="Z5455" s="9" t="s">
        <v>232</v>
      </c>
      <c r="AA5455" s="9" t="s">
        <v>198</v>
      </c>
      <c r="AB5455" s="9">
        <v>8007128</v>
      </c>
      <c r="AC5455" s="9" t="s">
        <v>6230</v>
      </c>
      <c r="AD5455" s="9" t="s">
        <v>231</v>
      </c>
      <c r="AE5455" s="5">
        <f t="shared" si="192"/>
        <v>0</v>
      </c>
      <c r="AF5455" s="5" t="str">
        <f t="shared" si="193"/>
        <v>katB</v>
      </c>
      <c r="AG5455" s="153"/>
      <c r="AH5455" s="153"/>
      <c r="AI5455" t="s">
        <v>201</v>
      </c>
      <c r="AJ5455" t="s">
        <v>17878</v>
      </c>
      <c r="AK5455" s="9" t="str">
        <f>VLOOKUP(Y5455,zdroj!D:AJ,33,0)</f>
        <v>katB</v>
      </c>
    </row>
    <row r="5456" spans="8:37" x14ac:dyDescent="0.25">
      <c r="H5456" s="8"/>
      <c r="I5456" s="8"/>
      <c r="N5456" s="23"/>
      <c r="O5456" s="24"/>
      <c r="P5456" s="19"/>
      <c r="Q5456" s="19"/>
      <c r="R5456" s="19"/>
      <c r="U5456" s="27"/>
      <c r="Y5456" s="9" t="s">
        <v>577</v>
      </c>
      <c r="Z5456" s="9" t="s">
        <v>232</v>
      </c>
      <c r="AA5456" s="9" t="s">
        <v>198</v>
      </c>
      <c r="AB5456" s="9">
        <v>8007306</v>
      </c>
      <c r="AC5456" s="9" t="s">
        <v>6231</v>
      </c>
      <c r="AD5456" s="9" t="s">
        <v>231</v>
      </c>
      <c r="AE5456" s="5">
        <f t="shared" si="192"/>
        <v>0</v>
      </c>
      <c r="AF5456" s="5" t="str">
        <f t="shared" si="193"/>
        <v>katB</v>
      </c>
      <c r="AG5456" s="153"/>
      <c r="AH5456" s="153"/>
      <c r="AI5456" t="s">
        <v>201</v>
      </c>
      <c r="AJ5456" t="s">
        <v>17878</v>
      </c>
      <c r="AK5456" s="9" t="str">
        <f>VLOOKUP(Y5456,zdroj!D:AJ,33,0)</f>
        <v>katB</v>
      </c>
    </row>
    <row r="5457" spans="8:37" x14ac:dyDescent="0.25">
      <c r="H5457" s="8"/>
      <c r="I5457" s="8"/>
      <c r="N5457" s="23"/>
      <c r="O5457" s="24"/>
      <c r="P5457" s="19"/>
      <c r="Q5457" s="19"/>
      <c r="R5457" s="19"/>
      <c r="U5457" s="27"/>
      <c r="Y5457" s="9" t="s">
        <v>577</v>
      </c>
      <c r="Z5457" s="9" t="s">
        <v>232</v>
      </c>
      <c r="AA5457" s="9" t="s">
        <v>198</v>
      </c>
      <c r="AB5457" s="9">
        <v>27369196</v>
      </c>
      <c r="AC5457" s="9" t="s">
        <v>6232</v>
      </c>
      <c r="AD5457" s="9" t="s">
        <v>231</v>
      </c>
      <c r="AE5457" s="5">
        <f t="shared" si="192"/>
        <v>0</v>
      </c>
      <c r="AF5457" s="5" t="str">
        <f t="shared" si="193"/>
        <v>katB</v>
      </c>
      <c r="AG5457" s="153"/>
      <c r="AH5457" s="153"/>
      <c r="AI5457" t="s">
        <v>201</v>
      </c>
      <c r="AJ5457" t="s">
        <v>17878</v>
      </c>
      <c r="AK5457" s="9" t="str">
        <f>VLOOKUP(Y5457,zdroj!D:AJ,33,0)</f>
        <v>katB</v>
      </c>
    </row>
    <row r="5458" spans="8:37" x14ac:dyDescent="0.25">
      <c r="H5458" s="8"/>
      <c r="I5458" s="8"/>
      <c r="N5458" s="23"/>
      <c r="O5458" s="24"/>
      <c r="P5458" s="19"/>
      <c r="Q5458" s="19"/>
      <c r="R5458" s="19"/>
      <c r="U5458" s="27"/>
      <c r="Y5458" s="9" t="s">
        <v>577</v>
      </c>
      <c r="Z5458" s="9" t="s">
        <v>232</v>
      </c>
      <c r="AA5458" s="9" t="s">
        <v>198</v>
      </c>
      <c r="AB5458" s="9">
        <v>27369200</v>
      </c>
      <c r="AC5458" s="9" t="s">
        <v>6233</v>
      </c>
      <c r="AD5458" s="9" t="s">
        <v>231</v>
      </c>
      <c r="AE5458" s="5">
        <f t="shared" si="192"/>
        <v>0</v>
      </c>
      <c r="AF5458" s="5" t="str">
        <f t="shared" si="193"/>
        <v>katB</v>
      </c>
      <c r="AG5458" s="153"/>
      <c r="AH5458" s="153"/>
      <c r="AI5458" t="s">
        <v>201</v>
      </c>
      <c r="AJ5458" t="s">
        <v>17878</v>
      </c>
      <c r="AK5458" s="9" t="str">
        <f>VLOOKUP(Y5458,zdroj!D:AJ,33,0)</f>
        <v>katB</v>
      </c>
    </row>
    <row r="5459" spans="8:37" x14ac:dyDescent="0.25">
      <c r="H5459" s="8"/>
      <c r="I5459" s="8"/>
      <c r="N5459" s="23"/>
      <c r="O5459" s="24"/>
      <c r="P5459" s="19"/>
      <c r="Q5459" s="19"/>
      <c r="R5459" s="19"/>
      <c r="U5459" s="27"/>
      <c r="Y5459" s="9" t="s">
        <v>577</v>
      </c>
      <c r="Z5459" s="9" t="s">
        <v>232</v>
      </c>
      <c r="AA5459" s="9" t="s">
        <v>198</v>
      </c>
      <c r="AB5459" s="9">
        <v>27369218</v>
      </c>
      <c r="AC5459" s="9" t="s">
        <v>6234</v>
      </c>
      <c r="AD5459" s="9" t="s">
        <v>231</v>
      </c>
      <c r="AE5459" s="5">
        <f t="shared" si="192"/>
        <v>0</v>
      </c>
      <c r="AF5459" s="5" t="str">
        <f t="shared" si="193"/>
        <v>katB</v>
      </c>
      <c r="AG5459" s="153"/>
      <c r="AH5459" s="153"/>
      <c r="AI5459" t="s">
        <v>201</v>
      </c>
      <c r="AJ5459" t="s">
        <v>17878</v>
      </c>
      <c r="AK5459" s="9" t="str">
        <f>VLOOKUP(Y5459,zdroj!D:AJ,33,0)</f>
        <v>katB</v>
      </c>
    </row>
    <row r="5460" spans="8:37" x14ac:dyDescent="0.25">
      <c r="H5460" s="8"/>
      <c r="I5460" s="8"/>
      <c r="N5460" s="23"/>
      <c r="O5460" s="24"/>
      <c r="P5460" s="19"/>
      <c r="Q5460" s="19"/>
      <c r="R5460" s="19"/>
      <c r="U5460" s="27"/>
      <c r="Y5460" s="9" t="s">
        <v>577</v>
      </c>
      <c r="Z5460" s="9" t="s">
        <v>232</v>
      </c>
      <c r="AA5460" s="9" t="s">
        <v>198</v>
      </c>
      <c r="AB5460" s="9">
        <v>27369226</v>
      </c>
      <c r="AC5460" s="9" t="s">
        <v>6235</v>
      </c>
      <c r="AD5460" s="9" t="s">
        <v>231</v>
      </c>
      <c r="AE5460" s="5">
        <f t="shared" si="192"/>
        <v>0</v>
      </c>
      <c r="AF5460" s="5" t="str">
        <f t="shared" si="193"/>
        <v>katB</v>
      </c>
      <c r="AG5460" s="153"/>
      <c r="AH5460" s="153"/>
      <c r="AI5460" t="s">
        <v>201</v>
      </c>
      <c r="AJ5460" t="s">
        <v>17878</v>
      </c>
      <c r="AK5460" s="9" t="str">
        <f>VLOOKUP(Y5460,zdroj!D:AJ,33,0)</f>
        <v>katB</v>
      </c>
    </row>
    <row r="5461" spans="8:37" x14ac:dyDescent="0.25">
      <c r="H5461" s="8"/>
      <c r="I5461" s="8"/>
      <c r="N5461" s="23"/>
      <c r="O5461" s="24"/>
      <c r="P5461" s="19"/>
      <c r="Q5461" s="19"/>
      <c r="R5461" s="19"/>
      <c r="U5461" s="27"/>
      <c r="Y5461" s="9" t="s">
        <v>577</v>
      </c>
      <c r="Z5461" s="9" t="s">
        <v>232</v>
      </c>
      <c r="AA5461" s="9" t="s">
        <v>198</v>
      </c>
      <c r="AB5461" s="9">
        <v>27369234</v>
      </c>
      <c r="AC5461" s="9" t="s">
        <v>6236</v>
      </c>
      <c r="AD5461" s="9" t="s">
        <v>231</v>
      </c>
      <c r="AE5461" s="5">
        <f t="shared" si="192"/>
        <v>0</v>
      </c>
      <c r="AF5461" s="5" t="str">
        <f t="shared" si="193"/>
        <v>katB</v>
      </c>
      <c r="AG5461" s="153"/>
      <c r="AH5461" s="153"/>
      <c r="AI5461" t="s">
        <v>201</v>
      </c>
      <c r="AJ5461" t="s">
        <v>17878</v>
      </c>
      <c r="AK5461" s="9" t="str">
        <f>VLOOKUP(Y5461,zdroj!D:AJ,33,0)</f>
        <v>katB</v>
      </c>
    </row>
    <row r="5462" spans="8:37" x14ac:dyDescent="0.25">
      <c r="H5462" s="8"/>
      <c r="I5462" s="8"/>
      <c r="N5462" s="23"/>
      <c r="O5462" s="24"/>
      <c r="P5462" s="19"/>
      <c r="Q5462" s="19"/>
      <c r="R5462" s="19"/>
      <c r="U5462" s="27"/>
      <c r="Y5462" s="9" t="s">
        <v>577</v>
      </c>
      <c r="Z5462" s="9" t="s">
        <v>232</v>
      </c>
      <c r="AA5462" s="9" t="s">
        <v>198</v>
      </c>
      <c r="AB5462" s="9">
        <v>27369242</v>
      </c>
      <c r="AC5462" s="9" t="s">
        <v>6237</v>
      </c>
      <c r="AD5462" s="9" t="s">
        <v>231</v>
      </c>
      <c r="AE5462" s="5">
        <f t="shared" si="192"/>
        <v>0</v>
      </c>
      <c r="AF5462" s="5" t="str">
        <f t="shared" si="193"/>
        <v>katB</v>
      </c>
      <c r="AG5462" s="153"/>
      <c r="AH5462" s="153"/>
      <c r="AI5462" t="s">
        <v>201</v>
      </c>
      <c r="AJ5462" t="s">
        <v>17878</v>
      </c>
      <c r="AK5462" s="9" t="str">
        <f>VLOOKUP(Y5462,zdroj!D:AJ,33,0)</f>
        <v>katB</v>
      </c>
    </row>
    <row r="5463" spans="8:37" x14ac:dyDescent="0.25">
      <c r="H5463" s="8"/>
      <c r="I5463" s="8"/>
      <c r="N5463" s="23"/>
      <c r="O5463" s="24"/>
      <c r="P5463" s="19"/>
      <c r="Q5463" s="19"/>
      <c r="R5463" s="19"/>
      <c r="U5463" s="27"/>
      <c r="Y5463" s="9" t="s">
        <v>577</v>
      </c>
      <c r="Z5463" s="9" t="s">
        <v>232</v>
      </c>
      <c r="AA5463" s="9" t="s">
        <v>198</v>
      </c>
      <c r="AB5463" s="9">
        <v>27369251</v>
      </c>
      <c r="AC5463" s="9" t="s">
        <v>6238</v>
      </c>
      <c r="AD5463" s="9" t="s">
        <v>231</v>
      </c>
      <c r="AE5463" s="5">
        <f t="shared" si="192"/>
        <v>0</v>
      </c>
      <c r="AF5463" s="5" t="str">
        <f t="shared" si="193"/>
        <v>katB</v>
      </c>
      <c r="AG5463" s="153"/>
      <c r="AH5463" s="153"/>
      <c r="AI5463" t="s">
        <v>201</v>
      </c>
      <c r="AJ5463" t="s">
        <v>17878</v>
      </c>
      <c r="AK5463" s="9" t="str">
        <f>VLOOKUP(Y5463,zdroj!D:AJ,33,0)</f>
        <v>katB</v>
      </c>
    </row>
    <row r="5464" spans="8:37" x14ac:dyDescent="0.25">
      <c r="H5464" s="8"/>
      <c r="I5464" s="8"/>
      <c r="N5464" s="23"/>
      <c r="O5464" s="24"/>
      <c r="P5464" s="19"/>
      <c r="Q5464" s="19"/>
      <c r="R5464" s="19"/>
      <c r="U5464" s="27"/>
      <c r="Y5464" s="9" t="s">
        <v>577</v>
      </c>
      <c r="Z5464" s="9" t="s">
        <v>232</v>
      </c>
      <c r="AA5464" s="9" t="s">
        <v>198</v>
      </c>
      <c r="AB5464" s="9">
        <v>27369269</v>
      </c>
      <c r="AC5464" s="9" t="s">
        <v>6239</v>
      </c>
      <c r="AD5464" s="9" t="s">
        <v>231</v>
      </c>
      <c r="AE5464" s="5">
        <f t="shared" si="192"/>
        <v>0</v>
      </c>
      <c r="AF5464" s="5" t="str">
        <f t="shared" si="193"/>
        <v>katB</v>
      </c>
      <c r="AG5464" s="153"/>
      <c r="AH5464" s="153"/>
      <c r="AI5464" t="s">
        <v>201</v>
      </c>
      <c r="AJ5464" t="s">
        <v>17878</v>
      </c>
      <c r="AK5464" s="9" t="str">
        <f>VLOOKUP(Y5464,zdroj!D:AJ,33,0)</f>
        <v>katB</v>
      </c>
    </row>
    <row r="5465" spans="8:37" x14ac:dyDescent="0.25">
      <c r="H5465" s="8"/>
      <c r="I5465" s="8"/>
      <c r="N5465" s="23"/>
      <c r="O5465" s="24"/>
      <c r="P5465" s="19"/>
      <c r="Q5465" s="19"/>
      <c r="R5465" s="19"/>
      <c r="U5465" s="27"/>
      <c r="Y5465" s="9" t="s">
        <v>577</v>
      </c>
      <c r="Z5465" s="9" t="s">
        <v>232</v>
      </c>
      <c r="AA5465" s="9" t="s">
        <v>198</v>
      </c>
      <c r="AB5465" s="9">
        <v>27369277</v>
      </c>
      <c r="AC5465" s="9" t="s">
        <v>6240</v>
      </c>
      <c r="AD5465" s="9" t="s">
        <v>231</v>
      </c>
      <c r="AE5465" s="5">
        <f t="shared" si="192"/>
        <v>0</v>
      </c>
      <c r="AF5465" s="5" t="str">
        <f t="shared" si="193"/>
        <v>katB</v>
      </c>
      <c r="AG5465" s="153"/>
      <c r="AH5465" s="153"/>
      <c r="AI5465" t="s">
        <v>201</v>
      </c>
      <c r="AJ5465" t="s">
        <v>17878</v>
      </c>
      <c r="AK5465" s="9" t="str">
        <f>VLOOKUP(Y5465,zdroj!D:AJ,33,0)</f>
        <v>katB</v>
      </c>
    </row>
    <row r="5466" spans="8:37" x14ac:dyDescent="0.25">
      <c r="H5466" s="8"/>
      <c r="I5466" s="8"/>
      <c r="N5466" s="23"/>
      <c r="O5466" s="24"/>
      <c r="P5466" s="19"/>
      <c r="Q5466" s="19"/>
      <c r="R5466" s="19"/>
      <c r="U5466" s="27"/>
      <c r="Y5466" s="9" t="s">
        <v>577</v>
      </c>
      <c r="Z5466" s="9" t="s">
        <v>232</v>
      </c>
      <c r="AA5466" s="9" t="s">
        <v>198</v>
      </c>
      <c r="AB5466" s="9">
        <v>27369285</v>
      </c>
      <c r="AC5466" s="9" t="s">
        <v>6241</v>
      </c>
      <c r="AD5466" s="9" t="s">
        <v>231</v>
      </c>
      <c r="AE5466" s="5">
        <f t="shared" si="192"/>
        <v>0</v>
      </c>
      <c r="AF5466" s="5" t="str">
        <f t="shared" si="193"/>
        <v>katB</v>
      </c>
      <c r="AG5466" s="153"/>
      <c r="AH5466" s="153"/>
      <c r="AI5466" t="s">
        <v>201</v>
      </c>
      <c r="AJ5466" t="s">
        <v>17878</v>
      </c>
      <c r="AK5466" s="9" t="str">
        <f>VLOOKUP(Y5466,zdroj!D:AJ,33,0)</f>
        <v>katB</v>
      </c>
    </row>
    <row r="5467" spans="8:37" x14ac:dyDescent="0.25">
      <c r="H5467" s="8"/>
      <c r="I5467" s="8"/>
      <c r="N5467" s="23"/>
      <c r="O5467" s="24"/>
      <c r="P5467" s="19"/>
      <c r="Q5467" s="19"/>
      <c r="R5467" s="19"/>
      <c r="U5467" s="27"/>
      <c r="Y5467" s="9" t="s">
        <v>577</v>
      </c>
      <c r="Z5467" s="9" t="s">
        <v>232</v>
      </c>
      <c r="AA5467" s="9" t="s">
        <v>198</v>
      </c>
      <c r="AB5467" s="9">
        <v>8007314</v>
      </c>
      <c r="AC5467" s="9" t="s">
        <v>6242</v>
      </c>
      <c r="AD5467" s="9" t="s">
        <v>231</v>
      </c>
      <c r="AE5467" s="5">
        <f t="shared" si="192"/>
        <v>0</v>
      </c>
      <c r="AF5467" s="5" t="str">
        <f t="shared" si="193"/>
        <v>katB</v>
      </c>
      <c r="AG5467" s="153"/>
      <c r="AH5467" s="153"/>
      <c r="AI5467" t="s">
        <v>201</v>
      </c>
      <c r="AJ5467" t="s">
        <v>17878</v>
      </c>
      <c r="AK5467" s="9" t="str">
        <f>VLOOKUP(Y5467,zdroj!D:AJ,33,0)</f>
        <v>katB</v>
      </c>
    </row>
    <row r="5468" spans="8:37" x14ac:dyDescent="0.25">
      <c r="H5468" s="8"/>
      <c r="I5468" s="8"/>
      <c r="N5468" s="23"/>
      <c r="O5468" s="24"/>
      <c r="P5468" s="19"/>
      <c r="Q5468" s="19"/>
      <c r="R5468" s="19"/>
      <c r="U5468" s="27"/>
      <c r="Y5468" s="9" t="s">
        <v>577</v>
      </c>
      <c r="Z5468" s="9" t="s">
        <v>232</v>
      </c>
      <c r="AA5468" s="9" t="s">
        <v>198</v>
      </c>
      <c r="AB5468" s="9">
        <v>27694429</v>
      </c>
      <c r="AC5468" s="9" t="s">
        <v>6243</v>
      </c>
      <c r="AD5468" s="9" t="s">
        <v>231</v>
      </c>
      <c r="AE5468" s="5">
        <f t="shared" si="192"/>
        <v>0</v>
      </c>
      <c r="AF5468" s="5" t="str">
        <f t="shared" si="193"/>
        <v>katB</v>
      </c>
      <c r="AG5468" s="153"/>
      <c r="AH5468" s="153"/>
      <c r="AI5468" t="s">
        <v>201</v>
      </c>
      <c r="AJ5468" t="s">
        <v>17878</v>
      </c>
      <c r="AK5468" s="9" t="str">
        <f>VLOOKUP(Y5468,zdroj!D:AJ,33,0)</f>
        <v>katB</v>
      </c>
    </row>
    <row r="5469" spans="8:37" x14ac:dyDescent="0.25">
      <c r="H5469" s="8"/>
      <c r="I5469" s="8"/>
      <c r="N5469" s="23"/>
      <c r="O5469" s="24"/>
      <c r="P5469" s="19"/>
      <c r="Q5469" s="19"/>
      <c r="R5469" s="19"/>
      <c r="U5469" s="27"/>
      <c r="Y5469" s="9" t="s">
        <v>577</v>
      </c>
      <c r="Z5469" s="9" t="s">
        <v>232</v>
      </c>
      <c r="AA5469" s="9" t="s">
        <v>198</v>
      </c>
      <c r="AB5469" s="9">
        <v>27694437</v>
      </c>
      <c r="AC5469" s="9" t="s">
        <v>6244</v>
      </c>
      <c r="AD5469" s="9" t="s">
        <v>231</v>
      </c>
      <c r="AE5469" s="5">
        <f t="shared" si="192"/>
        <v>0</v>
      </c>
      <c r="AF5469" s="5" t="str">
        <f t="shared" si="193"/>
        <v>katB</v>
      </c>
      <c r="AG5469" s="153"/>
      <c r="AH5469" s="153"/>
      <c r="AI5469" t="s">
        <v>201</v>
      </c>
      <c r="AJ5469" t="s">
        <v>17878</v>
      </c>
      <c r="AK5469" s="9" t="str">
        <f>VLOOKUP(Y5469,zdroj!D:AJ,33,0)</f>
        <v>katB</v>
      </c>
    </row>
    <row r="5470" spans="8:37" x14ac:dyDescent="0.25">
      <c r="H5470" s="8"/>
      <c r="I5470" s="8"/>
      <c r="N5470" s="23"/>
      <c r="O5470" s="24"/>
      <c r="P5470" s="19"/>
      <c r="Q5470" s="19"/>
      <c r="R5470" s="19"/>
      <c r="U5470" s="27"/>
      <c r="Y5470" s="9" t="s">
        <v>577</v>
      </c>
      <c r="Z5470" s="9" t="s">
        <v>232</v>
      </c>
      <c r="AA5470" s="9" t="s">
        <v>198</v>
      </c>
      <c r="AB5470" s="9">
        <v>76036014</v>
      </c>
      <c r="AC5470" s="9" t="s">
        <v>6245</v>
      </c>
      <c r="AD5470" s="9" t="s">
        <v>231</v>
      </c>
      <c r="AE5470" s="5">
        <f t="shared" si="192"/>
        <v>0</v>
      </c>
      <c r="AF5470" s="5" t="str">
        <f t="shared" si="193"/>
        <v>katB</v>
      </c>
      <c r="AG5470" s="153"/>
      <c r="AH5470" s="153"/>
      <c r="AI5470" t="s">
        <v>201</v>
      </c>
      <c r="AJ5470" t="s">
        <v>17878</v>
      </c>
      <c r="AK5470" s="9" t="str">
        <f>VLOOKUP(Y5470,zdroj!D:AJ,33,0)</f>
        <v>katB</v>
      </c>
    </row>
    <row r="5471" spans="8:37" x14ac:dyDescent="0.25">
      <c r="H5471" s="8"/>
      <c r="I5471" s="8"/>
      <c r="N5471" s="23"/>
      <c r="O5471" s="24"/>
      <c r="P5471" s="19"/>
      <c r="Q5471" s="19"/>
      <c r="R5471" s="19"/>
      <c r="U5471" s="27"/>
      <c r="Y5471" s="9" t="s">
        <v>577</v>
      </c>
      <c r="Z5471" s="9" t="s">
        <v>232</v>
      </c>
      <c r="AA5471" s="9" t="s">
        <v>198</v>
      </c>
      <c r="AB5471" s="9">
        <v>80081142</v>
      </c>
      <c r="AC5471" s="9" t="s">
        <v>6246</v>
      </c>
      <c r="AD5471" s="9" t="s">
        <v>231</v>
      </c>
      <c r="AE5471" s="5">
        <f t="shared" si="192"/>
        <v>0</v>
      </c>
      <c r="AF5471" s="5" t="str">
        <f t="shared" si="193"/>
        <v>katB</v>
      </c>
      <c r="AG5471" s="153"/>
      <c r="AH5471" s="153"/>
      <c r="AI5471" t="s">
        <v>201</v>
      </c>
      <c r="AJ5471" t="s">
        <v>17878</v>
      </c>
      <c r="AK5471" s="9" t="str">
        <f>VLOOKUP(Y5471,zdroj!D:AJ,33,0)</f>
        <v>katB</v>
      </c>
    </row>
    <row r="5472" spans="8:37" x14ac:dyDescent="0.25">
      <c r="H5472" s="8"/>
      <c r="I5472" s="8"/>
      <c r="N5472" s="23"/>
      <c r="O5472" s="24"/>
      <c r="P5472" s="19"/>
      <c r="Q5472" s="19"/>
      <c r="R5472" s="19"/>
      <c r="U5472" s="27"/>
      <c r="Y5472" s="9" t="s">
        <v>577</v>
      </c>
      <c r="Z5472" s="9" t="s">
        <v>232</v>
      </c>
      <c r="AA5472" s="9" t="s">
        <v>198</v>
      </c>
      <c r="AB5472" s="9">
        <v>82812802</v>
      </c>
      <c r="AC5472" s="9" t="s">
        <v>6247</v>
      </c>
      <c r="AD5472" s="9" t="s">
        <v>231</v>
      </c>
      <c r="AE5472" s="5">
        <f t="shared" si="192"/>
        <v>0</v>
      </c>
      <c r="AF5472" s="5" t="str">
        <f t="shared" si="193"/>
        <v>katB</v>
      </c>
      <c r="AG5472" s="153"/>
      <c r="AH5472" s="153"/>
      <c r="AI5472" t="s">
        <v>201</v>
      </c>
      <c r="AJ5472" t="s">
        <v>17878</v>
      </c>
      <c r="AK5472" s="9" t="str">
        <f>VLOOKUP(Y5472,zdroj!D:AJ,33,0)</f>
        <v>katB</v>
      </c>
    </row>
    <row r="5473" spans="8:37" x14ac:dyDescent="0.25">
      <c r="H5473" s="8"/>
      <c r="I5473" s="8"/>
      <c r="N5473" s="23"/>
      <c r="O5473" s="24"/>
      <c r="P5473" s="19"/>
      <c r="Q5473" s="19"/>
      <c r="R5473" s="19"/>
      <c r="U5473" s="27"/>
      <c r="Y5473" s="9" t="s">
        <v>577</v>
      </c>
      <c r="Z5473" s="9" t="s">
        <v>232</v>
      </c>
      <c r="AA5473" s="9" t="s">
        <v>198</v>
      </c>
      <c r="AB5473" s="9">
        <v>82600104</v>
      </c>
      <c r="AC5473" s="9" t="s">
        <v>6248</v>
      </c>
      <c r="AD5473" s="9" t="s">
        <v>231</v>
      </c>
      <c r="AE5473" s="5">
        <f t="shared" si="192"/>
        <v>0</v>
      </c>
      <c r="AF5473" s="5" t="str">
        <f t="shared" si="193"/>
        <v>katB</v>
      </c>
      <c r="AG5473" s="153"/>
      <c r="AH5473" s="153"/>
      <c r="AI5473" t="s">
        <v>201</v>
      </c>
      <c r="AJ5473" t="s">
        <v>17878</v>
      </c>
      <c r="AK5473" s="9" t="str">
        <f>VLOOKUP(Y5473,zdroj!D:AJ,33,0)</f>
        <v>katB</v>
      </c>
    </row>
    <row r="5474" spans="8:37" x14ac:dyDescent="0.25">
      <c r="H5474" s="8"/>
      <c r="I5474" s="8"/>
      <c r="N5474" s="23"/>
      <c r="O5474" s="24"/>
      <c r="P5474" s="19"/>
      <c r="Q5474" s="19"/>
      <c r="R5474" s="19"/>
      <c r="U5474" s="27"/>
      <c r="Y5474" s="9" t="s">
        <v>577</v>
      </c>
      <c r="Z5474" s="9" t="s">
        <v>232</v>
      </c>
      <c r="AA5474" s="9" t="s">
        <v>198</v>
      </c>
      <c r="AB5474" s="9">
        <v>82343667</v>
      </c>
      <c r="AC5474" s="9" t="s">
        <v>6249</v>
      </c>
      <c r="AD5474" s="9" t="s">
        <v>231</v>
      </c>
      <c r="AE5474" s="5">
        <f t="shared" si="192"/>
        <v>0</v>
      </c>
      <c r="AF5474" s="5" t="str">
        <f t="shared" si="193"/>
        <v>katB</v>
      </c>
      <c r="AG5474" s="153"/>
      <c r="AH5474" s="153"/>
      <c r="AI5474" t="s">
        <v>201</v>
      </c>
      <c r="AJ5474" t="s">
        <v>17878</v>
      </c>
      <c r="AK5474" s="9" t="str">
        <f>VLOOKUP(Y5474,zdroj!D:AJ,33,0)</f>
        <v>katB</v>
      </c>
    </row>
    <row r="5475" spans="8:37" x14ac:dyDescent="0.25">
      <c r="H5475" s="8"/>
      <c r="I5475" s="8"/>
      <c r="N5475" s="23"/>
      <c r="O5475" s="24"/>
      <c r="P5475" s="19"/>
      <c r="Q5475" s="19"/>
      <c r="R5475" s="19"/>
      <c r="U5475" s="27"/>
      <c r="Y5475" s="9" t="s">
        <v>577</v>
      </c>
      <c r="Z5475" s="9" t="s">
        <v>232</v>
      </c>
      <c r="AA5475" s="9" t="s">
        <v>198</v>
      </c>
      <c r="AB5475" s="9">
        <v>83229515</v>
      </c>
      <c r="AC5475" s="9" t="s">
        <v>6250</v>
      </c>
      <c r="AD5475" s="9" t="s">
        <v>231</v>
      </c>
      <c r="AE5475" s="5">
        <f t="shared" si="192"/>
        <v>0</v>
      </c>
      <c r="AF5475" s="5" t="str">
        <f t="shared" si="193"/>
        <v>katB</v>
      </c>
      <c r="AG5475" s="153"/>
      <c r="AH5475" s="153"/>
      <c r="AI5475" t="s">
        <v>201</v>
      </c>
      <c r="AJ5475" t="s">
        <v>17878</v>
      </c>
      <c r="AK5475" s="9" t="str">
        <f>VLOOKUP(Y5475,zdroj!D:AJ,33,0)</f>
        <v>katB</v>
      </c>
    </row>
    <row r="5476" spans="8:37" x14ac:dyDescent="0.25">
      <c r="H5476" s="8"/>
      <c r="I5476" s="8"/>
      <c r="N5476" s="23"/>
      <c r="O5476" s="24"/>
      <c r="P5476" s="19"/>
      <c r="Q5476" s="19"/>
      <c r="R5476" s="19"/>
      <c r="U5476" s="27"/>
      <c r="Y5476" s="9" t="s">
        <v>577</v>
      </c>
      <c r="Z5476" s="9" t="s">
        <v>232</v>
      </c>
      <c r="AA5476" s="9" t="s">
        <v>198</v>
      </c>
      <c r="AB5476" s="9">
        <v>83329048</v>
      </c>
      <c r="AC5476" s="9" t="s">
        <v>6251</v>
      </c>
      <c r="AD5476" s="9" t="s">
        <v>231</v>
      </c>
      <c r="AE5476" s="5">
        <f t="shared" si="192"/>
        <v>0</v>
      </c>
      <c r="AF5476" s="5" t="str">
        <f t="shared" si="193"/>
        <v>katB</v>
      </c>
      <c r="AG5476" s="153"/>
      <c r="AH5476" s="153"/>
      <c r="AI5476" t="s">
        <v>201</v>
      </c>
      <c r="AJ5476" t="s">
        <v>17878</v>
      </c>
      <c r="AK5476" s="9" t="str">
        <f>VLOOKUP(Y5476,zdroj!D:AJ,33,0)</f>
        <v>katB</v>
      </c>
    </row>
    <row r="5477" spans="8:37" x14ac:dyDescent="0.25">
      <c r="H5477" s="8"/>
      <c r="I5477" s="8"/>
      <c r="N5477" s="23"/>
      <c r="O5477" s="24"/>
      <c r="P5477" s="19"/>
      <c r="Q5477" s="19"/>
      <c r="R5477" s="19"/>
      <c r="U5477" s="27"/>
      <c r="Y5477" s="9" t="s">
        <v>577</v>
      </c>
      <c r="Z5477" s="9" t="s">
        <v>232</v>
      </c>
      <c r="AA5477" s="9" t="s">
        <v>198</v>
      </c>
      <c r="AB5477" s="9">
        <v>8007322</v>
      </c>
      <c r="AC5477" s="9" t="s">
        <v>6252</v>
      </c>
      <c r="AD5477" s="9" t="s">
        <v>231</v>
      </c>
      <c r="AE5477" s="5">
        <f t="shared" si="192"/>
        <v>0</v>
      </c>
      <c r="AF5477" s="5" t="str">
        <f t="shared" si="193"/>
        <v>katB</v>
      </c>
      <c r="AG5477" s="153"/>
      <c r="AH5477" s="153"/>
      <c r="AI5477" t="s">
        <v>201</v>
      </c>
      <c r="AJ5477" t="s">
        <v>17878</v>
      </c>
      <c r="AK5477" s="9" t="str">
        <f>VLOOKUP(Y5477,zdroj!D:AJ,33,0)</f>
        <v>katB</v>
      </c>
    </row>
    <row r="5478" spans="8:37" x14ac:dyDescent="0.25">
      <c r="H5478" s="8"/>
      <c r="I5478" s="8"/>
      <c r="N5478" s="23"/>
      <c r="O5478" s="24"/>
      <c r="P5478" s="19"/>
      <c r="Q5478" s="19"/>
      <c r="R5478" s="19"/>
      <c r="U5478" s="27"/>
      <c r="Y5478" s="9" t="s">
        <v>577</v>
      </c>
      <c r="Z5478" s="9" t="s">
        <v>232</v>
      </c>
      <c r="AA5478" s="9" t="s">
        <v>198</v>
      </c>
      <c r="AB5478" s="9">
        <v>82597537</v>
      </c>
      <c r="AC5478" s="9" t="s">
        <v>6253</v>
      </c>
      <c r="AD5478" s="9" t="s">
        <v>231</v>
      </c>
      <c r="AE5478" s="5">
        <f t="shared" si="192"/>
        <v>0</v>
      </c>
      <c r="AF5478" s="5" t="str">
        <f t="shared" si="193"/>
        <v>katB</v>
      </c>
      <c r="AG5478" s="153"/>
      <c r="AH5478" s="153"/>
      <c r="AI5478" t="s">
        <v>201</v>
      </c>
      <c r="AJ5478" t="s">
        <v>17878</v>
      </c>
      <c r="AK5478" s="9" t="str">
        <f>VLOOKUP(Y5478,zdroj!D:AJ,33,0)</f>
        <v>katB</v>
      </c>
    </row>
    <row r="5479" spans="8:37" x14ac:dyDescent="0.25">
      <c r="H5479" s="8"/>
      <c r="I5479" s="8"/>
      <c r="N5479" s="23"/>
      <c r="O5479" s="24"/>
      <c r="P5479" s="19"/>
      <c r="Q5479" s="19"/>
      <c r="R5479" s="19"/>
      <c r="U5479" s="27"/>
      <c r="Y5479" s="9" t="s">
        <v>577</v>
      </c>
      <c r="Z5479" s="9" t="s">
        <v>232</v>
      </c>
      <c r="AA5479" s="9" t="s">
        <v>198</v>
      </c>
      <c r="AB5479" s="9">
        <v>82727384</v>
      </c>
      <c r="AC5479" s="9" t="s">
        <v>6254</v>
      </c>
      <c r="AD5479" s="9" t="s">
        <v>231</v>
      </c>
      <c r="AE5479" s="5">
        <f t="shared" si="192"/>
        <v>0</v>
      </c>
      <c r="AF5479" s="5" t="str">
        <f t="shared" si="193"/>
        <v>katB</v>
      </c>
      <c r="AG5479" s="153"/>
      <c r="AH5479" s="153"/>
      <c r="AI5479" t="s">
        <v>201</v>
      </c>
      <c r="AJ5479" t="s">
        <v>17878</v>
      </c>
      <c r="AK5479" s="9" t="str">
        <f>VLOOKUP(Y5479,zdroj!D:AJ,33,0)</f>
        <v>katB</v>
      </c>
    </row>
    <row r="5480" spans="8:37" x14ac:dyDescent="0.25">
      <c r="H5480" s="8"/>
      <c r="I5480" s="8"/>
      <c r="N5480" s="23"/>
      <c r="O5480" s="24"/>
      <c r="P5480" s="19"/>
      <c r="Q5480" s="19"/>
      <c r="R5480" s="19"/>
      <c r="U5480" s="27"/>
      <c r="Y5480" s="9" t="s">
        <v>577</v>
      </c>
      <c r="Z5480" s="9" t="s">
        <v>232</v>
      </c>
      <c r="AA5480" s="9" t="s">
        <v>198</v>
      </c>
      <c r="AB5480" s="9">
        <v>8007331</v>
      </c>
      <c r="AC5480" s="9" t="s">
        <v>6255</v>
      </c>
      <c r="AD5480" s="9" t="s">
        <v>231</v>
      </c>
      <c r="AE5480" s="5">
        <f t="shared" si="192"/>
        <v>0</v>
      </c>
      <c r="AF5480" s="5" t="str">
        <f t="shared" si="193"/>
        <v>katB</v>
      </c>
      <c r="AG5480" s="153"/>
      <c r="AH5480" s="153"/>
      <c r="AI5480" t="s">
        <v>201</v>
      </c>
      <c r="AJ5480" t="s">
        <v>17878</v>
      </c>
      <c r="AK5480" s="9" t="str">
        <f>VLOOKUP(Y5480,zdroj!D:AJ,33,0)</f>
        <v>katB</v>
      </c>
    </row>
    <row r="5481" spans="8:37" x14ac:dyDescent="0.25">
      <c r="H5481" s="8"/>
      <c r="I5481" s="8"/>
      <c r="N5481" s="23"/>
      <c r="O5481" s="24"/>
      <c r="P5481" s="19"/>
      <c r="Q5481" s="19"/>
      <c r="R5481" s="19"/>
      <c r="U5481" s="27"/>
      <c r="Y5481" s="9" t="s">
        <v>577</v>
      </c>
      <c r="Z5481" s="9" t="s">
        <v>232</v>
      </c>
      <c r="AA5481" s="9" t="s">
        <v>198</v>
      </c>
      <c r="AB5481" s="9">
        <v>83075968</v>
      </c>
      <c r="AC5481" s="9" t="s">
        <v>6256</v>
      </c>
      <c r="AD5481" s="9" t="s">
        <v>231</v>
      </c>
      <c r="AE5481" s="5">
        <f t="shared" si="192"/>
        <v>0</v>
      </c>
      <c r="AF5481" s="5" t="str">
        <f t="shared" si="193"/>
        <v>katB</v>
      </c>
      <c r="AG5481" s="153"/>
      <c r="AH5481" s="153"/>
      <c r="AI5481" t="s">
        <v>201</v>
      </c>
      <c r="AJ5481" t="s">
        <v>17878</v>
      </c>
      <c r="AK5481" s="9" t="str">
        <f>VLOOKUP(Y5481,zdroj!D:AJ,33,0)</f>
        <v>katB</v>
      </c>
    </row>
    <row r="5482" spans="8:37" x14ac:dyDescent="0.25">
      <c r="H5482" s="8"/>
      <c r="I5482" s="8"/>
      <c r="N5482" s="23"/>
      <c r="O5482" s="24"/>
      <c r="P5482" s="19"/>
      <c r="Q5482" s="19"/>
      <c r="R5482" s="19"/>
      <c r="U5482" s="27"/>
      <c r="Y5482" s="9" t="s">
        <v>577</v>
      </c>
      <c r="Z5482" s="9" t="s">
        <v>232</v>
      </c>
      <c r="AA5482" s="9" t="s">
        <v>198</v>
      </c>
      <c r="AB5482" s="9">
        <v>8007349</v>
      </c>
      <c r="AC5482" s="9" t="s">
        <v>6257</v>
      </c>
      <c r="AD5482" s="9" t="s">
        <v>231</v>
      </c>
      <c r="AE5482" s="5">
        <f t="shared" si="192"/>
        <v>0</v>
      </c>
      <c r="AF5482" s="5" t="str">
        <f t="shared" si="193"/>
        <v>katB</v>
      </c>
      <c r="AG5482" s="153"/>
      <c r="AH5482" s="153"/>
      <c r="AI5482" t="s">
        <v>201</v>
      </c>
      <c r="AJ5482" t="s">
        <v>17878</v>
      </c>
      <c r="AK5482" s="9" t="str">
        <f>VLOOKUP(Y5482,zdroj!D:AJ,33,0)</f>
        <v>katB</v>
      </c>
    </row>
    <row r="5483" spans="8:37" x14ac:dyDescent="0.25">
      <c r="H5483" s="8"/>
      <c r="I5483" s="8"/>
      <c r="N5483" s="23"/>
      <c r="O5483" s="24"/>
      <c r="P5483" s="19"/>
      <c r="Q5483" s="19"/>
      <c r="R5483" s="19"/>
      <c r="U5483" s="27"/>
      <c r="Y5483" s="9" t="s">
        <v>577</v>
      </c>
      <c r="Z5483" s="9" t="s">
        <v>232</v>
      </c>
      <c r="AA5483" s="9" t="s">
        <v>198</v>
      </c>
      <c r="AB5483" s="9">
        <v>8007357</v>
      </c>
      <c r="AC5483" s="9" t="s">
        <v>6258</v>
      </c>
      <c r="AD5483" s="9" t="s">
        <v>231</v>
      </c>
      <c r="AE5483" s="5">
        <f t="shared" si="192"/>
        <v>0</v>
      </c>
      <c r="AF5483" s="5" t="str">
        <f t="shared" si="193"/>
        <v>katB</v>
      </c>
      <c r="AG5483" s="153"/>
      <c r="AH5483" s="153"/>
      <c r="AI5483" t="s">
        <v>201</v>
      </c>
      <c r="AJ5483" t="s">
        <v>17878</v>
      </c>
      <c r="AK5483" s="9" t="str">
        <f>VLOOKUP(Y5483,zdroj!D:AJ,33,0)</f>
        <v>katB</v>
      </c>
    </row>
    <row r="5484" spans="8:37" x14ac:dyDescent="0.25">
      <c r="H5484" s="8"/>
      <c r="I5484" s="8"/>
      <c r="N5484" s="23"/>
      <c r="O5484" s="24"/>
      <c r="P5484" s="19"/>
      <c r="Q5484" s="19"/>
      <c r="R5484" s="19"/>
      <c r="U5484" s="27"/>
      <c r="Y5484" s="9" t="s">
        <v>577</v>
      </c>
      <c r="Z5484" s="9" t="s">
        <v>232</v>
      </c>
      <c r="AA5484" s="9" t="s">
        <v>198</v>
      </c>
      <c r="AB5484" s="9">
        <v>8007365</v>
      </c>
      <c r="AC5484" s="9" t="s">
        <v>6259</v>
      </c>
      <c r="AD5484" s="9" t="s">
        <v>231</v>
      </c>
      <c r="AE5484" s="5">
        <f t="shared" si="192"/>
        <v>0</v>
      </c>
      <c r="AF5484" s="5" t="str">
        <f t="shared" si="193"/>
        <v>katB</v>
      </c>
      <c r="AG5484" s="153"/>
      <c r="AH5484" s="153"/>
      <c r="AI5484" t="s">
        <v>236</v>
      </c>
      <c r="AJ5484" t="s">
        <v>17878</v>
      </c>
      <c r="AK5484" s="9" t="str">
        <f>VLOOKUP(Y5484,zdroj!D:AJ,33,0)</f>
        <v>katB</v>
      </c>
    </row>
    <row r="5485" spans="8:37" x14ac:dyDescent="0.25">
      <c r="H5485" s="8"/>
      <c r="I5485" s="8"/>
      <c r="N5485" s="23"/>
      <c r="O5485" s="24"/>
      <c r="P5485" s="19"/>
      <c r="Q5485" s="19"/>
      <c r="R5485" s="19"/>
      <c r="U5485" s="27"/>
      <c r="Y5485" s="9" t="s">
        <v>577</v>
      </c>
      <c r="Z5485" s="9" t="s">
        <v>232</v>
      </c>
      <c r="AA5485" s="9" t="s">
        <v>198</v>
      </c>
      <c r="AB5485" s="9">
        <v>8007373</v>
      </c>
      <c r="AC5485" s="9" t="s">
        <v>6260</v>
      </c>
      <c r="AD5485" s="9" t="s">
        <v>231</v>
      </c>
      <c r="AE5485" s="5">
        <f t="shared" si="192"/>
        <v>0</v>
      </c>
      <c r="AF5485" s="5" t="str">
        <f t="shared" si="193"/>
        <v>katB</v>
      </c>
      <c r="AG5485" s="153"/>
      <c r="AH5485" s="153"/>
      <c r="AI5485" t="s">
        <v>201</v>
      </c>
      <c r="AJ5485" t="s">
        <v>17878</v>
      </c>
      <c r="AK5485" s="9" t="str">
        <f>VLOOKUP(Y5485,zdroj!D:AJ,33,0)</f>
        <v>katB</v>
      </c>
    </row>
    <row r="5486" spans="8:37" x14ac:dyDescent="0.25">
      <c r="H5486" s="8"/>
      <c r="I5486" s="8"/>
      <c r="N5486" s="23"/>
      <c r="O5486" s="24"/>
      <c r="P5486" s="19"/>
      <c r="Q5486" s="19"/>
      <c r="R5486" s="19"/>
      <c r="U5486" s="27"/>
      <c r="Y5486" s="9" t="s">
        <v>577</v>
      </c>
      <c r="Z5486" s="9" t="s">
        <v>232</v>
      </c>
      <c r="AA5486" s="9" t="s">
        <v>198</v>
      </c>
      <c r="AB5486" s="9">
        <v>8007381</v>
      </c>
      <c r="AC5486" s="9" t="s">
        <v>6261</v>
      </c>
      <c r="AD5486" s="9" t="s">
        <v>231</v>
      </c>
      <c r="AE5486" s="5">
        <f t="shared" si="192"/>
        <v>0</v>
      </c>
      <c r="AF5486" s="5" t="str">
        <f t="shared" si="193"/>
        <v>katB</v>
      </c>
      <c r="AG5486" s="153"/>
      <c r="AH5486" s="153"/>
      <c r="AI5486" t="s">
        <v>201</v>
      </c>
      <c r="AJ5486" t="s">
        <v>17878</v>
      </c>
      <c r="AK5486" s="9" t="str">
        <f>VLOOKUP(Y5486,zdroj!D:AJ,33,0)</f>
        <v>katB</v>
      </c>
    </row>
    <row r="5487" spans="8:37" x14ac:dyDescent="0.25">
      <c r="H5487" s="8"/>
      <c r="I5487" s="8"/>
      <c r="N5487" s="23"/>
      <c r="O5487" s="24"/>
      <c r="P5487" s="19"/>
      <c r="Q5487" s="19"/>
      <c r="R5487" s="19"/>
      <c r="U5487" s="27"/>
      <c r="Y5487" s="9" t="s">
        <v>577</v>
      </c>
      <c r="Z5487" s="9" t="s">
        <v>232</v>
      </c>
      <c r="AA5487" s="9" t="s">
        <v>198</v>
      </c>
      <c r="AB5487" s="9">
        <v>8007390</v>
      </c>
      <c r="AC5487" s="9" t="s">
        <v>6262</v>
      </c>
      <c r="AD5487" s="9" t="s">
        <v>231</v>
      </c>
      <c r="AE5487" s="5">
        <f t="shared" si="192"/>
        <v>0</v>
      </c>
      <c r="AF5487" s="5" t="str">
        <f t="shared" si="193"/>
        <v>katB</v>
      </c>
      <c r="AG5487" s="153"/>
      <c r="AH5487" s="153"/>
      <c r="AI5487" t="s">
        <v>201</v>
      </c>
      <c r="AJ5487" t="s">
        <v>17878</v>
      </c>
      <c r="AK5487" s="9" t="str">
        <f>VLOOKUP(Y5487,zdroj!D:AJ,33,0)</f>
        <v>katB</v>
      </c>
    </row>
    <row r="5488" spans="8:37" x14ac:dyDescent="0.25">
      <c r="H5488" s="8"/>
      <c r="I5488" s="8"/>
      <c r="N5488" s="23"/>
      <c r="O5488" s="24"/>
      <c r="P5488" s="19"/>
      <c r="Q5488" s="19"/>
      <c r="R5488" s="19"/>
      <c r="U5488" s="27"/>
      <c r="Y5488" s="9" t="s">
        <v>577</v>
      </c>
      <c r="Z5488" s="9" t="s">
        <v>232</v>
      </c>
      <c r="AA5488" s="9" t="s">
        <v>198</v>
      </c>
      <c r="AB5488" s="9">
        <v>8007136</v>
      </c>
      <c r="AC5488" s="9" t="s">
        <v>6263</v>
      </c>
      <c r="AD5488" s="9" t="s">
        <v>231</v>
      </c>
      <c r="AE5488" s="5">
        <f t="shared" si="192"/>
        <v>0</v>
      </c>
      <c r="AF5488" s="5" t="str">
        <f t="shared" si="193"/>
        <v>katB</v>
      </c>
      <c r="AG5488" s="153"/>
      <c r="AH5488" s="153"/>
      <c r="AI5488" t="s">
        <v>201</v>
      </c>
      <c r="AJ5488" t="s">
        <v>17878</v>
      </c>
      <c r="AK5488" s="9" t="str">
        <f>VLOOKUP(Y5488,zdroj!D:AJ,33,0)</f>
        <v>katB</v>
      </c>
    </row>
    <row r="5489" spans="8:37" x14ac:dyDescent="0.25">
      <c r="H5489" s="8"/>
      <c r="I5489" s="8"/>
      <c r="N5489" s="23"/>
      <c r="O5489" s="24"/>
      <c r="P5489" s="19"/>
      <c r="Q5489" s="19"/>
      <c r="R5489" s="19"/>
      <c r="U5489" s="27"/>
      <c r="Y5489" s="9" t="s">
        <v>577</v>
      </c>
      <c r="Z5489" s="9" t="s">
        <v>232</v>
      </c>
      <c r="AA5489" s="9" t="s">
        <v>198</v>
      </c>
      <c r="AB5489" s="9">
        <v>8007403</v>
      </c>
      <c r="AC5489" s="9" t="s">
        <v>6264</v>
      </c>
      <c r="AD5489" s="9" t="s">
        <v>231</v>
      </c>
      <c r="AE5489" s="5">
        <f t="shared" si="192"/>
        <v>0</v>
      </c>
      <c r="AF5489" s="5" t="str">
        <f t="shared" si="193"/>
        <v>katB</v>
      </c>
      <c r="AG5489" s="153"/>
      <c r="AH5489" s="153"/>
      <c r="AI5489" t="s">
        <v>201</v>
      </c>
      <c r="AJ5489" t="s">
        <v>17878</v>
      </c>
      <c r="AK5489" s="9" t="str">
        <f>VLOOKUP(Y5489,zdroj!D:AJ,33,0)</f>
        <v>katB</v>
      </c>
    </row>
    <row r="5490" spans="8:37" x14ac:dyDescent="0.25">
      <c r="H5490" s="8"/>
      <c r="I5490" s="8"/>
      <c r="N5490" s="23"/>
      <c r="O5490" s="24"/>
      <c r="P5490" s="19"/>
      <c r="Q5490" s="19"/>
      <c r="R5490" s="19"/>
      <c r="U5490" s="27"/>
      <c r="Y5490" s="9" t="s">
        <v>577</v>
      </c>
      <c r="Z5490" s="9" t="s">
        <v>232</v>
      </c>
      <c r="AA5490" s="9" t="s">
        <v>198</v>
      </c>
      <c r="AB5490" s="9">
        <v>8007411</v>
      </c>
      <c r="AC5490" s="9" t="s">
        <v>6265</v>
      </c>
      <c r="AD5490" s="9" t="s">
        <v>231</v>
      </c>
      <c r="AE5490" s="5">
        <f t="shared" si="192"/>
        <v>0</v>
      </c>
      <c r="AF5490" s="5" t="str">
        <f t="shared" si="193"/>
        <v>katB</v>
      </c>
      <c r="AG5490" s="153"/>
      <c r="AH5490" s="153"/>
      <c r="AI5490" t="s">
        <v>229</v>
      </c>
      <c r="AJ5490" t="s">
        <v>17878</v>
      </c>
      <c r="AK5490" s="9" t="str">
        <f>VLOOKUP(Y5490,zdroj!D:AJ,33,0)</f>
        <v>katB</v>
      </c>
    </row>
    <row r="5491" spans="8:37" x14ac:dyDescent="0.25">
      <c r="H5491" s="8"/>
      <c r="I5491" s="8"/>
      <c r="N5491" s="23"/>
      <c r="O5491" s="24"/>
      <c r="P5491" s="19"/>
      <c r="Q5491" s="19"/>
      <c r="R5491" s="19"/>
      <c r="U5491" s="27"/>
      <c r="Y5491" s="9" t="s">
        <v>577</v>
      </c>
      <c r="Z5491" s="9" t="s">
        <v>232</v>
      </c>
      <c r="AA5491" s="9" t="s">
        <v>198</v>
      </c>
      <c r="AB5491" s="9">
        <v>8007420</v>
      </c>
      <c r="AC5491" s="9" t="s">
        <v>6266</v>
      </c>
      <c r="AD5491" s="9" t="s">
        <v>231</v>
      </c>
      <c r="AE5491" s="5">
        <f t="shared" si="192"/>
        <v>0</v>
      </c>
      <c r="AF5491" s="5" t="str">
        <f t="shared" si="193"/>
        <v>katB</v>
      </c>
      <c r="AG5491" s="153"/>
      <c r="AH5491" s="153"/>
      <c r="AI5491" t="s">
        <v>201</v>
      </c>
      <c r="AJ5491" t="s">
        <v>17878</v>
      </c>
      <c r="AK5491" s="9" t="str">
        <f>VLOOKUP(Y5491,zdroj!D:AJ,33,0)</f>
        <v>katB</v>
      </c>
    </row>
    <row r="5492" spans="8:37" x14ac:dyDescent="0.25">
      <c r="H5492" s="8"/>
      <c r="I5492" s="8"/>
      <c r="N5492" s="23"/>
      <c r="O5492" s="24"/>
      <c r="P5492" s="19"/>
      <c r="Q5492" s="19"/>
      <c r="R5492" s="19"/>
      <c r="U5492" s="27"/>
      <c r="Y5492" s="9" t="s">
        <v>577</v>
      </c>
      <c r="Z5492" s="9" t="s">
        <v>232</v>
      </c>
      <c r="AA5492" s="9" t="s">
        <v>198</v>
      </c>
      <c r="AB5492" s="9">
        <v>8007438</v>
      </c>
      <c r="AC5492" s="9" t="s">
        <v>6267</v>
      </c>
      <c r="AD5492" s="9" t="s">
        <v>231</v>
      </c>
      <c r="AE5492" s="5">
        <f t="shared" si="192"/>
        <v>0</v>
      </c>
      <c r="AF5492" s="5" t="str">
        <f t="shared" si="193"/>
        <v>katB</v>
      </c>
      <c r="AG5492" s="153"/>
      <c r="AH5492" s="153"/>
      <c r="AI5492" t="s">
        <v>201</v>
      </c>
      <c r="AJ5492" t="s">
        <v>17878</v>
      </c>
      <c r="AK5492" s="9" t="str">
        <f>VLOOKUP(Y5492,zdroj!D:AJ,33,0)</f>
        <v>katB</v>
      </c>
    </row>
    <row r="5493" spans="8:37" x14ac:dyDescent="0.25">
      <c r="H5493" s="8"/>
      <c r="I5493" s="8"/>
      <c r="N5493" s="23"/>
      <c r="O5493" s="24"/>
      <c r="P5493" s="19"/>
      <c r="Q5493" s="19"/>
      <c r="R5493" s="19"/>
      <c r="U5493" s="27"/>
      <c r="Y5493" s="9" t="s">
        <v>577</v>
      </c>
      <c r="Z5493" s="9" t="s">
        <v>232</v>
      </c>
      <c r="AA5493" s="9" t="s">
        <v>198</v>
      </c>
      <c r="AB5493" s="9">
        <v>8007446</v>
      </c>
      <c r="AC5493" s="9" t="s">
        <v>6268</v>
      </c>
      <c r="AD5493" s="9" t="s">
        <v>231</v>
      </c>
      <c r="AE5493" s="5">
        <f t="shared" si="192"/>
        <v>0</v>
      </c>
      <c r="AF5493" s="5" t="str">
        <f t="shared" si="193"/>
        <v>katB</v>
      </c>
      <c r="AG5493" s="153"/>
      <c r="AH5493" s="153"/>
      <c r="AI5493" t="s">
        <v>201</v>
      </c>
      <c r="AJ5493" t="s">
        <v>17878</v>
      </c>
      <c r="AK5493" s="9" t="str">
        <f>VLOOKUP(Y5493,zdroj!D:AJ,33,0)</f>
        <v>katB</v>
      </c>
    </row>
    <row r="5494" spans="8:37" x14ac:dyDescent="0.25">
      <c r="H5494" s="8"/>
      <c r="I5494" s="8"/>
      <c r="N5494" s="23"/>
      <c r="O5494" s="24"/>
      <c r="P5494" s="19"/>
      <c r="Q5494" s="19"/>
      <c r="R5494" s="19"/>
      <c r="U5494" s="27"/>
      <c r="Y5494" s="9" t="s">
        <v>577</v>
      </c>
      <c r="Z5494" s="9" t="s">
        <v>232</v>
      </c>
      <c r="AA5494" s="9" t="s">
        <v>198</v>
      </c>
      <c r="AB5494" s="9">
        <v>8007454</v>
      </c>
      <c r="AC5494" s="9" t="s">
        <v>6269</v>
      </c>
      <c r="AD5494" s="9" t="s">
        <v>231</v>
      </c>
      <c r="AE5494" s="5">
        <f t="shared" si="192"/>
        <v>0</v>
      </c>
      <c r="AF5494" s="5" t="str">
        <f t="shared" si="193"/>
        <v>katB</v>
      </c>
      <c r="AG5494" s="153"/>
      <c r="AH5494" s="153"/>
      <c r="AI5494" t="s">
        <v>201</v>
      </c>
      <c r="AJ5494" t="s">
        <v>17878</v>
      </c>
      <c r="AK5494" s="9" t="str">
        <f>VLOOKUP(Y5494,zdroj!D:AJ,33,0)</f>
        <v>katB</v>
      </c>
    </row>
    <row r="5495" spans="8:37" x14ac:dyDescent="0.25">
      <c r="H5495" s="8"/>
      <c r="I5495" s="8"/>
      <c r="N5495" s="23"/>
      <c r="O5495" s="24"/>
      <c r="P5495" s="19"/>
      <c r="Q5495" s="19"/>
      <c r="R5495" s="19"/>
      <c r="U5495" s="27"/>
      <c r="Y5495" s="9" t="s">
        <v>577</v>
      </c>
      <c r="Z5495" s="9" t="s">
        <v>232</v>
      </c>
      <c r="AA5495" s="9" t="s">
        <v>198</v>
      </c>
      <c r="AB5495" s="9">
        <v>8007462</v>
      </c>
      <c r="AC5495" s="9" t="s">
        <v>6270</v>
      </c>
      <c r="AD5495" s="9" t="s">
        <v>231</v>
      </c>
      <c r="AE5495" s="5">
        <f t="shared" si="192"/>
        <v>0</v>
      </c>
      <c r="AF5495" s="5" t="str">
        <f t="shared" si="193"/>
        <v>katB</v>
      </c>
      <c r="AG5495" s="153"/>
      <c r="AH5495" s="153"/>
      <c r="AI5495" t="s">
        <v>201</v>
      </c>
      <c r="AJ5495" t="s">
        <v>17878</v>
      </c>
      <c r="AK5495" s="9" t="str">
        <f>VLOOKUP(Y5495,zdroj!D:AJ,33,0)</f>
        <v>katB</v>
      </c>
    </row>
    <row r="5496" spans="8:37" x14ac:dyDescent="0.25">
      <c r="H5496" s="8"/>
      <c r="I5496" s="8"/>
      <c r="N5496" s="23"/>
      <c r="O5496" s="24"/>
      <c r="P5496" s="19"/>
      <c r="Q5496" s="19"/>
      <c r="R5496" s="19"/>
      <c r="U5496" s="27"/>
      <c r="Y5496" s="9" t="s">
        <v>577</v>
      </c>
      <c r="Z5496" s="9" t="s">
        <v>232</v>
      </c>
      <c r="AA5496" s="9" t="s">
        <v>198</v>
      </c>
      <c r="AB5496" s="9">
        <v>8007471</v>
      </c>
      <c r="AC5496" s="9" t="s">
        <v>6271</v>
      </c>
      <c r="AD5496" s="9" t="s">
        <v>231</v>
      </c>
      <c r="AE5496" s="5">
        <f t="shared" si="192"/>
        <v>0</v>
      </c>
      <c r="AF5496" s="5" t="str">
        <f t="shared" si="193"/>
        <v>katB</v>
      </c>
      <c r="AG5496" s="153"/>
      <c r="AH5496" s="153"/>
      <c r="AI5496" t="s">
        <v>201</v>
      </c>
      <c r="AJ5496" t="s">
        <v>17878</v>
      </c>
      <c r="AK5496" s="9" t="str">
        <f>VLOOKUP(Y5496,zdroj!D:AJ,33,0)</f>
        <v>katB</v>
      </c>
    </row>
    <row r="5497" spans="8:37" x14ac:dyDescent="0.25">
      <c r="H5497" s="8"/>
      <c r="I5497" s="8"/>
      <c r="N5497" s="23"/>
      <c r="O5497" s="24"/>
      <c r="P5497" s="19"/>
      <c r="Q5497" s="19"/>
      <c r="R5497" s="19"/>
      <c r="U5497" s="27"/>
      <c r="Y5497" s="9" t="s">
        <v>577</v>
      </c>
      <c r="Z5497" s="9" t="s">
        <v>232</v>
      </c>
      <c r="AA5497" s="9" t="s">
        <v>198</v>
      </c>
      <c r="AB5497" s="9">
        <v>8007489</v>
      </c>
      <c r="AC5497" s="9" t="s">
        <v>6272</v>
      </c>
      <c r="AD5497" s="9" t="s">
        <v>231</v>
      </c>
      <c r="AE5497" s="5">
        <f t="shared" si="192"/>
        <v>0</v>
      </c>
      <c r="AF5497" s="5" t="str">
        <f t="shared" si="193"/>
        <v>katB</v>
      </c>
      <c r="AG5497" s="153"/>
      <c r="AH5497" s="153"/>
      <c r="AI5497" t="s">
        <v>201</v>
      </c>
      <c r="AJ5497" t="s">
        <v>17878</v>
      </c>
      <c r="AK5497" s="9" t="str">
        <f>VLOOKUP(Y5497,zdroj!D:AJ,33,0)</f>
        <v>katB</v>
      </c>
    </row>
    <row r="5498" spans="8:37" x14ac:dyDescent="0.25">
      <c r="H5498" s="8"/>
      <c r="I5498" s="8"/>
      <c r="N5498" s="23"/>
      <c r="O5498" s="24"/>
      <c r="P5498" s="19"/>
      <c r="Q5498" s="19"/>
      <c r="R5498" s="19"/>
      <c r="U5498" s="27"/>
      <c r="Y5498" s="9" t="s">
        <v>577</v>
      </c>
      <c r="Z5498" s="9" t="s">
        <v>232</v>
      </c>
      <c r="AA5498" s="9" t="s">
        <v>198</v>
      </c>
      <c r="AB5498" s="9">
        <v>8007497</v>
      </c>
      <c r="AC5498" s="9" t="s">
        <v>6273</v>
      </c>
      <c r="AD5498" s="9" t="s">
        <v>231</v>
      </c>
      <c r="AE5498" s="5">
        <f t="shared" si="192"/>
        <v>0</v>
      </c>
      <c r="AF5498" s="5" t="str">
        <f t="shared" si="193"/>
        <v>katB</v>
      </c>
      <c r="AG5498" s="153"/>
      <c r="AH5498" s="153"/>
      <c r="AI5498" t="s">
        <v>201</v>
      </c>
      <c r="AJ5498" t="s">
        <v>17878</v>
      </c>
      <c r="AK5498" s="9" t="str">
        <f>VLOOKUP(Y5498,zdroj!D:AJ,33,0)</f>
        <v>katB</v>
      </c>
    </row>
    <row r="5499" spans="8:37" x14ac:dyDescent="0.25">
      <c r="H5499" s="8"/>
      <c r="I5499" s="8"/>
      <c r="N5499" s="23"/>
      <c r="O5499" s="24"/>
      <c r="P5499" s="19"/>
      <c r="Q5499" s="19"/>
      <c r="R5499" s="19"/>
      <c r="U5499" s="27"/>
      <c r="Y5499" s="9" t="s">
        <v>577</v>
      </c>
      <c r="Z5499" s="9" t="s">
        <v>232</v>
      </c>
      <c r="AA5499" s="9" t="s">
        <v>198</v>
      </c>
      <c r="AB5499" s="9">
        <v>8007144</v>
      </c>
      <c r="AC5499" s="9" t="s">
        <v>6274</v>
      </c>
      <c r="AD5499" s="9" t="s">
        <v>231</v>
      </c>
      <c r="AE5499" s="5">
        <f t="shared" si="192"/>
        <v>0</v>
      </c>
      <c r="AF5499" s="5" t="str">
        <f t="shared" si="193"/>
        <v>katB</v>
      </c>
      <c r="AG5499" s="153"/>
      <c r="AH5499" s="153"/>
      <c r="AI5499" t="s">
        <v>201</v>
      </c>
      <c r="AJ5499" t="s">
        <v>17878</v>
      </c>
      <c r="AK5499" s="9" t="str">
        <f>VLOOKUP(Y5499,zdroj!D:AJ,33,0)</f>
        <v>katB</v>
      </c>
    </row>
    <row r="5500" spans="8:37" x14ac:dyDescent="0.25">
      <c r="H5500" s="8"/>
      <c r="I5500" s="8"/>
      <c r="N5500" s="23"/>
      <c r="O5500" s="24"/>
      <c r="P5500" s="19"/>
      <c r="Q5500" s="19"/>
      <c r="R5500" s="19"/>
      <c r="U5500" s="27"/>
      <c r="Y5500" s="9" t="s">
        <v>577</v>
      </c>
      <c r="Z5500" s="9" t="s">
        <v>232</v>
      </c>
      <c r="AA5500" s="9" t="s">
        <v>198</v>
      </c>
      <c r="AB5500" s="9">
        <v>8007501</v>
      </c>
      <c r="AC5500" s="9" t="s">
        <v>6275</v>
      </c>
      <c r="AD5500" s="9" t="s">
        <v>231</v>
      </c>
      <c r="AE5500" s="5">
        <f t="shared" si="192"/>
        <v>0</v>
      </c>
      <c r="AF5500" s="5" t="str">
        <f t="shared" si="193"/>
        <v>katB</v>
      </c>
      <c r="AG5500" s="153"/>
      <c r="AH5500" s="153"/>
      <c r="AI5500" t="s">
        <v>201</v>
      </c>
      <c r="AJ5500" t="s">
        <v>17878</v>
      </c>
      <c r="AK5500" s="9" t="str">
        <f>VLOOKUP(Y5500,zdroj!D:AJ,33,0)</f>
        <v>katB</v>
      </c>
    </row>
    <row r="5501" spans="8:37" x14ac:dyDescent="0.25">
      <c r="H5501" s="8"/>
      <c r="I5501" s="8"/>
      <c r="N5501" s="23"/>
      <c r="O5501" s="24"/>
      <c r="P5501" s="19"/>
      <c r="Q5501" s="19"/>
      <c r="R5501" s="19"/>
      <c r="U5501" s="27"/>
      <c r="Y5501" s="9" t="s">
        <v>577</v>
      </c>
      <c r="Z5501" s="9" t="s">
        <v>232</v>
      </c>
      <c r="AA5501" s="9" t="s">
        <v>198</v>
      </c>
      <c r="AB5501" s="9">
        <v>8007519</v>
      </c>
      <c r="AC5501" s="9" t="s">
        <v>6276</v>
      </c>
      <c r="AD5501" s="9" t="s">
        <v>231</v>
      </c>
      <c r="AE5501" s="5">
        <f t="shared" si="192"/>
        <v>0</v>
      </c>
      <c r="AF5501" s="5" t="str">
        <f t="shared" si="193"/>
        <v>katB</v>
      </c>
      <c r="AG5501" s="153"/>
      <c r="AH5501" s="153"/>
      <c r="AI5501" t="s">
        <v>201</v>
      </c>
      <c r="AJ5501" t="s">
        <v>17878</v>
      </c>
      <c r="AK5501" s="9" t="str">
        <f>VLOOKUP(Y5501,zdroj!D:AJ,33,0)</f>
        <v>katB</v>
      </c>
    </row>
    <row r="5502" spans="8:37" x14ac:dyDescent="0.25">
      <c r="H5502" s="8"/>
      <c r="I5502" s="8"/>
      <c r="N5502" s="23"/>
      <c r="O5502" s="24"/>
      <c r="P5502" s="19"/>
      <c r="Q5502" s="19"/>
      <c r="R5502" s="19"/>
      <c r="U5502" s="27"/>
      <c r="Y5502" s="9" t="s">
        <v>577</v>
      </c>
      <c r="Z5502" s="9" t="s">
        <v>232</v>
      </c>
      <c r="AA5502" s="9" t="s">
        <v>198</v>
      </c>
      <c r="AB5502" s="9">
        <v>8007527</v>
      </c>
      <c r="AC5502" s="9" t="s">
        <v>6277</v>
      </c>
      <c r="AD5502" s="9" t="s">
        <v>231</v>
      </c>
      <c r="AE5502" s="5">
        <f t="shared" si="192"/>
        <v>0</v>
      </c>
      <c r="AF5502" s="5" t="str">
        <f t="shared" si="193"/>
        <v>katB</v>
      </c>
      <c r="AG5502" s="153"/>
      <c r="AH5502" s="153"/>
      <c r="AI5502" t="s">
        <v>201</v>
      </c>
      <c r="AJ5502" t="s">
        <v>17878</v>
      </c>
      <c r="AK5502" s="9" t="str">
        <f>VLOOKUP(Y5502,zdroj!D:AJ,33,0)</f>
        <v>katB</v>
      </c>
    </row>
    <row r="5503" spans="8:37" x14ac:dyDescent="0.25">
      <c r="H5503" s="8"/>
      <c r="I5503" s="8"/>
      <c r="N5503" s="23"/>
      <c r="O5503" s="24"/>
      <c r="P5503" s="19"/>
      <c r="Q5503" s="19"/>
      <c r="R5503" s="19"/>
      <c r="U5503" s="27"/>
      <c r="Y5503" s="9" t="s">
        <v>577</v>
      </c>
      <c r="Z5503" s="9" t="s">
        <v>232</v>
      </c>
      <c r="AA5503" s="9" t="s">
        <v>198</v>
      </c>
      <c r="AB5503" s="9">
        <v>8007535</v>
      </c>
      <c r="AC5503" s="9" t="s">
        <v>6278</v>
      </c>
      <c r="AD5503" s="9" t="s">
        <v>231</v>
      </c>
      <c r="AE5503" s="5">
        <f t="shared" si="192"/>
        <v>0</v>
      </c>
      <c r="AF5503" s="5" t="str">
        <f t="shared" si="193"/>
        <v>katB</v>
      </c>
      <c r="AG5503" s="153"/>
      <c r="AH5503" s="153"/>
      <c r="AI5503" t="s">
        <v>201</v>
      </c>
      <c r="AJ5503" t="s">
        <v>17878</v>
      </c>
      <c r="AK5503" s="9" t="str">
        <f>VLOOKUP(Y5503,zdroj!D:AJ,33,0)</f>
        <v>katB</v>
      </c>
    </row>
    <row r="5504" spans="8:37" x14ac:dyDescent="0.25">
      <c r="H5504" s="8"/>
      <c r="I5504" s="8"/>
      <c r="N5504" s="23"/>
      <c r="O5504" s="24"/>
      <c r="P5504" s="19"/>
      <c r="Q5504" s="19"/>
      <c r="R5504" s="19"/>
      <c r="U5504" s="27"/>
      <c r="Y5504" s="9" t="s">
        <v>577</v>
      </c>
      <c r="Z5504" s="9" t="s">
        <v>232</v>
      </c>
      <c r="AA5504" s="9" t="s">
        <v>198</v>
      </c>
      <c r="AB5504" s="9">
        <v>8007543</v>
      </c>
      <c r="AC5504" s="9" t="s">
        <v>6279</v>
      </c>
      <c r="AD5504" s="9" t="s">
        <v>231</v>
      </c>
      <c r="AE5504" s="5">
        <f t="shared" si="192"/>
        <v>0</v>
      </c>
      <c r="AF5504" s="5" t="str">
        <f t="shared" si="193"/>
        <v>katB</v>
      </c>
      <c r="AG5504" s="153"/>
      <c r="AH5504" s="153"/>
      <c r="AI5504" t="s">
        <v>201</v>
      </c>
      <c r="AJ5504" t="s">
        <v>17878</v>
      </c>
      <c r="AK5504" s="9" t="str">
        <f>VLOOKUP(Y5504,zdroj!D:AJ,33,0)</f>
        <v>katB</v>
      </c>
    </row>
    <row r="5505" spans="8:37" x14ac:dyDescent="0.25">
      <c r="H5505" s="8"/>
      <c r="I5505" s="8"/>
      <c r="N5505" s="23"/>
      <c r="O5505" s="24"/>
      <c r="P5505" s="19"/>
      <c r="Q5505" s="19"/>
      <c r="R5505" s="19"/>
      <c r="U5505" s="27"/>
      <c r="Y5505" s="9" t="s">
        <v>577</v>
      </c>
      <c r="Z5505" s="9" t="s">
        <v>232</v>
      </c>
      <c r="AA5505" s="9" t="s">
        <v>198</v>
      </c>
      <c r="AB5505" s="9">
        <v>8007560</v>
      </c>
      <c r="AC5505" s="9" t="s">
        <v>6280</v>
      </c>
      <c r="AD5505" s="9" t="s">
        <v>231</v>
      </c>
      <c r="AE5505" s="5">
        <f t="shared" si="192"/>
        <v>0</v>
      </c>
      <c r="AF5505" s="5" t="str">
        <f t="shared" si="193"/>
        <v>katB</v>
      </c>
      <c r="AG5505" s="153"/>
      <c r="AH5505" s="153"/>
      <c r="AI5505" t="s">
        <v>17883</v>
      </c>
      <c r="AJ5505" t="s">
        <v>17878</v>
      </c>
      <c r="AK5505" s="9" t="str">
        <f>VLOOKUP(Y5505,zdroj!D:AJ,33,0)</f>
        <v>katB</v>
      </c>
    </row>
    <row r="5506" spans="8:37" x14ac:dyDescent="0.25">
      <c r="H5506" s="8"/>
      <c r="I5506" s="8"/>
      <c r="N5506" s="23"/>
      <c r="O5506" s="24"/>
      <c r="P5506" s="19"/>
      <c r="Q5506" s="19"/>
      <c r="R5506" s="19"/>
      <c r="U5506" s="27"/>
      <c r="Y5506" s="9" t="s">
        <v>577</v>
      </c>
      <c r="Z5506" s="9" t="s">
        <v>232</v>
      </c>
      <c r="AA5506" s="9" t="s">
        <v>198</v>
      </c>
      <c r="AB5506" s="9">
        <v>8007578</v>
      </c>
      <c r="AC5506" s="9" t="s">
        <v>6281</v>
      </c>
      <c r="AD5506" s="9" t="s">
        <v>231</v>
      </c>
      <c r="AE5506" s="5">
        <f t="shared" si="192"/>
        <v>0</v>
      </c>
      <c r="AF5506" s="5" t="str">
        <f t="shared" si="193"/>
        <v>katB</v>
      </c>
      <c r="AG5506" s="153"/>
      <c r="AH5506" s="153"/>
      <c r="AI5506" t="s">
        <v>201</v>
      </c>
      <c r="AJ5506" t="s">
        <v>17878</v>
      </c>
      <c r="AK5506" s="9" t="str">
        <f>VLOOKUP(Y5506,zdroj!D:AJ,33,0)</f>
        <v>katB</v>
      </c>
    </row>
    <row r="5507" spans="8:37" x14ac:dyDescent="0.25">
      <c r="H5507" s="8"/>
      <c r="I5507" s="8"/>
      <c r="N5507" s="23"/>
      <c r="O5507" s="24"/>
      <c r="P5507" s="19"/>
      <c r="Q5507" s="19"/>
      <c r="R5507" s="19"/>
      <c r="U5507" s="27"/>
      <c r="Y5507" s="9" t="s">
        <v>577</v>
      </c>
      <c r="Z5507" s="9" t="s">
        <v>232</v>
      </c>
      <c r="AA5507" s="9" t="s">
        <v>198</v>
      </c>
      <c r="AB5507" s="9">
        <v>8007586</v>
      </c>
      <c r="AC5507" s="9" t="s">
        <v>6282</v>
      </c>
      <c r="AD5507" s="9" t="s">
        <v>231</v>
      </c>
      <c r="AE5507" s="5">
        <f t="shared" si="192"/>
        <v>0</v>
      </c>
      <c r="AF5507" s="5" t="str">
        <f t="shared" si="193"/>
        <v>katB</v>
      </c>
      <c r="AG5507" s="153"/>
      <c r="AH5507" s="153"/>
      <c r="AI5507" t="s">
        <v>201</v>
      </c>
      <c r="AJ5507" t="s">
        <v>17878</v>
      </c>
      <c r="AK5507" s="9" t="str">
        <f>VLOOKUP(Y5507,zdroj!D:AJ,33,0)</f>
        <v>katB</v>
      </c>
    </row>
    <row r="5508" spans="8:37" x14ac:dyDescent="0.25">
      <c r="H5508" s="8"/>
      <c r="I5508" s="8"/>
      <c r="N5508" s="23"/>
      <c r="O5508" s="24"/>
      <c r="P5508" s="19"/>
      <c r="Q5508" s="19"/>
      <c r="R5508" s="19"/>
      <c r="U5508" s="27"/>
      <c r="Y5508" s="9" t="s">
        <v>577</v>
      </c>
      <c r="Z5508" s="9" t="s">
        <v>232</v>
      </c>
      <c r="AA5508" s="9" t="s">
        <v>198</v>
      </c>
      <c r="AB5508" s="9">
        <v>8007594</v>
      </c>
      <c r="AC5508" s="9" t="s">
        <v>6283</v>
      </c>
      <c r="AD5508" s="9" t="s">
        <v>231</v>
      </c>
      <c r="AE5508" s="5">
        <f t="shared" si="192"/>
        <v>0</v>
      </c>
      <c r="AF5508" s="5" t="str">
        <f t="shared" si="193"/>
        <v>katB</v>
      </c>
      <c r="AG5508" s="153"/>
      <c r="AH5508" s="153"/>
      <c r="AI5508" t="s">
        <v>201</v>
      </c>
      <c r="AJ5508" t="s">
        <v>17878</v>
      </c>
      <c r="AK5508" s="9" t="str">
        <f>VLOOKUP(Y5508,zdroj!D:AJ,33,0)</f>
        <v>katB</v>
      </c>
    </row>
    <row r="5509" spans="8:37" x14ac:dyDescent="0.25">
      <c r="H5509" s="8"/>
      <c r="I5509" s="8"/>
      <c r="N5509" s="23"/>
      <c r="O5509" s="24"/>
      <c r="P5509" s="19"/>
      <c r="Q5509" s="19"/>
      <c r="R5509" s="19"/>
      <c r="U5509" s="27"/>
      <c r="Y5509" s="9" t="s">
        <v>577</v>
      </c>
      <c r="Z5509" s="9" t="s">
        <v>232</v>
      </c>
      <c r="AA5509" s="9" t="s">
        <v>198</v>
      </c>
      <c r="AB5509" s="9">
        <v>8007152</v>
      </c>
      <c r="AC5509" s="9" t="s">
        <v>6284</v>
      </c>
      <c r="AD5509" s="9" t="s">
        <v>231</v>
      </c>
      <c r="AE5509" s="5">
        <f t="shared" si="192"/>
        <v>0</v>
      </c>
      <c r="AF5509" s="5" t="str">
        <f t="shared" si="193"/>
        <v>katB</v>
      </c>
      <c r="AG5509" s="153"/>
      <c r="AH5509" s="153"/>
      <c r="AI5509" t="s">
        <v>201</v>
      </c>
      <c r="AJ5509" t="s">
        <v>17878</v>
      </c>
      <c r="AK5509" s="9" t="str">
        <f>VLOOKUP(Y5509,zdroj!D:AJ,33,0)</f>
        <v>katB</v>
      </c>
    </row>
    <row r="5510" spans="8:37" x14ac:dyDescent="0.25">
      <c r="H5510" s="8"/>
      <c r="I5510" s="8"/>
      <c r="N5510" s="23"/>
      <c r="O5510" s="24"/>
      <c r="P5510" s="19"/>
      <c r="Q5510" s="19"/>
      <c r="R5510" s="19"/>
      <c r="U5510" s="27"/>
      <c r="Y5510" s="9" t="s">
        <v>577</v>
      </c>
      <c r="Z5510" s="9" t="s">
        <v>232</v>
      </c>
      <c r="AA5510" s="9" t="s">
        <v>198</v>
      </c>
      <c r="AB5510" s="9">
        <v>8007608</v>
      </c>
      <c r="AC5510" s="9" t="s">
        <v>6285</v>
      </c>
      <c r="AD5510" s="9" t="s">
        <v>231</v>
      </c>
      <c r="AE5510" s="5">
        <f t="shared" si="192"/>
        <v>0</v>
      </c>
      <c r="AF5510" s="5" t="str">
        <f t="shared" si="193"/>
        <v>katB</v>
      </c>
      <c r="AG5510" s="153"/>
      <c r="AH5510" s="153"/>
      <c r="AI5510" t="s">
        <v>201</v>
      </c>
      <c r="AJ5510" t="s">
        <v>17878</v>
      </c>
      <c r="AK5510" s="9" t="str">
        <f>VLOOKUP(Y5510,zdroj!D:AJ,33,0)</f>
        <v>katB</v>
      </c>
    </row>
    <row r="5511" spans="8:37" x14ac:dyDescent="0.25">
      <c r="H5511" s="8"/>
      <c r="I5511" s="8"/>
      <c r="N5511" s="23"/>
      <c r="O5511" s="24"/>
      <c r="P5511" s="19"/>
      <c r="Q5511" s="19"/>
      <c r="R5511" s="19"/>
      <c r="U5511" s="27"/>
      <c r="Y5511" s="9" t="s">
        <v>577</v>
      </c>
      <c r="Z5511" s="9" t="s">
        <v>232</v>
      </c>
      <c r="AA5511" s="9" t="s">
        <v>198</v>
      </c>
      <c r="AB5511" s="9">
        <v>8007616</v>
      </c>
      <c r="AC5511" s="9" t="s">
        <v>6286</v>
      </c>
      <c r="AD5511" s="9" t="s">
        <v>231</v>
      </c>
      <c r="AE5511" s="5">
        <f t="shared" si="192"/>
        <v>0</v>
      </c>
      <c r="AF5511" s="5" t="str">
        <f t="shared" si="193"/>
        <v>katB</v>
      </c>
      <c r="AG5511" s="153"/>
      <c r="AH5511" s="153"/>
      <c r="AI5511" t="s">
        <v>201</v>
      </c>
      <c r="AJ5511" t="s">
        <v>17878</v>
      </c>
      <c r="AK5511" s="9" t="str">
        <f>VLOOKUP(Y5511,zdroj!D:AJ,33,0)</f>
        <v>katB</v>
      </c>
    </row>
    <row r="5512" spans="8:37" x14ac:dyDescent="0.25">
      <c r="H5512" s="8"/>
      <c r="I5512" s="8"/>
      <c r="N5512" s="23"/>
      <c r="O5512" s="24"/>
      <c r="P5512" s="19"/>
      <c r="Q5512" s="19"/>
      <c r="R5512" s="19"/>
      <c r="U5512" s="27"/>
      <c r="Y5512" s="9" t="s">
        <v>577</v>
      </c>
      <c r="Z5512" s="9" t="s">
        <v>232</v>
      </c>
      <c r="AA5512" s="9" t="s">
        <v>198</v>
      </c>
      <c r="AB5512" s="9">
        <v>8007641</v>
      </c>
      <c r="AC5512" s="9" t="s">
        <v>6287</v>
      </c>
      <c r="AD5512" s="9" t="s">
        <v>231</v>
      </c>
      <c r="AE5512" s="5">
        <f t="shared" si="192"/>
        <v>0</v>
      </c>
      <c r="AF5512" s="5" t="str">
        <f t="shared" si="193"/>
        <v>katB</v>
      </c>
      <c r="AG5512" s="153"/>
      <c r="AH5512" s="153"/>
      <c r="AI5512" t="s">
        <v>201</v>
      </c>
      <c r="AJ5512" t="s">
        <v>17878</v>
      </c>
      <c r="AK5512" s="9" t="str">
        <f>VLOOKUP(Y5512,zdroj!D:AJ,33,0)</f>
        <v>katB</v>
      </c>
    </row>
    <row r="5513" spans="8:37" x14ac:dyDescent="0.25">
      <c r="H5513" s="8"/>
      <c r="I5513" s="8"/>
      <c r="N5513" s="23"/>
      <c r="O5513" s="24"/>
      <c r="P5513" s="19"/>
      <c r="Q5513" s="19"/>
      <c r="R5513" s="19"/>
      <c r="U5513" s="27"/>
      <c r="Y5513" s="9" t="s">
        <v>577</v>
      </c>
      <c r="Z5513" s="9" t="s">
        <v>232</v>
      </c>
      <c r="AA5513" s="9" t="s">
        <v>198</v>
      </c>
      <c r="AB5513" s="9">
        <v>8007659</v>
      </c>
      <c r="AC5513" s="9" t="s">
        <v>6288</v>
      </c>
      <c r="AD5513" s="9" t="s">
        <v>231</v>
      </c>
      <c r="AE5513" s="5">
        <f t="shared" si="192"/>
        <v>0</v>
      </c>
      <c r="AF5513" s="5" t="str">
        <f t="shared" si="193"/>
        <v>katB</v>
      </c>
      <c r="AG5513" s="153"/>
      <c r="AH5513" s="153"/>
      <c r="AI5513" t="s">
        <v>201</v>
      </c>
      <c r="AJ5513" t="s">
        <v>17878</v>
      </c>
      <c r="AK5513" s="9" t="str">
        <f>VLOOKUP(Y5513,zdroj!D:AJ,33,0)</f>
        <v>katB</v>
      </c>
    </row>
    <row r="5514" spans="8:37" x14ac:dyDescent="0.25">
      <c r="H5514" s="8"/>
      <c r="I5514" s="8"/>
      <c r="N5514" s="23"/>
      <c r="O5514" s="24"/>
      <c r="P5514" s="19"/>
      <c r="Q5514" s="19"/>
      <c r="R5514" s="19"/>
      <c r="U5514" s="27"/>
      <c r="Y5514" s="9" t="s">
        <v>577</v>
      </c>
      <c r="Z5514" s="9" t="s">
        <v>232</v>
      </c>
      <c r="AA5514" s="9" t="s">
        <v>198</v>
      </c>
      <c r="AB5514" s="9">
        <v>8007675</v>
      </c>
      <c r="AC5514" s="9" t="s">
        <v>6289</v>
      </c>
      <c r="AD5514" s="9" t="s">
        <v>231</v>
      </c>
      <c r="AE5514" s="5">
        <f t="shared" ref="AE5514:AE5577" si="194">VLOOKUP(Y5514,K:T,10,0)</f>
        <v>0</v>
      </c>
      <c r="AF5514" s="5" t="str">
        <f t="shared" ref="AF5514:AF5577" si="195">IF(AE5514="A",IF(AD5514="katA","katB",AD5514),AD5514)</f>
        <v>katB</v>
      </c>
      <c r="AG5514" s="153"/>
      <c r="AH5514" s="153"/>
      <c r="AI5514" t="s">
        <v>201</v>
      </c>
      <c r="AJ5514" t="s">
        <v>17878</v>
      </c>
      <c r="AK5514" s="9" t="str">
        <f>VLOOKUP(Y5514,zdroj!D:AJ,33,0)</f>
        <v>katB</v>
      </c>
    </row>
    <row r="5515" spans="8:37" x14ac:dyDescent="0.25">
      <c r="H5515" s="8"/>
      <c r="I5515" s="8"/>
      <c r="N5515" s="23"/>
      <c r="O5515" s="24"/>
      <c r="P5515" s="19"/>
      <c r="Q5515" s="19"/>
      <c r="R5515" s="19"/>
      <c r="U5515" s="27"/>
      <c r="Y5515" s="9" t="s">
        <v>577</v>
      </c>
      <c r="Z5515" s="9" t="s">
        <v>232</v>
      </c>
      <c r="AA5515" s="9" t="s">
        <v>198</v>
      </c>
      <c r="AB5515" s="9">
        <v>8007683</v>
      </c>
      <c r="AC5515" s="9" t="s">
        <v>6290</v>
      </c>
      <c r="AD5515" s="9" t="s">
        <v>231</v>
      </c>
      <c r="AE5515" s="5">
        <f t="shared" si="194"/>
        <v>0</v>
      </c>
      <c r="AF5515" s="5" t="str">
        <f t="shared" si="195"/>
        <v>katB</v>
      </c>
      <c r="AG5515" s="153"/>
      <c r="AH5515" s="153"/>
      <c r="AI5515" t="s">
        <v>201</v>
      </c>
      <c r="AJ5515" t="s">
        <v>17878</v>
      </c>
      <c r="AK5515" s="9" t="str">
        <f>VLOOKUP(Y5515,zdroj!D:AJ,33,0)</f>
        <v>katB</v>
      </c>
    </row>
    <row r="5516" spans="8:37" x14ac:dyDescent="0.25">
      <c r="H5516" s="8"/>
      <c r="I5516" s="8"/>
      <c r="N5516" s="23"/>
      <c r="O5516" s="24"/>
      <c r="P5516" s="19"/>
      <c r="Q5516" s="19"/>
      <c r="R5516" s="19"/>
      <c r="U5516" s="27"/>
      <c r="Y5516" s="9" t="s">
        <v>577</v>
      </c>
      <c r="Z5516" s="9" t="s">
        <v>232</v>
      </c>
      <c r="AA5516" s="9" t="s">
        <v>198</v>
      </c>
      <c r="AB5516" s="9">
        <v>8007691</v>
      </c>
      <c r="AC5516" s="9" t="s">
        <v>6291</v>
      </c>
      <c r="AD5516" s="9" t="s">
        <v>231</v>
      </c>
      <c r="AE5516" s="5">
        <f t="shared" si="194"/>
        <v>0</v>
      </c>
      <c r="AF5516" s="5" t="str">
        <f t="shared" si="195"/>
        <v>katB</v>
      </c>
      <c r="AG5516" s="153"/>
      <c r="AH5516" s="153"/>
      <c r="AI5516" t="s">
        <v>201</v>
      </c>
      <c r="AJ5516" t="s">
        <v>17878</v>
      </c>
      <c r="AK5516" s="9" t="str">
        <f>VLOOKUP(Y5516,zdroj!D:AJ,33,0)</f>
        <v>katB</v>
      </c>
    </row>
    <row r="5517" spans="8:37" x14ac:dyDescent="0.25">
      <c r="H5517" s="8"/>
      <c r="I5517" s="8"/>
      <c r="N5517" s="23"/>
      <c r="O5517" s="24"/>
      <c r="P5517" s="19"/>
      <c r="Q5517" s="19"/>
      <c r="R5517" s="19"/>
      <c r="U5517" s="27"/>
      <c r="Y5517" s="9" t="s">
        <v>577</v>
      </c>
      <c r="Z5517" s="9" t="s">
        <v>232</v>
      </c>
      <c r="AA5517" s="9" t="s">
        <v>198</v>
      </c>
      <c r="AB5517" s="9">
        <v>8007161</v>
      </c>
      <c r="AC5517" s="9" t="s">
        <v>6292</v>
      </c>
      <c r="AD5517" s="9" t="s">
        <v>231</v>
      </c>
      <c r="AE5517" s="5">
        <f t="shared" si="194"/>
        <v>0</v>
      </c>
      <c r="AF5517" s="5" t="str">
        <f t="shared" si="195"/>
        <v>katB</v>
      </c>
      <c r="AG5517" s="153"/>
      <c r="AH5517" s="153"/>
      <c r="AI5517" t="s">
        <v>201</v>
      </c>
      <c r="AJ5517" t="s">
        <v>17878</v>
      </c>
      <c r="AK5517" s="9" t="str">
        <f>VLOOKUP(Y5517,zdroj!D:AJ,33,0)</f>
        <v>katB</v>
      </c>
    </row>
    <row r="5518" spans="8:37" x14ac:dyDescent="0.25">
      <c r="H5518" s="8"/>
      <c r="I5518" s="8"/>
      <c r="N5518" s="23"/>
      <c r="O5518" s="24"/>
      <c r="P5518" s="19"/>
      <c r="Q5518" s="19"/>
      <c r="R5518" s="19"/>
      <c r="U5518" s="27"/>
      <c r="Y5518" s="9" t="s">
        <v>577</v>
      </c>
      <c r="Z5518" s="9" t="s">
        <v>232</v>
      </c>
      <c r="AA5518" s="9" t="s">
        <v>198</v>
      </c>
      <c r="AB5518" s="9">
        <v>8007705</v>
      </c>
      <c r="AC5518" s="9" t="s">
        <v>6293</v>
      </c>
      <c r="AD5518" s="9" t="s">
        <v>231</v>
      </c>
      <c r="AE5518" s="5">
        <f t="shared" si="194"/>
        <v>0</v>
      </c>
      <c r="AF5518" s="5" t="str">
        <f t="shared" si="195"/>
        <v>katB</v>
      </c>
      <c r="AG5518" s="153"/>
      <c r="AH5518" s="153"/>
      <c r="AI5518" t="s">
        <v>201</v>
      </c>
      <c r="AJ5518" t="s">
        <v>17878</v>
      </c>
      <c r="AK5518" s="9" t="str">
        <f>VLOOKUP(Y5518,zdroj!D:AJ,33,0)</f>
        <v>katB</v>
      </c>
    </row>
    <row r="5519" spans="8:37" x14ac:dyDescent="0.25">
      <c r="H5519" s="8"/>
      <c r="I5519" s="8"/>
      <c r="N5519" s="23"/>
      <c r="O5519" s="24"/>
      <c r="P5519" s="19"/>
      <c r="Q5519" s="19"/>
      <c r="R5519" s="19"/>
      <c r="U5519" s="27"/>
      <c r="Y5519" s="9" t="s">
        <v>577</v>
      </c>
      <c r="Z5519" s="9" t="s">
        <v>232</v>
      </c>
      <c r="AA5519" s="9" t="s">
        <v>198</v>
      </c>
      <c r="AB5519" s="9">
        <v>8007713</v>
      </c>
      <c r="AC5519" s="9" t="s">
        <v>6294</v>
      </c>
      <c r="AD5519" s="9" t="s">
        <v>231</v>
      </c>
      <c r="AE5519" s="5">
        <f t="shared" si="194"/>
        <v>0</v>
      </c>
      <c r="AF5519" s="5" t="str">
        <f t="shared" si="195"/>
        <v>katB</v>
      </c>
      <c r="AG5519" s="153"/>
      <c r="AH5519" s="153"/>
      <c r="AI5519" t="s">
        <v>201</v>
      </c>
      <c r="AJ5519" t="s">
        <v>17878</v>
      </c>
      <c r="AK5519" s="9" t="str">
        <f>VLOOKUP(Y5519,zdroj!D:AJ,33,0)</f>
        <v>katB</v>
      </c>
    </row>
    <row r="5520" spans="8:37" x14ac:dyDescent="0.25">
      <c r="H5520" s="8"/>
      <c r="I5520" s="8"/>
      <c r="N5520" s="23"/>
      <c r="O5520" s="24"/>
      <c r="P5520" s="19"/>
      <c r="Q5520" s="19"/>
      <c r="R5520" s="19"/>
      <c r="U5520" s="27"/>
      <c r="Y5520" s="9" t="s">
        <v>577</v>
      </c>
      <c r="Z5520" s="9" t="s">
        <v>232</v>
      </c>
      <c r="AA5520" s="9" t="s">
        <v>198</v>
      </c>
      <c r="AB5520" s="9">
        <v>8007721</v>
      </c>
      <c r="AC5520" s="9" t="s">
        <v>6295</v>
      </c>
      <c r="AD5520" s="9" t="s">
        <v>231</v>
      </c>
      <c r="AE5520" s="5">
        <f t="shared" si="194"/>
        <v>0</v>
      </c>
      <c r="AF5520" s="5" t="str">
        <f t="shared" si="195"/>
        <v>katB</v>
      </c>
      <c r="AG5520" s="153"/>
      <c r="AH5520" s="153"/>
      <c r="AI5520" t="s">
        <v>201</v>
      </c>
      <c r="AJ5520" t="s">
        <v>17878</v>
      </c>
      <c r="AK5520" s="9" t="str">
        <f>VLOOKUP(Y5520,zdroj!D:AJ,33,0)</f>
        <v>katB</v>
      </c>
    </row>
    <row r="5521" spans="8:37" x14ac:dyDescent="0.25">
      <c r="H5521" s="8"/>
      <c r="I5521" s="8"/>
      <c r="N5521" s="23"/>
      <c r="O5521" s="24"/>
      <c r="P5521" s="19"/>
      <c r="Q5521" s="19"/>
      <c r="R5521" s="19"/>
      <c r="U5521" s="27"/>
      <c r="Y5521" s="9" t="s">
        <v>577</v>
      </c>
      <c r="Z5521" s="9" t="s">
        <v>232</v>
      </c>
      <c r="AA5521" s="9" t="s">
        <v>198</v>
      </c>
      <c r="AB5521" s="9">
        <v>8007730</v>
      </c>
      <c r="AC5521" s="9" t="s">
        <v>6296</v>
      </c>
      <c r="AD5521" s="9" t="s">
        <v>231</v>
      </c>
      <c r="AE5521" s="5">
        <f t="shared" si="194"/>
        <v>0</v>
      </c>
      <c r="AF5521" s="5" t="str">
        <f t="shared" si="195"/>
        <v>katB</v>
      </c>
      <c r="AG5521" s="153"/>
      <c r="AH5521" s="153"/>
      <c r="AI5521" t="s">
        <v>201</v>
      </c>
      <c r="AJ5521" t="s">
        <v>17878</v>
      </c>
      <c r="AK5521" s="9" t="str">
        <f>VLOOKUP(Y5521,zdroj!D:AJ,33,0)</f>
        <v>katB</v>
      </c>
    </row>
    <row r="5522" spans="8:37" x14ac:dyDescent="0.25">
      <c r="H5522" s="8"/>
      <c r="I5522" s="8"/>
      <c r="N5522" s="23"/>
      <c r="O5522" s="24"/>
      <c r="P5522" s="19"/>
      <c r="Q5522" s="19"/>
      <c r="R5522" s="19"/>
      <c r="U5522" s="27"/>
      <c r="Y5522" s="9" t="s">
        <v>577</v>
      </c>
      <c r="Z5522" s="9" t="s">
        <v>232</v>
      </c>
      <c r="AA5522" s="9" t="s">
        <v>198</v>
      </c>
      <c r="AB5522" s="9">
        <v>8007748</v>
      </c>
      <c r="AC5522" s="9" t="s">
        <v>6297</v>
      </c>
      <c r="AD5522" s="9" t="s">
        <v>231</v>
      </c>
      <c r="AE5522" s="5">
        <f t="shared" si="194"/>
        <v>0</v>
      </c>
      <c r="AF5522" s="5" t="str">
        <f t="shared" si="195"/>
        <v>katB</v>
      </c>
      <c r="AG5522" s="153"/>
      <c r="AH5522" s="153"/>
      <c r="AI5522" t="s">
        <v>201</v>
      </c>
      <c r="AJ5522" t="s">
        <v>17878</v>
      </c>
      <c r="AK5522" s="9" t="str">
        <f>VLOOKUP(Y5522,zdroj!D:AJ,33,0)</f>
        <v>katB</v>
      </c>
    </row>
    <row r="5523" spans="8:37" x14ac:dyDescent="0.25">
      <c r="H5523" s="8"/>
      <c r="I5523" s="8"/>
      <c r="N5523" s="23"/>
      <c r="O5523" s="24"/>
      <c r="P5523" s="19"/>
      <c r="Q5523" s="19"/>
      <c r="R5523" s="19"/>
      <c r="U5523" s="27"/>
      <c r="Y5523" s="9" t="s">
        <v>577</v>
      </c>
      <c r="Z5523" s="9" t="s">
        <v>232</v>
      </c>
      <c r="AA5523" s="9" t="s">
        <v>198</v>
      </c>
      <c r="AB5523" s="9">
        <v>8007756</v>
      </c>
      <c r="AC5523" s="9" t="s">
        <v>6298</v>
      </c>
      <c r="AD5523" s="9" t="s">
        <v>231</v>
      </c>
      <c r="AE5523" s="5">
        <f t="shared" si="194"/>
        <v>0</v>
      </c>
      <c r="AF5523" s="5" t="str">
        <f t="shared" si="195"/>
        <v>katB</v>
      </c>
      <c r="AG5523" s="153"/>
      <c r="AH5523" s="153"/>
      <c r="AI5523" t="s">
        <v>201</v>
      </c>
      <c r="AJ5523" t="s">
        <v>17878</v>
      </c>
      <c r="AK5523" s="9" t="str">
        <f>VLOOKUP(Y5523,zdroj!D:AJ,33,0)</f>
        <v>katB</v>
      </c>
    </row>
    <row r="5524" spans="8:37" x14ac:dyDescent="0.25">
      <c r="H5524" s="8"/>
      <c r="I5524" s="8"/>
      <c r="N5524" s="23"/>
      <c r="O5524" s="24"/>
      <c r="P5524" s="19"/>
      <c r="Q5524" s="19"/>
      <c r="R5524" s="19"/>
      <c r="U5524" s="27"/>
      <c r="Y5524" s="9" t="s">
        <v>577</v>
      </c>
      <c r="Z5524" s="9" t="s">
        <v>232</v>
      </c>
      <c r="AA5524" s="9" t="s">
        <v>198</v>
      </c>
      <c r="AB5524" s="9">
        <v>8007764</v>
      </c>
      <c r="AC5524" s="9" t="s">
        <v>6299</v>
      </c>
      <c r="AD5524" s="9" t="s">
        <v>231</v>
      </c>
      <c r="AE5524" s="5">
        <f t="shared" si="194"/>
        <v>0</v>
      </c>
      <c r="AF5524" s="5" t="str">
        <f t="shared" si="195"/>
        <v>katB</v>
      </c>
      <c r="AG5524" s="153"/>
      <c r="AH5524" s="153"/>
      <c r="AI5524" t="s">
        <v>201</v>
      </c>
      <c r="AJ5524" t="s">
        <v>17878</v>
      </c>
      <c r="AK5524" s="9" t="str">
        <f>VLOOKUP(Y5524,zdroj!D:AJ,33,0)</f>
        <v>katB</v>
      </c>
    </row>
    <row r="5525" spans="8:37" x14ac:dyDescent="0.25">
      <c r="H5525" s="8"/>
      <c r="I5525" s="8"/>
      <c r="N5525" s="23"/>
      <c r="O5525" s="24"/>
      <c r="P5525" s="19"/>
      <c r="Q5525" s="19"/>
      <c r="R5525" s="19"/>
      <c r="U5525" s="27"/>
      <c r="Y5525" s="9" t="s">
        <v>577</v>
      </c>
      <c r="Z5525" s="9" t="s">
        <v>232</v>
      </c>
      <c r="AA5525" s="9" t="s">
        <v>198</v>
      </c>
      <c r="AB5525" s="9">
        <v>8007772</v>
      </c>
      <c r="AC5525" s="9" t="s">
        <v>6300</v>
      </c>
      <c r="AD5525" s="9" t="s">
        <v>231</v>
      </c>
      <c r="AE5525" s="5">
        <f t="shared" si="194"/>
        <v>0</v>
      </c>
      <c r="AF5525" s="5" t="str">
        <f t="shared" si="195"/>
        <v>katB</v>
      </c>
      <c r="AG5525" s="153"/>
      <c r="AH5525" s="153"/>
      <c r="AI5525" t="s">
        <v>201</v>
      </c>
      <c r="AJ5525" t="s">
        <v>17878</v>
      </c>
      <c r="AK5525" s="9" t="str">
        <f>VLOOKUP(Y5525,zdroj!D:AJ,33,0)</f>
        <v>katB</v>
      </c>
    </row>
    <row r="5526" spans="8:37" x14ac:dyDescent="0.25">
      <c r="H5526" s="8"/>
      <c r="I5526" s="8"/>
      <c r="N5526" s="23"/>
      <c r="O5526" s="24"/>
      <c r="P5526" s="19"/>
      <c r="Q5526" s="19"/>
      <c r="R5526" s="19"/>
      <c r="U5526" s="27"/>
      <c r="Y5526" s="9" t="s">
        <v>577</v>
      </c>
      <c r="Z5526" s="9" t="s">
        <v>232</v>
      </c>
      <c r="AA5526" s="9" t="s">
        <v>198</v>
      </c>
      <c r="AB5526" s="9">
        <v>8007781</v>
      </c>
      <c r="AC5526" s="9" t="s">
        <v>6301</v>
      </c>
      <c r="AD5526" s="9" t="s">
        <v>231</v>
      </c>
      <c r="AE5526" s="5">
        <f t="shared" si="194"/>
        <v>0</v>
      </c>
      <c r="AF5526" s="5" t="str">
        <f t="shared" si="195"/>
        <v>katB</v>
      </c>
      <c r="AG5526" s="153"/>
      <c r="AH5526" s="153"/>
      <c r="AI5526" t="s">
        <v>201</v>
      </c>
      <c r="AJ5526" t="s">
        <v>17878</v>
      </c>
      <c r="AK5526" s="9" t="str">
        <f>VLOOKUP(Y5526,zdroj!D:AJ,33,0)</f>
        <v>katB</v>
      </c>
    </row>
    <row r="5527" spans="8:37" x14ac:dyDescent="0.25">
      <c r="H5527" s="8"/>
      <c r="I5527" s="8"/>
      <c r="N5527" s="23"/>
      <c r="O5527" s="24"/>
      <c r="P5527" s="19"/>
      <c r="Q5527" s="19"/>
      <c r="R5527" s="19"/>
      <c r="U5527" s="27"/>
      <c r="Y5527" s="9" t="s">
        <v>577</v>
      </c>
      <c r="Z5527" s="9" t="s">
        <v>232</v>
      </c>
      <c r="AA5527" s="9" t="s">
        <v>198</v>
      </c>
      <c r="AB5527" s="9">
        <v>8007799</v>
      </c>
      <c r="AC5527" s="9" t="s">
        <v>6302</v>
      </c>
      <c r="AD5527" s="9" t="s">
        <v>231</v>
      </c>
      <c r="AE5527" s="5">
        <f t="shared" si="194"/>
        <v>0</v>
      </c>
      <c r="AF5527" s="5" t="str">
        <f t="shared" si="195"/>
        <v>katB</v>
      </c>
      <c r="AG5527" s="153"/>
      <c r="AH5527" s="153"/>
      <c r="AI5527" t="s">
        <v>201</v>
      </c>
      <c r="AJ5527" t="s">
        <v>17878</v>
      </c>
      <c r="AK5527" s="9" t="str">
        <f>VLOOKUP(Y5527,zdroj!D:AJ,33,0)</f>
        <v>katB</v>
      </c>
    </row>
    <row r="5528" spans="8:37" x14ac:dyDescent="0.25">
      <c r="H5528" s="8"/>
      <c r="I5528" s="8"/>
      <c r="N5528" s="23"/>
      <c r="O5528" s="24"/>
      <c r="P5528" s="19"/>
      <c r="Q5528" s="19"/>
      <c r="R5528" s="19"/>
      <c r="U5528" s="27"/>
      <c r="Y5528" s="9" t="s">
        <v>577</v>
      </c>
      <c r="Z5528" s="9" t="s">
        <v>232</v>
      </c>
      <c r="AA5528" s="9" t="s">
        <v>198</v>
      </c>
      <c r="AB5528" s="9">
        <v>8007179</v>
      </c>
      <c r="AC5528" s="9" t="s">
        <v>6303</v>
      </c>
      <c r="AD5528" s="9" t="s">
        <v>231</v>
      </c>
      <c r="AE5528" s="5">
        <f t="shared" si="194"/>
        <v>0</v>
      </c>
      <c r="AF5528" s="5" t="str">
        <f t="shared" si="195"/>
        <v>katB</v>
      </c>
      <c r="AG5528" s="153"/>
      <c r="AH5528" s="153"/>
      <c r="AI5528" t="s">
        <v>201</v>
      </c>
      <c r="AJ5528" t="s">
        <v>17878</v>
      </c>
      <c r="AK5528" s="9" t="str">
        <f>VLOOKUP(Y5528,zdroj!D:AJ,33,0)</f>
        <v>katB</v>
      </c>
    </row>
    <row r="5529" spans="8:37" x14ac:dyDescent="0.25">
      <c r="H5529" s="8"/>
      <c r="I5529" s="8"/>
      <c r="N5529" s="23"/>
      <c r="O5529" s="24"/>
      <c r="P5529" s="19"/>
      <c r="Q5529" s="19"/>
      <c r="R5529" s="19"/>
      <c r="U5529" s="27"/>
      <c r="Y5529" s="9" t="s">
        <v>577</v>
      </c>
      <c r="Z5529" s="9" t="s">
        <v>232</v>
      </c>
      <c r="AA5529" s="9" t="s">
        <v>198</v>
      </c>
      <c r="AB5529" s="9">
        <v>8007802</v>
      </c>
      <c r="AC5529" s="9" t="s">
        <v>6304</v>
      </c>
      <c r="AD5529" s="9" t="s">
        <v>231</v>
      </c>
      <c r="AE5529" s="5">
        <f t="shared" si="194"/>
        <v>0</v>
      </c>
      <c r="AF5529" s="5" t="str">
        <f t="shared" si="195"/>
        <v>katB</v>
      </c>
      <c r="AG5529" s="153"/>
      <c r="AH5529" s="153"/>
      <c r="AI5529" t="s">
        <v>201</v>
      </c>
      <c r="AJ5529" t="s">
        <v>17878</v>
      </c>
      <c r="AK5529" s="9" t="str">
        <f>VLOOKUP(Y5529,zdroj!D:AJ,33,0)</f>
        <v>katB</v>
      </c>
    </row>
    <row r="5530" spans="8:37" x14ac:dyDescent="0.25">
      <c r="H5530" s="8"/>
      <c r="I5530" s="8"/>
      <c r="N5530" s="23"/>
      <c r="O5530" s="24"/>
      <c r="P5530" s="19"/>
      <c r="Q5530" s="19"/>
      <c r="R5530" s="19"/>
      <c r="U5530" s="27"/>
      <c r="Y5530" s="9" t="s">
        <v>577</v>
      </c>
      <c r="Z5530" s="9" t="s">
        <v>232</v>
      </c>
      <c r="AA5530" s="9" t="s">
        <v>198</v>
      </c>
      <c r="AB5530" s="9">
        <v>8007811</v>
      </c>
      <c r="AC5530" s="9" t="s">
        <v>6305</v>
      </c>
      <c r="AD5530" s="9" t="s">
        <v>231</v>
      </c>
      <c r="AE5530" s="5">
        <f t="shared" si="194"/>
        <v>0</v>
      </c>
      <c r="AF5530" s="5" t="str">
        <f t="shared" si="195"/>
        <v>katB</v>
      </c>
      <c r="AG5530" s="153"/>
      <c r="AH5530" s="153"/>
      <c r="AI5530" t="s">
        <v>201</v>
      </c>
      <c r="AJ5530" t="s">
        <v>17878</v>
      </c>
      <c r="AK5530" s="9" t="str">
        <f>VLOOKUP(Y5530,zdroj!D:AJ,33,0)</f>
        <v>katB</v>
      </c>
    </row>
    <row r="5531" spans="8:37" x14ac:dyDescent="0.25">
      <c r="H5531" s="8"/>
      <c r="I5531" s="8"/>
      <c r="N5531" s="23"/>
      <c r="O5531" s="24"/>
      <c r="P5531" s="19"/>
      <c r="Q5531" s="19"/>
      <c r="R5531" s="19"/>
      <c r="U5531" s="27"/>
      <c r="Y5531" s="9" t="s">
        <v>577</v>
      </c>
      <c r="Z5531" s="9" t="s">
        <v>232</v>
      </c>
      <c r="AA5531" s="9" t="s">
        <v>198</v>
      </c>
      <c r="AB5531" s="9">
        <v>8007829</v>
      </c>
      <c r="AC5531" s="9" t="s">
        <v>6306</v>
      </c>
      <c r="AD5531" s="9" t="s">
        <v>231</v>
      </c>
      <c r="AE5531" s="5">
        <f t="shared" si="194"/>
        <v>0</v>
      </c>
      <c r="AF5531" s="5" t="str">
        <f t="shared" si="195"/>
        <v>katB</v>
      </c>
      <c r="AG5531" s="153"/>
      <c r="AH5531" s="153"/>
      <c r="AI5531" t="s">
        <v>201</v>
      </c>
      <c r="AJ5531" t="s">
        <v>17878</v>
      </c>
      <c r="AK5531" s="9" t="str">
        <f>VLOOKUP(Y5531,zdroj!D:AJ,33,0)</f>
        <v>katB</v>
      </c>
    </row>
    <row r="5532" spans="8:37" x14ac:dyDescent="0.25">
      <c r="H5532" s="8"/>
      <c r="I5532" s="8"/>
      <c r="N5532" s="23"/>
      <c r="O5532" s="24"/>
      <c r="P5532" s="19"/>
      <c r="Q5532" s="19"/>
      <c r="R5532" s="19"/>
      <c r="U5532" s="27"/>
      <c r="Y5532" s="9" t="s">
        <v>577</v>
      </c>
      <c r="Z5532" s="9" t="s">
        <v>232</v>
      </c>
      <c r="AA5532" s="9" t="s">
        <v>198</v>
      </c>
      <c r="AB5532" s="9">
        <v>8007837</v>
      </c>
      <c r="AC5532" s="9" t="s">
        <v>6307</v>
      </c>
      <c r="AD5532" s="9" t="s">
        <v>231</v>
      </c>
      <c r="AE5532" s="5">
        <f t="shared" si="194"/>
        <v>0</v>
      </c>
      <c r="AF5532" s="5" t="str">
        <f t="shared" si="195"/>
        <v>katB</v>
      </c>
      <c r="AG5532" s="153"/>
      <c r="AH5532" s="153"/>
      <c r="AI5532" t="s">
        <v>201</v>
      </c>
      <c r="AJ5532" t="s">
        <v>17878</v>
      </c>
      <c r="AK5532" s="9" t="str">
        <f>VLOOKUP(Y5532,zdroj!D:AJ,33,0)</f>
        <v>katB</v>
      </c>
    </row>
    <row r="5533" spans="8:37" x14ac:dyDescent="0.25">
      <c r="H5533" s="8"/>
      <c r="I5533" s="8"/>
      <c r="N5533" s="23"/>
      <c r="O5533" s="24"/>
      <c r="P5533" s="19"/>
      <c r="Q5533" s="19"/>
      <c r="R5533" s="19"/>
      <c r="U5533" s="27"/>
      <c r="Y5533" s="9" t="s">
        <v>577</v>
      </c>
      <c r="Z5533" s="9" t="s">
        <v>232</v>
      </c>
      <c r="AA5533" s="9" t="s">
        <v>198</v>
      </c>
      <c r="AB5533" s="9">
        <v>8007845</v>
      </c>
      <c r="AC5533" s="9" t="s">
        <v>6308</v>
      </c>
      <c r="AD5533" s="9" t="s">
        <v>231</v>
      </c>
      <c r="AE5533" s="5">
        <f t="shared" si="194"/>
        <v>0</v>
      </c>
      <c r="AF5533" s="5" t="str">
        <f t="shared" si="195"/>
        <v>katB</v>
      </c>
      <c r="AG5533" s="153"/>
      <c r="AH5533" s="153"/>
      <c r="AI5533" t="s">
        <v>201</v>
      </c>
      <c r="AJ5533" t="s">
        <v>17878</v>
      </c>
      <c r="AK5533" s="9" t="str">
        <f>VLOOKUP(Y5533,zdroj!D:AJ,33,0)</f>
        <v>katB</v>
      </c>
    </row>
    <row r="5534" spans="8:37" x14ac:dyDescent="0.25">
      <c r="H5534" s="8"/>
      <c r="I5534" s="8"/>
      <c r="N5534" s="23"/>
      <c r="O5534" s="24"/>
      <c r="P5534" s="19"/>
      <c r="Q5534" s="19"/>
      <c r="R5534" s="19"/>
      <c r="U5534" s="27"/>
      <c r="Y5534" s="9" t="s">
        <v>577</v>
      </c>
      <c r="Z5534" s="9" t="s">
        <v>232</v>
      </c>
      <c r="AA5534" s="9" t="s">
        <v>198</v>
      </c>
      <c r="AB5534" s="9">
        <v>8007853</v>
      </c>
      <c r="AC5534" s="9" t="s">
        <v>6309</v>
      </c>
      <c r="AD5534" s="9" t="s">
        <v>231</v>
      </c>
      <c r="AE5534" s="5">
        <f t="shared" si="194"/>
        <v>0</v>
      </c>
      <c r="AF5534" s="5" t="str">
        <f t="shared" si="195"/>
        <v>katB</v>
      </c>
      <c r="AG5534" s="153"/>
      <c r="AH5534" s="153"/>
      <c r="AI5534" t="s">
        <v>201</v>
      </c>
      <c r="AJ5534" t="s">
        <v>17878</v>
      </c>
      <c r="AK5534" s="9" t="str">
        <f>VLOOKUP(Y5534,zdroj!D:AJ,33,0)</f>
        <v>katB</v>
      </c>
    </row>
    <row r="5535" spans="8:37" x14ac:dyDescent="0.25">
      <c r="H5535" s="8"/>
      <c r="I5535" s="8"/>
      <c r="N5535" s="23"/>
      <c r="O5535" s="24"/>
      <c r="P5535" s="19"/>
      <c r="Q5535" s="19"/>
      <c r="R5535" s="19"/>
      <c r="U5535" s="27"/>
      <c r="Y5535" s="9" t="s">
        <v>577</v>
      </c>
      <c r="Z5535" s="9" t="s">
        <v>232</v>
      </c>
      <c r="AA5535" s="9" t="s">
        <v>198</v>
      </c>
      <c r="AB5535" s="9">
        <v>8007861</v>
      </c>
      <c r="AC5535" s="9" t="s">
        <v>6310</v>
      </c>
      <c r="AD5535" s="9" t="s">
        <v>231</v>
      </c>
      <c r="AE5535" s="5">
        <f t="shared" si="194"/>
        <v>0</v>
      </c>
      <c r="AF5535" s="5" t="str">
        <f t="shared" si="195"/>
        <v>katB</v>
      </c>
      <c r="AG5535" s="153"/>
      <c r="AH5535" s="153"/>
      <c r="AI5535" t="s">
        <v>201</v>
      </c>
      <c r="AJ5535" t="s">
        <v>17878</v>
      </c>
      <c r="AK5535" s="9" t="str">
        <f>VLOOKUP(Y5535,zdroj!D:AJ,33,0)</f>
        <v>katB</v>
      </c>
    </row>
    <row r="5536" spans="8:37" x14ac:dyDescent="0.25">
      <c r="H5536" s="8"/>
      <c r="I5536" s="8"/>
      <c r="N5536" s="23"/>
      <c r="O5536" s="24"/>
      <c r="P5536" s="19"/>
      <c r="Q5536" s="19"/>
      <c r="R5536" s="19"/>
      <c r="U5536" s="27"/>
      <c r="Y5536" s="9" t="s">
        <v>577</v>
      </c>
      <c r="Z5536" s="9" t="s">
        <v>232</v>
      </c>
      <c r="AA5536" s="9" t="s">
        <v>198</v>
      </c>
      <c r="AB5536" s="9">
        <v>8007870</v>
      </c>
      <c r="AC5536" s="9" t="s">
        <v>6311</v>
      </c>
      <c r="AD5536" s="9" t="s">
        <v>231</v>
      </c>
      <c r="AE5536" s="5">
        <f t="shared" si="194"/>
        <v>0</v>
      </c>
      <c r="AF5536" s="5" t="str">
        <f t="shared" si="195"/>
        <v>katB</v>
      </c>
      <c r="AG5536" s="153"/>
      <c r="AH5536" s="153"/>
      <c r="AI5536" t="s">
        <v>201</v>
      </c>
      <c r="AJ5536" t="s">
        <v>17878</v>
      </c>
      <c r="AK5536" s="9" t="str">
        <f>VLOOKUP(Y5536,zdroj!D:AJ,33,0)</f>
        <v>katB</v>
      </c>
    </row>
    <row r="5537" spans="8:37" x14ac:dyDescent="0.25">
      <c r="H5537" s="8"/>
      <c r="I5537" s="8"/>
      <c r="N5537" s="23"/>
      <c r="O5537" s="24"/>
      <c r="P5537" s="19"/>
      <c r="Q5537" s="19"/>
      <c r="R5537" s="19"/>
      <c r="U5537" s="27"/>
      <c r="Y5537" s="9" t="s">
        <v>577</v>
      </c>
      <c r="Z5537" s="9" t="s">
        <v>232</v>
      </c>
      <c r="AA5537" s="9" t="s">
        <v>198</v>
      </c>
      <c r="AB5537" s="9">
        <v>8007888</v>
      </c>
      <c r="AC5537" s="9" t="s">
        <v>6312</v>
      </c>
      <c r="AD5537" s="9" t="s">
        <v>231</v>
      </c>
      <c r="AE5537" s="5">
        <f t="shared" si="194"/>
        <v>0</v>
      </c>
      <c r="AF5537" s="5" t="str">
        <f t="shared" si="195"/>
        <v>katB</v>
      </c>
      <c r="AG5537" s="153"/>
      <c r="AH5537" s="153"/>
      <c r="AI5537" t="s">
        <v>201</v>
      </c>
      <c r="AJ5537" t="s">
        <v>17878</v>
      </c>
      <c r="AK5537" s="9" t="str">
        <f>VLOOKUP(Y5537,zdroj!D:AJ,33,0)</f>
        <v>katB</v>
      </c>
    </row>
    <row r="5538" spans="8:37" x14ac:dyDescent="0.25">
      <c r="H5538" s="8"/>
      <c r="I5538" s="8"/>
      <c r="N5538" s="23"/>
      <c r="O5538" s="24"/>
      <c r="P5538" s="19"/>
      <c r="Q5538" s="19"/>
      <c r="R5538" s="19"/>
      <c r="U5538" s="27"/>
      <c r="Y5538" s="9" t="s">
        <v>577</v>
      </c>
      <c r="Z5538" s="9" t="s">
        <v>232</v>
      </c>
      <c r="AA5538" s="9" t="s">
        <v>198</v>
      </c>
      <c r="AB5538" s="9">
        <v>8007896</v>
      </c>
      <c r="AC5538" s="9" t="s">
        <v>6313</v>
      </c>
      <c r="AD5538" s="9" t="s">
        <v>231</v>
      </c>
      <c r="AE5538" s="5">
        <f t="shared" si="194"/>
        <v>0</v>
      </c>
      <c r="AF5538" s="5" t="str">
        <f t="shared" si="195"/>
        <v>katB</v>
      </c>
      <c r="AG5538" s="153"/>
      <c r="AH5538" s="153"/>
      <c r="AI5538" t="s">
        <v>201</v>
      </c>
      <c r="AJ5538" t="s">
        <v>17878</v>
      </c>
      <c r="AK5538" s="9" t="str">
        <f>VLOOKUP(Y5538,zdroj!D:AJ,33,0)</f>
        <v>katB</v>
      </c>
    </row>
    <row r="5539" spans="8:37" x14ac:dyDescent="0.25">
      <c r="H5539" s="8"/>
      <c r="I5539" s="8"/>
      <c r="N5539" s="23"/>
      <c r="O5539" s="24"/>
      <c r="P5539" s="19"/>
      <c r="Q5539" s="19"/>
      <c r="R5539" s="19"/>
      <c r="U5539" s="27"/>
      <c r="Y5539" s="9" t="s">
        <v>577</v>
      </c>
      <c r="Z5539" s="9" t="s">
        <v>232</v>
      </c>
      <c r="AA5539" s="9" t="s">
        <v>198</v>
      </c>
      <c r="AB5539" s="9">
        <v>8007187</v>
      </c>
      <c r="AC5539" s="9" t="s">
        <v>6314</v>
      </c>
      <c r="AD5539" s="9" t="s">
        <v>231</v>
      </c>
      <c r="AE5539" s="5">
        <f t="shared" si="194"/>
        <v>0</v>
      </c>
      <c r="AF5539" s="5" t="str">
        <f t="shared" si="195"/>
        <v>katB</v>
      </c>
      <c r="AG5539" s="153"/>
      <c r="AH5539" s="153"/>
      <c r="AI5539" t="s">
        <v>201</v>
      </c>
      <c r="AJ5539" t="s">
        <v>17878</v>
      </c>
      <c r="AK5539" s="9" t="str">
        <f>VLOOKUP(Y5539,zdroj!D:AJ,33,0)</f>
        <v>katB</v>
      </c>
    </row>
    <row r="5540" spans="8:37" x14ac:dyDescent="0.25">
      <c r="H5540" s="8"/>
      <c r="I5540" s="8"/>
      <c r="N5540" s="23"/>
      <c r="O5540" s="24"/>
      <c r="P5540" s="19"/>
      <c r="Q5540" s="19"/>
      <c r="R5540" s="19"/>
      <c r="U5540" s="27"/>
      <c r="Y5540" s="9" t="s">
        <v>577</v>
      </c>
      <c r="Z5540" s="9" t="s">
        <v>232</v>
      </c>
      <c r="AA5540" s="9" t="s">
        <v>198</v>
      </c>
      <c r="AB5540" s="9">
        <v>8007900</v>
      </c>
      <c r="AC5540" s="9" t="s">
        <v>6315</v>
      </c>
      <c r="AD5540" s="9" t="s">
        <v>231</v>
      </c>
      <c r="AE5540" s="5">
        <f t="shared" si="194"/>
        <v>0</v>
      </c>
      <c r="AF5540" s="5" t="str">
        <f t="shared" si="195"/>
        <v>katB</v>
      </c>
      <c r="AG5540" s="153"/>
      <c r="AH5540" s="153"/>
      <c r="AI5540" t="s">
        <v>201</v>
      </c>
      <c r="AJ5540" t="s">
        <v>17878</v>
      </c>
      <c r="AK5540" s="9" t="str">
        <f>VLOOKUP(Y5540,zdroj!D:AJ,33,0)</f>
        <v>katB</v>
      </c>
    </row>
    <row r="5541" spans="8:37" x14ac:dyDescent="0.25">
      <c r="H5541" s="8"/>
      <c r="I5541" s="8"/>
      <c r="N5541" s="23"/>
      <c r="O5541" s="24"/>
      <c r="P5541" s="19"/>
      <c r="Q5541" s="19"/>
      <c r="R5541" s="19"/>
      <c r="U5541" s="27"/>
      <c r="Y5541" s="9" t="s">
        <v>577</v>
      </c>
      <c r="Z5541" s="9" t="s">
        <v>232</v>
      </c>
      <c r="AA5541" s="9" t="s">
        <v>198</v>
      </c>
      <c r="AB5541" s="9">
        <v>8007918</v>
      </c>
      <c r="AC5541" s="9" t="s">
        <v>6316</v>
      </c>
      <c r="AD5541" s="9" t="s">
        <v>231</v>
      </c>
      <c r="AE5541" s="5">
        <f t="shared" si="194"/>
        <v>0</v>
      </c>
      <c r="AF5541" s="5" t="str">
        <f t="shared" si="195"/>
        <v>katB</v>
      </c>
      <c r="AG5541" s="153"/>
      <c r="AH5541" s="153"/>
      <c r="AI5541" t="s">
        <v>201</v>
      </c>
      <c r="AJ5541" t="s">
        <v>17878</v>
      </c>
      <c r="AK5541" s="9" t="str">
        <f>VLOOKUP(Y5541,zdroj!D:AJ,33,0)</f>
        <v>katB</v>
      </c>
    </row>
    <row r="5542" spans="8:37" x14ac:dyDescent="0.25">
      <c r="H5542" s="8"/>
      <c r="I5542" s="8"/>
      <c r="N5542" s="23"/>
      <c r="O5542" s="24"/>
      <c r="P5542" s="19"/>
      <c r="Q5542" s="19"/>
      <c r="R5542" s="19"/>
      <c r="U5542" s="27"/>
      <c r="Y5542" s="9" t="s">
        <v>577</v>
      </c>
      <c r="Z5542" s="9" t="s">
        <v>232</v>
      </c>
      <c r="AA5542" s="9" t="s">
        <v>198</v>
      </c>
      <c r="AB5542" s="9">
        <v>8007926</v>
      </c>
      <c r="AC5542" s="9" t="s">
        <v>6317</v>
      </c>
      <c r="AD5542" s="9" t="s">
        <v>231</v>
      </c>
      <c r="AE5542" s="5">
        <f t="shared" si="194"/>
        <v>0</v>
      </c>
      <c r="AF5542" s="5" t="str">
        <f t="shared" si="195"/>
        <v>katB</v>
      </c>
      <c r="AG5542" s="153"/>
      <c r="AH5542" s="153"/>
      <c r="AI5542" t="s">
        <v>201</v>
      </c>
      <c r="AJ5542" t="s">
        <v>17878</v>
      </c>
      <c r="AK5542" s="9" t="str">
        <f>VLOOKUP(Y5542,zdroj!D:AJ,33,0)</f>
        <v>katB</v>
      </c>
    </row>
    <row r="5543" spans="8:37" x14ac:dyDescent="0.25">
      <c r="H5543" s="8"/>
      <c r="I5543" s="8"/>
      <c r="N5543" s="23"/>
      <c r="O5543" s="24"/>
      <c r="P5543" s="19"/>
      <c r="Q5543" s="19"/>
      <c r="R5543" s="19"/>
      <c r="U5543" s="27"/>
      <c r="Y5543" s="9" t="s">
        <v>577</v>
      </c>
      <c r="Z5543" s="9" t="s">
        <v>232</v>
      </c>
      <c r="AA5543" s="9" t="s">
        <v>198</v>
      </c>
      <c r="AB5543" s="9">
        <v>8007934</v>
      </c>
      <c r="AC5543" s="9" t="s">
        <v>6318</v>
      </c>
      <c r="AD5543" s="9" t="s">
        <v>231</v>
      </c>
      <c r="AE5543" s="5">
        <f t="shared" si="194"/>
        <v>0</v>
      </c>
      <c r="AF5543" s="5" t="str">
        <f t="shared" si="195"/>
        <v>katB</v>
      </c>
      <c r="AG5543" s="153"/>
      <c r="AH5543" s="153"/>
      <c r="AI5543" t="s">
        <v>201</v>
      </c>
      <c r="AJ5543" t="s">
        <v>17878</v>
      </c>
      <c r="AK5543" s="9" t="str">
        <f>VLOOKUP(Y5543,zdroj!D:AJ,33,0)</f>
        <v>katB</v>
      </c>
    </row>
    <row r="5544" spans="8:37" x14ac:dyDescent="0.25">
      <c r="H5544" s="8"/>
      <c r="I5544" s="8"/>
      <c r="N5544" s="23"/>
      <c r="O5544" s="24"/>
      <c r="P5544" s="19"/>
      <c r="Q5544" s="19"/>
      <c r="R5544" s="19"/>
      <c r="U5544" s="27"/>
      <c r="Y5544" s="9" t="s">
        <v>577</v>
      </c>
      <c r="Z5544" s="9" t="s">
        <v>232</v>
      </c>
      <c r="AA5544" s="9" t="s">
        <v>198</v>
      </c>
      <c r="AB5544" s="9">
        <v>8007942</v>
      </c>
      <c r="AC5544" s="9" t="s">
        <v>6319</v>
      </c>
      <c r="AD5544" s="9" t="s">
        <v>231</v>
      </c>
      <c r="AE5544" s="5">
        <f t="shared" si="194"/>
        <v>0</v>
      </c>
      <c r="AF5544" s="5" t="str">
        <f t="shared" si="195"/>
        <v>katB</v>
      </c>
      <c r="AG5544" s="153"/>
      <c r="AH5544" s="153"/>
      <c r="AI5544" t="s">
        <v>201</v>
      </c>
      <c r="AJ5544" t="s">
        <v>17878</v>
      </c>
      <c r="AK5544" s="9" t="str">
        <f>VLOOKUP(Y5544,zdroj!D:AJ,33,0)</f>
        <v>katB</v>
      </c>
    </row>
    <row r="5545" spans="8:37" x14ac:dyDescent="0.25">
      <c r="H5545" s="8"/>
      <c r="I5545" s="8"/>
      <c r="N5545" s="23"/>
      <c r="O5545" s="24"/>
      <c r="P5545" s="19"/>
      <c r="Q5545" s="19"/>
      <c r="R5545" s="19"/>
      <c r="U5545" s="27"/>
      <c r="Y5545" s="9" t="s">
        <v>577</v>
      </c>
      <c r="Z5545" s="9" t="s">
        <v>232</v>
      </c>
      <c r="AA5545" s="9" t="s">
        <v>198</v>
      </c>
      <c r="AB5545" s="9">
        <v>8007951</v>
      </c>
      <c r="AC5545" s="9" t="s">
        <v>6320</v>
      </c>
      <c r="AD5545" s="9" t="s">
        <v>231</v>
      </c>
      <c r="AE5545" s="5">
        <f t="shared" si="194"/>
        <v>0</v>
      </c>
      <c r="AF5545" s="5" t="str">
        <f t="shared" si="195"/>
        <v>katB</v>
      </c>
      <c r="AG5545" s="153"/>
      <c r="AH5545" s="153"/>
      <c r="AI5545" t="s">
        <v>201</v>
      </c>
      <c r="AJ5545" t="s">
        <v>17878</v>
      </c>
      <c r="AK5545" s="9" t="str">
        <f>VLOOKUP(Y5545,zdroj!D:AJ,33,0)</f>
        <v>katB</v>
      </c>
    </row>
    <row r="5546" spans="8:37" x14ac:dyDescent="0.25">
      <c r="H5546" s="8"/>
      <c r="I5546" s="8"/>
      <c r="N5546" s="23"/>
      <c r="O5546" s="24"/>
      <c r="P5546" s="19"/>
      <c r="Q5546" s="19"/>
      <c r="R5546" s="19"/>
      <c r="U5546" s="27"/>
      <c r="Y5546" s="9" t="s">
        <v>577</v>
      </c>
      <c r="Z5546" s="9" t="s">
        <v>232</v>
      </c>
      <c r="AA5546" s="9" t="s">
        <v>198</v>
      </c>
      <c r="AB5546" s="9">
        <v>8007969</v>
      </c>
      <c r="AC5546" s="9" t="s">
        <v>6321</v>
      </c>
      <c r="AD5546" s="9" t="s">
        <v>231</v>
      </c>
      <c r="AE5546" s="5">
        <f t="shared" si="194"/>
        <v>0</v>
      </c>
      <c r="AF5546" s="5" t="str">
        <f t="shared" si="195"/>
        <v>katB</v>
      </c>
      <c r="AG5546" s="153"/>
      <c r="AH5546" s="153"/>
      <c r="AI5546" t="s">
        <v>201</v>
      </c>
      <c r="AJ5546" t="s">
        <v>17878</v>
      </c>
      <c r="AK5546" s="9" t="str">
        <f>VLOOKUP(Y5546,zdroj!D:AJ,33,0)</f>
        <v>katB</v>
      </c>
    </row>
    <row r="5547" spans="8:37" x14ac:dyDescent="0.25">
      <c r="H5547" s="8"/>
      <c r="I5547" s="8"/>
      <c r="N5547" s="23"/>
      <c r="O5547" s="24"/>
      <c r="P5547" s="19"/>
      <c r="Q5547" s="19"/>
      <c r="R5547" s="19"/>
      <c r="U5547" s="27"/>
      <c r="Y5547" s="9" t="s">
        <v>577</v>
      </c>
      <c r="Z5547" s="9" t="s">
        <v>232</v>
      </c>
      <c r="AA5547" s="9" t="s">
        <v>198</v>
      </c>
      <c r="AB5547" s="9">
        <v>8007977</v>
      </c>
      <c r="AC5547" s="9" t="s">
        <v>6322</v>
      </c>
      <c r="AD5547" s="9" t="s">
        <v>231</v>
      </c>
      <c r="AE5547" s="5">
        <f t="shared" si="194"/>
        <v>0</v>
      </c>
      <c r="AF5547" s="5" t="str">
        <f t="shared" si="195"/>
        <v>katB</v>
      </c>
      <c r="AG5547" s="153"/>
      <c r="AH5547" s="153"/>
      <c r="AI5547" t="s">
        <v>201</v>
      </c>
      <c r="AJ5547" t="s">
        <v>17878</v>
      </c>
      <c r="AK5547" s="9" t="str">
        <f>VLOOKUP(Y5547,zdroj!D:AJ,33,0)</f>
        <v>katB</v>
      </c>
    </row>
    <row r="5548" spans="8:37" x14ac:dyDescent="0.25">
      <c r="H5548" s="8"/>
      <c r="I5548" s="8"/>
      <c r="N5548" s="23"/>
      <c r="O5548" s="24"/>
      <c r="P5548" s="19"/>
      <c r="Q5548" s="19"/>
      <c r="R5548" s="19"/>
      <c r="U5548" s="27"/>
      <c r="Y5548" s="9" t="s">
        <v>577</v>
      </c>
      <c r="Z5548" s="9" t="s">
        <v>232</v>
      </c>
      <c r="AA5548" s="9" t="s">
        <v>198</v>
      </c>
      <c r="AB5548" s="9">
        <v>8007985</v>
      </c>
      <c r="AC5548" s="9" t="s">
        <v>6323</v>
      </c>
      <c r="AD5548" s="9" t="s">
        <v>231</v>
      </c>
      <c r="AE5548" s="5">
        <f t="shared" si="194"/>
        <v>0</v>
      </c>
      <c r="AF5548" s="5" t="str">
        <f t="shared" si="195"/>
        <v>katB</v>
      </c>
      <c r="AG5548" s="153"/>
      <c r="AH5548" s="153"/>
      <c r="AI5548" t="s">
        <v>201</v>
      </c>
      <c r="AJ5548" t="s">
        <v>17878</v>
      </c>
      <c r="AK5548" s="9" t="str">
        <f>VLOOKUP(Y5548,zdroj!D:AJ,33,0)</f>
        <v>katB</v>
      </c>
    </row>
    <row r="5549" spans="8:37" x14ac:dyDescent="0.25">
      <c r="H5549" s="8"/>
      <c r="I5549" s="8"/>
      <c r="N5549" s="23"/>
      <c r="O5549" s="24"/>
      <c r="P5549" s="19"/>
      <c r="Q5549" s="19"/>
      <c r="R5549" s="19"/>
      <c r="U5549" s="27"/>
      <c r="Y5549" s="9" t="s">
        <v>577</v>
      </c>
      <c r="Z5549" s="9" t="s">
        <v>232</v>
      </c>
      <c r="AA5549" s="9" t="s">
        <v>198</v>
      </c>
      <c r="AB5549" s="9">
        <v>8007195</v>
      </c>
      <c r="AC5549" s="9" t="s">
        <v>6324</v>
      </c>
      <c r="AD5549" s="9" t="s">
        <v>231</v>
      </c>
      <c r="AE5549" s="5">
        <f t="shared" si="194"/>
        <v>0</v>
      </c>
      <c r="AF5549" s="5" t="str">
        <f t="shared" si="195"/>
        <v>katB</v>
      </c>
      <c r="AG5549" s="153"/>
      <c r="AH5549" s="153"/>
      <c r="AI5549" t="s">
        <v>201</v>
      </c>
      <c r="AJ5549" t="s">
        <v>17878</v>
      </c>
      <c r="AK5549" s="9" t="str">
        <f>VLOOKUP(Y5549,zdroj!D:AJ,33,0)</f>
        <v>katB</v>
      </c>
    </row>
    <row r="5550" spans="8:37" x14ac:dyDescent="0.25">
      <c r="H5550" s="8"/>
      <c r="I5550" s="8"/>
      <c r="N5550" s="23"/>
      <c r="O5550" s="24"/>
      <c r="P5550" s="19"/>
      <c r="Q5550" s="19"/>
      <c r="R5550" s="19"/>
      <c r="U5550" s="27"/>
      <c r="Y5550" s="9" t="s">
        <v>577</v>
      </c>
      <c r="Z5550" s="9" t="s">
        <v>232</v>
      </c>
      <c r="AA5550" s="9" t="s">
        <v>198</v>
      </c>
      <c r="AB5550" s="9">
        <v>8007993</v>
      </c>
      <c r="AC5550" s="9" t="s">
        <v>6325</v>
      </c>
      <c r="AD5550" s="9" t="s">
        <v>231</v>
      </c>
      <c r="AE5550" s="5">
        <f t="shared" si="194"/>
        <v>0</v>
      </c>
      <c r="AF5550" s="5" t="str">
        <f t="shared" si="195"/>
        <v>katB</v>
      </c>
      <c r="AG5550" s="153"/>
      <c r="AH5550" s="153"/>
      <c r="AI5550" t="s">
        <v>201</v>
      </c>
      <c r="AJ5550" t="s">
        <v>17878</v>
      </c>
      <c r="AK5550" s="9" t="str">
        <f>VLOOKUP(Y5550,zdroj!D:AJ,33,0)</f>
        <v>katB</v>
      </c>
    </row>
    <row r="5551" spans="8:37" x14ac:dyDescent="0.25">
      <c r="H5551" s="8"/>
      <c r="I5551" s="8"/>
      <c r="N5551" s="23"/>
      <c r="O5551" s="24"/>
      <c r="P5551" s="19"/>
      <c r="Q5551" s="19"/>
      <c r="R5551" s="19"/>
      <c r="U5551" s="27"/>
      <c r="Y5551" s="9" t="s">
        <v>577</v>
      </c>
      <c r="Z5551" s="9" t="s">
        <v>232</v>
      </c>
      <c r="AA5551" s="9" t="s">
        <v>198</v>
      </c>
      <c r="AB5551" s="9">
        <v>8008001</v>
      </c>
      <c r="AC5551" s="9" t="s">
        <v>6326</v>
      </c>
      <c r="AD5551" s="9" t="s">
        <v>231</v>
      </c>
      <c r="AE5551" s="5">
        <f t="shared" si="194"/>
        <v>0</v>
      </c>
      <c r="AF5551" s="5" t="str">
        <f t="shared" si="195"/>
        <v>katB</v>
      </c>
      <c r="AG5551" s="153"/>
      <c r="AH5551" s="153"/>
      <c r="AI5551" t="s">
        <v>201</v>
      </c>
      <c r="AJ5551" t="s">
        <v>17878</v>
      </c>
      <c r="AK5551" s="9" t="str">
        <f>VLOOKUP(Y5551,zdroj!D:AJ,33,0)</f>
        <v>katB</v>
      </c>
    </row>
    <row r="5552" spans="8:37" x14ac:dyDescent="0.25">
      <c r="H5552" s="8"/>
      <c r="I5552" s="8"/>
      <c r="N5552" s="23"/>
      <c r="O5552" s="24"/>
      <c r="P5552" s="19"/>
      <c r="Q5552" s="19"/>
      <c r="R5552" s="19"/>
      <c r="U5552" s="27"/>
      <c r="Y5552" s="9" t="s">
        <v>577</v>
      </c>
      <c r="Z5552" s="9" t="s">
        <v>232</v>
      </c>
      <c r="AA5552" s="9" t="s">
        <v>198</v>
      </c>
      <c r="AB5552" s="9">
        <v>8008019</v>
      </c>
      <c r="AC5552" s="9" t="s">
        <v>6327</v>
      </c>
      <c r="AD5552" s="9" t="s">
        <v>231</v>
      </c>
      <c r="AE5552" s="5">
        <f t="shared" si="194"/>
        <v>0</v>
      </c>
      <c r="AF5552" s="5" t="str">
        <f t="shared" si="195"/>
        <v>katB</v>
      </c>
      <c r="AG5552" s="153"/>
      <c r="AH5552" s="153"/>
      <c r="AI5552" t="s">
        <v>201</v>
      </c>
      <c r="AJ5552" t="s">
        <v>17878</v>
      </c>
      <c r="AK5552" s="9" t="str">
        <f>VLOOKUP(Y5552,zdroj!D:AJ,33,0)</f>
        <v>katB</v>
      </c>
    </row>
    <row r="5553" spans="8:37" x14ac:dyDescent="0.25">
      <c r="H5553" s="8"/>
      <c r="I5553" s="8"/>
      <c r="N5553" s="23"/>
      <c r="O5553" s="24"/>
      <c r="P5553" s="19"/>
      <c r="Q5553" s="19"/>
      <c r="R5553" s="19"/>
      <c r="U5553" s="27"/>
      <c r="Y5553" s="9" t="s">
        <v>577</v>
      </c>
      <c r="Z5553" s="9" t="s">
        <v>232</v>
      </c>
      <c r="AA5553" s="9" t="s">
        <v>198</v>
      </c>
      <c r="AB5553" s="9">
        <v>8008027</v>
      </c>
      <c r="AC5553" s="9" t="s">
        <v>6328</v>
      </c>
      <c r="AD5553" s="9" t="s">
        <v>231</v>
      </c>
      <c r="AE5553" s="5">
        <f t="shared" si="194"/>
        <v>0</v>
      </c>
      <c r="AF5553" s="5" t="str">
        <f t="shared" si="195"/>
        <v>katB</v>
      </c>
      <c r="AG5553" s="153"/>
      <c r="AH5553" s="153"/>
      <c r="AI5553" t="s">
        <v>201</v>
      </c>
      <c r="AJ5553" t="s">
        <v>17878</v>
      </c>
      <c r="AK5553" s="9" t="str">
        <f>VLOOKUP(Y5553,zdroj!D:AJ,33,0)</f>
        <v>katB</v>
      </c>
    </row>
    <row r="5554" spans="8:37" x14ac:dyDescent="0.25">
      <c r="H5554" s="8"/>
      <c r="I5554" s="8"/>
      <c r="N5554" s="23"/>
      <c r="O5554" s="24"/>
      <c r="P5554" s="19"/>
      <c r="Q5554" s="19"/>
      <c r="R5554" s="19"/>
      <c r="U5554" s="27"/>
      <c r="Y5554" s="9" t="s">
        <v>577</v>
      </c>
      <c r="Z5554" s="9" t="s">
        <v>232</v>
      </c>
      <c r="AA5554" s="9" t="s">
        <v>198</v>
      </c>
      <c r="AB5554" s="9">
        <v>8008035</v>
      </c>
      <c r="AC5554" s="9" t="s">
        <v>6329</v>
      </c>
      <c r="AD5554" s="9" t="s">
        <v>231</v>
      </c>
      <c r="AE5554" s="5">
        <f t="shared" si="194"/>
        <v>0</v>
      </c>
      <c r="AF5554" s="5" t="str">
        <f t="shared" si="195"/>
        <v>katB</v>
      </c>
      <c r="AG5554" s="153"/>
      <c r="AH5554" s="153"/>
      <c r="AI5554" t="s">
        <v>201</v>
      </c>
      <c r="AJ5554" t="s">
        <v>17878</v>
      </c>
      <c r="AK5554" s="9" t="str">
        <f>VLOOKUP(Y5554,zdroj!D:AJ,33,0)</f>
        <v>katB</v>
      </c>
    </row>
    <row r="5555" spans="8:37" x14ac:dyDescent="0.25">
      <c r="H5555" s="8"/>
      <c r="I5555" s="8"/>
      <c r="N5555" s="23"/>
      <c r="O5555" s="24"/>
      <c r="P5555" s="19"/>
      <c r="Q5555" s="19"/>
      <c r="R5555" s="19"/>
      <c r="U5555" s="27"/>
      <c r="Y5555" s="9" t="s">
        <v>577</v>
      </c>
      <c r="Z5555" s="9" t="s">
        <v>232</v>
      </c>
      <c r="AA5555" s="9" t="s">
        <v>198</v>
      </c>
      <c r="AB5555" s="9">
        <v>8008043</v>
      </c>
      <c r="AC5555" s="9" t="s">
        <v>6330</v>
      </c>
      <c r="AD5555" s="9" t="s">
        <v>231</v>
      </c>
      <c r="AE5555" s="5">
        <f t="shared" si="194"/>
        <v>0</v>
      </c>
      <c r="AF5555" s="5" t="str">
        <f t="shared" si="195"/>
        <v>katB</v>
      </c>
      <c r="AG5555" s="153"/>
      <c r="AH5555" s="153"/>
      <c r="AI5555" t="s">
        <v>201</v>
      </c>
      <c r="AJ5555" t="s">
        <v>17878</v>
      </c>
      <c r="AK5555" s="9" t="str">
        <f>VLOOKUP(Y5555,zdroj!D:AJ,33,0)</f>
        <v>katB</v>
      </c>
    </row>
    <row r="5556" spans="8:37" x14ac:dyDescent="0.25">
      <c r="H5556" s="8"/>
      <c r="I5556" s="8"/>
      <c r="N5556" s="23"/>
      <c r="O5556" s="24"/>
      <c r="P5556" s="19"/>
      <c r="Q5556" s="19"/>
      <c r="R5556" s="19"/>
      <c r="U5556" s="27"/>
      <c r="Y5556" s="9" t="s">
        <v>577</v>
      </c>
      <c r="Z5556" s="9" t="s">
        <v>232</v>
      </c>
      <c r="AA5556" s="9" t="s">
        <v>198</v>
      </c>
      <c r="AB5556" s="9">
        <v>8008051</v>
      </c>
      <c r="AC5556" s="9" t="s">
        <v>6331</v>
      </c>
      <c r="AD5556" s="9" t="s">
        <v>231</v>
      </c>
      <c r="AE5556" s="5">
        <f t="shared" si="194"/>
        <v>0</v>
      </c>
      <c r="AF5556" s="5" t="str">
        <f t="shared" si="195"/>
        <v>katB</v>
      </c>
      <c r="AG5556" s="153"/>
      <c r="AH5556" s="153"/>
      <c r="AI5556" t="s">
        <v>201</v>
      </c>
      <c r="AJ5556" t="s">
        <v>17878</v>
      </c>
      <c r="AK5556" s="9" t="str">
        <f>VLOOKUP(Y5556,zdroj!D:AJ,33,0)</f>
        <v>katB</v>
      </c>
    </row>
    <row r="5557" spans="8:37" x14ac:dyDescent="0.25">
      <c r="H5557" s="8"/>
      <c r="I5557" s="8"/>
      <c r="N5557" s="23"/>
      <c r="O5557" s="24"/>
      <c r="P5557" s="19"/>
      <c r="Q5557" s="19"/>
      <c r="R5557" s="19"/>
      <c r="U5557" s="27"/>
      <c r="Y5557" s="9" t="s">
        <v>577</v>
      </c>
      <c r="Z5557" s="9" t="s">
        <v>232</v>
      </c>
      <c r="AA5557" s="9" t="s">
        <v>198</v>
      </c>
      <c r="AB5557" s="9">
        <v>8008060</v>
      </c>
      <c r="AC5557" s="9" t="s">
        <v>6332</v>
      </c>
      <c r="AD5557" s="9" t="s">
        <v>231</v>
      </c>
      <c r="AE5557" s="5">
        <f t="shared" si="194"/>
        <v>0</v>
      </c>
      <c r="AF5557" s="5" t="str">
        <f t="shared" si="195"/>
        <v>katB</v>
      </c>
      <c r="AG5557" s="153"/>
      <c r="AH5557" s="153"/>
      <c r="AI5557" t="s">
        <v>201</v>
      </c>
      <c r="AJ5557" t="s">
        <v>17878</v>
      </c>
      <c r="AK5557" s="9" t="str">
        <f>VLOOKUP(Y5557,zdroj!D:AJ,33,0)</f>
        <v>katB</v>
      </c>
    </row>
    <row r="5558" spans="8:37" x14ac:dyDescent="0.25">
      <c r="H5558" s="8"/>
      <c r="I5558" s="8"/>
      <c r="N5558" s="23"/>
      <c r="O5558" s="24"/>
      <c r="P5558" s="19"/>
      <c r="Q5558" s="19"/>
      <c r="R5558" s="19"/>
      <c r="U5558" s="27"/>
      <c r="Y5558" s="9" t="s">
        <v>577</v>
      </c>
      <c r="Z5558" s="9" t="s">
        <v>232</v>
      </c>
      <c r="AA5558" s="9" t="s">
        <v>198</v>
      </c>
      <c r="AB5558" s="9">
        <v>8008078</v>
      </c>
      <c r="AC5558" s="9" t="s">
        <v>6333</v>
      </c>
      <c r="AD5558" s="9" t="s">
        <v>231</v>
      </c>
      <c r="AE5558" s="5">
        <f t="shared" si="194"/>
        <v>0</v>
      </c>
      <c r="AF5558" s="5" t="str">
        <f t="shared" si="195"/>
        <v>katB</v>
      </c>
      <c r="AG5558" s="153"/>
      <c r="AH5558" s="153"/>
      <c r="AI5558" t="s">
        <v>201</v>
      </c>
      <c r="AJ5558" t="s">
        <v>17878</v>
      </c>
      <c r="AK5558" s="9" t="str">
        <f>VLOOKUP(Y5558,zdroj!D:AJ,33,0)</f>
        <v>katB</v>
      </c>
    </row>
    <row r="5559" spans="8:37" x14ac:dyDescent="0.25">
      <c r="H5559" s="8"/>
      <c r="I5559" s="8"/>
      <c r="N5559" s="23"/>
      <c r="O5559" s="24"/>
      <c r="P5559" s="19"/>
      <c r="Q5559" s="19"/>
      <c r="R5559" s="19"/>
      <c r="U5559" s="27"/>
      <c r="Y5559" s="9" t="s">
        <v>577</v>
      </c>
      <c r="Z5559" s="9" t="s">
        <v>232</v>
      </c>
      <c r="AA5559" s="9" t="s">
        <v>198</v>
      </c>
      <c r="AB5559" s="9">
        <v>8008086</v>
      </c>
      <c r="AC5559" s="9" t="s">
        <v>6334</v>
      </c>
      <c r="AD5559" s="9" t="s">
        <v>231</v>
      </c>
      <c r="AE5559" s="5">
        <f t="shared" si="194"/>
        <v>0</v>
      </c>
      <c r="AF5559" s="5" t="str">
        <f t="shared" si="195"/>
        <v>katB</v>
      </c>
      <c r="AG5559" s="153"/>
      <c r="AH5559" s="153"/>
      <c r="AI5559" t="s">
        <v>17879</v>
      </c>
      <c r="AJ5559" t="s">
        <v>17878</v>
      </c>
      <c r="AK5559" s="9" t="str">
        <f>VLOOKUP(Y5559,zdroj!D:AJ,33,0)</f>
        <v>katB</v>
      </c>
    </row>
    <row r="5560" spans="8:37" x14ac:dyDescent="0.25">
      <c r="H5560" s="8"/>
      <c r="I5560" s="8"/>
      <c r="N5560" s="23"/>
      <c r="O5560" s="24"/>
      <c r="P5560" s="19"/>
      <c r="Q5560" s="19"/>
      <c r="R5560" s="19"/>
      <c r="U5560" s="27"/>
      <c r="Y5560" s="9" t="s">
        <v>580</v>
      </c>
      <c r="Z5560" s="9" t="s">
        <v>462</v>
      </c>
      <c r="AA5560" s="9" t="s">
        <v>44</v>
      </c>
      <c r="AB5560" s="9">
        <v>8121621</v>
      </c>
      <c r="AC5560" s="9" t="s">
        <v>6335</v>
      </c>
      <c r="AD5560" s="9" t="s">
        <v>225</v>
      </c>
      <c r="AE5560" s="5">
        <f t="shared" si="194"/>
        <v>0</v>
      </c>
      <c r="AF5560" s="5" t="str">
        <f t="shared" si="195"/>
        <v>katA</v>
      </c>
      <c r="AG5560" s="153"/>
      <c r="AH5560" s="153"/>
      <c r="AI5560" t="s">
        <v>195</v>
      </c>
      <c r="AJ5560" t="s">
        <v>340</v>
      </c>
      <c r="AK5560" s="9" t="str">
        <f>VLOOKUP(Y5560,zdroj!D:AJ,33,0)</f>
        <v>katA</v>
      </c>
    </row>
    <row r="5561" spans="8:37" x14ac:dyDescent="0.25">
      <c r="H5561" s="8"/>
      <c r="I5561" s="8"/>
      <c r="N5561" s="23"/>
      <c r="O5561" s="24"/>
      <c r="P5561" s="19"/>
      <c r="Q5561" s="19"/>
      <c r="R5561" s="19"/>
      <c r="U5561" s="27"/>
      <c r="Y5561" s="9" t="s">
        <v>580</v>
      </c>
      <c r="Z5561" s="9" t="s">
        <v>462</v>
      </c>
      <c r="AA5561" s="9" t="s">
        <v>44</v>
      </c>
      <c r="AB5561" s="9">
        <v>8121630</v>
      </c>
      <c r="AC5561" s="9" t="s">
        <v>6336</v>
      </c>
      <c r="AD5561" s="9" t="s">
        <v>225</v>
      </c>
      <c r="AE5561" s="5">
        <f t="shared" si="194"/>
        <v>0</v>
      </c>
      <c r="AF5561" s="5" t="str">
        <f t="shared" si="195"/>
        <v>katA</v>
      </c>
      <c r="AG5561" s="153"/>
      <c r="AH5561" s="153"/>
      <c r="AI5561" t="s">
        <v>195</v>
      </c>
      <c r="AJ5561" t="s">
        <v>340</v>
      </c>
      <c r="AK5561" s="9" t="str">
        <f>VLOOKUP(Y5561,zdroj!D:AJ,33,0)</f>
        <v>katA</v>
      </c>
    </row>
    <row r="5562" spans="8:37" x14ac:dyDescent="0.25">
      <c r="H5562" s="8"/>
      <c r="I5562" s="8"/>
      <c r="N5562" s="23"/>
      <c r="O5562" s="24"/>
      <c r="P5562" s="19"/>
      <c r="Q5562" s="19"/>
      <c r="R5562" s="19"/>
      <c r="U5562" s="27"/>
      <c r="Y5562" s="9" t="s">
        <v>580</v>
      </c>
      <c r="Z5562" s="9" t="s">
        <v>462</v>
      </c>
      <c r="AA5562" s="9" t="s">
        <v>44</v>
      </c>
      <c r="AB5562" s="9">
        <v>8121648</v>
      </c>
      <c r="AC5562" s="9" t="s">
        <v>6337</v>
      </c>
      <c r="AD5562" s="9" t="s">
        <v>225</v>
      </c>
      <c r="AE5562" s="5">
        <f t="shared" si="194"/>
        <v>0</v>
      </c>
      <c r="AF5562" s="5" t="str">
        <f t="shared" si="195"/>
        <v>katA</v>
      </c>
      <c r="AG5562" s="153"/>
      <c r="AH5562" s="153"/>
      <c r="AI5562" t="s">
        <v>195</v>
      </c>
      <c r="AJ5562" t="s">
        <v>340</v>
      </c>
      <c r="AK5562" s="9" t="str">
        <f>VLOOKUP(Y5562,zdroj!D:AJ,33,0)</f>
        <v>katA</v>
      </c>
    </row>
    <row r="5563" spans="8:37" x14ac:dyDescent="0.25">
      <c r="H5563" s="8"/>
      <c r="I5563" s="8"/>
      <c r="N5563" s="23"/>
      <c r="O5563" s="24"/>
      <c r="P5563" s="19"/>
      <c r="Q5563" s="19"/>
      <c r="R5563" s="19"/>
      <c r="U5563" s="27"/>
      <c r="Y5563" s="9" t="s">
        <v>580</v>
      </c>
      <c r="Z5563" s="9" t="s">
        <v>462</v>
      </c>
      <c r="AA5563" s="9" t="s">
        <v>44</v>
      </c>
      <c r="AB5563" s="9">
        <v>8121656</v>
      </c>
      <c r="AC5563" s="9" t="s">
        <v>6338</v>
      </c>
      <c r="AD5563" s="9" t="s">
        <v>225</v>
      </c>
      <c r="AE5563" s="5">
        <f t="shared" si="194"/>
        <v>0</v>
      </c>
      <c r="AF5563" s="5" t="str">
        <f t="shared" si="195"/>
        <v>katA</v>
      </c>
      <c r="AG5563" s="153"/>
      <c r="AH5563" s="153"/>
      <c r="AI5563" t="s">
        <v>229</v>
      </c>
      <c r="AJ5563" t="s">
        <v>17878</v>
      </c>
      <c r="AK5563" s="9" t="str">
        <f>VLOOKUP(Y5563,zdroj!D:AJ,33,0)</f>
        <v>katA</v>
      </c>
    </row>
    <row r="5564" spans="8:37" x14ac:dyDescent="0.25">
      <c r="H5564" s="8"/>
      <c r="I5564" s="8"/>
      <c r="N5564" s="23"/>
      <c r="O5564" s="24"/>
      <c r="P5564" s="19"/>
      <c r="Q5564" s="19"/>
      <c r="R5564" s="19"/>
      <c r="U5564" s="27"/>
      <c r="Y5564" s="9" t="s">
        <v>580</v>
      </c>
      <c r="Z5564" s="9" t="s">
        <v>462</v>
      </c>
      <c r="AA5564" s="9" t="s">
        <v>44</v>
      </c>
      <c r="AB5564" s="9">
        <v>8121664</v>
      </c>
      <c r="AC5564" s="9" t="s">
        <v>6339</v>
      </c>
      <c r="AD5564" s="9" t="s">
        <v>225</v>
      </c>
      <c r="AE5564" s="5">
        <f t="shared" si="194"/>
        <v>0</v>
      </c>
      <c r="AF5564" s="5" t="str">
        <f t="shared" si="195"/>
        <v>katA</v>
      </c>
      <c r="AG5564" s="153"/>
      <c r="AH5564" s="153"/>
      <c r="AI5564" t="s">
        <v>195</v>
      </c>
      <c r="AJ5564" t="s">
        <v>340</v>
      </c>
      <c r="AK5564" s="9" t="str">
        <f>VLOOKUP(Y5564,zdroj!D:AJ,33,0)</f>
        <v>katA</v>
      </c>
    </row>
    <row r="5565" spans="8:37" x14ac:dyDescent="0.25">
      <c r="H5565" s="8"/>
      <c r="I5565" s="8"/>
      <c r="N5565" s="23"/>
      <c r="O5565" s="24"/>
      <c r="P5565" s="19"/>
      <c r="Q5565" s="19"/>
      <c r="R5565" s="19"/>
      <c r="U5565" s="27"/>
      <c r="Y5565" s="9" t="s">
        <v>580</v>
      </c>
      <c r="Z5565" s="9" t="s">
        <v>462</v>
      </c>
      <c r="AA5565" s="9" t="s">
        <v>44</v>
      </c>
      <c r="AB5565" s="9">
        <v>8121672</v>
      </c>
      <c r="AC5565" s="9" t="s">
        <v>6340</v>
      </c>
      <c r="AD5565" s="9" t="s">
        <v>225</v>
      </c>
      <c r="AE5565" s="5">
        <f t="shared" si="194"/>
        <v>0</v>
      </c>
      <c r="AF5565" s="5" t="str">
        <f t="shared" si="195"/>
        <v>katA</v>
      </c>
      <c r="AG5565" s="153"/>
      <c r="AH5565" s="153"/>
      <c r="AI5565" t="s">
        <v>195</v>
      </c>
      <c r="AJ5565" t="s">
        <v>340</v>
      </c>
      <c r="AK5565" s="9" t="str">
        <f>VLOOKUP(Y5565,zdroj!D:AJ,33,0)</f>
        <v>katA</v>
      </c>
    </row>
    <row r="5566" spans="8:37" x14ac:dyDescent="0.25">
      <c r="H5566" s="8"/>
      <c r="I5566" s="8"/>
      <c r="N5566" s="23"/>
      <c r="O5566" s="24"/>
      <c r="P5566" s="19"/>
      <c r="Q5566" s="19"/>
      <c r="R5566" s="19"/>
      <c r="U5566" s="27"/>
      <c r="Y5566" s="9" t="s">
        <v>580</v>
      </c>
      <c r="Z5566" s="9" t="s">
        <v>462</v>
      </c>
      <c r="AA5566" s="9" t="s">
        <v>44</v>
      </c>
      <c r="AB5566" s="9">
        <v>8121681</v>
      </c>
      <c r="AC5566" s="9" t="s">
        <v>6341</v>
      </c>
      <c r="AD5566" s="9" t="s">
        <v>225</v>
      </c>
      <c r="AE5566" s="5">
        <f t="shared" si="194"/>
        <v>0</v>
      </c>
      <c r="AF5566" s="5" t="str">
        <f t="shared" si="195"/>
        <v>katA</v>
      </c>
      <c r="AG5566" s="153"/>
      <c r="AH5566" s="153"/>
      <c r="AI5566" t="s">
        <v>195</v>
      </c>
      <c r="AJ5566" t="s">
        <v>340</v>
      </c>
      <c r="AK5566" s="9" t="str">
        <f>VLOOKUP(Y5566,zdroj!D:AJ,33,0)</f>
        <v>katA</v>
      </c>
    </row>
    <row r="5567" spans="8:37" x14ac:dyDescent="0.25">
      <c r="H5567" s="8"/>
      <c r="I5567" s="8"/>
      <c r="N5567" s="23"/>
      <c r="O5567" s="24"/>
      <c r="P5567" s="19"/>
      <c r="Q5567" s="19"/>
      <c r="R5567" s="19"/>
      <c r="U5567" s="27"/>
      <c r="Y5567" s="9" t="s">
        <v>580</v>
      </c>
      <c r="Z5567" s="9" t="s">
        <v>462</v>
      </c>
      <c r="AA5567" s="9" t="s">
        <v>44</v>
      </c>
      <c r="AB5567" s="9">
        <v>8121699</v>
      </c>
      <c r="AC5567" s="9" t="s">
        <v>6342</v>
      </c>
      <c r="AD5567" s="9" t="s">
        <v>225</v>
      </c>
      <c r="AE5567" s="5">
        <f t="shared" si="194"/>
        <v>0</v>
      </c>
      <c r="AF5567" s="5" t="str">
        <f t="shared" si="195"/>
        <v>katA</v>
      </c>
      <c r="AG5567" s="153"/>
      <c r="AH5567" s="153"/>
      <c r="AI5567" t="s">
        <v>195</v>
      </c>
      <c r="AJ5567" t="s">
        <v>340</v>
      </c>
      <c r="AK5567" s="9" t="str">
        <f>VLOOKUP(Y5567,zdroj!D:AJ,33,0)</f>
        <v>katA</v>
      </c>
    </row>
    <row r="5568" spans="8:37" x14ac:dyDescent="0.25">
      <c r="H5568" s="8"/>
      <c r="I5568" s="8"/>
      <c r="N5568" s="23"/>
      <c r="O5568" s="24"/>
      <c r="P5568" s="19"/>
      <c r="Q5568" s="19"/>
      <c r="R5568" s="19"/>
      <c r="U5568" s="27"/>
      <c r="Y5568" s="9" t="s">
        <v>580</v>
      </c>
      <c r="Z5568" s="9" t="s">
        <v>462</v>
      </c>
      <c r="AA5568" s="9" t="s">
        <v>44</v>
      </c>
      <c r="AB5568" s="9">
        <v>8121702</v>
      </c>
      <c r="AC5568" s="9" t="s">
        <v>6343</v>
      </c>
      <c r="AD5568" s="9" t="s">
        <v>225</v>
      </c>
      <c r="AE5568" s="5">
        <f t="shared" si="194"/>
        <v>0</v>
      </c>
      <c r="AF5568" s="5" t="str">
        <f t="shared" si="195"/>
        <v>katA</v>
      </c>
      <c r="AG5568" s="153"/>
      <c r="AH5568" s="153"/>
      <c r="AI5568" t="s">
        <v>195</v>
      </c>
      <c r="AJ5568" t="s">
        <v>340</v>
      </c>
      <c r="AK5568" s="9" t="str">
        <f>VLOOKUP(Y5568,zdroj!D:AJ,33,0)</f>
        <v>katA</v>
      </c>
    </row>
    <row r="5569" spans="8:37" x14ac:dyDescent="0.25">
      <c r="H5569" s="8"/>
      <c r="I5569" s="8"/>
      <c r="N5569" s="23"/>
      <c r="O5569" s="24"/>
      <c r="P5569" s="19"/>
      <c r="Q5569" s="19"/>
      <c r="R5569" s="19"/>
      <c r="U5569" s="27"/>
      <c r="Y5569" s="9" t="s">
        <v>580</v>
      </c>
      <c r="Z5569" s="9" t="s">
        <v>462</v>
      </c>
      <c r="AA5569" s="9" t="s">
        <v>44</v>
      </c>
      <c r="AB5569" s="9">
        <v>8121711</v>
      </c>
      <c r="AC5569" s="9" t="s">
        <v>6344</v>
      </c>
      <c r="AD5569" s="9" t="s">
        <v>225</v>
      </c>
      <c r="AE5569" s="5">
        <f t="shared" si="194"/>
        <v>0</v>
      </c>
      <c r="AF5569" s="5" t="str">
        <f t="shared" si="195"/>
        <v>katA</v>
      </c>
      <c r="AG5569" s="153"/>
      <c r="AH5569" s="153"/>
      <c r="AI5569" t="s">
        <v>195</v>
      </c>
      <c r="AJ5569" t="s">
        <v>340</v>
      </c>
      <c r="AK5569" s="9" t="str">
        <f>VLOOKUP(Y5569,zdroj!D:AJ,33,0)</f>
        <v>katA</v>
      </c>
    </row>
    <row r="5570" spans="8:37" x14ac:dyDescent="0.25">
      <c r="H5570" s="8"/>
      <c r="I5570" s="8"/>
      <c r="N5570" s="23"/>
      <c r="O5570" s="24"/>
      <c r="P5570" s="19"/>
      <c r="Q5570" s="19"/>
      <c r="R5570" s="19"/>
      <c r="U5570" s="27"/>
      <c r="Y5570" s="9" t="s">
        <v>580</v>
      </c>
      <c r="Z5570" s="9" t="s">
        <v>462</v>
      </c>
      <c r="AA5570" s="9" t="s">
        <v>44</v>
      </c>
      <c r="AB5570" s="9">
        <v>8121729</v>
      </c>
      <c r="AC5570" s="9" t="s">
        <v>6345</v>
      </c>
      <c r="AD5570" s="9" t="s">
        <v>225</v>
      </c>
      <c r="AE5570" s="5">
        <f t="shared" si="194"/>
        <v>0</v>
      </c>
      <c r="AF5570" s="5" t="str">
        <f t="shared" si="195"/>
        <v>katA</v>
      </c>
      <c r="AG5570" s="153"/>
      <c r="AH5570" s="153"/>
      <c r="AI5570" t="s">
        <v>195</v>
      </c>
      <c r="AJ5570" t="s">
        <v>340</v>
      </c>
      <c r="AK5570" s="9" t="str">
        <f>VLOOKUP(Y5570,zdroj!D:AJ,33,0)</f>
        <v>katA</v>
      </c>
    </row>
    <row r="5571" spans="8:37" x14ac:dyDescent="0.25">
      <c r="H5571" s="8"/>
      <c r="I5571" s="8"/>
      <c r="N5571" s="23"/>
      <c r="O5571" s="24"/>
      <c r="P5571" s="19"/>
      <c r="Q5571" s="19"/>
      <c r="R5571" s="19"/>
      <c r="U5571" s="27"/>
      <c r="Y5571" s="9" t="s">
        <v>580</v>
      </c>
      <c r="Z5571" s="9" t="s">
        <v>462</v>
      </c>
      <c r="AA5571" s="9" t="s">
        <v>44</v>
      </c>
      <c r="AB5571" s="9">
        <v>8121737</v>
      </c>
      <c r="AC5571" s="9" t="s">
        <v>6346</v>
      </c>
      <c r="AD5571" s="9" t="s">
        <v>225</v>
      </c>
      <c r="AE5571" s="5">
        <f t="shared" si="194"/>
        <v>0</v>
      </c>
      <c r="AF5571" s="5" t="str">
        <f t="shared" si="195"/>
        <v>katA</v>
      </c>
      <c r="AG5571" s="153"/>
      <c r="AH5571" s="153"/>
      <c r="AI5571" t="s">
        <v>195</v>
      </c>
      <c r="AJ5571" t="s">
        <v>340</v>
      </c>
      <c r="AK5571" s="9" t="str">
        <f>VLOOKUP(Y5571,zdroj!D:AJ,33,0)</f>
        <v>katA</v>
      </c>
    </row>
    <row r="5572" spans="8:37" x14ac:dyDescent="0.25">
      <c r="H5572" s="8"/>
      <c r="I5572" s="8"/>
      <c r="N5572" s="23"/>
      <c r="O5572" s="24"/>
      <c r="P5572" s="19"/>
      <c r="Q5572" s="19"/>
      <c r="R5572" s="19"/>
      <c r="U5572" s="27"/>
      <c r="Y5572" s="9" t="s">
        <v>580</v>
      </c>
      <c r="Z5572" s="9" t="s">
        <v>462</v>
      </c>
      <c r="AA5572" s="9" t="s">
        <v>44</v>
      </c>
      <c r="AB5572" s="9">
        <v>8121745</v>
      </c>
      <c r="AC5572" s="9" t="s">
        <v>6347</v>
      </c>
      <c r="AD5572" s="9" t="s">
        <v>225</v>
      </c>
      <c r="AE5572" s="5">
        <f t="shared" si="194"/>
        <v>0</v>
      </c>
      <c r="AF5572" s="5" t="str">
        <f t="shared" si="195"/>
        <v>katA</v>
      </c>
      <c r="AG5572" s="153"/>
      <c r="AH5572" s="153"/>
      <c r="AI5572" t="s">
        <v>195</v>
      </c>
      <c r="AJ5572" t="s">
        <v>340</v>
      </c>
      <c r="AK5572" s="9" t="str">
        <f>VLOOKUP(Y5572,zdroj!D:AJ,33,0)</f>
        <v>katA</v>
      </c>
    </row>
    <row r="5573" spans="8:37" x14ac:dyDescent="0.25">
      <c r="H5573" s="8"/>
      <c r="I5573" s="8"/>
      <c r="N5573" s="23"/>
      <c r="O5573" s="24"/>
      <c r="P5573" s="19"/>
      <c r="Q5573" s="19"/>
      <c r="R5573" s="19"/>
      <c r="U5573" s="27"/>
      <c r="Y5573" s="9" t="s">
        <v>580</v>
      </c>
      <c r="Z5573" s="9" t="s">
        <v>462</v>
      </c>
      <c r="AA5573" s="9" t="s">
        <v>44</v>
      </c>
      <c r="AB5573" s="9">
        <v>75810697</v>
      </c>
      <c r="AC5573" s="9" t="s">
        <v>6348</v>
      </c>
      <c r="AD5573" s="9" t="s">
        <v>225</v>
      </c>
      <c r="AE5573" s="5">
        <f t="shared" si="194"/>
        <v>0</v>
      </c>
      <c r="AF5573" s="5" t="str">
        <f t="shared" si="195"/>
        <v>katA</v>
      </c>
      <c r="AG5573" s="153"/>
      <c r="AH5573" s="153"/>
      <c r="AI5573" t="s">
        <v>195</v>
      </c>
      <c r="AJ5573" t="s">
        <v>340</v>
      </c>
      <c r="AK5573" s="9" t="str">
        <f>VLOOKUP(Y5573,zdroj!D:AJ,33,0)</f>
        <v>katA</v>
      </c>
    </row>
    <row r="5574" spans="8:37" x14ac:dyDescent="0.25">
      <c r="H5574" s="8"/>
      <c r="I5574" s="8"/>
      <c r="N5574" s="23"/>
      <c r="O5574" s="24"/>
      <c r="P5574" s="19"/>
      <c r="Q5574" s="19"/>
      <c r="R5574" s="19"/>
      <c r="U5574" s="27"/>
      <c r="Y5574" s="9" t="s">
        <v>580</v>
      </c>
      <c r="Z5574" s="9" t="s">
        <v>462</v>
      </c>
      <c r="AA5574" s="9" t="s">
        <v>44</v>
      </c>
      <c r="AB5574" s="9">
        <v>8121761</v>
      </c>
      <c r="AC5574" s="9" t="s">
        <v>6349</v>
      </c>
      <c r="AD5574" s="9" t="s">
        <v>225</v>
      </c>
      <c r="AE5574" s="5">
        <f t="shared" si="194"/>
        <v>0</v>
      </c>
      <c r="AF5574" s="5" t="str">
        <f t="shared" si="195"/>
        <v>katA</v>
      </c>
      <c r="AG5574" s="153"/>
      <c r="AH5574" s="153"/>
      <c r="AI5574" t="s">
        <v>195</v>
      </c>
      <c r="AJ5574" t="s">
        <v>340</v>
      </c>
      <c r="AK5574" s="9" t="str">
        <f>VLOOKUP(Y5574,zdroj!D:AJ,33,0)</f>
        <v>katA</v>
      </c>
    </row>
    <row r="5575" spans="8:37" x14ac:dyDescent="0.25">
      <c r="H5575" s="8"/>
      <c r="I5575" s="8"/>
      <c r="N5575" s="23"/>
      <c r="O5575" s="24"/>
      <c r="P5575" s="19"/>
      <c r="Q5575" s="19"/>
      <c r="R5575" s="19"/>
      <c r="U5575" s="27"/>
      <c r="Y5575" s="9" t="s">
        <v>580</v>
      </c>
      <c r="Z5575" s="9" t="s">
        <v>462</v>
      </c>
      <c r="AA5575" s="9" t="s">
        <v>44</v>
      </c>
      <c r="AB5575" s="9">
        <v>8121770</v>
      </c>
      <c r="AC5575" s="9" t="s">
        <v>6350</v>
      </c>
      <c r="AD5575" s="9" t="s">
        <v>225</v>
      </c>
      <c r="AE5575" s="5">
        <f t="shared" si="194"/>
        <v>0</v>
      </c>
      <c r="AF5575" s="5" t="str">
        <f t="shared" si="195"/>
        <v>katA</v>
      </c>
      <c r="AG5575" s="153"/>
      <c r="AH5575" s="153"/>
      <c r="AI5575" t="s">
        <v>195</v>
      </c>
      <c r="AJ5575" t="s">
        <v>340</v>
      </c>
      <c r="AK5575" s="9" t="str">
        <f>VLOOKUP(Y5575,zdroj!D:AJ,33,0)</f>
        <v>katA</v>
      </c>
    </row>
    <row r="5576" spans="8:37" x14ac:dyDescent="0.25">
      <c r="H5576" s="8"/>
      <c r="I5576" s="8"/>
      <c r="N5576" s="23"/>
      <c r="O5576" s="24"/>
      <c r="P5576" s="19"/>
      <c r="Q5576" s="19"/>
      <c r="R5576" s="19"/>
      <c r="U5576" s="27"/>
      <c r="Y5576" s="9" t="s">
        <v>580</v>
      </c>
      <c r="Z5576" s="9" t="s">
        <v>462</v>
      </c>
      <c r="AA5576" s="9" t="s">
        <v>44</v>
      </c>
      <c r="AB5576" s="9">
        <v>8121788</v>
      </c>
      <c r="AC5576" s="9" t="s">
        <v>6351</v>
      </c>
      <c r="AD5576" s="9" t="s">
        <v>225</v>
      </c>
      <c r="AE5576" s="5">
        <f t="shared" si="194"/>
        <v>0</v>
      </c>
      <c r="AF5576" s="5" t="str">
        <f t="shared" si="195"/>
        <v>katA</v>
      </c>
      <c r="AG5576" s="153"/>
      <c r="AH5576" s="153"/>
      <c r="AI5576" t="s">
        <v>195</v>
      </c>
      <c r="AJ5576" t="s">
        <v>340</v>
      </c>
      <c r="AK5576" s="9" t="str">
        <f>VLOOKUP(Y5576,zdroj!D:AJ,33,0)</f>
        <v>katA</v>
      </c>
    </row>
    <row r="5577" spans="8:37" x14ac:dyDescent="0.25">
      <c r="H5577" s="8"/>
      <c r="I5577" s="8"/>
      <c r="N5577" s="23"/>
      <c r="O5577" s="24"/>
      <c r="P5577" s="19"/>
      <c r="Q5577" s="19"/>
      <c r="R5577" s="19"/>
      <c r="U5577" s="27"/>
      <c r="Y5577" s="9" t="s">
        <v>580</v>
      </c>
      <c r="Z5577" s="9" t="s">
        <v>462</v>
      </c>
      <c r="AA5577" s="9" t="s">
        <v>44</v>
      </c>
      <c r="AB5577" s="9">
        <v>8121796</v>
      </c>
      <c r="AC5577" s="9" t="s">
        <v>6352</v>
      </c>
      <c r="AD5577" s="9" t="s">
        <v>225</v>
      </c>
      <c r="AE5577" s="5">
        <f t="shared" si="194"/>
        <v>0</v>
      </c>
      <c r="AF5577" s="5" t="str">
        <f t="shared" si="195"/>
        <v>katA</v>
      </c>
      <c r="AG5577" s="153"/>
      <c r="AH5577" s="153"/>
      <c r="AI5577" t="s">
        <v>195</v>
      </c>
      <c r="AJ5577" t="s">
        <v>340</v>
      </c>
      <c r="AK5577" s="9" t="str">
        <f>VLOOKUP(Y5577,zdroj!D:AJ,33,0)</f>
        <v>katA</v>
      </c>
    </row>
    <row r="5578" spans="8:37" x14ac:dyDescent="0.25">
      <c r="H5578" s="8"/>
      <c r="I5578" s="8"/>
      <c r="N5578" s="23"/>
      <c r="O5578" s="24"/>
      <c r="P5578" s="19"/>
      <c r="Q5578" s="19"/>
      <c r="R5578" s="19"/>
      <c r="U5578" s="27"/>
      <c r="Y5578" s="9" t="s">
        <v>580</v>
      </c>
      <c r="Z5578" s="9" t="s">
        <v>462</v>
      </c>
      <c r="AA5578" s="9" t="s">
        <v>44</v>
      </c>
      <c r="AB5578" s="9">
        <v>8121800</v>
      </c>
      <c r="AC5578" s="9" t="s">
        <v>6353</v>
      </c>
      <c r="AD5578" s="9" t="s">
        <v>225</v>
      </c>
      <c r="AE5578" s="5">
        <f t="shared" ref="AE5578:AE5641" si="196">VLOOKUP(Y5578,K:T,10,0)</f>
        <v>0</v>
      </c>
      <c r="AF5578" s="5" t="str">
        <f t="shared" ref="AF5578:AF5641" si="197">IF(AE5578="A",IF(AD5578="katA","katB",AD5578),AD5578)</f>
        <v>katA</v>
      </c>
      <c r="AG5578" s="153"/>
      <c r="AH5578" s="153"/>
      <c r="AI5578" t="s">
        <v>195</v>
      </c>
      <c r="AJ5578" t="s">
        <v>340</v>
      </c>
      <c r="AK5578" s="9" t="str">
        <f>VLOOKUP(Y5578,zdroj!D:AJ,33,0)</f>
        <v>katA</v>
      </c>
    </row>
    <row r="5579" spans="8:37" x14ac:dyDescent="0.25">
      <c r="H5579" s="8"/>
      <c r="I5579" s="8"/>
      <c r="N5579" s="23"/>
      <c r="O5579" s="24"/>
      <c r="P5579" s="19"/>
      <c r="Q5579" s="19"/>
      <c r="R5579" s="19"/>
      <c r="U5579" s="27"/>
      <c r="Y5579" s="9" t="s">
        <v>580</v>
      </c>
      <c r="Z5579" s="9" t="s">
        <v>462</v>
      </c>
      <c r="AA5579" s="9" t="s">
        <v>44</v>
      </c>
      <c r="AB5579" s="9">
        <v>8121818</v>
      </c>
      <c r="AC5579" s="9" t="s">
        <v>6354</v>
      </c>
      <c r="AD5579" s="9" t="s">
        <v>225</v>
      </c>
      <c r="AE5579" s="5">
        <f t="shared" si="196"/>
        <v>0</v>
      </c>
      <c r="AF5579" s="5" t="str">
        <f t="shared" si="197"/>
        <v>katA</v>
      </c>
      <c r="AG5579" s="153"/>
      <c r="AH5579" s="153"/>
      <c r="AI5579" t="s">
        <v>195</v>
      </c>
      <c r="AJ5579" t="s">
        <v>340</v>
      </c>
      <c r="AK5579" s="9" t="str">
        <f>VLOOKUP(Y5579,zdroj!D:AJ,33,0)</f>
        <v>katA</v>
      </c>
    </row>
    <row r="5580" spans="8:37" x14ac:dyDescent="0.25">
      <c r="H5580" s="8"/>
      <c r="I5580" s="8"/>
      <c r="N5580" s="23"/>
      <c r="O5580" s="24"/>
      <c r="P5580" s="19"/>
      <c r="Q5580" s="19"/>
      <c r="R5580" s="19"/>
      <c r="U5580" s="27"/>
      <c r="Y5580" s="9" t="s">
        <v>580</v>
      </c>
      <c r="Z5580" s="9" t="s">
        <v>462</v>
      </c>
      <c r="AA5580" s="9" t="s">
        <v>44</v>
      </c>
      <c r="AB5580" s="9">
        <v>8121826</v>
      </c>
      <c r="AC5580" s="9" t="s">
        <v>6355</v>
      </c>
      <c r="AD5580" s="9" t="s">
        <v>225</v>
      </c>
      <c r="AE5580" s="5">
        <f t="shared" si="196"/>
        <v>0</v>
      </c>
      <c r="AF5580" s="5" t="str">
        <f t="shared" si="197"/>
        <v>katA</v>
      </c>
      <c r="AG5580" s="153"/>
      <c r="AH5580" s="153"/>
      <c r="AI5580" t="s">
        <v>195</v>
      </c>
      <c r="AJ5580" t="s">
        <v>340</v>
      </c>
      <c r="AK5580" s="9" t="str">
        <f>VLOOKUP(Y5580,zdroj!D:AJ,33,0)</f>
        <v>katA</v>
      </c>
    </row>
    <row r="5581" spans="8:37" x14ac:dyDescent="0.25">
      <c r="H5581" s="8"/>
      <c r="I5581" s="8"/>
      <c r="N5581" s="23"/>
      <c r="O5581" s="24"/>
      <c r="P5581" s="19"/>
      <c r="Q5581" s="19"/>
      <c r="R5581" s="19"/>
      <c r="U5581" s="27"/>
      <c r="Y5581" s="9" t="s">
        <v>580</v>
      </c>
      <c r="Z5581" s="9" t="s">
        <v>462</v>
      </c>
      <c r="AA5581" s="9" t="s">
        <v>44</v>
      </c>
      <c r="AB5581" s="9">
        <v>8121834</v>
      </c>
      <c r="AC5581" s="9" t="s">
        <v>6356</v>
      </c>
      <c r="AD5581" s="9" t="s">
        <v>225</v>
      </c>
      <c r="AE5581" s="5">
        <f t="shared" si="196"/>
        <v>0</v>
      </c>
      <c r="AF5581" s="5" t="str">
        <f t="shared" si="197"/>
        <v>katA</v>
      </c>
      <c r="AG5581" s="153"/>
      <c r="AH5581" s="153"/>
      <c r="AI5581" t="s">
        <v>195</v>
      </c>
      <c r="AJ5581" t="s">
        <v>340</v>
      </c>
      <c r="AK5581" s="9" t="str">
        <f>VLOOKUP(Y5581,zdroj!D:AJ,33,0)</f>
        <v>katA</v>
      </c>
    </row>
    <row r="5582" spans="8:37" x14ac:dyDescent="0.25">
      <c r="H5582" s="8"/>
      <c r="I5582" s="8"/>
      <c r="N5582" s="23"/>
      <c r="O5582" s="24"/>
      <c r="P5582" s="19"/>
      <c r="Q5582" s="19"/>
      <c r="R5582" s="19"/>
      <c r="U5582" s="27"/>
      <c r="Y5582" s="9" t="s">
        <v>580</v>
      </c>
      <c r="Z5582" s="9" t="s">
        <v>462</v>
      </c>
      <c r="AA5582" s="9" t="s">
        <v>44</v>
      </c>
      <c r="AB5582" s="9">
        <v>8121842</v>
      </c>
      <c r="AC5582" s="9" t="s">
        <v>6357</v>
      </c>
      <c r="AD5582" s="9" t="s">
        <v>225</v>
      </c>
      <c r="AE5582" s="5">
        <f t="shared" si="196"/>
        <v>0</v>
      </c>
      <c r="AF5582" s="5" t="str">
        <f t="shared" si="197"/>
        <v>katA</v>
      </c>
      <c r="AG5582" s="153"/>
      <c r="AH5582" s="153"/>
      <c r="AI5582" t="s">
        <v>195</v>
      </c>
      <c r="AJ5582" t="s">
        <v>340</v>
      </c>
      <c r="AK5582" s="9" t="str">
        <f>VLOOKUP(Y5582,zdroj!D:AJ,33,0)</f>
        <v>katA</v>
      </c>
    </row>
    <row r="5583" spans="8:37" x14ac:dyDescent="0.25">
      <c r="H5583" s="8"/>
      <c r="I5583" s="8"/>
      <c r="N5583" s="23"/>
      <c r="O5583" s="24"/>
      <c r="P5583" s="19"/>
      <c r="Q5583" s="19"/>
      <c r="R5583" s="19"/>
      <c r="U5583" s="27"/>
      <c r="Y5583" s="9" t="s">
        <v>580</v>
      </c>
      <c r="Z5583" s="9" t="s">
        <v>462</v>
      </c>
      <c r="AA5583" s="9" t="s">
        <v>44</v>
      </c>
      <c r="AB5583" s="9">
        <v>8121851</v>
      </c>
      <c r="AC5583" s="9" t="s">
        <v>6358</v>
      </c>
      <c r="AD5583" s="9" t="s">
        <v>225</v>
      </c>
      <c r="AE5583" s="5">
        <f t="shared" si="196"/>
        <v>0</v>
      </c>
      <c r="AF5583" s="5" t="str">
        <f t="shared" si="197"/>
        <v>katA</v>
      </c>
      <c r="AG5583" s="153"/>
      <c r="AH5583" s="153"/>
      <c r="AI5583" t="s">
        <v>195</v>
      </c>
      <c r="AJ5583" t="s">
        <v>340</v>
      </c>
      <c r="AK5583" s="9" t="str">
        <f>VLOOKUP(Y5583,zdroj!D:AJ,33,0)</f>
        <v>katA</v>
      </c>
    </row>
    <row r="5584" spans="8:37" x14ac:dyDescent="0.25">
      <c r="H5584" s="8"/>
      <c r="I5584" s="8"/>
      <c r="N5584" s="23"/>
      <c r="O5584" s="24"/>
      <c r="P5584" s="19"/>
      <c r="Q5584" s="19"/>
      <c r="R5584" s="19"/>
      <c r="U5584" s="27"/>
      <c r="Y5584" s="9" t="s">
        <v>580</v>
      </c>
      <c r="Z5584" s="9" t="s">
        <v>462</v>
      </c>
      <c r="AA5584" s="9" t="s">
        <v>44</v>
      </c>
      <c r="AB5584" s="9">
        <v>8121869</v>
      </c>
      <c r="AC5584" s="9" t="s">
        <v>6359</v>
      </c>
      <c r="AD5584" s="9" t="s">
        <v>225</v>
      </c>
      <c r="AE5584" s="5">
        <f t="shared" si="196"/>
        <v>0</v>
      </c>
      <c r="AF5584" s="5" t="str">
        <f t="shared" si="197"/>
        <v>katA</v>
      </c>
      <c r="AG5584" s="153"/>
      <c r="AH5584" s="153"/>
      <c r="AI5584" t="s">
        <v>195</v>
      </c>
      <c r="AJ5584" t="s">
        <v>340</v>
      </c>
      <c r="AK5584" s="9" t="str">
        <f>VLOOKUP(Y5584,zdroj!D:AJ,33,0)</f>
        <v>katA</v>
      </c>
    </row>
    <row r="5585" spans="8:37" x14ac:dyDescent="0.25">
      <c r="H5585" s="8"/>
      <c r="I5585" s="8"/>
      <c r="N5585" s="23"/>
      <c r="O5585" s="24"/>
      <c r="P5585" s="19"/>
      <c r="Q5585" s="19"/>
      <c r="R5585" s="19"/>
      <c r="U5585" s="27"/>
      <c r="Y5585" s="9" t="s">
        <v>580</v>
      </c>
      <c r="Z5585" s="9" t="s">
        <v>462</v>
      </c>
      <c r="AA5585" s="9" t="s">
        <v>44</v>
      </c>
      <c r="AB5585" s="9">
        <v>8121877</v>
      </c>
      <c r="AC5585" s="9" t="s">
        <v>6360</v>
      </c>
      <c r="AD5585" s="9" t="s">
        <v>225</v>
      </c>
      <c r="AE5585" s="5">
        <f t="shared" si="196"/>
        <v>0</v>
      </c>
      <c r="AF5585" s="5" t="str">
        <f t="shared" si="197"/>
        <v>katA</v>
      </c>
      <c r="AG5585" s="153"/>
      <c r="AH5585" s="153"/>
      <c r="AI5585" t="s">
        <v>195</v>
      </c>
      <c r="AJ5585" t="s">
        <v>340</v>
      </c>
      <c r="AK5585" s="9" t="str">
        <f>VLOOKUP(Y5585,zdroj!D:AJ,33,0)</f>
        <v>katA</v>
      </c>
    </row>
    <row r="5586" spans="8:37" x14ac:dyDescent="0.25">
      <c r="H5586" s="8"/>
      <c r="I5586" s="8"/>
      <c r="N5586" s="23"/>
      <c r="O5586" s="24"/>
      <c r="P5586" s="19"/>
      <c r="Q5586" s="19"/>
      <c r="R5586" s="19"/>
      <c r="U5586" s="27"/>
      <c r="Y5586" s="9" t="s">
        <v>580</v>
      </c>
      <c r="Z5586" s="9" t="s">
        <v>462</v>
      </c>
      <c r="AA5586" s="9" t="s">
        <v>44</v>
      </c>
      <c r="AB5586" s="9">
        <v>8121885</v>
      </c>
      <c r="AC5586" s="9" t="s">
        <v>6361</v>
      </c>
      <c r="AD5586" s="9" t="s">
        <v>225</v>
      </c>
      <c r="AE5586" s="5">
        <f t="shared" si="196"/>
        <v>0</v>
      </c>
      <c r="AF5586" s="5" t="str">
        <f t="shared" si="197"/>
        <v>katA</v>
      </c>
      <c r="AG5586" s="153"/>
      <c r="AH5586" s="153"/>
      <c r="AI5586" t="s">
        <v>195</v>
      </c>
      <c r="AJ5586" t="s">
        <v>340</v>
      </c>
      <c r="AK5586" s="9" t="str">
        <f>VLOOKUP(Y5586,zdroj!D:AJ,33,0)</f>
        <v>katA</v>
      </c>
    </row>
    <row r="5587" spans="8:37" x14ac:dyDescent="0.25">
      <c r="H5587" s="8"/>
      <c r="I5587" s="8"/>
      <c r="N5587" s="23"/>
      <c r="O5587" s="24"/>
      <c r="P5587" s="19"/>
      <c r="Q5587" s="19"/>
      <c r="R5587" s="19"/>
      <c r="U5587" s="27"/>
      <c r="Y5587" s="9" t="s">
        <v>580</v>
      </c>
      <c r="Z5587" s="9" t="s">
        <v>462</v>
      </c>
      <c r="AA5587" s="9" t="s">
        <v>44</v>
      </c>
      <c r="AB5587" s="9">
        <v>8121893</v>
      </c>
      <c r="AC5587" s="9" t="s">
        <v>6362</v>
      </c>
      <c r="AD5587" s="9" t="s">
        <v>225</v>
      </c>
      <c r="AE5587" s="5">
        <f t="shared" si="196"/>
        <v>0</v>
      </c>
      <c r="AF5587" s="5" t="str">
        <f t="shared" si="197"/>
        <v>katA</v>
      </c>
      <c r="AG5587" s="153"/>
      <c r="AH5587" s="153"/>
      <c r="AI5587" t="s">
        <v>195</v>
      </c>
      <c r="AJ5587" t="s">
        <v>340</v>
      </c>
      <c r="AK5587" s="9" t="str">
        <f>VLOOKUP(Y5587,zdroj!D:AJ,33,0)</f>
        <v>katA</v>
      </c>
    </row>
    <row r="5588" spans="8:37" x14ac:dyDescent="0.25">
      <c r="H5588" s="8"/>
      <c r="I5588" s="8"/>
      <c r="N5588" s="23"/>
      <c r="O5588" s="24"/>
      <c r="P5588" s="19"/>
      <c r="Q5588" s="19"/>
      <c r="R5588" s="19"/>
      <c r="U5588" s="27"/>
      <c r="Y5588" s="9" t="s">
        <v>580</v>
      </c>
      <c r="Z5588" s="9" t="s">
        <v>462</v>
      </c>
      <c r="AA5588" s="9" t="s">
        <v>44</v>
      </c>
      <c r="AB5588" s="9">
        <v>8121907</v>
      </c>
      <c r="AC5588" s="9" t="s">
        <v>6363</v>
      </c>
      <c r="AD5588" s="9" t="s">
        <v>225</v>
      </c>
      <c r="AE5588" s="5">
        <f t="shared" si="196"/>
        <v>0</v>
      </c>
      <c r="AF5588" s="5" t="str">
        <f t="shared" si="197"/>
        <v>katA</v>
      </c>
      <c r="AG5588" s="153"/>
      <c r="AH5588" s="153"/>
      <c r="AI5588" t="s">
        <v>195</v>
      </c>
      <c r="AJ5588" t="s">
        <v>340</v>
      </c>
      <c r="AK5588" s="9" t="str">
        <f>VLOOKUP(Y5588,zdroj!D:AJ,33,0)</f>
        <v>katA</v>
      </c>
    </row>
    <row r="5589" spans="8:37" x14ac:dyDescent="0.25">
      <c r="H5589" s="8"/>
      <c r="I5589" s="8"/>
      <c r="N5589" s="23"/>
      <c r="O5589" s="24"/>
      <c r="P5589" s="19"/>
      <c r="Q5589" s="19"/>
      <c r="R5589" s="19"/>
      <c r="U5589" s="27"/>
      <c r="Y5589" s="9" t="s">
        <v>580</v>
      </c>
      <c r="Z5589" s="9" t="s">
        <v>462</v>
      </c>
      <c r="AA5589" s="9" t="s">
        <v>44</v>
      </c>
      <c r="AB5589" s="9">
        <v>8121915</v>
      </c>
      <c r="AC5589" s="9" t="s">
        <v>6364</v>
      </c>
      <c r="AD5589" s="9" t="s">
        <v>225</v>
      </c>
      <c r="AE5589" s="5">
        <f t="shared" si="196"/>
        <v>0</v>
      </c>
      <c r="AF5589" s="5" t="str">
        <f t="shared" si="197"/>
        <v>katA</v>
      </c>
      <c r="AG5589" s="153"/>
      <c r="AH5589" s="153"/>
      <c r="AI5589" t="s">
        <v>195</v>
      </c>
      <c r="AJ5589" t="s">
        <v>340</v>
      </c>
      <c r="AK5589" s="9" t="str">
        <f>VLOOKUP(Y5589,zdroj!D:AJ,33,0)</f>
        <v>katA</v>
      </c>
    </row>
    <row r="5590" spans="8:37" x14ac:dyDescent="0.25">
      <c r="H5590" s="8"/>
      <c r="I5590" s="8"/>
      <c r="N5590" s="23"/>
      <c r="O5590" s="24"/>
      <c r="P5590" s="19"/>
      <c r="Q5590" s="19"/>
      <c r="R5590" s="19"/>
      <c r="U5590" s="27"/>
      <c r="Y5590" s="9" t="s">
        <v>580</v>
      </c>
      <c r="Z5590" s="9" t="s">
        <v>462</v>
      </c>
      <c r="AA5590" s="9" t="s">
        <v>44</v>
      </c>
      <c r="AB5590" s="9">
        <v>8121923</v>
      </c>
      <c r="AC5590" s="9" t="s">
        <v>6365</v>
      </c>
      <c r="AD5590" s="9" t="s">
        <v>225</v>
      </c>
      <c r="AE5590" s="5">
        <f t="shared" si="196"/>
        <v>0</v>
      </c>
      <c r="AF5590" s="5" t="str">
        <f t="shared" si="197"/>
        <v>katA</v>
      </c>
      <c r="AG5590" s="153"/>
      <c r="AH5590" s="153"/>
      <c r="AI5590" t="s">
        <v>195</v>
      </c>
      <c r="AJ5590" t="s">
        <v>340</v>
      </c>
      <c r="AK5590" s="9" t="str">
        <f>VLOOKUP(Y5590,zdroj!D:AJ,33,0)</f>
        <v>katA</v>
      </c>
    </row>
    <row r="5591" spans="8:37" x14ac:dyDescent="0.25">
      <c r="H5591" s="8"/>
      <c r="I5591" s="8"/>
      <c r="N5591" s="23"/>
      <c r="O5591" s="24"/>
      <c r="P5591" s="19"/>
      <c r="Q5591" s="19"/>
      <c r="R5591" s="19"/>
      <c r="U5591" s="27"/>
      <c r="Y5591" s="9" t="s">
        <v>580</v>
      </c>
      <c r="Z5591" s="9" t="s">
        <v>462</v>
      </c>
      <c r="AA5591" s="9" t="s">
        <v>44</v>
      </c>
      <c r="AB5591" s="9">
        <v>31174833</v>
      </c>
      <c r="AC5591" s="9" t="s">
        <v>6366</v>
      </c>
      <c r="AD5591" s="9" t="s">
        <v>225</v>
      </c>
      <c r="AE5591" s="5">
        <f t="shared" si="196"/>
        <v>0</v>
      </c>
      <c r="AF5591" s="5" t="str">
        <f t="shared" si="197"/>
        <v>katA</v>
      </c>
      <c r="AG5591" s="153"/>
      <c r="AH5591" s="153"/>
      <c r="AI5591" t="s">
        <v>195</v>
      </c>
      <c r="AJ5591" t="s">
        <v>340</v>
      </c>
      <c r="AK5591" s="9" t="str">
        <f>VLOOKUP(Y5591,zdroj!D:AJ,33,0)</f>
        <v>katA</v>
      </c>
    </row>
    <row r="5592" spans="8:37" x14ac:dyDescent="0.25">
      <c r="H5592" s="8"/>
      <c r="I5592" s="8"/>
      <c r="N5592" s="23"/>
      <c r="O5592" s="24"/>
      <c r="P5592" s="19"/>
      <c r="Q5592" s="19"/>
      <c r="R5592" s="19"/>
      <c r="U5592" s="27"/>
      <c r="Y5592" s="9" t="s">
        <v>580</v>
      </c>
      <c r="Z5592" s="9" t="s">
        <v>462</v>
      </c>
      <c r="AA5592" s="9" t="s">
        <v>44</v>
      </c>
      <c r="AB5592" s="9">
        <v>8121931</v>
      </c>
      <c r="AC5592" s="9" t="s">
        <v>6367</v>
      </c>
      <c r="AD5592" s="9" t="s">
        <v>225</v>
      </c>
      <c r="AE5592" s="5">
        <f t="shared" si="196"/>
        <v>0</v>
      </c>
      <c r="AF5592" s="5" t="str">
        <f t="shared" si="197"/>
        <v>katA</v>
      </c>
      <c r="AG5592" s="153"/>
      <c r="AH5592" s="153"/>
      <c r="AI5592" t="s">
        <v>195</v>
      </c>
      <c r="AJ5592" t="s">
        <v>340</v>
      </c>
      <c r="AK5592" s="9" t="str">
        <f>VLOOKUP(Y5592,zdroj!D:AJ,33,0)</f>
        <v>katA</v>
      </c>
    </row>
    <row r="5593" spans="8:37" x14ac:dyDescent="0.25">
      <c r="H5593" s="8"/>
      <c r="I5593" s="8"/>
      <c r="N5593" s="23"/>
      <c r="O5593" s="24"/>
      <c r="P5593" s="19"/>
      <c r="Q5593" s="19"/>
      <c r="R5593" s="19"/>
      <c r="U5593" s="27"/>
      <c r="Y5593" s="9" t="s">
        <v>580</v>
      </c>
      <c r="Z5593" s="9" t="s">
        <v>462</v>
      </c>
      <c r="AA5593" s="9" t="s">
        <v>44</v>
      </c>
      <c r="AB5593" s="9">
        <v>31456103</v>
      </c>
      <c r="AC5593" s="9" t="s">
        <v>6368</v>
      </c>
      <c r="AD5593" s="9" t="s">
        <v>225</v>
      </c>
      <c r="AE5593" s="5">
        <f t="shared" si="196"/>
        <v>0</v>
      </c>
      <c r="AF5593" s="5" t="str">
        <f t="shared" si="197"/>
        <v>katA</v>
      </c>
      <c r="AG5593" s="153"/>
      <c r="AH5593" s="153"/>
      <c r="AI5593" t="s">
        <v>229</v>
      </c>
      <c r="AJ5593" t="s">
        <v>17878</v>
      </c>
      <c r="AK5593" s="9" t="str">
        <f>VLOOKUP(Y5593,zdroj!D:AJ,33,0)</f>
        <v>katA</v>
      </c>
    </row>
    <row r="5594" spans="8:37" x14ac:dyDescent="0.25">
      <c r="H5594" s="8"/>
      <c r="I5594" s="8"/>
      <c r="N5594" s="23"/>
      <c r="O5594" s="24"/>
      <c r="P5594" s="19"/>
      <c r="Q5594" s="19"/>
      <c r="R5594" s="19"/>
      <c r="U5594" s="27"/>
      <c r="Y5594" s="9" t="s">
        <v>580</v>
      </c>
      <c r="Z5594" s="9" t="s">
        <v>462</v>
      </c>
      <c r="AA5594" s="9" t="s">
        <v>44</v>
      </c>
      <c r="AB5594" s="9">
        <v>8121940</v>
      </c>
      <c r="AC5594" s="9" t="s">
        <v>6369</v>
      </c>
      <c r="AD5594" s="9" t="s">
        <v>225</v>
      </c>
      <c r="AE5594" s="5">
        <f t="shared" si="196"/>
        <v>0</v>
      </c>
      <c r="AF5594" s="5" t="str">
        <f t="shared" si="197"/>
        <v>katA</v>
      </c>
      <c r="AG5594" s="153"/>
      <c r="AH5594" s="153"/>
      <c r="AI5594" t="s">
        <v>195</v>
      </c>
      <c r="AJ5594" t="s">
        <v>340</v>
      </c>
      <c r="AK5594" s="9" t="str">
        <f>VLOOKUP(Y5594,zdroj!D:AJ,33,0)</f>
        <v>katA</v>
      </c>
    </row>
    <row r="5595" spans="8:37" x14ac:dyDescent="0.25">
      <c r="H5595" s="8"/>
      <c r="I5595" s="8"/>
      <c r="N5595" s="23"/>
      <c r="O5595" s="24"/>
      <c r="P5595" s="19"/>
      <c r="Q5595" s="19"/>
      <c r="R5595" s="19"/>
      <c r="U5595" s="27"/>
      <c r="Y5595" s="9" t="s">
        <v>580</v>
      </c>
      <c r="Z5595" s="9" t="s">
        <v>462</v>
      </c>
      <c r="AA5595" s="9" t="s">
        <v>44</v>
      </c>
      <c r="AB5595" s="9">
        <v>31174841</v>
      </c>
      <c r="AC5595" s="9" t="s">
        <v>6370</v>
      </c>
      <c r="AD5595" s="9" t="s">
        <v>225</v>
      </c>
      <c r="AE5595" s="5">
        <f t="shared" si="196"/>
        <v>0</v>
      </c>
      <c r="AF5595" s="5" t="str">
        <f t="shared" si="197"/>
        <v>katA</v>
      </c>
      <c r="AG5595" s="153"/>
      <c r="AH5595" s="153"/>
      <c r="AI5595" t="s">
        <v>195</v>
      </c>
      <c r="AJ5595" t="s">
        <v>340</v>
      </c>
      <c r="AK5595" s="9" t="str">
        <f>VLOOKUP(Y5595,zdroj!D:AJ,33,0)</f>
        <v>katA</v>
      </c>
    </row>
    <row r="5596" spans="8:37" x14ac:dyDescent="0.25">
      <c r="H5596" s="8"/>
      <c r="I5596" s="8"/>
      <c r="N5596" s="23"/>
      <c r="O5596" s="24"/>
      <c r="P5596" s="19"/>
      <c r="Q5596" s="19"/>
      <c r="R5596" s="19"/>
      <c r="U5596" s="27"/>
      <c r="Y5596" s="9" t="s">
        <v>580</v>
      </c>
      <c r="Z5596" s="9" t="s">
        <v>462</v>
      </c>
      <c r="AA5596" s="9" t="s">
        <v>44</v>
      </c>
      <c r="AB5596" s="9">
        <v>8121958</v>
      </c>
      <c r="AC5596" s="9" t="s">
        <v>6371</v>
      </c>
      <c r="AD5596" s="9" t="s">
        <v>225</v>
      </c>
      <c r="AE5596" s="5">
        <f t="shared" si="196"/>
        <v>0</v>
      </c>
      <c r="AF5596" s="5" t="str">
        <f t="shared" si="197"/>
        <v>katA</v>
      </c>
      <c r="AG5596" s="153"/>
      <c r="AH5596" s="153"/>
      <c r="AI5596" t="s">
        <v>195</v>
      </c>
      <c r="AJ5596" t="s">
        <v>340</v>
      </c>
      <c r="AK5596" s="9" t="str">
        <f>VLOOKUP(Y5596,zdroj!D:AJ,33,0)</f>
        <v>katA</v>
      </c>
    </row>
    <row r="5597" spans="8:37" x14ac:dyDescent="0.25">
      <c r="H5597" s="8"/>
      <c r="I5597" s="8"/>
      <c r="N5597" s="23"/>
      <c r="O5597" s="24"/>
      <c r="P5597" s="19"/>
      <c r="Q5597" s="19"/>
      <c r="R5597" s="19"/>
      <c r="U5597" s="27"/>
      <c r="Y5597" s="9" t="s">
        <v>580</v>
      </c>
      <c r="Z5597" s="9" t="s">
        <v>462</v>
      </c>
      <c r="AA5597" s="9" t="s">
        <v>44</v>
      </c>
      <c r="AB5597" s="9">
        <v>8121966</v>
      </c>
      <c r="AC5597" s="9" t="s">
        <v>6372</v>
      </c>
      <c r="AD5597" s="9" t="s">
        <v>225</v>
      </c>
      <c r="AE5597" s="5">
        <f t="shared" si="196"/>
        <v>0</v>
      </c>
      <c r="AF5597" s="5" t="str">
        <f t="shared" si="197"/>
        <v>katA</v>
      </c>
      <c r="AG5597" s="153"/>
      <c r="AH5597" s="153"/>
      <c r="AI5597" t="s">
        <v>195</v>
      </c>
      <c r="AJ5597" t="s">
        <v>340</v>
      </c>
      <c r="AK5597" s="9" t="str">
        <f>VLOOKUP(Y5597,zdroj!D:AJ,33,0)</f>
        <v>katA</v>
      </c>
    </row>
    <row r="5598" spans="8:37" x14ac:dyDescent="0.25">
      <c r="H5598" s="8"/>
      <c r="I5598" s="8"/>
      <c r="N5598" s="23"/>
      <c r="O5598" s="24"/>
      <c r="P5598" s="19"/>
      <c r="Q5598" s="19"/>
      <c r="R5598" s="19"/>
      <c r="U5598" s="27"/>
      <c r="Y5598" s="9" t="s">
        <v>580</v>
      </c>
      <c r="Z5598" s="9" t="s">
        <v>462</v>
      </c>
      <c r="AA5598" s="9" t="s">
        <v>44</v>
      </c>
      <c r="AB5598" s="9">
        <v>8121974</v>
      </c>
      <c r="AC5598" s="9" t="s">
        <v>6373</v>
      </c>
      <c r="AD5598" s="9" t="s">
        <v>225</v>
      </c>
      <c r="AE5598" s="5">
        <f t="shared" si="196"/>
        <v>0</v>
      </c>
      <c r="AF5598" s="5" t="str">
        <f t="shared" si="197"/>
        <v>katA</v>
      </c>
      <c r="AG5598" s="153"/>
      <c r="AH5598" s="153"/>
      <c r="AI5598" t="s">
        <v>195</v>
      </c>
      <c r="AJ5598" t="s">
        <v>340</v>
      </c>
      <c r="AK5598" s="9" t="str">
        <f>VLOOKUP(Y5598,zdroj!D:AJ,33,0)</f>
        <v>katA</v>
      </c>
    </row>
    <row r="5599" spans="8:37" x14ac:dyDescent="0.25">
      <c r="H5599" s="8"/>
      <c r="I5599" s="8"/>
      <c r="N5599" s="23"/>
      <c r="O5599" s="24"/>
      <c r="P5599" s="19"/>
      <c r="Q5599" s="19"/>
      <c r="R5599" s="19"/>
      <c r="U5599" s="27"/>
      <c r="Y5599" s="9" t="s">
        <v>580</v>
      </c>
      <c r="Z5599" s="9" t="s">
        <v>462</v>
      </c>
      <c r="AA5599" s="9" t="s">
        <v>44</v>
      </c>
      <c r="AB5599" s="9">
        <v>8121982</v>
      </c>
      <c r="AC5599" s="9" t="s">
        <v>6374</v>
      </c>
      <c r="AD5599" s="9" t="s">
        <v>225</v>
      </c>
      <c r="AE5599" s="5">
        <f t="shared" si="196"/>
        <v>0</v>
      </c>
      <c r="AF5599" s="5" t="str">
        <f t="shared" si="197"/>
        <v>katA</v>
      </c>
      <c r="AG5599" s="153"/>
      <c r="AH5599" s="153"/>
      <c r="AI5599" t="s">
        <v>195</v>
      </c>
      <c r="AJ5599" t="s">
        <v>340</v>
      </c>
      <c r="AK5599" s="9" t="str">
        <f>VLOOKUP(Y5599,zdroj!D:AJ,33,0)</f>
        <v>katA</v>
      </c>
    </row>
    <row r="5600" spans="8:37" x14ac:dyDescent="0.25">
      <c r="H5600" s="8"/>
      <c r="I5600" s="8"/>
      <c r="N5600" s="23"/>
      <c r="O5600" s="24"/>
      <c r="P5600" s="19"/>
      <c r="Q5600" s="19"/>
      <c r="R5600" s="19"/>
      <c r="U5600" s="27"/>
      <c r="Y5600" s="9" t="s">
        <v>580</v>
      </c>
      <c r="Z5600" s="9" t="s">
        <v>462</v>
      </c>
      <c r="AA5600" s="9" t="s">
        <v>44</v>
      </c>
      <c r="AB5600" s="9">
        <v>8121991</v>
      </c>
      <c r="AC5600" s="9" t="s">
        <v>6375</v>
      </c>
      <c r="AD5600" s="9" t="s">
        <v>225</v>
      </c>
      <c r="AE5600" s="5">
        <f t="shared" si="196"/>
        <v>0</v>
      </c>
      <c r="AF5600" s="5" t="str">
        <f t="shared" si="197"/>
        <v>katA</v>
      </c>
      <c r="AG5600" s="153"/>
      <c r="AH5600" s="153"/>
      <c r="AI5600" t="s">
        <v>195</v>
      </c>
      <c r="AJ5600" t="s">
        <v>340</v>
      </c>
      <c r="AK5600" s="9" t="str">
        <f>VLOOKUP(Y5600,zdroj!D:AJ,33,0)</f>
        <v>katA</v>
      </c>
    </row>
    <row r="5601" spans="8:37" x14ac:dyDescent="0.25">
      <c r="H5601" s="8"/>
      <c r="I5601" s="8"/>
      <c r="N5601" s="23"/>
      <c r="O5601" s="24"/>
      <c r="P5601" s="19"/>
      <c r="Q5601" s="19"/>
      <c r="R5601" s="19"/>
      <c r="U5601" s="27"/>
      <c r="Y5601" s="9" t="s">
        <v>580</v>
      </c>
      <c r="Z5601" s="9" t="s">
        <v>462</v>
      </c>
      <c r="AA5601" s="9" t="s">
        <v>44</v>
      </c>
      <c r="AB5601" s="9">
        <v>8122008</v>
      </c>
      <c r="AC5601" s="9" t="s">
        <v>6376</v>
      </c>
      <c r="AD5601" s="9" t="s">
        <v>225</v>
      </c>
      <c r="AE5601" s="5">
        <f t="shared" si="196"/>
        <v>0</v>
      </c>
      <c r="AF5601" s="5" t="str">
        <f t="shared" si="197"/>
        <v>katA</v>
      </c>
      <c r="AG5601" s="153"/>
      <c r="AH5601" s="153"/>
      <c r="AI5601" t="s">
        <v>195</v>
      </c>
      <c r="AJ5601" t="s">
        <v>340</v>
      </c>
      <c r="AK5601" s="9" t="str">
        <f>VLOOKUP(Y5601,zdroj!D:AJ,33,0)</f>
        <v>katA</v>
      </c>
    </row>
    <row r="5602" spans="8:37" x14ac:dyDescent="0.25">
      <c r="H5602" s="8"/>
      <c r="I5602" s="8"/>
      <c r="N5602" s="23"/>
      <c r="O5602" s="24"/>
      <c r="P5602" s="19"/>
      <c r="Q5602" s="19"/>
      <c r="R5602" s="19"/>
      <c r="U5602" s="27"/>
      <c r="Y5602" s="9" t="s">
        <v>580</v>
      </c>
      <c r="Z5602" s="9" t="s">
        <v>462</v>
      </c>
      <c r="AA5602" s="9" t="s">
        <v>44</v>
      </c>
      <c r="AB5602" s="9">
        <v>8122016</v>
      </c>
      <c r="AC5602" s="9" t="s">
        <v>6377</v>
      </c>
      <c r="AD5602" s="9" t="s">
        <v>225</v>
      </c>
      <c r="AE5602" s="5">
        <f t="shared" si="196"/>
        <v>0</v>
      </c>
      <c r="AF5602" s="5" t="str">
        <f t="shared" si="197"/>
        <v>katA</v>
      </c>
      <c r="AG5602" s="153"/>
      <c r="AH5602" s="153"/>
      <c r="AI5602" t="s">
        <v>195</v>
      </c>
      <c r="AJ5602" t="s">
        <v>340</v>
      </c>
      <c r="AK5602" s="9" t="str">
        <f>VLOOKUP(Y5602,zdroj!D:AJ,33,0)</f>
        <v>katA</v>
      </c>
    </row>
    <row r="5603" spans="8:37" x14ac:dyDescent="0.25">
      <c r="H5603" s="8"/>
      <c r="I5603" s="8"/>
      <c r="N5603" s="23"/>
      <c r="O5603" s="24"/>
      <c r="P5603" s="19"/>
      <c r="Q5603" s="19"/>
      <c r="R5603" s="19"/>
      <c r="U5603" s="27"/>
      <c r="Y5603" s="9" t="s">
        <v>580</v>
      </c>
      <c r="Z5603" s="9" t="s">
        <v>462</v>
      </c>
      <c r="AA5603" s="9" t="s">
        <v>44</v>
      </c>
      <c r="AB5603" s="9">
        <v>31174850</v>
      </c>
      <c r="AC5603" s="9" t="s">
        <v>6378</v>
      </c>
      <c r="AD5603" s="9" t="s">
        <v>225</v>
      </c>
      <c r="AE5603" s="5">
        <f t="shared" si="196"/>
        <v>0</v>
      </c>
      <c r="AF5603" s="5" t="str">
        <f t="shared" si="197"/>
        <v>katA</v>
      </c>
      <c r="AG5603" s="153"/>
      <c r="AH5603" s="153"/>
      <c r="AI5603" t="s">
        <v>195</v>
      </c>
      <c r="AJ5603" t="s">
        <v>340</v>
      </c>
      <c r="AK5603" s="9" t="str">
        <f>VLOOKUP(Y5603,zdroj!D:AJ,33,0)</f>
        <v>katA</v>
      </c>
    </row>
    <row r="5604" spans="8:37" x14ac:dyDescent="0.25">
      <c r="H5604" s="8"/>
      <c r="I5604" s="8"/>
      <c r="N5604" s="23"/>
      <c r="O5604" s="24"/>
      <c r="P5604" s="19"/>
      <c r="Q5604" s="19"/>
      <c r="R5604" s="19"/>
      <c r="U5604" s="27"/>
      <c r="Y5604" s="9" t="s">
        <v>580</v>
      </c>
      <c r="Z5604" s="9" t="s">
        <v>462</v>
      </c>
      <c r="AA5604" s="9" t="s">
        <v>44</v>
      </c>
      <c r="AB5604" s="9">
        <v>8122024</v>
      </c>
      <c r="AC5604" s="9" t="s">
        <v>6379</v>
      </c>
      <c r="AD5604" s="9" t="s">
        <v>225</v>
      </c>
      <c r="AE5604" s="5">
        <f t="shared" si="196"/>
        <v>0</v>
      </c>
      <c r="AF5604" s="5" t="str">
        <f t="shared" si="197"/>
        <v>katA</v>
      </c>
      <c r="AG5604" s="153"/>
      <c r="AH5604" s="153"/>
      <c r="AI5604" t="s">
        <v>195</v>
      </c>
      <c r="AJ5604" t="s">
        <v>340</v>
      </c>
      <c r="AK5604" s="9" t="str">
        <f>VLOOKUP(Y5604,zdroj!D:AJ,33,0)</f>
        <v>katA</v>
      </c>
    </row>
    <row r="5605" spans="8:37" x14ac:dyDescent="0.25">
      <c r="H5605" s="8"/>
      <c r="I5605" s="8"/>
      <c r="N5605" s="23"/>
      <c r="O5605" s="24"/>
      <c r="P5605" s="19"/>
      <c r="Q5605" s="19"/>
      <c r="R5605" s="19"/>
      <c r="U5605" s="27"/>
      <c r="Y5605" s="9" t="s">
        <v>580</v>
      </c>
      <c r="Z5605" s="9" t="s">
        <v>462</v>
      </c>
      <c r="AA5605" s="9" t="s">
        <v>44</v>
      </c>
      <c r="AB5605" s="9">
        <v>8122032</v>
      </c>
      <c r="AC5605" s="9" t="s">
        <v>6380</v>
      </c>
      <c r="AD5605" s="9" t="s">
        <v>225</v>
      </c>
      <c r="AE5605" s="5">
        <f t="shared" si="196"/>
        <v>0</v>
      </c>
      <c r="AF5605" s="5" t="str">
        <f t="shared" si="197"/>
        <v>katA</v>
      </c>
      <c r="AG5605" s="153"/>
      <c r="AH5605" s="153"/>
      <c r="AI5605" t="s">
        <v>195</v>
      </c>
      <c r="AJ5605" t="s">
        <v>340</v>
      </c>
      <c r="AK5605" s="9" t="str">
        <f>VLOOKUP(Y5605,zdroj!D:AJ,33,0)</f>
        <v>katA</v>
      </c>
    </row>
    <row r="5606" spans="8:37" x14ac:dyDescent="0.25">
      <c r="H5606" s="8"/>
      <c r="I5606" s="8"/>
      <c r="N5606" s="23"/>
      <c r="O5606" s="24"/>
      <c r="P5606" s="19"/>
      <c r="Q5606" s="19"/>
      <c r="R5606" s="19"/>
      <c r="U5606" s="27"/>
      <c r="Y5606" s="9" t="s">
        <v>580</v>
      </c>
      <c r="Z5606" s="9" t="s">
        <v>462</v>
      </c>
      <c r="AA5606" s="9" t="s">
        <v>44</v>
      </c>
      <c r="AB5606" s="9">
        <v>8122041</v>
      </c>
      <c r="AC5606" s="9" t="s">
        <v>6381</v>
      </c>
      <c r="AD5606" s="9" t="s">
        <v>225</v>
      </c>
      <c r="AE5606" s="5">
        <f t="shared" si="196"/>
        <v>0</v>
      </c>
      <c r="AF5606" s="5" t="str">
        <f t="shared" si="197"/>
        <v>katA</v>
      </c>
      <c r="AG5606" s="153"/>
      <c r="AH5606" s="153"/>
      <c r="AI5606" t="s">
        <v>229</v>
      </c>
      <c r="AJ5606" t="s">
        <v>17878</v>
      </c>
      <c r="AK5606" s="9" t="str">
        <f>VLOOKUP(Y5606,zdroj!D:AJ,33,0)</f>
        <v>katA</v>
      </c>
    </row>
    <row r="5607" spans="8:37" x14ac:dyDescent="0.25">
      <c r="H5607" s="8"/>
      <c r="I5607" s="8"/>
      <c r="N5607" s="23"/>
      <c r="O5607" s="24"/>
      <c r="P5607" s="19"/>
      <c r="Q5607" s="19"/>
      <c r="R5607" s="19"/>
      <c r="U5607" s="27"/>
      <c r="Y5607" s="9" t="s">
        <v>580</v>
      </c>
      <c r="Z5607" s="9" t="s">
        <v>462</v>
      </c>
      <c r="AA5607" s="9" t="s">
        <v>44</v>
      </c>
      <c r="AB5607" s="9">
        <v>8122059</v>
      </c>
      <c r="AC5607" s="9" t="s">
        <v>6382</v>
      </c>
      <c r="AD5607" s="9" t="s">
        <v>225</v>
      </c>
      <c r="AE5607" s="5">
        <f t="shared" si="196"/>
        <v>0</v>
      </c>
      <c r="AF5607" s="5" t="str">
        <f t="shared" si="197"/>
        <v>katA</v>
      </c>
      <c r="AG5607" s="153"/>
      <c r="AH5607" s="153"/>
      <c r="AI5607" t="s">
        <v>195</v>
      </c>
      <c r="AJ5607" t="s">
        <v>340</v>
      </c>
      <c r="AK5607" s="9" t="str">
        <f>VLOOKUP(Y5607,zdroj!D:AJ,33,0)</f>
        <v>katA</v>
      </c>
    </row>
    <row r="5608" spans="8:37" x14ac:dyDescent="0.25">
      <c r="H5608" s="8"/>
      <c r="I5608" s="8"/>
      <c r="N5608" s="23"/>
      <c r="O5608" s="24"/>
      <c r="P5608" s="19"/>
      <c r="Q5608" s="19"/>
      <c r="R5608" s="19"/>
      <c r="U5608" s="27"/>
      <c r="Y5608" s="9" t="s">
        <v>580</v>
      </c>
      <c r="Z5608" s="9" t="s">
        <v>462</v>
      </c>
      <c r="AA5608" s="9" t="s">
        <v>44</v>
      </c>
      <c r="AB5608" s="9">
        <v>8122067</v>
      </c>
      <c r="AC5608" s="9" t="s">
        <v>6383</v>
      </c>
      <c r="AD5608" s="9" t="s">
        <v>225</v>
      </c>
      <c r="AE5608" s="5">
        <f t="shared" si="196"/>
        <v>0</v>
      </c>
      <c r="AF5608" s="5" t="str">
        <f t="shared" si="197"/>
        <v>katA</v>
      </c>
      <c r="AG5608" s="153"/>
      <c r="AH5608" s="153"/>
      <c r="AI5608" t="s">
        <v>195</v>
      </c>
      <c r="AJ5608" t="s">
        <v>340</v>
      </c>
      <c r="AK5608" s="9" t="str">
        <f>VLOOKUP(Y5608,zdroj!D:AJ,33,0)</f>
        <v>katA</v>
      </c>
    </row>
    <row r="5609" spans="8:37" x14ac:dyDescent="0.25">
      <c r="H5609" s="8"/>
      <c r="I5609" s="8"/>
      <c r="N5609" s="23"/>
      <c r="O5609" s="24"/>
      <c r="P5609" s="19"/>
      <c r="Q5609" s="19"/>
      <c r="R5609" s="19"/>
      <c r="U5609" s="27"/>
      <c r="Y5609" s="9" t="s">
        <v>580</v>
      </c>
      <c r="Z5609" s="9" t="s">
        <v>462</v>
      </c>
      <c r="AA5609" s="9" t="s">
        <v>44</v>
      </c>
      <c r="AB5609" s="9">
        <v>8122075</v>
      </c>
      <c r="AC5609" s="9" t="s">
        <v>6384</v>
      </c>
      <c r="AD5609" s="9" t="s">
        <v>225</v>
      </c>
      <c r="AE5609" s="5">
        <f t="shared" si="196"/>
        <v>0</v>
      </c>
      <c r="AF5609" s="5" t="str">
        <f t="shared" si="197"/>
        <v>katA</v>
      </c>
      <c r="AG5609" s="153"/>
      <c r="AH5609" s="153"/>
      <c r="AI5609" t="s">
        <v>195</v>
      </c>
      <c r="AJ5609" t="s">
        <v>340</v>
      </c>
      <c r="AK5609" s="9" t="str">
        <f>VLOOKUP(Y5609,zdroj!D:AJ,33,0)</f>
        <v>katA</v>
      </c>
    </row>
    <row r="5610" spans="8:37" x14ac:dyDescent="0.25">
      <c r="H5610" s="8"/>
      <c r="I5610" s="8"/>
      <c r="N5610" s="23"/>
      <c r="O5610" s="24"/>
      <c r="P5610" s="19"/>
      <c r="Q5610" s="19"/>
      <c r="R5610" s="19"/>
      <c r="U5610" s="27"/>
      <c r="Y5610" s="9" t="s">
        <v>580</v>
      </c>
      <c r="Z5610" s="9" t="s">
        <v>462</v>
      </c>
      <c r="AA5610" s="9" t="s">
        <v>44</v>
      </c>
      <c r="AB5610" s="9">
        <v>8122083</v>
      </c>
      <c r="AC5610" s="9" t="s">
        <v>6385</v>
      </c>
      <c r="AD5610" s="9" t="s">
        <v>225</v>
      </c>
      <c r="AE5610" s="5">
        <f t="shared" si="196"/>
        <v>0</v>
      </c>
      <c r="AF5610" s="5" t="str">
        <f t="shared" si="197"/>
        <v>katA</v>
      </c>
      <c r="AG5610" s="153"/>
      <c r="AH5610" s="153"/>
      <c r="AI5610" t="s">
        <v>195</v>
      </c>
      <c r="AJ5610" t="s">
        <v>340</v>
      </c>
      <c r="AK5610" s="9" t="str">
        <f>VLOOKUP(Y5610,zdroj!D:AJ,33,0)</f>
        <v>katA</v>
      </c>
    </row>
    <row r="5611" spans="8:37" x14ac:dyDescent="0.25">
      <c r="H5611" s="8"/>
      <c r="I5611" s="8"/>
      <c r="N5611" s="23"/>
      <c r="O5611" s="24"/>
      <c r="P5611" s="19"/>
      <c r="Q5611" s="19"/>
      <c r="R5611" s="19"/>
      <c r="U5611" s="27"/>
      <c r="Y5611" s="9" t="s">
        <v>580</v>
      </c>
      <c r="Z5611" s="9" t="s">
        <v>462</v>
      </c>
      <c r="AA5611" s="9" t="s">
        <v>44</v>
      </c>
      <c r="AB5611" s="9">
        <v>8122091</v>
      </c>
      <c r="AC5611" s="9" t="s">
        <v>6386</v>
      </c>
      <c r="AD5611" s="9" t="s">
        <v>225</v>
      </c>
      <c r="AE5611" s="5">
        <f t="shared" si="196"/>
        <v>0</v>
      </c>
      <c r="AF5611" s="5" t="str">
        <f t="shared" si="197"/>
        <v>katA</v>
      </c>
      <c r="AG5611" s="153"/>
      <c r="AH5611" s="153"/>
      <c r="AI5611" t="s">
        <v>195</v>
      </c>
      <c r="AJ5611" t="s">
        <v>340</v>
      </c>
      <c r="AK5611" s="9" t="str">
        <f>VLOOKUP(Y5611,zdroj!D:AJ,33,0)</f>
        <v>katA</v>
      </c>
    </row>
    <row r="5612" spans="8:37" x14ac:dyDescent="0.25">
      <c r="H5612" s="8"/>
      <c r="I5612" s="8"/>
      <c r="N5612" s="23"/>
      <c r="O5612" s="24"/>
      <c r="P5612" s="19"/>
      <c r="Q5612" s="19"/>
      <c r="R5612" s="19"/>
      <c r="U5612" s="27"/>
      <c r="Y5612" s="9" t="s">
        <v>580</v>
      </c>
      <c r="Z5612" s="9" t="s">
        <v>462</v>
      </c>
      <c r="AA5612" s="9" t="s">
        <v>44</v>
      </c>
      <c r="AB5612" s="9">
        <v>79115195</v>
      </c>
      <c r="AC5612" s="9" t="s">
        <v>6387</v>
      </c>
      <c r="AD5612" s="9" t="s">
        <v>225</v>
      </c>
      <c r="AE5612" s="5">
        <f t="shared" si="196"/>
        <v>0</v>
      </c>
      <c r="AF5612" s="5" t="str">
        <f t="shared" si="197"/>
        <v>katA</v>
      </c>
      <c r="AG5612" s="153"/>
      <c r="AH5612" s="153"/>
      <c r="AI5612" t="s">
        <v>195</v>
      </c>
      <c r="AJ5612" t="s">
        <v>340</v>
      </c>
      <c r="AK5612" s="9" t="str">
        <f>VLOOKUP(Y5612,zdroj!D:AJ,33,0)</f>
        <v>katA</v>
      </c>
    </row>
    <row r="5613" spans="8:37" x14ac:dyDescent="0.25">
      <c r="H5613" s="8"/>
      <c r="I5613" s="8"/>
      <c r="N5613" s="23"/>
      <c r="O5613" s="24"/>
      <c r="P5613" s="19"/>
      <c r="Q5613" s="19"/>
      <c r="R5613" s="19"/>
      <c r="U5613" s="27"/>
      <c r="Y5613" s="9" t="s">
        <v>580</v>
      </c>
      <c r="Z5613" s="9" t="s">
        <v>462</v>
      </c>
      <c r="AA5613" s="9" t="s">
        <v>44</v>
      </c>
      <c r="AB5613" s="9">
        <v>78260124</v>
      </c>
      <c r="AC5613" s="9" t="s">
        <v>6388</v>
      </c>
      <c r="AD5613" s="9" t="s">
        <v>225</v>
      </c>
      <c r="AE5613" s="5">
        <f t="shared" si="196"/>
        <v>0</v>
      </c>
      <c r="AF5613" s="5" t="str">
        <f t="shared" si="197"/>
        <v>katA</v>
      </c>
      <c r="AG5613" s="153"/>
      <c r="AH5613" s="153"/>
      <c r="AI5613" t="s">
        <v>195</v>
      </c>
      <c r="AJ5613" t="s">
        <v>340</v>
      </c>
      <c r="AK5613" s="9" t="str">
        <f>VLOOKUP(Y5613,zdroj!D:AJ,33,0)</f>
        <v>katA</v>
      </c>
    </row>
    <row r="5614" spans="8:37" x14ac:dyDescent="0.25">
      <c r="H5614" s="8"/>
      <c r="I5614" s="8"/>
      <c r="N5614" s="23"/>
      <c r="O5614" s="24"/>
      <c r="P5614" s="19"/>
      <c r="Q5614" s="19"/>
      <c r="R5614" s="19"/>
      <c r="U5614" s="27"/>
      <c r="Y5614" s="9" t="s">
        <v>580</v>
      </c>
      <c r="Z5614" s="9" t="s">
        <v>462</v>
      </c>
      <c r="AA5614" s="9" t="s">
        <v>44</v>
      </c>
      <c r="AB5614" s="9">
        <v>8122105</v>
      </c>
      <c r="AC5614" s="9" t="s">
        <v>6389</v>
      </c>
      <c r="AD5614" s="9" t="s">
        <v>225</v>
      </c>
      <c r="AE5614" s="5">
        <f t="shared" si="196"/>
        <v>0</v>
      </c>
      <c r="AF5614" s="5" t="str">
        <f t="shared" si="197"/>
        <v>katA</v>
      </c>
      <c r="AG5614" s="153"/>
      <c r="AH5614" s="153"/>
      <c r="AI5614" t="s">
        <v>195</v>
      </c>
      <c r="AJ5614" t="s">
        <v>340</v>
      </c>
      <c r="AK5614" s="9" t="str">
        <f>VLOOKUP(Y5614,zdroj!D:AJ,33,0)</f>
        <v>katA</v>
      </c>
    </row>
    <row r="5615" spans="8:37" x14ac:dyDescent="0.25">
      <c r="H5615" s="8"/>
      <c r="I5615" s="8"/>
      <c r="N5615" s="23"/>
      <c r="O5615" s="24"/>
      <c r="P5615" s="19"/>
      <c r="Q5615" s="19"/>
      <c r="R5615" s="19"/>
      <c r="U5615" s="27"/>
      <c r="Y5615" s="9" t="s">
        <v>580</v>
      </c>
      <c r="Z5615" s="9" t="s">
        <v>462</v>
      </c>
      <c r="AA5615" s="9" t="s">
        <v>44</v>
      </c>
      <c r="AB5615" s="9">
        <v>26307049</v>
      </c>
      <c r="AC5615" s="9" t="s">
        <v>6390</v>
      </c>
      <c r="AD5615" s="9" t="s">
        <v>225</v>
      </c>
      <c r="AE5615" s="5">
        <f t="shared" si="196"/>
        <v>0</v>
      </c>
      <c r="AF5615" s="5" t="str">
        <f t="shared" si="197"/>
        <v>katA</v>
      </c>
      <c r="AG5615" s="153"/>
      <c r="AH5615" s="153"/>
      <c r="AI5615" t="s">
        <v>195</v>
      </c>
      <c r="AJ5615" t="s">
        <v>340</v>
      </c>
      <c r="AK5615" s="9" t="str">
        <f>VLOOKUP(Y5615,zdroj!D:AJ,33,0)</f>
        <v>katA</v>
      </c>
    </row>
    <row r="5616" spans="8:37" x14ac:dyDescent="0.25">
      <c r="H5616" s="8"/>
      <c r="I5616" s="8"/>
      <c r="N5616" s="23"/>
      <c r="O5616" s="24"/>
      <c r="P5616" s="19"/>
      <c r="Q5616" s="19"/>
      <c r="R5616" s="19"/>
      <c r="U5616" s="27"/>
      <c r="Y5616" s="9" t="s">
        <v>579</v>
      </c>
      <c r="Z5616" s="9" t="s">
        <v>462</v>
      </c>
      <c r="AA5616" s="9" t="s">
        <v>198</v>
      </c>
      <c r="AB5616" s="9">
        <v>8012474</v>
      </c>
      <c r="AC5616" s="9" t="s">
        <v>6391</v>
      </c>
      <c r="AD5616" s="9" t="s">
        <v>231</v>
      </c>
      <c r="AE5616" s="5">
        <f t="shared" si="196"/>
        <v>0</v>
      </c>
      <c r="AF5616" s="5" t="str">
        <f t="shared" si="197"/>
        <v>katB</v>
      </c>
      <c r="AG5616" s="153"/>
      <c r="AH5616" s="153"/>
      <c r="AI5616" t="s">
        <v>201</v>
      </c>
      <c r="AJ5616" t="s">
        <v>17878</v>
      </c>
      <c r="AK5616" s="9" t="str">
        <f>VLOOKUP(Y5616,zdroj!D:AJ,33,0)</f>
        <v>katB</v>
      </c>
    </row>
    <row r="5617" spans="8:37" x14ac:dyDescent="0.25">
      <c r="H5617" s="8"/>
      <c r="I5617" s="8"/>
      <c r="N5617" s="23"/>
      <c r="O5617" s="24"/>
      <c r="P5617" s="19"/>
      <c r="Q5617" s="19"/>
      <c r="R5617" s="19"/>
      <c r="U5617" s="27"/>
      <c r="Y5617" s="9" t="s">
        <v>579</v>
      </c>
      <c r="Z5617" s="9" t="s">
        <v>462</v>
      </c>
      <c r="AA5617" s="9" t="s">
        <v>198</v>
      </c>
      <c r="AB5617" s="9">
        <v>8012563</v>
      </c>
      <c r="AC5617" s="9" t="s">
        <v>6392</v>
      </c>
      <c r="AD5617" s="9" t="s">
        <v>231</v>
      </c>
      <c r="AE5617" s="5">
        <f t="shared" si="196"/>
        <v>0</v>
      </c>
      <c r="AF5617" s="5" t="str">
        <f t="shared" si="197"/>
        <v>katB</v>
      </c>
      <c r="AG5617" s="153"/>
      <c r="AH5617" s="153"/>
      <c r="AI5617" t="s">
        <v>229</v>
      </c>
      <c r="AJ5617" t="s">
        <v>17878</v>
      </c>
      <c r="AK5617" s="9" t="str">
        <f>VLOOKUP(Y5617,zdroj!D:AJ,33,0)</f>
        <v>katB</v>
      </c>
    </row>
    <row r="5618" spans="8:37" x14ac:dyDescent="0.25">
      <c r="H5618" s="8"/>
      <c r="I5618" s="8"/>
      <c r="N5618" s="23"/>
      <c r="O5618" s="24"/>
      <c r="P5618" s="19"/>
      <c r="Q5618" s="19"/>
      <c r="R5618" s="19"/>
      <c r="U5618" s="27"/>
      <c r="Y5618" s="9" t="s">
        <v>579</v>
      </c>
      <c r="Z5618" s="9" t="s">
        <v>462</v>
      </c>
      <c r="AA5618" s="9" t="s">
        <v>198</v>
      </c>
      <c r="AB5618" s="9">
        <v>8013390</v>
      </c>
      <c r="AC5618" s="9" t="s">
        <v>6393</v>
      </c>
      <c r="AD5618" s="9" t="s">
        <v>231</v>
      </c>
      <c r="AE5618" s="5">
        <f t="shared" si="196"/>
        <v>0</v>
      </c>
      <c r="AF5618" s="5" t="str">
        <f t="shared" si="197"/>
        <v>katB</v>
      </c>
      <c r="AG5618" s="153"/>
      <c r="AH5618" s="153"/>
      <c r="AI5618" t="s">
        <v>17879</v>
      </c>
      <c r="AJ5618" t="s">
        <v>17878</v>
      </c>
      <c r="AK5618" s="9" t="str">
        <f>VLOOKUP(Y5618,zdroj!D:AJ,33,0)</f>
        <v>katB</v>
      </c>
    </row>
    <row r="5619" spans="8:37" x14ac:dyDescent="0.25">
      <c r="H5619" s="8"/>
      <c r="I5619" s="8"/>
      <c r="N5619" s="23"/>
      <c r="O5619" s="24"/>
      <c r="P5619" s="19"/>
      <c r="Q5619" s="19"/>
      <c r="R5619" s="19"/>
      <c r="U5619" s="27"/>
      <c r="Y5619" s="9" t="s">
        <v>579</v>
      </c>
      <c r="Z5619" s="9" t="s">
        <v>462</v>
      </c>
      <c r="AA5619" s="9" t="s">
        <v>198</v>
      </c>
      <c r="AB5619" s="9">
        <v>8013403</v>
      </c>
      <c r="AC5619" s="9" t="s">
        <v>6394</v>
      </c>
      <c r="AD5619" s="9" t="s">
        <v>800</v>
      </c>
      <c r="AE5619" s="5">
        <f t="shared" si="196"/>
        <v>0</v>
      </c>
      <c r="AF5619" s="5" t="str">
        <f t="shared" si="197"/>
        <v>Pokryto</v>
      </c>
      <c r="AG5619" s="153"/>
      <c r="AH5619" s="153"/>
      <c r="AI5619" t="s">
        <v>201</v>
      </c>
      <c r="AJ5619" t="s">
        <v>800</v>
      </c>
      <c r="AK5619" s="9" t="str">
        <f>VLOOKUP(Y5619,zdroj!D:AJ,33,0)</f>
        <v>katB</v>
      </c>
    </row>
    <row r="5620" spans="8:37" x14ac:dyDescent="0.25">
      <c r="H5620" s="8"/>
      <c r="I5620" s="8"/>
      <c r="N5620" s="23"/>
      <c r="O5620" s="24"/>
      <c r="P5620" s="19"/>
      <c r="Q5620" s="19"/>
      <c r="R5620" s="19"/>
      <c r="U5620" s="27"/>
      <c r="Y5620" s="9" t="s">
        <v>579</v>
      </c>
      <c r="Z5620" s="9" t="s">
        <v>462</v>
      </c>
      <c r="AA5620" s="9" t="s">
        <v>198</v>
      </c>
      <c r="AB5620" s="9">
        <v>8013411</v>
      </c>
      <c r="AC5620" s="9" t="s">
        <v>6395</v>
      </c>
      <c r="AD5620" s="9" t="s">
        <v>231</v>
      </c>
      <c r="AE5620" s="5">
        <f t="shared" si="196"/>
        <v>0</v>
      </c>
      <c r="AF5620" s="5" t="str">
        <f t="shared" si="197"/>
        <v>katB</v>
      </c>
      <c r="AG5620" s="153"/>
      <c r="AH5620" s="153"/>
      <c r="AI5620" t="s">
        <v>201</v>
      </c>
      <c r="AJ5620" t="s">
        <v>17878</v>
      </c>
      <c r="AK5620" s="9" t="str">
        <f>VLOOKUP(Y5620,zdroj!D:AJ,33,0)</f>
        <v>katB</v>
      </c>
    </row>
    <row r="5621" spans="8:37" x14ac:dyDescent="0.25">
      <c r="H5621" s="8"/>
      <c r="I5621" s="8"/>
      <c r="N5621" s="23"/>
      <c r="O5621" s="24"/>
      <c r="P5621" s="19"/>
      <c r="Q5621" s="19"/>
      <c r="R5621" s="19"/>
      <c r="U5621" s="27"/>
      <c r="Y5621" s="9" t="s">
        <v>579</v>
      </c>
      <c r="Z5621" s="9" t="s">
        <v>462</v>
      </c>
      <c r="AA5621" s="9" t="s">
        <v>198</v>
      </c>
      <c r="AB5621" s="9">
        <v>8013420</v>
      </c>
      <c r="AC5621" s="9" t="s">
        <v>6396</v>
      </c>
      <c r="AD5621" s="9" t="s">
        <v>800</v>
      </c>
      <c r="AE5621" s="5">
        <f t="shared" si="196"/>
        <v>0</v>
      </c>
      <c r="AF5621" s="5" t="str">
        <f t="shared" si="197"/>
        <v>Pokryto</v>
      </c>
      <c r="AG5621" s="153"/>
      <c r="AH5621" s="153"/>
      <c r="AI5621" t="s">
        <v>201</v>
      </c>
      <c r="AJ5621" t="s">
        <v>800</v>
      </c>
      <c r="AK5621" s="9" t="str">
        <f>VLOOKUP(Y5621,zdroj!D:AJ,33,0)</f>
        <v>katB</v>
      </c>
    </row>
    <row r="5622" spans="8:37" x14ac:dyDescent="0.25">
      <c r="H5622" s="8"/>
      <c r="I5622" s="8"/>
      <c r="N5622" s="23"/>
      <c r="O5622" s="24"/>
      <c r="P5622" s="19"/>
      <c r="Q5622" s="19"/>
      <c r="R5622" s="19"/>
      <c r="U5622" s="27"/>
      <c r="Y5622" s="9" t="s">
        <v>579</v>
      </c>
      <c r="Z5622" s="9" t="s">
        <v>462</v>
      </c>
      <c r="AA5622" s="9" t="s">
        <v>198</v>
      </c>
      <c r="AB5622" s="9">
        <v>8013438</v>
      </c>
      <c r="AC5622" s="9" t="s">
        <v>6397</v>
      </c>
      <c r="AD5622" s="9" t="s">
        <v>800</v>
      </c>
      <c r="AE5622" s="5">
        <f t="shared" si="196"/>
        <v>0</v>
      </c>
      <c r="AF5622" s="5" t="str">
        <f t="shared" si="197"/>
        <v>Pokryto</v>
      </c>
      <c r="AG5622" s="153"/>
      <c r="AH5622" s="153"/>
      <c r="AI5622" t="s">
        <v>17879</v>
      </c>
      <c r="AJ5622" t="s">
        <v>800</v>
      </c>
      <c r="AK5622" s="9" t="str">
        <f>VLOOKUP(Y5622,zdroj!D:AJ,33,0)</f>
        <v>katB</v>
      </c>
    </row>
    <row r="5623" spans="8:37" x14ac:dyDescent="0.25">
      <c r="H5623" s="8"/>
      <c r="I5623" s="8"/>
      <c r="N5623" s="23"/>
      <c r="O5623" s="24"/>
      <c r="P5623" s="19"/>
      <c r="Q5623" s="19"/>
      <c r="R5623" s="19"/>
      <c r="U5623" s="27"/>
      <c r="Y5623" s="9" t="s">
        <v>579</v>
      </c>
      <c r="Z5623" s="9" t="s">
        <v>462</v>
      </c>
      <c r="AA5623" s="9" t="s">
        <v>198</v>
      </c>
      <c r="AB5623" s="9">
        <v>8013446</v>
      </c>
      <c r="AC5623" s="9" t="s">
        <v>6398</v>
      </c>
      <c r="AD5623" s="9" t="s">
        <v>231</v>
      </c>
      <c r="AE5623" s="5">
        <f t="shared" si="196"/>
        <v>0</v>
      </c>
      <c r="AF5623" s="5" t="str">
        <f t="shared" si="197"/>
        <v>katB</v>
      </c>
      <c r="AG5623" s="153"/>
      <c r="AH5623" s="153"/>
      <c r="AI5623" t="s">
        <v>201</v>
      </c>
      <c r="AJ5623" t="s">
        <v>17878</v>
      </c>
      <c r="AK5623" s="9" t="str">
        <f>VLOOKUP(Y5623,zdroj!D:AJ,33,0)</f>
        <v>katB</v>
      </c>
    </row>
    <row r="5624" spans="8:37" x14ac:dyDescent="0.25">
      <c r="H5624" s="8"/>
      <c r="I5624" s="8"/>
      <c r="N5624" s="23"/>
      <c r="O5624" s="24"/>
      <c r="P5624" s="19"/>
      <c r="Q5624" s="19"/>
      <c r="R5624" s="19"/>
      <c r="U5624" s="27"/>
      <c r="Y5624" s="9" t="s">
        <v>579</v>
      </c>
      <c r="Z5624" s="9" t="s">
        <v>462</v>
      </c>
      <c r="AA5624" s="9" t="s">
        <v>198</v>
      </c>
      <c r="AB5624" s="9">
        <v>8013454</v>
      </c>
      <c r="AC5624" s="9" t="s">
        <v>6399</v>
      </c>
      <c r="AD5624" s="9" t="s">
        <v>800</v>
      </c>
      <c r="AE5624" s="5">
        <f t="shared" si="196"/>
        <v>0</v>
      </c>
      <c r="AF5624" s="5" t="str">
        <f t="shared" si="197"/>
        <v>Pokryto</v>
      </c>
      <c r="AG5624" s="153"/>
      <c r="AH5624" s="153"/>
      <c r="AI5624" t="s">
        <v>201</v>
      </c>
      <c r="AJ5624" t="s">
        <v>800</v>
      </c>
      <c r="AK5624" s="9" t="str">
        <f>VLOOKUP(Y5624,zdroj!D:AJ,33,0)</f>
        <v>katB</v>
      </c>
    </row>
    <row r="5625" spans="8:37" x14ac:dyDescent="0.25">
      <c r="H5625" s="8"/>
      <c r="I5625" s="8"/>
      <c r="N5625" s="23"/>
      <c r="O5625" s="24"/>
      <c r="P5625" s="19"/>
      <c r="Q5625" s="19"/>
      <c r="R5625" s="19"/>
      <c r="U5625" s="27"/>
      <c r="Y5625" s="9" t="s">
        <v>579</v>
      </c>
      <c r="Z5625" s="9" t="s">
        <v>462</v>
      </c>
      <c r="AA5625" s="9" t="s">
        <v>198</v>
      </c>
      <c r="AB5625" s="9">
        <v>8013462</v>
      </c>
      <c r="AC5625" s="9" t="s">
        <v>6400</v>
      </c>
      <c r="AD5625" s="9" t="s">
        <v>800</v>
      </c>
      <c r="AE5625" s="5">
        <f t="shared" si="196"/>
        <v>0</v>
      </c>
      <c r="AF5625" s="5" t="str">
        <f t="shared" si="197"/>
        <v>Pokryto</v>
      </c>
      <c r="AG5625" s="153"/>
      <c r="AH5625" s="153"/>
      <c r="AI5625" t="s">
        <v>201</v>
      </c>
      <c r="AJ5625" t="s">
        <v>800</v>
      </c>
      <c r="AK5625" s="9" t="str">
        <f>VLOOKUP(Y5625,zdroj!D:AJ,33,0)</f>
        <v>katB</v>
      </c>
    </row>
    <row r="5626" spans="8:37" x14ac:dyDescent="0.25">
      <c r="H5626" s="8"/>
      <c r="I5626" s="8"/>
      <c r="N5626" s="23"/>
      <c r="O5626" s="24"/>
      <c r="P5626" s="19"/>
      <c r="Q5626" s="19"/>
      <c r="R5626" s="19"/>
      <c r="U5626" s="27"/>
      <c r="Y5626" s="9" t="s">
        <v>579</v>
      </c>
      <c r="Z5626" s="9" t="s">
        <v>462</v>
      </c>
      <c r="AA5626" s="9" t="s">
        <v>198</v>
      </c>
      <c r="AB5626" s="9">
        <v>8013471</v>
      </c>
      <c r="AC5626" s="9" t="s">
        <v>6401</v>
      </c>
      <c r="AD5626" s="9" t="s">
        <v>231</v>
      </c>
      <c r="AE5626" s="5">
        <f t="shared" si="196"/>
        <v>0</v>
      </c>
      <c r="AF5626" s="5" t="str">
        <f t="shared" si="197"/>
        <v>katB</v>
      </c>
      <c r="AG5626" s="153"/>
      <c r="AH5626" s="153"/>
      <c r="AI5626" t="s">
        <v>201</v>
      </c>
      <c r="AJ5626" t="s">
        <v>17878</v>
      </c>
      <c r="AK5626" s="9" t="str">
        <f>VLOOKUP(Y5626,zdroj!D:AJ,33,0)</f>
        <v>katB</v>
      </c>
    </row>
    <row r="5627" spans="8:37" x14ac:dyDescent="0.25">
      <c r="H5627" s="8"/>
      <c r="I5627" s="8"/>
      <c r="N5627" s="23"/>
      <c r="O5627" s="24"/>
      <c r="P5627" s="19"/>
      <c r="Q5627" s="19"/>
      <c r="R5627" s="19"/>
      <c r="U5627" s="27"/>
      <c r="Y5627" s="9" t="s">
        <v>579</v>
      </c>
      <c r="Z5627" s="9" t="s">
        <v>462</v>
      </c>
      <c r="AA5627" s="9" t="s">
        <v>198</v>
      </c>
      <c r="AB5627" s="9">
        <v>8012571</v>
      </c>
      <c r="AC5627" s="9" t="s">
        <v>6402</v>
      </c>
      <c r="AD5627" s="9" t="s">
        <v>231</v>
      </c>
      <c r="AE5627" s="5">
        <f t="shared" si="196"/>
        <v>0</v>
      </c>
      <c r="AF5627" s="5" t="str">
        <f t="shared" si="197"/>
        <v>katB</v>
      </c>
      <c r="AG5627" s="153"/>
      <c r="AH5627" s="153"/>
      <c r="AI5627" t="s">
        <v>201</v>
      </c>
      <c r="AJ5627" t="s">
        <v>17878</v>
      </c>
      <c r="AK5627" s="9" t="str">
        <f>VLOOKUP(Y5627,zdroj!D:AJ,33,0)</f>
        <v>katB</v>
      </c>
    </row>
    <row r="5628" spans="8:37" x14ac:dyDescent="0.25">
      <c r="H5628" s="8"/>
      <c r="I5628" s="8"/>
      <c r="N5628" s="23"/>
      <c r="O5628" s="24"/>
      <c r="P5628" s="19"/>
      <c r="Q5628" s="19"/>
      <c r="R5628" s="19"/>
      <c r="U5628" s="27"/>
      <c r="Y5628" s="9" t="s">
        <v>579</v>
      </c>
      <c r="Z5628" s="9" t="s">
        <v>462</v>
      </c>
      <c r="AA5628" s="9" t="s">
        <v>198</v>
      </c>
      <c r="AB5628" s="9">
        <v>8013489</v>
      </c>
      <c r="AC5628" s="9" t="s">
        <v>6403</v>
      </c>
      <c r="AD5628" s="9" t="s">
        <v>231</v>
      </c>
      <c r="AE5628" s="5">
        <f t="shared" si="196"/>
        <v>0</v>
      </c>
      <c r="AF5628" s="5" t="str">
        <f t="shared" si="197"/>
        <v>katB</v>
      </c>
      <c r="AG5628" s="153"/>
      <c r="AH5628" s="153"/>
      <c r="AI5628" t="s">
        <v>201</v>
      </c>
      <c r="AJ5628" t="s">
        <v>17878</v>
      </c>
      <c r="AK5628" s="9" t="str">
        <f>VLOOKUP(Y5628,zdroj!D:AJ,33,0)</f>
        <v>katB</v>
      </c>
    </row>
    <row r="5629" spans="8:37" x14ac:dyDescent="0.25">
      <c r="H5629" s="8"/>
      <c r="I5629" s="8"/>
      <c r="N5629" s="23"/>
      <c r="O5629" s="24"/>
      <c r="P5629" s="19"/>
      <c r="Q5629" s="19"/>
      <c r="R5629" s="19"/>
      <c r="U5629" s="27"/>
      <c r="Y5629" s="9" t="s">
        <v>579</v>
      </c>
      <c r="Z5629" s="9" t="s">
        <v>462</v>
      </c>
      <c r="AA5629" s="9" t="s">
        <v>198</v>
      </c>
      <c r="AB5629" s="9">
        <v>8013497</v>
      </c>
      <c r="AC5629" s="9" t="s">
        <v>6404</v>
      </c>
      <c r="AD5629" s="9" t="s">
        <v>800</v>
      </c>
      <c r="AE5629" s="5">
        <f t="shared" si="196"/>
        <v>0</v>
      </c>
      <c r="AF5629" s="5" t="str">
        <f t="shared" si="197"/>
        <v>Pokryto</v>
      </c>
      <c r="AG5629" s="153"/>
      <c r="AH5629" s="153"/>
      <c r="AI5629" t="s">
        <v>201</v>
      </c>
      <c r="AJ5629" t="s">
        <v>800</v>
      </c>
      <c r="AK5629" s="9" t="str">
        <f>VLOOKUP(Y5629,zdroj!D:AJ,33,0)</f>
        <v>katB</v>
      </c>
    </row>
    <row r="5630" spans="8:37" x14ac:dyDescent="0.25">
      <c r="H5630" s="8"/>
      <c r="I5630" s="8"/>
      <c r="N5630" s="23"/>
      <c r="O5630" s="24"/>
      <c r="P5630" s="19"/>
      <c r="Q5630" s="19"/>
      <c r="R5630" s="19"/>
      <c r="U5630" s="27"/>
      <c r="Y5630" s="9" t="s">
        <v>579</v>
      </c>
      <c r="Z5630" s="9" t="s">
        <v>462</v>
      </c>
      <c r="AA5630" s="9" t="s">
        <v>198</v>
      </c>
      <c r="AB5630" s="9">
        <v>8013501</v>
      </c>
      <c r="AC5630" s="9" t="s">
        <v>6405</v>
      </c>
      <c r="AD5630" s="9" t="s">
        <v>800</v>
      </c>
      <c r="AE5630" s="5">
        <f t="shared" si="196"/>
        <v>0</v>
      </c>
      <c r="AF5630" s="5" t="str">
        <f t="shared" si="197"/>
        <v>Pokryto</v>
      </c>
      <c r="AG5630" s="153"/>
      <c r="AH5630" s="153"/>
      <c r="AI5630" t="s">
        <v>201</v>
      </c>
      <c r="AJ5630" t="s">
        <v>800</v>
      </c>
      <c r="AK5630" s="9" t="str">
        <f>VLOOKUP(Y5630,zdroj!D:AJ,33,0)</f>
        <v>katB</v>
      </c>
    </row>
    <row r="5631" spans="8:37" x14ac:dyDescent="0.25">
      <c r="H5631" s="8"/>
      <c r="I5631" s="8"/>
      <c r="N5631" s="23"/>
      <c r="O5631" s="24"/>
      <c r="P5631" s="19"/>
      <c r="Q5631" s="19"/>
      <c r="R5631" s="19"/>
      <c r="U5631" s="27"/>
      <c r="Y5631" s="9" t="s">
        <v>579</v>
      </c>
      <c r="Z5631" s="9" t="s">
        <v>462</v>
      </c>
      <c r="AA5631" s="9" t="s">
        <v>198</v>
      </c>
      <c r="AB5631" s="9">
        <v>8013519</v>
      </c>
      <c r="AC5631" s="9" t="s">
        <v>6406</v>
      </c>
      <c r="AD5631" s="9" t="s">
        <v>231</v>
      </c>
      <c r="AE5631" s="5">
        <f t="shared" si="196"/>
        <v>0</v>
      </c>
      <c r="AF5631" s="5" t="str">
        <f t="shared" si="197"/>
        <v>katB</v>
      </c>
      <c r="AG5631" s="153"/>
      <c r="AH5631" s="153"/>
      <c r="AI5631" t="s">
        <v>229</v>
      </c>
      <c r="AJ5631" t="s">
        <v>17878</v>
      </c>
      <c r="AK5631" s="9" t="str">
        <f>VLOOKUP(Y5631,zdroj!D:AJ,33,0)</f>
        <v>katB</v>
      </c>
    </row>
    <row r="5632" spans="8:37" x14ac:dyDescent="0.25">
      <c r="H5632" s="8"/>
      <c r="I5632" s="8"/>
      <c r="N5632" s="23"/>
      <c r="O5632" s="24"/>
      <c r="P5632" s="19"/>
      <c r="Q5632" s="19"/>
      <c r="R5632" s="19"/>
      <c r="U5632" s="27"/>
      <c r="Y5632" s="9" t="s">
        <v>579</v>
      </c>
      <c r="Z5632" s="9" t="s">
        <v>462</v>
      </c>
      <c r="AA5632" s="9" t="s">
        <v>198</v>
      </c>
      <c r="AB5632" s="9">
        <v>8013527</v>
      </c>
      <c r="AC5632" s="9" t="s">
        <v>6407</v>
      </c>
      <c r="AD5632" s="9" t="s">
        <v>231</v>
      </c>
      <c r="AE5632" s="5">
        <f t="shared" si="196"/>
        <v>0</v>
      </c>
      <c r="AF5632" s="5" t="str">
        <f t="shared" si="197"/>
        <v>katB</v>
      </c>
      <c r="AG5632" s="153"/>
      <c r="AH5632" s="153"/>
      <c r="AI5632" t="s">
        <v>201</v>
      </c>
      <c r="AJ5632" t="s">
        <v>17878</v>
      </c>
      <c r="AK5632" s="9" t="str">
        <f>VLOOKUP(Y5632,zdroj!D:AJ,33,0)</f>
        <v>katB</v>
      </c>
    </row>
    <row r="5633" spans="8:37" x14ac:dyDescent="0.25">
      <c r="H5633" s="8"/>
      <c r="I5633" s="8"/>
      <c r="N5633" s="23"/>
      <c r="O5633" s="24"/>
      <c r="P5633" s="19"/>
      <c r="Q5633" s="19"/>
      <c r="R5633" s="19"/>
      <c r="U5633" s="27"/>
      <c r="Y5633" s="9" t="s">
        <v>579</v>
      </c>
      <c r="Z5633" s="9" t="s">
        <v>462</v>
      </c>
      <c r="AA5633" s="9" t="s">
        <v>198</v>
      </c>
      <c r="AB5633" s="9">
        <v>8013535</v>
      </c>
      <c r="AC5633" s="9" t="s">
        <v>6408</v>
      </c>
      <c r="AD5633" s="9" t="s">
        <v>231</v>
      </c>
      <c r="AE5633" s="5">
        <f t="shared" si="196"/>
        <v>0</v>
      </c>
      <c r="AF5633" s="5" t="str">
        <f t="shared" si="197"/>
        <v>katB</v>
      </c>
      <c r="AG5633" s="153"/>
      <c r="AH5633" s="153"/>
      <c r="AI5633" t="s">
        <v>201</v>
      </c>
      <c r="AJ5633" t="s">
        <v>17878</v>
      </c>
      <c r="AK5633" s="9" t="str">
        <f>VLOOKUP(Y5633,zdroj!D:AJ,33,0)</f>
        <v>katB</v>
      </c>
    </row>
    <row r="5634" spans="8:37" x14ac:dyDescent="0.25">
      <c r="H5634" s="8"/>
      <c r="I5634" s="8"/>
      <c r="N5634" s="23"/>
      <c r="O5634" s="24"/>
      <c r="P5634" s="19"/>
      <c r="Q5634" s="19"/>
      <c r="R5634" s="19"/>
      <c r="U5634" s="27"/>
      <c r="Y5634" s="9" t="s">
        <v>579</v>
      </c>
      <c r="Z5634" s="9" t="s">
        <v>462</v>
      </c>
      <c r="AA5634" s="9" t="s">
        <v>198</v>
      </c>
      <c r="AB5634" s="9">
        <v>8013543</v>
      </c>
      <c r="AC5634" s="9" t="s">
        <v>6409</v>
      </c>
      <c r="AD5634" s="9" t="s">
        <v>231</v>
      </c>
      <c r="AE5634" s="5">
        <f t="shared" si="196"/>
        <v>0</v>
      </c>
      <c r="AF5634" s="5" t="str">
        <f t="shared" si="197"/>
        <v>katB</v>
      </c>
      <c r="AG5634" s="153"/>
      <c r="AH5634" s="153"/>
      <c r="AI5634" t="s">
        <v>201</v>
      </c>
      <c r="AJ5634" t="s">
        <v>17878</v>
      </c>
      <c r="AK5634" s="9" t="str">
        <f>VLOOKUP(Y5634,zdroj!D:AJ,33,0)</f>
        <v>katB</v>
      </c>
    </row>
    <row r="5635" spans="8:37" x14ac:dyDescent="0.25">
      <c r="H5635" s="8"/>
      <c r="I5635" s="8"/>
      <c r="N5635" s="23"/>
      <c r="O5635" s="24"/>
      <c r="P5635" s="19"/>
      <c r="Q5635" s="19"/>
      <c r="R5635" s="19"/>
      <c r="U5635" s="27"/>
      <c r="Y5635" s="9" t="s">
        <v>579</v>
      </c>
      <c r="Z5635" s="9" t="s">
        <v>462</v>
      </c>
      <c r="AA5635" s="9" t="s">
        <v>198</v>
      </c>
      <c r="AB5635" s="9">
        <v>8012580</v>
      </c>
      <c r="AC5635" s="9" t="s">
        <v>6410</v>
      </c>
      <c r="AD5635" s="9" t="s">
        <v>231</v>
      </c>
      <c r="AE5635" s="5">
        <f t="shared" si="196"/>
        <v>0</v>
      </c>
      <c r="AF5635" s="5" t="str">
        <f t="shared" si="197"/>
        <v>katB</v>
      </c>
      <c r="AG5635" s="153"/>
      <c r="AH5635" s="153"/>
      <c r="AI5635" t="s">
        <v>201</v>
      </c>
      <c r="AJ5635" t="s">
        <v>17878</v>
      </c>
      <c r="AK5635" s="9" t="str">
        <f>VLOOKUP(Y5635,zdroj!D:AJ,33,0)</f>
        <v>katB</v>
      </c>
    </row>
    <row r="5636" spans="8:37" x14ac:dyDescent="0.25">
      <c r="H5636" s="8"/>
      <c r="I5636" s="8"/>
      <c r="N5636" s="23"/>
      <c r="O5636" s="24"/>
      <c r="P5636" s="19"/>
      <c r="Q5636" s="19"/>
      <c r="R5636" s="19"/>
      <c r="U5636" s="27"/>
      <c r="Y5636" s="9" t="s">
        <v>579</v>
      </c>
      <c r="Z5636" s="9" t="s">
        <v>462</v>
      </c>
      <c r="AA5636" s="9" t="s">
        <v>198</v>
      </c>
      <c r="AB5636" s="9">
        <v>8013551</v>
      </c>
      <c r="AC5636" s="9" t="s">
        <v>6411</v>
      </c>
      <c r="AD5636" s="9" t="s">
        <v>800</v>
      </c>
      <c r="AE5636" s="5">
        <f t="shared" si="196"/>
        <v>0</v>
      </c>
      <c r="AF5636" s="5" t="str">
        <f t="shared" si="197"/>
        <v>Pokryto</v>
      </c>
      <c r="AG5636" s="153"/>
      <c r="AH5636" s="153"/>
      <c r="AI5636" t="s">
        <v>201</v>
      </c>
      <c r="AJ5636" t="s">
        <v>800</v>
      </c>
      <c r="AK5636" s="9" t="str">
        <f>VLOOKUP(Y5636,zdroj!D:AJ,33,0)</f>
        <v>katB</v>
      </c>
    </row>
    <row r="5637" spans="8:37" x14ac:dyDescent="0.25">
      <c r="H5637" s="8"/>
      <c r="I5637" s="8"/>
      <c r="N5637" s="23"/>
      <c r="O5637" s="24"/>
      <c r="P5637" s="19"/>
      <c r="Q5637" s="19"/>
      <c r="R5637" s="19"/>
      <c r="U5637" s="27"/>
      <c r="Y5637" s="9" t="s">
        <v>579</v>
      </c>
      <c r="Z5637" s="9" t="s">
        <v>462</v>
      </c>
      <c r="AA5637" s="9" t="s">
        <v>198</v>
      </c>
      <c r="AB5637" s="9">
        <v>8013560</v>
      </c>
      <c r="AC5637" s="9" t="s">
        <v>6412</v>
      </c>
      <c r="AD5637" s="9" t="s">
        <v>800</v>
      </c>
      <c r="AE5637" s="5">
        <f t="shared" si="196"/>
        <v>0</v>
      </c>
      <c r="AF5637" s="5" t="str">
        <f t="shared" si="197"/>
        <v>Pokryto</v>
      </c>
      <c r="AG5637" s="153"/>
      <c r="AH5637" s="153"/>
      <c r="AI5637" t="s">
        <v>201</v>
      </c>
      <c r="AJ5637" t="s">
        <v>800</v>
      </c>
      <c r="AK5637" s="9" t="str">
        <f>VLOOKUP(Y5637,zdroj!D:AJ,33,0)</f>
        <v>katB</v>
      </c>
    </row>
    <row r="5638" spans="8:37" x14ac:dyDescent="0.25">
      <c r="H5638" s="8"/>
      <c r="I5638" s="8"/>
      <c r="N5638" s="23"/>
      <c r="O5638" s="24"/>
      <c r="P5638" s="19"/>
      <c r="Q5638" s="19"/>
      <c r="R5638" s="19"/>
      <c r="U5638" s="27"/>
      <c r="Y5638" s="9" t="s">
        <v>579</v>
      </c>
      <c r="Z5638" s="9" t="s">
        <v>462</v>
      </c>
      <c r="AA5638" s="9" t="s">
        <v>198</v>
      </c>
      <c r="AB5638" s="9">
        <v>8013578</v>
      </c>
      <c r="AC5638" s="9" t="s">
        <v>6413</v>
      </c>
      <c r="AD5638" s="9" t="s">
        <v>231</v>
      </c>
      <c r="AE5638" s="5">
        <f t="shared" si="196"/>
        <v>0</v>
      </c>
      <c r="AF5638" s="5" t="str">
        <f t="shared" si="197"/>
        <v>katB</v>
      </c>
      <c r="AG5638" s="153"/>
      <c r="AH5638" s="153"/>
      <c r="AI5638" t="s">
        <v>201</v>
      </c>
      <c r="AJ5638" t="s">
        <v>17878</v>
      </c>
      <c r="AK5638" s="9" t="str">
        <f>VLOOKUP(Y5638,zdroj!D:AJ,33,0)</f>
        <v>katB</v>
      </c>
    </row>
    <row r="5639" spans="8:37" x14ac:dyDescent="0.25">
      <c r="H5639" s="8"/>
      <c r="I5639" s="8"/>
      <c r="N5639" s="23"/>
      <c r="O5639" s="24"/>
      <c r="P5639" s="19"/>
      <c r="Q5639" s="19"/>
      <c r="R5639" s="19"/>
      <c r="U5639" s="27"/>
      <c r="Y5639" s="9" t="s">
        <v>579</v>
      </c>
      <c r="Z5639" s="9" t="s">
        <v>462</v>
      </c>
      <c r="AA5639" s="9" t="s">
        <v>198</v>
      </c>
      <c r="AB5639" s="9">
        <v>8013586</v>
      </c>
      <c r="AC5639" s="9" t="s">
        <v>6414</v>
      </c>
      <c r="AD5639" s="9" t="s">
        <v>800</v>
      </c>
      <c r="AE5639" s="5">
        <f t="shared" si="196"/>
        <v>0</v>
      </c>
      <c r="AF5639" s="5" t="str">
        <f t="shared" si="197"/>
        <v>Pokryto</v>
      </c>
      <c r="AG5639" s="153"/>
      <c r="AH5639" s="153"/>
      <c r="AI5639" t="s">
        <v>17880</v>
      </c>
      <c r="AJ5639" t="s">
        <v>800</v>
      </c>
      <c r="AK5639" s="9" t="str">
        <f>VLOOKUP(Y5639,zdroj!D:AJ,33,0)</f>
        <v>katB</v>
      </c>
    </row>
    <row r="5640" spans="8:37" x14ac:dyDescent="0.25">
      <c r="H5640" s="8"/>
      <c r="I5640" s="8"/>
      <c r="N5640" s="23"/>
      <c r="O5640" s="24"/>
      <c r="P5640" s="19"/>
      <c r="Q5640" s="19"/>
      <c r="R5640" s="19"/>
      <c r="U5640" s="27"/>
      <c r="Y5640" s="9" t="s">
        <v>579</v>
      </c>
      <c r="Z5640" s="9" t="s">
        <v>462</v>
      </c>
      <c r="AA5640" s="9" t="s">
        <v>198</v>
      </c>
      <c r="AB5640" s="9">
        <v>8013594</v>
      </c>
      <c r="AC5640" s="9" t="s">
        <v>6415</v>
      </c>
      <c r="AD5640" s="9" t="s">
        <v>231</v>
      </c>
      <c r="AE5640" s="5">
        <f t="shared" si="196"/>
        <v>0</v>
      </c>
      <c r="AF5640" s="5" t="str">
        <f t="shared" si="197"/>
        <v>katB</v>
      </c>
      <c r="AG5640" s="153"/>
      <c r="AH5640" s="153"/>
      <c r="AI5640" t="s">
        <v>201</v>
      </c>
      <c r="AJ5640" t="s">
        <v>17878</v>
      </c>
      <c r="AK5640" s="9" t="str">
        <f>VLOOKUP(Y5640,zdroj!D:AJ,33,0)</f>
        <v>katB</v>
      </c>
    </row>
    <row r="5641" spans="8:37" x14ac:dyDescent="0.25">
      <c r="H5641" s="8"/>
      <c r="I5641" s="8"/>
      <c r="N5641" s="23"/>
      <c r="O5641" s="24"/>
      <c r="P5641" s="19"/>
      <c r="Q5641" s="19"/>
      <c r="R5641" s="19"/>
      <c r="U5641" s="27"/>
      <c r="Y5641" s="9" t="s">
        <v>579</v>
      </c>
      <c r="Z5641" s="9" t="s">
        <v>462</v>
      </c>
      <c r="AA5641" s="9" t="s">
        <v>198</v>
      </c>
      <c r="AB5641" s="9">
        <v>8013608</v>
      </c>
      <c r="AC5641" s="9" t="s">
        <v>6416</v>
      </c>
      <c r="AD5641" s="9" t="s">
        <v>231</v>
      </c>
      <c r="AE5641" s="5">
        <f t="shared" si="196"/>
        <v>0</v>
      </c>
      <c r="AF5641" s="5" t="str">
        <f t="shared" si="197"/>
        <v>katB</v>
      </c>
      <c r="AG5641" s="153"/>
      <c r="AH5641" s="153"/>
      <c r="AI5641" t="s">
        <v>201</v>
      </c>
      <c r="AJ5641" t="s">
        <v>17878</v>
      </c>
      <c r="AK5641" s="9" t="str">
        <f>VLOOKUP(Y5641,zdroj!D:AJ,33,0)</f>
        <v>katB</v>
      </c>
    </row>
    <row r="5642" spans="8:37" x14ac:dyDescent="0.25">
      <c r="H5642" s="8"/>
      <c r="I5642" s="8"/>
      <c r="N5642" s="23"/>
      <c r="O5642" s="24"/>
      <c r="P5642" s="19"/>
      <c r="Q5642" s="19"/>
      <c r="R5642" s="19"/>
      <c r="U5642" s="27"/>
      <c r="Y5642" s="9" t="s">
        <v>579</v>
      </c>
      <c r="Z5642" s="9" t="s">
        <v>462</v>
      </c>
      <c r="AA5642" s="9" t="s">
        <v>198</v>
      </c>
      <c r="AB5642" s="9">
        <v>8013616</v>
      </c>
      <c r="AC5642" s="9" t="s">
        <v>6417</v>
      </c>
      <c r="AD5642" s="9" t="s">
        <v>800</v>
      </c>
      <c r="AE5642" s="5">
        <f t="shared" ref="AE5642:AE5705" si="198">VLOOKUP(Y5642,K:T,10,0)</f>
        <v>0</v>
      </c>
      <c r="AF5642" s="5" t="str">
        <f t="shared" ref="AF5642:AF5705" si="199">IF(AE5642="A",IF(AD5642="katA","katB",AD5642),AD5642)</f>
        <v>Pokryto</v>
      </c>
      <c r="AG5642" s="153"/>
      <c r="AH5642" s="153"/>
      <c r="AI5642" t="s">
        <v>201</v>
      </c>
      <c r="AJ5642" t="s">
        <v>800</v>
      </c>
      <c r="AK5642" s="9" t="str">
        <f>VLOOKUP(Y5642,zdroj!D:AJ,33,0)</f>
        <v>katB</v>
      </c>
    </row>
    <row r="5643" spans="8:37" x14ac:dyDescent="0.25">
      <c r="H5643" s="8"/>
      <c r="I5643" s="8"/>
      <c r="N5643" s="23"/>
      <c r="O5643" s="24"/>
      <c r="P5643" s="19"/>
      <c r="Q5643" s="19"/>
      <c r="R5643" s="19"/>
      <c r="U5643" s="27"/>
      <c r="Y5643" s="9" t="s">
        <v>579</v>
      </c>
      <c r="Z5643" s="9" t="s">
        <v>462</v>
      </c>
      <c r="AA5643" s="9" t="s">
        <v>198</v>
      </c>
      <c r="AB5643" s="9">
        <v>8013624</v>
      </c>
      <c r="AC5643" s="9" t="s">
        <v>6418</v>
      </c>
      <c r="AD5643" s="9" t="s">
        <v>231</v>
      </c>
      <c r="AE5643" s="5">
        <f t="shared" si="198"/>
        <v>0</v>
      </c>
      <c r="AF5643" s="5" t="str">
        <f t="shared" si="199"/>
        <v>katB</v>
      </c>
      <c r="AG5643" s="153"/>
      <c r="AH5643" s="153"/>
      <c r="AI5643" t="s">
        <v>201</v>
      </c>
      <c r="AJ5643" t="s">
        <v>17878</v>
      </c>
      <c r="AK5643" s="9" t="str">
        <f>VLOOKUP(Y5643,zdroj!D:AJ,33,0)</f>
        <v>katB</v>
      </c>
    </row>
    <row r="5644" spans="8:37" x14ac:dyDescent="0.25">
      <c r="H5644" s="8"/>
      <c r="I5644" s="8"/>
      <c r="N5644" s="23"/>
      <c r="O5644" s="24"/>
      <c r="P5644" s="19"/>
      <c r="Q5644" s="19"/>
      <c r="R5644" s="19"/>
      <c r="U5644" s="27"/>
      <c r="Y5644" s="9" t="s">
        <v>579</v>
      </c>
      <c r="Z5644" s="9" t="s">
        <v>462</v>
      </c>
      <c r="AA5644" s="9" t="s">
        <v>198</v>
      </c>
      <c r="AB5644" s="9">
        <v>8013632</v>
      </c>
      <c r="AC5644" s="9" t="s">
        <v>6419</v>
      </c>
      <c r="AD5644" s="9" t="s">
        <v>231</v>
      </c>
      <c r="AE5644" s="5">
        <f t="shared" si="198"/>
        <v>0</v>
      </c>
      <c r="AF5644" s="5" t="str">
        <f t="shared" si="199"/>
        <v>katB</v>
      </c>
      <c r="AG5644" s="153"/>
      <c r="AH5644" s="153"/>
      <c r="AI5644" t="s">
        <v>201</v>
      </c>
      <c r="AJ5644" t="s">
        <v>17878</v>
      </c>
      <c r="AK5644" s="9" t="str">
        <f>VLOOKUP(Y5644,zdroj!D:AJ,33,0)</f>
        <v>katB</v>
      </c>
    </row>
    <row r="5645" spans="8:37" x14ac:dyDescent="0.25">
      <c r="H5645" s="8"/>
      <c r="I5645" s="8"/>
      <c r="N5645" s="23"/>
      <c r="O5645" s="24"/>
      <c r="P5645" s="19"/>
      <c r="Q5645" s="19"/>
      <c r="R5645" s="19"/>
      <c r="U5645" s="27"/>
      <c r="Y5645" s="9" t="s">
        <v>579</v>
      </c>
      <c r="Z5645" s="9" t="s">
        <v>462</v>
      </c>
      <c r="AA5645" s="9" t="s">
        <v>198</v>
      </c>
      <c r="AB5645" s="9">
        <v>8013641</v>
      </c>
      <c r="AC5645" s="9" t="s">
        <v>6420</v>
      </c>
      <c r="AD5645" s="9" t="s">
        <v>231</v>
      </c>
      <c r="AE5645" s="5">
        <f t="shared" si="198"/>
        <v>0</v>
      </c>
      <c r="AF5645" s="5" t="str">
        <f t="shared" si="199"/>
        <v>katB</v>
      </c>
      <c r="AG5645" s="153"/>
      <c r="AH5645" s="153"/>
      <c r="AI5645" t="s">
        <v>201</v>
      </c>
      <c r="AJ5645" t="s">
        <v>17878</v>
      </c>
      <c r="AK5645" s="9" t="str">
        <f>VLOOKUP(Y5645,zdroj!D:AJ,33,0)</f>
        <v>katB</v>
      </c>
    </row>
    <row r="5646" spans="8:37" x14ac:dyDescent="0.25">
      <c r="H5646" s="8"/>
      <c r="I5646" s="8"/>
      <c r="N5646" s="23"/>
      <c r="O5646" s="24"/>
      <c r="P5646" s="19"/>
      <c r="Q5646" s="19"/>
      <c r="R5646" s="19"/>
      <c r="U5646" s="27"/>
      <c r="Y5646" s="9" t="s">
        <v>579</v>
      </c>
      <c r="Z5646" s="9" t="s">
        <v>462</v>
      </c>
      <c r="AA5646" s="9" t="s">
        <v>198</v>
      </c>
      <c r="AB5646" s="9">
        <v>8012598</v>
      </c>
      <c r="AC5646" s="9" t="s">
        <v>6421</v>
      </c>
      <c r="AD5646" s="9" t="s">
        <v>800</v>
      </c>
      <c r="AE5646" s="5">
        <f t="shared" si="198"/>
        <v>0</v>
      </c>
      <c r="AF5646" s="5" t="str">
        <f t="shared" si="199"/>
        <v>Pokryto</v>
      </c>
      <c r="AG5646" s="153"/>
      <c r="AH5646" s="153"/>
      <c r="AI5646" t="s">
        <v>201</v>
      </c>
      <c r="AJ5646" t="s">
        <v>800</v>
      </c>
      <c r="AK5646" s="9" t="str">
        <f>VLOOKUP(Y5646,zdroj!D:AJ,33,0)</f>
        <v>katB</v>
      </c>
    </row>
    <row r="5647" spans="8:37" x14ac:dyDescent="0.25">
      <c r="H5647" s="8"/>
      <c r="I5647" s="8"/>
      <c r="N5647" s="23"/>
      <c r="O5647" s="24"/>
      <c r="P5647" s="19"/>
      <c r="Q5647" s="19"/>
      <c r="R5647" s="19"/>
      <c r="U5647" s="27"/>
      <c r="Y5647" s="9" t="s">
        <v>579</v>
      </c>
      <c r="Z5647" s="9" t="s">
        <v>462</v>
      </c>
      <c r="AA5647" s="9" t="s">
        <v>198</v>
      </c>
      <c r="AB5647" s="9">
        <v>8013659</v>
      </c>
      <c r="AC5647" s="9" t="s">
        <v>6422</v>
      </c>
      <c r="AD5647" s="9" t="s">
        <v>231</v>
      </c>
      <c r="AE5647" s="5">
        <f t="shared" si="198"/>
        <v>0</v>
      </c>
      <c r="AF5647" s="5" t="str">
        <f t="shared" si="199"/>
        <v>katB</v>
      </c>
      <c r="AG5647" s="153"/>
      <c r="AH5647" s="153"/>
      <c r="AI5647" t="s">
        <v>201</v>
      </c>
      <c r="AJ5647" t="s">
        <v>17878</v>
      </c>
      <c r="AK5647" s="9" t="str">
        <f>VLOOKUP(Y5647,zdroj!D:AJ,33,0)</f>
        <v>katB</v>
      </c>
    </row>
    <row r="5648" spans="8:37" x14ac:dyDescent="0.25">
      <c r="H5648" s="8"/>
      <c r="I5648" s="8"/>
      <c r="N5648" s="23"/>
      <c r="O5648" s="24"/>
      <c r="P5648" s="19"/>
      <c r="Q5648" s="19"/>
      <c r="R5648" s="19"/>
      <c r="U5648" s="27"/>
      <c r="Y5648" s="9" t="s">
        <v>579</v>
      </c>
      <c r="Z5648" s="9" t="s">
        <v>462</v>
      </c>
      <c r="AA5648" s="9" t="s">
        <v>198</v>
      </c>
      <c r="AB5648" s="9">
        <v>8013667</v>
      </c>
      <c r="AC5648" s="9" t="s">
        <v>6423</v>
      </c>
      <c r="AD5648" s="9" t="s">
        <v>231</v>
      </c>
      <c r="AE5648" s="5">
        <f t="shared" si="198"/>
        <v>0</v>
      </c>
      <c r="AF5648" s="5" t="str">
        <f t="shared" si="199"/>
        <v>katB</v>
      </c>
      <c r="AG5648" s="153"/>
      <c r="AH5648" s="153"/>
      <c r="AI5648" t="s">
        <v>201</v>
      </c>
      <c r="AJ5648" t="s">
        <v>17878</v>
      </c>
      <c r="AK5648" s="9" t="str">
        <f>VLOOKUP(Y5648,zdroj!D:AJ,33,0)</f>
        <v>katB</v>
      </c>
    </row>
    <row r="5649" spans="8:37" x14ac:dyDescent="0.25">
      <c r="H5649" s="8"/>
      <c r="I5649" s="8"/>
      <c r="N5649" s="23"/>
      <c r="O5649" s="24"/>
      <c r="P5649" s="19"/>
      <c r="Q5649" s="19"/>
      <c r="R5649" s="19"/>
      <c r="U5649" s="27"/>
      <c r="Y5649" s="9" t="s">
        <v>579</v>
      </c>
      <c r="Z5649" s="9" t="s">
        <v>462</v>
      </c>
      <c r="AA5649" s="9" t="s">
        <v>198</v>
      </c>
      <c r="AB5649" s="9">
        <v>8013675</v>
      </c>
      <c r="AC5649" s="9" t="s">
        <v>6424</v>
      </c>
      <c r="AD5649" s="9" t="s">
        <v>231</v>
      </c>
      <c r="AE5649" s="5">
        <f t="shared" si="198"/>
        <v>0</v>
      </c>
      <c r="AF5649" s="5" t="str">
        <f t="shared" si="199"/>
        <v>katB</v>
      </c>
      <c r="AG5649" s="153"/>
      <c r="AH5649" s="153"/>
      <c r="AI5649" t="s">
        <v>201</v>
      </c>
      <c r="AJ5649" t="s">
        <v>17878</v>
      </c>
      <c r="AK5649" s="9" t="str">
        <f>VLOOKUP(Y5649,zdroj!D:AJ,33,0)</f>
        <v>katB</v>
      </c>
    </row>
    <row r="5650" spans="8:37" x14ac:dyDescent="0.25">
      <c r="H5650" s="8"/>
      <c r="I5650" s="8"/>
      <c r="N5650" s="23"/>
      <c r="O5650" s="24"/>
      <c r="P5650" s="19"/>
      <c r="Q5650" s="19"/>
      <c r="R5650" s="19"/>
      <c r="U5650" s="27"/>
      <c r="Y5650" s="9" t="s">
        <v>579</v>
      </c>
      <c r="Z5650" s="9" t="s">
        <v>462</v>
      </c>
      <c r="AA5650" s="9" t="s">
        <v>198</v>
      </c>
      <c r="AB5650" s="9">
        <v>8013683</v>
      </c>
      <c r="AC5650" s="9" t="s">
        <v>6425</v>
      </c>
      <c r="AD5650" s="9" t="s">
        <v>231</v>
      </c>
      <c r="AE5650" s="5">
        <f t="shared" si="198"/>
        <v>0</v>
      </c>
      <c r="AF5650" s="5" t="str">
        <f t="shared" si="199"/>
        <v>katB</v>
      </c>
      <c r="AG5650" s="153"/>
      <c r="AH5650" s="153"/>
      <c r="AI5650" t="s">
        <v>201</v>
      </c>
      <c r="AJ5650" t="s">
        <v>17878</v>
      </c>
      <c r="AK5650" s="9" t="str">
        <f>VLOOKUP(Y5650,zdroj!D:AJ,33,0)</f>
        <v>katB</v>
      </c>
    </row>
    <row r="5651" spans="8:37" x14ac:dyDescent="0.25">
      <c r="H5651" s="8"/>
      <c r="I5651" s="8"/>
      <c r="N5651" s="23"/>
      <c r="O5651" s="24"/>
      <c r="P5651" s="19"/>
      <c r="Q5651" s="19"/>
      <c r="R5651" s="19"/>
      <c r="U5651" s="27"/>
      <c r="Y5651" s="9" t="s">
        <v>579</v>
      </c>
      <c r="Z5651" s="9" t="s">
        <v>462</v>
      </c>
      <c r="AA5651" s="9" t="s">
        <v>198</v>
      </c>
      <c r="AB5651" s="9">
        <v>8013691</v>
      </c>
      <c r="AC5651" s="9" t="s">
        <v>6426</v>
      </c>
      <c r="AD5651" s="9" t="s">
        <v>231</v>
      </c>
      <c r="AE5651" s="5">
        <f t="shared" si="198"/>
        <v>0</v>
      </c>
      <c r="AF5651" s="5" t="str">
        <f t="shared" si="199"/>
        <v>katB</v>
      </c>
      <c r="AG5651" s="153"/>
      <c r="AH5651" s="153"/>
      <c r="AI5651" t="s">
        <v>201</v>
      </c>
      <c r="AJ5651" t="s">
        <v>17878</v>
      </c>
      <c r="AK5651" s="9" t="str">
        <f>VLOOKUP(Y5651,zdroj!D:AJ,33,0)</f>
        <v>katB</v>
      </c>
    </row>
    <row r="5652" spans="8:37" x14ac:dyDescent="0.25">
      <c r="H5652" s="8"/>
      <c r="I5652" s="8"/>
      <c r="N5652" s="23"/>
      <c r="O5652" s="24"/>
      <c r="P5652" s="19"/>
      <c r="Q5652" s="19"/>
      <c r="R5652" s="19"/>
      <c r="U5652" s="27"/>
      <c r="Y5652" s="9" t="s">
        <v>579</v>
      </c>
      <c r="Z5652" s="9" t="s">
        <v>462</v>
      </c>
      <c r="AA5652" s="9" t="s">
        <v>198</v>
      </c>
      <c r="AB5652" s="9">
        <v>8013705</v>
      </c>
      <c r="AC5652" s="9" t="s">
        <v>6427</v>
      </c>
      <c r="AD5652" s="9" t="s">
        <v>231</v>
      </c>
      <c r="AE5652" s="5">
        <f t="shared" si="198"/>
        <v>0</v>
      </c>
      <c r="AF5652" s="5" t="str">
        <f t="shared" si="199"/>
        <v>katB</v>
      </c>
      <c r="AG5652" s="153"/>
      <c r="AH5652" s="153"/>
      <c r="AI5652" t="s">
        <v>201</v>
      </c>
      <c r="AJ5652" t="s">
        <v>17878</v>
      </c>
      <c r="AK5652" s="9" t="str">
        <f>VLOOKUP(Y5652,zdroj!D:AJ,33,0)</f>
        <v>katB</v>
      </c>
    </row>
    <row r="5653" spans="8:37" x14ac:dyDescent="0.25">
      <c r="H5653" s="8"/>
      <c r="I5653" s="8"/>
      <c r="N5653" s="23"/>
      <c r="O5653" s="24"/>
      <c r="P5653" s="19"/>
      <c r="Q5653" s="19"/>
      <c r="R5653" s="19"/>
      <c r="U5653" s="27"/>
      <c r="Y5653" s="9" t="s">
        <v>579</v>
      </c>
      <c r="Z5653" s="9" t="s">
        <v>462</v>
      </c>
      <c r="AA5653" s="9" t="s">
        <v>198</v>
      </c>
      <c r="AB5653" s="9">
        <v>8013713</v>
      </c>
      <c r="AC5653" s="9" t="s">
        <v>6428</v>
      </c>
      <c r="AD5653" s="9" t="s">
        <v>231</v>
      </c>
      <c r="AE5653" s="5">
        <f t="shared" si="198"/>
        <v>0</v>
      </c>
      <c r="AF5653" s="5" t="str">
        <f t="shared" si="199"/>
        <v>katB</v>
      </c>
      <c r="AG5653" s="153"/>
      <c r="AH5653" s="153"/>
      <c r="AI5653" t="s">
        <v>201</v>
      </c>
      <c r="AJ5653" t="s">
        <v>17878</v>
      </c>
      <c r="AK5653" s="9" t="str">
        <f>VLOOKUP(Y5653,zdroj!D:AJ,33,0)</f>
        <v>katB</v>
      </c>
    </row>
    <row r="5654" spans="8:37" x14ac:dyDescent="0.25">
      <c r="H5654" s="8"/>
      <c r="I5654" s="8"/>
      <c r="N5654" s="23"/>
      <c r="O5654" s="24"/>
      <c r="P5654" s="19"/>
      <c r="Q5654" s="19"/>
      <c r="R5654" s="19"/>
      <c r="U5654" s="27"/>
      <c r="Y5654" s="9" t="s">
        <v>579</v>
      </c>
      <c r="Z5654" s="9" t="s">
        <v>462</v>
      </c>
      <c r="AA5654" s="9" t="s">
        <v>198</v>
      </c>
      <c r="AB5654" s="9">
        <v>8013721</v>
      </c>
      <c r="AC5654" s="9" t="s">
        <v>6429</v>
      </c>
      <c r="AD5654" s="9" t="s">
        <v>800</v>
      </c>
      <c r="AE5654" s="5">
        <f t="shared" si="198"/>
        <v>0</v>
      </c>
      <c r="AF5654" s="5" t="str">
        <f t="shared" si="199"/>
        <v>Pokryto</v>
      </c>
      <c r="AG5654" s="153"/>
      <c r="AH5654" s="153"/>
      <c r="AI5654" t="s">
        <v>201</v>
      </c>
      <c r="AJ5654" t="s">
        <v>800</v>
      </c>
      <c r="AK5654" s="9" t="str">
        <f>VLOOKUP(Y5654,zdroj!D:AJ,33,0)</f>
        <v>katB</v>
      </c>
    </row>
    <row r="5655" spans="8:37" x14ac:dyDescent="0.25">
      <c r="H5655" s="8"/>
      <c r="I5655" s="8"/>
      <c r="N5655" s="23"/>
      <c r="O5655" s="24"/>
      <c r="P5655" s="19"/>
      <c r="Q5655" s="19"/>
      <c r="R5655" s="19"/>
      <c r="U5655" s="27"/>
      <c r="Y5655" s="9" t="s">
        <v>579</v>
      </c>
      <c r="Z5655" s="9" t="s">
        <v>462</v>
      </c>
      <c r="AA5655" s="9" t="s">
        <v>198</v>
      </c>
      <c r="AB5655" s="9">
        <v>8013730</v>
      </c>
      <c r="AC5655" s="9" t="s">
        <v>6430</v>
      </c>
      <c r="AD5655" s="9" t="s">
        <v>231</v>
      </c>
      <c r="AE5655" s="5">
        <f t="shared" si="198"/>
        <v>0</v>
      </c>
      <c r="AF5655" s="5" t="str">
        <f t="shared" si="199"/>
        <v>katB</v>
      </c>
      <c r="AG5655" s="153"/>
      <c r="AH5655" s="153"/>
      <c r="AI5655" t="s">
        <v>236</v>
      </c>
      <c r="AJ5655" t="s">
        <v>17878</v>
      </c>
      <c r="AK5655" s="9" t="str">
        <f>VLOOKUP(Y5655,zdroj!D:AJ,33,0)</f>
        <v>katB</v>
      </c>
    </row>
    <row r="5656" spans="8:37" x14ac:dyDescent="0.25">
      <c r="H5656" s="8"/>
      <c r="I5656" s="8"/>
      <c r="N5656" s="23"/>
      <c r="O5656" s="24"/>
      <c r="P5656" s="19"/>
      <c r="Q5656" s="19"/>
      <c r="R5656" s="19"/>
      <c r="U5656" s="27"/>
      <c r="Y5656" s="9" t="s">
        <v>579</v>
      </c>
      <c r="Z5656" s="9" t="s">
        <v>462</v>
      </c>
      <c r="AA5656" s="9" t="s">
        <v>198</v>
      </c>
      <c r="AB5656" s="9">
        <v>8013748</v>
      </c>
      <c r="AC5656" s="9" t="s">
        <v>6431</v>
      </c>
      <c r="AD5656" s="9" t="s">
        <v>231</v>
      </c>
      <c r="AE5656" s="5">
        <f t="shared" si="198"/>
        <v>0</v>
      </c>
      <c r="AF5656" s="5" t="str">
        <f t="shared" si="199"/>
        <v>katB</v>
      </c>
      <c r="AG5656" s="153"/>
      <c r="AH5656" s="153"/>
      <c r="AI5656" t="s">
        <v>201</v>
      </c>
      <c r="AJ5656" t="s">
        <v>17878</v>
      </c>
      <c r="AK5656" s="9" t="str">
        <f>VLOOKUP(Y5656,zdroj!D:AJ,33,0)</f>
        <v>katB</v>
      </c>
    </row>
    <row r="5657" spans="8:37" x14ac:dyDescent="0.25">
      <c r="H5657" s="8"/>
      <c r="I5657" s="8"/>
      <c r="N5657" s="23"/>
      <c r="O5657" s="24"/>
      <c r="P5657" s="19"/>
      <c r="Q5657" s="19"/>
      <c r="R5657" s="19"/>
      <c r="U5657" s="27"/>
      <c r="Y5657" s="9" t="s">
        <v>579</v>
      </c>
      <c r="Z5657" s="9" t="s">
        <v>462</v>
      </c>
      <c r="AA5657" s="9" t="s">
        <v>198</v>
      </c>
      <c r="AB5657" s="9">
        <v>8012601</v>
      </c>
      <c r="AC5657" s="9" t="s">
        <v>6432</v>
      </c>
      <c r="AD5657" s="9" t="s">
        <v>231</v>
      </c>
      <c r="AE5657" s="5">
        <f t="shared" si="198"/>
        <v>0</v>
      </c>
      <c r="AF5657" s="5" t="str">
        <f t="shared" si="199"/>
        <v>katB</v>
      </c>
      <c r="AG5657" s="153"/>
      <c r="AH5657" s="153"/>
      <c r="AI5657" t="s">
        <v>201</v>
      </c>
      <c r="AJ5657" t="s">
        <v>17878</v>
      </c>
      <c r="AK5657" s="9" t="str">
        <f>VLOOKUP(Y5657,zdroj!D:AJ,33,0)</f>
        <v>katB</v>
      </c>
    </row>
    <row r="5658" spans="8:37" x14ac:dyDescent="0.25">
      <c r="H5658" s="8"/>
      <c r="I5658" s="8"/>
      <c r="N5658" s="23"/>
      <c r="O5658" s="24"/>
      <c r="P5658" s="19"/>
      <c r="Q5658" s="19"/>
      <c r="R5658" s="19"/>
      <c r="U5658" s="27"/>
      <c r="Y5658" s="9" t="s">
        <v>579</v>
      </c>
      <c r="Z5658" s="9" t="s">
        <v>462</v>
      </c>
      <c r="AA5658" s="9" t="s">
        <v>198</v>
      </c>
      <c r="AB5658" s="9">
        <v>8013756</v>
      </c>
      <c r="AC5658" s="9" t="s">
        <v>6433</v>
      </c>
      <c r="AD5658" s="9" t="s">
        <v>231</v>
      </c>
      <c r="AE5658" s="5">
        <f t="shared" si="198"/>
        <v>0</v>
      </c>
      <c r="AF5658" s="5" t="str">
        <f t="shared" si="199"/>
        <v>katB</v>
      </c>
      <c r="AG5658" s="153"/>
      <c r="AH5658" s="153"/>
      <c r="AI5658" t="s">
        <v>201</v>
      </c>
      <c r="AJ5658" t="s">
        <v>17878</v>
      </c>
      <c r="AK5658" s="9" t="str">
        <f>VLOOKUP(Y5658,zdroj!D:AJ,33,0)</f>
        <v>katB</v>
      </c>
    </row>
    <row r="5659" spans="8:37" x14ac:dyDescent="0.25">
      <c r="H5659" s="8"/>
      <c r="I5659" s="8"/>
      <c r="N5659" s="23"/>
      <c r="O5659" s="24"/>
      <c r="P5659" s="19"/>
      <c r="Q5659" s="19"/>
      <c r="R5659" s="19"/>
      <c r="U5659" s="27"/>
      <c r="Y5659" s="9" t="s">
        <v>579</v>
      </c>
      <c r="Z5659" s="9" t="s">
        <v>462</v>
      </c>
      <c r="AA5659" s="9" t="s">
        <v>198</v>
      </c>
      <c r="AB5659" s="9">
        <v>8013764</v>
      </c>
      <c r="AC5659" s="9" t="s">
        <v>6434</v>
      </c>
      <c r="AD5659" s="9" t="s">
        <v>231</v>
      </c>
      <c r="AE5659" s="5">
        <f t="shared" si="198"/>
        <v>0</v>
      </c>
      <c r="AF5659" s="5" t="str">
        <f t="shared" si="199"/>
        <v>katB</v>
      </c>
      <c r="AG5659" s="153"/>
      <c r="AH5659" s="153"/>
      <c r="AI5659" t="s">
        <v>201</v>
      </c>
      <c r="AJ5659" t="s">
        <v>17878</v>
      </c>
      <c r="AK5659" s="9" t="str">
        <f>VLOOKUP(Y5659,zdroj!D:AJ,33,0)</f>
        <v>katB</v>
      </c>
    </row>
    <row r="5660" spans="8:37" x14ac:dyDescent="0.25">
      <c r="H5660" s="8"/>
      <c r="I5660" s="8"/>
      <c r="N5660" s="23"/>
      <c r="O5660" s="24"/>
      <c r="P5660" s="19"/>
      <c r="Q5660" s="19"/>
      <c r="R5660" s="19"/>
      <c r="U5660" s="27"/>
      <c r="Y5660" s="9" t="s">
        <v>579</v>
      </c>
      <c r="Z5660" s="9" t="s">
        <v>462</v>
      </c>
      <c r="AA5660" s="9" t="s">
        <v>198</v>
      </c>
      <c r="AB5660" s="9">
        <v>8013781</v>
      </c>
      <c r="AC5660" s="9" t="s">
        <v>6435</v>
      </c>
      <c r="AD5660" s="9" t="s">
        <v>800</v>
      </c>
      <c r="AE5660" s="5">
        <f t="shared" si="198"/>
        <v>0</v>
      </c>
      <c r="AF5660" s="5" t="str">
        <f t="shared" si="199"/>
        <v>Pokryto</v>
      </c>
      <c r="AG5660" s="153"/>
      <c r="AH5660" s="153"/>
      <c r="AI5660" t="s">
        <v>201</v>
      </c>
      <c r="AJ5660" t="s">
        <v>800</v>
      </c>
      <c r="AK5660" s="9" t="str">
        <f>VLOOKUP(Y5660,zdroj!D:AJ,33,0)</f>
        <v>katB</v>
      </c>
    </row>
    <row r="5661" spans="8:37" x14ac:dyDescent="0.25">
      <c r="H5661" s="8"/>
      <c r="I5661" s="8"/>
      <c r="N5661" s="23"/>
      <c r="O5661" s="24"/>
      <c r="P5661" s="19"/>
      <c r="Q5661" s="19"/>
      <c r="R5661" s="19"/>
      <c r="U5661" s="27"/>
      <c r="Y5661" s="9" t="s">
        <v>579</v>
      </c>
      <c r="Z5661" s="9" t="s">
        <v>462</v>
      </c>
      <c r="AA5661" s="9" t="s">
        <v>198</v>
      </c>
      <c r="AB5661" s="9">
        <v>8013802</v>
      </c>
      <c r="AC5661" s="9" t="s">
        <v>6436</v>
      </c>
      <c r="AD5661" s="9" t="s">
        <v>231</v>
      </c>
      <c r="AE5661" s="5">
        <f t="shared" si="198"/>
        <v>0</v>
      </c>
      <c r="AF5661" s="5" t="str">
        <f t="shared" si="199"/>
        <v>katB</v>
      </c>
      <c r="AG5661" s="153"/>
      <c r="AH5661" s="153"/>
      <c r="AI5661" t="s">
        <v>201</v>
      </c>
      <c r="AJ5661" t="s">
        <v>17878</v>
      </c>
      <c r="AK5661" s="9" t="str">
        <f>VLOOKUP(Y5661,zdroj!D:AJ,33,0)</f>
        <v>katB</v>
      </c>
    </row>
    <row r="5662" spans="8:37" x14ac:dyDescent="0.25">
      <c r="H5662" s="8"/>
      <c r="I5662" s="8"/>
      <c r="N5662" s="23"/>
      <c r="O5662" s="24"/>
      <c r="P5662" s="19"/>
      <c r="Q5662" s="19"/>
      <c r="R5662" s="19"/>
      <c r="U5662" s="27"/>
      <c r="Y5662" s="9" t="s">
        <v>579</v>
      </c>
      <c r="Z5662" s="9" t="s">
        <v>462</v>
      </c>
      <c r="AA5662" s="9" t="s">
        <v>198</v>
      </c>
      <c r="AB5662" s="9">
        <v>8013811</v>
      </c>
      <c r="AC5662" s="9" t="s">
        <v>6437</v>
      </c>
      <c r="AD5662" s="9" t="s">
        <v>800</v>
      </c>
      <c r="AE5662" s="5">
        <f t="shared" si="198"/>
        <v>0</v>
      </c>
      <c r="AF5662" s="5" t="str">
        <f t="shared" si="199"/>
        <v>Pokryto</v>
      </c>
      <c r="AG5662" s="153"/>
      <c r="AH5662" s="153"/>
      <c r="AI5662" t="s">
        <v>201</v>
      </c>
      <c r="AJ5662" t="s">
        <v>800</v>
      </c>
      <c r="AK5662" s="9" t="str">
        <f>VLOOKUP(Y5662,zdroj!D:AJ,33,0)</f>
        <v>katB</v>
      </c>
    </row>
    <row r="5663" spans="8:37" x14ac:dyDescent="0.25">
      <c r="H5663" s="8"/>
      <c r="I5663" s="8"/>
      <c r="N5663" s="23"/>
      <c r="O5663" s="24"/>
      <c r="P5663" s="19"/>
      <c r="Q5663" s="19"/>
      <c r="R5663" s="19"/>
      <c r="U5663" s="27"/>
      <c r="Y5663" s="9" t="s">
        <v>579</v>
      </c>
      <c r="Z5663" s="9" t="s">
        <v>462</v>
      </c>
      <c r="AA5663" s="9" t="s">
        <v>198</v>
      </c>
      <c r="AB5663" s="9">
        <v>8012610</v>
      </c>
      <c r="AC5663" s="9" t="s">
        <v>6438</v>
      </c>
      <c r="AD5663" s="9" t="s">
        <v>231</v>
      </c>
      <c r="AE5663" s="5">
        <f t="shared" si="198"/>
        <v>0</v>
      </c>
      <c r="AF5663" s="5" t="str">
        <f t="shared" si="199"/>
        <v>katB</v>
      </c>
      <c r="AG5663" s="153"/>
      <c r="AH5663" s="153"/>
      <c r="AI5663" t="s">
        <v>201</v>
      </c>
      <c r="AJ5663" t="s">
        <v>17878</v>
      </c>
      <c r="AK5663" s="9" t="str">
        <f>VLOOKUP(Y5663,zdroj!D:AJ,33,0)</f>
        <v>katB</v>
      </c>
    </row>
    <row r="5664" spans="8:37" x14ac:dyDescent="0.25">
      <c r="H5664" s="8"/>
      <c r="I5664" s="8"/>
      <c r="N5664" s="23"/>
      <c r="O5664" s="24"/>
      <c r="P5664" s="19"/>
      <c r="Q5664" s="19"/>
      <c r="R5664" s="19"/>
      <c r="U5664" s="27"/>
      <c r="Y5664" s="9" t="s">
        <v>579</v>
      </c>
      <c r="Z5664" s="9" t="s">
        <v>462</v>
      </c>
      <c r="AA5664" s="9" t="s">
        <v>198</v>
      </c>
      <c r="AB5664" s="9">
        <v>8013829</v>
      </c>
      <c r="AC5664" s="9" t="s">
        <v>6439</v>
      </c>
      <c r="AD5664" s="9" t="s">
        <v>800</v>
      </c>
      <c r="AE5664" s="5">
        <f t="shared" si="198"/>
        <v>0</v>
      </c>
      <c r="AF5664" s="5" t="str">
        <f t="shared" si="199"/>
        <v>Pokryto</v>
      </c>
      <c r="AG5664" s="153"/>
      <c r="AH5664" s="153"/>
      <c r="AI5664" t="s">
        <v>201</v>
      </c>
      <c r="AJ5664" t="s">
        <v>800</v>
      </c>
      <c r="AK5664" s="9" t="str">
        <f>VLOOKUP(Y5664,zdroj!D:AJ,33,0)</f>
        <v>katB</v>
      </c>
    </row>
    <row r="5665" spans="8:37" x14ac:dyDescent="0.25">
      <c r="H5665" s="8"/>
      <c r="I5665" s="8"/>
      <c r="N5665" s="23"/>
      <c r="O5665" s="24"/>
      <c r="P5665" s="19"/>
      <c r="Q5665" s="19"/>
      <c r="R5665" s="19"/>
      <c r="U5665" s="27"/>
      <c r="Y5665" s="9" t="s">
        <v>579</v>
      </c>
      <c r="Z5665" s="9" t="s">
        <v>462</v>
      </c>
      <c r="AA5665" s="9" t="s">
        <v>198</v>
      </c>
      <c r="AB5665" s="9">
        <v>8013837</v>
      </c>
      <c r="AC5665" s="9" t="s">
        <v>6440</v>
      </c>
      <c r="AD5665" s="9" t="s">
        <v>231</v>
      </c>
      <c r="AE5665" s="5">
        <f t="shared" si="198"/>
        <v>0</v>
      </c>
      <c r="AF5665" s="5" t="str">
        <f t="shared" si="199"/>
        <v>katB</v>
      </c>
      <c r="AG5665" s="153"/>
      <c r="AH5665" s="153"/>
      <c r="AI5665" t="s">
        <v>201</v>
      </c>
      <c r="AJ5665" t="s">
        <v>17878</v>
      </c>
      <c r="AK5665" s="9" t="str">
        <f>VLOOKUP(Y5665,zdroj!D:AJ,33,0)</f>
        <v>katB</v>
      </c>
    </row>
    <row r="5666" spans="8:37" x14ac:dyDescent="0.25">
      <c r="H5666" s="8"/>
      <c r="I5666" s="8"/>
      <c r="N5666" s="23"/>
      <c r="O5666" s="24"/>
      <c r="P5666" s="19"/>
      <c r="Q5666" s="19"/>
      <c r="R5666" s="19"/>
      <c r="U5666" s="27"/>
      <c r="Y5666" s="9" t="s">
        <v>579</v>
      </c>
      <c r="Z5666" s="9" t="s">
        <v>462</v>
      </c>
      <c r="AA5666" s="9" t="s">
        <v>198</v>
      </c>
      <c r="AB5666" s="9">
        <v>8013845</v>
      </c>
      <c r="AC5666" s="9" t="s">
        <v>6441</v>
      </c>
      <c r="AD5666" s="9" t="s">
        <v>231</v>
      </c>
      <c r="AE5666" s="5">
        <f t="shared" si="198"/>
        <v>0</v>
      </c>
      <c r="AF5666" s="5" t="str">
        <f t="shared" si="199"/>
        <v>katB</v>
      </c>
      <c r="AG5666" s="153"/>
      <c r="AH5666" s="153"/>
      <c r="AI5666" t="s">
        <v>201</v>
      </c>
      <c r="AJ5666" t="s">
        <v>17878</v>
      </c>
      <c r="AK5666" s="9" t="str">
        <f>VLOOKUP(Y5666,zdroj!D:AJ,33,0)</f>
        <v>katB</v>
      </c>
    </row>
    <row r="5667" spans="8:37" x14ac:dyDescent="0.25">
      <c r="H5667" s="8"/>
      <c r="I5667" s="8"/>
      <c r="N5667" s="23"/>
      <c r="O5667" s="24"/>
      <c r="P5667" s="19"/>
      <c r="Q5667" s="19"/>
      <c r="R5667" s="19"/>
      <c r="U5667" s="27"/>
      <c r="Y5667" s="9" t="s">
        <v>579</v>
      </c>
      <c r="Z5667" s="9" t="s">
        <v>462</v>
      </c>
      <c r="AA5667" s="9" t="s">
        <v>198</v>
      </c>
      <c r="AB5667" s="9">
        <v>8013853</v>
      </c>
      <c r="AC5667" s="9" t="s">
        <v>6442</v>
      </c>
      <c r="AD5667" s="9" t="s">
        <v>231</v>
      </c>
      <c r="AE5667" s="5">
        <f t="shared" si="198"/>
        <v>0</v>
      </c>
      <c r="AF5667" s="5" t="str">
        <f t="shared" si="199"/>
        <v>katB</v>
      </c>
      <c r="AG5667" s="153"/>
      <c r="AH5667" s="153"/>
      <c r="AI5667" t="s">
        <v>201</v>
      </c>
      <c r="AJ5667" t="s">
        <v>17878</v>
      </c>
      <c r="AK5667" s="9" t="str">
        <f>VLOOKUP(Y5667,zdroj!D:AJ,33,0)</f>
        <v>katB</v>
      </c>
    </row>
    <row r="5668" spans="8:37" x14ac:dyDescent="0.25">
      <c r="H5668" s="8"/>
      <c r="I5668" s="8"/>
      <c r="N5668" s="23"/>
      <c r="O5668" s="24"/>
      <c r="P5668" s="19"/>
      <c r="Q5668" s="19"/>
      <c r="R5668" s="19"/>
      <c r="U5668" s="27"/>
      <c r="Y5668" s="9" t="s">
        <v>579</v>
      </c>
      <c r="Z5668" s="9" t="s">
        <v>462</v>
      </c>
      <c r="AA5668" s="9" t="s">
        <v>198</v>
      </c>
      <c r="AB5668" s="9">
        <v>8013861</v>
      </c>
      <c r="AC5668" s="9" t="s">
        <v>6443</v>
      </c>
      <c r="AD5668" s="9" t="s">
        <v>800</v>
      </c>
      <c r="AE5668" s="5">
        <f t="shared" si="198"/>
        <v>0</v>
      </c>
      <c r="AF5668" s="5" t="str">
        <f t="shared" si="199"/>
        <v>Pokryto</v>
      </c>
      <c r="AG5668" s="153"/>
      <c r="AH5668" s="153"/>
      <c r="AI5668" t="s">
        <v>201</v>
      </c>
      <c r="AJ5668" t="s">
        <v>800</v>
      </c>
      <c r="AK5668" s="9" t="str">
        <f>VLOOKUP(Y5668,zdroj!D:AJ,33,0)</f>
        <v>katB</v>
      </c>
    </row>
    <row r="5669" spans="8:37" x14ac:dyDescent="0.25">
      <c r="H5669" s="8"/>
      <c r="I5669" s="8"/>
      <c r="N5669" s="23"/>
      <c r="O5669" s="24"/>
      <c r="P5669" s="19"/>
      <c r="Q5669" s="19"/>
      <c r="R5669" s="19"/>
      <c r="U5669" s="27"/>
      <c r="Y5669" s="9" t="s">
        <v>579</v>
      </c>
      <c r="Z5669" s="9" t="s">
        <v>462</v>
      </c>
      <c r="AA5669" s="9" t="s">
        <v>198</v>
      </c>
      <c r="AB5669" s="9">
        <v>8013870</v>
      </c>
      <c r="AC5669" s="9" t="s">
        <v>6444</v>
      </c>
      <c r="AD5669" s="9" t="s">
        <v>800</v>
      </c>
      <c r="AE5669" s="5">
        <f t="shared" si="198"/>
        <v>0</v>
      </c>
      <c r="AF5669" s="5" t="str">
        <f t="shared" si="199"/>
        <v>Pokryto</v>
      </c>
      <c r="AG5669" s="153"/>
      <c r="AH5669" s="153"/>
      <c r="AI5669" t="s">
        <v>201</v>
      </c>
      <c r="AJ5669" t="s">
        <v>800</v>
      </c>
      <c r="AK5669" s="9" t="str">
        <f>VLOOKUP(Y5669,zdroj!D:AJ,33,0)</f>
        <v>katB</v>
      </c>
    </row>
    <row r="5670" spans="8:37" x14ac:dyDescent="0.25">
      <c r="H5670" s="8"/>
      <c r="I5670" s="8"/>
      <c r="N5670" s="23"/>
      <c r="O5670" s="24"/>
      <c r="P5670" s="19"/>
      <c r="Q5670" s="19"/>
      <c r="R5670" s="19"/>
      <c r="U5670" s="27"/>
      <c r="Y5670" s="9" t="s">
        <v>579</v>
      </c>
      <c r="Z5670" s="9" t="s">
        <v>462</v>
      </c>
      <c r="AA5670" s="9" t="s">
        <v>198</v>
      </c>
      <c r="AB5670" s="9">
        <v>8013888</v>
      </c>
      <c r="AC5670" s="9" t="s">
        <v>6445</v>
      </c>
      <c r="AD5670" s="9" t="s">
        <v>231</v>
      </c>
      <c r="AE5670" s="5">
        <f t="shared" si="198"/>
        <v>0</v>
      </c>
      <c r="AF5670" s="5" t="str">
        <f t="shared" si="199"/>
        <v>katB</v>
      </c>
      <c r="AG5670" s="153"/>
      <c r="AH5670" s="153"/>
      <c r="AI5670" t="s">
        <v>201</v>
      </c>
      <c r="AJ5670" t="s">
        <v>17878</v>
      </c>
      <c r="AK5670" s="9" t="str">
        <f>VLOOKUP(Y5670,zdroj!D:AJ,33,0)</f>
        <v>katB</v>
      </c>
    </row>
    <row r="5671" spans="8:37" x14ac:dyDescent="0.25">
      <c r="H5671" s="8"/>
      <c r="I5671" s="8"/>
      <c r="N5671" s="23"/>
      <c r="O5671" s="24"/>
      <c r="P5671" s="19"/>
      <c r="Q5671" s="19"/>
      <c r="R5671" s="19"/>
      <c r="U5671" s="27"/>
      <c r="Y5671" s="9" t="s">
        <v>579</v>
      </c>
      <c r="Z5671" s="9" t="s">
        <v>462</v>
      </c>
      <c r="AA5671" s="9" t="s">
        <v>198</v>
      </c>
      <c r="AB5671" s="9">
        <v>8013896</v>
      </c>
      <c r="AC5671" s="9" t="s">
        <v>6446</v>
      </c>
      <c r="AD5671" s="9" t="s">
        <v>800</v>
      </c>
      <c r="AE5671" s="5">
        <f t="shared" si="198"/>
        <v>0</v>
      </c>
      <c r="AF5671" s="5" t="str">
        <f t="shared" si="199"/>
        <v>Pokryto</v>
      </c>
      <c r="AG5671" s="153"/>
      <c r="AH5671" s="153"/>
      <c r="AI5671" t="s">
        <v>201</v>
      </c>
      <c r="AJ5671" t="s">
        <v>800</v>
      </c>
      <c r="AK5671" s="9" t="str">
        <f>VLOOKUP(Y5671,zdroj!D:AJ,33,0)</f>
        <v>katB</v>
      </c>
    </row>
    <row r="5672" spans="8:37" x14ac:dyDescent="0.25">
      <c r="H5672" s="8"/>
      <c r="I5672" s="8"/>
      <c r="N5672" s="23"/>
      <c r="O5672" s="24"/>
      <c r="P5672" s="19"/>
      <c r="Q5672" s="19"/>
      <c r="R5672" s="19"/>
      <c r="U5672" s="27"/>
      <c r="Y5672" s="9" t="s">
        <v>579</v>
      </c>
      <c r="Z5672" s="9" t="s">
        <v>462</v>
      </c>
      <c r="AA5672" s="9" t="s">
        <v>198</v>
      </c>
      <c r="AB5672" s="9">
        <v>8013900</v>
      </c>
      <c r="AC5672" s="9" t="s">
        <v>6447</v>
      </c>
      <c r="AD5672" s="9" t="s">
        <v>231</v>
      </c>
      <c r="AE5672" s="5">
        <f t="shared" si="198"/>
        <v>0</v>
      </c>
      <c r="AF5672" s="5" t="str">
        <f t="shared" si="199"/>
        <v>katB</v>
      </c>
      <c r="AG5672" s="153"/>
      <c r="AH5672" s="153"/>
      <c r="AI5672" t="s">
        <v>201</v>
      </c>
      <c r="AJ5672" t="s">
        <v>17878</v>
      </c>
      <c r="AK5672" s="9" t="str">
        <f>VLOOKUP(Y5672,zdroj!D:AJ,33,0)</f>
        <v>katB</v>
      </c>
    </row>
    <row r="5673" spans="8:37" x14ac:dyDescent="0.25">
      <c r="H5673" s="8"/>
      <c r="I5673" s="8"/>
      <c r="N5673" s="23"/>
      <c r="O5673" s="24"/>
      <c r="P5673" s="19"/>
      <c r="Q5673" s="19"/>
      <c r="R5673" s="19"/>
      <c r="U5673" s="27"/>
      <c r="Y5673" s="9" t="s">
        <v>579</v>
      </c>
      <c r="Z5673" s="9" t="s">
        <v>462</v>
      </c>
      <c r="AA5673" s="9" t="s">
        <v>198</v>
      </c>
      <c r="AB5673" s="9">
        <v>8012628</v>
      </c>
      <c r="AC5673" s="9" t="s">
        <v>6448</v>
      </c>
      <c r="AD5673" s="9" t="s">
        <v>231</v>
      </c>
      <c r="AE5673" s="5">
        <f t="shared" si="198"/>
        <v>0</v>
      </c>
      <c r="AF5673" s="5" t="str">
        <f t="shared" si="199"/>
        <v>katB</v>
      </c>
      <c r="AG5673" s="153"/>
      <c r="AH5673" s="153"/>
      <c r="AI5673" t="s">
        <v>201</v>
      </c>
      <c r="AJ5673" t="s">
        <v>17878</v>
      </c>
      <c r="AK5673" s="9" t="str">
        <f>VLOOKUP(Y5673,zdroj!D:AJ,33,0)</f>
        <v>katB</v>
      </c>
    </row>
    <row r="5674" spans="8:37" x14ac:dyDescent="0.25">
      <c r="H5674" s="8"/>
      <c r="I5674" s="8"/>
      <c r="N5674" s="23"/>
      <c r="O5674" s="24"/>
      <c r="P5674" s="19"/>
      <c r="Q5674" s="19"/>
      <c r="R5674" s="19"/>
      <c r="U5674" s="27"/>
      <c r="Y5674" s="9" t="s">
        <v>579</v>
      </c>
      <c r="Z5674" s="9" t="s">
        <v>462</v>
      </c>
      <c r="AA5674" s="9" t="s">
        <v>198</v>
      </c>
      <c r="AB5674" s="9">
        <v>30806259</v>
      </c>
      <c r="AC5674" s="9" t="s">
        <v>6449</v>
      </c>
      <c r="AD5674" s="9" t="s">
        <v>231</v>
      </c>
      <c r="AE5674" s="5">
        <f t="shared" si="198"/>
        <v>0</v>
      </c>
      <c r="AF5674" s="5" t="str">
        <f t="shared" si="199"/>
        <v>katB</v>
      </c>
      <c r="AG5674" s="153"/>
      <c r="AH5674" s="153"/>
      <c r="AI5674" t="s">
        <v>201</v>
      </c>
      <c r="AJ5674" t="s">
        <v>17878</v>
      </c>
      <c r="AK5674" s="9" t="str">
        <f>VLOOKUP(Y5674,zdroj!D:AJ,33,0)</f>
        <v>katB</v>
      </c>
    </row>
    <row r="5675" spans="8:37" x14ac:dyDescent="0.25">
      <c r="H5675" s="8"/>
      <c r="I5675" s="8"/>
      <c r="N5675" s="23"/>
      <c r="O5675" s="24"/>
      <c r="P5675" s="19"/>
      <c r="Q5675" s="19"/>
      <c r="R5675" s="19"/>
      <c r="U5675" s="27"/>
      <c r="Y5675" s="9" t="s">
        <v>579</v>
      </c>
      <c r="Z5675" s="9" t="s">
        <v>462</v>
      </c>
      <c r="AA5675" s="9" t="s">
        <v>198</v>
      </c>
      <c r="AB5675" s="9">
        <v>8013926</v>
      </c>
      <c r="AC5675" s="9" t="s">
        <v>6450</v>
      </c>
      <c r="AD5675" s="9" t="s">
        <v>231</v>
      </c>
      <c r="AE5675" s="5">
        <f t="shared" si="198"/>
        <v>0</v>
      </c>
      <c r="AF5675" s="5" t="str">
        <f t="shared" si="199"/>
        <v>katB</v>
      </c>
      <c r="AG5675" s="153"/>
      <c r="AH5675" s="153"/>
      <c r="AI5675" t="s">
        <v>201</v>
      </c>
      <c r="AJ5675" t="s">
        <v>17878</v>
      </c>
      <c r="AK5675" s="9" t="str">
        <f>VLOOKUP(Y5675,zdroj!D:AJ,33,0)</f>
        <v>katB</v>
      </c>
    </row>
    <row r="5676" spans="8:37" x14ac:dyDescent="0.25">
      <c r="H5676" s="8"/>
      <c r="I5676" s="8"/>
      <c r="N5676" s="23"/>
      <c r="O5676" s="24"/>
      <c r="P5676" s="19"/>
      <c r="Q5676" s="19"/>
      <c r="R5676" s="19"/>
      <c r="U5676" s="27"/>
      <c r="Y5676" s="9" t="s">
        <v>579</v>
      </c>
      <c r="Z5676" s="9" t="s">
        <v>462</v>
      </c>
      <c r="AA5676" s="9" t="s">
        <v>198</v>
      </c>
      <c r="AB5676" s="9">
        <v>8013934</v>
      </c>
      <c r="AC5676" s="9" t="s">
        <v>6451</v>
      </c>
      <c r="AD5676" s="9" t="s">
        <v>231</v>
      </c>
      <c r="AE5676" s="5">
        <f t="shared" si="198"/>
        <v>0</v>
      </c>
      <c r="AF5676" s="5" t="str">
        <f t="shared" si="199"/>
        <v>katB</v>
      </c>
      <c r="AG5676" s="153"/>
      <c r="AH5676" s="153"/>
      <c r="AI5676" t="s">
        <v>17879</v>
      </c>
      <c r="AJ5676" t="s">
        <v>17878</v>
      </c>
      <c r="AK5676" s="9" t="str">
        <f>VLOOKUP(Y5676,zdroj!D:AJ,33,0)</f>
        <v>katB</v>
      </c>
    </row>
    <row r="5677" spans="8:37" x14ac:dyDescent="0.25">
      <c r="H5677" s="8"/>
      <c r="I5677" s="8"/>
      <c r="N5677" s="23"/>
      <c r="O5677" s="24"/>
      <c r="P5677" s="19"/>
      <c r="Q5677" s="19"/>
      <c r="R5677" s="19"/>
      <c r="U5677" s="27"/>
      <c r="Y5677" s="9" t="s">
        <v>579</v>
      </c>
      <c r="Z5677" s="9" t="s">
        <v>462</v>
      </c>
      <c r="AA5677" s="9" t="s">
        <v>198</v>
      </c>
      <c r="AB5677" s="9">
        <v>8013942</v>
      </c>
      <c r="AC5677" s="9" t="s">
        <v>6452</v>
      </c>
      <c r="AD5677" s="9" t="s">
        <v>231</v>
      </c>
      <c r="AE5677" s="5">
        <f t="shared" si="198"/>
        <v>0</v>
      </c>
      <c r="AF5677" s="5" t="str">
        <f t="shared" si="199"/>
        <v>katB</v>
      </c>
      <c r="AG5677" s="153"/>
      <c r="AH5677" s="153"/>
      <c r="AI5677" t="s">
        <v>201</v>
      </c>
      <c r="AJ5677" t="s">
        <v>17878</v>
      </c>
      <c r="AK5677" s="9" t="str">
        <f>VLOOKUP(Y5677,zdroj!D:AJ,33,0)</f>
        <v>katB</v>
      </c>
    </row>
    <row r="5678" spans="8:37" x14ac:dyDescent="0.25">
      <c r="H5678" s="8"/>
      <c r="I5678" s="8"/>
      <c r="N5678" s="23"/>
      <c r="O5678" s="24"/>
      <c r="P5678" s="19"/>
      <c r="Q5678" s="19"/>
      <c r="R5678" s="19"/>
      <c r="U5678" s="27"/>
      <c r="Y5678" s="9" t="s">
        <v>579</v>
      </c>
      <c r="Z5678" s="9" t="s">
        <v>462</v>
      </c>
      <c r="AA5678" s="9" t="s">
        <v>198</v>
      </c>
      <c r="AB5678" s="9">
        <v>8013969</v>
      </c>
      <c r="AC5678" s="9" t="s">
        <v>6453</v>
      </c>
      <c r="AD5678" s="9" t="s">
        <v>800</v>
      </c>
      <c r="AE5678" s="5">
        <f t="shared" si="198"/>
        <v>0</v>
      </c>
      <c r="AF5678" s="5" t="str">
        <f t="shared" si="199"/>
        <v>Pokryto</v>
      </c>
      <c r="AG5678" s="153"/>
      <c r="AH5678" s="153"/>
      <c r="AI5678" t="s">
        <v>201</v>
      </c>
      <c r="AJ5678" t="s">
        <v>800</v>
      </c>
      <c r="AK5678" s="9" t="str">
        <f>VLOOKUP(Y5678,zdroj!D:AJ,33,0)</f>
        <v>katB</v>
      </c>
    </row>
    <row r="5679" spans="8:37" x14ac:dyDescent="0.25">
      <c r="H5679" s="8"/>
      <c r="I5679" s="8"/>
      <c r="N5679" s="23"/>
      <c r="O5679" s="24"/>
      <c r="P5679" s="19"/>
      <c r="Q5679" s="19"/>
      <c r="R5679" s="19"/>
      <c r="U5679" s="27"/>
      <c r="Y5679" s="9" t="s">
        <v>579</v>
      </c>
      <c r="Z5679" s="9" t="s">
        <v>462</v>
      </c>
      <c r="AA5679" s="9" t="s">
        <v>198</v>
      </c>
      <c r="AB5679" s="9">
        <v>8013977</v>
      </c>
      <c r="AC5679" s="9" t="s">
        <v>6454</v>
      </c>
      <c r="AD5679" s="9" t="s">
        <v>231</v>
      </c>
      <c r="AE5679" s="5">
        <f t="shared" si="198"/>
        <v>0</v>
      </c>
      <c r="AF5679" s="5" t="str">
        <f t="shared" si="199"/>
        <v>katB</v>
      </c>
      <c r="AG5679" s="153"/>
      <c r="AH5679" s="153"/>
      <c r="AI5679" t="s">
        <v>17879</v>
      </c>
      <c r="AJ5679" t="s">
        <v>17878</v>
      </c>
      <c r="AK5679" s="9" t="str">
        <f>VLOOKUP(Y5679,zdroj!D:AJ,33,0)</f>
        <v>katB</v>
      </c>
    </row>
    <row r="5680" spans="8:37" x14ac:dyDescent="0.25">
      <c r="H5680" s="8"/>
      <c r="I5680" s="8"/>
      <c r="N5680" s="23"/>
      <c r="O5680" s="24"/>
      <c r="P5680" s="19"/>
      <c r="Q5680" s="19"/>
      <c r="R5680" s="19"/>
      <c r="U5680" s="27"/>
      <c r="Y5680" s="9" t="s">
        <v>579</v>
      </c>
      <c r="Z5680" s="9" t="s">
        <v>462</v>
      </c>
      <c r="AA5680" s="9" t="s">
        <v>198</v>
      </c>
      <c r="AB5680" s="9">
        <v>8013985</v>
      </c>
      <c r="AC5680" s="9" t="s">
        <v>6455</v>
      </c>
      <c r="AD5680" s="9" t="s">
        <v>231</v>
      </c>
      <c r="AE5680" s="5">
        <f t="shared" si="198"/>
        <v>0</v>
      </c>
      <c r="AF5680" s="5" t="str">
        <f t="shared" si="199"/>
        <v>katB</v>
      </c>
      <c r="AG5680" s="153"/>
      <c r="AH5680" s="153"/>
      <c r="AI5680" t="s">
        <v>201</v>
      </c>
      <c r="AJ5680" t="s">
        <v>17878</v>
      </c>
      <c r="AK5680" s="9" t="str">
        <f>VLOOKUP(Y5680,zdroj!D:AJ,33,0)</f>
        <v>katB</v>
      </c>
    </row>
    <row r="5681" spans="8:37" x14ac:dyDescent="0.25">
      <c r="H5681" s="8"/>
      <c r="I5681" s="8"/>
      <c r="N5681" s="23"/>
      <c r="O5681" s="24"/>
      <c r="P5681" s="19"/>
      <c r="Q5681" s="19"/>
      <c r="R5681" s="19"/>
      <c r="U5681" s="27"/>
      <c r="Y5681" s="9" t="s">
        <v>579</v>
      </c>
      <c r="Z5681" s="9" t="s">
        <v>462</v>
      </c>
      <c r="AA5681" s="9" t="s">
        <v>198</v>
      </c>
      <c r="AB5681" s="9">
        <v>8012636</v>
      </c>
      <c r="AC5681" s="9" t="s">
        <v>6456</v>
      </c>
      <c r="AD5681" s="9" t="s">
        <v>231</v>
      </c>
      <c r="AE5681" s="5">
        <f t="shared" si="198"/>
        <v>0</v>
      </c>
      <c r="AF5681" s="5" t="str">
        <f t="shared" si="199"/>
        <v>katB</v>
      </c>
      <c r="AG5681" s="153"/>
      <c r="AH5681" s="153"/>
      <c r="AI5681" t="s">
        <v>201</v>
      </c>
      <c r="AJ5681" t="s">
        <v>17878</v>
      </c>
      <c r="AK5681" s="9" t="str">
        <f>VLOOKUP(Y5681,zdroj!D:AJ,33,0)</f>
        <v>katB</v>
      </c>
    </row>
    <row r="5682" spans="8:37" x14ac:dyDescent="0.25">
      <c r="H5682" s="8"/>
      <c r="I5682" s="8"/>
      <c r="N5682" s="23"/>
      <c r="O5682" s="24"/>
      <c r="P5682" s="19"/>
      <c r="Q5682" s="19"/>
      <c r="R5682" s="19"/>
      <c r="U5682" s="27"/>
      <c r="Y5682" s="9" t="s">
        <v>579</v>
      </c>
      <c r="Z5682" s="9" t="s">
        <v>462</v>
      </c>
      <c r="AA5682" s="9" t="s">
        <v>198</v>
      </c>
      <c r="AB5682" s="9">
        <v>8013993</v>
      </c>
      <c r="AC5682" s="9" t="s">
        <v>6457</v>
      </c>
      <c r="AD5682" s="9" t="s">
        <v>231</v>
      </c>
      <c r="AE5682" s="5">
        <f t="shared" si="198"/>
        <v>0</v>
      </c>
      <c r="AF5682" s="5" t="str">
        <f t="shared" si="199"/>
        <v>katB</v>
      </c>
      <c r="AG5682" s="153"/>
      <c r="AH5682" s="153"/>
      <c r="AI5682" t="s">
        <v>201</v>
      </c>
      <c r="AJ5682" t="s">
        <v>17878</v>
      </c>
      <c r="AK5682" s="9" t="str">
        <f>VLOOKUP(Y5682,zdroj!D:AJ,33,0)</f>
        <v>katB</v>
      </c>
    </row>
    <row r="5683" spans="8:37" x14ac:dyDescent="0.25">
      <c r="H5683" s="8"/>
      <c r="I5683" s="8"/>
      <c r="N5683" s="23"/>
      <c r="O5683" s="24"/>
      <c r="P5683" s="19"/>
      <c r="Q5683" s="19"/>
      <c r="R5683" s="19"/>
      <c r="U5683" s="27"/>
      <c r="Y5683" s="9" t="s">
        <v>579</v>
      </c>
      <c r="Z5683" s="9" t="s">
        <v>462</v>
      </c>
      <c r="AA5683" s="9" t="s">
        <v>198</v>
      </c>
      <c r="AB5683" s="9">
        <v>8014001</v>
      </c>
      <c r="AC5683" s="9" t="s">
        <v>6458</v>
      </c>
      <c r="AD5683" s="9" t="s">
        <v>800</v>
      </c>
      <c r="AE5683" s="5">
        <f t="shared" si="198"/>
        <v>0</v>
      </c>
      <c r="AF5683" s="5" t="str">
        <f t="shared" si="199"/>
        <v>Pokryto</v>
      </c>
      <c r="AG5683" s="153"/>
      <c r="AH5683" s="153"/>
      <c r="AI5683" t="s">
        <v>201</v>
      </c>
      <c r="AJ5683" t="s">
        <v>800</v>
      </c>
      <c r="AK5683" s="9" t="str">
        <f>VLOOKUP(Y5683,zdroj!D:AJ,33,0)</f>
        <v>katB</v>
      </c>
    </row>
    <row r="5684" spans="8:37" x14ac:dyDescent="0.25">
      <c r="H5684" s="8"/>
      <c r="I5684" s="8"/>
      <c r="N5684" s="23"/>
      <c r="O5684" s="24"/>
      <c r="P5684" s="19"/>
      <c r="Q5684" s="19"/>
      <c r="R5684" s="19"/>
      <c r="U5684" s="27"/>
      <c r="Y5684" s="9" t="s">
        <v>579</v>
      </c>
      <c r="Z5684" s="9" t="s">
        <v>462</v>
      </c>
      <c r="AA5684" s="9" t="s">
        <v>198</v>
      </c>
      <c r="AB5684" s="9">
        <v>8014019</v>
      </c>
      <c r="AC5684" s="9" t="s">
        <v>6459</v>
      </c>
      <c r="AD5684" s="9" t="s">
        <v>800</v>
      </c>
      <c r="AE5684" s="5">
        <f t="shared" si="198"/>
        <v>0</v>
      </c>
      <c r="AF5684" s="5" t="str">
        <f t="shared" si="199"/>
        <v>Pokryto</v>
      </c>
      <c r="AG5684" s="153"/>
      <c r="AH5684" s="153"/>
      <c r="AI5684" t="s">
        <v>201</v>
      </c>
      <c r="AJ5684" t="s">
        <v>800</v>
      </c>
      <c r="AK5684" s="9" t="str">
        <f>VLOOKUP(Y5684,zdroj!D:AJ,33,0)</f>
        <v>katB</v>
      </c>
    </row>
    <row r="5685" spans="8:37" x14ac:dyDescent="0.25">
      <c r="H5685" s="8"/>
      <c r="I5685" s="8"/>
      <c r="N5685" s="23"/>
      <c r="O5685" s="24"/>
      <c r="P5685" s="19"/>
      <c r="Q5685" s="19"/>
      <c r="R5685" s="19"/>
      <c r="U5685" s="27"/>
      <c r="Y5685" s="9" t="s">
        <v>579</v>
      </c>
      <c r="Z5685" s="9" t="s">
        <v>462</v>
      </c>
      <c r="AA5685" s="9" t="s">
        <v>198</v>
      </c>
      <c r="AB5685" s="9">
        <v>8014027</v>
      </c>
      <c r="AC5685" s="9" t="s">
        <v>6460</v>
      </c>
      <c r="AD5685" s="9" t="s">
        <v>231</v>
      </c>
      <c r="AE5685" s="5">
        <f t="shared" si="198"/>
        <v>0</v>
      </c>
      <c r="AF5685" s="5" t="str">
        <f t="shared" si="199"/>
        <v>katB</v>
      </c>
      <c r="AG5685" s="153"/>
      <c r="AH5685" s="153"/>
      <c r="AI5685" t="s">
        <v>201</v>
      </c>
      <c r="AJ5685" t="s">
        <v>17878</v>
      </c>
      <c r="AK5685" s="9" t="str">
        <f>VLOOKUP(Y5685,zdroj!D:AJ,33,0)</f>
        <v>katB</v>
      </c>
    </row>
    <row r="5686" spans="8:37" x14ac:dyDescent="0.25">
      <c r="H5686" s="8"/>
      <c r="I5686" s="8"/>
      <c r="N5686" s="23"/>
      <c r="O5686" s="24"/>
      <c r="P5686" s="19"/>
      <c r="Q5686" s="19"/>
      <c r="R5686" s="19"/>
      <c r="U5686" s="27"/>
      <c r="Y5686" s="9" t="s">
        <v>579</v>
      </c>
      <c r="Z5686" s="9" t="s">
        <v>462</v>
      </c>
      <c r="AA5686" s="9" t="s">
        <v>198</v>
      </c>
      <c r="AB5686" s="9">
        <v>8014035</v>
      </c>
      <c r="AC5686" s="9" t="s">
        <v>6461</v>
      </c>
      <c r="AD5686" s="9" t="s">
        <v>231</v>
      </c>
      <c r="AE5686" s="5">
        <f t="shared" si="198"/>
        <v>0</v>
      </c>
      <c r="AF5686" s="5" t="str">
        <f t="shared" si="199"/>
        <v>katB</v>
      </c>
      <c r="AG5686" s="153"/>
      <c r="AH5686" s="153"/>
      <c r="AI5686" t="s">
        <v>201</v>
      </c>
      <c r="AJ5686" t="s">
        <v>17878</v>
      </c>
      <c r="AK5686" s="9" t="str">
        <f>VLOOKUP(Y5686,zdroj!D:AJ,33,0)</f>
        <v>katB</v>
      </c>
    </row>
    <row r="5687" spans="8:37" x14ac:dyDescent="0.25">
      <c r="H5687" s="8"/>
      <c r="I5687" s="8"/>
      <c r="N5687" s="23"/>
      <c r="O5687" s="24"/>
      <c r="P5687" s="19"/>
      <c r="Q5687" s="19"/>
      <c r="R5687" s="19"/>
      <c r="U5687" s="27"/>
      <c r="Y5687" s="9" t="s">
        <v>579</v>
      </c>
      <c r="Z5687" s="9" t="s">
        <v>462</v>
      </c>
      <c r="AA5687" s="9" t="s">
        <v>198</v>
      </c>
      <c r="AB5687" s="9">
        <v>8014043</v>
      </c>
      <c r="AC5687" s="9" t="s">
        <v>6462</v>
      </c>
      <c r="AD5687" s="9" t="s">
        <v>231</v>
      </c>
      <c r="AE5687" s="5">
        <f t="shared" si="198"/>
        <v>0</v>
      </c>
      <c r="AF5687" s="5" t="str">
        <f t="shared" si="199"/>
        <v>katB</v>
      </c>
      <c r="AG5687" s="153"/>
      <c r="AH5687" s="153"/>
      <c r="AI5687" t="s">
        <v>201</v>
      </c>
      <c r="AJ5687" t="s">
        <v>17878</v>
      </c>
      <c r="AK5687" s="9" t="str">
        <f>VLOOKUP(Y5687,zdroj!D:AJ,33,0)</f>
        <v>katB</v>
      </c>
    </row>
    <row r="5688" spans="8:37" x14ac:dyDescent="0.25">
      <c r="H5688" s="8"/>
      <c r="I5688" s="8"/>
      <c r="N5688" s="23"/>
      <c r="O5688" s="24"/>
      <c r="P5688" s="19"/>
      <c r="Q5688" s="19"/>
      <c r="R5688" s="19"/>
      <c r="U5688" s="27"/>
      <c r="Y5688" s="9" t="s">
        <v>579</v>
      </c>
      <c r="Z5688" s="9" t="s">
        <v>462</v>
      </c>
      <c r="AA5688" s="9" t="s">
        <v>198</v>
      </c>
      <c r="AB5688" s="9">
        <v>8014051</v>
      </c>
      <c r="AC5688" s="9" t="s">
        <v>6463</v>
      </c>
      <c r="AD5688" s="9" t="s">
        <v>231</v>
      </c>
      <c r="AE5688" s="5">
        <f t="shared" si="198"/>
        <v>0</v>
      </c>
      <c r="AF5688" s="5" t="str">
        <f t="shared" si="199"/>
        <v>katB</v>
      </c>
      <c r="AG5688" s="153"/>
      <c r="AH5688" s="153"/>
      <c r="AI5688" t="s">
        <v>201</v>
      </c>
      <c r="AJ5688" t="s">
        <v>17878</v>
      </c>
      <c r="AK5688" s="9" t="str">
        <f>VLOOKUP(Y5688,zdroj!D:AJ,33,0)</f>
        <v>katB</v>
      </c>
    </row>
    <row r="5689" spans="8:37" x14ac:dyDescent="0.25">
      <c r="H5689" s="8"/>
      <c r="I5689" s="8"/>
      <c r="N5689" s="23"/>
      <c r="O5689" s="24"/>
      <c r="P5689" s="19"/>
      <c r="Q5689" s="19"/>
      <c r="R5689" s="19"/>
      <c r="U5689" s="27"/>
      <c r="Y5689" s="9" t="s">
        <v>579</v>
      </c>
      <c r="Z5689" s="9" t="s">
        <v>462</v>
      </c>
      <c r="AA5689" s="9" t="s">
        <v>198</v>
      </c>
      <c r="AB5689" s="9">
        <v>8014060</v>
      </c>
      <c r="AC5689" s="9" t="s">
        <v>6464</v>
      </c>
      <c r="AD5689" s="9" t="s">
        <v>800</v>
      </c>
      <c r="AE5689" s="5">
        <f t="shared" si="198"/>
        <v>0</v>
      </c>
      <c r="AF5689" s="5" t="str">
        <f t="shared" si="199"/>
        <v>Pokryto</v>
      </c>
      <c r="AG5689" s="153"/>
      <c r="AH5689" s="153"/>
      <c r="AI5689" t="s">
        <v>201</v>
      </c>
      <c r="AJ5689" t="s">
        <v>800</v>
      </c>
      <c r="AK5689" s="9" t="str">
        <f>VLOOKUP(Y5689,zdroj!D:AJ,33,0)</f>
        <v>katB</v>
      </c>
    </row>
    <row r="5690" spans="8:37" x14ac:dyDescent="0.25">
      <c r="H5690" s="8"/>
      <c r="I5690" s="8"/>
      <c r="N5690" s="23"/>
      <c r="O5690" s="24"/>
      <c r="P5690" s="19"/>
      <c r="Q5690" s="19"/>
      <c r="R5690" s="19"/>
      <c r="U5690" s="27"/>
      <c r="Y5690" s="9" t="s">
        <v>579</v>
      </c>
      <c r="Z5690" s="9" t="s">
        <v>462</v>
      </c>
      <c r="AA5690" s="9" t="s">
        <v>198</v>
      </c>
      <c r="AB5690" s="9">
        <v>8014078</v>
      </c>
      <c r="AC5690" s="9" t="s">
        <v>6465</v>
      </c>
      <c r="AD5690" s="9" t="s">
        <v>231</v>
      </c>
      <c r="AE5690" s="5">
        <f t="shared" si="198"/>
        <v>0</v>
      </c>
      <c r="AF5690" s="5" t="str">
        <f t="shared" si="199"/>
        <v>katB</v>
      </c>
      <c r="AG5690" s="153"/>
      <c r="AH5690" s="153"/>
      <c r="AI5690" t="s">
        <v>201</v>
      </c>
      <c r="AJ5690" t="s">
        <v>17878</v>
      </c>
      <c r="AK5690" s="9" t="str">
        <f>VLOOKUP(Y5690,zdroj!D:AJ,33,0)</f>
        <v>katB</v>
      </c>
    </row>
    <row r="5691" spans="8:37" x14ac:dyDescent="0.25">
      <c r="H5691" s="8"/>
      <c r="I5691" s="8"/>
      <c r="N5691" s="23"/>
      <c r="O5691" s="24"/>
      <c r="P5691" s="19"/>
      <c r="Q5691" s="19"/>
      <c r="R5691" s="19"/>
      <c r="U5691" s="27"/>
      <c r="Y5691" s="9" t="s">
        <v>579</v>
      </c>
      <c r="Z5691" s="9" t="s">
        <v>462</v>
      </c>
      <c r="AA5691" s="9" t="s">
        <v>198</v>
      </c>
      <c r="AB5691" s="9">
        <v>8014086</v>
      </c>
      <c r="AC5691" s="9" t="s">
        <v>6466</v>
      </c>
      <c r="AD5691" s="9" t="s">
        <v>231</v>
      </c>
      <c r="AE5691" s="5">
        <f t="shared" si="198"/>
        <v>0</v>
      </c>
      <c r="AF5691" s="5" t="str">
        <f t="shared" si="199"/>
        <v>katB</v>
      </c>
      <c r="AG5691" s="153"/>
      <c r="AH5691" s="153"/>
      <c r="AI5691" t="s">
        <v>201</v>
      </c>
      <c r="AJ5691" t="s">
        <v>17878</v>
      </c>
      <c r="AK5691" s="9" t="str">
        <f>VLOOKUP(Y5691,zdroj!D:AJ,33,0)</f>
        <v>katB</v>
      </c>
    </row>
    <row r="5692" spans="8:37" x14ac:dyDescent="0.25">
      <c r="H5692" s="8"/>
      <c r="I5692" s="8"/>
      <c r="N5692" s="23"/>
      <c r="O5692" s="24"/>
      <c r="P5692" s="19"/>
      <c r="Q5692" s="19"/>
      <c r="R5692" s="19"/>
      <c r="U5692" s="27"/>
      <c r="Y5692" s="9" t="s">
        <v>579</v>
      </c>
      <c r="Z5692" s="9" t="s">
        <v>462</v>
      </c>
      <c r="AA5692" s="9" t="s">
        <v>198</v>
      </c>
      <c r="AB5692" s="9">
        <v>8012644</v>
      </c>
      <c r="AC5692" s="9" t="s">
        <v>6467</v>
      </c>
      <c r="AD5692" s="9" t="s">
        <v>231</v>
      </c>
      <c r="AE5692" s="5">
        <f t="shared" si="198"/>
        <v>0</v>
      </c>
      <c r="AF5692" s="5" t="str">
        <f t="shared" si="199"/>
        <v>katB</v>
      </c>
      <c r="AG5692" s="153"/>
      <c r="AH5692" s="153"/>
      <c r="AI5692" t="s">
        <v>17879</v>
      </c>
      <c r="AJ5692" t="s">
        <v>17878</v>
      </c>
      <c r="AK5692" s="9" t="str">
        <f>VLOOKUP(Y5692,zdroj!D:AJ,33,0)</f>
        <v>katB</v>
      </c>
    </row>
    <row r="5693" spans="8:37" x14ac:dyDescent="0.25">
      <c r="H5693" s="8"/>
      <c r="I5693" s="8"/>
      <c r="N5693" s="23"/>
      <c r="O5693" s="24"/>
      <c r="P5693" s="19"/>
      <c r="Q5693" s="19"/>
      <c r="R5693" s="19"/>
      <c r="U5693" s="27"/>
      <c r="Y5693" s="9" t="s">
        <v>579</v>
      </c>
      <c r="Z5693" s="9" t="s">
        <v>462</v>
      </c>
      <c r="AA5693" s="9" t="s">
        <v>198</v>
      </c>
      <c r="AB5693" s="9">
        <v>8014094</v>
      </c>
      <c r="AC5693" s="9" t="s">
        <v>6468</v>
      </c>
      <c r="AD5693" s="9" t="s">
        <v>231</v>
      </c>
      <c r="AE5693" s="5">
        <f t="shared" si="198"/>
        <v>0</v>
      </c>
      <c r="AF5693" s="5" t="str">
        <f t="shared" si="199"/>
        <v>katB</v>
      </c>
      <c r="AG5693" s="153"/>
      <c r="AH5693" s="153"/>
      <c r="AI5693" t="s">
        <v>201</v>
      </c>
      <c r="AJ5693" t="s">
        <v>17878</v>
      </c>
      <c r="AK5693" s="9" t="str">
        <f>VLOOKUP(Y5693,zdroj!D:AJ,33,0)</f>
        <v>katB</v>
      </c>
    </row>
    <row r="5694" spans="8:37" x14ac:dyDescent="0.25">
      <c r="H5694" s="8"/>
      <c r="I5694" s="8"/>
      <c r="N5694" s="23"/>
      <c r="O5694" s="24"/>
      <c r="P5694" s="19"/>
      <c r="Q5694" s="19"/>
      <c r="R5694" s="19"/>
      <c r="U5694" s="27"/>
      <c r="Y5694" s="9" t="s">
        <v>579</v>
      </c>
      <c r="Z5694" s="9" t="s">
        <v>462</v>
      </c>
      <c r="AA5694" s="9" t="s">
        <v>198</v>
      </c>
      <c r="AB5694" s="9">
        <v>8014108</v>
      </c>
      <c r="AC5694" s="9" t="s">
        <v>6469</v>
      </c>
      <c r="AD5694" s="9" t="s">
        <v>231</v>
      </c>
      <c r="AE5694" s="5">
        <f t="shared" si="198"/>
        <v>0</v>
      </c>
      <c r="AF5694" s="5" t="str">
        <f t="shared" si="199"/>
        <v>katB</v>
      </c>
      <c r="AG5694" s="153"/>
      <c r="AH5694" s="153"/>
      <c r="AI5694" t="s">
        <v>201</v>
      </c>
      <c r="AJ5694" t="s">
        <v>17878</v>
      </c>
      <c r="AK5694" s="9" t="str">
        <f>VLOOKUP(Y5694,zdroj!D:AJ,33,0)</f>
        <v>katB</v>
      </c>
    </row>
    <row r="5695" spans="8:37" x14ac:dyDescent="0.25">
      <c r="H5695" s="8"/>
      <c r="I5695" s="8"/>
      <c r="N5695" s="23"/>
      <c r="O5695" s="24"/>
      <c r="P5695" s="19"/>
      <c r="Q5695" s="19"/>
      <c r="R5695" s="19"/>
      <c r="U5695" s="27"/>
      <c r="Y5695" s="9" t="s">
        <v>579</v>
      </c>
      <c r="Z5695" s="9" t="s">
        <v>462</v>
      </c>
      <c r="AA5695" s="9" t="s">
        <v>198</v>
      </c>
      <c r="AB5695" s="9">
        <v>8014116</v>
      </c>
      <c r="AC5695" s="9" t="s">
        <v>6470</v>
      </c>
      <c r="AD5695" s="9" t="s">
        <v>231</v>
      </c>
      <c r="AE5695" s="5">
        <f t="shared" si="198"/>
        <v>0</v>
      </c>
      <c r="AF5695" s="5" t="str">
        <f t="shared" si="199"/>
        <v>katB</v>
      </c>
      <c r="AG5695" s="153"/>
      <c r="AH5695" s="153"/>
      <c r="AI5695" t="s">
        <v>201</v>
      </c>
      <c r="AJ5695" t="s">
        <v>17878</v>
      </c>
      <c r="AK5695" s="9" t="str">
        <f>VLOOKUP(Y5695,zdroj!D:AJ,33,0)</f>
        <v>katB</v>
      </c>
    </row>
    <row r="5696" spans="8:37" x14ac:dyDescent="0.25">
      <c r="H5696" s="8"/>
      <c r="I5696" s="8"/>
      <c r="N5696" s="23"/>
      <c r="O5696" s="24"/>
      <c r="P5696" s="19"/>
      <c r="Q5696" s="19"/>
      <c r="R5696" s="19"/>
      <c r="U5696" s="27"/>
      <c r="Y5696" s="9" t="s">
        <v>579</v>
      </c>
      <c r="Z5696" s="9" t="s">
        <v>462</v>
      </c>
      <c r="AA5696" s="9" t="s">
        <v>198</v>
      </c>
      <c r="AB5696" s="9">
        <v>8014124</v>
      </c>
      <c r="AC5696" s="9" t="s">
        <v>6471</v>
      </c>
      <c r="AD5696" s="9" t="s">
        <v>800</v>
      </c>
      <c r="AE5696" s="5">
        <f t="shared" si="198"/>
        <v>0</v>
      </c>
      <c r="AF5696" s="5" t="str">
        <f t="shared" si="199"/>
        <v>Pokryto</v>
      </c>
      <c r="AG5696" s="153"/>
      <c r="AH5696" s="153"/>
      <c r="AI5696" t="s">
        <v>201</v>
      </c>
      <c r="AJ5696" t="s">
        <v>800</v>
      </c>
      <c r="AK5696" s="9" t="str">
        <f>VLOOKUP(Y5696,zdroj!D:AJ,33,0)</f>
        <v>katB</v>
      </c>
    </row>
    <row r="5697" spans="8:37" x14ac:dyDescent="0.25">
      <c r="H5697" s="8"/>
      <c r="I5697" s="8"/>
      <c r="N5697" s="23"/>
      <c r="O5697" s="24"/>
      <c r="P5697" s="19"/>
      <c r="Q5697" s="19"/>
      <c r="R5697" s="19"/>
      <c r="U5697" s="27"/>
      <c r="Y5697" s="9" t="s">
        <v>579</v>
      </c>
      <c r="Z5697" s="9" t="s">
        <v>462</v>
      </c>
      <c r="AA5697" s="9" t="s">
        <v>198</v>
      </c>
      <c r="AB5697" s="9">
        <v>8014132</v>
      </c>
      <c r="AC5697" s="9" t="s">
        <v>6472</v>
      </c>
      <c r="AD5697" s="9" t="s">
        <v>231</v>
      </c>
      <c r="AE5697" s="5">
        <f t="shared" si="198"/>
        <v>0</v>
      </c>
      <c r="AF5697" s="5" t="str">
        <f t="shared" si="199"/>
        <v>katB</v>
      </c>
      <c r="AG5697" s="153"/>
      <c r="AH5697" s="153"/>
      <c r="AI5697" t="s">
        <v>201</v>
      </c>
      <c r="AJ5697" t="s">
        <v>17878</v>
      </c>
      <c r="AK5697" s="9" t="str">
        <f>VLOOKUP(Y5697,zdroj!D:AJ,33,0)</f>
        <v>katB</v>
      </c>
    </row>
    <row r="5698" spans="8:37" x14ac:dyDescent="0.25">
      <c r="H5698" s="8"/>
      <c r="I5698" s="8"/>
      <c r="N5698" s="23"/>
      <c r="O5698" s="24"/>
      <c r="P5698" s="19"/>
      <c r="Q5698" s="19"/>
      <c r="R5698" s="19"/>
      <c r="U5698" s="27"/>
      <c r="Y5698" s="9" t="s">
        <v>579</v>
      </c>
      <c r="Z5698" s="9" t="s">
        <v>462</v>
      </c>
      <c r="AA5698" s="9" t="s">
        <v>198</v>
      </c>
      <c r="AB5698" s="9">
        <v>8014141</v>
      </c>
      <c r="AC5698" s="9" t="s">
        <v>6473</v>
      </c>
      <c r="AD5698" s="9" t="s">
        <v>231</v>
      </c>
      <c r="AE5698" s="5">
        <f t="shared" si="198"/>
        <v>0</v>
      </c>
      <c r="AF5698" s="5" t="str">
        <f t="shared" si="199"/>
        <v>katB</v>
      </c>
      <c r="AG5698" s="153"/>
      <c r="AH5698" s="153"/>
      <c r="AI5698" t="s">
        <v>201</v>
      </c>
      <c r="AJ5698" t="s">
        <v>17878</v>
      </c>
      <c r="AK5698" s="9" t="str">
        <f>VLOOKUP(Y5698,zdroj!D:AJ,33,0)</f>
        <v>katB</v>
      </c>
    </row>
    <row r="5699" spans="8:37" x14ac:dyDescent="0.25">
      <c r="H5699" s="8"/>
      <c r="I5699" s="8"/>
      <c r="N5699" s="23"/>
      <c r="O5699" s="24"/>
      <c r="P5699" s="19"/>
      <c r="Q5699" s="19"/>
      <c r="R5699" s="19"/>
      <c r="U5699" s="27"/>
      <c r="Y5699" s="9" t="s">
        <v>579</v>
      </c>
      <c r="Z5699" s="9" t="s">
        <v>462</v>
      </c>
      <c r="AA5699" s="9" t="s">
        <v>198</v>
      </c>
      <c r="AB5699" s="9">
        <v>8014159</v>
      </c>
      <c r="AC5699" s="9" t="s">
        <v>6474</v>
      </c>
      <c r="AD5699" s="9" t="s">
        <v>231</v>
      </c>
      <c r="AE5699" s="5">
        <f t="shared" si="198"/>
        <v>0</v>
      </c>
      <c r="AF5699" s="5" t="str">
        <f t="shared" si="199"/>
        <v>katB</v>
      </c>
      <c r="AG5699" s="153"/>
      <c r="AH5699" s="153"/>
      <c r="AI5699" t="s">
        <v>229</v>
      </c>
      <c r="AJ5699" t="s">
        <v>17878</v>
      </c>
      <c r="AK5699" s="9" t="str">
        <f>VLOOKUP(Y5699,zdroj!D:AJ,33,0)</f>
        <v>katB</v>
      </c>
    </row>
    <row r="5700" spans="8:37" x14ac:dyDescent="0.25">
      <c r="H5700" s="8"/>
      <c r="I5700" s="8"/>
      <c r="N5700" s="23"/>
      <c r="O5700" s="24"/>
      <c r="P5700" s="19"/>
      <c r="Q5700" s="19"/>
      <c r="R5700" s="19"/>
      <c r="U5700" s="27"/>
      <c r="Y5700" s="9" t="s">
        <v>579</v>
      </c>
      <c r="Z5700" s="9" t="s">
        <v>462</v>
      </c>
      <c r="AA5700" s="9" t="s">
        <v>198</v>
      </c>
      <c r="AB5700" s="9">
        <v>8014167</v>
      </c>
      <c r="AC5700" s="9" t="s">
        <v>6475</v>
      </c>
      <c r="AD5700" s="9" t="s">
        <v>231</v>
      </c>
      <c r="AE5700" s="5">
        <f t="shared" si="198"/>
        <v>0</v>
      </c>
      <c r="AF5700" s="5" t="str">
        <f t="shared" si="199"/>
        <v>katB</v>
      </c>
      <c r="AG5700" s="153"/>
      <c r="AH5700" s="153"/>
      <c r="AI5700" t="s">
        <v>17880</v>
      </c>
      <c r="AJ5700" t="s">
        <v>17878</v>
      </c>
      <c r="AK5700" s="9" t="str">
        <f>VLOOKUP(Y5700,zdroj!D:AJ,33,0)</f>
        <v>katB</v>
      </c>
    </row>
    <row r="5701" spans="8:37" x14ac:dyDescent="0.25">
      <c r="H5701" s="8"/>
      <c r="I5701" s="8"/>
      <c r="N5701" s="23"/>
      <c r="O5701" s="24"/>
      <c r="P5701" s="19"/>
      <c r="Q5701" s="19"/>
      <c r="R5701" s="19"/>
      <c r="U5701" s="27"/>
      <c r="Y5701" s="9" t="s">
        <v>579</v>
      </c>
      <c r="Z5701" s="9" t="s">
        <v>462</v>
      </c>
      <c r="AA5701" s="9" t="s">
        <v>198</v>
      </c>
      <c r="AB5701" s="9">
        <v>8014175</v>
      </c>
      <c r="AC5701" s="9" t="s">
        <v>6476</v>
      </c>
      <c r="AD5701" s="9" t="s">
        <v>231</v>
      </c>
      <c r="AE5701" s="5">
        <f t="shared" si="198"/>
        <v>0</v>
      </c>
      <c r="AF5701" s="5" t="str">
        <f t="shared" si="199"/>
        <v>katB</v>
      </c>
      <c r="AG5701" s="153"/>
      <c r="AH5701" s="153"/>
      <c r="AI5701" t="s">
        <v>201</v>
      </c>
      <c r="AJ5701" t="s">
        <v>17878</v>
      </c>
      <c r="AK5701" s="9" t="str">
        <f>VLOOKUP(Y5701,zdroj!D:AJ,33,0)</f>
        <v>katB</v>
      </c>
    </row>
    <row r="5702" spans="8:37" x14ac:dyDescent="0.25">
      <c r="H5702" s="8"/>
      <c r="I5702" s="8"/>
      <c r="N5702" s="23"/>
      <c r="O5702" s="24"/>
      <c r="P5702" s="19"/>
      <c r="Q5702" s="19"/>
      <c r="R5702" s="19"/>
      <c r="U5702" s="27"/>
      <c r="Y5702" s="9" t="s">
        <v>579</v>
      </c>
      <c r="Z5702" s="9" t="s">
        <v>462</v>
      </c>
      <c r="AA5702" s="9" t="s">
        <v>198</v>
      </c>
      <c r="AB5702" s="9">
        <v>8014183</v>
      </c>
      <c r="AC5702" s="9" t="s">
        <v>6477</v>
      </c>
      <c r="AD5702" s="9" t="s">
        <v>800</v>
      </c>
      <c r="AE5702" s="5">
        <f t="shared" si="198"/>
        <v>0</v>
      </c>
      <c r="AF5702" s="5" t="str">
        <f t="shared" si="199"/>
        <v>Pokryto</v>
      </c>
      <c r="AG5702" s="153"/>
      <c r="AH5702" s="153"/>
      <c r="AI5702" t="s">
        <v>201</v>
      </c>
      <c r="AJ5702" t="s">
        <v>800</v>
      </c>
      <c r="AK5702" s="9" t="str">
        <f>VLOOKUP(Y5702,zdroj!D:AJ,33,0)</f>
        <v>katB</v>
      </c>
    </row>
    <row r="5703" spans="8:37" x14ac:dyDescent="0.25">
      <c r="H5703" s="8"/>
      <c r="I5703" s="8"/>
      <c r="N5703" s="23"/>
      <c r="O5703" s="24"/>
      <c r="P5703" s="19"/>
      <c r="Q5703" s="19"/>
      <c r="R5703" s="19"/>
      <c r="U5703" s="27"/>
      <c r="Y5703" s="9" t="s">
        <v>579</v>
      </c>
      <c r="Z5703" s="9" t="s">
        <v>462</v>
      </c>
      <c r="AA5703" s="9" t="s">
        <v>198</v>
      </c>
      <c r="AB5703" s="9">
        <v>8012652</v>
      </c>
      <c r="AC5703" s="9" t="s">
        <v>6478</v>
      </c>
      <c r="AD5703" s="9" t="s">
        <v>800</v>
      </c>
      <c r="AE5703" s="5">
        <f t="shared" si="198"/>
        <v>0</v>
      </c>
      <c r="AF5703" s="5" t="str">
        <f t="shared" si="199"/>
        <v>Pokryto</v>
      </c>
      <c r="AG5703" s="153"/>
      <c r="AH5703" s="153"/>
      <c r="AI5703" t="s">
        <v>201</v>
      </c>
      <c r="AJ5703" t="s">
        <v>800</v>
      </c>
      <c r="AK5703" s="9" t="str">
        <f>VLOOKUP(Y5703,zdroj!D:AJ,33,0)</f>
        <v>katB</v>
      </c>
    </row>
    <row r="5704" spans="8:37" x14ac:dyDescent="0.25">
      <c r="H5704" s="8"/>
      <c r="I5704" s="8"/>
      <c r="N5704" s="23"/>
      <c r="O5704" s="24"/>
      <c r="P5704" s="19"/>
      <c r="Q5704" s="19"/>
      <c r="R5704" s="19"/>
      <c r="U5704" s="27"/>
      <c r="Y5704" s="9" t="s">
        <v>579</v>
      </c>
      <c r="Z5704" s="9" t="s">
        <v>462</v>
      </c>
      <c r="AA5704" s="9" t="s">
        <v>198</v>
      </c>
      <c r="AB5704" s="9">
        <v>8014191</v>
      </c>
      <c r="AC5704" s="9" t="s">
        <v>6479</v>
      </c>
      <c r="AD5704" s="9" t="s">
        <v>231</v>
      </c>
      <c r="AE5704" s="5">
        <f t="shared" si="198"/>
        <v>0</v>
      </c>
      <c r="AF5704" s="5" t="str">
        <f t="shared" si="199"/>
        <v>katB</v>
      </c>
      <c r="AG5704" s="153"/>
      <c r="AH5704" s="153"/>
      <c r="AI5704" t="s">
        <v>17880</v>
      </c>
      <c r="AJ5704" t="s">
        <v>17878</v>
      </c>
      <c r="AK5704" s="9" t="str">
        <f>VLOOKUP(Y5704,zdroj!D:AJ,33,0)</f>
        <v>katB</v>
      </c>
    </row>
    <row r="5705" spans="8:37" x14ac:dyDescent="0.25">
      <c r="H5705" s="8"/>
      <c r="I5705" s="8"/>
      <c r="N5705" s="23"/>
      <c r="O5705" s="24"/>
      <c r="P5705" s="19"/>
      <c r="Q5705" s="19"/>
      <c r="R5705" s="19"/>
      <c r="U5705" s="27"/>
      <c r="Y5705" s="9" t="s">
        <v>579</v>
      </c>
      <c r="Z5705" s="9" t="s">
        <v>462</v>
      </c>
      <c r="AA5705" s="9" t="s">
        <v>198</v>
      </c>
      <c r="AB5705" s="9">
        <v>8014205</v>
      </c>
      <c r="AC5705" s="9" t="s">
        <v>6480</v>
      </c>
      <c r="AD5705" s="9" t="s">
        <v>231</v>
      </c>
      <c r="AE5705" s="5">
        <f t="shared" si="198"/>
        <v>0</v>
      </c>
      <c r="AF5705" s="5" t="str">
        <f t="shared" si="199"/>
        <v>katB</v>
      </c>
      <c r="AG5705" s="153"/>
      <c r="AH5705" s="153"/>
      <c r="AI5705" t="s">
        <v>201</v>
      </c>
      <c r="AJ5705" t="s">
        <v>17878</v>
      </c>
      <c r="AK5705" s="9" t="str">
        <f>VLOOKUP(Y5705,zdroj!D:AJ,33,0)</f>
        <v>katB</v>
      </c>
    </row>
    <row r="5706" spans="8:37" x14ac:dyDescent="0.25">
      <c r="H5706" s="8"/>
      <c r="I5706" s="8"/>
      <c r="N5706" s="23"/>
      <c r="O5706" s="24"/>
      <c r="P5706" s="19"/>
      <c r="Q5706" s="19"/>
      <c r="R5706" s="19"/>
      <c r="U5706" s="27"/>
      <c r="Y5706" s="9" t="s">
        <v>579</v>
      </c>
      <c r="Z5706" s="9" t="s">
        <v>462</v>
      </c>
      <c r="AA5706" s="9" t="s">
        <v>198</v>
      </c>
      <c r="AB5706" s="9">
        <v>8014213</v>
      </c>
      <c r="AC5706" s="9" t="s">
        <v>6481</v>
      </c>
      <c r="AD5706" s="9" t="s">
        <v>231</v>
      </c>
      <c r="AE5706" s="5">
        <f t="shared" ref="AE5706:AE5769" si="200">VLOOKUP(Y5706,K:T,10,0)</f>
        <v>0</v>
      </c>
      <c r="AF5706" s="5" t="str">
        <f t="shared" ref="AF5706:AF5769" si="201">IF(AE5706="A",IF(AD5706="katA","katB",AD5706),AD5706)</f>
        <v>katB</v>
      </c>
      <c r="AG5706" s="153"/>
      <c r="AH5706" s="153"/>
      <c r="AI5706" t="s">
        <v>201</v>
      </c>
      <c r="AJ5706" t="s">
        <v>17878</v>
      </c>
      <c r="AK5706" s="9" t="str">
        <f>VLOOKUP(Y5706,zdroj!D:AJ,33,0)</f>
        <v>katB</v>
      </c>
    </row>
    <row r="5707" spans="8:37" x14ac:dyDescent="0.25">
      <c r="H5707" s="8"/>
      <c r="I5707" s="8"/>
      <c r="N5707" s="23"/>
      <c r="O5707" s="24"/>
      <c r="P5707" s="19"/>
      <c r="Q5707" s="19"/>
      <c r="R5707" s="19"/>
      <c r="U5707" s="27"/>
      <c r="Y5707" s="9" t="s">
        <v>579</v>
      </c>
      <c r="Z5707" s="9" t="s">
        <v>462</v>
      </c>
      <c r="AA5707" s="9" t="s">
        <v>198</v>
      </c>
      <c r="AB5707" s="9">
        <v>8014221</v>
      </c>
      <c r="AC5707" s="9" t="s">
        <v>6482</v>
      </c>
      <c r="AD5707" s="9" t="s">
        <v>231</v>
      </c>
      <c r="AE5707" s="5">
        <f t="shared" si="200"/>
        <v>0</v>
      </c>
      <c r="AF5707" s="5" t="str">
        <f t="shared" si="201"/>
        <v>katB</v>
      </c>
      <c r="AG5707" s="153"/>
      <c r="AH5707" s="153"/>
      <c r="AI5707" t="s">
        <v>17880</v>
      </c>
      <c r="AJ5707" t="s">
        <v>17878</v>
      </c>
      <c r="AK5707" s="9" t="str">
        <f>VLOOKUP(Y5707,zdroj!D:AJ,33,0)</f>
        <v>katB</v>
      </c>
    </row>
    <row r="5708" spans="8:37" x14ac:dyDescent="0.25">
      <c r="H5708" s="8"/>
      <c r="I5708" s="8"/>
      <c r="N5708" s="23"/>
      <c r="O5708" s="24"/>
      <c r="P5708" s="19"/>
      <c r="Q5708" s="19"/>
      <c r="R5708" s="19"/>
      <c r="U5708" s="27"/>
      <c r="Y5708" s="9" t="s">
        <v>579</v>
      </c>
      <c r="Z5708" s="9" t="s">
        <v>462</v>
      </c>
      <c r="AA5708" s="9" t="s">
        <v>198</v>
      </c>
      <c r="AB5708" s="9">
        <v>8014230</v>
      </c>
      <c r="AC5708" s="9" t="s">
        <v>6483</v>
      </c>
      <c r="AD5708" s="9" t="s">
        <v>231</v>
      </c>
      <c r="AE5708" s="5">
        <f t="shared" si="200"/>
        <v>0</v>
      </c>
      <c r="AF5708" s="5" t="str">
        <f t="shared" si="201"/>
        <v>katB</v>
      </c>
      <c r="AG5708" s="153"/>
      <c r="AH5708" s="153"/>
      <c r="AI5708" t="s">
        <v>201</v>
      </c>
      <c r="AJ5708" t="s">
        <v>17878</v>
      </c>
      <c r="AK5708" s="9" t="str">
        <f>VLOOKUP(Y5708,zdroj!D:AJ,33,0)</f>
        <v>katB</v>
      </c>
    </row>
    <row r="5709" spans="8:37" x14ac:dyDescent="0.25">
      <c r="H5709" s="8"/>
      <c r="I5709" s="8"/>
      <c r="N5709" s="23"/>
      <c r="O5709" s="24"/>
      <c r="P5709" s="19"/>
      <c r="Q5709" s="19"/>
      <c r="R5709" s="19"/>
      <c r="U5709" s="27"/>
      <c r="Y5709" s="9" t="s">
        <v>579</v>
      </c>
      <c r="Z5709" s="9" t="s">
        <v>462</v>
      </c>
      <c r="AA5709" s="9" t="s">
        <v>198</v>
      </c>
      <c r="AB5709" s="9">
        <v>25259512</v>
      </c>
      <c r="AC5709" s="9" t="s">
        <v>6484</v>
      </c>
      <c r="AD5709" s="9" t="s">
        <v>231</v>
      </c>
      <c r="AE5709" s="5">
        <f t="shared" si="200"/>
        <v>0</v>
      </c>
      <c r="AF5709" s="5" t="str">
        <f t="shared" si="201"/>
        <v>katB</v>
      </c>
      <c r="AG5709" s="153"/>
      <c r="AH5709" s="153"/>
      <c r="AI5709" t="s">
        <v>201</v>
      </c>
      <c r="AJ5709" t="s">
        <v>17878</v>
      </c>
      <c r="AK5709" s="9" t="str">
        <f>VLOOKUP(Y5709,zdroj!D:AJ,33,0)</f>
        <v>katB</v>
      </c>
    </row>
    <row r="5710" spans="8:37" x14ac:dyDescent="0.25">
      <c r="H5710" s="8"/>
      <c r="I5710" s="8"/>
      <c r="N5710" s="23"/>
      <c r="O5710" s="24"/>
      <c r="P5710" s="19"/>
      <c r="Q5710" s="19"/>
      <c r="R5710" s="19"/>
      <c r="U5710" s="27"/>
      <c r="Y5710" s="9" t="s">
        <v>579</v>
      </c>
      <c r="Z5710" s="9" t="s">
        <v>462</v>
      </c>
      <c r="AA5710" s="9" t="s">
        <v>198</v>
      </c>
      <c r="AB5710" s="9">
        <v>25398148</v>
      </c>
      <c r="AC5710" s="9" t="s">
        <v>6485</v>
      </c>
      <c r="AD5710" s="9" t="s">
        <v>800</v>
      </c>
      <c r="AE5710" s="5">
        <f t="shared" si="200"/>
        <v>0</v>
      </c>
      <c r="AF5710" s="5" t="str">
        <f t="shared" si="201"/>
        <v>Pokryto</v>
      </c>
      <c r="AG5710" s="153"/>
      <c r="AH5710" s="153"/>
      <c r="AI5710" t="s">
        <v>201</v>
      </c>
      <c r="AJ5710" t="s">
        <v>800</v>
      </c>
      <c r="AK5710" s="9" t="str">
        <f>VLOOKUP(Y5710,zdroj!D:AJ,33,0)</f>
        <v>katB</v>
      </c>
    </row>
    <row r="5711" spans="8:37" x14ac:dyDescent="0.25">
      <c r="H5711" s="8"/>
      <c r="I5711" s="8"/>
      <c r="N5711" s="23"/>
      <c r="O5711" s="24"/>
      <c r="P5711" s="19"/>
      <c r="Q5711" s="19"/>
      <c r="R5711" s="19"/>
      <c r="U5711" s="27"/>
      <c r="Y5711" s="9" t="s">
        <v>579</v>
      </c>
      <c r="Z5711" s="9" t="s">
        <v>462</v>
      </c>
      <c r="AA5711" s="9" t="s">
        <v>198</v>
      </c>
      <c r="AB5711" s="9">
        <v>25819712</v>
      </c>
      <c r="AC5711" s="9" t="s">
        <v>6486</v>
      </c>
      <c r="AD5711" s="9" t="s">
        <v>800</v>
      </c>
      <c r="AE5711" s="5">
        <f t="shared" si="200"/>
        <v>0</v>
      </c>
      <c r="AF5711" s="5" t="str">
        <f t="shared" si="201"/>
        <v>Pokryto</v>
      </c>
      <c r="AG5711" s="153"/>
      <c r="AH5711" s="153"/>
      <c r="AI5711" t="s">
        <v>201</v>
      </c>
      <c r="AJ5711" t="s">
        <v>800</v>
      </c>
      <c r="AK5711" s="9" t="str">
        <f>VLOOKUP(Y5711,zdroj!D:AJ,33,0)</f>
        <v>katB</v>
      </c>
    </row>
    <row r="5712" spans="8:37" x14ac:dyDescent="0.25">
      <c r="H5712" s="8"/>
      <c r="I5712" s="8"/>
      <c r="N5712" s="23"/>
      <c r="O5712" s="24"/>
      <c r="P5712" s="19"/>
      <c r="Q5712" s="19"/>
      <c r="R5712" s="19"/>
      <c r="U5712" s="27"/>
      <c r="Y5712" s="9" t="s">
        <v>579</v>
      </c>
      <c r="Z5712" s="9" t="s">
        <v>462</v>
      </c>
      <c r="AA5712" s="9" t="s">
        <v>198</v>
      </c>
      <c r="AB5712" s="9">
        <v>25782215</v>
      </c>
      <c r="AC5712" s="9" t="s">
        <v>6487</v>
      </c>
      <c r="AD5712" s="9" t="s">
        <v>800</v>
      </c>
      <c r="AE5712" s="5">
        <f t="shared" si="200"/>
        <v>0</v>
      </c>
      <c r="AF5712" s="5" t="str">
        <f t="shared" si="201"/>
        <v>Pokryto</v>
      </c>
      <c r="AG5712" s="153"/>
      <c r="AH5712" s="153"/>
      <c r="AI5712" t="s">
        <v>201</v>
      </c>
      <c r="AJ5712" t="s">
        <v>800</v>
      </c>
      <c r="AK5712" s="9" t="str">
        <f>VLOOKUP(Y5712,zdroj!D:AJ,33,0)</f>
        <v>katB</v>
      </c>
    </row>
    <row r="5713" spans="8:37" x14ac:dyDescent="0.25">
      <c r="H5713" s="8"/>
      <c r="I5713" s="8"/>
      <c r="N5713" s="23"/>
      <c r="O5713" s="24"/>
      <c r="P5713" s="19"/>
      <c r="Q5713" s="19"/>
      <c r="R5713" s="19"/>
      <c r="U5713" s="27"/>
      <c r="Y5713" s="9" t="s">
        <v>579</v>
      </c>
      <c r="Z5713" s="9" t="s">
        <v>462</v>
      </c>
      <c r="AA5713" s="9" t="s">
        <v>198</v>
      </c>
      <c r="AB5713" s="9">
        <v>25921479</v>
      </c>
      <c r="AC5713" s="9" t="s">
        <v>6488</v>
      </c>
      <c r="AD5713" s="9" t="s">
        <v>231</v>
      </c>
      <c r="AE5713" s="5">
        <f t="shared" si="200"/>
        <v>0</v>
      </c>
      <c r="AF5713" s="5" t="str">
        <f t="shared" si="201"/>
        <v>katB</v>
      </c>
      <c r="AG5713" s="153"/>
      <c r="AH5713" s="153"/>
      <c r="AI5713" t="s">
        <v>201</v>
      </c>
      <c r="AJ5713" t="s">
        <v>17878</v>
      </c>
      <c r="AK5713" s="9" t="str">
        <f>VLOOKUP(Y5713,zdroj!D:AJ,33,0)</f>
        <v>katB</v>
      </c>
    </row>
    <row r="5714" spans="8:37" x14ac:dyDescent="0.25">
      <c r="H5714" s="8"/>
      <c r="I5714" s="8"/>
      <c r="N5714" s="23"/>
      <c r="O5714" s="24"/>
      <c r="P5714" s="19"/>
      <c r="Q5714" s="19"/>
      <c r="R5714" s="19"/>
      <c r="U5714" s="27"/>
      <c r="Y5714" s="9" t="s">
        <v>579</v>
      </c>
      <c r="Z5714" s="9" t="s">
        <v>462</v>
      </c>
      <c r="AA5714" s="9" t="s">
        <v>198</v>
      </c>
      <c r="AB5714" s="9">
        <v>8012482</v>
      </c>
      <c r="AC5714" s="9" t="s">
        <v>6489</v>
      </c>
      <c r="AD5714" s="9" t="s">
        <v>231</v>
      </c>
      <c r="AE5714" s="5">
        <f t="shared" si="200"/>
        <v>0</v>
      </c>
      <c r="AF5714" s="5" t="str">
        <f t="shared" si="201"/>
        <v>katB</v>
      </c>
      <c r="AG5714" s="153"/>
      <c r="AH5714" s="153"/>
      <c r="AI5714" t="s">
        <v>201</v>
      </c>
      <c r="AJ5714" t="s">
        <v>17878</v>
      </c>
      <c r="AK5714" s="9" t="str">
        <f>VLOOKUP(Y5714,zdroj!D:AJ,33,0)</f>
        <v>katB</v>
      </c>
    </row>
    <row r="5715" spans="8:37" x14ac:dyDescent="0.25">
      <c r="H5715" s="8"/>
      <c r="I5715" s="8"/>
      <c r="N5715" s="23"/>
      <c r="O5715" s="24"/>
      <c r="P5715" s="19"/>
      <c r="Q5715" s="19"/>
      <c r="R5715" s="19"/>
      <c r="U5715" s="27"/>
      <c r="Y5715" s="9" t="s">
        <v>579</v>
      </c>
      <c r="Z5715" s="9" t="s">
        <v>462</v>
      </c>
      <c r="AA5715" s="9" t="s">
        <v>198</v>
      </c>
      <c r="AB5715" s="9">
        <v>8012661</v>
      </c>
      <c r="AC5715" s="9" t="s">
        <v>6490</v>
      </c>
      <c r="AD5715" s="9" t="s">
        <v>800</v>
      </c>
      <c r="AE5715" s="5">
        <f t="shared" si="200"/>
        <v>0</v>
      </c>
      <c r="AF5715" s="5" t="str">
        <f t="shared" si="201"/>
        <v>Pokryto</v>
      </c>
      <c r="AG5715" s="153"/>
      <c r="AH5715" s="153"/>
      <c r="AI5715" t="s">
        <v>201</v>
      </c>
      <c r="AJ5715" t="s">
        <v>800</v>
      </c>
      <c r="AK5715" s="9" t="str">
        <f>VLOOKUP(Y5715,zdroj!D:AJ,33,0)</f>
        <v>katB</v>
      </c>
    </row>
    <row r="5716" spans="8:37" x14ac:dyDescent="0.25">
      <c r="H5716" s="8"/>
      <c r="I5716" s="8"/>
      <c r="N5716" s="23"/>
      <c r="O5716" s="24"/>
      <c r="P5716" s="19"/>
      <c r="Q5716" s="19"/>
      <c r="R5716" s="19"/>
      <c r="U5716" s="27"/>
      <c r="Y5716" s="9" t="s">
        <v>579</v>
      </c>
      <c r="Z5716" s="9" t="s">
        <v>462</v>
      </c>
      <c r="AA5716" s="9" t="s">
        <v>198</v>
      </c>
      <c r="AB5716" s="9">
        <v>27028020</v>
      </c>
      <c r="AC5716" s="9" t="s">
        <v>6491</v>
      </c>
      <c r="AD5716" s="9" t="s">
        <v>231</v>
      </c>
      <c r="AE5716" s="5">
        <f t="shared" si="200"/>
        <v>0</v>
      </c>
      <c r="AF5716" s="5" t="str">
        <f t="shared" si="201"/>
        <v>katB</v>
      </c>
      <c r="AG5716" s="153"/>
      <c r="AH5716" s="153"/>
      <c r="AI5716" t="s">
        <v>201</v>
      </c>
      <c r="AJ5716" t="s">
        <v>17878</v>
      </c>
      <c r="AK5716" s="9" t="str">
        <f>VLOOKUP(Y5716,zdroj!D:AJ,33,0)</f>
        <v>katB</v>
      </c>
    </row>
    <row r="5717" spans="8:37" x14ac:dyDescent="0.25">
      <c r="H5717" s="8"/>
      <c r="I5717" s="8"/>
      <c r="N5717" s="23"/>
      <c r="O5717" s="24"/>
      <c r="P5717" s="19"/>
      <c r="Q5717" s="19"/>
      <c r="R5717" s="19"/>
      <c r="U5717" s="27"/>
      <c r="Y5717" s="9" t="s">
        <v>579</v>
      </c>
      <c r="Z5717" s="9" t="s">
        <v>462</v>
      </c>
      <c r="AA5717" s="9" t="s">
        <v>198</v>
      </c>
      <c r="AB5717" s="9">
        <v>27102769</v>
      </c>
      <c r="AC5717" s="9" t="s">
        <v>6492</v>
      </c>
      <c r="AD5717" s="9" t="s">
        <v>231</v>
      </c>
      <c r="AE5717" s="5">
        <f t="shared" si="200"/>
        <v>0</v>
      </c>
      <c r="AF5717" s="5" t="str">
        <f t="shared" si="201"/>
        <v>katB</v>
      </c>
      <c r="AG5717" s="153"/>
      <c r="AH5717" s="153"/>
      <c r="AI5717" t="s">
        <v>201</v>
      </c>
      <c r="AJ5717" t="s">
        <v>17878</v>
      </c>
      <c r="AK5717" s="9" t="str">
        <f>VLOOKUP(Y5717,zdroj!D:AJ,33,0)</f>
        <v>katB</v>
      </c>
    </row>
    <row r="5718" spans="8:37" x14ac:dyDescent="0.25">
      <c r="H5718" s="8"/>
      <c r="I5718" s="8"/>
      <c r="N5718" s="23"/>
      <c r="O5718" s="24"/>
      <c r="P5718" s="19"/>
      <c r="Q5718" s="19"/>
      <c r="R5718" s="19"/>
      <c r="U5718" s="27"/>
      <c r="Y5718" s="9" t="s">
        <v>579</v>
      </c>
      <c r="Z5718" s="9" t="s">
        <v>462</v>
      </c>
      <c r="AA5718" s="9" t="s">
        <v>198</v>
      </c>
      <c r="AB5718" s="9">
        <v>27102777</v>
      </c>
      <c r="AC5718" s="9" t="s">
        <v>6493</v>
      </c>
      <c r="AD5718" s="9" t="s">
        <v>231</v>
      </c>
      <c r="AE5718" s="5">
        <f t="shared" si="200"/>
        <v>0</v>
      </c>
      <c r="AF5718" s="5" t="str">
        <f t="shared" si="201"/>
        <v>katB</v>
      </c>
      <c r="AG5718" s="153"/>
      <c r="AH5718" s="153"/>
      <c r="AI5718" t="s">
        <v>201</v>
      </c>
      <c r="AJ5718" t="s">
        <v>17878</v>
      </c>
      <c r="AK5718" s="9" t="str">
        <f>VLOOKUP(Y5718,zdroj!D:AJ,33,0)</f>
        <v>katB</v>
      </c>
    </row>
    <row r="5719" spans="8:37" x14ac:dyDescent="0.25">
      <c r="H5719" s="8"/>
      <c r="I5719" s="8"/>
      <c r="N5719" s="23"/>
      <c r="O5719" s="24"/>
      <c r="P5719" s="19"/>
      <c r="Q5719" s="19"/>
      <c r="R5719" s="19"/>
      <c r="U5719" s="27"/>
      <c r="Y5719" s="9" t="s">
        <v>579</v>
      </c>
      <c r="Z5719" s="9" t="s">
        <v>462</v>
      </c>
      <c r="AA5719" s="9" t="s">
        <v>198</v>
      </c>
      <c r="AB5719" s="9">
        <v>27753204</v>
      </c>
      <c r="AC5719" s="9" t="s">
        <v>6494</v>
      </c>
      <c r="AD5719" s="9" t="s">
        <v>800</v>
      </c>
      <c r="AE5719" s="5">
        <f t="shared" si="200"/>
        <v>0</v>
      </c>
      <c r="AF5719" s="5" t="str">
        <f t="shared" si="201"/>
        <v>Pokryto</v>
      </c>
      <c r="AG5719" s="153"/>
      <c r="AH5719" s="153"/>
      <c r="AI5719" t="s">
        <v>201</v>
      </c>
      <c r="AJ5719" t="s">
        <v>800</v>
      </c>
      <c r="AK5719" s="9" t="str">
        <f>VLOOKUP(Y5719,zdroj!D:AJ,33,0)</f>
        <v>katB</v>
      </c>
    </row>
    <row r="5720" spans="8:37" x14ac:dyDescent="0.25">
      <c r="H5720" s="8"/>
      <c r="I5720" s="8"/>
      <c r="N5720" s="23"/>
      <c r="O5720" s="24"/>
      <c r="P5720" s="19"/>
      <c r="Q5720" s="19"/>
      <c r="R5720" s="19"/>
      <c r="U5720" s="27"/>
      <c r="Y5720" s="9" t="s">
        <v>579</v>
      </c>
      <c r="Z5720" s="9" t="s">
        <v>462</v>
      </c>
      <c r="AA5720" s="9" t="s">
        <v>198</v>
      </c>
      <c r="AB5720" s="9">
        <v>41782739</v>
      </c>
      <c r="AC5720" s="9" t="s">
        <v>6495</v>
      </c>
      <c r="AD5720" s="9" t="s">
        <v>231</v>
      </c>
      <c r="AE5720" s="5">
        <f t="shared" si="200"/>
        <v>0</v>
      </c>
      <c r="AF5720" s="5" t="str">
        <f t="shared" si="201"/>
        <v>katB</v>
      </c>
      <c r="AG5720" s="153"/>
      <c r="AH5720" s="153"/>
      <c r="AI5720" t="s">
        <v>201</v>
      </c>
      <c r="AJ5720" t="s">
        <v>17878</v>
      </c>
      <c r="AK5720" s="9" t="str">
        <f>VLOOKUP(Y5720,zdroj!D:AJ,33,0)</f>
        <v>katB</v>
      </c>
    </row>
    <row r="5721" spans="8:37" x14ac:dyDescent="0.25">
      <c r="H5721" s="8"/>
      <c r="I5721" s="8"/>
      <c r="N5721" s="23"/>
      <c r="O5721" s="24"/>
      <c r="P5721" s="19"/>
      <c r="Q5721" s="19"/>
      <c r="R5721" s="19"/>
      <c r="U5721" s="27"/>
      <c r="Y5721" s="9" t="s">
        <v>579</v>
      </c>
      <c r="Z5721" s="9" t="s">
        <v>462</v>
      </c>
      <c r="AA5721" s="9" t="s">
        <v>198</v>
      </c>
      <c r="AB5721" s="9">
        <v>40857557</v>
      </c>
      <c r="AC5721" s="9" t="s">
        <v>6496</v>
      </c>
      <c r="AD5721" s="9" t="s">
        <v>231</v>
      </c>
      <c r="AE5721" s="5">
        <f t="shared" si="200"/>
        <v>0</v>
      </c>
      <c r="AF5721" s="5" t="str">
        <f t="shared" si="201"/>
        <v>katB</v>
      </c>
      <c r="AG5721" s="153"/>
      <c r="AH5721" s="153"/>
      <c r="AI5721" t="s">
        <v>201</v>
      </c>
      <c r="AJ5721" t="s">
        <v>17878</v>
      </c>
      <c r="AK5721" s="9" t="str">
        <f>VLOOKUP(Y5721,zdroj!D:AJ,33,0)</f>
        <v>katB</v>
      </c>
    </row>
    <row r="5722" spans="8:37" x14ac:dyDescent="0.25">
      <c r="H5722" s="8"/>
      <c r="I5722" s="8"/>
      <c r="N5722" s="23"/>
      <c r="O5722" s="24"/>
      <c r="P5722" s="19"/>
      <c r="Q5722" s="19"/>
      <c r="R5722" s="19"/>
      <c r="U5722" s="27"/>
      <c r="Y5722" s="9" t="s">
        <v>579</v>
      </c>
      <c r="Z5722" s="9" t="s">
        <v>462</v>
      </c>
      <c r="AA5722" s="9" t="s">
        <v>198</v>
      </c>
      <c r="AB5722" s="9">
        <v>42485568</v>
      </c>
      <c r="AC5722" s="9" t="s">
        <v>6497</v>
      </c>
      <c r="AD5722" s="9" t="s">
        <v>231</v>
      </c>
      <c r="AE5722" s="5">
        <f t="shared" si="200"/>
        <v>0</v>
      </c>
      <c r="AF5722" s="5" t="str">
        <f t="shared" si="201"/>
        <v>katB</v>
      </c>
      <c r="AG5722" s="153"/>
      <c r="AH5722" s="153"/>
      <c r="AI5722" t="s">
        <v>201</v>
      </c>
      <c r="AJ5722" t="s">
        <v>17878</v>
      </c>
      <c r="AK5722" s="9" t="str">
        <f>VLOOKUP(Y5722,zdroj!D:AJ,33,0)</f>
        <v>katB</v>
      </c>
    </row>
    <row r="5723" spans="8:37" x14ac:dyDescent="0.25">
      <c r="H5723" s="8"/>
      <c r="I5723" s="8"/>
      <c r="N5723" s="23"/>
      <c r="O5723" s="24"/>
      <c r="P5723" s="19"/>
      <c r="Q5723" s="19"/>
      <c r="R5723" s="19"/>
      <c r="U5723" s="27"/>
      <c r="Y5723" s="9" t="s">
        <v>579</v>
      </c>
      <c r="Z5723" s="9" t="s">
        <v>462</v>
      </c>
      <c r="AA5723" s="9" t="s">
        <v>198</v>
      </c>
      <c r="AB5723" s="9">
        <v>73075124</v>
      </c>
      <c r="AC5723" s="9" t="s">
        <v>6498</v>
      </c>
      <c r="AD5723" s="9" t="s">
        <v>231</v>
      </c>
      <c r="AE5723" s="5">
        <f t="shared" si="200"/>
        <v>0</v>
      </c>
      <c r="AF5723" s="5" t="str">
        <f t="shared" si="201"/>
        <v>katB</v>
      </c>
      <c r="AG5723" s="153"/>
      <c r="AH5723" s="153"/>
      <c r="AI5723" t="s">
        <v>201</v>
      </c>
      <c r="AJ5723" t="s">
        <v>17878</v>
      </c>
      <c r="AK5723" s="9" t="str">
        <f>VLOOKUP(Y5723,zdroj!D:AJ,33,0)</f>
        <v>katB</v>
      </c>
    </row>
    <row r="5724" spans="8:37" x14ac:dyDescent="0.25">
      <c r="H5724" s="8"/>
      <c r="I5724" s="8"/>
      <c r="N5724" s="23"/>
      <c r="O5724" s="24"/>
      <c r="P5724" s="19"/>
      <c r="Q5724" s="19"/>
      <c r="R5724" s="19"/>
      <c r="U5724" s="27"/>
      <c r="Y5724" s="9" t="s">
        <v>579</v>
      </c>
      <c r="Z5724" s="9" t="s">
        <v>462</v>
      </c>
      <c r="AA5724" s="9" t="s">
        <v>198</v>
      </c>
      <c r="AB5724" s="9">
        <v>42596882</v>
      </c>
      <c r="AC5724" s="9" t="s">
        <v>6499</v>
      </c>
      <c r="AD5724" s="9" t="s">
        <v>800</v>
      </c>
      <c r="AE5724" s="5">
        <f t="shared" si="200"/>
        <v>0</v>
      </c>
      <c r="AF5724" s="5" t="str">
        <f t="shared" si="201"/>
        <v>Pokryto</v>
      </c>
      <c r="AG5724" s="153"/>
      <c r="AH5724" s="153"/>
      <c r="AI5724" t="s">
        <v>201</v>
      </c>
      <c r="AJ5724" t="s">
        <v>800</v>
      </c>
      <c r="AK5724" s="9" t="str">
        <f>VLOOKUP(Y5724,zdroj!D:AJ,33,0)</f>
        <v>katB</v>
      </c>
    </row>
    <row r="5725" spans="8:37" x14ac:dyDescent="0.25">
      <c r="H5725" s="8"/>
      <c r="I5725" s="8"/>
      <c r="N5725" s="23"/>
      <c r="O5725" s="24"/>
      <c r="P5725" s="19"/>
      <c r="Q5725" s="19"/>
      <c r="R5725" s="19"/>
      <c r="U5725" s="27"/>
      <c r="Y5725" s="9" t="s">
        <v>579</v>
      </c>
      <c r="Z5725" s="9" t="s">
        <v>462</v>
      </c>
      <c r="AA5725" s="9" t="s">
        <v>198</v>
      </c>
      <c r="AB5725" s="9">
        <v>8012679</v>
      </c>
      <c r="AC5725" s="9" t="s">
        <v>6500</v>
      </c>
      <c r="AD5725" s="9" t="s">
        <v>800</v>
      </c>
      <c r="AE5725" s="5">
        <f t="shared" si="200"/>
        <v>0</v>
      </c>
      <c r="AF5725" s="5" t="str">
        <f t="shared" si="201"/>
        <v>Pokryto</v>
      </c>
      <c r="AG5725" s="153"/>
      <c r="AH5725" s="153"/>
      <c r="AI5725" t="s">
        <v>201</v>
      </c>
      <c r="AJ5725" t="s">
        <v>800</v>
      </c>
      <c r="AK5725" s="9" t="str">
        <f>VLOOKUP(Y5725,zdroj!D:AJ,33,0)</f>
        <v>katB</v>
      </c>
    </row>
    <row r="5726" spans="8:37" x14ac:dyDescent="0.25">
      <c r="H5726" s="8"/>
      <c r="I5726" s="8"/>
      <c r="N5726" s="23"/>
      <c r="O5726" s="24"/>
      <c r="P5726" s="19"/>
      <c r="Q5726" s="19"/>
      <c r="R5726" s="19"/>
      <c r="U5726" s="27"/>
      <c r="Y5726" s="9" t="s">
        <v>579</v>
      </c>
      <c r="Z5726" s="9" t="s">
        <v>462</v>
      </c>
      <c r="AA5726" s="9" t="s">
        <v>198</v>
      </c>
      <c r="AB5726" s="9">
        <v>73211613</v>
      </c>
      <c r="AC5726" s="9" t="s">
        <v>6501</v>
      </c>
      <c r="AD5726" s="9" t="s">
        <v>231</v>
      </c>
      <c r="AE5726" s="5">
        <f t="shared" si="200"/>
        <v>0</v>
      </c>
      <c r="AF5726" s="5" t="str">
        <f t="shared" si="201"/>
        <v>katB</v>
      </c>
      <c r="AG5726" s="153"/>
      <c r="AH5726" s="153"/>
      <c r="AI5726" t="s">
        <v>201</v>
      </c>
      <c r="AJ5726" t="s">
        <v>17878</v>
      </c>
      <c r="AK5726" s="9" t="str">
        <f>VLOOKUP(Y5726,zdroj!D:AJ,33,0)</f>
        <v>katB</v>
      </c>
    </row>
    <row r="5727" spans="8:37" x14ac:dyDescent="0.25">
      <c r="H5727" s="8"/>
      <c r="I5727" s="8"/>
      <c r="N5727" s="23"/>
      <c r="O5727" s="24"/>
      <c r="P5727" s="19"/>
      <c r="Q5727" s="19"/>
      <c r="R5727" s="19"/>
      <c r="U5727" s="27"/>
      <c r="Y5727" s="9" t="s">
        <v>579</v>
      </c>
      <c r="Z5727" s="9" t="s">
        <v>462</v>
      </c>
      <c r="AA5727" s="9" t="s">
        <v>198</v>
      </c>
      <c r="AB5727" s="9">
        <v>74278363</v>
      </c>
      <c r="AC5727" s="9" t="s">
        <v>6502</v>
      </c>
      <c r="AD5727" s="9" t="s">
        <v>800</v>
      </c>
      <c r="AE5727" s="5">
        <f t="shared" si="200"/>
        <v>0</v>
      </c>
      <c r="AF5727" s="5" t="str">
        <f t="shared" si="201"/>
        <v>Pokryto</v>
      </c>
      <c r="AG5727" s="153"/>
      <c r="AH5727" s="153"/>
      <c r="AI5727" t="s">
        <v>201</v>
      </c>
      <c r="AJ5727" t="s">
        <v>800</v>
      </c>
      <c r="AK5727" s="9" t="str">
        <f>VLOOKUP(Y5727,zdroj!D:AJ,33,0)</f>
        <v>katB</v>
      </c>
    </row>
    <row r="5728" spans="8:37" x14ac:dyDescent="0.25">
      <c r="H5728" s="8"/>
      <c r="I5728" s="8"/>
      <c r="N5728" s="23"/>
      <c r="O5728" s="24"/>
      <c r="P5728" s="19"/>
      <c r="Q5728" s="19"/>
      <c r="R5728" s="19"/>
      <c r="U5728" s="27"/>
      <c r="Y5728" s="9" t="s">
        <v>579</v>
      </c>
      <c r="Z5728" s="9" t="s">
        <v>462</v>
      </c>
      <c r="AA5728" s="9" t="s">
        <v>198</v>
      </c>
      <c r="AB5728" s="9">
        <v>74547879</v>
      </c>
      <c r="AC5728" s="9" t="s">
        <v>6503</v>
      </c>
      <c r="AD5728" s="9" t="s">
        <v>231</v>
      </c>
      <c r="AE5728" s="5">
        <f t="shared" si="200"/>
        <v>0</v>
      </c>
      <c r="AF5728" s="5" t="str">
        <f t="shared" si="201"/>
        <v>katB</v>
      </c>
      <c r="AG5728" s="153"/>
      <c r="AH5728" s="153"/>
      <c r="AI5728" t="s">
        <v>201</v>
      </c>
      <c r="AJ5728" t="s">
        <v>17878</v>
      </c>
      <c r="AK5728" s="9" t="str">
        <f>VLOOKUP(Y5728,zdroj!D:AJ,33,0)</f>
        <v>katB</v>
      </c>
    </row>
    <row r="5729" spans="8:37" x14ac:dyDescent="0.25">
      <c r="H5729" s="8"/>
      <c r="I5729" s="8"/>
      <c r="N5729" s="23"/>
      <c r="O5729" s="24"/>
      <c r="P5729" s="19"/>
      <c r="Q5729" s="19"/>
      <c r="R5729" s="19"/>
      <c r="U5729" s="27"/>
      <c r="Y5729" s="9" t="s">
        <v>579</v>
      </c>
      <c r="Z5729" s="9" t="s">
        <v>462</v>
      </c>
      <c r="AA5729" s="9" t="s">
        <v>198</v>
      </c>
      <c r="AB5729" s="9">
        <v>74548387</v>
      </c>
      <c r="AC5729" s="9" t="s">
        <v>6504</v>
      </c>
      <c r="AD5729" s="9" t="s">
        <v>231</v>
      </c>
      <c r="AE5729" s="5">
        <f t="shared" si="200"/>
        <v>0</v>
      </c>
      <c r="AF5729" s="5" t="str">
        <f t="shared" si="201"/>
        <v>katB</v>
      </c>
      <c r="AG5729" s="153"/>
      <c r="AH5729" s="153"/>
      <c r="AI5729" t="s">
        <v>201</v>
      </c>
      <c r="AJ5729" t="s">
        <v>17878</v>
      </c>
      <c r="AK5729" s="9" t="str">
        <f>VLOOKUP(Y5729,zdroj!D:AJ,33,0)</f>
        <v>katB</v>
      </c>
    </row>
    <row r="5730" spans="8:37" x14ac:dyDescent="0.25">
      <c r="H5730" s="8"/>
      <c r="I5730" s="8"/>
      <c r="N5730" s="23"/>
      <c r="O5730" s="24"/>
      <c r="P5730" s="19"/>
      <c r="Q5730" s="19"/>
      <c r="R5730" s="19"/>
      <c r="U5730" s="27"/>
      <c r="Y5730" s="9" t="s">
        <v>579</v>
      </c>
      <c r="Z5730" s="9" t="s">
        <v>462</v>
      </c>
      <c r="AA5730" s="9" t="s">
        <v>198</v>
      </c>
      <c r="AB5730" s="9">
        <v>75264358</v>
      </c>
      <c r="AC5730" s="9" t="s">
        <v>6505</v>
      </c>
      <c r="AD5730" s="9" t="s">
        <v>800</v>
      </c>
      <c r="AE5730" s="5">
        <f t="shared" si="200"/>
        <v>0</v>
      </c>
      <c r="AF5730" s="5" t="str">
        <f t="shared" si="201"/>
        <v>Pokryto</v>
      </c>
      <c r="AG5730" s="153"/>
      <c r="AH5730" s="153"/>
      <c r="AI5730" t="s">
        <v>201</v>
      </c>
      <c r="AJ5730" t="s">
        <v>800</v>
      </c>
      <c r="AK5730" s="9" t="str">
        <f>VLOOKUP(Y5730,zdroj!D:AJ,33,0)</f>
        <v>katB</v>
      </c>
    </row>
    <row r="5731" spans="8:37" x14ac:dyDescent="0.25">
      <c r="H5731" s="8"/>
      <c r="I5731" s="8"/>
      <c r="N5731" s="23"/>
      <c r="O5731" s="24"/>
      <c r="P5731" s="19"/>
      <c r="Q5731" s="19"/>
      <c r="R5731" s="19"/>
      <c r="U5731" s="27"/>
      <c r="Y5731" s="9" t="s">
        <v>579</v>
      </c>
      <c r="Z5731" s="9" t="s">
        <v>462</v>
      </c>
      <c r="AA5731" s="9" t="s">
        <v>198</v>
      </c>
      <c r="AB5731" s="9">
        <v>76226778</v>
      </c>
      <c r="AC5731" s="9" t="s">
        <v>6506</v>
      </c>
      <c r="AD5731" s="9" t="s">
        <v>231</v>
      </c>
      <c r="AE5731" s="5">
        <f t="shared" si="200"/>
        <v>0</v>
      </c>
      <c r="AF5731" s="5" t="str">
        <f t="shared" si="201"/>
        <v>katB</v>
      </c>
      <c r="AG5731" s="153"/>
      <c r="AH5731" s="153"/>
      <c r="AI5731" t="s">
        <v>201</v>
      </c>
      <c r="AJ5731" t="s">
        <v>17878</v>
      </c>
      <c r="AK5731" s="9" t="str">
        <f>VLOOKUP(Y5731,zdroj!D:AJ,33,0)</f>
        <v>katB</v>
      </c>
    </row>
    <row r="5732" spans="8:37" x14ac:dyDescent="0.25">
      <c r="H5732" s="8"/>
      <c r="I5732" s="8"/>
      <c r="N5732" s="23"/>
      <c r="O5732" s="24"/>
      <c r="P5732" s="19"/>
      <c r="Q5732" s="19"/>
      <c r="R5732" s="19"/>
      <c r="U5732" s="27"/>
      <c r="Y5732" s="9" t="s">
        <v>579</v>
      </c>
      <c r="Z5732" s="9" t="s">
        <v>462</v>
      </c>
      <c r="AA5732" s="9" t="s">
        <v>198</v>
      </c>
      <c r="AB5732" s="9">
        <v>75896290</v>
      </c>
      <c r="AC5732" s="9" t="s">
        <v>6507</v>
      </c>
      <c r="AD5732" s="9" t="s">
        <v>231</v>
      </c>
      <c r="AE5732" s="5">
        <f t="shared" si="200"/>
        <v>0</v>
      </c>
      <c r="AF5732" s="5" t="str">
        <f t="shared" si="201"/>
        <v>katB</v>
      </c>
      <c r="AG5732" s="153"/>
      <c r="AH5732" s="153"/>
      <c r="AI5732" t="s">
        <v>201</v>
      </c>
      <c r="AJ5732" t="s">
        <v>17878</v>
      </c>
      <c r="AK5732" s="9" t="str">
        <f>VLOOKUP(Y5732,zdroj!D:AJ,33,0)</f>
        <v>katB</v>
      </c>
    </row>
    <row r="5733" spans="8:37" x14ac:dyDescent="0.25">
      <c r="H5733" s="8"/>
      <c r="I5733" s="8"/>
      <c r="N5733" s="23"/>
      <c r="O5733" s="24"/>
      <c r="P5733" s="19"/>
      <c r="Q5733" s="19"/>
      <c r="R5733" s="19"/>
      <c r="U5733" s="27"/>
      <c r="Y5733" s="9" t="s">
        <v>579</v>
      </c>
      <c r="Z5733" s="9" t="s">
        <v>462</v>
      </c>
      <c r="AA5733" s="9" t="s">
        <v>198</v>
      </c>
      <c r="AB5733" s="9">
        <v>78058546</v>
      </c>
      <c r="AC5733" s="9" t="s">
        <v>6508</v>
      </c>
      <c r="AD5733" s="9" t="s">
        <v>231</v>
      </c>
      <c r="AE5733" s="5">
        <f t="shared" si="200"/>
        <v>0</v>
      </c>
      <c r="AF5733" s="5" t="str">
        <f t="shared" si="201"/>
        <v>katB</v>
      </c>
      <c r="AG5733" s="153"/>
      <c r="AH5733" s="153"/>
      <c r="AI5733" t="s">
        <v>201</v>
      </c>
      <c r="AJ5733" t="s">
        <v>17878</v>
      </c>
      <c r="AK5733" s="9" t="str">
        <f>VLOOKUP(Y5733,zdroj!D:AJ,33,0)</f>
        <v>katB</v>
      </c>
    </row>
    <row r="5734" spans="8:37" x14ac:dyDescent="0.25">
      <c r="H5734" s="8"/>
      <c r="I5734" s="8"/>
      <c r="N5734" s="23"/>
      <c r="O5734" s="24"/>
      <c r="P5734" s="19"/>
      <c r="Q5734" s="19"/>
      <c r="R5734" s="19"/>
      <c r="U5734" s="27"/>
      <c r="Y5734" s="9" t="s">
        <v>579</v>
      </c>
      <c r="Z5734" s="9" t="s">
        <v>462</v>
      </c>
      <c r="AA5734" s="9" t="s">
        <v>198</v>
      </c>
      <c r="AB5734" s="9">
        <v>78195683</v>
      </c>
      <c r="AC5734" s="9" t="s">
        <v>6509</v>
      </c>
      <c r="AD5734" s="9" t="s">
        <v>231</v>
      </c>
      <c r="AE5734" s="5">
        <f t="shared" si="200"/>
        <v>0</v>
      </c>
      <c r="AF5734" s="5" t="str">
        <f t="shared" si="201"/>
        <v>katB</v>
      </c>
      <c r="AG5734" s="153"/>
      <c r="AH5734" s="153"/>
      <c r="AI5734" t="s">
        <v>201</v>
      </c>
      <c r="AJ5734" t="s">
        <v>17878</v>
      </c>
      <c r="AK5734" s="9" t="str">
        <f>VLOOKUP(Y5734,zdroj!D:AJ,33,0)</f>
        <v>katB</v>
      </c>
    </row>
    <row r="5735" spans="8:37" x14ac:dyDescent="0.25">
      <c r="H5735" s="8"/>
      <c r="I5735" s="8"/>
      <c r="N5735" s="23"/>
      <c r="O5735" s="24"/>
      <c r="P5735" s="19"/>
      <c r="Q5735" s="19"/>
      <c r="R5735" s="19"/>
      <c r="U5735" s="27"/>
      <c r="Y5735" s="9" t="s">
        <v>579</v>
      </c>
      <c r="Z5735" s="9" t="s">
        <v>462</v>
      </c>
      <c r="AA5735" s="9" t="s">
        <v>198</v>
      </c>
      <c r="AB5735" s="9">
        <v>8012687</v>
      </c>
      <c r="AC5735" s="9" t="s">
        <v>6510</v>
      </c>
      <c r="AD5735" s="9" t="s">
        <v>231</v>
      </c>
      <c r="AE5735" s="5">
        <f t="shared" si="200"/>
        <v>0</v>
      </c>
      <c r="AF5735" s="5" t="str">
        <f t="shared" si="201"/>
        <v>katB</v>
      </c>
      <c r="AG5735" s="153"/>
      <c r="AH5735" s="153"/>
      <c r="AI5735" t="s">
        <v>201</v>
      </c>
      <c r="AJ5735" t="s">
        <v>17878</v>
      </c>
      <c r="AK5735" s="9" t="str">
        <f>VLOOKUP(Y5735,zdroj!D:AJ,33,0)</f>
        <v>katB</v>
      </c>
    </row>
    <row r="5736" spans="8:37" x14ac:dyDescent="0.25">
      <c r="H5736" s="8"/>
      <c r="I5736" s="8"/>
      <c r="N5736" s="23"/>
      <c r="O5736" s="24"/>
      <c r="P5736" s="19"/>
      <c r="Q5736" s="19"/>
      <c r="R5736" s="19"/>
      <c r="U5736" s="27"/>
      <c r="Y5736" s="9" t="s">
        <v>579</v>
      </c>
      <c r="Z5736" s="9" t="s">
        <v>462</v>
      </c>
      <c r="AA5736" s="9" t="s">
        <v>198</v>
      </c>
      <c r="AB5736" s="9">
        <v>78467446</v>
      </c>
      <c r="AC5736" s="9" t="s">
        <v>6511</v>
      </c>
      <c r="AD5736" s="9" t="s">
        <v>800</v>
      </c>
      <c r="AE5736" s="5">
        <f t="shared" si="200"/>
        <v>0</v>
      </c>
      <c r="AF5736" s="5" t="str">
        <f t="shared" si="201"/>
        <v>Pokryto</v>
      </c>
      <c r="AG5736" s="153"/>
      <c r="AH5736" s="153"/>
      <c r="AI5736" t="s">
        <v>201</v>
      </c>
      <c r="AJ5736" t="s">
        <v>800</v>
      </c>
      <c r="AK5736" s="9" t="str">
        <f>VLOOKUP(Y5736,zdroj!D:AJ,33,0)</f>
        <v>katB</v>
      </c>
    </row>
    <row r="5737" spans="8:37" x14ac:dyDescent="0.25">
      <c r="H5737" s="8"/>
      <c r="I5737" s="8"/>
      <c r="N5737" s="23"/>
      <c r="O5737" s="24"/>
      <c r="P5737" s="19"/>
      <c r="Q5737" s="19"/>
      <c r="R5737" s="19"/>
      <c r="U5737" s="27"/>
      <c r="Y5737" s="9" t="s">
        <v>579</v>
      </c>
      <c r="Z5737" s="9" t="s">
        <v>462</v>
      </c>
      <c r="AA5737" s="9" t="s">
        <v>198</v>
      </c>
      <c r="AB5737" s="9">
        <v>78998816</v>
      </c>
      <c r="AC5737" s="9" t="s">
        <v>6512</v>
      </c>
      <c r="AD5737" s="9" t="s">
        <v>231</v>
      </c>
      <c r="AE5737" s="5">
        <f t="shared" si="200"/>
        <v>0</v>
      </c>
      <c r="AF5737" s="5" t="str">
        <f t="shared" si="201"/>
        <v>katB</v>
      </c>
      <c r="AG5737" s="153"/>
      <c r="AH5737" s="153"/>
      <c r="AI5737" t="s">
        <v>201</v>
      </c>
      <c r="AJ5737" t="s">
        <v>17878</v>
      </c>
      <c r="AK5737" s="9" t="str">
        <f>VLOOKUP(Y5737,zdroj!D:AJ,33,0)</f>
        <v>katB</v>
      </c>
    </row>
    <row r="5738" spans="8:37" x14ac:dyDescent="0.25">
      <c r="H5738" s="8"/>
      <c r="I5738" s="8"/>
      <c r="N5738" s="23"/>
      <c r="O5738" s="24"/>
      <c r="P5738" s="19"/>
      <c r="Q5738" s="19"/>
      <c r="R5738" s="19"/>
      <c r="U5738" s="27"/>
      <c r="Y5738" s="9" t="s">
        <v>579</v>
      </c>
      <c r="Z5738" s="9" t="s">
        <v>462</v>
      </c>
      <c r="AA5738" s="9" t="s">
        <v>198</v>
      </c>
      <c r="AB5738" s="9">
        <v>79185789</v>
      </c>
      <c r="AC5738" s="9" t="s">
        <v>6513</v>
      </c>
      <c r="AD5738" s="9" t="s">
        <v>231</v>
      </c>
      <c r="AE5738" s="5">
        <f t="shared" si="200"/>
        <v>0</v>
      </c>
      <c r="AF5738" s="5" t="str">
        <f t="shared" si="201"/>
        <v>katB</v>
      </c>
      <c r="AG5738" s="153"/>
      <c r="AH5738" s="153"/>
      <c r="AI5738" t="s">
        <v>201</v>
      </c>
      <c r="AJ5738" t="s">
        <v>17878</v>
      </c>
      <c r="AK5738" s="9" t="str">
        <f>VLOOKUP(Y5738,zdroj!D:AJ,33,0)</f>
        <v>katB</v>
      </c>
    </row>
    <row r="5739" spans="8:37" x14ac:dyDescent="0.25">
      <c r="H5739" s="8"/>
      <c r="I5739" s="8"/>
      <c r="N5739" s="23"/>
      <c r="O5739" s="24"/>
      <c r="P5739" s="19"/>
      <c r="Q5739" s="19"/>
      <c r="R5739" s="19"/>
      <c r="U5739" s="27"/>
      <c r="Y5739" s="9" t="s">
        <v>579</v>
      </c>
      <c r="Z5739" s="9" t="s">
        <v>462</v>
      </c>
      <c r="AA5739" s="9" t="s">
        <v>198</v>
      </c>
      <c r="AB5739" s="9">
        <v>79345212</v>
      </c>
      <c r="AC5739" s="9" t="s">
        <v>6514</v>
      </c>
      <c r="AD5739" s="9" t="s">
        <v>231</v>
      </c>
      <c r="AE5739" s="5">
        <f t="shared" si="200"/>
        <v>0</v>
      </c>
      <c r="AF5739" s="5" t="str">
        <f t="shared" si="201"/>
        <v>katB</v>
      </c>
      <c r="AG5739" s="153"/>
      <c r="AH5739" s="153"/>
      <c r="AI5739" t="s">
        <v>201</v>
      </c>
      <c r="AJ5739" t="s">
        <v>17878</v>
      </c>
      <c r="AK5739" s="9" t="str">
        <f>VLOOKUP(Y5739,zdroj!D:AJ,33,0)</f>
        <v>katB</v>
      </c>
    </row>
    <row r="5740" spans="8:37" x14ac:dyDescent="0.25">
      <c r="H5740" s="8"/>
      <c r="I5740" s="8"/>
      <c r="N5740" s="23"/>
      <c r="O5740" s="24"/>
      <c r="P5740" s="19"/>
      <c r="Q5740" s="19"/>
      <c r="R5740" s="19"/>
      <c r="U5740" s="27"/>
      <c r="Y5740" s="9" t="s">
        <v>579</v>
      </c>
      <c r="Z5740" s="9" t="s">
        <v>462</v>
      </c>
      <c r="AA5740" s="9" t="s">
        <v>198</v>
      </c>
      <c r="AB5740" s="9">
        <v>79837221</v>
      </c>
      <c r="AC5740" s="9" t="s">
        <v>6515</v>
      </c>
      <c r="AD5740" s="9" t="s">
        <v>231</v>
      </c>
      <c r="AE5740" s="5">
        <f t="shared" si="200"/>
        <v>0</v>
      </c>
      <c r="AF5740" s="5" t="str">
        <f t="shared" si="201"/>
        <v>katB</v>
      </c>
      <c r="AG5740" s="153"/>
      <c r="AH5740" s="153"/>
      <c r="AI5740" t="s">
        <v>201</v>
      </c>
      <c r="AJ5740" t="s">
        <v>17878</v>
      </c>
      <c r="AK5740" s="9" t="str">
        <f>VLOOKUP(Y5740,zdroj!D:AJ,33,0)</f>
        <v>katB</v>
      </c>
    </row>
    <row r="5741" spans="8:37" x14ac:dyDescent="0.25">
      <c r="H5741" s="8"/>
      <c r="I5741" s="8"/>
      <c r="N5741" s="23"/>
      <c r="O5741" s="24"/>
      <c r="P5741" s="19"/>
      <c r="Q5741" s="19"/>
      <c r="R5741" s="19"/>
      <c r="U5741" s="27"/>
      <c r="Y5741" s="9" t="s">
        <v>579</v>
      </c>
      <c r="Z5741" s="9" t="s">
        <v>462</v>
      </c>
      <c r="AA5741" s="9" t="s">
        <v>198</v>
      </c>
      <c r="AB5741" s="9">
        <v>80331891</v>
      </c>
      <c r="AC5741" s="9" t="s">
        <v>6516</v>
      </c>
      <c r="AD5741" s="9" t="s">
        <v>800</v>
      </c>
      <c r="AE5741" s="5">
        <f t="shared" si="200"/>
        <v>0</v>
      </c>
      <c r="AF5741" s="5" t="str">
        <f t="shared" si="201"/>
        <v>Pokryto</v>
      </c>
      <c r="AG5741" s="153"/>
      <c r="AH5741" s="153"/>
      <c r="AI5741" t="s">
        <v>201</v>
      </c>
      <c r="AJ5741" t="s">
        <v>800</v>
      </c>
      <c r="AK5741" s="9" t="str">
        <f>VLOOKUP(Y5741,zdroj!D:AJ,33,0)</f>
        <v>katB</v>
      </c>
    </row>
    <row r="5742" spans="8:37" x14ac:dyDescent="0.25">
      <c r="H5742" s="8"/>
      <c r="I5742" s="8"/>
      <c r="N5742" s="23"/>
      <c r="O5742" s="24"/>
      <c r="P5742" s="19"/>
      <c r="Q5742" s="19"/>
      <c r="R5742" s="19"/>
      <c r="U5742" s="27"/>
      <c r="Y5742" s="9" t="s">
        <v>579</v>
      </c>
      <c r="Z5742" s="9" t="s">
        <v>462</v>
      </c>
      <c r="AA5742" s="9" t="s">
        <v>198</v>
      </c>
      <c r="AB5742" s="9">
        <v>81018967</v>
      </c>
      <c r="AC5742" s="9" t="s">
        <v>6517</v>
      </c>
      <c r="AD5742" s="9" t="s">
        <v>231</v>
      </c>
      <c r="AE5742" s="5">
        <f t="shared" si="200"/>
        <v>0</v>
      </c>
      <c r="AF5742" s="5" t="str">
        <f t="shared" si="201"/>
        <v>katB</v>
      </c>
      <c r="AG5742" s="153"/>
      <c r="AH5742" s="153"/>
      <c r="AI5742" t="s">
        <v>201</v>
      </c>
      <c r="AJ5742" t="s">
        <v>17878</v>
      </c>
      <c r="AK5742" s="9" t="str">
        <f>VLOOKUP(Y5742,zdroj!D:AJ,33,0)</f>
        <v>katB</v>
      </c>
    </row>
    <row r="5743" spans="8:37" x14ac:dyDescent="0.25">
      <c r="H5743" s="8"/>
      <c r="I5743" s="8"/>
      <c r="N5743" s="23"/>
      <c r="O5743" s="24"/>
      <c r="P5743" s="19"/>
      <c r="Q5743" s="19"/>
      <c r="R5743" s="19"/>
      <c r="U5743" s="27"/>
      <c r="Y5743" s="9" t="s">
        <v>579</v>
      </c>
      <c r="Z5743" s="9" t="s">
        <v>462</v>
      </c>
      <c r="AA5743" s="9" t="s">
        <v>198</v>
      </c>
      <c r="AB5743" s="9">
        <v>81566671</v>
      </c>
      <c r="AC5743" s="9" t="s">
        <v>6518</v>
      </c>
      <c r="AD5743" s="9" t="s">
        <v>231</v>
      </c>
      <c r="AE5743" s="5">
        <f t="shared" si="200"/>
        <v>0</v>
      </c>
      <c r="AF5743" s="5" t="str">
        <f t="shared" si="201"/>
        <v>katB</v>
      </c>
      <c r="AG5743" s="153"/>
      <c r="AH5743" s="153"/>
      <c r="AI5743" t="s">
        <v>201</v>
      </c>
      <c r="AJ5743" t="s">
        <v>17878</v>
      </c>
      <c r="AK5743" s="9" t="str">
        <f>VLOOKUP(Y5743,zdroj!D:AJ,33,0)</f>
        <v>katB</v>
      </c>
    </row>
    <row r="5744" spans="8:37" x14ac:dyDescent="0.25">
      <c r="H5744" s="8"/>
      <c r="I5744" s="8"/>
      <c r="N5744" s="23"/>
      <c r="O5744" s="24"/>
      <c r="P5744" s="19"/>
      <c r="Q5744" s="19"/>
      <c r="R5744" s="19"/>
      <c r="U5744" s="27"/>
      <c r="Y5744" s="9" t="s">
        <v>579</v>
      </c>
      <c r="Z5744" s="9" t="s">
        <v>462</v>
      </c>
      <c r="AA5744" s="9" t="s">
        <v>198</v>
      </c>
      <c r="AB5744" s="9">
        <v>81269994</v>
      </c>
      <c r="AC5744" s="9" t="s">
        <v>6519</v>
      </c>
      <c r="AD5744" s="9" t="s">
        <v>800</v>
      </c>
      <c r="AE5744" s="5">
        <f t="shared" si="200"/>
        <v>0</v>
      </c>
      <c r="AF5744" s="5" t="str">
        <f t="shared" si="201"/>
        <v>Pokryto</v>
      </c>
      <c r="AG5744" s="153"/>
      <c r="AH5744" s="153"/>
      <c r="AI5744" t="s">
        <v>201</v>
      </c>
      <c r="AJ5744" t="s">
        <v>800</v>
      </c>
      <c r="AK5744" s="9" t="str">
        <f>VLOOKUP(Y5744,zdroj!D:AJ,33,0)</f>
        <v>katB</v>
      </c>
    </row>
    <row r="5745" spans="8:37" x14ac:dyDescent="0.25">
      <c r="H5745" s="8"/>
      <c r="I5745" s="8"/>
      <c r="N5745" s="23"/>
      <c r="O5745" s="24"/>
      <c r="P5745" s="19"/>
      <c r="Q5745" s="19"/>
      <c r="R5745" s="19"/>
      <c r="U5745" s="27"/>
      <c r="Y5745" s="9" t="s">
        <v>579</v>
      </c>
      <c r="Z5745" s="9" t="s">
        <v>462</v>
      </c>
      <c r="AA5745" s="9" t="s">
        <v>198</v>
      </c>
      <c r="AB5745" s="9">
        <v>81433191</v>
      </c>
      <c r="AC5745" s="9" t="s">
        <v>6520</v>
      </c>
      <c r="AD5745" s="9" t="s">
        <v>800</v>
      </c>
      <c r="AE5745" s="5">
        <f t="shared" si="200"/>
        <v>0</v>
      </c>
      <c r="AF5745" s="5" t="str">
        <f t="shared" si="201"/>
        <v>Pokryto</v>
      </c>
      <c r="AG5745" s="153"/>
      <c r="AH5745" s="153"/>
      <c r="AI5745" t="s">
        <v>201</v>
      </c>
      <c r="AJ5745" t="s">
        <v>800</v>
      </c>
      <c r="AK5745" s="9" t="str">
        <f>VLOOKUP(Y5745,zdroj!D:AJ,33,0)</f>
        <v>katB</v>
      </c>
    </row>
    <row r="5746" spans="8:37" x14ac:dyDescent="0.25">
      <c r="H5746" s="8"/>
      <c r="I5746" s="8"/>
      <c r="N5746" s="23"/>
      <c r="O5746" s="24"/>
      <c r="P5746" s="19"/>
      <c r="Q5746" s="19"/>
      <c r="R5746" s="19"/>
      <c r="U5746" s="27"/>
      <c r="Y5746" s="9" t="s">
        <v>579</v>
      </c>
      <c r="Z5746" s="9" t="s">
        <v>462</v>
      </c>
      <c r="AA5746" s="9" t="s">
        <v>198</v>
      </c>
      <c r="AB5746" s="9">
        <v>8012695</v>
      </c>
      <c r="AC5746" s="9" t="s">
        <v>6521</v>
      </c>
      <c r="AD5746" s="9" t="s">
        <v>800</v>
      </c>
      <c r="AE5746" s="5">
        <f t="shared" si="200"/>
        <v>0</v>
      </c>
      <c r="AF5746" s="5" t="str">
        <f t="shared" si="201"/>
        <v>Pokryto</v>
      </c>
      <c r="AG5746" s="153"/>
      <c r="AH5746" s="153"/>
      <c r="AI5746" t="s">
        <v>201</v>
      </c>
      <c r="AJ5746" t="s">
        <v>800</v>
      </c>
      <c r="AK5746" s="9" t="str">
        <f>VLOOKUP(Y5746,zdroj!D:AJ,33,0)</f>
        <v>katB</v>
      </c>
    </row>
    <row r="5747" spans="8:37" x14ac:dyDescent="0.25">
      <c r="H5747" s="8"/>
      <c r="I5747" s="8"/>
      <c r="N5747" s="23"/>
      <c r="O5747" s="24"/>
      <c r="P5747" s="19"/>
      <c r="Q5747" s="19"/>
      <c r="R5747" s="19"/>
      <c r="U5747" s="27"/>
      <c r="Y5747" s="9" t="s">
        <v>579</v>
      </c>
      <c r="Z5747" s="9" t="s">
        <v>462</v>
      </c>
      <c r="AA5747" s="9" t="s">
        <v>198</v>
      </c>
      <c r="AB5747" s="9">
        <v>83011447</v>
      </c>
      <c r="AC5747" s="9" t="s">
        <v>6522</v>
      </c>
      <c r="AD5747" s="9" t="s">
        <v>800</v>
      </c>
      <c r="AE5747" s="5">
        <f t="shared" si="200"/>
        <v>0</v>
      </c>
      <c r="AF5747" s="5" t="str">
        <f t="shared" si="201"/>
        <v>Pokryto</v>
      </c>
      <c r="AG5747" s="153"/>
      <c r="AH5747" s="153"/>
      <c r="AI5747" t="s">
        <v>201</v>
      </c>
      <c r="AJ5747" t="s">
        <v>800</v>
      </c>
      <c r="AK5747" s="9" t="str">
        <f>VLOOKUP(Y5747,zdroj!D:AJ,33,0)</f>
        <v>katB</v>
      </c>
    </row>
    <row r="5748" spans="8:37" x14ac:dyDescent="0.25">
      <c r="H5748" s="8"/>
      <c r="I5748" s="8"/>
      <c r="N5748" s="23"/>
      <c r="O5748" s="24"/>
      <c r="P5748" s="19"/>
      <c r="Q5748" s="19"/>
      <c r="R5748" s="19"/>
      <c r="U5748" s="27"/>
      <c r="Y5748" s="9" t="s">
        <v>579</v>
      </c>
      <c r="Z5748" s="9" t="s">
        <v>462</v>
      </c>
      <c r="AA5748" s="9" t="s">
        <v>198</v>
      </c>
      <c r="AB5748" s="9">
        <v>84600535</v>
      </c>
      <c r="AC5748" s="9" t="s">
        <v>6523</v>
      </c>
      <c r="AD5748" s="9" t="s">
        <v>231</v>
      </c>
      <c r="AE5748" s="5">
        <f t="shared" si="200"/>
        <v>0</v>
      </c>
      <c r="AF5748" s="5" t="str">
        <f t="shared" si="201"/>
        <v>katB</v>
      </c>
      <c r="AG5748" s="153"/>
      <c r="AH5748" s="153"/>
      <c r="AI5748" t="s">
        <v>201</v>
      </c>
      <c r="AJ5748" t="s">
        <v>17878</v>
      </c>
      <c r="AK5748" s="9" t="str">
        <f>VLOOKUP(Y5748,zdroj!D:AJ,33,0)</f>
        <v>katB</v>
      </c>
    </row>
    <row r="5749" spans="8:37" x14ac:dyDescent="0.25">
      <c r="H5749" s="8"/>
      <c r="I5749" s="8"/>
      <c r="N5749" s="23"/>
      <c r="O5749" s="24"/>
      <c r="P5749" s="19"/>
      <c r="Q5749" s="19"/>
      <c r="R5749" s="19"/>
      <c r="U5749" s="27"/>
      <c r="Y5749" s="9" t="s">
        <v>579</v>
      </c>
      <c r="Z5749" s="9" t="s">
        <v>462</v>
      </c>
      <c r="AA5749" s="9" t="s">
        <v>198</v>
      </c>
      <c r="AB5749" s="9">
        <v>84646772</v>
      </c>
      <c r="AC5749" s="9" t="s">
        <v>6524</v>
      </c>
      <c r="AD5749" s="9" t="s">
        <v>231</v>
      </c>
      <c r="AE5749" s="5">
        <f t="shared" si="200"/>
        <v>0</v>
      </c>
      <c r="AF5749" s="5" t="str">
        <f t="shared" si="201"/>
        <v>katB</v>
      </c>
      <c r="AG5749" s="153"/>
      <c r="AH5749" s="153"/>
      <c r="AI5749" t="s">
        <v>201</v>
      </c>
      <c r="AJ5749" t="s">
        <v>17878</v>
      </c>
      <c r="AK5749" s="9" t="str">
        <f>VLOOKUP(Y5749,zdroj!D:AJ,33,0)</f>
        <v>katB</v>
      </c>
    </row>
    <row r="5750" spans="8:37" x14ac:dyDescent="0.25">
      <c r="H5750" s="8"/>
      <c r="I5750" s="8"/>
      <c r="N5750" s="23"/>
      <c r="O5750" s="24"/>
      <c r="P5750" s="19"/>
      <c r="Q5750" s="19"/>
      <c r="R5750" s="19"/>
      <c r="U5750" s="27"/>
      <c r="Y5750" s="9" t="s">
        <v>579</v>
      </c>
      <c r="Z5750" s="9" t="s">
        <v>462</v>
      </c>
      <c r="AA5750" s="9" t="s">
        <v>198</v>
      </c>
      <c r="AB5750" s="9">
        <v>8012709</v>
      </c>
      <c r="AC5750" s="9" t="s">
        <v>6525</v>
      </c>
      <c r="AD5750" s="9" t="s">
        <v>231</v>
      </c>
      <c r="AE5750" s="5">
        <f t="shared" si="200"/>
        <v>0</v>
      </c>
      <c r="AF5750" s="5" t="str">
        <f t="shared" si="201"/>
        <v>katB</v>
      </c>
      <c r="AG5750" s="153"/>
      <c r="AH5750" s="153"/>
      <c r="AI5750" t="s">
        <v>201</v>
      </c>
      <c r="AJ5750" t="s">
        <v>17878</v>
      </c>
      <c r="AK5750" s="9" t="str">
        <f>VLOOKUP(Y5750,zdroj!D:AJ,33,0)</f>
        <v>katB</v>
      </c>
    </row>
    <row r="5751" spans="8:37" x14ac:dyDescent="0.25">
      <c r="H5751" s="8"/>
      <c r="I5751" s="8"/>
      <c r="N5751" s="23"/>
      <c r="O5751" s="24"/>
      <c r="P5751" s="19"/>
      <c r="Q5751" s="19"/>
      <c r="R5751" s="19"/>
      <c r="U5751" s="27"/>
      <c r="Y5751" s="9" t="s">
        <v>579</v>
      </c>
      <c r="Z5751" s="9" t="s">
        <v>462</v>
      </c>
      <c r="AA5751" s="9" t="s">
        <v>198</v>
      </c>
      <c r="AB5751" s="9">
        <v>8012717</v>
      </c>
      <c r="AC5751" s="9" t="s">
        <v>6526</v>
      </c>
      <c r="AD5751" s="9" t="s">
        <v>231</v>
      </c>
      <c r="AE5751" s="5">
        <f t="shared" si="200"/>
        <v>0</v>
      </c>
      <c r="AF5751" s="5" t="str">
        <f t="shared" si="201"/>
        <v>katB</v>
      </c>
      <c r="AG5751" s="153"/>
      <c r="AH5751" s="153"/>
      <c r="AI5751" t="s">
        <v>201</v>
      </c>
      <c r="AJ5751" t="s">
        <v>17878</v>
      </c>
      <c r="AK5751" s="9" t="str">
        <f>VLOOKUP(Y5751,zdroj!D:AJ,33,0)</f>
        <v>katB</v>
      </c>
    </row>
    <row r="5752" spans="8:37" x14ac:dyDescent="0.25">
      <c r="H5752" s="8"/>
      <c r="I5752" s="8"/>
      <c r="N5752" s="23"/>
      <c r="O5752" s="24"/>
      <c r="P5752" s="19"/>
      <c r="Q5752" s="19"/>
      <c r="R5752" s="19"/>
      <c r="U5752" s="27"/>
      <c r="Y5752" s="9" t="s">
        <v>579</v>
      </c>
      <c r="Z5752" s="9" t="s">
        <v>462</v>
      </c>
      <c r="AA5752" s="9" t="s">
        <v>198</v>
      </c>
      <c r="AB5752" s="9">
        <v>8012725</v>
      </c>
      <c r="AC5752" s="9" t="s">
        <v>6527</v>
      </c>
      <c r="AD5752" s="9" t="s">
        <v>800</v>
      </c>
      <c r="AE5752" s="5">
        <f t="shared" si="200"/>
        <v>0</v>
      </c>
      <c r="AF5752" s="5" t="str">
        <f t="shared" si="201"/>
        <v>Pokryto</v>
      </c>
      <c r="AG5752" s="153"/>
      <c r="AH5752" s="153"/>
      <c r="AI5752" t="s">
        <v>229</v>
      </c>
      <c r="AJ5752" t="s">
        <v>800</v>
      </c>
      <c r="AK5752" s="9" t="str">
        <f>VLOOKUP(Y5752,zdroj!D:AJ,33,0)</f>
        <v>katB</v>
      </c>
    </row>
    <row r="5753" spans="8:37" x14ac:dyDescent="0.25">
      <c r="H5753" s="8"/>
      <c r="I5753" s="8"/>
      <c r="N5753" s="23"/>
      <c r="O5753" s="24"/>
      <c r="P5753" s="19"/>
      <c r="Q5753" s="19"/>
      <c r="R5753" s="19"/>
      <c r="U5753" s="27"/>
      <c r="Y5753" s="9" t="s">
        <v>579</v>
      </c>
      <c r="Z5753" s="9" t="s">
        <v>462</v>
      </c>
      <c r="AA5753" s="9" t="s">
        <v>198</v>
      </c>
      <c r="AB5753" s="9">
        <v>8012733</v>
      </c>
      <c r="AC5753" s="9" t="s">
        <v>6528</v>
      </c>
      <c r="AD5753" s="9" t="s">
        <v>800</v>
      </c>
      <c r="AE5753" s="5">
        <f t="shared" si="200"/>
        <v>0</v>
      </c>
      <c r="AF5753" s="5" t="str">
        <f t="shared" si="201"/>
        <v>Pokryto</v>
      </c>
      <c r="AG5753" s="153"/>
      <c r="AH5753" s="153"/>
      <c r="AI5753" t="s">
        <v>201</v>
      </c>
      <c r="AJ5753" t="s">
        <v>800</v>
      </c>
      <c r="AK5753" s="9" t="str">
        <f>VLOOKUP(Y5753,zdroj!D:AJ,33,0)</f>
        <v>katB</v>
      </c>
    </row>
    <row r="5754" spans="8:37" x14ac:dyDescent="0.25">
      <c r="H5754" s="8"/>
      <c r="I5754" s="8"/>
      <c r="N5754" s="23"/>
      <c r="O5754" s="24"/>
      <c r="P5754" s="19"/>
      <c r="Q5754" s="19"/>
      <c r="R5754" s="19"/>
      <c r="U5754" s="27"/>
      <c r="Y5754" s="9" t="s">
        <v>579</v>
      </c>
      <c r="Z5754" s="9" t="s">
        <v>462</v>
      </c>
      <c r="AA5754" s="9" t="s">
        <v>198</v>
      </c>
      <c r="AB5754" s="9">
        <v>8012741</v>
      </c>
      <c r="AC5754" s="9" t="s">
        <v>6529</v>
      </c>
      <c r="AD5754" s="9" t="s">
        <v>231</v>
      </c>
      <c r="AE5754" s="5">
        <f t="shared" si="200"/>
        <v>0</v>
      </c>
      <c r="AF5754" s="5" t="str">
        <f t="shared" si="201"/>
        <v>katB</v>
      </c>
      <c r="AG5754" s="153"/>
      <c r="AH5754" s="153"/>
      <c r="AI5754" t="s">
        <v>201</v>
      </c>
      <c r="AJ5754" t="s">
        <v>17878</v>
      </c>
      <c r="AK5754" s="9" t="str">
        <f>VLOOKUP(Y5754,zdroj!D:AJ,33,0)</f>
        <v>katB</v>
      </c>
    </row>
    <row r="5755" spans="8:37" x14ac:dyDescent="0.25">
      <c r="H5755" s="8"/>
      <c r="I5755" s="8"/>
      <c r="N5755" s="23"/>
      <c r="O5755" s="24"/>
      <c r="P5755" s="19"/>
      <c r="Q5755" s="19"/>
      <c r="R5755" s="19"/>
      <c r="U5755" s="27"/>
      <c r="Y5755" s="9" t="s">
        <v>579</v>
      </c>
      <c r="Z5755" s="9" t="s">
        <v>462</v>
      </c>
      <c r="AA5755" s="9" t="s">
        <v>198</v>
      </c>
      <c r="AB5755" s="9">
        <v>8012750</v>
      </c>
      <c r="AC5755" s="9" t="s">
        <v>6530</v>
      </c>
      <c r="AD5755" s="9" t="s">
        <v>800</v>
      </c>
      <c r="AE5755" s="5">
        <f t="shared" si="200"/>
        <v>0</v>
      </c>
      <c r="AF5755" s="5" t="str">
        <f t="shared" si="201"/>
        <v>Pokryto</v>
      </c>
      <c r="AG5755" s="153"/>
      <c r="AH5755" s="153"/>
      <c r="AI5755" t="s">
        <v>201</v>
      </c>
      <c r="AJ5755" t="s">
        <v>800</v>
      </c>
      <c r="AK5755" s="9" t="str">
        <f>VLOOKUP(Y5755,zdroj!D:AJ,33,0)</f>
        <v>katB</v>
      </c>
    </row>
    <row r="5756" spans="8:37" x14ac:dyDescent="0.25">
      <c r="H5756" s="8"/>
      <c r="I5756" s="8"/>
      <c r="N5756" s="23"/>
      <c r="O5756" s="24"/>
      <c r="P5756" s="19"/>
      <c r="Q5756" s="19"/>
      <c r="R5756" s="19"/>
      <c r="U5756" s="27"/>
      <c r="Y5756" s="9" t="s">
        <v>579</v>
      </c>
      <c r="Z5756" s="9" t="s">
        <v>462</v>
      </c>
      <c r="AA5756" s="9" t="s">
        <v>198</v>
      </c>
      <c r="AB5756" s="9">
        <v>8012491</v>
      </c>
      <c r="AC5756" s="9" t="s">
        <v>6531</v>
      </c>
      <c r="AD5756" s="9" t="s">
        <v>231</v>
      </c>
      <c r="AE5756" s="5">
        <f t="shared" si="200"/>
        <v>0</v>
      </c>
      <c r="AF5756" s="5" t="str">
        <f t="shared" si="201"/>
        <v>katB</v>
      </c>
      <c r="AG5756" s="153"/>
      <c r="AH5756" s="153"/>
      <c r="AI5756" t="s">
        <v>201</v>
      </c>
      <c r="AJ5756" t="s">
        <v>17878</v>
      </c>
      <c r="AK5756" s="9" t="str">
        <f>VLOOKUP(Y5756,zdroj!D:AJ,33,0)</f>
        <v>katB</v>
      </c>
    </row>
    <row r="5757" spans="8:37" x14ac:dyDescent="0.25">
      <c r="H5757" s="8"/>
      <c r="I5757" s="8"/>
      <c r="N5757" s="23"/>
      <c r="O5757" s="24"/>
      <c r="P5757" s="19"/>
      <c r="Q5757" s="19"/>
      <c r="R5757" s="19"/>
      <c r="U5757" s="27"/>
      <c r="Y5757" s="9" t="s">
        <v>579</v>
      </c>
      <c r="Z5757" s="9" t="s">
        <v>462</v>
      </c>
      <c r="AA5757" s="9" t="s">
        <v>198</v>
      </c>
      <c r="AB5757" s="9">
        <v>8012768</v>
      </c>
      <c r="AC5757" s="9" t="s">
        <v>6532</v>
      </c>
      <c r="AD5757" s="9" t="s">
        <v>800</v>
      </c>
      <c r="AE5757" s="5">
        <f t="shared" si="200"/>
        <v>0</v>
      </c>
      <c r="AF5757" s="5" t="str">
        <f t="shared" si="201"/>
        <v>Pokryto</v>
      </c>
      <c r="AG5757" s="153"/>
      <c r="AH5757" s="153"/>
      <c r="AI5757" t="s">
        <v>17879</v>
      </c>
      <c r="AJ5757" t="s">
        <v>800</v>
      </c>
      <c r="AK5757" s="9" t="str">
        <f>VLOOKUP(Y5757,zdroj!D:AJ,33,0)</f>
        <v>katB</v>
      </c>
    </row>
    <row r="5758" spans="8:37" x14ac:dyDescent="0.25">
      <c r="H5758" s="8"/>
      <c r="I5758" s="8"/>
      <c r="N5758" s="23"/>
      <c r="O5758" s="24"/>
      <c r="P5758" s="19"/>
      <c r="Q5758" s="19"/>
      <c r="R5758" s="19"/>
      <c r="U5758" s="27"/>
      <c r="Y5758" s="9" t="s">
        <v>579</v>
      </c>
      <c r="Z5758" s="9" t="s">
        <v>462</v>
      </c>
      <c r="AA5758" s="9" t="s">
        <v>198</v>
      </c>
      <c r="AB5758" s="9">
        <v>8012784</v>
      </c>
      <c r="AC5758" s="9" t="s">
        <v>6533</v>
      </c>
      <c r="AD5758" s="9" t="s">
        <v>231</v>
      </c>
      <c r="AE5758" s="5">
        <f t="shared" si="200"/>
        <v>0</v>
      </c>
      <c r="AF5758" s="5" t="str">
        <f t="shared" si="201"/>
        <v>katB</v>
      </c>
      <c r="AG5758" s="153"/>
      <c r="AH5758" s="153"/>
      <c r="AI5758" t="s">
        <v>201</v>
      </c>
      <c r="AJ5758" t="s">
        <v>17878</v>
      </c>
      <c r="AK5758" s="9" t="str">
        <f>VLOOKUP(Y5758,zdroj!D:AJ,33,0)</f>
        <v>katB</v>
      </c>
    </row>
    <row r="5759" spans="8:37" x14ac:dyDescent="0.25">
      <c r="H5759" s="8"/>
      <c r="I5759" s="8"/>
      <c r="N5759" s="23"/>
      <c r="O5759" s="24"/>
      <c r="P5759" s="19"/>
      <c r="Q5759" s="19"/>
      <c r="R5759" s="19"/>
      <c r="U5759" s="27"/>
      <c r="Y5759" s="9" t="s">
        <v>579</v>
      </c>
      <c r="Z5759" s="9" t="s">
        <v>462</v>
      </c>
      <c r="AA5759" s="9" t="s">
        <v>198</v>
      </c>
      <c r="AB5759" s="9">
        <v>8012792</v>
      </c>
      <c r="AC5759" s="9" t="s">
        <v>6534</v>
      </c>
      <c r="AD5759" s="9" t="s">
        <v>231</v>
      </c>
      <c r="AE5759" s="5">
        <f t="shared" si="200"/>
        <v>0</v>
      </c>
      <c r="AF5759" s="5" t="str">
        <f t="shared" si="201"/>
        <v>katB</v>
      </c>
      <c r="AG5759" s="153"/>
      <c r="AH5759" s="153"/>
      <c r="AI5759" t="s">
        <v>201</v>
      </c>
      <c r="AJ5759" t="s">
        <v>17878</v>
      </c>
      <c r="AK5759" s="9" t="str">
        <f>VLOOKUP(Y5759,zdroj!D:AJ,33,0)</f>
        <v>katB</v>
      </c>
    </row>
    <row r="5760" spans="8:37" x14ac:dyDescent="0.25">
      <c r="H5760" s="8"/>
      <c r="I5760" s="8"/>
      <c r="N5760" s="23"/>
      <c r="O5760" s="24"/>
      <c r="P5760" s="19"/>
      <c r="Q5760" s="19"/>
      <c r="R5760" s="19"/>
      <c r="U5760" s="27"/>
      <c r="Y5760" s="9" t="s">
        <v>579</v>
      </c>
      <c r="Z5760" s="9" t="s">
        <v>462</v>
      </c>
      <c r="AA5760" s="9" t="s">
        <v>198</v>
      </c>
      <c r="AB5760" s="9">
        <v>8012806</v>
      </c>
      <c r="AC5760" s="9" t="s">
        <v>6535</v>
      </c>
      <c r="AD5760" s="9" t="s">
        <v>231</v>
      </c>
      <c r="AE5760" s="5">
        <f t="shared" si="200"/>
        <v>0</v>
      </c>
      <c r="AF5760" s="5" t="str">
        <f t="shared" si="201"/>
        <v>katB</v>
      </c>
      <c r="AG5760" s="153"/>
      <c r="AH5760" s="153"/>
      <c r="AI5760" t="s">
        <v>201</v>
      </c>
      <c r="AJ5760" t="s">
        <v>17878</v>
      </c>
      <c r="AK5760" s="9" t="str">
        <f>VLOOKUP(Y5760,zdroj!D:AJ,33,0)</f>
        <v>katB</v>
      </c>
    </row>
    <row r="5761" spans="8:37" x14ac:dyDescent="0.25">
      <c r="H5761" s="8"/>
      <c r="I5761" s="8"/>
      <c r="N5761" s="23"/>
      <c r="O5761" s="24"/>
      <c r="P5761" s="19"/>
      <c r="Q5761" s="19"/>
      <c r="R5761" s="19"/>
      <c r="U5761" s="27"/>
      <c r="Y5761" s="9" t="s">
        <v>579</v>
      </c>
      <c r="Z5761" s="9" t="s">
        <v>462</v>
      </c>
      <c r="AA5761" s="9" t="s">
        <v>198</v>
      </c>
      <c r="AB5761" s="9">
        <v>8012814</v>
      </c>
      <c r="AC5761" s="9" t="s">
        <v>6536</v>
      </c>
      <c r="AD5761" s="9" t="s">
        <v>231</v>
      </c>
      <c r="AE5761" s="5">
        <f t="shared" si="200"/>
        <v>0</v>
      </c>
      <c r="AF5761" s="5" t="str">
        <f t="shared" si="201"/>
        <v>katB</v>
      </c>
      <c r="AG5761" s="153"/>
      <c r="AH5761" s="153"/>
      <c r="AI5761" t="s">
        <v>201</v>
      </c>
      <c r="AJ5761" t="s">
        <v>17878</v>
      </c>
      <c r="AK5761" s="9" t="str">
        <f>VLOOKUP(Y5761,zdroj!D:AJ,33,0)</f>
        <v>katB</v>
      </c>
    </row>
    <row r="5762" spans="8:37" x14ac:dyDescent="0.25">
      <c r="H5762" s="8"/>
      <c r="I5762" s="8"/>
      <c r="N5762" s="23"/>
      <c r="O5762" s="24"/>
      <c r="P5762" s="19"/>
      <c r="Q5762" s="19"/>
      <c r="R5762" s="19"/>
      <c r="U5762" s="27"/>
      <c r="Y5762" s="9" t="s">
        <v>579</v>
      </c>
      <c r="Z5762" s="9" t="s">
        <v>462</v>
      </c>
      <c r="AA5762" s="9" t="s">
        <v>198</v>
      </c>
      <c r="AB5762" s="9">
        <v>8012822</v>
      </c>
      <c r="AC5762" s="9" t="s">
        <v>6537</v>
      </c>
      <c r="AD5762" s="9" t="s">
        <v>231</v>
      </c>
      <c r="AE5762" s="5">
        <f t="shared" si="200"/>
        <v>0</v>
      </c>
      <c r="AF5762" s="5" t="str">
        <f t="shared" si="201"/>
        <v>katB</v>
      </c>
      <c r="AG5762" s="153"/>
      <c r="AH5762" s="153"/>
      <c r="AI5762" t="s">
        <v>229</v>
      </c>
      <c r="AJ5762" t="s">
        <v>17878</v>
      </c>
      <c r="AK5762" s="9" t="str">
        <f>VLOOKUP(Y5762,zdroj!D:AJ,33,0)</f>
        <v>katB</v>
      </c>
    </row>
    <row r="5763" spans="8:37" x14ac:dyDescent="0.25">
      <c r="H5763" s="8"/>
      <c r="I5763" s="8"/>
      <c r="N5763" s="23"/>
      <c r="O5763" s="24"/>
      <c r="P5763" s="19"/>
      <c r="Q5763" s="19"/>
      <c r="R5763" s="19"/>
      <c r="U5763" s="27"/>
      <c r="Y5763" s="9" t="s">
        <v>579</v>
      </c>
      <c r="Z5763" s="9" t="s">
        <v>462</v>
      </c>
      <c r="AA5763" s="9" t="s">
        <v>198</v>
      </c>
      <c r="AB5763" s="9">
        <v>8012831</v>
      </c>
      <c r="AC5763" s="9" t="s">
        <v>6538</v>
      </c>
      <c r="AD5763" s="9" t="s">
        <v>231</v>
      </c>
      <c r="AE5763" s="5">
        <f t="shared" si="200"/>
        <v>0</v>
      </c>
      <c r="AF5763" s="5" t="str">
        <f t="shared" si="201"/>
        <v>katB</v>
      </c>
      <c r="AG5763" s="153"/>
      <c r="AH5763" s="153"/>
      <c r="AI5763" t="s">
        <v>201</v>
      </c>
      <c r="AJ5763" t="s">
        <v>17878</v>
      </c>
      <c r="AK5763" s="9" t="str">
        <f>VLOOKUP(Y5763,zdroj!D:AJ,33,0)</f>
        <v>katB</v>
      </c>
    </row>
    <row r="5764" spans="8:37" x14ac:dyDescent="0.25">
      <c r="H5764" s="8"/>
      <c r="I5764" s="8"/>
      <c r="N5764" s="23"/>
      <c r="O5764" s="24"/>
      <c r="P5764" s="19"/>
      <c r="Q5764" s="19"/>
      <c r="R5764" s="19"/>
      <c r="U5764" s="27"/>
      <c r="Y5764" s="9" t="s">
        <v>579</v>
      </c>
      <c r="Z5764" s="9" t="s">
        <v>462</v>
      </c>
      <c r="AA5764" s="9" t="s">
        <v>198</v>
      </c>
      <c r="AB5764" s="9">
        <v>8012849</v>
      </c>
      <c r="AC5764" s="9" t="s">
        <v>6539</v>
      </c>
      <c r="AD5764" s="9" t="s">
        <v>231</v>
      </c>
      <c r="AE5764" s="5">
        <f t="shared" si="200"/>
        <v>0</v>
      </c>
      <c r="AF5764" s="5" t="str">
        <f t="shared" si="201"/>
        <v>katB</v>
      </c>
      <c r="AG5764" s="153"/>
      <c r="AH5764" s="153"/>
      <c r="AI5764" t="s">
        <v>201</v>
      </c>
      <c r="AJ5764" t="s">
        <v>17878</v>
      </c>
      <c r="AK5764" s="9" t="str">
        <f>VLOOKUP(Y5764,zdroj!D:AJ,33,0)</f>
        <v>katB</v>
      </c>
    </row>
    <row r="5765" spans="8:37" x14ac:dyDescent="0.25">
      <c r="H5765" s="8"/>
      <c r="I5765" s="8"/>
      <c r="N5765" s="23"/>
      <c r="O5765" s="24"/>
      <c r="P5765" s="19"/>
      <c r="Q5765" s="19"/>
      <c r="R5765" s="19"/>
      <c r="U5765" s="27"/>
      <c r="Y5765" s="9" t="s">
        <v>579</v>
      </c>
      <c r="Z5765" s="9" t="s">
        <v>462</v>
      </c>
      <c r="AA5765" s="9" t="s">
        <v>198</v>
      </c>
      <c r="AB5765" s="9">
        <v>8012504</v>
      </c>
      <c r="AC5765" s="9" t="s">
        <v>6540</v>
      </c>
      <c r="AD5765" s="9" t="s">
        <v>231</v>
      </c>
      <c r="AE5765" s="5">
        <f t="shared" si="200"/>
        <v>0</v>
      </c>
      <c r="AF5765" s="5" t="str">
        <f t="shared" si="201"/>
        <v>katB</v>
      </c>
      <c r="AG5765" s="153"/>
      <c r="AH5765" s="153"/>
      <c r="AI5765" t="s">
        <v>201</v>
      </c>
      <c r="AJ5765" t="s">
        <v>17878</v>
      </c>
      <c r="AK5765" s="9" t="str">
        <f>VLOOKUP(Y5765,zdroj!D:AJ,33,0)</f>
        <v>katB</v>
      </c>
    </row>
    <row r="5766" spans="8:37" x14ac:dyDescent="0.25">
      <c r="H5766" s="8"/>
      <c r="I5766" s="8"/>
      <c r="N5766" s="23"/>
      <c r="O5766" s="24"/>
      <c r="P5766" s="19"/>
      <c r="Q5766" s="19"/>
      <c r="R5766" s="19"/>
      <c r="U5766" s="27"/>
      <c r="Y5766" s="9" t="s">
        <v>579</v>
      </c>
      <c r="Z5766" s="9" t="s">
        <v>462</v>
      </c>
      <c r="AA5766" s="9" t="s">
        <v>198</v>
      </c>
      <c r="AB5766" s="9">
        <v>8012857</v>
      </c>
      <c r="AC5766" s="9" t="s">
        <v>6541</v>
      </c>
      <c r="AD5766" s="9" t="s">
        <v>231</v>
      </c>
      <c r="AE5766" s="5">
        <f t="shared" si="200"/>
        <v>0</v>
      </c>
      <c r="AF5766" s="5" t="str">
        <f t="shared" si="201"/>
        <v>katB</v>
      </c>
      <c r="AG5766" s="153"/>
      <c r="AH5766" s="153"/>
      <c r="AI5766" t="s">
        <v>201</v>
      </c>
      <c r="AJ5766" t="s">
        <v>17878</v>
      </c>
      <c r="AK5766" s="9" t="str">
        <f>VLOOKUP(Y5766,zdroj!D:AJ,33,0)</f>
        <v>katB</v>
      </c>
    </row>
    <row r="5767" spans="8:37" x14ac:dyDescent="0.25">
      <c r="H5767" s="8"/>
      <c r="I5767" s="8"/>
      <c r="N5767" s="23"/>
      <c r="O5767" s="24"/>
      <c r="P5767" s="19"/>
      <c r="Q5767" s="19"/>
      <c r="R5767" s="19"/>
      <c r="U5767" s="27"/>
      <c r="Y5767" s="9" t="s">
        <v>579</v>
      </c>
      <c r="Z5767" s="9" t="s">
        <v>462</v>
      </c>
      <c r="AA5767" s="9" t="s">
        <v>198</v>
      </c>
      <c r="AB5767" s="9">
        <v>8012865</v>
      </c>
      <c r="AC5767" s="9" t="s">
        <v>6542</v>
      </c>
      <c r="AD5767" s="9" t="s">
        <v>231</v>
      </c>
      <c r="AE5767" s="5">
        <f t="shared" si="200"/>
        <v>0</v>
      </c>
      <c r="AF5767" s="5" t="str">
        <f t="shared" si="201"/>
        <v>katB</v>
      </c>
      <c r="AG5767" s="153"/>
      <c r="AH5767" s="153"/>
      <c r="AI5767" t="s">
        <v>201</v>
      </c>
      <c r="AJ5767" t="s">
        <v>17878</v>
      </c>
      <c r="AK5767" s="9" t="str">
        <f>VLOOKUP(Y5767,zdroj!D:AJ,33,0)</f>
        <v>katB</v>
      </c>
    </row>
    <row r="5768" spans="8:37" x14ac:dyDescent="0.25">
      <c r="H5768" s="8"/>
      <c r="I5768" s="8"/>
      <c r="N5768" s="23"/>
      <c r="O5768" s="24"/>
      <c r="P5768" s="19"/>
      <c r="Q5768" s="19"/>
      <c r="R5768" s="19"/>
      <c r="U5768" s="27"/>
      <c r="Y5768" s="9" t="s">
        <v>579</v>
      </c>
      <c r="Z5768" s="9" t="s">
        <v>462</v>
      </c>
      <c r="AA5768" s="9" t="s">
        <v>198</v>
      </c>
      <c r="AB5768" s="9">
        <v>8012873</v>
      </c>
      <c r="AC5768" s="9" t="s">
        <v>6543</v>
      </c>
      <c r="AD5768" s="9" t="s">
        <v>231</v>
      </c>
      <c r="AE5768" s="5">
        <f t="shared" si="200"/>
        <v>0</v>
      </c>
      <c r="AF5768" s="5" t="str">
        <f t="shared" si="201"/>
        <v>katB</v>
      </c>
      <c r="AG5768" s="153"/>
      <c r="AH5768" s="153"/>
      <c r="AI5768" t="s">
        <v>201</v>
      </c>
      <c r="AJ5768" t="s">
        <v>17878</v>
      </c>
      <c r="AK5768" s="9" t="str">
        <f>VLOOKUP(Y5768,zdroj!D:AJ,33,0)</f>
        <v>katB</v>
      </c>
    </row>
    <row r="5769" spans="8:37" x14ac:dyDescent="0.25">
      <c r="H5769" s="8"/>
      <c r="I5769" s="8"/>
      <c r="N5769" s="23"/>
      <c r="O5769" s="24"/>
      <c r="P5769" s="19"/>
      <c r="Q5769" s="19"/>
      <c r="R5769" s="19"/>
      <c r="U5769" s="27"/>
      <c r="Y5769" s="9" t="s">
        <v>579</v>
      </c>
      <c r="Z5769" s="9" t="s">
        <v>462</v>
      </c>
      <c r="AA5769" s="9" t="s">
        <v>198</v>
      </c>
      <c r="AB5769" s="9">
        <v>8012881</v>
      </c>
      <c r="AC5769" s="9" t="s">
        <v>6544</v>
      </c>
      <c r="AD5769" s="9" t="s">
        <v>231</v>
      </c>
      <c r="AE5769" s="5">
        <f t="shared" si="200"/>
        <v>0</v>
      </c>
      <c r="AF5769" s="5" t="str">
        <f t="shared" si="201"/>
        <v>katB</v>
      </c>
      <c r="AG5769" s="153"/>
      <c r="AH5769" s="153"/>
      <c r="AI5769" t="s">
        <v>201</v>
      </c>
      <c r="AJ5769" t="s">
        <v>17878</v>
      </c>
      <c r="AK5769" s="9" t="str">
        <f>VLOOKUP(Y5769,zdroj!D:AJ,33,0)</f>
        <v>katB</v>
      </c>
    </row>
    <row r="5770" spans="8:37" x14ac:dyDescent="0.25">
      <c r="H5770" s="8"/>
      <c r="I5770" s="8"/>
      <c r="N5770" s="23"/>
      <c r="O5770" s="24"/>
      <c r="P5770" s="19"/>
      <c r="Q5770" s="19"/>
      <c r="R5770" s="19"/>
      <c r="U5770" s="27"/>
      <c r="Y5770" s="9" t="s">
        <v>579</v>
      </c>
      <c r="Z5770" s="9" t="s">
        <v>462</v>
      </c>
      <c r="AA5770" s="9" t="s">
        <v>198</v>
      </c>
      <c r="AB5770" s="9">
        <v>8012890</v>
      </c>
      <c r="AC5770" s="9" t="s">
        <v>6545</v>
      </c>
      <c r="AD5770" s="9" t="s">
        <v>231</v>
      </c>
      <c r="AE5770" s="5">
        <f t="shared" ref="AE5770:AE5833" si="202">VLOOKUP(Y5770,K:T,10,0)</f>
        <v>0</v>
      </c>
      <c r="AF5770" s="5" t="str">
        <f t="shared" ref="AF5770:AF5833" si="203">IF(AE5770="A",IF(AD5770="katA","katB",AD5770),AD5770)</f>
        <v>katB</v>
      </c>
      <c r="AG5770" s="153"/>
      <c r="AH5770" s="153"/>
      <c r="AI5770" t="s">
        <v>229</v>
      </c>
      <c r="AJ5770" t="s">
        <v>17878</v>
      </c>
      <c r="AK5770" s="9" t="str">
        <f>VLOOKUP(Y5770,zdroj!D:AJ,33,0)</f>
        <v>katB</v>
      </c>
    </row>
    <row r="5771" spans="8:37" x14ac:dyDescent="0.25">
      <c r="H5771" s="8"/>
      <c r="I5771" s="8"/>
      <c r="N5771" s="23"/>
      <c r="O5771" s="24"/>
      <c r="P5771" s="19"/>
      <c r="Q5771" s="19"/>
      <c r="R5771" s="19"/>
      <c r="U5771" s="27"/>
      <c r="Y5771" s="9" t="s">
        <v>579</v>
      </c>
      <c r="Z5771" s="9" t="s">
        <v>462</v>
      </c>
      <c r="AA5771" s="9" t="s">
        <v>198</v>
      </c>
      <c r="AB5771" s="9">
        <v>8012903</v>
      </c>
      <c r="AC5771" s="9" t="s">
        <v>6546</v>
      </c>
      <c r="AD5771" s="9" t="s">
        <v>800</v>
      </c>
      <c r="AE5771" s="5">
        <f t="shared" si="202"/>
        <v>0</v>
      </c>
      <c r="AF5771" s="5" t="str">
        <f t="shared" si="203"/>
        <v>Pokryto</v>
      </c>
      <c r="AG5771" s="153"/>
      <c r="AH5771" s="153"/>
      <c r="AI5771" t="s">
        <v>201</v>
      </c>
      <c r="AJ5771" t="s">
        <v>800</v>
      </c>
      <c r="AK5771" s="9" t="str">
        <f>VLOOKUP(Y5771,zdroj!D:AJ,33,0)</f>
        <v>katB</v>
      </c>
    </row>
    <row r="5772" spans="8:37" x14ac:dyDescent="0.25">
      <c r="H5772" s="8"/>
      <c r="I5772" s="8"/>
      <c r="N5772" s="23"/>
      <c r="O5772" s="24"/>
      <c r="P5772" s="19"/>
      <c r="Q5772" s="19"/>
      <c r="R5772" s="19"/>
      <c r="U5772" s="27"/>
      <c r="Y5772" s="9" t="s">
        <v>579</v>
      </c>
      <c r="Z5772" s="9" t="s">
        <v>462</v>
      </c>
      <c r="AA5772" s="9" t="s">
        <v>198</v>
      </c>
      <c r="AB5772" s="9">
        <v>8012911</v>
      </c>
      <c r="AC5772" s="9" t="s">
        <v>6547</v>
      </c>
      <c r="AD5772" s="9" t="s">
        <v>800</v>
      </c>
      <c r="AE5772" s="5">
        <f t="shared" si="202"/>
        <v>0</v>
      </c>
      <c r="AF5772" s="5" t="str">
        <f t="shared" si="203"/>
        <v>Pokryto</v>
      </c>
      <c r="AG5772" s="153"/>
      <c r="AH5772" s="153"/>
      <c r="AI5772" t="s">
        <v>201</v>
      </c>
      <c r="AJ5772" t="s">
        <v>800</v>
      </c>
      <c r="AK5772" s="9" t="str">
        <f>VLOOKUP(Y5772,zdroj!D:AJ,33,0)</f>
        <v>katB</v>
      </c>
    </row>
    <row r="5773" spans="8:37" x14ac:dyDescent="0.25">
      <c r="H5773" s="8"/>
      <c r="I5773" s="8"/>
      <c r="N5773" s="23"/>
      <c r="O5773" s="24"/>
      <c r="P5773" s="19"/>
      <c r="Q5773" s="19"/>
      <c r="R5773" s="19"/>
      <c r="U5773" s="27"/>
      <c r="Y5773" s="9" t="s">
        <v>579</v>
      </c>
      <c r="Z5773" s="9" t="s">
        <v>462</v>
      </c>
      <c r="AA5773" s="9" t="s">
        <v>198</v>
      </c>
      <c r="AB5773" s="9">
        <v>8012938</v>
      </c>
      <c r="AC5773" s="9" t="s">
        <v>6548</v>
      </c>
      <c r="AD5773" s="9" t="s">
        <v>800</v>
      </c>
      <c r="AE5773" s="5">
        <f t="shared" si="202"/>
        <v>0</v>
      </c>
      <c r="AF5773" s="5" t="str">
        <f t="shared" si="203"/>
        <v>Pokryto</v>
      </c>
      <c r="AG5773" s="153"/>
      <c r="AH5773" s="153"/>
      <c r="AI5773" t="s">
        <v>201</v>
      </c>
      <c r="AJ5773" t="s">
        <v>800</v>
      </c>
      <c r="AK5773" s="9" t="str">
        <f>VLOOKUP(Y5773,zdroj!D:AJ,33,0)</f>
        <v>katB</v>
      </c>
    </row>
    <row r="5774" spans="8:37" x14ac:dyDescent="0.25">
      <c r="H5774" s="8"/>
      <c r="I5774" s="8"/>
      <c r="N5774" s="23"/>
      <c r="O5774" s="24"/>
      <c r="P5774" s="19"/>
      <c r="Q5774" s="19"/>
      <c r="R5774" s="19"/>
      <c r="U5774" s="27"/>
      <c r="Y5774" s="9" t="s">
        <v>579</v>
      </c>
      <c r="Z5774" s="9" t="s">
        <v>462</v>
      </c>
      <c r="AA5774" s="9" t="s">
        <v>198</v>
      </c>
      <c r="AB5774" s="9">
        <v>8012946</v>
      </c>
      <c r="AC5774" s="9" t="s">
        <v>6549</v>
      </c>
      <c r="AD5774" s="9" t="s">
        <v>231</v>
      </c>
      <c r="AE5774" s="5">
        <f t="shared" si="202"/>
        <v>0</v>
      </c>
      <c r="AF5774" s="5" t="str">
        <f t="shared" si="203"/>
        <v>katB</v>
      </c>
      <c r="AG5774" s="153"/>
      <c r="AH5774" s="153"/>
      <c r="AI5774" t="s">
        <v>201</v>
      </c>
      <c r="AJ5774" t="s">
        <v>17878</v>
      </c>
      <c r="AK5774" s="9" t="str">
        <f>VLOOKUP(Y5774,zdroj!D:AJ,33,0)</f>
        <v>katB</v>
      </c>
    </row>
    <row r="5775" spans="8:37" x14ac:dyDescent="0.25">
      <c r="H5775" s="8"/>
      <c r="I5775" s="8"/>
      <c r="N5775" s="23"/>
      <c r="O5775" s="24"/>
      <c r="P5775" s="19"/>
      <c r="Q5775" s="19"/>
      <c r="R5775" s="19"/>
      <c r="U5775" s="27"/>
      <c r="Y5775" s="9" t="s">
        <v>579</v>
      </c>
      <c r="Z5775" s="9" t="s">
        <v>462</v>
      </c>
      <c r="AA5775" s="9" t="s">
        <v>198</v>
      </c>
      <c r="AB5775" s="9">
        <v>8012512</v>
      </c>
      <c r="AC5775" s="9" t="s">
        <v>6550</v>
      </c>
      <c r="AD5775" s="9" t="s">
        <v>231</v>
      </c>
      <c r="AE5775" s="5">
        <f t="shared" si="202"/>
        <v>0</v>
      </c>
      <c r="AF5775" s="5" t="str">
        <f t="shared" si="203"/>
        <v>katB</v>
      </c>
      <c r="AG5775" s="153"/>
      <c r="AH5775" s="153"/>
      <c r="AI5775" t="s">
        <v>201</v>
      </c>
      <c r="AJ5775" t="s">
        <v>17878</v>
      </c>
      <c r="AK5775" s="9" t="str">
        <f>VLOOKUP(Y5775,zdroj!D:AJ,33,0)</f>
        <v>katB</v>
      </c>
    </row>
    <row r="5776" spans="8:37" x14ac:dyDescent="0.25">
      <c r="H5776" s="8"/>
      <c r="I5776" s="8"/>
      <c r="N5776" s="23"/>
      <c r="O5776" s="24"/>
      <c r="P5776" s="19"/>
      <c r="Q5776" s="19"/>
      <c r="R5776" s="19"/>
      <c r="U5776" s="27"/>
      <c r="Y5776" s="9" t="s">
        <v>579</v>
      </c>
      <c r="Z5776" s="9" t="s">
        <v>462</v>
      </c>
      <c r="AA5776" s="9" t="s">
        <v>198</v>
      </c>
      <c r="AB5776" s="9">
        <v>8012954</v>
      </c>
      <c r="AC5776" s="9" t="s">
        <v>6551</v>
      </c>
      <c r="AD5776" s="9" t="s">
        <v>231</v>
      </c>
      <c r="AE5776" s="5">
        <f t="shared" si="202"/>
        <v>0</v>
      </c>
      <c r="AF5776" s="5" t="str">
        <f t="shared" si="203"/>
        <v>katB</v>
      </c>
      <c r="AG5776" s="153"/>
      <c r="AH5776" s="153"/>
      <c r="AI5776" t="s">
        <v>201</v>
      </c>
      <c r="AJ5776" t="s">
        <v>17878</v>
      </c>
      <c r="AK5776" s="9" t="str">
        <f>VLOOKUP(Y5776,zdroj!D:AJ,33,0)</f>
        <v>katB</v>
      </c>
    </row>
    <row r="5777" spans="8:37" x14ac:dyDescent="0.25">
      <c r="H5777" s="8"/>
      <c r="I5777" s="8"/>
      <c r="N5777" s="23"/>
      <c r="O5777" s="24"/>
      <c r="P5777" s="19"/>
      <c r="Q5777" s="19"/>
      <c r="R5777" s="19"/>
      <c r="U5777" s="27"/>
      <c r="Y5777" s="9" t="s">
        <v>579</v>
      </c>
      <c r="Z5777" s="9" t="s">
        <v>462</v>
      </c>
      <c r="AA5777" s="9" t="s">
        <v>198</v>
      </c>
      <c r="AB5777" s="9">
        <v>8012962</v>
      </c>
      <c r="AC5777" s="9" t="s">
        <v>6552</v>
      </c>
      <c r="AD5777" s="9" t="s">
        <v>231</v>
      </c>
      <c r="AE5777" s="5">
        <f t="shared" si="202"/>
        <v>0</v>
      </c>
      <c r="AF5777" s="5" t="str">
        <f t="shared" si="203"/>
        <v>katB</v>
      </c>
      <c r="AG5777" s="153"/>
      <c r="AH5777" s="153"/>
      <c r="AI5777" t="s">
        <v>201</v>
      </c>
      <c r="AJ5777" t="s">
        <v>17878</v>
      </c>
      <c r="AK5777" s="9" t="str">
        <f>VLOOKUP(Y5777,zdroj!D:AJ,33,0)</f>
        <v>katB</v>
      </c>
    </row>
    <row r="5778" spans="8:37" x14ac:dyDescent="0.25">
      <c r="H5778" s="8"/>
      <c r="I5778" s="8"/>
      <c r="N5778" s="23"/>
      <c r="O5778" s="24"/>
      <c r="P5778" s="19"/>
      <c r="Q5778" s="19"/>
      <c r="R5778" s="19"/>
      <c r="U5778" s="27"/>
      <c r="Y5778" s="9" t="s">
        <v>579</v>
      </c>
      <c r="Z5778" s="9" t="s">
        <v>462</v>
      </c>
      <c r="AA5778" s="9" t="s">
        <v>198</v>
      </c>
      <c r="AB5778" s="9">
        <v>8012971</v>
      </c>
      <c r="AC5778" s="9" t="s">
        <v>6553</v>
      </c>
      <c r="AD5778" s="9" t="s">
        <v>231</v>
      </c>
      <c r="AE5778" s="5">
        <f t="shared" si="202"/>
        <v>0</v>
      </c>
      <c r="AF5778" s="5" t="str">
        <f t="shared" si="203"/>
        <v>katB</v>
      </c>
      <c r="AG5778" s="153"/>
      <c r="AH5778" s="153"/>
      <c r="AI5778" t="s">
        <v>201</v>
      </c>
      <c r="AJ5778" t="s">
        <v>17878</v>
      </c>
      <c r="AK5778" s="9" t="str">
        <f>VLOOKUP(Y5778,zdroj!D:AJ,33,0)</f>
        <v>katB</v>
      </c>
    </row>
    <row r="5779" spans="8:37" x14ac:dyDescent="0.25">
      <c r="H5779" s="8"/>
      <c r="I5779" s="8"/>
      <c r="N5779" s="23"/>
      <c r="O5779" s="24"/>
      <c r="P5779" s="19"/>
      <c r="Q5779" s="19"/>
      <c r="R5779" s="19"/>
      <c r="U5779" s="27"/>
      <c r="Y5779" s="9" t="s">
        <v>579</v>
      </c>
      <c r="Z5779" s="9" t="s">
        <v>462</v>
      </c>
      <c r="AA5779" s="9" t="s">
        <v>198</v>
      </c>
      <c r="AB5779" s="9">
        <v>8012989</v>
      </c>
      <c r="AC5779" s="9" t="s">
        <v>6554</v>
      </c>
      <c r="AD5779" s="9" t="s">
        <v>800</v>
      </c>
      <c r="AE5779" s="5">
        <f t="shared" si="202"/>
        <v>0</v>
      </c>
      <c r="AF5779" s="5" t="str">
        <f t="shared" si="203"/>
        <v>Pokryto</v>
      </c>
      <c r="AG5779" s="153"/>
      <c r="AH5779" s="153"/>
      <c r="AI5779" t="s">
        <v>201</v>
      </c>
      <c r="AJ5779" t="s">
        <v>800</v>
      </c>
      <c r="AK5779" s="9" t="str">
        <f>VLOOKUP(Y5779,zdroj!D:AJ,33,0)</f>
        <v>katB</v>
      </c>
    </row>
    <row r="5780" spans="8:37" x14ac:dyDescent="0.25">
      <c r="H5780" s="8"/>
      <c r="I5780" s="8"/>
      <c r="N5780" s="23"/>
      <c r="O5780" s="24"/>
      <c r="P5780" s="19"/>
      <c r="Q5780" s="19"/>
      <c r="R5780" s="19"/>
      <c r="U5780" s="27"/>
      <c r="Y5780" s="9" t="s">
        <v>579</v>
      </c>
      <c r="Z5780" s="9" t="s">
        <v>462</v>
      </c>
      <c r="AA5780" s="9" t="s">
        <v>198</v>
      </c>
      <c r="AB5780" s="9">
        <v>8012997</v>
      </c>
      <c r="AC5780" s="9" t="s">
        <v>6555</v>
      </c>
      <c r="AD5780" s="9" t="s">
        <v>231</v>
      </c>
      <c r="AE5780" s="5">
        <f t="shared" si="202"/>
        <v>0</v>
      </c>
      <c r="AF5780" s="5" t="str">
        <f t="shared" si="203"/>
        <v>katB</v>
      </c>
      <c r="AG5780" s="153"/>
      <c r="AH5780" s="153"/>
      <c r="AI5780" t="s">
        <v>201</v>
      </c>
      <c r="AJ5780" t="s">
        <v>17878</v>
      </c>
      <c r="AK5780" s="9" t="str">
        <f>VLOOKUP(Y5780,zdroj!D:AJ,33,0)</f>
        <v>katB</v>
      </c>
    </row>
    <row r="5781" spans="8:37" x14ac:dyDescent="0.25">
      <c r="H5781" s="8"/>
      <c r="I5781" s="8"/>
      <c r="N5781" s="23"/>
      <c r="O5781" s="24"/>
      <c r="P5781" s="19"/>
      <c r="Q5781" s="19"/>
      <c r="R5781" s="19"/>
      <c r="U5781" s="27"/>
      <c r="Y5781" s="9" t="s">
        <v>579</v>
      </c>
      <c r="Z5781" s="9" t="s">
        <v>462</v>
      </c>
      <c r="AA5781" s="9" t="s">
        <v>198</v>
      </c>
      <c r="AB5781" s="9">
        <v>8013004</v>
      </c>
      <c r="AC5781" s="9" t="s">
        <v>6556</v>
      </c>
      <c r="AD5781" s="9" t="s">
        <v>800</v>
      </c>
      <c r="AE5781" s="5">
        <f t="shared" si="202"/>
        <v>0</v>
      </c>
      <c r="AF5781" s="5" t="str">
        <f t="shared" si="203"/>
        <v>Pokryto</v>
      </c>
      <c r="AG5781" s="153"/>
      <c r="AH5781" s="153"/>
      <c r="AI5781" t="s">
        <v>201</v>
      </c>
      <c r="AJ5781" t="s">
        <v>800</v>
      </c>
      <c r="AK5781" s="9" t="str">
        <f>VLOOKUP(Y5781,zdroj!D:AJ,33,0)</f>
        <v>katB</v>
      </c>
    </row>
    <row r="5782" spans="8:37" x14ac:dyDescent="0.25">
      <c r="H5782" s="8"/>
      <c r="I5782" s="8"/>
      <c r="N5782" s="23"/>
      <c r="O5782" s="24"/>
      <c r="P5782" s="19"/>
      <c r="Q5782" s="19"/>
      <c r="R5782" s="19"/>
      <c r="U5782" s="27"/>
      <c r="Y5782" s="9" t="s">
        <v>579</v>
      </c>
      <c r="Z5782" s="9" t="s">
        <v>462</v>
      </c>
      <c r="AA5782" s="9" t="s">
        <v>198</v>
      </c>
      <c r="AB5782" s="9">
        <v>8013012</v>
      </c>
      <c r="AC5782" s="9" t="s">
        <v>6557</v>
      </c>
      <c r="AD5782" s="9" t="s">
        <v>800</v>
      </c>
      <c r="AE5782" s="5">
        <f t="shared" si="202"/>
        <v>0</v>
      </c>
      <c r="AF5782" s="5" t="str">
        <f t="shared" si="203"/>
        <v>Pokryto</v>
      </c>
      <c r="AG5782" s="153"/>
      <c r="AH5782" s="153"/>
      <c r="AI5782" t="s">
        <v>201</v>
      </c>
      <c r="AJ5782" t="s">
        <v>800</v>
      </c>
      <c r="AK5782" s="9" t="str">
        <f>VLOOKUP(Y5782,zdroj!D:AJ,33,0)</f>
        <v>katB</v>
      </c>
    </row>
    <row r="5783" spans="8:37" x14ac:dyDescent="0.25">
      <c r="H5783" s="8"/>
      <c r="I5783" s="8"/>
      <c r="N5783" s="23"/>
      <c r="O5783" s="24"/>
      <c r="P5783" s="19"/>
      <c r="Q5783" s="19"/>
      <c r="R5783" s="19"/>
      <c r="U5783" s="27"/>
      <c r="Y5783" s="9" t="s">
        <v>579</v>
      </c>
      <c r="Z5783" s="9" t="s">
        <v>462</v>
      </c>
      <c r="AA5783" s="9" t="s">
        <v>198</v>
      </c>
      <c r="AB5783" s="9">
        <v>8013021</v>
      </c>
      <c r="AC5783" s="9" t="s">
        <v>6558</v>
      </c>
      <c r="AD5783" s="9" t="s">
        <v>231</v>
      </c>
      <c r="AE5783" s="5">
        <f t="shared" si="202"/>
        <v>0</v>
      </c>
      <c r="AF5783" s="5" t="str">
        <f t="shared" si="203"/>
        <v>katB</v>
      </c>
      <c r="AG5783" s="153"/>
      <c r="AH5783" s="153"/>
      <c r="AI5783" t="s">
        <v>201</v>
      </c>
      <c r="AJ5783" t="s">
        <v>17878</v>
      </c>
      <c r="AK5783" s="9" t="str">
        <f>VLOOKUP(Y5783,zdroj!D:AJ,33,0)</f>
        <v>katB</v>
      </c>
    </row>
    <row r="5784" spans="8:37" x14ac:dyDescent="0.25">
      <c r="H5784" s="8"/>
      <c r="I5784" s="8"/>
      <c r="N5784" s="23"/>
      <c r="O5784" s="24"/>
      <c r="P5784" s="19"/>
      <c r="Q5784" s="19"/>
      <c r="R5784" s="19"/>
      <c r="U5784" s="27"/>
      <c r="Y5784" s="9" t="s">
        <v>579</v>
      </c>
      <c r="Z5784" s="9" t="s">
        <v>462</v>
      </c>
      <c r="AA5784" s="9" t="s">
        <v>198</v>
      </c>
      <c r="AB5784" s="9">
        <v>8013039</v>
      </c>
      <c r="AC5784" s="9" t="s">
        <v>6559</v>
      </c>
      <c r="AD5784" s="9" t="s">
        <v>231</v>
      </c>
      <c r="AE5784" s="5">
        <f t="shared" si="202"/>
        <v>0</v>
      </c>
      <c r="AF5784" s="5" t="str">
        <f t="shared" si="203"/>
        <v>katB</v>
      </c>
      <c r="AG5784" s="153"/>
      <c r="AH5784" s="153"/>
      <c r="AI5784" t="s">
        <v>201</v>
      </c>
      <c r="AJ5784" t="s">
        <v>17878</v>
      </c>
      <c r="AK5784" s="9" t="str">
        <f>VLOOKUP(Y5784,zdroj!D:AJ,33,0)</f>
        <v>katB</v>
      </c>
    </row>
    <row r="5785" spans="8:37" x14ac:dyDescent="0.25">
      <c r="H5785" s="8"/>
      <c r="I5785" s="8"/>
      <c r="N5785" s="23"/>
      <c r="O5785" s="24"/>
      <c r="P5785" s="19"/>
      <c r="Q5785" s="19"/>
      <c r="R5785" s="19"/>
      <c r="U5785" s="27"/>
      <c r="Y5785" s="9" t="s">
        <v>579</v>
      </c>
      <c r="Z5785" s="9" t="s">
        <v>462</v>
      </c>
      <c r="AA5785" s="9" t="s">
        <v>198</v>
      </c>
      <c r="AB5785" s="9">
        <v>8012521</v>
      </c>
      <c r="AC5785" s="9" t="s">
        <v>6560</v>
      </c>
      <c r="AD5785" s="9" t="s">
        <v>231</v>
      </c>
      <c r="AE5785" s="5">
        <f t="shared" si="202"/>
        <v>0</v>
      </c>
      <c r="AF5785" s="5" t="str">
        <f t="shared" si="203"/>
        <v>katB</v>
      </c>
      <c r="AG5785" s="153"/>
      <c r="AH5785" s="153"/>
      <c r="AI5785" t="s">
        <v>201</v>
      </c>
      <c r="AJ5785" t="s">
        <v>17878</v>
      </c>
      <c r="AK5785" s="9" t="str">
        <f>VLOOKUP(Y5785,zdroj!D:AJ,33,0)</f>
        <v>katB</v>
      </c>
    </row>
    <row r="5786" spans="8:37" x14ac:dyDescent="0.25">
      <c r="H5786" s="8"/>
      <c r="I5786" s="8"/>
      <c r="N5786" s="23"/>
      <c r="O5786" s="24"/>
      <c r="P5786" s="19"/>
      <c r="Q5786" s="19"/>
      <c r="R5786" s="19"/>
      <c r="U5786" s="27"/>
      <c r="Y5786" s="9" t="s">
        <v>579</v>
      </c>
      <c r="Z5786" s="9" t="s">
        <v>462</v>
      </c>
      <c r="AA5786" s="9" t="s">
        <v>198</v>
      </c>
      <c r="AB5786" s="9">
        <v>8013047</v>
      </c>
      <c r="AC5786" s="9" t="s">
        <v>6561</v>
      </c>
      <c r="AD5786" s="9" t="s">
        <v>231</v>
      </c>
      <c r="AE5786" s="5">
        <f t="shared" si="202"/>
        <v>0</v>
      </c>
      <c r="AF5786" s="5" t="str">
        <f t="shared" si="203"/>
        <v>katB</v>
      </c>
      <c r="AG5786" s="153"/>
      <c r="AH5786" s="153"/>
      <c r="AI5786" t="s">
        <v>201</v>
      </c>
      <c r="AJ5786" t="s">
        <v>17878</v>
      </c>
      <c r="AK5786" s="9" t="str">
        <f>VLOOKUP(Y5786,zdroj!D:AJ,33,0)</f>
        <v>katB</v>
      </c>
    </row>
    <row r="5787" spans="8:37" x14ac:dyDescent="0.25">
      <c r="H5787" s="8"/>
      <c r="I5787" s="8"/>
      <c r="N5787" s="23"/>
      <c r="O5787" s="24"/>
      <c r="P5787" s="19"/>
      <c r="Q5787" s="19"/>
      <c r="R5787" s="19"/>
      <c r="U5787" s="27"/>
      <c r="Y5787" s="9" t="s">
        <v>579</v>
      </c>
      <c r="Z5787" s="9" t="s">
        <v>462</v>
      </c>
      <c r="AA5787" s="9" t="s">
        <v>198</v>
      </c>
      <c r="AB5787" s="9">
        <v>8013055</v>
      </c>
      <c r="AC5787" s="9" t="s">
        <v>6562</v>
      </c>
      <c r="AD5787" s="9" t="s">
        <v>231</v>
      </c>
      <c r="AE5787" s="5">
        <f t="shared" si="202"/>
        <v>0</v>
      </c>
      <c r="AF5787" s="5" t="str">
        <f t="shared" si="203"/>
        <v>katB</v>
      </c>
      <c r="AG5787" s="153"/>
      <c r="AH5787" s="153"/>
      <c r="AI5787" t="s">
        <v>201</v>
      </c>
      <c r="AJ5787" t="s">
        <v>17878</v>
      </c>
      <c r="AK5787" s="9" t="str">
        <f>VLOOKUP(Y5787,zdroj!D:AJ,33,0)</f>
        <v>katB</v>
      </c>
    </row>
    <row r="5788" spans="8:37" x14ac:dyDescent="0.25">
      <c r="H5788" s="8"/>
      <c r="I5788" s="8"/>
      <c r="N5788" s="23"/>
      <c r="O5788" s="24"/>
      <c r="P5788" s="19"/>
      <c r="Q5788" s="19"/>
      <c r="R5788" s="19"/>
      <c r="U5788" s="27"/>
      <c r="Y5788" s="9" t="s">
        <v>579</v>
      </c>
      <c r="Z5788" s="9" t="s">
        <v>462</v>
      </c>
      <c r="AA5788" s="9" t="s">
        <v>198</v>
      </c>
      <c r="AB5788" s="9">
        <v>8013063</v>
      </c>
      <c r="AC5788" s="9" t="s">
        <v>6563</v>
      </c>
      <c r="AD5788" s="9" t="s">
        <v>231</v>
      </c>
      <c r="AE5788" s="5">
        <f t="shared" si="202"/>
        <v>0</v>
      </c>
      <c r="AF5788" s="5" t="str">
        <f t="shared" si="203"/>
        <v>katB</v>
      </c>
      <c r="AG5788" s="153"/>
      <c r="AH5788" s="153"/>
      <c r="AI5788" t="s">
        <v>201</v>
      </c>
      <c r="AJ5788" t="s">
        <v>17878</v>
      </c>
      <c r="AK5788" s="9" t="str">
        <f>VLOOKUP(Y5788,zdroj!D:AJ,33,0)</f>
        <v>katB</v>
      </c>
    </row>
    <row r="5789" spans="8:37" x14ac:dyDescent="0.25">
      <c r="H5789" s="8"/>
      <c r="I5789" s="8"/>
      <c r="N5789" s="23"/>
      <c r="O5789" s="24"/>
      <c r="P5789" s="19"/>
      <c r="Q5789" s="19"/>
      <c r="R5789" s="19"/>
      <c r="U5789" s="27"/>
      <c r="Y5789" s="9" t="s">
        <v>579</v>
      </c>
      <c r="Z5789" s="9" t="s">
        <v>462</v>
      </c>
      <c r="AA5789" s="9" t="s">
        <v>198</v>
      </c>
      <c r="AB5789" s="9">
        <v>8013080</v>
      </c>
      <c r="AC5789" s="9" t="s">
        <v>6564</v>
      </c>
      <c r="AD5789" s="9" t="s">
        <v>231</v>
      </c>
      <c r="AE5789" s="5">
        <f t="shared" si="202"/>
        <v>0</v>
      </c>
      <c r="AF5789" s="5" t="str">
        <f t="shared" si="203"/>
        <v>katB</v>
      </c>
      <c r="AG5789" s="153"/>
      <c r="AH5789" s="153"/>
      <c r="AI5789" t="s">
        <v>201</v>
      </c>
      <c r="AJ5789" t="s">
        <v>17878</v>
      </c>
      <c r="AK5789" s="9" t="str">
        <f>VLOOKUP(Y5789,zdroj!D:AJ,33,0)</f>
        <v>katB</v>
      </c>
    </row>
    <row r="5790" spans="8:37" x14ac:dyDescent="0.25">
      <c r="H5790" s="8"/>
      <c r="I5790" s="8"/>
      <c r="N5790" s="23"/>
      <c r="O5790" s="24"/>
      <c r="P5790" s="19"/>
      <c r="Q5790" s="19"/>
      <c r="R5790" s="19"/>
      <c r="U5790" s="27"/>
      <c r="Y5790" s="9" t="s">
        <v>579</v>
      </c>
      <c r="Z5790" s="9" t="s">
        <v>462</v>
      </c>
      <c r="AA5790" s="9" t="s">
        <v>198</v>
      </c>
      <c r="AB5790" s="9">
        <v>8013098</v>
      </c>
      <c r="AC5790" s="9" t="s">
        <v>6565</v>
      </c>
      <c r="AD5790" s="9" t="s">
        <v>800</v>
      </c>
      <c r="AE5790" s="5">
        <f t="shared" si="202"/>
        <v>0</v>
      </c>
      <c r="AF5790" s="5" t="str">
        <f t="shared" si="203"/>
        <v>Pokryto</v>
      </c>
      <c r="AG5790" s="153"/>
      <c r="AH5790" s="153"/>
      <c r="AI5790" t="s">
        <v>201</v>
      </c>
      <c r="AJ5790" t="s">
        <v>800</v>
      </c>
      <c r="AK5790" s="9" t="str">
        <f>VLOOKUP(Y5790,zdroj!D:AJ,33,0)</f>
        <v>katB</v>
      </c>
    </row>
    <row r="5791" spans="8:37" x14ac:dyDescent="0.25">
      <c r="H5791" s="8"/>
      <c r="I5791" s="8"/>
      <c r="N5791" s="23"/>
      <c r="O5791" s="24"/>
      <c r="P5791" s="19"/>
      <c r="Q5791" s="19"/>
      <c r="R5791" s="19"/>
      <c r="U5791" s="27"/>
      <c r="Y5791" s="9" t="s">
        <v>579</v>
      </c>
      <c r="Z5791" s="9" t="s">
        <v>462</v>
      </c>
      <c r="AA5791" s="9" t="s">
        <v>198</v>
      </c>
      <c r="AB5791" s="9">
        <v>8013101</v>
      </c>
      <c r="AC5791" s="9" t="s">
        <v>6566</v>
      </c>
      <c r="AD5791" s="9" t="s">
        <v>231</v>
      </c>
      <c r="AE5791" s="5">
        <f t="shared" si="202"/>
        <v>0</v>
      </c>
      <c r="AF5791" s="5" t="str">
        <f t="shared" si="203"/>
        <v>katB</v>
      </c>
      <c r="AG5791" s="153"/>
      <c r="AH5791" s="153"/>
      <c r="AI5791" t="s">
        <v>201</v>
      </c>
      <c r="AJ5791" t="s">
        <v>17878</v>
      </c>
      <c r="AK5791" s="9" t="str">
        <f>VLOOKUP(Y5791,zdroj!D:AJ,33,0)</f>
        <v>katB</v>
      </c>
    </row>
    <row r="5792" spans="8:37" x14ac:dyDescent="0.25">
      <c r="H5792" s="8"/>
      <c r="I5792" s="8"/>
      <c r="N5792" s="23"/>
      <c r="O5792" s="24"/>
      <c r="P5792" s="19"/>
      <c r="Q5792" s="19"/>
      <c r="R5792" s="19"/>
      <c r="U5792" s="27"/>
      <c r="Y5792" s="9" t="s">
        <v>579</v>
      </c>
      <c r="Z5792" s="9" t="s">
        <v>462</v>
      </c>
      <c r="AA5792" s="9" t="s">
        <v>198</v>
      </c>
      <c r="AB5792" s="9">
        <v>8013110</v>
      </c>
      <c r="AC5792" s="9" t="s">
        <v>6567</v>
      </c>
      <c r="AD5792" s="9" t="s">
        <v>231</v>
      </c>
      <c r="AE5792" s="5">
        <f t="shared" si="202"/>
        <v>0</v>
      </c>
      <c r="AF5792" s="5" t="str">
        <f t="shared" si="203"/>
        <v>katB</v>
      </c>
      <c r="AG5792" s="153"/>
      <c r="AH5792" s="153"/>
      <c r="AI5792" t="s">
        <v>201</v>
      </c>
      <c r="AJ5792" t="s">
        <v>17878</v>
      </c>
      <c r="AK5792" s="9" t="str">
        <f>VLOOKUP(Y5792,zdroj!D:AJ,33,0)</f>
        <v>katB</v>
      </c>
    </row>
    <row r="5793" spans="8:37" x14ac:dyDescent="0.25">
      <c r="H5793" s="8"/>
      <c r="I5793" s="8"/>
      <c r="N5793" s="23"/>
      <c r="O5793" s="24"/>
      <c r="P5793" s="19"/>
      <c r="Q5793" s="19"/>
      <c r="R5793" s="19"/>
      <c r="U5793" s="27"/>
      <c r="Y5793" s="9" t="s">
        <v>579</v>
      </c>
      <c r="Z5793" s="9" t="s">
        <v>462</v>
      </c>
      <c r="AA5793" s="9" t="s">
        <v>198</v>
      </c>
      <c r="AB5793" s="9">
        <v>8013128</v>
      </c>
      <c r="AC5793" s="9" t="s">
        <v>6568</v>
      </c>
      <c r="AD5793" s="9" t="s">
        <v>231</v>
      </c>
      <c r="AE5793" s="5">
        <f t="shared" si="202"/>
        <v>0</v>
      </c>
      <c r="AF5793" s="5" t="str">
        <f t="shared" si="203"/>
        <v>katB</v>
      </c>
      <c r="AG5793" s="153"/>
      <c r="AH5793" s="153"/>
      <c r="AI5793" t="s">
        <v>201</v>
      </c>
      <c r="AJ5793" t="s">
        <v>17878</v>
      </c>
      <c r="AK5793" s="9" t="str">
        <f>VLOOKUP(Y5793,zdroj!D:AJ,33,0)</f>
        <v>katB</v>
      </c>
    </row>
    <row r="5794" spans="8:37" x14ac:dyDescent="0.25">
      <c r="H5794" s="8"/>
      <c r="I5794" s="8"/>
      <c r="N5794" s="23"/>
      <c r="O5794" s="24"/>
      <c r="P5794" s="19"/>
      <c r="Q5794" s="19"/>
      <c r="R5794" s="19"/>
      <c r="U5794" s="27"/>
      <c r="Y5794" s="9" t="s">
        <v>579</v>
      </c>
      <c r="Z5794" s="9" t="s">
        <v>462</v>
      </c>
      <c r="AA5794" s="9" t="s">
        <v>198</v>
      </c>
      <c r="AB5794" s="9">
        <v>8013136</v>
      </c>
      <c r="AC5794" s="9" t="s">
        <v>6569</v>
      </c>
      <c r="AD5794" s="9" t="s">
        <v>231</v>
      </c>
      <c r="AE5794" s="5">
        <f t="shared" si="202"/>
        <v>0</v>
      </c>
      <c r="AF5794" s="5" t="str">
        <f t="shared" si="203"/>
        <v>katB</v>
      </c>
      <c r="AG5794" s="153"/>
      <c r="AH5794" s="153"/>
      <c r="AI5794" t="s">
        <v>201</v>
      </c>
      <c r="AJ5794" t="s">
        <v>17878</v>
      </c>
      <c r="AK5794" s="9" t="str">
        <f>VLOOKUP(Y5794,zdroj!D:AJ,33,0)</f>
        <v>katB</v>
      </c>
    </row>
    <row r="5795" spans="8:37" x14ac:dyDescent="0.25">
      <c r="H5795" s="8"/>
      <c r="I5795" s="8"/>
      <c r="N5795" s="23"/>
      <c r="O5795" s="24"/>
      <c r="P5795" s="19"/>
      <c r="Q5795" s="19"/>
      <c r="R5795" s="19"/>
      <c r="U5795" s="27"/>
      <c r="Y5795" s="9" t="s">
        <v>579</v>
      </c>
      <c r="Z5795" s="9" t="s">
        <v>462</v>
      </c>
      <c r="AA5795" s="9" t="s">
        <v>198</v>
      </c>
      <c r="AB5795" s="9">
        <v>8012539</v>
      </c>
      <c r="AC5795" s="9" t="s">
        <v>6570</v>
      </c>
      <c r="AD5795" s="9" t="s">
        <v>231</v>
      </c>
      <c r="AE5795" s="5">
        <f t="shared" si="202"/>
        <v>0</v>
      </c>
      <c r="AF5795" s="5" t="str">
        <f t="shared" si="203"/>
        <v>katB</v>
      </c>
      <c r="AG5795" s="153"/>
      <c r="AH5795" s="153"/>
      <c r="AI5795" t="s">
        <v>201</v>
      </c>
      <c r="AJ5795" t="s">
        <v>17878</v>
      </c>
      <c r="AK5795" s="9" t="str">
        <f>VLOOKUP(Y5795,zdroj!D:AJ,33,0)</f>
        <v>katB</v>
      </c>
    </row>
    <row r="5796" spans="8:37" x14ac:dyDescent="0.25">
      <c r="H5796" s="8"/>
      <c r="I5796" s="8"/>
      <c r="N5796" s="23"/>
      <c r="O5796" s="24"/>
      <c r="P5796" s="19"/>
      <c r="Q5796" s="19"/>
      <c r="R5796" s="19"/>
      <c r="U5796" s="27"/>
      <c r="Y5796" s="9" t="s">
        <v>579</v>
      </c>
      <c r="Z5796" s="9" t="s">
        <v>462</v>
      </c>
      <c r="AA5796" s="9" t="s">
        <v>198</v>
      </c>
      <c r="AB5796" s="9">
        <v>8013144</v>
      </c>
      <c r="AC5796" s="9" t="s">
        <v>6571</v>
      </c>
      <c r="AD5796" s="9" t="s">
        <v>231</v>
      </c>
      <c r="AE5796" s="5">
        <f t="shared" si="202"/>
        <v>0</v>
      </c>
      <c r="AF5796" s="5" t="str">
        <f t="shared" si="203"/>
        <v>katB</v>
      </c>
      <c r="AG5796" s="153"/>
      <c r="AH5796" s="153"/>
      <c r="AI5796" t="s">
        <v>201</v>
      </c>
      <c r="AJ5796" t="s">
        <v>17878</v>
      </c>
      <c r="AK5796" s="9" t="str">
        <f>VLOOKUP(Y5796,zdroj!D:AJ,33,0)</f>
        <v>katB</v>
      </c>
    </row>
    <row r="5797" spans="8:37" x14ac:dyDescent="0.25">
      <c r="H5797" s="8"/>
      <c r="I5797" s="8"/>
      <c r="N5797" s="23"/>
      <c r="O5797" s="24"/>
      <c r="P5797" s="19"/>
      <c r="Q5797" s="19"/>
      <c r="R5797" s="19"/>
      <c r="U5797" s="27"/>
      <c r="Y5797" s="9" t="s">
        <v>579</v>
      </c>
      <c r="Z5797" s="9" t="s">
        <v>462</v>
      </c>
      <c r="AA5797" s="9" t="s">
        <v>198</v>
      </c>
      <c r="AB5797" s="9">
        <v>8013152</v>
      </c>
      <c r="AC5797" s="9" t="s">
        <v>6572</v>
      </c>
      <c r="AD5797" s="9" t="s">
        <v>231</v>
      </c>
      <c r="AE5797" s="5">
        <f t="shared" si="202"/>
        <v>0</v>
      </c>
      <c r="AF5797" s="5" t="str">
        <f t="shared" si="203"/>
        <v>katB</v>
      </c>
      <c r="AG5797" s="153"/>
      <c r="AH5797" s="153"/>
      <c r="AI5797" t="s">
        <v>201</v>
      </c>
      <c r="AJ5797" t="s">
        <v>17878</v>
      </c>
      <c r="AK5797" s="9" t="str">
        <f>VLOOKUP(Y5797,zdroj!D:AJ,33,0)</f>
        <v>katB</v>
      </c>
    </row>
    <row r="5798" spans="8:37" x14ac:dyDescent="0.25">
      <c r="H5798" s="8"/>
      <c r="I5798" s="8"/>
      <c r="N5798" s="23"/>
      <c r="O5798" s="24"/>
      <c r="P5798" s="19"/>
      <c r="Q5798" s="19"/>
      <c r="R5798" s="19"/>
      <c r="U5798" s="27"/>
      <c r="Y5798" s="9" t="s">
        <v>579</v>
      </c>
      <c r="Z5798" s="9" t="s">
        <v>462</v>
      </c>
      <c r="AA5798" s="9" t="s">
        <v>198</v>
      </c>
      <c r="AB5798" s="9">
        <v>8013161</v>
      </c>
      <c r="AC5798" s="9" t="s">
        <v>6573</v>
      </c>
      <c r="AD5798" s="9" t="s">
        <v>231</v>
      </c>
      <c r="AE5798" s="5">
        <f t="shared" si="202"/>
        <v>0</v>
      </c>
      <c r="AF5798" s="5" t="str">
        <f t="shared" si="203"/>
        <v>katB</v>
      </c>
      <c r="AG5798" s="153"/>
      <c r="AH5798" s="153"/>
      <c r="AI5798" t="s">
        <v>201</v>
      </c>
      <c r="AJ5798" t="s">
        <v>17878</v>
      </c>
      <c r="AK5798" s="9" t="str">
        <f>VLOOKUP(Y5798,zdroj!D:AJ,33,0)</f>
        <v>katB</v>
      </c>
    </row>
    <row r="5799" spans="8:37" x14ac:dyDescent="0.25">
      <c r="H5799" s="8"/>
      <c r="I5799" s="8"/>
      <c r="N5799" s="23"/>
      <c r="O5799" s="24"/>
      <c r="P5799" s="19"/>
      <c r="Q5799" s="19"/>
      <c r="R5799" s="19"/>
      <c r="U5799" s="27"/>
      <c r="Y5799" s="9" t="s">
        <v>579</v>
      </c>
      <c r="Z5799" s="9" t="s">
        <v>462</v>
      </c>
      <c r="AA5799" s="9" t="s">
        <v>198</v>
      </c>
      <c r="AB5799" s="9">
        <v>8013187</v>
      </c>
      <c r="AC5799" s="9" t="s">
        <v>6574</v>
      </c>
      <c r="AD5799" s="9" t="s">
        <v>231</v>
      </c>
      <c r="AE5799" s="5">
        <f t="shared" si="202"/>
        <v>0</v>
      </c>
      <c r="AF5799" s="5" t="str">
        <f t="shared" si="203"/>
        <v>katB</v>
      </c>
      <c r="AG5799" s="153"/>
      <c r="AH5799" s="153"/>
      <c r="AI5799" t="s">
        <v>201</v>
      </c>
      <c r="AJ5799" t="s">
        <v>17878</v>
      </c>
      <c r="AK5799" s="9" t="str">
        <f>VLOOKUP(Y5799,zdroj!D:AJ,33,0)</f>
        <v>katB</v>
      </c>
    </row>
    <row r="5800" spans="8:37" x14ac:dyDescent="0.25">
      <c r="H5800" s="8"/>
      <c r="I5800" s="8"/>
      <c r="N5800" s="23"/>
      <c r="O5800" s="24"/>
      <c r="P5800" s="19"/>
      <c r="Q5800" s="19"/>
      <c r="R5800" s="19"/>
      <c r="U5800" s="27"/>
      <c r="Y5800" s="9" t="s">
        <v>579</v>
      </c>
      <c r="Z5800" s="9" t="s">
        <v>462</v>
      </c>
      <c r="AA5800" s="9" t="s">
        <v>198</v>
      </c>
      <c r="AB5800" s="9">
        <v>8013195</v>
      </c>
      <c r="AC5800" s="9" t="s">
        <v>6575</v>
      </c>
      <c r="AD5800" s="9" t="s">
        <v>231</v>
      </c>
      <c r="AE5800" s="5">
        <f t="shared" si="202"/>
        <v>0</v>
      </c>
      <c r="AF5800" s="5" t="str">
        <f t="shared" si="203"/>
        <v>katB</v>
      </c>
      <c r="AG5800" s="153"/>
      <c r="AH5800" s="153"/>
      <c r="AI5800" t="s">
        <v>201</v>
      </c>
      <c r="AJ5800" t="s">
        <v>17878</v>
      </c>
      <c r="AK5800" s="9" t="str">
        <f>VLOOKUP(Y5800,zdroj!D:AJ,33,0)</f>
        <v>katB</v>
      </c>
    </row>
    <row r="5801" spans="8:37" x14ac:dyDescent="0.25">
      <c r="H5801" s="8"/>
      <c r="I5801" s="8"/>
      <c r="N5801" s="23"/>
      <c r="O5801" s="24"/>
      <c r="P5801" s="19"/>
      <c r="Q5801" s="19"/>
      <c r="R5801" s="19"/>
      <c r="U5801" s="27"/>
      <c r="Y5801" s="9" t="s">
        <v>579</v>
      </c>
      <c r="Z5801" s="9" t="s">
        <v>462</v>
      </c>
      <c r="AA5801" s="9" t="s">
        <v>198</v>
      </c>
      <c r="AB5801" s="9">
        <v>8013209</v>
      </c>
      <c r="AC5801" s="9" t="s">
        <v>6576</v>
      </c>
      <c r="AD5801" s="9" t="s">
        <v>231</v>
      </c>
      <c r="AE5801" s="5">
        <f t="shared" si="202"/>
        <v>0</v>
      </c>
      <c r="AF5801" s="5" t="str">
        <f t="shared" si="203"/>
        <v>katB</v>
      </c>
      <c r="AG5801" s="153"/>
      <c r="AH5801" s="153"/>
      <c r="AI5801" t="s">
        <v>201</v>
      </c>
      <c r="AJ5801" t="s">
        <v>17878</v>
      </c>
      <c r="AK5801" s="9" t="str">
        <f>VLOOKUP(Y5801,zdroj!D:AJ,33,0)</f>
        <v>katB</v>
      </c>
    </row>
    <row r="5802" spans="8:37" x14ac:dyDescent="0.25">
      <c r="H5802" s="8"/>
      <c r="I5802" s="8"/>
      <c r="N5802" s="23"/>
      <c r="O5802" s="24"/>
      <c r="P5802" s="19"/>
      <c r="Q5802" s="19"/>
      <c r="R5802" s="19"/>
      <c r="U5802" s="27"/>
      <c r="Y5802" s="9" t="s">
        <v>579</v>
      </c>
      <c r="Z5802" s="9" t="s">
        <v>462</v>
      </c>
      <c r="AA5802" s="9" t="s">
        <v>198</v>
      </c>
      <c r="AB5802" s="9">
        <v>8013217</v>
      </c>
      <c r="AC5802" s="9" t="s">
        <v>6577</v>
      </c>
      <c r="AD5802" s="9" t="s">
        <v>231</v>
      </c>
      <c r="AE5802" s="5">
        <f t="shared" si="202"/>
        <v>0</v>
      </c>
      <c r="AF5802" s="5" t="str">
        <f t="shared" si="203"/>
        <v>katB</v>
      </c>
      <c r="AG5802" s="153"/>
      <c r="AH5802" s="153"/>
      <c r="AI5802" t="s">
        <v>201</v>
      </c>
      <c r="AJ5802" t="s">
        <v>17878</v>
      </c>
      <c r="AK5802" s="9" t="str">
        <f>VLOOKUP(Y5802,zdroj!D:AJ,33,0)</f>
        <v>katB</v>
      </c>
    </row>
    <row r="5803" spans="8:37" x14ac:dyDescent="0.25">
      <c r="H5803" s="8"/>
      <c r="I5803" s="8"/>
      <c r="N5803" s="23"/>
      <c r="O5803" s="24"/>
      <c r="P5803" s="19"/>
      <c r="Q5803" s="19"/>
      <c r="R5803" s="19"/>
      <c r="U5803" s="27"/>
      <c r="Y5803" s="9" t="s">
        <v>579</v>
      </c>
      <c r="Z5803" s="9" t="s">
        <v>462</v>
      </c>
      <c r="AA5803" s="9" t="s">
        <v>198</v>
      </c>
      <c r="AB5803" s="9">
        <v>30806232</v>
      </c>
      <c r="AC5803" s="9" t="s">
        <v>6578</v>
      </c>
      <c r="AD5803" s="9" t="s">
        <v>231</v>
      </c>
      <c r="AE5803" s="5">
        <f t="shared" si="202"/>
        <v>0</v>
      </c>
      <c r="AF5803" s="5" t="str">
        <f t="shared" si="203"/>
        <v>katB</v>
      </c>
      <c r="AG5803" s="153"/>
      <c r="AH5803" s="153"/>
      <c r="AI5803" t="s">
        <v>201</v>
      </c>
      <c r="AJ5803" t="s">
        <v>17878</v>
      </c>
      <c r="AK5803" s="9" t="str">
        <f>VLOOKUP(Y5803,zdroj!D:AJ,33,0)</f>
        <v>katB</v>
      </c>
    </row>
    <row r="5804" spans="8:37" x14ac:dyDescent="0.25">
      <c r="H5804" s="8"/>
      <c r="I5804" s="8"/>
      <c r="N5804" s="23"/>
      <c r="O5804" s="24"/>
      <c r="P5804" s="19"/>
      <c r="Q5804" s="19"/>
      <c r="R5804" s="19"/>
      <c r="U5804" s="27"/>
      <c r="Y5804" s="9" t="s">
        <v>579</v>
      </c>
      <c r="Z5804" s="9" t="s">
        <v>462</v>
      </c>
      <c r="AA5804" s="9" t="s">
        <v>198</v>
      </c>
      <c r="AB5804" s="9">
        <v>8013233</v>
      </c>
      <c r="AC5804" s="9" t="s">
        <v>6579</v>
      </c>
      <c r="AD5804" s="9" t="s">
        <v>800</v>
      </c>
      <c r="AE5804" s="5">
        <f t="shared" si="202"/>
        <v>0</v>
      </c>
      <c r="AF5804" s="5" t="str">
        <f t="shared" si="203"/>
        <v>Pokryto</v>
      </c>
      <c r="AG5804" s="153"/>
      <c r="AH5804" s="153"/>
      <c r="AI5804" t="s">
        <v>201</v>
      </c>
      <c r="AJ5804" t="s">
        <v>800</v>
      </c>
      <c r="AK5804" s="9" t="str">
        <f>VLOOKUP(Y5804,zdroj!D:AJ,33,0)</f>
        <v>katB</v>
      </c>
    </row>
    <row r="5805" spans="8:37" x14ac:dyDescent="0.25">
      <c r="H5805" s="8"/>
      <c r="I5805" s="8"/>
      <c r="N5805" s="23"/>
      <c r="O5805" s="24"/>
      <c r="P5805" s="19"/>
      <c r="Q5805" s="19"/>
      <c r="R5805" s="19"/>
      <c r="U5805" s="27"/>
      <c r="Y5805" s="9" t="s">
        <v>579</v>
      </c>
      <c r="Z5805" s="9" t="s">
        <v>462</v>
      </c>
      <c r="AA5805" s="9" t="s">
        <v>198</v>
      </c>
      <c r="AB5805" s="9">
        <v>8012547</v>
      </c>
      <c r="AC5805" s="9" t="s">
        <v>6580</v>
      </c>
      <c r="AD5805" s="9" t="s">
        <v>231</v>
      </c>
      <c r="AE5805" s="5">
        <f t="shared" si="202"/>
        <v>0</v>
      </c>
      <c r="AF5805" s="5" t="str">
        <f t="shared" si="203"/>
        <v>katB</v>
      </c>
      <c r="AG5805" s="153"/>
      <c r="AH5805" s="153"/>
      <c r="AI5805" t="s">
        <v>201</v>
      </c>
      <c r="AJ5805" t="s">
        <v>17878</v>
      </c>
      <c r="AK5805" s="9" t="str">
        <f>VLOOKUP(Y5805,zdroj!D:AJ,33,0)</f>
        <v>katB</v>
      </c>
    </row>
    <row r="5806" spans="8:37" x14ac:dyDescent="0.25">
      <c r="H5806" s="8"/>
      <c r="I5806" s="8"/>
      <c r="N5806" s="23"/>
      <c r="O5806" s="24"/>
      <c r="P5806" s="19"/>
      <c r="Q5806" s="19"/>
      <c r="R5806" s="19"/>
      <c r="U5806" s="27"/>
      <c r="Y5806" s="9" t="s">
        <v>579</v>
      </c>
      <c r="Z5806" s="9" t="s">
        <v>462</v>
      </c>
      <c r="AA5806" s="9" t="s">
        <v>198</v>
      </c>
      <c r="AB5806" s="9">
        <v>8013241</v>
      </c>
      <c r="AC5806" s="9" t="s">
        <v>6581</v>
      </c>
      <c r="AD5806" s="9" t="s">
        <v>231</v>
      </c>
      <c r="AE5806" s="5">
        <f t="shared" si="202"/>
        <v>0</v>
      </c>
      <c r="AF5806" s="5" t="str">
        <f t="shared" si="203"/>
        <v>katB</v>
      </c>
      <c r="AG5806" s="153"/>
      <c r="AH5806" s="153"/>
      <c r="AI5806" t="s">
        <v>201</v>
      </c>
      <c r="AJ5806" t="s">
        <v>17878</v>
      </c>
      <c r="AK5806" s="9" t="str">
        <f>VLOOKUP(Y5806,zdroj!D:AJ,33,0)</f>
        <v>katB</v>
      </c>
    </row>
    <row r="5807" spans="8:37" x14ac:dyDescent="0.25">
      <c r="H5807" s="8"/>
      <c r="I5807" s="8"/>
      <c r="N5807" s="23"/>
      <c r="O5807" s="24"/>
      <c r="P5807" s="19"/>
      <c r="Q5807" s="19"/>
      <c r="R5807" s="19"/>
      <c r="U5807" s="27"/>
      <c r="Y5807" s="9" t="s">
        <v>579</v>
      </c>
      <c r="Z5807" s="9" t="s">
        <v>462</v>
      </c>
      <c r="AA5807" s="9" t="s">
        <v>198</v>
      </c>
      <c r="AB5807" s="9">
        <v>8013250</v>
      </c>
      <c r="AC5807" s="9" t="s">
        <v>6582</v>
      </c>
      <c r="AD5807" s="9" t="s">
        <v>231</v>
      </c>
      <c r="AE5807" s="5">
        <f t="shared" si="202"/>
        <v>0</v>
      </c>
      <c r="AF5807" s="5" t="str">
        <f t="shared" si="203"/>
        <v>katB</v>
      </c>
      <c r="AG5807" s="153"/>
      <c r="AH5807" s="153"/>
      <c r="AI5807" t="s">
        <v>201</v>
      </c>
      <c r="AJ5807" t="s">
        <v>17878</v>
      </c>
      <c r="AK5807" s="9" t="str">
        <f>VLOOKUP(Y5807,zdroj!D:AJ,33,0)</f>
        <v>katB</v>
      </c>
    </row>
    <row r="5808" spans="8:37" x14ac:dyDescent="0.25">
      <c r="H5808" s="8"/>
      <c r="I5808" s="8"/>
      <c r="N5808" s="23"/>
      <c r="O5808" s="24"/>
      <c r="P5808" s="19"/>
      <c r="Q5808" s="19"/>
      <c r="R5808" s="19"/>
      <c r="U5808" s="27"/>
      <c r="Y5808" s="9" t="s">
        <v>579</v>
      </c>
      <c r="Z5808" s="9" t="s">
        <v>462</v>
      </c>
      <c r="AA5808" s="9" t="s">
        <v>198</v>
      </c>
      <c r="AB5808" s="9">
        <v>8013268</v>
      </c>
      <c r="AC5808" s="9" t="s">
        <v>6583</v>
      </c>
      <c r="AD5808" s="9" t="s">
        <v>231</v>
      </c>
      <c r="AE5808" s="5">
        <f t="shared" si="202"/>
        <v>0</v>
      </c>
      <c r="AF5808" s="5" t="str">
        <f t="shared" si="203"/>
        <v>katB</v>
      </c>
      <c r="AG5808" s="153"/>
      <c r="AH5808" s="153"/>
      <c r="AI5808" t="s">
        <v>201</v>
      </c>
      <c r="AJ5808" t="s">
        <v>17878</v>
      </c>
      <c r="AK5808" s="9" t="str">
        <f>VLOOKUP(Y5808,zdroj!D:AJ,33,0)</f>
        <v>katB</v>
      </c>
    </row>
    <row r="5809" spans="8:37" x14ac:dyDescent="0.25">
      <c r="H5809" s="8"/>
      <c r="I5809" s="8"/>
      <c r="N5809" s="23"/>
      <c r="O5809" s="24"/>
      <c r="P5809" s="19"/>
      <c r="Q5809" s="19"/>
      <c r="R5809" s="19"/>
      <c r="U5809" s="27"/>
      <c r="Y5809" s="9" t="s">
        <v>579</v>
      </c>
      <c r="Z5809" s="9" t="s">
        <v>462</v>
      </c>
      <c r="AA5809" s="9" t="s">
        <v>198</v>
      </c>
      <c r="AB5809" s="9">
        <v>8013276</v>
      </c>
      <c r="AC5809" s="9" t="s">
        <v>6584</v>
      </c>
      <c r="AD5809" s="9" t="s">
        <v>231</v>
      </c>
      <c r="AE5809" s="5">
        <f t="shared" si="202"/>
        <v>0</v>
      </c>
      <c r="AF5809" s="5" t="str">
        <f t="shared" si="203"/>
        <v>katB</v>
      </c>
      <c r="AG5809" s="153"/>
      <c r="AH5809" s="153"/>
      <c r="AI5809" t="s">
        <v>201</v>
      </c>
      <c r="AJ5809" t="s">
        <v>17878</v>
      </c>
      <c r="AK5809" s="9" t="str">
        <f>VLOOKUP(Y5809,zdroj!D:AJ,33,0)</f>
        <v>katB</v>
      </c>
    </row>
    <row r="5810" spans="8:37" x14ac:dyDescent="0.25">
      <c r="H5810" s="8"/>
      <c r="I5810" s="8"/>
      <c r="N5810" s="23"/>
      <c r="O5810" s="24"/>
      <c r="P5810" s="19"/>
      <c r="Q5810" s="19"/>
      <c r="R5810" s="19"/>
      <c r="U5810" s="27"/>
      <c r="Y5810" s="9" t="s">
        <v>579</v>
      </c>
      <c r="Z5810" s="9" t="s">
        <v>462</v>
      </c>
      <c r="AA5810" s="9" t="s">
        <v>198</v>
      </c>
      <c r="AB5810" s="9">
        <v>8013284</v>
      </c>
      <c r="AC5810" s="9" t="s">
        <v>6585</v>
      </c>
      <c r="AD5810" s="9" t="s">
        <v>231</v>
      </c>
      <c r="AE5810" s="5">
        <f t="shared" si="202"/>
        <v>0</v>
      </c>
      <c r="AF5810" s="5" t="str">
        <f t="shared" si="203"/>
        <v>katB</v>
      </c>
      <c r="AG5810" s="153"/>
      <c r="AH5810" s="153"/>
      <c r="AI5810" t="s">
        <v>201</v>
      </c>
      <c r="AJ5810" t="s">
        <v>17878</v>
      </c>
      <c r="AK5810" s="9" t="str">
        <f>VLOOKUP(Y5810,zdroj!D:AJ,33,0)</f>
        <v>katB</v>
      </c>
    </row>
    <row r="5811" spans="8:37" x14ac:dyDescent="0.25">
      <c r="H5811" s="8"/>
      <c r="I5811" s="8"/>
      <c r="N5811" s="23"/>
      <c r="O5811" s="24"/>
      <c r="P5811" s="19"/>
      <c r="Q5811" s="19"/>
      <c r="R5811" s="19"/>
      <c r="U5811" s="27"/>
      <c r="Y5811" s="9" t="s">
        <v>579</v>
      </c>
      <c r="Z5811" s="9" t="s">
        <v>462</v>
      </c>
      <c r="AA5811" s="9" t="s">
        <v>198</v>
      </c>
      <c r="AB5811" s="9">
        <v>8013292</v>
      </c>
      <c r="AC5811" s="9" t="s">
        <v>6586</v>
      </c>
      <c r="AD5811" s="9" t="s">
        <v>231</v>
      </c>
      <c r="AE5811" s="5">
        <f t="shared" si="202"/>
        <v>0</v>
      </c>
      <c r="AF5811" s="5" t="str">
        <f t="shared" si="203"/>
        <v>katB</v>
      </c>
      <c r="AG5811" s="153"/>
      <c r="AH5811" s="153"/>
      <c r="AI5811" t="s">
        <v>201</v>
      </c>
      <c r="AJ5811" t="s">
        <v>17878</v>
      </c>
      <c r="AK5811" s="9" t="str">
        <f>VLOOKUP(Y5811,zdroj!D:AJ,33,0)</f>
        <v>katB</v>
      </c>
    </row>
    <row r="5812" spans="8:37" x14ac:dyDescent="0.25">
      <c r="H5812" s="8"/>
      <c r="I5812" s="8"/>
      <c r="N5812" s="23"/>
      <c r="O5812" s="24"/>
      <c r="P5812" s="19"/>
      <c r="Q5812" s="19"/>
      <c r="R5812" s="19"/>
      <c r="U5812" s="27"/>
      <c r="Y5812" s="9" t="s">
        <v>579</v>
      </c>
      <c r="Z5812" s="9" t="s">
        <v>462</v>
      </c>
      <c r="AA5812" s="9" t="s">
        <v>198</v>
      </c>
      <c r="AB5812" s="9">
        <v>8012555</v>
      </c>
      <c r="AC5812" s="9" t="s">
        <v>6587</v>
      </c>
      <c r="AD5812" s="9" t="s">
        <v>231</v>
      </c>
      <c r="AE5812" s="5">
        <f t="shared" si="202"/>
        <v>0</v>
      </c>
      <c r="AF5812" s="5" t="str">
        <f t="shared" si="203"/>
        <v>katB</v>
      </c>
      <c r="AG5812" s="153"/>
      <c r="AH5812" s="153"/>
      <c r="AI5812" t="s">
        <v>201</v>
      </c>
      <c r="AJ5812" t="s">
        <v>17878</v>
      </c>
      <c r="AK5812" s="9" t="str">
        <f>VLOOKUP(Y5812,zdroj!D:AJ,33,0)</f>
        <v>katB</v>
      </c>
    </row>
    <row r="5813" spans="8:37" x14ac:dyDescent="0.25">
      <c r="H5813" s="8"/>
      <c r="I5813" s="8"/>
      <c r="N5813" s="23"/>
      <c r="O5813" s="24"/>
      <c r="P5813" s="19"/>
      <c r="Q5813" s="19"/>
      <c r="R5813" s="19"/>
      <c r="U5813" s="27"/>
      <c r="Y5813" s="9" t="s">
        <v>579</v>
      </c>
      <c r="Z5813" s="9" t="s">
        <v>462</v>
      </c>
      <c r="AA5813" s="9" t="s">
        <v>198</v>
      </c>
      <c r="AB5813" s="9">
        <v>8013306</v>
      </c>
      <c r="AC5813" s="9" t="s">
        <v>6588</v>
      </c>
      <c r="AD5813" s="9" t="s">
        <v>231</v>
      </c>
      <c r="AE5813" s="5">
        <f t="shared" si="202"/>
        <v>0</v>
      </c>
      <c r="AF5813" s="5" t="str">
        <f t="shared" si="203"/>
        <v>katB</v>
      </c>
      <c r="AG5813" s="153"/>
      <c r="AH5813" s="153"/>
      <c r="AI5813" t="s">
        <v>201</v>
      </c>
      <c r="AJ5813" t="s">
        <v>17878</v>
      </c>
      <c r="AK5813" s="9" t="str">
        <f>VLOOKUP(Y5813,zdroj!D:AJ,33,0)</f>
        <v>katB</v>
      </c>
    </row>
    <row r="5814" spans="8:37" x14ac:dyDescent="0.25">
      <c r="H5814" s="8"/>
      <c r="I5814" s="8"/>
      <c r="N5814" s="23"/>
      <c r="O5814" s="24"/>
      <c r="P5814" s="19"/>
      <c r="Q5814" s="19"/>
      <c r="R5814" s="19"/>
      <c r="U5814" s="27"/>
      <c r="Y5814" s="9" t="s">
        <v>579</v>
      </c>
      <c r="Z5814" s="9" t="s">
        <v>462</v>
      </c>
      <c r="AA5814" s="9" t="s">
        <v>198</v>
      </c>
      <c r="AB5814" s="9">
        <v>8013314</v>
      </c>
      <c r="AC5814" s="9" t="s">
        <v>6589</v>
      </c>
      <c r="AD5814" s="9" t="s">
        <v>231</v>
      </c>
      <c r="AE5814" s="5">
        <f t="shared" si="202"/>
        <v>0</v>
      </c>
      <c r="AF5814" s="5" t="str">
        <f t="shared" si="203"/>
        <v>katB</v>
      </c>
      <c r="AG5814" s="153"/>
      <c r="AH5814" s="153"/>
      <c r="AI5814" t="s">
        <v>201</v>
      </c>
      <c r="AJ5814" t="s">
        <v>17878</v>
      </c>
      <c r="AK5814" s="9" t="str">
        <f>VLOOKUP(Y5814,zdroj!D:AJ,33,0)</f>
        <v>katB</v>
      </c>
    </row>
    <row r="5815" spans="8:37" x14ac:dyDescent="0.25">
      <c r="H5815" s="8"/>
      <c r="I5815" s="8"/>
      <c r="N5815" s="23"/>
      <c r="O5815" s="24"/>
      <c r="P5815" s="19"/>
      <c r="Q5815" s="19"/>
      <c r="R5815" s="19"/>
      <c r="U5815" s="27"/>
      <c r="Y5815" s="9" t="s">
        <v>579</v>
      </c>
      <c r="Z5815" s="9" t="s">
        <v>462</v>
      </c>
      <c r="AA5815" s="9" t="s">
        <v>198</v>
      </c>
      <c r="AB5815" s="9">
        <v>8013322</v>
      </c>
      <c r="AC5815" s="9" t="s">
        <v>6590</v>
      </c>
      <c r="AD5815" s="9" t="s">
        <v>231</v>
      </c>
      <c r="AE5815" s="5">
        <f t="shared" si="202"/>
        <v>0</v>
      </c>
      <c r="AF5815" s="5" t="str">
        <f t="shared" si="203"/>
        <v>katB</v>
      </c>
      <c r="AG5815" s="153"/>
      <c r="AH5815" s="153"/>
      <c r="AI5815" t="s">
        <v>201</v>
      </c>
      <c r="AJ5815" t="s">
        <v>17878</v>
      </c>
      <c r="AK5815" s="9" t="str">
        <f>VLOOKUP(Y5815,zdroj!D:AJ,33,0)</f>
        <v>katB</v>
      </c>
    </row>
    <row r="5816" spans="8:37" x14ac:dyDescent="0.25">
      <c r="H5816" s="8"/>
      <c r="I5816" s="8"/>
      <c r="N5816" s="23"/>
      <c r="O5816" s="24"/>
      <c r="P5816" s="19"/>
      <c r="Q5816" s="19"/>
      <c r="R5816" s="19"/>
      <c r="U5816" s="27"/>
      <c r="Y5816" s="9" t="s">
        <v>579</v>
      </c>
      <c r="Z5816" s="9" t="s">
        <v>462</v>
      </c>
      <c r="AA5816" s="9" t="s">
        <v>198</v>
      </c>
      <c r="AB5816" s="9">
        <v>8013331</v>
      </c>
      <c r="AC5816" s="9" t="s">
        <v>6591</v>
      </c>
      <c r="AD5816" s="9" t="s">
        <v>231</v>
      </c>
      <c r="AE5816" s="5">
        <f t="shared" si="202"/>
        <v>0</v>
      </c>
      <c r="AF5816" s="5" t="str">
        <f t="shared" si="203"/>
        <v>katB</v>
      </c>
      <c r="AG5816" s="153"/>
      <c r="AH5816" s="153"/>
      <c r="AI5816" t="s">
        <v>17879</v>
      </c>
      <c r="AJ5816" t="s">
        <v>17878</v>
      </c>
      <c r="AK5816" s="9" t="str">
        <f>VLOOKUP(Y5816,zdroj!D:AJ,33,0)</f>
        <v>katB</v>
      </c>
    </row>
    <row r="5817" spans="8:37" x14ac:dyDescent="0.25">
      <c r="H5817" s="8"/>
      <c r="I5817" s="8"/>
      <c r="N5817" s="23"/>
      <c r="O5817" s="24"/>
      <c r="P5817" s="19"/>
      <c r="Q5817" s="19"/>
      <c r="R5817" s="19"/>
      <c r="U5817" s="27"/>
      <c r="Y5817" s="9" t="s">
        <v>579</v>
      </c>
      <c r="Z5817" s="9" t="s">
        <v>462</v>
      </c>
      <c r="AA5817" s="9" t="s">
        <v>198</v>
      </c>
      <c r="AB5817" s="9">
        <v>8013349</v>
      </c>
      <c r="AC5817" s="9" t="s">
        <v>6592</v>
      </c>
      <c r="AD5817" s="9" t="s">
        <v>800</v>
      </c>
      <c r="AE5817" s="5">
        <f t="shared" si="202"/>
        <v>0</v>
      </c>
      <c r="AF5817" s="5" t="str">
        <f t="shared" si="203"/>
        <v>Pokryto</v>
      </c>
      <c r="AG5817" s="153"/>
      <c r="AH5817" s="153"/>
      <c r="AI5817" t="s">
        <v>17879</v>
      </c>
      <c r="AJ5817" t="s">
        <v>800</v>
      </c>
      <c r="AK5817" s="9" t="str">
        <f>VLOOKUP(Y5817,zdroj!D:AJ,33,0)</f>
        <v>katB</v>
      </c>
    </row>
    <row r="5818" spans="8:37" x14ac:dyDescent="0.25">
      <c r="H5818" s="8"/>
      <c r="I5818" s="8"/>
      <c r="N5818" s="23"/>
      <c r="O5818" s="24"/>
      <c r="P5818" s="19"/>
      <c r="Q5818" s="19"/>
      <c r="R5818" s="19"/>
      <c r="U5818" s="27"/>
      <c r="Y5818" s="9" t="s">
        <v>579</v>
      </c>
      <c r="Z5818" s="9" t="s">
        <v>462</v>
      </c>
      <c r="AA5818" s="9" t="s">
        <v>198</v>
      </c>
      <c r="AB5818" s="9">
        <v>8013357</v>
      </c>
      <c r="AC5818" s="9" t="s">
        <v>6593</v>
      </c>
      <c r="AD5818" s="9" t="s">
        <v>800</v>
      </c>
      <c r="AE5818" s="5">
        <f t="shared" si="202"/>
        <v>0</v>
      </c>
      <c r="AF5818" s="5" t="str">
        <f t="shared" si="203"/>
        <v>Pokryto</v>
      </c>
      <c r="AG5818" s="153"/>
      <c r="AH5818" s="153"/>
      <c r="AI5818" t="s">
        <v>201</v>
      </c>
      <c r="AJ5818" t="s">
        <v>800</v>
      </c>
      <c r="AK5818" s="9" t="str">
        <f>VLOOKUP(Y5818,zdroj!D:AJ,33,0)</f>
        <v>katB</v>
      </c>
    </row>
    <row r="5819" spans="8:37" x14ac:dyDescent="0.25">
      <c r="H5819" s="8"/>
      <c r="I5819" s="8"/>
      <c r="N5819" s="23"/>
      <c r="O5819" s="24"/>
      <c r="P5819" s="19"/>
      <c r="Q5819" s="19"/>
      <c r="R5819" s="19"/>
      <c r="U5819" s="27"/>
      <c r="Y5819" s="9" t="s">
        <v>579</v>
      </c>
      <c r="Z5819" s="9" t="s">
        <v>462</v>
      </c>
      <c r="AA5819" s="9" t="s">
        <v>198</v>
      </c>
      <c r="AB5819" s="9">
        <v>8013365</v>
      </c>
      <c r="AC5819" s="9" t="s">
        <v>6594</v>
      </c>
      <c r="AD5819" s="9" t="s">
        <v>800</v>
      </c>
      <c r="AE5819" s="5">
        <f t="shared" si="202"/>
        <v>0</v>
      </c>
      <c r="AF5819" s="5" t="str">
        <f t="shared" si="203"/>
        <v>Pokryto</v>
      </c>
      <c r="AG5819" s="153"/>
      <c r="AH5819" s="153"/>
      <c r="AI5819" t="s">
        <v>201</v>
      </c>
      <c r="AJ5819" t="s">
        <v>800</v>
      </c>
      <c r="AK5819" s="9" t="str">
        <f>VLOOKUP(Y5819,zdroj!D:AJ,33,0)</f>
        <v>katB</v>
      </c>
    </row>
    <row r="5820" spans="8:37" x14ac:dyDescent="0.25">
      <c r="H5820" s="8"/>
      <c r="I5820" s="8"/>
      <c r="N5820" s="23"/>
      <c r="O5820" s="24"/>
      <c r="P5820" s="19"/>
      <c r="Q5820" s="19"/>
      <c r="R5820" s="19"/>
      <c r="U5820" s="27"/>
      <c r="Y5820" s="9" t="s">
        <v>579</v>
      </c>
      <c r="Z5820" s="9" t="s">
        <v>462</v>
      </c>
      <c r="AA5820" s="9" t="s">
        <v>198</v>
      </c>
      <c r="AB5820" s="9">
        <v>8013373</v>
      </c>
      <c r="AC5820" s="9" t="s">
        <v>6595</v>
      </c>
      <c r="AD5820" s="9" t="s">
        <v>231</v>
      </c>
      <c r="AE5820" s="5">
        <f t="shared" si="202"/>
        <v>0</v>
      </c>
      <c r="AF5820" s="5" t="str">
        <f t="shared" si="203"/>
        <v>katB</v>
      </c>
      <c r="AG5820" s="153"/>
      <c r="AH5820" s="153"/>
      <c r="AI5820" t="s">
        <v>201</v>
      </c>
      <c r="AJ5820" t="s">
        <v>17878</v>
      </c>
      <c r="AK5820" s="9" t="str">
        <f>VLOOKUP(Y5820,zdroj!D:AJ,33,0)</f>
        <v>katB</v>
      </c>
    </row>
    <row r="5821" spans="8:37" x14ac:dyDescent="0.25">
      <c r="H5821" s="8"/>
      <c r="I5821" s="8"/>
      <c r="N5821" s="23"/>
      <c r="O5821" s="24"/>
      <c r="P5821" s="19"/>
      <c r="Q5821" s="19"/>
      <c r="R5821" s="19"/>
      <c r="U5821" s="27"/>
      <c r="Y5821" s="9" t="s">
        <v>579</v>
      </c>
      <c r="Z5821" s="9" t="s">
        <v>462</v>
      </c>
      <c r="AA5821" s="9" t="s">
        <v>198</v>
      </c>
      <c r="AB5821" s="9">
        <v>8013381</v>
      </c>
      <c r="AC5821" s="9" t="s">
        <v>6596</v>
      </c>
      <c r="AD5821" s="9" t="s">
        <v>231</v>
      </c>
      <c r="AE5821" s="5">
        <f t="shared" si="202"/>
        <v>0</v>
      </c>
      <c r="AF5821" s="5" t="str">
        <f t="shared" si="203"/>
        <v>katB</v>
      </c>
      <c r="AG5821" s="153"/>
      <c r="AH5821" s="153"/>
      <c r="AI5821" t="s">
        <v>201</v>
      </c>
      <c r="AJ5821" t="s">
        <v>17878</v>
      </c>
      <c r="AK5821" s="9" t="str">
        <f>VLOOKUP(Y5821,zdroj!D:AJ,33,0)</f>
        <v>katB</v>
      </c>
    </row>
    <row r="5822" spans="8:37" x14ac:dyDescent="0.25">
      <c r="H5822" s="8"/>
      <c r="I5822" s="8"/>
      <c r="N5822" s="23"/>
      <c r="O5822" s="24"/>
      <c r="P5822" s="19"/>
      <c r="Q5822" s="19"/>
      <c r="R5822" s="19"/>
      <c r="U5822" s="27"/>
      <c r="Y5822" s="9" t="s">
        <v>581</v>
      </c>
      <c r="Z5822" s="9" t="s">
        <v>462</v>
      </c>
      <c r="AA5822" s="9" t="s">
        <v>237</v>
      </c>
      <c r="AB5822" s="9">
        <v>8015023</v>
      </c>
      <c r="AC5822" s="9" t="s">
        <v>6597</v>
      </c>
      <c r="AD5822" s="9" t="s">
        <v>231</v>
      </c>
      <c r="AE5822" s="5">
        <f t="shared" si="202"/>
        <v>0</v>
      </c>
      <c r="AF5822" s="5" t="str">
        <f t="shared" si="203"/>
        <v>katB</v>
      </c>
      <c r="AG5822" s="153"/>
      <c r="AH5822" s="153"/>
      <c r="AI5822" t="s">
        <v>195</v>
      </c>
      <c r="AJ5822" t="s">
        <v>340</v>
      </c>
      <c r="AK5822" s="9" t="str">
        <f>VLOOKUP(Y5822,zdroj!D:AJ,33,0)</f>
        <v>katA</v>
      </c>
    </row>
    <row r="5823" spans="8:37" x14ac:dyDescent="0.25">
      <c r="H5823" s="8"/>
      <c r="I5823" s="8"/>
      <c r="N5823" s="23"/>
      <c r="O5823" s="24"/>
      <c r="P5823" s="19"/>
      <c r="Q5823" s="19"/>
      <c r="R5823" s="19"/>
      <c r="U5823" s="27"/>
      <c r="Y5823" s="9" t="s">
        <v>581</v>
      </c>
      <c r="Z5823" s="9" t="s">
        <v>462</v>
      </c>
      <c r="AA5823" s="9" t="s">
        <v>237</v>
      </c>
      <c r="AB5823" s="9">
        <v>8015040</v>
      </c>
      <c r="AC5823" s="9" t="s">
        <v>6598</v>
      </c>
      <c r="AD5823" s="9" t="s">
        <v>231</v>
      </c>
      <c r="AE5823" s="5">
        <f t="shared" si="202"/>
        <v>0</v>
      </c>
      <c r="AF5823" s="5" t="str">
        <f t="shared" si="203"/>
        <v>katB</v>
      </c>
      <c r="AG5823" s="153"/>
      <c r="AH5823" s="153"/>
      <c r="AI5823" t="s">
        <v>195</v>
      </c>
      <c r="AJ5823" t="s">
        <v>340</v>
      </c>
      <c r="AK5823" s="9" t="str">
        <f>VLOOKUP(Y5823,zdroj!D:AJ,33,0)</f>
        <v>katA</v>
      </c>
    </row>
    <row r="5824" spans="8:37" x14ac:dyDescent="0.25">
      <c r="H5824" s="8"/>
      <c r="I5824" s="8"/>
      <c r="N5824" s="23"/>
      <c r="O5824" s="24"/>
      <c r="P5824" s="19"/>
      <c r="Q5824" s="19"/>
      <c r="R5824" s="19"/>
      <c r="U5824" s="27"/>
      <c r="Y5824" s="9" t="s">
        <v>581</v>
      </c>
      <c r="Z5824" s="9" t="s">
        <v>462</v>
      </c>
      <c r="AA5824" s="9" t="s">
        <v>237</v>
      </c>
      <c r="AB5824" s="9">
        <v>8015015</v>
      </c>
      <c r="AC5824" s="9" t="s">
        <v>6599</v>
      </c>
      <c r="AD5824" s="9" t="s">
        <v>225</v>
      </c>
      <c r="AE5824" s="5">
        <f t="shared" si="202"/>
        <v>0</v>
      </c>
      <c r="AF5824" s="5" t="str">
        <f t="shared" si="203"/>
        <v>katA</v>
      </c>
      <c r="AG5824" s="153"/>
      <c r="AH5824" s="153"/>
      <c r="AI5824" t="s">
        <v>229</v>
      </c>
      <c r="AJ5824" t="s">
        <v>17878</v>
      </c>
      <c r="AK5824" s="9" t="str">
        <f>VLOOKUP(Y5824,zdroj!D:AJ,33,0)</f>
        <v>katA</v>
      </c>
    </row>
    <row r="5825" spans="8:37" x14ac:dyDescent="0.25">
      <c r="H5825" s="8"/>
      <c r="I5825" s="8"/>
      <c r="N5825" s="23"/>
      <c r="O5825" s="24"/>
      <c r="P5825" s="19"/>
      <c r="Q5825" s="19"/>
      <c r="R5825" s="19"/>
      <c r="U5825" s="27"/>
      <c r="Y5825" s="9" t="s">
        <v>581</v>
      </c>
      <c r="Z5825" s="9" t="s">
        <v>462</v>
      </c>
      <c r="AA5825" s="9" t="s">
        <v>237</v>
      </c>
      <c r="AB5825" s="9">
        <v>8014256</v>
      </c>
      <c r="AC5825" s="9" t="s">
        <v>6600</v>
      </c>
      <c r="AD5825" s="9" t="s">
        <v>225</v>
      </c>
      <c r="AE5825" s="5">
        <f t="shared" si="202"/>
        <v>0</v>
      </c>
      <c r="AF5825" s="5" t="str">
        <f t="shared" si="203"/>
        <v>katA</v>
      </c>
      <c r="AG5825" s="153"/>
      <c r="AH5825" s="153"/>
      <c r="AI5825" t="s">
        <v>201</v>
      </c>
      <c r="AJ5825" t="s">
        <v>17878</v>
      </c>
      <c r="AK5825" s="9" t="str">
        <f>VLOOKUP(Y5825,zdroj!D:AJ,33,0)</f>
        <v>katA</v>
      </c>
    </row>
    <row r="5826" spans="8:37" x14ac:dyDescent="0.25">
      <c r="H5826" s="8"/>
      <c r="I5826" s="8"/>
      <c r="N5826" s="23"/>
      <c r="O5826" s="24"/>
      <c r="P5826" s="19"/>
      <c r="Q5826" s="19"/>
      <c r="R5826" s="19"/>
      <c r="U5826" s="27"/>
      <c r="Y5826" s="9" t="s">
        <v>581</v>
      </c>
      <c r="Z5826" s="9" t="s">
        <v>462</v>
      </c>
      <c r="AA5826" s="9" t="s">
        <v>237</v>
      </c>
      <c r="AB5826" s="9">
        <v>8014329</v>
      </c>
      <c r="AC5826" s="9" t="s">
        <v>6601</v>
      </c>
      <c r="AD5826" s="9" t="s">
        <v>225</v>
      </c>
      <c r="AE5826" s="5">
        <f t="shared" si="202"/>
        <v>0</v>
      </c>
      <c r="AF5826" s="5" t="str">
        <f t="shared" si="203"/>
        <v>katA</v>
      </c>
      <c r="AG5826" s="153"/>
      <c r="AH5826" s="153"/>
      <c r="AI5826" t="s">
        <v>201</v>
      </c>
      <c r="AJ5826" t="s">
        <v>17878</v>
      </c>
      <c r="AK5826" s="9" t="str">
        <f>VLOOKUP(Y5826,zdroj!D:AJ,33,0)</f>
        <v>katA</v>
      </c>
    </row>
    <row r="5827" spans="8:37" x14ac:dyDescent="0.25">
      <c r="H5827" s="8"/>
      <c r="I5827" s="8"/>
      <c r="N5827" s="23"/>
      <c r="O5827" s="24"/>
      <c r="P5827" s="19"/>
      <c r="Q5827" s="19"/>
      <c r="R5827" s="19"/>
      <c r="U5827" s="27"/>
      <c r="Y5827" s="9" t="s">
        <v>581</v>
      </c>
      <c r="Z5827" s="9" t="s">
        <v>462</v>
      </c>
      <c r="AA5827" s="9" t="s">
        <v>237</v>
      </c>
      <c r="AB5827" s="9">
        <v>82045259</v>
      </c>
      <c r="AC5827" s="9" t="s">
        <v>6602</v>
      </c>
      <c r="AD5827" s="9" t="s">
        <v>225</v>
      </c>
      <c r="AE5827" s="5">
        <f t="shared" si="202"/>
        <v>0</v>
      </c>
      <c r="AF5827" s="5" t="str">
        <f t="shared" si="203"/>
        <v>katA</v>
      </c>
      <c r="AG5827" s="153"/>
      <c r="AH5827" s="153"/>
      <c r="AI5827" t="s">
        <v>201</v>
      </c>
      <c r="AJ5827" t="s">
        <v>17878</v>
      </c>
      <c r="AK5827" s="9" t="str">
        <f>VLOOKUP(Y5827,zdroj!D:AJ,33,0)</f>
        <v>katA</v>
      </c>
    </row>
    <row r="5828" spans="8:37" x14ac:dyDescent="0.25">
      <c r="H5828" s="8"/>
      <c r="I5828" s="8"/>
      <c r="N5828" s="23"/>
      <c r="O5828" s="24"/>
      <c r="P5828" s="19"/>
      <c r="Q5828" s="19"/>
      <c r="R5828" s="19"/>
      <c r="U5828" s="27"/>
      <c r="Y5828" s="9" t="s">
        <v>581</v>
      </c>
      <c r="Z5828" s="9" t="s">
        <v>462</v>
      </c>
      <c r="AA5828" s="9" t="s">
        <v>237</v>
      </c>
      <c r="AB5828" s="9">
        <v>83165185</v>
      </c>
      <c r="AC5828" s="9" t="s">
        <v>6603</v>
      </c>
      <c r="AD5828" s="9" t="s">
        <v>225</v>
      </c>
      <c r="AE5828" s="5">
        <f t="shared" si="202"/>
        <v>0</v>
      </c>
      <c r="AF5828" s="5" t="str">
        <f t="shared" si="203"/>
        <v>katA</v>
      </c>
      <c r="AG5828" s="153"/>
      <c r="AH5828" s="153"/>
      <c r="AI5828" t="s">
        <v>201</v>
      </c>
      <c r="AJ5828" t="s">
        <v>17878</v>
      </c>
      <c r="AK5828" s="9" t="str">
        <f>VLOOKUP(Y5828,zdroj!D:AJ,33,0)</f>
        <v>katA</v>
      </c>
    </row>
    <row r="5829" spans="8:37" x14ac:dyDescent="0.25">
      <c r="H5829" s="8"/>
      <c r="I5829" s="8"/>
      <c r="N5829" s="23"/>
      <c r="O5829" s="24"/>
      <c r="P5829" s="19"/>
      <c r="Q5829" s="19"/>
      <c r="R5829" s="19"/>
      <c r="U5829" s="27"/>
      <c r="Y5829" s="9" t="s">
        <v>581</v>
      </c>
      <c r="Z5829" s="9" t="s">
        <v>462</v>
      </c>
      <c r="AA5829" s="9" t="s">
        <v>237</v>
      </c>
      <c r="AB5829" s="9">
        <v>8014337</v>
      </c>
      <c r="AC5829" s="9" t="s">
        <v>6604</v>
      </c>
      <c r="AD5829" s="9" t="s">
        <v>231</v>
      </c>
      <c r="AE5829" s="5">
        <f t="shared" si="202"/>
        <v>0</v>
      </c>
      <c r="AF5829" s="5" t="str">
        <f t="shared" si="203"/>
        <v>katB</v>
      </c>
      <c r="AG5829" s="153"/>
      <c r="AH5829" s="153"/>
      <c r="AI5829" t="s">
        <v>201</v>
      </c>
      <c r="AJ5829" t="s">
        <v>17878</v>
      </c>
      <c r="AK5829" s="9" t="str">
        <f>VLOOKUP(Y5829,zdroj!D:AJ,33,0)</f>
        <v>katA</v>
      </c>
    </row>
    <row r="5830" spans="8:37" x14ac:dyDescent="0.25">
      <c r="H5830" s="8"/>
      <c r="I5830" s="8"/>
      <c r="N5830" s="23"/>
      <c r="O5830" s="24"/>
      <c r="P5830" s="19"/>
      <c r="Q5830" s="19"/>
      <c r="R5830" s="19"/>
      <c r="U5830" s="27"/>
      <c r="Y5830" s="9" t="s">
        <v>581</v>
      </c>
      <c r="Z5830" s="9" t="s">
        <v>462</v>
      </c>
      <c r="AA5830" s="9" t="s">
        <v>237</v>
      </c>
      <c r="AB5830" s="9">
        <v>8014345</v>
      </c>
      <c r="AC5830" s="9" t="s">
        <v>6605</v>
      </c>
      <c r="AD5830" s="9" t="s">
        <v>225</v>
      </c>
      <c r="AE5830" s="5">
        <f t="shared" si="202"/>
        <v>0</v>
      </c>
      <c r="AF5830" s="5" t="str">
        <f t="shared" si="203"/>
        <v>katA</v>
      </c>
      <c r="AG5830" s="153"/>
      <c r="AH5830" s="153"/>
      <c r="AI5830" t="s">
        <v>201</v>
      </c>
      <c r="AJ5830" t="s">
        <v>17878</v>
      </c>
      <c r="AK5830" s="9" t="str">
        <f>VLOOKUP(Y5830,zdroj!D:AJ,33,0)</f>
        <v>katA</v>
      </c>
    </row>
    <row r="5831" spans="8:37" x14ac:dyDescent="0.25">
      <c r="H5831" s="8"/>
      <c r="I5831" s="8"/>
      <c r="N5831" s="23"/>
      <c r="O5831" s="24"/>
      <c r="P5831" s="19"/>
      <c r="Q5831" s="19"/>
      <c r="R5831" s="19"/>
      <c r="U5831" s="27"/>
      <c r="Y5831" s="9" t="s">
        <v>581</v>
      </c>
      <c r="Z5831" s="9" t="s">
        <v>462</v>
      </c>
      <c r="AA5831" s="9" t="s">
        <v>237</v>
      </c>
      <c r="AB5831" s="9">
        <v>8014353</v>
      </c>
      <c r="AC5831" s="9" t="s">
        <v>6606</v>
      </c>
      <c r="AD5831" s="9" t="s">
        <v>225</v>
      </c>
      <c r="AE5831" s="5">
        <f t="shared" si="202"/>
        <v>0</v>
      </c>
      <c r="AF5831" s="5" t="str">
        <f t="shared" si="203"/>
        <v>katA</v>
      </c>
      <c r="AG5831" s="153"/>
      <c r="AH5831" s="153"/>
      <c r="AI5831" t="s">
        <v>201</v>
      </c>
      <c r="AJ5831" t="s">
        <v>17878</v>
      </c>
      <c r="AK5831" s="9" t="str">
        <f>VLOOKUP(Y5831,zdroj!D:AJ,33,0)</f>
        <v>katA</v>
      </c>
    </row>
    <row r="5832" spans="8:37" x14ac:dyDescent="0.25">
      <c r="H5832" s="8"/>
      <c r="I5832" s="8"/>
      <c r="N5832" s="23"/>
      <c r="O5832" s="24"/>
      <c r="P5832" s="19"/>
      <c r="Q5832" s="19"/>
      <c r="R5832" s="19"/>
      <c r="U5832" s="27"/>
      <c r="Y5832" s="9" t="s">
        <v>581</v>
      </c>
      <c r="Z5832" s="9" t="s">
        <v>462</v>
      </c>
      <c r="AA5832" s="9" t="s">
        <v>237</v>
      </c>
      <c r="AB5832" s="9">
        <v>8014361</v>
      </c>
      <c r="AC5832" s="9" t="s">
        <v>6607</v>
      </c>
      <c r="AD5832" s="9" t="s">
        <v>225</v>
      </c>
      <c r="AE5832" s="5">
        <f t="shared" si="202"/>
        <v>0</v>
      </c>
      <c r="AF5832" s="5" t="str">
        <f t="shared" si="203"/>
        <v>katA</v>
      </c>
      <c r="AG5832" s="153"/>
      <c r="AH5832" s="153"/>
      <c r="AI5832" t="s">
        <v>201</v>
      </c>
      <c r="AJ5832" t="s">
        <v>17878</v>
      </c>
      <c r="AK5832" s="9" t="str">
        <f>VLOOKUP(Y5832,zdroj!D:AJ,33,0)</f>
        <v>katA</v>
      </c>
    </row>
    <row r="5833" spans="8:37" x14ac:dyDescent="0.25">
      <c r="H5833" s="8"/>
      <c r="I5833" s="8"/>
      <c r="N5833" s="23"/>
      <c r="O5833" s="24"/>
      <c r="P5833" s="19"/>
      <c r="Q5833" s="19"/>
      <c r="R5833" s="19"/>
      <c r="U5833" s="27"/>
      <c r="Y5833" s="9" t="s">
        <v>581</v>
      </c>
      <c r="Z5833" s="9" t="s">
        <v>462</v>
      </c>
      <c r="AA5833" s="9" t="s">
        <v>237</v>
      </c>
      <c r="AB5833" s="9">
        <v>8014370</v>
      </c>
      <c r="AC5833" s="9" t="s">
        <v>6608</v>
      </c>
      <c r="AD5833" s="9" t="s">
        <v>225</v>
      </c>
      <c r="AE5833" s="5">
        <f t="shared" si="202"/>
        <v>0</v>
      </c>
      <c r="AF5833" s="5" t="str">
        <f t="shared" si="203"/>
        <v>katA</v>
      </c>
      <c r="AG5833" s="153"/>
      <c r="AH5833" s="153"/>
      <c r="AI5833" t="s">
        <v>201</v>
      </c>
      <c r="AJ5833" t="s">
        <v>17878</v>
      </c>
      <c r="AK5833" s="9" t="str">
        <f>VLOOKUP(Y5833,zdroj!D:AJ,33,0)</f>
        <v>katA</v>
      </c>
    </row>
    <row r="5834" spans="8:37" x14ac:dyDescent="0.25">
      <c r="H5834" s="8"/>
      <c r="I5834" s="8"/>
      <c r="N5834" s="23"/>
      <c r="O5834" s="24"/>
      <c r="P5834" s="19"/>
      <c r="Q5834" s="19"/>
      <c r="R5834" s="19"/>
      <c r="U5834" s="27"/>
      <c r="Y5834" s="9" t="s">
        <v>581</v>
      </c>
      <c r="Z5834" s="9" t="s">
        <v>462</v>
      </c>
      <c r="AA5834" s="9" t="s">
        <v>237</v>
      </c>
      <c r="AB5834" s="9">
        <v>8014388</v>
      </c>
      <c r="AC5834" s="9" t="s">
        <v>6609</v>
      </c>
      <c r="AD5834" s="9" t="s">
        <v>225</v>
      </c>
      <c r="AE5834" s="5">
        <f t="shared" ref="AE5834:AE5897" si="204">VLOOKUP(Y5834,K:T,10,0)</f>
        <v>0</v>
      </c>
      <c r="AF5834" s="5" t="str">
        <f t="shared" ref="AF5834:AF5897" si="205">IF(AE5834="A",IF(AD5834="katA","katB",AD5834),AD5834)</f>
        <v>katA</v>
      </c>
      <c r="AG5834" s="153"/>
      <c r="AH5834" s="153"/>
      <c r="AI5834" t="s">
        <v>201</v>
      </c>
      <c r="AJ5834" t="s">
        <v>17878</v>
      </c>
      <c r="AK5834" s="9" t="str">
        <f>VLOOKUP(Y5834,zdroj!D:AJ,33,0)</f>
        <v>katA</v>
      </c>
    </row>
    <row r="5835" spans="8:37" x14ac:dyDescent="0.25">
      <c r="H5835" s="8"/>
      <c r="I5835" s="8"/>
      <c r="N5835" s="23"/>
      <c r="O5835" s="24"/>
      <c r="P5835" s="19"/>
      <c r="Q5835" s="19"/>
      <c r="R5835" s="19"/>
      <c r="U5835" s="27"/>
      <c r="Y5835" s="9" t="s">
        <v>581</v>
      </c>
      <c r="Z5835" s="9" t="s">
        <v>462</v>
      </c>
      <c r="AA5835" s="9" t="s">
        <v>237</v>
      </c>
      <c r="AB5835" s="9">
        <v>8014396</v>
      </c>
      <c r="AC5835" s="9" t="s">
        <v>6610</v>
      </c>
      <c r="AD5835" s="9" t="s">
        <v>225</v>
      </c>
      <c r="AE5835" s="5">
        <f t="shared" si="204"/>
        <v>0</v>
      </c>
      <c r="AF5835" s="5" t="str">
        <f t="shared" si="205"/>
        <v>katA</v>
      </c>
      <c r="AG5835" s="153"/>
      <c r="AH5835" s="153"/>
      <c r="AI5835" t="s">
        <v>201</v>
      </c>
      <c r="AJ5835" t="s">
        <v>17878</v>
      </c>
      <c r="AK5835" s="9" t="str">
        <f>VLOOKUP(Y5835,zdroj!D:AJ,33,0)</f>
        <v>katA</v>
      </c>
    </row>
    <row r="5836" spans="8:37" x14ac:dyDescent="0.25">
      <c r="H5836" s="8"/>
      <c r="I5836" s="8"/>
      <c r="N5836" s="23"/>
      <c r="O5836" s="24"/>
      <c r="P5836" s="19"/>
      <c r="Q5836" s="19"/>
      <c r="R5836" s="19"/>
      <c r="U5836" s="27"/>
      <c r="Y5836" s="9" t="s">
        <v>581</v>
      </c>
      <c r="Z5836" s="9" t="s">
        <v>462</v>
      </c>
      <c r="AA5836" s="9" t="s">
        <v>237</v>
      </c>
      <c r="AB5836" s="9">
        <v>8014400</v>
      </c>
      <c r="AC5836" s="9" t="s">
        <v>6611</v>
      </c>
      <c r="AD5836" s="9" t="s">
        <v>225</v>
      </c>
      <c r="AE5836" s="5">
        <f t="shared" si="204"/>
        <v>0</v>
      </c>
      <c r="AF5836" s="5" t="str">
        <f t="shared" si="205"/>
        <v>katA</v>
      </c>
      <c r="AG5836" s="153"/>
      <c r="AH5836" s="153"/>
      <c r="AI5836" t="s">
        <v>201</v>
      </c>
      <c r="AJ5836" t="s">
        <v>17878</v>
      </c>
      <c r="AK5836" s="9" t="str">
        <f>VLOOKUP(Y5836,zdroj!D:AJ,33,0)</f>
        <v>katA</v>
      </c>
    </row>
    <row r="5837" spans="8:37" x14ac:dyDescent="0.25">
      <c r="H5837" s="8"/>
      <c r="I5837" s="8"/>
      <c r="N5837" s="23"/>
      <c r="O5837" s="24"/>
      <c r="P5837" s="19"/>
      <c r="Q5837" s="19"/>
      <c r="R5837" s="19"/>
      <c r="U5837" s="27"/>
      <c r="Y5837" s="9" t="s">
        <v>581</v>
      </c>
      <c r="Z5837" s="9" t="s">
        <v>462</v>
      </c>
      <c r="AA5837" s="9" t="s">
        <v>237</v>
      </c>
      <c r="AB5837" s="9">
        <v>8014418</v>
      </c>
      <c r="AC5837" s="9" t="s">
        <v>6612</v>
      </c>
      <c r="AD5837" s="9" t="s">
        <v>225</v>
      </c>
      <c r="AE5837" s="5">
        <f t="shared" si="204"/>
        <v>0</v>
      </c>
      <c r="AF5837" s="5" t="str">
        <f t="shared" si="205"/>
        <v>katA</v>
      </c>
      <c r="AG5837" s="153"/>
      <c r="AH5837" s="153"/>
      <c r="AI5837" t="s">
        <v>201</v>
      </c>
      <c r="AJ5837" t="s">
        <v>17878</v>
      </c>
      <c r="AK5837" s="9" t="str">
        <f>VLOOKUP(Y5837,zdroj!D:AJ,33,0)</f>
        <v>katA</v>
      </c>
    </row>
    <row r="5838" spans="8:37" x14ac:dyDescent="0.25">
      <c r="H5838" s="8"/>
      <c r="I5838" s="8"/>
      <c r="N5838" s="23"/>
      <c r="O5838" s="24"/>
      <c r="P5838" s="19"/>
      <c r="Q5838" s="19"/>
      <c r="R5838" s="19"/>
      <c r="U5838" s="27"/>
      <c r="Y5838" s="9" t="s">
        <v>581</v>
      </c>
      <c r="Z5838" s="9" t="s">
        <v>462</v>
      </c>
      <c r="AA5838" s="9" t="s">
        <v>237</v>
      </c>
      <c r="AB5838" s="9">
        <v>8014426</v>
      </c>
      <c r="AC5838" s="9" t="s">
        <v>6613</v>
      </c>
      <c r="AD5838" s="9" t="s">
        <v>225</v>
      </c>
      <c r="AE5838" s="5">
        <f t="shared" si="204"/>
        <v>0</v>
      </c>
      <c r="AF5838" s="5" t="str">
        <f t="shared" si="205"/>
        <v>katA</v>
      </c>
      <c r="AG5838" s="153"/>
      <c r="AH5838" s="153"/>
      <c r="AI5838" t="s">
        <v>17879</v>
      </c>
      <c r="AJ5838" t="s">
        <v>17878</v>
      </c>
      <c r="AK5838" s="9" t="str">
        <f>VLOOKUP(Y5838,zdroj!D:AJ,33,0)</f>
        <v>katA</v>
      </c>
    </row>
    <row r="5839" spans="8:37" x14ac:dyDescent="0.25">
      <c r="H5839" s="8"/>
      <c r="I5839" s="8"/>
      <c r="N5839" s="23"/>
      <c r="O5839" s="24"/>
      <c r="P5839" s="19"/>
      <c r="Q5839" s="19"/>
      <c r="R5839" s="19"/>
      <c r="U5839" s="27"/>
      <c r="Y5839" s="9" t="s">
        <v>581</v>
      </c>
      <c r="Z5839" s="9" t="s">
        <v>462</v>
      </c>
      <c r="AA5839" s="9" t="s">
        <v>237</v>
      </c>
      <c r="AB5839" s="9">
        <v>8014434</v>
      </c>
      <c r="AC5839" s="9" t="s">
        <v>6614</v>
      </c>
      <c r="AD5839" s="9" t="s">
        <v>225</v>
      </c>
      <c r="AE5839" s="5">
        <f t="shared" si="204"/>
        <v>0</v>
      </c>
      <c r="AF5839" s="5" t="str">
        <f t="shared" si="205"/>
        <v>katA</v>
      </c>
      <c r="AG5839" s="153"/>
      <c r="AH5839" s="153"/>
      <c r="AI5839" t="s">
        <v>201</v>
      </c>
      <c r="AJ5839" t="s">
        <v>17878</v>
      </c>
      <c r="AK5839" s="9" t="str">
        <f>VLOOKUP(Y5839,zdroj!D:AJ,33,0)</f>
        <v>katA</v>
      </c>
    </row>
    <row r="5840" spans="8:37" x14ac:dyDescent="0.25">
      <c r="H5840" s="8"/>
      <c r="I5840" s="8"/>
      <c r="N5840" s="23"/>
      <c r="O5840" s="24"/>
      <c r="P5840" s="19"/>
      <c r="Q5840" s="19"/>
      <c r="R5840" s="19"/>
      <c r="U5840" s="27"/>
      <c r="Y5840" s="9" t="s">
        <v>581</v>
      </c>
      <c r="Z5840" s="9" t="s">
        <v>462</v>
      </c>
      <c r="AA5840" s="9" t="s">
        <v>237</v>
      </c>
      <c r="AB5840" s="9">
        <v>8014442</v>
      </c>
      <c r="AC5840" s="9" t="s">
        <v>6615</v>
      </c>
      <c r="AD5840" s="9" t="s">
        <v>225</v>
      </c>
      <c r="AE5840" s="5">
        <f t="shared" si="204"/>
        <v>0</v>
      </c>
      <c r="AF5840" s="5" t="str">
        <f t="shared" si="205"/>
        <v>katA</v>
      </c>
      <c r="AG5840" s="153"/>
      <c r="AH5840" s="153"/>
      <c r="AI5840" t="s">
        <v>201</v>
      </c>
      <c r="AJ5840" t="s">
        <v>17878</v>
      </c>
      <c r="AK5840" s="9" t="str">
        <f>VLOOKUP(Y5840,zdroj!D:AJ,33,0)</f>
        <v>katA</v>
      </c>
    </row>
    <row r="5841" spans="8:37" x14ac:dyDescent="0.25">
      <c r="H5841" s="8"/>
      <c r="I5841" s="8"/>
      <c r="N5841" s="23"/>
      <c r="O5841" s="24"/>
      <c r="P5841" s="19"/>
      <c r="Q5841" s="19"/>
      <c r="R5841" s="19"/>
      <c r="U5841" s="27"/>
      <c r="Y5841" s="9" t="s">
        <v>581</v>
      </c>
      <c r="Z5841" s="9" t="s">
        <v>462</v>
      </c>
      <c r="AA5841" s="9" t="s">
        <v>237</v>
      </c>
      <c r="AB5841" s="9">
        <v>8014451</v>
      </c>
      <c r="AC5841" s="9" t="s">
        <v>6616</v>
      </c>
      <c r="AD5841" s="9" t="s">
        <v>225</v>
      </c>
      <c r="AE5841" s="5">
        <f t="shared" si="204"/>
        <v>0</v>
      </c>
      <c r="AF5841" s="5" t="str">
        <f t="shared" si="205"/>
        <v>katA</v>
      </c>
      <c r="AG5841" s="153"/>
      <c r="AH5841" s="153"/>
      <c r="AI5841" t="s">
        <v>201</v>
      </c>
      <c r="AJ5841" t="s">
        <v>17878</v>
      </c>
      <c r="AK5841" s="9" t="str">
        <f>VLOOKUP(Y5841,zdroj!D:AJ,33,0)</f>
        <v>katA</v>
      </c>
    </row>
    <row r="5842" spans="8:37" x14ac:dyDescent="0.25">
      <c r="H5842" s="8"/>
      <c r="I5842" s="8"/>
      <c r="N5842" s="23"/>
      <c r="O5842" s="24"/>
      <c r="P5842" s="19"/>
      <c r="Q5842" s="19"/>
      <c r="R5842" s="19"/>
      <c r="U5842" s="27"/>
      <c r="Y5842" s="9" t="s">
        <v>581</v>
      </c>
      <c r="Z5842" s="9" t="s">
        <v>462</v>
      </c>
      <c r="AA5842" s="9" t="s">
        <v>237</v>
      </c>
      <c r="AB5842" s="9">
        <v>8014469</v>
      </c>
      <c r="AC5842" s="9" t="s">
        <v>6617</v>
      </c>
      <c r="AD5842" s="9" t="s">
        <v>231</v>
      </c>
      <c r="AE5842" s="5">
        <f t="shared" si="204"/>
        <v>0</v>
      </c>
      <c r="AF5842" s="5" t="str">
        <f t="shared" si="205"/>
        <v>katB</v>
      </c>
      <c r="AG5842" s="153"/>
      <c r="AH5842" s="153"/>
      <c r="AI5842" t="s">
        <v>17880</v>
      </c>
      <c r="AJ5842" t="s">
        <v>17878</v>
      </c>
      <c r="AK5842" s="9" t="str">
        <f>VLOOKUP(Y5842,zdroj!D:AJ,33,0)</f>
        <v>katA</v>
      </c>
    </row>
    <row r="5843" spans="8:37" x14ac:dyDescent="0.25">
      <c r="H5843" s="8"/>
      <c r="I5843" s="8"/>
      <c r="N5843" s="23"/>
      <c r="O5843" s="24"/>
      <c r="P5843" s="19"/>
      <c r="Q5843" s="19"/>
      <c r="R5843" s="19"/>
      <c r="U5843" s="27"/>
      <c r="Y5843" s="9" t="s">
        <v>581</v>
      </c>
      <c r="Z5843" s="9" t="s">
        <v>462</v>
      </c>
      <c r="AA5843" s="9" t="s">
        <v>237</v>
      </c>
      <c r="AB5843" s="9">
        <v>8014477</v>
      </c>
      <c r="AC5843" s="9" t="s">
        <v>6618</v>
      </c>
      <c r="AD5843" s="9" t="s">
        <v>231</v>
      </c>
      <c r="AE5843" s="5">
        <f t="shared" si="204"/>
        <v>0</v>
      </c>
      <c r="AF5843" s="5" t="str">
        <f t="shared" si="205"/>
        <v>katB</v>
      </c>
      <c r="AG5843" s="153"/>
      <c r="AH5843" s="153"/>
      <c r="AI5843" t="s">
        <v>201</v>
      </c>
      <c r="AJ5843" t="s">
        <v>17878</v>
      </c>
      <c r="AK5843" s="9" t="str">
        <f>VLOOKUP(Y5843,zdroj!D:AJ,33,0)</f>
        <v>katA</v>
      </c>
    </row>
    <row r="5844" spans="8:37" x14ac:dyDescent="0.25">
      <c r="H5844" s="8"/>
      <c r="I5844" s="8"/>
      <c r="N5844" s="23"/>
      <c r="O5844" s="24"/>
      <c r="P5844" s="19"/>
      <c r="Q5844" s="19"/>
      <c r="R5844" s="19"/>
      <c r="U5844" s="27"/>
      <c r="Y5844" s="9" t="s">
        <v>581</v>
      </c>
      <c r="Z5844" s="9" t="s">
        <v>462</v>
      </c>
      <c r="AA5844" s="9" t="s">
        <v>237</v>
      </c>
      <c r="AB5844" s="9">
        <v>8014485</v>
      </c>
      <c r="AC5844" s="9" t="s">
        <v>6619</v>
      </c>
      <c r="AD5844" s="9" t="s">
        <v>231</v>
      </c>
      <c r="AE5844" s="5">
        <f t="shared" si="204"/>
        <v>0</v>
      </c>
      <c r="AF5844" s="5" t="str">
        <f t="shared" si="205"/>
        <v>katB</v>
      </c>
      <c r="AG5844" s="153"/>
      <c r="AH5844" s="153"/>
      <c r="AI5844" t="s">
        <v>201</v>
      </c>
      <c r="AJ5844" t="s">
        <v>17878</v>
      </c>
      <c r="AK5844" s="9" t="str">
        <f>VLOOKUP(Y5844,zdroj!D:AJ,33,0)</f>
        <v>katA</v>
      </c>
    </row>
    <row r="5845" spans="8:37" x14ac:dyDescent="0.25">
      <c r="H5845" s="8"/>
      <c r="I5845" s="8"/>
      <c r="N5845" s="23"/>
      <c r="O5845" s="24"/>
      <c r="P5845" s="19"/>
      <c r="Q5845" s="19"/>
      <c r="R5845" s="19"/>
      <c r="U5845" s="27"/>
      <c r="Y5845" s="9" t="s">
        <v>581</v>
      </c>
      <c r="Z5845" s="9" t="s">
        <v>462</v>
      </c>
      <c r="AA5845" s="9" t="s">
        <v>237</v>
      </c>
      <c r="AB5845" s="9">
        <v>8014493</v>
      </c>
      <c r="AC5845" s="9" t="s">
        <v>6620</v>
      </c>
      <c r="AD5845" s="9" t="s">
        <v>231</v>
      </c>
      <c r="AE5845" s="5">
        <f t="shared" si="204"/>
        <v>0</v>
      </c>
      <c r="AF5845" s="5" t="str">
        <f t="shared" si="205"/>
        <v>katB</v>
      </c>
      <c r="AG5845" s="153"/>
      <c r="AH5845" s="153"/>
      <c r="AI5845" t="s">
        <v>201</v>
      </c>
      <c r="AJ5845" t="s">
        <v>17878</v>
      </c>
      <c r="AK5845" s="9" t="str">
        <f>VLOOKUP(Y5845,zdroj!D:AJ,33,0)</f>
        <v>katA</v>
      </c>
    </row>
    <row r="5846" spans="8:37" x14ac:dyDescent="0.25">
      <c r="H5846" s="8"/>
      <c r="I5846" s="8"/>
      <c r="N5846" s="23"/>
      <c r="O5846" s="24"/>
      <c r="P5846" s="19"/>
      <c r="Q5846" s="19"/>
      <c r="R5846" s="19"/>
      <c r="U5846" s="27"/>
      <c r="Y5846" s="9" t="s">
        <v>581</v>
      </c>
      <c r="Z5846" s="9" t="s">
        <v>462</v>
      </c>
      <c r="AA5846" s="9" t="s">
        <v>237</v>
      </c>
      <c r="AB5846" s="9">
        <v>8014264</v>
      </c>
      <c r="AC5846" s="9" t="s">
        <v>6621</v>
      </c>
      <c r="AD5846" s="9" t="s">
        <v>225</v>
      </c>
      <c r="AE5846" s="5">
        <f t="shared" si="204"/>
        <v>0</v>
      </c>
      <c r="AF5846" s="5" t="str">
        <f t="shared" si="205"/>
        <v>katA</v>
      </c>
      <c r="AG5846" s="153"/>
      <c r="AH5846" s="153"/>
      <c r="AI5846" t="s">
        <v>201</v>
      </c>
      <c r="AJ5846" t="s">
        <v>17878</v>
      </c>
      <c r="AK5846" s="9" t="str">
        <f>VLOOKUP(Y5846,zdroj!D:AJ,33,0)</f>
        <v>katA</v>
      </c>
    </row>
    <row r="5847" spans="8:37" x14ac:dyDescent="0.25">
      <c r="H5847" s="8"/>
      <c r="I5847" s="8"/>
      <c r="N5847" s="23"/>
      <c r="O5847" s="24"/>
      <c r="P5847" s="19"/>
      <c r="Q5847" s="19"/>
      <c r="R5847" s="19"/>
      <c r="U5847" s="27"/>
      <c r="Y5847" s="9" t="s">
        <v>581</v>
      </c>
      <c r="Z5847" s="9" t="s">
        <v>462</v>
      </c>
      <c r="AA5847" s="9" t="s">
        <v>237</v>
      </c>
      <c r="AB5847" s="9">
        <v>8014507</v>
      </c>
      <c r="AC5847" s="9" t="s">
        <v>6622</v>
      </c>
      <c r="AD5847" s="9" t="s">
        <v>225</v>
      </c>
      <c r="AE5847" s="5">
        <f t="shared" si="204"/>
        <v>0</v>
      </c>
      <c r="AF5847" s="5" t="str">
        <f t="shared" si="205"/>
        <v>katA</v>
      </c>
      <c r="AG5847" s="153"/>
      <c r="AH5847" s="153"/>
      <c r="AI5847" t="s">
        <v>201</v>
      </c>
      <c r="AJ5847" t="s">
        <v>17878</v>
      </c>
      <c r="AK5847" s="9" t="str">
        <f>VLOOKUP(Y5847,zdroj!D:AJ,33,0)</f>
        <v>katA</v>
      </c>
    </row>
    <row r="5848" spans="8:37" x14ac:dyDescent="0.25">
      <c r="H5848" s="8"/>
      <c r="I5848" s="8"/>
      <c r="N5848" s="23"/>
      <c r="O5848" s="24"/>
      <c r="P5848" s="19"/>
      <c r="Q5848" s="19"/>
      <c r="R5848" s="19"/>
      <c r="U5848" s="27"/>
      <c r="Y5848" s="9" t="s">
        <v>581</v>
      </c>
      <c r="Z5848" s="9" t="s">
        <v>462</v>
      </c>
      <c r="AA5848" s="9" t="s">
        <v>237</v>
      </c>
      <c r="AB5848" s="9">
        <v>27102785</v>
      </c>
      <c r="AC5848" s="9" t="s">
        <v>6623</v>
      </c>
      <c r="AD5848" s="9" t="s">
        <v>225</v>
      </c>
      <c r="AE5848" s="5">
        <f t="shared" si="204"/>
        <v>0</v>
      </c>
      <c r="AF5848" s="5" t="str">
        <f t="shared" si="205"/>
        <v>katA</v>
      </c>
      <c r="AG5848" s="153"/>
      <c r="AH5848" s="153"/>
      <c r="AI5848" t="s">
        <v>201</v>
      </c>
      <c r="AJ5848" t="s">
        <v>17878</v>
      </c>
      <c r="AK5848" s="9" t="str">
        <f>VLOOKUP(Y5848,zdroj!D:AJ,33,0)</f>
        <v>katA</v>
      </c>
    </row>
    <row r="5849" spans="8:37" x14ac:dyDescent="0.25">
      <c r="H5849" s="8"/>
      <c r="I5849" s="8"/>
      <c r="N5849" s="23"/>
      <c r="O5849" s="24"/>
      <c r="P5849" s="19"/>
      <c r="Q5849" s="19"/>
      <c r="R5849" s="19"/>
      <c r="U5849" s="27"/>
      <c r="Y5849" s="9" t="s">
        <v>581</v>
      </c>
      <c r="Z5849" s="9" t="s">
        <v>462</v>
      </c>
      <c r="AA5849" s="9" t="s">
        <v>237</v>
      </c>
      <c r="AB5849" s="9">
        <v>8014515</v>
      </c>
      <c r="AC5849" s="9" t="s">
        <v>6624</v>
      </c>
      <c r="AD5849" s="9" t="s">
        <v>225</v>
      </c>
      <c r="AE5849" s="5">
        <f t="shared" si="204"/>
        <v>0</v>
      </c>
      <c r="AF5849" s="5" t="str">
        <f t="shared" si="205"/>
        <v>katA</v>
      </c>
      <c r="AG5849" s="153"/>
      <c r="AH5849" s="153"/>
      <c r="AI5849" t="s">
        <v>201</v>
      </c>
      <c r="AJ5849" t="s">
        <v>17878</v>
      </c>
      <c r="AK5849" s="9" t="str">
        <f>VLOOKUP(Y5849,zdroj!D:AJ,33,0)</f>
        <v>katA</v>
      </c>
    </row>
    <row r="5850" spans="8:37" x14ac:dyDescent="0.25">
      <c r="H5850" s="8"/>
      <c r="I5850" s="8"/>
      <c r="N5850" s="23"/>
      <c r="O5850" s="24"/>
      <c r="P5850" s="19"/>
      <c r="Q5850" s="19"/>
      <c r="R5850" s="19"/>
      <c r="U5850" s="27"/>
      <c r="Y5850" s="9" t="s">
        <v>581</v>
      </c>
      <c r="Z5850" s="9" t="s">
        <v>462</v>
      </c>
      <c r="AA5850" s="9" t="s">
        <v>237</v>
      </c>
      <c r="AB5850" s="9">
        <v>8014523</v>
      </c>
      <c r="AC5850" s="9" t="s">
        <v>6625</v>
      </c>
      <c r="AD5850" s="9" t="s">
        <v>225</v>
      </c>
      <c r="AE5850" s="5">
        <f t="shared" si="204"/>
        <v>0</v>
      </c>
      <c r="AF5850" s="5" t="str">
        <f t="shared" si="205"/>
        <v>katA</v>
      </c>
      <c r="AG5850" s="153"/>
      <c r="AH5850" s="153"/>
      <c r="AI5850" t="s">
        <v>201</v>
      </c>
      <c r="AJ5850" t="s">
        <v>17878</v>
      </c>
      <c r="AK5850" s="9" t="str">
        <f>VLOOKUP(Y5850,zdroj!D:AJ,33,0)</f>
        <v>katA</v>
      </c>
    </row>
    <row r="5851" spans="8:37" x14ac:dyDescent="0.25">
      <c r="H5851" s="8"/>
      <c r="I5851" s="8"/>
      <c r="N5851" s="23"/>
      <c r="O5851" s="24"/>
      <c r="P5851" s="19"/>
      <c r="Q5851" s="19"/>
      <c r="R5851" s="19"/>
      <c r="U5851" s="27"/>
      <c r="Y5851" s="9" t="s">
        <v>581</v>
      </c>
      <c r="Z5851" s="9" t="s">
        <v>462</v>
      </c>
      <c r="AA5851" s="9" t="s">
        <v>237</v>
      </c>
      <c r="AB5851" s="9">
        <v>8014531</v>
      </c>
      <c r="AC5851" s="9" t="s">
        <v>6626</v>
      </c>
      <c r="AD5851" s="9" t="s">
        <v>225</v>
      </c>
      <c r="AE5851" s="5">
        <f t="shared" si="204"/>
        <v>0</v>
      </c>
      <c r="AF5851" s="5" t="str">
        <f t="shared" si="205"/>
        <v>katA</v>
      </c>
      <c r="AG5851" s="153"/>
      <c r="AH5851" s="153"/>
      <c r="AI5851" t="s">
        <v>201</v>
      </c>
      <c r="AJ5851" t="s">
        <v>17878</v>
      </c>
      <c r="AK5851" s="9" t="str">
        <f>VLOOKUP(Y5851,zdroj!D:AJ,33,0)</f>
        <v>katA</v>
      </c>
    </row>
    <row r="5852" spans="8:37" x14ac:dyDescent="0.25">
      <c r="H5852" s="8"/>
      <c r="I5852" s="8"/>
      <c r="N5852" s="23"/>
      <c r="O5852" s="24"/>
      <c r="P5852" s="19"/>
      <c r="Q5852" s="19"/>
      <c r="R5852" s="19"/>
      <c r="U5852" s="27"/>
      <c r="Y5852" s="9" t="s">
        <v>581</v>
      </c>
      <c r="Z5852" s="9" t="s">
        <v>462</v>
      </c>
      <c r="AA5852" s="9" t="s">
        <v>237</v>
      </c>
      <c r="AB5852" s="9">
        <v>8014540</v>
      </c>
      <c r="AC5852" s="9" t="s">
        <v>6627</v>
      </c>
      <c r="AD5852" s="9" t="s">
        <v>225</v>
      </c>
      <c r="AE5852" s="5">
        <f t="shared" si="204"/>
        <v>0</v>
      </c>
      <c r="AF5852" s="5" t="str">
        <f t="shared" si="205"/>
        <v>katA</v>
      </c>
      <c r="AG5852" s="153"/>
      <c r="AH5852" s="153"/>
      <c r="AI5852" t="s">
        <v>201</v>
      </c>
      <c r="AJ5852" t="s">
        <v>17878</v>
      </c>
      <c r="AK5852" s="9" t="str">
        <f>VLOOKUP(Y5852,zdroj!D:AJ,33,0)</f>
        <v>katA</v>
      </c>
    </row>
    <row r="5853" spans="8:37" x14ac:dyDescent="0.25">
      <c r="H5853" s="8"/>
      <c r="I5853" s="8"/>
      <c r="N5853" s="23"/>
      <c r="O5853" s="24"/>
      <c r="P5853" s="19"/>
      <c r="Q5853" s="19"/>
      <c r="R5853" s="19"/>
      <c r="U5853" s="27"/>
      <c r="Y5853" s="9" t="s">
        <v>581</v>
      </c>
      <c r="Z5853" s="9" t="s">
        <v>462</v>
      </c>
      <c r="AA5853" s="9" t="s">
        <v>237</v>
      </c>
      <c r="AB5853" s="9">
        <v>8014558</v>
      </c>
      <c r="AC5853" s="9" t="s">
        <v>6628</v>
      </c>
      <c r="AD5853" s="9" t="s">
        <v>225</v>
      </c>
      <c r="AE5853" s="5">
        <f t="shared" si="204"/>
        <v>0</v>
      </c>
      <c r="AF5853" s="5" t="str">
        <f t="shared" si="205"/>
        <v>katA</v>
      </c>
      <c r="AG5853" s="153"/>
      <c r="AH5853" s="153"/>
      <c r="AI5853" t="s">
        <v>201</v>
      </c>
      <c r="AJ5853" t="s">
        <v>17878</v>
      </c>
      <c r="AK5853" s="9" t="str">
        <f>VLOOKUP(Y5853,zdroj!D:AJ,33,0)</f>
        <v>katA</v>
      </c>
    </row>
    <row r="5854" spans="8:37" x14ac:dyDescent="0.25">
      <c r="H5854" s="8"/>
      <c r="I5854" s="8"/>
      <c r="N5854" s="23"/>
      <c r="O5854" s="24"/>
      <c r="P5854" s="19"/>
      <c r="Q5854" s="19"/>
      <c r="R5854" s="19"/>
      <c r="U5854" s="27"/>
      <c r="Y5854" s="9" t="s">
        <v>581</v>
      </c>
      <c r="Z5854" s="9" t="s">
        <v>462</v>
      </c>
      <c r="AA5854" s="9" t="s">
        <v>237</v>
      </c>
      <c r="AB5854" s="9">
        <v>8014566</v>
      </c>
      <c r="AC5854" s="9" t="s">
        <v>6629</v>
      </c>
      <c r="AD5854" s="9" t="s">
        <v>225</v>
      </c>
      <c r="AE5854" s="5">
        <f t="shared" si="204"/>
        <v>0</v>
      </c>
      <c r="AF5854" s="5" t="str">
        <f t="shared" si="205"/>
        <v>katA</v>
      </c>
      <c r="AG5854" s="153"/>
      <c r="AH5854" s="153"/>
      <c r="AI5854" t="s">
        <v>201</v>
      </c>
      <c r="AJ5854" t="s">
        <v>17878</v>
      </c>
      <c r="AK5854" s="9" t="str">
        <f>VLOOKUP(Y5854,zdroj!D:AJ,33,0)</f>
        <v>katA</v>
      </c>
    </row>
    <row r="5855" spans="8:37" x14ac:dyDescent="0.25">
      <c r="H5855" s="8"/>
      <c r="I5855" s="8"/>
      <c r="N5855" s="23"/>
      <c r="O5855" s="24"/>
      <c r="P5855" s="19"/>
      <c r="Q5855" s="19"/>
      <c r="R5855" s="19"/>
      <c r="U5855" s="27"/>
      <c r="Y5855" s="9" t="s">
        <v>581</v>
      </c>
      <c r="Z5855" s="9" t="s">
        <v>462</v>
      </c>
      <c r="AA5855" s="9" t="s">
        <v>237</v>
      </c>
      <c r="AB5855" s="9">
        <v>8014574</v>
      </c>
      <c r="AC5855" s="9" t="s">
        <v>6630</v>
      </c>
      <c r="AD5855" s="9" t="s">
        <v>225</v>
      </c>
      <c r="AE5855" s="5">
        <f t="shared" si="204"/>
        <v>0</v>
      </c>
      <c r="AF5855" s="5" t="str">
        <f t="shared" si="205"/>
        <v>katA</v>
      </c>
      <c r="AG5855" s="153"/>
      <c r="AH5855" s="153"/>
      <c r="AI5855" t="s">
        <v>201</v>
      </c>
      <c r="AJ5855" t="s">
        <v>17878</v>
      </c>
      <c r="AK5855" s="9" t="str">
        <f>VLOOKUP(Y5855,zdroj!D:AJ,33,0)</f>
        <v>katA</v>
      </c>
    </row>
    <row r="5856" spans="8:37" x14ac:dyDescent="0.25">
      <c r="H5856" s="8"/>
      <c r="I5856" s="8"/>
      <c r="N5856" s="23"/>
      <c r="O5856" s="24"/>
      <c r="P5856" s="19"/>
      <c r="Q5856" s="19"/>
      <c r="R5856" s="19"/>
      <c r="U5856" s="27"/>
      <c r="Y5856" s="9" t="s">
        <v>581</v>
      </c>
      <c r="Z5856" s="9" t="s">
        <v>462</v>
      </c>
      <c r="AA5856" s="9" t="s">
        <v>237</v>
      </c>
      <c r="AB5856" s="9">
        <v>8014272</v>
      </c>
      <c r="AC5856" s="9" t="s">
        <v>6631</v>
      </c>
      <c r="AD5856" s="9" t="s">
        <v>225</v>
      </c>
      <c r="AE5856" s="5">
        <f t="shared" si="204"/>
        <v>0</v>
      </c>
      <c r="AF5856" s="5" t="str">
        <f t="shared" si="205"/>
        <v>katA</v>
      </c>
      <c r="AG5856" s="153"/>
      <c r="AH5856" s="153"/>
      <c r="AI5856" t="s">
        <v>201</v>
      </c>
      <c r="AJ5856" t="s">
        <v>17878</v>
      </c>
      <c r="AK5856" s="9" t="str">
        <f>VLOOKUP(Y5856,zdroj!D:AJ,33,0)</f>
        <v>katA</v>
      </c>
    </row>
    <row r="5857" spans="8:37" x14ac:dyDescent="0.25">
      <c r="H5857" s="8"/>
      <c r="I5857" s="8"/>
      <c r="N5857" s="23"/>
      <c r="O5857" s="24"/>
      <c r="P5857" s="19"/>
      <c r="Q5857" s="19"/>
      <c r="R5857" s="19"/>
      <c r="U5857" s="27"/>
      <c r="Y5857" s="9" t="s">
        <v>581</v>
      </c>
      <c r="Z5857" s="9" t="s">
        <v>462</v>
      </c>
      <c r="AA5857" s="9" t="s">
        <v>237</v>
      </c>
      <c r="AB5857" s="9">
        <v>8014582</v>
      </c>
      <c r="AC5857" s="9" t="s">
        <v>6632</v>
      </c>
      <c r="AD5857" s="9" t="s">
        <v>225</v>
      </c>
      <c r="AE5857" s="5">
        <f t="shared" si="204"/>
        <v>0</v>
      </c>
      <c r="AF5857" s="5" t="str">
        <f t="shared" si="205"/>
        <v>katA</v>
      </c>
      <c r="AG5857" s="153"/>
      <c r="AH5857" s="153"/>
      <c r="AI5857" t="s">
        <v>201</v>
      </c>
      <c r="AJ5857" t="s">
        <v>17878</v>
      </c>
      <c r="AK5857" s="9" t="str">
        <f>VLOOKUP(Y5857,zdroj!D:AJ,33,0)</f>
        <v>katA</v>
      </c>
    </row>
    <row r="5858" spans="8:37" x14ac:dyDescent="0.25">
      <c r="H5858" s="8"/>
      <c r="I5858" s="8"/>
      <c r="N5858" s="23"/>
      <c r="O5858" s="24"/>
      <c r="P5858" s="19"/>
      <c r="Q5858" s="19"/>
      <c r="R5858" s="19"/>
      <c r="U5858" s="27"/>
      <c r="Y5858" s="9" t="s">
        <v>581</v>
      </c>
      <c r="Z5858" s="9" t="s">
        <v>462</v>
      </c>
      <c r="AA5858" s="9" t="s">
        <v>237</v>
      </c>
      <c r="AB5858" s="9">
        <v>8014591</v>
      </c>
      <c r="AC5858" s="9" t="s">
        <v>6633</v>
      </c>
      <c r="AD5858" s="9" t="s">
        <v>225</v>
      </c>
      <c r="AE5858" s="5">
        <f t="shared" si="204"/>
        <v>0</v>
      </c>
      <c r="AF5858" s="5" t="str">
        <f t="shared" si="205"/>
        <v>katA</v>
      </c>
      <c r="AG5858" s="153"/>
      <c r="AH5858" s="153"/>
      <c r="AI5858" t="s">
        <v>201</v>
      </c>
      <c r="AJ5858" t="s">
        <v>17878</v>
      </c>
      <c r="AK5858" s="9" t="str">
        <f>VLOOKUP(Y5858,zdroj!D:AJ,33,0)</f>
        <v>katA</v>
      </c>
    </row>
    <row r="5859" spans="8:37" x14ac:dyDescent="0.25">
      <c r="H5859" s="8"/>
      <c r="I5859" s="8"/>
      <c r="N5859" s="23"/>
      <c r="O5859" s="24"/>
      <c r="P5859" s="19"/>
      <c r="Q5859" s="19"/>
      <c r="R5859" s="19"/>
      <c r="U5859" s="27"/>
      <c r="Y5859" s="9" t="s">
        <v>581</v>
      </c>
      <c r="Z5859" s="9" t="s">
        <v>462</v>
      </c>
      <c r="AA5859" s="9" t="s">
        <v>237</v>
      </c>
      <c r="AB5859" s="9">
        <v>8014604</v>
      </c>
      <c r="AC5859" s="9" t="s">
        <v>6634</v>
      </c>
      <c r="AD5859" s="9" t="s">
        <v>225</v>
      </c>
      <c r="AE5859" s="5">
        <f t="shared" si="204"/>
        <v>0</v>
      </c>
      <c r="AF5859" s="5" t="str">
        <f t="shared" si="205"/>
        <v>katA</v>
      </c>
      <c r="AG5859" s="153"/>
      <c r="AH5859" s="153"/>
      <c r="AI5859" t="s">
        <v>201</v>
      </c>
      <c r="AJ5859" t="s">
        <v>17878</v>
      </c>
      <c r="AK5859" s="9" t="str">
        <f>VLOOKUP(Y5859,zdroj!D:AJ,33,0)</f>
        <v>katA</v>
      </c>
    </row>
    <row r="5860" spans="8:37" x14ac:dyDescent="0.25">
      <c r="H5860" s="8"/>
      <c r="I5860" s="8"/>
      <c r="N5860" s="23"/>
      <c r="O5860" s="24"/>
      <c r="P5860" s="19"/>
      <c r="Q5860" s="19"/>
      <c r="R5860" s="19"/>
      <c r="U5860" s="27"/>
      <c r="Y5860" s="9" t="s">
        <v>581</v>
      </c>
      <c r="Z5860" s="9" t="s">
        <v>462</v>
      </c>
      <c r="AA5860" s="9" t="s">
        <v>237</v>
      </c>
      <c r="AB5860" s="9">
        <v>8014612</v>
      </c>
      <c r="AC5860" s="9" t="s">
        <v>6635</v>
      </c>
      <c r="AD5860" s="9" t="s">
        <v>225</v>
      </c>
      <c r="AE5860" s="5">
        <f t="shared" si="204"/>
        <v>0</v>
      </c>
      <c r="AF5860" s="5" t="str">
        <f t="shared" si="205"/>
        <v>katA</v>
      </c>
      <c r="AG5860" s="153"/>
      <c r="AH5860" s="153"/>
      <c r="AI5860" t="s">
        <v>201</v>
      </c>
      <c r="AJ5860" t="s">
        <v>17878</v>
      </c>
      <c r="AK5860" s="9" t="str">
        <f>VLOOKUP(Y5860,zdroj!D:AJ,33,0)</f>
        <v>katA</v>
      </c>
    </row>
    <row r="5861" spans="8:37" x14ac:dyDescent="0.25">
      <c r="H5861" s="8"/>
      <c r="I5861" s="8"/>
      <c r="N5861" s="23"/>
      <c r="O5861" s="24"/>
      <c r="P5861" s="19"/>
      <c r="Q5861" s="19"/>
      <c r="R5861" s="19"/>
      <c r="U5861" s="27"/>
      <c r="Y5861" s="9" t="s">
        <v>581</v>
      </c>
      <c r="Z5861" s="9" t="s">
        <v>462</v>
      </c>
      <c r="AA5861" s="9" t="s">
        <v>237</v>
      </c>
      <c r="AB5861" s="9">
        <v>8014621</v>
      </c>
      <c r="AC5861" s="9" t="s">
        <v>6636</v>
      </c>
      <c r="AD5861" s="9" t="s">
        <v>225</v>
      </c>
      <c r="AE5861" s="5">
        <f t="shared" si="204"/>
        <v>0</v>
      </c>
      <c r="AF5861" s="5" t="str">
        <f t="shared" si="205"/>
        <v>katA</v>
      </c>
      <c r="AG5861" s="153"/>
      <c r="AH5861" s="153"/>
      <c r="AI5861" t="s">
        <v>201</v>
      </c>
      <c r="AJ5861" t="s">
        <v>17878</v>
      </c>
      <c r="AK5861" s="9" t="str">
        <f>VLOOKUP(Y5861,zdroj!D:AJ,33,0)</f>
        <v>katA</v>
      </c>
    </row>
    <row r="5862" spans="8:37" x14ac:dyDescent="0.25">
      <c r="H5862" s="8"/>
      <c r="I5862" s="8"/>
      <c r="N5862" s="23"/>
      <c r="O5862" s="24"/>
      <c r="P5862" s="19"/>
      <c r="Q5862" s="19"/>
      <c r="R5862" s="19"/>
      <c r="U5862" s="27"/>
      <c r="Y5862" s="9" t="s">
        <v>581</v>
      </c>
      <c r="Z5862" s="9" t="s">
        <v>462</v>
      </c>
      <c r="AA5862" s="9" t="s">
        <v>237</v>
      </c>
      <c r="AB5862" s="9">
        <v>8014639</v>
      </c>
      <c r="AC5862" s="9" t="s">
        <v>6637</v>
      </c>
      <c r="AD5862" s="9" t="s">
        <v>231</v>
      </c>
      <c r="AE5862" s="5">
        <f t="shared" si="204"/>
        <v>0</v>
      </c>
      <c r="AF5862" s="5" t="str">
        <f t="shared" si="205"/>
        <v>katB</v>
      </c>
      <c r="AG5862" s="153"/>
      <c r="AH5862" s="153"/>
      <c r="AI5862" t="s">
        <v>17879</v>
      </c>
      <c r="AJ5862" t="s">
        <v>17878</v>
      </c>
      <c r="AK5862" s="9" t="str">
        <f>VLOOKUP(Y5862,zdroj!D:AJ,33,0)</f>
        <v>katA</v>
      </c>
    </row>
    <row r="5863" spans="8:37" x14ac:dyDescent="0.25">
      <c r="H5863" s="8"/>
      <c r="I5863" s="8"/>
      <c r="N5863" s="23"/>
      <c r="O5863" s="24"/>
      <c r="P5863" s="19"/>
      <c r="Q5863" s="19"/>
      <c r="R5863" s="19"/>
      <c r="U5863" s="27"/>
      <c r="Y5863" s="9" t="s">
        <v>581</v>
      </c>
      <c r="Z5863" s="9" t="s">
        <v>462</v>
      </c>
      <c r="AA5863" s="9" t="s">
        <v>237</v>
      </c>
      <c r="AB5863" s="9">
        <v>8014647</v>
      </c>
      <c r="AC5863" s="9" t="s">
        <v>6638</v>
      </c>
      <c r="AD5863" s="9" t="s">
        <v>225</v>
      </c>
      <c r="AE5863" s="5">
        <f t="shared" si="204"/>
        <v>0</v>
      </c>
      <c r="AF5863" s="5" t="str">
        <f t="shared" si="205"/>
        <v>katA</v>
      </c>
      <c r="AG5863" s="153"/>
      <c r="AH5863" s="153"/>
      <c r="AI5863" t="s">
        <v>201</v>
      </c>
      <c r="AJ5863" t="s">
        <v>17878</v>
      </c>
      <c r="AK5863" s="9" t="str">
        <f>VLOOKUP(Y5863,zdroj!D:AJ,33,0)</f>
        <v>katA</v>
      </c>
    </row>
    <row r="5864" spans="8:37" x14ac:dyDescent="0.25">
      <c r="H5864" s="8"/>
      <c r="I5864" s="8"/>
      <c r="N5864" s="23"/>
      <c r="O5864" s="24"/>
      <c r="P5864" s="19"/>
      <c r="Q5864" s="19"/>
      <c r="R5864" s="19"/>
      <c r="U5864" s="27"/>
      <c r="Y5864" s="9" t="s">
        <v>581</v>
      </c>
      <c r="Z5864" s="9" t="s">
        <v>462</v>
      </c>
      <c r="AA5864" s="9" t="s">
        <v>237</v>
      </c>
      <c r="AB5864" s="9">
        <v>8014655</v>
      </c>
      <c r="AC5864" s="9" t="s">
        <v>6639</v>
      </c>
      <c r="AD5864" s="9" t="s">
        <v>225</v>
      </c>
      <c r="AE5864" s="5">
        <f t="shared" si="204"/>
        <v>0</v>
      </c>
      <c r="AF5864" s="5" t="str">
        <f t="shared" si="205"/>
        <v>katA</v>
      </c>
      <c r="AG5864" s="153"/>
      <c r="AH5864" s="153"/>
      <c r="AI5864" t="s">
        <v>201</v>
      </c>
      <c r="AJ5864" t="s">
        <v>17878</v>
      </c>
      <c r="AK5864" s="9" t="str">
        <f>VLOOKUP(Y5864,zdroj!D:AJ,33,0)</f>
        <v>katA</v>
      </c>
    </row>
    <row r="5865" spans="8:37" x14ac:dyDescent="0.25">
      <c r="H5865" s="8"/>
      <c r="I5865" s="8"/>
      <c r="N5865" s="23"/>
      <c r="O5865" s="24"/>
      <c r="P5865" s="19"/>
      <c r="Q5865" s="19"/>
      <c r="R5865" s="19"/>
      <c r="U5865" s="27"/>
      <c r="Y5865" s="9" t="s">
        <v>581</v>
      </c>
      <c r="Z5865" s="9" t="s">
        <v>462</v>
      </c>
      <c r="AA5865" s="9" t="s">
        <v>237</v>
      </c>
      <c r="AB5865" s="9">
        <v>8014663</v>
      </c>
      <c r="AC5865" s="9" t="s">
        <v>6640</v>
      </c>
      <c r="AD5865" s="9" t="s">
        <v>231</v>
      </c>
      <c r="AE5865" s="5">
        <f t="shared" si="204"/>
        <v>0</v>
      </c>
      <c r="AF5865" s="5" t="str">
        <f t="shared" si="205"/>
        <v>katB</v>
      </c>
      <c r="AG5865" s="153"/>
      <c r="AH5865" s="153"/>
      <c r="AI5865" t="s">
        <v>201</v>
      </c>
      <c r="AJ5865" t="s">
        <v>17878</v>
      </c>
      <c r="AK5865" s="9" t="str">
        <f>VLOOKUP(Y5865,zdroj!D:AJ,33,0)</f>
        <v>katA</v>
      </c>
    </row>
    <row r="5866" spans="8:37" x14ac:dyDescent="0.25">
      <c r="H5866" s="8"/>
      <c r="I5866" s="8"/>
      <c r="N5866" s="23"/>
      <c r="O5866" s="24"/>
      <c r="P5866" s="19"/>
      <c r="Q5866" s="19"/>
      <c r="R5866" s="19"/>
      <c r="U5866" s="27"/>
      <c r="Y5866" s="9" t="s">
        <v>581</v>
      </c>
      <c r="Z5866" s="9" t="s">
        <v>462</v>
      </c>
      <c r="AA5866" s="9" t="s">
        <v>237</v>
      </c>
      <c r="AB5866" s="9">
        <v>8014671</v>
      </c>
      <c r="AC5866" s="9" t="s">
        <v>6641</v>
      </c>
      <c r="AD5866" s="9" t="s">
        <v>231</v>
      </c>
      <c r="AE5866" s="5">
        <f t="shared" si="204"/>
        <v>0</v>
      </c>
      <c r="AF5866" s="5" t="str">
        <f t="shared" si="205"/>
        <v>katB</v>
      </c>
      <c r="AG5866" s="153"/>
      <c r="AH5866" s="153"/>
      <c r="AI5866" t="s">
        <v>201</v>
      </c>
      <c r="AJ5866" t="s">
        <v>17878</v>
      </c>
      <c r="AK5866" s="9" t="str">
        <f>VLOOKUP(Y5866,zdroj!D:AJ,33,0)</f>
        <v>katA</v>
      </c>
    </row>
    <row r="5867" spans="8:37" x14ac:dyDescent="0.25">
      <c r="H5867" s="8"/>
      <c r="I5867" s="8"/>
      <c r="N5867" s="23"/>
      <c r="O5867" s="24"/>
      <c r="P5867" s="19"/>
      <c r="Q5867" s="19"/>
      <c r="R5867" s="19"/>
      <c r="U5867" s="27"/>
      <c r="Y5867" s="9" t="s">
        <v>581</v>
      </c>
      <c r="Z5867" s="9" t="s">
        <v>462</v>
      </c>
      <c r="AA5867" s="9" t="s">
        <v>237</v>
      </c>
      <c r="AB5867" s="9">
        <v>8014281</v>
      </c>
      <c r="AC5867" s="9" t="s">
        <v>6642</v>
      </c>
      <c r="AD5867" s="9" t="s">
        <v>225</v>
      </c>
      <c r="AE5867" s="5">
        <f t="shared" si="204"/>
        <v>0</v>
      </c>
      <c r="AF5867" s="5" t="str">
        <f t="shared" si="205"/>
        <v>katA</v>
      </c>
      <c r="AG5867" s="153"/>
      <c r="AH5867" s="153"/>
      <c r="AI5867" t="s">
        <v>201</v>
      </c>
      <c r="AJ5867" t="s">
        <v>17878</v>
      </c>
      <c r="AK5867" s="9" t="str">
        <f>VLOOKUP(Y5867,zdroj!D:AJ,33,0)</f>
        <v>katA</v>
      </c>
    </row>
    <row r="5868" spans="8:37" x14ac:dyDescent="0.25">
      <c r="H5868" s="8"/>
      <c r="I5868" s="8"/>
      <c r="N5868" s="23"/>
      <c r="O5868" s="24"/>
      <c r="P5868" s="19"/>
      <c r="Q5868" s="19"/>
      <c r="R5868" s="19"/>
      <c r="U5868" s="27"/>
      <c r="Y5868" s="9" t="s">
        <v>581</v>
      </c>
      <c r="Z5868" s="9" t="s">
        <v>462</v>
      </c>
      <c r="AA5868" s="9" t="s">
        <v>237</v>
      </c>
      <c r="AB5868" s="9">
        <v>8014698</v>
      </c>
      <c r="AC5868" s="9" t="s">
        <v>6643</v>
      </c>
      <c r="AD5868" s="9" t="s">
        <v>231</v>
      </c>
      <c r="AE5868" s="5">
        <f t="shared" si="204"/>
        <v>0</v>
      </c>
      <c r="AF5868" s="5" t="str">
        <f t="shared" si="205"/>
        <v>katB</v>
      </c>
      <c r="AG5868" s="153"/>
      <c r="AH5868" s="153"/>
      <c r="AI5868" t="s">
        <v>201</v>
      </c>
      <c r="AJ5868" t="s">
        <v>17878</v>
      </c>
      <c r="AK5868" s="9" t="str">
        <f>VLOOKUP(Y5868,zdroj!D:AJ,33,0)</f>
        <v>katA</v>
      </c>
    </row>
    <row r="5869" spans="8:37" x14ac:dyDescent="0.25">
      <c r="H5869" s="8"/>
      <c r="I5869" s="8"/>
      <c r="N5869" s="23"/>
      <c r="O5869" s="24"/>
      <c r="P5869" s="19"/>
      <c r="Q5869" s="19"/>
      <c r="R5869" s="19"/>
      <c r="U5869" s="27"/>
      <c r="Y5869" s="9" t="s">
        <v>581</v>
      </c>
      <c r="Z5869" s="9" t="s">
        <v>462</v>
      </c>
      <c r="AA5869" s="9" t="s">
        <v>237</v>
      </c>
      <c r="AB5869" s="9">
        <v>8014701</v>
      </c>
      <c r="AC5869" s="9" t="s">
        <v>6644</v>
      </c>
      <c r="AD5869" s="9" t="s">
        <v>225</v>
      </c>
      <c r="AE5869" s="5">
        <f t="shared" si="204"/>
        <v>0</v>
      </c>
      <c r="AF5869" s="5" t="str">
        <f t="shared" si="205"/>
        <v>katA</v>
      </c>
      <c r="AG5869" s="153"/>
      <c r="AH5869" s="153"/>
      <c r="AI5869" t="s">
        <v>201</v>
      </c>
      <c r="AJ5869" t="s">
        <v>17878</v>
      </c>
      <c r="AK5869" s="9" t="str">
        <f>VLOOKUP(Y5869,zdroj!D:AJ,33,0)</f>
        <v>katA</v>
      </c>
    </row>
    <row r="5870" spans="8:37" x14ac:dyDescent="0.25">
      <c r="H5870" s="8"/>
      <c r="I5870" s="8"/>
      <c r="N5870" s="23"/>
      <c r="O5870" s="24"/>
      <c r="P5870" s="19"/>
      <c r="Q5870" s="19"/>
      <c r="R5870" s="19"/>
      <c r="U5870" s="27"/>
      <c r="Y5870" s="9" t="s">
        <v>581</v>
      </c>
      <c r="Z5870" s="9" t="s">
        <v>462</v>
      </c>
      <c r="AA5870" s="9" t="s">
        <v>237</v>
      </c>
      <c r="AB5870" s="9">
        <v>8014710</v>
      </c>
      <c r="AC5870" s="9" t="s">
        <v>6645</v>
      </c>
      <c r="AD5870" s="9" t="s">
        <v>225</v>
      </c>
      <c r="AE5870" s="5">
        <f t="shared" si="204"/>
        <v>0</v>
      </c>
      <c r="AF5870" s="5" t="str">
        <f t="shared" si="205"/>
        <v>katA</v>
      </c>
      <c r="AG5870" s="153"/>
      <c r="AH5870" s="153"/>
      <c r="AI5870" t="s">
        <v>201</v>
      </c>
      <c r="AJ5870" t="s">
        <v>17878</v>
      </c>
      <c r="AK5870" s="9" t="str">
        <f>VLOOKUP(Y5870,zdroj!D:AJ,33,0)</f>
        <v>katA</v>
      </c>
    </row>
    <row r="5871" spans="8:37" x14ac:dyDescent="0.25">
      <c r="H5871" s="8"/>
      <c r="I5871" s="8"/>
      <c r="N5871" s="23"/>
      <c r="O5871" s="24"/>
      <c r="P5871" s="19"/>
      <c r="Q5871" s="19"/>
      <c r="R5871" s="19"/>
      <c r="U5871" s="27"/>
      <c r="Y5871" s="9" t="s">
        <v>581</v>
      </c>
      <c r="Z5871" s="9" t="s">
        <v>462</v>
      </c>
      <c r="AA5871" s="9" t="s">
        <v>237</v>
      </c>
      <c r="AB5871" s="9">
        <v>8014736</v>
      </c>
      <c r="AC5871" s="9" t="s">
        <v>6646</v>
      </c>
      <c r="AD5871" s="9" t="s">
        <v>225</v>
      </c>
      <c r="AE5871" s="5">
        <f t="shared" si="204"/>
        <v>0</v>
      </c>
      <c r="AF5871" s="5" t="str">
        <f t="shared" si="205"/>
        <v>katA</v>
      </c>
      <c r="AG5871" s="153"/>
      <c r="AH5871" s="153"/>
      <c r="AI5871" t="s">
        <v>201</v>
      </c>
      <c r="AJ5871" t="s">
        <v>17878</v>
      </c>
      <c r="AK5871" s="9" t="str">
        <f>VLOOKUP(Y5871,zdroj!D:AJ,33,0)</f>
        <v>katA</v>
      </c>
    </row>
    <row r="5872" spans="8:37" x14ac:dyDescent="0.25">
      <c r="H5872" s="8"/>
      <c r="I5872" s="8"/>
      <c r="N5872" s="23"/>
      <c r="O5872" s="24"/>
      <c r="P5872" s="19"/>
      <c r="Q5872" s="19"/>
      <c r="R5872" s="19"/>
      <c r="U5872" s="27"/>
      <c r="Y5872" s="9" t="s">
        <v>581</v>
      </c>
      <c r="Z5872" s="9" t="s">
        <v>462</v>
      </c>
      <c r="AA5872" s="9" t="s">
        <v>237</v>
      </c>
      <c r="AB5872" s="9">
        <v>8014744</v>
      </c>
      <c r="AC5872" s="9" t="s">
        <v>6647</v>
      </c>
      <c r="AD5872" s="9" t="s">
        <v>225</v>
      </c>
      <c r="AE5872" s="5">
        <f t="shared" si="204"/>
        <v>0</v>
      </c>
      <c r="AF5872" s="5" t="str">
        <f t="shared" si="205"/>
        <v>katA</v>
      </c>
      <c r="AG5872" s="153"/>
      <c r="AH5872" s="153"/>
      <c r="AI5872" t="s">
        <v>201</v>
      </c>
      <c r="AJ5872" t="s">
        <v>17878</v>
      </c>
      <c r="AK5872" s="9" t="str">
        <f>VLOOKUP(Y5872,zdroj!D:AJ,33,0)</f>
        <v>katA</v>
      </c>
    </row>
    <row r="5873" spans="8:37" x14ac:dyDescent="0.25">
      <c r="H5873" s="8"/>
      <c r="I5873" s="8"/>
      <c r="N5873" s="23"/>
      <c r="O5873" s="24"/>
      <c r="P5873" s="19"/>
      <c r="Q5873" s="19"/>
      <c r="R5873" s="19"/>
      <c r="U5873" s="27"/>
      <c r="Y5873" s="9" t="s">
        <v>581</v>
      </c>
      <c r="Z5873" s="9" t="s">
        <v>462</v>
      </c>
      <c r="AA5873" s="9" t="s">
        <v>237</v>
      </c>
      <c r="AB5873" s="9">
        <v>8014752</v>
      </c>
      <c r="AC5873" s="9" t="s">
        <v>6648</v>
      </c>
      <c r="AD5873" s="9" t="s">
        <v>225</v>
      </c>
      <c r="AE5873" s="5">
        <f t="shared" si="204"/>
        <v>0</v>
      </c>
      <c r="AF5873" s="5" t="str">
        <f t="shared" si="205"/>
        <v>katA</v>
      </c>
      <c r="AG5873" s="153"/>
      <c r="AH5873" s="153"/>
      <c r="AI5873" t="s">
        <v>201</v>
      </c>
      <c r="AJ5873" t="s">
        <v>17878</v>
      </c>
      <c r="AK5873" s="9" t="str">
        <f>VLOOKUP(Y5873,zdroj!D:AJ,33,0)</f>
        <v>katA</v>
      </c>
    </row>
    <row r="5874" spans="8:37" x14ac:dyDescent="0.25">
      <c r="H5874" s="8"/>
      <c r="I5874" s="8"/>
      <c r="N5874" s="23"/>
      <c r="O5874" s="24"/>
      <c r="P5874" s="19"/>
      <c r="Q5874" s="19"/>
      <c r="R5874" s="19"/>
      <c r="U5874" s="27"/>
      <c r="Y5874" s="9" t="s">
        <v>581</v>
      </c>
      <c r="Z5874" s="9" t="s">
        <v>462</v>
      </c>
      <c r="AA5874" s="9" t="s">
        <v>237</v>
      </c>
      <c r="AB5874" s="9">
        <v>8014761</v>
      </c>
      <c r="AC5874" s="9" t="s">
        <v>6649</v>
      </c>
      <c r="AD5874" s="9" t="s">
        <v>225</v>
      </c>
      <c r="AE5874" s="5">
        <f t="shared" si="204"/>
        <v>0</v>
      </c>
      <c r="AF5874" s="5" t="str">
        <f t="shared" si="205"/>
        <v>katA</v>
      </c>
      <c r="AG5874" s="153"/>
      <c r="AH5874" s="153"/>
      <c r="AI5874" t="s">
        <v>201</v>
      </c>
      <c r="AJ5874" t="s">
        <v>17878</v>
      </c>
      <c r="AK5874" s="9" t="str">
        <f>VLOOKUP(Y5874,zdroj!D:AJ,33,0)</f>
        <v>katA</v>
      </c>
    </row>
    <row r="5875" spans="8:37" x14ac:dyDescent="0.25">
      <c r="H5875" s="8"/>
      <c r="I5875" s="8"/>
      <c r="N5875" s="23"/>
      <c r="O5875" s="24"/>
      <c r="P5875" s="19"/>
      <c r="Q5875" s="19"/>
      <c r="R5875" s="19"/>
      <c r="U5875" s="27"/>
      <c r="Y5875" s="9" t="s">
        <v>581</v>
      </c>
      <c r="Z5875" s="9" t="s">
        <v>462</v>
      </c>
      <c r="AA5875" s="9" t="s">
        <v>237</v>
      </c>
      <c r="AB5875" s="9">
        <v>8014299</v>
      </c>
      <c r="AC5875" s="9" t="s">
        <v>6650</v>
      </c>
      <c r="AD5875" s="9" t="s">
        <v>225</v>
      </c>
      <c r="AE5875" s="5">
        <f t="shared" si="204"/>
        <v>0</v>
      </c>
      <c r="AF5875" s="5" t="str">
        <f t="shared" si="205"/>
        <v>katA</v>
      </c>
      <c r="AG5875" s="153"/>
      <c r="AH5875" s="153"/>
      <c r="AI5875" t="s">
        <v>17880</v>
      </c>
      <c r="AJ5875" t="s">
        <v>17878</v>
      </c>
      <c r="AK5875" s="9" t="str">
        <f>VLOOKUP(Y5875,zdroj!D:AJ,33,0)</f>
        <v>katA</v>
      </c>
    </row>
    <row r="5876" spans="8:37" x14ac:dyDescent="0.25">
      <c r="H5876" s="8"/>
      <c r="I5876" s="8"/>
      <c r="N5876" s="23"/>
      <c r="O5876" s="24"/>
      <c r="P5876" s="19"/>
      <c r="Q5876" s="19"/>
      <c r="R5876" s="19"/>
      <c r="U5876" s="27"/>
      <c r="Y5876" s="9" t="s">
        <v>581</v>
      </c>
      <c r="Z5876" s="9" t="s">
        <v>462</v>
      </c>
      <c r="AA5876" s="9" t="s">
        <v>237</v>
      </c>
      <c r="AB5876" s="9">
        <v>8014779</v>
      </c>
      <c r="AC5876" s="9" t="s">
        <v>6651</v>
      </c>
      <c r="AD5876" s="9" t="s">
        <v>231</v>
      </c>
      <c r="AE5876" s="5">
        <f t="shared" si="204"/>
        <v>0</v>
      </c>
      <c r="AF5876" s="5" t="str">
        <f t="shared" si="205"/>
        <v>katB</v>
      </c>
      <c r="AG5876" s="153"/>
      <c r="AH5876" s="153"/>
      <c r="AI5876" t="s">
        <v>229</v>
      </c>
      <c r="AJ5876" t="s">
        <v>17878</v>
      </c>
      <c r="AK5876" s="9" t="str">
        <f>VLOOKUP(Y5876,zdroj!D:AJ,33,0)</f>
        <v>katA</v>
      </c>
    </row>
    <row r="5877" spans="8:37" x14ac:dyDescent="0.25">
      <c r="H5877" s="8"/>
      <c r="I5877" s="8"/>
      <c r="N5877" s="23"/>
      <c r="O5877" s="24"/>
      <c r="P5877" s="19"/>
      <c r="Q5877" s="19"/>
      <c r="R5877" s="19"/>
      <c r="U5877" s="27"/>
      <c r="Y5877" s="9" t="s">
        <v>581</v>
      </c>
      <c r="Z5877" s="9" t="s">
        <v>462</v>
      </c>
      <c r="AA5877" s="9" t="s">
        <v>237</v>
      </c>
      <c r="AB5877" s="9">
        <v>8014787</v>
      </c>
      <c r="AC5877" s="9" t="s">
        <v>6652</v>
      </c>
      <c r="AD5877" s="9" t="s">
        <v>231</v>
      </c>
      <c r="AE5877" s="5">
        <f t="shared" si="204"/>
        <v>0</v>
      </c>
      <c r="AF5877" s="5" t="str">
        <f t="shared" si="205"/>
        <v>katB</v>
      </c>
      <c r="AG5877" s="153"/>
      <c r="AH5877" s="153"/>
      <c r="AI5877" t="s">
        <v>17879</v>
      </c>
      <c r="AJ5877" t="s">
        <v>17878</v>
      </c>
      <c r="AK5877" s="9" t="str">
        <f>VLOOKUP(Y5877,zdroj!D:AJ,33,0)</f>
        <v>katA</v>
      </c>
    </row>
    <row r="5878" spans="8:37" x14ac:dyDescent="0.25">
      <c r="H5878" s="8"/>
      <c r="I5878" s="8"/>
      <c r="N5878" s="23"/>
      <c r="O5878" s="24"/>
      <c r="P5878" s="19"/>
      <c r="Q5878" s="19"/>
      <c r="R5878" s="19"/>
      <c r="U5878" s="27"/>
      <c r="Y5878" s="9" t="s">
        <v>581</v>
      </c>
      <c r="Z5878" s="9" t="s">
        <v>462</v>
      </c>
      <c r="AA5878" s="9" t="s">
        <v>237</v>
      </c>
      <c r="AB5878" s="9">
        <v>8014795</v>
      </c>
      <c r="AC5878" s="9" t="s">
        <v>6653</v>
      </c>
      <c r="AD5878" s="9" t="s">
        <v>225</v>
      </c>
      <c r="AE5878" s="5">
        <f t="shared" si="204"/>
        <v>0</v>
      </c>
      <c r="AF5878" s="5" t="str">
        <f t="shared" si="205"/>
        <v>katA</v>
      </c>
      <c r="AG5878" s="153"/>
      <c r="AH5878" s="153"/>
      <c r="AI5878" t="s">
        <v>201</v>
      </c>
      <c r="AJ5878" t="s">
        <v>17878</v>
      </c>
      <c r="AK5878" s="9" t="str">
        <f>VLOOKUP(Y5878,zdroj!D:AJ,33,0)</f>
        <v>katA</v>
      </c>
    </row>
    <row r="5879" spans="8:37" x14ac:dyDescent="0.25">
      <c r="H5879" s="8"/>
      <c r="I5879" s="8"/>
      <c r="N5879" s="23"/>
      <c r="O5879" s="24"/>
      <c r="P5879" s="19"/>
      <c r="Q5879" s="19"/>
      <c r="R5879" s="19"/>
      <c r="U5879" s="27"/>
      <c r="Y5879" s="9" t="s">
        <v>581</v>
      </c>
      <c r="Z5879" s="9" t="s">
        <v>462</v>
      </c>
      <c r="AA5879" s="9" t="s">
        <v>237</v>
      </c>
      <c r="AB5879" s="9">
        <v>8014809</v>
      </c>
      <c r="AC5879" s="9" t="s">
        <v>6654</v>
      </c>
      <c r="AD5879" s="9" t="s">
        <v>225</v>
      </c>
      <c r="AE5879" s="5">
        <f t="shared" si="204"/>
        <v>0</v>
      </c>
      <c r="AF5879" s="5" t="str">
        <f t="shared" si="205"/>
        <v>katA</v>
      </c>
      <c r="AG5879" s="153"/>
      <c r="AH5879" s="153"/>
      <c r="AI5879" t="s">
        <v>201</v>
      </c>
      <c r="AJ5879" t="s">
        <v>17878</v>
      </c>
      <c r="AK5879" s="9" t="str">
        <f>VLOOKUP(Y5879,zdroj!D:AJ,33,0)</f>
        <v>katA</v>
      </c>
    </row>
    <row r="5880" spans="8:37" x14ac:dyDescent="0.25">
      <c r="H5880" s="8"/>
      <c r="I5880" s="8"/>
      <c r="N5880" s="23"/>
      <c r="O5880" s="24"/>
      <c r="P5880" s="19"/>
      <c r="Q5880" s="19"/>
      <c r="R5880" s="19"/>
      <c r="U5880" s="27"/>
      <c r="Y5880" s="9" t="s">
        <v>581</v>
      </c>
      <c r="Z5880" s="9" t="s">
        <v>462</v>
      </c>
      <c r="AA5880" s="9" t="s">
        <v>237</v>
      </c>
      <c r="AB5880" s="9">
        <v>8014817</v>
      </c>
      <c r="AC5880" s="9" t="s">
        <v>6655</v>
      </c>
      <c r="AD5880" s="9" t="s">
        <v>225</v>
      </c>
      <c r="AE5880" s="5">
        <f t="shared" si="204"/>
        <v>0</v>
      </c>
      <c r="AF5880" s="5" t="str">
        <f t="shared" si="205"/>
        <v>katA</v>
      </c>
      <c r="AG5880" s="153"/>
      <c r="AH5880" s="153"/>
      <c r="AI5880" t="s">
        <v>201</v>
      </c>
      <c r="AJ5880" t="s">
        <v>17878</v>
      </c>
      <c r="AK5880" s="9" t="str">
        <f>VLOOKUP(Y5880,zdroj!D:AJ,33,0)</f>
        <v>katA</v>
      </c>
    </row>
    <row r="5881" spans="8:37" x14ac:dyDescent="0.25">
      <c r="H5881" s="8"/>
      <c r="I5881" s="8"/>
      <c r="N5881" s="23"/>
      <c r="O5881" s="24"/>
      <c r="P5881" s="19"/>
      <c r="Q5881" s="19"/>
      <c r="R5881" s="19"/>
      <c r="U5881" s="27"/>
      <c r="Y5881" s="9" t="s">
        <v>581</v>
      </c>
      <c r="Z5881" s="9" t="s">
        <v>462</v>
      </c>
      <c r="AA5881" s="9" t="s">
        <v>237</v>
      </c>
      <c r="AB5881" s="9">
        <v>8014825</v>
      </c>
      <c r="AC5881" s="9" t="s">
        <v>6656</v>
      </c>
      <c r="AD5881" s="9" t="s">
        <v>225</v>
      </c>
      <c r="AE5881" s="5">
        <f t="shared" si="204"/>
        <v>0</v>
      </c>
      <c r="AF5881" s="5" t="str">
        <f t="shared" si="205"/>
        <v>katA</v>
      </c>
      <c r="AG5881" s="153"/>
      <c r="AH5881" s="153"/>
      <c r="AI5881" t="s">
        <v>201</v>
      </c>
      <c r="AJ5881" t="s">
        <v>17878</v>
      </c>
      <c r="AK5881" s="9" t="str">
        <f>VLOOKUP(Y5881,zdroj!D:AJ,33,0)</f>
        <v>katA</v>
      </c>
    </row>
    <row r="5882" spans="8:37" x14ac:dyDescent="0.25">
      <c r="H5882" s="8"/>
      <c r="I5882" s="8"/>
      <c r="N5882" s="23"/>
      <c r="O5882" s="24"/>
      <c r="P5882" s="19"/>
      <c r="Q5882" s="19"/>
      <c r="R5882" s="19"/>
      <c r="U5882" s="27"/>
      <c r="Y5882" s="9" t="s">
        <v>581</v>
      </c>
      <c r="Z5882" s="9" t="s">
        <v>462</v>
      </c>
      <c r="AA5882" s="9" t="s">
        <v>237</v>
      </c>
      <c r="AB5882" s="9">
        <v>8014833</v>
      </c>
      <c r="AC5882" s="9" t="s">
        <v>6657</v>
      </c>
      <c r="AD5882" s="9" t="s">
        <v>225</v>
      </c>
      <c r="AE5882" s="5">
        <f t="shared" si="204"/>
        <v>0</v>
      </c>
      <c r="AF5882" s="5" t="str">
        <f t="shared" si="205"/>
        <v>katA</v>
      </c>
      <c r="AG5882" s="153"/>
      <c r="AH5882" s="153"/>
      <c r="AI5882" t="s">
        <v>201</v>
      </c>
      <c r="AJ5882" t="s">
        <v>17878</v>
      </c>
      <c r="AK5882" s="9" t="str">
        <f>VLOOKUP(Y5882,zdroj!D:AJ,33,0)</f>
        <v>katA</v>
      </c>
    </row>
    <row r="5883" spans="8:37" x14ac:dyDescent="0.25">
      <c r="H5883" s="8"/>
      <c r="I5883" s="8"/>
      <c r="N5883" s="23"/>
      <c r="O5883" s="24"/>
      <c r="P5883" s="19"/>
      <c r="Q5883" s="19"/>
      <c r="R5883" s="19"/>
      <c r="U5883" s="27"/>
      <c r="Y5883" s="9" t="s">
        <v>581</v>
      </c>
      <c r="Z5883" s="9" t="s">
        <v>462</v>
      </c>
      <c r="AA5883" s="9" t="s">
        <v>237</v>
      </c>
      <c r="AB5883" s="9">
        <v>8014841</v>
      </c>
      <c r="AC5883" s="9" t="s">
        <v>6658</v>
      </c>
      <c r="AD5883" s="9" t="s">
        <v>225</v>
      </c>
      <c r="AE5883" s="5">
        <f t="shared" si="204"/>
        <v>0</v>
      </c>
      <c r="AF5883" s="5" t="str">
        <f t="shared" si="205"/>
        <v>katA</v>
      </c>
      <c r="AG5883" s="153"/>
      <c r="AH5883" s="153"/>
      <c r="AI5883" t="s">
        <v>201</v>
      </c>
      <c r="AJ5883" t="s">
        <v>17878</v>
      </c>
      <c r="AK5883" s="9" t="str">
        <f>VLOOKUP(Y5883,zdroj!D:AJ,33,0)</f>
        <v>katA</v>
      </c>
    </row>
    <row r="5884" spans="8:37" x14ac:dyDescent="0.25">
      <c r="H5884" s="8"/>
      <c r="I5884" s="8"/>
      <c r="N5884" s="23"/>
      <c r="O5884" s="24"/>
      <c r="P5884" s="19"/>
      <c r="Q5884" s="19"/>
      <c r="R5884" s="19"/>
      <c r="U5884" s="27"/>
      <c r="Y5884" s="9" t="s">
        <v>581</v>
      </c>
      <c r="Z5884" s="9" t="s">
        <v>462</v>
      </c>
      <c r="AA5884" s="9" t="s">
        <v>237</v>
      </c>
      <c r="AB5884" s="9">
        <v>8014850</v>
      </c>
      <c r="AC5884" s="9" t="s">
        <v>6659</v>
      </c>
      <c r="AD5884" s="9" t="s">
        <v>231</v>
      </c>
      <c r="AE5884" s="5">
        <f t="shared" si="204"/>
        <v>0</v>
      </c>
      <c r="AF5884" s="5" t="str">
        <f t="shared" si="205"/>
        <v>katB</v>
      </c>
      <c r="AG5884" s="153"/>
      <c r="AH5884" s="153"/>
      <c r="AI5884" t="s">
        <v>201</v>
      </c>
      <c r="AJ5884" t="s">
        <v>17878</v>
      </c>
      <c r="AK5884" s="9" t="str">
        <f>VLOOKUP(Y5884,zdroj!D:AJ,33,0)</f>
        <v>katA</v>
      </c>
    </row>
    <row r="5885" spans="8:37" x14ac:dyDescent="0.25">
      <c r="H5885" s="8"/>
      <c r="I5885" s="8"/>
      <c r="N5885" s="23"/>
      <c r="O5885" s="24"/>
      <c r="P5885" s="19"/>
      <c r="Q5885" s="19"/>
      <c r="R5885" s="19"/>
      <c r="U5885" s="27"/>
      <c r="Y5885" s="9" t="s">
        <v>581</v>
      </c>
      <c r="Z5885" s="9" t="s">
        <v>462</v>
      </c>
      <c r="AA5885" s="9" t="s">
        <v>237</v>
      </c>
      <c r="AB5885" s="9">
        <v>8014868</v>
      </c>
      <c r="AC5885" s="9" t="s">
        <v>6660</v>
      </c>
      <c r="AD5885" s="9" t="s">
        <v>231</v>
      </c>
      <c r="AE5885" s="5">
        <f t="shared" si="204"/>
        <v>0</v>
      </c>
      <c r="AF5885" s="5" t="str">
        <f t="shared" si="205"/>
        <v>katB</v>
      </c>
      <c r="AG5885" s="153"/>
      <c r="AH5885" s="153"/>
      <c r="AI5885" t="s">
        <v>17879</v>
      </c>
      <c r="AJ5885" t="s">
        <v>17878</v>
      </c>
      <c r="AK5885" s="9" t="str">
        <f>VLOOKUP(Y5885,zdroj!D:AJ,33,0)</f>
        <v>katA</v>
      </c>
    </row>
    <row r="5886" spans="8:37" x14ac:dyDescent="0.25">
      <c r="H5886" s="8"/>
      <c r="I5886" s="8"/>
      <c r="N5886" s="23"/>
      <c r="O5886" s="24"/>
      <c r="P5886" s="19"/>
      <c r="Q5886" s="19"/>
      <c r="R5886" s="19"/>
      <c r="U5886" s="27"/>
      <c r="Y5886" s="9" t="s">
        <v>581</v>
      </c>
      <c r="Z5886" s="9" t="s">
        <v>462</v>
      </c>
      <c r="AA5886" s="9" t="s">
        <v>237</v>
      </c>
      <c r="AB5886" s="9">
        <v>8014876</v>
      </c>
      <c r="AC5886" s="9" t="s">
        <v>6661</v>
      </c>
      <c r="AD5886" s="9" t="s">
        <v>225</v>
      </c>
      <c r="AE5886" s="5">
        <f t="shared" si="204"/>
        <v>0</v>
      </c>
      <c r="AF5886" s="5" t="str">
        <f t="shared" si="205"/>
        <v>katA</v>
      </c>
      <c r="AG5886" s="153"/>
      <c r="AH5886" s="153"/>
      <c r="AI5886" t="s">
        <v>201</v>
      </c>
      <c r="AJ5886" t="s">
        <v>17878</v>
      </c>
      <c r="AK5886" s="9" t="str">
        <f>VLOOKUP(Y5886,zdroj!D:AJ,33,0)</f>
        <v>katA</v>
      </c>
    </row>
    <row r="5887" spans="8:37" x14ac:dyDescent="0.25">
      <c r="H5887" s="8"/>
      <c r="I5887" s="8"/>
      <c r="N5887" s="23"/>
      <c r="O5887" s="24"/>
      <c r="P5887" s="19"/>
      <c r="Q5887" s="19"/>
      <c r="R5887" s="19"/>
      <c r="U5887" s="27"/>
      <c r="Y5887" s="9" t="s">
        <v>581</v>
      </c>
      <c r="Z5887" s="9" t="s">
        <v>462</v>
      </c>
      <c r="AA5887" s="9" t="s">
        <v>237</v>
      </c>
      <c r="AB5887" s="9">
        <v>8014892</v>
      </c>
      <c r="AC5887" s="9" t="s">
        <v>6662</v>
      </c>
      <c r="AD5887" s="9" t="s">
        <v>231</v>
      </c>
      <c r="AE5887" s="5">
        <f t="shared" si="204"/>
        <v>0</v>
      </c>
      <c r="AF5887" s="5" t="str">
        <f t="shared" si="205"/>
        <v>katB</v>
      </c>
      <c r="AG5887" s="153"/>
      <c r="AH5887" s="153"/>
      <c r="AI5887" t="s">
        <v>201</v>
      </c>
      <c r="AJ5887" t="s">
        <v>17878</v>
      </c>
      <c r="AK5887" s="9" t="str">
        <f>VLOOKUP(Y5887,zdroj!D:AJ,33,0)</f>
        <v>katA</v>
      </c>
    </row>
    <row r="5888" spans="8:37" x14ac:dyDescent="0.25">
      <c r="H5888" s="8"/>
      <c r="I5888" s="8"/>
      <c r="N5888" s="23"/>
      <c r="O5888" s="24"/>
      <c r="P5888" s="19"/>
      <c r="Q5888" s="19"/>
      <c r="R5888" s="19"/>
      <c r="U5888" s="27"/>
      <c r="Y5888" s="9" t="s">
        <v>581</v>
      </c>
      <c r="Z5888" s="9" t="s">
        <v>462</v>
      </c>
      <c r="AA5888" s="9" t="s">
        <v>237</v>
      </c>
      <c r="AB5888" s="9">
        <v>8014906</v>
      </c>
      <c r="AC5888" s="9" t="s">
        <v>6663</v>
      </c>
      <c r="AD5888" s="9" t="s">
        <v>225</v>
      </c>
      <c r="AE5888" s="5">
        <f t="shared" si="204"/>
        <v>0</v>
      </c>
      <c r="AF5888" s="5" t="str">
        <f t="shared" si="205"/>
        <v>katA</v>
      </c>
      <c r="AG5888" s="153"/>
      <c r="AH5888" s="153"/>
      <c r="AI5888" t="s">
        <v>201</v>
      </c>
      <c r="AJ5888" t="s">
        <v>17878</v>
      </c>
      <c r="AK5888" s="9" t="str">
        <f>VLOOKUP(Y5888,zdroj!D:AJ,33,0)</f>
        <v>katA</v>
      </c>
    </row>
    <row r="5889" spans="8:37" x14ac:dyDescent="0.25">
      <c r="H5889" s="8"/>
      <c r="I5889" s="8"/>
      <c r="N5889" s="23"/>
      <c r="O5889" s="24"/>
      <c r="P5889" s="19"/>
      <c r="Q5889" s="19"/>
      <c r="R5889" s="19"/>
      <c r="U5889" s="27"/>
      <c r="Y5889" s="9" t="s">
        <v>581</v>
      </c>
      <c r="Z5889" s="9" t="s">
        <v>462</v>
      </c>
      <c r="AA5889" s="9" t="s">
        <v>237</v>
      </c>
      <c r="AB5889" s="9">
        <v>8014914</v>
      </c>
      <c r="AC5889" s="9" t="s">
        <v>6664</v>
      </c>
      <c r="AD5889" s="9" t="s">
        <v>225</v>
      </c>
      <c r="AE5889" s="5">
        <f t="shared" si="204"/>
        <v>0</v>
      </c>
      <c r="AF5889" s="5" t="str">
        <f t="shared" si="205"/>
        <v>katA</v>
      </c>
      <c r="AG5889" s="153"/>
      <c r="AH5889" s="153"/>
      <c r="AI5889" t="s">
        <v>201</v>
      </c>
      <c r="AJ5889" t="s">
        <v>17878</v>
      </c>
      <c r="AK5889" s="9" t="str">
        <f>VLOOKUP(Y5889,zdroj!D:AJ,33,0)</f>
        <v>katA</v>
      </c>
    </row>
    <row r="5890" spans="8:37" x14ac:dyDescent="0.25">
      <c r="H5890" s="8"/>
      <c r="I5890" s="8"/>
      <c r="N5890" s="23"/>
      <c r="O5890" s="24"/>
      <c r="P5890" s="19"/>
      <c r="Q5890" s="19"/>
      <c r="R5890" s="19"/>
      <c r="U5890" s="27"/>
      <c r="Y5890" s="9" t="s">
        <v>581</v>
      </c>
      <c r="Z5890" s="9" t="s">
        <v>462</v>
      </c>
      <c r="AA5890" s="9" t="s">
        <v>237</v>
      </c>
      <c r="AB5890" s="9">
        <v>8014922</v>
      </c>
      <c r="AC5890" s="9" t="s">
        <v>6665</v>
      </c>
      <c r="AD5890" s="9" t="s">
        <v>225</v>
      </c>
      <c r="AE5890" s="5">
        <f t="shared" si="204"/>
        <v>0</v>
      </c>
      <c r="AF5890" s="5" t="str">
        <f t="shared" si="205"/>
        <v>katA</v>
      </c>
      <c r="AG5890" s="153"/>
      <c r="AH5890" s="153"/>
      <c r="AI5890" t="s">
        <v>201</v>
      </c>
      <c r="AJ5890" t="s">
        <v>17878</v>
      </c>
      <c r="AK5890" s="9" t="str">
        <f>VLOOKUP(Y5890,zdroj!D:AJ,33,0)</f>
        <v>katA</v>
      </c>
    </row>
    <row r="5891" spans="8:37" x14ac:dyDescent="0.25">
      <c r="H5891" s="8"/>
      <c r="I5891" s="8"/>
      <c r="N5891" s="23"/>
      <c r="O5891" s="24"/>
      <c r="P5891" s="19"/>
      <c r="Q5891" s="19"/>
      <c r="R5891" s="19"/>
      <c r="U5891" s="27"/>
      <c r="Y5891" s="9" t="s">
        <v>581</v>
      </c>
      <c r="Z5891" s="9" t="s">
        <v>462</v>
      </c>
      <c r="AA5891" s="9" t="s">
        <v>237</v>
      </c>
      <c r="AB5891" s="9">
        <v>8014931</v>
      </c>
      <c r="AC5891" s="9" t="s">
        <v>6666</v>
      </c>
      <c r="AD5891" s="9" t="s">
        <v>225</v>
      </c>
      <c r="AE5891" s="5">
        <f t="shared" si="204"/>
        <v>0</v>
      </c>
      <c r="AF5891" s="5" t="str">
        <f t="shared" si="205"/>
        <v>katA</v>
      </c>
      <c r="AG5891" s="153"/>
      <c r="AH5891" s="153"/>
      <c r="AI5891" t="s">
        <v>201</v>
      </c>
      <c r="AJ5891" t="s">
        <v>17878</v>
      </c>
      <c r="AK5891" s="9" t="str">
        <f>VLOOKUP(Y5891,zdroj!D:AJ,33,0)</f>
        <v>katA</v>
      </c>
    </row>
    <row r="5892" spans="8:37" x14ac:dyDescent="0.25">
      <c r="H5892" s="8"/>
      <c r="I5892" s="8"/>
      <c r="N5892" s="23"/>
      <c r="O5892" s="24"/>
      <c r="P5892" s="19"/>
      <c r="Q5892" s="19"/>
      <c r="R5892" s="19"/>
      <c r="U5892" s="27"/>
      <c r="Y5892" s="9" t="s">
        <v>581</v>
      </c>
      <c r="Z5892" s="9" t="s">
        <v>462</v>
      </c>
      <c r="AA5892" s="9" t="s">
        <v>237</v>
      </c>
      <c r="AB5892" s="9">
        <v>8014302</v>
      </c>
      <c r="AC5892" s="9" t="s">
        <v>6667</v>
      </c>
      <c r="AD5892" s="9" t="s">
        <v>225</v>
      </c>
      <c r="AE5892" s="5">
        <f t="shared" si="204"/>
        <v>0</v>
      </c>
      <c r="AF5892" s="5" t="str">
        <f t="shared" si="205"/>
        <v>katA</v>
      </c>
      <c r="AG5892" s="153"/>
      <c r="AH5892" s="153"/>
      <c r="AI5892" t="s">
        <v>201</v>
      </c>
      <c r="AJ5892" t="s">
        <v>17878</v>
      </c>
      <c r="AK5892" s="9" t="str">
        <f>VLOOKUP(Y5892,zdroj!D:AJ,33,0)</f>
        <v>katA</v>
      </c>
    </row>
    <row r="5893" spans="8:37" x14ac:dyDescent="0.25">
      <c r="H5893" s="8"/>
      <c r="I5893" s="8"/>
      <c r="N5893" s="23"/>
      <c r="O5893" s="24"/>
      <c r="P5893" s="19"/>
      <c r="Q5893" s="19"/>
      <c r="R5893" s="19"/>
      <c r="U5893" s="27"/>
      <c r="Y5893" s="9" t="s">
        <v>581</v>
      </c>
      <c r="Z5893" s="9" t="s">
        <v>462</v>
      </c>
      <c r="AA5893" s="9" t="s">
        <v>237</v>
      </c>
      <c r="AB5893" s="9">
        <v>8014949</v>
      </c>
      <c r="AC5893" s="9" t="s">
        <v>6668</v>
      </c>
      <c r="AD5893" s="9" t="s">
        <v>225</v>
      </c>
      <c r="AE5893" s="5">
        <f t="shared" si="204"/>
        <v>0</v>
      </c>
      <c r="AF5893" s="5" t="str">
        <f t="shared" si="205"/>
        <v>katA</v>
      </c>
      <c r="AG5893" s="153"/>
      <c r="AH5893" s="153"/>
      <c r="AI5893" t="s">
        <v>201</v>
      </c>
      <c r="AJ5893" t="s">
        <v>17878</v>
      </c>
      <c r="AK5893" s="9" t="str">
        <f>VLOOKUP(Y5893,zdroj!D:AJ,33,0)</f>
        <v>katA</v>
      </c>
    </row>
    <row r="5894" spans="8:37" x14ac:dyDescent="0.25">
      <c r="H5894" s="8"/>
      <c r="I5894" s="8"/>
      <c r="N5894" s="23"/>
      <c r="O5894" s="24"/>
      <c r="P5894" s="19"/>
      <c r="Q5894" s="19"/>
      <c r="R5894" s="19"/>
      <c r="U5894" s="27"/>
      <c r="Y5894" s="9" t="s">
        <v>581</v>
      </c>
      <c r="Z5894" s="9" t="s">
        <v>462</v>
      </c>
      <c r="AA5894" s="9" t="s">
        <v>237</v>
      </c>
      <c r="AB5894" s="9">
        <v>8014957</v>
      </c>
      <c r="AC5894" s="9" t="s">
        <v>6669</v>
      </c>
      <c r="AD5894" s="9" t="s">
        <v>225</v>
      </c>
      <c r="AE5894" s="5">
        <f t="shared" si="204"/>
        <v>0</v>
      </c>
      <c r="AF5894" s="5" t="str">
        <f t="shared" si="205"/>
        <v>katA</v>
      </c>
      <c r="AG5894" s="153"/>
      <c r="AH5894" s="153"/>
      <c r="AI5894" t="s">
        <v>201</v>
      </c>
      <c r="AJ5894" t="s">
        <v>17878</v>
      </c>
      <c r="AK5894" s="9" t="str">
        <f>VLOOKUP(Y5894,zdroj!D:AJ,33,0)</f>
        <v>katA</v>
      </c>
    </row>
    <row r="5895" spans="8:37" x14ac:dyDescent="0.25">
      <c r="H5895" s="8"/>
      <c r="I5895" s="8"/>
      <c r="N5895" s="23"/>
      <c r="O5895" s="24"/>
      <c r="P5895" s="19"/>
      <c r="Q5895" s="19"/>
      <c r="R5895" s="19"/>
      <c r="U5895" s="27"/>
      <c r="Y5895" s="9" t="s">
        <v>581</v>
      </c>
      <c r="Z5895" s="9" t="s">
        <v>462</v>
      </c>
      <c r="AA5895" s="9" t="s">
        <v>237</v>
      </c>
      <c r="AB5895" s="9">
        <v>8014965</v>
      </c>
      <c r="AC5895" s="9" t="s">
        <v>6670</v>
      </c>
      <c r="AD5895" s="9" t="s">
        <v>225</v>
      </c>
      <c r="AE5895" s="5">
        <f t="shared" si="204"/>
        <v>0</v>
      </c>
      <c r="AF5895" s="5" t="str">
        <f t="shared" si="205"/>
        <v>katA</v>
      </c>
      <c r="AG5895" s="153"/>
      <c r="AH5895" s="153"/>
      <c r="AI5895" t="s">
        <v>201</v>
      </c>
      <c r="AJ5895" t="s">
        <v>17878</v>
      </c>
      <c r="AK5895" s="9" t="str">
        <f>VLOOKUP(Y5895,zdroj!D:AJ,33,0)</f>
        <v>katA</v>
      </c>
    </row>
    <row r="5896" spans="8:37" x14ac:dyDescent="0.25">
      <c r="H5896" s="8"/>
      <c r="I5896" s="8"/>
      <c r="N5896" s="23"/>
      <c r="O5896" s="24"/>
      <c r="P5896" s="19"/>
      <c r="Q5896" s="19"/>
      <c r="R5896" s="19"/>
      <c r="U5896" s="27"/>
      <c r="Y5896" s="9" t="s">
        <v>581</v>
      </c>
      <c r="Z5896" s="9" t="s">
        <v>462</v>
      </c>
      <c r="AA5896" s="9" t="s">
        <v>237</v>
      </c>
      <c r="AB5896" s="9">
        <v>8014973</v>
      </c>
      <c r="AC5896" s="9" t="s">
        <v>6671</v>
      </c>
      <c r="AD5896" s="9" t="s">
        <v>231</v>
      </c>
      <c r="AE5896" s="5">
        <f t="shared" si="204"/>
        <v>0</v>
      </c>
      <c r="AF5896" s="5" t="str">
        <f t="shared" si="205"/>
        <v>katB</v>
      </c>
      <c r="AG5896" s="153"/>
      <c r="AH5896" s="153"/>
      <c r="AI5896" t="s">
        <v>201</v>
      </c>
      <c r="AJ5896" t="s">
        <v>17878</v>
      </c>
      <c r="AK5896" s="9" t="str">
        <f>VLOOKUP(Y5896,zdroj!D:AJ,33,0)</f>
        <v>katA</v>
      </c>
    </row>
    <row r="5897" spans="8:37" x14ac:dyDescent="0.25">
      <c r="H5897" s="8"/>
      <c r="I5897" s="8"/>
      <c r="N5897" s="23"/>
      <c r="O5897" s="24"/>
      <c r="P5897" s="19"/>
      <c r="Q5897" s="19"/>
      <c r="R5897" s="19"/>
      <c r="U5897" s="27"/>
      <c r="Y5897" s="9" t="s">
        <v>581</v>
      </c>
      <c r="Z5897" s="9" t="s">
        <v>462</v>
      </c>
      <c r="AA5897" s="9" t="s">
        <v>237</v>
      </c>
      <c r="AB5897" s="9">
        <v>8014311</v>
      </c>
      <c r="AC5897" s="9" t="s">
        <v>6672</v>
      </c>
      <c r="AD5897" s="9" t="s">
        <v>225</v>
      </c>
      <c r="AE5897" s="5">
        <f t="shared" si="204"/>
        <v>0</v>
      </c>
      <c r="AF5897" s="5" t="str">
        <f t="shared" si="205"/>
        <v>katA</v>
      </c>
      <c r="AG5897" s="153"/>
      <c r="AH5897" s="153"/>
      <c r="AI5897" t="s">
        <v>201</v>
      </c>
      <c r="AJ5897" t="s">
        <v>17878</v>
      </c>
      <c r="AK5897" s="9" t="str">
        <f>VLOOKUP(Y5897,zdroj!D:AJ,33,0)</f>
        <v>katA</v>
      </c>
    </row>
    <row r="5898" spans="8:37" x14ac:dyDescent="0.25">
      <c r="H5898" s="8"/>
      <c r="I5898" s="8"/>
      <c r="N5898" s="23"/>
      <c r="O5898" s="24"/>
      <c r="P5898" s="19"/>
      <c r="Q5898" s="19"/>
      <c r="R5898" s="19"/>
      <c r="U5898" s="27"/>
      <c r="Y5898" s="9" t="s">
        <v>581</v>
      </c>
      <c r="Z5898" s="9" t="s">
        <v>462</v>
      </c>
      <c r="AA5898" s="9" t="s">
        <v>237</v>
      </c>
      <c r="AB5898" s="9">
        <v>8014981</v>
      </c>
      <c r="AC5898" s="9" t="s">
        <v>6673</v>
      </c>
      <c r="AD5898" s="9" t="s">
        <v>231</v>
      </c>
      <c r="AE5898" s="5">
        <f t="shared" ref="AE5898:AE5961" si="206">VLOOKUP(Y5898,K:T,10,0)</f>
        <v>0</v>
      </c>
      <c r="AF5898" s="5" t="str">
        <f t="shared" ref="AF5898:AF5961" si="207">IF(AE5898="A",IF(AD5898="katA","katB",AD5898),AD5898)</f>
        <v>katB</v>
      </c>
      <c r="AG5898" s="153"/>
      <c r="AH5898" s="153"/>
      <c r="AI5898" t="s">
        <v>201</v>
      </c>
      <c r="AJ5898" t="s">
        <v>17878</v>
      </c>
      <c r="AK5898" s="9" t="str">
        <f>VLOOKUP(Y5898,zdroj!D:AJ,33,0)</f>
        <v>katA</v>
      </c>
    </row>
    <row r="5899" spans="8:37" x14ac:dyDescent="0.25">
      <c r="H5899" s="8"/>
      <c r="I5899" s="8"/>
      <c r="N5899" s="23"/>
      <c r="O5899" s="24"/>
      <c r="P5899" s="19"/>
      <c r="Q5899" s="19"/>
      <c r="R5899" s="19"/>
      <c r="U5899" s="27"/>
      <c r="Y5899" s="9" t="s">
        <v>581</v>
      </c>
      <c r="Z5899" s="9" t="s">
        <v>462</v>
      </c>
      <c r="AA5899" s="9" t="s">
        <v>237</v>
      </c>
      <c r="AB5899" s="9">
        <v>8014990</v>
      </c>
      <c r="AC5899" s="9" t="s">
        <v>6674</v>
      </c>
      <c r="AD5899" s="9" t="s">
        <v>231</v>
      </c>
      <c r="AE5899" s="5">
        <f t="shared" si="206"/>
        <v>0</v>
      </c>
      <c r="AF5899" s="5" t="str">
        <f t="shared" si="207"/>
        <v>katB</v>
      </c>
      <c r="AG5899" s="153"/>
      <c r="AH5899" s="153"/>
      <c r="AI5899" t="s">
        <v>201</v>
      </c>
      <c r="AJ5899" t="s">
        <v>17878</v>
      </c>
      <c r="AK5899" s="9" t="str">
        <f>VLOOKUP(Y5899,zdroj!D:AJ,33,0)</f>
        <v>katA</v>
      </c>
    </row>
    <row r="5900" spans="8:37" x14ac:dyDescent="0.25">
      <c r="H5900" s="8"/>
      <c r="I5900" s="8"/>
      <c r="N5900" s="23"/>
      <c r="O5900" s="24"/>
      <c r="P5900" s="19"/>
      <c r="Q5900" s="19"/>
      <c r="R5900" s="19"/>
      <c r="U5900" s="27"/>
      <c r="Y5900" s="9" t="s">
        <v>581</v>
      </c>
      <c r="Z5900" s="9" t="s">
        <v>462</v>
      </c>
      <c r="AA5900" s="9" t="s">
        <v>237</v>
      </c>
      <c r="AB5900" s="9">
        <v>8015007</v>
      </c>
      <c r="AC5900" s="9" t="s">
        <v>6675</v>
      </c>
      <c r="AD5900" s="9" t="s">
        <v>225</v>
      </c>
      <c r="AE5900" s="5">
        <f t="shared" si="206"/>
        <v>0</v>
      </c>
      <c r="AF5900" s="5" t="str">
        <f t="shared" si="207"/>
        <v>katA</v>
      </c>
      <c r="AG5900" s="153"/>
      <c r="AH5900" s="153"/>
      <c r="AI5900" t="s">
        <v>201</v>
      </c>
      <c r="AJ5900" t="s">
        <v>17878</v>
      </c>
      <c r="AK5900" s="9" t="str">
        <f>VLOOKUP(Y5900,zdroj!D:AJ,33,0)</f>
        <v>katA</v>
      </c>
    </row>
    <row r="5901" spans="8:37" x14ac:dyDescent="0.25">
      <c r="H5901" s="8"/>
      <c r="I5901" s="8"/>
      <c r="N5901" s="23"/>
      <c r="O5901" s="24"/>
      <c r="P5901" s="19"/>
      <c r="Q5901" s="19"/>
      <c r="R5901" s="19"/>
      <c r="U5901" s="27"/>
      <c r="Y5901" s="9" t="s">
        <v>581</v>
      </c>
      <c r="Z5901" s="9" t="s">
        <v>462</v>
      </c>
      <c r="AA5901" s="9" t="s">
        <v>237</v>
      </c>
      <c r="AB5901" s="9">
        <v>25775278</v>
      </c>
      <c r="AC5901" s="9" t="s">
        <v>6676</v>
      </c>
      <c r="AD5901" s="9" t="s">
        <v>225</v>
      </c>
      <c r="AE5901" s="5">
        <f t="shared" si="206"/>
        <v>0</v>
      </c>
      <c r="AF5901" s="5" t="str">
        <f t="shared" si="207"/>
        <v>katA</v>
      </c>
      <c r="AG5901" s="153"/>
      <c r="AH5901" s="153"/>
      <c r="AI5901" t="s">
        <v>201</v>
      </c>
      <c r="AJ5901" t="s">
        <v>17878</v>
      </c>
      <c r="AK5901" s="9" t="str">
        <f>VLOOKUP(Y5901,zdroj!D:AJ,33,0)</f>
        <v>katA</v>
      </c>
    </row>
    <row r="5902" spans="8:37" x14ac:dyDescent="0.25">
      <c r="H5902" s="8"/>
      <c r="I5902" s="8"/>
      <c r="N5902" s="23"/>
      <c r="O5902" s="24"/>
      <c r="P5902" s="19"/>
      <c r="Q5902" s="19"/>
      <c r="R5902" s="19"/>
      <c r="U5902" s="27"/>
      <c r="Y5902" s="9" t="s">
        <v>581</v>
      </c>
      <c r="Z5902" s="9" t="s">
        <v>462</v>
      </c>
      <c r="AA5902" s="9" t="s">
        <v>237</v>
      </c>
      <c r="AB5902" s="9">
        <v>25775286</v>
      </c>
      <c r="AC5902" s="9" t="s">
        <v>6677</v>
      </c>
      <c r="AD5902" s="9" t="s">
        <v>231</v>
      </c>
      <c r="AE5902" s="5">
        <f t="shared" si="206"/>
        <v>0</v>
      </c>
      <c r="AF5902" s="5" t="str">
        <f t="shared" si="207"/>
        <v>katB</v>
      </c>
      <c r="AG5902" s="153"/>
      <c r="AH5902" s="153"/>
      <c r="AI5902" t="s">
        <v>201</v>
      </c>
      <c r="AJ5902" t="s">
        <v>17878</v>
      </c>
      <c r="AK5902" s="9" t="str">
        <f>VLOOKUP(Y5902,zdroj!D:AJ,33,0)</f>
        <v>katA</v>
      </c>
    </row>
    <row r="5903" spans="8:37" x14ac:dyDescent="0.25">
      <c r="H5903" s="8"/>
      <c r="I5903" s="8"/>
      <c r="N5903" s="23"/>
      <c r="O5903" s="24"/>
      <c r="P5903" s="19"/>
      <c r="Q5903" s="19"/>
      <c r="R5903" s="19"/>
      <c r="U5903" s="27"/>
      <c r="Y5903" s="9" t="s">
        <v>581</v>
      </c>
      <c r="Z5903" s="9" t="s">
        <v>462</v>
      </c>
      <c r="AA5903" s="9" t="s">
        <v>237</v>
      </c>
      <c r="AB5903" s="9">
        <v>26175126</v>
      </c>
      <c r="AC5903" s="9" t="s">
        <v>6678</v>
      </c>
      <c r="AD5903" s="9" t="s">
        <v>225</v>
      </c>
      <c r="AE5903" s="5">
        <f t="shared" si="206"/>
        <v>0</v>
      </c>
      <c r="AF5903" s="5" t="str">
        <f t="shared" si="207"/>
        <v>katA</v>
      </c>
      <c r="AG5903" s="153"/>
      <c r="AH5903" s="153"/>
      <c r="AI5903" t="s">
        <v>201</v>
      </c>
      <c r="AJ5903" t="s">
        <v>17878</v>
      </c>
      <c r="AK5903" s="9" t="str">
        <f>VLOOKUP(Y5903,zdroj!D:AJ,33,0)</f>
        <v>katA</v>
      </c>
    </row>
    <row r="5904" spans="8:37" x14ac:dyDescent="0.25">
      <c r="H5904" s="8"/>
      <c r="I5904" s="8"/>
      <c r="N5904" s="23"/>
      <c r="O5904" s="24"/>
      <c r="P5904" s="19"/>
      <c r="Q5904" s="19"/>
      <c r="R5904" s="19"/>
      <c r="U5904" s="27"/>
      <c r="Y5904" s="9" t="s">
        <v>581</v>
      </c>
      <c r="Z5904" s="9" t="s">
        <v>462</v>
      </c>
      <c r="AA5904" s="9" t="s">
        <v>237</v>
      </c>
      <c r="AB5904" s="9">
        <v>74344315</v>
      </c>
      <c r="AC5904" s="9" t="s">
        <v>6679</v>
      </c>
      <c r="AD5904" s="9" t="s">
        <v>225</v>
      </c>
      <c r="AE5904" s="5">
        <f t="shared" si="206"/>
        <v>0</v>
      </c>
      <c r="AF5904" s="5" t="str">
        <f t="shared" si="207"/>
        <v>katA</v>
      </c>
      <c r="AG5904" s="153"/>
      <c r="AH5904" s="153"/>
      <c r="AI5904" t="s">
        <v>229</v>
      </c>
      <c r="AJ5904" t="s">
        <v>17878</v>
      </c>
      <c r="AK5904" s="9" t="str">
        <f>VLOOKUP(Y5904,zdroj!D:AJ,33,0)</f>
        <v>katA</v>
      </c>
    </row>
    <row r="5905" spans="8:37" x14ac:dyDescent="0.25">
      <c r="H5905" s="8"/>
      <c r="I5905" s="8"/>
      <c r="N5905" s="23"/>
      <c r="O5905" s="24"/>
      <c r="P5905" s="19"/>
      <c r="Q5905" s="19"/>
      <c r="R5905" s="19"/>
      <c r="U5905" s="27"/>
      <c r="Y5905" s="9" t="s">
        <v>581</v>
      </c>
      <c r="Z5905" s="9" t="s">
        <v>462</v>
      </c>
      <c r="AA5905" s="9" t="s">
        <v>237</v>
      </c>
      <c r="AB5905" s="9">
        <v>75717018</v>
      </c>
      <c r="AC5905" s="9" t="s">
        <v>6680</v>
      </c>
      <c r="AD5905" s="9" t="s">
        <v>225</v>
      </c>
      <c r="AE5905" s="5">
        <f t="shared" si="206"/>
        <v>0</v>
      </c>
      <c r="AF5905" s="5" t="str">
        <f t="shared" si="207"/>
        <v>katA</v>
      </c>
      <c r="AG5905" s="153"/>
      <c r="AH5905" s="153"/>
      <c r="AI5905" t="s">
        <v>201</v>
      </c>
      <c r="AJ5905" t="s">
        <v>17878</v>
      </c>
      <c r="AK5905" s="9" t="str">
        <f>VLOOKUP(Y5905,zdroj!D:AJ,33,0)</f>
        <v>katA</v>
      </c>
    </row>
    <row r="5906" spans="8:37" x14ac:dyDescent="0.25">
      <c r="H5906" s="8"/>
      <c r="I5906" s="8"/>
      <c r="N5906" s="23"/>
      <c r="O5906" s="24"/>
      <c r="P5906" s="19"/>
      <c r="Q5906" s="19"/>
      <c r="R5906" s="19"/>
      <c r="U5906" s="27"/>
      <c r="Y5906" s="9" t="s">
        <v>581</v>
      </c>
      <c r="Z5906" s="9" t="s">
        <v>462</v>
      </c>
      <c r="AA5906" s="9" t="s">
        <v>237</v>
      </c>
      <c r="AB5906" s="9">
        <v>79900780</v>
      </c>
      <c r="AC5906" s="9" t="s">
        <v>6681</v>
      </c>
      <c r="AD5906" s="9" t="s">
        <v>225</v>
      </c>
      <c r="AE5906" s="5">
        <f t="shared" si="206"/>
        <v>0</v>
      </c>
      <c r="AF5906" s="5" t="str">
        <f t="shared" si="207"/>
        <v>katA</v>
      </c>
      <c r="AG5906" s="153"/>
      <c r="AH5906" s="153"/>
      <c r="AI5906" t="s">
        <v>201</v>
      </c>
      <c r="AJ5906" t="s">
        <v>17878</v>
      </c>
      <c r="AK5906" s="9" t="str">
        <f>VLOOKUP(Y5906,zdroj!D:AJ,33,0)</f>
        <v>katA</v>
      </c>
    </row>
    <row r="5907" spans="8:37" x14ac:dyDescent="0.25">
      <c r="H5907" s="8"/>
      <c r="I5907" s="8"/>
      <c r="N5907" s="23"/>
      <c r="O5907" s="24"/>
      <c r="P5907" s="19"/>
      <c r="Q5907" s="19"/>
      <c r="R5907" s="19"/>
      <c r="U5907" s="27"/>
      <c r="Y5907" s="9" t="s">
        <v>583</v>
      </c>
      <c r="Z5907" s="9" t="s">
        <v>462</v>
      </c>
      <c r="AA5907" s="9" t="s">
        <v>237</v>
      </c>
      <c r="AB5907" s="9">
        <v>15414612</v>
      </c>
      <c r="AC5907" s="9" t="s">
        <v>6682</v>
      </c>
      <c r="AD5907" s="9" t="s">
        <v>225</v>
      </c>
      <c r="AE5907" s="5">
        <f t="shared" si="206"/>
        <v>0</v>
      </c>
      <c r="AF5907" s="5" t="str">
        <f t="shared" si="207"/>
        <v>katA</v>
      </c>
      <c r="AG5907" s="153"/>
      <c r="AH5907" s="153"/>
      <c r="AI5907" t="s">
        <v>195</v>
      </c>
      <c r="AJ5907" t="s">
        <v>340</v>
      </c>
      <c r="AK5907" s="9" t="str">
        <f>VLOOKUP(Y5907,zdroj!D:AJ,33,0)</f>
        <v>katA</v>
      </c>
    </row>
    <row r="5908" spans="8:37" x14ac:dyDescent="0.25">
      <c r="H5908" s="8"/>
      <c r="I5908" s="8"/>
      <c r="N5908" s="23"/>
      <c r="O5908" s="24"/>
      <c r="P5908" s="19"/>
      <c r="Q5908" s="19"/>
      <c r="R5908" s="19"/>
      <c r="U5908" s="27"/>
      <c r="Y5908" s="9" t="s">
        <v>583</v>
      </c>
      <c r="Z5908" s="9" t="s">
        <v>462</v>
      </c>
      <c r="AA5908" s="9" t="s">
        <v>237</v>
      </c>
      <c r="AB5908" s="9">
        <v>15414621</v>
      </c>
      <c r="AC5908" s="9" t="s">
        <v>6683</v>
      </c>
      <c r="AD5908" s="9" t="s">
        <v>225</v>
      </c>
      <c r="AE5908" s="5">
        <f t="shared" si="206"/>
        <v>0</v>
      </c>
      <c r="AF5908" s="5" t="str">
        <f t="shared" si="207"/>
        <v>katA</v>
      </c>
      <c r="AG5908" s="153"/>
      <c r="AH5908" s="153"/>
      <c r="AI5908" t="s">
        <v>195</v>
      </c>
      <c r="AJ5908" t="s">
        <v>340</v>
      </c>
      <c r="AK5908" s="9" t="str">
        <f>VLOOKUP(Y5908,zdroj!D:AJ,33,0)</f>
        <v>katA</v>
      </c>
    </row>
    <row r="5909" spans="8:37" x14ac:dyDescent="0.25">
      <c r="H5909" s="8"/>
      <c r="I5909" s="8"/>
      <c r="N5909" s="23"/>
      <c r="O5909" s="24"/>
      <c r="P5909" s="19"/>
      <c r="Q5909" s="19"/>
      <c r="R5909" s="19"/>
      <c r="U5909" s="27"/>
      <c r="Y5909" s="9" t="s">
        <v>583</v>
      </c>
      <c r="Z5909" s="9" t="s">
        <v>462</v>
      </c>
      <c r="AA5909" s="9" t="s">
        <v>237</v>
      </c>
      <c r="AB5909" s="9">
        <v>15414639</v>
      </c>
      <c r="AC5909" s="9" t="s">
        <v>6684</v>
      </c>
      <c r="AD5909" s="9" t="s">
        <v>225</v>
      </c>
      <c r="AE5909" s="5">
        <f t="shared" si="206"/>
        <v>0</v>
      </c>
      <c r="AF5909" s="5" t="str">
        <f t="shared" si="207"/>
        <v>katA</v>
      </c>
      <c r="AG5909" s="153"/>
      <c r="AH5909" s="153"/>
      <c r="AI5909" t="s">
        <v>195</v>
      </c>
      <c r="AJ5909" t="s">
        <v>340</v>
      </c>
      <c r="AK5909" s="9" t="str">
        <f>VLOOKUP(Y5909,zdroj!D:AJ,33,0)</f>
        <v>katA</v>
      </c>
    </row>
    <row r="5910" spans="8:37" x14ac:dyDescent="0.25">
      <c r="H5910" s="8"/>
      <c r="I5910" s="8"/>
      <c r="N5910" s="23"/>
      <c r="O5910" s="24"/>
      <c r="P5910" s="19"/>
      <c r="Q5910" s="19"/>
      <c r="R5910" s="19"/>
      <c r="U5910" s="27"/>
      <c r="Y5910" s="9" t="s">
        <v>583</v>
      </c>
      <c r="Z5910" s="9" t="s">
        <v>462</v>
      </c>
      <c r="AA5910" s="9" t="s">
        <v>237</v>
      </c>
      <c r="AB5910" s="9">
        <v>15414647</v>
      </c>
      <c r="AC5910" s="9" t="s">
        <v>6685</v>
      </c>
      <c r="AD5910" s="9" t="s">
        <v>225</v>
      </c>
      <c r="AE5910" s="5">
        <f t="shared" si="206"/>
        <v>0</v>
      </c>
      <c r="AF5910" s="5" t="str">
        <f t="shared" si="207"/>
        <v>katA</v>
      </c>
      <c r="AG5910" s="153"/>
      <c r="AH5910" s="153"/>
      <c r="AI5910" t="s">
        <v>195</v>
      </c>
      <c r="AJ5910" t="s">
        <v>340</v>
      </c>
      <c r="AK5910" s="9" t="str">
        <f>VLOOKUP(Y5910,zdroj!D:AJ,33,0)</f>
        <v>katA</v>
      </c>
    </row>
    <row r="5911" spans="8:37" x14ac:dyDescent="0.25">
      <c r="H5911" s="8"/>
      <c r="I5911" s="8"/>
      <c r="N5911" s="23"/>
      <c r="O5911" s="24"/>
      <c r="P5911" s="19"/>
      <c r="Q5911" s="19"/>
      <c r="R5911" s="19"/>
      <c r="U5911" s="27"/>
      <c r="Y5911" s="9" t="s">
        <v>583</v>
      </c>
      <c r="Z5911" s="9" t="s">
        <v>462</v>
      </c>
      <c r="AA5911" s="9" t="s">
        <v>237</v>
      </c>
      <c r="AB5911" s="9">
        <v>15414671</v>
      </c>
      <c r="AC5911" s="9" t="s">
        <v>6686</v>
      </c>
      <c r="AD5911" s="9" t="s">
        <v>225</v>
      </c>
      <c r="AE5911" s="5">
        <f t="shared" si="206"/>
        <v>0</v>
      </c>
      <c r="AF5911" s="5" t="str">
        <f t="shared" si="207"/>
        <v>katA</v>
      </c>
      <c r="AG5911" s="153"/>
      <c r="AH5911" s="153"/>
      <c r="AI5911" t="s">
        <v>195</v>
      </c>
      <c r="AJ5911" t="s">
        <v>340</v>
      </c>
      <c r="AK5911" s="9" t="str">
        <f>VLOOKUP(Y5911,zdroj!D:AJ,33,0)</f>
        <v>katA</v>
      </c>
    </row>
    <row r="5912" spans="8:37" x14ac:dyDescent="0.25">
      <c r="H5912" s="8"/>
      <c r="I5912" s="8"/>
      <c r="N5912" s="23"/>
      <c r="O5912" s="24"/>
      <c r="P5912" s="19"/>
      <c r="Q5912" s="19"/>
      <c r="R5912" s="19"/>
      <c r="U5912" s="27"/>
      <c r="Y5912" s="9" t="s">
        <v>583</v>
      </c>
      <c r="Z5912" s="9" t="s">
        <v>462</v>
      </c>
      <c r="AA5912" s="9" t="s">
        <v>237</v>
      </c>
      <c r="AB5912" s="9">
        <v>15414680</v>
      </c>
      <c r="AC5912" s="9" t="s">
        <v>6687</v>
      </c>
      <c r="AD5912" s="9" t="s">
        <v>225</v>
      </c>
      <c r="AE5912" s="5">
        <f t="shared" si="206"/>
        <v>0</v>
      </c>
      <c r="AF5912" s="5" t="str">
        <f t="shared" si="207"/>
        <v>katA</v>
      </c>
      <c r="AG5912" s="153"/>
      <c r="AH5912" s="153"/>
      <c r="AI5912" t="s">
        <v>195</v>
      </c>
      <c r="AJ5912" t="s">
        <v>340</v>
      </c>
      <c r="AK5912" s="9" t="str">
        <f>VLOOKUP(Y5912,zdroj!D:AJ,33,0)</f>
        <v>katA</v>
      </c>
    </row>
    <row r="5913" spans="8:37" x14ac:dyDescent="0.25">
      <c r="H5913" s="8"/>
      <c r="I5913" s="8"/>
      <c r="N5913" s="23"/>
      <c r="O5913" s="24"/>
      <c r="P5913" s="19"/>
      <c r="Q5913" s="19"/>
      <c r="R5913" s="19"/>
      <c r="U5913" s="27"/>
      <c r="Y5913" s="9" t="s">
        <v>583</v>
      </c>
      <c r="Z5913" s="9" t="s">
        <v>462</v>
      </c>
      <c r="AA5913" s="9" t="s">
        <v>237</v>
      </c>
      <c r="AB5913" s="9">
        <v>15414698</v>
      </c>
      <c r="AC5913" s="9" t="s">
        <v>6688</v>
      </c>
      <c r="AD5913" s="9" t="s">
        <v>225</v>
      </c>
      <c r="AE5913" s="5">
        <f t="shared" si="206"/>
        <v>0</v>
      </c>
      <c r="AF5913" s="5" t="str">
        <f t="shared" si="207"/>
        <v>katA</v>
      </c>
      <c r="AG5913" s="153"/>
      <c r="AH5913" s="153"/>
      <c r="AI5913" t="s">
        <v>195</v>
      </c>
      <c r="AJ5913" t="s">
        <v>340</v>
      </c>
      <c r="AK5913" s="9" t="str">
        <f>VLOOKUP(Y5913,zdroj!D:AJ,33,0)</f>
        <v>katA</v>
      </c>
    </row>
    <row r="5914" spans="8:37" x14ac:dyDescent="0.25">
      <c r="H5914" s="8"/>
      <c r="I5914" s="8"/>
      <c r="N5914" s="23"/>
      <c r="O5914" s="24"/>
      <c r="P5914" s="19"/>
      <c r="Q5914" s="19"/>
      <c r="R5914" s="19"/>
      <c r="U5914" s="27"/>
      <c r="Y5914" s="9" t="s">
        <v>583</v>
      </c>
      <c r="Z5914" s="9" t="s">
        <v>462</v>
      </c>
      <c r="AA5914" s="9" t="s">
        <v>237</v>
      </c>
      <c r="AB5914" s="9">
        <v>15414701</v>
      </c>
      <c r="AC5914" s="9" t="s">
        <v>6689</v>
      </c>
      <c r="AD5914" s="9" t="s">
        <v>225</v>
      </c>
      <c r="AE5914" s="5">
        <f t="shared" si="206"/>
        <v>0</v>
      </c>
      <c r="AF5914" s="5" t="str">
        <f t="shared" si="207"/>
        <v>katA</v>
      </c>
      <c r="AG5914" s="153"/>
      <c r="AH5914" s="153"/>
      <c r="AI5914" t="s">
        <v>195</v>
      </c>
      <c r="AJ5914" t="s">
        <v>340</v>
      </c>
      <c r="AK5914" s="9" t="str">
        <f>VLOOKUP(Y5914,zdroj!D:AJ,33,0)</f>
        <v>katA</v>
      </c>
    </row>
    <row r="5915" spans="8:37" x14ac:dyDescent="0.25">
      <c r="H5915" s="8"/>
      <c r="I5915" s="8"/>
      <c r="N5915" s="23"/>
      <c r="O5915" s="24"/>
      <c r="P5915" s="19"/>
      <c r="Q5915" s="19"/>
      <c r="R5915" s="19"/>
      <c r="U5915" s="27"/>
      <c r="Y5915" s="9" t="s">
        <v>583</v>
      </c>
      <c r="Z5915" s="9" t="s">
        <v>462</v>
      </c>
      <c r="AA5915" s="9" t="s">
        <v>237</v>
      </c>
      <c r="AB5915" s="9">
        <v>15414710</v>
      </c>
      <c r="AC5915" s="9" t="s">
        <v>6690</v>
      </c>
      <c r="AD5915" s="9" t="s">
        <v>225</v>
      </c>
      <c r="AE5915" s="5">
        <f t="shared" si="206"/>
        <v>0</v>
      </c>
      <c r="AF5915" s="5" t="str">
        <f t="shared" si="207"/>
        <v>katA</v>
      </c>
      <c r="AG5915" s="153"/>
      <c r="AH5915" s="153"/>
      <c r="AI5915" t="s">
        <v>195</v>
      </c>
      <c r="AJ5915" t="s">
        <v>340</v>
      </c>
      <c r="AK5915" s="9" t="str">
        <f>VLOOKUP(Y5915,zdroj!D:AJ,33,0)</f>
        <v>katA</v>
      </c>
    </row>
    <row r="5916" spans="8:37" x14ac:dyDescent="0.25">
      <c r="H5916" s="8"/>
      <c r="I5916" s="8"/>
      <c r="N5916" s="23"/>
      <c r="O5916" s="24"/>
      <c r="P5916" s="19"/>
      <c r="Q5916" s="19"/>
      <c r="R5916" s="19"/>
      <c r="U5916" s="27"/>
      <c r="Y5916" s="9" t="s">
        <v>583</v>
      </c>
      <c r="Z5916" s="9" t="s">
        <v>462</v>
      </c>
      <c r="AA5916" s="9" t="s">
        <v>237</v>
      </c>
      <c r="AB5916" s="9">
        <v>15414728</v>
      </c>
      <c r="AC5916" s="9" t="s">
        <v>6691</v>
      </c>
      <c r="AD5916" s="9" t="s">
        <v>225</v>
      </c>
      <c r="AE5916" s="5">
        <f t="shared" si="206"/>
        <v>0</v>
      </c>
      <c r="AF5916" s="5" t="str">
        <f t="shared" si="207"/>
        <v>katA</v>
      </c>
      <c r="AG5916" s="153"/>
      <c r="AH5916" s="153"/>
      <c r="AI5916" t="s">
        <v>236</v>
      </c>
      <c r="AJ5916" t="s">
        <v>17878</v>
      </c>
      <c r="AK5916" s="9" t="str">
        <f>VLOOKUP(Y5916,zdroj!D:AJ,33,0)</f>
        <v>katA</v>
      </c>
    </row>
    <row r="5917" spans="8:37" x14ac:dyDescent="0.25">
      <c r="H5917" s="8"/>
      <c r="I5917" s="8"/>
      <c r="N5917" s="23"/>
      <c r="O5917" s="24"/>
      <c r="P5917" s="19"/>
      <c r="Q5917" s="19"/>
      <c r="R5917" s="19"/>
      <c r="U5917" s="27"/>
      <c r="Y5917" s="9" t="s">
        <v>583</v>
      </c>
      <c r="Z5917" s="9" t="s">
        <v>462</v>
      </c>
      <c r="AA5917" s="9" t="s">
        <v>237</v>
      </c>
      <c r="AB5917" s="9">
        <v>15414736</v>
      </c>
      <c r="AC5917" s="9" t="s">
        <v>6692</v>
      </c>
      <c r="AD5917" s="9" t="s">
        <v>225</v>
      </c>
      <c r="AE5917" s="5">
        <f t="shared" si="206"/>
        <v>0</v>
      </c>
      <c r="AF5917" s="5" t="str">
        <f t="shared" si="207"/>
        <v>katA</v>
      </c>
      <c r="AG5917" s="153"/>
      <c r="AH5917" s="153"/>
      <c r="AI5917" t="s">
        <v>195</v>
      </c>
      <c r="AJ5917" t="s">
        <v>340</v>
      </c>
      <c r="AK5917" s="9" t="str">
        <f>VLOOKUP(Y5917,zdroj!D:AJ,33,0)</f>
        <v>katA</v>
      </c>
    </row>
    <row r="5918" spans="8:37" x14ac:dyDescent="0.25">
      <c r="H5918" s="8"/>
      <c r="I5918" s="8"/>
      <c r="N5918" s="23"/>
      <c r="O5918" s="24"/>
      <c r="P5918" s="19"/>
      <c r="Q5918" s="19"/>
      <c r="R5918" s="19"/>
      <c r="U5918" s="27"/>
      <c r="Y5918" s="9" t="s">
        <v>583</v>
      </c>
      <c r="Z5918" s="9" t="s">
        <v>462</v>
      </c>
      <c r="AA5918" s="9" t="s">
        <v>237</v>
      </c>
      <c r="AB5918" s="9">
        <v>15414744</v>
      </c>
      <c r="AC5918" s="9" t="s">
        <v>6693</v>
      </c>
      <c r="AD5918" s="9" t="s">
        <v>225</v>
      </c>
      <c r="AE5918" s="5">
        <f t="shared" si="206"/>
        <v>0</v>
      </c>
      <c r="AF5918" s="5" t="str">
        <f t="shared" si="207"/>
        <v>katA</v>
      </c>
      <c r="AG5918" s="153"/>
      <c r="AH5918" s="153"/>
      <c r="AI5918" t="s">
        <v>236</v>
      </c>
      <c r="AJ5918" t="s">
        <v>17878</v>
      </c>
      <c r="AK5918" s="9" t="str">
        <f>VLOOKUP(Y5918,zdroj!D:AJ,33,0)</f>
        <v>katA</v>
      </c>
    </row>
    <row r="5919" spans="8:37" x14ac:dyDescent="0.25">
      <c r="H5919" s="8"/>
      <c r="I5919" s="8"/>
      <c r="N5919" s="23"/>
      <c r="O5919" s="24"/>
      <c r="P5919" s="19"/>
      <c r="Q5919" s="19"/>
      <c r="R5919" s="19"/>
      <c r="U5919" s="27"/>
      <c r="Y5919" s="9" t="s">
        <v>583</v>
      </c>
      <c r="Z5919" s="9" t="s">
        <v>462</v>
      </c>
      <c r="AA5919" s="9" t="s">
        <v>237</v>
      </c>
      <c r="AB5919" s="9">
        <v>15414787</v>
      </c>
      <c r="AC5919" s="9" t="s">
        <v>6694</v>
      </c>
      <c r="AD5919" s="9" t="s">
        <v>225</v>
      </c>
      <c r="AE5919" s="5">
        <f t="shared" si="206"/>
        <v>0</v>
      </c>
      <c r="AF5919" s="5" t="str">
        <f t="shared" si="207"/>
        <v>katA</v>
      </c>
      <c r="AG5919" s="153"/>
      <c r="AH5919" s="153"/>
      <c r="AI5919" t="s">
        <v>195</v>
      </c>
      <c r="AJ5919" t="s">
        <v>340</v>
      </c>
      <c r="AK5919" s="9" t="str">
        <f>VLOOKUP(Y5919,zdroj!D:AJ,33,0)</f>
        <v>katA</v>
      </c>
    </row>
    <row r="5920" spans="8:37" x14ac:dyDescent="0.25">
      <c r="H5920" s="8"/>
      <c r="I5920" s="8"/>
      <c r="N5920" s="23"/>
      <c r="O5920" s="24"/>
      <c r="P5920" s="19"/>
      <c r="Q5920" s="19"/>
      <c r="R5920" s="19"/>
      <c r="U5920" s="27"/>
      <c r="Y5920" s="9" t="s">
        <v>583</v>
      </c>
      <c r="Z5920" s="9" t="s">
        <v>462</v>
      </c>
      <c r="AA5920" s="9" t="s">
        <v>237</v>
      </c>
      <c r="AB5920" s="9">
        <v>15414809</v>
      </c>
      <c r="AC5920" s="9" t="s">
        <v>6695</v>
      </c>
      <c r="AD5920" s="9" t="s">
        <v>225</v>
      </c>
      <c r="AE5920" s="5">
        <f t="shared" si="206"/>
        <v>0</v>
      </c>
      <c r="AF5920" s="5" t="str">
        <f t="shared" si="207"/>
        <v>katA</v>
      </c>
      <c r="AG5920" s="153"/>
      <c r="AH5920" s="153"/>
      <c r="AI5920" t="s">
        <v>195</v>
      </c>
      <c r="AJ5920" t="s">
        <v>340</v>
      </c>
      <c r="AK5920" s="9" t="str">
        <f>VLOOKUP(Y5920,zdroj!D:AJ,33,0)</f>
        <v>katA</v>
      </c>
    </row>
    <row r="5921" spans="8:37" x14ac:dyDescent="0.25">
      <c r="H5921" s="8"/>
      <c r="I5921" s="8"/>
      <c r="N5921" s="23"/>
      <c r="O5921" s="24"/>
      <c r="P5921" s="19"/>
      <c r="Q5921" s="19"/>
      <c r="R5921" s="19"/>
      <c r="U5921" s="27"/>
      <c r="Y5921" s="9" t="s">
        <v>583</v>
      </c>
      <c r="Z5921" s="9" t="s">
        <v>462</v>
      </c>
      <c r="AA5921" s="9" t="s">
        <v>237</v>
      </c>
      <c r="AB5921" s="9">
        <v>15414817</v>
      </c>
      <c r="AC5921" s="9" t="s">
        <v>6696</v>
      </c>
      <c r="AD5921" s="9" t="s">
        <v>225</v>
      </c>
      <c r="AE5921" s="5">
        <f t="shared" si="206"/>
        <v>0</v>
      </c>
      <c r="AF5921" s="5" t="str">
        <f t="shared" si="207"/>
        <v>katA</v>
      </c>
      <c r="AG5921" s="153"/>
      <c r="AH5921" s="153"/>
      <c r="AI5921" t="s">
        <v>195</v>
      </c>
      <c r="AJ5921" t="s">
        <v>340</v>
      </c>
      <c r="AK5921" s="9" t="str">
        <f>VLOOKUP(Y5921,zdroj!D:AJ,33,0)</f>
        <v>katA</v>
      </c>
    </row>
    <row r="5922" spans="8:37" x14ac:dyDescent="0.25">
      <c r="H5922" s="8"/>
      <c r="I5922" s="8"/>
      <c r="N5922" s="23"/>
      <c r="O5922" s="24"/>
      <c r="P5922" s="19"/>
      <c r="Q5922" s="19"/>
      <c r="R5922" s="19"/>
      <c r="U5922" s="27"/>
      <c r="Y5922" s="9" t="s">
        <v>583</v>
      </c>
      <c r="Z5922" s="9" t="s">
        <v>462</v>
      </c>
      <c r="AA5922" s="9" t="s">
        <v>237</v>
      </c>
      <c r="AB5922" s="9">
        <v>15414825</v>
      </c>
      <c r="AC5922" s="9" t="s">
        <v>6697</v>
      </c>
      <c r="AD5922" s="9" t="s">
        <v>225</v>
      </c>
      <c r="AE5922" s="5">
        <f t="shared" si="206"/>
        <v>0</v>
      </c>
      <c r="AF5922" s="5" t="str">
        <f t="shared" si="207"/>
        <v>katA</v>
      </c>
      <c r="AG5922" s="153"/>
      <c r="AH5922" s="153"/>
      <c r="AI5922" t="s">
        <v>195</v>
      </c>
      <c r="AJ5922" t="s">
        <v>340</v>
      </c>
      <c r="AK5922" s="9" t="str">
        <f>VLOOKUP(Y5922,zdroj!D:AJ,33,0)</f>
        <v>katA</v>
      </c>
    </row>
    <row r="5923" spans="8:37" x14ac:dyDescent="0.25">
      <c r="H5923" s="8"/>
      <c r="I5923" s="8"/>
      <c r="N5923" s="23"/>
      <c r="O5923" s="24"/>
      <c r="P5923" s="19"/>
      <c r="Q5923" s="19"/>
      <c r="R5923" s="19"/>
      <c r="U5923" s="27"/>
      <c r="Y5923" s="9" t="s">
        <v>583</v>
      </c>
      <c r="Z5923" s="9" t="s">
        <v>462</v>
      </c>
      <c r="AA5923" s="9" t="s">
        <v>237</v>
      </c>
      <c r="AB5923" s="9">
        <v>15414833</v>
      </c>
      <c r="AC5923" s="9" t="s">
        <v>6698</v>
      </c>
      <c r="AD5923" s="9" t="s">
        <v>225</v>
      </c>
      <c r="AE5923" s="5">
        <f t="shared" si="206"/>
        <v>0</v>
      </c>
      <c r="AF5923" s="5" t="str">
        <f t="shared" si="207"/>
        <v>katA</v>
      </c>
      <c r="AG5923" s="153"/>
      <c r="AH5923" s="153"/>
      <c r="AI5923" t="s">
        <v>195</v>
      </c>
      <c r="AJ5923" t="s">
        <v>340</v>
      </c>
      <c r="AK5923" s="9" t="str">
        <f>VLOOKUP(Y5923,zdroj!D:AJ,33,0)</f>
        <v>katA</v>
      </c>
    </row>
    <row r="5924" spans="8:37" x14ac:dyDescent="0.25">
      <c r="H5924" s="8"/>
      <c r="I5924" s="8"/>
      <c r="N5924" s="23"/>
      <c r="O5924" s="24"/>
      <c r="P5924" s="19"/>
      <c r="Q5924" s="19"/>
      <c r="R5924" s="19"/>
      <c r="U5924" s="27"/>
      <c r="Y5924" s="9" t="s">
        <v>583</v>
      </c>
      <c r="Z5924" s="9" t="s">
        <v>462</v>
      </c>
      <c r="AA5924" s="9" t="s">
        <v>237</v>
      </c>
      <c r="AB5924" s="9">
        <v>15414841</v>
      </c>
      <c r="AC5924" s="9" t="s">
        <v>6699</v>
      </c>
      <c r="AD5924" s="9" t="s">
        <v>225</v>
      </c>
      <c r="AE5924" s="5">
        <f t="shared" si="206"/>
        <v>0</v>
      </c>
      <c r="AF5924" s="5" t="str">
        <f t="shared" si="207"/>
        <v>katA</v>
      </c>
      <c r="AG5924" s="153"/>
      <c r="AH5924" s="153"/>
      <c r="AI5924" t="s">
        <v>195</v>
      </c>
      <c r="AJ5924" t="s">
        <v>340</v>
      </c>
      <c r="AK5924" s="9" t="str">
        <f>VLOOKUP(Y5924,zdroj!D:AJ,33,0)</f>
        <v>katA</v>
      </c>
    </row>
    <row r="5925" spans="8:37" x14ac:dyDescent="0.25">
      <c r="H5925" s="8"/>
      <c r="I5925" s="8"/>
      <c r="N5925" s="23"/>
      <c r="O5925" s="24"/>
      <c r="P5925" s="19"/>
      <c r="Q5925" s="19"/>
      <c r="R5925" s="19"/>
      <c r="U5925" s="27"/>
      <c r="Y5925" s="9" t="s">
        <v>583</v>
      </c>
      <c r="Z5925" s="9" t="s">
        <v>462</v>
      </c>
      <c r="AA5925" s="9" t="s">
        <v>237</v>
      </c>
      <c r="AB5925" s="9">
        <v>15414850</v>
      </c>
      <c r="AC5925" s="9" t="s">
        <v>6700</v>
      </c>
      <c r="AD5925" s="9" t="s">
        <v>225</v>
      </c>
      <c r="AE5925" s="5">
        <f t="shared" si="206"/>
        <v>0</v>
      </c>
      <c r="AF5925" s="5" t="str">
        <f t="shared" si="207"/>
        <v>katA</v>
      </c>
      <c r="AG5925" s="153"/>
      <c r="AH5925" s="153"/>
      <c r="AI5925" t="s">
        <v>195</v>
      </c>
      <c r="AJ5925" t="s">
        <v>340</v>
      </c>
      <c r="AK5925" s="9" t="str">
        <f>VLOOKUP(Y5925,zdroj!D:AJ,33,0)</f>
        <v>katA</v>
      </c>
    </row>
    <row r="5926" spans="8:37" x14ac:dyDescent="0.25">
      <c r="H5926" s="8"/>
      <c r="I5926" s="8"/>
      <c r="N5926" s="23"/>
      <c r="O5926" s="24"/>
      <c r="P5926" s="19"/>
      <c r="Q5926" s="19"/>
      <c r="R5926" s="19"/>
      <c r="U5926" s="27"/>
      <c r="Y5926" s="9" t="s">
        <v>583</v>
      </c>
      <c r="Z5926" s="9" t="s">
        <v>462</v>
      </c>
      <c r="AA5926" s="9" t="s">
        <v>237</v>
      </c>
      <c r="AB5926" s="9">
        <v>15414868</v>
      </c>
      <c r="AC5926" s="9" t="s">
        <v>6701</v>
      </c>
      <c r="AD5926" s="9" t="s">
        <v>225</v>
      </c>
      <c r="AE5926" s="5">
        <f t="shared" si="206"/>
        <v>0</v>
      </c>
      <c r="AF5926" s="5" t="str">
        <f t="shared" si="207"/>
        <v>katA</v>
      </c>
      <c r="AG5926" s="153"/>
      <c r="AH5926" s="153"/>
      <c r="AI5926" t="s">
        <v>195</v>
      </c>
      <c r="AJ5926" t="s">
        <v>340</v>
      </c>
      <c r="AK5926" s="9" t="str">
        <f>VLOOKUP(Y5926,zdroj!D:AJ,33,0)</f>
        <v>katA</v>
      </c>
    </row>
    <row r="5927" spans="8:37" x14ac:dyDescent="0.25">
      <c r="H5927" s="8"/>
      <c r="I5927" s="8"/>
      <c r="N5927" s="23"/>
      <c r="O5927" s="24"/>
      <c r="P5927" s="19"/>
      <c r="Q5927" s="19"/>
      <c r="R5927" s="19"/>
      <c r="U5927" s="27"/>
      <c r="Y5927" s="9" t="s">
        <v>583</v>
      </c>
      <c r="Z5927" s="9" t="s">
        <v>462</v>
      </c>
      <c r="AA5927" s="9" t="s">
        <v>237</v>
      </c>
      <c r="AB5927" s="9">
        <v>15414876</v>
      </c>
      <c r="AC5927" s="9" t="s">
        <v>6702</v>
      </c>
      <c r="AD5927" s="9" t="s">
        <v>225</v>
      </c>
      <c r="AE5927" s="5">
        <f t="shared" si="206"/>
        <v>0</v>
      </c>
      <c r="AF5927" s="5" t="str">
        <f t="shared" si="207"/>
        <v>katA</v>
      </c>
      <c r="AG5927" s="153"/>
      <c r="AH5927" s="153"/>
      <c r="AI5927" t="s">
        <v>195</v>
      </c>
      <c r="AJ5927" t="s">
        <v>340</v>
      </c>
      <c r="AK5927" s="9" t="str">
        <f>VLOOKUP(Y5927,zdroj!D:AJ,33,0)</f>
        <v>katA</v>
      </c>
    </row>
    <row r="5928" spans="8:37" x14ac:dyDescent="0.25">
      <c r="H5928" s="8"/>
      <c r="I5928" s="8"/>
      <c r="N5928" s="23"/>
      <c r="O5928" s="24"/>
      <c r="P5928" s="19"/>
      <c r="Q5928" s="19"/>
      <c r="R5928" s="19"/>
      <c r="U5928" s="27"/>
      <c r="Y5928" s="9" t="s">
        <v>583</v>
      </c>
      <c r="Z5928" s="9" t="s">
        <v>462</v>
      </c>
      <c r="AA5928" s="9" t="s">
        <v>237</v>
      </c>
      <c r="AB5928" s="9">
        <v>27409929</v>
      </c>
      <c r="AC5928" s="9" t="s">
        <v>6703</v>
      </c>
      <c r="AD5928" s="9" t="s">
        <v>225</v>
      </c>
      <c r="AE5928" s="5">
        <f t="shared" si="206"/>
        <v>0</v>
      </c>
      <c r="AF5928" s="5" t="str">
        <f t="shared" si="207"/>
        <v>katA</v>
      </c>
      <c r="AG5928" s="153"/>
      <c r="AH5928" s="153"/>
      <c r="AI5928" t="s">
        <v>195</v>
      </c>
      <c r="AJ5928" t="s">
        <v>340</v>
      </c>
      <c r="AK5928" s="9" t="str">
        <f>VLOOKUP(Y5928,zdroj!D:AJ,33,0)</f>
        <v>katA</v>
      </c>
    </row>
    <row r="5929" spans="8:37" x14ac:dyDescent="0.25">
      <c r="H5929" s="8"/>
      <c r="I5929" s="8"/>
      <c r="N5929" s="23"/>
      <c r="O5929" s="24"/>
      <c r="P5929" s="19"/>
      <c r="Q5929" s="19"/>
      <c r="R5929" s="19"/>
      <c r="U5929" s="27"/>
      <c r="Y5929" s="9" t="s">
        <v>583</v>
      </c>
      <c r="Z5929" s="9" t="s">
        <v>462</v>
      </c>
      <c r="AA5929" s="9" t="s">
        <v>237</v>
      </c>
      <c r="AB5929" s="9">
        <v>15414582</v>
      </c>
      <c r="AC5929" s="9" t="s">
        <v>6704</v>
      </c>
      <c r="AD5929" s="9" t="s">
        <v>225</v>
      </c>
      <c r="AE5929" s="5">
        <f t="shared" si="206"/>
        <v>0</v>
      </c>
      <c r="AF5929" s="5" t="str">
        <f t="shared" si="207"/>
        <v>katA</v>
      </c>
      <c r="AG5929" s="153"/>
      <c r="AH5929" s="153"/>
      <c r="AI5929" t="s">
        <v>201</v>
      </c>
      <c r="AJ5929" t="s">
        <v>17878</v>
      </c>
      <c r="AK5929" s="9" t="str">
        <f>VLOOKUP(Y5929,zdroj!D:AJ,33,0)</f>
        <v>katA</v>
      </c>
    </row>
    <row r="5930" spans="8:37" x14ac:dyDescent="0.25">
      <c r="H5930" s="8"/>
      <c r="I5930" s="8"/>
      <c r="N5930" s="23"/>
      <c r="O5930" s="24"/>
      <c r="P5930" s="19"/>
      <c r="Q5930" s="19"/>
      <c r="R5930" s="19"/>
      <c r="U5930" s="27"/>
      <c r="Y5930" s="9" t="s">
        <v>583</v>
      </c>
      <c r="Z5930" s="9" t="s">
        <v>462</v>
      </c>
      <c r="AA5930" s="9" t="s">
        <v>237</v>
      </c>
      <c r="AB5930" s="9">
        <v>15414591</v>
      </c>
      <c r="AC5930" s="9" t="s">
        <v>6705</v>
      </c>
      <c r="AD5930" s="9" t="s">
        <v>225</v>
      </c>
      <c r="AE5930" s="5">
        <f t="shared" si="206"/>
        <v>0</v>
      </c>
      <c r="AF5930" s="5" t="str">
        <f t="shared" si="207"/>
        <v>katA</v>
      </c>
      <c r="AG5930" s="153"/>
      <c r="AH5930" s="153"/>
      <c r="AI5930" t="s">
        <v>201</v>
      </c>
      <c r="AJ5930" t="s">
        <v>17878</v>
      </c>
      <c r="AK5930" s="9" t="str">
        <f>VLOOKUP(Y5930,zdroj!D:AJ,33,0)</f>
        <v>katA</v>
      </c>
    </row>
    <row r="5931" spans="8:37" x14ac:dyDescent="0.25">
      <c r="H5931" s="8"/>
      <c r="I5931" s="8"/>
      <c r="N5931" s="23"/>
      <c r="O5931" s="24"/>
      <c r="P5931" s="19"/>
      <c r="Q5931" s="19"/>
      <c r="R5931" s="19"/>
      <c r="U5931" s="27"/>
      <c r="Y5931" s="9" t="s">
        <v>583</v>
      </c>
      <c r="Z5931" s="9" t="s">
        <v>462</v>
      </c>
      <c r="AA5931" s="9" t="s">
        <v>237</v>
      </c>
      <c r="AB5931" s="9">
        <v>73541206</v>
      </c>
      <c r="AC5931" s="9" t="s">
        <v>6706</v>
      </c>
      <c r="AD5931" s="9" t="s">
        <v>225</v>
      </c>
      <c r="AE5931" s="5">
        <f t="shared" si="206"/>
        <v>0</v>
      </c>
      <c r="AF5931" s="5" t="str">
        <f t="shared" si="207"/>
        <v>katA</v>
      </c>
      <c r="AG5931" s="153"/>
      <c r="AH5931" s="153"/>
      <c r="AI5931" t="s">
        <v>229</v>
      </c>
      <c r="AJ5931" t="s">
        <v>17878</v>
      </c>
      <c r="AK5931" s="9" t="str">
        <f>VLOOKUP(Y5931,zdroj!D:AJ,33,0)</f>
        <v>katA</v>
      </c>
    </row>
    <row r="5932" spans="8:37" x14ac:dyDescent="0.25">
      <c r="H5932" s="8"/>
      <c r="I5932" s="8"/>
      <c r="N5932" s="23"/>
      <c r="O5932" s="24"/>
      <c r="P5932" s="19"/>
      <c r="Q5932" s="19"/>
      <c r="R5932" s="19"/>
      <c r="U5932" s="27"/>
      <c r="Y5932" s="9" t="s">
        <v>583</v>
      </c>
      <c r="Z5932" s="9" t="s">
        <v>462</v>
      </c>
      <c r="AA5932" s="9" t="s">
        <v>237</v>
      </c>
      <c r="AB5932" s="9">
        <v>15414655</v>
      </c>
      <c r="AC5932" s="9" t="s">
        <v>6707</v>
      </c>
      <c r="AD5932" s="9" t="s">
        <v>225</v>
      </c>
      <c r="AE5932" s="5">
        <f t="shared" si="206"/>
        <v>0</v>
      </c>
      <c r="AF5932" s="5" t="str">
        <f t="shared" si="207"/>
        <v>katA</v>
      </c>
      <c r="AG5932" s="153"/>
      <c r="AH5932" s="153"/>
      <c r="AI5932" t="s">
        <v>17879</v>
      </c>
      <c r="AJ5932" t="s">
        <v>17878</v>
      </c>
      <c r="AK5932" s="9" t="str">
        <f>VLOOKUP(Y5932,zdroj!D:AJ,33,0)</f>
        <v>katA</v>
      </c>
    </row>
    <row r="5933" spans="8:37" x14ac:dyDescent="0.25">
      <c r="H5933" s="8"/>
      <c r="I5933" s="8"/>
      <c r="N5933" s="23"/>
      <c r="O5933" s="24"/>
      <c r="P5933" s="19"/>
      <c r="Q5933" s="19"/>
      <c r="R5933" s="19"/>
      <c r="U5933" s="27"/>
      <c r="Y5933" s="9" t="s">
        <v>583</v>
      </c>
      <c r="Z5933" s="9" t="s">
        <v>462</v>
      </c>
      <c r="AA5933" s="9" t="s">
        <v>237</v>
      </c>
      <c r="AB5933" s="9">
        <v>27812812</v>
      </c>
      <c r="AC5933" s="9" t="s">
        <v>6708</v>
      </c>
      <c r="AD5933" s="9" t="s">
        <v>225</v>
      </c>
      <c r="AE5933" s="5">
        <f t="shared" si="206"/>
        <v>0</v>
      </c>
      <c r="AF5933" s="5" t="str">
        <f t="shared" si="207"/>
        <v>katA</v>
      </c>
      <c r="AG5933" s="153"/>
      <c r="AH5933" s="153"/>
      <c r="AI5933" t="s">
        <v>201</v>
      </c>
      <c r="AJ5933" t="s">
        <v>17878</v>
      </c>
      <c r="AK5933" s="9" t="str">
        <f>VLOOKUP(Y5933,zdroj!D:AJ,33,0)</f>
        <v>katA</v>
      </c>
    </row>
    <row r="5934" spans="8:37" x14ac:dyDescent="0.25">
      <c r="H5934" s="8"/>
      <c r="I5934" s="8"/>
      <c r="N5934" s="23"/>
      <c r="O5934" s="24"/>
      <c r="P5934" s="19"/>
      <c r="Q5934" s="19"/>
      <c r="R5934" s="19"/>
      <c r="U5934" s="27"/>
      <c r="Y5934" s="9" t="s">
        <v>583</v>
      </c>
      <c r="Z5934" s="9" t="s">
        <v>462</v>
      </c>
      <c r="AA5934" s="9" t="s">
        <v>237</v>
      </c>
      <c r="AB5934" s="9">
        <v>15414663</v>
      </c>
      <c r="AC5934" s="9" t="s">
        <v>6709</v>
      </c>
      <c r="AD5934" s="9" t="s">
        <v>225</v>
      </c>
      <c r="AE5934" s="5">
        <f t="shared" si="206"/>
        <v>0</v>
      </c>
      <c r="AF5934" s="5" t="str">
        <f t="shared" si="207"/>
        <v>katA</v>
      </c>
      <c r="AG5934" s="153"/>
      <c r="AH5934" s="153"/>
      <c r="AI5934" t="s">
        <v>201</v>
      </c>
      <c r="AJ5934" t="s">
        <v>17878</v>
      </c>
      <c r="AK5934" s="9" t="str">
        <f>VLOOKUP(Y5934,zdroj!D:AJ,33,0)</f>
        <v>katA</v>
      </c>
    </row>
    <row r="5935" spans="8:37" x14ac:dyDescent="0.25">
      <c r="H5935" s="8"/>
      <c r="I5935" s="8"/>
      <c r="N5935" s="23"/>
      <c r="O5935" s="24"/>
      <c r="P5935" s="19"/>
      <c r="Q5935" s="19"/>
      <c r="R5935" s="19"/>
      <c r="U5935" s="27"/>
      <c r="Y5935" s="9" t="s">
        <v>583</v>
      </c>
      <c r="Z5935" s="9" t="s">
        <v>462</v>
      </c>
      <c r="AA5935" s="9" t="s">
        <v>237</v>
      </c>
      <c r="AB5935" s="9">
        <v>15414531</v>
      </c>
      <c r="AC5935" s="9" t="s">
        <v>6710</v>
      </c>
      <c r="AD5935" s="9" t="s">
        <v>225</v>
      </c>
      <c r="AE5935" s="5">
        <f t="shared" si="206"/>
        <v>0</v>
      </c>
      <c r="AF5935" s="5" t="str">
        <f t="shared" si="207"/>
        <v>katA</v>
      </c>
      <c r="AG5935" s="153"/>
      <c r="AH5935" s="153"/>
      <c r="AI5935" t="s">
        <v>201</v>
      </c>
      <c r="AJ5935" t="s">
        <v>17878</v>
      </c>
      <c r="AK5935" s="9" t="str">
        <f>VLOOKUP(Y5935,zdroj!D:AJ,33,0)</f>
        <v>katA</v>
      </c>
    </row>
    <row r="5936" spans="8:37" x14ac:dyDescent="0.25">
      <c r="H5936" s="8"/>
      <c r="I5936" s="8"/>
      <c r="N5936" s="23"/>
      <c r="O5936" s="24"/>
      <c r="P5936" s="19"/>
      <c r="Q5936" s="19"/>
      <c r="R5936" s="19"/>
      <c r="U5936" s="27"/>
      <c r="Y5936" s="9" t="s">
        <v>583</v>
      </c>
      <c r="Z5936" s="9" t="s">
        <v>462</v>
      </c>
      <c r="AA5936" s="9" t="s">
        <v>237</v>
      </c>
      <c r="AB5936" s="9">
        <v>15414540</v>
      </c>
      <c r="AC5936" s="9" t="s">
        <v>6711</v>
      </c>
      <c r="AD5936" s="9" t="s">
        <v>225</v>
      </c>
      <c r="AE5936" s="5">
        <f t="shared" si="206"/>
        <v>0</v>
      </c>
      <c r="AF5936" s="5" t="str">
        <f t="shared" si="207"/>
        <v>katA</v>
      </c>
      <c r="AG5936" s="153"/>
      <c r="AH5936" s="153"/>
      <c r="AI5936" t="s">
        <v>201</v>
      </c>
      <c r="AJ5936" t="s">
        <v>17878</v>
      </c>
      <c r="AK5936" s="9" t="str">
        <f>VLOOKUP(Y5936,zdroj!D:AJ,33,0)</f>
        <v>katA</v>
      </c>
    </row>
    <row r="5937" spans="8:37" x14ac:dyDescent="0.25">
      <c r="H5937" s="8"/>
      <c r="I5937" s="8"/>
      <c r="N5937" s="23"/>
      <c r="O5937" s="24"/>
      <c r="P5937" s="19"/>
      <c r="Q5937" s="19"/>
      <c r="R5937" s="19"/>
      <c r="U5937" s="27"/>
      <c r="Y5937" s="9" t="s">
        <v>583</v>
      </c>
      <c r="Z5937" s="9" t="s">
        <v>462</v>
      </c>
      <c r="AA5937" s="9" t="s">
        <v>237</v>
      </c>
      <c r="AB5937" s="9">
        <v>27409902</v>
      </c>
      <c r="AC5937" s="9" t="s">
        <v>6712</v>
      </c>
      <c r="AD5937" s="9" t="s">
        <v>225</v>
      </c>
      <c r="AE5937" s="5">
        <f t="shared" si="206"/>
        <v>0</v>
      </c>
      <c r="AF5937" s="5" t="str">
        <f t="shared" si="207"/>
        <v>katA</v>
      </c>
      <c r="AG5937" s="153"/>
      <c r="AH5937" s="153"/>
      <c r="AI5937" t="s">
        <v>17880</v>
      </c>
      <c r="AJ5937" t="s">
        <v>17878</v>
      </c>
      <c r="AK5937" s="9" t="str">
        <f>VLOOKUP(Y5937,zdroj!D:AJ,33,0)</f>
        <v>katA</v>
      </c>
    </row>
    <row r="5938" spans="8:37" x14ac:dyDescent="0.25">
      <c r="H5938" s="8"/>
      <c r="I5938" s="8"/>
      <c r="N5938" s="23"/>
      <c r="O5938" s="24"/>
      <c r="P5938" s="19"/>
      <c r="Q5938" s="19"/>
      <c r="R5938" s="19"/>
      <c r="U5938" s="27"/>
      <c r="Y5938" s="9" t="s">
        <v>583</v>
      </c>
      <c r="Z5938" s="9" t="s">
        <v>462</v>
      </c>
      <c r="AA5938" s="9" t="s">
        <v>237</v>
      </c>
      <c r="AB5938" s="9">
        <v>27409911</v>
      </c>
      <c r="AC5938" s="9" t="s">
        <v>6713</v>
      </c>
      <c r="AD5938" s="9" t="s">
        <v>225</v>
      </c>
      <c r="AE5938" s="5">
        <f t="shared" si="206"/>
        <v>0</v>
      </c>
      <c r="AF5938" s="5" t="str">
        <f t="shared" si="207"/>
        <v>katA</v>
      </c>
      <c r="AG5938" s="153"/>
      <c r="AH5938" s="153"/>
      <c r="AI5938" t="s">
        <v>17880</v>
      </c>
      <c r="AJ5938" t="s">
        <v>17878</v>
      </c>
      <c r="AK5938" s="9" t="str">
        <f>VLOOKUP(Y5938,zdroj!D:AJ,33,0)</f>
        <v>katA</v>
      </c>
    </row>
    <row r="5939" spans="8:37" x14ac:dyDescent="0.25">
      <c r="H5939" s="8"/>
      <c r="I5939" s="8"/>
      <c r="N5939" s="23"/>
      <c r="O5939" s="24"/>
      <c r="P5939" s="19"/>
      <c r="Q5939" s="19"/>
      <c r="R5939" s="19"/>
      <c r="U5939" s="27"/>
      <c r="Y5939" s="9" t="s">
        <v>583</v>
      </c>
      <c r="Z5939" s="9" t="s">
        <v>462</v>
      </c>
      <c r="AA5939" s="9" t="s">
        <v>237</v>
      </c>
      <c r="AB5939" s="9">
        <v>15414558</v>
      </c>
      <c r="AC5939" s="9" t="s">
        <v>6714</v>
      </c>
      <c r="AD5939" s="9" t="s">
        <v>225</v>
      </c>
      <c r="AE5939" s="5">
        <f t="shared" si="206"/>
        <v>0</v>
      </c>
      <c r="AF5939" s="5" t="str">
        <f t="shared" si="207"/>
        <v>katA</v>
      </c>
      <c r="AG5939" s="153"/>
      <c r="AH5939" s="153"/>
      <c r="AI5939" t="s">
        <v>17880</v>
      </c>
      <c r="AJ5939" t="s">
        <v>17878</v>
      </c>
      <c r="AK5939" s="9" t="str">
        <f>VLOOKUP(Y5939,zdroj!D:AJ,33,0)</f>
        <v>katA</v>
      </c>
    </row>
    <row r="5940" spans="8:37" x14ac:dyDescent="0.25">
      <c r="H5940" s="8"/>
      <c r="I5940" s="8"/>
      <c r="N5940" s="23"/>
      <c r="O5940" s="24"/>
      <c r="P5940" s="19"/>
      <c r="Q5940" s="19"/>
      <c r="R5940" s="19"/>
      <c r="U5940" s="27"/>
      <c r="Y5940" s="9" t="s">
        <v>583</v>
      </c>
      <c r="Z5940" s="9" t="s">
        <v>462</v>
      </c>
      <c r="AA5940" s="9" t="s">
        <v>237</v>
      </c>
      <c r="AB5940" s="9">
        <v>15414566</v>
      </c>
      <c r="AC5940" s="9" t="s">
        <v>6715</v>
      </c>
      <c r="AD5940" s="9" t="s">
        <v>225</v>
      </c>
      <c r="AE5940" s="5">
        <f t="shared" si="206"/>
        <v>0</v>
      </c>
      <c r="AF5940" s="5" t="str">
        <f t="shared" si="207"/>
        <v>katA</v>
      </c>
      <c r="AG5940" s="153"/>
      <c r="AH5940" s="153"/>
      <c r="AI5940" t="s">
        <v>17880</v>
      </c>
      <c r="AJ5940" t="s">
        <v>17878</v>
      </c>
      <c r="AK5940" s="9" t="str">
        <f>VLOOKUP(Y5940,zdroj!D:AJ,33,0)</f>
        <v>katA</v>
      </c>
    </row>
    <row r="5941" spans="8:37" x14ac:dyDescent="0.25">
      <c r="H5941" s="8"/>
      <c r="I5941" s="8"/>
      <c r="N5941" s="23"/>
      <c r="O5941" s="24"/>
      <c r="P5941" s="19"/>
      <c r="Q5941" s="19"/>
      <c r="R5941" s="19"/>
      <c r="U5941" s="27"/>
      <c r="Y5941" s="9" t="s">
        <v>583</v>
      </c>
      <c r="Z5941" s="9" t="s">
        <v>462</v>
      </c>
      <c r="AA5941" s="9" t="s">
        <v>237</v>
      </c>
      <c r="AB5941" s="9">
        <v>15414574</v>
      </c>
      <c r="AC5941" s="9" t="s">
        <v>6716</v>
      </c>
      <c r="AD5941" s="9" t="s">
        <v>225</v>
      </c>
      <c r="AE5941" s="5">
        <f t="shared" si="206"/>
        <v>0</v>
      </c>
      <c r="AF5941" s="5" t="str">
        <f t="shared" si="207"/>
        <v>katA</v>
      </c>
      <c r="AG5941" s="153"/>
      <c r="AH5941" s="153"/>
      <c r="AI5941" t="s">
        <v>229</v>
      </c>
      <c r="AJ5941" t="s">
        <v>17878</v>
      </c>
      <c r="AK5941" s="9" t="str">
        <f>VLOOKUP(Y5941,zdroj!D:AJ,33,0)</f>
        <v>katA</v>
      </c>
    </row>
    <row r="5942" spans="8:37" x14ac:dyDescent="0.25">
      <c r="H5942" s="8"/>
      <c r="I5942" s="8"/>
      <c r="N5942" s="23"/>
      <c r="O5942" s="24"/>
      <c r="P5942" s="19"/>
      <c r="Q5942" s="19"/>
      <c r="R5942" s="19"/>
      <c r="U5942" s="27"/>
      <c r="Y5942" s="9" t="s">
        <v>583</v>
      </c>
      <c r="Z5942" s="9" t="s">
        <v>462</v>
      </c>
      <c r="AA5942" s="9" t="s">
        <v>237</v>
      </c>
      <c r="AB5942" s="9">
        <v>40068081</v>
      </c>
      <c r="AC5942" s="9" t="s">
        <v>6717</v>
      </c>
      <c r="AD5942" s="9" t="s">
        <v>231</v>
      </c>
      <c r="AE5942" s="5">
        <f t="shared" si="206"/>
        <v>0</v>
      </c>
      <c r="AF5942" s="5" t="str">
        <f t="shared" si="207"/>
        <v>katB</v>
      </c>
      <c r="AG5942" s="153"/>
      <c r="AH5942" s="153"/>
      <c r="AI5942" t="s">
        <v>229</v>
      </c>
      <c r="AJ5942" t="s">
        <v>17878</v>
      </c>
      <c r="AK5942" s="9" t="str">
        <f>VLOOKUP(Y5942,zdroj!D:AJ,33,0)</f>
        <v>katA</v>
      </c>
    </row>
    <row r="5943" spans="8:37" x14ac:dyDescent="0.25">
      <c r="H5943" s="8"/>
      <c r="I5943" s="8"/>
      <c r="N5943" s="23"/>
      <c r="O5943" s="24"/>
      <c r="P5943" s="19"/>
      <c r="Q5943" s="19"/>
      <c r="R5943" s="19"/>
      <c r="U5943" s="27"/>
      <c r="Y5943" s="9" t="s">
        <v>585</v>
      </c>
      <c r="Z5943" s="9" t="s">
        <v>462</v>
      </c>
      <c r="AA5943" s="9" t="s">
        <v>237</v>
      </c>
      <c r="AB5943" s="9">
        <v>40068307</v>
      </c>
      <c r="AC5943" s="9" t="s">
        <v>6718</v>
      </c>
      <c r="AD5943" s="9" t="s">
        <v>225</v>
      </c>
      <c r="AE5943" s="5">
        <f t="shared" si="206"/>
        <v>0</v>
      </c>
      <c r="AF5943" s="5" t="str">
        <f t="shared" si="207"/>
        <v>katA</v>
      </c>
      <c r="AG5943" s="153"/>
      <c r="AH5943" s="153"/>
      <c r="AI5943" t="s">
        <v>195</v>
      </c>
      <c r="AJ5943" t="s">
        <v>340</v>
      </c>
      <c r="AK5943" s="9" t="str">
        <f>VLOOKUP(Y5943,zdroj!D:AJ,33,0)</f>
        <v>katA</v>
      </c>
    </row>
    <row r="5944" spans="8:37" x14ac:dyDescent="0.25">
      <c r="H5944" s="8"/>
      <c r="I5944" s="8"/>
      <c r="N5944" s="23"/>
      <c r="O5944" s="24"/>
      <c r="P5944" s="19"/>
      <c r="Q5944" s="19"/>
      <c r="R5944" s="19"/>
      <c r="U5944" s="27"/>
      <c r="Y5944" s="9" t="s">
        <v>585</v>
      </c>
      <c r="Z5944" s="9" t="s">
        <v>462</v>
      </c>
      <c r="AA5944" s="9" t="s">
        <v>237</v>
      </c>
      <c r="AB5944" s="9">
        <v>23336200</v>
      </c>
      <c r="AC5944" s="9" t="s">
        <v>6719</v>
      </c>
      <c r="AD5944" s="9" t="s">
        <v>231</v>
      </c>
      <c r="AE5944" s="5">
        <f t="shared" si="206"/>
        <v>0</v>
      </c>
      <c r="AF5944" s="5" t="str">
        <f t="shared" si="207"/>
        <v>katB</v>
      </c>
      <c r="AG5944" s="153"/>
      <c r="AH5944" s="153"/>
      <c r="AI5944" t="s">
        <v>201</v>
      </c>
      <c r="AJ5944" t="s">
        <v>17878</v>
      </c>
      <c r="AK5944" s="9" t="str">
        <f>VLOOKUP(Y5944,zdroj!D:AJ,33,0)</f>
        <v>katA</v>
      </c>
    </row>
    <row r="5945" spans="8:37" x14ac:dyDescent="0.25">
      <c r="H5945" s="8"/>
      <c r="I5945" s="8"/>
      <c r="N5945" s="23"/>
      <c r="O5945" s="24"/>
      <c r="P5945" s="19"/>
      <c r="Q5945" s="19"/>
      <c r="R5945" s="19"/>
      <c r="U5945" s="27"/>
      <c r="Y5945" s="9" t="s">
        <v>585</v>
      </c>
      <c r="Z5945" s="9" t="s">
        <v>462</v>
      </c>
      <c r="AA5945" s="9" t="s">
        <v>237</v>
      </c>
      <c r="AB5945" s="9">
        <v>23336293</v>
      </c>
      <c r="AC5945" s="9" t="s">
        <v>6720</v>
      </c>
      <c r="AD5945" s="9" t="s">
        <v>231</v>
      </c>
      <c r="AE5945" s="5">
        <f t="shared" si="206"/>
        <v>0</v>
      </c>
      <c r="AF5945" s="5" t="str">
        <f t="shared" si="207"/>
        <v>katB</v>
      </c>
      <c r="AG5945" s="153"/>
      <c r="AH5945" s="153"/>
      <c r="AI5945" t="s">
        <v>201</v>
      </c>
      <c r="AJ5945" t="s">
        <v>17878</v>
      </c>
      <c r="AK5945" s="9" t="str">
        <f>VLOOKUP(Y5945,zdroj!D:AJ,33,0)</f>
        <v>katA</v>
      </c>
    </row>
    <row r="5946" spans="8:37" x14ac:dyDescent="0.25">
      <c r="H5946" s="8"/>
      <c r="I5946" s="8"/>
      <c r="N5946" s="23"/>
      <c r="O5946" s="24"/>
      <c r="P5946" s="19"/>
      <c r="Q5946" s="19"/>
      <c r="R5946" s="19"/>
      <c r="U5946" s="27"/>
      <c r="Y5946" s="9" t="s">
        <v>585</v>
      </c>
      <c r="Z5946" s="9" t="s">
        <v>462</v>
      </c>
      <c r="AA5946" s="9" t="s">
        <v>237</v>
      </c>
      <c r="AB5946" s="9">
        <v>23336307</v>
      </c>
      <c r="AC5946" s="9" t="s">
        <v>6721</v>
      </c>
      <c r="AD5946" s="9" t="s">
        <v>225</v>
      </c>
      <c r="AE5946" s="5">
        <f t="shared" si="206"/>
        <v>0</v>
      </c>
      <c r="AF5946" s="5" t="str">
        <f t="shared" si="207"/>
        <v>katA</v>
      </c>
      <c r="AG5946" s="153"/>
      <c r="AH5946" s="153"/>
      <c r="AI5946" t="s">
        <v>201</v>
      </c>
      <c r="AJ5946" t="s">
        <v>17878</v>
      </c>
      <c r="AK5946" s="9" t="str">
        <f>VLOOKUP(Y5946,zdroj!D:AJ,33,0)</f>
        <v>katA</v>
      </c>
    </row>
    <row r="5947" spans="8:37" x14ac:dyDescent="0.25">
      <c r="H5947" s="8"/>
      <c r="I5947" s="8"/>
      <c r="N5947" s="23"/>
      <c r="O5947" s="24"/>
      <c r="P5947" s="19"/>
      <c r="Q5947" s="19"/>
      <c r="R5947" s="19"/>
      <c r="U5947" s="27"/>
      <c r="Y5947" s="9" t="s">
        <v>585</v>
      </c>
      <c r="Z5947" s="9" t="s">
        <v>462</v>
      </c>
      <c r="AA5947" s="9" t="s">
        <v>237</v>
      </c>
      <c r="AB5947" s="9">
        <v>26663066</v>
      </c>
      <c r="AC5947" s="9" t="s">
        <v>6722</v>
      </c>
      <c r="AD5947" s="9" t="s">
        <v>225</v>
      </c>
      <c r="AE5947" s="5">
        <f t="shared" si="206"/>
        <v>0</v>
      </c>
      <c r="AF5947" s="5" t="str">
        <f t="shared" si="207"/>
        <v>katA</v>
      </c>
      <c r="AG5947" s="153"/>
      <c r="AH5947" s="153"/>
      <c r="AI5947" t="s">
        <v>201</v>
      </c>
      <c r="AJ5947" t="s">
        <v>17878</v>
      </c>
      <c r="AK5947" s="9" t="str">
        <f>VLOOKUP(Y5947,zdroj!D:AJ,33,0)</f>
        <v>katA</v>
      </c>
    </row>
    <row r="5948" spans="8:37" x14ac:dyDescent="0.25">
      <c r="H5948" s="8"/>
      <c r="I5948" s="8"/>
      <c r="N5948" s="23"/>
      <c r="O5948" s="24"/>
      <c r="P5948" s="19"/>
      <c r="Q5948" s="19"/>
      <c r="R5948" s="19"/>
      <c r="U5948" s="27"/>
      <c r="Y5948" s="9" t="s">
        <v>585</v>
      </c>
      <c r="Z5948" s="9" t="s">
        <v>462</v>
      </c>
      <c r="AA5948" s="9" t="s">
        <v>237</v>
      </c>
      <c r="AB5948" s="9">
        <v>23336315</v>
      </c>
      <c r="AC5948" s="9" t="s">
        <v>6723</v>
      </c>
      <c r="AD5948" s="9" t="s">
        <v>225</v>
      </c>
      <c r="AE5948" s="5">
        <f t="shared" si="206"/>
        <v>0</v>
      </c>
      <c r="AF5948" s="5" t="str">
        <f t="shared" si="207"/>
        <v>katA</v>
      </c>
      <c r="AG5948" s="153"/>
      <c r="AH5948" s="153"/>
      <c r="AI5948" t="s">
        <v>201</v>
      </c>
      <c r="AJ5948" t="s">
        <v>17878</v>
      </c>
      <c r="AK5948" s="9" t="str">
        <f>VLOOKUP(Y5948,zdroj!D:AJ,33,0)</f>
        <v>katA</v>
      </c>
    </row>
    <row r="5949" spans="8:37" x14ac:dyDescent="0.25">
      <c r="H5949" s="8"/>
      <c r="I5949" s="8"/>
      <c r="N5949" s="23"/>
      <c r="O5949" s="24"/>
      <c r="P5949" s="19"/>
      <c r="Q5949" s="19"/>
      <c r="R5949" s="19"/>
      <c r="U5949" s="27"/>
      <c r="Y5949" s="9" t="s">
        <v>585</v>
      </c>
      <c r="Z5949" s="9" t="s">
        <v>462</v>
      </c>
      <c r="AA5949" s="9" t="s">
        <v>237</v>
      </c>
      <c r="AB5949" s="9">
        <v>27028046</v>
      </c>
      <c r="AC5949" s="9" t="s">
        <v>6724</v>
      </c>
      <c r="AD5949" s="9" t="s">
        <v>231</v>
      </c>
      <c r="AE5949" s="5">
        <f t="shared" si="206"/>
        <v>0</v>
      </c>
      <c r="AF5949" s="5" t="str">
        <f t="shared" si="207"/>
        <v>katB</v>
      </c>
      <c r="AG5949" s="153"/>
      <c r="AH5949" s="153"/>
      <c r="AI5949" t="s">
        <v>201</v>
      </c>
      <c r="AJ5949" t="s">
        <v>17878</v>
      </c>
      <c r="AK5949" s="9" t="str">
        <f>VLOOKUP(Y5949,zdroj!D:AJ,33,0)</f>
        <v>katA</v>
      </c>
    </row>
    <row r="5950" spans="8:37" x14ac:dyDescent="0.25">
      <c r="H5950" s="8"/>
      <c r="I5950" s="8"/>
      <c r="N5950" s="23"/>
      <c r="O5950" s="24"/>
      <c r="P5950" s="19"/>
      <c r="Q5950" s="19"/>
      <c r="R5950" s="19"/>
      <c r="U5950" s="27"/>
      <c r="Y5950" s="9" t="s">
        <v>585</v>
      </c>
      <c r="Z5950" s="9" t="s">
        <v>462</v>
      </c>
      <c r="AA5950" s="9" t="s">
        <v>237</v>
      </c>
      <c r="AB5950" s="9">
        <v>23336323</v>
      </c>
      <c r="AC5950" s="9" t="s">
        <v>6725</v>
      </c>
      <c r="AD5950" s="9" t="s">
        <v>225</v>
      </c>
      <c r="AE5950" s="5">
        <f t="shared" si="206"/>
        <v>0</v>
      </c>
      <c r="AF5950" s="5" t="str">
        <f t="shared" si="207"/>
        <v>katA</v>
      </c>
      <c r="AG5950" s="153"/>
      <c r="AH5950" s="153"/>
      <c r="AI5950" t="s">
        <v>17880</v>
      </c>
      <c r="AJ5950" t="s">
        <v>17878</v>
      </c>
      <c r="AK5950" s="9" t="str">
        <f>VLOOKUP(Y5950,zdroj!D:AJ,33,0)</f>
        <v>katA</v>
      </c>
    </row>
    <row r="5951" spans="8:37" x14ac:dyDescent="0.25">
      <c r="H5951" s="8"/>
      <c r="I5951" s="8"/>
      <c r="N5951" s="23"/>
      <c r="O5951" s="24"/>
      <c r="P5951" s="19"/>
      <c r="Q5951" s="19"/>
      <c r="R5951" s="19"/>
      <c r="U5951" s="27"/>
      <c r="Y5951" s="9" t="s">
        <v>585</v>
      </c>
      <c r="Z5951" s="9" t="s">
        <v>462</v>
      </c>
      <c r="AA5951" s="9" t="s">
        <v>237</v>
      </c>
      <c r="AB5951" s="9">
        <v>26297612</v>
      </c>
      <c r="AC5951" s="9" t="s">
        <v>6726</v>
      </c>
      <c r="AD5951" s="9" t="s">
        <v>225</v>
      </c>
      <c r="AE5951" s="5">
        <f t="shared" si="206"/>
        <v>0</v>
      </c>
      <c r="AF5951" s="5" t="str">
        <f t="shared" si="207"/>
        <v>katA</v>
      </c>
      <c r="AG5951" s="153"/>
      <c r="AH5951" s="153"/>
      <c r="AI5951" t="s">
        <v>201</v>
      </c>
      <c r="AJ5951" t="s">
        <v>17878</v>
      </c>
      <c r="AK5951" s="9" t="str">
        <f>VLOOKUP(Y5951,zdroj!D:AJ,33,0)</f>
        <v>katA</v>
      </c>
    </row>
    <row r="5952" spans="8:37" x14ac:dyDescent="0.25">
      <c r="H5952" s="8"/>
      <c r="I5952" s="8"/>
      <c r="N5952" s="23"/>
      <c r="O5952" s="24"/>
      <c r="P5952" s="19"/>
      <c r="Q5952" s="19"/>
      <c r="R5952" s="19"/>
      <c r="U5952" s="27"/>
      <c r="Y5952" s="9" t="s">
        <v>585</v>
      </c>
      <c r="Z5952" s="9" t="s">
        <v>462</v>
      </c>
      <c r="AA5952" s="9" t="s">
        <v>237</v>
      </c>
      <c r="AB5952" s="9">
        <v>30808685</v>
      </c>
      <c r="AC5952" s="9" t="s">
        <v>6727</v>
      </c>
      <c r="AD5952" s="9" t="s">
        <v>225</v>
      </c>
      <c r="AE5952" s="5">
        <f t="shared" si="206"/>
        <v>0</v>
      </c>
      <c r="AF5952" s="5" t="str">
        <f t="shared" si="207"/>
        <v>katA</v>
      </c>
      <c r="AG5952" s="153"/>
      <c r="AH5952" s="153"/>
      <c r="AI5952" t="s">
        <v>201</v>
      </c>
      <c r="AJ5952" t="s">
        <v>17878</v>
      </c>
      <c r="AK5952" s="9" t="str">
        <f>VLOOKUP(Y5952,zdroj!D:AJ,33,0)</f>
        <v>katA</v>
      </c>
    </row>
    <row r="5953" spans="8:37" x14ac:dyDescent="0.25">
      <c r="H5953" s="8"/>
      <c r="I5953" s="8"/>
      <c r="N5953" s="23"/>
      <c r="O5953" s="24"/>
      <c r="P5953" s="19"/>
      <c r="Q5953" s="19"/>
      <c r="R5953" s="19"/>
      <c r="U5953" s="27"/>
      <c r="Y5953" s="9" t="s">
        <v>585</v>
      </c>
      <c r="Z5953" s="9" t="s">
        <v>462</v>
      </c>
      <c r="AA5953" s="9" t="s">
        <v>237</v>
      </c>
      <c r="AB5953" s="9">
        <v>23336331</v>
      </c>
      <c r="AC5953" s="9" t="s">
        <v>6728</v>
      </c>
      <c r="AD5953" s="9" t="s">
        <v>800</v>
      </c>
      <c r="AE5953" s="5">
        <f t="shared" si="206"/>
        <v>0</v>
      </c>
      <c r="AF5953" s="5" t="str">
        <f t="shared" si="207"/>
        <v>Pokryto</v>
      </c>
      <c r="AG5953" s="153"/>
      <c r="AH5953" s="153"/>
      <c r="AI5953" t="s">
        <v>201</v>
      </c>
      <c r="AJ5953" t="s">
        <v>800</v>
      </c>
      <c r="AK5953" s="9" t="str">
        <f>VLOOKUP(Y5953,zdroj!D:AJ,33,0)</f>
        <v>katA</v>
      </c>
    </row>
    <row r="5954" spans="8:37" x14ac:dyDescent="0.25">
      <c r="H5954" s="8"/>
      <c r="I5954" s="8"/>
      <c r="N5954" s="23"/>
      <c r="O5954" s="24"/>
      <c r="P5954" s="19"/>
      <c r="Q5954" s="19"/>
      <c r="R5954" s="19"/>
      <c r="U5954" s="27"/>
      <c r="Y5954" s="9" t="s">
        <v>585</v>
      </c>
      <c r="Z5954" s="9" t="s">
        <v>462</v>
      </c>
      <c r="AA5954" s="9" t="s">
        <v>237</v>
      </c>
      <c r="AB5954" s="9">
        <v>23336340</v>
      </c>
      <c r="AC5954" s="9" t="s">
        <v>6729</v>
      </c>
      <c r="AD5954" s="9" t="s">
        <v>225</v>
      </c>
      <c r="AE5954" s="5">
        <f t="shared" si="206"/>
        <v>0</v>
      </c>
      <c r="AF5954" s="5" t="str">
        <f t="shared" si="207"/>
        <v>katA</v>
      </c>
      <c r="AG5954" s="153"/>
      <c r="AH5954" s="153"/>
      <c r="AI5954" t="s">
        <v>201</v>
      </c>
      <c r="AJ5954" t="s">
        <v>17878</v>
      </c>
      <c r="AK5954" s="9" t="str">
        <f>VLOOKUP(Y5954,zdroj!D:AJ,33,0)</f>
        <v>katA</v>
      </c>
    </row>
    <row r="5955" spans="8:37" x14ac:dyDescent="0.25">
      <c r="H5955" s="8"/>
      <c r="I5955" s="8"/>
      <c r="N5955" s="23"/>
      <c r="O5955" s="24"/>
      <c r="P5955" s="19"/>
      <c r="Q5955" s="19"/>
      <c r="R5955" s="19"/>
      <c r="U5955" s="27"/>
      <c r="Y5955" s="9" t="s">
        <v>585</v>
      </c>
      <c r="Z5955" s="9" t="s">
        <v>462</v>
      </c>
      <c r="AA5955" s="9" t="s">
        <v>237</v>
      </c>
      <c r="AB5955" s="9">
        <v>23336218</v>
      </c>
      <c r="AC5955" s="9" t="s">
        <v>6730</v>
      </c>
      <c r="AD5955" s="9" t="s">
        <v>225</v>
      </c>
      <c r="AE5955" s="5">
        <f t="shared" si="206"/>
        <v>0</v>
      </c>
      <c r="AF5955" s="5" t="str">
        <f t="shared" si="207"/>
        <v>katA</v>
      </c>
      <c r="AG5955" s="153"/>
      <c r="AH5955" s="153"/>
      <c r="AI5955" t="s">
        <v>201</v>
      </c>
      <c r="AJ5955" t="s">
        <v>17878</v>
      </c>
      <c r="AK5955" s="9" t="str">
        <f>VLOOKUP(Y5955,zdroj!D:AJ,33,0)</f>
        <v>katA</v>
      </c>
    </row>
    <row r="5956" spans="8:37" x14ac:dyDescent="0.25">
      <c r="H5956" s="8"/>
      <c r="I5956" s="8"/>
      <c r="N5956" s="23"/>
      <c r="O5956" s="24"/>
      <c r="P5956" s="19"/>
      <c r="Q5956" s="19"/>
      <c r="R5956" s="19"/>
      <c r="U5956" s="27"/>
      <c r="Y5956" s="9" t="s">
        <v>585</v>
      </c>
      <c r="Z5956" s="9" t="s">
        <v>462</v>
      </c>
      <c r="AA5956" s="9" t="s">
        <v>237</v>
      </c>
      <c r="AB5956" s="9">
        <v>23336358</v>
      </c>
      <c r="AC5956" s="9" t="s">
        <v>6731</v>
      </c>
      <c r="AD5956" s="9" t="s">
        <v>225</v>
      </c>
      <c r="AE5956" s="5">
        <f t="shared" si="206"/>
        <v>0</v>
      </c>
      <c r="AF5956" s="5" t="str">
        <f t="shared" si="207"/>
        <v>katA</v>
      </c>
      <c r="AG5956" s="153"/>
      <c r="AH5956" s="153"/>
      <c r="AI5956" t="s">
        <v>201</v>
      </c>
      <c r="AJ5956" t="s">
        <v>17878</v>
      </c>
      <c r="AK5956" s="9" t="str">
        <f>VLOOKUP(Y5956,zdroj!D:AJ,33,0)</f>
        <v>katA</v>
      </c>
    </row>
    <row r="5957" spans="8:37" x14ac:dyDescent="0.25">
      <c r="H5957" s="8"/>
      <c r="I5957" s="8"/>
      <c r="N5957" s="23"/>
      <c r="O5957" s="24"/>
      <c r="P5957" s="19"/>
      <c r="Q5957" s="19"/>
      <c r="R5957" s="19"/>
      <c r="U5957" s="27"/>
      <c r="Y5957" s="9" t="s">
        <v>585</v>
      </c>
      <c r="Z5957" s="9" t="s">
        <v>462</v>
      </c>
      <c r="AA5957" s="9" t="s">
        <v>237</v>
      </c>
      <c r="AB5957" s="9">
        <v>23336366</v>
      </c>
      <c r="AC5957" s="9" t="s">
        <v>6732</v>
      </c>
      <c r="AD5957" s="9" t="s">
        <v>231</v>
      </c>
      <c r="AE5957" s="5">
        <f t="shared" si="206"/>
        <v>0</v>
      </c>
      <c r="AF5957" s="5" t="str">
        <f t="shared" si="207"/>
        <v>katB</v>
      </c>
      <c r="AG5957" s="153"/>
      <c r="AH5957" s="153"/>
      <c r="AI5957" t="s">
        <v>201</v>
      </c>
      <c r="AJ5957" t="s">
        <v>17878</v>
      </c>
      <c r="AK5957" s="9" t="str">
        <f>VLOOKUP(Y5957,zdroj!D:AJ,33,0)</f>
        <v>katA</v>
      </c>
    </row>
    <row r="5958" spans="8:37" x14ac:dyDescent="0.25">
      <c r="H5958" s="8"/>
      <c r="I5958" s="8"/>
      <c r="N5958" s="23"/>
      <c r="O5958" s="24"/>
      <c r="P5958" s="19"/>
      <c r="Q5958" s="19"/>
      <c r="R5958" s="19"/>
      <c r="U5958" s="27"/>
      <c r="Y5958" s="9" t="s">
        <v>585</v>
      </c>
      <c r="Z5958" s="9" t="s">
        <v>462</v>
      </c>
      <c r="AA5958" s="9" t="s">
        <v>237</v>
      </c>
      <c r="AB5958" s="9">
        <v>23336374</v>
      </c>
      <c r="AC5958" s="9" t="s">
        <v>6733</v>
      </c>
      <c r="AD5958" s="9" t="s">
        <v>231</v>
      </c>
      <c r="AE5958" s="5">
        <f t="shared" si="206"/>
        <v>0</v>
      </c>
      <c r="AF5958" s="5" t="str">
        <f t="shared" si="207"/>
        <v>katB</v>
      </c>
      <c r="AG5958" s="153"/>
      <c r="AH5958" s="153"/>
      <c r="AI5958" t="s">
        <v>201</v>
      </c>
      <c r="AJ5958" t="s">
        <v>17878</v>
      </c>
      <c r="AK5958" s="9" t="str">
        <f>VLOOKUP(Y5958,zdroj!D:AJ,33,0)</f>
        <v>katA</v>
      </c>
    </row>
    <row r="5959" spans="8:37" x14ac:dyDescent="0.25">
      <c r="H5959" s="8"/>
      <c r="I5959" s="8"/>
      <c r="N5959" s="23"/>
      <c r="O5959" s="24"/>
      <c r="P5959" s="19"/>
      <c r="Q5959" s="19"/>
      <c r="R5959" s="19"/>
      <c r="U5959" s="27"/>
      <c r="Y5959" s="9" t="s">
        <v>585</v>
      </c>
      <c r="Z5959" s="9" t="s">
        <v>462</v>
      </c>
      <c r="AA5959" s="9" t="s">
        <v>237</v>
      </c>
      <c r="AB5959" s="9">
        <v>23336382</v>
      </c>
      <c r="AC5959" s="9" t="s">
        <v>6734</v>
      </c>
      <c r="AD5959" s="9" t="s">
        <v>231</v>
      </c>
      <c r="AE5959" s="5">
        <f t="shared" si="206"/>
        <v>0</v>
      </c>
      <c r="AF5959" s="5" t="str">
        <f t="shared" si="207"/>
        <v>katB</v>
      </c>
      <c r="AG5959" s="153"/>
      <c r="AH5959" s="153"/>
      <c r="AI5959" t="s">
        <v>17879</v>
      </c>
      <c r="AJ5959" t="s">
        <v>17878</v>
      </c>
      <c r="AK5959" s="9" t="str">
        <f>VLOOKUP(Y5959,zdroj!D:AJ,33,0)</f>
        <v>katA</v>
      </c>
    </row>
    <row r="5960" spans="8:37" x14ac:dyDescent="0.25">
      <c r="H5960" s="8"/>
      <c r="I5960" s="8"/>
      <c r="N5960" s="23"/>
      <c r="O5960" s="24"/>
      <c r="P5960" s="19"/>
      <c r="Q5960" s="19"/>
      <c r="R5960" s="19"/>
      <c r="U5960" s="27"/>
      <c r="Y5960" s="9" t="s">
        <v>585</v>
      </c>
      <c r="Z5960" s="9" t="s">
        <v>462</v>
      </c>
      <c r="AA5960" s="9" t="s">
        <v>237</v>
      </c>
      <c r="AB5960" s="9">
        <v>76189392</v>
      </c>
      <c r="AC5960" s="9" t="s">
        <v>6735</v>
      </c>
      <c r="AD5960" s="9" t="s">
        <v>231</v>
      </c>
      <c r="AE5960" s="5">
        <f t="shared" si="206"/>
        <v>0</v>
      </c>
      <c r="AF5960" s="5" t="str">
        <f t="shared" si="207"/>
        <v>katB</v>
      </c>
      <c r="AG5960" s="153"/>
      <c r="AH5960" s="153"/>
      <c r="AI5960" t="s">
        <v>201</v>
      </c>
      <c r="AJ5960" t="s">
        <v>17878</v>
      </c>
      <c r="AK5960" s="9" t="str">
        <f>VLOOKUP(Y5960,zdroj!D:AJ,33,0)</f>
        <v>katA</v>
      </c>
    </row>
    <row r="5961" spans="8:37" x14ac:dyDescent="0.25">
      <c r="H5961" s="8"/>
      <c r="I5961" s="8"/>
      <c r="N5961" s="23"/>
      <c r="O5961" s="24"/>
      <c r="P5961" s="19"/>
      <c r="Q5961" s="19"/>
      <c r="R5961" s="19"/>
      <c r="U5961" s="27"/>
      <c r="Y5961" s="9" t="s">
        <v>585</v>
      </c>
      <c r="Z5961" s="9" t="s">
        <v>462</v>
      </c>
      <c r="AA5961" s="9" t="s">
        <v>237</v>
      </c>
      <c r="AB5961" s="9">
        <v>23336404</v>
      </c>
      <c r="AC5961" s="9" t="s">
        <v>6736</v>
      </c>
      <c r="AD5961" s="9" t="s">
        <v>225</v>
      </c>
      <c r="AE5961" s="5">
        <f t="shared" si="206"/>
        <v>0</v>
      </c>
      <c r="AF5961" s="5" t="str">
        <f t="shared" si="207"/>
        <v>katA</v>
      </c>
      <c r="AG5961" s="153"/>
      <c r="AH5961" s="153"/>
      <c r="AI5961" t="s">
        <v>229</v>
      </c>
      <c r="AJ5961" t="s">
        <v>17878</v>
      </c>
      <c r="AK5961" s="9" t="str">
        <f>VLOOKUP(Y5961,zdroj!D:AJ,33,0)</f>
        <v>katA</v>
      </c>
    </row>
    <row r="5962" spans="8:37" x14ac:dyDescent="0.25">
      <c r="H5962" s="8"/>
      <c r="I5962" s="8"/>
      <c r="N5962" s="23"/>
      <c r="O5962" s="24"/>
      <c r="P5962" s="19"/>
      <c r="Q5962" s="19"/>
      <c r="R5962" s="19"/>
      <c r="U5962" s="27"/>
      <c r="Y5962" s="9" t="s">
        <v>585</v>
      </c>
      <c r="Z5962" s="9" t="s">
        <v>462</v>
      </c>
      <c r="AA5962" s="9" t="s">
        <v>237</v>
      </c>
      <c r="AB5962" s="9">
        <v>23336412</v>
      </c>
      <c r="AC5962" s="9" t="s">
        <v>6737</v>
      </c>
      <c r="AD5962" s="9" t="s">
        <v>225</v>
      </c>
      <c r="AE5962" s="5">
        <f t="shared" ref="AE5962:AE6025" si="208">VLOOKUP(Y5962,K:T,10,0)</f>
        <v>0</v>
      </c>
      <c r="AF5962" s="5" t="str">
        <f t="shared" ref="AF5962:AF6025" si="209">IF(AE5962="A",IF(AD5962="katA","katB",AD5962),AD5962)</f>
        <v>katA</v>
      </c>
      <c r="AG5962" s="153"/>
      <c r="AH5962" s="153"/>
      <c r="AI5962" t="s">
        <v>201</v>
      </c>
      <c r="AJ5962" t="s">
        <v>17878</v>
      </c>
      <c r="AK5962" s="9" t="str">
        <f>VLOOKUP(Y5962,zdroj!D:AJ,33,0)</f>
        <v>katA</v>
      </c>
    </row>
    <row r="5963" spans="8:37" x14ac:dyDescent="0.25">
      <c r="H5963" s="8"/>
      <c r="I5963" s="8"/>
      <c r="N5963" s="23"/>
      <c r="O5963" s="24"/>
      <c r="P5963" s="19"/>
      <c r="Q5963" s="19"/>
      <c r="R5963" s="19"/>
      <c r="U5963" s="27"/>
      <c r="Y5963" s="9" t="s">
        <v>585</v>
      </c>
      <c r="Z5963" s="9" t="s">
        <v>462</v>
      </c>
      <c r="AA5963" s="9" t="s">
        <v>237</v>
      </c>
      <c r="AB5963" s="9">
        <v>23336421</v>
      </c>
      <c r="AC5963" s="9" t="s">
        <v>6738</v>
      </c>
      <c r="AD5963" s="9" t="s">
        <v>225</v>
      </c>
      <c r="AE5963" s="5">
        <f t="shared" si="208"/>
        <v>0</v>
      </c>
      <c r="AF5963" s="5" t="str">
        <f t="shared" si="209"/>
        <v>katA</v>
      </c>
      <c r="AG5963" s="153"/>
      <c r="AH5963" s="153"/>
      <c r="AI5963" t="s">
        <v>201</v>
      </c>
      <c r="AJ5963" t="s">
        <v>17878</v>
      </c>
      <c r="AK5963" s="9" t="str">
        <f>VLOOKUP(Y5963,zdroj!D:AJ,33,0)</f>
        <v>katA</v>
      </c>
    </row>
    <row r="5964" spans="8:37" x14ac:dyDescent="0.25">
      <c r="H5964" s="8"/>
      <c r="I5964" s="8"/>
      <c r="N5964" s="23"/>
      <c r="O5964" s="24"/>
      <c r="P5964" s="19"/>
      <c r="Q5964" s="19"/>
      <c r="R5964" s="19"/>
      <c r="U5964" s="27"/>
      <c r="Y5964" s="9" t="s">
        <v>585</v>
      </c>
      <c r="Z5964" s="9" t="s">
        <v>462</v>
      </c>
      <c r="AA5964" s="9" t="s">
        <v>237</v>
      </c>
      <c r="AB5964" s="9">
        <v>23336439</v>
      </c>
      <c r="AC5964" s="9" t="s">
        <v>6739</v>
      </c>
      <c r="AD5964" s="9" t="s">
        <v>231</v>
      </c>
      <c r="AE5964" s="5">
        <f t="shared" si="208"/>
        <v>0</v>
      </c>
      <c r="AF5964" s="5" t="str">
        <f t="shared" si="209"/>
        <v>katB</v>
      </c>
      <c r="AG5964" s="153"/>
      <c r="AH5964" s="153"/>
      <c r="AI5964" t="s">
        <v>201</v>
      </c>
      <c r="AJ5964" t="s">
        <v>17878</v>
      </c>
      <c r="AK5964" s="9" t="str">
        <f>VLOOKUP(Y5964,zdroj!D:AJ,33,0)</f>
        <v>katA</v>
      </c>
    </row>
    <row r="5965" spans="8:37" x14ac:dyDescent="0.25">
      <c r="H5965" s="8"/>
      <c r="I5965" s="8"/>
      <c r="N5965" s="23"/>
      <c r="O5965" s="24"/>
      <c r="P5965" s="19"/>
      <c r="Q5965" s="19"/>
      <c r="R5965" s="19"/>
      <c r="U5965" s="27"/>
      <c r="Y5965" s="9" t="s">
        <v>585</v>
      </c>
      <c r="Z5965" s="9" t="s">
        <v>462</v>
      </c>
      <c r="AA5965" s="9" t="s">
        <v>237</v>
      </c>
      <c r="AB5965" s="9">
        <v>23336226</v>
      </c>
      <c r="AC5965" s="9" t="s">
        <v>6740</v>
      </c>
      <c r="AD5965" s="9" t="s">
        <v>231</v>
      </c>
      <c r="AE5965" s="5">
        <f t="shared" si="208"/>
        <v>0</v>
      </c>
      <c r="AF5965" s="5" t="str">
        <f t="shared" si="209"/>
        <v>katB</v>
      </c>
      <c r="AG5965" s="153"/>
      <c r="AH5965" s="153"/>
      <c r="AI5965" t="s">
        <v>201</v>
      </c>
      <c r="AJ5965" t="s">
        <v>17878</v>
      </c>
      <c r="AK5965" s="9" t="str">
        <f>VLOOKUP(Y5965,zdroj!D:AJ,33,0)</f>
        <v>katA</v>
      </c>
    </row>
    <row r="5966" spans="8:37" x14ac:dyDescent="0.25">
      <c r="H5966" s="8"/>
      <c r="I5966" s="8"/>
      <c r="N5966" s="23"/>
      <c r="O5966" s="24"/>
      <c r="P5966" s="19"/>
      <c r="Q5966" s="19"/>
      <c r="R5966" s="19"/>
      <c r="U5966" s="27"/>
      <c r="Y5966" s="9" t="s">
        <v>585</v>
      </c>
      <c r="Z5966" s="9" t="s">
        <v>462</v>
      </c>
      <c r="AA5966" s="9" t="s">
        <v>237</v>
      </c>
      <c r="AB5966" s="9">
        <v>23336447</v>
      </c>
      <c r="AC5966" s="9" t="s">
        <v>6741</v>
      </c>
      <c r="AD5966" s="9" t="s">
        <v>231</v>
      </c>
      <c r="AE5966" s="5">
        <f t="shared" si="208"/>
        <v>0</v>
      </c>
      <c r="AF5966" s="5" t="str">
        <f t="shared" si="209"/>
        <v>katB</v>
      </c>
      <c r="AG5966" s="153"/>
      <c r="AH5966" s="153"/>
      <c r="AI5966" t="s">
        <v>201</v>
      </c>
      <c r="AJ5966" t="s">
        <v>17878</v>
      </c>
      <c r="AK5966" s="9" t="str">
        <f>VLOOKUP(Y5966,zdroj!D:AJ,33,0)</f>
        <v>katA</v>
      </c>
    </row>
    <row r="5967" spans="8:37" x14ac:dyDescent="0.25">
      <c r="H5967" s="8"/>
      <c r="I5967" s="8"/>
      <c r="N5967" s="23"/>
      <c r="O5967" s="24"/>
      <c r="P5967" s="19"/>
      <c r="Q5967" s="19"/>
      <c r="R5967" s="19"/>
      <c r="U5967" s="27"/>
      <c r="Y5967" s="9" t="s">
        <v>585</v>
      </c>
      <c r="Z5967" s="9" t="s">
        <v>462</v>
      </c>
      <c r="AA5967" s="9" t="s">
        <v>237</v>
      </c>
      <c r="AB5967" s="9">
        <v>23336455</v>
      </c>
      <c r="AC5967" s="9" t="s">
        <v>6742</v>
      </c>
      <c r="AD5967" s="9" t="s">
        <v>231</v>
      </c>
      <c r="AE5967" s="5">
        <f t="shared" si="208"/>
        <v>0</v>
      </c>
      <c r="AF5967" s="5" t="str">
        <f t="shared" si="209"/>
        <v>katB</v>
      </c>
      <c r="AG5967" s="153"/>
      <c r="AH5967" s="153"/>
      <c r="AI5967" t="s">
        <v>201</v>
      </c>
      <c r="AJ5967" t="s">
        <v>17878</v>
      </c>
      <c r="AK5967" s="9" t="str">
        <f>VLOOKUP(Y5967,zdroj!D:AJ,33,0)</f>
        <v>katA</v>
      </c>
    </row>
    <row r="5968" spans="8:37" x14ac:dyDescent="0.25">
      <c r="H5968" s="8"/>
      <c r="I5968" s="8"/>
      <c r="N5968" s="23"/>
      <c r="O5968" s="24"/>
      <c r="P5968" s="19"/>
      <c r="Q5968" s="19"/>
      <c r="R5968" s="19"/>
      <c r="U5968" s="27"/>
      <c r="Y5968" s="9" t="s">
        <v>585</v>
      </c>
      <c r="Z5968" s="9" t="s">
        <v>462</v>
      </c>
      <c r="AA5968" s="9" t="s">
        <v>237</v>
      </c>
      <c r="AB5968" s="9">
        <v>23336463</v>
      </c>
      <c r="AC5968" s="9" t="s">
        <v>6743</v>
      </c>
      <c r="AD5968" s="9" t="s">
        <v>225</v>
      </c>
      <c r="AE5968" s="5">
        <f t="shared" si="208"/>
        <v>0</v>
      </c>
      <c r="AF5968" s="5" t="str">
        <f t="shared" si="209"/>
        <v>katA</v>
      </c>
      <c r="AG5968" s="153"/>
      <c r="AH5968" s="153"/>
      <c r="AI5968" t="s">
        <v>201</v>
      </c>
      <c r="AJ5968" t="s">
        <v>17878</v>
      </c>
      <c r="AK5968" s="9" t="str">
        <f>VLOOKUP(Y5968,zdroj!D:AJ,33,0)</f>
        <v>katA</v>
      </c>
    </row>
    <row r="5969" spans="8:37" x14ac:dyDescent="0.25">
      <c r="H5969" s="8"/>
      <c r="I5969" s="8"/>
      <c r="N5969" s="23"/>
      <c r="O5969" s="24"/>
      <c r="P5969" s="19"/>
      <c r="Q5969" s="19"/>
      <c r="R5969" s="19"/>
      <c r="U5969" s="27"/>
      <c r="Y5969" s="9" t="s">
        <v>585</v>
      </c>
      <c r="Z5969" s="9" t="s">
        <v>462</v>
      </c>
      <c r="AA5969" s="9" t="s">
        <v>237</v>
      </c>
      <c r="AB5969" s="9">
        <v>23336480</v>
      </c>
      <c r="AC5969" s="9" t="s">
        <v>6744</v>
      </c>
      <c r="AD5969" s="9" t="s">
        <v>231</v>
      </c>
      <c r="AE5969" s="5">
        <f t="shared" si="208"/>
        <v>0</v>
      </c>
      <c r="AF5969" s="5" t="str">
        <f t="shared" si="209"/>
        <v>katB</v>
      </c>
      <c r="AG5969" s="153"/>
      <c r="AH5969" s="153"/>
      <c r="AI5969" t="s">
        <v>201</v>
      </c>
      <c r="AJ5969" t="s">
        <v>17878</v>
      </c>
      <c r="AK5969" s="9" t="str">
        <f>VLOOKUP(Y5969,zdroj!D:AJ,33,0)</f>
        <v>katA</v>
      </c>
    </row>
    <row r="5970" spans="8:37" x14ac:dyDescent="0.25">
      <c r="H5970" s="8"/>
      <c r="I5970" s="8"/>
      <c r="N5970" s="23"/>
      <c r="O5970" s="24"/>
      <c r="P5970" s="19"/>
      <c r="Q5970" s="19"/>
      <c r="R5970" s="19"/>
      <c r="U5970" s="27"/>
      <c r="Y5970" s="9" t="s">
        <v>585</v>
      </c>
      <c r="Z5970" s="9" t="s">
        <v>462</v>
      </c>
      <c r="AA5970" s="9" t="s">
        <v>237</v>
      </c>
      <c r="AB5970" s="9">
        <v>23336498</v>
      </c>
      <c r="AC5970" s="9" t="s">
        <v>6745</v>
      </c>
      <c r="AD5970" s="9" t="s">
        <v>225</v>
      </c>
      <c r="AE5970" s="5">
        <f t="shared" si="208"/>
        <v>0</v>
      </c>
      <c r="AF5970" s="5" t="str">
        <f t="shared" si="209"/>
        <v>katA</v>
      </c>
      <c r="AG5970" s="153"/>
      <c r="AH5970" s="153"/>
      <c r="AI5970" t="s">
        <v>17879</v>
      </c>
      <c r="AJ5970" t="s">
        <v>17878</v>
      </c>
      <c r="AK5970" s="9" t="str">
        <f>VLOOKUP(Y5970,zdroj!D:AJ,33,0)</f>
        <v>katA</v>
      </c>
    </row>
    <row r="5971" spans="8:37" x14ac:dyDescent="0.25">
      <c r="H5971" s="8"/>
      <c r="I5971" s="8"/>
      <c r="N5971" s="23"/>
      <c r="O5971" s="24"/>
      <c r="P5971" s="19"/>
      <c r="Q5971" s="19"/>
      <c r="R5971" s="19"/>
      <c r="U5971" s="27"/>
      <c r="Y5971" s="9" t="s">
        <v>585</v>
      </c>
      <c r="Z5971" s="9" t="s">
        <v>462</v>
      </c>
      <c r="AA5971" s="9" t="s">
        <v>237</v>
      </c>
      <c r="AB5971" s="9">
        <v>27570690</v>
      </c>
      <c r="AC5971" s="9" t="s">
        <v>6746</v>
      </c>
      <c r="AD5971" s="9" t="s">
        <v>225</v>
      </c>
      <c r="AE5971" s="5">
        <f t="shared" si="208"/>
        <v>0</v>
      </c>
      <c r="AF5971" s="5" t="str">
        <f t="shared" si="209"/>
        <v>katA</v>
      </c>
      <c r="AG5971" s="153"/>
      <c r="AH5971" s="153"/>
      <c r="AI5971" t="s">
        <v>201</v>
      </c>
      <c r="AJ5971" t="s">
        <v>17878</v>
      </c>
      <c r="AK5971" s="9" t="str">
        <f>VLOOKUP(Y5971,zdroj!D:AJ,33,0)</f>
        <v>katA</v>
      </c>
    </row>
    <row r="5972" spans="8:37" x14ac:dyDescent="0.25">
      <c r="H5972" s="8"/>
      <c r="I5972" s="8"/>
      <c r="N5972" s="23"/>
      <c r="O5972" s="24"/>
      <c r="P5972" s="19"/>
      <c r="Q5972" s="19"/>
      <c r="R5972" s="19"/>
      <c r="U5972" s="27"/>
      <c r="Y5972" s="9" t="s">
        <v>585</v>
      </c>
      <c r="Z5972" s="9" t="s">
        <v>462</v>
      </c>
      <c r="AA5972" s="9" t="s">
        <v>237</v>
      </c>
      <c r="AB5972" s="9">
        <v>23336234</v>
      </c>
      <c r="AC5972" s="9" t="s">
        <v>6747</v>
      </c>
      <c r="AD5972" s="9" t="s">
        <v>231</v>
      </c>
      <c r="AE5972" s="5">
        <f t="shared" si="208"/>
        <v>0</v>
      </c>
      <c r="AF5972" s="5" t="str">
        <f t="shared" si="209"/>
        <v>katB</v>
      </c>
      <c r="AG5972" s="153"/>
      <c r="AH5972" s="153"/>
      <c r="AI5972" t="s">
        <v>201</v>
      </c>
      <c r="AJ5972" t="s">
        <v>17878</v>
      </c>
      <c r="AK5972" s="9" t="str">
        <f>VLOOKUP(Y5972,zdroj!D:AJ,33,0)</f>
        <v>katA</v>
      </c>
    </row>
    <row r="5973" spans="8:37" x14ac:dyDescent="0.25">
      <c r="H5973" s="8"/>
      <c r="I5973" s="8"/>
      <c r="N5973" s="23"/>
      <c r="O5973" s="24"/>
      <c r="P5973" s="19"/>
      <c r="Q5973" s="19"/>
      <c r="R5973" s="19"/>
      <c r="U5973" s="27"/>
      <c r="Y5973" s="9" t="s">
        <v>585</v>
      </c>
      <c r="Z5973" s="9" t="s">
        <v>462</v>
      </c>
      <c r="AA5973" s="9" t="s">
        <v>237</v>
      </c>
      <c r="AB5973" s="9">
        <v>77736648</v>
      </c>
      <c r="AC5973" s="9" t="s">
        <v>6748</v>
      </c>
      <c r="AD5973" s="9" t="s">
        <v>225</v>
      </c>
      <c r="AE5973" s="5">
        <f t="shared" si="208"/>
        <v>0</v>
      </c>
      <c r="AF5973" s="5" t="str">
        <f t="shared" si="209"/>
        <v>katA</v>
      </c>
      <c r="AG5973" s="153"/>
      <c r="AH5973" s="153"/>
      <c r="AI5973" t="s">
        <v>201</v>
      </c>
      <c r="AJ5973" t="s">
        <v>17878</v>
      </c>
      <c r="AK5973" s="9" t="str">
        <f>VLOOKUP(Y5973,zdroj!D:AJ,33,0)</f>
        <v>katA</v>
      </c>
    </row>
    <row r="5974" spans="8:37" x14ac:dyDescent="0.25">
      <c r="H5974" s="8"/>
      <c r="I5974" s="8"/>
      <c r="N5974" s="23"/>
      <c r="O5974" s="24"/>
      <c r="P5974" s="19"/>
      <c r="Q5974" s="19"/>
      <c r="R5974" s="19"/>
      <c r="U5974" s="27"/>
      <c r="Y5974" s="9" t="s">
        <v>585</v>
      </c>
      <c r="Z5974" s="9" t="s">
        <v>462</v>
      </c>
      <c r="AA5974" s="9" t="s">
        <v>237</v>
      </c>
      <c r="AB5974" s="9">
        <v>23336242</v>
      </c>
      <c r="AC5974" s="9" t="s">
        <v>6749</v>
      </c>
      <c r="AD5974" s="9" t="s">
        <v>231</v>
      </c>
      <c r="AE5974" s="5">
        <f t="shared" si="208"/>
        <v>0</v>
      </c>
      <c r="AF5974" s="5" t="str">
        <f t="shared" si="209"/>
        <v>katB</v>
      </c>
      <c r="AG5974" s="153"/>
      <c r="AH5974" s="153"/>
      <c r="AI5974" t="s">
        <v>201</v>
      </c>
      <c r="AJ5974" t="s">
        <v>17878</v>
      </c>
      <c r="AK5974" s="9" t="str">
        <f>VLOOKUP(Y5974,zdroj!D:AJ,33,0)</f>
        <v>katA</v>
      </c>
    </row>
    <row r="5975" spans="8:37" x14ac:dyDescent="0.25">
      <c r="H5975" s="8"/>
      <c r="I5975" s="8"/>
      <c r="N5975" s="23"/>
      <c r="O5975" s="24"/>
      <c r="P5975" s="19"/>
      <c r="Q5975" s="19"/>
      <c r="R5975" s="19"/>
      <c r="U5975" s="27"/>
      <c r="Y5975" s="9" t="s">
        <v>585</v>
      </c>
      <c r="Z5975" s="9" t="s">
        <v>462</v>
      </c>
      <c r="AA5975" s="9" t="s">
        <v>237</v>
      </c>
      <c r="AB5975" s="9">
        <v>83437649</v>
      </c>
      <c r="AC5975" s="9" t="s">
        <v>6750</v>
      </c>
      <c r="AD5975" s="9" t="s">
        <v>225</v>
      </c>
      <c r="AE5975" s="5">
        <f t="shared" si="208"/>
        <v>0</v>
      </c>
      <c r="AF5975" s="5" t="str">
        <f t="shared" si="209"/>
        <v>katA</v>
      </c>
      <c r="AG5975" s="153"/>
      <c r="AH5975" s="153"/>
      <c r="AI5975" t="s">
        <v>201</v>
      </c>
      <c r="AJ5975" t="s">
        <v>17878</v>
      </c>
      <c r="AK5975" s="9" t="str">
        <f>VLOOKUP(Y5975,zdroj!D:AJ,33,0)</f>
        <v>katA</v>
      </c>
    </row>
    <row r="5976" spans="8:37" x14ac:dyDescent="0.25">
      <c r="H5976" s="8"/>
      <c r="I5976" s="8"/>
      <c r="N5976" s="23"/>
      <c r="O5976" s="24"/>
      <c r="P5976" s="19"/>
      <c r="Q5976" s="19"/>
      <c r="R5976" s="19"/>
      <c r="U5976" s="27"/>
      <c r="Y5976" s="9" t="s">
        <v>585</v>
      </c>
      <c r="Z5976" s="9" t="s">
        <v>462</v>
      </c>
      <c r="AA5976" s="9" t="s">
        <v>237</v>
      </c>
      <c r="AB5976" s="9">
        <v>78791928</v>
      </c>
      <c r="AC5976" s="9" t="s">
        <v>6751</v>
      </c>
      <c r="AD5976" s="9" t="s">
        <v>225</v>
      </c>
      <c r="AE5976" s="5">
        <f t="shared" si="208"/>
        <v>0</v>
      </c>
      <c r="AF5976" s="5" t="str">
        <f t="shared" si="209"/>
        <v>katA</v>
      </c>
      <c r="AG5976" s="153"/>
      <c r="AH5976" s="153"/>
      <c r="AI5976" t="s">
        <v>201</v>
      </c>
      <c r="AJ5976" t="s">
        <v>17878</v>
      </c>
      <c r="AK5976" s="9" t="str">
        <f>VLOOKUP(Y5976,zdroj!D:AJ,33,0)</f>
        <v>katA</v>
      </c>
    </row>
    <row r="5977" spans="8:37" x14ac:dyDescent="0.25">
      <c r="H5977" s="8"/>
      <c r="I5977" s="8"/>
      <c r="N5977" s="23"/>
      <c r="O5977" s="24"/>
      <c r="P5977" s="19"/>
      <c r="Q5977" s="19"/>
      <c r="R5977" s="19"/>
      <c r="U5977" s="27"/>
      <c r="Y5977" s="9" t="s">
        <v>585</v>
      </c>
      <c r="Z5977" s="9" t="s">
        <v>462</v>
      </c>
      <c r="AA5977" s="9" t="s">
        <v>237</v>
      </c>
      <c r="AB5977" s="9">
        <v>28097564</v>
      </c>
      <c r="AC5977" s="9" t="s">
        <v>6752</v>
      </c>
      <c r="AD5977" s="9" t="s">
        <v>225</v>
      </c>
      <c r="AE5977" s="5">
        <f t="shared" si="208"/>
        <v>0</v>
      </c>
      <c r="AF5977" s="5" t="str">
        <f t="shared" si="209"/>
        <v>katA</v>
      </c>
      <c r="AG5977" s="153"/>
      <c r="AH5977" s="153"/>
      <c r="AI5977" t="s">
        <v>201</v>
      </c>
      <c r="AJ5977" t="s">
        <v>17878</v>
      </c>
      <c r="AK5977" s="9" t="str">
        <f>VLOOKUP(Y5977,zdroj!D:AJ,33,0)</f>
        <v>katA</v>
      </c>
    </row>
    <row r="5978" spans="8:37" x14ac:dyDescent="0.25">
      <c r="H5978" s="8"/>
      <c r="I5978" s="8"/>
      <c r="N5978" s="23"/>
      <c r="O5978" s="24"/>
      <c r="P5978" s="19"/>
      <c r="Q5978" s="19"/>
      <c r="R5978" s="19"/>
      <c r="U5978" s="27"/>
      <c r="Y5978" s="9" t="s">
        <v>585</v>
      </c>
      <c r="Z5978" s="9" t="s">
        <v>462</v>
      </c>
      <c r="AA5978" s="9" t="s">
        <v>237</v>
      </c>
      <c r="AB5978" s="9">
        <v>41778839</v>
      </c>
      <c r="AC5978" s="9" t="s">
        <v>6753</v>
      </c>
      <c r="AD5978" s="9" t="s">
        <v>225</v>
      </c>
      <c r="AE5978" s="5">
        <f t="shared" si="208"/>
        <v>0</v>
      </c>
      <c r="AF5978" s="5" t="str">
        <f t="shared" si="209"/>
        <v>katA</v>
      </c>
      <c r="AG5978" s="153"/>
      <c r="AH5978" s="153"/>
      <c r="AI5978" t="s">
        <v>201</v>
      </c>
      <c r="AJ5978" t="s">
        <v>17878</v>
      </c>
      <c r="AK5978" s="9" t="str">
        <f>VLOOKUP(Y5978,zdroj!D:AJ,33,0)</f>
        <v>katA</v>
      </c>
    </row>
    <row r="5979" spans="8:37" x14ac:dyDescent="0.25">
      <c r="H5979" s="8"/>
      <c r="I5979" s="8"/>
      <c r="N5979" s="23"/>
      <c r="O5979" s="24"/>
      <c r="P5979" s="19"/>
      <c r="Q5979" s="19"/>
      <c r="R5979" s="19"/>
      <c r="U5979" s="27"/>
      <c r="Y5979" s="9" t="s">
        <v>585</v>
      </c>
      <c r="Z5979" s="9" t="s">
        <v>462</v>
      </c>
      <c r="AA5979" s="9" t="s">
        <v>237</v>
      </c>
      <c r="AB5979" s="9">
        <v>75412993</v>
      </c>
      <c r="AC5979" s="9" t="s">
        <v>6754</v>
      </c>
      <c r="AD5979" s="9" t="s">
        <v>225</v>
      </c>
      <c r="AE5979" s="5">
        <f t="shared" si="208"/>
        <v>0</v>
      </c>
      <c r="AF5979" s="5" t="str">
        <f t="shared" si="209"/>
        <v>katA</v>
      </c>
      <c r="AG5979" s="153"/>
      <c r="AH5979" s="153"/>
      <c r="AI5979" t="s">
        <v>201</v>
      </c>
      <c r="AJ5979" t="s">
        <v>17878</v>
      </c>
      <c r="AK5979" s="9" t="str">
        <f>VLOOKUP(Y5979,zdroj!D:AJ,33,0)</f>
        <v>katA</v>
      </c>
    </row>
    <row r="5980" spans="8:37" x14ac:dyDescent="0.25">
      <c r="H5980" s="8"/>
      <c r="I5980" s="8"/>
      <c r="N5980" s="23"/>
      <c r="O5980" s="24"/>
      <c r="P5980" s="19"/>
      <c r="Q5980" s="19"/>
      <c r="R5980" s="19"/>
      <c r="U5980" s="27"/>
      <c r="Y5980" s="9" t="s">
        <v>585</v>
      </c>
      <c r="Z5980" s="9" t="s">
        <v>462</v>
      </c>
      <c r="AA5980" s="9" t="s">
        <v>237</v>
      </c>
      <c r="AB5980" s="9">
        <v>78578728</v>
      </c>
      <c r="AC5980" s="9" t="s">
        <v>6755</v>
      </c>
      <c r="AD5980" s="9" t="s">
        <v>225</v>
      </c>
      <c r="AE5980" s="5">
        <f t="shared" si="208"/>
        <v>0</v>
      </c>
      <c r="AF5980" s="5" t="str">
        <f t="shared" si="209"/>
        <v>katA</v>
      </c>
      <c r="AG5980" s="153"/>
      <c r="AH5980" s="153"/>
      <c r="AI5980" t="s">
        <v>201</v>
      </c>
      <c r="AJ5980" t="s">
        <v>17878</v>
      </c>
      <c r="AK5980" s="9" t="str">
        <f>VLOOKUP(Y5980,zdroj!D:AJ,33,0)</f>
        <v>katA</v>
      </c>
    </row>
    <row r="5981" spans="8:37" x14ac:dyDescent="0.25">
      <c r="H5981" s="8"/>
      <c r="I5981" s="8"/>
      <c r="N5981" s="23"/>
      <c r="O5981" s="24"/>
      <c r="P5981" s="19"/>
      <c r="Q5981" s="19"/>
      <c r="R5981" s="19"/>
      <c r="U5981" s="27"/>
      <c r="Y5981" s="9" t="s">
        <v>585</v>
      </c>
      <c r="Z5981" s="9" t="s">
        <v>462</v>
      </c>
      <c r="AA5981" s="9" t="s">
        <v>237</v>
      </c>
      <c r="AB5981" s="9">
        <v>79883877</v>
      </c>
      <c r="AC5981" s="9" t="s">
        <v>6756</v>
      </c>
      <c r="AD5981" s="9" t="s">
        <v>225</v>
      </c>
      <c r="AE5981" s="5">
        <f t="shared" si="208"/>
        <v>0</v>
      </c>
      <c r="AF5981" s="5" t="str">
        <f t="shared" si="209"/>
        <v>katA</v>
      </c>
      <c r="AG5981" s="153"/>
      <c r="AH5981" s="153"/>
      <c r="AI5981" t="s">
        <v>201</v>
      </c>
      <c r="AJ5981" t="s">
        <v>17878</v>
      </c>
      <c r="AK5981" s="9" t="str">
        <f>VLOOKUP(Y5981,zdroj!D:AJ,33,0)</f>
        <v>katA</v>
      </c>
    </row>
    <row r="5982" spans="8:37" x14ac:dyDescent="0.25">
      <c r="H5982" s="8"/>
      <c r="I5982" s="8"/>
      <c r="N5982" s="23"/>
      <c r="O5982" s="24"/>
      <c r="P5982" s="19"/>
      <c r="Q5982" s="19"/>
      <c r="R5982" s="19"/>
      <c r="U5982" s="27"/>
      <c r="Y5982" s="9" t="s">
        <v>585</v>
      </c>
      <c r="Z5982" s="9" t="s">
        <v>462</v>
      </c>
      <c r="AA5982" s="9" t="s">
        <v>237</v>
      </c>
      <c r="AB5982" s="9">
        <v>79485910</v>
      </c>
      <c r="AC5982" s="9" t="s">
        <v>6757</v>
      </c>
      <c r="AD5982" s="9" t="s">
        <v>800</v>
      </c>
      <c r="AE5982" s="5">
        <f t="shared" si="208"/>
        <v>0</v>
      </c>
      <c r="AF5982" s="5" t="str">
        <f t="shared" si="209"/>
        <v>Pokryto</v>
      </c>
      <c r="AG5982" s="153"/>
      <c r="AH5982" s="153"/>
      <c r="AI5982" t="s">
        <v>201</v>
      </c>
      <c r="AJ5982" t="s">
        <v>800</v>
      </c>
      <c r="AK5982" s="9" t="str">
        <f>VLOOKUP(Y5982,zdroj!D:AJ,33,0)</f>
        <v>katA</v>
      </c>
    </row>
    <row r="5983" spans="8:37" x14ac:dyDescent="0.25">
      <c r="H5983" s="8"/>
      <c r="I5983" s="8"/>
      <c r="N5983" s="23"/>
      <c r="O5983" s="24"/>
      <c r="P5983" s="19"/>
      <c r="Q5983" s="19"/>
      <c r="R5983" s="19"/>
      <c r="U5983" s="27"/>
      <c r="Y5983" s="9" t="s">
        <v>585</v>
      </c>
      <c r="Z5983" s="9" t="s">
        <v>462</v>
      </c>
      <c r="AA5983" s="9" t="s">
        <v>237</v>
      </c>
      <c r="AB5983" s="9">
        <v>82397767</v>
      </c>
      <c r="AC5983" s="9" t="s">
        <v>6758</v>
      </c>
      <c r="AD5983" s="9" t="s">
        <v>225</v>
      </c>
      <c r="AE5983" s="5">
        <f t="shared" si="208"/>
        <v>0</v>
      </c>
      <c r="AF5983" s="5" t="str">
        <f t="shared" si="209"/>
        <v>katA</v>
      </c>
      <c r="AG5983" s="153"/>
      <c r="AH5983" s="153"/>
      <c r="AI5983" t="s">
        <v>201</v>
      </c>
      <c r="AJ5983" t="s">
        <v>17878</v>
      </c>
      <c r="AK5983" s="9" t="str">
        <f>VLOOKUP(Y5983,zdroj!D:AJ,33,0)</f>
        <v>katA</v>
      </c>
    </row>
    <row r="5984" spans="8:37" x14ac:dyDescent="0.25">
      <c r="H5984" s="8"/>
      <c r="I5984" s="8"/>
      <c r="N5984" s="23"/>
      <c r="O5984" s="24"/>
      <c r="P5984" s="19"/>
      <c r="Q5984" s="19"/>
      <c r="R5984" s="19"/>
      <c r="U5984" s="27"/>
      <c r="Y5984" s="9" t="s">
        <v>585</v>
      </c>
      <c r="Z5984" s="9" t="s">
        <v>462</v>
      </c>
      <c r="AA5984" s="9" t="s">
        <v>237</v>
      </c>
      <c r="AB5984" s="9">
        <v>78766559</v>
      </c>
      <c r="AC5984" s="9" t="s">
        <v>6759</v>
      </c>
      <c r="AD5984" s="9" t="s">
        <v>231</v>
      </c>
      <c r="AE5984" s="5">
        <f t="shared" si="208"/>
        <v>0</v>
      </c>
      <c r="AF5984" s="5" t="str">
        <f t="shared" si="209"/>
        <v>katB</v>
      </c>
      <c r="AG5984" s="153"/>
      <c r="AH5984" s="153"/>
      <c r="AI5984" t="s">
        <v>201</v>
      </c>
      <c r="AJ5984" t="s">
        <v>17878</v>
      </c>
      <c r="AK5984" s="9" t="str">
        <f>VLOOKUP(Y5984,zdroj!D:AJ,33,0)</f>
        <v>katA</v>
      </c>
    </row>
    <row r="5985" spans="8:37" x14ac:dyDescent="0.25">
      <c r="H5985" s="8"/>
      <c r="I5985" s="8"/>
      <c r="N5985" s="23"/>
      <c r="O5985" s="24"/>
      <c r="P5985" s="19"/>
      <c r="Q5985" s="19"/>
      <c r="R5985" s="19"/>
      <c r="U5985" s="27"/>
      <c r="Y5985" s="9" t="s">
        <v>585</v>
      </c>
      <c r="Z5985" s="9" t="s">
        <v>462</v>
      </c>
      <c r="AA5985" s="9" t="s">
        <v>237</v>
      </c>
      <c r="AB5985" s="9">
        <v>23336251</v>
      </c>
      <c r="AC5985" s="9" t="s">
        <v>6760</v>
      </c>
      <c r="AD5985" s="9" t="s">
        <v>225</v>
      </c>
      <c r="AE5985" s="5">
        <f t="shared" si="208"/>
        <v>0</v>
      </c>
      <c r="AF5985" s="5" t="str">
        <f t="shared" si="209"/>
        <v>katA</v>
      </c>
      <c r="AG5985" s="153"/>
      <c r="AH5985" s="153"/>
      <c r="AI5985" t="s">
        <v>201</v>
      </c>
      <c r="AJ5985" t="s">
        <v>17878</v>
      </c>
      <c r="AK5985" s="9" t="str">
        <f>VLOOKUP(Y5985,zdroj!D:AJ,33,0)</f>
        <v>katA</v>
      </c>
    </row>
    <row r="5986" spans="8:37" x14ac:dyDescent="0.25">
      <c r="H5986" s="8"/>
      <c r="I5986" s="8"/>
      <c r="N5986" s="23"/>
      <c r="O5986" s="24"/>
      <c r="P5986" s="19"/>
      <c r="Q5986" s="19"/>
      <c r="R5986" s="19"/>
      <c r="U5986" s="27"/>
      <c r="Y5986" s="9" t="s">
        <v>585</v>
      </c>
      <c r="Z5986" s="9" t="s">
        <v>462</v>
      </c>
      <c r="AA5986" s="9" t="s">
        <v>237</v>
      </c>
      <c r="AB5986" s="9">
        <v>28257367</v>
      </c>
      <c r="AC5986" s="9" t="s">
        <v>6761</v>
      </c>
      <c r="AD5986" s="9" t="s">
        <v>225</v>
      </c>
      <c r="AE5986" s="5">
        <f t="shared" si="208"/>
        <v>0</v>
      </c>
      <c r="AF5986" s="5" t="str">
        <f t="shared" si="209"/>
        <v>katA</v>
      </c>
      <c r="AG5986" s="153"/>
      <c r="AH5986" s="153"/>
      <c r="AI5986" t="s">
        <v>201</v>
      </c>
      <c r="AJ5986" t="s">
        <v>17878</v>
      </c>
      <c r="AK5986" s="9" t="str">
        <f>VLOOKUP(Y5986,zdroj!D:AJ,33,0)</f>
        <v>katA</v>
      </c>
    </row>
    <row r="5987" spans="8:37" x14ac:dyDescent="0.25">
      <c r="H5987" s="8"/>
      <c r="I5987" s="8"/>
      <c r="N5987" s="23"/>
      <c r="O5987" s="24"/>
      <c r="P5987" s="19"/>
      <c r="Q5987" s="19"/>
      <c r="R5987" s="19"/>
      <c r="U5987" s="27"/>
      <c r="Y5987" s="9" t="s">
        <v>585</v>
      </c>
      <c r="Z5987" s="9" t="s">
        <v>462</v>
      </c>
      <c r="AA5987" s="9" t="s">
        <v>237</v>
      </c>
      <c r="AB5987" s="9">
        <v>73242675</v>
      </c>
      <c r="AC5987" s="9" t="s">
        <v>6762</v>
      </c>
      <c r="AD5987" s="9" t="s">
        <v>225</v>
      </c>
      <c r="AE5987" s="5">
        <f t="shared" si="208"/>
        <v>0</v>
      </c>
      <c r="AF5987" s="5" t="str">
        <f t="shared" si="209"/>
        <v>katA</v>
      </c>
      <c r="AG5987" s="153"/>
      <c r="AH5987" s="153"/>
      <c r="AI5987" t="s">
        <v>201</v>
      </c>
      <c r="AJ5987" t="s">
        <v>17878</v>
      </c>
      <c r="AK5987" s="9" t="str">
        <f>VLOOKUP(Y5987,zdroj!D:AJ,33,0)</f>
        <v>katA</v>
      </c>
    </row>
    <row r="5988" spans="8:37" x14ac:dyDescent="0.25">
      <c r="H5988" s="8"/>
      <c r="I5988" s="8"/>
      <c r="N5988" s="23"/>
      <c r="O5988" s="24"/>
      <c r="P5988" s="19"/>
      <c r="Q5988" s="19"/>
      <c r="R5988" s="19"/>
      <c r="U5988" s="27"/>
      <c r="Y5988" s="9" t="s">
        <v>585</v>
      </c>
      <c r="Z5988" s="9" t="s">
        <v>462</v>
      </c>
      <c r="AA5988" s="9" t="s">
        <v>237</v>
      </c>
      <c r="AB5988" s="9">
        <v>28298756</v>
      </c>
      <c r="AC5988" s="9" t="s">
        <v>6763</v>
      </c>
      <c r="AD5988" s="9" t="s">
        <v>231</v>
      </c>
      <c r="AE5988" s="5">
        <f t="shared" si="208"/>
        <v>0</v>
      </c>
      <c r="AF5988" s="5" t="str">
        <f t="shared" si="209"/>
        <v>katB</v>
      </c>
      <c r="AG5988" s="153"/>
      <c r="AH5988" s="153"/>
      <c r="AI5988" t="s">
        <v>201</v>
      </c>
      <c r="AJ5988" t="s">
        <v>17878</v>
      </c>
      <c r="AK5988" s="9" t="str">
        <f>VLOOKUP(Y5988,zdroj!D:AJ,33,0)</f>
        <v>katA</v>
      </c>
    </row>
    <row r="5989" spans="8:37" x14ac:dyDescent="0.25">
      <c r="H5989" s="8"/>
      <c r="I5989" s="8"/>
      <c r="N5989" s="23"/>
      <c r="O5989" s="24"/>
      <c r="P5989" s="19"/>
      <c r="Q5989" s="19"/>
      <c r="R5989" s="19"/>
      <c r="U5989" s="27"/>
      <c r="Y5989" s="9" t="s">
        <v>585</v>
      </c>
      <c r="Z5989" s="9" t="s">
        <v>462</v>
      </c>
      <c r="AA5989" s="9" t="s">
        <v>237</v>
      </c>
      <c r="AB5989" s="9">
        <v>78096472</v>
      </c>
      <c r="AC5989" s="9" t="s">
        <v>6764</v>
      </c>
      <c r="AD5989" s="9" t="s">
        <v>231</v>
      </c>
      <c r="AE5989" s="5">
        <f t="shared" si="208"/>
        <v>0</v>
      </c>
      <c r="AF5989" s="5" t="str">
        <f t="shared" si="209"/>
        <v>katB</v>
      </c>
      <c r="AG5989" s="153"/>
      <c r="AH5989" s="153"/>
      <c r="AI5989" t="s">
        <v>201</v>
      </c>
      <c r="AJ5989" t="s">
        <v>17878</v>
      </c>
      <c r="AK5989" s="9" t="str">
        <f>VLOOKUP(Y5989,zdroj!D:AJ,33,0)</f>
        <v>katA</v>
      </c>
    </row>
    <row r="5990" spans="8:37" x14ac:dyDescent="0.25">
      <c r="H5990" s="8"/>
      <c r="I5990" s="8"/>
      <c r="N5990" s="23"/>
      <c r="O5990" s="24"/>
      <c r="P5990" s="19"/>
      <c r="Q5990" s="19"/>
      <c r="R5990" s="19"/>
      <c r="U5990" s="27"/>
      <c r="Y5990" s="9" t="s">
        <v>585</v>
      </c>
      <c r="Z5990" s="9" t="s">
        <v>462</v>
      </c>
      <c r="AA5990" s="9" t="s">
        <v>237</v>
      </c>
      <c r="AB5990" s="9">
        <v>83219447</v>
      </c>
      <c r="AC5990" s="9" t="s">
        <v>6765</v>
      </c>
      <c r="AD5990" s="9" t="s">
        <v>225</v>
      </c>
      <c r="AE5990" s="5">
        <f t="shared" si="208"/>
        <v>0</v>
      </c>
      <c r="AF5990" s="5" t="str">
        <f t="shared" si="209"/>
        <v>katA</v>
      </c>
      <c r="AG5990" s="153"/>
      <c r="AH5990" s="153"/>
      <c r="AI5990" t="s">
        <v>201</v>
      </c>
      <c r="AJ5990" t="s">
        <v>17878</v>
      </c>
      <c r="AK5990" s="9" t="str">
        <f>VLOOKUP(Y5990,zdroj!D:AJ,33,0)</f>
        <v>katA</v>
      </c>
    </row>
    <row r="5991" spans="8:37" x14ac:dyDescent="0.25">
      <c r="H5991" s="8"/>
      <c r="I5991" s="8"/>
      <c r="N5991" s="23"/>
      <c r="O5991" s="24"/>
      <c r="P5991" s="19"/>
      <c r="Q5991" s="19"/>
      <c r="R5991" s="19"/>
      <c r="U5991" s="27"/>
      <c r="Y5991" s="9" t="s">
        <v>585</v>
      </c>
      <c r="Z5991" s="9" t="s">
        <v>462</v>
      </c>
      <c r="AA5991" s="9" t="s">
        <v>237</v>
      </c>
      <c r="AB5991" s="9">
        <v>28257383</v>
      </c>
      <c r="AC5991" s="9" t="s">
        <v>6766</v>
      </c>
      <c r="AD5991" s="9" t="s">
        <v>231</v>
      </c>
      <c r="AE5991" s="5">
        <f t="shared" si="208"/>
        <v>0</v>
      </c>
      <c r="AF5991" s="5" t="str">
        <f t="shared" si="209"/>
        <v>katB</v>
      </c>
      <c r="AG5991" s="153"/>
      <c r="AH5991" s="153"/>
      <c r="AI5991" t="s">
        <v>229</v>
      </c>
      <c r="AJ5991" t="s">
        <v>17878</v>
      </c>
      <c r="AK5991" s="9" t="str">
        <f>VLOOKUP(Y5991,zdroj!D:AJ,33,0)</f>
        <v>katA</v>
      </c>
    </row>
    <row r="5992" spans="8:37" x14ac:dyDescent="0.25">
      <c r="H5992" s="8"/>
      <c r="I5992" s="8"/>
      <c r="N5992" s="23"/>
      <c r="O5992" s="24"/>
      <c r="P5992" s="19"/>
      <c r="Q5992" s="19"/>
      <c r="R5992" s="19"/>
      <c r="U5992" s="27"/>
      <c r="Y5992" s="9" t="s">
        <v>585</v>
      </c>
      <c r="Z5992" s="9" t="s">
        <v>462</v>
      </c>
      <c r="AA5992" s="9" t="s">
        <v>237</v>
      </c>
      <c r="AB5992" s="9">
        <v>40849376</v>
      </c>
      <c r="AC5992" s="9" t="s">
        <v>6767</v>
      </c>
      <c r="AD5992" s="9" t="s">
        <v>225</v>
      </c>
      <c r="AE5992" s="5">
        <f t="shared" si="208"/>
        <v>0</v>
      </c>
      <c r="AF5992" s="5" t="str">
        <f t="shared" si="209"/>
        <v>katA</v>
      </c>
      <c r="AG5992" s="153"/>
      <c r="AH5992" s="153"/>
      <c r="AI5992" t="s">
        <v>201</v>
      </c>
      <c r="AJ5992" t="s">
        <v>17878</v>
      </c>
      <c r="AK5992" s="9" t="str">
        <f>VLOOKUP(Y5992,zdroj!D:AJ,33,0)</f>
        <v>katA</v>
      </c>
    </row>
    <row r="5993" spans="8:37" x14ac:dyDescent="0.25">
      <c r="H5993" s="8"/>
      <c r="I5993" s="8"/>
      <c r="N5993" s="23"/>
      <c r="O5993" s="24"/>
      <c r="P5993" s="19"/>
      <c r="Q5993" s="19"/>
      <c r="R5993" s="19"/>
      <c r="U5993" s="27"/>
      <c r="Y5993" s="9" t="s">
        <v>585</v>
      </c>
      <c r="Z5993" s="9" t="s">
        <v>462</v>
      </c>
      <c r="AA5993" s="9" t="s">
        <v>237</v>
      </c>
      <c r="AB5993" s="9">
        <v>78923123</v>
      </c>
      <c r="AC5993" s="9" t="s">
        <v>6768</v>
      </c>
      <c r="AD5993" s="9" t="s">
        <v>225</v>
      </c>
      <c r="AE5993" s="5">
        <f t="shared" si="208"/>
        <v>0</v>
      </c>
      <c r="AF5993" s="5" t="str">
        <f t="shared" si="209"/>
        <v>katA</v>
      </c>
      <c r="AG5993" s="153"/>
      <c r="AH5993" s="153"/>
      <c r="AI5993" t="s">
        <v>201</v>
      </c>
      <c r="AJ5993" t="s">
        <v>17878</v>
      </c>
      <c r="AK5993" s="9" t="str">
        <f>VLOOKUP(Y5993,zdroj!D:AJ,33,0)</f>
        <v>katA</v>
      </c>
    </row>
    <row r="5994" spans="8:37" x14ac:dyDescent="0.25">
      <c r="H5994" s="8"/>
      <c r="I5994" s="8"/>
      <c r="N5994" s="23"/>
      <c r="O5994" s="24"/>
      <c r="P5994" s="19"/>
      <c r="Q5994" s="19"/>
      <c r="R5994" s="19"/>
      <c r="U5994" s="27"/>
      <c r="Y5994" s="9" t="s">
        <v>585</v>
      </c>
      <c r="Z5994" s="9" t="s">
        <v>462</v>
      </c>
      <c r="AA5994" s="9" t="s">
        <v>237</v>
      </c>
      <c r="AB5994" s="9">
        <v>27885691</v>
      </c>
      <c r="AC5994" s="9" t="s">
        <v>6769</v>
      </c>
      <c r="AD5994" s="9" t="s">
        <v>225</v>
      </c>
      <c r="AE5994" s="5">
        <f t="shared" si="208"/>
        <v>0</v>
      </c>
      <c r="AF5994" s="5" t="str">
        <f t="shared" si="209"/>
        <v>katA</v>
      </c>
      <c r="AG5994" s="153"/>
      <c r="AH5994" s="153"/>
      <c r="AI5994" t="s">
        <v>201</v>
      </c>
      <c r="AJ5994" t="s">
        <v>17878</v>
      </c>
      <c r="AK5994" s="9" t="str">
        <f>VLOOKUP(Y5994,zdroj!D:AJ,33,0)</f>
        <v>katA</v>
      </c>
    </row>
    <row r="5995" spans="8:37" x14ac:dyDescent="0.25">
      <c r="H5995" s="8"/>
      <c r="I5995" s="8"/>
      <c r="N5995" s="23"/>
      <c r="O5995" s="24"/>
      <c r="P5995" s="19"/>
      <c r="Q5995" s="19"/>
      <c r="R5995" s="19"/>
      <c r="U5995" s="27"/>
      <c r="Y5995" s="9" t="s">
        <v>585</v>
      </c>
      <c r="Z5995" s="9" t="s">
        <v>462</v>
      </c>
      <c r="AA5995" s="9" t="s">
        <v>237</v>
      </c>
      <c r="AB5995" s="9">
        <v>41386639</v>
      </c>
      <c r="AC5995" s="9" t="s">
        <v>6770</v>
      </c>
      <c r="AD5995" s="9" t="s">
        <v>225</v>
      </c>
      <c r="AE5995" s="5">
        <f t="shared" si="208"/>
        <v>0</v>
      </c>
      <c r="AF5995" s="5" t="str">
        <f t="shared" si="209"/>
        <v>katA</v>
      </c>
      <c r="AG5995" s="153"/>
      <c r="AH5995" s="153"/>
      <c r="AI5995" t="s">
        <v>201</v>
      </c>
      <c r="AJ5995" t="s">
        <v>17878</v>
      </c>
      <c r="AK5995" s="9" t="str">
        <f>VLOOKUP(Y5995,zdroj!D:AJ,33,0)</f>
        <v>katA</v>
      </c>
    </row>
    <row r="5996" spans="8:37" x14ac:dyDescent="0.25">
      <c r="H5996" s="8"/>
      <c r="I5996" s="8"/>
      <c r="N5996" s="23"/>
      <c r="O5996" s="24"/>
      <c r="P5996" s="19"/>
      <c r="Q5996" s="19"/>
      <c r="R5996" s="19"/>
      <c r="U5996" s="27"/>
      <c r="Y5996" s="9" t="s">
        <v>585</v>
      </c>
      <c r="Z5996" s="9" t="s">
        <v>462</v>
      </c>
      <c r="AA5996" s="9" t="s">
        <v>237</v>
      </c>
      <c r="AB5996" s="9">
        <v>23336269</v>
      </c>
      <c r="AC5996" s="9" t="s">
        <v>6771</v>
      </c>
      <c r="AD5996" s="9" t="s">
        <v>225</v>
      </c>
      <c r="AE5996" s="5">
        <f t="shared" si="208"/>
        <v>0</v>
      </c>
      <c r="AF5996" s="5" t="str">
        <f t="shared" si="209"/>
        <v>katA</v>
      </c>
      <c r="AG5996" s="153"/>
      <c r="AH5996" s="153"/>
      <c r="AI5996" t="s">
        <v>201</v>
      </c>
      <c r="AJ5996" t="s">
        <v>17878</v>
      </c>
      <c r="AK5996" s="9" t="str">
        <f>VLOOKUP(Y5996,zdroj!D:AJ,33,0)</f>
        <v>katA</v>
      </c>
    </row>
    <row r="5997" spans="8:37" x14ac:dyDescent="0.25">
      <c r="H5997" s="8"/>
      <c r="I5997" s="8"/>
      <c r="N5997" s="23"/>
      <c r="O5997" s="24"/>
      <c r="P5997" s="19"/>
      <c r="Q5997" s="19"/>
      <c r="R5997" s="19"/>
      <c r="U5997" s="27"/>
      <c r="Y5997" s="9" t="s">
        <v>585</v>
      </c>
      <c r="Z5997" s="9" t="s">
        <v>462</v>
      </c>
      <c r="AA5997" s="9" t="s">
        <v>237</v>
      </c>
      <c r="AB5997" s="9">
        <v>28257375</v>
      </c>
      <c r="AC5997" s="9" t="s">
        <v>6772</v>
      </c>
      <c r="AD5997" s="9" t="s">
        <v>225</v>
      </c>
      <c r="AE5997" s="5">
        <f t="shared" si="208"/>
        <v>0</v>
      </c>
      <c r="AF5997" s="5" t="str">
        <f t="shared" si="209"/>
        <v>katA</v>
      </c>
      <c r="AG5997" s="153"/>
      <c r="AH5997" s="153"/>
      <c r="AI5997" t="s">
        <v>201</v>
      </c>
      <c r="AJ5997" t="s">
        <v>17878</v>
      </c>
      <c r="AK5997" s="9" t="str">
        <f>VLOOKUP(Y5997,zdroj!D:AJ,33,0)</f>
        <v>katA</v>
      </c>
    </row>
    <row r="5998" spans="8:37" x14ac:dyDescent="0.25">
      <c r="H5998" s="8"/>
      <c r="I5998" s="8"/>
      <c r="N5998" s="23"/>
      <c r="O5998" s="24"/>
      <c r="P5998" s="19"/>
      <c r="Q5998" s="19"/>
      <c r="R5998" s="19"/>
      <c r="U5998" s="27"/>
      <c r="Y5998" s="9" t="s">
        <v>585</v>
      </c>
      <c r="Z5998" s="9" t="s">
        <v>462</v>
      </c>
      <c r="AA5998" s="9" t="s">
        <v>237</v>
      </c>
      <c r="AB5998" s="9">
        <v>77920198</v>
      </c>
      <c r="AC5998" s="9" t="s">
        <v>6773</v>
      </c>
      <c r="AD5998" s="9" t="s">
        <v>225</v>
      </c>
      <c r="AE5998" s="5">
        <f t="shared" si="208"/>
        <v>0</v>
      </c>
      <c r="AF5998" s="5" t="str">
        <f t="shared" si="209"/>
        <v>katA</v>
      </c>
      <c r="AG5998" s="153"/>
      <c r="AH5998" s="153"/>
      <c r="AI5998" t="s">
        <v>201</v>
      </c>
      <c r="AJ5998" t="s">
        <v>17878</v>
      </c>
      <c r="AK5998" s="9" t="str">
        <f>VLOOKUP(Y5998,zdroj!D:AJ,33,0)</f>
        <v>katA</v>
      </c>
    </row>
    <row r="5999" spans="8:37" x14ac:dyDescent="0.25">
      <c r="H5999" s="8"/>
      <c r="I5999" s="8"/>
      <c r="N5999" s="23"/>
      <c r="O5999" s="24"/>
      <c r="P5999" s="19"/>
      <c r="Q5999" s="19"/>
      <c r="R5999" s="19"/>
      <c r="U5999" s="27"/>
      <c r="Y5999" s="9" t="s">
        <v>585</v>
      </c>
      <c r="Z5999" s="9" t="s">
        <v>462</v>
      </c>
      <c r="AA5999" s="9" t="s">
        <v>237</v>
      </c>
      <c r="AB5999" s="9">
        <v>78612705</v>
      </c>
      <c r="AC5999" s="9" t="s">
        <v>6774</v>
      </c>
      <c r="AD5999" s="9" t="s">
        <v>225</v>
      </c>
      <c r="AE5999" s="5">
        <f t="shared" si="208"/>
        <v>0</v>
      </c>
      <c r="AF5999" s="5" t="str">
        <f t="shared" si="209"/>
        <v>katA</v>
      </c>
      <c r="AG5999" s="153"/>
      <c r="AH5999" s="153"/>
      <c r="AI5999" t="s">
        <v>201</v>
      </c>
      <c r="AJ5999" t="s">
        <v>17878</v>
      </c>
      <c r="AK5999" s="9" t="str">
        <f>VLOOKUP(Y5999,zdroj!D:AJ,33,0)</f>
        <v>katA</v>
      </c>
    </row>
    <row r="6000" spans="8:37" x14ac:dyDescent="0.25">
      <c r="H6000" s="8"/>
      <c r="I6000" s="8"/>
      <c r="N6000" s="23"/>
      <c r="O6000" s="24"/>
      <c r="P6000" s="19"/>
      <c r="Q6000" s="19"/>
      <c r="R6000" s="19"/>
      <c r="U6000" s="27"/>
      <c r="Y6000" s="9" t="s">
        <v>585</v>
      </c>
      <c r="Z6000" s="9" t="s">
        <v>462</v>
      </c>
      <c r="AA6000" s="9" t="s">
        <v>237</v>
      </c>
      <c r="AB6000" s="9">
        <v>79091075</v>
      </c>
      <c r="AC6000" s="9" t="s">
        <v>6775</v>
      </c>
      <c r="AD6000" s="9" t="s">
        <v>225</v>
      </c>
      <c r="AE6000" s="5">
        <f t="shared" si="208"/>
        <v>0</v>
      </c>
      <c r="AF6000" s="5" t="str">
        <f t="shared" si="209"/>
        <v>katA</v>
      </c>
      <c r="AG6000" s="153"/>
      <c r="AH6000" s="153"/>
      <c r="AI6000" t="s">
        <v>201</v>
      </c>
      <c r="AJ6000" t="s">
        <v>17878</v>
      </c>
      <c r="AK6000" s="9" t="str">
        <f>VLOOKUP(Y6000,zdroj!D:AJ,33,0)</f>
        <v>katA</v>
      </c>
    </row>
    <row r="6001" spans="8:37" x14ac:dyDescent="0.25">
      <c r="H6001" s="8"/>
      <c r="I6001" s="8"/>
      <c r="N6001" s="23"/>
      <c r="O6001" s="24"/>
      <c r="P6001" s="19"/>
      <c r="Q6001" s="19"/>
      <c r="R6001" s="19"/>
      <c r="U6001" s="27"/>
      <c r="Y6001" s="9" t="s">
        <v>585</v>
      </c>
      <c r="Z6001" s="9" t="s">
        <v>462</v>
      </c>
      <c r="AA6001" s="9" t="s">
        <v>237</v>
      </c>
      <c r="AB6001" s="9">
        <v>42648076</v>
      </c>
      <c r="AC6001" s="9" t="s">
        <v>6776</v>
      </c>
      <c r="AD6001" s="9" t="s">
        <v>800</v>
      </c>
      <c r="AE6001" s="5">
        <f t="shared" si="208"/>
        <v>0</v>
      </c>
      <c r="AF6001" s="5" t="str">
        <f t="shared" si="209"/>
        <v>Pokryto</v>
      </c>
      <c r="AG6001" s="153"/>
      <c r="AH6001" s="153"/>
      <c r="AI6001" t="s">
        <v>201</v>
      </c>
      <c r="AJ6001" t="s">
        <v>800</v>
      </c>
      <c r="AK6001" s="9" t="str">
        <f>VLOOKUP(Y6001,zdroj!D:AJ,33,0)</f>
        <v>katA</v>
      </c>
    </row>
    <row r="6002" spans="8:37" x14ac:dyDescent="0.25">
      <c r="H6002" s="8"/>
      <c r="I6002" s="8"/>
      <c r="N6002" s="23"/>
      <c r="O6002" s="24"/>
      <c r="P6002" s="19"/>
      <c r="Q6002" s="19"/>
      <c r="R6002" s="19"/>
      <c r="U6002" s="27"/>
      <c r="Y6002" s="9" t="s">
        <v>585</v>
      </c>
      <c r="Z6002" s="9" t="s">
        <v>462</v>
      </c>
      <c r="AA6002" s="9" t="s">
        <v>237</v>
      </c>
      <c r="AB6002" s="9">
        <v>79253075</v>
      </c>
      <c r="AC6002" s="9" t="s">
        <v>6777</v>
      </c>
      <c r="AD6002" s="9" t="s">
        <v>225</v>
      </c>
      <c r="AE6002" s="5">
        <f t="shared" si="208"/>
        <v>0</v>
      </c>
      <c r="AF6002" s="5" t="str">
        <f t="shared" si="209"/>
        <v>katA</v>
      </c>
      <c r="AG6002" s="153"/>
      <c r="AH6002" s="153"/>
      <c r="AI6002" t="s">
        <v>201</v>
      </c>
      <c r="AJ6002" t="s">
        <v>17878</v>
      </c>
      <c r="AK6002" s="9" t="str">
        <f>VLOOKUP(Y6002,zdroj!D:AJ,33,0)</f>
        <v>katA</v>
      </c>
    </row>
    <row r="6003" spans="8:37" x14ac:dyDescent="0.25">
      <c r="H6003" s="8"/>
      <c r="I6003" s="8"/>
      <c r="N6003" s="23"/>
      <c r="O6003" s="24"/>
      <c r="P6003" s="19"/>
      <c r="Q6003" s="19"/>
      <c r="R6003" s="19"/>
      <c r="U6003" s="27"/>
      <c r="Y6003" s="9" t="s">
        <v>585</v>
      </c>
      <c r="Z6003" s="9" t="s">
        <v>462</v>
      </c>
      <c r="AA6003" s="9" t="s">
        <v>237</v>
      </c>
      <c r="AB6003" s="9">
        <v>78687390</v>
      </c>
      <c r="AC6003" s="9" t="s">
        <v>6778</v>
      </c>
      <c r="AD6003" s="9" t="s">
        <v>225</v>
      </c>
      <c r="AE6003" s="5">
        <f t="shared" si="208"/>
        <v>0</v>
      </c>
      <c r="AF6003" s="5" t="str">
        <f t="shared" si="209"/>
        <v>katA</v>
      </c>
      <c r="AG6003" s="153"/>
      <c r="AH6003" s="153"/>
      <c r="AI6003" t="s">
        <v>201</v>
      </c>
      <c r="AJ6003" t="s">
        <v>17878</v>
      </c>
      <c r="AK6003" s="9" t="str">
        <f>VLOOKUP(Y6003,zdroj!D:AJ,33,0)</f>
        <v>katA</v>
      </c>
    </row>
    <row r="6004" spans="8:37" x14ac:dyDescent="0.25">
      <c r="H6004" s="8"/>
      <c r="I6004" s="8"/>
      <c r="N6004" s="23"/>
      <c r="O6004" s="24"/>
      <c r="P6004" s="19"/>
      <c r="Q6004" s="19"/>
      <c r="R6004" s="19"/>
      <c r="U6004" s="27"/>
      <c r="Y6004" s="9" t="s">
        <v>585</v>
      </c>
      <c r="Z6004" s="9" t="s">
        <v>462</v>
      </c>
      <c r="AA6004" s="9" t="s">
        <v>237</v>
      </c>
      <c r="AB6004" s="9">
        <v>78573572</v>
      </c>
      <c r="AC6004" s="9" t="s">
        <v>6779</v>
      </c>
      <c r="AD6004" s="9" t="s">
        <v>225</v>
      </c>
      <c r="AE6004" s="5">
        <f t="shared" si="208"/>
        <v>0</v>
      </c>
      <c r="AF6004" s="5" t="str">
        <f t="shared" si="209"/>
        <v>katA</v>
      </c>
      <c r="AG6004" s="153"/>
      <c r="AH6004" s="153"/>
      <c r="AI6004" t="s">
        <v>201</v>
      </c>
      <c r="AJ6004" t="s">
        <v>17878</v>
      </c>
      <c r="AK6004" s="9" t="str">
        <f>VLOOKUP(Y6004,zdroj!D:AJ,33,0)</f>
        <v>katA</v>
      </c>
    </row>
    <row r="6005" spans="8:37" x14ac:dyDescent="0.25">
      <c r="H6005" s="8"/>
      <c r="I6005" s="8"/>
      <c r="N6005" s="23"/>
      <c r="O6005" s="24"/>
      <c r="P6005" s="19"/>
      <c r="Q6005" s="19"/>
      <c r="R6005" s="19"/>
      <c r="U6005" s="27"/>
      <c r="Y6005" s="9" t="s">
        <v>585</v>
      </c>
      <c r="Z6005" s="9" t="s">
        <v>462</v>
      </c>
      <c r="AA6005" s="9" t="s">
        <v>237</v>
      </c>
      <c r="AB6005" s="9">
        <v>23336277</v>
      </c>
      <c r="AC6005" s="9" t="s">
        <v>6780</v>
      </c>
      <c r="AD6005" s="9" t="s">
        <v>231</v>
      </c>
      <c r="AE6005" s="5">
        <f t="shared" si="208"/>
        <v>0</v>
      </c>
      <c r="AF6005" s="5" t="str">
        <f t="shared" si="209"/>
        <v>katB</v>
      </c>
      <c r="AG6005" s="153"/>
      <c r="AH6005" s="153"/>
      <c r="AI6005" t="s">
        <v>201</v>
      </c>
      <c r="AJ6005" t="s">
        <v>17878</v>
      </c>
      <c r="AK6005" s="9" t="str">
        <f>VLOOKUP(Y6005,zdroj!D:AJ,33,0)</f>
        <v>katA</v>
      </c>
    </row>
    <row r="6006" spans="8:37" x14ac:dyDescent="0.25">
      <c r="H6006" s="8"/>
      <c r="I6006" s="8"/>
      <c r="N6006" s="23"/>
      <c r="O6006" s="24"/>
      <c r="P6006" s="19"/>
      <c r="Q6006" s="19"/>
      <c r="R6006" s="19"/>
      <c r="U6006" s="27"/>
      <c r="Y6006" s="9" t="s">
        <v>585</v>
      </c>
      <c r="Z6006" s="9" t="s">
        <v>462</v>
      </c>
      <c r="AA6006" s="9" t="s">
        <v>237</v>
      </c>
      <c r="AB6006" s="9">
        <v>23336285</v>
      </c>
      <c r="AC6006" s="9" t="s">
        <v>6781</v>
      </c>
      <c r="AD6006" s="9" t="s">
        <v>225</v>
      </c>
      <c r="AE6006" s="5">
        <f t="shared" si="208"/>
        <v>0</v>
      </c>
      <c r="AF6006" s="5" t="str">
        <f t="shared" si="209"/>
        <v>katA</v>
      </c>
      <c r="AG6006" s="153"/>
      <c r="AH6006" s="153"/>
      <c r="AI6006" t="s">
        <v>201</v>
      </c>
      <c r="AJ6006" t="s">
        <v>17878</v>
      </c>
      <c r="AK6006" s="9" t="str">
        <f>VLOOKUP(Y6006,zdroj!D:AJ,33,0)</f>
        <v>katA</v>
      </c>
    </row>
    <row r="6007" spans="8:37" x14ac:dyDescent="0.25">
      <c r="H6007" s="8"/>
      <c r="I6007" s="8"/>
      <c r="N6007" s="23"/>
      <c r="O6007" s="24"/>
      <c r="P6007" s="19"/>
      <c r="Q6007" s="19"/>
      <c r="R6007" s="19"/>
      <c r="U6007" s="27"/>
      <c r="Y6007" s="9" t="s">
        <v>587</v>
      </c>
      <c r="Z6007" s="9" t="s">
        <v>462</v>
      </c>
      <c r="AA6007" s="9" t="s">
        <v>198</v>
      </c>
      <c r="AB6007" s="9">
        <v>27787711</v>
      </c>
      <c r="AC6007" s="9" t="s">
        <v>6782</v>
      </c>
      <c r="AD6007" s="9" t="s">
        <v>231</v>
      </c>
      <c r="AE6007" s="5">
        <f t="shared" si="208"/>
        <v>0</v>
      </c>
      <c r="AF6007" s="5" t="str">
        <f t="shared" si="209"/>
        <v>katB</v>
      </c>
      <c r="AG6007" s="153"/>
      <c r="AH6007" s="153"/>
      <c r="AI6007" t="s">
        <v>195</v>
      </c>
      <c r="AJ6007" t="s">
        <v>340</v>
      </c>
      <c r="AK6007" s="9" t="str">
        <f>VLOOKUP(Y6007,zdroj!D:AJ,33,0)</f>
        <v>katB</v>
      </c>
    </row>
    <row r="6008" spans="8:37" x14ac:dyDescent="0.25">
      <c r="H6008" s="8"/>
      <c r="I6008" s="8"/>
      <c r="N6008" s="23"/>
      <c r="O6008" s="24"/>
      <c r="P6008" s="19"/>
      <c r="Q6008" s="19"/>
      <c r="R6008" s="19"/>
      <c r="U6008" s="27"/>
      <c r="Y6008" s="9" t="s">
        <v>587</v>
      </c>
      <c r="Z6008" s="9" t="s">
        <v>462</v>
      </c>
      <c r="AA6008" s="9" t="s">
        <v>198</v>
      </c>
      <c r="AB6008" s="9">
        <v>72436743</v>
      </c>
      <c r="AC6008" s="9" t="s">
        <v>6783</v>
      </c>
      <c r="AD6008" s="9" t="s">
        <v>231</v>
      </c>
      <c r="AE6008" s="5">
        <f t="shared" si="208"/>
        <v>0</v>
      </c>
      <c r="AF6008" s="5" t="str">
        <f t="shared" si="209"/>
        <v>katB</v>
      </c>
      <c r="AG6008" s="153"/>
      <c r="AH6008" s="153"/>
      <c r="AI6008" t="s">
        <v>195</v>
      </c>
      <c r="AJ6008" t="s">
        <v>340</v>
      </c>
      <c r="AK6008" s="9" t="str">
        <f>VLOOKUP(Y6008,zdroj!D:AJ,33,0)</f>
        <v>katB</v>
      </c>
    </row>
    <row r="6009" spans="8:37" x14ac:dyDescent="0.25">
      <c r="H6009" s="8"/>
      <c r="I6009" s="8"/>
      <c r="N6009" s="23"/>
      <c r="O6009" s="24"/>
      <c r="P6009" s="19"/>
      <c r="Q6009" s="19"/>
      <c r="R6009" s="19"/>
      <c r="U6009" s="27"/>
      <c r="Y6009" s="9" t="s">
        <v>587</v>
      </c>
      <c r="Z6009" s="9" t="s">
        <v>462</v>
      </c>
      <c r="AA6009" s="9" t="s">
        <v>198</v>
      </c>
      <c r="AB6009" s="9">
        <v>75226642</v>
      </c>
      <c r="AC6009" s="9" t="s">
        <v>6784</v>
      </c>
      <c r="AD6009" s="9" t="s">
        <v>231</v>
      </c>
      <c r="AE6009" s="5">
        <f t="shared" si="208"/>
        <v>0</v>
      </c>
      <c r="AF6009" s="5" t="str">
        <f t="shared" si="209"/>
        <v>katB</v>
      </c>
      <c r="AG6009" s="153"/>
      <c r="AH6009" s="153"/>
      <c r="AI6009" t="s">
        <v>195</v>
      </c>
      <c r="AJ6009" t="s">
        <v>340</v>
      </c>
      <c r="AK6009" s="9" t="str">
        <f>VLOOKUP(Y6009,zdroj!D:AJ,33,0)</f>
        <v>katB</v>
      </c>
    </row>
    <row r="6010" spans="8:37" x14ac:dyDescent="0.25">
      <c r="H6010" s="8"/>
      <c r="I6010" s="8"/>
      <c r="N6010" s="23"/>
      <c r="O6010" s="24"/>
      <c r="P6010" s="19"/>
      <c r="Q6010" s="19"/>
      <c r="R6010" s="19"/>
      <c r="U6010" s="27"/>
      <c r="Y6010" s="9" t="s">
        <v>587</v>
      </c>
      <c r="Z6010" s="9" t="s">
        <v>462</v>
      </c>
      <c r="AA6010" s="9" t="s">
        <v>198</v>
      </c>
      <c r="AB6010" s="9">
        <v>79197493</v>
      </c>
      <c r="AC6010" s="9" t="s">
        <v>6785</v>
      </c>
      <c r="AD6010" s="9" t="s">
        <v>231</v>
      </c>
      <c r="AE6010" s="5">
        <f t="shared" si="208"/>
        <v>0</v>
      </c>
      <c r="AF6010" s="5" t="str">
        <f t="shared" si="209"/>
        <v>katB</v>
      </c>
      <c r="AG6010" s="153"/>
      <c r="AH6010" s="153"/>
      <c r="AI6010" t="s">
        <v>229</v>
      </c>
      <c r="AJ6010" t="s">
        <v>17878</v>
      </c>
      <c r="AK6010" s="9" t="str">
        <f>VLOOKUP(Y6010,zdroj!D:AJ,33,0)</f>
        <v>katB</v>
      </c>
    </row>
    <row r="6011" spans="8:37" x14ac:dyDescent="0.25">
      <c r="H6011" s="8"/>
      <c r="I6011" s="8"/>
      <c r="N6011" s="23"/>
      <c r="O6011" s="24"/>
      <c r="P6011" s="19"/>
      <c r="Q6011" s="19"/>
      <c r="R6011" s="19"/>
      <c r="U6011" s="27"/>
      <c r="Y6011" s="9" t="s">
        <v>587</v>
      </c>
      <c r="Z6011" s="9" t="s">
        <v>462</v>
      </c>
      <c r="AA6011" s="9" t="s">
        <v>198</v>
      </c>
      <c r="AB6011" s="9">
        <v>8021546</v>
      </c>
      <c r="AC6011" s="9" t="s">
        <v>6786</v>
      </c>
      <c r="AD6011" s="9" t="s">
        <v>231</v>
      </c>
      <c r="AE6011" s="5">
        <f t="shared" si="208"/>
        <v>0</v>
      </c>
      <c r="AF6011" s="5" t="str">
        <f t="shared" si="209"/>
        <v>katB</v>
      </c>
      <c r="AG6011" s="153"/>
      <c r="AH6011" s="153"/>
      <c r="AI6011" t="s">
        <v>201</v>
      </c>
      <c r="AJ6011" t="s">
        <v>17878</v>
      </c>
      <c r="AK6011" s="9" t="str">
        <f>VLOOKUP(Y6011,zdroj!D:AJ,33,0)</f>
        <v>katB</v>
      </c>
    </row>
    <row r="6012" spans="8:37" x14ac:dyDescent="0.25">
      <c r="H6012" s="8"/>
      <c r="I6012" s="8"/>
      <c r="N6012" s="23"/>
      <c r="O6012" s="24"/>
      <c r="P6012" s="19"/>
      <c r="Q6012" s="19"/>
      <c r="R6012" s="19"/>
      <c r="U6012" s="27"/>
      <c r="Y6012" s="9" t="s">
        <v>587</v>
      </c>
      <c r="Z6012" s="9" t="s">
        <v>462</v>
      </c>
      <c r="AA6012" s="9" t="s">
        <v>198</v>
      </c>
      <c r="AB6012" s="9">
        <v>8021554</v>
      </c>
      <c r="AC6012" s="9" t="s">
        <v>6787</v>
      </c>
      <c r="AD6012" s="9" t="s">
        <v>231</v>
      </c>
      <c r="AE6012" s="5">
        <f t="shared" si="208"/>
        <v>0</v>
      </c>
      <c r="AF6012" s="5" t="str">
        <f t="shared" si="209"/>
        <v>katB</v>
      </c>
      <c r="AG6012" s="153"/>
      <c r="AH6012" s="153"/>
      <c r="AI6012" t="s">
        <v>201</v>
      </c>
      <c r="AJ6012" t="s">
        <v>17878</v>
      </c>
      <c r="AK6012" s="9" t="str">
        <f>VLOOKUP(Y6012,zdroj!D:AJ,33,0)</f>
        <v>katB</v>
      </c>
    </row>
    <row r="6013" spans="8:37" x14ac:dyDescent="0.25">
      <c r="H6013" s="8"/>
      <c r="I6013" s="8"/>
      <c r="N6013" s="23"/>
      <c r="O6013" s="24"/>
      <c r="P6013" s="19"/>
      <c r="Q6013" s="19"/>
      <c r="R6013" s="19"/>
      <c r="U6013" s="27"/>
      <c r="Y6013" s="9" t="s">
        <v>587</v>
      </c>
      <c r="Z6013" s="9" t="s">
        <v>462</v>
      </c>
      <c r="AA6013" s="9" t="s">
        <v>198</v>
      </c>
      <c r="AB6013" s="9">
        <v>8021562</v>
      </c>
      <c r="AC6013" s="9" t="s">
        <v>6788</v>
      </c>
      <c r="AD6013" s="9" t="s">
        <v>231</v>
      </c>
      <c r="AE6013" s="5">
        <f t="shared" si="208"/>
        <v>0</v>
      </c>
      <c r="AF6013" s="5" t="str">
        <f t="shared" si="209"/>
        <v>katB</v>
      </c>
      <c r="AG6013" s="153"/>
      <c r="AH6013" s="153"/>
      <c r="AI6013" t="s">
        <v>201</v>
      </c>
      <c r="AJ6013" t="s">
        <v>17878</v>
      </c>
      <c r="AK6013" s="9" t="str">
        <f>VLOOKUP(Y6013,zdroj!D:AJ,33,0)</f>
        <v>katB</v>
      </c>
    </row>
    <row r="6014" spans="8:37" x14ac:dyDescent="0.25">
      <c r="H6014" s="8"/>
      <c r="I6014" s="8"/>
      <c r="N6014" s="23"/>
      <c r="O6014" s="24"/>
      <c r="P6014" s="19"/>
      <c r="Q6014" s="19"/>
      <c r="R6014" s="19"/>
      <c r="U6014" s="27"/>
      <c r="Y6014" s="9" t="s">
        <v>587</v>
      </c>
      <c r="Z6014" s="9" t="s">
        <v>462</v>
      </c>
      <c r="AA6014" s="9" t="s">
        <v>198</v>
      </c>
      <c r="AB6014" s="9">
        <v>8021571</v>
      </c>
      <c r="AC6014" s="9" t="s">
        <v>6789</v>
      </c>
      <c r="AD6014" s="9" t="s">
        <v>231</v>
      </c>
      <c r="AE6014" s="5">
        <f t="shared" si="208"/>
        <v>0</v>
      </c>
      <c r="AF6014" s="5" t="str">
        <f t="shared" si="209"/>
        <v>katB</v>
      </c>
      <c r="AG6014" s="153"/>
      <c r="AH6014" s="153"/>
      <c r="AI6014" t="s">
        <v>201</v>
      </c>
      <c r="AJ6014" t="s">
        <v>17878</v>
      </c>
      <c r="AK6014" s="9" t="str">
        <f>VLOOKUP(Y6014,zdroj!D:AJ,33,0)</f>
        <v>katB</v>
      </c>
    </row>
    <row r="6015" spans="8:37" x14ac:dyDescent="0.25">
      <c r="H6015" s="8"/>
      <c r="I6015" s="8"/>
      <c r="N6015" s="23"/>
      <c r="O6015" s="24"/>
      <c r="P6015" s="19"/>
      <c r="Q6015" s="19"/>
      <c r="R6015" s="19"/>
      <c r="U6015" s="27"/>
      <c r="Y6015" s="9" t="s">
        <v>587</v>
      </c>
      <c r="Z6015" s="9" t="s">
        <v>462</v>
      </c>
      <c r="AA6015" s="9" t="s">
        <v>198</v>
      </c>
      <c r="AB6015" s="9">
        <v>8016941</v>
      </c>
      <c r="AC6015" s="9" t="s">
        <v>6790</v>
      </c>
      <c r="AD6015" s="9" t="s">
        <v>231</v>
      </c>
      <c r="AE6015" s="5">
        <f t="shared" si="208"/>
        <v>0</v>
      </c>
      <c r="AF6015" s="5" t="str">
        <f t="shared" si="209"/>
        <v>katB</v>
      </c>
      <c r="AG6015" s="153"/>
      <c r="AH6015" s="153"/>
      <c r="AI6015" t="s">
        <v>201</v>
      </c>
      <c r="AJ6015" t="s">
        <v>17878</v>
      </c>
      <c r="AK6015" s="9" t="str">
        <f>VLOOKUP(Y6015,zdroj!D:AJ,33,0)</f>
        <v>katB</v>
      </c>
    </row>
    <row r="6016" spans="8:37" x14ac:dyDescent="0.25">
      <c r="H6016" s="8"/>
      <c r="I6016" s="8"/>
      <c r="N6016" s="23"/>
      <c r="O6016" s="24"/>
      <c r="P6016" s="19"/>
      <c r="Q6016" s="19"/>
      <c r="R6016" s="19"/>
      <c r="U6016" s="27"/>
      <c r="Y6016" s="9" t="s">
        <v>587</v>
      </c>
      <c r="Z6016" s="9" t="s">
        <v>462</v>
      </c>
      <c r="AA6016" s="9" t="s">
        <v>198</v>
      </c>
      <c r="AB6016" s="9">
        <v>8023361</v>
      </c>
      <c r="AC6016" s="9" t="s">
        <v>6791</v>
      </c>
      <c r="AD6016" s="9" t="s">
        <v>231</v>
      </c>
      <c r="AE6016" s="5">
        <f t="shared" si="208"/>
        <v>0</v>
      </c>
      <c r="AF6016" s="5" t="str">
        <f t="shared" si="209"/>
        <v>katB</v>
      </c>
      <c r="AG6016" s="153"/>
      <c r="AH6016" s="153"/>
      <c r="AI6016" t="s">
        <v>195</v>
      </c>
      <c r="AJ6016" t="s">
        <v>340</v>
      </c>
      <c r="AK6016" s="9" t="str">
        <f>VLOOKUP(Y6016,zdroj!D:AJ,33,0)</f>
        <v>katB</v>
      </c>
    </row>
    <row r="6017" spans="8:37" x14ac:dyDescent="0.25">
      <c r="H6017" s="8"/>
      <c r="I6017" s="8"/>
      <c r="N6017" s="23"/>
      <c r="O6017" s="24"/>
      <c r="P6017" s="19"/>
      <c r="Q6017" s="19"/>
      <c r="R6017" s="19"/>
      <c r="U6017" s="27"/>
      <c r="Y6017" s="9" t="s">
        <v>587</v>
      </c>
      <c r="Z6017" s="9" t="s">
        <v>462</v>
      </c>
      <c r="AA6017" s="9" t="s">
        <v>198</v>
      </c>
      <c r="AB6017" s="9">
        <v>8017778</v>
      </c>
      <c r="AC6017" s="9" t="s">
        <v>6792</v>
      </c>
      <c r="AD6017" s="9" t="s">
        <v>231</v>
      </c>
      <c r="AE6017" s="5">
        <f t="shared" si="208"/>
        <v>0</v>
      </c>
      <c r="AF6017" s="5" t="str">
        <f t="shared" si="209"/>
        <v>katB</v>
      </c>
      <c r="AG6017" s="153"/>
      <c r="AH6017" s="153"/>
      <c r="AI6017" t="s">
        <v>201</v>
      </c>
      <c r="AJ6017" t="s">
        <v>17878</v>
      </c>
      <c r="AK6017" s="9" t="str">
        <f>VLOOKUP(Y6017,zdroj!D:AJ,33,0)</f>
        <v>katB</v>
      </c>
    </row>
    <row r="6018" spans="8:37" x14ac:dyDescent="0.25">
      <c r="H6018" s="8"/>
      <c r="I6018" s="8"/>
      <c r="N6018" s="23"/>
      <c r="O6018" s="24"/>
      <c r="P6018" s="19"/>
      <c r="Q6018" s="19"/>
      <c r="R6018" s="19"/>
      <c r="U6018" s="27"/>
      <c r="Y6018" s="9" t="s">
        <v>587</v>
      </c>
      <c r="Z6018" s="9" t="s">
        <v>462</v>
      </c>
      <c r="AA6018" s="9" t="s">
        <v>198</v>
      </c>
      <c r="AB6018" s="9">
        <v>73193321</v>
      </c>
      <c r="AC6018" s="9" t="s">
        <v>6793</v>
      </c>
      <c r="AD6018" s="9" t="s">
        <v>231</v>
      </c>
      <c r="AE6018" s="5">
        <f t="shared" si="208"/>
        <v>0</v>
      </c>
      <c r="AF6018" s="5" t="str">
        <f t="shared" si="209"/>
        <v>katB</v>
      </c>
      <c r="AG6018" s="153"/>
      <c r="AH6018" s="153"/>
      <c r="AI6018" t="s">
        <v>201</v>
      </c>
      <c r="AJ6018" t="s">
        <v>17878</v>
      </c>
      <c r="AK6018" s="9" t="str">
        <f>VLOOKUP(Y6018,zdroj!D:AJ,33,0)</f>
        <v>katB</v>
      </c>
    </row>
    <row r="6019" spans="8:37" x14ac:dyDescent="0.25">
      <c r="H6019" s="8"/>
      <c r="I6019" s="8"/>
      <c r="N6019" s="23"/>
      <c r="O6019" s="24"/>
      <c r="P6019" s="19"/>
      <c r="Q6019" s="19"/>
      <c r="R6019" s="19"/>
      <c r="U6019" s="27"/>
      <c r="Y6019" s="9" t="s">
        <v>587</v>
      </c>
      <c r="Z6019" s="9" t="s">
        <v>462</v>
      </c>
      <c r="AA6019" s="9" t="s">
        <v>198</v>
      </c>
      <c r="AB6019" s="9">
        <v>8018057</v>
      </c>
      <c r="AC6019" s="9" t="s">
        <v>6794</v>
      </c>
      <c r="AD6019" s="9" t="s">
        <v>231</v>
      </c>
      <c r="AE6019" s="5">
        <f t="shared" si="208"/>
        <v>0</v>
      </c>
      <c r="AF6019" s="5" t="str">
        <f t="shared" si="209"/>
        <v>katB</v>
      </c>
      <c r="AG6019" s="153"/>
      <c r="AH6019" s="153"/>
      <c r="AI6019" t="s">
        <v>201</v>
      </c>
      <c r="AJ6019" t="s">
        <v>17878</v>
      </c>
      <c r="AK6019" s="9" t="str">
        <f>VLOOKUP(Y6019,zdroj!D:AJ,33,0)</f>
        <v>katB</v>
      </c>
    </row>
    <row r="6020" spans="8:37" x14ac:dyDescent="0.25">
      <c r="H6020" s="8"/>
      <c r="I6020" s="8"/>
      <c r="N6020" s="23"/>
      <c r="O6020" s="24"/>
      <c r="P6020" s="19"/>
      <c r="Q6020" s="19"/>
      <c r="R6020" s="19"/>
      <c r="U6020" s="27"/>
      <c r="Y6020" s="9" t="s">
        <v>587</v>
      </c>
      <c r="Z6020" s="9" t="s">
        <v>462</v>
      </c>
      <c r="AA6020" s="9" t="s">
        <v>198</v>
      </c>
      <c r="AB6020" s="9">
        <v>8018103</v>
      </c>
      <c r="AC6020" s="9" t="s">
        <v>6795</v>
      </c>
      <c r="AD6020" s="9" t="s">
        <v>231</v>
      </c>
      <c r="AE6020" s="5">
        <f t="shared" si="208"/>
        <v>0</v>
      </c>
      <c r="AF6020" s="5" t="str">
        <f t="shared" si="209"/>
        <v>katB</v>
      </c>
      <c r="AG6020" s="153"/>
      <c r="AH6020" s="153"/>
      <c r="AI6020" t="s">
        <v>201</v>
      </c>
      <c r="AJ6020" t="s">
        <v>17878</v>
      </c>
      <c r="AK6020" s="9" t="str">
        <f>VLOOKUP(Y6020,zdroj!D:AJ,33,0)</f>
        <v>katB</v>
      </c>
    </row>
    <row r="6021" spans="8:37" x14ac:dyDescent="0.25">
      <c r="H6021" s="8"/>
      <c r="I6021" s="8"/>
      <c r="N6021" s="23"/>
      <c r="O6021" s="24"/>
      <c r="P6021" s="19"/>
      <c r="Q6021" s="19"/>
      <c r="R6021" s="19"/>
      <c r="U6021" s="27"/>
      <c r="Y6021" s="9" t="s">
        <v>587</v>
      </c>
      <c r="Z6021" s="9" t="s">
        <v>462</v>
      </c>
      <c r="AA6021" s="9" t="s">
        <v>198</v>
      </c>
      <c r="AB6021" s="9">
        <v>8018111</v>
      </c>
      <c r="AC6021" s="9" t="s">
        <v>6796</v>
      </c>
      <c r="AD6021" s="9" t="s">
        <v>231</v>
      </c>
      <c r="AE6021" s="5">
        <f t="shared" si="208"/>
        <v>0</v>
      </c>
      <c r="AF6021" s="5" t="str">
        <f t="shared" si="209"/>
        <v>katB</v>
      </c>
      <c r="AG6021" s="153"/>
      <c r="AH6021" s="153"/>
      <c r="AI6021" t="s">
        <v>201</v>
      </c>
      <c r="AJ6021" t="s">
        <v>17878</v>
      </c>
      <c r="AK6021" s="9" t="str">
        <f>VLOOKUP(Y6021,zdroj!D:AJ,33,0)</f>
        <v>katB</v>
      </c>
    </row>
    <row r="6022" spans="8:37" x14ac:dyDescent="0.25">
      <c r="H6022" s="8"/>
      <c r="I6022" s="8"/>
      <c r="N6022" s="23"/>
      <c r="O6022" s="24"/>
      <c r="P6022" s="19"/>
      <c r="Q6022" s="19"/>
      <c r="R6022" s="19"/>
      <c r="U6022" s="27"/>
      <c r="Y6022" s="9" t="s">
        <v>587</v>
      </c>
      <c r="Z6022" s="9" t="s">
        <v>462</v>
      </c>
      <c r="AA6022" s="9" t="s">
        <v>198</v>
      </c>
      <c r="AB6022" s="9">
        <v>8018120</v>
      </c>
      <c r="AC6022" s="9" t="s">
        <v>6797</v>
      </c>
      <c r="AD6022" s="9" t="s">
        <v>231</v>
      </c>
      <c r="AE6022" s="5">
        <f t="shared" si="208"/>
        <v>0</v>
      </c>
      <c r="AF6022" s="5" t="str">
        <f t="shared" si="209"/>
        <v>katB</v>
      </c>
      <c r="AG6022" s="153"/>
      <c r="AH6022" s="153"/>
      <c r="AI6022" t="s">
        <v>201</v>
      </c>
      <c r="AJ6022" t="s">
        <v>17878</v>
      </c>
      <c r="AK6022" s="9" t="str">
        <f>VLOOKUP(Y6022,zdroj!D:AJ,33,0)</f>
        <v>katB</v>
      </c>
    </row>
    <row r="6023" spans="8:37" x14ac:dyDescent="0.25">
      <c r="H6023" s="8"/>
      <c r="I6023" s="8"/>
      <c r="N6023" s="23"/>
      <c r="O6023" s="24"/>
      <c r="P6023" s="19"/>
      <c r="Q6023" s="19"/>
      <c r="R6023" s="19"/>
      <c r="U6023" s="27"/>
      <c r="Y6023" s="9" t="s">
        <v>587</v>
      </c>
      <c r="Z6023" s="9" t="s">
        <v>462</v>
      </c>
      <c r="AA6023" s="9" t="s">
        <v>198</v>
      </c>
      <c r="AB6023" s="9">
        <v>8018367</v>
      </c>
      <c r="AC6023" s="9" t="s">
        <v>6798</v>
      </c>
      <c r="AD6023" s="9" t="s">
        <v>231</v>
      </c>
      <c r="AE6023" s="5">
        <f t="shared" si="208"/>
        <v>0</v>
      </c>
      <c r="AF6023" s="5" t="str">
        <f t="shared" si="209"/>
        <v>katB</v>
      </c>
      <c r="AG6023" s="153"/>
      <c r="AH6023" s="153"/>
      <c r="AI6023" t="s">
        <v>201</v>
      </c>
      <c r="AJ6023" t="s">
        <v>17878</v>
      </c>
      <c r="AK6023" s="9" t="str">
        <f>VLOOKUP(Y6023,zdroj!D:AJ,33,0)</f>
        <v>katB</v>
      </c>
    </row>
    <row r="6024" spans="8:37" x14ac:dyDescent="0.25">
      <c r="H6024" s="8"/>
      <c r="I6024" s="8"/>
      <c r="N6024" s="23"/>
      <c r="O6024" s="24"/>
      <c r="P6024" s="19"/>
      <c r="Q6024" s="19"/>
      <c r="R6024" s="19"/>
      <c r="U6024" s="27"/>
      <c r="Y6024" s="9" t="s">
        <v>587</v>
      </c>
      <c r="Z6024" s="9" t="s">
        <v>462</v>
      </c>
      <c r="AA6024" s="9" t="s">
        <v>198</v>
      </c>
      <c r="AB6024" s="9">
        <v>8018375</v>
      </c>
      <c r="AC6024" s="9" t="s">
        <v>6799</v>
      </c>
      <c r="AD6024" s="9" t="s">
        <v>231</v>
      </c>
      <c r="AE6024" s="5">
        <f t="shared" si="208"/>
        <v>0</v>
      </c>
      <c r="AF6024" s="5" t="str">
        <f t="shared" si="209"/>
        <v>katB</v>
      </c>
      <c r="AG6024" s="153"/>
      <c r="AH6024" s="153"/>
      <c r="AI6024" t="s">
        <v>201</v>
      </c>
      <c r="AJ6024" t="s">
        <v>17878</v>
      </c>
      <c r="AK6024" s="9" t="str">
        <f>VLOOKUP(Y6024,zdroj!D:AJ,33,0)</f>
        <v>katB</v>
      </c>
    </row>
    <row r="6025" spans="8:37" x14ac:dyDescent="0.25">
      <c r="H6025" s="8"/>
      <c r="I6025" s="8"/>
      <c r="N6025" s="23"/>
      <c r="O6025" s="24"/>
      <c r="P6025" s="19"/>
      <c r="Q6025" s="19"/>
      <c r="R6025" s="19"/>
      <c r="U6025" s="27"/>
      <c r="Y6025" s="9" t="s">
        <v>587</v>
      </c>
      <c r="Z6025" s="9" t="s">
        <v>462</v>
      </c>
      <c r="AA6025" s="9" t="s">
        <v>198</v>
      </c>
      <c r="AB6025" s="9">
        <v>8018596</v>
      </c>
      <c r="AC6025" s="9" t="s">
        <v>6800</v>
      </c>
      <c r="AD6025" s="9" t="s">
        <v>231</v>
      </c>
      <c r="AE6025" s="5">
        <f t="shared" si="208"/>
        <v>0</v>
      </c>
      <c r="AF6025" s="5" t="str">
        <f t="shared" si="209"/>
        <v>katB</v>
      </c>
      <c r="AG6025" s="153"/>
      <c r="AH6025" s="153"/>
      <c r="AI6025" t="s">
        <v>201</v>
      </c>
      <c r="AJ6025" t="s">
        <v>17878</v>
      </c>
      <c r="AK6025" s="9" t="str">
        <f>VLOOKUP(Y6025,zdroj!D:AJ,33,0)</f>
        <v>katB</v>
      </c>
    </row>
    <row r="6026" spans="8:37" x14ac:dyDescent="0.25">
      <c r="H6026" s="8"/>
      <c r="I6026" s="8"/>
      <c r="N6026" s="23"/>
      <c r="O6026" s="24"/>
      <c r="P6026" s="19"/>
      <c r="Q6026" s="19"/>
      <c r="R6026" s="19"/>
      <c r="U6026" s="27"/>
      <c r="Y6026" s="9" t="s">
        <v>587</v>
      </c>
      <c r="Z6026" s="9" t="s">
        <v>462</v>
      </c>
      <c r="AA6026" s="9" t="s">
        <v>198</v>
      </c>
      <c r="AB6026" s="9">
        <v>8018685</v>
      </c>
      <c r="AC6026" s="9" t="s">
        <v>6801</v>
      </c>
      <c r="AD6026" s="9" t="s">
        <v>231</v>
      </c>
      <c r="AE6026" s="5">
        <f t="shared" ref="AE6026:AE6089" si="210">VLOOKUP(Y6026,K:T,10,0)</f>
        <v>0</v>
      </c>
      <c r="AF6026" s="5" t="str">
        <f t="shared" ref="AF6026:AF6089" si="211">IF(AE6026="A",IF(AD6026="katA","katB",AD6026),AD6026)</f>
        <v>katB</v>
      </c>
      <c r="AG6026" s="153"/>
      <c r="AH6026" s="153"/>
      <c r="AI6026" t="s">
        <v>201</v>
      </c>
      <c r="AJ6026" t="s">
        <v>17878</v>
      </c>
      <c r="AK6026" s="9" t="str">
        <f>VLOOKUP(Y6026,zdroj!D:AJ,33,0)</f>
        <v>katB</v>
      </c>
    </row>
    <row r="6027" spans="8:37" x14ac:dyDescent="0.25">
      <c r="H6027" s="8"/>
      <c r="I6027" s="8"/>
      <c r="N6027" s="23"/>
      <c r="O6027" s="24"/>
      <c r="P6027" s="19"/>
      <c r="Q6027" s="19"/>
      <c r="R6027" s="19"/>
      <c r="U6027" s="27"/>
      <c r="Y6027" s="9" t="s">
        <v>587</v>
      </c>
      <c r="Z6027" s="9" t="s">
        <v>462</v>
      </c>
      <c r="AA6027" s="9" t="s">
        <v>198</v>
      </c>
      <c r="AB6027" s="9">
        <v>8018693</v>
      </c>
      <c r="AC6027" s="9" t="s">
        <v>6802</v>
      </c>
      <c r="AD6027" s="9" t="s">
        <v>231</v>
      </c>
      <c r="AE6027" s="5">
        <f t="shared" si="210"/>
        <v>0</v>
      </c>
      <c r="AF6027" s="5" t="str">
        <f t="shared" si="211"/>
        <v>katB</v>
      </c>
      <c r="AG6027" s="153"/>
      <c r="AH6027" s="153"/>
      <c r="AI6027" t="s">
        <v>201</v>
      </c>
      <c r="AJ6027" t="s">
        <v>17878</v>
      </c>
      <c r="AK6027" s="9" t="str">
        <f>VLOOKUP(Y6027,zdroj!D:AJ,33,0)</f>
        <v>katB</v>
      </c>
    </row>
    <row r="6028" spans="8:37" x14ac:dyDescent="0.25">
      <c r="H6028" s="8"/>
      <c r="I6028" s="8"/>
      <c r="N6028" s="23"/>
      <c r="O6028" s="24"/>
      <c r="P6028" s="19"/>
      <c r="Q6028" s="19"/>
      <c r="R6028" s="19"/>
      <c r="U6028" s="27"/>
      <c r="Y6028" s="9" t="s">
        <v>587</v>
      </c>
      <c r="Z6028" s="9" t="s">
        <v>462</v>
      </c>
      <c r="AA6028" s="9" t="s">
        <v>198</v>
      </c>
      <c r="AB6028" s="9">
        <v>8018901</v>
      </c>
      <c r="AC6028" s="9" t="s">
        <v>6803</v>
      </c>
      <c r="AD6028" s="9" t="s">
        <v>231</v>
      </c>
      <c r="AE6028" s="5">
        <f t="shared" si="210"/>
        <v>0</v>
      </c>
      <c r="AF6028" s="5" t="str">
        <f t="shared" si="211"/>
        <v>katB</v>
      </c>
      <c r="AG6028" s="153"/>
      <c r="AH6028" s="153"/>
      <c r="AI6028" t="s">
        <v>201</v>
      </c>
      <c r="AJ6028" t="s">
        <v>17878</v>
      </c>
      <c r="AK6028" s="9" t="str">
        <f>VLOOKUP(Y6028,zdroj!D:AJ,33,0)</f>
        <v>katB</v>
      </c>
    </row>
    <row r="6029" spans="8:37" x14ac:dyDescent="0.25">
      <c r="H6029" s="8"/>
      <c r="I6029" s="8"/>
      <c r="N6029" s="23"/>
      <c r="O6029" s="24"/>
      <c r="P6029" s="19"/>
      <c r="Q6029" s="19"/>
      <c r="R6029" s="19"/>
      <c r="U6029" s="27"/>
      <c r="Y6029" s="9" t="s">
        <v>587</v>
      </c>
      <c r="Z6029" s="9" t="s">
        <v>462</v>
      </c>
      <c r="AA6029" s="9" t="s">
        <v>198</v>
      </c>
      <c r="AB6029" s="9">
        <v>8018936</v>
      </c>
      <c r="AC6029" s="9" t="s">
        <v>6804</v>
      </c>
      <c r="AD6029" s="9" t="s">
        <v>231</v>
      </c>
      <c r="AE6029" s="5">
        <f t="shared" si="210"/>
        <v>0</v>
      </c>
      <c r="AF6029" s="5" t="str">
        <f t="shared" si="211"/>
        <v>katB</v>
      </c>
      <c r="AG6029" s="153"/>
      <c r="AH6029" s="153"/>
      <c r="AI6029" t="s">
        <v>201</v>
      </c>
      <c r="AJ6029" t="s">
        <v>17878</v>
      </c>
      <c r="AK6029" s="9" t="str">
        <f>VLOOKUP(Y6029,zdroj!D:AJ,33,0)</f>
        <v>katB</v>
      </c>
    </row>
    <row r="6030" spans="8:37" x14ac:dyDescent="0.25">
      <c r="H6030" s="8"/>
      <c r="I6030" s="8"/>
      <c r="N6030" s="23"/>
      <c r="O6030" s="24"/>
      <c r="P6030" s="19"/>
      <c r="Q6030" s="19"/>
      <c r="R6030" s="19"/>
      <c r="U6030" s="27"/>
      <c r="Y6030" s="9" t="s">
        <v>587</v>
      </c>
      <c r="Z6030" s="9" t="s">
        <v>462</v>
      </c>
      <c r="AA6030" s="9" t="s">
        <v>198</v>
      </c>
      <c r="AB6030" s="9">
        <v>30158770</v>
      </c>
      <c r="AC6030" s="9" t="s">
        <v>6805</v>
      </c>
      <c r="AD6030" s="9" t="s">
        <v>231</v>
      </c>
      <c r="AE6030" s="5">
        <f t="shared" si="210"/>
        <v>0</v>
      </c>
      <c r="AF6030" s="5" t="str">
        <f t="shared" si="211"/>
        <v>katB</v>
      </c>
      <c r="AG6030" s="153"/>
      <c r="AH6030" s="153"/>
      <c r="AI6030" t="s">
        <v>201</v>
      </c>
      <c r="AJ6030" t="s">
        <v>17878</v>
      </c>
      <c r="AK6030" s="9" t="str">
        <f>VLOOKUP(Y6030,zdroj!D:AJ,33,0)</f>
        <v>katB</v>
      </c>
    </row>
    <row r="6031" spans="8:37" x14ac:dyDescent="0.25">
      <c r="H6031" s="8"/>
      <c r="I6031" s="8"/>
      <c r="N6031" s="23"/>
      <c r="O6031" s="24"/>
      <c r="P6031" s="19"/>
      <c r="Q6031" s="19"/>
      <c r="R6031" s="19"/>
      <c r="U6031" s="27"/>
      <c r="Y6031" s="9" t="s">
        <v>587</v>
      </c>
      <c r="Z6031" s="9" t="s">
        <v>462</v>
      </c>
      <c r="AA6031" s="9" t="s">
        <v>198</v>
      </c>
      <c r="AB6031" s="9">
        <v>8018944</v>
      </c>
      <c r="AC6031" s="9" t="s">
        <v>6806</v>
      </c>
      <c r="AD6031" s="9" t="s">
        <v>231</v>
      </c>
      <c r="AE6031" s="5">
        <f t="shared" si="210"/>
        <v>0</v>
      </c>
      <c r="AF6031" s="5" t="str">
        <f t="shared" si="211"/>
        <v>katB</v>
      </c>
      <c r="AG6031" s="153"/>
      <c r="AH6031" s="153"/>
      <c r="AI6031" t="s">
        <v>201</v>
      </c>
      <c r="AJ6031" t="s">
        <v>17878</v>
      </c>
      <c r="AK6031" s="9" t="str">
        <f>VLOOKUP(Y6031,zdroj!D:AJ,33,0)</f>
        <v>katB</v>
      </c>
    </row>
    <row r="6032" spans="8:37" x14ac:dyDescent="0.25">
      <c r="H6032" s="8"/>
      <c r="I6032" s="8"/>
      <c r="N6032" s="23"/>
      <c r="O6032" s="24"/>
      <c r="P6032" s="19"/>
      <c r="Q6032" s="19"/>
      <c r="R6032" s="19"/>
      <c r="U6032" s="27"/>
      <c r="Y6032" s="9" t="s">
        <v>587</v>
      </c>
      <c r="Z6032" s="9" t="s">
        <v>462</v>
      </c>
      <c r="AA6032" s="9" t="s">
        <v>198</v>
      </c>
      <c r="AB6032" s="9">
        <v>8023506</v>
      </c>
      <c r="AC6032" s="9" t="s">
        <v>6807</v>
      </c>
      <c r="AD6032" s="9" t="s">
        <v>231</v>
      </c>
      <c r="AE6032" s="5">
        <f t="shared" si="210"/>
        <v>0</v>
      </c>
      <c r="AF6032" s="5" t="str">
        <f t="shared" si="211"/>
        <v>katB</v>
      </c>
      <c r="AG6032" s="153"/>
      <c r="AH6032" s="153"/>
      <c r="AI6032" t="s">
        <v>195</v>
      </c>
      <c r="AJ6032" t="s">
        <v>340</v>
      </c>
      <c r="AK6032" s="9" t="str">
        <f>VLOOKUP(Y6032,zdroj!D:AJ,33,0)</f>
        <v>katB</v>
      </c>
    </row>
    <row r="6033" spans="8:37" x14ac:dyDescent="0.25">
      <c r="H6033" s="8"/>
      <c r="I6033" s="8"/>
      <c r="N6033" s="23"/>
      <c r="O6033" s="24"/>
      <c r="P6033" s="19"/>
      <c r="Q6033" s="19"/>
      <c r="R6033" s="19"/>
      <c r="U6033" s="27"/>
      <c r="Y6033" s="9" t="s">
        <v>587</v>
      </c>
      <c r="Z6033" s="9" t="s">
        <v>462</v>
      </c>
      <c r="AA6033" s="9" t="s">
        <v>198</v>
      </c>
      <c r="AB6033" s="9">
        <v>8023514</v>
      </c>
      <c r="AC6033" s="9" t="s">
        <v>6808</v>
      </c>
      <c r="AD6033" s="9" t="s">
        <v>231</v>
      </c>
      <c r="AE6033" s="5">
        <f t="shared" si="210"/>
        <v>0</v>
      </c>
      <c r="AF6033" s="5" t="str">
        <f t="shared" si="211"/>
        <v>katB</v>
      </c>
      <c r="AG6033" s="153"/>
      <c r="AH6033" s="153"/>
      <c r="AI6033" t="s">
        <v>195</v>
      </c>
      <c r="AJ6033" t="s">
        <v>340</v>
      </c>
      <c r="AK6033" s="9" t="str">
        <f>VLOOKUP(Y6033,zdroj!D:AJ,33,0)</f>
        <v>katB</v>
      </c>
    </row>
    <row r="6034" spans="8:37" x14ac:dyDescent="0.25">
      <c r="H6034" s="8"/>
      <c r="I6034" s="8"/>
      <c r="N6034" s="23"/>
      <c r="O6034" s="24"/>
      <c r="P6034" s="19"/>
      <c r="Q6034" s="19"/>
      <c r="R6034" s="19"/>
      <c r="U6034" s="27"/>
      <c r="Y6034" s="9" t="s">
        <v>587</v>
      </c>
      <c r="Z6034" s="9" t="s">
        <v>462</v>
      </c>
      <c r="AA6034" s="9" t="s">
        <v>198</v>
      </c>
      <c r="AB6034" s="9">
        <v>8019151</v>
      </c>
      <c r="AC6034" s="9" t="s">
        <v>6809</v>
      </c>
      <c r="AD6034" s="9" t="s">
        <v>231</v>
      </c>
      <c r="AE6034" s="5">
        <f t="shared" si="210"/>
        <v>0</v>
      </c>
      <c r="AF6034" s="5" t="str">
        <f t="shared" si="211"/>
        <v>katB</v>
      </c>
      <c r="AG6034" s="153"/>
      <c r="AH6034" s="153"/>
      <c r="AI6034" t="s">
        <v>201</v>
      </c>
      <c r="AJ6034" t="s">
        <v>17878</v>
      </c>
      <c r="AK6034" s="9" t="str">
        <f>VLOOKUP(Y6034,zdroj!D:AJ,33,0)</f>
        <v>katB</v>
      </c>
    </row>
    <row r="6035" spans="8:37" x14ac:dyDescent="0.25">
      <c r="H6035" s="8"/>
      <c r="I6035" s="8"/>
      <c r="N6035" s="23"/>
      <c r="O6035" s="24"/>
      <c r="P6035" s="19"/>
      <c r="Q6035" s="19"/>
      <c r="R6035" s="19"/>
      <c r="U6035" s="27"/>
      <c r="Y6035" s="9" t="s">
        <v>587</v>
      </c>
      <c r="Z6035" s="9" t="s">
        <v>462</v>
      </c>
      <c r="AA6035" s="9" t="s">
        <v>198</v>
      </c>
      <c r="AB6035" s="9">
        <v>8023581</v>
      </c>
      <c r="AC6035" s="9" t="s">
        <v>6810</v>
      </c>
      <c r="AD6035" s="9" t="s">
        <v>231</v>
      </c>
      <c r="AE6035" s="5">
        <f t="shared" si="210"/>
        <v>0</v>
      </c>
      <c r="AF6035" s="5" t="str">
        <f t="shared" si="211"/>
        <v>katB</v>
      </c>
      <c r="AG6035" s="153"/>
      <c r="AH6035" s="153"/>
      <c r="AI6035" t="s">
        <v>195</v>
      </c>
      <c r="AJ6035" t="s">
        <v>340</v>
      </c>
      <c r="AK6035" s="9" t="str">
        <f>VLOOKUP(Y6035,zdroj!D:AJ,33,0)</f>
        <v>katB</v>
      </c>
    </row>
    <row r="6036" spans="8:37" x14ac:dyDescent="0.25">
      <c r="H6036" s="8"/>
      <c r="I6036" s="8"/>
      <c r="N6036" s="23"/>
      <c r="O6036" s="24"/>
      <c r="P6036" s="19"/>
      <c r="Q6036" s="19"/>
      <c r="R6036" s="19"/>
      <c r="U6036" s="27"/>
      <c r="Y6036" s="9" t="s">
        <v>587</v>
      </c>
      <c r="Z6036" s="9" t="s">
        <v>462</v>
      </c>
      <c r="AA6036" s="9" t="s">
        <v>198</v>
      </c>
      <c r="AB6036" s="9">
        <v>8019916</v>
      </c>
      <c r="AC6036" s="9" t="s">
        <v>6811</v>
      </c>
      <c r="AD6036" s="9" t="s">
        <v>231</v>
      </c>
      <c r="AE6036" s="5">
        <f t="shared" si="210"/>
        <v>0</v>
      </c>
      <c r="AF6036" s="5" t="str">
        <f t="shared" si="211"/>
        <v>katB</v>
      </c>
      <c r="AG6036" s="153"/>
      <c r="AH6036" s="153"/>
      <c r="AI6036" t="s">
        <v>201</v>
      </c>
      <c r="AJ6036" t="s">
        <v>17878</v>
      </c>
      <c r="AK6036" s="9" t="str">
        <f>VLOOKUP(Y6036,zdroj!D:AJ,33,0)</f>
        <v>katB</v>
      </c>
    </row>
    <row r="6037" spans="8:37" x14ac:dyDescent="0.25">
      <c r="H6037" s="8"/>
      <c r="I6037" s="8"/>
      <c r="N6037" s="23"/>
      <c r="O6037" s="24"/>
      <c r="P6037" s="19"/>
      <c r="Q6037" s="19"/>
      <c r="R6037" s="19"/>
      <c r="U6037" s="27"/>
      <c r="Y6037" s="9" t="s">
        <v>587</v>
      </c>
      <c r="Z6037" s="9" t="s">
        <v>462</v>
      </c>
      <c r="AA6037" s="9" t="s">
        <v>198</v>
      </c>
      <c r="AB6037" s="9">
        <v>8019924</v>
      </c>
      <c r="AC6037" s="9" t="s">
        <v>6812</v>
      </c>
      <c r="AD6037" s="9" t="s">
        <v>231</v>
      </c>
      <c r="AE6037" s="5">
        <f t="shared" si="210"/>
        <v>0</v>
      </c>
      <c r="AF6037" s="5" t="str">
        <f t="shared" si="211"/>
        <v>katB</v>
      </c>
      <c r="AG6037" s="153"/>
      <c r="AH6037" s="153"/>
      <c r="AI6037" t="s">
        <v>201</v>
      </c>
      <c r="AJ6037" t="s">
        <v>17878</v>
      </c>
      <c r="AK6037" s="9" t="str">
        <f>VLOOKUP(Y6037,zdroj!D:AJ,33,0)</f>
        <v>katB</v>
      </c>
    </row>
    <row r="6038" spans="8:37" x14ac:dyDescent="0.25">
      <c r="H6038" s="8"/>
      <c r="I6038" s="8"/>
      <c r="N6038" s="23"/>
      <c r="O6038" s="24"/>
      <c r="P6038" s="19"/>
      <c r="Q6038" s="19"/>
      <c r="R6038" s="19"/>
      <c r="U6038" s="27"/>
      <c r="Y6038" s="9" t="s">
        <v>587</v>
      </c>
      <c r="Z6038" s="9" t="s">
        <v>462</v>
      </c>
      <c r="AA6038" s="9" t="s">
        <v>198</v>
      </c>
      <c r="AB6038" s="9">
        <v>8020043</v>
      </c>
      <c r="AC6038" s="9" t="s">
        <v>6813</v>
      </c>
      <c r="AD6038" s="9" t="s">
        <v>231</v>
      </c>
      <c r="AE6038" s="5">
        <f t="shared" si="210"/>
        <v>0</v>
      </c>
      <c r="AF6038" s="5" t="str">
        <f t="shared" si="211"/>
        <v>katB</v>
      </c>
      <c r="AG6038" s="153"/>
      <c r="AH6038" s="153"/>
      <c r="AI6038" t="s">
        <v>201</v>
      </c>
      <c r="AJ6038" t="s">
        <v>17878</v>
      </c>
      <c r="AK6038" s="9" t="str">
        <f>VLOOKUP(Y6038,zdroj!D:AJ,33,0)</f>
        <v>katB</v>
      </c>
    </row>
    <row r="6039" spans="8:37" x14ac:dyDescent="0.25">
      <c r="H6039" s="8"/>
      <c r="I6039" s="8"/>
      <c r="N6039" s="23"/>
      <c r="O6039" s="24"/>
      <c r="P6039" s="19"/>
      <c r="Q6039" s="19"/>
      <c r="R6039" s="19"/>
      <c r="U6039" s="27"/>
      <c r="Y6039" s="9" t="s">
        <v>587</v>
      </c>
      <c r="Z6039" s="9" t="s">
        <v>462</v>
      </c>
      <c r="AA6039" s="9" t="s">
        <v>198</v>
      </c>
      <c r="AB6039" s="9">
        <v>8020051</v>
      </c>
      <c r="AC6039" s="9" t="s">
        <v>6814</v>
      </c>
      <c r="AD6039" s="9" t="s">
        <v>231</v>
      </c>
      <c r="AE6039" s="5">
        <f t="shared" si="210"/>
        <v>0</v>
      </c>
      <c r="AF6039" s="5" t="str">
        <f t="shared" si="211"/>
        <v>katB</v>
      </c>
      <c r="AG6039" s="153"/>
      <c r="AH6039" s="153"/>
      <c r="AI6039" t="s">
        <v>201</v>
      </c>
      <c r="AJ6039" t="s">
        <v>17878</v>
      </c>
      <c r="AK6039" s="9" t="str">
        <f>VLOOKUP(Y6039,zdroj!D:AJ,33,0)</f>
        <v>katB</v>
      </c>
    </row>
    <row r="6040" spans="8:37" x14ac:dyDescent="0.25">
      <c r="H6040" s="8"/>
      <c r="I6040" s="8"/>
      <c r="N6040" s="23"/>
      <c r="O6040" s="24"/>
      <c r="P6040" s="19"/>
      <c r="Q6040" s="19"/>
      <c r="R6040" s="19"/>
      <c r="U6040" s="27"/>
      <c r="Y6040" s="9" t="s">
        <v>587</v>
      </c>
      <c r="Z6040" s="9" t="s">
        <v>462</v>
      </c>
      <c r="AA6040" s="9" t="s">
        <v>198</v>
      </c>
      <c r="AB6040" s="9">
        <v>8020167</v>
      </c>
      <c r="AC6040" s="9" t="s">
        <v>6815</v>
      </c>
      <c r="AD6040" s="9" t="s">
        <v>231</v>
      </c>
      <c r="AE6040" s="5">
        <f t="shared" si="210"/>
        <v>0</v>
      </c>
      <c r="AF6040" s="5" t="str">
        <f t="shared" si="211"/>
        <v>katB</v>
      </c>
      <c r="AG6040" s="153"/>
      <c r="AH6040" s="153"/>
      <c r="AI6040" t="s">
        <v>201</v>
      </c>
      <c r="AJ6040" t="s">
        <v>17878</v>
      </c>
      <c r="AK6040" s="9" t="str">
        <f>VLOOKUP(Y6040,zdroj!D:AJ,33,0)</f>
        <v>katB</v>
      </c>
    </row>
    <row r="6041" spans="8:37" x14ac:dyDescent="0.25">
      <c r="H6041" s="8"/>
      <c r="I6041" s="8"/>
      <c r="N6041" s="23"/>
      <c r="O6041" s="24"/>
      <c r="P6041" s="19"/>
      <c r="Q6041" s="19"/>
      <c r="R6041" s="19"/>
      <c r="U6041" s="27"/>
      <c r="Y6041" s="9" t="s">
        <v>587</v>
      </c>
      <c r="Z6041" s="9" t="s">
        <v>462</v>
      </c>
      <c r="AA6041" s="9" t="s">
        <v>198</v>
      </c>
      <c r="AB6041" s="9">
        <v>8020221</v>
      </c>
      <c r="AC6041" s="9" t="s">
        <v>6816</v>
      </c>
      <c r="AD6041" s="9" t="s">
        <v>231</v>
      </c>
      <c r="AE6041" s="5">
        <f t="shared" si="210"/>
        <v>0</v>
      </c>
      <c r="AF6041" s="5" t="str">
        <f t="shared" si="211"/>
        <v>katB</v>
      </c>
      <c r="AG6041" s="153"/>
      <c r="AH6041" s="153"/>
      <c r="AI6041" t="s">
        <v>201</v>
      </c>
      <c r="AJ6041" t="s">
        <v>17878</v>
      </c>
      <c r="AK6041" s="9" t="str">
        <f>VLOOKUP(Y6041,zdroj!D:AJ,33,0)</f>
        <v>katB</v>
      </c>
    </row>
    <row r="6042" spans="8:37" x14ac:dyDescent="0.25">
      <c r="H6042" s="8"/>
      <c r="I6042" s="8"/>
      <c r="N6042" s="23"/>
      <c r="O6042" s="24"/>
      <c r="P6042" s="19"/>
      <c r="Q6042" s="19"/>
      <c r="R6042" s="19"/>
      <c r="U6042" s="27"/>
      <c r="Y6042" s="9" t="s">
        <v>587</v>
      </c>
      <c r="Z6042" s="9" t="s">
        <v>462</v>
      </c>
      <c r="AA6042" s="9" t="s">
        <v>198</v>
      </c>
      <c r="AB6042" s="9">
        <v>8020248</v>
      </c>
      <c r="AC6042" s="9" t="s">
        <v>6817</v>
      </c>
      <c r="AD6042" s="9" t="s">
        <v>231</v>
      </c>
      <c r="AE6042" s="5">
        <f t="shared" si="210"/>
        <v>0</v>
      </c>
      <c r="AF6042" s="5" t="str">
        <f t="shared" si="211"/>
        <v>katB</v>
      </c>
      <c r="AG6042" s="153"/>
      <c r="AH6042" s="153"/>
      <c r="AI6042" t="s">
        <v>201</v>
      </c>
      <c r="AJ6042" t="s">
        <v>17878</v>
      </c>
      <c r="AK6042" s="9" t="str">
        <f>VLOOKUP(Y6042,zdroj!D:AJ,33,0)</f>
        <v>katB</v>
      </c>
    </row>
    <row r="6043" spans="8:37" x14ac:dyDescent="0.25">
      <c r="H6043" s="8"/>
      <c r="I6043" s="8"/>
      <c r="N6043" s="23"/>
      <c r="O6043" s="24"/>
      <c r="P6043" s="19"/>
      <c r="Q6043" s="19"/>
      <c r="R6043" s="19"/>
      <c r="U6043" s="27"/>
      <c r="Y6043" s="9" t="s">
        <v>587</v>
      </c>
      <c r="Z6043" s="9" t="s">
        <v>462</v>
      </c>
      <c r="AA6043" s="9" t="s">
        <v>198</v>
      </c>
      <c r="AB6043" s="9">
        <v>8020272</v>
      </c>
      <c r="AC6043" s="9" t="s">
        <v>6818</v>
      </c>
      <c r="AD6043" s="9" t="s">
        <v>231</v>
      </c>
      <c r="AE6043" s="5">
        <f t="shared" si="210"/>
        <v>0</v>
      </c>
      <c r="AF6043" s="5" t="str">
        <f t="shared" si="211"/>
        <v>katB</v>
      </c>
      <c r="AG6043" s="153"/>
      <c r="AH6043" s="153"/>
      <c r="AI6043" t="s">
        <v>201</v>
      </c>
      <c r="AJ6043" t="s">
        <v>17878</v>
      </c>
      <c r="AK6043" s="9" t="str">
        <f>VLOOKUP(Y6043,zdroj!D:AJ,33,0)</f>
        <v>katB</v>
      </c>
    </row>
    <row r="6044" spans="8:37" x14ac:dyDescent="0.25">
      <c r="H6044" s="8"/>
      <c r="I6044" s="8"/>
      <c r="N6044" s="23"/>
      <c r="O6044" s="24"/>
      <c r="P6044" s="19"/>
      <c r="Q6044" s="19"/>
      <c r="R6044" s="19"/>
      <c r="U6044" s="27"/>
      <c r="Y6044" s="9" t="s">
        <v>587</v>
      </c>
      <c r="Z6044" s="9" t="s">
        <v>462</v>
      </c>
      <c r="AA6044" s="9" t="s">
        <v>198</v>
      </c>
      <c r="AB6044" s="9">
        <v>8020345</v>
      </c>
      <c r="AC6044" s="9" t="s">
        <v>6819</v>
      </c>
      <c r="AD6044" s="9" t="s">
        <v>231</v>
      </c>
      <c r="AE6044" s="5">
        <f t="shared" si="210"/>
        <v>0</v>
      </c>
      <c r="AF6044" s="5" t="str">
        <f t="shared" si="211"/>
        <v>katB</v>
      </c>
      <c r="AG6044" s="153"/>
      <c r="AH6044" s="153"/>
      <c r="AI6044" t="s">
        <v>201</v>
      </c>
      <c r="AJ6044" t="s">
        <v>17878</v>
      </c>
      <c r="AK6044" s="9" t="str">
        <f>VLOOKUP(Y6044,zdroj!D:AJ,33,0)</f>
        <v>katB</v>
      </c>
    </row>
    <row r="6045" spans="8:37" x14ac:dyDescent="0.25">
      <c r="H6045" s="8"/>
      <c r="I6045" s="8"/>
      <c r="N6045" s="23"/>
      <c r="O6045" s="24"/>
      <c r="P6045" s="19"/>
      <c r="Q6045" s="19"/>
      <c r="R6045" s="19"/>
      <c r="U6045" s="27"/>
      <c r="Y6045" s="9" t="s">
        <v>587</v>
      </c>
      <c r="Z6045" s="9" t="s">
        <v>462</v>
      </c>
      <c r="AA6045" s="9" t="s">
        <v>198</v>
      </c>
      <c r="AB6045" s="9">
        <v>8020418</v>
      </c>
      <c r="AC6045" s="9" t="s">
        <v>6820</v>
      </c>
      <c r="AD6045" s="9" t="s">
        <v>231</v>
      </c>
      <c r="AE6045" s="5">
        <f t="shared" si="210"/>
        <v>0</v>
      </c>
      <c r="AF6045" s="5" t="str">
        <f t="shared" si="211"/>
        <v>katB</v>
      </c>
      <c r="AG6045" s="153"/>
      <c r="AH6045" s="153"/>
      <c r="AI6045" t="s">
        <v>201</v>
      </c>
      <c r="AJ6045" t="s">
        <v>17878</v>
      </c>
      <c r="AK6045" s="9" t="str">
        <f>VLOOKUP(Y6045,zdroj!D:AJ,33,0)</f>
        <v>katB</v>
      </c>
    </row>
    <row r="6046" spans="8:37" x14ac:dyDescent="0.25">
      <c r="H6046" s="8"/>
      <c r="I6046" s="8"/>
      <c r="N6046" s="23"/>
      <c r="O6046" s="24"/>
      <c r="P6046" s="19"/>
      <c r="Q6046" s="19"/>
      <c r="R6046" s="19"/>
      <c r="U6046" s="27"/>
      <c r="Y6046" s="9" t="s">
        <v>587</v>
      </c>
      <c r="Z6046" s="9" t="s">
        <v>462</v>
      </c>
      <c r="AA6046" s="9" t="s">
        <v>198</v>
      </c>
      <c r="AB6046" s="9">
        <v>8020426</v>
      </c>
      <c r="AC6046" s="9" t="s">
        <v>6821</v>
      </c>
      <c r="AD6046" s="9" t="s">
        <v>231</v>
      </c>
      <c r="AE6046" s="5">
        <f t="shared" si="210"/>
        <v>0</v>
      </c>
      <c r="AF6046" s="5" t="str">
        <f t="shared" si="211"/>
        <v>katB</v>
      </c>
      <c r="AG6046" s="153"/>
      <c r="AH6046" s="153"/>
      <c r="AI6046" t="s">
        <v>201</v>
      </c>
      <c r="AJ6046" t="s">
        <v>17878</v>
      </c>
      <c r="AK6046" s="9" t="str">
        <f>VLOOKUP(Y6046,zdroj!D:AJ,33,0)</f>
        <v>katB</v>
      </c>
    </row>
    <row r="6047" spans="8:37" x14ac:dyDescent="0.25">
      <c r="H6047" s="8"/>
      <c r="I6047" s="8"/>
      <c r="N6047" s="23"/>
      <c r="O6047" s="24"/>
      <c r="P6047" s="19"/>
      <c r="Q6047" s="19"/>
      <c r="R6047" s="19"/>
      <c r="U6047" s="27"/>
      <c r="Y6047" s="9" t="s">
        <v>587</v>
      </c>
      <c r="Z6047" s="9" t="s">
        <v>462</v>
      </c>
      <c r="AA6047" s="9" t="s">
        <v>198</v>
      </c>
      <c r="AB6047" s="9">
        <v>8020434</v>
      </c>
      <c r="AC6047" s="9" t="s">
        <v>6822</v>
      </c>
      <c r="AD6047" s="9" t="s">
        <v>231</v>
      </c>
      <c r="AE6047" s="5">
        <f t="shared" si="210"/>
        <v>0</v>
      </c>
      <c r="AF6047" s="5" t="str">
        <f t="shared" si="211"/>
        <v>katB</v>
      </c>
      <c r="AG6047" s="153"/>
      <c r="AH6047" s="153"/>
      <c r="AI6047" t="s">
        <v>201</v>
      </c>
      <c r="AJ6047" t="s">
        <v>17878</v>
      </c>
      <c r="AK6047" s="9" t="str">
        <f>VLOOKUP(Y6047,zdroj!D:AJ,33,0)</f>
        <v>katB</v>
      </c>
    </row>
    <row r="6048" spans="8:37" x14ac:dyDescent="0.25">
      <c r="H6048" s="8"/>
      <c r="I6048" s="8"/>
      <c r="N6048" s="23"/>
      <c r="O6048" s="24"/>
      <c r="P6048" s="19"/>
      <c r="Q6048" s="19"/>
      <c r="R6048" s="19"/>
      <c r="U6048" s="27"/>
      <c r="Y6048" s="9" t="s">
        <v>587</v>
      </c>
      <c r="Z6048" s="9" t="s">
        <v>462</v>
      </c>
      <c r="AA6048" s="9" t="s">
        <v>198</v>
      </c>
      <c r="AB6048" s="9">
        <v>8020493</v>
      </c>
      <c r="AC6048" s="9" t="s">
        <v>6823</v>
      </c>
      <c r="AD6048" s="9" t="s">
        <v>231</v>
      </c>
      <c r="AE6048" s="5">
        <f t="shared" si="210"/>
        <v>0</v>
      </c>
      <c r="AF6048" s="5" t="str">
        <f t="shared" si="211"/>
        <v>katB</v>
      </c>
      <c r="AG6048" s="153"/>
      <c r="AH6048" s="153"/>
      <c r="AI6048" t="s">
        <v>201</v>
      </c>
      <c r="AJ6048" t="s">
        <v>17878</v>
      </c>
      <c r="AK6048" s="9" t="str">
        <f>VLOOKUP(Y6048,zdroj!D:AJ,33,0)</f>
        <v>katB</v>
      </c>
    </row>
    <row r="6049" spans="8:37" x14ac:dyDescent="0.25">
      <c r="H6049" s="8"/>
      <c r="I6049" s="8"/>
      <c r="N6049" s="23"/>
      <c r="O6049" s="24"/>
      <c r="P6049" s="19"/>
      <c r="Q6049" s="19"/>
      <c r="R6049" s="19"/>
      <c r="U6049" s="27"/>
      <c r="Y6049" s="9" t="s">
        <v>587</v>
      </c>
      <c r="Z6049" s="9" t="s">
        <v>462</v>
      </c>
      <c r="AA6049" s="9" t="s">
        <v>198</v>
      </c>
      <c r="AB6049" s="9">
        <v>8020531</v>
      </c>
      <c r="AC6049" s="9" t="s">
        <v>6824</v>
      </c>
      <c r="AD6049" s="9" t="s">
        <v>231</v>
      </c>
      <c r="AE6049" s="5">
        <f t="shared" si="210"/>
        <v>0</v>
      </c>
      <c r="AF6049" s="5" t="str">
        <f t="shared" si="211"/>
        <v>katB</v>
      </c>
      <c r="AG6049" s="153"/>
      <c r="AH6049" s="153"/>
      <c r="AI6049" t="s">
        <v>201</v>
      </c>
      <c r="AJ6049" t="s">
        <v>17878</v>
      </c>
      <c r="AK6049" s="9" t="str">
        <f>VLOOKUP(Y6049,zdroj!D:AJ,33,0)</f>
        <v>katB</v>
      </c>
    </row>
    <row r="6050" spans="8:37" x14ac:dyDescent="0.25">
      <c r="H6050" s="8"/>
      <c r="I6050" s="8"/>
      <c r="N6050" s="23"/>
      <c r="O6050" s="24"/>
      <c r="P6050" s="19"/>
      <c r="Q6050" s="19"/>
      <c r="R6050" s="19"/>
      <c r="U6050" s="27"/>
      <c r="Y6050" s="9" t="s">
        <v>587</v>
      </c>
      <c r="Z6050" s="9" t="s">
        <v>462</v>
      </c>
      <c r="AA6050" s="9" t="s">
        <v>198</v>
      </c>
      <c r="AB6050" s="9">
        <v>8020744</v>
      </c>
      <c r="AC6050" s="9" t="s">
        <v>6825</v>
      </c>
      <c r="AD6050" s="9" t="s">
        <v>231</v>
      </c>
      <c r="AE6050" s="5">
        <f t="shared" si="210"/>
        <v>0</v>
      </c>
      <c r="AF6050" s="5" t="str">
        <f t="shared" si="211"/>
        <v>katB</v>
      </c>
      <c r="AG6050" s="153"/>
      <c r="AH6050" s="153"/>
      <c r="AI6050" t="s">
        <v>201</v>
      </c>
      <c r="AJ6050" t="s">
        <v>17878</v>
      </c>
      <c r="AK6050" s="9" t="str">
        <f>VLOOKUP(Y6050,zdroj!D:AJ,33,0)</f>
        <v>katB</v>
      </c>
    </row>
    <row r="6051" spans="8:37" x14ac:dyDescent="0.25">
      <c r="H6051" s="8"/>
      <c r="I6051" s="8"/>
      <c r="N6051" s="23"/>
      <c r="O6051" s="24"/>
      <c r="P6051" s="19"/>
      <c r="Q6051" s="19"/>
      <c r="R6051" s="19"/>
      <c r="U6051" s="27"/>
      <c r="Y6051" s="9" t="s">
        <v>587</v>
      </c>
      <c r="Z6051" s="9" t="s">
        <v>462</v>
      </c>
      <c r="AA6051" s="9" t="s">
        <v>198</v>
      </c>
      <c r="AB6051" s="9">
        <v>8020752</v>
      </c>
      <c r="AC6051" s="9" t="s">
        <v>6826</v>
      </c>
      <c r="AD6051" s="9" t="s">
        <v>231</v>
      </c>
      <c r="AE6051" s="5">
        <f t="shared" si="210"/>
        <v>0</v>
      </c>
      <c r="AF6051" s="5" t="str">
        <f t="shared" si="211"/>
        <v>katB</v>
      </c>
      <c r="AG6051" s="153"/>
      <c r="AH6051" s="153"/>
      <c r="AI6051" t="s">
        <v>201</v>
      </c>
      <c r="AJ6051" t="s">
        <v>17878</v>
      </c>
      <c r="AK6051" s="9" t="str">
        <f>VLOOKUP(Y6051,zdroj!D:AJ,33,0)</f>
        <v>katB</v>
      </c>
    </row>
    <row r="6052" spans="8:37" x14ac:dyDescent="0.25">
      <c r="H6052" s="8"/>
      <c r="I6052" s="8"/>
      <c r="N6052" s="23"/>
      <c r="O6052" s="24"/>
      <c r="P6052" s="19"/>
      <c r="Q6052" s="19"/>
      <c r="R6052" s="19"/>
      <c r="U6052" s="27"/>
      <c r="Y6052" s="9" t="s">
        <v>587</v>
      </c>
      <c r="Z6052" s="9" t="s">
        <v>462</v>
      </c>
      <c r="AA6052" s="9" t="s">
        <v>198</v>
      </c>
      <c r="AB6052" s="9">
        <v>8020761</v>
      </c>
      <c r="AC6052" s="9" t="s">
        <v>6827</v>
      </c>
      <c r="AD6052" s="9" t="s">
        <v>231</v>
      </c>
      <c r="AE6052" s="5">
        <f t="shared" si="210"/>
        <v>0</v>
      </c>
      <c r="AF6052" s="5" t="str">
        <f t="shared" si="211"/>
        <v>katB</v>
      </c>
      <c r="AG6052" s="153"/>
      <c r="AH6052" s="153"/>
      <c r="AI6052" t="s">
        <v>201</v>
      </c>
      <c r="AJ6052" t="s">
        <v>17878</v>
      </c>
      <c r="AK6052" s="9" t="str">
        <f>VLOOKUP(Y6052,zdroj!D:AJ,33,0)</f>
        <v>katB</v>
      </c>
    </row>
    <row r="6053" spans="8:37" x14ac:dyDescent="0.25">
      <c r="H6053" s="8"/>
      <c r="I6053" s="8"/>
      <c r="N6053" s="23"/>
      <c r="O6053" s="24"/>
      <c r="P6053" s="19"/>
      <c r="Q6053" s="19"/>
      <c r="R6053" s="19"/>
      <c r="U6053" s="27"/>
      <c r="Y6053" s="9" t="s">
        <v>587</v>
      </c>
      <c r="Z6053" s="9" t="s">
        <v>462</v>
      </c>
      <c r="AA6053" s="9" t="s">
        <v>198</v>
      </c>
      <c r="AB6053" s="9">
        <v>8020779</v>
      </c>
      <c r="AC6053" s="9" t="s">
        <v>6828</v>
      </c>
      <c r="AD6053" s="9" t="s">
        <v>231</v>
      </c>
      <c r="AE6053" s="5">
        <f t="shared" si="210"/>
        <v>0</v>
      </c>
      <c r="AF6053" s="5" t="str">
        <f t="shared" si="211"/>
        <v>katB</v>
      </c>
      <c r="AG6053" s="153"/>
      <c r="AH6053" s="153"/>
      <c r="AI6053" t="s">
        <v>201</v>
      </c>
      <c r="AJ6053" t="s">
        <v>17878</v>
      </c>
      <c r="AK6053" s="9" t="str">
        <f>VLOOKUP(Y6053,zdroj!D:AJ,33,0)</f>
        <v>katB</v>
      </c>
    </row>
    <row r="6054" spans="8:37" x14ac:dyDescent="0.25">
      <c r="H6054" s="8"/>
      <c r="I6054" s="8"/>
      <c r="N6054" s="23"/>
      <c r="O6054" s="24"/>
      <c r="P6054" s="19"/>
      <c r="Q6054" s="19"/>
      <c r="R6054" s="19"/>
      <c r="U6054" s="27"/>
      <c r="Y6054" s="9" t="s">
        <v>587</v>
      </c>
      <c r="Z6054" s="9" t="s">
        <v>462</v>
      </c>
      <c r="AA6054" s="9" t="s">
        <v>198</v>
      </c>
      <c r="AB6054" s="9">
        <v>8023662</v>
      </c>
      <c r="AC6054" s="9" t="s">
        <v>6829</v>
      </c>
      <c r="AD6054" s="9" t="s">
        <v>231</v>
      </c>
      <c r="AE6054" s="5">
        <f t="shared" si="210"/>
        <v>0</v>
      </c>
      <c r="AF6054" s="5" t="str">
        <f t="shared" si="211"/>
        <v>katB</v>
      </c>
      <c r="AG6054" s="153"/>
      <c r="AH6054" s="153"/>
      <c r="AI6054" t="s">
        <v>195</v>
      </c>
      <c r="AJ6054" t="s">
        <v>340</v>
      </c>
      <c r="AK6054" s="9" t="str">
        <f>VLOOKUP(Y6054,zdroj!D:AJ,33,0)</f>
        <v>katB</v>
      </c>
    </row>
    <row r="6055" spans="8:37" x14ac:dyDescent="0.25">
      <c r="H6055" s="8"/>
      <c r="I6055" s="8"/>
      <c r="N6055" s="23"/>
      <c r="O6055" s="24"/>
      <c r="P6055" s="19"/>
      <c r="Q6055" s="19"/>
      <c r="R6055" s="19"/>
      <c r="U6055" s="27"/>
      <c r="Y6055" s="9" t="s">
        <v>587</v>
      </c>
      <c r="Z6055" s="9" t="s">
        <v>462</v>
      </c>
      <c r="AA6055" s="9" t="s">
        <v>198</v>
      </c>
      <c r="AB6055" s="9">
        <v>8020876</v>
      </c>
      <c r="AC6055" s="9" t="s">
        <v>6830</v>
      </c>
      <c r="AD6055" s="9" t="s">
        <v>231</v>
      </c>
      <c r="AE6055" s="5">
        <f t="shared" si="210"/>
        <v>0</v>
      </c>
      <c r="AF6055" s="5" t="str">
        <f t="shared" si="211"/>
        <v>katB</v>
      </c>
      <c r="AG6055" s="153"/>
      <c r="AH6055" s="153"/>
      <c r="AI6055" t="s">
        <v>201</v>
      </c>
      <c r="AJ6055" t="s">
        <v>17878</v>
      </c>
      <c r="AK6055" s="9" t="str">
        <f>VLOOKUP(Y6055,zdroj!D:AJ,33,0)</f>
        <v>katB</v>
      </c>
    </row>
    <row r="6056" spans="8:37" x14ac:dyDescent="0.25">
      <c r="H6056" s="8"/>
      <c r="I6056" s="8"/>
      <c r="N6056" s="23"/>
      <c r="O6056" s="24"/>
      <c r="P6056" s="19"/>
      <c r="Q6056" s="19"/>
      <c r="R6056" s="19"/>
      <c r="U6056" s="27"/>
      <c r="Y6056" s="9" t="s">
        <v>587</v>
      </c>
      <c r="Z6056" s="9" t="s">
        <v>462</v>
      </c>
      <c r="AA6056" s="9" t="s">
        <v>198</v>
      </c>
      <c r="AB6056" s="9">
        <v>8020931</v>
      </c>
      <c r="AC6056" s="9" t="s">
        <v>6831</v>
      </c>
      <c r="AD6056" s="9" t="s">
        <v>231</v>
      </c>
      <c r="AE6056" s="5">
        <f t="shared" si="210"/>
        <v>0</v>
      </c>
      <c r="AF6056" s="5" t="str">
        <f t="shared" si="211"/>
        <v>katB</v>
      </c>
      <c r="AG6056" s="153"/>
      <c r="AH6056" s="153"/>
      <c r="AI6056" t="s">
        <v>201</v>
      </c>
      <c r="AJ6056" t="s">
        <v>17878</v>
      </c>
      <c r="AK6056" s="9" t="str">
        <f>VLOOKUP(Y6056,zdroj!D:AJ,33,0)</f>
        <v>katB</v>
      </c>
    </row>
    <row r="6057" spans="8:37" x14ac:dyDescent="0.25">
      <c r="H6057" s="8"/>
      <c r="I6057" s="8"/>
      <c r="N6057" s="23"/>
      <c r="O6057" s="24"/>
      <c r="P6057" s="19"/>
      <c r="Q6057" s="19"/>
      <c r="R6057" s="19"/>
      <c r="U6057" s="27"/>
      <c r="Y6057" s="9" t="s">
        <v>587</v>
      </c>
      <c r="Z6057" s="9" t="s">
        <v>462</v>
      </c>
      <c r="AA6057" s="9" t="s">
        <v>198</v>
      </c>
      <c r="AB6057" s="9">
        <v>8020957</v>
      </c>
      <c r="AC6057" s="9" t="s">
        <v>6832</v>
      </c>
      <c r="AD6057" s="9" t="s">
        <v>231</v>
      </c>
      <c r="AE6057" s="5">
        <f t="shared" si="210"/>
        <v>0</v>
      </c>
      <c r="AF6057" s="5" t="str">
        <f t="shared" si="211"/>
        <v>katB</v>
      </c>
      <c r="AG6057" s="153"/>
      <c r="AH6057" s="153"/>
      <c r="AI6057" t="s">
        <v>201</v>
      </c>
      <c r="AJ6057" t="s">
        <v>17878</v>
      </c>
      <c r="AK6057" s="9" t="str">
        <f>VLOOKUP(Y6057,zdroj!D:AJ,33,0)</f>
        <v>katB</v>
      </c>
    </row>
    <row r="6058" spans="8:37" x14ac:dyDescent="0.25">
      <c r="H6058" s="8"/>
      <c r="I6058" s="8"/>
      <c r="N6058" s="23"/>
      <c r="O6058" s="24"/>
      <c r="P6058" s="19"/>
      <c r="Q6058" s="19"/>
      <c r="R6058" s="19"/>
      <c r="U6058" s="27"/>
      <c r="Y6058" s="9" t="s">
        <v>587</v>
      </c>
      <c r="Z6058" s="9" t="s">
        <v>462</v>
      </c>
      <c r="AA6058" s="9" t="s">
        <v>198</v>
      </c>
      <c r="AB6058" s="9">
        <v>8021015</v>
      </c>
      <c r="AC6058" s="9" t="s">
        <v>6833</v>
      </c>
      <c r="AD6058" s="9" t="s">
        <v>231</v>
      </c>
      <c r="AE6058" s="5">
        <f t="shared" si="210"/>
        <v>0</v>
      </c>
      <c r="AF6058" s="5" t="str">
        <f t="shared" si="211"/>
        <v>katB</v>
      </c>
      <c r="AG6058" s="153"/>
      <c r="AH6058" s="153"/>
      <c r="AI6058" t="s">
        <v>201</v>
      </c>
      <c r="AJ6058" t="s">
        <v>17878</v>
      </c>
      <c r="AK6058" s="9" t="str">
        <f>VLOOKUP(Y6058,zdroj!D:AJ,33,0)</f>
        <v>katB</v>
      </c>
    </row>
    <row r="6059" spans="8:37" x14ac:dyDescent="0.25">
      <c r="H6059" s="8"/>
      <c r="I6059" s="8"/>
      <c r="N6059" s="23"/>
      <c r="O6059" s="24"/>
      <c r="P6059" s="19"/>
      <c r="Q6059" s="19"/>
      <c r="R6059" s="19"/>
      <c r="U6059" s="27"/>
      <c r="Y6059" s="9" t="s">
        <v>587</v>
      </c>
      <c r="Z6059" s="9" t="s">
        <v>462</v>
      </c>
      <c r="AA6059" s="9" t="s">
        <v>198</v>
      </c>
      <c r="AB6059" s="9">
        <v>8021023</v>
      </c>
      <c r="AC6059" s="9" t="s">
        <v>6834</v>
      </c>
      <c r="AD6059" s="9" t="s">
        <v>231</v>
      </c>
      <c r="AE6059" s="5">
        <f t="shared" si="210"/>
        <v>0</v>
      </c>
      <c r="AF6059" s="5" t="str">
        <f t="shared" si="211"/>
        <v>katB</v>
      </c>
      <c r="AG6059" s="153"/>
      <c r="AH6059" s="153"/>
      <c r="AI6059" t="s">
        <v>17879</v>
      </c>
      <c r="AJ6059" t="s">
        <v>17878</v>
      </c>
      <c r="AK6059" s="9" t="str">
        <f>VLOOKUP(Y6059,zdroj!D:AJ,33,0)</f>
        <v>katB</v>
      </c>
    </row>
    <row r="6060" spans="8:37" x14ac:dyDescent="0.25">
      <c r="H6060" s="8"/>
      <c r="I6060" s="8"/>
      <c r="N6060" s="23"/>
      <c r="O6060" s="24"/>
      <c r="P6060" s="19"/>
      <c r="Q6060" s="19"/>
      <c r="R6060" s="19"/>
      <c r="U6060" s="27"/>
      <c r="Y6060" s="9" t="s">
        <v>587</v>
      </c>
      <c r="Z6060" s="9" t="s">
        <v>462</v>
      </c>
      <c r="AA6060" s="9" t="s">
        <v>198</v>
      </c>
      <c r="AB6060" s="9">
        <v>8021031</v>
      </c>
      <c r="AC6060" s="9" t="s">
        <v>6835</v>
      </c>
      <c r="AD6060" s="9" t="s">
        <v>231</v>
      </c>
      <c r="AE6060" s="5">
        <f t="shared" si="210"/>
        <v>0</v>
      </c>
      <c r="AF6060" s="5" t="str">
        <f t="shared" si="211"/>
        <v>katB</v>
      </c>
      <c r="AG6060" s="153"/>
      <c r="AH6060" s="153"/>
      <c r="AI6060" t="s">
        <v>201</v>
      </c>
      <c r="AJ6060" t="s">
        <v>17878</v>
      </c>
      <c r="AK6060" s="9" t="str">
        <f>VLOOKUP(Y6060,zdroj!D:AJ,33,0)</f>
        <v>katB</v>
      </c>
    </row>
    <row r="6061" spans="8:37" x14ac:dyDescent="0.25">
      <c r="H6061" s="8"/>
      <c r="I6061" s="8"/>
      <c r="N6061" s="23"/>
      <c r="O6061" s="24"/>
      <c r="P6061" s="19"/>
      <c r="Q6061" s="19"/>
      <c r="R6061" s="19"/>
      <c r="U6061" s="27"/>
      <c r="Y6061" s="9" t="s">
        <v>587</v>
      </c>
      <c r="Z6061" s="9" t="s">
        <v>462</v>
      </c>
      <c r="AA6061" s="9" t="s">
        <v>198</v>
      </c>
      <c r="AB6061" s="9">
        <v>8021074</v>
      </c>
      <c r="AC6061" s="9" t="s">
        <v>6836</v>
      </c>
      <c r="AD6061" s="9" t="s">
        <v>231</v>
      </c>
      <c r="AE6061" s="5">
        <f t="shared" si="210"/>
        <v>0</v>
      </c>
      <c r="AF6061" s="5" t="str">
        <f t="shared" si="211"/>
        <v>katB</v>
      </c>
      <c r="AG6061" s="153"/>
      <c r="AH6061" s="153"/>
      <c r="AI6061" t="s">
        <v>201</v>
      </c>
      <c r="AJ6061" t="s">
        <v>17878</v>
      </c>
      <c r="AK6061" s="9" t="str">
        <f>VLOOKUP(Y6061,zdroj!D:AJ,33,0)</f>
        <v>katB</v>
      </c>
    </row>
    <row r="6062" spans="8:37" x14ac:dyDescent="0.25">
      <c r="H6062" s="8"/>
      <c r="I6062" s="8"/>
      <c r="N6062" s="23"/>
      <c r="O6062" s="24"/>
      <c r="P6062" s="19"/>
      <c r="Q6062" s="19"/>
      <c r="R6062" s="19"/>
      <c r="U6062" s="27"/>
      <c r="Y6062" s="9" t="s">
        <v>587</v>
      </c>
      <c r="Z6062" s="9" t="s">
        <v>462</v>
      </c>
      <c r="AA6062" s="9" t="s">
        <v>198</v>
      </c>
      <c r="AB6062" s="9">
        <v>8021082</v>
      </c>
      <c r="AC6062" s="9" t="s">
        <v>6837</v>
      </c>
      <c r="AD6062" s="9" t="s">
        <v>800</v>
      </c>
      <c r="AE6062" s="5">
        <f t="shared" si="210"/>
        <v>0</v>
      </c>
      <c r="AF6062" s="5" t="str">
        <f t="shared" si="211"/>
        <v>Pokryto</v>
      </c>
      <c r="AG6062" s="153"/>
      <c r="AH6062" s="153"/>
      <c r="AI6062" t="s">
        <v>201</v>
      </c>
      <c r="AJ6062" t="s">
        <v>800</v>
      </c>
      <c r="AK6062" s="9" t="str">
        <f>VLOOKUP(Y6062,zdroj!D:AJ,33,0)</f>
        <v>katB</v>
      </c>
    </row>
    <row r="6063" spans="8:37" x14ac:dyDescent="0.25">
      <c r="H6063" s="8"/>
      <c r="I6063" s="8"/>
      <c r="N6063" s="23"/>
      <c r="O6063" s="24"/>
      <c r="P6063" s="19"/>
      <c r="Q6063" s="19"/>
      <c r="R6063" s="19"/>
      <c r="U6063" s="27"/>
      <c r="Y6063" s="9" t="s">
        <v>587</v>
      </c>
      <c r="Z6063" s="9" t="s">
        <v>462</v>
      </c>
      <c r="AA6063" s="9" t="s">
        <v>198</v>
      </c>
      <c r="AB6063" s="9">
        <v>8021112</v>
      </c>
      <c r="AC6063" s="9" t="s">
        <v>6838</v>
      </c>
      <c r="AD6063" s="9" t="s">
        <v>231</v>
      </c>
      <c r="AE6063" s="5">
        <f t="shared" si="210"/>
        <v>0</v>
      </c>
      <c r="AF6063" s="5" t="str">
        <f t="shared" si="211"/>
        <v>katB</v>
      </c>
      <c r="AG6063" s="153"/>
      <c r="AH6063" s="153"/>
      <c r="AI6063" t="s">
        <v>201</v>
      </c>
      <c r="AJ6063" t="s">
        <v>17878</v>
      </c>
      <c r="AK6063" s="9" t="str">
        <f>VLOOKUP(Y6063,zdroj!D:AJ,33,0)</f>
        <v>katB</v>
      </c>
    </row>
    <row r="6064" spans="8:37" x14ac:dyDescent="0.25">
      <c r="H6064" s="8"/>
      <c r="I6064" s="8"/>
      <c r="N6064" s="23"/>
      <c r="O6064" s="24"/>
      <c r="P6064" s="19"/>
      <c r="Q6064" s="19"/>
      <c r="R6064" s="19"/>
      <c r="U6064" s="27"/>
      <c r="Y6064" s="9" t="s">
        <v>587</v>
      </c>
      <c r="Z6064" s="9" t="s">
        <v>462</v>
      </c>
      <c r="AA6064" s="9" t="s">
        <v>198</v>
      </c>
      <c r="AB6064" s="9">
        <v>8021201</v>
      </c>
      <c r="AC6064" s="9" t="s">
        <v>6839</v>
      </c>
      <c r="AD6064" s="9" t="s">
        <v>231</v>
      </c>
      <c r="AE6064" s="5">
        <f t="shared" si="210"/>
        <v>0</v>
      </c>
      <c r="AF6064" s="5" t="str">
        <f t="shared" si="211"/>
        <v>katB</v>
      </c>
      <c r="AG6064" s="153"/>
      <c r="AH6064" s="153"/>
      <c r="AI6064" t="s">
        <v>201</v>
      </c>
      <c r="AJ6064" t="s">
        <v>17878</v>
      </c>
      <c r="AK6064" s="9" t="str">
        <f>VLOOKUP(Y6064,zdroj!D:AJ,33,0)</f>
        <v>katB</v>
      </c>
    </row>
    <row r="6065" spans="8:37" x14ac:dyDescent="0.25">
      <c r="H6065" s="8"/>
      <c r="I6065" s="8"/>
      <c r="N6065" s="23"/>
      <c r="O6065" s="24"/>
      <c r="P6065" s="19"/>
      <c r="Q6065" s="19"/>
      <c r="R6065" s="19"/>
      <c r="U6065" s="27"/>
      <c r="Y6065" s="9" t="s">
        <v>587</v>
      </c>
      <c r="Z6065" s="9" t="s">
        <v>462</v>
      </c>
      <c r="AA6065" s="9" t="s">
        <v>198</v>
      </c>
      <c r="AB6065" s="9">
        <v>8021261</v>
      </c>
      <c r="AC6065" s="9" t="s">
        <v>6840</v>
      </c>
      <c r="AD6065" s="9" t="s">
        <v>231</v>
      </c>
      <c r="AE6065" s="5">
        <f t="shared" si="210"/>
        <v>0</v>
      </c>
      <c r="AF6065" s="5" t="str">
        <f t="shared" si="211"/>
        <v>katB</v>
      </c>
      <c r="AG6065" s="153"/>
      <c r="AH6065" s="153"/>
      <c r="AI6065" t="s">
        <v>201</v>
      </c>
      <c r="AJ6065" t="s">
        <v>17878</v>
      </c>
      <c r="AK6065" s="9" t="str">
        <f>VLOOKUP(Y6065,zdroj!D:AJ,33,0)</f>
        <v>katB</v>
      </c>
    </row>
    <row r="6066" spans="8:37" x14ac:dyDescent="0.25">
      <c r="H6066" s="8"/>
      <c r="I6066" s="8"/>
      <c r="N6066" s="23"/>
      <c r="O6066" s="24"/>
      <c r="P6066" s="19"/>
      <c r="Q6066" s="19"/>
      <c r="R6066" s="19"/>
      <c r="U6066" s="27"/>
      <c r="Y6066" s="9" t="s">
        <v>587</v>
      </c>
      <c r="Z6066" s="9" t="s">
        <v>462</v>
      </c>
      <c r="AA6066" s="9" t="s">
        <v>198</v>
      </c>
      <c r="AB6066" s="9">
        <v>8021414</v>
      </c>
      <c r="AC6066" s="9" t="s">
        <v>6841</v>
      </c>
      <c r="AD6066" s="9" t="s">
        <v>231</v>
      </c>
      <c r="AE6066" s="5">
        <f t="shared" si="210"/>
        <v>0</v>
      </c>
      <c r="AF6066" s="5" t="str">
        <f t="shared" si="211"/>
        <v>katB</v>
      </c>
      <c r="AG6066" s="153"/>
      <c r="AH6066" s="153"/>
      <c r="AI6066" t="s">
        <v>201</v>
      </c>
      <c r="AJ6066" t="s">
        <v>17878</v>
      </c>
      <c r="AK6066" s="9" t="str">
        <f>VLOOKUP(Y6066,zdroj!D:AJ,33,0)</f>
        <v>katB</v>
      </c>
    </row>
    <row r="6067" spans="8:37" x14ac:dyDescent="0.25">
      <c r="H6067" s="8"/>
      <c r="I6067" s="8"/>
      <c r="N6067" s="23"/>
      <c r="O6067" s="24"/>
      <c r="P6067" s="19"/>
      <c r="Q6067" s="19"/>
      <c r="R6067" s="19"/>
      <c r="U6067" s="27"/>
      <c r="Y6067" s="9" t="s">
        <v>587</v>
      </c>
      <c r="Z6067" s="9" t="s">
        <v>462</v>
      </c>
      <c r="AA6067" s="9" t="s">
        <v>198</v>
      </c>
      <c r="AB6067" s="9">
        <v>8021449</v>
      </c>
      <c r="AC6067" s="9" t="s">
        <v>6842</v>
      </c>
      <c r="AD6067" s="9" t="s">
        <v>231</v>
      </c>
      <c r="AE6067" s="5">
        <f t="shared" si="210"/>
        <v>0</v>
      </c>
      <c r="AF6067" s="5" t="str">
        <f t="shared" si="211"/>
        <v>katB</v>
      </c>
      <c r="AG6067" s="153"/>
      <c r="AH6067" s="153"/>
      <c r="AI6067" t="s">
        <v>201</v>
      </c>
      <c r="AJ6067" t="s">
        <v>17878</v>
      </c>
      <c r="AK6067" s="9" t="str">
        <f>VLOOKUP(Y6067,zdroj!D:AJ,33,0)</f>
        <v>katB</v>
      </c>
    </row>
    <row r="6068" spans="8:37" x14ac:dyDescent="0.25">
      <c r="H6068" s="8"/>
      <c r="I6068" s="8"/>
      <c r="N6068" s="23"/>
      <c r="O6068" s="24"/>
      <c r="P6068" s="19"/>
      <c r="Q6068" s="19"/>
      <c r="R6068" s="19"/>
      <c r="U6068" s="27"/>
      <c r="Y6068" s="9" t="s">
        <v>587</v>
      </c>
      <c r="Z6068" s="9" t="s">
        <v>462</v>
      </c>
      <c r="AA6068" s="9" t="s">
        <v>198</v>
      </c>
      <c r="AB6068" s="9">
        <v>26290910</v>
      </c>
      <c r="AC6068" s="9" t="s">
        <v>6843</v>
      </c>
      <c r="AD6068" s="9" t="s">
        <v>231</v>
      </c>
      <c r="AE6068" s="5">
        <f t="shared" si="210"/>
        <v>0</v>
      </c>
      <c r="AF6068" s="5" t="str">
        <f t="shared" si="211"/>
        <v>katB</v>
      </c>
      <c r="AG6068" s="153"/>
      <c r="AH6068" s="153"/>
      <c r="AI6068" t="s">
        <v>17880</v>
      </c>
      <c r="AJ6068" t="s">
        <v>17878</v>
      </c>
      <c r="AK6068" s="9" t="str">
        <f>VLOOKUP(Y6068,zdroj!D:AJ,33,0)</f>
        <v>katB</v>
      </c>
    </row>
    <row r="6069" spans="8:37" x14ac:dyDescent="0.25">
      <c r="H6069" s="8"/>
      <c r="I6069" s="8"/>
      <c r="N6069" s="23"/>
      <c r="O6069" s="24"/>
      <c r="P6069" s="19"/>
      <c r="Q6069" s="19"/>
      <c r="R6069" s="19"/>
      <c r="U6069" s="27"/>
      <c r="Y6069" s="9" t="s">
        <v>587</v>
      </c>
      <c r="Z6069" s="9" t="s">
        <v>462</v>
      </c>
      <c r="AA6069" s="9" t="s">
        <v>198</v>
      </c>
      <c r="AB6069" s="9">
        <v>30813557</v>
      </c>
      <c r="AC6069" s="9" t="s">
        <v>6844</v>
      </c>
      <c r="AD6069" s="9" t="s">
        <v>231</v>
      </c>
      <c r="AE6069" s="5">
        <f t="shared" si="210"/>
        <v>0</v>
      </c>
      <c r="AF6069" s="5" t="str">
        <f t="shared" si="211"/>
        <v>katB</v>
      </c>
      <c r="AG6069" s="153"/>
      <c r="AH6069" s="153"/>
      <c r="AI6069" t="s">
        <v>201</v>
      </c>
      <c r="AJ6069" t="s">
        <v>17878</v>
      </c>
      <c r="AK6069" s="9" t="str">
        <f>VLOOKUP(Y6069,zdroj!D:AJ,33,0)</f>
        <v>katB</v>
      </c>
    </row>
    <row r="6070" spans="8:37" x14ac:dyDescent="0.25">
      <c r="H6070" s="8"/>
      <c r="I6070" s="8"/>
      <c r="N6070" s="23"/>
      <c r="O6070" s="24"/>
      <c r="P6070" s="19"/>
      <c r="Q6070" s="19"/>
      <c r="R6070" s="19"/>
      <c r="U6070" s="27"/>
      <c r="Y6070" s="9" t="s">
        <v>587</v>
      </c>
      <c r="Z6070" s="9" t="s">
        <v>462</v>
      </c>
      <c r="AA6070" s="9" t="s">
        <v>198</v>
      </c>
      <c r="AB6070" s="9">
        <v>8022348</v>
      </c>
      <c r="AC6070" s="9" t="s">
        <v>6845</v>
      </c>
      <c r="AD6070" s="9" t="s">
        <v>231</v>
      </c>
      <c r="AE6070" s="5">
        <f t="shared" si="210"/>
        <v>0</v>
      </c>
      <c r="AF6070" s="5" t="str">
        <f t="shared" si="211"/>
        <v>katB</v>
      </c>
      <c r="AG6070" s="153"/>
      <c r="AH6070" s="153"/>
      <c r="AI6070" t="s">
        <v>201</v>
      </c>
      <c r="AJ6070" t="s">
        <v>17878</v>
      </c>
      <c r="AK6070" s="9" t="str">
        <f>VLOOKUP(Y6070,zdroj!D:AJ,33,0)</f>
        <v>katB</v>
      </c>
    </row>
    <row r="6071" spans="8:37" x14ac:dyDescent="0.25">
      <c r="H6071" s="8"/>
      <c r="I6071" s="8"/>
      <c r="N6071" s="23"/>
      <c r="O6071" s="24"/>
      <c r="P6071" s="19"/>
      <c r="Q6071" s="19"/>
      <c r="R6071" s="19"/>
      <c r="U6071" s="27"/>
      <c r="Y6071" s="9" t="s">
        <v>587</v>
      </c>
      <c r="Z6071" s="9" t="s">
        <v>462</v>
      </c>
      <c r="AA6071" s="9" t="s">
        <v>198</v>
      </c>
      <c r="AB6071" s="9">
        <v>8022780</v>
      </c>
      <c r="AC6071" s="9" t="s">
        <v>6846</v>
      </c>
      <c r="AD6071" s="9" t="s">
        <v>231</v>
      </c>
      <c r="AE6071" s="5">
        <f t="shared" si="210"/>
        <v>0</v>
      </c>
      <c r="AF6071" s="5" t="str">
        <f t="shared" si="211"/>
        <v>katB</v>
      </c>
      <c r="AG6071" s="153"/>
      <c r="AH6071" s="153"/>
      <c r="AI6071" t="s">
        <v>201</v>
      </c>
      <c r="AJ6071" t="s">
        <v>17878</v>
      </c>
      <c r="AK6071" s="9" t="str">
        <f>VLOOKUP(Y6071,zdroj!D:AJ,33,0)</f>
        <v>katB</v>
      </c>
    </row>
    <row r="6072" spans="8:37" x14ac:dyDescent="0.25">
      <c r="H6072" s="8"/>
      <c r="I6072" s="8"/>
      <c r="N6072" s="23"/>
      <c r="O6072" s="24"/>
      <c r="P6072" s="19"/>
      <c r="Q6072" s="19"/>
      <c r="R6072" s="19"/>
      <c r="U6072" s="27"/>
      <c r="Y6072" s="9" t="s">
        <v>587</v>
      </c>
      <c r="Z6072" s="9" t="s">
        <v>462</v>
      </c>
      <c r="AA6072" s="9" t="s">
        <v>198</v>
      </c>
      <c r="AB6072" s="9">
        <v>8022895</v>
      </c>
      <c r="AC6072" s="9" t="s">
        <v>6847</v>
      </c>
      <c r="AD6072" s="9" t="s">
        <v>231</v>
      </c>
      <c r="AE6072" s="5">
        <f t="shared" si="210"/>
        <v>0</v>
      </c>
      <c r="AF6072" s="5" t="str">
        <f t="shared" si="211"/>
        <v>katB</v>
      </c>
      <c r="AG6072" s="153"/>
      <c r="AH6072" s="153"/>
      <c r="AI6072" t="s">
        <v>201</v>
      </c>
      <c r="AJ6072" t="s">
        <v>17878</v>
      </c>
      <c r="AK6072" s="9" t="str">
        <f>VLOOKUP(Y6072,zdroj!D:AJ,33,0)</f>
        <v>katB</v>
      </c>
    </row>
    <row r="6073" spans="8:37" x14ac:dyDescent="0.25">
      <c r="H6073" s="8"/>
      <c r="I6073" s="8"/>
      <c r="N6073" s="23"/>
      <c r="O6073" s="24"/>
      <c r="P6073" s="19"/>
      <c r="Q6073" s="19"/>
      <c r="R6073" s="19"/>
      <c r="U6073" s="27"/>
      <c r="Y6073" s="9" t="s">
        <v>587</v>
      </c>
      <c r="Z6073" s="9" t="s">
        <v>462</v>
      </c>
      <c r="AA6073" s="9" t="s">
        <v>198</v>
      </c>
      <c r="AB6073" s="9">
        <v>8022909</v>
      </c>
      <c r="AC6073" s="9" t="s">
        <v>6848</v>
      </c>
      <c r="AD6073" s="9" t="s">
        <v>231</v>
      </c>
      <c r="AE6073" s="5">
        <f t="shared" si="210"/>
        <v>0</v>
      </c>
      <c r="AF6073" s="5" t="str">
        <f t="shared" si="211"/>
        <v>katB</v>
      </c>
      <c r="AG6073" s="153"/>
      <c r="AH6073" s="153"/>
      <c r="AI6073" t="s">
        <v>201</v>
      </c>
      <c r="AJ6073" t="s">
        <v>17878</v>
      </c>
      <c r="AK6073" s="9" t="str">
        <f>VLOOKUP(Y6073,zdroj!D:AJ,33,0)</f>
        <v>katB</v>
      </c>
    </row>
    <row r="6074" spans="8:37" x14ac:dyDescent="0.25">
      <c r="H6074" s="8"/>
      <c r="I6074" s="8"/>
      <c r="N6074" s="23"/>
      <c r="O6074" s="24"/>
      <c r="P6074" s="19"/>
      <c r="Q6074" s="19"/>
      <c r="R6074" s="19"/>
      <c r="U6074" s="27"/>
      <c r="Y6074" s="9" t="s">
        <v>587</v>
      </c>
      <c r="Z6074" s="9" t="s">
        <v>462</v>
      </c>
      <c r="AA6074" s="9" t="s">
        <v>198</v>
      </c>
      <c r="AB6074" s="9">
        <v>27102823</v>
      </c>
      <c r="AC6074" s="9" t="s">
        <v>6849</v>
      </c>
      <c r="AD6074" s="9" t="s">
        <v>231</v>
      </c>
      <c r="AE6074" s="5">
        <f t="shared" si="210"/>
        <v>0</v>
      </c>
      <c r="AF6074" s="5" t="str">
        <f t="shared" si="211"/>
        <v>katB</v>
      </c>
      <c r="AG6074" s="153"/>
      <c r="AH6074" s="153"/>
      <c r="AI6074" t="s">
        <v>201</v>
      </c>
      <c r="AJ6074" t="s">
        <v>17878</v>
      </c>
      <c r="AK6074" s="9" t="str">
        <f>VLOOKUP(Y6074,zdroj!D:AJ,33,0)</f>
        <v>katB</v>
      </c>
    </row>
    <row r="6075" spans="8:37" x14ac:dyDescent="0.25">
      <c r="H6075" s="8"/>
      <c r="I6075" s="8"/>
      <c r="N6075" s="23"/>
      <c r="O6075" s="24"/>
      <c r="P6075" s="19"/>
      <c r="Q6075" s="19"/>
      <c r="R6075" s="19"/>
      <c r="U6075" s="27"/>
      <c r="Y6075" s="9" t="s">
        <v>587</v>
      </c>
      <c r="Z6075" s="9" t="s">
        <v>462</v>
      </c>
      <c r="AA6075" s="9" t="s">
        <v>198</v>
      </c>
      <c r="AB6075" s="9">
        <v>27102831</v>
      </c>
      <c r="AC6075" s="9" t="s">
        <v>6850</v>
      </c>
      <c r="AD6075" s="9" t="s">
        <v>231</v>
      </c>
      <c r="AE6075" s="5">
        <f t="shared" si="210"/>
        <v>0</v>
      </c>
      <c r="AF6075" s="5" t="str">
        <f t="shared" si="211"/>
        <v>katB</v>
      </c>
      <c r="AG6075" s="153"/>
      <c r="AH6075" s="153"/>
      <c r="AI6075" t="s">
        <v>201</v>
      </c>
      <c r="AJ6075" t="s">
        <v>17878</v>
      </c>
      <c r="AK6075" s="9" t="str">
        <f>VLOOKUP(Y6075,zdroj!D:AJ,33,0)</f>
        <v>katB</v>
      </c>
    </row>
    <row r="6076" spans="8:37" x14ac:dyDescent="0.25">
      <c r="H6076" s="8"/>
      <c r="I6076" s="8"/>
      <c r="N6076" s="23"/>
      <c r="O6076" s="24"/>
      <c r="P6076" s="19"/>
      <c r="Q6076" s="19"/>
      <c r="R6076" s="19"/>
      <c r="U6076" s="27"/>
      <c r="Y6076" s="9" t="s">
        <v>587</v>
      </c>
      <c r="Z6076" s="9" t="s">
        <v>462</v>
      </c>
      <c r="AA6076" s="9" t="s">
        <v>198</v>
      </c>
      <c r="AB6076" s="9">
        <v>75627175</v>
      </c>
      <c r="AC6076" s="9" t="s">
        <v>6851</v>
      </c>
      <c r="AD6076" s="9" t="s">
        <v>231</v>
      </c>
      <c r="AE6076" s="5">
        <f t="shared" si="210"/>
        <v>0</v>
      </c>
      <c r="AF6076" s="5" t="str">
        <f t="shared" si="211"/>
        <v>katB</v>
      </c>
      <c r="AG6076" s="153"/>
      <c r="AH6076" s="153"/>
      <c r="AI6076" t="s">
        <v>229</v>
      </c>
      <c r="AJ6076" t="s">
        <v>17878</v>
      </c>
      <c r="AK6076" s="9" t="str">
        <f>VLOOKUP(Y6076,zdroj!D:AJ,33,0)</f>
        <v>katB</v>
      </c>
    </row>
    <row r="6077" spans="8:37" x14ac:dyDescent="0.25">
      <c r="H6077" s="8"/>
      <c r="I6077" s="8"/>
      <c r="N6077" s="23"/>
      <c r="O6077" s="24"/>
      <c r="P6077" s="19"/>
      <c r="Q6077" s="19"/>
      <c r="R6077" s="19"/>
      <c r="U6077" s="27"/>
      <c r="Y6077" s="9" t="s">
        <v>587</v>
      </c>
      <c r="Z6077" s="9" t="s">
        <v>462</v>
      </c>
      <c r="AA6077" s="9" t="s">
        <v>198</v>
      </c>
      <c r="AB6077" s="9">
        <v>73574058</v>
      </c>
      <c r="AC6077" s="9" t="s">
        <v>6852</v>
      </c>
      <c r="AD6077" s="9" t="s">
        <v>231</v>
      </c>
      <c r="AE6077" s="5">
        <f t="shared" si="210"/>
        <v>0</v>
      </c>
      <c r="AF6077" s="5" t="str">
        <f t="shared" si="211"/>
        <v>katB</v>
      </c>
      <c r="AG6077" s="153"/>
      <c r="AH6077" s="153"/>
      <c r="AI6077" t="s">
        <v>236</v>
      </c>
      <c r="AJ6077" t="s">
        <v>17878</v>
      </c>
      <c r="AK6077" s="9" t="str">
        <f>VLOOKUP(Y6077,zdroj!D:AJ,33,0)</f>
        <v>katB</v>
      </c>
    </row>
    <row r="6078" spans="8:37" x14ac:dyDescent="0.25">
      <c r="H6078" s="8"/>
      <c r="I6078" s="8"/>
      <c r="N6078" s="23"/>
      <c r="O6078" s="24"/>
      <c r="P6078" s="19"/>
      <c r="Q6078" s="19"/>
      <c r="R6078" s="19"/>
      <c r="U6078" s="27"/>
      <c r="Y6078" s="9" t="s">
        <v>587</v>
      </c>
      <c r="Z6078" s="9" t="s">
        <v>462</v>
      </c>
      <c r="AA6078" s="9" t="s">
        <v>198</v>
      </c>
      <c r="AB6078" s="9">
        <v>75314797</v>
      </c>
      <c r="AC6078" s="9" t="s">
        <v>6853</v>
      </c>
      <c r="AD6078" s="9" t="s">
        <v>231</v>
      </c>
      <c r="AE6078" s="5">
        <f t="shared" si="210"/>
        <v>0</v>
      </c>
      <c r="AF6078" s="5" t="str">
        <f t="shared" si="211"/>
        <v>katB</v>
      </c>
      <c r="AG6078" s="153"/>
      <c r="AH6078" s="153"/>
      <c r="AI6078" t="s">
        <v>236</v>
      </c>
      <c r="AJ6078" t="s">
        <v>17878</v>
      </c>
      <c r="AK6078" s="9" t="str">
        <f>VLOOKUP(Y6078,zdroj!D:AJ,33,0)</f>
        <v>katB</v>
      </c>
    </row>
    <row r="6079" spans="8:37" x14ac:dyDescent="0.25">
      <c r="H6079" s="8"/>
      <c r="I6079" s="8"/>
      <c r="N6079" s="23"/>
      <c r="O6079" s="24"/>
      <c r="P6079" s="19"/>
      <c r="Q6079" s="19"/>
      <c r="R6079" s="19"/>
      <c r="U6079" s="27"/>
      <c r="Y6079" s="9" t="s">
        <v>587</v>
      </c>
      <c r="Z6079" s="9" t="s">
        <v>462</v>
      </c>
      <c r="AA6079" s="9" t="s">
        <v>198</v>
      </c>
      <c r="AB6079" s="9">
        <v>8016674</v>
      </c>
      <c r="AC6079" s="9" t="s">
        <v>6854</v>
      </c>
      <c r="AD6079" s="9" t="s">
        <v>231</v>
      </c>
      <c r="AE6079" s="5">
        <f t="shared" si="210"/>
        <v>0</v>
      </c>
      <c r="AF6079" s="5" t="str">
        <f t="shared" si="211"/>
        <v>katB</v>
      </c>
      <c r="AG6079" s="153"/>
      <c r="AH6079" s="153"/>
      <c r="AI6079" t="s">
        <v>229</v>
      </c>
      <c r="AJ6079" t="s">
        <v>17878</v>
      </c>
      <c r="AK6079" s="9" t="str">
        <f>VLOOKUP(Y6079,zdroj!D:AJ,33,0)</f>
        <v>katB</v>
      </c>
    </row>
    <row r="6080" spans="8:37" x14ac:dyDescent="0.25">
      <c r="H6080" s="8"/>
      <c r="I6080" s="8"/>
      <c r="N6080" s="23"/>
      <c r="O6080" s="24"/>
      <c r="P6080" s="19"/>
      <c r="Q6080" s="19"/>
      <c r="R6080" s="19"/>
      <c r="U6080" s="27"/>
      <c r="Y6080" s="9" t="s">
        <v>588</v>
      </c>
      <c r="Z6080" s="9" t="s">
        <v>462</v>
      </c>
      <c r="AA6080" s="9" t="s">
        <v>237</v>
      </c>
      <c r="AB6080" s="9">
        <v>8024294</v>
      </c>
      <c r="AC6080" s="9" t="s">
        <v>6855</v>
      </c>
      <c r="AD6080" s="9" t="s">
        <v>225</v>
      </c>
      <c r="AE6080" s="5">
        <f t="shared" si="210"/>
        <v>0</v>
      </c>
      <c r="AF6080" s="5" t="str">
        <f t="shared" si="211"/>
        <v>katA</v>
      </c>
      <c r="AG6080" s="153"/>
      <c r="AH6080" s="153"/>
      <c r="AI6080" t="s">
        <v>195</v>
      </c>
      <c r="AJ6080" t="s">
        <v>340</v>
      </c>
      <c r="AK6080" s="9" t="str">
        <f>VLOOKUP(Y6080,zdroj!D:AJ,33,0)</f>
        <v>katA</v>
      </c>
    </row>
    <row r="6081" spans="8:37" x14ac:dyDescent="0.25">
      <c r="H6081" s="8"/>
      <c r="I6081" s="8"/>
      <c r="N6081" s="23"/>
      <c r="O6081" s="24"/>
      <c r="P6081" s="19"/>
      <c r="Q6081" s="19"/>
      <c r="R6081" s="19"/>
      <c r="U6081" s="27"/>
      <c r="Y6081" s="9" t="s">
        <v>588</v>
      </c>
      <c r="Z6081" s="9" t="s">
        <v>462</v>
      </c>
      <c r="AA6081" s="9" t="s">
        <v>237</v>
      </c>
      <c r="AB6081" s="9">
        <v>8024308</v>
      </c>
      <c r="AC6081" s="9" t="s">
        <v>6856</v>
      </c>
      <c r="AD6081" s="9" t="s">
        <v>225</v>
      </c>
      <c r="AE6081" s="5">
        <f t="shared" si="210"/>
        <v>0</v>
      </c>
      <c r="AF6081" s="5" t="str">
        <f t="shared" si="211"/>
        <v>katA</v>
      </c>
      <c r="AG6081" s="153"/>
      <c r="AH6081" s="153"/>
      <c r="AI6081" t="s">
        <v>229</v>
      </c>
      <c r="AJ6081" t="s">
        <v>17878</v>
      </c>
      <c r="AK6081" s="9" t="str">
        <f>VLOOKUP(Y6081,zdroj!D:AJ,33,0)</f>
        <v>katA</v>
      </c>
    </row>
    <row r="6082" spans="8:37" x14ac:dyDescent="0.25">
      <c r="H6082" s="8"/>
      <c r="I6082" s="8"/>
      <c r="N6082" s="23"/>
      <c r="O6082" s="24"/>
      <c r="P6082" s="19"/>
      <c r="Q6082" s="19"/>
      <c r="R6082" s="19"/>
      <c r="U6082" s="27"/>
      <c r="Y6082" s="9" t="s">
        <v>588</v>
      </c>
      <c r="Z6082" s="9" t="s">
        <v>462</v>
      </c>
      <c r="AA6082" s="9" t="s">
        <v>237</v>
      </c>
      <c r="AB6082" s="9">
        <v>8024316</v>
      </c>
      <c r="AC6082" s="9" t="s">
        <v>6857</v>
      </c>
      <c r="AD6082" s="9" t="s">
        <v>231</v>
      </c>
      <c r="AE6082" s="5">
        <f t="shared" si="210"/>
        <v>0</v>
      </c>
      <c r="AF6082" s="5" t="str">
        <f t="shared" si="211"/>
        <v>katB</v>
      </c>
      <c r="AG6082" s="153"/>
      <c r="AH6082" s="153"/>
      <c r="AI6082" t="s">
        <v>195</v>
      </c>
      <c r="AJ6082" t="s">
        <v>340</v>
      </c>
      <c r="AK6082" s="9" t="str">
        <f>VLOOKUP(Y6082,zdroj!D:AJ,33,0)</f>
        <v>katA</v>
      </c>
    </row>
    <row r="6083" spans="8:37" x14ac:dyDescent="0.25">
      <c r="H6083" s="8"/>
      <c r="I6083" s="8"/>
      <c r="N6083" s="23"/>
      <c r="O6083" s="24"/>
      <c r="P6083" s="19"/>
      <c r="Q6083" s="19"/>
      <c r="R6083" s="19"/>
      <c r="U6083" s="27"/>
      <c r="Y6083" s="9" t="s">
        <v>588</v>
      </c>
      <c r="Z6083" s="9" t="s">
        <v>462</v>
      </c>
      <c r="AA6083" s="9" t="s">
        <v>237</v>
      </c>
      <c r="AB6083" s="9">
        <v>8024324</v>
      </c>
      <c r="AC6083" s="9" t="s">
        <v>6858</v>
      </c>
      <c r="AD6083" s="9" t="s">
        <v>225</v>
      </c>
      <c r="AE6083" s="5">
        <f t="shared" si="210"/>
        <v>0</v>
      </c>
      <c r="AF6083" s="5" t="str">
        <f t="shared" si="211"/>
        <v>katA</v>
      </c>
      <c r="AG6083" s="153"/>
      <c r="AH6083" s="153"/>
      <c r="AI6083" t="s">
        <v>229</v>
      </c>
      <c r="AJ6083" t="s">
        <v>17878</v>
      </c>
      <c r="AK6083" s="9" t="str">
        <f>VLOOKUP(Y6083,zdroj!D:AJ,33,0)</f>
        <v>katA</v>
      </c>
    </row>
    <row r="6084" spans="8:37" x14ac:dyDescent="0.25">
      <c r="H6084" s="8"/>
      <c r="I6084" s="8"/>
      <c r="N6084" s="23"/>
      <c r="O6084" s="24"/>
      <c r="P6084" s="19"/>
      <c r="Q6084" s="19"/>
      <c r="R6084" s="19"/>
      <c r="U6084" s="27"/>
      <c r="Y6084" s="9" t="s">
        <v>588</v>
      </c>
      <c r="Z6084" s="9" t="s">
        <v>462</v>
      </c>
      <c r="AA6084" s="9" t="s">
        <v>237</v>
      </c>
      <c r="AB6084" s="9">
        <v>8023735</v>
      </c>
      <c r="AC6084" s="9" t="s">
        <v>6859</v>
      </c>
      <c r="AD6084" s="9" t="s">
        <v>231</v>
      </c>
      <c r="AE6084" s="5">
        <f t="shared" si="210"/>
        <v>0</v>
      </c>
      <c r="AF6084" s="5" t="str">
        <f t="shared" si="211"/>
        <v>katB</v>
      </c>
      <c r="AG6084" s="153"/>
      <c r="AH6084" s="153"/>
      <c r="AI6084" t="s">
        <v>17879</v>
      </c>
      <c r="AJ6084" t="s">
        <v>17878</v>
      </c>
      <c r="AK6084" s="9" t="str">
        <f>VLOOKUP(Y6084,zdroj!D:AJ,33,0)</f>
        <v>katA</v>
      </c>
    </row>
    <row r="6085" spans="8:37" x14ac:dyDescent="0.25">
      <c r="H6085" s="8"/>
      <c r="I6085" s="8"/>
      <c r="N6085" s="23"/>
      <c r="O6085" s="24"/>
      <c r="P6085" s="19"/>
      <c r="Q6085" s="19"/>
      <c r="R6085" s="19"/>
      <c r="U6085" s="27"/>
      <c r="Y6085" s="9" t="s">
        <v>588</v>
      </c>
      <c r="Z6085" s="9" t="s">
        <v>462</v>
      </c>
      <c r="AA6085" s="9" t="s">
        <v>237</v>
      </c>
      <c r="AB6085" s="9">
        <v>8023824</v>
      </c>
      <c r="AC6085" s="9" t="s">
        <v>6860</v>
      </c>
      <c r="AD6085" s="9" t="s">
        <v>231</v>
      </c>
      <c r="AE6085" s="5">
        <f t="shared" si="210"/>
        <v>0</v>
      </c>
      <c r="AF6085" s="5" t="str">
        <f t="shared" si="211"/>
        <v>katB</v>
      </c>
      <c r="AG6085" s="153"/>
      <c r="AH6085" s="153"/>
      <c r="AI6085" t="s">
        <v>201</v>
      </c>
      <c r="AJ6085" t="s">
        <v>17878</v>
      </c>
      <c r="AK6085" s="9" t="str">
        <f>VLOOKUP(Y6085,zdroj!D:AJ,33,0)</f>
        <v>katA</v>
      </c>
    </row>
    <row r="6086" spans="8:37" x14ac:dyDescent="0.25">
      <c r="H6086" s="8"/>
      <c r="I6086" s="8"/>
      <c r="N6086" s="23"/>
      <c r="O6086" s="24"/>
      <c r="P6086" s="19"/>
      <c r="Q6086" s="19"/>
      <c r="R6086" s="19"/>
      <c r="U6086" s="27"/>
      <c r="Y6086" s="9" t="s">
        <v>588</v>
      </c>
      <c r="Z6086" s="9" t="s">
        <v>462</v>
      </c>
      <c r="AA6086" s="9" t="s">
        <v>237</v>
      </c>
      <c r="AB6086" s="9">
        <v>8023832</v>
      </c>
      <c r="AC6086" s="9" t="s">
        <v>6861</v>
      </c>
      <c r="AD6086" s="9" t="s">
        <v>231</v>
      </c>
      <c r="AE6086" s="5">
        <f t="shared" si="210"/>
        <v>0</v>
      </c>
      <c r="AF6086" s="5" t="str">
        <f t="shared" si="211"/>
        <v>katB</v>
      </c>
      <c r="AG6086" s="153"/>
      <c r="AH6086" s="153"/>
      <c r="AI6086" t="s">
        <v>17879</v>
      </c>
      <c r="AJ6086" t="s">
        <v>17878</v>
      </c>
      <c r="AK6086" s="9" t="str">
        <f>VLOOKUP(Y6086,zdroj!D:AJ,33,0)</f>
        <v>katA</v>
      </c>
    </row>
    <row r="6087" spans="8:37" x14ac:dyDescent="0.25">
      <c r="H6087" s="8"/>
      <c r="I6087" s="8"/>
      <c r="N6087" s="23"/>
      <c r="O6087" s="24"/>
      <c r="P6087" s="19"/>
      <c r="Q6087" s="19"/>
      <c r="R6087" s="19"/>
      <c r="U6087" s="27"/>
      <c r="Y6087" s="9" t="s">
        <v>588</v>
      </c>
      <c r="Z6087" s="9" t="s">
        <v>462</v>
      </c>
      <c r="AA6087" s="9" t="s">
        <v>237</v>
      </c>
      <c r="AB6087" s="9">
        <v>8023841</v>
      </c>
      <c r="AC6087" s="9" t="s">
        <v>6862</v>
      </c>
      <c r="AD6087" s="9" t="s">
        <v>231</v>
      </c>
      <c r="AE6087" s="5">
        <f t="shared" si="210"/>
        <v>0</v>
      </c>
      <c r="AF6087" s="5" t="str">
        <f t="shared" si="211"/>
        <v>katB</v>
      </c>
      <c r="AG6087" s="153"/>
      <c r="AH6087" s="153"/>
      <c r="AI6087" t="s">
        <v>17879</v>
      </c>
      <c r="AJ6087" t="s">
        <v>17878</v>
      </c>
      <c r="AK6087" s="9" t="str">
        <f>VLOOKUP(Y6087,zdroj!D:AJ,33,0)</f>
        <v>katA</v>
      </c>
    </row>
    <row r="6088" spans="8:37" x14ac:dyDescent="0.25">
      <c r="H6088" s="8"/>
      <c r="I6088" s="8"/>
      <c r="N6088" s="23"/>
      <c r="O6088" s="24"/>
      <c r="P6088" s="19"/>
      <c r="Q6088" s="19"/>
      <c r="R6088" s="19"/>
      <c r="U6088" s="27"/>
      <c r="Y6088" s="9" t="s">
        <v>588</v>
      </c>
      <c r="Z6088" s="9" t="s">
        <v>462</v>
      </c>
      <c r="AA6088" s="9" t="s">
        <v>237</v>
      </c>
      <c r="AB6088" s="9">
        <v>8023859</v>
      </c>
      <c r="AC6088" s="9" t="s">
        <v>6863</v>
      </c>
      <c r="AD6088" s="9" t="s">
        <v>225</v>
      </c>
      <c r="AE6088" s="5">
        <f t="shared" si="210"/>
        <v>0</v>
      </c>
      <c r="AF6088" s="5" t="str">
        <f t="shared" si="211"/>
        <v>katA</v>
      </c>
      <c r="AG6088" s="153"/>
      <c r="AH6088" s="153"/>
      <c r="AI6088" t="s">
        <v>201</v>
      </c>
      <c r="AJ6088" t="s">
        <v>17878</v>
      </c>
      <c r="AK6088" s="9" t="str">
        <f>VLOOKUP(Y6088,zdroj!D:AJ,33,0)</f>
        <v>katA</v>
      </c>
    </row>
    <row r="6089" spans="8:37" x14ac:dyDescent="0.25">
      <c r="H6089" s="8"/>
      <c r="I6089" s="8"/>
      <c r="N6089" s="23"/>
      <c r="O6089" s="24"/>
      <c r="P6089" s="19"/>
      <c r="Q6089" s="19"/>
      <c r="R6089" s="19"/>
      <c r="U6089" s="27"/>
      <c r="Y6089" s="9" t="s">
        <v>588</v>
      </c>
      <c r="Z6089" s="9" t="s">
        <v>462</v>
      </c>
      <c r="AA6089" s="9" t="s">
        <v>237</v>
      </c>
      <c r="AB6089" s="9">
        <v>8023867</v>
      </c>
      <c r="AC6089" s="9" t="s">
        <v>6864</v>
      </c>
      <c r="AD6089" s="9" t="s">
        <v>225</v>
      </c>
      <c r="AE6089" s="5">
        <f t="shared" si="210"/>
        <v>0</v>
      </c>
      <c r="AF6089" s="5" t="str">
        <f t="shared" si="211"/>
        <v>katA</v>
      </c>
      <c r="AG6089" s="153"/>
      <c r="AH6089" s="153"/>
      <c r="AI6089" t="s">
        <v>201</v>
      </c>
      <c r="AJ6089" t="s">
        <v>17878</v>
      </c>
      <c r="AK6089" s="9" t="str">
        <f>VLOOKUP(Y6089,zdroj!D:AJ,33,0)</f>
        <v>katA</v>
      </c>
    </row>
    <row r="6090" spans="8:37" x14ac:dyDescent="0.25">
      <c r="H6090" s="8"/>
      <c r="I6090" s="8"/>
      <c r="N6090" s="23"/>
      <c r="O6090" s="24"/>
      <c r="P6090" s="19"/>
      <c r="Q6090" s="19"/>
      <c r="R6090" s="19"/>
      <c r="U6090" s="27"/>
      <c r="Y6090" s="9" t="s">
        <v>588</v>
      </c>
      <c r="Z6090" s="9" t="s">
        <v>462</v>
      </c>
      <c r="AA6090" s="9" t="s">
        <v>237</v>
      </c>
      <c r="AB6090" s="9">
        <v>8023875</v>
      </c>
      <c r="AC6090" s="9" t="s">
        <v>6865</v>
      </c>
      <c r="AD6090" s="9" t="s">
        <v>231</v>
      </c>
      <c r="AE6090" s="5">
        <f t="shared" ref="AE6090:AE6153" si="212">VLOOKUP(Y6090,K:T,10,0)</f>
        <v>0</v>
      </c>
      <c r="AF6090" s="5" t="str">
        <f t="shared" ref="AF6090:AF6153" si="213">IF(AE6090="A",IF(AD6090="katA","katB",AD6090),AD6090)</f>
        <v>katB</v>
      </c>
      <c r="AG6090" s="153"/>
      <c r="AH6090" s="153"/>
      <c r="AI6090" t="s">
        <v>201</v>
      </c>
      <c r="AJ6090" t="s">
        <v>17878</v>
      </c>
      <c r="AK6090" s="9" t="str">
        <f>VLOOKUP(Y6090,zdroj!D:AJ,33,0)</f>
        <v>katA</v>
      </c>
    </row>
    <row r="6091" spans="8:37" x14ac:dyDescent="0.25">
      <c r="H6091" s="8"/>
      <c r="I6091" s="8"/>
      <c r="N6091" s="23"/>
      <c r="O6091" s="24"/>
      <c r="P6091" s="19"/>
      <c r="Q6091" s="19"/>
      <c r="R6091" s="19"/>
      <c r="U6091" s="27"/>
      <c r="Y6091" s="9" t="s">
        <v>588</v>
      </c>
      <c r="Z6091" s="9" t="s">
        <v>462</v>
      </c>
      <c r="AA6091" s="9" t="s">
        <v>237</v>
      </c>
      <c r="AB6091" s="9">
        <v>8023883</v>
      </c>
      <c r="AC6091" s="9" t="s">
        <v>6866</v>
      </c>
      <c r="AD6091" s="9" t="s">
        <v>225</v>
      </c>
      <c r="AE6091" s="5">
        <f t="shared" si="212"/>
        <v>0</v>
      </c>
      <c r="AF6091" s="5" t="str">
        <f t="shared" si="213"/>
        <v>katA</v>
      </c>
      <c r="AG6091" s="153"/>
      <c r="AH6091" s="153"/>
      <c r="AI6091" t="s">
        <v>201</v>
      </c>
      <c r="AJ6091" t="s">
        <v>17878</v>
      </c>
      <c r="AK6091" s="9" t="str">
        <f>VLOOKUP(Y6091,zdroj!D:AJ,33,0)</f>
        <v>katA</v>
      </c>
    </row>
    <row r="6092" spans="8:37" x14ac:dyDescent="0.25">
      <c r="H6092" s="8"/>
      <c r="I6092" s="8"/>
      <c r="N6092" s="23"/>
      <c r="O6092" s="24"/>
      <c r="P6092" s="19"/>
      <c r="Q6092" s="19"/>
      <c r="R6092" s="19"/>
      <c r="U6092" s="27"/>
      <c r="Y6092" s="9" t="s">
        <v>588</v>
      </c>
      <c r="Z6092" s="9" t="s">
        <v>462</v>
      </c>
      <c r="AA6092" s="9" t="s">
        <v>237</v>
      </c>
      <c r="AB6092" s="9">
        <v>8023891</v>
      </c>
      <c r="AC6092" s="9" t="s">
        <v>6867</v>
      </c>
      <c r="AD6092" s="9" t="s">
        <v>225</v>
      </c>
      <c r="AE6092" s="5">
        <f t="shared" si="212"/>
        <v>0</v>
      </c>
      <c r="AF6092" s="5" t="str">
        <f t="shared" si="213"/>
        <v>katA</v>
      </c>
      <c r="AG6092" s="153"/>
      <c r="AH6092" s="153"/>
      <c r="AI6092" t="s">
        <v>201</v>
      </c>
      <c r="AJ6092" t="s">
        <v>17878</v>
      </c>
      <c r="AK6092" s="9" t="str">
        <f>VLOOKUP(Y6092,zdroj!D:AJ,33,0)</f>
        <v>katA</v>
      </c>
    </row>
    <row r="6093" spans="8:37" x14ac:dyDescent="0.25">
      <c r="H6093" s="8"/>
      <c r="I6093" s="8"/>
      <c r="N6093" s="23"/>
      <c r="O6093" s="24"/>
      <c r="P6093" s="19"/>
      <c r="Q6093" s="19"/>
      <c r="R6093" s="19"/>
      <c r="U6093" s="27"/>
      <c r="Y6093" s="9" t="s">
        <v>588</v>
      </c>
      <c r="Z6093" s="9" t="s">
        <v>462</v>
      </c>
      <c r="AA6093" s="9" t="s">
        <v>237</v>
      </c>
      <c r="AB6093" s="9">
        <v>8023905</v>
      </c>
      <c r="AC6093" s="9" t="s">
        <v>6868</v>
      </c>
      <c r="AD6093" s="9" t="s">
        <v>225</v>
      </c>
      <c r="AE6093" s="5">
        <f t="shared" si="212"/>
        <v>0</v>
      </c>
      <c r="AF6093" s="5" t="str">
        <f t="shared" si="213"/>
        <v>katA</v>
      </c>
      <c r="AG6093" s="153"/>
      <c r="AH6093" s="153"/>
      <c r="AI6093" t="s">
        <v>17880</v>
      </c>
      <c r="AJ6093" t="s">
        <v>17878</v>
      </c>
      <c r="AK6093" s="9" t="str">
        <f>VLOOKUP(Y6093,zdroj!D:AJ,33,0)</f>
        <v>katA</v>
      </c>
    </row>
    <row r="6094" spans="8:37" x14ac:dyDescent="0.25">
      <c r="H6094" s="8"/>
      <c r="I6094" s="8"/>
      <c r="N6094" s="23"/>
      <c r="O6094" s="24"/>
      <c r="P6094" s="19"/>
      <c r="Q6094" s="19"/>
      <c r="R6094" s="19"/>
      <c r="U6094" s="27"/>
      <c r="Y6094" s="9" t="s">
        <v>588</v>
      </c>
      <c r="Z6094" s="9" t="s">
        <v>462</v>
      </c>
      <c r="AA6094" s="9" t="s">
        <v>237</v>
      </c>
      <c r="AB6094" s="9">
        <v>8023913</v>
      </c>
      <c r="AC6094" s="9" t="s">
        <v>6869</v>
      </c>
      <c r="AD6094" s="9" t="s">
        <v>225</v>
      </c>
      <c r="AE6094" s="5">
        <f t="shared" si="212"/>
        <v>0</v>
      </c>
      <c r="AF6094" s="5" t="str">
        <f t="shared" si="213"/>
        <v>katA</v>
      </c>
      <c r="AG6094" s="153"/>
      <c r="AH6094" s="153"/>
      <c r="AI6094" t="s">
        <v>201</v>
      </c>
      <c r="AJ6094" t="s">
        <v>17878</v>
      </c>
      <c r="AK6094" s="9" t="str">
        <f>VLOOKUP(Y6094,zdroj!D:AJ,33,0)</f>
        <v>katA</v>
      </c>
    </row>
    <row r="6095" spans="8:37" x14ac:dyDescent="0.25">
      <c r="H6095" s="8"/>
      <c r="I6095" s="8"/>
      <c r="N6095" s="23"/>
      <c r="O6095" s="24"/>
      <c r="P6095" s="19"/>
      <c r="Q6095" s="19"/>
      <c r="R6095" s="19"/>
      <c r="U6095" s="27"/>
      <c r="Y6095" s="9" t="s">
        <v>588</v>
      </c>
      <c r="Z6095" s="9" t="s">
        <v>462</v>
      </c>
      <c r="AA6095" s="9" t="s">
        <v>237</v>
      </c>
      <c r="AB6095" s="9">
        <v>8023743</v>
      </c>
      <c r="AC6095" s="9" t="s">
        <v>6870</v>
      </c>
      <c r="AD6095" s="9" t="s">
        <v>231</v>
      </c>
      <c r="AE6095" s="5">
        <f t="shared" si="212"/>
        <v>0</v>
      </c>
      <c r="AF6095" s="5" t="str">
        <f t="shared" si="213"/>
        <v>katB</v>
      </c>
      <c r="AG6095" s="153"/>
      <c r="AH6095" s="153"/>
      <c r="AI6095" t="s">
        <v>201</v>
      </c>
      <c r="AJ6095" t="s">
        <v>17878</v>
      </c>
      <c r="AK6095" s="9" t="str">
        <f>VLOOKUP(Y6095,zdroj!D:AJ,33,0)</f>
        <v>katA</v>
      </c>
    </row>
    <row r="6096" spans="8:37" x14ac:dyDescent="0.25">
      <c r="H6096" s="8"/>
      <c r="I6096" s="8"/>
      <c r="N6096" s="23"/>
      <c r="O6096" s="24"/>
      <c r="P6096" s="19"/>
      <c r="Q6096" s="19"/>
      <c r="R6096" s="19"/>
      <c r="U6096" s="27"/>
      <c r="Y6096" s="9" t="s">
        <v>588</v>
      </c>
      <c r="Z6096" s="9" t="s">
        <v>462</v>
      </c>
      <c r="AA6096" s="9" t="s">
        <v>237</v>
      </c>
      <c r="AB6096" s="9">
        <v>8023921</v>
      </c>
      <c r="AC6096" s="9" t="s">
        <v>6871</v>
      </c>
      <c r="AD6096" s="9" t="s">
        <v>225</v>
      </c>
      <c r="AE6096" s="5">
        <f t="shared" si="212"/>
        <v>0</v>
      </c>
      <c r="AF6096" s="5" t="str">
        <f t="shared" si="213"/>
        <v>katA</v>
      </c>
      <c r="AG6096" s="153"/>
      <c r="AH6096" s="153"/>
      <c r="AI6096" t="s">
        <v>201</v>
      </c>
      <c r="AJ6096" t="s">
        <v>17878</v>
      </c>
      <c r="AK6096" s="9" t="str">
        <f>VLOOKUP(Y6096,zdroj!D:AJ,33,0)</f>
        <v>katA</v>
      </c>
    </row>
    <row r="6097" spans="8:37" x14ac:dyDescent="0.25">
      <c r="H6097" s="8"/>
      <c r="I6097" s="8"/>
      <c r="N6097" s="23"/>
      <c r="O6097" s="24"/>
      <c r="P6097" s="19"/>
      <c r="Q6097" s="19"/>
      <c r="R6097" s="19"/>
      <c r="U6097" s="27"/>
      <c r="Y6097" s="9" t="s">
        <v>588</v>
      </c>
      <c r="Z6097" s="9" t="s">
        <v>462</v>
      </c>
      <c r="AA6097" s="9" t="s">
        <v>237</v>
      </c>
      <c r="AB6097" s="9">
        <v>8023930</v>
      </c>
      <c r="AC6097" s="9" t="s">
        <v>6872</v>
      </c>
      <c r="AD6097" s="9" t="s">
        <v>225</v>
      </c>
      <c r="AE6097" s="5">
        <f t="shared" si="212"/>
        <v>0</v>
      </c>
      <c r="AF6097" s="5" t="str">
        <f t="shared" si="213"/>
        <v>katA</v>
      </c>
      <c r="AG6097" s="153"/>
      <c r="AH6097" s="153"/>
      <c r="AI6097" t="s">
        <v>201</v>
      </c>
      <c r="AJ6097" t="s">
        <v>17878</v>
      </c>
      <c r="AK6097" s="9" t="str">
        <f>VLOOKUP(Y6097,zdroj!D:AJ,33,0)</f>
        <v>katA</v>
      </c>
    </row>
    <row r="6098" spans="8:37" x14ac:dyDescent="0.25">
      <c r="H6098" s="8"/>
      <c r="I6098" s="8"/>
      <c r="N6098" s="23"/>
      <c r="O6098" s="24"/>
      <c r="P6098" s="19"/>
      <c r="Q6098" s="19"/>
      <c r="R6098" s="19"/>
      <c r="U6098" s="27"/>
      <c r="Y6098" s="9" t="s">
        <v>588</v>
      </c>
      <c r="Z6098" s="9" t="s">
        <v>462</v>
      </c>
      <c r="AA6098" s="9" t="s">
        <v>237</v>
      </c>
      <c r="AB6098" s="9">
        <v>8023948</v>
      </c>
      <c r="AC6098" s="9" t="s">
        <v>6873</v>
      </c>
      <c r="AD6098" s="9" t="s">
        <v>231</v>
      </c>
      <c r="AE6098" s="5">
        <f t="shared" si="212"/>
        <v>0</v>
      </c>
      <c r="AF6098" s="5" t="str">
        <f t="shared" si="213"/>
        <v>katB</v>
      </c>
      <c r="AG6098" s="153"/>
      <c r="AH6098" s="153"/>
      <c r="AI6098" t="s">
        <v>201</v>
      </c>
      <c r="AJ6098" t="s">
        <v>17878</v>
      </c>
      <c r="AK6098" s="9" t="str">
        <f>VLOOKUP(Y6098,zdroj!D:AJ,33,0)</f>
        <v>katA</v>
      </c>
    </row>
    <row r="6099" spans="8:37" x14ac:dyDescent="0.25">
      <c r="H6099" s="8"/>
      <c r="I6099" s="8"/>
      <c r="N6099" s="23"/>
      <c r="O6099" s="24"/>
      <c r="P6099" s="19"/>
      <c r="Q6099" s="19"/>
      <c r="R6099" s="19"/>
      <c r="U6099" s="27"/>
      <c r="Y6099" s="9" t="s">
        <v>588</v>
      </c>
      <c r="Z6099" s="9" t="s">
        <v>462</v>
      </c>
      <c r="AA6099" s="9" t="s">
        <v>237</v>
      </c>
      <c r="AB6099" s="9">
        <v>8023956</v>
      </c>
      <c r="AC6099" s="9" t="s">
        <v>6874</v>
      </c>
      <c r="AD6099" s="9" t="s">
        <v>225</v>
      </c>
      <c r="AE6099" s="5">
        <f t="shared" si="212"/>
        <v>0</v>
      </c>
      <c r="AF6099" s="5" t="str">
        <f t="shared" si="213"/>
        <v>katA</v>
      </c>
      <c r="AG6099" s="153"/>
      <c r="AH6099" s="153"/>
      <c r="AI6099" t="s">
        <v>201</v>
      </c>
      <c r="AJ6099" t="s">
        <v>17878</v>
      </c>
      <c r="AK6099" s="9" t="str">
        <f>VLOOKUP(Y6099,zdroj!D:AJ,33,0)</f>
        <v>katA</v>
      </c>
    </row>
    <row r="6100" spans="8:37" x14ac:dyDescent="0.25">
      <c r="H6100" s="8"/>
      <c r="I6100" s="8"/>
      <c r="N6100" s="23"/>
      <c r="O6100" s="24"/>
      <c r="P6100" s="19"/>
      <c r="Q6100" s="19"/>
      <c r="R6100" s="19"/>
      <c r="U6100" s="27"/>
      <c r="Y6100" s="9" t="s">
        <v>588</v>
      </c>
      <c r="Z6100" s="9" t="s">
        <v>462</v>
      </c>
      <c r="AA6100" s="9" t="s">
        <v>237</v>
      </c>
      <c r="AB6100" s="9">
        <v>8023964</v>
      </c>
      <c r="AC6100" s="9" t="s">
        <v>6875</v>
      </c>
      <c r="AD6100" s="9" t="s">
        <v>225</v>
      </c>
      <c r="AE6100" s="5">
        <f t="shared" si="212"/>
        <v>0</v>
      </c>
      <c r="AF6100" s="5" t="str">
        <f t="shared" si="213"/>
        <v>katA</v>
      </c>
      <c r="AG6100" s="153"/>
      <c r="AH6100" s="153"/>
      <c r="AI6100" t="s">
        <v>201</v>
      </c>
      <c r="AJ6100" t="s">
        <v>17878</v>
      </c>
      <c r="AK6100" s="9" t="str">
        <f>VLOOKUP(Y6100,zdroj!D:AJ,33,0)</f>
        <v>katA</v>
      </c>
    </row>
    <row r="6101" spans="8:37" x14ac:dyDescent="0.25">
      <c r="H6101" s="8"/>
      <c r="I6101" s="8"/>
      <c r="N6101" s="23"/>
      <c r="O6101" s="24"/>
      <c r="P6101" s="19"/>
      <c r="Q6101" s="19"/>
      <c r="R6101" s="19"/>
      <c r="U6101" s="27"/>
      <c r="Y6101" s="9" t="s">
        <v>588</v>
      </c>
      <c r="Z6101" s="9" t="s">
        <v>462</v>
      </c>
      <c r="AA6101" s="9" t="s">
        <v>237</v>
      </c>
      <c r="AB6101" s="9">
        <v>8023972</v>
      </c>
      <c r="AC6101" s="9" t="s">
        <v>6876</v>
      </c>
      <c r="AD6101" s="9" t="s">
        <v>225</v>
      </c>
      <c r="AE6101" s="5">
        <f t="shared" si="212"/>
        <v>0</v>
      </c>
      <c r="AF6101" s="5" t="str">
        <f t="shared" si="213"/>
        <v>katA</v>
      </c>
      <c r="AG6101" s="153"/>
      <c r="AH6101" s="153"/>
      <c r="AI6101" t="s">
        <v>201</v>
      </c>
      <c r="AJ6101" t="s">
        <v>17878</v>
      </c>
      <c r="AK6101" s="9" t="str">
        <f>VLOOKUP(Y6101,zdroj!D:AJ,33,0)</f>
        <v>katA</v>
      </c>
    </row>
    <row r="6102" spans="8:37" x14ac:dyDescent="0.25">
      <c r="H6102" s="8"/>
      <c r="I6102" s="8"/>
      <c r="N6102" s="23"/>
      <c r="O6102" s="24"/>
      <c r="P6102" s="19"/>
      <c r="Q6102" s="19"/>
      <c r="R6102" s="19"/>
      <c r="U6102" s="27"/>
      <c r="Y6102" s="9" t="s">
        <v>588</v>
      </c>
      <c r="Z6102" s="9" t="s">
        <v>462</v>
      </c>
      <c r="AA6102" s="9" t="s">
        <v>237</v>
      </c>
      <c r="AB6102" s="9">
        <v>8023981</v>
      </c>
      <c r="AC6102" s="9" t="s">
        <v>6877</v>
      </c>
      <c r="AD6102" s="9" t="s">
        <v>225</v>
      </c>
      <c r="AE6102" s="5">
        <f t="shared" si="212"/>
        <v>0</v>
      </c>
      <c r="AF6102" s="5" t="str">
        <f t="shared" si="213"/>
        <v>katA</v>
      </c>
      <c r="AG6102" s="153"/>
      <c r="AH6102" s="153"/>
      <c r="AI6102" t="s">
        <v>201</v>
      </c>
      <c r="AJ6102" t="s">
        <v>17878</v>
      </c>
      <c r="AK6102" s="9" t="str">
        <f>VLOOKUP(Y6102,zdroj!D:AJ,33,0)</f>
        <v>katA</v>
      </c>
    </row>
    <row r="6103" spans="8:37" x14ac:dyDescent="0.25">
      <c r="H6103" s="8"/>
      <c r="I6103" s="8"/>
      <c r="N6103" s="23"/>
      <c r="O6103" s="24"/>
      <c r="P6103" s="19"/>
      <c r="Q6103" s="19"/>
      <c r="R6103" s="19"/>
      <c r="U6103" s="27"/>
      <c r="Y6103" s="9" t="s">
        <v>588</v>
      </c>
      <c r="Z6103" s="9" t="s">
        <v>462</v>
      </c>
      <c r="AA6103" s="9" t="s">
        <v>237</v>
      </c>
      <c r="AB6103" s="9">
        <v>8023999</v>
      </c>
      <c r="AC6103" s="9" t="s">
        <v>6878</v>
      </c>
      <c r="AD6103" s="9" t="s">
        <v>225</v>
      </c>
      <c r="AE6103" s="5">
        <f t="shared" si="212"/>
        <v>0</v>
      </c>
      <c r="AF6103" s="5" t="str">
        <f t="shared" si="213"/>
        <v>katA</v>
      </c>
      <c r="AG6103" s="153"/>
      <c r="AH6103" s="153"/>
      <c r="AI6103" t="s">
        <v>17880</v>
      </c>
      <c r="AJ6103" t="s">
        <v>17878</v>
      </c>
      <c r="AK6103" s="9" t="str">
        <f>VLOOKUP(Y6103,zdroj!D:AJ,33,0)</f>
        <v>katA</v>
      </c>
    </row>
    <row r="6104" spans="8:37" x14ac:dyDescent="0.25">
      <c r="H6104" s="8"/>
      <c r="I6104" s="8"/>
      <c r="N6104" s="23"/>
      <c r="O6104" s="24"/>
      <c r="P6104" s="19"/>
      <c r="Q6104" s="19"/>
      <c r="R6104" s="19"/>
      <c r="U6104" s="27"/>
      <c r="Y6104" s="9" t="s">
        <v>588</v>
      </c>
      <c r="Z6104" s="9" t="s">
        <v>462</v>
      </c>
      <c r="AA6104" s="9" t="s">
        <v>237</v>
      </c>
      <c r="AB6104" s="9">
        <v>8024006</v>
      </c>
      <c r="AC6104" s="9" t="s">
        <v>6879</v>
      </c>
      <c r="AD6104" s="9" t="s">
        <v>225</v>
      </c>
      <c r="AE6104" s="5">
        <f t="shared" si="212"/>
        <v>0</v>
      </c>
      <c r="AF6104" s="5" t="str">
        <f t="shared" si="213"/>
        <v>katA</v>
      </c>
      <c r="AG6104" s="153"/>
      <c r="AH6104" s="153"/>
      <c r="AI6104" t="s">
        <v>201</v>
      </c>
      <c r="AJ6104" t="s">
        <v>17878</v>
      </c>
      <c r="AK6104" s="9" t="str">
        <f>VLOOKUP(Y6104,zdroj!D:AJ,33,0)</f>
        <v>katA</v>
      </c>
    </row>
    <row r="6105" spans="8:37" x14ac:dyDescent="0.25">
      <c r="H6105" s="8"/>
      <c r="I6105" s="8"/>
      <c r="N6105" s="23"/>
      <c r="O6105" s="24"/>
      <c r="P6105" s="19"/>
      <c r="Q6105" s="19"/>
      <c r="R6105" s="19"/>
      <c r="U6105" s="27"/>
      <c r="Y6105" s="9" t="s">
        <v>588</v>
      </c>
      <c r="Z6105" s="9" t="s">
        <v>462</v>
      </c>
      <c r="AA6105" s="9" t="s">
        <v>237</v>
      </c>
      <c r="AB6105" s="9">
        <v>8024014</v>
      </c>
      <c r="AC6105" s="9" t="s">
        <v>6880</v>
      </c>
      <c r="AD6105" s="9" t="s">
        <v>225</v>
      </c>
      <c r="AE6105" s="5">
        <f t="shared" si="212"/>
        <v>0</v>
      </c>
      <c r="AF6105" s="5" t="str">
        <f t="shared" si="213"/>
        <v>katA</v>
      </c>
      <c r="AG6105" s="153"/>
      <c r="AH6105" s="153"/>
      <c r="AI6105" t="s">
        <v>17879</v>
      </c>
      <c r="AJ6105" t="s">
        <v>17878</v>
      </c>
      <c r="AK6105" s="9" t="str">
        <f>VLOOKUP(Y6105,zdroj!D:AJ,33,0)</f>
        <v>katA</v>
      </c>
    </row>
    <row r="6106" spans="8:37" x14ac:dyDescent="0.25">
      <c r="H6106" s="8"/>
      <c r="I6106" s="8"/>
      <c r="N6106" s="23"/>
      <c r="O6106" s="24"/>
      <c r="P6106" s="19"/>
      <c r="Q6106" s="19"/>
      <c r="R6106" s="19"/>
      <c r="U6106" s="27"/>
      <c r="Y6106" s="9" t="s">
        <v>588</v>
      </c>
      <c r="Z6106" s="9" t="s">
        <v>462</v>
      </c>
      <c r="AA6106" s="9" t="s">
        <v>237</v>
      </c>
      <c r="AB6106" s="9">
        <v>8023751</v>
      </c>
      <c r="AC6106" s="9" t="s">
        <v>6881</v>
      </c>
      <c r="AD6106" s="9" t="s">
        <v>231</v>
      </c>
      <c r="AE6106" s="5">
        <f t="shared" si="212"/>
        <v>0</v>
      </c>
      <c r="AF6106" s="5" t="str">
        <f t="shared" si="213"/>
        <v>katB</v>
      </c>
      <c r="AG6106" s="153"/>
      <c r="AH6106" s="153"/>
      <c r="AI6106" t="s">
        <v>201</v>
      </c>
      <c r="AJ6106" t="s">
        <v>17878</v>
      </c>
      <c r="AK6106" s="9" t="str">
        <f>VLOOKUP(Y6106,zdroj!D:AJ,33,0)</f>
        <v>katA</v>
      </c>
    </row>
    <row r="6107" spans="8:37" x14ac:dyDescent="0.25">
      <c r="H6107" s="8"/>
      <c r="I6107" s="8"/>
      <c r="N6107" s="23"/>
      <c r="O6107" s="24"/>
      <c r="P6107" s="19"/>
      <c r="Q6107" s="19"/>
      <c r="R6107" s="19"/>
      <c r="U6107" s="27"/>
      <c r="Y6107" s="9" t="s">
        <v>588</v>
      </c>
      <c r="Z6107" s="9" t="s">
        <v>462</v>
      </c>
      <c r="AA6107" s="9" t="s">
        <v>237</v>
      </c>
      <c r="AB6107" s="9">
        <v>8024022</v>
      </c>
      <c r="AC6107" s="9" t="s">
        <v>6882</v>
      </c>
      <c r="AD6107" s="9" t="s">
        <v>225</v>
      </c>
      <c r="AE6107" s="5">
        <f t="shared" si="212"/>
        <v>0</v>
      </c>
      <c r="AF6107" s="5" t="str">
        <f t="shared" si="213"/>
        <v>katA</v>
      </c>
      <c r="AG6107" s="153"/>
      <c r="AH6107" s="153"/>
      <c r="AI6107" t="s">
        <v>201</v>
      </c>
      <c r="AJ6107" t="s">
        <v>17878</v>
      </c>
      <c r="AK6107" s="9" t="str">
        <f>VLOOKUP(Y6107,zdroj!D:AJ,33,0)</f>
        <v>katA</v>
      </c>
    </row>
    <row r="6108" spans="8:37" x14ac:dyDescent="0.25">
      <c r="H6108" s="8"/>
      <c r="I6108" s="8"/>
      <c r="N6108" s="23"/>
      <c r="O6108" s="24"/>
      <c r="P6108" s="19"/>
      <c r="Q6108" s="19"/>
      <c r="R6108" s="19"/>
      <c r="U6108" s="27"/>
      <c r="Y6108" s="9" t="s">
        <v>588</v>
      </c>
      <c r="Z6108" s="9" t="s">
        <v>462</v>
      </c>
      <c r="AA6108" s="9" t="s">
        <v>237</v>
      </c>
      <c r="AB6108" s="9">
        <v>8024031</v>
      </c>
      <c r="AC6108" s="9" t="s">
        <v>6883</v>
      </c>
      <c r="AD6108" s="9" t="s">
        <v>225</v>
      </c>
      <c r="AE6108" s="5">
        <f t="shared" si="212"/>
        <v>0</v>
      </c>
      <c r="AF6108" s="5" t="str">
        <f t="shared" si="213"/>
        <v>katA</v>
      </c>
      <c r="AG6108" s="153"/>
      <c r="AH6108" s="153"/>
      <c r="AI6108" t="s">
        <v>201</v>
      </c>
      <c r="AJ6108" t="s">
        <v>17878</v>
      </c>
      <c r="AK6108" s="9" t="str">
        <f>VLOOKUP(Y6108,zdroj!D:AJ,33,0)</f>
        <v>katA</v>
      </c>
    </row>
    <row r="6109" spans="8:37" x14ac:dyDescent="0.25">
      <c r="H6109" s="8"/>
      <c r="I6109" s="8"/>
      <c r="N6109" s="23"/>
      <c r="O6109" s="24"/>
      <c r="P6109" s="19"/>
      <c r="Q6109" s="19"/>
      <c r="R6109" s="19"/>
      <c r="U6109" s="27"/>
      <c r="Y6109" s="9" t="s">
        <v>588</v>
      </c>
      <c r="Z6109" s="9" t="s">
        <v>462</v>
      </c>
      <c r="AA6109" s="9" t="s">
        <v>237</v>
      </c>
      <c r="AB6109" s="9">
        <v>8024049</v>
      </c>
      <c r="AC6109" s="9" t="s">
        <v>6884</v>
      </c>
      <c r="AD6109" s="9" t="s">
        <v>231</v>
      </c>
      <c r="AE6109" s="5">
        <f t="shared" si="212"/>
        <v>0</v>
      </c>
      <c r="AF6109" s="5" t="str">
        <f t="shared" si="213"/>
        <v>katB</v>
      </c>
      <c r="AG6109" s="153"/>
      <c r="AH6109" s="153"/>
      <c r="AI6109" t="s">
        <v>201</v>
      </c>
      <c r="AJ6109" t="s">
        <v>17878</v>
      </c>
      <c r="AK6109" s="9" t="str">
        <f>VLOOKUP(Y6109,zdroj!D:AJ,33,0)</f>
        <v>katA</v>
      </c>
    </row>
    <row r="6110" spans="8:37" x14ac:dyDescent="0.25">
      <c r="H6110" s="8"/>
      <c r="I6110" s="8"/>
      <c r="N6110" s="23"/>
      <c r="O6110" s="24"/>
      <c r="P6110" s="19"/>
      <c r="Q6110" s="19"/>
      <c r="R6110" s="19"/>
      <c r="U6110" s="27"/>
      <c r="Y6110" s="9" t="s">
        <v>588</v>
      </c>
      <c r="Z6110" s="9" t="s">
        <v>462</v>
      </c>
      <c r="AA6110" s="9" t="s">
        <v>237</v>
      </c>
      <c r="AB6110" s="9">
        <v>8024057</v>
      </c>
      <c r="AC6110" s="9" t="s">
        <v>6885</v>
      </c>
      <c r="AD6110" s="9" t="s">
        <v>231</v>
      </c>
      <c r="AE6110" s="5">
        <f t="shared" si="212"/>
        <v>0</v>
      </c>
      <c r="AF6110" s="5" t="str">
        <f t="shared" si="213"/>
        <v>katB</v>
      </c>
      <c r="AG6110" s="153"/>
      <c r="AH6110" s="153"/>
      <c r="AI6110" t="s">
        <v>201</v>
      </c>
      <c r="AJ6110" t="s">
        <v>17878</v>
      </c>
      <c r="AK6110" s="9" t="str">
        <f>VLOOKUP(Y6110,zdroj!D:AJ,33,0)</f>
        <v>katA</v>
      </c>
    </row>
    <row r="6111" spans="8:37" x14ac:dyDescent="0.25">
      <c r="H6111" s="8"/>
      <c r="I6111" s="8"/>
      <c r="N6111" s="23"/>
      <c r="O6111" s="24"/>
      <c r="P6111" s="19"/>
      <c r="Q6111" s="19"/>
      <c r="R6111" s="19"/>
      <c r="U6111" s="27"/>
      <c r="Y6111" s="9" t="s">
        <v>588</v>
      </c>
      <c r="Z6111" s="9" t="s">
        <v>462</v>
      </c>
      <c r="AA6111" s="9" t="s">
        <v>237</v>
      </c>
      <c r="AB6111" s="9">
        <v>8024065</v>
      </c>
      <c r="AC6111" s="9" t="s">
        <v>6886</v>
      </c>
      <c r="AD6111" s="9" t="s">
        <v>231</v>
      </c>
      <c r="AE6111" s="5">
        <f t="shared" si="212"/>
        <v>0</v>
      </c>
      <c r="AF6111" s="5" t="str">
        <f t="shared" si="213"/>
        <v>katB</v>
      </c>
      <c r="AG6111" s="153"/>
      <c r="AH6111" s="153"/>
      <c r="AI6111" t="s">
        <v>201</v>
      </c>
      <c r="AJ6111" t="s">
        <v>17878</v>
      </c>
      <c r="AK6111" s="9" t="str">
        <f>VLOOKUP(Y6111,zdroj!D:AJ,33,0)</f>
        <v>katA</v>
      </c>
    </row>
    <row r="6112" spans="8:37" x14ac:dyDescent="0.25">
      <c r="H6112" s="8"/>
      <c r="I6112" s="8"/>
      <c r="N6112" s="23"/>
      <c r="O6112" s="24"/>
      <c r="P6112" s="19"/>
      <c r="Q6112" s="19"/>
      <c r="R6112" s="19"/>
      <c r="U6112" s="27"/>
      <c r="Y6112" s="9" t="s">
        <v>588</v>
      </c>
      <c r="Z6112" s="9" t="s">
        <v>462</v>
      </c>
      <c r="AA6112" s="9" t="s">
        <v>237</v>
      </c>
      <c r="AB6112" s="9">
        <v>8024073</v>
      </c>
      <c r="AC6112" s="9" t="s">
        <v>6887</v>
      </c>
      <c r="AD6112" s="9" t="s">
        <v>231</v>
      </c>
      <c r="AE6112" s="5">
        <f t="shared" si="212"/>
        <v>0</v>
      </c>
      <c r="AF6112" s="5" t="str">
        <f t="shared" si="213"/>
        <v>katB</v>
      </c>
      <c r="AG6112" s="153"/>
      <c r="AH6112" s="153"/>
      <c r="AI6112" t="s">
        <v>201</v>
      </c>
      <c r="AJ6112" t="s">
        <v>17878</v>
      </c>
      <c r="AK6112" s="9" t="str">
        <f>VLOOKUP(Y6112,zdroj!D:AJ,33,0)</f>
        <v>katA</v>
      </c>
    </row>
    <row r="6113" spans="8:37" x14ac:dyDescent="0.25">
      <c r="H6113" s="8"/>
      <c r="I6113" s="8"/>
      <c r="N6113" s="23"/>
      <c r="O6113" s="24"/>
      <c r="P6113" s="19"/>
      <c r="Q6113" s="19"/>
      <c r="R6113" s="19"/>
      <c r="U6113" s="27"/>
      <c r="Y6113" s="9" t="s">
        <v>588</v>
      </c>
      <c r="Z6113" s="9" t="s">
        <v>462</v>
      </c>
      <c r="AA6113" s="9" t="s">
        <v>237</v>
      </c>
      <c r="AB6113" s="9">
        <v>8024081</v>
      </c>
      <c r="AC6113" s="9" t="s">
        <v>6888</v>
      </c>
      <c r="AD6113" s="9" t="s">
        <v>231</v>
      </c>
      <c r="AE6113" s="5">
        <f t="shared" si="212"/>
        <v>0</v>
      </c>
      <c r="AF6113" s="5" t="str">
        <f t="shared" si="213"/>
        <v>katB</v>
      </c>
      <c r="AG6113" s="153"/>
      <c r="AH6113" s="153"/>
      <c r="AI6113" t="s">
        <v>201</v>
      </c>
      <c r="AJ6113" t="s">
        <v>17878</v>
      </c>
      <c r="AK6113" s="9" t="str">
        <f>VLOOKUP(Y6113,zdroj!D:AJ,33,0)</f>
        <v>katA</v>
      </c>
    </row>
    <row r="6114" spans="8:37" x14ac:dyDescent="0.25">
      <c r="H6114" s="8"/>
      <c r="I6114" s="8"/>
      <c r="N6114" s="23"/>
      <c r="O6114" s="24"/>
      <c r="P6114" s="19"/>
      <c r="Q6114" s="19"/>
      <c r="R6114" s="19"/>
      <c r="U6114" s="27"/>
      <c r="Y6114" s="9" t="s">
        <v>588</v>
      </c>
      <c r="Z6114" s="9" t="s">
        <v>462</v>
      </c>
      <c r="AA6114" s="9" t="s">
        <v>237</v>
      </c>
      <c r="AB6114" s="9">
        <v>8024090</v>
      </c>
      <c r="AC6114" s="9" t="s">
        <v>6889</v>
      </c>
      <c r="AD6114" s="9" t="s">
        <v>231</v>
      </c>
      <c r="AE6114" s="5">
        <f t="shared" si="212"/>
        <v>0</v>
      </c>
      <c r="AF6114" s="5" t="str">
        <f t="shared" si="213"/>
        <v>katB</v>
      </c>
      <c r="AG6114" s="153"/>
      <c r="AH6114" s="153"/>
      <c r="AI6114" t="s">
        <v>201</v>
      </c>
      <c r="AJ6114" t="s">
        <v>17878</v>
      </c>
      <c r="AK6114" s="9" t="str">
        <f>VLOOKUP(Y6114,zdroj!D:AJ,33,0)</f>
        <v>katA</v>
      </c>
    </row>
    <row r="6115" spans="8:37" x14ac:dyDescent="0.25">
      <c r="H6115" s="8"/>
      <c r="I6115" s="8"/>
      <c r="N6115" s="23"/>
      <c r="O6115" s="24"/>
      <c r="P6115" s="19"/>
      <c r="Q6115" s="19"/>
      <c r="R6115" s="19"/>
      <c r="U6115" s="27"/>
      <c r="Y6115" s="9" t="s">
        <v>588</v>
      </c>
      <c r="Z6115" s="9" t="s">
        <v>462</v>
      </c>
      <c r="AA6115" s="9" t="s">
        <v>237</v>
      </c>
      <c r="AB6115" s="9">
        <v>8024103</v>
      </c>
      <c r="AC6115" s="9" t="s">
        <v>6890</v>
      </c>
      <c r="AD6115" s="9" t="s">
        <v>225</v>
      </c>
      <c r="AE6115" s="5">
        <f t="shared" si="212"/>
        <v>0</v>
      </c>
      <c r="AF6115" s="5" t="str">
        <f t="shared" si="213"/>
        <v>katA</v>
      </c>
      <c r="AG6115" s="153"/>
      <c r="AH6115" s="153"/>
      <c r="AI6115" t="s">
        <v>201</v>
      </c>
      <c r="AJ6115" t="s">
        <v>17878</v>
      </c>
      <c r="AK6115" s="9" t="str">
        <f>VLOOKUP(Y6115,zdroj!D:AJ,33,0)</f>
        <v>katA</v>
      </c>
    </row>
    <row r="6116" spans="8:37" x14ac:dyDescent="0.25">
      <c r="H6116" s="8"/>
      <c r="I6116" s="8"/>
      <c r="N6116" s="23"/>
      <c r="O6116" s="24"/>
      <c r="P6116" s="19"/>
      <c r="Q6116" s="19"/>
      <c r="R6116" s="19"/>
      <c r="U6116" s="27"/>
      <c r="Y6116" s="9" t="s">
        <v>588</v>
      </c>
      <c r="Z6116" s="9" t="s">
        <v>462</v>
      </c>
      <c r="AA6116" s="9" t="s">
        <v>237</v>
      </c>
      <c r="AB6116" s="9">
        <v>8024111</v>
      </c>
      <c r="AC6116" s="9" t="s">
        <v>6891</v>
      </c>
      <c r="AD6116" s="9" t="s">
        <v>225</v>
      </c>
      <c r="AE6116" s="5">
        <f t="shared" si="212"/>
        <v>0</v>
      </c>
      <c r="AF6116" s="5" t="str">
        <f t="shared" si="213"/>
        <v>katA</v>
      </c>
      <c r="AG6116" s="153"/>
      <c r="AH6116" s="153"/>
      <c r="AI6116" t="s">
        <v>201</v>
      </c>
      <c r="AJ6116" t="s">
        <v>17878</v>
      </c>
      <c r="AK6116" s="9" t="str">
        <f>VLOOKUP(Y6116,zdroj!D:AJ,33,0)</f>
        <v>katA</v>
      </c>
    </row>
    <row r="6117" spans="8:37" x14ac:dyDescent="0.25">
      <c r="H6117" s="8"/>
      <c r="I6117" s="8"/>
      <c r="N6117" s="23"/>
      <c r="O6117" s="24"/>
      <c r="P6117" s="19"/>
      <c r="Q6117" s="19"/>
      <c r="R6117" s="19"/>
      <c r="U6117" s="27"/>
      <c r="Y6117" s="9" t="s">
        <v>588</v>
      </c>
      <c r="Z6117" s="9" t="s">
        <v>462</v>
      </c>
      <c r="AA6117" s="9" t="s">
        <v>237</v>
      </c>
      <c r="AB6117" s="9">
        <v>8023760</v>
      </c>
      <c r="AC6117" s="9" t="s">
        <v>6892</v>
      </c>
      <c r="AD6117" s="9" t="s">
        <v>225</v>
      </c>
      <c r="AE6117" s="5">
        <f t="shared" si="212"/>
        <v>0</v>
      </c>
      <c r="AF6117" s="5" t="str">
        <f t="shared" si="213"/>
        <v>katA</v>
      </c>
      <c r="AG6117" s="153"/>
      <c r="AH6117" s="153"/>
      <c r="AI6117" t="s">
        <v>201</v>
      </c>
      <c r="AJ6117" t="s">
        <v>17878</v>
      </c>
      <c r="AK6117" s="9" t="str">
        <f>VLOOKUP(Y6117,zdroj!D:AJ,33,0)</f>
        <v>katA</v>
      </c>
    </row>
    <row r="6118" spans="8:37" x14ac:dyDescent="0.25">
      <c r="H6118" s="8"/>
      <c r="I6118" s="8"/>
      <c r="N6118" s="23"/>
      <c r="O6118" s="24"/>
      <c r="P6118" s="19"/>
      <c r="Q6118" s="19"/>
      <c r="R6118" s="19"/>
      <c r="U6118" s="27"/>
      <c r="Y6118" s="9" t="s">
        <v>588</v>
      </c>
      <c r="Z6118" s="9" t="s">
        <v>462</v>
      </c>
      <c r="AA6118" s="9" t="s">
        <v>237</v>
      </c>
      <c r="AB6118" s="9">
        <v>8024120</v>
      </c>
      <c r="AC6118" s="9" t="s">
        <v>6893</v>
      </c>
      <c r="AD6118" s="9" t="s">
        <v>225</v>
      </c>
      <c r="AE6118" s="5">
        <f t="shared" si="212"/>
        <v>0</v>
      </c>
      <c r="AF6118" s="5" t="str">
        <f t="shared" si="213"/>
        <v>katA</v>
      </c>
      <c r="AG6118" s="153"/>
      <c r="AH6118" s="153"/>
      <c r="AI6118" t="s">
        <v>201</v>
      </c>
      <c r="AJ6118" t="s">
        <v>17878</v>
      </c>
      <c r="AK6118" s="9" t="str">
        <f>VLOOKUP(Y6118,zdroj!D:AJ,33,0)</f>
        <v>katA</v>
      </c>
    </row>
    <row r="6119" spans="8:37" x14ac:dyDescent="0.25">
      <c r="H6119" s="8"/>
      <c r="I6119" s="8"/>
      <c r="N6119" s="23"/>
      <c r="O6119" s="24"/>
      <c r="P6119" s="19"/>
      <c r="Q6119" s="19"/>
      <c r="R6119" s="19"/>
      <c r="U6119" s="27"/>
      <c r="Y6119" s="9" t="s">
        <v>588</v>
      </c>
      <c r="Z6119" s="9" t="s">
        <v>462</v>
      </c>
      <c r="AA6119" s="9" t="s">
        <v>237</v>
      </c>
      <c r="AB6119" s="9">
        <v>8024138</v>
      </c>
      <c r="AC6119" s="9" t="s">
        <v>6894</v>
      </c>
      <c r="AD6119" s="9" t="s">
        <v>231</v>
      </c>
      <c r="AE6119" s="5">
        <f t="shared" si="212"/>
        <v>0</v>
      </c>
      <c r="AF6119" s="5" t="str">
        <f t="shared" si="213"/>
        <v>katB</v>
      </c>
      <c r="AG6119" s="153"/>
      <c r="AH6119" s="153"/>
      <c r="AI6119" t="s">
        <v>201</v>
      </c>
      <c r="AJ6119" t="s">
        <v>17878</v>
      </c>
      <c r="AK6119" s="9" t="str">
        <f>VLOOKUP(Y6119,zdroj!D:AJ,33,0)</f>
        <v>katA</v>
      </c>
    </row>
    <row r="6120" spans="8:37" x14ac:dyDescent="0.25">
      <c r="H6120" s="8"/>
      <c r="I6120" s="8"/>
      <c r="N6120" s="23"/>
      <c r="O6120" s="24"/>
      <c r="P6120" s="19"/>
      <c r="Q6120" s="19"/>
      <c r="R6120" s="19"/>
      <c r="U6120" s="27"/>
      <c r="Y6120" s="9" t="s">
        <v>588</v>
      </c>
      <c r="Z6120" s="9" t="s">
        <v>462</v>
      </c>
      <c r="AA6120" s="9" t="s">
        <v>237</v>
      </c>
      <c r="AB6120" s="9">
        <v>8024146</v>
      </c>
      <c r="AC6120" s="9" t="s">
        <v>6895</v>
      </c>
      <c r="AD6120" s="9" t="s">
        <v>225</v>
      </c>
      <c r="AE6120" s="5">
        <f t="shared" si="212"/>
        <v>0</v>
      </c>
      <c r="AF6120" s="5" t="str">
        <f t="shared" si="213"/>
        <v>katA</v>
      </c>
      <c r="AG6120" s="153"/>
      <c r="AH6120" s="153"/>
      <c r="AI6120" t="s">
        <v>201</v>
      </c>
      <c r="AJ6120" t="s">
        <v>17878</v>
      </c>
      <c r="AK6120" s="9" t="str">
        <f>VLOOKUP(Y6120,zdroj!D:AJ,33,0)</f>
        <v>katA</v>
      </c>
    </row>
    <row r="6121" spans="8:37" x14ac:dyDescent="0.25">
      <c r="H6121" s="8"/>
      <c r="I6121" s="8"/>
      <c r="N6121" s="23"/>
      <c r="O6121" s="24"/>
      <c r="P6121" s="19"/>
      <c r="Q6121" s="19"/>
      <c r="R6121" s="19"/>
      <c r="U6121" s="27"/>
      <c r="Y6121" s="9" t="s">
        <v>588</v>
      </c>
      <c r="Z6121" s="9" t="s">
        <v>462</v>
      </c>
      <c r="AA6121" s="9" t="s">
        <v>237</v>
      </c>
      <c r="AB6121" s="9">
        <v>8024154</v>
      </c>
      <c r="AC6121" s="9" t="s">
        <v>6896</v>
      </c>
      <c r="AD6121" s="9" t="s">
        <v>231</v>
      </c>
      <c r="AE6121" s="5">
        <f t="shared" si="212"/>
        <v>0</v>
      </c>
      <c r="AF6121" s="5" t="str">
        <f t="shared" si="213"/>
        <v>katB</v>
      </c>
      <c r="AG6121" s="153"/>
      <c r="AH6121" s="153"/>
      <c r="AI6121" t="s">
        <v>201</v>
      </c>
      <c r="AJ6121" t="s">
        <v>17878</v>
      </c>
      <c r="AK6121" s="9" t="str">
        <f>VLOOKUP(Y6121,zdroj!D:AJ,33,0)</f>
        <v>katA</v>
      </c>
    </row>
    <row r="6122" spans="8:37" x14ac:dyDescent="0.25">
      <c r="H6122" s="8"/>
      <c r="I6122" s="8"/>
      <c r="N6122" s="23"/>
      <c r="O6122" s="24"/>
      <c r="P6122" s="19"/>
      <c r="Q6122" s="19"/>
      <c r="R6122" s="19"/>
      <c r="U6122" s="27"/>
      <c r="Y6122" s="9" t="s">
        <v>588</v>
      </c>
      <c r="Z6122" s="9" t="s">
        <v>462</v>
      </c>
      <c r="AA6122" s="9" t="s">
        <v>237</v>
      </c>
      <c r="AB6122" s="9">
        <v>8024162</v>
      </c>
      <c r="AC6122" s="9" t="s">
        <v>6897</v>
      </c>
      <c r="AD6122" s="9" t="s">
        <v>231</v>
      </c>
      <c r="AE6122" s="5">
        <f t="shared" si="212"/>
        <v>0</v>
      </c>
      <c r="AF6122" s="5" t="str">
        <f t="shared" si="213"/>
        <v>katB</v>
      </c>
      <c r="AG6122" s="153"/>
      <c r="AH6122" s="153"/>
      <c r="AI6122" t="s">
        <v>201</v>
      </c>
      <c r="AJ6122" t="s">
        <v>17878</v>
      </c>
      <c r="AK6122" s="9" t="str">
        <f>VLOOKUP(Y6122,zdroj!D:AJ,33,0)</f>
        <v>katA</v>
      </c>
    </row>
    <row r="6123" spans="8:37" x14ac:dyDescent="0.25">
      <c r="H6123" s="8"/>
      <c r="I6123" s="8"/>
      <c r="N6123" s="23"/>
      <c r="O6123" s="24"/>
      <c r="P6123" s="19"/>
      <c r="Q6123" s="19"/>
      <c r="R6123" s="19"/>
      <c r="U6123" s="27"/>
      <c r="Y6123" s="9" t="s">
        <v>588</v>
      </c>
      <c r="Z6123" s="9" t="s">
        <v>462</v>
      </c>
      <c r="AA6123" s="9" t="s">
        <v>237</v>
      </c>
      <c r="AB6123" s="9">
        <v>8024171</v>
      </c>
      <c r="AC6123" s="9" t="s">
        <v>6898</v>
      </c>
      <c r="AD6123" s="9" t="s">
        <v>231</v>
      </c>
      <c r="AE6123" s="5">
        <f t="shared" si="212"/>
        <v>0</v>
      </c>
      <c r="AF6123" s="5" t="str">
        <f t="shared" si="213"/>
        <v>katB</v>
      </c>
      <c r="AG6123" s="153"/>
      <c r="AH6123" s="153"/>
      <c r="AI6123" t="s">
        <v>201</v>
      </c>
      <c r="AJ6123" t="s">
        <v>17878</v>
      </c>
      <c r="AK6123" s="9" t="str">
        <f>VLOOKUP(Y6123,zdroj!D:AJ,33,0)</f>
        <v>katA</v>
      </c>
    </row>
    <row r="6124" spans="8:37" x14ac:dyDescent="0.25">
      <c r="H6124" s="8"/>
      <c r="I6124" s="8"/>
      <c r="N6124" s="23"/>
      <c r="O6124" s="24"/>
      <c r="P6124" s="19"/>
      <c r="Q6124" s="19"/>
      <c r="R6124" s="19"/>
      <c r="U6124" s="27"/>
      <c r="Y6124" s="9" t="s">
        <v>588</v>
      </c>
      <c r="Z6124" s="9" t="s">
        <v>462</v>
      </c>
      <c r="AA6124" s="9" t="s">
        <v>237</v>
      </c>
      <c r="AB6124" s="9">
        <v>8024189</v>
      </c>
      <c r="AC6124" s="9" t="s">
        <v>6899</v>
      </c>
      <c r="AD6124" s="9" t="s">
        <v>225</v>
      </c>
      <c r="AE6124" s="5">
        <f t="shared" si="212"/>
        <v>0</v>
      </c>
      <c r="AF6124" s="5" t="str">
        <f t="shared" si="213"/>
        <v>katA</v>
      </c>
      <c r="AG6124" s="153"/>
      <c r="AH6124" s="153"/>
      <c r="AI6124" t="s">
        <v>201</v>
      </c>
      <c r="AJ6124" t="s">
        <v>17878</v>
      </c>
      <c r="AK6124" s="9" t="str">
        <f>VLOOKUP(Y6124,zdroj!D:AJ,33,0)</f>
        <v>katA</v>
      </c>
    </row>
    <row r="6125" spans="8:37" x14ac:dyDescent="0.25">
      <c r="H6125" s="8"/>
      <c r="I6125" s="8"/>
      <c r="N6125" s="23"/>
      <c r="O6125" s="24"/>
      <c r="P6125" s="19"/>
      <c r="Q6125" s="19"/>
      <c r="R6125" s="19"/>
      <c r="U6125" s="27"/>
      <c r="Y6125" s="9" t="s">
        <v>588</v>
      </c>
      <c r="Z6125" s="9" t="s">
        <v>462</v>
      </c>
      <c r="AA6125" s="9" t="s">
        <v>237</v>
      </c>
      <c r="AB6125" s="9">
        <v>8024197</v>
      </c>
      <c r="AC6125" s="9" t="s">
        <v>6900</v>
      </c>
      <c r="AD6125" s="9" t="s">
        <v>225</v>
      </c>
      <c r="AE6125" s="5">
        <f t="shared" si="212"/>
        <v>0</v>
      </c>
      <c r="AF6125" s="5" t="str">
        <f t="shared" si="213"/>
        <v>katA</v>
      </c>
      <c r="AG6125" s="153"/>
      <c r="AH6125" s="153"/>
      <c r="AI6125" t="s">
        <v>201</v>
      </c>
      <c r="AJ6125" t="s">
        <v>17878</v>
      </c>
      <c r="AK6125" s="9" t="str">
        <f>VLOOKUP(Y6125,zdroj!D:AJ,33,0)</f>
        <v>katA</v>
      </c>
    </row>
    <row r="6126" spans="8:37" x14ac:dyDescent="0.25">
      <c r="H6126" s="8"/>
      <c r="I6126" s="8"/>
      <c r="N6126" s="23"/>
      <c r="O6126" s="24"/>
      <c r="P6126" s="19"/>
      <c r="Q6126" s="19"/>
      <c r="R6126" s="19"/>
      <c r="U6126" s="27"/>
      <c r="Y6126" s="9" t="s">
        <v>588</v>
      </c>
      <c r="Z6126" s="9" t="s">
        <v>462</v>
      </c>
      <c r="AA6126" s="9" t="s">
        <v>237</v>
      </c>
      <c r="AB6126" s="9">
        <v>8024201</v>
      </c>
      <c r="AC6126" s="9" t="s">
        <v>6901</v>
      </c>
      <c r="AD6126" s="9" t="s">
        <v>225</v>
      </c>
      <c r="AE6126" s="5">
        <f t="shared" si="212"/>
        <v>0</v>
      </c>
      <c r="AF6126" s="5" t="str">
        <f t="shared" si="213"/>
        <v>katA</v>
      </c>
      <c r="AG6126" s="153"/>
      <c r="AH6126" s="153"/>
      <c r="AI6126" t="s">
        <v>201</v>
      </c>
      <c r="AJ6126" t="s">
        <v>17878</v>
      </c>
      <c r="AK6126" s="9" t="str">
        <f>VLOOKUP(Y6126,zdroj!D:AJ,33,0)</f>
        <v>katA</v>
      </c>
    </row>
    <row r="6127" spans="8:37" x14ac:dyDescent="0.25">
      <c r="H6127" s="8"/>
      <c r="I6127" s="8"/>
      <c r="N6127" s="23"/>
      <c r="O6127" s="24"/>
      <c r="P6127" s="19"/>
      <c r="Q6127" s="19"/>
      <c r="R6127" s="19"/>
      <c r="U6127" s="27"/>
      <c r="Y6127" s="9" t="s">
        <v>588</v>
      </c>
      <c r="Z6127" s="9" t="s">
        <v>462</v>
      </c>
      <c r="AA6127" s="9" t="s">
        <v>237</v>
      </c>
      <c r="AB6127" s="9">
        <v>8024219</v>
      </c>
      <c r="AC6127" s="9" t="s">
        <v>6902</v>
      </c>
      <c r="AD6127" s="9" t="s">
        <v>231</v>
      </c>
      <c r="AE6127" s="5">
        <f t="shared" si="212"/>
        <v>0</v>
      </c>
      <c r="AF6127" s="5" t="str">
        <f t="shared" si="213"/>
        <v>katB</v>
      </c>
      <c r="AG6127" s="153"/>
      <c r="AH6127" s="153"/>
      <c r="AI6127" t="s">
        <v>17879</v>
      </c>
      <c r="AJ6127" t="s">
        <v>17878</v>
      </c>
      <c r="AK6127" s="9" t="str">
        <f>VLOOKUP(Y6127,zdroj!D:AJ,33,0)</f>
        <v>katA</v>
      </c>
    </row>
    <row r="6128" spans="8:37" x14ac:dyDescent="0.25">
      <c r="H6128" s="8"/>
      <c r="I6128" s="8"/>
      <c r="N6128" s="23"/>
      <c r="O6128" s="24"/>
      <c r="P6128" s="19"/>
      <c r="Q6128" s="19"/>
      <c r="R6128" s="19"/>
      <c r="U6128" s="27"/>
      <c r="Y6128" s="9" t="s">
        <v>588</v>
      </c>
      <c r="Z6128" s="9" t="s">
        <v>462</v>
      </c>
      <c r="AA6128" s="9" t="s">
        <v>237</v>
      </c>
      <c r="AB6128" s="9">
        <v>8023778</v>
      </c>
      <c r="AC6128" s="9" t="s">
        <v>6903</v>
      </c>
      <c r="AD6128" s="9" t="s">
        <v>225</v>
      </c>
      <c r="AE6128" s="5">
        <f t="shared" si="212"/>
        <v>0</v>
      </c>
      <c r="AF6128" s="5" t="str">
        <f t="shared" si="213"/>
        <v>katA</v>
      </c>
      <c r="AG6128" s="153"/>
      <c r="AH6128" s="153"/>
      <c r="AI6128" t="s">
        <v>201</v>
      </c>
      <c r="AJ6128" t="s">
        <v>17878</v>
      </c>
      <c r="AK6128" s="9" t="str">
        <f>VLOOKUP(Y6128,zdroj!D:AJ,33,0)</f>
        <v>katA</v>
      </c>
    </row>
    <row r="6129" spans="8:37" x14ac:dyDescent="0.25">
      <c r="H6129" s="8"/>
      <c r="I6129" s="8"/>
      <c r="N6129" s="23"/>
      <c r="O6129" s="24"/>
      <c r="P6129" s="19"/>
      <c r="Q6129" s="19"/>
      <c r="R6129" s="19"/>
      <c r="U6129" s="27"/>
      <c r="Y6129" s="9" t="s">
        <v>588</v>
      </c>
      <c r="Z6129" s="9" t="s">
        <v>462</v>
      </c>
      <c r="AA6129" s="9" t="s">
        <v>237</v>
      </c>
      <c r="AB6129" s="9">
        <v>8024227</v>
      </c>
      <c r="AC6129" s="9" t="s">
        <v>6904</v>
      </c>
      <c r="AD6129" s="9" t="s">
        <v>231</v>
      </c>
      <c r="AE6129" s="5">
        <f t="shared" si="212"/>
        <v>0</v>
      </c>
      <c r="AF6129" s="5" t="str">
        <f t="shared" si="213"/>
        <v>katB</v>
      </c>
      <c r="AG6129" s="153"/>
      <c r="AH6129" s="153"/>
      <c r="AI6129" t="s">
        <v>201</v>
      </c>
      <c r="AJ6129" t="s">
        <v>17878</v>
      </c>
      <c r="AK6129" s="9" t="str">
        <f>VLOOKUP(Y6129,zdroj!D:AJ,33,0)</f>
        <v>katA</v>
      </c>
    </row>
    <row r="6130" spans="8:37" x14ac:dyDescent="0.25">
      <c r="H6130" s="8"/>
      <c r="I6130" s="8"/>
      <c r="N6130" s="23"/>
      <c r="O6130" s="24"/>
      <c r="P6130" s="19"/>
      <c r="Q6130" s="19"/>
      <c r="R6130" s="19"/>
      <c r="U6130" s="27"/>
      <c r="Y6130" s="9" t="s">
        <v>588</v>
      </c>
      <c r="Z6130" s="9" t="s">
        <v>462</v>
      </c>
      <c r="AA6130" s="9" t="s">
        <v>237</v>
      </c>
      <c r="AB6130" s="9">
        <v>8024235</v>
      </c>
      <c r="AC6130" s="9" t="s">
        <v>6905</v>
      </c>
      <c r="AD6130" s="9" t="s">
        <v>225</v>
      </c>
      <c r="AE6130" s="5">
        <f t="shared" si="212"/>
        <v>0</v>
      </c>
      <c r="AF6130" s="5" t="str">
        <f t="shared" si="213"/>
        <v>katA</v>
      </c>
      <c r="AG6130" s="153"/>
      <c r="AH6130" s="153"/>
      <c r="AI6130" t="s">
        <v>201</v>
      </c>
      <c r="AJ6130" t="s">
        <v>17878</v>
      </c>
      <c r="AK6130" s="9" t="str">
        <f>VLOOKUP(Y6130,zdroj!D:AJ,33,0)</f>
        <v>katA</v>
      </c>
    </row>
    <row r="6131" spans="8:37" x14ac:dyDescent="0.25">
      <c r="H6131" s="8"/>
      <c r="I6131" s="8"/>
      <c r="N6131" s="23"/>
      <c r="O6131" s="24"/>
      <c r="P6131" s="19"/>
      <c r="Q6131" s="19"/>
      <c r="R6131" s="19"/>
      <c r="U6131" s="27"/>
      <c r="Y6131" s="9" t="s">
        <v>588</v>
      </c>
      <c r="Z6131" s="9" t="s">
        <v>462</v>
      </c>
      <c r="AA6131" s="9" t="s">
        <v>237</v>
      </c>
      <c r="AB6131" s="9">
        <v>8024243</v>
      </c>
      <c r="AC6131" s="9" t="s">
        <v>6906</v>
      </c>
      <c r="AD6131" s="9" t="s">
        <v>225</v>
      </c>
      <c r="AE6131" s="5">
        <f t="shared" si="212"/>
        <v>0</v>
      </c>
      <c r="AF6131" s="5" t="str">
        <f t="shared" si="213"/>
        <v>katA</v>
      </c>
      <c r="AG6131" s="153"/>
      <c r="AH6131" s="153"/>
      <c r="AI6131" t="s">
        <v>201</v>
      </c>
      <c r="AJ6131" t="s">
        <v>17878</v>
      </c>
      <c r="AK6131" s="9" t="str">
        <f>VLOOKUP(Y6131,zdroj!D:AJ,33,0)</f>
        <v>katA</v>
      </c>
    </row>
    <row r="6132" spans="8:37" x14ac:dyDescent="0.25">
      <c r="H6132" s="8"/>
      <c r="I6132" s="8"/>
      <c r="N6132" s="23"/>
      <c r="O6132" s="24"/>
      <c r="P6132" s="19"/>
      <c r="Q6132" s="19"/>
      <c r="R6132" s="19"/>
      <c r="U6132" s="27"/>
      <c r="Y6132" s="9" t="s">
        <v>588</v>
      </c>
      <c r="Z6132" s="9" t="s">
        <v>462</v>
      </c>
      <c r="AA6132" s="9" t="s">
        <v>237</v>
      </c>
      <c r="AB6132" s="9">
        <v>8024251</v>
      </c>
      <c r="AC6132" s="9" t="s">
        <v>6907</v>
      </c>
      <c r="AD6132" s="9" t="s">
        <v>231</v>
      </c>
      <c r="AE6132" s="5">
        <f t="shared" si="212"/>
        <v>0</v>
      </c>
      <c r="AF6132" s="5" t="str">
        <f t="shared" si="213"/>
        <v>katB</v>
      </c>
      <c r="AG6132" s="153"/>
      <c r="AH6132" s="153"/>
      <c r="AI6132" t="s">
        <v>201</v>
      </c>
      <c r="AJ6132" t="s">
        <v>17878</v>
      </c>
      <c r="AK6132" s="9" t="str">
        <f>VLOOKUP(Y6132,zdroj!D:AJ,33,0)</f>
        <v>katA</v>
      </c>
    </row>
    <row r="6133" spans="8:37" x14ac:dyDescent="0.25">
      <c r="H6133" s="8"/>
      <c r="I6133" s="8"/>
      <c r="N6133" s="23"/>
      <c r="O6133" s="24"/>
      <c r="P6133" s="19"/>
      <c r="Q6133" s="19"/>
      <c r="R6133" s="19"/>
      <c r="U6133" s="27"/>
      <c r="Y6133" s="9" t="s">
        <v>588</v>
      </c>
      <c r="Z6133" s="9" t="s">
        <v>462</v>
      </c>
      <c r="AA6133" s="9" t="s">
        <v>237</v>
      </c>
      <c r="AB6133" s="9">
        <v>8024260</v>
      </c>
      <c r="AC6133" s="9" t="s">
        <v>6908</v>
      </c>
      <c r="AD6133" s="9" t="s">
        <v>231</v>
      </c>
      <c r="AE6133" s="5">
        <f t="shared" si="212"/>
        <v>0</v>
      </c>
      <c r="AF6133" s="5" t="str">
        <f t="shared" si="213"/>
        <v>katB</v>
      </c>
      <c r="AG6133" s="153"/>
      <c r="AH6133" s="153"/>
      <c r="AI6133" t="s">
        <v>17879</v>
      </c>
      <c r="AJ6133" t="s">
        <v>17878</v>
      </c>
      <c r="AK6133" s="9" t="str">
        <f>VLOOKUP(Y6133,zdroj!D:AJ,33,0)</f>
        <v>katA</v>
      </c>
    </row>
    <row r="6134" spans="8:37" x14ac:dyDescent="0.25">
      <c r="H6134" s="8"/>
      <c r="I6134" s="8"/>
      <c r="N6134" s="23"/>
      <c r="O6134" s="24"/>
      <c r="P6134" s="19"/>
      <c r="Q6134" s="19"/>
      <c r="R6134" s="19"/>
      <c r="U6134" s="27"/>
      <c r="Y6134" s="9" t="s">
        <v>588</v>
      </c>
      <c r="Z6134" s="9" t="s">
        <v>462</v>
      </c>
      <c r="AA6134" s="9" t="s">
        <v>237</v>
      </c>
      <c r="AB6134" s="9">
        <v>8024278</v>
      </c>
      <c r="AC6134" s="9" t="s">
        <v>6909</v>
      </c>
      <c r="AD6134" s="9" t="s">
        <v>225</v>
      </c>
      <c r="AE6134" s="5">
        <f t="shared" si="212"/>
        <v>0</v>
      </c>
      <c r="AF6134" s="5" t="str">
        <f t="shared" si="213"/>
        <v>katA</v>
      </c>
      <c r="AG6134" s="153"/>
      <c r="AH6134" s="153"/>
      <c r="AI6134" t="s">
        <v>201</v>
      </c>
      <c r="AJ6134" t="s">
        <v>17878</v>
      </c>
      <c r="AK6134" s="9" t="str">
        <f>VLOOKUP(Y6134,zdroj!D:AJ,33,0)</f>
        <v>katA</v>
      </c>
    </row>
    <row r="6135" spans="8:37" x14ac:dyDescent="0.25">
      <c r="H6135" s="8"/>
      <c r="I6135" s="8"/>
      <c r="N6135" s="23"/>
      <c r="O6135" s="24"/>
      <c r="P6135" s="19"/>
      <c r="Q6135" s="19"/>
      <c r="R6135" s="19"/>
      <c r="U6135" s="27"/>
      <c r="Y6135" s="9" t="s">
        <v>588</v>
      </c>
      <c r="Z6135" s="9" t="s">
        <v>462</v>
      </c>
      <c r="AA6135" s="9" t="s">
        <v>237</v>
      </c>
      <c r="AB6135" s="9">
        <v>8024286</v>
      </c>
      <c r="AC6135" s="9" t="s">
        <v>6910</v>
      </c>
      <c r="AD6135" s="9" t="s">
        <v>225</v>
      </c>
      <c r="AE6135" s="5">
        <f t="shared" si="212"/>
        <v>0</v>
      </c>
      <c r="AF6135" s="5" t="str">
        <f t="shared" si="213"/>
        <v>katA</v>
      </c>
      <c r="AG6135" s="153"/>
      <c r="AH6135" s="153"/>
      <c r="AI6135" t="s">
        <v>201</v>
      </c>
      <c r="AJ6135" t="s">
        <v>17878</v>
      </c>
      <c r="AK6135" s="9" t="str">
        <f>VLOOKUP(Y6135,zdroj!D:AJ,33,0)</f>
        <v>katA</v>
      </c>
    </row>
    <row r="6136" spans="8:37" x14ac:dyDescent="0.25">
      <c r="H6136" s="8"/>
      <c r="I6136" s="8"/>
      <c r="N6136" s="23"/>
      <c r="O6136" s="24"/>
      <c r="P6136" s="19"/>
      <c r="Q6136" s="19"/>
      <c r="R6136" s="19"/>
      <c r="U6136" s="27"/>
      <c r="Y6136" s="9" t="s">
        <v>588</v>
      </c>
      <c r="Z6136" s="9" t="s">
        <v>462</v>
      </c>
      <c r="AA6136" s="9" t="s">
        <v>237</v>
      </c>
      <c r="AB6136" s="9">
        <v>25010999</v>
      </c>
      <c r="AC6136" s="9" t="s">
        <v>6911</v>
      </c>
      <c r="AD6136" s="9" t="s">
        <v>225</v>
      </c>
      <c r="AE6136" s="5">
        <f t="shared" si="212"/>
        <v>0</v>
      </c>
      <c r="AF6136" s="5" t="str">
        <f t="shared" si="213"/>
        <v>katA</v>
      </c>
      <c r="AG6136" s="153"/>
      <c r="AH6136" s="153"/>
      <c r="AI6136" t="s">
        <v>201</v>
      </c>
      <c r="AJ6136" t="s">
        <v>17878</v>
      </c>
      <c r="AK6136" s="9" t="str">
        <f>VLOOKUP(Y6136,zdroj!D:AJ,33,0)</f>
        <v>katA</v>
      </c>
    </row>
    <row r="6137" spans="8:37" x14ac:dyDescent="0.25">
      <c r="H6137" s="8"/>
      <c r="I6137" s="8"/>
      <c r="N6137" s="23"/>
      <c r="O6137" s="24"/>
      <c r="P6137" s="19"/>
      <c r="Q6137" s="19"/>
      <c r="R6137" s="19"/>
      <c r="U6137" s="27"/>
      <c r="Y6137" s="9" t="s">
        <v>588</v>
      </c>
      <c r="Z6137" s="9" t="s">
        <v>462</v>
      </c>
      <c r="AA6137" s="9" t="s">
        <v>237</v>
      </c>
      <c r="AB6137" s="9">
        <v>25011006</v>
      </c>
      <c r="AC6137" s="9" t="s">
        <v>6912</v>
      </c>
      <c r="AD6137" s="9" t="s">
        <v>225</v>
      </c>
      <c r="AE6137" s="5">
        <f t="shared" si="212"/>
        <v>0</v>
      </c>
      <c r="AF6137" s="5" t="str">
        <f t="shared" si="213"/>
        <v>katA</v>
      </c>
      <c r="AG6137" s="153"/>
      <c r="AH6137" s="153"/>
      <c r="AI6137" t="s">
        <v>201</v>
      </c>
      <c r="AJ6137" t="s">
        <v>17878</v>
      </c>
      <c r="AK6137" s="9" t="str">
        <f>VLOOKUP(Y6137,zdroj!D:AJ,33,0)</f>
        <v>katA</v>
      </c>
    </row>
    <row r="6138" spans="8:37" x14ac:dyDescent="0.25">
      <c r="H6138" s="8"/>
      <c r="I6138" s="8"/>
      <c r="N6138" s="23"/>
      <c r="O6138" s="24"/>
      <c r="P6138" s="19"/>
      <c r="Q6138" s="19"/>
      <c r="R6138" s="19"/>
      <c r="U6138" s="27"/>
      <c r="Y6138" s="9" t="s">
        <v>588</v>
      </c>
      <c r="Z6138" s="9" t="s">
        <v>462</v>
      </c>
      <c r="AA6138" s="9" t="s">
        <v>237</v>
      </c>
      <c r="AB6138" s="9">
        <v>25637223</v>
      </c>
      <c r="AC6138" s="9" t="s">
        <v>6913</v>
      </c>
      <c r="AD6138" s="9" t="s">
        <v>231</v>
      </c>
      <c r="AE6138" s="5">
        <f t="shared" si="212"/>
        <v>0</v>
      </c>
      <c r="AF6138" s="5" t="str">
        <f t="shared" si="213"/>
        <v>katB</v>
      </c>
      <c r="AG6138" s="153"/>
      <c r="AH6138" s="153"/>
      <c r="AI6138" t="s">
        <v>201</v>
      </c>
      <c r="AJ6138" t="s">
        <v>17878</v>
      </c>
      <c r="AK6138" s="9" t="str">
        <f>VLOOKUP(Y6138,zdroj!D:AJ,33,0)</f>
        <v>katA</v>
      </c>
    </row>
    <row r="6139" spans="8:37" x14ac:dyDescent="0.25">
      <c r="H6139" s="8"/>
      <c r="I6139" s="8"/>
      <c r="N6139" s="23"/>
      <c r="O6139" s="24"/>
      <c r="P6139" s="19"/>
      <c r="Q6139" s="19"/>
      <c r="R6139" s="19"/>
      <c r="U6139" s="27"/>
      <c r="Y6139" s="9" t="s">
        <v>588</v>
      </c>
      <c r="Z6139" s="9" t="s">
        <v>462</v>
      </c>
      <c r="AA6139" s="9" t="s">
        <v>237</v>
      </c>
      <c r="AB6139" s="9">
        <v>8023786</v>
      </c>
      <c r="AC6139" s="9" t="s">
        <v>6914</v>
      </c>
      <c r="AD6139" s="9" t="s">
        <v>231</v>
      </c>
      <c r="AE6139" s="5">
        <f t="shared" si="212"/>
        <v>0</v>
      </c>
      <c r="AF6139" s="5" t="str">
        <f t="shared" si="213"/>
        <v>katB</v>
      </c>
      <c r="AG6139" s="153"/>
      <c r="AH6139" s="153"/>
      <c r="AI6139" t="s">
        <v>201</v>
      </c>
      <c r="AJ6139" t="s">
        <v>17878</v>
      </c>
      <c r="AK6139" s="9" t="str">
        <f>VLOOKUP(Y6139,zdroj!D:AJ,33,0)</f>
        <v>katA</v>
      </c>
    </row>
    <row r="6140" spans="8:37" x14ac:dyDescent="0.25">
      <c r="H6140" s="8"/>
      <c r="I6140" s="8"/>
      <c r="N6140" s="23"/>
      <c r="O6140" s="24"/>
      <c r="P6140" s="19"/>
      <c r="Q6140" s="19"/>
      <c r="R6140" s="19"/>
      <c r="U6140" s="27"/>
      <c r="Y6140" s="9" t="s">
        <v>588</v>
      </c>
      <c r="Z6140" s="9" t="s">
        <v>462</v>
      </c>
      <c r="AA6140" s="9" t="s">
        <v>237</v>
      </c>
      <c r="AB6140" s="9">
        <v>26339285</v>
      </c>
      <c r="AC6140" s="9" t="s">
        <v>6915</v>
      </c>
      <c r="AD6140" s="9" t="s">
        <v>231</v>
      </c>
      <c r="AE6140" s="5">
        <f t="shared" si="212"/>
        <v>0</v>
      </c>
      <c r="AF6140" s="5" t="str">
        <f t="shared" si="213"/>
        <v>katB</v>
      </c>
      <c r="AG6140" s="153"/>
      <c r="AH6140" s="153"/>
      <c r="AI6140" t="s">
        <v>201</v>
      </c>
      <c r="AJ6140" t="s">
        <v>17878</v>
      </c>
      <c r="AK6140" s="9" t="str">
        <f>VLOOKUP(Y6140,zdroj!D:AJ,33,0)</f>
        <v>katA</v>
      </c>
    </row>
    <row r="6141" spans="8:37" x14ac:dyDescent="0.25">
      <c r="H6141" s="8"/>
      <c r="I6141" s="8"/>
      <c r="N6141" s="23"/>
      <c r="O6141" s="24"/>
      <c r="P6141" s="19"/>
      <c r="Q6141" s="19"/>
      <c r="R6141" s="19"/>
      <c r="U6141" s="27"/>
      <c r="Y6141" s="9" t="s">
        <v>588</v>
      </c>
      <c r="Z6141" s="9" t="s">
        <v>462</v>
      </c>
      <c r="AA6141" s="9" t="s">
        <v>237</v>
      </c>
      <c r="AB6141" s="9">
        <v>27308014</v>
      </c>
      <c r="AC6141" s="9" t="s">
        <v>6916</v>
      </c>
      <c r="AD6141" s="9" t="s">
        <v>225</v>
      </c>
      <c r="AE6141" s="5">
        <f t="shared" si="212"/>
        <v>0</v>
      </c>
      <c r="AF6141" s="5" t="str">
        <f t="shared" si="213"/>
        <v>katA</v>
      </c>
      <c r="AG6141" s="153"/>
      <c r="AH6141" s="153"/>
      <c r="AI6141" t="s">
        <v>201</v>
      </c>
      <c r="AJ6141" t="s">
        <v>17878</v>
      </c>
      <c r="AK6141" s="9" t="str">
        <f>VLOOKUP(Y6141,zdroj!D:AJ,33,0)</f>
        <v>katA</v>
      </c>
    </row>
    <row r="6142" spans="8:37" x14ac:dyDescent="0.25">
      <c r="H6142" s="8"/>
      <c r="I6142" s="8"/>
      <c r="N6142" s="23"/>
      <c r="O6142" s="24"/>
      <c r="P6142" s="19"/>
      <c r="Q6142" s="19"/>
      <c r="R6142" s="19"/>
      <c r="U6142" s="27"/>
      <c r="Y6142" s="9" t="s">
        <v>588</v>
      </c>
      <c r="Z6142" s="9" t="s">
        <v>462</v>
      </c>
      <c r="AA6142" s="9" t="s">
        <v>237</v>
      </c>
      <c r="AB6142" s="9">
        <v>27692361</v>
      </c>
      <c r="AC6142" s="9" t="s">
        <v>6917</v>
      </c>
      <c r="AD6142" s="9" t="s">
        <v>225</v>
      </c>
      <c r="AE6142" s="5">
        <f t="shared" si="212"/>
        <v>0</v>
      </c>
      <c r="AF6142" s="5" t="str">
        <f t="shared" si="213"/>
        <v>katA</v>
      </c>
      <c r="AG6142" s="153"/>
      <c r="AH6142" s="153"/>
      <c r="AI6142" t="s">
        <v>201</v>
      </c>
      <c r="AJ6142" t="s">
        <v>17878</v>
      </c>
      <c r="AK6142" s="9" t="str">
        <f>VLOOKUP(Y6142,zdroj!D:AJ,33,0)</f>
        <v>katA</v>
      </c>
    </row>
    <row r="6143" spans="8:37" x14ac:dyDescent="0.25">
      <c r="H6143" s="8"/>
      <c r="I6143" s="8"/>
      <c r="N6143" s="23"/>
      <c r="O6143" s="24"/>
      <c r="P6143" s="19"/>
      <c r="Q6143" s="19"/>
      <c r="R6143" s="19"/>
      <c r="U6143" s="27"/>
      <c r="Y6143" s="9" t="s">
        <v>588</v>
      </c>
      <c r="Z6143" s="9" t="s">
        <v>462</v>
      </c>
      <c r="AA6143" s="9" t="s">
        <v>237</v>
      </c>
      <c r="AB6143" s="9">
        <v>28084047</v>
      </c>
      <c r="AC6143" s="9" t="s">
        <v>6918</v>
      </c>
      <c r="AD6143" s="9" t="s">
        <v>225</v>
      </c>
      <c r="AE6143" s="5">
        <f t="shared" si="212"/>
        <v>0</v>
      </c>
      <c r="AF6143" s="5" t="str">
        <f t="shared" si="213"/>
        <v>katA</v>
      </c>
      <c r="AG6143" s="153"/>
      <c r="AH6143" s="153"/>
      <c r="AI6143" t="s">
        <v>201</v>
      </c>
      <c r="AJ6143" t="s">
        <v>17878</v>
      </c>
      <c r="AK6143" s="9" t="str">
        <f>VLOOKUP(Y6143,zdroj!D:AJ,33,0)</f>
        <v>katA</v>
      </c>
    </row>
    <row r="6144" spans="8:37" x14ac:dyDescent="0.25">
      <c r="H6144" s="8"/>
      <c r="I6144" s="8"/>
      <c r="N6144" s="23"/>
      <c r="O6144" s="24"/>
      <c r="P6144" s="19"/>
      <c r="Q6144" s="19"/>
      <c r="R6144" s="19"/>
      <c r="U6144" s="27"/>
      <c r="Y6144" s="9" t="s">
        <v>588</v>
      </c>
      <c r="Z6144" s="9" t="s">
        <v>462</v>
      </c>
      <c r="AA6144" s="9" t="s">
        <v>237</v>
      </c>
      <c r="AB6144" s="9">
        <v>28137078</v>
      </c>
      <c r="AC6144" s="9" t="s">
        <v>6919</v>
      </c>
      <c r="AD6144" s="9" t="s">
        <v>225</v>
      </c>
      <c r="AE6144" s="5">
        <f t="shared" si="212"/>
        <v>0</v>
      </c>
      <c r="AF6144" s="5" t="str">
        <f t="shared" si="213"/>
        <v>katA</v>
      </c>
      <c r="AG6144" s="153"/>
      <c r="AH6144" s="153"/>
      <c r="AI6144" t="s">
        <v>201</v>
      </c>
      <c r="AJ6144" t="s">
        <v>17878</v>
      </c>
      <c r="AK6144" s="9" t="str">
        <f>VLOOKUP(Y6144,zdroj!D:AJ,33,0)</f>
        <v>katA</v>
      </c>
    </row>
    <row r="6145" spans="8:37" x14ac:dyDescent="0.25">
      <c r="H6145" s="8"/>
      <c r="I6145" s="8"/>
      <c r="N6145" s="23"/>
      <c r="O6145" s="24"/>
      <c r="P6145" s="19"/>
      <c r="Q6145" s="19"/>
      <c r="R6145" s="19"/>
      <c r="U6145" s="27"/>
      <c r="Y6145" s="9" t="s">
        <v>588</v>
      </c>
      <c r="Z6145" s="9" t="s">
        <v>462</v>
      </c>
      <c r="AA6145" s="9" t="s">
        <v>237</v>
      </c>
      <c r="AB6145" s="9">
        <v>73833053</v>
      </c>
      <c r="AC6145" s="9" t="s">
        <v>6920</v>
      </c>
      <c r="AD6145" s="9" t="s">
        <v>225</v>
      </c>
      <c r="AE6145" s="5">
        <f t="shared" si="212"/>
        <v>0</v>
      </c>
      <c r="AF6145" s="5" t="str">
        <f t="shared" si="213"/>
        <v>katA</v>
      </c>
      <c r="AG6145" s="153"/>
      <c r="AH6145" s="153"/>
      <c r="AI6145" t="s">
        <v>201</v>
      </c>
      <c r="AJ6145" t="s">
        <v>17878</v>
      </c>
      <c r="AK6145" s="9" t="str">
        <f>VLOOKUP(Y6145,zdroj!D:AJ,33,0)</f>
        <v>katA</v>
      </c>
    </row>
    <row r="6146" spans="8:37" x14ac:dyDescent="0.25">
      <c r="H6146" s="8"/>
      <c r="I6146" s="8"/>
      <c r="N6146" s="23"/>
      <c r="O6146" s="24"/>
      <c r="P6146" s="19"/>
      <c r="Q6146" s="19"/>
      <c r="R6146" s="19"/>
      <c r="U6146" s="27"/>
      <c r="Y6146" s="9" t="s">
        <v>588</v>
      </c>
      <c r="Z6146" s="9" t="s">
        <v>462</v>
      </c>
      <c r="AA6146" s="9" t="s">
        <v>237</v>
      </c>
      <c r="AB6146" s="9">
        <v>74447386</v>
      </c>
      <c r="AC6146" s="9" t="s">
        <v>6921</v>
      </c>
      <c r="AD6146" s="9" t="s">
        <v>225</v>
      </c>
      <c r="AE6146" s="5">
        <f t="shared" si="212"/>
        <v>0</v>
      </c>
      <c r="AF6146" s="5" t="str">
        <f t="shared" si="213"/>
        <v>katA</v>
      </c>
      <c r="AG6146" s="153"/>
      <c r="AH6146" s="153"/>
      <c r="AI6146" t="s">
        <v>201</v>
      </c>
      <c r="AJ6146" t="s">
        <v>17878</v>
      </c>
      <c r="AK6146" s="9" t="str">
        <f>VLOOKUP(Y6146,zdroj!D:AJ,33,0)</f>
        <v>katA</v>
      </c>
    </row>
    <row r="6147" spans="8:37" x14ac:dyDescent="0.25">
      <c r="H6147" s="8"/>
      <c r="I6147" s="8"/>
      <c r="N6147" s="23"/>
      <c r="O6147" s="24"/>
      <c r="P6147" s="19"/>
      <c r="Q6147" s="19"/>
      <c r="R6147" s="19"/>
      <c r="U6147" s="27"/>
      <c r="Y6147" s="9" t="s">
        <v>588</v>
      </c>
      <c r="Z6147" s="9" t="s">
        <v>462</v>
      </c>
      <c r="AA6147" s="9" t="s">
        <v>237</v>
      </c>
      <c r="AB6147" s="9">
        <v>75586266</v>
      </c>
      <c r="AC6147" s="9" t="s">
        <v>6922</v>
      </c>
      <c r="AD6147" s="9" t="s">
        <v>231</v>
      </c>
      <c r="AE6147" s="5">
        <f t="shared" si="212"/>
        <v>0</v>
      </c>
      <c r="AF6147" s="5" t="str">
        <f t="shared" si="213"/>
        <v>katB</v>
      </c>
      <c r="AG6147" s="153"/>
      <c r="AH6147" s="153"/>
      <c r="AI6147" t="s">
        <v>17879</v>
      </c>
      <c r="AJ6147" t="s">
        <v>17878</v>
      </c>
      <c r="AK6147" s="9" t="str">
        <f>VLOOKUP(Y6147,zdroj!D:AJ,33,0)</f>
        <v>katA</v>
      </c>
    </row>
    <row r="6148" spans="8:37" x14ac:dyDescent="0.25">
      <c r="H6148" s="8"/>
      <c r="I6148" s="8"/>
      <c r="N6148" s="23"/>
      <c r="O6148" s="24"/>
      <c r="P6148" s="19"/>
      <c r="Q6148" s="19"/>
      <c r="R6148" s="19"/>
      <c r="U6148" s="27"/>
      <c r="Y6148" s="9" t="s">
        <v>588</v>
      </c>
      <c r="Z6148" s="9" t="s">
        <v>462</v>
      </c>
      <c r="AA6148" s="9" t="s">
        <v>237</v>
      </c>
      <c r="AB6148" s="9">
        <v>80574360</v>
      </c>
      <c r="AC6148" s="9" t="s">
        <v>6923</v>
      </c>
      <c r="AD6148" s="9" t="s">
        <v>800</v>
      </c>
      <c r="AE6148" s="5">
        <f t="shared" si="212"/>
        <v>0</v>
      </c>
      <c r="AF6148" s="5" t="str">
        <f t="shared" si="213"/>
        <v>Pokryto</v>
      </c>
      <c r="AG6148" s="153"/>
      <c r="AH6148" s="153"/>
      <c r="AI6148" t="s">
        <v>201</v>
      </c>
      <c r="AJ6148" t="s">
        <v>800</v>
      </c>
      <c r="AK6148" s="9" t="str">
        <f>VLOOKUP(Y6148,zdroj!D:AJ,33,0)</f>
        <v>katA</v>
      </c>
    </row>
    <row r="6149" spans="8:37" x14ac:dyDescent="0.25">
      <c r="H6149" s="8"/>
      <c r="I6149" s="8"/>
      <c r="N6149" s="23"/>
      <c r="O6149" s="24"/>
      <c r="P6149" s="19"/>
      <c r="Q6149" s="19"/>
      <c r="R6149" s="19"/>
      <c r="U6149" s="27"/>
      <c r="Y6149" s="9" t="s">
        <v>588</v>
      </c>
      <c r="Z6149" s="9" t="s">
        <v>462</v>
      </c>
      <c r="AA6149" s="9" t="s">
        <v>237</v>
      </c>
      <c r="AB6149" s="9">
        <v>8023794</v>
      </c>
      <c r="AC6149" s="9" t="s">
        <v>6924</v>
      </c>
      <c r="AD6149" s="9" t="s">
        <v>231</v>
      </c>
      <c r="AE6149" s="5">
        <f t="shared" si="212"/>
        <v>0</v>
      </c>
      <c r="AF6149" s="5" t="str">
        <f t="shared" si="213"/>
        <v>katB</v>
      </c>
      <c r="AG6149" s="153"/>
      <c r="AH6149" s="153"/>
      <c r="AI6149" t="s">
        <v>201</v>
      </c>
      <c r="AJ6149" t="s">
        <v>17878</v>
      </c>
      <c r="AK6149" s="9" t="str">
        <f>VLOOKUP(Y6149,zdroj!D:AJ,33,0)</f>
        <v>katA</v>
      </c>
    </row>
    <row r="6150" spans="8:37" x14ac:dyDescent="0.25">
      <c r="H6150" s="8"/>
      <c r="I6150" s="8"/>
      <c r="N6150" s="23"/>
      <c r="O6150" s="24"/>
      <c r="P6150" s="19"/>
      <c r="Q6150" s="19"/>
      <c r="R6150" s="19"/>
      <c r="U6150" s="27"/>
      <c r="Y6150" s="9" t="s">
        <v>588</v>
      </c>
      <c r="Z6150" s="9" t="s">
        <v>462</v>
      </c>
      <c r="AA6150" s="9" t="s">
        <v>237</v>
      </c>
      <c r="AB6150" s="9">
        <v>84643242</v>
      </c>
      <c r="AC6150" s="9" t="s">
        <v>6925</v>
      </c>
      <c r="AD6150" s="9" t="s">
        <v>225</v>
      </c>
      <c r="AE6150" s="5">
        <f t="shared" si="212"/>
        <v>0</v>
      </c>
      <c r="AF6150" s="5" t="str">
        <f t="shared" si="213"/>
        <v>katA</v>
      </c>
      <c r="AG6150" s="153"/>
      <c r="AH6150" s="153"/>
      <c r="AI6150" t="s">
        <v>201</v>
      </c>
      <c r="AJ6150" t="s">
        <v>17878</v>
      </c>
      <c r="AK6150" s="9" t="str">
        <f>VLOOKUP(Y6150,zdroj!D:AJ,33,0)</f>
        <v>katA</v>
      </c>
    </row>
    <row r="6151" spans="8:37" x14ac:dyDescent="0.25">
      <c r="H6151" s="8"/>
      <c r="I6151" s="8"/>
      <c r="N6151" s="23"/>
      <c r="O6151" s="24"/>
      <c r="P6151" s="19"/>
      <c r="Q6151" s="19"/>
      <c r="R6151" s="19"/>
      <c r="U6151" s="27"/>
      <c r="Y6151" s="9" t="s">
        <v>588</v>
      </c>
      <c r="Z6151" s="9" t="s">
        <v>462</v>
      </c>
      <c r="AA6151" s="9" t="s">
        <v>237</v>
      </c>
      <c r="AB6151" s="9">
        <v>81968418</v>
      </c>
      <c r="AC6151" s="9" t="s">
        <v>6926</v>
      </c>
      <c r="AD6151" s="9" t="s">
        <v>225</v>
      </c>
      <c r="AE6151" s="5">
        <f t="shared" si="212"/>
        <v>0</v>
      </c>
      <c r="AF6151" s="5" t="str">
        <f t="shared" si="213"/>
        <v>katA</v>
      </c>
      <c r="AG6151" s="153"/>
      <c r="AH6151" s="153"/>
      <c r="AI6151" t="s">
        <v>201</v>
      </c>
      <c r="AJ6151" t="s">
        <v>17878</v>
      </c>
      <c r="AK6151" s="9" t="str">
        <f>VLOOKUP(Y6151,zdroj!D:AJ,33,0)</f>
        <v>katA</v>
      </c>
    </row>
    <row r="6152" spans="8:37" x14ac:dyDescent="0.25">
      <c r="H6152" s="8"/>
      <c r="I6152" s="8"/>
      <c r="N6152" s="23"/>
      <c r="O6152" s="24"/>
      <c r="P6152" s="19"/>
      <c r="Q6152" s="19"/>
      <c r="R6152" s="19"/>
      <c r="U6152" s="27"/>
      <c r="Y6152" s="9" t="s">
        <v>588</v>
      </c>
      <c r="Z6152" s="9" t="s">
        <v>462</v>
      </c>
      <c r="AA6152" s="9" t="s">
        <v>237</v>
      </c>
      <c r="AB6152" s="9">
        <v>81484682</v>
      </c>
      <c r="AC6152" s="9" t="s">
        <v>6927</v>
      </c>
      <c r="AD6152" s="9" t="s">
        <v>225</v>
      </c>
      <c r="AE6152" s="5">
        <f t="shared" si="212"/>
        <v>0</v>
      </c>
      <c r="AF6152" s="5" t="str">
        <f t="shared" si="213"/>
        <v>katA</v>
      </c>
      <c r="AG6152" s="153"/>
      <c r="AH6152" s="153"/>
      <c r="AI6152" t="s">
        <v>201</v>
      </c>
      <c r="AJ6152" t="s">
        <v>17878</v>
      </c>
      <c r="AK6152" s="9" t="str">
        <f>VLOOKUP(Y6152,zdroj!D:AJ,33,0)</f>
        <v>katA</v>
      </c>
    </row>
    <row r="6153" spans="8:37" x14ac:dyDescent="0.25">
      <c r="H6153" s="8"/>
      <c r="I6153" s="8"/>
      <c r="N6153" s="23"/>
      <c r="O6153" s="24"/>
      <c r="P6153" s="19"/>
      <c r="Q6153" s="19"/>
      <c r="R6153" s="19"/>
      <c r="U6153" s="27"/>
      <c r="Y6153" s="9" t="s">
        <v>588</v>
      </c>
      <c r="Z6153" s="9" t="s">
        <v>462</v>
      </c>
      <c r="AA6153" s="9" t="s">
        <v>237</v>
      </c>
      <c r="AB6153" s="9">
        <v>82186022</v>
      </c>
      <c r="AC6153" s="9" t="s">
        <v>6928</v>
      </c>
      <c r="AD6153" s="9" t="s">
        <v>225</v>
      </c>
      <c r="AE6153" s="5">
        <f t="shared" si="212"/>
        <v>0</v>
      </c>
      <c r="AF6153" s="5" t="str">
        <f t="shared" si="213"/>
        <v>katA</v>
      </c>
      <c r="AG6153" s="153"/>
      <c r="AH6153" s="153"/>
      <c r="AI6153" t="s">
        <v>201</v>
      </c>
      <c r="AJ6153" t="s">
        <v>17878</v>
      </c>
      <c r="AK6153" s="9" t="str">
        <f>VLOOKUP(Y6153,zdroj!D:AJ,33,0)</f>
        <v>katA</v>
      </c>
    </row>
    <row r="6154" spans="8:37" x14ac:dyDescent="0.25">
      <c r="H6154" s="8"/>
      <c r="I6154" s="8"/>
      <c r="N6154" s="23"/>
      <c r="O6154" s="24"/>
      <c r="P6154" s="19"/>
      <c r="Q6154" s="19"/>
      <c r="R6154" s="19"/>
      <c r="U6154" s="27"/>
      <c r="Y6154" s="9" t="s">
        <v>588</v>
      </c>
      <c r="Z6154" s="9" t="s">
        <v>462</v>
      </c>
      <c r="AA6154" s="9" t="s">
        <v>237</v>
      </c>
      <c r="AB6154" s="9">
        <v>80981623</v>
      </c>
      <c r="AC6154" s="9" t="s">
        <v>6929</v>
      </c>
      <c r="AD6154" s="9" t="s">
        <v>225</v>
      </c>
      <c r="AE6154" s="5">
        <f t="shared" ref="AE6154:AE6217" si="214">VLOOKUP(Y6154,K:T,10,0)</f>
        <v>0</v>
      </c>
      <c r="AF6154" s="5" t="str">
        <f t="shared" ref="AF6154:AF6217" si="215">IF(AE6154="A",IF(AD6154="katA","katB",AD6154),AD6154)</f>
        <v>katA</v>
      </c>
      <c r="AG6154" s="153"/>
      <c r="AH6154" s="153"/>
      <c r="AI6154" t="s">
        <v>201</v>
      </c>
      <c r="AJ6154" t="s">
        <v>17878</v>
      </c>
      <c r="AK6154" s="9" t="str">
        <f>VLOOKUP(Y6154,zdroj!D:AJ,33,0)</f>
        <v>katA</v>
      </c>
    </row>
    <row r="6155" spans="8:37" x14ac:dyDescent="0.25">
      <c r="H6155" s="8"/>
      <c r="I6155" s="8"/>
      <c r="N6155" s="23"/>
      <c r="O6155" s="24"/>
      <c r="P6155" s="19"/>
      <c r="Q6155" s="19"/>
      <c r="R6155" s="19"/>
      <c r="U6155" s="27"/>
      <c r="Y6155" s="9" t="s">
        <v>588</v>
      </c>
      <c r="Z6155" s="9" t="s">
        <v>462</v>
      </c>
      <c r="AA6155" s="9" t="s">
        <v>237</v>
      </c>
      <c r="AB6155" s="9">
        <v>81484917</v>
      </c>
      <c r="AC6155" s="9" t="s">
        <v>6930</v>
      </c>
      <c r="AD6155" s="9" t="s">
        <v>225</v>
      </c>
      <c r="AE6155" s="5">
        <f t="shared" si="214"/>
        <v>0</v>
      </c>
      <c r="AF6155" s="5" t="str">
        <f t="shared" si="215"/>
        <v>katA</v>
      </c>
      <c r="AG6155" s="153"/>
      <c r="AH6155" s="153"/>
      <c r="AI6155" t="s">
        <v>201</v>
      </c>
      <c r="AJ6155" t="s">
        <v>17878</v>
      </c>
      <c r="AK6155" s="9" t="str">
        <f>VLOOKUP(Y6155,zdroj!D:AJ,33,0)</f>
        <v>katA</v>
      </c>
    </row>
    <row r="6156" spans="8:37" x14ac:dyDescent="0.25">
      <c r="H6156" s="8"/>
      <c r="I6156" s="8"/>
      <c r="N6156" s="23"/>
      <c r="O6156" s="24"/>
      <c r="P6156" s="19"/>
      <c r="Q6156" s="19"/>
      <c r="R6156" s="19"/>
      <c r="U6156" s="27"/>
      <c r="Y6156" s="9" t="s">
        <v>588</v>
      </c>
      <c r="Z6156" s="9" t="s">
        <v>462</v>
      </c>
      <c r="AA6156" s="9" t="s">
        <v>237</v>
      </c>
      <c r="AB6156" s="9">
        <v>82185506</v>
      </c>
      <c r="AC6156" s="9" t="s">
        <v>6931</v>
      </c>
      <c r="AD6156" s="9" t="s">
        <v>225</v>
      </c>
      <c r="AE6156" s="5">
        <f t="shared" si="214"/>
        <v>0</v>
      </c>
      <c r="AF6156" s="5" t="str">
        <f t="shared" si="215"/>
        <v>katA</v>
      </c>
      <c r="AG6156" s="153"/>
      <c r="AH6156" s="153"/>
      <c r="AI6156" t="s">
        <v>201</v>
      </c>
      <c r="AJ6156" t="s">
        <v>17878</v>
      </c>
      <c r="AK6156" s="9" t="str">
        <f>VLOOKUP(Y6156,zdroj!D:AJ,33,0)</f>
        <v>katA</v>
      </c>
    </row>
    <row r="6157" spans="8:37" x14ac:dyDescent="0.25">
      <c r="H6157" s="8"/>
      <c r="I6157" s="8"/>
      <c r="N6157" s="23"/>
      <c r="O6157" s="24"/>
      <c r="P6157" s="19"/>
      <c r="Q6157" s="19"/>
      <c r="R6157" s="19"/>
      <c r="U6157" s="27"/>
      <c r="Y6157" s="9" t="s">
        <v>588</v>
      </c>
      <c r="Z6157" s="9" t="s">
        <v>462</v>
      </c>
      <c r="AA6157" s="9" t="s">
        <v>237</v>
      </c>
      <c r="AB6157" s="9">
        <v>81968434</v>
      </c>
      <c r="AC6157" s="9" t="s">
        <v>6932</v>
      </c>
      <c r="AD6157" s="9" t="s">
        <v>800</v>
      </c>
      <c r="AE6157" s="5">
        <f t="shared" si="214"/>
        <v>0</v>
      </c>
      <c r="AF6157" s="5" t="str">
        <f t="shared" si="215"/>
        <v>Pokryto</v>
      </c>
      <c r="AG6157" s="153"/>
      <c r="AH6157" s="153"/>
      <c r="AI6157" t="s">
        <v>201</v>
      </c>
      <c r="AJ6157" t="s">
        <v>800</v>
      </c>
      <c r="AK6157" s="9" t="str">
        <f>VLOOKUP(Y6157,zdroj!D:AJ,33,0)</f>
        <v>katA</v>
      </c>
    </row>
    <row r="6158" spans="8:37" x14ac:dyDescent="0.25">
      <c r="H6158" s="8"/>
      <c r="I6158" s="8"/>
      <c r="N6158" s="23"/>
      <c r="O6158" s="24"/>
      <c r="P6158" s="19"/>
      <c r="Q6158" s="19"/>
      <c r="R6158" s="19"/>
      <c r="U6158" s="27"/>
      <c r="Y6158" s="9" t="s">
        <v>588</v>
      </c>
      <c r="Z6158" s="9" t="s">
        <v>462</v>
      </c>
      <c r="AA6158" s="9" t="s">
        <v>237</v>
      </c>
      <c r="AB6158" s="9">
        <v>8023808</v>
      </c>
      <c r="AC6158" s="9" t="s">
        <v>6933</v>
      </c>
      <c r="AD6158" s="9" t="s">
        <v>231</v>
      </c>
      <c r="AE6158" s="5">
        <f t="shared" si="214"/>
        <v>0</v>
      </c>
      <c r="AF6158" s="5" t="str">
        <f t="shared" si="215"/>
        <v>katB</v>
      </c>
      <c r="AG6158" s="153"/>
      <c r="AH6158" s="153"/>
      <c r="AI6158" t="s">
        <v>201</v>
      </c>
      <c r="AJ6158" t="s">
        <v>17878</v>
      </c>
      <c r="AK6158" s="9" t="str">
        <f>VLOOKUP(Y6158,zdroj!D:AJ,33,0)</f>
        <v>katA</v>
      </c>
    </row>
    <row r="6159" spans="8:37" x14ac:dyDescent="0.25">
      <c r="H6159" s="8"/>
      <c r="I6159" s="8"/>
      <c r="N6159" s="23"/>
      <c r="O6159" s="24"/>
      <c r="P6159" s="19"/>
      <c r="Q6159" s="19"/>
      <c r="R6159" s="19"/>
      <c r="U6159" s="27"/>
      <c r="Y6159" s="9" t="s">
        <v>588</v>
      </c>
      <c r="Z6159" s="9" t="s">
        <v>462</v>
      </c>
      <c r="AA6159" s="9" t="s">
        <v>237</v>
      </c>
      <c r="AB6159" s="9">
        <v>81968451</v>
      </c>
      <c r="AC6159" s="9" t="s">
        <v>6934</v>
      </c>
      <c r="AD6159" s="9" t="s">
        <v>225</v>
      </c>
      <c r="AE6159" s="5">
        <f t="shared" si="214"/>
        <v>0</v>
      </c>
      <c r="AF6159" s="5" t="str">
        <f t="shared" si="215"/>
        <v>katA</v>
      </c>
      <c r="AG6159" s="153"/>
      <c r="AH6159" s="153"/>
      <c r="AI6159" t="s">
        <v>201</v>
      </c>
      <c r="AJ6159" t="s">
        <v>17878</v>
      </c>
      <c r="AK6159" s="9" t="str">
        <f>VLOOKUP(Y6159,zdroj!D:AJ,33,0)</f>
        <v>katA</v>
      </c>
    </row>
    <row r="6160" spans="8:37" x14ac:dyDescent="0.25">
      <c r="H6160" s="8"/>
      <c r="I6160" s="8"/>
      <c r="N6160" s="23"/>
      <c r="O6160" s="24"/>
      <c r="P6160" s="19"/>
      <c r="Q6160" s="19"/>
      <c r="R6160" s="19"/>
      <c r="U6160" s="27"/>
      <c r="Y6160" s="9" t="s">
        <v>588</v>
      </c>
      <c r="Z6160" s="9" t="s">
        <v>462</v>
      </c>
      <c r="AA6160" s="9" t="s">
        <v>237</v>
      </c>
      <c r="AB6160" s="9">
        <v>8023816</v>
      </c>
      <c r="AC6160" s="9" t="s">
        <v>6935</v>
      </c>
      <c r="AD6160" s="9" t="s">
        <v>225</v>
      </c>
      <c r="AE6160" s="5">
        <f t="shared" si="214"/>
        <v>0</v>
      </c>
      <c r="AF6160" s="5" t="str">
        <f t="shared" si="215"/>
        <v>katA</v>
      </c>
      <c r="AG6160" s="153"/>
      <c r="AH6160" s="153"/>
      <c r="AI6160" t="s">
        <v>229</v>
      </c>
      <c r="AJ6160" t="s">
        <v>17878</v>
      </c>
      <c r="AK6160" s="9" t="str">
        <f>VLOOKUP(Y6160,zdroj!D:AJ,33,0)</f>
        <v>katA</v>
      </c>
    </row>
    <row r="6161" spans="8:37" x14ac:dyDescent="0.25">
      <c r="H6161" s="8"/>
      <c r="I6161" s="8"/>
      <c r="N6161" s="23"/>
      <c r="O6161" s="24"/>
      <c r="P6161" s="19"/>
      <c r="Q6161" s="19"/>
      <c r="R6161" s="19"/>
      <c r="U6161" s="27"/>
      <c r="Y6161" s="9" t="s">
        <v>590</v>
      </c>
      <c r="Z6161" s="9" t="s">
        <v>462</v>
      </c>
      <c r="AA6161" s="9" t="s">
        <v>237</v>
      </c>
      <c r="AB6161" s="9">
        <v>8026629</v>
      </c>
      <c r="AC6161" s="9" t="s">
        <v>6936</v>
      </c>
      <c r="AD6161" s="9" t="s">
        <v>225</v>
      </c>
      <c r="AE6161" s="5">
        <f t="shared" si="214"/>
        <v>0</v>
      </c>
      <c r="AF6161" s="5" t="str">
        <f t="shared" si="215"/>
        <v>katA</v>
      </c>
      <c r="AG6161" s="153"/>
      <c r="AH6161" s="153"/>
      <c r="AI6161" t="s">
        <v>236</v>
      </c>
      <c r="AJ6161" t="s">
        <v>17878</v>
      </c>
      <c r="AK6161" s="9" t="str">
        <f>VLOOKUP(Y6161,zdroj!D:AJ,33,0)</f>
        <v>katA</v>
      </c>
    </row>
    <row r="6162" spans="8:37" x14ac:dyDescent="0.25">
      <c r="H6162" s="8"/>
      <c r="I6162" s="8"/>
      <c r="N6162" s="23"/>
      <c r="O6162" s="24"/>
      <c r="P6162" s="19"/>
      <c r="Q6162" s="19"/>
      <c r="R6162" s="19"/>
      <c r="U6162" s="27"/>
      <c r="Y6162" s="9" t="s">
        <v>590</v>
      </c>
      <c r="Z6162" s="9" t="s">
        <v>462</v>
      </c>
      <c r="AA6162" s="9" t="s">
        <v>237</v>
      </c>
      <c r="AB6162" s="9">
        <v>8026548</v>
      </c>
      <c r="AC6162" s="9" t="s">
        <v>6937</v>
      </c>
      <c r="AD6162" s="9" t="s">
        <v>231</v>
      </c>
      <c r="AE6162" s="5">
        <f t="shared" si="214"/>
        <v>0</v>
      </c>
      <c r="AF6162" s="5" t="str">
        <f t="shared" si="215"/>
        <v>katB</v>
      </c>
      <c r="AG6162" s="153"/>
      <c r="AH6162" s="153"/>
      <c r="AI6162" t="s">
        <v>201</v>
      </c>
      <c r="AJ6162" t="s">
        <v>17878</v>
      </c>
      <c r="AK6162" s="9" t="str">
        <f>VLOOKUP(Y6162,zdroj!D:AJ,33,0)</f>
        <v>katA</v>
      </c>
    </row>
    <row r="6163" spans="8:37" x14ac:dyDescent="0.25">
      <c r="H6163" s="8"/>
      <c r="I6163" s="8"/>
      <c r="N6163" s="23"/>
      <c r="O6163" s="24"/>
      <c r="P6163" s="19"/>
      <c r="Q6163" s="19"/>
      <c r="R6163" s="19"/>
      <c r="U6163" s="27"/>
      <c r="Y6163" s="9" t="s">
        <v>590</v>
      </c>
      <c r="Z6163" s="9" t="s">
        <v>462</v>
      </c>
      <c r="AA6163" s="9" t="s">
        <v>237</v>
      </c>
      <c r="AB6163" s="9">
        <v>8025665</v>
      </c>
      <c r="AC6163" s="9" t="s">
        <v>6938</v>
      </c>
      <c r="AD6163" s="9" t="s">
        <v>231</v>
      </c>
      <c r="AE6163" s="5">
        <f t="shared" si="214"/>
        <v>0</v>
      </c>
      <c r="AF6163" s="5" t="str">
        <f t="shared" si="215"/>
        <v>katB</v>
      </c>
      <c r="AG6163" s="153"/>
      <c r="AH6163" s="153"/>
      <c r="AI6163" t="s">
        <v>17880</v>
      </c>
      <c r="AJ6163" t="s">
        <v>17878</v>
      </c>
      <c r="AK6163" s="9" t="str">
        <f>VLOOKUP(Y6163,zdroj!D:AJ,33,0)</f>
        <v>katA</v>
      </c>
    </row>
    <row r="6164" spans="8:37" x14ac:dyDescent="0.25">
      <c r="H6164" s="8"/>
      <c r="I6164" s="8"/>
      <c r="N6164" s="23"/>
      <c r="O6164" s="24"/>
      <c r="P6164" s="19"/>
      <c r="Q6164" s="19"/>
      <c r="R6164" s="19"/>
      <c r="U6164" s="27"/>
      <c r="Y6164" s="9" t="s">
        <v>590</v>
      </c>
      <c r="Z6164" s="9" t="s">
        <v>462</v>
      </c>
      <c r="AA6164" s="9" t="s">
        <v>237</v>
      </c>
      <c r="AB6164" s="9">
        <v>8025690</v>
      </c>
      <c r="AC6164" s="9" t="s">
        <v>6939</v>
      </c>
      <c r="AD6164" s="9" t="s">
        <v>231</v>
      </c>
      <c r="AE6164" s="5">
        <f t="shared" si="214"/>
        <v>0</v>
      </c>
      <c r="AF6164" s="5" t="str">
        <f t="shared" si="215"/>
        <v>katB</v>
      </c>
      <c r="AG6164" s="153"/>
      <c r="AH6164" s="153"/>
      <c r="AI6164" t="s">
        <v>17880</v>
      </c>
      <c r="AJ6164" t="s">
        <v>17878</v>
      </c>
      <c r="AK6164" s="9" t="str">
        <f>VLOOKUP(Y6164,zdroj!D:AJ,33,0)</f>
        <v>katA</v>
      </c>
    </row>
    <row r="6165" spans="8:37" x14ac:dyDescent="0.25">
      <c r="H6165" s="8"/>
      <c r="I6165" s="8"/>
      <c r="N6165" s="23"/>
      <c r="O6165" s="24"/>
      <c r="P6165" s="19"/>
      <c r="Q6165" s="19"/>
      <c r="R6165" s="19"/>
      <c r="U6165" s="27"/>
      <c r="Y6165" s="9" t="s">
        <v>590</v>
      </c>
      <c r="Z6165" s="9" t="s">
        <v>462</v>
      </c>
      <c r="AA6165" s="9" t="s">
        <v>237</v>
      </c>
      <c r="AB6165" s="9">
        <v>8025703</v>
      </c>
      <c r="AC6165" s="9" t="s">
        <v>6940</v>
      </c>
      <c r="AD6165" s="9" t="s">
        <v>225</v>
      </c>
      <c r="AE6165" s="5">
        <f t="shared" si="214"/>
        <v>0</v>
      </c>
      <c r="AF6165" s="5" t="str">
        <f t="shared" si="215"/>
        <v>katA</v>
      </c>
      <c r="AG6165" s="153"/>
      <c r="AH6165" s="153"/>
      <c r="AI6165" t="s">
        <v>229</v>
      </c>
      <c r="AJ6165" t="s">
        <v>17878</v>
      </c>
      <c r="AK6165" s="9" t="str">
        <f>VLOOKUP(Y6165,zdroj!D:AJ,33,0)</f>
        <v>katA</v>
      </c>
    </row>
    <row r="6166" spans="8:37" x14ac:dyDescent="0.25">
      <c r="H6166" s="8"/>
      <c r="I6166" s="8"/>
      <c r="N6166" s="23"/>
      <c r="O6166" s="24"/>
      <c r="P6166" s="19"/>
      <c r="Q6166" s="19"/>
      <c r="R6166" s="19"/>
      <c r="U6166" s="27"/>
      <c r="Y6166" s="9" t="s">
        <v>590</v>
      </c>
      <c r="Z6166" s="9" t="s">
        <v>462</v>
      </c>
      <c r="AA6166" s="9" t="s">
        <v>237</v>
      </c>
      <c r="AB6166" s="9">
        <v>30813751</v>
      </c>
      <c r="AC6166" s="9" t="s">
        <v>6941</v>
      </c>
      <c r="AD6166" s="9" t="s">
        <v>225</v>
      </c>
      <c r="AE6166" s="5">
        <f t="shared" si="214"/>
        <v>0</v>
      </c>
      <c r="AF6166" s="5" t="str">
        <f t="shared" si="215"/>
        <v>katA</v>
      </c>
      <c r="AG6166" s="153"/>
      <c r="AH6166" s="153"/>
      <c r="AI6166" t="s">
        <v>17879</v>
      </c>
      <c r="AJ6166" t="s">
        <v>17878</v>
      </c>
      <c r="AK6166" s="9" t="str">
        <f>VLOOKUP(Y6166,zdroj!D:AJ,33,0)</f>
        <v>katA</v>
      </c>
    </row>
    <row r="6167" spans="8:37" x14ac:dyDescent="0.25">
      <c r="H6167" s="8"/>
      <c r="I6167" s="8"/>
      <c r="N6167" s="23"/>
      <c r="O6167" s="24"/>
      <c r="P6167" s="19"/>
      <c r="Q6167" s="19"/>
      <c r="R6167" s="19"/>
      <c r="U6167" s="27"/>
      <c r="Y6167" s="9" t="s">
        <v>590</v>
      </c>
      <c r="Z6167" s="9" t="s">
        <v>462</v>
      </c>
      <c r="AA6167" s="9" t="s">
        <v>237</v>
      </c>
      <c r="AB6167" s="9">
        <v>73454435</v>
      </c>
      <c r="AC6167" s="9" t="s">
        <v>6942</v>
      </c>
      <c r="AD6167" s="9" t="s">
        <v>225</v>
      </c>
      <c r="AE6167" s="5">
        <f t="shared" si="214"/>
        <v>0</v>
      </c>
      <c r="AF6167" s="5" t="str">
        <f t="shared" si="215"/>
        <v>katA</v>
      </c>
      <c r="AG6167" s="153"/>
      <c r="AH6167" s="153"/>
      <c r="AI6167" t="s">
        <v>236</v>
      </c>
      <c r="AJ6167" t="s">
        <v>17878</v>
      </c>
      <c r="AK6167" s="9" t="str">
        <f>VLOOKUP(Y6167,zdroj!D:AJ,33,0)</f>
        <v>katA</v>
      </c>
    </row>
    <row r="6168" spans="8:37" x14ac:dyDescent="0.25">
      <c r="H6168" s="8"/>
      <c r="I6168" s="8"/>
      <c r="N6168" s="23"/>
      <c r="O6168" s="24"/>
      <c r="P6168" s="19"/>
      <c r="Q6168" s="19"/>
      <c r="R6168" s="19"/>
      <c r="U6168" s="27"/>
      <c r="Y6168" s="9" t="s">
        <v>590</v>
      </c>
      <c r="Z6168" s="9" t="s">
        <v>462</v>
      </c>
      <c r="AA6168" s="9" t="s">
        <v>237</v>
      </c>
      <c r="AB6168" s="9">
        <v>30813760</v>
      </c>
      <c r="AC6168" s="9" t="s">
        <v>6943</v>
      </c>
      <c r="AD6168" s="9" t="s">
        <v>225</v>
      </c>
      <c r="AE6168" s="5">
        <f t="shared" si="214"/>
        <v>0</v>
      </c>
      <c r="AF6168" s="5" t="str">
        <f t="shared" si="215"/>
        <v>katA</v>
      </c>
      <c r="AG6168" s="153"/>
      <c r="AH6168" s="153"/>
      <c r="AI6168" t="s">
        <v>229</v>
      </c>
      <c r="AJ6168" t="s">
        <v>17878</v>
      </c>
      <c r="AK6168" s="9" t="str">
        <f>VLOOKUP(Y6168,zdroj!D:AJ,33,0)</f>
        <v>katA</v>
      </c>
    </row>
    <row r="6169" spans="8:37" x14ac:dyDescent="0.25">
      <c r="H6169" s="8"/>
      <c r="I6169" s="8"/>
      <c r="N6169" s="23"/>
      <c r="O6169" s="24"/>
      <c r="P6169" s="19"/>
      <c r="Q6169" s="19"/>
      <c r="R6169" s="19"/>
      <c r="U6169" s="27"/>
      <c r="Y6169" s="9" t="s">
        <v>590</v>
      </c>
      <c r="Z6169" s="9" t="s">
        <v>462</v>
      </c>
      <c r="AA6169" s="9" t="s">
        <v>237</v>
      </c>
      <c r="AB6169" s="9">
        <v>30813778</v>
      </c>
      <c r="AC6169" s="9" t="s">
        <v>6944</v>
      </c>
      <c r="AD6169" s="9" t="s">
        <v>231</v>
      </c>
      <c r="AE6169" s="5">
        <f t="shared" si="214"/>
        <v>0</v>
      </c>
      <c r="AF6169" s="5" t="str">
        <f t="shared" si="215"/>
        <v>katB</v>
      </c>
      <c r="AG6169" s="153"/>
      <c r="AH6169" s="153"/>
      <c r="AI6169" t="s">
        <v>17879</v>
      </c>
      <c r="AJ6169" t="s">
        <v>17878</v>
      </c>
      <c r="AK6169" s="9" t="str">
        <f>VLOOKUP(Y6169,zdroj!D:AJ,33,0)</f>
        <v>katA</v>
      </c>
    </row>
    <row r="6170" spans="8:37" x14ac:dyDescent="0.25">
      <c r="H6170" s="8"/>
      <c r="I6170" s="8"/>
      <c r="N6170" s="23"/>
      <c r="O6170" s="24"/>
      <c r="P6170" s="19"/>
      <c r="Q6170" s="19"/>
      <c r="R6170" s="19"/>
      <c r="U6170" s="27"/>
      <c r="Y6170" s="9" t="s">
        <v>590</v>
      </c>
      <c r="Z6170" s="9" t="s">
        <v>462</v>
      </c>
      <c r="AA6170" s="9" t="s">
        <v>237</v>
      </c>
      <c r="AB6170" s="9">
        <v>75300591</v>
      </c>
      <c r="AC6170" s="9" t="s">
        <v>6945</v>
      </c>
      <c r="AD6170" s="9" t="s">
        <v>225</v>
      </c>
      <c r="AE6170" s="5">
        <f t="shared" si="214"/>
        <v>0</v>
      </c>
      <c r="AF6170" s="5" t="str">
        <f t="shared" si="215"/>
        <v>katA</v>
      </c>
      <c r="AG6170" s="153"/>
      <c r="AH6170" s="153"/>
      <c r="AI6170" t="s">
        <v>201</v>
      </c>
      <c r="AJ6170" t="s">
        <v>17878</v>
      </c>
      <c r="AK6170" s="9" t="str">
        <f>VLOOKUP(Y6170,zdroj!D:AJ,33,0)</f>
        <v>katA</v>
      </c>
    </row>
    <row r="6171" spans="8:37" x14ac:dyDescent="0.25">
      <c r="H6171" s="8"/>
      <c r="I6171" s="8"/>
      <c r="N6171" s="23"/>
      <c r="O6171" s="24"/>
      <c r="P6171" s="19"/>
      <c r="Q6171" s="19"/>
      <c r="R6171" s="19"/>
      <c r="U6171" s="27"/>
      <c r="Y6171" s="9" t="s">
        <v>591</v>
      </c>
      <c r="Z6171" s="9" t="s">
        <v>462</v>
      </c>
      <c r="AA6171" s="9" t="s">
        <v>237</v>
      </c>
      <c r="AB6171" s="9">
        <v>8025096</v>
      </c>
      <c r="AC6171" s="9" t="s">
        <v>6946</v>
      </c>
      <c r="AD6171" s="9" t="s">
        <v>225</v>
      </c>
      <c r="AE6171" s="5">
        <f t="shared" si="214"/>
        <v>0</v>
      </c>
      <c r="AF6171" s="5" t="str">
        <f t="shared" si="215"/>
        <v>katA</v>
      </c>
      <c r="AG6171" s="153"/>
      <c r="AH6171" s="153"/>
      <c r="AI6171" t="s">
        <v>195</v>
      </c>
      <c r="AJ6171" t="s">
        <v>340</v>
      </c>
      <c r="AK6171" s="9" t="str">
        <f>VLOOKUP(Y6171,zdroj!D:AJ,33,0)</f>
        <v>katA</v>
      </c>
    </row>
    <row r="6172" spans="8:37" x14ac:dyDescent="0.25">
      <c r="H6172" s="8"/>
      <c r="I6172" s="8"/>
      <c r="N6172" s="23"/>
      <c r="O6172" s="24"/>
      <c r="P6172" s="19"/>
      <c r="Q6172" s="19"/>
      <c r="R6172" s="19"/>
      <c r="U6172" s="27"/>
      <c r="Y6172" s="9" t="s">
        <v>591</v>
      </c>
      <c r="Z6172" s="9" t="s">
        <v>462</v>
      </c>
      <c r="AA6172" s="9" t="s">
        <v>237</v>
      </c>
      <c r="AB6172" s="9">
        <v>82826480</v>
      </c>
      <c r="AC6172" s="9" t="s">
        <v>6947</v>
      </c>
      <c r="AD6172" s="9" t="s">
        <v>225</v>
      </c>
      <c r="AE6172" s="5">
        <f t="shared" si="214"/>
        <v>0</v>
      </c>
      <c r="AF6172" s="5" t="str">
        <f t="shared" si="215"/>
        <v>katA</v>
      </c>
      <c r="AG6172" s="153"/>
      <c r="AH6172" s="153"/>
      <c r="AI6172" t="s">
        <v>195</v>
      </c>
      <c r="AJ6172" t="s">
        <v>340</v>
      </c>
      <c r="AK6172" s="9" t="str">
        <f>VLOOKUP(Y6172,zdroj!D:AJ,33,0)</f>
        <v>katA</v>
      </c>
    </row>
    <row r="6173" spans="8:37" x14ac:dyDescent="0.25">
      <c r="H6173" s="8"/>
      <c r="I6173" s="8"/>
      <c r="N6173" s="23"/>
      <c r="O6173" s="24"/>
      <c r="P6173" s="19"/>
      <c r="Q6173" s="19"/>
      <c r="R6173" s="19"/>
      <c r="U6173" s="27"/>
      <c r="Y6173" s="9" t="s">
        <v>591</v>
      </c>
      <c r="Z6173" s="9" t="s">
        <v>462</v>
      </c>
      <c r="AA6173" s="9" t="s">
        <v>237</v>
      </c>
      <c r="AB6173" s="9">
        <v>8025088</v>
      </c>
      <c r="AC6173" s="9" t="s">
        <v>6948</v>
      </c>
      <c r="AD6173" s="9" t="s">
        <v>225</v>
      </c>
      <c r="AE6173" s="5">
        <f t="shared" si="214"/>
        <v>0</v>
      </c>
      <c r="AF6173" s="5" t="str">
        <f t="shared" si="215"/>
        <v>katA</v>
      </c>
      <c r="AG6173" s="153"/>
      <c r="AH6173" s="153"/>
      <c r="AI6173" t="s">
        <v>236</v>
      </c>
      <c r="AJ6173" t="s">
        <v>17878</v>
      </c>
      <c r="AK6173" s="9" t="str">
        <f>VLOOKUP(Y6173,zdroj!D:AJ,33,0)</f>
        <v>katA</v>
      </c>
    </row>
    <row r="6174" spans="8:37" x14ac:dyDescent="0.25">
      <c r="H6174" s="8"/>
      <c r="I6174" s="8"/>
      <c r="N6174" s="23"/>
      <c r="O6174" s="24"/>
      <c r="P6174" s="19"/>
      <c r="Q6174" s="19"/>
      <c r="R6174" s="19"/>
      <c r="U6174" s="27"/>
      <c r="Y6174" s="9" t="s">
        <v>591</v>
      </c>
      <c r="Z6174" s="9" t="s">
        <v>462</v>
      </c>
      <c r="AA6174" s="9" t="s">
        <v>237</v>
      </c>
      <c r="AB6174" s="9">
        <v>8024332</v>
      </c>
      <c r="AC6174" s="9" t="s">
        <v>6949</v>
      </c>
      <c r="AD6174" s="9" t="s">
        <v>231</v>
      </c>
      <c r="AE6174" s="5">
        <f t="shared" si="214"/>
        <v>0</v>
      </c>
      <c r="AF6174" s="5" t="str">
        <f t="shared" si="215"/>
        <v>katB</v>
      </c>
      <c r="AG6174" s="153"/>
      <c r="AH6174" s="153"/>
      <c r="AI6174" t="s">
        <v>201</v>
      </c>
      <c r="AJ6174" t="s">
        <v>17878</v>
      </c>
      <c r="AK6174" s="9" t="str">
        <f>VLOOKUP(Y6174,zdroj!D:AJ,33,0)</f>
        <v>katA</v>
      </c>
    </row>
    <row r="6175" spans="8:37" x14ac:dyDescent="0.25">
      <c r="H6175" s="8"/>
      <c r="I6175" s="8"/>
      <c r="N6175" s="23"/>
      <c r="O6175" s="24"/>
      <c r="P6175" s="19"/>
      <c r="Q6175" s="19"/>
      <c r="R6175" s="19"/>
      <c r="U6175" s="27"/>
      <c r="Y6175" s="9" t="s">
        <v>591</v>
      </c>
      <c r="Z6175" s="9" t="s">
        <v>462</v>
      </c>
      <c r="AA6175" s="9" t="s">
        <v>237</v>
      </c>
      <c r="AB6175" s="9">
        <v>8024421</v>
      </c>
      <c r="AC6175" s="9" t="s">
        <v>6950</v>
      </c>
      <c r="AD6175" s="9" t="s">
        <v>225</v>
      </c>
      <c r="AE6175" s="5">
        <f t="shared" si="214"/>
        <v>0</v>
      </c>
      <c r="AF6175" s="5" t="str">
        <f t="shared" si="215"/>
        <v>katA</v>
      </c>
      <c r="AG6175" s="153"/>
      <c r="AH6175" s="153"/>
      <c r="AI6175" t="s">
        <v>201</v>
      </c>
      <c r="AJ6175" t="s">
        <v>17878</v>
      </c>
      <c r="AK6175" s="9" t="str">
        <f>VLOOKUP(Y6175,zdroj!D:AJ,33,0)</f>
        <v>katA</v>
      </c>
    </row>
    <row r="6176" spans="8:37" x14ac:dyDescent="0.25">
      <c r="H6176" s="8"/>
      <c r="I6176" s="8"/>
      <c r="N6176" s="23"/>
      <c r="O6176" s="24"/>
      <c r="P6176" s="19"/>
      <c r="Q6176" s="19"/>
      <c r="R6176" s="19"/>
      <c r="U6176" s="27"/>
      <c r="Y6176" s="9" t="s">
        <v>591</v>
      </c>
      <c r="Z6176" s="9" t="s">
        <v>462</v>
      </c>
      <c r="AA6176" s="9" t="s">
        <v>237</v>
      </c>
      <c r="AB6176" s="9">
        <v>8024430</v>
      </c>
      <c r="AC6176" s="9" t="s">
        <v>6951</v>
      </c>
      <c r="AD6176" s="9" t="s">
        <v>231</v>
      </c>
      <c r="AE6176" s="5">
        <f t="shared" si="214"/>
        <v>0</v>
      </c>
      <c r="AF6176" s="5" t="str">
        <f t="shared" si="215"/>
        <v>katB</v>
      </c>
      <c r="AG6176" s="153"/>
      <c r="AH6176" s="153"/>
      <c r="AI6176" t="s">
        <v>17879</v>
      </c>
      <c r="AJ6176" t="s">
        <v>17878</v>
      </c>
      <c r="AK6176" s="9" t="str">
        <f>VLOOKUP(Y6176,zdroj!D:AJ,33,0)</f>
        <v>katA</v>
      </c>
    </row>
    <row r="6177" spans="8:37" x14ac:dyDescent="0.25">
      <c r="H6177" s="8"/>
      <c r="I6177" s="8"/>
      <c r="N6177" s="23"/>
      <c r="O6177" s="24"/>
      <c r="P6177" s="19"/>
      <c r="Q6177" s="19"/>
      <c r="R6177" s="19"/>
      <c r="U6177" s="27"/>
      <c r="Y6177" s="9" t="s">
        <v>591</v>
      </c>
      <c r="Z6177" s="9" t="s">
        <v>462</v>
      </c>
      <c r="AA6177" s="9" t="s">
        <v>237</v>
      </c>
      <c r="AB6177" s="9">
        <v>8024448</v>
      </c>
      <c r="AC6177" s="9" t="s">
        <v>6952</v>
      </c>
      <c r="AD6177" s="9" t="s">
        <v>231</v>
      </c>
      <c r="AE6177" s="5">
        <f t="shared" si="214"/>
        <v>0</v>
      </c>
      <c r="AF6177" s="5" t="str">
        <f t="shared" si="215"/>
        <v>katB</v>
      </c>
      <c r="AG6177" s="153"/>
      <c r="AH6177" s="153"/>
      <c r="AI6177" t="s">
        <v>201</v>
      </c>
      <c r="AJ6177" t="s">
        <v>17878</v>
      </c>
      <c r="AK6177" s="9" t="str">
        <f>VLOOKUP(Y6177,zdroj!D:AJ,33,0)</f>
        <v>katA</v>
      </c>
    </row>
    <row r="6178" spans="8:37" x14ac:dyDescent="0.25">
      <c r="H6178" s="8"/>
      <c r="I6178" s="8"/>
      <c r="N6178" s="23"/>
      <c r="O6178" s="24"/>
      <c r="P6178" s="19"/>
      <c r="Q6178" s="19"/>
      <c r="R6178" s="19"/>
      <c r="U6178" s="27"/>
      <c r="Y6178" s="9" t="s">
        <v>591</v>
      </c>
      <c r="Z6178" s="9" t="s">
        <v>462</v>
      </c>
      <c r="AA6178" s="9" t="s">
        <v>237</v>
      </c>
      <c r="AB6178" s="9">
        <v>8024456</v>
      </c>
      <c r="AC6178" s="9" t="s">
        <v>6953</v>
      </c>
      <c r="AD6178" s="9" t="s">
        <v>225</v>
      </c>
      <c r="AE6178" s="5">
        <f t="shared" si="214"/>
        <v>0</v>
      </c>
      <c r="AF6178" s="5" t="str">
        <f t="shared" si="215"/>
        <v>katA</v>
      </c>
      <c r="AG6178" s="153"/>
      <c r="AH6178" s="153"/>
      <c r="AI6178" t="s">
        <v>17879</v>
      </c>
      <c r="AJ6178" t="s">
        <v>17878</v>
      </c>
      <c r="AK6178" s="9" t="str">
        <f>VLOOKUP(Y6178,zdroj!D:AJ,33,0)</f>
        <v>katA</v>
      </c>
    </row>
    <row r="6179" spans="8:37" x14ac:dyDescent="0.25">
      <c r="H6179" s="8"/>
      <c r="I6179" s="8"/>
      <c r="N6179" s="23"/>
      <c r="O6179" s="24"/>
      <c r="P6179" s="19"/>
      <c r="Q6179" s="19"/>
      <c r="R6179" s="19"/>
      <c r="U6179" s="27"/>
      <c r="Y6179" s="9" t="s">
        <v>591</v>
      </c>
      <c r="Z6179" s="9" t="s">
        <v>462</v>
      </c>
      <c r="AA6179" s="9" t="s">
        <v>237</v>
      </c>
      <c r="AB6179" s="9">
        <v>8024464</v>
      </c>
      <c r="AC6179" s="9" t="s">
        <v>6954</v>
      </c>
      <c r="AD6179" s="9" t="s">
        <v>231</v>
      </c>
      <c r="AE6179" s="5">
        <f t="shared" si="214"/>
        <v>0</v>
      </c>
      <c r="AF6179" s="5" t="str">
        <f t="shared" si="215"/>
        <v>katB</v>
      </c>
      <c r="AG6179" s="153"/>
      <c r="AH6179" s="153"/>
      <c r="AI6179" t="s">
        <v>17879</v>
      </c>
      <c r="AJ6179" t="s">
        <v>17878</v>
      </c>
      <c r="AK6179" s="9" t="str">
        <f>VLOOKUP(Y6179,zdroj!D:AJ,33,0)</f>
        <v>katA</v>
      </c>
    </row>
    <row r="6180" spans="8:37" x14ac:dyDescent="0.25">
      <c r="H6180" s="8"/>
      <c r="I6180" s="8"/>
      <c r="N6180" s="23"/>
      <c r="O6180" s="24"/>
      <c r="P6180" s="19"/>
      <c r="Q6180" s="19"/>
      <c r="R6180" s="19"/>
      <c r="U6180" s="27"/>
      <c r="Y6180" s="9" t="s">
        <v>591</v>
      </c>
      <c r="Z6180" s="9" t="s">
        <v>462</v>
      </c>
      <c r="AA6180" s="9" t="s">
        <v>237</v>
      </c>
      <c r="AB6180" s="9">
        <v>8024472</v>
      </c>
      <c r="AC6180" s="9" t="s">
        <v>6955</v>
      </c>
      <c r="AD6180" s="9" t="s">
        <v>225</v>
      </c>
      <c r="AE6180" s="5">
        <f t="shared" si="214"/>
        <v>0</v>
      </c>
      <c r="AF6180" s="5" t="str">
        <f t="shared" si="215"/>
        <v>katA</v>
      </c>
      <c r="AG6180" s="153"/>
      <c r="AH6180" s="153"/>
      <c r="AI6180" t="s">
        <v>201</v>
      </c>
      <c r="AJ6180" t="s">
        <v>17878</v>
      </c>
      <c r="AK6180" s="9" t="str">
        <f>VLOOKUP(Y6180,zdroj!D:AJ,33,0)</f>
        <v>katA</v>
      </c>
    </row>
    <row r="6181" spans="8:37" x14ac:dyDescent="0.25">
      <c r="H6181" s="8"/>
      <c r="I6181" s="8"/>
      <c r="N6181" s="23"/>
      <c r="O6181" s="24"/>
      <c r="P6181" s="19"/>
      <c r="Q6181" s="19"/>
      <c r="R6181" s="19"/>
      <c r="U6181" s="27"/>
      <c r="Y6181" s="9" t="s">
        <v>591</v>
      </c>
      <c r="Z6181" s="9" t="s">
        <v>462</v>
      </c>
      <c r="AA6181" s="9" t="s">
        <v>237</v>
      </c>
      <c r="AB6181" s="9">
        <v>8024499</v>
      </c>
      <c r="AC6181" s="9" t="s">
        <v>6956</v>
      </c>
      <c r="AD6181" s="9" t="s">
        <v>225</v>
      </c>
      <c r="AE6181" s="5">
        <f t="shared" si="214"/>
        <v>0</v>
      </c>
      <c r="AF6181" s="5" t="str">
        <f t="shared" si="215"/>
        <v>katA</v>
      </c>
      <c r="AG6181" s="153"/>
      <c r="AH6181" s="153"/>
      <c r="AI6181" t="s">
        <v>201</v>
      </c>
      <c r="AJ6181" t="s">
        <v>17878</v>
      </c>
      <c r="AK6181" s="9" t="str">
        <f>VLOOKUP(Y6181,zdroj!D:AJ,33,0)</f>
        <v>katA</v>
      </c>
    </row>
    <row r="6182" spans="8:37" x14ac:dyDescent="0.25">
      <c r="H6182" s="8"/>
      <c r="I6182" s="8"/>
      <c r="N6182" s="23"/>
      <c r="O6182" s="24"/>
      <c r="P6182" s="19"/>
      <c r="Q6182" s="19"/>
      <c r="R6182" s="19"/>
      <c r="U6182" s="27"/>
      <c r="Y6182" s="9" t="s">
        <v>591</v>
      </c>
      <c r="Z6182" s="9" t="s">
        <v>462</v>
      </c>
      <c r="AA6182" s="9" t="s">
        <v>237</v>
      </c>
      <c r="AB6182" s="9">
        <v>8024502</v>
      </c>
      <c r="AC6182" s="9" t="s">
        <v>6957</v>
      </c>
      <c r="AD6182" s="9" t="s">
        <v>225</v>
      </c>
      <c r="AE6182" s="5">
        <f t="shared" si="214"/>
        <v>0</v>
      </c>
      <c r="AF6182" s="5" t="str">
        <f t="shared" si="215"/>
        <v>katA</v>
      </c>
      <c r="AG6182" s="153"/>
      <c r="AH6182" s="153"/>
      <c r="AI6182" t="s">
        <v>201</v>
      </c>
      <c r="AJ6182" t="s">
        <v>17878</v>
      </c>
      <c r="AK6182" s="9" t="str">
        <f>VLOOKUP(Y6182,zdroj!D:AJ,33,0)</f>
        <v>katA</v>
      </c>
    </row>
    <row r="6183" spans="8:37" x14ac:dyDescent="0.25">
      <c r="H6183" s="8"/>
      <c r="I6183" s="8"/>
      <c r="N6183" s="23"/>
      <c r="O6183" s="24"/>
      <c r="P6183" s="19"/>
      <c r="Q6183" s="19"/>
      <c r="R6183" s="19"/>
      <c r="U6183" s="27"/>
      <c r="Y6183" s="9" t="s">
        <v>591</v>
      </c>
      <c r="Z6183" s="9" t="s">
        <v>462</v>
      </c>
      <c r="AA6183" s="9" t="s">
        <v>237</v>
      </c>
      <c r="AB6183" s="9">
        <v>8024511</v>
      </c>
      <c r="AC6183" s="9" t="s">
        <v>6958</v>
      </c>
      <c r="AD6183" s="9" t="s">
        <v>225</v>
      </c>
      <c r="AE6183" s="5">
        <f t="shared" si="214"/>
        <v>0</v>
      </c>
      <c r="AF6183" s="5" t="str">
        <f t="shared" si="215"/>
        <v>katA</v>
      </c>
      <c r="AG6183" s="153"/>
      <c r="AH6183" s="153"/>
      <c r="AI6183" t="s">
        <v>201</v>
      </c>
      <c r="AJ6183" t="s">
        <v>17878</v>
      </c>
      <c r="AK6183" s="9" t="str">
        <f>VLOOKUP(Y6183,zdroj!D:AJ,33,0)</f>
        <v>katA</v>
      </c>
    </row>
    <row r="6184" spans="8:37" x14ac:dyDescent="0.25">
      <c r="H6184" s="8"/>
      <c r="I6184" s="8"/>
      <c r="N6184" s="23"/>
      <c r="O6184" s="24"/>
      <c r="P6184" s="19"/>
      <c r="Q6184" s="19"/>
      <c r="R6184" s="19"/>
      <c r="U6184" s="27"/>
      <c r="Y6184" s="9" t="s">
        <v>591</v>
      </c>
      <c r="Z6184" s="9" t="s">
        <v>462</v>
      </c>
      <c r="AA6184" s="9" t="s">
        <v>237</v>
      </c>
      <c r="AB6184" s="9">
        <v>8024341</v>
      </c>
      <c r="AC6184" s="9" t="s">
        <v>6959</v>
      </c>
      <c r="AD6184" s="9" t="s">
        <v>231</v>
      </c>
      <c r="AE6184" s="5">
        <f t="shared" si="214"/>
        <v>0</v>
      </c>
      <c r="AF6184" s="5" t="str">
        <f t="shared" si="215"/>
        <v>katB</v>
      </c>
      <c r="AG6184" s="153"/>
      <c r="AH6184" s="153"/>
      <c r="AI6184" t="s">
        <v>201</v>
      </c>
      <c r="AJ6184" t="s">
        <v>17878</v>
      </c>
      <c r="AK6184" s="9" t="str">
        <f>VLOOKUP(Y6184,zdroj!D:AJ,33,0)</f>
        <v>katA</v>
      </c>
    </row>
    <row r="6185" spans="8:37" x14ac:dyDescent="0.25">
      <c r="H6185" s="8"/>
      <c r="I6185" s="8"/>
      <c r="N6185" s="23"/>
      <c r="O6185" s="24"/>
      <c r="P6185" s="19"/>
      <c r="Q6185" s="19"/>
      <c r="R6185" s="19"/>
      <c r="U6185" s="27"/>
      <c r="Y6185" s="9" t="s">
        <v>591</v>
      </c>
      <c r="Z6185" s="9" t="s">
        <v>462</v>
      </c>
      <c r="AA6185" s="9" t="s">
        <v>237</v>
      </c>
      <c r="AB6185" s="9">
        <v>8024529</v>
      </c>
      <c r="AC6185" s="9" t="s">
        <v>6960</v>
      </c>
      <c r="AD6185" s="9" t="s">
        <v>225</v>
      </c>
      <c r="AE6185" s="5">
        <f t="shared" si="214"/>
        <v>0</v>
      </c>
      <c r="AF6185" s="5" t="str">
        <f t="shared" si="215"/>
        <v>katA</v>
      </c>
      <c r="AG6185" s="153"/>
      <c r="AH6185" s="153"/>
      <c r="AI6185" t="s">
        <v>201</v>
      </c>
      <c r="AJ6185" t="s">
        <v>17878</v>
      </c>
      <c r="AK6185" s="9" t="str">
        <f>VLOOKUP(Y6185,zdroj!D:AJ,33,0)</f>
        <v>katA</v>
      </c>
    </row>
    <row r="6186" spans="8:37" x14ac:dyDescent="0.25">
      <c r="H6186" s="8"/>
      <c r="I6186" s="8"/>
      <c r="N6186" s="23"/>
      <c r="O6186" s="24"/>
      <c r="P6186" s="19"/>
      <c r="Q6186" s="19"/>
      <c r="R6186" s="19"/>
      <c r="U6186" s="27"/>
      <c r="Y6186" s="9" t="s">
        <v>591</v>
      </c>
      <c r="Z6186" s="9" t="s">
        <v>462</v>
      </c>
      <c r="AA6186" s="9" t="s">
        <v>237</v>
      </c>
      <c r="AB6186" s="9">
        <v>8024537</v>
      </c>
      <c r="AC6186" s="9" t="s">
        <v>6961</v>
      </c>
      <c r="AD6186" s="9" t="s">
        <v>225</v>
      </c>
      <c r="AE6186" s="5">
        <f t="shared" si="214"/>
        <v>0</v>
      </c>
      <c r="AF6186" s="5" t="str">
        <f t="shared" si="215"/>
        <v>katA</v>
      </c>
      <c r="AG6186" s="153"/>
      <c r="AH6186" s="153"/>
      <c r="AI6186" t="s">
        <v>201</v>
      </c>
      <c r="AJ6186" t="s">
        <v>17878</v>
      </c>
      <c r="AK6186" s="9" t="str">
        <f>VLOOKUP(Y6186,zdroj!D:AJ,33,0)</f>
        <v>katA</v>
      </c>
    </row>
    <row r="6187" spans="8:37" x14ac:dyDescent="0.25">
      <c r="H6187" s="8"/>
      <c r="I6187" s="8"/>
      <c r="N6187" s="23"/>
      <c r="O6187" s="24"/>
      <c r="P6187" s="19"/>
      <c r="Q6187" s="19"/>
      <c r="R6187" s="19"/>
      <c r="U6187" s="27"/>
      <c r="Y6187" s="9" t="s">
        <v>591</v>
      </c>
      <c r="Z6187" s="9" t="s">
        <v>462</v>
      </c>
      <c r="AA6187" s="9" t="s">
        <v>237</v>
      </c>
      <c r="AB6187" s="9">
        <v>8024545</v>
      </c>
      <c r="AC6187" s="9" t="s">
        <v>6962</v>
      </c>
      <c r="AD6187" s="9" t="s">
        <v>225</v>
      </c>
      <c r="AE6187" s="5">
        <f t="shared" si="214"/>
        <v>0</v>
      </c>
      <c r="AF6187" s="5" t="str">
        <f t="shared" si="215"/>
        <v>katA</v>
      </c>
      <c r="AG6187" s="153"/>
      <c r="AH6187" s="153"/>
      <c r="AI6187" t="s">
        <v>201</v>
      </c>
      <c r="AJ6187" t="s">
        <v>17878</v>
      </c>
      <c r="AK6187" s="9" t="str">
        <f>VLOOKUP(Y6187,zdroj!D:AJ,33,0)</f>
        <v>katA</v>
      </c>
    </row>
    <row r="6188" spans="8:37" x14ac:dyDescent="0.25">
      <c r="H6188" s="8"/>
      <c r="I6188" s="8"/>
      <c r="N6188" s="23"/>
      <c r="O6188" s="24"/>
      <c r="P6188" s="19"/>
      <c r="Q6188" s="19"/>
      <c r="R6188" s="19"/>
      <c r="U6188" s="27"/>
      <c r="Y6188" s="9" t="s">
        <v>591</v>
      </c>
      <c r="Z6188" s="9" t="s">
        <v>462</v>
      </c>
      <c r="AA6188" s="9" t="s">
        <v>237</v>
      </c>
      <c r="AB6188" s="9">
        <v>8024553</v>
      </c>
      <c r="AC6188" s="9" t="s">
        <v>6963</v>
      </c>
      <c r="AD6188" s="9" t="s">
        <v>225</v>
      </c>
      <c r="AE6188" s="5">
        <f t="shared" si="214"/>
        <v>0</v>
      </c>
      <c r="AF6188" s="5" t="str">
        <f t="shared" si="215"/>
        <v>katA</v>
      </c>
      <c r="AG6188" s="153"/>
      <c r="AH6188" s="153"/>
      <c r="AI6188" t="s">
        <v>201</v>
      </c>
      <c r="AJ6188" t="s">
        <v>17878</v>
      </c>
      <c r="AK6188" s="9" t="str">
        <f>VLOOKUP(Y6188,zdroj!D:AJ,33,0)</f>
        <v>katA</v>
      </c>
    </row>
    <row r="6189" spans="8:37" x14ac:dyDescent="0.25">
      <c r="H6189" s="8"/>
      <c r="I6189" s="8"/>
      <c r="N6189" s="23"/>
      <c r="O6189" s="24"/>
      <c r="P6189" s="19"/>
      <c r="Q6189" s="19"/>
      <c r="R6189" s="19"/>
      <c r="U6189" s="27"/>
      <c r="Y6189" s="9" t="s">
        <v>591</v>
      </c>
      <c r="Z6189" s="9" t="s">
        <v>462</v>
      </c>
      <c r="AA6189" s="9" t="s">
        <v>237</v>
      </c>
      <c r="AB6189" s="9">
        <v>8024561</v>
      </c>
      <c r="AC6189" s="9" t="s">
        <v>6964</v>
      </c>
      <c r="AD6189" s="9" t="s">
        <v>225</v>
      </c>
      <c r="AE6189" s="5">
        <f t="shared" si="214"/>
        <v>0</v>
      </c>
      <c r="AF6189" s="5" t="str">
        <f t="shared" si="215"/>
        <v>katA</v>
      </c>
      <c r="AG6189" s="153"/>
      <c r="AH6189" s="153"/>
      <c r="AI6189" t="s">
        <v>201</v>
      </c>
      <c r="AJ6189" t="s">
        <v>17878</v>
      </c>
      <c r="AK6189" s="9" t="str">
        <f>VLOOKUP(Y6189,zdroj!D:AJ,33,0)</f>
        <v>katA</v>
      </c>
    </row>
    <row r="6190" spans="8:37" x14ac:dyDescent="0.25">
      <c r="H6190" s="8"/>
      <c r="I6190" s="8"/>
      <c r="N6190" s="23"/>
      <c r="O6190" s="24"/>
      <c r="P6190" s="19"/>
      <c r="Q6190" s="19"/>
      <c r="R6190" s="19"/>
      <c r="U6190" s="27"/>
      <c r="Y6190" s="9" t="s">
        <v>591</v>
      </c>
      <c r="Z6190" s="9" t="s">
        <v>462</v>
      </c>
      <c r="AA6190" s="9" t="s">
        <v>237</v>
      </c>
      <c r="AB6190" s="9">
        <v>8024570</v>
      </c>
      <c r="AC6190" s="9" t="s">
        <v>6965</v>
      </c>
      <c r="AD6190" s="9" t="s">
        <v>225</v>
      </c>
      <c r="AE6190" s="5">
        <f t="shared" si="214"/>
        <v>0</v>
      </c>
      <c r="AF6190" s="5" t="str">
        <f t="shared" si="215"/>
        <v>katA</v>
      </c>
      <c r="AG6190" s="153"/>
      <c r="AH6190" s="153"/>
      <c r="AI6190" t="s">
        <v>201</v>
      </c>
      <c r="AJ6190" t="s">
        <v>17878</v>
      </c>
      <c r="AK6190" s="9" t="str">
        <f>VLOOKUP(Y6190,zdroj!D:AJ,33,0)</f>
        <v>katA</v>
      </c>
    </row>
    <row r="6191" spans="8:37" x14ac:dyDescent="0.25">
      <c r="H6191" s="8"/>
      <c r="I6191" s="8"/>
      <c r="N6191" s="23"/>
      <c r="O6191" s="24"/>
      <c r="P6191" s="19"/>
      <c r="Q6191" s="19"/>
      <c r="R6191" s="19"/>
      <c r="U6191" s="27"/>
      <c r="Y6191" s="9" t="s">
        <v>591</v>
      </c>
      <c r="Z6191" s="9" t="s">
        <v>462</v>
      </c>
      <c r="AA6191" s="9" t="s">
        <v>237</v>
      </c>
      <c r="AB6191" s="9">
        <v>8024588</v>
      </c>
      <c r="AC6191" s="9" t="s">
        <v>6966</v>
      </c>
      <c r="AD6191" s="9" t="s">
        <v>225</v>
      </c>
      <c r="AE6191" s="5">
        <f t="shared" si="214"/>
        <v>0</v>
      </c>
      <c r="AF6191" s="5" t="str">
        <f t="shared" si="215"/>
        <v>katA</v>
      </c>
      <c r="AG6191" s="153"/>
      <c r="AH6191" s="153"/>
      <c r="AI6191" t="s">
        <v>201</v>
      </c>
      <c r="AJ6191" t="s">
        <v>17878</v>
      </c>
      <c r="AK6191" s="9" t="str">
        <f>VLOOKUP(Y6191,zdroj!D:AJ,33,0)</f>
        <v>katA</v>
      </c>
    </row>
    <row r="6192" spans="8:37" x14ac:dyDescent="0.25">
      <c r="H6192" s="8"/>
      <c r="I6192" s="8"/>
      <c r="N6192" s="23"/>
      <c r="O6192" s="24"/>
      <c r="P6192" s="19"/>
      <c r="Q6192" s="19"/>
      <c r="R6192" s="19"/>
      <c r="U6192" s="27"/>
      <c r="Y6192" s="9" t="s">
        <v>591</v>
      </c>
      <c r="Z6192" s="9" t="s">
        <v>462</v>
      </c>
      <c r="AA6192" s="9" t="s">
        <v>237</v>
      </c>
      <c r="AB6192" s="9">
        <v>8024596</v>
      </c>
      <c r="AC6192" s="9" t="s">
        <v>6967</v>
      </c>
      <c r="AD6192" s="9" t="s">
        <v>225</v>
      </c>
      <c r="AE6192" s="5">
        <f t="shared" si="214"/>
        <v>0</v>
      </c>
      <c r="AF6192" s="5" t="str">
        <f t="shared" si="215"/>
        <v>katA</v>
      </c>
      <c r="AG6192" s="153"/>
      <c r="AH6192" s="153"/>
      <c r="AI6192" t="s">
        <v>17879</v>
      </c>
      <c r="AJ6192" t="s">
        <v>17878</v>
      </c>
      <c r="AK6192" s="9" t="str">
        <f>VLOOKUP(Y6192,zdroj!D:AJ,33,0)</f>
        <v>katA</v>
      </c>
    </row>
    <row r="6193" spans="8:37" x14ac:dyDescent="0.25">
      <c r="H6193" s="8"/>
      <c r="I6193" s="8"/>
      <c r="N6193" s="23"/>
      <c r="O6193" s="24"/>
      <c r="P6193" s="19"/>
      <c r="Q6193" s="19"/>
      <c r="R6193" s="19"/>
      <c r="U6193" s="27"/>
      <c r="Y6193" s="9" t="s">
        <v>591</v>
      </c>
      <c r="Z6193" s="9" t="s">
        <v>462</v>
      </c>
      <c r="AA6193" s="9" t="s">
        <v>237</v>
      </c>
      <c r="AB6193" s="9">
        <v>8024600</v>
      </c>
      <c r="AC6193" s="9" t="s">
        <v>6968</v>
      </c>
      <c r="AD6193" s="9" t="s">
        <v>225</v>
      </c>
      <c r="AE6193" s="5">
        <f t="shared" si="214"/>
        <v>0</v>
      </c>
      <c r="AF6193" s="5" t="str">
        <f t="shared" si="215"/>
        <v>katA</v>
      </c>
      <c r="AG6193" s="153"/>
      <c r="AH6193" s="153"/>
      <c r="AI6193" t="s">
        <v>201</v>
      </c>
      <c r="AJ6193" t="s">
        <v>17878</v>
      </c>
      <c r="AK6193" s="9" t="str">
        <f>VLOOKUP(Y6193,zdroj!D:AJ,33,0)</f>
        <v>katA</v>
      </c>
    </row>
    <row r="6194" spans="8:37" x14ac:dyDescent="0.25">
      <c r="H6194" s="8"/>
      <c r="I6194" s="8"/>
      <c r="N6194" s="23"/>
      <c r="O6194" s="24"/>
      <c r="P6194" s="19"/>
      <c r="Q6194" s="19"/>
      <c r="R6194" s="19"/>
      <c r="U6194" s="27"/>
      <c r="Y6194" s="9" t="s">
        <v>591</v>
      </c>
      <c r="Z6194" s="9" t="s">
        <v>462</v>
      </c>
      <c r="AA6194" s="9" t="s">
        <v>237</v>
      </c>
      <c r="AB6194" s="9">
        <v>8024618</v>
      </c>
      <c r="AC6194" s="9" t="s">
        <v>6969</v>
      </c>
      <c r="AD6194" s="9" t="s">
        <v>225</v>
      </c>
      <c r="AE6194" s="5">
        <f t="shared" si="214"/>
        <v>0</v>
      </c>
      <c r="AF6194" s="5" t="str">
        <f t="shared" si="215"/>
        <v>katA</v>
      </c>
      <c r="AG6194" s="153"/>
      <c r="AH6194" s="153"/>
      <c r="AI6194" t="s">
        <v>201</v>
      </c>
      <c r="AJ6194" t="s">
        <v>17878</v>
      </c>
      <c r="AK6194" s="9" t="str">
        <f>VLOOKUP(Y6194,zdroj!D:AJ,33,0)</f>
        <v>katA</v>
      </c>
    </row>
    <row r="6195" spans="8:37" x14ac:dyDescent="0.25">
      <c r="H6195" s="8"/>
      <c r="I6195" s="8"/>
      <c r="N6195" s="23"/>
      <c r="O6195" s="24"/>
      <c r="P6195" s="19"/>
      <c r="Q6195" s="19"/>
      <c r="R6195" s="19"/>
      <c r="U6195" s="27"/>
      <c r="Y6195" s="9" t="s">
        <v>591</v>
      </c>
      <c r="Z6195" s="9" t="s">
        <v>462</v>
      </c>
      <c r="AA6195" s="9" t="s">
        <v>237</v>
      </c>
      <c r="AB6195" s="9">
        <v>8024359</v>
      </c>
      <c r="AC6195" s="9" t="s">
        <v>6970</v>
      </c>
      <c r="AD6195" s="9" t="s">
        <v>231</v>
      </c>
      <c r="AE6195" s="5">
        <f t="shared" si="214"/>
        <v>0</v>
      </c>
      <c r="AF6195" s="5" t="str">
        <f t="shared" si="215"/>
        <v>katB</v>
      </c>
      <c r="AG6195" s="153"/>
      <c r="AH6195" s="153"/>
      <c r="AI6195" t="s">
        <v>201</v>
      </c>
      <c r="AJ6195" t="s">
        <v>17878</v>
      </c>
      <c r="AK6195" s="9" t="str">
        <f>VLOOKUP(Y6195,zdroj!D:AJ,33,0)</f>
        <v>katA</v>
      </c>
    </row>
    <row r="6196" spans="8:37" x14ac:dyDescent="0.25">
      <c r="H6196" s="8"/>
      <c r="I6196" s="8"/>
      <c r="N6196" s="23"/>
      <c r="O6196" s="24"/>
      <c r="P6196" s="19"/>
      <c r="Q6196" s="19"/>
      <c r="R6196" s="19"/>
      <c r="U6196" s="27"/>
      <c r="Y6196" s="9" t="s">
        <v>591</v>
      </c>
      <c r="Z6196" s="9" t="s">
        <v>462</v>
      </c>
      <c r="AA6196" s="9" t="s">
        <v>237</v>
      </c>
      <c r="AB6196" s="9">
        <v>8024626</v>
      </c>
      <c r="AC6196" s="9" t="s">
        <v>6971</v>
      </c>
      <c r="AD6196" s="9" t="s">
        <v>225</v>
      </c>
      <c r="AE6196" s="5">
        <f t="shared" si="214"/>
        <v>0</v>
      </c>
      <c r="AF6196" s="5" t="str">
        <f t="shared" si="215"/>
        <v>katA</v>
      </c>
      <c r="AG6196" s="153"/>
      <c r="AH6196" s="153"/>
      <c r="AI6196" t="s">
        <v>201</v>
      </c>
      <c r="AJ6196" t="s">
        <v>17878</v>
      </c>
      <c r="AK6196" s="9" t="str">
        <f>VLOOKUP(Y6196,zdroj!D:AJ,33,0)</f>
        <v>katA</v>
      </c>
    </row>
    <row r="6197" spans="8:37" x14ac:dyDescent="0.25">
      <c r="H6197" s="8"/>
      <c r="I6197" s="8"/>
      <c r="N6197" s="23"/>
      <c r="O6197" s="24"/>
      <c r="P6197" s="19"/>
      <c r="Q6197" s="19"/>
      <c r="R6197" s="19"/>
      <c r="U6197" s="27"/>
      <c r="Y6197" s="9" t="s">
        <v>591</v>
      </c>
      <c r="Z6197" s="9" t="s">
        <v>462</v>
      </c>
      <c r="AA6197" s="9" t="s">
        <v>237</v>
      </c>
      <c r="AB6197" s="9">
        <v>8024634</v>
      </c>
      <c r="AC6197" s="9" t="s">
        <v>6972</v>
      </c>
      <c r="AD6197" s="9" t="s">
        <v>225</v>
      </c>
      <c r="AE6197" s="5">
        <f t="shared" si="214"/>
        <v>0</v>
      </c>
      <c r="AF6197" s="5" t="str">
        <f t="shared" si="215"/>
        <v>katA</v>
      </c>
      <c r="AG6197" s="153"/>
      <c r="AH6197" s="153"/>
      <c r="AI6197" t="s">
        <v>201</v>
      </c>
      <c r="AJ6197" t="s">
        <v>17878</v>
      </c>
      <c r="AK6197" s="9" t="str">
        <f>VLOOKUP(Y6197,zdroj!D:AJ,33,0)</f>
        <v>katA</v>
      </c>
    </row>
    <row r="6198" spans="8:37" x14ac:dyDescent="0.25">
      <c r="H6198" s="8"/>
      <c r="I6198" s="8"/>
      <c r="N6198" s="23"/>
      <c r="O6198" s="24"/>
      <c r="P6198" s="19"/>
      <c r="Q6198" s="19"/>
      <c r="R6198" s="19"/>
      <c r="U6198" s="27"/>
      <c r="Y6198" s="9" t="s">
        <v>591</v>
      </c>
      <c r="Z6198" s="9" t="s">
        <v>462</v>
      </c>
      <c r="AA6198" s="9" t="s">
        <v>237</v>
      </c>
      <c r="AB6198" s="9">
        <v>8024642</v>
      </c>
      <c r="AC6198" s="9" t="s">
        <v>6973</v>
      </c>
      <c r="AD6198" s="9" t="s">
        <v>225</v>
      </c>
      <c r="AE6198" s="5">
        <f t="shared" si="214"/>
        <v>0</v>
      </c>
      <c r="AF6198" s="5" t="str">
        <f t="shared" si="215"/>
        <v>katA</v>
      </c>
      <c r="AG6198" s="153"/>
      <c r="AH6198" s="153"/>
      <c r="AI6198" t="s">
        <v>201</v>
      </c>
      <c r="AJ6198" t="s">
        <v>17878</v>
      </c>
      <c r="AK6198" s="9" t="str">
        <f>VLOOKUP(Y6198,zdroj!D:AJ,33,0)</f>
        <v>katA</v>
      </c>
    </row>
    <row r="6199" spans="8:37" x14ac:dyDescent="0.25">
      <c r="H6199" s="8"/>
      <c r="I6199" s="8"/>
      <c r="N6199" s="23"/>
      <c r="O6199" s="24"/>
      <c r="P6199" s="19"/>
      <c r="Q6199" s="19"/>
      <c r="R6199" s="19"/>
      <c r="U6199" s="27"/>
      <c r="Y6199" s="9" t="s">
        <v>591</v>
      </c>
      <c r="Z6199" s="9" t="s">
        <v>462</v>
      </c>
      <c r="AA6199" s="9" t="s">
        <v>237</v>
      </c>
      <c r="AB6199" s="9">
        <v>8024651</v>
      </c>
      <c r="AC6199" s="9" t="s">
        <v>6974</v>
      </c>
      <c r="AD6199" s="9" t="s">
        <v>225</v>
      </c>
      <c r="AE6199" s="5">
        <f t="shared" si="214"/>
        <v>0</v>
      </c>
      <c r="AF6199" s="5" t="str">
        <f t="shared" si="215"/>
        <v>katA</v>
      </c>
      <c r="AG6199" s="153"/>
      <c r="AH6199" s="153"/>
      <c r="AI6199" t="s">
        <v>201</v>
      </c>
      <c r="AJ6199" t="s">
        <v>17878</v>
      </c>
      <c r="AK6199" s="9" t="str">
        <f>VLOOKUP(Y6199,zdroj!D:AJ,33,0)</f>
        <v>katA</v>
      </c>
    </row>
    <row r="6200" spans="8:37" x14ac:dyDescent="0.25">
      <c r="H6200" s="8"/>
      <c r="I6200" s="8"/>
      <c r="N6200" s="23"/>
      <c r="O6200" s="24"/>
      <c r="P6200" s="19"/>
      <c r="Q6200" s="19"/>
      <c r="R6200" s="19"/>
      <c r="U6200" s="27"/>
      <c r="Y6200" s="9" t="s">
        <v>591</v>
      </c>
      <c r="Z6200" s="9" t="s">
        <v>462</v>
      </c>
      <c r="AA6200" s="9" t="s">
        <v>237</v>
      </c>
      <c r="AB6200" s="9">
        <v>8024669</v>
      </c>
      <c r="AC6200" s="9" t="s">
        <v>6975</v>
      </c>
      <c r="AD6200" s="9" t="s">
        <v>225</v>
      </c>
      <c r="AE6200" s="5">
        <f t="shared" si="214"/>
        <v>0</v>
      </c>
      <c r="AF6200" s="5" t="str">
        <f t="shared" si="215"/>
        <v>katA</v>
      </c>
      <c r="AG6200" s="153"/>
      <c r="AH6200" s="153"/>
      <c r="AI6200" t="s">
        <v>201</v>
      </c>
      <c r="AJ6200" t="s">
        <v>17878</v>
      </c>
      <c r="AK6200" s="9" t="str">
        <f>VLOOKUP(Y6200,zdroj!D:AJ,33,0)</f>
        <v>katA</v>
      </c>
    </row>
    <row r="6201" spans="8:37" x14ac:dyDescent="0.25">
      <c r="H6201" s="8"/>
      <c r="I6201" s="8"/>
      <c r="N6201" s="23"/>
      <c r="O6201" s="24"/>
      <c r="P6201" s="19"/>
      <c r="Q6201" s="19"/>
      <c r="R6201" s="19"/>
      <c r="U6201" s="27"/>
      <c r="Y6201" s="9" t="s">
        <v>591</v>
      </c>
      <c r="Z6201" s="9" t="s">
        <v>462</v>
      </c>
      <c r="AA6201" s="9" t="s">
        <v>237</v>
      </c>
      <c r="AB6201" s="9">
        <v>8024677</v>
      </c>
      <c r="AC6201" s="9" t="s">
        <v>6976</v>
      </c>
      <c r="AD6201" s="9" t="s">
        <v>225</v>
      </c>
      <c r="AE6201" s="5">
        <f t="shared" si="214"/>
        <v>0</v>
      </c>
      <c r="AF6201" s="5" t="str">
        <f t="shared" si="215"/>
        <v>katA</v>
      </c>
      <c r="AG6201" s="153"/>
      <c r="AH6201" s="153"/>
      <c r="AI6201" t="s">
        <v>201</v>
      </c>
      <c r="AJ6201" t="s">
        <v>17878</v>
      </c>
      <c r="AK6201" s="9" t="str">
        <f>VLOOKUP(Y6201,zdroj!D:AJ,33,0)</f>
        <v>katA</v>
      </c>
    </row>
    <row r="6202" spans="8:37" x14ac:dyDescent="0.25">
      <c r="H6202" s="8"/>
      <c r="I6202" s="8"/>
      <c r="N6202" s="23"/>
      <c r="O6202" s="24"/>
      <c r="P6202" s="19"/>
      <c r="Q6202" s="19"/>
      <c r="R6202" s="19"/>
      <c r="U6202" s="27"/>
      <c r="Y6202" s="9" t="s">
        <v>591</v>
      </c>
      <c r="Z6202" s="9" t="s">
        <v>462</v>
      </c>
      <c r="AA6202" s="9" t="s">
        <v>237</v>
      </c>
      <c r="AB6202" s="9">
        <v>8024685</v>
      </c>
      <c r="AC6202" s="9" t="s">
        <v>6977</v>
      </c>
      <c r="AD6202" s="9" t="s">
        <v>225</v>
      </c>
      <c r="AE6202" s="5">
        <f t="shared" si="214"/>
        <v>0</v>
      </c>
      <c r="AF6202" s="5" t="str">
        <f t="shared" si="215"/>
        <v>katA</v>
      </c>
      <c r="AG6202" s="153"/>
      <c r="AH6202" s="153"/>
      <c r="AI6202" t="s">
        <v>201</v>
      </c>
      <c r="AJ6202" t="s">
        <v>17878</v>
      </c>
      <c r="AK6202" s="9" t="str">
        <f>VLOOKUP(Y6202,zdroj!D:AJ,33,0)</f>
        <v>katA</v>
      </c>
    </row>
    <row r="6203" spans="8:37" x14ac:dyDescent="0.25">
      <c r="H6203" s="8"/>
      <c r="I6203" s="8"/>
      <c r="N6203" s="23"/>
      <c r="O6203" s="24"/>
      <c r="P6203" s="19"/>
      <c r="Q6203" s="19"/>
      <c r="R6203" s="19"/>
      <c r="U6203" s="27"/>
      <c r="Y6203" s="9" t="s">
        <v>591</v>
      </c>
      <c r="Z6203" s="9" t="s">
        <v>462</v>
      </c>
      <c r="AA6203" s="9" t="s">
        <v>237</v>
      </c>
      <c r="AB6203" s="9">
        <v>26339498</v>
      </c>
      <c r="AC6203" s="9" t="s">
        <v>6978</v>
      </c>
      <c r="AD6203" s="9" t="s">
        <v>225</v>
      </c>
      <c r="AE6203" s="5">
        <f t="shared" si="214"/>
        <v>0</v>
      </c>
      <c r="AF6203" s="5" t="str">
        <f t="shared" si="215"/>
        <v>katA</v>
      </c>
      <c r="AG6203" s="153"/>
      <c r="AH6203" s="153"/>
      <c r="AI6203" t="s">
        <v>201</v>
      </c>
      <c r="AJ6203" t="s">
        <v>17878</v>
      </c>
      <c r="AK6203" s="9" t="str">
        <f>VLOOKUP(Y6203,zdroj!D:AJ,33,0)</f>
        <v>katA</v>
      </c>
    </row>
    <row r="6204" spans="8:37" x14ac:dyDescent="0.25">
      <c r="H6204" s="8"/>
      <c r="I6204" s="8"/>
      <c r="N6204" s="23"/>
      <c r="O6204" s="24"/>
      <c r="P6204" s="19"/>
      <c r="Q6204" s="19"/>
      <c r="R6204" s="19"/>
      <c r="U6204" s="27"/>
      <c r="Y6204" s="9" t="s">
        <v>591</v>
      </c>
      <c r="Z6204" s="9" t="s">
        <v>462</v>
      </c>
      <c r="AA6204" s="9" t="s">
        <v>237</v>
      </c>
      <c r="AB6204" s="9">
        <v>8024693</v>
      </c>
      <c r="AC6204" s="9" t="s">
        <v>6979</v>
      </c>
      <c r="AD6204" s="9" t="s">
        <v>225</v>
      </c>
      <c r="AE6204" s="5">
        <f t="shared" si="214"/>
        <v>0</v>
      </c>
      <c r="AF6204" s="5" t="str">
        <f t="shared" si="215"/>
        <v>katA</v>
      </c>
      <c r="AG6204" s="153"/>
      <c r="AH6204" s="153"/>
      <c r="AI6204" t="s">
        <v>201</v>
      </c>
      <c r="AJ6204" t="s">
        <v>17878</v>
      </c>
      <c r="AK6204" s="9" t="str">
        <f>VLOOKUP(Y6204,zdroj!D:AJ,33,0)</f>
        <v>katA</v>
      </c>
    </row>
    <row r="6205" spans="8:37" x14ac:dyDescent="0.25">
      <c r="H6205" s="8"/>
      <c r="I6205" s="8"/>
      <c r="N6205" s="23"/>
      <c r="O6205" s="24"/>
      <c r="P6205" s="19"/>
      <c r="Q6205" s="19"/>
      <c r="R6205" s="19"/>
      <c r="U6205" s="27"/>
      <c r="Y6205" s="9" t="s">
        <v>591</v>
      </c>
      <c r="Z6205" s="9" t="s">
        <v>462</v>
      </c>
      <c r="AA6205" s="9" t="s">
        <v>237</v>
      </c>
      <c r="AB6205" s="9">
        <v>8024367</v>
      </c>
      <c r="AC6205" s="9" t="s">
        <v>6980</v>
      </c>
      <c r="AD6205" s="9" t="s">
        <v>231</v>
      </c>
      <c r="AE6205" s="5">
        <f t="shared" si="214"/>
        <v>0</v>
      </c>
      <c r="AF6205" s="5" t="str">
        <f t="shared" si="215"/>
        <v>katB</v>
      </c>
      <c r="AG6205" s="153"/>
      <c r="AH6205" s="153"/>
      <c r="AI6205" t="s">
        <v>201</v>
      </c>
      <c r="AJ6205" t="s">
        <v>17878</v>
      </c>
      <c r="AK6205" s="9" t="str">
        <f>VLOOKUP(Y6205,zdroj!D:AJ,33,0)</f>
        <v>katA</v>
      </c>
    </row>
    <row r="6206" spans="8:37" x14ac:dyDescent="0.25">
      <c r="H6206" s="8"/>
      <c r="I6206" s="8"/>
      <c r="N6206" s="23"/>
      <c r="O6206" s="24"/>
      <c r="P6206" s="19"/>
      <c r="Q6206" s="19"/>
      <c r="R6206" s="19"/>
      <c r="U6206" s="27"/>
      <c r="Y6206" s="9" t="s">
        <v>591</v>
      </c>
      <c r="Z6206" s="9" t="s">
        <v>462</v>
      </c>
      <c r="AA6206" s="9" t="s">
        <v>237</v>
      </c>
      <c r="AB6206" s="9">
        <v>8024715</v>
      </c>
      <c r="AC6206" s="9" t="s">
        <v>6981</v>
      </c>
      <c r="AD6206" s="9" t="s">
        <v>225</v>
      </c>
      <c r="AE6206" s="5">
        <f t="shared" si="214"/>
        <v>0</v>
      </c>
      <c r="AF6206" s="5" t="str">
        <f t="shared" si="215"/>
        <v>katA</v>
      </c>
      <c r="AG6206" s="153"/>
      <c r="AH6206" s="153"/>
      <c r="AI6206" t="s">
        <v>201</v>
      </c>
      <c r="AJ6206" t="s">
        <v>17878</v>
      </c>
      <c r="AK6206" s="9" t="str">
        <f>VLOOKUP(Y6206,zdroj!D:AJ,33,0)</f>
        <v>katA</v>
      </c>
    </row>
    <row r="6207" spans="8:37" x14ac:dyDescent="0.25">
      <c r="H6207" s="8"/>
      <c r="I6207" s="8"/>
      <c r="N6207" s="23"/>
      <c r="O6207" s="24"/>
      <c r="P6207" s="19"/>
      <c r="Q6207" s="19"/>
      <c r="R6207" s="19"/>
      <c r="U6207" s="27"/>
      <c r="Y6207" s="9" t="s">
        <v>591</v>
      </c>
      <c r="Z6207" s="9" t="s">
        <v>462</v>
      </c>
      <c r="AA6207" s="9" t="s">
        <v>237</v>
      </c>
      <c r="AB6207" s="9">
        <v>8024723</v>
      </c>
      <c r="AC6207" s="9" t="s">
        <v>6982</v>
      </c>
      <c r="AD6207" s="9" t="s">
        <v>231</v>
      </c>
      <c r="AE6207" s="5">
        <f t="shared" si="214"/>
        <v>0</v>
      </c>
      <c r="AF6207" s="5" t="str">
        <f t="shared" si="215"/>
        <v>katB</v>
      </c>
      <c r="AG6207" s="153"/>
      <c r="AH6207" s="153"/>
      <c r="AI6207" t="s">
        <v>201</v>
      </c>
      <c r="AJ6207" t="s">
        <v>17878</v>
      </c>
      <c r="AK6207" s="9" t="str">
        <f>VLOOKUP(Y6207,zdroj!D:AJ,33,0)</f>
        <v>katA</v>
      </c>
    </row>
    <row r="6208" spans="8:37" x14ac:dyDescent="0.25">
      <c r="H6208" s="8"/>
      <c r="I6208" s="8"/>
      <c r="N6208" s="23"/>
      <c r="O6208" s="24"/>
      <c r="P6208" s="19"/>
      <c r="Q6208" s="19"/>
      <c r="R6208" s="19"/>
      <c r="U6208" s="27"/>
      <c r="Y6208" s="9" t="s">
        <v>591</v>
      </c>
      <c r="Z6208" s="9" t="s">
        <v>462</v>
      </c>
      <c r="AA6208" s="9" t="s">
        <v>237</v>
      </c>
      <c r="AB6208" s="9">
        <v>8024731</v>
      </c>
      <c r="AC6208" s="9" t="s">
        <v>6983</v>
      </c>
      <c r="AD6208" s="9" t="s">
        <v>225</v>
      </c>
      <c r="AE6208" s="5">
        <f t="shared" si="214"/>
        <v>0</v>
      </c>
      <c r="AF6208" s="5" t="str">
        <f t="shared" si="215"/>
        <v>katA</v>
      </c>
      <c r="AG6208" s="153"/>
      <c r="AH6208" s="153"/>
      <c r="AI6208" t="s">
        <v>201</v>
      </c>
      <c r="AJ6208" t="s">
        <v>17878</v>
      </c>
      <c r="AK6208" s="9" t="str">
        <f>VLOOKUP(Y6208,zdroj!D:AJ,33,0)</f>
        <v>katA</v>
      </c>
    </row>
    <row r="6209" spans="8:37" x14ac:dyDescent="0.25">
      <c r="H6209" s="8"/>
      <c r="I6209" s="8"/>
      <c r="N6209" s="23"/>
      <c r="O6209" s="24"/>
      <c r="P6209" s="19"/>
      <c r="Q6209" s="19"/>
      <c r="R6209" s="19"/>
      <c r="U6209" s="27"/>
      <c r="Y6209" s="9" t="s">
        <v>591</v>
      </c>
      <c r="Z6209" s="9" t="s">
        <v>462</v>
      </c>
      <c r="AA6209" s="9" t="s">
        <v>237</v>
      </c>
      <c r="AB6209" s="9">
        <v>8024740</v>
      </c>
      <c r="AC6209" s="9" t="s">
        <v>6984</v>
      </c>
      <c r="AD6209" s="9" t="s">
        <v>225</v>
      </c>
      <c r="AE6209" s="5">
        <f t="shared" si="214"/>
        <v>0</v>
      </c>
      <c r="AF6209" s="5" t="str">
        <f t="shared" si="215"/>
        <v>katA</v>
      </c>
      <c r="AG6209" s="153"/>
      <c r="AH6209" s="153"/>
      <c r="AI6209" t="s">
        <v>201</v>
      </c>
      <c r="AJ6209" t="s">
        <v>17878</v>
      </c>
      <c r="AK6209" s="9" t="str">
        <f>VLOOKUP(Y6209,zdroj!D:AJ,33,0)</f>
        <v>katA</v>
      </c>
    </row>
    <row r="6210" spans="8:37" x14ac:dyDescent="0.25">
      <c r="H6210" s="8"/>
      <c r="I6210" s="8"/>
      <c r="N6210" s="23"/>
      <c r="O6210" s="24"/>
      <c r="P6210" s="19"/>
      <c r="Q6210" s="19"/>
      <c r="R6210" s="19"/>
      <c r="U6210" s="27"/>
      <c r="Y6210" s="9" t="s">
        <v>591</v>
      </c>
      <c r="Z6210" s="9" t="s">
        <v>462</v>
      </c>
      <c r="AA6210" s="9" t="s">
        <v>237</v>
      </c>
      <c r="AB6210" s="9">
        <v>8024758</v>
      </c>
      <c r="AC6210" s="9" t="s">
        <v>6985</v>
      </c>
      <c r="AD6210" s="9" t="s">
        <v>225</v>
      </c>
      <c r="AE6210" s="5">
        <f t="shared" si="214"/>
        <v>0</v>
      </c>
      <c r="AF6210" s="5" t="str">
        <f t="shared" si="215"/>
        <v>katA</v>
      </c>
      <c r="AG6210" s="153"/>
      <c r="AH6210" s="153"/>
      <c r="AI6210" t="s">
        <v>201</v>
      </c>
      <c r="AJ6210" t="s">
        <v>17878</v>
      </c>
      <c r="AK6210" s="9" t="str">
        <f>VLOOKUP(Y6210,zdroj!D:AJ,33,0)</f>
        <v>katA</v>
      </c>
    </row>
    <row r="6211" spans="8:37" x14ac:dyDescent="0.25">
      <c r="H6211" s="8"/>
      <c r="I6211" s="8"/>
      <c r="N6211" s="23"/>
      <c r="O6211" s="24"/>
      <c r="P6211" s="19"/>
      <c r="Q6211" s="19"/>
      <c r="R6211" s="19"/>
      <c r="U6211" s="27"/>
      <c r="Y6211" s="9" t="s">
        <v>591</v>
      </c>
      <c r="Z6211" s="9" t="s">
        <v>462</v>
      </c>
      <c r="AA6211" s="9" t="s">
        <v>237</v>
      </c>
      <c r="AB6211" s="9">
        <v>8024766</v>
      </c>
      <c r="AC6211" s="9" t="s">
        <v>6986</v>
      </c>
      <c r="AD6211" s="9" t="s">
        <v>225</v>
      </c>
      <c r="AE6211" s="5">
        <f t="shared" si="214"/>
        <v>0</v>
      </c>
      <c r="AF6211" s="5" t="str">
        <f t="shared" si="215"/>
        <v>katA</v>
      </c>
      <c r="AG6211" s="153"/>
      <c r="AH6211" s="153"/>
      <c r="AI6211" t="s">
        <v>201</v>
      </c>
      <c r="AJ6211" t="s">
        <v>17878</v>
      </c>
      <c r="AK6211" s="9" t="str">
        <f>VLOOKUP(Y6211,zdroj!D:AJ,33,0)</f>
        <v>katA</v>
      </c>
    </row>
    <row r="6212" spans="8:37" x14ac:dyDescent="0.25">
      <c r="H6212" s="8"/>
      <c r="I6212" s="8"/>
      <c r="N6212" s="23"/>
      <c r="O6212" s="24"/>
      <c r="P6212" s="19"/>
      <c r="Q6212" s="19"/>
      <c r="R6212" s="19"/>
      <c r="U6212" s="27"/>
      <c r="Y6212" s="9" t="s">
        <v>591</v>
      </c>
      <c r="Z6212" s="9" t="s">
        <v>462</v>
      </c>
      <c r="AA6212" s="9" t="s">
        <v>237</v>
      </c>
      <c r="AB6212" s="9">
        <v>8024774</v>
      </c>
      <c r="AC6212" s="9" t="s">
        <v>6987</v>
      </c>
      <c r="AD6212" s="9" t="s">
        <v>225</v>
      </c>
      <c r="AE6212" s="5">
        <f t="shared" si="214"/>
        <v>0</v>
      </c>
      <c r="AF6212" s="5" t="str">
        <f t="shared" si="215"/>
        <v>katA</v>
      </c>
      <c r="AG6212" s="153"/>
      <c r="AH6212" s="153"/>
      <c r="AI6212" t="s">
        <v>201</v>
      </c>
      <c r="AJ6212" t="s">
        <v>17878</v>
      </c>
      <c r="AK6212" s="9" t="str">
        <f>VLOOKUP(Y6212,zdroj!D:AJ,33,0)</f>
        <v>katA</v>
      </c>
    </row>
    <row r="6213" spans="8:37" x14ac:dyDescent="0.25">
      <c r="H6213" s="8"/>
      <c r="I6213" s="8"/>
      <c r="N6213" s="23"/>
      <c r="O6213" s="24"/>
      <c r="P6213" s="19"/>
      <c r="Q6213" s="19"/>
      <c r="R6213" s="19"/>
      <c r="U6213" s="27"/>
      <c r="Y6213" s="9" t="s">
        <v>591</v>
      </c>
      <c r="Z6213" s="9" t="s">
        <v>462</v>
      </c>
      <c r="AA6213" s="9" t="s">
        <v>237</v>
      </c>
      <c r="AB6213" s="9">
        <v>8024782</v>
      </c>
      <c r="AC6213" s="9" t="s">
        <v>6988</v>
      </c>
      <c r="AD6213" s="9" t="s">
        <v>225</v>
      </c>
      <c r="AE6213" s="5">
        <f t="shared" si="214"/>
        <v>0</v>
      </c>
      <c r="AF6213" s="5" t="str">
        <f t="shared" si="215"/>
        <v>katA</v>
      </c>
      <c r="AG6213" s="153"/>
      <c r="AH6213" s="153"/>
      <c r="AI6213" t="s">
        <v>201</v>
      </c>
      <c r="AJ6213" t="s">
        <v>17878</v>
      </c>
      <c r="AK6213" s="9" t="str">
        <f>VLOOKUP(Y6213,zdroj!D:AJ,33,0)</f>
        <v>katA</v>
      </c>
    </row>
    <row r="6214" spans="8:37" x14ac:dyDescent="0.25">
      <c r="H6214" s="8"/>
      <c r="I6214" s="8"/>
      <c r="N6214" s="23"/>
      <c r="O6214" s="24"/>
      <c r="P6214" s="19"/>
      <c r="Q6214" s="19"/>
      <c r="R6214" s="19"/>
      <c r="U6214" s="27"/>
      <c r="Y6214" s="9" t="s">
        <v>591</v>
      </c>
      <c r="Z6214" s="9" t="s">
        <v>462</v>
      </c>
      <c r="AA6214" s="9" t="s">
        <v>237</v>
      </c>
      <c r="AB6214" s="9">
        <v>27632563</v>
      </c>
      <c r="AC6214" s="9" t="s">
        <v>6989</v>
      </c>
      <c r="AD6214" s="9" t="s">
        <v>225</v>
      </c>
      <c r="AE6214" s="5">
        <f t="shared" si="214"/>
        <v>0</v>
      </c>
      <c r="AF6214" s="5" t="str">
        <f t="shared" si="215"/>
        <v>katA</v>
      </c>
      <c r="AG6214" s="153"/>
      <c r="AH6214" s="153"/>
      <c r="AI6214" t="s">
        <v>201</v>
      </c>
      <c r="AJ6214" t="s">
        <v>17878</v>
      </c>
      <c r="AK6214" s="9" t="str">
        <f>VLOOKUP(Y6214,zdroj!D:AJ,33,0)</f>
        <v>katA</v>
      </c>
    </row>
    <row r="6215" spans="8:37" x14ac:dyDescent="0.25">
      <c r="H6215" s="8"/>
      <c r="I6215" s="8"/>
      <c r="N6215" s="23"/>
      <c r="O6215" s="24"/>
      <c r="P6215" s="19"/>
      <c r="Q6215" s="19"/>
      <c r="R6215" s="19"/>
      <c r="U6215" s="27"/>
      <c r="Y6215" s="9" t="s">
        <v>591</v>
      </c>
      <c r="Z6215" s="9" t="s">
        <v>462</v>
      </c>
      <c r="AA6215" s="9" t="s">
        <v>237</v>
      </c>
      <c r="AB6215" s="9">
        <v>28183037</v>
      </c>
      <c r="AC6215" s="9" t="s">
        <v>6990</v>
      </c>
      <c r="AD6215" s="9" t="s">
        <v>225</v>
      </c>
      <c r="AE6215" s="5">
        <f t="shared" si="214"/>
        <v>0</v>
      </c>
      <c r="AF6215" s="5" t="str">
        <f t="shared" si="215"/>
        <v>katA</v>
      </c>
      <c r="AG6215" s="153"/>
      <c r="AH6215" s="153"/>
      <c r="AI6215" t="s">
        <v>201</v>
      </c>
      <c r="AJ6215" t="s">
        <v>17878</v>
      </c>
      <c r="AK6215" s="9" t="str">
        <f>VLOOKUP(Y6215,zdroj!D:AJ,33,0)</f>
        <v>katA</v>
      </c>
    </row>
    <row r="6216" spans="8:37" x14ac:dyDescent="0.25">
      <c r="H6216" s="8"/>
      <c r="I6216" s="8"/>
      <c r="N6216" s="23"/>
      <c r="O6216" s="24"/>
      <c r="P6216" s="19"/>
      <c r="Q6216" s="19"/>
      <c r="R6216" s="19"/>
      <c r="U6216" s="27"/>
      <c r="Y6216" s="9" t="s">
        <v>591</v>
      </c>
      <c r="Z6216" s="9" t="s">
        <v>462</v>
      </c>
      <c r="AA6216" s="9" t="s">
        <v>237</v>
      </c>
      <c r="AB6216" s="9">
        <v>8024375</v>
      </c>
      <c r="AC6216" s="9" t="s">
        <v>6991</v>
      </c>
      <c r="AD6216" s="9" t="s">
        <v>225</v>
      </c>
      <c r="AE6216" s="5">
        <f t="shared" si="214"/>
        <v>0</v>
      </c>
      <c r="AF6216" s="5" t="str">
        <f t="shared" si="215"/>
        <v>katA</v>
      </c>
      <c r="AG6216" s="153"/>
      <c r="AH6216" s="153"/>
      <c r="AI6216" t="s">
        <v>201</v>
      </c>
      <c r="AJ6216" t="s">
        <v>17878</v>
      </c>
      <c r="AK6216" s="9" t="str">
        <f>VLOOKUP(Y6216,zdroj!D:AJ,33,0)</f>
        <v>katA</v>
      </c>
    </row>
    <row r="6217" spans="8:37" x14ac:dyDescent="0.25">
      <c r="H6217" s="8"/>
      <c r="I6217" s="8"/>
      <c r="N6217" s="23"/>
      <c r="O6217" s="24"/>
      <c r="P6217" s="19"/>
      <c r="Q6217" s="19"/>
      <c r="R6217" s="19"/>
      <c r="U6217" s="27"/>
      <c r="Y6217" s="9" t="s">
        <v>591</v>
      </c>
      <c r="Z6217" s="9" t="s">
        <v>462</v>
      </c>
      <c r="AA6217" s="9" t="s">
        <v>237</v>
      </c>
      <c r="AB6217" s="9">
        <v>8024791</v>
      </c>
      <c r="AC6217" s="9" t="s">
        <v>6992</v>
      </c>
      <c r="AD6217" s="9" t="s">
        <v>225</v>
      </c>
      <c r="AE6217" s="5">
        <f t="shared" si="214"/>
        <v>0</v>
      </c>
      <c r="AF6217" s="5" t="str">
        <f t="shared" si="215"/>
        <v>katA</v>
      </c>
      <c r="AG6217" s="153"/>
      <c r="AH6217" s="153"/>
      <c r="AI6217" t="s">
        <v>201</v>
      </c>
      <c r="AJ6217" t="s">
        <v>17878</v>
      </c>
      <c r="AK6217" s="9" t="str">
        <f>VLOOKUP(Y6217,zdroj!D:AJ,33,0)</f>
        <v>katA</v>
      </c>
    </row>
    <row r="6218" spans="8:37" x14ac:dyDescent="0.25">
      <c r="H6218" s="8"/>
      <c r="I6218" s="8"/>
      <c r="N6218" s="23"/>
      <c r="O6218" s="24"/>
      <c r="P6218" s="19"/>
      <c r="Q6218" s="19"/>
      <c r="R6218" s="19"/>
      <c r="U6218" s="27"/>
      <c r="Y6218" s="9" t="s">
        <v>591</v>
      </c>
      <c r="Z6218" s="9" t="s">
        <v>462</v>
      </c>
      <c r="AA6218" s="9" t="s">
        <v>237</v>
      </c>
      <c r="AB6218" s="9">
        <v>42298482</v>
      </c>
      <c r="AC6218" s="9" t="s">
        <v>6993</v>
      </c>
      <c r="AD6218" s="9" t="s">
        <v>225</v>
      </c>
      <c r="AE6218" s="5">
        <f t="shared" ref="AE6218:AE6281" si="216">VLOOKUP(Y6218,K:T,10,0)</f>
        <v>0</v>
      </c>
      <c r="AF6218" s="5" t="str">
        <f t="shared" ref="AF6218:AF6281" si="217">IF(AE6218="A",IF(AD6218="katA","katB",AD6218),AD6218)</f>
        <v>katA</v>
      </c>
      <c r="AG6218" s="153"/>
      <c r="AH6218" s="153"/>
      <c r="AI6218" t="s">
        <v>201</v>
      </c>
      <c r="AJ6218" t="s">
        <v>17878</v>
      </c>
      <c r="AK6218" s="9" t="str">
        <f>VLOOKUP(Y6218,zdroj!D:AJ,33,0)</f>
        <v>katA</v>
      </c>
    </row>
    <row r="6219" spans="8:37" x14ac:dyDescent="0.25">
      <c r="H6219" s="8"/>
      <c r="I6219" s="8"/>
      <c r="N6219" s="23"/>
      <c r="O6219" s="24"/>
      <c r="P6219" s="19"/>
      <c r="Q6219" s="19"/>
      <c r="R6219" s="19"/>
      <c r="U6219" s="27"/>
      <c r="Y6219" s="9" t="s">
        <v>591</v>
      </c>
      <c r="Z6219" s="9" t="s">
        <v>462</v>
      </c>
      <c r="AA6219" s="9" t="s">
        <v>237</v>
      </c>
      <c r="AB6219" s="9">
        <v>8024804</v>
      </c>
      <c r="AC6219" s="9" t="s">
        <v>6994</v>
      </c>
      <c r="AD6219" s="9" t="s">
        <v>225</v>
      </c>
      <c r="AE6219" s="5">
        <f t="shared" si="216"/>
        <v>0</v>
      </c>
      <c r="AF6219" s="5" t="str">
        <f t="shared" si="217"/>
        <v>katA</v>
      </c>
      <c r="AG6219" s="153"/>
      <c r="AH6219" s="153"/>
      <c r="AI6219" t="s">
        <v>201</v>
      </c>
      <c r="AJ6219" t="s">
        <v>17878</v>
      </c>
      <c r="AK6219" s="9" t="str">
        <f>VLOOKUP(Y6219,zdroj!D:AJ,33,0)</f>
        <v>katA</v>
      </c>
    </row>
    <row r="6220" spans="8:37" x14ac:dyDescent="0.25">
      <c r="H6220" s="8"/>
      <c r="I6220" s="8"/>
      <c r="N6220" s="23"/>
      <c r="O6220" s="24"/>
      <c r="P6220" s="19"/>
      <c r="Q6220" s="19"/>
      <c r="R6220" s="19"/>
      <c r="U6220" s="27"/>
      <c r="Y6220" s="9" t="s">
        <v>591</v>
      </c>
      <c r="Z6220" s="9" t="s">
        <v>462</v>
      </c>
      <c r="AA6220" s="9" t="s">
        <v>237</v>
      </c>
      <c r="AB6220" s="9">
        <v>8024812</v>
      </c>
      <c r="AC6220" s="9" t="s">
        <v>6995</v>
      </c>
      <c r="AD6220" s="9" t="s">
        <v>225</v>
      </c>
      <c r="AE6220" s="5">
        <f t="shared" si="216"/>
        <v>0</v>
      </c>
      <c r="AF6220" s="5" t="str">
        <f t="shared" si="217"/>
        <v>katA</v>
      </c>
      <c r="AG6220" s="153"/>
      <c r="AH6220" s="153"/>
      <c r="AI6220" t="s">
        <v>201</v>
      </c>
      <c r="AJ6220" t="s">
        <v>17878</v>
      </c>
      <c r="AK6220" s="9" t="str">
        <f>VLOOKUP(Y6220,zdroj!D:AJ,33,0)</f>
        <v>katA</v>
      </c>
    </row>
    <row r="6221" spans="8:37" x14ac:dyDescent="0.25">
      <c r="H6221" s="8"/>
      <c r="I6221" s="8"/>
      <c r="N6221" s="23"/>
      <c r="O6221" s="24"/>
      <c r="P6221" s="19"/>
      <c r="Q6221" s="19"/>
      <c r="R6221" s="19"/>
      <c r="U6221" s="27"/>
      <c r="Y6221" s="9" t="s">
        <v>591</v>
      </c>
      <c r="Z6221" s="9" t="s">
        <v>462</v>
      </c>
      <c r="AA6221" s="9" t="s">
        <v>237</v>
      </c>
      <c r="AB6221" s="9">
        <v>8024821</v>
      </c>
      <c r="AC6221" s="9" t="s">
        <v>6996</v>
      </c>
      <c r="AD6221" s="9" t="s">
        <v>225</v>
      </c>
      <c r="AE6221" s="5">
        <f t="shared" si="216"/>
        <v>0</v>
      </c>
      <c r="AF6221" s="5" t="str">
        <f t="shared" si="217"/>
        <v>katA</v>
      </c>
      <c r="AG6221" s="153"/>
      <c r="AH6221" s="153"/>
      <c r="AI6221" t="s">
        <v>201</v>
      </c>
      <c r="AJ6221" t="s">
        <v>17878</v>
      </c>
      <c r="AK6221" s="9" t="str">
        <f>VLOOKUP(Y6221,zdroj!D:AJ,33,0)</f>
        <v>katA</v>
      </c>
    </row>
    <row r="6222" spans="8:37" x14ac:dyDescent="0.25">
      <c r="H6222" s="8"/>
      <c r="I6222" s="8"/>
      <c r="N6222" s="23"/>
      <c r="O6222" s="24"/>
      <c r="P6222" s="19"/>
      <c r="Q6222" s="19"/>
      <c r="R6222" s="19"/>
      <c r="U6222" s="27"/>
      <c r="Y6222" s="9" t="s">
        <v>591</v>
      </c>
      <c r="Z6222" s="9" t="s">
        <v>462</v>
      </c>
      <c r="AA6222" s="9" t="s">
        <v>237</v>
      </c>
      <c r="AB6222" s="9">
        <v>76297730</v>
      </c>
      <c r="AC6222" s="9" t="s">
        <v>6997</v>
      </c>
      <c r="AD6222" s="9" t="s">
        <v>225</v>
      </c>
      <c r="AE6222" s="5">
        <f t="shared" si="216"/>
        <v>0</v>
      </c>
      <c r="AF6222" s="5" t="str">
        <f t="shared" si="217"/>
        <v>katA</v>
      </c>
      <c r="AG6222" s="153"/>
      <c r="AH6222" s="153"/>
      <c r="AI6222" t="s">
        <v>201</v>
      </c>
      <c r="AJ6222" t="s">
        <v>17878</v>
      </c>
      <c r="AK6222" s="9" t="str">
        <f>VLOOKUP(Y6222,zdroj!D:AJ,33,0)</f>
        <v>katA</v>
      </c>
    </row>
    <row r="6223" spans="8:37" x14ac:dyDescent="0.25">
      <c r="H6223" s="8"/>
      <c r="I6223" s="8"/>
      <c r="N6223" s="23"/>
      <c r="O6223" s="24"/>
      <c r="P6223" s="19"/>
      <c r="Q6223" s="19"/>
      <c r="R6223" s="19"/>
      <c r="U6223" s="27"/>
      <c r="Y6223" s="9" t="s">
        <v>591</v>
      </c>
      <c r="Z6223" s="9" t="s">
        <v>462</v>
      </c>
      <c r="AA6223" s="9" t="s">
        <v>237</v>
      </c>
      <c r="AB6223" s="9">
        <v>8024839</v>
      </c>
      <c r="AC6223" s="9" t="s">
        <v>6998</v>
      </c>
      <c r="AD6223" s="9" t="s">
        <v>225</v>
      </c>
      <c r="AE6223" s="5">
        <f t="shared" si="216"/>
        <v>0</v>
      </c>
      <c r="AF6223" s="5" t="str">
        <f t="shared" si="217"/>
        <v>katA</v>
      </c>
      <c r="AG6223" s="153"/>
      <c r="AH6223" s="153"/>
      <c r="AI6223" t="s">
        <v>201</v>
      </c>
      <c r="AJ6223" t="s">
        <v>17878</v>
      </c>
      <c r="AK6223" s="9" t="str">
        <f>VLOOKUP(Y6223,zdroj!D:AJ,33,0)</f>
        <v>katA</v>
      </c>
    </row>
    <row r="6224" spans="8:37" x14ac:dyDescent="0.25">
      <c r="H6224" s="8"/>
      <c r="I6224" s="8"/>
      <c r="N6224" s="23"/>
      <c r="O6224" s="24"/>
      <c r="P6224" s="19"/>
      <c r="Q6224" s="19"/>
      <c r="R6224" s="19"/>
      <c r="U6224" s="27"/>
      <c r="Y6224" s="9" t="s">
        <v>591</v>
      </c>
      <c r="Z6224" s="9" t="s">
        <v>462</v>
      </c>
      <c r="AA6224" s="9" t="s">
        <v>237</v>
      </c>
      <c r="AB6224" s="9">
        <v>28051238</v>
      </c>
      <c r="AC6224" s="9" t="s">
        <v>6999</v>
      </c>
      <c r="AD6224" s="9" t="s">
        <v>225</v>
      </c>
      <c r="AE6224" s="5">
        <f t="shared" si="216"/>
        <v>0</v>
      </c>
      <c r="AF6224" s="5" t="str">
        <f t="shared" si="217"/>
        <v>katA</v>
      </c>
      <c r="AG6224" s="153"/>
      <c r="AH6224" s="153"/>
      <c r="AI6224" t="s">
        <v>201</v>
      </c>
      <c r="AJ6224" t="s">
        <v>17878</v>
      </c>
      <c r="AK6224" s="9" t="str">
        <f>VLOOKUP(Y6224,zdroj!D:AJ,33,0)</f>
        <v>katA</v>
      </c>
    </row>
    <row r="6225" spans="8:37" x14ac:dyDescent="0.25">
      <c r="H6225" s="8"/>
      <c r="I6225" s="8"/>
      <c r="N6225" s="23"/>
      <c r="O6225" s="24"/>
      <c r="P6225" s="19"/>
      <c r="Q6225" s="19"/>
      <c r="R6225" s="19"/>
      <c r="U6225" s="27"/>
      <c r="Y6225" s="9" t="s">
        <v>591</v>
      </c>
      <c r="Z6225" s="9" t="s">
        <v>462</v>
      </c>
      <c r="AA6225" s="9" t="s">
        <v>237</v>
      </c>
      <c r="AB6225" s="9">
        <v>8024847</v>
      </c>
      <c r="AC6225" s="9" t="s">
        <v>7000</v>
      </c>
      <c r="AD6225" s="9" t="s">
        <v>225</v>
      </c>
      <c r="AE6225" s="5">
        <f t="shared" si="216"/>
        <v>0</v>
      </c>
      <c r="AF6225" s="5" t="str">
        <f t="shared" si="217"/>
        <v>katA</v>
      </c>
      <c r="AG6225" s="153"/>
      <c r="AH6225" s="153"/>
      <c r="AI6225" t="s">
        <v>201</v>
      </c>
      <c r="AJ6225" t="s">
        <v>17878</v>
      </c>
      <c r="AK6225" s="9" t="str">
        <f>VLOOKUP(Y6225,zdroj!D:AJ,33,0)</f>
        <v>katA</v>
      </c>
    </row>
    <row r="6226" spans="8:37" x14ac:dyDescent="0.25">
      <c r="H6226" s="8"/>
      <c r="I6226" s="8"/>
      <c r="N6226" s="23"/>
      <c r="O6226" s="24"/>
      <c r="P6226" s="19"/>
      <c r="Q6226" s="19"/>
      <c r="R6226" s="19"/>
      <c r="U6226" s="27"/>
      <c r="Y6226" s="9" t="s">
        <v>591</v>
      </c>
      <c r="Z6226" s="9" t="s">
        <v>462</v>
      </c>
      <c r="AA6226" s="9" t="s">
        <v>237</v>
      </c>
      <c r="AB6226" s="9">
        <v>8024383</v>
      </c>
      <c r="AC6226" s="9" t="s">
        <v>7001</v>
      </c>
      <c r="AD6226" s="9" t="s">
        <v>231</v>
      </c>
      <c r="AE6226" s="5">
        <f t="shared" si="216"/>
        <v>0</v>
      </c>
      <c r="AF6226" s="5" t="str">
        <f t="shared" si="217"/>
        <v>katB</v>
      </c>
      <c r="AG6226" s="153"/>
      <c r="AH6226" s="153"/>
      <c r="AI6226" t="s">
        <v>201</v>
      </c>
      <c r="AJ6226" t="s">
        <v>17878</v>
      </c>
      <c r="AK6226" s="9" t="str">
        <f>VLOOKUP(Y6226,zdroj!D:AJ,33,0)</f>
        <v>katA</v>
      </c>
    </row>
    <row r="6227" spans="8:37" x14ac:dyDescent="0.25">
      <c r="H6227" s="8"/>
      <c r="I6227" s="8"/>
      <c r="N6227" s="23"/>
      <c r="O6227" s="24"/>
      <c r="P6227" s="19"/>
      <c r="Q6227" s="19"/>
      <c r="R6227" s="19"/>
      <c r="U6227" s="27"/>
      <c r="Y6227" s="9" t="s">
        <v>591</v>
      </c>
      <c r="Z6227" s="9" t="s">
        <v>462</v>
      </c>
      <c r="AA6227" s="9" t="s">
        <v>237</v>
      </c>
      <c r="AB6227" s="9">
        <v>76297586</v>
      </c>
      <c r="AC6227" s="9" t="s">
        <v>7002</v>
      </c>
      <c r="AD6227" s="9" t="s">
        <v>225</v>
      </c>
      <c r="AE6227" s="5">
        <f t="shared" si="216"/>
        <v>0</v>
      </c>
      <c r="AF6227" s="5" t="str">
        <f t="shared" si="217"/>
        <v>katA</v>
      </c>
      <c r="AG6227" s="153"/>
      <c r="AH6227" s="153"/>
      <c r="AI6227" t="s">
        <v>201</v>
      </c>
      <c r="AJ6227" t="s">
        <v>17878</v>
      </c>
      <c r="AK6227" s="9" t="str">
        <f>VLOOKUP(Y6227,zdroj!D:AJ,33,0)</f>
        <v>katA</v>
      </c>
    </row>
    <row r="6228" spans="8:37" x14ac:dyDescent="0.25">
      <c r="H6228" s="8"/>
      <c r="I6228" s="8"/>
      <c r="N6228" s="23"/>
      <c r="O6228" s="24"/>
      <c r="P6228" s="19"/>
      <c r="Q6228" s="19"/>
      <c r="R6228" s="19"/>
      <c r="U6228" s="27"/>
      <c r="Y6228" s="9" t="s">
        <v>591</v>
      </c>
      <c r="Z6228" s="9" t="s">
        <v>462</v>
      </c>
      <c r="AA6228" s="9" t="s">
        <v>237</v>
      </c>
      <c r="AB6228" s="9">
        <v>8024855</v>
      </c>
      <c r="AC6228" s="9" t="s">
        <v>7003</v>
      </c>
      <c r="AD6228" s="9" t="s">
        <v>225</v>
      </c>
      <c r="AE6228" s="5">
        <f t="shared" si="216"/>
        <v>0</v>
      </c>
      <c r="AF6228" s="5" t="str">
        <f t="shared" si="217"/>
        <v>katA</v>
      </c>
      <c r="AG6228" s="153"/>
      <c r="AH6228" s="153"/>
      <c r="AI6228" t="s">
        <v>201</v>
      </c>
      <c r="AJ6228" t="s">
        <v>17878</v>
      </c>
      <c r="AK6228" s="9" t="str">
        <f>VLOOKUP(Y6228,zdroj!D:AJ,33,0)</f>
        <v>katA</v>
      </c>
    </row>
    <row r="6229" spans="8:37" x14ac:dyDescent="0.25">
      <c r="H6229" s="8"/>
      <c r="I6229" s="8"/>
      <c r="N6229" s="23"/>
      <c r="O6229" s="24"/>
      <c r="P6229" s="19"/>
      <c r="Q6229" s="19"/>
      <c r="R6229" s="19"/>
      <c r="U6229" s="27"/>
      <c r="Y6229" s="9" t="s">
        <v>591</v>
      </c>
      <c r="Z6229" s="9" t="s">
        <v>462</v>
      </c>
      <c r="AA6229" s="9" t="s">
        <v>237</v>
      </c>
      <c r="AB6229" s="9">
        <v>8024863</v>
      </c>
      <c r="AC6229" s="9" t="s">
        <v>7004</v>
      </c>
      <c r="AD6229" s="9" t="s">
        <v>225</v>
      </c>
      <c r="AE6229" s="5">
        <f t="shared" si="216"/>
        <v>0</v>
      </c>
      <c r="AF6229" s="5" t="str">
        <f t="shared" si="217"/>
        <v>katA</v>
      </c>
      <c r="AG6229" s="153"/>
      <c r="AH6229" s="153"/>
      <c r="AI6229" t="s">
        <v>201</v>
      </c>
      <c r="AJ6229" t="s">
        <v>17878</v>
      </c>
      <c r="AK6229" s="9" t="str">
        <f>VLOOKUP(Y6229,zdroj!D:AJ,33,0)</f>
        <v>katA</v>
      </c>
    </row>
    <row r="6230" spans="8:37" x14ac:dyDescent="0.25">
      <c r="H6230" s="8"/>
      <c r="I6230" s="8"/>
      <c r="N6230" s="23"/>
      <c r="O6230" s="24"/>
      <c r="P6230" s="19"/>
      <c r="Q6230" s="19"/>
      <c r="R6230" s="19"/>
      <c r="U6230" s="27"/>
      <c r="Y6230" s="9" t="s">
        <v>591</v>
      </c>
      <c r="Z6230" s="9" t="s">
        <v>462</v>
      </c>
      <c r="AA6230" s="9" t="s">
        <v>237</v>
      </c>
      <c r="AB6230" s="9">
        <v>8024871</v>
      </c>
      <c r="AC6230" s="9" t="s">
        <v>7005</v>
      </c>
      <c r="AD6230" s="9" t="s">
        <v>225</v>
      </c>
      <c r="AE6230" s="5">
        <f t="shared" si="216"/>
        <v>0</v>
      </c>
      <c r="AF6230" s="5" t="str">
        <f t="shared" si="217"/>
        <v>katA</v>
      </c>
      <c r="AG6230" s="153"/>
      <c r="AH6230" s="153"/>
      <c r="AI6230" t="s">
        <v>201</v>
      </c>
      <c r="AJ6230" t="s">
        <v>17878</v>
      </c>
      <c r="AK6230" s="9" t="str">
        <f>VLOOKUP(Y6230,zdroj!D:AJ,33,0)</f>
        <v>katA</v>
      </c>
    </row>
    <row r="6231" spans="8:37" x14ac:dyDescent="0.25">
      <c r="H6231" s="8"/>
      <c r="I6231" s="8"/>
      <c r="N6231" s="23"/>
      <c r="O6231" s="24"/>
      <c r="P6231" s="19"/>
      <c r="Q6231" s="19"/>
      <c r="R6231" s="19"/>
      <c r="U6231" s="27"/>
      <c r="Y6231" s="9" t="s">
        <v>591</v>
      </c>
      <c r="Z6231" s="9" t="s">
        <v>462</v>
      </c>
      <c r="AA6231" s="9" t="s">
        <v>237</v>
      </c>
      <c r="AB6231" s="9">
        <v>8024880</v>
      </c>
      <c r="AC6231" s="9" t="s">
        <v>7006</v>
      </c>
      <c r="AD6231" s="9" t="s">
        <v>225</v>
      </c>
      <c r="AE6231" s="5">
        <f t="shared" si="216"/>
        <v>0</v>
      </c>
      <c r="AF6231" s="5" t="str">
        <f t="shared" si="217"/>
        <v>katA</v>
      </c>
      <c r="AG6231" s="153"/>
      <c r="AH6231" s="153"/>
      <c r="AI6231" t="s">
        <v>201</v>
      </c>
      <c r="AJ6231" t="s">
        <v>17878</v>
      </c>
      <c r="AK6231" s="9" t="str">
        <f>VLOOKUP(Y6231,zdroj!D:AJ,33,0)</f>
        <v>katA</v>
      </c>
    </row>
    <row r="6232" spans="8:37" x14ac:dyDescent="0.25">
      <c r="H6232" s="8"/>
      <c r="I6232" s="8"/>
      <c r="N6232" s="23"/>
      <c r="O6232" s="24"/>
      <c r="P6232" s="19"/>
      <c r="Q6232" s="19"/>
      <c r="R6232" s="19"/>
      <c r="U6232" s="27"/>
      <c r="Y6232" s="9" t="s">
        <v>591</v>
      </c>
      <c r="Z6232" s="9" t="s">
        <v>462</v>
      </c>
      <c r="AA6232" s="9" t="s">
        <v>237</v>
      </c>
      <c r="AB6232" s="9">
        <v>8024898</v>
      </c>
      <c r="AC6232" s="9" t="s">
        <v>7007</v>
      </c>
      <c r="AD6232" s="9" t="s">
        <v>231</v>
      </c>
      <c r="AE6232" s="5">
        <f t="shared" si="216"/>
        <v>0</v>
      </c>
      <c r="AF6232" s="5" t="str">
        <f t="shared" si="217"/>
        <v>katB</v>
      </c>
      <c r="AG6232" s="153"/>
      <c r="AH6232" s="153"/>
      <c r="AI6232" t="s">
        <v>17879</v>
      </c>
      <c r="AJ6232" t="s">
        <v>17878</v>
      </c>
      <c r="AK6232" s="9" t="str">
        <f>VLOOKUP(Y6232,zdroj!D:AJ,33,0)</f>
        <v>katA</v>
      </c>
    </row>
    <row r="6233" spans="8:37" x14ac:dyDescent="0.25">
      <c r="H6233" s="8"/>
      <c r="I6233" s="8"/>
      <c r="N6233" s="23"/>
      <c r="O6233" s="24"/>
      <c r="P6233" s="19"/>
      <c r="Q6233" s="19"/>
      <c r="R6233" s="19"/>
      <c r="U6233" s="27"/>
      <c r="Y6233" s="9" t="s">
        <v>591</v>
      </c>
      <c r="Z6233" s="9" t="s">
        <v>462</v>
      </c>
      <c r="AA6233" s="9" t="s">
        <v>237</v>
      </c>
      <c r="AB6233" s="9">
        <v>8024901</v>
      </c>
      <c r="AC6233" s="9" t="s">
        <v>7008</v>
      </c>
      <c r="AD6233" s="9" t="s">
        <v>225</v>
      </c>
      <c r="AE6233" s="5">
        <f t="shared" si="216"/>
        <v>0</v>
      </c>
      <c r="AF6233" s="5" t="str">
        <f t="shared" si="217"/>
        <v>katA</v>
      </c>
      <c r="AG6233" s="153"/>
      <c r="AH6233" s="153"/>
      <c r="AI6233" t="s">
        <v>201</v>
      </c>
      <c r="AJ6233" t="s">
        <v>17878</v>
      </c>
      <c r="AK6233" s="9" t="str">
        <f>VLOOKUP(Y6233,zdroj!D:AJ,33,0)</f>
        <v>katA</v>
      </c>
    </row>
    <row r="6234" spans="8:37" x14ac:dyDescent="0.25">
      <c r="H6234" s="8"/>
      <c r="I6234" s="8"/>
      <c r="N6234" s="23"/>
      <c r="O6234" s="24"/>
      <c r="P6234" s="19"/>
      <c r="Q6234" s="19"/>
      <c r="R6234" s="19"/>
      <c r="U6234" s="27"/>
      <c r="Y6234" s="9" t="s">
        <v>591</v>
      </c>
      <c r="Z6234" s="9" t="s">
        <v>462</v>
      </c>
      <c r="AA6234" s="9" t="s">
        <v>237</v>
      </c>
      <c r="AB6234" s="9">
        <v>82544964</v>
      </c>
      <c r="AC6234" s="9" t="s">
        <v>7009</v>
      </c>
      <c r="AD6234" s="9" t="s">
        <v>225</v>
      </c>
      <c r="AE6234" s="5">
        <f t="shared" si="216"/>
        <v>0</v>
      </c>
      <c r="AF6234" s="5" t="str">
        <f t="shared" si="217"/>
        <v>katA</v>
      </c>
      <c r="AG6234" s="153"/>
      <c r="AH6234" s="153"/>
      <c r="AI6234" t="s">
        <v>201</v>
      </c>
      <c r="AJ6234" t="s">
        <v>17878</v>
      </c>
      <c r="AK6234" s="9" t="str">
        <f>VLOOKUP(Y6234,zdroj!D:AJ,33,0)</f>
        <v>katA</v>
      </c>
    </row>
    <row r="6235" spans="8:37" x14ac:dyDescent="0.25">
      <c r="H6235" s="8"/>
      <c r="I6235" s="8"/>
      <c r="N6235" s="23"/>
      <c r="O6235" s="24"/>
      <c r="P6235" s="19"/>
      <c r="Q6235" s="19"/>
      <c r="R6235" s="19"/>
      <c r="U6235" s="27"/>
      <c r="Y6235" s="9" t="s">
        <v>591</v>
      </c>
      <c r="Z6235" s="9" t="s">
        <v>462</v>
      </c>
      <c r="AA6235" s="9" t="s">
        <v>237</v>
      </c>
      <c r="AB6235" s="9">
        <v>8024910</v>
      </c>
      <c r="AC6235" s="9" t="s">
        <v>7010</v>
      </c>
      <c r="AD6235" s="9" t="s">
        <v>225</v>
      </c>
      <c r="AE6235" s="5">
        <f t="shared" si="216"/>
        <v>0</v>
      </c>
      <c r="AF6235" s="5" t="str">
        <f t="shared" si="217"/>
        <v>katA</v>
      </c>
      <c r="AG6235" s="153"/>
      <c r="AH6235" s="153"/>
      <c r="AI6235" t="s">
        <v>201</v>
      </c>
      <c r="AJ6235" t="s">
        <v>17878</v>
      </c>
      <c r="AK6235" s="9" t="str">
        <f>VLOOKUP(Y6235,zdroj!D:AJ,33,0)</f>
        <v>katA</v>
      </c>
    </row>
    <row r="6236" spans="8:37" x14ac:dyDescent="0.25">
      <c r="H6236" s="8"/>
      <c r="I6236" s="8"/>
      <c r="N6236" s="23"/>
      <c r="O6236" s="24"/>
      <c r="P6236" s="19"/>
      <c r="Q6236" s="19"/>
      <c r="R6236" s="19"/>
      <c r="U6236" s="27"/>
      <c r="Y6236" s="9" t="s">
        <v>591</v>
      </c>
      <c r="Z6236" s="9" t="s">
        <v>462</v>
      </c>
      <c r="AA6236" s="9" t="s">
        <v>237</v>
      </c>
      <c r="AB6236" s="9">
        <v>8024928</v>
      </c>
      <c r="AC6236" s="9" t="s">
        <v>7011</v>
      </c>
      <c r="AD6236" s="9" t="s">
        <v>225</v>
      </c>
      <c r="AE6236" s="5">
        <f t="shared" si="216"/>
        <v>0</v>
      </c>
      <c r="AF6236" s="5" t="str">
        <f t="shared" si="217"/>
        <v>katA</v>
      </c>
      <c r="AG6236" s="153"/>
      <c r="AH6236" s="153"/>
      <c r="AI6236" t="s">
        <v>201</v>
      </c>
      <c r="AJ6236" t="s">
        <v>17878</v>
      </c>
      <c r="AK6236" s="9" t="str">
        <f>VLOOKUP(Y6236,zdroj!D:AJ,33,0)</f>
        <v>katA</v>
      </c>
    </row>
    <row r="6237" spans="8:37" x14ac:dyDescent="0.25">
      <c r="H6237" s="8"/>
      <c r="I6237" s="8"/>
      <c r="N6237" s="23"/>
      <c r="O6237" s="24"/>
      <c r="P6237" s="19"/>
      <c r="Q6237" s="19"/>
      <c r="R6237" s="19"/>
      <c r="U6237" s="27"/>
      <c r="Y6237" s="9" t="s">
        <v>591</v>
      </c>
      <c r="Z6237" s="9" t="s">
        <v>462</v>
      </c>
      <c r="AA6237" s="9" t="s">
        <v>237</v>
      </c>
      <c r="AB6237" s="9">
        <v>8024391</v>
      </c>
      <c r="AC6237" s="9" t="s">
        <v>7012</v>
      </c>
      <c r="AD6237" s="9" t="s">
        <v>231</v>
      </c>
      <c r="AE6237" s="5">
        <f t="shared" si="216"/>
        <v>0</v>
      </c>
      <c r="AF6237" s="5" t="str">
        <f t="shared" si="217"/>
        <v>katB</v>
      </c>
      <c r="AG6237" s="153"/>
      <c r="AH6237" s="153"/>
      <c r="AI6237" t="s">
        <v>201</v>
      </c>
      <c r="AJ6237" t="s">
        <v>17878</v>
      </c>
      <c r="AK6237" s="9" t="str">
        <f>VLOOKUP(Y6237,zdroj!D:AJ,33,0)</f>
        <v>katA</v>
      </c>
    </row>
    <row r="6238" spans="8:37" x14ac:dyDescent="0.25">
      <c r="H6238" s="8"/>
      <c r="I6238" s="8"/>
      <c r="N6238" s="23"/>
      <c r="O6238" s="24"/>
      <c r="P6238" s="19"/>
      <c r="Q6238" s="19"/>
      <c r="R6238" s="19"/>
      <c r="U6238" s="27"/>
      <c r="Y6238" s="9" t="s">
        <v>591</v>
      </c>
      <c r="Z6238" s="9" t="s">
        <v>462</v>
      </c>
      <c r="AA6238" s="9" t="s">
        <v>237</v>
      </c>
      <c r="AB6238" s="9">
        <v>8024936</v>
      </c>
      <c r="AC6238" s="9" t="s">
        <v>7013</v>
      </c>
      <c r="AD6238" s="9" t="s">
        <v>231</v>
      </c>
      <c r="AE6238" s="5">
        <f t="shared" si="216"/>
        <v>0</v>
      </c>
      <c r="AF6238" s="5" t="str">
        <f t="shared" si="217"/>
        <v>katB</v>
      </c>
      <c r="AG6238" s="153"/>
      <c r="AH6238" s="153"/>
      <c r="AI6238" t="s">
        <v>201</v>
      </c>
      <c r="AJ6238" t="s">
        <v>17878</v>
      </c>
      <c r="AK6238" s="9" t="str">
        <f>VLOOKUP(Y6238,zdroj!D:AJ,33,0)</f>
        <v>katA</v>
      </c>
    </row>
    <row r="6239" spans="8:37" x14ac:dyDescent="0.25">
      <c r="H6239" s="8"/>
      <c r="I6239" s="8"/>
      <c r="N6239" s="23"/>
      <c r="O6239" s="24"/>
      <c r="P6239" s="19"/>
      <c r="Q6239" s="19"/>
      <c r="R6239" s="19"/>
      <c r="U6239" s="27"/>
      <c r="Y6239" s="9" t="s">
        <v>591</v>
      </c>
      <c r="Z6239" s="9" t="s">
        <v>462</v>
      </c>
      <c r="AA6239" s="9" t="s">
        <v>237</v>
      </c>
      <c r="AB6239" s="9">
        <v>79937373</v>
      </c>
      <c r="AC6239" s="9" t="s">
        <v>7014</v>
      </c>
      <c r="AD6239" s="9" t="s">
        <v>225</v>
      </c>
      <c r="AE6239" s="5">
        <f t="shared" si="216"/>
        <v>0</v>
      </c>
      <c r="AF6239" s="5" t="str">
        <f t="shared" si="217"/>
        <v>katA</v>
      </c>
      <c r="AG6239" s="153"/>
      <c r="AH6239" s="153"/>
      <c r="AI6239" t="s">
        <v>201</v>
      </c>
      <c r="AJ6239" t="s">
        <v>17878</v>
      </c>
      <c r="AK6239" s="9" t="str">
        <f>VLOOKUP(Y6239,zdroj!D:AJ,33,0)</f>
        <v>katA</v>
      </c>
    </row>
    <row r="6240" spans="8:37" x14ac:dyDescent="0.25">
      <c r="H6240" s="8"/>
      <c r="I6240" s="8"/>
      <c r="N6240" s="23"/>
      <c r="O6240" s="24"/>
      <c r="P6240" s="19"/>
      <c r="Q6240" s="19"/>
      <c r="R6240" s="19"/>
      <c r="U6240" s="27"/>
      <c r="Y6240" s="9" t="s">
        <v>591</v>
      </c>
      <c r="Z6240" s="9" t="s">
        <v>462</v>
      </c>
      <c r="AA6240" s="9" t="s">
        <v>237</v>
      </c>
      <c r="AB6240" s="9">
        <v>8024944</v>
      </c>
      <c r="AC6240" s="9" t="s">
        <v>7015</v>
      </c>
      <c r="AD6240" s="9" t="s">
        <v>225</v>
      </c>
      <c r="AE6240" s="5">
        <f t="shared" si="216"/>
        <v>0</v>
      </c>
      <c r="AF6240" s="5" t="str">
        <f t="shared" si="217"/>
        <v>katA</v>
      </c>
      <c r="AG6240" s="153"/>
      <c r="AH6240" s="153"/>
      <c r="AI6240" t="s">
        <v>201</v>
      </c>
      <c r="AJ6240" t="s">
        <v>17878</v>
      </c>
      <c r="AK6240" s="9" t="str">
        <f>VLOOKUP(Y6240,zdroj!D:AJ,33,0)</f>
        <v>katA</v>
      </c>
    </row>
    <row r="6241" spans="8:37" x14ac:dyDescent="0.25">
      <c r="H6241" s="8"/>
      <c r="I6241" s="8"/>
      <c r="N6241" s="23"/>
      <c r="O6241" s="24"/>
      <c r="P6241" s="19"/>
      <c r="Q6241" s="19"/>
      <c r="R6241" s="19"/>
      <c r="U6241" s="27"/>
      <c r="Y6241" s="9" t="s">
        <v>591</v>
      </c>
      <c r="Z6241" s="9" t="s">
        <v>462</v>
      </c>
      <c r="AA6241" s="9" t="s">
        <v>237</v>
      </c>
      <c r="AB6241" s="9">
        <v>8024952</v>
      </c>
      <c r="AC6241" s="9" t="s">
        <v>7016</v>
      </c>
      <c r="AD6241" s="9" t="s">
        <v>225</v>
      </c>
      <c r="AE6241" s="5">
        <f t="shared" si="216"/>
        <v>0</v>
      </c>
      <c r="AF6241" s="5" t="str">
        <f t="shared" si="217"/>
        <v>katA</v>
      </c>
      <c r="AG6241" s="153"/>
      <c r="AH6241" s="153"/>
      <c r="AI6241" t="s">
        <v>201</v>
      </c>
      <c r="AJ6241" t="s">
        <v>17878</v>
      </c>
      <c r="AK6241" s="9" t="str">
        <f>VLOOKUP(Y6241,zdroj!D:AJ,33,0)</f>
        <v>katA</v>
      </c>
    </row>
    <row r="6242" spans="8:37" x14ac:dyDescent="0.25">
      <c r="H6242" s="8"/>
      <c r="I6242" s="8"/>
      <c r="N6242" s="23"/>
      <c r="O6242" s="24"/>
      <c r="P6242" s="19"/>
      <c r="Q6242" s="19"/>
      <c r="R6242" s="19"/>
      <c r="U6242" s="27"/>
      <c r="Y6242" s="9" t="s">
        <v>591</v>
      </c>
      <c r="Z6242" s="9" t="s">
        <v>462</v>
      </c>
      <c r="AA6242" s="9" t="s">
        <v>237</v>
      </c>
      <c r="AB6242" s="9">
        <v>8024961</v>
      </c>
      <c r="AC6242" s="9" t="s">
        <v>7017</v>
      </c>
      <c r="AD6242" s="9" t="s">
        <v>225</v>
      </c>
      <c r="AE6242" s="5">
        <f t="shared" si="216"/>
        <v>0</v>
      </c>
      <c r="AF6242" s="5" t="str">
        <f t="shared" si="217"/>
        <v>katA</v>
      </c>
      <c r="AG6242" s="153"/>
      <c r="AH6242" s="153"/>
      <c r="AI6242" t="s">
        <v>201</v>
      </c>
      <c r="AJ6242" t="s">
        <v>17878</v>
      </c>
      <c r="AK6242" s="9" t="str">
        <f>VLOOKUP(Y6242,zdroj!D:AJ,33,0)</f>
        <v>katA</v>
      </c>
    </row>
    <row r="6243" spans="8:37" x14ac:dyDescent="0.25">
      <c r="H6243" s="8"/>
      <c r="I6243" s="8"/>
      <c r="N6243" s="23"/>
      <c r="O6243" s="24"/>
      <c r="P6243" s="19"/>
      <c r="Q6243" s="19"/>
      <c r="R6243" s="19"/>
      <c r="U6243" s="27"/>
      <c r="Y6243" s="9" t="s">
        <v>591</v>
      </c>
      <c r="Z6243" s="9" t="s">
        <v>462</v>
      </c>
      <c r="AA6243" s="9" t="s">
        <v>237</v>
      </c>
      <c r="AB6243" s="9">
        <v>8024979</v>
      </c>
      <c r="AC6243" s="9" t="s">
        <v>7018</v>
      </c>
      <c r="AD6243" s="9" t="s">
        <v>225</v>
      </c>
      <c r="AE6243" s="5">
        <f t="shared" si="216"/>
        <v>0</v>
      </c>
      <c r="AF6243" s="5" t="str">
        <f t="shared" si="217"/>
        <v>katA</v>
      </c>
      <c r="AG6243" s="153"/>
      <c r="AH6243" s="153"/>
      <c r="AI6243" t="s">
        <v>201</v>
      </c>
      <c r="AJ6243" t="s">
        <v>17878</v>
      </c>
      <c r="AK6243" s="9" t="str">
        <f>VLOOKUP(Y6243,zdroj!D:AJ,33,0)</f>
        <v>katA</v>
      </c>
    </row>
    <row r="6244" spans="8:37" x14ac:dyDescent="0.25">
      <c r="H6244" s="8"/>
      <c r="I6244" s="8"/>
      <c r="N6244" s="23"/>
      <c r="O6244" s="24"/>
      <c r="P6244" s="19"/>
      <c r="Q6244" s="19"/>
      <c r="R6244" s="19"/>
      <c r="U6244" s="27"/>
      <c r="Y6244" s="9" t="s">
        <v>591</v>
      </c>
      <c r="Z6244" s="9" t="s">
        <v>462</v>
      </c>
      <c r="AA6244" s="9" t="s">
        <v>237</v>
      </c>
      <c r="AB6244" s="9">
        <v>8024987</v>
      </c>
      <c r="AC6244" s="9" t="s">
        <v>7019</v>
      </c>
      <c r="AD6244" s="9" t="s">
        <v>231</v>
      </c>
      <c r="AE6244" s="5">
        <f t="shared" si="216"/>
        <v>0</v>
      </c>
      <c r="AF6244" s="5" t="str">
        <f t="shared" si="217"/>
        <v>katB</v>
      </c>
      <c r="AG6244" s="153"/>
      <c r="AH6244" s="153"/>
      <c r="AI6244" t="s">
        <v>201</v>
      </c>
      <c r="AJ6244" t="s">
        <v>17878</v>
      </c>
      <c r="AK6244" s="9" t="str">
        <f>VLOOKUP(Y6244,zdroj!D:AJ,33,0)</f>
        <v>katA</v>
      </c>
    </row>
    <row r="6245" spans="8:37" x14ac:dyDescent="0.25">
      <c r="H6245" s="8"/>
      <c r="I6245" s="8"/>
      <c r="N6245" s="23"/>
      <c r="O6245" s="24"/>
      <c r="P6245" s="19"/>
      <c r="Q6245" s="19"/>
      <c r="R6245" s="19"/>
      <c r="U6245" s="27"/>
      <c r="Y6245" s="9" t="s">
        <v>591</v>
      </c>
      <c r="Z6245" s="9" t="s">
        <v>462</v>
      </c>
      <c r="AA6245" s="9" t="s">
        <v>237</v>
      </c>
      <c r="AB6245" s="9">
        <v>8024995</v>
      </c>
      <c r="AC6245" s="9" t="s">
        <v>7020</v>
      </c>
      <c r="AD6245" s="9" t="s">
        <v>225</v>
      </c>
      <c r="AE6245" s="5">
        <f t="shared" si="216"/>
        <v>0</v>
      </c>
      <c r="AF6245" s="5" t="str">
        <f t="shared" si="217"/>
        <v>katA</v>
      </c>
      <c r="AG6245" s="153"/>
      <c r="AH6245" s="153"/>
      <c r="AI6245" t="s">
        <v>201</v>
      </c>
      <c r="AJ6245" t="s">
        <v>17878</v>
      </c>
      <c r="AK6245" s="9" t="str">
        <f>VLOOKUP(Y6245,zdroj!D:AJ,33,0)</f>
        <v>katA</v>
      </c>
    </row>
    <row r="6246" spans="8:37" x14ac:dyDescent="0.25">
      <c r="H6246" s="8"/>
      <c r="I6246" s="8"/>
      <c r="N6246" s="23"/>
      <c r="O6246" s="24"/>
      <c r="P6246" s="19"/>
      <c r="Q6246" s="19"/>
      <c r="R6246" s="19"/>
      <c r="U6246" s="27"/>
      <c r="Y6246" s="9" t="s">
        <v>591</v>
      </c>
      <c r="Z6246" s="9" t="s">
        <v>462</v>
      </c>
      <c r="AA6246" s="9" t="s">
        <v>237</v>
      </c>
      <c r="AB6246" s="9">
        <v>8025002</v>
      </c>
      <c r="AC6246" s="9" t="s">
        <v>7021</v>
      </c>
      <c r="AD6246" s="9" t="s">
        <v>225</v>
      </c>
      <c r="AE6246" s="5">
        <f t="shared" si="216"/>
        <v>0</v>
      </c>
      <c r="AF6246" s="5" t="str">
        <f t="shared" si="217"/>
        <v>katA</v>
      </c>
      <c r="AG6246" s="153"/>
      <c r="AH6246" s="153"/>
      <c r="AI6246" t="s">
        <v>201</v>
      </c>
      <c r="AJ6246" t="s">
        <v>17878</v>
      </c>
      <c r="AK6246" s="9" t="str">
        <f>VLOOKUP(Y6246,zdroj!D:AJ,33,0)</f>
        <v>katA</v>
      </c>
    </row>
    <row r="6247" spans="8:37" x14ac:dyDescent="0.25">
      <c r="H6247" s="8"/>
      <c r="I6247" s="8"/>
      <c r="N6247" s="23"/>
      <c r="O6247" s="24"/>
      <c r="P6247" s="19"/>
      <c r="Q6247" s="19"/>
      <c r="R6247" s="19"/>
      <c r="U6247" s="27"/>
      <c r="Y6247" s="9" t="s">
        <v>591</v>
      </c>
      <c r="Z6247" s="9" t="s">
        <v>462</v>
      </c>
      <c r="AA6247" s="9" t="s">
        <v>237</v>
      </c>
      <c r="AB6247" s="9">
        <v>8024405</v>
      </c>
      <c r="AC6247" s="9" t="s">
        <v>7022</v>
      </c>
      <c r="AD6247" s="9" t="s">
        <v>225</v>
      </c>
      <c r="AE6247" s="5">
        <f t="shared" si="216"/>
        <v>0</v>
      </c>
      <c r="AF6247" s="5" t="str">
        <f t="shared" si="217"/>
        <v>katA</v>
      </c>
      <c r="AG6247" s="153"/>
      <c r="AH6247" s="153"/>
      <c r="AI6247" t="s">
        <v>201</v>
      </c>
      <c r="AJ6247" t="s">
        <v>17878</v>
      </c>
      <c r="AK6247" s="9" t="str">
        <f>VLOOKUP(Y6247,zdroj!D:AJ,33,0)</f>
        <v>katA</v>
      </c>
    </row>
    <row r="6248" spans="8:37" x14ac:dyDescent="0.25">
      <c r="H6248" s="8"/>
      <c r="I6248" s="8"/>
      <c r="N6248" s="23"/>
      <c r="O6248" s="24"/>
      <c r="P6248" s="19"/>
      <c r="Q6248" s="19"/>
      <c r="R6248" s="19"/>
      <c r="U6248" s="27"/>
      <c r="Y6248" s="9" t="s">
        <v>591</v>
      </c>
      <c r="Z6248" s="9" t="s">
        <v>462</v>
      </c>
      <c r="AA6248" s="9" t="s">
        <v>237</v>
      </c>
      <c r="AB6248" s="9">
        <v>25775294</v>
      </c>
      <c r="AC6248" s="9" t="s">
        <v>7023</v>
      </c>
      <c r="AD6248" s="9" t="s">
        <v>231</v>
      </c>
      <c r="AE6248" s="5">
        <f t="shared" si="216"/>
        <v>0</v>
      </c>
      <c r="AF6248" s="5" t="str">
        <f t="shared" si="217"/>
        <v>katB</v>
      </c>
      <c r="AG6248" s="153"/>
      <c r="AH6248" s="153"/>
      <c r="AI6248" t="s">
        <v>201</v>
      </c>
      <c r="AJ6248" t="s">
        <v>17878</v>
      </c>
      <c r="AK6248" s="9" t="str">
        <f>VLOOKUP(Y6248,zdroj!D:AJ,33,0)</f>
        <v>katA</v>
      </c>
    </row>
    <row r="6249" spans="8:37" x14ac:dyDescent="0.25">
      <c r="H6249" s="8"/>
      <c r="I6249" s="8"/>
      <c r="N6249" s="23"/>
      <c r="O6249" s="24"/>
      <c r="P6249" s="19"/>
      <c r="Q6249" s="19"/>
      <c r="R6249" s="19"/>
      <c r="U6249" s="27"/>
      <c r="Y6249" s="9" t="s">
        <v>591</v>
      </c>
      <c r="Z6249" s="9" t="s">
        <v>462</v>
      </c>
      <c r="AA6249" s="9" t="s">
        <v>237</v>
      </c>
      <c r="AB6249" s="9">
        <v>8025011</v>
      </c>
      <c r="AC6249" s="9" t="s">
        <v>7024</v>
      </c>
      <c r="AD6249" s="9" t="s">
        <v>231</v>
      </c>
      <c r="AE6249" s="5">
        <f t="shared" si="216"/>
        <v>0</v>
      </c>
      <c r="AF6249" s="5" t="str">
        <f t="shared" si="217"/>
        <v>katB</v>
      </c>
      <c r="AG6249" s="153"/>
      <c r="AH6249" s="153"/>
      <c r="AI6249" t="s">
        <v>201</v>
      </c>
      <c r="AJ6249" t="s">
        <v>17878</v>
      </c>
      <c r="AK6249" s="9" t="str">
        <f>VLOOKUP(Y6249,zdroj!D:AJ,33,0)</f>
        <v>katA</v>
      </c>
    </row>
    <row r="6250" spans="8:37" x14ac:dyDescent="0.25">
      <c r="H6250" s="8"/>
      <c r="I6250" s="8"/>
      <c r="N6250" s="23"/>
      <c r="O6250" s="24"/>
      <c r="P6250" s="19"/>
      <c r="Q6250" s="19"/>
      <c r="R6250" s="19"/>
      <c r="U6250" s="27"/>
      <c r="Y6250" s="9" t="s">
        <v>591</v>
      </c>
      <c r="Z6250" s="9" t="s">
        <v>462</v>
      </c>
      <c r="AA6250" s="9" t="s">
        <v>237</v>
      </c>
      <c r="AB6250" s="9">
        <v>8025029</v>
      </c>
      <c r="AC6250" s="9" t="s">
        <v>7025</v>
      </c>
      <c r="AD6250" s="9" t="s">
        <v>231</v>
      </c>
      <c r="AE6250" s="5">
        <f t="shared" si="216"/>
        <v>0</v>
      </c>
      <c r="AF6250" s="5" t="str">
        <f t="shared" si="217"/>
        <v>katB</v>
      </c>
      <c r="AG6250" s="153"/>
      <c r="AH6250" s="153"/>
      <c r="AI6250" t="s">
        <v>201</v>
      </c>
      <c r="AJ6250" t="s">
        <v>17878</v>
      </c>
      <c r="AK6250" s="9" t="str">
        <f>VLOOKUP(Y6250,zdroj!D:AJ,33,0)</f>
        <v>katA</v>
      </c>
    </row>
    <row r="6251" spans="8:37" x14ac:dyDescent="0.25">
      <c r="H6251" s="8"/>
      <c r="I6251" s="8"/>
      <c r="N6251" s="23"/>
      <c r="O6251" s="24"/>
      <c r="P6251" s="19"/>
      <c r="Q6251" s="19"/>
      <c r="R6251" s="19"/>
      <c r="U6251" s="27"/>
      <c r="Y6251" s="9" t="s">
        <v>591</v>
      </c>
      <c r="Z6251" s="9" t="s">
        <v>462</v>
      </c>
      <c r="AA6251" s="9" t="s">
        <v>237</v>
      </c>
      <c r="AB6251" s="9">
        <v>8025037</v>
      </c>
      <c r="AC6251" s="9" t="s">
        <v>7026</v>
      </c>
      <c r="AD6251" s="9" t="s">
        <v>231</v>
      </c>
      <c r="AE6251" s="5">
        <f t="shared" si="216"/>
        <v>0</v>
      </c>
      <c r="AF6251" s="5" t="str">
        <f t="shared" si="217"/>
        <v>katB</v>
      </c>
      <c r="AG6251" s="153"/>
      <c r="AH6251" s="153"/>
      <c r="AI6251" t="s">
        <v>201</v>
      </c>
      <c r="AJ6251" t="s">
        <v>17878</v>
      </c>
      <c r="AK6251" s="9" t="str">
        <f>VLOOKUP(Y6251,zdroj!D:AJ,33,0)</f>
        <v>katA</v>
      </c>
    </row>
    <row r="6252" spans="8:37" x14ac:dyDescent="0.25">
      <c r="H6252" s="8"/>
      <c r="I6252" s="8"/>
      <c r="N6252" s="23"/>
      <c r="O6252" s="24"/>
      <c r="P6252" s="19"/>
      <c r="Q6252" s="19"/>
      <c r="R6252" s="19"/>
      <c r="U6252" s="27"/>
      <c r="Y6252" s="9" t="s">
        <v>591</v>
      </c>
      <c r="Z6252" s="9" t="s">
        <v>462</v>
      </c>
      <c r="AA6252" s="9" t="s">
        <v>237</v>
      </c>
      <c r="AB6252" s="9">
        <v>8025045</v>
      </c>
      <c r="AC6252" s="9" t="s">
        <v>7027</v>
      </c>
      <c r="AD6252" s="9" t="s">
        <v>225</v>
      </c>
      <c r="AE6252" s="5">
        <f t="shared" si="216"/>
        <v>0</v>
      </c>
      <c r="AF6252" s="5" t="str">
        <f t="shared" si="217"/>
        <v>katA</v>
      </c>
      <c r="AG6252" s="153"/>
      <c r="AH6252" s="153"/>
      <c r="AI6252" t="s">
        <v>201</v>
      </c>
      <c r="AJ6252" t="s">
        <v>17878</v>
      </c>
      <c r="AK6252" s="9" t="str">
        <f>VLOOKUP(Y6252,zdroj!D:AJ,33,0)</f>
        <v>katA</v>
      </c>
    </row>
    <row r="6253" spans="8:37" x14ac:dyDescent="0.25">
      <c r="H6253" s="8"/>
      <c r="I6253" s="8"/>
      <c r="N6253" s="23"/>
      <c r="O6253" s="24"/>
      <c r="P6253" s="19"/>
      <c r="Q6253" s="19"/>
      <c r="R6253" s="19"/>
      <c r="U6253" s="27"/>
      <c r="Y6253" s="9" t="s">
        <v>591</v>
      </c>
      <c r="Z6253" s="9" t="s">
        <v>462</v>
      </c>
      <c r="AA6253" s="9" t="s">
        <v>237</v>
      </c>
      <c r="AB6253" s="9">
        <v>8025053</v>
      </c>
      <c r="AC6253" s="9" t="s">
        <v>7028</v>
      </c>
      <c r="AD6253" s="9" t="s">
        <v>225</v>
      </c>
      <c r="AE6253" s="5">
        <f t="shared" si="216"/>
        <v>0</v>
      </c>
      <c r="AF6253" s="5" t="str">
        <f t="shared" si="217"/>
        <v>katA</v>
      </c>
      <c r="AG6253" s="153"/>
      <c r="AH6253" s="153"/>
      <c r="AI6253" t="s">
        <v>201</v>
      </c>
      <c r="AJ6253" t="s">
        <v>17878</v>
      </c>
      <c r="AK6253" s="9" t="str">
        <f>VLOOKUP(Y6253,zdroj!D:AJ,33,0)</f>
        <v>katA</v>
      </c>
    </row>
    <row r="6254" spans="8:37" x14ac:dyDescent="0.25">
      <c r="H6254" s="8"/>
      <c r="I6254" s="8"/>
      <c r="N6254" s="23"/>
      <c r="O6254" s="24"/>
      <c r="P6254" s="19"/>
      <c r="Q6254" s="19"/>
      <c r="R6254" s="19"/>
      <c r="U6254" s="27"/>
      <c r="Y6254" s="9" t="s">
        <v>591</v>
      </c>
      <c r="Z6254" s="9" t="s">
        <v>462</v>
      </c>
      <c r="AA6254" s="9" t="s">
        <v>237</v>
      </c>
      <c r="AB6254" s="9">
        <v>8025061</v>
      </c>
      <c r="AC6254" s="9" t="s">
        <v>7029</v>
      </c>
      <c r="AD6254" s="9" t="s">
        <v>231</v>
      </c>
      <c r="AE6254" s="5">
        <f t="shared" si="216"/>
        <v>0</v>
      </c>
      <c r="AF6254" s="5" t="str">
        <f t="shared" si="217"/>
        <v>katB</v>
      </c>
      <c r="AG6254" s="153"/>
      <c r="AH6254" s="153"/>
      <c r="AI6254" t="s">
        <v>201</v>
      </c>
      <c r="AJ6254" t="s">
        <v>17878</v>
      </c>
      <c r="AK6254" s="9" t="str">
        <f>VLOOKUP(Y6254,zdroj!D:AJ,33,0)</f>
        <v>katA</v>
      </c>
    </row>
    <row r="6255" spans="8:37" x14ac:dyDescent="0.25">
      <c r="H6255" s="8"/>
      <c r="I6255" s="8"/>
      <c r="N6255" s="23"/>
      <c r="O6255" s="24"/>
      <c r="P6255" s="19"/>
      <c r="Q6255" s="19"/>
      <c r="R6255" s="19"/>
      <c r="U6255" s="27"/>
      <c r="Y6255" s="9" t="s">
        <v>591</v>
      </c>
      <c r="Z6255" s="9" t="s">
        <v>462</v>
      </c>
      <c r="AA6255" s="9" t="s">
        <v>237</v>
      </c>
      <c r="AB6255" s="9">
        <v>8025070</v>
      </c>
      <c r="AC6255" s="9" t="s">
        <v>7030</v>
      </c>
      <c r="AD6255" s="9" t="s">
        <v>225</v>
      </c>
      <c r="AE6255" s="5">
        <f t="shared" si="216"/>
        <v>0</v>
      </c>
      <c r="AF6255" s="5" t="str">
        <f t="shared" si="217"/>
        <v>katA</v>
      </c>
      <c r="AG6255" s="153"/>
      <c r="AH6255" s="153"/>
      <c r="AI6255" t="s">
        <v>201</v>
      </c>
      <c r="AJ6255" t="s">
        <v>17878</v>
      </c>
      <c r="AK6255" s="9" t="str">
        <f>VLOOKUP(Y6255,zdroj!D:AJ,33,0)</f>
        <v>katA</v>
      </c>
    </row>
    <row r="6256" spans="8:37" x14ac:dyDescent="0.25">
      <c r="H6256" s="8"/>
      <c r="I6256" s="8"/>
      <c r="N6256" s="23"/>
      <c r="O6256" s="24"/>
      <c r="P6256" s="19"/>
      <c r="Q6256" s="19"/>
      <c r="R6256" s="19"/>
      <c r="U6256" s="27"/>
      <c r="Y6256" s="9" t="s">
        <v>591</v>
      </c>
      <c r="Z6256" s="9" t="s">
        <v>462</v>
      </c>
      <c r="AA6256" s="9" t="s">
        <v>237</v>
      </c>
      <c r="AB6256" s="9">
        <v>41739264</v>
      </c>
      <c r="AC6256" s="9" t="s">
        <v>7031</v>
      </c>
      <c r="AD6256" s="9" t="s">
        <v>225</v>
      </c>
      <c r="AE6256" s="5">
        <f t="shared" si="216"/>
        <v>0</v>
      </c>
      <c r="AF6256" s="5" t="str">
        <f t="shared" si="217"/>
        <v>katA</v>
      </c>
      <c r="AG6256" s="153"/>
      <c r="AH6256" s="153"/>
      <c r="AI6256" t="s">
        <v>201</v>
      </c>
      <c r="AJ6256" t="s">
        <v>17878</v>
      </c>
      <c r="AK6256" s="9" t="str">
        <f>VLOOKUP(Y6256,zdroj!D:AJ,33,0)</f>
        <v>katA</v>
      </c>
    </row>
    <row r="6257" spans="8:37" x14ac:dyDescent="0.25">
      <c r="H6257" s="8"/>
      <c r="I6257" s="8"/>
      <c r="N6257" s="23"/>
      <c r="O6257" s="24"/>
      <c r="P6257" s="19"/>
      <c r="Q6257" s="19"/>
      <c r="R6257" s="19"/>
      <c r="U6257" s="27"/>
      <c r="Y6257" s="9" t="s">
        <v>591</v>
      </c>
      <c r="Z6257" s="9" t="s">
        <v>462</v>
      </c>
      <c r="AA6257" s="9" t="s">
        <v>237</v>
      </c>
      <c r="AB6257" s="9">
        <v>80195083</v>
      </c>
      <c r="AC6257" s="9" t="s">
        <v>7032</v>
      </c>
      <c r="AD6257" s="9" t="s">
        <v>225</v>
      </c>
      <c r="AE6257" s="5">
        <f t="shared" si="216"/>
        <v>0</v>
      </c>
      <c r="AF6257" s="5" t="str">
        <f t="shared" si="217"/>
        <v>katA</v>
      </c>
      <c r="AG6257" s="153"/>
      <c r="AH6257" s="153"/>
      <c r="AI6257" t="s">
        <v>201</v>
      </c>
      <c r="AJ6257" t="s">
        <v>17878</v>
      </c>
      <c r="AK6257" s="9" t="str">
        <f>VLOOKUP(Y6257,zdroj!D:AJ,33,0)</f>
        <v>katA</v>
      </c>
    </row>
    <row r="6258" spans="8:37" x14ac:dyDescent="0.25">
      <c r="H6258" s="8"/>
      <c r="I6258" s="8"/>
      <c r="N6258" s="23"/>
      <c r="O6258" s="24"/>
      <c r="P6258" s="19"/>
      <c r="Q6258" s="19"/>
      <c r="R6258" s="19"/>
      <c r="U6258" s="27"/>
      <c r="Y6258" s="9" t="s">
        <v>591</v>
      </c>
      <c r="Z6258" s="9" t="s">
        <v>462</v>
      </c>
      <c r="AA6258" s="9" t="s">
        <v>237</v>
      </c>
      <c r="AB6258" s="9">
        <v>8024413</v>
      </c>
      <c r="AC6258" s="9" t="s">
        <v>7033</v>
      </c>
      <c r="AD6258" s="9" t="s">
        <v>225</v>
      </c>
      <c r="AE6258" s="5">
        <f t="shared" si="216"/>
        <v>0</v>
      </c>
      <c r="AF6258" s="5" t="str">
        <f t="shared" si="217"/>
        <v>katA</v>
      </c>
      <c r="AG6258" s="153"/>
      <c r="AH6258" s="153"/>
      <c r="AI6258" t="s">
        <v>201</v>
      </c>
      <c r="AJ6258" t="s">
        <v>17878</v>
      </c>
      <c r="AK6258" s="9" t="str">
        <f>VLOOKUP(Y6258,zdroj!D:AJ,33,0)</f>
        <v>katA</v>
      </c>
    </row>
    <row r="6259" spans="8:37" x14ac:dyDescent="0.25">
      <c r="H6259" s="8"/>
      <c r="I6259" s="8"/>
      <c r="N6259" s="23"/>
      <c r="O6259" s="24"/>
      <c r="P6259" s="19"/>
      <c r="Q6259" s="19"/>
      <c r="R6259" s="19"/>
      <c r="U6259" s="27"/>
      <c r="Y6259" s="9" t="s">
        <v>591</v>
      </c>
      <c r="Z6259" s="9" t="s">
        <v>462</v>
      </c>
      <c r="AA6259" s="9" t="s">
        <v>237</v>
      </c>
      <c r="AB6259" s="9">
        <v>81903707</v>
      </c>
      <c r="AC6259" s="9" t="s">
        <v>7034</v>
      </c>
      <c r="AD6259" s="9" t="s">
        <v>225</v>
      </c>
      <c r="AE6259" s="5">
        <f t="shared" si="216"/>
        <v>0</v>
      </c>
      <c r="AF6259" s="5" t="str">
        <f t="shared" si="217"/>
        <v>katA</v>
      </c>
      <c r="AG6259" s="153"/>
      <c r="AH6259" s="153"/>
      <c r="AI6259" t="s">
        <v>17879</v>
      </c>
      <c r="AJ6259" t="s">
        <v>17878</v>
      </c>
      <c r="AK6259" s="9" t="str">
        <f>VLOOKUP(Y6259,zdroj!D:AJ,33,0)</f>
        <v>katA</v>
      </c>
    </row>
    <row r="6260" spans="8:37" x14ac:dyDescent="0.25">
      <c r="H6260" s="8"/>
      <c r="I6260" s="8"/>
      <c r="N6260" s="23"/>
      <c r="O6260" s="24"/>
      <c r="P6260" s="19"/>
      <c r="Q6260" s="19"/>
      <c r="R6260" s="19"/>
      <c r="U6260" s="27"/>
      <c r="Y6260" s="9" t="s">
        <v>591</v>
      </c>
      <c r="Z6260" s="9" t="s">
        <v>462</v>
      </c>
      <c r="AA6260" s="9" t="s">
        <v>237</v>
      </c>
      <c r="AB6260" s="9">
        <v>83131698</v>
      </c>
      <c r="AC6260" s="9" t="s">
        <v>7035</v>
      </c>
      <c r="AD6260" s="9" t="s">
        <v>231</v>
      </c>
      <c r="AE6260" s="5">
        <f t="shared" si="216"/>
        <v>0</v>
      </c>
      <c r="AF6260" s="5" t="str">
        <f t="shared" si="217"/>
        <v>katB</v>
      </c>
      <c r="AG6260" s="153"/>
      <c r="AH6260" s="153"/>
      <c r="AI6260" t="s">
        <v>201</v>
      </c>
      <c r="AJ6260" t="s">
        <v>17878</v>
      </c>
      <c r="AK6260" s="9" t="str">
        <f>VLOOKUP(Y6260,zdroj!D:AJ,33,0)</f>
        <v>katA</v>
      </c>
    </row>
    <row r="6261" spans="8:37" x14ac:dyDescent="0.25">
      <c r="H6261" s="8"/>
      <c r="I6261" s="8"/>
      <c r="N6261" s="23"/>
      <c r="O6261" s="24"/>
      <c r="P6261" s="19"/>
      <c r="Q6261" s="19"/>
      <c r="R6261" s="19"/>
      <c r="U6261" s="27"/>
      <c r="Y6261" s="9" t="s">
        <v>592</v>
      </c>
      <c r="Z6261" s="9" t="s">
        <v>462</v>
      </c>
      <c r="AA6261" s="9" t="s">
        <v>198</v>
      </c>
      <c r="AB6261" s="9">
        <v>8025711</v>
      </c>
      <c r="AC6261" s="9" t="s">
        <v>7036</v>
      </c>
      <c r="AD6261" s="9" t="s">
        <v>231</v>
      </c>
      <c r="AE6261" s="5">
        <f t="shared" si="216"/>
        <v>0</v>
      </c>
      <c r="AF6261" s="5" t="str">
        <f t="shared" si="217"/>
        <v>katB</v>
      </c>
      <c r="AG6261" s="153"/>
      <c r="AH6261" s="153"/>
      <c r="AI6261" t="s">
        <v>236</v>
      </c>
      <c r="AJ6261" t="s">
        <v>17878</v>
      </c>
      <c r="AK6261" s="9" t="str">
        <f>VLOOKUP(Y6261,zdroj!D:AJ,33,0)</f>
        <v>katB</v>
      </c>
    </row>
    <row r="6262" spans="8:37" x14ac:dyDescent="0.25">
      <c r="H6262" s="8"/>
      <c r="I6262" s="8"/>
      <c r="N6262" s="23"/>
      <c r="O6262" s="24"/>
      <c r="P6262" s="19"/>
      <c r="Q6262" s="19"/>
      <c r="R6262" s="19"/>
      <c r="U6262" s="27"/>
      <c r="Y6262" s="9" t="s">
        <v>592</v>
      </c>
      <c r="Z6262" s="9" t="s">
        <v>462</v>
      </c>
      <c r="AA6262" s="9" t="s">
        <v>198</v>
      </c>
      <c r="AB6262" s="9">
        <v>8025801</v>
      </c>
      <c r="AC6262" s="9" t="s">
        <v>7037</v>
      </c>
      <c r="AD6262" s="9" t="s">
        <v>231</v>
      </c>
      <c r="AE6262" s="5">
        <f t="shared" si="216"/>
        <v>0</v>
      </c>
      <c r="AF6262" s="5" t="str">
        <f t="shared" si="217"/>
        <v>katB</v>
      </c>
      <c r="AG6262" s="153"/>
      <c r="AH6262" s="153"/>
      <c r="AI6262" t="s">
        <v>195</v>
      </c>
      <c r="AJ6262" t="s">
        <v>340</v>
      </c>
      <c r="AK6262" s="9" t="str">
        <f>VLOOKUP(Y6262,zdroj!D:AJ,33,0)</f>
        <v>katB</v>
      </c>
    </row>
    <row r="6263" spans="8:37" x14ac:dyDescent="0.25">
      <c r="H6263" s="8"/>
      <c r="I6263" s="8"/>
      <c r="N6263" s="23"/>
      <c r="O6263" s="24"/>
      <c r="P6263" s="19"/>
      <c r="Q6263" s="19"/>
      <c r="R6263" s="19"/>
      <c r="U6263" s="27"/>
      <c r="Y6263" s="9" t="s">
        <v>592</v>
      </c>
      <c r="Z6263" s="9" t="s">
        <v>462</v>
      </c>
      <c r="AA6263" s="9" t="s">
        <v>198</v>
      </c>
      <c r="AB6263" s="9">
        <v>8026564</v>
      </c>
      <c r="AC6263" s="9" t="s">
        <v>7038</v>
      </c>
      <c r="AD6263" s="9" t="s">
        <v>231</v>
      </c>
      <c r="AE6263" s="5">
        <f t="shared" si="216"/>
        <v>0</v>
      </c>
      <c r="AF6263" s="5" t="str">
        <f t="shared" si="217"/>
        <v>katB</v>
      </c>
      <c r="AG6263" s="153"/>
      <c r="AH6263" s="153"/>
      <c r="AI6263" t="s">
        <v>195</v>
      </c>
      <c r="AJ6263" t="s">
        <v>340</v>
      </c>
      <c r="AK6263" s="9" t="str">
        <f>VLOOKUP(Y6263,zdroj!D:AJ,33,0)</f>
        <v>katB</v>
      </c>
    </row>
    <row r="6264" spans="8:37" x14ac:dyDescent="0.25">
      <c r="H6264" s="8"/>
      <c r="I6264" s="8"/>
      <c r="N6264" s="23"/>
      <c r="O6264" s="24"/>
      <c r="P6264" s="19"/>
      <c r="Q6264" s="19"/>
      <c r="R6264" s="19"/>
      <c r="U6264" s="27"/>
      <c r="Y6264" s="9" t="s">
        <v>592</v>
      </c>
      <c r="Z6264" s="9" t="s">
        <v>462</v>
      </c>
      <c r="AA6264" s="9" t="s">
        <v>198</v>
      </c>
      <c r="AB6264" s="9">
        <v>8026572</v>
      </c>
      <c r="AC6264" s="9" t="s">
        <v>7039</v>
      </c>
      <c r="AD6264" s="9" t="s">
        <v>231</v>
      </c>
      <c r="AE6264" s="5">
        <f t="shared" si="216"/>
        <v>0</v>
      </c>
      <c r="AF6264" s="5" t="str">
        <f t="shared" si="217"/>
        <v>katB</v>
      </c>
      <c r="AG6264" s="153"/>
      <c r="AH6264" s="153"/>
      <c r="AI6264" t="s">
        <v>236</v>
      </c>
      <c r="AJ6264" t="s">
        <v>17878</v>
      </c>
      <c r="AK6264" s="9" t="str">
        <f>VLOOKUP(Y6264,zdroj!D:AJ,33,0)</f>
        <v>katB</v>
      </c>
    </row>
    <row r="6265" spans="8:37" x14ac:dyDescent="0.25">
      <c r="H6265" s="8"/>
      <c r="I6265" s="8"/>
      <c r="N6265" s="23"/>
      <c r="O6265" s="24"/>
      <c r="P6265" s="19"/>
      <c r="Q6265" s="19"/>
      <c r="R6265" s="19"/>
      <c r="U6265" s="27"/>
      <c r="Y6265" s="9" t="s">
        <v>592</v>
      </c>
      <c r="Z6265" s="9" t="s">
        <v>462</v>
      </c>
      <c r="AA6265" s="9" t="s">
        <v>198</v>
      </c>
      <c r="AB6265" s="9">
        <v>8026581</v>
      </c>
      <c r="AC6265" s="9" t="s">
        <v>7040</v>
      </c>
      <c r="AD6265" s="9" t="s">
        <v>231</v>
      </c>
      <c r="AE6265" s="5">
        <f t="shared" si="216"/>
        <v>0</v>
      </c>
      <c r="AF6265" s="5" t="str">
        <f t="shared" si="217"/>
        <v>katB</v>
      </c>
      <c r="AG6265" s="153"/>
      <c r="AH6265" s="153"/>
      <c r="AI6265" t="s">
        <v>195</v>
      </c>
      <c r="AJ6265" t="s">
        <v>340</v>
      </c>
      <c r="AK6265" s="9" t="str">
        <f>VLOOKUP(Y6265,zdroj!D:AJ,33,0)</f>
        <v>katB</v>
      </c>
    </row>
    <row r="6266" spans="8:37" x14ac:dyDescent="0.25">
      <c r="H6266" s="8"/>
      <c r="I6266" s="8"/>
      <c r="N6266" s="23"/>
      <c r="O6266" s="24"/>
      <c r="P6266" s="19"/>
      <c r="Q6266" s="19"/>
      <c r="R6266" s="19"/>
      <c r="U6266" s="27"/>
      <c r="Y6266" s="9" t="s">
        <v>592</v>
      </c>
      <c r="Z6266" s="9" t="s">
        <v>462</v>
      </c>
      <c r="AA6266" s="9" t="s">
        <v>198</v>
      </c>
      <c r="AB6266" s="9">
        <v>8026599</v>
      </c>
      <c r="AC6266" s="9" t="s">
        <v>7041</v>
      </c>
      <c r="AD6266" s="9" t="s">
        <v>231</v>
      </c>
      <c r="AE6266" s="5">
        <f t="shared" si="216"/>
        <v>0</v>
      </c>
      <c r="AF6266" s="5" t="str">
        <f t="shared" si="217"/>
        <v>katB</v>
      </c>
      <c r="AG6266" s="153"/>
      <c r="AH6266" s="153"/>
      <c r="AI6266" t="s">
        <v>195</v>
      </c>
      <c r="AJ6266" t="s">
        <v>340</v>
      </c>
      <c r="AK6266" s="9" t="str">
        <f>VLOOKUP(Y6266,zdroj!D:AJ,33,0)</f>
        <v>katB</v>
      </c>
    </row>
    <row r="6267" spans="8:37" x14ac:dyDescent="0.25">
      <c r="H6267" s="8"/>
      <c r="I6267" s="8"/>
      <c r="N6267" s="23"/>
      <c r="O6267" s="24"/>
      <c r="P6267" s="19"/>
      <c r="Q6267" s="19"/>
      <c r="R6267" s="19"/>
      <c r="U6267" s="27"/>
      <c r="Y6267" s="9" t="s">
        <v>592</v>
      </c>
      <c r="Z6267" s="9" t="s">
        <v>462</v>
      </c>
      <c r="AA6267" s="9" t="s">
        <v>198</v>
      </c>
      <c r="AB6267" s="9">
        <v>8026637</v>
      </c>
      <c r="AC6267" s="9" t="s">
        <v>7042</v>
      </c>
      <c r="AD6267" s="9" t="s">
        <v>800</v>
      </c>
      <c r="AE6267" s="5">
        <f t="shared" si="216"/>
        <v>0</v>
      </c>
      <c r="AF6267" s="5" t="str">
        <f t="shared" si="217"/>
        <v>Pokryto</v>
      </c>
      <c r="AG6267" s="153"/>
      <c r="AH6267" s="153"/>
      <c r="AI6267" t="s">
        <v>195</v>
      </c>
      <c r="AJ6267" t="s">
        <v>800</v>
      </c>
      <c r="AK6267" s="9" t="str">
        <f>VLOOKUP(Y6267,zdroj!D:AJ,33,0)</f>
        <v>katB</v>
      </c>
    </row>
    <row r="6268" spans="8:37" x14ac:dyDescent="0.25">
      <c r="H6268" s="8"/>
      <c r="I6268" s="8"/>
      <c r="N6268" s="23"/>
      <c r="O6268" s="24"/>
      <c r="P6268" s="19"/>
      <c r="Q6268" s="19"/>
      <c r="R6268" s="19"/>
      <c r="U6268" s="27"/>
      <c r="Y6268" s="9" t="s">
        <v>592</v>
      </c>
      <c r="Z6268" s="9" t="s">
        <v>462</v>
      </c>
      <c r="AA6268" s="9" t="s">
        <v>198</v>
      </c>
      <c r="AB6268" s="9">
        <v>8025819</v>
      </c>
      <c r="AC6268" s="9" t="s">
        <v>7043</v>
      </c>
      <c r="AD6268" s="9" t="s">
        <v>231</v>
      </c>
      <c r="AE6268" s="5">
        <f t="shared" si="216"/>
        <v>0</v>
      </c>
      <c r="AF6268" s="5" t="str">
        <f t="shared" si="217"/>
        <v>katB</v>
      </c>
      <c r="AG6268" s="153"/>
      <c r="AH6268" s="153"/>
      <c r="AI6268" t="s">
        <v>195</v>
      </c>
      <c r="AJ6268" t="s">
        <v>340</v>
      </c>
      <c r="AK6268" s="9" t="str">
        <f>VLOOKUP(Y6268,zdroj!D:AJ,33,0)</f>
        <v>katB</v>
      </c>
    </row>
    <row r="6269" spans="8:37" x14ac:dyDescent="0.25">
      <c r="H6269" s="8"/>
      <c r="I6269" s="8"/>
      <c r="N6269" s="23"/>
      <c r="O6269" s="24"/>
      <c r="P6269" s="19"/>
      <c r="Q6269" s="19"/>
      <c r="R6269" s="19"/>
      <c r="U6269" s="27"/>
      <c r="Y6269" s="9" t="s">
        <v>592</v>
      </c>
      <c r="Z6269" s="9" t="s">
        <v>462</v>
      </c>
      <c r="AA6269" s="9" t="s">
        <v>198</v>
      </c>
      <c r="AB6269" s="9">
        <v>8026645</v>
      </c>
      <c r="AC6269" s="9" t="s">
        <v>7044</v>
      </c>
      <c r="AD6269" s="9" t="s">
        <v>231</v>
      </c>
      <c r="AE6269" s="5">
        <f t="shared" si="216"/>
        <v>0</v>
      </c>
      <c r="AF6269" s="5" t="str">
        <f t="shared" si="217"/>
        <v>katB</v>
      </c>
      <c r="AG6269" s="153"/>
      <c r="AH6269" s="153"/>
      <c r="AI6269" t="s">
        <v>195</v>
      </c>
      <c r="AJ6269" t="s">
        <v>340</v>
      </c>
      <c r="AK6269" s="9" t="str">
        <f>VLOOKUP(Y6269,zdroj!D:AJ,33,0)</f>
        <v>katB</v>
      </c>
    </row>
    <row r="6270" spans="8:37" x14ac:dyDescent="0.25">
      <c r="H6270" s="8"/>
      <c r="I6270" s="8"/>
      <c r="N6270" s="23"/>
      <c r="O6270" s="24"/>
      <c r="P6270" s="19"/>
      <c r="Q6270" s="19"/>
      <c r="R6270" s="19"/>
      <c r="U6270" s="27"/>
      <c r="Y6270" s="9" t="s">
        <v>592</v>
      </c>
      <c r="Z6270" s="9" t="s">
        <v>462</v>
      </c>
      <c r="AA6270" s="9" t="s">
        <v>198</v>
      </c>
      <c r="AB6270" s="9">
        <v>8026670</v>
      </c>
      <c r="AC6270" s="9" t="s">
        <v>7045</v>
      </c>
      <c r="AD6270" s="9" t="s">
        <v>231</v>
      </c>
      <c r="AE6270" s="5">
        <f t="shared" si="216"/>
        <v>0</v>
      </c>
      <c r="AF6270" s="5" t="str">
        <f t="shared" si="217"/>
        <v>katB</v>
      </c>
      <c r="AG6270" s="153"/>
      <c r="AH6270" s="153"/>
      <c r="AI6270" t="s">
        <v>195</v>
      </c>
      <c r="AJ6270" t="s">
        <v>340</v>
      </c>
      <c r="AK6270" s="9" t="str">
        <f>VLOOKUP(Y6270,zdroj!D:AJ,33,0)</f>
        <v>katB</v>
      </c>
    </row>
    <row r="6271" spans="8:37" x14ac:dyDescent="0.25">
      <c r="H6271" s="8"/>
      <c r="I6271" s="8"/>
      <c r="N6271" s="23"/>
      <c r="O6271" s="24"/>
      <c r="P6271" s="19"/>
      <c r="Q6271" s="19"/>
      <c r="R6271" s="19"/>
      <c r="U6271" s="27"/>
      <c r="Y6271" s="9" t="s">
        <v>592</v>
      </c>
      <c r="Z6271" s="9" t="s">
        <v>462</v>
      </c>
      <c r="AA6271" s="9" t="s">
        <v>198</v>
      </c>
      <c r="AB6271" s="9">
        <v>8026688</v>
      </c>
      <c r="AC6271" s="9" t="s">
        <v>7046</v>
      </c>
      <c r="AD6271" s="9" t="s">
        <v>231</v>
      </c>
      <c r="AE6271" s="5">
        <f t="shared" si="216"/>
        <v>0</v>
      </c>
      <c r="AF6271" s="5" t="str">
        <f t="shared" si="217"/>
        <v>katB</v>
      </c>
      <c r="AG6271" s="153"/>
      <c r="AH6271" s="153"/>
      <c r="AI6271" t="s">
        <v>195</v>
      </c>
      <c r="AJ6271" t="s">
        <v>340</v>
      </c>
      <c r="AK6271" s="9" t="str">
        <f>VLOOKUP(Y6271,zdroj!D:AJ,33,0)</f>
        <v>katB</v>
      </c>
    </row>
    <row r="6272" spans="8:37" x14ac:dyDescent="0.25">
      <c r="H6272" s="8"/>
      <c r="I6272" s="8"/>
      <c r="N6272" s="23"/>
      <c r="O6272" s="24"/>
      <c r="P6272" s="19"/>
      <c r="Q6272" s="19"/>
      <c r="R6272" s="19"/>
      <c r="U6272" s="27"/>
      <c r="Y6272" s="9" t="s">
        <v>592</v>
      </c>
      <c r="Z6272" s="9" t="s">
        <v>462</v>
      </c>
      <c r="AA6272" s="9" t="s">
        <v>198</v>
      </c>
      <c r="AB6272" s="9">
        <v>8026696</v>
      </c>
      <c r="AC6272" s="9" t="s">
        <v>7047</v>
      </c>
      <c r="AD6272" s="9" t="s">
        <v>231</v>
      </c>
      <c r="AE6272" s="5">
        <f t="shared" si="216"/>
        <v>0</v>
      </c>
      <c r="AF6272" s="5" t="str">
        <f t="shared" si="217"/>
        <v>katB</v>
      </c>
      <c r="AG6272" s="153"/>
      <c r="AH6272" s="153"/>
      <c r="AI6272" t="s">
        <v>195</v>
      </c>
      <c r="AJ6272" t="s">
        <v>340</v>
      </c>
      <c r="AK6272" s="9" t="str">
        <f>VLOOKUP(Y6272,zdroj!D:AJ,33,0)</f>
        <v>katB</v>
      </c>
    </row>
    <row r="6273" spans="8:37" x14ac:dyDescent="0.25">
      <c r="H6273" s="8"/>
      <c r="I6273" s="8"/>
      <c r="N6273" s="23"/>
      <c r="O6273" s="24"/>
      <c r="P6273" s="19"/>
      <c r="Q6273" s="19"/>
      <c r="R6273" s="19"/>
      <c r="U6273" s="27"/>
      <c r="Y6273" s="9" t="s">
        <v>592</v>
      </c>
      <c r="Z6273" s="9" t="s">
        <v>462</v>
      </c>
      <c r="AA6273" s="9" t="s">
        <v>198</v>
      </c>
      <c r="AB6273" s="9">
        <v>8025827</v>
      </c>
      <c r="AC6273" s="9" t="s">
        <v>7048</v>
      </c>
      <c r="AD6273" s="9" t="s">
        <v>231</v>
      </c>
      <c r="AE6273" s="5">
        <f t="shared" si="216"/>
        <v>0</v>
      </c>
      <c r="AF6273" s="5" t="str">
        <f t="shared" si="217"/>
        <v>katB</v>
      </c>
      <c r="AG6273" s="153"/>
      <c r="AH6273" s="153"/>
      <c r="AI6273" t="s">
        <v>195</v>
      </c>
      <c r="AJ6273" t="s">
        <v>340</v>
      </c>
      <c r="AK6273" s="9" t="str">
        <f>VLOOKUP(Y6273,zdroj!D:AJ,33,0)</f>
        <v>katB</v>
      </c>
    </row>
    <row r="6274" spans="8:37" x14ac:dyDescent="0.25">
      <c r="H6274" s="8"/>
      <c r="I6274" s="8"/>
      <c r="N6274" s="23"/>
      <c r="O6274" s="24"/>
      <c r="P6274" s="19"/>
      <c r="Q6274" s="19"/>
      <c r="R6274" s="19"/>
      <c r="U6274" s="27"/>
      <c r="Y6274" s="9" t="s">
        <v>592</v>
      </c>
      <c r="Z6274" s="9" t="s">
        <v>462</v>
      </c>
      <c r="AA6274" s="9" t="s">
        <v>198</v>
      </c>
      <c r="AB6274" s="9">
        <v>8026718</v>
      </c>
      <c r="AC6274" s="9" t="s">
        <v>7049</v>
      </c>
      <c r="AD6274" s="9" t="s">
        <v>231</v>
      </c>
      <c r="AE6274" s="5">
        <f t="shared" si="216"/>
        <v>0</v>
      </c>
      <c r="AF6274" s="5" t="str">
        <f t="shared" si="217"/>
        <v>katB</v>
      </c>
      <c r="AG6274" s="153"/>
      <c r="AH6274" s="153"/>
      <c r="AI6274" t="s">
        <v>195</v>
      </c>
      <c r="AJ6274" t="s">
        <v>340</v>
      </c>
      <c r="AK6274" s="9" t="str">
        <f>VLOOKUP(Y6274,zdroj!D:AJ,33,0)</f>
        <v>katB</v>
      </c>
    </row>
    <row r="6275" spans="8:37" x14ac:dyDescent="0.25">
      <c r="H6275" s="8"/>
      <c r="I6275" s="8"/>
      <c r="N6275" s="23"/>
      <c r="O6275" s="24"/>
      <c r="P6275" s="19"/>
      <c r="Q6275" s="19"/>
      <c r="R6275" s="19"/>
      <c r="U6275" s="27"/>
      <c r="Y6275" s="9" t="s">
        <v>592</v>
      </c>
      <c r="Z6275" s="9" t="s">
        <v>462</v>
      </c>
      <c r="AA6275" s="9" t="s">
        <v>198</v>
      </c>
      <c r="AB6275" s="9">
        <v>8026726</v>
      </c>
      <c r="AC6275" s="9" t="s">
        <v>7050</v>
      </c>
      <c r="AD6275" s="9" t="s">
        <v>231</v>
      </c>
      <c r="AE6275" s="5">
        <f t="shared" si="216"/>
        <v>0</v>
      </c>
      <c r="AF6275" s="5" t="str">
        <f t="shared" si="217"/>
        <v>katB</v>
      </c>
      <c r="AG6275" s="153"/>
      <c r="AH6275" s="153"/>
      <c r="AI6275" t="s">
        <v>195</v>
      </c>
      <c r="AJ6275" t="s">
        <v>340</v>
      </c>
      <c r="AK6275" s="9" t="str">
        <f>VLOOKUP(Y6275,zdroj!D:AJ,33,0)</f>
        <v>katB</v>
      </c>
    </row>
    <row r="6276" spans="8:37" x14ac:dyDescent="0.25">
      <c r="H6276" s="8"/>
      <c r="I6276" s="8"/>
      <c r="N6276" s="23"/>
      <c r="O6276" s="24"/>
      <c r="P6276" s="19"/>
      <c r="Q6276" s="19"/>
      <c r="R6276" s="19"/>
      <c r="U6276" s="27"/>
      <c r="Y6276" s="9" t="s">
        <v>592</v>
      </c>
      <c r="Z6276" s="9" t="s">
        <v>462</v>
      </c>
      <c r="AA6276" s="9" t="s">
        <v>198</v>
      </c>
      <c r="AB6276" s="9">
        <v>8026734</v>
      </c>
      <c r="AC6276" s="9" t="s">
        <v>7051</v>
      </c>
      <c r="AD6276" s="9" t="s">
        <v>231</v>
      </c>
      <c r="AE6276" s="5">
        <f t="shared" si="216"/>
        <v>0</v>
      </c>
      <c r="AF6276" s="5" t="str">
        <f t="shared" si="217"/>
        <v>katB</v>
      </c>
      <c r="AG6276" s="153"/>
      <c r="AH6276" s="153"/>
      <c r="AI6276" t="s">
        <v>195</v>
      </c>
      <c r="AJ6276" t="s">
        <v>340</v>
      </c>
      <c r="AK6276" s="9" t="str">
        <f>VLOOKUP(Y6276,zdroj!D:AJ,33,0)</f>
        <v>katB</v>
      </c>
    </row>
    <row r="6277" spans="8:37" x14ac:dyDescent="0.25">
      <c r="H6277" s="8"/>
      <c r="I6277" s="8"/>
      <c r="N6277" s="23"/>
      <c r="O6277" s="24"/>
      <c r="P6277" s="19"/>
      <c r="Q6277" s="19"/>
      <c r="R6277" s="19"/>
      <c r="U6277" s="27"/>
      <c r="Y6277" s="9" t="s">
        <v>592</v>
      </c>
      <c r="Z6277" s="9" t="s">
        <v>462</v>
      </c>
      <c r="AA6277" s="9" t="s">
        <v>198</v>
      </c>
      <c r="AB6277" s="9">
        <v>8026742</v>
      </c>
      <c r="AC6277" s="9" t="s">
        <v>7052</v>
      </c>
      <c r="AD6277" s="9" t="s">
        <v>231</v>
      </c>
      <c r="AE6277" s="5">
        <f t="shared" si="216"/>
        <v>0</v>
      </c>
      <c r="AF6277" s="5" t="str">
        <f t="shared" si="217"/>
        <v>katB</v>
      </c>
      <c r="AG6277" s="153"/>
      <c r="AH6277" s="153"/>
      <c r="AI6277" t="s">
        <v>195</v>
      </c>
      <c r="AJ6277" t="s">
        <v>340</v>
      </c>
      <c r="AK6277" s="9" t="str">
        <f>VLOOKUP(Y6277,zdroj!D:AJ,33,0)</f>
        <v>katB</v>
      </c>
    </row>
    <row r="6278" spans="8:37" x14ac:dyDescent="0.25">
      <c r="H6278" s="8"/>
      <c r="I6278" s="8"/>
      <c r="N6278" s="23"/>
      <c r="O6278" s="24"/>
      <c r="P6278" s="19"/>
      <c r="Q6278" s="19"/>
      <c r="R6278" s="19"/>
      <c r="U6278" s="27"/>
      <c r="Y6278" s="9" t="s">
        <v>592</v>
      </c>
      <c r="Z6278" s="9" t="s">
        <v>462</v>
      </c>
      <c r="AA6278" s="9" t="s">
        <v>198</v>
      </c>
      <c r="AB6278" s="9">
        <v>8026751</v>
      </c>
      <c r="AC6278" s="9" t="s">
        <v>7053</v>
      </c>
      <c r="AD6278" s="9" t="s">
        <v>231</v>
      </c>
      <c r="AE6278" s="5">
        <f t="shared" si="216"/>
        <v>0</v>
      </c>
      <c r="AF6278" s="5" t="str">
        <f t="shared" si="217"/>
        <v>katB</v>
      </c>
      <c r="AG6278" s="153"/>
      <c r="AH6278" s="153"/>
      <c r="AI6278" t="s">
        <v>195</v>
      </c>
      <c r="AJ6278" t="s">
        <v>340</v>
      </c>
      <c r="AK6278" s="9" t="str">
        <f>VLOOKUP(Y6278,zdroj!D:AJ,33,0)</f>
        <v>katB</v>
      </c>
    </row>
    <row r="6279" spans="8:37" x14ac:dyDescent="0.25">
      <c r="H6279" s="8"/>
      <c r="I6279" s="8"/>
      <c r="N6279" s="23"/>
      <c r="O6279" s="24"/>
      <c r="P6279" s="19"/>
      <c r="Q6279" s="19"/>
      <c r="R6279" s="19"/>
      <c r="U6279" s="27"/>
      <c r="Y6279" s="9" t="s">
        <v>592</v>
      </c>
      <c r="Z6279" s="9" t="s">
        <v>462</v>
      </c>
      <c r="AA6279" s="9" t="s">
        <v>198</v>
      </c>
      <c r="AB6279" s="9">
        <v>8025835</v>
      </c>
      <c r="AC6279" s="9" t="s">
        <v>7054</v>
      </c>
      <c r="AD6279" s="9" t="s">
        <v>231</v>
      </c>
      <c r="AE6279" s="5">
        <f t="shared" si="216"/>
        <v>0</v>
      </c>
      <c r="AF6279" s="5" t="str">
        <f t="shared" si="217"/>
        <v>katB</v>
      </c>
      <c r="AG6279" s="153"/>
      <c r="AH6279" s="153"/>
      <c r="AI6279" t="s">
        <v>195</v>
      </c>
      <c r="AJ6279" t="s">
        <v>340</v>
      </c>
      <c r="AK6279" s="9" t="str">
        <f>VLOOKUP(Y6279,zdroj!D:AJ,33,0)</f>
        <v>katB</v>
      </c>
    </row>
    <row r="6280" spans="8:37" x14ac:dyDescent="0.25">
      <c r="H6280" s="8"/>
      <c r="I6280" s="8"/>
      <c r="N6280" s="23"/>
      <c r="O6280" s="24"/>
      <c r="P6280" s="19"/>
      <c r="Q6280" s="19"/>
      <c r="R6280" s="19"/>
      <c r="U6280" s="27"/>
      <c r="Y6280" s="9" t="s">
        <v>592</v>
      </c>
      <c r="Z6280" s="9" t="s">
        <v>462</v>
      </c>
      <c r="AA6280" s="9" t="s">
        <v>198</v>
      </c>
      <c r="AB6280" s="9">
        <v>8026769</v>
      </c>
      <c r="AC6280" s="9" t="s">
        <v>7055</v>
      </c>
      <c r="AD6280" s="9" t="s">
        <v>231</v>
      </c>
      <c r="AE6280" s="5">
        <f t="shared" si="216"/>
        <v>0</v>
      </c>
      <c r="AF6280" s="5" t="str">
        <f t="shared" si="217"/>
        <v>katB</v>
      </c>
      <c r="AG6280" s="153"/>
      <c r="AH6280" s="153"/>
      <c r="AI6280" t="s">
        <v>236</v>
      </c>
      <c r="AJ6280" t="s">
        <v>17878</v>
      </c>
      <c r="AK6280" s="9" t="str">
        <f>VLOOKUP(Y6280,zdroj!D:AJ,33,0)</f>
        <v>katB</v>
      </c>
    </row>
    <row r="6281" spans="8:37" x14ac:dyDescent="0.25">
      <c r="H6281" s="8"/>
      <c r="I6281" s="8"/>
      <c r="N6281" s="23"/>
      <c r="O6281" s="24"/>
      <c r="P6281" s="19"/>
      <c r="Q6281" s="19"/>
      <c r="R6281" s="19"/>
      <c r="U6281" s="27"/>
      <c r="Y6281" s="9" t="s">
        <v>592</v>
      </c>
      <c r="Z6281" s="9" t="s">
        <v>462</v>
      </c>
      <c r="AA6281" s="9" t="s">
        <v>198</v>
      </c>
      <c r="AB6281" s="9">
        <v>8026777</v>
      </c>
      <c r="AC6281" s="9" t="s">
        <v>7056</v>
      </c>
      <c r="AD6281" s="9" t="s">
        <v>231</v>
      </c>
      <c r="AE6281" s="5">
        <f t="shared" si="216"/>
        <v>0</v>
      </c>
      <c r="AF6281" s="5" t="str">
        <f t="shared" si="217"/>
        <v>katB</v>
      </c>
      <c r="AG6281" s="153"/>
      <c r="AH6281" s="153"/>
      <c r="AI6281" t="s">
        <v>195</v>
      </c>
      <c r="AJ6281" t="s">
        <v>340</v>
      </c>
      <c r="AK6281" s="9" t="str">
        <f>VLOOKUP(Y6281,zdroj!D:AJ,33,0)</f>
        <v>katB</v>
      </c>
    </row>
    <row r="6282" spans="8:37" x14ac:dyDescent="0.25">
      <c r="H6282" s="8"/>
      <c r="I6282" s="8"/>
      <c r="N6282" s="23"/>
      <c r="O6282" s="24"/>
      <c r="P6282" s="19"/>
      <c r="Q6282" s="19"/>
      <c r="R6282" s="19"/>
      <c r="U6282" s="27"/>
      <c r="Y6282" s="9" t="s">
        <v>592</v>
      </c>
      <c r="Z6282" s="9" t="s">
        <v>462</v>
      </c>
      <c r="AA6282" s="9" t="s">
        <v>198</v>
      </c>
      <c r="AB6282" s="9">
        <v>8026785</v>
      </c>
      <c r="AC6282" s="9" t="s">
        <v>7057</v>
      </c>
      <c r="AD6282" s="9" t="s">
        <v>231</v>
      </c>
      <c r="AE6282" s="5">
        <f t="shared" ref="AE6282:AE6345" si="218">VLOOKUP(Y6282,K:T,10,0)</f>
        <v>0</v>
      </c>
      <c r="AF6282" s="5" t="str">
        <f t="shared" ref="AF6282:AF6345" si="219">IF(AE6282="A",IF(AD6282="katA","katB",AD6282),AD6282)</f>
        <v>katB</v>
      </c>
      <c r="AG6282" s="153"/>
      <c r="AH6282" s="153"/>
      <c r="AI6282" t="s">
        <v>195</v>
      </c>
      <c r="AJ6282" t="s">
        <v>340</v>
      </c>
      <c r="AK6282" s="9" t="str">
        <f>VLOOKUP(Y6282,zdroj!D:AJ,33,0)</f>
        <v>katB</v>
      </c>
    </row>
    <row r="6283" spans="8:37" x14ac:dyDescent="0.25">
      <c r="H6283" s="8"/>
      <c r="I6283" s="8"/>
      <c r="N6283" s="23"/>
      <c r="O6283" s="24"/>
      <c r="P6283" s="19"/>
      <c r="Q6283" s="19"/>
      <c r="R6283" s="19"/>
      <c r="U6283" s="27"/>
      <c r="Y6283" s="9" t="s">
        <v>592</v>
      </c>
      <c r="Z6283" s="9" t="s">
        <v>462</v>
      </c>
      <c r="AA6283" s="9" t="s">
        <v>198</v>
      </c>
      <c r="AB6283" s="9">
        <v>8025843</v>
      </c>
      <c r="AC6283" s="9" t="s">
        <v>7058</v>
      </c>
      <c r="AD6283" s="9" t="s">
        <v>231</v>
      </c>
      <c r="AE6283" s="5">
        <f t="shared" si="218"/>
        <v>0</v>
      </c>
      <c r="AF6283" s="5" t="str">
        <f t="shared" si="219"/>
        <v>katB</v>
      </c>
      <c r="AG6283" s="153"/>
      <c r="AH6283" s="153"/>
      <c r="AI6283" t="s">
        <v>195</v>
      </c>
      <c r="AJ6283" t="s">
        <v>340</v>
      </c>
      <c r="AK6283" s="9" t="str">
        <f>VLOOKUP(Y6283,zdroj!D:AJ,33,0)</f>
        <v>katB</v>
      </c>
    </row>
    <row r="6284" spans="8:37" x14ac:dyDescent="0.25">
      <c r="H6284" s="8"/>
      <c r="I6284" s="8"/>
      <c r="N6284" s="23"/>
      <c r="O6284" s="24"/>
      <c r="P6284" s="19"/>
      <c r="Q6284" s="19"/>
      <c r="R6284" s="19"/>
      <c r="U6284" s="27"/>
      <c r="Y6284" s="9" t="s">
        <v>592</v>
      </c>
      <c r="Z6284" s="9" t="s">
        <v>462</v>
      </c>
      <c r="AA6284" s="9" t="s">
        <v>198</v>
      </c>
      <c r="AB6284" s="9">
        <v>8026793</v>
      </c>
      <c r="AC6284" s="9" t="s">
        <v>7059</v>
      </c>
      <c r="AD6284" s="9" t="s">
        <v>800</v>
      </c>
      <c r="AE6284" s="5">
        <f t="shared" si="218"/>
        <v>0</v>
      </c>
      <c r="AF6284" s="5" t="str">
        <f t="shared" si="219"/>
        <v>Pokryto</v>
      </c>
      <c r="AG6284" s="153"/>
      <c r="AH6284" s="153"/>
      <c r="AI6284" t="s">
        <v>236</v>
      </c>
      <c r="AJ6284" t="s">
        <v>800</v>
      </c>
      <c r="AK6284" s="9" t="str">
        <f>VLOOKUP(Y6284,zdroj!D:AJ,33,0)</f>
        <v>katB</v>
      </c>
    </row>
    <row r="6285" spans="8:37" x14ac:dyDescent="0.25">
      <c r="H6285" s="8"/>
      <c r="I6285" s="8"/>
      <c r="N6285" s="23"/>
      <c r="O6285" s="24"/>
      <c r="P6285" s="19"/>
      <c r="Q6285" s="19"/>
      <c r="R6285" s="19"/>
      <c r="U6285" s="27"/>
      <c r="Y6285" s="9" t="s">
        <v>592</v>
      </c>
      <c r="Z6285" s="9" t="s">
        <v>462</v>
      </c>
      <c r="AA6285" s="9" t="s">
        <v>198</v>
      </c>
      <c r="AB6285" s="9">
        <v>8026807</v>
      </c>
      <c r="AC6285" s="9" t="s">
        <v>7060</v>
      </c>
      <c r="AD6285" s="9" t="s">
        <v>231</v>
      </c>
      <c r="AE6285" s="5">
        <f t="shared" si="218"/>
        <v>0</v>
      </c>
      <c r="AF6285" s="5" t="str">
        <f t="shared" si="219"/>
        <v>katB</v>
      </c>
      <c r="AG6285" s="153"/>
      <c r="AH6285" s="153"/>
      <c r="AI6285" t="s">
        <v>195</v>
      </c>
      <c r="AJ6285" t="s">
        <v>340</v>
      </c>
      <c r="AK6285" s="9" t="str">
        <f>VLOOKUP(Y6285,zdroj!D:AJ,33,0)</f>
        <v>katB</v>
      </c>
    </row>
    <row r="6286" spans="8:37" x14ac:dyDescent="0.25">
      <c r="H6286" s="8"/>
      <c r="I6286" s="8"/>
      <c r="N6286" s="23"/>
      <c r="O6286" s="24"/>
      <c r="P6286" s="19"/>
      <c r="Q6286" s="19"/>
      <c r="R6286" s="19"/>
      <c r="U6286" s="27"/>
      <c r="Y6286" s="9" t="s">
        <v>592</v>
      </c>
      <c r="Z6286" s="9" t="s">
        <v>462</v>
      </c>
      <c r="AA6286" s="9" t="s">
        <v>198</v>
      </c>
      <c r="AB6286" s="9">
        <v>8026815</v>
      </c>
      <c r="AC6286" s="9" t="s">
        <v>7061</v>
      </c>
      <c r="AD6286" s="9" t="s">
        <v>231</v>
      </c>
      <c r="AE6286" s="5">
        <f t="shared" si="218"/>
        <v>0</v>
      </c>
      <c r="AF6286" s="5" t="str">
        <f t="shared" si="219"/>
        <v>katB</v>
      </c>
      <c r="AG6286" s="153"/>
      <c r="AH6286" s="153"/>
      <c r="AI6286" t="s">
        <v>195</v>
      </c>
      <c r="AJ6286" t="s">
        <v>340</v>
      </c>
      <c r="AK6286" s="9" t="str">
        <f>VLOOKUP(Y6286,zdroj!D:AJ,33,0)</f>
        <v>katB</v>
      </c>
    </row>
    <row r="6287" spans="8:37" x14ac:dyDescent="0.25">
      <c r="H6287" s="8"/>
      <c r="I6287" s="8"/>
      <c r="N6287" s="23"/>
      <c r="O6287" s="24"/>
      <c r="P6287" s="19"/>
      <c r="Q6287" s="19"/>
      <c r="R6287" s="19"/>
      <c r="U6287" s="27"/>
      <c r="Y6287" s="9" t="s">
        <v>592</v>
      </c>
      <c r="Z6287" s="9" t="s">
        <v>462</v>
      </c>
      <c r="AA6287" s="9" t="s">
        <v>198</v>
      </c>
      <c r="AB6287" s="9">
        <v>8026823</v>
      </c>
      <c r="AC6287" s="9" t="s">
        <v>7062</v>
      </c>
      <c r="AD6287" s="9" t="s">
        <v>231</v>
      </c>
      <c r="AE6287" s="5">
        <f t="shared" si="218"/>
        <v>0</v>
      </c>
      <c r="AF6287" s="5" t="str">
        <f t="shared" si="219"/>
        <v>katB</v>
      </c>
      <c r="AG6287" s="153"/>
      <c r="AH6287" s="153"/>
      <c r="AI6287" t="s">
        <v>195</v>
      </c>
      <c r="AJ6287" t="s">
        <v>340</v>
      </c>
      <c r="AK6287" s="9" t="str">
        <f>VLOOKUP(Y6287,zdroj!D:AJ,33,0)</f>
        <v>katB</v>
      </c>
    </row>
    <row r="6288" spans="8:37" x14ac:dyDescent="0.25">
      <c r="H6288" s="8"/>
      <c r="I6288" s="8"/>
      <c r="N6288" s="23"/>
      <c r="O6288" s="24"/>
      <c r="P6288" s="19"/>
      <c r="Q6288" s="19"/>
      <c r="R6288" s="19"/>
      <c r="U6288" s="27"/>
      <c r="Y6288" s="9" t="s">
        <v>592</v>
      </c>
      <c r="Z6288" s="9" t="s">
        <v>462</v>
      </c>
      <c r="AA6288" s="9" t="s">
        <v>198</v>
      </c>
      <c r="AB6288" s="9">
        <v>8025851</v>
      </c>
      <c r="AC6288" s="9" t="s">
        <v>7063</v>
      </c>
      <c r="AD6288" s="9" t="s">
        <v>231</v>
      </c>
      <c r="AE6288" s="5">
        <f t="shared" si="218"/>
        <v>0</v>
      </c>
      <c r="AF6288" s="5" t="str">
        <f t="shared" si="219"/>
        <v>katB</v>
      </c>
      <c r="AG6288" s="153"/>
      <c r="AH6288" s="153"/>
      <c r="AI6288" t="s">
        <v>195</v>
      </c>
      <c r="AJ6288" t="s">
        <v>340</v>
      </c>
      <c r="AK6288" s="9" t="str">
        <f>VLOOKUP(Y6288,zdroj!D:AJ,33,0)</f>
        <v>katB</v>
      </c>
    </row>
    <row r="6289" spans="8:37" x14ac:dyDescent="0.25">
      <c r="H6289" s="8"/>
      <c r="I6289" s="8"/>
      <c r="N6289" s="23"/>
      <c r="O6289" s="24"/>
      <c r="P6289" s="19"/>
      <c r="Q6289" s="19"/>
      <c r="R6289" s="19"/>
      <c r="U6289" s="27"/>
      <c r="Y6289" s="9" t="s">
        <v>592</v>
      </c>
      <c r="Z6289" s="9" t="s">
        <v>462</v>
      </c>
      <c r="AA6289" s="9" t="s">
        <v>198</v>
      </c>
      <c r="AB6289" s="9">
        <v>8026831</v>
      </c>
      <c r="AC6289" s="9" t="s">
        <v>7064</v>
      </c>
      <c r="AD6289" s="9" t="s">
        <v>231</v>
      </c>
      <c r="AE6289" s="5">
        <f t="shared" si="218"/>
        <v>0</v>
      </c>
      <c r="AF6289" s="5" t="str">
        <f t="shared" si="219"/>
        <v>katB</v>
      </c>
      <c r="AG6289" s="153"/>
      <c r="AH6289" s="153"/>
      <c r="AI6289" t="s">
        <v>195</v>
      </c>
      <c r="AJ6289" t="s">
        <v>340</v>
      </c>
      <c r="AK6289" s="9" t="str">
        <f>VLOOKUP(Y6289,zdroj!D:AJ,33,0)</f>
        <v>katB</v>
      </c>
    </row>
    <row r="6290" spans="8:37" x14ac:dyDescent="0.25">
      <c r="H6290" s="8"/>
      <c r="I6290" s="8"/>
      <c r="N6290" s="23"/>
      <c r="O6290" s="24"/>
      <c r="P6290" s="19"/>
      <c r="Q6290" s="19"/>
      <c r="R6290" s="19"/>
      <c r="U6290" s="27"/>
      <c r="Y6290" s="9" t="s">
        <v>592</v>
      </c>
      <c r="Z6290" s="9" t="s">
        <v>462</v>
      </c>
      <c r="AA6290" s="9" t="s">
        <v>198</v>
      </c>
      <c r="AB6290" s="9">
        <v>8026840</v>
      </c>
      <c r="AC6290" s="9" t="s">
        <v>7065</v>
      </c>
      <c r="AD6290" s="9" t="s">
        <v>231</v>
      </c>
      <c r="AE6290" s="5">
        <f t="shared" si="218"/>
        <v>0</v>
      </c>
      <c r="AF6290" s="5" t="str">
        <f t="shared" si="219"/>
        <v>katB</v>
      </c>
      <c r="AG6290" s="153"/>
      <c r="AH6290" s="153"/>
      <c r="AI6290" t="s">
        <v>195</v>
      </c>
      <c r="AJ6290" t="s">
        <v>340</v>
      </c>
      <c r="AK6290" s="9" t="str">
        <f>VLOOKUP(Y6290,zdroj!D:AJ,33,0)</f>
        <v>katB</v>
      </c>
    </row>
    <row r="6291" spans="8:37" x14ac:dyDescent="0.25">
      <c r="H6291" s="8"/>
      <c r="I6291" s="8"/>
      <c r="N6291" s="23"/>
      <c r="O6291" s="24"/>
      <c r="P6291" s="19"/>
      <c r="Q6291" s="19"/>
      <c r="R6291" s="19"/>
      <c r="U6291" s="27"/>
      <c r="Y6291" s="9" t="s">
        <v>592</v>
      </c>
      <c r="Z6291" s="9" t="s">
        <v>462</v>
      </c>
      <c r="AA6291" s="9" t="s">
        <v>198</v>
      </c>
      <c r="AB6291" s="9">
        <v>8026866</v>
      </c>
      <c r="AC6291" s="9" t="s">
        <v>7066</v>
      </c>
      <c r="AD6291" s="9" t="s">
        <v>800</v>
      </c>
      <c r="AE6291" s="5">
        <f t="shared" si="218"/>
        <v>0</v>
      </c>
      <c r="AF6291" s="5" t="str">
        <f t="shared" si="219"/>
        <v>Pokryto</v>
      </c>
      <c r="AG6291" s="153"/>
      <c r="AH6291" s="153"/>
      <c r="AI6291" t="s">
        <v>236</v>
      </c>
      <c r="AJ6291" t="s">
        <v>800</v>
      </c>
      <c r="AK6291" s="9" t="str">
        <f>VLOOKUP(Y6291,zdroj!D:AJ,33,0)</f>
        <v>katB</v>
      </c>
    </row>
    <row r="6292" spans="8:37" x14ac:dyDescent="0.25">
      <c r="H6292" s="8"/>
      <c r="I6292" s="8"/>
      <c r="N6292" s="23"/>
      <c r="O6292" s="24"/>
      <c r="P6292" s="19"/>
      <c r="Q6292" s="19"/>
      <c r="R6292" s="19"/>
      <c r="U6292" s="27"/>
      <c r="Y6292" s="9" t="s">
        <v>592</v>
      </c>
      <c r="Z6292" s="9" t="s">
        <v>462</v>
      </c>
      <c r="AA6292" s="9" t="s">
        <v>198</v>
      </c>
      <c r="AB6292" s="9">
        <v>27558771</v>
      </c>
      <c r="AC6292" s="9" t="s">
        <v>7067</v>
      </c>
      <c r="AD6292" s="9" t="s">
        <v>231</v>
      </c>
      <c r="AE6292" s="5">
        <f t="shared" si="218"/>
        <v>0</v>
      </c>
      <c r="AF6292" s="5" t="str">
        <f t="shared" si="219"/>
        <v>katB</v>
      </c>
      <c r="AG6292" s="153"/>
      <c r="AH6292" s="153"/>
      <c r="AI6292" t="s">
        <v>195</v>
      </c>
      <c r="AJ6292" t="s">
        <v>340</v>
      </c>
      <c r="AK6292" s="9" t="str">
        <f>VLOOKUP(Y6292,zdroj!D:AJ,33,0)</f>
        <v>katB</v>
      </c>
    </row>
    <row r="6293" spans="8:37" x14ac:dyDescent="0.25">
      <c r="H6293" s="8"/>
      <c r="I6293" s="8"/>
      <c r="N6293" s="23"/>
      <c r="O6293" s="24"/>
      <c r="P6293" s="19"/>
      <c r="Q6293" s="19"/>
      <c r="R6293" s="19"/>
      <c r="U6293" s="27"/>
      <c r="Y6293" s="9" t="s">
        <v>592</v>
      </c>
      <c r="Z6293" s="9" t="s">
        <v>462</v>
      </c>
      <c r="AA6293" s="9" t="s">
        <v>198</v>
      </c>
      <c r="AB6293" s="9">
        <v>8025860</v>
      </c>
      <c r="AC6293" s="9" t="s">
        <v>7068</v>
      </c>
      <c r="AD6293" s="9" t="s">
        <v>231</v>
      </c>
      <c r="AE6293" s="5">
        <f t="shared" si="218"/>
        <v>0</v>
      </c>
      <c r="AF6293" s="5" t="str">
        <f t="shared" si="219"/>
        <v>katB</v>
      </c>
      <c r="AG6293" s="153"/>
      <c r="AH6293" s="153"/>
      <c r="AI6293" t="s">
        <v>195</v>
      </c>
      <c r="AJ6293" t="s">
        <v>340</v>
      </c>
      <c r="AK6293" s="9" t="str">
        <f>VLOOKUP(Y6293,zdroj!D:AJ,33,0)</f>
        <v>katB</v>
      </c>
    </row>
    <row r="6294" spans="8:37" x14ac:dyDescent="0.25">
      <c r="H6294" s="8"/>
      <c r="I6294" s="8"/>
      <c r="N6294" s="23"/>
      <c r="O6294" s="24"/>
      <c r="P6294" s="19"/>
      <c r="Q6294" s="19"/>
      <c r="R6294" s="19"/>
      <c r="U6294" s="27"/>
      <c r="Y6294" s="9" t="s">
        <v>592</v>
      </c>
      <c r="Z6294" s="9" t="s">
        <v>462</v>
      </c>
      <c r="AA6294" s="9" t="s">
        <v>198</v>
      </c>
      <c r="AB6294" s="9">
        <v>27264599</v>
      </c>
      <c r="AC6294" s="9" t="s">
        <v>7069</v>
      </c>
      <c r="AD6294" s="9" t="s">
        <v>231</v>
      </c>
      <c r="AE6294" s="5">
        <f t="shared" si="218"/>
        <v>0</v>
      </c>
      <c r="AF6294" s="5" t="str">
        <f t="shared" si="219"/>
        <v>katB</v>
      </c>
      <c r="AG6294" s="153"/>
      <c r="AH6294" s="153"/>
      <c r="AI6294" t="s">
        <v>195</v>
      </c>
      <c r="AJ6294" t="s">
        <v>340</v>
      </c>
      <c r="AK6294" s="9" t="str">
        <f>VLOOKUP(Y6294,zdroj!D:AJ,33,0)</f>
        <v>katB</v>
      </c>
    </row>
    <row r="6295" spans="8:37" x14ac:dyDescent="0.25">
      <c r="H6295" s="8"/>
      <c r="I6295" s="8"/>
      <c r="N6295" s="23"/>
      <c r="O6295" s="24"/>
      <c r="P6295" s="19"/>
      <c r="Q6295" s="19"/>
      <c r="R6295" s="19"/>
      <c r="U6295" s="27"/>
      <c r="Y6295" s="9" t="s">
        <v>592</v>
      </c>
      <c r="Z6295" s="9" t="s">
        <v>462</v>
      </c>
      <c r="AA6295" s="9" t="s">
        <v>198</v>
      </c>
      <c r="AB6295" s="9">
        <v>27734706</v>
      </c>
      <c r="AC6295" s="9" t="s">
        <v>7070</v>
      </c>
      <c r="AD6295" s="9" t="s">
        <v>231</v>
      </c>
      <c r="AE6295" s="5">
        <f t="shared" si="218"/>
        <v>0</v>
      </c>
      <c r="AF6295" s="5" t="str">
        <f t="shared" si="219"/>
        <v>katB</v>
      </c>
      <c r="AG6295" s="153"/>
      <c r="AH6295" s="153"/>
      <c r="AI6295" t="s">
        <v>195</v>
      </c>
      <c r="AJ6295" t="s">
        <v>340</v>
      </c>
      <c r="AK6295" s="9" t="str">
        <f>VLOOKUP(Y6295,zdroj!D:AJ,33,0)</f>
        <v>katB</v>
      </c>
    </row>
    <row r="6296" spans="8:37" x14ac:dyDescent="0.25">
      <c r="H6296" s="8"/>
      <c r="I6296" s="8"/>
      <c r="N6296" s="23"/>
      <c r="O6296" s="24"/>
      <c r="P6296" s="19"/>
      <c r="Q6296" s="19"/>
      <c r="R6296" s="19"/>
      <c r="U6296" s="27"/>
      <c r="Y6296" s="9" t="s">
        <v>592</v>
      </c>
      <c r="Z6296" s="9" t="s">
        <v>462</v>
      </c>
      <c r="AA6296" s="9" t="s">
        <v>198</v>
      </c>
      <c r="AB6296" s="9">
        <v>8025878</v>
      </c>
      <c r="AC6296" s="9" t="s">
        <v>7071</v>
      </c>
      <c r="AD6296" s="9" t="s">
        <v>231</v>
      </c>
      <c r="AE6296" s="5">
        <f t="shared" si="218"/>
        <v>0</v>
      </c>
      <c r="AF6296" s="5" t="str">
        <f t="shared" si="219"/>
        <v>katB</v>
      </c>
      <c r="AG6296" s="153"/>
      <c r="AH6296" s="153"/>
      <c r="AI6296" t="s">
        <v>195</v>
      </c>
      <c r="AJ6296" t="s">
        <v>340</v>
      </c>
      <c r="AK6296" s="9" t="str">
        <f>VLOOKUP(Y6296,zdroj!D:AJ,33,0)</f>
        <v>katB</v>
      </c>
    </row>
    <row r="6297" spans="8:37" x14ac:dyDescent="0.25">
      <c r="H6297" s="8"/>
      <c r="I6297" s="8"/>
      <c r="N6297" s="23"/>
      <c r="O6297" s="24"/>
      <c r="P6297" s="19"/>
      <c r="Q6297" s="19"/>
      <c r="R6297" s="19"/>
      <c r="U6297" s="27"/>
      <c r="Y6297" s="9" t="s">
        <v>592</v>
      </c>
      <c r="Z6297" s="9" t="s">
        <v>462</v>
      </c>
      <c r="AA6297" s="9" t="s">
        <v>198</v>
      </c>
      <c r="AB6297" s="9">
        <v>84894938</v>
      </c>
      <c r="AC6297" s="9" t="s">
        <v>7072</v>
      </c>
      <c r="AD6297" s="9" t="s">
        <v>231</v>
      </c>
      <c r="AE6297" s="5">
        <f t="shared" si="218"/>
        <v>0</v>
      </c>
      <c r="AF6297" s="5" t="str">
        <f t="shared" si="219"/>
        <v>katB</v>
      </c>
      <c r="AG6297" s="153"/>
      <c r="AH6297" s="153"/>
      <c r="AI6297" t="s">
        <v>195</v>
      </c>
      <c r="AJ6297" t="s">
        <v>340</v>
      </c>
      <c r="AK6297" s="9" t="str">
        <f>VLOOKUP(Y6297,zdroj!D:AJ,33,0)</f>
        <v>katB</v>
      </c>
    </row>
    <row r="6298" spans="8:37" x14ac:dyDescent="0.25">
      <c r="H6298" s="8"/>
      <c r="I6298" s="8"/>
      <c r="N6298" s="23"/>
      <c r="O6298" s="24"/>
      <c r="P6298" s="19"/>
      <c r="Q6298" s="19"/>
      <c r="R6298" s="19"/>
      <c r="U6298" s="27"/>
      <c r="Y6298" s="9" t="s">
        <v>592</v>
      </c>
      <c r="Z6298" s="9" t="s">
        <v>462</v>
      </c>
      <c r="AA6298" s="9" t="s">
        <v>198</v>
      </c>
      <c r="AB6298" s="9">
        <v>80604498</v>
      </c>
      <c r="AC6298" s="9" t="s">
        <v>7073</v>
      </c>
      <c r="AD6298" s="9" t="s">
        <v>800</v>
      </c>
      <c r="AE6298" s="5">
        <f t="shared" si="218"/>
        <v>0</v>
      </c>
      <c r="AF6298" s="5" t="str">
        <f t="shared" si="219"/>
        <v>Pokryto</v>
      </c>
      <c r="AG6298" s="153"/>
      <c r="AH6298" s="153"/>
      <c r="AI6298" t="s">
        <v>195</v>
      </c>
      <c r="AJ6298" t="s">
        <v>800</v>
      </c>
      <c r="AK6298" s="9" t="str">
        <f>VLOOKUP(Y6298,zdroj!D:AJ,33,0)</f>
        <v>katB</v>
      </c>
    </row>
    <row r="6299" spans="8:37" x14ac:dyDescent="0.25">
      <c r="H6299" s="8"/>
      <c r="I6299" s="8"/>
      <c r="N6299" s="23"/>
      <c r="O6299" s="24"/>
      <c r="P6299" s="19"/>
      <c r="Q6299" s="19"/>
      <c r="R6299" s="19"/>
      <c r="U6299" s="27"/>
      <c r="Y6299" s="9" t="s">
        <v>592</v>
      </c>
      <c r="Z6299" s="9" t="s">
        <v>462</v>
      </c>
      <c r="AA6299" s="9" t="s">
        <v>198</v>
      </c>
      <c r="AB6299" s="9">
        <v>8025886</v>
      </c>
      <c r="AC6299" s="9" t="s">
        <v>7074</v>
      </c>
      <c r="AD6299" s="9" t="s">
        <v>800</v>
      </c>
      <c r="AE6299" s="5">
        <f t="shared" si="218"/>
        <v>0</v>
      </c>
      <c r="AF6299" s="5" t="str">
        <f t="shared" si="219"/>
        <v>Pokryto</v>
      </c>
      <c r="AG6299" s="153"/>
      <c r="AH6299" s="153"/>
      <c r="AI6299" t="s">
        <v>195</v>
      </c>
      <c r="AJ6299" t="s">
        <v>800</v>
      </c>
      <c r="AK6299" s="9" t="str">
        <f>VLOOKUP(Y6299,zdroj!D:AJ,33,0)</f>
        <v>katB</v>
      </c>
    </row>
    <row r="6300" spans="8:37" x14ac:dyDescent="0.25">
      <c r="H6300" s="8"/>
      <c r="I6300" s="8"/>
      <c r="N6300" s="23"/>
      <c r="O6300" s="24"/>
      <c r="P6300" s="19"/>
      <c r="Q6300" s="19"/>
      <c r="R6300" s="19"/>
      <c r="U6300" s="27"/>
      <c r="Y6300" s="9" t="s">
        <v>592</v>
      </c>
      <c r="Z6300" s="9" t="s">
        <v>462</v>
      </c>
      <c r="AA6300" s="9" t="s">
        <v>198</v>
      </c>
      <c r="AB6300" s="9">
        <v>80604731</v>
      </c>
      <c r="AC6300" s="9" t="s">
        <v>7075</v>
      </c>
      <c r="AD6300" s="9" t="s">
        <v>231</v>
      </c>
      <c r="AE6300" s="5">
        <f t="shared" si="218"/>
        <v>0</v>
      </c>
      <c r="AF6300" s="5" t="str">
        <f t="shared" si="219"/>
        <v>katB</v>
      </c>
      <c r="AG6300" s="153"/>
      <c r="AH6300" s="153"/>
      <c r="AI6300" t="s">
        <v>195</v>
      </c>
      <c r="AJ6300" t="s">
        <v>340</v>
      </c>
      <c r="AK6300" s="9" t="str">
        <f>VLOOKUP(Y6300,zdroj!D:AJ,33,0)</f>
        <v>katB</v>
      </c>
    </row>
    <row r="6301" spans="8:37" x14ac:dyDescent="0.25">
      <c r="H6301" s="8"/>
      <c r="I6301" s="8"/>
      <c r="N6301" s="23"/>
      <c r="O6301" s="24"/>
      <c r="P6301" s="19"/>
      <c r="Q6301" s="19"/>
      <c r="R6301" s="19"/>
      <c r="U6301" s="27"/>
      <c r="Y6301" s="9" t="s">
        <v>592</v>
      </c>
      <c r="Z6301" s="9" t="s">
        <v>462</v>
      </c>
      <c r="AA6301" s="9" t="s">
        <v>198</v>
      </c>
      <c r="AB6301" s="9">
        <v>30813743</v>
      </c>
      <c r="AC6301" s="9" t="s">
        <v>7076</v>
      </c>
      <c r="AD6301" s="9" t="s">
        <v>231</v>
      </c>
      <c r="AE6301" s="5">
        <f t="shared" si="218"/>
        <v>0</v>
      </c>
      <c r="AF6301" s="5" t="str">
        <f t="shared" si="219"/>
        <v>katB</v>
      </c>
      <c r="AG6301" s="153"/>
      <c r="AH6301" s="153"/>
      <c r="AI6301" t="s">
        <v>236</v>
      </c>
      <c r="AJ6301" t="s">
        <v>17878</v>
      </c>
      <c r="AK6301" s="9" t="str">
        <f>VLOOKUP(Y6301,zdroj!D:AJ,33,0)</f>
        <v>katB</v>
      </c>
    </row>
    <row r="6302" spans="8:37" x14ac:dyDescent="0.25">
      <c r="H6302" s="8"/>
      <c r="I6302" s="8"/>
      <c r="N6302" s="23"/>
      <c r="O6302" s="24"/>
      <c r="P6302" s="19"/>
      <c r="Q6302" s="19"/>
      <c r="R6302" s="19"/>
      <c r="U6302" s="27"/>
      <c r="Y6302" s="9" t="s">
        <v>592</v>
      </c>
      <c r="Z6302" s="9" t="s">
        <v>462</v>
      </c>
      <c r="AA6302" s="9" t="s">
        <v>198</v>
      </c>
      <c r="AB6302" s="9">
        <v>8025894</v>
      </c>
      <c r="AC6302" s="9" t="s">
        <v>7077</v>
      </c>
      <c r="AD6302" s="9" t="s">
        <v>231</v>
      </c>
      <c r="AE6302" s="5">
        <f t="shared" si="218"/>
        <v>0</v>
      </c>
      <c r="AF6302" s="5" t="str">
        <f t="shared" si="219"/>
        <v>katB</v>
      </c>
      <c r="AG6302" s="153"/>
      <c r="AH6302" s="153"/>
      <c r="AI6302" t="s">
        <v>195</v>
      </c>
      <c r="AJ6302" t="s">
        <v>340</v>
      </c>
      <c r="AK6302" s="9" t="str">
        <f>VLOOKUP(Y6302,zdroj!D:AJ,33,0)</f>
        <v>katB</v>
      </c>
    </row>
    <row r="6303" spans="8:37" x14ac:dyDescent="0.25">
      <c r="H6303" s="8"/>
      <c r="I6303" s="8"/>
      <c r="N6303" s="23"/>
      <c r="O6303" s="24"/>
      <c r="P6303" s="19"/>
      <c r="Q6303" s="19"/>
      <c r="R6303" s="19"/>
      <c r="U6303" s="27"/>
      <c r="Y6303" s="9" t="s">
        <v>592</v>
      </c>
      <c r="Z6303" s="9" t="s">
        <v>462</v>
      </c>
      <c r="AA6303" s="9" t="s">
        <v>198</v>
      </c>
      <c r="AB6303" s="9">
        <v>8025720</v>
      </c>
      <c r="AC6303" s="9" t="s">
        <v>7078</v>
      </c>
      <c r="AD6303" s="9" t="s">
        <v>231</v>
      </c>
      <c r="AE6303" s="5">
        <f t="shared" si="218"/>
        <v>0</v>
      </c>
      <c r="AF6303" s="5" t="str">
        <f t="shared" si="219"/>
        <v>katB</v>
      </c>
      <c r="AG6303" s="153"/>
      <c r="AH6303" s="153"/>
      <c r="AI6303" t="s">
        <v>195</v>
      </c>
      <c r="AJ6303" t="s">
        <v>340</v>
      </c>
      <c r="AK6303" s="9" t="str">
        <f>VLOOKUP(Y6303,zdroj!D:AJ,33,0)</f>
        <v>katB</v>
      </c>
    </row>
    <row r="6304" spans="8:37" x14ac:dyDescent="0.25">
      <c r="H6304" s="8"/>
      <c r="I6304" s="8"/>
      <c r="N6304" s="23"/>
      <c r="O6304" s="24"/>
      <c r="P6304" s="19"/>
      <c r="Q6304" s="19"/>
      <c r="R6304" s="19"/>
      <c r="U6304" s="27"/>
      <c r="Y6304" s="9" t="s">
        <v>592</v>
      </c>
      <c r="Z6304" s="9" t="s">
        <v>462</v>
      </c>
      <c r="AA6304" s="9" t="s">
        <v>198</v>
      </c>
      <c r="AB6304" s="9">
        <v>8025908</v>
      </c>
      <c r="AC6304" s="9" t="s">
        <v>7079</v>
      </c>
      <c r="AD6304" s="9" t="s">
        <v>231</v>
      </c>
      <c r="AE6304" s="5">
        <f t="shared" si="218"/>
        <v>0</v>
      </c>
      <c r="AF6304" s="5" t="str">
        <f t="shared" si="219"/>
        <v>katB</v>
      </c>
      <c r="AG6304" s="153"/>
      <c r="AH6304" s="153"/>
      <c r="AI6304" t="s">
        <v>195</v>
      </c>
      <c r="AJ6304" t="s">
        <v>340</v>
      </c>
      <c r="AK6304" s="9" t="str">
        <f>VLOOKUP(Y6304,zdroj!D:AJ,33,0)</f>
        <v>katB</v>
      </c>
    </row>
    <row r="6305" spans="8:37" x14ac:dyDescent="0.25">
      <c r="H6305" s="8"/>
      <c r="I6305" s="8"/>
      <c r="N6305" s="23"/>
      <c r="O6305" s="24"/>
      <c r="P6305" s="19"/>
      <c r="Q6305" s="19"/>
      <c r="R6305" s="19"/>
      <c r="U6305" s="27"/>
      <c r="Y6305" s="9" t="s">
        <v>592</v>
      </c>
      <c r="Z6305" s="9" t="s">
        <v>462</v>
      </c>
      <c r="AA6305" s="9" t="s">
        <v>198</v>
      </c>
      <c r="AB6305" s="9">
        <v>8025916</v>
      </c>
      <c r="AC6305" s="9" t="s">
        <v>7080</v>
      </c>
      <c r="AD6305" s="9" t="s">
        <v>231</v>
      </c>
      <c r="AE6305" s="5">
        <f t="shared" si="218"/>
        <v>0</v>
      </c>
      <c r="AF6305" s="5" t="str">
        <f t="shared" si="219"/>
        <v>katB</v>
      </c>
      <c r="AG6305" s="153"/>
      <c r="AH6305" s="153"/>
      <c r="AI6305" t="s">
        <v>195</v>
      </c>
      <c r="AJ6305" t="s">
        <v>340</v>
      </c>
      <c r="AK6305" s="9" t="str">
        <f>VLOOKUP(Y6305,zdroj!D:AJ,33,0)</f>
        <v>katB</v>
      </c>
    </row>
    <row r="6306" spans="8:37" x14ac:dyDescent="0.25">
      <c r="H6306" s="8"/>
      <c r="I6306" s="8"/>
      <c r="N6306" s="23"/>
      <c r="O6306" s="24"/>
      <c r="P6306" s="19"/>
      <c r="Q6306" s="19"/>
      <c r="R6306" s="19"/>
      <c r="U6306" s="27"/>
      <c r="Y6306" s="9" t="s">
        <v>592</v>
      </c>
      <c r="Z6306" s="9" t="s">
        <v>462</v>
      </c>
      <c r="AA6306" s="9" t="s">
        <v>198</v>
      </c>
      <c r="AB6306" s="9">
        <v>8025924</v>
      </c>
      <c r="AC6306" s="9" t="s">
        <v>7081</v>
      </c>
      <c r="AD6306" s="9" t="s">
        <v>231</v>
      </c>
      <c r="AE6306" s="5">
        <f t="shared" si="218"/>
        <v>0</v>
      </c>
      <c r="AF6306" s="5" t="str">
        <f t="shared" si="219"/>
        <v>katB</v>
      </c>
      <c r="AG6306" s="153"/>
      <c r="AH6306" s="153"/>
      <c r="AI6306" t="s">
        <v>195</v>
      </c>
      <c r="AJ6306" t="s">
        <v>340</v>
      </c>
      <c r="AK6306" s="9" t="str">
        <f>VLOOKUP(Y6306,zdroj!D:AJ,33,0)</f>
        <v>katB</v>
      </c>
    </row>
    <row r="6307" spans="8:37" x14ac:dyDescent="0.25">
      <c r="H6307" s="8"/>
      <c r="I6307" s="8"/>
      <c r="N6307" s="23"/>
      <c r="O6307" s="24"/>
      <c r="P6307" s="19"/>
      <c r="Q6307" s="19"/>
      <c r="R6307" s="19"/>
      <c r="U6307" s="27"/>
      <c r="Y6307" s="9" t="s">
        <v>592</v>
      </c>
      <c r="Z6307" s="9" t="s">
        <v>462</v>
      </c>
      <c r="AA6307" s="9" t="s">
        <v>198</v>
      </c>
      <c r="AB6307" s="9">
        <v>8025932</v>
      </c>
      <c r="AC6307" s="9" t="s">
        <v>7082</v>
      </c>
      <c r="AD6307" s="9" t="s">
        <v>231</v>
      </c>
      <c r="AE6307" s="5">
        <f t="shared" si="218"/>
        <v>0</v>
      </c>
      <c r="AF6307" s="5" t="str">
        <f t="shared" si="219"/>
        <v>katB</v>
      </c>
      <c r="AG6307" s="153"/>
      <c r="AH6307" s="153"/>
      <c r="AI6307" t="s">
        <v>195</v>
      </c>
      <c r="AJ6307" t="s">
        <v>340</v>
      </c>
      <c r="AK6307" s="9" t="str">
        <f>VLOOKUP(Y6307,zdroj!D:AJ,33,0)</f>
        <v>katB</v>
      </c>
    </row>
    <row r="6308" spans="8:37" x14ac:dyDescent="0.25">
      <c r="H6308" s="8"/>
      <c r="I6308" s="8"/>
      <c r="N6308" s="23"/>
      <c r="O6308" s="24"/>
      <c r="P6308" s="19"/>
      <c r="Q6308" s="19"/>
      <c r="R6308" s="19"/>
      <c r="U6308" s="27"/>
      <c r="Y6308" s="9" t="s">
        <v>592</v>
      </c>
      <c r="Z6308" s="9" t="s">
        <v>462</v>
      </c>
      <c r="AA6308" s="9" t="s">
        <v>198</v>
      </c>
      <c r="AB6308" s="9">
        <v>8025941</v>
      </c>
      <c r="AC6308" s="9" t="s">
        <v>7083</v>
      </c>
      <c r="AD6308" s="9" t="s">
        <v>231</v>
      </c>
      <c r="AE6308" s="5">
        <f t="shared" si="218"/>
        <v>0</v>
      </c>
      <c r="AF6308" s="5" t="str">
        <f t="shared" si="219"/>
        <v>katB</v>
      </c>
      <c r="AG6308" s="153"/>
      <c r="AH6308" s="153"/>
      <c r="AI6308" t="s">
        <v>195</v>
      </c>
      <c r="AJ6308" t="s">
        <v>340</v>
      </c>
      <c r="AK6308" s="9" t="str">
        <f>VLOOKUP(Y6308,zdroj!D:AJ,33,0)</f>
        <v>katB</v>
      </c>
    </row>
    <row r="6309" spans="8:37" x14ac:dyDescent="0.25">
      <c r="H6309" s="8"/>
      <c r="I6309" s="8"/>
      <c r="N6309" s="23"/>
      <c r="O6309" s="24"/>
      <c r="P6309" s="19"/>
      <c r="Q6309" s="19"/>
      <c r="R6309" s="19"/>
      <c r="U6309" s="27"/>
      <c r="Y6309" s="9" t="s">
        <v>592</v>
      </c>
      <c r="Z6309" s="9" t="s">
        <v>462</v>
      </c>
      <c r="AA6309" s="9" t="s">
        <v>198</v>
      </c>
      <c r="AB6309" s="9">
        <v>8025959</v>
      </c>
      <c r="AC6309" s="9" t="s">
        <v>7084</v>
      </c>
      <c r="AD6309" s="9" t="s">
        <v>231</v>
      </c>
      <c r="AE6309" s="5">
        <f t="shared" si="218"/>
        <v>0</v>
      </c>
      <c r="AF6309" s="5" t="str">
        <f t="shared" si="219"/>
        <v>katB</v>
      </c>
      <c r="AG6309" s="153"/>
      <c r="AH6309" s="153"/>
      <c r="AI6309" t="s">
        <v>195</v>
      </c>
      <c r="AJ6309" t="s">
        <v>340</v>
      </c>
      <c r="AK6309" s="9" t="str">
        <f>VLOOKUP(Y6309,zdroj!D:AJ,33,0)</f>
        <v>katB</v>
      </c>
    </row>
    <row r="6310" spans="8:37" x14ac:dyDescent="0.25">
      <c r="H6310" s="8"/>
      <c r="I6310" s="8"/>
      <c r="N6310" s="23"/>
      <c r="O6310" s="24"/>
      <c r="P6310" s="19"/>
      <c r="Q6310" s="19"/>
      <c r="R6310" s="19"/>
      <c r="U6310" s="27"/>
      <c r="Y6310" s="9" t="s">
        <v>592</v>
      </c>
      <c r="Z6310" s="9" t="s">
        <v>462</v>
      </c>
      <c r="AA6310" s="9" t="s">
        <v>198</v>
      </c>
      <c r="AB6310" s="9">
        <v>8025967</v>
      </c>
      <c r="AC6310" s="9" t="s">
        <v>7085</v>
      </c>
      <c r="AD6310" s="9" t="s">
        <v>231</v>
      </c>
      <c r="AE6310" s="5">
        <f t="shared" si="218"/>
        <v>0</v>
      </c>
      <c r="AF6310" s="5" t="str">
        <f t="shared" si="219"/>
        <v>katB</v>
      </c>
      <c r="AG6310" s="153"/>
      <c r="AH6310" s="153"/>
      <c r="AI6310" t="s">
        <v>195</v>
      </c>
      <c r="AJ6310" t="s">
        <v>340</v>
      </c>
      <c r="AK6310" s="9" t="str">
        <f>VLOOKUP(Y6310,zdroj!D:AJ,33,0)</f>
        <v>katB</v>
      </c>
    </row>
    <row r="6311" spans="8:37" x14ac:dyDescent="0.25">
      <c r="H6311" s="8"/>
      <c r="I6311" s="8"/>
      <c r="N6311" s="23"/>
      <c r="O6311" s="24"/>
      <c r="P6311" s="19"/>
      <c r="Q6311" s="19"/>
      <c r="R6311" s="19"/>
      <c r="U6311" s="27"/>
      <c r="Y6311" s="9" t="s">
        <v>592</v>
      </c>
      <c r="Z6311" s="9" t="s">
        <v>462</v>
      </c>
      <c r="AA6311" s="9" t="s">
        <v>198</v>
      </c>
      <c r="AB6311" s="9">
        <v>8025975</v>
      </c>
      <c r="AC6311" s="9" t="s">
        <v>7086</v>
      </c>
      <c r="AD6311" s="9" t="s">
        <v>231</v>
      </c>
      <c r="AE6311" s="5">
        <f t="shared" si="218"/>
        <v>0</v>
      </c>
      <c r="AF6311" s="5" t="str">
        <f t="shared" si="219"/>
        <v>katB</v>
      </c>
      <c r="AG6311" s="153"/>
      <c r="AH6311" s="153"/>
      <c r="AI6311" t="s">
        <v>195</v>
      </c>
      <c r="AJ6311" t="s">
        <v>340</v>
      </c>
      <c r="AK6311" s="9" t="str">
        <f>VLOOKUP(Y6311,zdroj!D:AJ,33,0)</f>
        <v>katB</v>
      </c>
    </row>
    <row r="6312" spans="8:37" x14ac:dyDescent="0.25">
      <c r="H6312" s="8"/>
      <c r="I6312" s="8"/>
      <c r="N6312" s="23"/>
      <c r="O6312" s="24"/>
      <c r="P6312" s="19"/>
      <c r="Q6312" s="19"/>
      <c r="R6312" s="19"/>
      <c r="U6312" s="27"/>
      <c r="Y6312" s="9" t="s">
        <v>592</v>
      </c>
      <c r="Z6312" s="9" t="s">
        <v>462</v>
      </c>
      <c r="AA6312" s="9" t="s">
        <v>198</v>
      </c>
      <c r="AB6312" s="9">
        <v>8025983</v>
      </c>
      <c r="AC6312" s="9" t="s">
        <v>7087</v>
      </c>
      <c r="AD6312" s="9" t="s">
        <v>231</v>
      </c>
      <c r="AE6312" s="5">
        <f t="shared" si="218"/>
        <v>0</v>
      </c>
      <c r="AF6312" s="5" t="str">
        <f t="shared" si="219"/>
        <v>katB</v>
      </c>
      <c r="AG6312" s="153"/>
      <c r="AH6312" s="153"/>
      <c r="AI6312" t="s">
        <v>195</v>
      </c>
      <c r="AJ6312" t="s">
        <v>340</v>
      </c>
      <c r="AK6312" s="9" t="str">
        <f>VLOOKUP(Y6312,zdroj!D:AJ,33,0)</f>
        <v>katB</v>
      </c>
    </row>
    <row r="6313" spans="8:37" x14ac:dyDescent="0.25">
      <c r="H6313" s="8"/>
      <c r="I6313" s="8"/>
      <c r="N6313" s="23"/>
      <c r="O6313" s="24"/>
      <c r="P6313" s="19"/>
      <c r="Q6313" s="19"/>
      <c r="R6313" s="19"/>
      <c r="U6313" s="27"/>
      <c r="Y6313" s="9" t="s">
        <v>592</v>
      </c>
      <c r="Z6313" s="9" t="s">
        <v>462</v>
      </c>
      <c r="AA6313" s="9" t="s">
        <v>198</v>
      </c>
      <c r="AB6313" s="9">
        <v>8025991</v>
      </c>
      <c r="AC6313" s="9" t="s">
        <v>7088</v>
      </c>
      <c r="AD6313" s="9" t="s">
        <v>231</v>
      </c>
      <c r="AE6313" s="5">
        <f t="shared" si="218"/>
        <v>0</v>
      </c>
      <c r="AF6313" s="5" t="str">
        <f t="shared" si="219"/>
        <v>katB</v>
      </c>
      <c r="AG6313" s="153"/>
      <c r="AH6313" s="153"/>
      <c r="AI6313" t="s">
        <v>195</v>
      </c>
      <c r="AJ6313" t="s">
        <v>340</v>
      </c>
      <c r="AK6313" s="9" t="str">
        <f>VLOOKUP(Y6313,zdroj!D:AJ,33,0)</f>
        <v>katB</v>
      </c>
    </row>
    <row r="6314" spans="8:37" x14ac:dyDescent="0.25">
      <c r="H6314" s="8"/>
      <c r="I6314" s="8"/>
      <c r="N6314" s="23"/>
      <c r="O6314" s="24"/>
      <c r="P6314" s="19"/>
      <c r="Q6314" s="19"/>
      <c r="R6314" s="19"/>
      <c r="U6314" s="27"/>
      <c r="Y6314" s="9" t="s">
        <v>592</v>
      </c>
      <c r="Z6314" s="9" t="s">
        <v>462</v>
      </c>
      <c r="AA6314" s="9" t="s">
        <v>198</v>
      </c>
      <c r="AB6314" s="9">
        <v>8025738</v>
      </c>
      <c r="AC6314" s="9" t="s">
        <v>7089</v>
      </c>
      <c r="AD6314" s="9" t="s">
        <v>231</v>
      </c>
      <c r="AE6314" s="5">
        <f t="shared" si="218"/>
        <v>0</v>
      </c>
      <c r="AF6314" s="5" t="str">
        <f t="shared" si="219"/>
        <v>katB</v>
      </c>
      <c r="AG6314" s="153"/>
      <c r="AH6314" s="153"/>
      <c r="AI6314" t="s">
        <v>195</v>
      </c>
      <c r="AJ6314" t="s">
        <v>340</v>
      </c>
      <c r="AK6314" s="9" t="str">
        <f>VLOOKUP(Y6314,zdroj!D:AJ,33,0)</f>
        <v>katB</v>
      </c>
    </row>
    <row r="6315" spans="8:37" x14ac:dyDescent="0.25">
      <c r="H6315" s="8"/>
      <c r="I6315" s="8"/>
      <c r="N6315" s="23"/>
      <c r="O6315" s="24"/>
      <c r="P6315" s="19"/>
      <c r="Q6315" s="19"/>
      <c r="R6315" s="19"/>
      <c r="U6315" s="27"/>
      <c r="Y6315" s="9" t="s">
        <v>592</v>
      </c>
      <c r="Z6315" s="9" t="s">
        <v>462</v>
      </c>
      <c r="AA6315" s="9" t="s">
        <v>198</v>
      </c>
      <c r="AB6315" s="9">
        <v>8026009</v>
      </c>
      <c r="AC6315" s="9" t="s">
        <v>7090</v>
      </c>
      <c r="AD6315" s="9" t="s">
        <v>231</v>
      </c>
      <c r="AE6315" s="5">
        <f t="shared" si="218"/>
        <v>0</v>
      </c>
      <c r="AF6315" s="5" t="str">
        <f t="shared" si="219"/>
        <v>katB</v>
      </c>
      <c r="AG6315" s="153"/>
      <c r="AH6315" s="153"/>
      <c r="AI6315" t="s">
        <v>236</v>
      </c>
      <c r="AJ6315" t="s">
        <v>17878</v>
      </c>
      <c r="AK6315" s="9" t="str">
        <f>VLOOKUP(Y6315,zdroj!D:AJ,33,0)</f>
        <v>katB</v>
      </c>
    </row>
    <row r="6316" spans="8:37" x14ac:dyDescent="0.25">
      <c r="H6316" s="8"/>
      <c r="I6316" s="8"/>
      <c r="N6316" s="23"/>
      <c r="O6316" s="24"/>
      <c r="P6316" s="19"/>
      <c r="Q6316" s="19"/>
      <c r="R6316" s="19"/>
      <c r="U6316" s="27"/>
      <c r="Y6316" s="9" t="s">
        <v>592</v>
      </c>
      <c r="Z6316" s="9" t="s">
        <v>462</v>
      </c>
      <c r="AA6316" s="9" t="s">
        <v>198</v>
      </c>
      <c r="AB6316" s="9">
        <v>8026017</v>
      </c>
      <c r="AC6316" s="9" t="s">
        <v>7091</v>
      </c>
      <c r="AD6316" s="9" t="s">
        <v>231</v>
      </c>
      <c r="AE6316" s="5">
        <f t="shared" si="218"/>
        <v>0</v>
      </c>
      <c r="AF6316" s="5" t="str">
        <f t="shared" si="219"/>
        <v>katB</v>
      </c>
      <c r="AG6316" s="153"/>
      <c r="AH6316" s="153"/>
      <c r="AI6316" t="s">
        <v>195</v>
      </c>
      <c r="AJ6316" t="s">
        <v>340</v>
      </c>
      <c r="AK6316" s="9" t="str">
        <f>VLOOKUP(Y6316,zdroj!D:AJ,33,0)</f>
        <v>katB</v>
      </c>
    </row>
    <row r="6317" spans="8:37" x14ac:dyDescent="0.25">
      <c r="H6317" s="8"/>
      <c r="I6317" s="8"/>
      <c r="N6317" s="23"/>
      <c r="O6317" s="24"/>
      <c r="P6317" s="19"/>
      <c r="Q6317" s="19"/>
      <c r="R6317" s="19"/>
      <c r="U6317" s="27"/>
      <c r="Y6317" s="9" t="s">
        <v>592</v>
      </c>
      <c r="Z6317" s="9" t="s">
        <v>462</v>
      </c>
      <c r="AA6317" s="9" t="s">
        <v>198</v>
      </c>
      <c r="AB6317" s="9">
        <v>8026025</v>
      </c>
      <c r="AC6317" s="9" t="s">
        <v>7092</v>
      </c>
      <c r="AD6317" s="9" t="s">
        <v>231</v>
      </c>
      <c r="AE6317" s="5">
        <f t="shared" si="218"/>
        <v>0</v>
      </c>
      <c r="AF6317" s="5" t="str">
        <f t="shared" si="219"/>
        <v>katB</v>
      </c>
      <c r="AG6317" s="153"/>
      <c r="AH6317" s="153"/>
      <c r="AI6317" t="s">
        <v>236</v>
      </c>
      <c r="AJ6317" t="s">
        <v>17878</v>
      </c>
      <c r="AK6317" s="9" t="str">
        <f>VLOOKUP(Y6317,zdroj!D:AJ,33,0)</f>
        <v>katB</v>
      </c>
    </row>
    <row r="6318" spans="8:37" x14ac:dyDescent="0.25">
      <c r="H6318" s="8"/>
      <c r="I6318" s="8"/>
      <c r="N6318" s="23"/>
      <c r="O6318" s="24"/>
      <c r="P6318" s="19"/>
      <c r="Q6318" s="19"/>
      <c r="R6318" s="19"/>
      <c r="U6318" s="27"/>
      <c r="Y6318" s="9" t="s">
        <v>592</v>
      </c>
      <c r="Z6318" s="9" t="s">
        <v>462</v>
      </c>
      <c r="AA6318" s="9" t="s">
        <v>198</v>
      </c>
      <c r="AB6318" s="9">
        <v>8026033</v>
      </c>
      <c r="AC6318" s="9" t="s">
        <v>7093</v>
      </c>
      <c r="AD6318" s="9" t="s">
        <v>231</v>
      </c>
      <c r="AE6318" s="5">
        <f t="shared" si="218"/>
        <v>0</v>
      </c>
      <c r="AF6318" s="5" t="str">
        <f t="shared" si="219"/>
        <v>katB</v>
      </c>
      <c r="AG6318" s="153"/>
      <c r="AH6318" s="153"/>
      <c r="AI6318" t="s">
        <v>236</v>
      </c>
      <c r="AJ6318" t="s">
        <v>17878</v>
      </c>
      <c r="AK6318" s="9" t="str">
        <f>VLOOKUP(Y6318,zdroj!D:AJ,33,0)</f>
        <v>katB</v>
      </c>
    </row>
    <row r="6319" spans="8:37" x14ac:dyDescent="0.25">
      <c r="H6319" s="8"/>
      <c r="I6319" s="8"/>
      <c r="N6319" s="23"/>
      <c r="O6319" s="24"/>
      <c r="P6319" s="19"/>
      <c r="Q6319" s="19"/>
      <c r="R6319" s="19"/>
      <c r="U6319" s="27"/>
      <c r="Y6319" s="9" t="s">
        <v>592</v>
      </c>
      <c r="Z6319" s="9" t="s">
        <v>462</v>
      </c>
      <c r="AA6319" s="9" t="s">
        <v>198</v>
      </c>
      <c r="AB6319" s="9">
        <v>8026041</v>
      </c>
      <c r="AC6319" s="9" t="s">
        <v>7094</v>
      </c>
      <c r="AD6319" s="9" t="s">
        <v>231</v>
      </c>
      <c r="AE6319" s="5">
        <f t="shared" si="218"/>
        <v>0</v>
      </c>
      <c r="AF6319" s="5" t="str">
        <f t="shared" si="219"/>
        <v>katB</v>
      </c>
      <c r="AG6319" s="153"/>
      <c r="AH6319" s="153"/>
      <c r="AI6319" t="s">
        <v>195</v>
      </c>
      <c r="AJ6319" t="s">
        <v>340</v>
      </c>
      <c r="AK6319" s="9" t="str">
        <f>VLOOKUP(Y6319,zdroj!D:AJ,33,0)</f>
        <v>katB</v>
      </c>
    </row>
    <row r="6320" spans="8:37" x14ac:dyDescent="0.25">
      <c r="H6320" s="8"/>
      <c r="I6320" s="8"/>
      <c r="N6320" s="23"/>
      <c r="O6320" s="24"/>
      <c r="P6320" s="19"/>
      <c r="Q6320" s="19"/>
      <c r="R6320" s="19"/>
      <c r="U6320" s="27"/>
      <c r="Y6320" s="9" t="s">
        <v>592</v>
      </c>
      <c r="Z6320" s="9" t="s">
        <v>462</v>
      </c>
      <c r="AA6320" s="9" t="s">
        <v>198</v>
      </c>
      <c r="AB6320" s="9">
        <v>8026050</v>
      </c>
      <c r="AC6320" s="9" t="s">
        <v>7095</v>
      </c>
      <c r="AD6320" s="9" t="s">
        <v>231</v>
      </c>
      <c r="AE6320" s="5">
        <f t="shared" si="218"/>
        <v>0</v>
      </c>
      <c r="AF6320" s="5" t="str">
        <f t="shared" si="219"/>
        <v>katB</v>
      </c>
      <c r="AG6320" s="153"/>
      <c r="AH6320" s="153"/>
      <c r="AI6320" t="s">
        <v>195</v>
      </c>
      <c r="AJ6320" t="s">
        <v>340</v>
      </c>
      <c r="AK6320" s="9" t="str">
        <f>VLOOKUP(Y6320,zdroj!D:AJ,33,0)</f>
        <v>katB</v>
      </c>
    </row>
    <row r="6321" spans="8:37" x14ac:dyDescent="0.25">
      <c r="H6321" s="8"/>
      <c r="I6321" s="8"/>
      <c r="N6321" s="23"/>
      <c r="O6321" s="24"/>
      <c r="P6321" s="19"/>
      <c r="Q6321" s="19"/>
      <c r="R6321" s="19"/>
      <c r="U6321" s="27"/>
      <c r="Y6321" s="9" t="s">
        <v>592</v>
      </c>
      <c r="Z6321" s="9" t="s">
        <v>462</v>
      </c>
      <c r="AA6321" s="9" t="s">
        <v>198</v>
      </c>
      <c r="AB6321" s="9">
        <v>8026068</v>
      </c>
      <c r="AC6321" s="9" t="s">
        <v>7096</v>
      </c>
      <c r="AD6321" s="9" t="s">
        <v>231</v>
      </c>
      <c r="AE6321" s="5">
        <f t="shared" si="218"/>
        <v>0</v>
      </c>
      <c r="AF6321" s="5" t="str">
        <f t="shared" si="219"/>
        <v>katB</v>
      </c>
      <c r="AG6321" s="153"/>
      <c r="AH6321" s="153"/>
      <c r="AI6321" t="s">
        <v>195</v>
      </c>
      <c r="AJ6321" t="s">
        <v>340</v>
      </c>
      <c r="AK6321" s="9" t="str">
        <f>VLOOKUP(Y6321,zdroj!D:AJ,33,0)</f>
        <v>katB</v>
      </c>
    </row>
    <row r="6322" spans="8:37" x14ac:dyDescent="0.25">
      <c r="H6322" s="8"/>
      <c r="I6322" s="8"/>
      <c r="N6322" s="23"/>
      <c r="O6322" s="24"/>
      <c r="P6322" s="19"/>
      <c r="Q6322" s="19"/>
      <c r="R6322" s="19"/>
      <c r="U6322" s="27"/>
      <c r="Y6322" s="9" t="s">
        <v>592</v>
      </c>
      <c r="Z6322" s="9" t="s">
        <v>462</v>
      </c>
      <c r="AA6322" s="9" t="s">
        <v>198</v>
      </c>
      <c r="AB6322" s="9">
        <v>8026076</v>
      </c>
      <c r="AC6322" s="9" t="s">
        <v>7097</v>
      </c>
      <c r="AD6322" s="9" t="s">
        <v>231</v>
      </c>
      <c r="AE6322" s="5">
        <f t="shared" si="218"/>
        <v>0</v>
      </c>
      <c r="AF6322" s="5" t="str">
        <f t="shared" si="219"/>
        <v>katB</v>
      </c>
      <c r="AG6322" s="153"/>
      <c r="AH6322" s="153"/>
      <c r="AI6322" t="s">
        <v>229</v>
      </c>
      <c r="AJ6322" t="s">
        <v>17878</v>
      </c>
      <c r="AK6322" s="9" t="str">
        <f>VLOOKUP(Y6322,zdroj!D:AJ,33,0)</f>
        <v>katB</v>
      </c>
    </row>
    <row r="6323" spans="8:37" x14ac:dyDescent="0.25">
      <c r="H6323" s="8"/>
      <c r="I6323" s="8"/>
      <c r="N6323" s="23"/>
      <c r="O6323" s="24"/>
      <c r="P6323" s="19"/>
      <c r="Q6323" s="19"/>
      <c r="R6323" s="19"/>
      <c r="U6323" s="27"/>
      <c r="Y6323" s="9" t="s">
        <v>592</v>
      </c>
      <c r="Z6323" s="9" t="s">
        <v>462</v>
      </c>
      <c r="AA6323" s="9" t="s">
        <v>198</v>
      </c>
      <c r="AB6323" s="9">
        <v>8026084</v>
      </c>
      <c r="AC6323" s="9" t="s">
        <v>7098</v>
      </c>
      <c r="AD6323" s="9" t="s">
        <v>231</v>
      </c>
      <c r="AE6323" s="5">
        <f t="shared" si="218"/>
        <v>0</v>
      </c>
      <c r="AF6323" s="5" t="str">
        <f t="shared" si="219"/>
        <v>katB</v>
      </c>
      <c r="AG6323" s="153"/>
      <c r="AH6323" s="153"/>
      <c r="AI6323" t="s">
        <v>195</v>
      </c>
      <c r="AJ6323" t="s">
        <v>340</v>
      </c>
      <c r="AK6323" s="9" t="str">
        <f>VLOOKUP(Y6323,zdroj!D:AJ,33,0)</f>
        <v>katB</v>
      </c>
    </row>
    <row r="6324" spans="8:37" x14ac:dyDescent="0.25">
      <c r="H6324" s="8"/>
      <c r="I6324" s="8"/>
      <c r="N6324" s="23"/>
      <c r="O6324" s="24"/>
      <c r="P6324" s="19"/>
      <c r="Q6324" s="19"/>
      <c r="R6324" s="19"/>
      <c r="U6324" s="27"/>
      <c r="Y6324" s="9" t="s">
        <v>592</v>
      </c>
      <c r="Z6324" s="9" t="s">
        <v>462</v>
      </c>
      <c r="AA6324" s="9" t="s">
        <v>198</v>
      </c>
      <c r="AB6324" s="9">
        <v>8026092</v>
      </c>
      <c r="AC6324" s="9" t="s">
        <v>7099</v>
      </c>
      <c r="AD6324" s="9" t="s">
        <v>231</v>
      </c>
      <c r="AE6324" s="5">
        <f t="shared" si="218"/>
        <v>0</v>
      </c>
      <c r="AF6324" s="5" t="str">
        <f t="shared" si="219"/>
        <v>katB</v>
      </c>
      <c r="AG6324" s="153"/>
      <c r="AH6324" s="153"/>
      <c r="AI6324" t="s">
        <v>195</v>
      </c>
      <c r="AJ6324" t="s">
        <v>340</v>
      </c>
      <c r="AK6324" s="9" t="str">
        <f>VLOOKUP(Y6324,zdroj!D:AJ,33,0)</f>
        <v>katB</v>
      </c>
    </row>
    <row r="6325" spans="8:37" x14ac:dyDescent="0.25">
      <c r="H6325" s="8"/>
      <c r="I6325" s="8"/>
      <c r="N6325" s="23"/>
      <c r="O6325" s="24"/>
      <c r="P6325" s="19"/>
      <c r="Q6325" s="19"/>
      <c r="R6325" s="19"/>
      <c r="U6325" s="27"/>
      <c r="Y6325" s="9" t="s">
        <v>592</v>
      </c>
      <c r="Z6325" s="9" t="s">
        <v>462</v>
      </c>
      <c r="AA6325" s="9" t="s">
        <v>198</v>
      </c>
      <c r="AB6325" s="9">
        <v>8025746</v>
      </c>
      <c r="AC6325" s="9" t="s">
        <v>7100</v>
      </c>
      <c r="AD6325" s="9" t="s">
        <v>231</v>
      </c>
      <c r="AE6325" s="5">
        <f t="shared" si="218"/>
        <v>0</v>
      </c>
      <c r="AF6325" s="5" t="str">
        <f t="shared" si="219"/>
        <v>katB</v>
      </c>
      <c r="AG6325" s="153"/>
      <c r="AH6325" s="153"/>
      <c r="AI6325" t="s">
        <v>195</v>
      </c>
      <c r="AJ6325" t="s">
        <v>340</v>
      </c>
      <c r="AK6325" s="9" t="str">
        <f>VLOOKUP(Y6325,zdroj!D:AJ,33,0)</f>
        <v>katB</v>
      </c>
    </row>
    <row r="6326" spans="8:37" x14ac:dyDescent="0.25">
      <c r="H6326" s="8"/>
      <c r="I6326" s="8"/>
      <c r="N6326" s="23"/>
      <c r="O6326" s="24"/>
      <c r="P6326" s="19"/>
      <c r="Q6326" s="19"/>
      <c r="R6326" s="19"/>
      <c r="U6326" s="27"/>
      <c r="Y6326" s="9" t="s">
        <v>592</v>
      </c>
      <c r="Z6326" s="9" t="s">
        <v>462</v>
      </c>
      <c r="AA6326" s="9" t="s">
        <v>198</v>
      </c>
      <c r="AB6326" s="9">
        <v>8026106</v>
      </c>
      <c r="AC6326" s="9" t="s">
        <v>7101</v>
      </c>
      <c r="AD6326" s="9" t="s">
        <v>231</v>
      </c>
      <c r="AE6326" s="5">
        <f t="shared" si="218"/>
        <v>0</v>
      </c>
      <c r="AF6326" s="5" t="str">
        <f t="shared" si="219"/>
        <v>katB</v>
      </c>
      <c r="AG6326" s="153"/>
      <c r="AH6326" s="153"/>
      <c r="AI6326" t="s">
        <v>195</v>
      </c>
      <c r="AJ6326" t="s">
        <v>340</v>
      </c>
      <c r="AK6326" s="9" t="str">
        <f>VLOOKUP(Y6326,zdroj!D:AJ,33,0)</f>
        <v>katB</v>
      </c>
    </row>
    <row r="6327" spans="8:37" x14ac:dyDescent="0.25">
      <c r="H6327" s="8"/>
      <c r="I6327" s="8"/>
      <c r="N6327" s="23"/>
      <c r="O6327" s="24"/>
      <c r="P6327" s="19"/>
      <c r="Q6327" s="19"/>
      <c r="R6327" s="19"/>
      <c r="U6327" s="27"/>
      <c r="Y6327" s="9" t="s">
        <v>592</v>
      </c>
      <c r="Z6327" s="9" t="s">
        <v>462</v>
      </c>
      <c r="AA6327" s="9" t="s">
        <v>198</v>
      </c>
      <c r="AB6327" s="9">
        <v>8026114</v>
      </c>
      <c r="AC6327" s="9" t="s">
        <v>7102</v>
      </c>
      <c r="AD6327" s="9" t="s">
        <v>231</v>
      </c>
      <c r="AE6327" s="5">
        <f t="shared" si="218"/>
        <v>0</v>
      </c>
      <c r="AF6327" s="5" t="str">
        <f t="shared" si="219"/>
        <v>katB</v>
      </c>
      <c r="AG6327" s="153"/>
      <c r="AH6327" s="153"/>
      <c r="AI6327" t="s">
        <v>195</v>
      </c>
      <c r="AJ6327" t="s">
        <v>340</v>
      </c>
      <c r="AK6327" s="9" t="str">
        <f>VLOOKUP(Y6327,zdroj!D:AJ,33,0)</f>
        <v>katB</v>
      </c>
    </row>
    <row r="6328" spans="8:37" x14ac:dyDescent="0.25">
      <c r="H6328" s="8"/>
      <c r="I6328" s="8"/>
      <c r="N6328" s="23"/>
      <c r="O6328" s="24"/>
      <c r="P6328" s="19"/>
      <c r="Q6328" s="19"/>
      <c r="R6328" s="19"/>
      <c r="U6328" s="27"/>
      <c r="Y6328" s="9" t="s">
        <v>592</v>
      </c>
      <c r="Z6328" s="9" t="s">
        <v>462</v>
      </c>
      <c r="AA6328" s="9" t="s">
        <v>198</v>
      </c>
      <c r="AB6328" s="9">
        <v>8026122</v>
      </c>
      <c r="AC6328" s="9" t="s">
        <v>7103</v>
      </c>
      <c r="AD6328" s="9" t="s">
        <v>231</v>
      </c>
      <c r="AE6328" s="5">
        <f t="shared" si="218"/>
        <v>0</v>
      </c>
      <c r="AF6328" s="5" t="str">
        <f t="shared" si="219"/>
        <v>katB</v>
      </c>
      <c r="AG6328" s="153"/>
      <c r="AH6328" s="153"/>
      <c r="AI6328" t="s">
        <v>195</v>
      </c>
      <c r="AJ6328" t="s">
        <v>340</v>
      </c>
      <c r="AK6328" s="9" t="str">
        <f>VLOOKUP(Y6328,zdroj!D:AJ,33,0)</f>
        <v>katB</v>
      </c>
    </row>
    <row r="6329" spans="8:37" x14ac:dyDescent="0.25">
      <c r="H6329" s="8"/>
      <c r="I6329" s="8"/>
      <c r="N6329" s="23"/>
      <c r="O6329" s="24"/>
      <c r="P6329" s="19"/>
      <c r="Q6329" s="19"/>
      <c r="R6329" s="19"/>
      <c r="U6329" s="27"/>
      <c r="Y6329" s="9" t="s">
        <v>592</v>
      </c>
      <c r="Z6329" s="9" t="s">
        <v>462</v>
      </c>
      <c r="AA6329" s="9" t="s">
        <v>198</v>
      </c>
      <c r="AB6329" s="9">
        <v>8026131</v>
      </c>
      <c r="AC6329" s="9" t="s">
        <v>7104</v>
      </c>
      <c r="AD6329" s="9" t="s">
        <v>231</v>
      </c>
      <c r="AE6329" s="5">
        <f t="shared" si="218"/>
        <v>0</v>
      </c>
      <c r="AF6329" s="5" t="str">
        <f t="shared" si="219"/>
        <v>katB</v>
      </c>
      <c r="AG6329" s="153"/>
      <c r="AH6329" s="153"/>
      <c r="AI6329" t="s">
        <v>195</v>
      </c>
      <c r="AJ6329" t="s">
        <v>340</v>
      </c>
      <c r="AK6329" s="9" t="str">
        <f>VLOOKUP(Y6329,zdroj!D:AJ,33,0)</f>
        <v>katB</v>
      </c>
    </row>
    <row r="6330" spans="8:37" x14ac:dyDescent="0.25">
      <c r="H6330" s="8"/>
      <c r="I6330" s="8"/>
      <c r="N6330" s="23"/>
      <c r="O6330" s="24"/>
      <c r="P6330" s="19"/>
      <c r="Q6330" s="19"/>
      <c r="R6330" s="19"/>
      <c r="U6330" s="27"/>
      <c r="Y6330" s="9" t="s">
        <v>592</v>
      </c>
      <c r="Z6330" s="9" t="s">
        <v>462</v>
      </c>
      <c r="AA6330" s="9" t="s">
        <v>198</v>
      </c>
      <c r="AB6330" s="9">
        <v>8026149</v>
      </c>
      <c r="AC6330" s="9" t="s">
        <v>7105</v>
      </c>
      <c r="AD6330" s="9" t="s">
        <v>231</v>
      </c>
      <c r="AE6330" s="5">
        <f t="shared" si="218"/>
        <v>0</v>
      </c>
      <c r="AF6330" s="5" t="str">
        <f t="shared" si="219"/>
        <v>katB</v>
      </c>
      <c r="AG6330" s="153"/>
      <c r="AH6330" s="153"/>
      <c r="AI6330" t="s">
        <v>195</v>
      </c>
      <c r="AJ6330" t="s">
        <v>340</v>
      </c>
      <c r="AK6330" s="9" t="str">
        <f>VLOOKUP(Y6330,zdroj!D:AJ,33,0)</f>
        <v>katB</v>
      </c>
    </row>
    <row r="6331" spans="8:37" x14ac:dyDescent="0.25">
      <c r="H6331" s="8"/>
      <c r="I6331" s="8"/>
      <c r="N6331" s="23"/>
      <c r="O6331" s="24"/>
      <c r="P6331" s="19"/>
      <c r="Q6331" s="19"/>
      <c r="R6331" s="19"/>
      <c r="U6331" s="27"/>
      <c r="Y6331" s="9" t="s">
        <v>592</v>
      </c>
      <c r="Z6331" s="9" t="s">
        <v>462</v>
      </c>
      <c r="AA6331" s="9" t="s">
        <v>198</v>
      </c>
      <c r="AB6331" s="9">
        <v>8026157</v>
      </c>
      <c r="AC6331" s="9" t="s">
        <v>7106</v>
      </c>
      <c r="AD6331" s="9" t="s">
        <v>231</v>
      </c>
      <c r="AE6331" s="5">
        <f t="shared" si="218"/>
        <v>0</v>
      </c>
      <c r="AF6331" s="5" t="str">
        <f t="shared" si="219"/>
        <v>katB</v>
      </c>
      <c r="AG6331" s="153"/>
      <c r="AH6331" s="153"/>
      <c r="AI6331" t="s">
        <v>195</v>
      </c>
      <c r="AJ6331" t="s">
        <v>340</v>
      </c>
      <c r="AK6331" s="9" t="str">
        <f>VLOOKUP(Y6331,zdroj!D:AJ,33,0)</f>
        <v>katB</v>
      </c>
    </row>
    <row r="6332" spans="8:37" x14ac:dyDescent="0.25">
      <c r="H6332" s="8"/>
      <c r="I6332" s="8"/>
      <c r="N6332" s="23"/>
      <c r="O6332" s="24"/>
      <c r="P6332" s="19"/>
      <c r="Q6332" s="19"/>
      <c r="R6332" s="19"/>
      <c r="U6332" s="27"/>
      <c r="Y6332" s="9" t="s">
        <v>592</v>
      </c>
      <c r="Z6332" s="9" t="s">
        <v>462</v>
      </c>
      <c r="AA6332" s="9" t="s">
        <v>198</v>
      </c>
      <c r="AB6332" s="9">
        <v>8026165</v>
      </c>
      <c r="AC6332" s="9" t="s">
        <v>7107</v>
      </c>
      <c r="AD6332" s="9" t="s">
        <v>231</v>
      </c>
      <c r="AE6332" s="5">
        <f t="shared" si="218"/>
        <v>0</v>
      </c>
      <c r="AF6332" s="5" t="str">
        <f t="shared" si="219"/>
        <v>katB</v>
      </c>
      <c r="AG6332" s="153"/>
      <c r="AH6332" s="153"/>
      <c r="AI6332" t="s">
        <v>195</v>
      </c>
      <c r="AJ6332" t="s">
        <v>340</v>
      </c>
      <c r="AK6332" s="9" t="str">
        <f>VLOOKUP(Y6332,zdroj!D:AJ,33,0)</f>
        <v>katB</v>
      </c>
    </row>
    <row r="6333" spans="8:37" x14ac:dyDescent="0.25">
      <c r="H6333" s="8"/>
      <c r="I6333" s="8"/>
      <c r="N6333" s="23"/>
      <c r="O6333" s="24"/>
      <c r="P6333" s="19"/>
      <c r="Q6333" s="19"/>
      <c r="R6333" s="19"/>
      <c r="U6333" s="27"/>
      <c r="Y6333" s="9" t="s">
        <v>592</v>
      </c>
      <c r="Z6333" s="9" t="s">
        <v>462</v>
      </c>
      <c r="AA6333" s="9" t="s">
        <v>198</v>
      </c>
      <c r="AB6333" s="9">
        <v>8026173</v>
      </c>
      <c r="AC6333" s="9" t="s">
        <v>7108</v>
      </c>
      <c r="AD6333" s="9" t="s">
        <v>231</v>
      </c>
      <c r="AE6333" s="5">
        <f t="shared" si="218"/>
        <v>0</v>
      </c>
      <c r="AF6333" s="5" t="str">
        <f t="shared" si="219"/>
        <v>katB</v>
      </c>
      <c r="AG6333" s="153"/>
      <c r="AH6333" s="153"/>
      <c r="AI6333" t="s">
        <v>195</v>
      </c>
      <c r="AJ6333" t="s">
        <v>340</v>
      </c>
      <c r="AK6333" s="9" t="str">
        <f>VLOOKUP(Y6333,zdroj!D:AJ,33,0)</f>
        <v>katB</v>
      </c>
    </row>
    <row r="6334" spans="8:37" x14ac:dyDescent="0.25">
      <c r="H6334" s="8"/>
      <c r="I6334" s="8"/>
      <c r="N6334" s="23"/>
      <c r="O6334" s="24"/>
      <c r="P6334" s="19"/>
      <c r="Q6334" s="19"/>
      <c r="R6334" s="19"/>
      <c r="U6334" s="27"/>
      <c r="Y6334" s="9" t="s">
        <v>592</v>
      </c>
      <c r="Z6334" s="9" t="s">
        <v>462</v>
      </c>
      <c r="AA6334" s="9" t="s">
        <v>198</v>
      </c>
      <c r="AB6334" s="9">
        <v>8026181</v>
      </c>
      <c r="AC6334" s="9" t="s">
        <v>7109</v>
      </c>
      <c r="AD6334" s="9" t="s">
        <v>231</v>
      </c>
      <c r="AE6334" s="5">
        <f t="shared" si="218"/>
        <v>0</v>
      </c>
      <c r="AF6334" s="5" t="str">
        <f t="shared" si="219"/>
        <v>katB</v>
      </c>
      <c r="AG6334" s="153"/>
      <c r="AH6334" s="153"/>
      <c r="AI6334" t="s">
        <v>195</v>
      </c>
      <c r="AJ6334" t="s">
        <v>340</v>
      </c>
      <c r="AK6334" s="9" t="str">
        <f>VLOOKUP(Y6334,zdroj!D:AJ,33,0)</f>
        <v>katB</v>
      </c>
    </row>
    <row r="6335" spans="8:37" x14ac:dyDescent="0.25">
      <c r="H6335" s="8"/>
      <c r="I6335" s="8"/>
      <c r="N6335" s="23"/>
      <c r="O6335" s="24"/>
      <c r="P6335" s="19"/>
      <c r="Q6335" s="19"/>
      <c r="R6335" s="19"/>
      <c r="U6335" s="27"/>
      <c r="Y6335" s="9" t="s">
        <v>592</v>
      </c>
      <c r="Z6335" s="9" t="s">
        <v>462</v>
      </c>
      <c r="AA6335" s="9" t="s">
        <v>198</v>
      </c>
      <c r="AB6335" s="9">
        <v>8026190</v>
      </c>
      <c r="AC6335" s="9" t="s">
        <v>7110</v>
      </c>
      <c r="AD6335" s="9" t="s">
        <v>231</v>
      </c>
      <c r="AE6335" s="5">
        <f t="shared" si="218"/>
        <v>0</v>
      </c>
      <c r="AF6335" s="5" t="str">
        <f t="shared" si="219"/>
        <v>katB</v>
      </c>
      <c r="AG6335" s="153"/>
      <c r="AH6335" s="153"/>
      <c r="AI6335" t="s">
        <v>195</v>
      </c>
      <c r="AJ6335" t="s">
        <v>340</v>
      </c>
      <c r="AK6335" s="9" t="str">
        <f>VLOOKUP(Y6335,zdroj!D:AJ,33,0)</f>
        <v>katB</v>
      </c>
    </row>
    <row r="6336" spans="8:37" x14ac:dyDescent="0.25">
      <c r="H6336" s="8"/>
      <c r="I6336" s="8"/>
      <c r="N6336" s="23"/>
      <c r="O6336" s="24"/>
      <c r="P6336" s="19"/>
      <c r="Q6336" s="19"/>
      <c r="R6336" s="19"/>
      <c r="U6336" s="27"/>
      <c r="Y6336" s="9" t="s">
        <v>592</v>
      </c>
      <c r="Z6336" s="9" t="s">
        <v>462</v>
      </c>
      <c r="AA6336" s="9" t="s">
        <v>198</v>
      </c>
      <c r="AB6336" s="9">
        <v>8025754</v>
      </c>
      <c r="AC6336" s="9" t="s">
        <v>7111</v>
      </c>
      <c r="AD6336" s="9" t="s">
        <v>231</v>
      </c>
      <c r="AE6336" s="5">
        <f t="shared" si="218"/>
        <v>0</v>
      </c>
      <c r="AF6336" s="5" t="str">
        <f t="shared" si="219"/>
        <v>katB</v>
      </c>
      <c r="AG6336" s="153"/>
      <c r="AH6336" s="153"/>
      <c r="AI6336" t="s">
        <v>195</v>
      </c>
      <c r="AJ6336" t="s">
        <v>340</v>
      </c>
      <c r="AK6336" s="9" t="str">
        <f>VLOOKUP(Y6336,zdroj!D:AJ,33,0)</f>
        <v>katB</v>
      </c>
    </row>
    <row r="6337" spans="8:37" x14ac:dyDescent="0.25">
      <c r="H6337" s="8"/>
      <c r="I6337" s="8"/>
      <c r="N6337" s="23"/>
      <c r="O6337" s="24"/>
      <c r="P6337" s="19"/>
      <c r="Q6337" s="19"/>
      <c r="R6337" s="19"/>
      <c r="U6337" s="27"/>
      <c r="Y6337" s="9" t="s">
        <v>592</v>
      </c>
      <c r="Z6337" s="9" t="s">
        <v>462</v>
      </c>
      <c r="AA6337" s="9" t="s">
        <v>198</v>
      </c>
      <c r="AB6337" s="9">
        <v>8026203</v>
      </c>
      <c r="AC6337" s="9" t="s">
        <v>7112</v>
      </c>
      <c r="AD6337" s="9" t="s">
        <v>231</v>
      </c>
      <c r="AE6337" s="5">
        <f t="shared" si="218"/>
        <v>0</v>
      </c>
      <c r="AF6337" s="5" t="str">
        <f t="shared" si="219"/>
        <v>katB</v>
      </c>
      <c r="AG6337" s="153"/>
      <c r="AH6337" s="153"/>
      <c r="AI6337" t="s">
        <v>195</v>
      </c>
      <c r="AJ6337" t="s">
        <v>340</v>
      </c>
      <c r="AK6337" s="9" t="str">
        <f>VLOOKUP(Y6337,zdroj!D:AJ,33,0)</f>
        <v>katB</v>
      </c>
    </row>
    <row r="6338" spans="8:37" x14ac:dyDescent="0.25">
      <c r="H6338" s="8"/>
      <c r="I6338" s="8"/>
      <c r="N6338" s="23"/>
      <c r="O6338" s="24"/>
      <c r="P6338" s="19"/>
      <c r="Q6338" s="19"/>
      <c r="R6338" s="19"/>
      <c r="U6338" s="27"/>
      <c r="Y6338" s="9" t="s">
        <v>592</v>
      </c>
      <c r="Z6338" s="9" t="s">
        <v>462</v>
      </c>
      <c r="AA6338" s="9" t="s">
        <v>198</v>
      </c>
      <c r="AB6338" s="9">
        <v>8026211</v>
      </c>
      <c r="AC6338" s="9" t="s">
        <v>7113</v>
      </c>
      <c r="AD6338" s="9" t="s">
        <v>231</v>
      </c>
      <c r="AE6338" s="5">
        <f t="shared" si="218"/>
        <v>0</v>
      </c>
      <c r="AF6338" s="5" t="str">
        <f t="shared" si="219"/>
        <v>katB</v>
      </c>
      <c r="AG6338" s="153"/>
      <c r="AH6338" s="153"/>
      <c r="AI6338" t="s">
        <v>195</v>
      </c>
      <c r="AJ6338" t="s">
        <v>340</v>
      </c>
      <c r="AK6338" s="9" t="str">
        <f>VLOOKUP(Y6338,zdroj!D:AJ,33,0)</f>
        <v>katB</v>
      </c>
    </row>
    <row r="6339" spans="8:37" x14ac:dyDescent="0.25">
      <c r="H6339" s="8"/>
      <c r="I6339" s="8"/>
      <c r="N6339" s="23"/>
      <c r="O6339" s="24"/>
      <c r="P6339" s="19"/>
      <c r="Q6339" s="19"/>
      <c r="R6339" s="19"/>
      <c r="U6339" s="27"/>
      <c r="Y6339" s="9" t="s">
        <v>592</v>
      </c>
      <c r="Z6339" s="9" t="s">
        <v>462</v>
      </c>
      <c r="AA6339" s="9" t="s">
        <v>198</v>
      </c>
      <c r="AB6339" s="9">
        <v>8026220</v>
      </c>
      <c r="AC6339" s="9" t="s">
        <v>7114</v>
      </c>
      <c r="AD6339" s="9" t="s">
        <v>231</v>
      </c>
      <c r="AE6339" s="5">
        <f t="shared" si="218"/>
        <v>0</v>
      </c>
      <c r="AF6339" s="5" t="str">
        <f t="shared" si="219"/>
        <v>katB</v>
      </c>
      <c r="AG6339" s="153"/>
      <c r="AH6339" s="153"/>
      <c r="AI6339" t="s">
        <v>236</v>
      </c>
      <c r="AJ6339" t="s">
        <v>17878</v>
      </c>
      <c r="AK6339" s="9" t="str">
        <f>VLOOKUP(Y6339,zdroj!D:AJ,33,0)</f>
        <v>katB</v>
      </c>
    </row>
    <row r="6340" spans="8:37" x14ac:dyDescent="0.25">
      <c r="H6340" s="8"/>
      <c r="I6340" s="8"/>
      <c r="N6340" s="23"/>
      <c r="O6340" s="24"/>
      <c r="P6340" s="19"/>
      <c r="Q6340" s="19"/>
      <c r="R6340" s="19"/>
      <c r="U6340" s="27"/>
      <c r="Y6340" s="9" t="s">
        <v>592</v>
      </c>
      <c r="Z6340" s="9" t="s">
        <v>462</v>
      </c>
      <c r="AA6340" s="9" t="s">
        <v>198</v>
      </c>
      <c r="AB6340" s="9">
        <v>8026238</v>
      </c>
      <c r="AC6340" s="9" t="s">
        <v>7115</v>
      </c>
      <c r="AD6340" s="9" t="s">
        <v>231</v>
      </c>
      <c r="AE6340" s="5">
        <f t="shared" si="218"/>
        <v>0</v>
      </c>
      <c r="AF6340" s="5" t="str">
        <f t="shared" si="219"/>
        <v>katB</v>
      </c>
      <c r="AG6340" s="153"/>
      <c r="AH6340" s="153"/>
      <c r="AI6340" t="s">
        <v>195</v>
      </c>
      <c r="AJ6340" t="s">
        <v>340</v>
      </c>
      <c r="AK6340" s="9" t="str">
        <f>VLOOKUP(Y6340,zdroj!D:AJ,33,0)</f>
        <v>katB</v>
      </c>
    </row>
    <row r="6341" spans="8:37" x14ac:dyDescent="0.25">
      <c r="H6341" s="8"/>
      <c r="I6341" s="8"/>
      <c r="N6341" s="23"/>
      <c r="O6341" s="24"/>
      <c r="P6341" s="19"/>
      <c r="Q6341" s="19"/>
      <c r="R6341" s="19"/>
      <c r="U6341" s="27"/>
      <c r="Y6341" s="9" t="s">
        <v>592</v>
      </c>
      <c r="Z6341" s="9" t="s">
        <v>462</v>
      </c>
      <c r="AA6341" s="9" t="s">
        <v>198</v>
      </c>
      <c r="AB6341" s="9">
        <v>8026254</v>
      </c>
      <c r="AC6341" s="9" t="s">
        <v>7116</v>
      </c>
      <c r="AD6341" s="9" t="s">
        <v>231</v>
      </c>
      <c r="AE6341" s="5">
        <f t="shared" si="218"/>
        <v>0</v>
      </c>
      <c r="AF6341" s="5" t="str">
        <f t="shared" si="219"/>
        <v>katB</v>
      </c>
      <c r="AG6341" s="153"/>
      <c r="AH6341" s="153"/>
      <c r="AI6341" t="s">
        <v>195</v>
      </c>
      <c r="AJ6341" t="s">
        <v>340</v>
      </c>
      <c r="AK6341" s="9" t="str">
        <f>VLOOKUP(Y6341,zdroj!D:AJ,33,0)</f>
        <v>katB</v>
      </c>
    </row>
    <row r="6342" spans="8:37" x14ac:dyDescent="0.25">
      <c r="H6342" s="8"/>
      <c r="I6342" s="8"/>
      <c r="N6342" s="23"/>
      <c r="O6342" s="24"/>
      <c r="P6342" s="19"/>
      <c r="Q6342" s="19"/>
      <c r="R6342" s="19"/>
      <c r="U6342" s="27"/>
      <c r="Y6342" s="9" t="s">
        <v>592</v>
      </c>
      <c r="Z6342" s="9" t="s">
        <v>462</v>
      </c>
      <c r="AA6342" s="9" t="s">
        <v>198</v>
      </c>
      <c r="AB6342" s="9">
        <v>8026262</v>
      </c>
      <c r="AC6342" s="9" t="s">
        <v>7117</v>
      </c>
      <c r="AD6342" s="9" t="s">
        <v>231</v>
      </c>
      <c r="AE6342" s="5">
        <f t="shared" si="218"/>
        <v>0</v>
      </c>
      <c r="AF6342" s="5" t="str">
        <f t="shared" si="219"/>
        <v>katB</v>
      </c>
      <c r="AG6342" s="153"/>
      <c r="AH6342" s="153"/>
      <c r="AI6342" t="s">
        <v>195</v>
      </c>
      <c r="AJ6342" t="s">
        <v>340</v>
      </c>
      <c r="AK6342" s="9" t="str">
        <f>VLOOKUP(Y6342,zdroj!D:AJ,33,0)</f>
        <v>katB</v>
      </c>
    </row>
    <row r="6343" spans="8:37" x14ac:dyDescent="0.25">
      <c r="H6343" s="8"/>
      <c r="I6343" s="8"/>
      <c r="N6343" s="23"/>
      <c r="O6343" s="24"/>
      <c r="P6343" s="19"/>
      <c r="Q6343" s="19"/>
      <c r="R6343" s="19"/>
      <c r="U6343" s="27"/>
      <c r="Y6343" s="9" t="s">
        <v>592</v>
      </c>
      <c r="Z6343" s="9" t="s">
        <v>462</v>
      </c>
      <c r="AA6343" s="9" t="s">
        <v>198</v>
      </c>
      <c r="AB6343" s="9">
        <v>8026271</v>
      </c>
      <c r="AC6343" s="9" t="s">
        <v>7118</v>
      </c>
      <c r="AD6343" s="9" t="s">
        <v>231</v>
      </c>
      <c r="AE6343" s="5">
        <f t="shared" si="218"/>
        <v>0</v>
      </c>
      <c r="AF6343" s="5" t="str">
        <f t="shared" si="219"/>
        <v>katB</v>
      </c>
      <c r="AG6343" s="153"/>
      <c r="AH6343" s="153"/>
      <c r="AI6343" t="s">
        <v>195</v>
      </c>
      <c r="AJ6343" t="s">
        <v>340</v>
      </c>
      <c r="AK6343" s="9" t="str">
        <f>VLOOKUP(Y6343,zdroj!D:AJ,33,0)</f>
        <v>katB</v>
      </c>
    </row>
    <row r="6344" spans="8:37" x14ac:dyDescent="0.25">
      <c r="H6344" s="8"/>
      <c r="I6344" s="8"/>
      <c r="N6344" s="23"/>
      <c r="O6344" s="24"/>
      <c r="P6344" s="19"/>
      <c r="Q6344" s="19"/>
      <c r="R6344" s="19"/>
      <c r="U6344" s="27"/>
      <c r="Y6344" s="9" t="s">
        <v>592</v>
      </c>
      <c r="Z6344" s="9" t="s">
        <v>462</v>
      </c>
      <c r="AA6344" s="9" t="s">
        <v>198</v>
      </c>
      <c r="AB6344" s="9">
        <v>8026289</v>
      </c>
      <c r="AC6344" s="9" t="s">
        <v>7119</v>
      </c>
      <c r="AD6344" s="9" t="s">
        <v>231</v>
      </c>
      <c r="AE6344" s="5">
        <f t="shared" si="218"/>
        <v>0</v>
      </c>
      <c r="AF6344" s="5" t="str">
        <f t="shared" si="219"/>
        <v>katB</v>
      </c>
      <c r="AG6344" s="153"/>
      <c r="AH6344" s="153"/>
      <c r="AI6344" t="s">
        <v>195</v>
      </c>
      <c r="AJ6344" t="s">
        <v>340</v>
      </c>
      <c r="AK6344" s="9" t="str">
        <f>VLOOKUP(Y6344,zdroj!D:AJ,33,0)</f>
        <v>katB</v>
      </c>
    </row>
    <row r="6345" spans="8:37" x14ac:dyDescent="0.25">
      <c r="H6345" s="8"/>
      <c r="I6345" s="8"/>
      <c r="N6345" s="23"/>
      <c r="O6345" s="24"/>
      <c r="P6345" s="19"/>
      <c r="Q6345" s="19"/>
      <c r="R6345" s="19"/>
      <c r="U6345" s="27"/>
      <c r="Y6345" s="9" t="s">
        <v>592</v>
      </c>
      <c r="Z6345" s="9" t="s">
        <v>462</v>
      </c>
      <c r="AA6345" s="9" t="s">
        <v>198</v>
      </c>
      <c r="AB6345" s="9">
        <v>8025762</v>
      </c>
      <c r="AC6345" s="9" t="s">
        <v>7120</v>
      </c>
      <c r="AD6345" s="9" t="s">
        <v>231</v>
      </c>
      <c r="AE6345" s="5">
        <f t="shared" si="218"/>
        <v>0</v>
      </c>
      <c r="AF6345" s="5" t="str">
        <f t="shared" si="219"/>
        <v>katB</v>
      </c>
      <c r="AG6345" s="153"/>
      <c r="AH6345" s="153"/>
      <c r="AI6345" t="s">
        <v>195</v>
      </c>
      <c r="AJ6345" t="s">
        <v>340</v>
      </c>
      <c r="AK6345" s="9" t="str">
        <f>VLOOKUP(Y6345,zdroj!D:AJ,33,0)</f>
        <v>katB</v>
      </c>
    </row>
    <row r="6346" spans="8:37" x14ac:dyDescent="0.25">
      <c r="H6346" s="8"/>
      <c r="I6346" s="8"/>
      <c r="N6346" s="23"/>
      <c r="O6346" s="24"/>
      <c r="P6346" s="19"/>
      <c r="Q6346" s="19"/>
      <c r="R6346" s="19"/>
      <c r="U6346" s="27"/>
      <c r="Y6346" s="9" t="s">
        <v>592</v>
      </c>
      <c r="Z6346" s="9" t="s">
        <v>462</v>
      </c>
      <c r="AA6346" s="9" t="s">
        <v>198</v>
      </c>
      <c r="AB6346" s="9">
        <v>30813786</v>
      </c>
      <c r="AC6346" s="9" t="s">
        <v>7121</v>
      </c>
      <c r="AD6346" s="9" t="s">
        <v>231</v>
      </c>
      <c r="AE6346" s="5">
        <f t="shared" ref="AE6346:AE6409" si="220">VLOOKUP(Y6346,K:T,10,0)</f>
        <v>0</v>
      </c>
      <c r="AF6346" s="5" t="str">
        <f t="shared" ref="AF6346:AF6409" si="221">IF(AE6346="A",IF(AD6346="katA","katB",AD6346),AD6346)</f>
        <v>katB</v>
      </c>
      <c r="AG6346" s="153"/>
      <c r="AH6346" s="153"/>
      <c r="AI6346" t="s">
        <v>195</v>
      </c>
      <c r="AJ6346" t="s">
        <v>340</v>
      </c>
      <c r="AK6346" s="9" t="str">
        <f>VLOOKUP(Y6346,zdroj!D:AJ,33,0)</f>
        <v>katB</v>
      </c>
    </row>
    <row r="6347" spans="8:37" x14ac:dyDescent="0.25">
      <c r="H6347" s="8"/>
      <c r="I6347" s="8"/>
      <c r="N6347" s="23"/>
      <c r="O6347" s="24"/>
      <c r="P6347" s="19"/>
      <c r="Q6347" s="19"/>
      <c r="R6347" s="19"/>
      <c r="U6347" s="27"/>
      <c r="Y6347" s="9" t="s">
        <v>592</v>
      </c>
      <c r="Z6347" s="9" t="s">
        <v>462</v>
      </c>
      <c r="AA6347" s="9" t="s">
        <v>198</v>
      </c>
      <c r="AB6347" s="9">
        <v>8026319</v>
      </c>
      <c r="AC6347" s="9" t="s">
        <v>7122</v>
      </c>
      <c r="AD6347" s="9" t="s">
        <v>231</v>
      </c>
      <c r="AE6347" s="5">
        <f t="shared" si="220"/>
        <v>0</v>
      </c>
      <c r="AF6347" s="5" t="str">
        <f t="shared" si="221"/>
        <v>katB</v>
      </c>
      <c r="AG6347" s="153"/>
      <c r="AH6347" s="153"/>
      <c r="AI6347" t="s">
        <v>195</v>
      </c>
      <c r="AJ6347" t="s">
        <v>340</v>
      </c>
      <c r="AK6347" s="9" t="str">
        <f>VLOOKUP(Y6347,zdroj!D:AJ,33,0)</f>
        <v>katB</v>
      </c>
    </row>
    <row r="6348" spans="8:37" x14ac:dyDescent="0.25">
      <c r="H6348" s="8"/>
      <c r="I6348" s="8"/>
      <c r="N6348" s="23"/>
      <c r="O6348" s="24"/>
      <c r="P6348" s="19"/>
      <c r="Q6348" s="19"/>
      <c r="R6348" s="19"/>
      <c r="U6348" s="27"/>
      <c r="Y6348" s="9" t="s">
        <v>592</v>
      </c>
      <c r="Z6348" s="9" t="s">
        <v>462</v>
      </c>
      <c r="AA6348" s="9" t="s">
        <v>198</v>
      </c>
      <c r="AB6348" s="9">
        <v>8026327</v>
      </c>
      <c r="AC6348" s="9" t="s">
        <v>7123</v>
      </c>
      <c r="AD6348" s="9" t="s">
        <v>231</v>
      </c>
      <c r="AE6348" s="5">
        <f t="shared" si="220"/>
        <v>0</v>
      </c>
      <c r="AF6348" s="5" t="str">
        <f t="shared" si="221"/>
        <v>katB</v>
      </c>
      <c r="AG6348" s="153"/>
      <c r="AH6348" s="153"/>
      <c r="AI6348" t="s">
        <v>195</v>
      </c>
      <c r="AJ6348" t="s">
        <v>340</v>
      </c>
      <c r="AK6348" s="9" t="str">
        <f>VLOOKUP(Y6348,zdroj!D:AJ,33,0)</f>
        <v>katB</v>
      </c>
    </row>
    <row r="6349" spans="8:37" x14ac:dyDescent="0.25">
      <c r="H6349" s="8"/>
      <c r="I6349" s="8"/>
      <c r="N6349" s="23"/>
      <c r="O6349" s="24"/>
      <c r="P6349" s="19"/>
      <c r="Q6349" s="19"/>
      <c r="R6349" s="19"/>
      <c r="U6349" s="27"/>
      <c r="Y6349" s="9" t="s">
        <v>592</v>
      </c>
      <c r="Z6349" s="9" t="s">
        <v>462</v>
      </c>
      <c r="AA6349" s="9" t="s">
        <v>198</v>
      </c>
      <c r="AB6349" s="9">
        <v>8026335</v>
      </c>
      <c r="AC6349" s="9" t="s">
        <v>7124</v>
      </c>
      <c r="AD6349" s="9" t="s">
        <v>231</v>
      </c>
      <c r="AE6349" s="5">
        <f t="shared" si="220"/>
        <v>0</v>
      </c>
      <c r="AF6349" s="5" t="str">
        <f t="shared" si="221"/>
        <v>katB</v>
      </c>
      <c r="AG6349" s="153"/>
      <c r="AH6349" s="153"/>
      <c r="AI6349" t="s">
        <v>195</v>
      </c>
      <c r="AJ6349" t="s">
        <v>340</v>
      </c>
      <c r="AK6349" s="9" t="str">
        <f>VLOOKUP(Y6349,zdroj!D:AJ,33,0)</f>
        <v>katB</v>
      </c>
    </row>
    <row r="6350" spans="8:37" x14ac:dyDescent="0.25">
      <c r="H6350" s="8"/>
      <c r="I6350" s="8"/>
      <c r="N6350" s="23"/>
      <c r="O6350" s="24"/>
      <c r="P6350" s="19"/>
      <c r="Q6350" s="19"/>
      <c r="R6350" s="19"/>
      <c r="U6350" s="27"/>
      <c r="Y6350" s="9" t="s">
        <v>592</v>
      </c>
      <c r="Z6350" s="9" t="s">
        <v>462</v>
      </c>
      <c r="AA6350" s="9" t="s">
        <v>198</v>
      </c>
      <c r="AB6350" s="9">
        <v>8026343</v>
      </c>
      <c r="AC6350" s="9" t="s">
        <v>7125</v>
      </c>
      <c r="AD6350" s="9" t="s">
        <v>231</v>
      </c>
      <c r="AE6350" s="5">
        <f t="shared" si="220"/>
        <v>0</v>
      </c>
      <c r="AF6350" s="5" t="str">
        <f t="shared" si="221"/>
        <v>katB</v>
      </c>
      <c r="AG6350" s="153"/>
      <c r="AH6350" s="153"/>
      <c r="AI6350" t="s">
        <v>195</v>
      </c>
      <c r="AJ6350" t="s">
        <v>340</v>
      </c>
      <c r="AK6350" s="9" t="str">
        <f>VLOOKUP(Y6350,zdroj!D:AJ,33,0)</f>
        <v>katB</v>
      </c>
    </row>
    <row r="6351" spans="8:37" x14ac:dyDescent="0.25">
      <c r="H6351" s="8"/>
      <c r="I6351" s="8"/>
      <c r="N6351" s="23"/>
      <c r="O6351" s="24"/>
      <c r="P6351" s="19"/>
      <c r="Q6351" s="19"/>
      <c r="R6351" s="19"/>
      <c r="U6351" s="27"/>
      <c r="Y6351" s="9" t="s">
        <v>592</v>
      </c>
      <c r="Z6351" s="9" t="s">
        <v>462</v>
      </c>
      <c r="AA6351" s="9" t="s">
        <v>198</v>
      </c>
      <c r="AB6351" s="9">
        <v>8026351</v>
      </c>
      <c r="AC6351" s="9" t="s">
        <v>7126</v>
      </c>
      <c r="AD6351" s="9" t="s">
        <v>231</v>
      </c>
      <c r="AE6351" s="5">
        <f t="shared" si="220"/>
        <v>0</v>
      </c>
      <c r="AF6351" s="5" t="str">
        <f t="shared" si="221"/>
        <v>katB</v>
      </c>
      <c r="AG6351" s="153"/>
      <c r="AH6351" s="153"/>
      <c r="AI6351" t="s">
        <v>195</v>
      </c>
      <c r="AJ6351" t="s">
        <v>340</v>
      </c>
      <c r="AK6351" s="9" t="str">
        <f>VLOOKUP(Y6351,zdroj!D:AJ,33,0)</f>
        <v>katB</v>
      </c>
    </row>
    <row r="6352" spans="8:37" x14ac:dyDescent="0.25">
      <c r="H6352" s="8"/>
      <c r="I6352" s="8"/>
      <c r="N6352" s="23"/>
      <c r="O6352" s="24"/>
      <c r="P6352" s="19"/>
      <c r="Q6352" s="19"/>
      <c r="R6352" s="19"/>
      <c r="U6352" s="27"/>
      <c r="Y6352" s="9" t="s">
        <v>592</v>
      </c>
      <c r="Z6352" s="9" t="s">
        <v>462</v>
      </c>
      <c r="AA6352" s="9" t="s">
        <v>198</v>
      </c>
      <c r="AB6352" s="9">
        <v>8026360</v>
      </c>
      <c r="AC6352" s="9" t="s">
        <v>7127</v>
      </c>
      <c r="AD6352" s="9" t="s">
        <v>231</v>
      </c>
      <c r="AE6352" s="5">
        <f t="shared" si="220"/>
        <v>0</v>
      </c>
      <c r="AF6352" s="5" t="str">
        <f t="shared" si="221"/>
        <v>katB</v>
      </c>
      <c r="AG6352" s="153"/>
      <c r="AH6352" s="153"/>
      <c r="AI6352" t="s">
        <v>195</v>
      </c>
      <c r="AJ6352" t="s">
        <v>340</v>
      </c>
      <c r="AK6352" s="9" t="str">
        <f>VLOOKUP(Y6352,zdroj!D:AJ,33,0)</f>
        <v>katB</v>
      </c>
    </row>
    <row r="6353" spans="8:37" x14ac:dyDescent="0.25">
      <c r="H6353" s="8"/>
      <c r="I6353" s="8"/>
      <c r="N6353" s="23"/>
      <c r="O6353" s="24"/>
      <c r="P6353" s="19"/>
      <c r="Q6353" s="19"/>
      <c r="R6353" s="19"/>
      <c r="U6353" s="27"/>
      <c r="Y6353" s="9" t="s">
        <v>592</v>
      </c>
      <c r="Z6353" s="9" t="s">
        <v>462</v>
      </c>
      <c r="AA6353" s="9" t="s">
        <v>198</v>
      </c>
      <c r="AB6353" s="9">
        <v>8026378</v>
      </c>
      <c r="AC6353" s="9" t="s">
        <v>7128</v>
      </c>
      <c r="AD6353" s="9" t="s">
        <v>231</v>
      </c>
      <c r="AE6353" s="5">
        <f t="shared" si="220"/>
        <v>0</v>
      </c>
      <c r="AF6353" s="5" t="str">
        <f t="shared" si="221"/>
        <v>katB</v>
      </c>
      <c r="AG6353" s="153"/>
      <c r="AH6353" s="153"/>
      <c r="AI6353" t="s">
        <v>195</v>
      </c>
      <c r="AJ6353" t="s">
        <v>340</v>
      </c>
      <c r="AK6353" s="9" t="str">
        <f>VLOOKUP(Y6353,zdroj!D:AJ,33,0)</f>
        <v>katB</v>
      </c>
    </row>
    <row r="6354" spans="8:37" x14ac:dyDescent="0.25">
      <c r="H6354" s="8"/>
      <c r="I6354" s="8"/>
      <c r="N6354" s="23"/>
      <c r="O6354" s="24"/>
      <c r="P6354" s="19"/>
      <c r="Q6354" s="19"/>
      <c r="R6354" s="19"/>
      <c r="U6354" s="27"/>
      <c r="Y6354" s="9" t="s">
        <v>592</v>
      </c>
      <c r="Z6354" s="9" t="s">
        <v>462</v>
      </c>
      <c r="AA6354" s="9" t="s">
        <v>198</v>
      </c>
      <c r="AB6354" s="9">
        <v>8026386</v>
      </c>
      <c r="AC6354" s="9" t="s">
        <v>7129</v>
      </c>
      <c r="AD6354" s="9" t="s">
        <v>231</v>
      </c>
      <c r="AE6354" s="5">
        <f t="shared" si="220"/>
        <v>0</v>
      </c>
      <c r="AF6354" s="5" t="str">
        <f t="shared" si="221"/>
        <v>katB</v>
      </c>
      <c r="AG6354" s="153"/>
      <c r="AH6354" s="153"/>
      <c r="AI6354" t="s">
        <v>195</v>
      </c>
      <c r="AJ6354" t="s">
        <v>340</v>
      </c>
      <c r="AK6354" s="9" t="str">
        <f>VLOOKUP(Y6354,zdroj!D:AJ,33,0)</f>
        <v>katB</v>
      </c>
    </row>
    <row r="6355" spans="8:37" x14ac:dyDescent="0.25">
      <c r="H6355" s="8"/>
      <c r="I6355" s="8"/>
      <c r="N6355" s="23"/>
      <c r="O6355" s="24"/>
      <c r="P6355" s="19"/>
      <c r="Q6355" s="19"/>
      <c r="R6355" s="19"/>
      <c r="U6355" s="27"/>
      <c r="Y6355" s="9" t="s">
        <v>592</v>
      </c>
      <c r="Z6355" s="9" t="s">
        <v>462</v>
      </c>
      <c r="AA6355" s="9" t="s">
        <v>198</v>
      </c>
      <c r="AB6355" s="9">
        <v>8026394</v>
      </c>
      <c r="AC6355" s="9" t="s">
        <v>7130</v>
      </c>
      <c r="AD6355" s="9" t="s">
        <v>231</v>
      </c>
      <c r="AE6355" s="5">
        <f t="shared" si="220"/>
        <v>0</v>
      </c>
      <c r="AF6355" s="5" t="str">
        <f t="shared" si="221"/>
        <v>katB</v>
      </c>
      <c r="AG6355" s="153"/>
      <c r="AH6355" s="153"/>
      <c r="AI6355" t="s">
        <v>195</v>
      </c>
      <c r="AJ6355" t="s">
        <v>340</v>
      </c>
      <c r="AK6355" s="9" t="str">
        <f>VLOOKUP(Y6355,zdroj!D:AJ,33,0)</f>
        <v>katB</v>
      </c>
    </row>
    <row r="6356" spans="8:37" x14ac:dyDescent="0.25">
      <c r="H6356" s="8"/>
      <c r="I6356" s="8"/>
      <c r="N6356" s="23"/>
      <c r="O6356" s="24"/>
      <c r="P6356" s="19"/>
      <c r="Q6356" s="19"/>
      <c r="R6356" s="19"/>
      <c r="U6356" s="27"/>
      <c r="Y6356" s="9" t="s">
        <v>592</v>
      </c>
      <c r="Z6356" s="9" t="s">
        <v>462</v>
      </c>
      <c r="AA6356" s="9" t="s">
        <v>198</v>
      </c>
      <c r="AB6356" s="9">
        <v>8025771</v>
      </c>
      <c r="AC6356" s="9" t="s">
        <v>7131</v>
      </c>
      <c r="AD6356" s="9" t="s">
        <v>231</v>
      </c>
      <c r="AE6356" s="5">
        <f t="shared" si="220"/>
        <v>0</v>
      </c>
      <c r="AF6356" s="5" t="str">
        <f t="shared" si="221"/>
        <v>katB</v>
      </c>
      <c r="AG6356" s="153"/>
      <c r="AH6356" s="153"/>
      <c r="AI6356" t="s">
        <v>195</v>
      </c>
      <c r="AJ6356" t="s">
        <v>340</v>
      </c>
      <c r="AK6356" s="9" t="str">
        <f>VLOOKUP(Y6356,zdroj!D:AJ,33,0)</f>
        <v>katB</v>
      </c>
    </row>
    <row r="6357" spans="8:37" x14ac:dyDescent="0.25">
      <c r="H6357" s="8"/>
      <c r="I6357" s="8"/>
      <c r="N6357" s="23"/>
      <c r="O6357" s="24"/>
      <c r="P6357" s="19"/>
      <c r="Q6357" s="19"/>
      <c r="R6357" s="19"/>
      <c r="U6357" s="27"/>
      <c r="Y6357" s="9" t="s">
        <v>592</v>
      </c>
      <c r="Z6357" s="9" t="s">
        <v>462</v>
      </c>
      <c r="AA6357" s="9" t="s">
        <v>198</v>
      </c>
      <c r="AB6357" s="9">
        <v>8026408</v>
      </c>
      <c r="AC6357" s="9" t="s">
        <v>7132</v>
      </c>
      <c r="AD6357" s="9" t="s">
        <v>231</v>
      </c>
      <c r="AE6357" s="5">
        <f t="shared" si="220"/>
        <v>0</v>
      </c>
      <c r="AF6357" s="5" t="str">
        <f t="shared" si="221"/>
        <v>katB</v>
      </c>
      <c r="AG6357" s="153"/>
      <c r="AH6357" s="153"/>
      <c r="AI6357" t="s">
        <v>195</v>
      </c>
      <c r="AJ6357" t="s">
        <v>340</v>
      </c>
      <c r="AK6357" s="9" t="str">
        <f>VLOOKUP(Y6357,zdroj!D:AJ,33,0)</f>
        <v>katB</v>
      </c>
    </row>
    <row r="6358" spans="8:37" x14ac:dyDescent="0.25">
      <c r="H6358" s="8"/>
      <c r="I6358" s="8"/>
      <c r="N6358" s="23"/>
      <c r="O6358" s="24"/>
      <c r="P6358" s="19"/>
      <c r="Q6358" s="19"/>
      <c r="R6358" s="19"/>
      <c r="U6358" s="27"/>
      <c r="Y6358" s="9" t="s">
        <v>592</v>
      </c>
      <c r="Z6358" s="9" t="s">
        <v>462</v>
      </c>
      <c r="AA6358" s="9" t="s">
        <v>198</v>
      </c>
      <c r="AB6358" s="9">
        <v>8026416</v>
      </c>
      <c r="AC6358" s="9" t="s">
        <v>7133</v>
      </c>
      <c r="AD6358" s="9" t="s">
        <v>231</v>
      </c>
      <c r="AE6358" s="5">
        <f t="shared" si="220"/>
        <v>0</v>
      </c>
      <c r="AF6358" s="5" t="str">
        <f t="shared" si="221"/>
        <v>katB</v>
      </c>
      <c r="AG6358" s="153"/>
      <c r="AH6358" s="153"/>
      <c r="AI6358" t="s">
        <v>195</v>
      </c>
      <c r="AJ6358" t="s">
        <v>340</v>
      </c>
      <c r="AK6358" s="9" t="str">
        <f>VLOOKUP(Y6358,zdroj!D:AJ,33,0)</f>
        <v>katB</v>
      </c>
    </row>
    <row r="6359" spans="8:37" x14ac:dyDescent="0.25">
      <c r="H6359" s="8"/>
      <c r="I6359" s="8"/>
      <c r="N6359" s="23"/>
      <c r="O6359" s="24"/>
      <c r="P6359" s="19"/>
      <c r="Q6359" s="19"/>
      <c r="R6359" s="19"/>
      <c r="U6359" s="27"/>
      <c r="Y6359" s="9" t="s">
        <v>592</v>
      </c>
      <c r="Z6359" s="9" t="s">
        <v>462</v>
      </c>
      <c r="AA6359" s="9" t="s">
        <v>198</v>
      </c>
      <c r="AB6359" s="9">
        <v>8026424</v>
      </c>
      <c r="AC6359" s="9" t="s">
        <v>7134</v>
      </c>
      <c r="AD6359" s="9" t="s">
        <v>231</v>
      </c>
      <c r="AE6359" s="5">
        <f t="shared" si="220"/>
        <v>0</v>
      </c>
      <c r="AF6359" s="5" t="str">
        <f t="shared" si="221"/>
        <v>katB</v>
      </c>
      <c r="AG6359" s="153"/>
      <c r="AH6359" s="153"/>
      <c r="AI6359" t="s">
        <v>236</v>
      </c>
      <c r="AJ6359" t="s">
        <v>17878</v>
      </c>
      <c r="AK6359" s="9" t="str">
        <f>VLOOKUP(Y6359,zdroj!D:AJ,33,0)</f>
        <v>katB</v>
      </c>
    </row>
    <row r="6360" spans="8:37" x14ac:dyDescent="0.25">
      <c r="H6360" s="8"/>
      <c r="I6360" s="8"/>
      <c r="N6360" s="23"/>
      <c r="O6360" s="24"/>
      <c r="P6360" s="19"/>
      <c r="Q6360" s="19"/>
      <c r="R6360" s="19"/>
      <c r="U6360" s="27"/>
      <c r="Y6360" s="9" t="s">
        <v>592</v>
      </c>
      <c r="Z6360" s="9" t="s">
        <v>462</v>
      </c>
      <c r="AA6360" s="9" t="s">
        <v>198</v>
      </c>
      <c r="AB6360" s="9">
        <v>8026432</v>
      </c>
      <c r="AC6360" s="9" t="s">
        <v>7135</v>
      </c>
      <c r="AD6360" s="9" t="s">
        <v>231</v>
      </c>
      <c r="AE6360" s="5">
        <f t="shared" si="220"/>
        <v>0</v>
      </c>
      <c r="AF6360" s="5" t="str">
        <f t="shared" si="221"/>
        <v>katB</v>
      </c>
      <c r="AG6360" s="153"/>
      <c r="AH6360" s="153"/>
      <c r="AI6360" t="s">
        <v>195</v>
      </c>
      <c r="AJ6360" t="s">
        <v>340</v>
      </c>
      <c r="AK6360" s="9" t="str">
        <f>VLOOKUP(Y6360,zdroj!D:AJ,33,0)</f>
        <v>katB</v>
      </c>
    </row>
    <row r="6361" spans="8:37" x14ac:dyDescent="0.25">
      <c r="H6361" s="8"/>
      <c r="I6361" s="8"/>
      <c r="N6361" s="23"/>
      <c r="O6361" s="24"/>
      <c r="P6361" s="19"/>
      <c r="Q6361" s="19"/>
      <c r="R6361" s="19"/>
      <c r="U6361" s="27"/>
      <c r="Y6361" s="9" t="s">
        <v>592</v>
      </c>
      <c r="Z6361" s="9" t="s">
        <v>462</v>
      </c>
      <c r="AA6361" s="9" t="s">
        <v>198</v>
      </c>
      <c r="AB6361" s="9">
        <v>8026441</v>
      </c>
      <c r="AC6361" s="9" t="s">
        <v>7136</v>
      </c>
      <c r="AD6361" s="9" t="s">
        <v>231</v>
      </c>
      <c r="AE6361" s="5">
        <f t="shared" si="220"/>
        <v>0</v>
      </c>
      <c r="AF6361" s="5" t="str">
        <f t="shared" si="221"/>
        <v>katB</v>
      </c>
      <c r="AG6361" s="153"/>
      <c r="AH6361" s="153"/>
      <c r="AI6361" t="s">
        <v>195</v>
      </c>
      <c r="AJ6361" t="s">
        <v>340</v>
      </c>
      <c r="AK6361" s="9" t="str">
        <f>VLOOKUP(Y6361,zdroj!D:AJ,33,0)</f>
        <v>katB</v>
      </c>
    </row>
    <row r="6362" spans="8:37" x14ac:dyDescent="0.25">
      <c r="H6362" s="8"/>
      <c r="I6362" s="8"/>
      <c r="N6362" s="23"/>
      <c r="O6362" s="24"/>
      <c r="P6362" s="19"/>
      <c r="Q6362" s="19"/>
      <c r="R6362" s="19"/>
      <c r="U6362" s="27"/>
      <c r="Y6362" s="9" t="s">
        <v>592</v>
      </c>
      <c r="Z6362" s="9" t="s">
        <v>462</v>
      </c>
      <c r="AA6362" s="9" t="s">
        <v>198</v>
      </c>
      <c r="AB6362" s="9">
        <v>8026459</v>
      </c>
      <c r="AC6362" s="9" t="s">
        <v>7137</v>
      </c>
      <c r="AD6362" s="9" t="s">
        <v>231</v>
      </c>
      <c r="AE6362" s="5">
        <f t="shared" si="220"/>
        <v>0</v>
      </c>
      <c r="AF6362" s="5" t="str">
        <f t="shared" si="221"/>
        <v>katB</v>
      </c>
      <c r="AG6362" s="153"/>
      <c r="AH6362" s="153"/>
      <c r="AI6362" t="s">
        <v>195</v>
      </c>
      <c r="AJ6362" t="s">
        <v>340</v>
      </c>
      <c r="AK6362" s="9" t="str">
        <f>VLOOKUP(Y6362,zdroj!D:AJ,33,0)</f>
        <v>katB</v>
      </c>
    </row>
    <row r="6363" spans="8:37" x14ac:dyDescent="0.25">
      <c r="H6363" s="8"/>
      <c r="I6363" s="8"/>
      <c r="N6363" s="23"/>
      <c r="O6363" s="24"/>
      <c r="P6363" s="19"/>
      <c r="Q6363" s="19"/>
      <c r="R6363" s="19"/>
      <c r="U6363" s="27"/>
      <c r="Y6363" s="9" t="s">
        <v>592</v>
      </c>
      <c r="Z6363" s="9" t="s">
        <v>462</v>
      </c>
      <c r="AA6363" s="9" t="s">
        <v>198</v>
      </c>
      <c r="AB6363" s="9">
        <v>8026467</v>
      </c>
      <c r="AC6363" s="9" t="s">
        <v>7138</v>
      </c>
      <c r="AD6363" s="9" t="s">
        <v>231</v>
      </c>
      <c r="AE6363" s="5">
        <f t="shared" si="220"/>
        <v>0</v>
      </c>
      <c r="AF6363" s="5" t="str">
        <f t="shared" si="221"/>
        <v>katB</v>
      </c>
      <c r="AG6363" s="153"/>
      <c r="AH6363" s="153"/>
      <c r="AI6363" t="s">
        <v>195</v>
      </c>
      <c r="AJ6363" t="s">
        <v>340</v>
      </c>
      <c r="AK6363" s="9" t="str">
        <f>VLOOKUP(Y6363,zdroj!D:AJ,33,0)</f>
        <v>katB</v>
      </c>
    </row>
    <row r="6364" spans="8:37" x14ac:dyDescent="0.25">
      <c r="H6364" s="8"/>
      <c r="I6364" s="8"/>
      <c r="N6364" s="23"/>
      <c r="O6364" s="24"/>
      <c r="P6364" s="19"/>
      <c r="Q6364" s="19"/>
      <c r="R6364" s="19"/>
      <c r="U6364" s="27"/>
      <c r="Y6364" s="9" t="s">
        <v>592</v>
      </c>
      <c r="Z6364" s="9" t="s">
        <v>462</v>
      </c>
      <c r="AA6364" s="9" t="s">
        <v>198</v>
      </c>
      <c r="AB6364" s="9">
        <v>8026475</v>
      </c>
      <c r="AC6364" s="9" t="s">
        <v>7139</v>
      </c>
      <c r="AD6364" s="9" t="s">
        <v>231</v>
      </c>
      <c r="AE6364" s="5">
        <f t="shared" si="220"/>
        <v>0</v>
      </c>
      <c r="AF6364" s="5" t="str">
        <f t="shared" si="221"/>
        <v>katB</v>
      </c>
      <c r="AG6364" s="153"/>
      <c r="AH6364" s="153"/>
      <c r="AI6364" t="s">
        <v>195</v>
      </c>
      <c r="AJ6364" t="s">
        <v>340</v>
      </c>
      <c r="AK6364" s="9" t="str">
        <f>VLOOKUP(Y6364,zdroj!D:AJ,33,0)</f>
        <v>katB</v>
      </c>
    </row>
    <row r="6365" spans="8:37" x14ac:dyDescent="0.25">
      <c r="H6365" s="8"/>
      <c r="I6365" s="8"/>
      <c r="N6365" s="23"/>
      <c r="O6365" s="24"/>
      <c r="P6365" s="19"/>
      <c r="Q6365" s="19"/>
      <c r="R6365" s="19"/>
      <c r="U6365" s="27"/>
      <c r="Y6365" s="9" t="s">
        <v>592</v>
      </c>
      <c r="Z6365" s="9" t="s">
        <v>462</v>
      </c>
      <c r="AA6365" s="9" t="s">
        <v>198</v>
      </c>
      <c r="AB6365" s="9">
        <v>8025789</v>
      </c>
      <c r="AC6365" s="9" t="s">
        <v>7140</v>
      </c>
      <c r="AD6365" s="9" t="s">
        <v>231</v>
      </c>
      <c r="AE6365" s="5">
        <f t="shared" si="220"/>
        <v>0</v>
      </c>
      <c r="AF6365" s="5" t="str">
        <f t="shared" si="221"/>
        <v>katB</v>
      </c>
      <c r="AG6365" s="153"/>
      <c r="AH6365" s="153"/>
      <c r="AI6365" t="s">
        <v>195</v>
      </c>
      <c r="AJ6365" t="s">
        <v>340</v>
      </c>
      <c r="AK6365" s="9" t="str">
        <f>VLOOKUP(Y6365,zdroj!D:AJ,33,0)</f>
        <v>katB</v>
      </c>
    </row>
    <row r="6366" spans="8:37" x14ac:dyDescent="0.25">
      <c r="H6366" s="8"/>
      <c r="I6366" s="8"/>
      <c r="N6366" s="23"/>
      <c r="O6366" s="24"/>
      <c r="P6366" s="19"/>
      <c r="Q6366" s="19"/>
      <c r="R6366" s="19"/>
      <c r="U6366" s="27"/>
      <c r="Y6366" s="9" t="s">
        <v>592</v>
      </c>
      <c r="Z6366" s="9" t="s">
        <v>462</v>
      </c>
      <c r="AA6366" s="9" t="s">
        <v>198</v>
      </c>
      <c r="AB6366" s="9">
        <v>8026483</v>
      </c>
      <c r="AC6366" s="9" t="s">
        <v>7141</v>
      </c>
      <c r="AD6366" s="9" t="s">
        <v>231</v>
      </c>
      <c r="AE6366" s="5">
        <f t="shared" si="220"/>
        <v>0</v>
      </c>
      <c r="AF6366" s="5" t="str">
        <f t="shared" si="221"/>
        <v>katB</v>
      </c>
      <c r="AG6366" s="153"/>
      <c r="AH6366" s="153"/>
      <c r="AI6366" t="s">
        <v>195</v>
      </c>
      <c r="AJ6366" t="s">
        <v>340</v>
      </c>
      <c r="AK6366" s="9" t="str">
        <f>VLOOKUP(Y6366,zdroj!D:AJ,33,0)</f>
        <v>katB</v>
      </c>
    </row>
    <row r="6367" spans="8:37" x14ac:dyDescent="0.25">
      <c r="H6367" s="8"/>
      <c r="I6367" s="8"/>
      <c r="N6367" s="23"/>
      <c r="O6367" s="24"/>
      <c r="P6367" s="19"/>
      <c r="Q6367" s="19"/>
      <c r="R6367" s="19"/>
      <c r="U6367" s="27"/>
      <c r="Y6367" s="9" t="s">
        <v>592</v>
      </c>
      <c r="Z6367" s="9" t="s">
        <v>462</v>
      </c>
      <c r="AA6367" s="9" t="s">
        <v>198</v>
      </c>
      <c r="AB6367" s="9">
        <v>8025797</v>
      </c>
      <c r="AC6367" s="9" t="s">
        <v>7142</v>
      </c>
      <c r="AD6367" s="9" t="s">
        <v>231</v>
      </c>
      <c r="AE6367" s="5">
        <f t="shared" si="220"/>
        <v>0</v>
      </c>
      <c r="AF6367" s="5" t="str">
        <f t="shared" si="221"/>
        <v>katB</v>
      </c>
      <c r="AG6367" s="153"/>
      <c r="AH6367" s="153"/>
      <c r="AI6367" t="s">
        <v>195</v>
      </c>
      <c r="AJ6367" t="s">
        <v>340</v>
      </c>
      <c r="AK6367" s="9" t="str">
        <f>VLOOKUP(Y6367,zdroj!D:AJ,33,0)</f>
        <v>katB</v>
      </c>
    </row>
    <row r="6368" spans="8:37" x14ac:dyDescent="0.25">
      <c r="H6368" s="8"/>
      <c r="I6368" s="8"/>
      <c r="N6368" s="23"/>
      <c r="O6368" s="24"/>
      <c r="P6368" s="19"/>
      <c r="Q6368" s="19"/>
      <c r="R6368" s="19"/>
      <c r="U6368" s="27"/>
      <c r="Y6368" s="9" t="s">
        <v>592</v>
      </c>
      <c r="Z6368" s="9" t="s">
        <v>462</v>
      </c>
      <c r="AA6368" s="9" t="s">
        <v>198</v>
      </c>
      <c r="AB6368" s="9">
        <v>8026491</v>
      </c>
      <c r="AC6368" s="9" t="s">
        <v>7143</v>
      </c>
      <c r="AD6368" s="9" t="s">
        <v>231</v>
      </c>
      <c r="AE6368" s="5">
        <f t="shared" si="220"/>
        <v>0</v>
      </c>
      <c r="AF6368" s="5" t="str">
        <f t="shared" si="221"/>
        <v>katB</v>
      </c>
      <c r="AG6368" s="153"/>
      <c r="AH6368" s="153"/>
      <c r="AI6368" t="s">
        <v>195</v>
      </c>
      <c r="AJ6368" t="s">
        <v>340</v>
      </c>
      <c r="AK6368" s="9" t="str">
        <f>VLOOKUP(Y6368,zdroj!D:AJ,33,0)</f>
        <v>katB</v>
      </c>
    </row>
    <row r="6369" spans="8:37" x14ac:dyDescent="0.25">
      <c r="H6369" s="8"/>
      <c r="I6369" s="8"/>
      <c r="N6369" s="23"/>
      <c r="O6369" s="24"/>
      <c r="P6369" s="19"/>
      <c r="Q6369" s="19"/>
      <c r="R6369" s="19"/>
      <c r="U6369" s="27"/>
      <c r="Y6369" s="9" t="s">
        <v>592</v>
      </c>
      <c r="Z6369" s="9" t="s">
        <v>462</v>
      </c>
      <c r="AA6369" s="9" t="s">
        <v>198</v>
      </c>
      <c r="AB6369" s="9">
        <v>8026505</v>
      </c>
      <c r="AC6369" s="9" t="s">
        <v>7144</v>
      </c>
      <c r="AD6369" s="9" t="s">
        <v>231</v>
      </c>
      <c r="AE6369" s="5">
        <f t="shared" si="220"/>
        <v>0</v>
      </c>
      <c r="AF6369" s="5" t="str">
        <f t="shared" si="221"/>
        <v>katB</v>
      </c>
      <c r="AG6369" s="153"/>
      <c r="AH6369" s="153"/>
      <c r="AI6369" t="s">
        <v>195</v>
      </c>
      <c r="AJ6369" t="s">
        <v>340</v>
      </c>
      <c r="AK6369" s="9" t="str">
        <f>VLOOKUP(Y6369,zdroj!D:AJ,33,0)</f>
        <v>katB</v>
      </c>
    </row>
    <row r="6370" spans="8:37" x14ac:dyDescent="0.25">
      <c r="H6370" s="8"/>
      <c r="I6370" s="8"/>
      <c r="N6370" s="23"/>
      <c r="O6370" s="24"/>
      <c r="P6370" s="19"/>
      <c r="Q6370" s="19"/>
      <c r="R6370" s="19"/>
      <c r="U6370" s="27"/>
      <c r="Y6370" s="9" t="s">
        <v>592</v>
      </c>
      <c r="Z6370" s="9" t="s">
        <v>462</v>
      </c>
      <c r="AA6370" s="9" t="s">
        <v>198</v>
      </c>
      <c r="AB6370" s="9">
        <v>8026513</v>
      </c>
      <c r="AC6370" s="9" t="s">
        <v>7145</v>
      </c>
      <c r="AD6370" s="9" t="s">
        <v>231</v>
      </c>
      <c r="AE6370" s="5">
        <f t="shared" si="220"/>
        <v>0</v>
      </c>
      <c r="AF6370" s="5" t="str">
        <f t="shared" si="221"/>
        <v>katB</v>
      </c>
      <c r="AG6370" s="153"/>
      <c r="AH6370" s="153"/>
      <c r="AI6370" t="s">
        <v>195</v>
      </c>
      <c r="AJ6370" t="s">
        <v>340</v>
      </c>
      <c r="AK6370" s="9" t="str">
        <f>VLOOKUP(Y6370,zdroj!D:AJ,33,0)</f>
        <v>katB</v>
      </c>
    </row>
    <row r="6371" spans="8:37" x14ac:dyDescent="0.25">
      <c r="H6371" s="8"/>
      <c r="I6371" s="8"/>
      <c r="N6371" s="23"/>
      <c r="O6371" s="24"/>
      <c r="P6371" s="19"/>
      <c r="Q6371" s="19"/>
      <c r="R6371" s="19"/>
      <c r="U6371" s="27"/>
      <c r="Y6371" s="9" t="s">
        <v>592</v>
      </c>
      <c r="Z6371" s="9" t="s">
        <v>462</v>
      </c>
      <c r="AA6371" s="9" t="s">
        <v>198</v>
      </c>
      <c r="AB6371" s="9">
        <v>8026521</v>
      </c>
      <c r="AC6371" s="9" t="s">
        <v>7146</v>
      </c>
      <c r="AD6371" s="9" t="s">
        <v>231</v>
      </c>
      <c r="AE6371" s="5">
        <f t="shared" si="220"/>
        <v>0</v>
      </c>
      <c r="AF6371" s="5" t="str">
        <f t="shared" si="221"/>
        <v>katB</v>
      </c>
      <c r="AG6371" s="153"/>
      <c r="AH6371" s="153"/>
      <c r="AI6371" t="s">
        <v>195</v>
      </c>
      <c r="AJ6371" t="s">
        <v>340</v>
      </c>
      <c r="AK6371" s="9" t="str">
        <f>VLOOKUP(Y6371,zdroj!D:AJ,33,0)</f>
        <v>katB</v>
      </c>
    </row>
    <row r="6372" spans="8:37" x14ac:dyDescent="0.25">
      <c r="H6372" s="8"/>
      <c r="I6372" s="8"/>
      <c r="N6372" s="23"/>
      <c r="O6372" s="24"/>
      <c r="P6372" s="19"/>
      <c r="Q6372" s="19"/>
      <c r="R6372" s="19"/>
      <c r="U6372" s="27"/>
      <c r="Y6372" s="9" t="s">
        <v>592</v>
      </c>
      <c r="Z6372" s="9" t="s">
        <v>462</v>
      </c>
      <c r="AA6372" s="9" t="s">
        <v>198</v>
      </c>
      <c r="AB6372" s="9">
        <v>8026530</v>
      </c>
      <c r="AC6372" s="9" t="s">
        <v>7147</v>
      </c>
      <c r="AD6372" s="9" t="s">
        <v>231</v>
      </c>
      <c r="AE6372" s="5">
        <f t="shared" si="220"/>
        <v>0</v>
      </c>
      <c r="AF6372" s="5" t="str">
        <f t="shared" si="221"/>
        <v>katB</v>
      </c>
      <c r="AG6372" s="153"/>
      <c r="AH6372" s="153"/>
      <c r="AI6372" t="s">
        <v>195</v>
      </c>
      <c r="AJ6372" t="s">
        <v>340</v>
      </c>
      <c r="AK6372" s="9" t="str">
        <f>VLOOKUP(Y6372,zdroj!D:AJ,33,0)</f>
        <v>katB</v>
      </c>
    </row>
    <row r="6373" spans="8:37" x14ac:dyDescent="0.25">
      <c r="H6373" s="8"/>
      <c r="I6373" s="8"/>
      <c r="N6373" s="23"/>
      <c r="O6373" s="24"/>
      <c r="P6373" s="19"/>
      <c r="Q6373" s="19"/>
      <c r="R6373" s="19"/>
      <c r="U6373" s="27"/>
      <c r="Y6373" s="9" t="s">
        <v>592</v>
      </c>
      <c r="Z6373" s="9" t="s">
        <v>462</v>
      </c>
      <c r="AA6373" s="9" t="s">
        <v>198</v>
      </c>
      <c r="AB6373" s="9">
        <v>8026556</v>
      </c>
      <c r="AC6373" s="9" t="s">
        <v>7148</v>
      </c>
      <c r="AD6373" s="9" t="s">
        <v>231</v>
      </c>
      <c r="AE6373" s="5">
        <f t="shared" si="220"/>
        <v>0</v>
      </c>
      <c r="AF6373" s="5" t="str">
        <f t="shared" si="221"/>
        <v>katB</v>
      </c>
      <c r="AG6373" s="153"/>
      <c r="AH6373" s="153"/>
      <c r="AI6373" t="s">
        <v>195</v>
      </c>
      <c r="AJ6373" t="s">
        <v>340</v>
      </c>
      <c r="AK6373" s="9" t="str">
        <f>VLOOKUP(Y6373,zdroj!D:AJ,33,0)</f>
        <v>katB</v>
      </c>
    </row>
    <row r="6374" spans="8:37" x14ac:dyDescent="0.25">
      <c r="H6374" s="8"/>
      <c r="I6374" s="8"/>
      <c r="N6374" s="23"/>
      <c r="O6374" s="24"/>
      <c r="P6374" s="19"/>
      <c r="Q6374" s="19"/>
      <c r="R6374" s="19"/>
      <c r="U6374" s="27"/>
      <c r="Y6374" s="9" t="s">
        <v>592</v>
      </c>
      <c r="Z6374" s="9" t="s">
        <v>462</v>
      </c>
      <c r="AA6374" s="9" t="s">
        <v>198</v>
      </c>
      <c r="AB6374" s="9">
        <v>8025100</v>
      </c>
      <c r="AC6374" s="9" t="s">
        <v>7149</v>
      </c>
      <c r="AD6374" s="9" t="s">
        <v>800</v>
      </c>
      <c r="AE6374" s="5">
        <f t="shared" si="220"/>
        <v>0</v>
      </c>
      <c r="AF6374" s="5" t="str">
        <f t="shared" si="221"/>
        <v>Pokryto</v>
      </c>
      <c r="AG6374" s="153"/>
      <c r="AH6374" s="153"/>
      <c r="AI6374" t="s">
        <v>229</v>
      </c>
      <c r="AJ6374" t="s">
        <v>800</v>
      </c>
      <c r="AK6374" s="9" t="str">
        <f>VLOOKUP(Y6374,zdroj!D:AJ,33,0)</f>
        <v>katB</v>
      </c>
    </row>
    <row r="6375" spans="8:37" x14ac:dyDescent="0.25">
      <c r="H6375" s="8"/>
      <c r="I6375" s="8"/>
      <c r="N6375" s="23"/>
      <c r="O6375" s="24"/>
      <c r="P6375" s="19"/>
      <c r="Q6375" s="19"/>
      <c r="R6375" s="19"/>
      <c r="U6375" s="27"/>
      <c r="Y6375" s="9" t="s">
        <v>592</v>
      </c>
      <c r="Z6375" s="9" t="s">
        <v>462</v>
      </c>
      <c r="AA6375" s="9" t="s">
        <v>198</v>
      </c>
      <c r="AB6375" s="9">
        <v>8025193</v>
      </c>
      <c r="AC6375" s="9" t="s">
        <v>7150</v>
      </c>
      <c r="AD6375" s="9" t="s">
        <v>800</v>
      </c>
      <c r="AE6375" s="5">
        <f t="shared" si="220"/>
        <v>0</v>
      </c>
      <c r="AF6375" s="5" t="str">
        <f t="shared" si="221"/>
        <v>Pokryto</v>
      </c>
      <c r="AG6375" s="153"/>
      <c r="AH6375" s="153"/>
      <c r="AI6375" t="s">
        <v>201</v>
      </c>
      <c r="AJ6375" t="s">
        <v>800</v>
      </c>
      <c r="AK6375" s="9" t="str">
        <f>VLOOKUP(Y6375,zdroj!D:AJ,33,0)</f>
        <v>katB</v>
      </c>
    </row>
    <row r="6376" spans="8:37" x14ac:dyDescent="0.25">
      <c r="H6376" s="8"/>
      <c r="I6376" s="8"/>
      <c r="N6376" s="23"/>
      <c r="O6376" s="24"/>
      <c r="P6376" s="19"/>
      <c r="Q6376" s="19"/>
      <c r="R6376" s="19"/>
      <c r="U6376" s="27"/>
      <c r="Y6376" s="9" t="s">
        <v>592</v>
      </c>
      <c r="Z6376" s="9" t="s">
        <v>462</v>
      </c>
      <c r="AA6376" s="9" t="s">
        <v>198</v>
      </c>
      <c r="AB6376" s="9">
        <v>40069176</v>
      </c>
      <c r="AC6376" s="9" t="s">
        <v>7151</v>
      </c>
      <c r="AD6376" s="9" t="s">
        <v>231</v>
      </c>
      <c r="AE6376" s="5">
        <f t="shared" si="220"/>
        <v>0</v>
      </c>
      <c r="AF6376" s="5" t="str">
        <f t="shared" si="221"/>
        <v>katB</v>
      </c>
      <c r="AG6376" s="153"/>
      <c r="AH6376" s="153"/>
      <c r="AI6376" t="s">
        <v>201</v>
      </c>
      <c r="AJ6376" t="s">
        <v>17878</v>
      </c>
      <c r="AK6376" s="9" t="str">
        <f>VLOOKUP(Y6376,zdroj!D:AJ,33,0)</f>
        <v>katB</v>
      </c>
    </row>
    <row r="6377" spans="8:37" x14ac:dyDescent="0.25">
      <c r="H6377" s="8"/>
      <c r="I6377" s="8"/>
      <c r="N6377" s="23"/>
      <c r="O6377" s="24"/>
      <c r="P6377" s="19"/>
      <c r="Q6377" s="19"/>
      <c r="R6377" s="19"/>
      <c r="U6377" s="27"/>
      <c r="Y6377" s="9" t="s">
        <v>592</v>
      </c>
      <c r="Z6377" s="9" t="s">
        <v>462</v>
      </c>
      <c r="AA6377" s="9" t="s">
        <v>198</v>
      </c>
      <c r="AB6377" s="9">
        <v>8025207</v>
      </c>
      <c r="AC6377" s="9" t="s">
        <v>7152</v>
      </c>
      <c r="AD6377" s="9" t="s">
        <v>800</v>
      </c>
      <c r="AE6377" s="5">
        <f t="shared" si="220"/>
        <v>0</v>
      </c>
      <c r="AF6377" s="5" t="str">
        <f t="shared" si="221"/>
        <v>Pokryto</v>
      </c>
      <c r="AG6377" s="153"/>
      <c r="AH6377" s="153"/>
      <c r="AI6377" t="s">
        <v>201</v>
      </c>
      <c r="AJ6377" t="s">
        <v>800</v>
      </c>
      <c r="AK6377" s="9" t="str">
        <f>VLOOKUP(Y6377,zdroj!D:AJ,33,0)</f>
        <v>katB</v>
      </c>
    </row>
    <row r="6378" spans="8:37" x14ac:dyDescent="0.25">
      <c r="H6378" s="8"/>
      <c r="I6378" s="8"/>
      <c r="N6378" s="23"/>
      <c r="O6378" s="24"/>
      <c r="P6378" s="19"/>
      <c r="Q6378" s="19"/>
      <c r="R6378" s="19"/>
      <c r="U6378" s="27"/>
      <c r="Y6378" s="9" t="s">
        <v>592</v>
      </c>
      <c r="Z6378" s="9" t="s">
        <v>462</v>
      </c>
      <c r="AA6378" s="9" t="s">
        <v>198</v>
      </c>
      <c r="AB6378" s="9">
        <v>8025223</v>
      </c>
      <c r="AC6378" s="9" t="s">
        <v>7153</v>
      </c>
      <c r="AD6378" s="9" t="s">
        <v>800</v>
      </c>
      <c r="AE6378" s="5">
        <f t="shared" si="220"/>
        <v>0</v>
      </c>
      <c r="AF6378" s="5" t="str">
        <f t="shared" si="221"/>
        <v>Pokryto</v>
      </c>
      <c r="AG6378" s="153"/>
      <c r="AH6378" s="153"/>
      <c r="AI6378" t="s">
        <v>201</v>
      </c>
      <c r="AJ6378" t="s">
        <v>800</v>
      </c>
      <c r="AK6378" s="9" t="str">
        <f>VLOOKUP(Y6378,zdroj!D:AJ,33,0)</f>
        <v>katB</v>
      </c>
    </row>
    <row r="6379" spans="8:37" x14ac:dyDescent="0.25">
      <c r="H6379" s="8"/>
      <c r="I6379" s="8"/>
      <c r="N6379" s="23"/>
      <c r="O6379" s="24"/>
      <c r="P6379" s="19"/>
      <c r="Q6379" s="19"/>
      <c r="R6379" s="19"/>
      <c r="U6379" s="27"/>
      <c r="Y6379" s="9" t="s">
        <v>592</v>
      </c>
      <c r="Z6379" s="9" t="s">
        <v>462</v>
      </c>
      <c r="AA6379" s="9" t="s">
        <v>198</v>
      </c>
      <c r="AB6379" s="9">
        <v>8025231</v>
      </c>
      <c r="AC6379" s="9" t="s">
        <v>7154</v>
      </c>
      <c r="AD6379" s="9" t="s">
        <v>231</v>
      </c>
      <c r="AE6379" s="5">
        <f t="shared" si="220"/>
        <v>0</v>
      </c>
      <c r="AF6379" s="5" t="str">
        <f t="shared" si="221"/>
        <v>katB</v>
      </c>
      <c r="AG6379" s="153"/>
      <c r="AH6379" s="153"/>
      <c r="AI6379" t="s">
        <v>201</v>
      </c>
      <c r="AJ6379" t="s">
        <v>17878</v>
      </c>
      <c r="AK6379" s="9" t="str">
        <f>VLOOKUP(Y6379,zdroj!D:AJ,33,0)</f>
        <v>katB</v>
      </c>
    </row>
    <row r="6380" spans="8:37" x14ac:dyDescent="0.25">
      <c r="H6380" s="8"/>
      <c r="I6380" s="8"/>
      <c r="N6380" s="23"/>
      <c r="O6380" s="24"/>
      <c r="P6380" s="19"/>
      <c r="Q6380" s="19"/>
      <c r="R6380" s="19"/>
      <c r="U6380" s="27"/>
      <c r="Y6380" s="9" t="s">
        <v>592</v>
      </c>
      <c r="Z6380" s="9" t="s">
        <v>462</v>
      </c>
      <c r="AA6380" s="9" t="s">
        <v>198</v>
      </c>
      <c r="AB6380" s="9">
        <v>40069192</v>
      </c>
      <c r="AC6380" s="9" t="s">
        <v>7155</v>
      </c>
      <c r="AD6380" s="9" t="s">
        <v>231</v>
      </c>
      <c r="AE6380" s="5">
        <f t="shared" si="220"/>
        <v>0</v>
      </c>
      <c r="AF6380" s="5" t="str">
        <f t="shared" si="221"/>
        <v>katB</v>
      </c>
      <c r="AG6380" s="153"/>
      <c r="AH6380" s="153"/>
      <c r="AI6380" t="s">
        <v>229</v>
      </c>
      <c r="AJ6380" t="s">
        <v>17878</v>
      </c>
      <c r="AK6380" s="9" t="str">
        <f>VLOOKUP(Y6380,zdroj!D:AJ,33,0)</f>
        <v>katB</v>
      </c>
    </row>
    <row r="6381" spans="8:37" x14ac:dyDescent="0.25">
      <c r="H6381" s="8"/>
      <c r="I6381" s="8"/>
      <c r="N6381" s="23"/>
      <c r="O6381" s="24"/>
      <c r="P6381" s="19"/>
      <c r="Q6381" s="19"/>
      <c r="R6381" s="19"/>
      <c r="U6381" s="27"/>
      <c r="Y6381" s="9" t="s">
        <v>592</v>
      </c>
      <c r="Z6381" s="9" t="s">
        <v>462</v>
      </c>
      <c r="AA6381" s="9" t="s">
        <v>198</v>
      </c>
      <c r="AB6381" s="9">
        <v>8025258</v>
      </c>
      <c r="AC6381" s="9" t="s">
        <v>7156</v>
      </c>
      <c r="AD6381" s="9" t="s">
        <v>800</v>
      </c>
      <c r="AE6381" s="5">
        <f t="shared" si="220"/>
        <v>0</v>
      </c>
      <c r="AF6381" s="5" t="str">
        <f t="shared" si="221"/>
        <v>Pokryto</v>
      </c>
      <c r="AG6381" s="153"/>
      <c r="AH6381" s="153"/>
      <c r="AI6381" t="s">
        <v>201</v>
      </c>
      <c r="AJ6381" t="s">
        <v>800</v>
      </c>
      <c r="AK6381" s="9" t="str">
        <f>VLOOKUP(Y6381,zdroj!D:AJ,33,0)</f>
        <v>katB</v>
      </c>
    </row>
    <row r="6382" spans="8:37" x14ac:dyDescent="0.25">
      <c r="H6382" s="8"/>
      <c r="I6382" s="8"/>
      <c r="N6382" s="23"/>
      <c r="O6382" s="24"/>
      <c r="P6382" s="19"/>
      <c r="Q6382" s="19"/>
      <c r="R6382" s="19"/>
      <c r="U6382" s="27"/>
      <c r="Y6382" s="9" t="s">
        <v>592</v>
      </c>
      <c r="Z6382" s="9" t="s">
        <v>462</v>
      </c>
      <c r="AA6382" s="9" t="s">
        <v>198</v>
      </c>
      <c r="AB6382" s="9">
        <v>41268750</v>
      </c>
      <c r="AC6382" s="9" t="s">
        <v>7157</v>
      </c>
      <c r="AD6382" s="9" t="s">
        <v>800</v>
      </c>
      <c r="AE6382" s="5">
        <f t="shared" si="220"/>
        <v>0</v>
      </c>
      <c r="AF6382" s="5" t="str">
        <f t="shared" si="221"/>
        <v>Pokryto</v>
      </c>
      <c r="AG6382" s="153"/>
      <c r="AH6382" s="153"/>
      <c r="AI6382" t="s">
        <v>201</v>
      </c>
      <c r="AJ6382" t="s">
        <v>800</v>
      </c>
      <c r="AK6382" s="9" t="str">
        <f>VLOOKUP(Y6382,zdroj!D:AJ,33,0)</f>
        <v>katB</v>
      </c>
    </row>
    <row r="6383" spans="8:37" x14ac:dyDescent="0.25">
      <c r="H6383" s="8"/>
      <c r="I6383" s="8"/>
      <c r="N6383" s="23"/>
      <c r="O6383" s="24"/>
      <c r="P6383" s="19"/>
      <c r="Q6383" s="19"/>
      <c r="R6383" s="19"/>
      <c r="U6383" s="27"/>
      <c r="Y6383" s="9" t="s">
        <v>592</v>
      </c>
      <c r="Z6383" s="9" t="s">
        <v>462</v>
      </c>
      <c r="AA6383" s="9" t="s">
        <v>198</v>
      </c>
      <c r="AB6383" s="9">
        <v>40654010</v>
      </c>
      <c r="AC6383" s="9" t="s">
        <v>7158</v>
      </c>
      <c r="AD6383" s="9" t="s">
        <v>800</v>
      </c>
      <c r="AE6383" s="5">
        <f t="shared" si="220"/>
        <v>0</v>
      </c>
      <c r="AF6383" s="5" t="str">
        <f t="shared" si="221"/>
        <v>Pokryto</v>
      </c>
      <c r="AG6383" s="153"/>
      <c r="AH6383" s="153"/>
      <c r="AI6383" t="s">
        <v>201</v>
      </c>
      <c r="AJ6383" t="s">
        <v>800</v>
      </c>
      <c r="AK6383" s="9" t="str">
        <f>VLOOKUP(Y6383,zdroj!D:AJ,33,0)</f>
        <v>katB</v>
      </c>
    </row>
    <row r="6384" spans="8:37" x14ac:dyDescent="0.25">
      <c r="H6384" s="8"/>
      <c r="I6384" s="8"/>
      <c r="N6384" s="23"/>
      <c r="O6384" s="24"/>
      <c r="P6384" s="19"/>
      <c r="Q6384" s="19"/>
      <c r="R6384" s="19"/>
      <c r="U6384" s="27"/>
      <c r="Y6384" s="9" t="s">
        <v>592</v>
      </c>
      <c r="Z6384" s="9" t="s">
        <v>462</v>
      </c>
      <c r="AA6384" s="9" t="s">
        <v>198</v>
      </c>
      <c r="AB6384" s="9">
        <v>8025118</v>
      </c>
      <c r="AC6384" s="9" t="s">
        <v>7159</v>
      </c>
      <c r="AD6384" s="9" t="s">
        <v>800</v>
      </c>
      <c r="AE6384" s="5">
        <f t="shared" si="220"/>
        <v>0</v>
      </c>
      <c r="AF6384" s="5" t="str">
        <f t="shared" si="221"/>
        <v>Pokryto</v>
      </c>
      <c r="AG6384" s="153"/>
      <c r="AH6384" s="153"/>
      <c r="AI6384" t="s">
        <v>201</v>
      </c>
      <c r="AJ6384" t="s">
        <v>800</v>
      </c>
      <c r="AK6384" s="9" t="str">
        <f>VLOOKUP(Y6384,zdroj!D:AJ,33,0)</f>
        <v>katB</v>
      </c>
    </row>
    <row r="6385" spans="8:37" x14ac:dyDescent="0.25">
      <c r="H6385" s="8"/>
      <c r="I6385" s="8"/>
      <c r="N6385" s="23"/>
      <c r="O6385" s="24"/>
      <c r="P6385" s="19"/>
      <c r="Q6385" s="19"/>
      <c r="R6385" s="19"/>
      <c r="U6385" s="27"/>
      <c r="Y6385" s="9" t="s">
        <v>592</v>
      </c>
      <c r="Z6385" s="9" t="s">
        <v>462</v>
      </c>
      <c r="AA6385" s="9" t="s">
        <v>198</v>
      </c>
      <c r="AB6385" s="9">
        <v>8025274</v>
      </c>
      <c r="AC6385" s="9" t="s">
        <v>7160</v>
      </c>
      <c r="AD6385" s="9" t="s">
        <v>800</v>
      </c>
      <c r="AE6385" s="5">
        <f t="shared" si="220"/>
        <v>0</v>
      </c>
      <c r="AF6385" s="5" t="str">
        <f t="shared" si="221"/>
        <v>Pokryto</v>
      </c>
      <c r="AG6385" s="153"/>
      <c r="AH6385" s="153"/>
      <c r="AI6385" t="s">
        <v>201</v>
      </c>
      <c r="AJ6385" t="s">
        <v>800</v>
      </c>
      <c r="AK6385" s="9" t="str">
        <f>VLOOKUP(Y6385,zdroj!D:AJ,33,0)</f>
        <v>katB</v>
      </c>
    </row>
    <row r="6386" spans="8:37" x14ac:dyDescent="0.25">
      <c r="H6386" s="8"/>
      <c r="I6386" s="8"/>
      <c r="N6386" s="23"/>
      <c r="O6386" s="24"/>
      <c r="P6386" s="19"/>
      <c r="Q6386" s="19"/>
      <c r="R6386" s="19"/>
      <c r="U6386" s="27"/>
      <c r="Y6386" s="9" t="s">
        <v>592</v>
      </c>
      <c r="Z6386" s="9" t="s">
        <v>462</v>
      </c>
      <c r="AA6386" s="9" t="s">
        <v>198</v>
      </c>
      <c r="AB6386" s="9">
        <v>8025282</v>
      </c>
      <c r="AC6386" s="9" t="s">
        <v>7161</v>
      </c>
      <c r="AD6386" s="9" t="s">
        <v>800</v>
      </c>
      <c r="AE6386" s="5">
        <f t="shared" si="220"/>
        <v>0</v>
      </c>
      <c r="AF6386" s="5" t="str">
        <f t="shared" si="221"/>
        <v>Pokryto</v>
      </c>
      <c r="AG6386" s="153"/>
      <c r="AH6386" s="153"/>
      <c r="AI6386" t="s">
        <v>201</v>
      </c>
      <c r="AJ6386" t="s">
        <v>800</v>
      </c>
      <c r="AK6386" s="9" t="str">
        <f>VLOOKUP(Y6386,zdroj!D:AJ,33,0)</f>
        <v>katB</v>
      </c>
    </row>
    <row r="6387" spans="8:37" x14ac:dyDescent="0.25">
      <c r="H6387" s="8"/>
      <c r="I6387" s="8"/>
      <c r="N6387" s="23"/>
      <c r="O6387" s="24"/>
      <c r="P6387" s="19"/>
      <c r="Q6387" s="19"/>
      <c r="R6387" s="19"/>
      <c r="U6387" s="27"/>
      <c r="Y6387" s="9" t="s">
        <v>592</v>
      </c>
      <c r="Z6387" s="9" t="s">
        <v>462</v>
      </c>
      <c r="AA6387" s="9" t="s">
        <v>198</v>
      </c>
      <c r="AB6387" s="9">
        <v>8025291</v>
      </c>
      <c r="AC6387" s="9" t="s">
        <v>7162</v>
      </c>
      <c r="AD6387" s="9" t="s">
        <v>800</v>
      </c>
      <c r="AE6387" s="5">
        <f t="shared" si="220"/>
        <v>0</v>
      </c>
      <c r="AF6387" s="5" t="str">
        <f t="shared" si="221"/>
        <v>Pokryto</v>
      </c>
      <c r="AG6387" s="153"/>
      <c r="AH6387" s="153"/>
      <c r="AI6387" t="s">
        <v>201</v>
      </c>
      <c r="AJ6387" t="s">
        <v>800</v>
      </c>
      <c r="AK6387" s="9" t="str">
        <f>VLOOKUP(Y6387,zdroj!D:AJ,33,0)</f>
        <v>katB</v>
      </c>
    </row>
    <row r="6388" spans="8:37" x14ac:dyDescent="0.25">
      <c r="H6388" s="8"/>
      <c r="I6388" s="8"/>
      <c r="N6388" s="23"/>
      <c r="O6388" s="24"/>
      <c r="P6388" s="19"/>
      <c r="Q6388" s="19"/>
      <c r="R6388" s="19"/>
      <c r="U6388" s="27"/>
      <c r="Y6388" s="9" t="s">
        <v>592</v>
      </c>
      <c r="Z6388" s="9" t="s">
        <v>462</v>
      </c>
      <c r="AA6388" s="9" t="s">
        <v>198</v>
      </c>
      <c r="AB6388" s="9">
        <v>8025304</v>
      </c>
      <c r="AC6388" s="9" t="s">
        <v>7163</v>
      </c>
      <c r="AD6388" s="9" t="s">
        <v>231</v>
      </c>
      <c r="AE6388" s="5">
        <f t="shared" si="220"/>
        <v>0</v>
      </c>
      <c r="AF6388" s="5" t="str">
        <f t="shared" si="221"/>
        <v>katB</v>
      </c>
      <c r="AG6388" s="153"/>
      <c r="AH6388" s="153"/>
      <c r="AI6388" t="s">
        <v>201</v>
      </c>
      <c r="AJ6388" t="s">
        <v>17878</v>
      </c>
      <c r="AK6388" s="9" t="str">
        <f>VLOOKUP(Y6388,zdroj!D:AJ,33,0)</f>
        <v>katB</v>
      </c>
    </row>
    <row r="6389" spans="8:37" x14ac:dyDescent="0.25">
      <c r="H6389" s="8"/>
      <c r="I6389" s="8"/>
      <c r="N6389" s="23"/>
      <c r="O6389" s="24"/>
      <c r="P6389" s="19"/>
      <c r="Q6389" s="19"/>
      <c r="R6389" s="19"/>
      <c r="U6389" s="27"/>
      <c r="Y6389" s="9" t="s">
        <v>592</v>
      </c>
      <c r="Z6389" s="9" t="s">
        <v>462</v>
      </c>
      <c r="AA6389" s="9" t="s">
        <v>198</v>
      </c>
      <c r="AB6389" s="9">
        <v>8025312</v>
      </c>
      <c r="AC6389" s="9" t="s">
        <v>7164</v>
      </c>
      <c r="AD6389" s="9" t="s">
        <v>800</v>
      </c>
      <c r="AE6389" s="5">
        <f t="shared" si="220"/>
        <v>0</v>
      </c>
      <c r="AF6389" s="5" t="str">
        <f t="shared" si="221"/>
        <v>Pokryto</v>
      </c>
      <c r="AG6389" s="153"/>
      <c r="AH6389" s="153"/>
      <c r="AI6389" t="s">
        <v>201</v>
      </c>
      <c r="AJ6389" t="s">
        <v>800</v>
      </c>
      <c r="AK6389" s="9" t="str">
        <f>VLOOKUP(Y6389,zdroj!D:AJ,33,0)</f>
        <v>katB</v>
      </c>
    </row>
    <row r="6390" spans="8:37" x14ac:dyDescent="0.25">
      <c r="H6390" s="8"/>
      <c r="I6390" s="8"/>
      <c r="N6390" s="23"/>
      <c r="O6390" s="24"/>
      <c r="P6390" s="19"/>
      <c r="Q6390" s="19"/>
      <c r="R6390" s="19"/>
      <c r="U6390" s="27"/>
      <c r="Y6390" s="9" t="s">
        <v>592</v>
      </c>
      <c r="Z6390" s="9" t="s">
        <v>462</v>
      </c>
      <c r="AA6390" s="9" t="s">
        <v>198</v>
      </c>
      <c r="AB6390" s="9">
        <v>8025321</v>
      </c>
      <c r="AC6390" s="9" t="s">
        <v>7165</v>
      </c>
      <c r="AD6390" s="9" t="s">
        <v>231</v>
      </c>
      <c r="AE6390" s="5">
        <f t="shared" si="220"/>
        <v>0</v>
      </c>
      <c r="AF6390" s="5" t="str">
        <f t="shared" si="221"/>
        <v>katB</v>
      </c>
      <c r="AG6390" s="153"/>
      <c r="AH6390" s="153"/>
      <c r="AI6390" t="s">
        <v>229</v>
      </c>
      <c r="AJ6390" t="s">
        <v>17878</v>
      </c>
      <c r="AK6390" s="9" t="str">
        <f>VLOOKUP(Y6390,zdroj!D:AJ,33,0)</f>
        <v>katB</v>
      </c>
    </row>
    <row r="6391" spans="8:37" x14ac:dyDescent="0.25">
      <c r="H6391" s="8"/>
      <c r="I6391" s="8"/>
      <c r="N6391" s="23"/>
      <c r="O6391" s="24"/>
      <c r="P6391" s="19"/>
      <c r="Q6391" s="19"/>
      <c r="R6391" s="19"/>
      <c r="U6391" s="27"/>
      <c r="Y6391" s="9" t="s">
        <v>592</v>
      </c>
      <c r="Z6391" s="9" t="s">
        <v>462</v>
      </c>
      <c r="AA6391" s="9" t="s">
        <v>198</v>
      </c>
      <c r="AB6391" s="9">
        <v>8025339</v>
      </c>
      <c r="AC6391" s="9" t="s">
        <v>7166</v>
      </c>
      <c r="AD6391" s="9" t="s">
        <v>231</v>
      </c>
      <c r="AE6391" s="5">
        <f t="shared" si="220"/>
        <v>0</v>
      </c>
      <c r="AF6391" s="5" t="str">
        <f t="shared" si="221"/>
        <v>katB</v>
      </c>
      <c r="AG6391" s="153"/>
      <c r="AH6391" s="153"/>
      <c r="AI6391" t="s">
        <v>201</v>
      </c>
      <c r="AJ6391" t="s">
        <v>17878</v>
      </c>
      <c r="AK6391" s="9" t="str">
        <f>VLOOKUP(Y6391,zdroj!D:AJ,33,0)</f>
        <v>katB</v>
      </c>
    </row>
    <row r="6392" spans="8:37" x14ac:dyDescent="0.25">
      <c r="H6392" s="8"/>
      <c r="I6392" s="8"/>
      <c r="N6392" s="23"/>
      <c r="O6392" s="24"/>
      <c r="P6392" s="19"/>
      <c r="Q6392" s="19"/>
      <c r="R6392" s="19"/>
      <c r="U6392" s="27"/>
      <c r="Y6392" s="9" t="s">
        <v>592</v>
      </c>
      <c r="Z6392" s="9" t="s">
        <v>462</v>
      </c>
      <c r="AA6392" s="9" t="s">
        <v>198</v>
      </c>
      <c r="AB6392" s="9">
        <v>30813719</v>
      </c>
      <c r="AC6392" s="9" t="s">
        <v>7167</v>
      </c>
      <c r="AD6392" s="9" t="s">
        <v>231</v>
      </c>
      <c r="AE6392" s="5">
        <f t="shared" si="220"/>
        <v>0</v>
      </c>
      <c r="AF6392" s="5" t="str">
        <f t="shared" si="221"/>
        <v>katB</v>
      </c>
      <c r="AG6392" s="153"/>
      <c r="AH6392" s="153"/>
      <c r="AI6392" t="s">
        <v>17880</v>
      </c>
      <c r="AJ6392" t="s">
        <v>17878</v>
      </c>
      <c r="AK6392" s="9" t="str">
        <f>VLOOKUP(Y6392,zdroj!D:AJ,33,0)</f>
        <v>katB</v>
      </c>
    </row>
    <row r="6393" spans="8:37" x14ac:dyDescent="0.25">
      <c r="H6393" s="8"/>
      <c r="I6393" s="8"/>
      <c r="N6393" s="23"/>
      <c r="O6393" s="24"/>
      <c r="P6393" s="19"/>
      <c r="Q6393" s="19"/>
      <c r="R6393" s="19"/>
      <c r="U6393" s="27"/>
      <c r="Y6393" s="9" t="s">
        <v>592</v>
      </c>
      <c r="Z6393" s="9" t="s">
        <v>462</v>
      </c>
      <c r="AA6393" s="9" t="s">
        <v>198</v>
      </c>
      <c r="AB6393" s="9">
        <v>8025126</v>
      </c>
      <c r="AC6393" s="9" t="s">
        <v>7168</v>
      </c>
      <c r="AD6393" s="9" t="s">
        <v>800</v>
      </c>
      <c r="AE6393" s="5">
        <f t="shared" si="220"/>
        <v>0</v>
      </c>
      <c r="AF6393" s="5" t="str">
        <f t="shared" si="221"/>
        <v>Pokryto</v>
      </c>
      <c r="AG6393" s="153"/>
      <c r="AH6393" s="153"/>
      <c r="AI6393" t="s">
        <v>229</v>
      </c>
      <c r="AJ6393" t="s">
        <v>800</v>
      </c>
      <c r="AK6393" s="9" t="str">
        <f>VLOOKUP(Y6393,zdroj!D:AJ,33,0)</f>
        <v>katB</v>
      </c>
    </row>
    <row r="6394" spans="8:37" x14ac:dyDescent="0.25">
      <c r="H6394" s="8"/>
      <c r="I6394" s="8"/>
      <c r="N6394" s="23"/>
      <c r="O6394" s="24"/>
      <c r="P6394" s="19"/>
      <c r="Q6394" s="19"/>
      <c r="R6394" s="19"/>
      <c r="U6394" s="27"/>
      <c r="Y6394" s="9" t="s">
        <v>592</v>
      </c>
      <c r="Z6394" s="9" t="s">
        <v>462</v>
      </c>
      <c r="AA6394" s="9" t="s">
        <v>198</v>
      </c>
      <c r="AB6394" s="9">
        <v>30813727</v>
      </c>
      <c r="AC6394" s="9" t="s">
        <v>7169</v>
      </c>
      <c r="AD6394" s="9" t="s">
        <v>231</v>
      </c>
      <c r="AE6394" s="5">
        <f t="shared" si="220"/>
        <v>0</v>
      </c>
      <c r="AF6394" s="5" t="str">
        <f t="shared" si="221"/>
        <v>katB</v>
      </c>
      <c r="AG6394" s="153"/>
      <c r="AH6394" s="153"/>
      <c r="AI6394" t="s">
        <v>17880</v>
      </c>
      <c r="AJ6394" t="s">
        <v>17878</v>
      </c>
      <c r="AK6394" s="9" t="str">
        <f>VLOOKUP(Y6394,zdroj!D:AJ,33,0)</f>
        <v>katB</v>
      </c>
    </row>
    <row r="6395" spans="8:37" x14ac:dyDescent="0.25">
      <c r="H6395" s="8"/>
      <c r="I6395" s="8"/>
      <c r="N6395" s="23"/>
      <c r="O6395" s="24"/>
      <c r="P6395" s="19"/>
      <c r="Q6395" s="19"/>
      <c r="R6395" s="19"/>
      <c r="U6395" s="27"/>
      <c r="Y6395" s="9" t="s">
        <v>592</v>
      </c>
      <c r="Z6395" s="9" t="s">
        <v>462</v>
      </c>
      <c r="AA6395" s="9" t="s">
        <v>198</v>
      </c>
      <c r="AB6395" s="9">
        <v>8025347</v>
      </c>
      <c r="AC6395" s="9" t="s">
        <v>7170</v>
      </c>
      <c r="AD6395" s="9" t="s">
        <v>800</v>
      </c>
      <c r="AE6395" s="5">
        <f t="shared" si="220"/>
        <v>0</v>
      </c>
      <c r="AF6395" s="5" t="str">
        <f t="shared" si="221"/>
        <v>Pokryto</v>
      </c>
      <c r="AG6395" s="153"/>
      <c r="AH6395" s="153"/>
      <c r="AI6395" t="s">
        <v>201</v>
      </c>
      <c r="AJ6395" t="s">
        <v>800</v>
      </c>
      <c r="AK6395" s="9" t="str">
        <f>VLOOKUP(Y6395,zdroj!D:AJ,33,0)</f>
        <v>katB</v>
      </c>
    </row>
    <row r="6396" spans="8:37" x14ac:dyDescent="0.25">
      <c r="H6396" s="8"/>
      <c r="I6396" s="8"/>
      <c r="N6396" s="23"/>
      <c r="O6396" s="24"/>
      <c r="P6396" s="19"/>
      <c r="Q6396" s="19"/>
      <c r="R6396" s="19"/>
      <c r="U6396" s="27"/>
      <c r="Y6396" s="9" t="s">
        <v>592</v>
      </c>
      <c r="Z6396" s="9" t="s">
        <v>462</v>
      </c>
      <c r="AA6396" s="9" t="s">
        <v>198</v>
      </c>
      <c r="AB6396" s="9">
        <v>8025363</v>
      </c>
      <c r="AC6396" s="9" t="s">
        <v>7171</v>
      </c>
      <c r="AD6396" s="9" t="s">
        <v>231</v>
      </c>
      <c r="AE6396" s="5">
        <f t="shared" si="220"/>
        <v>0</v>
      </c>
      <c r="AF6396" s="5" t="str">
        <f t="shared" si="221"/>
        <v>katB</v>
      </c>
      <c r="AG6396" s="153"/>
      <c r="AH6396" s="153"/>
      <c r="AI6396" t="s">
        <v>201</v>
      </c>
      <c r="AJ6396" t="s">
        <v>17878</v>
      </c>
      <c r="AK6396" s="9" t="str">
        <f>VLOOKUP(Y6396,zdroj!D:AJ,33,0)</f>
        <v>katB</v>
      </c>
    </row>
    <row r="6397" spans="8:37" x14ac:dyDescent="0.25">
      <c r="H6397" s="8"/>
      <c r="I6397" s="8"/>
      <c r="N6397" s="23"/>
      <c r="O6397" s="24"/>
      <c r="P6397" s="19"/>
      <c r="Q6397" s="19"/>
      <c r="R6397" s="19"/>
      <c r="U6397" s="27"/>
      <c r="Y6397" s="9" t="s">
        <v>592</v>
      </c>
      <c r="Z6397" s="9" t="s">
        <v>462</v>
      </c>
      <c r="AA6397" s="9" t="s">
        <v>198</v>
      </c>
      <c r="AB6397" s="9">
        <v>8025371</v>
      </c>
      <c r="AC6397" s="9" t="s">
        <v>7172</v>
      </c>
      <c r="AD6397" s="9" t="s">
        <v>231</v>
      </c>
      <c r="AE6397" s="5">
        <f t="shared" si="220"/>
        <v>0</v>
      </c>
      <c r="AF6397" s="5" t="str">
        <f t="shared" si="221"/>
        <v>katB</v>
      </c>
      <c r="AG6397" s="153"/>
      <c r="AH6397" s="153"/>
      <c r="AI6397" t="s">
        <v>201</v>
      </c>
      <c r="AJ6397" t="s">
        <v>17878</v>
      </c>
      <c r="AK6397" s="9" t="str">
        <f>VLOOKUP(Y6397,zdroj!D:AJ,33,0)</f>
        <v>katB</v>
      </c>
    </row>
    <row r="6398" spans="8:37" x14ac:dyDescent="0.25">
      <c r="H6398" s="8"/>
      <c r="I6398" s="8"/>
      <c r="N6398" s="23"/>
      <c r="O6398" s="24"/>
      <c r="P6398" s="19"/>
      <c r="Q6398" s="19"/>
      <c r="R6398" s="19"/>
      <c r="U6398" s="27"/>
      <c r="Y6398" s="9" t="s">
        <v>592</v>
      </c>
      <c r="Z6398" s="9" t="s">
        <v>462</v>
      </c>
      <c r="AA6398" s="9" t="s">
        <v>198</v>
      </c>
      <c r="AB6398" s="9">
        <v>8025380</v>
      </c>
      <c r="AC6398" s="9" t="s">
        <v>7173</v>
      </c>
      <c r="AD6398" s="9" t="s">
        <v>800</v>
      </c>
      <c r="AE6398" s="5">
        <f t="shared" si="220"/>
        <v>0</v>
      </c>
      <c r="AF6398" s="5" t="str">
        <f t="shared" si="221"/>
        <v>Pokryto</v>
      </c>
      <c r="AG6398" s="153"/>
      <c r="AH6398" s="153"/>
      <c r="AI6398" t="s">
        <v>17879</v>
      </c>
      <c r="AJ6398" t="s">
        <v>800</v>
      </c>
      <c r="AK6398" s="9" t="str">
        <f>VLOOKUP(Y6398,zdroj!D:AJ,33,0)</f>
        <v>katB</v>
      </c>
    </row>
    <row r="6399" spans="8:37" x14ac:dyDescent="0.25">
      <c r="H6399" s="8"/>
      <c r="I6399" s="8"/>
      <c r="N6399" s="23"/>
      <c r="O6399" s="24"/>
      <c r="P6399" s="19"/>
      <c r="Q6399" s="19"/>
      <c r="R6399" s="19"/>
      <c r="U6399" s="27"/>
      <c r="Y6399" s="9" t="s">
        <v>592</v>
      </c>
      <c r="Z6399" s="9" t="s">
        <v>462</v>
      </c>
      <c r="AA6399" s="9" t="s">
        <v>198</v>
      </c>
      <c r="AB6399" s="9">
        <v>8025398</v>
      </c>
      <c r="AC6399" s="9" t="s">
        <v>7174</v>
      </c>
      <c r="AD6399" s="9" t="s">
        <v>231</v>
      </c>
      <c r="AE6399" s="5">
        <f t="shared" si="220"/>
        <v>0</v>
      </c>
      <c r="AF6399" s="5" t="str">
        <f t="shared" si="221"/>
        <v>katB</v>
      </c>
      <c r="AG6399" s="153"/>
      <c r="AH6399" s="153"/>
      <c r="AI6399" t="s">
        <v>201</v>
      </c>
      <c r="AJ6399" t="s">
        <v>17878</v>
      </c>
      <c r="AK6399" s="9" t="str">
        <f>VLOOKUP(Y6399,zdroj!D:AJ,33,0)</f>
        <v>katB</v>
      </c>
    </row>
    <row r="6400" spans="8:37" x14ac:dyDescent="0.25">
      <c r="H6400" s="8"/>
      <c r="I6400" s="8"/>
      <c r="N6400" s="23"/>
      <c r="O6400" s="24"/>
      <c r="P6400" s="19"/>
      <c r="Q6400" s="19"/>
      <c r="R6400" s="19"/>
      <c r="U6400" s="27"/>
      <c r="Y6400" s="9" t="s">
        <v>592</v>
      </c>
      <c r="Z6400" s="9" t="s">
        <v>462</v>
      </c>
      <c r="AA6400" s="9" t="s">
        <v>198</v>
      </c>
      <c r="AB6400" s="9">
        <v>8025401</v>
      </c>
      <c r="AC6400" s="9" t="s">
        <v>7175</v>
      </c>
      <c r="AD6400" s="9" t="s">
        <v>800</v>
      </c>
      <c r="AE6400" s="5">
        <f t="shared" si="220"/>
        <v>0</v>
      </c>
      <c r="AF6400" s="5" t="str">
        <f t="shared" si="221"/>
        <v>Pokryto</v>
      </c>
      <c r="AG6400" s="153"/>
      <c r="AH6400" s="153"/>
      <c r="AI6400" t="s">
        <v>201</v>
      </c>
      <c r="AJ6400" t="s">
        <v>800</v>
      </c>
      <c r="AK6400" s="9" t="str">
        <f>VLOOKUP(Y6400,zdroj!D:AJ,33,0)</f>
        <v>katB</v>
      </c>
    </row>
    <row r="6401" spans="8:37" x14ac:dyDescent="0.25">
      <c r="H6401" s="8"/>
      <c r="I6401" s="8"/>
      <c r="N6401" s="23"/>
      <c r="O6401" s="24"/>
      <c r="P6401" s="19"/>
      <c r="Q6401" s="19"/>
      <c r="R6401" s="19"/>
      <c r="U6401" s="27"/>
      <c r="Y6401" s="9" t="s">
        <v>592</v>
      </c>
      <c r="Z6401" s="9" t="s">
        <v>462</v>
      </c>
      <c r="AA6401" s="9" t="s">
        <v>198</v>
      </c>
      <c r="AB6401" s="9">
        <v>8025410</v>
      </c>
      <c r="AC6401" s="9" t="s">
        <v>7176</v>
      </c>
      <c r="AD6401" s="9" t="s">
        <v>800</v>
      </c>
      <c r="AE6401" s="5">
        <f t="shared" si="220"/>
        <v>0</v>
      </c>
      <c r="AF6401" s="5" t="str">
        <f t="shared" si="221"/>
        <v>Pokryto</v>
      </c>
      <c r="AG6401" s="153"/>
      <c r="AH6401" s="153"/>
      <c r="AI6401" t="s">
        <v>17879</v>
      </c>
      <c r="AJ6401" t="s">
        <v>800</v>
      </c>
      <c r="AK6401" s="9" t="str">
        <f>VLOOKUP(Y6401,zdroj!D:AJ,33,0)</f>
        <v>katB</v>
      </c>
    </row>
    <row r="6402" spans="8:37" x14ac:dyDescent="0.25">
      <c r="H6402" s="8"/>
      <c r="I6402" s="8"/>
      <c r="N6402" s="23"/>
      <c r="O6402" s="24"/>
      <c r="P6402" s="19"/>
      <c r="Q6402" s="19"/>
      <c r="R6402" s="19"/>
      <c r="U6402" s="27"/>
      <c r="Y6402" s="9" t="s">
        <v>592</v>
      </c>
      <c r="Z6402" s="9" t="s">
        <v>462</v>
      </c>
      <c r="AA6402" s="9" t="s">
        <v>198</v>
      </c>
      <c r="AB6402" s="9">
        <v>8025134</v>
      </c>
      <c r="AC6402" s="9" t="s">
        <v>7177</v>
      </c>
      <c r="AD6402" s="9" t="s">
        <v>800</v>
      </c>
      <c r="AE6402" s="5">
        <f t="shared" si="220"/>
        <v>0</v>
      </c>
      <c r="AF6402" s="5" t="str">
        <f t="shared" si="221"/>
        <v>Pokryto</v>
      </c>
      <c r="AG6402" s="153"/>
      <c r="AH6402" s="153"/>
      <c r="AI6402" t="s">
        <v>201</v>
      </c>
      <c r="AJ6402" t="s">
        <v>800</v>
      </c>
      <c r="AK6402" s="9" t="str">
        <f>VLOOKUP(Y6402,zdroj!D:AJ,33,0)</f>
        <v>katB</v>
      </c>
    </row>
    <row r="6403" spans="8:37" x14ac:dyDescent="0.25">
      <c r="H6403" s="8"/>
      <c r="I6403" s="8"/>
      <c r="N6403" s="23"/>
      <c r="O6403" s="24"/>
      <c r="P6403" s="19"/>
      <c r="Q6403" s="19"/>
      <c r="R6403" s="19"/>
      <c r="U6403" s="27"/>
      <c r="Y6403" s="9" t="s">
        <v>592</v>
      </c>
      <c r="Z6403" s="9" t="s">
        <v>462</v>
      </c>
      <c r="AA6403" s="9" t="s">
        <v>198</v>
      </c>
      <c r="AB6403" s="9">
        <v>8025428</v>
      </c>
      <c r="AC6403" s="9" t="s">
        <v>7178</v>
      </c>
      <c r="AD6403" s="9" t="s">
        <v>800</v>
      </c>
      <c r="AE6403" s="5">
        <f t="shared" si="220"/>
        <v>0</v>
      </c>
      <c r="AF6403" s="5" t="str">
        <f t="shared" si="221"/>
        <v>Pokryto</v>
      </c>
      <c r="AG6403" s="153"/>
      <c r="AH6403" s="153"/>
      <c r="AI6403" t="s">
        <v>17880</v>
      </c>
      <c r="AJ6403" t="s">
        <v>800</v>
      </c>
      <c r="AK6403" s="9" t="str">
        <f>VLOOKUP(Y6403,zdroj!D:AJ,33,0)</f>
        <v>katB</v>
      </c>
    </row>
    <row r="6404" spans="8:37" x14ac:dyDescent="0.25">
      <c r="H6404" s="8"/>
      <c r="I6404" s="8"/>
      <c r="N6404" s="23"/>
      <c r="O6404" s="24"/>
      <c r="P6404" s="19"/>
      <c r="Q6404" s="19"/>
      <c r="R6404" s="19"/>
      <c r="U6404" s="27"/>
      <c r="Y6404" s="9" t="s">
        <v>592</v>
      </c>
      <c r="Z6404" s="9" t="s">
        <v>462</v>
      </c>
      <c r="AA6404" s="9" t="s">
        <v>198</v>
      </c>
      <c r="AB6404" s="9">
        <v>8025436</v>
      </c>
      <c r="AC6404" s="9" t="s">
        <v>7179</v>
      </c>
      <c r="AD6404" s="9" t="s">
        <v>800</v>
      </c>
      <c r="AE6404" s="5">
        <f t="shared" si="220"/>
        <v>0</v>
      </c>
      <c r="AF6404" s="5" t="str">
        <f t="shared" si="221"/>
        <v>Pokryto</v>
      </c>
      <c r="AG6404" s="153"/>
      <c r="AH6404" s="153"/>
      <c r="AI6404" t="s">
        <v>201</v>
      </c>
      <c r="AJ6404" t="s">
        <v>800</v>
      </c>
      <c r="AK6404" s="9" t="str">
        <f>VLOOKUP(Y6404,zdroj!D:AJ,33,0)</f>
        <v>katB</v>
      </c>
    </row>
    <row r="6405" spans="8:37" x14ac:dyDescent="0.25">
      <c r="H6405" s="8"/>
      <c r="I6405" s="8"/>
      <c r="N6405" s="23"/>
      <c r="O6405" s="24"/>
      <c r="P6405" s="19"/>
      <c r="Q6405" s="19"/>
      <c r="R6405" s="19"/>
      <c r="U6405" s="27"/>
      <c r="Y6405" s="9" t="s">
        <v>592</v>
      </c>
      <c r="Z6405" s="9" t="s">
        <v>462</v>
      </c>
      <c r="AA6405" s="9" t="s">
        <v>198</v>
      </c>
      <c r="AB6405" s="9">
        <v>8025444</v>
      </c>
      <c r="AC6405" s="9" t="s">
        <v>7180</v>
      </c>
      <c r="AD6405" s="9" t="s">
        <v>800</v>
      </c>
      <c r="AE6405" s="5">
        <f t="shared" si="220"/>
        <v>0</v>
      </c>
      <c r="AF6405" s="5" t="str">
        <f t="shared" si="221"/>
        <v>Pokryto</v>
      </c>
      <c r="AG6405" s="153"/>
      <c r="AH6405" s="153"/>
      <c r="AI6405" t="s">
        <v>201</v>
      </c>
      <c r="AJ6405" t="s">
        <v>800</v>
      </c>
      <c r="AK6405" s="9" t="str">
        <f>VLOOKUP(Y6405,zdroj!D:AJ,33,0)</f>
        <v>katB</v>
      </c>
    </row>
    <row r="6406" spans="8:37" x14ac:dyDescent="0.25">
      <c r="H6406" s="8"/>
      <c r="I6406" s="8"/>
      <c r="N6406" s="23"/>
      <c r="O6406" s="24"/>
      <c r="P6406" s="19"/>
      <c r="Q6406" s="19"/>
      <c r="R6406" s="19"/>
      <c r="U6406" s="27"/>
      <c r="Y6406" s="9" t="s">
        <v>592</v>
      </c>
      <c r="Z6406" s="9" t="s">
        <v>462</v>
      </c>
      <c r="AA6406" s="9" t="s">
        <v>198</v>
      </c>
      <c r="AB6406" s="9">
        <v>8025452</v>
      </c>
      <c r="AC6406" s="9" t="s">
        <v>7181</v>
      </c>
      <c r="AD6406" s="9" t="s">
        <v>800</v>
      </c>
      <c r="AE6406" s="5">
        <f t="shared" si="220"/>
        <v>0</v>
      </c>
      <c r="AF6406" s="5" t="str">
        <f t="shared" si="221"/>
        <v>Pokryto</v>
      </c>
      <c r="AG6406" s="153"/>
      <c r="AH6406" s="153"/>
      <c r="AI6406" t="s">
        <v>201</v>
      </c>
      <c r="AJ6406" t="s">
        <v>800</v>
      </c>
      <c r="AK6406" s="9" t="str">
        <f>VLOOKUP(Y6406,zdroj!D:AJ,33,0)</f>
        <v>katB</v>
      </c>
    </row>
    <row r="6407" spans="8:37" x14ac:dyDescent="0.25">
      <c r="H6407" s="8"/>
      <c r="I6407" s="8"/>
      <c r="N6407" s="23"/>
      <c r="O6407" s="24"/>
      <c r="P6407" s="19"/>
      <c r="Q6407" s="19"/>
      <c r="R6407" s="19"/>
      <c r="U6407" s="27"/>
      <c r="Y6407" s="9" t="s">
        <v>592</v>
      </c>
      <c r="Z6407" s="9" t="s">
        <v>462</v>
      </c>
      <c r="AA6407" s="9" t="s">
        <v>198</v>
      </c>
      <c r="AB6407" s="9">
        <v>8025461</v>
      </c>
      <c r="AC6407" s="9" t="s">
        <v>7182</v>
      </c>
      <c r="AD6407" s="9" t="s">
        <v>800</v>
      </c>
      <c r="AE6407" s="5">
        <f t="shared" si="220"/>
        <v>0</v>
      </c>
      <c r="AF6407" s="5" t="str">
        <f t="shared" si="221"/>
        <v>Pokryto</v>
      </c>
      <c r="AG6407" s="153"/>
      <c r="AH6407" s="153"/>
      <c r="AI6407" t="s">
        <v>201</v>
      </c>
      <c r="AJ6407" t="s">
        <v>800</v>
      </c>
      <c r="AK6407" s="9" t="str">
        <f>VLOOKUP(Y6407,zdroj!D:AJ,33,0)</f>
        <v>katB</v>
      </c>
    </row>
    <row r="6408" spans="8:37" x14ac:dyDescent="0.25">
      <c r="H6408" s="8"/>
      <c r="I6408" s="8"/>
      <c r="N6408" s="23"/>
      <c r="O6408" s="24"/>
      <c r="P6408" s="19"/>
      <c r="Q6408" s="19"/>
      <c r="R6408" s="19"/>
      <c r="U6408" s="27"/>
      <c r="Y6408" s="9" t="s">
        <v>592</v>
      </c>
      <c r="Z6408" s="9" t="s">
        <v>462</v>
      </c>
      <c r="AA6408" s="9" t="s">
        <v>198</v>
      </c>
      <c r="AB6408" s="9">
        <v>8025479</v>
      </c>
      <c r="AC6408" s="9" t="s">
        <v>7183</v>
      </c>
      <c r="AD6408" s="9" t="s">
        <v>800</v>
      </c>
      <c r="AE6408" s="5">
        <f t="shared" si="220"/>
        <v>0</v>
      </c>
      <c r="AF6408" s="5" t="str">
        <f t="shared" si="221"/>
        <v>Pokryto</v>
      </c>
      <c r="AG6408" s="153"/>
      <c r="AH6408" s="153"/>
      <c r="AI6408" t="s">
        <v>201</v>
      </c>
      <c r="AJ6408" t="s">
        <v>800</v>
      </c>
      <c r="AK6408" s="9" t="str">
        <f>VLOOKUP(Y6408,zdroj!D:AJ,33,0)</f>
        <v>katB</v>
      </c>
    </row>
    <row r="6409" spans="8:37" x14ac:dyDescent="0.25">
      <c r="H6409" s="8"/>
      <c r="I6409" s="8"/>
      <c r="N6409" s="23"/>
      <c r="O6409" s="24"/>
      <c r="P6409" s="19"/>
      <c r="Q6409" s="19"/>
      <c r="R6409" s="19"/>
      <c r="U6409" s="27"/>
      <c r="Y6409" s="9" t="s">
        <v>592</v>
      </c>
      <c r="Z6409" s="9" t="s">
        <v>462</v>
      </c>
      <c r="AA6409" s="9" t="s">
        <v>198</v>
      </c>
      <c r="AB6409" s="9">
        <v>40653366</v>
      </c>
      <c r="AC6409" s="9" t="s">
        <v>7184</v>
      </c>
      <c r="AD6409" s="9" t="s">
        <v>231</v>
      </c>
      <c r="AE6409" s="5">
        <f t="shared" si="220"/>
        <v>0</v>
      </c>
      <c r="AF6409" s="5" t="str">
        <f t="shared" si="221"/>
        <v>katB</v>
      </c>
      <c r="AG6409" s="153"/>
      <c r="AH6409" s="153"/>
      <c r="AI6409" t="s">
        <v>201</v>
      </c>
      <c r="AJ6409" t="s">
        <v>17878</v>
      </c>
      <c r="AK6409" s="9" t="str">
        <f>VLOOKUP(Y6409,zdroj!D:AJ,33,0)</f>
        <v>katB</v>
      </c>
    </row>
    <row r="6410" spans="8:37" x14ac:dyDescent="0.25">
      <c r="H6410" s="8"/>
      <c r="I6410" s="8"/>
      <c r="N6410" s="23"/>
      <c r="O6410" s="24"/>
      <c r="P6410" s="19"/>
      <c r="Q6410" s="19"/>
      <c r="R6410" s="19"/>
      <c r="U6410" s="27"/>
      <c r="Y6410" s="9" t="s">
        <v>592</v>
      </c>
      <c r="Z6410" s="9" t="s">
        <v>462</v>
      </c>
      <c r="AA6410" s="9" t="s">
        <v>198</v>
      </c>
      <c r="AB6410" s="9">
        <v>8025487</v>
      </c>
      <c r="AC6410" s="9" t="s">
        <v>7185</v>
      </c>
      <c r="AD6410" s="9" t="s">
        <v>800</v>
      </c>
      <c r="AE6410" s="5">
        <f t="shared" ref="AE6410:AE6473" si="222">VLOOKUP(Y6410,K:T,10,0)</f>
        <v>0</v>
      </c>
      <c r="AF6410" s="5" t="str">
        <f t="shared" ref="AF6410:AF6473" si="223">IF(AE6410="A",IF(AD6410="katA","katB",AD6410),AD6410)</f>
        <v>Pokryto</v>
      </c>
      <c r="AG6410" s="153"/>
      <c r="AH6410" s="153"/>
      <c r="AI6410" t="s">
        <v>201</v>
      </c>
      <c r="AJ6410" t="s">
        <v>800</v>
      </c>
      <c r="AK6410" s="9" t="str">
        <f>VLOOKUP(Y6410,zdroj!D:AJ,33,0)</f>
        <v>katB</v>
      </c>
    </row>
    <row r="6411" spans="8:37" x14ac:dyDescent="0.25">
      <c r="H6411" s="8"/>
      <c r="I6411" s="8"/>
      <c r="N6411" s="23"/>
      <c r="O6411" s="24"/>
      <c r="P6411" s="19"/>
      <c r="Q6411" s="19"/>
      <c r="R6411" s="19"/>
      <c r="U6411" s="27"/>
      <c r="Y6411" s="9" t="s">
        <v>592</v>
      </c>
      <c r="Z6411" s="9" t="s">
        <v>462</v>
      </c>
      <c r="AA6411" s="9" t="s">
        <v>198</v>
      </c>
      <c r="AB6411" s="9">
        <v>8025495</v>
      </c>
      <c r="AC6411" s="9" t="s">
        <v>7186</v>
      </c>
      <c r="AD6411" s="9" t="s">
        <v>800</v>
      </c>
      <c r="AE6411" s="5">
        <f t="shared" si="222"/>
        <v>0</v>
      </c>
      <c r="AF6411" s="5" t="str">
        <f t="shared" si="223"/>
        <v>Pokryto</v>
      </c>
      <c r="AG6411" s="153"/>
      <c r="AH6411" s="153"/>
      <c r="AI6411" t="s">
        <v>17879</v>
      </c>
      <c r="AJ6411" t="s">
        <v>800</v>
      </c>
      <c r="AK6411" s="9" t="str">
        <f>VLOOKUP(Y6411,zdroj!D:AJ,33,0)</f>
        <v>katB</v>
      </c>
    </row>
    <row r="6412" spans="8:37" x14ac:dyDescent="0.25">
      <c r="H6412" s="8"/>
      <c r="I6412" s="8"/>
      <c r="N6412" s="23"/>
      <c r="O6412" s="24"/>
      <c r="P6412" s="19"/>
      <c r="Q6412" s="19"/>
      <c r="R6412" s="19"/>
      <c r="U6412" s="27"/>
      <c r="Y6412" s="9" t="s">
        <v>592</v>
      </c>
      <c r="Z6412" s="9" t="s">
        <v>462</v>
      </c>
      <c r="AA6412" s="9" t="s">
        <v>198</v>
      </c>
      <c r="AB6412" s="9">
        <v>8025509</v>
      </c>
      <c r="AC6412" s="9" t="s">
        <v>7187</v>
      </c>
      <c r="AD6412" s="9" t="s">
        <v>800</v>
      </c>
      <c r="AE6412" s="5">
        <f t="shared" si="222"/>
        <v>0</v>
      </c>
      <c r="AF6412" s="5" t="str">
        <f t="shared" si="223"/>
        <v>Pokryto</v>
      </c>
      <c r="AG6412" s="153"/>
      <c r="AH6412" s="153"/>
      <c r="AI6412" t="s">
        <v>201</v>
      </c>
      <c r="AJ6412" t="s">
        <v>800</v>
      </c>
      <c r="AK6412" s="9" t="str">
        <f>VLOOKUP(Y6412,zdroj!D:AJ,33,0)</f>
        <v>katB</v>
      </c>
    </row>
    <row r="6413" spans="8:37" x14ac:dyDescent="0.25">
      <c r="H6413" s="8"/>
      <c r="I6413" s="8"/>
      <c r="N6413" s="23"/>
      <c r="O6413" s="24"/>
      <c r="P6413" s="19"/>
      <c r="Q6413" s="19"/>
      <c r="R6413" s="19"/>
      <c r="U6413" s="27"/>
      <c r="Y6413" s="9" t="s">
        <v>592</v>
      </c>
      <c r="Z6413" s="9" t="s">
        <v>462</v>
      </c>
      <c r="AA6413" s="9" t="s">
        <v>198</v>
      </c>
      <c r="AB6413" s="9">
        <v>8025142</v>
      </c>
      <c r="AC6413" s="9" t="s">
        <v>7188</v>
      </c>
      <c r="AD6413" s="9" t="s">
        <v>800</v>
      </c>
      <c r="AE6413" s="5">
        <f t="shared" si="222"/>
        <v>0</v>
      </c>
      <c r="AF6413" s="5" t="str">
        <f t="shared" si="223"/>
        <v>Pokryto</v>
      </c>
      <c r="AG6413" s="153"/>
      <c r="AH6413" s="153"/>
      <c r="AI6413" t="s">
        <v>201</v>
      </c>
      <c r="AJ6413" t="s">
        <v>800</v>
      </c>
      <c r="AK6413" s="9" t="str">
        <f>VLOOKUP(Y6413,zdroj!D:AJ,33,0)</f>
        <v>katB</v>
      </c>
    </row>
    <row r="6414" spans="8:37" x14ac:dyDescent="0.25">
      <c r="H6414" s="8"/>
      <c r="I6414" s="8"/>
      <c r="N6414" s="23"/>
      <c r="O6414" s="24"/>
      <c r="P6414" s="19"/>
      <c r="Q6414" s="19"/>
      <c r="R6414" s="19"/>
      <c r="U6414" s="27"/>
      <c r="Y6414" s="9" t="s">
        <v>592</v>
      </c>
      <c r="Z6414" s="9" t="s">
        <v>462</v>
      </c>
      <c r="AA6414" s="9" t="s">
        <v>198</v>
      </c>
      <c r="AB6414" s="9">
        <v>77791576</v>
      </c>
      <c r="AC6414" s="9" t="s">
        <v>7189</v>
      </c>
      <c r="AD6414" s="9" t="s">
        <v>231</v>
      </c>
      <c r="AE6414" s="5">
        <f t="shared" si="222"/>
        <v>0</v>
      </c>
      <c r="AF6414" s="5" t="str">
        <f t="shared" si="223"/>
        <v>katB</v>
      </c>
      <c r="AG6414" s="153"/>
      <c r="AH6414" s="153"/>
      <c r="AI6414" t="s">
        <v>201</v>
      </c>
      <c r="AJ6414" t="s">
        <v>17878</v>
      </c>
      <c r="AK6414" s="9" t="str">
        <f>VLOOKUP(Y6414,zdroj!D:AJ,33,0)</f>
        <v>katB</v>
      </c>
    </row>
    <row r="6415" spans="8:37" x14ac:dyDescent="0.25">
      <c r="H6415" s="8"/>
      <c r="I6415" s="8"/>
      <c r="N6415" s="23"/>
      <c r="O6415" s="24"/>
      <c r="P6415" s="19"/>
      <c r="Q6415" s="19"/>
      <c r="R6415" s="19"/>
      <c r="U6415" s="27"/>
      <c r="Y6415" s="9" t="s">
        <v>592</v>
      </c>
      <c r="Z6415" s="9" t="s">
        <v>462</v>
      </c>
      <c r="AA6415" s="9" t="s">
        <v>198</v>
      </c>
      <c r="AB6415" s="9">
        <v>77791622</v>
      </c>
      <c r="AC6415" s="9" t="s">
        <v>7190</v>
      </c>
      <c r="AD6415" s="9" t="s">
        <v>231</v>
      </c>
      <c r="AE6415" s="5">
        <f t="shared" si="222"/>
        <v>0</v>
      </c>
      <c r="AF6415" s="5" t="str">
        <f t="shared" si="223"/>
        <v>katB</v>
      </c>
      <c r="AG6415" s="153"/>
      <c r="AH6415" s="153"/>
      <c r="AI6415" t="s">
        <v>201</v>
      </c>
      <c r="AJ6415" t="s">
        <v>17878</v>
      </c>
      <c r="AK6415" s="9" t="str">
        <f>VLOOKUP(Y6415,zdroj!D:AJ,33,0)</f>
        <v>katB</v>
      </c>
    </row>
    <row r="6416" spans="8:37" x14ac:dyDescent="0.25">
      <c r="H6416" s="8"/>
      <c r="I6416" s="8"/>
      <c r="N6416" s="23"/>
      <c r="O6416" s="24"/>
      <c r="P6416" s="19"/>
      <c r="Q6416" s="19"/>
      <c r="R6416" s="19"/>
      <c r="U6416" s="27"/>
      <c r="Y6416" s="9" t="s">
        <v>592</v>
      </c>
      <c r="Z6416" s="9" t="s">
        <v>462</v>
      </c>
      <c r="AA6416" s="9" t="s">
        <v>198</v>
      </c>
      <c r="AB6416" s="9">
        <v>8025517</v>
      </c>
      <c r="AC6416" s="9" t="s">
        <v>7191</v>
      </c>
      <c r="AD6416" s="9" t="s">
        <v>231</v>
      </c>
      <c r="AE6416" s="5">
        <f t="shared" si="222"/>
        <v>0</v>
      </c>
      <c r="AF6416" s="5" t="str">
        <f t="shared" si="223"/>
        <v>katB</v>
      </c>
      <c r="AG6416" s="153"/>
      <c r="AH6416" s="153"/>
      <c r="AI6416" t="s">
        <v>201</v>
      </c>
      <c r="AJ6416" t="s">
        <v>17878</v>
      </c>
      <c r="AK6416" s="9" t="str">
        <f>VLOOKUP(Y6416,zdroj!D:AJ,33,0)</f>
        <v>katB</v>
      </c>
    </row>
    <row r="6417" spans="8:37" x14ac:dyDescent="0.25">
      <c r="H6417" s="8"/>
      <c r="I6417" s="8"/>
      <c r="N6417" s="23"/>
      <c r="O6417" s="24"/>
      <c r="P6417" s="19"/>
      <c r="Q6417" s="19"/>
      <c r="R6417" s="19"/>
      <c r="U6417" s="27"/>
      <c r="Y6417" s="9" t="s">
        <v>592</v>
      </c>
      <c r="Z6417" s="9" t="s">
        <v>462</v>
      </c>
      <c r="AA6417" s="9" t="s">
        <v>198</v>
      </c>
      <c r="AB6417" s="9">
        <v>30813735</v>
      </c>
      <c r="AC6417" s="9" t="s">
        <v>7192</v>
      </c>
      <c r="AD6417" s="9" t="s">
        <v>231</v>
      </c>
      <c r="AE6417" s="5">
        <f t="shared" si="222"/>
        <v>0</v>
      </c>
      <c r="AF6417" s="5" t="str">
        <f t="shared" si="223"/>
        <v>katB</v>
      </c>
      <c r="AG6417" s="153"/>
      <c r="AH6417" s="153"/>
      <c r="AI6417" t="s">
        <v>201</v>
      </c>
      <c r="AJ6417" t="s">
        <v>17878</v>
      </c>
      <c r="AK6417" s="9" t="str">
        <f>VLOOKUP(Y6417,zdroj!D:AJ,33,0)</f>
        <v>katB</v>
      </c>
    </row>
    <row r="6418" spans="8:37" x14ac:dyDescent="0.25">
      <c r="H6418" s="8"/>
      <c r="I6418" s="8"/>
      <c r="N6418" s="23"/>
      <c r="O6418" s="24"/>
      <c r="P6418" s="19"/>
      <c r="Q6418" s="19"/>
      <c r="R6418" s="19"/>
      <c r="U6418" s="27"/>
      <c r="Y6418" s="9" t="s">
        <v>592</v>
      </c>
      <c r="Z6418" s="9" t="s">
        <v>462</v>
      </c>
      <c r="AA6418" s="9" t="s">
        <v>198</v>
      </c>
      <c r="AB6418" s="9">
        <v>8025525</v>
      </c>
      <c r="AC6418" s="9" t="s">
        <v>7193</v>
      </c>
      <c r="AD6418" s="9" t="s">
        <v>231</v>
      </c>
      <c r="AE6418" s="5">
        <f t="shared" si="222"/>
        <v>0</v>
      </c>
      <c r="AF6418" s="5" t="str">
        <f t="shared" si="223"/>
        <v>katB</v>
      </c>
      <c r="AG6418" s="153"/>
      <c r="AH6418" s="153"/>
      <c r="AI6418" t="s">
        <v>201</v>
      </c>
      <c r="AJ6418" t="s">
        <v>17878</v>
      </c>
      <c r="AK6418" s="9" t="str">
        <f>VLOOKUP(Y6418,zdroj!D:AJ,33,0)</f>
        <v>katB</v>
      </c>
    </row>
    <row r="6419" spans="8:37" x14ac:dyDescent="0.25">
      <c r="H6419" s="8"/>
      <c r="I6419" s="8"/>
      <c r="N6419" s="23"/>
      <c r="O6419" s="24"/>
      <c r="P6419" s="19"/>
      <c r="Q6419" s="19"/>
      <c r="R6419" s="19"/>
      <c r="U6419" s="27"/>
      <c r="Y6419" s="9" t="s">
        <v>592</v>
      </c>
      <c r="Z6419" s="9" t="s">
        <v>462</v>
      </c>
      <c r="AA6419" s="9" t="s">
        <v>198</v>
      </c>
      <c r="AB6419" s="9">
        <v>8025533</v>
      </c>
      <c r="AC6419" s="9" t="s">
        <v>7194</v>
      </c>
      <c r="AD6419" s="9" t="s">
        <v>231</v>
      </c>
      <c r="AE6419" s="5">
        <f t="shared" si="222"/>
        <v>0</v>
      </c>
      <c r="AF6419" s="5" t="str">
        <f t="shared" si="223"/>
        <v>katB</v>
      </c>
      <c r="AG6419" s="153"/>
      <c r="AH6419" s="153"/>
      <c r="AI6419" t="s">
        <v>201</v>
      </c>
      <c r="AJ6419" t="s">
        <v>17878</v>
      </c>
      <c r="AK6419" s="9" t="str">
        <f>VLOOKUP(Y6419,zdroj!D:AJ,33,0)</f>
        <v>katB</v>
      </c>
    </row>
    <row r="6420" spans="8:37" x14ac:dyDescent="0.25">
      <c r="H6420" s="8"/>
      <c r="I6420" s="8"/>
      <c r="N6420" s="23"/>
      <c r="O6420" s="24"/>
      <c r="P6420" s="19"/>
      <c r="Q6420" s="19"/>
      <c r="R6420" s="19"/>
      <c r="U6420" s="27"/>
      <c r="Y6420" s="9" t="s">
        <v>592</v>
      </c>
      <c r="Z6420" s="9" t="s">
        <v>462</v>
      </c>
      <c r="AA6420" s="9" t="s">
        <v>198</v>
      </c>
      <c r="AB6420" s="9">
        <v>8025541</v>
      </c>
      <c r="AC6420" s="9" t="s">
        <v>7195</v>
      </c>
      <c r="AD6420" s="9" t="s">
        <v>231</v>
      </c>
      <c r="AE6420" s="5">
        <f t="shared" si="222"/>
        <v>0</v>
      </c>
      <c r="AF6420" s="5" t="str">
        <f t="shared" si="223"/>
        <v>katB</v>
      </c>
      <c r="AG6420" s="153"/>
      <c r="AH6420" s="153"/>
      <c r="AI6420" t="s">
        <v>201</v>
      </c>
      <c r="AJ6420" t="s">
        <v>17878</v>
      </c>
      <c r="AK6420" s="9" t="str">
        <f>VLOOKUP(Y6420,zdroj!D:AJ,33,0)</f>
        <v>katB</v>
      </c>
    </row>
    <row r="6421" spans="8:37" x14ac:dyDescent="0.25">
      <c r="H6421" s="8"/>
      <c r="I6421" s="8"/>
      <c r="N6421" s="23"/>
      <c r="O6421" s="24"/>
      <c r="P6421" s="19"/>
      <c r="Q6421" s="19"/>
      <c r="R6421" s="19"/>
      <c r="U6421" s="27"/>
      <c r="Y6421" s="9" t="s">
        <v>592</v>
      </c>
      <c r="Z6421" s="9" t="s">
        <v>462</v>
      </c>
      <c r="AA6421" s="9" t="s">
        <v>198</v>
      </c>
      <c r="AB6421" s="9">
        <v>8025550</v>
      </c>
      <c r="AC6421" s="9" t="s">
        <v>7196</v>
      </c>
      <c r="AD6421" s="9" t="s">
        <v>231</v>
      </c>
      <c r="AE6421" s="5">
        <f t="shared" si="222"/>
        <v>0</v>
      </c>
      <c r="AF6421" s="5" t="str">
        <f t="shared" si="223"/>
        <v>katB</v>
      </c>
      <c r="AG6421" s="153"/>
      <c r="AH6421" s="153"/>
      <c r="AI6421" t="s">
        <v>201</v>
      </c>
      <c r="AJ6421" t="s">
        <v>17878</v>
      </c>
      <c r="AK6421" s="9" t="str">
        <f>VLOOKUP(Y6421,zdroj!D:AJ,33,0)</f>
        <v>katB</v>
      </c>
    </row>
    <row r="6422" spans="8:37" x14ac:dyDescent="0.25">
      <c r="H6422" s="8"/>
      <c r="I6422" s="8"/>
      <c r="N6422" s="23"/>
      <c r="O6422" s="24"/>
      <c r="P6422" s="19"/>
      <c r="Q6422" s="19"/>
      <c r="R6422" s="19"/>
      <c r="U6422" s="27"/>
      <c r="Y6422" s="9" t="s">
        <v>592</v>
      </c>
      <c r="Z6422" s="9" t="s">
        <v>462</v>
      </c>
      <c r="AA6422" s="9" t="s">
        <v>198</v>
      </c>
      <c r="AB6422" s="9">
        <v>8025151</v>
      </c>
      <c r="AC6422" s="9" t="s">
        <v>7197</v>
      </c>
      <c r="AD6422" s="9" t="s">
        <v>800</v>
      </c>
      <c r="AE6422" s="5">
        <f t="shared" si="222"/>
        <v>0</v>
      </c>
      <c r="AF6422" s="5" t="str">
        <f t="shared" si="223"/>
        <v>Pokryto</v>
      </c>
      <c r="AG6422" s="153"/>
      <c r="AH6422" s="153"/>
      <c r="AI6422" t="s">
        <v>201</v>
      </c>
      <c r="AJ6422" t="s">
        <v>800</v>
      </c>
      <c r="AK6422" s="9" t="str">
        <f>VLOOKUP(Y6422,zdroj!D:AJ,33,0)</f>
        <v>katB</v>
      </c>
    </row>
    <row r="6423" spans="8:37" x14ac:dyDescent="0.25">
      <c r="H6423" s="8"/>
      <c r="I6423" s="8"/>
      <c r="N6423" s="23"/>
      <c r="O6423" s="24"/>
      <c r="P6423" s="19"/>
      <c r="Q6423" s="19"/>
      <c r="R6423" s="19"/>
      <c r="U6423" s="27"/>
      <c r="Y6423" s="9" t="s">
        <v>592</v>
      </c>
      <c r="Z6423" s="9" t="s">
        <v>462</v>
      </c>
      <c r="AA6423" s="9" t="s">
        <v>198</v>
      </c>
      <c r="AB6423" s="9">
        <v>27675645</v>
      </c>
      <c r="AC6423" s="9" t="s">
        <v>7198</v>
      </c>
      <c r="AD6423" s="9" t="s">
        <v>231</v>
      </c>
      <c r="AE6423" s="5">
        <f t="shared" si="222"/>
        <v>0</v>
      </c>
      <c r="AF6423" s="5" t="str">
        <f t="shared" si="223"/>
        <v>katB</v>
      </c>
      <c r="AG6423" s="153"/>
      <c r="AH6423" s="153"/>
      <c r="AI6423" t="s">
        <v>17879</v>
      </c>
      <c r="AJ6423" t="s">
        <v>17878</v>
      </c>
      <c r="AK6423" s="9" t="str">
        <f>VLOOKUP(Y6423,zdroj!D:AJ,33,0)</f>
        <v>katB</v>
      </c>
    </row>
    <row r="6424" spans="8:37" x14ac:dyDescent="0.25">
      <c r="H6424" s="8"/>
      <c r="I6424" s="8"/>
      <c r="N6424" s="23"/>
      <c r="O6424" s="24"/>
      <c r="P6424" s="19"/>
      <c r="Q6424" s="19"/>
      <c r="R6424" s="19"/>
      <c r="U6424" s="27"/>
      <c r="Y6424" s="9" t="s">
        <v>592</v>
      </c>
      <c r="Z6424" s="9" t="s">
        <v>462</v>
      </c>
      <c r="AA6424" s="9" t="s">
        <v>198</v>
      </c>
      <c r="AB6424" s="9">
        <v>8025576</v>
      </c>
      <c r="AC6424" s="9" t="s">
        <v>7199</v>
      </c>
      <c r="AD6424" s="9" t="s">
        <v>231</v>
      </c>
      <c r="AE6424" s="5">
        <f t="shared" si="222"/>
        <v>0</v>
      </c>
      <c r="AF6424" s="5" t="str">
        <f t="shared" si="223"/>
        <v>katB</v>
      </c>
      <c r="AG6424" s="153"/>
      <c r="AH6424" s="153"/>
      <c r="AI6424" t="s">
        <v>17879</v>
      </c>
      <c r="AJ6424" t="s">
        <v>17878</v>
      </c>
      <c r="AK6424" s="9" t="str">
        <f>VLOOKUP(Y6424,zdroj!D:AJ,33,0)</f>
        <v>katB</v>
      </c>
    </row>
    <row r="6425" spans="8:37" x14ac:dyDescent="0.25">
      <c r="H6425" s="8"/>
      <c r="I6425" s="8"/>
      <c r="N6425" s="23"/>
      <c r="O6425" s="24"/>
      <c r="P6425" s="19"/>
      <c r="Q6425" s="19"/>
      <c r="R6425" s="19"/>
      <c r="U6425" s="27"/>
      <c r="Y6425" s="9" t="s">
        <v>592</v>
      </c>
      <c r="Z6425" s="9" t="s">
        <v>462</v>
      </c>
      <c r="AA6425" s="9" t="s">
        <v>198</v>
      </c>
      <c r="AB6425" s="9">
        <v>78740495</v>
      </c>
      <c r="AC6425" s="9" t="s">
        <v>7200</v>
      </c>
      <c r="AD6425" s="9" t="s">
        <v>231</v>
      </c>
      <c r="AE6425" s="5">
        <f t="shared" si="222"/>
        <v>0</v>
      </c>
      <c r="AF6425" s="5" t="str">
        <f t="shared" si="223"/>
        <v>katB</v>
      </c>
      <c r="AG6425" s="153"/>
      <c r="AH6425" s="153"/>
      <c r="AI6425" t="s">
        <v>17879</v>
      </c>
      <c r="AJ6425" t="s">
        <v>17878</v>
      </c>
      <c r="AK6425" s="9" t="str">
        <f>VLOOKUP(Y6425,zdroj!D:AJ,33,0)</f>
        <v>katB</v>
      </c>
    </row>
    <row r="6426" spans="8:37" x14ac:dyDescent="0.25">
      <c r="H6426" s="8"/>
      <c r="I6426" s="8"/>
      <c r="N6426" s="23"/>
      <c r="O6426" s="24"/>
      <c r="P6426" s="19"/>
      <c r="Q6426" s="19"/>
      <c r="R6426" s="19"/>
      <c r="U6426" s="27"/>
      <c r="Y6426" s="9" t="s">
        <v>592</v>
      </c>
      <c r="Z6426" s="9" t="s">
        <v>462</v>
      </c>
      <c r="AA6426" s="9" t="s">
        <v>198</v>
      </c>
      <c r="AB6426" s="9">
        <v>8025584</v>
      </c>
      <c r="AC6426" s="9" t="s">
        <v>7201</v>
      </c>
      <c r="AD6426" s="9" t="s">
        <v>231</v>
      </c>
      <c r="AE6426" s="5">
        <f t="shared" si="222"/>
        <v>0</v>
      </c>
      <c r="AF6426" s="5" t="str">
        <f t="shared" si="223"/>
        <v>katB</v>
      </c>
      <c r="AG6426" s="153"/>
      <c r="AH6426" s="153"/>
      <c r="AI6426" t="s">
        <v>201</v>
      </c>
      <c r="AJ6426" t="s">
        <v>17878</v>
      </c>
      <c r="AK6426" s="9" t="str">
        <f>VLOOKUP(Y6426,zdroj!D:AJ,33,0)</f>
        <v>katB</v>
      </c>
    </row>
    <row r="6427" spans="8:37" x14ac:dyDescent="0.25">
      <c r="H6427" s="8"/>
      <c r="I6427" s="8"/>
      <c r="N6427" s="23"/>
      <c r="O6427" s="24"/>
      <c r="P6427" s="19"/>
      <c r="Q6427" s="19"/>
      <c r="R6427" s="19"/>
      <c r="U6427" s="27"/>
      <c r="Y6427" s="9" t="s">
        <v>592</v>
      </c>
      <c r="Z6427" s="9" t="s">
        <v>462</v>
      </c>
      <c r="AA6427" s="9" t="s">
        <v>198</v>
      </c>
      <c r="AB6427" s="9">
        <v>8025592</v>
      </c>
      <c r="AC6427" s="9" t="s">
        <v>7202</v>
      </c>
      <c r="AD6427" s="9" t="s">
        <v>231</v>
      </c>
      <c r="AE6427" s="5">
        <f t="shared" si="222"/>
        <v>0</v>
      </c>
      <c r="AF6427" s="5" t="str">
        <f t="shared" si="223"/>
        <v>katB</v>
      </c>
      <c r="AG6427" s="153"/>
      <c r="AH6427" s="153"/>
      <c r="AI6427" t="s">
        <v>201</v>
      </c>
      <c r="AJ6427" t="s">
        <v>17878</v>
      </c>
      <c r="AK6427" s="9" t="str">
        <f>VLOOKUP(Y6427,zdroj!D:AJ,33,0)</f>
        <v>katB</v>
      </c>
    </row>
    <row r="6428" spans="8:37" x14ac:dyDescent="0.25">
      <c r="H6428" s="8"/>
      <c r="I6428" s="8"/>
      <c r="N6428" s="23"/>
      <c r="O6428" s="24"/>
      <c r="P6428" s="19"/>
      <c r="Q6428" s="19"/>
      <c r="R6428" s="19"/>
      <c r="U6428" s="27"/>
      <c r="Y6428" s="9" t="s">
        <v>592</v>
      </c>
      <c r="Z6428" s="9" t="s">
        <v>462</v>
      </c>
      <c r="AA6428" s="9" t="s">
        <v>198</v>
      </c>
      <c r="AB6428" s="9">
        <v>8025614</v>
      </c>
      <c r="AC6428" s="9" t="s">
        <v>7203</v>
      </c>
      <c r="AD6428" s="9" t="s">
        <v>231</v>
      </c>
      <c r="AE6428" s="5">
        <f t="shared" si="222"/>
        <v>0</v>
      </c>
      <c r="AF6428" s="5" t="str">
        <f t="shared" si="223"/>
        <v>katB</v>
      </c>
      <c r="AG6428" s="153"/>
      <c r="AH6428" s="153"/>
      <c r="AI6428" t="s">
        <v>229</v>
      </c>
      <c r="AJ6428" t="s">
        <v>17878</v>
      </c>
      <c r="AK6428" s="9" t="str">
        <f>VLOOKUP(Y6428,zdroj!D:AJ,33,0)</f>
        <v>katB</v>
      </c>
    </row>
    <row r="6429" spans="8:37" x14ac:dyDescent="0.25">
      <c r="H6429" s="8"/>
      <c r="I6429" s="8"/>
      <c r="N6429" s="23"/>
      <c r="O6429" s="24"/>
      <c r="P6429" s="19"/>
      <c r="Q6429" s="19"/>
      <c r="R6429" s="19"/>
      <c r="U6429" s="27"/>
      <c r="Y6429" s="9" t="s">
        <v>592</v>
      </c>
      <c r="Z6429" s="9" t="s">
        <v>462</v>
      </c>
      <c r="AA6429" s="9" t="s">
        <v>198</v>
      </c>
      <c r="AB6429" s="9">
        <v>8025169</v>
      </c>
      <c r="AC6429" s="9" t="s">
        <v>7204</v>
      </c>
      <c r="AD6429" s="9" t="s">
        <v>800</v>
      </c>
      <c r="AE6429" s="5">
        <f t="shared" si="222"/>
        <v>0</v>
      </c>
      <c r="AF6429" s="5" t="str">
        <f t="shared" si="223"/>
        <v>Pokryto</v>
      </c>
      <c r="AG6429" s="153"/>
      <c r="AH6429" s="153"/>
      <c r="AI6429" t="s">
        <v>236</v>
      </c>
      <c r="AJ6429" t="s">
        <v>800</v>
      </c>
      <c r="AK6429" s="9" t="str">
        <f>VLOOKUP(Y6429,zdroj!D:AJ,33,0)</f>
        <v>katB</v>
      </c>
    </row>
    <row r="6430" spans="8:37" x14ac:dyDescent="0.25">
      <c r="H6430" s="8"/>
      <c r="I6430" s="8"/>
      <c r="N6430" s="23"/>
      <c r="O6430" s="24"/>
      <c r="P6430" s="19"/>
      <c r="Q6430" s="19"/>
      <c r="R6430" s="19"/>
      <c r="U6430" s="27"/>
      <c r="Y6430" s="9" t="s">
        <v>592</v>
      </c>
      <c r="Z6430" s="9" t="s">
        <v>462</v>
      </c>
      <c r="AA6430" s="9" t="s">
        <v>198</v>
      </c>
      <c r="AB6430" s="9">
        <v>8025657</v>
      </c>
      <c r="AC6430" s="9" t="s">
        <v>7205</v>
      </c>
      <c r="AD6430" s="9" t="s">
        <v>231</v>
      </c>
      <c r="AE6430" s="5">
        <f t="shared" si="222"/>
        <v>0</v>
      </c>
      <c r="AF6430" s="5" t="str">
        <f t="shared" si="223"/>
        <v>katB</v>
      </c>
      <c r="AG6430" s="153"/>
      <c r="AH6430" s="153"/>
      <c r="AI6430" t="s">
        <v>201</v>
      </c>
      <c r="AJ6430" t="s">
        <v>17878</v>
      </c>
      <c r="AK6430" s="9" t="str">
        <f>VLOOKUP(Y6430,zdroj!D:AJ,33,0)</f>
        <v>katB</v>
      </c>
    </row>
    <row r="6431" spans="8:37" x14ac:dyDescent="0.25">
      <c r="H6431" s="8"/>
      <c r="I6431" s="8"/>
      <c r="N6431" s="23"/>
      <c r="O6431" s="24"/>
      <c r="P6431" s="19"/>
      <c r="Q6431" s="19"/>
      <c r="R6431" s="19"/>
      <c r="U6431" s="27"/>
      <c r="Y6431" s="9" t="s">
        <v>592</v>
      </c>
      <c r="Z6431" s="9" t="s">
        <v>462</v>
      </c>
      <c r="AA6431" s="9" t="s">
        <v>198</v>
      </c>
      <c r="AB6431" s="9">
        <v>8025681</v>
      </c>
      <c r="AC6431" s="9" t="s">
        <v>7206</v>
      </c>
      <c r="AD6431" s="9" t="s">
        <v>231</v>
      </c>
      <c r="AE6431" s="5">
        <f t="shared" si="222"/>
        <v>0</v>
      </c>
      <c r="AF6431" s="5" t="str">
        <f t="shared" si="223"/>
        <v>katB</v>
      </c>
      <c r="AG6431" s="153"/>
      <c r="AH6431" s="153"/>
      <c r="AI6431" t="s">
        <v>17880</v>
      </c>
      <c r="AJ6431" t="s">
        <v>17878</v>
      </c>
      <c r="AK6431" s="9" t="str">
        <f>VLOOKUP(Y6431,zdroj!D:AJ,33,0)</f>
        <v>katB</v>
      </c>
    </row>
    <row r="6432" spans="8:37" x14ac:dyDescent="0.25">
      <c r="H6432" s="8"/>
      <c r="I6432" s="8"/>
      <c r="N6432" s="23"/>
      <c r="O6432" s="24"/>
      <c r="P6432" s="19"/>
      <c r="Q6432" s="19"/>
      <c r="R6432" s="19"/>
      <c r="U6432" s="27"/>
      <c r="Y6432" s="9" t="s">
        <v>592</v>
      </c>
      <c r="Z6432" s="9" t="s">
        <v>462</v>
      </c>
      <c r="AA6432" s="9" t="s">
        <v>198</v>
      </c>
      <c r="AB6432" s="9">
        <v>8025177</v>
      </c>
      <c r="AC6432" s="9" t="s">
        <v>7207</v>
      </c>
      <c r="AD6432" s="9" t="s">
        <v>800</v>
      </c>
      <c r="AE6432" s="5">
        <f t="shared" si="222"/>
        <v>0</v>
      </c>
      <c r="AF6432" s="5" t="str">
        <f t="shared" si="223"/>
        <v>Pokryto</v>
      </c>
      <c r="AG6432" s="153"/>
      <c r="AH6432" s="153"/>
      <c r="AI6432" t="s">
        <v>17879</v>
      </c>
      <c r="AJ6432" t="s">
        <v>800</v>
      </c>
      <c r="AK6432" s="9" t="str">
        <f>VLOOKUP(Y6432,zdroj!D:AJ,33,0)</f>
        <v>katB</v>
      </c>
    </row>
    <row r="6433" spans="8:37" x14ac:dyDescent="0.25">
      <c r="H6433" s="8"/>
      <c r="I6433" s="8"/>
      <c r="N6433" s="23"/>
      <c r="O6433" s="24"/>
      <c r="P6433" s="19"/>
      <c r="Q6433" s="19"/>
      <c r="R6433" s="19"/>
      <c r="U6433" s="27"/>
      <c r="Y6433" s="9" t="s">
        <v>592</v>
      </c>
      <c r="Z6433" s="9" t="s">
        <v>462</v>
      </c>
      <c r="AA6433" s="9" t="s">
        <v>198</v>
      </c>
      <c r="AB6433" s="9">
        <v>8025185</v>
      </c>
      <c r="AC6433" s="9" t="s">
        <v>7208</v>
      </c>
      <c r="AD6433" s="9" t="s">
        <v>800</v>
      </c>
      <c r="AE6433" s="5">
        <f t="shared" si="222"/>
        <v>0</v>
      </c>
      <c r="AF6433" s="5" t="str">
        <f t="shared" si="223"/>
        <v>Pokryto</v>
      </c>
      <c r="AG6433" s="153"/>
      <c r="AH6433" s="153"/>
      <c r="AI6433" t="s">
        <v>201</v>
      </c>
      <c r="AJ6433" t="s">
        <v>800</v>
      </c>
      <c r="AK6433" s="9" t="str">
        <f>VLOOKUP(Y6433,zdroj!D:AJ,33,0)</f>
        <v>katB</v>
      </c>
    </row>
    <row r="6434" spans="8:37" x14ac:dyDescent="0.25">
      <c r="H6434" s="8"/>
      <c r="I6434" s="8"/>
      <c r="N6434" s="23"/>
      <c r="O6434" s="24"/>
      <c r="P6434" s="19"/>
      <c r="Q6434" s="19"/>
      <c r="R6434" s="19"/>
      <c r="U6434" s="27"/>
      <c r="Y6434" s="9" t="s">
        <v>593</v>
      </c>
      <c r="Z6434" s="9" t="s">
        <v>462</v>
      </c>
      <c r="AA6434" s="9" t="s">
        <v>44</v>
      </c>
      <c r="AB6434" s="9">
        <v>8027854</v>
      </c>
      <c r="AC6434" s="9" t="s">
        <v>7209</v>
      </c>
      <c r="AD6434" s="9" t="s">
        <v>225</v>
      </c>
      <c r="AE6434" s="5">
        <f t="shared" si="222"/>
        <v>0</v>
      </c>
      <c r="AF6434" s="5" t="str">
        <f t="shared" si="223"/>
        <v>katA</v>
      </c>
      <c r="AG6434" s="153"/>
      <c r="AH6434" s="153"/>
      <c r="AI6434" t="s">
        <v>195</v>
      </c>
      <c r="AJ6434" t="s">
        <v>340</v>
      </c>
      <c r="AK6434" s="9" t="str">
        <f>VLOOKUP(Y6434,zdroj!D:AJ,33,0)</f>
        <v>katA</v>
      </c>
    </row>
    <row r="6435" spans="8:37" x14ac:dyDescent="0.25">
      <c r="H6435" s="8"/>
      <c r="I6435" s="8"/>
      <c r="N6435" s="23"/>
      <c r="O6435" s="24"/>
      <c r="P6435" s="19"/>
      <c r="Q6435" s="19"/>
      <c r="R6435" s="19"/>
      <c r="U6435" s="27"/>
      <c r="Y6435" s="9" t="s">
        <v>593</v>
      </c>
      <c r="Z6435" s="9" t="s">
        <v>462</v>
      </c>
      <c r="AA6435" s="9" t="s">
        <v>44</v>
      </c>
      <c r="AB6435" s="9">
        <v>8027862</v>
      </c>
      <c r="AC6435" s="9" t="s">
        <v>7210</v>
      </c>
      <c r="AD6435" s="9" t="s">
        <v>225</v>
      </c>
      <c r="AE6435" s="5">
        <f t="shared" si="222"/>
        <v>0</v>
      </c>
      <c r="AF6435" s="5" t="str">
        <f t="shared" si="223"/>
        <v>katA</v>
      </c>
      <c r="AG6435" s="153"/>
      <c r="AH6435" s="153"/>
      <c r="AI6435" t="s">
        <v>195</v>
      </c>
      <c r="AJ6435" t="s">
        <v>340</v>
      </c>
      <c r="AK6435" s="9" t="str">
        <f>VLOOKUP(Y6435,zdroj!D:AJ,33,0)</f>
        <v>katA</v>
      </c>
    </row>
    <row r="6436" spans="8:37" x14ac:dyDescent="0.25">
      <c r="H6436" s="8"/>
      <c r="I6436" s="8"/>
      <c r="N6436" s="23"/>
      <c r="O6436" s="24"/>
      <c r="P6436" s="19"/>
      <c r="Q6436" s="19"/>
      <c r="R6436" s="19"/>
      <c r="U6436" s="27"/>
      <c r="Y6436" s="9" t="s">
        <v>593</v>
      </c>
      <c r="Z6436" s="9" t="s">
        <v>462</v>
      </c>
      <c r="AA6436" s="9" t="s">
        <v>44</v>
      </c>
      <c r="AB6436" s="9">
        <v>8027871</v>
      </c>
      <c r="AC6436" s="9" t="s">
        <v>7211</v>
      </c>
      <c r="AD6436" s="9" t="s">
        <v>225</v>
      </c>
      <c r="AE6436" s="5">
        <f t="shared" si="222"/>
        <v>0</v>
      </c>
      <c r="AF6436" s="5" t="str">
        <f t="shared" si="223"/>
        <v>katA</v>
      </c>
      <c r="AG6436" s="153"/>
      <c r="AH6436" s="153"/>
      <c r="AI6436" t="s">
        <v>195</v>
      </c>
      <c r="AJ6436" t="s">
        <v>340</v>
      </c>
      <c r="AK6436" s="9" t="str">
        <f>VLOOKUP(Y6436,zdroj!D:AJ,33,0)</f>
        <v>katA</v>
      </c>
    </row>
    <row r="6437" spans="8:37" x14ac:dyDescent="0.25">
      <c r="H6437" s="8"/>
      <c r="I6437" s="8"/>
      <c r="N6437" s="23"/>
      <c r="O6437" s="24"/>
      <c r="P6437" s="19"/>
      <c r="Q6437" s="19"/>
      <c r="R6437" s="19"/>
      <c r="U6437" s="27"/>
      <c r="Y6437" s="9" t="s">
        <v>593</v>
      </c>
      <c r="Z6437" s="9" t="s">
        <v>462</v>
      </c>
      <c r="AA6437" s="9" t="s">
        <v>44</v>
      </c>
      <c r="AB6437" s="9">
        <v>8027889</v>
      </c>
      <c r="AC6437" s="9" t="s">
        <v>7212</v>
      </c>
      <c r="AD6437" s="9" t="s">
        <v>225</v>
      </c>
      <c r="AE6437" s="5">
        <f t="shared" si="222"/>
        <v>0</v>
      </c>
      <c r="AF6437" s="5" t="str">
        <f t="shared" si="223"/>
        <v>katA</v>
      </c>
      <c r="AG6437" s="153"/>
      <c r="AH6437" s="153"/>
      <c r="AI6437" t="s">
        <v>195</v>
      </c>
      <c r="AJ6437" t="s">
        <v>340</v>
      </c>
      <c r="AK6437" s="9" t="str">
        <f>VLOOKUP(Y6437,zdroj!D:AJ,33,0)</f>
        <v>katA</v>
      </c>
    </row>
    <row r="6438" spans="8:37" x14ac:dyDescent="0.25">
      <c r="H6438" s="8"/>
      <c r="I6438" s="8"/>
      <c r="N6438" s="23"/>
      <c r="O6438" s="24"/>
      <c r="P6438" s="19"/>
      <c r="Q6438" s="19"/>
      <c r="R6438" s="19"/>
      <c r="U6438" s="27"/>
      <c r="Y6438" s="9" t="s">
        <v>593</v>
      </c>
      <c r="Z6438" s="9" t="s">
        <v>462</v>
      </c>
      <c r="AA6438" s="9" t="s">
        <v>44</v>
      </c>
      <c r="AB6438" s="9">
        <v>8027897</v>
      </c>
      <c r="AC6438" s="9" t="s">
        <v>7213</v>
      </c>
      <c r="AD6438" s="9" t="s">
        <v>225</v>
      </c>
      <c r="AE6438" s="5">
        <f t="shared" si="222"/>
        <v>0</v>
      </c>
      <c r="AF6438" s="5" t="str">
        <f t="shared" si="223"/>
        <v>katA</v>
      </c>
      <c r="AG6438" s="153"/>
      <c r="AH6438" s="153"/>
      <c r="AI6438" t="s">
        <v>195</v>
      </c>
      <c r="AJ6438" t="s">
        <v>340</v>
      </c>
      <c r="AK6438" s="9" t="str">
        <f>VLOOKUP(Y6438,zdroj!D:AJ,33,0)</f>
        <v>katA</v>
      </c>
    </row>
    <row r="6439" spans="8:37" x14ac:dyDescent="0.25">
      <c r="H6439" s="8"/>
      <c r="I6439" s="8"/>
      <c r="N6439" s="23"/>
      <c r="O6439" s="24"/>
      <c r="P6439" s="19"/>
      <c r="Q6439" s="19"/>
      <c r="R6439" s="19"/>
      <c r="U6439" s="27"/>
      <c r="Y6439" s="9" t="s">
        <v>593</v>
      </c>
      <c r="Z6439" s="9" t="s">
        <v>462</v>
      </c>
      <c r="AA6439" s="9" t="s">
        <v>44</v>
      </c>
      <c r="AB6439" s="9">
        <v>8027901</v>
      </c>
      <c r="AC6439" s="9" t="s">
        <v>7214</v>
      </c>
      <c r="AD6439" s="9" t="s">
        <v>225</v>
      </c>
      <c r="AE6439" s="5">
        <f t="shared" si="222"/>
        <v>0</v>
      </c>
      <c r="AF6439" s="5" t="str">
        <f t="shared" si="223"/>
        <v>katA</v>
      </c>
      <c r="AG6439" s="153"/>
      <c r="AH6439" s="153"/>
      <c r="AI6439" t="s">
        <v>195</v>
      </c>
      <c r="AJ6439" t="s">
        <v>340</v>
      </c>
      <c r="AK6439" s="9" t="str">
        <f>VLOOKUP(Y6439,zdroj!D:AJ,33,0)</f>
        <v>katA</v>
      </c>
    </row>
    <row r="6440" spans="8:37" x14ac:dyDescent="0.25">
      <c r="H6440" s="8"/>
      <c r="I6440" s="8"/>
      <c r="N6440" s="23"/>
      <c r="O6440" s="24"/>
      <c r="P6440" s="19"/>
      <c r="Q6440" s="19"/>
      <c r="R6440" s="19"/>
      <c r="U6440" s="27"/>
      <c r="Y6440" s="9" t="s">
        <v>593</v>
      </c>
      <c r="Z6440" s="9" t="s">
        <v>462</v>
      </c>
      <c r="AA6440" s="9" t="s">
        <v>44</v>
      </c>
      <c r="AB6440" s="9">
        <v>8027919</v>
      </c>
      <c r="AC6440" s="9" t="s">
        <v>7215</v>
      </c>
      <c r="AD6440" s="9" t="s">
        <v>225</v>
      </c>
      <c r="AE6440" s="5">
        <f t="shared" si="222"/>
        <v>0</v>
      </c>
      <c r="AF6440" s="5" t="str">
        <f t="shared" si="223"/>
        <v>katA</v>
      </c>
      <c r="AG6440" s="153"/>
      <c r="AH6440" s="153"/>
      <c r="AI6440" t="s">
        <v>236</v>
      </c>
      <c r="AJ6440" t="s">
        <v>17878</v>
      </c>
      <c r="AK6440" s="9" t="str">
        <f>VLOOKUP(Y6440,zdroj!D:AJ,33,0)</f>
        <v>katA</v>
      </c>
    </row>
    <row r="6441" spans="8:37" x14ac:dyDescent="0.25">
      <c r="H6441" s="8"/>
      <c r="I6441" s="8"/>
      <c r="N6441" s="23"/>
      <c r="O6441" s="24"/>
      <c r="P6441" s="19"/>
      <c r="Q6441" s="19"/>
      <c r="R6441" s="19"/>
      <c r="U6441" s="27"/>
      <c r="Y6441" s="9" t="s">
        <v>593</v>
      </c>
      <c r="Z6441" s="9" t="s">
        <v>462</v>
      </c>
      <c r="AA6441" s="9" t="s">
        <v>44</v>
      </c>
      <c r="AB6441" s="9">
        <v>8027927</v>
      </c>
      <c r="AC6441" s="9" t="s">
        <v>7216</v>
      </c>
      <c r="AD6441" s="9" t="s">
        <v>225</v>
      </c>
      <c r="AE6441" s="5">
        <f t="shared" si="222"/>
        <v>0</v>
      </c>
      <c r="AF6441" s="5" t="str">
        <f t="shared" si="223"/>
        <v>katA</v>
      </c>
      <c r="AG6441" s="153"/>
      <c r="AH6441" s="153"/>
      <c r="AI6441" t="s">
        <v>236</v>
      </c>
      <c r="AJ6441" t="s">
        <v>17878</v>
      </c>
      <c r="AK6441" s="9" t="str">
        <f>VLOOKUP(Y6441,zdroj!D:AJ,33,0)</f>
        <v>katA</v>
      </c>
    </row>
    <row r="6442" spans="8:37" x14ac:dyDescent="0.25">
      <c r="H6442" s="8"/>
      <c r="I6442" s="8"/>
      <c r="N6442" s="23"/>
      <c r="O6442" s="24"/>
      <c r="P6442" s="19"/>
      <c r="Q6442" s="19"/>
      <c r="R6442" s="19"/>
      <c r="U6442" s="27"/>
      <c r="Y6442" s="9" t="s">
        <v>593</v>
      </c>
      <c r="Z6442" s="9" t="s">
        <v>462</v>
      </c>
      <c r="AA6442" s="9" t="s">
        <v>44</v>
      </c>
      <c r="AB6442" s="9">
        <v>8027943</v>
      </c>
      <c r="AC6442" s="9" t="s">
        <v>7217</v>
      </c>
      <c r="AD6442" s="9" t="s">
        <v>225</v>
      </c>
      <c r="AE6442" s="5">
        <f t="shared" si="222"/>
        <v>0</v>
      </c>
      <c r="AF6442" s="5" t="str">
        <f t="shared" si="223"/>
        <v>katA</v>
      </c>
      <c r="AG6442" s="153"/>
      <c r="AH6442" s="153"/>
      <c r="AI6442" t="s">
        <v>195</v>
      </c>
      <c r="AJ6442" t="s">
        <v>340</v>
      </c>
      <c r="AK6442" s="9" t="str">
        <f>VLOOKUP(Y6442,zdroj!D:AJ,33,0)</f>
        <v>katA</v>
      </c>
    </row>
    <row r="6443" spans="8:37" x14ac:dyDescent="0.25">
      <c r="H6443" s="8"/>
      <c r="I6443" s="8"/>
      <c r="N6443" s="23"/>
      <c r="O6443" s="24"/>
      <c r="P6443" s="19"/>
      <c r="Q6443" s="19"/>
      <c r="R6443" s="19"/>
      <c r="U6443" s="27"/>
      <c r="Y6443" s="9" t="s">
        <v>593</v>
      </c>
      <c r="Z6443" s="9" t="s">
        <v>462</v>
      </c>
      <c r="AA6443" s="9" t="s">
        <v>44</v>
      </c>
      <c r="AB6443" s="9">
        <v>8027951</v>
      </c>
      <c r="AC6443" s="9" t="s">
        <v>7218</v>
      </c>
      <c r="AD6443" s="9" t="s">
        <v>225</v>
      </c>
      <c r="AE6443" s="5">
        <f t="shared" si="222"/>
        <v>0</v>
      </c>
      <c r="AF6443" s="5" t="str">
        <f t="shared" si="223"/>
        <v>katA</v>
      </c>
      <c r="AG6443" s="153"/>
      <c r="AH6443" s="153"/>
      <c r="AI6443" t="s">
        <v>229</v>
      </c>
      <c r="AJ6443" t="s">
        <v>17878</v>
      </c>
      <c r="AK6443" s="9" t="str">
        <f>VLOOKUP(Y6443,zdroj!D:AJ,33,0)</f>
        <v>katA</v>
      </c>
    </row>
    <row r="6444" spans="8:37" x14ac:dyDescent="0.25">
      <c r="H6444" s="8"/>
      <c r="I6444" s="8"/>
      <c r="N6444" s="23"/>
      <c r="O6444" s="24"/>
      <c r="P6444" s="19"/>
      <c r="Q6444" s="19"/>
      <c r="R6444" s="19"/>
      <c r="U6444" s="27"/>
      <c r="Y6444" s="9" t="s">
        <v>593</v>
      </c>
      <c r="Z6444" s="9" t="s">
        <v>462</v>
      </c>
      <c r="AA6444" s="9" t="s">
        <v>44</v>
      </c>
      <c r="AB6444" s="9">
        <v>8027960</v>
      </c>
      <c r="AC6444" s="9" t="s">
        <v>7219</v>
      </c>
      <c r="AD6444" s="9" t="s">
        <v>225</v>
      </c>
      <c r="AE6444" s="5">
        <f t="shared" si="222"/>
        <v>0</v>
      </c>
      <c r="AF6444" s="5" t="str">
        <f t="shared" si="223"/>
        <v>katA</v>
      </c>
      <c r="AG6444" s="153"/>
      <c r="AH6444" s="153"/>
      <c r="AI6444" t="s">
        <v>17880</v>
      </c>
      <c r="AJ6444" t="s">
        <v>17878</v>
      </c>
      <c r="AK6444" s="9" t="str">
        <f>VLOOKUP(Y6444,zdroj!D:AJ,33,0)</f>
        <v>katA</v>
      </c>
    </row>
    <row r="6445" spans="8:37" x14ac:dyDescent="0.25">
      <c r="H6445" s="8"/>
      <c r="I6445" s="8"/>
      <c r="N6445" s="23"/>
      <c r="O6445" s="24"/>
      <c r="P6445" s="19"/>
      <c r="Q6445" s="19"/>
      <c r="R6445" s="19"/>
      <c r="U6445" s="27"/>
      <c r="Y6445" s="9" t="s">
        <v>593</v>
      </c>
      <c r="Z6445" s="9" t="s">
        <v>462</v>
      </c>
      <c r="AA6445" s="9" t="s">
        <v>44</v>
      </c>
      <c r="AB6445" s="9">
        <v>8027978</v>
      </c>
      <c r="AC6445" s="9" t="s">
        <v>7220</v>
      </c>
      <c r="AD6445" s="9" t="s">
        <v>225</v>
      </c>
      <c r="AE6445" s="5">
        <f t="shared" si="222"/>
        <v>0</v>
      </c>
      <c r="AF6445" s="5" t="str">
        <f t="shared" si="223"/>
        <v>katA</v>
      </c>
      <c r="AG6445" s="153"/>
      <c r="AH6445" s="153"/>
      <c r="AI6445" t="s">
        <v>195</v>
      </c>
      <c r="AJ6445" t="s">
        <v>340</v>
      </c>
      <c r="AK6445" s="9" t="str">
        <f>VLOOKUP(Y6445,zdroj!D:AJ,33,0)</f>
        <v>katA</v>
      </c>
    </row>
    <row r="6446" spans="8:37" x14ac:dyDescent="0.25">
      <c r="H6446" s="8"/>
      <c r="I6446" s="8"/>
      <c r="N6446" s="23"/>
      <c r="O6446" s="24"/>
      <c r="P6446" s="19"/>
      <c r="Q6446" s="19"/>
      <c r="R6446" s="19"/>
      <c r="U6446" s="27"/>
      <c r="Y6446" s="9" t="s">
        <v>593</v>
      </c>
      <c r="Z6446" s="9" t="s">
        <v>462</v>
      </c>
      <c r="AA6446" s="9" t="s">
        <v>44</v>
      </c>
      <c r="AB6446" s="9">
        <v>8027986</v>
      </c>
      <c r="AC6446" s="9" t="s">
        <v>7221</v>
      </c>
      <c r="AD6446" s="9" t="s">
        <v>225</v>
      </c>
      <c r="AE6446" s="5">
        <f t="shared" si="222"/>
        <v>0</v>
      </c>
      <c r="AF6446" s="5" t="str">
        <f t="shared" si="223"/>
        <v>katA</v>
      </c>
      <c r="AG6446" s="153"/>
      <c r="AH6446" s="153"/>
      <c r="AI6446" t="s">
        <v>195</v>
      </c>
      <c r="AJ6446" t="s">
        <v>340</v>
      </c>
      <c r="AK6446" s="9" t="str">
        <f>VLOOKUP(Y6446,zdroj!D:AJ,33,0)</f>
        <v>katA</v>
      </c>
    </row>
    <row r="6447" spans="8:37" x14ac:dyDescent="0.25">
      <c r="H6447" s="8"/>
      <c r="I6447" s="8"/>
      <c r="N6447" s="23"/>
      <c r="O6447" s="24"/>
      <c r="P6447" s="19"/>
      <c r="Q6447" s="19"/>
      <c r="R6447" s="19"/>
      <c r="U6447" s="27"/>
      <c r="Y6447" s="9" t="s">
        <v>593</v>
      </c>
      <c r="Z6447" s="9" t="s">
        <v>462</v>
      </c>
      <c r="AA6447" s="9" t="s">
        <v>44</v>
      </c>
      <c r="AB6447" s="9">
        <v>8027994</v>
      </c>
      <c r="AC6447" s="9" t="s">
        <v>7222</v>
      </c>
      <c r="AD6447" s="9" t="s">
        <v>225</v>
      </c>
      <c r="AE6447" s="5">
        <f t="shared" si="222"/>
        <v>0</v>
      </c>
      <c r="AF6447" s="5" t="str">
        <f t="shared" si="223"/>
        <v>katA</v>
      </c>
      <c r="AG6447" s="153"/>
      <c r="AH6447" s="153"/>
      <c r="AI6447" t="s">
        <v>195</v>
      </c>
      <c r="AJ6447" t="s">
        <v>340</v>
      </c>
      <c r="AK6447" s="9" t="str">
        <f>VLOOKUP(Y6447,zdroj!D:AJ,33,0)</f>
        <v>katA</v>
      </c>
    </row>
    <row r="6448" spans="8:37" x14ac:dyDescent="0.25">
      <c r="H6448" s="8"/>
      <c r="I6448" s="8"/>
      <c r="N6448" s="23"/>
      <c r="O6448" s="24"/>
      <c r="P6448" s="19"/>
      <c r="Q6448" s="19"/>
      <c r="R6448" s="19"/>
      <c r="U6448" s="27"/>
      <c r="Y6448" s="9" t="s">
        <v>593</v>
      </c>
      <c r="Z6448" s="9" t="s">
        <v>462</v>
      </c>
      <c r="AA6448" s="9" t="s">
        <v>44</v>
      </c>
      <c r="AB6448" s="9">
        <v>8028001</v>
      </c>
      <c r="AC6448" s="9" t="s">
        <v>7223</v>
      </c>
      <c r="AD6448" s="9" t="s">
        <v>225</v>
      </c>
      <c r="AE6448" s="5">
        <f t="shared" si="222"/>
        <v>0</v>
      </c>
      <c r="AF6448" s="5" t="str">
        <f t="shared" si="223"/>
        <v>katA</v>
      </c>
      <c r="AG6448" s="153"/>
      <c r="AH6448" s="153"/>
      <c r="AI6448" t="s">
        <v>195</v>
      </c>
      <c r="AJ6448" t="s">
        <v>340</v>
      </c>
      <c r="AK6448" s="9" t="str">
        <f>VLOOKUP(Y6448,zdroj!D:AJ,33,0)</f>
        <v>katA</v>
      </c>
    </row>
    <row r="6449" spans="8:37" x14ac:dyDescent="0.25">
      <c r="H6449" s="8"/>
      <c r="I6449" s="8"/>
      <c r="N6449" s="23"/>
      <c r="O6449" s="24"/>
      <c r="P6449" s="19"/>
      <c r="Q6449" s="19"/>
      <c r="R6449" s="19"/>
      <c r="U6449" s="27"/>
      <c r="Y6449" s="9" t="s">
        <v>593</v>
      </c>
      <c r="Z6449" s="9" t="s">
        <v>462</v>
      </c>
      <c r="AA6449" s="9" t="s">
        <v>44</v>
      </c>
      <c r="AB6449" s="9">
        <v>25775359</v>
      </c>
      <c r="AC6449" s="9" t="s">
        <v>7224</v>
      </c>
      <c r="AD6449" s="9" t="s">
        <v>225</v>
      </c>
      <c r="AE6449" s="5">
        <f t="shared" si="222"/>
        <v>0</v>
      </c>
      <c r="AF6449" s="5" t="str">
        <f t="shared" si="223"/>
        <v>katA</v>
      </c>
      <c r="AG6449" s="153"/>
      <c r="AH6449" s="153"/>
      <c r="AI6449" t="s">
        <v>195</v>
      </c>
      <c r="AJ6449" t="s">
        <v>340</v>
      </c>
      <c r="AK6449" s="9" t="str">
        <f>VLOOKUP(Y6449,zdroj!D:AJ,33,0)</f>
        <v>katA</v>
      </c>
    </row>
    <row r="6450" spans="8:37" x14ac:dyDescent="0.25">
      <c r="H6450" s="8"/>
      <c r="I6450" s="8"/>
      <c r="N6450" s="23"/>
      <c r="O6450" s="24"/>
      <c r="P6450" s="19"/>
      <c r="Q6450" s="19"/>
      <c r="R6450" s="19"/>
      <c r="U6450" s="27"/>
      <c r="Y6450" s="9" t="s">
        <v>593</v>
      </c>
      <c r="Z6450" s="9" t="s">
        <v>462</v>
      </c>
      <c r="AA6450" s="9" t="s">
        <v>44</v>
      </c>
      <c r="AB6450" s="9">
        <v>41850955</v>
      </c>
      <c r="AC6450" s="9" t="s">
        <v>7225</v>
      </c>
      <c r="AD6450" s="9" t="s">
        <v>225</v>
      </c>
      <c r="AE6450" s="5">
        <f t="shared" si="222"/>
        <v>0</v>
      </c>
      <c r="AF6450" s="5" t="str">
        <f t="shared" si="223"/>
        <v>katA</v>
      </c>
      <c r="AG6450" s="153"/>
      <c r="AH6450" s="153"/>
      <c r="AI6450" t="s">
        <v>195</v>
      </c>
      <c r="AJ6450" t="s">
        <v>340</v>
      </c>
      <c r="AK6450" s="9" t="str">
        <f>VLOOKUP(Y6450,zdroj!D:AJ,33,0)</f>
        <v>katA</v>
      </c>
    </row>
    <row r="6451" spans="8:37" x14ac:dyDescent="0.25">
      <c r="H6451" s="8"/>
      <c r="I6451" s="8"/>
      <c r="N6451" s="23"/>
      <c r="O6451" s="24"/>
      <c r="P6451" s="19"/>
      <c r="Q6451" s="19"/>
      <c r="R6451" s="19"/>
      <c r="U6451" s="27"/>
      <c r="Y6451" s="9" t="s">
        <v>593</v>
      </c>
      <c r="Z6451" s="9" t="s">
        <v>462</v>
      </c>
      <c r="AA6451" s="9" t="s">
        <v>44</v>
      </c>
      <c r="AB6451" s="9">
        <v>8027749</v>
      </c>
      <c r="AC6451" s="9" t="s">
        <v>7226</v>
      </c>
      <c r="AD6451" s="9" t="s">
        <v>225</v>
      </c>
      <c r="AE6451" s="5">
        <f t="shared" si="222"/>
        <v>0</v>
      </c>
      <c r="AF6451" s="5" t="str">
        <f t="shared" si="223"/>
        <v>katA</v>
      </c>
      <c r="AG6451" s="153"/>
      <c r="AH6451" s="153"/>
      <c r="AI6451" t="s">
        <v>195</v>
      </c>
      <c r="AJ6451" t="s">
        <v>340</v>
      </c>
      <c r="AK6451" s="9" t="str">
        <f>VLOOKUP(Y6451,zdroj!D:AJ,33,0)</f>
        <v>katA</v>
      </c>
    </row>
    <row r="6452" spans="8:37" x14ac:dyDescent="0.25">
      <c r="H6452" s="8"/>
      <c r="I6452" s="8"/>
      <c r="N6452" s="23"/>
      <c r="O6452" s="24"/>
      <c r="P6452" s="19"/>
      <c r="Q6452" s="19"/>
      <c r="R6452" s="19"/>
      <c r="U6452" s="27"/>
      <c r="Y6452" s="9" t="s">
        <v>593</v>
      </c>
      <c r="Z6452" s="9" t="s">
        <v>462</v>
      </c>
      <c r="AA6452" s="9" t="s">
        <v>44</v>
      </c>
      <c r="AB6452" s="9">
        <v>8027757</v>
      </c>
      <c r="AC6452" s="9" t="s">
        <v>7227</v>
      </c>
      <c r="AD6452" s="9" t="s">
        <v>225</v>
      </c>
      <c r="AE6452" s="5">
        <f t="shared" si="222"/>
        <v>0</v>
      </c>
      <c r="AF6452" s="5" t="str">
        <f t="shared" si="223"/>
        <v>katA</v>
      </c>
      <c r="AG6452" s="153"/>
      <c r="AH6452" s="153"/>
      <c r="AI6452" t="s">
        <v>195</v>
      </c>
      <c r="AJ6452" t="s">
        <v>340</v>
      </c>
      <c r="AK6452" s="9" t="str">
        <f>VLOOKUP(Y6452,zdroj!D:AJ,33,0)</f>
        <v>katA</v>
      </c>
    </row>
    <row r="6453" spans="8:37" x14ac:dyDescent="0.25">
      <c r="H6453" s="8"/>
      <c r="I6453" s="8"/>
      <c r="N6453" s="23"/>
      <c r="O6453" s="24"/>
      <c r="P6453" s="19"/>
      <c r="Q6453" s="19"/>
      <c r="R6453" s="19"/>
      <c r="U6453" s="27"/>
      <c r="Y6453" s="9" t="s">
        <v>593</v>
      </c>
      <c r="Z6453" s="9" t="s">
        <v>462</v>
      </c>
      <c r="AA6453" s="9" t="s">
        <v>44</v>
      </c>
      <c r="AB6453" s="9">
        <v>8027765</v>
      </c>
      <c r="AC6453" s="9" t="s">
        <v>7228</v>
      </c>
      <c r="AD6453" s="9" t="s">
        <v>225</v>
      </c>
      <c r="AE6453" s="5">
        <f t="shared" si="222"/>
        <v>0</v>
      </c>
      <c r="AF6453" s="5" t="str">
        <f t="shared" si="223"/>
        <v>katA</v>
      </c>
      <c r="AG6453" s="153"/>
      <c r="AH6453" s="153"/>
      <c r="AI6453" t="s">
        <v>195</v>
      </c>
      <c r="AJ6453" t="s">
        <v>340</v>
      </c>
      <c r="AK6453" s="9" t="str">
        <f>VLOOKUP(Y6453,zdroj!D:AJ,33,0)</f>
        <v>katA</v>
      </c>
    </row>
    <row r="6454" spans="8:37" x14ac:dyDescent="0.25">
      <c r="H6454" s="8"/>
      <c r="I6454" s="8"/>
      <c r="N6454" s="23"/>
      <c r="O6454" s="24"/>
      <c r="P6454" s="19"/>
      <c r="Q6454" s="19"/>
      <c r="R6454" s="19"/>
      <c r="U6454" s="27"/>
      <c r="Y6454" s="9" t="s">
        <v>593</v>
      </c>
      <c r="Z6454" s="9" t="s">
        <v>462</v>
      </c>
      <c r="AA6454" s="9" t="s">
        <v>44</v>
      </c>
      <c r="AB6454" s="9">
        <v>8027773</v>
      </c>
      <c r="AC6454" s="9" t="s">
        <v>7229</v>
      </c>
      <c r="AD6454" s="9" t="s">
        <v>225</v>
      </c>
      <c r="AE6454" s="5">
        <f t="shared" si="222"/>
        <v>0</v>
      </c>
      <c r="AF6454" s="5" t="str">
        <f t="shared" si="223"/>
        <v>katA</v>
      </c>
      <c r="AG6454" s="153"/>
      <c r="AH6454" s="153"/>
      <c r="AI6454" t="s">
        <v>195</v>
      </c>
      <c r="AJ6454" t="s">
        <v>340</v>
      </c>
      <c r="AK6454" s="9" t="str">
        <f>VLOOKUP(Y6454,zdroj!D:AJ,33,0)</f>
        <v>katA</v>
      </c>
    </row>
    <row r="6455" spans="8:37" x14ac:dyDescent="0.25">
      <c r="H6455" s="8"/>
      <c r="I6455" s="8"/>
      <c r="N6455" s="23"/>
      <c r="O6455" s="24"/>
      <c r="P6455" s="19"/>
      <c r="Q6455" s="19"/>
      <c r="R6455" s="19"/>
      <c r="U6455" s="27"/>
      <c r="Y6455" s="9" t="s">
        <v>593</v>
      </c>
      <c r="Z6455" s="9" t="s">
        <v>462</v>
      </c>
      <c r="AA6455" s="9" t="s">
        <v>44</v>
      </c>
      <c r="AB6455" s="9">
        <v>8027781</v>
      </c>
      <c r="AC6455" s="9" t="s">
        <v>7230</v>
      </c>
      <c r="AD6455" s="9" t="s">
        <v>225</v>
      </c>
      <c r="AE6455" s="5">
        <f t="shared" si="222"/>
        <v>0</v>
      </c>
      <c r="AF6455" s="5" t="str">
        <f t="shared" si="223"/>
        <v>katA</v>
      </c>
      <c r="AG6455" s="153"/>
      <c r="AH6455" s="153"/>
      <c r="AI6455" t="s">
        <v>195</v>
      </c>
      <c r="AJ6455" t="s">
        <v>340</v>
      </c>
      <c r="AK6455" s="9" t="str">
        <f>VLOOKUP(Y6455,zdroj!D:AJ,33,0)</f>
        <v>katA</v>
      </c>
    </row>
    <row r="6456" spans="8:37" x14ac:dyDescent="0.25">
      <c r="H6456" s="8"/>
      <c r="I6456" s="8"/>
      <c r="N6456" s="23"/>
      <c r="O6456" s="24"/>
      <c r="P6456" s="19"/>
      <c r="Q6456" s="19"/>
      <c r="R6456" s="19"/>
      <c r="U6456" s="27"/>
      <c r="Y6456" s="9" t="s">
        <v>593</v>
      </c>
      <c r="Z6456" s="9" t="s">
        <v>462</v>
      </c>
      <c r="AA6456" s="9" t="s">
        <v>44</v>
      </c>
      <c r="AB6456" s="9">
        <v>8027790</v>
      </c>
      <c r="AC6456" s="9" t="s">
        <v>7231</v>
      </c>
      <c r="AD6456" s="9" t="s">
        <v>225</v>
      </c>
      <c r="AE6456" s="5">
        <f t="shared" si="222"/>
        <v>0</v>
      </c>
      <c r="AF6456" s="5" t="str">
        <f t="shared" si="223"/>
        <v>katA</v>
      </c>
      <c r="AG6456" s="153"/>
      <c r="AH6456" s="153"/>
      <c r="AI6456" t="s">
        <v>236</v>
      </c>
      <c r="AJ6456" t="s">
        <v>17878</v>
      </c>
      <c r="AK6456" s="9" t="str">
        <f>VLOOKUP(Y6456,zdroj!D:AJ,33,0)</f>
        <v>katA</v>
      </c>
    </row>
    <row r="6457" spans="8:37" x14ac:dyDescent="0.25">
      <c r="H6457" s="8"/>
      <c r="I6457" s="8"/>
      <c r="N6457" s="23"/>
      <c r="O6457" s="24"/>
      <c r="P6457" s="19"/>
      <c r="Q6457" s="19"/>
      <c r="R6457" s="19"/>
      <c r="U6457" s="27"/>
      <c r="Y6457" s="9" t="s">
        <v>593</v>
      </c>
      <c r="Z6457" s="9" t="s">
        <v>462</v>
      </c>
      <c r="AA6457" s="9" t="s">
        <v>44</v>
      </c>
      <c r="AB6457" s="9">
        <v>8027803</v>
      </c>
      <c r="AC6457" s="9" t="s">
        <v>7232</v>
      </c>
      <c r="AD6457" s="9" t="s">
        <v>225</v>
      </c>
      <c r="AE6457" s="5">
        <f t="shared" si="222"/>
        <v>0</v>
      </c>
      <c r="AF6457" s="5" t="str">
        <f t="shared" si="223"/>
        <v>katA</v>
      </c>
      <c r="AG6457" s="153"/>
      <c r="AH6457" s="153"/>
      <c r="AI6457" t="s">
        <v>195</v>
      </c>
      <c r="AJ6457" t="s">
        <v>340</v>
      </c>
      <c r="AK6457" s="9" t="str">
        <f>VLOOKUP(Y6457,zdroj!D:AJ,33,0)</f>
        <v>katA</v>
      </c>
    </row>
    <row r="6458" spans="8:37" x14ac:dyDescent="0.25">
      <c r="H6458" s="8"/>
      <c r="I6458" s="8"/>
      <c r="N6458" s="23"/>
      <c r="O6458" s="24"/>
      <c r="P6458" s="19"/>
      <c r="Q6458" s="19"/>
      <c r="R6458" s="19"/>
      <c r="U6458" s="27"/>
      <c r="Y6458" s="9" t="s">
        <v>593</v>
      </c>
      <c r="Z6458" s="9" t="s">
        <v>462</v>
      </c>
      <c r="AA6458" s="9" t="s">
        <v>44</v>
      </c>
      <c r="AB6458" s="9">
        <v>8027811</v>
      </c>
      <c r="AC6458" s="9" t="s">
        <v>7233</v>
      </c>
      <c r="AD6458" s="9" t="s">
        <v>225</v>
      </c>
      <c r="AE6458" s="5">
        <f t="shared" si="222"/>
        <v>0</v>
      </c>
      <c r="AF6458" s="5" t="str">
        <f t="shared" si="223"/>
        <v>katA</v>
      </c>
      <c r="AG6458" s="153"/>
      <c r="AH6458" s="153"/>
      <c r="AI6458" t="s">
        <v>195</v>
      </c>
      <c r="AJ6458" t="s">
        <v>340</v>
      </c>
      <c r="AK6458" s="9" t="str">
        <f>VLOOKUP(Y6458,zdroj!D:AJ,33,0)</f>
        <v>katA</v>
      </c>
    </row>
    <row r="6459" spans="8:37" x14ac:dyDescent="0.25">
      <c r="H6459" s="8"/>
      <c r="I6459" s="8"/>
      <c r="N6459" s="23"/>
      <c r="O6459" s="24"/>
      <c r="P6459" s="19"/>
      <c r="Q6459" s="19"/>
      <c r="R6459" s="19"/>
      <c r="U6459" s="27"/>
      <c r="Y6459" s="9" t="s">
        <v>593</v>
      </c>
      <c r="Z6459" s="9" t="s">
        <v>462</v>
      </c>
      <c r="AA6459" s="9" t="s">
        <v>44</v>
      </c>
      <c r="AB6459" s="9">
        <v>8027820</v>
      </c>
      <c r="AC6459" s="9" t="s">
        <v>7234</v>
      </c>
      <c r="AD6459" s="9" t="s">
        <v>225</v>
      </c>
      <c r="AE6459" s="5">
        <f t="shared" si="222"/>
        <v>0</v>
      </c>
      <c r="AF6459" s="5" t="str">
        <f t="shared" si="223"/>
        <v>katA</v>
      </c>
      <c r="AG6459" s="153"/>
      <c r="AH6459" s="153"/>
      <c r="AI6459" t="s">
        <v>195</v>
      </c>
      <c r="AJ6459" t="s">
        <v>340</v>
      </c>
      <c r="AK6459" s="9" t="str">
        <f>VLOOKUP(Y6459,zdroj!D:AJ,33,0)</f>
        <v>katA</v>
      </c>
    </row>
    <row r="6460" spans="8:37" x14ac:dyDescent="0.25">
      <c r="H6460" s="8"/>
      <c r="I6460" s="8"/>
      <c r="N6460" s="23"/>
      <c r="O6460" s="24"/>
      <c r="P6460" s="19"/>
      <c r="Q6460" s="19"/>
      <c r="R6460" s="19"/>
      <c r="U6460" s="27"/>
      <c r="Y6460" s="9" t="s">
        <v>593</v>
      </c>
      <c r="Z6460" s="9" t="s">
        <v>462</v>
      </c>
      <c r="AA6460" s="9" t="s">
        <v>44</v>
      </c>
      <c r="AB6460" s="9">
        <v>8027838</v>
      </c>
      <c r="AC6460" s="9" t="s">
        <v>7235</v>
      </c>
      <c r="AD6460" s="9" t="s">
        <v>225</v>
      </c>
      <c r="AE6460" s="5">
        <f t="shared" si="222"/>
        <v>0</v>
      </c>
      <c r="AF6460" s="5" t="str">
        <f t="shared" si="223"/>
        <v>katA</v>
      </c>
      <c r="AG6460" s="153"/>
      <c r="AH6460" s="153"/>
      <c r="AI6460" t="s">
        <v>195</v>
      </c>
      <c r="AJ6460" t="s">
        <v>340</v>
      </c>
      <c r="AK6460" s="9" t="str">
        <f>VLOOKUP(Y6460,zdroj!D:AJ,33,0)</f>
        <v>katA</v>
      </c>
    </row>
    <row r="6461" spans="8:37" x14ac:dyDescent="0.25">
      <c r="H6461" s="8"/>
      <c r="I6461" s="8"/>
      <c r="N6461" s="23"/>
      <c r="O6461" s="24"/>
      <c r="P6461" s="19"/>
      <c r="Q6461" s="19"/>
      <c r="R6461" s="19"/>
      <c r="U6461" s="27"/>
      <c r="Y6461" s="9" t="s">
        <v>593</v>
      </c>
      <c r="Z6461" s="9" t="s">
        <v>462</v>
      </c>
      <c r="AA6461" s="9" t="s">
        <v>44</v>
      </c>
      <c r="AB6461" s="9">
        <v>8027846</v>
      </c>
      <c r="AC6461" s="9" t="s">
        <v>7236</v>
      </c>
      <c r="AD6461" s="9" t="s">
        <v>225</v>
      </c>
      <c r="AE6461" s="5">
        <f t="shared" si="222"/>
        <v>0</v>
      </c>
      <c r="AF6461" s="5" t="str">
        <f t="shared" si="223"/>
        <v>katA</v>
      </c>
      <c r="AG6461" s="153"/>
      <c r="AH6461" s="153"/>
      <c r="AI6461" t="s">
        <v>195</v>
      </c>
      <c r="AJ6461" t="s">
        <v>340</v>
      </c>
      <c r="AK6461" s="9" t="str">
        <f>VLOOKUP(Y6461,zdroj!D:AJ,33,0)</f>
        <v>katA</v>
      </c>
    </row>
    <row r="6462" spans="8:37" x14ac:dyDescent="0.25">
      <c r="H6462" s="8"/>
      <c r="I6462" s="8"/>
      <c r="N6462" s="23"/>
      <c r="O6462" s="24"/>
      <c r="P6462" s="19"/>
      <c r="Q6462" s="19"/>
      <c r="R6462" s="19"/>
      <c r="U6462" s="27"/>
      <c r="Y6462" s="9" t="s">
        <v>593</v>
      </c>
      <c r="Z6462" s="9" t="s">
        <v>462</v>
      </c>
      <c r="AA6462" s="9" t="s">
        <v>44</v>
      </c>
      <c r="AB6462" s="9">
        <v>28328442</v>
      </c>
      <c r="AC6462" s="9" t="s">
        <v>7237</v>
      </c>
      <c r="AD6462" s="9" t="s">
        <v>225</v>
      </c>
      <c r="AE6462" s="5">
        <f t="shared" si="222"/>
        <v>0</v>
      </c>
      <c r="AF6462" s="5" t="str">
        <f t="shared" si="223"/>
        <v>katA</v>
      </c>
      <c r="AG6462" s="153"/>
      <c r="AH6462" s="153"/>
      <c r="AI6462" t="s">
        <v>236</v>
      </c>
      <c r="AJ6462" t="s">
        <v>17878</v>
      </c>
      <c r="AK6462" s="9" t="str">
        <f>VLOOKUP(Y6462,zdroj!D:AJ,33,0)</f>
        <v>katA</v>
      </c>
    </row>
    <row r="6463" spans="8:37" x14ac:dyDescent="0.25">
      <c r="H6463" s="8"/>
      <c r="I6463" s="8"/>
      <c r="N6463" s="23"/>
      <c r="O6463" s="24"/>
      <c r="P6463" s="19"/>
      <c r="Q6463" s="19"/>
      <c r="R6463" s="19"/>
      <c r="U6463" s="27"/>
      <c r="Y6463" s="9" t="s">
        <v>593</v>
      </c>
      <c r="Z6463" s="9" t="s">
        <v>462</v>
      </c>
      <c r="AA6463" s="9" t="s">
        <v>44</v>
      </c>
      <c r="AB6463" s="9">
        <v>8027684</v>
      </c>
      <c r="AC6463" s="9" t="s">
        <v>7238</v>
      </c>
      <c r="AD6463" s="9" t="s">
        <v>800</v>
      </c>
      <c r="AE6463" s="5">
        <f t="shared" si="222"/>
        <v>0</v>
      </c>
      <c r="AF6463" s="5" t="str">
        <f t="shared" si="223"/>
        <v>Pokryto</v>
      </c>
      <c r="AG6463" s="153"/>
      <c r="AH6463" s="153"/>
      <c r="AI6463" t="s">
        <v>201</v>
      </c>
      <c r="AJ6463" t="s">
        <v>800</v>
      </c>
      <c r="AK6463" s="9" t="str">
        <f>VLOOKUP(Y6463,zdroj!D:AJ,33,0)</f>
        <v>katA</v>
      </c>
    </row>
    <row r="6464" spans="8:37" x14ac:dyDescent="0.25">
      <c r="H6464" s="8"/>
      <c r="I6464" s="8"/>
      <c r="N6464" s="23"/>
      <c r="O6464" s="24"/>
      <c r="P6464" s="19"/>
      <c r="Q6464" s="19"/>
      <c r="R6464" s="19"/>
      <c r="U6464" s="27"/>
      <c r="Y6464" s="9" t="s">
        <v>593</v>
      </c>
      <c r="Z6464" s="9" t="s">
        <v>462</v>
      </c>
      <c r="AA6464" s="9" t="s">
        <v>44</v>
      </c>
      <c r="AB6464" s="9">
        <v>42393108</v>
      </c>
      <c r="AC6464" s="9" t="s">
        <v>7239</v>
      </c>
      <c r="AD6464" s="9" t="s">
        <v>800</v>
      </c>
      <c r="AE6464" s="5">
        <f t="shared" si="222"/>
        <v>0</v>
      </c>
      <c r="AF6464" s="5" t="str">
        <f t="shared" si="223"/>
        <v>Pokryto</v>
      </c>
      <c r="AG6464" s="153"/>
      <c r="AH6464" s="153"/>
      <c r="AI6464" t="s">
        <v>201</v>
      </c>
      <c r="AJ6464" t="s">
        <v>800</v>
      </c>
      <c r="AK6464" s="9" t="str">
        <f>VLOOKUP(Y6464,zdroj!D:AJ,33,0)</f>
        <v>katA</v>
      </c>
    </row>
    <row r="6465" spans="8:37" x14ac:dyDescent="0.25">
      <c r="H6465" s="8"/>
      <c r="I6465" s="8"/>
      <c r="N6465" s="23"/>
      <c r="O6465" s="24"/>
      <c r="P6465" s="19"/>
      <c r="Q6465" s="19"/>
      <c r="R6465" s="19"/>
      <c r="U6465" s="27"/>
      <c r="Y6465" s="9" t="s">
        <v>593</v>
      </c>
      <c r="Z6465" s="9" t="s">
        <v>462</v>
      </c>
      <c r="AA6465" s="9" t="s">
        <v>44</v>
      </c>
      <c r="AB6465" s="9">
        <v>27422399</v>
      </c>
      <c r="AC6465" s="9" t="s">
        <v>7240</v>
      </c>
      <c r="AD6465" s="9" t="s">
        <v>225</v>
      </c>
      <c r="AE6465" s="5">
        <f t="shared" si="222"/>
        <v>0</v>
      </c>
      <c r="AF6465" s="5" t="str">
        <f t="shared" si="223"/>
        <v>katA</v>
      </c>
      <c r="AG6465" s="153"/>
      <c r="AH6465" s="153"/>
      <c r="AI6465" t="s">
        <v>17880</v>
      </c>
      <c r="AJ6465" t="s">
        <v>17878</v>
      </c>
      <c r="AK6465" s="9" t="str">
        <f>VLOOKUP(Y6465,zdroj!D:AJ,33,0)</f>
        <v>katA</v>
      </c>
    </row>
    <row r="6466" spans="8:37" x14ac:dyDescent="0.25">
      <c r="H6466" s="8"/>
      <c r="I6466" s="8"/>
      <c r="N6466" s="23"/>
      <c r="O6466" s="24"/>
      <c r="P6466" s="19"/>
      <c r="Q6466" s="19"/>
      <c r="R6466" s="19"/>
      <c r="U6466" s="27"/>
      <c r="Y6466" s="9" t="s">
        <v>593</v>
      </c>
      <c r="Z6466" s="9" t="s">
        <v>462</v>
      </c>
      <c r="AA6466" s="9" t="s">
        <v>44</v>
      </c>
      <c r="AB6466" s="9">
        <v>8027692</v>
      </c>
      <c r="AC6466" s="9" t="s">
        <v>7241</v>
      </c>
      <c r="AD6466" s="9" t="s">
        <v>800</v>
      </c>
      <c r="AE6466" s="5">
        <f t="shared" si="222"/>
        <v>0</v>
      </c>
      <c r="AF6466" s="5" t="str">
        <f t="shared" si="223"/>
        <v>Pokryto</v>
      </c>
      <c r="AG6466" s="153"/>
      <c r="AH6466" s="153"/>
      <c r="AI6466" t="s">
        <v>201</v>
      </c>
      <c r="AJ6466" t="s">
        <v>800</v>
      </c>
      <c r="AK6466" s="9" t="str">
        <f>VLOOKUP(Y6466,zdroj!D:AJ,33,0)</f>
        <v>katA</v>
      </c>
    </row>
    <row r="6467" spans="8:37" x14ac:dyDescent="0.25">
      <c r="H6467" s="8"/>
      <c r="I6467" s="8"/>
      <c r="N6467" s="23"/>
      <c r="O6467" s="24"/>
      <c r="P6467" s="19"/>
      <c r="Q6467" s="19"/>
      <c r="R6467" s="19"/>
      <c r="U6467" s="27"/>
      <c r="Y6467" s="9" t="s">
        <v>593</v>
      </c>
      <c r="Z6467" s="9" t="s">
        <v>462</v>
      </c>
      <c r="AA6467" s="9" t="s">
        <v>44</v>
      </c>
      <c r="AB6467" s="9">
        <v>8027706</v>
      </c>
      <c r="AC6467" s="9" t="s">
        <v>7242</v>
      </c>
      <c r="AD6467" s="9" t="s">
        <v>800</v>
      </c>
      <c r="AE6467" s="5">
        <f t="shared" si="222"/>
        <v>0</v>
      </c>
      <c r="AF6467" s="5" t="str">
        <f t="shared" si="223"/>
        <v>Pokryto</v>
      </c>
      <c r="AG6467" s="153"/>
      <c r="AH6467" s="153"/>
      <c r="AI6467" t="s">
        <v>201</v>
      </c>
      <c r="AJ6467" t="s">
        <v>800</v>
      </c>
      <c r="AK6467" s="9" t="str">
        <f>VLOOKUP(Y6467,zdroj!D:AJ,33,0)</f>
        <v>katA</v>
      </c>
    </row>
    <row r="6468" spans="8:37" x14ac:dyDescent="0.25">
      <c r="H6468" s="8"/>
      <c r="I6468" s="8"/>
      <c r="N6468" s="23"/>
      <c r="O6468" s="24"/>
      <c r="P6468" s="19"/>
      <c r="Q6468" s="19"/>
      <c r="R6468" s="19"/>
      <c r="U6468" s="27"/>
      <c r="Y6468" s="9" t="s">
        <v>593</v>
      </c>
      <c r="Z6468" s="9" t="s">
        <v>462</v>
      </c>
      <c r="AA6468" s="9" t="s">
        <v>44</v>
      </c>
      <c r="AB6468" s="9">
        <v>40069222</v>
      </c>
      <c r="AC6468" s="9" t="s">
        <v>7243</v>
      </c>
      <c r="AD6468" s="9" t="s">
        <v>225</v>
      </c>
      <c r="AE6468" s="5">
        <f t="shared" si="222"/>
        <v>0</v>
      </c>
      <c r="AF6468" s="5" t="str">
        <f t="shared" si="223"/>
        <v>katA</v>
      </c>
      <c r="AG6468" s="153"/>
      <c r="AH6468" s="153"/>
      <c r="AI6468" t="s">
        <v>195</v>
      </c>
      <c r="AJ6468" t="s">
        <v>340</v>
      </c>
      <c r="AK6468" s="9" t="str">
        <f>VLOOKUP(Y6468,zdroj!D:AJ,33,0)</f>
        <v>katA</v>
      </c>
    </row>
    <row r="6469" spans="8:37" x14ac:dyDescent="0.25">
      <c r="H6469" s="8"/>
      <c r="I6469" s="8"/>
      <c r="N6469" s="23"/>
      <c r="O6469" s="24"/>
      <c r="P6469" s="19"/>
      <c r="Q6469" s="19"/>
      <c r="R6469" s="19"/>
      <c r="U6469" s="27"/>
      <c r="Y6469" s="9" t="s">
        <v>593</v>
      </c>
      <c r="Z6469" s="9" t="s">
        <v>462</v>
      </c>
      <c r="AA6469" s="9" t="s">
        <v>44</v>
      </c>
      <c r="AB6469" s="9">
        <v>8027714</v>
      </c>
      <c r="AC6469" s="9" t="s">
        <v>7244</v>
      </c>
      <c r="AD6469" s="9" t="s">
        <v>225</v>
      </c>
      <c r="AE6469" s="5">
        <f t="shared" si="222"/>
        <v>0</v>
      </c>
      <c r="AF6469" s="5" t="str">
        <f t="shared" si="223"/>
        <v>katA</v>
      </c>
      <c r="AG6469" s="153"/>
      <c r="AH6469" s="153"/>
      <c r="AI6469" t="s">
        <v>201</v>
      </c>
      <c r="AJ6469" t="s">
        <v>17878</v>
      </c>
      <c r="AK6469" s="9" t="str">
        <f>VLOOKUP(Y6469,zdroj!D:AJ,33,0)</f>
        <v>katA</v>
      </c>
    </row>
    <row r="6470" spans="8:37" x14ac:dyDescent="0.25">
      <c r="H6470" s="8"/>
      <c r="I6470" s="8"/>
      <c r="N6470" s="23"/>
      <c r="O6470" s="24"/>
      <c r="P6470" s="19"/>
      <c r="Q6470" s="19"/>
      <c r="R6470" s="19"/>
      <c r="U6470" s="27"/>
      <c r="Y6470" s="9" t="s">
        <v>593</v>
      </c>
      <c r="Z6470" s="9" t="s">
        <v>462</v>
      </c>
      <c r="AA6470" s="9" t="s">
        <v>44</v>
      </c>
      <c r="AB6470" s="9">
        <v>28323122</v>
      </c>
      <c r="AC6470" s="9" t="s">
        <v>7245</v>
      </c>
      <c r="AD6470" s="9" t="s">
        <v>225</v>
      </c>
      <c r="AE6470" s="5">
        <f t="shared" si="222"/>
        <v>0</v>
      </c>
      <c r="AF6470" s="5" t="str">
        <f t="shared" si="223"/>
        <v>katA</v>
      </c>
      <c r="AG6470" s="153"/>
      <c r="AH6470" s="153"/>
      <c r="AI6470" t="s">
        <v>201</v>
      </c>
      <c r="AJ6470" t="s">
        <v>17878</v>
      </c>
      <c r="AK6470" s="9" t="str">
        <f>VLOOKUP(Y6470,zdroj!D:AJ,33,0)</f>
        <v>katA</v>
      </c>
    </row>
    <row r="6471" spans="8:37" x14ac:dyDescent="0.25">
      <c r="H6471" s="8"/>
      <c r="I6471" s="8"/>
      <c r="N6471" s="23"/>
      <c r="O6471" s="24"/>
      <c r="P6471" s="19"/>
      <c r="Q6471" s="19"/>
      <c r="R6471" s="19"/>
      <c r="U6471" s="27"/>
      <c r="Y6471" s="9" t="s">
        <v>593</v>
      </c>
      <c r="Z6471" s="9" t="s">
        <v>462</v>
      </c>
      <c r="AA6471" s="9" t="s">
        <v>44</v>
      </c>
      <c r="AB6471" s="9">
        <v>8027722</v>
      </c>
      <c r="AC6471" s="9" t="s">
        <v>7246</v>
      </c>
      <c r="AD6471" s="9" t="s">
        <v>225</v>
      </c>
      <c r="AE6471" s="5">
        <f t="shared" si="222"/>
        <v>0</v>
      </c>
      <c r="AF6471" s="5" t="str">
        <f t="shared" si="223"/>
        <v>katA</v>
      </c>
      <c r="AG6471" s="153"/>
      <c r="AH6471" s="153"/>
      <c r="AI6471" t="s">
        <v>201</v>
      </c>
      <c r="AJ6471" t="s">
        <v>17878</v>
      </c>
      <c r="AK6471" s="9" t="str">
        <f>VLOOKUP(Y6471,zdroj!D:AJ,33,0)</f>
        <v>katA</v>
      </c>
    </row>
    <row r="6472" spans="8:37" x14ac:dyDescent="0.25">
      <c r="H6472" s="8"/>
      <c r="I6472" s="8"/>
      <c r="N6472" s="23"/>
      <c r="O6472" s="24"/>
      <c r="P6472" s="19"/>
      <c r="Q6472" s="19"/>
      <c r="R6472" s="19"/>
      <c r="U6472" s="27"/>
      <c r="Y6472" s="9" t="s">
        <v>593</v>
      </c>
      <c r="Z6472" s="9" t="s">
        <v>462</v>
      </c>
      <c r="AA6472" s="9" t="s">
        <v>44</v>
      </c>
      <c r="AB6472" s="9">
        <v>81834781</v>
      </c>
      <c r="AC6472" s="9" t="s">
        <v>7247</v>
      </c>
      <c r="AD6472" s="9" t="s">
        <v>225</v>
      </c>
      <c r="AE6472" s="5">
        <f t="shared" si="222"/>
        <v>0</v>
      </c>
      <c r="AF6472" s="5" t="str">
        <f t="shared" si="223"/>
        <v>katA</v>
      </c>
      <c r="AG6472" s="153"/>
      <c r="AH6472" s="153"/>
      <c r="AI6472" t="s">
        <v>195</v>
      </c>
      <c r="AJ6472" t="s">
        <v>340</v>
      </c>
      <c r="AK6472" s="9" t="str">
        <f>VLOOKUP(Y6472,zdroj!D:AJ,33,0)</f>
        <v>katA</v>
      </c>
    </row>
    <row r="6473" spans="8:37" x14ac:dyDescent="0.25">
      <c r="H6473" s="8"/>
      <c r="I6473" s="8"/>
      <c r="N6473" s="23"/>
      <c r="O6473" s="24"/>
      <c r="P6473" s="19"/>
      <c r="Q6473" s="19"/>
      <c r="R6473" s="19"/>
      <c r="U6473" s="27"/>
      <c r="Y6473" s="9" t="s">
        <v>594</v>
      </c>
      <c r="Z6473" s="9" t="s">
        <v>462</v>
      </c>
      <c r="AA6473" s="9" t="s">
        <v>199</v>
      </c>
      <c r="AB6473" s="9">
        <v>8029717</v>
      </c>
      <c r="AC6473" s="9" t="s">
        <v>7248</v>
      </c>
      <c r="AD6473" s="9" t="s">
        <v>226</v>
      </c>
      <c r="AE6473" s="5">
        <f t="shared" si="222"/>
        <v>0</v>
      </c>
      <c r="AF6473" s="5" t="str">
        <f t="shared" si="223"/>
        <v>katC</v>
      </c>
      <c r="AG6473" s="153"/>
      <c r="AH6473" s="153"/>
      <c r="AI6473" t="s">
        <v>195</v>
      </c>
      <c r="AJ6473" t="s">
        <v>340</v>
      </c>
      <c r="AK6473" s="9" t="str">
        <f>VLOOKUP(Y6473,zdroj!D:AJ,33,0)</f>
        <v>katC</v>
      </c>
    </row>
    <row r="6474" spans="8:37" x14ac:dyDescent="0.25">
      <c r="H6474" s="8"/>
      <c r="I6474" s="8"/>
      <c r="N6474" s="23"/>
      <c r="O6474" s="24"/>
      <c r="P6474" s="19"/>
      <c r="Q6474" s="19"/>
      <c r="R6474" s="19"/>
      <c r="U6474" s="27"/>
      <c r="Y6474" s="9" t="s">
        <v>594</v>
      </c>
      <c r="Z6474" s="9" t="s">
        <v>462</v>
      </c>
      <c r="AA6474" s="9" t="s">
        <v>199</v>
      </c>
      <c r="AB6474" s="9">
        <v>8029725</v>
      </c>
      <c r="AC6474" s="9" t="s">
        <v>7249</v>
      </c>
      <c r="AD6474" s="9" t="s">
        <v>226</v>
      </c>
      <c r="AE6474" s="5">
        <f t="shared" ref="AE6474:AE6537" si="224">VLOOKUP(Y6474,K:T,10,0)</f>
        <v>0</v>
      </c>
      <c r="AF6474" s="5" t="str">
        <f t="shared" ref="AF6474:AF6537" si="225">IF(AE6474="A",IF(AD6474="katA","katB",AD6474),AD6474)</f>
        <v>katC</v>
      </c>
      <c r="AG6474" s="153"/>
      <c r="AH6474" s="153"/>
      <c r="AI6474" t="s">
        <v>195</v>
      </c>
      <c r="AJ6474" t="s">
        <v>340</v>
      </c>
      <c r="AK6474" s="9" t="str">
        <f>VLOOKUP(Y6474,zdroj!D:AJ,33,0)</f>
        <v>katC</v>
      </c>
    </row>
    <row r="6475" spans="8:37" x14ac:dyDescent="0.25">
      <c r="H6475" s="8"/>
      <c r="I6475" s="8"/>
      <c r="N6475" s="23"/>
      <c r="O6475" s="24"/>
      <c r="P6475" s="19"/>
      <c r="Q6475" s="19"/>
      <c r="R6475" s="19"/>
      <c r="U6475" s="27"/>
      <c r="Y6475" s="9" t="s">
        <v>594</v>
      </c>
      <c r="Z6475" s="9" t="s">
        <v>462</v>
      </c>
      <c r="AA6475" s="9" t="s">
        <v>199</v>
      </c>
      <c r="AB6475" s="9">
        <v>8029733</v>
      </c>
      <c r="AC6475" s="9" t="s">
        <v>7250</v>
      </c>
      <c r="AD6475" s="9" t="s">
        <v>226</v>
      </c>
      <c r="AE6475" s="5">
        <f t="shared" si="224"/>
        <v>0</v>
      </c>
      <c r="AF6475" s="5" t="str">
        <f t="shared" si="225"/>
        <v>katC</v>
      </c>
      <c r="AG6475" s="153"/>
      <c r="AH6475" s="153"/>
      <c r="AI6475" t="s">
        <v>17880</v>
      </c>
      <c r="AJ6475" t="s">
        <v>17878</v>
      </c>
      <c r="AK6475" s="9" t="str">
        <f>VLOOKUP(Y6475,zdroj!D:AJ,33,0)</f>
        <v>katC</v>
      </c>
    </row>
    <row r="6476" spans="8:37" x14ac:dyDescent="0.25">
      <c r="H6476" s="8"/>
      <c r="I6476" s="8"/>
      <c r="N6476" s="23"/>
      <c r="O6476" s="24"/>
      <c r="P6476" s="19"/>
      <c r="Q6476" s="19"/>
      <c r="R6476" s="19"/>
      <c r="U6476" s="27"/>
      <c r="Y6476" s="9" t="s">
        <v>594</v>
      </c>
      <c r="Z6476" s="9" t="s">
        <v>462</v>
      </c>
      <c r="AA6476" s="9" t="s">
        <v>199</v>
      </c>
      <c r="AB6476" s="9">
        <v>8029741</v>
      </c>
      <c r="AC6476" s="9" t="s">
        <v>7251</v>
      </c>
      <c r="AD6476" s="9" t="s">
        <v>226</v>
      </c>
      <c r="AE6476" s="5">
        <f t="shared" si="224"/>
        <v>0</v>
      </c>
      <c r="AF6476" s="5" t="str">
        <f t="shared" si="225"/>
        <v>katC</v>
      </c>
      <c r="AG6476" s="153"/>
      <c r="AH6476" s="153"/>
      <c r="AI6476" t="s">
        <v>195</v>
      </c>
      <c r="AJ6476" t="s">
        <v>340</v>
      </c>
      <c r="AK6476" s="9" t="str">
        <f>VLOOKUP(Y6476,zdroj!D:AJ,33,0)</f>
        <v>katC</v>
      </c>
    </row>
    <row r="6477" spans="8:37" x14ac:dyDescent="0.25">
      <c r="H6477" s="8"/>
      <c r="I6477" s="8"/>
      <c r="N6477" s="23"/>
      <c r="O6477" s="24"/>
      <c r="P6477" s="19"/>
      <c r="Q6477" s="19"/>
      <c r="R6477" s="19"/>
      <c r="U6477" s="27"/>
      <c r="Y6477" s="9" t="s">
        <v>594</v>
      </c>
      <c r="Z6477" s="9" t="s">
        <v>462</v>
      </c>
      <c r="AA6477" s="9" t="s">
        <v>199</v>
      </c>
      <c r="AB6477" s="9">
        <v>8029768</v>
      </c>
      <c r="AC6477" s="9" t="s">
        <v>7252</v>
      </c>
      <c r="AD6477" s="9" t="s">
        <v>226</v>
      </c>
      <c r="AE6477" s="5">
        <f t="shared" si="224"/>
        <v>0</v>
      </c>
      <c r="AF6477" s="5" t="str">
        <f t="shared" si="225"/>
        <v>katC</v>
      </c>
      <c r="AG6477" s="153"/>
      <c r="AH6477" s="153"/>
      <c r="AI6477" t="s">
        <v>195</v>
      </c>
      <c r="AJ6477" t="s">
        <v>340</v>
      </c>
      <c r="AK6477" s="9" t="str">
        <f>VLOOKUP(Y6477,zdroj!D:AJ,33,0)</f>
        <v>katC</v>
      </c>
    </row>
    <row r="6478" spans="8:37" x14ac:dyDescent="0.25">
      <c r="H6478" s="8"/>
      <c r="I6478" s="8"/>
      <c r="N6478" s="23"/>
      <c r="O6478" s="24"/>
      <c r="P6478" s="19"/>
      <c r="Q6478" s="19"/>
      <c r="R6478" s="19"/>
      <c r="U6478" s="27"/>
      <c r="Y6478" s="9" t="s">
        <v>594</v>
      </c>
      <c r="Z6478" s="9" t="s">
        <v>462</v>
      </c>
      <c r="AA6478" s="9" t="s">
        <v>199</v>
      </c>
      <c r="AB6478" s="9">
        <v>30813816</v>
      </c>
      <c r="AC6478" s="9" t="s">
        <v>7253</v>
      </c>
      <c r="AD6478" s="9" t="s">
        <v>800</v>
      </c>
      <c r="AE6478" s="5">
        <f t="shared" si="224"/>
        <v>0</v>
      </c>
      <c r="AF6478" s="5" t="str">
        <f t="shared" si="225"/>
        <v>Pokryto</v>
      </c>
      <c r="AG6478" s="153"/>
      <c r="AH6478" s="153"/>
      <c r="AI6478" t="s">
        <v>195</v>
      </c>
      <c r="AJ6478" t="s">
        <v>800</v>
      </c>
      <c r="AK6478" s="9" t="str">
        <f>VLOOKUP(Y6478,zdroj!D:AJ,33,0)</f>
        <v>katC</v>
      </c>
    </row>
    <row r="6479" spans="8:37" x14ac:dyDescent="0.25">
      <c r="H6479" s="8"/>
      <c r="I6479" s="8"/>
      <c r="N6479" s="23"/>
      <c r="O6479" s="24"/>
      <c r="P6479" s="19"/>
      <c r="Q6479" s="19"/>
      <c r="R6479" s="19"/>
      <c r="U6479" s="27"/>
      <c r="Y6479" s="9" t="s">
        <v>594</v>
      </c>
      <c r="Z6479" s="9" t="s">
        <v>462</v>
      </c>
      <c r="AA6479" s="9" t="s">
        <v>199</v>
      </c>
      <c r="AB6479" s="9">
        <v>30813824</v>
      </c>
      <c r="AC6479" s="9" t="s">
        <v>7254</v>
      </c>
      <c r="AD6479" s="9" t="s">
        <v>226</v>
      </c>
      <c r="AE6479" s="5">
        <f t="shared" si="224"/>
        <v>0</v>
      </c>
      <c r="AF6479" s="5" t="str">
        <f t="shared" si="225"/>
        <v>katC</v>
      </c>
      <c r="AG6479" s="153"/>
      <c r="AH6479" s="153"/>
      <c r="AI6479" t="s">
        <v>195</v>
      </c>
      <c r="AJ6479" t="s">
        <v>340</v>
      </c>
      <c r="AK6479" s="9" t="str">
        <f>VLOOKUP(Y6479,zdroj!D:AJ,33,0)</f>
        <v>katC</v>
      </c>
    </row>
    <row r="6480" spans="8:37" x14ac:dyDescent="0.25">
      <c r="H6480" s="8"/>
      <c r="I6480" s="8"/>
      <c r="N6480" s="23"/>
      <c r="O6480" s="24"/>
      <c r="P6480" s="19"/>
      <c r="Q6480" s="19"/>
      <c r="R6480" s="19"/>
      <c r="U6480" s="27"/>
      <c r="Y6480" s="9" t="s">
        <v>594</v>
      </c>
      <c r="Z6480" s="9" t="s">
        <v>462</v>
      </c>
      <c r="AA6480" s="9" t="s">
        <v>199</v>
      </c>
      <c r="AB6480" s="9">
        <v>30813832</v>
      </c>
      <c r="AC6480" s="9" t="s">
        <v>7255</v>
      </c>
      <c r="AD6480" s="9" t="s">
        <v>226</v>
      </c>
      <c r="AE6480" s="5">
        <f t="shared" si="224"/>
        <v>0</v>
      </c>
      <c r="AF6480" s="5" t="str">
        <f t="shared" si="225"/>
        <v>katC</v>
      </c>
      <c r="AG6480" s="153"/>
      <c r="AH6480" s="153"/>
      <c r="AI6480" t="s">
        <v>195</v>
      </c>
      <c r="AJ6480" t="s">
        <v>340</v>
      </c>
      <c r="AK6480" s="9" t="str">
        <f>VLOOKUP(Y6480,zdroj!D:AJ,33,0)</f>
        <v>katC</v>
      </c>
    </row>
    <row r="6481" spans="8:37" x14ac:dyDescent="0.25">
      <c r="H6481" s="8"/>
      <c r="I6481" s="8"/>
      <c r="N6481" s="23"/>
      <c r="O6481" s="24"/>
      <c r="P6481" s="19"/>
      <c r="Q6481" s="19"/>
      <c r="R6481" s="19"/>
      <c r="U6481" s="27"/>
      <c r="Y6481" s="9" t="s">
        <v>594</v>
      </c>
      <c r="Z6481" s="9" t="s">
        <v>462</v>
      </c>
      <c r="AA6481" s="9" t="s">
        <v>199</v>
      </c>
      <c r="AB6481" s="9">
        <v>30813841</v>
      </c>
      <c r="AC6481" s="9" t="s">
        <v>7256</v>
      </c>
      <c r="AD6481" s="9" t="s">
        <v>226</v>
      </c>
      <c r="AE6481" s="5">
        <f t="shared" si="224"/>
        <v>0</v>
      </c>
      <c r="AF6481" s="5" t="str">
        <f t="shared" si="225"/>
        <v>katC</v>
      </c>
      <c r="AG6481" s="153"/>
      <c r="AH6481" s="153"/>
      <c r="AI6481" t="s">
        <v>195</v>
      </c>
      <c r="AJ6481" t="s">
        <v>340</v>
      </c>
      <c r="AK6481" s="9" t="str">
        <f>VLOOKUP(Y6481,zdroj!D:AJ,33,0)</f>
        <v>katC</v>
      </c>
    </row>
    <row r="6482" spans="8:37" x14ac:dyDescent="0.25">
      <c r="H6482" s="8"/>
      <c r="I6482" s="8"/>
      <c r="N6482" s="23"/>
      <c r="O6482" s="24"/>
      <c r="P6482" s="19"/>
      <c r="Q6482" s="19"/>
      <c r="R6482" s="19"/>
      <c r="U6482" s="27"/>
      <c r="Y6482" s="9" t="s">
        <v>594</v>
      </c>
      <c r="Z6482" s="9" t="s">
        <v>462</v>
      </c>
      <c r="AA6482" s="9" t="s">
        <v>199</v>
      </c>
      <c r="AB6482" s="9">
        <v>27675688</v>
      </c>
      <c r="AC6482" s="9" t="s">
        <v>7257</v>
      </c>
      <c r="AD6482" s="9" t="s">
        <v>226</v>
      </c>
      <c r="AE6482" s="5">
        <f t="shared" si="224"/>
        <v>0</v>
      </c>
      <c r="AF6482" s="5" t="str">
        <f t="shared" si="225"/>
        <v>katC</v>
      </c>
      <c r="AG6482" s="153"/>
      <c r="AH6482" s="153"/>
      <c r="AI6482" t="s">
        <v>195</v>
      </c>
      <c r="AJ6482" t="s">
        <v>340</v>
      </c>
      <c r="AK6482" s="9" t="str">
        <f>VLOOKUP(Y6482,zdroj!D:AJ,33,0)</f>
        <v>katC</v>
      </c>
    </row>
    <row r="6483" spans="8:37" x14ac:dyDescent="0.25">
      <c r="H6483" s="8"/>
      <c r="I6483" s="8"/>
      <c r="N6483" s="23"/>
      <c r="O6483" s="24"/>
      <c r="P6483" s="19"/>
      <c r="Q6483" s="19"/>
      <c r="R6483" s="19"/>
      <c r="U6483" s="27"/>
      <c r="Y6483" s="9" t="s">
        <v>594</v>
      </c>
      <c r="Z6483" s="9" t="s">
        <v>462</v>
      </c>
      <c r="AA6483" s="9" t="s">
        <v>199</v>
      </c>
      <c r="AB6483" s="9">
        <v>8029709</v>
      </c>
      <c r="AC6483" s="9" t="s">
        <v>7258</v>
      </c>
      <c r="AD6483" s="9" t="s">
        <v>226</v>
      </c>
      <c r="AE6483" s="5">
        <f t="shared" si="224"/>
        <v>0</v>
      </c>
      <c r="AF6483" s="5" t="str">
        <f t="shared" si="225"/>
        <v>katC</v>
      </c>
      <c r="AG6483" s="153"/>
      <c r="AH6483" s="153"/>
      <c r="AI6483" t="s">
        <v>195</v>
      </c>
      <c r="AJ6483" t="s">
        <v>340</v>
      </c>
      <c r="AK6483" s="9" t="str">
        <f>VLOOKUP(Y6483,zdroj!D:AJ,33,0)</f>
        <v>katC</v>
      </c>
    </row>
    <row r="6484" spans="8:37" x14ac:dyDescent="0.25">
      <c r="H6484" s="8"/>
      <c r="I6484" s="8"/>
      <c r="N6484" s="23"/>
      <c r="O6484" s="24"/>
      <c r="P6484" s="19"/>
      <c r="Q6484" s="19"/>
      <c r="R6484" s="19"/>
      <c r="U6484" s="27"/>
      <c r="Y6484" s="9" t="s">
        <v>594</v>
      </c>
      <c r="Z6484" s="9" t="s">
        <v>462</v>
      </c>
      <c r="AA6484" s="9" t="s">
        <v>199</v>
      </c>
      <c r="AB6484" s="9">
        <v>8028028</v>
      </c>
      <c r="AC6484" s="9" t="s">
        <v>7259</v>
      </c>
      <c r="AD6484" s="9" t="s">
        <v>800</v>
      </c>
      <c r="AE6484" s="5">
        <f t="shared" si="224"/>
        <v>0</v>
      </c>
      <c r="AF6484" s="5" t="str">
        <f t="shared" si="225"/>
        <v>Pokryto</v>
      </c>
      <c r="AG6484" s="153"/>
      <c r="AH6484" s="153"/>
      <c r="AI6484" t="s">
        <v>201</v>
      </c>
      <c r="AJ6484" t="s">
        <v>800</v>
      </c>
      <c r="AK6484" s="9" t="str">
        <f>VLOOKUP(Y6484,zdroj!D:AJ,33,0)</f>
        <v>katC</v>
      </c>
    </row>
    <row r="6485" spans="8:37" x14ac:dyDescent="0.25">
      <c r="H6485" s="8"/>
      <c r="I6485" s="8"/>
      <c r="N6485" s="23"/>
      <c r="O6485" s="24"/>
      <c r="P6485" s="19"/>
      <c r="Q6485" s="19"/>
      <c r="R6485" s="19"/>
      <c r="U6485" s="27"/>
      <c r="Y6485" s="9" t="s">
        <v>594</v>
      </c>
      <c r="Z6485" s="9" t="s">
        <v>462</v>
      </c>
      <c r="AA6485" s="9" t="s">
        <v>199</v>
      </c>
      <c r="AB6485" s="9">
        <v>8028117</v>
      </c>
      <c r="AC6485" s="9" t="s">
        <v>7260</v>
      </c>
      <c r="AD6485" s="9" t="s">
        <v>226</v>
      </c>
      <c r="AE6485" s="5">
        <f t="shared" si="224"/>
        <v>0</v>
      </c>
      <c r="AF6485" s="5" t="str">
        <f t="shared" si="225"/>
        <v>katC</v>
      </c>
      <c r="AG6485" s="153"/>
      <c r="AH6485" s="153"/>
      <c r="AI6485" t="s">
        <v>17879</v>
      </c>
      <c r="AJ6485" t="s">
        <v>17878</v>
      </c>
      <c r="AK6485" s="9" t="str">
        <f>VLOOKUP(Y6485,zdroj!D:AJ,33,0)</f>
        <v>katC</v>
      </c>
    </row>
    <row r="6486" spans="8:37" x14ac:dyDescent="0.25">
      <c r="H6486" s="8"/>
      <c r="I6486" s="8"/>
      <c r="N6486" s="23"/>
      <c r="O6486" s="24"/>
      <c r="P6486" s="19"/>
      <c r="Q6486" s="19"/>
      <c r="R6486" s="19"/>
      <c r="U6486" s="27"/>
      <c r="Y6486" s="9" t="s">
        <v>594</v>
      </c>
      <c r="Z6486" s="9" t="s">
        <v>462</v>
      </c>
      <c r="AA6486" s="9" t="s">
        <v>199</v>
      </c>
      <c r="AB6486" s="9">
        <v>8028842</v>
      </c>
      <c r="AC6486" s="9" t="s">
        <v>7261</v>
      </c>
      <c r="AD6486" s="9" t="s">
        <v>800</v>
      </c>
      <c r="AE6486" s="5">
        <f t="shared" si="224"/>
        <v>0</v>
      </c>
      <c r="AF6486" s="5" t="str">
        <f t="shared" si="225"/>
        <v>Pokryto</v>
      </c>
      <c r="AG6486" s="153"/>
      <c r="AH6486" s="153"/>
      <c r="AI6486" t="s">
        <v>201</v>
      </c>
      <c r="AJ6486" t="s">
        <v>800</v>
      </c>
      <c r="AK6486" s="9" t="str">
        <f>VLOOKUP(Y6486,zdroj!D:AJ,33,0)</f>
        <v>katC</v>
      </c>
    </row>
    <row r="6487" spans="8:37" x14ac:dyDescent="0.25">
      <c r="H6487" s="8"/>
      <c r="I6487" s="8"/>
      <c r="N6487" s="23"/>
      <c r="O6487" s="24"/>
      <c r="P6487" s="19"/>
      <c r="Q6487" s="19"/>
      <c r="R6487" s="19"/>
      <c r="U6487" s="27"/>
      <c r="Y6487" s="9" t="s">
        <v>594</v>
      </c>
      <c r="Z6487" s="9" t="s">
        <v>462</v>
      </c>
      <c r="AA6487" s="9" t="s">
        <v>199</v>
      </c>
      <c r="AB6487" s="9">
        <v>8028851</v>
      </c>
      <c r="AC6487" s="9" t="s">
        <v>7262</v>
      </c>
      <c r="AD6487" s="9" t="s">
        <v>800</v>
      </c>
      <c r="AE6487" s="5">
        <f t="shared" si="224"/>
        <v>0</v>
      </c>
      <c r="AF6487" s="5" t="str">
        <f t="shared" si="225"/>
        <v>Pokryto</v>
      </c>
      <c r="AG6487" s="153"/>
      <c r="AH6487" s="153"/>
      <c r="AI6487" t="s">
        <v>201</v>
      </c>
      <c r="AJ6487" t="s">
        <v>800</v>
      </c>
      <c r="AK6487" s="9" t="str">
        <f>VLOOKUP(Y6487,zdroj!D:AJ,33,0)</f>
        <v>katC</v>
      </c>
    </row>
    <row r="6488" spans="8:37" x14ac:dyDescent="0.25">
      <c r="H6488" s="8"/>
      <c r="I6488" s="8"/>
      <c r="N6488" s="23"/>
      <c r="O6488" s="24"/>
      <c r="P6488" s="19"/>
      <c r="Q6488" s="19"/>
      <c r="R6488" s="19"/>
      <c r="U6488" s="27"/>
      <c r="Y6488" s="9" t="s">
        <v>594</v>
      </c>
      <c r="Z6488" s="9" t="s">
        <v>462</v>
      </c>
      <c r="AA6488" s="9" t="s">
        <v>199</v>
      </c>
      <c r="AB6488" s="9">
        <v>8028869</v>
      </c>
      <c r="AC6488" s="9" t="s">
        <v>7263</v>
      </c>
      <c r="AD6488" s="9" t="s">
        <v>226</v>
      </c>
      <c r="AE6488" s="5">
        <f t="shared" si="224"/>
        <v>0</v>
      </c>
      <c r="AF6488" s="5" t="str">
        <f t="shared" si="225"/>
        <v>katC</v>
      </c>
      <c r="AG6488" s="153"/>
      <c r="AH6488" s="153"/>
      <c r="AI6488" t="s">
        <v>201</v>
      </c>
      <c r="AJ6488" t="s">
        <v>340</v>
      </c>
      <c r="AK6488" s="9" t="str">
        <f>VLOOKUP(Y6488,zdroj!D:AJ,33,0)</f>
        <v>katC</v>
      </c>
    </row>
    <row r="6489" spans="8:37" x14ac:dyDescent="0.25">
      <c r="H6489" s="8"/>
      <c r="I6489" s="8"/>
      <c r="N6489" s="23"/>
      <c r="O6489" s="24"/>
      <c r="P6489" s="19"/>
      <c r="Q6489" s="19"/>
      <c r="R6489" s="19"/>
      <c r="U6489" s="27"/>
      <c r="Y6489" s="9" t="s">
        <v>594</v>
      </c>
      <c r="Z6489" s="9" t="s">
        <v>462</v>
      </c>
      <c r="AA6489" s="9" t="s">
        <v>199</v>
      </c>
      <c r="AB6489" s="9">
        <v>8028877</v>
      </c>
      <c r="AC6489" s="9" t="s">
        <v>7264</v>
      </c>
      <c r="AD6489" s="9" t="s">
        <v>800</v>
      </c>
      <c r="AE6489" s="5">
        <f t="shared" si="224"/>
        <v>0</v>
      </c>
      <c r="AF6489" s="5" t="str">
        <f t="shared" si="225"/>
        <v>Pokryto</v>
      </c>
      <c r="AG6489" s="153"/>
      <c r="AH6489" s="153"/>
      <c r="AI6489" t="s">
        <v>201</v>
      </c>
      <c r="AJ6489" t="s">
        <v>800</v>
      </c>
      <c r="AK6489" s="9" t="str">
        <f>VLOOKUP(Y6489,zdroj!D:AJ,33,0)</f>
        <v>katC</v>
      </c>
    </row>
    <row r="6490" spans="8:37" x14ac:dyDescent="0.25">
      <c r="H6490" s="8"/>
      <c r="I6490" s="8"/>
      <c r="N6490" s="23"/>
      <c r="O6490" s="24"/>
      <c r="P6490" s="19"/>
      <c r="Q6490" s="19"/>
      <c r="R6490" s="19"/>
      <c r="U6490" s="27"/>
      <c r="Y6490" s="9" t="s">
        <v>594</v>
      </c>
      <c r="Z6490" s="9" t="s">
        <v>462</v>
      </c>
      <c r="AA6490" s="9" t="s">
        <v>199</v>
      </c>
      <c r="AB6490" s="9">
        <v>8028885</v>
      </c>
      <c r="AC6490" s="9" t="s">
        <v>7265</v>
      </c>
      <c r="AD6490" s="9" t="s">
        <v>800</v>
      </c>
      <c r="AE6490" s="5">
        <f t="shared" si="224"/>
        <v>0</v>
      </c>
      <c r="AF6490" s="5" t="str">
        <f t="shared" si="225"/>
        <v>Pokryto</v>
      </c>
      <c r="AG6490" s="153"/>
      <c r="AH6490" s="153"/>
      <c r="AI6490" t="s">
        <v>201</v>
      </c>
      <c r="AJ6490" t="s">
        <v>800</v>
      </c>
      <c r="AK6490" s="9" t="str">
        <f>VLOOKUP(Y6490,zdroj!D:AJ,33,0)</f>
        <v>katC</v>
      </c>
    </row>
    <row r="6491" spans="8:37" x14ac:dyDescent="0.25">
      <c r="H6491" s="8"/>
      <c r="I6491" s="8"/>
      <c r="N6491" s="23"/>
      <c r="O6491" s="24"/>
      <c r="P6491" s="19"/>
      <c r="Q6491" s="19"/>
      <c r="R6491" s="19"/>
      <c r="U6491" s="27"/>
      <c r="Y6491" s="9" t="s">
        <v>594</v>
      </c>
      <c r="Z6491" s="9" t="s">
        <v>462</v>
      </c>
      <c r="AA6491" s="9" t="s">
        <v>199</v>
      </c>
      <c r="AB6491" s="9">
        <v>8028893</v>
      </c>
      <c r="AC6491" s="9" t="s">
        <v>7266</v>
      </c>
      <c r="AD6491" s="9" t="s">
        <v>800</v>
      </c>
      <c r="AE6491" s="5">
        <f t="shared" si="224"/>
        <v>0</v>
      </c>
      <c r="AF6491" s="5" t="str">
        <f t="shared" si="225"/>
        <v>Pokryto</v>
      </c>
      <c r="AG6491" s="153"/>
      <c r="AH6491" s="153"/>
      <c r="AI6491" t="s">
        <v>201</v>
      </c>
      <c r="AJ6491" t="s">
        <v>800</v>
      </c>
      <c r="AK6491" s="9" t="str">
        <f>VLOOKUP(Y6491,zdroj!D:AJ,33,0)</f>
        <v>katC</v>
      </c>
    </row>
    <row r="6492" spans="8:37" x14ac:dyDescent="0.25">
      <c r="H6492" s="8"/>
      <c r="I6492" s="8"/>
      <c r="N6492" s="23"/>
      <c r="O6492" s="24"/>
      <c r="P6492" s="19"/>
      <c r="Q6492" s="19"/>
      <c r="R6492" s="19"/>
      <c r="U6492" s="27"/>
      <c r="Y6492" s="9" t="s">
        <v>594</v>
      </c>
      <c r="Z6492" s="9" t="s">
        <v>462</v>
      </c>
      <c r="AA6492" s="9" t="s">
        <v>199</v>
      </c>
      <c r="AB6492" s="9">
        <v>8028907</v>
      </c>
      <c r="AC6492" s="9" t="s">
        <v>7267</v>
      </c>
      <c r="AD6492" s="9" t="s">
        <v>800</v>
      </c>
      <c r="AE6492" s="5">
        <f t="shared" si="224"/>
        <v>0</v>
      </c>
      <c r="AF6492" s="5" t="str">
        <f t="shared" si="225"/>
        <v>Pokryto</v>
      </c>
      <c r="AG6492" s="153"/>
      <c r="AH6492" s="153"/>
      <c r="AI6492" t="s">
        <v>201</v>
      </c>
      <c r="AJ6492" t="s">
        <v>800</v>
      </c>
      <c r="AK6492" s="9" t="str">
        <f>VLOOKUP(Y6492,zdroj!D:AJ,33,0)</f>
        <v>katC</v>
      </c>
    </row>
    <row r="6493" spans="8:37" x14ac:dyDescent="0.25">
      <c r="H6493" s="8"/>
      <c r="I6493" s="8"/>
      <c r="N6493" s="23"/>
      <c r="O6493" s="24"/>
      <c r="P6493" s="19"/>
      <c r="Q6493" s="19"/>
      <c r="R6493" s="19"/>
      <c r="U6493" s="27"/>
      <c r="Y6493" s="9" t="s">
        <v>594</v>
      </c>
      <c r="Z6493" s="9" t="s">
        <v>462</v>
      </c>
      <c r="AA6493" s="9" t="s">
        <v>199</v>
      </c>
      <c r="AB6493" s="9">
        <v>8028915</v>
      </c>
      <c r="AC6493" s="9" t="s">
        <v>7268</v>
      </c>
      <c r="AD6493" s="9" t="s">
        <v>800</v>
      </c>
      <c r="AE6493" s="5">
        <f t="shared" si="224"/>
        <v>0</v>
      </c>
      <c r="AF6493" s="5" t="str">
        <f t="shared" si="225"/>
        <v>Pokryto</v>
      </c>
      <c r="AG6493" s="153"/>
      <c r="AH6493" s="153"/>
      <c r="AI6493" t="s">
        <v>201</v>
      </c>
      <c r="AJ6493" t="s">
        <v>800</v>
      </c>
      <c r="AK6493" s="9" t="str">
        <f>VLOOKUP(Y6493,zdroj!D:AJ,33,0)</f>
        <v>katC</v>
      </c>
    </row>
    <row r="6494" spans="8:37" x14ac:dyDescent="0.25">
      <c r="H6494" s="8"/>
      <c r="I6494" s="8"/>
      <c r="N6494" s="23"/>
      <c r="O6494" s="24"/>
      <c r="P6494" s="19"/>
      <c r="Q6494" s="19"/>
      <c r="R6494" s="19"/>
      <c r="U6494" s="27"/>
      <c r="Y6494" s="9" t="s">
        <v>594</v>
      </c>
      <c r="Z6494" s="9" t="s">
        <v>462</v>
      </c>
      <c r="AA6494" s="9" t="s">
        <v>199</v>
      </c>
      <c r="AB6494" s="9">
        <v>27271374</v>
      </c>
      <c r="AC6494" s="9" t="s">
        <v>7269</v>
      </c>
      <c r="AD6494" s="9" t="s">
        <v>226</v>
      </c>
      <c r="AE6494" s="5">
        <f t="shared" si="224"/>
        <v>0</v>
      </c>
      <c r="AF6494" s="5" t="str">
        <f t="shared" si="225"/>
        <v>katC</v>
      </c>
      <c r="AG6494" s="153"/>
      <c r="AH6494" s="153"/>
      <c r="AI6494" t="s">
        <v>201</v>
      </c>
      <c r="AJ6494" t="s">
        <v>340</v>
      </c>
      <c r="AK6494" s="9" t="str">
        <f>VLOOKUP(Y6494,zdroj!D:AJ,33,0)</f>
        <v>katC</v>
      </c>
    </row>
    <row r="6495" spans="8:37" x14ac:dyDescent="0.25">
      <c r="H6495" s="8"/>
      <c r="I6495" s="8"/>
      <c r="N6495" s="23"/>
      <c r="O6495" s="24"/>
      <c r="P6495" s="19"/>
      <c r="Q6495" s="19"/>
      <c r="R6495" s="19"/>
      <c r="U6495" s="27"/>
      <c r="Y6495" s="9" t="s">
        <v>594</v>
      </c>
      <c r="Z6495" s="9" t="s">
        <v>462</v>
      </c>
      <c r="AA6495" s="9" t="s">
        <v>199</v>
      </c>
      <c r="AB6495" s="9">
        <v>8028125</v>
      </c>
      <c r="AC6495" s="9" t="s">
        <v>7270</v>
      </c>
      <c r="AD6495" s="9" t="s">
        <v>226</v>
      </c>
      <c r="AE6495" s="5">
        <f t="shared" si="224"/>
        <v>0</v>
      </c>
      <c r="AF6495" s="5" t="str">
        <f t="shared" si="225"/>
        <v>katC</v>
      </c>
      <c r="AG6495" s="153"/>
      <c r="AH6495" s="153"/>
      <c r="AI6495" t="s">
        <v>201</v>
      </c>
      <c r="AJ6495" t="s">
        <v>340</v>
      </c>
      <c r="AK6495" s="9" t="str">
        <f>VLOOKUP(Y6495,zdroj!D:AJ,33,0)</f>
        <v>katC</v>
      </c>
    </row>
    <row r="6496" spans="8:37" x14ac:dyDescent="0.25">
      <c r="H6496" s="8"/>
      <c r="I6496" s="8"/>
      <c r="N6496" s="23"/>
      <c r="O6496" s="24"/>
      <c r="P6496" s="19"/>
      <c r="Q6496" s="19"/>
      <c r="R6496" s="19"/>
      <c r="U6496" s="27"/>
      <c r="Y6496" s="9" t="s">
        <v>594</v>
      </c>
      <c r="Z6496" s="9" t="s">
        <v>462</v>
      </c>
      <c r="AA6496" s="9" t="s">
        <v>199</v>
      </c>
      <c r="AB6496" s="9">
        <v>27356809</v>
      </c>
      <c r="AC6496" s="9" t="s">
        <v>7271</v>
      </c>
      <c r="AD6496" s="9" t="s">
        <v>226</v>
      </c>
      <c r="AE6496" s="5">
        <f t="shared" si="224"/>
        <v>0</v>
      </c>
      <c r="AF6496" s="5" t="str">
        <f t="shared" si="225"/>
        <v>katC</v>
      </c>
      <c r="AG6496" s="153"/>
      <c r="AH6496" s="153"/>
      <c r="AI6496" t="s">
        <v>17879</v>
      </c>
      <c r="AJ6496" t="s">
        <v>17878</v>
      </c>
      <c r="AK6496" s="9" t="str">
        <f>VLOOKUP(Y6496,zdroj!D:AJ,33,0)</f>
        <v>katC</v>
      </c>
    </row>
    <row r="6497" spans="8:37" x14ac:dyDescent="0.25">
      <c r="H6497" s="8"/>
      <c r="I6497" s="8"/>
      <c r="N6497" s="23"/>
      <c r="O6497" s="24"/>
      <c r="P6497" s="19"/>
      <c r="Q6497" s="19"/>
      <c r="R6497" s="19"/>
      <c r="U6497" s="27"/>
      <c r="Y6497" s="9" t="s">
        <v>594</v>
      </c>
      <c r="Z6497" s="9" t="s">
        <v>462</v>
      </c>
      <c r="AA6497" s="9" t="s">
        <v>199</v>
      </c>
      <c r="AB6497" s="9">
        <v>28363141</v>
      </c>
      <c r="AC6497" s="9" t="s">
        <v>7272</v>
      </c>
      <c r="AD6497" s="9" t="s">
        <v>226</v>
      </c>
      <c r="AE6497" s="5">
        <f t="shared" si="224"/>
        <v>0</v>
      </c>
      <c r="AF6497" s="5" t="str">
        <f t="shared" si="225"/>
        <v>katC</v>
      </c>
      <c r="AG6497" s="153"/>
      <c r="AH6497" s="153"/>
      <c r="AI6497" t="s">
        <v>17879</v>
      </c>
      <c r="AJ6497" t="s">
        <v>17878</v>
      </c>
      <c r="AK6497" s="9" t="str">
        <f>VLOOKUP(Y6497,zdroj!D:AJ,33,0)</f>
        <v>katC</v>
      </c>
    </row>
    <row r="6498" spans="8:37" x14ac:dyDescent="0.25">
      <c r="H6498" s="8"/>
      <c r="I6498" s="8"/>
      <c r="N6498" s="23"/>
      <c r="O6498" s="24"/>
      <c r="P6498" s="19"/>
      <c r="Q6498" s="19"/>
      <c r="R6498" s="19"/>
      <c r="U6498" s="27"/>
      <c r="Y6498" s="9" t="s">
        <v>594</v>
      </c>
      <c r="Z6498" s="9" t="s">
        <v>462</v>
      </c>
      <c r="AA6498" s="9" t="s">
        <v>199</v>
      </c>
      <c r="AB6498" s="9">
        <v>8028923</v>
      </c>
      <c r="AC6498" s="9" t="s">
        <v>7273</v>
      </c>
      <c r="AD6498" s="9" t="s">
        <v>226</v>
      </c>
      <c r="AE6498" s="5">
        <f t="shared" si="224"/>
        <v>0</v>
      </c>
      <c r="AF6498" s="5" t="str">
        <f t="shared" si="225"/>
        <v>katC</v>
      </c>
      <c r="AG6498" s="153"/>
      <c r="AH6498" s="153"/>
      <c r="AI6498" t="s">
        <v>201</v>
      </c>
      <c r="AJ6498" t="s">
        <v>340</v>
      </c>
      <c r="AK6498" s="9" t="str">
        <f>VLOOKUP(Y6498,zdroj!D:AJ,33,0)</f>
        <v>katC</v>
      </c>
    </row>
    <row r="6499" spans="8:37" x14ac:dyDescent="0.25">
      <c r="H6499" s="8"/>
      <c r="I6499" s="8"/>
      <c r="N6499" s="23"/>
      <c r="O6499" s="24"/>
      <c r="P6499" s="19"/>
      <c r="Q6499" s="19"/>
      <c r="R6499" s="19"/>
      <c r="U6499" s="27"/>
      <c r="Y6499" s="9" t="s">
        <v>594</v>
      </c>
      <c r="Z6499" s="9" t="s">
        <v>462</v>
      </c>
      <c r="AA6499" s="9" t="s">
        <v>199</v>
      </c>
      <c r="AB6499" s="9">
        <v>8028931</v>
      </c>
      <c r="AC6499" s="9" t="s">
        <v>7274</v>
      </c>
      <c r="AD6499" s="9" t="s">
        <v>226</v>
      </c>
      <c r="AE6499" s="5">
        <f t="shared" si="224"/>
        <v>0</v>
      </c>
      <c r="AF6499" s="5" t="str">
        <f t="shared" si="225"/>
        <v>katC</v>
      </c>
      <c r="AG6499" s="153"/>
      <c r="AH6499" s="153"/>
      <c r="AI6499" t="s">
        <v>201</v>
      </c>
      <c r="AJ6499" t="s">
        <v>340</v>
      </c>
      <c r="AK6499" s="9" t="str">
        <f>VLOOKUP(Y6499,zdroj!D:AJ,33,0)</f>
        <v>katC</v>
      </c>
    </row>
    <row r="6500" spans="8:37" x14ac:dyDescent="0.25">
      <c r="H6500" s="8"/>
      <c r="I6500" s="8"/>
      <c r="N6500" s="23"/>
      <c r="O6500" s="24"/>
      <c r="P6500" s="19"/>
      <c r="Q6500" s="19"/>
      <c r="R6500" s="19"/>
      <c r="U6500" s="27"/>
      <c r="Y6500" s="9" t="s">
        <v>594</v>
      </c>
      <c r="Z6500" s="9" t="s">
        <v>462</v>
      </c>
      <c r="AA6500" s="9" t="s">
        <v>199</v>
      </c>
      <c r="AB6500" s="9">
        <v>8028940</v>
      </c>
      <c r="AC6500" s="9" t="s">
        <v>7275</v>
      </c>
      <c r="AD6500" s="9" t="s">
        <v>800</v>
      </c>
      <c r="AE6500" s="5">
        <f t="shared" si="224"/>
        <v>0</v>
      </c>
      <c r="AF6500" s="5" t="str">
        <f t="shared" si="225"/>
        <v>Pokryto</v>
      </c>
      <c r="AG6500" s="153"/>
      <c r="AH6500" s="153"/>
      <c r="AI6500" t="s">
        <v>201</v>
      </c>
      <c r="AJ6500" t="s">
        <v>800</v>
      </c>
      <c r="AK6500" s="9" t="str">
        <f>VLOOKUP(Y6500,zdroj!D:AJ,33,0)</f>
        <v>katC</v>
      </c>
    </row>
    <row r="6501" spans="8:37" x14ac:dyDescent="0.25">
      <c r="H6501" s="8"/>
      <c r="I6501" s="8"/>
      <c r="N6501" s="23"/>
      <c r="O6501" s="24"/>
      <c r="P6501" s="19"/>
      <c r="Q6501" s="19"/>
      <c r="R6501" s="19"/>
      <c r="U6501" s="27"/>
      <c r="Y6501" s="9" t="s">
        <v>594</v>
      </c>
      <c r="Z6501" s="9" t="s">
        <v>462</v>
      </c>
      <c r="AA6501" s="9" t="s">
        <v>199</v>
      </c>
      <c r="AB6501" s="9">
        <v>8028966</v>
      </c>
      <c r="AC6501" s="9" t="s">
        <v>7276</v>
      </c>
      <c r="AD6501" s="9" t="s">
        <v>226</v>
      </c>
      <c r="AE6501" s="5">
        <f t="shared" si="224"/>
        <v>0</v>
      </c>
      <c r="AF6501" s="5" t="str">
        <f t="shared" si="225"/>
        <v>katC</v>
      </c>
      <c r="AG6501" s="153"/>
      <c r="AH6501" s="153"/>
      <c r="AI6501" t="s">
        <v>201</v>
      </c>
      <c r="AJ6501" t="s">
        <v>340</v>
      </c>
      <c r="AK6501" s="9" t="str">
        <f>VLOOKUP(Y6501,zdroj!D:AJ,33,0)</f>
        <v>katC</v>
      </c>
    </row>
    <row r="6502" spans="8:37" x14ac:dyDescent="0.25">
      <c r="H6502" s="8"/>
      <c r="I6502" s="8"/>
      <c r="N6502" s="23"/>
      <c r="O6502" s="24"/>
      <c r="P6502" s="19"/>
      <c r="Q6502" s="19"/>
      <c r="R6502" s="19"/>
      <c r="U6502" s="27"/>
      <c r="Y6502" s="9" t="s">
        <v>594</v>
      </c>
      <c r="Z6502" s="9" t="s">
        <v>462</v>
      </c>
      <c r="AA6502" s="9" t="s">
        <v>199</v>
      </c>
      <c r="AB6502" s="9">
        <v>8028974</v>
      </c>
      <c r="AC6502" s="9" t="s">
        <v>7277</v>
      </c>
      <c r="AD6502" s="9" t="s">
        <v>800</v>
      </c>
      <c r="AE6502" s="5">
        <f t="shared" si="224"/>
        <v>0</v>
      </c>
      <c r="AF6502" s="5" t="str">
        <f t="shared" si="225"/>
        <v>Pokryto</v>
      </c>
      <c r="AG6502" s="153"/>
      <c r="AH6502" s="153"/>
      <c r="AI6502" t="s">
        <v>201</v>
      </c>
      <c r="AJ6502" t="s">
        <v>800</v>
      </c>
      <c r="AK6502" s="9" t="str">
        <f>VLOOKUP(Y6502,zdroj!D:AJ,33,0)</f>
        <v>katC</v>
      </c>
    </row>
    <row r="6503" spans="8:37" x14ac:dyDescent="0.25">
      <c r="H6503" s="8"/>
      <c r="I6503" s="8"/>
      <c r="N6503" s="23"/>
      <c r="O6503" s="24"/>
      <c r="P6503" s="19"/>
      <c r="Q6503" s="19"/>
      <c r="R6503" s="19"/>
      <c r="U6503" s="27"/>
      <c r="Y6503" s="9" t="s">
        <v>594</v>
      </c>
      <c r="Z6503" s="9" t="s">
        <v>462</v>
      </c>
      <c r="AA6503" s="9" t="s">
        <v>199</v>
      </c>
      <c r="AB6503" s="9">
        <v>8028133</v>
      </c>
      <c r="AC6503" s="9" t="s">
        <v>7278</v>
      </c>
      <c r="AD6503" s="9" t="s">
        <v>226</v>
      </c>
      <c r="AE6503" s="5">
        <f t="shared" si="224"/>
        <v>0</v>
      </c>
      <c r="AF6503" s="5" t="str">
        <f t="shared" si="225"/>
        <v>katC</v>
      </c>
      <c r="AG6503" s="153"/>
      <c r="AH6503" s="153"/>
      <c r="AI6503" t="s">
        <v>236</v>
      </c>
      <c r="AJ6503" t="s">
        <v>17878</v>
      </c>
      <c r="AK6503" s="9" t="str">
        <f>VLOOKUP(Y6503,zdroj!D:AJ,33,0)</f>
        <v>katC</v>
      </c>
    </row>
    <row r="6504" spans="8:37" x14ac:dyDescent="0.25">
      <c r="H6504" s="8"/>
      <c r="I6504" s="8"/>
      <c r="N6504" s="23"/>
      <c r="O6504" s="24"/>
      <c r="P6504" s="19"/>
      <c r="Q6504" s="19"/>
      <c r="R6504" s="19"/>
      <c r="U6504" s="27"/>
      <c r="Y6504" s="9" t="s">
        <v>594</v>
      </c>
      <c r="Z6504" s="9" t="s">
        <v>462</v>
      </c>
      <c r="AA6504" s="9" t="s">
        <v>199</v>
      </c>
      <c r="AB6504" s="9">
        <v>8028982</v>
      </c>
      <c r="AC6504" s="9" t="s">
        <v>7279</v>
      </c>
      <c r="AD6504" s="9" t="s">
        <v>226</v>
      </c>
      <c r="AE6504" s="5">
        <f t="shared" si="224"/>
        <v>0</v>
      </c>
      <c r="AF6504" s="5" t="str">
        <f t="shared" si="225"/>
        <v>katC</v>
      </c>
      <c r="AG6504" s="153"/>
      <c r="AH6504" s="153"/>
      <c r="AI6504" t="s">
        <v>17879</v>
      </c>
      <c r="AJ6504" t="s">
        <v>17878</v>
      </c>
      <c r="AK6504" s="9" t="str">
        <f>VLOOKUP(Y6504,zdroj!D:AJ,33,0)</f>
        <v>katC</v>
      </c>
    </row>
    <row r="6505" spans="8:37" x14ac:dyDescent="0.25">
      <c r="H6505" s="8"/>
      <c r="I6505" s="8"/>
      <c r="N6505" s="23"/>
      <c r="O6505" s="24"/>
      <c r="P6505" s="19"/>
      <c r="Q6505" s="19"/>
      <c r="R6505" s="19"/>
      <c r="U6505" s="27"/>
      <c r="Y6505" s="9" t="s">
        <v>594</v>
      </c>
      <c r="Z6505" s="9" t="s">
        <v>462</v>
      </c>
      <c r="AA6505" s="9" t="s">
        <v>199</v>
      </c>
      <c r="AB6505" s="9">
        <v>8028991</v>
      </c>
      <c r="AC6505" s="9" t="s">
        <v>7280</v>
      </c>
      <c r="AD6505" s="9" t="s">
        <v>800</v>
      </c>
      <c r="AE6505" s="5">
        <f t="shared" si="224"/>
        <v>0</v>
      </c>
      <c r="AF6505" s="5" t="str">
        <f t="shared" si="225"/>
        <v>Pokryto</v>
      </c>
      <c r="AG6505" s="153"/>
      <c r="AH6505" s="153"/>
      <c r="AI6505" t="s">
        <v>201</v>
      </c>
      <c r="AJ6505" t="s">
        <v>800</v>
      </c>
      <c r="AK6505" s="9" t="str">
        <f>VLOOKUP(Y6505,zdroj!D:AJ,33,0)</f>
        <v>katC</v>
      </c>
    </row>
    <row r="6506" spans="8:37" x14ac:dyDescent="0.25">
      <c r="H6506" s="8"/>
      <c r="I6506" s="8"/>
      <c r="N6506" s="23"/>
      <c r="O6506" s="24"/>
      <c r="P6506" s="19"/>
      <c r="Q6506" s="19"/>
      <c r="R6506" s="19"/>
      <c r="U6506" s="27"/>
      <c r="Y6506" s="9" t="s">
        <v>594</v>
      </c>
      <c r="Z6506" s="9" t="s">
        <v>462</v>
      </c>
      <c r="AA6506" s="9" t="s">
        <v>199</v>
      </c>
      <c r="AB6506" s="9">
        <v>75867486</v>
      </c>
      <c r="AC6506" s="9" t="s">
        <v>7281</v>
      </c>
      <c r="AD6506" s="9" t="s">
        <v>800</v>
      </c>
      <c r="AE6506" s="5">
        <f t="shared" si="224"/>
        <v>0</v>
      </c>
      <c r="AF6506" s="5" t="str">
        <f t="shared" si="225"/>
        <v>Pokryto</v>
      </c>
      <c r="AG6506" s="153"/>
      <c r="AH6506" s="153"/>
      <c r="AI6506" t="s">
        <v>201</v>
      </c>
      <c r="AJ6506" t="s">
        <v>800</v>
      </c>
      <c r="AK6506" s="9" t="str">
        <f>VLOOKUP(Y6506,zdroj!D:AJ,33,0)</f>
        <v>katC</v>
      </c>
    </row>
    <row r="6507" spans="8:37" x14ac:dyDescent="0.25">
      <c r="H6507" s="8"/>
      <c r="I6507" s="8"/>
      <c r="N6507" s="23"/>
      <c r="O6507" s="24"/>
      <c r="P6507" s="19"/>
      <c r="Q6507" s="19"/>
      <c r="R6507" s="19"/>
      <c r="U6507" s="27"/>
      <c r="Y6507" s="9" t="s">
        <v>594</v>
      </c>
      <c r="Z6507" s="9" t="s">
        <v>462</v>
      </c>
      <c r="AA6507" s="9" t="s">
        <v>199</v>
      </c>
      <c r="AB6507" s="9">
        <v>8029008</v>
      </c>
      <c r="AC6507" s="9" t="s">
        <v>7282</v>
      </c>
      <c r="AD6507" s="9" t="s">
        <v>226</v>
      </c>
      <c r="AE6507" s="5">
        <f t="shared" si="224"/>
        <v>0</v>
      </c>
      <c r="AF6507" s="5" t="str">
        <f t="shared" si="225"/>
        <v>katC</v>
      </c>
      <c r="AG6507" s="153"/>
      <c r="AH6507" s="153"/>
      <c r="AI6507" t="s">
        <v>201</v>
      </c>
      <c r="AJ6507" t="s">
        <v>340</v>
      </c>
      <c r="AK6507" s="9" t="str">
        <f>VLOOKUP(Y6507,zdroj!D:AJ,33,0)</f>
        <v>katC</v>
      </c>
    </row>
    <row r="6508" spans="8:37" x14ac:dyDescent="0.25">
      <c r="H6508" s="8"/>
      <c r="I6508" s="8"/>
      <c r="N6508" s="23"/>
      <c r="O6508" s="24"/>
      <c r="P6508" s="19"/>
      <c r="Q6508" s="19"/>
      <c r="R6508" s="19"/>
      <c r="U6508" s="27"/>
      <c r="Y6508" s="9" t="s">
        <v>594</v>
      </c>
      <c r="Z6508" s="9" t="s">
        <v>462</v>
      </c>
      <c r="AA6508" s="9" t="s">
        <v>199</v>
      </c>
      <c r="AB6508" s="9">
        <v>8029016</v>
      </c>
      <c r="AC6508" s="9" t="s">
        <v>7283</v>
      </c>
      <c r="AD6508" s="9" t="s">
        <v>800</v>
      </c>
      <c r="AE6508" s="5">
        <f t="shared" si="224"/>
        <v>0</v>
      </c>
      <c r="AF6508" s="5" t="str">
        <f t="shared" si="225"/>
        <v>Pokryto</v>
      </c>
      <c r="AG6508" s="153"/>
      <c r="AH6508" s="153"/>
      <c r="AI6508" t="s">
        <v>201</v>
      </c>
      <c r="AJ6508" t="s">
        <v>800</v>
      </c>
      <c r="AK6508" s="9" t="str">
        <f>VLOOKUP(Y6508,zdroj!D:AJ,33,0)</f>
        <v>katC</v>
      </c>
    </row>
    <row r="6509" spans="8:37" x14ac:dyDescent="0.25">
      <c r="H6509" s="8"/>
      <c r="I6509" s="8"/>
      <c r="N6509" s="23"/>
      <c r="O6509" s="24"/>
      <c r="P6509" s="19"/>
      <c r="Q6509" s="19"/>
      <c r="R6509" s="19"/>
      <c r="U6509" s="27"/>
      <c r="Y6509" s="9" t="s">
        <v>594</v>
      </c>
      <c r="Z6509" s="9" t="s">
        <v>462</v>
      </c>
      <c r="AA6509" s="9" t="s">
        <v>199</v>
      </c>
      <c r="AB6509" s="9">
        <v>8029024</v>
      </c>
      <c r="AC6509" s="9" t="s">
        <v>7284</v>
      </c>
      <c r="AD6509" s="9" t="s">
        <v>800</v>
      </c>
      <c r="AE6509" s="5">
        <f t="shared" si="224"/>
        <v>0</v>
      </c>
      <c r="AF6509" s="5" t="str">
        <f t="shared" si="225"/>
        <v>Pokryto</v>
      </c>
      <c r="AG6509" s="153"/>
      <c r="AH6509" s="153"/>
      <c r="AI6509" t="s">
        <v>201</v>
      </c>
      <c r="AJ6509" t="s">
        <v>800</v>
      </c>
      <c r="AK6509" s="9" t="str">
        <f>VLOOKUP(Y6509,zdroj!D:AJ,33,0)</f>
        <v>katC</v>
      </c>
    </row>
    <row r="6510" spans="8:37" x14ac:dyDescent="0.25">
      <c r="H6510" s="8"/>
      <c r="I6510" s="8"/>
      <c r="N6510" s="23"/>
      <c r="O6510" s="24"/>
      <c r="P6510" s="19"/>
      <c r="Q6510" s="19"/>
      <c r="R6510" s="19"/>
      <c r="U6510" s="27"/>
      <c r="Y6510" s="9" t="s">
        <v>594</v>
      </c>
      <c r="Z6510" s="9" t="s">
        <v>462</v>
      </c>
      <c r="AA6510" s="9" t="s">
        <v>199</v>
      </c>
      <c r="AB6510" s="9">
        <v>8029032</v>
      </c>
      <c r="AC6510" s="9" t="s">
        <v>7285</v>
      </c>
      <c r="AD6510" s="9" t="s">
        <v>226</v>
      </c>
      <c r="AE6510" s="5">
        <f t="shared" si="224"/>
        <v>0</v>
      </c>
      <c r="AF6510" s="5" t="str">
        <f t="shared" si="225"/>
        <v>katC</v>
      </c>
      <c r="AG6510" s="153"/>
      <c r="AH6510" s="153"/>
      <c r="AI6510" t="s">
        <v>236</v>
      </c>
      <c r="AJ6510" t="s">
        <v>17878</v>
      </c>
      <c r="AK6510" s="9" t="str">
        <f>VLOOKUP(Y6510,zdroj!D:AJ,33,0)</f>
        <v>katC</v>
      </c>
    </row>
    <row r="6511" spans="8:37" x14ac:dyDescent="0.25">
      <c r="H6511" s="8"/>
      <c r="I6511" s="8"/>
      <c r="N6511" s="23"/>
      <c r="O6511" s="24"/>
      <c r="P6511" s="19"/>
      <c r="Q6511" s="19"/>
      <c r="R6511" s="19"/>
      <c r="U6511" s="27"/>
      <c r="Y6511" s="9" t="s">
        <v>594</v>
      </c>
      <c r="Z6511" s="9" t="s">
        <v>462</v>
      </c>
      <c r="AA6511" s="9" t="s">
        <v>199</v>
      </c>
      <c r="AB6511" s="9">
        <v>74694936</v>
      </c>
      <c r="AC6511" s="9" t="s">
        <v>7286</v>
      </c>
      <c r="AD6511" s="9" t="s">
        <v>226</v>
      </c>
      <c r="AE6511" s="5">
        <f t="shared" si="224"/>
        <v>0</v>
      </c>
      <c r="AF6511" s="5" t="str">
        <f t="shared" si="225"/>
        <v>katC</v>
      </c>
      <c r="AG6511" s="153"/>
      <c r="AH6511" s="153"/>
      <c r="AI6511" t="s">
        <v>201</v>
      </c>
      <c r="AJ6511" t="s">
        <v>340</v>
      </c>
      <c r="AK6511" s="9" t="str">
        <f>VLOOKUP(Y6511,zdroj!D:AJ,33,0)</f>
        <v>katC</v>
      </c>
    </row>
    <row r="6512" spans="8:37" x14ac:dyDescent="0.25">
      <c r="H6512" s="8"/>
      <c r="I6512" s="8"/>
      <c r="N6512" s="23"/>
      <c r="O6512" s="24"/>
      <c r="P6512" s="19"/>
      <c r="Q6512" s="19"/>
      <c r="R6512" s="19"/>
      <c r="U6512" s="27"/>
      <c r="Y6512" s="9" t="s">
        <v>594</v>
      </c>
      <c r="Z6512" s="9" t="s">
        <v>462</v>
      </c>
      <c r="AA6512" s="9" t="s">
        <v>199</v>
      </c>
      <c r="AB6512" s="9">
        <v>8029041</v>
      </c>
      <c r="AC6512" s="9" t="s">
        <v>7287</v>
      </c>
      <c r="AD6512" s="9" t="s">
        <v>226</v>
      </c>
      <c r="AE6512" s="5">
        <f t="shared" si="224"/>
        <v>0</v>
      </c>
      <c r="AF6512" s="5" t="str">
        <f t="shared" si="225"/>
        <v>katC</v>
      </c>
      <c r="AG6512" s="153"/>
      <c r="AH6512" s="153"/>
      <c r="AI6512" t="s">
        <v>201</v>
      </c>
      <c r="AJ6512" t="s">
        <v>340</v>
      </c>
      <c r="AK6512" s="9" t="str">
        <f>VLOOKUP(Y6512,zdroj!D:AJ,33,0)</f>
        <v>katC</v>
      </c>
    </row>
    <row r="6513" spans="8:37" x14ac:dyDescent="0.25">
      <c r="H6513" s="8"/>
      <c r="I6513" s="8"/>
      <c r="N6513" s="23"/>
      <c r="O6513" s="24"/>
      <c r="P6513" s="19"/>
      <c r="Q6513" s="19"/>
      <c r="R6513" s="19"/>
      <c r="U6513" s="27"/>
      <c r="Y6513" s="9" t="s">
        <v>594</v>
      </c>
      <c r="Z6513" s="9" t="s">
        <v>462</v>
      </c>
      <c r="AA6513" s="9" t="s">
        <v>199</v>
      </c>
      <c r="AB6513" s="9">
        <v>73319961</v>
      </c>
      <c r="AC6513" s="9" t="s">
        <v>7288</v>
      </c>
      <c r="AD6513" s="9" t="s">
        <v>226</v>
      </c>
      <c r="AE6513" s="5">
        <f t="shared" si="224"/>
        <v>0</v>
      </c>
      <c r="AF6513" s="5" t="str">
        <f t="shared" si="225"/>
        <v>katC</v>
      </c>
      <c r="AG6513" s="153"/>
      <c r="AH6513" s="153"/>
      <c r="AI6513" t="s">
        <v>201</v>
      </c>
      <c r="AJ6513" t="s">
        <v>340</v>
      </c>
      <c r="AK6513" s="9" t="str">
        <f>VLOOKUP(Y6513,zdroj!D:AJ,33,0)</f>
        <v>katC</v>
      </c>
    </row>
    <row r="6514" spans="8:37" x14ac:dyDescent="0.25">
      <c r="H6514" s="8"/>
      <c r="I6514" s="8"/>
      <c r="N6514" s="23"/>
      <c r="O6514" s="24"/>
      <c r="P6514" s="19"/>
      <c r="Q6514" s="19"/>
      <c r="R6514" s="19"/>
      <c r="U6514" s="27"/>
      <c r="Y6514" s="9" t="s">
        <v>594</v>
      </c>
      <c r="Z6514" s="9" t="s">
        <v>462</v>
      </c>
      <c r="AA6514" s="9" t="s">
        <v>199</v>
      </c>
      <c r="AB6514" s="9">
        <v>8028141</v>
      </c>
      <c r="AC6514" s="9" t="s">
        <v>7289</v>
      </c>
      <c r="AD6514" s="9" t="s">
        <v>226</v>
      </c>
      <c r="AE6514" s="5">
        <f t="shared" si="224"/>
        <v>0</v>
      </c>
      <c r="AF6514" s="5" t="str">
        <f t="shared" si="225"/>
        <v>katC</v>
      </c>
      <c r="AG6514" s="153"/>
      <c r="AH6514" s="153"/>
      <c r="AI6514" t="s">
        <v>201</v>
      </c>
      <c r="AJ6514" t="s">
        <v>340</v>
      </c>
      <c r="AK6514" s="9" t="str">
        <f>VLOOKUP(Y6514,zdroj!D:AJ,33,0)</f>
        <v>katC</v>
      </c>
    </row>
    <row r="6515" spans="8:37" x14ac:dyDescent="0.25">
      <c r="H6515" s="8"/>
      <c r="I6515" s="8"/>
      <c r="N6515" s="23"/>
      <c r="O6515" s="24"/>
      <c r="P6515" s="19"/>
      <c r="Q6515" s="19"/>
      <c r="R6515" s="19"/>
      <c r="U6515" s="27"/>
      <c r="Y6515" s="9" t="s">
        <v>594</v>
      </c>
      <c r="Z6515" s="9" t="s">
        <v>462</v>
      </c>
      <c r="AA6515" s="9" t="s">
        <v>199</v>
      </c>
      <c r="AB6515" s="9">
        <v>75281171</v>
      </c>
      <c r="AC6515" s="9" t="s">
        <v>7290</v>
      </c>
      <c r="AD6515" s="9" t="s">
        <v>226</v>
      </c>
      <c r="AE6515" s="5">
        <f t="shared" si="224"/>
        <v>0</v>
      </c>
      <c r="AF6515" s="5" t="str">
        <f t="shared" si="225"/>
        <v>katC</v>
      </c>
      <c r="AG6515" s="153"/>
      <c r="AH6515" s="153"/>
      <c r="AI6515" t="s">
        <v>17879</v>
      </c>
      <c r="AJ6515" t="s">
        <v>17878</v>
      </c>
      <c r="AK6515" s="9" t="str">
        <f>VLOOKUP(Y6515,zdroj!D:AJ,33,0)</f>
        <v>katC</v>
      </c>
    </row>
    <row r="6516" spans="8:37" x14ac:dyDescent="0.25">
      <c r="H6516" s="8"/>
      <c r="I6516" s="8"/>
      <c r="N6516" s="23"/>
      <c r="O6516" s="24"/>
      <c r="P6516" s="19"/>
      <c r="Q6516" s="19"/>
      <c r="R6516" s="19"/>
      <c r="U6516" s="27"/>
      <c r="Y6516" s="9" t="s">
        <v>594</v>
      </c>
      <c r="Z6516" s="9" t="s">
        <v>462</v>
      </c>
      <c r="AA6516" s="9" t="s">
        <v>199</v>
      </c>
      <c r="AB6516" s="9">
        <v>8029059</v>
      </c>
      <c r="AC6516" s="9" t="s">
        <v>7291</v>
      </c>
      <c r="AD6516" s="9" t="s">
        <v>226</v>
      </c>
      <c r="AE6516" s="5">
        <f t="shared" si="224"/>
        <v>0</v>
      </c>
      <c r="AF6516" s="5" t="str">
        <f t="shared" si="225"/>
        <v>katC</v>
      </c>
      <c r="AG6516" s="153"/>
      <c r="AH6516" s="153"/>
      <c r="AI6516" t="s">
        <v>17880</v>
      </c>
      <c r="AJ6516" t="s">
        <v>17878</v>
      </c>
      <c r="AK6516" s="9" t="str">
        <f>VLOOKUP(Y6516,zdroj!D:AJ,33,0)</f>
        <v>katC</v>
      </c>
    </row>
    <row r="6517" spans="8:37" x14ac:dyDescent="0.25">
      <c r="H6517" s="8"/>
      <c r="I6517" s="8"/>
      <c r="N6517" s="23"/>
      <c r="O6517" s="24"/>
      <c r="P6517" s="19"/>
      <c r="Q6517" s="19"/>
      <c r="R6517" s="19"/>
      <c r="U6517" s="27"/>
      <c r="Y6517" s="9" t="s">
        <v>594</v>
      </c>
      <c r="Z6517" s="9" t="s">
        <v>462</v>
      </c>
      <c r="AA6517" s="9" t="s">
        <v>199</v>
      </c>
      <c r="AB6517" s="9">
        <v>30813794</v>
      </c>
      <c r="AC6517" s="9" t="s">
        <v>7292</v>
      </c>
      <c r="AD6517" s="9" t="s">
        <v>226</v>
      </c>
      <c r="AE6517" s="5">
        <f t="shared" si="224"/>
        <v>0</v>
      </c>
      <c r="AF6517" s="5" t="str">
        <f t="shared" si="225"/>
        <v>katC</v>
      </c>
      <c r="AG6517" s="153"/>
      <c r="AH6517" s="153"/>
      <c r="AI6517" t="s">
        <v>201</v>
      </c>
      <c r="AJ6517" t="s">
        <v>340</v>
      </c>
      <c r="AK6517" s="9" t="str">
        <f>VLOOKUP(Y6517,zdroj!D:AJ,33,0)</f>
        <v>katC</v>
      </c>
    </row>
    <row r="6518" spans="8:37" x14ac:dyDescent="0.25">
      <c r="H6518" s="8"/>
      <c r="I6518" s="8"/>
      <c r="N6518" s="23"/>
      <c r="O6518" s="24"/>
      <c r="P6518" s="19"/>
      <c r="Q6518" s="19"/>
      <c r="R6518" s="19"/>
      <c r="U6518" s="27"/>
      <c r="Y6518" s="9" t="s">
        <v>594</v>
      </c>
      <c r="Z6518" s="9" t="s">
        <v>462</v>
      </c>
      <c r="AA6518" s="9" t="s">
        <v>199</v>
      </c>
      <c r="AB6518" s="9">
        <v>8029067</v>
      </c>
      <c r="AC6518" s="9" t="s">
        <v>7293</v>
      </c>
      <c r="AD6518" s="9" t="s">
        <v>800</v>
      </c>
      <c r="AE6518" s="5">
        <f t="shared" si="224"/>
        <v>0</v>
      </c>
      <c r="AF6518" s="5" t="str">
        <f t="shared" si="225"/>
        <v>Pokryto</v>
      </c>
      <c r="AG6518" s="153"/>
      <c r="AH6518" s="153"/>
      <c r="AI6518" t="s">
        <v>201</v>
      </c>
      <c r="AJ6518" t="s">
        <v>800</v>
      </c>
      <c r="AK6518" s="9" t="str">
        <f>VLOOKUP(Y6518,zdroj!D:AJ,33,0)</f>
        <v>katC</v>
      </c>
    </row>
    <row r="6519" spans="8:37" x14ac:dyDescent="0.25">
      <c r="H6519" s="8"/>
      <c r="I6519" s="8"/>
      <c r="N6519" s="23"/>
      <c r="O6519" s="24"/>
      <c r="P6519" s="19"/>
      <c r="Q6519" s="19"/>
      <c r="R6519" s="19"/>
      <c r="U6519" s="27"/>
      <c r="Y6519" s="9" t="s">
        <v>594</v>
      </c>
      <c r="Z6519" s="9" t="s">
        <v>462</v>
      </c>
      <c r="AA6519" s="9" t="s">
        <v>199</v>
      </c>
      <c r="AB6519" s="9">
        <v>8029075</v>
      </c>
      <c r="AC6519" s="9" t="s">
        <v>7294</v>
      </c>
      <c r="AD6519" s="9" t="s">
        <v>800</v>
      </c>
      <c r="AE6519" s="5">
        <f t="shared" si="224"/>
        <v>0</v>
      </c>
      <c r="AF6519" s="5" t="str">
        <f t="shared" si="225"/>
        <v>Pokryto</v>
      </c>
      <c r="AG6519" s="153"/>
      <c r="AH6519" s="153"/>
      <c r="AI6519" t="s">
        <v>201</v>
      </c>
      <c r="AJ6519" t="s">
        <v>800</v>
      </c>
      <c r="AK6519" s="9" t="str">
        <f>VLOOKUP(Y6519,zdroj!D:AJ,33,0)</f>
        <v>katC</v>
      </c>
    </row>
    <row r="6520" spans="8:37" x14ac:dyDescent="0.25">
      <c r="H6520" s="8"/>
      <c r="I6520" s="8"/>
      <c r="N6520" s="23"/>
      <c r="O6520" s="24"/>
      <c r="P6520" s="19"/>
      <c r="Q6520" s="19"/>
      <c r="R6520" s="19"/>
      <c r="U6520" s="27"/>
      <c r="Y6520" s="9" t="s">
        <v>594</v>
      </c>
      <c r="Z6520" s="9" t="s">
        <v>462</v>
      </c>
      <c r="AA6520" s="9" t="s">
        <v>199</v>
      </c>
      <c r="AB6520" s="9">
        <v>8029083</v>
      </c>
      <c r="AC6520" s="9" t="s">
        <v>7295</v>
      </c>
      <c r="AD6520" s="9" t="s">
        <v>226</v>
      </c>
      <c r="AE6520" s="5">
        <f t="shared" si="224"/>
        <v>0</v>
      </c>
      <c r="AF6520" s="5" t="str">
        <f t="shared" si="225"/>
        <v>katC</v>
      </c>
      <c r="AG6520" s="153"/>
      <c r="AH6520" s="153"/>
      <c r="AI6520" t="s">
        <v>17879</v>
      </c>
      <c r="AJ6520" t="s">
        <v>17878</v>
      </c>
      <c r="AK6520" s="9" t="str">
        <f>VLOOKUP(Y6520,zdroj!D:AJ,33,0)</f>
        <v>katC</v>
      </c>
    </row>
    <row r="6521" spans="8:37" x14ac:dyDescent="0.25">
      <c r="H6521" s="8"/>
      <c r="I6521" s="8"/>
      <c r="N6521" s="23"/>
      <c r="O6521" s="24"/>
      <c r="P6521" s="19"/>
      <c r="Q6521" s="19"/>
      <c r="R6521" s="19"/>
      <c r="U6521" s="27"/>
      <c r="Y6521" s="9" t="s">
        <v>594</v>
      </c>
      <c r="Z6521" s="9" t="s">
        <v>462</v>
      </c>
      <c r="AA6521" s="9" t="s">
        <v>199</v>
      </c>
      <c r="AB6521" s="9">
        <v>72939877</v>
      </c>
      <c r="AC6521" s="9" t="s">
        <v>7296</v>
      </c>
      <c r="AD6521" s="9" t="s">
        <v>226</v>
      </c>
      <c r="AE6521" s="5">
        <f t="shared" si="224"/>
        <v>0</v>
      </c>
      <c r="AF6521" s="5" t="str">
        <f t="shared" si="225"/>
        <v>katC</v>
      </c>
      <c r="AG6521" s="153"/>
      <c r="AH6521" s="153"/>
      <c r="AI6521" t="s">
        <v>201</v>
      </c>
      <c r="AJ6521" t="s">
        <v>340</v>
      </c>
      <c r="AK6521" s="9" t="str">
        <f>VLOOKUP(Y6521,zdroj!D:AJ,33,0)</f>
        <v>katC</v>
      </c>
    </row>
    <row r="6522" spans="8:37" x14ac:dyDescent="0.25">
      <c r="H6522" s="8"/>
      <c r="I6522" s="8"/>
      <c r="N6522" s="23"/>
      <c r="O6522" s="24"/>
      <c r="P6522" s="19"/>
      <c r="Q6522" s="19"/>
      <c r="R6522" s="19"/>
      <c r="U6522" s="27"/>
      <c r="Y6522" s="9" t="s">
        <v>594</v>
      </c>
      <c r="Z6522" s="9" t="s">
        <v>462</v>
      </c>
      <c r="AA6522" s="9" t="s">
        <v>199</v>
      </c>
      <c r="AB6522" s="9">
        <v>8029091</v>
      </c>
      <c r="AC6522" s="9" t="s">
        <v>7297</v>
      </c>
      <c r="AD6522" s="9" t="s">
        <v>800</v>
      </c>
      <c r="AE6522" s="5">
        <f t="shared" si="224"/>
        <v>0</v>
      </c>
      <c r="AF6522" s="5" t="str">
        <f t="shared" si="225"/>
        <v>Pokryto</v>
      </c>
      <c r="AG6522" s="153"/>
      <c r="AH6522" s="153"/>
      <c r="AI6522" t="s">
        <v>201</v>
      </c>
      <c r="AJ6522" t="s">
        <v>800</v>
      </c>
      <c r="AK6522" s="9" t="str">
        <f>VLOOKUP(Y6522,zdroj!D:AJ,33,0)</f>
        <v>katC</v>
      </c>
    </row>
    <row r="6523" spans="8:37" x14ac:dyDescent="0.25">
      <c r="H6523" s="8"/>
      <c r="I6523" s="8"/>
      <c r="N6523" s="23"/>
      <c r="O6523" s="24"/>
      <c r="P6523" s="19"/>
      <c r="Q6523" s="19"/>
      <c r="R6523" s="19"/>
      <c r="U6523" s="27"/>
      <c r="Y6523" s="9" t="s">
        <v>594</v>
      </c>
      <c r="Z6523" s="9" t="s">
        <v>462</v>
      </c>
      <c r="AA6523" s="9" t="s">
        <v>199</v>
      </c>
      <c r="AB6523" s="9">
        <v>79992633</v>
      </c>
      <c r="AC6523" s="9" t="s">
        <v>7298</v>
      </c>
      <c r="AD6523" s="9" t="s">
        <v>226</v>
      </c>
      <c r="AE6523" s="5">
        <f t="shared" si="224"/>
        <v>0</v>
      </c>
      <c r="AF6523" s="5" t="str">
        <f t="shared" si="225"/>
        <v>katC</v>
      </c>
      <c r="AG6523" s="153"/>
      <c r="AH6523" s="153"/>
      <c r="AI6523" t="s">
        <v>201</v>
      </c>
      <c r="AJ6523" t="s">
        <v>340</v>
      </c>
      <c r="AK6523" s="9" t="str">
        <f>VLOOKUP(Y6523,zdroj!D:AJ,33,0)</f>
        <v>katC</v>
      </c>
    </row>
    <row r="6524" spans="8:37" x14ac:dyDescent="0.25">
      <c r="H6524" s="8"/>
      <c r="I6524" s="8"/>
      <c r="N6524" s="23"/>
      <c r="O6524" s="24"/>
      <c r="P6524" s="19"/>
      <c r="Q6524" s="19"/>
      <c r="R6524" s="19"/>
      <c r="U6524" s="27"/>
      <c r="Y6524" s="9" t="s">
        <v>594</v>
      </c>
      <c r="Z6524" s="9" t="s">
        <v>462</v>
      </c>
      <c r="AA6524" s="9" t="s">
        <v>199</v>
      </c>
      <c r="AB6524" s="9">
        <v>8029105</v>
      </c>
      <c r="AC6524" s="9" t="s">
        <v>7299</v>
      </c>
      <c r="AD6524" s="9" t="s">
        <v>800</v>
      </c>
      <c r="AE6524" s="5">
        <f t="shared" si="224"/>
        <v>0</v>
      </c>
      <c r="AF6524" s="5" t="str">
        <f t="shared" si="225"/>
        <v>Pokryto</v>
      </c>
      <c r="AG6524" s="153"/>
      <c r="AH6524" s="153"/>
      <c r="AI6524" t="s">
        <v>201</v>
      </c>
      <c r="AJ6524" t="s">
        <v>800</v>
      </c>
      <c r="AK6524" s="9" t="str">
        <f>VLOOKUP(Y6524,zdroj!D:AJ,33,0)</f>
        <v>katC</v>
      </c>
    </row>
    <row r="6525" spans="8:37" x14ac:dyDescent="0.25">
      <c r="H6525" s="8"/>
      <c r="I6525" s="8"/>
      <c r="N6525" s="23"/>
      <c r="O6525" s="24"/>
      <c r="P6525" s="19"/>
      <c r="Q6525" s="19"/>
      <c r="R6525" s="19"/>
      <c r="U6525" s="27"/>
      <c r="Y6525" s="9" t="s">
        <v>594</v>
      </c>
      <c r="Z6525" s="9" t="s">
        <v>462</v>
      </c>
      <c r="AA6525" s="9" t="s">
        <v>199</v>
      </c>
      <c r="AB6525" s="9">
        <v>8028150</v>
      </c>
      <c r="AC6525" s="9" t="s">
        <v>7300</v>
      </c>
      <c r="AD6525" s="9" t="s">
        <v>800</v>
      </c>
      <c r="AE6525" s="5">
        <f t="shared" si="224"/>
        <v>0</v>
      </c>
      <c r="AF6525" s="5" t="str">
        <f t="shared" si="225"/>
        <v>Pokryto</v>
      </c>
      <c r="AG6525" s="153"/>
      <c r="AH6525" s="153"/>
      <c r="AI6525" t="s">
        <v>201</v>
      </c>
      <c r="AJ6525" t="s">
        <v>800</v>
      </c>
      <c r="AK6525" s="9" t="str">
        <f>VLOOKUP(Y6525,zdroj!D:AJ,33,0)</f>
        <v>katC</v>
      </c>
    </row>
    <row r="6526" spans="8:37" x14ac:dyDescent="0.25">
      <c r="H6526" s="8"/>
      <c r="I6526" s="8"/>
      <c r="N6526" s="23"/>
      <c r="O6526" s="24"/>
      <c r="P6526" s="19"/>
      <c r="Q6526" s="19"/>
      <c r="R6526" s="19"/>
      <c r="U6526" s="27"/>
      <c r="Y6526" s="9" t="s">
        <v>594</v>
      </c>
      <c r="Z6526" s="9" t="s">
        <v>462</v>
      </c>
      <c r="AA6526" s="9" t="s">
        <v>199</v>
      </c>
      <c r="AB6526" s="9">
        <v>8029113</v>
      </c>
      <c r="AC6526" s="9" t="s">
        <v>7301</v>
      </c>
      <c r="AD6526" s="9" t="s">
        <v>800</v>
      </c>
      <c r="AE6526" s="5">
        <f t="shared" si="224"/>
        <v>0</v>
      </c>
      <c r="AF6526" s="5" t="str">
        <f t="shared" si="225"/>
        <v>Pokryto</v>
      </c>
      <c r="AG6526" s="153"/>
      <c r="AH6526" s="153"/>
      <c r="AI6526" t="s">
        <v>201</v>
      </c>
      <c r="AJ6526" t="s">
        <v>800</v>
      </c>
      <c r="AK6526" s="9" t="str">
        <f>VLOOKUP(Y6526,zdroj!D:AJ,33,0)</f>
        <v>katC</v>
      </c>
    </row>
    <row r="6527" spans="8:37" x14ac:dyDescent="0.25">
      <c r="H6527" s="8"/>
      <c r="I6527" s="8"/>
      <c r="N6527" s="23"/>
      <c r="O6527" s="24"/>
      <c r="P6527" s="19"/>
      <c r="Q6527" s="19"/>
      <c r="R6527" s="19"/>
      <c r="U6527" s="27"/>
      <c r="Y6527" s="9" t="s">
        <v>594</v>
      </c>
      <c r="Z6527" s="9" t="s">
        <v>462</v>
      </c>
      <c r="AA6527" s="9" t="s">
        <v>199</v>
      </c>
      <c r="AB6527" s="9">
        <v>8029121</v>
      </c>
      <c r="AC6527" s="9" t="s">
        <v>7302</v>
      </c>
      <c r="AD6527" s="9" t="s">
        <v>226</v>
      </c>
      <c r="AE6527" s="5">
        <f t="shared" si="224"/>
        <v>0</v>
      </c>
      <c r="AF6527" s="5" t="str">
        <f t="shared" si="225"/>
        <v>katC</v>
      </c>
      <c r="AG6527" s="153"/>
      <c r="AH6527" s="153"/>
      <c r="AI6527" t="s">
        <v>201</v>
      </c>
      <c r="AJ6527" t="s">
        <v>340</v>
      </c>
      <c r="AK6527" s="9" t="str">
        <f>VLOOKUP(Y6527,zdroj!D:AJ,33,0)</f>
        <v>katC</v>
      </c>
    </row>
    <row r="6528" spans="8:37" x14ac:dyDescent="0.25">
      <c r="H6528" s="8"/>
      <c r="I6528" s="8"/>
      <c r="N6528" s="23"/>
      <c r="O6528" s="24"/>
      <c r="P6528" s="19"/>
      <c r="Q6528" s="19"/>
      <c r="R6528" s="19"/>
      <c r="U6528" s="27"/>
      <c r="Y6528" s="9" t="s">
        <v>594</v>
      </c>
      <c r="Z6528" s="9" t="s">
        <v>462</v>
      </c>
      <c r="AA6528" s="9" t="s">
        <v>199</v>
      </c>
      <c r="AB6528" s="9">
        <v>25775367</v>
      </c>
      <c r="AC6528" s="9" t="s">
        <v>7303</v>
      </c>
      <c r="AD6528" s="9" t="s">
        <v>226</v>
      </c>
      <c r="AE6528" s="5">
        <f t="shared" si="224"/>
        <v>0</v>
      </c>
      <c r="AF6528" s="5" t="str">
        <f t="shared" si="225"/>
        <v>katC</v>
      </c>
      <c r="AG6528" s="153"/>
      <c r="AH6528" s="153"/>
      <c r="AI6528" t="s">
        <v>17880</v>
      </c>
      <c r="AJ6528" t="s">
        <v>17878</v>
      </c>
      <c r="AK6528" s="9" t="str">
        <f>VLOOKUP(Y6528,zdroj!D:AJ,33,0)</f>
        <v>katC</v>
      </c>
    </row>
    <row r="6529" spans="8:37" x14ac:dyDescent="0.25">
      <c r="H6529" s="8"/>
      <c r="I6529" s="8"/>
      <c r="N6529" s="23"/>
      <c r="O6529" s="24"/>
      <c r="P6529" s="19"/>
      <c r="Q6529" s="19"/>
      <c r="R6529" s="19"/>
      <c r="U6529" s="27"/>
      <c r="Y6529" s="9" t="s">
        <v>594</v>
      </c>
      <c r="Z6529" s="9" t="s">
        <v>462</v>
      </c>
      <c r="AA6529" s="9" t="s">
        <v>199</v>
      </c>
      <c r="AB6529" s="9">
        <v>8029130</v>
      </c>
      <c r="AC6529" s="9" t="s">
        <v>7304</v>
      </c>
      <c r="AD6529" s="9" t="s">
        <v>800</v>
      </c>
      <c r="AE6529" s="5">
        <f t="shared" si="224"/>
        <v>0</v>
      </c>
      <c r="AF6529" s="5" t="str">
        <f t="shared" si="225"/>
        <v>Pokryto</v>
      </c>
      <c r="AG6529" s="153"/>
      <c r="AH6529" s="153"/>
      <c r="AI6529" t="s">
        <v>201</v>
      </c>
      <c r="AJ6529" t="s">
        <v>800</v>
      </c>
      <c r="AK6529" s="9" t="str">
        <f>VLOOKUP(Y6529,zdroj!D:AJ,33,0)</f>
        <v>katC</v>
      </c>
    </row>
    <row r="6530" spans="8:37" x14ac:dyDescent="0.25">
      <c r="H6530" s="8"/>
      <c r="I6530" s="8"/>
      <c r="N6530" s="23"/>
      <c r="O6530" s="24"/>
      <c r="P6530" s="19"/>
      <c r="Q6530" s="19"/>
      <c r="R6530" s="19"/>
      <c r="U6530" s="27"/>
      <c r="Y6530" s="9" t="s">
        <v>594</v>
      </c>
      <c r="Z6530" s="9" t="s">
        <v>462</v>
      </c>
      <c r="AA6530" s="9" t="s">
        <v>199</v>
      </c>
      <c r="AB6530" s="9">
        <v>26579243</v>
      </c>
      <c r="AC6530" s="9" t="s">
        <v>7305</v>
      </c>
      <c r="AD6530" s="9" t="s">
        <v>226</v>
      </c>
      <c r="AE6530" s="5">
        <f t="shared" si="224"/>
        <v>0</v>
      </c>
      <c r="AF6530" s="5" t="str">
        <f t="shared" si="225"/>
        <v>katC</v>
      </c>
      <c r="AG6530" s="153"/>
      <c r="AH6530" s="153"/>
      <c r="AI6530" t="s">
        <v>229</v>
      </c>
      <c r="AJ6530" t="s">
        <v>17878</v>
      </c>
      <c r="AK6530" s="9" t="str">
        <f>VLOOKUP(Y6530,zdroj!D:AJ,33,0)</f>
        <v>katC</v>
      </c>
    </row>
    <row r="6531" spans="8:37" x14ac:dyDescent="0.25">
      <c r="H6531" s="8"/>
      <c r="I6531" s="8"/>
      <c r="N6531" s="23"/>
      <c r="O6531" s="24"/>
      <c r="P6531" s="19"/>
      <c r="Q6531" s="19"/>
      <c r="R6531" s="19"/>
      <c r="U6531" s="27"/>
      <c r="Y6531" s="9" t="s">
        <v>594</v>
      </c>
      <c r="Z6531" s="9" t="s">
        <v>462</v>
      </c>
      <c r="AA6531" s="9" t="s">
        <v>199</v>
      </c>
      <c r="AB6531" s="9">
        <v>8029148</v>
      </c>
      <c r="AC6531" s="9" t="s">
        <v>7306</v>
      </c>
      <c r="AD6531" s="9" t="s">
        <v>226</v>
      </c>
      <c r="AE6531" s="5">
        <f t="shared" si="224"/>
        <v>0</v>
      </c>
      <c r="AF6531" s="5" t="str">
        <f t="shared" si="225"/>
        <v>katC</v>
      </c>
      <c r="AG6531" s="153"/>
      <c r="AH6531" s="153"/>
      <c r="AI6531" t="s">
        <v>17879</v>
      </c>
      <c r="AJ6531" t="s">
        <v>17878</v>
      </c>
      <c r="AK6531" s="9" t="str">
        <f>VLOOKUP(Y6531,zdroj!D:AJ,33,0)</f>
        <v>katC</v>
      </c>
    </row>
    <row r="6532" spans="8:37" x14ac:dyDescent="0.25">
      <c r="H6532" s="8"/>
      <c r="I6532" s="8"/>
      <c r="N6532" s="23"/>
      <c r="O6532" s="24"/>
      <c r="P6532" s="19"/>
      <c r="Q6532" s="19"/>
      <c r="R6532" s="19"/>
      <c r="U6532" s="27"/>
      <c r="Y6532" s="9" t="s">
        <v>594</v>
      </c>
      <c r="Z6532" s="9" t="s">
        <v>462</v>
      </c>
      <c r="AA6532" s="9" t="s">
        <v>199</v>
      </c>
      <c r="AB6532" s="9">
        <v>8029156</v>
      </c>
      <c r="AC6532" s="9" t="s">
        <v>7307</v>
      </c>
      <c r="AD6532" s="9" t="s">
        <v>226</v>
      </c>
      <c r="AE6532" s="5">
        <f t="shared" si="224"/>
        <v>0</v>
      </c>
      <c r="AF6532" s="5" t="str">
        <f t="shared" si="225"/>
        <v>katC</v>
      </c>
      <c r="AG6532" s="153"/>
      <c r="AH6532" s="153"/>
      <c r="AI6532" t="s">
        <v>229</v>
      </c>
      <c r="AJ6532" t="s">
        <v>17878</v>
      </c>
      <c r="AK6532" s="9" t="str">
        <f>VLOOKUP(Y6532,zdroj!D:AJ,33,0)</f>
        <v>katC</v>
      </c>
    </row>
    <row r="6533" spans="8:37" x14ac:dyDescent="0.25">
      <c r="H6533" s="8"/>
      <c r="I6533" s="8"/>
      <c r="N6533" s="23"/>
      <c r="O6533" s="24"/>
      <c r="P6533" s="19"/>
      <c r="Q6533" s="19"/>
      <c r="R6533" s="19"/>
      <c r="U6533" s="27"/>
      <c r="Y6533" s="9" t="s">
        <v>594</v>
      </c>
      <c r="Z6533" s="9" t="s">
        <v>462</v>
      </c>
      <c r="AA6533" s="9" t="s">
        <v>199</v>
      </c>
      <c r="AB6533" s="9">
        <v>8029164</v>
      </c>
      <c r="AC6533" s="9" t="s">
        <v>7308</v>
      </c>
      <c r="AD6533" s="9" t="s">
        <v>800</v>
      </c>
      <c r="AE6533" s="5">
        <f t="shared" si="224"/>
        <v>0</v>
      </c>
      <c r="AF6533" s="5" t="str">
        <f t="shared" si="225"/>
        <v>Pokryto</v>
      </c>
      <c r="AG6533" s="153"/>
      <c r="AH6533" s="153"/>
      <c r="AI6533" t="s">
        <v>201</v>
      </c>
      <c r="AJ6533" t="s">
        <v>800</v>
      </c>
      <c r="AK6533" s="9" t="str">
        <f>VLOOKUP(Y6533,zdroj!D:AJ,33,0)</f>
        <v>katC</v>
      </c>
    </row>
    <row r="6534" spans="8:37" x14ac:dyDescent="0.25">
      <c r="H6534" s="8"/>
      <c r="I6534" s="8"/>
      <c r="N6534" s="23"/>
      <c r="O6534" s="24"/>
      <c r="P6534" s="19"/>
      <c r="Q6534" s="19"/>
      <c r="R6534" s="19"/>
      <c r="U6534" s="27"/>
      <c r="Y6534" s="9" t="s">
        <v>594</v>
      </c>
      <c r="Z6534" s="9" t="s">
        <v>462</v>
      </c>
      <c r="AA6534" s="9" t="s">
        <v>199</v>
      </c>
      <c r="AB6534" s="9">
        <v>8029172</v>
      </c>
      <c r="AC6534" s="9" t="s">
        <v>7309</v>
      </c>
      <c r="AD6534" s="9" t="s">
        <v>226</v>
      </c>
      <c r="AE6534" s="5">
        <f t="shared" si="224"/>
        <v>0</v>
      </c>
      <c r="AF6534" s="5" t="str">
        <f t="shared" si="225"/>
        <v>katC</v>
      </c>
      <c r="AG6534" s="153"/>
      <c r="AH6534" s="153"/>
      <c r="AI6534" t="s">
        <v>201</v>
      </c>
      <c r="AJ6534" t="s">
        <v>340</v>
      </c>
      <c r="AK6534" s="9" t="str">
        <f>VLOOKUP(Y6534,zdroj!D:AJ,33,0)</f>
        <v>katC</v>
      </c>
    </row>
    <row r="6535" spans="8:37" x14ac:dyDescent="0.25">
      <c r="H6535" s="8"/>
      <c r="I6535" s="8"/>
      <c r="N6535" s="23"/>
      <c r="O6535" s="24"/>
      <c r="P6535" s="19"/>
      <c r="Q6535" s="19"/>
      <c r="R6535" s="19"/>
      <c r="U6535" s="27"/>
      <c r="Y6535" s="9" t="s">
        <v>594</v>
      </c>
      <c r="Z6535" s="9" t="s">
        <v>462</v>
      </c>
      <c r="AA6535" s="9" t="s">
        <v>199</v>
      </c>
      <c r="AB6535" s="9">
        <v>8029181</v>
      </c>
      <c r="AC6535" s="9" t="s">
        <v>7310</v>
      </c>
      <c r="AD6535" s="9" t="s">
        <v>226</v>
      </c>
      <c r="AE6535" s="5">
        <f t="shared" si="224"/>
        <v>0</v>
      </c>
      <c r="AF6535" s="5" t="str">
        <f t="shared" si="225"/>
        <v>katC</v>
      </c>
      <c r="AG6535" s="153"/>
      <c r="AH6535" s="153"/>
      <c r="AI6535" t="s">
        <v>17879</v>
      </c>
      <c r="AJ6535" t="s">
        <v>17878</v>
      </c>
      <c r="AK6535" s="9" t="str">
        <f>VLOOKUP(Y6535,zdroj!D:AJ,33,0)</f>
        <v>katC</v>
      </c>
    </row>
    <row r="6536" spans="8:37" x14ac:dyDescent="0.25">
      <c r="H6536" s="8"/>
      <c r="I6536" s="8"/>
      <c r="N6536" s="23"/>
      <c r="O6536" s="24"/>
      <c r="P6536" s="19"/>
      <c r="Q6536" s="19"/>
      <c r="R6536" s="19"/>
      <c r="U6536" s="27"/>
      <c r="Y6536" s="9" t="s">
        <v>594</v>
      </c>
      <c r="Z6536" s="9" t="s">
        <v>462</v>
      </c>
      <c r="AA6536" s="9" t="s">
        <v>199</v>
      </c>
      <c r="AB6536" s="9">
        <v>8028168</v>
      </c>
      <c r="AC6536" s="9" t="s">
        <v>7311</v>
      </c>
      <c r="AD6536" s="9" t="s">
        <v>226</v>
      </c>
      <c r="AE6536" s="5">
        <f t="shared" si="224"/>
        <v>0</v>
      </c>
      <c r="AF6536" s="5" t="str">
        <f t="shared" si="225"/>
        <v>katC</v>
      </c>
      <c r="AG6536" s="153"/>
      <c r="AH6536" s="153"/>
      <c r="AI6536" t="s">
        <v>17879</v>
      </c>
      <c r="AJ6536" t="s">
        <v>17878</v>
      </c>
      <c r="AK6536" s="9" t="str">
        <f>VLOOKUP(Y6536,zdroj!D:AJ,33,0)</f>
        <v>katC</v>
      </c>
    </row>
    <row r="6537" spans="8:37" x14ac:dyDescent="0.25">
      <c r="H6537" s="8"/>
      <c r="I6537" s="8"/>
      <c r="N6537" s="23"/>
      <c r="O6537" s="24"/>
      <c r="P6537" s="19"/>
      <c r="Q6537" s="19"/>
      <c r="R6537" s="19"/>
      <c r="U6537" s="27"/>
      <c r="Y6537" s="9" t="s">
        <v>594</v>
      </c>
      <c r="Z6537" s="9" t="s">
        <v>462</v>
      </c>
      <c r="AA6537" s="9" t="s">
        <v>199</v>
      </c>
      <c r="AB6537" s="9">
        <v>8029199</v>
      </c>
      <c r="AC6537" s="9" t="s">
        <v>7312</v>
      </c>
      <c r="AD6537" s="9" t="s">
        <v>226</v>
      </c>
      <c r="AE6537" s="5">
        <f t="shared" si="224"/>
        <v>0</v>
      </c>
      <c r="AF6537" s="5" t="str">
        <f t="shared" si="225"/>
        <v>katC</v>
      </c>
      <c r="AG6537" s="153"/>
      <c r="AH6537" s="153"/>
      <c r="AI6537" t="s">
        <v>201</v>
      </c>
      <c r="AJ6537" t="s">
        <v>340</v>
      </c>
      <c r="AK6537" s="9" t="str">
        <f>VLOOKUP(Y6537,zdroj!D:AJ,33,0)</f>
        <v>katC</v>
      </c>
    </row>
    <row r="6538" spans="8:37" x14ac:dyDescent="0.25">
      <c r="H6538" s="8"/>
      <c r="I6538" s="8"/>
      <c r="N6538" s="23"/>
      <c r="O6538" s="24"/>
      <c r="P6538" s="19"/>
      <c r="Q6538" s="19"/>
      <c r="R6538" s="19"/>
      <c r="U6538" s="27"/>
      <c r="Y6538" s="9" t="s">
        <v>594</v>
      </c>
      <c r="Z6538" s="9" t="s">
        <v>462</v>
      </c>
      <c r="AA6538" s="9" t="s">
        <v>199</v>
      </c>
      <c r="AB6538" s="9">
        <v>8029202</v>
      </c>
      <c r="AC6538" s="9" t="s">
        <v>7313</v>
      </c>
      <c r="AD6538" s="9" t="s">
        <v>800</v>
      </c>
      <c r="AE6538" s="5">
        <f t="shared" ref="AE6538:AE6601" si="226">VLOOKUP(Y6538,K:T,10,0)</f>
        <v>0</v>
      </c>
      <c r="AF6538" s="5" t="str">
        <f t="shared" ref="AF6538:AF6601" si="227">IF(AE6538="A",IF(AD6538="katA","katB",AD6538),AD6538)</f>
        <v>Pokryto</v>
      </c>
      <c r="AG6538" s="153"/>
      <c r="AH6538" s="153"/>
      <c r="AI6538" t="s">
        <v>201</v>
      </c>
      <c r="AJ6538" t="s">
        <v>800</v>
      </c>
      <c r="AK6538" s="9" t="str">
        <f>VLOOKUP(Y6538,zdroj!D:AJ,33,0)</f>
        <v>katC</v>
      </c>
    </row>
    <row r="6539" spans="8:37" x14ac:dyDescent="0.25">
      <c r="H6539" s="8"/>
      <c r="I6539" s="8"/>
      <c r="N6539" s="23"/>
      <c r="O6539" s="24"/>
      <c r="P6539" s="19"/>
      <c r="Q6539" s="19"/>
      <c r="R6539" s="19"/>
      <c r="U6539" s="27"/>
      <c r="Y6539" s="9" t="s">
        <v>594</v>
      </c>
      <c r="Z6539" s="9" t="s">
        <v>462</v>
      </c>
      <c r="AA6539" s="9" t="s">
        <v>199</v>
      </c>
      <c r="AB6539" s="9">
        <v>8029211</v>
      </c>
      <c r="AC6539" s="9" t="s">
        <v>7314</v>
      </c>
      <c r="AD6539" s="9" t="s">
        <v>226</v>
      </c>
      <c r="AE6539" s="5">
        <f t="shared" si="226"/>
        <v>0</v>
      </c>
      <c r="AF6539" s="5" t="str">
        <f t="shared" si="227"/>
        <v>katC</v>
      </c>
      <c r="AG6539" s="153"/>
      <c r="AH6539" s="153"/>
      <c r="AI6539" t="s">
        <v>17879</v>
      </c>
      <c r="AJ6539" t="s">
        <v>17878</v>
      </c>
      <c r="AK6539" s="9" t="str">
        <f>VLOOKUP(Y6539,zdroj!D:AJ,33,0)</f>
        <v>katC</v>
      </c>
    </row>
    <row r="6540" spans="8:37" x14ac:dyDescent="0.25">
      <c r="H6540" s="8"/>
      <c r="I6540" s="8"/>
      <c r="N6540" s="23"/>
      <c r="O6540" s="24"/>
      <c r="P6540" s="19"/>
      <c r="Q6540" s="19"/>
      <c r="R6540" s="19"/>
      <c r="U6540" s="27"/>
      <c r="Y6540" s="9" t="s">
        <v>594</v>
      </c>
      <c r="Z6540" s="9" t="s">
        <v>462</v>
      </c>
      <c r="AA6540" s="9" t="s">
        <v>199</v>
      </c>
      <c r="AB6540" s="9">
        <v>8029229</v>
      </c>
      <c r="AC6540" s="9" t="s">
        <v>7315</v>
      </c>
      <c r="AD6540" s="9" t="s">
        <v>800</v>
      </c>
      <c r="AE6540" s="5">
        <f t="shared" si="226"/>
        <v>0</v>
      </c>
      <c r="AF6540" s="5" t="str">
        <f t="shared" si="227"/>
        <v>Pokryto</v>
      </c>
      <c r="AG6540" s="153"/>
      <c r="AH6540" s="153"/>
      <c r="AI6540" t="s">
        <v>201</v>
      </c>
      <c r="AJ6540" t="s">
        <v>800</v>
      </c>
      <c r="AK6540" s="9" t="str">
        <f>VLOOKUP(Y6540,zdroj!D:AJ,33,0)</f>
        <v>katC</v>
      </c>
    </row>
    <row r="6541" spans="8:37" x14ac:dyDescent="0.25">
      <c r="H6541" s="8"/>
      <c r="I6541" s="8"/>
      <c r="N6541" s="23"/>
      <c r="O6541" s="24"/>
      <c r="P6541" s="19"/>
      <c r="Q6541" s="19"/>
      <c r="R6541" s="19"/>
      <c r="U6541" s="27"/>
      <c r="Y6541" s="9" t="s">
        <v>594</v>
      </c>
      <c r="Z6541" s="9" t="s">
        <v>462</v>
      </c>
      <c r="AA6541" s="9" t="s">
        <v>199</v>
      </c>
      <c r="AB6541" s="9">
        <v>8029237</v>
      </c>
      <c r="AC6541" s="9" t="s">
        <v>7316</v>
      </c>
      <c r="AD6541" s="9" t="s">
        <v>800</v>
      </c>
      <c r="AE6541" s="5">
        <f t="shared" si="226"/>
        <v>0</v>
      </c>
      <c r="AF6541" s="5" t="str">
        <f t="shared" si="227"/>
        <v>Pokryto</v>
      </c>
      <c r="AG6541" s="153"/>
      <c r="AH6541" s="153"/>
      <c r="AI6541" t="s">
        <v>201</v>
      </c>
      <c r="AJ6541" t="s">
        <v>800</v>
      </c>
      <c r="AK6541" s="9" t="str">
        <f>VLOOKUP(Y6541,zdroj!D:AJ,33,0)</f>
        <v>katC</v>
      </c>
    </row>
    <row r="6542" spans="8:37" x14ac:dyDescent="0.25">
      <c r="H6542" s="8"/>
      <c r="I6542" s="8"/>
      <c r="N6542" s="23"/>
      <c r="O6542" s="24"/>
      <c r="P6542" s="19"/>
      <c r="Q6542" s="19"/>
      <c r="R6542" s="19"/>
      <c r="U6542" s="27"/>
      <c r="Y6542" s="9" t="s">
        <v>594</v>
      </c>
      <c r="Z6542" s="9" t="s">
        <v>462</v>
      </c>
      <c r="AA6542" s="9" t="s">
        <v>199</v>
      </c>
      <c r="AB6542" s="9">
        <v>8029245</v>
      </c>
      <c r="AC6542" s="9" t="s">
        <v>7317</v>
      </c>
      <c r="AD6542" s="9" t="s">
        <v>800</v>
      </c>
      <c r="AE6542" s="5">
        <f t="shared" si="226"/>
        <v>0</v>
      </c>
      <c r="AF6542" s="5" t="str">
        <f t="shared" si="227"/>
        <v>Pokryto</v>
      </c>
      <c r="AG6542" s="153"/>
      <c r="AH6542" s="153"/>
      <c r="AI6542" t="s">
        <v>201</v>
      </c>
      <c r="AJ6542" t="s">
        <v>800</v>
      </c>
      <c r="AK6542" s="9" t="str">
        <f>VLOOKUP(Y6542,zdroj!D:AJ,33,0)</f>
        <v>katC</v>
      </c>
    </row>
    <row r="6543" spans="8:37" x14ac:dyDescent="0.25">
      <c r="H6543" s="8"/>
      <c r="I6543" s="8"/>
      <c r="N6543" s="23"/>
      <c r="O6543" s="24"/>
      <c r="P6543" s="19"/>
      <c r="Q6543" s="19"/>
      <c r="R6543" s="19"/>
      <c r="U6543" s="27"/>
      <c r="Y6543" s="9" t="s">
        <v>594</v>
      </c>
      <c r="Z6543" s="9" t="s">
        <v>462</v>
      </c>
      <c r="AA6543" s="9" t="s">
        <v>199</v>
      </c>
      <c r="AB6543" s="9">
        <v>8029253</v>
      </c>
      <c r="AC6543" s="9" t="s">
        <v>7318</v>
      </c>
      <c r="AD6543" s="9" t="s">
        <v>226</v>
      </c>
      <c r="AE6543" s="5">
        <f t="shared" si="226"/>
        <v>0</v>
      </c>
      <c r="AF6543" s="5" t="str">
        <f t="shared" si="227"/>
        <v>katC</v>
      </c>
      <c r="AG6543" s="153"/>
      <c r="AH6543" s="153"/>
      <c r="AI6543" t="s">
        <v>17879</v>
      </c>
      <c r="AJ6543" t="s">
        <v>17878</v>
      </c>
      <c r="AK6543" s="9" t="str">
        <f>VLOOKUP(Y6543,zdroj!D:AJ,33,0)</f>
        <v>katC</v>
      </c>
    </row>
    <row r="6544" spans="8:37" x14ac:dyDescent="0.25">
      <c r="H6544" s="8"/>
      <c r="I6544" s="8"/>
      <c r="N6544" s="23"/>
      <c r="O6544" s="24"/>
      <c r="P6544" s="19"/>
      <c r="Q6544" s="19"/>
      <c r="R6544" s="19"/>
      <c r="U6544" s="27"/>
      <c r="Y6544" s="9" t="s">
        <v>594</v>
      </c>
      <c r="Z6544" s="9" t="s">
        <v>462</v>
      </c>
      <c r="AA6544" s="9" t="s">
        <v>199</v>
      </c>
      <c r="AB6544" s="9">
        <v>8029261</v>
      </c>
      <c r="AC6544" s="9" t="s">
        <v>7319</v>
      </c>
      <c r="AD6544" s="9" t="s">
        <v>800</v>
      </c>
      <c r="AE6544" s="5">
        <f t="shared" si="226"/>
        <v>0</v>
      </c>
      <c r="AF6544" s="5" t="str">
        <f t="shared" si="227"/>
        <v>Pokryto</v>
      </c>
      <c r="AG6544" s="153"/>
      <c r="AH6544" s="153"/>
      <c r="AI6544" t="s">
        <v>201</v>
      </c>
      <c r="AJ6544" t="s">
        <v>800</v>
      </c>
      <c r="AK6544" s="9" t="str">
        <f>VLOOKUP(Y6544,zdroj!D:AJ,33,0)</f>
        <v>katC</v>
      </c>
    </row>
    <row r="6545" spans="8:37" x14ac:dyDescent="0.25">
      <c r="H6545" s="8"/>
      <c r="I6545" s="8"/>
      <c r="N6545" s="23"/>
      <c r="O6545" s="24"/>
      <c r="P6545" s="19"/>
      <c r="Q6545" s="19"/>
      <c r="R6545" s="19"/>
      <c r="U6545" s="27"/>
      <c r="Y6545" s="9" t="s">
        <v>594</v>
      </c>
      <c r="Z6545" s="9" t="s">
        <v>462</v>
      </c>
      <c r="AA6545" s="9" t="s">
        <v>199</v>
      </c>
      <c r="AB6545" s="9">
        <v>8029270</v>
      </c>
      <c r="AC6545" s="9" t="s">
        <v>7320</v>
      </c>
      <c r="AD6545" s="9" t="s">
        <v>800</v>
      </c>
      <c r="AE6545" s="5">
        <f t="shared" si="226"/>
        <v>0</v>
      </c>
      <c r="AF6545" s="5" t="str">
        <f t="shared" si="227"/>
        <v>Pokryto</v>
      </c>
      <c r="AG6545" s="153"/>
      <c r="AH6545" s="153"/>
      <c r="AI6545" t="s">
        <v>201</v>
      </c>
      <c r="AJ6545" t="s">
        <v>800</v>
      </c>
      <c r="AK6545" s="9" t="str">
        <f>VLOOKUP(Y6545,zdroj!D:AJ,33,0)</f>
        <v>katC</v>
      </c>
    </row>
    <row r="6546" spans="8:37" x14ac:dyDescent="0.25">
      <c r="H6546" s="8"/>
      <c r="I6546" s="8"/>
      <c r="N6546" s="23"/>
      <c r="O6546" s="24"/>
      <c r="P6546" s="19"/>
      <c r="Q6546" s="19"/>
      <c r="R6546" s="19"/>
      <c r="U6546" s="27"/>
      <c r="Y6546" s="9" t="s">
        <v>594</v>
      </c>
      <c r="Z6546" s="9" t="s">
        <v>462</v>
      </c>
      <c r="AA6546" s="9" t="s">
        <v>199</v>
      </c>
      <c r="AB6546" s="9">
        <v>8029288</v>
      </c>
      <c r="AC6546" s="9" t="s">
        <v>7321</v>
      </c>
      <c r="AD6546" s="9" t="s">
        <v>800</v>
      </c>
      <c r="AE6546" s="5">
        <f t="shared" si="226"/>
        <v>0</v>
      </c>
      <c r="AF6546" s="5" t="str">
        <f t="shared" si="227"/>
        <v>Pokryto</v>
      </c>
      <c r="AG6546" s="153"/>
      <c r="AH6546" s="153"/>
      <c r="AI6546" t="s">
        <v>201</v>
      </c>
      <c r="AJ6546" t="s">
        <v>800</v>
      </c>
      <c r="AK6546" s="9" t="str">
        <f>VLOOKUP(Y6546,zdroj!D:AJ,33,0)</f>
        <v>katC</v>
      </c>
    </row>
    <row r="6547" spans="8:37" x14ac:dyDescent="0.25">
      <c r="H6547" s="8"/>
      <c r="I6547" s="8"/>
      <c r="N6547" s="23"/>
      <c r="O6547" s="24"/>
      <c r="P6547" s="19"/>
      <c r="Q6547" s="19"/>
      <c r="R6547" s="19"/>
      <c r="U6547" s="27"/>
      <c r="Y6547" s="9" t="s">
        <v>594</v>
      </c>
      <c r="Z6547" s="9" t="s">
        <v>462</v>
      </c>
      <c r="AA6547" s="9" t="s">
        <v>199</v>
      </c>
      <c r="AB6547" s="9">
        <v>8029296</v>
      </c>
      <c r="AC6547" s="9" t="s">
        <v>7322</v>
      </c>
      <c r="AD6547" s="9" t="s">
        <v>800</v>
      </c>
      <c r="AE6547" s="5">
        <f t="shared" si="226"/>
        <v>0</v>
      </c>
      <c r="AF6547" s="5" t="str">
        <f t="shared" si="227"/>
        <v>Pokryto</v>
      </c>
      <c r="AG6547" s="153"/>
      <c r="AH6547" s="153"/>
      <c r="AI6547" t="s">
        <v>201</v>
      </c>
      <c r="AJ6547" t="s">
        <v>800</v>
      </c>
      <c r="AK6547" s="9" t="str">
        <f>VLOOKUP(Y6547,zdroj!D:AJ,33,0)</f>
        <v>katC</v>
      </c>
    </row>
    <row r="6548" spans="8:37" x14ac:dyDescent="0.25">
      <c r="H6548" s="8"/>
      <c r="I6548" s="8"/>
      <c r="N6548" s="23"/>
      <c r="O6548" s="24"/>
      <c r="P6548" s="19"/>
      <c r="Q6548" s="19"/>
      <c r="R6548" s="19"/>
      <c r="U6548" s="27"/>
      <c r="Y6548" s="9" t="s">
        <v>594</v>
      </c>
      <c r="Z6548" s="9" t="s">
        <v>462</v>
      </c>
      <c r="AA6548" s="9" t="s">
        <v>199</v>
      </c>
      <c r="AB6548" s="9">
        <v>8029300</v>
      </c>
      <c r="AC6548" s="9" t="s">
        <v>7323</v>
      </c>
      <c r="AD6548" s="9" t="s">
        <v>800</v>
      </c>
      <c r="AE6548" s="5">
        <f t="shared" si="226"/>
        <v>0</v>
      </c>
      <c r="AF6548" s="5" t="str">
        <f t="shared" si="227"/>
        <v>Pokryto</v>
      </c>
      <c r="AG6548" s="153"/>
      <c r="AH6548" s="153"/>
      <c r="AI6548" t="s">
        <v>201</v>
      </c>
      <c r="AJ6548" t="s">
        <v>800</v>
      </c>
      <c r="AK6548" s="9" t="str">
        <f>VLOOKUP(Y6548,zdroj!D:AJ,33,0)</f>
        <v>katC</v>
      </c>
    </row>
    <row r="6549" spans="8:37" x14ac:dyDescent="0.25">
      <c r="H6549" s="8"/>
      <c r="I6549" s="8"/>
      <c r="N6549" s="23"/>
      <c r="O6549" s="24"/>
      <c r="P6549" s="19"/>
      <c r="Q6549" s="19"/>
      <c r="R6549" s="19"/>
      <c r="U6549" s="27"/>
      <c r="Y6549" s="9" t="s">
        <v>594</v>
      </c>
      <c r="Z6549" s="9" t="s">
        <v>462</v>
      </c>
      <c r="AA6549" s="9" t="s">
        <v>199</v>
      </c>
      <c r="AB6549" s="9">
        <v>8029318</v>
      </c>
      <c r="AC6549" s="9" t="s">
        <v>7324</v>
      </c>
      <c r="AD6549" s="9" t="s">
        <v>226</v>
      </c>
      <c r="AE6549" s="5">
        <f t="shared" si="226"/>
        <v>0</v>
      </c>
      <c r="AF6549" s="5" t="str">
        <f t="shared" si="227"/>
        <v>katC</v>
      </c>
      <c r="AG6549" s="153"/>
      <c r="AH6549" s="153"/>
      <c r="AI6549" t="s">
        <v>17879</v>
      </c>
      <c r="AJ6549" t="s">
        <v>17878</v>
      </c>
      <c r="AK6549" s="9" t="str">
        <f>VLOOKUP(Y6549,zdroj!D:AJ,33,0)</f>
        <v>katC</v>
      </c>
    </row>
    <row r="6550" spans="8:37" x14ac:dyDescent="0.25">
      <c r="H6550" s="8"/>
      <c r="I6550" s="8"/>
      <c r="N6550" s="23"/>
      <c r="O6550" s="24"/>
      <c r="P6550" s="19"/>
      <c r="Q6550" s="19"/>
      <c r="R6550" s="19"/>
      <c r="U6550" s="27"/>
      <c r="Y6550" s="9" t="s">
        <v>594</v>
      </c>
      <c r="Z6550" s="9" t="s">
        <v>462</v>
      </c>
      <c r="AA6550" s="9" t="s">
        <v>199</v>
      </c>
      <c r="AB6550" s="9">
        <v>8029334</v>
      </c>
      <c r="AC6550" s="9" t="s">
        <v>7325</v>
      </c>
      <c r="AD6550" s="9" t="s">
        <v>800</v>
      </c>
      <c r="AE6550" s="5">
        <f t="shared" si="226"/>
        <v>0</v>
      </c>
      <c r="AF6550" s="5" t="str">
        <f t="shared" si="227"/>
        <v>Pokryto</v>
      </c>
      <c r="AG6550" s="153"/>
      <c r="AH6550" s="153"/>
      <c r="AI6550" t="s">
        <v>201</v>
      </c>
      <c r="AJ6550" t="s">
        <v>800</v>
      </c>
      <c r="AK6550" s="9" t="str">
        <f>VLOOKUP(Y6550,zdroj!D:AJ,33,0)</f>
        <v>katC</v>
      </c>
    </row>
    <row r="6551" spans="8:37" x14ac:dyDescent="0.25">
      <c r="H6551" s="8"/>
      <c r="I6551" s="8"/>
      <c r="N6551" s="23"/>
      <c r="O6551" s="24"/>
      <c r="P6551" s="19"/>
      <c r="Q6551" s="19"/>
      <c r="R6551" s="19"/>
      <c r="U6551" s="27"/>
      <c r="Y6551" s="9" t="s">
        <v>594</v>
      </c>
      <c r="Z6551" s="9" t="s">
        <v>462</v>
      </c>
      <c r="AA6551" s="9" t="s">
        <v>199</v>
      </c>
      <c r="AB6551" s="9">
        <v>8029342</v>
      </c>
      <c r="AC6551" s="9" t="s">
        <v>7326</v>
      </c>
      <c r="AD6551" s="9" t="s">
        <v>226</v>
      </c>
      <c r="AE6551" s="5">
        <f t="shared" si="226"/>
        <v>0</v>
      </c>
      <c r="AF6551" s="5" t="str">
        <f t="shared" si="227"/>
        <v>katC</v>
      </c>
      <c r="AG6551" s="153"/>
      <c r="AH6551" s="153"/>
      <c r="AI6551" t="s">
        <v>201</v>
      </c>
      <c r="AJ6551" t="s">
        <v>340</v>
      </c>
      <c r="AK6551" s="9" t="str">
        <f>VLOOKUP(Y6551,zdroj!D:AJ,33,0)</f>
        <v>katC</v>
      </c>
    </row>
    <row r="6552" spans="8:37" x14ac:dyDescent="0.25">
      <c r="H6552" s="8"/>
      <c r="I6552" s="8"/>
      <c r="N6552" s="23"/>
      <c r="O6552" s="24"/>
      <c r="P6552" s="19"/>
      <c r="Q6552" s="19"/>
      <c r="R6552" s="19"/>
      <c r="U6552" s="27"/>
      <c r="Y6552" s="9" t="s">
        <v>594</v>
      </c>
      <c r="Z6552" s="9" t="s">
        <v>462</v>
      </c>
      <c r="AA6552" s="9" t="s">
        <v>199</v>
      </c>
      <c r="AB6552" s="9">
        <v>28378717</v>
      </c>
      <c r="AC6552" s="9" t="s">
        <v>7327</v>
      </c>
      <c r="AD6552" s="9" t="s">
        <v>226</v>
      </c>
      <c r="AE6552" s="5">
        <f t="shared" si="226"/>
        <v>0</v>
      </c>
      <c r="AF6552" s="5" t="str">
        <f t="shared" si="227"/>
        <v>katC</v>
      </c>
      <c r="AG6552" s="153"/>
      <c r="AH6552" s="153"/>
      <c r="AI6552" t="s">
        <v>17879</v>
      </c>
      <c r="AJ6552" t="s">
        <v>17878</v>
      </c>
      <c r="AK6552" s="9" t="str">
        <f>VLOOKUP(Y6552,zdroj!D:AJ,33,0)</f>
        <v>katC</v>
      </c>
    </row>
    <row r="6553" spans="8:37" x14ac:dyDescent="0.25">
      <c r="H6553" s="8"/>
      <c r="I6553" s="8"/>
      <c r="N6553" s="23"/>
      <c r="O6553" s="24"/>
      <c r="P6553" s="19"/>
      <c r="Q6553" s="19"/>
      <c r="R6553" s="19"/>
      <c r="U6553" s="27"/>
      <c r="Y6553" s="9" t="s">
        <v>594</v>
      </c>
      <c r="Z6553" s="9" t="s">
        <v>462</v>
      </c>
      <c r="AA6553" s="9" t="s">
        <v>199</v>
      </c>
      <c r="AB6553" s="9">
        <v>27734692</v>
      </c>
      <c r="AC6553" s="9" t="s">
        <v>7328</v>
      </c>
      <c r="AD6553" s="9" t="s">
        <v>226</v>
      </c>
      <c r="AE6553" s="5">
        <f t="shared" si="226"/>
        <v>0</v>
      </c>
      <c r="AF6553" s="5" t="str">
        <f t="shared" si="227"/>
        <v>katC</v>
      </c>
      <c r="AG6553" s="153"/>
      <c r="AH6553" s="153"/>
      <c r="AI6553" t="s">
        <v>201</v>
      </c>
      <c r="AJ6553" t="s">
        <v>340</v>
      </c>
      <c r="AK6553" s="9" t="str">
        <f>VLOOKUP(Y6553,zdroj!D:AJ,33,0)</f>
        <v>katC</v>
      </c>
    </row>
    <row r="6554" spans="8:37" x14ac:dyDescent="0.25">
      <c r="H6554" s="8"/>
      <c r="I6554" s="8"/>
      <c r="N6554" s="23"/>
      <c r="O6554" s="24"/>
      <c r="P6554" s="19"/>
      <c r="Q6554" s="19"/>
      <c r="R6554" s="19"/>
      <c r="U6554" s="27"/>
      <c r="Y6554" s="9" t="s">
        <v>594</v>
      </c>
      <c r="Z6554" s="9" t="s">
        <v>462</v>
      </c>
      <c r="AA6554" s="9" t="s">
        <v>199</v>
      </c>
      <c r="AB6554" s="9">
        <v>28378725</v>
      </c>
      <c r="AC6554" s="9" t="s">
        <v>7329</v>
      </c>
      <c r="AD6554" s="9" t="s">
        <v>226</v>
      </c>
      <c r="AE6554" s="5">
        <f t="shared" si="226"/>
        <v>0</v>
      </c>
      <c r="AF6554" s="5" t="str">
        <f t="shared" si="227"/>
        <v>katC</v>
      </c>
      <c r="AG6554" s="153"/>
      <c r="AH6554" s="153"/>
      <c r="AI6554" t="s">
        <v>201</v>
      </c>
      <c r="AJ6554" t="s">
        <v>340</v>
      </c>
      <c r="AK6554" s="9" t="str">
        <f>VLOOKUP(Y6554,zdroj!D:AJ,33,0)</f>
        <v>katC</v>
      </c>
    </row>
    <row r="6555" spans="8:37" x14ac:dyDescent="0.25">
      <c r="H6555" s="8"/>
      <c r="I6555" s="8"/>
      <c r="N6555" s="23"/>
      <c r="O6555" s="24"/>
      <c r="P6555" s="19"/>
      <c r="Q6555" s="19"/>
      <c r="R6555" s="19"/>
      <c r="U6555" s="27"/>
      <c r="Y6555" s="9" t="s">
        <v>594</v>
      </c>
      <c r="Z6555" s="9" t="s">
        <v>462</v>
      </c>
      <c r="AA6555" s="9" t="s">
        <v>199</v>
      </c>
      <c r="AB6555" s="9">
        <v>8029351</v>
      </c>
      <c r="AC6555" s="9" t="s">
        <v>7330</v>
      </c>
      <c r="AD6555" s="9" t="s">
        <v>226</v>
      </c>
      <c r="AE6555" s="5">
        <f t="shared" si="226"/>
        <v>0</v>
      </c>
      <c r="AF6555" s="5" t="str">
        <f t="shared" si="227"/>
        <v>katC</v>
      </c>
      <c r="AG6555" s="153"/>
      <c r="AH6555" s="153"/>
      <c r="AI6555" t="s">
        <v>201</v>
      </c>
      <c r="AJ6555" t="s">
        <v>340</v>
      </c>
      <c r="AK6555" s="9" t="str">
        <f>VLOOKUP(Y6555,zdroj!D:AJ,33,0)</f>
        <v>katC</v>
      </c>
    </row>
    <row r="6556" spans="8:37" x14ac:dyDescent="0.25">
      <c r="H6556" s="8"/>
      <c r="I6556" s="8"/>
      <c r="N6556" s="23"/>
      <c r="O6556" s="24"/>
      <c r="P6556" s="19"/>
      <c r="Q6556" s="19"/>
      <c r="R6556" s="19"/>
      <c r="U6556" s="27"/>
      <c r="Y6556" s="9" t="s">
        <v>594</v>
      </c>
      <c r="Z6556" s="9" t="s">
        <v>462</v>
      </c>
      <c r="AA6556" s="9" t="s">
        <v>199</v>
      </c>
      <c r="AB6556" s="9">
        <v>8028184</v>
      </c>
      <c r="AC6556" s="9" t="s">
        <v>7331</v>
      </c>
      <c r="AD6556" s="9" t="s">
        <v>800</v>
      </c>
      <c r="AE6556" s="5">
        <f t="shared" si="226"/>
        <v>0</v>
      </c>
      <c r="AF6556" s="5" t="str">
        <f t="shared" si="227"/>
        <v>Pokryto</v>
      </c>
      <c r="AG6556" s="153"/>
      <c r="AH6556" s="153"/>
      <c r="AI6556" t="s">
        <v>201</v>
      </c>
      <c r="AJ6556" t="s">
        <v>800</v>
      </c>
      <c r="AK6556" s="9" t="str">
        <f>VLOOKUP(Y6556,zdroj!D:AJ,33,0)</f>
        <v>katC</v>
      </c>
    </row>
    <row r="6557" spans="8:37" x14ac:dyDescent="0.25">
      <c r="H6557" s="8"/>
      <c r="I6557" s="8"/>
      <c r="N6557" s="23"/>
      <c r="O6557" s="24"/>
      <c r="P6557" s="19"/>
      <c r="Q6557" s="19"/>
      <c r="R6557" s="19"/>
      <c r="U6557" s="27"/>
      <c r="Y6557" s="9" t="s">
        <v>594</v>
      </c>
      <c r="Z6557" s="9" t="s">
        <v>462</v>
      </c>
      <c r="AA6557" s="9" t="s">
        <v>199</v>
      </c>
      <c r="AB6557" s="9">
        <v>27028054</v>
      </c>
      <c r="AC6557" s="9" t="s">
        <v>7332</v>
      </c>
      <c r="AD6557" s="9" t="s">
        <v>226</v>
      </c>
      <c r="AE6557" s="5">
        <f t="shared" si="226"/>
        <v>0</v>
      </c>
      <c r="AF6557" s="5" t="str">
        <f t="shared" si="227"/>
        <v>katC</v>
      </c>
      <c r="AG6557" s="153"/>
      <c r="AH6557" s="153"/>
      <c r="AI6557" t="s">
        <v>201</v>
      </c>
      <c r="AJ6557" t="s">
        <v>340</v>
      </c>
      <c r="AK6557" s="9" t="str">
        <f>VLOOKUP(Y6557,zdroj!D:AJ,33,0)</f>
        <v>katC</v>
      </c>
    </row>
    <row r="6558" spans="8:37" x14ac:dyDescent="0.25">
      <c r="H6558" s="8"/>
      <c r="I6558" s="8"/>
      <c r="N6558" s="23"/>
      <c r="O6558" s="24"/>
      <c r="P6558" s="19"/>
      <c r="Q6558" s="19"/>
      <c r="R6558" s="19"/>
      <c r="U6558" s="27"/>
      <c r="Y6558" s="9" t="s">
        <v>594</v>
      </c>
      <c r="Z6558" s="9" t="s">
        <v>462</v>
      </c>
      <c r="AA6558" s="9" t="s">
        <v>199</v>
      </c>
      <c r="AB6558" s="9">
        <v>26768445</v>
      </c>
      <c r="AC6558" s="9" t="s">
        <v>7333</v>
      </c>
      <c r="AD6558" s="9" t="s">
        <v>226</v>
      </c>
      <c r="AE6558" s="5">
        <f t="shared" si="226"/>
        <v>0</v>
      </c>
      <c r="AF6558" s="5" t="str">
        <f t="shared" si="227"/>
        <v>katC</v>
      </c>
      <c r="AG6558" s="153"/>
      <c r="AH6558" s="153"/>
      <c r="AI6558" t="s">
        <v>201</v>
      </c>
      <c r="AJ6558" t="s">
        <v>340</v>
      </c>
      <c r="AK6558" s="9" t="str">
        <f>VLOOKUP(Y6558,zdroj!D:AJ,33,0)</f>
        <v>katC</v>
      </c>
    </row>
    <row r="6559" spans="8:37" x14ac:dyDescent="0.25">
      <c r="H6559" s="8"/>
      <c r="I6559" s="8"/>
      <c r="N6559" s="23"/>
      <c r="O6559" s="24"/>
      <c r="P6559" s="19"/>
      <c r="Q6559" s="19"/>
      <c r="R6559" s="19"/>
      <c r="U6559" s="27"/>
      <c r="Y6559" s="9" t="s">
        <v>594</v>
      </c>
      <c r="Z6559" s="9" t="s">
        <v>462</v>
      </c>
      <c r="AA6559" s="9" t="s">
        <v>199</v>
      </c>
      <c r="AB6559" s="9">
        <v>8029369</v>
      </c>
      <c r="AC6559" s="9" t="s">
        <v>7334</v>
      </c>
      <c r="AD6559" s="9" t="s">
        <v>226</v>
      </c>
      <c r="AE6559" s="5">
        <f t="shared" si="226"/>
        <v>0</v>
      </c>
      <c r="AF6559" s="5" t="str">
        <f t="shared" si="227"/>
        <v>katC</v>
      </c>
      <c r="AG6559" s="153"/>
      <c r="AH6559" s="153"/>
      <c r="AI6559" t="s">
        <v>201</v>
      </c>
      <c r="AJ6559" t="s">
        <v>340</v>
      </c>
      <c r="AK6559" s="9" t="str">
        <f>VLOOKUP(Y6559,zdroj!D:AJ,33,0)</f>
        <v>katC</v>
      </c>
    </row>
    <row r="6560" spans="8:37" x14ac:dyDescent="0.25">
      <c r="H6560" s="8"/>
      <c r="I6560" s="8"/>
      <c r="N6560" s="23"/>
      <c r="O6560" s="24"/>
      <c r="P6560" s="19"/>
      <c r="Q6560" s="19"/>
      <c r="R6560" s="19"/>
      <c r="U6560" s="27"/>
      <c r="Y6560" s="9" t="s">
        <v>594</v>
      </c>
      <c r="Z6560" s="9" t="s">
        <v>462</v>
      </c>
      <c r="AA6560" s="9" t="s">
        <v>199</v>
      </c>
      <c r="AB6560" s="9">
        <v>8029377</v>
      </c>
      <c r="AC6560" s="9" t="s">
        <v>7335</v>
      </c>
      <c r="AD6560" s="9" t="s">
        <v>226</v>
      </c>
      <c r="AE6560" s="5">
        <f t="shared" si="226"/>
        <v>0</v>
      </c>
      <c r="AF6560" s="5" t="str">
        <f t="shared" si="227"/>
        <v>katC</v>
      </c>
      <c r="AG6560" s="153"/>
      <c r="AH6560" s="153"/>
      <c r="AI6560" t="s">
        <v>201</v>
      </c>
      <c r="AJ6560" t="s">
        <v>340</v>
      </c>
      <c r="AK6560" s="9" t="str">
        <f>VLOOKUP(Y6560,zdroj!D:AJ,33,0)</f>
        <v>katC</v>
      </c>
    </row>
    <row r="6561" spans="8:37" x14ac:dyDescent="0.25">
      <c r="H6561" s="8"/>
      <c r="I6561" s="8"/>
      <c r="N6561" s="23"/>
      <c r="O6561" s="24"/>
      <c r="P6561" s="19"/>
      <c r="Q6561" s="19"/>
      <c r="R6561" s="19"/>
      <c r="U6561" s="27"/>
      <c r="Y6561" s="9" t="s">
        <v>594</v>
      </c>
      <c r="Z6561" s="9" t="s">
        <v>462</v>
      </c>
      <c r="AA6561" s="9" t="s">
        <v>199</v>
      </c>
      <c r="AB6561" s="9">
        <v>30813808</v>
      </c>
      <c r="AC6561" s="9" t="s">
        <v>7336</v>
      </c>
      <c r="AD6561" s="9" t="s">
        <v>226</v>
      </c>
      <c r="AE6561" s="5">
        <f t="shared" si="226"/>
        <v>0</v>
      </c>
      <c r="AF6561" s="5" t="str">
        <f t="shared" si="227"/>
        <v>katC</v>
      </c>
      <c r="AG6561" s="153"/>
      <c r="AH6561" s="153"/>
      <c r="AI6561" t="s">
        <v>201</v>
      </c>
      <c r="AJ6561" t="s">
        <v>340</v>
      </c>
      <c r="AK6561" s="9" t="str">
        <f>VLOOKUP(Y6561,zdroj!D:AJ,33,0)</f>
        <v>katC</v>
      </c>
    </row>
    <row r="6562" spans="8:37" x14ac:dyDescent="0.25">
      <c r="H6562" s="8"/>
      <c r="I6562" s="8"/>
      <c r="N6562" s="23"/>
      <c r="O6562" s="24"/>
      <c r="P6562" s="19"/>
      <c r="Q6562" s="19"/>
      <c r="R6562" s="19"/>
      <c r="U6562" s="27"/>
      <c r="Y6562" s="9" t="s">
        <v>594</v>
      </c>
      <c r="Z6562" s="9" t="s">
        <v>462</v>
      </c>
      <c r="AA6562" s="9" t="s">
        <v>199</v>
      </c>
      <c r="AB6562" s="9">
        <v>8029385</v>
      </c>
      <c r="AC6562" s="9" t="s">
        <v>7337</v>
      </c>
      <c r="AD6562" s="9" t="s">
        <v>800</v>
      </c>
      <c r="AE6562" s="5">
        <f t="shared" si="226"/>
        <v>0</v>
      </c>
      <c r="AF6562" s="5" t="str">
        <f t="shared" si="227"/>
        <v>Pokryto</v>
      </c>
      <c r="AG6562" s="153"/>
      <c r="AH6562" s="153"/>
      <c r="AI6562" t="s">
        <v>201</v>
      </c>
      <c r="AJ6562" t="s">
        <v>800</v>
      </c>
      <c r="AK6562" s="9" t="str">
        <f>VLOOKUP(Y6562,zdroj!D:AJ,33,0)</f>
        <v>katC</v>
      </c>
    </row>
    <row r="6563" spans="8:37" x14ac:dyDescent="0.25">
      <c r="H6563" s="8"/>
      <c r="I6563" s="8"/>
      <c r="N6563" s="23"/>
      <c r="O6563" s="24"/>
      <c r="P6563" s="19"/>
      <c r="Q6563" s="19"/>
      <c r="R6563" s="19"/>
      <c r="U6563" s="27"/>
      <c r="Y6563" s="9" t="s">
        <v>594</v>
      </c>
      <c r="Z6563" s="9" t="s">
        <v>462</v>
      </c>
      <c r="AA6563" s="9" t="s">
        <v>199</v>
      </c>
      <c r="AB6563" s="9">
        <v>8029393</v>
      </c>
      <c r="AC6563" s="9" t="s">
        <v>7338</v>
      </c>
      <c r="AD6563" s="9" t="s">
        <v>800</v>
      </c>
      <c r="AE6563" s="5">
        <f t="shared" si="226"/>
        <v>0</v>
      </c>
      <c r="AF6563" s="5" t="str">
        <f t="shared" si="227"/>
        <v>Pokryto</v>
      </c>
      <c r="AG6563" s="153"/>
      <c r="AH6563" s="153"/>
      <c r="AI6563" t="s">
        <v>201</v>
      </c>
      <c r="AJ6563" t="s">
        <v>800</v>
      </c>
      <c r="AK6563" s="9" t="str">
        <f>VLOOKUP(Y6563,zdroj!D:AJ,33,0)</f>
        <v>katC</v>
      </c>
    </row>
    <row r="6564" spans="8:37" x14ac:dyDescent="0.25">
      <c r="H6564" s="8"/>
      <c r="I6564" s="8"/>
      <c r="N6564" s="23"/>
      <c r="O6564" s="24"/>
      <c r="P6564" s="19"/>
      <c r="Q6564" s="19"/>
      <c r="R6564" s="19"/>
      <c r="U6564" s="27"/>
      <c r="Y6564" s="9" t="s">
        <v>594</v>
      </c>
      <c r="Z6564" s="9" t="s">
        <v>462</v>
      </c>
      <c r="AA6564" s="9" t="s">
        <v>199</v>
      </c>
      <c r="AB6564" s="9">
        <v>8029407</v>
      </c>
      <c r="AC6564" s="9" t="s">
        <v>7339</v>
      </c>
      <c r="AD6564" s="9" t="s">
        <v>800</v>
      </c>
      <c r="AE6564" s="5">
        <f t="shared" si="226"/>
        <v>0</v>
      </c>
      <c r="AF6564" s="5" t="str">
        <f t="shared" si="227"/>
        <v>Pokryto</v>
      </c>
      <c r="AG6564" s="153"/>
      <c r="AH6564" s="153"/>
      <c r="AI6564" t="s">
        <v>201</v>
      </c>
      <c r="AJ6564" t="s">
        <v>800</v>
      </c>
      <c r="AK6564" s="9" t="str">
        <f>VLOOKUP(Y6564,zdroj!D:AJ,33,0)</f>
        <v>katC</v>
      </c>
    </row>
    <row r="6565" spans="8:37" x14ac:dyDescent="0.25">
      <c r="H6565" s="8"/>
      <c r="I6565" s="8"/>
      <c r="N6565" s="23"/>
      <c r="O6565" s="24"/>
      <c r="P6565" s="19"/>
      <c r="Q6565" s="19"/>
      <c r="R6565" s="19"/>
      <c r="U6565" s="27"/>
      <c r="Y6565" s="9" t="s">
        <v>594</v>
      </c>
      <c r="Z6565" s="9" t="s">
        <v>462</v>
      </c>
      <c r="AA6565" s="9" t="s">
        <v>199</v>
      </c>
      <c r="AB6565" s="9">
        <v>8029415</v>
      </c>
      <c r="AC6565" s="9" t="s">
        <v>7340</v>
      </c>
      <c r="AD6565" s="9" t="s">
        <v>800</v>
      </c>
      <c r="AE6565" s="5">
        <f t="shared" si="226"/>
        <v>0</v>
      </c>
      <c r="AF6565" s="5" t="str">
        <f t="shared" si="227"/>
        <v>Pokryto</v>
      </c>
      <c r="AG6565" s="153"/>
      <c r="AH6565" s="153"/>
      <c r="AI6565" t="s">
        <v>201</v>
      </c>
      <c r="AJ6565" t="s">
        <v>800</v>
      </c>
      <c r="AK6565" s="9" t="str">
        <f>VLOOKUP(Y6565,zdroj!D:AJ,33,0)</f>
        <v>katC</v>
      </c>
    </row>
    <row r="6566" spans="8:37" x14ac:dyDescent="0.25">
      <c r="H6566" s="8"/>
      <c r="I6566" s="8"/>
      <c r="N6566" s="23"/>
      <c r="O6566" s="24"/>
      <c r="P6566" s="19"/>
      <c r="Q6566" s="19"/>
      <c r="R6566" s="19"/>
      <c r="U6566" s="27"/>
      <c r="Y6566" s="9" t="s">
        <v>594</v>
      </c>
      <c r="Z6566" s="9" t="s">
        <v>462</v>
      </c>
      <c r="AA6566" s="9" t="s">
        <v>199</v>
      </c>
      <c r="AB6566" s="9">
        <v>8029423</v>
      </c>
      <c r="AC6566" s="9" t="s">
        <v>7341</v>
      </c>
      <c r="AD6566" s="9" t="s">
        <v>800</v>
      </c>
      <c r="AE6566" s="5">
        <f t="shared" si="226"/>
        <v>0</v>
      </c>
      <c r="AF6566" s="5" t="str">
        <f t="shared" si="227"/>
        <v>Pokryto</v>
      </c>
      <c r="AG6566" s="153"/>
      <c r="AH6566" s="153"/>
      <c r="AI6566" t="s">
        <v>201</v>
      </c>
      <c r="AJ6566" t="s">
        <v>800</v>
      </c>
      <c r="AK6566" s="9" t="str">
        <f>VLOOKUP(Y6566,zdroj!D:AJ,33,0)</f>
        <v>katC</v>
      </c>
    </row>
    <row r="6567" spans="8:37" x14ac:dyDescent="0.25">
      <c r="H6567" s="8"/>
      <c r="I6567" s="8"/>
      <c r="N6567" s="23"/>
      <c r="O6567" s="24"/>
      <c r="P6567" s="19"/>
      <c r="Q6567" s="19"/>
      <c r="R6567" s="19"/>
      <c r="U6567" s="27"/>
      <c r="Y6567" s="9" t="s">
        <v>594</v>
      </c>
      <c r="Z6567" s="9" t="s">
        <v>462</v>
      </c>
      <c r="AA6567" s="9" t="s">
        <v>199</v>
      </c>
      <c r="AB6567" s="9">
        <v>8029431</v>
      </c>
      <c r="AC6567" s="9" t="s">
        <v>7342</v>
      </c>
      <c r="AD6567" s="9" t="s">
        <v>800</v>
      </c>
      <c r="AE6567" s="5">
        <f t="shared" si="226"/>
        <v>0</v>
      </c>
      <c r="AF6567" s="5" t="str">
        <f t="shared" si="227"/>
        <v>Pokryto</v>
      </c>
      <c r="AG6567" s="153"/>
      <c r="AH6567" s="153"/>
      <c r="AI6567" t="s">
        <v>201</v>
      </c>
      <c r="AJ6567" t="s">
        <v>800</v>
      </c>
      <c r="AK6567" s="9" t="str">
        <f>VLOOKUP(Y6567,zdroj!D:AJ,33,0)</f>
        <v>katC</v>
      </c>
    </row>
    <row r="6568" spans="8:37" x14ac:dyDescent="0.25">
      <c r="H6568" s="8"/>
      <c r="I6568" s="8"/>
      <c r="N6568" s="23"/>
      <c r="O6568" s="24"/>
      <c r="P6568" s="19"/>
      <c r="Q6568" s="19"/>
      <c r="R6568" s="19"/>
      <c r="U6568" s="27"/>
      <c r="Y6568" s="9" t="s">
        <v>594</v>
      </c>
      <c r="Z6568" s="9" t="s">
        <v>462</v>
      </c>
      <c r="AA6568" s="9" t="s">
        <v>199</v>
      </c>
      <c r="AB6568" s="9">
        <v>8029440</v>
      </c>
      <c r="AC6568" s="9" t="s">
        <v>7343</v>
      </c>
      <c r="AD6568" s="9" t="s">
        <v>800</v>
      </c>
      <c r="AE6568" s="5">
        <f t="shared" si="226"/>
        <v>0</v>
      </c>
      <c r="AF6568" s="5" t="str">
        <f t="shared" si="227"/>
        <v>Pokryto</v>
      </c>
      <c r="AG6568" s="153"/>
      <c r="AH6568" s="153"/>
      <c r="AI6568" t="s">
        <v>201</v>
      </c>
      <c r="AJ6568" t="s">
        <v>800</v>
      </c>
      <c r="AK6568" s="9" t="str">
        <f>VLOOKUP(Y6568,zdroj!D:AJ,33,0)</f>
        <v>katC</v>
      </c>
    </row>
    <row r="6569" spans="8:37" x14ac:dyDescent="0.25">
      <c r="H6569" s="8"/>
      <c r="I6569" s="8"/>
      <c r="N6569" s="23"/>
      <c r="O6569" s="24"/>
      <c r="P6569" s="19"/>
      <c r="Q6569" s="19"/>
      <c r="R6569" s="19"/>
      <c r="U6569" s="27"/>
      <c r="Y6569" s="9" t="s">
        <v>594</v>
      </c>
      <c r="Z6569" s="9" t="s">
        <v>462</v>
      </c>
      <c r="AA6569" s="9" t="s">
        <v>199</v>
      </c>
      <c r="AB6569" s="9">
        <v>8029458</v>
      </c>
      <c r="AC6569" s="9" t="s">
        <v>7344</v>
      </c>
      <c r="AD6569" s="9" t="s">
        <v>800</v>
      </c>
      <c r="AE6569" s="5">
        <f t="shared" si="226"/>
        <v>0</v>
      </c>
      <c r="AF6569" s="5" t="str">
        <f t="shared" si="227"/>
        <v>Pokryto</v>
      </c>
      <c r="AG6569" s="153"/>
      <c r="AH6569" s="153"/>
      <c r="AI6569" t="s">
        <v>201</v>
      </c>
      <c r="AJ6569" t="s">
        <v>800</v>
      </c>
      <c r="AK6569" s="9" t="str">
        <f>VLOOKUP(Y6569,zdroj!D:AJ,33,0)</f>
        <v>katC</v>
      </c>
    </row>
    <row r="6570" spans="8:37" x14ac:dyDescent="0.25">
      <c r="H6570" s="8"/>
      <c r="I6570" s="8"/>
      <c r="N6570" s="23"/>
      <c r="O6570" s="24"/>
      <c r="P6570" s="19"/>
      <c r="Q6570" s="19"/>
      <c r="R6570" s="19"/>
      <c r="U6570" s="27"/>
      <c r="Y6570" s="9" t="s">
        <v>594</v>
      </c>
      <c r="Z6570" s="9" t="s">
        <v>462</v>
      </c>
      <c r="AA6570" s="9" t="s">
        <v>199</v>
      </c>
      <c r="AB6570" s="9">
        <v>8029466</v>
      </c>
      <c r="AC6570" s="9" t="s">
        <v>7345</v>
      </c>
      <c r="AD6570" s="9" t="s">
        <v>800</v>
      </c>
      <c r="AE6570" s="5">
        <f t="shared" si="226"/>
        <v>0</v>
      </c>
      <c r="AF6570" s="5" t="str">
        <f t="shared" si="227"/>
        <v>Pokryto</v>
      </c>
      <c r="AG6570" s="153"/>
      <c r="AH6570" s="153"/>
      <c r="AI6570" t="s">
        <v>201</v>
      </c>
      <c r="AJ6570" t="s">
        <v>800</v>
      </c>
      <c r="AK6570" s="9" t="str">
        <f>VLOOKUP(Y6570,zdroj!D:AJ,33,0)</f>
        <v>katC</v>
      </c>
    </row>
    <row r="6571" spans="8:37" x14ac:dyDescent="0.25">
      <c r="H6571" s="8"/>
      <c r="I6571" s="8"/>
      <c r="N6571" s="23"/>
      <c r="O6571" s="24"/>
      <c r="P6571" s="19"/>
      <c r="Q6571" s="19"/>
      <c r="R6571" s="19"/>
      <c r="U6571" s="27"/>
      <c r="Y6571" s="9" t="s">
        <v>594</v>
      </c>
      <c r="Z6571" s="9" t="s">
        <v>462</v>
      </c>
      <c r="AA6571" s="9" t="s">
        <v>199</v>
      </c>
      <c r="AB6571" s="9">
        <v>8029474</v>
      </c>
      <c r="AC6571" s="9" t="s">
        <v>7346</v>
      </c>
      <c r="AD6571" s="9" t="s">
        <v>800</v>
      </c>
      <c r="AE6571" s="5">
        <f t="shared" si="226"/>
        <v>0</v>
      </c>
      <c r="AF6571" s="5" t="str">
        <f t="shared" si="227"/>
        <v>Pokryto</v>
      </c>
      <c r="AG6571" s="153"/>
      <c r="AH6571" s="153"/>
      <c r="AI6571" t="s">
        <v>201</v>
      </c>
      <c r="AJ6571" t="s">
        <v>800</v>
      </c>
      <c r="AK6571" s="9" t="str">
        <f>VLOOKUP(Y6571,zdroj!D:AJ,33,0)</f>
        <v>katC</v>
      </c>
    </row>
    <row r="6572" spans="8:37" x14ac:dyDescent="0.25">
      <c r="H6572" s="8"/>
      <c r="I6572" s="8"/>
      <c r="N6572" s="23"/>
      <c r="O6572" s="24"/>
      <c r="P6572" s="19"/>
      <c r="Q6572" s="19"/>
      <c r="R6572" s="19"/>
      <c r="U6572" s="27"/>
      <c r="Y6572" s="9" t="s">
        <v>594</v>
      </c>
      <c r="Z6572" s="9" t="s">
        <v>462</v>
      </c>
      <c r="AA6572" s="9" t="s">
        <v>199</v>
      </c>
      <c r="AB6572" s="9">
        <v>8029482</v>
      </c>
      <c r="AC6572" s="9" t="s">
        <v>7347</v>
      </c>
      <c r="AD6572" s="9" t="s">
        <v>226</v>
      </c>
      <c r="AE6572" s="5">
        <f t="shared" si="226"/>
        <v>0</v>
      </c>
      <c r="AF6572" s="5" t="str">
        <f t="shared" si="227"/>
        <v>katC</v>
      </c>
      <c r="AG6572" s="153"/>
      <c r="AH6572" s="153"/>
      <c r="AI6572" t="s">
        <v>17879</v>
      </c>
      <c r="AJ6572" t="s">
        <v>17878</v>
      </c>
      <c r="AK6572" s="9" t="str">
        <f>VLOOKUP(Y6572,zdroj!D:AJ,33,0)</f>
        <v>katC</v>
      </c>
    </row>
    <row r="6573" spans="8:37" x14ac:dyDescent="0.25">
      <c r="H6573" s="8"/>
      <c r="I6573" s="8"/>
      <c r="N6573" s="23"/>
      <c r="O6573" s="24"/>
      <c r="P6573" s="19"/>
      <c r="Q6573" s="19"/>
      <c r="R6573" s="19"/>
      <c r="U6573" s="27"/>
      <c r="Y6573" s="9" t="s">
        <v>594</v>
      </c>
      <c r="Z6573" s="9" t="s">
        <v>462</v>
      </c>
      <c r="AA6573" s="9" t="s">
        <v>199</v>
      </c>
      <c r="AB6573" s="9">
        <v>8029491</v>
      </c>
      <c r="AC6573" s="9" t="s">
        <v>7348</v>
      </c>
      <c r="AD6573" s="9" t="s">
        <v>800</v>
      </c>
      <c r="AE6573" s="5">
        <f t="shared" si="226"/>
        <v>0</v>
      </c>
      <c r="AF6573" s="5" t="str">
        <f t="shared" si="227"/>
        <v>Pokryto</v>
      </c>
      <c r="AG6573" s="153"/>
      <c r="AH6573" s="153"/>
      <c r="AI6573" t="s">
        <v>201</v>
      </c>
      <c r="AJ6573" t="s">
        <v>800</v>
      </c>
      <c r="AK6573" s="9" t="str">
        <f>VLOOKUP(Y6573,zdroj!D:AJ,33,0)</f>
        <v>katC</v>
      </c>
    </row>
    <row r="6574" spans="8:37" x14ac:dyDescent="0.25">
      <c r="H6574" s="8"/>
      <c r="I6574" s="8"/>
      <c r="N6574" s="23"/>
      <c r="O6574" s="24"/>
      <c r="P6574" s="19"/>
      <c r="Q6574" s="19"/>
      <c r="R6574" s="19"/>
      <c r="U6574" s="27"/>
      <c r="Y6574" s="9" t="s">
        <v>594</v>
      </c>
      <c r="Z6574" s="9" t="s">
        <v>462</v>
      </c>
      <c r="AA6574" s="9" t="s">
        <v>199</v>
      </c>
      <c r="AB6574" s="9">
        <v>8029504</v>
      </c>
      <c r="AC6574" s="9" t="s">
        <v>7349</v>
      </c>
      <c r="AD6574" s="9" t="s">
        <v>800</v>
      </c>
      <c r="AE6574" s="5">
        <f t="shared" si="226"/>
        <v>0</v>
      </c>
      <c r="AF6574" s="5" t="str">
        <f t="shared" si="227"/>
        <v>Pokryto</v>
      </c>
      <c r="AG6574" s="153"/>
      <c r="AH6574" s="153"/>
      <c r="AI6574" t="s">
        <v>201</v>
      </c>
      <c r="AJ6574" t="s">
        <v>800</v>
      </c>
      <c r="AK6574" s="9" t="str">
        <f>VLOOKUP(Y6574,zdroj!D:AJ,33,0)</f>
        <v>katC</v>
      </c>
    </row>
    <row r="6575" spans="8:37" x14ac:dyDescent="0.25">
      <c r="H6575" s="8"/>
      <c r="I6575" s="8"/>
      <c r="N6575" s="23"/>
      <c r="O6575" s="24"/>
      <c r="P6575" s="19"/>
      <c r="Q6575" s="19"/>
      <c r="R6575" s="19"/>
      <c r="U6575" s="27"/>
      <c r="Y6575" s="9" t="s">
        <v>594</v>
      </c>
      <c r="Z6575" s="9" t="s">
        <v>462</v>
      </c>
      <c r="AA6575" s="9" t="s">
        <v>199</v>
      </c>
      <c r="AB6575" s="9">
        <v>8029512</v>
      </c>
      <c r="AC6575" s="9" t="s">
        <v>7350</v>
      </c>
      <c r="AD6575" s="9" t="s">
        <v>800</v>
      </c>
      <c r="AE6575" s="5">
        <f t="shared" si="226"/>
        <v>0</v>
      </c>
      <c r="AF6575" s="5" t="str">
        <f t="shared" si="227"/>
        <v>Pokryto</v>
      </c>
      <c r="AG6575" s="153"/>
      <c r="AH6575" s="153"/>
      <c r="AI6575" t="s">
        <v>201</v>
      </c>
      <c r="AJ6575" t="s">
        <v>800</v>
      </c>
      <c r="AK6575" s="9" t="str">
        <f>VLOOKUP(Y6575,zdroj!D:AJ,33,0)</f>
        <v>katC</v>
      </c>
    </row>
    <row r="6576" spans="8:37" x14ac:dyDescent="0.25">
      <c r="H6576" s="8"/>
      <c r="I6576" s="8"/>
      <c r="N6576" s="23"/>
      <c r="O6576" s="24"/>
      <c r="P6576" s="19"/>
      <c r="Q6576" s="19"/>
      <c r="R6576" s="19"/>
      <c r="U6576" s="27"/>
      <c r="Y6576" s="9" t="s">
        <v>594</v>
      </c>
      <c r="Z6576" s="9" t="s">
        <v>462</v>
      </c>
      <c r="AA6576" s="9" t="s">
        <v>199</v>
      </c>
      <c r="AB6576" s="9">
        <v>8029521</v>
      </c>
      <c r="AC6576" s="9" t="s">
        <v>7351</v>
      </c>
      <c r="AD6576" s="9" t="s">
        <v>800</v>
      </c>
      <c r="AE6576" s="5">
        <f t="shared" si="226"/>
        <v>0</v>
      </c>
      <c r="AF6576" s="5" t="str">
        <f t="shared" si="227"/>
        <v>Pokryto</v>
      </c>
      <c r="AG6576" s="153"/>
      <c r="AH6576" s="153"/>
      <c r="AI6576" t="s">
        <v>201</v>
      </c>
      <c r="AJ6576" t="s">
        <v>800</v>
      </c>
      <c r="AK6576" s="9" t="str">
        <f>VLOOKUP(Y6576,zdroj!D:AJ,33,0)</f>
        <v>katC</v>
      </c>
    </row>
    <row r="6577" spans="8:37" x14ac:dyDescent="0.25">
      <c r="H6577" s="8"/>
      <c r="I6577" s="8"/>
      <c r="N6577" s="23"/>
      <c r="O6577" s="24"/>
      <c r="P6577" s="19"/>
      <c r="Q6577" s="19"/>
      <c r="R6577" s="19"/>
      <c r="U6577" s="27"/>
      <c r="Y6577" s="9" t="s">
        <v>594</v>
      </c>
      <c r="Z6577" s="9" t="s">
        <v>462</v>
      </c>
      <c r="AA6577" s="9" t="s">
        <v>199</v>
      </c>
      <c r="AB6577" s="9">
        <v>8029539</v>
      </c>
      <c r="AC6577" s="9" t="s">
        <v>7352</v>
      </c>
      <c r="AD6577" s="9" t="s">
        <v>800</v>
      </c>
      <c r="AE6577" s="5">
        <f t="shared" si="226"/>
        <v>0</v>
      </c>
      <c r="AF6577" s="5" t="str">
        <f t="shared" si="227"/>
        <v>Pokryto</v>
      </c>
      <c r="AG6577" s="153"/>
      <c r="AH6577" s="153"/>
      <c r="AI6577" t="s">
        <v>201</v>
      </c>
      <c r="AJ6577" t="s">
        <v>800</v>
      </c>
      <c r="AK6577" s="9" t="str">
        <f>VLOOKUP(Y6577,zdroj!D:AJ,33,0)</f>
        <v>katC</v>
      </c>
    </row>
    <row r="6578" spans="8:37" x14ac:dyDescent="0.25">
      <c r="H6578" s="8"/>
      <c r="I6578" s="8"/>
      <c r="N6578" s="23"/>
      <c r="O6578" s="24"/>
      <c r="P6578" s="19"/>
      <c r="Q6578" s="19"/>
      <c r="R6578" s="19"/>
      <c r="U6578" s="27"/>
      <c r="Y6578" s="9" t="s">
        <v>594</v>
      </c>
      <c r="Z6578" s="9" t="s">
        <v>462</v>
      </c>
      <c r="AA6578" s="9" t="s">
        <v>199</v>
      </c>
      <c r="AB6578" s="9">
        <v>8029547</v>
      </c>
      <c r="AC6578" s="9" t="s">
        <v>7353</v>
      </c>
      <c r="AD6578" s="9" t="s">
        <v>800</v>
      </c>
      <c r="AE6578" s="5">
        <f t="shared" si="226"/>
        <v>0</v>
      </c>
      <c r="AF6578" s="5" t="str">
        <f t="shared" si="227"/>
        <v>Pokryto</v>
      </c>
      <c r="AG6578" s="153"/>
      <c r="AH6578" s="153"/>
      <c r="AI6578" t="s">
        <v>201</v>
      </c>
      <c r="AJ6578" t="s">
        <v>800</v>
      </c>
      <c r="AK6578" s="9" t="str">
        <f>VLOOKUP(Y6578,zdroj!D:AJ,33,0)</f>
        <v>katC</v>
      </c>
    </row>
    <row r="6579" spans="8:37" x14ac:dyDescent="0.25">
      <c r="H6579" s="8"/>
      <c r="I6579" s="8"/>
      <c r="N6579" s="23"/>
      <c r="O6579" s="24"/>
      <c r="P6579" s="19"/>
      <c r="Q6579" s="19"/>
      <c r="R6579" s="19"/>
      <c r="U6579" s="27"/>
      <c r="Y6579" s="9" t="s">
        <v>594</v>
      </c>
      <c r="Z6579" s="9" t="s">
        <v>462</v>
      </c>
      <c r="AA6579" s="9" t="s">
        <v>199</v>
      </c>
      <c r="AB6579" s="9">
        <v>8029555</v>
      </c>
      <c r="AC6579" s="9" t="s">
        <v>7354</v>
      </c>
      <c r="AD6579" s="9" t="s">
        <v>800</v>
      </c>
      <c r="AE6579" s="5">
        <f t="shared" si="226"/>
        <v>0</v>
      </c>
      <c r="AF6579" s="5" t="str">
        <f t="shared" si="227"/>
        <v>Pokryto</v>
      </c>
      <c r="AG6579" s="153"/>
      <c r="AH6579" s="153"/>
      <c r="AI6579" t="s">
        <v>201</v>
      </c>
      <c r="AJ6579" t="s">
        <v>800</v>
      </c>
      <c r="AK6579" s="9" t="str">
        <f>VLOOKUP(Y6579,zdroj!D:AJ,33,0)</f>
        <v>katC</v>
      </c>
    </row>
    <row r="6580" spans="8:37" x14ac:dyDescent="0.25">
      <c r="H6580" s="8"/>
      <c r="I6580" s="8"/>
      <c r="N6580" s="23"/>
      <c r="O6580" s="24"/>
      <c r="P6580" s="19"/>
      <c r="Q6580" s="19"/>
      <c r="R6580" s="19"/>
      <c r="U6580" s="27"/>
      <c r="Y6580" s="9" t="s">
        <v>594</v>
      </c>
      <c r="Z6580" s="9" t="s">
        <v>462</v>
      </c>
      <c r="AA6580" s="9" t="s">
        <v>199</v>
      </c>
      <c r="AB6580" s="9">
        <v>27102858</v>
      </c>
      <c r="AC6580" s="9" t="s">
        <v>7355</v>
      </c>
      <c r="AD6580" s="9" t="s">
        <v>226</v>
      </c>
      <c r="AE6580" s="5">
        <f t="shared" si="226"/>
        <v>0</v>
      </c>
      <c r="AF6580" s="5" t="str">
        <f t="shared" si="227"/>
        <v>katC</v>
      </c>
      <c r="AG6580" s="153"/>
      <c r="AH6580" s="153"/>
      <c r="AI6580" t="s">
        <v>17879</v>
      </c>
      <c r="AJ6580" t="s">
        <v>17878</v>
      </c>
      <c r="AK6580" s="9" t="str">
        <f>VLOOKUP(Y6580,zdroj!D:AJ,33,0)</f>
        <v>katC</v>
      </c>
    </row>
    <row r="6581" spans="8:37" x14ac:dyDescent="0.25">
      <c r="H6581" s="8"/>
      <c r="I6581" s="8"/>
      <c r="N6581" s="23"/>
      <c r="O6581" s="24"/>
      <c r="P6581" s="19"/>
      <c r="Q6581" s="19"/>
      <c r="R6581" s="19"/>
      <c r="U6581" s="27"/>
      <c r="Y6581" s="9" t="s">
        <v>594</v>
      </c>
      <c r="Z6581" s="9" t="s">
        <v>462</v>
      </c>
      <c r="AA6581" s="9" t="s">
        <v>199</v>
      </c>
      <c r="AB6581" s="9">
        <v>8029563</v>
      </c>
      <c r="AC6581" s="9" t="s">
        <v>7356</v>
      </c>
      <c r="AD6581" s="9" t="s">
        <v>800</v>
      </c>
      <c r="AE6581" s="5">
        <f t="shared" si="226"/>
        <v>0</v>
      </c>
      <c r="AF6581" s="5" t="str">
        <f t="shared" si="227"/>
        <v>Pokryto</v>
      </c>
      <c r="AG6581" s="153"/>
      <c r="AH6581" s="153"/>
      <c r="AI6581" t="s">
        <v>201</v>
      </c>
      <c r="AJ6581" t="s">
        <v>800</v>
      </c>
      <c r="AK6581" s="9" t="str">
        <f>VLOOKUP(Y6581,zdroj!D:AJ,33,0)</f>
        <v>katC</v>
      </c>
    </row>
    <row r="6582" spans="8:37" x14ac:dyDescent="0.25">
      <c r="H6582" s="8"/>
      <c r="I6582" s="8"/>
      <c r="N6582" s="23"/>
      <c r="O6582" s="24"/>
      <c r="P6582" s="19"/>
      <c r="Q6582" s="19"/>
      <c r="R6582" s="19"/>
      <c r="U6582" s="27"/>
      <c r="Y6582" s="9" t="s">
        <v>594</v>
      </c>
      <c r="Z6582" s="9" t="s">
        <v>462</v>
      </c>
      <c r="AA6582" s="9" t="s">
        <v>199</v>
      </c>
      <c r="AB6582" s="9">
        <v>8029571</v>
      </c>
      <c r="AC6582" s="9" t="s">
        <v>7357</v>
      </c>
      <c r="AD6582" s="9" t="s">
        <v>800</v>
      </c>
      <c r="AE6582" s="5">
        <f t="shared" si="226"/>
        <v>0</v>
      </c>
      <c r="AF6582" s="5" t="str">
        <f t="shared" si="227"/>
        <v>Pokryto</v>
      </c>
      <c r="AG6582" s="153"/>
      <c r="AH6582" s="153"/>
      <c r="AI6582" t="s">
        <v>201</v>
      </c>
      <c r="AJ6582" t="s">
        <v>800</v>
      </c>
      <c r="AK6582" s="9" t="str">
        <f>VLOOKUP(Y6582,zdroj!D:AJ,33,0)</f>
        <v>katC</v>
      </c>
    </row>
    <row r="6583" spans="8:37" x14ac:dyDescent="0.25">
      <c r="H6583" s="8"/>
      <c r="I6583" s="8"/>
      <c r="N6583" s="23"/>
      <c r="O6583" s="24"/>
      <c r="P6583" s="19"/>
      <c r="Q6583" s="19"/>
      <c r="R6583" s="19"/>
      <c r="U6583" s="27"/>
      <c r="Y6583" s="9" t="s">
        <v>594</v>
      </c>
      <c r="Z6583" s="9" t="s">
        <v>462</v>
      </c>
      <c r="AA6583" s="9" t="s">
        <v>199</v>
      </c>
      <c r="AB6583" s="9">
        <v>8029580</v>
      </c>
      <c r="AC6583" s="9" t="s">
        <v>7358</v>
      </c>
      <c r="AD6583" s="9" t="s">
        <v>800</v>
      </c>
      <c r="AE6583" s="5">
        <f t="shared" si="226"/>
        <v>0</v>
      </c>
      <c r="AF6583" s="5" t="str">
        <f t="shared" si="227"/>
        <v>Pokryto</v>
      </c>
      <c r="AG6583" s="153"/>
      <c r="AH6583" s="153"/>
      <c r="AI6583" t="s">
        <v>201</v>
      </c>
      <c r="AJ6583" t="s">
        <v>800</v>
      </c>
      <c r="AK6583" s="9" t="str">
        <f>VLOOKUP(Y6583,zdroj!D:AJ,33,0)</f>
        <v>katC</v>
      </c>
    </row>
    <row r="6584" spans="8:37" x14ac:dyDescent="0.25">
      <c r="H6584" s="8"/>
      <c r="I6584" s="8"/>
      <c r="N6584" s="23"/>
      <c r="O6584" s="24"/>
      <c r="P6584" s="19"/>
      <c r="Q6584" s="19"/>
      <c r="R6584" s="19"/>
      <c r="U6584" s="27"/>
      <c r="Y6584" s="9" t="s">
        <v>594</v>
      </c>
      <c r="Z6584" s="9" t="s">
        <v>462</v>
      </c>
      <c r="AA6584" s="9" t="s">
        <v>199</v>
      </c>
      <c r="AB6584" s="9">
        <v>8029598</v>
      </c>
      <c r="AC6584" s="9" t="s">
        <v>7359</v>
      </c>
      <c r="AD6584" s="9" t="s">
        <v>800</v>
      </c>
      <c r="AE6584" s="5">
        <f t="shared" si="226"/>
        <v>0</v>
      </c>
      <c r="AF6584" s="5" t="str">
        <f t="shared" si="227"/>
        <v>Pokryto</v>
      </c>
      <c r="AG6584" s="153"/>
      <c r="AH6584" s="153"/>
      <c r="AI6584" t="s">
        <v>201</v>
      </c>
      <c r="AJ6584" t="s">
        <v>800</v>
      </c>
      <c r="AK6584" s="9" t="str">
        <f>VLOOKUP(Y6584,zdroj!D:AJ,33,0)</f>
        <v>katC</v>
      </c>
    </row>
    <row r="6585" spans="8:37" x14ac:dyDescent="0.25">
      <c r="H6585" s="8"/>
      <c r="I6585" s="8"/>
      <c r="N6585" s="23"/>
      <c r="O6585" s="24"/>
      <c r="P6585" s="19"/>
      <c r="Q6585" s="19"/>
      <c r="R6585" s="19"/>
      <c r="U6585" s="27"/>
      <c r="Y6585" s="9" t="s">
        <v>594</v>
      </c>
      <c r="Z6585" s="9" t="s">
        <v>462</v>
      </c>
      <c r="AA6585" s="9" t="s">
        <v>199</v>
      </c>
      <c r="AB6585" s="9">
        <v>8029601</v>
      </c>
      <c r="AC6585" s="9" t="s">
        <v>7360</v>
      </c>
      <c r="AD6585" s="9" t="s">
        <v>800</v>
      </c>
      <c r="AE6585" s="5">
        <f t="shared" si="226"/>
        <v>0</v>
      </c>
      <c r="AF6585" s="5" t="str">
        <f t="shared" si="227"/>
        <v>Pokryto</v>
      </c>
      <c r="AG6585" s="153"/>
      <c r="AH6585" s="153"/>
      <c r="AI6585" t="s">
        <v>201</v>
      </c>
      <c r="AJ6585" t="s">
        <v>800</v>
      </c>
      <c r="AK6585" s="9" t="str">
        <f>VLOOKUP(Y6585,zdroj!D:AJ,33,0)</f>
        <v>katC</v>
      </c>
    </row>
    <row r="6586" spans="8:37" x14ac:dyDescent="0.25">
      <c r="H6586" s="8"/>
      <c r="I6586" s="8"/>
      <c r="N6586" s="23"/>
      <c r="O6586" s="24"/>
      <c r="P6586" s="19"/>
      <c r="Q6586" s="19"/>
      <c r="R6586" s="19"/>
      <c r="U6586" s="27"/>
      <c r="Y6586" s="9" t="s">
        <v>594</v>
      </c>
      <c r="Z6586" s="9" t="s">
        <v>462</v>
      </c>
      <c r="AA6586" s="9" t="s">
        <v>199</v>
      </c>
      <c r="AB6586" s="9">
        <v>8029610</v>
      </c>
      <c r="AC6586" s="9" t="s">
        <v>7361</v>
      </c>
      <c r="AD6586" s="9" t="s">
        <v>800</v>
      </c>
      <c r="AE6586" s="5">
        <f t="shared" si="226"/>
        <v>0</v>
      </c>
      <c r="AF6586" s="5" t="str">
        <f t="shared" si="227"/>
        <v>Pokryto</v>
      </c>
      <c r="AG6586" s="153"/>
      <c r="AH6586" s="153"/>
      <c r="AI6586" t="s">
        <v>201</v>
      </c>
      <c r="AJ6586" t="s">
        <v>800</v>
      </c>
      <c r="AK6586" s="9" t="str">
        <f>VLOOKUP(Y6586,zdroj!D:AJ,33,0)</f>
        <v>katC</v>
      </c>
    </row>
    <row r="6587" spans="8:37" x14ac:dyDescent="0.25">
      <c r="H6587" s="8"/>
      <c r="I6587" s="8"/>
      <c r="N6587" s="23"/>
      <c r="O6587" s="24"/>
      <c r="P6587" s="19"/>
      <c r="Q6587" s="19"/>
      <c r="R6587" s="19"/>
      <c r="U6587" s="27"/>
      <c r="Y6587" s="9" t="s">
        <v>594</v>
      </c>
      <c r="Z6587" s="9" t="s">
        <v>462</v>
      </c>
      <c r="AA6587" s="9" t="s">
        <v>199</v>
      </c>
      <c r="AB6587" s="9">
        <v>8028036</v>
      </c>
      <c r="AC6587" s="9" t="s">
        <v>7362</v>
      </c>
      <c r="AD6587" s="9" t="s">
        <v>226</v>
      </c>
      <c r="AE6587" s="5">
        <f t="shared" si="226"/>
        <v>0</v>
      </c>
      <c r="AF6587" s="5" t="str">
        <f t="shared" si="227"/>
        <v>katC</v>
      </c>
      <c r="AG6587" s="153"/>
      <c r="AH6587" s="153"/>
      <c r="AI6587" t="s">
        <v>201</v>
      </c>
      <c r="AJ6587" t="s">
        <v>340</v>
      </c>
      <c r="AK6587" s="9" t="str">
        <f>VLOOKUP(Y6587,zdroj!D:AJ,33,0)</f>
        <v>katC</v>
      </c>
    </row>
    <row r="6588" spans="8:37" x14ac:dyDescent="0.25">
      <c r="H6588" s="8"/>
      <c r="I6588" s="8"/>
      <c r="N6588" s="23"/>
      <c r="O6588" s="24"/>
      <c r="P6588" s="19"/>
      <c r="Q6588" s="19"/>
      <c r="R6588" s="19"/>
      <c r="U6588" s="27"/>
      <c r="Y6588" s="9" t="s">
        <v>594</v>
      </c>
      <c r="Z6588" s="9" t="s">
        <v>462</v>
      </c>
      <c r="AA6588" s="9" t="s">
        <v>199</v>
      </c>
      <c r="AB6588" s="9">
        <v>8028214</v>
      </c>
      <c r="AC6588" s="9" t="s">
        <v>7363</v>
      </c>
      <c r="AD6588" s="9" t="s">
        <v>226</v>
      </c>
      <c r="AE6588" s="5">
        <f t="shared" si="226"/>
        <v>0</v>
      </c>
      <c r="AF6588" s="5" t="str">
        <f t="shared" si="227"/>
        <v>katC</v>
      </c>
      <c r="AG6588" s="153"/>
      <c r="AH6588" s="153"/>
      <c r="AI6588" t="s">
        <v>201</v>
      </c>
      <c r="AJ6588" t="s">
        <v>340</v>
      </c>
      <c r="AK6588" s="9" t="str">
        <f>VLOOKUP(Y6588,zdroj!D:AJ,33,0)</f>
        <v>katC</v>
      </c>
    </row>
    <row r="6589" spans="8:37" x14ac:dyDescent="0.25">
      <c r="H6589" s="8"/>
      <c r="I6589" s="8"/>
      <c r="N6589" s="23"/>
      <c r="O6589" s="24"/>
      <c r="P6589" s="19"/>
      <c r="Q6589" s="19"/>
      <c r="R6589" s="19"/>
      <c r="U6589" s="27"/>
      <c r="Y6589" s="9" t="s">
        <v>594</v>
      </c>
      <c r="Z6589" s="9" t="s">
        <v>462</v>
      </c>
      <c r="AA6589" s="9" t="s">
        <v>199</v>
      </c>
      <c r="AB6589" s="9">
        <v>8029628</v>
      </c>
      <c r="AC6589" s="9" t="s">
        <v>7364</v>
      </c>
      <c r="AD6589" s="9" t="s">
        <v>800</v>
      </c>
      <c r="AE6589" s="5">
        <f t="shared" si="226"/>
        <v>0</v>
      </c>
      <c r="AF6589" s="5" t="str">
        <f t="shared" si="227"/>
        <v>Pokryto</v>
      </c>
      <c r="AG6589" s="153"/>
      <c r="AH6589" s="153"/>
      <c r="AI6589" t="s">
        <v>201</v>
      </c>
      <c r="AJ6589" t="s">
        <v>800</v>
      </c>
      <c r="AK6589" s="9" t="str">
        <f>VLOOKUP(Y6589,zdroj!D:AJ,33,0)</f>
        <v>katC</v>
      </c>
    </row>
    <row r="6590" spans="8:37" x14ac:dyDescent="0.25">
      <c r="H6590" s="8"/>
      <c r="I6590" s="8"/>
      <c r="N6590" s="23"/>
      <c r="O6590" s="24"/>
      <c r="P6590" s="19"/>
      <c r="Q6590" s="19"/>
      <c r="R6590" s="19"/>
      <c r="U6590" s="27"/>
      <c r="Y6590" s="9" t="s">
        <v>594</v>
      </c>
      <c r="Z6590" s="9" t="s">
        <v>462</v>
      </c>
      <c r="AA6590" s="9" t="s">
        <v>199</v>
      </c>
      <c r="AB6590" s="9">
        <v>8029636</v>
      </c>
      <c r="AC6590" s="9" t="s">
        <v>7365</v>
      </c>
      <c r="AD6590" s="9" t="s">
        <v>800</v>
      </c>
      <c r="AE6590" s="5">
        <f t="shared" si="226"/>
        <v>0</v>
      </c>
      <c r="AF6590" s="5" t="str">
        <f t="shared" si="227"/>
        <v>Pokryto</v>
      </c>
      <c r="AG6590" s="153"/>
      <c r="AH6590" s="153"/>
      <c r="AI6590" t="s">
        <v>201</v>
      </c>
      <c r="AJ6590" t="s">
        <v>800</v>
      </c>
      <c r="AK6590" s="9" t="str">
        <f>VLOOKUP(Y6590,zdroj!D:AJ,33,0)</f>
        <v>katC</v>
      </c>
    </row>
    <row r="6591" spans="8:37" x14ac:dyDescent="0.25">
      <c r="H6591" s="8"/>
      <c r="I6591" s="8"/>
      <c r="N6591" s="23"/>
      <c r="O6591" s="24"/>
      <c r="P6591" s="19"/>
      <c r="Q6591" s="19"/>
      <c r="R6591" s="19"/>
      <c r="U6591" s="27"/>
      <c r="Y6591" s="9" t="s">
        <v>594</v>
      </c>
      <c r="Z6591" s="9" t="s">
        <v>462</v>
      </c>
      <c r="AA6591" s="9" t="s">
        <v>199</v>
      </c>
      <c r="AB6591" s="9">
        <v>8029644</v>
      </c>
      <c r="AC6591" s="9" t="s">
        <v>7366</v>
      </c>
      <c r="AD6591" s="9" t="s">
        <v>800</v>
      </c>
      <c r="AE6591" s="5">
        <f t="shared" si="226"/>
        <v>0</v>
      </c>
      <c r="AF6591" s="5" t="str">
        <f t="shared" si="227"/>
        <v>Pokryto</v>
      </c>
      <c r="AG6591" s="153"/>
      <c r="AH6591" s="153"/>
      <c r="AI6591" t="s">
        <v>201</v>
      </c>
      <c r="AJ6591" t="s">
        <v>800</v>
      </c>
      <c r="AK6591" s="9" t="str">
        <f>VLOOKUP(Y6591,zdroj!D:AJ,33,0)</f>
        <v>katC</v>
      </c>
    </row>
    <row r="6592" spans="8:37" x14ac:dyDescent="0.25">
      <c r="H6592" s="8"/>
      <c r="I6592" s="8"/>
      <c r="N6592" s="23"/>
      <c r="O6592" s="24"/>
      <c r="P6592" s="19"/>
      <c r="Q6592" s="19"/>
      <c r="R6592" s="19"/>
      <c r="U6592" s="27"/>
      <c r="Y6592" s="9" t="s">
        <v>594</v>
      </c>
      <c r="Z6592" s="9" t="s">
        <v>462</v>
      </c>
      <c r="AA6592" s="9" t="s">
        <v>199</v>
      </c>
      <c r="AB6592" s="9">
        <v>8029652</v>
      </c>
      <c r="AC6592" s="9" t="s">
        <v>7367</v>
      </c>
      <c r="AD6592" s="9" t="s">
        <v>226</v>
      </c>
      <c r="AE6592" s="5">
        <f t="shared" si="226"/>
        <v>0</v>
      </c>
      <c r="AF6592" s="5" t="str">
        <f t="shared" si="227"/>
        <v>katC</v>
      </c>
      <c r="AG6592" s="153"/>
      <c r="AH6592" s="153"/>
      <c r="AI6592" t="s">
        <v>17879</v>
      </c>
      <c r="AJ6592" t="s">
        <v>17878</v>
      </c>
      <c r="AK6592" s="9" t="str">
        <f>VLOOKUP(Y6592,zdroj!D:AJ,33,0)</f>
        <v>katC</v>
      </c>
    </row>
    <row r="6593" spans="8:37" x14ac:dyDescent="0.25">
      <c r="H6593" s="8"/>
      <c r="I6593" s="8"/>
      <c r="N6593" s="23"/>
      <c r="O6593" s="24"/>
      <c r="P6593" s="19"/>
      <c r="Q6593" s="19"/>
      <c r="R6593" s="19"/>
      <c r="U6593" s="27"/>
      <c r="Y6593" s="9" t="s">
        <v>594</v>
      </c>
      <c r="Z6593" s="9" t="s">
        <v>462</v>
      </c>
      <c r="AA6593" s="9" t="s">
        <v>199</v>
      </c>
      <c r="AB6593" s="9">
        <v>8029661</v>
      </c>
      <c r="AC6593" s="9" t="s">
        <v>7368</v>
      </c>
      <c r="AD6593" s="9" t="s">
        <v>800</v>
      </c>
      <c r="AE6593" s="5">
        <f t="shared" si="226"/>
        <v>0</v>
      </c>
      <c r="AF6593" s="5" t="str">
        <f t="shared" si="227"/>
        <v>Pokryto</v>
      </c>
      <c r="AG6593" s="153"/>
      <c r="AH6593" s="153"/>
      <c r="AI6593" t="s">
        <v>201</v>
      </c>
      <c r="AJ6593" t="s">
        <v>800</v>
      </c>
      <c r="AK6593" s="9" t="str">
        <f>VLOOKUP(Y6593,zdroj!D:AJ,33,0)</f>
        <v>katC</v>
      </c>
    </row>
    <row r="6594" spans="8:37" x14ac:dyDescent="0.25">
      <c r="H6594" s="8"/>
      <c r="I6594" s="8"/>
      <c r="N6594" s="23"/>
      <c r="O6594" s="24"/>
      <c r="P6594" s="19"/>
      <c r="Q6594" s="19"/>
      <c r="R6594" s="19"/>
      <c r="U6594" s="27"/>
      <c r="Y6594" s="9" t="s">
        <v>594</v>
      </c>
      <c r="Z6594" s="9" t="s">
        <v>462</v>
      </c>
      <c r="AA6594" s="9" t="s">
        <v>199</v>
      </c>
      <c r="AB6594" s="9">
        <v>25775375</v>
      </c>
      <c r="AC6594" s="9" t="s">
        <v>7369</v>
      </c>
      <c r="AD6594" s="9" t="s">
        <v>800</v>
      </c>
      <c r="AE6594" s="5">
        <f t="shared" si="226"/>
        <v>0</v>
      </c>
      <c r="AF6594" s="5" t="str">
        <f t="shared" si="227"/>
        <v>Pokryto</v>
      </c>
      <c r="AG6594" s="153"/>
      <c r="AH6594" s="153"/>
      <c r="AI6594" t="s">
        <v>201</v>
      </c>
      <c r="AJ6594" t="s">
        <v>800</v>
      </c>
      <c r="AK6594" s="9" t="str">
        <f>VLOOKUP(Y6594,zdroj!D:AJ,33,0)</f>
        <v>katC</v>
      </c>
    </row>
    <row r="6595" spans="8:37" x14ac:dyDescent="0.25">
      <c r="H6595" s="8"/>
      <c r="I6595" s="8"/>
      <c r="N6595" s="23"/>
      <c r="O6595" s="24"/>
      <c r="P6595" s="19"/>
      <c r="Q6595" s="19"/>
      <c r="R6595" s="19"/>
      <c r="U6595" s="27"/>
      <c r="Y6595" s="9" t="s">
        <v>594</v>
      </c>
      <c r="Z6595" s="9" t="s">
        <v>462</v>
      </c>
      <c r="AA6595" s="9" t="s">
        <v>199</v>
      </c>
      <c r="AB6595" s="9">
        <v>27632547</v>
      </c>
      <c r="AC6595" s="9" t="s">
        <v>7370</v>
      </c>
      <c r="AD6595" s="9" t="s">
        <v>226</v>
      </c>
      <c r="AE6595" s="5">
        <f t="shared" si="226"/>
        <v>0</v>
      </c>
      <c r="AF6595" s="5" t="str">
        <f t="shared" si="227"/>
        <v>katC</v>
      </c>
      <c r="AG6595" s="153"/>
      <c r="AH6595" s="153"/>
      <c r="AI6595" t="s">
        <v>17879</v>
      </c>
      <c r="AJ6595" t="s">
        <v>17878</v>
      </c>
      <c r="AK6595" s="9" t="str">
        <f>VLOOKUP(Y6595,zdroj!D:AJ,33,0)</f>
        <v>katC</v>
      </c>
    </row>
    <row r="6596" spans="8:37" x14ac:dyDescent="0.25">
      <c r="H6596" s="8"/>
      <c r="I6596" s="8"/>
      <c r="N6596" s="23"/>
      <c r="O6596" s="24"/>
      <c r="P6596" s="19"/>
      <c r="Q6596" s="19"/>
      <c r="R6596" s="19"/>
      <c r="U6596" s="27"/>
      <c r="Y6596" s="9" t="s">
        <v>594</v>
      </c>
      <c r="Z6596" s="9" t="s">
        <v>462</v>
      </c>
      <c r="AA6596" s="9" t="s">
        <v>199</v>
      </c>
      <c r="AB6596" s="9">
        <v>77791495</v>
      </c>
      <c r="AC6596" s="9" t="s">
        <v>7371</v>
      </c>
      <c r="AD6596" s="9" t="s">
        <v>226</v>
      </c>
      <c r="AE6596" s="5">
        <f t="shared" si="226"/>
        <v>0</v>
      </c>
      <c r="AF6596" s="5" t="str">
        <f t="shared" si="227"/>
        <v>katC</v>
      </c>
      <c r="AG6596" s="153"/>
      <c r="AH6596" s="153"/>
      <c r="AI6596" t="s">
        <v>17879</v>
      </c>
      <c r="AJ6596" t="s">
        <v>17878</v>
      </c>
      <c r="AK6596" s="9" t="str">
        <f>VLOOKUP(Y6596,zdroj!D:AJ,33,0)</f>
        <v>katC</v>
      </c>
    </row>
    <row r="6597" spans="8:37" x14ac:dyDescent="0.25">
      <c r="H6597" s="8"/>
      <c r="I6597" s="8"/>
      <c r="N6597" s="23"/>
      <c r="O6597" s="24"/>
      <c r="P6597" s="19"/>
      <c r="Q6597" s="19"/>
      <c r="R6597" s="19"/>
      <c r="U6597" s="27"/>
      <c r="Y6597" s="9" t="s">
        <v>594</v>
      </c>
      <c r="Z6597" s="9" t="s">
        <v>462</v>
      </c>
      <c r="AA6597" s="9" t="s">
        <v>199</v>
      </c>
      <c r="AB6597" s="9">
        <v>79374212</v>
      </c>
      <c r="AC6597" s="9" t="s">
        <v>7372</v>
      </c>
      <c r="AD6597" s="9" t="s">
        <v>226</v>
      </c>
      <c r="AE6597" s="5">
        <f t="shared" si="226"/>
        <v>0</v>
      </c>
      <c r="AF6597" s="5" t="str">
        <f t="shared" si="227"/>
        <v>katC</v>
      </c>
      <c r="AG6597" s="153"/>
      <c r="AH6597" s="153"/>
      <c r="AI6597" t="s">
        <v>201</v>
      </c>
      <c r="AJ6597" t="s">
        <v>340</v>
      </c>
      <c r="AK6597" s="9" t="str">
        <f>VLOOKUP(Y6597,zdroj!D:AJ,33,0)</f>
        <v>katC</v>
      </c>
    </row>
    <row r="6598" spans="8:37" x14ac:dyDescent="0.25">
      <c r="H6598" s="8"/>
      <c r="I6598" s="8"/>
      <c r="N6598" s="23"/>
      <c r="O6598" s="24"/>
      <c r="P6598" s="19"/>
      <c r="Q6598" s="19"/>
      <c r="R6598" s="19"/>
      <c r="U6598" s="27"/>
      <c r="Y6598" s="9" t="s">
        <v>594</v>
      </c>
      <c r="Z6598" s="9" t="s">
        <v>462</v>
      </c>
      <c r="AA6598" s="9" t="s">
        <v>199</v>
      </c>
      <c r="AB6598" s="9">
        <v>79374140</v>
      </c>
      <c r="AC6598" s="9" t="s">
        <v>7373</v>
      </c>
      <c r="AD6598" s="9" t="s">
        <v>226</v>
      </c>
      <c r="AE6598" s="5">
        <f t="shared" si="226"/>
        <v>0</v>
      </c>
      <c r="AF6598" s="5" t="str">
        <f t="shared" si="227"/>
        <v>katC</v>
      </c>
      <c r="AG6598" s="153"/>
      <c r="AH6598" s="153"/>
      <c r="AI6598" t="s">
        <v>201</v>
      </c>
      <c r="AJ6598" t="s">
        <v>340</v>
      </c>
      <c r="AK6598" s="9" t="str">
        <f>VLOOKUP(Y6598,zdroj!D:AJ,33,0)</f>
        <v>katC</v>
      </c>
    </row>
    <row r="6599" spans="8:37" x14ac:dyDescent="0.25">
      <c r="H6599" s="8"/>
      <c r="I6599" s="8"/>
      <c r="N6599" s="23"/>
      <c r="O6599" s="24"/>
      <c r="P6599" s="19"/>
      <c r="Q6599" s="19"/>
      <c r="R6599" s="19"/>
      <c r="U6599" s="27"/>
      <c r="Y6599" s="9" t="s">
        <v>594</v>
      </c>
      <c r="Z6599" s="9" t="s">
        <v>462</v>
      </c>
      <c r="AA6599" s="9" t="s">
        <v>199</v>
      </c>
      <c r="AB6599" s="9">
        <v>79374301</v>
      </c>
      <c r="AC6599" s="9" t="s">
        <v>7374</v>
      </c>
      <c r="AD6599" s="9" t="s">
        <v>226</v>
      </c>
      <c r="AE6599" s="5">
        <f t="shared" si="226"/>
        <v>0</v>
      </c>
      <c r="AF6599" s="5" t="str">
        <f t="shared" si="227"/>
        <v>katC</v>
      </c>
      <c r="AG6599" s="153"/>
      <c r="AH6599" s="153"/>
      <c r="AI6599" t="s">
        <v>201</v>
      </c>
      <c r="AJ6599" t="s">
        <v>340</v>
      </c>
      <c r="AK6599" s="9" t="str">
        <f>VLOOKUP(Y6599,zdroj!D:AJ,33,0)</f>
        <v>katC</v>
      </c>
    </row>
    <row r="6600" spans="8:37" x14ac:dyDescent="0.25">
      <c r="H6600" s="8"/>
      <c r="I6600" s="8"/>
      <c r="N6600" s="23"/>
      <c r="O6600" s="24"/>
      <c r="P6600" s="19"/>
      <c r="Q6600" s="19"/>
      <c r="R6600" s="19"/>
      <c r="U6600" s="27"/>
      <c r="Y6600" s="9" t="s">
        <v>594</v>
      </c>
      <c r="Z6600" s="9" t="s">
        <v>462</v>
      </c>
      <c r="AA6600" s="9" t="s">
        <v>199</v>
      </c>
      <c r="AB6600" s="9">
        <v>8029679</v>
      </c>
      <c r="AC6600" s="9" t="s">
        <v>7375</v>
      </c>
      <c r="AD6600" s="9" t="s">
        <v>226</v>
      </c>
      <c r="AE6600" s="5">
        <f t="shared" si="226"/>
        <v>0</v>
      </c>
      <c r="AF6600" s="5" t="str">
        <f t="shared" si="227"/>
        <v>katC</v>
      </c>
      <c r="AG6600" s="153"/>
      <c r="AH6600" s="153"/>
      <c r="AI6600" t="s">
        <v>17879</v>
      </c>
      <c r="AJ6600" t="s">
        <v>17878</v>
      </c>
      <c r="AK6600" s="9" t="str">
        <f>VLOOKUP(Y6600,zdroj!D:AJ,33,0)</f>
        <v>katC</v>
      </c>
    </row>
    <row r="6601" spans="8:37" x14ac:dyDescent="0.25">
      <c r="H6601" s="8"/>
      <c r="I6601" s="8"/>
      <c r="N6601" s="23"/>
      <c r="O6601" s="24"/>
      <c r="P6601" s="19"/>
      <c r="Q6601" s="19"/>
      <c r="R6601" s="19"/>
      <c r="U6601" s="27"/>
      <c r="Y6601" s="9" t="s">
        <v>594</v>
      </c>
      <c r="Z6601" s="9" t="s">
        <v>462</v>
      </c>
      <c r="AA6601" s="9" t="s">
        <v>199</v>
      </c>
      <c r="AB6601" s="9">
        <v>8029687</v>
      </c>
      <c r="AC6601" s="9" t="s">
        <v>7376</v>
      </c>
      <c r="AD6601" s="9" t="s">
        <v>800</v>
      </c>
      <c r="AE6601" s="5">
        <f t="shared" si="226"/>
        <v>0</v>
      </c>
      <c r="AF6601" s="5" t="str">
        <f t="shared" si="227"/>
        <v>Pokryto</v>
      </c>
      <c r="AG6601" s="153"/>
      <c r="AH6601" s="153"/>
      <c r="AI6601" t="s">
        <v>201</v>
      </c>
      <c r="AJ6601" t="s">
        <v>800</v>
      </c>
      <c r="AK6601" s="9" t="str">
        <f>VLOOKUP(Y6601,zdroj!D:AJ,33,0)</f>
        <v>katC</v>
      </c>
    </row>
    <row r="6602" spans="8:37" x14ac:dyDescent="0.25">
      <c r="H6602" s="8"/>
      <c r="I6602" s="8"/>
      <c r="N6602" s="23"/>
      <c r="O6602" s="24"/>
      <c r="P6602" s="19"/>
      <c r="Q6602" s="19"/>
      <c r="R6602" s="19"/>
      <c r="U6602" s="27"/>
      <c r="Y6602" s="9" t="s">
        <v>594</v>
      </c>
      <c r="Z6602" s="9" t="s">
        <v>462</v>
      </c>
      <c r="AA6602" s="9" t="s">
        <v>199</v>
      </c>
      <c r="AB6602" s="9">
        <v>8029695</v>
      </c>
      <c r="AC6602" s="9" t="s">
        <v>7377</v>
      </c>
      <c r="AD6602" s="9" t="s">
        <v>800</v>
      </c>
      <c r="AE6602" s="5">
        <f t="shared" ref="AE6602:AE6665" si="228">VLOOKUP(Y6602,K:T,10,0)</f>
        <v>0</v>
      </c>
      <c r="AF6602" s="5" t="str">
        <f t="shared" ref="AF6602:AF6665" si="229">IF(AE6602="A",IF(AD6602="katA","katB",AD6602),AD6602)</f>
        <v>Pokryto</v>
      </c>
      <c r="AG6602" s="153"/>
      <c r="AH6602" s="153"/>
      <c r="AI6602" t="s">
        <v>201</v>
      </c>
      <c r="AJ6602" t="s">
        <v>800</v>
      </c>
      <c r="AK6602" s="9" t="str">
        <f>VLOOKUP(Y6602,zdroj!D:AJ,33,0)</f>
        <v>katC</v>
      </c>
    </row>
    <row r="6603" spans="8:37" x14ac:dyDescent="0.25">
      <c r="H6603" s="8"/>
      <c r="I6603" s="8"/>
      <c r="N6603" s="23"/>
      <c r="O6603" s="24"/>
      <c r="P6603" s="19"/>
      <c r="Q6603" s="19"/>
      <c r="R6603" s="19"/>
      <c r="U6603" s="27"/>
      <c r="Y6603" s="9" t="s">
        <v>594</v>
      </c>
      <c r="Z6603" s="9" t="s">
        <v>462</v>
      </c>
      <c r="AA6603" s="9" t="s">
        <v>199</v>
      </c>
      <c r="AB6603" s="9">
        <v>82470626</v>
      </c>
      <c r="AC6603" s="9" t="s">
        <v>7378</v>
      </c>
      <c r="AD6603" s="9" t="s">
        <v>226</v>
      </c>
      <c r="AE6603" s="5">
        <f t="shared" si="228"/>
        <v>0</v>
      </c>
      <c r="AF6603" s="5" t="str">
        <f t="shared" si="229"/>
        <v>katC</v>
      </c>
      <c r="AG6603" s="153"/>
      <c r="AH6603" s="153"/>
      <c r="AI6603" t="s">
        <v>195</v>
      </c>
      <c r="AJ6603" t="s">
        <v>340</v>
      </c>
      <c r="AK6603" s="9" t="str">
        <f>VLOOKUP(Y6603,zdroj!D:AJ,33,0)</f>
        <v>katC</v>
      </c>
    </row>
    <row r="6604" spans="8:37" x14ac:dyDescent="0.25">
      <c r="H6604" s="8"/>
      <c r="I6604" s="8"/>
      <c r="N6604" s="23"/>
      <c r="O6604" s="24"/>
      <c r="P6604" s="19"/>
      <c r="Q6604" s="19"/>
      <c r="R6604" s="19"/>
      <c r="U6604" s="27"/>
      <c r="Y6604" s="9" t="s">
        <v>594</v>
      </c>
      <c r="Z6604" s="9" t="s">
        <v>462</v>
      </c>
      <c r="AA6604" s="9" t="s">
        <v>199</v>
      </c>
      <c r="AB6604" s="9">
        <v>79628869</v>
      </c>
      <c r="AC6604" s="9" t="s">
        <v>7379</v>
      </c>
      <c r="AD6604" s="9" t="s">
        <v>226</v>
      </c>
      <c r="AE6604" s="5">
        <f t="shared" si="228"/>
        <v>0</v>
      </c>
      <c r="AF6604" s="5" t="str">
        <f t="shared" si="229"/>
        <v>katC</v>
      </c>
      <c r="AG6604" s="153"/>
      <c r="AH6604" s="153"/>
      <c r="AI6604" t="s">
        <v>201</v>
      </c>
      <c r="AJ6604" t="s">
        <v>340</v>
      </c>
      <c r="AK6604" s="9" t="str">
        <f>VLOOKUP(Y6604,zdroj!D:AJ,33,0)</f>
        <v>katC</v>
      </c>
    </row>
    <row r="6605" spans="8:37" x14ac:dyDescent="0.25">
      <c r="H6605" s="8"/>
      <c r="I6605" s="8"/>
      <c r="N6605" s="23"/>
      <c r="O6605" s="24"/>
      <c r="P6605" s="19"/>
      <c r="Q6605" s="19"/>
      <c r="R6605" s="19"/>
      <c r="U6605" s="27"/>
      <c r="Y6605" s="9" t="s">
        <v>594</v>
      </c>
      <c r="Z6605" s="9" t="s">
        <v>462</v>
      </c>
      <c r="AA6605" s="9" t="s">
        <v>199</v>
      </c>
      <c r="AB6605" s="9">
        <v>81853831</v>
      </c>
      <c r="AC6605" s="9" t="s">
        <v>7380</v>
      </c>
      <c r="AD6605" s="9" t="s">
        <v>226</v>
      </c>
      <c r="AE6605" s="5">
        <f t="shared" si="228"/>
        <v>0</v>
      </c>
      <c r="AF6605" s="5" t="str">
        <f t="shared" si="229"/>
        <v>katC</v>
      </c>
      <c r="AG6605" s="153"/>
      <c r="AH6605" s="153"/>
      <c r="AI6605" t="s">
        <v>17879</v>
      </c>
      <c r="AJ6605" t="s">
        <v>17878</v>
      </c>
      <c r="AK6605" s="9" t="str">
        <f>VLOOKUP(Y6605,zdroj!D:AJ,33,0)</f>
        <v>katC</v>
      </c>
    </row>
    <row r="6606" spans="8:37" x14ac:dyDescent="0.25">
      <c r="H6606" s="8"/>
      <c r="I6606" s="8"/>
      <c r="N6606" s="23"/>
      <c r="O6606" s="24"/>
      <c r="P6606" s="19"/>
      <c r="Q6606" s="19"/>
      <c r="R6606" s="19"/>
      <c r="U6606" s="27"/>
      <c r="Y6606" s="9" t="s">
        <v>594</v>
      </c>
      <c r="Z6606" s="9" t="s">
        <v>462</v>
      </c>
      <c r="AA6606" s="9" t="s">
        <v>199</v>
      </c>
      <c r="AB6606" s="9">
        <v>79374638</v>
      </c>
      <c r="AC6606" s="9" t="s">
        <v>7381</v>
      </c>
      <c r="AD6606" s="9" t="s">
        <v>226</v>
      </c>
      <c r="AE6606" s="5">
        <f t="shared" si="228"/>
        <v>0</v>
      </c>
      <c r="AF6606" s="5" t="str">
        <f t="shared" si="229"/>
        <v>katC</v>
      </c>
      <c r="AG6606" s="153"/>
      <c r="AH6606" s="153"/>
      <c r="AI6606" t="s">
        <v>201</v>
      </c>
      <c r="AJ6606" t="s">
        <v>340</v>
      </c>
      <c r="AK6606" s="9" t="str">
        <f>VLOOKUP(Y6606,zdroj!D:AJ,33,0)</f>
        <v>katC</v>
      </c>
    </row>
    <row r="6607" spans="8:37" x14ac:dyDescent="0.25">
      <c r="H6607" s="8"/>
      <c r="I6607" s="8"/>
      <c r="N6607" s="23"/>
      <c r="O6607" s="24"/>
      <c r="P6607" s="19"/>
      <c r="Q6607" s="19"/>
      <c r="R6607" s="19"/>
      <c r="U6607" s="27"/>
      <c r="Y6607" s="9" t="s">
        <v>594</v>
      </c>
      <c r="Z6607" s="9" t="s">
        <v>462</v>
      </c>
      <c r="AA6607" s="9" t="s">
        <v>199</v>
      </c>
      <c r="AB6607" s="9">
        <v>82672547</v>
      </c>
      <c r="AC6607" s="9" t="s">
        <v>7382</v>
      </c>
      <c r="AD6607" s="9" t="s">
        <v>226</v>
      </c>
      <c r="AE6607" s="5">
        <f t="shared" si="228"/>
        <v>0</v>
      </c>
      <c r="AF6607" s="5" t="str">
        <f t="shared" si="229"/>
        <v>katC</v>
      </c>
      <c r="AG6607" s="153"/>
      <c r="AH6607" s="153"/>
      <c r="AI6607" t="s">
        <v>17879</v>
      </c>
      <c r="AJ6607" t="s">
        <v>17878</v>
      </c>
      <c r="AK6607" s="9" t="str">
        <f>VLOOKUP(Y6607,zdroj!D:AJ,33,0)</f>
        <v>katC</v>
      </c>
    </row>
    <row r="6608" spans="8:37" x14ac:dyDescent="0.25">
      <c r="H6608" s="8"/>
      <c r="I6608" s="8"/>
      <c r="N6608" s="23"/>
      <c r="O6608" s="24"/>
      <c r="P6608" s="19"/>
      <c r="Q6608" s="19"/>
      <c r="R6608" s="19"/>
      <c r="U6608" s="27"/>
      <c r="Y6608" s="9" t="s">
        <v>594</v>
      </c>
      <c r="Z6608" s="9" t="s">
        <v>462</v>
      </c>
      <c r="AA6608" s="9" t="s">
        <v>199</v>
      </c>
      <c r="AB6608" s="9">
        <v>82752729</v>
      </c>
      <c r="AC6608" s="9" t="s">
        <v>7383</v>
      </c>
      <c r="AD6608" s="9" t="s">
        <v>226</v>
      </c>
      <c r="AE6608" s="5">
        <f t="shared" si="228"/>
        <v>0</v>
      </c>
      <c r="AF6608" s="5" t="str">
        <f t="shared" si="229"/>
        <v>katC</v>
      </c>
      <c r="AG6608" s="153"/>
      <c r="AH6608" s="153"/>
      <c r="AI6608" t="s">
        <v>201</v>
      </c>
      <c r="AJ6608" t="s">
        <v>340</v>
      </c>
      <c r="AK6608" s="9" t="str">
        <f>VLOOKUP(Y6608,zdroj!D:AJ,33,0)</f>
        <v>katC</v>
      </c>
    </row>
    <row r="6609" spans="8:37" x14ac:dyDescent="0.25">
      <c r="H6609" s="8"/>
      <c r="I6609" s="8"/>
      <c r="N6609" s="23"/>
      <c r="O6609" s="24"/>
      <c r="P6609" s="19"/>
      <c r="Q6609" s="19"/>
      <c r="R6609" s="19"/>
      <c r="U6609" s="27"/>
      <c r="Y6609" s="9" t="s">
        <v>594</v>
      </c>
      <c r="Z6609" s="9" t="s">
        <v>462</v>
      </c>
      <c r="AA6609" s="9" t="s">
        <v>199</v>
      </c>
      <c r="AB6609" s="9">
        <v>8028231</v>
      </c>
      <c r="AC6609" s="9" t="s">
        <v>7384</v>
      </c>
      <c r="AD6609" s="9" t="s">
        <v>800</v>
      </c>
      <c r="AE6609" s="5">
        <f t="shared" si="228"/>
        <v>0</v>
      </c>
      <c r="AF6609" s="5" t="str">
        <f t="shared" si="229"/>
        <v>Pokryto</v>
      </c>
      <c r="AG6609" s="153"/>
      <c r="AH6609" s="153"/>
      <c r="AI6609" t="s">
        <v>201</v>
      </c>
      <c r="AJ6609" t="s">
        <v>800</v>
      </c>
      <c r="AK6609" s="9" t="str">
        <f>VLOOKUP(Y6609,zdroj!D:AJ,33,0)</f>
        <v>katC</v>
      </c>
    </row>
    <row r="6610" spans="8:37" x14ac:dyDescent="0.25">
      <c r="H6610" s="8"/>
      <c r="I6610" s="8"/>
      <c r="N6610" s="23"/>
      <c r="O6610" s="24"/>
      <c r="P6610" s="19"/>
      <c r="Q6610" s="19"/>
      <c r="R6610" s="19"/>
      <c r="U6610" s="27"/>
      <c r="Y6610" s="9" t="s">
        <v>594</v>
      </c>
      <c r="Z6610" s="9" t="s">
        <v>462</v>
      </c>
      <c r="AA6610" s="9" t="s">
        <v>199</v>
      </c>
      <c r="AB6610" s="9">
        <v>82859329</v>
      </c>
      <c r="AC6610" s="9" t="s">
        <v>7385</v>
      </c>
      <c r="AD6610" s="9" t="s">
        <v>226</v>
      </c>
      <c r="AE6610" s="5">
        <f t="shared" si="228"/>
        <v>0</v>
      </c>
      <c r="AF6610" s="5" t="str">
        <f t="shared" si="229"/>
        <v>katC</v>
      </c>
      <c r="AG6610" s="153"/>
      <c r="AH6610" s="153"/>
      <c r="AI6610" t="s">
        <v>201</v>
      </c>
      <c r="AJ6610" t="s">
        <v>340</v>
      </c>
      <c r="AK6610" s="9" t="str">
        <f>VLOOKUP(Y6610,zdroj!D:AJ,33,0)</f>
        <v>katC</v>
      </c>
    </row>
    <row r="6611" spans="8:37" x14ac:dyDescent="0.25">
      <c r="H6611" s="8"/>
      <c r="I6611" s="8"/>
      <c r="N6611" s="23"/>
      <c r="O6611" s="24"/>
      <c r="P6611" s="19"/>
      <c r="Q6611" s="19"/>
      <c r="R6611" s="19"/>
      <c r="U6611" s="27"/>
      <c r="Y6611" s="9" t="s">
        <v>594</v>
      </c>
      <c r="Z6611" s="9" t="s">
        <v>462</v>
      </c>
      <c r="AA6611" s="9" t="s">
        <v>199</v>
      </c>
      <c r="AB6611" s="9">
        <v>8028249</v>
      </c>
      <c r="AC6611" s="9" t="s">
        <v>7386</v>
      </c>
      <c r="AD6611" s="9" t="s">
        <v>226</v>
      </c>
      <c r="AE6611" s="5">
        <f t="shared" si="228"/>
        <v>0</v>
      </c>
      <c r="AF6611" s="5" t="str">
        <f t="shared" si="229"/>
        <v>katC</v>
      </c>
      <c r="AG6611" s="153"/>
      <c r="AH6611" s="153"/>
      <c r="AI6611" t="s">
        <v>17879</v>
      </c>
      <c r="AJ6611" t="s">
        <v>17878</v>
      </c>
      <c r="AK6611" s="9" t="str">
        <f>VLOOKUP(Y6611,zdroj!D:AJ,33,0)</f>
        <v>katC</v>
      </c>
    </row>
    <row r="6612" spans="8:37" x14ac:dyDescent="0.25">
      <c r="H6612" s="8"/>
      <c r="I6612" s="8"/>
      <c r="N6612" s="23"/>
      <c r="O6612" s="24"/>
      <c r="P6612" s="19"/>
      <c r="Q6612" s="19"/>
      <c r="R6612" s="19"/>
      <c r="U6612" s="27"/>
      <c r="Y6612" s="9" t="s">
        <v>594</v>
      </c>
      <c r="Z6612" s="9" t="s">
        <v>462</v>
      </c>
      <c r="AA6612" s="9" t="s">
        <v>199</v>
      </c>
      <c r="AB6612" s="9">
        <v>8028257</v>
      </c>
      <c r="AC6612" s="9" t="s">
        <v>7387</v>
      </c>
      <c r="AD6612" s="9" t="s">
        <v>800</v>
      </c>
      <c r="AE6612" s="5">
        <f t="shared" si="228"/>
        <v>0</v>
      </c>
      <c r="AF6612" s="5" t="str">
        <f t="shared" si="229"/>
        <v>Pokryto</v>
      </c>
      <c r="AG6612" s="153"/>
      <c r="AH6612" s="153"/>
      <c r="AI6612" t="s">
        <v>201</v>
      </c>
      <c r="AJ6612" t="s">
        <v>800</v>
      </c>
      <c r="AK6612" s="9" t="str">
        <f>VLOOKUP(Y6612,zdroj!D:AJ,33,0)</f>
        <v>katC</v>
      </c>
    </row>
    <row r="6613" spans="8:37" x14ac:dyDescent="0.25">
      <c r="H6613" s="8"/>
      <c r="I6613" s="8"/>
      <c r="N6613" s="23"/>
      <c r="O6613" s="24"/>
      <c r="P6613" s="19"/>
      <c r="Q6613" s="19"/>
      <c r="R6613" s="19"/>
      <c r="U6613" s="27"/>
      <c r="Y6613" s="9" t="s">
        <v>594</v>
      </c>
      <c r="Z6613" s="9" t="s">
        <v>462</v>
      </c>
      <c r="AA6613" s="9" t="s">
        <v>199</v>
      </c>
      <c r="AB6613" s="9">
        <v>8028265</v>
      </c>
      <c r="AC6613" s="9" t="s">
        <v>7388</v>
      </c>
      <c r="AD6613" s="9" t="s">
        <v>800</v>
      </c>
      <c r="AE6613" s="5">
        <f t="shared" si="228"/>
        <v>0</v>
      </c>
      <c r="AF6613" s="5" t="str">
        <f t="shared" si="229"/>
        <v>Pokryto</v>
      </c>
      <c r="AG6613" s="153"/>
      <c r="AH6613" s="153"/>
      <c r="AI6613" t="s">
        <v>201</v>
      </c>
      <c r="AJ6613" t="s">
        <v>800</v>
      </c>
      <c r="AK6613" s="9" t="str">
        <f>VLOOKUP(Y6613,zdroj!D:AJ,33,0)</f>
        <v>katC</v>
      </c>
    </row>
    <row r="6614" spans="8:37" x14ac:dyDescent="0.25">
      <c r="H6614" s="8"/>
      <c r="I6614" s="8"/>
      <c r="N6614" s="23"/>
      <c r="O6614" s="24"/>
      <c r="P6614" s="19"/>
      <c r="Q6614" s="19"/>
      <c r="R6614" s="19"/>
      <c r="U6614" s="27"/>
      <c r="Y6614" s="9" t="s">
        <v>594</v>
      </c>
      <c r="Z6614" s="9" t="s">
        <v>462</v>
      </c>
      <c r="AA6614" s="9" t="s">
        <v>199</v>
      </c>
      <c r="AB6614" s="9">
        <v>8028273</v>
      </c>
      <c r="AC6614" s="9" t="s">
        <v>7389</v>
      </c>
      <c r="AD6614" s="9" t="s">
        <v>226</v>
      </c>
      <c r="AE6614" s="5">
        <f t="shared" si="228"/>
        <v>0</v>
      </c>
      <c r="AF6614" s="5" t="str">
        <f t="shared" si="229"/>
        <v>katC</v>
      </c>
      <c r="AG6614" s="153"/>
      <c r="AH6614" s="153"/>
      <c r="AI6614" t="s">
        <v>17879</v>
      </c>
      <c r="AJ6614" t="s">
        <v>17878</v>
      </c>
      <c r="AK6614" s="9" t="str">
        <f>VLOOKUP(Y6614,zdroj!D:AJ,33,0)</f>
        <v>katC</v>
      </c>
    </row>
    <row r="6615" spans="8:37" x14ac:dyDescent="0.25">
      <c r="H6615" s="8"/>
      <c r="I6615" s="8"/>
      <c r="N6615" s="23"/>
      <c r="O6615" s="24"/>
      <c r="P6615" s="19"/>
      <c r="Q6615" s="19"/>
      <c r="R6615" s="19"/>
      <c r="U6615" s="27"/>
      <c r="Y6615" s="9" t="s">
        <v>594</v>
      </c>
      <c r="Z6615" s="9" t="s">
        <v>462</v>
      </c>
      <c r="AA6615" s="9" t="s">
        <v>199</v>
      </c>
      <c r="AB6615" s="9">
        <v>8028281</v>
      </c>
      <c r="AC6615" s="9" t="s">
        <v>7390</v>
      </c>
      <c r="AD6615" s="9" t="s">
        <v>226</v>
      </c>
      <c r="AE6615" s="5">
        <f t="shared" si="228"/>
        <v>0</v>
      </c>
      <c r="AF6615" s="5" t="str">
        <f t="shared" si="229"/>
        <v>katC</v>
      </c>
      <c r="AG6615" s="153"/>
      <c r="AH6615" s="153"/>
      <c r="AI6615" t="s">
        <v>17879</v>
      </c>
      <c r="AJ6615" t="s">
        <v>17878</v>
      </c>
      <c r="AK6615" s="9" t="str">
        <f>VLOOKUP(Y6615,zdroj!D:AJ,33,0)</f>
        <v>katC</v>
      </c>
    </row>
    <row r="6616" spans="8:37" x14ac:dyDescent="0.25">
      <c r="H6616" s="8"/>
      <c r="I6616" s="8"/>
      <c r="N6616" s="23"/>
      <c r="O6616" s="24"/>
      <c r="P6616" s="19"/>
      <c r="Q6616" s="19"/>
      <c r="R6616" s="19"/>
      <c r="U6616" s="27"/>
      <c r="Y6616" s="9" t="s">
        <v>594</v>
      </c>
      <c r="Z6616" s="9" t="s">
        <v>462</v>
      </c>
      <c r="AA6616" s="9" t="s">
        <v>199</v>
      </c>
      <c r="AB6616" s="9">
        <v>8028290</v>
      </c>
      <c r="AC6616" s="9" t="s">
        <v>7391</v>
      </c>
      <c r="AD6616" s="9" t="s">
        <v>800</v>
      </c>
      <c r="AE6616" s="5">
        <f t="shared" si="228"/>
        <v>0</v>
      </c>
      <c r="AF6616" s="5" t="str">
        <f t="shared" si="229"/>
        <v>Pokryto</v>
      </c>
      <c r="AG6616" s="153"/>
      <c r="AH6616" s="153"/>
      <c r="AI6616" t="s">
        <v>201</v>
      </c>
      <c r="AJ6616" t="s">
        <v>800</v>
      </c>
      <c r="AK6616" s="9" t="str">
        <f>VLOOKUP(Y6616,zdroj!D:AJ,33,0)</f>
        <v>katC</v>
      </c>
    </row>
    <row r="6617" spans="8:37" x14ac:dyDescent="0.25">
      <c r="H6617" s="8"/>
      <c r="I6617" s="8"/>
      <c r="N6617" s="23"/>
      <c r="O6617" s="24"/>
      <c r="P6617" s="19"/>
      <c r="Q6617" s="19"/>
      <c r="R6617" s="19"/>
      <c r="U6617" s="27"/>
      <c r="Y6617" s="9" t="s">
        <v>594</v>
      </c>
      <c r="Z6617" s="9" t="s">
        <v>462</v>
      </c>
      <c r="AA6617" s="9" t="s">
        <v>199</v>
      </c>
      <c r="AB6617" s="9">
        <v>8028044</v>
      </c>
      <c r="AC6617" s="9" t="s">
        <v>7392</v>
      </c>
      <c r="AD6617" s="9" t="s">
        <v>800</v>
      </c>
      <c r="AE6617" s="5">
        <f t="shared" si="228"/>
        <v>0</v>
      </c>
      <c r="AF6617" s="5" t="str">
        <f t="shared" si="229"/>
        <v>Pokryto</v>
      </c>
      <c r="AG6617" s="153"/>
      <c r="AH6617" s="153"/>
      <c r="AI6617" t="s">
        <v>201</v>
      </c>
      <c r="AJ6617" t="s">
        <v>800</v>
      </c>
      <c r="AK6617" s="9" t="str">
        <f>VLOOKUP(Y6617,zdroj!D:AJ,33,0)</f>
        <v>katC</v>
      </c>
    </row>
    <row r="6618" spans="8:37" x14ac:dyDescent="0.25">
      <c r="H6618" s="8"/>
      <c r="I6618" s="8"/>
      <c r="N6618" s="23"/>
      <c r="O6618" s="24"/>
      <c r="P6618" s="19"/>
      <c r="Q6618" s="19"/>
      <c r="R6618" s="19"/>
      <c r="U6618" s="27"/>
      <c r="Y6618" s="9" t="s">
        <v>594</v>
      </c>
      <c r="Z6618" s="9" t="s">
        <v>462</v>
      </c>
      <c r="AA6618" s="9" t="s">
        <v>199</v>
      </c>
      <c r="AB6618" s="9">
        <v>8028311</v>
      </c>
      <c r="AC6618" s="9" t="s">
        <v>7393</v>
      </c>
      <c r="AD6618" s="9" t="s">
        <v>800</v>
      </c>
      <c r="AE6618" s="5">
        <f t="shared" si="228"/>
        <v>0</v>
      </c>
      <c r="AF6618" s="5" t="str">
        <f t="shared" si="229"/>
        <v>Pokryto</v>
      </c>
      <c r="AG6618" s="153"/>
      <c r="AH6618" s="153"/>
      <c r="AI6618" t="s">
        <v>201</v>
      </c>
      <c r="AJ6618" t="s">
        <v>800</v>
      </c>
      <c r="AK6618" s="9" t="str">
        <f>VLOOKUP(Y6618,zdroj!D:AJ,33,0)</f>
        <v>katC</v>
      </c>
    </row>
    <row r="6619" spans="8:37" x14ac:dyDescent="0.25">
      <c r="H6619" s="8"/>
      <c r="I6619" s="8"/>
      <c r="N6619" s="23"/>
      <c r="O6619" s="24"/>
      <c r="P6619" s="19"/>
      <c r="Q6619" s="19"/>
      <c r="R6619" s="19"/>
      <c r="U6619" s="27"/>
      <c r="Y6619" s="9" t="s">
        <v>594</v>
      </c>
      <c r="Z6619" s="9" t="s">
        <v>462</v>
      </c>
      <c r="AA6619" s="9" t="s">
        <v>199</v>
      </c>
      <c r="AB6619" s="9">
        <v>8028320</v>
      </c>
      <c r="AC6619" s="9" t="s">
        <v>7394</v>
      </c>
      <c r="AD6619" s="9" t="s">
        <v>800</v>
      </c>
      <c r="AE6619" s="5">
        <f t="shared" si="228"/>
        <v>0</v>
      </c>
      <c r="AF6619" s="5" t="str">
        <f t="shared" si="229"/>
        <v>Pokryto</v>
      </c>
      <c r="AG6619" s="153"/>
      <c r="AH6619" s="153"/>
      <c r="AI6619" t="s">
        <v>201</v>
      </c>
      <c r="AJ6619" t="s">
        <v>800</v>
      </c>
      <c r="AK6619" s="9" t="str">
        <f>VLOOKUP(Y6619,zdroj!D:AJ,33,0)</f>
        <v>katC</v>
      </c>
    </row>
    <row r="6620" spans="8:37" x14ac:dyDescent="0.25">
      <c r="H6620" s="8"/>
      <c r="I6620" s="8"/>
      <c r="N6620" s="23"/>
      <c r="O6620" s="24"/>
      <c r="P6620" s="19"/>
      <c r="Q6620" s="19"/>
      <c r="R6620" s="19"/>
      <c r="U6620" s="27"/>
      <c r="Y6620" s="9" t="s">
        <v>594</v>
      </c>
      <c r="Z6620" s="9" t="s">
        <v>462</v>
      </c>
      <c r="AA6620" s="9" t="s">
        <v>199</v>
      </c>
      <c r="AB6620" s="9">
        <v>8028338</v>
      </c>
      <c r="AC6620" s="9" t="s">
        <v>7395</v>
      </c>
      <c r="AD6620" s="9" t="s">
        <v>800</v>
      </c>
      <c r="AE6620" s="5">
        <f t="shared" si="228"/>
        <v>0</v>
      </c>
      <c r="AF6620" s="5" t="str">
        <f t="shared" si="229"/>
        <v>Pokryto</v>
      </c>
      <c r="AG6620" s="153"/>
      <c r="AH6620" s="153"/>
      <c r="AI6620" t="s">
        <v>201</v>
      </c>
      <c r="AJ6620" t="s">
        <v>800</v>
      </c>
      <c r="AK6620" s="9" t="str">
        <f>VLOOKUP(Y6620,zdroj!D:AJ,33,0)</f>
        <v>katC</v>
      </c>
    </row>
    <row r="6621" spans="8:37" x14ac:dyDescent="0.25">
      <c r="H6621" s="8"/>
      <c r="I6621" s="8"/>
      <c r="N6621" s="23"/>
      <c r="O6621" s="24"/>
      <c r="P6621" s="19"/>
      <c r="Q6621" s="19"/>
      <c r="R6621" s="19"/>
      <c r="U6621" s="27"/>
      <c r="Y6621" s="9" t="s">
        <v>594</v>
      </c>
      <c r="Z6621" s="9" t="s">
        <v>462</v>
      </c>
      <c r="AA6621" s="9" t="s">
        <v>199</v>
      </c>
      <c r="AB6621" s="9">
        <v>8028346</v>
      </c>
      <c r="AC6621" s="9" t="s">
        <v>7396</v>
      </c>
      <c r="AD6621" s="9" t="s">
        <v>226</v>
      </c>
      <c r="AE6621" s="5">
        <f t="shared" si="228"/>
        <v>0</v>
      </c>
      <c r="AF6621" s="5" t="str">
        <f t="shared" si="229"/>
        <v>katC</v>
      </c>
      <c r="AG6621" s="153"/>
      <c r="AH6621" s="153"/>
      <c r="AI6621" t="s">
        <v>201</v>
      </c>
      <c r="AJ6621" t="s">
        <v>340</v>
      </c>
      <c r="AK6621" s="9" t="str">
        <f>VLOOKUP(Y6621,zdroj!D:AJ,33,0)</f>
        <v>katC</v>
      </c>
    </row>
    <row r="6622" spans="8:37" x14ac:dyDescent="0.25">
      <c r="H6622" s="8"/>
      <c r="I6622" s="8"/>
      <c r="N6622" s="23"/>
      <c r="O6622" s="24"/>
      <c r="P6622" s="19"/>
      <c r="Q6622" s="19"/>
      <c r="R6622" s="19"/>
      <c r="U6622" s="27"/>
      <c r="Y6622" s="9" t="s">
        <v>594</v>
      </c>
      <c r="Z6622" s="9" t="s">
        <v>462</v>
      </c>
      <c r="AA6622" s="9" t="s">
        <v>199</v>
      </c>
      <c r="AB6622" s="9">
        <v>8028354</v>
      </c>
      <c r="AC6622" s="9" t="s">
        <v>7397</v>
      </c>
      <c r="AD6622" s="9" t="s">
        <v>226</v>
      </c>
      <c r="AE6622" s="5">
        <f t="shared" si="228"/>
        <v>0</v>
      </c>
      <c r="AF6622" s="5" t="str">
        <f t="shared" si="229"/>
        <v>katC</v>
      </c>
      <c r="AG6622" s="153"/>
      <c r="AH6622" s="153"/>
      <c r="AI6622" t="s">
        <v>201</v>
      </c>
      <c r="AJ6622" t="s">
        <v>340</v>
      </c>
      <c r="AK6622" s="9" t="str">
        <f>VLOOKUP(Y6622,zdroj!D:AJ,33,0)</f>
        <v>katC</v>
      </c>
    </row>
    <row r="6623" spans="8:37" x14ac:dyDescent="0.25">
      <c r="H6623" s="8"/>
      <c r="I6623" s="8"/>
      <c r="N6623" s="23"/>
      <c r="O6623" s="24"/>
      <c r="P6623" s="19"/>
      <c r="Q6623" s="19"/>
      <c r="R6623" s="19"/>
      <c r="U6623" s="27"/>
      <c r="Y6623" s="9" t="s">
        <v>594</v>
      </c>
      <c r="Z6623" s="9" t="s">
        <v>462</v>
      </c>
      <c r="AA6623" s="9" t="s">
        <v>199</v>
      </c>
      <c r="AB6623" s="9">
        <v>8028362</v>
      </c>
      <c r="AC6623" s="9" t="s">
        <v>7398</v>
      </c>
      <c r="AD6623" s="9" t="s">
        <v>226</v>
      </c>
      <c r="AE6623" s="5">
        <f t="shared" si="228"/>
        <v>0</v>
      </c>
      <c r="AF6623" s="5" t="str">
        <f t="shared" si="229"/>
        <v>katC</v>
      </c>
      <c r="AG6623" s="153"/>
      <c r="AH6623" s="153"/>
      <c r="AI6623" t="s">
        <v>201</v>
      </c>
      <c r="AJ6623" t="s">
        <v>340</v>
      </c>
      <c r="AK6623" s="9" t="str">
        <f>VLOOKUP(Y6623,zdroj!D:AJ,33,0)</f>
        <v>katC</v>
      </c>
    </row>
    <row r="6624" spans="8:37" x14ac:dyDescent="0.25">
      <c r="H6624" s="8"/>
      <c r="I6624" s="8"/>
      <c r="N6624" s="23"/>
      <c r="O6624" s="24"/>
      <c r="P6624" s="19"/>
      <c r="Q6624" s="19"/>
      <c r="R6624" s="19"/>
      <c r="U6624" s="27"/>
      <c r="Y6624" s="9" t="s">
        <v>594</v>
      </c>
      <c r="Z6624" s="9" t="s">
        <v>462</v>
      </c>
      <c r="AA6624" s="9" t="s">
        <v>199</v>
      </c>
      <c r="AB6624" s="9">
        <v>8028371</v>
      </c>
      <c r="AC6624" s="9" t="s">
        <v>7399</v>
      </c>
      <c r="AD6624" s="9" t="s">
        <v>800</v>
      </c>
      <c r="AE6624" s="5">
        <f t="shared" si="228"/>
        <v>0</v>
      </c>
      <c r="AF6624" s="5" t="str">
        <f t="shared" si="229"/>
        <v>Pokryto</v>
      </c>
      <c r="AG6624" s="153"/>
      <c r="AH6624" s="153"/>
      <c r="AI6624" t="s">
        <v>201</v>
      </c>
      <c r="AJ6624" t="s">
        <v>800</v>
      </c>
      <c r="AK6624" s="9" t="str">
        <f>VLOOKUP(Y6624,zdroj!D:AJ,33,0)</f>
        <v>katC</v>
      </c>
    </row>
    <row r="6625" spans="8:37" x14ac:dyDescent="0.25">
      <c r="H6625" s="8"/>
      <c r="I6625" s="8"/>
      <c r="N6625" s="23"/>
      <c r="O6625" s="24"/>
      <c r="P6625" s="19"/>
      <c r="Q6625" s="19"/>
      <c r="R6625" s="19"/>
      <c r="U6625" s="27"/>
      <c r="Y6625" s="9" t="s">
        <v>594</v>
      </c>
      <c r="Z6625" s="9" t="s">
        <v>462</v>
      </c>
      <c r="AA6625" s="9" t="s">
        <v>199</v>
      </c>
      <c r="AB6625" s="9">
        <v>8028389</v>
      </c>
      <c r="AC6625" s="9" t="s">
        <v>7400</v>
      </c>
      <c r="AD6625" s="9" t="s">
        <v>800</v>
      </c>
      <c r="AE6625" s="5">
        <f t="shared" si="228"/>
        <v>0</v>
      </c>
      <c r="AF6625" s="5" t="str">
        <f t="shared" si="229"/>
        <v>Pokryto</v>
      </c>
      <c r="AG6625" s="153"/>
      <c r="AH6625" s="153"/>
      <c r="AI6625" t="s">
        <v>201</v>
      </c>
      <c r="AJ6625" t="s">
        <v>800</v>
      </c>
      <c r="AK6625" s="9" t="str">
        <f>VLOOKUP(Y6625,zdroj!D:AJ,33,0)</f>
        <v>katC</v>
      </c>
    </row>
    <row r="6626" spans="8:37" x14ac:dyDescent="0.25">
      <c r="H6626" s="8"/>
      <c r="I6626" s="8"/>
      <c r="N6626" s="23"/>
      <c r="O6626" s="24"/>
      <c r="P6626" s="19"/>
      <c r="Q6626" s="19"/>
      <c r="R6626" s="19"/>
      <c r="U6626" s="27"/>
      <c r="Y6626" s="9" t="s">
        <v>594</v>
      </c>
      <c r="Z6626" s="9" t="s">
        <v>462</v>
      </c>
      <c r="AA6626" s="9" t="s">
        <v>199</v>
      </c>
      <c r="AB6626" s="9">
        <v>8028397</v>
      </c>
      <c r="AC6626" s="9" t="s">
        <v>7401</v>
      </c>
      <c r="AD6626" s="9" t="s">
        <v>800</v>
      </c>
      <c r="AE6626" s="5">
        <f t="shared" si="228"/>
        <v>0</v>
      </c>
      <c r="AF6626" s="5" t="str">
        <f t="shared" si="229"/>
        <v>Pokryto</v>
      </c>
      <c r="AG6626" s="153"/>
      <c r="AH6626" s="153"/>
      <c r="AI6626" t="s">
        <v>201</v>
      </c>
      <c r="AJ6626" t="s">
        <v>800</v>
      </c>
      <c r="AK6626" s="9" t="str">
        <f>VLOOKUP(Y6626,zdroj!D:AJ,33,0)</f>
        <v>katC</v>
      </c>
    </row>
    <row r="6627" spans="8:37" x14ac:dyDescent="0.25">
      <c r="H6627" s="8"/>
      <c r="I6627" s="8"/>
      <c r="N6627" s="23"/>
      <c r="O6627" s="24"/>
      <c r="P6627" s="19"/>
      <c r="Q6627" s="19"/>
      <c r="R6627" s="19"/>
      <c r="U6627" s="27"/>
      <c r="Y6627" s="9" t="s">
        <v>594</v>
      </c>
      <c r="Z6627" s="9" t="s">
        <v>462</v>
      </c>
      <c r="AA6627" s="9" t="s">
        <v>199</v>
      </c>
      <c r="AB6627" s="9">
        <v>8028401</v>
      </c>
      <c r="AC6627" s="9" t="s">
        <v>7402</v>
      </c>
      <c r="AD6627" s="9" t="s">
        <v>226</v>
      </c>
      <c r="AE6627" s="5">
        <f t="shared" si="228"/>
        <v>0</v>
      </c>
      <c r="AF6627" s="5" t="str">
        <f t="shared" si="229"/>
        <v>katC</v>
      </c>
      <c r="AG6627" s="153"/>
      <c r="AH6627" s="153"/>
      <c r="AI6627" t="s">
        <v>17879</v>
      </c>
      <c r="AJ6627" t="s">
        <v>17878</v>
      </c>
      <c r="AK6627" s="9" t="str">
        <f>VLOOKUP(Y6627,zdroj!D:AJ,33,0)</f>
        <v>katC</v>
      </c>
    </row>
    <row r="6628" spans="8:37" x14ac:dyDescent="0.25">
      <c r="H6628" s="8"/>
      <c r="I6628" s="8"/>
      <c r="N6628" s="23"/>
      <c r="O6628" s="24"/>
      <c r="P6628" s="19"/>
      <c r="Q6628" s="19"/>
      <c r="R6628" s="19"/>
      <c r="U6628" s="27"/>
      <c r="Y6628" s="9" t="s">
        <v>594</v>
      </c>
      <c r="Z6628" s="9" t="s">
        <v>462</v>
      </c>
      <c r="AA6628" s="9" t="s">
        <v>199</v>
      </c>
      <c r="AB6628" s="9">
        <v>8028052</v>
      </c>
      <c r="AC6628" s="9" t="s">
        <v>7403</v>
      </c>
      <c r="AD6628" s="9" t="s">
        <v>226</v>
      </c>
      <c r="AE6628" s="5">
        <f t="shared" si="228"/>
        <v>0</v>
      </c>
      <c r="AF6628" s="5" t="str">
        <f t="shared" si="229"/>
        <v>katC</v>
      </c>
      <c r="AG6628" s="153"/>
      <c r="AH6628" s="153"/>
      <c r="AI6628" t="s">
        <v>236</v>
      </c>
      <c r="AJ6628" t="s">
        <v>17878</v>
      </c>
      <c r="AK6628" s="9" t="str">
        <f>VLOOKUP(Y6628,zdroj!D:AJ,33,0)</f>
        <v>katC</v>
      </c>
    </row>
    <row r="6629" spans="8:37" x14ac:dyDescent="0.25">
      <c r="H6629" s="8"/>
      <c r="I6629" s="8"/>
      <c r="N6629" s="23"/>
      <c r="O6629" s="24"/>
      <c r="P6629" s="19"/>
      <c r="Q6629" s="19"/>
      <c r="R6629" s="19"/>
      <c r="U6629" s="27"/>
      <c r="Y6629" s="9" t="s">
        <v>594</v>
      </c>
      <c r="Z6629" s="9" t="s">
        <v>462</v>
      </c>
      <c r="AA6629" s="9" t="s">
        <v>199</v>
      </c>
      <c r="AB6629" s="9">
        <v>8028419</v>
      </c>
      <c r="AC6629" s="9" t="s">
        <v>7404</v>
      </c>
      <c r="AD6629" s="9" t="s">
        <v>800</v>
      </c>
      <c r="AE6629" s="5">
        <f t="shared" si="228"/>
        <v>0</v>
      </c>
      <c r="AF6629" s="5" t="str">
        <f t="shared" si="229"/>
        <v>Pokryto</v>
      </c>
      <c r="AG6629" s="153"/>
      <c r="AH6629" s="153"/>
      <c r="AI6629" t="s">
        <v>201</v>
      </c>
      <c r="AJ6629" t="s">
        <v>800</v>
      </c>
      <c r="AK6629" s="9" t="str">
        <f>VLOOKUP(Y6629,zdroj!D:AJ,33,0)</f>
        <v>katC</v>
      </c>
    </row>
    <row r="6630" spans="8:37" x14ac:dyDescent="0.25">
      <c r="H6630" s="8"/>
      <c r="I6630" s="8"/>
      <c r="N6630" s="23"/>
      <c r="O6630" s="24"/>
      <c r="P6630" s="19"/>
      <c r="Q6630" s="19"/>
      <c r="R6630" s="19"/>
      <c r="U6630" s="27"/>
      <c r="Y6630" s="9" t="s">
        <v>594</v>
      </c>
      <c r="Z6630" s="9" t="s">
        <v>462</v>
      </c>
      <c r="AA6630" s="9" t="s">
        <v>199</v>
      </c>
      <c r="AB6630" s="9">
        <v>8028427</v>
      </c>
      <c r="AC6630" s="9" t="s">
        <v>7405</v>
      </c>
      <c r="AD6630" s="9" t="s">
        <v>800</v>
      </c>
      <c r="AE6630" s="5">
        <f t="shared" si="228"/>
        <v>0</v>
      </c>
      <c r="AF6630" s="5" t="str">
        <f t="shared" si="229"/>
        <v>Pokryto</v>
      </c>
      <c r="AG6630" s="153"/>
      <c r="AH6630" s="153"/>
      <c r="AI6630" t="s">
        <v>201</v>
      </c>
      <c r="AJ6630" t="s">
        <v>800</v>
      </c>
      <c r="AK6630" s="9" t="str">
        <f>VLOOKUP(Y6630,zdroj!D:AJ,33,0)</f>
        <v>katC</v>
      </c>
    </row>
    <row r="6631" spans="8:37" x14ac:dyDescent="0.25">
      <c r="H6631" s="8"/>
      <c r="I6631" s="8"/>
      <c r="N6631" s="23"/>
      <c r="O6631" s="24"/>
      <c r="P6631" s="19"/>
      <c r="Q6631" s="19"/>
      <c r="R6631" s="19"/>
      <c r="U6631" s="27"/>
      <c r="Y6631" s="9" t="s">
        <v>594</v>
      </c>
      <c r="Z6631" s="9" t="s">
        <v>462</v>
      </c>
      <c r="AA6631" s="9" t="s">
        <v>199</v>
      </c>
      <c r="AB6631" s="9">
        <v>8028435</v>
      </c>
      <c r="AC6631" s="9" t="s">
        <v>7406</v>
      </c>
      <c r="AD6631" s="9" t="s">
        <v>226</v>
      </c>
      <c r="AE6631" s="5">
        <f t="shared" si="228"/>
        <v>0</v>
      </c>
      <c r="AF6631" s="5" t="str">
        <f t="shared" si="229"/>
        <v>katC</v>
      </c>
      <c r="AG6631" s="153"/>
      <c r="AH6631" s="153"/>
      <c r="AI6631" t="s">
        <v>201</v>
      </c>
      <c r="AJ6631" t="s">
        <v>340</v>
      </c>
      <c r="AK6631" s="9" t="str">
        <f>VLOOKUP(Y6631,zdroj!D:AJ,33,0)</f>
        <v>katC</v>
      </c>
    </row>
    <row r="6632" spans="8:37" x14ac:dyDescent="0.25">
      <c r="H6632" s="8"/>
      <c r="I6632" s="8"/>
      <c r="N6632" s="23"/>
      <c r="O6632" s="24"/>
      <c r="P6632" s="19"/>
      <c r="Q6632" s="19"/>
      <c r="R6632" s="19"/>
      <c r="U6632" s="27"/>
      <c r="Y6632" s="9" t="s">
        <v>594</v>
      </c>
      <c r="Z6632" s="9" t="s">
        <v>462</v>
      </c>
      <c r="AA6632" s="9" t="s">
        <v>199</v>
      </c>
      <c r="AB6632" s="9">
        <v>8028443</v>
      </c>
      <c r="AC6632" s="9" t="s">
        <v>7407</v>
      </c>
      <c r="AD6632" s="9" t="s">
        <v>800</v>
      </c>
      <c r="AE6632" s="5">
        <f t="shared" si="228"/>
        <v>0</v>
      </c>
      <c r="AF6632" s="5" t="str">
        <f t="shared" si="229"/>
        <v>Pokryto</v>
      </c>
      <c r="AG6632" s="153"/>
      <c r="AH6632" s="153"/>
      <c r="AI6632" t="s">
        <v>201</v>
      </c>
      <c r="AJ6632" t="s">
        <v>800</v>
      </c>
      <c r="AK6632" s="9" t="str">
        <f>VLOOKUP(Y6632,zdroj!D:AJ,33,0)</f>
        <v>katC</v>
      </c>
    </row>
    <row r="6633" spans="8:37" x14ac:dyDescent="0.25">
      <c r="H6633" s="8"/>
      <c r="I6633" s="8"/>
      <c r="N6633" s="23"/>
      <c r="O6633" s="24"/>
      <c r="P6633" s="19"/>
      <c r="Q6633" s="19"/>
      <c r="R6633" s="19"/>
      <c r="U6633" s="27"/>
      <c r="Y6633" s="9" t="s">
        <v>594</v>
      </c>
      <c r="Z6633" s="9" t="s">
        <v>462</v>
      </c>
      <c r="AA6633" s="9" t="s">
        <v>199</v>
      </c>
      <c r="AB6633" s="9">
        <v>8028451</v>
      </c>
      <c r="AC6633" s="9" t="s">
        <v>7408</v>
      </c>
      <c r="AD6633" s="9" t="s">
        <v>800</v>
      </c>
      <c r="AE6633" s="5">
        <f t="shared" si="228"/>
        <v>0</v>
      </c>
      <c r="AF6633" s="5" t="str">
        <f t="shared" si="229"/>
        <v>Pokryto</v>
      </c>
      <c r="AG6633" s="153"/>
      <c r="AH6633" s="153"/>
      <c r="AI6633" t="s">
        <v>201</v>
      </c>
      <c r="AJ6633" t="s">
        <v>800</v>
      </c>
      <c r="AK6633" s="9" t="str">
        <f>VLOOKUP(Y6633,zdroj!D:AJ,33,0)</f>
        <v>katC</v>
      </c>
    </row>
    <row r="6634" spans="8:37" x14ac:dyDescent="0.25">
      <c r="H6634" s="8"/>
      <c r="I6634" s="8"/>
      <c r="N6634" s="23"/>
      <c r="O6634" s="24"/>
      <c r="P6634" s="19"/>
      <c r="Q6634" s="19"/>
      <c r="R6634" s="19"/>
      <c r="U6634" s="27"/>
      <c r="Y6634" s="9" t="s">
        <v>594</v>
      </c>
      <c r="Z6634" s="9" t="s">
        <v>462</v>
      </c>
      <c r="AA6634" s="9" t="s">
        <v>199</v>
      </c>
      <c r="AB6634" s="9">
        <v>8028460</v>
      </c>
      <c r="AC6634" s="9" t="s">
        <v>7409</v>
      </c>
      <c r="AD6634" s="9" t="s">
        <v>226</v>
      </c>
      <c r="AE6634" s="5">
        <f t="shared" si="228"/>
        <v>0</v>
      </c>
      <c r="AF6634" s="5" t="str">
        <f t="shared" si="229"/>
        <v>katC</v>
      </c>
      <c r="AG6634" s="153"/>
      <c r="AH6634" s="153"/>
      <c r="AI6634" t="s">
        <v>201</v>
      </c>
      <c r="AJ6634" t="s">
        <v>340</v>
      </c>
      <c r="AK6634" s="9" t="str">
        <f>VLOOKUP(Y6634,zdroj!D:AJ,33,0)</f>
        <v>katC</v>
      </c>
    </row>
    <row r="6635" spans="8:37" x14ac:dyDescent="0.25">
      <c r="H6635" s="8"/>
      <c r="I6635" s="8"/>
      <c r="N6635" s="23"/>
      <c r="O6635" s="24"/>
      <c r="P6635" s="19"/>
      <c r="Q6635" s="19"/>
      <c r="R6635" s="19"/>
      <c r="U6635" s="27"/>
      <c r="Y6635" s="9" t="s">
        <v>594</v>
      </c>
      <c r="Z6635" s="9" t="s">
        <v>462</v>
      </c>
      <c r="AA6635" s="9" t="s">
        <v>199</v>
      </c>
      <c r="AB6635" s="9">
        <v>8028478</v>
      </c>
      <c r="AC6635" s="9" t="s">
        <v>7410</v>
      </c>
      <c r="AD6635" s="9" t="s">
        <v>226</v>
      </c>
      <c r="AE6635" s="5">
        <f t="shared" si="228"/>
        <v>0</v>
      </c>
      <c r="AF6635" s="5" t="str">
        <f t="shared" si="229"/>
        <v>katC</v>
      </c>
      <c r="AG6635" s="153"/>
      <c r="AH6635" s="153"/>
      <c r="AI6635" t="s">
        <v>236</v>
      </c>
      <c r="AJ6635" t="s">
        <v>17878</v>
      </c>
      <c r="AK6635" s="9" t="str">
        <f>VLOOKUP(Y6635,zdroj!D:AJ,33,0)</f>
        <v>katC</v>
      </c>
    </row>
    <row r="6636" spans="8:37" x14ac:dyDescent="0.25">
      <c r="H6636" s="8"/>
      <c r="I6636" s="8"/>
      <c r="N6636" s="23"/>
      <c r="O6636" s="24"/>
      <c r="P6636" s="19"/>
      <c r="Q6636" s="19"/>
      <c r="R6636" s="19"/>
      <c r="U6636" s="27"/>
      <c r="Y6636" s="9" t="s">
        <v>594</v>
      </c>
      <c r="Z6636" s="9" t="s">
        <v>462</v>
      </c>
      <c r="AA6636" s="9" t="s">
        <v>199</v>
      </c>
      <c r="AB6636" s="9">
        <v>8028486</v>
      </c>
      <c r="AC6636" s="9" t="s">
        <v>7411</v>
      </c>
      <c r="AD6636" s="9" t="s">
        <v>226</v>
      </c>
      <c r="AE6636" s="5">
        <f t="shared" si="228"/>
        <v>0</v>
      </c>
      <c r="AF6636" s="5" t="str">
        <f t="shared" si="229"/>
        <v>katC</v>
      </c>
      <c r="AG6636" s="153"/>
      <c r="AH6636" s="153"/>
      <c r="AI6636" t="s">
        <v>201</v>
      </c>
      <c r="AJ6636" t="s">
        <v>340</v>
      </c>
      <c r="AK6636" s="9" t="str">
        <f>VLOOKUP(Y6636,zdroj!D:AJ,33,0)</f>
        <v>katC</v>
      </c>
    </row>
    <row r="6637" spans="8:37" x14ac:dyDescent="0.25">
      <c r="H6637" s="8"/>
      <c r="I6637" s="8"/>
      <c r="N6637" s="23"/>
      <c r="O6637" s="24"/>
      <c r="P6637" s="19"/>
      <c r="Q6637" s="19"/>
      <c r="R6637" s="19"/>
      <c r="U6637" s="27"/>
      <c r="Y6637" s="9" t="s">
        <v>594</v>
      </c>
      <c r="Z6637" s="9" t="s">
        <v>462</v>
      </c>
      <c r="AA6637" s="9" t="s">
        <v>199</v>
      </c>
      <c r="AB6637" s="9">
        <v>8028494</v>
      </c>
      <c r="AC6637" s="9" t="s">
        <v>7412</v>
      </c>
      <c r="AD6637" s="9" t="s">
        <v>800</v>
      </c>
      <c r="AE6637" s="5">
        <f t="shared" si="228"/>
        <v>0</v>
      </c>
      <c r="AF6637" s="5" t="str">
        <f t="shared" si="229"/>
        <v>Pokryto</v>
      </c>
      <c r="AG6637" s="153"/>
      <c r="AH6637" s="153"/>
      <c r="AI6637" t="s">
        <v>201</v>
      </c>
      <c r="AJ6637" t="s">
        <v>800</v>
      </c>
      <c r="AK6637" s="9" t="str">
        <f>VLOOKUP(Y6637,zdroj!D:AJ,33,0)</f>
        <v>katC</v>
      </c>
    </row>
    <row r="6638" spans="8:37" x14ac:dyDescent="0.25">
      <c r="H6638" s="8"/>
      <c r="I6638" s="8"/>
      <c r="N6638" s="23"/>
      <c r="O6638" s="24"/>
      <c r="P6638" s="19"/>
      <c r="Q6638" s="19"/>
      <c r="R6638" s="19"/>
      <c r="U6638" s="27"/>
      <c r="Y6638" s="9" t="s">
        <v>594</v>
      </c>
      <c r="Z6638" s="9" t="s">
        <v>462</v>
      </c>
      <c r="AA6638" s="9" t="s">
        <v>199</v>
      </c>
      <c r="AB6638" s="9">
        <v>8028508</v>
      </c>
      <c r="AC6638" s="9" t="s">
        <v>7413</v>
      </c>
      <c r="AD6638" s="9" t="s">
        <v>800</v>
      </c>
      <c r="AE6638" s="5">
        <f t="shared" si="228"/>
        <v>0</v>
      </c>
      <c r="AF6638" s="5" t="str">
        <f t="shared" si="229"/>
        <v>Pokryto</v>
      </c>
      <c r="AG6638" s="153"/>
      <c r="AH6638" s="153"/>
      <c r="AI6638" t="s">
        <v>201</v>
      </c>
      <c r="AJ6638" t="s">
        <v>800</v>
      </c>
      <c r="AK6638" s="9" t="str">
        <f>VLOOKUP(Y6638,zdroj!D:AJ,33,0)</f>
        <v>katC</v>
      </c>
    </row>
    <row r="6639" spans="8:37" x14ac:dyDescent="0.25">
      <c r="H6639" s="8"/>
      <c r="I6639" s="8"/>
      <c r="N6639" s="23"/>
      <c r="O6639" s="24"/>
      <c r="P6639" s="19"/>
      <c r="Q6639" s="19"/>
      <c r="R6639" s="19"/>
      <c r="U6639" s="27"/>
      <c r="Y6639" s="9" t="s">
        <v>594</v>
      </c>
      <c r="Z6639" s="9" t="s">
        <v>462</v>
      </c>
      <c r="AA6639" s="9" t="s">
        <v>199</v>
      </c>
      <c r="AB6639" s="9">
        <v>8028061</v>
      </c>
      <c r="AC6639" s="9" t="s">
        <v>7414</v>
      </c>
      <c r="AD6639" s="9" t="s">
        <v>800</v>
      </c>
      <c r="AE6639" s="5">
        <f t="shared" si="228"/>
        <v>0</v>
      </c>
      <c r="AF6639" s="5" t="str">
        <f t="shared" si="229"/>
        <v>Pokryto</v>
      </c>
      <c r="AG6639" s="153"/>
      <c r="AH6639" s="153"/>
      <c r="AI6639" t="s">
        <v>201</v>
      </c>
      <c r="AJ6639" t="s">
        <v>800</v>
      </c>
      <c r="AK6639" s="9" t="str">
        <f>VLOOKUP(Y6639,zdroj!D:AJ,33,0)</f>
        <v>katC</v>
      </c>
    </row>
    <row r="6640" spans="8:37" x14ac:dyDescent="0.25">
      <c r="H6640" s="8"/>
      <c r="I6640" s="8"/>
      <c r="N6640" s="23"/>
      <c r="O6640" s="24"/>
      <c r="P6640" s="19"/>
      <c r="Q6640" s="19"/>
      <c r="R6640" s="19"/>
      <c r="U6640" s="27"/>
      <c r="Y6640" s="9" t="s">
        <v>594</v>
      </c>
      <c r="Z6640" s="9" t="s">
        <v>462</v>
      </c>
      <c r="AA6640" s="9" t="s">
        <v>199</v>
      </c>
      <c r="AB6640" s="9">
        <v>8028516</v>
      </c>
      <c r="AC6640" s="9" t="s">
        <v>7415</v>
      </c>
      <c r="AD6640" s="9" t="s">
        <v>800</v>
      </c>
      <c r="AE6640" s="5">
        <f t="shared" si="228"/>
        <v>0</v>
      </c>
      <c r="AF6640" s="5" t="str">
        <f t="shared" si="229"/>
        <v>Pokryto</v>
      </c>
      <c r="AG6640" s="153"/>
      <c r="AH6640" s="153"/>
      <c r="AI6640" t="s">
        <v>201</v>
      </c>
      <c r="AJ6640" t="s">
        <v>800</v>
      </c>
      <c r="AK6640" s="9" t="str">
        <f>VLOOKUP(Y6640,zdroj!D:AJ,33,0)</f>
        <v>katC</v>
      </c>
    </row>
    <row r="6641" spans="8:37" x14ac:dyDescent="0.25">
      <c r="H6641" s="8"/>
      <c r="I6641" s="8"/>
      <c r="N6641" s="23"/>
      <c r="O6641" s="24"/>
      <c r="P6641" s="19"/>
      <c r="Q6641" s="19"/>
      <c r="R6641" s="19"/>
      <c r="U6641" s="27"/>
      <c r="Y6641" s="9" t="s">
        <v>594</v>
      </c>
      <c r="Z6641" s="9" t="s">
        <v>462</v>
      </c>
      <c r="AA6641" s="9" t="s">
        <v>199</v>
      </c>
      <c r="AB6641" s="9">
        <v>25896148</v>
      </c>
      <c r="AC6641" s="9" t="s">
        <v>7416</v>
      </c>
      <c r="AD6641" s="9" t="s">
        <v>226</v>
      </c>
      <c r="AE6641" s="5">
        <f t="shared" si="228"/>
        <v>0</v>
      </c>
      <c r="AF6641" s="5" t="str">
        <f t="shared" si="229"/>
        <v>katC</v>
      </c>
      <c r="AG6641" s="153"/>
      <c r="AH6641" s="153"/>
      <c r="AI6641" t="s">
        <v>201</v>
      </c>
      <c r="AJ6641" t="s">
        <v>340</v>
      </c>
      <c r="AK6641" s="9" t="str">
        <f>VLOOKUP(Y6641,zdroj!D:AJ,33,0)</f>
        <v>katC</v>
      </c>
    </row>
    <row r="6642" spans="8:37" x14ac:dyDescent="0.25">
      <c r="H6642" s="8"/>
      <c r="I6642" s="8"/>
      <c r="N6642" s="23"/>
      <c r="O6642" s="24"/>
      <c r="P6642" s="19"/>
      <c r="Q6642" s="19"/>
      <c r="R6642" s="19"/>
      <c r="U6642" s="27"/>
      <c r="Y6642" s="9" t="s">
        <v>594</v>
      </c>
      <c r="Z6642" s="9" t="s">
        <v>462</v>
      </c>
      <c r="AA6642" s="9" t="s">
        <v>199</v>
      </c>
      <c r="AB6642" s="9">
        <v>8028524</v>
      </c>
      <c r="AC6642" s="9" t="s">
        <v>7417</v>
      </c>
      <c r="AD6642" s="9" t="s">
        <v>800</v>
      </c>
      <c r="AE6642" s="5">
        <f t="shared" si="228"/>
        <v>0</v>
      </c>
      <c r="AF6642" s="5" t="str">
        <f t="shared" si="229"/>
        <v>Pokryto</v>
      </c>
      <c r="AG6642" s="153"/>
      <c r="AH6642" s="153"/>
      <c r="AI6642" t="s">
        <v>201</v>
      </c>
      <c r="AJ6642" t="s">
        <v>800</v>
      </c>
      <c r="AK6642" s="9" t="str">
        <f>VLOOKUP(Y6642,zdroj!D:AJ,33,0)</f>
        <v>katC</v>
      </c>
    </row>
    <row r="6643" spans="8:37" x14ac:dyDescent="0.25">
      <c r="H6643" s="8"/>
      <c r="I6643" s="8"/>
      <c r="N6643" s="23"/>
      <c r="O6643" s="24"/>
      <c r="P6643" s="19"/>
      <c r="Q6643" s="19"/>
      <c r="R6643" s="19"/>
      <c r="U6643" s="27"/>
      <c r="Y6643" s="9" t="s">
        <v>594</v>
      </c>
      <c r="Z6643" s="9" t="s">
        <v>462</v>
      </c>
      <c r="AA6643" s="9" t="s">
        <v>199</v>
      </c>
      <c r="AB6643" s="9">
        <v>8028532</v>
      </c>
      <c r="AC6643" s="9" t="s">
        <v>7418</v>
      </c>
      <c r="AD6643" s="9" t="s">
        <v>226</v>
      </c>
      <c r="AE6643" s="5">
        <f t="shared" si="228"/>
        <v>0</v>
      </c>
      <c r="AF6643" s="5" t="str">
        <f t="shared" si="229"/>
        <v>katC</v>
      </c>
      <c r="AG6643" s="153"/>
      <c r="AH6643" s="153"/>
      <c r="AI6643" t="s">
        <v>201</v>
      </c>
      <c r="AJ6643" t="s">
        <v>340</v>
      </c>
      <c r="AK6643" s="9" t="str">
        <f>VLOOKUP(Y6643,zdroj!D:AJ,33,0)</f>
        <v>katC</v>
      </c>
    </row>
    <row r="6644" spans="8:37" x14ac:dyDescent="0.25">
      <c r="H6644" s="8"/>
      <c r="I6644" s="8"/>
      <c r="N6644" s="23"/>
      <c r="O6644" s="24"/>
      <c r="P6644" s="19"/>
      <c r="Q6644" s="19"/>
      <c r="R6644" s="19"/>
      <c r="U6644" s="27"/>
      <c r="Y6644" s="9" t="s">
        <v>594</v>
      </c>
      <c r="Z6644" s="9" t="s">
        <v>462</v>
      </c>
      <c r="AA6644" s="9" t="s">
        <v>199</v>
      </c>
      <c r="AB6644" s="9">
        <v>8028541</v>
      </c>
      <c r="AC6644" s="9" t="s">
        <v>7419</v>
      </c>
      <c r="AD6644" s="9" t="s">
        <v>800</v>
      </c>
      <c r="AE6644" s="5">
        <f t="shared" si="228"/>
        <v>0</v>
      </c>
      <c r="AF6644" s="5" t="str">
        <f t="shared" si="229"/>
        <v>Pokryto</v>
      </c>
      <c r="AG6644" s="153"/>
      <c r="AH6644" s="153"/>
      <c r="AI6644" t="s">
        <v>201</v>
      </c>
      <c r="AJ6644" t="s">
        <v>800</v>
      </c>
      <c r="AK6644" s="9" t="str">
        <f>VLOOKUP(Y6644,zdroj!D:AJ,33,0)</f>
        <v>katC</v>
      </c>
    </row>
    <row r="6645" spans="8:37" x14ac:dyDescent="0.25">
      <c r="H6645" s="8"/>
      <c r="I6645" s="8"/>
      <c r="N6645" s="23"/>
      <c r="O6645" s="24"/>
      <c r="P6645" s="19"/>
      <c r="Q6645" s="19"/>
      <c r="R6645" s="19"/>
      <c r="U6645" s="27"/>
      <c r="Y6645" s="9" t="s">
        <v>594</v>
      </c>
      <c r="Z6645" s="9" t="s">
        <v>462</v>
      </c>
      <c r="AA6645" s="9" t="s">
        <v>199</v>
      </c>
      <c r="AB6645" s="9">
        <v>8028559</v>
      </c>
      <c r="AC6645" s="9" t="s">
        <v>7420</v>
      </c>
      <c r="AD6645" s="9" t="s">
        <v>226</v>
      </c>
      <c r="AE6645" s="5">
        <f t="shared" si="228"/>
        <v>0</v>
      </c>
      <c r="AF6645" s="5" t="str">
        <f t="shared" si="229"/>
        <v>katC</v>
      </c>
      <c r="AG6645" s="153"/>
      <c r="AH6645" s="153"/>
      <c r="AI6645" t="s">
        <v>201</v>
      </c>
      <c r="AJ6645" t="s">
        <v>340</v>
      </c>
      <c r="AK6645" s="9" t="str">
        <f>VLOOKUP(Y6645,zdroj!D:AJ,33,0)</f>
        <v>katC</v>
      </c>
    </row>
    <row r="6646" spans="8:37" x14ac:dyDescent="0.25">
      <c r="H6646" s="8"/>
      <c r="I6646" s="8"/>
      <c r="N6646" s="23"/>
      <c r="O6646" s="24"/>
      <c r="P6646" s="19"/>
      <c r="Q6646" s="19"/>
      <c r="R6646" s="19"/>
      <c r="U6646" s="27"/>
      <c r="Y6646" s="9" t="s">
        <v>594</v>
      </c>
      <c r="Z6646" s="9" t="s">
        <v>462</v>
      </c>
      <c r="AA6646" s="9" t="s">
        <v>199</v>
      </c>
      <c r="AB6646" s="9">
        <v>27356795</v>
      </c>
      <c r="AC6646" s="9" t="s">
        <v>7421</v>
      </c>
      <c r="AD6646" s="9" t="s">
        <v>226</v>
      </c>
      <c r="AE6646" s="5">
        <f t="shared" si="228"/>
        <v>0</v>
      </c>
      <c r="AF6646" s="5" t="str">
        <f t="shared" si="229"/>
        <v>katC</v>
      </c>
      <c r="AG6646" s="153"/>
      <c r="AH6646" s="153"/>
      <c r="AI6646" t="s">
        <v>201</v>
      </c>
      <c r="AJ6646" t="s">
        <v>340</v>
      </c>
      <c r="AK6646" s="9" t="str">
        <f>VLOOKUP(Y6646,zdroj!D:AJ,33,0)</f>
        <v>katC</v>
      </c>
    </row>
    <row r="6647" spans="8:37" x14ac:dyDescent="0.25">
      <c r="H6647" s="8"/>
      <c r="I6647" s="8"/>
      <c r="N6647" s="23"/>
      <c r="O6647" s="24"/>
      <c r="P6647" s="19"/>
      <c r="Q6647" s="19"/>
      <c r="R6647" s="19"/>
      <c r="U6647" s="27"/>
      <c r="Y6647" s="9" t="s">
        <v>594</v>
      </c>
      <c r="Z6647" s="9" t="s">
        <v>462</v>
      </c>
      <c r="AA6647" s="9" t="s">
        <v>199</v>
      </c>
      <c r="AB6647" s="9">
        <v>79660673</v>
      </c>
      <c r="AC6647" s="9" t="s">
        <v>7422</v>
      </c>
      <c r="AD6647" s="9" t="s">
        <v>800</v>
      </c>
      <c r="AE6647" s="5">
        <f t="shared" si="228"/>
        <v>0</v>
      </c>
      <c r="AF6647" s="5" t="str">
        <f t="shared" si="229"/>
        <v>Pokryto</v>
      </c>
      <c r="AG6647" s="153"/>
      <c r="AH6647" s="153"/>
      <c r="AI6647" t="s">
        <v>201</v>
      </c>
      <c r="AJ6647" t="s">
        <v>800</v>
      </c>
      <c r="AK6647" s="9" t="str">
        <f>VLOOKUP(Y6647,zdroj!D:AJ,33,0)</f>
        <v>katC</v>
      </c>
    </row>
    <row r="6648" spans="8:37" x14ac:dyDescent="0.25">
      <c r="H6648" s="8"/>
      <c r="I6648" s="8"/>
      <c r="N6648" s="23"/>
      <c r="O6648" s="24"/>
      <c r="P6648" s="19"/>
      <c r="Q6648" s="19"/>
      <c r="R6648" s="19"/>
      <c r="U6648" s="27"/>
      <c r="Y6648" s="9" t="s">
        <v>594</v>
      </c>
      <c r="Z6648" s="9" t="s">
        <v>462</v>
      </c>
      <c r="AA6648" s="9" t="s">
        <v>199</v>
      </c>
      <c r="AB6648" s="9">
        <v>75617153</v>
      </c>
      <c r="AC6648" s="9" t="s">
        <v>7423</v>
      </c>
      <c r="AD6648" s="9" t="s">
        <v>800</v>
      </c>
      <c r="AE6648" s="5">
        <f t="shared" si="228"/>
        <v>0</v>
      </c>
      <c r="AF6648" s="5" t="str">
        <f t="shared" si="229"/>
        <v>Pokryto</v>
      </c>
      <c r="AG6648" s="153"/>
      <c r="AH6648" s="153"/>
      <c r="AI6648" t="s">
        <v>201</v>
      </c>
      <c r="AJ6648" t="s">
        <v>800</v>
      </c>
      <c r="AK6648" s="9" t="str">
        <f>VLOOKUP(Y6648,zdroj!D:AJ,33,0)</f>
        <v>katC</v>
      </c>
    </row>
    <row r="6649" spans="8:37" x14ac:dyDescent="0.25">
      <c r="H6649" s="8"/>
      <c r="I6649" s="8"/>
      <c r="N6649" s="23"/>
      <c r="O6649" s="24"/>
      <c r="P6649" s="19"/>
      <c r="Q6649" s="19"/>
      <c r="R6649" s="19"/>
      <c r="U6649" s="27"/>
      <c r="Y6649" s="9" t="s">
        <v>594</v>
      </c>
      <c r="Z6649" s="9" t="s">
        <v>462</v>
      </c>
      <c r="AA6649" s="9" t="s">
        <v>199</v>
      </c>
      <c r="AB6649" s="9">
        <v>26339501</v>
      </c>
      <c r="AC6649" s="9" t="s">
        <v>7424</v>
      </c>
      <c r="AD6649" s="9" t="s">
        <v>800</v>
      </c>
      <c r="AE6649" s="5">
        <f t="shared" si="228"/>
        <v>0</v>
      </c>
      <c r="AF6649" s="5" t="str">
        <f t="shared" si="229"/>
        <v>Pokryto</v>
      </c>
      <c r="AG6649" s="153"/>
      <c r="AH6649" s="153"/>
      <c r="AI6649" t="s">
        <v>201</v>
      </c>
      <c r="AJ6649" t="s">
        <v>800</v>
      </c>
      <c r="AK6649" s="9" t="str">
        <f>VLOOKUP(Y6649,zdroj!D:AJ,33,0)</f>
        <v>katC</v>
      </c>
    </row>
    <row r="6650" spans="8:37" x14ac:dyDescent="0.25">
      <c r="H6650" s="8"/>
      <c r="I6650" s="8"/>
      <c r="N6650" s="23"/>
      <c r="O6650" s="24"/>
      <c r="P6650" s="19"/>
      <c r="Q6650" s="19"/>
      <c r="R6650" s="19"/>
      <c r="U6650" s="27"/>
      <c r="Y6650" s="9" t="s">
        <v>594</v>
      </c>
      <c r="Z6650" s="9" t="s">
        <v>462</v>
      </c>
      <c r="AA6650" s="9" t="s">
        <v>199</v>
      </c>
      <c r="AB6650" s="9">
        <v>8028079</v>
      </c>
      <c r="AC6650" s="9" t="s">
        <v>7425</v>
      </c>
      <c r="AD6650" s="9" t="s">
        <v>800</v>
      </c>
      <c r="AE6650" s="5">
        <f t="shared" si="228"/>
        <v>0</v>
      </c>
      <c r="AF6650" s="5" t="str">
        <f t="shared" si="229"/>
        <v>Pokryto</v>
      </c>
      <c r="AG6650" s="153"/>
      <c r="AH6650" s="153"/>
      <c r="AI6650" t="s">
        <v>201</v>
      </c>
      <c r="AJ6650" t="s">
        <v>800</v>
      </c>
      <c r="AK6650" s="9" t="str">
        <f>VLOOKUP(Y6650,zdroj!D:AJ,33,0)</f>
        <v>katC</v>
      </c>
    </row>
    <row r="6651" spans="8:37" x14ac:dyDescent="0.25">
      <c r="H6651" s="8"/>
      <c r="I6651" s="8"/>
      <c r="N6651" s="23"/>
      <c r="O6651" s="24"/>
      <c r="P6651" s="19"/>
      <c r="Q6651" s="19"/>
      <c r="R6651" s="19"/>
      <c r="U6651" s="27"/>
      <c r="Y6651" s="9" t="s">
        <v>594</v>
      </c>
      <c r="Z6651" s="9" t="s">
        <v>462</v>
      </c>
      <c r="AA6651" s="9" t="s">
        <v>199</v>
      </c>
      <c r="AB6651" s="9">
        <v>8028567</v>
      </c>
      <c r="AC6651" s="9" t="s">
        <v>7426</v>
      </c>
      <c r="AD6651" s="9" t="s">
        <v>800</v>
      </c>
      <c r="AE6651" s="5">
        <f t="shared" si="228"/>
        <v>0</v>
      </c>
      <c r="AF6651" s="5" t="str">
        <f t="shared" si="229"/>
        <v>Pokryto</v>
      </c>
      <c r="AG6651" s="153"/>
      <c r="AH6651" s="153"/>
      <c r="AI6651" t="s">
        <v>201</v>
      </c>
      <c r="AJ6651" t="s">
        <v>800</v>
      </c>
      <c r="AK6651" s="9" t="str">
        <f>VLOOKUP(Y6651,zdroj!D:AJ,33,0)</f>
        <v>katC</v>
      </c>
    </row>
    <row r="6652" spans="8:37" x14ac:dyDescent="0.25">
      <c r="H6652" s="8"/>
      <c r="I6652" s="8"/>
      <c r="N6652" s="23"/>
      <c r="O6652" s="24"/>
      <c r="P6652" s="19"/>
      <c r="Q6652" s="19"/>
      <c r="R6652" s="19"/>
      <c r="U6652" s="27"/>
      <c r="Y6652" s="9" t="s">
        <v>594</v>
      </c>
      <c r="Z6652" s="9" t="s">
        <v>462</v>
      </c>
      <c r="AA6652" s="9" t="s">
        <v>199</v>
      </c>
      <c r="AB6652" s="9">
        <v>8028575</v>
      </c>
      <c r="AC6652" s="9" t="s">
        <v>7427</v>
      </c>
      <c r="AD6652" s="9" t="s">
        <v>800</v>
      </c>
      <c r="AE6652" s="5">
        <f t="shared" si="228"/>
        <v>0</v>
      </c>
      <c r="AF6652" s="5" t="str">
        <f t="shared" si="229"/>
        <v>Pokryto</v>
      </c>
      <c r="AG6652" s="153"/>
      <c r="AH6652" s="153"/>
      <c r="AI6652" t="s">
        <v>201</v>
      </c>
      <c r="AJ6652" t="s">
        <v>800</v>
      </c>
      <c r="AK6652" s="9" t="str">
        <f>VLOOKUP(Y6652,zdroj!D:AJ,33,0)</f>
        <v>katC</v>
      </c>
    </row>
    <row r="6653" spans="8:37" x14ac:dyDescent="0.25">
      <c r="H6653" s="8"/>
      <c r="I6653" s="8"/>
      <c r="N6653" s="23"/>
      <c r="O6653" s="24"/>
      <c r="P6653" s="19"/>
      <c r="Q6653" s="19"/>
      <c r="R6653" s="19"/>
      <c r="U6653" s="27"/>
      <c r="Y6653" s="9" t="s">
        <v>594</v>
      </c>
      <c r="Z6653" s="9" t="s">
        <v>462</v>
      </c>
      <c r="AA6653" s="9" t="s">
        <v>199</v>
      </c>
      <c r="AB6653" s="9">
        <v>8028583</v>
      </c>
      <c r="AC6653" s="9" t="s">
        <v>7428</v>
      </c>
      <c r="AD6653" s="9" t="s">
        <v>800</v>
      </c>
      <c r="AE6653" s="5">
        <f t="shared" si="228"/>
        <v>0</v>
      </c>
      <c r="AF6653" s="5" t="str">
        <f t="shared" si="229"/>
        <v>Pokryto</v>
      </c>
      <c r="AG6653" s="153"/>
      <c r="AH6653" s="153"/>
      <c r="AI6653" t="s">
        <v>201</v>
      </c>
      <c r="AJ6653" t="s">
        <v>800</v>
      </c>
      <c r="AK6653" s="9" t="str">
        <f>VLOOKUP(Y6653,zdroj!D:AJ,33,0)</f>
        <v>katC</v>
      </c>
    </row>
    <row r="6654" spans="8:37" x14ac:dyDescent="0.25">
      <c r="H6654" s="8"/>
      <c r="I6654" s="8"/>
      <c r="N6654" s="23"/>
      <c r="O6654" s="24"/>
      <c r="P6654" s="19"/>
      <c r="Q6654" s="19"/>
      <c r="R6654" s="19"/>
      <c r="U6654" s="27"/>
      <c r="Y6654" s="9" t="s">
        <v>594</v>
      </c>
      <c r="Z6654" s="9" t="s">
        <v>462</v>
      </c>
      <c r="AA6654" s="9" t="s">
        <v>199</v>
      </c>
      <c r="AB6654" s="9">
        <v>8028591</v>
      </c>
      <c r="AC6654" s="9" t="s">
        <v>7429</v>
      </c>
      <c r="AD6654" s="9" t="s">
        <v>800</v>
      </c>
      <c r="AE6654" s="5">
        <f t="shared" si="228"/>
        <v>0</v>
      </c>
      <c r="AF6654" s="5" t="str">
        <f t="shared" si="229"/>
        <v>Pokryto</v>
      </c>
      <c r="AG6654" s="153"/>
      <c r="AH6654" s="153"/>
      <c r="AI6654" t="s">
        <v>201</v>
      </c>
      <c r="AJ6654" t="s">
        <v>800</v>
      </c>
      <c r="AK6654" s="9" t="str">
        <f>VLOOKUP(Y6654,zdroj!D:AJ,33,0)</f>
        <v>katC</v>
      </c>
    </row>
    <row r="6655" spans="8:37" x14ac:dyDescent="0.25">
      <c r="H6655" s="8"/>
      <c r="I6655" s="8"/>
      <c r="N6655" s="23"/>
      <c r="O6655" s="24"/>
      <c r="P6655" s="19"/>
      <c r="Q6655" s="19"/>
      <c r="R6655" s="19"/>
      <c r="U6655" s="27"/>
      <c r="Y6655" s="9" t="s">
        <v>594</v>
      </c>
      <c r="Z6655" s="9" t="s">
        <v>462</v>
      </c>
      <c r="AA6655" s="9" t="s">
        <v>199</v>
      </c>
      <c r="AB6655" s="9">
        <v>27408639</v>
      </c>
      <c r="AC6655" s="9" t="s">
        <v>7430</v>
      </c>
      <c r="AD6655" s="9" t="s">
        <v>226</v>
      </c>
      <c r="AE6655" s="5">
        <f t="shared" si="228"/>
        <v>0</v>
      </c>
      <c r="AF6655" s="5" t="str">
        <f t="shared" si="229"/>
        <v>katC</v>
      </c>
      <c r="AG6655" s="153"/>
      <c r="AH6655" s="153"/>
      <c r="AI6655" t="s">
        <v>201</v>
      </c>
      <c r="AJ6655" t="s">
        <v>340</v>
      </c>
      <c r="AK6655" s="9" t="str">
        <f>VLOOKUP(Y6655,zdroj!D:AJ,33,0)</f>
        <v>katC</v>
      </c>
    </row>
    <row r="6656" spans="8:37" x14ac:dyDescent="0.25">
      <c r="H6656" s="8"/>
      <c r="I6656" s="8"/>
      <c r="N6656" s="23"/>
      <c r="O6656" s="24"/>
      <c r="P6656" s="19"/>
      <c r="Q6656" s="19"/>
      <c r="R6656" s="19"/>
      <c r="U6656" s="27"/>
      <c r="Y6656" s="9" t="s">
        <v>594</v>
      </c>
      <c r="Z6656" s="9" t="s">
        <v>462</v>
      </c>
      <c r="AA6656" s="9" t="s">
        <v>199</v>
      </c>
      <c r="AB6656" s="9">
        <v>74068288</v>
      </c>
      <c r="AC6656" s="9" t="s">
        <v>7431</v>
      </c>
      <c r="AD6656" s="9" t="s">
        <v>800</v>
      </c>
      <c r="AE6656" s="5">
        <f t="shared" si="228"/>
        <v>0</v>
      </c>
      <c r="AF6656" s="5" t="str">
        <f t="shared" si="229"/>
        <v>Pokryto</v>
      </c>
      <c r="AG6656" s="153"/>
      <c r="AH6656" s="153"/>
      <c r="AI6656" t="s">
        <v>201</v>
      </c>
      <c r="AJ6656" t="s">
        <v>800</v>
      </c>
      <c r="AK6656" s="9" t="str">
        <f>VLOOKUP(Y6656,zdroj!D:AJ,33,0)</f>
        <v>katC</v>
      </c>
    </row>
    <row r="6657" spans="8:37" x14ac:dyDescent="0.25">
      <c r="H6657" s="8"/>
      <c r="I6657" s="8"/>
      <c r="N6657" s="23"/>
      <c r="O6657" s="24"/>
      <c r="P6657" s="19"/>
      <c r="Q6657" s="19"/>
      <c r="R6657" s="19"/>
      <c r="U6657" s="27"/>
      <c r="Y6657" s="9" t="s">
        <v>594</v>
      </c>
      <c r="Z6657" s="9" t="s">
        <v>462</v>
      </c>
      <c r="AA6657" s="9" t="s">
        <v>199</v>
      </c>
      <c r="AB6657" s="9">
        <v>8028605</v>
      </c>
      <c r="AC6657" s="9" t="s">
        <v>7432</v>
      </c>
      <c r="AD6657" s="9" t="s">
        <v>226</v>
      </c>
      <c r="AE6657" s="5">
        <f t="shared" si="228"/>
        <v>0</v>
      </c>
      <c r="AF6657" s="5" t="str">
        <f t="shared" si="229"/>
        <v>katC</v>
      </c>
      <c r="AG6657" s="153"/>
      <c r="AH6657" s="153"/>
      <c r="AI6657" t="s">
        <v>201</v>
      </c>
      <c r="AJ6657" t="s">
        <v>340</v>
      </c>
      <c r="AK6657" s="9" t="str">
        <f>VLOOKUP(Y6657,zdroj!D:AJ,33,0)</f>
        <v>katC</v>
      </c>
    </row>
    <row r="6658" spans="8:37" x14ac:dyDescent="0.25">
      <c r="H6658" s="8"/>
      <c r="I6658" s="8"/>
      <c r="N6658" s="23"/>
      <c r="O6658" s="24"/>
      <c r="P6658" s="19"/>
      <c r="Q6658" s="19"/>
      <c r="R6658" s="19"/>
      <c r="U6658" s="27"/>
      <c r="Y6658" s="9" t="s">
        <v>594</v>
      </c>
      <c r="Z6658" s="9" t="s">
        <v>462</v>
      </c>
      <c r="AA6658" s="9" t="s">
        <v>199</v>
      </c>
      <c r="AB6658" s="9">
        <v>26339510</v>
      </c>
      <c r="AC6658" s="9" t="s">
        <v>7433</v>
      </c>
      <c r="AD6658" s="9" t="s">
        <v>226</v>
      </c>
      <c r="AE6658" s="5">
        <f t="shared" si="228"/>
        <v>0</v>
      </c>
      <c r="AF6658" s="5" t="str">
        <f t="shared" si="229"/>
        <v>katC</v>
      </c>
      <c r="AG6658" s="153"/>
      <c r="AH6658" s="153"/>
      <c r="AI6658" t="s">
        <v>17879</v>
      </c>
      <c r="AJ6658" t="s">
        <v>17878</v>
      </c>
      <c r="AK6658" s="9" t="str">
        <f>VLOOKUP(Y6658,zdroj!D:AJ,33,0)</f>
        <v>katC</v>
      </c>
    </row>
    <row r="6659" spans="8:37" x14ac:dyDescent="0.25">
      <c r="H6659" s="8"/>
      <c r="I6659" s="8"/>
      <c r="N6659" s="23"/>
      <c r="O6659" s="24"/>
      <c r="P6659" s="19"/>
      <c r="Q6659" s="19"/>
      <c r="R6659" s="19"/>
      <c r="U6659" s="27"/>
      <c r="Y6659" s="9" t="s">
        <v>594</v>
      </c>
      <c r="Z6659" s="9" t="s">
        <v>462</v>
      </c>
      <c r="AA6659" s="9" t="s">
        <v>199</v>
      </c>
      <c r="AB6659" s="9">
        <v>8028613</v>
      </c>
      <c r="AC6659" s="9" t="s">
        <v>7434</v>
      </c>
      <c r="AD6659" s="9" t="s">
        <v>226</v>
      </c>
      <c r="AE6659" s="5">
        <f t="shared" si="228"/>
        <v>0</v>
      </c>
      <c r="AF6659" s="5" t="str">
        <f t="shared" si="229"/>
        <v>katC</v>
      </c>
      <c r="AG6659" s="153"/>
      <c r="AH6659" s="153"/>
      <c r="AI6659" t="s">
        <v>17879</v>
      </c>
      <c r="AJ6659" t="s">
        <v>17878</v>
      </c>
      <c r="AK6659" s="9" t="str">
        <f>VLOOKUP(Y6659,zdroj!D:AJ,33,0)</f>
        <v>katC</v>
      </c>
    </row>
    <row r="6660" spans="8:37" x14ac:dyDescent="0.25">
      <c r="H6660" s="8"/>
      <c r="I6660" s="8"/>
      <c r="N6660" s="23"/>
      <c r="O6660" s="24"/>
      <c r="P6660" s="19"/>
      <c r="Q6660" s="19"/>
      <c r="R6660" s="19"/>
      <c r="U6660" s="27"/>
      <c r="Y6660" s="9" t="s">
        <v>594</v>
      </c>
      <c r="Z6660" s="9" t="s">
        <v>462</v>
      </c>
      <c r="AA6660" s="9" t="s">
        <v>199</v>
      </c>
      <c r="AB6660" s="9">
        <v>8028621</v>
      </c>
      <c r="AC6660" s="9" t="s">
        <v>7435</v>
      </c>
      <c r="AD6660" s="9" t="s">
        <v>226</v>
      </c>
      <c r="AE6660" s="5">
        <f t="shared" si="228"/>
        <v>0</v>
      </c>
      <c r="AF6660" s="5" t="str">
        <f t="shared" si="229"/>
        <v>katC</v>
      </c>
      <c r="AG6660" s="153"/>
      <c r="AH6660" s="153"/>
      <c r="AI6660" t="s">
        <v>201</v>
      </c>
      <c r="AJ6660" t="s">
        <v>340</v>
      </c>
      <c r="AK6660" s="9" t="str">
        <f>VLOOKUP(Y6660,zdroj!D:AJ,33,0)</f>
        <v>katC</v>
      </c>
    </row>
    <row r="6661" spans="8:37" x14ac:dyDescent="0.25">
      <c r="H6661" s="8"/>
      <c r="I6661" s="8"/>
      <c r="N6661" s="23"/>
      <c r="O6661" s="24"/>
      <c r="P6661" s="19"/>
      <c r="Q6661" s="19"/>
      <c r="R6661" s="19"/>
      <c r="U6661" s="27"/>
      <c r="Y6661" s="9" t="s">
        <v>594</v>
      </c>
      <c r="Z6661" s="9" t="s">
        <v>462</v>
      </c>
      <c r="AA6661" s="9" t="s">
        <v>199</v>
      </c>
      <c r="AB6661" s="9">
        <v>8028087</v>
      </c>
      <c r="AC6661" s="9" t="s">
        <v>7436</v>
      </c>
      <c r="AD6661" s="9" t="s">
        <v>226</v>
      </c>
      <c r="AE6661" s="5">
        <f t="shared" si="228"/>
        <v>0</v>
      </c>
      <c r="AF6661" s="5" t="str">
        <f t="shared" si="229"/>
        <v>katC</v>
      </c>
      <c r="AG6661" s="153"/>
      <c r="AH6661" s="153"/>
      <c r="AI6661" t="s">
        <v>17879</v>
      </c>
      <c r="AJ6661" t="s">
        <v>17878</v>
      </c>
      <c r="AK6661" s="9" t="str">
        <f>VLOOKUP(Y6661,zdroj!D:AJ,33,0)</f>
        <v>katC</v>
      </c>
    </row>
    <row r="6662" spans="8:37" x14ac:dyDescent="0.25">
      <c r="H6662" s="8"/>
      <c r="I6662" s="8"/>
      <c r="N6662" s="23"/>
      <c r="O6662" s="24"/>
      <c r="P6662" s="19"/>
      <c r="Q6662" s="19"/>
      <c r="R6662" s="19"/>
      <c r="U6662" s="27"/>
      <c r="Y6662" s="9" t="s">
        <v>594</v>
      </c>
      <c r="Z6662" s="9" t="s">
        <v>462</v>
      </c>
      <c r="AA6662" s="9" t="s">
        <v>199</v>
      </c>
      <c r="AB6662" s="9">
        <v>40069231</v>
      </c>
      <c r="AC6662" s="9" t="s">
        <v>7437</v>
      </c>
      <c r="AD6662" s="9" t="s">
        <v>226</v>
      </c>
      <c r="AE6662" s="5">
        <f t="shared" si="228"/>
        <v>0</v>
      </c>
      <c r="AF6662" s="5" t="str">
        <f t="shared" si="229"/>
        <v>katC</v>
      </c>
      <c r="AG6662" s="153"/>
      <c r="AH6662" s="153"/>
      <c r="AI6662" t="s">
        <v>201</v>
      </c>
      <c r="AJ6662" t="s">
        <v>340</v>
      </c>
      <c r="AK6662" s="9" t="str">
        <f>VLOOKUP(Y6662,zdroj!D:AJ,33,0)</f>
        <v>katC</v>
      </c>
    </row>
    <row r="6663" spans="8:37" x14ac:dyDescent="0.25">
      <c r="H6663" s="8"/>
      <c r="I6663" s="8"/>
      <c r="N6663" s="23"/>
      <c r="O6663" s="24"/>
      <c r="P6663" s="19"/>
      <c r="Q6663" s="19"/>
      <c r="R6663" s="19"/>
      <c r="U6663" s="27"/>
      <c r="Y6663" s="9" t="s">
        <v>594</v>
      </c>
      <c r="Z6663" s="9" t="s">
        <v>462</v>
      </c>
      <c r="AA6663" s="9" t="s">
        <v>199</v>
      </c>
      <c r="AB6663" s="9">
        <v>8028630</v>
      </c>
      <c r="AC6663" s="9" t="s">
        <v>7438</v>
      </c>
      <c r="AD6663" s="9" t="s">
        <v>226</v>
      </c>
      <c r="AE6663" s="5">
        <f t="shared" si="228"/>
        <v>0</v>
      </c>
      <c r="AF6663" s="5" t="str">
        <f t="shared" si="229"/>
        <v>katC</v>
      </c>
      <c r="AG6663" s="153"/>
      <c r="AH6663" s="153"/>
      <c r="AI6663" t="s">
        <v>17879</v>
      </c>
      <c r="AJ6663" t="s">
        <v>17878</v>
      </c>
      <c r="AK6663" s="9" t="str">
        <f>VLOOKUP(Y6663,zdroj!D:AJ,33,0)</f>
        <v>katC</v>
      </c>
    </row>
    <row r="6664" spans="8:37" x14ac:dyDescent="0.25">
      <c r="H6664" s="8"/>
      <c r="I6664" s="8"/>
      <c r="N6664" s="23"/>
      <c r="O6664" s="24"/>
      <c r="P6664" s="19"/>
      <c r="Q6664" s="19"/>
      <c r="R6664" s="19"/>
      <c r="U6664" s="27"/>
      <c r="Y6664" s="9" t="s">
        <v>594</v>
      </c>
      <c r="Z6664" s="9" t="s">
        <v>462</v>
      </c>
      <c r="AA6664" s="9" t="s">
        <v>199</v>
      </c>
      <c r="AB6664" s="9">
        <v>8028648</v>
      </c>
      <c r="AC6664" s="9" t="s">
        <v>7439</v>
      </c>
      <c r="AD6664" s="9" t="s">
        <v>226</v>
      </c>
      <c r="AE6664" s="5">
        <f t="shared" si="228"/>
        <v>0</v>
      </c>
      <c r="AF6664" s="5" t="str">
        <f t="shared" si="229"/>
        <v>katC</v>
      </c>
      <c r="AG6664" s="153"/>
      <c r="AH6664" s="153"/>
      <c r="AI6664" t="s">
        <v>17880</v>
      </c>
      <c r="AJ6664" t="s">
        <v>17878</v>
      </c>
      <c r="AK6664" s="9" t="str">
        <f>VLOOKUP(Y6664,zdroj!D:AJ,33,0)</f>
        <v>katC</v>
      </c>
    </row>
    <row r="6665" spans="8:37" x14ac:dyDescent="0.25">
      <c r="H6665" s="8"/>
      <c r="I6665" s="8"/>
      <c r="N6665" s="23"/>
      <c r="O6665" s="24"/>
      <c r="P6665" s="19"/>
      <c r="Q6665" s="19"/>
      <c r="R6665" s="19"/>
      <c r="U6665" s="27"/>
      <c r="Y6665" s="9" t="s">
        <v>594</v>
      </c>
      <c r="Z6665" s="9" t="s">
        <v>462</v>
      </c>
      <c r="AA6665" s="9" t="s">
        <v>199</v>
      </c>
      <c r="AB6665" s="9">
        <v>8028656</v>
      </c>
      <c r="AC6665" s="9" t="s">
        <v>7440</v>
      </c>
      <c r="AD6665" s="9" t="s">
        <v>226</v>
      </c>
      <c r="AE6665" s="5">
        <f t="shared" si="228"/>
        <v>0</v>
      </c>
      <c r="AF6665" s="5" t="str">
        <f t="shared" si="229"/>
        <v>katC</v>
      </c>
      <c r="AG6665" s="153"/>
      <c r="AH6665" s="153"/>
      <c r="AI6665" t="s">
        <v>17879</v>
      </c>
      <c r="AJ6665" t="s">
        <v>17878</v>
      </c>
      <c r="AK6665" s="9" t="str">
        <f>VLOOKUP(Y6665,zdroj!D:AJ,33,0)</f>
        <v>katC</v>
      </c>
    </row>
    <row r="6666" spans="8:37" x14ac:dyDescent="0.25">
      <c r="H6666" s="8"/>
      <c r="I6666" s="8"/>
      <c r="N6666" s="23"/>
      <c r="O6666" s="24"/>
      <c r="P6666" s="19"/>
      <c r="Q6666" s="19"/>
      <c r="R6666" s="19"/>
      <c r="U6666" s="27"/>
      <c r="Y6666" s="9" t="s">
        <v>594</v>
      </c>
      <c r="Z6666" s="9" t="s">
        <v>462</v>
      </c>
      <c r="AA6666" s="9" t="s">
        <v>199</v>
      </c>
      <c r="AB6666" s="9">
        <v>8028664</v>
      </c>
      <c r="AC6666" s="9" t="s">
        <v>7441</v>
      </c>
      <c r="AD6666" s="9" t="s">
        <v>226</v>
      </c>
      <c r="AE6666" s="5">
        <f t="shared" ref="AE6666:AE6729" si="230">VLOOKUP(Y6666,K:T,10,0)</f>
        <v>0</v>
      </c>
      <c r="AF6666" s="5" t="str">
        <f t="shared" ref="AF6666:AF6729" si="231">IF(AE6666="A",IF(AD6666="katA","katB",AD6666),AD6666)</f>
        <v>katC</v>
      </c>
      <c r="AG6666" s="153"/>
      <c r="AH6666" s="153"/>
      <c r="AI6666" t="s">
        <v>201</v>
      </c>
      <c r="AJ6666" t="s">
        <v>340</v>
      </c>
      <c r="AK6666" s="9" t="str">
        <f>VLOOKUP(Y6666,zdroj!D:AJ,33,0)</f>
        <v>katC</v>
      </c>
    </row>
    <row r="6667" spans="8:37" x14ac:dyDescent="0.25">
      <c r="H6667" s="8"/>
      <c r="I6667" s="8"/>
      <c r="N6667" s="23"/>
      <c r="O6667" s="24"/>
      <c r="P6667" s="19"/>
      <c r="Q6667" s="19"/>
      <c r="R6667" s="19"/>
      <c r="U6667" s="27"/>
      <c r="Y6667" s="9" t="s">
        <v>594</v>
      </c>
      <c r="Z6667" s="9" t="s">
        <v>462</v>
      </c>
      <c r="AA6667" s="9" t="s">
        <v>199</v>
      </c>
      <c r="AB6667" s="9">
        <v>8028672</v>
      </c>
      <c r="AC6667" s="9" t="s">
        <v>7442</v>
      </c>
      <c r="AD6667" s="9" t="s">
        <v>226</v>
      </c>
      <c r="AE6667" s="5">
        <f t="shared" si="230"/>
        <v>0</v>
      </c>
      <c r="AF6667" s="5" t="str">
        <f t="shared" si="231"/>
        <v>katC</v>
      </c>
      <c r="AG6667" s="153"/>
      <c r="AH6667" s="153"/>
      <c r="AI6667" t="s">
        <v>229</v>
      </c>
      <c r="AJ6667" t="s">
        <v>17878</v>
      </c>
      <c r="AK6667" s="9" t="str">
        <f>VLOOKUP(Y6667,zdroj!D:AJ,33,0)</f>
        <v>katC</v>
      </c>
    </row>
    <row r="6668" spans="8:37" x14ac:dyDescent="0.25">
      <c r="H6668" s="8"/>
      <c r="I6668" s="8"/>
      <c r="N6668" s="23"/>
      <c r="O6668" s="24"/>
      <c r="P6668" s="19"/>
      <c r="Q6668" s="19"/>
      <c r="R6668" s="19"/>
      <c r="U6668" s="27"/>
      <c r="Y6668" s="9" t="s">
        <v>594</v>
      </c>
      <c r="Z6668" s="9" t="s">
        <v>462</v>
      </c>
      <c r="AA6668" s="9" t="s">
        <v>199</v>
      </c>
      <c r="AB6668" s="9">
        <v>8028681</v>
      </c>
      <c r="AC6668" s="9" t="s">
        <v>7443</v>
      </c>
      <c r="AD6668" s="9" t="s">
        <v>800</v>
      </c>
      <c r="AE6668" s="5">
        <f t="shared" si="230"/>
        <v>0</v>
      </c>
      <c r="AF6668" s="5" t="str">
        <f t="shared" si="231"/>
        <v>Pokryto</v>
      </c>
      <c r="AG6668" s="153"/>
      <c r="AH6668" s="153"/>
      <c r="AI6668" t="s">
        <v>201</v>
      </c>
      <c r="AJ6668" t="s">
        <v>800</v>
      </c>
      <c r="AK6668" s="9" t="str">
        <f>VLOOKUP(Y6668,zdroj!D:AJ,33,0)</f>
        <v>katC</v>
      </c>
    </row>
    <row r="6669" spans="8:37" x14ac:dyDescent="0.25">
      <c r="H6669" s="8"/>
      <c r="I6669" s="8"/>
      <c r="N6669" s="23"/>
      <c r="O6669" s="24"/>
      <c r="P6669" s="19"/>
      <c r="Q6669" s="19"/>
      <c r="R6669" s="19"/>
      <c r="U6669" s="27"/>
      <c r="Y6669" s="9" t="s">
        <v>594</v>
      </c>
      <c r="Z6669" s="9" t="s">
        <v>462</v>
      </c>
      <c r="AA6669" s="9" t="s">
        <v>199</v>
      </c>
      <c r="AB6669" s="9">
        <v>8028702</v>
      </c>
      <c r="AC6669" s="9" t="s">
        <v>7444</v>
      </c>
      <c r="AD6669" s="9" t="s">
        <v>226</v>
      </c>
      <c r="AE6669" s="5">
        <f t="shared" si="230"/>
        <v>0</v>
      </c>
      <c r="AF6669" s="5" t="str">
        <f t="shared" si="231"/>
        <v>katC</v>
      </c>
      <c r="AG6669" s="153"/>
      <c r="AH6669" s="153"/>
      <c r="AI6669" t="s">
        <v>201</v>
      </c>
      <c r="AJ6669" t="s">
        <v>340</v>
      </c>
      <c r="AK6669" s="9" t="str">
        <f>VLOOKUP(Y6669,zdroj!D:AJ,33,0)</f>
        <v>katC</v>
      </c>
    </row>
    <row r="6670" spans="8:37" x14ac:dyDescent="0.25">
      <c r="H6670" s="8"/>
      <c r="I6670" s="8"/>
      <c r="N6670" s="23"/>
      <c r="O6670" s="24"/>
      <c r="P6670" s="19"/>
      <c r="Q6670" s="19"/>
      <c r="R6670" s="19"/>
      <c r="U6670" s="27"/>
      <c r="Y6670" s="9" t="s">
        <v>594</v>
      </c>
      <c r="Z6670" s="9" t="s">
        <v>462</v>
      </c>
      <c r="AA6670" s="9" t="s">
        <v>199</v>
      </c>
      <c r="AB6670" s="9">
        <v>8028711</v>
      </c>
      <c r="AC6670" s="9" t="s">
        <v>7445</v>
      </c>
      <c r="AD6670" s="9" t="s">
        <v>226</v>
      </c>
      <c r="AE6670" s="5">
        <f t="shared" si="230"/>
        <v>0</v>
      </c>
      <c r="AF6670" s="5" t="str">
        <f t="shared" si="231"/>
        <v>katC</v>
      </c>
      <c r="AG6670" s="153"/>
      <c r="AH6670" s="153"/>
      <c r="AI6670" t="s">
        <v>201</v>
      </c>
      <c r="AJ6670" t="s">
        <v>340</v>
      </c>
      <c r="AK6670" s="9" t="str">
        <f>VLOOKUP(Y6670,zdroj!D:AJ,33,0)</f>
        <v>katC</v>
      </c>
    </row>
    <row r="6671" spans="8:37" x14ac:dyDescent="0.25">
      <c r="H6671" s="8"/>
      <c r="I6671" s="8"/>
      <c r="N6671" s="23"/>
      <c r="O6671" s="24"/>
      <c r="P6671" s="19"/>
      <c r="Q6671" s="19"/>
      <c r="R6671" s="19"/>
      <c r="U6671" s="27"/>
      <c r="Y6671" s="9" t="s">
        <v>594</v>
      </c>
      <c r="Z6671" s="9" t="s">
        <v>462</v>
      </c>
      <c r="AA6671" s="9" t="s">
        <v>199</v>
      </c>
      <c r="AB6671" s="9">
        <v>8028095</v>
      </c>
      <c r="AC6671" s="9" t="s">
        <v>7446</v>
      </c>
      <c r="AD6671" s="9" t="s">
        <v>226</v>
      </c>
      <c r="AE6671" s="5">
        <f t="shared" si="230"/>
        <v>0</v>
      </c>
      <c r="AF6671" s="5" t="str">
        <f t="shared" si="231"/>
        <v>katC</v>
      </c>
      <c r="AG6671" s="153"/>
      <c r="AH6671" s="153"/>
      <c r="AI6671" t="s">
        <v>17879</v>
      </c>
      <c r="AJ6671" t="s">
        <v>17878</v>
      </c>
      <c r="AK6671" s="9" t="str">
        <f>VLOOKUP(Y6671,zdroj!D:AJ,33,0)</f>
        <v>katC</v>
      </c>
    </row>
    <row r="6672" spans="8:37" x14ac:dyDescent="0.25">
      <c r="H6672" s="8"/>
      <c r="I6672" s="8"/>
      <c r="N6672" s="23"/>
      <c r="O6672" s="24"/>
      <c r="P6672" s="19"/>
      <c r="Q6672" s="19"/>
      <c r="R6672" s="19"/>
      <c r="U6672" s="27"/>
      <c r="Y6672" s="9" t="s">
        <v>594</v>
      </c>
      <c r="Z6672" s="9" t="s">
        <v>462</v>
      </c>
      <c r="AA6672" s="9" t="s">
        <v>199</v>
      </c>
      <c r="AB6672" s="9">
        <v>26619971</v>
      </c>
      <c r="AC6672" s="9" t="s">
        <v>7447</v>
      </c>
      <c r="AD6672" s="9" t="s">
        <v>800</v>
      </c>
      <c r="AE6672" s="5">
        <f t="shared" si="230"/>
        <v>0</v>
      </c>
      <c r="AF6672" s="5" t="str">
        <f t="shared" si="231"/>
        <v>Pokryto</v>
      </c>
      <c r="AG6672" s="153"/>
      <c r="AH6672" s="153"/>
      <c r="AI6672" t="s">
        <v>201</v>
      </c>
      <c r="AJ6672" t="s">
        <v>800</v>
      </c>
      <c r="AK6672" s="9" t="str">
        <f>VLOOKUP(Y6672,zdroj!D:AJ,33,0)</f>
        <v>katC</v>
      </c>
    </row>
    <row r="6673" spans="8:37" x14ac:dyDescent="0.25">
      <c r="H6673" s="8"/>
      <c r="I6673" s="8"/>
      <c r="N6673" s="23"/>
      <c r="O6673" s="24"/>
      <c r="P6673" s="19"/>
      <c r="Q6673" s="19"/>
      <c r="R6673" s="19"/>
      <c r="U6673" s="27"/>
      <c r="Y6673" s="9" t="s">
        <v>594</v>
      </c>
      <c r="Z6673" s="9" t="s">
        <v>462</v>
      </c>
      <c r="AA6673" s="9" t="s">
        <v>199</v>
      </c>
      <c r="AB6673" s="9">
        <v>28426231</v>
      </c>
      <c r="AC6673" s="9" t="s">
        <v>7448</v>
      </c>
      <c r="AD6673" s="9" t="s">
        <v>226</v>
      </c>
      <c r="AE6673" s="5">
        <f t="shared" si="230"/>
        <v>0</v>
      </c>
      <c r="AF6673" s="5" t="str">
        <f t="shared" si="231"/>
        <v>katC</v>
      </c>
      <c r="AG6673" s="153"/>
      <c r="AH6673" s="153"/>
      <c r="AI6673" t="s">
        <v>201</v>
      </c>
      <c r="AJ6673" t="s">
        <v>340</v>
      </c>
      <c r="AK6673" s="9" t="str">
        <f>VLOOKUP(Y6673,zdroj!D:AJ,33,0)</f>
        <v>katC</v>
      </c>
    </row>
    <row r="6674" spans="8:37" x14ac:dyDescent="0.25">
      <c r="H6674" s="8"/>
      <c r="I6674" s="8"/>
      <c r="N6674" s="23"/>
      <c r="O6674" s="24"/>
      <c r="P6674" s="19"/>
      <c r="Q6674" s="19"/>
      <c r="R6674" s="19"/>
      <c r="U6674" s="27"/>
      <c r="Y6674" s="9" t="s">
        <v>594</v>
      </c>
      <c r="Z6674" s="9" t="s">
        <v>462</v>
      </c>
      <c r="AA6674" s="9" t="s">
        <v>199</v>
      </c>
      <c r="AB6674" s="9">
        <v>72690151</v>
      </c>
      <c r="AC6674" s="9" t="s">
        <v>7449</v>
      </c>
      <c r="AD6674" s="9" t="s">
        <v>226</v>
      </c>
      <c r="AE6674" s="5">
        <f t="shared" si="230"/>
        <v>0</v>
      </c>
      <c r="AF6674" s="5" t="str">
        <f t="shared" si="231"/>
        <v>katC</v>
      </c>
      <c r="AG6674" s="153"/>
      <c r="AH6674" s="153"/>
      <c r="AI6674" t="s">
        <v>17879</v>
      </c>
      <c r="AJ6674" t="s">
        <v>17878</v>
      </c>
      <c r="AK6674" s="9" t="str">
        <f>VLOOKUP(Y6674,zdroj!D:AJ,33,0)</f>
        <v>katC</v>
      </c>
    </row>
    <row r="6675" spans="8:37" x14ac:dyDescent="0.25">
      <c r="H6675" s="8"/>
      <c r="I6675" s="8"/>
      <c r="N6675" s="23"/>
      <c r="O6675" s="24"/>
      <c r="P6675" s="19"/>
      <c r="Q6675" s="19"/>
      <c r="R6675" s="19"/>
      <c r="U6675" s="27"/>
      <c r="Y6675" s="9" t="s">
        <v>594</v>
      </c>
      <c r="Z6675" s="9" t="s">
        <v>462</v>
      </c>
      <c r="AA6675" s="9" t="s">
        <v>199</v>
      </c>
      <c r="AB6675" s="9">
        <v>8028737</v>
      </c>
      <c r="AC6675" s="9" t="s">
        <v>7450</v>
      </c>
      <c r="AD6675" s="9" t="s">
        <v>226</v>
      </c>
      <c r="AE6675" s="5">
        <f t="shared" si="230"/>
        <v>0</v>
      </c>
      <c r="AF6675" s="5" t="str">
        <f t="shared" si="231"/>
        <v>katC</v>
      </c>
      <c r="AG6675" s="153"/>
      <c r="AH6675" s="153"/>
      <c r="AI6675" t="s">
        <v>201</v>
      </c>
      <c r="AJ6675" t="s">
        <v>340</v>
      </c>
      <c r="AK6675" s="9" t="str">
        <f>VLOOKUP(Y6675,zdroj!D:AJ,33,0)</f>
        <v>katC</v>
      </c>
    </row>
    <row r="6676" spans="8:37" x14ac:dyDescent="0.25">
      <c r="H6676" s="8"/>
      <c r="I6676" s="8"/>
      <c r="N6676" s="23"/>
      <c r="O6676" s="24"/>
      <c r="P6676" s="19"/>
      <c r="Q6676" s="19"/>
      <c r="R6676" s="19"/>
      <c r="U6676" s="27"/>
      <c r="Y6676" s="9" t="s">
        <v>594</v>
      </c>
      <c r="Z6676" s="9" t="s">
        <v>462</v>
      </c>
      <c r="AA6676" s="9" t="s">
        <v>199</v>
      </c>
      <c r="AB6676" s="9">
        <v>8028745</v>
      </c>
      <c r="AC6676" s="9" t="s">
        <v>7451</v>
      </c>
      <c r="AD6676" s="9" t="s">
        <v>800</v>
      </c>
      <c r="AE6676" s="5">
        <f t="shared" si="230"/>
        <v>0</v>
      </c>
      <c r="AF6676" s="5" t="str">
        <f t="shared" si="231"/>
        <v>Pokryto</v>
      </c>
      <c r="AG6676" s="153"/>
      <c r="AH6676" s="153"/>
      <c r="AI6676" t="s">
        <v>201</v>
      </c>
      <c r="AJ6676" t="s">
        <v>800</v>
      </c>
      <c r="AK6676" s="9" t="str">
        <f>VLOOKUP(Y6676,zdroj!D:AJ,33,0)</f>
        <v>katC</v>
      </c>
    </row>
    <row r="6677" spans="8:37" x14ac:dyDescent="0.25">
      <c r="H6677" s="8"/>
      <c r="I6677" s="8"/>
      <c r="N6677" s="23"/>
      <c r="O6677" s="24"/>
      <c r="P6677" s="19"/>
      <c r="Q6677" s="19"/>
      <c r="R6677" s="19"/>
      <c r="U6677" s="27"/>
      <c r="Y6677" s="9" t="s">
        <v>594</v>
      </c>
      <c r="Z6677" s="9" t="s">
        <v>462</v>
      </c>
      <c r="AA6677" s="9" t="s">
        <v>199</v>
      </c>
      <c r="AB6677" s="9">
        <v>8028753</v>
      </c>
      <c r="AC6677" s="9" t="s">
        <v>7452</v>
      </c>
      <c r="AD6677" s="9" t="s">
        <v>226</v>
      </c>
      <c r="AE6677" s="5">
        <f t="shared" si="230"/>
        <v>0</v>
      </c>
      <c r="AF6677" s="5" t="str">
        <f t="shared" si="231"/>
        <v>katC</v>
      </c>
      <c r="AG6677" s="153"/>
      <c r="AH6677" s="153"/>
      <c r="AI6677" t="s">
        <v>17879</v>
      </c>
      <c r="AJ6677" t="s">
        <v>17878</v>
      </c>
      <c r="AK6677" s="9" t="str">
        <f>VLOOKUP(Y6677,zdroj!D:AJ,33,0)</f>
        <v>katC</v>
      </c>
    </row>
    <row r="6678" spans="8:37" x14ac:dyDescent="0.25">
      <c r="H6678" s="8"/>
      <c r="I6678" s="8"/>
      <c r="N6678" s="23"/>
      <c r="O6678" s="24"/>
      <c r="P6678" s="19"/>
      <c r="Q6678" s="19"/>
      <c r="R6678" s="19"/>
      <c r="U6678" s="27"/>
      <c r="Y6678" s="9" t="s">
        <v>594</v>
      </c>
      <c r="Z6678" s="9" t="s">
        <v>462</v>
      </c>
      <c r="AA6678" s="9" t="s">
        <v>199</v>
      </c>
      <c r="AB6678" s="9">
        <v>8028761</v>
      </c>
      <c r="AC6678" s="9" t="s">
        <v>7453</v>
      </c>
      <c r="AD6678" s="9" t="s">
        <v>226</v>
      </c>
      <c r="AE6678" s="5">
        <f t="shared" si="230"/>
        <v>0</v>
      </c>
      <c r="AF6678" s="5" t="str">
        <f t="shared" si="231"/>
        <v>katC</v>
      </c>
      <c r="AG6678" s="153"/>
      <c r="AH6678" s="153"/>
      <c r="AI6678" t="s">
        <v>201</v>
      </c>
      <c r="AJ6678" t="s">
        <v>340</v>
      </c>
      <c r="AK6678" s="9" t="str">
        <f>VLOOKUP(Y6678,zdroj!D:AJ,33,0)</f>
        <v>katC</v>
      </c>
    </row>
    <row r="6679" spans="8:37" x14ac:dyDescent="0.25">
      <c r="H6679" s="8"/>
      <c r="I6679" s="8"/>
      <c r="N6679" s="23"/>
      <c r="O6679" s="24"/>
      <c r="P6679" s="19"/>
      <c r="Q6679" s="19"/>
      <c r="R6679" s="19"/>
      <c r="U6679" s="27"/>
      <c r="Y6679" s="9" t="s">
        <v>594</v>
      </c>
      <c r="Z6679" s="9" t="s">
        <v>462</v>
      </c>
      <c r="AA6679" s="9" t="s">
        <v>199</v>
      </c>
      <c r="AB6679" s="9">
        <v>8028770</v>
      </c>
      <c r="AC6679" s="9" t="s">
        <v>7454</v>
      </c>
      <c r="AD6679" s="9" t="s">
        <v>226</v>
      </c>
      <c r="AE6679" s="5">
        <f t="shared" si="230"/>
        <v>0</v>
      </c>
      <c r="AF6679" s="5" t="str">
        <f t="shared" si="231"/>
        <v>katC</v>
      </c>
      <c r="AG6679" s="153"/>
      <c r="AH6679" s="153"/>
      <c r="AI6679" t="s">
        <v>201</v>
      </c>
      <c r="AJ6679" t="s">
        <v>340</v>
      </c>
      <c r="AK6679" s="9" t="str">
        <f>VLOOKUP(Y6679,zdroj!D:AJ,33,0)</f>
        <v>katC</v>
      </c>
    </row>
    <row r="6680" spans="8:37" x14ac:dyDescent="0.25">
      <c r="H6680" s="8"/>
      <c r="I6680" s="8"/>
      <c r="N6680" s="23"/>
      <c r="O6680" s="24"/>
      <c r="P6680" s="19"/>
      <c r="Q6680" s="19"/>
      <c r="R6680" s="19"/>
      <c r="U6680" s="27"/>
      <c r="Y6680" s="9" t="s">
        <v>594</v>
      </c>
      <c r="Z6680" s="9" t="s">
        <v>462</v>
      </c>
      <c r="AA6680" s="9" t="s">
        <v>199</v>
      </c>
      <c r="AB6680" s="9">
        <v>8028109</v>
      </c>
      <c r="AC6680" s="9" t="s">
        <v>7455</v>
      </c>
      <c r="AD6680" s="9" t="s">
        <v>226</v>
      </c>
      <c r="AE6680" s="5">
        <f t="shared" si="230"/>
        <v>0</v>
      </c>
      <c r="AF6680" s="5" t="str">
        <f t="shared" si="231"/>
        <v>katC</v>
      </c>
      <c r="AG6680" s="153"/>
      <c r="AH6680" s="153"/>
      <c r="AI6680" t="s">
        <v>201</v>
      </c>
      <c r="AJ6680" t="s">
        <v>340</v>
      </c>
      <c r="AK6680" s="9" t="str">
        <f>VLOOKUP(Y6680,zdroj!D:AJ,33,0)</f>
        <v>katC</v>
      </c>
    </row>
    <row r="6681" spans="8:37" x14ac:dyDescent="0.25">
      <c r="H6681" s="8"/>
      <c r="I6681" s="8"/>
      <c r="N6681" s="23"/>
      <c r="O6681" s="24"/>
      <c r="P6681" s="19"/>
      <c r="Q6681" s="19"/>
      <c r="R6681" s="19"/>
      <c r="U6681" s="27"/>
      <c r="Y6681" s="9" t="s">
        <v>594</v>
      </c>
      <c r="Z6681" s="9" t="s">
        <v>462</v>
      </c>
      <c r="AA6681" s="9" t="s">
        <v>199</v>
      </c>
      <c r="AB6681" s="9">
        <v>42421292</v>
      </c>
      <c r="AC6681" s="9" t="s">
        <v>7456</v>
      </c>
      <c r="AD6681" s="9" t="s">
        <v>800</v>
      </c>
      <c r="AE6681" s="5">
        <f t="shared" si="230"/>
        <v>0</v>
      </c>
      <c r="AF6681" s="5" t="str">
        <f t="shared" si="231"/>
        <v>Pokryto</v>
      </c>
      <c r="AG6681" s="153"/>
      <c r="AH6681" s="153"/>
      <c r="AI6681" t="s">
        <v>201</v>
      </c>
      <c r="AJ6681" t="s">
        <v>800</v>
      </c>
      <c r="AK6681" s="9" t="str">
        <f>VLOOKUP(Y6681,zdroj!D:AJ,33,0)</f>
        <v>katC</v>
      </c>
    </row>
    <row r="6682" spans="8:37" x14ac:dyDescent="0.25">
      <c r="H6682" s="8"/>
      <c r="I6682" s="8"/>
      <c r="N6682" s="23"/>
      <c r="O6682" s="24"/>
      <c r="P6682" s="19"/>
      <c r="Q6682" s="19"/>
      <c r="R6682" s="19"/>
      <c r="U6682" s="27"/>
      <c r="Y6682" s="9" t="s">
        <v>594</v>
      </c>
      <c r="Z6682" s="9" t="s">
        <v>462</v>
      </c>
      <c r="AA6682" s="9" t="s">
        <v>199</v>
      </c>
      <c r="AB6682" s="9">
        <v>8028788</v>
      </c>
      <c r="AC6682" s="9" t="s">
        <v>7457</v>
      </c>
      <c r="AD6682" s="9" t="s">
        <v>226</v>
      </c>
      <c r="AE6682" s="5">
        <f t="shared" si="230"/>
        <v>0</v>
      </c>
      <c r="AF6682" s="5" t="str">
        <f t="shared" si="231"/>
        <v>katC</v>
      </c>
      <c r="AG6682" s="153"/>
      <c r="AH6682" s="153"/>
      <c r="AI6682" t="s">
        <v>201</v>
      </c>
      <c r="AJ6682" t="s">
        <v>340</v>
      </c>
      <c r="AK6682" s="9" t="str">
        <f>VLOOKUP(Y6682,zdroj!D:AJ,33,0)</f>
        <v>katC</v>
      </c>
    </row>
    <row r="6683" spans="8:37" x14ac:dyDescent="0.25">
      <c r="H6683" s="8"/>
      <c r="I6683" s="8"/>
      <c r="N6683" s="23"/>
      <c r="O6683" s="24"/>
      <c r="P6683" s="19"/>
      <c r="Q6683" s="19"/>
      <c r="R6683" s="19"/>
      <c r="U6683" s="27"/>
      <c r="Y6683" s="9" t="s">
        <v>594</v>
      </c>
      <c r="Z6683" s="9" t="s">
        <v>462</v>
      </c>
      <c r="AA6683" s="9" t="s">
        <v>199</v>
      </c>
      <c r="AB6683" s="9">
        <v>8028796</v>
      </c>
      <c r="AC6683" s="9" t="s">
        <v>7458</v>
      </c>
      <c r="AD6683" s="9" t="s">
        <v>800</v>
      </c>
      <c r="AE6683" s="5">
        <f t="shared" si="230"/>
        <v>0</v>
      </c>
      <c r="AF6683" s="5" t="str">
        <f t="shared" si="231"/>
        <v>Pokryto</v>
      </c>
      <c r="AG6683" s="153"/>
      <c r="AH6683" s="153"/>
      <c r="AI6683" t="s">
        <v>201</v>
      </c>
      <c r="AJ6683" t="s">
        <v>800</v>
      </c>
      <c r="AK6683" s="9" t="str">
        <f>VLOOKUP(Y6683,zdroj!D:AJ,33,0)</f>
        <v>katC</v>
      </c>
    </row>
    <row r="6684" spans="8:37" x14ac:dyDescent="0.25">
      <c r="H6684" s="8"/>
      <c r="I6684" s="8"/>
      <c r="N6684" s="23"/>
      <c r="O6684" s="24"/>
      <c r="P6684" s="19"/>
      <c r="Q6684" s="19"/>
      <c r="R6684" s="19"/>
      <c r="U6684" s="27"/>
      <c r="Y6684" s="9" t="s">
        <v>594</v>
      </c>
      <c r="Z6684" s="9" t="s">
        <v>462</v>
      </c>
      <c r="AA6684" s="9" t="s">
        <v>199</v>
      </c>
      <c r="AB6684" s="9">
        <v>73335738</v>
      </c>
      <c r="AC6684" s="9" t="s">
        <v>7459</v>
      </c>
      <c r="AD6684" s="9" t="s">
        <v>226</v>
      </c>
      <c r="AE6684" s="5">
        <f t="shared" si="230"/>
        <v>0</v>
      </c>
      <c r="AF6684" s="5" t="str">
        <f t="shared" si="231"/>
        <v>katC</v>
      </c>
      <c r="AG6684" s="153"/>
      <c r="AH6684" s="153"/>
      <c r="AI6684" t="s">
        <v>201</v>
      </c>
      <c r="AJ6684" t="s">
        <v>340</v>
      </c>
      <c r="AK6684" s="9" t="str">
        <f>VLOOKUP(Y6684,zdroj!D:AJ,33,0)</f>
        <v>katC</v>
      </c>
    </row>
    <row r="6685" spans="8:37" x14ac:dyDescent="0.25">
      <c r="H6685" s="8"/>
      <c r="I6685" s="8"/>
      <c r="N6685" s="23"/>
      <c r="O6685" s="24"/>
      <c r="P6685" s="19"/>
      <c r="Q6685" s="19"/>
      <c r="R6685" s="19"/>
      <c r="U6685" s="27"/>
      <c r="Y6685" s="9" t="s">
        <v>594</v>
      </c>
      <c r="Z6685" s="9" t="s">
        <v>462</v>
      </c>
      <c r="AA6685" s="9" t="s">
        <v>199</v>
      </c>
      <c r="AB6685" s="9">
        <v>8028800</v>
      </c>
      <c r="AC6685" s="9" t="s">
        <v>7460</v>
      </c>
      <c r="AD6685" s="9" t="s">
        <v>226</v>
      </c>
      <c r="AE6685" s="5">
        <f t="shared" si="230"/>
        <v>0</v>
      </c>
      <c r="AF6685" s="5" t="str">
        <f t="shared" si="231"/>
        <v>katC</v>
      </c>
      <c r="AG6685" s="153"/>
      <c r="AH6685" s="153"/>
      <c r="AI6685" t="s">
        <v>236</v>
      </c>
      <c r="AJ6685" t="s">
        <v>17878</v>
      </c>
      <c r="AK6685" s="9" t="str">
        <f>VLOOKUP(Y6685,zdroj!D:AJ,33,0)</f>
        <v>katC</v>
      </c>
    </row>
    <row r="6686" spans="8:37" x14ac:dyDescent="0.25">
      <c r="H6686" s="8"/>
      <c r="I6686" s="8"/>
      <c r="N6686" s="23"/>
      <c r="O6686" s="24"/>
      <c r="P6686" s="19"/>
      <c r="Q6686" s="19"/>
      <c r="R6686" s="19"/>
      <c r="U6686" s="27"/>
      <c r="Y6686" s="9" t="s">
        <v>594</v>
      </c>
      <c r="Z6686" s="9" t="s">
        <v>462</v>
      </c>
      <c r="AA6686" s="9" t="s">
        <v>199</v>
      </c>
      <c r="AB6686" s="9">
        <v>8028818</v>
      </c>
      <c r="AC6686" s="9" t="s">
        <v>7461</v>
      </c>
      <c r="AD6686" s="9" t="s">
        <v>226</v>
      </c>
      <c r="AE6686" s="5">
        <f t="shared" si="230"/>
        <v>0</v>
      </c>
      <c r="AF6686" s="5" t="str">
        <f t="shared" si="231"/>
        <v>katC</v>
      </c>
      <c r="AG6686" s="153"/>
      <c r="AH6686" s="153"/>
      <c r="AI6686" t="s">
        <v>201</v>
      </c>
      <c r="AJ6686" t="s">
        <v>340</v>
      </c>
      <c r="AK6686" s="9" t="str">
        <f>VLOOKUP(Y6686,zdroj!D:AJ,33,0)</f>
        <v>katC</v>
      </c>
    </row>
    <row r="6687" spans="8:37" x14ac:dyDescent="0.25">
      <c r="H6687" s="8"/>
      <c r="I6687" s="8"/>
      <c r="N6687" s="23"/>
      <c r="O6687" s="24"/>
      <c r="P6687" s="19"/>
      <c r="Q6687" s="19"/>
      <c r="R6687" s="19"/>
      <c r="U6687" s="27"/>
      <c r="Y6687" s="9" t="s">
        <v>594</v>
      </c>
      <c r="Z6687" s="9" t="s">
        <v>462</v>
      </c>
      <c r="AA6687" s="9" t="s">
        <v>199</v>
      </c>
      <c r="AB6687" s="9">
        <v>8028826</v>
      </c>
      <c r="AC6687" s="9" t="s">
        <v>7462</v>
      </c>
      <c r="AD6687" s="9" t="s">
        <v>226</v>
      </c>
      <c r="AE6687" s="5">
        <f t="shared" si="230"/>
        <v>0</v>
      </c>
      <c r="AF6687" s="5" t="str">
        <f t="shared" si="231"/>
        <v>katC</v>
      </c>
      <c r="AG6687" s="153"/>
      <c r="AH6687" s="153"/>
      <c r="AI6687" t="s">
        <v>17879</v>
      </c>
      <c r="AJ6687" t="s">
        <v>17878</v>
      </c>
      <c r="AK6687" s="9" t="str">
        <f>VLOOKUP(Y6687,zdroj!D:AJ,33,0)</f>
        <v>katC</v>
      </c>
    </row>
    <row r="6688" spans="8:37" x14ac:dyDescent="0.25">
      <c r="H6688" s="8"/>
      <c r="I6688" s="8"/>
      <c r="N6688" s="23"/>
      <c r="O6688" s="24"/>
      <c r="P6688" s="19"/>
      <c r="Q6688" s="19"/>
      <c r="R6688" s="19"/>
      <c r="U6688" s="27"/>
      <c r="Y6688" s="9" t="s">
        <v>594</v>
      </c>
      <c r="Z6688" s="9" t="s">
        <v>462</v>
      </c>
      <c r="AA6688" s="9" t="s">
        <v>199</v>
      </c>
      <c r="AB6688" s="9">
        <v>8028834</v>
      </c>
      <c r="AC6688" s="9" t="s">
        <v>7463</v>
      </c>
      <c r="AD6688" s="9" t="s">
        <v>800</v>
      </c>
      <c r="AE6688" s="5">
        <f t="shared" si="230"/>
        <v>0</v>
      </c>
      <c r="AF6688" s="5" t="str">
        <f t="shared" si="231"/>
        <v>Pokryto</v>
      </c>
      <c r="AG6688" s="153"/>
      <c r="AH6688" s="153"/>
      <c r="AI6688" t="s">
        <v>201</v>
      </c>
      <c r="AJ6688" t="s">
        <v>800</v>
      </c>
      <c r="AK6688" s="9" t="str">
        <f>VLOOKUP(Y6688,zdroj!D:AJ,33,0)</f>
        <v>katC</v>
      </c>
    </row>
    <row r="6689" spans="8:37" x14ac:dyDescent="0.25">
      <c r="H6689" s="8"/>
      <c r="I6689" s="8"/>
      <c r="N6689" s="23"/>
      <c r="O6689" s="24"/>
      <c r="P6689" s="19"/>
      <c r="Q6689" s="19"/>
      <c r="R6689" s="19"/>
      <c r="U6689" s="27"/>
      <c r="Y6689" s="9" t="s">
        <v>594</v>
      </c>
      <c r="Z6689" s="9" t="s">
        <v>462</v>
      </c>
      <c r="AA6689" s="9" t="s">
        <v>199</v>
      </c>
      <c r="AB6689" s="9">
        <v>81181965</v>
      </c>
      <c r="AC6689" s="9" t="s">
        <v>7464</v>
      </c>
      <c r="AD6689" s="9" t="s">
        <v>800</v>
      </c>
      <c r="AE6689" s="5">
        <f t="shared" si="230"/>
        <v>0</v>
      </c>
      <c r="AF6689" s="5" t="str">
        <f t="shared" si="231"/>
        <v>Pokryto</v>
      </c>
      <c r="AG6689" s="153"/>
      <c r="AH6689" s="153"/>
      <c r="AI6689" t="s">
        <v>201</v>
      </c>
      <c r="AJ6689" t="s">
        <v>800</v>
      </c>
      <c r="AK6689" s="9" t="str">
        <f>VLOOKUP(Y6689,zdroj!D:AJ,33,0)</f>
        <v>katC</v>
      </c>
    </row>
    <row r="6690" spans="8:37" x14ac:dyDescent="0.25">
      <c r="H6690" s="8"/>
      <c r="I6690" s="8"/>
      <c r="N6690" s="23"/>
      <c r="O6690" s="24"/>
      <c r="P6690" s="19"/>
      <c r="Q6690" s="19"/>
      <c r="R6690" s="19"/>
      <c r="U6690" s="27"/>
      <c r="Y6690" s="9" t="s">
        <v>596</v>
      </c>
      <c r="Z6690" s="9" t="s">
        <v>462</v>
      </c>
      <c r="AA6690" s="9" t="s">
        <v>198</v>
      </c>
      <c r="AB6690" s="9">
        <v>82038953</v>
      </c>
      <c r="AC6690" s="9" t="s">
        <v>7465</v>
      </c>
      <c r="AD6690" s="9" t="s">
        <v>231</v>
      </c>
      <c r="AE6690" s="5">
        <f t="shared" si="230"/>
        <v>0</v>
      </c>
      <c r="AF6690" s="5" t="str">
        <f t="shared" si="231"/>
        <v>katB</v>
      </c>
      <c r="AG6690" s="153"/>
      <c r="AH6690" s="153"/>
      <c r="AI6690" t="s">
        <v>229</v>
      </c>
      <c r="AJ6690" t="s">
        <v>17878</v>
      </c>
      <c r="AK6690" s="9" t="str">
        <f>VLOOKUP(Y6690,zdroj!D:AJ,33,0)</f>
        <v>katB</v>
      </c>
    </row>
    <row r="6691" spans="8:37" x14ac:dyDescent="0.25">
      <c r="H6691" s="8"/>
      <c r="I6691" s="8"/>
      <c r="N6691" s="23"/>
      <c r="O6691" s="24"/>
      <c r="P6691" s="19"/>
      <c r="Q6691" s="19"/>
      <c r="R6691" s="19"/>
      <c r="U6691" s="27"/>
      <c r="Y6691" s="9" t="s">
        <v>596</v>
      </c>
      <c r="Z6691" s="9" t="s">
        <v>462</v>
      </c>
      <c r="AA6691" s="9" t="s">
        <v>198</v>
      </c>
      <c r="AB6691" s="9">
        <v>8030855</v>
      </c>
      <c r="AC6691" s="9" t="s">
        <v>7466</v>
      </c>
      <c r="AD6691" s="9" t="s">
        <v>231</v>
      </c>
      <c r="AE6691" s="5">
        <f t="shared" si="230"/>
        <v>0</v>
      </c>
      <c r="AF6691" s="5" t="str">
        <f t="shared" si="231"/>
        <v>katB</v>
      </c>
      <c r="AG6691" s="153"/>
      <c r="AH6691" s="153"/>
      <c r="AI6691" t="s">
        <v>201</v>
      </c>
      <c r="AJ6691" t="s">
        <v>17878</v>
      </c>
      <c r="AK6691" s="9" t="str">
        <f>VLOOKUP(Y6691,zdroj!D:AJ,33,0)</f>
        <v>katB</v>
      </c>
    </row>
    <row r="6692" spans="8:37" x14ac:dyDescent="0.25">
      <c r="H6692" s="8"/>
      <c r="I6692" s="8"/>
      <c r="N6692" s="23"/>
      <c r="O6692" s="24"/>
      <c r="P6692" s="19"/>
      <c r="Q6692" s="19"/>
      <c r="R6692" s="19"/>
      <c r="U6692" s="27"/>
      <c r="Y6692" s="9" t="s">
        <v>596</v>
      </c>
      <c r="Z6692" s="9" t="s">
        <v>462</v>
      </c>
      <c r="AA6692" s="9" t="s">
        <v>198</v>
      </c>
      <c r="AB6692" s="9">
        <v>8030944</v>
      </c>
      <c r="AC6692" s="9" t="s">
        <v>7467</v>
      </c>
      <c r="AD6692" s="9" t="s">
        <v>231</v>
      </c>
      <c r="AE6692" s="5">
        <f t="shared" si="230"/>
        <v>0</v>
      </c>
      <c r="AF6692" s="5" t="str">
        <f t="shared" si="231"/>
        <v>katB</v>
      </c>
      <c r="AG6692" s="153"/>
      <c r="AH6692" s="153"/>
      <c r="AI6692" t="s">
        <v>201</v>
      </c>
      <c r="AJ6692" t="s">
        <v>17878</v>
      </c>
      <c r="AK6692" s="9" t="str">
        <f>VLOOKUP(Y6692,zdroj!D:AJ,33,0)</f>
        <v>katB</v>
      </c>
    </row>
    <row r="6693" spans="8:37" x14ac:dyDescent="0.25">
      <c r="H6693" s="8"/>
      <c r="I6693" s="8"/>
      <c r="N6693" s="23"/>
      <c r="O6693" s="24"/>
      <c r="P6693" s="19"/>
      <c r="Q6693" s="19"/>
      <c r="R6693" s="19"/>
      <c r="U6693" s="27"/>
      <c r="Y6693" s="9" t="s">
        <v>596</v>
      </c>
      <c r="Z6693" s="9" t="s">
        <v>462</v>
      </c>
      <c r="AA6693" s="9" t="s">
        <v>198</v>
      </c>
      <c r="AB6693" s="9">
        <v>8030952</v>
      </c>
      <c r="AC6693" s="9" t="s">
        <v>7468</v>
      </c>
      <c r="AD6693" s="9" t="s">
        <v>231</v>
      </c>
      <c r="AE6693" s="5">
        <f t="shared" si="230"/>
        <v>0</v>
      </c>
      <c r="AF6693" s="5" t="str">
        <f t="shared" si="231"/>
        <v>katB</v>
      </c>
      <c r="AG6693" s="153"/>
      <c r="AH6693" s="153"/>
      <c r="AI6693" t="s">
        <v>201</v>
      </c>
      <c r="AJ6693" t="s">
        <v>17878</v>
      </c>
      <c r="AK6693" s="9" t="str">
        <f>VLOOKUP(Y6693,zdroj!D:AJ,33,0)</f>
        <v>katB</v>
      </c>
    </row>
    <row r="6694" spans="8:37" x14ac:dyDescent="0.25">
      <c r="H6694" s="8"/>
      <c r="I6694" s="8"/>
      <c r="N6694" s="23"/>
      <c r="O6694" s="24"/>
      <c r="P6694" s="19"/>
      <c r="Q6694" s="19"/>
      <c r="R6694" s="19"/>
      <c r="U6694" s="27"/>
      <c r="Y6694" s="9" t="s">
        <v>596</v>
      </c>
      <c r="Z6694" s="9" t="s">
        <v>462</v>
      </c>
      <c r="AA6694" s="9" t="s">
        <v>198</v>
      </c>
      <c r="AB6694" s="9">
        <v>8030961</v>
      </c>
      <c r="AC6694" s="9" t="s">
        <v>7469</v>
      </c>
      <c r="AD6694" s="9" t="s">
        <v>231</v>
      </c>
      <c r="AE6694" s="5">
        <f t="shared" si="230"/>
        <v>0</v>
      </c>
      <c r="AF6694" s="5" t="str">
        <f t="shared" si="231"/>
        <v>katB</v>
      </c>
      <c r="AG6694" s="153"/>
      <c r="AH6694" s="153"/>
      <c r="AI6694" t="s">
        <v>201</v>
      </c>
      <c r="AJ6694" t="s">
        <v>17878</v>
      </c>
      <c r="AK6694" s="9" t="str">
        <f>VLOOKUP(Y6694,zdroj!D:AJ,33,0)</f>
        <v>katB</v>
      </c>
    </row>
    <row r="6695" spans="8:37" x14ac:dyDescent="0.25">
      <c r="H6695" s="8"/>
      <c r="I6695" s="8"/>
      <c r="N6695" s="23"/>
      <c r="O6695" s="24"/>
      <c r="P6695" s="19"/>
      <c r="Q6695" s="19"/>
      <c r="R6695" s="19"/>
      <c r="U6695" s="27"/>
      <c r="Y6695" s="9" t="s">
        <v>596</v>
      </c>
      <c r="Z6695" s="9" t="s">
        <v>462</v>
      </c>
      <c r="AA6695" s="9" t="s">
        <v>198</v>
      </c>
      <c r="AB6695" s="9">
        <v>8030979</v>
      </c>
      <c r="AC6695" s="9" t="s">
        <v>7470</v>
      </c>
      <c r="AD6695" s="9" t="s">
        <v>231</v>
      </c>
      <c r="AE6695" s="5">
        <f t="shared" si="230"/>
        <v>0</v>
      </c>
      <c r="AF6695" s="5" t="str">
        <f t="shared" si="231"/>
        <v>katB</v>
      </c>
      <c r="AG6695" s="153"/>
      <c r="AH6695" s="153"/>
      <c r="AI6695" t="s">
        <v>201</v>
      </c>
      <c r="AJ6695" t="s">
        <v>17878</v>
      </c>
      <c r="AK6695" s="9" t="str">
        <f>VLOOKUP(Y6695,zdroj!D:AJ,33,0)</f>
        <v>katB</v>
      </c>
    </row>
    <row r="6696" spans="8:37" x14ac:dyDescent="0.25">
      <c r="H6696" s="8"/>
      <c r="I6696" s="8"/>
      <c r="N6696" s="23"/>
      <c r="O6696" s="24"/>
      <c r="P6696" s="19"/>
      <c r="Q6696" s="19"/>
      <c r="R6696" s="19"/>
      <c r="U6696" s="27"/>
      <c r="Y6696" s="9" t="s">
        <v>596</v>
      </c>
      <c r="Z6696" s="9" t="s">
        <v>462</v>
      </c>
      <c r="AA6696" s="9" t="s">
        <v>198</v>
      </c>
      <c r="AB6696" s="9">
        <v>8030987</v>
      </c>
      <c r="AC6696" s="9" t="s">
        <v>7471</v>
      </c>
      <c r="AD6696" s="9" t="s">
        <v>231</v>
      </c>
      <c r="AE6696" s="5">
        <f t="shared" si="230"/>
        <v>0</v>
      </c>
      <c r="AF6696" s="5" t="str">
        <f t="shared" si="231"/>
        <v>katB</v>
      </c>
      <c r="AG6696" s="153"/>
      <c r="AH6696" s="153"/>
      <c r="AI6696" t="s">
        <v>201</v>
      </c>
      <c r="AJ6696" t="s">
        <v>17878</v>
      </c>
      <c r="AK6696" s="9" t="str">
        <f>VLOOKUP(Y6696,zdroj!D:AJ,33,0)</f>
        <v>katB</v>
      </c>
    </row>
    <row r="6697" spans="8:37" x14ac:dyDescent="0.25">
      <c r="H6697" s="8"/>
      <c r="I6697" s="8"/>
      <c r="N6697" s="23"/>
      <c r="O6697" s="24"/>
      <c r="P6697" s="19"/>
      <c r="Q6697" s="19"/>
      <c r="R6697" s="19"/>
      <c r="U6697" s="27"/>
      <c r="Y6697" s="9" t="s">
        <v>596</v>
      </c>
      <c r="Z6697" s="9" t="s">
        <v>462</v>
      </c>
      <c r="AA6697" s="9" t="s">
        <v>198</v>
      </c>
      <c r="AB6697" s="9">
        <v>8030995</v>
      </c>
      <c r="AC6697" s="9" t="s">
        <v>7472</v>
      </c>
      <c r="AD6697" s="9" t="s">
        <v>231</v>
      </c>
      <c r="AE6697" s="5">
        <f t="shared" si="230"/>
        <v>0</v>
      </c>
      <c r="AF6697" s="5" t="str">
        <f t="shared" si="231"/>
        <v>katB</v>
      </c>
      <c r="AG6697" s="153"/>
      <c r="AH6697" s="153"/>
      <c r="AI6697" t="s">
        <v>201</v>
      </c>
      <c r="AJ6697" t="s">
        <v>17878</v>
      </c>
      <c r="AK6697" s="9" t="str">
        <f>VLOOKUP(Y6697,zdroj!D:AJ,33,0)</f>
        <v>katB</v>
      </c>
    </row>
    <row r="6698" spans="8:37" x14ac:dyDescent="0.25">
      <c r="H6698" s="8"/>
      <c r="I6698" s="8"/>
      <c r="N6698" s="23"/>
      <c r="O6698" s="24"/>
      <c r="P6698" s="19"/>
      <c r="Q6698" s="19"/>
      <c r="R6698" s="19"/>
      <c r="U6698" s="27"/>
      <c r="Y6698" s="9" t="s">
        <v>596</v>
      </c>
      <c r="Z6698" s="9" t="s">
        <v>462</v>
      </c>
      <c r="AA6698" s="9" t="s">
        <v>198</v>
      </c>
      <c r="AB6698" s="9">
        <v>8031002</v>
      </c>
      <c r="AC6698" s="9" t="s">
        <v>7473</v>
      </c>
      <c r="AD6698" s="9" t="s">
        <v>231</v>
      </c>
      <c r="AE6698" s="5">
        <f t="shared" si="230"/>
        <v>0</v>
      </c>
      <c r="AF6698" s="5" t="str">
        <f t="shared" si="231"/>
        <v>katB</v>
      </c>
      <c r="AG6698" s="153"/>
      <c r="AH6698" s="153"/>
      <c r="AI6698" t="s">
        <v>201</v>
      </c>
      <c r="AJ6698" t="s">
        <v>17878</v>
      </c>
      <c r="AK6698" s="9" t="str">
        <f>VLOOKUP(Y6698,zdroj!D:AJ,33,0)</f>
        <v>katB</v>
      </c>
    </row>
    <row r="6699" spans="8:37" x14ac:dyDescent="0.25">
      <c r="H6699" s="8"/>
      <c r="I6699" s="8"/>
      <c r="N6699" s="23"/>
      <c r="O6699" s="24"/>
      <c r="P6699" s="19"/>
      <c r="Q6699" s="19"/>
      <c r="R6699" s="19"/>
      <c r="U6699" s="27"/>
      <c r="Y6699" s="9" t="s">
        <v>596</v>
      </c>
      <c r="Z6699" s="9" t="s">
        <v>462</v>
      </c>
      <c r="AA6699" s="9" t="s">
        <v>198</v>
      </c>
      <c r="AB6699" s="9">
        <v>8031011</v>
      </c>
      <c r="AC6699" s="9" t="s">
        <v>7474</v>
      </c>
      <c r="AD6699" s="9" t="s">
        <v>231</v>
      </c>
      <c r="AE6699" s="5">
        <f t="shared" si="230"/>
        <v>0</v>
      </c>
      <c r="AF6699" s="5" t="str">
        <f t="shared" si="231"/>
        <v>katB</v>
      </c>
      <c r="AG6699" s="153"/>
      <c r="AH6699" s="153"/>
      <c r="AI6699" t="s">
        <v>201</v>
      </c>
      <c r="AJ6699" t="s">
        <v>17878</v>
      </c>
      <c r="AK6699" s="9" t="str">
        <f>VLOOKUP(Y6699,zdroj!D:AJ,33,0)</f>
        <v>katB</v>
      </c>
    </row>
    <row r="6700" spans="8:37" x14ac:dyDescent="0.25">
      <c r="H6700" s="8"/>
      <c r="I6700" s="8"/>
      <c r="N6700" s="23"/>
      <c r="O6700" s="24"/>
      <c r="P6700" s="19"/>
      <c r="Q6700" s="19"/>
      <c r="R6700" s="19"/>
      <c r="U6700" s="27"/>
      <c r="Y6700" s="9" t="s">
        <v>596</v>
      </c>
      <c r="Z6700" s="9" t="s">
        <v>462</v>
      </c>
      <c r="AA6700" s="9" t="s">
        <v>198</v>
      </c>
      <c r="AB6700" s="9">
        <v>8031029</v>
      </c>
      <c r="AC6700" s="9" t="s">
        <v>7475</v>
      </c>
      <c r="AD6700" s="9" t="s">
        <v>231</v>
      </c>
      <c r="AE6700" s="5">
        <f t="shared" si="230"/>
        <v>0</v>
      </c>
      <c r="AF6700" s="5" t="str">
        <f t="shared" si="231"/>
        <v>katB</v>
      </c>
      <c r="AG6700" s="153"/>
      <c r="AH6700" s="153"/>
      <c r="AI6700" t="s">
        <v>201</v>
      </c>
      <c r="AJ6700" t="s">
        <v>17878</v>
      </c>
      <c r="AK6700" s="9" t="str">
        <f>VLOOKUP(Y6700,zdroj!D:AJ,33,0)</f>
        <v>katB</v>
      </c>
    </row>
    <row r="6701" spans="8:37" x14ac:dyDescent="0.25">
      <c r="H6701" s="8"/>
      <c r="I6701" s="8"/>
      <c r="N6701" s="23"/>
      <c r="O6701" s="24"/>
      <c r="P6701" s="19"/>
      <c r="Q6701" s="19"/>
      <c r="R6701" s="19"/>
      <c r="U6701" s="27"/>
      <c r="Y6701" s="9" t="s">
        <v>596</v>
      </c>
      <c r="Z6701" s="9" t="s">
        <v>462</v>
      </c>
      <c r="AA6701" s="9" t="s">
        <v>198</v>
      </c>
      <c r="AB6701" s="9">
        <v>8031037</v>
      </c>
      <c r="AC6701" s="9" t="s">
        <v>7476</v>
      </c>
      <c r="AD6701" s="9" t="s">
        <v>231</v>
      </c>
      <c r="AE6701" s="5">
        <f t="shared" si="230"/>
        <v>0</v>
      </c>
      <c r="AF6701" s="5" t="str">
        <f t="shared" si="231"/>
        <v>katB</v>
      </c>
      <c r="AG6701" s="153"/>
      <c r="AH6701" s="153"/>
      <c r="AI6701" t="s">
        <v>201</v>
      </c>
      <c r="AJ6701" t="s">
        <v>17878</v>
      </c>
      <c r="AK6701" s="9" t="str">
        <f>VLOOKUP(Y6701,zdroj!D:AJ,33,0)</f>
        <v>katB</v>
      </c>
    </row>
    <row r="6702" spans="8:37" x14ac:dyDescent="0.25">
      <c r="H6702" s="8"/>
      <c r="I6702" s="8"/>
      <c r="N6702" s="23"/>
      <c r="O6702" s="24"/>
      <c r="P6702" s="19"/>
      <c r="Q6702" s="19"/>
      <c r="R6702" s="19"/>
      <c r="U6702" s="27"/>
      <c r="Y6702" s="9" t="s">
        <v>596</v>
      </c>
      <c r="Z6702" s="9" t="s">
        <v>462</v>
      </c>
      <c r="AA6702" s="9" t="s">
        <v>198</v>
      </c>
      <c r="AB6702" s="9">
        <v>8030863</v>
      </c>
      <c r="AC6702" s="9" t="s">
        <v>7477</v>
      </c>
      <c r="AD6702" s="9" t="s">
        <v>231</v>
      </c>
      <c r="AE6702" s="5">
        <f t="shared" si="230"/>
        <v>0</v>
      </c>
      <c r="AF6702" s="5" t="str">
        <f t="shared" si="231"/>
        <v>katB</v>
      </c>
      <c r="AG6702" s="153"/>
      <c r="AH6702" s="153"/>
      <c r="AI6702" t="s">
        <v>201</v>
      </c>
      <c r="AJ6702" t="s">
        <v>17878</v>
      </c>
      <c r="AK6702" s="9" t="str">
        <f>VLOOKUP(Y6702,zdroj!D:AJ,33,0)</f>
        <v>katB</v>
      </c>
    </row>
    <row r="6703" spans="8:37" x14ac:dyDescent="0.25">
      <c r="H6703" s="8"/>
      <c r="I6703" s="8"/>
      <c r="N6703" s="23"/>
      <c r="O6703" s="24"/>
      <c r="P6703" s="19"/>
      <c r="Q6703" s="19"/>
      <c r="R6703" s="19"/>
      <c r="U6703" s="27"/>
      <c r="Y6703" s="9" t="s">
        <v>596</v>
      </c>
      <c r="Z6703" s="9" t="s">
        <v>462</v>
      </c>
      <c r="AA6703" s="9" t="s">
        <v>198</v>
      </c>
      <c r="AB6703" s="9">
        <v>8031045</v>
      </c>
      <c r="AC6703" s="9" t="s">
        <v>7478</v>
      </c>
      <c r="AD6703" s="9" t="s">
        <v>231</v>
      </c>
      <c r="AE6703" s="5">
        <f t="shared" si="230"/>
        <v>0</v>
      </c>
      <c r="AF6703" s="5" t="str">
        <f t="shared" si="231"/>
        <v>katB</v>
      </c>
      <c r="AG6703" s="153"/>
      <c r="AH6703" s="153"/>
      <c r="AI6703" t="s">
        <v>201</v>
      </c>
      <c r="AJ6703" t="s">
        <v>17878</v>
      </c>
      <c r="AK6703" s="9" t="str">
        <f>VLOOKUP(Y6703,zdroj!D:AJ,33,0)</f>
        <v>katB</v>
      </c>
    </row>
    <row r="6704" spans="8:37" x14ac:dyDescent="0.25">
      <c r="H6704" s="8"/>
      <c r="I6704" s="8"/>
      <c r="N6704" s="23"/>
      <c r="O6704" s="24"/>
      <c r="P6704" s="19"/>
      <c r="Q6704" s="19"/>
      <c r="R6704" s="19"/>
      <c r="U6704" s="27"/>
      <c r="Y6704" s="9" t="s">
        <v>596</v>
      </c>
      <c r="Z6704" s="9" t="s">
        <v>462</v>
      </c>
      <c r="AA6704" s="9" t="s">
        <v>198</v>
      </c>
      <c r="AB6704" s="9">
        <v>8031053</v>
      </c>
      <c r="AC6704" s="9" t="s">
        <v>7479</v>
      </c>
      <c r="AD6704" s="9" t="s">
        <v>231</v>
      </c>
      <c r="AE6704" s="5">
        <f t="shared" si="230"/>
        <v>0</v>
      </c>
      <c r="AF6704" s="5" t="str">
        <f t="shared" si="231"/>
        <v>katB</v>
      </c>
      <c r="AG6704" s="153"/>
      <c r="AH6704" s="153"/>
      <c r="AI6704" t="s">
        <v>201</v>
      </c>
      <c r="AJ6704" t="s">
        <v>17878</v>
      </c>
      <c r="AK6704" s="9" t="str">
        <f>VLOOKUP(Y6704,zdroj!D:AJ,33,0)</f>
        <v>katB</v>
      </c>
    </row>
    <row r="6705" spans="8:37" x14ac:dyDescent="0.25">
      <c r="H6705" s="8"/>
      <c r="I6705" s="8"/>
      <c r="N6705" s="23"/>
      <c r="O6705" s="24"/>
      <c r="P6705" s="19"/>
      <c r="Q6705" s="19"/>
      <c r="R6705" s="19"/>
      <c r="U6705" s="27"/>
      <c r="Y6705" s="9" t="s">
        <v>596</v>
      </c>
      <c r="Z6705" s="9" t="s">
        <v>462</v>
      </c>
      <c r="AA6705" s="9" t="s">
        <v>198</v>
      </c>
      <c r="AB6705" s="9">
        <v>8031061</v>
      </c>
      <c r="AC6705" s="9" t="s">
        <v>7480</v>
      </c>
      <c r="AD6705" s="9" t="s">
        <v>231</v>
      </c>
      <c r="AE6705" s="5">
        <f t="shared" si="230"/>
        <v>0</v>
      </c>
      <c r="AF6705" s="5" t="str">
        <f t="shared" si="231"/>
        <v>katB</v>
      </c>
      <c r="AG6705" s="153"/>
      <c r="AH6705" s="153"/>
      <c r="AI6705" t="s">
        <v>201</v>
      </c>
      <c r="AJ6705" t="s">
        <v>17878</v>
      </c>
      <c r="AK6705" s="9" t="str">
        <f>VLOOKUP(Y6705,zdroj!D:AJ,33,0)</f>
        <v>katB</v>
      </c>
    </row>
    <row r="6706" spans="8:37" x14ac:dyDescent="0.25">
      <c r="H6706" s="8"/>
      <c r="I6706" s="8"/>
      <c r="N6706" s="23"/>
      <c r="O6706" s="24"/>
      <c r="P6706" s="19"/>
      <c r="Q6706" s="19"/>
      <c r="R6706" s="19"/>
      <c r="U6706" s="27"/>
      <c r="Y6706" s="9" t="s">
        <v>596</v>
      </c>
      <c r="Z6706" s="9" t="s">
        <v>462</v>
      </c>
      <c r="AA6706" s="9" t="s">
        <v>198</v>
      </c>
      <c r="AB6706" s="9">
        <v>8031070</v>
      </c>
      <c r="AC6706" s="9" t="s">
        <v>7481</v>
      </c>
      <c r="AD6706" s="9" t="s">
        <v>231</v>
      </c>
      <c r="AE6706" s="5">
        <f t="shared" si="230"/>
        <v>0</v>
      </c>
      <c r="AF6706" s="5" t="str">
        <f t="shared" si="231"/>
        <v>katB</v>
      </c>
      <c r="AG6706" s="153"/>
      <c r="AH6706" s="153"/>
      <c r="AI6706" t="s">
        <v>201</v>
      </c>
      <c r="AJ6706" t="s">
        <v>17878</v>
      </c>
      <c r="AK6706" s="9" t="str">
        <f>VLOOKUP(Y6706,zdroj!D:AJ,33,0)</f>
        <v>katB</v>
      </c>
    </row>
    <row r="6707" spans="8:37" x14ac:dyDescent="0.25">
      <c r="H6707" s="8"/>
      <c r="I6707" s="8"/>
      <c r="N6707" s="23"/>
      <c r="O6707" s="24"/>
      <c r="P6707" s="19"/>
      <c r="Q6707" s="19"/>
      <c r="R6707" s="19"/>
      <c r="U6707" s="27"/>
      <c r="Y6707" s="9" t="s">
        <v>596</v>
      </c>
      <c r="Z6707" s="9" t="s">
        <v>462</v>
      </c>
      <c r="AA6707" s="9" t="s">
        <v>198</v>
      </c>
      <c r="AB6707" s="9">
        <v>8031088</v>
      </c>
      <c r="AC6707" s="9" t="s">
        <v>7482</v>
      </c>
      <c r="AD6707" s="9" t="s">
        <v>231</v>
      </c>
      <c r="AE6707" s="5">
        <f t="shared" si="230"/>
        <v>0</v>
      </c>
      <c r="AF6707" s="5" t="str">
        <f t="shared" si="231"/>
        <v>katB</v>
      </c>
      <c r="AG6707" s="153"/>
      <c r="AH6707" s="153"/>
      <c r="AI6707" t="s">
        <v>201</v>
      </c>
      <c r="AJ6707" t="s">
        <v>17878</v>
      </c>
      <c r="AK6707" s="9" t="str">
        <f>VLOOKUP(Y6707,zdroj!D:AJ,33,0)</f>
        <v>katB</v>
      </c>
    </row>
    <row r="6708" spans="8:37" x14ac:dyDescent="0.25">
      <c r="H6708" s="8"/>
      <c r="I6708" s="8"/>
      <c r="N6708" s="23"/>
      <c r="O6708" s="24"/>
      <c r="P6708" s="19"/>
      <c r="Q6708" s="19"/>
      <c r="R6708" s="19"/>
      <c r="U6708" s="27"/>
      <c r="Y6708" s="9" t="s">
        <v>596</v>
      </c>
      <c r="Z6708" s="9" t="s">
        <v>462</v>
      </c>
      <c r="AA6708" s="9" t="s">
        <v>198</v>
      </c>
      <c r="AB6708" s="9">
        <v>8031096</v>
      </c>
      <c r="AC6708" s="9" t="s">
        <v>7483</v>
      </c>
      <c r="AD6708" s="9" t="s">
        <v>231</v>
      </c>
      <c r="AE6708" s="5">
        <f t="shared" si="230"/>
        <v>0</v>
      </c>
      <c r="AF6708" s="5" t="str">
        <f t="shared" si="231"/>
        <v>katB</v>
      </c>
      <c r="AG6708" s="153"/>
      <c r="AH6708" s="153"/>
      <c r="AI6708" t="s">
        <v>201</v>
      </c>
      <c r="AJ6708" t="s">
        <v>17878</v>
      </c>
      <c r="AK6708" s="9" t="str">
        <f>VLOOKUP(Y6708,zdroj!D:AJ,33,0)</f>
        <v>katB</v>
      </c>
    </row>
    <row r="6709" spans="8:37" x14ac:dyDescent="0.25">
      <c r="H6709" s="8"/>
      <c r="I6709" s="8"/>
      <c r="N6709" s="23"/>
      <c r="O6709" s="24"/>
      <c r="P6709" s="19"/>
      <c r="Q6709" s="19"/>
      <c r="R6709" s="19"/>
      <c r="U6709" s="27"/>
      <c r="Y6709" s="9" t="s">
        <v>596</v>
      </c>
      <c r="Z6709" s="9" t="s">
        <v>462</v>
      </c>
      <c r="AA6709" s="9" t="s">
        <v>198</v>
      </c>
      <c r="AB6709" s="9">
        <v>8031100</v>
      </c>
      <c r="AC6709" s="9" t="s">
        <v>7484</v>
      </c>
      <c r="AD6709" s="9" t="s">
        <v>231</v>
      </c>
      <c r="AE6709" s="5">
        <f t="shared" si="230"/>
        <v>0</v>
      </c>
      <c r="AF6709" s="5" t="str">
        <f t="shared" si="231"/>
        <v>katB</v>
      </c>
      <c r="AG6709" s="153"/>
      <c r="AH6709" s="153"/>
      <c r="AI6709" t="s">
        <v>201</v>
      </c>
      <c r="AJ6709" t="s">
        <v>17878</v>
      </c>
      <c r="AK6709" s="9" t="str">
        <f>VLOOKUP(Y6709,zdroj!D:AJ,33,0)</f>
        <v>katB</v>
      </c>
    </row>
    <row r="6710" spans="8:37" x14ac:dyDescent="0.25">
      <c r="H6710" s="8"/>
      <c r="I6710" s="8"/>
      <c r="N6710" s="23"/>
      <c r="O6710" s="24"/>
      <c r="P6710" s="19"/>
      <c r="Q6710" s="19"/>
      <c r="R6710" s="19"/>
      <c r="U6710" s="27"/>
      <c r="Y6710" s="9" t="s">
        <v>596</v>
      </c>
      <c r="Z6710" s="9" t="s">
        <v>462</v>
      </c>
      <c r="AA6710" s="9" t="s">
        <v>198</v>
      </c>
      <c r="AB6710" s="9">
        <v>8031118</v>
      </c>
      <c r="AC6710" s="9" t="s">
        <v>7485</v>
      </c>
      <c r="AD6710" s="9" t="s">
        <v>231</v>
      </c>
      <c r="AE6710" s="5">
        <f t="shared" si="230"/>
        <v>0</v>
      </c>
      <c r="AF6710" s="5" t="str">
        <f t="shared" si="231"/>
        <v>katB</v>
      </c>
      <c r="AG6710" s="153"/>
      <c r="AH6710" s="153"/>
      <c r="AI6710" t="s">
        <v>201</v>
      </c>
      <c r="AJ6710" t="s">
        <v>17878</v>
      </c>
      <c r="AK6710" s="9" t="str">
        <f>VLOOKUP(Y6710,zdroj!D:AJ,33,0)</f>
        <v>katB</v>
      </c>
    </row>
    <row r="6711" spans="8:37" x14ac:dyDescent="0.25">
      <c r="H6711" s="8"/>
      <c r="I6711" s="8"/>
      <c r="N6711" s="23"/>
      <c r="O6711" s="24"/>
      <c r="P6711" s="19"/>
      <c r="Q6711" s="19"/>
      <c r="R6711" s="19"/>
      <c r="U6711" s="27"/>
      <c r="Y6711" s="9" t="s">
        <v>596</v>
      </c>
      <c r="Z6711" s="9" t="s">
        <v>462</v>
      </c>
      <c r="AA6711" s="9" t="s">
        <v>198</v>
      </c>
      <c r="AB6711" s="9">
        <v>8031126</v>
      </c>
      <c r="AC6711" s="9" t="s">
        <v>7486</v>
      </c>
      <c r="AD6711" s="9" t="s">
        <v>231</v>
      </c>
      <c r="AE6711" s="5">
        <f t="shared" si="230"/>
        <v>0</v>
      </c>
      <c r="AF6711" s="5" t="str">
        <f t="shared" si="231"/>
        <v>katB</v>
      </c>
      <c r="AG6711" s="153"/>
      <c r="AH6711" s="153"/>
      <c r="AI6711" t="s">
        <v>201</v>
      </c>
      <c r="AJ6711" t="s">
        <v>17878</v>
      </c>
      <c r="AK6711" s="9" t="str">
        <f>VLOOKUP(Y6711,zdroj!D:AJ,33,0)</f>
        <v>katB</v>
      </c>
    </row>
    <row r="6712" spans="8:37" x14ac:dyDescent="0.25">
      <c r="H6712" s="8"/>
      <c r="I6712" s="8"/>
      <c r="N6712" s="23"/>
      <c r="O6712" s="24"/>
      <c r="P6712" s="19"/>
      <c r="Q6712" s="19"/>
      <c r="R6712" s="19"/>
      <c r="U6712" s="27"/>
      <c r="Y6712" s="9" t="s">
        <v>596</v>
      </c>
      <c r="Z6712" s="9" t="s">
        <v>462</v>
      </c>
      <c r="AA6712" s="9" t="s">
        <v>198</v>
      </c>
      <c r="AB6712" s="9">
        <v>8031134</v>
      </c>
      <c r="AC6712" s="9" t="s">
        <v>7487</v>
      </c>
      <c r="AD6712" s="9" t="s">
        <v>231</v>
      </c>
      <c r="AE6712" s="5">
        <f t="shared" si="230"/>
        <v>0</v>
      </c>
      <c r="AF6712" s="5" t="str">
        <f t="shared" si="231"/>
        <v>katB</v>
      </c>
      <c r="AG6712" s="153"/>
      <c r="AH6712" s="153"/>
      <c r="AI6712" t="s">
        <v>201</v>
      </c>
      <c r="AJ6712" t="s">
        <v>17878</v>
      </c>
      <c r="AK6712" s="9" t="str">
        <f>VLOOKUP(Y6712,zdroj!D:AJ,33,0)</f>
        <v>katB</v>
      </c>
    </row>
    <row r="6713" spans="8:37" x14ac:dyDescent="0.25">
      <c r="H6713" s="8"/>
      <c r="I6713" s="8"/>
      <c r="N6713" s="23"/>
      <c r="O6713" s="24"/>
      <c r="P6713" s="19"/>
      <c r="Q6713" s="19"/>
      <c r="R6713" s="19"/>
      <c r="U6713" s="27"/>
      <c r="Y6713" s="9" t="s">
        <v>596</v>
      </c>
      <c r="Z6713" s="9" t="s">
        <v>462</v>
      </c>
      <c r="AA6713" s="9" t="s">
        <v>198</v>
      </c>
      <c r="AB6713" s="9">
        <v>8030871</v>
      </c>
      <c r="AC6713" s="9" t="s">
        <v>7488</v>
      </c>
      <c r="AD6713" s="9" t="s">
        <v>231</v>
      </c>
      <c r="AE6713" s="5">
        <f t="shared" si="230"/>
        <v>0</v>
      </c>
      <c r="AF6713" s="5" t="str">
        <f t="shared" si="231"/>
        <v>katB</v>
      </c>
      <c r="AG6713" s="153"/>
      <c r="AH6713" s="153"/>
      <c r="AI6713" t="s">
        <v>201</v>
      </c>
      <c r="AJ6713" t="s">
        <v>17878</v>
      </c>
      <c r="AK6713" s="9" t="str">
        <f>VLOOKUP(Y6713,zdroj!D:AJ,33,0)</f>
        <v>katB</v>
      </c>
    </row>
    <row r="6714" spans="8:37" x14ac:dyDescent="0.25">
      <c r="H6714" s="8"/>
      <c r="I6714" s="8"/>
      <c r="N6714" s="23"/>
      <c r="O6714" s="24"/>
      <c r="P6714" s="19"/>
      <c r="Q6714" s="19"/>
      <c r="R6714" s="19"/>
      <c r="U6714" s="27"/>
      <c r="Y6714" s="9" t="s">
        <v>596</v>
      </c>
      <c r="Z6714" s="9" t="s">
        <v>462</v>
      </c>
      <c r="AA6714" s="9" t="s">
        <v>198</v>
      </c>
      <c r="AB6714" s="9">
        <v>8031142</v>
      </c>
      <c r="AC6714" s="9" t="s">
        <v>7489</v>
      </c>
      <c r="AD6714" s="9" t="s">
        <v>231</v>
      </c>
      <c r="AE6714" s="5">
        <f t="shared" si="230"/>
        <v>0</v>
      </c>
      <c r="AF6714" s="5" t="str">
        <f t="shared" si="231"/>
        <v>katB</v>
      </c>
      <c r="AG6714" s="153"/>
      <c r="AH6714" s="153"/>
      <c r="AI6714" t="s">
        <v>201</v>
      </c>
      <c r="AJ6714" t="s">
        <v>17878</v>
      </c>
      <c r="AK6714" s="9" t="str">
        <f>VLOOKUP(Y6714,zdroj!D:AJ,33,0)</f>
        <v>katB</v>
      </c>
    </row>
    <row r="6715" spans="8:37" x14ac:dyDescent="0.25">
      <c r="H6715" s="8"/>
      <c r="I6715" s="8"/>
      <c r="N6715" s="23"/>
      <c r="O6715" s="24"/>
      <c r="P6715" s="19"/>
      <c r="Q6715" s="19"/>
      <c r="R6715" s="19"/>
      <c r="U6715" s="27"/>
      <c r="Y6715" s="9" t="s">
        <v>596</v>
      </c>
      <c r="Z6715" s="9" t="s">
        <v>462</v>
      </c>
      <c r="AA6715" s="9" t="s">
        <v>198</v>
      </c>
      <c r="AB6715" s="9">
        <v>8031151</v>
      </c>
      <c r="AC6715" s="9" t="s">
        <v>7490</v>
      </c>
      <c r="AD6715" s="9" t="s">
        <v>231</v>
      </c>
      <c r="AE6715" s="5">
        <f t="shared" si="230"/>
        <v>0</v>
      </c>
      <c r="AF6715" s="5" t="str">
        <f t="shared" si="231"/>
        <v>katB</v>
      </c>
      <c r="AG6715" s="153"/>
      <c r="AH6715" s="153"/>
      <c r="AI6715" t="s">
        <v>201</v>
      </c>
      <c r="AJ6715" t="s">
        <v>17878</v>
      </c>
      <c r="AK6715" s="9" t="str">
        <f>VLOOKUP(Y6715,zdroj!D:AJ,33,0)</f>
        <v>katB</v>
      </c>
    </row>
    <row r="6716" spans="8:37" x14ac:dyDescent="0.25">
      <c r="H6716" s="8"/>
      <c r="I6716" s="8"/>
      <c r="N6716" s="23"/>
      <c r="O6716" s="24"/>
      <c r="P6716" s="19"/>
      <c r="Q6716" s="19"/>
      <c r="R6716" s="19"/>
      <c r="U6716" s="27"/>
      <c r="Y6716" s="9" t="s">
        <v>596</v>
      </c>
      <c r="Z6716" s="9" t="s">
        <v>462</v>
      </c>
      <c r="AA6716" s="9" t="s">
        <v>198</v>
      </c>
      <c r="AB6716" s="9">
        <v>8031169</v>
      </c>
      <c r="AC6716" s="9" t="s">
        <v>7491</v>
      </c>
      <c r="AD6716" s="9" t="s">
        <v>231</v>
      </c>
      <c r="AE6716" s="5">
        <f t="shared" si="230"/>
        <v>0</v>
      </c>
      <c r="AF6716" s="5" t="str">
        <f t="shared" si="231"/>
        <v>katB</v>
      </c>
      <c r="AG6716" s="153"/>
      <c r="AH6716" s="153"/>
      <c r="AI6716" t="s">
        <v>201</v>
      </c>
      <c r="AJ6716" t="s">
        <v>17878</v>
      </c>
      <c r="AK6716" s="9" t="str">
        <f>VLOOKUP(Y6716,zdroj!D:AJ,33,0)</f>
        <v>katB</v>
      </c>
    </row>
    <row r="6717" spans="8:37" x14ac:dyDescent="0.25">
      <c r="H6717" s="8"/>
      <c r="I6717" s="8"/>
      <c r="N6717" s="23"/>
      <c r="O6717" s="24"/>
      <c r="P6717" s="19"/>
      <c r="Q6717" s="19"/>
      <c r="R6717" s="19"/>
      <c r="U6717" s="27"/>
      <c r="Y6717" s="9" t="s">
        <v>596</v>
      </c>
      <c r="Z6717" s="9" t="s">
        <v>462</v>
      </c>
      <c r="AA6717" s="9" t="s">
        <v>198</v>
      </c>
      <c r="AB6717" s="9">
        <v>8031177</v>
      </c>
      <c r="AC6717" s="9" t="s">
        <v>7492</v>
      </c>
      <c r="AD6717" s="9" t="s">
        <v>231</v>
      </c>
      <c r="AE6717" s="5">
        <f t="shared" si="230"/>
        <v>0</v>
      </c>
      <c r="AF6717" s="5" t="str">
        <f t="shared" si="231"/>
        <v>katB</v>
      </c>
      <c r="AG6717" s="153"/>
      <c r="AH6717" s="153"/>
      <c r="AI6717" t="s">
        <v>201</v>
      </c>
      <c r="AJ6717" t="s">
        <v>17878</v>
      </c>
      <c r="AK6717" s="9" t="str">
        <f>VLOOKUP(Y6717,zdroj!D:AJ,33,0)</f>
        <v>katB</v>
      </c>
    </row>
    <row r="6718" spans="8:37" x14ac:dyDescent="0.25">
      <c r="H6718" s="8"/>
      <c r="I6718" s="8"/>
      <c r="N6718" s="23"/>
      <c r="O6718" s="24"/>
      <c r="P6718" s="19"/>
      <c r="Q6718" s="19"/>
      <c r="R6718" s="19"/>
      <c r="U6718" s="27"/>
      <c r="Y6718" s="9" t="s">
        <v>596</v>
      </c>
      <c r="Z6718" s="9" t="s">
        <v>462</v>
      </c>
      <c r="AA6718" s="9" t="s">
        <v>198</v>
      </c>
      <c r="AB6718" s="9">
        <v>8031185</v>
      </c>
      <c r="AC6718" s="9" t="s">
        <v>7493</v>
      </c>
      <c r="AD6718" s="9" t="s">
        <v>231</v>
      </c>
      <c r="AE6718" s="5">
        <f t="shared" si="230"/>
        <v>0</v>
      </c>
      <c r="AF6718" s="5" t="str">
        <f t="shared" si="231"/>
        <v>katB</v>
      </c>
      <c r="AG6718" s="153"/>
      <c r="AH6718" s="153"/>
      <c r="AI6718" t="s">
        <v>201</v>
      </c>
      <c r="AJ6718" t="s">
        <v>17878</v>
      </c>
      <c r="AK6718" s="9" t="str">
        <f>VLOOKUP(Y6718,zdroj!D:AJ,33,0)</f>
        <v>katB</v>
      </c>
    </row>
    <row r="6719" spans="8:37" x14ac:dyDescent="0.25">
      <c r="H6719" s="8"/>
      <c r="I6719" s="8"/>
      <c r="N6719" s="23"/>
      <c r="O6719" s="24"/>
      <c r="P6719" s="19"/>
      <c r="Q6719" s="19"/>
      <c r="R6719" s="19"/>
      <c r="U6719" s="27"/>
      <c r="Y6719" s="9" t="s">
        <v>596</v>
      </c>
      <c r="Z6719" s="9" t="s">
        <v>462</v>
      </c>
      <c r="AA6719" s="9" t="s">
        <v>198</v>
      </c>
      <c r="AB6719" s="9">
        <v>8031193</v>
      </c>
      <c r="AC6719" s="9" t="s">
        <v>7494</v>
      </c>
      <c r="AD6719" s="9" t="s">
        <v>231</v>
      </c>
      <c r="AE6719" s="5">
        <f t="shared" si="230"/>
        <v>0</v>
      </c>
      <c r="AF6719" s="5" t="str">
        <f t="shared" si="231"/>
        <v>katB</v>
      </c>
      <c r="AG6719" s="153"/>
      <c r="AH6719" s="153"/>
      <c r="AI6719" t="s">
        <v>201</v>
      </c>
      <c r="AJ6719" t="s">
        <v>17878</v>
      </c>
      <c r="AK6719" s="9" t="str">
        <f>VLOOKUP(Y6719,zdroj!D:AJ,33,0)</f>
        <v>katB</v>
      </c>
    </row>
    <row r="6720" spans="8:37" x14ac:dyDescent="0.25">
      <c r="H6720" s="8"/>
      <c r="I6720" s="8"/>
      <c r="N6720" s="23"/>
      <c r="O6720" s="24"/>
      <c r="P6720" s="19"/>
      <c r="Q6720" s="19"/>
      <c r="R6720" s="19"/>
      <c r="U6720" s="27"/>
      <c r="Y6720" s="9" t="s">
        <v>596</v>
      </c>
      <c r="Z6720" s="9" t="s">
        <v>462</v>
      </c>
      <c r="AA6720" s="9" t="s">
        <v>198</v>
      </c>
      <c r="AB6720" s="9">
        <v>8031207</v>
      </c>
      <c r="AC6720" s="9" t="s">
        <v>7495</v>
      </c>
      <c r="AD6720" s="9" t="s">
        <v>231</v>
      </c>
      <c r="AE6720" s="5">
        <f t="shared" si="230"/>
        <v>0</v>
      </c>
      <c r="AF6720" s="5" t="str">
        <f t="shared" si="231"/>
        <v>katB</v>
      </c>
      <c r="AG6720" s="153"/>
      <c r="AH6720" s="153"/>
      <c r="AI6720" t="s">
        <v>201</v>
      </c>
      <c r="AJ6720" t="s">
        <v>17878</v>
      </c>
      <c r="AK6720" s="9" t="str">
        <f>VLOOKUP(Y6720,zdroj!D:AJ,33,0)</f>
        <v>katB</v>
      </c>
    </row>
    <row r="6721" spans="8:37" x14ac:dyDescent="0.25">
      <c r="H6721" s="8"/>
      <c r="I6721" s="8"/>
      <c r="N6721" s="23"/>
      <c r="O6721" s="24"/>
      <c r="P6721" s="19"/>
      <c r="Q6721" s="19"/>
      <c r="R6721" s="19"/>
      <c r="U6721" s="27"/>
      <c r="Y6721" s="9" t="s">
        <v>596</v>
      </c>
      <c r="Z6721" s="9" t="s">
        <v>462</v>
      </c>
      <c r="AA6721" s="9" t="s">
        <v>198</v>
      </c>
      <c r="AB6721" s="9">
        <v>8031215</v>
      </c>
      <c r="AC6721" s="9" t="s">
        <v>7496</v>
      </c>
      <c r="AD6721" s="9" t="s">
        <v>231</v>
      </c>
      <c r="AE6721" s="5">
        <f t="shared" si="230"/>
        <v>0</v>
      </c>
      <c r="AF6721" s="5" t="str">
        <f t="shared" si="231"/>
        <v>katB</v>
      </c>
      <c r="AG6721" s="153"/>
      <c r="AH6721" s="153"/>
      <c r="AI6721" t="s">
        <v>201</v>
      </c>
      <c r="AJ6721" t="s">
        <v>17878</v>
      </c>
      <c r="AK6721" s="9" t="str">
        <f>VLOOKUP(Y6721,zdroj!D:AJ,33,0)</f>
        <v>katB</v>
      </c>
    </row>
    <row r="6722" spans="8:37" x14ac:dyDescent="0.25">
      <c r="H6722" s="8"/>
      <c r="I6722" s="8"/>
      <c r="N6722" s="23"/>
      <c r="O6722" s="24"/>
      <c r="P6722" s="19"/>
      <c r="Q6722" s="19"/>
      <c r="R6722" s="19"/>
      <c r="U6722" s="27"/>
      <c r="Y6722" s="9" t="s">
        <v>596</v>
      </c>
      <c r="Z6722" s="9" t="s">
        <v>462</v>
      </c>
      <c r="AA6722" s="9" t="s">
        <v>198</v>
      </c>
      <c r="AB6722" s="9">
        <v>8031223</v>
      </c>
      <c r="AC6722" s="9" t="s">
        <v>7497</v>
      </c>
      <c r="AD6722" s="9" t="s">
        <v>231</v>
      </c>
      <c r="AE6722" s="5">
        <f t="shared" si="230"/>
        <v>0</v>
      </c>
      <c r="AF6722" s="5" t="str">
        <f t="shared" si="231"/>
        <v>katB</v>
      </c>
      <c r="AG6722" s="153"/>
      <c r="AH6722" s="153"/>
      <c r="AI6722" t="s">
        <v>201</v>
      </c>
      <c r="AJ6722" t="s">
        <v>17878</v>
      </c>
      <c r="AK6722" s="9" t="str">
        <f>VLOOKUP(Y6722,zdroj!D:AJ,33,0)</f>
        <v>katB</v>
      </c>
    </row>
    <row r="6723" spans="8:37" x14ac:dyDescent="0.25">
      <c r="H6723" s="8"/>
      <c r="I6723" s="8"/>
      <c r="N6723" s="23"/>
      <c r="O6723" s="24"/>
      <c r="P6723" s="19"/>
      <c r="Q6723" s="19"/>
      <c r="R6723" s="19"/>
      <c r="U6723" s="27"/>
      <c r="Y6723" s="9" t="s">
        <v>596</v>
      </c>
      <c r="Z6723" s="9" t="s">
        <v>462</v>
      </c>
      <c r="AA6723" s="9" t="s">
        <v>198</v>
      </c>
      <c r="AB6723" s="9">
        <v>8031231</v>
      </c>
      <c r="AC6723" s="9" t="s">
        <v>7498</v>
      </c>
      <c r="AD6723" s="9" t="s">
        <v>231</v>
      </c>
      <c r="AE6723" s="5">
        <f t="shared" si="230"/>
        <v>0</v>
      </c>
      <c r="AF6723" s="5" t="str">
        <f t="shared" si="231"/>
        <v>katB</v>
      </c>
      <c r="AG6723" s="153"/>
      <c r="AH6723" s="153"/>
      <c r="AI6723" t="s">
        <v>201</v>
      </c>
      <c r="AJ6723" t="s">
        <v>17878</v>
      </c>
      <c r="AK6723" s="9" t="str">
        <f>VLOOKUP(Y6723,zdroj!D:AJ,33,0)</f>
        <v>katB</v>
      </c>
    </row>
    <row r="6724" spans="8:37" x14ac:dyDescent="0.25">
      <c r="H6724" s="8"/>
      <c r="I6724" s="8"/>
      <c r="N6724" s="23"/>
      <c r="O6724" s="24"/>
      <c r="P6724" s="19"/>
      <c r="Q6724" s="19"/>
      <c r="R6724" s="19"/>
      <c r="U6724" s="27"/>
      <c r="Y6724" s="9" t="s">
        <v>596</v>
      </c>
      <c r="Z6724" s="9" t="s">
        <v>462</v>
      </c>
      <c r="AA6724" s="9" t="s">
        <v>198</v>
      </c>
      <c r="AB6724" s="9">
        <v>8030880</v>
      </c>
      <c r="AC6724" s="9" t="s">
        <v>7499</v>
      </c>
      <c r="AD6724" s="9" t="s">
        <v>231</v>
      </c>
      <c r="AE6724" s="5">
        <f t="shared" si="230"/>
        <v>0</v>
      </c>
      <c r="AF6724" s="5" t="str">
        <f t="shared" si="231"/>
        <v>katB</v>
      </c>
      <c r="AG6724" s="153"/>
      <c r="AH6724" s="153"/>
      <c r="AI6724" t="s">
        <v>201</v>
      </c>
      <c r="AJ6724" t="s">
        <v>17878</v>
      </c>
      <c r="AK6724" s="9" t="str">
        <f>VLOOKUP(Y6724,zdroj!D:AJ,33,0)</f>
        <v>katB</v>
      </c>
    </row>
    <row r="6725" spans="8:37" x14ac:dyDescent="0.25">
      <c r="H6725" s="8"/>
      <c r="I6725" s="8"/>
      <c r="N6725" s="23"/>
      <c r="O6725" s="24"/>
      <c r="P6725" s="19"/>
      <c r="Q6725" s="19"/>
      <c r="R6725" s="19"/>
      <c r="U6725" s="27"/>
      <c r="Y6725" s="9" t="s">
        <v>596</v>
      </c>
      <c r="Z6725" s="9" t="s">
        <v>462</v>
      </c>
      <c r="AA6725" s="9" t="s">
        <v>198</v>
      </c>
      <c r="AB6725" s="9">
        <v>8031240</v>
      </c>
      <c r="AC6725" s="9" t="s">
        <v>7500</v>
      </c>
      <c r="AD6725" s="9" t="s">
        <v>231</v>
      </c>
      <c r="AE6725" s="5">
        <f t="shared" si="230"/>
        <v>0</v>
      </c>
      <c r="AF6725" s="5" t="str">
        <f t="shared" si="231"/>
        <v>katB</v>
      </c>
      <c r="AG6725" s="153"/>
      <c r="AH6725" s="153"/>
      <c r="AI6725" t="s">
        <v>201</v>
      </c>
      <c r="AJ6725" t="s">
        <v>17878</v>
      </c>
      <c r="AK6725" s="9" t="str">
        <f>VLOOKUP(Y6725,zdroj!D:AJ,33,0)</f>
        <v>katB</v>
      </c>
    </row>
    <row r="6726" spans="8:37" x14ac:dyDescent="0.25">
      <c r="H6726" s="8"/>
      <c r="I6726" s="8"/>
      <c r="N6726" s="23"/>
      <c r="O6726" s="24"/>
      <c r="P6726" s="19"/>
      <c r="Q6726" s="19"/>
      <c r="R6726" s="19"/>
      <c r="U6726" s="27"/>
      <c r="Y6726" s="9" t="s">
        <v>596</v>
      </c>
      <c r="Z6726" s="9" t="s">
        <v>462</v>
      </c>
      <c r="AA6726" s="9" t="s">
        <v>198</v>
      </c>
      <c r="AB6726" s="9">
        <v>8031258</v>
      </c>
      <c r="AC6726" s="9" t="s">
        <v>7501</v>
      </c>
      <c r="AD6726" s="9" t="s">
        <v>231</v>
      </c>
      <c r="AE6726" s="5">
        <f t="shared" si="230"/>
        <v>0</v>
      </c>
      <c r="AF6726" s="5" t="str">
        <f t="shared" si="231"/>
        <v>katB</v>
      </c>
      <c r="AG6726" s="153"/>
      <c r="AH6726" s="153"/>
      <c r="AI6726" t="s">
        <v>201</v>
      </c>
      <c r="AJ6726" t="s">
        <v>17878</v>
      </c>
      <c r="AK6726" s="9" t="str">
        <f>VLOOKUP(Y6726,zdroj!D:AJ,33,0)</f>
        <v>katB</v>
      </c>
    </row>
    <row r="6727" spans="8:37" x14ac:dyDescent="0.25">
      <c r="H6727" s="8"/>
      <c r="I6727" s="8"/>
      <c r="N6727" s="23"/>
      <c r="O6727" s="24"/>
      <c r="P6727" s="19"/>
      <c r="Q6727" s="19"/>
      <c r="R6727" s="19"/>
      <c r="U6727" s="27"/>
      <c r="Y6727" s="9" t="s">
        <v>596</v>
      </c>
      <c r="Z6727" s="9" t="s">
        <v>462</v>
      </c>
      <c r="AA6727" s="9" t="s">
        <v>198</v>
      </c>
      <c r="AB6727" s="9">
        <v>8031266</v>
      </c>
      <c r="AC6727" s="9" t="s">
        <v>7502</v>
      </c>
      <c r="AD6727" s="9" t="s">
        <v>231</v>
      </c>
      <c r="AE6727" s="5">
        <f t="shared" si="230"/>
        <v>0</v>
      </c>
      <c r="AF6727" s="5" t="str">
        <f t="shared" si="231"/>
        <v>katB</v>
      </c>
      <c r="AG6727" s="153"/>
      <c r="AH6727" s="153"/>
      <c r="AI6727" t="s">
        <v>201</v>
      </c>
      <c r="AJ6727" t="s">
        <v>17878</v>
      </c>
      <c r="AK6727" s="9" t="str">
        <f>VLOOKUP(Y6727,zdroj!D:AJ,33,0)</f>
        <v>katB</v>
      </c>
    </row>
    <row r="6728" spans="8:37" x14ac:dyDescent="0.25">
      <c r="H6728" s="8"/>
      <c r="I6728" s="8"/>
      <c r="N6728" s="23"/>
      <c r="O6728" s="24"/>
      <c r="P6728" s="19"/>
      <c r="Q6728" s="19"/>
      <c r="R6728" s="19"/>
      <c r="U6728" s="27"/>
      <c r="Y6728" s="9" t="s">
        <v>596</v>
      </c>
      <c r="Z6728" s="9" t="s">
        <v>462</v>
      </c>
      <c r="AA6728" s="9" t="s">
        <v>198</v>
      </c>
      <c r="AB6728" s="9">
        <v>8031274</v>
      </c>
      <c r="AC6728" s="9" t="s">
        <v>7503</v>
      </c>
      <c r="AD6728" s="9" t="s">
        <v>231</v>
      </c>
      <c r="AE6728" s="5">
        <f t="shared" si="230"/>
        <v>0</v>
      </c>
      <c r="AF6728" s="5" t="str">
        <f t="shared" si="231"/>
        <v>katB</v>
      </c>
      <c r="AG6728" s="153"/>
      <c r="AH6728" s="153"/>
      <c r="AI6728" t="s">
        <v>201</v>
      </c>
      <c r="AJ6728" t="s">
        <v>17878</v>
      </c>
      <c r="AK6728" s="9" t="str">
        <f>VLOOKUP(Y6728,zdroj!D:AJ,33,0)</f>
        <v>katB</v>
      </c>
    </row>
    <row r="6729" spans="8:37" x14ac:dyDescent="0.25">
      <c r="H6729" s="8"/>
      <c r="I6729" s="8"/>
      <c r="N6729" s="23"/>
      <c r="O6729" s="24"/>
      <c r="P6729" s="19"/>
      <c r="Q6729" s="19"/>
      <c r="R6729" s="19"/>
      <c r="U6729" s="27"/>
      <c r="Y6729" s="9" t="s">
        <v>596</v>
      </c>
      <c r="Z6729" s="9" t="s">
        <v>462</v>
      </c>
      <c r="AA6729" s="9" t="s">
        <v>198</v>
      </c>
      <c r="AB6729" s="9">
        <v>8031282</v>
      </c>
      <c r="AC6729" s="9" t="s">
        <v>7504</v>
      </c>
      <c r="AD6729" s="9" t="s">
        <v>231</v>
      </c>
      <c r="AE6729" s="5">
        <f t="shared" si="230"/>
        <v>0</v>
      </c>
      <c r="AF6729" s="5" t="str">
        <f t="shared" si="231"/>
        <v>katB</v>
      </c>
      <c r="AG6729" s="153"/>
      <c r="AH6729" s="153"/>
      <c r="AI6729" t="s">
        <v>201</v>
      </c>
      <c r="AJ6729" t="s">
        <v>17878</v>
      </c>
      <c r="AK6729" s="9" t="str">
        <f>VLOOKUP(Y6729,zdroj!D:AJ,33,0)</f>
        <v>katB</v>
      </c>
    </row>
    <row r="6730" spans="8:37" x14ac:dyDescent="0.25">
      <c r="H6730" s="8"/>
      <c r="I6730" s="8"/>
      <c r="N6730" s="23"/>
      <c r="O6730" s="24"/>
      <c r="P6730" s="19"/>
      <c r="Q6730" s="19"/>
      <c r="R6730" s="19"/>
      <c r="U6730" s="27"/>
      <c r="Y6730" s="9" t="s">
        <v>596</v>
      </c>
      <c r="Z6730" s="9" t="s">
        <v>462</v>
      </c>
      <c r="AA6730" s="9" t="s">
        <v>198</v>
      </c>
      <c r="AB6730" s="9">
        <v>8031291</v>
      </c>
      <c r="AC6730" s="9" t="s">
        <v>7505</v>
      </c>
      <c r="AD6730" s="9" t="s">
        <v>231</v>
      </c>
      <c r="AE6730" s="5">
        <f t="shared" ref="AE6730:AE6793" si="232">VLOOKUP(Y6730,K:T,10,0)</f>
        <v>0</v>
      </c>
      <c r="AF6730" s="5" t="str">
        <f t="shared" ref="AF6730:AF6793" si="233">IF(AE6730="A",IF(AD6730="katA","katB",AD6730),AD6730)</f>
        <v>katB</v>
      </c>
      <c r="AG6730" s="153"/>
      <c r="AH6730" s="153"/>
      <c r="AI6730" t="s">
        <v>201</v>
      </c>
      <c r="AJ6730" t="s">
        <v>17878</v>
      </c>
      <c r="AK6730" s="9" t="str">
        <f>VLOOKUP(Y6730,zdroj!D:AJ,33,0)</f>
        <v>katB</v>
      </c>
    </row>
    <row r="6731" spans="8:37" x14ac:dyDescent="0.25">
      <c r="H6731" s="8"/>
      <c r="I6731" s="8"/>
      <c r="N6731" s="23"/>
      <c r="O6731" s="24"/>
      <c r="P6731" s="19"/>
      <c r="Q6731" s="19"/>
      <c r="R6731" s="19"/>
      <c r="U6731" s="27"/>
      <c r="Y6731" s="9" t="s">
        <v>596</v>
      </c>
      <c r="Z6731" s="9" t="s">
        <v>462</v>
      </c>
      <c r="AA6731" s="9" t="s">
        <v>198</v>
      </c>
      <c r="AB6731" s="9">
        <v>8031304</v>
      </c>
      <c r="AC6731" s="9" t="s">
        <v>7506</v>
      </c>
      <c r="AD6731" s="9" t="s">
        <v>231</v>
      </c>
      <c r="AE6731" s="5">
        <f t="shared" si="232"/>
        <v>0</v>
      </c>
      <c r="AF6731" s="5" t="str">
        <f t="shared" si="233"/>
        <v>katB</v>
      </c>
      <c r="AG6731" s="153"/>
      <c r="AH6731" s="153"/>
      <c r="AI6731" t="s">
        <v>201</v>
      </c>
      <c r="AJ6731" t="s">
        <v>17878</v>
      </c>
      <c r="AK6731" s="9" t="str">
        <f>VLOOKUP(Y6731,zdroj!D:AJ,33,0)</f>
        <v>katB</v>
      </c>
    </row>
    <row r="6732" spans="8:37" x14ac:dyDescent="0.25">
      <c r="H6732" s="8"/>
      <c r="I6732" s="8"/>
      <c r="N6732" s="23"/>
      <c r="O6732" s="24"/>
      <c r="P6732" s="19"/>
      <c r="Q6732" s="19"/>
      <c r="R6732" s="19"/>
      <c r="U6732" s="27"/>
      <c r="Y6732" s="9" t="s">
        <v>596</v>
      </c>
      <c r="Z6732" s="9" t="s">
        <v>462</v>
      </c>
      <c r="AA6732" s="9" t="s">
        <v>198</v>
      </c>
      <c r="AB6732" s="9">
        <v>8031312</v>
      </c>
      <c r="AC6732" s="9" t="s">
        <v>7507</v>
      </c>
      <c r="AD6732" s="9" t="s">
        <v>231</v>
      </c>
      <c r="AE6732" s="5">
        <f t="shared" si="232"/>
        <v>0</v>
      </c>
      <c r="AF6732" s="5" t="str">
        <f t="shared" si="233"/>
        <v>katB</v>
      </c>
      <c r="AG6732" s="153"/>
      <c r="AH6732" s="153"/>
      <c r="AI6732" t="s">
        <v>201</v>
      </c>
      <c r="AJ6732" t="s">
        <v>17878</v>
      </c>
      <c r="AK6732" s="9" t="str">
        <f>VLOOKUP(Y6732,zdroj!D:AJ,33,0)</f>
        <v>katB</v>
      </c>
    </row>
    <row r="6733" spans="8:37" x14ac:dyDescent="0.25">
      <c r="H6733" s="8"/>
      <c r="I6733" s="8"/>
      <c r="N6733" s="23"/>
      <c r="O6733" s="24"/>
      <c r="P6733" s="19"/>
      <c r="Q6733" s="19"/>
      <c r="R6733" s="19"/>
      <c r="U6733" s="27"/>
      <c r="Y6733" s="9" t="s">
        <v>596</v>
      </c>
      <c r="Z6733" s="9" t="s">
        <v>462</v>
      </c>
      <c r="AA6733" s="9" t="s">
        <v>198</v>
      </c>
      <c r="AB6733" s="9">
        <v>8031321</v>
      </c>
      <c r="AC6733" s="9" t="s">
        <v>7508</v>
      </c>
      <c r="AD6733" s="9" t="s">
        <v>231</v>
      </c>
      <c r="AE6733" s="5">
        <f t="shared" si="232"/>
        <v>0</v>
      </c>
      <c r="AF6733" s="5" t="str">
        <f t="shared" si="233"/>
        <v>katB</v>
      </c>
      <c r="AG6733" s="153"/>
      <c r="AH6733" s="153"/>
      <c r="AI6733" t="s">
        <v>201</v>
      </c>
      <c r="AJ6733" t="s">
        <v>17878</v>
      </c>
      <c r="AK6733" s="9" t="str">
        <f>VLOOKUP(Y6733,zdroj!D:AJ,33,0)</f>
        <v>katB</v>
      </c>
    </row>
    <row r="6734" spans="8:37" x14ac:dyDescent="0.25">
      <c r="H6734" s="8"/>
      <c r="I6734" s="8"/>
      <c r="N6734" s="23"/>
      <c r="O6734" s="24"/>
      <c r="P6734" s="19"/>
      <c r="Q6734" s="19"/>
      <c r="R6734" s="19"/>
      <c r="U6734" s="27"/>
      <c r="Y6734" s="9" t="s">
        <v>596</v>
      </c>
      <c r="Z6734" s="9" t="s">
        <v>462</v>
      </c>
      <c r="AA6734" s="9" t="s">
        <v>198</v>
      </c>
      <c r="AB6734" s="9">
        <v>8031339</v>
      </c>
      <c r="AC6734" s="9" t="s">
        <v>7509</v>
      </c>
      <c r="AD6734" s="9" t="s">
        <v>231</v>
      </c>
      <c r="AE6734" s="5">
        <f t="shared" si="232"/>
        <v>0</v>
      </c>
      <c r="AF6734" s="5" t="str">
        <f t="shared" si="233"/>
        <v>katB</v>
      </c>
      <c r="AG6734" s="153"/>
      <c r="AH6734" s="153"/>
      <c r="AI6734" t="s">
        <v>201</v>
      </c>
      <c r="AJ6734" t="s">
        <v>17878</v>
      </c>
      <c r="AK6734" s="9" t="str">
        <f>VLOOKUP(Y6734,zdroj!D:AJ,33,0)</f>
        <v>katB</v>
      </c>
    </row>
    <row r="6735" spans="8:37" x14ac:dyDescent="0.25">
      <c r="H6735" s="8"/>
      <c r="I6735" s="8"/>
      <c r="N6735" s="23"/>
      <c r="O6735" s="24"/>
      <c r="P6735" s="19"/>
      <c r="Q6735" s="19"/>
      <c r="R6735" s="19"/>
      <c r="U6735" s="27"/>
      <c r="Y6735" s="9" t="s">
        <v>596</v>
      </c>
      <c r="Z6735" s="9" t="s">
        <v>462</v>
      </c>
      <c r="AA6735" s="9" t="s">
        <v>198</v>
      </c>
      <c r="AB6735" s="9">
        <v>8030898</v>
      </c>
      <c r="AC6735" s="9" t="s">
        <v>7510</v>
      </c>
      <c r="AD6735" s="9" t="s">
        <v>231</v>
      </c>
      <c r="AE6735" s="5">
        <f t="shared" si="232"/>
        <v>0</v>
      </c>
      <c r="AF6735" s="5" t="str">
        <f t="shared" si="233"/>
        <v>katB</v>
      </c>
      <c r="AG6735" s="153"/>
      <c r="AH6735" s="153"/>
      <c r="AI6735" t="s">
        <v>201</v>
      </c>
      <c r="AJ6735" t="s">
        <v>17878</v>
      </c>
      <c r="AK6735" s="9" t="str">
        <f>VLOOKUP(Y6735,zdroj!D:AJ,33,0)</f>
        <v>katB</v>
      </c>
    </row>
    <row r="6736" spans="8:37" x14ac:dyDescent="0.25">
      <c r="H6736" s="8"/>
      <c r="I6736" s="8"/>
      <c r="N6736" s="23"/>
      <c r="O6736" s="24"/>
      <c r="P6736" s="19"/>
      <c r="Q6736" s="19"/>
      <c r="R6736" s="19"/>
      <c r="U6736" s="27"/>
      <c r="Y6736" s="9" t="s">
        <v>596</v>
      </c>
      <c r="Z6736" s="9" t="s">
        <v>462</v>
      </c>
      <c r="AA6736" s="9" t="s">
        <v>198</v>
      </c>
      <c r="AB6736" s="9">
        <v>8031347</v>
      </c>
      <c r="AC6736" s="9" t="s">
        <v>7511</v>
      </c>
      <c r="AD6736" s="9" t="s">
        <v>231</v>
      </c>
      <c r="AE6736" s="5">
        <f t="shared" si="232"/>
        <v>0</v>
      </c>
      <c r="AF6736" s="5" t="str">
        <f t="shared" si="233"/>
        <v>katB</v>
      </c>
      <c r="AG6736" s="153"/>
      <c r="AH6736" s="153"/>
      <c r="AI6736" t="s">
        <v>201</v>
      </c>
      <c r="AJ6736" t="s">
        <v>17878</v>
      </c>
      <c r="AK6736" s="9" t="str">
        <f>VLOOKUP(Y6736,zdroj!D:AJ,33,0)</f>
        <v>katB</v>
      </c>
    </row>
    <row r="6737" spans="8:37" x14ac:dyDescent="0.25">
      <c r="H6737" s="8"/>
      <c r="I6737" s="8"/>
      <c r="N6737" s="23"/>
      <c r="O6737" s="24"/>
      <c r="P6737" s="19"/>
      <c r="Q6737" s="19"/>
      <c r="R6737" s="19"/>
      <c r="U6737" s="27"/>
      <c r="Y6737" s="9" t="s">
        <v>596</v>
      </c>
      <c r="Z6737" s="9" t="s">
        <v>462</v>
      </c>
      <c r="AA6737" s="9" t="s">
        <v>198</v>
      </c>
      <c r="AB6737" s="9">
        <v>8031355</v>
      </c>
      <c r="AC6737" s="9" t="s">
        <v>7512</v>
      </c>
      <c r="AD6737" s="9" t="s">
        <v>231</v>
      </c>
      <c r="AE6737" s="5">
        <f t="shared" si="232"/>
        <v>0</v>
      </c>
      <c r="AF6737" s="5" t="str">
        <f t="shared" si="233"/>
        <v>katB</v>
      </c>
      <c r="AG6737" s="153"/>
      <c r="AH6737" s="153"/>
      <c r="AI6737" t="s">
        <v>229</v>
      </c>
      <c r="AJ6737" t="s">
        <v>17878</v>
      </c>
      <c r="AK6737" s="9" t="str">
        <f>VLOOKUP(Y6737,zdroj!D:AJ,33,0)</f>
        <v>katB</v>
      </c>
    </row>
    <row r="6738" spans="8:37" x14ac:dyDescent="0.25">
      <c r="H6738" s="8"/>
      <c r="I6738" s="8"/>
      <c r="N6738" s="23"/>
      <c r="O6738" s="24"/>
      <c r="P6738" s="19"/>
      <c r="Q6738" s="19"/>
      <c r="R6738" s="19"/>
      <c r="U6738" s="27"/>
      <c r="Y6738" s="9" t="s">
        <v>596</v>
      </c>
      <c r="Z6738" s="9" t="s">
        <v>462</v>
      </c>
      <c r="AA6738" s="9" t="s">
        <v>198</v>
      </c>
      <c r="AB6738" s="9">
        <v>8031363</v>
      </c>
      <c r="AC6738" s="9" t="s">
        <v>7513</v>
      </c>
      <c r="AD6738" s="9" t="s">
        <v>231</v>
      </c>
      <c r="AE6738" s="5">
        <f t="shared" si="232"/>
        <v>0</v>
      </c>
      <c r="AF6738" s="5" t="str">
        <f t="shared" si="233"/>
        <v>katB</v>
      </c>
      <c r="AG6738" s="153"/>
      <c r="AH6738" s="153"/>
      <c r="AI6738" t="s">
        <v>201</v>
      </c>
      <c r="AJ6738" t="s">
        <v>17878</v>
      </c>
      <c r="AK6738" s="9" t="str">
        <f>VLOOKUP(Y6738,zdroj!D:AJ,33,0)</f>
        <v>katB</v>
      </c>
    </row>
    <row r="6739" spans="8:37" x14ac:dyDescent="0.25">
      <c r="H6739" s="8"/>
      <c r="I6739" s="8"/>
      <c r="N6739" s="23"/>
      <c r="O6739" s="24"/>
      <c r="P6739" s="19"/>
      <c r="Q6739" s="19"/>
      <c r="R6739" s="19"/>
      <c r="U6739" s="27"/>
      <c r="Y6739" s="9" t="s">
        <v>596</v>
      </c>
      <c r="Z6739" s="9" t="s">
        <v>462</v>
      </c>
      <c r="AA6739" s="9" t="s">
        <v>198</v>
      </c>
      <c r="AB6739" s="9">
        <v>8031371</v>
      </c>
      <c r="AC6739" s="9" t="s">
        <v>7514</v>
      </c>
      <c r="AD6739" s="9" t="s">
        <v>231</v>
      </c>
      <c r="AE6739" s="5">
        <f t="shared" si="232"/>
        <v>0</v>
      </c>
      <c r="AF6739" s="5" t="str">
        <f t="shared" si="233"/>
        <v>katB</v>
      </c>
      <c r="AG6739" s="153"/>
      <c r="AH6739" s="153"/>
      <c r="AI6739" t="s">
        <v>201</v>
      </c>
      <c r="AJ6739" t="s">
        <v>17878</v>
      </c>
      <c r="AK6739" s="9" t="str">
        <f>VLOOKUP(Y6739,zdroj!D:AJ,33,0)</f>
        <v>katB</v>
      </c>
    </row>
    <row r="6740" spans="8:37" x14ac:dyDescent="0.25">
      <c r="H6740" s="8"/>
      <c r="I6740" s="8"/>
      <c r="N6740" s="23"/>
      <c r="O6740" s="24"/>
      <c r="P6740" s="19"/>
      <c r="Q6740" s="19"/>
      <c r="R6740" s="19"/>
      <c r="U6740" s="27"/>
      <c r="Y6740" s="9" t="s">
        <v>596</v>
      </c>
      <c r="Z6740" s="9" t="s">
        <v>462</v>
      </c>
      <c r="AA6740" s="9" t="s">
        <v>198</v>
      </c>
      <c r="AB6740" s="9">
        <v>8031380</v>
      </c>
      <c r="AC6740" s="9" t="s">
        <v>7515</v>
      </c>
      <c r="AD6740" s="9" t="s">
        <v>231</v>
      </c>
      <c r="AE6740" s="5">
        <f t="shared" si="232"/>
        <v>0</v>
      </c>
      <c r="AF6740" s="5" t="str">
        <f t="shared" si="233"/>
        <v>katB</v>
      </c>
      <c r="AG6740" s="153"/>
      <c r="AH6740" s="153"/>
      <c r="AI6740" t="s">
        <v>201</v>
      </c>
      <c r="AJ6740" t="s">
        <v>17878</v>
      </c>
      <c r="AK6740" s="9" t="str">
        <f>VLOOKUP(Y6740,zdroj!D:AJ,33,0)</f>
        <v>katB</v>
      </c>
    </row>
    <row r="6741" spans="8:37" x14ac:dyDescent="0.25">
      <c r="H6741" s="8"/>
      <c r="I6741" s="8"/>
      <c r="N6741" s="23"/>
      <c r="O6741" s="24"/>
      <c r="P6741" s="19"/>
      <c r="Q6741" s="19"/>
      <c r="R6741" s="19"/>
      <c r="U6741" s="27"/>
      <c r="Y6741" s="9" t="s">
        <v>596</v>
      </c>
      <c r="Z6741" s="9" t="s">
        <v>462</v>
      </c>
      <c r="AA6741" s="9" t="s">
        <v>198</v>
      </c>
      <c r="AB6741" s="9">
        <v>8031398</v>
      </c>
      <c r="AC6741" s="9" t="s">
        <v>7516</v>
      </c>
      <c r="AD6741" s="9" t="s">
        <v>231</v>
      </c>
      <c r="AE6741" s="5">
        <f t="shared" si="232"/>
        <v>0</v>
      </c>
      <c r="AF6741" s="5" t="str">
        <f t="shared" si="233"/>
        <v>katB</v>
      </c>
      <c r="AG6741" s="153"/>
      <c r="AH6741" s="153"/>
      <c r="AI6741" t="s">
        <v>17880</v>
      </c>
      <c r="AJ6741" t="s">
        <v>17878</v>
      </c>
      <c r="AK6741" s="9" t="str">
        <f>VLOOKUP(Y6741,zdroj!D:AJ,33,0)</f>
        <v>katB</v>
      </c>
    </row>
    <row r="6742" spans="8:37" x14ac:dyDescent="0.25">
      <c r="H6742" s="8"/>
      <c r="I6742" s="8"/>
      <c r="N6742" s="23"/>
      <c r="O6742" s="24"/>
      <c r="P6742" s="19"/>
      <c r="Q6742" s="19"/>
      <c r="R6742" s="19"/>
      <c r="U6742" s="27"/>
      <c r="Y6742" s="9" t="s">
        <v>596</v>
      </c>
      <c r="Z6742" s="9" t="s">
        <v>462</v>
      </c>
      <c r="AA6742" s="9" t="s">
        <v>198</v>
      </c>
      <c r="AB6742" s="9">
        <v>8031401</v>
      </c>
      <c r="AC6742" s="9" t="s">
        <v>7517</v>
      </c>
      <c r="AD6742" s="9" t="s">
        <v>231</v>
      </c>
      <c r="AE6742" s="5">
        <f t="shared" si="232"/>
        <v>0</v>
      </c>
      <c r="AF6742" s="5" t="str">
        <f t="shared" si="233"/>
        <v>katB</v>
      </c>
      <c r="AG6742" s="153"/>
      <c r="AH6742" s="153"/>
      <c r="AI6742" t="s">
        <v>201</v>
      </c>
      <c r="AJ6742" t="s">
        <v>17878</v>
      </c>
      <c r="AK6742" s="9" t="str">
        <f>VLOOKUP(Y6742,zdroj!D:AJ,33,0)</f>
        <v>katB</v>
      </c>
    </row>
    <row r="6743" spans="8:37" x14ac:dyDescent="0.25">
      <c r="H6743" s="8"/>
      <c r="I6743" s="8"/>
      <c r="N6743" s="23"/>
      <c r="O6743" s="24"/>
      <c r="P6743" s="19"/>
      <c r="Q6743" s="19"/>
      <c r="R6743" s="19"/>
      <c r="U6743" s="27"/>
      <c r="Y6743" s="9" t="s">
        <v>596</v>
      </c>
      <c r="Z6743" s="9" t="s">
        <v>462</v>
      </c>
      <c r="AA6743" s="9" t="s">
        <v>198</v>
      </c>
      <c r="AB6743" s="9">
        <v>8031410</v>
      </c>
      <c r="AC6743" s="9" t="s">
        <v>7518</v>
      </c>
      <c r="AD6743" s="9" t="s">
        <v>231</v>
      </c>
      <c r="AE6743" s="5">
        <f t="shared" si="232"/>
        <v>0</v>
      </c>
      <c r="AF6743" s="5" t="str">
        <f t="shared" si="233"/>
        <v>katB</v>
      </c>
      <c r="AG6743" s="153"/>
      <c r="AH6743" s="153"/>
      <c r="AI6743" t="s">
        <v>201</v>
      </c>
      <c r="AJ6743" t="s">
        <v>17878</v>
      </c>
      <c r="AK6743" s="9" t="str">
        <f>VLOOKUP(Y6743,zdroj!D:AJ,33,0)</f>
        <v>katB</v>
      </c>
    </row>
    <row r="6744" spans="8:37" x14ac:dyDescent="0.25">
      <c r="H6744" s="8"/>
      <c r="I6744" s="8"/>
      <c r="N6744" s="23"/>
      <c r="O6744" s="24"/>
      <c r="P6744" s="19"/>
      <c r="Q6744" s="19"/>
      <c r="R6744" s="19"/>
      <c r="U6744" s="27"/>
      <c r="Y6744" s="9" t="s">
        <v>596</v>
      </c>
      <c r="Z6744" s="9" t="s">
        <v>462</v>
      </c>
      <c r="AA6744" s="9" t="s">
        <v>198</v>
      </c>
      <c r="AB6744" s="9">
        <v>8031428</v>
      </c>
      <c r="AC6744" s="9" t="s">
        <v>7519</v>
      </c>
      <c r="AD6744" s="9" t="s">
        <v>231</v>
      </c>
      <c r="AE6744" s="5">
        <f t="shared" si="232"/>
        <v>0</v>
      </c>
      <c r="AF6744" s="5" t="str">
        <f t="shared" si="233"/>
        <v>katB</v>
      </c>
      <c r="AG6744" s="153"/>
      <c r="AH6744" s="153"/>
      <c r="AI6744" t="s">
        <v>201</v>
      </c>
      <c r="AJ6744" t="s">
        <v>17878</v>
      </c>
      <c r="AK6744" s="9" t="str">
        <f>VLOOKUP(Y6744,zdroj!D:AJ,33,0)</f>
        <v>katB</v>
      </c>
    </row>
    <row r="6745" spans="8:37" x14ac:dyDescent="0.25">
      <c r="H6745" s="8"/>
      <c r="I6745" s="8"/>
      <c r="N6745" s="23"/>
      <c r="O6745" s="24"/>
      <c r="P6745" s="19"/>
      <c r="Q6745" s="19"/>
      <c r="R6745" s="19"/>
      <c r="U6745" s="27"/>
      <c r="Y6745" s="9" t="s">
        <v>596</v>
      </c>
      <c r="Z6745" s="9" t="s">
        <v>462</v>
      </c>
      <c r="AA6745" s="9" t="s">
        <v>198</v>
      </c>
      <c r="AB6745" s="9">
        <v>25646460</v>
      </c>
      <c r="AC6745" s="9" t="s">
        <v>7520</v>
      </c>
      <c r="AD6745" s="9" t="s">
        <v>231</v>
      </c>
      <c r="AE6745" s="5">
        <f t="shared" si="232"/>
        <v>0</v>
      </c>
      <c r="AF6745" s="5" t="str">
        <f t="shared" si="233"/>
        <v>katB</v>
      </c>
      <c r="AG6745" s="153"/>
      <c r="AH6745" s="153"/>
      <c r="AI6745" t="s">
        <v>201</v>
      </c>
      <c r="AJ6745" t="s">
        <v>17878</v>
      </c>
      <c r="AK6745" s="9" t="str">
        <f>VLOOKUP(Y6745,zdroj!D:AJ,33,0)</f>
        <v>katB</v>
      </c>
    </row>
    <row r="6746" spans="8:37" x14ac:dyDescent="0.25">
      <c r="H6746" s="8"/>
      <c r="I6746" s="8"/>
      <c r="N6746" s="23"/>
      <c r="O6746" s="24"/>
      <c r="P6746" s="19"/>
      <c r="Q6746" s="19"/>
      <c r="R6746" s="19"/>
      <c r="U6746" s="27"/>
      <c r="Y6746" s="9" t="s">
        <v>596</v>
      </c>
      <c r="Z6746" s="9" t="s">
        <v>462</v>
      </c>
      <c r="AA6746" s="9" t="s">
        <v>198</v>
      </c>
      <c r="AB6746" s="9">
        <v>8030901</v>
      </c>
      <c r="AC6746" s="9" t="s">
        <v>7521</v>
      </c>
      <c r="AD6746" s="9" t="s">
        <v>231</v>
      </c>
      <c r="AE6746" s="5">
        <f t="shared" si="232"/>
        <v>0</v>
      </c>
      <c r="AF6746" s="5" t="str">
        <f t="shared" si="233"/>
        <v>katB</v>
      </c>
      <c r="AG6746" s="153"/>
      <c r="AH6746" s="153"/>
      <c r="AI6746" t="s">
        <v>201</v>
      </c>
      <c r="AJ6746" t="s">
        <v>17878</v>
      </c>
      <c r="AK6746" s="9" t="str">
        <f>VLOOKUP(Y6746,zdroj!D:AJ,33,0)</f>
        <v>katB</v>
      </c>
    </row>
    <row r="6747" spans="8:37" x14ac:dyDescent="0.25">
      <c r="H6747" s="8"/>
      <c r="I6747" s="8"/>
      <c r="N6747" s="23"/>
      <c r="O6747" s="24"/>
      <c r="P6747" s="19"/>
      <c r="Q6747" s="19"/>
      <c r="R6747" s="19"/>
      <c r="U6747" s="27"/>
      <c r="Y6747" s="9" t="s">
        <v>596</v>
      </c>
      <c r="Z6747" s="9" t="s">
        <v>462</v>
      </c>
      <c r="AA6747" s="9" t="s">
        <v>198</v>
      </c>
      <c r="AB6747" s="9">
        <v>25646478</v>
      </c>
      <c r="AC6747" s="9" t="s">
        <v>7522</v>
      </c>
      <c r="AD6747" s="9" t="s">
        <v>231</v>
      </c>
      <c r="AE6747" s="5">
        <f t="shared" si="232"/>
        <v>0</v>
      </c>
      <c r="AF6747" s="5" t="str">
        <f t="shared" si="233"/>
        <v>katB</v>
      </c>
      <c r="AG6747" s="153"/>
      <c r="AH6747" s="153"/>
      <c r="AI6747" t="s">
        <v>201</v>
      </c>
      <c r="AJ6747" t="s">
        <v>17878</v>
      </c>
      <c r="AK6747" s="9" t="str">
        <f>VLOOKUP(Y6747,zdroj!D:AJ,33,0)</f>
        <v>katB</v>
      </c>
    </row>
    <row r="6748" spans="8:37" x14ac:dyDescent="0.25">
      <c r="H6748" s="8"/>
      <c r="I6748" s="8"/>
      <c r="N6748" s="23"/>
      <c r="O6748" s="24"/>
      <c r="P6748" s="19"/>
      <c r="Q6748" s="19"/>
      <c r="R6748" s="19"/>
      <c r="U6748" s="27"/>
      <c r="Y6748" s="9" t="s">
        <v>596</v>
      </c>
      <c r="Z6748" s="9" t="s">
        <v>462</v>
      </c>
      <c r="AA6748" s="9" t="s">
        <v>198</v>
      </c>
      <c r="AB6748" s="9">
        <v>25765426</v>
      </c>
      <c r="AC6748" s="9" t="s">
        <v>7523</v>
      </c>
      <c r="AD6748" s="9" t="s">
        <v>231</v>
      </c>
      <c r="AE6748" s="5">
        <f t="shared" si="232"/>
        <v>0</v>
      </c>
      <c r="AF6748" s="5" t="str">
        <f t="shared" si="233"/>
        <v>katB</v>
      </c>
      <c r="AG6748" s="153"/>
      <c r="AH6748" s="153"/>
      <c r="AI6748" t="s">
        <v>201</v>
      </c>
      <c r="AJ6748" t="s">
        <v>17878</v>
      </c>
      <c r="AK6748" s="9" t="str">
        <f>VLOOKUP(Y6748,zdroj!D:AJ,33,0)</f>
        <v>katB</v>
      </c>
    </row>
    <row r="6749" spans="8:37" x14ac:dyDescent="0.25">
      <c r="H6749" s="8"/>
      <c r="I6749" s="8"/>
      <c r="N6749" s="23"/>
      <c r="O6749" s="24"/>
      <c r="P6749" s="19"/>
      <c r="Q6749" s="19"/>
      <c r="R6749" s="19"/>
      <c r="U6749" s="27"/>
      <c r="Y6749" s="9" t="s">
        <v>596</v>
      </c>
      <c r="Z6749" s="9" t="s">
        <v>462</v>
      </c>
      <c r="AA6749" s="9" t="s">
        <v>198</v>
      </c>
      <c r="AB6749" s="9">
        <v>25765396</v>
      </c>
      <c r="AC6749" s="9" t="s">
        <v>7524</v>
      </c>
      <c r="AD6749" s="9" t="s">
        <v>231</v>
      </c>
      <c r="AE6749" s="5">
        <f t="shared" si="232"/>
        <v>0</v>
      </c>
      <c r="AF6749" s="5" t="str">
        <f t="shared" si="233"/>
        <v>katB</v>
      </c>
      <c r="AG6749" s="153"/>
      <c r="AH6749" s="153"/>
      <c r="AI6749" t="s">
        <v>201</v>
      </c>
      <c r="AJ6749" t="s">
        <v>17878</v>
      </c>
      <c r="AK6749" s="9" t="str">
        <f>VLOOKUP(Y6749,zdroj!D:AJ,33,0)</f>
        <v>katB</v>
      </c>
    </row>
    <row r="6750" spans="8:37" x14ac:dyDescent="0.25">
      <c r="H6750" s="8"/>
      <c r="I6750" s="8"/>
      <c r="N6750" s="23"/>
      <c r="O6750" s="24"/>
      <c r="P6750" s="19"/>
      <c r="Q6750" s="19"/>
      <c r="R6750" s="19"/>
      <c r="U6750" s="27"/>
      <c r="Y6750" s="9" t="s">
        <v>596</v>
      </c>
      <c r="Z6750" s="9" t="s">
        <v>462</v>
      </c>
      <c r="AA6750" s="9" t="s">
        <v>198</v>
      </c>
      <c r="AB6750" s="9">
        <v>25765400</v>
      </c>
      <c r="AC6750" s="9" t="s">
        <v>7525</v>
      </c>
      <c r="AD6750" s="9" t="s">
        <v>231</v>
      </c>
      <c r="AE6750" s="5">
        <f t="shared" si="232"/>
        <v>0</v>
      </c>
      <c r="AF6750" s="5" t="str">
        <f t="shared" si="233"/>
        <v>katB</v>
      </c>
      <c r="AG6750" s="153"/>
      <c r="AH6750" s="153"/>
      <c r="AI6750" t="s">
        <v>201</v>
      </c>
      <c r="AJ6750" t="s">
        <v>17878</v>
      </c>
      <c r="AK6750" s="9" t="str">
        <f>VLOOKUP(Y6750,zdroj!D:AJ,33,0)</f>
        <v>katB</v>
      </c>
    </row>
    <row r="6751" spans="8:37" x14ac:dyDescent="0.25">
      <c r="H6751" s="8"/>
      <c r="I6751" s="8"/>
      <c r="N6751" s="23"/>
      <c r="O6751" s="24"/>
      <c r="P6751" s="19"/>
      <c r="Q6751" s="19"/>
      <c r="R6751" s="19"/>
      <c r="U6751" s="27"/>
      <c r="Y6751" s="9" t="s">
        <v>596</v>
      </c>
      <c r="Z6751" s="9" t="s">
        <v>462</v>
      </c>
      <c r="AA6751" s="9" t="s">
        <v>198</v>
      </c>
      <c r="AB6751" s="9">
        <v>25979272</v>
      </c>
      <c r="AC6751" s="9" t="s">
        <v>7526</v>
      </c>
      <c r="AD6751" s="9" t="s">
        <v>231</v>
      </c>
      <c r="AE6751" s="5">
        <f t="shared" si="232"/>
        <v>0</v>
      </c>
      <c r="AF6751" s="5" t="str">
        <f t="shared" si="233"/>
        <v>katB</v>
      </c>
      <c r="AG6751" s="153"/>
      <c r="AH6751" s="153"/>
      <c r="AI6751" t="s">
        <v>201</v>
      </c>
      <c r="AJ6751" t="s">
        <v>17878</v>
      </c>
      <c r="AK6751" s="9" t="str">
        <f>VLOOKUP(Y6751,zdroj!D:AJ,33,0)</f>
        <v>katB</v>
      </c>
    </row>
    <row r="6752" spans="8:37" x14ac:dyDescent="0.25">
      <c r="H6752" s="8"/>
      <c r="I6752" s="8"/>
      <c r="N6752" s="23"/>
      <c r="O6752" s="24"/>
      <c r="P6752" s="19"/>
      <c r="Q6752" s="19"/>
      <c r="R6752" s="19"/>
      <c r="U6752" s="27"/>
      <c r="Y6752" s="9" t="s">
        <v>596</v>
      </c>
      <c r="Z6752" s="9" t="s">
        <v>462</v>
      </c>
      <c r="AA6752" s="9" t="s">
        <v>198</v>
      </c>
      <c r="AB6752" s="9">
        <v>26191687</v>
      </c>
      <c r="AC6752" s="9" t="s">
        <v>7527</v>
      </c>
      <c r="AD6752" s="9" t="s">
        <v>231</v>
      </c>
      <c r="AE6752" s="5">
        <f t="shared" si="232"/>
        <v>0</v>
      </c>
      <c r="AF6752" s="5" t="str">
        <f t="shared" si="233"/>
        <v>katB</v>
      </c>
      <c r="AG6752" s="153"/>
      <c r="AH6752" s="153"/>
      <c r="AI6752" t="s">
        <v>201</v>
      </c>
      <c r="AJ6752" t="s">
        <v>17878</v>
      </c>
      <c r="AK6752" s="9" t="str">
        <f>VLOOKUP(Y6752,zdroj!D:AJ,33,0)</f>
        <v>katB</v>
      </c>
    </row>
    <row r="6753" spans="8:37" x14ac:dyDescent="0.25">
      <c r="H6753" s="8"/>
      <c r="I6753" s="8"/>
      <c r="N6753" s="23"/>
      <c r="O6753" s="24"/>
      <c r="P6753" s="19"/>
      <c r="Q6753" s="19"/>
      <c r="R6753" s="19"/>
      <c r="U6753" s="27"/>
      <c r="Y6753" s="9" t="s">
        <v>596</v>
      </c>
      <c r="Z6753" s="9" t="s">
        <v>462</v>
      </c>
      <c r="AA6753" s="9" t="s">
        <v>198</v>
      </c>
      <c r="AB6753" s="9">
        <v>27655032</v>
      </c>
      <c r="AC6753" s="9" t="s">
        <v>7528</v>
      </c>
      <c r="AD6753" s="9" t="s">
        <v>231</v>
      </c>
      <c r="AE6753" s="5">
        <f t="shared" si="232"/>
        <v>0</v>
      </c>
      <c r="AF6753" s="5" t="str">
        <f t="shared" si="233"/>
        <v>katB</v>
      </c>
      <c r="AG6753" s="153"/>
      <c r="AH6753" s="153"/>
      <c r="AI6753" t="s">
        <v>201</v>
      </c>
      <c r="AJ6753" t="s">
        <v>17878</v>
      </c>
      <c r="AK6753" s="9" t="str">
        <f>VLOOKUP(Y6753,zdroj!D:AJ,33,0)</f>
        <v>katB</v>
      </c>
    </row>
    <row r="6754" spans="8:37" x14ac:dyDescent="0.25">
      <c r="H6754" s="8"/>
      <c r="I6754" s="8"/>
      <c r="N6754" s="23"/>
      <c r="O6754" s="24"/>
      <c r="P6754" s="19"/>
      <c r="Q6754" s="19"/>
      <c r="R6754" s="19"/>
      <c r="U6754" s="27"/>
      <c r="Y6754" s="9" t="s">
        <v>596</v>
      </c>
      <c r="Z6754" s="9" t="s">
        <v>462</v>
      </c>
      <c r="AA6754" s="9" t="s">
        <v>198</v>
      </c>
      <c r="AB6754" s="9">
        <v>40483967</v>
      </c>
      <c r="AC6754" s="9" t="s">
        <v>7529</v>
      </c>
      <c r="AD6754" s="9" t="s">
        <v>231</v>
      </c>
      <c r="AE6754" s="5">
        <f t="shared" si="232"/>
        <v>0</v>
      </c>
      <c r="AF6754" s="5" t="str">
        <f t="shared" si="233"/>
        <v>katB</v>
      </c>
      <c r="AG6754" s="153"/>
      <c r="AH6754" s="153"/>
      <c r="AI6754" t="s">
        <v>201</v>
      </c>
      <c r="AJ6754" t="s">
        <v>17878</v>
      </c>
      <c r="AK6754" s="9" t="str">
        <f>VLOOKUP(Y6754,zdroj!D:AJ,33,0)</f>
        <v>katB</v>
      </c>
    </row>
    <row r="6755" spans="8:37" x14ac:dyDescent="0.25">
      <c r="H6755" s="8"/>
      <c r="I6755" s="8"/>
      <c r="N6755" s="23"/>
      <c r="O6755" s="24"/>
      <c r="P6755" s="19"/>
      <c r="Q6755" s="19"/>
      <c r="R6755" s="19"/>
      <c r="U6755" s="27"/>
      <c r="Y6755" s="9" t="s">
        <v>596</v>
      </c>
      <c r="Z6755" s="9" t="s">
        <v>462</v>
      </c>
      <c r="AA6755" s="9" t="s">
        <v>198</v>
      </c>
      <c r="AB6755" s="9">
        <v>42573700</v>
      </c>
      <c r="AC6755" s="9" t="s">
        <v>7530</v>
      </c>
      <c r="AD6755" s="9" t="s">
        <v>231</v>
      </c>
      <c r="AE6755" s="5">
        <f t="shared" si="232"/>
        <v>0</v>
      </c>
      <c r="AF6755" s="5" t="str">
        <f t="shared" si="233"/>
        <v>katB</v>
      </c>
      <c r="AG6755" s="153"/>
      <c r="AH6755" s="153"/>
      <c r="AI6755" t="s">
        <v>201</v>
      </c>
      <c r="AJ6755" t="s">
        <v>17878</v>
      </c>
      <c r="AK6755" s="9" t="str">
        <f>VLOOKUP(Y6755,zdroj!D:AJ,33,0)</f>
        <v>katB</v>
      </c>
    </row>
    <row r="6756" spans="8:37" x14ac:dyDescent="0.25">
      <c r="H6756" s="8"/>
      <c r="I6756" s="8"/>
      <c r="N6756" s="23"/>
      <c r="O6756" s="24"/>
      <c r="P6756" s="19"/>
      <c r="Q6756" s="19"/>
      <c r="R6756" s="19"/>
      <c r="U6756" s="27"/>
      <c r="Y6756" s="9" t="s">
        <v>596</v>
      </c>
      <c r="Z6756" s="9" t="s">
        <v>462</v>
      </c>
      <c r="AA6756" s="9" t="s">
        <v>198</v>
      </c>
      <c r="AB6756" s="9">
        <v>76243567</v>
      </c>
      <c r="AC6756" s="9" t="s">
        <v>7531</v>
      </c>
      <c r="AD6756" s="9" t="s">
        <v>231</v>
      </c>
      <c r="AE6756" s="5">
        <f t="shared" si="232"/>
        <v>0</v>
      </c>
      <c r="AF6756" s="5" t="str">
        <f t="shared" si="233"/>
        <v>katB</v>
      </c>
      <c r="AG6756" s="153"/>
      <c r="AH6756" s="153"/>
      <c r="AI6756" t="s">
        <v>201</v>
      </c>
      <c r="AJ6756" t="s">
        <v>17878</v>
      </c>
      <c r="AK6756" s="9" t="str">
        <f>VLOOKUP(Y6756,zdroj!D:AJ,33,0)</f>
        <v>katB</v>
      </c>
    </row>
    <row r="6757" spans="8:37" x14ac:dyDescent="0.25">
      <c r="H6757" s="8"/>
      <c r="I6757" s="8"/>
      <c r="N6757" s="23"/>
      <c r="O6757" s="24"/>
      <c r="P6757" s="19"/>
      <c r="Q6757" s="19"/>
      <c r="R6757" s="19"/>
      <c r="U6757" s="27"/>
      <c r="Y6757" s="9" t="s">
        <v>596</v>
      </c>
      <c r="Z6757" s="9" t="s">
        <v>462</v>
      </c>
      <c r="AA6757" s="9" t="s">
        <v>198</v>
      </c>
      <c r="AB6757" s="9">
        <v>8030910</v>
      </c>
      <c r="AC6757" s="9" t="s">
        <v>7532</v>
      </c>
      <c r="AD6757" s="9" t="s">
        <v>231</v>
      </c>
      <c r="AE6757" s="5">
        <f t="shared" si="232"/>
        <v>0</v>
      </c>
      <c r="AF6757" s="5" t="str">
        <f t="shared" si="233"/>
        <v>katB</v>
      </c>
      <c r="AG6757" s="153"/>
      <c r="AH6757" s="153"/>
      <c r="AI6757" t="s">
        <v>201</v>
      </c>
      <c r="AJ6757" t="s">
        <v>17878</v>
      </c>
      <c r="AK6757" s="9" t="str">
        <f>VLOOKUP(Y6757,zdroj!D:AJ,33,0)</f>
        <v>katB</v>
      </c>
    </row>
    <row r="6758" spans="8:37" x14ac:dyDescent="0.25">
      <c r="H6758" s="8"/>
      <c r="I6758" s="8"/>
      <c r="N6758" s="23"/>
      <c r="O6758" s="24"/>
      <c r="P6758" s="19"/>
      <c r="Q6758" s="19"/>
      <c r="R6758" s="19"/>
      <c r="U6758" s="27"/>
      <c r="Y6758" s="9" t="s">
        <v>596</v>
      </c>
      <c r="Z6758" s="9" t="s">
        <v>462</v>
      </c>
      <c r="AA6758" s="9" t="s">
        <v>198</v>
      </c>
      <c r="AB6758" s="9">
        <v>72639717</v>
      </c>
      <c r="AC6758" s="9" t="s">
        <v>7533</v>
      </c>
      <c r="AD6758" s="9" t="s">
        <v>231</v>
      </c>
      <c r="AE6758" s="5">
        <f t="shared" si="232"/>
        <v>0</v>
      </c>
      <c r="AF6758" s="5" t="str">
        <f t="shared" si="233"/>
        <v>katB</v>
      </c>
      <c r="AG6758" s="153"/>
      <c r="AH6758" s="153"/>
      <c r="AI6758" t="s">
        <v>201</v>
      </c>
      <c r="AJ6758" t="s">
        <v>17878</v>
      </c>
      <c r="AK6758" s="9" t="str">
        <f>VLOOKUP(Y6758,zdroj!D:AJ,33,0)</f>
        <v>katB</v>
      </c>
    </row>
    <row r="6759" spans="8:37" x14ac:dyDescent="0.25">
      <c r="H6759" s="8"/>
      <c r="I6759" s="8"/>
      <c r="N6759" s="23"/>
      <c r="O6759" s="24"/>
      <c r="P6759" s="19"/>
      <c r="Q6759" s="19"/>
      <c r="R6759" s="19"/>
      <c r="U6759" s="27"/>
      <c r="Y6759" s="9" t="s">
        <v>596</v>
      </c>
      <c r="Z6759" s="9" t="s">
        <v>462</v>
      </c>
      <c r="AA6759" s="9" t="s">
        <v>198</v>
      </c>
      <c r="AB6759" s="9">
        <v>70506973</v>
      </c>
      <c r="AC6759" s="9" t="s">
        <v>7534</v>
      </c>
      <c r="AD6759" s="9" t="s">
        <v>231</v>
      </c>
      <c r="AE6759" s="5">
        <f t="shared" si="232"/>
        <v>0</v>
      </c>
      <c r="AF6759" s="5" t="str">
        <f t="shared" si="233"/>
        <v>katB</v>
      </c>
      <c r="AG6759" s="153"/>
      <c r="AH6759" s="153"/>
      <c r="AI6759" t="s">
        <v>201</v>
      </c>
      <c r="AJ6759" t="s">
        <v>17878</v>
      </c>
      <c r="AK6759" s="9" t="str">
        <f>VLOOKUP(Y6759,zdroj!D:AJ,33,0)</f>
        <v>katB</v>
      </c>
    </row>
    <row r="6760" spans="8:37" x14ac:dyDescent="0.25">
      <c r="H6760" s="8"/>
      <c r="I6760" s="8"/>
      <c r="N6760" s="23"/>
      <c r="O6760" s="24"/>
      <c r="P6760" s="19"/>
      <c r="Q6760" s="19"/>
      <c r="R6760" s="19"/>
      <c r="U6760" s="27"/>
      <c r="Y6760" s="9" t="s">
        <v>596</v>
      </c>
      <c r="Z6760" s="9" t="s">
        <v>462</v>
      </c>
      <c r="AA6760" s="9" t="s">
        <v>198</v>
      </c>
      <c r="AB6760" s="9">
        <v>42572398</v>
      </c>
      <c r="AC6760" s="9" t="s">
        <v>7535</v>
      </c>
      <c r="AD6760" s="9" t="s">
        <v>231</v>
      </c>
      <c r="AE6760" s="5">
        <f t="shared" si="232"/>
        <v>0</v>
      </c>
      <c r="AF6760" s="5" t="str">
        <f t="shared" si="233"/>
        <v>katB</v>
      </c>
      <c r="AG6760" s="153"/>
      <c r="AH6760" s="153"/>
      <c r="AI6760" t="s">
        <v>201</v>
      </c>
      <c r="AJ6760" t="s">
        <v>17878</v>
      </c>
      <c r="AK6760" s="9" t="str">
        <f>VLOOKUP(Y6760,zdroj!D:AJ,33,0)</f>
        <v>katB</v>
      </c>
    </row>
    <row r="6761" spans="8:37" x14ac:dyDescent="0.25">
      <c r="H6761" s="8"/>
      <c r="I6761" s="8"/>
      <c r="N6761" s="23"/>
      <c r="O6761" s="24"/>
      <c r="P6761" s="19"/>
      <c r="Q6761" s="19"/>
      <c r="R6761" s="19"/>
      <c r="U6761" s="27"/>
      <c r="Y6761" s="9" t="s">
        <v>596</v>
      </c>
      <c r="Z6761" s="9" t="s">
        <v>462</v>
      </c>
      <c r="AA6761" s="9" t="s">
        <v>198</v>
      </c>
      <c r="AB6761" s="9">
        <v>72976471</v>
      </c>
      <c r="AC6761" s="9" t="s">
        <v>7536</v>
      </c>
      <c r="AD6761" s="9" t="s">
        <v>231</v>
      </c>
      <c r="AE6761" s="5">
        <f t="shared" si="232"/>
        <v>0</v>
      </c>
      <c r="AF6761" s="5" t="str">
        <f t="shared" si="233"/>
        <v>katB</v>
      </c>
      <c r="AG6761" s="153"/>
      <c r="AH6761" s="153"/>
      <c r="AI6761" t="s">
        <v>201</v>
      </c>
      <c r="AJ6761" t="s">
        <v>17878</v>
      </c>
      <c r="AK6761" s="9" t="str">
        <f>VLOOKUP(Y6761,zdroj!D:AJ,33,0)</f>
        <v>katB</v>
      </c>
    </row>
    <row r="6762" spans="8:37" x14ac:dyDescent="0.25">
      <c r="H6762" s="8"/>
      <c r="I6762" s="8"/>
      <c r="N6762" s="23"/>
      <c r="O6762" s="24"/>
      <c r="P6762" s="19"/>
      <c r="Q6762" s="19"/>
      <c r="R6762" s="19"/>
      <c r="U6762" s="27"/>
      <c r="Y6762" s="9" t="s">
        <v>596</v>
      </c>
      <c r="Z6762" s="9" t="s">
        <v>462</v>
      </c>
      <c r="AA6762" s="9" t="s">
        <v>198</v>
      </c>
      <c r="AB6762" s="9">
        <v>75111845</v>
      </c>
      <c r="AC6762" s="9" t="s">
        <v>7537</v>
      </c>
      <c r="AD6762" s="9" t="s">
        <v>231</v>
      </c>
      <c r="AE6762" s="5">
        <f t="shared" si="232"/>
        <v>0</v>
      </c>
      <c r="AF6762" s="5" t="str">
        <f t="shared" si="233"/>
        <v>katB</v>
      </c>
      <c r="AG6762" s="153"/>
      <c r="AH6762" s="153"/>
      <c r="AI6762" t="s">
        <v>201</v>
      </c>
      <c r="AJ6762" t="s">
        <v>17878</v>
      </c>
      <c r="AK6762" s="9" t="str">
        <f>VLOOKUP(Y6762,zdroj!D:AJ,33,0)</f>
        <v>katB</v>
      </c>
    </row>
    <row r="6763" spans="8:37" x14ac:dyDescent="0.25">
      <c r="H6763" s="8"/>
      <c r="I6763" s="8"/>
      <c r="N6763" s="23"/>
      <c r="O6763" s="24"/>
      <c r="P6763" s="19"/>
      <c r="Q6763" s="19"/>
      <c r="R6763" s="19"/>
      <c r="U6763" s="27"/>
      <c r="Y6763" s="9" t="s">
        <v>596</v>
      </c>
      <c r="Z6763" s="9" t="s">
        <v>462</v>
      </c>
      <c r="AA6763" s="9" t="s">
        <v>198</v>
      </c>
      <c r="AB6763" s="9">
        <v>75482011</v>
      </c>
      <c r="AC6763" s="9" t="s">
        <v>7538</v>
      </c>
      <c r="AD6763" s="9" t="s">
        <v>231</v>
      </c>
      <c r="AE6763" s="5">
        <f t="shared" si="232"/>
        <v>0</v>
      </c>
      <c r="AF6763" s="5" t="str">
        <f t="shared" si="233"/>
        <v>katB</v>
      </c>
      <c r="AG6763" s="153"/>
      <c r="AH6763" s="153"/>
      <c r="AI6763" t="s">
        <v>201</v>
      </c>
      <c r="AJ6763" t="s">
        <v>17878</v>
      </c>
      <c r="AK6763" s="9" t="str">
        <f>VLOOKUP(Y6763,zdroj!D:AJ,33,0)</f>
        <v>katB</v>
      </c>
    </row>
    <row r="6764" spans="8:37" x14ac:dyDescent="0.25">
      <c r="H6764" s="8"/>
      <c r="I6764" s="8"/>
      <c r="N6764" s="23"/>
      <c r="O6764" s="24"/>
      <c r="P6764" s="19"/>
      <c r="Q6764" s="19"/>
      <c r="R6764" s="19"/>
      <c r="U6764" s="27"/>
      <c r="Y6764" s="9" t="s">
        <v>596</v>
      </c>
      <c r="Z6764" s="9" t="s">
        <v>462</v>
      </c>
      <c r="AA6764" s="9" t="s">
        <v>198</v>
      </c>
      <c r="AB6764" s="9">
        <v>76220427</v>
      </c>
      <c r="AC6764" s="9" t="s">
        <v>7539</v>
      </c>
      <c r="AD6764" s="9" t="s">
        <v>231</v>
      </c>
      <c r="AE6764" s="5">
        <f t="shared" si="232"/>
        <v>0</v>
      </c>
      <c r="AF6764" s="5" t="str">
        <f t="shared" si="233"/>
        <v>katB</v>
      </c>
      <c r="AG6764" s="153"/>
      <c r="AH6764" s="153"/>
      <c r="AI6764" t="s">
        <v>201</v>
      </c>
      <c r="AJ6764" t="s">
        <v>17878</v>
      </c>
      <c r="AK6764" s="9" t="str">
        <f>VLOOKUP(Y6764,zdroj!D:AJ,33,0)</f>
        <v>katB</v>
      </c>
    </row>
    <row r="6765" spans="8:37" x14ac:dyDescent="0.25">
      <c r="H6765" s="8"/>
      <c r="I6765" s="8"/>
      <c r="N6765" s="23"/>
      <c r="O6765" s="24"/>
      <c r="P6765" s="19"/>
      <c r="Q6765" s="19"/>
      <c r="R6765" s="19"/>
      <c r="U6765" s="27"/>
      <c r="Y6765" s="9" t="s">
        <v>596</v>
      </c>
      <c r="Z6765" s="9" t="s">
        <v>462</v>
      </c>
      <c r="AA6765" s="9" t="s">
        <v>198</v>
      </c>
      <c r="AB6765" s="9">
        <v>78302072</v>
      </c>
      <c r="AC6765" s="9" t="s">
        <v>7540</v>
      </c>
      <c r="AD6765" s="9" t="s">
        <v>231</v>
      </c>
      <c r="AE6765" s="5">
        <f t="shared" si="232"/>
        <v>0</v>
      </c>
      <c r="AF6765" s="5" t="str">
        <f t="shared" si="233"/>
        <v>katB</v>
      </c>
      <c r="AG6765" s="153"/>
      <c r="AH6765" s="153"/>
      <c r="AI6765" t="s">
        <v>201</v>
      </c>
      <c r="AJ6765" t="s">
        <v>17878</v>
      </c>
      <c r="AK6765" s="9" t="str">
        <f>VLOOKUP(Y6765,zdroj!D:AJ,33,0)</f>
        <v>katB</v>
      </c>
    </row>
    <row r="6766" spans="8:37" x14ac:dyDescent="0.25">
      <c r="H6766" s="8"/>
      <c r="I6766" s="8"/>
      <c r="N6766" s="23"/>
      <c r="O6766" s="24"/>
      <c r="P6766" s="19"/>
      <c r="Q6766" s="19"/>
      <c r="R6766" s="19"/>
      <c r="U6766" s="27"/>
      <c r="Y6766" s="9" t="s">
        <v>596</v>
      </c>
      <c r="Z6766" s="9" t="s">
        <v>462</v>
      </c>
      <c r="AA6766" s="9" t="s">
        <v>198</v>
      </c>
      <c r="AB6766" s="9">
        <v>82806012</v>
      </c>
      <c r="AC6766" s="9" t="s">
        <v>7541</v>
      </c>
      <c r="AD6766" s="9" t="s">
        <v>231</v>
      </c>
      <c r="AE6766" s="5">
        <f t="shared" si="232"/>
        <v>0</v>
      </c>
      <c r="AF6766" s="5" t="str">
        <f t="shared" si="233"/>
        <v>katB</v>
      </c>
      <c r="AG6766" s="153"/>
      <c r="AH6766" s="153"/>
      <c r="AI6766" t="s">
        <v>201</v>
      </c>
      <c r="AJ6766" t="s">
        <v>17878</v>
      </c>
      <c r="AK6766" s="9" t="str">
        <f>VLOOKUP(Y6766,zdroj!D:AJ,33,0)</f>
        <v>katB</v>
      </c>
    </row>
    <row r="6767" spans="8:37" x14ac:dyDescent="0.25">
      <c r="H6767" s="8"/>
      <c r="I6767" s="8"/>
      <c r="N6767" s="23"/>
      <c r="O6767" s="24"/>
      <c r="P6767" s="19"/>
      <c r="Q6767" s="19"/>
      <c r="R6767" s="19"/>
      <c r="U6767" s="27"/>
      <c r="Y6767" s="9" t="s">
        <v>596</v>
      </c>
      <c r="Z6767" s="9" t="s">
        <v>462</v>
      </c>
      <c r="AA6767" s="9" t="s">
        <v>198</v>
      </c>
      <c r="AB6767" s="9">
        <v>8030928</v>
      </c>
      <c r="AC6767" s="9" t="s">
        <v>7542</v>
      </c>
      <c r="AD6767" s="9" t="s">
        <v>231</v>
      </c>
      <c r="AE6767" s="5">
        <f t="shared" si="232"/>
        <v>0</v>
      </c>
      <c r="AF6767" s="5" t="str">
        <f t="shared" si="233"/>
        <v>katB</v>
      </c>
      <c r="AG6767" s="153"/>
      <c r="AH6767" s="153"/>
      <c r="AI6767" t="s">
        <v>201</v>
      </c>
      <c r="AJ6767" t="s">
        <v>17878</v>
      </c>
      <c r="AK6767" s="9" t="str">
        <f>VLOOKUP(Y6767,zdroj!D:AJ,33,0)</f>
        <v>katB</v>
      </c>
    </row>
    <row r="6768" spans="8:37" x14ac:dyDescent="0.25">
      <c r="H6768" s="8"/>
      <c r="I6768" s="8"/>
      <c r="N6768" s="23"/>
      <c r="O6768" s="24"/>
      <c r="P6768" s="19"/>
      <c r="Q6768" s="19"/>
      <c r="R6768" s="19"/>
      <c r="U6768" s="27"/>
      <c r="Y6768" s="9" t="s">
        <v>596</v>
      </c>
      <c r="Z6768" s="9" t="s">
        <v>462</v>
      </c>
      <c r="AA6768" s="9" t="s">
        <v>198</v>
      </c>
      <c r="AB6768" s="9">
        <v>8030936</v>
      </c>
      <c r="AC6768" s="9" t="s">
        <v>7543</v>
      </c>
      <c r="AD6768" s="9" t="s">
        <v>231</v>
      </c>
      <c r="AE6768" s="5">
        <f t="shared" si="232"/>
        <v>0</v>
      </c>
      <c r="AF6768" s="5" t="str">
        <f t="shared" si="233"/>
        <v>katB</v>
      </c>
      <c r="AG6768" s="153"/>
      <c r="AH6768" s="153"/>
      <c r="AI6768" t="s">
        <v>201</v>
      </c>
      <c r="AJ6768" t="s">
        <v>17878</v>
      </c>
      <c r="AK6768" s="9" t="str">
        <f>VLOOKUP(Y6768,zdroj!D:AJ,33,0)</f>
        <v>katB</v>
      </c>
    </row>
    <row r="6769" spans="8:37" x14ac:dyDescent="0.25">
      <c r="H6769" s="8"/>
      <c r="I6769" s="8"/>
      <c r="N6769" s="23"/>
      <c r="O6769" s="24"/>
      <c r="P6769" s="19"/>
      <c r="Q6769" s="19"/>
      <c r="R6769" s="19"/>
      <c r="U6769" s="27"/>
      <c r="Y6769" s="9" t="s">
        <v>597</v>
      </c>
      <c r="Z6769" s="9" t="s">
        <v>462</v>
      </c>
      <c r="AA6769" s="9" t="s">
        <v>198</v>
      </c>
      <c r="AB6769" s="9">
        <v>8031436</v>
      </c>
      <c r="AC6769" s="9" t="s">
        <v>7544</v>
      </c>
      <c r="AD6769" s="9" t="s">
        <v>231</v>
      </c>
      <c r="AE6769" s="5">
        <f t="shared" si="232"/>
        <v>0</v>
      </c>
      <c r="AF6769" s="5" t="str">
        <f t="shared" si="233"/>
        <v>katB</v>
      </c>
      <c r="AG6769" s="153"/>
      <c r="AH6769" s="153"/>
      <c r="AI6769" t="s">
        <v>201</v>
      </c>
      <c r="AJ6769" t="s">
        <v>17878</v>
      </c>
      <c r="AK6769" s="9" t="str">
        <f>VLOOKUP(Y6769,zdroj!D:AJ,33,0)</f>
        <v>katB</v>
      </c>
    </row>
    <row r="6770" spans="8:37" x14ac:dyDescent="0.25">
      <c r="H6770" s="8"/>
      <c r="I6770" s="8"/>
      <c r="N6770" s="23"/>
      <c r="O6770" s="24"/>
      <c r="P6770" s="19"/>
      <c r="Q6770" s="19"/>
      <c r="R6770" s="19"/>
      <c r="U6770" s="27"/>
      <c r="Y6770" s="9" t="s">
        <v>597</v>
      </c>
      <c r="Z6770" s="9" t="s">
        <v>462</v>
      </c>
      <c r="AA6770" s="9" t="s">
        <v>198</v>
      </c>
      <c r="AB6770" s="9">
        <v>8031525</v>
      </c>
      <c r="AC6770" s="9" t="s">
        <v>7545</v>
      </c>
      <c r="AD6770" s="9" t="s">
        <v>231</v>
      </c>
      <c r="AE6770" s="5">
        <f t="shared" si="232"/>
        <v>0</v>
      </c>
      <c r="AF6770" s="5" t="str">
        <f t="shared" si="233"/>
        <v>katB</v>
      </c>
      <c r="AG6770" s="153"/>
      <c r="AH6770" s="153"/>
      <c r="AI6770" t="s">
        <v>201</v>
      </c>
      <c r="AJ6770" t="s">
        <v>17878</v>
      </c>
      <c r="AK6770" s="9" t="str">
        <f>VLOOKUP(Y6770,zdroj!D:AJ,33,0)</f>
        <v>katB</v>
      </c>
    </row>
    <row r="6771" spans="8:37" x14ac:dyDescent="0.25">
      <c r="H6771" s="8"/>
      <c r="I6771" s="8"/>
      <c r="N6771" s="23"/>
      <c r="O6771" s="24"/>
      <c r="P6771" s="19"/>
      <c r="Q6771" s="19"/>
      <c r="R6771" s="19"/>
      <c r="U6771" s="27"/>
      <c r="Y6771" s="9" t="s">
        <v>597</v>
      </c>
      <c r="Z6771" s="9" t="s">
        <v>462</v>
      </c>
      <c r="AA6771" s="9" t="s">
        <v>198</v>
      </c>
      <c r="AB6771" s="9">
        <v>8031533</v>
      </c>
      <c r="AC6771" s="9" t="s">
        <v>7546</v>
      </c>
      <c r="AD6771" s="9" t="s">
        <v>231</v>
      </c>
      <c r="AE6771" s="5">
        <f t="shared" si="232"/>
        <v>0</v>
      </c>
      <c r="AF6771" s="5" t="str">
        <f t="shared" si="233"/>
        <v>katB</v>
      </c>
      <c r="AG6771" s="153"/>
      <c r="AH6771" s="153"/>
      <c r="AI6771" t="s">
        <v>201</v>
      </c>
      <c r="AJ6771" t="s">
        <v>17878</v>
      </c>
      <c r="AK6771" s="9" t="str">
        <f>VLOOKUP(Y6771,zdroj!D:AJ,33,0)</f>
        <v>katB</v>
      </c>
    </row>
    <row r="6772" spans="8:37" x14ac:dyDescent="0.25">
      <c r="H6772" s="8"/>
      <c r="I6772" s="8"/>
      <c r="N6772" s="23"/>
      <c r="O6772" s="24"/>
      <c r="P6772" s="19"/>
      <c r="Q6772" s="19"/>
      <c r="R6772" s="19"/>
      <c r="U6772" s="27"/>
      <c r="Y6772" s="9" t="s">
        <v>597</v>
      </c>
      <c r="Z6772" s="9" t="s">
        <v>462</v>
      </c>
      <c r="AA6772" s="9" t="s">
        <v>198</v>
      </c>
      <c r="AB6772" s="9">
        <v>8031541</v>
      </c>
      <c r="AC6772" s="9" t="s">
        <v>7547</v>
      </c>
      <c r="AD6772" s="9" t="s">
        <v>231</v>
      </c>
      <c r="AE6772" s="5">
        <f t="shared" si="232"/>
        <v>0</v>
      </c>
      <c r="AF6772" s="5" t="str">
        <f t="shared" si="233"/>
        <v>katB</v>
      </c>
      <c r="AG6772" s="153"/>
      <c r="AH6772" s="153"/>
      <c r="AI6772" t="s">
        <v>201</v>
      </c>
      <c r="AJ6772" t="s">
        <v>17878</v>
      </c>
      <c r="AK6772" s="9" t="str">
        <f>VLOOKUP(Y6772,zdroj!D:AJ,33,0)</f>
        <v>katB</v>
      </c>
    </row>
    <row r="6773" spans="8:37" x14ac:dyDescent="0.25">
      <c r="H6773" s="8"/>
      <c r="I6773" s="8"/>
      <c r="N6773" s="23"/>
      <c r="O6773" s="24"/>
      <c r="P6773" s="19"/>
      <c r="Q6773" s="19"/>
      <c r="R6773" s="19"/>
      <c r="U6773" s="27"/>
      <c r="Y6773" s="9" t="s">
        <v>597</v>
      </c>
      <c r="Z6773" s="9" t="s">
        <v>462</v>
      </c>
      <c r="AA6773" s="9" t="s">
        <v>198</v>
      </c>
      <c r="AB6773" s="9">
        <v>8031550</v>
      </c>
      <c r="AC6773" s="9" t="s">
        <v>7548</v>
      </c>
      <c r="AD6773" s="9" t="s">
        <v>231</v>
      </c>
      <c r="AE6773" s="5">
        <f t="shared" si="232"/>
        <v>0</v>
      </c>
      <c r="AF6773" s="5" t="str">
        <f t="shared" si="233"/>
        <v>katB</v>
      </c>
      <c r="AG6773" s="153"/>
      <c r="AH6773" s="153"/>
      <c r="AI6773" t="s">
        <v>201</v>
      </c>
      <c r="AJ6773" t="s">
        <v>17878</v>
      </c>
      <c r="AK6773" s="9" t="str">
        <f>VLOOKUP(Y6773,zdroj!D:AJ,33,0)</f>
        <v>katB</v>
      </c>
    </row>
    <row r="6774" spans="8:37" x14ac:dyDescent="0.25">
      <c r="H6774" s="8"/>
      <c r="I6774" s="8"/>
      <c r="N6774" s="23"/>
      <c r="O6774" s="24"/>
      <c r="P6774" s="19"/>
      <c r="Q6774" s="19"/>
      <c r="R6774" s="19"/>
      <c r="U6774" s="27"/>
      <c r="Y6774" s="9" t="s">
        <v>597</v>
      </c>
      <c r="Z6774" s="9" t="s">
        <v>462</v>
      </c>
      <c r="AA6774" s="9" t="s">
        <v>198</v>
      </c>
      <c r="AB6774" s="9">
        <v>8031568</v>
      </c>
      <c r="AC6774" s="9" t="s">
        <v>7549</v>
      </c>
      <c r="AD6774" s="9" t="s">
        <v>231</v>
      </c>
      <c r="AE6774" s="5">
        <f t="shared" si="232"/>
        <v>0</v>
      </c>
      <c r="AF6774" s="5" t="str">
        <f t="shared" si="233"/>
        <v>katB</v>
      </c>
      <c r="AG6774" s="153"/>
      <c r="AH6774" s="153"/>
      <c r="AI6774" t="s">
        <v>201</v>
      </c>
      <c r="AJ6774" t="s">
        <v>17878</v>
      </c>
      <c r="AK6774" s="9" t="str">
        <f>VLOOKUP(Y6774,zdroj!D:AJ,33,0)</f>
        <v>katB</v>
      </c>
    </row>
    <row r="6775" spans="8:37" x14ac:dyDescent="0.25">
      <c r="H6775" s="8"/>
      <c r="I6775" s="8"/>
      <c r="N6775" s="23"/>
      <c r="O6775" s="24"/>
      <c r="P6775" s="19"/>
      <c r="Q6775" s="19"/>
      <c r="R6775" s="19"/>
      <c r="U6775" s="27"/>
      <c r="Y6775" s="9" t="s">
        <v>597</v>
      </c>
      <c r="Z6775" s="9" t="s">
        <v>462</v>
      </c>
      <c r="AA6775" s="9" t="s">
        <v>198</v>
      </c>
      <c r="AB6775" s="9">
        <v>8031576</v>
      </c>
      <c r="AC6775" s="9" t="s">
        <v>7550</v>
      </c>
      <c r="AD6775" s="9" t="s">
        <v>231</v>
      </c>
      <c r="AE6775" s="5">
        <f t="shared" si="232"/>
        <v>0</v>
      </c>
      <c r="AF6775" s="5" t="str">
        <f t="shared" si="233"/>
        <v>katB</v>
      </c>
      <c r="AG6775" s="153"/>
      <c r="AH6775" s="153"/>
      <c r="AI6775" t="s">
        <v>201</v>
      </c>
      <c r="AJ6775" t="s">
        <v>17878</v>
      </c>
      <c r="AK6775" s="9" t="str">
        <f>VLOOKUP(Y6775,zdroj!D:AJ,33,0)</f>
        <v>katB</v>
      </c>
    </row>
    <row r="6776" spans="8:37" x14ac:dyDescent="0.25">
      <c r="H6776" s="8"/>
      <c r="I6776" s="8"/>
      <c r="N6776" s="23"/>
      <c r="O6776" s="24"/>
      <c r="P6776" s="19"/>
      <c r="Q6776" s="19"/>
      <c r="R6776" s="19"/>
      <c r="U6776" s="27"/>
      <c r="Y6776" s="9" t="s">
        <v>597</v>
      </c>
      <c r="Z6776" s="9" t="s">
        <v>462</v>
      </c>
      <c r="AA6776" s="9" t="s">
        <v>198</v>
      </c>
      <c r="AB6776" s="9">
        <v>8031592</v>
      </c>
      <c r="AC6776" s="9" t="s">
        <v>7551</v>
      </c>
      <c r="AD6776" s="9" t="s">
        <v>231</v>
      </c>
      <c r="AE6776" s="5">
        <f t="shared" si="232"/>
        <v>0</v>
      </c>
      <c r="AF6776" s="5" t="str">
        <f t="shared" si="233"/>
        <v>katB</v>
      </c>
      <c r="AG6776" s="153"/>
      <c r="AH6776" s="153"/>
      <c r="AI6776" t="s">
        <v>201</v>
      </c>
      <c r="AJ6776" t="s">
        <v>17878</v>
      </c>
      <c r="AK6776" s="9" t="str">
        <f>VLOOKUP(Y6776,zdroj!D:AJ,33,0)</f>
        <v>katB</v>
      </c>
    </row>
    <row r="6777" spans="8:37" x14ac:dyDescent="0.25">
      <c r="H6777" s="8"/>
      <c r="I6777" s="8"/>
      <c r="N6777" s="23"/>
      <c r="O6777" s="24"/>
      <c r="P6777" s="19"/>
      <c r="Q6777" s="19"/>
      <c r="R6777" s="19"/>
      <c r="U6777" s="27"/>
      <c r="Y6777" s="9" t="s">
        <v>597</v>
      </c>
      <c r="Z6777" s="9" t="s">
        <v>462</v>
      </c>
      <c r="AA6777" s="9" t="s">
        <v>198</v>
      </c>
      <c r="AB6777" s="9">
        <v>8031614</v>
      </c>
      <c r="AC6777" s="9" t="s">
        <v>7552</v>
      </c>
      <c r="AD6777" s="9" t="s">
        <v>231</v>
      </c>
      <c r="AE6777" s="5">
        <f t="shared" si="232"/>
        <v>0</v>
      </c>
      <c r="AF6777" s="5" t="str">
        <f t="shared" si="233"/>
        <v>katB</v>
      </c>
      <c r="AG6777" s="153"/>
      <c r="AH6777" s="153"/>
      <c r="AI6777" t="s">
        <v>201</v>
      </c>
      <c r="AJ6777" t="s">
        <v>17878</v>
      </c>
      <c r="AK6777" s="9" t="str">
        <f>VLOOKUP(Y6777,zdroj!D:AJ,33,0)</f>
        <v>katB</v>
      </c>
    </row>
    <row r="6778" spans="8:37" x14ac:dyDescent="0.25">
      <c r="H6778" s="8"/>
      <c r="I6778" s="8"/>
      <c r="N6778" s="23"/>
      <c r="O6778" s="24"/>
      <c r="P6778" s="19"/>
      <c r="Q6778" s="19"/>
      <c r="R6778" s="19"/>
      <c r="U6778" s="27"/>
      <c r="Y6778" s="9" t="s">
        <v>597</v>
      </c>
      <c r="Z6778" s="9" t="s">
        <v>462</v>
      </c>
      <c r="AA6778" s="9" t="s">
        <v>198</v>
      </c>
      <c r="AB6778" s="9">
        <v>8031444</v>
      </c>
      <c r="AC6778" s="9" t="s">
        <v>7553</v>
      </c>
      <c r="AD6778" s="9" t="s">
        <v>231</v>
      </c>
      <c r="AE6778" s="5">
        <f t="shared" si="232"/>
        <v>0</v>
      </c>
      <c r="AF6778" s="5" t="str">
        <f t="shared" si="233"/>
        <v>katB</v>
      </c>
      <c r="AG6778" s="153"/>
      <c r="AH6778" s="153"/>
      <c r="AI6778" t="s">
        <v>201</v>
      </c>
      <c r="AJ6778" t="s">
        <v>17878</v>
      </c>
      <c r="AK6778" s="9" t="str">
        <f>VLOOKUP(Y6778,zdroj!D:AJ,33,0)</f>
        <v>katB</v>
      </c>
    </row>
    <row r="6779" spans="8:37" x14ac:dyDescent="0.25">
      <c r="H6779" s="8"/>
      <c r="I6779" s="8"/>
      <c r="N6779" s="23"/>
      <c r="O6779" s="24"/>
      <c r="P6779" s="19"/>
      <c r="Q6779" s="19"/>
      <c r="R6779" s="19"/>
      <c r="U6779" s="27"/>
      <c r="Y6779" s="9" t="s">
        <v>597</v>
      </c>
      <c r="Z6779" s="9" t="s">
        <v>462</v>
      </c>
      <c r="AA6779" s="9" t="s">
        <v>198</v>
      </c>
      <c r="AB6779" s="9">
        <v>8031631</v>
      </c>
      <c r="AC6779" s="9" t="s">
        <v>7554</v>
      </c>
      <c r="AD6779" s="9" t="s">
        <v>231</v>
      </c>
      <c r="AE6779" s="5">
        <f t="shared" si="232"/>
        <v>0</v>
      </c>
      <c r="AF6779" s="5" t="str">
        <f t="shared" si="233"/>
        <v>katB</v>
      </c>
      <c r="AG6779" s="153"/>
      <c r="AH6779" s="153"/>
      <c r="AI6779" t="s">
        <v>201</v>
      </c>
      <c r="AJ6779" t="s">
        <v>17878</v>
      </c>
      <c r="AK6779" s="9" t="str">
        <f>VLOOKUP(Y6779,zdroj!D:AJ,33,0)</f>
        <v>katB</v>
      </c>
    </row>
    <row r="6780" spans="8:37" x14ac:dyDescent="0.25">
      <c r="H6780" s="8"/>
      <c r="I6780" s="8"/>
      <c r="N6780" s="23"/>
      <c r="O6780" s="24"/>
      <c r="P6780" s="19"/>
      <c r="Q6780" s="19"/>
      <c r="R6780" s="19"/>
      <c r="U6780" s="27"/>
      <c r="Y6780" s="9" t="s">
        <v>597</v>
      </c>
      <c r="Z6780" s="9" t="s">
        <v>462</v>
      </c>
      <c r="AA6780" s="9" t="s">
        <v>198</v>
      </c>
      <c r="AB6780" s="9">
        <v>8031649</v>
      </c>
      <c r="AC6780" s="9" t="s">
        <v>7555</v>
      </c>
      <c r="AD6780" s="9" t="s">
        <v>231</v>
      </c>
      <c r="AE6780" s="5">
        <f t="shared" si="232"/>
        <v>0</v>
      </c>
      <c r="AF6780" s="5" t="str">
        <f t="shared" si="233"/>
        <v>katB</v>
      </c>
      <c r="AG6780" s="153"/>
      <c r="AH6780" s="153"/>
      <c r="AI6780" t="s">
        <v>201</v>
      </c>
      <c r="AJ6780" t="s">
        <v>17878</v>
      </c>
      <c r="AK6780" s="9" t="str">
        <f>VLOOKUP(Y6780,zdroj!D:AJ,33,0)</f>
        <v>katB</v>
      </c>
    </row>
    <row r="6781" spans="8:37" x14ac:dyDescent="0.25">
      <c r="H6781" s="8"/>
      <c r="I6781" s="8"/>
      <c r="N6781" s="23"/>
      <c r="O6781" s="24"/>
      <c r="P6781" s="19"/>
      <c r="Q6781" s="19"/>
      <c r="R6781" s="19"/>
      <c r="U6781" s="27"/>
      <c r="Y6781" s="9" t="s">
        <v>597</v>
      </c>
      <c r="Z6781" s="9" t="s">
        <v>462</v>
      </c>
      <c r="AA6781" s="9" t="s">
        <v>198</v>
      </c>
      <c r="AB6781" s="9">
        <v>8031657</v>
      </c>
      <c r="AC6781" s="9" t="s">
        <v>7556</v>
      </c>
      <c r="AD6781" s="9" t="s">
        <v>231</v>
      </c>
      <c r="AE6781" s="5">
        <f t="shared" si="232"/>
        <v>0</v>
      </c>
      <c r="AF6781" s="5" t="str">
        <f t="shared" si="233"/>
        <v>katB</v>
      </c>
      <c r="AG6781" s="153"/>
      <c r="AH6781" s="153"/>
      <c r="AI6781" t="s">
        <v>201</v>
      </c>
      <c r="AJ6781" t="s">
        <v>17878</v>
      </c>
      <c r="AK6781" s="9" t="str">
        <f>VLOOKUP(Y6781,zdroj!D:AJ,33,0)</f>
        <v>katB</v>
      </c>
    </row>
    <row r="6782" spans="8:37" x14ac:dyDescent="0.25">
      <c r="H6782" s="8"/>
      <c r="I6782" s="8"/>
      <c r="N6782" s="23"/>
      <c r="O6782" s="24"/>
      <c r="P6782" s="19"/>
      <c r="Q6782" s="19"/>
      <c r="R6782" s="19"/>
      <c r="U6782" s="27"/>
      <c r="Y6782" s="9" t="s">
        <v>597</v>
      </c>
      <c r="Z6782" s="9" t="s">
        <v>462</v>
      </c>
      <c r="AA6782" s="9" t="s">
        <v>198</v>
      </c>
      <c r="AB6782" s="9">
        <v>8031665</v>
      </c>
      <c r="AC6782" s="9" t="s">
        <v>7557</v>
      </c>
      <c r="AD6782" s="9" t="s">
        <v>231</v>
      </c>
      <c r="AE6782" s="5">
        <f t="shared" si="232"/>
        <v>0</v>
      </c>
      <c r="AF6782" s="5" t="str">
        <f t="shared" si="233"/>
        <v>katB</v>
      </c>
      <c r="AG6782" s="153"/>
      <c r="AH6782" s="153"/>
      <c r="AI6782" t="s">
        <v>201</v>
      </c>
      <c r="AJ6782" t="s">
        <v>17878</v>
      </c>
      <c r="AK6782" s="9" t="str">
        <f>VLOOKUP(Y6782,zdroj!D:AJ,33,0)</f>
        <v>katB</v>
      </c>
    </row>
    <row r="6783" spans="8:37" x14ac:dyDescent="0.25">
      <c r="H6783" s="8"/>
      <c r="I6783" s="8"/>
      <c r="N6783" s="23"/>
      <c r="O6783" s="24"/>
      <c r="P6783" s="19"/>
      <c r="Q6783" s="19"/>
      <c r="R6783" s="19"/>
      <c r="U6783" s="27"/>
      <c r="Y6783" s="9" t="s">
        <v>597</v>
      </c>
      <c r="Z6783" s="9" t="s">
        <v>462</v>
      </c>
      <c r="AA6783" s="9" t="s">
        <v>198</v>
      </c>
      <c r="AB6783" s="9">
        <v>8031673</v>
      </c>
      <c r="AC6783" s="9" t="s">
        <v>7558</v>
      </c>
      <c r="AD6783" s="9" t="s">
        <v>231</v>
      </c>
      <c r="AE6783" s="5">
        <f t="shared" si="232"/>
        <v>0</v>
      </c>
      <c r="AF6783" s="5" t="str">
        <f t="shared" si="233"/>
        <v>katB</v>
      </c>
      <c r="AG6783" s="153"/>
      <c r="AH6783" s="153"/>
      <c r="AI6783" t="s">
        <v>201</v>
      </c>
      <c r="AJ6783" t="s">
        <v>17878</v>
      </c>
      <c r="AK6783" s="9" t="str">
        <f>VLOOKUP(Y6783,zdroj!D:AJ,33,0)</f>
        <v>katB</v>
      </c>
    </row>
    <row r="6784" spans="8:37" x14ac:dyDescent="0.25">
      <c r="H6784" s="8"/>
      <c r="I6784" s="8"/>
      <c r="N6784" s="23"/>
      <c r="O6784" s="24"/>
      <c r="P6784" s="19"/>
      <c r="Q6784" s="19"/>
      <c r="R6784" s="19"/>
      <c r="U6784" s="27"/>
      <c r="Y6784" s="9" t="s">
        <v>597</v>
      </c>
      <c r="Z6784" s="9" t="s">
        <v>462</v>
      </c>
      <c r="AA6784" s="9" t="s">
        <v>198</v>
      </c>
      <c r="AB6784" s="9">
        <v>8031681</v>
      </c>
      <c r="AC6784" s="9" t="s">
        <v>7559</v>
      </c>
      <c r="AD6784" s="9" t="s">
        <v>231</v>
      </c>
      <c r="AE6784" s="5">
        <f t="shared" si="232"/>
        <v>0</v>
      </c>
      <c r="AF6784" s="5" t="str">
        <f t="shared" si="233"/>
        <v>katB</v>
      </c>
      <c r="AG6784" s="153"/>
      <c r="AH6784" s="153"/>
      <c r="AI6784" t="s">
        <v>201</v>
      </c>
      <c r="AJ6784" t="s">
        <v>17878</v>
      </c>
      <c r="AK6784" s="9" t="str">
        <f>VLOOKUP(Y6784,zdroj!D:AJ,33,0)</f>
        <v>katB</v>
      </c>
    </row>
    <row r="6785" spans="8:37" x14ac:dyDescent="0.25">
      <c r="H6785" s="8"/>
      <c r="I6785" s="8"/>
      <c r="N6785" s="23"/>
      <c r="O6785" s="24"/>
      <c r="P6785" s="19"/>
      <c r="Q6785" s="19"/>
      <c r="R6785" s="19"/>
      <c r="U6785" s="27"/>
      <c r="Y6785" s="9" t="s">
        <v>597</v>
      </c>
      <c r="Z6785" s="9" t="s">
        <v>462</v>
      </c>
      <c r="AA6785" s="9" t="s">
        <v>198</v>
      </c>
      <c r="AB6785" s="9">
        <v>8031690</v>
      </c>
      <c r="AC6785" s="9" t="s">
        <v>7560</v>
      </c>
      <c r="AD6785" s="9" t="s">
        <v>231</v>
      </c>
      <c r="AE6785" s="5">
        <f t="shared" si="232"/>
        <v>0</v>
      </c>
      <c r="AF6785" s="5" t="str">
        <f t="shared" si="233"/>
        <v>katB</v>
      </c>
      <c r="AG6785" s="153"/>
      <c r="AH6785" s="153"/>
      <c r="AI6785" t="s">
        <v>201</v>
      </c>
      <c r="AJ6785" t="s">
        <v>17878</v>
      </c>
      <c r="AK6785" s="9" t="str">
        <f>VLOOKUP(Y6785,zdroj!D:AJ,33,0)</f>
        <v>katB</v>
      </c>
    </row>
    <row r="6786" spans="8:37" x14ac:dyDescent="0.25">
      <c r="H6786" s="8"/>
      <c r="I6786" s="8"/>
      <c r="N6786" s="23"/>
      <c r="O6786" s="24"/>
      <c r="P6786" s="19"/>
      <c r="Q6786" s="19"/>
      <c r="R6786" s="19"/>
      <c r="U6786" s="27"/>
      <c r="Y6786" s="9" t="s">
        <v>597</v>
      </c>
      <c r="Z6786" s="9" t="s">
        <v>462</v>
      </c>
      <c r="AA6786" s="9" t="s">
        <v>198</v>
      </c>
      <c r="AB6786" s="9">
        <v>8031703</v>
      </c>
      <c r="AC6786" s="9" t="s">
        <v>7561</v>
      </c>
      <c r="AD6786" s="9" t="s">
        <v>231</v>
      </c>
      <c r="AE6786" s="5">
        <f t="shared" si="232"/>
        <v>0</v>
      </c>
      <c r="AF6786" s="5" t="str">
        <f t="shared" si="233"/>
        <v>katB</v>
      </c>
      <c r="AG6786" s="153"/>
      <c r="AH6786" s="153"/>
      <c r="AI6786" t="s">
        <v>201</v>
      </c>
      <c r="AJ6786" t="s">
        <v>17878</v>
      </c>
      <c r="AK6786" s="9" t="str">
        <f>VLOOKUP(Y6786,zdroj!D:AJ,33,0)</f>
        <v>katB</v>
      </c>
    </row>
    <row r="6787" spans="8:37" x14ac:dyDescent="0.25">
      <c r="H6787" s="8"/>
      <c r="I6787" s="8"/>
      <c r="N6787" s="23"/>
      <c r="O6787" s="24"/>
      <c r="P6787" s="19"/>
      <c r="Q6787" s="19"/>
      <c r="R6787" s="19"/>
      <c r="U6787" s="27"/>
      <c r="Y6787" s="9" t="s">
        <v>597</v>
      </c>
      <c r="Z6787" s="9" t="s">
        <v>462</v>
      </c>
      <c r="AA6787" s="9" t="s">
        <v>198</v>
      </c>
      <c r="AB6787" s="9">
        <v>8031711</v>
      </c>
      <c r="AC6787" s="9" t="s">
        <v>7562</v>
      </c>
      <c r="AD6787" s="9" t="s">
        <v>231</v>
      </c>
      <c r="AE6787" s="5">
        <f t="shared" si="232"/>
        <v>0</v>
      </c>
      <c r="AF6787" s="5" t="str">
        <f t="shared" si="233"/>
        <v>katB</v>
      </c>
      <c r="AG6787" s="153"/>
      <c r="AH6787" s="153"/>
      <c r="AI6787" t="s">
        <v>201</v>
      </c>
      <c r="AJ6787" t="s">
        <v>17878</v>
      </c>
      <c r="AK6787" s="9" t="str">
        <f>VLOOKUP(Y6787,zdroj!D:AJ,33,0)</f>
        <v>katB</v>
      </c>
    </row>
    <row r="6788" spans="8:37" x14ac:dyDescent="0.25">
      <c r="H6788" s="8"/>
      <c r="I6788" s="8"/>
      <c r="N6788" s="23"/>
      <c r="O6788" s="24"/>
      <c r="P6788" s="19"/>
      <c r="Q6788" s="19"/>
      <c r="R6788" s="19"/>
      <c r="U6788" s="27"/>
      <c r="Y6788" s="9" t="s">
        <v>597</v>
      </c>
      <c r="Z6788" s="9" t="s">
        <v>462</v>
      </c>
      <c r="AA6788" s="9" t="s">
        <v>198</v>
      </c>
      <c r="AB6788" s="9">
        <v>8031452</v>
      </c>
      <c r="AC6788" s="9" t="s">
        <v>7563</v>
      </c>
      <c r="AD6788" s="9" t="s">
        <v>231</v>
      </c>
      <c r="AE6788" s="5">
        <f t="shared" si="232"/>
        <v>0</v>
      </c>
      <c r="AF6788" s="5" t="str">
        <f t="shared" si="233"/>
        <v>katB</v>
      </c>
      <c r="AG6788" s="153"/>
      <c r="AH6788" s="153"/>
      <c r="AI6788" t="s">
        <v>201</v>
      </c>
      <c r="AJ6788" t="s">
        <v>17878</v>
      </c>
      <c r="AK6788" s="9" t="str">
        <f>VLOOKUP(Y6788,zdroj!D:AJ,33,0)</f>
        <v>katB</v>
      </c>
    </row>
    <row r="6789" spans="8:37" x14ac:dyDescent="0.25">
      <c r="H6789" s="8"/>
      <c r="I6789" s="8"/>
      <c r="N6789" s="23"/>
      <c r="O6789" s="24"/>
      <c r="P6789" s="19"/>
      <c r="Q6789" s="19"/>
      <c r="R6789" s="19"/>
      <c r="U6789" s="27"/>
      <c r="Y6789" s="9" t="s">
        <v>597</v>
      </c>
      <c r="Z6789" s="9" t="s">
        <v>462</v>
      </c>
      <c r="AA6789" s="9" t="s">
        <v>198</v>
      </c>
      <c r="AB6789" s="9">
        <v>8031720</v>
      </c>
      <c r="AC6789" s="9" t="s">
        <v>7564</v>
      </c>
      <c r="AD6789" s="9" t="s">
        <v>231</v>
      </c>
      <c r="AE6789" s="5">
        <f t="shared" si="232"/>
        <v>0</v>
      </c>
      <c r="AF6789" s="5" t="str">
        <f t="shared" si="233"/>
        <v>katB</v>
      </c>
      <c r="AG6789" s="153"/>
      <c r="AH6789" s="153"/>
      <c r="AI6789" t="s">
        <v>201</v>
      </c>
      <c r="AJ6789" t="s">
        <v>17878</v>
      </c>
      <c r="AK6789" s="9" t="str">
        <f>VLOOKUP(Y6789,zdroj!D:AJ,33,0)</f>
        <v>katB</v>
      </c>
    </row>
    <row r="6790" spans="8:37" x14ac:dyDescent="0.25">
      <c r="H6790" s="8"/>
      <c r="I6790" s="8"/>
      <c r="N6790" s="23"/>
      <c r="O6790" s="24"/>
      <c r="P6790" s="19"/>
      <c r="Q6790" s="19"/>
      <c r="R6790" s="19"/>
      <c r="U6790" s="27"/>
      <c r="Y6790" s="9" t="s">
        <v>597</v>
      </c>
      <c r="Z6790" s="9" t="s">
        <v>462</v>
      </c>
      <c r="AA6790" s="9" t="s">
        <v>198</v>
      </c>
      <c r="AB6790" s="9">
        <v>8031738</v>
      </c>
      <c r="AC6790" s="9" t="s">
        <v>7565</v>
      </c>
      <c r="AD6790" s="9" t="s">
        <v>231</v>
      </c>
      <c r="AE6790" s="5">
        <f t="shared" si="232"/>
        <v>0</v>
      </c>
      <c r="AF6790" s="5" t="str">
        <f t="shared" si="233"/>
        <v>katB</v>
      </c>
      <c r="AG6790" s="153"/>
      <c r="AH6790" s="153"/>
      <c r="AI6790" t="s">
        <v>201</v>
      </c>
      <c r="AJ6790" t="s">
        <v>17878</v>
      </c>
      <c r="AK6790" s="9" t="str">
        <f>VLOOKUP(Y6790,zdroj!D:AJ,33,0)</f>
        <v>katB</v>
      </c>
    </row>
    <row r="6791" spans="8:37" x14ac:dyDescent="0.25">
      <c r="H6791" s="8"/>
      <c r="I6791" s="8"/>
      <c r="N6791" s="23"/>
      <c r="O6791" s="24"/>
      <c r="P6791" s="19"/>
      <c r="Q6791" s="19"/>
      <c r="R6791" s="19"/>
      <c r="U6791" s="27"/>
      <c r="Y6791" s="9" t="s">
        <v>597</v>
      </c>
      <c r="Z6791" s="9" t="s">
        <v>462</v>
      </c>
      <c r="AA6791" s="9" t="s">
        <v>198</v>
      </c>
      <c r="AB6791" s="9">
        <v>8031746</v>
      </c>
      <c r="AC6791" s="9" t="s">
        <v>7566</v>
      </c>
      <c r="AD6791" s="9" t="s">
        <v>231</v>
      </c>
      <c r="AE6791" s="5">
        <f t="shared" si="232"/>
        <v>0</v>
      </c>
      <c r="AF6791" s="5" t="str">
        <f t="shared" si="233"/>
        <v>katB</v>
      </c>
      <c r="AG6791" s="153"/>
      <c r="AH6791" s="153"/>
      <c r="AI6791" t="s">
        <v>201</v>
      </c>
      <c r="AJ6791" t="s">
        <v>17878</v>
      </c>
      <c r="AK6791" s="9" t="str">
        <f>VLOOKUP(Y6791,zdroj!D:AJ,33,0)</f>
        <v>katB</v>
      </c>
    </row>
    <row r="6792" spans="8:37" x14ac:dyDescent="0.25">
      <c r="H6792" s="8"/>
      <c r="I6792" s="8"/>
      <c r="N6792" s="23"/>
      <c r="O6792" s="24"/>
      <c r="P6792" s="19"/>
      <c r="Q6792" s="19"/>
      <c r="R6792" s="19"/>
      <c r="U6792" s="27"/>
      <c r="Y6792" s="9" t="s">
        <v>597</v>
      </c>
      <c r="Z6792" s="9" t="s">
        <v>462</v>
      </c>
      <c r="AA6792" s="9" t="s">
        <v>198</v>
      </c>
      <c r="AB6792" s="9">
        <v>8031754</v>
      </c>
      <c r="AC6792" s="9" t="s">
        <v>7567</v>
      </c>
      <c r="AD6792" s="9" t="s">
        <v>231</v>
      </c>
      <c r="AE6792" s="5">
        <f t="shared" si="232"/>
        <v>0</v>
      </c>
      <c r="AF6792" s="5" t="str">
        <f t="shared" si="233"/>
        <v>katB</v>
      </c>
      <c r="AG6792" s="153"/>
      <c r="AH6792" s="153"/>
      <c r="AI6792" t="s">
        <v>201</v>
      </c>
      <c r="AJ6792" t="s">
        <v>17878</v>
      </c>
      <c r="AK6792" s="9" t="str">
        <f>VLOOKUP(Y6792,zdroj!D:AJ,33,0)</f>
        <v>katB</v>
      </c>
    </row>
    <row r="6793" spans="8:37" x14ac:dyDescent="0.25">
      <c r="H6793" s="8"/>
      <c r="I6793" s="8"/>
      <c r="N6793" s="23"/>
      <c r="O6793" s="24"/>
      <c r="P6793" s="19"/>
      <c r="Q6793" s="19"/>
      <c r="R6793" s="19"/>
      <c r="U6793" s="27"/>
      <c r="Y6793" s="9" t="s">
        <v>597</v>
      </c>
      <c r="Z6793" s="9" t="s">
        <v>462</v>
      </c>
      <c r="AA6793" s="9" t="s">
        <v>198</v>
      </c>
      <c r="AB6793" s="9">
        <v>8031762</v>
      </c>
      <c r="AC6793" s="9" t="s">
        <v>7568</v>
      </c>
      <c r="AD6793" s="9" t="s">
        <v>231</v>
      </c>
      <c r="AE6793" s="5">
        <f t="shared" si="232"/>
        <v>0</v>
      </c>
      <c r="AF6793" s="5" t="str">
        <f t="shared" si="233"/>
        <v>katB</v>
      </c>
      <c r="AG6793" s="153"/>
      <c r="AH6793" s="153"/>
      <c r="AI6793" t="s">
        <v>201</v>
      </c>
      <c r="AJ6793" t="s">
        <v>17878</v>
      </c>
      <c r="AK6793" s="9" t="str">
        <f>VLOOKUP(Y6793,zdroj!D:AJ,33,0)</f>
        <v>katB</v>
      </c>
    </row>
    <row r="6794" spans="8:37" x14ac:dyDescent="0.25">
      <c r="H6794" s="8"/>
      <c r="I6794" s="8"/>
      <c r="N6794" s="23"/>
      <c r="O6794" s="24"/>
      <c r="P6794" s="19"/>
      <c r="Q6794" s="19"/>
      <c r="R6794" s="19"/>
      <c r="U6794" s="27"/>
      <c r="Y6794" s="9" t="s">
        <v>597</v>
      </c>
      <c r="Z6794" s="9" t="s">
        <v>462</v>
      </c>
      <c r="AA6794" s="9" t="s">
        <v>198</v>
      </c>
      <c r="AB6794" s="9">
        <v>8031771</v>
      </c>
      <c r="AC6794" s="9" t="s">
        <v>7569</v>
      </c>
      <c r="AD6794" s="9" t="s">
        <v>231</v>
      </c>
      <c r="AE6794" s="5">
        <f t="shared" ref="AE6794:AE6857" si="234">VLOOKUP(Y6794,K:T,10,0)</f>
        <v>0</v>
      </c>
      <c r="AF6794" s="5" t="str">
        <f t="shared" ref="AF6794:AF6857" si="235">IF(AE6794="A",IF(AD6794="katA","katB",AD6794),AD6794)</f>
        <v>katB</v>
      </c>
      <c r="AG6794" s="153"/>
      <c r="AH6794" s="153"/>
      <c r="AI6794" t="s">
        <v>201</v>
      </c>
      <c r="AJ6794" t="s">
        <v>17878</v>
      </c>
      <c r="AK6794" s="9" t="str">
        <f>VLOOKUP(Y6794,zdroj!D:AJ,33,0)</f>
        <v>katB</v>
      </c>
    </row>
    <row r="6795" spans="8:37" x14ac:dyDescent="0.25">
      <c r="H6795" s="8"/>
      <c r="I6795" s="8"/>
      <c r="N6795" s="23"/>
      <c r="O6795" s="24"/>
      <c r="P6795" s="19"/>
      <c r="Q6795" s="19"/>
      <c r="R6795" s="19"/>
      <c r="U6795" s="27"/>
      <c r="Y6795" s="9" t="s">
        <v>597</v>
      </c>
      <c r="Z6795" s="9" t="s">
        <v>462</v>
      </c>
      <c r="AA6795" s="9" t="s">
        <v>198</v>
      </c>
      <c r="AB6795" s="9">
        <v>8031789</v>
      </c>
      <c r="AC6795" s="9" t="s">
        <v>7570</v>
      </c>
      <c r="AD6795" s="9" t="s">
        <v>231</v>
      </c>
      <c r="AE6795" s="5">
        <f t="shared" si="234"/>
        <v>0</v>
      </c>
      <c r="AF6795" s="5" t="str">
        <f t="shared" si="235"/>
        <v>katB</v>
      </c>
      <c r="AG6795" s="153"/>
      <c r="AH6795" s="153"/>
      <c r="AI6795" t="s">
        <v>201</v>
      </c>
      <c r="AJ6795" t="s">
        <v>17878</v>
      </c>
      <c r="AK6795" s="9" t="str">
        <f>VLOOKUP(Y6795,zdroj!D:AJ,33,0)</f>
        <v>katB</v>
      </c>
    </row>
    <row r="6796" spans="8:37" x14ac:dyDescent="0.25">
      <c r="H6796" s="8"/>
      <c r="I6796" s="8"/>
      <c r="N6796" s="23"/>
      <c r="O6796" s="24"/>
      <c r="P6796" s="19"/>
      <c r="Q6796" s="19"/>
      <c r="R6796" s="19"/>
      <c r="U6796" s="27"/>
      <c r="Y6796" s="9" t="s">
        <v>597</v>
      </c>
      <c r="Z6796" s="9" t="s">
        <v>462</v>
      </c>
      <c r="AA6796" s="9" t="s">
        <v>198</v>
      </c>
      <c r="AB6796" s="9">
        <v>8031797</v>
      </c>
      <c r="AC6796" s="9" t="s">
        <v>7571</v>
      </c>
      <c r="AD6796" s="9" t="s">
        <v>231</v>
      </c>
      <c r="AE6796" s="5">
        <f t="shared" si="234"/>
        <v>0</v>
      </c>
      <c r="AF6796" s="5" t="str">
        <f t="shared" si="235"/>
        <v>katB</v>
      </c>
      <c r="AG6796" s="153"/>
      <c r="AH6796" s="153"/>
      <c r="AI6796" t="s">
        <v>201</v>
      </c>
      <c r="AJ6796" t="s">
        <v>17878</v>
      </c>
      <c r="AK6796" s="9" t="str">
        <f>VLOOKUP(Y6796,zdroj!D:AJ,33,0)</f>
        <v>katB</v>
      </c>
    </row>
    <row r="6797" spans="8:37" x14ac:dyDescent="0.25">
      <c r="H6797" s="8"/>
      <c r="I6797" s="8"/>
      <c r="N6797" s="23"/>
      <c r="O6797" s="24"/>
      <c r="P6797" s="19"/>
      <c r="Q6797" s="19"/>
      <c r="R6797" s="19"/>
      <c r="U6797" s="27"/>
      <c r="Y6797" s="9" t="s">
        <v>597</v>
      </c>
      <c r="Z6797" s="9" t="s">
        <v>462</v>
      </c>
      <c r="AA6797" s="9" t="s">
        <v>198</v>
      </c>
      <c r="AB6797" s="9">
        <v>8031801</v>
      </c>
      <c r="AC6797" s="9" t="s">
        <v>7572</v>
      </c>
      <c r="AD6797" s="9" t="s">
        <v>231</v>
      </c>
      <c r="AE6797" s="5">
        <f t="shared" si="234"/>
        <v>0</v>
      </c>
      <c r="AF6797" s="5" t="str">
        <f t="shared" si="235"/>
        <v>katB</v>
      </c>
      <c r="AG6797" s="153"/>
      <c r="AH6797" s="153"/>
      <c r="AI6797" t="s">
        <v>229</v>
      </c>
      <c r="AJ6797" t="s">
        <v>17878</v>
      </c>
      <c r="AK6797" s="9" t="str">
        <f>VLOOKUP(Y6797,zdroj!D:AJ,33,0)</f>
        <v>katB</v>
      </c>
    </row>
    <row r="6798" spans="8:37" x14ac:dyDescent="0.25">
      <c r="H6798" s="8"/>
      <c r="I6798" s="8"/>
      <c r="N6798" s="23"/>
      <c r="O6798" s="24"/>
      <c r="P6798" s="19"/>
      <c r="Q6798" s="19"/>
      <c r="R6798" s="19"/>
      <c r="U6798" s="27"/>
      <c r="Y6798" s="9" t="s">
        <v>597</v>
      </c>
      <c r="Z6798" s="9" t="s">
        <v>462</v>
      </c>
      <c r="AA6798" s="9" t="s">
        <v>198</v>
      </c>
      <c r="AB6798" s="9">
        <v>25765418</v>
      </c>
      <c r="AC6798" s="9" t="s">
        <v>7573</v>
      </c>
      <c r="AD6798" s="9" t="s">
        <v>231</v>
      </c>
      <c r="AE6798" s="5">
        <f t="shared" si="234"/>
        <v>0</v>
      </c>
      <c r="AF6798" s="5" t="str">
        <f t="shared" si="235"/>
        <v>katB</v>
      </c>
      <c r="AG6798" s="153"/>
      <c r="AH6798" s="153"/>
      <c r="AI6798" t="s">
        <v>201</v>
      </c>
      <c r="AJ6798" t="s">
        <v>17878</v>
      </c>
      <c r="AK6798" s="9" t="str">
        <f>VLOOKUP(Y6798,zdroj!D:AJ,33,0)</f>
        <v>katB</v>
      </c>
    </row>
    <row r="6799" spans="8:37" x14ac:dyDescent="0.25">
      <c r="H6799" s="8"/>
      <c r="I6799" s="8"/>
      <c r="N6799" s="23"/>
      <c r="O6799" s="24"/>
      <c r="P6799" s="19"/>
      <c r="Q6799" s="19"/>
      <c r="R6799" s="19"/>
      <c r="U6799" s="27"/>
      <c r="Y6799" s="9" t="s">
        <v>597</v>
      </c>
      <c r="Z6799" s="9" t="s">
        <v>462</v>
      </c>
      <c r="AA6799" s="9" t="s">
        <v>198</v>
      </c>
      <c r="AB6799" s="9">
        <v>8031461</v>
      </c>
      <c r="AC6799" s="9" t="s">
        <v>7574</v>
      </c>
      <c r="AD6799" s="9" t="s">
        <v>231</v>
      </c>
      <c r="AE6799" s="5">
        <f t="shared" si="234"/>
        <v>0</v>
      </c>
      <c r="AF6799" s="5" t="str">
        <f t="shared" si="235"/>
        <v>katB</v>
      </c>
      <c r="AG6799" s="153"/>
      <c r="AH6799" s="153"/>
      <c r="AI6799" t="s">
        <v>201</v>
      </c>
      <c r="AJ6799" t="s">
        <v>17878</v>
      </c>
      <c r="AK6799" s="9" t="str">
        <f>VLOOKUP(Y6799,zdroj!D:AJ,33,0)</f>
        <v>katB</v>
      </c>
    </row>
    <row r="6800" spans="8:37" x14ac:dyDescent="0.25">
      <c r="H6800" s="8"/>
      <c r="I6800" s="8"/>
      <c r="N6800" s="23"/>
      <c r="O6800" s="24"/>
      <c r="P6800" s="19"/>
      <c r="Q6800" s="19"/>
      <c r="R6800" s="19"/>
      <c r="U6800" s="27"/>
      <c r="Y6800" s="9" t="s">
        <v>597</v>
      </c>
      <c r="Z6800" s="9" t="s">
        <v>462</v>
      </c>
      <c r="AA6800" s="9" t="s">
        <v>198</v>
      </c>
      <c r="AB6800" s="9">
        <v>27149358</v>
      </c>
      <c r="AC6800" s="9" t="s">
        <v>7575</v>
      </c>
      <c r="AD6800" s="9" t="s">
        <v>231</v>
      </c>
      <c r="AE6800" s="5">
        <f t="shared" si="234"/>
        <v>0</v>
      </c>
      <c r="AF6800" s="5" t="str">
        <f t="shared" si="235"/>
        <v>katB</v>
      </c>
      <c r="AG6800" s="153"/>
      <c r="AH6800" s="153"/>
      <c r="AI6800" t="s">
        <v>195</v>
      </c>
      <c r="AJ6800" t="s">
        <v>340</v>
      </c>
      <c r="AK6800" s="9" t="str">
        <f>VLOOKUP(Y6800,zdroj!D:AJ,33,0)</f>
        <v>katB</v>
      </c>
    </row>
    <row r="6801" spans="8:37" x14ac:dyDescent="0.25">
      <c r="H6801" s="8"/>
      <c r="I6801" s="8"/>
      <c r="N6801" s="23"/>
      <c r="O6801" s="24"/>
      <c r="P6801" s="19"/>
      <c r="Q6801" s="19"/>
      <c r="R6801" s="19"/>
      <c r="U6801" s="27"/>
      <c r="Y6801" s="9" t="s">
        <v>597</v>
      </c>
      <c r="Z6801" s="9" t="s">
        <v>462</v>
      </c>
      <c r="AA6801" s="9" t="s">
        <v>198</v>
      </c>
      <c r="AB6801" s="9">
        <v>28220889</v>
      </c>
      <c r="AC6801" s="9" t="s">
        <v>7576</v>
      </c>
      <c r="AD6801" s="9" t="s">
        <v>231</v>
      </c>
      <c r="AE6801" s="5">
        <f t="shared" si="234"/>
        <v>0</v>
      </c>
      <c r="AF6801" s="5" t="str">
        <f t="shared" si="235"/>
        <v>katB</v>
      </c>
      <c r="AG6801" s="153"/>
      <c r="AH6801" s="153"/>
      <c r="AI6801" t="s">
        <v>201</v>
      </c>
      <c r="AJ6801" t="s">
        <v>17878</v>
      </c>
      <c r="AK6801" s="9" t="str">
        <f>VLOOKUP(Y6801,zdroj!D:AJ,33,0)</f>
        <v>katB</v>
      </c>
    </row>
    <row r="6802" spans="8:37" x14ac:dyDescent="0.25">
      <c r="H6802" s="8"/>
      <c r="I6802" s="8"/>
      <c r="N6802" s="23"/>
      <c r="O6802" s="24"/>
      <c r="P6802" s="19"/>
      <c r="Q6802" s="19"/>
      <c r="R6802" s="19"/>
      <c r="U6802" s="27"/>
      <c r="Y6802" s="9" t="s">
        <v>597</v>
      </c>
      <c r="Z6802" s="9" t="s">
        <v>462</v>
      </c>
      <c r="AA6802" s="9" t="s">
        <v>198</v>
      </c>
      <c r="AB6802" s="9">
        <v>77764617</v>
      </c>
      <c r="AC6802" s="9" t="s">
        <v>7577</v>
      </c>
      <c r="AD6802" s="9" t="s">
        <v>231</v>
      </c>
      <c r="AE6802" s="5">
        <f t="shared" si="234"/>
        <v>0</v>
      </c>
      <c r="AF6802" s="5" t="str">
        <f t="shared" si="235"/>
        <v>katB</v>
      </c>
      <c r="AG6802" s="153"/>
      <c r="AH6802" s="153"/>
      <c r="AI6802" t="s">
        <v>201</v>
      </c>
      <c r="AJ6802" t="s">
        <v>17878</v>
      </c>
      <c r="AK6802" s="9" t="str">
        <f>VLOOKUP(Y6802,zdroj!D:AJ,33,0)</f>
        <v>katB</v>
      </c>
    </row>
    <row r="6803" spans="8:37" x14ac:dyDescent="0.25">
      <c r="H6803" s="8"/>
      <c r="I6803" s="8"/>
      <c r="N6803" s="23"/>
      <c r="O6803" s="24"/>
      <c r="P6803" s="19"/>
      <c r="Q6803" s="19"/>
      <c r="R6803" s="19"/>
      <c r="U6803" s="27"/>
      <c r="Y6803" s="9" t="s">
        <v>597</v>
      </c>
      <c r="Z6803" s="9" t="s">
        <v>462</v>
      </c>
      <c r="AA6803" s="9" t="s">
        <v>198</v>
      </c>
      <c r="AB6803" s="9">
        <v>80866069</v>
      </c>
      <c r="AC6803" s="9" t="s">
        <v>7578</v>
      </c>
      <c r="AD6803" s="9" t="s">
        <v>231</v>
      </c>
      <c r="AE6803" s="5">
        <f t="shared" si="234"/>
        <v>0</v>
      </c>
      <c r="AF6803" s="5" t="str">
        <f t="shared" si="235"/>
        <v>katB</v>
      </c>
      <c r="AG6803" s="153"/>
      <c r="AH6803" s="153"/>
      <c r="AI6803" t="s">
        <v>201</v>
      </c>
      <c r="AJ6803" t="s">
        <v>17878</v>
      </c>
      <c r="AK6803" s="9" t="str">
        <f>VLOOKUP(Y6803,zdroj!D:AJ,33,0)</f>
        <v>katB</v>
      </c>
    </row>
    <row r="6804" spans="8:37" x14ac:dyDescent="0.25">
      <c r="H6804" s="8"/>
      <c r="I6804" s="8"/>
      <c r="N6804" s="23"/>
      <c r="O6804" s="24"/>
      <c r="P6804" s="19"/>
      <c r="Q6804" s="19"/>
      <c r="R6804" s="19"/>
      <c r="U6804" s="27"/>
      <c r="Y6804" s="9" t="s">
        <v>597</v>
      </c>
      <c r="Z6804" s="9" t="s">
        <v>462</v>
      </c>
      <c r="AA6804" s="9" t="s">
        <v>198</v>
      </c>
      <c r="AB6804" s="9">
        <v>8031479</v>
      </c>
      <c r="AC6804" s="9" t="s">
        <v>7579</v>
      </c>
      <c r="AD6804" s="9" t="s">
        <v>231</v>
      </c>
      <c r="AE6804" s="5">
        <f t="shared" si="234"/>
        <v>0</v>
      </c>
      <c r="AF6804" s="5" t="str">
        <f t="shared" si="235"/>
        <v>katB</v>
      </c>
      <c r="AG6804" s="153"/>
      <c r="AH6804" s="153"/>
      <c r="AI6804" t="s">
        <v>201</v>
      </c>
      <c r="AJ6804" t="s">
        <v>17878</v>
      </c>
      <c r="AK6804" s="9" t="str">
        <f>VLOOKUP(Y6804,zdroj!D:AJ,33,0)</f>
        <v>katB</v>
      </c>
    </row>
    <row r="6805" spans="8:37" x14ac:dyDescent="0.25">
      <c r="H6805" s="8"/>
      <c r="I6805" s="8"/>
      <c r="N6805" s="23"/>
      <c r="O6805" s="24"/>
      <c r="P6805" s="19"/>
      <c r="Q6805" s="19"/>
      <c r="R6805" s="19"/>
      <c r="U6805" s="27"/>
      <c r="Y6805" s="9" t="s">
        <v>597</v>
      </c>
      <c r="Z6805" s="9" t="s">
        <v>462</v>
      </c>
      <c r="AA6805" s="9" t="s">
        <v>198</v>
      </c>
      <c r="AB6805" s="9">
        <v>8031487</v>
      </c>
      <c r="AC6805" s="9" t="s">
        <v>7580</v>
      </c>
      <c r="AD6805" s="9" t="s">
        <v>231</v>
      </c>
      <c r="AE6805" s="5">
        <f t="shared" si="234"/>
        <v>0</v>
      </c>
      <c r="AF6805" s="5" t="str">
        <f t="shared" si="235"/>
        <v>katB</v>
      </c>
      <c r="AG6805" s="153"/>
      <c r="AH6805" s="153"/>
      <c r="AI6805" t="s">
        <v>201</v>
      </c>
      <c r="AJ6805" t="s">
        <v>17878</v>
      </c>
      <c r="AK6805" s="9" t="str">
        <f>VLOOKUP(Y6805,zdroj!D:AJ,33,0)</f>
        <v>katB</v>
      </c>
    </row>
    <row r="6806" spans="8:37" x14ac:dyDescent="0.25">
      <c r="H6806" s="8"/>
      <c r="I6806" s="8"/>
      <c r="N6806" s="23"/>
      <c r="O6806" s="24"/>
      <c r="P6806" s="19"/>
      <c r="Q6806" s="19"/>
      <c r="R6806" s="19"/>
      <c r="U6806" s="27"/>
      <c r="Y6806" s="9" t="s">
        <v>597</v>
      </c>
      <c r="Z6806" s="9" t="s">
        <v>462</v>
      </c>
      <c r="AA6806" s="9" t="s">
        <v>198</v>
      </c>
      <c r="AB6806" s="9">
        <v>8031495</v>
      </c>
      <c r="AC6806" s="9" t="s">
        <v>7581</v>
      </c>
      <c r="AD6806" s="9" t="s">
        <v>231</v>
      </c>
      <c r="AE6806" s="5">
        <f t="shared" si="234"/>
        <v>0</v>
      </c>
      <c r="AF6806" s="5" t="str">
        <f t="shared" si="235"/>
        <v>katB</v>
      </c>
      <c r="AG6806" s="153"/>
      <c r="AH6806" s="153"/>
      <c r="AI6806" t="s">
        <v>201</v>
      </c>
      <c r="AJ6806" t="s">
        <v>17878</v>
      </c>
      <c r="AK6806" s="9" t="str">
        <f>VLOOKUP(Y6806,zdroj!D:AJ,33,0)</f>
        <v>katB</v>
      </c>
    </row>
    <row r="6807" spans="8:37" x14ac:dyDescent="0.25">
      <c r="H6807" s="8"/>
      <c r="I6807" s="8"/>
      <c r="N6807" s="23"/>
      <c r="O6807" s="24"/>
      <c r="P6807" s="19"/>
      <c r="Q6807" s="19"/>
      <c r="R6807" s="19"/>
      <c r="U6807" s="27"/>
      <c r="Y6807" s="9" t="s">
        <v>597</v>
      </c>
      <c r="Z6807" s="9" t="s">
        <v>462</v>
      </c>
      <c r="AA6807" s="9" t="s">
        <v>198</v>
      </c>
      <c r="AB6807" s="9">
        <v>8031509</v>
      </c>
      <c r="AC6807" s="9" t="s">
        <v>7582</v>
      </c>
      <c r="AD6807" s="9" t="s">
        <v>231</v>
      </c>
      <c r="AE6807" s="5">
        <f t="shared" si="234"/>
        <v>0</v>
      </c>
      <c r="AF6807" s="5" t="str">
        <f t="shared" si="235"/>
        <v>katB</v>
      </c>
      <c r="AG6807" s="153"/>
      <c r="AH6807" s="153"/>
      <c r="AI6807" t="s">
        <v>201</v>
      </c>
      <c r="AJ6807" t="s">
        <v>17878</v>
      </c>
      <c r="AK6807" s="9" t="str">
        <f>VLOOKUP(Y6807,zdroj!D:AJ,33,0)</f>
        <v>katB</v>
      </c>
    </row>
    <row r="6808" spans="8:37" x14ac:dyDescent="0.25">
      <c r="H6808" s="8"/>
      <c r="I6808" s="8"/>
      <c r="N6808" s="23"/>
      <c r="O6808" s="24"/>
      <c r="P6808" s="19"/>
      <c r="Q6808" s="19"/>
      <c r="R6808" s="19"/>
      <c r="U6808" s="27"/>
      <c r="Y6808" s="9" t="s">
        <v>597</v>
      </c>
      <c r="Z6808" s="9" t="s">
        <v>462</v>
      </c>
      <c r="AA6808" s="9" t="s">
        <v>198</v>
      </c>
      <c r="AB6808" s="9">
        <v>8031517</v>
      </c>
      <c r="AC6808" s="9" t="s">
        <v>7583</v>
      </c>
      <c r="AD6808" s="9" t="s">
        <v>231</v>
      </c>
      <c r="AE6808" s="5">
        <f t="shared" si="234"/>
        <v>0</v>
      </c>
      <c r="AF6808" s="5" t="str">
        <f t="shared" si="235"/>
        <v>katB</v>
      </c>
      <c r="AG6808" s="153"/>
      <c r="AH6808" s="153"/>
      <c r="AI6808" t="s">
        <v>17879</v>
      </c>
      <c r="AJ6808" t="s">
        <v>17878</v>
      </c>
      <c r="AK6808" s="9" t="str">
        <f>VLOOKUP(Y6808,zdroj!D:AJ,33,0)</f>
        <v>katB</v>
      </c>
    </row>
    <row r="6809" spans="8:37" x14ac:dyDescent="0.25">
      <c r="H6809" s="8"/>
      <c r="I6809" s="8"/>
      <c r="N6809" s="23"/>
      <c r="O6809" s="24"/>
      <c r="P6809" s="19"/>
      <c r="Q6809" s="19"/>
      <c r="R6809" s="19"/>
      <c r="U6809" s="27"/>
      <c r="Y6809" s="9" t="s">
        <v>599</v>
      </c>
      <c r="Z6809" s="9" t="s">
        <v>462</v>
      </c>
      <c r="AA6809" s="9" t="s">
        <v>44</v>
      </c>
      <c r="AB6809" s="9">
        <v>5831130</v>
      </c>
      <c r="AC6809" s="9" t="s">
        <v>7584</v>
      </c>
      <c r="AD6809" s="9" t="s">
        <v>225</v>
      </c>
      <c r="AE6809" s="5">
        <f t="shared" si="234"/>
        <v>0</v>
      </c>
      <c r="AF6809" s="5" t="str">
        <f t="shared" si="235"/>
        <v>katA</v>
      </c>
      <c r="AG6809" s="153"/>
      <c r="AH6809" s="153"/>
      <c r="AI6809" t="s">
        <v>195</v>
      </c>
      <c r="AJ6809" t="s">
        <v>340</v>
      </c>
      <c r="AK6809" s="9" t="str">
        <f>VLOOKUP(Y6809,zdroj!D:AJ,33,0)</f>
        <v>katA</v>
      </c>
    </row>
    <row r="6810" spans="8:37" x14ac:dyDescent="0.25">
      <c r="H6810" s="8"/>
      <c r="I6810" s="8"/>
      <c r="N6810" s="23"/>
      <c r="O6810" s="24"/>
      <c r="P6810" s="19"/>
      <c r="Q6810" s="19"/>
      <c r="R6810" s="19"/>
      <c r="U6810" s="27"/>
      <c r="Y6810" s="9" t="s">
        <v>599</v>
      </c>
      <c r="Z6810" s="9" t="s">
        <v>462</v>
      </c>
      <c r="AA6810" s="9" t="s">
        <v>44</v>
      </c>
      <c r="AB6810" s="9">
        <v>5831211</v>
      </c>
      <c r="AC6810" s="9" t="s">
        <v>7585</v>
      </c>
      <c r="AD6810" s="9" t="s">
        <v>225</v>
      </c>
      <c r="AE6810" s="5">
        <f t="shared" si="234"/>
        <v>0</v>
      </c>
      <c r="AF6810" s="5" t="str">
        <f t="shared" si="235"/>
        <v>katA</v>
      </c>
      <c r="AG6810" s="153"/>
      <c r="AH6810" s="153"/>
      <c r="AI6810" t="s">
        <v>195</v>
      </c>
      <c r="AJ6810" t="s">
        <v>340</v>
      </c>
      <c r="AK6810" s="9" t="str">
        <f>VLOOKUP(Y6810,zdroj!D:AJ,33,0)</f>
        <v>katA</v>
      </c>
    </row>
    <row r="6811" spans="8:37" x14ac:dyDescent="0.25">
      <c r="H6811" s="8"/>
      <c r="I6811" s="8"/>
      <c r="N6811" s="23"/>
      <c r="O6811" s="24"/>
      <c r="P6811" s="19"/>
      <c r="Q6811" s="19"/>
      <c r="R6811" s="19"/>
      <c r="U6811" s="27"/>
      <c r="Y6811" s="9" t="s">
        <v>599</v>
      </c>
      <c r="Z6811" s="9" t="s">
        <v>462</v>
      </c>
      <c r="AA6811" s="9" t="s">
        <v>44</v>
      </c>
      <c r="AB6811" s="9">
        <v>5831237</v>
      </c>
      <c r="AC6811" s="9" t="s">
        <v>7586</v>
      </c>
      <c r="AD6811" s="9" t="s">
        <v>225</v>
      </c>
      <c r="AE6811" s="5">
        <f t="shared" si="234"/>
        <v>0</v>
      </c>
      <c r="AF6811" s="5" t="str">
        <f t="shared" si="235"/>
        <v>katA</v>
      </c>
      <c r="AG6811" s="153"/>
      <c r="AH6811" s="153"/>
      <c r="AI6811" t="s">
        <v>195</v>
      </c>
      <c r="AJ6811" t="s">
        <v>340</v>
      </c>
      <c r="AK6811" s="9" t="str">
        <f>VLOOKUP(Y6811,zdroj!D:AJ,33,0)</f>
        <v>katA</v>
      </c>
    </row>
    <row r="6812" spans="8:37" x14ac:dyDescent="0.25">
      <c r="H6812" s="8"/>
      <c r="I6812" s="8"/>
      <c r="N6812" s="23"/>
      <c r="O6812" s="24"/>
      <c r="P6812" s="19"/>
      <c r="Q6812" s="19"/>
      <c r="R6812" s="19"/>
      <c r="U6812" s="27"/>
      <c r="Y6812" s="9" t="s">
        <v>599</v>
      </c>
      <c r="Z6812" s="9" t="s">
        <v>462</v>
      </c>
      <c r="AA6812" s="9" t="s">
        <v>44</v>
      </c>
      <c r="AB6812" s="9">
        <v>5831253</v>
      </c>
      <c r="AC6812" s="9" t="s">
        <v>7587</v>
      </c>
      <c r="AD6812" s="9" t="s">
        <v>225</v>
      </c>
      <c r="AE6812" s="5">
        <f t="shared" si="234"/>
        <v>0</v>
      </c>
      <c r="AF6812" s="5" t="str">
        <f t="shared" si="235"/>
        <v>katA</v>
      </c>
      <c r="AG6812" s="153"/>
      <c r="AH6812" s="153"/>
      <c r="AI6812" t="s">
        <v>195</v>
      </c>
      <c r="AJ6812" t="s">
        <v>340</v>
      </c>
      <c r="AK6812" s="9" t="str">
        <f>VLOOKUP(Y6812,zdroj!D:AJ,33,0)</f>
        <v>katA</v>
      </c>
    </row>
    <row r="6813" spans="8:37" x14ac:dyDescent="0.25">
      <c r="H6813" s="8"/>
      <c r="I6813" s="8"/>
      <c r="N6813" s="23"/>
      <c r="O6813" s="24"/>
      <c r="P6813" s="19"/>
      <c r="Q6813" s="19"/>
      <c r="R6813" s="19"/>
      <c r="U6813" s="27"/>
      <c r="Y6813" s="9" t="s">
        <v>599</v>
      </c>
      <c r="Z6813" s="9" t="s">
        <v>462</v>
      </c>
      <c r="AA6813" s="9" t="s">
        <v>44</v>
      </c>
      <c r="AB6813" s="9">
        <v>5831261</v>
      </c>
      <c r="AC6813" s="9" t="s">
        <v>7588</v>
      </c>
      <c r="AD6813" s="9" t="s">
        <v>225</v>
      </c>
      <c r="AE6813" s="5">
        <f t="shared" si="234"/>
        <v>0</v>
      </c>
      <c r="AF6813" s="5" t="str">
        <f t="shared" si="235"/>
        <v>katA</v>
      </c>
      <c r="AG6813" s="153"/>
      <c r="AH6813" s="153"/>
      <c r="AI6813" t="s">
        <v>195</v>
      </c>
      <c r="AJ6813" t="s">
        <v>340</v>
      </c>
      <c r="AK6813" s="9" t="str">
        <f>VLOOKUP(Y6813,zdroj!D:AJ,33,0)</f>
        <v>katA</v>
      </c>
    </row>
    <row r="6814" spans="8:37" x14ac:dyDescent="0.25">
      <c r="H6814" s="8"/>
      <c r="I6814" s="8"/>
      <c r="N6814" s="23"/>
      <c r="O6814" s="24"/>
      <c r="P6814" s="19"/>
      <c r="Q6814" s="19"/>
      <c r="R6814" s="19"/>
      <c r="U6814" s="27"/>
      <c r="Y6814" s="9" t="s">
        <v>599</v>
      </c>
      <c r="Z6814" s="9" t="s">
        <v>462</v>
      </c>
      <c r="AA6814" s="9" t="s">
        <v>44</v>
      </c>
      <c r="AB6814" s="9">
        <v>5831270</v>
      </c>
      <c r="AC6814" s="9" t="s">
        <v>7589</v>
      </c>
      <c r="AD6814" s="9" t="s">
        <v>225</v>
      </c>
      <c r="AE6814" s="5">
        <f t="shared" si="234"/>
        <v>0</v>
      </c>
      <c r="AF6814" s="5" t="str">
        <f t="shared" si="235"/>
        <v>katA</v>
      </c>
      <c r="AG6814" s="153"/>
      <c r="AH6814" s="153"/>
      <c r="AI6814" t="s">
        <v>195</v>
      </c>
      <c r="AJ6814" t="s">
        <v>340</v>
      </c>
      <c r="AK6814" s="9" t="str">
        <f>VLOOKUP(Y6814,zdroj!D:AJ,33,0)</f>
        <v>katA</v>
      </c>
    </row>
    <row r="6815" spans="8:37" x14ac:dyDescent="0.25">
      <c r="H6815" s="8"/>
      <c r="I6815" s="8"/>
      <c r="N6815" s="23"/>
      <c r="O6815" s="24"/>
      <c r="P6815" s="19"/>
      <c r="Q6815" s="19"/>
      <c r="R6815" s="19"/>
      <c r="U6815" s="27"/>
      <c r="Y6815" s="9" t="s">
        <v>599</v>
      </c>
      <c r="Z6815" s="9" t="s">
        <v>462</v>
      </c>
      <c r="AA6815" s="9" t="s">
        <v>44</v>
      </c>
      <c r="AB6815" s="9">
        <v>5831288</v>
      </c>
      <c r="AC6815" s="9" t="s">
        <v>7590</v>
      </c>
      <c r="AD6815" s="9" t="s">
        <v>225</v>
      </c>
      <c r="AE6815" s="5">
        <f t="shared" si="234"/>
        <v>0</v>
      </c>
      <c r="AF6815" s="5" t="str">
        <f t="shared" si="235"/>
        <v>katA</v>
      </c>
      <c r="AG6815" s="153"/>
      <c r="AH6815" s="153"/>
      <c r="AI6815" t="s">
        <v>195</v>
      </c>
      <c r="AJ6815" t="s">
        <v>340</v>
      </c>
      <c r="AK6815" s="9" t="str">
        <f>VLOOKUP(Y6815,zdroj!D:AJ,33,0)</f>
        <v>katA</v>
      </c>
    </row>
    <row r="6816" spans="8:37" x14ac:dyDescent="0.25">
      <c r="H6816" s="8"/>
      <c r="I6816" s="8"/>
      <c r="N6816" s="23"/>
      <c r="O6816" s="24"/>
      <c r="P6816" s="19"/>
      <c r="Q6816" s="19"/>
      <c r="R6816" s="19"/>
      <c r="U6816" s="27"/>
      <c r="Y6816" s="9" t="s">
        <v>599</v>
      </c>
      <c r="Z6816" s="9" t="s">
        <v>462</v>
      </c>
      <c r="AA6816" s="9" t="s">
        <v>44</v>
      </c>
      <c r="AB6816" s="9">
        <v>5831296</v>
      </c>
      <c r="AC6816" s="9" t="s">
        <v>7591</v>
      </c>
      <c r="AD6816" s="9" t="s">
        <v>225</v>
      </c>
      <c r="AE6816" s="5">
        <f t="shared" si="234"/>
        <v>0</v>
      </c>
      <c r="AF6816" s="5" t="str">
        <f t="shared" si="235"/>
        <v>katA</v>
      </c>
      <c r="AG6816" s="153"/>
      <c r="AH6816" s="153"/>
      <c r="AI6816" t="s">
        <v>195</v>
      </c>
      <c r="AJ6816" t="s">
        <v>340</v>
      </c>
      <c r="AK6816" s="9" t="str">
        <f>VLOOKUP(Y6816,zdroj!D:AJ,33,0)</f>
        <v>katA</v>
      </c>
    </row>
    <row r="6817" spans="8:37" x14ac:dyDescent="0.25">
      <c r="H6817" s="8"/>
      <c r="I6817" s="8"/>
      <c r="N6817" s="23"/>
      <c r="O6817" s="24"/>
      <c r="P6817" s="19"/>
      <c r="Q6817" s="19"/>
      <c r="R6817" s="19"/>
      <c r="U6817" s="27"/>
      <c r="Y6817" s="9" t="s">
        <v>599</v>
      </c>
      <c r="Z6817" s="9" t="s">
        <v>462</v>
      </c>
      <c r="AA6817" s="9" t="s">
        <v>44</v>
      </c>
      <c r="AB6817" s="9">
        <v>5831300</v>
      </c>
      <c r="AC6817" s="9" t="s">
        <v>7592</v>
      </c>
      <c r="AD6817" s="9" t="s">
        <v>225</v>
      </c>
      <c r="AE6817" s="5">
        <f t="shared" si="234"/>
        <v>0</v>
      </c>
      <c r="AF6817" s="5" t="str">
        <f t="shared" si="235"/>
        <v>katA</v>
      </c>
      <c r="AG6817" s="153"/>
      <c r="AH6817" s="153"/>
      <c r="AI6817" t="s">
        <v>195</v>
      </c>
      <c r="AJ6817" t="s">
        <v>340</v>
      </c>
      <c r="AK6817" s="9" t="str">
        <f>VLOOKUP(Y6817,zdroj!D:AJ,33,0)</f>
        <v>katA</v>
      </c>
    </row>
    <row r="6818" spans="8:37" x14ac:dyDescent="0.25">
      <c r="H6818" s="8"/>
      <c r="I6818" s="8"/>
      <c r="N6818" s="23"/>
      <c r="O6818" s="24"/>
      <c r="P6818" s="19"/>
      <c r="Q6818" s="19"/>
      <c r="R6818" s="19"/>
      <c r="U6818" s="27"/>
      <c r="Y6818" s="9" t="s">
        <v>599</v>
      </c>
      <c r="Z6818" s="9" t="s">
        <v>462</v>
      </c>
      <c r="AA6818" s="9" t="s">
        <v>44</v>
      </c>
      <c r="AB6818" s="9">
        <v>5831148</v>
      </c>
      <c r="AC6818" s="9" t="s">
        <v>7593</v>
      </c>
      <c r="AD6818" s="9" t="s">
        <v>225</v>
      </c>
      <c r="AE6818" s="5">
        <f t="shared" si="234"/>
        <v>0</v>
      </c>
      <c r="AF6818" s="5" t="str">
        <f t="shared" si="235"/>
        <v>katA</v>
      </c>
      <c r="AG6818" s="153"/>
      <c r="AH6818" s="153"/>
      <c r="AI6818" t="s">
        <v>195</v>
      </c>
      <c r="AJ6818" t="s">
        <v>340</v>
      </c>
      <c r="AK6818" s="9" t="str">
        <f>VLOOKUP(Y6818,zdroj!D:AJ,33,0)</f>
        <v>katA</v>
      </c>
    </row>
    <row r="6819" spans="8:37" x14ac:dyDescent="0.25">
      <c r="H6819" s="8"/>
      <c r="I6819" s="8"/>
      <c r="N6819" s="23"/>
      <c r="O6819" s="24"/>
      <c r="P6819" s="19"/>
      <c r="Q6819" s="19"/>
      <c r="R6819" s="19"/>
      <c r="U6819" s="27"/>
      <c r="Y6819" s="9" t="s">
        <v>599</v>
      </c>
      <c r="Z6819" s="9" t="s">
        <v>462</v>
      </c>
      <c r="AA6819" s="9" t="s">
        <v>44</v>
      </c>
      <c r="AB6819" s="9">
        <v>5831318</v>
      </c>
      <c r="AC6819" s="9" t="s">
        <v>7594</v>
      </c>
      <c r="AD6819" s="9" t="s">
        <v>225</v>
      </c>
      <c r="AE6819" s="5">
        <f t="shared" si="234"/>
        <v>0</v>
      </c>
      <c r="AF6819" s="5" t="str">
        <f t="shared" si="235"/>
        <v>katA</v>
      </c>
      <c r="AG6819" s="153"/>
      <c r="AH6819" s="153"/>
      <c r="AI6819" t="s">
        <v>195</v>
      </c>
      <c r="AJ6819" t="s">
        <v>340</v>
      </c>
      <c r="AK6819" s="9" t="str">
        <f>VLOOKUP(Y6819,zdroj!D:AJ,33,0)</f>
        <v>katA</v>
      </c>
    </row>
    <row r="6820" spans="8:37" x14ac:dyDescent="0.25">
      <c r="H6820" s="8"/>
      <c r="I6820" s="8"/>
      <c r="N6820" s="23"/>
      <c r="O6820" s="24"/>
      <c r="P6820" s="19"/>
      <c r="Q6820" s="19"/>
      <c r="R6820" s="19"/>
      <c r="U6820" s="27"/>
      <c r="Y6820" s="9" t="s">
        <v>599</v>
      </c>
      <c r="Z6820" s="9" t="s">
        <v>462</v>
      </c>
      <c r="AA6820" s="9" t="s">
        <v>44</v>
      </c>
      <c r="AB6820" s="9">
        <v>5831326</v>
      </c>
      <c r="AC6820" s="9" t="s">
        <v>7595</v>
      </c>
      <c r="AD6820" s="9" t="s">
        <v>225</v>
      </c>
      <c r="AE6820" s="5">
        <f t="shared" si="234"/>
        <v>0</v>
      </c>
      <c r="AF6820" s="5" t="str">
        <f t="shared" si="235"/>
        <v>katA</v>
      </c>
      <c r="AG6820" s="153"/>
      <c r="AH6820" s="153"/>
      <c r="AI6820" t="s">
        <v>195</v>
      </c>
      <c r="AJ6820" t="s">
        <v>340</v>
      </c>
      <c r="AK6820" s="9" t="str">
        <f>VLOOKUP(Y6820,zdroj!D:AJ,33,0)</f>
        <v>katA</v>
      </c>
    </row>
    <row r="6821" spans="8:37" x14ac:dyDescent="0.25">
      <c r="H6821" s="8"/>
      <c r="I6821" s="8"/>
      <c r="N6821" s="23"/>
      <c r="O6821" s="24"/>
      <c r="P6821" s="19"/>
      <c r="Q6821" s="19"/>
      <c r="R6821" s="19"/>
      <c r="U6821" s="27"/>
      <c r="Y6821" s="9" t="s">
        <v>599</v>
      </c>
      <c r="Z6821" s="9" t="s">
        <v>462</v>
      </c>
      <c r="AA6821" s="9" t="s">
        <v>44</v>
      </c>
      <c r="AB6821" s="9">
        <v>5831334</v>
      </c>
      <c r="AC6821" s="9" t="s">
        <v>7596</v>
      </c>
      <c r="AD6821" s="9" t="s">
        <v>225</v>
      </c>
      <c r="AE6821" s="5">
        <f t="shared" si="234"/>
        <v>0</v>
      </c>
      <c r="AF6821" s="5" t="str">
        <f t="shared" si="235"/>
        <v>katA</v>
      </c>
      <c r="AG6821" s="153"/>
      <c r="AH6821" s="153"/>
      <c r="AI6821" t="s">
        <v>195</v>
      </c>
      <c r="AJ6821" t="s">
        <v>340</v>
      </c>
      <c r="AK6821" s="9" t="str">
        <f>VLOOKUP(Y6821,zdroj!D:AJ,33,0)</f>
        <v>katA</v>
      </c>
    </row>
    <row r="6822" spans="8:37" x14ac:dyDescent="0.25">
      <c r="H6822" s="8"/>
      <c r="I6822" s="8"/>
      <c r="N6822" s="23"/>
      <c r="O6822" s="24"/>
      <c r="P6822" s="19"/>
      <c r="Q6822" s="19"/>
      <c r="R6822" s="19"/>
      <c r="U6822" s="27"/>
      <c r="Y6822" s="9" t="s">
        <v>599</v>
      </c>
      <c r="Z6822" s="9" t="s">
        <v>462</v>
      </c>
      <c r="AA6822" s="9" t="s">
        <v>44</v>
      </c>
      <c r="AB6822" s="9">
        <v>5831342</v>
      </c>
      <c r="AC6822" s="9" t="s">
        <v>7597</v>
      </c>
      <c r="AD6822" s="9" t="s">
        <v>225</v>
      </c>
      <c r="AE6822" s="5">
        <f t="shared" si="234"/>
        <v>0</v>
      </c>
      <c r="AF6822" s="5" t="str">
        <f t="shared" si="235"/>
        <v>katA</v>
      </c>
      <c r="AG6822" s="153"/>
      <c r="AH6822" s="153"/>
      <c r="AI6822" t="s">
        <v>195</v>
      </c>
      <c r="AJ6822" t="s">
        <v>340</v>
      </c>
      <c r="AK6822" s="9" t="str">
        <f>VLOOKUP(Y6822,zdroj!D:AJ,33,0)</f>
        <v>katA</v>
      </c>
    </row>
    <row r="6823" spans="8:37" x14ac:dyDescent="0.25">
      <c r="H6823" s="8"/>
      <c r="I6823" s="8"/>
      <c r="N6823" s="23"/>
      <c r="O6823" s="24"/>
      <c r="P6823" s="19"/>
      <c r="Q6823" s="19"/>
      <c r="R6823" s="19"/>
      <c r="U6823" s="27"/>
      <c r="Y6823" s="9" t="s">
        <v>599</v>
      </c>
      <c r="Z6823" s="9" t="s">
        <v>462</v>
      </c>
      <c r="AA6823" s="9" t="s">
        <v>44</v>
      </c>
      <c r="AB6823" s="9">
        <v>5831351</v>
      </c>
      <c r="AC6823" s="9" t="s">
        <v>7598</v>
      </c>
      <c r="AD6823" s="9" t="s">
        <v>225</v>
      </c>
      <c r="AE6823" s="5">
        <f t="shared" si="234"/>
        <v>0</v>
      </c>
      <c r="AF6823" s="5" t="str">
        <f t="shared" si="235"/>
        <v>katA</v>
      </c>
      <c r="AG6823" s="153"/>
      <c r="AH6823" s="153"/>
      <c r="AI6823" t="s">
        <v>195</v>
      </c>
      <c r="AJ6823" t="s">
        <v>340</v>
      </c>
      <c r="AK6823" s="9" t="str">
        <f>VLOOKUP(Y6823,zdroj!D:AJ,33,0)</f>
        <v>katA</v>
      </c>
    </row>
    <row r="6824" spans="8:37" x14ac:dyDescent="0.25">
      <c r="H6824" s="8"/>
      <c r="I6824" s="8"/>
      <c r="N6824" s="23"/>
      <c r="O6824" s="24"/>
      <c r="P6824" s="19"/>
      <c r="Q6824" s="19"/>
      <c r="R6824" s="19"/>
      <c r="U6824" s="27"/>
      <c r="Y6824" s="9" t="s">
        <v>599</v>
      </c>
      <c r="Z6824" s="9" t="s">
        <v>462</v>
      </c>
      <c r="AA6824" s="9" t="s">
        <v>44</v>
      </c>
      <c r="AB6824" s="9">
        <v>5831369</v>
      </c>
      <c r="AC6824" s="9" t="s">
        <v>7599</v>
      </c>
      <c r="AD6824" s="9" t="s">
        <v>225</v>
      </c>
      <c r="AE6824" s="5">
        <f t="shared" si="234"/>
        <v>0</v>
      </c>
      <c r="AF6824" s="5" t="str">
        <f t="shared" si="235"/>
        <v>katA</v>
      </c>
      <c r="AG6824" s="153"/>
      <c r="AH6824" s="153"/>
      <c r="AI6824" t="s">
        <v>195</v>
      </c>
      <c r="AJ6824" t="s">
        <v>340</v>
      </c>
      <c r="AK6824" s="9" t="str">
        <f>VLOOKUP(Y6824,zdroj!D:AJ,33,0)</f>
        <v>katA</v>
      </c>
    </row>
    <row r="6825" spans="8:37" x14ac:dyDescent="0.25">
      <c r="H6825" s="8"/>
      <c r="I6825" s="8"/>
      <c r="N6825" s="23"/>
      <c r="O6825" s="24"/>
      <c r="P6825" s="19"/>
      <c r="Q6825" s="19"/>
      <c r="R6825" s="19"/>
      <c r="U6825" s="27"/>
      <c r="Y6825" s="9" t="s">
        <v>599</v>
      </c>
      <c r="Z6825" s="9" t="s">
        <v>462</v>
      </c>
      <c r="AA6825" s="9" t="s">
        <v>44</v>
      </c>
      <c r="AB6825" s="9">
        <v>5831377</v>
      </c>
      <c r="AC6825" s="9" t="s">
        <v>7600</v>
      </c>
      <c r="AD6825" s="9" t="s">
        <v>225</v>
      </c>
      <c r="AE6825" s="5">
        <f t="shared" si="234"/>
        <v>0</v>
      </c>
      <c r="AF6825" s="5" t="str">
        <f t="shared" si="235"/>
        <v>katA</v>
      </c>
      <c r="AG6825" s="153"/>
      <c r="AH6825" s="153"/>
      <c r="AI6825" t="s">
        <v>195</v>
      </c>
      <c r="AJ6825" t="s">
        <v>340</v>
      </c>
      <c r="AK6825" s="9" t="str">
        <f>VLOOKUP(Y6825,zdroj!D:AJ,33,0)</f>
        <v>katA</v>
      </c>
    </row>
    <row r="6826" spans="8:37" x14ac:dyDescent="0.25">
      <c r="H6826" s="8"/>
      <c r="I6826" s="8"/>
      <c r="N6826" s="23"/>
      <c r="O6826" s="24"/>
      <c r="P6826" s="19"/>
      <c r="Q6826" s="19"/>
      <c r="R6826" s="19"/>
      <c r="U6826" s="27"/>
      <c r="Y6826" s="9" t="s">
        <v>599</v>
      </c>
      <c r="Z6826" s="9" t="s">
        <v>462</v>
      </c>
      <c r="AA6826" s="9" t="s">
        <v>44</v>
      </c>
      <c r="AB6826" s="9">
        <v>5831385</v>
      </c>
      <c r="AC6826" s="9" t="s">
        <v>7601</v>
      </c>
      <c r="AD6826" s="9" t="s">
        <v>225</v>
      </c>
      <c r="AE6826" s="5">
        <f t="shared" si="234"/>
        <v>0</v>
      </c>
      <c r="AF6826" s="5" t="str">
        <f t="shared" si="235"/>
        <v>katA</v>
      </c>
      <c r="AG6826" s="153"/>
      <c r="AH6826" s="153"/>
      <c r="AI6826" t="s">
        <v>195</v>
      </c>
      <c r="AJ6826" t="s">
        <v>340</v>
      </c>
      <c r="AK6826" s="9" t="str">
        <f>VLOOKUP(Y6826,zdroj!D:AJ,33,0)</f>
        <v>katA</v>
      </c>
    </row>
    <row r="6827" spans="8:37" x14ac:dyDescent="0.25">
      <c r="H6827" s="8"/>
      <c r="I6827" s="8"/>
      <c r="N6827" s="23"/>
      <c r="O6827" s="24"/>
      <c r="P6827" s="19"/>
      <c r="Q6827" s="19"/>
      <c r="R6827" s="19"/>
      <c r="U6827" s="27"/>
      <c r="Y6827" s="9" t="s">
        <v>599</v>
      </c>
      <c r="Z6827" s="9" t="s">
        <v>462</v>
      </c>
      <c r="AA6827" s="9" t="s">
        <v>44</v>
      </c>
      <c r="AB6827" s="9">
        <v>27028062</v>
      </c>
      <c r="AC6827" s="9" t="s">
        <v>7602</v>
      </c>
      <c r="AD6827" s="9" t="s">
        <v>225</v>
      </c>
      <c r="AE6827" s="5">
        <f t="shared" si="234"/>
        <v>0</v>
      </c>
      <c r="AF6827" s="5" t="str">
        <f t="shared" si="235"/>
        <v>katA</v>
      </c>
      <c r="AG6827" s="153"/>
      <c r="AH6827" s="153"/>
      <c r="AI6827" t="s">
        <v>195</v>
      </c>
      <c r="AJ6827" t="s">
        <v>340</v>
      </c>
      <c r="AK6827" s="9" t="str">
        <f>VLOOKUP(Y6827,zdroj!D:AJ,33,0)</f>
        <v>katA</v>
      </c>
    </row>
    <row r="6828" spans="8:37" x14ac:dyDescent="0.25">
      <c r="H6828" s="8"/>
      <c r="I6828" s="8"/>
      <c r="N6828" s="23"/>
      <c r="O6828" s="24"/>
      <c r="P6828" s="19"/>
      <c r="Q6828" s="19"/>
      <c r="R6828" s="19"/>
      <c r="U6828" s="27"/>
      <c r="Y6828" s="9" t="s">
        <v>599</v>
      </c>
      <c r="Z6828" s="9" t="s">
        <v>462</v>
      </c>
      <c r="AA6828" s="9" t="s">
        <v>44</v>
      </c>
      <c r="AB6828" s="9">
        <v>5831415</v>
      </c>
      <c r="AC6828" s="9" t="s">
        <v>7603</v>
      </c>
      <c r="AD6828" s="9" t="s">
        <v>225</v>
      </c>
      <c r="AE6828" s="5">
        <f t="shared" si="234"/>
        <v>0</v>
      </c>
      <c r="AF6828" s="5" t="str">
        <f t="shared" si="235"/>
        <v>katA</v>
      </c>
      <c r="AG6828" s="153"/>
      <c r="AH6828" s="153"/>
      <c r="AI6828" t="s">
        <v>195</v>
      </c>
      <c r="AJ6828" t="s">
        <v>340</v>
      </c>
      <c r="AK6828" s="9" t="str">
        <f>VLOOKUP(Y6828,zdroj!D:AJ,33,0)</f>
        <v>katA</v>
      </c>
    </row>
    <row r="6829" spans="8:37" x14ac:dyDescent="0.25">
      <c r="H6829" s="8"/>
      <c r="I6829" s="8"/>
      <c r="N6829" s="23"/>
      <c r="O6829" s="24"/>
      <c r="P6829" s="19"/>
      <c r="Q6829" s="19"/>
      <c r="R6829" s="19"/>
      <c r="U6829" s="27"/>
      <c r="Y6829" s="9" t="s">
        <v>599</v>
      </c>
      <c r="Z6829" s="9" t="s">
        <v>462</v>
      </c>
      <c r="AA6829" s="9" t="s">
        <v>44</v>
      </c>
      <c r="AB6829" s="9">
        <v>5831423</v>
      </c>
      <c r="AC6829" s="9" t="s">
        <v>7604</v>
      </c>
      <c r="AD6829" s="9" t="s">
        <v>225</v>
      </c>
      <c r="AE6829" s="5">
        <f t="shared" si="234"/>
        <v>0</v>
      </c>
      <c r="AF6829" s="5" t="str">
        <f t="shared" si="235"/>
        <v>katA</v>
      </c>
      <c r="AG6829" s="153"/>
      <c r="AH6829" s="153"/>
      <c r="AI6829" t="s">
        <v>195</v>
      </c>
      <c r="AJ6829" t="s">
        <v>340</v>
      </c>
      <c r="AK6829" s="9" t="str">
        <f>VLOOKUP(Y6829,zdroj!D:AJ,33,0)</f>
        <v>katA</v>
      </c>
    </row>
    <row r="6830" spans="8:37" x14ac:dyDescent="0.25">
      <c r="H6830" s="8"/>
      <c r="I6830" s="8"/>
      <c r="N6830" s="23"/>
      <c r="O6830" s="24"/>
      <c r="P6830" s="19"/>
      <c r="Q6830" s="19"/>
      <c r="R6830" s="19"/>
      <c r="U6830" s="27"/>
      <c r="Y6830" s="9" t="s">
        <v>599</v>
      </c>
      <c r="Z6830" s="9" t="s">
        <v>462</v>
      </c>
      <c r="AA6830" s="9" t="s">
        <v>44</v>
      </c>
      <c r="AB6830" s="9">
        <v>30819059</v>
      </c>
      <c r="AC6830" s="9" t="s">
        <v>7605</v>
      </c>
      <c r="AD6830" s="9" t="s">
        <v>225</v>
      </c>
      <c r="AE6830" s="5">
        <f t="shared" si="234"/>
        <v>0</v>
      </c>
      <c r="AF6830" s="5" t="str">
        <f t="shared" si="235"/>
        <v>katA</v>
      </c>
      <c r="AG6830" s="153"/>
      <c r="AH6830" s="153"/>
      <c r="AI6830" t="s">
        <v>195</v>
      </c>
      <c r="AJ6830" t="s">
        <v>340</v>
      </c>
      <c r="AK6830" s="9" t="str">
        <f>VLOOKUP(Y6830,zdroj!D:AJ,33,0)</f>
        <v>katA</v>
      </c>
    </row>
    <row r="6831" spans="8:37" x14ac:dyDescent="0.25">
      <c r="H6831" s="8"/>
      <c r="I6831" s="8"/>
      <c r="N6831" s="23"/>
      <c r="O6831" s="24"/>
      <c r="P6831" s="19"/>
      <c r="Q6831" s="19"/>
      <c r="R6831" s="19"/>
      <c r="U6831" s="27"/>
      <c r="Y6831" s="9" t="s">
        <v>599</v>
      </c>
      <c r="Z6831" s="9" t="s">
        <v>462</v>
      </c>
      <c r="AA6831" s="9" t="s">
        <v>44</v>
      </c>
      <c r="AB6831" s="9">
        <v>31260217</v>
      </c>
      <c r="AC6831" s="9" t="s">
        <v>7606</v>
      </c>
      <c r="AD6831" s="9" t="s">
        <v>225</v>
      </c>
      <c r="AE6831" s="5">
        <f t="shared" si="234"/>
        <v>0</v>
      </c>
      <c r="AF6831" s="5" t="str">
        <f t="shared" si="235"/>
        <v>katA</v>
      </c>
      <c r="AG6831" s="153"/>
      <c r="AH6831" s="153"/>
      <c r="AI6831" t="s">
        <v>229</v>
      </c>
      <c r="AJ6831" t="s">
        <v>17878</v>
      </c>
      <c r="AK6831" s="9" t="str">
        <f>VLOOKUP(Y6831,zdroj!D:AJ,33,0)</f>
        <v>katA</v>
      </c>
    </row>
    <row r="6832" spans="8:37" x14ac:dyDescent="0.25">
      <c r="H6832" s="8"/>
      <c r="I6832" s="8"/>
      <c r="N6832" s="23"/>
      <c r="O6832" s="24"/>
      <c r="P6832" s="19"/>
      <c r="Q6832" s="19"/>
      <c r="R6832" s="19"/>
      <c r="U6832" s="27"/>
      <c r="Y6832" s="9" t="s">
        <v>599</v>
      </c>
      <c r="Z6832" s="9" t="s">
        <v>462</v>
      </c>
      <c r="AA6832" s="9" t="s">
        <v>44</v>
      </c>
      <c r="AB6832" s="9">
        <v>40070603</v>
      </c>
      <c r="AC6832" s="9" t="s">
        <v>7607</v>
      </c>
      <c r="AD6832" s="9" t="s">
        <v>225</v>
      </c>
      <c r="AE6832" s="5">
        <f t="shared" si="234"/>
        <v>0</v>
      </c>
      <c r="AF6832" s="5" t="str">
        <f t="shared" si="235"/>
        <v>katA</v>
      </c>
      <c r="AG6832" s="153"/>
      <c r="AH6832" s="153"/>
      <c r="AI6832" t="s">
        <v>195</v>
      </c>
      <c r="AJ6832" t="s">
        <v>340</v>
      </c>
      <c r="AK6832" s="9" t="str">
        <f>VLOOKUP(Y6832,zdroj!D:AJ,33,0)</f>
        <v>katA</v>
      </c>
    </row>
    <row r="6833" spans="8:37" x14ac:dyDescent="0.25">
      <c r="H6833" s="8"/>
      <c r="I6833" s="8"/>
      <c r="N6833" s="23"/>
      <c r="O6833" s="24"/>
      <c r="P6833" s="19"/>
      <c r="Q6833" s="19"/>
      <c r="R6833" s="19"/>
      <c r="U6833" s="27"/>
      <c r="Y6833" s="9" t="s">
        <v>599</v>
      </c>
      <c r="Z6833" s="9" t="s">
        <v>462</v>
      </c>
      <c r="AA6833" s="9" t="s">
        <v>44</v>
      </c>
      <c r="AB6833" s="9">
        <v>41477146</v>
      </c>
      <c r="AC6833" s="9" t="s">
        <v>7608</v>
      </c>
      <c r="AD6833" s="9" t="s">
        <v>225</v>
      </c>
      <c r="AE6833" s="5">
        <f t="shared" si="234"/>
        <v>0</v>
      </c>
      <c r="AF6833" s="5" t="str">
        <f t="shared" si="235"/>
        <v>katA</v>
      </c>
      <c r="AG6833" s="153"/>
      <c r="AH6833" s="153"/>
      <c r="AI6833" t="s">
        <v>195</v>
      </c>
      <c r="AJ6833" t="s">
        <v>340</v>
      </c>
      <c r="AK6833" s="9" t="str">
        <f>VLOOKUP(Y6833,zdroj!D:AJ,33,0)</f>
        <v>katA</v>
      </c>
    </row>
    <row r="6834" spans="8:37" x14ac:dyDescent="0.25">
      <c r="H6834" s="8"/>
      <c r="I6834" s="8"/>
      <c r="N6834" s="23"/>
      <c r="O6834" s="24"/>
      <c r="P6834" s="19"/>
      <c r="Q6834" s="19"/>
      <c r="R6834" s="19"/>
      <c r="U6834" s="27"/>
      <c r="Y6834" s="9" t="s">
        <v>599</v>
      </c>
      <c r="Z6834" s="9" t="s">
        <v>462</v>
      </c>
      <c r="AA6834" s="9" t="s">
        <v>44</v>
      </c>
      <c r="AB6834" s="9">
        <v>30819067</v>
      </c>
      <c r="AC6834" s="9" t="s">
        <v>7609</v>
      </c>
      <c r="AD6834" s="9" t="s">
        <v>225</v>
      </c>
      <c r="AE6834" s="5">
        <f t="shared" si="234"/>
        <v>0</v>
      </c>
      <c r="AF6834" s="5" t="str">
        <f t="shared" si="235"/>
        <v>katA</v>
      </c>
      <c r="AG6834" s="153"/>
      <c r="AH6834" s="153"/>
      <c r="AI6834" t="s">
        <v>195</v>
      </c>
      <c r="AJ6834" t="s">
        <v>340</v>
      </c>
      <c r="AK6834" s="9" t="str">
        <f>VLOOKUP(Y6834,zdroj!D:AJ,33,0)</f>
        <v>katA</v>
      </c>
    </row>
    <row r="6835" spans="8:37" x14ac:dyDescent="0.25">
      <c r="H6835" s="8"/>
      <c r="I6835" s="8"/>
      <c r="N6835" s="23"/>
      <c r="O6835" s="24"/>
      <c r="P6835" s="19"/>
      <c r="Q6835" s="19"/>
      <c r="R6835" s="19"/>
      <c r="U6835" s="27"/>
      <c r="Y6835" s="9" t="s">
        <v>599</v>
      </c>
      <c r="Z6835" s="9" t="s">
        <v>462</v>
      </c>
      <c r="AA6835" s="9" t="s">
        <v>44</v>
      </c>
      <c r="AB6835" s="9">
        <v>40500331</v>
      </c>
      <c r="AC6835" s="9" t="s">
        <v>7610</v>
      </c>
      <c r="AD6835" s="9" t="s">
        <v>225</v>
      </c>
      <c r="AE6835" s="5">
        <f t="shared" si="234"/>
        <v>0</v>
      </c>
      <c r="AF6835" s="5" t="str">
        <f t="shared" si="235"/>
        <v>katA</v>
      </c>
      <c r="AG6835" s="153"/>
      <c r="AH6835" s="153"/>
      <c r="AI6835" t="s">
        <v>195</v>
      </c>
      <c r="AJ6835" t="s">
        <v>340</v>
      </c>
      <c r="AK6835" s="9" t="str">
        <f>VLOOKUP(Y6835,zdroj!D:AJ,33,0)</f>
        <v>katA</v>
      </c>
    </row>
    <row r="6836" spans="8:37" x14ac:dyDescent="0.25">
      <c r="H6836" s="8"/>
      <c r="I6836" s="8"/>
      <c r="N6836" s="23"/>
      <c r="O6836" s="24"/>
      <c r="P6836" s="19"/>
      <c r="Q6836" s="19"/>
      <c r="R6836" s="19"/>
      <c r="U6836" s="27"/>
      <c r="Y6836" s="9" t="s">
        <v>599</v>
      </c>
      <c r="Z6836" s="9" t="s">
        <v>462</v>
      </c>
      <c r="AA6836" s="9" t="s">
        <v>44</v>
      </c>
      <c r="AB6836" s="9">
        <v>40887634</v>
      </c>
      <c r="AC6836" s="9" t="s">
        <v>7611</v>
      </c>
      <c r="AD6836" s="9" t="s">
        <v>225</v>
      </c>
      <c r="AE6836" s="5">
        <f t="shared" si="234"/>
        <v>0</v>
      </c>
      <c r="AF6836" s="5" t="str">
        <f t="shared" si="235"/>
        <v>katA</v>
      </c>
      <c r="AG6836" s="153"/>
      <c r="AH6836" s="153"/>
      <c r="AI6836" t="s">
        <v>195</v>
      </c>
      <c r="AJ6836" t="s">
        <v>340</v>
      </c>
      <c r="AK6836" s="9" t="str">
        <f>VLOOKUP(Y6836,zdroj!D:AJ,33,0)</f>
        <v>katA</v>
      </c>
    </row>
    <row r="6837" spans="8:37" x14ac:dyDescent="0.25">
      <c r="H6837" s="8"/>
      <c r="I6837" s="8"/>
      <c r="N6837" s="23"/>
      <c r="O6837" s="24"/>
      <c r="P6837" s="19"/>
      <c r="Q6837" s="19"/>
      <c r="R6837" s="19"/>
      <c r="U6837" s="27"/>
      <c r="Y6837" s="9" t="s">
        <v>599</v>
      </c>
      <c r="Z6837" s="9" t="s">
        <v>462</v>
      </c>
      <c r="AA6837" s="9" t="s">
        <v>44</v>
      </c>
      <c r="AB6837" s="9">
        <v>78098726</v>
      </c>
      <c r="AC6837" s="9" t="s">
        <v>7612</v>
      </c>
      <c r="AD6837" s="9" t="s">
        <v>225</v>
      </c>
      <c r="AE6837" s="5">
        <f t="shared" si="234"/>
        <v>0</v>
      </c>
      <c r="AF6837" s="5" t="str">
        <f t="shared" si="235"/>
        <v>katA</v>
      </c>
      <c r="AG6837" s="153"/>
      <c r="AH6837" s="153"/>
      <c r="AI6837" t="s">
        <v>195</v>
      </c>
      <c r="AJ6837" t="s">
        <v>340</v>
      </c>
      <c r="AK6837" s="9" t="str">
        <f>VLOOKUP(Y6837,zdroj!D:AJ,33,0)</f>
        <v>katA</v>
      </c>
    </row>
    <row r="6838" spans="8:37" x14ac:dyDescent="0.25">
      <c r="H6838" s="8"/>
      <c r="I6838" s="8"/>
      <c r="N6838" s="23"/>
      <c r="O6838" s="24"/>
      <c r="P6838" s="19"/>
      <c r="Q6838" s="19"/>
      <c r="R6838" s="19"/>
      <c r="U6838" s="27"/>
      <c r="Y6838" s="9" t="s">
        <v>599</v>
      </c>
      <c r="Z6838" s="9" t="s">
        <v>462</v>
      </c>
      <c r="AA6838" s="9" t="s">
        <v>44</v>
      </c>
      <c r="AB6838" s="9">
        <v>5831156</v>
      </c>
      <c r="AC6838" s="9" t="s">
        <v>7613</v>
      </c>
      <c r="AD6838" s="9" t="s">
        <v>225</v>
      </c>
      <c r="AE6838" s="5">
        <f t="shared" si="234"/>
        <v>0</v>
      </c>
      <c r="AF6838" s="5" t="str">
        <f t="shared" si="235"/>
        <v>katA</v>
      </c>
      <c r="AG6838" s="153"/>
      <c r="AH6838" s="153"/>
      <c r="AI6838" t="s">
        <v>195</v>
      </c>
      <c r="AJ6838" t="s">
        <v>340</v>
      </c>
      <c r="AK6838" s="9" t="str">
        <f>VLOOKUP(Y6838,zdroj!D:AJ,33,0)</f>
        <v>katA</v>
      </c>
    </row>
    <row r="6839" spans="8:37" x14ac:dyDescent="0.25">
      <c r="H6839" s="8"/>
      <c r="I6839" s="8"/>
      <c r="N6839" s="23"/>
      <c r="O6839" s="24"/>
      <c r="P6839" s="19"/>
      <c r="Q6839" s="19"/>
      <c r="R6839" s="19"/>
      <c r="U6839" s="27"/>
      <c r="Y6839" s="9" t="s">
        <v>599</v>
      </c>
      <c r="Z6839" s="9" t="s">
        <v>462</v>
      </c>
      <c r="AA6839" s="9" t="s">
        <v>44</v>
      </c>
      <c r="AB6839" s="9">
        <v>77944879</v>
      </c>
      <c r="AC6839" s="9" t="s">
        <v>7614</v>
      </c>
      <c r="AD6839" s="9" t="s">
        <v>225</v>
      </c>
      <c r="AE6839" s="5">
        <f t="shared" si="234"/>
        <v>0</v>
      </c>
      <c r="AF6839" s="5" t="str">
        <f t="shared" si="235"/>
        <v>katA</v>
      </c>
      <c r="AG6839" s="153"/>
      <c r="AH6839" s="153"/>
      <c r="AI6839" t="s">
        <v>195</v>
      </c>
      <c r="AJ6839" t="s">
        <v>340</v>
      </c>
      <c r="AK6839" s="9" t="str">
        <f>VLOOKUP(Y6839,zdroj!D:AJ,33,0)</f>
        <v>katA</v>
      </c>
    </row>
    <row r="6840" spans="8:37" x14ac:dyDescent="0.25">
      <c r="H6840" s="8"/>
      <c r="I6840" s="8"/>
      <c r="N6840" s="23"/>
      <c r="O6840" s="24"/>
      <c r="P6840" s="19"/>
      <c r="Q6840" s="19"/>
      <c r="R6840" s="19"/>
      <c r="U6840" s="27"/>
      <c r="Y6840" s="9" t="s">
        <v>599</v>
      </c>
      <c r="Z6840" s="9" t="s">
        <v>462</v>
      </c>
      <c r="AA6840" s="9" t="s">
        <v>44</v>
      </c>
      <c r="AB6840" s="9">
        <v>80865470</v>
      </c>
      <c r="AC6840" s="9" t="s">
        <v>7615</v>
      </c>
      <c r="AD6840" s="9" t="s">
        <v>225</v>
      </c>
      <c r="AE6840" s="5">
        <f t="shared" si="234"/>
        <v>0</v>
      </c>
      <c r="AF6840" s="5" t="str">
        <f t="shared" si="235"/>
        <v>katA</v>
      </c>
      <c r="AG6840" s="153"/>
      <c r="AH6840" s="153"/>
      <c r="AI6840" t="s">
        <v>195</v>
      </c>
      <c r="AJ6840" t="s">
        <v>340</v>
      </c>
      <c r="AK6840" s="9" t="str">
        <f>VLOOKUP(Y6840,zdroj!D:AJ,33,0)</f>
        <v>katA</v>
      </c>
    </row>
    <row r="6841" spans="8:37" x14ac:dyDescent="0.25">
      <c r="H6841" s="8"/>
      <c r="I6841" s="8"/>
      <c r="N6841" s="23"/>
      <c r="O6841" s="24"/>
      <c r="P6841" s="19"/>
      <c r="Q6841" s="19"/>
      <c r="R6841" s="19"/>
      <c r="U6841" s="27"/>
      <c r="Y6841" s="9" t="s">
        <v>599</v>
      </c>
      <c r="Z6841" s="9" t="s">
        <v>462</v>
      </c>
      <c r="AA6841" s="9" t="s">
        <v>44</v>
      </c>
      <c r="AB6841" s="9">
        <v>80865984</v>
      </c>
      <c r="AC6841" s="9" t="s">
        <v>7616</v>
      </c>
      <c r="AD6841" s="9" t="s">
        <v>225</v>
      </c>
      <c r="AE6841" s="5">
        <f t="shared" si="234"/>
        <v>0</v>
      </c>
      <c r="AF6841" s="5" t="str">
        <f t="shared" si="235"/>
        <v>katA</v>
      </c>
      <c r="AG6841" s="153"/>
      <c r="AH6841" s="153"/>
      <c r="AI6841" t="s">
        <v>195</v>
      </c>
      <c r="AJ6841" t="s">
        <v>340</v>
      </c>
      <c r="AK6841" s="9" t="str">
        <f>VLOOKUP(Y6841,zdroj!D:AJ,33,0)</f>
        <v>katA</v>
      </c>
    </row>
    <row r="6842" spans="8:37" x14ac:dyDescent="0.25">
      <c r="H6842" s="8"/>
      <c r="I6842" s="8"/>
      <c r="N6842" s="23"/>
      <c r="O6842" s="24"/>
      <c r="P6842" s="19"/>
      <c r="Q6842" s="19"/>
      <c r="R6842" s="19"/>
      <c r="U6842" s="27"/>
      <c r="Y6842" s="9" t="s">
        <v>599</v>
      </c>
      <c r="Z6842" s="9" t="s">
        <v>462</v>
      </c>
      <c r="AA6842" s="9" t="s">
        <v>44</v>
      </c>
      <c r="AB6842" s="9">
        <v>5831164</v>
      </c>
      <c r="AC6842" s="9" t="s">
        <v>7617</v>
      </c>
      <c r="AD6842" s="9" t="s">
        <v>225</v>
      </c>
      <c r="AE6842" s="5">
        <f t="shared" si="234"/>
        <v>0</v>
      </c>
      <c r="AF6842" s="5" t="str">
        <f t="shared" si="235"/>
        <v>katA</v>
      </c>
      <c r="AG6842" s="153"/>
      <c r="AH6842" s="153"/>
      <c r="AI6842" t="s">
        <v>195</v>
      </c>
      <c r="AJ6842" t="s">
        <v>340</v>
      </c>
      <c r="AK6842" s="9" t="str">
        <f>VLOOKUP(Y6842,zdroj!D:AJ,33,0)</f>
        <v>katA</v>
      </c>
    </row>
    <row r="6843" spans="8:37" x14ac:dyDescent="0.25">
      <c r="H6843" s="8"/>
      <c r="I6843" s="8"/>
      <c r="N6843" s="23"/>
      <c r="O6843" s="24"/>
      <c r="P6843" s="19"/>
      <c r="Q6843" s="19"/>
      <c r="R6843" s="19"/>
      <c r="U6843" s="27"/>
      <c r="Y6843" s="9" t="s">
        <v>599</v>
      </c>
      <c r="Z6843" s="9" t="s">
        <v>462</v>
      </c>
      <c r="AA6843" s="9" t="s">
        <v>44</v>
      </c>
      <c r="AB6843" s="9">
        <v>5831172</v>
      </c>
      <c r="AC6843" s="9" t="s">
        <v>7618</v>
      </c>
      <c r="AD6843" s="9" t="s">
        <v>225</v>
      </c>
      <c r="AE6843" s="5">
        <f t="shared" si="234"/>
        <v>0</v>
      </c>
      <c r="AF6843" s="5" t="str">
        <f t="shared" si="235"/>
        <v>katA</v>
      </c>
      <c r="AG6843" s="153"/>
      <c r="AH6843" s="153"/>
      <c r="AI6843" t="s">
        <v>195</v>
      </c>
      <c r="AJ6843" t="s">
        <v>340</v>
      </c>
      <c r="AK6843" s="9" t="str">
        <f>VLOOKUP(Y6843,zdroj!D:AJ,33,0)</f>
        <v>katA</v>
      </c>
    </row>
    <row r="6844" spans="8:37" x14ac:dyDescent="0.25">
      <c r="H6844" s="8"/>
      <c r="I6844" s="8"/>
      <c r="N6844" s="23"/>
      <c r="O6844" s="24"/>
      <c r="P6844" s="19"/>
      <c r="Q6844" s="19"/>
      <c r="R6844" s="19"/>
      <c r="U6844" s="27"/>
      <c r="Y6844" s="9" t="s">
        <v>599</v>
      </c>
      <c r="Z6844" s="9" t="s">
        <v>462</v>
      </c>
      <c r="AA6844" s="9" t="s">
        <v>44</v>
      </c>
      <c r="AB6844" s="9">
        <v>30819075</v>
      </c>
      <c r="AC6844" s="9" t="s">
        <v>7619</v>
      </c>
      <c r="AD6844" s="9" t="s">
        <v>225</v>
      </c>
      <c r="AE6844" s="5">
        <f t="shared" si="234"/>
        <v>0</v>
      </c>
      <c r="AF6844" s="5" t="str">
        <f t="shared" si="235"/>
        <v>katA</v>
      </c>
      <c r="AG6844" s="153"/>
      <c r="AH6844" s="153"/>
      <c r="AI6844" t="s">
        <v>195</v>
      </c>
      <c r="AJ6844" t="s">
        <v>340</v>
      </c>
      <c r="AK6844" s="9" t="str">
        <f>VLOOKUP(Y6844,zdroj!D:AJ,33,0)</f>
        <v>katA</v>
      </c>
    </row>
    <row r="6845" spans="8:37" x14ac:dyDescent="0.25">
      <c r="H6845" s="8"/>
      <c r="I6845" s="8"/>
      <c r="N6845" s="23"/>
      <c r="O6845" s="24"/>
      <c r="P6845" s="19"/>
      <c r="Q6845" s="19"/>
      <c r="R6845" s="19"/>
      <c r="U6845" s="27"/>
      <c r="Y6845" s="9" t="s">
        <v>599</v>
      </c>
      <c r="Z6845" s="9" t="s">
        <v>462</v>
      </c>
      <c r="AA6845" s="9" t="s">
        <v>44</v>
      </c>
      <c r="AB6845" s="9">
        <v>5831181</v>
      </c>
      <c r="AC6845" s="9" t="s">
        <v>7620</v>
      </c>
      <c r="AD6845" s="9" t="s">
        <v>225</v>
      </c>
      <c r="AE6845" s="5">
        <f t="shared" si="234"/>
        <v>0</v>
      </c>
      <c r="AF6845" s="5" t="str">
        <f t="shared" si="235"/>
        <v>katA</v>
      </c>
      <c r="AG6845" s="153"/>
      <c r="AH6845" s="153"/>
      <c r="AI6845" t="s">
        <v>195</v>
      </c>
      <c r="AJ6845" t="s">
        <v>340</v>
      </c>
      <c r="AK6845" s="9" t="str">
        <f>VLOOKUP(Y6845,zdroj!D:AJ,33,0)</f>
        <v>katA</v>
      </c>
    </row>
    <row r="6846" spans="8:37" x14ac:dyDescent="0.25">
      <c r="H6846" s="8"/>
      <c r="I6846" s="8"/>
      <c r="N6846" s="23"/>
      <c r="O6846" s="24"/>
      <c r="P6846" s="19"/>
      <c r="Q6846" s="19"/>
      <c r="R6846" s="19"/>
      <c r="U6846" s="27"/>
      <c r="Y6846" s="9" t="s">
        <v>599</v>
      </c>
      <c r="Z6846" s="9" t="s">
        <v>462</v>
      </c>
      <c r="AA6846" s="9" t="s">
        <v>44</v>
      </c>
      <c r="AB6846" s="9">
        <v>5831199</v>
      </c>
      <c r="AC6846" s="9" t="s">
        <v>7621</v>
      </c>
      <c r="AD6846" s="9" t="s">
        <v>225</v>
      </c>
      <c r="AE6846" s="5">
        <f t="shared" si="234"/>
        <v>0</v>
      </c>
      <c r="AF6846" s="5" t="str">
        <f t="shared" si="235"/>
        <v>katA</v>
      </c>
      <c r="AG6846" s="153"/>
      <c r="AH6846" s="153"/>
      <c r="AI6846" t="s">
        <v>195</v>
      </c>
      <c r="AJ6846" t="s">
        <v>340</v>
      </c>
      <c r="AK6846" s="9" t="str">
        <f>VLOOKUP(Y6846,zdroj!D:AJ,33,0)</f>
        <v>katA</v>
      </c>
    </row>
    <row r="6847" spans="8:37" x14ac:dyDescent="0.25">
      <c r="H6847" s="8"/>
      <c r="I6847" s="8"/>
      <c r="N6847" s="23"/>
      <c r="O6847" s="24"/>
      <c r="P6847" s="19"/>
      <c r="Q6847" s="19"/>
      <c r="R6847" s="19"/>
      <c r="U6847" s="27"/>
      <c r="Y6847" s="9" t="s">
        <v>599</v>
      </c>
      <c r="Z6847" s="9" t="s">
        <v>462</v>
      </c>
      <c r="AA6847" s="9" t="s">
        <v>44</v>
      </c>
      <c r="AB6847" s="9">
        <v>5831202</v>
      </c>
      <c r="AC6847" s="9" t="s">
        <v>7622</v>
      </c>
      <c r="AD6847" s="9" t="s">
        <v>225</v>
      </c>
      <c r="AE6847" s="5">
        <f t="shared" si="234"/>
        <v>0</v>
      </c>
      <c r="AF6847" s="5" t="str">
        <f t="shared" si="235"/>
        <v>katA</v>
      </c>
      <c r="AG6847" s="153"/>
      <c r="AH6847" s="153"/>
      <c r="AI6847" t="s">
        <v>195</v>
      </c>
      <c r="AJ6847" t="s">
        <v>340</v>
      </c>
      <c r="AK6847" s="9" t="str">
        <f>VLOOKUP(Y6847,zdroj!D:AJ,33,0)</f>
        <v>katA</v>
      </c>
    </row>
    <row r="6848" spans="8:37" x14ac:dyDescent="0.25">
      <c r="H6848" s="8"/>
      <c r="I6848" s="8"/>
      <c r="N6848" s="23"/>
      <c r="O6848" s="24"/>
      <c r="P6848" s="19"/>
      <c r="Q6848" s="19"/>
      <c r="R6848" s="19"/>
      <c r="U6848" s="27"/>
      <c r="Y6848" s="9" t="s">
        <v>599</v>
      </c>
      <c r="Z6848" s="9" t="s">
        <v>462</v>
      </c>
      <c r="AA6848" s="9" t="s">
        <v>44</v>
      </c>
      <c r="AB6848" s="9">
        <v>5831041</v>
      </c>
      <c r="AC6848" s="9" t="s">
        <v>7623</v>
      </c>
      <c r="AD6848" s="9" t="s">
        <v>225</v>
      </c>
      <c r="AE6848" s="5">
        <f t="shared" si="234"/>
        <v>0</v>
      </c>
      <c r="AF6848" s="5" t="str">
        <f t="shared" si="235"/>
        <v>katA</v>
      </c>
      <c r="AG6848" s="153"/>
      <c r="AH6848" s="153"/>
      <c r="AI6848" t="s">
        <v>201</v>
      </c>
      <c r="AJ6848" t="s">
        <v>17878</v>
      </c>
      <c r="AK6848" s="9" t="str">
        <f>VLOOKUP(Y6848,zdroj!D:AJ,33,0)</f>
        <v>katA</v>
      </c>
    </row>
    <row r="6849" spans="8:37" x14ac:dyDescent="0.25">
      <c r="H6849" s="8"/>
      <c r="I6849" s="8"/>
      <c r="N6849" s="23"/>
      <c r="O6849" s="24"/>
      <c r="P6849" s="19"/>
      <c r="Q6849" s="19"/>
      <c r="R6849" s="19"/>
      <c r="U6849" s="27"/>
      <c r="Y6849" s="9" t="s">
        <v>599</v>
      </c>
      <c r="Z6849" s="9" t="s">
        <v>462</v>
      </c>
      <c r="AA6849" s="9" t="s">
        <v>44</v>
      </c>
      <c r="AB6849" s="9">
        <v>5831083</v>
      </c>
      <c r="AC6849" s="9" t="s">
        <v>7624</v>
      </c>
      <c r="AD6849" s="9" t="s">
        <v>225</v>
      </c>
      <c r="AE6849" s="5">
        <f t="shared" si="234"/>
        <v>0</v>
      </c>
      <c r="AF6849" s="5" t="str">
        <f t="shared" si="235"/>
        <v>katA</v>
      </c>
      <c r="AG6849" s="153"/>
      <c r="AH6849" s="153"/>
      <c r="AI6849" t="s">
        <v>201</v>
      </c>
      <c r="AJ6849" t="s">
        <v>17878</v>
      </c>
      <c r="AK6849" s="9" t="str">
        <f>VLOOKUP(Y6849,zdroj!D:AJ,33,0)</f>
        <v>katA</v>
      </c>
    </row>
    <row r="6850" spans="8:37" x14ac:dyDescent="0.25">
      <c r="H6850" s="8"/>
      <c r="I6850" s="8"/>
      <c r="N6850" s="23"/>
      <c r="O6850" s="24"/>
      <c r="P6850" s="19"/>
      <c r="Q6850" s="19"/>
      <c r="R6850" s="19"/>
      <c r="U6850" s="27"/>
      <c r="Y6850" s="9" t="s">
        <v>599</v>
      </c>
      <c r="Z6850" s="9" t="s">
        <v>462</v>
      </c>
      <c r="AA6850" s="9" t="s">
        <v>44</v>
      </c>
      <c r="AB6850" s="9">
        <v>26087081</v>
      </c>
      <c r="AC6850" s="9" t="s">
        <v>7625</v>
      </c>
      <c r="AD6850" s="9" t="s">
        <v>225</v>
      </c>
      <c r="AE6850" s="5">
        <f t="shared" si="234"/>
        <v>0</v>
      </c>
      <c r="AF6850" s="5" t="str">
        <f t="shared" si="235"/>
        <v>katA</v>
      </c>
      <c r="AG6850" s="153"/>
      <c r="AH6850" s="153"/>
      <c r="AI6850" t="s">
        <v>201</v>
      </c>
      <c r="AJ6850" t="s">
        <v>17878</v>
      </c>
      <c r="AK6850" s="9" t="str">
        <f>VLOOKUP(Y6850,zdroj!D:AJ,33,0)</f>
        <v>katA</v>
      </c>
    </row>
    <row r="6851" spans="8:37" x14ac:dyDescent="0.25">
      <c r="H6851" s="8"/>
      <c r="I6851" s="8"/>
      <c r="N6851" s="23"/>
      <c r="O6851" s="24"/>
      <c r="P6851" s="19"/>
      <c r="Q6851" s="19"/>
      <c r="R6851" s="19"/>
      <c r="U6851" s="27"/>
      <c r="Y6851" s="9" t="s">
        <v>599</v>
      </c>
      <c r="Z6851" s="9" t="s">
        <v>462</v>
      </c>
      <c r="AA6851" s="9" t="s">
        <v>44</v>
      </c>
      <c r="AB6851" s="9">
        <v>5831091</v>
      </c>
      <c r="AC6851" s="9" t="s">
        <v>7626</v>
      </c>
      <c r="AD6851" s="9" t="s">
        <v>225</v>
      </c>
      <c r="AE6851" s="5">
        <f t="shared" si="234"/>
        <v>0</v>
      </c>
      <c r="AF6851" s="5" t="str">
        <f t="shared" si="235"/>
        <v>katA</v>
      </c>
      <c r="AG6851" s="153"/>
      <c r="AH6851" s="153"/>
      <c r="AI6851" t="s">
        <v>201</v>
      </c>
      <c r="AJ6851" t="s">
        <v>17878</v>
      </c>
      <c r="AK6851" s="9" t="str">
        <f>VLOOKUP(Y6851,zdroj!D:AJ,33,0)</f>
        <v>katA</v>
      </c>
    </row>
    <row r="6852" spans="8:37" x14ac:dyDescent="0.25">
      <c r="H6852" s="8"/>
      <c r="I6852" s="8"/>
      <c r="N6852" s="23"/>
      <c r="O6852" s="24"/>
      <c r="P6852" s="19"/>
      <c r="Q6852" s="19"/>
      <c r="R6852" s="19"/>
      <c r="U6852" s="27"/>
      <c r="Y6852" s="9" t="s">
        <v>599</v>
      </c>
      <c r="Z6852" s="9" t="s">
        <v>462</v>
      </c>
      <c r="AA6852" s="9" t="s">
        <v>44</v>
      </c>
      <c r="AB6852" s="9">
        <v>5831105</v>
      </c>
      <c r="AC6852" s="9" t="s">
        <v>7627</v>
      </c>
      <c r="AD6852" s="9" t="s">
        <v>225</v>
      </c>
      <c r="AE6852" s="5">
        <f t="shared" si="234"/>
        <v>0</v>
      </c>
      <c r="AF6852" s="5" t="str">
        <f t="shared" si="235"/>
        <v>katA</v>
      </c>
      <c r="AG6852" s="153"/>
      <c r="AH6852" s="153"/>
      <c r="AI6852" t="s">
        <v>201</v>
      </c>
      <c r="AJ6852" t="s">
        <v>17878</v>
      </c>
      <c r="AK6852" s="9" t="str">
        <f>VLOOKUP(Y6852,zdroj!D:AJ,33,0)</f>
        <v>katA</v>
      </c>
    </row>
    <row r="6853" spans="8:37" x14ac:dyDescent="0.25">
      <c r="H6853" s="8"/>
      <c r="I6853" s="8"/>
      <c r="N6853" s="23"/>
      <c r="O6853" s="24"/>
      <c r="P6853" s="19"/>
      <c r="Q6853" s="19"/>
      <c r="R6853" s="19"/>
      <c r="U6853" s="27"/>
      <c r="Y6853" s="9" t="s">
        <v>599</v>
      </c>
      <c r="Z6853" s="9" t="s">
        <v>462</v>
      </c>
      <c r="AA6853" s="9" t="s">
        <v>44</v>
      </c>
      <c r="AB6853" s="9">
        <v>25550667</v>
      </c>
      <c r="AC6853" s="9" t="s">
        <v>7628</v>
      </c>
      <c r="AD6853" s="9" t="s">
        <v>225</v>
      </c>
      <c r="AE6853" s="5">
        <f t="shared" si="234"/>
        <v>0</v>
      </c>
      <c r="AF6853" s="5" t="str">
        <f t="shared" si="235"/>
        <v>katA</v>
      </c>
      <c r="AG6853" s="153"/>
      <c r="AH6853" s="153"/>
      <c r="AI6853" t="s">
        <v>201</v>
      </c>
      <c r="AJ6853" t="s">
        <v>17878</v>
      </c>
      <c r="AK6853" s="9" t="str">
        <f>VLOOKUP(Y6853,zdroj!D:AJ,33,0)</f>
        <v>katA</v>
      </c>
    </row>
    <row r="6854" spans="8:37" x14ac:dyDescent="0.25">
      <c r="H6854" s="8"/>
      <c r="I6854" s="8"/>
      <c r="N6854" s="23"/>
      <c r="O6854" s="24"/>
      <c r="P6854" s="19"/>
      <c r="Q6854" s="19"/>
      <c r="R6854" s="19"/>
      <c r="U6854" s="27"/>
      <c r="Y6854" s="9" t="s">
        <v>599</v>
      </c>
      <c r="Z6854" s="9" t="s">
        <v>462</v>
      </c>
      <c r="AA6854" s="9" t="s">
        <v>44</v>
      </c>
      <c r="AB6854" s="9">
        <v>30819024</v>
      </c>
      <c r="AC6854" s="9" t="s">
        <v>7629</v>
      </c>
      <c r="AD6854" s="9" t="s">
        <v>225</v>
      </c>
      <c r="AE6854" s="5">
        <f t="shared" si="234"/>
        <v>0</v>
      </c>
      <c r="AF6854" s="5" t="str">
        <f t="shared" si="235"/>
        <v>katA</v>
      </c>
      <c r="AG6854" s="153"/>
      <c r="AH6854" s="153"/>
      <c r="AI6854" t="s">
        <v>201</v>
      </c>
      <c r="AJ6854" t="s">
        <v>17878</v>
      </c>
      <c r="AK6854" s="9" t="str">
        <f>VLOOKUP(Y6854,zdroj!D:AJ,33,0)</f>
        <v>katA</v>
      </c>
    </row>
    <row r="6855" spans="8:37" x14ac:dyDescent="0.25">
      <c r="H6855" s="8"/>
      <c r="I6855" s="8"/>
      <c r="N6855" s="23"/>
      <c r="O6855" s="24"/>
      <c r="P6855" s="19"/>
      <c r="Q6855" s="19"/>
      <c r="R6855" s="19"/>
      <c r="U6855" s="27"/>
      <c r="Y6855" s="9" t="s">
        <v>599</v>
      </c>
      <c r="Z6855" s="9" t="s">
        <v>462</v>
      </c>
      <c r="AA6855" s="9" t="s">
        <v>44</v>
      </c>
      <c r="AB6855" s="9">
        <v>5831113</v>
      </c>
      <c r="AC6855" s="9" t="s">
        <v>7630</v>
      </c>
      <c r="AD6855" s="9" t="s">
        <v>225</v>
      </c>
      <c r="AE6855" s="5">
        <f t="shared" si="234"/>
        <v>0</v>
      </c>
      <c r="AF6855" s="5" t="str">
        <f t="shared" si="235"/>
        <v>katA</v>
      </c>
      <c r="AG6855" s="153"/>
      <c r="AH6855" s="153"/>
      <c r="AI6855" t="s">
        <v>201</v>
      </c>
      <c r="AJ6855" t="s">
        <v>17878</v>
      </c>
      <c r="AK6855" s="9" t="str">
        <f>VLOOKUP(Y6855,zdroj!D:AJ,33,0)</f>
        <v>katA</v>
      </c>
    </row>
    <row r="6856" spans="8:37" x14ac:dyDescent="0.25">
      <c r="H6856" s="8"/>
      <c r="I6856" s="8"/>
      <c r="N6856" s="23"/>
      <c r="O6856" s="24"/>
      <c r="P6856" s="19"/>
      <c r="Q6856" s="19"/>
      <c r="R6856" s="19"/>
      <c r="U6856" s="27"/>
      <c r="Y6856" s="9" t="s">
        <v>599</v>
      </c>
      <c r="Z6856" s="9" t="s">
        <v>462</v>
      </c>
      <c r="AA6856" s="9" t="s">
        <v>44</v>
      </c>
      <c r="AB6856" s="9">
        <v>26014092</v>
      </c>
      <c r="AC6856" s="9" t="s">
        <v>7631</v>
      </c>
      <c r="AD6856" s="9" t="s">
        <v>225</v>
      </c>
      <c r="AE6856" s="5">
        <f t="shared" si="234"/>
        <v>0</v>
      </c>
      <c r="AF6856" s="5" t="str">
        <f t="shared" si="235"/>
        <v>katA</v>
      </c>
      <c r="AG6856" s="153"/>
      <c r="AH6856" s="153"/>
      <c r="AI6856" t="s">
        <v>201</v>
      </c>
      <c r="AJ6856" t="s">
        <v>17878</v>
      </c>
      <c r="AK6856" s="9" t="str">
        <f>VLOOKUP(Y6856,zdroj!D:AJ,33,0)</f>
        <v>katA</v>
      </c>
    </row>
    <row r="6857" spans="8:37" x14ac:dyDescent="0.25">
      <c r="H6857" s="8"/>
      <c r="I6857" s="8"/>
      <c r="N6857" s="23"/>
      <c r="O6857" s="24"/>
      <c r="P6857" s="19"/>
      <c r="Q6857" s="19"/>
      <c r="R6857" s="19"/>
      <c r="U6857" s="27"/>
      <c r="Y6857" s="9" t="s">
        <v>599</v>
      </c>
      <c r="Z6857" s="9" t="s">
        <v>462</v>
      </c>
      <c r="AA6857" s="9" t="s">
        <v>44</v>
      </c>
      <c r="AB6857" s="9">
        <v>5831121</v>
      </c>
      <c r="AC6857" s="9" t="s">
        <v>7632</v>
      </c>
      <c r="AD6857" s="9" t="s">
        <v>225</v>
      </c>
      <c r="AE6857" s="5">
        <f t="shared" si="234"/>
        <v>0</v>
      </c>
      <c r="AF6857" s="5" t="str">
        <f t="shared" si="235"/>
        <v>katA</v>
      </c>
      <c r="AG6857" s="153"/>
      <c r="AH6857" s="153"/>
      <c r="AI6857" t="s">
        <v>201</v>
      </c>
      <c r="AJ6857" t="s">
        <v>17878</v>
      </c>
      <c r="AK6857" s="9" t="str">
        <f>VLOOKUP(Y6857,zdroj!D:AJ,33,0)</f>
        <v>katA</v>
      </c>
    </row>
    <row r="6858" spans="8:37" x14ac:dyDescent="0.25">
      <c r="H6858" s="8"/>
      <c r="I6858" s="8"/>
      <c r="N6858" s="23"/>
      <c r="O6858" s="24"/>
      <c r="P6858" s="19"/>
      <c r="Q6858" s="19"/>
      <c r="R6858" s="19"/>
      <c r="U6858" s="27"/>
      <c r="Y6858" s="9" t="s">
        <v>599</v>
      </c>
      <c r="Z6858" s="9" t="s">
        <v>462</v>
      </c>
      <c r="AA6858" s="9" t="s">
        <v>44</v>
      </c>
      <c r="AB6858" s="9">
        <v>5831067</v>
      </c>
      <c r="AC6858" s="9" t="s">
        <v>7633</v>
      </c>
      <c r="AD6858" s="9" t="s">
        <v>225</v>
      </c>
      <c r="AE6858" s="5">
        <f t="shared" ref="AE6858:AE6921" si="236">VLOOKUP(Y6858,K:T,10,0)</f>
        <v>0</v>
      </c>
      <c r="AF6858" s="5" t="str">
        <f t="shared" ref="AF6858:AF6921" si="237">IF(AE6858="A",IF(AD6858="katA","katB",AD6858),AD6858)</f>
        <v>katA</v>
      </c>
      <c r="AG6858" s="153"/>
      <c r="AH6858" s="153"/>
      <c r="AI6858" t="s">
        <v>201</v>
      </c>
      <c r="AJ6858" t="s">
        <v>17878</v>
      </c>
      <c r="AK6858" s="9" t="str">
        <f>VLOOKUP(Y6858,zdroj!D:AJ,33,0)</f>
        <v>katA</v>
      </c>
    </row>
    <row r="6859" spans="8:37" x14ac:dyDescent="0.25">
      <c r="H6859" s="8"/>
      <c r="I6859" s="8"/>
      <c r="N6859" s="23"/>
      <c r="O6859" s="24"/>
      <c r="P6859" s="19"/>
      <c r="Q6859" s="19"/>
      <c r="R6859" s="19"/>
      <c r="U6859" s="27"/>
      <c r="Y6859" s="9" t="s">
        <v>599</v>
      </c>
      <c r="Z6859" s="9" t="s">
        <v>462</v>
      </c>
      <c r="AA6859" s="9" t="s">
        <v>44</v>
      </c>
      <c r="AB6859" s="9">
        <v>30819032</v>
      </c>
      <c r="AC6859" s="9" t="s">
        <v>7634</v>
      </c>
      <c r="AD6859" s="9" t="s">
        <v>225</v>
      </c>
      <c r="AE6859" s="5">
        <f t="shared" si="236"/>
        <v>0</v>
      </c>
      <c r="AF6859" s="5" t="str">
        <f t="shared" si="237"/>
        <v>katA</v>
      </c>
      <c r="AG6859" s="153"/>
      <c r="AH6859" s="153"/>
      <c r="AI6859" t="s">
        <v>201</v>
      </c>
      <c r="AJ6859" t="s">
        <v>17878</v>
      </c>
      <c r="AK6859" s="9" t="str">
        <f>VLOOKUP(Y6859,zdroj!D:AJ,33,0)</f>
        <v>katA</v>
      </c>
    </row>
    <row r="6860" spans="8:37" x14ac:dyDescent="0.25">
      <c r="H6860" s="8"/>
      <c r="I6860" s="8"/>
      <c r="N6860" s="23"/>
      <c r="O6860" s="24"/>
      <c r="P6860" s="19"/>
      <c r="Q6860" s="19"/>
      <c r="R6860" s="19"/>
      <c r="U6860" s="27"/>
      <c r="Y6860" s="9" t="s">
        <v>599</v>
      </c>
      <c r="Z6860" s="9" t="s">
        <v>462</v>
      </c>
      <c r="AA6860" s="9" t="s">
        <v>44</v>
      </c>
      <c r="AB6860" s="9">
        <v>40598811</v>
      </c>
      <c r="AC6860" s="9" t="s">
        <v>7635</v>
      </c>
      <c r="AD6860" s="9" t="s">
        <v>225</v>
      </c>
      <c r="AE6860" s="5">
        <f t="shared" si="236"/>
        <v>0</v>
      </c>
      <c r="AF6860" s="5" t="str">
        <f t="shared" si="237"/>
        <v>katA</v>
      </c>
      <c r="AG6860" s="153"/>
      <c r="AH6860" s="153"/>
      <c r="AI6860" t="s">
        <v>201</v>
      </c>
      <c r="AJ6860" t="s">
        <v>17878</v>
      </c>
      <c r="AK6860" s="9" t="str">
        <f>VLOOKUP(Y6860,zdroj!D:AJ,33,0)</f>
        <v>katA</v>
      </c>
    </row>
    <row r="6861" spans="8:37" x14ac:dyDescent="0.25">
      <c r="H6861" s="8"/>
      <c r="I6861" s="8"/>
      <c r="N6861" s="23"/>
      <c r="O6861" s="24"/>
      <c r="P6861" s="19"/>
      <c r="Q6861" s="19"/>
      <c r="R6861" s="19"/>
      <c r="U6861" s="27"/>
      <c r="Y6861" s="9" t="s">
        <v>599</v>
      </c>
      <c r="Z6861" s="9" t="s">
        <v>462</v>
      </c>
      <c r="AA6861" s="9" t="s">
        <v>44</v>
      </c>
      <c r="AB6861" s="9">
        <v>30819041</v>
      </c>
      <c r="AC6861" s="9" t="s">
        <v>7636</v>
      </c>
      <c r="AD6861" s="9" t="s">
        <v>225</v>
      </c>
      <c r="AE6861" s="5">
        <f t="shared" si="236"/>
        <v>0</v>
      </c>
      <c r="AF6861" s="5" t="str">
        <f t="shared" si="237"/>
        <v>katA</v>
      </c>
      <c r="AG6861" s="153"/>
      <c r="AH6861" s="153"/>
      <c r="AI6861" t="s">
        <v>201</v>
      </c>
      <c r="AJ6861" t="s">
        <v>17878</v>
      </c>
      <c r="AK6861" s="9" t="str">
        <f>VLOOKUP(Y6861,zdroj!D:AJ,33,0)</f>
        <v>katA</v>
      </c>
    </row>
    <row r="6862" spans="8:37" x14ac:dyDescent="0.25">
      <c r="H6862" s="8"/>
      <c r="I6862" s="8"/>
      <c r="N6862" s="23"/>
      <c r="O6862" s="24"/>
      <c r="P6862" s="19"/>
      <c r="Q6862" s="19"/>
      <c r="R6862" s="19"/>
      <c r="U6862" s="27"/>
      <c r="Y6862" s="9" t="s">
        <v>599</v>
      </c>
      <c r="Z6862" s="9" t="s">
        <v>462</v>
      </c>
      <c r="AA6862" s="9" t="s">
        <v>44</v>
      </c>
      <c r="AB6862" s="9">
        <v>5831075</v>
      </c>
      <c r="AC6862" s="9" t="s">
        <v>7637</v>
      </c>
      <c r="AD6862" s="9" t="s">
        <v>225</v>
      </c>
      <c r="AE6862" s="5">
        <f t="shared" si="236"/>
        <v>0</v>
      </c>
      <c r="AF6862" s="5" t="str">
        <f t="shared" si="237"/>
        <v>katA</v>
      </c>
      <c r="AG6862" s="153"/>
      <c r="AH6862" s="153"/>
      <c r="AI6862" t="s">
        <v>201</v>
      </c>
      <c r="AJ6862" t="s">
        <v>17878</v>
      </c>
      <c r="AK6862" s="9" t="str">
        <f>VLOOKUP(Y6862,zdroj!D:AJ,33,0)</f>
        <v>katA</v>
      </c>
    </row>
    <row r="6863" spans="8:37" x14ac:dyDescent="0.25">
      <c r="H6863" s="8"/>
      <c r="I6863" s="8"/>
      <c r="N6863" s="23"/>
      <c r="O6863" s="24"/>
      <c r="P6863" s="19"/>
      <c r="Q6863" s="19"/>
      <c r="R6863" s="19"/>
      <c r="U6863" s="27"/>
      <c r="Y6863" s="9" t="s">
        <v>600</v>
      </c>
      <c r="Z6863" s="9" t="s">
        <v>462</v>
      </c>
      <c r="AA6863" s="9" t="s">
        <v>237</v>
      </c>
      <c r="AB6863" s="9">
        <v>5831598</v>
      </c>
      <c r="AC6863" s="9" t="s">
        <v>7638</v>
      </c>
      <c r="AD6863" s="9" t="s">
        <v>225</v>
      </c>
      <c r="AE6863" s="5">
        <f t="shared" si="236"/>
        <v>0</v>
      </c>
      <c r="AF6863" s="5" t="str">
        <f t="shared" si="237"/>
        <v>katA</v>
      </c>
      <c r="AG6863" s="153"/>
      <c r="AH6863" s="153"/>
      <c r="AI6863" t="s">
        <v>195</v>
      </c>
      <c r="AJ6863" t="s">
        <v>340</v>
      </c>
      <c r="AK6863" s="9" t="str">
        <f>VLOOKUP(Y6863,zdroj!D:AJ,33,0)</f>
        <v>katA</v>
      </c>
    </row>
    <row r="6864" spans="8:37" x14ac:dyDescent="0.25">
      <c r="H6864" s="8"/>
      <c r="I6864" s="8"/>
      <c r="N6864" s="23"/>
      <c r="O6864" s="24"/>
      <c r="P6864" s="19"/>
      <c r="Q6864" s="19"/>
      <c r="R6864" s="19"/>
      <c r="U6864" s="27"/>
      <c r="Y6864" s="9" t="s">
        <v>600</v>
      </c>
      <c r="Z6864" s="9" t="s">
        <v>462</v>
      </c>
      <c r="AA6864" s="9" t="s">
        <v>237</v>
      </c>
      <c r="AB6864" s="9">
        <v>5831601</v>
      </c>
      <c r="AC6864" s="9" t="s">
        <v>7639</v>
      </c>
      <c r="AD6864" s="9" t="s">
        <v>231</v>
      </c>
      <c r="AE6864" s="5">
        <f t="shared" si="236"/>
        <v>0</v>
      </c>
      <c r="AF6864" s="5" t="str">
        <f t="shared" si="237"/>
        <v>katB</v>
      </c>
      <c r="AG6864" s="153"/>
      <c r="AH6864" s="153"/>
      <c r="AI6864" t="s">
        <v>195</v>
      </c>
      <c r="AJ6864" t="s">
        <v>340</v>
      </c>
      <c r="AK6864" s="9" t="str">
        <f>VLOOKUP(Y6864,zdroj!D:AJ,33,0)</f>
        <v>katA</v>
      </c>
    </row>
    <row r="6865" spans="8:37" x14ac:dyDescent="0.25">
      <c r="H6865" s="8"/>
      <c r="I6865" s="8"/>
      <c r="N6865" s="23"/>
      <c r="O6865" s="24"/>
      <c r="P6865" s="19"/>
      <c r="Q6865" s="19"/>
      <c r="R6865" s="19"/>
      <c r="U6865" s="27"/>
      <c r="Y6865" s="9" t="s">
        <v>600</v>
      </c>
      <c r="Z6865" s="9" t="s">
        <v>462</v>
      </c>
      <c r="AA6865" s="9" t="s">
        <v>237</v>
      </c>
      <c r="AB6865" s="9">
        <v>5831610</v>
      </c>
      <c r="AC6865" s="9" t="s">
        <v>7640</v>
      </c>
      <c r="AD6865" s="9" t="s">
        <v>225</v>
      </c>
      <c r="AE6865" s="5">
        <f t="shared" si="236"/>
        <v>0</v>
      </c>
      <c r="AF6865" s="5" t="str">
        <f t="shared" si="237"/>
        <v>katA</v>
      </c>
      <c r="AG6865" s="153"/>
      <c r="AH6865" s="153"/>
      <c r="AI6865" t="s">
        <v>229</v>
      </c>
      <c r="AJ6865" t="s">
        <v>17878</v>
      </c>
      <c r="AK6865" s="9" t="str">
        <f>VLOOKUP(Y6865,zdroj!D:AJ,33,0)</f>
        <v>katA</v>
      </c>
    </row>
    <row r="6866" spans="8:37" x14ac:dyDescent="0.25">
      <c r="H6866" s="8"/>
      <c r="I6866" s="8"/>
      <c r="N6866" s="23"/>
      <c r="O6866" s="24"/>
      <c r="P6866" s="19"/>
      <c r="Q6866" s="19"/>
      <c r="R6866" s="19"/>
      <c r="U6866" s="27"/>
      <c r="Y6866" s="9" t="s">
        <v>600</v>
      </c>
      <c r="Z6866" s="9" t="s">
        <v>462</v>
      </c>
      <c r="AA6866" s="9" t="s">
        <v>237</v>
      </c>
      <c r="AB6866" s="9">
        <v>5831628</v>
      </c>
      <c r="AC6866" s="9" t="s">
        <v>7641</v>
      </c>
      <c r="AD6866" s="9" t="s">
        <v>225</v>
      </c>
      <c r="AE6866" s="5">
        <f t="shared" si="236"/>
        <v>0</v>
      </c>
      <c r="AF6866" s="5" t="str">
        <f t="shared" si="237"/>
        <v>katA</v>
      </c>
      <c r="AG6866" s="153"/>
      <c r="AH6866" s="153"/>
      <c r="AI6866" t="s">
        <v>195</v>
      </c>
      <c r="AJ6866" t="s">
        <v>340</v>
      </c>
      <c r="AK6866" s="9" t="str">
        <f>VLOOKUP(Y6866,zdroj!D:AJ,33,0)</f>
        <v>katA</v>
      </c>
    </row>
    <row r="6867" spans="8:37" x14ac:dyDescent="0.25">
      <c r="H6867" s="8"/>
      <c r="I6867" s="8"/>
      <c r="N6867" s="23"/>
      <c r="O6867" s="24"/>
      <c r="P6867" s="19"/>
      <c r="Q6867" s="19"/>
      <c r="R6867" s="19"/>
      <c r="U6867" s="27"/>
      <c r="Y6867" s="9" t="s">
        <v>600</v>
      </c>
      <c r="Z6867" s="9" t="s">
        <v>462</v>
      </c>
      <c r="AA6867" s="9" t="s">
        <v>237</v>
      </c>
      <c r="AB6867" s="9">
        <v>30819091</v>
      </c>
      <c r="AC6867" s="9" t="s">
        <v>7642</v>
      </c>
      <c r="AD6867" s="9" t="s">
        <v>225</v>
      </c>
      <c r="AE6867" s="5">
        <f t="shared" si="236"/>
        <v>0</v>
      </c>
      <c r="AF6867" s="5" t="str">
        <f t="shared" si="237"/>
        <v>katA</v>
      </c>
      <c r="AG6867" s="153"/>
      <c r="AH6867" s="153"/>
      <c r="AI6867" t="s">
        <v>195</v>
      </c>
      <c r="AJ6867" t="s">
        <v>340</v>
      </c>
      <c r="AK6867" s="9" t="str">
        <f>VLOOKUP(Y6867,zdroj!D:AJ,33,0)</f>
        <v>katA</v>
      </c>
    </row>
    <row r="6868" spans="8:37" x14ac:dyDescent="0.25">
      <c r="H6868" s="8"/>
      <c r="I6868" s="8"/>
      <c r="N6868" s="23"/>
      <c r="O6868" s="24"/>
      <c r="P6868" s="19"/>
      <c r="Q6868" s="19"/>
      <c r="R6868" s="19"/>
      <c r="U6868" s="27"/>
      <c r="Y6868" s="9" t="s">
        <v>600</v>
      </c>
      <c r="Z6868" s="9" t="s">
        <v>462</v>
      </c>
      <c r="AA6868" s="9" t="s">
        <v>237</v>
      </c>
      <c r="AB6868" s="9">
        <v>5831636</v>
      </c>
      <c r="AC6868" s="9" t="s">
        <v>7643</v>
      </c>
      <c r="AD6868" s="9" t="s">
        <v>225</v>
      </c>
      <c r="AE6868" s="5">
        <f t="shared" si="236"/>
        <v>0</v>
      </c>
      <c r="AF6868" s="5" t="str">
        <f t="shared" si="237"/>
        <v>katA</v>
      </c>
      <c r="AG6868" s="153"/>
      <c r="AH6868" s="153"/>
      <c r="AI6868" t="s">
        <v>201</v>
      </c>
      <c r="AJ6868" t="s">
        <v>17878</v>
      </c>
      <c r="AK6868" s="9" t="str">
        <f>VLOOKUP(Y6868,zdroj!D:AJ,33,0)</f>
        <v>katA</v>
      </c>
    </row>
    <row r="6869" spans="8:37" x14ac:dyDescent="0.25">
      <c r="H6869" s="8"/>
      <c r="I6869" s="8"/>
      <c r="N6869" s="23"/>
      <c r="O6869" s="24"/>
      <c r="P6869" s="19"/>
      <c r="Q6869" s="19"/>
      <c r="R6869" s="19"/>
      <c r="U6869" s="27"/>
      <c r="Y6869" s="9" t="s">
        <v>600</v>
      </c>
      <c r="Z6869" s="9" t="s">
        <v>462</v>
      </c>
      <c r="AA6869" s="9" t="s">
        <v>237</v>
      </c>
      <c r="AB6869" s="9">
        <v>5831431</v>
      </c>
      <c r="AC6869" s="9" t="s">
        <v>7644</v>
      </c>
      <c r="AD6869" s="9" t="s">
        <v>800</v>
      </c>
      <c r="AE6869" s="5">
        <f t="shared" si="236"/>
        <v>0</v>
      </c>
      <c r="AF6869" s="5" t="str">
        <f t="shared" si="237"/>
        <v>Pokryto</v>
      </c>
      <c r="AG6869" s="153"/>
      <c r="AH6869" s="153"/>
      <c r="AI6869" t="s">
        <v>201</v>
      </c>
      <c r="AJ6869" t="s">
        <v>800</v>
      </c>
      <c r="AK6869" s="9" t="str">
        <f>VLOOKUP(Y6869,zdroj!D:AJ,33,0)</f>
        <v>katA</v>
      </c>
    </row>
    <row r="6870" spans="8:37" x14ac:dyDescent="0.25">
      <c r="H6870" s="8"/>
      <c r="I6870" s="8"/>
      <c r="N6870" s="23"/>
      <c r="O6870" s="24"/>
      <c r="P6870" s="19"/>
      <c r="Q6870" s="19"/>
      <c r="R6870" s="19"/>
      <c r="U6870" s="27"/>
      <c r="Y6870" s="9" t="s">
        <v>600</v>
      </c>
      <c r="Z6870" s="9" t="s">
        <v>462</v>
      </c>
      <c r="AA6870" s="9" t="s">
        <v>237</v>
      </c>
      <c r="AB6870" s="9">
        <v>5831482</v>
      </c>
      <c r="AC6870" s="9" t="s">
        <v>7645</v>
      </c>
      <c r="AD6870" s="9" t="s">
        <v>231</v>
      </c>
      <c r="AE6870" s="5">
        <f t="shared" si="236"/>
        <v>0</v>
      </c>
      <c r="AF6870" s="5" t="str">
        <f t="shared" si="237"/>
        <v>katB</v>
      </c>
      <c r="AG6870" s="153"/>
      <c r="AH6870" s="153"/>
      <c r="AI6870" t="s">
        <v>201</v>
      </c>
      <c r="AJ6870" t="s">
        <v>17878</v>
      </c>
      <c r="AK6870" s="9" t="str">
        <f>VLOOKUP(Y6870,zdroj!D:AJ,33,0)</f>
        <v>katA</v>
      </c>
    </row>
    <row r="6871" spans="8:37" x14ac:dyDescent="0.25">
      <c r="H6871" s="8"/>
      <c r="I6871" s="8"/>
      <c r="N6871" s="23"/>
      <c r="O6871" s="24"/>
      <c r="P6871" s="19"/>
      <c r="Q6871" s="19"/>
      <c r="R6871" s="19"/>
      <c r="U6871" s="27"/>
      <c r="Y6871" s="9" t="s">
        <v>600</v>
      </c>
      <c r="Z6871" s="9" t="s">
        <v>462</v>
      </c>
      <c r="AA6871" s="9" t="s">
        <v>237</v>
      </c>
      <c r="AB6871" s="9">
        <v>26681862</v>
      </c>
      <c r="AC6871" s="9" t="s">
        <v>7646</v>
      </c>
      <c r="AD6871" s="9" t="s">
        <v>231</v>
      </c>
      <c r="AE6871" s="5">
        <f t="shared" si="236"/>
        <v>0</v>
      </c>
      <c r="AF6871" s="5" t="str">
        <f t="shared" si="237"/>
        <v>katB</v>
      </c>
      <c r="AG6871" s="153"/>
      <c r="AH6871" s="153"/>
      <c r="AI6871" t="s">
        <v>195</v>
      </c>
      <c r="AJ6871" t="s">
        <v>340</v>
      </c>
      <c r="AK6871" s="9" t="str">
        <f>VLOOKUP(Y6871,zdroj!D:AJ,33,0)</f>
        <v>katA</v>
      </c>
    </row>
    <row r="6872" spans="8:37" x14ac:dyDescent="0.25">
      <c r="H6872" s="8"/>
      <c r="I6872" s="8"/>
      <c r="N6872" s="23"/>
      <c r="O6872" s="24"/>
      <c r="P6872" s="19"/>
      <c r="Q6872" s="19"/>
      <c r="R6872" s="19"/>
      <c r="U6872" s="27"/>
      <c r="Y6872" s="9" t="s">
        <v>600</v>
      </c>
      <c r="Z6872" s="9" t="s">
        <v>462</v>
      </c>
      <c r="AA6872" s="9" t="s">
        <v>237</v>
      </c>
      <c r="AB6872" s="9">
        <v>5831440</v>
      </c>
      <c r="AC6872" s="9" t="s">
        <v>7647</v>
      </c>
      <c r="AD6872" s="9" t="s">
        <v>800</v>
      </c>
      <c r="AE6872" s="5">
        <f t="shared" si="236"/>
        <v>0</v>
      </c>
      <c r="AF6872" s="5" t="str">
        <f t="shared" si="237"/>
        <v>Pokryto</v>
      </c>
      <c r="AG6872" s="153"/>
      <c r="AH6872" s="153"/>
      <c r="AI6872" t="s">
        <v>201</v>
      </c>
      <c r="AJ6872" t="s">
        <v>800</v>
      </c>
      <c r="AK6872" s="9" t="str">
        <f>VLOOKUP(Y6872,zdroj!D:AJ,33,0)</f>
        <v>katA</v>
      </c>
    </row>
    <row r="6873" spans="8:37" x14ac:dyDescent="0.25">
      <c r="H6873" s="8"/>
      <c r="I6873" s="8"/>
      <c r="N6873" s="23"/>
      <c r="O6873" s="24"/>
      <c r="P6873" s="19"/>
      <c r="Q6873" s="19"/>
      <c r="R6873" s="19"/>
      <c r="U6873" s="27"/>
      <c r="Y6873" s="9" t="s">
        <v>600</v>
      </c>
      <c r="Z6873" s="9" t="s">
        <v>462</v>
      </c>
      <c r="AA6873" s="9" t="s">
        <v>237</v>
      </c>
      <c r="AB6873" s="9">
        <v>5831491</v>
      </c>
      <c r="AC6873" s="9" t="s">
        <v>7648</v>
      </c>
      <c r="AD6873" s="9" t="s">
        <v>225</v>
      </c>
      <c r="AE6873" s="5">
        <f t="shared" si="236"/>
        <v>0</v>
      </c>
      <c r="AF6873" s="5" t="str">
        <f t="shared" si="237"/>
        <v>katA</v>
      </c>
      <c r="AG6873" s="153"/>
      <c r="AH6873" s="153"/>
      <c r="AI6873" t="s">
        <v>201</v>
      </c>
      <c r="AJ6873" t="s">
        <v>17878</v>
      </c>
      <c r="AK6873" s="9" t="str">
        <f>VLOOKUP(Y6873,zdroj!D:AJ,33,0)</f>
        <v>katA</v>
      </c>
    </row>
    <row r="6874" spans="8:37" x14ac:dyDescent="0.25">
      <c r="H6874" s="8"/>
      <c r="I6874" s="8"/>
      <c r="N6874" s="23"/>
      <c r="O6874" s="24"/>
      <c r="P6874" s="19"/>
      <c r="Q6874" s="19"/>
      <c r="R6874" s="19"/>
      <c r="U6874" s="27"/>
      <c r="Y6874" s="9" t="s">
        <v>600</v>
      </c>
      <c r="Z6874" s="9" t="s">
        <v>462</v>
      </c>
      <c r="AA6874" s="9" t="s">
        <v>237</v>
      </c>
      <c r="AB6874" s="9">
        <v>5831504</v>
      </c>
      <c r="AC6874" s="9" t="s">
        <v>7649</v>
      </c>
      <c r="AD6874" s="9" t="s">
        <v>225</v>
      </c>
      <c r="AE6874" s="5">
        <f t="shared" si="236"/>
        <v>0</v>
      </c>
      <c r="AF6874" s="5" t="str">
        <f t="shared" si="237"/>
        <v>katA</v>
      </c>
      <c r="AG6874" s="153"/>
      <c r="AH6874" s="153"/>
      <c r="AI6874" t="s">
        <v>201</v>
      </c>
      <c r="AJ6874" t="s">
        <v>17878</v>
      </c>
      <c r="AK6874" s="9" t="str">
        <f>VLOOKUP(Y6874,zdroj!D:AJ,33,0)</f>
        <v>katA</v>
      </c>
    </row>
    <row r="6875" spans="8:37" x14ac:dyDescent="0.25">
      <c r="H6875" s="8"/>
      <c r="I6875" s="8"/>
      <c r="N6875" s="23"/>
      <c r="O6875" s="24"/>
      <c r="P6875" s="19"/>
      <c r="Q6875" s="19"/>
      <c r="R6875" s="19"/>
      <c r="U6875" s="27"/>
      <c r="Y6875" s="9" t="s">
        <v>600</v>
      </c>
      <c r="Z6875" s="9" t="s">
        <v>462</v>
      </c>
      <c r="AA6875" s="9" t="s">
        <v>237</v>
      </c>
      <c r="AB6875" s="9">
        <v>5831512</v>
      </c>
      <c r="AC6875" s="9" t="s">
        <v>7650</v>
      </c>
      <c r="AD6875" s="9" t="s">
        <v>225</v>
      </c>
      <c r="AE6875" s="5">
        <f t="shared" si="236"/>
        <v>0</v>
      </c>
      <c r="AF6875" s="5" t="str">
        <f t="shared" si="237"/>
        <v>katA</v>
      </c>
      <c r="AG6875" s="153"/>
      <c r="AH6875" s="153"/>
      <c r="AI6875" t="s">
        <v>201</v>
      </c>
      <c r="AJ6875" t="s">
        <v>17878</v>
      </c>
      <c r="AK6875" s="9" t="str">
        <f>VLOOKUP(Y6875,zdroj!D:AJ,33,0)</f>
        <v>katA</v>
      </c>
    </row>
    <row r="6876" spans="8:37" x14ac:dyDescent="0.25">
      <c r="H6876" s="8"/>
      <c r="I6876" s="8"/>
      <c r="N6876" s="23"/>
      <c r="O6876" s="24"/>
      <c r="P6876" s="19"/>
      <c r="Q6876" s="19"/>
      <c r="R6876" s="19"/>
      <c r="U6876" s="27"/>
      <c r="Y6876" s="9" t="s">
        <v>600</v>
      </c>
      <c r="Z6876" s="9" t="s">
        <v>462</v>
      </c>
      <c r="AA6876" s="9" t="s">
        <v>237</v>
      </c>
      <c r="AB6876" s="9">
        <v>30819083</v>
      </c>
      <c r="AC6876" s="9" t="s">
        <v>7651</v>
      </c>
      <c r="AD6876" s="9" t="s">
        <v>800</v>
      </c>
      <c r="AE6876" s="5">
        <f t="shared" si="236"/>
        <v>0</v>
      </c>
      <c r="AF6876" s="5" t="str">
        <f t="shared" si="237"/>
        <v>Pokryto</v>
      </c>
      <c r="AG6876" s="153"/>
      <c r="AH6876" s="153"/>
      <c r="AI6876" t="s">
        <v>195</v>
      </c>
      <c r="AJ6876" t="s">
        <v>800</v>
      </c>
      <c r="AK6876" s="9" t="str">
        <f>VLOOKUP(Y6876,zdroj!D:AJ,33,0)</f>
        <v>katA</v>
      </c>
    </row>
    <row r="6877" spans="8:37" x14ac:dyDescent="0.25">
      <c r="H6877" s="8"/>
      <c r="I6877" s="8"/>
      <c r="N6877" s="23"/>
      <c r="O6877" s="24"/>
      <c r="P6877" s="19"/>
      <c r="Q6877" s="19"/>
      <c r="R6877" s="19"/>
      <c r="U6877" s="27"/>
      <c r="Y6877" s="9" t="s">
        <v>600</v>
      </c>
      <c r="Z6877" s="9" t="s">
        <v>462</v>
      </c>
      <c r="AA6877" s="9" t="s">
        <v>237</v>
      </c>
      <c r="AB6877" s="9">
        <v>40070611</v>
      </c>
      <c r="AC6877" s="9" t="s">
        <v>7652</v>
      </c>
      <c r="AD6877" s="9" t="s">
        <v>225</v>
      </c>
      <c r="AE6877" s="5">
        <f t="shared" si="236"/>
        <v>0</v>
      </c>
      <c r="AF6877" s="5" t="str">
        <f t="shared" si="237"/>
        <v>katA</v>
      </c>
      <c r="AG6877" s="153"/>
      <c r="AH6877" s="153"/>
      <c r="AI6877" t="s">
        <v>201</v>
      </c>
      <c r="AJ6877" t="s">
        <v>17878</v>
      </c>
      <c r="AK6877" s="9" t="str">
        <f>VLOOKUP(Y6877,zdroj!D:AJ,33,0)</f>
        <v>katA</v>
      </c>
    </row>
    <row r="6878" spans="8:37" x14ac:dyDescent="0.25">
      <c r="H6878" s="8"/>
      <c r="I6878" s="8"/>
      <c r="N6878" s="23"/>
      <c r="O6878" s="24"/>
      <c r="P6878" s="19"/>
      <c r="Q6878" s="19"/>
      <c r="R6878" s="19"/>
      <c r="U6878" s="27"/>
      <c r="Y6878" s="9" t="s">
        <v>600</v>
      </c>
      <c r="Z6878" s="9" t="s">
        <v>462</v>
      </c>
      <c r="AA6878" s="9" t="s">
        <v>237</v>
      </c>
      <c r="AB6878" s="9">
        <v>5831539</v>
      </c>
      <c r="AC6878" s="9" t="s">
        <v>7653</v>
      </c>
      <c r="AD6878" s="9" t="s">
        <v>225</v>
      </c>
      <c r="AE6878" s="5">
        <f t="shared" si="236"/>
        <v>0</v>
      </c>
      <c r="AF6878" s="5" t="str">
        <f t="shared" si="237"/>
        <v>katA</v>
      </c>
      <c r="AG6878" s="153"/>
      <c r="AH6878" s="153"/>
      <c r="AI6878" t="s">
        <v>201</v>
      </c>
      <c r="AJ6878" t="s">
        <v>17878</v>
      </c>
      <c r="AK6878" s="9" t="str">
        <f>VLOOKUP(Y6878,zdroj!D:AJ,33,0)</f>
        <v>katA</v>
      </c>
    </row>
    <row r="6879" spans="8:37" x14ac:dyDescent="0.25">
      <c r="H6879" s="8"/>
      <c r="I6879" s="8"/>
      <c r="N6879" s="23"/>
      <c r="O6879" s="24"/>
      <c r="P6879" s="19"/>
      <c r="Q6879" s="19"/>
      <c r="R6879" s="19"/>
      <c r="U6879" s="27"/>
      <c r="Y6879" s="9" t="s">
        <v>600</v>
      </c>
      <c r="Z6879" s="9" t="s">
        <v>462</v>
      </c>
      <c r="AA6879" s="9" t="s">
        <v>237</v>
      </c>
      <c r="AB6879" s="9">
        <v>5831547</v>
      </c>
      <c r="AC6879" s="9" t="s">
        <v>7654</v>
      </c>
      <c r="AD6879" s="9" t="s">
        <v>225</v>
      </c>
      <c r="AE6879" s="5">
        <f t="shared" si="236"/>
        <v>0</v>
      </c>
      <c r="AF6879" s="5" t="str">
        <f t="shared" si="237"/>
        <v>katA</v>
      </c>
      <c r="AG6879" s="153"/>
      <c r="AH6879" s="153"/>
      <c r="AI6879" t="s">
        <v>201</v>
      </c>
      <c r="AJ6879" t="s">
        <v>17878</v>
      </c>
      <c r="AK6879" s="9" t="str">
        <f>VLOOKUP(Y6879,zdroj!D:AJ,33,0)</f>
        <v>katA</v>
      </c>
    </row>
    <row r="6880" spans="8:37" x14ac:dyDescent="0.25">
      <c r="H6880" s="8"/>
      <c r="I6880" s="8"/>
      <c r="N6880" s="23"/>
      <c r="O6880" s="24"/>
      <c r="P6880" s="19"/>
      <c r="Q6880" s="19"/>
      <c r="R6880" s="19"/>
      <c r="U6880" s="27"/>
      <c r="Y6880" s="9" t="s">
        <v>600</v>
      </c>
      <c r="Z6880" s="9" t="s">
        <v>462</v>
      </c>
      <c r="AA6880" s="9" t="s">
        <v>237</v>
      </c>
      <c r="AB6880" s="9">
        <v>5831458</v>
      </c>
      <c r="AC6880" s="9" t="s">
        <v>7655</v>
      </c>
      <c r="AD6880" s="9" t="s">
        <v>800</v>
      </c>
      <c r="AE6880" s="5">
        <f t="shared" si="236"/>
        <v>0</v>
      </c>
      <c r="AF6880" s="5" t="str">
        <f t="shared" si="237"/>
        <v>Pokryto</v>
      </c>
      <c r="AG6880" s="153"/>
      <c r="AH6880" s="153"/>
      <c r="AI6880" t="s">
        <v>201</v>
      </c>
      <c r="AJ6880" t="s">
        <v>800</v>
      </c>
      <c r="AK6880" s="9" t="str">
        <f>VLOOKUP(Y6880,zdroj!D:AJ,33,0)</f>
        <v>katA</v>
      </c>
    </row>
    <row r="6881" spans="8:37" x14ac:dyDescent="0.25">
      <c r="H6881" s="8"/>
      <c r="I6881" s="8"/>
      <c r="N6881" s="23"/>
      <c r="O6881" s="24"/>
      <c r="P6881" s="19"/>
      <c r="Q6881" s="19"/>
      <c r="R6881" s="19"/>
      <c r="U6881" s="27"/>
      <c r="Y6881" s="9" t="s">
        <v>600</v>
      </c>
      <c r="Z6881" s="9" t="s">
        <v>462</v>
      </c>
      <c r="AA6881" s="9" t="s">
        <v>237</v>
      </c>
      <c r="AB6881" s="9">
        <v>5831555</v>
      </c>
      <c r="AC6881" s="9" t="s">
        <v>7656</v>
      </c>
      <c r="AD6881" s="9" t="s">
        <v>225</v>
      </c>
      <c r="AE6881" s="5">
        <f t="shared" si="236"/>
        <v>0</v>
      </c>
      <c r="AF6881" s="5" t="str">
        <f t="shared" si="237"/>
        <v>katA</v>
      </c>
      <c r="AG6881" s="153"/>
      <c r="AH6881" s="153"/>
      <c r="AI6881" t="s">
        <v>201</v>
      </c>
      <c r="AJ6881" t="s">
        <v>17878</v>
      </c>
      <c r="AK6881" s="9" t="str">
        <f>VLOOKUP(Y6881,zdroj!D:AJ,33,0)</f>
        <v>katA</v>
      </c>
    </row>
    <row r="6882" spans="8:37" x14ac:dyDescent="0.25">
      <c r="H6882" s="8"/>
      <c r="I6882" s="8"/>
      <c r="N6882" s="23"/>
      <c r="O6882" s="24"/>
      <c r="P6882" s="19"/>
      <c r="Q6882" s="19"/>
      <c r="R6882" s="19"/>
      <c r="U6882" s="27"/>
      <c r="Y6882" s="9" t="s">
        <v>600</v>
      </c>
      <c r="Z6882" s="9" t="s">
        <v>462</v>
      </c>
      <c r="AA6882" s="9" t="s">
        <v>237</v>
      </c>
      <c r="AB6882" s="9">
        <v>5831563</v>
      </c>
      <c r="AC6882" s="9" t="s">
        <v>7657</v>
      </c>
      <c r="AD6882" s="9" t="s">
        <v>225</v>
      </c>
      <c r="AE6882" s="5">
        <f t="shared" si="236"/>
        <v>0</v>
      </c>
      <c r="AF6882" s="5" t="str">
        <f t="shared" si="237"/>
        <v>katA</v>
      </c>
      <c r="AG6882" s="153"/>
      <c r="AH6882" s="153"/>
      <c r="AI6882" t="s">
        <v>201</v>
      </c>
      <c r="AJ6882" t="s">
        <v>17878</v>
      </c>
      <c r="AK6882" s="9" t="str">
        <f>VLOOKUP(Y6882,zdroj!D:AJ,33,0)</f>
        <v>katA</v>
      </c>
    </row>
    <row r="6883" spans="8:37" x14ac:dyDescent="0.25">
      <c r="H6883" s="8"/>
      <c r="I6883" s="8"/>
      <c r="N6883" s="23"/>
      <c r="O6883" s="24"/>
      <c r="P6883" s="19"/>
      <c r="Q6883" s="19"/>
      <c r="R6883" s="19"/>
      <c r="U6883" s="27"/>
      <c r="Y6883" s="9" t="s">
        <v>600</v>
      </c>
      <c r="Z6883" s="9" t="s">
        <v>462</v>
      </c>
      <c r="AA6883" s="9" t="s">
        <v>237</v>
      </c>
      <c r="AB6883" s="9">
        <v>5831571</v>
      </c>
      <c r="AC6883" s="9" t="s">
        <v>7658</v>
      </c>
      <c r="AD6883" s="9" t="s">
        <v>225</v>
      </c>
      <c r="AE6883" s="5">
        <f t="shared" si="236"/>
        <v>0</v>
      </c>
      <c r="AF6883" s="5" t="str">
        <f t="shared" si="237"/>
        <v>katA</v>
      </c>
      <c r="AG6883" s="153"/>
      <c r="AH6883" s="153"/>
      <c r="AI6883" t="s">
        <v>201</v>
      </c>
      <c r="AJ6883" t="s">
        <v>17878</v>
      </c>
      <c r="AK6883" s="9" t="str">
        <f>VLOOKUP(Y6883,zdroj!D:AJ,33,0)</f>
        <v>katA</v>
      </c>
    </row>
    <row r="6884" spans="8:37" x14ac:dyDescent="0.25">
      <c r="H6884" s="8"/>
      <c r="I6884" s="8"/>
      <c r="N6884" s="23"/>
      <c r="O6884" s="24"/>
      <c r="P6884" s="19"/>
      <c r="Q6884" s="19"/>
      <c r="R6884" s="19"/>
      <c r="U6884" s="27"/>
      <c r="Y6884" s="9" t="s">
        <v>600</v>
      </c>
      <c r="Z6884" s="9" t="s">
        <v>462</v>
      </c>
      <c r="AA6884" s="9" t="s">
        <v>237</v>
      </c>
      <c r="AB6884" s="9">
        <v>5831466</v>
      </c>
      <c r="AC6884" s="9" t="s">
        <v>7659</v>
      </c>
      <c r="AD6884" s="9" t="s">
        <v>800</v>
      </c>
      <c r="AE6884" s="5">
        <f t="shared" si="236"/>
        <v>0</v>
      </c>
      <c r="AF6884" s="5" t="str">
        <f t="shared" si="237"/>
        <v>Pokryto</v>
      </c>
      <c r="AG6884" s="153"/>
      <c r="AH6884" s="153"/>
      <c r="AI6884" t="s">
        <v>201</v>
      </c>
      <c r="AJ6884" t="s">
        <v>800</v>
      </c>
      <c r="AK6884" s="9" t="str">
        <f>VLOOKUP(Y6884,zdroj!D:AJ,33,0)</f>
        <v>katA</v>
      </c>
    </row>
    <row r="6885" spans="8:37" x14ac:dyDescent="0.25">
      <c r="H6885" s="8"/>
      <c r="I6885" s="8"/>
      <c r="N6885" s="23"/>
      <c r="O6885" s="24"/>
      <c r="P6885" s="19"/>
      <c r="Q6885" s="19"/>
      <c r="R6885" s="19"/>
      <c r="U6885" s="27"/>
      <c r="Y6885" s="9" t="s">
        <v>600</v>
      </c>
      <c r="Z6885" s="9" t="s">
        <v>462</v>
      </c>
      <c r="AA6885" s="9" t="s">
        <v>237</v>
      </c>
      <c r="AB6885" s="9">
        <v>5831580</v>
      </c>
      <c r="AC6885" s="9" t="s">
        <v>7660</v>
      </c>
      <c r="AD6885" s="9" t="s">
        <v>800</v>
      </c>
      <c r="AE6885" s="5">
        <f t="shared" si="236"/>
        <v>0</v>
      </c>
      <c r="AF6885" s="5" t="str">
        <f t="shared" si="237"/>
        <v>Pokryto</v>
      </c>
      <c r="AG6885" s="153"/>
      <c r="AH6885" s="153"/>
      <c r="AI6885" t="s">
        <v>201</v>
      </c>
      <c r="AJ6885" t="s">
        <v>800</v>
      </c>
      <c r="AK6885" s="9" t="str">
        <f>VLOOKUP(Y6885,zdroj!D:AJ,33,0)</f>
        <v>katA</v>
      </c>
    </row>
    <row r="6886" spans="8:37" x14ac:dyDescent="0.25">
      <c r="H6886" s="8"/>
      <c r="I6886" s="8"/>
      <c r="N6886" s="23"/>
      <c r="O6886" s="24"/>
      <c r="P6886" s="19"/>
      <c r="Q6886" s="19"/>
      <c r="R6886" s="19"/>
      <c r="U6886" s="27"/>
      <c r="Y6886" s="9" t="s">
        <v>601</v>
      </c>
      <c r="Z6886" s="9" t="s">
        <v>462</v>
      </c>
      <c r="AA6886" s="9" t="s">
        <v>198</v>
      </c>
      <c r="AB6886" s="9">
        <v>30819202</v>
      </c>
      <c r="AC6886" s="9" t="s">
        <v>7661</v>
      </c>
      <c r="AD6886" s="9" t="s">
        <v>231</v>
      </c>
      <c r="AE6886" s="5">
        <f t="shared" si="236"/>
        <v>0</v>
      </c>
      <c r="AF6886" s="5" t="str">
        <f t="shared" si="237"/>
        <v>katB</v>
      </c>
      <c r="AG6886" s="153"/>
      <c r="AH6886" s="153"/>
      <c r="AI6886" t="s">
        <v>195</v>
      </c>
      <c r="AJ6886" t="s">
        <v>340</v>
      </c>
      <c r="AK6886" s="9" t="str">
        <f>VLOOKUP(Y6886,zdroj!D:AJ,33,0)</f>
        <v>katB</v>
      </c>
    </row>
    <row r="6887" spans="8:37" x14ac:dyDescent="0.25">
      <c r="H6887" s="8"/>
      <c r="I6887" s="8"/>
      <c r="N6887" s="23"/>
      <c r="O6887" s="24"/>
      <c r="P6887" s="19"/>
      <c r="Q6887" s="19"/>
      <c r="R6887" s="19"/>
      <c r="U6887" s="27"/>
      <c r="Y6887" s="9" t="s">
        <v>601</v>
      </c>
      <c r="Z6887" s="9" t="s">
        <v>462</v>
      </c>
      <c r="AA6887" s="9" t="s">
        <v>198</v>
      </c>
      <c r="AB6887" s="9">
        <v>84627620</v>
      </c>
      <c r="AC6887" s="9" t="s">
        <v>7662</v>
      </c>
      <c r="AD6887" s="9" t="s">
        <v>231</v>
      </c>
      <c r="AE6887" s="5">
        <f t="shared" si="236"/>
        <v>0</v>
      </c>
      <c r="AF6887" s="5" t="str">
        <f t="shared" si="237"/>
        <v>katB</v>
      </c>
      <c r="AG6887" s="153"/>
      <c r="AH6887" s="153"/>
      <c r="AI6887" t="s">
        <v>236</v>
      </c>
      <c r="AJ6887" t="s">
        <v>17878</v>
      </c>
      <c r="AK6887" s="9" t="str">
        <f>VLOOKUP(Y6887,zdroj!D:AJ,33,0)</f>
        <v>katB</v>
      </c>
    </row>
    <row r="6888" spans="8:37" x14ac:dyDescent="0.25">
      <c r="H6888" s="8"/>
      <c r="I6888" s="8"/>
      <c r="N6888" s="23"/>
      <c r="O6888" s="24"/>
      <c r="P6888" s="19"/>
      <c r="Q6888" s="19"/>
      <c r="R6888" s="19"/>
      <c r="U6888" s="27"/>
      <c r="Y6888" s="9" t="s">
        <v>601</v>
      </c>
      <c r="Z6888" s="9" t="s">
        <v>462</v>
      </c>
      <c r="AA6888" s="9" t="s">
        <v>198</v>
      </c>
      <c r="AB6888" s="9">
        <v>75938464</v>
      </c>
      <c r="AC6888" s="9" t="s">
        <v>7663</v>
      </c>
      <c r="AD6888" s="9" t="s">
        <v>231</v>
      </c>
      <c r="AE6888" s="5">
        <f t="shared" si="236"/>
        <v>0</v>
      </c>
      <c r="AF6888" s="5" t="str">
        <f t="shared" si="237"/>
        <v>katB</v>
      </c>
      <c r="AG6888" s="153"/>
      <c r="AH6888" s="153"/>
      <c r="AI6888" t="s">
        <v>195</v>
      </c>
      <c r="AJ6888" t="s">
        <v>340</v>
      </c>
      <c r="AK6888" s="9" t="str">
        <f>VLOOKUP(Y6888,zdroj!D:AJ,33,0)</f>
        <v>katB</v>
      </c>
    </row>
    <row r="6889" spans="8:37" x14ac:dyDescent="0.25">
      <c r="H6889" s="8"/>
      <c r="I6889" s="8"/>
      <c r="N6889" s="23"/>
      <c r="O6889" s="24"/>
      <c r="P6889" s="19"/>
      <c r="Q6889" s="19"/>
      <c r="R6889" s="19"/>
      <c r="U6889" s="27"/>
      <c r="Y6889" s="9" t="s">
        <v>601</v>
      </c>
      <c r="Z6889" s="9" t="s">
        <v>462</v>
      </c>
      <c r="AA6889" s="9" t="s">
        <v>198</v>
      </c>
      <c r="AB6889" s="9">
        <v>82327271</v>
      </c>
      <c r="AC6889" s="9" t="s">
        <v>7664</v>
      </c>
      <c r="AD6889" s="9" t="s">
        <v>231</v>
      </c>
      <c r="AE6889" s="5">
        <f t="shared" si="236"/>
        <v>0</v>
      </c>
      <c r="AF6889" s="5" t="str">
        <f t="shared" si="237"/>
        <v>katB</v>
      </c>
      <c r="AG6889" s="153"/>
      <c r="AH6889" s="153"/>
      <c r="AI6889" t="s">
        <v>195</v>
      </c>
      <c r="AJ6889" t="s">
        <v>340</v>
      </c>
      <c r="AK6889" s="9" t="str">
        <f>VLOOKUP(Y6889,zdroj!D:AJ,33,0)</f>
        <v>katB</v>
      </c>
    </row>
    <row r="6890" spans="8:37" x14ac:dyDescent="0.25">
      <c r="H6890" s="8"/>
      <c r="I6890" s="8"/>
      <c r="N6890" s="23"/>
      <c r="O6890" s="24"/>
      <c r="P6890" s="19"/>
      <c r="Q6890" s="19"/>
      <c r="R6890" s="19"/>
      <c r="U6890" s="27"/>
      <c r="Y6890" s="9" t="s">
        <v>601</v>
      </c>
      <c r="Z6890" s="9" t="s">
        <v>462</v>
      </c>
      <c r="AA6890" s="9" t="s">
        <v>198</v>
      </c>
      <c r="AB6890" s="9">
        <v>84883553</v>
      </c>
      <c r="AC6890" s="9" t="s">
        <v>7665</v>
      </c>
      <c r="AD6890" s="9" t="s">
        <v>231</v>
      </c>
      <c r="AE6890" s="5">
        <f t="shared" si="236"/>
        <v>0</v>
      </c>
      <c r="AF6890" s="5" t="str">
        <f t="shared" si="237"/>
        <v>katB</v>
      </c>
      <c r="AG6890" s="153"/>
      <c r="AH6890" s="153"/>
      <c r="AI6890" t="s">
        <v>195</v>
      </c>
      <c r="AJ6890" t="s">
        <v>340</v>
      </c>
      <c r="AK6890" s="9" t="str">
        <f>VLOOKUP(Y6890,zdroj!D:AJ,33,0)</f>
        <v>katB</v>
      </c>
    </row>
    <row r="6891" spans="8:37" x14ac:dyDescent="0.25">
      <c r="H6891" s="8"/>
      <c r="I6891" s="8"/>
      <c r="N6891" s="23"/>
      <c r="O6891" s="24"/>
      <c r="P6891" s="19"/>
      <c r="Q6891" s="19"/>
      <c r="R6891" s="19"/>
      <c r="U6891" s="27"/>
      <c r="Y6891" s="9" t="s">
        <v>601</v>
      </c>
      <c r="Z6891" s="9" t="s">
        <v>462</v>
      </c>
      <c r="AA6891" s="9" t="s">
        <v>198</v>
      </c>
      <c r="AB6891" s="9">
        <v>30819211</v>
      </c>
      <c r="AC6891" s="9" t="s">
        <v>7666</v>
      </c>
      <c r="AD6891" s="9" t="s">
        <v>231</v>
      </c>
      <c r="AE6891" s="5">
        <f t="shared" si="236"/>
        <v>0</v>
      </c>
      <c r="AF6891" s="5" t="str">
        <f t="shared" si="237"/>
        <v>katB</v>
      </c>
      <c r="AG6891" s="153"/>
      <c r="AH6891" s="153"/>
      <c r="AI6891" t="s">
        <v>195</v>
      </c>
      <c r="AJ6891" t="s">
        <v>340</v>
      </c>
      <c r="AK6891" s="9" t="str">
        <f>VLOOKUP(Y6891,zdroj!D:AJ,33,0)</f>
        <v>katB</v>
      </c>
    </row>
    <row r="6892" spans="8:37" x14ac:dyDescent="0.25">
      <c r="H6892" s="8"/>
      <c r="I6892" s="8"/>
      <c r="N6892" s="23"/>
      <c r="O6892" s="24"/>
      <c r="P6892" s="19"/>
      <c r="Q6892" s="19"/>
      <c r="R6892" s="19"/>
      <c r="U6892" s="27"/>
      <c r="Y6892" s="9" t="s">
        <v>601</v>
      </c>
      <c r="Z6892" s="9" t="s">
        <v>462</v>
      </c>
      <c r="AA6892" s="9" t="s">
        <v>198</v>
      </c>
      <c r="AB6892" s="9">
        <v>30819229</v>
      </c>
      <c r="AC6892" s="9" t="s">
        <v>7667</v>
      </c>
      <c r="AD6892" s="9" t="s">
        <v>231</v>
      </c>
      <c r="AE6892" s="5">
        <f t="shared" si="236"/>
        <v>0</v>
      </c>
      <c r="AF6892" s="5" t="str">
        <f t="shared" si="237"/>
        <v>katB</v>
      </c>
      <c r="AG6892" s="153"/>
      <c r="AH6892" s="153"/>
      <c r="AI6892" t="s">
        <v>195</v>
      </c>
      <c r="AJ6892" t="s">
        <v>340</v>
      </c>
      <c r="AK6892" s="9" t="str">
        <f>VLOOKUP(Y6892,zdroj!D:AJ,33,0)</f>
        <v>katB</v>
      </c>
    </row>
    <row r="6893" spans="8:37" x14ac:dyDescent="0.25">
      <c r="H6893" s="8"/>
      <c r="I6893" s="8"/>
      <c r="N6893" s="23"/>
      <c r="O6893" s="24"/>
      <c r="P6893" s="19"/>
      <c r="Q6893" s="19"/>
      <c r="R6893" s="19"/>
      <c r="U6893" s="27"/>
      <c r="Y6893" s="9" t="s">
        <v>601</v>
      </c>
      <c r="Z6893" s="9" t="s">
        <v>462</v>
      </c>
      <c r="AA6893" s="9" t="s">
        <v>198</v>
      </c>
      <c r="AB6893" s="9">
        <v>5832799</v>
      </c>
      <c r="AC6893" s="9" t="s">
        <v>7668</v>
      </c>
      <c r="AD6893" s="9" t="s">
        <v>231</v>
      </c>
      <c r="AE6893" s="5">
        <f t="shared" si="236"/>
        <v>0</v>
      </c>
      <c r="AF6893" s="5" t="str">
        <f t="shared" si="237"/>
        <v>katB</v>
      </c>
      <c r="AG6893" s="153"/>
      <c r="AH6893" s="153"/>
      <c r="AI6893" t="s">
        <v>195</v>
      </c>
      <c r="AJ6893" t="s">
        <v>340</v>
      </c>
      <c r="AK6893" s="9" t="str">
        <f>VLOOKUP(Y6893,zdroj!D:AJ,33,0)</f>
        <v>katB</v>
      </c>
    </row>
    <row r="6894" spans="8:37" x14ac:dyDescent="0.25">
      <c r="H6894" s="8"/>
      <c r="I6894" s="8"/>
      <c r="N6894" s="23"/>
      <c r="O6894" s="24"/>
      <c r="P6894" s="19"/>
      <c r="Q6894" s="19"/>
      <c r="R6894" s="19"/>
      <c r="U6894" s="27"/>
      <c r="Y6894" s="9" t="s">
        <v>601</v>
      </c>
      <c r="Z6894" s="9" t="s">
        <v>462</v>
      </c>
      <c r="AA6894" s="9" t="s">
        <v>198</v>
      </c>
      <c r="AB6894" s="9">
        <v>5832811</v>
      </c>
      <c r="AC6894" s="9" t="s">
        <v>7669</v>
      </c>
      <c r="AD6894" s="9" t="s">
        <v>231</v>
      </c>
      <c r="AE6894" s="5">
        <f t="shared" si="236"/>
        <v>0</v>
      </c>
      <c r="AF6894" s="5" t="str">
        <f t="shared" si="237"/>
        <v>katB</v>
      </c>
      <c r="AG6894" s="153"/>
      <c r="AH6894" s="153"/>
      <c r="AI6894" t="s">
        <v>195</v>
      </c>
      <c r="AJ6894" t="s">
        <v>340</v>
      </c>
      <c r="AK6894" s="9" t="str">
        <f>VLOOKUP(Y6894,zdroj!D:AJ,33,0)</f>
        <v>katB</v>
      </c>
    </row>
    <row r="6895" spans="8:37" x14ac:dyDescent="0.25">
      <c r="H6895" s="8"/>
      <c r="I6895" s="8"/>
      <c r="N6895" s="23"/>
      <c r="O6895" s="24"/>
      <c r="P6895" s="19"/>
      <c r="Q6895" s="19"/>
      <c r="R6895" s="19"/>
      <c r="U6895" s="27"/>
      <c r="Y6895" s="9" t="s">
        <v>601</v>
      </c>
      <c r="Z6895" s="9" t="s">
        <v>462</v>
      </c>
      <c r="AA6895" s="9" t="s">
        <v>198</v>
      </c>
      <c r="AB6895" s="9">
        <v>5832829</v>
      </c>
      <c r="AC6895" s="9" t="s">
        <v>7670</v>
      </c>
      <c r="AD6895" s="9" t="s">
        <v>231</v>
      </c>
      <c r="AE6895" s="5">
        <f t="shared" si="236"/>
        <v>0</v>
      </c>
      <c r="AF6895" s="5" t="str">
        <f t="shared" si="237"/>
        <v>katB</v>
      </c>
      <c r="AG6895" s="153"/>
      <c r="AH6895" s="153"/>
      <c r="AI6895" t="s">
        <v>195</v>
      </c>
      <c r="AJ6895" t="s">
        <v>340</v>
      </c>
      <c r="AK6895" s="9" t="str">
        <f>VLOOKUP(Y6895,zdroj!D:AJ,33,0)</f>
        <v>katB</v>
      </c>
    </row>
    <row r="6896" spans="8:37" x14ac:dyDescent="0.25">
      <c r="H6896" s="8"/>
      <c r="I6896" s="8"/>
      <c r="N6896" s="23"/>
      <c r="O6896" s="24"/>
      <c r="P6896" s="19"/>
      <c r="Q6896" s="19"/>
      <c r="R6896" s="19"/>
      <c r="U6896" s="27"/>
      <c r="Y6896" s="9" t="s">
        <v>601</v>
      </c>
      <c r="Z6896" s="9" t="s">
        <v>462</v>
      </c>
      <c r="AA6896" s="9" t="s">
        <v>198</v>
      </c>
      <c r="AB6896" s="9">
        <v>5832837</v>
      </c>
      <c r="AC6896" s="9" t="s">
        <v>7671</v>
      </c>
      <c r="AD6896" s="9" t="s">
        <v>231</v>
      </c>
      <c r="AE6896" s="5">
        <f t="shared" si="236"/>
        <v>0</v>
      </c>
      <c r="AF6896" s="5" t="str">
        <f t="shared" si="237"/>
        <v>katB</v>
      </c>
      <c r="AG6896" s="153"/>
      <c r="AH6896" s="153"/>
      <c r="AI6896" t="s">
        <v>236</v>
      </c>
      <c r="AJ6896" t="s">
        <v>17878</v>
      </c>
      <c r="AK6896" s="9" t="str">
        <f>VLOOKUP(Y6896,zdroj!D:AJ,33,0)</f>
        <v>katB</v>
      </c>
    </row>
    <row r="6897" spans="8:37" x14ac:dyDescent="0.25">
      <c r="H6897" s="8"/>
      <c r="I6897" s="8"/>
      <c r="N6897" s="23"/>
      <c r="O6897" s="24"/>
      <c r="P6897" s="19"/>
      <c r="Q6897" s="19"/>
      <c r="R6897" s="19"/>
      <c r="U6897" s="27"/>
      <c r="Y6897" s="9" t="s">
        <v>601</v>
      </c>
      <c r="Z6897" s="9" t="s">
        <v>462</v>
      </c>
      <c r="AA6897" s="9" t="s">
        <v>198</v>
      </c>
      <c r="AB6897" s="9">
        <v>5832861</v>
      </c>
      <c r="AC6897" s="9" t="s">
        <v>7672</v>
      </c>
      <c r="AD6897" s="9" t="s">
        <v>231</v>
      </c>
      <c r="AE6897" s="5">
        <f t="shared" si="236"/>
        <v>0</v>
      </c>
      <c r="AF6897" s="5" t="str">
        <f t="shared" si="237"/>
        <v>katB</v>
      </c>
      <c r="AG6897" s="153"/>
      <c r="AH6897" s="153"/>
      <c r="AI6897" t="s">
        <v>195</v>
      </c>
      <c r="AJ6897" t="s">
        <v>340</v>
      </c>
      <c r="AK6897" s="9" t="str">
        <f>VLOOKUP(Y6897,zdroj!D:AJ,33,0)</f>
        <v>katB</v>
      </c>
    </row>
    <row r="6898" spans="8:37" x14ac:dyDescent="0.25">
      <c r="H6898" s="8"/>
      <c r="I6898" s="8"/>
      <c r="N6898" s="23"/>
      <c r="O6898" s="24"/>
      <c r="P6898" s="19"/>
      <c r="Q6898" s="19"/>
      <c r="R6898" s="19"/>
      <c r="U6898" s="27"/>
      <c r="Y6898" s="9" t="s">
        <v>601</v>
      </c>
      <c r="Z6898" s="9" t="s">
        <v>462</v>
      </c>
      <c r="AA6898" s="9" t="s">
        <v>198</v>
      </c>
      <c r="AB6898" s="9">
        <v>5832772</v>
      </c>
      <c r="AC6898" s="9" t="s">
        <v>7673</v>
      </c>
      <c r="AD6898" s="9" t="s">
        <v>231</v>
      </c>
      <c r="AE6898" s="5">
        <f t="shared" si="236"/>
        <v>0</v>
      </c>
      <c r="AF6898" s="5" t="str">
        <f t="shared" si="237"/>
        <v>katB</v>
      </c>
      <c r="AG6898" s="153"/>
      <c r="AH6898" s="153"/>
      <c r="AI6898" t="s">
        <v>201</v>
      </c>
      <c r="AJ6898" t="s">
        <v>17878</v>
      </c>
      <c r="AK6898" s="9" t="str">
        <f>VLOOKUP(Y6898,zdroj!D:AJ,33,0)</f>
        <v>katB</v>
      </c>
    </row>
    <row r="6899" spans="8:37" x14ac:dyDescent="0.25">
      <c r="H6899" s="8"/>
      <c r="I6899" s="8"/>
      <c r="N6899" s="23"/>
      <c r="O6899" s="24"/>
      <c r="P6899" s="19"/>
      <c r="Q6899" s="19"/>
      <c r="R6899" s="19"/>
      <c r="U6899" s="27"/>
      <c r="Y6899" s="9" t="s">
        <v>601</v>
      </c>
      <c r="Z6899" s="9" t="s">
        <v>462</v>
      </c>
      <c r="AA6899" s="9" t="s">
        <v>198</v>
      </c>
      <c r="AB6899" s="9">
        <v>5832845</v>
      </c>
      <c r="AC6899" s="9" t="s">
        <v>7674</v>
      </c>
      <c r="AD6899" s="9" t="s">
        <v>231</v>
      </c>
      <c r="AE6899" s="5">
        <f t="shared" si="236"/>
        <v>0</v>
      </c>
      <c r="AF6899" s="5" t="str">
        <f t="shared" si="237"/>
        <v>katB</v>
      </c>
      <c r="AG6899" s="153"/>
      <c r="AH6899" s="153"/>
      <c r="AI6899" t="s">
        <v>17879</v>
      </c>
      <c r="AJ6899" t="s">
        <v>17878</v>
      </c>
      <c r="AK6899" s="9" t="str">
        <f>VLOOKUP(Y6899,zdroj!D:AJ,33,0)</f>
        <v>katB</v>
      </c>
    </row>
    <row r="6900" spans="8:37" x14ac:dyDescent="0.25">
      <c r="H6900" s="8"/>
      <c r="I6900" s="8"/>
      <c r="N6900" s="23"/>
      <c r="O6900" s="24"/>
      <c r="P6900" s="19"/>
      <c r="Q6900" s="19"/>
      <c r="R6900" s="19"/>
      <c r="U6900" s="27"/>
      <c r="Y6900" s="9" t="s">
        <v>601</v>
      </c>
      <c r="Z6900" s="9" t="s">
        <v>462</v>
      </c>
      <c r="AA6900" s="9" t="s">
        <v>198</v>
      </c>
      <c r="AB6900" s="9">
        <v>80462901</v>
      </c>
      <c r="AC6900" s="9" t="s">
        <v>7675</v>
      </c>
      <c r="AD6900" s="9" t="s">
        <v>231</v>
      </c>
      <c r="AE6900" s="5">
        <f t="shared" si="236"/>
        <v>0</v>
      </c>
      <c r="AF6900" s="5" t="str">
        <f t="shared" si="237"/>
        <v>katB</v>
      </c>
      <c r="AG6900" s="153"/>
      <c r="AH6900" s="153"/>
      <c r="AI6900" t="s">
        <v>17879</v>
      </c>
      <c r="AJ6900" t="s">
        <v>17878</v>
      </c>
      <c r="AK6900" s="9" t="str">
        <f>VLOOKUP(Y6900,zdroj!D:AJ,33,0)</f>
        <v>katB</v>
      </c>
    </row>
    <row r="6901" spans="8:37" x14ac:dyDescent="0.25">
      <c r="H6901" s="8"/>
      <c r="I6901" s="8"/>
      <c r="N6901" s="23"/>
      <c r="O6901" s="24"/>
      <c r="P6901" s="19"/>
      <c r="Q6901" s="19"/>
      <c r="R6901" s="19"/>
      <c r="U6901" s="27"/>
      <c r="Y6901" s="9" t="s">
        <v>601</v>
      </c>
      <c r="Z6901" s="9" t="s">
        <v>462</v>
      </c>
      <c r="AA6901" s="9" t="s">
        <v>198</v>
      </c>
      <c r="AB6901" s="9">
        <v>27028135</v>
      </c>
      <c r="AC6901" s="9" t="s">
        <v>7676</v>
      </c>
      <c r="AD6901" s="9" t="s">
        <v>231</v>
      </c>
      <c r="AE6901" s="5">
        <f t="shared" si="236"/>
        <v>0</v>
      </c>
      <c r="AF6901" s="5" t="str">
        <f t="shared" si="237"/>
        <v>katB</v>
      </c>
      <c r="AG6901" s="153"/>
      <c r="AH6901" s="153"/>
      <c r="AI6901" t="s">
        <v>17879</v>
      </c>
      <c r="AJ6901" t="s">
        <v>17878</v>
      </c>
      <c r="AK6901" s="9" t="str">
        <f>VLOOKUP(Y6901,zdroj!D:AJ,33,0)</f>
        <v>katB</v>
      </c>
    </row>
    <row r="6902" spans="8:37" x14ac:dyDescent="0.25">
      <c r="H6902" s="8"/>
      <c r="I6902" s="8"/>
      <c r="N6902" s="23"/>
      <c r="O6902" s="24"/>
      <c r="P6902" s="19"/>
      <c r="Q6902" s="19"/>
      <c r="R6902" s="19"/>
      <c r="U6902" s="27"/>
      <c r="Y6902" s="9" t="s">
        <v>601</v>
      </c>
      <c r="Z6902" s="9" t="s">
        <v>462</v>
      </c>
      <c r="AA6902" s="9" t="s">
        <v>198</v>
      </c>
      <c r="AB6902" s="9">
        <v>80095283</v>
      </c>
      <c r="AC6902" s="9" t="s">
        <v>7677</v>
      </c>
      <c r="AD6902" s="9" t="s">
        <v>231</v>
      </c>
      <c r="AE6902" s="5">
        <f t="shared" si="236"/>
        <v>0</v>
      </c>
      <c r="AF6902" s="5" t="str">
        <f t="shared" si="237"/>
        <v>katB</v>
      </c>
      <c r="AG6902" s="153"/>
      <c r="AH6902" s="153"/>
      <c r="AI6902" t="s">
        <v>201</v>
      </c>
      <c r="AJ6902" t="s">
        <v>17878</v>
      </c>
      <c r="AK6902" s="9" t="str">
        <f>VLOOKUP(Y6902,zdroj!D:AJ,33,0)</f>
        <v>katB</v>
      </c>
    </row>
    <row r="6903" spans="8:37" x14ac:dyDescent="0.25">
      <c r="H6903" s="8"/>
      <c r="I6903" s="8"/>
      <c r="N6903" s="23"/>
      <c r="O6903" s="24"/>
      <c r="P6903" s="19"/>
      <c r="Q6903" s="19"/>
      <c r="R6903" s="19"/>
      <c r="U6903" s="27"/>
      <c r="Y6903" s="9" t="s">
        <v>601</v>
      </c>
      <c r="Z6903" s="9" t="s">
        <v>462</v>
      </c>
      <c r="AA6903" s="9" t="s">
        <v>198</v>
      </c>
      <c r="AB6903" s="9">
        <v>40599388</v>
      </c>
      <c r="AC6903" s="9" t="s">
        <v>7678</v>
      </c>
      <c r="AD6903" s="9" t="s">
        <v>231</v>
      </c>
      <c r="AE6903" s="5">
        <f t="shared" si="236"/>
        <v>0</v>
      </c>
      <c r="AF6903" s="5" t="str">
        <f t="shared" si="237"/>
        <v>katB</v>
      </c>
      <c r="AG6903" s="153"/>
      <c r="AH6903" s="153"/>
      <c r="AI6903" t="s">
        <v>201</v>
      </c>
      <c r="AJ6903" t="s">
        <v>17878</v>
      </c>
      <c r="AK6903" s="9" t="str">
        <f>VLOOKUP(Y6903,zdroj!D:AJ,33,0)</f>
        <v>katB</v>
      </c>
    </row>
    <row r="6904" spans="8:37" x14ac:dyDescent="0.25">
      <c r="H6904" s="8"/>
      <c r="I6904" s="8"/>
      <c r="N6904" s="23"/>
      <c r="O6904" s="24"/>
      <c r="P6904" s="19"/>
      <c r="Q6904" s="19"/>
      <c r="R6904" s="19"/>
      <c r="U6904" s="27"/>
      <c r="Y6904" s="9" t="s">
        <v>601</v>
      </c>
      <c r="Z6904" s="9" t="s">
        <v>462</v>
      </c>
      <c r="AA6904" s="9" t="s">
        <v>198</v>
      </c>
      <c r="AB6904" s="9">
        <v>30819199</v>
      </c>
      <c r="AC6904" s="9" t="s">
        <v>7679</v>
      </c>
      <c r="AD6904" s="9" t="s">
        <v>231</v>
      </c>
      <c r="AE6904" s="5">
        <f t="shared" si="236"/>
        <v>0</v>
      </c>
      <c r="AF6904" s="5" t="str">
        <f t="shared" si="237"/>
        <v>katB</v>
      </c>
      <c r="AG6904" s="153"/>
      <c r="AH6904" s="153"/>
      <c r="AI6904" t="s">
        <v>201</v>
      </c>
      <c r="AJ6904" t="s">
        <v>17878</v>
      </c>
      <c r="AK6904" s="9" t="str">
        <f>VLOOKUP(Y6904,zdroj!D:AJ,33,0)</f>
        <v>katB</v>
      </c>
    </row>
    <row r="6905" spans="8:37" x14ac:dyDescent="0.25">
      <c r="H6905" s="8"/>
      <c r="I6905" s="8"/>
      <c r="N6905" s="23"/>
      <c r="O6905" s="24"/>
      <c r="P6905" s="19"/>
      <c r="Q6905" s="19"/>
      <c r="R6905" s="19"/>
      <c r="U6905" s="27"/>
      <c r="Y6905" s="9" t="s">
        <v>601</v>
      </c>
      <c r="Z6905" s="9" t="s">
        <v>462</v>
      </c>
      <c r="AA6905" s="9" t="s">
        <v>198</v>
      </c>
      <c r="AB6905" s="9">
        <v>25912895</v>
      </c>
      <c r="AC6905" s="9" t="s">
        <v>7680</v>
      </c>
      <c r="AD6905" s="9" t="s">
        <v>231</v>
      </c>
      <c r="AE6905" s="5">
        <f t="shared" si="236"/>
        <v>0</v>
      </c>
      <c r="AF6905" s="5" t="str">
        <f t="shared" si="237"/>
        <v>katB</v>
      </c>
      <c r="AG6905" s="153"/>
      <c r="AH6905" s="153"/>
      <c r="AI6905" t="s">
        <v>201</v>
      </c>
      <c r="AJ6905" t="s">
        <v>17878</v>
      </c>
      <c r="AK6905" s="9" t="str">
        <f>VLOOKUP(Y6905,zdroj!D:AJ,33,0)</f>
        <v>katB</v>
      </c>
    </row>
    <row r="6906" spans="8:37" x14ac:dyDescent="0.25">
      <c r="H6906" s="8"/>
      <c r="I6906" s="8"/>
      <c r="N6906" s="23"/>
      <c r="O6906" s="24"/>
      <c r="P6906" s="19"/>
      <c r="Q6906" s="19"/>
      <c r="R6906" s="19"/>
      <c r="U6906" s="27"/>
      <c r="Y6906" s="9" t="s">
        <v>601</v>
      </c>
      <c r="Z6906" s="9" t="s">
        <v>462</v>
      </c>
      <c r="AA6906" s="9" t="s">
        <v>198</v>
      </c>
      <c r="AB6906" s="9">
        <v>5832781</v>
      </c>
      <c r="AC6906" s="9" t="s">
        <v>7681</v>
      </c>
      <c r="AD6906" s="9" t="s">
        <v>231</v>
      </c>
      <c r="AE6906" s="5">
        <f t="shared" si="236"/>
        <v>0</v>
      </c>
      <c r="AF6906" s="5" t="str">
        <f t="shared" si="237"/>
        <v>katB</v>
      </c>
      <c r="AG6906" s="153"/>
      <c r="AH6906" s="153"/>
      <c r="AI6906" t="s">
        <v>17879</v>
      </c>
      <c r="AJ6906" t="s">
        <v>17878</v>
      </c>
      <c r="AK6906" s="9" t="str">
        <f>VLOOKUP(Y6906,zdroj!D:AJ,33,0)</f>
        <v>katB</v>
      </c>
    </row>
    <row r="6907" spans="8:37" x14ac:dyDescent="0.25">
      <c r="H6907" s="8"/>
      <c r="I6907" s="8"/>
      <c r="N6907" s="23"/>
      <c r="O6907" s="24"/>
      <c r="P6907" s="19"/>
      <c r="Q6907" s="19"/>
      <c r="R6907" s="19"/>
      <c r="U6907" s="27"/>
      <c r="Y6907" s="9" t="s">
        <v>603</v>
      </c>
      <c r="Z6907" s="9" t="s">
        <v>462</v>
      </c>
      <c r="AA6907" s="9" t="s">
        <v>198</v>
      </c>
      <c r="AB6907" s="9">
        <v>8031975</v>
      </c>
      <c r="AC6907" s="9" t="s">
        <v>7682</v>
      </c>
      <c r="AD6907" s="9" t="s">
        <v>231</v>
      </c>
      <c r="AE6907" s="5">
        <f t="shared" si="236"/>
        <v>0</v>
      </c>
      <c r="AF6907" s="5" t="str">
        <f t="shared" si="237"/>
        <v>katB</v>
      </c>
      <c r="AG6907" s="153"/>
      <c r="AH6907" s="153"/>
      <c r="AI6907" t="s">
        <v>195</v>
      </c>
      <c r="AJ6907" t="s">
        <v>340</v>
      </c>
      <c r="AK6907" s="9" t="str">
        <f>VLOOKUP(Y6907,zdroj!D:AJ,33,0)</f>
        <v>katB</v>
      </c>
    </row>
    <row r="6908" spans="8:37" x14ac:dyDescent="0.25">
      <c r="H6908" s="8"/>
      <c r="I6908" s="8"/>
      <c r="N6908" s="23"/>
      <c r="O6908" s="24"/>
      <c r="P6908" s="19"/>
      <c r="Q6908" s="19"/>
      <c r="R6908" s="19"/>
      <c r="U6908" s="27"/>
      <c r="Y6908" s="9" t="s">
        <v>603</v>
      </c>
      <c r="Z6908" s="9" t="s">
        <v>462</v>
      </c>
      <c r="AA6908" s="9" t="s">
        <v>198</v>
      </c>
      <c r="AB6908" s="9">
        <v>8032033</v>
      </c>
      <c r="AC6908" s="9" t="s">
        <v>7683</v>
      </c>
      <c r="AD6908" s="9" t="s">
        <v>231</v>
      </c>
      <c r="AE6908" s="5">
        <f t="shared" si="236"/>
        <v>0</v>
      </c>
      <c r="AF6908" s="5" t="str">
        <f t="shared" si="237"/>
        <v>katB</v>
      </c>
      <c r="AG6908" s="153"/>
      <c r="AH6908" s="153"/>
      <c r="AI6908" t="s">
        <v>195</v>
      </c>
      <c r="AJ6908" t="s">
        <v>340</v>
      </c>
      <c r="AK6908" s="9" t="str">
        <f>VLOOKUP(Y6908,zdroj!D:AJ,33,0)</f>
        <v>katB</v>
      </c>
    </row>
    <row r="6909" spans="8:37" x14ac:dyDescent="0.25">
      <c r="H6909" s="8"/>
      <c r="I6909" s="8"/>
      <c r="N6909" s="23"/>
      <c r="O6909" s="24"/>
      <c r="P6909" s="19"/>
      <c r="Q6909" s="19"/>
      <c r="R6909" s="19"/>
      <c r="U6909" s="27"/>
      <c r="Y6909" s="9" t="s">
        <v>603</v>
      </c>
      <c r="Z6909" s="9" t="s">
        <v>462</v>
      </c>
      <c r="AA6909" s="9" t="s">
        <v>198</v>
      </c>
      <c r="AB6909" s="9">
        <v>8032050</v>
      </c>
      <c r="AC6909" s="9" t="s">
        <v>7684</v>
      </c>
      <c r="AD6909" s="9" t="s">
        <v>231</v>
      </c>
      <c r="AE6909" s="5">
        <f t="shared" si="236"/>
        <v>0</v>
      </c>
      <c r="AF6909" s="5" t="str">
        <f t="shared" si="237"/>
        <v>katB</v>
      </c>
      <c r="AG6909" s="153"/>
      <c r="AH6909" s="153"/>
      <c r="AI6909" t="s">
        <v>195</v>
      </c>
      <c r="AJ6909" t="s">
        <v>340</v>
      </c>
      <c r="AK6909" s="9" t="str">
        <f>VLOOKUP(Y6909,zdroj!D:AJ,33,0)</f>
        <v>katB</v>
      </c>
    </row>
    <row r="6910" spans="8:37" x14ac:dyDescent="0.25">
      <c r="H6910" s="8"/>
      <c r="I6910" s="8"/>
      <c r="N6910" s="23"/>
      <c r="O6910" s="24"/>
      <c r="P6910" s="19"/>
      <c r="Q6910" s="19"/>
      <c r="R6910" s="19"/>
      <c r="U6910" s="27"/>
      <c r="Y6910" s="9" t="s">
        <v>603</v>
      </c>
      <c r="Z6910" s="9" t="s">
        <v>462</v>
      </c>
      <c r="AA6910" s="9" t="s">
        <v>198</v>
      </c>
      <c r="AB6910" s="9">
        <v>8032068</v>
      </c>
      <c r="AC6910" s="9" t="s">
        <v>7685</v>
      </c>
      <c r="AD6910" s="9" t="s">
        <v>231</v>
      </c>
      <c r="AE6910" s="5">
        <f t="shared" si="236"/>
        <v>0</v>
      </c>
      <c r="AF6910" s="5" t="str">
        <f t="shared" si="237"/>
        <v>katB</v>
      </c>
      <c r="AG6910" s="153"/>
      <c r="AH6910" s="153"/>
      <c r="AI6910" t="s">
        <v>195</v>
      </c>
      <c r="AJ6910" t="s">
        <v>340</v>
      </c>
      <c r="AK6910" s="9" t="str">
        <f>VLOOKUP(Y6910,zdroj!D:AJ,33,0)</f>
        <v>katB</v>
      </c>
    </row>
    <row r="6911" spans="8:37" x14ac:dyDescent="0.25">
      <c r="H6911" s="8"/>
      <c r="I6911" s="8"/>
      <c r="N6911" s="23"/>
      <c r="O6911" s="24"/>
      <c r="P6911" s="19"/>
      <c r="Q6911" s="19"/>
      <c r="R6911" s="19"/>
      <c r="U6911" s="27"/>
      <c r="Y6911" s="9" t="s">
        <v>603</v>
      </c>
      <c r="Z6911" s="9" t="s">
        <v>462</v>
      </c>
      <c r="AA6911" s="9" t="s">
        <v>198</v>
      </c>
      <c r="AB6911" s="9">
        <v>8032076</v>
      </c>
      <c r="AC6911" s="9" t="s">
        <v>7686</v>
      </c>
      <c r="AD6911" s="9" t="s">
        <v>231</v>
      </c>
      <c r="AE6911" s="5">
        <f t="shared" si="236"/>
        <v>0</v>
      </c>
      <c r="AF6911" s="5" t="str">
        <f t="shared" si="237"/>
        <v>katB</v>
      </c>
      <c r="AG6911" s="153"/>
      <c r="AH6911" s="153"/>
      <c r="AI6911" t="s">
        <v>195</v>
      </c>
      <c r="AJ6911" t="s">
        <v>340</v>
      </c>
      <c r="AK6911" s="9" t="str">
        <f>VLOOKUP(Y6911,zdroj!D:AJ,33,0)</f>
        <v>katB</v>
      </c>
    </row>
    <row r="6912" spans="8:37" x14ac:dyDescent="0.25">
      <c r="H6912" s="8"/>
      <c r="I6912" s="8"/>
      <c r="N6912" s="23"/>
      <c r="O6912" s="24"/>
      <c r="P6912" s="19"/>
      <c r="Q6912" s="19"/>
      <c r="R6912" s="19"/>
      <c r="U6912" s="27"/>
      <c r="Y6912" s="9" t="s">
        <v>603</v>
      </c>
      <c r="Z6912" s="9" t="s">
        <v>462</v>
      </c>
      <c r="AA6912" s="9" t="s">
        <v>198</v>
      </c>
      <c r="AB6912" s="9">
        <v>27028151</v>
      </c>
      <c r="AC6912" s="9" t="s">
        <v>7687</v>
      </c>
      <c r="AD6912" s="9" t="s">
        <v>231</v>
      </c>
      <c r="AE6912" s="5">
        <f t="shared" si="236"/>
        <v>0</v>
      </c>
      <c r="AF6912" s="5" t="str">
        <f t="shared" si="237"/>
        <v>katB</v>
      </c>
      <c r="AG6912" s="153"/>
      <c r="AH6912" s="153"/>
      <c r="AI6912" t="s">
        <v>195</v>
      </c>
      <c r="AJ6912" t="s">
        <v>340</v>
      </c>
      <c r="AK6912" s="9" t="str">
        <f>VLOOKUP(Y6912,zdroj!D:AJ,33,0)</f>
        <v>katB</v>
      </c>
    </row>
    <row r="6913" spans="8:37" x14ac:dyDescent="0.25">
      <c r="H6913" s="8"/>
      <c r="I6913" s="8"/>
      <c r="N6913" s="23"/>
      <c r="O6913" s="24"/>
      <c r="P6913" s="19"/>
      <c r="Q6913" s="19"/>
      <c r="R6913" s="19"/>
      <c r="U6913" s="27"/>
      <c r="Y6913" s="9" t="s">
        <v>603</v>
      </c>
      <c r="Z6913" s="9" t="s">
        <v>462</v>
      </c>
      <c r="AA6913" s="9" t="s">
        <v>198</v>
      </c>
      <c r="AB6913" s="9">
        <v>31260594</v>
      </c>
      <c r="AC6913" s="9" t="s">
        <v>7688</v>
      </c>
      <c r="AD6913" s="9" t="s">
        <v>231</v>
      </c>
      <c r="AE6913" s="5">
        <f t="shared" si="236"/>
        <v>0</v>
      </c>
      <c r="AF6913" s="5" t="str">
        <f t="shared" si="237"/>
        <v>katB</v>
      </c>
      <c r="AG6913" s="153"/>
      <c r="AH6913" s="153"/>
      <c r="AI6913" t="s">
        <v>195</v>
      </c>
      <c r="AJ6913" t="s">
        <v>340</v>
      </c>
      <c r="AK6913" s="9" t="str">
        <f>VLOOKUP(Y6913,zdroj!D:AJ,33,0)</f>
        <v>katB</v>
      </c>
    </row>
    <row r="6914" spans="8:37" x14ac:dyDescent="0.25">
      <c r="H6914" s="8"/>
      <c r="I6914" s="8"/>
      <c r="N6914" s="23"/>
      <c r="O6914" s="24"/>
      <c r="P6914" s="19"/>
      <c r="Q6914" s="19"/>
      <c r="R6914" s="19"/>
      <c r="U6914" s="27"/>
      <c r="Y6914" s="9" t="s">
        <v>603</v>
      </c>
      <c r="Z6914" s="9" t="s">
        <v>462</v>
      </c>
      <c r="AA6914" s="9" t="s">
        <v>198</v>
      </c>
      <c r="AB6914" s="9">
        <v>8031983</v>
      </c>
      <c r="AC6914" s="9" t="s">
        <v>7689</v>
      </c>
      <c r="AD6914" s="9" t="s">
        <v>231</v>
      </c>
      <c r="AE6914" s="5">
        <f t="shared" si="236"/>
        <v>0</v>
      </c>
      <c r="AF6914" s="5" t="str">
        <f t="shared" si="237"/>
        <v>katB</v>
      </c>
      <c r="AG6914" s="153"/>
      <c r="AH6914" s="153"/>
      <c r="AI6914" t="s">
        <v>195</v>
      </c>
      <c r="AJ6914" t="s">
        <v>340</v>
      </c>
      <c r="AK6914" s="9" t="str">
        <f>VLOOKUP(Y6914,zdroj!D:AJ,33,0)</f>
        <v>katB</v>
      </c>
    </row>
    <row r="6915" spans="8:37" x14ac:dyDescent="0.25">
      <c r="H6915" s="8"/>
      <c r="I6915" s="8"/>
      <c r="N6915" s="23"/>
      <c r="O6915" s="24"/>
      <c r="P6915" s="19"/>
      <c r="Q6915" s="19"/>
      <c r="R6915" s="19"/>
      <c r="U6915" s="27"/>
      <c r="Y6915" s="9" t="s">
        <v>603</v>
      </c>
      <c r="Z6915" s="9" t="s">
        <v>462</v>
      </c>
      <c r="AA6915" s="9" t="s">
        <v>198</v>
      </c>
      <c r="AB6915" s="9">
        <v>8031991</v>
      </c>
      <c r="AC6915" s="9" t="s">
        <v>7690</v>
      </c>
      <c r="AD6915" s="9" t="s">
        <v>231</v>
      </c>
      <c r="AE6915" s="5">
        <f t="shared" si="236"/>
        <v>0</v>
      </c>
      <c r="AF6915" s="5" t="str">
        <f t="shared" si="237"/>
        <v>katB</v>
      </c>
      <c r="AG6915" s="153"/>
      <c r="AH6915" s="153"/>
      <c r="AI6915" t="s">
        <v>195</v>
      </c>
      <c r="AJ6915" t="s">
        <v>340</v>
      </c>
      <c r="AK6915" s="9" t="str">
        <f>VLOOKUP(Y6915,zdroj!D:AJ,33,0)</f>
        <v>katB</v>
      </c>
    </row>
    <row r="6916" spans="8:37" x14ac:dyDescent="0.25">
      <c r="H6916" s="8"/>
      <c r="I6916" s="8"/>
      <c r="N6916" s="23"/>
      <c r="O6916" s="24"/>
      <c r="P6916" s="19"/>
      <c r="Q6916" s="19"/>
      <c r="R6916" s="19"/>
      <c r="U6916" s="27"/>
      <c r="Y6916" s="9" t="s">
        <v>603</v>
      </c>
      <c r="Z6916" s="9" t="s">
        <v>462</v>
      </c>
      <c r="AA6916" s="9" t="s">
        <v>198</v>
      </c>
      <c r="AB6916" s="9">
        <v>8032009</v>
      </c>
      <c r="AC6916" s="9" t="s">
        <v>7691</v>
      </c>
      <c r="AD6916" s="9" t="s">
        <v>231</v>
      </c>
      <c r="AE6916" s="5">
        <f t="shared" si="236"/>
        <v>0</v>
      </c>
      <c r="AF6916" s="5" t="str">
        <f t="shared" si="237"/>
        <v>katB</v>
      </c>
      <c r="AG6916" s="153"/>
      <c r="AH6916" s="153"/>
      <c r="AI6916" t="s">
        <v>195</v>
      </c>
      <c r="AJ6916" t="s">
        <v>340</v>
      </c>
      <c r="AK6916" s="9" t="str">
        <f>VLOOKUP(Y6916,zdroj!D:AJ,33,0)</f>
        <v>katB</v>
      </c>
    </row>
    <row r="6917" spans="8:37" x14ac:dyDescent="0.25">
      <c r="H6917" s="8"/>
      <c r="I6917" s="8"/>
      <c r="N6917" s="23"/>
      <c r="O6917" s="24"/>
      <c r="P6917" s="19"/>
      <c r="Q6917" s="19"/>
      <c r="R6917" s="19"/>
      <c r="U6917" s="27"/>
      <c r="Y6917" s="9" t="s">
        <v>603</v>
      </c>
      <c r="Z6917" s="9" t="s">
        <v>462</v>
      </c>
      <c r="AA6917" s="9" t="s">
        <v>198</v>
      </c>
      <c r="AB6917" s="9">
        <v>8032025</v>
      </c>
      <c r="AC6917" s="9" t="s">
        <v>7692</v>
      </c>
      <c r="AD6917" s="9" t="s">
        <v>231</v>
      </c>
      <c r="AE6917" s="5">
        <f t="shared" si="236"/>
        <v>0</v>
      </c>
      <c r="AF6917" s="5" t="str">
        <f t="shared" si="237"/>
        <v>katB</v>
      </c>
      <c r="AG6917" s="153"/>
      <c r="AH6917" s="153"/>
      <c r="AI6917" t="s">
        <v>195</v>
      </c>
      <c r="AJ6917" t="s">
        <v>340</v>
      </c>
      <c r="AK6917" s="9" t="str">
        <f>VLOOKUP(Y6917,zdroj!D:AJ,33,0)</f>
        <v>katB</v>
      </c>
    </row>
    <row r="6918" spans="8:37" x14ac:dyDescent="0.25">
      <c r="H6918" s="8"/>
      <c r="I6918" s="8"/>
      <c r="N6918" s="23"/>
      <c r="O6918" s="24"/>
      <c r="P6918" s="19"/>
      <c r="Q6918" s="19"/>
      <c r="R6918" s="19"/>
      <c r="U6918" s="27"/>
      <c r="Y6918" s="9" t="s">
        <v>603</v>
      </c>
      <c r="Z6918" s="9" t="s">
        <v>462</v>
      </c>
      <c r="AA6918" s="9" t="s">
        <v>198</v>
      </c>
      <c r="AB6918" s="9">
        <v>27028143</v>
      </c>
      <c r="AC6918" s="9" t="s">
        <v>7693</v>
      </c>
      <c r="AD6918" s="9" t="s">
        <v>231</v>
      </c>
      <c r="AE6918" s="5">
        <f t="shared" si="236"/>
        <v>0</v>
      </c>
      <c r="AF6918" s="5" t="str">
        <f t="shared" si="237"/>
        <v>katB</v>
      </c>
      <c r="AG6918" s="153"/>
      <c r="AH6918" s="153"/>
      <c r="AI6918" t="s">
        <v>229</v>
      </c>
      <c r="AJ6918" t="s">
        <v>17878</v>
      </c>
      <c r="AK6918" s="9" t="str">
        <f>VLOOKUP(Y6918,zdroj!D:AJ,33,0)</f>
        <v>katB</v>
      </c>
    </row>
    <row r="6919" spans="8:37" x14ac:dyDescent="0.25">
      <c r="H6919" s="8"/>
      <c r="I6919" s="8"/>
      <c r="N6919" s="23"/>
      <c r="O6919" s="24"/>
      <c r="P6919" s="19"/>
      <c r="Q6919" s="19"/>
      <c r="R6919" s="19"/>
      <c r="U6919" s="27"/>
      <c r="Y6919" s="9" t="s">
        <v>603</v>
      </c>
      <c r="Z6919" s="9" t="s">
        <v>462</v>
      </c>
      <c r="AA6919" s="9" t="s">
        <v>198</v>
      </c>
      <c r="AB6919" s="9">
        <v>8031843</v>
      </c>
      <c r="AC6919" s="9" t="s">
        <v>7694</v>
      </c>
      <c r="AD6919" s="9" t="s">
        <v>231</v>
      </c>
      <c r="AE6919" s="5">
        <f t="shared" si="236"/>
        <v>0</v>
      </c>
      <c r="AF6919" s="5" t="str">
        <f t="shared" si="237"/>
        <v>katB</v>
      </c>
      <c r="AG6919" s="153"/>
      <c r="AH6919" s="153"/>
      <c r="AI6919" t="s">
        <v>201</v>
      </c>
      <c r="AJ6919" t="s">
        <v>17878</v>
      </c>
      <c r="AK6919" s="9" t="str">
        <f>VLOOKUP(Y6919,zdroj!D:AJ,33,0)</f>
        <v>katB</v>
      </c>
    </row>
    <row r="6920" spans="8:37" x14ac:dyDescent="0.25">
      <c r="H6920" s="8"/>
      <c r="I6920" s="8"/>
      <c r="N6920" s="23"/>
      <c r="O6920" s="24"/>
      <c r="P6920" s="19"/>
      <c r="Q6920" s="19"/>
      <c r="R6920" s="19"/>
      <c r="U6920" s="27"/>
      <c r="Y6920" s="9" t="s">
        <v>603</v>
      </c>
      <c r="Z6920" s="9" t="s">
        <v>462</v>
      </c>
      <c r="AA6920" s="9" t="s">
        <v>198</v>
      </c>
      <c r="AB6920" s="9">
        <v>8031851</v>
      </c>
      <c r="AC6920" s="9" t="s">
        <v>7695</v>
      </c>
      <c r="AD6920" s="9" t="s">
        <v>231</v>
      </c>
      <c r="AE6920" s="5">
        <f t="shared" si="236"/>
        <v>0</v>
      </c>
      <c r="AF6920" s="5" t="str">
        <f t="shared" si="237"/>
        <v>katB</v>
      </c>
      <c r="AG6920" s="153"/>
      <c r="AH6920" s="153"/>
      <c r="AI6920" t="s">
        <v>201</v>
      </c>
      <c r="AJ6920" t="s">
        <v>17878</v>
      </c>
      <c r="AK6920" s="9" t="str">
        <f>VLOOKUP(Y6920,zdroj!D:AJ,33,0)</f>
        <v>katB</v>
      </c>
    </row>
    <row r="6921" spans="8:37" x14ac:dyDescent="0.25">
      <c r="H6921" s="8"/>
      <c r="I6921" s="8"/>
      <c r="N6921" s="23"/>
      <c r="O6921" s="24"/>
      <c r="P6921" s="19"/>
      <c r="Q6921" s="19"/>
      <c r="R6921" s="19"/>
      <c r="U6921" s="27"/>
      <c r="Y6921" s="9" t="s">
        <v>603</v>
      </c>
      <c r="Z6921" s="9" t="s">
        <v>462</v>
      </c>
      <c r="AA6921" s="9" t="s">
        <v>198</v>
      </c>
      <c r="AB6921" s="9">
        <v>8031878</v>
      </c>
      <c r="AC6921" s="9" t="s">
        <v>7696</v>
      </c>
      <c r="AD6921" s="9" t="s">
        <v>231</v>
      </c>
      <c r="AE6921" s="5">
        <f t="shared" si="236"/>
        <v>0</v>
      </c>
      <c r="AF6921" s="5" t="str">
        <f t="shared" si="237"/>
        <v>katB</v>
      </c>
      <c r="AG6921" s="153"/>
      <c r="AH6921" s="153"/>
      <c r="AI6921" t="s">
        <v>201</v>
      </c>
      <c r="AJ6921" t="s">
        <v>17878</v>
      </c>
      <c r="AK6921" s="9" t="str">
        <f>VLOOKUP(Y6921,zdroj!D:AJ,33,0)</f>
        <v>katB</v>
      </c>
    </row>
    <row r="6922" spans="8:37" x14ac:dyDescent="0.25">
      <c r="H6922" s="8"/>
      <c r="I6922" s="8"/>
      <c r="N6922" s="23"/>
      <c r="O6922" s="24"/>
      <c r="P6922" s="19"/>
      <c r="Q6922" s="19"/>
      <c r="R6922" s="19"/>
      <c r="U6922" s="27"/>
      <c r="Y6922" s="9" t="s">
        <v>603</v>
      </c>
      <c r="Z6922" s="9" t="s">
        <v>462</v>
      </c>
      <c r="AA6922" s="9" t="s">
        <v>198</v>
      </c>
      <c r="AB6922" s="9">
        <v>25839624</v>
      </c>
      <c r="AC6922" s="9" t="s">
        <v>7697</v>
      </c>
      <c r="AD6922" s="9" t="s">
        <v>231</v>
      </c>
      <c r="AE6922" s="5">
        <f t="shared" ref="AE6922:AE6985" si="238">VLOOKUP(Y6922,K:T,10,0)</f>
        <v>0</v>
      </c>
      <c r="AF6922" s="5" t="str">
        <f t="shared" ref="AF6922:AF6985" si="239">IF(AE6922="A",IF(AD6922="katA","katB",AD6922),AD6922)</f>
        <v>katB</v>
      </c>
      <c r="AG6922" s="153"/>
      <c r="AH6922" s="153"/>
      <c r="AI6922" t="s">
        <v>201</v>
      </c>
      <c r="AJ6922" t="s">
        <v>17878</v>
      </c>
      <c r="AK6922" s="9" t="str">
        <f>VLOOKUP(Y6922,zdroj!D:AJ,33,0)</f>
        <v>katB</v>
      </c>
    </row>
    <row r="6923" spans="8:37" x14ac:dyDescent="0.25">
      <c r="H6923" s="8"/>
      <c r="I6923" s="8"/>
      <c r="N6923" s="23"/>
      <c r="O6923" s="24"/>
      <c r="P6923" s="19"/>
      <c r="Q6923" s="19"/>
      <c r="R6923" s="19"/>
      <c r="U6923" s="27"/>
      <c r="Y6923" s="9" t="s">
        <v>603</v>
      </c>
      <c r="Z6923" s="9" t="s">
        <v>462</v>
      </c>
      <c r="AA6923" s="9" t="s">
        <v>198</v>
      </c>
      <c r="AB6923" s="9">
        <v>28044991</v>
      </c>
      <c r="AC6923" s="9" t="s">
        <v>7698</v>
      </c>
      <c r="AD6923" s="9" t="s">
        <v>231</v>
      </c>
      <c r="AE6923" s="5">
        <f t="shared" si="238"/>
        <v>0</v>
      </c>
      <c r="AF6923" s="5" t="str">
        <f t="shared" si="239"/>
        <v>katB</v>
      </c>
      <c r="AG6923" s="153"/>
      <c r="AH6923" s="153"/>
      <c r="AI6923" t="s">
        <v>201</v>
      </c>
      <c r="AJ6923" t="s">
        <v>17878</v>
      </c>
      <c r="AK6923" s="9" t="str">
        <f>VLOOKUP(Y6923,zdroj!D:AJ,33,0)</f>
        <v>katB</v>
      </c>
    </row>
    <row r="6924" spans="8:37" x14ac:dyDescent="0.25">
      <c r="H6924" s="8"/>
      <c r="I6924" s="8"/>
      <c r="N6924" s="23"/>
      <c r="O6924" s="24"/>
      <c r="P6924" s="19"/>
      <c r="Q6924" s="19"/>
      <c r="R6924" s="19"/>
      <c r="U6924" s="27"/>
      <c r="Y6924" s="9" t="s">
        <v>603</v>
      </c>
      <c r="Z6924" s="9" t="s">
        <v>462</v>
      </c>
      <c r="AA6924" s="9" t="s">
        <v>198</v>
      </c>
      <c r="AB6924" s="9">
        <v>28084055</v>
      </c>
      <c r="AC6924" s="9" t="s">
        <v>7699</v>
      </c>
      <c r="AD6924" s="9" t="s">
        <v>231</v>
      </c>
      <c r="AE6924" s="5">
        <f t="shared" si="238"/>
        <v>0</v>
      </c>
      <c r="AF6924" s="5" t="str">
        <f t="shared" si="239"/>
        <v>katB</v>
      </c>
      <c r="AG6924" s="153"/>
      <c r="AH6924" s="153"/>
      <c r="AI6924" t="s">
        <v>201</v>
      </c>
      <c r="AJ6924" t="s">
        <v>17878</v>
      </c>
      <c r="AK6924" s="9" t="str">
        <f>VLOOKUP(Y6924,zdroj!D:AJ,33,0)</f>
        <v>katB</v>
      </c>
    </row>
    <row r="6925" spans="8:37" x14ac:dyDescent="0.25">
      <c r="H6925" s="8"/>
      <c r="I6925" s="8"/>
      <c r="N6925" s="23"/>
      <c r="O6925" s="24"/>
      <c r="P6925" s="19"/>
      <c r="Q6925" s="19"/>
      <c r="R6925" s="19"/>
      <c r="U6925" s="27"/>
      <c r="Y6925" s="9" t="s">
        <v>603</v>
      </c>
      <c r="Z6925" s="9" t="s">
        <v>462</v>
      </c>
      <c r="AA6925" s="9" t="s">
        <v>198</v>
      </c>
      <c r="AB6925" s="9">
        <v>40770869</v>
      </c>
      <c r="AC6925" s="9" t="s">
        <v>7700</v>
      </c>
      <c r="AD6925" s="9" t="s">
        <v>231</v>
      </c>
      <c r="AE6925" s="5">
        <f t="shared" si="238"/>
        <v>0</v>
      </c>
      <c r="AF6925" s="5" t="str">
        <f t="shared" si="239"/>
        <v>katB</v>
      </c>
      <c r="AG6925" s="153"/>
      <c r="AH6925" s="153"/>
      <c r="AI6925" t="s">
        <v>201</v>
      </c>
      <c r="AJ6925" t="s">
        <v>17878</v>
      </c>
      <c r="AK6925" s="9" t="str">
        <f>VLOOKUP(Y6925,zdroj!D:AJ,33,0)</f>
        <v>katB</v>
      </c>
    </row>
    <row r="6926" spans="8:37" x14ac:dyDescent="0.25">
      <c r="H6926" s="8"/>
      <c r="I6926" s="8"/>
      <c r="N6926" s="23"/>
      <c r="O6926" s="24"/>
      <c r="P6926" s="19"/>
      <c r="Q6926" s="19"/>
      <c r="R6926" s="19"/>
      <c r="U6926" s="27"/>
      <c r="Y6926" s="9" t="s">
        <v>603</v>
      </c>
      <c r="Z6926" s="9" t="s">
        <v>462</v>
      </c>
      <c r="AA6926" s="9" t="s">
        <v>198</v>
      </c>
      <c r="AB6926" s="9">
        <v>8031886</v>
      </c>
      <c r="AC6926" s="9" t="s">
        <v>7701</v>
      </c>
      <c r="AD6926" s="9" t="s">
        <v>231</v>
      </c>
      <c r="AE6926" s="5">
        <f t="shared" si="238"/>
        <v>0</v>
      </c>
      <c r="AF6926" s="5" t="str">
        <f t="shared" si="239"/>
        <v>katB</v>
      </c>
      <c r="AG6926" s="153"/>
      <c r="AH6926" s="153"/>
      <c r="AI6926" t="s">
        <v>201</v>
      </c>
      <c r="AJ6926" t="s">
        <v>17878</v>
      </c>
      <c r="AK6926" s="9" t="str">
        <f>VLOOKUP(Y6926,zdroj!D:AJ,33,0)</f>
        <v>katB</v>
      </c>
    </row>
    <row r="6927" spans="8:37" x14ac:dyDescent="0.25">
      <c r="H6927" s="8"/>
      <c r="I6927" s="8"/>
      <c r="N6927" s="23"/>
      <c r="O6927" s="24"/>
      <c r="P6927" s="19"/>
      <c r="Q6927" s="19"/>
      <c r="R6927" s="19"/>
      <c r="U6927" s="27"/>
      <c r="Y6927" s="9" t="s">
        <v>603</v>
      </c>
      <c r="Z6927" s="9" t="s">
        <v>462</v>
      </c>
      <c r="AA6927" s="9" t="s">
        <v>198</v>
      </c>
      <c r="AB6927" s="9">
        <v>8031894</v>
      </c>
      <c r="AC6927" s="9" t="s">
        <v>7702</v>
      </c>
      <c r="AD6927" s="9" t="s">
        <v>231</v>
      </c>
      <c r="AE6927" s="5">
        <f t="shared" si="238"/>
        <v>0</v>
      </c>
      <c r="AF6927" s="5" t="str">
        <f t="shared" si="239"/>
        <v>katB</v>
      </c>
      <c r="AG6927" s="153"/>
      <c r="AH6927" s="153"/>
      <c r="AI6927" t="s">
        <v>201</v>
      </c>
      <c r="AJ6927" t="s">
        <v>17878</v>
      </c>
      <c r="AK6927" s="9" t="str">
        <f>VLOOKUP(Y6927,zdroj!D:AJ,33,0)</f>
        <v>katB</v>
      </c>
    </row>
    <row r="6928" spans="8:37" x14ac:dyDescent="0.25">
      <c r="H6928" s="8"/>
      <c r="I6928" s="8"/>
      <c r="N6928" s="23"/>
      <c r="O6928" s="24"/>
      <c r="P6928" s="19"/>
      <c r="Q6928" s="19"/>
      <c r="R6928" s="19"/>
      <c r="U6928" s="27"/>
      <c r="Y6928" s="9" t="s">
        <v>603</v>
      </c>
      <c r="Z6928" s="9" t="s">
        <v>462</v>
      </c>
      <c r="AA6928" s="9" t="s">
        <v>198</v>
      </c>
      <c r="AB6928" s="9">
        <v>8031908</v>
      </c>
      <c r="AC6928" s="9" t="s">
        <v>7703</v>
      </c>
      <c r="AD6928" s="9" t="s">
        <v>231</v>
      </c>
      <c r="AE6928" s="5">
        <f t="shared" si="238"/>
        <v>0</v>
      </c>
      <c r="AF6928" s="5" t="str">
        <f t="shared" si="239"/>
        <v>katB</v>
      </c>
      <c r="AG6928" s="153"/>
      <c r="AH6928" s="153"/>
      <c r="AI6928" t="s">
        <v>201</v>
      </c>
      <c r="AJ6928" t="s">
        <v>17878</v>
      </c>
      <c r="AK6928" s="9" t="str">
        <f>VLOOKUP(Y6928,zdroj!D:AJ,33,0)</f>
        <v>katB</v>
      </c>
    </row>
    <row r="6929" spans="8:37" x14ac:dyDescent="0.25">
      <c r="H6929" s="8"/>
      <c r="I6929" s="8"/>
      <c r="N6929" s="23"/>
      <c r="O6929" s="24"/>
      <c r="P6929" s="19"/>
      <c r="Q6929" s="19"/>
      <c r="R6929" s="19"/>
      <c r="U6929" s="27"/>
      <c r="Y6929" s="9" t="s">
        <v>603</v>
      </c>
      <c r="Z6929" s="9" t="s">
        <v>462</v>
      </c>
      <c r="AA6929" s="9" t="s">
        <v>198</v>
      </c>
      <c r="AB6929" s="9">
        <v>25770993</v>
      </c>
      <c r="AC6929" s="9" t="s">
        <v>7704</v>
      </c>
      <c r="AD6929" s="9" t="s">
        <v>231</v>
      </c>
      <c r="AE6929" s="5">
        <f t="shared" si="238"/>
        <v>0</v>
      </c>
      <c r="AF6929" s="5" t="str">
        <f t="shared" si="239"/>
        <v>katB</v>
      </c>
      <c r="AG6929" s="153"/>
      <c r="AH6929" s="153"/>
      <c r="AI6929" t="s">
        <v>201</v>
      </c>
      <c r="AJ6929" t="s">
        <v>17878</v>
      </c>
      <c r="AK6929" s="9" t="str">
        <f>VLOOKUP(Y6929,zdroj!D:AJ,33,0)</f>
        <v>katB</v>
      </c>
    </row>
    <row r="6930" spans="8:37" x14ac:dyDescent="0.25">
      <c r="H6930" s="8"/>
      <c r="I6930" s="8"/>
      <c r="N6930" s="23"/>
      <c r="O6930" s="24"/>
      <c r="P6930" s="19"/>
      <c r="Q6930" s="19"/>
      <c r="R6930" s="19"/>
      <c r="U6930" s="27"/>
      <c r="Y6930" s="9" t="s">
        <v>603</v>
      </c>
      <c r="Z6930" s="9" t="s">
        <v>462</v>
      </c>
      <c r="AA6930" s="9" t="s">
        <v>198</v>
      </c>
      <c r="AB6930" s="9">
        <v>8031916</v>
      </c>
      <c r="AC6930" s="9" t="s">
        <v>7705</v>
      </c>
      <c r="AD6930" s="9" t="s">
        <v>231</v>
      </c>
      <c r="AE6930" s="5">
        <f t="shared" si="238"/>
        <v>0</v>
      </c>
      <c r="AF6930" s="5" t="str">
        <f t="shared" si="239"/>
        <v>katB</v>
      </c>
      <c r="AG6930" s="153"/>
      <c r="AH6930" s="153"/>
      <c r="AI6930" t="s">
        <v>201</v>
      </c>
      <c r="AJ6930" t="s">
        <v>17878</v>
      </c>
      <c r="AK6930" s="9" t="str">
        <f>VLOOKUP(Y6930,zdroj!D:AJ,33,0)</f>
        <v>katB</v>
      </c>
    </row>
    <row r="6931" spans="8:37" x14ac:dyDescent="0.25">
      <c r="H6931" s="8"/>
      <c r="I6931" s="8"/>
      <c r="N6931" s="23"/>
      <c r="O6931" s="24"/>
      <c r="P6931" s="19"/>
      <c r="Q6931" s="19"/>
      <c r="R6931" s="19"/>
      <c r="U6931" s="27"/>
      <c r="Y6931" s="9" t="s">
        <v>603</v>
      </c>
      <c r="Z6931" s="9" t="s">
        <v>462</v>
      </c>
      <c r="AA6931" s="9" t="s">
        <v>198</v>
      </c>
      <c r="AB6931" s="9">
        <v>8031924</v>
      </c>
      <c r="AC6931" s="9" t="s">
        <v>7706</v>
      </c>
      <c r="AD6931" s="9" t="s">
        <v>231</v>
      </c>
      <c r="AE6931" s="5">
        <f t="shared" si="238"/>
        <v>0</v>
      </c>
      <c r="AF6931" s="5" t="str">
        <f t="shared" si="239"/>
        <v>katB</v>
      </c>
      <c r="AG6931" s="153"/>
      <c r="AH6931" s="153"/>
      <c r="AI6931" t="s">
        <v>201</v>
      </c>
      <c r="AJ6931" t="s">
        <v>17878</v>
      </c>
      <c r="AK6931" s="9" t="str">
        <f>VLOOKUP(Y6931,zdroj!D:AJ,33,0)</f>
        <v>katB</v>
      </c>
    </row>
    <row r="6932" spans="8:37" x14ac:dyDescent="0.25">
      <c r="H6932" s="8"/>
      <c r="I6932" s="8"/>
      <c r="N6932" s="23"/>
      <c r="O6932" s="24"/>
      <c r="P6932" s="19"/>
      <c r="Q6932" s="19"/>
      <c r="R6932" s="19"/>
      <c r="U6932" s="27"/>
      <c r="Y6932" s="9" t="s">
        <v>603</v>
      </c>
      <c r="Z6932" s="9" t="s">
        <v>462</v>
      </c>
      <c r="AA6932" s="9" t="s">
        <v>198</v>
      </c>
      <c r="AB6932" s="9">
        <v>8031932</v>
      </c>
      <c r="AC6932" s="9" t="s">
        <v>7707</v>
      </c>
      <c r="AD6932" s="9" t="s">
        <v>231</v>
      </c>
      <c r="AE6932" s="5">
        <f t="shared" si="238"/>
        <v>0</v>
      </c>
      <c r="AF6932" s="5" t="str">
        <f t="shared" si="239"/>
        <v>katB</v>
      </c>
      <c r="AG6932" s="153"/>
      <c r="AH6932" s="153"/>
      <c r="AI6932" t="s">
        <v>201</v>
      </c>
      <c r="AJ6932" t="s">
        <v>17878</v>
      </c>
      <c r="AK6932" s="9" t="str">
        <f>VLOOKUP(Y6932,zdroj!D:AJ,33,0)</f>
        <v>katB</v>
      </c>
    </row>
    <row r="6933" spans="8:37" x14ac:dyDescent="0.25">
      <c r="H6933" s="8"/>
      <c r="I6933" s="8"/>
      <c r="N6933" s="23"/>
      <c r="O6933" s="24"/>
      <c r="P6933" s="19"/>
      <c r="Q6933" s="19"/>
      <c r="R6933" s="19"/>
      <c r="U6933" s="27"/>
      <c r="Y6933" s="9" t="s">
        <v>603</v>
      </c>
      <c r="Z6933" s="9" t="s">
        <v>462</v>
      </c>
      <c r="AA6933" s="9" t="s">
        <v>198</v>
      </c>
      <c r="AB6933" s="9">
        <v>8031967</v>
      </c>
      <c r="AC6933" s="9" t="s">
        <v>7708</v>
      </c>
      <c r="AD6933" s="9" t="s">
        <v>231</v>
      </c>
      <c r="AE6933" s="5">
        <f t="shared" si="238"/>
        <v>0</v>
      </c>
      <c r="AF6933" s="5" t="str">
        <f t="shared" si="239"/>
        <v>katB</v>
      </c>
      <c r="AG6933" s="153"/>
      <c r="AH6933" s="153"/>
      <c r="AI6933" t="s">
        <v>201</v>
      </c>
      <c r="AJ6933" t="s">
        <v>17878</v>
      </c>
      <c r="AK6933" s="9" t="str">
        <f>VLOOKUP(Y6933,zdroj!D:AJ,33,0)</f>
        <v>katB</v>
      </c>
    </row>
    <row r="6934" spans="8:37" x14ac:dyDescent="0.25">
      <c r="H6934" s="8"/>
      <c r="I6934" s="8"/>
      <c r="N6934" s="23"/>
      <c r="O6934" s="24"/>
      <c r="P6934" s="19"/>
      <c r="Q6934" s="19"/>
      <c r="R6934" s="19"/>
      <c r="U6934" s="27"/>
      <c r="Y6934" s="9" t="s">
        <v>603</v>
      </c>
      <c r="Z6934" s="9" t="s">
        <v>462</v>
      </c>
      <c r="AA6934" s="9" t="s">
        <v>198</v>
      </c>
      <c r="AB6934" s="9">
        <v>79192149</v>
      </c>
      <c r="AC6934" s="9" t="s">
        <v>7709</v>
      </c>
      <c r="AD6934" s="9" t="s">
        <v>231</v>
      </c>
      <c r="AE6934" s="5">
        <f t="shared" si="238"/>
        <v>0</v>
      </c>
      <c r="AF6934" s="5" t="str">
        <f t="shared" si="239"/>
        <v>katB</v>
      </c>
      <c r="AG6934" s="153"/>
      <c r="AH6934" s="153"/>
      <c r="AI6934" t="s">
        <v>201</v>
      </c>
      <c r="AJ6934" t="s">
        <v>17878</v>
      </c>
      <c r="AK6934" s="9" t="str">
        <f>VLOOKUP(Y6934,zdroj!D:AJ,33,0)</f>
        <v>katB</v>
      </c>
    </row>
    <row r="6935" spans="8:37" x14ac:dyDescent="0.25">
      <c r="H6935" s="8"/>
      <c r="I6935" s="8"/>
      <c r="N6935" s="23"/>
      <c r="O6935" s="24"/>
      <c r="P6935" s="19"/>
      <c r="Q6935" s="19"/>
      <c r="R6935" s="19"/>
      <c r="U6935" s="27"/>
      <c r="Y6935" s="9" t="s">
        <v>603</v>
      </c>
      <c r="Z6935" s="9" t="s">
        <v>462</v>
      </c>
      <c r="AA6935" s="9" t="s">
        <v>198</v>
      </c>
      <c r="AB6935" s="9">
        <v>8031941</v>
      </c>
      <c r="AC6935" s="9" t="s">
        <v>7710</v>
      </c>
      <c r="AD6935" s="9" t="s">
        <v>231</v>
      </c>
      <c r="AE6935" s="5">
        <f t="shared" si="238"/>
        <v>0</v>
      </c>
      <c r="AF6935" s="5" t="str">
        <f t="shared" si="239"/>
        <v>katB</v>
      </c>
      <c r="AG6935" s="153"/>
      <c r="AH6935" s="153"/>
      <c r="AI6935" t="s">
        <v>201</v>
      </c>
      <c r="AJ6935" t="s">
        <v>17878</v>
      </c>
      <c r="AK6935" s="9" t="str">
        <f>VLOOKUP(Y6935,zdroj!D:AJ,33,0)</f>
        <v>katB</v>
      </c>
    </row>
    <row r="6936" spans="8:37" x14ac:dyDescent="0.25">
      <c r="H6936" s="8"/>
      <c r="I6936" s="8"/>
      <c r="N6936" s="23"/>
      <c r="O6936" s="24"/>
      <c r="P6936" s="19"/>
      <c r="Q6936" s="19"/>
      <c r="R6936" s="19"/>
      <c r="U6936" s="27"/>
      <c r="Y6936" s="9" t="s">
        <v>603</v>
      </c>
      <c r="Z6936" s="9" t="s">
        <v>462</v>
      </c>
      <c r="AA6936" s="9" t="s">
        <v>198</v>
      </c>
      <c r="AB6936" s="9">
        <v>8031959</v>
      </c>
      <c r="AC6936" s="9" t="s">
        <v>7711</v>
      </c>
      <c r="AD6936" s="9" t="s">
        <v>231</v>
      </c>
      <c r="AE6936" s="5">
        <f t="shared" si="238"/>
        <v>0</v>
      </c>
      <c r="AF6936" s="5" t="str">
        <f t="shared" si="239"/>
        <v>katB</v>
      </c>
      <c r="AG6936" s="153"/>
      <c r="AH6936" s="153"/>
      <c r="AI6936" t="s">
        <v>201</v>
      </c>
      <c r="AJ6936" t="s">
        <v>17878</v>
      </c>
      <c r="AK6936" s="9" t="str">
        <f>VLOOKUP(Y6936,zdroj!D:AJ,33,0)</f>
        <v>katB</v>
      </c>
    </row>
    <row r="6937" spans="8:37" x14ac:dyDescent="0.25">
      <c r="H6937" s="8"/>
      <c r="I6937" s="8"/>
      <c r="N6937" s="23"/>
      <c r="O6937" s="24"/>
      <c r="P6937" s="19"/>
      <c r="Q6937" s="19"/>
      <c r="R6937" s="19"/>
      <c r="U6937" s="27"/>
      <c r="Y6937" s="9" t="s">
        <v>603</v>
      </c>
      <c r="Z6937" s="9" t="s">
        <v>462</v>
      </c>
      <c r="AA6937" s="9" t="s">
        <v>198</v>
      </c>
      <c r="AB6937" s="9">
        <v>8031819</v>
      </c>
      <c r="AC6937" s="9" t="s">
        <v>7712</v>
      </c>
      <c r="AD6937" s="9" t="s">
        <v>231</v>
      </c>
      <c r="AE6937" s="5">
        <f t="shared" si="238"/>
        <v>0</v>
      </c>
      <c r="AF6937" s="5" t="str">
        <f t="shared" si="239"/>
        <v>katB</v>
      </c>
      <c r="AG6937" s="153"/>
      <c r="AH6937" s="153"/>
      <c r="AI6937" t="s">
        <v>201</v>
      </c>
      <c r="AJ6937" t="s">
        <v>17878</v>
      </c>
      <c r="AK6937" s="9" t="str">
        <f>VLOOKUP(Y6937,zdroj!D:AJ,33,0)</f>
        <v>katB</v>
      </c>
    </row>
    <row r="6938" spans="8:37" x14ac:dyDescent="0.25">
      <c r="H6938" s="8"/>
      <c r="I6938" s="8"/>
      <c r="N6938" s="23"/>
      <c r="O6938" s="24"/>
      <c r="P6938" s="19"/>
      <c r="Q6938" s="19"/>
      <c r="R6938" s="19"/>
      <c r="U6938" s="27"/>
      <c r="Y6938" s="9" t="s">
        <v>603</v>
      </c>
      <c r="Z6938" s="9" t="s">
        <v>462</v>
      </c>
      <c r="AA6938" s="9" t="s">
        <v>198</v>
      </c>
      <c r="AB6938" s="9">
        <v>8031827</v>
      </c>
      <c r="AC6938" s="9" t="s">
        <v>7713</v>
      </c>
      <c r="AD6938" s="9" t="s">
        <v>231</v>
      </c>
      <c r="AE6938" s="5">
        <f t="shared" si="238"/>
        <v>0</v>
      </c>
      <c r="AF6938" s="5" t="str">
        <f t="shared" si="239"/>
        <v>katB</v>
      </c>
      <c r="AG6938" s="153"/>
      <c r="AH6938" s="153"/>
      <c r="AI6938" t="s">
        <v>201</v>
      </c>
      <c r="AJ6938" t="s">
        <v>17878</v>
      </c>
      <c r="AK6938" s="9" t="str">
        <f>VLOOKUP(Y6938,zdroj!D:AJ,33,0)</f>
        <v>katB</v>
      </c>
    </row>
    <row r="6939" spans="8:37" x14ac:dyDescent="0.25">
      <c r="H6939" s="8"/>
      <c r="I6939" s="8"/>
      <c r="N6939" s="23"/>
      <c r="O6939" s="24"/>
      <c r="P6939" s="19"/>
      <c r="Q6939" s="19"/>
      <c r="R6939" s="19"/>
      <c r="U6939" s="27"/>
      <c r="Y6939" s="9" t="s">
        <v>603</v>
      </c>
      <c r="Z6939" s="9" t="s">
        <v>462</v>
      </c>
      <c r="AA6939" s="9" t="s">
        <v>198</v>
      </c>
      <c r="AB6939" s="9">
        <v>8031835</v>
      </c>
      <c r="AC6939" s="9" t="s">
        <v>7714</v>
      </c>
      <c r="AD6939" s="9" t="s">
        <v>231</v>
      </c>
      <c r="AE6939" s="5">
        <f t="shared" si="238"/>
        <v>0</v>
      </c>
      <c r="AF6939" s="5" t="str">
        <f t="shared" si="239"/>
        <v>katB</v>
      </c>
      <c r="AG6939" s="153"/>
      <c r="AH6939" s="153"/>
      <c r="AI6939" t="s">
        <v>17880</v>
      </c>
      <c r="AJ6939" t="s">
        <v>17878</v>
      </c>
      <c r="AK6939" s="9" t="str">
        <f>VLOOKUP(Y6939,zdroj!D:AJ,33,0)</f>
        <v>katB</v>
      </c>
    </row>
    <row r="6940" spans="8:37" x14ac:dyDescent="0.25">
      <c r="H6940" s="8"/>
      <c r="I6940" s="8"/>
      <c r="N6940" s="23"/>
      <c r="O6940" s="24"/>
      <c r="P6940" s="19"/>
      <c r="Q6940" s="19"/>
      <c r="R6940" s="19"/>
      <c r="U6940" s="27"/>
      <c r="Y6940" s="9" t="s">
        <v>604</v>
      </c>
      <c r="Z6940" s="9" t="s">
        <v>462</v>
      </c>
      <c r="AA6940" s="9" t="s">
        <v>198</v>
      </c>
      <c r="AB6940" s="9">
        <v>40070972</v>
      </c>
      <c r="AC6940" s="9" t="s">
        <v>7715</v>
      </c>
      <c r="AD6940" s="9" t="s">
        <v>231</v>
      </c>
      <c r="AE6940" s="5">
        <f t="shared" si="238"/>
        <v>0</v>
      </c>
      <c r="AF6940" s="5" t="str">
        <f t="shared" si="239"/>
        <v>katB</v>
      </c>
      <c r="AG6940" s="153"/>
      <c r="AH6940" s="153"/>
      <c r="AI6940" t="s">
        <v>195</v>
      </c>
      <c r="AJ6940" t="s">
        <v>340</v>
      </c>
      <c r="AK6940" s="9" t="str">
        <f>VLOOKUP(Y6940,zdroj!D:AJ,33,0)</f>
        <v>katB</v>
      </c>
    </row>
    <row r="6941" spans="8:37" x14ac:dyDescent="0.25">
      <c r="H6941" s="8"/>
      <c r="I6941" s="8"/>
      <c r="N6941" s="23"/>
      <c r="O6941" s="24"/>
      <c r="P6941" s="19"/>
      <c r="Q6941" s="19"/>
      <c r="R6941" s="19"/>
      <c r="U6941" s="27"/>
      <c r="Y6941" s="9" t="s">
        <v>604</v>
      </c>
      <c r="Z6941" s="9" t="s">
        <v>462</v>
      </c>
      <c r="AA6941" s="9" t="s">
        <v>198</v>
      </c>
      <c r="AB6941" s="9">
        <v>27028178</v>
      </c>
      <c r="AC6941" s="9" t="s">
        <v>7716</v>
      </c>
      <c r="AD6941" s="9" t="s">
        <v>231</v>
      </c>
      <c r="AE6941" s="5">
        <f t="shared" si="238"/>
        <v>0</v>
      </c>
      <c r="AF6941" s="5" t="str">
        <f t="shared" si="239"/>
        <v>katB</v>
      </c>
      <c r="AG6941" s="153"/>
      <c r="AH6941" s="153"/>
      <c r="AI6941" t="s">
        <v>195</v>
      </c>
      <c r="AJ6941" t="s">
        <v>340</v>
      </c>
      <c r="AK6941" s="9" t="str">
        <f>VLOOKUP(Y6941,zdroj!D:AJ,33,0)</f>
        <v>katB</v>
      </c>
    </row>
    <row r="6942" spans="8:37" x14ac:dyDescent="0.25">
      <c r="H6942" s="8"/>
      <c r="I6942" s="8"/>
      <c r="N6942" s="23"/>
      <c r="O6942" s="24"/>
      <c r="P6942" s="19"/>
      <c r="Q6942" s="19"/>
      <c r="R6942" s="19"/>
      <c r="U6942" s="27"/>
      <c r="Y6942" s="9" t="s">
        <v>604</v>
      </c>
      <c r="Z6942" s="9" t="s">
        <v>462</v>
      </c>
      <c r="AA6942" s="9" t="s">
        <v>198</v>
      </c>
      <c r="AB6942" s="9">
        <v>27028186</v>
      </c>
      <c r="AC6942" s="9" t="s">
        <v>7717</v>
      </c>
      <c r="AD6942" s="9" t="s">
        <v>231</v>
      </c>
      <c r="AE6942" s="5">
        <f t="shared" si="238"/>
        <v>0</v>
      </c>
      <c r="AF6942" s="5" t="str">
        <f t="shared" si="239"/>
        <v>katB</v>
      </c>
      <c r="AG6942" s="153"/>
      <c r="AH6942" s="153"/>
      <c r="AI6942" t="s">
        <v>195</v>
      </c>
      <c r="AJ6942" t="s">
        <v>340</v>
      </c>
      <c r="AK6942" s="9" t="str">
        <f>VLOOKUP(Y6942,zdroj!D:AJ,33,0)</f>
        <v>katB</v>
      </c>
    </row>
    <row r="6943" spans="8:37" x14ac:dyDescent="0.25">
      <c r="H6943" s="8"/>
      <c r="I6943" s="8"/>
      <c r="N6943" s="23"/>
      <c r="O6943" s="24"/>
      <c r="P6943" s="19"/>
      <c r="Q6943" s="19"/>
      <c r="R6943" s="19"/>
      <c r="U6943" s="27"/>
      <c r="Y6943" s="9" t="s">
        <v>604</v>
      </c>
      <c r="Z6943" s="9" t="s">
        <v>462</v>
      </c>
      <c r="AA6943" s="9" t="s">
        <v>198</v>
      </c>
      <c r="AB6943" s="9">
        <v>27028194</v>
      </c>
      <c r="AC6943" s="9" t="s">
        <v>7718</v>
      </c>
      <c r="AD6943" s="9" t="s">
        <v>231</v>
      </c>
      <c r="AE6943" s="5">
        <f t="shared" si="238"/>
        <v>0</v>
      </c>
      <c r="AF6943" s="5" t="str">
        <f t="shared" si="239"/>
        <v>katB</v>
      </c>
      <c r="AG6943" s="153"/>
      <c r="AH6943" s="153"/>
      <c r="AI6943" t="s">
        <v>195</v>
      </c>
      <c r="AJ6943" t="s">
        <v>340</v>
      </c>
      <c r="AK6943" s="9" t="str">
        <f>VLOOKUP(Y6943,zdroj!D:AJ,33,0)</f>
        <v>katB</v>
      </c>
    </row>
    <row r="6944" spans="8:37" x14ac:dyDescent="0.25">
      <c r="H6944" s="8"/>
      <c r="I6944" s="8"/>
      <c r="N6944" s="23"/>
      <c r="O6944" s="24"/>
      <c r="P6944" s="19"/>
      <c r="Q6944" s="19"/>
      <c r="R6944" s="19"/>
      <c r="U6944" s="27"/>
      <c r="Y6944" s="9" t="s">
        <v>604</v>
      </c>
      <c r="Z6944" s="9" t="s">
        <v>462</v>
      </c>
      <c r="AA6944" s="9" t="s">
        <v>198</v>
      </c>
      <c r="AB6944" s="9">
        <v>27195911</v>
      </c>
      <c r="AC6944" s="9" t="s">
        <v>7719</v>
      </c>
      <c r="AD6944" s="9" t="s">
        <v>231</v>
      </c>
      <c r="AE6944" s="5">
        <f t="shared" si="238"/>
        <v>0</v>
      </c>
      <c r="AF6944" s="5" t="str">
        <f t="shared" si="239"/>
        <v>katB</v>
      </c>
      <c r="AG6944" s="153"/>
      <c r="AH6944" s="153"/>
      <c r="AI6944" t="s">
        <v>195</v>
      </c>
      <c r="AJ6944" t="s">
        <v>340</v>
      </c>
      <c r="AK6944" s="9" t="str">
        <f>VLOOKUP(Y6944,zdroj!D:AJ,33,0)</f>
        <v>katB</v>
      </c>
    </row>
    <row r="6945" spans="8:37" x14ac:dyDescent="0.25">
      <c r="H6945" s="8"/>
      <c r="I6945" s="8"/>
      <c r="N6945" s="23"/>
      <c r="O6945" s="24"/>
      <c r="P6945" s="19"/>
      <c r="Q6945" s="19"/>
      <c r="R6945" s="19"/>
      <c r="U6945" s="27"/>
      <c r="Y6945" s="9" t="s">
        <v>604</v>
      </c>
      <c r="Z6945" s="9" t="s">
        <v>462</v>
      </c>
      <c r="AA6945" s="9" t="s">
        <v>198</v>
      </c>
      <c r="AB6945" s="9">
        <v>77928504</v>
      </c>
      <c r="AC6945" s="9" t="s">
        <v>7720</v>
      </c>
      <c r="AD6945" s="9" t="s">
        <v>231</v>
      </c>
      <c r="AE6945" s="5">
        <f t="shared" si="238"/>
        <v>0</v>
      </c>
      <c r="AF6945" s="5" t="str">
        <f t="shared" si="239"/>
        <v>katB</v>
      </c>
      <c r="AG6945" s="153"/>
      <c r="AH6945" s="153"/>
      <c r="AI6945" t="s">
        <v>195</v>
      </c>
      <c r="AJ6945" t="s">
        <v>340</v>
      </c>
      <c r="AK6945" s="9" t="str">
        <f>VLOOKUP(Y6945,zdroj!D:AJ,33,0)</f>
        <v>katB</v>
      </c>
    </row>
    <row r="6946" spans="8:37" x14ac:dyDescent="0.25">
      <c r="H6946" s="8"/>
      <c r="I6946" s="8"/>
      <c r="N6946" s="23"/>
      <c r="O6946" s="24"/>
      <c r="P6946" s="19"/>
      <c r="Q6946" s="19"/>
      <c r="R6946" s="19"/>
      <c r="U6946" s="27"/>
      <c r="Y6946" s="9" t="s">
        <v>604</v>
      </c>
      <c r="Z6946" s="9" t="s">
        <v>462</v>
      </c>
      <c r="AA6946" s="9" t="s">
        <v>198</v>
      </c>
      <c r="AB6946" s="9">
        <v>25839632</v>
      </c>
      <c r="AC6946" s="9" t="s">
        <v>7721</v>
      </c>
      <c r="AD6946" s="9" t="s">
        <v>231</v>
      </c>
      <c r="AE6946" s="5">
        <f t="shared" si="238"/>
        <v>0</v>
      </c>
      <c r="AF6946" s="5" t="str">
        <f t="shared" si="239"/>
        <v>katB</v>
      </c>
      <c r="AG6946" s="153"/>
      <c r="AH6946" s="153"/>
      <c r="AI6946" t="s">
        <v>195</v>
      </c>
      <c r="AJ6946" t="s">
        <v>340</v>
      </c>
      <c r="AK6946" s="9" t="str">
        <f>VLOOKUP(Y6946,zdroj!D:AJ,33,0)</f>
        <v>katB</v>
      </c>
    </row>
    <row r="6947" spans="8:37" x14ac:dyDescent="0.25">
      <c r="H6947" s="8"/>
      <c r="I6947" s="8"/>
      <c r="N6947" s="23"/>
      <c r="O6947" s="24"/>
      <c r="P6947" s="19"/>
      <c r="Q6947" s="19"/>
      <c r="R6947" s="19"/>
      <c r="U6947" s="27"/>
      <c r="Y6947" s="9" t="s">
        <v>604</v>
      </c>
      <c r="Z6947" s="9" t="s">
        <v>462</v>
      </c>
      <c r="AA6947" s="9" t="s">
        <v>198</v>
      </c>
      <c r="AB6947" s="9">
        <v>27028160</v>
      </c>
      <c r="AC6947" s="9" t="s">
        <v>7722</v>
      </c>
      <c r="AD6947" s="9" t="s">
        <v>231</v>
      </c>
      <c r="AE6947" s="5">
        <f t="shared" si="238"/>
        <v>0</v>
      </c>
      <c r="AF6947" s="5" t="str">
        <f t="shared" si="239"/>
        <v>katB</v>
      </c>
      <c r="AG6947" s="153"/>
      <c r="AH6947" s="153"/>
      <c r="AI6947" t="s">
        <v>229</v>
      </c>
      <c r="AJ6947" t="s">
        <v>17878</v>
      </c>
      <c r="AK6947" s="9" t="str">
        <f>VLOOKUP(Y6947,zdroj!D:AJ,33,0)</f>
        <v>katB</v>
      </c>
    </row>
    <row r="6948" spans="8:37" x14ac:dyDescent="0.25">
      <c r="H6948" s="8"/>
      <c r="I6948" s="8"/>
      <c r="N6948" s="23"/>
      <c r="O6948" s="24"/>
      <c r="P6948" s="19"/>
      <c r="Q6948" s="19"/>
      <c r="R6948" s="19"/>
      <c r="U6948" s="27"/>
      <c r="Y6948" s="9" t="s">
        <v>604</v>
      </c>
      <c r="Z6948" s="9" t="s">
        <v>462</v>
      </c>
      <c r="AA6948" s="9" t="s">
        <v>198</v>
      </c>
      <c r="AB6948" s="9">
        <v>26353342</v>
      </c>
      <c r="AC6948" s="9" t="s">
        <v>7723</v>
      </c>
      <c r="AD6948" s="9" t="s">
        <v>231</v>
      </c>
      <c r="AE6948" s="5">
        <f t="shared" si="238"/>
        <v>0</v>
      </c>
      <c r="AF6948" s="5" t="str">
        <f t="shared" si="239"/>
        <v>katB</v>
      </c>
      <c r="AG6948" s="153"/>
      <c r="AH6948" s="153"/>
      <c r="AI6948" t="s">
        <v>195</v>
      </c>
      <c r="AJ6948" t="s">
        <v>340</v>
      </c>
      <c r="AK6948" s="9" t="str">
        <f>VLOOKUP(Y6948,zdroj!D:AJ,33,0)</f>
        <v>katB</v>
      </c>
    </row>
    <row r="6949" spans="8:37" x14ac:dyDescent="0.25">
      <c r="H6949" s="8"/>
      <c r="I6949" s="8"/>
      <c r="N6949" s="23"/>
      <c r="O6949" s="24"/>
      <c r="P6949" s="19"/>
      <c r="Q6949" s="19"/>
      <c r="R6949" s="19"/>
      <c r="U6949" s="27"/>
      <c r="Y6949" s="9" t="s">
        <v>604</v>
      </c>
      <c r="Z6949" s="9" t="s">
        <v>462</v>
      </c>
      <c r="AA6949" s="9" t="s">
        <v>198</v>
      </c>
      <c r="AB6949" s="9">
        <v>8032092</v>
      </c>
      <c r="AC6949" s="9" t="s">
        <v>7724</v>
      </c>
      <c r="AD6949" s="9" t="s">
        <v>231</v>
      </c>
      <c r="AE6949" s="5">
        <f t="shared" si="238"/>
        <v>0</v>
      </c>
      <c r="AF6949" s="5" t="str">
        <f t="shared" si="239"/>
        <v>katB</v>
      </c>
      <c r="AG6949" s="153"/>
      <c r="AH6949" s="153"/>
      <c r="AI6949" t="s">
        <v>201</v>
      </c>
      <c r="AJ6949" t="s">
        <v>17878</v>
      </c>
      <c r="AK6949" s="9" t="str">
        <f>VLOOKUP(Y6949,zdroj!D:AJ,33,0)</f>
        <v>katB</v>
      </c>
    </row>
    <row r="6950" spans="8:37" x14ac:dyDescent="0.25">
      <c r="H6950" s="8"/>
      <c r="I6950" s="8"/>
      <c r="N6950" s="23"/>
      <c r="O6950" s="24"/>
      <c r="P6950" s="19"/>
      <c r="Q6950" s="19"/>
      <c r="R6950" s="19"/>
      <c r="U6950" s="27"/>
      <c r="Y6950" s="9" t="s">
        <v>604</v>
      </c>
      <c r="Z6950" s="9" t="s">
        <v>462</v>
      </c>
      <c r="AA6950" s="9" t="s">
        <v>198</v>
      </c>
      <c r="AB6950" s="9">
        <v>80606954</v>
      </c>
      <c r="AC6950" s="9" t="s">
        <v>7725</v>
      </c>
      <c r="AD6950" s="9" t="s">
        <v>231</v>
      </c>
      <c r="AE6950" s="5">
        <f t="shared" si="238"/>
        <v>0</v>
      </c>
      <c r="AF6950" s="5" t="str">
        <f t="shared" si="239"/>
        <v>katB</v>
      </c>
      <c r="AG6950" s="153"/>
      <c r="AH6950" s="153"/>
      <c r="AI6950" t="s">
        <v>201</v>
      </c>
      <c r="AJ6950" t="s">
        <v>17878</v>
      </c>
      <c r="AK6950" s="9" t="str">
        <f>VLOOKUP(Y6950,zdroj!D:AJ,33,0)</f>
        <v>katB</v>
      </c>
    </row>
    <row r="6951" spans="8:37" x14ac:dyDescent="0.25">
      <c r="H6951" s="8"/>
      <c r="I6951" s="8"/>
      <c r="N6951" s="23"/>
      <c r="O6951" s="24"/>
      <c r="P6951" s="19"/>
      <c r="Q6951" s="19"/>
      <c r="R6951" s="19"/>
      <c r="U6951" s="27"/>
      <c r="Y6951" s="9" t="s">
        <v>604</v>
      </c>
      <c r="Z6951" s="9" t="s">
        <v>462</v>
      </c>
      <c r="AA6951" s="9" t="s">
        <v>198</v>
      </c>
      <c r="AB6951" s="9">
        <v>83237534</v>
      </c>
      <c r="AC6951" s="9" t="s">
        <v>7726</v>
      </c>
      <c r="AD6951" s="9" t="s">
        <v>231</v>
      </c>
      <c r="AE6951" s="5">
        <f t="shared" si="238"/>
        <v>0</v>
      </c>
      <c r="AF6951" s="5" t="str">
        <f t="shared" si="239"/>
        <v>katB</v>
      </c>
      <c r="AG6951" s="153"/>
      <c r="AH6951" s="153"/>
      <c r="AI6951" t="s">
        <v>201</v>
      </c>
      <c r="AJ6951" t="s">
        <v>17878</v>
      </c>
      <c r="AK6951" s="9" t="str">
        <f>VLOOKUP(Y6951,zdroj!D:AJ,33,0)</f>
        <v>katB</v>
      </c>
    </row>
    <row r="6952" spans="8:37" x14ac:dyDescent="0.25">
      <c r="H6952" s="8"/>
      <c r="I6952" s="8"/>
      <c r="N6952" s="23"/>
      <c r="O6952" s="24"/>
      <c r="P6952" s="19"/>
      <c r="Q6952" s="19"/>
      <c r="R6952" s="19"/>
      <c r="U6952" s="27"/>
      <c r="Y6952" s="9" t="s">
        <v>604</v>
      </c>
      <c r="Z6952" s="9" t="s">
        <v>462</v>
      </c>
      <c r="AA6952" s="9" t="s">
        <v>198</v>
      </c>
      <c r="AB6952" s="9">
        <v>8032114</v>
      </c>
      <c r="AC6952" s="9" t="s">
        <v>7727</v>
      </c>
      <c r="AD6952" s="9" t="s">
        <v>231</v>
      </c>
      <c r="AE6952" s="5">
        <f t="shared" si="238"/>
        <v>0</v>
      </c>
      <c r="AF6952" s="5" t="str">
        <f t="shared" si="239"/>
        <v>katB</v>
      </c>
      <c r="AG6952" s="153"/>
      <c r="AH6952" s="153"/>
      <c r="AI6952" t="s">
        <v>201</v>
      </c>
      <c r="AJ6952" t="s">
        <v>17878</v>
      </c>
      <c r="AK6952" s="9" t="str">
        <f>VLOOKUP(Y6952,zdroj!D:AJ,33,0)</f>
        <v>katB</v>
      </c>
    </row>
    <row r="6953" spans="8:37" x14ac:dyDescent="0.25">
      <c r="H6953" s="8"/>
      <c r="I6953" s="8"/>
      <c r="N6953" s="23"/>
      <c r="O6953" s="24"/>
      <c r="P6953" s="19"/>
      <c r="Q6953" s="19"/>
      <c r="R6953" s="19"/>
      <c r="U6953" s="27"/>
      <c r="Y6953" s="9" t="s">
        <v>604</v>
      </c>
      <c r="Z6953" s="9" t="s">
        <v>462</v>
      </c>
      <c r="AA6953" s="9" t="s">
        <v>198</v>
      </c>
      <c r="AB6953" s="9">
        <v>8032131</v>
      </c>
      <c r="AC6953" s="9" t="s">
        <v>7728</v>
      </c>
      <c r="AD6953" s="9" t="s">
        <v>231</v>
      </c>
      <c r="AE6953" s="5">
        <f t="shared" si="238"/>
        <v>0</v>
      </c>
      <c r="AF6953" s="5" t="str">
        <f t="shared" si="239"/>
        <v>katB</v>
      </c>
      <c r="AG6953" s="153"/>
      <c r="AH6953" s="153"/>
      <c r="AI6953" t="s">
        <v>201</v>
      </c>
      <c r="AJ6953" t="s">
        <v>17878</v>
      </c>
      <c r="AK6953" s="9" t="str">
        <f>VLOOKUP(Y6953,zdroj!D:AJ,33,0)</f>
        <v>katB</v>
      </c>
    </row>
    <row r="6954" spans="8:37" x14ac:dyDescent="0.25">
      <c r="H6954" s="8"/>
      <c r="I6954" s="8"/>
      <c r="N6954" s="23"/>
      <c r="O6954" s="24"/>
      <c r="P6954" s="19"/>
      <c r="Q6954" s="19"/>
      <c r="R6954" s="19"/>
      <c r="U6954" s="27"/>
      <c r="Y6954" s="9" t="s">
        <v>604</v>
      </c>
      <c r="Z6954" s="9" t="s">
        <v>462</v>
      </c>
      <c r="AA6954" s="9" t="s">
        <v>198</v>
      </c>
      <c r="AB6954" s="9">
        <v>24968510</v>
      </c>
      <c r="AC6954" s="9" t="s">
        <v>7729</v>
      </c>
      <c r="AD6954" s="9" t="s">
        <v>231</v>
      </c>
      <c r="AE6954" s="5">
        <f t="shared" si="238"/>
        <v>0</v>
      </c>
      <c r="AF6954" s="5" t="str">
        <f t="shared" si="239"/>
        <v>katB</v>
      </c>
      <c r="AG6954" s="153"/>
      <c r="AH6954" s="153"/>
      <c r="AI6954" t="s">
        <v>201</v>
      </c>
      <c r="AJ6954" t="s">
        <v>17878</v>
      </c>
      <c r="AK6954" s="9" t="str">
        <f>VLOOKUP(Y6954,zdroj!D:AJ,33,0)</f>
        <v>katB</v>
      </c>
    </row>
    <row r="6955" spans="8:37" x14ac:dyDescent="0.25">
      <c r="H6955" s="8"/>
      <c r="I6955" s="8"/>
      <c r="N6955" s="23"/>
      <c r="O6955" s="24"/>
      <c r="P6955" s="19"/>
      <c r="Q6955" s="19"/>
      <c r="R6955" s="19"/>
      <c r="U6955" s="27"/>
      <c r="Y6955" s="9" t="s">
        <v>604</v>
      </c>
      <c r="Z6955" s="9" t="s">
        <v>462</v>
      </c>
      <c r="AA6955" s="9" t="s">
        <v>198</v>
      </c>
      <c r="AB6955" s="9">
        <v>77653211</v>
      </c>
      <c r="AC6955" s="9" t="s">
        <v>7730</v>
      </c>
      <c r="AD6955" s="9" t="s">
        <v>231</v>
      </c>
      <c r="AE6955" s="5">
        <f t="shared" si="238"/>
        <v>0</v>
      </c>
      <c r="AF6955" s="5" t="str">
        <f t="shared" si="239"/>
        <v>katB</v>
      </c>
      <c r="AG6955" s="153"/>
      <c r="AH6955" s="153"/>
      <c r="AI6955" t="s">
        <v>201</v>
      </c>
      <c r="AJ6955" t="s">
        <v>17878</v>
      </c>
      <c r="AK6955" s="9" t="str">
        <f>VLOOKUP(Y6955,zdroj!D:AJ,33,0)</f>
        <v>katB</v>
      </c>
    </row>
    <row r="6956" spans="8:37" x14ac:dyDescent="0.25">
      <c r="H6956" s="8"/>
      <c r="I6956" s="8"/>
      <c r="N6956" s="23"/>
      <c r="O6956" s="24"/>
      <c r="P6956" s="19"/>
      <c r="Q6956" s="19"/>
      <c r="R6956" s="19"/>
      <c r="U6956" s="27"/>
      <c r="Y6956" s="9" t="s">
        <v>604</v>
      </c>
      <c r="Z6956" s="9" t="s">
        <v>462</v>
      </c>
      <c r="AA6956" s="9" t="s">
        <v>198</v>
      </c>
      <c r="AB6956" s="9">
        <v>8033285</v>
      </c>
      <c r="AC6956" s="9" t="s">
        <v>7731</v>
      </c>
      <c r="AD6956" s="9" t="s">
        <v>231</v>
      </c>
      <c r="AE6956" s="5">
        <f t="shared" si="238"/>
        <v>0</v>
      </c>
      <c r="AF6956" s="5" t="str">
        <f t="shared" si="239"/>
        <v>katB</v>
      </c>
      <c r="AG6956" s="153"/>
      <c r="AH6956" s="153"/>
      <c r="AI6956" t="s">
        <v>201</v>
      </c>
      <c r="AJ6956" t="s">
        <v>17878</v>
      </c>
      <c r="AK6956" s="9" t="str">
        <f>VLOOKUP(Y6956,zdroj!D:AJ,33,0)</f>
        <v>katB</v>
      </c>
    </row>
    <row r="6957" spans="8:37" x14ac:dyDescent="0.25">
      <c r="H6957" s="8"/>
      <c r="I6957" s="8"/>
      <c r="N6957" s="23"/>
      <c r="O6957" s="24"/>
      <c r="P6957" s="19"/>
      <c r="Q6957" s="19"/>
      <c r="R6957" s="19"/>
      <c r="U6957" s="27"/>
      <c r="Y6957" s="9" t="s">
        <v>605</v>
      </c>
      <c r="Z6957" s="9" t="s">
        <v>462</v>
      </c>
      <c r="AA6957" s="9" t="s">
        <v>198</v>
      </c>
      <c r="AB6957" s="9">
        <v>8033277</v>
      </c>
      <c r="AC6957" s="9" t="s">
        <v>7732</v>
      </c>
      <c r="AD6957" s="9" t="s">
        <v>231</v>
      </c>
      <c r="AE6957" s="5">
        <f t="shared" si="238"/>
        <v>0</v>
      </c>
      <c r="AF6957" s="5" t="str">
        <f t="shared" si="239"/>
        <v>katB</v>
      </c>
      <c r="AG6957" s="153"/>
      <c r="AH6957" s="153"/>
      <c r="AI6957" t="s">
        <v>195</v>
      </c>
      <c r="AJ6957" t="s">
        <v>340</v>
      </c>
      <c r="AK6957" s="9" t="str">
        <f>VLOOKUP(Y6957,zdroj!D:AJ,33,0)</f>
        <v>katB</v>
      </c>
    </row>
    <row r="6958" spans="8:37" x14ac:dyDescent="0.25">
      <c r="H6958" s="8"/>
      <c r="I6958" s="8"/>
      <c r="N6958" s="23"/>
      <c r="O6958" s="24"/>
      <c r="P6958" s="19"/>
      <c r="Q6958" s="19"/>
      <c r="R6958" s="19"/>
      <c r="U6958" s="27"/>
      <c r="Y6958" s="9" t="s">
        <v>605</v>
      </c>
      <c r="Z6958" s="9" t="s">
        <v>462</v>
      </c>
      <c r="AA6958" s="9" t="s">
        <v>198</v>
      </c>
      <c r="AB6958" s="9">
        <v>25072170</v>
      </c>
      <c r="AC6958" s="9" t="s">
        <v>7733</v>
      </c>
      <c r="AD6958" s="9" t="s">
        <v>231</v>
      </c>
      <c r="AE6958" s="5">
        <f t="shared" si="238"/>
        <v>0</v>
      </c>
      <c r="AF6958" s="5" t="str">
        <f t="shared" si="239"/>
        <v>katB</v>
      </c>
      <c r="AG6958" s="153"/>
      <c r="AH6958" s="153"/>
      <c r="AI6958" t="s">
        <v>201</v>
      </c>
      <c r="AJ6958" t="s">
        <v>17878</v>
      </c>
      <c r="AK6958" s="9" t="str">
        <f>VLOOKUP(Y6958,zdroj!D:AJ,33,0)</f>
        <v>katB</v>
      </c>
    </row>
    <row r="6959" spans="8:37" x14ac:dyDescent="0.25">
      <c r="H6959" s="8"/>
      <c r="I6959" s="8"/>
      <c r="N6959" s="23"/>
      <c r="O6959" s="24"/>
      <c r="P6959" s="19"/>
      <c r="Q6959" s="19"/>
      <c r="R6959" s="19"/>
      <c r="U6959" s="27"/>
      <c r="Y6959" s="9" t="s">
        <v>605</v>
      </c>
      <c r="Z6959" s="9" t="s">
        <v>462</v>
      </c>
      <c r="AA6959" s="9" t="s">
        <v>198</v>
      </c>
      <c r="AB6959" s="9">
        <v>8032769</v>
      </c>
      <c r="AC6959" s="9" t="s">
        <v>7734</v>
      </c>
      <c r="AD6959" s="9" t="s">
        <v>231</v>
      </c>
      <c r="AE6959" s="5">
        <f t="shared" si="238"/>
        <v>0</v>
      </c>
      <c r="AF6959" s="5" t="str">
        <f t="shared" si="239"/>
        <v>katB</v>
      </c>
      <c r="AG6959" s="153"/>
      <c r="AH6959" s="153"/>
      <c r="AI6959" t="s">
        <v>195</v>
      </c>
      <c r="AJ6959" t="s">
        <v>340</v>
      </c>
      <c r="AK6959" s="9" t="str">
        <f>VLOOKUP(Y6959,zdroj!D:AJ,33,0)</f>
        <v>katB</v>
      </c>
    </row>
    <row r="6960" spans="8:37" x14ac:dyDescent="0.25">
      <c r="H6960" s="8"/>
      <c r="I6960" s="8"/>
      <c r="N6960" s="23"/>
      <c r="O6960" s="24"/>
      <c r="P6960" s="19"/>
      <c r="Q6960" s="19"/>
      <c r="R6960" s="19"/>
      <c r="U6960" s="27"/>
      <c r="Y6960" s="9" t="s">
        <v>605</v>
      </c>
      <c r="Z6960" s="9" t="s">
        <v>462</v>
      </c>
      <c r="AA6960" s="9" t="s">
        <v>198</v>
      </c>
      <c r="AB6960" s="9">
        <v>25158007</v>
      </c>
      <c r="AC6960" s="9" t="s">
        <v>7735</v>
      </c>
      <c r="AD6960" s="9" t="s">
        <v>231</v>
      </c>
      <c r="AE6960" s="5">
        <f t="shared" si="238"/>
        <v>0</v>
      </c>
      <c r="AF6960" s="5" t="str">
        <f t="shared" si="239"/>
        <v>katB</v>
      </c>
      <c r="AG6960" s="153"/>
      <c r="AH6960" s="153"/>
      <c r="AI6960" t="s">
        <v>201</v>
      </c>
      <c r="AJ6960" t="s">
        <v>17878</v>
      </c>
      <c r="AK6960" s="9" t="str">
        <f>VLOOKUP(Y6960,zdroj!D:AJ,33,0)</f>
        <v>katB</v>
      </c>
    </row>
    <row r="6961" spans="8:37" x14ac:dyDescent="0.25">
      <c r="H6961" s="8"/>
      <c r="I6961" s="8"/>
      <c r="N6961" s="23"/>
      <c r="O6961" s="24"/>
      <c r="P6961" s="19"/>
      <c r="Q6961" s="19"/>
      <c r="R6961" s="19"/>
      <c r="U6961" s="27"/>
      <c r="Y6961" s="9" t="s">
        <v>605</v>
      </c>
      <c r="Z6961" s="9" t="s">
        <v>462</v>
      </c>
      <c r="AA6961" s="9" t="s">
        <v>198</v>
      </c>
      <c r="AB6961" s="9">
        <v>25349589</v>
      </c>
      <c r="AC6961" s="9" t="s">
        <v>7736</v>
      </c>
      <c r="AD6961" s="9" t="s">
        <v>231</v>
      </c>
      <c r="AE6961" s="5">
        <f t="shared" si="238"/>
        <v>0</v>
      </c>
      <c r="AF6961" s="5" t="str">
        <f t="shared" si="239"/>
        <v>katB</v>
      </c>
      <c r="AG6961" s="153"/>
      <c r="AH6961" s="153"/>
      <c r="AI6961" t="s">
        <v>201</v>
      </c>
      <c r="AJ6961" t="s">
        <v>17878</v>
      </c>
      <c r="AK6961" s="9" t="str">
        <f>VLOOKUP(Y6961,zdroj!D:AJ,33,0)</f>
        <v>katB</v>
      </c>
    </row>
    <row r="6962" spans="8:37" x14ac:dyDescent="0.25">
      <c r="H6962" s="8"/>
      <c r="I6962" s="8"/>
      <c r="N6962" s="23"/>
      <c r="O6962" s="24"/>
      <c r="P6962" s="19"/>
      <c r="Q6962" s="19"/>
      <c r="R6962" s="19"/>
      <c r="U6962" s="27"/>
      <c r="Y6962" s="9" t="s">
        <v>605</v>
      </c>
      <c r="Z6962" s="9" t="s">
        <v>462</v>
      </c>
      <c r="AA6962" s="9" t="s">
        <v>198</v>
      </c>
      <c r="AB6962" s="9">
        <v>25685881</v>
      </c>
      <c r="AC6962" s="9" t="s">
        <v>7737</v>
      </c>
      <c r="AD6962" s="9" t="s">
        <v>231</v>
      </c>
      <c r="AE6962" s="5">
        <f t="shared" si="238"/>
        <v>0</v>
      </c>
      <c r="AF6962" s="5" t="str">
        <f t="shared" si="239"/>
        <v>katB</v>
      </c>
      <c r="AG6962" s="153"/>
      <c r="AH6962" s="153"/>
      <c r="AI6962" t="s">
        <v>195</v>
      </c>
      <c r="AJ6962" t="s">
        <v>340</v>
      </c>
      <c r="AK6962" s="9" t="str">
        <f>VLOOKUP(Y6962,zdroj!D:AJ,33,0)</f>
        <v>katB</v>
      </c>
    </row>
    <row r="6963" spans="8:37" x14ac:dyDescent="0.25">
      <c r="H6963" s="8"/>
      <c r="I6963" s="8"/>
      <c r="N6963" s="23"/>
      <c r="O6963" s="24"/>
      <c r="P6963" s="19"/>
      <c r="Q6963" s="19"/>
      <c r="R6963" s="19"/>
      <c r="U6963" s="27"/>
      <c r="Y6963" s="9" t="s">
        <v>605</v>
      </c>
      <c r="Z6963" s="9" t="s">
        <v>462</v>
      </c>
      <c r="AA6963" s="9" t="s">
        <v>198</v>
      </c>
      <c r="AB6963" s="9">
        <v>25685872</v>
      </c>
      <c r="AC6963" s="9" t="s">
        <v>7738</v>
      </c>
      <c r="AD6963" s="9" t="s">
        <v>231</v>
      </c>
      <c r="AE6963" s="5">
        <f t="shared" si="238"/>
        <v>0</v>
      </c>
      <c r="AF6963" s="5" t="str">
        <f t="shared" si="239"/>
        <v>katB</v>
      </c>
      <c r="AG6963" s="153"/>
      <c r="AH6963" s="153"/>
      <c r="AI6963" t="s">
        <v>195</v>
      </c>
      <c r="AJ6963" t="s">
        <v>340</v>
      </c>
      <c r="AK6963" s="9" t="str">
        <f>VLOOKUP(Y6963,zdroj!D:AJ,33,0)</f>
        <v>katB</v>
      </c>
    </row>
    <row r="6964" spans="8:37" x14ac:dyDescent="0.25">
      <c r="H6964" s="8"/>
      <c r="I6964" s="8"/>
      <c r="N6964" s="23"/>
      <c r="O6964" s="24"/>
      <c r="P6964" s="19"/>
      <c r="Q6964" s="19"/>
      <c r="R6964" s="19"/>
      <c r="U6964" s="27"/>
      <c r="Y6964" s="9" t="s">
        <v>605</v>
      </c>
      <c r="Z6964" s="9" t="s">
        <v>462</v>
      </c>
      <c r="AA6964" s="9" t="s">
        <v>198</v>
      </c>
      <c r="AB6964" s="9">
        <v>25685937</v>
      </c>
      <c r="AC6964" s="9" t="s">
        <v>7739</v>
      </c>
      <c r="AD6964" s="9" t="s">
        <v>231</v>
      </c>
      <c r="AE6964" s="5">
        <f t="shared" si="238"/>
        <v>0</v>
      </c>
      <c r="AF6964" s="5" t="str">
        <f t="shared" si="239"/>
        <v>katB</v>
      </c>
      <c r="AG6964" s="153"/>
      <c r="AH6964" s="153"/>
      <c r="AI6964" t="s">
        <v>195</v>
      </c>
      <c r="AJ6964" t="s">
        <v>340</v>
      </c>
      <c r="AK6964" s="9" t="str">
        <f>VLOOKUP(Y6964,zdroj!D:AJ,33,0)</f>
        <v>katB</v>
      </c>
    </row>
    <row r="6965" spans="8:37" x14ac:dyDescent="0.25">
      <c r="H6965" s="8"/>
      <c r="I6965" s="8"/>
      <c r="N6965" s="23"/>
      <c r="O6965" s="24"/>
      <c r="P6965" s="19"/>
      <c r="Q6965" s="19"/>
      <c r="R6965" s="19"/>
      <c r="U6965" s="27"/>
      <c r="Y6965" s="9" t="s">
        <v>605</v>
      </c>
      <c r="Z6965" s="9" t="s">
        <v>462</v>
      </c>
      <c r="AA6965" s="9" t="s">
        <v>198</v>
      </c>
      <c r="AB6965" s="9">
        <v>25685970</v>
      </c>
      <c r="AC6965" s="9" t="s">
        <v>7740</v>
      </c>
      <c r="AD6965" s="9" t="s">
        <v>231</v>
      </c>
      <c r="AE6965" s="5">
        <f t="shared" si="238"/>
        <v>0</v>
      </c>
      <c r="AF6965" s="5" t="str">
        <f t="shared" si="239"/>
        <v>katB</v>
      </c>
      <c r="AG6965" s="153"/>
      <c r="AH6965" s="153"/>
      <c r="AI6965" t="s">
        <v>195</v>
      </c>
      <c r="AJ6965" t="s">
        <v>340</v>
      </c>
      <c r="AK6965" s="9" t="str">
        <f>VLOOKUP(Y6965,zdroj!D:AJ,33,0)</f>
        <v>katB</v>
      </c>
    </row>
    <row r="6966" spans="8:37" x14ac:dyDescent="0.25">
      <c r="H6966" s="8"/>
      <c r="I6966" s="8"/>
      <c r="N6966" s="23"/>
      <c r="O6966" s="24"/>
      <c r="P6966" s="19"/>
      <c r="Q6966" s="19"/>
      <c r="R6966" s="19"/>
      <c r="U6966" s="27"/>
      <c r="Y6966" s="9" t="s">
        <v>605</v>
      </c>
      <c r="Z6966" s="9" t="s">
        <v>462</v>
      </c>
      <c r="AA6966" s="9" t="s">
        <v>198</v>
      </c>
      <c r="AB6966" s="9">
        <v>25685988</v>
      </c>
      <c r="AC6966" s="9" t="s">
        <v>7741</v>
      </c>
      <c r="AD6966" s="9" t="s">
        <v>231</v>
      </c>
      <c r="AE6966" s="5">
        <f t="shared" si="238"/>
        <v>0</v>
      </c>
      <c r="AF6966" s="5" t="str">
        <f t="shared" si="239"/>
        <v>katB</v>
      </c>
      <c r="AG6966" s="153"/>
      <c r="AH6966" s="153"/>
      <c r="AI6966" t="s">
        <v>195</v>
      </c>
      <c r="AJ6966" t="s">
        <v>340</v>
      </c>
      <c r="AK6966" s="9" t="str">
        <f>VLOOKUP(Y6966,zdroj!D:AJ,33,0)</f>
        <v>katB</v>
      </c>
    </row>
    <row r="6967" spans="8:37" x14ac:dyDescent="0.25">
      <c r="H6967" s="8"/>
      <c r="I6967" s="8"/>
      <c r="N6967" s="23"/>
      <c r="O6967" s="24"/>
      <c r="P6967" s="19"/>
      <c r="Q6967" s="19"/>
      <c r="R6967" s="19"/>
      <c r="U6967" s="27"/>
      <c r="Y6967" s="9" t="s">
        <v>605</v>
      </c>
      <c r="Z6967" s="9" t="s">
        <v>462</v>
      </c>
      <c r="AA6967" s="9" t="s">
        <v>198</v>
      </c>
      <c r="AB6967" s="9">
        <v>25685953</v>
      </c>
      <c r="AC6967" s="9" t="s">
        <v>7742</v>
      </c>
      <c r="AD6967" s="9" t="s">
        <v>231</v>
      </c>
      <c r="AE6967" s="5">
        <f t="shared" si="238"/>
        <v>0</v>
      </c>
      <c r="AF6967" s="5" t="str">
        <f t="shared" si="239"/>
        <v>katB</v>
      </c>
      <c r="AG6967" s="153"/>
      <c r="AH6967" s="153"/>
      <c r="AI6967" t="s">
        <v>195</v>
      </c>
      <c r="AJ6967" t="s">
        <v>340</v>
      </c>
      <c r="AK6967" s="9" t="str">
        <f>VLOOKUP(Y6967,zdroj!D:AJ,33,0)</f>
        <v>katB</v>
      </c>
    </row>
    <row r="6968" spans="8:37" x14ac:dyDescent="0.25">
      <c r="H6968" s="8"/>
      <c r="I6968" s="8"/>
      <c r="N6968" s="23"/>
      <c r="O6968" s="24"/>
      <c r="P6968" s="19"/>
      <c r="Q6968" s="19"/>
      <c r="R6968" s="19"/>
      <c r="U6968" s="27"/>
      <c r="Y6968" s="9" t="s">
        <v>605</v>
      </c>
      <c r="Z6968" s="9" t="s">
        <v>462</v>
      </c>
      <c r="AA6968" s="9" t="s">
        <v>198</v>
      </c>
      <c r="AB6968" s="9">
        <v>25685911</v>
      </c>
      <c r="AC6968" s="9" t="s">
        <v>7743</v>
      </c>
      <c r="AD6968" s="9" t="s">
        <v>231</v>
      </c>
      <c r="AE6968" s="5">
        <f t="shared" si="238"/>
        <v>0</v>
      </c>
      <c r="AF6968" s="5" t="str">
        <f t="shared" si="239"/>
        <v>katB</v>
      </c>
      <c r="AG6968" s="153"/>
      <c r="AH6968" s="153"/>
      <c r="AI6968" t="s">
        <v>195</v>
      </c>
      <c r="AJ6968" t="s">
        <v>340</v>
      </c>
      <c r="AK6968" s="9" t="str">
        <f>VLOOKUP(Y6968,zdroj!D:AJ,33,0)</f>
        <v>katB</v>
      </c>
    </row>
    <row r="6969" spans="8:37" x14ac:dyDescent="0.25">
      <c r="H6969" s="8"/>
      <c r="I6969" s="8"/>
      <c r="N6969" s="23"/>
      <c r="O6969" s="24"/>
      <c r="P6969" s="19"/>
      <c r="Q6969" s="19"/>
      <c r="R6969" s="19"/>
      <c r="U6969" s="27"/>
      <c r="Y6969" s="9" t="s">
        <v>605</v>
      </c>
      <c r="Z6969" s="9" t="s">
        <v>462</v>
      </c>
      <c r="AA6969" s="9" t="s">
        <v>198</v>
      </c>
      <c r="AB6969" s="9">
        <v>25685899</v>
      </c>
      <c r="AC6969" s="9" t="s">
        <v>7744</v>
      </c>
      <c r="AD6969" s="9" t="s">
        <v>231</v>
      </c>
      <c r="AE6969" s="5">
        <f t="shared" si="238"/>
        <v>0</v>
      </c>
      <c r="AF6969" s="5" t="str">
        <f t="shared" si="239"/>
        <v>katB</v>
      </c>
      <c r="AG6969" s="153"/>
      <c r="AH6969" s="153"/>
      <c r="AI6969" t="s">
        <v>195</v>
      </c>
      <c r="AJ6969" t="s">
        <v>340</v>
      </c>
      <c r="AK6969" s="9" t="str">
        <f>VLOOKUP(Y6969,zdroj!D:AJ,33,0)</f>
        <v>katB</v>
      </c>
    </row>
    <row r="6970" spans="8:37" x14ac:dyDescent="0.25">
      <c r="H6970" s="8"/>
      <c r="I6970" s="8"/>
      <c r="N6970" s="23"/>
      <c r="O6970" s="24"/>
      <c r="P6970" s="19"/>
      <c r="Q6970" s="19"/>
      <c r="R6970" s="19"/>
      <c r="U6970" s="27"/>
      <c r="Y6970" s="9" t="s">
        <v>605</v>
      </c>
      <c r="Z6970" s="9" t="s">
        <v>462</v>
      </c>
      <c r="AA6970" s="9" t="s">
        <v>198</v>
      </c>
      <c r="AB6970" s="9">
        <v>25685929</v>
      </c>
      <c r="AC6970" s="9" t="s">
        <v>7745</v>
      </c>
      <c r="AD6970" s="9" t="s">
        <v>231</v>
      </c>
      <c r="AE6970" s="5">
        <f t="shared" si="238"/>
        <v>0</v>
      </c>
      <c r="AF6970" s="5" t="str">
        <f t="shared" si="239"/>
        <v>katB</v>
      </c>
      <c r="AG6970" s="153"/>
      <c r="AH6970" s="153"/>
      <c r="AI6970" t="s">
        <v>195</v>
      </c>
      <c r="AJ6970" t="s">
        <v>340</v>
      </c>
      <c r="AK6970" s="9" t="str">
        <f>VLOOKUP(Y6970,zdroj!D:AJ,33,0)</f>
        <v>katB</v>
      </c>
    </row>
    <row r="6971" spans="8:37" x14ac:dyDescent="0.25">
      <c r="H6971" s="8"/>
      <c r="I6971" s="8"/>
      <c r="N6971" s="23"/>
      <c r="O6971" s="24"/>
      <c r="P6971" s="19"/>
      <c r="Q6971" s="19"/>
      <c r="R6971" s="19"/>
      <c r="U6971" s="27"/>
      <c r="Y6971" s="9" t="s">
        <v>605</v>
      </c>
      <c r="Z6971" s="9" t="s">
        <v>462</v>
      </c>
      <c r="AA6971" s="9" t="s">
        <v>198</v>
      </c>
      <c r="AB6971" s="9">
        <v>25958496</v>
      </c>
      <c r="AC6971" s="9" t="s">
        <v>7746</v>
      </c>
      <c r="AD6971" s="9" t="s">
        <v>231</v>
      </c>
      <c r="AE6971" s="5">
        <f t="shared" si="238"/>
        <v>0</v>
      </c>
      <c r="AF6971" s="5" t="str">
        <f t="shared" si="239"/>
        <v>katB</v>
      </c>
      <c r="AG6971" s="153"/>
      <c r="AH6971" s="153"/>
      <c r="AI6971" t="s">
        <v>195</v>
      </c>
      <c r="AJ6971" t="s">
        <v>340</v>
      </c>
      <c r="AK6971" s="9" t="str">
        <f>VLOOKUP(Y6971,zdroj!D:AJ,33,0)</f>
        <v>katB</v>
      </c>
    </row>
    <row r="6972" spans="8:37" x14ac:dyDescent="0.25">
      <c r="H6972" s="8"/>
      <c r="I6972" s="8"/>
      <c r="N6972" s="23"/>
      <c r="O6972" s="24"/>
      <c r="P6972" s="19"/>
      <c r="Q6972" s="19"/>
      <c r="R6972" s="19"/>
      <c r="U6972" s="27"/>
      <c r="Y6972" s="9" t="s">
        <v>605</v>
      </c>
      <c r="Z6972" s="9" t="s">
        <v>462</v>
      </c>
      <c r="AA6972" s="9" t="s">
        <v>198</v>
      </c>
      <c r="AB6972" s="9">
        <v>30820502</v>
      </c>
      <c r="AC6972" s="9" t="s">
        <v>7747</v>
      </c>
      <c r="AD6972" s="9" t="s">
        <v>231</v>
      </c>
      <c r="AE6972" s="5">
        <f t="shared" si="238"/>
        <v>0</v>
      </c>
      <c r="AF6972" s="5" t="str">
        <f t="shared" si="239"/>
        <v>katB</v>
      </c>
      <c r="AG6972" s="153"/>
      <c r="AH6972" s="153"/>
      <c r="AI6972" t="s">
        <v>195</v>
      </c>
      <c r="AJ6972" t="s">
        <v>340</v>
      </c>
      <c r="AK6972" s="9" t="str">
        <f>VLOOKUP(Y6972,zdroj!D:AJ,33,0)</f>
        <v>katB</v>
      </c>
    </row>
    <row r="6973" spans="8:37" x14ac:dyDescent="0.25">
      <c r="H6973" s="8"/>
      <c r="I6973" s="8"/>
      <c r="N6973" s="23"/>
      <c r="O6973" s="24"/>
      <c r="P6973" s="19"/>
      <c r="Q6973" s="19"/>
      <c r="R6973" s="19"/>
      <c r="U6973" s="27"/>
      <c r="Y6973" s="9" t="s">
        <v>605</v>
      </c>
      <c r="Z6973" s="9" t="s">
        <v>462</v>
      </c>
      <c r="AA6973" s="9" t="s">
        <v>198</v>
      </c>
      <c r="AB6973" s="9">
        <v>8033293</v>
      </c>
      <c r="AC6973" s="9" t="s">
        <v>7748</v>
      </c>
      <c r="AD6973" s="9" t="s">
        <v>231</v>
      </c>
      <c r="AE6973" s="5">
        <f t="shared" si="238"/>
        <v>0</v>
      </c>
      <c r="AF6973" s="5" t="str">
        <f t="shared" si="239"/>
        <v>katB</v>
      </c>
      <c r="AG6973" s="153"/>
      <c r="AH6973" s="153"/>
      <c r="AI6973" t="s">
        <v>195</v>
      </c>
      <c r="AJ6973" t="s">
        <v>340</v>
      </c>
      <c r="AK6973" s="9" t="str">
        <f>VLOOKUP(Y6973,zdroj!D:AJ,33,0)</f>
        <v>katB</v>
      </c>
    </row>
    <row r="6974" spans="8:37" x14ac:dyDescent="0.25">
      <c r="H6974" s="8"/>
      <c r="I6974" s="8"/>
      <c r="N6974" s="23"/>
      <c r="O6974" s="24"/>
      <c r="P6974" s="19"/>
      <c r="Q6974" s="19"/>
      <c r="R6974" s="19"/>
      <c r="U6974" s="27"/>
      <c r="Y6974" s="9" t="s">
        <v>605</v>
      </c>
      <c r="Z6974" s="9" t="s">
        <v>462</v>
      </c>
      <c r="AA6974" s="9" t="s">
        <v>198</v>
      </c>
      <c r="AB6974" s="9">
        <v>27307107</v>
      </c>
      <c r="AC6974" s="9" t="s">
        <v>7749</v>
      </c>
      <c r="AD6974" s="9" t="s">
        <v>231</v>
      </c>
      <c r="AE6974" s="5">
        <f t="shared" si="238"/>
        <v>0</v>
      </c>
      <c r="AF6974" s="5" t="str">
        <f t="shared" si="239"/>
        <v>katB</v>
      </c>
      <c r="AG6974" s="153"/>
      <c r="AH6974" s="153"/>
      <c r="AI6974" t="s">
        <v>17880</v>
      </c>
      <c r="AJ6974" t="s">
        <v>17878</v>
      </c>
      <c r="AK6974" s="9" t="str">
        <f>VLOOKUP(Y6974,zdroj!D:AJ,33,0)</f>
        <v>katB</v>
      </c>
    </row>
    <row r="6975" spans="8:37" x14ac:dyDescent="0.25">
      <c r="H6975" s="8"/>
      <c r="I6975" s="8"/>
      <c r="N6975" s="23"/>
      <c r="O6975" s="24"/>
      <c r="P6975" s="19"/>
      <c r="Q6975" s="19"/>
      <c r="R6975" s="19"/>
      <c r="U6975" s="27"/>
      <c r="Y6975" s="9" t="s">
        <v>605</v>
      </c>
      <c r="Z6975" s="9" t="s">
        <v>462</v>
      </c>
      <c r="AA6975" s="9" t="s">
        <v>198</v>
      </c>
      <c r="AB6975" s="9">
        <v>28080092</v>
      </c>
      <c r="AC6975" s="9" t="s">
        <v>7750</v>
      </c>
      <c r="AD6975" s="9" t="s">
        <v>231</v>
      </c>
      <c r="AE6975" s="5">
        <f t="shared" si="238"/>
        <v>0</v>
      </c>
      <c r="AF6975" s="5" t="str">
        <f t="shared" si="239"/>
        <v>katB</v>
      </c>
      <c r="AG6975" s="153"/>
      <c r="AH6975" s="153"/>
      <c r="AI6975" t="s">
        <v>195</v>
      </c>
      <c r="AJ6975" t="s">
        <v>340</v>
      </c>
      <c r="AK6975" s="9" t="str">
        <f>VLOOKUP(Y6975,zdroj!D:AJ,33,0)</f>
        <v>katB</v>
      </c>
    </row>
    <row r="6976" spans="8:37" x14ac:dyDescent="0.25">
      <c r="H6976" s="8"/>
      <c r="I6976" s="8"/>
      <c r="N6976" s="23"/>
      <c r="O6976" s="24"/>
      <c r="P6976" s="19"/>
      <c r="Q6976" s="19"/>
      <c r="R6976" s="19"/>
      <c r="U6976" s="27"/>
      <c r="Y6976" s="9" t="s">
        <v>605</v>
      </c>
      <c r="Z6976" s="9" t="s">
        <v>462</v>
      </c>
      <c r="AA6976" s="9" t="s">
        <v>198</v>
      </c>
      <c r="AB6976" s="9">
        <v>41303911</v>
      </c>
      <c r="AC6976" s="9" t="s">
        <v>7751</v>
      </c>
      <c r="AD6976" s="9" t="s">
        <v>231</v>
      </c>
      <c r="AE6976" s="5">
        <f t="shared" si="238"/>
        <v>0</v>
      </c>
      <c r="AF6976" s="5" t="str">
        <f t="shared" si="239"/>
        <v>katB</v>
      </c>
      <c r="AG6976" s="153"/>
      <c r="AH6976" s="153"/>
      <c r="AI6976" t="s">
        <v>195</v>
      </c>
      <c r="AJ6976" t="s">
        <v>340</v>
      </c>
      <c r="AK6976" s="9" t="str">
        <f>VLOOKUP(Y6976,zdroj!D:AJ,33,0)</f>
        <v>katB</v>
      </c>
    </row>
    <row r="6977" spans="8:37" x14ac:dyDescent="0.25">
      <c r="H6977" s="8"/>
      <c r="I6977" s="8"/>
      <c r="N6977" s="23"/>
      <c r="O6977" s="24"/>
      <c r="P6977" s="19"/>
      <c r="Q6977" s="19"/>
      <c r="R6977" s="19"/>
      <c r="U6977" s="27"/>
      <c r="Y6977" s="9" t="s">
        <v>605</v>
      </c>
      <c r="Z6977" s="9" t="s">
        <v>462</v>
      </c>
      <c r="AA6977" s="9" t="s">
        <v>198</v>
      </c>
      <c r="AB6977" s="9">
        <v>81222955</v>
      </c>
      <c r="AC6977" s="9" t="s">
        <v>7752</v>
      </c>
      <c r="AD6977" s="9" t="s">
        <v>231</v>
      </c>
      <c r="AE6977" s="5">
        <f t="shared" si="238"/>
        <v>0</v>
      </c>
      <c r="AF6977" s="5" t="str">
        <f t="shared" si="239"/>
        <v>katB</v>
      </c>
      <c r="AG6977" s="153"/>
      <c r="AH6977" s="153"/>
      <c r="AI6977" t="s">
        <v>195</v>
      </c>
      <c r="AJ6977" t="s">
        <v>340</v>
      </c>
      <c r="AK6977" s="9" t="str">
        <f>VLOOKUP(Y6977,zdroj!D:AJ,33,0)</f>
        <v>katB</v>
      </c>
    </row>
    <row r="6978" spans="8:37" x14ac:dyDescent="0.25">
      <c r="H6978" s="8"/>
      <c r="I6978" s="8"/>
      <c r="N6978" s="23"/>
      <c r="O6978" s="24"/>
      <c r="P6978" s="19"/>
      <c r="Q6978" s="19"/>
      <c r="R6978" s="19"/>
      <c r="U6978" s="27"/>
      <c r="Y6978" s="9" t="s">
        <v>605</v>
      </c>
      <c r="Z6978" s="9" t="s">
        <v>462</v>
      </c>
      <c r="AA6978" s="9" t="s">
        <v>198</v>
      </c>
      <c r="AB6978" s="9">
        <v>81610271</v>
      </c>
      <c r="AC6978" s="9" t="s">
        <v>7753</v>
      </c>
      <c r="AD6978" s="9" t="s">
        <v>231</v>
      </c>
      <c r="AE6978" s="5">
        <f t="shared" si="238"/>
        <v>0</v>
      </c>
      <c r="AF6978" s="5" t="str">
        <f t="shared" si="239"/>
        <v>katB</v>
      </c>
      <c r="AG6978" s="153"/>
      <c r="AH6978" s="153"/>
      <c r="AI6978" t="s">
        <v>195</v>
      </c>
      <c r="AJ6978" t="s">
        <v>340</v>
      </c>
      <c r="AK6978" s="9" t="str">
        <f>VLOOKUP(Y6978,zdroj!D:AJ,33,0)</f>
        <v>katB</v>
      </c>
    </row>
    <row r="6979" spans="8:37" x14ac:dyDescent="0.25">
      <c r="H6979" s="8"/>
      <c r="I6979" s="8"/>
      <c r="N6979" s="23"/>
      <c r="O6979" s="24"/>
      <c r="P6979" s="19"/>
      <c r="Q6979" s="19"/>
      <c r="R6979" s="19"/>
      <c r="U6979" s="27"/>
      <c r="Y6979" s="9" t="s">
        <v>605</v>
      </c>
      <c r="Z6979" s="9" t="s">
        <v>462</v>
      </c>
      <c r="AA6979" s="9" t="s">
        <v>198</v>
      </c>
      <c r="AB6979" s="9">
        <v>8033307</v>
      </c>
      <c r="AC6979" s="9" t="s">
        <v>7754</v>
      </c>
      <c r="AD6979" s="9" t="s">
        <v>231</v>
      </c>
      <c r="AE6979" s="5">
        <f t="shared" si="238"/>
        <v>0</v>
      </c>
      <c r="AF6979" s="5" t="str">
        <f t="shared" si="239"/>
        <v>katB</v>
      </c>
      <c r="AG6979" s="153"/>
      <c r="AH6979" s="153"/>
      <c r="AI6979" t="s">
        <v>201</v>
      </c>
      <c r="AJ6979" t="s">
        <v>17878</v>
      </c>
      <c r="AK6979" s="9" t="str">
        <f>VLOOKUP(Y6979,zdroj!D:AJ,33,0)</f>
        <v>katB</v>
      </c>
    </row>
    <row r="6980" spans="8:37" x14ac:dyDescent="0.25">
      <c r="H6980" s="8"/>
      <c r="I6980" s="8"/>
      <c r="N6980" s="23"/>
      <c r="O6980" s="24"/>
      <c r="P6980" s="19"/>
      <c r="Q6980" s="19"/>
      <c r="R6980" s="19"/>
      <c r="U6980" s="27"/>
      <c r="Y6980" s="9" t="s">
        <v>605</v>
      </c>
      <c r="Z6980" s="9" t="s">
        <v>462</v>
      </c>
      <c r="AA6980" s="9" t="s">
        <v>198</v>
      </c>
      <c r="AB6980" s="9">
        <v>8033315</v>
      </c>
      <c r="AC6980" s="9" t="s">
        <v>7755</v>
      </c>
      <c r="AD6980" s="9" t="s">
        <v>231</v>
      </c>
      <c r="AE6980" s="5">
        <f t="shared" si="238"/>
        <v>0</v>
      </c>
      <c r="AF6980" s="5" t="str">
        <f t="shared" si="239"/>
        <v>katB</v>
      </c>
      <c r="AG6980" s="153"/>
      <c r="AH6980" s="153"/>
      <c r="AI6980" t="s">
        <v>195</v>
      </c>
      <c r="AJ6980" t="s">
        <v>340</v>
      </c>
      <c r="AK6980" s="9" t="str">
        <f>VLOOKUP(Y6980,zdroj!D:AJ,33,0)</f>
        <v>katB</v>
      </c>
    </row>
    <row r="6981" spans="8:37" x14ac:dyDescent="0.25">
      <c r="H6981" s="8"/>
      <c r="I6981" s="8"/>
      <c r="N6981" s="23"/>
      <c r="O6981" s="24"/>
      <c r="P6981" s="19"/>
      <c r="Q6981" s="19"/>
      <c r="R6981" s="19"/>
      <c r="U6981" s="27"/>
      <c r="Y6981" s="9" t="s">
        <v>605</v>
      </c>
      <c r="Z6981" s="9" t="s">
        <v>462</v>
      </c>
      <c r="AA6981" s="9" t="s">
        <v>198</v>
      </c>
      <c r="AB6981" s="9">
        <v>8033323</v>
      </c>
      <c r="AC6981" s="9" t="s">
        <v>7756</v>
      </c>
      <c r="AD6981" s="9" t="s">
        <v>231</v>
      </c>
      <c r="AE6981" s="5">
        <f t="shared" si="238"/>
        <v>0</v>
      </c>
      <c r="AF6981" s="5" t="str">
        <f t="shared" si="239"/>
        <v>katB</v>
      </c>
      <c r="AG6981" s="153"/>
      <c r="AH6981" s="153"/>
      <c r="AI6981" t="s">
        <v>201</v>
      </c>
      <c r="AJ6981" t="s">
        <v>17878</v>
      </c>
      <c r="AK6981" s="9" t="str">
        <f>VLOOKUP(Y6981,zdroj!D:AJ,33,0)</f>
        <v>katB</v>
      </c>
    </row>
    <row r="6982" spans="8:37" x14ac:dyDescent="0.25">
      <c r="H6982" s="8"/>
      <c r="I6982" s="8"/>
      <c r="N6982" s="23"/>
      <c r="O6982" s="24"/>
      <c r="P6982" s="19"/>
      <c r="Q6982" s="19"/>
      <c r="R6982" s="19"/>
      <c r="U6982" s="27"/>
      <c r="Y6982" s="9" t="s">
        <v>605</v>
      </c>
      <c r="Z6982" s="9" t="s">
        <v>462</v>
      </c>
      <c r="AA6982" s="9" t="s">
        <v>198</v>
      </c>
      <c r="AB6982" s="9">
        <v>8033331</v>
      </c>
      <c r="AC6982" s="9" t="s">
        <v>7757</v>
      </c>
      <c r="AD6982" s="9" t="s">
        <v>231</v>
      </c>
      <c r="AE6982" s="5">
        <f t="shared" si="238"/>
        <v>0</v>
      </c>
      <c r="AF6982" s="5" t="str">
        <f t="shared" si="239"/>
        <v>katB</v>
      </c>
      <c r="AG6982" s="153"/>
      <c r="AH6982" s="153"/>
      <c r="AI6982" t="s">
        <v>201</v>
      </c>
      <c r="AJ6982" t="s">
        <v>17878</v>
      </c>
      <c r="AK6982" s="9" t="str">
        <f>VLOOKUP(Y6982,zdroj!D:AJ,33,0)</f>
        <v>katB</v>
      </c>
    </row>
    <row r="6983" spans="8:37" x14ac:dyDescent="0.25">
      <c r="H6983" s="8"/>
      <c r="I6983" s="8"/>
      <c r="N6983" s="23"/>
      <c r="O6983" s="24"/>
      <c r="P6983" s="19"/>
      <c r="Q6983" s="19"/>
      <c r="R6983" s="19"/>
      <c r="U6983" s="27"/>
      <c r="Y6983" s="9" t="s">
        <v>605</v>
      </c>
      <c r="Z6983" s="9" t="s">
        <v>462</v>
      </c>
      <c r="AA6983" s="9" t="s">
        <v>198</v>
      </c>
      <c r="AB6983" s="9">
        <v>8033340</v>
      </c>
      <c r="AC6983" s="9" t="s">
        <v>7758</v>
      </c>
      <c r="AD6983" s="9" t="s">
        <v>231</v>
      </c>
      <c r="AE6983" s="5">
        <f t="shared" si="238"/>
        <v>0</v>
      </c>
      <c r="AF6983" s="5" t="str">
        <f t="shared" si="239"/>
        <v>katB</v>
      </c>
      <c r="AG6983" s="153"/>
      <c r="AH6983" s="153"/>
      <c r="AI6983" t="s">
        <v>201</v>
      </c>
      <c r="AJ6983" t="s">
        <v>17878</v>
      </c>
      <c r="AK6983" s="9" t="str">
        <f>VLOOKUP(Y6983,zdroj!D:AJ,33,0)</f>
        <v>katB</v>
      </c>
    </row>
    <row r="6984" spans="8:37" x14ac:dyDescent="0.25">
      <c r="H6984" s="8"/>
      <c r="I6984" s="8"/>
      <c r="N6984" s="23"/>
      <c r="O6984" s="24"/>
      <c r="P6984" s="19"/>
      <c r="Q6984" s="19"/>
      <c r="R6984" s="19"/>
      <c r="U6984" s="27"/>
      <c r="Y6984" s="9" t="s">
        <v>605</v>
      </c>
      <c r="Z6984" s="9" t="s">
        <v>462</v>
      </c>
      <c r="AA6984" s="9" t="s">
        <v>198</v>
      </c>
      <c r="AB6984" s="9">
        <v>8033196</v>
      </c>
      <c r="AC6984" s="9" t="s">
        <v>7759</v>
      </c>
      <c r="AD6984" s="9" t="s">
        <v>231</v>
      </c>
      <c r="AE6984" s="5">
        <f t="shared" si="238"/>
        <v>0</v>
      </c>
      <c r="AF6984" s="5" t="str">
        <f t="shared" si="239"/>
        <v>katB</v>
      </c>
      <c r="AG6984" s="153"/>
      <c r="AH6984" s="153"/>
      <c r="AI6984" t="s">
        <v>195</v>
      </c>
      <c r="AJ6984" t="s">
        <v>340</v>
      </c>
      <c r="AK6984" s="9" t="str">
        <f>VLOOKUP(Y6984,zdroj!D:AJ,33,0)</f>
        <v>katB</v>
      </c>
    </row>
    <row r="6985" spans="8:37" x14ac:dyDescent="0.25">
      <c r="H6985" s="8"/>
      <c r="I6985" s="8"/>
      <c r="N6985" s="23"/>
      <c r="O6985" s="24"/>
      <c r="P6985" s="19"/>
      <c r="Q6985" s="19"/>
      <c r="R6985" s="19"/>
      <c r="U6985" s="27"/>
      <c r="Y6985" s="9" t="s">
        <v>605</v>
      </c>
      <c r="Z6985" s="9" t="s">
        <v>462</v>
      </c>
      <c r="AA6985" s="9" t="s">
        <v>198</v>
      </c>
      <c r="AB6985" s="9">
        <v>8033358</v>
      </c>
      <c r="AC6985" s="9" t="s">
        <v>7760</v>
      </c>
      <c r="AD6985" s="9" t="s">
        <v>231</v>
      </c>
      <c r="AE6985" s="5">
        <f t="shared" si="238"/>
        <v>0</v>
      </c>
      <c r="AF6985" s="5" t="str">
        <f t="shared" si="239"/>
        <v>katB</v>
      </c>
      <c r="AG6985" s="153"/>
      <c r="AH6985" s="153"/>
      <c r="AI6985" t="s">
        <v>201</v>
      </c>
      <c r="AJ6985" t="s">
        <v>17878</v>
      </c>
      <c r="AK6985" s="9" t="str">
        <f>VLOOKUP(Y6985,zdroj!D:AJ,33,0)</f>
        <v>katB</v>
      </c>
    </row>
    <row r="6986" spans="8:37" x14ac:dyDescent="0.25">
      <c r="H6986" s="8"/>
      <c r="I6986" s="8"/>
      <c r="N6986" s="23"/>
      <c r="O6986" s="24"/>
      <c r="P6986" s="19"/>
      <c r="Q6986" s="19"/>
      <c r="R6986" s="19"/>
      <c r="U6986" s="27"/>
      <c r="Y6986" s="9" t="s">
        <v>605</v>
      </c>
      <c r="Z6986" s="9" t="s">
        <v>462</v>
      </c>
      <c r="AA6986" s="9" t="s">
        <v>198</v>
      </c>
      <c r="AB6986" s="9">
        <v>8033366</v>
      </c>
      <c r="AC6986" s="9" t="s">
        <v>7761</v>
      </c>
      <c r="AD6986" s="9" t="s">
        <v>231</v>
      </c>
      <c r="AE6986" s="5">
        <f t="shared" ref="AE6986:AE7049" si="240">VLOOKUP(Y6986,K:T,10,0)</f>
        <v>0</v>
      </c>
      <c r="AF6986" s="5" t="str">
        <f t="shared" ref="AF6986:AF7049" si="241">IF(AE6986="A",IF(AD6986="katA","katB",AD6986),AD6986)</f>
        <v>katB</v>
      </c>
      <c r="AG6986" s="153"/>
      <c r="AH6986" s="153"/>
      <c r="AI6986" t="s">
        <v>201</v>
      </c>
      <c r="AJ6986" t="s">
        <v>17878</v>
      </c>
      <c r="AK6986" s="9" t="str">
        <f>VLOOKUP(Y6986,zdroj!D:AJ,33,0)</f>
        <v>katB</v>
      </c>
    </row>
    <row r="6987" spans="8:37" x14ac:dyDescent="0.25">
      <c r="H6987" s="8"/>
      <c r="I6987" s="8"/>
      <c r="N6987" s="23"/>
      <c r="O6987" s="24"/>
      <c r="P6987" s="19"/>
      <c r="Q6987" s="19"/>
      <c r="R6987" s="19"/>
      <c r="U6987" s="27"/>
      <c r="Y6987" s="9" t="s">
        <v>605</v>
      </c>
      <c r="Z6987" s="9" t="s">
        <v>462</v>
      </c>
      <c r="AA6987" s="9" t="s">
        <v>198</v>
      </c>
      <c r="AB6987" s="9">
        <v>8033374</v>
      </c>
      <c r="AC6987" s="9" t="s">
        <v>7762</v>
      </c>
      <c r="AD6987" s="9" t="s">
        <v>231</v>
      </c>
      <c r="AE6987" s="5">
        <f t="shared" si="240"/>
        <v>0</v>
      </c>
      <c r="AF6987" s="5" t="str">
        <f t="shared" si="241"/>
        <v>katB</v>
      </c>
      <c r="AG6987" s="153"/>
      <c r="AH6987" s="153"/>
      <c r="AI6987" t="s">
        <v>201</v>
      </c>
      <c r="AJ6987" t="s">
        <v>17878</v>
      </c>
      <c r="AK6987" s="9" t="str">
        <f>VLOOKUP(Y6987,zdroj!D:AJ,33,0)</f>
        <v>katB</v>
      </c>
    </row>
    <row r="6988" spans="8:37" x14ac:dyDescent="0.25">
      <c r="H6988" s="8"/>
      <c r="I6988" s="8"/>
      <c r="N6988" s="23"/>
      <c r="O6988" s="24"/>
      <c r="P6988" s="19"/>
      <c r="Q6988" s="19"/>
      <c r="R6988" s="19"/>
      <c r="U6988" s="27"/>
      <c r="Y6988" s="9" t="s">
        <v>605</v>
      </c>
      <c r="Z6988" s="9" t="s">
        <v>462</v>
      </c>
      <c r="AA6988" s="9" t="s">
        <v>198</v>
      </c>
      <c r="AB6988" s="9">
        <v>8033382</v>
      </c>
      <c r="AC6988" s="9" t="s">
        <v>7763</v>
      </c>
      <c r="AD6988" s="9" t="s">
        <v>231</v>
      </c>
      <c r="AE6988" s="5">
        <f t="shared" si="240"/>
        <v>0</v>
      </c>
      <c r="AF6988" s="5" t="str">
        <f t="shared" si="241"/>
        <v>katB</v>
      </c>
      <c r="AG6988" s="153"/>
      <c r="AH6988" s="153"/>
      <c r="AI6988" t="s">
        <v>195</v>
      </c>
      <c r="AJ6988" t="s">
        <v>340</v>
      </c>
      <c r="AK6988" s="9" t="str">
        <f>VLOOKUP(Y6988,zdroj!D:AJ,33,0)</f>
        <v>katB</v>
      </c>
    </row>
    <row r="6989" spans="8:37" x14ac:dyDescent="0.25">
      <c r="H6989" s="8"/>
      <c r="I6989" s="8"/>
      <c r="N6989" s="23"/>
      <c r="O6989" s="24"/>
      <c r="P6989" s="19"/>
      <c r="Q6989" s="19"/>
      <c r="R6989" s="19"/>
      <c r="U6989" s="27"/>
      <c r="Y6989" s="9" t="s">
        <v>605</v>
      </c>
      <c r="Z6989" s="9" t="s">
        <v>462</v>
      </c>
      <c r="AA6989" s="9" t="s">
        <v>198</v>
      </c>
      <c r="AB6989" s="9">
        <v>8033391</v>
      </c>
      <c r="AC6989" s="9" t="s">
        <v>7764</v>
      </c>
      <c r="AD6989" s="9" t="s">
        <v>231</v>
      </c>
      <c r="AE6989" s="5">
        <f t="shared" si="240"/>
        <v>0</v>
      </c>
      <c r="AF6989" s="5" t="str">
        <f t="shared" si="241"/>
        <v>katB</v>
      </c>
      <c r="AG6989" s="153"/>
      <c r="AH6989" s="153"/>
      <c r="AI6989" t="s">
        <v>201</v>
      </c>
      <c r="AJ6989" t="s">
        <v>17878</v>
      </c>
      <c r="AK6989" s="9" t="str">
        <f>VLOOKUP(Y6989,zdroj!D:AJ,33,0)</f>
        <v>katB</v>
      </c>
    </row>
    <row r="6990" spans="8:37" x14ac:dyDescent="0.25">
      <c r="H6990" s="8"/>
      <c r="I6990" s="8"/>
      <c r="N6990" s="23"/>
      <c r="O6990" s="24"/>
      <c r="P6990" s="19"/>
      <c r="Q6990" s="19"/>
      <c r="R6990" s="19"/>
      <c r="U6990" s="27"/>
      <c r="Y6990" s="9" t="s">
        <v>605</v>
      </c>
      <c r="Z6990" s="9" t="s">
        <v>462</v>
      </c>
      <c r="AA6990" s="9" t="s">
        <v>198</v>
      </c>
      <c r="AB6990" s="9">
        <v>8033404</v>
      </c>
      <c r="AC6990" s="9" t="s">
        <v>7765</v>
      </c>
      <c r="AD6990" s="9" t="s">
        <v>231</v>
      </c>
      <c r="AE6990" s="5">
        <f t="shared" si="240"/>
        <v>0</v>
      </c>
      <c r="AF6990" s="5" t="str">
        <f t="shared" si="241"/>
        <v>katB</v>
      </c>
      <c r="AG6990" s="153"/>
      <c r="AH6990" s="153"/>
      <c r="AI6990" t="s">
        <v>195</v>
      </c>
      <c r="AJ6990" t="s">
        <v>340</v>
      </c>
      <c r="AK6990" s="9" t="str">
        <f>VLOOKUP(Y6990,zdroj!D:AJ,33,0)</f>
        <v>katB</v>
      </c>
    </row>
    <row r="6991" spans="8:37" x14ac:dyDescent="0.25">
      <c r="H6991" s="8"/>
      <c r="I6991" s="8"/>
      <c r="N6991" s="23"/>
      <c r="O6991" s="24"/>
      <c r="P6991" s="19"/>
      <c r="Q6991" s="19"/>
      <c r="R6991" s="19"/>
      <c r="U6991" s="27"/>
      <c r="Y6991" s="9" t="s">
        <v>605</v>
      </c>
      <c r="Z6991" s="9" t="s">
        <v>462</v>
      </c>
      <c r="AA6991" s="9" t="s">
        <v>198</v>
      </c>
      <c r="AB6991" s="9">
        <v>8033412</v>
      </c>
      <c r="AC6991" s="9" t="s">
        <v>7766</v>
      </c>
      <c r="AD6991" s="9" t="s">
        <v>231</v>
      </c>
      <c r="AE6991" s="5">
        <f t="shared" si="240"/>
        <v>0</v>
      </c>
      <c r="AF6991" s="5" t="str">
        <f t="shared" si="241"/>
        <v>katB</v>
      </c>
      <c r="AG6991" s="153"/>
      <c r="AH6991" s="153"/>
      <c r="AI6991" t="s">
        <v>195</v>
      </c>
      <c r="AJ6991" t="s">
        <v>340</v>
      </c>
      <c r="AK6991" s="9" t="str">
        <f>VLOOKUP(Y6991,zdroj!D:AJ,33,0)</f>
        <v>katB</v>
      </c>
    </row>
    <row r="6992" spans="8:37" x14ac:dyDescent="0.25">
      <c r="H6992" s="8"/>
      <c r="I6992" s="8"/>
      <c r="N6992" s="23"/>
      <c r="O6992" s="24"/>
      <c r="P6992" s="19"/>
      <c r="Q6992" s="19"/>
      <c r="R6992" s="19"/>
      <c r="U6992" s="27"/>
      <c r="Y6992" s="9" t="s">
        <v>605</v>
      </c>
      <c r="Z6992" s="9" t="s">
        <v>462</v>
      </c>
      <c r="AA6992" s="9" t="s">
        <v>198</v>
      </c>
      <c r="AB6992" s="9">
        <v>30820481</v>
      </c>
      <c r="AC6992" s="9" t="s">
        <v>7767</v>
      </c>
      <c r="AD6992" s="9" t="s">
        <v>231</v>
      </c>
      <c r="AE6992" s="5">
        <f t="shared" si="240"/>
        <v>0</v>
      </c>
      <c r="AF6992" s="5" t="str">
        <f t="shared" si="241"/>
        <v>katB</v>
      </c>
      <c r="AG6992" s="153"/>
      <c r="AH6992" s="153"/>
      <c r="AI6992" t="s">
        <v>195</v>
      </c>
      <c r="AJ6992" t="s">
        <v>340</v>
      </c>
      <c r="AK6992" s="9" t="str">
        <f>VLOOKUP(Y6992,zdroj!D:AJ,33,0)</f>
        <v>katB</v>
      </c>
    </row>
    <row r="6993" spans="8:37" x14ac:dyDescent="0.25">
      <c r="H6993" s="8"/>
      <c r="I6993" s="8"/>
      <c r="N6993" s="23"/>
      <c r="O6993" s="24"/>
      <c r="P6993" s="19"/>
      <c r="Q6993" s="19"/>
      <c r="R6993" s="19"/>
      <c r="U6993" s="27"/>
      <c r="Y6993" s="9" t="s">
        <v>605</v>
      </c>
      <c r="Z6993" s="9" t="s">
        <v>462</v>
      </c>
      <c r="AA6993" s="9" t="s">
        <v>198</v>
      </c>
      <c r="AB6993" s="9">
        <v>8033447</v>
      </c>
      <c r="AC6993" s="9" t="s">
        <v>7768</v>
      </c>
      <c r="AD6993" s="9" t="s">
        <v>231</v>
      </c>
      <c r="AE6993" s="5">
        <f t="shared" si="240"/>
        <v>0</v>
      </c>
      <c r="AF6993" s="5" t="str">
        <f t="shared" si="241"/>
        <v>katB</v>
      </c>
      <c r="AG6993" s="153"/>
      <c r="AH6993" s="153"/>
      <c r="AI6993" t="s">
        <v>201</v>
      </c>
      <c r="AJ6993" t="s">
        <v>17878</v>
      </c>
      <c r="AK6993" s="9" t="str">
        <f>VLOOKUP(Y6993,zdroj!D:AJ,33,0)</f>
        <v>katB</v>
      </c>
    </row>
    <row r="6994" spans="8:37" x14ac:dyDescent="0.25">
      <c r="H6994" s="8"/>
      <c r="I6994" s="8"/>
      <c r="N6994" s="23"/>
      <c r="O6994" s="24"/>
      <c r="P6994" s="19"/>
      <c r="Q6994" s="19"/>
      <c r="R6994" s="19"/>
      <c r="U6994" s="27"/>
      <c r="Y6994" s="9" t="s">
        <v>605</v>
      </c>
      <c r="Z6994" s="9" t="s">
        <v>462</v>
      </c>
      <c r="AA6994" s="9" t="s">
        <v>198</v>
      </c>
      <c r="AB6994" s="9">
        <v>8033200</v>
      </c>
      <c r="AC6994" s="9" t="s">
        <v>7769</v>
      </c>
      <c r="AD6994" s="9" t="s">
        <v>231</v>
      </c>
      <c r="AE6994" s="5">
        <f t="shared" si="240"/>
        <v>0</v>
      </c>
      <c r="AF6994" s="5" t="str">
        <f t="shared" si="241"/>
        <v>katB</v>
      </c>
      <c r="AG6994" s="153"/>
      <c r="AH6994" s="153"/>
      <c r="AI6994" t="s">
        <v>201</v>
      </c>
      <c r="AJ6994" t="s">
        <v>17878</v>
      </c>
      <c r="AK6994" s="9" t="str">
        <f>VLOOKUP(Y6994,zdroj!D:AJ,33,0)</f>
        <v>katB</v>
      </c>
    </row>
    <row r="6995" spans="8:37" x14ac:dyDescent="0.25">
      <c r="H6995" s="8"/>
      <c r="I6995" s="8"/>
      <c r="N6995" s="23"/>
      <c r="O6995" s="24"/>
      <c r="P6995" s="19"/>
      <c r="Q6995" s="19"/>
      <c r="R6995" s="19"/>
      <c r="U6995" s="27"/>
      <c r="Y6995" s="9" t="s">
        <v>605</v>
      </c>
      <c r="Z6995" s="9" t="s">
        <v>462</v>
      </c>
      <c r="AA6995" s="9" t="s">
        <v>198</v>
      </c>
      <c r="AB6995" s="9">
        <v>8033455</v>
      </c>
      <c r="AC6995" s="9" t="s">
        <v>7770</v>
      </c>
      <c r="AD6995" s="9" t="s">
        <v>231</v>
      </c>
      <c r="AE6995" s="5">
        <f t="shared" si="240"/>
        <v>0</v>
      </c>
      <c r="AF6995" s="5" t="str">
        <f t="shared" si="241"/>
        <v>katB</v>
      </c>
      <c r="AG6995" s="153"/>
      <c r="AH6995" s="153"/>
      <c r="AI6995" t="s">
        <v>201</v>
      </c>
      <c r="AJ6995" t="s">
        <v>17878</v>
      </c>
      <c r="AK6995" s="9" t="str">
        <f>VLOOKUP(Y6995,zdroj!D:AJ,33,0)</f>
        <v>katB</v>
      </c>
    </row>
    <row r="6996" spans="8:37" x14ac:dyDescent="0.25">
      <c r="H6996" s="8"/>
      <c r="I6996" s="8"/>
      <c r="N6996" s="23"/>
      <c r="O6996" s="24"/>
      <c r="P6996" s="19"/>
      <c r="Q6996" s="19"/>
      <c r="R6996" s="19"/>
      <c r="U6996" s="27"/>
      <c r="Y6996" s="9" t="s">
        <v>605</v>
      </c>
      <c r="Z6996" s="9" t="s">
        <v>462</v>
      </c>
      <c r="AA6996" s="9" t="s">
        <v>198</v>
      </c>
      <c r="AB6996" s="9">
        <v>8033463</v>
      </c>
      <c r="AC6996" s="9" t="s">
        <v>7771</v>
      </c>
      <c r="AD6996" s="9" t="s">
        <v>231</v>
      </c>
      <c r="AE6996" s="5">
        <f t="shared" si="240"/>
        <v>0</v>
      </c>
      <c r="AF6996" s="5" t="str">
        <f t="shared" si="241"/>
        <v>katB</v>
      </c>
      <c r="AG6996" s="153"/>
      <c r="AH6996" s="153"/>
      <c r="AI6996" t="s">
        <v>201</v>
      </c>
      <c r="AJ6996" t="s">
        <v>17878</v>
      </c>
      <c r="AK6996" s="9" t="str">
        <f>VLOOKUP(Y6996,zdroj!D:AJ,33,0)</f>
        <v>katB</v>
      </c>
    </row>
    <row r="6997" spans="8:37" x14ac:dyDescent="0.25">
      <c r="H6997" s="8"/>
      <c r="I6997" s="8"/>
      <c r="N6997" s="23"/>
      <c r="O6997" s="24"/>
      <c r="P6997" s="19"/>
      <c r="Q6997" s="19"/>
      <c r="R6997" s="19"/>
      <c r="U6997" s="27"/>
      <c r="Y6997" s="9" t="s">
        <v>605</v>
      </c>
      <c r="Z6997" s="9" t="s">
        <v>462</v>
      </c>
      <c r="AA6997" s="9" t="s">
        <v>198</v>
      </c>
      <c r="AB6997" s="9">
        <v>8033471</v>
      </c>
      <c r="AC6997" s="9" t="s">
        <v>7772</v>
      </c>
      <c r="AD6997" s="9" t="s">
        <v>231</v>
      </c>
      <c r="AE6997" s="5">
        <f t="shared" si="240"/>
        <v>0</v>
      </c>
      <c r="AF6997" s="5" t="str">
        <f t="shared" si="241"/>
        <v>katB</v>
      </c>
      <c r="AG6997" s="153"/>
      <c r="AH6997" s="153"/>
      <c r="AI6997" t="s">
        <v>201</v>
      </c>
      <c r="AJ6997" t="s">
        <v>17878</v>
      </c>
      <c r="AK6997" s="9" t="str">
        <f>VLOOKUP(Y6997,zdroj!D:AJ,33,0)</f>
        <v>katB</v>
      </c>
    </row>
    <row r="6998" spans="8:37" x14ac:dyDescent="0.25">
      <c r="H6998" s="8"/>
      <c r="I6998" s="8"/>
      <c r="N6998" s="23"/>
      <c r="O6998" s="24"/>
      <c r="P6998" s="19"/>
      <c r="Q6998" s="19"/>
      <c r="R6998" s="19"/>
      <c r="U6998" s="27"/>
      <c r="Y6998" s="9" t="s">
        <v>605</v>
      </c>
      <c r="Z6998" s="9" t="s">
        <v>462</v>
      </c>
      <c r="AA6998" s="9" t="s">
        <v>198</v>
      </c>
      <c r="AB6998" s="9">
        <v>25771124</v>
      </c>
      <c r="AC6998" s="9" t="s">
        <v>7773</v>
      </c>
      <c r="AD6998" s="9" t="s">
        <v>231</v>
      </c>
      <c r="AE6998" s="5">
        <f t="shared" si="240"/>
        <v>0</v>
      </c>
      <c r="AF6998" s="5" t="str">
        <f t="shared" si="241"/>
        <v>katB</v>
      </c>
      <c r="AG6998" s="153"/>
      <c r="AH6998" s="153"/>
      <c r="AI6998" t="s">
        <v>195</v>
      </c>
      <c r="AJ6998" t="s">
        <v>340</v>
      </c>
      <c r="AK6998" s="9" t="str">
        <f>VLOOKUP(Y6998,zdroj!D:AJ,33,0)</f>
        <v>katB</v>
      </c>
    </row>
    <row r="6999" spans="8:37" x14ac:dyDescent="0.25">
      <c r="H6999" s="8"/>
      <c r="I6999" s="8"/>
      <c r="N6999" s="23"/>
      <c r="O6999" s="24"/>
      <c r="P6999" s="19"/>
      <c r="Q6999" s="19"/>
      <c r="R6999" s="19"/>
      <c r="U6999" s="27"/>
      <c r="Y6999" s="9" t="s">
        <v>605</v>
      </c>
      <c r="Z6999" s="9" t="s">
        <v>462</v>
      </c>
      <c r="AA6999" s="9" t="s">
        <v>198</v>
      </c>
      <c r="AB6999" s="9">
        <v>8033480</v>
      </c>
      <c r="AC6999" s="9" t="s">
        <v>7774</v>
      </c>
      <c r="AD6999" s="9" t="s">
        <v>231</v>
      </c>
      <c r="AE6999" s="5">
        <f t="shared" si="240"/>
        <v>0</v>
      </c>
      <c r="AF6999" s="5" t="str">
        <f t="shared" si="241"/>
        <v>katB</v>
      </c>
      <c r="AG6999" s="153"/>
      <c r="AH6999" s="153"/>
      <c r="AI6999" t="s">
        <v>201</v>
      </c>
      <c r="AJ6999" t="s">
        <v>17878</v>
      </c>
      <c r="AK6999" s="9" t="str">
        <f>VLOOKUP(Y6999,zdroj!D:AJ,33,0)</f>
        <v>katB</v>
      </c>
    </row>
    <row r="7000" spans="8:37" x14ac:dyDescent="0.25">
      <c r="H7000" s="8"/>
      <c r="I7000" s="8"/>
      <c r="N7000" s="23"/>
      <c r="O7000" s="24"/>
      <c r="P7000" s="19"/>
      <c r="Q7000" s="19"/>
      <c r="R7000" s="19"/>
      <c r="U7000" s="27"/>
      <c r="Y7000" s="9" t="s">
        <v>605</v>
      </c>
      <c r="Z7000" s="9" t="s">
        <v>462</v>
      </c>
      <c r="AA7000" s="9" t="s">
        <v>198</v>
      </c>
      <c r="AB7000" s="9">
        <v>8033498</v>
      </c>
      <c r="AC7000" s="9" t="s">
        <v>7775</v>
      </c>
      <c r="AD7000" s="9" t="s">
        <v>231</v>
      </c>
      <c r="AE7000" s="5">
        <f t="shared" si="240"/>
        <v>0</v>
      </c>
      <c r="AF7000" s="5" t="str">
        <f t="shared" si="241"/>
        <v>katB</v>
      </c>
      <c r="AG7000" s="153"/>
      <c r="AH7000" s="153"/>
      <c r="AI7000" t="s">
        <v>201</v>
      </c>
      <c r="AJ7000" t="s">
        <v>17878</v>
      </c>
      <c r="AK7000" s="9" t="str">
        <f>VLOOKUP(Y7000,zdroj!D:AJ,33,0)</f>
        <v>katB</v>
      </c>
    </row>
    <row r="7001" spans="8:37" x14ac:dyDescent="0.25">
      <c r="H7001" s="8"/>
      <c r="I7001" s="8"/>
      <c r="N7001" s="23"/>
      <c r="O7001" s="24"/>
      <c r="P7001" s="19"/>
      <c r="Q7001" s="19"/>
      <c r="R7001" s="19"/>
      <c r="U7001" s="27"/>
      <c r="Y7001" s="9" t="s">
        <v>605</v>
      </c>
      <c r="Z7001" s="9" t="s">
        <v>462</v>
      </c>
      <c r="AA7001" s="9" t="s">
        <v>198</v>
      </c>
      <c r="AB7001" s="9">
        <v>8033510</v>
      </c>
      <c r="AC7001" s="9" t="s">
        <v>7776</v>
      </c>
      <c r="AD7001" s="9" t="s">
        <v>231</v>
      </c>
      <c r="AE7001" s="5">
        <f t="shared" si="240"/>
        <v>0</v>
      </c>
      <c r="AF7001" s="5" t="str">
        <f t="shared" si="241"/>
        <v>katB</v>
      </c>
      <c r="AG7001" s="153"/>
      <c r="AH7001" s="153"/>
      <c r="AI7001" t="s">
        <v>201</v>
      </c>
      <c r="AJ7001" t="s">
        <v>17878</v>
      </c>
      <c r="AK7001" s="9" t="str">
        <f>VLOOKUP(Y7001,zdroj!D:AJ,33,0)</f>
        <v>katB</v>
      </c>
    </row>
    <row r="7002" spans="8:37" x14ac:dyDescent="0.25">
      <c r="H7002" s="8"/>
      <c r="I7002" s="8"/>
      <c r="N7002" s="23"/>
      <c r="O7002" s="24"/>
      <c r="P7002" s="19"/>
      <c r="Q7002" s="19"/>
      <c r="R7002" s="19"/>
      <c r="U7002" s="27"/>
      <c r="Y7002" s="9" t="s">
        <v>605</v>
      </c>
      <c r="Z7002" s="9" t="s">
        <v>462</v>
      </c>
      <c r="AA7002" s="9" t="s">
        <v>198</v>
      </c>
      <c r="AB7002" s="9">
        <v>8033528</v>
      </c>
      <c r="AC7002" s="9" t="s">
        <v>7777</v>
      </c>
      <c r="AD7002" s="9" t="s">
        <v>231</v>
      </c>
      <c r="AE7002" s="5">
        <f t="shared" si="240"/>
        <v>0</v>
      </c>
      <c r="AF7002" s="5" t="str">
        <f t="shared" si="241"/>
        <v>katB</v>
      </c>
      <c r="AG7002" s="153"/>
      <c r="AH7002" s="153"/>
      <c r="AI7002" t="s">
        <v>195</v>
      </c>
      <c r="AJ7002" t="s">
        <v>340</v>
      </c>
      <c r="AK7002" s="9" t="str">
        <f>VLOOKUP(Y7002,zdroj!D:AJ,33,0)</f>
        <v>katB</v>
      </c>
    </row>
    <row r="7003" spans="8:37" x14ac:dyDescent="0.25">
      <c r="H7003" s="8"/>
      <c r="I7003" s="8"/>
      <c r="N7003" s="23"/>
      <c r="O7003" s="24"/>
      <c r="P7003" s="19"/>
      <c r="Q7003" s="19"/>
      <c r="R7003" s="19"/>
      <c r="U7003" s="27"/>
      <c r="Y7003" s="9" t="s">
        <v>605</v>
      </c>
      <c r="Z7003" s="9" t="s">
        <v>462</v>
      </c>
      <c r="AA7003" s="9" t="s">
        <v>198</v>
      </c>
      <c r="AB7003" s="9">
        <v>8033536</v>
      </c>
      <c r="AC7003" s="9" t="s">
        <v>7778</v>
      </c>
      <c r="AD7003" s="9" t="s">
        <v>231</v>
      </c>
      <c r="AE7003" s="5">
        <f t="shared" si="240"/>
        <v>0</v>
      </c>
      <c r="AF7003" s="5" t="str">
        <f t="shared" si="241"/>
        <v>katB</v>
      </c>
      <c r="AG7003" s="153"/>
      <c r="AH7003" s="153"/>
      <c r="AI7003" t="s">
        <v>201</v>
      </c>
      <c r="AJ7003" t="s">
        <v>17878</v>
      </c>
      <c r="AK7003" s="9" t="str">
        <f>VLOOKUP(Y7003,zdroj!D:AJ,33,0)</f>
        <v>katB</v>
      </c>
    </row>
    <row r="7004" spans="8:37" x14ac:dyDescent="0.25">
      <c r="H7004" s="8"/>
      <c r="I7004" s="8"/>
      <c r="N7004" s="23"/>
      <c r="O7004" s="24"/>
      <c r="P7004" s="19"/>
      <c r="Q7004" s="19"/>
      <c r="R7004" s="19"/>
      <c r="U7004" s="27"/>
      <c r="Y7004" s="9" t="s">
        <v>605</v>
      </c>
      <c r="Z7004" s="9" t="s">
        <v>462</v>
      </c>
      <c r="AA7004" s="9" t="s">
        <v>198</v>
      </c>
      <c r="AB7004" s="9">
        <v>8033218</v>
      </c>
      <c r="AC7004" s="9" t="s">
        <v>7779</v>
      </c>
      <c r="AD7004" s="9" t="s">
        <v>800</v>
      </c>
      <c r="AE7004" s="5">
        <f t="shared" si="240"/>
        <v>0</v>
      </c>
      <c r="AF7004" s="5" t="str">
        <f t="shared" si="241"/>
        <v>Pokryto</v>
      </c>
      <c r="AG7004" s="153"/>
      <c r="AH7004" s="153"/>
      <c r="AI7004" t="s">
        <v>195</v>
      </c>
      <c r="AJ7004" t="s">
        <v>800</v>
      </c>
      <c r="AK7004" s="9" t="str">
        <f>VLOOKUP(Y7004,zdroj!D:AJ,33,0)</f>
        <v>katB</v>
      </c>
    </row>
    <row r="7005" spans="8:37" x14ac:dyDescent="0.25">
      <c r="H7005" s="8"/>
      <c r="I7005" s="8"/>
      <c r="N7005" s="23"/>
      <c r="O7005" s="24"/>
      <c r="P7005" s="19"/>
      <c r="Q7005" s="19"/>
      <c r="R7005" s="19"/>
      <c r="U7005" s="27"/>
      <c r="Y7005" s="9" t="s">
        <v>605</v>
      </c>
      <c r="Z7005" s="9" t="s">
        <v>462</v>
      </c>
      <c r="AA7005" s="9" t="s">
        <v>198</v>
      </c>
      <c r="AB7005" s="9">
        <v>8033544</v>
      </c>
      <c r="AC7005" s="9" t="s">
        <v>7780</v>
      </c>
      <c r="AD7005" s="9" t="s">
        <v>231</v>
      </c>
      <c r="AE7005" s="5">
        <f t="shared" si="240"/>
        <v>0</v>
      </c>
      <c r="AF7005" s="5" t="str">
        <f t="shared" si="241"/>
        <v>katB</v>
      </c>
      <c r="AG7005" s="153"/>
      <c r="AH7005" s="153"/>
      <c r="AI7005" t="s">
        <v>195</v>
      </c>
      <c r="AJ7005" t="s">
        <v>340</v>
      </c>
      <c r="AK7005" s="9" t="str">
        <f>VLOOKUP(Y7005,zdroj!D:AJ,33,0)</f>
        <v>katB</v>
      </c>
    </row>
    <row r="7006" spans="8:37" x14ac:dyDescent="0.25">
      <c r="H7006" s="8"/>
      <c r="I7006" s="8"/>
      <c r="N7006" s="23"/>
      <c r="O7006" s="24"/>
      <c r="P7006" s="19"/>
      <c r="Q7006" s="19"/>
      <c r="R7006" s="19"/>
      <c r="U7006" s="27"/>
      <c r="Y7006" s="9" t="s">
        <v>605</v>
      </c>
      <c r="Z7006" s="9" t="s">
        <v>462</v>
      </c>
      <c r="AA7006" s="9" t="s">
        <v>198</v>
      </c>
      <c r="AB7006" s="9">
        <v>8033552</v>
      </c>
      <c r="AC7006" s="9" t="s">
        <v>7781</v>
      </c>
      <c r="AD7006" s="9" t="s">
        <v>231</v>
      </c>
      <c r="AE7006" s="5">
        <f t="shared" si="240"/>
        <v>0</v>
      </c>
      <c r="AF7006" s="5" t="str">
        <f t="shared" si="241"/>
        <v>katB</v>
      </c>
      <c r="AG7006" s="153"/>
      <c r="AH7006" s="153"/>
      <c r="AI7006" t="s">
        <v>201</v>
      </c>
      <c r="AJ7006" t="s">
        <v>17878</v>
      </c>
      <c r="AK7006" s="9" t="str">
        <f>VLOOKUP(Y7006,zdroj!D:AJ,33,0)</f>
        <v>katB</v>
      </c>
    </row>
    <row r="7007" spans="8:37" x14ac:dyDescent="0.25">
      <c r="H7007" s="8"/>
      <c r="I7007" s="8"/>
      <c r="N7007" s="23"/>
      <c r="O7007" s="24"/>
      <c r="P7007" s="19"/>
      <c r="Q7007" s="19"/>
      <c r="R7007" s="19"/>
      <c r="U7007" s="27"/>
      <c r="Y7007" s="9" t="s">
        <v>605</v>
      </c>
      <c r="Z7007" s="9" t="s">
        <v>462</v>
      </c>
      <c r="AA7007" s="9" t="s">
        <v>198</v>
      </c>
      <c r="AB7007" s="9">
        <v>8033587</v>
      </c>
      <c r="AC7007" s="9" t="s">
        <v>7782</v>
      </c>
      <c r="AD7007" s="9" t="s">
        <v>231</v>
      </c>
      <c r="AE7007" s="5">
        <f t="shared" si="240"/>
        <v>0</v>
      </c>
      <c r="AF7007" s="5" t="str">
        <f t="shared" si="241"/>
        <v>katB</v>
      </c>
      <c r="AG7007" s="153"/>
      <c r="AH7007" s="153"/>
      <c r="AI7007" t="s">
        <v>201</v>
      </c>
      <c r="AJ7007" t="s">
        <v>17878</v>
      </c>
      <c r="AK7007" s="9" t="str">
        <f>VLOOKUP(Y7007,zdroj!D:AJ,33,0)</f>
        <v>katB</v>
      </c>
    </row>
    <row r="7008" spans="8:37" x14ac:dyDescent="0.25">
      <c r="H7008" s="8"/>
      <c r="I7008" s="8"/>
      <c r="N7008" s="23"/>
      <c r="O7008" s="24"/>
      <c r="P7008" s="19"/>
      <c r="Q7008" s="19"/>
      <c r="R7008" s="19"/>
      <c r="U7008" s="27"/>
      <c r="Y7008" s="9" t="s">
        <v>605</v>
      </c>
      <c r="Z7008" s="9" t="s">
        <v>462</v>
      </c>
      <c r="AA7008" s="9" t="s">
        <v>198</v>
      </c>
      <c r="AB7008" s="9">
        <v>8033595</v>
      </c>
      <c r="AC7008" s="9" t="s">
        <v>7783</v>
      </c>
      <c r="AD7008" s="9" t="s">
        <v>231</v>
      </c>
      <c r="AE7008" s="5">
        <f t="shared" si="240"/>
        <v>0</v>
      </c>
      <c r="AF7008" s="5" t="str">
        <f t="shared" si="241"/>
        <v>katB</v>
      </c>
      <c r="AG7008" s="153"/>
      <c r="AH7008" s="153"/>
      <c r="AI7008" t="s">
        <v>201</v>
      </c>
      <c r="AJ7008" t="s">
        <v>17878</v>
      </c>
      <c r="AK7008" s="9" t="str">
        <f>VLOOKUP(Y7008,zdroj!D:AJ,33,0)</f>
        <v>katB</v>
      </c>
    </row>
    <row r="7009" spans="8:37" x14ac:dyDescent="0.25">
      <c r="H7009" s="8"/>
      <c r="I7009" s="8"/>
      <c r="N7009" s="23"/>
      <c r="O7009" s="24"/>
      <c r="P7009" s="19"/>
      <c r="Q7009" s="19"/>
      <c r="R7009" s="19"/>
      <c r="U7009" s="27"/>
      <c r="Y7009" s="9" t="s">
        <v>605</v>
      </c>
      <c r="Z7009" s="9" t="s">
        <v>462</v>
      </c>
      <c r="AA7009" s="9" t="s">
        <v>198</v>
      </c>
      <c r="AB7009" s="9">
        <v>8033609</v>
      </c>
      <c r="AC7009" s="9" t="s">
        <v>7784</v>
      </c>
      <c r="AD7009" s="9" t="s">
        <v>231</v>
      </c>
      <c r="AE7009" s="5">
        <f t="shared" si="240"/>
        <v>0</v>
      </c>
      <c r="AF7009" s="5" t="str">
        <f t="shared" si="241"/>
        <v>katB</v>
      </c>
      <c r="AG7009" s="153"/>
      <c r="AH7009" s="153"/>
      <c r="AI7009" t="s">
        <v>201</v>
      </c>
      <c r="AJ7009" t="s">
        <v>17878</v>
      </c>
      <c r="AK7009" s="9" t="str">
        <f>VLOOKUP(Y7009,zdroj!D:AJ,33,0)</f>
        <v>katB</v>
      </c>
    </row>
    <row r="7010" spans="8:37" x14ac:dyDescent="0.25">
      <c r="H7010" s="8"/>
      <c r="I7010" s="8"/>
      <c r="N7010" s="23"/>
      <c r="O7010" s="24"/>
      <c r="P7010" s="19"/>
      <c r="Q7010" s="19"/>
      <c r="R7010" s="19"/>
      <c r="U7010" s="27"/>
      <c r="Y7010" s="9" t="s">
        <v>605</v>
      </c>
      <c r="Z7010" s="9" t="s">
        <v>462</v>
      </c>
      <c r="AA7010" s="9" t="s">
        <v>198</v>
      </c>
      <c r="AB7010" s="9">
        <v>8033617</v>
      </c>
      <c r="AC7010" s="9" t="s">
        <v>7785</v>
      </c>
      <c r="AD7010" s="9" t="s">
        <v>231</v>
      </c>
      <c r="AE7010" s="5">
        <f t="shared" si="240"/>
        <v>0</v>
      </c>
      <c r="AF7010" s="5" t="str">
        <f t="shared" si="241"/>
        <v>katB</v>
      </c>
      <c r="AG7010" s="153"/>
      <c r="AH7010" s="153"/>
      <c r="AI7010" t="s">
        <v>201</v>
      </c>
      <c r="AJ7010" t="s">
        <v>17878</v>
      </c>
      <c r="AK7010" s="9" t="str">
        <f>VLOOKUP(Y7010,zdroj!D:AJ,33,0)</f>
        <v>katB</v>
      </c>
    </row>
    <row r="7011" spans="8:37" x14ac:dyDescent="0.25">
      <c r="H7011" s="8"/>
      <c r="I7011" s="8"/>
      <c r="N7011" s="23"/>
      <c r="O7011" s="24"/>
      <c r="P7011" s="19"/>
      <c r="Q7011" s="19"/>
      <c r="R7011" s="19"/>
      <c r="U7011" s="27"/>
      <c r="Y7011" s="9" t="s">
        <v>605</v>
      </c>
      <c r="Z7011" s="9" t="s">
        <v>462</v>
      </c>
      <c r="AA7011" s="9" t="s">
        <v>198</v>
      </c>
      <c r="AB7011" s="9">
        <v>8033625</v>
      </c>
      <c r="AC7011" s="9" t="s">
        <v>7786</v>
      </c>
      <c r="AD7011" s="9" t="s">
        <v>231</v>
      </c>
      <c r="AE7011" s="5">
        <f t="shared" si="240"/>
        <v>0</v>
      </c>
      <c r="AF7011" s="5" t="str">
        <f t="shared" si="241"/>
        <v>katB</v>
      </c>
      <c r="AG7011" s="153"/>
      <c r="AH7011" s="153"/>
      <c r="AI7011" t="s">
        <v>195</v>
      </c>
      <c r="AJ7011" t="s">
        <v>340</v>
      </c>
      <c r="AK7011" s="9" t="str">
        <f>VLOOKUP(Y7011,zdroj!D:AJ,33,0)</f>
        <v>katB</v>
      </c>
    </row>
    <row r="7012" spans="8:37" x14ac:dyDescent="0.25">
      <c r="H7012" s="8"/>
      <c r="I7012" s="8"/>
      <c r="N7012" s="23"/>
      <c r="O7012" s="24"/>
      <c r="P7012" s="19"/>
      <c r="Q7012" s="19"/>
      <c r="R7012" s="19"/>
      <c r="U7012" s="27"/>
      <c r="Y7012" s="9" t="s">
        <v>605</v>
      </c>
      <c r="Z7012" s="9" t="s">
        <v>462</v>
      </c>
      <c r="AA7012" s="9" t="s">
        <v>198</v>
      </c>
      <c r="AB7012" s="9">
        <v>8033633</v>
      </c>
      <c r="AC7012" s="9" t="s">
        <v>7787</v>
      </c>
      <c r="AD7012" s="9" t="s">
        <v>231</v>
      </c>
      <c r="AE7012" s="5">
        <f t="shared" si="240"/>
        <v>0</v>
      </c>
      <c r="AF7012" s="5" t="str">
        <f t="shared" si="241"/>
        <v>katB</v>
      </c>
      <c r="AG7012" s="153"/>
      <c r="AH7012" s="153"/>
      <c r="AI7012" t="s">
        <v>17879</v>
      </c>
      <c r="AJ7012" t="s">
        <v>17878</v>
      </c>
      <c r="AK7012" s="9" t="str">
        <f>VLOOKUP(Y7012,zdroj!D:AJ,33,0)</f>
        <v>katB</v>
      </c>
    </row>
    <row r="7013" spans="8:37" x14ac:dyDescent="0.25">
      <c r="H7013" s="8"/>
      <c r="I7013" s="8"/>
      <c r="N7013" s="23"/>
      <c r="O7013" s="24"/>
      <c r="P7013" s="19"/>
      <c r="Q7013" s="19"/>
      <c r="R7013" s="19"/>
      <c r="U7013" s="27"/>
      <c r="Y7013" s="9" t="s">
        <v>605</v>
      </c>
      <c r="Z7013" s="9" t="s">
        <v>462</v>
      </c>
      <c r="AA7013" s="9" t="s">
        <v>198</v>
      </c>
      <c r="AB7013" s="9">
        <v>8033226</v>
      </c>
      <c r="AC7013" s="9" t="s">
        <v>7788</v>
      </c>
      <c r="AD7013" s="9" t="s">
        <v>231</v>
      </c>
      <c r="AE7013" s="5">
        <f t="shared" si="240"/>
        <v>0</v>
      </c>
      <c r="AF7013" s="5" t="str">
        <f t="shared" si="241"/>
        <v>katB</v>
      </c>
      <c r="AG7013" s="153"/>
      <c r="AH7013" s="153"/>
      <c r="AI7013" t="s">
        <v>195</v>
      </c>
      <c r="AJ7013" t="s">
        <v>340</v>
      </c>
      <c r="AK7013" s="9" t="str">
        <f>VLOOKUP(Y7013,zdroj!D:AJ,33,0)</f>
        <v>katB</v>
      </c>
    </row>
    <row r="7014" spans="8:37" x14ac:dyDescent="0.25">
      <c r="H7014" s="8"/>
      <c r="I7014" s="8"/>
      <c r="N7014" s="23"/>
      <c r="O7014" s="24"/>
      <c r="P7014" s="19"/>
      <c r="Q7014" s="19"/>
      <c r="R7014" s="19"/>
      <c r="U7014" s="27"/>
      <c r="Y7014" s="9" t="s">
        <v>605</v>
      </c>
      <c r="Z7014" s="9" t="s">
        <v>462</v>
      </c>
      <c r="AA7014" s="9" t="s">
        <v>198</v>
      </c>
      <c r="AB7014" s="9">
        <v>8033641</v>
      </c>
      <c r="AC7014" s="9" t="s">
        <v>7789</v>
      </c>
      <c r="AD7014" s="9" t="s">
        <v>231</v>
      </c>
      <c r="AE7014" s="5">
        <f t="shared" si="240"/>
        <v>0</v>
      </c>
      <c r="AF7014" s="5" t="str">
        <f t="shared" si="241"/>
        <v>katB</v>
      </c>
      <c r="AG7014" s="153"/>
      <c r="AH7014" s="153"/>
      <c r="AI7014" t="s">
        <v>201</v>
      </c>
      <c r="AJ7014" t="s">
        <v>17878</v>
      </c>
      <c r="AK7014" s="9" t="str">
        <f>VLOOKUP(Y7014,zdroj!D:AJ,33,0)</f>
        <v>katB</v>
      </c>
    </row>
    <row r="7015" spans="8:37" x14ac:dyDescent="0.25">
      <c r="H7015" s="8"/>
      <c r="I7015" s="8"/>
      <c r="N7015" s="23"/>
      <c r="O7015" s="24"/>
      <c r="P7015" s="19"/>
      <c r="Q7015" s="19"/>
      <c r="R7015" s="19"/>
      <c r="U7015" s="27"/>
      <c r="Y7015" s="9" t="s">
        <v>605</v>
      </c>
      <c r="Z7015" s="9" t="s">
        <v>462</v>
      </c>
      <c r="AA7015" s="9" t="s">
        <v>198</v>
      </c>
      <c r="AB7015" s="9">
        <v>8033650</v>
      </c>
      <c r="AC7015" s="9" t="s">
        <v>7790</v>
      </c>
      <c r="AD7015" s="9" t="s">
        <v>231</v>
      </c>
      <c r="AE7015" s="5">
        <f t="shared" si="240"/>
        <v>0</v>
      </c>
      <c r="AF7015" s="5" t="str">
        <f t="shared" si="241"/>
        <v>katB</v>
      </c>
      <c r="AG7015" s="153"/>
      <c r="AH7015" s="153"/>
      <c r="AI7015" t="s">
        <v>201</v>
      </c>
      <c r="AJ7015" t="s">
        <v>17878</v>
      </c>
      <c r="AK7015" s="9" t="str">
        <f>VLOOKUP(Y7015,zdroj!D:AJ,33,0)</f>
        <v>katB</v>
      </c>
    </row>
    <row r="7016" spans="8:37" x14ac:dyDescent="0.25">
      <c r="H7016" s="8"/>
      <c r="I7016" s="8"/>
      <c r="N7016" s="23"/>
      <c r="O7016" s="24"/>
      <c r="P7016" s="19"/>
      <c r="Q7016" s="19"/>
      <c r="R7016" s="19"/>
      <c r="U7016" s="27"/>
      <c r="Y7016" s="9" t="s">
        <v>605</v>
      </c>
      <c r="Z7016" s="9" t="s">
        <v>462</v>
      </c>
      <c r="AA7016" s="9" t="s">
        <v>198</v>
      </c>
      <c r="AB7016" s="9">
        <v>8033668</v>
      </c>
      <c r="AC7016" s="9" t="s">
        <v>7791</v>
      </c>
      <c r="AD7016" s="9" t="s">
        <v>231</v>
      </c>
      <c r="AE7016" s="5">
        <f t="shared" si="240"/>
        <v>0</v>
      </c>
      <c r="AF7016" s="5" t="str">
        <f t="shared" si="241"/>
        <v>katB</v>
      </c>
      <c r="AG7016" s="153"/>
      <c r="AH7016" s="153"/>
      <c r="AI7016" t="s">
        <v>201</v>
      </c>
      <c r="AJ7016" t="s">
        <v>17878</v>
      </c>
      <c r="AK7016" s="9" t="str">
        <f>VLOOKUP(Y7016,zdroj!D:AJ,33,0)</f>
        <v>katB</v>
      </c>
    </row>
    <row r="7017" spans="8:37" x14ac:dyDescent="0.25">
      <c r="H7017" s="8"/>
      <c r="I7017" s="8"/>
      <c r="N7017" s="23"/>
      <c r="O7017" s="24"/>
      <c r="P7017" s="19"/>
      <c r="Q7017" s="19"/>
      <c r="R7017" s="19"/>
      <c r="U7017" s="27"/>
      <c r="Y7017" s="9" t="s">
        <v>605</v>
      </c>
      <c r="Z7017" s="9" t="s">
        <v>462</v>
      </c>
      <c r="AA7017" s="9" t="s">
        <v>198</v>
      </c>
      <c r="AB7017" s="9">
        <v>8033684</v>
      </c>
      <c r="AC7017" s="9" t="s">
        <v>7792</v>
      </c>
      <c r="AD7017" s="9" t="s">
        <v>231</v>
      </c>
      <c r="AE7017" s="5">
        <f t="shared" si="240"/>
        <v>0</v>
      </c>
      <c r="AF7017" s="5" t="str">
        <f t="shared" si="241"/>
        <v>katB</v>
      </c>
      <c r="AG7017" s="153"/>
      <c r="AH7017" s="153"/>
      <c r="AI7017" t="s">
        <v>195</v>
      </c>
      <c r="AJ7017" t="s">
        <v>340</v>
      </c>
      <c r="AK7017" s="9" t="str">
        <f>VLOOKUP(Y7017,zdroj!D:AJ,33,0)</f>
        <v>katB</v>
      </c>
    </row>
    <row r="7018" spans="8:37" x14ac:dyDescent="0.25">
      <c r="H7018" s="8"/>
      <c r="I7018" s="8"/>
      <c r="N7018" s="23"/>
      <c r="O7018" s="24"/>
      <c r="P7018" s="19"/>
      <c r="Q7018" s="19"/>
      <c r="R7018" s="19"/>
      <c r="U7018" s="27"/>
      <c r="Y7018" s="9" t="s">
        <v>605</v>
      </c>
      <c r="Z7018" s="9" t="s">
        <v>462</v>
      </c>
      <c r="AA7018" s="9" t="s">
        <v>198</v>
      </c>
      <c r="AB7018" s="9">
        <v>8033731</v>
      </c>
      <c r="AC7018" s="9" t="s">
        <v>7793</v>
      </c>
      <c r="AD7018" s="9" t="s">
        <v>231</v>
      </c>
      <c r="AE7018" s="5">
        <f t="shared" si="240"/>
        <v>0</v>
      </c>
      <c r="AF7018" s="5" t="str">
        <f t="shared" si="241"/>
        <v>katB</v>
      </c>
      <c r="AG7018" s="153"/>
      <c r="AH7018" s="153"/>
      <c r="AI7018" t="s">
        <v>201</v>
      </c>
      <c r="AJ7018" t="s">
        <v>17878</v>
      </c>
      <c r="AK7018" s="9" t="str">
        <f>VLOOKUP(Y7018,zdroj!D:AJ,33,0)</f>
        <v>katB</v>
      </c>
    </row>
    <row r="7019" spans="8:37" x14ac:dyDescent="0.25">
      <c r="H7019" s="8"/>
      <c r="I7019" s="8"/>
      <c r="N7019" s="23"/>
      <c r="O7019" s="24"/>
      <c r="P7019" s="19"/>
      <c r="Q7019" s="19"/>
      <c r="R7019" s="19"/>
      <c r="U7019" s="27"/>
      <c r="Y7019" s="9" t="s">
        <v>605</v>
      </c>
      <c r="Z7019" s="9" t="s">
        <v>462</v>
      </c>
      <c r="AA7019" s="9" t="s">
        <v>198</v>
      </c>
      <c r="AB7019" s="9">
        <v>8033234</v>
      </c>
      <c r="AC7019" s="9" t="s">
        <v>7794</v>
      </c>
      <c r="AD7019" s="9" t="s">
        <v>231</v>
      </c>
      <c r="AE7019" s="5">
        <f t="shared" si="240"/>
        <v>0</v>
      </c>
      <c r="AF7019" s="5" t="str">
        <f t="shared" si="241"/>
        <v>katB</v>
      </c>
      <c r="AG7019" s="153"/>
      <c r="AH7019" s="153"/>
      <c r="AI7019" t="s">
        <v>195</v>
      </c>
      <c r="AJ7019" t="s">
        <v>340</v>
      </c>
      <c r="AK7019" s="9" t="str">
        <f>VLOOKUP(Y7019,zdroj!D:AJ,33,0)</f>
        <v>katB</v>
      </c>
    </row>
    <row r="7020" spans="8:37" x14ac:dyDescent="0.25">
      <c r="H7020" s="8"/>
      <c r="I7020" s="8"/>
      <c r="N7020" s="23"/>
      <c r="O7020" s="24"/>
      <c r="P7020" s="19"/>
      <c r="Q7020" s="19"/>
      <c r="R7020" s="19"/>
      <c r="U7020" s="27"/>
      <c r="Y7020" s="9" t="s">
        <v>605</v>
      </c>
      <c r="Z7020" s="9" t="s">
        <v>462</v>
      </c>
      <c r="AA7020" s="9" t="s">
        <v>198</v>
      </c>
      <c r="AB7020" s="9">
        <v>8033781</v>
      </c>
      <c r="AC7020" s="9" t="s">
        <v>7795</v>
      </c>
      <c r="AD7020" s="9" t="s">
        <v>231</v>
      </c>
      <c r="AE7020" s="5">
        <f t="shared" si="240"/>
        <v>0</v>
      </c>
      <c r="AF7020" s="5" t="str">
        <f t="shared" si="241"/>
        <v>katB</v>
      </c>
      <c r="AG7020" s="153"/>
      <c r="AH7020" s="153"/>
      <c r="AI7020" t="s">
        <v>201</v>
      </c>
      <c r="AJ7020" t="s">
        <v>17878</v>
      </c>
      <c r="AK7020" s="9" t="str">
        <f>VLOOKUP(Y7020,zdroj!D:AJ,33,0)</f>
        <v>katB</v>
      </c>
    </row>
    <row r="7021" spans="8:37" x14ac:dyDescent="0.25">
      <c r="H7021" s="8"/>
      <c r="I7021" s="8"/>
      <c r="N7021" s="23"/>
      <c r="O7021" s="24"/>
      <c r="P7021" s="19"/>
      <c r="Q7021" s="19"/>
      <c r="R7021" s="19"/>
      <c r="U7021" s="27"/>
      <c r="Y7021" s="9" t="s">
        <v>605</v>
      </c>
      <c r="Z7021" s="9" t="s">
        <v>462</v>
      </c>
      <c r="AA7021" s="9" t="s">
        <v>198</v>
      </c>
      <c r="AB7021" s="9">
        <v>8033790</v>
      </c>
      <c r="AC7021" s="9" t="s">
        <v>7796</v>
      </c>
      <c r="AD7021" s="9" t="s">
        <v>231</v>
      </c>
      <c r="AE7021" s="5">
        <f t="shared" si="240"/>
        <v>0</v>
      </c>
      <c r="AF7021" s="5" t="str">
        <f t="shared" si="241"/>
        <v>katB</v>
      </c>
      <c r="AG7021" s="153"/>
      <c r="AH7021" s="153"/>
      <c r="AI7021" t="s">
        <v>201</v>
      </c>
      <c r="AJ7021" t="s">
        <v>17878</v>
      </c>
      <c r="AK7021" s="9" t="str">
        <f>VLOOKUP(Y7021,zdroj!D:AJ,33,0)</f>
        <v>katB</v>
      </c>
    </row>
    <row r="7022" spans="8:37" x14ac:dyDescent="0.25">
      <c r="H7022" s="8"/>
      <c r="I7022" s="8"/>
      <c r="N7022" s="23"/>
      <c r="O7022" s="24"/>
      <c r="P7022" s="19"/>
      <c r="Q7022" s="19"/>
      <c r="R7022" s="19"/>
      <c r="U7022" s="27"/>
      <c r="Y7022" s="9" t="s">
        <v>605</v>
      </c>
      <c r="Z7022" s="9" t="s">
        <v>462</v>
      </c>
      <c r="AA7022" s="9" t="s">
        <v>198</v>
      </c>
      <c r="AB7022" s="9">
        <v>8033803</v>
      </c>
      <c r="AC7022" s="9" t="s">
        <v>7797</v>
      </c>
      <c r="AD7022" s="9" t="s">
        <v>231</v>
      </c>
      <c r="AE7022" s="5">
        <f t="shared" si="240"/>
        <v>0</v>
      </c>
      <c r="AF7022" s="5" t="str">
        <f t="shared" si="241"/>
        <v>katB</v>
      </c>
      <c r="AG7022" s="153"/>
      <c r="AH7022" s="153"/>
      <c r="AI7022" t="s">
        <v>201</v>
      </c>
      <c r="AJ7022" t="s">
        <v>17878</v>
      </c>
      <c r="AK7022" s="9" t="str">
        <f>VLOOKUP(Y7022,zdroj!D:AJ,33,0)</f>
        <v>katB</v>
      </c>
    </row>
    <row r="7023" spans="8:37" x14ac:dyDescent="0.25">
      <c r="H7023" s="8"/>
      <c r="I7023" s="8"/>
      <c r="N7023" s="23"/>
      <c r="O7023" s="24"/>
      <c r="P7023" s="19"/>
      <c r="Q7023" s="19"/>
      <c r="R7023" s="19"/>
      <c r="U7023" s="27"/>
      <c r="Y7023" s="9" t="s">
        <v>605</v>
      </c>
      <c r="Z7023" s="9" t="s">
        <v>462</v>
      </c>
      <c r="AA7023" s="9" t="s">
        <v>198</v>
      </c>
      <c r="AB7023" s="9">
        <v>8033811</v>
      </c>
      <c r="AC7023" s="9" t="s">
        <v>7798</v>
      </c>
      <c r="AD7023" s="9" t="s">
        <v>231</v>
      </c>
      <c r="AE7023" s="5">
        <f t="shared" si="240"/>
        <v>0</v>
      </c>
      <c r="AF7023" s="5" t="str">
        <f t="shared" si="241"/>
        <v>katB</v>
      </c>
      <c r="AG7023" s="153"/>
      <c r="AH7023" s="153"/>
      <c r="AI7023" t="s">
        <v>195</v>
      </c>
      <c r="AJ7023" t="s">
        <v>340</v>
      </c>
      <c r="AK7023" s="9" t="str">
        <f>VLOOKUP(Y7023,zdroj!D:AJ,33,0)</f>
        <v>katB</v>
      </c>
    </row>
    <row r="7024" spans="8:37" x14ac:dyDescent="0.25">
      <c r="H7024" s="8"/>
      <c r="I7024" s="8"/>
      <c r="N7024" s="23"/>
      <c r="O7024" s="24"/>
      <c r="P7024" s="19"/>
      <c r="Q7024" s="19"/>
      <c r="R7024" s="19"/>
      <c r="U7024" s="27"/>
      <c r="Y7024" s="9" t="s">
        <v>605</v>
      </c>
      <c r="Z7024" s="9" t="s">
        <v>462</v>
      </c>
      <c r="AA7024" s="9" t="s">
        <v>198</v>
      </c>
      <c r="AB7024" s="9">
        <v>8033820</v>
      </c>
      <c r="AC7024" s="9" t="s">
        <v>7799</v>
      </c>
      <c r="AD7024" s="9" t="s">
        <v>231</v>
      </c>
      <c r="AE7024" s="5">
        <f t="shared" si="240"/>
        <v>0</v>
      </c>
      <c r="AF7024" s="5" t="str">
        <f t="shared" si="241"/>
        <v>katB</v>
      </c>
      <c r="AG7024" s="153"/>
      <c r="AH7024" s="153"/>
      <c r="AI7024" t="s">
        <v>201</v>
      </c>
      <c r="AJ7024" t="s">
        <v>17878</v>
      </c>
      <c r="AK7024" s="9" t="str">
        <f>VLOOKUP(Y7024,zdroj!D:AJ,33,0)</f>
        <v>katB</v>
      </c>
    </row>
    <row r="7025" spans="8:37" x14ac:dyDescent="0.25">
      <c r="H7025" s="8"/>
      <c r="I7025" s="8"/>
      <c r="N7025" s="23"/>
      <c r="O7025" s="24"/>
      <c r="P7025" s="19"/>
      <c r="Q7025" s="19"/>
      <c r="R7025" s="19"/>
      <c r="U7025" s="27"/>
      <c r="Y7025" s="9" t="s">
        <v>605</v>
      </c>
      <c r="Z7025" s="9" t="s">
        <v>462</v>
      </c>
      <c r="AA7025" s="9" t="s">
        <v>198</v>
      </c>
      <c r="AB7025" s="9">
        <v>8033838</v>
      </c>
      <c r="AC7025" s="9" t="s">
        <v>7800</v>
      </c>
      <c r="AD7025" s="9" t="s">
        <v>231</v>
      </c>
      <c r="AE7025" s="5">
        <f t="shared" si="240"/>
        <v>0</v>
      </c>
      <c r="AF7025" s="5" t="str">
        <f t="shared" si="241"/>
        <v>katB</v>
      </c>
      <c r="AG7025" s="153"/>
      <c r="AH7025" s="153"/>
      <c r="AI7025" t="s">
        <v>201</v>
      </c>
      <c r="AJ7025" t="s">
        <v>17878</v>
      </c>
      <c r="AK7025" s="9" t="str">
        <f>VLOOKUP(Y7025,zdroj!D:AJ,33,0)</f>
        <v>katB</v>
      </c>
    </row>
    <row r="7026" spans="8:37" x14ac:dyDescent="0.25">
      <c r="H7026" s="8"/>
      <c r="I7026" s="8"/>
      <c r="N7026" s="23"/>
      <c r="O7026" s="24"/>
      <c r="P7026" s="19"/>
      <c r="Q7026" s="19"/>
      <c r="R7026" s="19"/>
      <c r="U7026" s="27"/>
      <c r="Y7026" s="9" t="s">
        <v>605</v>
      </c>
      <c r="Z7026" s="9" t="s">
        <v>462</v>
      </c>
      <c r="AA7026" s="9" t="s">
        <v>198</v>
      </c>
      <c r="AB7026" s="9">
        <v>8033242</v>
      </c>
      <c r="AC7026" s="9" t="s">
        <v>7801</v>
      </c>
      <c r="AD7026" s="9" t="s">
        <v>231</v>
      </c>
      <c r="AE7026" s="5">
        <f t="shared" si="240"/>
        <v>0</v>
      </c>
      <c r="AF7026" s="5" t="str">
        <f t="shared" si="241"/>
        <v>katB</v>
      </c>
      <c r="AG7026" s="153"/>
      <c r="AH7026" s="153"/>
      <c r="AI7026" t="s">
        <v>195</v>
      </c>
      <c r="AJ7026" t="s">
        <v>340</v>
      </c>
      <c r="AK7026" s="9" t="str">
        <f>VLOOKUP(Y7026,zdroj!D:AJ,33,0)</f>
        <v>katB</v>
      </c>
    </row>
    <row r="7027" spans="8:37" x14ac:dyDescent="0.25">
      <c r="H7027" s="8"/>
      <c r="I7027" s="8"/>
      <c r="N7027" s="23"/>
      <c r="O7027" s="24"/>
      <c r="P7027" s="19"/>
      <c r="Q7027" s="19"/>
      <c r="R7027" s="19"/>
      <c r="U7027" s="27"/>
      <c r="Y7027" s="9" t="s">
        <v>605</v>
      </c>
      <c r="Z7027" s="9" t="s">
        <v>462</v>
      </c>
      <c r="AA7027" s="9" t="s">
        <v>198</v>
      </c>
      <c r="AB7027" s="9">
        <v>8033846</v>
      </c>
      <c r="AC7027" s="9" t="s">
        <v>7802</v>
      </c>
      <c r="AD7027" s="9" t="s">
        <v>231</v>
      </c>
      <c r="AE7027" s="5">
        <f t="shared" si="240"/>
        <v>0</v>
      </c>
      <c r="AF7027" s="5" t="str">
        <f t="shared" si="241"/>
        <v>katB</v>
      </c>
      <c r="AG7027" s="153"/>
      <c r="AH7027" s="153"/>
      <c r="AI7027" t="s">
        <v>201</v>
      </c>
      <c r="AJ7027" t="s">
        <v>17878</v>
      </c>
      <c r="AK7027" s="9" t="str">
        <f>VLOOKUP(Y7027,zdroj!D:AJ,33,0)</f>
        <v>katB</v>
      </c>
    </row>
    <row r="7028" spans="8:37" x14ac:dyDescent="0.25">
      <c r="H7028" s="8"/>
      <c r="I7028" s="8"/>
      <c r="N7028" s="23"/>
      <c r="O7028" s="24"/>
      <c r="P7028" s="19"/>
      <c r="Q7028" s="19"/>
      <c r="R7028" s="19"/>
      <c r="U7028" s="27"/>
      <c r="Y7028" s="9" t="s">
        <v>605</v>
      </c>
      <c r="Z7028" s="9" t="s">
        <v>462</v>
      </c>
      <c r="AA7028" s="9" t="s">
        <v>198</v>
      </c>
      <c r="AB7028" s="9">
        <v>8033854</v>
      </c>
      <c r="AC7028" s="9" t="s">
        <v>7803</v>
      </c>
      <c r="AD7028" s="9" t="s">
        <v>231</v>
      </c>
      <c r="AE7028" s="5">
        <f t="shared" si="240"/>
        <v>0</v>
      </c>
      <c r="AF7028" s="5" t="str">
        <f t="shared" si="241"/>
        <v>katB</v>
      </c>
      <c r="AG7028" s="153"/>
      <c r="AH7028" s="153"/>
      <c r="AI7028" t="s">
        <v>201</v>
      </c>
      <c r="AJ7028" t="s">
        <v>17878</v>
      </c>
      <c r="AK7028" s="9" t="str">
        <f>VLOOKUP(Y7028,zdroj!D:AJ,33,0)</f>
        <v>katB</v>
      </c>
    </row>
    <row r="7029" spans="8:37" x14ac:dyDescent="0.25">
      <c r="H7029" s="8"/>
      <c r="I7029" s="8"/>
      <c r="N7029" s="23"/>
      <c r="O7029" s="24"/>
      <c r="P7029" s="19"/>
      <c r="Q7029" s="19"/>
      <c r="R7029" s="19"/>
      <c r="U7029" s="27"/>
      <c r="Y7029" s="9" t="s">
        <v>605</v>
      </c>
      <c r="Z7029" s="9" t="s">
        <v>462</v>
      </c>
      <c r="AA7029" s="9" t="s">
        <v>198</v>
      </c>
      <c r="AB7029" s="9">
        <v>8033862</v>
      </c>
      <c r="AC7029" s="9" t="s">
        <v>7804</v>
      </c>
      <c r="AD7029" s="9" t="s">
        <v>231</v>
      </c>
      <c r="AE7029" s="5">
        <f t="shared" si="240"/>
        <v>0</v>
      </c>
      <c r="AF7029" s="5" t="str">
        <f t="shared" si="241"/>
        <v>katB</v>
      </c>
      <c r="AG7029" s="153"/>
      <c r="AH7029" s="153"/>
      <c r="AI7029" t="s">
        <v>201</v>
      </c>
      <c r="AJ7029" t="s">
        <v>17878</v>
      </c>
      <c r="AK7029" s="9" t="str">
        <f>VLOOKUP(Y7029,zdroj!D:AJ,33,0)</f>
        <v>katB</v>
      </c>
    </row>
    <row r="7030" spans="8:37" x14ac:dyDescent="0.25">
      <c r="H7030" s="8"/>
      <c r="I7030" s="8"/>
      <c r="N7030" s="23"/>
      <c r="O7030" s="24"/>
      <c r="P7030" s="19"/>
      <c r="Q7030" s="19"/>
      <c r="R7030" s="19"/>
      <c r="U7030" s="27"/>
      <c r="Y7030" s="9" t="s">
        <v>605</v>
      </c>
      <c r="Z7030" s="9" t="s">
        <v>462</v>
      </c>
      <c r="AA7030" s="9" t="s">
        <v>198</v>
      </c>
      <c r="AB7030" s="9">
        <v>30820499</v>
      </c>
      <c r="AC7030" s="9" t="s">
        <v>7805</v>
      </c>
      <c r="AD7030" s="9" t="s">
        <v>231</v>
      </c>
      <c r="AE7030" s="5">
        <f t="shared" si="240"/>
        <v>0</v>
      </c>
      <c r="AF7030" s="5" t="str">
        <f t="shared" si="241"/>
        <v>katB</v>
      </c>
      <c r="AG7030" s="153"/>
      <c r="AH7030" s="153"/>
      <c r="AI7030" t="s">
        <v>195</v>
      </c>
      <c r="AJ7030" t="s">
        <v>340</v>
      </c>
      <c r="AK7030" s="9" t="str">
        <f>VLOOKUP(Y7030,zdroj!D:AJ,33,0)</f>
        <v>katB</v>
      </c>
    </row>
    <row r="7031" spans="8:37" x14ac:dyDescent="0.25">
      <c r="H7031" s="8"/>
      <c r="I7031" s="8"/>
      <c r="N7031" s="23"/>
      <c r="O7031" s="24"/>
      <c r="P7031" s="19"/>
      <c r="Q7031" s="19"/>
      <c r="R7031" s="19"/>
      <c r="U7031" s="27"/>
      <c r="Y7031" s="9" t="s">
        <v>605</v>
      </c>
      <c r="Z7031" s="9" t="s">
        <v>462</v>
      </c>
      <c r="AA7031" s="9" t="s">
        <v>198</v>
      </c>
      <c r="AB7031" s="9">
        <v>8033889</v>
      </c>
      <c r="AC7031" s="9" t="s">
        <v>7806</v>
      </c>
      <c r="AD7031" s="9" t="s">
        <v>231</v>
      </c>
      <c r="AE7031" s="5">
        <f t="shared" si="240"/>
        <v>0</v>
      </c>
      <c r="AF7031" s="5" t="str">
        <f t="shared" si="241"/>
        <v>katB</v>
      </c>
      <c r="AG7031" s="153"/>
      <c r="AH7031" s="153"/>
      <c r="AI7031" t="s">
        <v>201</v>
      </c>
      <c r="AJ7031" t="s">
        <v>17878</v>
      </c>
      <c r="AK7031" s="9" t="str">
        <f>VLOOKUP(Y7031,zdroj!D:AJ,33,0)</f>
        <v>katB</v>
      </c>
    </row>
    <row r="7032" spans="8:37" x14ac:dyDescent="0.25">
      <c r="H7032" s="8"/>
      <c r="I7032" s="8"/>
      <c r="N7032" s="23"/>
      <c r="O7032" s="24"/>
      <c r="P7032" s="19"/>
      <c r="Q7032" s="19"/>
      <c r="R7032" s="19"/>
      <c r="U7032" s="27"/>
      <c r="Y7032" s="9" t="s">
        <v>605</v>
      </c>
      <c r="Z7032" s="9" t="s">
        <v>462</v>
      </c>
      <c r="AA7032" s="9" t="s">
        <v>198</v>
      </c>
      <c r="AB7032" s="9">
        <v>8033901</v>
      </c>
      <c r="AC7032" s="9" t="s">
        <v>7807</v>
      </c>
      <c r="AD7032" s="9" t="s">
        <v>231</v>
      </c>
      <c r="AE7032" s="5">
        <f t="shared" si="240"/>
        <v>0</v>
      </c>
      <c r="AF7032" s="5" t="str">
        <f t="shared" si="241"/>
        <v>katB</v>
      </c>
      <c r="AG7032" s="153"/>
      <c r="AH7032" s="153"/>
      <c r="AI7032" t="s">
        <v>201</v>
      </c>
      <c r="AJ7032" t="s">
        <v>17878</v>
      </c>
      <c r="AK7032" s="9" t="str">
        <f>VLOOKUP(Y7032,zdroj!D:AJ,33,0)</f>
        <v>katB</v>
      </c>
    </row>
    <row r="7033" spans="8:37" x14ac:dyDescent="0.25">
      <c r="H7033" s="8"/>
      <c r="I7033" s="8"/>
      <c r="N7033" s="23"/>
      <c r="O7033" s="24"/>
      <c r="P7033" s="19"/>
      <c r="Q7033" s="19"/>
      <c r="R7033" s="19"/>
      <c r="U7033" s="27"/>
      <c r="Y7033" s="9" t="s">
        <v>605</v>
      </c>
      <c r="Z7033" s="9" t="s">
        <v>462</v>
      </c>
      <c r="AA7033" s="9" t="s">
        <v>198</v>
      </c>
      <c r="AB7033" s="9">
        <v>8033919</v>
      </c>
      <c r="AC7033" s="9" t="s">
        <v>7808</v>
      </c>
      <c r="AD7033" s="9" t="s">
        <v>800</v>
      </c>
      <c r="AE7033" s="5">
        <f t="shared" si="240"/>
        <v>0</v>
      </c>
      <c r="AF7033" s="5" t="str">
        <f t="shared" si="241"/>
        <v>Pokryto</v>
      </c>
      <c r="AG7033" s="153"/>
      <c r="AH7033" s="153"/>
      <c r="AI7033" t="s">
        <v>195</v>
      </c>
      <c r="AJ7033" t="s">
        <v>800</v>
      </c>
      <c r="AK7033" s="9" t="str">
        <f>VLOOKUP(Y7033,zdroj!D:AJ,33,0)</f>
        <v>katB</v>
      </c>
    </row>
    <row r="7034" spans="8:37" x14ac:dyDescent="0.25">
      <c r="H7034" s="8"/>
      <c r="I7034" s="8"/>
      <c r="N7034" s="23"/>
      <c r="O7034" s="24"/>
      <c r="P7034" s="19"/>
      <c r="Q7034" s="19"/>
      <c r="R7034" s="19"/>
      <c r="U7034" s="27"/>
      <c r="Y7034" s="9" t="s">
        <v>605</v>
      </c>
      <c r="Z7034" s="9" t="s">
        <v>462</v>
      </c>
      <c r="AA7034" s="9" t="s">
        <v>198</v>
      </c>
      <c r="AB7034" s="9">
        <v>8033927</v>
      </c>
      <c r="AC7034" s="9" t="s">
        <v>7809</v>
      </c>
      <c r="AD7034" s="9" t="s">
        <v>231</v>
      </c>
      <c r="AE7034" s="5">
        <f t="shared" si="240"/>
        <v>0</v>
      </c>
      <c r="AF7034" s="5" t="str">
        <f t="shared" si="241"/>
        <v>katB</v>
      </c>
      <c r="AG7034" s="153"/>
      <c r="AH7034" s="153"/>
      <c r="AI7034" t="s">
        <v>201</v>
      </c>
      <c r="AJ7034" t="s">
        <v>17878</v>
      </c>
      <c r="AK7034" s="9" t="str">
        <f>VLOOKUP(Y7034,zdroj!D:AJ,33,0)</f>
        <v>katB</v>
      </c>
    </row>
    <row r="7035" spans="8:37" x14ac:dyDescent="0.25">
      <c r="H7035" s="8"/>
      <c r="I7035" s="8"/>
      <c r="N7035" s="23"/>
      <c r="O7035" s="24"/>
      <c r="P7035" s="19"/>
      <c r="Q7035" s="19"/>
      <c r="R7035" s="19"/>
      <c r="U7035" s="27"/>
      <c r="Y7035" s="9" t="s">
        <v>605</v>
      </c>
      <c r="Z7035" s="9" t="s">
        <v>462</v>
      </c>
      <c r="AA7035" s="9" t="s">
        <v>198</v>
      </c>
      <c r="AB7035" s="9">
        <v>8033251</v>
      </c>
      <c r="AC7035" s="9" t="s">
        <v>7810</v>
      </c>
      <c r="AD7035" s="9" t="s">
        <v>231</v>
      </c>
      <c r="AE7035" s="5">
        <f t="shared" si="240"/>
        <v>0</v>
      </c>
      <c r="AF7035" s="5" t="str">
        <f t="shared" si="241"/>
        <v>katB</v>
      </c>
      <c r="AG7035" s="153"/>
      <c r="AH7035" s="153"/>
      <c r="AI7035" t="s">
        <v>195</v>
      </c>
      <c r="AJ7035" t="s">
        <v>340</v>
      </c>
      <c r="AK7035" s="9" t="str">
        <f>VLOOKUP(Y7035,zdroj!D:AJ,33,0)</f>
        <v>katB</v>
      </c>
    </row>
    <row r="7036" spans="8:37" x14ac:dyDescent="0.25">
      <c r="H7036" s="8"/>
      <c r="I7036" s="8"/>
      <c r="N7036" s="23"/>
      <c r="O7036" s="24"/>
      <c r="P7036" s="19"/>
      <c r="Q7036" s="19"/>
      <c r="R7036" s="19"/>
      <c r="U7036" s="27"/>
      <c r="Y7036" s="9" t="s">
        <v>605</v>
      </c>
      <c r="Z7036" s="9" t="s">
        <v>462</v>
      </c>
      <c r="AA7036" s="9" t="s">
        <v>198</v>
      </c>
      <c r="AB7036" s="9">
        <v>8033935</v>
      </c>
      <c r="AC7036" s="9" t="s">
        <v>7811</v>
      </c>
      <c r="AD7036" s="9" t="s">
        <v>231</v>
      </c>
      <c r="AE7036" s="5">
        <f t="shared" si="240"/>
        <v>0</v>
      </c>
      <c r="AF7036" s="5" t="str">
        <f t="shared" si="241"/>
        <v>katB</v>
      </c>
      <c r="AG7036" s="153"/>
      <c r="AH7036" s="153"/>
      <c r="AI7036" t="s">
        <v>195</v>
      </c>
      <c r="AJ7036" t="s">
        <v>340</v>
      </c>
      <c r="AK7036" s="9" t="str">
        <f>VLOOKUP(Y7036,zdroj!D:AJ,33,0)</f>
        <v>katB</v>
      </c>
    </row>
    <row r="7037" spans="8:37" x14ac:dyDescent="0.25">
      <c r="H7037" s="8"/>
      <c r="I7037" s="8"/>
      <c r="N7037" s="23"/>
      <c r="O7037" s="24"/>
      <c r="P7037" s="19"/>
      <c r="Q7037" s="19"/>
      <c r="R7037" s="19"/>
      <c r="U7037" s="27"/>
      <c r="Y7037" s="9" t="s">
        <v>605</v>
      </c>
      <c r="Z7037" s="9" t="s">
        <v>462</v>
      </c>
      <c r="AA7037" s="9" t="s">
        <v>198</v>
      </c>
      <c r="AB7037" s="9">
        <v>8033943</v>
      </c>
      <c r="AC7037" s="9" t="s">
        <v>7812</v>
      </c>
      <c r="AD7037" s="9" t="s">
        <v>231</v>
      </c>
      <c r="AE7037" s="5">
        <f t="shared" si="240"/>
        <v>0</v>
      </c>
      <c r="AF7037" s="5" t="str">
        <f t="shared" si="241"/>
        <v>katB</v>
      </c>
      <c r="AG7037" s="153"/>
      <c r="AH7037" s="153"/>
      <c r="AI7037" t="s">
        <v>201</v>
      </c>
      <c r="AJ7037" t="s">
        <v>17878</v>
      </c>
      <c r="AK7037" s="9" t="str">
        <f>VLOOKUP(Y7037,zdroj!D:AJ,33,0)</f>
        <v>katB</v>
      </c>
    </row>
    <row r="7038" spans="8:37" x14ac:dyDescent="0.25">
      <c r="H7038" s="8"/>
      <c r="I7038" s="8"/>
      <c r="N7038" s="23"/>
      <c r="O7038" s="24"/>
      <c r="P7038" s="19"/>
      <c r="Q7038" s="19"/>
      <c r="R7038" s="19"/>
      <c r="U7038" s="27"/>
      <c r="Y7038" s="9" t="s">
        <v>605</v>
      </c>
      <c r="Z7038" s="9" t="s">
        <v>462</v>
      </c>
      <c r="AA7038" s="9" t="s">
        <v>198</v>
      </c>
      <c r="AB7038" s="9">
        <v>8033951</v>
      </c>
      <c r="AC7038" s="9" t="s">
        <v>7813</v>
      </c>
      <c r="AD7038" s="9" t="s">
        <v>231</v>
      </c>
      <c r="AE7038" s="5">
        <f t="shared" si="240"/>
        <v>0</v>
      </c>
      <c r="AF7038" s="5" t="str">
        <f t="shared" si="241"/>
        <v>katB</v>
      </c>
      <c r="AG7038" s="153"/>
      <c r="AH7038" s="153"/>
      <c r="AI7038" t="s">
        <v>195</v>
      </c>
      <c r="AJ7038" t="s">
        <v>340</v>
      </c>
      <c r="AK7038" s="9" t="str">
        <f>VLOOKUP(Y7038,zdroj!D:AJ,33,0)</f>
        <v>katB</v>
      </c>
    </row>
    <row r="7039" spans="8:37" x14ac:dyDescent="0.25">
      <c r="H7039" s="8"/>
      <c r="I7039" s="8"/>
      <c r="N7039" s="23"/>
      <c r="O7039" s="24"/>
      <c r="P7039" s="19"/>
      <c r="Q7039" s="19"/>
      <c r="R7039" s="19"/>
      <c r="U7039" s="27"/>
      <c r="Y7039" s="9" t="s">
        <v>605</v>
      </c>
      <c r="Z7039" s="9" t="s">
        <v>462</v>
      </c>
      <c r="AA7039" s="9" t="s">
        <v>198</v>
      </c>
      <c r="AB7039" s="9">
        <v>8033960</v>
      </c>
      <c r="AC7039" s="9" t="s">
        <v>7814</v>
      </c>
      <c r="AD7039" s="9" t="s">
        <v>231</v>
      </c>
      <c r="AE7039" s="5">
        <f t="shared" si="240"/>
        <v>0</v>
      </c>
      <c r="AF7039" s="5" t="str">
        <f t="shared" si="241"/>
        <v>katB</v>
      </c>
      <c r="AG7039" s="153"/>
      <c r="AH7039" s="153"/>
      <c r="AI7039" t="s">
        <v>195</v>
      </c>
      <c r="AJ7039" t="s">
        <v>340</v>
      </c>
      <c r="AK7039" s="9" t="str">
        <f>VLOOKUP(Y7039,zdroj!D:AJ,33,0)</f>
        <v>katB</v>
      </c>
    </row>
    <row r="7040" spans="8:37" x14ac:dyDescent="0.25">
      <c r="H7040" s="8"/>
      <c r="I7040" s="8"/>
      <c r="N7040" s="23"/>
      <c r="O7040" s="24"/>
      <c r="P7040" s="19"/>
      <c r="Q7040" s="19"/>
      <c r="R7040" s="19"/>
      <c r="U7040" s="27"/>
      <c r="Y7040" s="9" t="s">
        <v>605</v>
      </c>
      <c r="Z7040" s="9" t="s">
        <v>462</v>
      </c>
      <c r="AA7040" s="9" t="s">
        <v>198</v>
      </c>
      <c r="AB7040" s="9">
        <v>24968480</v>
      </c>
      <c r="AC7040" s="9" t="s">
        <v>7815</v>
      </c>
      <c r="AD7040" s="9" t="s">
        <v>231</v>
      </c>
      <c r="AE7040" s="5">
        <f t="shared" si="240"/>
        <v>0</v>
      </c>
      <c r="AF7040" s="5" t="str">
        <f t="shared" si="241"/>
        <v>katB</v>
      </c>
      <c r="AG7040" s="153"/>
      <c r="AH7040" s="153"/>
      <c r="AI7040" t="s">
        <v>195</v>
      </c>
      <c r="AJ7040" t="s">
        <v>340</v>
      </c>
      <c r="AK7040" s="9" t="str">
        <f>VLOOKUP(Y7040,zdroj!D:AJ,33,0)</f>
        <v>katB</v>
      </c>
    </row>
    <row r="7041" spans="8:37" x14ac:dyDescent="0.25">
      <c r="H7041" s="8"/>
      <c r="I7041" s="8"/>
      <c r="N7041" s="23"/>
      <c r="O7041" s="24"/>
      <c r="P7041" s="19"/>
      <c r="Q7041" s="19"/>
      <c r="R7041" s="19"/>
      <c r="U7041" s="27"/>
      <c r="Y7041" s="9" t="s">
        <v>605</v>
      </c>
      <c r="Z7041" s="9" t="s">
        <v>462</v>
      </c>
      <c r="AA7041" s="9" t="s">
        <v>198</v>
      </c>
      <c r="AB7041" s="9">
        <v>24968471</v>
      </c>
      <c r="AC7041" s="9" t="s">
        <v>7816</v>
      </c>
      <c r="AD7041" s="9" t="s">
        <v>231</v>
      </c>
      <c r="AE7041" s="5">
        <f t="shared" si="240"/>
        <v>0</v>
      </c>
      <c r="AF7041" s="5" t="str">
        <f t="shared" si="241"/>
        <v>katB</v>
      </c>
      <c r="AG7041" s="153"/>
      <c r="AH7041" s="153"/>
      <c r="AI7041" t="s">
        <v>195</v>
      </c>
      <c r="AJ7041" t="s">
        <v>340</v>
      </c>
      <c r="AK7041" s="9" t="str">
        <f>VLOOKUP(Y7041,zdroj!D:AJ,33,0)</f>
        <v>katB</v>
      </c>
    </row>
    <row r="7042" spans="8:37" x14ac:dyDescent="0.25">
      <c r="H7042" s="8"/>
      <c r="I7042" s="8"/>
      <c r="N7042" s="23"/>
      <c r="O7042" s="24"/>
      <c r="P7042" s="19"/>
      <c r="Q7042" s="19"/>
      <c r="R7042" s="19"/>
      <c r="U7042" s="27"/>
      <c r="Y7042" s="9" t="s">
        <v>605</v>
      </c>
      <c r="Z7042" s="9" t="s">
        <v>462</v>
      </c>
      <c r="AA7042" s="9" t="s">
        <v>198</v>
      </c>
      <c r="AB7042" s="9">
        <v>8033269</v>
      </c>
      <c r="AC7042" s="9" t="s">
        <v>7817</v>
      </c>
      <c r="AD7042" s="9" t="s">
        <v>231</v>
      </c>
      <c r="AE7042" s="5">
        <f t="shared" si="240"/>
        <v>0</v>
      </c>
      <c r="AF7042" s="5" t="str">
        <f t="shared" si="241"/>
        <v>katB</v>
      </c>
      <c r="AG7042" s="153"/>
      <c r="AH7042" s="153"/>
      <c r="AI7042" t="s">
        <v>195</v>
      </c>
      <c r="AJ7042" t="s">
        <v>340</v>
      </c>
      <c r="AK7042" s="9" t="str">
        <f>VLOOKUP(Y7042,zdroj!D:AJ,33,0)</f>
        <v>katB</v>
      </c>
    </row>
    <row r="7043" spans="8:37" x14ac:dyDescent="0.25">
      <c r="H7043" s="8"/>
      <c r="I7043" s="8"/>
      <c r="N7043" s="23"/>
      <c r="O7043" s="24"/>
      <c r="P7043" s="19"/>
      <c r="Q7043" s="19"/>
      <c r="R7043" s="19"/>
      <c r="U7043" s="27"/>
      <c r="Y7043" s="9" t="s">
        <v>605</v>
      </c>
      <c r="Z7043" s="9" t="s">
        <v>462</v>
      </c>
      <c r="AA7043" s="9" t="s">
        <v>198</v>
      </c>
      <c r="AB7043" s="9">
        <v>8033978</v>
      </c>
      <c r="AC7043" s="9" t="s">
        <v>7818</v>
      </c>
      <c r="AD7043" s="9" t="s">
        <v>231</v>
      </c>
      <c r="AE7043" s="5">
        <f t="shared" si="240"/>
        <v>0</v>
      </c>
      <c r="AF7043" s="5" t="str">
        <f t="shared" si="241"/>
        <v>katB</v>
      </c>
      <c r="AG7043" s="153"/>
      <c r="AH7043" s="153"/>
      <c r="AI7043" t="s">
        <v>17880</v>
      </c>
      <c r="AJ7043" t="s">
        <v>17878</v>
      </c>
      <c r="AK7043" s="9" t="str">
        <f>VLOOKUP(Y7043,zdroj!D:AJ,33,0)</f>
        <v>katB</v>
      </c>
    </row>
    <row r="7044" spans="8:37" x14ac:dyDescent="0.25">
      <c r="H7044" s="8"/>
      <c r="I7044" s="8"/>
      <c r="N7044" s="23"/>
      <c r="O7044" s="24"/>
      <c r="P7044" s="19"/>
      <c r="Q7044" s="19"/>
      <c r="R7044" s="19"/>
      <c r="U7044" s="27"/>
      <c r="Y7044" s="9" t="s">
        <v>605</v>
      </c>
      <c r="Z7044" s="9" t="s">
        <v>462</v>
      </c>
      <c r="AA7044" s="9" t="s">
        <v>198</v>
      </c>
      <c r="AB7044" s="9">
        <v>8033986</v>
      </c>
      <c r="AC7044" s="9" t="s">
        <v>7819</v>
      </c>
      <c r="AD7044" s="9" t="s">
        <v>231</v>
      </c>
      <c r="AE7044" s="5">
        <f t="shared" si="240"/>
        <v>0</v>
      </c>
      <c r="AF7044" s="5" t="str">
        <f t="shared" si="241"/>
        <v>katB</v>
      </c>
      <c r="AG7044" s="153"/>
      <c r="AH7044" s="153"/>
      <c r="AI7044" t="s">
        <v>229</v>
      </c>
      <c r="AJ7044" t="s">
        <v>17878</v>
      </c>
      <c r="AK7044" s="9" t="str">
        <f>VLOOKUP(Y7044,zdroj!D:AJ,33,0)</f>
        <v>katB</v>
      </c>
    </row>
    <row r="7045" spans="8:37" x14ac:dyDescent="0.25">
      <c r="H7045" s="8"/>
      <c r="I7045" s="8"/>
      <c r="N7045" s="23"/>
      <c r="O7045" s="24"/>
      <c r="P7045" s="19"/>
      <c r="Q7045" s="19"/>
      <c r="R7045" s="19"/>
      <c r="U7045" s="27"/>
      <c r="Y7045" s="9" t="s">
        <v>605</v>
      </c>
      <c r="Z7045" s="9" t="s">
        <v>462</v>
      </c>
      <c r="AA7045" s="9" t="s">
        <v>198</v>
      </c>
      <c r="AB7045" s="9">
        <v>8033994</v>
      </c>
      <c r="AC7045" s="9" t="s">
        <v>7820</v>
      </c>
      <c r="AD7045" s="9" t="s">
        <v>231</v>
      </c>
      <c r="AE7045" s="5">
        <f t="shared" si="240"/>
        <v>0</v>
      </c>
      <c r="AF7045" s="5" t="str">
        <f t="shared" si="241"/>
        <v>katB</v>
      </c>
      <c r="AG7045" s="153"/>
      <c r="AH7045" s="153"/>
      <c r="AI7045" t="s">
        <v>17880</v>
      </c>
      <c r="AJ7045" t="s">
        <v>17878</v>
      </c>
      <c r="AK7045" s="9" t="str">
        <f>VLOOKUP(Y7045,zdroj!D:AJ,33,0)</f>
        <v>katB</v>
      </c>
    </row>
    <row r="7046" spans="8:37" x14ac:dyDescent="0.25">
      <c r="H7046" s="8"/>
      <c r="I7046" s="8"/>
      <c r="N7046" s="23"/>
      <c r="O7046" s="24"/>
      <c r="P7046" s="19"/>
      <c r="Q7046" s="19"/>
      <c r="R7046" s="19"/>
      <c r="U7046" s="27"/>
      <c r="Y7046" s="9" t="s">
        <v>605</v>
      </c>
      <c r="Z7046" s="9" t="s">
        <v>462</v>
      </c>
      <c r="AA7046" s="9" t="s">
        <v>198</v>
      </c>
      <c r="AB7046" s="9">
        <v>24968439</v>
      </c>
      <c r="AC7046" s="9" t="s">
        <v>7821</v>
      </c>
      <c r="AD7046" s="9" t="s">
        <v>231</v>
      </c>
      <c r="AE7046" s="5">
        <f t="shared" si="240"/>
        <v>0</v>
      </c>
      <c r="AF7046" s="5" t="str">
        <f t="shared" si="241"/>
        <v>katB</v>
      </c>
      <c r="AG7046" s="153"/>
      <c r="AH7046" s="153"/>
      <c r="AI7046" t="s">
        <v>201</v>
      </c>
      <c r="AJ7046" t="s">
        <v>17878</v>
      </c>
      <c r="AK7046" s="9" t="str">
        <f>VLOOKUP(Y7046,zdroj!D:AJ,33,0)</f>
        <v>katB</v>
      </c>
    </row>
    <row r="7047" spans="8:37" x14ac:dyDescent="0.25">
      <c r="H7047" s="8"/>
      <c r="I7047" s="8"/>
      <c r="N7047" s="23"/>
      <c r="O7047" s="24"/>
      <c r="P7047" s="19"/>
      <c r="Q7047" s="19"/>
      <c r="R7047" s="19"/>
      <c r="U7047" s="27"/>
      <c r="Y7047" s="9" t="s">
        <v>605</v>
      </c>
      <c r="Z7047" s="9" t="s">
        <v>462</v>
      </c>
      <c r="AA7047" s="9" t="s">
        <v>198</v>
      </c>
      <c r="AB7047" s="9">
        <v>24968447</v>
      </c>
      <c r="AC7047" s="9" t="s">
        <v>7822</v>
      </c>
      <c r="AD7047" s="9" t="s">
        <v>231</v>
      </c>
      <c r="AE7047" s="5">
        <f t="shared" si="240"/>
        <v>0</v>
      </c>
      <c r="AF7047" s="5" t="str">
        <f t="shared" si="241"/>
        <v>katB</v>
      </c>
      <c r="AG7047" s="153"/>
      <c r="AH7047" s="153"/>
      <c r="AI7047" t="s">
        <v>201</v>
      </c>
      <c r="AJ7047" t="s">
        <v>17878</v>
      </c>
      <c r="AK7047" s="9" t="str">
        <f>VLOOKUP(Y7047,zdroj!D:AJ,33,0)</f>
        <v>katB</v>
      </c>
    </row>
    <row r="7048" spans="8:37" x14ac:dyDescent="0.25">
      <c r="H7048" s="8"/>
      <c r="I7048" s="8"/>
      <c r="N7048" s="23"/>
      <c r="O7048" s="24"/>
      <c r="P7048" s="19"/>
      <c r="Q7048" s="19"/>
      <c r="R7048" s="19"/>
      <c r="U7048" s="27"/>
      <c r="Y7048" s="9" t="s">
        <v>605</v>
      </c>
      <c r="Z7048" s="9" t="s">
        <v>462</v>
      </c>
      <c r="AA7048" s="9" t="s">
        <v>198</v>
      </c>
      <c r="AB7048" s="9">
        <v>24968455</v>
      </c>
      <c r="AC7048" s="9" t="s">
        <v>7823</v>
      </c>
      <c r="AD7048" s="9" t="s">
        <v>231</v>
      </c>
      <c r="AE7048" s="5">
        <f t="shared" si="240"/>
        <v>0</v>
      </c>
      <c r="AF7048" s="5" t="str">
        <f t="shared" si="241"/>
        <v>katB</v>
      </c>
      <c r="AG7048" s="153"/>
      <c r="AH7048" s="153"/>
      <c r="AI7048" t="s">
        <v>195</v>
      </c>
      <c r="AJ7048" t="s">
        <v>340</v>
      </c>
      <c r="AK7048" s="9" t="str">
        <f>VLOOKUP(Y7048,zdroj!D:AJ,33,0)</f>
        <v>katB</v>
      </c>
    </row>
    <row r="7049" spans="8:37" x14ac:dyDescent="0.25">
      <c r="H7049" s="8"/>
      <c r="I7049" s="8"/>
      <c r="N7049" s="23"/>
      <c r="O7049" s="24"/>
      <c r="P7049" s="19"/>
      <c r="Q7049" s="19"/>
      <c r="R7049" s="19"/>
      <c r="U7049" s="27"/>
      <c r="Y7049" s="9" t="s">
        <v>605</v>
      </c>
      <c r="Z7049" s="9" t="s">
        <v>462</v>
      </c>
      <c r="AA7049" s="9" t="s">
        <v>198</v>
      </c>
      <c r="AB7049" s="9">
        <v>24968463</v>
      </c>
      <c r="AC7049" s="9" t="s">
        <v>7824</v>
      </c>
      <c r="AD7049" s="9" t="s">
        <v>231</v>
      </c>
      <c r="AE7049" s="5">
        <f t="shared" si="240"/>
        <v>0</v>
      </c>
      <c r="AF7049" s="5" t="str">
        <f t="shared" si="241"/>
        <v>katB</v>
      </c>
      <c r="AG7049" s="153"/>
      <c r="AH7049" s="153"/>
      <c r="AI7049" t="s">
        <v>195</v>
      </c>
      <c r="AJ7049" t="s">
        <v>340</v>
      </c>
      <c r="AK7049" s="9" t="str">
        <f>VLOOKUP(Y7049,zdroj!D:AJ,33,0)</f>
        <v>katB</v>
      </c>
    </row>
    <row r="7050" spans="8:37" x14ac:dyDescent="0.25">
      <c r="H7050" s="8"/>
      <c r="I7050" s="8"/>
      <c r="N7050" s="23"/>
      <c r="O7050" s="24"/>
      <c r="P7050" s="19"/>
      <c r="Q7050" s="19"/>
      <c r="R7050" s="19"/>
      <c r="U7050" s="27"/>
      <c r="Y7050" s="9" t="s">
        <v>605</v>
      </c>
      <c r="Z7050" s="9" t="s">
        <v>462</v>
      </c>
      <c r="AA7050" s="9" t="s">
        <v>198</v>
      </c>
      <c r="AB7050" s="9">
        <v>24968412</v>
      </c>
      <c r="AC7050" s="9" t="s">
        <v>7825</v>
      </c>
      <c r="AD7050" s="9" t="s">
        <v>231</v>
      </c>
      <c r="AE7050" s="5">
        <f t="shared" ref="AE7050:AE7113" si="242">VLOOKUP(Y7050,K:T,10,0)</f>
        <v>0</v>
      </c>
      <c r="AF7050" s="5" t="str">
        <f t="shared" ref="AF7050:AF7113" si="243">IF(AE7050="A",IF(AD7050="katA","katB",AD7050),AD7050)</f>
        <v>katB</v>
      </c>
      <c r="AG7050" s="153"/>
      <c r="AH7050" s="153"/>
      <c r="AI7050" t="s">
        <v>195</v>
      </c>
      <c r="AJ7050" t="s">
        <v>340</v>
      </c>
      <c r="AK7050" s="9" t="str">
        <f>VLOOKUP(Y7050,zdroj!D:AJ,33,0)</f>
        <v>katB</v>
      </c>
    </row>
    <row r="7051" spans="8:37" x14ac:dyDescent="0.25">
      <c r="H7051" s="8"/>
      <c r="I7051" s="8"/>
      <c r="N7051" s="23"/>
      <c r="O7051" s="24"/>
      <c r="P7051" s="19"/>
      <c r="Q7051" s="19"/>
      <c r="R7051" s="19"/>
      <c r="U7051" s="27"/>
      <c r="Y7051" s="9" t="s">
        <v>605</v>
      </c>
      <c r="Z7051" s="9" t="s">
        <v>462</v>
      </c>
      <c r="AA7051" s="9" t="s">
        <v>198</v>
      </c>
      <c r="AB7051" s="9">
        <v>24968421</v>
      </c>
      <c r="AC7051" s="9" t="s">
        <v>7826</v>
      </c>
      <c r="AD7051" s="9" t="s">
        <v>231</v>
      </c>
      <c r="AE7051" s="5">
        <f t="shared" si="242"/>
        <v>0</v>
      </c>
      <c r="AF7051" s="5" t="str">
        <f t="shared" si="243"/>
        <v>katB</v>
      </c>
      <c r="AG7051" s="153"/>
      <c r="AH7051" s="153"/>
      <c r="AI7051" t="s">
        <v>195</v>
      </c>
      <c r="AJ7051" t="s">
        <v>340</v>
      </c>
      <c r="AK7051" s="9" t="str">
        <f>VLOOKUP(Y7051,zdroj!D:AJ,33,0)</f>
        <v>katB</v>
      </c>
    </row>
    <row r="7052" spans="8:37" x14ac:dyDescent="0.25">
      <c r="H7052" s="8"/>
      <c r="I7052" s="8"/>
      <c r="N7052" s="23"/>
      <c r="O7052" s="24"/>
      <c r="P7052" s="19"/>
      <c r="Q7052" s="19"/>
      <c r="R7052" s="19"/>
      <c r="U7052" s="27"/>
      <c r="Y7052" s="9" t="s">
        <v>605</v>
      </c>
      <c r="Z7052" s="9" t="s">
        <v>462</v>
      </c>
      <c r="AA7052" s="9" t="s">
        <v>198</v>
      </c>
      <c r="AB7052" s="9">
        <v>8032173</v>
      </c>
      <c r="AC7052" s="9" t="s">
        <v>7827</v>
      </c>
      <c r="AD7052" s="9" t="s">
        <v>800</v>
      </c>
      <c r="AE7052" s="5">
        <f t="shared" si="242"/>
        <v>0</v>
      </c>
      <c r="AF7052" s="5" t="str">
        <f t="shared" si="243"/>
        <v>Pokryto</v>
      </c>
      <c r="AG7052" s="153"/>
      <c r="AH7052" s="153"/>
      <c r="AI7052" t="s">
        <v>201</v>
      </c>
      <c r="AJ7052" t="s">
        <v>800</v>
      </c>
      <c r="AK7052" s="9" t="str">
        <f>VLOOKUP(Y7052,zdroj!D:AJ,33,0)</f>
        <v>katB</v>
      </c>
    </row>
    <row r="7053" spans="8:37" x14ac:dyDescent="0.25">
      <c r="H7053" s="8"/>
      <c r="I7053" s="8"/>
      <c r="N7053" s="23"/>
      <c r="O7053" s="24"/>
      <c r="P7053" s="19"/>
      <c r="Q7053" s="19"/>
      <c r="R7053" s="19"/>
      <c r="U7053" s="27"/>
      <c r="Y7053" s="9" t="s">
        <v>605</v>
      </c>
      <c r="Z7053" s="9" t="s">
        <v>462</v>
      </c>
      <c r="AA7053" s="9" t="s">
        <v>198</v>
      </c>
      <c r="AB7053" s="9">
        <v>8032254</v>
      </c>
      <c r="AC7053" s="9" t="s">
        <v>7828</v>
      </c>
      <c r="AD7053" s="9" t="s">
        <v>800</v>
      </c>
      <c r="AE7053" s="5">
        <f t="shared" si="242"/>
        <v>0</v>
      </c>
      <c r="AF7053" s="5" t="str">
        <f t="shared" si="243"/>
        <v>Pokryto</v>
      </c>
      <c r="AG7053" s="153"/>
      <c r="AH7053" s="153"/>
      <c r="AI7053" t="s">
        <v>201</v>
      </c>
      <c r="AJ7053" t="s">
        <v>800</v>
      </c>
      <c r="AK7053" s="9" t="str">
        <f>VLOOKUP(Y7053,zdroj!D:AJ,33,0)</f>
        <v>katB</v>
      </c>
    </row>
    <row r="7054" spans="8:37" x14ac:dyDescent="0.25">
      <c r="H7054" s="8"/>
      <c r="I7054" s="8"/>
      <c r="N7054" s="23"/>
      <c r="O7054" s="24"/>
      <c r="P7054" s="19"/>
      <c r="Q7054" s="19"/>
      <c r="R7054" s="19"/>
      <c r="U7054" s="27"/>
      <c r="Y7054" s="9" t="s">
        <v>605</v>
      </c>
      <c r="Z7054" s="9" t="s">
        <v>462</v>
      </c>
      <c r="AA7054" s="9" t="s">
        <v>198</v>
      </c>
      <c r="AB7054" s="9">
        <v>8032751</v>
      </c>
      <c r="AC7054" s="9" t="s">
        <v>7829</v>
      </c>
      <c r="AD7054" s="9" t="s">
        <v>231</v>
      </c>
      <c r="AE7054" s="5">
        <f t="shared" si="242"/>
        <v>0</v>
      </c>
      <c r="AF7054" s="5" t="str">
        <f t="shared" si="243"/>
        <v>katB</v>
      </c>
      <c r="AG7054" s="153"/>
      <c r="AH7054" s="153"/>
      <c r="AI7054" t="s">
        <v>201</v>
      </c>
      <c r="AJ7054" t="s">
        <v>17878</v>
      </c>
      <c r="AK7054" s="9" t="str">
        <f>VLOOKUP(Y7054,zdroj!D:AJ,33,0)</f>
        <v>katB</v>
      </c>
    </row>
    <row r="7055" spans="8:37" x14ac:dyDescent="0.25">
      <c r="H7055" s="8"/>
      <c r="I7055" s="8"/>
      <c r="N7055" s="23"/>
      <c r="O7055" s="24"/>
      <c r="P7055" s="19"/>
      <c r="Q7055" s="19"/>
      <c r="R7055" s="19"/>
      <c r="U7055" s="27"/>
      <c r="Y7055" s="9" t="s">
        <v>605</v>
      </c>
      <c r="Z7055" s="9" t="s">
        <v>462</v>
      </c>
      <c r="AA7055" s="9" t="s">
        <v>198</v>
      </c>
      <c r="AB7055" s="9">
        <v>8032777</v>
      </c>
      <c r="AC7055" s="9" t="s">
        <v>7830</v>
      </c>
      <c r="AD7055" s="9" t="s">
        <v>800</v>
      </c>
      <c r="AE7055" s="5">
        <f t="shared" si="242"/>
        <v>0</v>
      </c>
      <c r="AF7055" s="5" t="str">
        <f t="shared" si="243"/>
        <v>Pokryto</v>
      </c>
      <c r="AG7055" s="153"/>
      <c r="AH7055" s="153"/>
      <c r="AI7055" t="s">
        <v>201</v>
      </c>
      <c r="AJ7055" t="s">
        <v>800</v>
      </c>
      <c r="AK7055" s="9" t="str">
        <f>VLOOKUP(Y7055,zdroj!D:AJ,33,0)</f>
        <v>katB</v>
      </c>
    </row>
    <row r="7056" spans="8:37" x14ac:dyDescent="0.25">
      <c r="H7056" s="8"/>
      <c r="I7056" s="8"/>
      <c r="N7056" s="23"/>
      <c r="O7056" s="24"/>
      <c r="P7056" s="19"/>
      <c r="Q7056" s="19"/>
      <c r="R7056" s="19"/>
      <c r="U7056" s="27"/>
      <c r="Y7056" s="9" t="s">
        <v>605</v>
      </c>
      <c r="Z7056" s="9" t="s">
        <v>462</v>
      </c>
      <c r="AA7056" s="9" t="s">
        <v>198</v>
      </c>
      <c r="AB7056" s="9">
        <v>8032785</v>
      </c>
      <c r="AC7056" s="9" t="s">
        <v>7831</v>
      </c>
      <c r="AD7056" s="9" t="s">
        <v>800</v>
      </c>
      <c r="AE7056" s="5">
        <f t="shared" si="242"/>
        <v>0</v>
      </c>
      <c r="AF7056" s="5" t="str">
        <f t="shared" si="243"/>
        <v>Pokryto</v>
      </c>
      <c r="AG7056" s="153"/>
      <c r="AH7056" s="153"/>
      <c r="AI7056" t="s">
        <v>201</v>
      </c>
      <c r="AJ7056" t="s">
        <v>800</v>
      </c>
      <c r="AK7056" s="9" t="str">
        <f>VLOOKUP(Y7056,zdroj!D:AJ,33,0)</f>
        <v>katB</v>
      </c>
    </row>
    <row r="7057" spans="8:37" x14ac:dyDescent="0.25">
      <c r="H7057" s="8"/>
      <c r="I7057" s="8"/>
      <c r="N7057" s="23"/>
      <c r="O7057" s="24"/>
      <c r="P7057" s="19"/>
      <c r="Q7057" s="19"/>
      <c r="R7057" s="19"/>
      <c r="U7057" s="27"/>
      <c r="Y7057" s="9" t="s">
        <v>605</v>
      </c>
      <c r="Z7057" s="9" t="s">
        <v>462</v>
      </c>
      <c r="AA7057" s="9" t="s">
        <v>198</v>
      </c>
      <c r="AB7057" s="9">
        <v>25771027</v>
      </c>
      <c r="AC7057" s="9" t="s">
        <v>7832</v>
      </c>
      <c r="AD7057" s="9" t="s">
        <v>231</v>
      </c>
      <c r="AE7057" s="5">
        <f t="shared" si="242"/>
        <v>0</v>
      </c>
      <c r="AF7057" s="5" t="str">
        <f t="shared" si="243"/>
        <v>katB</v>
      </c>
      <c r="AG7057" s="153"/>
      <c r="AH7057" s="153"/>
      <c r="AI7057" t="s">
        <v>201</v>
      </c>
      <c r="AJ7057" t="s">
        <v>17878</v>
      </c>
      <c r="AK7057" s="9" t="str">
        <f>VLOOKUP(Y7057,zdroj!D:AJ,33,0)</f>
        <v>katB</v>
      </c>
    </row>
    <row r="7058" spans="8:37" x14ac:dyDescent="0.25">
      <c r="H7058" s="8"/>
      <c r="I7058" s="8"/>
      <c r="N7058" s="23"/>
      <c r="O7058" s="24"/>
      <c r="P7058" s="19"/>
      <c r="Q7058" s="19"/>
      <c r="R7058" s="19"/>
      <c r="U7058" s="27"/>
      <c r="Y7058" s="9" t="s">
        <v>605</v>
      </c>
      <c r="Z7058" s="9" t="s">
        <v>462</v>
      </c>
      <c r="AA7058" s="9" t="s">
        <v>198</v>
      </c>
      <c r="AB7058" s="9">
        <v>30820472</v>
      </c>
      <c r="AC7058" s="9" t="s">
        <v>7833</v>
      </c>
      <c r="AD7058" s="9" t="s">
        <v>231</v>
      </c>
      <c r="AE7058" s="5">
        <f t="shared" si="242"/>
        <v>0</v>
      </c>
      <c r="AF7058" s="5" t="str">
        <f t="shared" si="243"/>
        <v>katB</v>
      </c>
      <c r="AG7058" s="153"/>
      <c r="AH7058" s="153"/>
      <c r="AI7058" t="s">
        <v>201</v>
      </c>
      <c r="AJ7058" t="s">
        <v>17878</v>
      </c>
      <c r="AK7058" s="9" t="str">
        <f>VLOOKUP(Y7058,zdroj!D:AJ,33,0)</f>
        <v>katB</v>
      </c>
    </row>
    <row r="7059" spans="8:37" x14ac:dyDescent="0.25">
      <c r="H7059" s="8"/>
      <c r="I7059" s="8"/>
      <c r="N7059" s="23"/>
      <c r="O7059" s="24"/>
      <c r="P7059" s="19"/>
      <c r="Q7059" s="19"/>
      <c r="R7059" s="19"/>
      <c r="U7059" s="27"/>
      <c r="Y7059" s="9" t="s">
        <v>605</v>
      </c>
      <c r="Z7059" s="9" t="s">
        <v>462</v>
      </c>
      <c r="AA7059" s="9" t="s">
        <v>198</v>
      </c>
      <c r="AB7059" s="9">
        <v>25771035</v>
      </c>
      <c r="AC7059" s="9" t="s">
        <v>7834</v>
      </c>
      <c r="AD7059" s="9" t="s">
        <v>800</v>
      </c>
      <c r="AE7059" s="5">
        <f t="shared" si="242"/>
        <v>0</v>
      </c>
      <c r="AF7059" s="5" t="str">
        <f t="shared" si="243"/>
        <v>Pokryto</v>
      </c>
      <c r="AG7059" s="153"/>
      <c r="AH7059" s="153"/>
      <c r="AI7059" t="s">
        <v>201</v>
      </c>
      <c r="AJ7059" t="s">
        <v>800</v>
      </c>
      <c r="AK7059" s="9" t="str">
        <f>VLOOKUP(Y7059,zdroj!D:AJ,33,0)</f>
        <v>katB</v>
      </c>
    </row>
    <row r="7060" spans="8:37" x14ac:dyDescent="0.25">
      <c r="H7060" s="8"/>
      <c r="I7060" s="8"/>
      <c r="N7060" s="23"/>
      <c r="O7060" s="24"/>
      <c r="P7060" s="19"/>
      <c r="Q7060" s="19"/>
      <c r="R7060" s="19"/>
      <c r="U7060" s="27"/>
      <c r="Y7060" s="9" t="s">
        <v>605</v>
      </c>
      <c r="Z7060" s="9" t="s">
        <v>462</v>
      </c>
      <c r="AA7060" s="9" t="s">
        <v>198</v>
      </c>
      <c r="AB7060" s="9">
        <v>25771043</v>
      </c>
      <c r="AC7060" s="9" t="s">
        <v>7835</v>
      </c>
      <c r="AD7060" s="9" t="s">
        <v>800</v>
      </c>
      <c r="AE7060" s="5">
        <f t="shared" si="242"/>
        <v>0</v>
      </c>
      <c r="AF7060" s="5" t="str">
        <f t="shared" si="243"/>
        <v>Pokryto</v>
      </c>
      <c r="AG7060" s="153"/>
      <c r="AH7060" s="153"/>
      <c r="AI7060" t="s">
        <v>201</v>
      </c>
      <c r="AJ7060" t="s">
        <v>800</v>
      </c>
      <c r="AK7060" s="9" t="str">
        <f>VLOOKUP(Y7060,zdroj!D:AJ,33,0)</f>
        <v>katB</v>
      </c>
    </row>
    <row r="7061" spans="8:37" x14ac:dyDescent="0.25">
      <c r="H7061" s="8"/>
      <c r="I7061" s="8"/>
      <c r="N7061" s="23"/>
      <c r="O7061" s="24"/>
      <c r="P7061" s="19"/>
      <c r="Q7061" s="19"/>
      <c r="R7061" s="19"/>
      <c r="U7061" s="27"/>
      <c r="Y7061" s="9" t="s">
        <v>605</v>
      </c>
      <c r="Z7061" s="9" t="s">
        <v>462</v>
      </c>
      <c r="AA7061" s="9" t="s">
        <v>198</v>
      </c>
      <c r="AB7061" s="9">
        <v>25771051</v>
      </c>
      <c r="AC7061" s="9" t="s">
        <v>7836</v>
      </c>
      <c r="AD7061" s="9" t="s">
        <v>231</v>
      </c>
      <c r="AE7061" s="5">
        <f t="shared" si="242"/>
        <v>0</v>
      </c>
      <c r="AF7061" s="5" t="str">
        <f t="shared" si="243"/>
        <v>katB</v>
      </c>
      <c r="AG7061" s="153"/>
      <c r="AH7061" s="153"/>
      <c r="AI7061" t="s">
        <v>201</v>
      </c>
      <c r="AJ7061" t="s">
        <v>17878</v>
      </c>
      <c r="AK7061" s="9" t="str">
        <f>VLOOKUP(Y7061,zdroj!D:AJ,33,0)</f>
        <v>katB</v>
      </c>
    </row>
    <row r="7062" spans="8:37" x14ac:dyDescent="0.25">
      <c r="H7062" s="8"/>
      <c r="I7062" s="8"/>
      <c r="N7062" s="23"/>
      <c r="O7062" s="24"/>
      <c r="P7062" s="19"/>
      <c r="Q7062" s="19"/>
      <c r="R7062" s="19"/>
      <c r="U7062" s="27"/>
      <c r="Y7062" s="9" t="s">
        <v>605</v>
      </c>
      <c r="Z7062" s="9" t="s">
        <v>462</v>
      </c>
      <c r="AA7062" s="9" t="s">
        <v>198</v>
      </c>
      <c r="AB7062" s="9">
        <v>25771060</v>
      </c>
      <c r="AC7062" s="9" t="s">
        <v>7837</v>
      </c>
      <c r="AD7062" s="9" t="s">
        <v>231</v>
      </c>
      <c r="AE7062" s="5">
        <f t="shared" si="242"/>
        <v>0</v>
      </c>
      <c r="AF7062" s="5" t="str">
        <f t="shared" si="243"/>
        <v>katB</v>
      </c>
      <c r="AG7062" s="153"/>
      <c r="AH7062" s="153"/>
      <c r="AI7062" t="s">
        <v>201</v>
      </c>
      <c r="AJ7062" t="s">
        <v>17878</v>
      </c>
      <c r="AK7062" s="9" t="str">
        <f>VLOOKUP(Y7062,zdroj!D:AJ,33,0)</f>
        <v>katB</v>
      </c>
    </row>
    <row r="7063" spans="8:37" x14ac:dyDescent="0.25">
      <c r="H7063" s="8"/>
      <c r="I7063" s="8"/>
      <c r="N7063" s="23"/>
      <c r="O7063" s="24"/>
      <c r="P7063" s="19"/>
      <c r="Q7063" s="19"/>
      <c r="R7063" s="19"/>
      <c r="U7063" s="27"/>
      <c r="Y7063" s="9" t="s">
        <v>605</v>
      </c>
      <c r="Z7063" s="9" t="s">
        <v>462</v>
      </c>
      <c r="AA7063" s="9" t="s">
        <v>198</v>
      </c>
      <c r="AB7063" s="9">
        <v>8032262</v>
      </c>
      <c r="AC7063" s="9" t="s">
        <v>7838</v>
      </c>
      <c r="AD7063" s="9" t="s">
        <v>231</v>
      </c>
      <c r="AE7063" s="5">
        <f t="shared" si="242"/>
        <v>0</v>
      </c>
      <c r="AF7063" s="5" t="str">
        <f t="shared" si="243"/>
        <v>katB</v>
      </c>
      <c r="AG7063" s="153"/>
      <c r="AH7063" s="153"/>
      <c r="AI7063" t="s">
        <v>195</v>
      </c>
      <c r="AJ7063" t="s">
        <v>340</v>
      </c>
      <c r="AK7063" s="9" t="str">
        <f>VLOOKUP(Y7063,zdroj!D:AJ,33,0)</f>
        <v>katB</v>
      </c>
    </row>
    <row r="7064" spans="8:37" x14ac:dyDescent="0.25">
      <c r="H7064" s="8"/>
      <c r="I7064" s="8"/>
      <c r="N7064" s="23"/>
      <c r="O7064" s="24"/>
      <c r="P7064" s="19"/>
      <c r="Q7064" s="19"/>
      <c r="R7064" s="19"/>
      <c r="U7064" s="27"/>
      <c r="Y7064" s="9" t="s">
        <v>605</v>
      </c>
      <c r="Z7064" s="9" t="s">
        <v>462</v>
      </c>
      <c r="AA7064" s="9" t="s">
        <v>198</v>
      </c>
      <c r="AB7064" s="9">
        <v>25771078</v>
      </c>
      <c r="AC7064" s="9" t="s">
        <v>7839</v>
      </c>
      <c r="AD7064" s="9" t="s">
        <v>800</v>
      </c>
      <c r="AE7064" s="5">
        <f t="shared" si="242"/>
        <v>0</v>
      </c>
      <c r="AF7064" s="5" t="str">
        <f t="shared" si="243"/>
        <v>Pokryto</v>
      </c>
      <c r="AG7064" s="153"/>
      <c r="AH7064" s="153"/>
      <c r="AI7064" t="s">
        <v>17880</v>
      </c>
      <c r="AJ7064" t="s">
        <v>800</v>
      </c>
      <c r="AK7064" s="9" t="str">
        <f>VLOOKUP(Y7064,zdroj!D:AJ,33,0)</f>
        <v>katB</v>
      </c>
    </row>
    <row r="7065" spans="8:37" x14ac:dyDescent="0.25">
      <c r="H7065" s="8"/>
      <c r="I7065" s="8"/>
      <c r="N7065" s="23"/>
      <c r="O7065" s="24"/>
      <c r="P7065" s="19"/>
      <c r="Q7065" s="19"/>
      <c r="R7065" s="19"/>
      <c r="U7065" s="27"/>
      <c r="Y7065" s="9" t="s">
        <v>605</v>
      </c>
      <c r="Z7065" s="9" t="s">
        <v>462</v>
      </c>
      <c r="AA7065" s="9" t="s">
        <v>198</v>
      </c>
      <c r="AB7065" s="9">
        <v>25771086</v>
      </c>
      <c r="AC7065" s="9" t="s">
        <v>7840</v>
      </c>
      <c r="AD7065" s="9" t="s">
        <v>231</v>
      </c>
      <c r="AE7065" s="5">
        <f t="shared" si="242"/>
        <v>0</v>
      </c>
      <c r="AF7065" s="5" t="str">
        <f t="shared" si="243"/>
        <v>katB</v>
      </c>
      <c r="AG7065" s="153"/>
      <c r="AH7065" s="153"/>
      <c r="AI7065" t="s">
        <v>201</v>
      </c>
      <c r="AJ7065" t="s">
        <v>17878</v>
      </c>
      <c r="AK7065" s="9" t="str">
        <f>VLOOKUP(Y7065,zdroj!D:AJ,33,0)</f>
        <v>katB</v>
      </c>
    </row>
    <row r="7066" spans="8:37" x14ac:dyDescent="0.25">
      <c r="H7066" s="8"/>
      <c r="I7066" s="8"/>
      <c r="N7066" s="23"/>
      <c r="O7066" s="24"/>
      <c r="P7066" s="19"/>
      <c r="Q7066" s="19"/>
      <c r="R7066" s="19"/>
      <c r="U7066" s="27"/>
      <c r="Y7066" s="9" t="s">
        <v>605</v>
      </c>
      <c r="Z7066" s="9" t="s">
        <v>462</v>
      </c>
      <c r="AA7066" s="9" t="s">
        <v>198</v>
      </c>
      <c r="AB7066" s="9">
        <v>25771094</v>
      </c>
      <c r="AC7066" s="9" t="s">
        <v>7841</v>
      </c>
      <c r="AD7066" s="9" t="s">
        <v>231</v>
      </c>
      <c r="AE7066" s="5">
        <f t="shared" si="242"/>
        <v>0</v>
      </c>
      <c r="AF7066" s="5" t="str">
        <f t="shared" si="243"/>
        <v>katB</v>
      </c>
      <c r="AG7066" s="153"/>
      <c r="AH7066" s="153"/>
      <c r="AI7066" t="s">
        <v>201</v>
      </c>
      <c r="AJ7066" t="s">
        <v>17878</v>
      </c>
      <c r="AK7066" s="9" t="str">
        <f>VLOOKUP(Y7066,zdroj!D:AJ,33,0)</f>
        <v>katB</v>
      </c>
    </row>
    <row r="7067" spans="8:37" x14ac:dyDescent="0.25">
      <c r="H7067" s="8"/>
      <c r="I7067" s="8"/>
      <c r="N7067" s="23"/>
      <c r="O7067" s="24"/>
      <c r="P7067" s="19"/>
      <c r="Q7067" s="19"/>
      <c r="R7067" s="19"/>
      <c r="U7067" s="27"/>
      <c r="Y7067" s="9" t="s">
        <v>605</v>
      </c>
      <c r="Z7067" s="9" t="s">
        <v>462</v>
      </c>
      <c r="AA7067" s="9" t="s">
        <v>198</v>
      </c>
      <c r="AB7067" s="9">
        <v>26260221</v>
      </c>
      <c r="AC7067" s="9" t="s">
        <v>7842</v>
      </c>
      <c r="AD7067" s="9" t="s">
        <v>231</v>
      </c>
      <c r="AE7067" s="5">
        <f t="shared" si="242"/>
        <v>0</v>
      </c>
      <c r="AF7067" s="5" t="str">
        <f t="shared" si="243"/>
        <v>katB</v>
      </c>
      <c r="AG7067" s="153"/>
      <c r="AH7067" s="153"/>
      <c r="AI7067" t="s">
        <v>201</v>
      </c>
      <c r="AJ7067" t="s">
        <v>17878</v>
      </c>
      <c r="AK7067" s="9" t="str">
        <f>VLOOKUP(Y7067,zdroj!D:AJ,33,0)</f>
        <v>katB</v>
      </c>
    </row>
    <row r="7068" spans="8:37" x14ac:dyDescent="0.25">
      <c r="H7068" s="8"/>
      <c r="I7068" s="8"/>
      <c r="N7068" s="23"/>
      <c r="O7068" s="24"/>
      <c r="P7068" s="19"/>
      <c r="Q7068" s="19"/>
      <c r="R7068" s="19"/>
      <c r="U7068" s="27"/>
      <c r="Y7068" s="9" t="s">
        <v>605</v>
      </c>
      <c r="Z7068" s="9" t="s">
        <v>462</v>
      </c>
      <c r="AA7068" s="9" t="s">
        <v>198</v>
      </c>
      <c r="AB7068" s="9">
        <v>26094185</v>
      </c>
      <c r="AC7068" s="9" t="s">
        <v>7843</v>
      </c>
      <c r="AD7068" s="9" t="s">
        <v>231</v>
      </c>
      <c r="AE7068" s="5">
        <f t="shared" si="242"/>
        <v>0</v>
      </c>
      <c r="AF7068" s="5" t="str">
        <f t="shared" si="243"/>
        <v>katB</v>
      </c>
      <c r="AG7068" s="153"/>
      <c r="AH7068" s="153"/>
      <c r="AI7068" t="s">
        <v>201</v>
      </c>
      <c r="AJ7068" t="s">
        <v>17878</v>
      </c>
      <c r="AK7068" s="9" t="str">
        <f>VLOOKUP(Y7068,zdroj!D:AJ,33,0)</f>
        <v>katB</v>
      </c>
    </row>
    <row r="7069" spans="8:37" x14ac:dyDescent="0.25">
      <c r="H7069" s="8"/>
      <c r="I7069" s="8"/>
      <c r="N7069" s="23"/>
      <c r="O7069" s="24"/>
      <c r="P7069" s="19"/>
      <c r="Q7069" s="19"/>
      <c r="R7069" s="19"/>
      <c r="U7069" s="27"/>
      <c r="Y7069" s="9" t="s">
        <v>605</v>
      </c>
      <c r="Z7069" s="9" t="s">
        <v>462</v>
      </c>
      <c r="AA7069" s="9" t="s">
        <v>198</v>
      </c>
      <c r="AB7069" s="9">
        <v>8032882</v>
      </c>
      <c r="AC7069" s="9" t="s">
        <v>7844</v>
      </c>
      <c r="AD7069" s="9" t="s">
        <v>231</v>
      </c>
      <c r="AE7069" s="5">
        <f t="shared" si="242"/>
        <v>0</v>
      </c>
      <c r="AF7069" s="5" t="str">
        <f t="shared" si="243"/>
        <v>katB</v>
      </c>
      <c r="AG7069" s="153"/>
      <c r="AH7069" s="153"/>
      <c r="AI7069" t="s">
        <v>201</v>
      </c>
      <c r="AJ7069" t="s">
        <v>17878</v>
      </c>
      <c r="AK7069" s="9" t="str">
        <f>VLOOKUP(Y7069,zdroj!D:AJ,33,0)</f>
        <v>katB</v>
      </c>
    </row>
    <row r="7070" spans="8:37" x14ac:dyDescent="0.25">
      <c r="H7070" s="8"/>
      <c r="I7070" s="8"/>
      <c r="N7070" s="23"/>
      <c r="O7070" s="24"/>
      <c r="P7070" s="19"/>
      <c r="Q7070" s="19"/>
      <c r="R7070" s="19"/>
      <c r="U7070" s="27"/>
      <c r="Y7070" s="9" t="s">
        <v>605</v>
      </c>
      <c r="Z7070" s="9" t="s">
        <v>462</v>
      </c>
      <c r="AA7070" s="9" t="s">
        <v>198</v>
      </c>
      <c r="AB7070" s="9">
        <v>8032271</v>
      </c>
      <c r="AC7070" s="9" t="s">
        <v>7845</v>
      </c>
      <c r="AD7070" s="9" t="s">
        <v>800</v>
      </c>
      <c r="AE7070" s="5">
        <f t="shared" si="242"/>
        <v>0</v>
      </c>
      <c r="AF7070" s="5" t="str">
        <f t="shared" si="243"/>
        <v>Pokryto</v>
      </c>
      <c r="AG7070" s="153"/>
      <c r="AH7070" s="153"/>
      <c r="AI7070" t="s">
        <v>17879</v>
      </c>
      <c r="AJ7070" t="s">
        <v>800</v>
      </c>
      <c r="AK7070" s="9" t="str">
        <f>VLOOKUP(Y7070,zdroj!D:AJ,33,0)</f>
        <v>katB</v>
      </c>
    </row>
    <row r="7071" spans="8:37" x14ac:dyDescent="0.25">
      <c r="H7071" s="8"/>
      <c r="I7071" s="8"/>
      <c r="N7071" s="23"/>
      <c r="O7071" s="24"/>
      <c r="P7071" s="19"/>
      <c r="Q7071" s="19"/>
      <c r="R7071" s="19"/>
      <c r="U7071" s="27"/>
      <c r="Y7071" s="9" t="s">
        <v>605</v>
      </c>
      <c r="Z7071" s="9" t="s">
        <v>462</v>
      </c>
      <c r="AA7071" s="9" t="s">
        <v>198</v>
      </c>
      <c r="AB7071" s="9">
        <v>8032891</v>
      </c>
      <c r="AC7071" s="9" t="s">
        <v>7846</v>
      </c>
      <c r="AD7071" s="9" t="s">
        <v>231</v>
      </c>
      <c r="AE7071" s="5">
        <f t="shared" si="242"/>
        <v>0</v>
      </c>
      <c r="AF7071" s="5" t="str">
        <f t="shared" si="243"/>
        <v>katB</v>
      </c>
      <c r="AG7071" s="153"/>
      <c r="AH7071" s="153"/>
      <c r="AI7071" t="s">
        <v>201</v>
      </c>
      <c r="AJ7071" t="s">
        <v>17878</v>
      </c>
      <c r="AK7071" s="9" t="str">
        <f>VLOOKUP(Y7071,zdroj!D:AJ,33,0)</f>
        <v>katB</v>
      </c>
    </row>
    <row r="7072" spans="8:37" x14ac:dyDescent="0.25">
      <c r="H7072" s="8"/>
      <c r="I7072" s="8"/>
      <c r="N7072" s="23"/>
      <c r="O7072" s="24"/>
      <c r="P7072" s="19"/>
      <c r="Q7072" s="19"/>
      <c r="R7072" s="19"/>
      <c r="U7072" s="27"/>
      <c r="Y7072" s="9" t="s">
        <v>605</v>
      </c>
      <c r="Z7072" s="9" t="s">
        <v>462</v>
      </c>
      <c r="AA7072" s="9" t="s">
        <v>198</v>
      </c>
      <c r="AB7072" s="9">
        <v>8032904</v>
      </c>
      <c r="AC7072" s="9" t="s">
        <v>7847</v>
      </c>
      <c r="AD7072" s="9" t="s">
        <v>231</v>
      </c>
      <c r="AE7072" s="5">
        <f t="shared" si="242"/>
        <v>0</v>
      </c>
      <c r="AF7072" s="5" t="str">
        <f t="shared" si="243"/>
        <v>katB</v>
      </c>
      <c r="AG7072" s="153"/>
      <c r="AH7072" s="153"/>
      <c r="AI7072" t="s">
        <v>201</v>
      </c>
      <c r="AJ7072" t="s">
        <v>17878</v>
      </c>
      <c r="AK7072" s="9" t="str">
        <f>VLOOKUP(Y7072,zdroj!D:AJ,33,0)</f>
        <v>katB</v>
      </c>
    </row>
    <row r="7073" spans="8:37" x14ac:dyDescent="0.25">
      <c r="H7073" s="8"/>
      <c r="I7073" s="8"/>
      <c r="N7073" s="23"/>
      <c r="O7073" s="24"/>
      <c r="P7073" s="19"/>
      <c r="Q7073" s="19"/>
      <c r="R7073" s="19"/>
      <c r="U7073" s="27"/>
      <c r="Y7073" s="9" t="s">
        <v>605</v>
      </c>
      <c r="Z7073" s="9" t="s">
        <v>462</v>
      </c>
      <c r="AA7073" s="9" t="s">
        <v>198</v>
      </c>
      <c r="AB7073" s="9">
        <v>8032289</v>
      </c>
      <c r="AC7073" s="9" t="s">
        <v>7848</v>
      </c>
      <c r="AD7073" s="9" t="s">
        <v>800</v>
      </c>
      <c r="AE7073" s="5">
        <f t="shared" si="242"/>
        <v>0</v>
      </c>
      <c r="AF7073" s="5" t="str">
        <f t="shared" si="243"/>
        <v>Pokryto</v>
      </c>
      <c r="AG7073" s="153"/>
      <c r="AH7073" s="153"/>
      <c r="AI7073" t="s">
        <v>201</v>
      </c>
      <c r="AJ7073" t="s">
        <v>800</v>
      </c>
      <c r="AK7073" s="9" t="str">
        <f>VLOOKUP(Y7073,zdroj!D:AJ,33,0)</f>
        <v>katB</v>
      </c>
    </row>
    <row r="7074" spans="8:37" x14ac:dyDescent="0.25">
      <c r="H7074" s="8"/>
      <c r="I7074" s="8"/>
      <c r="N7074" s="23"/>
      <c r="O7074" s="24"/>
      <c r="P7074" s="19"/>
      <c r="Q7074" s="19"/>
      <c r="R7074" s="19"/>
      <c r="U7074" s="27"/>
      <c r="Y7074" s="9" t="s">
        <v>605</v>
      </c>
      <c r="Z7074" s="9" t="s">
        <v>462</v>
      </c>
      <c r="AA7074" s="9" t="s">
        <v>198</v>
      </c>
      <c r="AB7074" s="9">
        <v>8032912</v>
      </c>
      <c r="AC7074" s="9" t="s">
        <v>7849</v>
      </c>
      <c r="AD7074" s="9" t="s">
        <v>800</v>
      </c>
      <c r="AE7074" s="5">
        <f t="shared" si="242"/>
        <v>0</v>
      </c>
      <c r="AF7074" s="5" t="str">
        <f t="shared" si="243"/>
        <v>Pokryto</v>
      </c>
      <c r="AG7074" s="153"/>
      <c r="AH7074" s="153"/>
      <c r="AI7074" t="s">
        <v>195</v>
      </c>
      <c r="AJ7074" t="s">
        <v>800</v>
      </c>
      <c r="AK7074" s="9" t="str">
        <f>VLOOKUP(Y7074,zdroj!D:AJ,33,0)</f>
        <v>katB</v>
      </c>
    </row>
    <row r="7075" spans="8:37" x14ac:dyDescent="0.25">
      <c r="H7075" s="8"/>
      <c r="I7075" s="8"/>
      <c r="N7075" s="23"/>
      <c r="O7075" s="24"/>
      <c r="P7075" s="19"/>
      <c r="Q7075" s="19"/>
      <c r="R7075" s="19"/>
      <c r="U7075" s="27"/>
      <c r="Y7075" s="9" t="s">
        <v>605</v>
      </c>
      <c r="Z7075" s="9" t="s">
        <v>462</v>
      </c>
      <c r="AA7075" s="9" t="s">
        <v>198</v>
      </c>
      <c r="AB7075" s="9">
        <v>8032921</v>
      </c>
      <c r="AC7075" s="9" t="s">
        <v>7850</v>
      </c>
      <c r="AD7075" s="9" t="s">
        <v>231</v>
      </c>
      <c r="AE7075" s="5">
        <f t="shared" si="242"/>
        <v>0</v>
      </c>
      <c r="AF7075" s="5" t="str">
        <f t="shared" si="243"/>
        <v>katB</v>
      </c>
      <c r="AG7075" s="153"/>
      <c r="AH7075" s="153"/>
      <c r="AI7075" t="s">
        <v>201</v>
      </c>
      <c r="AJ7075" t="s">
        <v>17878</v>
      </c>
      <c r="AK7075" s="9" t="str">
        <f>VLOOKUP(Y7075,zdroj!D:AJ,33,0)</f>
        <v>katB</v>
      </c>
    </row>
    <row r="7076" spans="8:37" x14ac:dyDescent="0.25">
      <c r="H7076" s="8"/>
      <c r="I7076" s="8"/>
      <c r="N7076" s="23"/>
      <c r="O7076" s="24"/>
      <c r="P7076" s="19"/>
      <c r="Q7076" s="19"/>
      <c r="R7076" s="19"/>
      <c r="U7076" s="27"/>
      <c r="Y7076" s="9" t="s">
        <v>605</v>
      </c>
      <c r="Z7076" s="9" t="s">
        <v>462</v>
      </c>
      <c r="AA7076" s="9" t="s">
        <v>198</v>
      </c>
      <c r="AB7076" s="9">
        <v>8032297</v>
      </c>
      <c r="AC7076" s="9" t="s">
        <v>7851</v>
      </c>
      <c r="AD7076" s="9" t="s">
        <v>800</v>
      </c>
      <c r="AE7076" s="5">
        <f t="shared" si="242"/>
        <v>0</v>
      </c>
      <c r="AF7076" s="5" t="str">
        <f t="shared" si="243"/>
        <v>Pokryto</v>
      </c>
      <c r="AG7076" s="153"/>
      <c r="AH7076" s="153"/>
      <c r="AI7076" t="s">
        <v>201</v>
      </c>
      <c r="AJ7076" t="s">
        <v>800</v>
      </c>
      <c r="AK7076" s="9" t="str">
        <f>VLOOKUP(Y7076,zdroj!D:AJ,33,0)</f>
        <v>katB</v>
      </c>
    </row>
    <row r="7077" spans="8:37" x14ac:dyDescent="0.25">
      <c r="H7077" s="8"/>
      <c r="I7077" s="8"/>
      <c r="N7077" s="23"/>
      <c r="O7077" s="24"/>
      <c r="P7077" s="19"/>
      <c r="Q7077" s="19"/>
      <c r="R7077" s="19"/>
      <c r="U7077" s="27"/>
      <c r="Y7077" s="9" t="s">
        <v>605</v>
      </c>
      <c r="Z7077" s="9" t="s">
        <v>462</v>
      </c>
      <c r="AA7077" s="9" t="s">
        <v>198</v>
      </c>
      <c r="AB7077" s="9">
        <v>8032939</v>
      </c>
      <c r="AC7077" s="9" t="s">
        <v>7852</v>
      </c>
      <c r="AD7077" s="9" t="s">
        <v>231</v>
      </c>
      <c r="AE7077" s="5">
        <f t="shared" si="242"/>
        <v>0</v>
      </c>
      <c r="AF7077" s="5" t="str">
        <f t="shared" si="243"/>
        <v>katB</v>
      </c>
      <c r="AG7077" s="153"/>
      <c r="AH7077" s="153"/>
      <c r="AI7077" t="s">
        <v>201</v>
      </c>
      <c r="AJ7077" t="s">
        <v>17878</v>
      </c>
      <c r="AK7077" s="9" t="str">
        <f>VLOOKUP(Y7077,zdroj!D:AJ,33,0)</f>
        <v>katB</v>
      </c>
    </row>
    <row r="7078" spans="8:37" x14ac:dyDescent="0.25">
      <c r="H7078" s="8"/>
      <c r="I7078" s="8"/>
      <c r="N7078" s="23"/>
      <c r="O7078" s="24"/>
      <c r="P7078" s="19"/>
      <c r="Q7078" s="19"/>
      <c r="R7078" s="19"/>
      <c r="U7078" s="27"/>
      <c r="Y7078" s="9" t="s">
        <v>605</v>
      </c>
      <c r="Z7078" s="9" t="s">
        <v>462</v>
      </c>
      <c r="AA7078" s="9" t="s">
        <v>198</v>
      </c>
      <c r="AB7078" s="9">
        <v>27195945</v>
      </c>
      <c r="AC7078" s="9" t="s">
        <v>7853</v>
      </c>
      <c r="AD7078" s="9" t="s">
        <v>231</v>
      </c>
      <c r="AE7078" s="5">
        <f t="shared" si="242"/>
        <v>0</v>
      </c>
      <c r="AF7078" s="5" t="str">
        <f t="shared" si="243"/>
        <v>katB</v>
      </c>
      <c r="AG7078" s="153"/>
      <c r="AH7078" s="153"/>
      <c r="AI7078" t="s">
        <v>201</v>
      </c>
      <c r="AJ7078" t="s">
        <v>17878</v>
      </c>
      <c r="AK7078" s="9" t="str">
        <f>VLOOKUP(Y7078,zdroj!D:AJ,33,0)</f>
        <v>katB</v>
      </c>
    </row>
    <row r="7079" spans="8:37" x14ac:dyDescent="0.25">
      <c r="H7079" s="8"/>
      <c r="I7079" s="8"/>
      <c r="N7079" s="23"/>
      <c r="O7079" s="24"/>
      <c r="P7079" s="19"/>
      <c r="Q7079" s="19"/>
      <c r="R7079" s="19"/>
      <c r="U7079" s="27"/>
      <c r="Y7079" s="9" t="s">
        <v>605</v>
      </c>
      <c r="Z7079" s="9" t="s">
        <v>462</v>
      </c>
      <c r="AA7079" s="9" t="s">
        <v>198</v>
      </c>
      <c r="AB7079" s="9">
        <v>8032301</v>
      </c>
      <c r="AC7079" s="9" t="s">
        <v>7854</v>
      </c>
      <c r="AD7079" s="9" t="s">
        <v>800</v>
      </c>
      <c r="AE7079" s="5">
        <f t="shared" si="242"/>
        <v>0</v>
      </c>
      <c r="AF7079" s="5" t="str">
        <f t="shared" si="243"/>
        <v>Pokryto</v>
      </c>
      <c r="AG7079" s="153"/>
      <c r="AH7079" s="153"/>
      <c r="AI7079" t="s">
        <v>201</v>
      </c>
      <c r="AJ7079" t="s">
        <v>800</v>
      </c>
      <c r="AK7079" s="9" t="str">
        <f>VLOOKUP(Y7079,zdroj!D:AJ,33,0)</f>
        <v>katB</v>
      </c>
    </row>
    <row r="7080" spans="8:37" x14ac:dyDescent="0.25">
      <c r="H7080" s="8"/>
      <c r="I7080" s="8"/>
      <c r="N7080" s="23"/>
      <c r="O7080" s="24"/>
      <c r="P7080" s="19"/>
      <c r="Q7080" s="19"/>
      <c r="R7080" s="19"/>
      <c r="U7080" s="27"/>
      <c r="Y7080" s="9" t="s">
        <v>605</v>
      </c>
      <c r="Z7080" s="9" t="s">
        <v>462</v>
      </c>
      <c r="AA7080" s="9" t="s">
        <v>198</v>
      </c>
      <c r="AB7080" s="9">
        <v>8032947</v>
      </c>
      <c r="AC7080" s="9" t="s">
        <v>7855</v>
      </c>
      <c r="AD7080" s="9" t="s">
        <v>231</v>
      </c>
      <c r="AE7080" s="5">
        <f t="shared" si="242"/>
        <v>0</v>
      </c>
      <c r="AF7080" s="5" t="str">
        <f t="shared" si="243"/>
        <v>katB</v>
      </c>
      <c r="AG7080" s="153"/>
      <c r="AH7080" s="153"/>
      <c r="AI7080" t="s">
        <v>201</v>
      </c>
      <c r="AJ7080" t="s">
        <v>17878</v>
      </c>
      <c r="AK7080" s="9" t="str">
        <f>VLOOKUP(Y7080,zdroj!D:AJ,33,0)</f>
        <v>katB</v>
      </c>
    </row>
    <row r="7081" spans="8:37" x14ac:dyDescent="0.25">
      <c r="H7081" s="8"/>
      <c r="I7081" s="8"/>
      <c r="N7081" s="23"/>
      <c r="O7081" s="24"/>
      <c r="P7081" s="19"/>
      <c r="Q7081" s="19"/>
      <c r="R7081" s="19"/>
      <c r="U7081" s="27"/>
      <c r="Y7081" s="9" t="s">
        <v>605</v>
      </c>
      <c r="Z7081" s="9" t="s">
        <v>462</v>
      </c>
      <c r="AA7081" s="9" t="s">
        <v>198</v>
      </c>
      <c r="AB7081" s="9">
        <v>8032319</v>
      </c>
      <c r="AC7081" s="9" t="s">
        <v>7856</v>
      </c>
      <c r="AD7081" s="9" t="s">
        <v>800</v>
      </c>
      <c r="AE7081" s="5">
        <f t="shared" si="242"/>
        <v>0</v>
      </c>
      <c r="AF7081" s="5" t="str">
        <f t="shared" si="243"/>
        <v>Pokryto</v>
      </c>
      <c r="AG7081" s="153"/>
      <c r="AH7081" s="153"/>
      <c r="AI7081" t="s">
        <v>195</v>
      </c>
      <c r="AJ7081" t="s">
        <v>800</v>
      </c>
      <c r="AK7081" s="9" t="str">
        <f>VLOOKUP(Y7081,zdroj!D:AJ,33,0)</f>
        <v>katB</v>
      </c>
    </row>
    <row r="7082" spans="8:37" x14ac:dyDescent="0.25">
      <c r="H7082" s="8"/>
      <c r="I7082" s="8"/>
      <c r="N7082" s="23"/>
      <c r="O7082" s="24"/>
      <c r="P7082" s="19"/>
      <c r="Q7082" s="19"/>
      <c r="R7082" s="19"/>
      <c r="U7082" s="27"/>
      <c r="Y7082" s="9" t="s">
        <v>605</v>
      </c>
      <c r="Z7082" s="9" t="s">
        <v>462</v>
      </c>
      <c r="AA7082" s="9" t="s">
        <v>198</v>
      </c>
      <c r="AB7082" s="9">
        <v>8032955</v>
      </c>
      <c r="AC7082" s="9" t="s">
        <v>7857</v>
      </c>
      <c r="AD7082" s="9" t="s">
        <v>231</v>
      </c>
      <c r="AE7082" s="5">
        <f t="shared" si="242"/>
        <v>0</v>
      </c>
      <c r="AF7082" s="5" t="str">
        <f t="shared" si="243"/>
        <v>katB</v>
      </c>
      <c r="AG7082" s="153"/>
      <c r="AH7082" s="153"/>
      <c r="AI7082" t="s">
        <v>195</v>
      </c>
      <c r="AJ7082" t="s">
        <v>340</v>
      </c>
      <c r="AK7082" s="9" t="str">
        <f>VLOOKUP(Y7082,zdroj!D:AJ,33,0)</f>
        <v>katB</v>
      </c>
    </row>
    <row r="7083" spans="8:37" x14ac:dyDescent="0.25">
      <c r="H7083" s="8"/>
      <c r="I7083" s="8"/>
      <c r="N7083" s="23"/>
      <c r="O7083" s="24"/>
      <c r="P7083" s="19"/>
      <c r="Q7083" s="19"/>
      <c r="R7083" s="19"/>
      <c r="U7083" s="27"/>
      <c r="Y7083" s="9" t="s">
        <v>605</v>
      </c>
      <c r="Z7083" s="9" t="s">
        <v>462</v>
      </c>
      <c r="AA7083" s="9" t="s">
        <v>198</v>
      </c>
      <c r="AB7083" s="9">
        <v>24968501</v>
      </c>
      <c r="AC7083" s="9" t="s">
        <v>7858</v>
      </c>
      <c r="AD7083" s="9" t="s">
        <v>800</v>
      </c>
      <c r="AE7083" s="5">
        <f t="shared" si="242"/>
        <v>0</v>
      </c>
      <c r="AF7083" s="5" t="str">
        <f t="shared" si="243"/>
        <v>Pokryto</v>
      </c>
      <c r="AG7083" s="153"/>
      <c r="AH7083" s="153"/>
      <c r="AI7083" t="s">
        <v>201</v>
      </c>
      <c r="AJ7083" t="s">
        <v>800</v>
      </c>
      <c r="AK7083" s="9" t="str">
        <f>VLOOKUP(Y7083,zdroj!D:AJ,33,0)</f>
        <v>katB</v>
      </c>
    </row>
    <row r="7084" spans="8:37" x14ac:dyDescent="0.25">
      <c r="H7084" s="8"/>
      <c r="I7084" s="8"/>
      <c r="N7084" s="23"/>
      <c r="O7084" s="24"/>
      <c r="P7084" s="19"/>
      <c r="Q7084" s="19"/>
      <c r="R7084" s="19"/>
      <c r="U7084" s="27"/>
      <c r="Y7084" s="9" t="s">
        <v>605</v>
      </c>
      <c r="Z7084" s="9" t="s">
        <v>462</v>
      </c>
      <c r="AA7084" s="9" t="s">
        <v>198</v>
      </c>
      <c r="AB7084" s="9">
        <v>8032963</v>
      </c>
      <c r="AC7084" s="9" t="s">
        <v>7859</v>
      </c>
      <c r="AD7084" s="9" t="s">
        <v>231</v>
      </c>
      <c r="AE7084" s="5">
        <f t="shared" si="242"/>
        <v>0</v>
      </c>
      <c r="AF7084" s="5" t="str">
        <f t="shared" si="243"/>
        <v>katB</v>
      </c>
      <c r="AG7084" s="153"/>
      <c r="AH7084" s="153"/>
      <c r="AI7084" t="s">
        <v>201</v>
      </c>
      <c r="AJ7084" t="s">
        <v>17878</v>
      </c>
      <c r="AK7084" s="9" t="str">
        <f>VLOOKUP(Y7084,zdroj!D:AJ,33,0)</f>
        <v>katB</v>
      </c>
    </row>
    <row r="7085" spans="8:37" x14ac:dyDescent="0.25">
      <c r="H7085" s="8"/>
      <c r="I7085" s="8"/>
      <c r="N7085" s="23"/>
      <c r="O7085" s="24"/>
      <c r="P7085" s="19"/>
      <c r="Q7085" s="19"/>
      <c r="R7085" s="19"/>
      <c r="U7085" s="27"/>
      <c r="Y7085" s="9" t="s">
        <v>605</v>
      </c>
      <c r="Z7085" s="9" t="s">
        <v>462</v>
      </c>
      <c r="AA7085" s="9" t="s">
        <v>198</v>
      </c>
      <c r="AB7085" s="9">
        <v>8032327</v>
      </c>
      <c r="AC7085" s="9" t="s">
        <v>7860</v>
      </c>
      <c r="AD7085" s="9" t="s">
        <v>800</v>
      </c>
      <c r="AE7085" s="5">
        <f t="shared" si="242"/>
        <v>0</v>
      </c>
      <c r="AF7085" s="5" t="str">
        <f t="shared" si="243"/>
        <v>Pokryto</v>
      </c>
      <c r="AG7085" s="153"/>
      <c r="AH7085" s="153"/>
      <c r="AI7085" t="s">
        <v>201</v>
      </c>
      <c r="AJ7085" t="s">
        <v>800</v>
      </c>
      <c r="AK7085" s="9" t="str">
        <f>VLOOKUP(Y7085,zdroj!D:AJ,33,0)</f>
        <v>katB</v>
      </c>
    </row>
    <row r="7086" spans="8:37" x14ac:dyDescent="0.25">
      <c r="H7086" s="8"/>
      <c r="I7086" s="8"/>
      <c r="N7086" s="23"/>
      <c r="O7086" s="24"/>
      <c r="P7086" s="19"/>
      <c r="Q7086" s="19"/>
      <c r="R7086" s="19"/>
      <c r="U7086" s="27"/>
      <c r="Y7086" s="9" t="s">
        <v>605</v>
      </c>
      <c r="Z7086" s="9" t="s">
        <v>462</v>
      </c>
      <c r="AA7086" s="9" t="s">
        <v>198</v>
      </c>
      <c r="AB7086" s="9">
        <v>8032971</v>
      </c>
      <c r="AC7086" s="9" t="s">
        <v>7861</v>
      </c>
      <c r="AD7086" s="9" t="s">
        <v>800</v>
      </c>
      <c r="AE7086" s="5">
        <f t="shared" si="242"/>
        <v>0</v>
      </c>
      <c r="AF7086" s="5" t="str">
        <f t="shared" si="243"/>
        <v>Pokryto</v>
      </c>
      <c r="AG7086" s="153"/>
      <c r="AH7086" s="153"/>
      <c r="AI7086" t="s">
        <v>201</v>
      </c>
      <c r="AJ7086" t="s">
        <v>800</v>
      </c>
      <c r="AK7086" s="9" t="str">
        <f>VLOOKUP(Y7086,zdroj!D:AJ,33,0)</f>
        <v>katB</v>
      </c>
    </row>
    <row r="7087" spans="8:37" x14ac:dyDescent="0.25">
      <c r="H7087" s="8"/>
      <c r="I7087" s="8"/>
      <c r="N7087" s="23"/>
      <c r="O7087" s="24"/>
      <c r="P7087" s="19"/>
      <c r="Q7087" s="19"/>
      <c r="R7087" s="19"/>
      <c r="U7087" s="27"/>
      <c r="Y7087" s="9" t="s">
        <v>605</v>
      </c>
      <c r="Z7087" s="9" t="s">
        <v>462</v>
      </c>
      <c r="AA7087" s="9" t="s">
        <v>198</v>
      </c>
      <c r="AB7087" s="9">
        <v>8032980</v>
      </c>
      <c r="AC7087" s="9" t="s">
        <v>7862</v>
      </c>
      <c r="AD7087" s="9" t="s">
        <v>800</v>
      </c>
      <c r="AE7087" s="5">
        <f t="shared" si="242"/>
        <v>0</v>
      </c>
      <c r="AF7087" s="5" t="str">
        <f t="shared" si="243"/>
        <v>Pokryto</v>
      </c>
      <c r="AG7087" s="153"/>
      <c r="AH7087" s="153"/>
      <c r="AI7087" t="s">
        <v>201</v>
      </c>
      <c r="AJ7087" t="s">
        <v>800</v>
      </c>
      <c r="AK7087" s="9" t="str">
        <f>VLOOKUP(Y7087,zdroj!D:AJ,33,0)</f>
        <v>katB</v>
      </c>
    </row>
    <row r="7088" spans="8:37" x14ac:dyDescent="0.25">
      <c r="H7088" s="8"/>
      <c r="I7088" s="8"/>
      <c r="N7088" s="23"/>
      <c r="O7088" s="24"/>
      <c r="P7088" s="19"/>
      <c r="Q7088" s="19"/>
      <c r="R7088" s="19"/>
      <c r="U7088" s="27"/>
      <c r="Y7088" s="9" t="s">
        <v>605</v>
      </c>
      <c r="Z7088" s="9" t="s">
        <v>462</v>
      </c>
      <c r="AA7088" s="9" t="s">
        <v>198</v>
      </c>
      <c r="AB7088" s="9">
        <v>8032335</v>
      </c>
      <c r="AC7088" s="9" t="s">
        <v>7863</v>
      </c>
      <c r="AD7088" s="9" t="s">
        <v>800</v>
      </c>
      <c r="AE7088" s="5">
        <f t="shared" si="242"/>
        <v>0</v>
      </c>
      <c r="AF7088" s="5" t="str">
        <f t="shared" si="243"/>
        <v>Pokryto</v>
      </c>
      <c r="AG7088" s="153"/>
      <c r="AH7088" s="153"/>
      <c r="AI7088" t="s">
        <v>201</v>
      </c>
      <c r="AJ7088" t="s">
        <v>800</v>
      </c>
      <c r="AK7088" s="9" t="str">
        <f>VLOOKUP(Y7088,zdroj!D:AJ,33,0)</f>
        <v>katB</v>
      </c>
    </row>
    <row r="7089" spans="8:37" x14ac:dyDescent="0.25">
      <c r="H7089" s="8"/>
      <c r="I7089" s="8"/>
      <c r="N7089" s="23"/>
      <c r="O7089" s="24"/>
      <c r="P7089" s="19"/>
      <c r="Q7089" s="19"/>
      <c r="R7089" s="19"/>
      <c r="U7089" s="27"/>
      <c r="Y7089" s="9" t="s">
        <v>605</v>
      </c>
      <c r="Z7089" s="9" t="s">
        <v>462</v>
      </c>
      <c r="AA7089" s="9" t="s">
        <v>198</v>
      </c>
      <c r="AB7089" s="9">
        <v>8032998</v>
      </c>
      <c r="AC7089" s="9" t="s">
        <v>7864</v>
      </c>
      <c r="AD7089" s="9" t="s">
        <v>231</v>
      </c>
      <c r="AE7089" s="5">
        <f t="shared" si="242"/>
        <v>0</v>
      </c>
      <c r="AF7089" s="5" t="str">
        <f t="shared" si="243"/>
        <v>katB</v>
      </c>
      <c r="AG7089" s="153"/>
      <c r="AH7089" s="153"/>
      <c r="AI7089" t="s">
        <v>201</v>
      </c>
      <c r="AJ7089" t="s">
        <v>17878</v>
      </c>
      <c r="AK7089" s="9" t="str">
        <f>VLOOKUP(Y7089,zdroj!D:AJ,33,0)</f>
        <v>katB</v>
      </c>
    </row>
    <row r="7090" spans="8:37" x14ac:dyDescent="0.25">
      <c r="H7090" s="8"/>
      <c r="I7090" s="8"/>
      <c r="N7090" s="23"/>
      <c r="O7090" s="24"/>
      <c r="P7090" s="19"/>
      <c r="Q7090" s="19"/>
      <c r="R7090" s="19"/>
      <c r="U7090" s="27"/>
      <c r="Y7090" s="9" t="s">
        <v>605</v>
      </c>
      <c r="Z7090" s="9" t="s">
        <v>462</v>
      </c>
      <c r="AA7090" s="9" t="s">
        <v>198</v>
      </c>
      <c r="AB7090" s="9">
        <v>8032343</v>
      </c>
      <c r="AC7090" s="9" t="s">
        <v>7865</v>
      </c>
      <c r="AD7090" s="9" t="s">
        <v>800</v>
      </c>
      <c r="AE7090" s="5">
        <f t="shared" si="242"/>
        <v>0</v>
      </c>
      <c r="AF7090" s="5" t="str">
        <f t="shared" si="243"/>
        <v>Pokryto</v>
      </c>
      <c r="AG7090" s="153"/>
      <c r="AH7090" s="153"/>
      <c r="AI7090" t="s">
        <v>201</v>
      </c>
      <c r="AJ7090" t="s">
        <v>800</v>
      </c>
      <c r="AK7090" s="9" t="str">
        <f>VLOOKUP(Y7090,zdroj!D:AJ,33,0)</f>
        <v>katB</v>
      </c>
    </row>
    <row r="7091" spans="8:37" x14ac:dyDescent="0.25">
      <c r="H7091" s="8"/>
      <c r="I7091" s="8"/>
      <c r="N7091" s="23"/>
      <c r="O7091" s="24"/>
      <c r="P7091" s="19"/>
      <c r="Q7091" s="19"/>
      <c r="R7091" s="19"/>
      <c r="U7091" s="27"/>
      <c r="Y7091" s="9" t="s">
        <v>605</v>
      </c>
      <c r="Z7091" s="9" t="s">
        <v>462</v>
      </c>
      <c r="AA7091" s="9" t="s">
        <v>198</v>
      </c>
      <c r="AB7091" s="9">
        <v>25771001</v>
      </c>
      <c r="AC7091" s="9" t="s">
        <v>7866</v>
      </c>
      <c r="AD7091" s="9" t="s">
        <v>800</v>
      </c>
      <c r="AE7091" s="5">
        <f t="shared" si="242"/>
        <v>0</v>
      </c>
      <c r="AF7091" s="5" t="str">
        <f t="shared" si="243"/>
        <v>Pokryto</v>
      </c>
      <c r="AG7091" s="153"/>
      <c r="AH7091" s="153"/>
      <c r="AI7091" t="s">
        <v>17882</v>
      </c>
      <c r="AJ7091" t="s">
        <v>800</v>
      </c>
      <c r="AK7091" s="9" t="str">
        <f>VLOOKUP(Y7091,zdroj!D:AJ,33,0)</f>
        <v>katB</v>
      </c>
    </row>
    <row r="7092" spans="8:37" x14ac:dyDescent="0.25">
      <c r="H7092" s="8"/>
      <c r="I7092" s="8"/>
      <c r="N7092" s="23"/>
      <c r="O7092" s="24"/>
      <c r="P7092" s="19"/>
      <c r="Q7092" s="19"/>
      <c r="R7092" s="19"/>
      <c r="U7092" s="27"/>
      <c r="Y7092" s="9" t="s">
        <v>605</v>
      </c>
      <c r="Z7092" s="9" t="s">
        <v>462</v>
      </c>
      <c r="AA7092" s="9" t="s">
        <v>198</v>
      </c>
      <c r="AB7092" s="9">
        <v>8033005</v>
      </c>
      <c r="AC7092" s="9" t="s">
        <v>7867</v>
      </c>
      <c r="AD7092" s="9" t="s">
        <v>231</v>
      </c>
      <c r="AE7092" s="5">
        <f t="shared" si="242"/>
        <v>0</v>
      </c>
      <c r="AF7092" s="5" t="str">
        <f t="shared" si="243"/>
        <v>katB</v>
      </c>
      <c r="AG7092" s="153"/>
      <c r="AH7092" s="153"/>
      <c r="AI7092" t="s">
        <v>201</v>
      </c>
      <c r="AJ7092" t="s">
        <v>17878</v>
      </c>
      <c r="AK7092" s="9" t="str">
        <f>VLOOKUP(Y7092,zdroj!D:AJ,33,0)</f>
        <v>katB</v>
      </c>
    </row>
    <row r="7093" spans="8:37" x14ac:dyDescent="0.25">
      <c r="H7093" s="8"/>
      <c r="I7093" s="8"/>
      <c r="N7093" s="23"/>
      <c r="O7093" s="24"/>
      <c r="P7093" s="19"/>
      <c r="Q7093" s="19"/>
      <c r="R7093" s="19"/>
      <c r="U7093" s="27"/>
      <c r="Y7093" s="9" t="s">
        <v>605</v>
      </c>
      <c r="Z7093" s="9" t="s">
        <v>462</v>
      </c>
      <c r="AA7093" s="9" t="s">
        <v>198</v>
      </c>
      <c r="AB7093" s="9">
        <v>8033013</v>
      </c>
      <c r="AC7093" s="9" t="s">
        <v>7868</v>
      </c>
      <c r="AD7093" s="9" t="s">
        <v>231</v>
      </c>
      <c r="AE7093" s="5">
        <f t="shared" si="242"/>
        <v>0</v>
      </c>
      <c r="AF7093" s="5" t="str">
        <f t="shared" si="243"/>
        <v>katB</v>
      </c>
      <c r="AG7093" s="153"/>
      <c r="AH7093" s="153"/>
      <c r="AI7093" t="s">
        <v>201</v>
      </c>
      <c r="AJ7093" t="s">
        <v>17878</v>
      </c>
      <c r="AK7093" s="9" t="str">
        <f>VLOOKUP(Y7093,zdroj!D:AJ,33,0)</f>
        <v>katB</v>
      </c>
    </row>
    <row r="7094" spans="8:37" x14ac:dyDescent="0.25">
      <c r="H7094" s="8"/>
      <c r="I7094" s="8"/>
      <c r="N7094" s="23"/>
      <c r="O7094" s="24"/>
      <c r="P7094" s="19"/>
      <c r="Q7094" s="19"/>
      <c r="R7094" s="19"/>
      <c r="U7094" s="27"/>
      <c r="Y7094" s="9" t="s">
        <v>605</v>
      </c>
      <c r="Z7094" s="9" t="s">
        <v>462</v>
      </c>
      <c r="AA7094" s="9" t="s">
        <v>198</v>
      </c>
      <c r="AB7094" s="9">
        <v>8033021</v>
      </c>
      <c r="AC7094" s="9" t="s">
        <v>7869</v>
      </c>
      <c r="AD7094" s="9" t="s">
        <v>800</v>
      </c>
      <c r="AE7094" s="5">
        <f t="shared" si="242"/>
        <v>0</v>
      </c>
      <c r="AF7094" s="5" t="str">
        <f t="shared" si="243"/>
        <v>Pokryto</v>
      </c>
      <c r="AG7094" s="153"/>
      <c r="AH7094" s="153"/>
      <c r="AI7094" t="s">
        <v>201</v>
      </c>
      <c r="AJ7094" t="s">
        <v>800</v>
      </c>
      <c r="AK7094" s="9" t="str">
        <f>VLOOKUP(Y7094,zdroj!D:AJ,33,0)</f>
        <v>katB</v>
      </c>
    </row>
    <row r="7095" spans="8:37" x14ac:dyDescent="0.25">
      <c r="H7095" s="8"/>
      <c r="I7095" s="8"/>
      <c r="N7095" s="23"/>
      <c r="O7095" s="24"/>
      <c r="P7095" s="19"/>
      <c r="Q7095" s="19"/>
      <c r="R7095" s="19"/>
      <c r="U7095" s="27"/>
      <c r="Y7095" s="9" t="s">
        <v>605</v>
      </c>
      <c r="Z7095" s="9" t="s">
        <v>462</v>
      </c>
      <c r="AA7095" s="9" t="s">
        <v>198</v>
      </c>
      <c r="AB7095" s="9">
        <v>8032360</v>
      </c>
      <c r="AC7095" s="9" t="s">
        <v>7870</v>
      </c>
      <c r="AD7095" s="9" t="s">
        <v>800</v>
      </c>
      <c r="AE7095" s="5">
        <f t="shared" si="242"/>
        <v>0</v>
      </c>
      <c r="AF7095" s="5" t="str">
        <f t="shared" si="243"/>
        <v>Pokryto</v>
      </c>
      <c r="AG7095" s="153"/>
      <c r="AH7095" s="153"/>
      <c r="AI7095" t="s">
        <v>201</v>
      </c>
      <c r="AJ7095" t="s">
        <v>800</v>
      </c>
      <c r="AK7095" s="9" t="str">
        <f>VLOOKUP(Y7095,zdroj!D:AJ,33,0)</f>
        <v>katB</v>
      </c>
    </row>
    <row r="7096" spans="8:37" x14ac:dyDescent="0.25">
      <c r="H7096" s="8"/>
      <c r="I7096" s="8"/>
      <c r="N7096" s="23"/>
      <c r="O7096" s="24"/>
      <c r="P7096" s="19"/>
      <c r="Q7096" s="19"/>
      <c r="R7096" s="19"/>
      <c r="U7096" s="27"/>
      <c r="Y7096" s="9" t="s">
        <v>605</v>
      </c>
      <c r="Z7096" s="9" t="s">
        <v>462</v>
      </c>
      <c r="AA7096" s="9" t="s">
        <v>198</v>
      </c>
      <c r="AB7096" s="9">
        <v>8033030</v>
      </c>
      <c r="AC7096" s="9" t="s">
        <v>7871</v>
      </c>
      <c r="AD7096" s="9" t="s">
        <v>231</v>
      </c>
      <c r="AE7096" s="5">
        <f t="shared" si="242"/>
        <v>0</v>
      </c>
      <c r="AF7096" s="5" t="str">
        <f t="shared" si="243"/>
        <v>katB</v>
      </c>
      <c r="AG7096" s="153"/>
      <c r="AH7096" s="153"/>
      <c r="AI7096" t="s">
        <v>201</v>
      </c>
      <c r="AJ7096" t="s">
        <v>17878</v>
      </c>
      <c r="AK7096" s="9" t="str">
        <f>VLOOKUP(Y7096,zdroj!D:AJ,33,0)</f>
        <v>katB</v>
      </c>
    </row>
    <row r="7097" spans="8:37" x14ac:dyDescent="0.25">
      <c r="H7097" s="8"/>
      <c r="I7097" s="8"/>
      <c r="N7097" s="23"/>
      <c r="O7097" s="24"/>
      <c r="P7097" s="19"/>
      <c r="Q7097" s="19"/>
      <c r="R7097" s="19"/>
      <c r="U7097" s="27"/>
      <c r="Y7097" s="9" t="s">
        <v>605</v>
      </c>
      <c r="Z7097" s="9" t="s">
        <v>462</v>
      </c>
      <c r="AA7097" s="9" t="s">
        <v>198</v>
      </c>
      <c r="AB7097" s="9">
        <v>8033048</v>
      </c>
      <c r="AC7097" s="9" t="s">
        <v>7872</v>
      </c>
      <c r="AD7097" s="9" t="s">
        <v>231</v>
      </c>
      <c r="AE7097" s="5">
        <f t="shared" si="242"/>
        <v>0</v>
      </c>
      <c r="AF7097" s="5" t="str">
        <f t="shared" si="243"/>
        <v>katB</v>
      </c>
      <c r="AG7097" s="153"/>
      <c r="AH7097" s="153"/>
      <c r="AI7097" t="s">
        <v>201</v>
      </c>
      <c r="AJ7097" t="s">
        <v>17878</v>
      </c>
      <c r="AK7097" s="9" t="str">
        <f>VLOOKUP(Y7097,zdroj!D:AJ,33,0)</f>
        <v>katB</v>
      </c>
    </row>
    <row r="7098" spans="8:37" x14ac:dyDescent="0.25">
      <c r="H7098" s="8"/>
      <c r="I7098" s="8"/>
      <c r="N7098" s="23"/>
      <c r="O7098" s="24"/>
      <c r="P7098" s="19"/>
      <c r="Q7098" s="19"/>
      <c r="R7098" s="19"/>
      <c r="U7098" s="27"/>
      <c r="Y7098" s="9" t="s">
        <v>605</v>
      </c>
      <c r="Z7098" s="9" t="s">
        <v>462</v>
      </c>
      <c r="AA7098" s="9" t="s">
        <v>198</v>
      </c>
      <c r="AB7098" s="9">
        <v>8033056</v>
      </c>
      <c r="AC7098" s="9" t="s">
        <v>7873</v>
      </c>
      <c r="AD7098" s="9" t="s">
        <v>231</v>
      </c>
      <c r="AE7098" s="5">
        <f t="shared" si="242"/>
        <v>0</v>
      </c>
      <c r="AF7098" s="5" t="str">
        <f t="shared" si="243"/>
        <v>katB</v>
      </c>
      <c r="AG7098" s="153"/>
      <c r="AH7098" s="153"/>
      <c r="AI7098" t="s">
        <v>201</v>
      </c>
      <c r="AJ7098" t="s">
        <v>17878</v>
      </c>
      <c r="AK7098" s="9" t="str">
        <f>VLOOKUP(Y7098,zdroj!D:AJ,33,0)</f>
        <v>katB</v>
      </c>
    </row>
    <row r="7099" spans="8:37" x14ac:dyDescent="0.25">
      <c r="H7099" s="8"/>
      <c r="I7099" s="8"/>
      <c r="N7099" s="23"/>
      <c r="O7099" s="24"/>
      <c r="P7099" s="19"/>
      <c r="Q7099" s="19"/>
      <c r="R7099" s="19"/>
      <c r="U7099" s="27"/>
      <c r="Y7099" s="9" t="s">
        <v>605</v>
      </c>
      <c r="Z7099" s="9" t="s">
        <v>462</v>
      </c>
      <c r="AA7099" s="9" t="s">
        <v>198</v>
      </c>
      <c r="AB7099" s="9">
        <v>8033064</v>
      </c>
      <c r="AC7099" s="9" t="s">
        <v>7874</v>
      </c>
      <c r="AD7099" s="9" t="s">
        <v>231</v>
      </c>
      <c r="AE7099" s="5">
        <f t="shared" si="242"/>
        <v>0</v>
      </c>
      <c r="AF7099" s="5" t="str">
        <f t="shared" si="243"/>
        <v>katB</v>
      </c>
      <c r="AG7099" s="153"/>
      <c r="AH7099" s="153"/>
      <c r="AI7099" t="s">
        <v>195</v>
      </c>
      <c r="AJ7099" t="s">
        <v>340</v>
      </c>
      <c r="AK7099" s="9" t="str">
        <f>VLOOKUP(Y7099,zdroj!D:AJ,33,0)</f>
        <v>katB</v>
      </c>
    </row>
    <row r="7100" spans="8:37" x14ac:dyDescent="0.25">
      <c r="H7100" s="8"/>
      <c r="I7100" s="8"/>
      <c r="N7100" s="23"/>
      <c r="O7100" s="24"/>
      <c r="P7100" s="19"/>
      <c r="Q7100" s="19"/>
      <c r="R7100" s="19"/>
      <c r="U7100" s="27"/>
      <c r="Y7100" s="9" t="s">
        <v>605</v>
      </c>
      <c r="Z7100" s="9" t="s">
        <v>462</v>
      </c>
      <c r="AA7100" s="9" t="s">
        <v>198</v>
      </c>
      <c r="AB7100" s="9">
        <v>8033072</v>
      </c>
      <c r="AC7100" s="9" t="s">
        <v>7875</v>
      </c>
      <c r="AD7100" s="9" t="s">
        <v>231</v>
      </c>
      <c r="AE7100" s="5">
        <f t="shared" si="242"/>
        <v>0</v>
      </c>
      <c r="AF7100" s="5" t="str">
        <f t="shared" si="243"/>
        <v>katB</v>
      </c>
      <c r="AG7100" s="153"/>
      <c r="AH7100" s="153"/>
      <c r="AI7100" t="s">
        <v>201</v>
      </c>
      <c r="AJ7100" t="s">
        <v>17878</v>
      </c>
      <c r="AK7100" s="9" t="str">
        <f>VLOOKUP(Y7100,zdroj!D:AJ,33,0)</f>
        <v>katB</v>
      </c>
    </row>
    <row r="7101" spans="8:37" x14ac:dyDescent="0.25">
      <c r="H7101" s="8"/>
      <c r="I7101" s="8"/>
      <c r="N7101" s="23"/>
      <c r="O7101" s="24"/>
      <c r="P7101" s="19"/>
      <c r="Q7101" s="19"/>
      <c r="R7101" s="19"/>
      <c r="U7101" s="27"/>
      <c r="Y7101" s="9" t="s">
        <v>605</v>
      </c>
      <c r="Z7101" s="9" t="s">
        <v>462</v>
      </c>
      <c r="AA7101" s="9" t="s">
        <v>198</v>
      </c>
      <c r="AB7101" s="9">
        <v>8033081</v>
      </c>
      <c r="AC7101" s="9" t="s">
        <v>7876</v>
      </c>
      <c r="AD7101" s="9" t="s">
        <v>800</v>
      </c>
      <c r="AE7101" s="5">
        <f t="shared" si="242"/>
        <v>0</v>
      </c>
      <c r="AF7101" s="5" t="str">
        <f t="shared" si="243"/>
        <v>Pokryto</v>
      </c>
      <c r="AG7101" s="153"/>
      <c r="AH7101" s="153"/>
      <c r="AI7101" t="s">
        <v>201</v>
      </c>
      <c r="AJ7101" t="s">
        <v>800</v>
      </c>
      <c r="AK7101" s="9" t="str">
        <f>VLOOKUP(Y7101,zdroj!D:AJ,33,0)</f>
        <v>katB</v>
      </c>
    </row>
    <row r="7102" spans="8:37" x14ac:dyDescent="0.25">
      <c r="H7102" s="8"/>
      <c r="I7102" s="8"/>
      <c r="N7102" s="23"/>
      <c r="O7102" s="24"/>
      <c r="P7102" s="19"/>
      <c r="Q7102" s="19"/>
      <c r="R7102" s="19"/>
      <c r="U7102" s="27"/>
      <c r="Y7102" s="9" t="s">
        <v>605</v>
      </c>
      <c r="Z7102" s="9" t="s">
        <v>462</v>
      </c>
      <c r="AA7102" s="9" t="s">
        <v>198</v>
      </c>
      <c r="AB7102" s="9">
        <v>8033099</v>
      </c>
      <c r="AC7102" s="9" t="s">
        <v>7877</v>
      </c>
      <c r="AD7102" s="9" t="s">
        <v>800</v>
      </c>
      <c r="AE7102" s="5">
        <f t="shared" si="242"/>
        <v>0</v>
      </c>
      <c r="AF7102" s="5" t="str">
        <f t="shared" si="243"/>
        <v>Pokryto</v>
      </c>
      <c r="AG7102" s="153"/>
      <c r="AH7102" s="153"/>
      <c r="AI7102" t="s">
        <v>17880</v>
      </c>
      <c r="AJ7102" t="s">
        <v>800</v>
      </c>
      <c r="AK7102" s="9" t="str">
        <f>VLOOKUP(Y7102,zdroj!D:AJ,33,0)</f>
        <v>katB</v>
      </c>
    </row>
    <row r="7103" spans="8:37" x14ac:dyDescent="0.25">
      <c r="H7103" s="8"/>
      <c r="I7103" s="8"/>
      <c r="N7103" s="23"/>
      <c r="O7103" s="24"/>
      <c r="P7103" s="19"/>
      <c r="Q7103" s="19"/>
      <c r="R7103" s="19"/>
      <c r="U7103" s="27"/>
      <c r="Y7103" s="9" t="s">
        <v>605</v>
      </c>
      <c r="Z7103" s="9" t="s">
        <v>462</v>
      </c>
      <c r="AA7103" s="9" t="s">
        <v>198</v>
      </c>
      <c r="AB7103" s="9">
        <v>8033102</v>
      </c>
      <c r="AC7103" s="9" t="s">
        <v>7878</v>
      </c>
      <c r="AD7103" s="9" t="s">
        <v>231</v>
      </c>
      <c r="AE7103" s="5">
        <f t="shared" si="242"/>
        <v>0</v>
      </c>
      <c r="AF7103" s="5" t="str">
        <f t="shared" si="243"/>
        <v>katB</v>
      </c>
      <c r="AG7103" s="153"/>
      <c r="AH7103" s="153"/>
      <c r="AI7103" t="s">
        <v>195</v>
      </c>
      <c r="AJ7103" t="s">
        <v>340</v>
      </c>
      <c r="AK7103" s="9" t="str">
        <f>VLOOKUP(Y7103,zdroj!D:AJ,33,0)</f>
        <v>katB</v>
      </c>
    </row>
    <row r="7104" spans="8:37" x14ac:dyDescent="0.25">
      <c r="H7104" s="8"/>
      <c r="I7104" s="8"/>
      <c r="N7104" s="23"/>
      <c r="O7104" s="24"/>
      <c r="P7104" s="19"/>
      <c r="Q7104" s="19"/>
      <c r="R7104" s="19"/>
      <c r="U7104" s="27"/>
      <c r="Y7104" s="9" t="s">
        <v>605</v>
      </c>
      <c r="Z7104" s="9" t="s">
        <v>462</v>
      </c>
      <c r="AA7104" s="9" t="s">
        <v>198</v>
      </c>
      <c r="AB7104" s="9">
        <v>8032378</v>
      </c>
      <c r="AC7104" s="9" t="s">
        <v>7879</v>
      </c>
      <c r="AD7104" s="9" t="s">
        <v>800</v>
      </c>
      <c r="AE7104" s="5">
        <f t="shared" si="242"/>
        <v>0</v>
      </c>
      <c r="AF7104" s="5" t="str">
        <f t="shared" si="243"/>
        <v>Pokryto</v>
      </c>
      <c r="AG7104" s="153"/>
      <c r="AH7104" s="153"/>
      <c r="AI7104" t="s">
        <v>201</v>
      </c>
      <c r="AJ7104" t="s">
        <v>800</v>
      </c>
      <c r="AK7104" s="9" t="str">
        <f>VLOOKUP(Y7104,zdroj!D:AJ,33,0)</f>
        <v>katB</v>
      </c>
    </row>
    <row r="7105" spans="8:37" x14ac:dyDescent="0.25">
      <c r="H7105" s="8"/>
      <c r="I7105" s="8"/>
      <c r="N7105" s="23"/>
      <c r="O7105" s="24"/>
      <c r="P7105" s="19"/>
      <c r="Q7105" s="19"/>
      <c r="R7105" s="19"/>
      <c r="U7105" s="27"/>
      <c r="Y7105" s="9" t="s">
        <v>605</v>
      </c>
      <c r="Z7105" s="9" t="s">
        <v>462</v>
      </c>
      <c r="AA7105" s="9" t="s">
        <v>198</v>
      </c>
      <c r="AB7105" s="9">
        <v>8033129</v>
      </c>
      <c r="AC7105" s="9" t="s">
        <v>7880</v>
      </c>
      <c r="AD7105" s="9" t="s">
        <v>800</v>
      </c>
      <c r="AE7105" s="5">
        <f t="shared" si="242"/>
        <v>0</v>
      </c>
      <c r="AF7105" s="5" t="str">
        <f t="shared" si="243"/>
        <v>Pokryto</v>
      </c>
      <c r="AG7105" s="153"/>
      <c r="AH7105" s="153"/>
      <c r="AI7105" t="s">
        <v>201</v>
      </c>
      <c r="AJ7105" t="s">
        <v>800</v>
      </c>
      <c r="AK7105" s="9" t="str">
        <f>VLOOKUP(Y7105,zdroj!D:AJ,33,0)</f>
        <v>katB</v>
      </c>
    </row>
    <row r="7106" spans="8:37" x14ac:dyDescent="0.25">
      <c r="H7106" s="8"/>
      <c r="I7106" s="8"/>
      <c r="N7106" s="23"/>
      <c r="O7106" s="24"/>
      <c r="P7106" s="19"/>
      <c r="Q7106" s="19"/>
      <c r="R7106" s="19"/>
      <c r="U7106" s="27"/>
      <c r="Y7106" s="9" t="s">
        <v>605</v>
      </c>
      <c r="Z7106" s="9" t="s">
        <v>462</v>
      </c>
      <c r="AA7106" s="9" t="s">
        <v>198</v>
      </c>
      <c r="AB7106" s="9">
        <v>8033137</v>
      </c>
      <c r="AC7106" s="9" t="s">
        <v>7881</v>
      </c>
      <c r="AD7106" s="9" t="s">
        <v>231</v>
      </c>
      <c r="AE7106" s="5">
        <f t="shared" si="242"/>
        <v>0</v>
      </c>
      <c r="AF7106" s="5" t="str">
        <f t="shared" si="243"/>
        <v>katB</v>
      </c>
      <c r="AG7106" s="153"/>
      <c r="AH7106" s="153"/>
      <c r="AI7106" t="s">
        <v>195</v>
      </c>
      <c r="AJ7106" t="s">
        <v>340</v>
      </c>
      <c r="AK7106" s="9" t="str">
        <f>VLOOKUP(Y7106,zdroj!D:AJ,33,0)</f>
        <v>katB</v>
      </c>
    </row>
    <row r="7107" spans="8:37" x14ac:dyDescent="0.25">
      <c r="H7107" s="8"/>
      <c r="I7107" s="8"/>
      <c r="N7107" s="23"/>
      <c r="O7107" s="24"/>
      <c r="P7107" s="19"/>
      <c r="Q7107" s="19"/>
      <c r="R7107" s="19"/>
      <c r="U7107" s="27"/>
      <c r="Y7107" s="9" t="s">
        <v>605</v>
      </c>
      <c r="Z7107" s="9" t="s">
        <v>462</v>
      </c>
      <c r="AA7107" s="9" t="s">
        <v>198</v>
      </c>
      <c r="AB7107" s="9">
        <v>8033153</v>
      </c>
      <c r="AC7107" s="9" t="s">
        <v>7882</v>
      </c>
      <c r="AD7107" s="9" t="s">
        <v>800</v>
      </c>
      <c r="AE7107" s="5">
        <f t="shared" si="242"/>
        <v>0</v>
      </c>
      <c r="AF7107" s="5" t="str">
        <f t="shared" si="243"/>
        <v>Pokryto</v>
      </c>
      <c r="AG7107" s="153"/>
      <c r="AH7107" s="153"/>
      <c r="AI7107" t="s">
        <v>201</v>
      </c>
      <c r="AJ7107" t="s">
        <v>800</v>
      </c>
      <c r="AK7107" s="9" t="str">
        <f>VLOOKUP(Y7107,zdroj!D:AJ,33,0)</f>
        <v>katB</v>
      </c>
    </row>
    <row r="7108" spans="8:37" x14ac:dyDescent="0.25">
      <c r="H7108" s="8"/>
      <c r="I7108" s="8"/>
      <c r="N7108" s="23"/>
      <c r="O7108" s="24"/>
      <c r="P7108" s="19"/>
      <c r="Q7108" s="19"/>
      <c r="R7108" s="19"/>
      <c r="U7108" s="27"/>
      <c r="Y7108" s="9" t="s">
        <v>605</v>
      </c>
      <c r="Z7108" s="9" t="s">
        <v>462</v>
      </c>
      <c r="AA7108" s="9" t="s">
        <v>198</v>
      </c>
      <c r="AB7108" s="9">
        <v>8033161</v>
      </c>
      <c r="AC7108" s="9" t="s">
        <v>7883</v>
      </c>
      <c r="AD7108" s="9" t="s">
        <v>800</v>
      </c>
      <c r="AE7108" s="5">
        <f t="shared" si="242"/>
        <v>0</v>
      </c>
      <c r="AF7108" s="5" t="str">
        <f t="shared" si="243"/>
        <v>Pokryto</v>
      </c>
      <c r="AG7108" s="153"/>
      <c r="AH7108" s="153"/>
      <c r="AI7108" t="s">
        <v>201</v>
      </c>
      <c r="AJ7108" t="s">
        <v>800</v>
      </c>
      <c r="AK7108" s="9" t="str">
        <f>VLOOKUP(Y7108,zdroj!D:AJ,33,0)</f>
        <v>katB</v>
      </c>
    </row>
    <row r="7109" spans="8:37" x14ac:dyDescent="0.25">
      <c r="H7109" s="8"/>
      <c r="I7109" s="8"/>
      <c r="N7109" s="23"/>
      <c r="O7109" s="24"/>
      <c r="P7109" s="19"/>
      <c r="Q7109" s="19"/>
      <c r="R7109" s="19"/>
      <c r="U7109" s="27"/>
      <c r="Y7109" s="9" t="s">
        <v>605</v>
      </c>
      <c r="Z7109" s="9" t="s">
        <v>462</v>
      </c>
      <c r="AA7109" s="9" t="s">
        <v>198</v>
      </c>
      <c r="AB7109" s="9">
        <v>8033170</v>
      </c>
      <c r="AC7109" s="9" t="s">
        <v>7884</v>
      </c>
      <c r="AD7109" s="9" t="s">
        <v>800</v>
      </c>
      <c r="AE7109" s="5">
        <f t="shared" si="242"/>
        <v>0</v>
      </c>
      <c r="AF7109" s="5" t="str">
        <f t="shared" si="243"/>
        <v>Pokryto</v>
      </c>
      <c r="AG7109" s="153"/>
      <c r="AH7109" s="153"/>
      <c r="AI7109" t="s">
        <v>201</v>
      </c>
      <c r="AJ7109" t="s">
        <v>800</v>
      </c>
      <c r="AK7109" s="9" t="str">
        <f>VLOOKUP(Y7109,zdroj!D:AJ,33,0)</f>
        <v>katB</v>
      </c>
    </row>
    <row r="7110" spans="8:37" x14ac:dyDescent="0.25">
      <c r="H7110" s="8"/>
      <c r="I7110" s="8"/>
      <c r="N7110" s="23"/>
      <c r="O7110" s="24"/>
      <c r="P7110" s="19"/>
      <c r="Q7110" s="19"/>
      <c r="R7110" s="19"/>
      <c r="U7110" s="27"/>
      <c r="Y7110" s="9" t="s">
        <v>605</v>
      </c>
      <c r="Z7110" s="9" t="s">
        <v>462</v>
      </c>
      <c r="AA7110" s="9" t="s">
        <v>198</v>
      </c>
      <c r="AB7110" s="9">
        <v>28448472</v>
      </c>
      <c r="AC7110" s="9" t="s">
        <v>7885</v>
      </c>
      <c r="AD7110" s="9" t="s">
        <v>231</v>
      </c>
      <c r="AE7110" s="5">
        <f t="shared" si="242"/>
        <v>0</v>
      </c>
      <c r="AF7110" s="5" t="str">
        <f t="shared" si="243"/>
        <v>katB</v>
      </c>
      <c r="AG7110" s="153"/>
      <c r="AH7110" s="153"/>
      <c r="AI7110" t="s">
        <v>201</v>
      </c>
      <c r="AJ7110" t="s">
        <v>17878</v>
      </c>
      <c r="AK7110" s="9" t="str">
        <f>VLOOKUP(Y7110,zdroj!D:AJ,33,0)</f>
        <v>katB</v>
      </c>
    </row>
    <row r="7111" spans="8:37" x14ac:dyDescent="0.25">
      <c r="H7111" s="8"/>
      <c r="I7111" s="8"/>
      <c r="N7111" s="23"/>
      <c r="O7111" s="24"/>
      <c r="P7111" s="19"/>
      <c r="Q7111" s="19"/>
      <c r="R7111" s="19"/>
      <c r="U7111" s="27"/>
      <c r="Y7111" s="9" t="s">
        <v>605</v>
      </c>
      <c r="Z7111" s="9" t="s">
        <v>462</v>
      </c>
      <c r="AA7111" s="9" t="s">
        <v>198</v>
      </c>
      <c r="AB7111" s="9">
        <v>8032386</v>
      </c>
      <c r="AC7111" s="9" t="s">
        <v>7886</v>
      </c>
      <c r="AD7111" s="9" t="s">
        <v>800</v>
      </c>
      <c r="AE7111" s="5">
        <f t="shared" si="242"/>
        <v>0</v>
      </c>
      <c r="AF7111" s="5" t="str">
        <f t="shared" si="243"/>
        <v>Pokryto</v>
      </c>
      <c r="AG7111" s="153"/>
      <c r="AH7111" s="153"/>
      <c r="AI7111" t="s">
        <v>201</v>
      </c>
      <c r="AJ7111" t="s">
        <v>800</v>
      </c>
      <c r="AK7111" s="9" t="str">
        <f>VLOOKUP(Y7111,zdroj!D:AJ,33,0)</f>
        <v>katB</v>
      </c>
    </row>
    <row r="7112" spans="8:37" x14ac:dyDescent="0.25">
      <c r="H7112" s="8"/>
      <c r="I7112" s="8"/>
      <c r="N7112" s="23"/>
      <c r="O7112" s="24"/>
      <c r="P7112" s="19"/>
      <c r="Q7112" s="19"/>
      <c r="R7112" s="19"/>
      <c r="U7112" s="27"/>
      <c r="Y7112" s="9" t="s">
        <v>605</v>
      </c>
      <c r="Z7112" s="9" t="s">
        <v>462</v>
      </c>
      <c r="AA7112" s="9" t="s">
        <v>198</v>
      </c>
      <c r="AB7112" s="9">
        <v>40727602</v>
      </c>
      <c r="AC7112" s="9" t="s">
        <v>7887</v>
      </c>
      <c r="AD7112" s="9" t="s">
        <v>231</v>
      </c>
      <c r="AE7112" s="5">
        <f t="shared" si="242"/>
        <v>0</v>
      </c>
      <c r="AF7112" s="5" t="str">
        <f t="shared" si="243"/>
        <v>katB</v>
      </c>
      <c r="AG7112" s="153"/>
      <c r="AH7112" s="153"/>
      <c r="AI7112" t="s">
        <v>17880</v>
      </c>
      <c r="AJ7112" t="s">
        <v>17878</v>
      </c>
      <c r="AK7112" s="9" t="str">
        <f>VLOOKUP(Y7112,zdroj!D:AJ,33,0)</f>
        <v>katB</v>
      </c>
    </row>
    <row r="7113" spans="8:37" x14ac:dyDescent="0.25">
      <c r="H7113" s="8"/>
      <c r="I7113" s="8"/>
      <c r="N7113" s="23"/>
      <c r="O7113" s="24"/>
      <c r="P7113" s="19"/>
      <c r="Q7113" s="19"/>
      <c r="R7113" s="19"/>
      <c r="U7113" s="27"/>
      <c r="Y7113" s="9" t="s">
        <v>605</v>
      </c>
      <c r="Z7113" s="9" t="s">
        <v>462</v>
      </c>
      <c r="AA7113" s="9" t="s">
        <v>198</v>
      </c>
      <c r="AB7113" s="9">
        <v>8033897</v>
      </c>
      <c r="AC7113" s="9" t="s">
        <v>7888</v>
      </c>
      <c r="AD7113" s="9" t="s">
        <v>231</v>
      </c>
      <c r="AE7113" s="5">
        <f t="shared" si="242"/>
        <v>0</v>
      </c>
      <c r="AF7113" s="5" t="str">
        <f t="shared" si="243"/>
        <v>katB</v>
      </c>
      <c r="AG7113" s="153"/>
      <c r="AH7113" s="153"/>
      <c r="AI7113" t="s">
        <v>201</v>
      </c>
      <c r="AJ7113" t="s">
        <v>17878</v>
      </c>
      <c r="AK7113" s="9" t="str">
        <f>VLOOKUP(Y7113,zdroj!D:AJ,33,0)</f>
        <v>katB</v>
      </c>
    </row>
    <row r="7114" spans="8:37" x14ac:dyDescent="0.25">
      <c r="H7114" s="8"/>
      <c r="I7114" s="8"/>
      <c r="N7114" s="23"/>
      <c r="O7114" s="24"/>
      <c r="P7114" s="19"/>
      <c r="Q7114" s="19"/>
      <c r="R7114" s="19"/>
      <c r="U7114" s="27"/>
      <c r="Y7114" s="9" t="s">
        <v>605</v>
      </c>
      <c r="Z7114" s="9" t="s">
        <v>462</v>
      </c>
      <c r="AA7114" s="9" t="s">
        <v>198</v>
      </c>
      <c r="AB7114" s="9">
        <v>74606743</v>
      </c>
      <c r="AC7114" s="9" t="s">
        <v>7889</v>
      </c>
      <c r="AD7114" s="9" t="s">
        <v>231</v>
      </c>
      <c r="AE7114" s="5">
        <f t="shared" ref="AE7114:AE7177" si="244">VLOOKUP(Y7114,K:T,10,0)</f>
        <v>0</v>
      </c>
      <c r="AF7114" s="5" t="str">
        <f t="shared" ref="AF7114:AF7177" si="245">IF(AE7114="A",IF(AD7114="katA","katB",AD7114),AD7114)</f>
        <v>katB</v>
      </c>
      <c r="AG7114" s="153"/>
      <c r="AH7114" s="153"/>
      <c r="AI7114" t="s">
        <v>201</v>
      </c>
      <c r="AJ7114" t="s">
        <v>17878</v>
      </c>
      <c r="AK7114" s="9" t="str">
        <f>VLOOKUP(Y7114,zdroj!D:AJ,33,0)</f>
        <v>katB</v>
      </c>
    </row>
    <row r="7115" spans="8:37" x14ac:dyDescent="0.25">
      <c r="H7115" s="8"/>
      <c r="I7115" s="8"/>
      <c r="N7115" s="23"/>
      <c r="O7115" s="24"/>
      <c r="P7115" s="19"/>
      <c r="Q7115" s="19"/>
      <c r="R7115" s="19"/>
      <c r="U7115" s="27"/>
      <c r="Y7115" s="9" t="s">
        <v>605</v>
      </c>
      <c r="Z7115" s="9" t="s">
        <v>462</v>
      </c>
      <c r="AA7115" s="9" t="s">
        <v>198</v>
      </c>
      <c r="AB7115" s="9">
        <v>75429667</v>
      </c>
      <c r="AC7115" s="9" t="s">
        <v>7890</v>
      </c>
      <c r="AD7115" s="9" t="s">
        <v>231</v>
      </c>
      <c r="AE7115" s="5">
        <f t="shared" si="244"/>
        <v>0</v>
      </c>
      <c r="AF7115" s="5" t="str">
        <f t="shared" si="245"/>
        <v>katB</v>
      </c>
      <c r="AG7115" s="153"/>
      <c r="AH7115" s="153"/>
      <c r="AI7115" t="s">
        <v>229</v>
      </c>
      <c r="AJ7115" t="s">
        <v>17878</v>
      </c>
      <c r="AK7115" s="9" t="str">
        <f>VLOOKUP(Y7115,zdroj!D:AJ,33,0)</f>
        <v>katB</v>
      </c>
    </row>
    <row r="7116" spans="8:37" x14ac:dyDescent="0.25">
      <c r="H7116" s="8"/>
      <c r="I7116" s="8"/>
      <c r="N7116" s="23"/>
      <c r="O7116" s="24"/>
      <c r="P7116" s="19"/>
      <c r="Q7116" s="19"/>
      <c r="R7116" s="19"/>
      <c r="U7116" s="27"/>
      <c r="Y7116" s="9" t="s">
        <v>605</v>
      </c>
      <c r="Z7116" s="9" t="s">
        <v>462</v>
      </c>
      <c r="AA7116" s="9" t="s">
        <v>198</v>
      </c>
      <c r="AB7116" s="9">
        <v>75740958</v>
      </c>
      <c r="AC7116" s="9" t="s">
        <v>7891</v>
      </c>
      <c r="AD7116" s="9" t="s">
        <v>231</v>
      </c>
      <c r="AE7116" s="5">
        <f t="shared" si="244"/>
        <v>0</v>
      </c>
      <c r="AF7116" s="5" t="str">
        <f t="shared" si="245"/>
        <v>katB</v>
      </c>
      <c r="AG7116" s="153"/>
      <c r="AH7116" s="153"/>
      <c r="AI7116" t="s">
        <v>201</v>
      </c>
      <c r="AJ7116" t="s">
        <v>17878</v>
      </c>
      <c r="AK7116" s="9" t="str">
        <f>VLOOKUP(Y7116,zdroj!D:AJ,33,0)</f>
        <v>katB</v>
      </c>
    </row>
    <row r="7117" spans="8:37" x14ac:dyDescent="0.25">
      <c r="H7117" s="8"/>
      <c r="I7117" s="8"/>
      <c r="N7117" s="23"/>
      <c r="O7117" s="24"/>
      <c r="P7117" s="19"/>
      <c r="Q7117" s="19"/>
      <c r="R7117" s="19"/>
      <c r="U7117" s="27"/>
      <c r="Y7117" s="9" t="s">
        <v>605</v>
      </c>
      <c r="Z7117" s="9" t="s">
        <v>462</v>
      </c>
      <c r="AA7117" s="9" t="s">
        <v>198</v>
      </c>
      <c r="AB7117" s="9">
        <v>78264618</v>
      </c>
      <c r="AC7117" s="9" t="s">
        <v>7892</v>
      </c>
      <c r="AD7117" s="9" t="s">
        <v>231</v>
      </c>
      <c r="AE7117" s="5">
        <f t="shared" si="244"/>
        <v>0</v>
      </c>
      <c r="AF7117" s="5" t="str">
        <f t="shared" si="245"/>
        <v>katB</v>
      </c>
      <c r="AG7117" s="153"/>
      <c r="AH7117" s="153"/>
      <c r="AI7117" t="s">
        <v>201</v>
      </c>
      <c r="AJ7117" t="s">
        <v>17878</v>
      </c>
      <c r="AK7117" s="9" t="str">
        <f>VLOOKUP(Y7117,zdroj!D:AJ,33,0)</f>
        <v>katB</v>
      </c>
    </row>
    <row r="7118" spans="8:37" x14ac:dyDescent="0.25">
      <c r="H7118" s="8"/>
      <c r="I7118" s="8"/>
      <c r="N7118" s="23"/>
      <c r="O7118" s="24"/>
      <c r="P7118" s="19"/>
      <c r="Q7118" s="19"/>
      <c r="R7118" s="19"/>
      <c r="U7118" s="27"/>
      <c r="Y7118" s="9" t="s">
        <v>605</v>
      </c>
      <c r="Z7118" s="9" t="s">
        <v>462</v>
      </c>
      <c r="AA7118" s="9" t="s">
        <v>198</v>
      </c>
      <c r="AB7118" s="9">
        <v>82826307</v>
      </c>
      <c r="AC7118" s="9" t="s">
        <v>7893</v>
      </c>
      <c r="AD7118" s="9" t="s">
        <v>231</v>
      </c>
      <c r="AE7118" s="5">
        <f t="shared" si="244"/>
        <v>0</v>
      </c>
      <c r="AF7118" s="5" t="str">
        <f t="shared" si="245"/>
        <v>katB</v>
      </c>
      <c r="AG7118" s="153"/>
      <c r="AH7118" s="153"/>
      <c r="AI7118" t="s">
        <v>201</v>
      </c>
      <c r="AJ7118" t="s">
        <v>17878</v>
      </c>
      <c r="AK7118" s="9" t="str">
        <f>VLOOKUP(Y7118,zdroj!D:AJ,33,0)</f>
        <v>katB</v>
      </c>
    </row>
    <row r="7119" spans="8:37" x14ac:dyDescent="0.25">
      <c r="H7119" s="8"/>
      <c r="I7119" s="8"/>
      <c r="N7119" s="23"/>
      <c r="O7119" s="24"/>
      <c r="P7119" s="19"/>
      <c r="Q7119" s="19"/>
      <c r="R7119" s="19"/>
      <c r="U7119" s="27"/>
      <c r="Y7119" s="9" t="s">
        <v>605</v>
      </c>
      <c r="Z7119" s="9" t="s">
        <v>462</v>
      </c>
      <c r="AA7119" s="9" t="s">
        <v>198</v>
      </c>
      <c r="AB7119" s="9">
        <v>78195586</v>
      </c>
      <c r="AC7119" s="9" t="s">
        <v>7894</v>
      </c>
      <c r="AD7119" s="9" t="s">
        <v>231</v>
      </c>
      <c r="AE7119" s="5">
        <f t="shared" si="244"/>
        <v>0</v>
      </c>
      <c r="AF7119" s="5" t="str">
        <f t="shared" si="245"/>
        <v>katB</v>
      </c>
      <c r="AG7119" s="153"/>
      <c r="AH7119" s="153"/>
      <c r="AI7119" t="s">
        <v>201</v>
      </c>
      <c r="AJ7119" t="s">
        <v>17878</v>
      </c>
      <c r="AK7119" s="9" t="str">
        <f>VLOOKUP(Y7119,zdroj!D:AJ,33,0)</f>
        <v>katB</v>
      </c>
    </row>
    <row r="7120" spans="8:37" x14ac:dyDescent="0.25">
      <c r="H7120" s="8"/>
      <c r="I7120" s="8"/>
      <c r="N7120" s="23"/>
      <c r="O7120" s="24"/>
      <c r="P7120" s="19"/>
      <c r="Q7120" s="19"/>
      <c r="R7120" s="19"/>
      <c r="U7120" s="27"/>
      <c r="Y7120" s="9" t="s">
        <v>605</v>
      </c>
      <c r="Z7120" s="9" t="s">
        <v>462</v>
      </c>
      <c r="AA7120" s="9" t="s">
        <v>198</v>
      </c>
      <c r="AB7120" s="9">
        <v>78437105</v>
      </c>
      <c r="AC7120" s="9" t="s">
        <v>7895</v>
      </c>
      <c r="AD7120" s="9" t="s">
        <v>800</v>
      </c>
      <c r="AE7120" s="5">
        <f t="shared" si="244"/>
        <v>0</v>
      </c>
      <c r="AF7120" s="5" t="str">
        <f t="shared" si="245"/>
        <v>Pokryto</v>
      </c>
      <c r="AG7120" s="153"/>
      <c r="AH7120" s="153"/>
      <c r="AI7120" t="s">
        <v>229</v>
      </c>
      <c r="AJ7120" t="s">
        <v>800</v>
      </c>
      <c r="AK7120" s="9" t="str">
        <f>VLOOKUP(Y7120,zdroj!D:AJ,33,0)</f>
        <v>katB</v>
      </c>
    </row>
    <row r="7121" spans="8:37" x14ac:dyDescent="0.25">
      <c r="H7121" s="8"/>
      <c r="I7121" s="8"/>
      <c r="N7121" s="23"/>
      <c r="O7121" s="24"/>
      <c r="P7121" s="19"/>
      <c r="Q7121" s="19"/>
      <c r="R7121" s="19"/>
      <c r="U7121" s="27"/>
      <c r="Y7121" s="9" t="s">
        <v>605</v>
      </c>
      <c r="Z7121" s="9" t="s">
        <v>462</v>
      </c>
      <c r="AA7121" s="9" t="s">
        <v>198</v>
      </c>
      <c r="AB7121" s="9">
        <v>79926070</v>
      </c>
      <c r="AC7121" s="9" t="s">
        <v>7896</v>
      </c>
      <c r="AD7121" s="9" t="s">
        <v>231</v>
      </c>
      <c r="AE7121" s="5">
        <f t="shared" si="244"/>
        <v>0</v>
      </c>
      <c r="AF7121" s="5" t="str">
        <f t="shared" si="245"/>
        <v>katB</v>
      </c>
      <c r="AG7121" s="153"/>
      <c r="AH7121" s="153"/>
      <c r="AI7121" t="s">
        <v>201</v>
      </c>
      <c r="AJ7121" t="s">
        <v>17878</v>
      </c>
      <c r="AK7121" s="9" t="str">
        <f>VLOOKUP(Y7121,zdroj!D:AJ,33,0)</f>
        <v>katB</v>
      </c>
    </row>
    <row r="7122" spans="8:37" x14ac:dyDescent="0.25">
      <c r="H7122" s="8"/>
      <c r="I7122" s="8"/>
      <c r="N7122" s="23"/>
      <c r="O7122" s="24"/>
      <c r="P7122" s="19"/>
      <c r="Q7122" s="19"/>
      <c r="R7122" s="19"/>
      <c r="U7122" s="27"/>
      <c r="Y7122" s="9" t="s">
        <v>605</v>
      </c>
      <c r="Z7122" s="9" t="s">
        <v>462</v>
      </c>
      <c r="AA7122" s="9" t="s">
        <v>198</v>
      </c>
      <c r="AB7122" s="9">
        <v>8032394</v>
      </c>
      <c r="AC7122" s="9" t="s">
        <v>7897</v>
      </c>
      <c r="AD7122" s="9" t="s">
        <v>800</v>
      </c>
      <c r="AE7122" s="5">
        <f t="shared" si="244"/>
        <v>0</v>
      </c>
      <c r="AF7122" s="5" t="str">
        <f t="shared" si="245"/>
        <v>Pokryto</v>
      </c>
      <c r="AG7122" s="153"/>
      <c r="AH7122" s="153"/>
      <c r="AI7122" t="s">
        <v>201</v>
      </c>
      <c r="AJ7122" t="s">
        <v>800</v>
      </c>
      <c r="AK7122" s="9" t="str">
        <f>VLOOKUP(Y7122,zdroj!D:AJ,33,0)</f>
        <v>katB</v>
      </c>
    </row>
    <row r="7123" spans="8:37" x14ac:dyDescent="0.25">
      <c r="H7123" s="8"/>
      <c r="I7123" s="8"/>
      <c r="N7123" s="23"/>
      <c r="O7123" s="24"/>
      <c r="P7123" s="19"/>
      <c r="Q7123" s="19"/>
      <c r="R7123" s="19"/>
      <c r="U7123" s="27"/>
      <c r="Y7123" s="9" t="s">
        <v>605</v>
      </c>
      <c r="Z7123" s="9" t="s">
        <v>462</v>
      </c>
      <c r="AA7123" s="9" t="s">
        <v>198</v>
      </c>
      <c r="AB7123" s="9">
        <v>81210272</v>
      </c>
      <c r="AC7123" s="9" t="s">
        <v>7898</v>
      </c>
      <c r="AD7123" s="9" t="s">
        <v>231</v>
      </c>
      <c r="AE7123" s="5">
        <f t="shared" si="244"/>
        <v>0</v>
      </c>
      <c r="AF7123" s="5" t="str">
        <f t="shared" si="245"/>
        <v>katB</v>
      </c>
      <c r="AG7123" s="153"/>
      <c r="AH7123" s="153"/>
      <c r="AI7123" t="s">
        <v>201</v>
      </c>
      <c r="AJ7123" t="s">
        <v>17878</v>
      </c>
      <c r="AK7123" s="9" t="str">
        <f>VLOOKUP(Y7123,zdroj!D:AJ,33,0)</f>
        <v>katB</v>
      </c>
    </row>
    <row r="7124" spans="8:37" x14ac:dyDescent="0.25">
      <c r="H7124" s="8"/>
      <c r="I7124" s="8"/>
      <c r="N7124" s="23"/>
      <c r="O7124" s="24"/>
      <c r="P7124" s="19"/>
      <c r="Q7124" s="19"/>
      <c r="R7124" s="19"/>
      <c r="U7124" s="27"/>
      <c r="Y7124" s="9" t="s">
        <v>605</v>
      </c>
      <c r="Z7124" s="9" t="s">
        <v>462</v>
      </c>
      <c r="AA7124" s="9" t="s">
        <v>198</v>
      </c>
      <c r="AB7124" s="9">
        <v>83008195</v>
      </c>
      <c r="AC7124" s="9" t="s">
        <v>7899</v>
      </c>
      <c r="AD7124" s="9" t="s">
        <v>231</v>
      </c>
      <c r="AE7124" s="5">
        <f t="shared" si="244"/>
        <v>0</v>
      </c>
      <c r="AF7124" s="5" t="str">
        <f t="shared" si="245"/>
        <v>katB</v>
      </c>
      <c r="AG7124" s="153"/>
      <c r="AH7124" s="153"/>
      <c r="AI7124" t="s">
        <v>201</v>
      </c>
      <c r="AJ7124" t="s">
        <v>17878</v>
      </c>
      <c r="AK7124" s="9" t="str">
        <f>VLOOKUP(Y7124,zdroj!D:AJ,33,0)</f>
        <v>katB</v>
      </c>
    </row>
    <row r="7125" spans="8:37" x14ac:dyDescent="0.25">
      <c r="H7125" s="8"/>
      <c r="I7125" s="8"/>
      <c r="N7125" s="23"/>
      <c r="O7125" s="24"/>
      <c r="P7125" s="19"/>
      <c r="Q7125" s="19"/>
      <c r="R7125" s="19"/>
      <c r="U7125" s="27"/>
      <c r="Y7125" s="9" t="s">
        <v>605</v>
      </c>
      <c r="Z7125" s="9" t="s">
        <v>462</v>
      </c>
      <c r="AA7125" s="9" t="s">
        <v>198</v>
      </c>
      <c r="AB7125" s="9">
        <v>8032408</v>
      </c>
      <c r="AC7125" s="9" t="s">
        <v>7900</v>
      </c>
      <c r="AD7125" s="9" t="s">
        <v>231</v>
      </c>
      <c r="AE7125" s="5">
        <f t="shared" si="244"/>
        <v>0</v>
      </c>
      <c r="AF7125" s="5" t="str">
        <f t="shared" si="245"/>
        <v>katB</v>
      </c>
      <c r="AG7125" s="153"/>
      <c r="AH7125" s="153"/>
      <c r="AI7125" t="s">
        <v>229</v>
      </c>
      <c r="AJ7125" t="s">
        <v>17878</v>
      </c>
      <c r="AK7125" s="9" t="str">
        <f>VLOOKUP(Y7125,zdroj!D:AJ,33,0)</f>
        <v>katB</v>
      </c>
    </row>
    <row r="7126" spans="8:37" x14ac:dyDescent="0.25">
      <c r="H7126" s="8"/>
      <c r="I7126" s="8"/>
      <c r="N7126" s="23"/>
      <c r="O7126" s="24"/>
      <c r="P7126" s="19"/>
      <c r="Q7126" s="19"/>
      <c r="R7126" s="19"/>
      <c r="U7126" s="27"/>
      <c r="Y7126" s="9" t="s">
        <v>605</v>
      </c>
      <c r="Z7126" s="9" t="s">
        <v>462</v>
      </c>
      <c r="AA7126" s="9" t="s">
        <v>198</v>
      </c>
      <c r="AB7126" s="9">
        <v>25771019</v>
      </c>
      <c r="AC7126" s="9" t="s">
        <v>7901</v>
      </c>
      <c r="AD7126" s="9" t="s">
        <v>800</v>
      </c>
      <c r="AE7126" s="5">
        <f t="shared" si="244"/>
        <v>0</v>
      </c>
      <c r="AF7126" s="5" t="str">
        <f t="shared" si="245"/>
        <v>Pokryto</v>
      </c>
      <c r="AG7126" s="153"/>
      <c r="AH7126" s="153"/>
      <c r="AI7126" t="s">
        <v>201</v>
      </c>
      <c r="AJ7126" t="s">
        <v>800</v>
      </c>
      <c r="AK7126" s="9" t="str">
        <f>VLOOKUP(Y7126,zdroj!D:AJ,33,0)</f>
        <v>katB</v>
      </c>
    </row>
    <row r="7127" spans="8:37" x14ac:dyDescent="0.25">
      <c r="H7127" s="8"/>
      <c r="I7127" s="8"/>
      <c r="N7127" s="23"/>
      <c r="O7127" s="24"/>
      <c r="P7127" s="19"/>
      <c r="Q7127" s="19"/>
      <c r="R7127" s="19"/>
      <c r="U7127" s="27"/>
      <c r="Y7127" s="9" t="s">
        <v>605</v>
      </c>
      <c r="Z7127" s="9" t="s">
        <v>462</v>
      </c>
      <c r="AA7127" s="9" t="s">
        <v>198</v>
      </c>
      <c r="AB7127" s="9">
        <v>8032416</v>
      </c>
      <c r="AC7127" s="9" t="s">
        <v>7902</v>
      </c>
      <c r="AD7127" s="9" t="s">
        <v>800</v>
      </c>
      <c r="AE7127" s="5">
        <f t="shared" si="244"/>
        <v>0</v>
      </c>
      <c r="AF7127" s="5" t="str">
        <f t="shared" si="245"/>
        <v>Pokryto</v>
      </c>
      <c r="AG7127" s="153"/>
      <c r="AH7127" s="153"/>
      <c r="AI7127" t="s">
        <v>201</v>
      </c>
      <c r="AJ7127" t="s">
        <v>800</v>
      </c>
      <c r="AK7127" s="9" t="str">
        <f>VLOOKUP(Y7127,zdroj!D:AJ,33,0)</f>
        <v>katB</v>
      </c>
    </row>
    <row r="7128" spans="8:37" x14ac:dyDescent="0.25">
      <c r="H7128" s="8"/>
      <c r="I7128" s="8"/>
      <c r="N7128" s="23"/>
      <c r="O7128" s="24"/>
      <c r="P7128" s="19"/>
      <c r="Q7128" s="19"/>
      <c r="R7128" s="19"/>
      <c r="U7128" s="27"/>
      <c r="Y7128" s="9" t="s">
        <v>605</v>
      </c>
      <c r="Z7128" s="9" t="s">
        <v>462</v>
      </c>
      <c r="AA7128" s="9" t="s">
        <v>198</v>
      </c>
      <c r="AB7128" s="9">
        <v>8032181</v>
      </c>
      <c r="AC7128" s="9" t="s">
        <v>7903</v>
      </c>
      <c r="AD7128" s="9" t="s">
        <v>231</v>
      </c>
      <c r="AE7128" s="5">
        <f t="shared" si="244"/>
        <v>0</v>
      </c>
      <c r="AF7128" s="5" t="str">
        <f t="shared" si="245"/>
        <v>katB</v>
      </c>
      <c r="AG7128" s="153"/>
      <c r="AH7128" s="153"/>
      <c r="AI7128" t="s">
        <v>201</v>
      </c>
      <c r="AJ7128" t="s">
        <v>17878</v>
      </c>
      <c r="AK7128" s="9" t="str">
        <f>VLOOKUP(Y7128,zdroj!D:AJ,33,0)</f>
        <v>katB</v>
      </c>
    </row>
    <row r="7129" spans="8:37" x14ac:dyDescent="0.25">
      <c r="H7129" s="8"/>
      <c r="I7129" s="8"/>
      <c r="N7129" s="23"/>
      <c r="O7129" s="24"/>
      <c r="P7129" s="19"/>
      <c r="Q7129" s="19"/>
      <c r="R7129" s="19"/>
      <c r="U7129" s="27"/>
      <c r="Y7129" s="9" t="s">
        <v>605</v>
      </c>
      <c r="Z7129" s="9" t="s">
        <v>462</v>
      </c>
      <c r="AA7129" s="9" t="s">
        <v>198</v>
      </c>
      <c r="AB7129" s="9">
        <v>8032424</v>
      </c>
      <c r="AC7129" s="9" t="s">
        <v>7904</v>
      </c>
      <c r="AD7129" s="9" t="s">
        <v>800</v>
      </c>
      <c r="AE7129" s="5">
        <f t="shared" si="244"/>
        <v>0</v>
      </c>
      <c r="AF7129" s="5" t="str">
        <f t="shared" si="245"/>
        <v>Pokryto</v>
      </c>
      <c r="AG7129" s="153"/>
      <c r="AH7129" s="153"/>
      <c r="AI7129" t="s">
        <v>201</v>
      </c>
      <c r="AJ7129" t="s">
        <v>800</v>
      </c>
      <c r="AK7129" s="9" t="str">
        <f>VLOOKUP(Y7129,zdroj!D:AJ,33,0)</f>
        <v>katB</v>
      </c>
    </row>
    <row r="7130" spans="8:37" x14ac:dyDescent="0.25">
      <c r="H7130" s="8"/>
      <c r="I7130" s="8"/>
      <c r="N7130" s="23"/>
      <c r="O7130" s="24"/>
      <c r="P7130" s="19"/>
      <c r="Q7130" s="19"/>
      <c r="R7130" s="19"/>
      <c r="U7130" s="27"/>
      <c r="Y7130" s="9" t="s">
        <v>605</v>
      </c>
      <c r="Z7130" s="9" t="s">
        <v>462</v>
      </c>
      <c r="AA7130" s="9" t="s">
        <v>198</v>
      </c>
      <c r="AB7130" s="9">
        <v>8032432</v>
      </c>
      <c r="AC7130" s="9" t="s">
        <v>7905</v>
      </c>
      <c r="AD7130" s="9" t="s">
        <v>800</v>
      </c>
      <c r="AE7130" s="5">
        <f t="shared" si="244"/>
        <v>0</v>
      </c>
      <c r="AF7130" s="5" t="str">
        <f t="shared" si="245"/>
        <v>Pokryto</v>
      </c>
      <c r="AG7130" s="153"/>
      <c r="AH7130" s="153"/>
      <c r="AI7130" t="s">
        <v>201</v>
      </c>
      <c r="AJ7130" t="s">
        <v>800</v>
      </c>
      <c r="AK7130" s="9" t="str">
        <f>VLOOKUP(Y7130,zdroj!D:AJ,33,0)</f>
        <v>katB</v>
      </c>
    </row>
    <row r="7131" spans="8:37" x14ac:dyDescent="0.25">
      <c r="H7131" s="8"/>
      <c r="I7131" s="8"/>
      <c r="N7131" s="23"/>
      <c r="O7131" s="24"/>
      <c r="P7131" s="19"/>
      <c r="Q7131" s="19"/>
      <c r="R7131" s="19"/>
      <c r="U7131" s="27"/>
      <c r="Y7131" s="9" t="s">
        <v>605</v>
      </c>
      <c r="Z7131" s="9" t="s">
        <v>462</v>
      </c>
      <c r="AA7131" s="9" t="s">
        <v>198</v>
      </c>
      <c r="AB7131" s="9">
        <v>8032441</v>
      </c>
      <c r="AC7131" s="9" t="s">
        <v>7906</v>
      </c>
      <c r="AD7131" s="9" t="s">
        <v>800</v>
      </c>
      <c r="AE7131" s="5">
        <f t="shared" si="244"/>
        <v>0</v>
      </c>
      <c r="AF7131" s="5" t="str">
        <f t="shared" si="245"/>
        <v>Pokryto</v>
      </c>
      <c r="AG7131" s="153"/>
      <c r="AH7131" s="153"/>
      <c r="AI7131" t="s">
        <v>201</v>
      </c>
      <c r="AJ7131" t="s">
        <v>800</v>
      </c>
      <c r="AK7131" s="9" t="str">
        <f>VLOOKUP(Y7131,zdroj!D:AJ,33,0)</f>
        <v>katB</v>
      </c>
    </row>
    <row r="7132" spans="8:37" x14ac:dyDescent="0.25">
      <c r="H7132" s="8"/>
      <c r="I7132" s="8"/>
      <c r="N7132" s="23"/>
      <c r="O7132" s="24"/>
      <c r="P7132" s="19"/>
      <c r="Q7132" s="19"/>
      <c r="R7132" s="19"/>
      <c r="U7132" s="27"/>
      <c r="Y7132" s="9" t="s">
        <v>605</v>
      </c>
      <c r="Z7132" s="9" t="s">
        <v>462</v>
      </c>
      <c r="AA7132" s="9" t="s">
        <v>198</v>
      </c>
      <c r="AB7132" s="9">
        <v>8032459</v>
      </c>
      <c r="AC7132" s="9" t="s">
        <v>7907</v>
      </c>
      <c r="AD7132" s="9" t="s">
        <v>800</v>
      </c>
      <c r="AE7132" s="5">
        <f t="shared" si="244"/>
        <v>0</v>
      </c>
      <c r="AF7132" s="5" t="str">
        <f t="shared" si="245"/>
        <v>Pokryto</v>
      </c>
      <c r="AG7132" s="153"/>
      <c r="AH7132" s="153"/>
      <c r="AI7132" t="s">
        <v>201</v>
      </c>
      <c r="AJ7132" t="s">
        <v>800</v>
      </c>
      <c r="AK7132" s="9" t="str">
        <f>VLOOKUP(Y7132,zdroj!D:AJ,33,0)</f>
        <v>katB</v>
      </c>
    </row>
    <row r="7133" spans="8:37" x14ac:dyDescent="0.25">
      <c r="H7133" s="8"/>
      <c r="I7133" s="8"/>
      <c r="N7133" s="23"/>
      <c r="O7133" s="24"/>
      <c r="P7133" s="19"/>
      <c r="Q7133" s="19"/>
      <c r="R7133" s="19"/>
      <c r="U7133" s="27"/>
      <c r="Y7133" s="9" t="s">
        <v>605</v>
      </c>
      <c r="Z7133" s="9" t="s">
        <v>462</v>
      </c>
      <c r="AA7133" s="9" t="s">
        <v>198</v>
      </c>
      <c r="AB7133" s="9">
        <v>8032467</v>
      </c>
      <c r="AC7133" s="9" t="s">
        <v>7908</v>
      </c>
      <c r="AD7133" s="9" t="s">
        <v>800</v>
      </c>
      <c r="AE7133" s="5">
        <f t="shared" si="244"/>
        <v>0</v>
      </c>
      <c r="AF7133" s="5" t="str">
        <f t="shared" si="245"/>
        <v>Pokryto</v>
      </c>
      <c r="AG7133" s="153"/>
      <c r="AH7133" s="153"/>
      <c r="AI7133" t="s">
        <v>201</v>
      </c>
      <c r="AJ7133" t="s">
        <v>800</v>
      </c>
      <c r="AK7133" s="9" t="str">
        <f>VLOOKUP(Y7133,zdroj!D:AJ,33,0)</f>
        <v>katB</v>
      </c>
    </row>
    <row r="7134" spans="8:37" x14ac:dyDescent="0.25">
      <c r="H7134" s="8"/>
      <c r="I7134" s="8"/>
      <c r="N7134" s="23"/>
      <c r="O7134" s="24"/>
      <c r="P7134" s="19"/>
      <c r="Q7134" s="19"/>
      <c r="R7134" s="19"/>
      <c r="U7134" s="27"/>
      <c r="Y7134" s="9" t="s">
        <v>605</v>
      </c>
      <c r="Z7134" s="9" t="s">
        <v>462</v>
      </c>
      <c r="AA7134" s="9" t="s">
        <v>198</v>
      </c>
      <c r="AB7134" s="9">
        <v>8032475</v>
      </c>
      <c r="AC7134" s="9" t="s">
        <v>7909</v>
      </c>
      <c r="AD7134" s="9" t="s">
        <v>800</v>
      </c>
      <c r="AE7134" s="5">
        <f t="shared" si="244"/>
        <v>0</v>
      </c>
      <c r="AF7134" s="5" t="str">
        <f t="shared" si="245"/>
        <v>Pokryto</v>
      </c>
      <c r="AG7134" s="153"/>
      <c r="AH7134" s="153"/>
      <c r="AI7134" t="s">
        <v>201</v>
      </c>
      <c r="AJ7134" t="s">
        <v>800</v>
      </c>
      <c r="AK7134" s="9" t="str">
        <f>VLOOKUP(Y7134,zdroj!D:AJ,33,0)</f>
        <v>katB</v>
      </c>
    </row>
    <row r="7135" spans="8:37" x14ac:dyDescent="0.25">
      <c r="H7135" s="8"/>
      <c r="I7135" s="8"/>
      <c r="N7135" s="23"/>
      <c r="O7135" s="24"/>
      <c r="P7135" s="19"/>
      <c r="Q7135" s="19"/>
      <c r="R7135" s="19"/>
      <c r="U7135" s="27"/>
      <c r="Y7135" s="9" t="s">
        <v>605</v>
      </c>
      <c r="Z7135" s="9" t="s">
        <v>462</v>
      </c>
      <c r="AA7135" s="9" t="s">
        <v>198</v>
      </c>
      <c r="AB7135" s="9">
        <v>8032483</v>
      </c>
      <c r="AC7135" s="9" t="s">
        <v>7910</v>
      </c>
      <c r="AD7135" s="9" t="s">
        <v>800</v>
      </c>
      <c r="AE7135" s="5">
        <f t="shared" si="244"/>
        <v>0</v>
      </c>
      <c r="AF7135" s="5" t="str">
        <f t="shared" si="245"/>
        <v>Pokryto</v>
      </c>
      <c r="AG7135" s="153"/>
      <c r="AH7135" s="153"/>
      <c r="AI7135" t="s">
        <v>201</v>
      </c>
      <c r="AJ7135" t="s">
        <v>800</v>
      </c>
      <c r="AK7135" s="9" t="str">
        <f>VLOOKUP(Y7135,zdroj!D:AJ,33,0)</f>
        <v>katB</v>
      </c>
    </row>
    <row r="7136" spans="8:37" x14ac:dyDescent="0.25">
      <c r="H7136" s="8"/>
      <c r="I7136" s="8"/>
      <c r="N7136" s="23"/>
      <c r="O7136" s="24"/>
      <c r="P7136" s="19"/>
      <c r="Q7136" s="19"/>
      <c r="R7136" s="19"/>
      <c r="U7136" s="27"/>
      <c r="Y7136" s="9" t="s">
        <v>605</v>
      </c>
      <c r="Z7136" s="9" t="s">
        <v>462</v>
      </c>
      <c r="AA7136" s="9" t="s">
        <v>198</v>
      </c>
      <c r="AB7136" s="9">
        <v>8032190</v>
      </c>
      <c r="AC7136" s="9" t="s">
        <v>7911</v>
      </c>
      <c r="AD7136" s="9" t="s">
        <v>231</v>
      </c>
      <c r="AE7136" s="5">
        <f t="shared" si="244"/>
        <v>0</v>
      </c>
      <c r="AF7136" s="5" t="str">
        <f t="shared" si="245"/>
        <v>katB</v>
      </c>
      <c r="AG7136" s="153"/>
      <c r="AH7136" s="153"/>
      <c r="AI7136" t="s">
        <v>195</v>
      </c>
      <c r="AJ7136" t="s">
        <v>340</v>
      </c>
      <c r="AK7136" s="9" t="str">
        <f>VLOOKUP(Y7136,zdroj!D:AJ,33,0)</f>
        <v>katB</v>
      </c>
    </row>
    <row r="7137" spans="8:37" x14ac:dyDescent="0.25">
      <c r="H7137" s="8"/>
      <c r="I7137" s="8"/>
      <c r="N7137" s="23"/>
      <c r="O7137" s="24"/>
      <c r="P7137" s="19"/>
      <c r="Q7137" s="19"/>
      <c r="R7137" s="19"/>
      <c r="U7137" s="27"/>
      <c r="Y7137" s="9" t="s">
        <v>605</v>
      </c>
      <c r="Z7137" s="9" t="s">
        <v>462</v>
      </c>
      <c r="AA7137" s="9" t="s">
        <v>198</v>
      </c>
      <c r="AB7137" s="9">
        <v>8032491</v>
      </c>
      <c r="AC7137" s="9" t="s">
        <v>7912</v>
      </c>
      <c r="AD7137" s="9" t="s">
        <v>231</v>
      </c>
      <c r="AE7137" s="5">
        <f t="shared" si="244"/>
        <v>0</v>
      </c>
      <c r="AF7137" s="5" t="str">
        <f t="shared" si="245"/>
        <v>katB</v>
      </c>
      <c r="AG7137" s="153"/>
      <c r="AH7137" s="153"/>
      <c r="AI7137" t="s">
        <v>201</v>
      </c>
      <c r="AJ7137" t="s">
        <v>17878</v>
      </c>
      <c r="AK7137" s="9" t="str">
        <f>VLOOKUP(Y7137,zdroj!D:AJ,33,0)</f>
        <v>katB</v>
      </c>
    </row>
    <row r="7138" spans="8:37" x14ac:dyDescent="0.25">
      <c r="H7138" s="8"/>
      <c r="I7138" s="8"/>
      <c r="N7138" s="23"/>
      <c r="O7138" s="24"/>
      <c r="P7138" s="19"/>
      <c r="Q7138" s="19"/>
      <c r="R7138" s="19"/>
      <c r="U7138" s="27"/>
      <c r="Y7138" s="9" t="s">
        <v>605</v>
      </c>
      <c r="Z7138" s="9" t="s">
        <v>462</v>
      </c>
      <c r="AA7138" s="9" t="s">
        <v>198</v>
      </c>
      <c r="AB7138" s="9">
        <v>8032505</v>
      </c>
      <c r="AC7138" s="9" t="s">
        <v>7913</v>
      </c>
      <c r="AD7138" s="9" t="s">
        <v>800</v>
      </c>
      <c r="AE7138" s="5">
        <f t="shared" si="244"/>
        <v>0</v>
      </c>
      <c r="AF7138" s="5" t="str">
        <f t="shared" si="245"/>
        <v>Pokryto</v>
      </c>
      <c r="AG7138" s="153"/>
      <c r="AH7138" s="153"/>
      <c r="AI7138" t="s">
        <v>201</v>
      </c>
      <c r="AJ7138" t="s">
        <v>800</v>
      </c>
      <c r="AK7138" s="9" t="str">
        <f>VLOOKUP(Y7138,zdroj!D:AJ,33,0)</f>
        <v>katB</v>
      </c>
    </row>
    <row r="7139" spans="8:37" x14ac:dyDescent="0.25">
      <c r="H7139" s="8"/>
      <c r="I7139" s="8"/>
      <c r="N7139" s="23"/>
      <c r="O7139" s="24"/>
      <c r="P7139" s="19"/>
      <c r="Q7139" s="19"/>
      <c r="R7139" s="19"/>
      <c r="U7139" s="27"/>
      <c r="Y7139" s="9" t="s">
        <v>605</v>
      </c>
      <c r="Z7139" s="9" t="s">
        <v>462</v>
      </c>
      <c r="AA7139" s="9" t="s">
        <v>198</v>
      </c>
      <c r="AB7139" s="9">
        <v>8033501</v>
      </c>
      <c r="AC7139" s="9" t="s">
        <v>7914</v>
      </c>
      <c r="AD7139" s="9" t="s">
        <v>231</v>
      </c>
      <c r="AE7139" s="5">
        <f t="shared" si="244"/>
        <v>0</v>
      </c>
      <c r="AF7139" s="5" t="str">
        <f t="shared" si="245"/>
        <v>katB</v>
      </c>
      <c r="AG7139" s="153"/>
      <c r="AH7139" s="153"/>
      <c r="AI7139" t="s">
        <v>201</v>
      </c>
      <c r="AJ7139" t="s">
        <v>17878</v>
      </c>
      <c r="AK7139" s="9" t="str">
        <f>VLOOKUP(Y7139,zdroj!D:AJ,33,0)</f>
        <v>katB</v>
      </c>
    </row>
    <row r="7140" spans="8:37" x14ac:dyDescent="0.25">
      <c r="H7140" s="8"/>
      <c r="I7140" s="8"/>
      <c r="N7140" s="23"/>
      <c r="O7140" s="24"/>
      <c r="P7140" s="19"/>
      <c r="Q7140" s="19"/>
      <c r="R7140" s="19"/>
      <c r="U7140" s="27"/>
      <c r="Y7140" s="9" t="s">
        <v>605</v>
      </c>
      <c r="Z7140" s="9" t="s">
        <v>462</v>
      </c>
      <c r="AA7140" s="9" t="s">
        <v>198</v>
      </c>
      <c r="AB7140" s="9">
        <v>8032513</v>
      </c>
      <c r="AC7140" s="9" t="s">
        <v>7915</v>
      </c>
      <c r="AD7140" s="9" t="s">
        <v>231</v>
      </c>
      <c r="AE7140" s="5">
        <f t="shared" si="244"/>
        <v>0</v>
      </c>
      <c r="AF7140" s="5" t="str">
        <f t="shared" si="245"/>
        <v>katB</v>
      </c>
      <c r="AG7140" s="153"/>
      <c r="AH7140" s="153"/>
      <c r="AI7140" t="s">
        <v>201</v>
      </c>
      <c r="AJ7140" t="s">
        <v>17878</v>
      </c>
      <c r="AK7140" s="9" t="str">
        <f>VLOOKUP(Y7140,zdroj!D:AJ,33,0)</f>
        <v>katB</v>
      </c>
    </row>
    <row r="7141" spans="8:37" x14ac:dyDescent="0.25">
      <c r="H7141" s="8"/>
      <c r="I7141" s="8"/>
      <c r="N7141" s="23"/>
      <c r="O7141" s="24"/>
      <c r="P7141" s="19"/>
      <c r="Q7141" s="19"/>
      <c r="R7141" s="19"/>
      <c r="U7141" s="27"/>
      <c r="Y7141" s="9" t="s">
        <v>605</v>
      </c>
      <c r="Z7141" s="9" t="s">
        <v>462</v>
      </c>
      <c r="AA7141" s="9" t="s">
        <v>198</v>
      </c>
      <c r="AB7141" s="9">
        <v>8032203</v>
      </c>
      <c r="AC7141" s="9" t="s">
        <v>7916</v>
      </c>
      <c r="AD7141" s="9" t="s">
        <v>800</v>
      </c>
      <c r="AE7141" s="5">
        <f t="shared" si="244"/>
        <v>0</v>
      </c>
      <c r="AF7141" s="5" t="str">
        <f t="shared" si="245"/>
        <v>Pokryto</v>
      </c>
      <c r="AG7141" s="153"/>
      <c r="AH7141" s="153"/>
      <c r="AI7141" t="s">
        <v>201</v>
      </c>
      <c r="AJ7141" t="s">
        <v>800</v>
      </c>
      <c r="AK7141" s="9" t="str">
        <f>VLOOKUP(Y7141,zdroj!D:AJ,33,0)</f>
        <v>katB</v>
      </c>
    </row>
    <row r="7142" spans="8:37" x14ac:dyDescent="0.25">
      <c r="H7142" s="8"/>
      <c r="I7142" s="8"/>
      <c r="N7142" s="23"/>
      <c r="O7142" s="24"/>
      <c r="P7142" s="19"/>
      <c r="Q7142" s="19"/>
      <c r="R7142" s="19"/>
      <c r="U7142" s="27"/>
      <c r="Y7142" s="9" t="s">
        <v>605</v>
      </c>
      <c r="Z7142" s="9" t="s">
        <v>462</v>
      </c>
      <c r="AA7142" s="9" t="s">
        <v>198</v>
      </c>
      <c r="AB7142" s="9">
        <v>8032521</v>
      </c>
      <c r="AC7142" s="9" t="s">
        <v>7917</v>
      </c>
      <c r="AD7142" s="9" t="s">
        <v>231</v>
      </c>
      <c r="AE7142" s="5">
        <f t="shared" si="244"/>
        <v>0</v>
      </c>
      <c r="AF7142" s="5" t="str">
        <f t="shared" si="245"/>
        <v>katB</v>
      </c>
      <c r="AG7142" s="153"/>
      <c r="AH7142" s="153"/>
      <c r="AI7142" t="s">
        <v>195</v>
      </c>
      <c r="AJ7142" t="s">
        <v>340</v>
      </c>
      <c r="AK7142" s="9" t="str">
        <f>VLOOKUP(Y7142,zdroj!D:AJ,33,0)</f>
        <v>katB</v>
      </c>
    </row>
    <row r="7143" spans="8:37" x14ac:dyDescent="0.25">
      <c r="H7143" s="8"/>
      <c r="I7143" s="8"/>
      <c r="N7143" s="23"/>
      <c r="O7143" s="24"/>
      <c r="P7143" s="19"/>
      <c r="Q7143" s="19"/>
      <c r="R7143" s="19"/>
      <c r="U7143" s="27"/>
      <c r="Y7143" s="9" t="s">
        <v>605</v>
      </c>
      <c r="Z7143" s="9" t="s">
        <v>462</v>
      </c>
      <c r="AA7143" s="9" t="s">
        <v>198</v>
      </c>
      <c r="AB7143" s="9">
        <v>27195937</v>
      </c>
      <c r="AC7143" s="9" t="s">
        <v>7918</v>
      </c>
      <c r="AD7143" s="9" t="s">
        <v>231</v>
      </c>
      <c r="AE7143" s="5">
        <f t="shared" si="244"/>
        <v>0</v>
      </c>
      <c r="AF7143" s="5" t="str">
        <f t="shared" si="245"/>
        <v>katB</v>
      </c>
      <c r="AG7143" s="153"/>
      <c r="AH7143" s="153"/>
      <c r="AI7143" t="s">
        <v>201</v>
      </c>
      <c r="AJ7143" t="s">
        <v>17878</v>
      </c>
      <c r="AK7143" s="9" t="str">
        <f>VLOOKUP(Y7143,zdroj!D:AJ,33,0)</f>
        <v>katB</v>
      </c>
    </row>
    <row r="7144" spans="8:37" x14ac:dyDescent="0.25">
      <c r="H7144" s="8"/>
      <c r="I7144" s="8"/>
      <c r="N7144" s="23"/>
      <c r="O7144" s="24"/>
      <c r="P7144" s="19"/>
      <c r="Q7144" s="19"/>
      <c r="R7144" s="19"/>
      <c r="U7144" s="27"/>
      <c r="Y7144" s="9" t="s">
        <v>605</v>
      </c>
      <c r="Z7144" s="9" t="s">
        <v>462</v>
      </c>
      <c r="AA7144" s="9" t="s">
        <v>198</v>
      </c>
      <c r="AB7144" s="9">
        <v>8033676</v>
      </c>
      <c r="AC7144" s="9" t="s">
        <v>7919</v>
      </c>
      <c r="AD7144" s="9" t="s">
        <v>231</v>
      </c>
      <c r="AE7144" s="5">
        <f t="shared" si="244"/>
        <v>0</v>
      </c>
      <c r="AF7144" s="5" t="str">
        <f t="shared" si="245"/>
        <v>katB</v>
      </c>
      <c r="AG7144" s="153"/>
      <c r="AH7144" s="153"/>
      <c r="AI7144" t="s">
        <v>201</v>
      </c>
      <c r="AJ7144" t="s">
        <v>17878</v>
      </c>
      <c r="AK7144" s="9" t="str">
        <f>VLOOKUP(Y7144,zdroj!D:AJ,33,0)</f>
        <v>katB</v>
      </c>
    </row>
    <row r="7145" spans="8:37" x14ac:dyDescent="0.25">
      <c r="H7145" s="8"/>
      <c r="I7145" s="8"/>
      <c r="N7145" s="23"/>
      <c r="O7145" s="24"/>
      <c r="P7145" s="19"/>
      <c r="Q7145" s="19"/>
      <c r="R7145" s="19"/>
      <c r="U7145" s="27"/>
      <c r="Y7145" s="9" t="s">
        <v>605</v>
      </c>
      <c r="Z7145" s="9" t="s">
        <v>462</v>
      </c>
      <c r="AA7145" s="9" t="s">
        <v>198</v>
      </c>
      <c r="AB7145" s="9">
        <v>8032530</v>
      </c>
      <c r="AC7145" s="9" t="s">
        <v>7920</v>
      </c>
      <c r="AD7145" s="9" t="s">
        <v>231</v>
      </c>
      <c r="AE7145" s="5">
        <f t="shared" si="244"/>
        <v>0</v>
      </c>
      <c r="AF7145" s="5" t="str">
        <f t="shared" si="245"/>
        <v>katB</v>
      </c>
      <c r="AG7145" s="153"/>
      <c r="AH7145" s="153"/>
      <c r="AI7145" t="s">
        <v>195</v>
      </c>
      <c r="AJ7145" t="s">
        <v>340</v>
      </c>
      <c r="AK7145" s="9" t="str">
        <f>VLOOKUP(Y7145,zdroj!D:AJ,33,0)</f>
        <v>katB</v>
      </c>
    </row>
    <row r="7146" spans="8:37" x14ac:dyDescent="0.25">
      <c r="H7146" s="8"/>
      <c r="I7146" s="8"/>
      <c r="N7146" s="23"/>
      <c r="O7146" s="24"/>
      <c r="P7146" s="19"/>
      <c r="Q7146" s="19"/>
      <c r="R7146" s="19"/>
      <c r="U7146" s="27"/>
      <c r="Y7146" s="9" t="s">
        <v>605</v>
      </c>
      <c r="Z7146" s="9" t="s">
        <v>462</v>
      </c>
      <c r="AA7146" s="9" t="s">
        <v>198</v>
      </c>
      <c r="AB7146" s="9">
        <v>8032211</v>
      </c>
      <c r="AC7146" s="9" t="s">
        <v>7921</v>
      </c>
      <c r="AD7146" s="9" t="s">
        <v>800</v>
      </c>
      <c r="AE7146" s="5">
        <f t="shared" si="244"/>
        <v>0</v>
      </c>
      <c r="AF7146" s="5" t="str">
        <f t="shared" si="245"/>
        <v>Pokryto</v>
      </c>
      <c r="AG7146" s="153"/>
      <c r="AH7146" s="153"/>
      <c r="AI7146" t="s">
        <v>201</v>
      </c>
      <c r="AJ7146" t="s">
        <v>800</v>
      </c>
      <c r="AK7146" s="9" t="str">
        <f>VLOOKUP(Y7146,zdroj!D:AJ,33,0)</f>
        <v>katB</v>
      </c>
    </row>
    <row r="7147" spans="8:37" x14ac:dyDescent="0.25">
      <c r="H7147" s="8"/>
      <c r="I7147" s="8"/>
      <c r="N7147" s="23"/>
      <c r="O7147" s="24"/>
      <c r="P7147" s="19"/>
      <c r="Q7147" s="19"/>
      <c r="R7147" s="19"/>
      <c r="U7147" s="27"/>
      <c r="Y7147" s="9" t="s">
        <v>605</v>
      </c>
      <c r="Z7147" s="9" t="s">
        <v>462</v>
      </c>
      <c r="AA7147" s="9" t="s">
        <v>198</v>
      </c>
      <c r="AB7147" s="9">
        <v>8032220</v>
      </c>
      <c r="AC7147" s="9" t="s">
        <v>7922</v>
      </c>
      <c r="AD7147" s="9" t="s">
        <v>800</v>
      </c>
      <c r="AE7147" s="5">
        <f t="shared" si="244"/>
        <v>0</v>
      </c>
      <c r="AF7147" s="5" t="str">
        <f t="shared" si="245"/>
        <v>Pokryto</v>
      </c>
      <c r="AG7147" s="153"/>
      <c r="AH7147" s="153"/>
      <c r="AI7147" t="s">
        <v>201</v>
      </c>
      <c r="AJ7147" t="s">
        <v>800</v>
      </c>
      <c r="AK7147" s="9" t="str">
        <f>VLOOKUP(Y7147,zdroj!D:AJ,33,0)</f>
        <v>katB</v>
      </c>
    </row>
    <row r="7148" spans="8:37" x14ac:dyDescent="0.25">
      <c r="H7148" s="8"/>
      <c r="I7148" s="8"/>
      <c r="N7148" s="23"/>
      <c r="O7148" s="24"/>
      <c r="P7148" s="19"/>
      <c r="Q7148" s="19"/>
      <c r="R7148" s="19"/>
      <c r="U7148" s="27"/>
      <c r="Y7148" s="9" t="s">
        <v>605</v>
      </c>
      <c r="Z7148" s="9" t="s">
        <v>462</v>
      </c>
      <c r="AA7148" s="9" t="s">
        <v>198</v>
      </c>
      <c r="AB7148" s="9">
        <v>8032556</v>
      </c>
      <c r="AC7148" s="9" t="s">
        <v>7923</v>
      </c>
      <c r="AD7148" s="9" t="s">
        <v>231</v>
      </c>
      <c r="AE7148" s="5">
        <f t="shared" si="244"/>
        <v>0</v>
      </c>
      <c r="AF7148" s="5" t="str">
        <f t="shared" si="245"/>
        <v>katB</v>
      </c>
      <c r="AG7148" s="153"/>
      <c r="AH7148" s="153"/>
      <c r="AI7148" t="s">
        <v>201</v>
      </c>
      <c r="AJ7148" t="s">
        <v>17878</v>
      </c>
      <c r="AK7148" s="9" t="str">
        <f>VLOOKUP(Y7148,zdroj!D:AJ,33,0)</f>
        <v>katB</v>
      </c>
    </row>
    <row r="7149" spans="8:37" x14ac:dyDescent="0.25">
      <c r="H7149" s="8"/>
      <c r="I7149" s="8"/>
      <c r="N7149" s="23"/>
      <c r="O7149" s="24"/>
      <c r="P7149" s="19"/>
      <c r="Q7149" s="19"/>
      <c r="R7149" s="19"/>
      <c r="U7149" s="27"/>
      <c r="Y7149" s="9" t="s">
        <v>605</v>
      </c>
      <c r="Z7149" s="9" t="s">
        <v>462</v>
      </c>
      <c r="AA7149" s="9" t="s">
        <v>198</v>
      </c>
      <c r="AB7149" s="9">
        <v>8032564</v>
      </c>
      <c r="AC7149" s="9" t="s">
        <v>7924</v>
      </c>
      <c r="AD7149" s="9" t="s">
        <v>231</v>
      </c>
      <c r="AE7149" s="5">
        <f t="shared" si="244"/>
        <v>0</v>
      </c>
      <c r="AF7149" s="5" t="str">
        <f t="shared" si="245"/>
        <v>katB</v>
      </c>
      <c r="AG7149" s="153"/>
      <c r="AH7149" s="153"/>
      <c r="AI7149" t="s">
        <v>201</v>
      </c>
      <c r="AJ7149" t="s">
        <v>17878</v>
      </c>
      <c r="AK7149" s="9" t="str">
        <f>VLOOKUP(Y7149,zdroj!D:AJ,33,0)</f>
        <v>katB</v>
      </c>
    </row>
    <row r="7150" spans="8:37" x14ac:dyDescent="0.25">
      <c r="H7150" s="8"/>
      <c r="I7150" s="8"/>
      <c r="N7150" s="23"/>
      <c r="O7150" s="24"/>
      <c r="P7150" s="19"/>
      <c r="Q7150" s="19"/>
      <c r="R7150" s="19"/>
      <c r="U7150" s="27"/>
      <c r="Y7150" s="9" t="s">
        <v>605</v>
      </c>
      <c r="Z7150" s="9" t="s">
        <v>462</v>
      </c>
      <c r="AA7150" s="9" t="s">
        <v>198</v>
      </c>
      <c r="AB7150" s="9">
        <v>8033439</v>
      </c>
      <c r="AC7150" s="9" t="s">
        <v>7925</v>
      </c>
      <c r="AD7150" s="9" t="s">
        <v>231</v>
      </c>
      <c r="AE7150" s="5">
        <f t="shared" si="244"/>
        <v>0</v>
      </c>
      <c r="AF7150" s="5" t="str">
        <f t="shared" si="245"/>
        <v>katB</v>
      </c>
      <c r="AG7150" s="153"/>
      <c r="AH7150" s="153"/>
      <c r="AI7150" t="s">
        <v>201</v>
      </c>
      <c r="AJ7150" t="s">
        <v>17878</v>
      </c>
      <c r="AK7150" s="9" t="str">
        <f>VLOOKUP(Y7150,zdroj!D:AJ,33,0)</f>
        <v>katB</v>
      </c>
    </row>
    <row r="7151" spans="8:37" x14ac:dyDescent="0.25">
      <c r="H7151" s="8"/>
      <c r="I7151" s="8"/>
      <c r="N7151" s="23"/>
      <c r="O7151" s="24"/>
      <c r="P7151" s="19"/>
      <c r="Q7151" s="19"/>
      <c r="R7151" s="19"/>
      <c r="U7151" s="27"/>
      <c r="Y7151" s="9" t="s">
        <v>605</v>
      </c>
      <c r="Z7151" s="9" t="s">
        <v>462</v>
      </c>
      <c r="AA7151" s="9" t="s">
        <v>198</v>
      </c>
      <c r="AB7151" s="9">
        <v>8032581</v>
      </c>
      <c r="AC7151" s="9" t="s">
        <v>7926</v>
      </c>
      <c r="AD7151" s="9" t="s">
        <v>231</v>
      </c>
      <c r="AE7151" s="5">
        <f t="shared" si="244"/>
        <v>0</v>
      </c>
      <c r="AF7151" s="5" t="str">
        <f t="shared" si="245"/>
        <v>katB</v>
      </c>
      <c r="AG7151" s="153"/>
      <c r="AH7151" s="153"/>
      <c r="AI7151" t="s">
        <v>201</v>
      </c>
      <c r="AJ7151" t="s">
        <v>17878</v>
      </c>
      <c r="AK7151" s="9" t="str">
        <f>VLOOKUP(Y7151,zdroj!D:AJ,33,0)</f>
        <v>katB</v>
      </c>
    </row>
    <row r="7152" spans="8:37" x14ac:dyDescent="0.25">
      <c r="H7152" s="8"/>
      <c r="I7152" s="8"/>
      <c r="N7152" s="23"/>
      <c r="O7152" s="24"/>
      <c r="P7152" s="19"/>
      <c r="Q7152" s="19"/>
      <c r="R7152" s="19"/>
      <c r="U7152" s="27"/>
      <c r="Y7152" s="9" t="s">
        <v>605</v>
      </c>
      <c r="Z7152" s="9" t="s">
        <v>462</v>
      </c>
      <c r="AA7152" s="9" t="s">
        <v>198</v>
      </c>
      <c r="AB7152" s="9">
        <v>8032599</v>
      </c>
      <c r="AC7152" s="9" t="s">
        <v>7927</v>
      </c>
      <c r="AD7152" s="9" t="s">
        <v>231</v>
      </c>
      <c r="AE7152" s="5">
        <f t="shared" si="244"/>
        <v>0</v>
      </c>
      <c r="AF7152" s="5" t="str">
        <f t="shared" si="245"/>
        <v>katB</v>
      </c>
      <c r="AG7152" s="153"/>
      <c r="AH7152" s="153"/>
      <c r="AI7152" t="s">
        <v>201</v>
      </c>
      <c r="AJ7152" t="s">
        <v>17878</v>
      </c>
      <c r="AK7152" s="9" t="str">
        <f>VLOOKUP(Y7152,zdroj!D:AJ,33,0)</f>
        <v>katB</v>
      </c>
    </row>
    <row r="7153" spans="8:37" x14ac:dyDescent="0.25">
      <c r="H7153" s="8"/>
      <c r="I7153" s="8"/>
      <c r="N7153" s="23"/>
      <c r="O7153" s="24"/>
      <c r="P7153" s="19"/>
      <c r="Q7153" s="19"/>
      <c r="R7153" s="19"/>
      <c r="U7153" s="27"/>
      <c r="Y7153" s="9" t="s">
        <v>605</v>
      </c>
      <c r="Z7153" s="9" t="s">
        <v>462</v>
      </c>
      <c r="AA7153" s="9" t="s">
        <v>198</v>
      </c>
      <c r="AB7153" s="9">
        <v>8032238</v>
      </c>
      <c r="AC7153" s="9" t="s">
        <v>7928</v>
      </c>
      <c r="AD7153" s="9" t="s">
        <v>231</v>
      </c>
      <c r="AE7153" s="5">
        <f t="shared" si="244"/>
        <v>0</v>
      </c>
      <c r="AF7153" s="5" t="str">
        <f t="shared" si="245"/>
        <v>katB</v>
      </c>
      <c r="AG7153" s="153"/>
      <c r="AH7153" s="153"/>
      <c r="AI7153" t="s">
        <v>201</v>
      </c>
      <c r="AJ7153" t="s">
        <v>17878</v>
      </c>
      <c r="AK7153" s="9" t="str">
        <f>VLOOKUP(Y7153,zdroj!D:AJ,33,0)</f>
        <v>katB</v>
      </c>
    </row>
    <row r="7154" spans="8:37" x14ac:dyDescent="0.25">
      <c r="H7154" s="8"/>
      <c r="I7154" s="8"/>
      <c r="N7154" s="23"/>
      <c r="O7154" s="24"/>
      <c r="P7154" s="19"/>
      <c r="Q7154" s="19"/>
      <c r="R7154" s="19"/>
      <c r="U7154" s="27"/>
      <c r="Y7154" s="9" t="s">
        <v>605</v>
      </c>
      <c r="Z7154" s="9" t="s">
        <v>462</v>
      </c>
      <c r="AA7154" s="9" t="s">
        <v>198</v>
      </c>
      <c r="AB7154" s="9">
        <v>8032602</v>
      </c>
      <c r="AC7154" s="9" t="s">
        <v>7929</v>
      </c>
      <c r="AD7154" s="9" t="s">
        <v>231</v>
      </c>
      <c r="AE7154" s="5">
        <f t="shared" si="244"/>
        <v>0</v>
      </c>
      <c r="AF7154" s="5" t="str">
        <f t="shared" si="245"/>
        <v>katB</v>
      </c>
      <c r="AG7154" s="153"/>
      <c r="AH7154" s="153"/>
      <c r="AI7154" t="s">
        <v>195</v>
      </c>
      <c r="AJ7154" t="s">
        <v>340</v>
      </c>
      <c r="AK7154" s="9" t="str">
        <f>VLOOKUP(Y7154,zdroj!D:AJ,33,0)</f>
        <v>katB</v>
      </c>
    </row>
    <row r="7155" spans="8:37" x14ac:dyDescent="0.25">
      <c r="H7155" s="8"/>
      <c r="I7155" s="8"/>
      <c r="N7155" s="23"/>
      <c r="O7155" s="24"/>
      <c r="P7155" s="19"/>
      <c r="Q7155" s="19"/>
      <c r="R7155" s="19"/>
      <c r="U7155" s="27"/>
      <c r="Y7155" s="9" t="s">
        <v>605</v>
      </c>
      <c r="Z7155" s="9" t="s">
        <v>462</v>
      </c>
      <c r="AA7155" s="9" t="s">
        <v>198</v>
      </c>
      <c r="AB7155" s="9">
        <v>8032611</v>
      </c>
      <c r="AC7155" s="9" t="s">
        <v>7930</v>
      </c>
      <c r="AD7155" s="9" t="s">
        <v>231</v>
      </c>
      <c r="AE7155" s="5">
        <f t="shared" si="244"/>
        <v>0</v>
      </c>
      <c r="AF7155" s="5" t="str">
        <f t="shared" si="245"/>
        <v>katB</v>
      </c>
      <c r="AG7155" s="153"/>
      <c r="AH7155" s="153"/>
      <c r="AI7155" t="s">
        <v>201</v>
      </c>
      <c r="AJ7155" t="s">
        <v>17878</v>
      </c>
      <c r="AK7155" s="9" t="str">
        <f>VLOOKUP(Y7155,zdroj!D:AJ,33,0)</f>
        <v>katB</v>
      </c>
    </row>
    <row r="7156" spans="8:37" x14ac:dyDescent="0.25">
      <c r="H7156" s="8"/>
      <c r="I7156" s="8"/>
      <c r="N7156" s="23"/>
      <c r="O7156" s="24"/>
      <c r="P7156" s="19"/>
      <c r="Q7156" s="19"/>
      <c r="R7156" s="19"/>
      <c r="U7156" s="27"/>
      <c r="Y7156" s="9" t="s">
        <v>605</v>
      </c>
      <c r="Z7156" s="9" t="s">
        <v>462</v>
      </c>
      <c r="AA7156" s="9" t="s">
        <v>198</v>
      </c>
      <c r="AB7156" s="9">
        <v>8032629</v>
      </c>
      <c r="AC7156" s="9" t="s">
        <v>7931</v>
      </c>
      <c r="AD7156" s="9" t="s">
        <v>231</v>
      </c>
      <c r="AE7156" s="5">
        <f t="shared" si="244"/>
        <v>0</v>
      </c>
      <c r="AF7156" s="5" t="str">
        <f t="shared" si="245"/>
        <v>katB</v>
      </c>
      <c r="AG7156" s="153"/>
      <c r="AH7156" s="153"/>
      <c r="AI7156" t="s">
        <v>201</v>
      </c>
      <c r="AJ7156" t="s">
        <v>17878</v>
      </c>
      <c r="AK7156" s="9" t="str">
        <f>VLOOKUP(Y7156,zdroj!D:AJ,33,0)</f>
        <v>katB</v>
      </c>
    </row>
    <row r="7157" spans="8:37" x14ac:dyDescent="0.25">
      <c r="H7157" s="8"/>
      <c r="I7157" s="8"/>
      <c r="N7157" s="23"/>
      <c r="O7157" s="24"/>
      <c r="P7157" s="19"/>
      <c r="Q7157" s="19"/>
      <c r="R7157" s="19"/>
      <c r="U7157" s="27"/>
      <c r="Y7157" s="9" t="s">
        <v>605</v>
      </c>
      <c r="Z7157" s="9" t="s">
        <v>462</v>
      </c>
      <c r="AA7157" s="9" t="s">
        <v>198</v>
      </c>
      <c r="AB7157" s="9">
        <v>8032637</v>
      </c>
      <c r="AC7157" s="9" t="s">
        <v>7932</v>
      </c>
      <c r="AD7157" s="9" t="s">
        <v>231</v>
      </c>
      <c r="AE7157" s="5">
        <f t="shared" si="244"/>
        <v>0</v>
      </c>
      <c r="AF7157" s="5" t="str">
        <f t="shared" si="245"/>
        <v>katB</v>
      </c>
      <c r="AG7157" s="153"/>
      <c r="AH7157" s="153"/>
      <c r="AI7157" t="s">
        <v>201</v>
      </c>
      <c r="AJ7157" t="s">
        <v>17878</v>
      </c>
      <c r="AK7157" s="9" t="str">
        <f>VLOOKUP(Y7157,zdroj!D:AJ,33,0)</f>
        <v>katB</v>
      </c>
    </row>
    <row r="7158" spans="8:37" x14ac:dyDescent="0.25">
      <c r="H7158" s="8"/>
      <c r="I7158" s="8"/>
      <c r="N7158" s="23"/>
      <c r="O7158" s="24"/>
      <c r="P7158" s="19"/>
      <c r="Q7158" s="19"/>
      <c r="R7158" s="19"/>
      <c r="U7158" s="27"/>
      <c r="Y7158" s="9" t="s">
        <v>605</v>
      </c>
      <c r="Z7158" s="9" t="s">
        <v>462</v>
      </c>
      <c r="AA7158" s="9" t="s">
        <v>198</v>
      </c>
      <c r="AB7158" s="9">
        <v>8032645</v>
      </c>
      <c r="AC7158" s="9" t="s">
        <v>7933</v>
      </c>
      <c r="AD7158" s="9" t="s">
        <v>800</v>
      </c>
      <c r="AE7158" s="5">
        <f t="shared" si="244"/>
        <v>0</v>
      </c>
      <c r="AF7158" s="5" t="str">
        <f t="shared" si="245"/>
        <v>Pokryto</v>
      </c>
      <c r="AG7158" s="153"/>
      <c r="AH7158" s="153"/>
      <c r="AI7158" t="s">
        <v>201</v>
      </c>
      <c r="AJ7158" t="s">
        <v>800</v>
      </c>
      <c r="AK7158" s="9" t="str">
        <f>VLOOKUP(Y7158,zdroj!D:AJ,33,0)</f>
        <v>katB</v>
      </c>
    </row>
    <row r="7159" spans="8:37" x14ac:dyDescent="0.25">
      <c r="H7159" s="8"/>
      <c r="I7159" s="8"/>
      <c r="N7159" s="23"/>
      <c r="O7159" s="24"/>
      <c r="P7159" s="19"/>
      <c r="Q7159" s="19"/>
      <c r="R7159" s="19"/>
      <c r="U7159" s="27"/>
      <c r="Y7159" s="9" t="s">
        <v>605</v>
      </c>
      <c r="Z7159" s="9" t="s">
        <v>462</v>
      </c>
      <c r="AA7159" s="9" t="s">
        <v>198</v>
      </c>
      <c r="AB7159" s="9">
        <v>8032653</v>
      </c>
      <c r="AC7159" s="9" t="s">
        <v>7934</v>
      </c>
      <c r="AD7159" s="9" t="s">
        <v>800</v>
      </c>
      <c r="AE7159" s="5">
        <f t="shared" si="244"/>
        <v>0</v>
      </c>
      <c r="AF7159" s="5" t="str">
        <f t="shared" si="245"/>
        <v>Pokryto</v>
      </c>
      <c r="AG7159" s="153"/>
      <c r="AH7159" s="153"/>
      <c r="AI7159" t="s">
        <v>201</v>
      </c>
      <c r="AJ7159" t="s">
        <v>800</v>
      </c>
      <c r="AK7159" s="9" t="str">
        <f>VLOOKUP(Y7159,zdroj!D:AJ,33,0)</f>
        <v>katB</v>
      </c>
    </row>
    <row r="7160" spans="8:37" x14ac:dyDescent="0.25">
      <c r="H7160" s="8"/>
      <c r="I7160" s="8"/>
      <c r="N7160" s="23"/>
      <c r="O7160" s="24"/>
      <c r="P7160" s="19"/>
      <c r="Q7160" s="19"/>
      <c r="R7160" s="19"/>
      <c r="U7160" s="27"/>
      <c r="Y7160" s="9" t="s">
        <v>605</v>
      </c>
      <c r="Z7160" s="9" t="s">
        <v>462</v>
      </c>
      <c r="AA7160" s="9" t="s">
        <v>198</v>
      </c>
      <c r="AB7160" s="9">
        <v>8032246</v>
      </c>
      <c r="AC7160" s="9" t="s">
        <v>7935</v>
      </c>
      <c r="AD7160" s="9" t="s">
        <v>800</v>
      </c>
      <c r="AE7160" s="5">
        <f t="shared" si="244"/>
        <v>0</v>
      </c>
      <c r="AF7160" s="5" t="str">
        <f t="shared" si="245"/>
        <v>Pokryto</v>
      </c>
      <c r="AG7160" s="153"/>
      <c r="AH7160" s="153"/>
      <c r="AI7160" t="s">
        <v>201</v>
      </c>
      <c r="AJ7160" t="s">
        <v>800</v>
      </c>
      <c r="AK7160" s="9" t="str">
        <f>VLOOKUP(Y7160,zdroj!D:AJ,33,0)</f>
        <v>katB</v>
      </c>
    </row>
    <row r="7161" spans="8:37" x14ac:dyDescent="0.25">
      <c r="H7161" s="8"/>
      <c r="I7161" s="8"/>
      <c r="N7161" s="23"/>
      <c r="O7161" s="24"/>
      <c r="P7161" s="19"/>
      <c r="Q7161" s="19"/>
      <c r="R7161" s="19"/>
      <c r="U7161" s="27"/>
      <c r="Y7161" s="9" t="s">
        <v>605</v>
      </c>
      <c r="Z7161" s="9" t="s">
        <v>462</v>
      </c>
      <c r="AA7161" s="9" t="s">
        <v>198</v>
      </c>
      <c r="AB7161" s="9">
        <v>8032661</v>
      </c>
      <c r="AC7161" s="9" t="s">
        <v>7936</v>
      </c>
      <c r="AD7161" s="9" t="s">
        <v>800</v>
      </c>
      <c r="AE7161" s="5">
        <f t="shared" si="244"/>
        <v>0</v>
      </c>
      <c r="AF7161" s="5" t="str">
        <f t="shared" si="245"/>
        <v>Pokryto</v>
      </c>
      <c r="AG7161" s="153"/>
      <c r="AH7161" s="153"/>
      <c r="AI7161" t="s">
        <v>201</v>
      </c>
      <c r="AJ7161" t="s">
        <v>800</v>
      </c>
      <c r="AK7161" s="9" t="str">
        <f>VLOOKUP(Y7161,zdroj!D:AJ,33,0)</f>
        <v>katB</v>
      </c>
    </row>
    <row r="7162" spans="8:37" x14ac:dyDescent="0.25">
      <c r="H7162" s="8"/>
      <c r="I7162" s="8"/>
      <c r="N7162" s="23"/>
      <c r="O7162" s="24"/>
      <c r="P7162" s="19"/>
      <c r="Q7162" s="19"/>
      <c r="R7162" s="19"/>
      <c r="U7162" s="27"/>
      <c r="Y7162" s="9" t="s">
        <v>605</v>
      </c>
      <c r="Z7162" s="9" t="s">
        <v>462</v>
      </c>
      <c r="AA7162" s="9" t="s">
        <v>198</v>
      </c>
      <c r="AB7162" s="9">
        <v>8032670</v>
      </c>
      <c r="AC7162" s="9" t="s">
        <v>7937</v>
      </c>
      <c r="AD7162" s="9" t="s">
        <v>800</v>
      </c>
      <c r="AE7162" s="5">
        <f t="shared" si="244"/>
        <v>0</v>
      </c>
      <c r="AF7162" s="5" t="str">
        <f t="shared" si="245"/>
        <v>Pokryto</v>
      </c>
      <c r="AG7162" s="153"/>
      <c r="AH7162" s="153"/>
      <c r="AI7162" t="s">
        <v>201</v>
      </c>
      <c r="AJ7162" t="s">
        <v>800</v>
      </c>
      <c r="AK7162" s="9" t="str">
        <f>VLOOKUP(Y7162,zdroj!D:AJ,33,0)</f>
        <v>katB</v>
      </c>
    </row>
    <row r="7163" spans="8:37" x14ac:dyDescent="0.25">
      <c r="H7163" s="8"/>
      <c r="I7163" s="8"/>
      <c r="N7163" s="23"/>
      <c r="O7163" s="24"/>
      <c r="P7163" s="19"/>
      <c r="Q7163" s="19"/>
      <c r="R7163" s="19"/>
      <c r="U7163" s="27"/>
      <c r="Y7163" s="9" t="s">
        <v>605</v>
      </c>
      <c r="Z7163" s="9" t="s">
        <v>462</v>
      </c>
      <c r="AA7163" s="9" t="s">
        <v>198</v>
      </c>
      <c r="AB7163" s="9">
        <v>24968498</v>
      </c>
      <c r="AC7163" s="9" t="s">
        <v>7938</v>
      </c>
      <c r="AD7163" s="9" t="s">
        <v>231</v>
      </c>
      <c r="AE7163" s="5">
        <f t="shared" si="244"/>
        <v>0</v>
      </c>
      <c r="AF7163" s="5" t="str">
        <f t="shared" si="245"/>
        <v>katB</v>
      </c>
      <c r="AG7163" s="153"/>
      <c r="AH7163" s="153"/>
      <c r="AI7163" t="s">
        <v>201</v>
      </c>
      <c r="AJ7163" t="s">
        <v>17878</v>
      </c>
      <c r="AK7163" s="9" t="str">
        <f>VLOOKUP(Y7163,zdroj!D:AJ,33,0)</f>
        <v>katB</v>
      </c>
    </row>
    <row r="7164" spans="8:37" x14ac:dyDescent="0.25">
      <c r="H7164" s="8"/>
      <c r="I7164" s="8"/>
      <c r="N7164" s="23"/>
      <c r="O7164" s="24"/>
      <c r="P7164" s="19"/>
      <c r="Q7164" s="19"/>
      <c r="R7164" s="19"/>
      <c r="U7164" s="27"/>
      <c r="Y7164" s="9" t="s">
        <v>605</v>
      </c>
      <c r="Z7164" s="9" t="s">
        <v>462</v>
      </c>
      <c r="AA7164" s="9" t="s">
        <v>198</v>
      </c>
      <c r="AB7164" s="9">
        <v>8032696</v>
      </c>
      <c r="AC7164" s="9" t="s">
        <v>7939</v>
      </c>
      <c r="AD7164" s="9" t="s">
        <v>800</v>
      </c>
      <c r="AE7164" s="5">
        <f t="shared" si="244"/>
        <v>0</v>
      </c>
      <c r="AF7164" s="5" t="str">
        <f t="shared" si="245"/>
        <v>Pokryto</v>
      </c>
      <c r="AG7164" s="153"/>
      <c r="AH7164" s="153"/>
      <c r="AI7164" t="s">
        <v>17884</v>
      </c>
      <c r="AJ7164" t="s">
        <v>800</v>
      </c>
      <c r="AK7164" s="9" t="str">
        <f>VLOOKUP(Y7164,zdroj!D:AJ,33,0)</f>
        <v>katB</v>
      </c>
    </row>
    <row r="7165" spans="8:37" x14ac:dyDescent="0.25">
      <c r="H7165" s="8"/>
      <c r="I7165" s="8"/>
      <c r="N7165" s="23"/>
      <c r="O7165" s="24"/>
      <c r="P7165" s="19"/>
      <c r="Q7165" s="19"/>
      <c r="R7165" s="19"/>
      <c r="U7165" s="27"/>
      <c r="Y7165" s="9" t="s">
        <v>605</v>
      </c>
      <c r="Z7165" s="9" t="s">
        <v>462</v>
      </c>
      <c r="AA7165" s="9" t="s">
        <v>198</v>
      </c>
      <c r="AB7165" s="9">
        <v>8032700</v>
      </c>
      <c r="AC7165" s="9" t="s">
        <v>7940</v>
      </c>
      <c r="AD7165" s="9" t="s">
        <v>800</v>
      </c>
      <c r="AE7165" s="5">
        <f t="shared" si="244"/>
        <v>0</v>
      </c>
      <c r="AF7165" s="5" t="str">
        <f t="shared" si="245"/>
        <v>Pokryto</v>
      </c>
      <c r="AG7165" s="153"/>
      <c r="AH7165" s="153"/>
      <c r="AI7165" t="s">
        <v>17879</v>
      </c>
      <c r="AJ7165" t="s">
        <v>800</v>
      </c>
      <c r="AK7165" s="9" t="str">
        <f>VLOOKUP(Y7165,zdroj!D:AJ,33,0)</f>
        <v>katB</v>
      </c>
    </row>
    <row r="7166" spans="8:37" x14ac:dyDescent="0.25">
      <c r="H7166" s="8"/>
      <c r="I7166" s="8"/>
      <c r="N7166" s="23"/>
      <c r="O7166" s="24"/>
      <c r="P7166" s="19"/>
      <c r="Q7166" s="19"/>
      <c r="R7166" s="19"/>
      <c r="U7166" s="27"/>
      <c r="Y7166" s="9" t="s">
        <v>605</v>
      </c>
      <c r="Z7166" s="9" t="s">
        <v>462</v>
      </c>
      <c r="AA7166" s="9" t="s">
        <v>198</v>
      </c>
      <c r="AB7166" s="9">
        <v>8032718</v>
      </c>
      <c r="AC7166" s="9" t="s">
        <v>7941</v>
      </c>
      <c r="AD7166" s="9" t="s">
        <v>231</v>
      </c>
      <c r="AE7166" s="5">
        <f t="shared" si="244"/>
        <v>0</v>
      </c>
      <c r="AF7166" s="5" t="str">
        <f t="shared" si="245"/>
        <v>katB</v>
      </c>
      <c r="AG7166" s="153"/>
      <c r="AH7166" s="153"/>
      <c r="AI7166" t="s">
        <v>201</v>
      </c>
      <c r="AJ7166" t="s">
        <v>17878</v>
      </c>
      <c r="AK7166" s="9" t="str">
        <f>VLOOKUP(Y7166,zdroj!D:AJ,33,0)</f>
        <v>katB</v>
      </c>
    </row>
    <row r="7167" spans="8:37" x14ac:dyDescent="0.25">
      <c r="H7167" s="8"/>
      <c r="I7167" s="8"/>
      <c r="N7167" s="23"/>
      <c r="O7167" s="24"/>
      <c r="P7167" s="19"/>
      <c r="Q7167" s="19"/>
      <c r="R7167" s="19"/>
      <c r="U7167" s="27"/>
      <c r="Y7167" s="9" t="s">
        <v>605</v>
      </c>
      <c r="Z7167" s="9" t="s">
        <v>462</v>
      </c>
      <c r="AA7167" s="9" t="s">
        <v>198</v>
      </c>
      <c r="AB7167" s="9">
        <v>8032726</v>
      </c>
      <c r="AC7167" s="9" t="s">
        <v>7942</v>
      </c>
      <c r="AD7167" s="9" t="s">
        <v>800</v>
      </c>
      <c r="AE7167" s="5">
        <f t="shared" si="244"/>
        <v>0</v>
      </c>
      <c r="AF7167" s="5" t="str">
        <f t="shared" si="245"/>
        <v>Pokryto</v>
      </c>
      <c r="AG7167" s="153"/>
      <c r="AH7167" s="153"/>
      <c r="AI7167" t="s">
        <v>195</v>
      </c>
      <c r="AJ7167" t="s">
        <v>800</v>
      </c>
      <c r="AK7167" s="9" t="str">
        <f>VLOOKUP(Y7167,zdroj!D:AJ,33,0)</f>
        <v>katB</v>
      </c>
    </row>
    <row r="7168" spans="8:37" x14ac:dyDescent="0.25">
      <c r="H7168" s="8"/>
      <c r="I7168" s="8"/>
      <c r="N7168" s="23"/>
      <c r="O7168" s="24"/>
      <c r="P7168" s="19"/>
      <c r="Q7168" s="19"/>
      <c r="R7168" s="19"/>
      <c r="U7168" s="27"/>
      <c r="Y7168" s="9" t="s">
        <v>605</v>
      </c>
      <c r="Z7168" s="9" t="s">
        <v>462</v>
      </c>
      <c r="AA7168" s="9" t="s">
        <v>198</v>
      </c>
      <c r="AB7168" s="9">
        <v>8032734</v>
      </c>
      <c r="AC7168" s="9" t="s">
        <v>7943</v>
      </c>
      <c r="AD7168" s="9" t="s">
        <v>800</v>
      </c>
      <c r="AE7168" s="5">
        <f t="shared" si="244"/>
        <v>0</v>
      </c>
      <c r="AF7168" s="5" t="str">
        <f t="shared" si="245"/>
        <v>Pokryto</v>
      </c>
      <c r="AG7168" s="153"/>
      <c r="AH7168" s="153"/>
      <c r="AI7168" t="s">
        <v>195</v>
      </c>
      <c r="AJ7168" t="s">
        <v>800</v>
      </c>
      <c r="AK7168" s="9" t="str">
        <f>VLOOKUP(Y7168,zdroj!D:AJ,33,0)</f>
        <v>katB</v>
      </c>
    </row>
    <row r="7169" spans="8:37" x14ac:dyDescent="0.25">
      <c r="H7169" s="8"/>
      <c r="I7169" s="8"/>
      <c r="N7169" s="23"/>
      <c r="O7169" s="24"/>
      <c r="P7169" s="19"/>
      <c r="Q7169" s="19"/>
      <c r="R7169" s="19"/>
      <c r="U7169" s="27"/>
      <c r="Y7169" s="9" t="s">
        <v>605</v>
      </c>
      <c r="Z7169" s="9" t="s">
        <v>462</v>
      </c>
      <c r="AA7169" s="9" t="s">
        <v>198</v>
      </c>
      <c r="AB7169" s="9">
        <v>8032742</v>
      </c>
      <c r="AC7169" s="9" t="s">
        <v>7944</v>
      </c>
      <c r="AD7169" s="9" t="s">
        <v>800</v>
      </c>
      <c r="AE7169" s="5">
        <f t="shared" si="244"/>
        <v>0</v>
      </c>
      <c r="AF7169" s="5" t="str">
        <f t="shared" si="245"/>
        <v>Pokryto</v>
      </c>
      <c r="AG7169" s="153"/>
      <c r="AH7169" s="153"/>
      <c r="AI7169" t="s">
        <v>201</v>
      </c>
      <c r="AJ7169" t="s">
        <v>800</v>
      </c>
      <c r="AK7169" s="9" t="str">
        <f>VLOOKUP(Y7169,zdroj!D:AJ,33,0)</f>
        <v>katB</v>
      </c>
    </row>
    <row r="7170" spans="8:37" x14ac:dyDescent="0.25">
      <c r="H7170" s="8"/>
      <c r="I7170" s="8"/>
      <c r="N7170" s="23"/>
      <c r="O7170" s="24"/>
      <c r="P7170" s="19"/>
      <c r="Q7170" s="19"/>
      <c r="R7170" s="19"/>
      <c r="U7170" s="27"/>
      <c r="Y7170" s="9" t="s">
        <v>607</v>
      </c>
      <c r="Z7170" s="9" t="s">
        <v>462</v>
      </c>
      <c r="AA7170" s="9" t="s">
        <v>237</v>
      </c>
      <c r="AB7170" s="9">
        <v>15422810</v>
      </c>
      <c r="AC7170" s="9" t="s">
        <v>7945</v>
      </c>
      <c r="AD7170" s="9" t="s">
        <v>225</v>
      </c>
      <c r="AE7170" s="5">
        <f t="shared" si="244"/>
        <v>0</v>
      </c>
      <c r="AF7170" s="5" t="str">
        <f t="shared" si="245"/>
        <v>katA</v>
      </c>
      <c r="AG7170" s="153"/>
      <c r="AH7170" s="153"/>
      <c r="AI7170" t="s">
        <v>195</v>
      </c>
      <c r="AJ7170" t="s">
        <v>340</v>
      </c>
      <c r="AK7170" s="9" t="str">
        <f>VLOOKUP(Y7170,zdroj!D:AJ,33,0)</f>
        <v>katA</v>
      </c>
    </row>
    <row r="7171" spans="8:37" x14ac:dyDescent="0.25">
      <c r="H7171" s="8"/>
      <c r="I7171" s="8"/>
      <c r="N7171" s="23"/>
      <c r="O7171" s="24"/>
      <c r="P7171" s="19"/>
      <c r="Q7171" s="19"/>
      <c r="R7171" s="19"/>
      <c r="U7171" s="27"/>
      <c r="Y7171" s="9" t="s">
        <v>607</v>
      </c>
      <c r="Z7171" s="9" t="s">
        <v>462</v>
      </c>
      <c r="AA7171" s="9" t="s">
        <v>237</v>
      </c>
      <c r="AB7171" s="9">
        <v>15422712</v>
      </c>
      <c r="AC7171" s="9" t="s">
        <v>7946</v>
      </c>
      <c r="AD7171" s="9" t="s">
        <v>225</v>
      </c>
      <c r="AE7171" s="5">
        <f t="shared" si="244"/>
        <v>0</v>
      </c>
      <c r="AF7171" s="5" t="str">
        <f t="shared" si="245"/>
        <v>katA</v>
      </c>
      <c r="AG7171" s="153"/>
      <c r="AH7171" s="153"/>
      <c r="AI7171" t="s">
        <v>195</v>
      </c>
      <c r="AJ7171" t="s">
        <v>340</v>
      </c>
      <c r="AK7171" s="9" t="str">
        <f>VLOOKUP(Y7171,zdroj!D:AJ,33,0)</f>
        <v>katA</v>
      </c>
    </row>
    <row r="7172" spans="8:37" x14ac:dyDescent="0.25">
      <c r="H7172" s="8"/>
      <c r="I7172" s="8"/>
      <c r="N7172" s="23"/>
      <c r="O7172" s="24"/>
      <c r="P7172" s="19"/>
      <c r="Q7172" s="19"/>
      <c r="R7172" s="19"/>
      <c r="U7172" s="27"/>
      <c r="Y7172" s="9" t="s">
        <v>607</v>
      </c>
      <c r="Z7172" s="9" t="s">
        <v>462</v>
      </c>
      <c r="AA7172" s="9" t="s">
        <v>237</v>
      </c>
      <c r="AB7172" s="9">
        <v>15422739</v>
      </c>
      <c r="AC7172" s="9" t="s">
        <v>7947</v>
      </c>
      <c r="AD7172" s="9" t="s">
        <v>225</v>
      </c>
      <c r="AE7172" s="5">
        <f t="shared" si="244"/>
        <v>0</v>
      </c>
      <c r="AF7172" s="5" t="str">
        <f t="shared" si="245"/>
        <v>katA</v>
      </c>
      <c r="AG7172" s="153"/>
      <c r="AH7172" s="153"/>
      <c r="AI7172" t="s">
        <v>195</v>
      </c>
      <c r="AJ7172" t="s">
        <v>340</v>
      </c>
      <c r="AK7172" s="9" t="str">
        <f>VLOOKUP(Y7172,zdroj!D:AJ,33,0)</f>
        <v>katA</v>
      </c>
    </row>
    <row r="7173" spans="8:37" x14ac:dyDescent="0.25">
      <c r="H7173" s="8"/>
      <c r="I7173" s="8"/>
      <c r="N7173" s="23"/>
      <c r="O7173" s="24"/>
      <c r="P7173" s="19"/>
      <c r="Q7173" s="19"/>
      <c r="R7173" s="19"/>
      <c r="U7173" s="27"/>
      <c r="Y7173" s="9" t="s">
        <v>607</v>
      </c>
      <c r="Z7173" s="9" t="s">
        <v>462</v>
      </c>
      <c r="AA7173" s="9" t="s">
        <v>237</v>
      </c>
      <c r="AB7173" s="9">
        <v>15422747</v>
      </c>
      <c r="AC7173" s="9" t="s">
        <v>7948</v>
      </c>
      <c r="AD7173" s="9" t="s">
        <v>225</v>
      </c>
      <c r="AE7173" s="5">
        <f t="shared" si="244"/>
        <v>0</v>
      </c>
      <c r="AF7173" s="5" t="str">
        <f t="shared" si="245"/>
        <v>katA</v>
      </c>
      <c r="AG7173" s="153"/>
      <c r="AH7173" s="153"/>
      <c r="AI7173" t="s">
        <v>195</v>
      </c>
      <c r="AJ7173" t="s">
        <v>340</v>
      </c>
      <c r="AK7173" s="9" t="str">
        <f>VLOOKUP(Y7173,zdroj!D:AJ,33,0)</f>
        <v>katA</v>
      </c>
    </row>
    <row r="7174" spans="8:37" x14ac:dyDescent="0.25">
      <c r="H7174" s="8"/>
      <c r="I7174" s="8"/>
      <c r="N7174" s="23"/>
      <c r="O7174" s="24"/>
      <c r="P7174" s="19"/>
      <c r="Q7174" s="19"/>
      <c r="R7174" s="19"/>
      <c r="U7174" s="27"/>
      <c r="Y7174" s="9" t="s">
        <v>607</v>
      </c>
      <c r="Z7174" s="9" t="s">
        <v>462</v>
      </c>
      <c r="AA7174" s="9" t="s">
        <v>237</v>
      </c>
      <c r="AB7174" s="9">
        <v>15422755</v>
      </c>
      <c r="AC7174" s="9" t="s">
        <v>7949</v>
      </c>
      <c r="AD7174" s="9" t="s">
        <v>225</v>
      </c>
      <c r="AE7174" s="5">
        <f t="shared" si="244"/>
        <v>0</v>
      </c>
      <c r="AF7174" s="5" t="str">
        <f t="shared" si="245"/>
        <v>katA</v>
      </c>
      <c r="AG7174" s="153"/>
      <c r="AH7174" s="153"/>
      <c r="AI7174" t="s">
        <v>195</v>
      </c>
      <c r="AJ7174" t="s">
        <v>340</v>
      </c>
      <c r="AK7174" s="9" t="str">
        <f>VLOOKUP(Y7174,zdroj!D:AJ,33,0)</f>
        <v>katA</v>
      </c>
    </row>
    <row r="7175" spans="8:37" x14ac:dyDescent="0.25">
      <c r="H7175" s="8"/>
      <c r="I7175" s="8"/>
      <c r="N7175" s="23"/>
      <c r="O7175" s="24"/>
      <c r="P7175" s="19"/>
      <c r="Q7175" s="19"/>
      <c r="R7175" s="19"/>
      <c r="U7175" s="27"/>
      <c r="Y7175" s="9" t="s">
        <v>607</v>
      </c>
      <c r="Z7175" s="9" t="s">
        <v>462</v>
      </c>
      <c r="AA7175" s="9" t="s">
        <v>237</v>
      </c>
      <c r="AB7175" s="9">
        <v>15422330</v>
      </c>
      <c r="AC7175" s="9" t="s">
        <v>7950</v>
      </c>
      <c r="AD7175" s="9" t="s">
        <v>225</v>
      </c>
      <c r="AE7175" s="5">
        <f t="shared" si="244"/>
        <v>0</v>
      </c>
      <c r="AF7175" s="5" t="str">
        <f t="shared" si="245"/>
        <v>katA</v>
      </c>
      <c r="AG7175" s="153"/>
      <c r="AH7175" s="153"/>
      <c r="AI7175" t="s">
        <v>201</v>
      </c>
      <c r="AJ7175" t="s">
        <v>17878</v>
      </c>
      <c r="AK7175" s="9" t="str">
        <f>VLOOKUP(Y7175,zdroj!D:AJ,33,0)</f>
        <v>katA</v>
      </c>
    </row>
    <row r="7176" spans="8:37" x14ac:dyDescent="0.25">
      <c r="H7176" s="8"/>
      <c r="I7176" s="8"/>
      <c r="N7176" s="23"/>
      <c r="O7176" s="24"/>
      <c r="P7176" s="19"/>
      <c r="Q7176" s="19"/>
      <c r="R7176" s="19"/>
      <c r="U7176" s="27"/>
      <c r="Y7176" s="9" t="s">
        <v>607</v>
      </c>
      <c r="Z7176" s="9" t="s">
        <v>462</v>
      </c>
      <c r="AA7176" s="9" t="s">
        <v>237</v>
      </c>
      <c r="AB7176" s="9">
        <v>25748190</v>
      </c>
      <c r="AC7176" s="9" t="s">
        <v>7951</v>
      </c>
      <c r="AD7176" s="9" t="s">
        <v>225</v>
      </c>
      <c r="AE7176" s="5">
        <f t="shared" si="244"/>
        <v>0</v>
      </c>
      <c r="AF7176" s="5" t="str">
        <f t="shared" si="245"/>
        <v>katA</v>
      </c>
      <c r="AG7176" s="153"/>
      <c r="AH7176" s="153"/>
      <c r="AI7176" t="s">
        <v>201</v>
      </c>
      <c r="AJ7176" t="s">
        <v>17878</v>
      </c>
      <c r="AK7176" s="9" t="str">
        <f>VLOOKUP(Y7176,zdroj!D:AJ,33,0)</f>
        <v>katA</v>
      </c>
    </row>
    <row r="7177" spans="8:37" x14ac:dyDescent="0.25">
      <c r="H7177" s="8"/>
      <c r="I7177" s="8"/>
      <c r="N7177" s="23"/>
      <c r="O7177" s="24"/>
      <c r="P7177" s="19"/>
      <c r="Q7177" s="19"/>
      <c r="R7177" s="19"/>
      <c r="U7177" s="27"/>
      <c r="Y7177" s="9" t="s">
        <v>607</v>
      </c>
      <c r="Z7177" s="9" t="s">
        <v>462</v>
      </c>
      <c r="AA7177" s="9" t="s">
        <v>237</v>
      </c>
      <c r="AB7177" s="9">
        <v>15422372</v>
      </c>
      <c r="AC7177" s="9" t="s">
        <v>7952</v>
      </c>
      <c r="AD7177" s="9" t="s">
        <v>225</v>
      </c>
      <c r="AE7177" s="5">
        <f t="shared" si="244"/>
        <v>0</v>
      </c>
      <c r="AF7177" s="5" t="str">
        <f t="shared" si="245"/>
        <v>katA</v>
      </c>
      <c r="AG7177" s="153"/>
      <c r="AH7177" s="153"/>
      <c r="AI7177" t="s">
        <v>201</v>
      </c>
      <c r="AJ7177" t="s">
        <v>17878</v>
      </c>
      <c r="AK7177" s="9" t="str">
        <f>VLOOKUP(Y7177,zdroj!D:AJ,33,0)</f>
        <v>katA</v>
      </c>
    </row>
    <row r="7178" spans="8:37" x14ac:dyDescent="0.25">
      <c r="H7178" s="8"/>
      <c r="I7178" s="8"/>
      <c r="N7178" s="23"/>
      <c r="O7178" s="24"/>
      <c r="P7178" s="19"/>
      <c r="Q7178" s="19"/>
      <c r="R7178" s="19"/>
      <c r="U7178" s="27"/>
      <c r="Y7178" s="9" t="s">
        <v>607</v>
      </c>
      <c r="Z7178" s="9" t="s">
        <v>462</v>
      </c>
      <c r="AA7178" s="9" t="s">
        <v>237</v>
      </c>
      <c r="AB7178" s="9">
        <v>15422381</v>
      </c>
      <c r="AC7178" s="9" t="s">
        <v>7953</v>
      </c>
      <c r="AD7178" s="9" t="s">
        <v>225</v>
      </c>
      <c r="AE7178" s="5">
        <f t="shared" ref="AE7178:AE7241" si="246">VLOOKUP(Y7178,K:T,10,0)</f>
        <v>0</v>
      </c>
      <c r="AF7178" s="5" t="str">
        <f t="shared" ref="AF7178:AF7241" si="247">IF(AE7178="A",IF(AD7178="katA","katB",AD7178),AD7178)</f>
        <v>katA</v>
      </c>
      <c r="AG7178" s="153"/>
      <c r="AH7178" s="153"/>
      <c r="AI7178" t="s">
        <v>201</v>
      </c>
      <c r="AJ7178" t="s">
        <v>17878</v>
      </c>
      <c r="AK7178" s="9" t="str">
        <f>VLOOKUP(Y7178,zdroj!D:AJ,33,0)</f>
        <v>katA</v>
      </c>
    </row>
    <row r="7179" spans="8:37" x14ac:dyDescent="0.25">
      <c r="H7179" s="8"/>
      <c r="I7179" s="8"/>
      <c r="N7179" s="23"/>
      <c r="O7179" s="24"/>
      <c r="P7179" s="19"/>
      <c r="Q7179" s="19"/>
      <c r="R7179" s="19"/>
      <c r="U7179" s="27"/>
      <c r="Y7179" s="9" t="s">
        <v>607</v>
      </c>
      <c r="Z7179" s="9" t="s">
        <v>462</v>
      </c>
      <c r="AA7179" s="9" t="s">
        <v>237</v>
      </c>
      <c r="AB7179" s="9">
        <v>15422402</v>
      </c>
      <c r="AC7179" s="9" t="s">
        <v>7954</v>
      </c>
      <c r="AD7179" s="9" t="s">
        <v>225</v>
      </c>
      <c r="AE7179" s="5">
        <f t="shared" si="246"/>
        <v>0</v>
      </c>
      <c r="AF7179" s="5" t="str">
        <f t="shared" si="247"/>
        <v>katA</v>
      </c>
      <c r="AG7179" s="153"/>
      <c r="AH7179" s="153"/>
      <c r="AI7179" t="s">
        <v>201</v>
      </c>
      <c r="AJ7179" t="s">
        <v>17878</v>
      </c>
      <c r="AK7179" s="9" t="str">
        <f>VLOOKUP(Y7179,zdroj!D:AJ,33,0)</f>
        <v>katA</v>
      </c>
    </row>
    <row r="7180" spans="8:37" x14ac:dyDescent="0.25">
      <c r="H7180" s="8"/>
      <c r="I7180" s="8"/>
      <c r="N7180" s="23"/>
      <c r="O7180" s="24"/>
      <c r="P7180" s="19"/>
      <c r="Q7180" s="19"/>
      <c r="R7180" s="19"/>
      <c r="U7180" s="27"/>
      <c r="Y7180" s="9" t="s">
        <v>607</v>
      </c>
      <c r="Z7180" s="9" t="s">
        <v>462</v>
      </c>
      <c r="AA7180" s="9" t="s">
        <v>237</v>
      </c>
      <c r="AB7180" s="9">
        <v>15422411</v>
      </c>
      <c r="AC7180" s="9" t="s">
        <v>7955</v>
      </c>
      <c r="AD7180" s="9" t="s">
        <v>225</v>
      </c>
      <c r="AE7180" s="5">
        <f t="shared" si="246"/>
        <v>0</v>
      </c>
      <c r="AF7180" s="5" t="str">
        <f t="shared" si="247"/>
        <v>katA</v>
      </c>
      <c r="AG7180" s="153"/>
      <c r="AH7180" s="153"/>
      <c r="AI7180" t="s">
        <v>201</v>
      </c>
      <c r="AJ7180" t="s">
        <v>17878</v>
      </c>
      <c r="AK7180" s="9" t="str">
        <f>VLOOKUP(Y7180,zdroj!D:AJ,33,0)</f>
        <v>katA</v>
      </c>
    </row>
    <row r="7181" spans="8:37" x14ac:dyDescent="0.25">
      <c r="H7181" s="8"/>
      <c r="I7181" s="8"/>
      <c r="N7181" s="23"/>
      <c r="O7181" s="24"/>
      <c r="P7181" s="19"/>
      <c r="Q7181" s="19"/>
      <c r="R7181" s="19"/>
      <c r="U7181" s="27"/>
      <c r="Y7181" s="9" t="s">
        <v>607</v>
      </c>
      <c r="Z7181" s="9" t="s">
        <v>462</v>
      </c>
      <c r="AA7181" s="9" t="s">
        <v>237</v>
      </c>
      <c r="AB7181" s="9">
        <v>15422429</v>
      </c>
      <c r="AC7181" s="9" t="s">
        <v>7956</v>
      </c>
      <c r="AD7181" s="9" t="s">
        <v>225</v>
      </c>
      <c r="AE7181" s="5">
        <f t="shared" si="246"/>
        <v>0</v>
      </c>
      <c r="AF7181" s="5" t="str">
        <f t="shared" si="247"/>
        <v>katA</v>
      </c>
      <c r="AG7181" s="153"/>
      <c r="AH7181" s="153"/>
      <c r="AI7181" t="s">
        <v>201</v>
      </c>
      <c r="AJ7181" t="s">
        <v>17878</v>
      </c>
      <c r="AK7181" s="9" t="str">
        <f>VLOOKUP(Y7181,zdroj!D:AJ,33,0)</f>
        <v>katA</v>
      </c>
    </row>
    <row r="7182" spans="8:37" x14ac:dyDescent="0.25">
      <c r="H7182" s="8"/>
      <c r="I7182" s="8"/>
      <c r="N7182" s="23"/>
      <c r="O7182" s="24"/>
      <c r="P7182" s="19"/>
      <c r="Q7182" s="19"/>
      <c r="R7182" s="19"/>
      <c r="U7182" s="27"/>
      <c r="Y7182" s="9" t="s">
        <v>607</v>
      </c>
      <c r="Z7182" s="9" t="s">
        <v>462</v>
      </c>
      <c r="AA7182" s="9" t="s">
        <v>237</v>
      </c>
      <c r="AB7182" s="9">
        <v>15422445</v>
      </c>
      <c r="AC7182" s="9" t="s">
        <v>7957</v>
      </c>
      <c r="AD7182" s="9" t="s">
        <v>231</v>
      </c>
      <c r="AE7182" s="5">
        <f t="shared" si="246"/>
        <v>0</v>
      </c>
      <c r="AF7182" s="5" t="str">
        <f t="shared" si="247"/>
        <v>katB</v>
      </c>
      <c r="AG7182" s="153"/>
      <c r="AH7182" s="153"/>
      <c r="AI7182" t="s">
        <v>201</v>
      </c>
      <c r="AJ7182" t="s">
        <v>17878</v>
      </c>
      <c r="AK7182" s="9" t="str">
        <f>VLOOKUP(Y7182,zdroj!D:AJ,33,0)</f>
        <v>katA</v>
      </c>
    </row>
    <row r="7183" spans="8:37" x14ac:dyDescent="0.25">
      <c r="H7183" s="8"/>
      <c r="I7183" s="8"/>
      <c r="N7183" s="23"/>
      <c r="O7183" s="24"/>
      <c r="P7183" s="19"/>
      <c r="Q7183" s="19"/>
      <c r="R7183" s="19"/>
      <c r="U7183" s="27"/>
      <c r="Y7183" s="9" t="s">
        <v>607</v>
      </c>
      <c r="Z7183" s="9" t="s">
        <v>462</v>
      </c>
      <c r="AA7183" s="9" t="s">
        <v>237</v>
      </c>
      <c r="AB7183" s="9">
        <v>15422453</v>
      </c>
      <c r="AC7183" s="9" t="s">
        <v>7958</v>
      </c>
      <c r="AD7183" s="9" t="s">
        <v>225</v>
      </c>
      <c r="AE7183" s="5">
        <f t="shared" si="246"/>
        <v>0</v>
      </c>
      <c r="AF7183" s="5" t="str">
        <f t="shared" si="247"/>
        <v>katA</v>
      </c>
      <c r="AG7183" s="153"/>
      <c r="AH7183" s="153"/>
      <c r="AI7183" t="s">
        <v>201</v>
      </c>
      <c r="AJ7183" t="s">
        <v>17878</v>
      </c>
      <c r="AK7183" s="9" t="str">
        <f>VLOOKUP(Y7183,zdroj!D:AJ,33,0)</f>
        <v>katA</v>
      </c>
    </row>
    <row r="7184" spans="8:37" x14ac:dyDescent="0.25">
      <c r="H7184" s="8"/>
      <c r="I7184" s="8"/>
      <c r="N7184" s="23"/>
      <c r="O7184" s="24"/>
      <c r="P7184" s="19"/>
      <c r="Q7184" s="19"/>
      <c r="R7184" s="19"/>
      <c r="U7184" s="27"/>
      <c r="Y7184" s="9" t="s">
        <v>607</v>
      </c>
      <c r="Z7184" s="9" t="s">
        <v>462</v>
      </c>
      <c r="AA7184" s="9" t="s">
        <v>237</v>
      </c>
      <c r="AB7184" s="9">
        <v>15422461</v>
      </c>
      <c r="AC7184" s="9" t="s">
        <v>7959</v>
      </c>
      <c r="AD7184" s="9" t="s">
        <v>225</v>
      </c>
      <c r="AE7184" s="5">
        <f t="shared" si="246"/>
        <v>0</v>
      </c>
      <c r="AF7184" s="5" t="str">
        <f t="shared" si="247"/>
        <v>katA</v>
      </c>
      <c r="AG7184" s="153"/>
      <c r="AH7184" s="153"/>
      <c r="AI7184" t="s">
        <v>201</v>
      </c>
      <c r="AJ7184" t="s">
        <v>17878</v>
      </c>
      <c r="AK7184" s="9" t="str">
        <f>VLOOKUP(Y7184,zdroj!D:AJ,33,0)</f>
        <v>katA</v>
      </c>
    </row>
    <row r="7185" spans="8:37" x14ac:dyDescent="0.25">
      <c r="H7185" s="8"/>
      <c r="I7185" s="8"/>
      <c r="N7185" s="23"/>
      <c r="O7185" s="24"/>
      <c r="P7185" s="19"/>
      <c r="Q7185" s="19"/>
      <c r="R7185" s="19"/>
      <c r="U7185" s="27"/>
      <c r="Y7185" s="9" t="s">
        <v>607</v>
      </c>
      <c r="Z7185" s="9" t="s">
        <v>462</v>
      </c>
      <c r="AA7185" s="9" t="s">
        <v>237</v>
      </c>
      <c r="AB7185" s="9">
        <v>15422470</v>
      </c>
      <c r="AC7185" s="9" t="s">
        <v>7960</v>
      </c>
      <c r="AD7185" s="9" t="s">
        <v>225</v>
      </c>
      <c r="AE7185" s="5">
        <f t="shared" si="246"/>
        <v>0</v>
      </c>
      <c r="AF7185" s="5" t="str">
        <f t="shared" si="247"/>
        <v>katA</v>
      </c>
      <c r="AG7185" s="153"/>
      <c r="AH7185" s="153"/>
      <c r="AI7185" t="s">
        <v>201</v>
      </c>
      <c r="AJ7185" t="s">
        <v>17878</v>
      </c>
      <c r="AK7185" s="9" t="str">
        <f>VLOOKUP(Y7185,zdroj!D:AJ,33,0)</f>
        <v>katA</v>
      </c>
    </row>
    <row r="7186" spans="8:37" x14ac:dyDescent="0.25">
      <c r="H7186" s="8"/>
      <c r="I7186" s="8"/>
      <c r="N7186" s="23"/>
      <c r="O7186" s="24"/>
      <c r="P7186" s="19"/>
      <c r="Q7186" s="19"/>
      <c r="R7186" s="19"/>
      <c r="U7186" s="27"/>
      <c r="Y7186" s="9" t="s">
        <v>607</v>
      </c>
      <c r="Z7186" s="9" t="s">
        <v>462</v>
      </c>
      <c r="AA7186" s="9" t="s">
        <v>237</v>
      </c>
      <c r="AB7186" s="9">
        <v>15422518</v>
      </c>
      <c r="AC7186" s="9" t="s">
        <v>7961</v>
      </c>
      <c r="AD7186" s="9" t="s">
        <v>225</v>
      </c>
      <c r="AE7186" s="5">
        <f t="shared" si="246"/>
        <v>0</v>
      </c>
      <c r="AF7186" s="5" t="str">
        <f t="shared" si="247"/>
        <v>katA</v>
      </c>
      <c r="AG7186" s="153"/>
      <c r="AH7186" s="153"/>
      <c r="AI7186" t="s">
        <v>201</v>
      </c>
      <c r="AJ7186" t="s">
        <v>17878</v>
      </c>
      <c r="AK7186" s="9" t="str">
        <f>VLOOKUP(Y7186,zdroj!D:AJ,33,0)</f>
        <v>katA</v>
      </c>
    </row>
    <row r="7187" spans="8:37" x14ac:dyDescent="0.25">
      <c r="H7187" s="8"/>
      <c r="I7187" s="8"/>
      <c r="N7187" s="23"/>
      <c r="O7187" s="24"/>
      <c r="P7187" s="19"/>
      <c r="Q7187" s="19"/>
      <c r="R7187" s="19"/>
      <c r="U7187" s="27"/>
      <c r="Y7187" s="9" t="s">
        <v>607</v>
      </c>
      <c r="Z7187" s="9" t="s">
        <v>462</v>
      </c>
      <c r="AA7187" s="9" t="s">
        <v>237</v>
      </c>
      <c r="AB7187" s="9">
        <v>15422534</v>
      </c>
      <c r="AC7187" s="9" t="s">
        <v>7962</v>
      </c>
      <c r="AD7187" s="9" t="s">
        <v>225</v>
      </c>
      <c r="AE7187" s="5">
        <f t="shared" si="246"/>
        <v>0</v>
      </c>
      <c r="AF7187" s="5" t="str">
        <f t="shared" si="247"/>
        <v>katA</v>
      </c>
      <c r="AG7187" s="153"/>
      <c r="AH7187" s="153"/>
      <c r="AI7187" t="s">
        <v>201</v>
      </c>
      <c r="AJ7187" t="s">
        <v>17878</v>
      </c>
      <c r="AK7187" s="9" t="str">
        <f>VLOOKUP(Y7187,zdroj!D:AJ,33,0)</f>
        <v>katA</v>
      </c>
    </row>
    <row r="7188" spans="8:37" x14ac:dyDescent="0.25">
      <c r="H7188" s="8"/>
      <c r="I7188" s="8"/>
      <c r="N7188" s="23"/>
      <c r="O7188" s="24"/>
      <c r="P7188" s="19"/>
      <c r="Q7188" s="19"/>
      <c r="R7188" s="19"/>
      <c r="U7188" s="27"/>
      <c r="Y7188" s="9" t="s">
        <v>607</v>
      </c>
      <c r="Z7188" s="9" t="s">
        <v>462</v>
      </c>
      <c r="AA7188" s="9" t="s">
        <v>237</v>
      </c>
      <c r="AB7188" s="9">
        <v>15422542</v>
      </c>
      <c r="AC7188" s="9" t="s">
        <v>7963</v>
      </c>
      <c r="AD7188" s="9" t="s">
        <v>225</v>
      </c>
      <c r="AE7188" s="5">
        <f t="shared" si="246"/>
        <v>0</v>
      </c>
      <c r="AF7188" s="5" t="str">
        <f t="shared" si="247"/>
        <v>katA</v>
      </c>
      <c r="AG7188" s="153"/>
      <c r="AH7188" s="153"/>
      <c r="AI7188" t="s">
        <v>201</v>
      </c>
      <c r="AJ7188" t="s">
        <v>17878</v>
      </c>
      <c r="AK7188" s="9" t="str">
        <f>VLOOKUP(Y7188,zdroj!D:AJ,33,0)</f>
        <v>katA</v>
      </c>
    </row>
    <row r="7189" spans="8:37" x14ac:dyDescent="0.25">
      <c r="H7189" s="8"/>
      <c r="I7189" s="8"/>
      <c r="N7189" s="23"/>
      <c r="O7189" s="24"/>
      <c r="P7189" s="19"/>
      <c r="Q7189" s="19"/>
      <c r="R7189" s="19"/>
      <c r="U7189" s="27"/>
      <c r="Y7189" s="9" t="s">
        <v>607</v>
      </c>
      <c r="Z7189" s="9" t="s">
        <v>462</v>
      </c>
      <c r="AA7189" s="9" t="s">
        <v>237</v>
      </c>
      <c r="AB7189" s="9">
        <v>15422577</v>
      </c>
      <c r="AC7189" s="9" t="s">
        <v>7964</v>
      </c>
      <c r="AD7189" s="9" t="s">
        <v>225</v>
      </c>
      <c r="AE7189" s="5">
        <f t="shared" si="246"/>
        <v>0</v>
      </c>
      <c r="AF7189" s="5" t="str">
        <f t="shared" si="247"/>
        <v>katA</v>
      </c>
      <c r="AG7189" s="153"/>
      <c r="AH7189" s="153"/>
      <c r="AI7189" t="s">
        <v>201</v>
      </c>
      <c r="AJ7189" t="s">
        <v>17878</v>
      </c>
      <c r="AK7189" s="9" t="str">
        <f>VLOOKUP(Y7189,zdroj!D:AJ,33,0)</f>
        <v>katA</v>
      </c>
    </row>
    <row r="7190" spans="8:37" x14ac:dyDescent="0.25">
      <c r="H7190" s="8"/>
      <c r="I7190" s="8"/>
      <c r="N7190" s="23"/>
      <c r="O7190" s="24"/>
      <c r="P7190" s="19"/>
      <c r="Q7190" s="19"/>
      <c r="R7190" s="19"/>
      <c r="U7190" s="27"/>
      <c r="Y7190" s="9" t="s">
        <v>607</v>
      </c>
      <c r="Z7190" s="9" t="s">
        <v>462</v>
      </c>
      <c r="AA7190" s="9" t="s">
        <v>237</v>
      </c>
      <c r="AB7190" s="9">
        <v>15422585</v>
      </c>
      <c r="AC7190" s="9" t="s">
        <v>7965</v>
      </c>
      <c r="AD7190" s="9" t="s">
        <v>225</v>
      </c>
      <c r="AE7190" s="5">
        <f t="shared" si="246"/>
        <v>0</v>
      </c>
      <c r="AF7190" s="5" t="str">
        <f t="shared" si="247"/>
        <v>katA</v>
      </c>
      <c r="AG7190" s="153"/>
      <c r="AH7190" s="153"/>
      <c r="AI7190" t="s">
        <v>201</v>
      </c>
      <c r="AJ7190" t="s">
        <v>17878</v>
      </c>
      <c r="AK7190" s="9" t="str">
        <f>VLOOKUP(Y7190,zdroj!D:AJ,33,0)</f>
        <v>katA</v>
      </c>
    </row>
    <row r="7191" spans="8:37" x14ac:dyDescent="0.25">
      <c r="H7191" s="8"/>
      <c r="I7191" s="8"/>
      <c r="N7191" s="23"/>
      <c r="O7191" s="24"/>
      <c r="P7191" s="19"/>
      <c r="Q7191" s="19"/>
      <c r="R7191" s="19"/>
      <c r="U7191" s="27"/>
      <c r="Y7191" s="9" t="s">
        <v>607</v>
      </c>
      <c r="Z7191" s="9" t="s">
        <v>462</v>
      </c>
      <c r="AA7191" s="9" t="s">
        <v>237</v>
      </c>
      <c r="AB7191" s="9">
        <v>15422623</v>
      </c>
      <c r="AC7191" s="9" t="s">
        <v>7966</v>
      </c>
      <c r="AD7191" s="9" t="s">
        <v>225</v>
      </c>
      <c r="AE7191" s="5">
        <f t="shared" si="246"/>
        <v>0</v>
      </c>
      <c r="AF7191" s="5" t="str">
        <f t="shared" si="247"/>
        <v>katA</v>
      </c>
      <c r="AG7191" s="153"/>
      <c r="AH7191" s="153"/>
      <c r="AI7191" t="s">
        <v>201</v>
      </c>
      <c r="AJ7191" t="s">
        <v>17878</v>
      </c>
      <c r="AK7191" s="9" t="str">
        <f>VLOOKUP(Y7191,zdroj!D:AJ,33,0)</f>
        <v>katA</v>
      </c>
    </row>
    <row r="7192" spans="8:37" x14ac:dyDescent="0.25">
      <c r="H7192" s="8"/>
      <c r="I7192" s="8"/>
      <c r="N7192" s="23"/>
      <c r="O7192" s="24"/>
      <c r="P7192" s="19"/>
      <c r="Q7192" s="19"/>
      <c r="R7192" s="19"/>
      <c r="U7192" s="27"/>
      <c r="Y7192" s="9" t="s">
        <v>607</v>
      </c>
      <c r="Z7192" s="9" t="s">
        <v>462</v>
      </c>
      <c r="AA7192" s="9" t="s">
        <v>237</v>
      </c>
      <c r="AB7192" s="9">
        <v>15422658</v>
      </c>
      <c r="AC7192" s="9" t="s">
        <v>7967</v>
      </c>
      <c r="AD7192" s="9" t="s">
        <v>225</v>
      </c>
      <c r="AE7192" s="5">
        <f t="shared" si="246"/>
        <v>0</v>
      </c>
      <c r="AF7192" s="5" t="str">
        <f t="shared" si="247"/>
        <v>katA</v>
      </c>
      <c r="AG7192" s="153"/>
      <c r="AH7192" s="153"/>
      <c r="AI7192" t="s">
        <v>201</v>
      </c>
      <c r="AJ7192" t="s">
        <v>17878</v>
      </c>
      <c r="AK7192" s="9" t="str">
        <f>VLOOKUP(Y7192,zdroj!D:AJ,33,0)</f>
        <v>katA</v>
      </c>
    </row>
    <row r="7193" spans="8:37" x14ac:dyDescent="0.25">
      <c r="H7193" s="8"/>
      <c r="I7193" s="8"/>
      <c r="N7193" s="23"/>
      <c r="O7193" s="24"/>
      <c r="P7193" s="19"/>
      <c r="Q7193" s="19"/>
      <c r="R7193" s="19"/>
      <c r="U7193" s="27"/>
      <c r="Y7193" s="9" t="s">
        <v>607</v>
      </c>
      <c r="Z7193" s="9" t="s">
        <v>462</v>
      </c>
      <c r="AA7193" s="9" t="s">
        <v>237</v>
      </c>
      <c r="AB7193" s="9">
        <v>15422704</v>
      </c>
      <c r="AC7193" s="9" t="s">
        <v>7968</v>
      </c>
      <c r="AD7193" s="9" t="s">
        <v>225</v>
      </c>
      <c r="AE7193" s="5">
        <f t="shared" si="246"/>
        <v>0</v>
      </c>
      <c r="AF7193" s="5" t="str">
        <f t="shared" si="247"/>
        <v>katA</v>
      </c>
      <c r="AG7193" s="153"/>
      <c r="AH7193" s="153"/>
      <c r="AI7193" t="s">
        <v>17879</v>
      </c>
      <c r="AJ7193" t="s">
        <v>17878</v>
      </c>
      <c r="AK7193" s="9" t="str">
        <f>VLOOKUP(Y7193,zdroj!D:AJ,33,0)</f>
        <v>katA</v>
      </c>
    </row>
    <row r="7194" spans="8:37" x14ac:dyDescent="0.25">
      <c r="H7194" s="8"/>
      <c r="I7194" s="8"/>
      <c r="N7194" s="23"/>
      <c r="O7194" s="24"/>
      <c r="P7194" s="19"/>
      <c r="Q7194" s="19"/>
      <c r="R7194" s="19"/>
      <c r="U7194" s="27"/>
      <c r="Y7194" s="9" t="s">
        <v>607</v>
      </c>
      <c r="Z7194" s="9" t="s">
        <v>462</v>
      </c>
      <c r="AA7194" s="9" t="s">
        <v>237</v>
      </c>
      <c r="AB7194" s="9">
        <v>15422682</v>
      </c>
      <c r="AC7194" s="9" t="s">
        <v>7969</v>
      </c>
      <c r="AD7194" s="9" t="s">
        <v>225</v>
      </c>
      <c r="AE7194" s="5">
        <f t="shared" si="246"/>
        <v>0</v>
      </c>
      <c r="AF7194" s="5" t="str">
        <f t="shared" si="247"/>
        <v>katA</v>
      </c>
      <c r="AG7194" s="153"/>
      <c r="AH7194" s="153"/>
      <c r="AI7194" t="s">
        <v>201</v>
      </c>
      <c r="AJ7194" t="s">
        <v>17878</v>
      </c>
      <c r="AK7194" s="9" t="str">
        <f>VLOOKUP(Y7194,zdroj!D:AJ,33,0)</f>
        <v>katA</v>
      </c>
    </row>
    <row r="7195" spans="8:37" x14ac:dyDescent="0.25">
      <c r="H7195" s="8"/>
      <c r="I7195" s="8"/>
      <c r="N7195" s="23"/>
      <c r="O7195" s="24"/>
      <c r="P7195" s="19"/>
      <c r="Q7195" s="19"/>
      <c r="R7195" s="19"/>
      <c r="U7195" s="27"/>
      <c r="Y7195" s="9" t="s">
        <v>607</v>
      </c>
      <c r="Z7195" s="9" t="s">
        <v>462</v>
      </c>
      <c r="AA7195" s="9" t="s">
        <v>237</v>
      </c>
      <c r="AB7195" s="9">
        <v>15422321</v>
      </c>
      <c r="AC7195" s="9" t="s">
        <v>7970</v>
      </c>
      <c r="AD7195" s="9" t="s">
        <v>225</v>
      </c>
      <c r="AE7195" s="5">
        <f t="shared" si="246"/>
        <v>0</v>
      </c>
      <c r="AF7195" s="5" t="str">
        <f t="shared" si="247"/>
        <v>katA</v>
      </c>
      <c r="AG7195" s="153"/>
      <c r="AH7195" s="153"/>
      <c r="AI7195" t="s">
        <v>201</v>
      </c>
      <c r="AJ7195" t="s">
        <v>17878</v>
      </c>
      <c r="AK7195" s="9" t="str">
        <f>VLOOKUP(Y7195,zdroj!D:AJ,33,0)</f>
        <v>katA</v>
      </c>
    </row>
    <row r="7196" spans="8:37" x14ac:dyDescent="0.25">
      <c r="H7196" s="8"/>
      <c r="I7196" s="8"/>
      <c r="N7196" s="23"/>
      <c r="O7196" s="24"/>
      <c r="P7196" s="19"/>
      <c r="Q7196" s="19"/>
      <c r="R7196" s="19"/>
      <c r="U7196" s="27"/>
      <c r="Y7196" s="9" t="s">
        <v>608</v>
      </c>
      <c r="Z7196" s="9" t="s">
        <v>462</v>
      </c>
      <c r="AA7196" s="9" t="s">
        <v>198</v>
      </c>
      <c r="AB7196" s="9">
        <v>27035417</v>
      </c>
      <c r="AC7196" s="9" t="s">
        <v>7971</v>
      </c>
      <c r="AD7196" s="9" t="s">
        <v>231</v>
      </c>
      <c r="AE7196" s="5">
        <f t="shared" si="246"/>
        <v>0</v>
      </c>
      <c r="AF7196" s="5" t="str">
        <f t="shared" si="247"/>
        <v>katB</v>
      </c>
      <c r="AG7196" s="153"/>
      <c r="AH7196" s="153"/>
      <c r="AI7196" t="s">
        <v>195</v>
      </c>
      <c r="AJ7196" t="s">
        <v>340</v>
      </c>
      <c r="AK7196" s="9" t="str">
        <f>VLOOKUP(Y7196,zdroj!D:AJ,33,0)</f>
        <v>katB</v>
      </c>
    </row>
    <row r="7197" spans="8:37" x14ac:dyDescent="0.25">
      <c r="H7197" s="8"/>
      <c r="I7197" s="8"/>
      <c r="N7197" s="23"/>
      <c r="O7197" s="24"/>
      <c r="P7197" s="19"/>
      <c r="Q7197" s="19"/>
      <c r="R7197" s="19"/>
      <c r="U7197" s="27"/>
      <c r="Y7197" s="9" t="s">
        <v>608</v>
      </c>
      <c r="Z7197" s="9" t="s">
        <v>462</v>
      </c>
      <c r="AA7197" s="9" t="s">
        <v>198</v>
      </c>
      <c r="AB7197" s="9">
        <v>27035425</v>
      </c>
      <c r="AC7197" s="9" t="s">
        <v>7972</v>
      </c>
      <c r="AD7197" s="9" t="s">
        <v>231</v>
      </c>
      <c r="AE7197" s="5">
        <f t="shared" si="246"/>
        <v>0</v>
      </c>
      <c r="AF7197" s="5" t="str">
        <f t="shared" si="247"/>
        <v>katB</v>
      </c>
      <c r="AG7197" s="153"/>
      <c r="AH7197" s="153"/>
      <c r="AI7197" t="s">
        <v>195</v>
      </c>
      <c r="AJ7197" t="s">
        <v>340</v>
      </c>
      <c r="AK7197" s="9" t="str">
        <f>VLOOKUP(Y7197,zdroj!D:AJ,33,0)</f>
        <v>katB</v>
      </c>
    </row>
    <row r="7198" spans="8:37" x14ac:dyDescent="0.25">
      <c r="H7198" s="8"/>
      <c r="I7198" s="8"/>
      <c r="N7198" s="23"/>
      <c r="O7198" s="24"/>
      <c r="P7198" s="19"/>
      <c r="Q7198" s="19"/>
      <c r="R7198" s="19"/>
      <c r="U7198" s="27"/>
      <c r="Y7198" s="9" t="s">
        <v>608</v>
      </c>
      <c r="Z7198" s="9" t="s">
        <v>462</v>
      </c>
      <c r="AA7198" s="9" t="s">
        <v>198</v>
      </c>
      <c r="AB7198" s="9">
        <v>27035433</v>
      </c>
      <c r="AC7198" s="9" t="s">
        <v>7973</v>
      </c>
      <c r="AD7198" s="9" t="s">
        <v>231</v>
      </c>
      <c r="AE7198" s="5">
        <f t="shared" si="246"/>
        <v>0</v>
      </c>
      <c r="AF7198" s="5" t="str">
        <f t="shared" si="247"/>
        <v>katB</v>
      </c>
      <c r="AG7198" s="153"/>
      <c r="AH7198" s="153"/>
      <c r="AI7198" t="s">
        <v>195</v>
      </c>
      <c r="AJ7198" t="s">
        <v>340</v>
      </c>
      <c r="AK7198" s="9" t="str">
        <f>VLOOKUP(Y7198,zdroj!D:AJ,33,0)</f>
        <v>katB</v>
      </c>
    </row>
    <row r="7199" spans="8:37" x14ac:dyDescent="0.25">
      <c r="H7199" s="8"/>
      <c r="I7199" s="8"/>
      <c r="N7199" s="23"/>
      <c r="O7199" s="24"/>
      <c r="P7199" s="19"/>
      <c r="Q7199" s="19"/>
      <c r="R7199" s="19"/>
      <c r="U7199" s="27"/>
      <c r="Y7199" s="9" t="s">
        <v>608</v>
      </c>
      <c r="Z7199" s="9" t="s">
        <v>462</v>
      </c>
      <c r="AA7199" s="9" t="s">
        <v>198</v>
      </c>
      <c r="AB7199" s="9">
        <v>27035441</v>
      </c>
      <c r="AC7199" s="9" t="s">
        <v>7974</v>
      </c>
      <c r="AD7199" s="9" t="s">
        <v>231</v>
      </c>
      <c r="AE7199" s="5">
        <f t="shared" si="246"/>
        <v>0</v>
      </c>
      <c r="AF7199" s="5" t="str">
        <f t="shared" si="247"/>
        <v>katB</v>
      </c>
      <c r="AG7199" s="153"/>
      <c r="AH7199" s="153"/>
      <c r="AI7199" t="s">
        <v>195</v>
      </c>
      <c r="AJ7199" t="s">
        <v>340</v>
      </c>
      <c r="AK7199" s="9" t="str">
        <f>VLOOKUP(Y7199,zdroj!D:AJ,33,0)</f>
        <v>katB</v>
      </c>
    </row>
    <row r="7200" spans="8:37" x14ac:dyDescent="0.25">
      <c r="H7200" s="8"/>
      <c r="I7200" s="8"/>
      <c r="N7200" s="23"/>
      <c r="O7200" s="24"/>
      <c r="P7200" s="19"/>
      <c r="Q7200" s="19"/>
      <c r="R7200" s="19"/>
      <c r="U7200" s="27"/>
      <c r="Y7200" s="9" t="s">
        <v>608</v>
      </c>
      <c r="Z7200" s="9" t="s">
        <v>462</v>
      </c>
      <c r="AA7200" s="9" t="s">
        <v>198</v>
      </c>
      <c r="AB7200" s="9">
        <v>27035450</v>
      </c>
      <c r="AC7200" s="9" t="s">
        <v>7975</v>
      </c>
      <c r="AD7200" s="9" t="s">
        <v>231</v>
      </c>
      <c r="AE7200" s="5">
        <f t="shared" si="246"/>
        <v>0</v>
      </c>
      <c r="AF7200" s="5" t="str">
        <f t="shared" si="247"/>
        <v>katB</v>
      </c>
      <c r="AG7200" s="153"/>
      <c r="AH7200" s="153"/>
      <c r="AI7200" t="s">
        <v>229</v>
      </c>
      <c r="AJ7200" t="s">
        <v>17878</v>
      </c>
      <c r="AK7200" s="9" t="str">
        <f>VLOOKUP(Y7200,zdroj!D:AJ,33,0)</f>
        <v>katB</v>
      </c>
    </row>
    <row r="7201" spans="8:37" x14ac:dyDescent="0.25">
      <c r="H7201" s="8"/>
      <c r="I7201" s="8"/>
      <c r="N7201" s="23"/>
      <c r="O7201" s="24"/>
      <c r="P7201" s="19"/>
      <c r="Q7201" s="19"/>
      <c r="R7201" s="19"/>
      <c r="U7201" s="27"/>
      <c r="Y7201" s="9" t="s">
        <v>608</v>
      </c>
      <c r="Z7201" s="9" t="s">
        <v>462</v>
      </c>
      <c r="AA7201" s="9" t="s">
        <v>198</v>
      </c>
      <c r="AB7201" s="9">
        <v>27035468</v>
      </c>
      <c r="AC7201" s="9" t="s">
        <v>7976</v>
      </c>
      <c r="AD7201" s="9" t="s">
        <v>231</v>
      </c>
      <c r="AE7201" s="5">
        <f t="shared" si="246"/>
        <v>0</v>
      </c>
      <c r="AF7201" s="5" t="str">
        <f t="shared" si="247"/>
        <v>katB</v>
      </c>
      <c r="AG7201" s="153"/>
      <c r="AH7201" s="153"/>
      <c r="AI7201" t="s">
        <v>195</v>
      </c>
      <c r="AJ7201" t="s">
        <v>340</v>
      </c>
      <c r="AK7201" s="9" t="str">
        <f>VLOOKUP(Y7201,zdroj!D:AJ,33,0)</f>
        <v>katB</v>
      </c>
    </row>
    <row r="7202" spans="8:37" x14ac:dyDescent="0.25">
      <c r="H7202" s="8"/>
      <c r="I7202" s="8"/>
      <c r="N7202" s="23"/>
      <c r="O7202" s="24"/>
      <c r="P7202" s="19"/>
      <c r="Q7202" s="19"/>
      <c r="R7202" s="19"/>
      <c r="U7202" s="27"/>
      <c r="Y7202" s="9" t="s">
        <v>608</v>
      </c>
      <c r="Z7202" s="9" t="s">
        <v>462</v>
      </c>
      <c r="AA7202" s="9" t="s">
        <v>198</v>
      </c>
      <c r="AB7202" s="9">
        <v>27035476</v>
      </c>
      <c r="AC7202" s="9" t="s">
        <v>7977</v>
      </c>
      <c r="AD7202" s="9" t="s">
        <v>231</v>
      </c>
      <c r="AE7202" s="5">
        <f t="shared" si="246"/>
        <v>0</v>
      </c>
      <c r="AF7202" s="5" t="str">
        <f t="shared" si="247"/>
        <v>katB</v>
      </c>
      <c r="AG7202" s="153"/>
      <c r="AH7202" s="153"/>
      <c r="AI7202" t="s">
        <v>195</v>
      </c>
      <c r="AJ7202" t="s">
        <v>340</v>
      </c>
      <c r="AK7202" s="9" t="str">
        <f>VLOOKUP(Y7202,zdroj!D:AJ,33,0)</f>
        <v>katB</v>
      </c>
    </row>
    <row r="7203" spans="8:37" x14ac:dyDescent="0.25">
      <c r="H7203" s="8"/>
      <c r="I7203" s="8"/>
      <c r="N7203" s="23"/>
      <c r="O7203" s="24"/>
      <c r="P7203" s="19"/>
      <c r="Q7203" s="19"/>
      <c r="R7203" s="19"/>
      <c r="U7203" s="27"/>
      <c r="Y7203" s="9" t="s">
        <v>608</v>
      </c>
      <c r="Z7203" s="9" t="s">
        <v>462</v>
      </c>
      <c r="AA7203" s="9" t="s">
        <v>198</v>
      </c>
      <c r="AB7203" s="9">
        <v>40227081</v>
      </c>
      <c r="AC7203" s="9" t="s">
        <v>7978</v>
      </c>
      <c r="AD7203" s="9" t="s">
        <v>231</v>
      </c>
      <c r="AE7203" s="5">
        <f t="shared" si="246"/>
        <v>0</v>
      </c>
      <c r="AF7203" s="5" t="str">
        <f t="shared" si="247"/>
        <v>katB</v>
      </c>
      <c r="AG7203" s="153"/>
      <c r="AH7203" s="153"/>
      <c r="AI7203" t="s">
        <v>201</v>
      </c>
      <c r="AJ7203" t="s">
        <v>17878</v>
      </c>
      <c r="AK7203" s="9" t="str">
        <f>VLOOKUP(Y7203,zdroj!D:AJ,33,0)</f>
        <v>katB</v>
      </c>
    </row>
    <row r="7204" spans="8:37" x14ac:dyDescent="0.25">
      <c r="H7204" s="8"/>
      <c r="I7204" s="8"/>
      <c r="N7204" s="23"/>
      <c r="O7204" s="24"/>
      <c r="P7204" s="19"/>
      <c r="Q7204" s="19"/>
      <c r="R7204" s="19"/>
      <c r="U7204" s="27"/>
      <c r="Y7204" s="9" t="s">
        <v>608</v>
      </c>
      <c r="Z7204" s="9" t="s">
        <v>462</v>
      </c>
      <c r="AA7204" s="9" t="s">
        <v>198</v>
      </c>
      <c r="AB7204" s="9">
        <v>15428214</v>
      </c>
      <c r="AC7204" s="9" t="s">
        <v>7979</v>
      </c>
      <c r="AD7204" s="9" t="s">
        <v>231</v>
      </c>
      <c r="AE7204" s="5">
        <f t="shared" si="246"/>
        <v>0</v>
      </c>
      <c r="AF7204" s="5" t="str">
        <f t="shared" si="247"/>
        <v>katB</v>
      </c>
      <c r="AG7204" s="153"/>
      <c r="AH7204" s="153"/>
      <c r="AI7204" t="s">
        <v>195</v>
      </c>
      <c r="AJ7204" t="s">
        <v>340</v>
      </c>
      <c r="AK7204" s="9" t="str">
        <f>VLOOKUP(Y7204,zdroj!D:AJ,33,0)</f>
        <v>katB</v>
      </c>
    </row>
    <row r="7205" spans="8:37" x14ac:dyDescent="0.25">
      <c r="H7205" s="8"/>
      <c r="I7205" s="8"/>
      <c r="N7205" s="23"/>
      <c r="O7205" s="24"/>
      <c r="P7205" s="19"/>
      <c r="Q7205" s="19"/>
      <c r="R7205" s="19"/>
      <c r="U7205" s="27"/>
      <c r="Y7205" s="9" t="s">
        <v>608</v>
      </c>
      <c r="Z7205" s="9" t="s">
        <v>462</v>
      </c>
      <c r="AA7205" s="9" t="s">
        <v>198</v>
      </c>
      <c r="AB7205" s="9">
        <v>81241135</v>
      </c>
      <c r="AC7205" s="9" t="s">
        <v>7980</v>
      </c>
      <c r="AD7205" s="9" t="s">
        <v>231</v>
      </c>
      <c r="AE7205" s="5">
        <f t="shared" si="246"/>
        <v>0</v>
      </c>
      <c r="AF7205" s="5" t="str">
        <f t="shared" si="247"/>
        <v>katB</v>
      </c>
      <c r="AG7205" s="153"/>
      <c r="AH7205" s="153"/>
      <c r="AI7205" t="s">
        <v>236</v>
      </c>
      <c r="AJ7205" t="s">
        <v>17878</v>
      </c>
      <c r="AK7205" s="9" t="str">
        <f>VLOOKUP(Y7205,zdroj!D:AJ,33,0)</f>
        <v>katB</v>
      </c>
    </row>
    <row r="7206" spans="8:37" x14ac:dyDescent="0.25">
      <c r="H7206" s="8"/>
      <c r="I7206" s="8"/>
      <c r="N7206" s="23"/>
      <c r="O7206" s="24"/>
      <c r="P7206" s="19"/>
      <c r="Q7206" s="19"/>
      <c r="R7206" s="19"/>
      <c r="U7206" s="27"/>
      <c r="Y7206" s="9" t="s">
        <v>608</v>
      </c>
      <c r="Z7206" s="9" t="s">
        <v>462</v>
      </c>
      <c r="AA7206" s="9" t="s">
        <v>198</v>
      </c>
      <c r="AB7206" s="9">
        <v>75390337</v>
      </c>
      <c r="AC7206" s="9" t="s">
        <v>7981</v>
      </c>
      <c r="AD7206" s="9" t="s">
        <v>231</v>
      </c>
      <c r="AE7206" s="5">
        <f t="shared" si="246"/>
        <v>0</v>
      </c>
      <c r="AF7206" s="5" t="str">
        <f t="shared" si="247"/>
        <v>katB</v>
      </c>
      <c r="AG7206" s="153"/>
      <c r="AH7206" s="153"/>
      <c r="AI7206" t="s">
        <v>195</v>
      </c>
      <c r="AJ7206" t="s">
        <v>340</v>
      </c>
      <c r="AK7206" s="9" t="str">
        <f>VLOOKUP(Y7206,zdroj!D:AJ,33,0)</f>
        <v>katB</v>
      </c>
    </row>
    <row r="7207" spans="8:37" x14ac:dyDescent="0.25">
      <c r="H7207" s="8"/>
      <c r="I7207" s="8"/>
      <c r="N7207" s="23"/>
      <c r="O7207" s="24"/>
      <c r="P7207" s="19"/>
      <c r="Q7207" s="19"/>
      <c r="R7207" s="19"/>
      <c r="U7207" s="27"/>
      <c r="Y7207" s="9" t="s">
        <v>608</v>
      </c>
      <c r="Z7207" s="9" t="s">
        <v>462</v>
      </c>
      <c r="AA7207" s="9" t="s">
        <v>198</v>
      </c>
      <c r="AB7207" s="9">
        <v>75731771</v>
      </c>
      <c r="AC7207" s="9" t="s">
        <v>7982</v>
      </c>
      <c r="AD7207" s="9" t="s">
        <v>231</v>
      </c>
      <c r="AE7207" s="5">
        <f t="shared" si="246"/>
        <v>0</v>
      </c>
      <c r="AF7207" s="5" t="str">
        <f t="shared" si="247"/>
        <v>katB</v>
      </c>
      <c r="AG7207" s="153"/>
      <c r="AH7207" s="153"/>
      <c r="AI7207" t="s">
        <v>195</v>
      </c>
      <c r="AJ7207" t="s">
        <v>340</v>
      </c>
      <c r="AK7207" s="9" t="str">
        <f>VLOOKUP(Y7207,zdroj!D:AJ,33,0)</f>
        <v>katB</v>
      </c>
    </row>
    <row r="7208" spans="8:37" x14ac:dyDescent="0.25">
      <c r="H7208" s="8"/>
      <c r="I7208" s="8"/>
      <c r="N7208" s="23"/>
      <c r="O7208" s="24"/>
      <c r="P7208" s="19"/>
      <c r="Q7208" s="19"/>
      <c r="R7208" s="19"/>
      <c r="U7208" s="27"/>
      <c r="Y7208" s="9" t="s">
        <v>608</v>
      </c>
      <c r="Z7208" s="9" t="s">
        <v>462</v>
      </c>
      <c r="AA7208" s="9" t="s">
        <v>198</v>
      </c>
      <c r="AB7208" s="9">
        <v>80284957</v>
      </c>
      <c r="AC7208" s="9" t="s">
        <v>7983</v>
      </c>
      <c r="AD7208" s="9" t="s">
        <v>231</v>
      </c>
      <c r="AE7208" s="5">
        <f t="shared" si="246"/>
        <v>0</v>
      </c>
      <c r="AF7208" s="5" t="str">
        <f t="shared" si="247"/>
        <v>katB</v>
      </c>
      <c r="AG7208" s="153"/>
      <c r="AH7208" s="153"/>
      <c r="AI7208" t="s">
        <v>195</v>
      </c>
      <c r="AJ7208" t="s">
        <v>340</v>
      </c>
      <c r="AK7208" s="9" t="str">
        <f>VLOOKUP(Y7208,zdroj!D:AJ,33,0)</f>
        <v>katB</v>
      </c>
    </row>
    <row r="7209" spans="8:37" x14ac:dyDescent="0.25">
      <c r="H7209" s="8"/>
      <c r="I7209" s="8"/>
      <c r="N7209" s="23"/>
      <c r="O7209" s="24"/>
      <c r="P7209" s="19"/>
      <c r="Q7209" s="19"/>
      <c r="R7209" s="19"/>
      <c r="U7209" s="27"/>
      <c r="Y7209" s="9" t="s">
        <v>608</v>
      </c>
      <c r="Z7209" s="9" t="s">
        <v>462</v>
      </c>
      <c r="AA7209" s="9" t="s">
        <v>198</v>
      </c>
      <c r="AB7209" s="9">
        <v>30824729</v>
      </c>
      <c r="AC7209" s="9" t="s">
        <v>7984</v>
      </c>
      <c r="AD7209" s="9" t="s">
        <v>231</v>
      </c>
      <c r="AE7209" s="5">
        <f t="shared" si="246"/>
        <v>0</v>
      </c>
      <c r="AF7209" s="5" t="str">
        <f t="shared" si="247"/>
        <v>katB</v>
      </c>
      <c r="AG7209" s="153"/>
      <c r="AH7209" s="153"/>
      <c r="AI7209" t="s">
        <v>195</v>
      </c>
      <c r="AJ7209" t="s">
        <v>340</v>
      </c>
      <c r="AK7209" s="9" t="str">
        <f>VLOOKUP(Y7209,zdroj!D:AJ,33,0)</f>
        <v>katB</v>
      </c>
    </row>
    <row r="7210" spans="8:37" x14ac:dyDescent="0.25">
      <c r="H7210" s="8"/>
      <c r="I7210" s="8"/>
      <c r="N7210" s="23"/>
      <c r="O7210" s="24"/>
      <c r="P7210" s="19"/>
      <c r="Q7210" s="19"/>
      <c r="R7210" s="19"/>
      <c r="U7210" s="27"/>
      <c r="Y7210" s="9" t="s">
        <v>608</v>
      </c>
      <c r="Z7210" s="9" t="s">
        <v>462</v>
      </c>
      <c r="AA7210" s="9" t="s">
        <v>198</v>
      </c>
      <c r="AB7210" s="9">
        <v>27800610</v>
      </c>
      <c r="AC7210" s="9" t="s">
        <v>7985</v>
      </c>
      <c r="AD7210" s="9" t="s">
        <v>231</v>
      </c>
      <c r="AE7210" s="5">
        <f t="shared" si="246"/>
        <v>0</v>
      </c>
      <c r="AF7210" s="5" t="str">
        <f t="shared" si="247"/>
        <v>katB</v>
      </c>
      <c r="AG7210" s="153"/>
      <c r="AH7210" s="153"/>
      <c r="AI7210" t="s">
        <v>17880</v>
      </c>
      <c r="AJ7210" t="s">
        <v>17878</v>
      </c>
      <c r="AK7210" s="9" t="str">
        <f>VLOOKUP(Y7210,zdroj!D:AJ,33,0)</f>
        <v>katB</v>
      </c>
    </row>
    <row r="7211" spans="8:37" x14ac:dyDescent="0.25">
      <c r="H7211" s="8"/>
      <c r="I7211" s="8"/>
      <c r="N7211" s="23"/>
      <c r="O7211" s="24"/>
      <c r="P7211" s="19"/>
      <c r="Q7211" s="19"/>
      <c r="R7211" s="19"/>
      <c r="U7211" s="27"/>
      <c r="Y7211" s="9" t="s">
        <v>608</v>
      </c>
      <c r="Z7211" s="9" t="s">
        <v>462</v>
      </c>
      <c r="AA7211" s="9" t="s">
        <v>198</v>
      </c>
      <c r="AB7211" s="9">
        <v>40671330</v>
      </c>
      <c r="AC7211" s="9" t="s">
        <v>7986</v>
      </c>
      <c r="AD7211" s="9" t="s">
        <v>231</v>
      </c>
      <c r="AE7211" s="5">
        <f t="shared" si="246"/>
        <v>0</v>
      </c>
      <c r="AF7211" s="5" t="str">
        <f t="shared" si="247"/>
        <v>katB</v>
      </c>
      <c r="AG7211" s="153"/>
      <c r="AH7211" s="153"/>
      <c r="AI7211" t="s">
        <v>229</v>
      </c>
      <c r="AJ7211" t="s">
        <v>17878</v>
      </c>
      <c r="AK7211" s="9" t="str">
        <f>VLOOKUP(Y7211,zdroj!D:AJ,33,0)</f>
        <v>katB</v>
      </c>
    </row>
    <row r="7212" spans="8:37" x14ac:dyDescent="0.25">
      <c r="H7212" s="8"/>
      <c r="I7212" s="8"/>
      <c r="N7212" s="23"/>
      <c r="O7212" s="24"/>
      <c r="P7212" s="19"/>
      <c r="Q7212" s="19"/>
      <c r="R7212" s="19"/>
      <c r="U7212" s="27"/>
      <c r="Y7212" s="9" t="s">
        <v>608</v>
      </c>
      <c r="Z7212" s="9" t="s">
        <v>462</v>
      </c>
      <c r="AA7212" s="9" t="s">
        <v>198</v>
      </c>
      <c r="AB7212" s="9">
        <v>40671461</v>
      </c>
      <c r="AC7212" s="9" t="s">
        <v>7987</v>
      </c>
      <c r="AD7212" s="9" t="s">
        <v>231</v>
      </c>
      <c r="AE7212" s="5">
        <f t="shared" si="246"/>
        <v>0</v>
      </c>
      <c r="AF7212" s="5" t="str">
        <f t="shared" si="247"/>
        <v>katB</v>
      </c>
      <c r="AG7212" s="153"/>
      <c r="AH7212" s="153"/>
      <c r="AI7212" t="s">
        <v>229</v>
      </c>
      <c r="AJ7212" t="s">
        <v>17878</v>
      </c>
      <c r="AK7212" s="9" t="str">
        <f>VLOOKUP(Y7212,zdroj!D:AJ,33,0)</f>
        <v>katB</v>
      </c>
    </row>
    <row r="7213" spans="8:37" x14ac:dyDescent="0.25">
      <c r="H7213" s="8"/>
      <c r="I7213" s="8"/>
      <c r="N7213" s="23"/>
      <c r="O7213" s="24"/>
      <c r="P7213" s="19"/>
      <c r="Q7213" s="19"/>
      <c r="R7213" s="19"/>
      <c r="U7213" s="27"/>
      <c r="Y7213" s="9" t="s">
        <v>608</v>
      </c>
      <c r="Z7213" s="9" t="s">
        <v>462</v>
      </c>
      <c r="AA7213" s="9" t="s">
        <v>198</v>
      </c>
      <c r="AB7213" s="9">
        <v>79399754</v>
      </c>
      <c r="AC7213" s="9" t="s">
        <v>7988</v>
      </c>
      <c r="AD7213" s="9" t="s">
        <v>231</v>
      </c>
      <c r="AE7213" s="5">
        <f t="shared" si="246"/>
        <v>0</v>
      </c>
      <c r="AF7213" s="5" t="str">
        <f t="shared" si="247"/>
        <v>katB</v>
      </c>
      <c r="AG7213" s="153"/>
      <c r="AH7213" s="153"/>
      <c r="AI7213" t="s">
        <v>201</v>
      </c>
      <c r="AJ7213" t="s">
        <v>17878</v>
      </c>
      <c r="AK7213" s="9" t="str">
        <f>VLOOKUP(Y7213,zdroj!D:AJ,33,0)</f>
        <v>katB</v>
      </c>
    </row>
    <row r="7214" spans="8:37" x14ac:dyDescent="0.25">
      <c r="H7214" s="8"/>
      <c r="I7214" s="8"/>
      <c r="N7214" s="23"/>
      <c r="O7214" s="24"/>
      <c r="P7214" s="19"/>
      <c r="Q7214" s="19"/>
      <c r="R7214" s="19"/>
      <c r="U7214" s="27"/>
      <c r="Y7214" s="9" t="s">
        <v>608</v>
      </c>
      <c r="Z7214" s="9" t="s">
        <v>462</v>
      </c>
      <c r="AA7214" s="9" t="s">
        <v>198</v>
      </c>
      <c r="AB7214" s="9">
        <v>15423883</v>
      </c>
      <c r="AC7214" s="9" t="s">
        <v>7989</v>
      </c>
      <c r="AD7214" s="9" t="s">
        <v>800</v>
      </c>
      <c r="AE7214" s="5">
        <f t="shared" si="246"/>
        <v>0</v>
      </c>
      <c r="AF7214" s="5" t="str">
        <f t="shared" si="247"/>
        <v>Pokryto</v>
      </c>
      <c r="AG7214" s="153"/>
      <c r="AH7214" s="153"/>
      <c r="AI7214" t="s">
        <v>201</v>
      </c>
      <c r="AJ7214" t="s">
        <v>800</v>
      </c>
      <c r="AK7214" s="9" t="str">
        <f>VLOOKUP(Y7214,zdroj!D:AJ,33,0)</f>
        <v>katB</v>
      </c>
    </row>
    <row r="7215" spans="8:37" x14ac:dyDescent="0.25">
      <c r="H7215" s="8"/>
      <c r="I7215" s="8"/>
      <c r="N7215" s="23"/>
      <c r="O7215" s="24"/>
      <c r="P7215" s="19"/>
      <c r="Q7215" s="19"/>
      <c r="R7215" s="19"/>
      <c r="U7215" s="27"/>
      <c r="Y7215" s="9" t="s">
        <v>608</v>
      </c>
      <c r="Z7215" s="9" t="s">
        <v>462</v>
      </c>
      <c r="AA7215" s="9" t="s">
        <v>198</v>
      </c>
      <c r="AB7215" s="9">
        <v>15422925</v>
      </c>
      <c r="AC7215" s="9" t="s">
        <v>7990</v>
      </c>
      <c r="AD7215" s="9" t="s">
        <v>800</v>
      </c>
      <c r="AE7215" s="5">
        <f t="shared" si="246"/>
        <v>0</v>
      </c>
      <c r="AF7215" s="5" t="str">
        <f t="shared" si="247"/>
        <v>Pokryto</v>
      </c>
      <c r="AG7215" s="153"/>
      <c r="AH7215" s="153"/>
      <c r="AI7215" t="s">
        <v>201</v>
      </c>
      <c r="AJ7215" t="s">
        <v>800</v>
      </c>
      <c r="AK7215" s="9" t="str">
        <f>VLOOKUP(Y7215,zdroj!D:AJ,33,0)</f>
        <v>katB</v>
      </c>
    </row>
    <row r="7216" spans="8:37" x14ac:dyDescent="0.25">
      <c r="H7216" s="8"/>
      <c r="I7216" s="8"/>
      <c r="N7216" s="23"/>
      <c r="O7216" s="24"/>
      <c r="P7216" s="19"/>
      <c r="Q7216" s="19"/>
      <c r="R7216" s="19"/>
      <c r="U7216" s="27"/>
      <c r="Y7216" s="9" t="s">
        <v>608</v>
      </c>
      <c r="Z7216" s="9" t="s">
        <v>462</v>
      </c>
      <c r="AA7216" s="9" t="s">
        <v>198</v>
      </c>
      <c r="AB7216" s="9">
        <v>15423891</v>
      </c>
      <c r="AC7216" s="9" t="s">
        <v>7991</v>
      </c>
      <c r="AD7216" s="9" t="s">
        <v>231</v>
      </c>
      <c r="AE7216" s="5">
        <f t="shared" si="246"/>
        <v>0</v>
      </c>
      <c r="AF7216" s="5" t="str">
        <f t="shared" si="247"/>
        <v>katB</v>
      </c>
      <c r="AG7216" s="153"/>
      <c r="AH7216" s="153"/>
      <c r="AI7216" t="s">
        <v>201</v>
      </c>
      <c r="AJ7216" t="s">
        <v>17878</v>
      </c>
      <c r="AK7216" s="9" t="str">
        <f>VLOOKUP(Y7216,zdroj!D:AJ,33,0)</f>
        <v>katB</v>
      </c>
    </row>
    <row r="7217" spans="8:37" x14ac:dyDescent="0.25">
      <c r="H7217" s="8"/>
      <c r="I7217" s="8"/>
      <c r="N7217" s="23"/>
      <c r="O7217" s="24"/>
      <c r="P7217" s="19"/>
      <c r="Q7217" s="19"/>
      <c r="R7217" s="19"/>
      <c r="U7217" s="27"/>
      <c r="Y7217" s="9" t="s">
        <v>608</v>
      </c>
      <c r="Z7217" s="9" t="s">
        <v>462</v>
      </c>
      <c r="AA7217" s="9" t="s">
        <v>198</v>
      </c>
      <c r="AB7217" s="9">
        <v>15422933</v>
      </c>
      <c r="AC7217" s="9" t="s">
        <v>7992</v>
      </c>
      <c r="AD7217" s="9" t="s">
        <v>800</v>
      </c>
      <c r="AE7217" s="5">
        <f t="shared" si="246"/>
        <v>0</v>
      </c>
      <c r="AF7217" s="5" t="str">
        <f t="shared" si="247"/>
        <v>Pokryto</v>
      </c>
      <c r="AG7217" s="153"/>
      <c r="AH7217" s="153"/>
      <c r="AI7217" t="s">
        <v>201</v>
      </c>
      <c r="AJ7217" t="s">
        <v>800</v>
      </c>
      <c r="AK7217" s="9" t="str">
        <f>VLOOKUP(Y7217,zdroj!D:AJ,33,0)</f>
        <v>katB</v>
      </c>
    </row>
    <row r="7218" spans="8:37" x14ac:dyDescent="0.25">
      <c r="H7218" s="8"/>
      <c r="I7218" s="8"/>
      <c r="N7218" s="23"/>
      <c r="O7218" s="24"/>
      <c r="P7218" s="19"/>
      <c r="Q7218" s="19"/>
      <c r="R7218" s="19"/>
      <c r="U7218" s="27"/>
      <c r="Y7218" s="9" t="s">
        <v>608</v>
      </c>
      <c r="Z7218" s="9" t="s">
        <v>462</v>
      </c>
      <c r="AA7218" s="9" t="s">
        <v>198</v>
      </c>
      <c r="AB7218" s="9">
        <v>15422941</v>
      </c>
      <c r="AC7218" s="9" t="s">
        <v>7993</v>
      </c>
      <c r="AD7218" s="9" t="s">
        <v>800</v>
      </c>
      <c r="AE7218" s="5">
        <f t="shared" si="246"/>
        <v>0</v>
      </c>
      <c r="AF7218" s="5" t="str">
        <f t="shared" si="247"/>
        <v>Pokryto</v>
      </c>
      <c r="AG7218" s="153"/>
      <c r="AH7218" s="153"/>
      <c r="AI7218" t="s">
        <v>17880</v>
      </c>
      <c r="AJ7218" t="s">
        <v>800</v>
      </c>
      <c r="AK7218" s="9" t="str">
        <f>VLOOKUP(Y7218,zdroj!D:AJ,33,0)</f>
        <v>katB</v>
      </c>
    </row>
    <row r="7219" spans="8:37" x14ac:dyDescent="0.25">
      <c r="H7219" s="8"/>
      <c r="I7219" s="8"/>
      <c r="N7219" s="23"/>
      <c r="O7219" s="24"/>
      <c r="P7219" s="19"/>
      <c r="Q7219" s="19"/>
      <c r="R7219" s="19"/>
      <c r="U7219" s="27"/>
      <c r="Y7219" s="9" t="s">
        <v>608</v>
      </c>
      <c r="Z7219" s="9" t="s">
        <v>462</v>
      </c>
      <c r="AA7219" s="9" t="s">
        <v>198</v>
      </c>
      <c r="AB7219" s="9">
        <v>15424201</v>
      </c>
      <c r="AC7219" s="9" t="s">
        <v>7994</v>
      </c>
      <c r="AD7219" s="9" t="s">
        <v>231</v>
      </c>
      <c r="AE7219" s="5">
        <f t="shared" si="246"/>
        <v>0</v>
      </c>
      <c r="AF7219" s="5" t="str">
        <f t="shared" si="247"/>
        <v>katB</v>
      </c>
      <c r="AG7219" s="153"/>
      <c r="AH7219" s="153"/>
      <c r="AI7219" t="s">
        <v>201</v>
      </c>
      <c r="AJ7219" t="s">
        <v>17878</v>
      </c>
      <c r="AK7219" s="9" t="str">
        <f>VLOOKUP(Y7219,zdroj!D:AJ,33,0)</f>
        <v>katB</v>
      </c>
    </row>
    <row r="7220" spans="8:37" x14ac:dyDescent="0.25">
      <c r="H7220" s="8"/>
      <c r="I7220" s="8"/>
      <c r="N7220" s="23"/>
      <c r="O7220" s="24"/>
      <c r="P7220" s="19"/>
      <c r="Q7220" s="19"/>
      <c r="R7220" s="19"/>
      <c r="U7220" s="27"/>
      <c r="Y7220" s="9" t="s">
        <v>608</v>
      </c>
      <c r="Z7220" s="9" t="s">
        <v>462</v>
      </c>
      <c r="AA7220" s="9" t="s">
        <v>198</v>
      </c>
      <c r="AB7220" s="9">
        <v>15424227</v>
      </c>
      <c r="AC7220" s="9" t="s">
        <v>7995</v>
      </c>
      <c r="AD7220" s="9" t="s">
        <v>231</v>
      </c>
      <c r="AE7220" s="5">
        <f t="shared" si="246"/>
        <v>0</v>
      </c>
      <c r="AF7220" s="5" t="str">
        <f t="shared" si="247"/>
        <v>katB</v>
      </c>
      <c r="AG7220" s="153"/>
      <c r="AH7220" s="153"/>
      <c r="AI7220" t="s">
        <v>236</v>
      </c>
      <c r="AJ7220" t="s">
        <v>17878</v>
      </c>
      <c r="AK7220" s="9" t="str">
        <f>VLOOKUP(Y7220,zdroj!D:AJ,33,0)</f>
        <v>katB</v>
      </c>
    </row>
    <row r="7221" spans="8:37" x14ac:dyDescent="0.25">
      <c r="H7221" s="8"/>
      <c r="I7221" s="8"/>
      <c r="N7221" s="23"/>
      <c r="O7221" s="24"/>
      <c r="P7221" s="19"/>
      <c r="Q7221" s="19"/>
      <c r="R7221" s="19"/>
      <c r="U7221" s="27"/>
      <c r="Y7221" s="9" t="s">
        <v>608</v>
      </c>
      <c r="Z7221" s="9" t="s">
        <v>462</v>
      </c>
      <c r="AA7221" s="9" t="s">
        <v>198</v>
      </c>
      <c r="AB7221" s="9">
        <v>25639421</v>
      </c>
      <c r="AC7221" s="9" t="s">
        <v>7996</v>
      </c>
      <c r="AD7221" s="9" t="s">
        <v>231</v>
      </c>
      <c r="AE7221" s="5">
        <f t="shared" si="246"/>
        <v>0</v>
      </c>
      <c r="AF7221" s="5" t="str">
        <f t="shared" si="247"/>
        <v>katB</v>
      </c>
      <c r="AG7221" s="153"/>
      <c r="AH7221" s="153"/>
      <c r="AI7221" t="s">
        <v>201</v>
      </c>
      <c r="AJ7221" t="s">
        <v>17878</v>
      </c>
      <c r="AK7221" s="9" t="str">
        <f>VLOOKUP(Y7221,zdroj!D:AJ,33,0)</f>
        <v>katB</v>
      </c>
    </row>
    <row r="7222" spans="8:37" x14ac:dyDescent="0.25">
      <c r="H7222" s="8"/>
      <c r="I7222" s="8"/>
      <c r="N7222" s="23"/>
      <c r="O7222" s="24"/>
      <c r="P7222" s="19"/>
      <c r="Q7222" s="19"/>
      <c r="R7222" s="19"/>
      <c r="U7222" s="27"/>
      <c r="Y7222" s="9" t="s">
        <v>608</v>
      </c>
      <c r="Z7222" s="9" t="s">
        <v>462</v>
      </c>
      <c r="AA7222" s="9" t="s">
        <v>198</v>
      </c>
      <c r="AB7222" s="9">
        <v>15424341</v>
      </c>
      <c r="AC7222" s="9" t="s">
        <v>7997</v>
      </c>
      <c r="AD7222" s="9" t="s">
        <v>800</v>
      </c>
      <c r="AE7222" s="5">
        <f t="shared" si="246"/>
        <v>0</v>
      </c>
      <c r="AF7222" s="5" t="str">
        <f t="shared" si="247"/>
        <v>Pokryto</v>
      </c>
      <c r="AG7222" s="153"/>
      <c r="AH7222" s="153"/>
      <c r="AI7222" t="s">
        <v>201</v>
      </c>
      <c r="AJ7222" t="s">
        <v>800</v>
      </c>
      <c r="AK7222" s="9" t="str">
        <f>VLOOKUP(Y7222,zdroj!D:AJ,33,0)</f>
        <v>katB</v>
      </c>
    </row>
    <row r="7223" spans="8:37" x14ac:dyDescent="0.25">
      <c r="H7223" s="8"/>
      <c r="I7223" s="8"/>
      <c r="N7223" s="23"/>
      <c r="O7223" s="24"/>
      <c r="P7223" s="19"/>
      <c r="Q7223" s="19"/>
      <c r="R7223" s="19"/>
      <c r="U7223" s="27"/>
      <c r="Y7223" s="9" t="s">
        <v>608</v>
      </c>
      <c r="Z7223" s="9" t="s">
        <v>462</v>
      </c>
      <c r="AA7223" s="9" t="s">
        <v>198</v>
      </c>
      <c r="AB7223" s="9">
        <v>15424359</v>
      </c>
      <c r="AC7223" s="9" t="s">
        <v>7998</v>
      </c>
      <c r="AD7223" s="9" t="s">
        <v>231</v>
      </c>
      <c r="AE7223" s="5">
        <f t="shared" si="246"/>
        <v>0</v>
      </c>
      <c r="AF7223" s="5" t="str">
        <f t="shared" si="247"/>
        <v>katB</v>
      </c>
      <c r="AG7223" s="153"/>
      <c r="AH7223" s="153"/>
      <c r="AI7223" t="s">
        <v>201</v>
      </c>
      <c r="AJ7223" t="s">
        <v>17878</v>
      </c>
      <c r="AK7223" s="9" t="str">
        <f>VLOOKUP(Y7223,zdroj!D:AJ,33,0)</f>
        <v>katB</v>
      </c>
    </row>
    <row r="7224" spans="8:37" x14ac:dyDescent="0.25">
      <c r="H7224" s="8"/>
      <c r="I7224" s="8"/>
      <c r="N7224" s="23"/>
      <c r="O7224" s="24"/>
      <c r="P7224" s="19"/>
      <c r="Q7224" s="19"/>
      <c r="R7224" s="19"/>
      <c r="U7224" s="27"/>
      <c r="Y7224" s="9" t="s">
        <v>608</v>
      </c>
      <c r="Z7224" s="9" t="s">
        <v>462</v>
      </c>
      <c r="AA7224" s="9" t="s">
        <v>198</v>
      </c>
      <c r="AB7224" s="9">
        <v>15424367</v>
      </c>
      <c r="AC7224" s="9" t="s">
        <v>7999</v>
      </c>
      <c r="AD7224" s="9" t="s">
        <v>231</v>
      </c>
      <c r="AE7224" s="5">
        <f t="shared" si="246"/>
        <v>0</v>
      </c>
      <c r="AF7224" s="5" t="str">
        <f t="shared" si="247"/>
        <v>katB</v>
      </c>
      <c r="AG7224" s="153"/>
      <c r="AH7224" s="153"/>
      <c r="AI7224" t="s">
        <v>201</v>
      </c>
      <c r="AJ7224" t="s">
        <v>17878</v>
      </c>
      <c r="AK7224" s="9" t="str">
        <f>VLOOKUP(Y7224,zdroj!D:AJ,33,0)</f>
        <v>katB</v>
      </c>
    </row>
    <row r="7225" spans="8:37" x14ac:dyDescent="0.25">
      <c r="H7225" s="8"/>
      <c r="I7225" s="8"/>
      <c r="N7225" s="23"/>
      <c r="O7225" s="24"/>
      <c r="P7225" s="19"/>
      <c r="Q7225" s="19"/>
      <c r="R7225" s="19"/>
      <c r="U7225" s="27"/>
      <c r="Y7225" s="9" t="s">
        <v>608</v>
      </c>
      <c r="Z7225" s="9" t="s">
        <v>462</v>
      </c>
      <c r="AA7225" s="9" t="s">
        <v>198</v>
      </c>
      <c r="AB7225" s="9">
        <v>15424375</v>
      </c>
      <c r="AC7225" s="9" t="s">
        <v>8000</v>
      </c>
      <c r="AD7225" s="9" t="s">
        <v>231</v>
      </c>
      <c r="AE7225" s="5">
        <f t="shared" si="246"/>
        <v>0</v>
      </c>
      <c r="AF7225" s="5" t="str">
        <f t="shared" si="247"/>
        <v>katB</v>
      </c>
      <c r="AG7225" s="153"/>
      <c r="AH7225" s="153"/>
      <c r="AI7225" t="s">
        <v>201</v>
      </c>
      <c r="AJ7225" t="s">
        <v>17878</v>
      </c>
      <c r="AK7225" s="9" t="str">
        <f>VLOOKUP(Y7225,zdroj!D:AJ,33,0)</f>
        <v>katB</v>
      </c>
    </row>
    <row r="7226" spans="8:37" x14ac:dyDescent="0.25">
      <c r="H7226" s="8"/>
      <c r="I7226" s="8"/>
      <c r="N7226" s="23"/>
      <c r="O7226" s="24"/>
      <c r="P7226" s="19"/>
      <c r="Q7226" s="19"/>
      <c r="R7226" s="19"/>
      <c r="U7226" s="27"/>
      <c r="Y7226" s="9" t="s">
        <v>608</v>
      </c>
      <c r="Z7226" s="9" t="s">
        <v>462</v>
      </c>
      <c r="AA7226" s="9" t="s">
        <v>198</v>
      </c>
      <c r="AB7226" s="9">
        <v>15424383</v>
      </c>
      <c r="AC7226" s="9" t="s">
        <v>8001</v>
      </c>
      <c r="AD7226" s="9" t="s">
        <v>231</v>
      </c>
      <c r="AE7226" s="5">
        <f t="shared" si="246"/>
        <v>0</v>
      </c>
      <c r="AF7226" s="5" t="str">
        <f t="shared" si="247"/>
        <v>katB</v>
      </c>
      <c r="AG7226" s="153"/>
      <c r="AH7226" s="153"/>
      <c r="AI7226" t="s">
        <v>201</v>
      </c>
      <c r="AJ7226" t="s">
        <v>17878</v>
      </c>
      <c r="AK7226" s="9" t="str">
        <f>VLOOKUP(Y7226,zdroj!D:AJ,33,0)</f>
        <v>katB</v>
      </c>
    </row>
    <row r="7227" spans="8:37" x14ac:dyDescent="0.25">
      <c r="H7227" s="8"/>
      <c r="I7227" s="8"/>
      <c r="N7227" s="23"/>
      <c r="O7227" s="24"/>
      <c r="P7227" s="19"/>
      <c r="Q7227" s="19"/>
      <c r="R7227" s="19"/>
      <c r="U7227" s="27"/>
      <c r="Y7227" s="9" t="s">
        <v>608</v>
      </c>
      <c r="Z7227" s="9" t="s">
        <v>462</v>
      </c>
      <c r="AA7227" s="9" t="s">
        <v>198</v>
      </c>
      <c r="AB7227" s="9">
        <v>15424391</v>
      </c>
      <c r="AC7227" s="9" t="s">
        <v>8002</v>
      </c>
      <c r="AD7227" s="9" t="s">
        <v>231</v>
      </c>
      <c r="AE7227" s="5">
        <f t="shared" si="246"/>
        <v>0</v>
      </c>
      <c r="AF7227" s="5" t="str">
        <f t="shared" si="247"/>
        <v>katB</v>
      </c>
      <c r="AG7227" s="153"/>
      <c r="AH7227" s="153"/>
      <c r="AI7227" t="s">
        <v>201</v>
      </c>
      <c r="AJ7227" t="s">
        <v>17878</v>
      </c>
      <c r="AK7227" s="9" t="str">
        <f>VLOOKUP(Y7227,zdroj!D:AJ,33,0)</f>
        <v>katB</v>
      </c>
    </row>
    <row r="7228" spans="8:37" x14ac:dyDescent="0.25">
      <c r="H7228" s="8"/>
      <c r="I7228" s="8"/>
      <c r="N7228" s="23"/>
      <c r="O7228" s="24"/>
      <c r="P7228" s="19"/>
      <c r="Q7228" s="19"/>
      <c r="R7228" s="19"/>
      <c r="U7228" s="27"/>
      <c r="Y7228" s="9" t="s">
        <v>608</v>
      </c>
      <c r="Z7228" s="9" t="s">
        <v>462</v>
      </c>
      <c r="AA7228" s="9" t="s">
        <v>198</v>
      </c>
      <c r="AB7228" s="9">
        <v>15424405</v>
      </c>
      <c r="AC7228" s="9" t="s">
        <v>8003</v>
      </c>
      <c r="AD7228" s="9" t="s">
        <v>231</v>
      </c>
      <c r="AE7228" s="5">
        <f t="shared" si="246"/>
        <v>0</v>
      </c>
      <c r="AF7228" s="5" t="str">
        <f t="shared" si="247"/>
        <v>katB</v>
      </c>
      <c r="AG7228" s="153"/>
      <c r="AH7228" s="153"/>
      <c r="AI7228" t="s">
        <v>201</v>
      </c>
      <c r="AJ7228" t="s">
        <v>17878</v>
      </c>
      <c r="AK7228" s="9" t="str">
        <f>VLOOKUP(Y7228,zdroj!D:AJ,33,0)</f>
        <v>katB</v>
      </c>
    </row>
    <row r="7229" spans="8:37" x14ac:dyDescent="0.25">
      <c r="H7229" s="8"/>
      <c r="I7229" s="8"/>
      <c r="N7229" s="23"/>
      <c r="O7229" s="24"/>
      <c r="P7229" s="19"/>
      <c r="Q7229" s="19"/>
      <c r="R7229" s="19"/>
      <c r="U7229" s="27"/>
      <c r="Y7229" s="9" t="s">
        <v>608</v>
      </c>
      <c r="Z7229" s="9" t="s">
        <v>462</v>
      </c>
      <c r="AA7229" s="9" t="s">
        <v>198</v>
      </c>
      <c r="AB7229" s="9">
        <v>15424413</v>
      </c>
      <c r="AC7229" s="9" t="s">
        <v>8004</v>
      </c>
      <c r="AD7229" s="9" t="s">
        <v>231</v>
      </c>
      <c r="AE7229" s="5">
        <f t="shared" si="246"/>
        <v>0</v>
      </c>
      <c r="AF7229" s="5" t="str">
        <f t="shared" si="247"/>
        <v>katB</v>
      </c>
      <c r="AG7229" s="153"/>
      <c r="AH7229" s="153"/>
      <c r="AI7229" t="s">
        <v>201</v>
      </c>
      <c r="AJ7229" t="s">
        <v>17878</v>
      </c>
      <c r="AK7229" s="9" t="str">
        <f>VLOOKUP(Y7229,zdroj!D:AJ,33,0)</f>
        <v>katB</v>
      </c>
    </row>
    <row r="7230" spans="8:37" x14ac:dyDescent="0.25">
      <c r="H7230" s="8"/>
      <c r="I7230" s="8"/>
      <c r="N7230" s="23"/>
      <c r="O7230" s="24"/>
      <c r="P7230" s="19"/>
      <c r="Q7230" s="19"/>
      <c r="R7230" s="19"/>
      <c r="U7230" s="27"/>
      <c r="Y7230" s="9" t="s">
        <v>608</v>
      </c>
      <c r="Z7230" s="9" t="s">
        <v>462</v>
      </c>
      <c r="AA7230" s="9" t="s">
        <v>198</v>
      </c>
      <c r="AB7230" s="9">
        <v>15424421</v>
      </c>
      <c r="AC7230" s="9" t="s">
        <v>8005</v>
      </c>
      <c r="AD7230" s="9" t="s">
        <v>231</v>
      </c>
      <c r="AE7230" s="5">
        <f t="shared" si="246"/>
        <v>0</v>
      </c>
      <c r="AF7230" s="5" t="str">
        <f t="shared" si="247"/>
        <v>katB</v>
      </c>
      <c r="AG7230" s="153"/>
      <c r="AH7230" s="153"/>
      <c r="AI7230" t="s">
        <v>201</v>
      </c>
      <c r="AJ7230" t="s">
        <v>17878</v>
      </c>
      <c r="AK7230" s="9" t="str">
        <f>VLOOKUP(Y7230,zdroj!D:AJ,33,0)</f>
        <v>katB</v>
      </c>
    </row>
    <row r="7231" spans="8:37" x14ac:dyDescent="0.25">
      <c r="H7231" s="8"/>
      <c r="I7231" s="8"/>
      <c r="N7231" s="23"/>
      <c r="O7231" s="24"/>
      <c r="P7231" s="19"/>
      <c r="Q7231" s="19"/>
      <c r="R7231" s="19"/>
      <c r="U7231" s="27"/>
      <c r="Y7231" s="9" t="s">
        <v>608</v>
      </c>
      <c r="Z7231" s="9" t="s">
        <v>462</v>
      </c>
      <c r="AA7231" s="9" t="s">
        <v>198</v>
      </c>
      <c r="AB7231" s="9">
        <v>15424430</v>
      </c>
      <c r="AC7231" s="9" t="s">
        <v>8006</v>
      </c>
      <c r="AD7231" s="9" t="s">
        <v>231</v>
      </c>
      <c r="AE7231" s="5">
        <f t="shared" si="246"/>
        <v>0</v>
      </c>
      <c r="AF7231" s="5" t="str">
        <f t="shared" si="247"/>
        <v>katB</v>
      </c>
      <c r="AG7231" s="153"/>
      <c r="AH7231" s="153"/>
      <c r="AI7231" t="s">
        <v>201</v>
      </c>
      <c r="AJ7231" t="s">
        <v>17878</v>
      </c>
      <c r="AK7231" s="9" t="str">
        <f>VLOOKUP(Y7231,zdroj!D:AJ,33,0)</f>
        <v>katB</v>
      </c>
    </row>
    <row r="7232" spans="8:37" x14ac:dyDescent="0.25">
      <c r="H7232" s="8"/>
      <c r="I7232" s="8"/>
      <c r="N7232" s="23"/>
      <c r="O7232" s="24"/>
      <c r="P7232" s="19"/>
      <c r="Q7232" s="19"/>
      <c r="R7232" s="19"/>
      <c r="U7232" s="27"/>
      <c r="Y7232" s="9" t="s">
        <v>608</v>
      </c>
      <c r="Z7232" s="9" t="s">
        <v>462</v>
      </c>
      <c r="AA7232" s="9" t="s">
        <v>198</v>
      </c>
      <c r="AB7232" s="9">
        <v>15424448</v>
      </c>
      <c r="AC7232" s="9" t="s">
        <v>8007</v>
      </c>
      <c r="AD7232" s="9" t="s">
        <v>231</v>
      </c>
      <c r="AE7232" s="5">
        <f t="shared" si="246"/>
        <v>0</v>
      </c>
      <c r="AF7232" s="5" t="str">
        <f t="shared" si="247"/>
        <v>katB</v>
      </c>
      <c r="AG7232" s="153"/>
      <c r="AH7232" s="153"/>
      <c r="AI7232" t="s">
        <v>201</v>
      </c>
      <c r="AJ7232" t="s">
        <v>17878</v>
      </c>
      <c r="AK7232" s="9" t="str">
        <f>VLOOKUP(Y7232,zdroj!D:AJ,33,0)</f>
        <v>katB</v>
      </c>
    </row>
    <row r="7233" spans="8:37" x14ac:dyDescent="0.25">
      <c r="H7233" s="8"/>
      <c r="I7233" s="8"/>
      <c r="N7233" s="23"/>
      <c r="O7233" s="24"/>
      <c r="P7233" s="19"/>
      <c r="Q7233" s="19"/>
      <c r="R7233" s="19"/>
      <c r="U7233" s="27"/>
      <c r="Y7233" s="9" t="s">
        <v>608</v>
      </c>
      <c r="Z7233" s="9" t="s">
        <v>462</v>
      </c>
      <c r="AA7233" s="9" t="s">
        <v>198</v>
      </c>
      <c r="AB7233" s="9">
        <v>15424456</v>
      </c>
      <c r="AC7233" s="9" t="s">
        <v>8008</v>
      </c>
      <c r="AD7233" s="9" t="s">
        <v>231</v>
      </c>
      <c r="AE7233" s="5">
        <f t="shared" si="246"/>
        <v>0</v>
      </c>
      <c r="AF7233" s="5" t="str">
        <f t="shared" si="247"/>
        <v>katB</v>
      </c>
      <c r="AG7233" s="153"/>
      <c r="AH7233" s="153"/>
      <c r="AI7233" t="s">
        <v>201</v>
      </c>
      <c r="AJ7233" t="s">
        <v>17878</v>
      </c>
      <c r="AK7233" s="9" t="str">
        <f>VLOOKUP(Y7233,zdroj!D:AJ,33,0)</f>
        <v>katB</v>
      </c>
    </row>
    <row r="7234" spans="8:37" x14ac:dyDescent="0.25">
      <c r="H7234" s="8"/>
      <c r="I7234" s="8"/>
      <c r="N7234" s="23"/>
      <c r="O7234" s="24"/>
      <c r="P7234" s="19"/>
      <c r="Q7234" s="19"/>
      <c r="R7234" s="19"/>
      <c r="U7234" s="27"/>
      <c r="Y7234" s="9" t="s">
        <v>608</v>
      </c>
      <c r="Z7234" s="9" t="s">
        <v>462</v>
      </c>
      <c r="AA7234" s="9" t="s">
        <v>198</v>
      </c>
      <c r="AB7234" s="9">
        <v>15424464</v>
      </c>
      <c r="AC7234" s="9" t="s">
        <v>8009</v>
      </c>
      <c r="AD7234" s="9" t="s">
        <v>231</v>
      </c>
      <c r="AE7234" s="5">
        <f t="shared" si="246"/>
        <v>0</v>
      </c>
      <c r="AF7234" s="5" t="str">
        <f t="shared" si="247"/>
        <v>katB</v>
      </c>
      <c r="AG7234" s="153"/>
      <c r="AH7234" s="153"/>
      <c r="AI7234" t="s">
        <v>201</v>
      </c>
      <c r="AJ7234" t="s">
        <v>17878</v>
      </c>
      <c r="AK7234" s="9" t="str">
        <f>VLOOKUP(Y7234,zdroj!D:AJ,33,0)</f>
        <v>katB</v>
      </c>
    </row>
    <row r="7235" spans="8:37" x14ac:dyDescent="0.25">
      <c r="H7235" s="8"/>
      <c r="I7235" s="8"/>
      <c r="N7235" s="23"/>
      <c r="O7235" s="24"/>
      <c r="P7235" s="19"/>
      <c r="Q7235" s="19"/>
      <c r="R7235" s="19"/>
      <c r="U7235" s="27"/>
      <c r="Y7235" s="9" t="s">
        <v>608</v>
      </c>
      <c r="Z7235" s="9" t="s">
        <v>462</v>
      </c>
      <c r="AA7235" s="9" t="s">
        <v>198</v>
      </c>
      <c r="AB7235" s="9">
        <v>15424472</v>
      </c>
      <c r="AC7235" s="9" t="s">
        <v>8010</v>
      </c>
      <c r="AD7235" s="9" t="s">
        <v>231</v>
      </c>
      <c r="AE7235" s="5">
        <f t="shared" si="246"/>
        <v>0</v>
      </c>
      <c r="AF7235" s="5" t="str">
        <f t="shared" si="247"/>
        <v>katB</v>
      </c>
      <c r="AG7235" s="153"/>
      <c r="AH7235" s="153"/>
      <c r="AI7235" t="s">
        <v>201</v>
      </c>
      <c r="AJ7235" t="s">
        <v>17878</v>
      </c>
      <c r="AK7235" s="9" t="str">
        <f>VLOOKUP(Y7235,zdroj!D:AJ,33,0)</f>
        <v>katB</v>
      </c>
    </row>
    <row r="7236" spans="8:37" x14ac:dyDescent="0.25">
      <c r="H7236" s="8"/>
      <c r="I7236" s="8"/>
      <c r="N7236" s="23"/>
      <c r="O7236" s="24"/>
      <c r="P7236" s="19"/>
      <c r="Q7236" s="19"/>
      <c r="R7236" s="19"/>
      <c r="U7236" s="27"/>
      <c r="Y7236" s="9" t="s">
        <v>608</v>
      </c>
      <c r="Z7236" s="9" t="s">
        <v>462</v>
      </c>
      <c r="AA7236" s="9" t="s">
        <v>198</v>
      </c>
      <c r="AB7236" s="9">
        <v>15424481</v>
      </c>
      <c r="AC7236" s="9" t="s">
        <v>8011</v>
      </c>
      <c r="AD7236" s="9" t="s">
        <v>231</v>
      </c>
      <c r="AE7236" s="5">
        <f t="shared" si="246"/>
        <v>0</v>
      </c>
      <c r="AF7236" s="5" t="str">
        <f t="shared" si="247"/>
        <v>katB</v>
      </c>
      <c r="AG7236" s="153"/>
      <c r="AH7236" s="153"/>
      <c r="AI7236" t="s">
        <v>201</v>
      </c>
      <c r="AJ7236" t="s">
        <v>17878</v>
      </c>
      <c r="AK7236" s="9" t="str">
        <f>VLOOKUP(Y7236,zdroj!D:AJ,33,0)</f>
        <v>katB</v>
      </c>
    </row>
    <row r="7237" spans="8:37" x14ac:dyDescent="0.25">
      <c r="H7237" s="8"/>
      <c r="I7237" s="8"/>
      <c r="N7237" s="23"/>
      <c r="O7237" s="24"/>
      <c r="P7237" s="19"/>
      <c r="Q7237" s="19"/>
      <c r="R7237" s="19"/>
      <c r="U7237" s="27"/>
      <c r="Y7237" s="9" t="s">
        <v>608</v>
      </c>
      <c r="Z7237" s="9" t="s">
        <v>462</v>
      </c>
      <c r="AA7237" s="9" t="s">
        <v>198</v>
      </c>
      <c r="AB7237" s="9">
        <v>15424499</v>
      </c>
      <c r="AC7237" s="9" t="s">
        <v>8012</v>
      </c>
      <c r="AD7237" s="9" t="s">
        <v>231</v>
      </c>
      <c r="AE7237" s="5">
        <f t="shared" si="246"/>
        <v>0</v>
      </c>
      <c r="AF7237" s="5" t="str">
        <f t="shared" si="247"/>
        <v>katB</v>
      </c>
      <c r="AG7237" s="153"/>
      <c r="AH7237" s="153"/>
      <c r="AI7237" t="s">
        <v>201</v>
      </c>
      <c r="AJ7237" t="s">
        <v>17878</v>
      </c>
      <c r="AK7237" s="9" t="str">
        <f>VLOOKUP(Y7237,zdroj!D:AJ,33,0)</f>
        <v>katB</v>
      </c>
    </row>
    <row r="7238" spans="8:37" x14ac:dyDescent="0.25">
      <c r="H7238" s="8"/>
      <c r="I7238" s="8"/>
      <c r="N7238" s="23"/>
      <c r="O7238" s="24"/>
      <c r="P7238" s="19"/>
      <c r="Q7238" s="19"/>
      <c r="R7238" s="19"/>
      <c r="U7238" s="27"/>
      <c r="Y7238" s="9" t="s">
        <v>608</v>
      </c>
      <c r="Z7238" s="9" t="s">
        <v>462</v>
      </c>
      <c r="AA7238" s="9" t="s">
        <v>198</v>
      </c>
      <c r="AB7238" s="9">
        <v>15424502</v>
      </c>
      <c r="AC7238" s="9" t="s">
        <v>8013</v>
      </c>
      <c r="AD7238" s="9" t="s">
        <v>231</v>
      </c>
      <c r="AE7238" s="5">
        <f t="shared" si="246"/>
        <v>0</v>
      </c>
      <c r="AF7238" s="5" t="str">
        <f t="shared" si="247"/>
        <v>katB</v>
      </c>
      <c r="AG7238" s="153"/>
      <c r="AH7238" s="153"/>
      <c r="AI7238" t="s">
        <v>201</v>
      </c>
      <c r="AJ7238" t="s">
        <v>17878</v>
      </c>
      <c r="AK7238" s="9" t="str">
        <f>VLOOKUP(Y7238,zdroj!D:AJ,33,0)</f>
        <v>katB</v>
      </c>
    </row>
    <row r="7239" spans="8:37" x14ac:dyDescent="0.25">
      <c r="H7239" s="8"/>
      <c r="I7239" s="8"/>
      <c r="N7239" s="23"/>
      <c r="O7239" s="24"/>
      <c r="P7239" s="19"/>
      <c r="Q7239" s="19"/>
      <c r="R7239" s="19"/>
      <c r="U7239" s="27"/>
      <c r="Y7239" s="9" t="s">
        <v>608</v>
      </c>
      <c r="Z7239" s="9" t="s">
        <v>462</v>
      </c>
      <c r="AA7239" s="9" t="s">
        <v>198</v>
      </c>
      <c r="AB7239" s="9">
        <v>27103803</v>
      </c>
      <c r="AC7239" s="9" t="s">
        <v>8014</v>
      </c>
      <c r="AD7239" s="9" t="s">
        <v>800</v>
      </c>
      <c r="AE7239" s="5">
        <f t="shared" si="246"/>
        <v>0</v>
      </c>
      <c r="AF7239" s="5" t="str">
        <f t="shared" si="247"/>
        <v>Pokryto</v>
      </c>
      <c r="AG7239" s="153"/>
      <c r="AH7239" s="153"/>
      <c r="AI7239" t="s">
        <v>201</v>
      </c>
      <c r="AJ7239" t="s">
        <v>800</v>
      </c>
      <c r="AK7239" s="9" t="str">
        <f>VLOOKUP(Y7239,zdroj!D:AJ,33,0)</f>
        <v>katB</v>
      </c>
    </row>
    <row r="7240" spans="8:37" x14ac:dyDescent="0.25">
      <c r="H7240" s="8"/>
      <c r="I7240" s="8"/>
      <c r="N7240" s="23"/>
      <c r="O7240" s="24"/>
      <c r="P7240" s="19"/>
      <c r="Q7240" s="19"/>
      <c r="R7240" s="19"/>
      <c r="U7240" s="27"/>
      <c r="Y7240" s="9" t="s">
        <v>608</v>
      </c>
      <c r="Z7240" s="9" t="s">
        <v>462</v>
      </c>
      <c r="AA7240" s="9" t="s">
        <v>198</v>
      </c>
      <c r="AB7240" s="9">
        <v>28191790</v>
      </c>
      <c r="AC7240" s="9" t="s">
        <v>8015</v>
      </c>
      <c r="AD7240" s="9" t="s">
        <v>231</v>
      </c>
      <c r="AE7240" s="5">
        <f t="shared" si="246"/>
        <v>0</v>
      </c>
      <c r="AF7240" s="5" t="str">
        <f t="shared" si="247"/>
        <v>katB</v>
      </c>
      <c r="AG7240" s="153"/>
      <c r="AH7240" s="153"/>
      <c r="AI7240" t="s">
        <v>229</v>
      </c>
      <c r="AJ7240" t="s">
        <v>17878</v>
      </c>
      <c r="AK7240" s="9" t="str">
        <f>VLOOKUP(Y7240,zdroj!D:AJ,33,0)</f>
        <v>katB</v>
      </c>
    </row>
    <row r="7241" spans="8:37" x14ac:dyDescent="0.25">
      <c r="H7241" s="8"/>
      <c r="I7241" s="8"/>
      <c r="N7241" s="23"/>
      <c r="O7241" s="24"/>
      <c r="P7241" s="19"/>
      <c r="Q7241" s="19"/>
      <c r="R7241" s="19"/>
      <c r="U7241" s="27"/>
      <c r="Y7241" s="9" t="s">
        <v>608</v>
      </c>
      <c r="Z7241" s="9" t="s">
        <v>462</v>
      </c>
      <c r="AA7241" s="9" t="s">
        <v>198</v>
      </c>
      <c r="AB7241" s="9">
        <v>27437051</v>
      </c>
      <c r="AC7241" s="9" t="s">
        <v>8016</v>
      </c>
      <c r="AD7241" s="9" t="s">
        <v>231</v>
      </c>
      <c r="AE7241" s="5">
        <f t="shared" si="246"/>
        <v>0</v>
      </c>
      <c r="AF7241" s="5" t="str">
        <f t="shared" si="247"/>
        <v>katB</v>
      </c>
      <c r="AG7241" s="153"/>
      <c r="AH7241" s="153"/>
      <c r="AI7241" t="s">
        <v>201</v>
      </c>
      <c r="AJ7241" t="s">
        <v>17878</v>
      </c>
      <c r="AK7241" s="9" t="str">
        <f>VLOOKUP(Y7241,zdroj!D:AJ,33,0)</f>
        <v>katB</v>
      </c>
    </row>
    <row r="7242" spans="8:37" x14ac:dyDescent="0.25">
      <c r="H7242" s="8"/>
      <c r="I7242" s="8"/>
      <c r="N7242" s="23"/>
      <c r="O7242" s="24"/>
      <c r="P7242" s="19"/>
      <c r="Q7242" s="19"/>
      <c r="R7242" s="19"/>
      <c r="U7242" s="27"/>
      <c r="Y7242" s="9" t="s">
        <v>608</v>
      </c>
      <c r="Z7242" s="9" t="s">
        <v>462</v>
      </c>
      <c r="AA7242" s="9" t="s">
        <v>198</v>
      </c>
      <c r="AB7242" s="9">
        <v>30824702</v>
      </c>
      <c r="AC7242" s="9" t="s">
        <v>8017</v>
      </c>
      <c r="AD7242" s="9" t="s">
        <v>231</v>
      </c>
      <c r="AE7242" s="5">
        <f t="shared" ref="AE7242:AE7305" si="248">VLOOKUP(Y7242,K:T,10,0)</f>
        <v>0</v>
      </c>
      <c r="AF7242" s="5" t="str">
        <f t="shared" ref="AF7242:AF7305" si="249">IF(AE7242="A",IF(AD7242="katA","katB",AD7242),AD7242)</f>
        <v>katB</v>
      </c>
      <c r="AG7242" s="153"/>
      <c r="AH7242" s="153"/>
      <c r="AI7242" t="s">
        <v>17880</v>
      </c>
      <c r="AJ7242" t="s">
        <v>17878</v>
      </c>
      <c r="AK7242" s="9" t="str">
        <f>VLOOKUP(Y7242,zdroj!D:AJ,33,0)</f>
        <v>katB</v>
      </c>
    </row>
    <row r="7243" spans="8:37" x14ac:dyDescent="0.25">
      <c r="H7243" s="8"/>
      <c r="I7243" s="8"/>
      <c r="N7243" s="23"/>
      <c r="O7243" s="24"/>
      <c r="P7243" s="19"/>
      <c r="Q7243" s="19"/>
      <c r="R7243" s="19"/>
      <c r="U7243" s="27"/>
      <c r="Y7243" s="9" t="s">
        <v>608</v>
      </c>
      <c r="Z7243" s="9" t="s">
        <v>462</v>
      </c>
      <c r="AA7243" s="9" t="s">
        <v>198</v>
      </c>
      <c r="AB7243" s="9">
        <v>15424511</v>
      </c>
      <c r="AC7243" s="9" t="s">
        <v>8018</v>
      </c>
      <c r="AD7243" s="9" t="s">
        <v>231</v>
      </c>
      <c r="AE7243" s="5">
        <f t="shared" si="248"/>
        <v>0</v>
      </c>
      <c r="AF7243" s="5" t="str">
        <f t="shared" si="249"/>
        <v>katB</v>
      </c>
      <c r="AG7243" s="153"/>
      <c r="AH7243" s="153"/>
      <c r="AI7243" t="s">
        <v>201</v>
      </c>
      <c r="AJ7243" t="s">
        <v>17878</v>
      </c>
      <c r="AK7243" s="9" t="str">
        <f>VLOOKUP(Y7243,zdroj!D:AJ,33,0)</f>
        <v>katB</v>
      </c>
    </row>
    <row r="7244" spans="8:37" x14ac:dyDescent="0.25">
      <c r="H7244" s="8"/>
      <c r="I7244" s="8"/>
      <c r="N7244" s="23"/>
      <c r="O7244" s="24"/>
      <c r="P7244" s="19"/>
      <c r="Q7244" s="19"/>
      <c r="R7244" s="19"/>
      <c r="U7244" s="27"/>
      <c r="Y7244" s="9" t="s">
        <v>608</v>
      </c>
      <c r="Z7244" s="9" t="s">
        <v>462</v>
      </c>
      <c r="AA7244" s="9" t="s">
        <v>198</v>
      </c>
      <c r="AB7244" s="9">
        <v>15424529</v>
      </c>
      <c r="AC7244" s="9" t="s">
        <v>8019</v>
      </c>
      <c r="AD7244" s="9" t="s">
        <v>231</v>
      </c>
      <c r="AE7244" s="5">
        <f t="shared" si="248"/>
        <v>0</v>
      </c>
      <c r="AF7244" s="5" t="str">
        <f t="shared" si="249"/>
        <v>katB</v>
      </c>
      <c r="AG7244" s="153"/>
      <c r="AH7244" s="153"/>
      <c r="AI7244" t="s">
        <v>229</v>
      </c>
      <c r="AJ7244" t="s">
        <v>17878</v>
      </c>
      <c r="AK7244" s="9" t="str">
        <f>VLOOKUP(Y7244,zdroj!D:AJ,33,0)</f>
        <v>katB</v>
      </c>
    </row>
    <row r="7245" spans="8:37" x14ac:dyDescent="0.25">
      <c r="H7245" s="8"/>
      <c r="I7245" s="8"/>
      <c r="N7245" s="23"/>
      <c r="O7245" s="24"/>
      <c r="P7245" s="19"/>
      <c r="Q7245" s="19"/>
      <c r="R7245" s="19"/>
      <c r="U7245" s="27"/>
      <c r="Y7245" s="9" t="s">
        <v>608</v>
      </c>
      <c r="Z7245" s="9" t="s">
        <v>462</v>
      </c>
      <c r="AA7245" s="9" t="s">
        <v>198</v>
      </c>
      <c r="AB7245" s="9">
        <v>15424537</v>
      </c>
      <c r="AC7245" s="9" t="s">
        <v>8020</v>
      </c>
      <c r="AD7245" s="9" t="s">
        <v>231</v>
      </c>
      <c r="AE7245" s="5">
        <f t="shared" si="248"/>
        <v>0</v>
      </c>
      <c r="AF7245" s="5" t="str">
        <f t="shared" si="249"/>
        <v>katB</v>
      </c>
      <c r="AG7245" s="153"/>
      <c r="AH7245" s="153"/>
      <c r="AI7245" t="s">
        <v>201</v>
      </c>
      <c r="AJ7245" t="s">
        <v>17878</v>
      </c>
      <c r="AK7245" s="9" t="str">
        <f>VLOOKUP(Y7245,zdroj!D:AJ,33,0)</f>
        <v>katB</v>
      </c>
    </row>
    <row r="7246" spans="8:37" x14ac:dyDescent="0.25">
      <c r="H7246" s="8"/>
      <c r="I7246" s="8"/>
      <c r="N7246" s="23"/>
      <c r="O7246" s="24"/>
      <c r="P7246" s="19"/>
      <c r="Q7246" s="19"/>
      <c r="R7246" s="19"/>
      <c r="U7246" s="27"/>
      <c r="Y7246" s="9" t="s">
        <v>608</v>
      </c>
      <c r="Z7246" s="9" t="s">
        <v>462</v>
      </c>
      <c r="AA7246" s="9" t="s">
        <v>198</v>
      </c>
      <c r="AB7246" s="9">
        <v>15424545</v>
      </c>
      <c r="AC7246" s="9" t="s">
        <v>8021</v>
      </c>
      <c r="AD7246" s="9" t="s">
        <v>231</v>
      </c>
      <c r="AE7246" s="5">
        <f t="shared" si="248"/>
        <v>0</v>
      </c>
      <c r="AF7246" s="5" t="str">
        <f t="shared" si="249"/>
        <v>katB</v>
      </c>
      <c r="AG7246" s="153"/>
      <c r="AH7246" s="153"/>
      <c r="AI7246" t="s">
        <v>201</v>
      </c>
      <c r="AJ7246" t="s">
        <v>17878</v>
      </c>
      <c r="AK7246" s="9" t="str">
        <f>VLOOKUP(Y7246,zdroj!D:AJ,33,0)</f>
        <v>katB</v>
      </c>
    </row>
    <row r="7247" spans="8:37" x14ac:dyDescent="0.25">
      <c r="H7247" s="8"/>
      <c r="I7247" s="8"/>
      <c r="N7247" s="23"/>
      <c r="O7247" s="24"/>
      <c r="P7247" s="19"/>
      <c r="Q7247" s="19"/>
      <c r="R7247" s="19"/>
      <c r="U7247" s="27"/>
      <c r="Y7247" s="9" t="s">
        <v>608</v>
      </c>
      <c r="Z7247" s="9" t="s">
        <v>462</v>
      </c>
      <c r="AA7247" s="9" t="s">
        <v>198</v>
      </c>
      <c r="AB7247" s="9">
        <v>15424553</v>
      </c>
      <c r="AC7247" s="9" t="s">
        <v>8022</v>
      </c>
      <c r="AD7247" s="9" t="s">
        <v>231</v>
      </c>
      <c r="AE7247" s="5">
        <f t="shared" si="248"/>
        <v>0</v>
      </c>
      <c r="AF7247" s="5" t="str">
        <f t="shared" si="249"/>
        <v>katB</v>
      </c>
      <c r="AG7247" s="153"/>
      <c r="AH7247" s="153"/>
      <c r="AI7247" t="s">
        <v>201</v>
      </c>
      <c r="AJ7247" t="s">
        <v>17878</v>
      </c>
      <c r="AK7247" s="9" t="str">
        <f>VLOOKUP(Y7247,zdroj!D:AJ,33,0)</f>
        <v>katB</v>
      </c>
    </row>
    <row r="7248" spans="8:37" x14ac:dyDescent="0.25">
      <c r="H7248" s="8"/>
      <c r="I7248" s="8"/>
      <c r="N7248" s="23"/>
      <c r="O7248" s="24"/>
      <c r="P7248" s="19"/>
      <c r="Q7248" s="19"/>
      <c r="R7248" s="19"/>
      <c r="U7248" s="27"/>
      <c r="Y7248" s="9" t="s">
        <v>608</v>
      </c>
      <c r="Z7248" s="9" t="s">
        <v>462</v>
      </c>
      <c r="AA7248" s="9" t="s">
        <v>198</v>
      </c>
      <c r="AB7248" s="9">
        <v>15424570</v>
      </c>
      <c r="AC7248" s="9" t="s">
        <v>8023</v>
      </c>
      <c r="AD7248" s="9" t="s">
        <v>800</v>
      </c>
      <c r="AE7248" s="5">
        <f t="shared" si="248"/>
        <v>0</v>
      </c>
      <c r="AF7248" s="5" t="str">
        <f t="shared" si="249"/>
        <v>Pokryto</v>
      </c>
      <c r="AG7248" s="153"/>
      <c r="AH7248" s="153"/>
      <c r="AI7248" t="s">
        <v>201</v>
      </c>
      <c r="AJ7248" t="s">
        <v>800</v>
      </c>
      <c r="AK7248" s="9" t="str">
        <f>VLOOKUP(Y7248,zdroj!D:AJ,33,0)</f>
        <v>katB</v>
      </c>
    </row>
    <row r="7249" spans="8:37" x14ac:dyDescent="0.25">
      <c r="H7249" s="8"/>
      <c r="I7249" s="8"/>
      <c r="N7249" s="23"/>
      <c r="O7249" s="24"/>
      <c r="P7249" s="19"/>
      <c r="Q7249" s="19"/>
      <c r="R7249" s="19"/>
      <c r="U7249" s="27"/>
      <c r="Y7249" s="9" t="s">
        <v>608</v>
      </c>
      <c r="Z7249" s="9" t="s">
        <v>462</v>
      </c>
      <c r="AA7249" s="9" t="s">
        <v>198</v>
      </c>
      <c r="AB7249" s="9">
        <v>15424588</v>
      </c>
      <c r="AC7249" s="9" t="s">
        <v>8024</v>
      </c>
      <c r="AD7249" s="9" t="s">
        <v>231</v>
      </c>
      <c r="AE7249" s="5">
        <f t="shared" si="248"/>
        <v>0</v>
      </c>
      <c r="AF7249" s="5" t="str">
        <f t="shared" si="249"/>
        <v>katB</v>
      </c>
      <c r="AG7249" s="153"/>
      <c r="AH7249" s="153"/>
      <c r="AI7249" t="s">
        <v>201</v>
      </c>
      <c r="AJ7249" t="s">
        <v>17878</v>
      </c>
      <c r="AK7249" s="9" t="str">
        <f>VLOOKUP(Y7249,zdroj!D:AJ,33,0)</f>
        <v>katB</v>
      </c>
    </row>
    <row r="7250" spans="8:37" x14ac:dyDescent="0.25">
      <c r="H7250" s="8"/>
      <c r="I7250" s="8"/>
      <c r="N7250" s="23"/>
      <c r="O7250" s="24"/>
      <c r="P7250" s="19"/>
      <c r="Q7250" s="19"/>
      <c r="R7250" s="19"/>
      <c r="U7250" s="27"/>
      <c r="Y7250" s="9" t="s">
        <v>608</v>
      </c>
      <c r="Z7250" s="9" t="s">
        <v>462</v>
      </c>
      <c r="AA7250" s="9" t="s">
        <v>198</v>
      </c>
      <c r="AB7250" s="9">
        <v>15424596</v>
      </c>
      <c r="AC7250" s="9" t="s">
        <v>8025</v>
      </c>
      <c r="AD7250" s="9" t="s">
        <v>800</v>
      </c>
      <c r="AE7250" s="5">
        <f t="shared" si="248"/>
        <v>0</v>
      </c>
      <c r="AF7250" s="5" t="str">
        <f t="shared" si="249"/>
        <v>Pokryto</v>
      </c>
      <c r="AG7250" s="153"/>
      <c r="AH7250" s="153"/>
      <c r="AI7250" t="s">
        <v>201</v>
      </c>
      <c r="AJ7250" t="s">
        <v>800</v>
      </c>
      <c r="AK7250" s="9" t="str">
        <f>VLOOKUP(Y7250,zdroj!D:AJ,33,0)</f>
        <v>katB</v>
      </c>
    </row>
    <row r="7251" spans="8:37" x14ac:dyDescent="0.25">
      <c r="H7251" s="8"/>
      <c r="I7251" s="8"/>
      <c r="N7251" s="23"/>
      <c r="O7251" s="24"/>
      <c r="P7251" s="19"/>
      <c r="Q7251" s="19"/>
      <c r="R7251" s="19"/>
      <c r="U7251" s="27"/>
      <c r="Y7251" s="9" t="s">
        <v>608</v>
      </c>
      <c r="Z7251" s="9" t="s">
        <v>462</v>
      </c>
      <c r="AA7251" s="9" t="s">
        <v>198</v>
      </c>
      <c r="AB7251" s="9">
        <v>28169921</v>
      </c>
      <c r="AC7251" s="9" t="s">
        <v>8026</v>
      </c>
      <c r="AD7251" s="9" t="s">
        <v>231</v>
      </c>
      <c r="AE7251" s="5">
        <f t="shared" si="248"/>
        <v>0</v>
      </c>
      <c r="AF7251" s="5" t="str">
        <f t="shared" si="249"/>
        <v>katB</v>
      </c>
      <c r="AG7251" s="153"/>
      <c r="AH7251" s="153"/>
      <c r="AI7251" t="s">
        <v>17880</v>
      </c>
      <c r="AJ7251" t="s">
        <v>17878</v>
      </c>
      <c r="AK7251" s="9" t="str">
        <f>VLOOKUP(Y7251,zdroj!D:AJ,33,0)</f>
        <v>katB</v>
      </c>
    </row>
    <row r="7252" spans="8:37" x14ac:dyDescent="0.25">
      <c r="H7252" s="8"/>
      <c r="I7252" s="8"/>
      <c r="N7252" s="23"/>
      <c r="O7252" s="24"/>
      <c r="P7252" s="19"/>
      <c r="Q7252" s="19"/>
      <c r="R7252" s="19"/>
      <c r="U7252" s="27"/>
      <c r="Y7252" s="9" t="s">
        <v>608</v>
      </c>
      <c r="Z7252" s="9" t="s">
        <v>462</v>
      </c>
      <c r="AA7252" s="9" t="s">
        <v>198</v>
      </c>
      <c r="AB7252" s="9">
        <v>15424600</v>
      </c>
      <c r="AC7252" s="9" t="s">
        <v>8027</v>
      </c>
      <c r="AD7252" s="9" t="s">
        <v>800</v>
      </c>
      <c r="AE7252" s="5">
        <f t="shared" si="248"/>
        <v>0</v>
      </c>
      <c r="AF7252" s="5" t="str">
        <f t="shared" si="249"/>
        <v>Pokryto</v>
      </c>
      <c r="AG7252" s="153"/>
      <c r="AH7252" s="153"/>
      <c r="AI7252" t="s">
        <v>201</v>
      </c>
      <c r="AJ7252" t="s">
        <v>800</v>
      </c>
      <c r="AK7252" s="9" t="str">
        <f>VLOOKUP(Y7252,zdroj!D:AJ,33,0)</f>
        <v>katB</v>
      </c>
    </row>
    <row r="7253" spans="8:37" x14ac:dyDescent="0.25">
      <c r="H7253" s="8"/>
      <c r="I7253" s="8"/>
      <c r="N7253" s="23"/>
      <c r="O7253" s="24"/>
      <c r="P7253" s="19"/>
      <c r="Q7253" s="19"/>
      <c r="R7253" s="19"/>
      <c r="U7253" s="27"/>
      <c r="Y7253" s="9" t="s">
        <v>608</v>
      </c>
      <c r="Z7253" s="9" t="s">
        <v>462</v>
      </c>
      <c r="AA7253" s="9" t="s">
        <v>198</v>
      </c>
      <c r="AB7253" s="9">
        <v>15424618</v>
      </c>
      <c r="AC7253" s="9" t="s">
        <v>8028</v>
      </c>
      <c r="AD7253" s="9" t="s">
        <v>800</v>
      </c>
      <c r="AE7253" s="5">
        <f t="shared" si="248"/>
        <v>0</v>
      </c>
      <c r="AF7253" s="5" t="str">
        <f t="shared" si="249"/>
        <v>Pokryto</v>
      </c>
      <c r="AG7253" s="153"/>
      <c r="AH7253" s="153"/>
      <c r="AI7253" t="s">
        <v>201</v>
      </c>
      <c r="AJ7253" t="s">
        <v>800</v>
      </c>
      <c r="AK7253" s="9" t="str">
        <f>VLOOKUP(Y7253,zdroj!D:AJ,33,0)</f>
        <v>katB</v>
      </c>
    </row>
    <row r="7254" spans="8:37" x14ac:dyDescent="0.25">
      <c r="H7254" s="8"/>
      <c r="I7254" s="8"/>
      <c r="N7254" s="23"/>
      <c r="O7254" s="24"/>
      <c r="P7254" s="19"/>
      <c r="Q7254" s="19"/>
      <c r="R7254" s="19"/>
      <c r="U7254" s="27"/>
      <c r="Y7254" s="9" t="s">
        <v>608</v>
      </c>
      <c r="Z7254" s="9" t="s">
        <v>462</v>
      </c>
      <c r="AA7254" s="9" t="s">
        <v>198</v>
      </c>
      <c r="AB7254" s="9">
        <v>27393607</v>
      </c>
      <c r="AC7254" s="9" t="s">
        <v>8029</v>
      </c>
      <c r="AD7254" s="9" t="s">
        <v>231</v>
      </c>
      <c r="AE7254" s="5">
        <f t="shared" si="248"/>
        <v>0</v>
      </c>
      <c r="AF7254" s="5" t="str">
        <f t="shared" si="249"/>
        <v>katB</v>
      </c>
      <c r="AG7254" s="153"/>
      <c r="AH7254" s="153"/>
      <c r="AI7254" t="s">
        <v>229</v>
      </c>
      <c r="AJ7254" t="s">
        <v>17878</v>
      </c>
      <c r="AK7254" s="9" t="str">
        <f>VLOOKUP(Y7254,zdroj!D:AJ,33,0)</f>
        <v>katB</v>
      </c>
    </row>
    <row r="7255" spans="8:37" x14ac:dyDescent="0.25">
      <c r="H7255" s="8"/>
      <c r="I7255" s="8"/>
      <c r="N7255" s="23"/>
      <c r="O7255" s="24"/>
      <c r="P7255" s="19"/>
      <c r="Q7255" s="19"/>
      <c r="R7255" s="19"/>
      <c r="U7255" s="27"/>
      <c r="Y7255" s="9" t="s">
        <v>608</v>
      </c>
      <c r="Z7255" s="9" t="s">
        <v>462</v>
      </c>
      <c r="AA7255" s="9" t="s">
        <v>198</v>
      </c>
      <c r="AB7255" s="9">
        <v>15424626</v>
      </c>
      <c r="AC7255" s="9" t="s">
        <v>8030</v>
      </c>
      <c r="AD7255" s="9" t="s">
        <v>800</v>
      </c>
      <c r="AE7255" s="5">
        <f t="shared" si="248"/>
        <v>0</v>
      </c>
      <c r="AF7255" s="5" t="str">
        <f t="shared" si="249"/>
        <v>Pokryto</v>
      </c>
      <c r="AG7255" s="153"/>
      <c r="AH7255" s="153"/>
      <c r="AI7255" t="s">
        <v>201</v>
      </c>
      <c r="AJ7255" t="s">
        <v>800</v>
      </c>
      <c r="AK7255" s="9" t="str">
        <f>VLOOKUP(Y7255,zdroj!D:AJ,33,0)</f>
        <v>katB</v>
      </c>
    </row>
    <row r="7256" spans="8:37" x14ac:dyDescent="0.25">
      <c r="H7256" s="8"/>
      <c r="I7256" s="8"/>
      <c r="N7256" s="23"/>
      <c r="O7256" s="24"/>
      <c r="P7256" s="19"/>
      <c r="Q7256" s="19"/>
      <c r="R7256" s="19"/>
      <c r="U7256" s="27"/>
      <c r="Y7256" s="9" t="s">
        <v>608</v>
      </c>
      <c r="Z7256" s="9" t="s">
        <v>462</v>
      </c>
      <c r="AA7256" s="9" t="s">
        <v>198</v>
      </c>
      <c r="AB7256" s="9">
        <v>15424634</v>
      </c>
      <c r="AC7256" s="9" t="s">
        <v>8031</v>
      </c>
      <c r="AD7256" s="9" t="s">
        <v>800</v>
      </c>
      <c r="AE7256" s="5">
        <f t="shared" si="248"/>
        <v>0</v>
      </c>
      <c r="AF7256" s="5" t="str">
        <f t="shared" si="249"/>
        <v>Pokryto</v>
      </c>
      <c r="AG7256" s="153"/>
      <c r="AH7256" s="153"/>
      <c r="AI7256" t="s">
        <v>201</v>
      </c>
      <c r="AJ7256" t="s">
        <v>800</v>
      </c>
      <c r="AK7256" s="9" t="str">
        <f>VLOOKUP(Y7256,zdroj!D:AJ,33,0)</f>
        <v>katB</v>
      </c>
    </row>
    <row r="7257" spans="8:37" x14ac:dyDescent="0.25">
      <c r="H7257" s="8"/>
      <c r="I7257" s="8"/>
      <c r="N7257" s="23"/>
      <c r="O7257" s="24"/>
      <c r="P7257" s="19"/>
      <c r="Q7257" s="19"/>
      <c r="R7257" s="19"/>
      <c r="U7257" s="27"/>
      <c r="Y7257" s="9" t="s">
        <v>608</v>
      </c>
      <c r="Z7257" s="9" t="s">
        <v>462</v>
      </c>
      <c r="AA7257" s="9" t="s">
        <v>198</v>
      </c>
      <c r="AB7257" s="9">
        <v>15424642</v>
      </c>
      <c r="AC7257" s="9" t="s">
        <v>8032</v>
      </c>
      <c r="AD7257" s="9" t="s">
        <v>800</v>
      </c>
      <c r="AE7257" s="5">
        <f t="shared" si="248"/>
        <v>0</v>
      </c>
      <c r="AF7257" s="5" t="str">
        <f t="shared" si="249"/>
        <v>Pokryto</v>
      </c>
      <c r="AG7257" s="153"/>
      <c r="AH7257" s="153"/>
      <c r="AI7257" t="s">
        <v>201</v>
      </c>
      <c r="AJ7257" t="s">
        <v>800</v>
      </c>
      <c r="AK7257" s="9" t="str">
        <f>VLOOKUP(Y7257,zdroj!D:AJ,33,0)</f>
        <v>katB</v>
      </c>
    </row>
    <row r="7258" spans="8:37" x14ac:dyDescent="0.25">
      <c r="H7258" s="8"/>
      <c r="I7258" s="8"/>
      <c r="N7258" s="23"/>
      <c r="O7258" s="24"/>
      <c r="P7258" s="19"/>
      <c r="Q7258" s="19"/>
      <c r="R7258" s="19"/>
      <c r="U7258" s="27"/>
      <c r="Y7258" s="9" t="s">
        <v>608</v>
      </c>
      <c r="Z7258" s="9" t="s">
        <v>462</v>
      </c>
      <c r="AA7258" s="9" t="s">
        <v>198</v>
      </c>
      <c r="AB7258" s="9">
        <v>15424669</v>
      </c>
      <c r="AC7258" s="9" t="s">
        <v>8033</v>
      </c>
      <c r="AD7258" s="9" t="s">
        <v>800</v>
      </c>
      <c r="AE7258" s="5">
        <f t="shared" si="248"/>
        <v>0</v>
      </c>
      <c r="AF7258" s="5" t="str">
        <f t="shared" si="249"/>
        <v>Pokryto</v>
      </c>
      <c r="AG7258" s="153"/>
      <c r="AH7258" s="153"/>
      <c r="AI7258" t="s">
        <v>229</v>
      </c>
      <c r="AJ7258" t="s">
        <v>800</v>
      </c>
      <c r="AK7258" s="9" t="str">
        <f>VLOOKUP(Y7258,zdroj!D:AJ,33,0)</f>
        <v>katB</v>
      </c>
    </row>
    <row r="7259" spans="8:37" x14ac:dyDescent="0.25">
      <c r="H7259" s="8"/>
      <c r="I7259" s="8"/>
      <c r="N7259" s="23"/>
      <c r="O7259" s="24"/>
      <c r="P7259" s="19"/>
      <c r="Q7259" s="19"/>
      <c r="R7259" s="19"/>
      <c r="U7259" s="27"/>
      <c r="Y7259" s="9" t="s">
        <v>608</v>
      </c>
      <c r="Z7259" s="9" t="s">
        <v>462</v>
      </c>
      <c r="AA7259" s="9" t="s">
        <v>198</v>
      </c>
      <c r="AB7259" s="9">
        <v>15424685</v>
      </c>
      <c r="AC7259" s="9" t="s">
        <v>8034</v>
      </c>
      <c r="AD7259" s="9" t="s">
        <v>231</v>
      </c>
      <c r="AE7259" s="5">
        <f t="shared" si="248"/>
        <v>0</v>
      </c>
      <c r="AF7259" s="5" t="str">
        <f t="shared" si="249"/>
        <v>katB</v>
      </c>
      <c r="AG7259" s="153"/>
      <c r="AH7259" s="153"/>
      <c r="AI7259" t="s">
        <v>201</v>
      </c>
      <c r="AJ7259" t="s">
        <v>17878</v>
      </c>
      <c r="AK7259" s="9" t="str">
        <f>VLOOKUP(Y7259,zdroj!D:AJ,33,0)</f>
        <v>katB</v>
      </c>
    </row>
    <row r="7260" spans="8:37" x14ac:dyDescent="0.25">
      <c r="H7260" s="8"/>
      <c r="I7260" s="8"/>
      <c r="N7260" s="23"/>
      <c r="O7260" s="24"/>
      <c r="P7260" s="19"/>
      <c r="Q7260" s="19"/>
      <c r="R7260" s="19"/>
      <c r="U7260" s="27"/>
      <c r="Y7260" s="9" t="s">
        <v>608</v>
      </c>
      <c r="Z7260" s="9" t="s">
        <v>462</v>
      </c>
      <c r="AA7260" s="9" t="s">
        <v>198</v>
      </c>
      <c r="AB7260" s="9">
        <v>15424693</v>
      </c>
      <c r="AC7260" s="9" t="s">
        <v>8035</v>
      </c>
      <c r="AD7260" s="9" t="s">
        <v>800</v>
      </c>
      <c r="AE7260" s="5">
        <f t="shared" si="248"/>
        <v>0</v>
      </c>
      <c r="AF7260" s="5" t="str">
        <f t="shared" si="249"/>
        <v>Pokryto</v>
      </c>
      <c r="AG7260" s="153"/>
      <c r="AH7260" s="153"/>
      <c r="AI7260" t="s">
        <v>17880</v>
      </c>
      <c r="AJ7260" t="s">
        <v>800</v>
      </c>
      <c r="AK7260" s="9" t="str">
        <f>VLOOKUP(Y7260,zdroj!D:AJ,33,0)</f>
        <v>katB</v>
      </c>
    </row>
    <row r="7261" spans="8:37" x14ac:dyDescent="0.25">
      <c r="H7261" s="8"/>
      <c r="I7261" s="8"/>
      <c r="N7261" s="23"/>
      <c r="O7261" s="24"/>
      <c r="P7261" s="19"/>
      <c r="Q7261" s="19"/>
      <c r="R7261" s="19"/>
      <c r="U7261" s="27"/>
      <c r="Y7261" s="9" t="s">
        <v>608</v>
      </c>
      <c r="Z7261" s="9" t="s">
        <v>462</v>
      </c>
      <c r="AA7261" s="9" t="s">
        <v>198</v>
      </c>
      <c r="AB7261" s="9">
        <v>15424707</v>
      </c>
      <c r="AC7261" s="9" t="s">
        <v>8036</v>
      </c>
      <c r="AD7261" s="9" t="s">
        <v>231</v>
      </c>
      <c r="AE7261" s="5">
        <f t="shared" si="248"/>
        <v>0</v>
      </c>
      <c r="AF7261" s="5" t="str">
        <f t="shared" si="249"/>
        <v>katB</v>
      </c>
      <c r="AG7261" s="153"/>
      <c r="AH7261" s="153"/>
      <c r="AI7261" t="s">
        <v>201</v>
      </c>
      <c r="AJ7261" t="s">
        <v>17878</v>
      </c>
      <c r="AK7261" s="9" t="str">
        <f>VLOOKUP(Y7261,zdroj!D:AJ,33,0)</f>
        <v>katB</v>
      </c>
    </row>
    <row r="7262" spans="8:37" x14ac:dyDescent="0.25">
      <c r="H7262" s="8"/>
      <c r="I7262" s="8"/>
      <c r="N7262" s="23"/>
      <c r="O7262" s="24"/>
      <c r="P7262" s="19"/>
      <c r="Q7262" s="19"/>
      <c r="R7262" s="19"/>
      <c r="U7262" s="27"/>
      <c r="Y7262" s="9" t="s">
        <v>608</v>
      </c>
      <c r="Z7262" s="9" t="s">
        <v>462</v>
      </c>
      <c r="AA7262" s="9" t="s">
        <v>198</v>
      </c>
      <c r="AB7262" s="9">
        <v>15424715</v>
      </c>
      <c r="AC7262" s="9" t="s">
        <v>8037</v>
      </c>
      <c r="AD7262" s="9" t="s">
        <v>800</v>
      </c>
      <c r="AE7262" s="5">
        <f t="shared" si="248"/>
        <v>0</v>
      </c>
      <c r="AF7262" s="5" t="str">
        <f t="shared" si="249"/>
        <v>Pokryto</v>
      </c>
      <c r="AG7262" s="153"/>
      <c r="AH7262" s="153"/>
      <c r="AI7262" t="s">
        <v>201</v>
      </c>
      <c r="AJ7262" t="s">
        <v>800</v>
      </c>
      <c r="AK7262" s="9" t="str">
        <f>VLOOKUP(Y7262,zdroj!D:AJ,33,0)</f>
        <v>katB</v>
      </c>
    </row>
    <row r="7263" spans="8:37" x14ac:dyDescent="0.25">
      <c r="H7263" s="8"/>
      <c r="I7263" s="8"/>
      <c r="N7263" s="23"/>
      <c r="O7263" s="24"/>
      <c r="P7263" s="19"/>
      <c r="Q7263" s="19"/>
      <c r="R7263" s="19"/>
      <c r="U7263" s="27"/>
      <c r="Y7263" s="9" t="s">
        <v>608</v>
      </c>
      <c r="Z7263" s="9" t="s">
        <v>462</v>
      </c>
      <c r="AA7263" s="9" t="s">
        <v>198</v>
      </c>
      <c r="AB7263" s="9">
        <v>15424723</v>
      </c>
      <c r="AC7263" s="9" t="s">
        <v>8038</v>
      </c>
      <c r="AD7263" s="9" t="s">
        <v>800</v>
      </c>
      <c r="AE7263" s="5">
        <f t="shared" si="248"/>
        <v>0</v>
      </c>
      <c r="AF7263" s="5" t="str">
        <f t="shared" si="249"/>
        <v>Pokryto</v>
      </c>
      <c r="AG7263" s="153"/>
      <c r="AH7263" s="153"/>
      <c r="AI7263" t="s">
        <v>17880</v>
      </c>
      <c r="AJ7263" t="s">
        <v>800</v>
      </c>
      <c r="AK7263" s="9" t="str">
        <f>VLOOKUP(Y7263,zdroj!D:AJ,33,0)</f>
        <v>katB</v>
      </c>
    </row>
    <row r="7264" spans="8:37" x14ac:dyDescent="0.25">
      <c r="H7264" s="8"/>
      <c r="I7264" s="8"/>
      <c r="N7264" s="23"/>
      <c r="O7264" s="24"/>
      <c r="P7264" s="19"/>
      <c r="Q7264" s="19"/>
      <c r="R7264" s="19"/>
      <c r="U7264" s="27"/>
      <c r="Y7264" s="9" t="s">
        <v>608</v>
      </c>
      <c r="Z7264" s="9" t="s">
        <v>462</v>
      </c>
      <c r="AA7264" s="9" t="s">
        <v>198</v>
      </c>
      <c r="AB7264" s="9">
        <v>15424731</v>
      </c>
      <c r="AC7264" s="9" t="s">
        <v>8039</v>
      </c>
      <c r="AD7264" s="9" t="s">
        <v>800</v>
      </c>
      <c r="AE7264" s="5">
        <f t="shared" si="248"/>
        <v>0</v>
      </c>
      <c r="AF7264" s="5" t="str">
        <f t="shared" si="249"/>
        <v>Pokryto</v>
      </c>
      <c r="AG7264" s="153"/>
      <c r="AH7264" s="153"/>
      <c r="AI7264" t="s">
        <v>201</v>
      </c>
      <c r="AJ7264" t="s">
        <v>800</v>
      </c>
      <c r="AK7264" s="9" t="str">
        <f>VLOOKUP(Y7264,zdroj!D:AJ,33,0)</f>
        <v>katB</v>
      </c>
    </row>
    <row r="7265" spans="8:37" x14ac:dyDescent="0.25">
      <c r="H7265" s="8"/>
      <c r="I7265" s="8"/>
      <c r="N7265" s="23"/>
      <c r="O7265" s="24"/>
      <c r="P7265" s="19"/>
      <c r="Q7265" s="19"/>
      <c r="R7265" s="19"/>
      <c r="U7265" s="27"/>
      <c r="Y7265" s="9" t="s">
        <v>608</v>
      </c>
      <c r="Z7265" s="9" t="s">
        <v>462</v>
      </c>
      <c r="AA7265" s="9" t="s">
        <v>198</v>
      </c>
      <c r="AB7265" s="9">
        <v>15424821</v>
      </c>
      <c r="AC7265" s="9" t="s">
        <v>8040</v>
      </c>
      <c r="AD7265" s="9" t="s">
        <v>231</v>
      </c>
      <c r="AE7265" s="5">
        <f t="shared" si="248"/>
        <v>0</v>
      </c>
      <c r="AF7265" s="5" t="str">
        <f t="shared" si="249"/>
        <v>katB</v>
      </c>
      <c r="AG7265" s="153"/>
      <c r="AH7265" s="153"/>
      <c r="AI7265" t="s">
        <v>201</v>
      </c>
      <c r="AJ7265" t="s">
        <v>17878</v>
      </c>
      <c r="AK7265" s="9" t="str">
        <f>VLOOKUP(Y7265,zdroj!D:AJ,33,0)</f>
        <v>katB</v>
      </c>
    </row>
    <row r="7266" spans="8:37" x14ac:dyDescent="0.25">
      <c r="H7266" s="8"/>
      <c r="I7266" s="8"/>
      <c r="N7266" s="23"/>
      <c r="O7266" s="24"/>
      <c r="P7266" s="19"/>
      <c r="Q7266" s="19"/>
      <c r="R7266" s="19"/>
      <c r="U7266" s="27"/>
      <c r="Y7266" s="9" t="s">
        <v>608</v>
      </c>
      <c r="Z7266" s="9" t="s">
        <v>462</v>
      </c>
      <c r="AA7266" s="9" t="s">
        <v>198</v>
      </c>
      <c r="AB7266" s="9">
        <v>15424839</v>
      </c>
      <c r="AC7266" s="9" t="s">
        <v>8041</v>
      </c>
      <c r="AD7266" s="9" t="s">
        <v>231</v>
      </c>
      <c r="AE7266" s="5">
        <f t="shared" si="248"/>
        <v>0</v>
      </c>
      <c r="AF7266" s="5" t="str">
        <f t="shared" si="249"/>
        <v>katB</v>
      </c>
      <c r="AG7266" s="153"/>
      <c r="AH7266" s="153"/>
      <c r="AI7266" t="s">
        <v>201</v>
      </c>
      <c r="AJ7266" t="s">
        <v>17878</v>
      </c>
      <c r="AK7266" s="9" t="str">
        <f>VLOOKUP(Y7266,zdroj!D:AJ,33,0)</f>
        <v>katB</v>
      </c>
    </row>
    <row r="7267" spans="8:37" x14ac:dyDescent="0.25">
      <c r="H7267" s="8"/>
      <c r="I7267" s="8"/>
      <c r="N7267" s="23"/>
      <c r="O7267" s="24"/>
      <c r="P7267" s="19"/>
      <c r="Q7267" s="19"/>
      <c r="R7267" s="19"/>
      <c r="U7267" s="27"/>
      <c r="Y7267" s="9" t="s">
        <v>608</v>
      </c>
      <c r="Z7267" s="9" t="s">
        <v>462</v>
      </c>
      <c r="AA7267" s="9" t="s">
        <v>198</v>
      </c>
      <c r="AB7267" s="9">
        <v>15424847</v>
      </c>
      <c r="AC7267" s="9" t="s">
        <v>8042</v>
      </c>
      <c r="AD7267" s="9" t="s">
        <v>231</v>
      </c>
      <c r="AE7267" s="5">
        <f t="shared" si="248"/>
        <v>0</v>
      </c>
      <c r="AF7267" s="5" t="str">
        <f t="shared" si="249"/>
        <v>katB</v>
      </c>
      <c r="AG7267" s="153"/>
      <c r="AH7267" s="153"/>
      <c r="AI7267" t="s">
        <v>201</v>
      </c>
      <c r="AJ7267" t="s">
        <v>17878</v>
      </c>
      <c r="AK7267" s="9" t="str">
        <f>VLOOKUP(Y7267,zdroj!D:AJ,33,0)</f>
        <v>katB</v>
      </c>
    </row>
    <row r="7268" spans="8:37" x14ac:dyDescent="0.25">
      <c r="H7268" s="8"/>
      <c r="I7268" s="8"/>
      <c r="N7268" s="23"/>
      <c r="O7268" s="24"/>
      <c r="P7268" s="19"/>
      <c r="Q7268" s="19"/>
      <c r="R7268" s="19"/>
      <c r="U7268" s="27"/>
      <c r="Y7268" s="9" t="s">
        <v>608</v>
      </c>
      <c r="Z7268" s="9" t="s">
        <v>462</v>
      </c>
      <c r="AA7268" s="9" t="s">
        <v>198</v>
      </c>
      <c r="AB7268" s="9">
        <v>15424855</v>
      </c>
      <c r="AC7268" s="9" t="s">
        <v>8043</v>
      </c>
      <c r="AD7268" s="9" t="s">
        <v>231</v>
      </c>
      <c r="AE7268" s="5">
        <f t="shared" si="248"/>
        <v>0</v>
      </c>
      <c r="AF7268" s="5" t="str">
        <f t="shared" si="249"/>
        <v>katB</v>
      </c>
      <c r="AG7268" s="153"/>
      <c r="AH7268" s="153"/>
      <c r="AI7268" t="s">
        <v>201</v>
      </c>
      <c r="AJ7268" t="s">
        <v>17878</v>
      </c>
      <c r="AK7268" s="9" t="str">
        <f>VLOOKUP(Y7268,zdroj!D:AJ,33,0)</f>
        <v>katB</v>
      </c>
    </row>
    <row r="7269" spans="8:37" x14ac:dyDescent="0.25">
      <c r="H7269" s="8"/>
      <c r="I7269" s="8"/>
      <c r="N7269" s="23"/>
      <c r="O7269" s="24"/>
      <c r="P7269" s="19"/>
      <c r="Q7269" s="19"/>
      <c r="R7269" s="19"/>
      <c r="U7269" s="27"/>
      <c r="Y7269" s="9" t="s">
        <v>608</v>
      </c>
      <c r="Z7269" s="9" t="s">
        <v>462</v>
      </c>
      <c r="AA7269" s="9" t="s">
        <v>198</v>
      </c>
      <c r="AB7269" s="9">
        <v>15424880</v>
      </c>
      <c r="AC7269" s="9" t="s">
        <v>8044</v>
      </c>
      <c r="AD7269" s="9" t="s">
        <v>800</v>
      </c>
      <c r="AE7269" s="5">
        <f t="shared" si="248"/>
        <v>0</v>
      </c>
      <c r="AF7269" s="5" t="str">
        <f t="shared" si="249"/>
        <v>Pokryto</v>
      </c>
      <c r="AG7269" s="153"/>
      <c r="AH7269" s="153"/>
      <c r="AI7269" t="s">
        <v>17879</v>
      </c>
      <c r="AJ7269" t="s">
        <v>800</v>
      </c>
      <c r="AK7269" s="9" t="str">
        <f>VLOOKUP(Y7269,zdroj!D:AJ,33,0)</f>
        <v>katB</v>
      </c>
    </row>
    <row r="7270" spans="8:37" x14ac:dyDescent="0.25">
      <c r="H7270" s="8"/>
      <c r="I7270" s="8"/>
      <c r="N7270" s="23"/>
      <c r="O7270" s="24"/>
      <c r="P7270" s="19"/>
      <c r="Q7270" s="19"/>
      <c r="R7270" s="19"/>
      <c r="U7270" s="27"/>
      <c r="Y7270" s="9" t="s">
        <v>608</v>
      </c>
      <c r="Z7270" s="9" t="s">
        <v>462</v>
      </c>
      <c r="AA7270" s="9" t="s">
        <v>198</v>
      </c>
      <c r="AB7270" s="9">
        <v>15424901</v>
      </c>
      <c r="AC7270" s="9" t="s">
        <v>8045</v>
      </c>
      <c r="AD7270" s="9" t="s">
        <v>231</v>
      </c>
      <c r="AE7270" s="5">
        <f t="shared" si="248"/>
        <v>0</v>
      </c>
      <c r="AF7270" s="5" t="str">
        <f t="shared" si="249"/>
        <v>katB</v>
      </c>
      <c r="AG7270" s="153"/>
      <c r="AH7270" s="153"/>
      <c r="AI7270" t="s">
        <v>17879</v>
      </c>
      <c r="AJ7270" t="s">
        <v>17878</v>
      </c>
      <c r="AK7270" s="9" t="str">
        <f>VLOOKUP(Y7270,zdroj!D:AJ,33,0)</f>
        <v>katB</v>
      </c>
    </row>
    <row r="7271" spans="8:37" x14ac:dyDescent="0.25">
      <c r="H7271" s="8"/>
      <c r="I7271" s="8"/>
      <c r="N7271" s="23"/>
      <c r="O7271" s="24"/>
      <c r="P7271" s="19"/>
      <c r="Q7271" s="19"/>
      <c r="R7271" s="19"/>
      <c r="U7271" s="27"/>
      <c r="Y7271" s="9" t="s">
        <v>608</v>
      </c>
      <c r="Z7271" s="9" t="s">
        <v>462</v>
      </c>
      <c r="AA7271" s="9" t="s">
        <v>198</v>
      </c>
      <c r="AB7271" s="9">
        <v>15424928</v>
      </c>
      <c r="AC7271" s="9" t="s">
        <v>8046</v>
      </c>
      <c r="AD7271" s="9" t="s">
        <v>800</v>
      </c>
      <c r="AE7271" s="5">
        <f t="shared" si="248"/>
        <v>0</v>
      </c>
      <c r="AF7271" s="5" t="str">
        <f t="shared" si="249"/>
        <v>Pokryto</v>
      </c>
      <c r="AG7271" s="153"/>
      <c r="AH7271" s="153"/>
      <c r="AI7271" t="s">
        <v>17879</v>
      </c>
      <c r="AJ7271" t="s">
        <v>800</v>
      </c>
      <c r="AK7271" s="9" t="str">
        <f>VLOOKUP(Y7271,zdroj!D:AJ,33,0)</f>
        <v>katB</v>
      </c>
    </row>
    <row r="7272" spans="8:37" x14ac:dyDescent="0.25">
      <c r="H7272" s="8"/>
      <c r="I7272" s="8"/>
      <c r="N7272" s="23"/>
      <c r="O7272" s="24"/>
      <c r="P7272" s="19"/>
      <c r="Q7272" s="19"/>
      <c r="R7272" s="19"/>
      <c r="U7272" s="27"/>
      <c r="Y7272" s="9" t="s">
        <v>608</v>
      </c>
      <c r="Z7272" s="9" t="s">
        <v>462</v>
      </c>
      <c r="AA7272" s="9" t="s">
        <v>198</v>
      </c>
      <c r="AB7272" s="9">
        <v>15424995</v>
      </c>
      <c r="AC7272" s="9" t="s">
        <v>8047</v>
      </c>
      <c r="AD7272" s="9" t="s">
        <v>231</v>
      </c>
      <c r="AE7272" s="5">
        <f t="shared" si="248"/>
        <v>0</v>
      </c>
      <c r="AF7272" s="5" t="str">
        <f t="shared" si="249"/>
        <v>katB</v>
      </c>
      <c r="AG7272" s="153"/>
      <c r="AH7272" s="153"/>
      <c r="AI7272" t="s">
        <v>201</v>
      </c>
      <c r="AJ7272" t="s">
        <v>17878</v>
      </c>
      <c r="AK7272" s="9" t="str">
        <f>VLOOKUP(Y7272,zdroj!D:AJ,33,0)</f>
        <v>katB</v>
      </c>
    </row>
    <row r="7273" spans="8:37" x14ac:dyDescent="0.25">
      <c r="H7273" s="8"/>
      <c r="I7273" s="8"/>
      <c r="N7273" s="23"/>
      <c r="O7273" s="24"/>
      <c r="P7273" s="19"/>
      <c r="Q7273" s="19"/>
      <c r="R7273" s="19"/>
      <c r="U7273" s="27"/>
      <c r="Y7273" s="9" t="s">
        <v>608</v>
      </c>
      <c r="Z7273" s="9" t="s">
        <v>462</v>
      </c>
      <c r="AA7273" s="9" t="s">
        <v>198</v>
      </c>
      <c r="AB7273" s="9">
        <v>15425011</v>
      </c>
      <c r="AC7273" s="9" t="s">
        <v>8048</v>
      </c>
      <c r="AD7273" s="9" t="s">
        <v>231</v>
      </c>
      <c r="AE7273" s="5">
        <f t="shared" si="248"/>
        <v>0</v>
      </c>
      <c r="AF7273" s="5" t="str">
        <f t="shared" si="249"/>
        <v>katB</v>
      </c>
      <c r="AG7273" s="153"/>
      <c r="AH7273" s="153"/>
      <c r="AI7273" t="s">
        <v>201</v>
      </c>
      <c r="AJ7273" t="s">
        <v>17878</v>
      </c>
      <c r="AK7273" s="9" t="str">
        <f>VLOOKUP(Y7273,zdroj!D:AJ,33,0)</f>
        <v>katB</v>
      </c>
    </row>
    <row r="7274" spans="8:37" x14ac:dyDescent="0.25">
      <c r="H7274" s="8"/>
      <c r="I7274" s="8"/>
      <c r="N7274" s="23"/>
      <c r="O7274" s="24"/>
      <c r="P7274" s="19"/>
      <c r="Q7274" s="19"/>
      <c r="R7274" s="19"/>
      <c r="U7274" s="27"/>
      <c r="Y7274" s="9" t="s">
        <v>608</v>
      </c>
      <c r="Z7274" s="9" t="s">
        <v>462</v>
      </c>
      <c r="AA7274" s="9" t="s">
        <v>198</v>
      </c>
      <c r="AB7274" s="9">
        <v>15425029</v>
      </c>
      <c r="AC7274" s="9" t="s">
        <v>8049</v>
      </c>
      <c r="AD7274" s="9" t="s">
        <v>231</v>
      </c>
      <c r="AE7274" s="5">
        <f t="shared" si="248"/>
        <v>0</v>
      </c>
      <c r="AF7274" s="5" t="str">
        <f t="shared" si="249"/>
        <v>katB</v>
      </c>
      <c r="AG7274" s="153"/>
      <c r="AH7274" s="153"/>
      <c r="AI7274" t="s">
        <v>201</v>
      </c>
      <c r="AJ7274" t="s">
        <v>17878</v>
      </c>
      <c r="AK7274" s="9" t="str">
        <f>VLOOKUP(Y7274,zdroj!D:AJ,33,0)</f>
        <v>katB</v>
      </c>
    </row>
    <row r="7275" spans="8:37" x14ac:dyDescent="0.25">
      <c r="H7275" s="8"/>
      <c r="I7275" s="8"/>
      <c r="N7275" s="23"/>
      <c r="O7275" s="24"/>
      <c r="P7275" s="19"/>
      <c r="Q7275" s="19"/>
      <c r="R7275" s="19"/>
      <c r="U7275" s="27"/>
      <c r="Y7275" s="9" t="s">
        <v>608</v>
      </c>
      <c r="Z7275" s="9" t="s">
        <v>462</v>
      </c>
      <c r="AA7275" s="9" t="s">
        <v>198</v>
      </c>
      <c r="AB7275" s="9">
        <v>15425037</v>
      </c>
      <c r="AC7275" s="9" t="s">
        <v>8050</v>
      </c>
      <c r="AD7275" s="9" t="s">
        <v>800</v>
      </c>
      <c r="AE7275" s="5">
        <f t="shared" si="248"/>
        <v>0</v>
      </c>
      <c r="AF7275" s="5" t="str">
        <f t="shared" si="249"/>
        <v>Pokryto</v>
      </c>
      <c r="AG7275" s="153"/>
      <c r="AH7275" s="153"/>
      <c r="AI7275" t="s">
        <v>201</v>
      </c>
      <c r="AJ7275" t="s">
        <v>800</v>
      </c>
      <c r="AK7275" s="9" t="str">
        <f>VLOOKUP(Y7275,zdroj!D:AJ,33,0)</f>
        <v>katB</v>
      </c>
    </row>
    <row r="7276" spans="8:37" x14ac:dyDescent="0.25">
      <c r="H7276" s="8"/>
      <c r="I7276" s="8"/>
      <c r="N7276" s="23"/>
      <c r="O7276" s="24"/>
      <c r="P7276" s="19"/>
      <c r="Q7276" s="19"/>
      <c r="R7276" s="19"/>
      <c r="U7276" s="27"/>
      <c r="Y7276" s="9" t="s">
        <v>608</v>
      </c>
      <c r="Z7276" s="9" t="s">
        <v>462</v>
      </c>
      <c r="AA7276" s="9" t="s">
        <v>198</v>
      </c>
      <c r="AB7276" s="9">
        <v>15425045</v>
      </c>
      <c r="AC7276" s="9" t="s">
        <v>8051</v>
      </c>
      <c r="AD7276" s="9" t="s">
        <v>231</v>
      </c>
      <c r="AE7276" s="5">
        <f t="shared" si="248"/>
        <v>0</v>
      </c>
      <c r="AF7276" s="5" t="str">
        <f t="shared" si="249"/>
        <v>katB</v>
      </c>
      <c r="AG7276" s="153"/>
      <c r="AH7276" s="153"/>
      <c r="AI7276" t="s">
        <v>201</v>
      </c>
      <c r="AJ7276" t="s">
        <v>17878</v>
      </c>
      <c r="AK7276" s="9" t="str">
        <f>VLOOKUP(Y7276,zdroj!D:AJ,33,0)</f>
        <v>katB</v>
      </c>
    </row>
    <row r="7277" spans="8:37" x14ac:dyDescent="0.25">
      <c r="H7277" s="8"/>
      <c r="I7277" s="8"/>
      <c r="N7277" s="23"/>
      <c r="O7277" s="24"/>
      <c r="P7277" s="19"/>
      <c r="Q7277" s="19"/>
      <c r="R7277" s="19"/>
      <c r="U7277" s="27"/>
      <c r="Y7277" s="9" t="s">
        <v>608</v>
      </c>
      <c r="Z7277" s="9" t="s">
        <v>462</v>
      </c>
      <c r="AA7277" s="9" t="s">
        <v>198</v>
      </c>
      <c r="AB7277" s="9">
        <v>15425061</v>
      </c>
      <c r="AC7277" s="9" t="s">
        <v>8052</v>
      </c>
      <c r="AD7277" s="9" t="s">
        <v>231</v>
      </c>
      <c r="AE7277" s="5">
        <f t="shared" si="248"/>
        <v>0</v>
      </c>
      <c r="AF7277" s="5" t="str">
        <f t="shared" si="249"/>
        <v>katB</v>
      </c>
      <c r="AG7277" s="153"/>
      <c r="AH7277" s="153"/>
      <c r="AI7277" t="s">
        <v>201</v>
      </c>
      <c r="AJ7277" t="s">
        <v>17878</v>
      </c>
      <c r="AK7277" s="9" t="str">
        <f>VLOOKUP(Y7277,zdroj!D:AJ,33,0)</f>
        <v>katB</v>
      </c>
    </row>
    <row r="7278" spans="8:37" x14ac:dyDescent="0.25">
      <c r="H7278" s="8"/>
      <c r="I7278" s="8"/>
      <c r="N7278" s="23"/>
      <c r="O7278" s="24"/>
      <c r="P7278" s="19"/>
      <c r="Q7278" s="19"/>
      <c r="R7278" s="19"/>
      <c r="U7278" s="27"/>
      <c r="Y7278" s="9" t="s">
        <v>608</v>
      </c>
      <c r="Z7278" s="9" t="s">
        <v>462</v>
      </c>
      <c r="AA7278" s="9" t="s">
        <v>198</v>
      </c>
      <c r="AB7278" s="9">
        <v>15425118</v>
      </c>
      <c r="AC7278" s="9" t="s">
        <v>8053</v>
      </c>
      <c r="AD7278" s="9" t="s">
        <v>231</v>
      </c>
      <c r="AE7278" s="5">
        <f t="shared" si="248"/>
        <v>0</v>
      </c>
      <c r="AF7278" s="5" t="str">
        <f t="shared" si="249"/>
        <v>katB</v>
      </c>
      <c r="AG7278" s="153"/>
      <c r="AH7278" s="153"/>
      <c r="AI7278" t="s">
        <v>17879</v>
      </c>
      <c r="AJ7278" t="s">
        <v>17878</v>
      </c>
      <c r="AK7278" s="9" t="str">
        <f>VLOOKUP(Y7278,zdroj!D:AJ,33,0)</f>
        <v>katB</v>
      </c>
    </row>
    <row r="7279" spans="8:37" x14ac:dyDescent="0.25">
      <c r="H7279" s="8"/>
      <c r="I7279" s="8"/>
      <c r="N7279" s="23"/>
      <c r="O7279" s="24"/>
      <c r="P7279" s="19"/>
      <c r="Q7279" s="19"/>
      <c r="R7279" s="19"/>
      <c r="U7279" s="27"/>
      <c r="Y7279" s="9" t="s">
        <v>608</v>
      </c>
      <c r="Z7279" s="9" t="s">
        <v>462</v>
      </c>
      <c r="AA7279" s="9" t="s">
        <v>198</v>
      </c>
      <c r="AB7279" s="9">
        <v>27393615</v>
      </c>
      <c r="AC7279" s="9" t="s">
        <v>8054</v>
      </c>
      <c r="AD7279" s="9" t="s">
        <v>231</v>
      </c>
      <c r="AE7279" s="5">
        <f t="shared" si="248"/>
        <v>0</v>
      </c>
      <c r="AF7279" s="5" t="str">
        <f t="shared" si="249"/>
        <v>katB</v>
      </c>
      <c r="AG7279" s="153"/>
      <c r="AH7279" s="153"/>
      <c r="AI7279" t="s">
        <v>17880</v>
      </c>
      <c r="AJ7279" t="s">
        <v>17878</v>
      </c>
      <c r="AK7279" s="9" t="str">
        <f>VLOOKUP(Y7279,zdroj!D:AJ,33,0)</f>
        <v>katB</v>
      </c>
    </row>
    <row r="7280" spans="8:37" x14ac:dyDescent="0.25">
      <c r="H7280" s="8"/>
      <c r="I7280" s="8"/>
      <c r="N7280" s="23"/>
      <c r="O7280" s="24"/>
      <c r="P7280" s="19"/>
      <c r="Q7280" s="19"/>
      <c r="R7280" s="19"/>
      <c r="U7280" s="27"/>
      <c r="Y7280" s="9" t="s">
        <v>608</v>
      </c>
      <c r="Z7280" s="9" t="s">
        <v>462</v>
      </c>
      <c r="AA7280" s="9" t="s">
        <v>198</v>
      </c>
      <c r="AB7280" s="9">
        <v>15425291</v>
      </c>
      <c r="AC7280" s="9" t="s">
        <v>8055</v>
      </c>
      <c r="AD7280" s="9" t="s">
        <v>800</v>
      </c>
      <c r="AE7280" s="5">
        <f t="shared" si="248"/>
        <v>0</v>
      </c>
      <c r="AF7280" s="5" t="str">
        <f t="shared" si="249"/>
        <v>Pokryto</v>
      </c>
      <c r="AG7280" s="153"/>
      <c r="AH7280" s="153"/>
      <c r="AI7280" t="s">
        <v>201</v>
      </c>
      <c r="AJ7280" t="s">
        <v>800</v>
      </c>
      <c r="AK7280" s="9" t="str">
        <f>VLOOKUP(Y7280,zdroj!D:AJ,33,0)</f>
        <v>katB</v>
      </c>
    </row>
    <row r="7281" spans="8:37" x14ac:dyDescent="0.25">
      <c r="H7281" s="8"/>
      <c r="I7281" s="8"/>
      <c r="N7281" s="23"/>
      <c r="O7281" s="24"/>
      <c r="P7281" s="19"/>
      <c r="Q7281" s="19"/>
      <c r="R7281" s="19"/>
      <c r="U7281" s="27"/>
      <c r="Y7281" s="9" t="s">
        <v>608</v>
      </c>
      <c r="Z7281" s="9" t="s">
        <v>462</v>
      </c>
      <c r="AA7281" s="9" t="s">
        <v>198</v>
      </c>
      <c r="AB7281" s="9">
        <v>15425304</v>
      </c>
      <c r="AC7281" s="9" t="s">
        <v>8056</v>
      </c>
      <c r="AD7281" s="9" t="s">
        <v>800</v>
      </c>
      <c r="AE7281" s="5">
        <f t="shared" si="248"/>
        <v>0</v>
      </c>
      <c r="AF7281" s="5" t="str">
        <f t="shared" si="249"/>
        <v>Pokryto</v>
      </c>
      <c r="AG7281" s="153"/>
      <c r="AH7281" s="153"/>
      <c r="AI7281" t="s">
        <v>201</v>
      </c>
      <c r="AJ7281" t="s">
        <v>800</v>
      </c>
      <c r="AK7281" s="9" t="str">
        <f>VLOOKUP(Y7281,zdroj!D:AJ,33,0)</f>
        <v>katB</v>
      </c>
    </row>
    <row r="7282" spans="8:37" x14ac:dyDescent="0.25">
      <c r="H7282" s="8"/>
      <c r="I7282" s="8"/>
      <c r="N7282" s="23"/>
      <c r="O7282" s="24"/>
      <c r="P7282" s="19"/>
      <c r="Q7282" s="19"/>
      <c r="R7282" s="19"/>
      <c r="U7282" s="27"/>
      <c r="Y7282" s="9" t="s">
        <v>608</v>
      </c>
      <c r="Z7282" s="9" t="s">
        <v>462</v>
      </c>
      <c r="AA7282" s="9" t="s">
        <v>198</v>
      </c>
      <c r="AB7282" s="9">
        <v>15425321</v>
      </c>
      <c r="AC7282" s="9" t="s">
        <v>8057</v>
      </c>
      <c r="AD7282" s="9" t="s">
        <v>800</v>
      </c>
      <c r="AE7282" s="5">
        <f t="shared" si="248"/>
        <v>0</v>
      </c>
      <c r="AF7282" s="5" t="str">
        <f t="shared" si="249"/>
        <v>Pokryto</v>
      </c>
      <c r="AG7282" s="153"/>
      <c r="AH7282" s="153"/>
      <c r="AI7282" t="s">
        <v>201</v>
      </c>
      <c r="AJ7282" t="s">
        <v>800</v>
      </c>
      <c r="AK7282" s="9" t="str">
        <f>VLOOKUP(Y7282,zdroj!D:AJ,33,0)</f>
        <v>katB</v>
      </c>
    </row>
    <row r="7283" spans="8:37" x14ac:dyDescent="0.25">
      <c r="H7283" s="8"/>
      <c r="I7283" s="8"/>
      <c r="N7283" s="23"/>
      <c r="O7283" s="24"/>
      <c r="P7283" s="19"/>
      <c r="Q7283" s="19"/>
      <c r="R7283" s="19"/>
      <c r="U7283" s="27"/>
      <c r="Y7283" s="9" t="s">
        <v>608</v>
      </c>
      <c r="Z7283" s="9" t="s">
        <v>462</v>
      </c>
      <c r="AA7283" s="9" t="s">
        <v>198</v>
      </c>
      <c r="AB7283" s="9">
        <v>15425339</v>
      </c>
      <c r="AC7283" s="9" t="s">
        <v>8058</v>
      </c>
      <c r="AD7283" s="9" t="s">
        <v>800</v>
      </c>
      <c r="AE7283" s="5">
        <f t="shared" si="248"/>
        <v>0</v>
      </c>
      <c r="AF7283" s="5" t="str">
        <f t="shared" si="249"/>
        <v>Pokryto</v>
      </c>
      <c r="AG7283" s="153"/>
      <c r="AH7283" s="153"/>
      <c r="AI7283" t="s">
        <v>201</v>
      </c>
      <c r="AJ7283" t="s">
        <v>800</v>
      </c>
      <c r="AK7283" s="9" t="str">
        <f>VLOOKUP(Y7283,zdroj!D:AJ,33,0)</f>
        <v>katB</v>
      </c>
    </row>
    <row r="7284" spans="8:37" x14ac:dyDescent="0.25">
      <c r="H7284" s="8"/>
      <c r="I7284" s="8"/>
      <c r="N7284" s="23"/>
      <c r="O7284" s="24"/>
      <c r="P7284" s="19"/>
      <c r="Q7284" s="19"/>
      <c r="R7284" s="19"/>
      <c r="U7284" s="27"/>
      <c r="Y7284" s="9" t="s">
        <v>608</v>
      </c>
      <c r="Z7284" s="9" t="s">
        <v>462</v>
      </c>
      <c r="AA7284" s="9" t="s">
        <v>198</v>
      </c>
      <c r="AB7284" s="9">
        <v>15425363</v>
      </c>
      <c r="AC7284" s="9" t="s">
        <v>8059</v>
      </c>
      <c r="AD7284" s="9" t="s">
        <v>800</v>
      </c>
      <c r="AE7284" s="5">
        <f t="shared" si="248"/>
        <v>0</v>
      </c>
      <c r="AF7284" s="5" t="str">
        <f t="shared" si="249"/>
        <v>Pokryto</v>
      </c>
      <c r="AG7284" s="153"/>
      <c r="AH7284" s="153"/>
      <c r="AI7284" t="s">
        <v>201</v>
      </c>
      <c r="AJ7284" t="s">
        <v>800</v>
      </c>
      <c r="AK7284" s="9" t="str">
        <f>VLOOKUP(Y7284,zdroj!D:AJ,33,0)</f>
        <v>katB</v>
      </c>
    </row>
    <row r="7285" spans="8:37" x14ac:dyDescent="0.25">
      <c r="H7285" s="8"/>
      <c r="I7285" s="8"/>
      <c r="N7285" s="23"/>
      <c r="O7285" s="24"/>
      <c r="P7285" s="19"/>
      <c r="Q7285" s="19"/>
      <c r="R7285" s="19"/>
      <c r="U7285" s="27"/>
      <c r="Y7285" s="9" t="s">
        <v>608</v>
      </c>
      <c r="Z7285" s="9" t="s">
        <v>462</v>
      </c>
      <c r="AA7285" s="9" t="s">
        <v>198</v>
      </c>
      <c r="AB7285" s="9">
        <v>15428141</v>
      </c>
      <c r="AC7285" s="9" t="s">
        <v>8060</v>
      </c>
      <c r="AD7285" s="9" t="s">
        <v>231</v>
      </c>
      <c r="AE7285" s="5">
        <f t="shared" si="248"/>
        <v>0</v>
      </c>
      <c r="AF7285" s="5" t="str">
        <f t="shared" si="249"/>
        <v>katB</v>
      </c>
      <c r="AG7285" s="153"/>
      <c r="AH7285" s="153"/>
      <c r="AI7285" t="s">
        <v>195</v>
      </c>
      <c r="AJ7285" t="s">
        <v>340</v>
      </c>
      <c r="AK7285" s="9" t="str">
        <f>VLOOKUP(Y7285,zdroj!D:AJ,33,0)</f>
        <v>katB</v>
      </c>
    </row>
    <row r="7286" spans="8:37" x14ac:dyDescent="0.25">
      <c r="H7286" s="8"/>
      <c r="I7286" s="8"/>
      <c r="N7286" s="23"/>
      <c r="O7286" s="24"/>
      <c r="P7286" s="19"/>
      <c r="Q7286" s="19"/>
      <c r="R7286" s="19"/>
      <c r="U7286" s="27"/>
      <c r="Y7286" s="9" t="s">
        <v>608</v>
      </c>
      <c r="Z7286" s="9" t="s">
        <v>462</v>
      </c>
      <c r="AA7286" s="9" t="s">
        <v>198</v>
      </c>
      <c r="AB7286" s="9">
        <v>15425380</v>
      </c>
      <c r="AC7286" s="9" t="s">
        <v>8061</v>
      </c>
      <c r="AD7286" s="9" t="s">
        <v>800</v>
      </c>
      <c r="AE7286" s="5">
        <f t="shared" si="248"/>
        <v>0</v>
      </c>
      <c r="AF7286" s="5" t="str">
        <f t="shared" si="249"/>
        <v>Pokryto</v>
      </c>
      <c r="AG7286" s="153"/>
      <c r="AH7286" s="153"/>
      <c r="AI7286" t="s">
        <v>201</v>
      </c>
      <c r="AJ7286" t="s">
        <v>800</v>
      </c>
      <c r="AK7286" s="9" t="str">
        <f>VLOOKUP(Y7286,zdroj!D:AJ,33,0)</f>
        <v>katB</v>
      </c>
    </row>
    <row r="7287" spans="8:37" x14ac:dyDescent="0.25">
      <c r="H7287" s="8"/>
      <c r="I7287" s="8"/>
      <c r="N7287" s="23"/>
      <c r="O7287" s="24"/>
      <c r="P7287" s="19"/>
      <c r="Q7287" s="19"/>
      <c r="R7287" s="19"/>
      <c r="U7287" s="27"/>
      <c r="Y7287" s="9" t="s">
        <v>608</v>
      </c>
      <c r="Z7287" s="9" t="s">
        <v>462</v>
      </c>
      <c r="AA7287" s="9" t="s">
        <v>198</v>
      </c>
      <c r="AB7287" s="9">
        <v>15425436</v>
      </c>
      <c r="AC7287" s="9" t="s">
        <v>8062</v>
      </c>
      <c r="AD7287" s="9" t="s">
        <v>800</v>
      </c>
      <c r="AE7287" s="5">
        <f t="shared" si="248"/>
        <v>0</v>
      </c>
      <c r="AF7287" s="5" t="str">
        <f t="shared" si="249"/>
        <v>Pokryto</v>
      </c>
      <c r="AG7287" s="153"/>
      <c r="AH7287" s="153"/>
      <c r="AI7287" t="s">
        <v>17880</v>
      </c>
      <c r="AJ7287" t="s">
        <v>800</v>
      </c>
      <c r="AK7287" s="9" t="str">
        <f>VLOOKUP(Y7287,zdroj!D:AJ,33,0)</f>
        <v>katB</v>
      </c>
    </row>
    <row r="7288" spans="8:37" x14ac:dyDescent="0.25">
      <c r="H7288" s="8"/>
      <c r="I7288" s="8"/>
      <c r="N7288" s="23"/>
      <c r="O7288" s="24"/>
      <c r="P7288" s="19"/>
      <c r="Q7288" s="19"/>
      <c r="R7288" s="19"/>
      <c r="U7288" s="27"/>
      <c r="Y7288" s="9" t="s">
        <v>608</v>
      </c>
      <c r="Z7288" s="9" t="s">
        <v>462</v>
      </c>
      <c r="AA7288" s="9" t="s">
        <v>198</v>
      </c>
      <c r="AB7288" s="9">
        <v>15425452</v>
      </c>
      <c r="AC7288" s="9" t="s">
        <v>8063</v>
      </c>
      <c r="AD7288" s="9" t="s">
        <v>231</v>
      </c>
      <c r="AE7288" s="5">
        <f t="shared" si="248"/>
        <v>0</v>
      </c>
      <c r="AF7288" s="5" t="str">
        <f t="shared" si="249"/>
        <v>katB</v>
      </c>
      <c r="AG7288" s="153"/>
      <c r="AH7288" s="153"/>
      <c r="AI7288" t="s">
        <v>201</v>
      </c>
      <c r="AJ7288" t="s">
        <v>17878</v>
      </c>
      <c r="AK7288" s="9" t="str">
        <f>VLOOKUP(Y7288,zdroj!D:AJ,33,0)</f>
        <v>katB</v>
      </c>
    </row>
    <row r="7289" spans="8:37" x14ac:dyDescent="0.25">
      <c r="H7289" s="8"/>
      <c r="I7289" s="8"/>
      <c r="N7289" s="23"/>
      <c r="O7289" s="24"/>
      <c r="P7289" s="19"/>
      <c r="Q7289" s="19"/>
      <c r="R7289" s="19"/>
      <c r="U7289" s="27"/>
      <c r="Y7289" s="9" t="s">
        <v>608</v>
      </c>
      <c r="Z7289" s="9" t="s">
        <v>462</v>
      </c>
      <c r="AA7289" s="9" t="s">
        <v>198</v>
      </c>
      <c r="AB7289" s="9">
        <v>15425461</v>
      </c>
      <c r="AC7289" s="9" t="s">
        <v>8064</v>
      </c>
      <c r="AD7289" s="9" t="s">
        <v>800</v>
      </c>
      <c r="AE7289" s="5">
        <f t="shared" si="248"/>
        <v>0</v>
      </c>
      <c r="AF7289" s="5" t="str">
        <f t="shared" si="249"/>
        <v>Pokryto</v>
      </c>
      <c r="AG7289" s="153"/>
      <c r="AH7289" s="153"/>
      <c r="AI7289" t="s">
        <v>201</v>
      </c>
      <c r="AJ7289" t="s">
        <v>800</v>
      </c>
      <c r="AK7289" s="9" t="str">
        <f>VLOOKUP(Y7289,zdroj!D:AJ,33,0)</f>
        <v>katB</v>
      </c>
    </row>
    <row r="7290" spans="8:37" x14ac:dyDescent="0.25">
      <c r="H7290" s="8"/>
      <c r="I7290" s="8"/>
      <c r="N7290" s="23"/>
      <c r="O7290" s="24"/>
      <c r="P7290" s="19"/>
      <c r="Q7290" s="19"/>
      <c r="R7290" s="19"/>
      <c r="U7290" s="27"/>
      <c r="Y7290" s="9" t="s">
        <v>608</v>
      </c>
      <c r="Z7290" s="9" t="s">
        <v>462</v>
      </c>
      <c r="AA7290" s="9" t="s">
        <v>198</v>
      </c>
      <c r="AB7290" s="9">
        <v>15425479</v>
      </c>
      <c r="AC7290" s="9" t="s">
        <v>8065</v>
      </c>
      <c r="AD7290" s="9" t="s">
        <v>800</v>
      </c>
      <c r="AE7290" s="5">
        <f t="shared" si="248"/>
        <v>0</v>
      </c>
      <c r="AF7290" s="5" t="str">
        <f t="shared" si="249"/>
        <v>Pokryto</v>
      </c>
      <c r="AG7290" s="153"/>
      <c r="AH7290" s="153"/>
      <c r="AI7290" t="s">
        <v>201</v>
      </c>
      <c r="AJ7290" t="s">
        <v>800</v>
      </c>
      <c r="AK7290" s="9" t="str">
        <f>VLOOKUP(Y7290,zdroj!D:AJ,33,0)</f>
        <v>katB</v>
      </c>
    </row>
    <row r="7291" spans="8:37" x14ac:dyDescent="0.25">
      <c r="H7291" s="8"/>
      <c r="I7291" s="8"/>
      <c r="N7291" s="23"/>
      <c r="O7291" s="24"/>
      <c r="P7291" s="19"/>
      <c r="Q7291" s="19"/>
      <c r="R7291" s="19"/>
      <c r="U7291" s="27"/>
      <c r="Y7291" s="9" t="s">
        <v>608</v>
      </c>
      <c r="Z7291" s="9" t="s">
        <v>462</v>
      </c>
      <c r="AA7291" s="9" t="s">
        <v>198</v>
      </c>
      <c r="AB7291" s="9">
        <v>15425487</v>
      </c>
      <c r="AC7291" s="9" t="s">
        <v>8066</v>
      </c>
      <c r="AD7291" s="9" t="s">
        <v>231</v>
      </c>
      <c r="AE7291" s="5">
        <f t="shared" si="248"/>
        <v>0</v>
      </c>
      <c r="AF7291" s="5" t="str">
        <f t="shared" si="249"/>
        <v>katB</v>
      </c>
      <c r="AG7291" s="153"/>
      <c r="AH7291" s="153"/>
      <c r="AI7291" t="s">
        <v>201</v>
      </c>
      <c r="AJ7291" t="s">
        <v>17878</v>
      </c>
      <c r="AK7291" s="9" t="str">
        <f>VLOOKUP(Y7291,zdroj!D:AJ,33,0)</f>
        <v>katB</v>
      </c>
    </row>
    <row r="7292" spans="8:37" x14ac:dyDescent="0.25">
      <c r="H7292" s="8"/>
      <c r="I7292" s="8"/>
      <c r="N7292" s="23"/>
      <c r="O7292" s="24"/>
      <c r="P7292" s="19"/>
      <c r="Q7292" s="19"/>
      <c r="R7292" s="19"/>
      <c r="U7292" s="27"/>
      <c r="Y7292" s="9" t="s">
        <v>608</v>
      </c>
      <c r="Z7292" s="9" t="s">
        <v>462</v>
      </c>
      <c r="AA7292" s="9" t="s">
        <v>198</v>
      </c>
      <c r="AB7292" s="9">
        <v>15425495</v>
      </c>
      <c r="AC7292" s="9" t="s">
        <v>8067</v>
      </c>
      <c r="AD7292" s="9" t="s">
        <v>231</v>
      </c>
      <c r="AE7292" s="5">
        <f t="shared" si="248"/>
        <v>0</v>
      </c>
      <c r="AF7292" s="5" t="str">
        <f t="shared" si="249"/>
        <v>katB</v>
      </c>
      <c r="AG7292" s="153"/>
      <c r="AH7292" s="153"/>
      <c r="AI7292" t="s">
        <v>201</v>
      </c>
      <c r="AJ7292" t="s">
        <v>17878</v>
      </c>
      <c r="AK7292" s="9" t="str">
        <f>VLOOKUP(Y7292,zdroj!D:AJ,33,0)</f>
        <v>katB</v>
      </c>
    </row>
    <row r="7293" spans="8:37" x14ac:dyDescent="0.25">
      <c r="H7293" s="8"/>
      <c r="I7293" s="8"/>
      <c r="N7293" s="23"/>
      <c r="O7293" s="24"/>
      <c r="P7293" s="19"/>
      <c r="Q7293" s="19"/>
      <c r="R7293" s="19"/>
      <c r="U7293" s="27"/>
      <c r="Y7293" s="9" t="s">
        <v>608</v>
      </c>
      <c r="Z7293" s="9" t="s">
        <v>462</v>
      </c>
      <c r="AA7293" s="9" t="s">
        <v>198</v>
      </c>
      <c r="AB7293" s="9">
        <v>15425509</v>
      </c>
      <c r="AC7293" s="9" t="s">
        <v>8068</v>
      </c>
      <c r="AD7293" s="9" t="s">
        <v>231</v>
      </c>
      <c r="AE7293" s="5">
        <f t="shared" si="248"/>
        <v>0</v>
      </c>
      <c r="AF7293" s="5" t="str">
        <f t="shared" si="249"/>
        <v>katB</v>
      </c>
      <c r="AG7293" s="153"/>
      <c r="AH7293" s="153"/>
      <c r="AI7293" t="s">
        <v>201</v>
      </c>
      <c r="AJ7293" t="s">
        <v>17878</v>
      </c>
      <c r="AK7293" s="9" t="str">
        <f>VLOOKUP(Y7293,zdroj!D:AJ,33,0)</f>
        <v>katB</v>
      </c>
    </row>
    <row r="7294" spans="8:37" x14ac:dyDescent="0.25">
      <c r="H7294" s="8"/>
      <c r="I7294" s="8"/>
      <c r="N7294" s="23"/>
      <c r="O7294" s="24"/>
      <c r="P7294" s="19"/>
      <c r="Q7294" s="19"/>
      <c r="R7294" s="19"/>
      <c r="U7294" s="27"/>
      <c r="Y7294" s="9" t="s">
        <v>608</v>
      </c>
      <c r="Z7294" s="9" t="s">
        <v>462</v>
      </c>
      <c r="AA7294" s="9" t="s">
        <v>198</v>
      </c>
      <c r="AB7294" s="9">
        <v>15425541</v>
      </c>
      <c r="AC7294" s="9" t="s">
        <v>8069</v>
      </c>
      <c r="AD7294" s="9" t="s">
        <v>800</v>
      </c>
      <c r="AE7294" s="5">
        <f t="shared" si="248"/>
        <v>0</v>
      </c>
      <c r="AF7294" s="5" t="str">
        <f t="shared" si="249"/>
        <v>Pokryto</v>
      </c>
      <c r="AG7294" s="153"/>
      <c r="AH7294" s="153"/>
      <c r="AI7294" t="s">
        <v>201</v>
      </c>
      <c r="AJ7294" t="s">
        <v>800</v>
      </c>
      <c r="AK7294" s="9" t="str">
        <f>VLOOKUP(Y7294,zdroj!D:AJ,33,0)</f>
        <v>katB</v>
      </c>
    </row>
    <row r="7295" spans="8:37" x14ac:dyDescent="0.25">
      <c r="H7295" s="8"/>
      <c r="I7295" s="8"/>
      <c r="N7295" s="23"/>
      <c r="O7295" s="24"/>
      <c r="P7295" s="19"/>
      <c r="Q7295" s="19"/>
      <c r="R7295" s="19"/>
      <c r="U7295" s="27"/>
      <c r="Y7295" s="9" t="s">
        <v>608</v>
      </c>
      <c r="Z7295" s="9" t="s">
        <v>462</v>
      </c>
      <c r="AA7295" s="9" t="s">
        <v>198</v>
      </c>
      <c r="AB7295" s="9">
        <v>15425568</v>
      </c>
      <c r="AC7295" s="9" t="s">
        <v>8070</v>
      </c>
      <c r="AD7295" s="9" t="s">
        <v>800</v>
      </c>
      <c r="AE7295" s="5">
        <f t="shared" si="248"/>
        <v>0</v>
      </c>
      <c r="AF7295" s="5" t="str">
        <f t="shared" si="249"/>
        <v>Pokryto</v>
      </c>
      <c r="AG7295" s="153"/>
      <c r="AH7295" s="153"/>
      <c r="AI7295" t="s">
        <v>201</v>
      </c>
      <c r="AJ7295" t="s">
        <v>800</v>
      </c>
      <c r="AK7295" s="9" t="str">
        <f>VLOOKUP(Y7295,zdroj!D:AJ,33,0)</f>
        <v>katB</v>
      </c>
    </row>
    <row r="7296" spans="8:37" x14ac:dyDescent="0.25">
      <c r="H7296" s="8"/>
      <c r="I7296" s="8"/>
      <c r="N7296" s="23"/>
      <c r="O7296" s="24"/>
      <c r="P7296" s="19"/>
      <c r="Q7296" s="19"/>
      <c r="R7296" s="19"/>
      <c r="U7296" s="27"/>
      <c r="Y7296" s="9" t="s">
        <v>608</v>
      </c>
      <c r="Z7296" s="9" t="s">
        <v>462</v>
      </c>
      <c r="AA7296" s="9" t="s">
        <v>198</v>
      </c>
      <c r="AB7296" s="9">
        <v>15425576</v>
      </c>
      <c r="AC7296" s="9" t="s">
        <v>8071</v>
      </c>
      <c r="AD7296" s="9" t="s">
        <v>800</v>
      </c>
      <c r="AE7296" s="5">
        <f t="shared" si="248"/>
        <v>0</v>
      </c>
      <c r="AF7296" s="5" t="str">
        <f t="shared" si="249"/>
        <v>Pokryto</v>
      </c>
      <c r="AG7296" s="153"/>
      <c r="AH7296" s="153"/>
      <c r="AI7296" t="s">
        <v>201</v>
      </c>
      <c r="AJ7296" t="s">
        <v>800</v>
      </c>
      <c r="AK7296" s="9" t="str">
        <f>VLOOKUP(Y7296,zdroj!D:AJ,33,0)</f>
        <v>katB</v>
      </c>
    </row>
    <row r="7297" spans="8:37" x14ac:dyDescent="0.25">
      <c r="H7297" s="8"/>
      <c r="I7297" s="8"/>
      <c r="N7297" s="23"/>
      <c r="O7297" s="24"/>
      <c r="P7297" s="19"/>
      <c r="Q7297" s="19"/>
      <c r="R7297" s="19"/>
      <c r="U7297" s="27"/>
      <c r="Y7297" s="9" t="s">
        <v>608</v>
      </c>
      <c r="Z7297" s="9" t="s">
        <v>462</v>
      </c>
      <c r="AA7297" s="9" t="s">
        <v>198</v>
      </c>
      <c r="AB7297" s="9">
        <v>15425584</v>
      </c>
      <c r="AC7297" s="9" t="s">
        <v>8072</v>
      </c>
      <c r="AD7297" s="9" t="s">
        <v>800</v>
      </c>
      <c r="AE7297" s="5">
        <f t="shared" si="248"/>
        <v>0</v>
      </c>
      <c r="AF7297" s="5" t="str">
        <f t="shared" si="249"/>
        <v>Pokryto</v>
      </c>
      <c r="AG7297" s="153"/>
      <c r="AH7297" s="153"/>
      <c r="AI7297" t="s">
        <v>201</v>
      </c>
      <c r="AJ7297" t="s">
        <v>800</v>
      </c>
      <c r="AK7297" s="9" t="str">
        <f>VLOOKUP(Y7297,zdroj!D:AJ,33,0)</f>
        <v>katB</v>
      </c>
    </row>
    <row r="7298" spans="8:37" x14ac:dyDescent="0.25">
      <c r="H7298" s="8"/>
      <c r="I7298" s="8"/>
      <c r="N7298" s="23"/>
      <c r="O7298" s="24"/>
      <c r="P7298" s="19"/>
      <c r="Q7298" s="19"/>
      <c r="R7298" s="19"/>
      <c r="U7298" s="27"/>
      <c r="Y7298" s="9" t="s">
        <v>608</v>
      </c>
      <c r="Z7298" s="9" t="s">
        <v>462</v>
      </c>
      <c r="AA7298" s="9" t="s">
        <v>198</v>
      </c>
      <c r="AB7298" s="9">
        <v>15425592</v>
      </c>
      <c r="AC7298" s="9" t="s">
        <v>8073</v>
      </c>
      <c r="AD7298" s="9" t="s">
        <v>800</v>
      </c>
      <c r="AE7298" s="5">
        <f t="shared" si="248"/>
        <v>0</v>
      </c>
      <c r="AF7298" s="5" t="str">
        <f t="shared" si="249"/>
        <v>Pokryto</v>
      </c>
      <c r="AG7298" s="153"/>
      <c r="AH7298" s="153"/>
      <c r="AI7298" t="s">
        <v>236</v>
      </c>
      <c r="AJ7298" t="s">
        <v>800</v>
      </c>
      <c r="AK7298" s="9" t="str">
        <f>VLOOKUP(Y7298,zdroj!D:AJ,33,0)</f>
        <v>katB</v>
      </c>
    </row>
    <row r="7299" spans="8:37" x14ac:dyDescent="0.25">
      <c r="H7299" s="8"/>
      <c r="I7299" s="8"/>
      <c r="N7299" s="23"/>
      <c r="O7299" s="24"/>
      <c r="P7299" s="19"/>
      <c r="Q7299" s="19"/>
      <c r="R7299" s="19"/>
      <c r="U7299" s="27"/>
      <c r="Y7299" s="9" t="s">
        <v>608</v>
      </c>
      <c r="Z7299" s="9" t="s">
        <v>462</v>
      </c>
      <c r="AA7299" s="9" t="s">
        <v>198</v>
      </c>
      <c r="AB7299" s="9">
        <v>15425606</v>
      </c>
      <c r="AC7299" s="9" t="s">
        <v>8074</v>
      </c>
      <c r="AD7299" s="9" t="s">
        <v>231</v>
      </c>
      <c r="AE7299" s="5">
        <f t="shared" si="248"/>
        <v>0</v>
      </c>
      <c r="AF7299" s="5" t="str">
        <f t="shared" si="249"/>
        <v>katB</v>
      </c>
      <c r="AG7299" s="153"/>
      <c r="AH7299" s="153"/>
      <c r="AI7299" t="s">
        <v>201</v>
      </c>
      <c r="AJ7299" t="s">
        <v>17878</v>
      </c>
      <c r="AK7299" s="9" t="str">
        <f>VLOOKUP(Y7299,zdroj!D:AJ,33,0)</f>
        <v>katB</v>
      </c>
    </row>
    <row r="7300" spans="8:37" x14ac:dyDescent="0.25">
      <c r="H7300" s="8"/>
      <c r="I7300" s="8"/>
      <c r="N7300" s="23"/>
      <c r="O7300" s="24"/>
      <c r="P7300" s="19"/>
      <c r="Q7300" s="19"/>
      <c r="R7300" s="19"/>
      <c r="U7300" s="27"/>
      <c r="Y7300" s="9" t="s">
        <v>608</v>
      </c>
      <c r="Z7300" s="9" t="s">
        <v>462</v>
      </c>
      <c r="AA7300" s="9" t="s">
        <v>198</v>
      </c>
      <c r="AB7300" s="9">
        <v>15425622</v>
      </c>
      <c r="AC7300" s="9" t="s">
        <v>8075</v>
      </c>
      <c r="AD7300" s="9" t="s">
        <v>800</v>
      </c>
      <c r="AE7300" s="5">
        <f t="shared" si="248"/>
        <v>0</v>
      </c>
      <c r="AF7300" s="5" t="str">
        <f t="shared" si="249"/>
        <v>Pokryto</v>
      </c>
      <c r="AG7300" s="153"/>
      <c r="AH7300" s="153"/>
      <c r="AI7300" t="s">
        <v>201</v>
      </c>
      <c r="AJ7300" t="s">
        <v>800</v>
      </c>
      <c r="AK7300" s="9" t="str">
        <f>VLOOKUP(Y7300,zdroj!D:AJ,33,0)</f>
        <v>katB</v>
      </c>
    </row>
    <row r="7301" spans="8:37" x14ac:dyDescent="0.25">
      <c r="H7301" s="8"/>
      <c r="I7301" s="8"/>
      <c r="N7301" s="23"/>
      <c r="O7301" s="24"/>
      <c r="P7301" s="19"/>
      <c r="Q7301" s="19"/>
      <c r="R7301" s="19"/>
      <c r="U7301" s="27"/>
      <c r="Y7301" s="9" t="s">
        <v>608</v>
      </c>
      <c r="Z7301" s="9" t="s">
        <v>462</v>
      </c>
      <c r="AA7301" s="9" t="s">
        <v>198</v>
      </c>
      <c r="AB7301" s="9">
        <v>15425649</v>
      </c>
      <c r="AC7301" s="9" t="s">
        <v>8076</v>
      </c>
      <c r="AD7301" s="9" t="s">
        <v>800</v>
      </c>
      <c r="AE7301" s="5">
        <f t="shared" si="248"/>
        <v>0</v>
      </c>
      <c r="AF7301" s="5" t="str">
        <f t="shared" si="249"/>
        <v>Pokryto</v>
      </c>
      <c r="AG7301" s="153"/>
      <c r="AH7301" s="153"/>
      <c r="AI7301" t="s">
        <v>201</v>
      </c>
      <c r="AJ7301" t="s">
        <v>800</v>
      </c>
      <c r="AK7301" s="9" t="str">
        <f>VLOOKUP(Y7301,zdroj!D:AJ,33,0)</f>
        <v>katB</v>
      </c>
    </row>
    <row r="7302" spans="8:37" x14ac:dyDescent="0.25">
      <c r="H7302" s="8"/>
      <c r="I7302" s="8"/>
      <c r="N7302" s="23"/>
      <c r="O7302" s="24"/>
      <c r="P7302" s="19"/>
      <c r="Q7302" s="19"/>
      <c r="R7302" s="19"/>
      <c r="U7302" s="27"/>
      <c r="Y7302" s="9" t="s">
        <v>608</v>
      </c>
      <c r="Z7302" s="9" t="s">
        <v>462</v>
      </c>
      <c r="AA7302" s="9" t="s">
        <v>198</v>
      </c>
      <c r="AB7302" s="9">
        <v>15425665</v>
      </c>
      <c r="AC7302" s="9" t="s">
        <v>8077</v>
      </c>
      <c r="AD7302" s="9" t="s">
        <v>800</v>
      </c>
      <c r="AE7302" s="5">
        <f t="shared" si="248"/>
        <v>0</v>
      </c>
      <c r="AF7302" s="5" t="str">
        <f t="shared" si="249"/>
        <v>Pokryto</v>
      </c>
      <c r="AG7302" s="153"/>
      <c r="AH7302" s="153"/>
      <c r="AI7302" t="s">
        <v>201</v>
      </c>
      <c r="AJ7302" t="s">
        <v>800</v>
      </c>
      <c r="AK7302" s="9" t="str">
        <f>VLOOKUP(Y7302,zdroj!D:AJ,33,0)</f>
        <v>katB</v>
      </c>
    </row>
    <row r="7303" spans="8:37" x14ac:dyDescent="0.25">
      <c r="H7303" s="8"/>
      <c r="I7303" s="8"/>
      <c r="N7303" s="23"/>
      <c r="O7303" s="24"/>
      <c r="P7303" s="19"/>
      <c r="Q7303" s="19"/>
      <c r="R7303" s="19"/>
      <c r="U7303" s="27"/>
      <c r="Y7303" s="9" t="s">
        <v>608</v>
      </c>
      <c r="Z7303" s="9" t="s">
        <v>462</v>
      </c>
      <c r="AA7303" s="9" t="s">
        <v>198</v>
      </c>
      <c r="AB7303" s="9">
        <v>15425673</v>
      </c>
      <c r="AC7303" s="9" t="s">
        <v>8078</v>
      </c>
      <c r="AD7303" s="9" t="s">
        <v>800</v>
      </c>
      <c r="AE7303" s="5">
        <f t="shared" si="248"/>
        <v>0</v>
      </c>
      <c r="AF7303" s="5" t="str">
        <f t="shared" si="249"/>
        <v>Pokryto</v>
      </c>
      <c r="AG7303" s="153"/>
      <c r="AH7303" s="153"/>
      <c r="AI7303" t="s">
        <v>17879</v>
      </c>
      <c r="AJ7303" t="s">
        <v>800</v>
      </c>
      <c r="AK7303" s="9" t="str">
        <f>VLOOKUP(Y7303,zdroj!D:AJ,33,0)</f>
        <v>katB</v>
      </c>
    </row>
    <row r="7304" spans="8:37" x14ac:dyDescent="0.25">
      <c r="H7304" s="8"/>
      <c r="I7304" s="8"/>
      <c r="N7304" s="23"/>
      <c r="O7304" s="24"/>
      <c r="P7304" s="19"/>
      <c r="Q7304" s="19"/>
      <c r="R7304" s="19"/>
      <c r="U7304" s="27"/>
      <c r="Y7304" s="9" t="s">
        <v>608</v>
      </c>
      <c r="Z7304" s="9" t="s">
        <v>462</v>
      </c>
      <c r="AA7304" s="9" t="s">
        <v>198</v>
      </c>
      <c r="AB7304" s="9">
        <v>15425681</v>
      </c>
      <c r="AC7304" s="9" t="s">
        <v>8079</v>
      </c>
      <c r="AD7304" s="9" t="s">
        <v>800</v>
      </c>
      <c r="AE7304" s="5">
        <f t="shared" si="248"/>
        <v>0</v>
      </c>
      <c r="AF7304" s="5" t="str">
        <f t="shared" si="249"/>
        <v>Pokryto</v>
      </c>
      <c r="AG7304" s="153"/>
      <c r="AH7304" s="153"/>
      <c r="AI7304" t="s">
        <v>201</v>
      </c>
      <c r="AJ7304" t="s">
        <v>800</v>
      </c>
      <c r="AK7304" s="9" t="str">
        <f>VLOOKUP(Y7304,zdroj!D:AJ,33,0)</f>
        <v>katB</v>
      </c>
    </row>
    <row r="7305" spans="8:37" x14ac:dyDescent="0.25">
      <c r="H7305" s="8"/>
      <c r="I7305" s="8"/>
      <c r="N7305" s="23"/>
      <c r="O7305" s="24"/>
      <c r="P7305" s="19"/>
      <c r="Q7305" s="19"/>
      <c r="R7305" s="19"/>
      <c r="U7305" s="27"/>
      <c r="Y7305" s="9" t="s">
        <v>608</v>
      </c>
      <c r="Z7305" s="9" t="s">
        <v>462</v>
      </c>
      <c r="AA7305" s="9" t="s">
        <v>198</v>
      </c>
      <c r="AB7305" s="9">
        <v>15423158</v>
      </c>
      <c r="AC7305" s="9" t="s">
        <v>8080</v>
      </c>
      <c r="AD7305" s="9" t="s">
        <v>800</v>
      </c>
      <c r="AE7305" s="5">
        <f t="shared" si="248"/>
        <v>0</v>
      </c>
      <c r="AF7305" s="5" t="str">
        <f t="shared" si="249"/>
        <v>Pokryto</v>
      </c>
      <c r="AG7305" s="153"/>
      <c r="AH7305" s="153"/>
      <c r="AI7305" t="s">
        <v>201</v>
      </c>
      <c r="AJ7305" t="s">
        <v>800</v>
      </c>
      <c r="AK7305" s="9" t="str">
        <f>VLOOKUP(Y7305,zdroj!D:AJ,33,0)</f>
        <v>katB</v>
      </c>
    </row>
    <row r="7306" spans="8:37" x14ac:dyDescent="0.25">
      <c r="H7306" s="8"/>
      <c r="I7306" s="8"/>
      <c r="N7306" s="23"/>
      <c r="O7306" s="24"/>
      <c r="P7306" s="19"/>
      <c r="Q7306" s="19"/>
      <c r="R7306" s="19"/>
      <c r="U7306" s="27"/>
      <c r="Y7306" s="9" t="s">
        <v>608</v>
      </c>
      <c r="Z7306" s="9" t="s">
        <v>462</v>
      </c>
      <c r="AA7306" s="9" t="s">
        <v>198</v>
      </c>
      <c r="AB7306" s="9">
        <v>15425746</v>
      </c>
      <c r="AC7306" s="9" t="s">
        <v>8081</v>
      </c>
      <c r="AD7306" s="9" t="s">
        <v>231</v>
      </c>
      <c r="AE7306" s="5">
        <f t="shared" ref="AE7306:AE7369" si="250">VLOOKUP(Y7306,K:T,10,0)</f>
        <v>0</v>
      </c>
      <c r="AF7306" s="5" t="str">
        <f t="shared" ref="AF7306:AF7369" si="251">IF(AE7306="A",IF(AD7306="katA","katB",AD7306),AD7306)</f>
        <v>katB</v>
      </c>
      <c r="AG7306" s="153"/>
      <c r="AH7306" s="153"/>
      <c r="AI7306" t="s">
        <v>201</v>
      </c>
      <c r="AJ7306" t="s">
        <v>17878</v>
      </c>
      <c r="AK7306" s="9" t="str">
        <f>VLOOKUP(Y7306,zdroj!D:AJ,33,0)</f>
        <v>katB</v>
      </c>
    </row>
    <row r="7307" spans="8:37" x14ac:dyDescent="0.25">
      <c r="H7307" s="8"/>
      <c r="I7307" s="8"/>
      <c r="N7307" s="23"/>
      <c r="O7307" s="24"/>
      <c r="P7307" s="19"/>
      <c r="Q7307" s="19"/>
      <c r="R7307" s="19"/>
      <c r="U7307" s="27"/>
      <c r="Y7307" s="9" t="s">
        <v>608</v>
      </c>
      <c r="Z7307" s="9" t="s">
        <v>462</v>
      </c>
      <c r="AA7307" s="9" t="s">
        <v>198</v>
      </c>
      <c r="AB7307" s="9">
        <v>15425789</v>
      </c>
      <c r="AC7307" s="9" t="s">
        <v>8082</v>
      </c>
      <c r="AD7307" s="9" t="s">
        <v>231</v>
      </c>
      <c r="AE7307" s="5">
        <f t="shared" si="250"/>
        <v>0</v>
      </c>
      <c r="AF7307" s="5" t="str">
        <f t="shared" si="251"/>
        <v>katB</v>
      </c>
      <c r="AG7307" s="153"/>
      <c r="AH7307" s="153"/>
      <c r="AI7307" t="s">
        <v>201</v>
      </c>
      <c r="AJ7307" t="s">
        <v>17878</v>
      </c>
      <c r="AK7307" s="9" t="str">
        <f>VLOOKUP(Y7307,zdroj!D:AJ,33,0)</f>
        <v>katB</v>
      </c>
    </row>
    <row r="7308" spans="8:37" x14ac:dyDescent="0.25">
      <c r="H7308" s="8"/>
      <c r="I7308" s="8"/>
      <c r="N7308" s="23"/>
      <c r="O7308" s="24"/>
      <c r="P7308" s="19"/>
      <c r="Q7308" s="19"/>
      <c r="R7308" s="19"/>
      <c r="U7308" s="27"/>
      <c r="Y7308" s="9" t="s">
        <v>608</v>
      </c>
      <c r="Z7308" s="9" t="s">
        <v>462</v>
      </c>
      <c r="AA7308" s="9" t="s">
        <v>198</v>
      </c>
      <c r="AB7308" s="9">
        <v>15425797</v>
      </c>
      <c r="AC7308" s="9" t="s">
        <v>8083</v>
      </c>
      <c r="AD7308" s="9" t="s">
        <v>800</v>
      </c>
      <c r="AE7308" s="5">
        <f t="shared" si="250"/>
        <v>0</v>
      </c>
      <c r="AF7308" s="5" t="str">
        <f t="shared" si="251"/>
        <v>Pokryto</v>
      </c>
      <c r="AG7308" s="153"/>
      <c r="AH7308" s="153"/>
      <c r="AI7308" t="s">
        <v>17882</v>
      </c>
      <c r="AJ7308" t="s">
        <v>800</v>
      </c>
      <c r="AK7308" s="9" t="str">
        <f>VLOOKUP(Y7308,zdroj!D:AJ,33,0)</f>
        <v>katB</v>
      </c>
    </row>
    <row r="7309" spans="8:37" x14ac:dyDescent="0.25">
      <c r="H7309" s="8"/>
      <c r="I7309" s="8"/>
      <c r="N7309" s="23"/>
      <c r="O7309" s="24"/>
      <c r="P7309" s="19"/>
      <c r="Q7309" s="19"/>
      <c r="R7309" s="19"/>
      <c r="U7309" s="27"/>
      <c r="Y7309" s="9" t="s">
        <v>608</v>
      </c>
      <c r="Z7309" s="9" t="s">
        <v>462</v>
      </c>
      <c r="AA7309" s="9" t="s">
        <v>198</v>
      </c>
      <c r="AB7309" s="9">
        <v>15423166</v>
      </c>
      <c r="AC7309" s="9" t="s">
        <v>8084</v>
      </c>
      <c r="AD7309" s="9" t="s">
        <v>800</v>
      </c>
      <c r="AE7309" s="5">
        <f t="shared" si="250"/>
        <v>0</v>
      </c>
      <c r="AF7309" s="5" t="str">
        <f t="shared" si="251"/>
        <v>Pokryto</v>
      </c>
      <c r="AG7309" s="153"/>
      <c r="AH7309" s="153"/>
      <c r="AI7309" t="s">
        <v>201</v>
      </c>
      <c r="AJ7309" t="s">
        <v>800</v>
      </c>
      <c r="AK7309" s="9" t="str">
        <f>VLOOKUP(Y7309,zdroj!D:AJ,33,0)</f>
        <v>katB</v>
      </c>
    </row>
    <row r="7310" spans="8:37" x14ac:dyDescent="0.25">
      <c r="H7310" s="8"/>
      <c r="I7310" s="8"/>
      <c r="N7310" s="23"/>
      <c r="O7310" s="24"/>
      <c r="P7310" s="19"/>
      <c r="Q7310" s="19"/>
      <c r="R7310" s="19"/>
      <c r="U7310" s="27"/>
      <c r="Y7310" s="9" t="s">
        <v>608</v>
      </c>
      <c r="Z7310" s="9" t="s">
        <v>462</v>
      </c>
      <c r="AA7310" s="9" t="s">
        <v>198</v>
      </c>
      <c r="AB7310" s="9">
        <v>15425916</v>
      </c>
      <c r="AC7310" s="9" t="s">
        <v>8085</v>
      </c>
      <c r="AD7310" s="9" t="s">
        <v>800</v>
      </c>
      <c r="AE7310" s="5">
        <f t="shared" si="250"/>
        <v>0</v>
      </c>
      <c r="AF7310" s="5" t="str">
        <f t="shared" si="251"/>
        <v>Pokryto</v>
      </c>
      <c r="AG7310" s="153"/>
      <c r="AH7310" s="153"/>
      <c r="AI7310" t="s">
        <v>201</v>
      </c>
      <c r="AJ7310" t="s">
        <v>800</v>
      </c>
      <c r="AK7310" s="9" t="str">
        <f>VLOOKUP(Y7310,zdroj!D:AJ,33,0)</f>
        <v>katB</v>
      </c>
    </row>
    <row r="7311" spans="8:37" x14ac:dyDescent="0.25">
      <c r="H7311" s="8"/>
      <c r="I7311" s="8"/>
      <c r="N7311" s="23"/>
      <c r="O7311" s="24"/>
      <c r="P7311" s="19"/>
      <c r="Q7311" s="19"/>
      <c r="R7311" s="19"/>
      <c r="U7311" s="27"/>
      <c r="Y7311" s="9" t="s">
        <v>608</v>
      </c>
      <c r="Z7311" s="9" t="s">
        <v>462</v>
      </c>
      <c r="AA7311" s="9" t="s">
        <v>198</v>
      </c>
      <c r="AB7311" s="9">
        <v>15425932</v>
      </c>
      <c r="AC7311" s="9" t="s">
        <v>8086</v>
      </c>
      <c r="AD7311" s="9" t="s">
        <v>231</v>
      </c>
      <c r="AE7311" s="5">
        <f t="shared" si="250"/>
        <v>0</v>
      </c>
      <c r="AF7311" s="5" t="str">
        <f t="shared" si="251"/>
        <v>katB</v>
      </c>
      <c r="AG7311" s="153"/>
      <c r="AH7311" s="153"/>
      <c r="AI7311" t="s">
        <v>201</v>
      </c>
      <c r="AJ7311" t="s">
        <v>17878</v>
      </c>
      <c r="AK7311" s="9" t="str">
        <f>VLOOKUP(Y7311,zdroj!D:AJ,33,0)</f>
        <v>katB</v>
      </c>
    </row>
    <row r="7312" spans="8:37" x14ac:dyDescent="0.25">
      <c r="H7312" s="8"/>
      <c r="I7312" s="8"/>
      <c r="N7312" s="23"/>
      <c r="O7312" s="24"/>
      <c r="P7312" s="19"/>
      <c r="Q7312" s="19"/>
      <c r="R7312" s="19"/>
      <c r="U7312" s="27"/>
      <c r="Y7312" s="9" t="s">
        <v>608</v>
      </c>
      <c r="Z7312" s="9" t="s">
        <v>462</v>
      </c>
      <c r="AA7312" s="9" t="s">
        <v>198</v>
      </c>
      <c r="AB7312" s="9">
        <v>15423182</v>
      </c>
      <c r="AC7312" s="9" t="s">
        <v>8087</v>
      </c>
      <c r="AD7312" s="9" t="s">
        <v>800</v>
      </c>
      <c r="AE7312" s="5">
        <f t="shared" si="250"/>
        <v>0</v>
      </c>
      <c r="AF7312" s="5" t="str">
        <f t="shared" si="251"/>
        <v>Pokryto</v>
      </c>
      <c r="AG7312" s="153"/>
      <c r="AH7312" s="153"/>
      <c r="AI7312" t="s">
        <v>17880</v>
      </c>
      <c r="AJ7312" t="s">
        <v>800</v>
      </c>
      <c r="AK7312" s="9" t="str">
        <f>VLOOKUP(Y7312,zdroj!D:AJ,33,0)</f>
        <v>katB</v>
      </c>
    </row>
    <row r="7313" spans="8:37" x14ac:dyDescent="0.25">
      <c r="H7313" s="8"/>
      <c r="I7313" s="8"/>
      <c r="N7313" s="23"/>
      <c r="O7313" s="24"/>
      <c r="P7313" s="19"/>
      <c r="Q7313" s="19"/>
      <c r="R7313" s="19"/>
      <c r="U7313" s="27"/>
      <c r="Y7313" s="9" t="s">
        <v>608</v>
      </c>
      <c r="Z7313" s="9" t="s">
        <v>462</v>
      </c>
      <c r="AA7313" s="9" t="s">
        <v>198</v>
      </c>
      <c r="AB7313" s="9">
        <v>15426041</v>
      </c>
      <c r="AC7313" s="9" t="s">
        <v>8088</v>
      </c>
      <c r="AD7313" s="9" t="s">
        <v>231</v>
      </c>
      <c r="AE7313" s="5">
        <f t="shared" si="250"/>
        <v>0</v>
      </c>
      <c r="AF7313" s="5" t="str">
        <f t="shared" si="251"/>
        <v>katB</v>
      </c>
      <c r="AG7313" s="153"/>
      <c r="AH7313" s="153"/>
      <c r="AI7313" t="s">
        <v>201</v>
      </c>
      <c r="AJ7313" t="s">
        <v>17878</v>
      </c>
      <c r="AK7313" s="9" t="str">
        <f>VLOOKUP(Y7313,zdroj!D:AJ,33,0)</f>
        <v>katB</v>
      </c>
    </row>
    <row r="7314" spans="8:37" x14ac:dyDescent="0.25">
      <c r="H7314" s="8"/>
      <c r="I7314" s="8"/>
      <c r="N7314" s="23"/>
      <c r="O7314" s="24"/>
      <c r="P7314" s="19"/>
      <c r="Q7314" s="19"/>
      <c r="R7314" s="19"/>
      <c r="U7314" s="27"/>
      <c r="Y7314" s="9" t="s">
        <v>608</v>
      </c>
      <c r="Z7314" s="9" t="s">
        <v>462</v>
      </c>
      <c r="AA7314" s="9" t="s">
        <v>198</v>
      </c>
      <c r="AB7314" s="9">
        <v>15426076</v>
      </c>
      <c r="AC7314" s="9" t="s">
        <v>8089</v>
      </c>
      <c r="AD7314" s="9" t="s">
        <v>231</v>
      </c>
      <c r="AE7314" s="5">
        <f t="shared" si="250"/>
        <v>0</v>
      </c>
      <c r="AF7314" s="5" t="str">
        <f t="shared" si="251"/>
        <v>katB</v>
      </c>
      <c r="AG7314" s="153"/>
      <c r="AH7314" s="153"/>
      <c r="AI7314" t="s">
        <v>201</v>
      </c>
      <c r="AJ7314" t="s">
        <v>17878</v>
      </c>
      <c r="AK7314" s="9" t="str">
        <f>VLOOKUP(Y7314,zdroj!D:AJ,33,0)</f>
        <v>katB</v>
      </c>
    </row>
    <row r="7315" spans="8:37" x14ac:dyDescent="0.25">
      <c r="H7315" s="8"/>
      <c r="I7315" s="8"/>
      <c r="N7315" s="23"/>
      <c r="O7315" s="24"/>
      <c r="P7315" s="19"/>
      <c r="Q7315" s="19"/>
      <c r="R7315" s="19"/>
      <c r="U7315" s="27"/>
      <c r="Y7315" s="9" t="s">
        <v>608</v>
      </c>
      <c r="Z7315" s="9" t="s">
        <v>462</v>
      </c>
      <c r="AA7315" s="9" t="s">
        <v>198</v>
      </c>
      <c r="AB7315" s="9">
        <v>15426122</v>
      </c>
      <c r="AC7315" s="9" t="s">
        <v>8090</v>
      </c>
      <c r="AD7315" s="9" t="s">
        <v>800</v>
      </c>
      <c r="AE7315" s="5">
        <f t="shared" si="250"/>
        <v>0</v>
      </c>
      <c r="AF7315" s="5" t="str">
        <f t="shared" si="251"/>
        <v>Pokryto</v>
      </c>
      <c r="AG7315" s="153"/>
      <c r="AH7315" s="153"/>
      <c r="AI7315" t="s">
        <v>229</v>
      </c>
      <c r="AJ7315" t="s">
        <v>800</v>
      </c>
      <c r="AK7315" s="9" t="str">
        <f>VLOOKUP(Y7315,zdroj!D:AJ,33,0)</f>
        <v>katB</v>
      </c>
    </row>
    <row r="7316" spans="8:37" x14ac:dyDescent="0.25">
      <c r="H7316" s="8"/>
      <c r="I7316" s="8"/>
      <c r="N7316" s="23"/>
      <c r="O7316" s="24"/>
      <c r="P7316" s="19"/>
      <c r="Q7316" s="19"/>
      <c r="R7316" s="19"/>
      <c r="U7316" s="27"/>
      <c r="Y7316" s="9" t="s">
        <v>608</v>
      </c>
      <c r="Z7316" s="9" t="s">
        <v>462</v>
      </c>
      <c r="AA7316" s="9" t="s">
        <v>198</v>
      </c>
      <c r="AB7316" s="9">
        <v>15426149</v>
      </c>
      <c r="AC7316" s="9" t="s">
        <v>8091</v>
      </c>
      <c r="AD7316" s="9" t="s">
        <v>800</v>
      </c>
      <c r="AE7316" s="5">
        <f t="shared" si="250"/>
        <v>0</v>
      </c>
      <c r="AF7316" s="5" t="str">
        <f t="shared" si="251"/>
        <v>Pokryto</v>
      </c>
      <c r="AG7316" s="153"/>
      <c r="AH7316" s="153"/>
      <c r="AI7316" t="s">
        <v>229</v>
      </c>
      <c r="AJ7316" t="s">
        <v>800</v>
      </c>
      <c r="AK7316" s="9" t="str">
        <f>VLOOKUP(Y7316,zdroj!D:AJ,33,0)</f>
        <v>katB</v>
      </c>
    </row>
    <row r="7317" spans="8:37" x14ac:dyDescent="0.25">
      <c r="H7317" s="8"/>
      <c r="I7317" s="8"/>
      <c r="N7317" s="23"/>
      <c r="O7317" s="24"/>
      <c r="P7317" s="19"/>
      <c r="Q7317" s="19"/>
      <c r="R7317" s="19"/>
      <c r="U7317" s="27"/>
      <c r="Y7317" s="9" t="s">
        <v>608</v>
      </c>
      <c r="Z7317" s="9" t="s">
        <v>462</v>
      </c>
      <c r="AA7317" s="9" t="s">
        <v>198</v>
      </c>
      <c r="AB7317" s="9">
        <v>15426190</v>
      </c>
      <c r="AC7317" s="9" t="s">
        <v>8092</v>
      </c>
      <c r="AD7317" s="9" t="s">
        <v>800</v>
      </c>
      <c r="AE7317" s="5">
        <f t="shared" si="250"/>
        <v>0</v>
      </c>
      <c r="AF7317" s="5" t="str">
        <f t="shared" si="251"/>
        <v>Pokryto</v>
      </c>
      <c r="AG7317" s="153"/>
      <c r="AH7317" s="153"/>
      <c r="AI7317" t="s">
        <v>229</v>
      </c>
      <c r="AJ7317" t="s">
        <v>800</v>
      </c>
      <c r="AK7317" s="9" t="str">
        <f>VLOOKUP(Y7317,zdroj!D:AJ,33,0)</f>
        <v>katB</v>
      </c>
    </row>
    <row r="7318" spans="8:37" x14ac:dyDescent="0.25">
      <c r="H7318" s="8"/>
      <c r="I7318" s="8"/>
      <c r="N7318" s="23"/>
      <c r="O7318" s="24"/>
      <c r="P7318" s="19"/>
      <c r="Q7318" s="19"/>
      <c r="R7318" s="19"/>
      <c r="U7318" s="27"/>
      <c r="Y7318" s="9" t="s">
        <v>608</v>
      </c>
      <c r="Z7318" s="9" t="s">
        <v>462</v>
      </c>
      <c r="AA7318" s="9" t="s">
        <v>198</v>
      </c>
      <c r="AB7318" s="9">
        <v>15426203</v>
      </c>
      <c r="AC7318" s="9" t="s">
        <v>8093</v>
      </c>
      <c r="AD7318" s="9" t="s">
        <v>231</v>
      </c>
      <c r="AE7318" s="5">
        <f t="shared" si="250"/>
        <v>0</v>
      </c>
      <c r="AF7318" s="5" t="str">
        <f t="shared" si="251"/>
        <v>katB</v>
      </c>
      <c r="AG7318" s="153"/>
      <c r="AH7318" s="153"/>
      <c r="AI7318" t="s">
        <v>201</v>
      </c>
      <c r="AJ7318" t="s">
        <v>17878</v>
      </c>
      <c r="AK7318" s="9" t="str">
        <f>VLOOKUP(Y7318,zdroj!D:AJ,33,0)</f>
        <v>katB</v>
      </c>
    </row>
    <row r="7319" spans="8:37" x14ac:dyDescent="0.25">
      <c r="H7319" s="8"/>
      <c r="I7319" s="8"/>
      <c r="N7319" s="23"/>
      <c r="O7319" s="24"/>
      <c r="P7319" s="19"/>
      <c r="Q7319" s="19"/>
      <c r="R7319" s="19"/>
      <c r="U7319" s="27"/>
      <c r="Y7319" s="9" t="s">
        <v>608</v>
      </c>
      <c r="Z7319" s="9" t="s">
        <v>462</v>
      </c>
      <c r="AA7319" s="9" t="s">
        <v>198</v>
      </c>
      <c r="AB7319" s="9">
        <v>15426238</v>
      </c>
      <c r="AC7319" s="9" t="s">
        <v>8094</v>
      </c>
      <c r="AD7319" s="9" t="s">
        <v>231</v>
      </c>
      <c r="AE7319" s="5">
        <f t="shared" si="250"/>
        <v>0</v>
      </c>
      <c r="AF7319" s="5" t="str">
        <f t="shared" si="251"/>
        <v>katB</v>
      </c>
      <c r="AG7319" s="153"/>
      <c r="AH7319" s="153"/>
      <c r="AI7319" t="s">
        <v>201</v>
      </c>
      <c r="AJ7319" t="s">
        <v>17878</v>
      </c>
      <c r="AK7319" s="9" t="str">
        <f>VLOOKUP(Y7319,zdroj!D:AJ,33,0)</f>
        <v>katB</v>
      </c>
    </row>
    <row r="7320" spans="8:37" x14ac:dyDescent="0.25">
      <c r="H7320" s="8"/>
      <c r="I7320" s="8"/>
      <c r="N7320" s="23"/>
      <c r="O7320" s="24"/>
      <c r="P7320" s="19"/>
      <c r="Q7320" s="19"/>
      <c r="R7320" s="19"/>
      <c r="U7320" s="27"/>
      <c r="Y7320" s="9" t="s">
        <v>608</v>
      </c>
      <c r="Z7320" s="9" t="s">
        <v>462</v>
      </c>
      <c r="AA7320" s="9" t="s">
        <v>198</v>
      </c>
      <c r="AB7320" s="9">
        <v>15426246</v>
      </c>
      <c r="AC7320" s="9" t="s">
        <v>8095</v>
      </c>
      <c r="AD7320" s="9" t="s">
        <v>231</v>
      </c>
      <c r="AE7320" s="5">
        <f t="shared" si="250"/>
        <v>0</v>
      </c>
      <c r="AF7320" s="5" t="str">
        <f t="shared" si="251"/>
        <v>katB</v>
      </c>
      <c r="AG7320" s="153"/>
      <c r="AH7320" s="153"/>
      <c r="AI7320" t="s">
        <v>201</v>
      </c>
      <c r="AJ7320" t="s">
        <v>17878</v>
      </c>
      <c r="AK7320" s="9" t="str">
        <f>VLOOKUP(Y7320,zdroj!D:AJ,33,0)</f>
        <v>katB</v>
      </c>
    </row>
    <row r="7321" spans="8:37" x14ac:dyDescent="0.25">
      <c r="H7321" s="8"/>
      <c r="I7321" s="8"/>
      <c r="N7321" s="23"/>
      <c r="O7321" s="24"/>
      <c r="P7321" s="19"/>
      <c r="Q7321" s="19"/>
      <c r="R7321" s="19"/>
      <c r="U7321" s="27"/>
      <c r="Y7321" s="9" t="s">
        <v>608</v>
      </c>
      <c r="Z7321" s="9" t="s">
        <v>462</v>
      </c>
      <c r="AA7321" s="9" t="s">
        <v>198</v>
      </c>
      <c r="AB7321" s="9">
        <v>15426289</v>
      </c>
      <c r="AC7321" s="9" t="s">
        <v>8096</v>
      </c>
      <c r="AD7321" s="9" t="s">
        <v>800</v>
      </c>
      <c r="AE7321" s="5">
        <f t="shared" si="250"/>
        <v>0</v>
      </c>
      <c r="AF7321" s="5" t="str">
        <f t="shared" si="251"/>
        <v>Pokryto</v>
      </c>
      <c r="AG7321" s="153"/>
      <c r="AH7321" s="153"/>
      <c r="AI7321" t="s">
        <v>201</v>
      </c>
      <c r="AJ7321" t="s">
        <v>800</v>
      </c>
      <c r="AK7321" s="9" t="str">
        <f>VLOOKUP(Y7321,zdroj!D:AJ,33,0)</f>
        <v>katB</v>
      </c>
    </row>
    <row r="7322" spans="8:37" x14ac:dyDescent="0.25">
      <c r="H7322" s="8"/>
      <c r="I7322" s="8"/>
      <c r="N7322" s="23"/>
      <c r="O7322" s="24"/>
      <c r="P7322" s="19"/>
      <c r="Q7322" s="19"/>
      <c r="R7322" s="19"/>
      <c r="U7322" s="27"/>
      <c r="Y7322" s="9" t="s">
        <v>608</v>
      </c>
      <c r="Z7322" s="9" t="s">
        <v>462</v>
      </c>
      <c r="AA7322" s="9" t="s">
        <v>198</v>
      </c>
      <c r="AB7322" s="9">
        <v>15426301</v>
      </c>
      <c r="AC7322" s="9" t="s">
        <v>8097</v>
      </c>
      <c r="AD7322" s="9" t="s">
        <v>231</v>
      </c>
      <c r="AE7322" s="5">
        <f t="shared" si="250"/>
        <v>0</v>
      </c>
      <c r="AF7322" s="5" t="str">
        <f t="shared" si="251"/>
        <v>katB</v>
      </c>
      <c r="AG7322" s="153"/>
      <c r="AH7322" s="153"/>
      <c r="AI7322" t="s">
        <v>229</v>
      </c>
      <c r="AJ7322" t="s">
        <v>17878</v>
      </c>
      <c r="AK7322" s="9" t="str">
        <f>VLOOKUP(Y7322,zdroj!D:AJ,33,0)</f>
        <v>katB</v>
      </c>
    </row>
    <row r="7323" spans="8:37" x14ac:dyDescent="0.25">
      <c r="H7323" s="8"/>
      <c r="I7323" s="8"/>
      <c r="N7323" s="23"/>
      <c r="O7323" s="24"/>
      <c r="P7323" s="19"/>
      <c r="Q7323" s="19"/>
      <c r="R7323" s="19"/>
      <c r="U7323" s="27"/>
      <c r="Y7323" s="9" t="s">
        <v>608</v>
      </c>
      <c r="Z7323" s="9" t="s">
        <v>462</v>
      </c>
      <c r="AA7323" s="9" t="s">
        <v>198</v>
      </c>
      <c r="AB7323" s="9">
        <v>15422861</v>
      </c>
      <c r="AC7323" s="9" t="s">
        <v>8098</v>
      </c>
      <c r="AD7323" s="9" t="s">
        <v>800</v>
      </c>
      <c r="AE7323" s="5">
        <f t="shared" si="250"/>
        <v>0</v>
      </c>
      <c r="AF7323" s="5" t="str">
        <f t="shared" si="251"/>
        <v>Pokryto</v>
      </c>
      <c r="AG7323" s="153"/>
      <c r="AH7323" s="153"/>
      <c r="AI7323" t="s">
        <v>17880</v>
      </c>
      <c r="AJ7323" t="s">
        <v>800</v>
      </c>
      <c r="AK7323" s="9" t="str">
        <f>VLOOKUP(Y7323,zdroj!D:AJ,33,0)</f>
        <v>katB</v>
      </c>
    </row>
    <row r="7324" spans="8:37" x14ac:dyDescent="0.25">
      <c r="H7324" s="8"/>
      <c r="I7324" s="8"/>
      <c r="N7324" s="23"/>
      <c r="O7324" s="24"/>
      <c r="P7324" s="19"/>
      <c r="Q7324" s="19"/>
      <c r="R7324" s="19"/>
      <c r="U7324" s="27"/>
      <c r="Y7324" s="9" t="s">
        <v>608</v>
      </c>
      <c r="Z7324" s="9" t="s">
        <v>462</v>
      </c>
      <c r="AA7324" s="9" t="s">
        <v>198</v>
      </c>
      <c r="AB7324" s="9">
        <v>15426327</v>
      </c>
      <c r="AC7324" s="9" t="s">
        <v>8099</v>
      </c>
      <c r="AD7324" s="9" t="s">
        <v>231</v>
      </c>
      <c r="AE7324" s="5">
        <f t="shared" si="250"/>
        <v>0</v>
      </c>
      <c r="AF7324" s="5" t="str">
        <f t="shared" si="251"/>
        <v>katB</v>
      </c>
      <c r="AG7324" s="153"/>
      <c r="AH7324" s="153"/>
      <c r="AI7324" t="s">
        <v>201</v>
      </c>
      <c r="AJ7324" t="s">
        <v>17878</v>
      </c>
      <c r="AK7324" s="9" t="str">
        <f>VLOOKUP(Y7324,zdroj!D:AJ,33,0)</f>
        <v>katB</v>
      </c>
    </row>
    <row r="7325" spans="8:37" x14ac:dyDescent="0.25">
      <c r="H7325" s="8"/>
      <c r="I7325" s="8"/>
      <c r="N7325" s="23"/>
      <c r="O7325" s="24"/>
      <c r="P7325" s="19"/>
      <c r="Q7325" s="19"/>
      <c r="R7325" s="19"/>
      <c r="U7325" s="27"/>
      <c r="Y7325" s="9" t="s">
        <v>608</v>
      </c>
      <c r="Z7325" s="9" t="s">
        <v>462</v>
      </c>
      <c r="AA7325" s="9" t="s">
        <v>198</v>
      </c>
      <c r="AB7325" s="9">
        <v>15426343</v>
      </c>
      <c r="AC7325" s="9" t="s">
        <v>8100</v>
      </c>
      <c r="AD7325" s="9" t="s">
        <v>231</v>
      </c>
      <c r="AE7325" s="5">
        <f t="shared" si="250"/>
        <v>0</v>
      </c>
      <c r="AF7325" s="5" t="str">
        <f t="shared" si="251"/>
        <v>katB</v>
      </c>
      <c r="AG7325" s="153"/>
      <c r="AH7325" s="153"/>
      <c r="AI7325" t="s">
        <v>201</v>
      </c>
      <c r="AJ7325" t="s">
        <v>17878</v>
      </c>
      <c r="AK7325" s="9" t="str">
        <f>VLOOKUP(Y7325,zdroj!D:AJ,33,0)</f>
        <v>katB</v>
      </c>
    </row>
    <row r="7326" spans="8:37" x14ac:dyDescent="0.25">
      <c r="H7326" s="8"/>
      <c r="I7326" s="8"/>
      <c r="N7326" s="23"/>
      <c r="O7326" s="24"/>
      <c r="P7326" s="19"/>
      <c r="Q7326" s="19"/>
      <c r="R7326" s="19"/>
      <c r="U7326" s="27"/>
      <c r="Y7326" s="9" t="s">
        <v>608</v>
      </c>
      <c r="Z7326" s="9" t="s">
        <v>462</v>
      </c>
      <c r="AA7326" s="9" t="s">
        <v>198</v>
      </c>
      <c r="AB7326" s="9">
        <v>15426360</v>
      </c>
      <c r="AC7326" s="9" t="s">
        <v>8101</v>
      </c>
      <c r="AD7326" s="9" t="s">
        <v>800</v>
      </c>
      <c r="AE7326" s="5">
        <f t="shared" si="250"/>
        <v>0</v>
      </c>
      <c r="AF7326" s="5" t="str">
        <f t="shared" si="251"/>
        <v>Pokryto</v>
      </c>
      <c r="AG7326" s="153"/>
      <c r="AH7326" s="153"/>
      <c r="AI7326" t="s">
        <v>201</v>
      </c>
      <c r="AJ7326" t="s">
        <v>800</v>
      </c>
      <c r="AK7326" s="9" t="str">
        <f>VLOOKUP(Y7326,zdroj!D:AJ,33,0)</f>
        <v>katB</v>
      </c>
    </row>
    <row r="7327" spans="8:37" x14ac:dyDescent="0.25">
      <c r="H7327" s="8"/>
      <c r="I7327" s="8"/>
      <c r="N7327" s="23"/>
      <c r="O7327" s="24"/>
      <c r="P7327" s="19"/>
      <c r="Q7327" s="19"/>
      <c r="R7327" s="19"/>
      <c r="U7327" s="27"/>
      <c r="Y7327" s="9" t="s">
        <v>608</v>
      </c>
      <c r="Z7327" s="9" t="s">
        <v>462</v>
      </c>
      <c r="AA7327" s="9" t="s">
        <v>198</v>
      </c>
      <c r="AB7327" s="9">
        <v>15426378</v>
      </c>
      <c r="AC7327" s="9" t="s">
        <v>8102</v>
      </c>
      <c r="AD7327" s="9" t="s">
        <v>800</v>
      </c>
      <c r="AE7327" s="5">
        <f t="shared" si="250"/>
        <v>0</v>
      </c>
      <c r="AF7327" s="5" t="str">
        <f t="shared" si="251"/>
        <v>Pokryto</v>
      </c>
      <c r="AG7327" s="153"/>
      <c r="AH7327" s="153"/>
      <c r="AI7327" t="s">
        <v>201</v>
      </c>
      <c r="AJ7327" t="s">
        <v>800</v>
      </c>
      <c r="AK7327" s="9" t="str">
        <f>VLOOKUP(Y7327,zdroj!D:AJ,33,0)</f>
        <v>katB</v>
      </c>
    </row>
    <row r="7328" spans="8:37" x14ac:dyDescent="0.25">
      <c r="H7328" s="8"/>
      <c r="I7328" s="8"/>
      <c r="N7328" s="23"/>
      <c r="O7328" s="24"/>
      <c r="P7328" s="19"/>
      <c r="Q7328" s="19"/>
      <c r="R7328" s="19"/>
      <c r="U7328" s="27"/>
      <c r="Y7328" s="9" t="s">
        <v>608</v>
      </c>
      <c r="Z7328" s="9" t="s">
        <v>462</v>
      </c>
      <c r="AA7328" s="9" t="s">
        <v>198</v>
      </c>
      <c r="AB7328" s="9">
        <v>15426394</v>
      </c>
      <c r="AC7328" s="9" t="s">
        <v>8103</v>
      </c>
      <c r="AD7328" s="9" t="s">
        <v>231</v>
      </c>
      <c r="AE7328" s="5">
        <f t="shared" si="250"/>
        <v>0</v>
      </c>
      <c r="AF7328" s="5" t="str">
        <f t="shared" si="251"/>
        <v>katB</v>
      </c>
      <c r="AG7328" s="153"/>
      <c r="AH7328" s="153"/>
      <c r="AI7328" t="s">
        <v>201</v>
      </c>
      <c r="AJ7328" t="s">
        <v>17878</v>
      </c>
      <c r="AK7328" s="9" t="str">
        <f>VLOOKUP(Y7328,zdroj!D:AJ,33,0)</f>
        <v>katB</v>
      </c>
    </row>
    <row r="7329" spans="8:37" x14ac:dyDescent="0.25">
      <c r="H7329" s="8"/>
      <c r="I7329" s="8"/>
      <c r="N7329" s="23"/>
      <c r="O7329" s="24"/>
      <c r="P7329" s="19"/>
      <c r="Q7329" s="19"/>
      <c r="R7329" s="19"/>
      <c r="U7329" s="27"/>
      <c r="Y7329" s="9" t="s">
        <v>608</v>
      </c>
      <c r="Z7329" s="9" t="s">
        <v>462</v>
      </c>
      <c r="AA7329" s="9" t="s">
        <v>198</v>
      </c>
      <c r="AB7329" s="9">
        <v>15426441</v>
      </c>
      <c r="AC7329" s="9" t="s">
        <v>8104</v>
      </c>
      <c r="AD7329" s="9" t="s">
        <v>231</v>
      </c>
      <c r="AE7329" s="5">
        <f t="shared" si="250"/>
        <v>0</v>
      </c>
      <c r="AF7329" s="5" t="str">
        <f t="shared" si="251"/>
        <v>katB</v>
      </c>
      <c r="AG7329" s="153"/>
      <c r="AH7329" s="153"/>
      <c r="AI7329" t="s">
        <v>201</v>
      </c>
      <c r="AJ7329" t="s">
        <v>17878</v>
      </c>
      <c r="AK7329" s="9" t="str">
        <f>VLOOKUP(Y7329,zdroj!D:AJ,33,0)</f>
        <v>katB</v>
      </c>
    </row>
    <row r="7330" spans="8:37" x14ac:dyDescent="0.25">
      <c r="H7330" s="8"/>
      <c r="I7330" s="8"/>
      <c r="N7330" s="23"/>
      <c r="O7330" s="24"/>
      <c r="P7330" s="19"/>
      <c r="Q7330" s="19"/>
      <c r="R7330" s="19"/>
      <c r="U7330" s="27"/>
      <c r="Y7330" s="9" t="s">
        <v>608</v>
      </c>
      <c r="Z7330" s="9" t="s">
        <v>462</v>
      </c>
      <c r="AA7330" s="9" t="s">
        <v>198</v>
      </c>
      <c r="AB7330" s="9">
        <v>15426564</v>
      </c>
      <c r="AC7330" s="9" t="s">
        <v>8105</v>
      </c>
      <c r="AD7330" s="9" t="s">
        <v>231</v>
      </c>
      <c r="AE7330" s="5">
        <f t="shared" si="250"/>
        <v>0</v>
      </c>
      <c r="AF7330" s="5" t="str">
        <f t="shared" si="251"/>
        <v>katB</v>
      </c>
      <c r="AG7330" s="153"/>
      <c r="AH7330" s="153"/>
      <c r="AI7330" t="s">
        <v>201</v>
      </c>
      <c r="AJ7330" t="s">
        <v>17878</v>
      </c>
      <c r="AK7330" s="9" t="str">
        <f>VLOOKUP(Y7330,zdroj!D:AJ,33,0)</f>
        <v>katB</v>
      </c>
    </row>
    <row r="7331" spans="8:37" x14ac:dyDescent="0.25">
      <c r="H7331" s="8"/>
      <c r="I7331" s="8"/>
      <c r="N7331" s="23"/>
      <c r="O7331" s="24"/>
      <c r="P7331" s="19"/>
      <c r="Q7331" s="19"/>
      <c r="R7331" s="19"/>
      <c r="U7331" s="27"/>
      <c r="Y7331" s="9" t="s">
        <v>608</v>
      </c>
      <c r="Z7331" s="9" t="s">
        <v>462</v>
      </c>
      <c r="AA7331" s="9" t="s">
        <v>198</v>
      </c>
      <c r="AB7331" s="9">
        <v>15426653</v>
      </c>
      <c r="AC7331" s="9" t="s">
        <v>8106</v>
      </c>
      <c r="AD7331" s="9" t="s">
        <v>800</v>
      </c>
      <c r="AE7331" s="5">
        <f t="shared" si="250"/>
        <v>0</v>
      </c>
      <c r="AF7331" s="5" t="str">
        <f t="shared" si="251"/>
        <v>Pokryto</v>
      </c>
      <c r="AG7331" s="153"/>
      <c r="AH7331" s="153"/>
      <c r="AI7331" t="s">
        <v>201</v>
      </c>
      <c r="AJ7331" t="s">
        <v>800</v>
      </c>
      <c r="AK7331" s="9" t="str">
        <f>VLOOKUP(Y7331,zdroj!D:AJ,33,0)</f>
        <v>katB</v>
      </c>
    </row>
    <row r="7332" spans="8:37" x14ac:dyDescent="0.25">
      <c r="H7332" s="8"/>
      <c r="I7332" s="8"/>
      <c r="N7332" s="23"/>
      <c r="O7332" s="24"/>
      <c r="P7332" s="19"/>
      <c r="Q7332" s="19"/>
      <c r="R7332" s="19"/>
      <c r="U7332" s="27"/>
      <c r="Y7332" s="9" t="s">
        <v>608</v>
      </c>
      <c r="Z7332" s="9" t="s">
        <v>462</v>
      </c>
      <c r="AA7332" s="9" t="s">
        <v>198</v>
      </c>
      <c r="AB7332" s="9">
        <v>15426661</v>
      </c>
      <c r="AC7332" s="9" t="s">
        <v>8107</v>
      </c>
      <c r="AD7332" s="9" t="s">
        <v>231</v>
      </c>
      <c r="AE7332" s="5">
        <f t="shared" si="250"/>
        <v>0</v>
      </c>
      <c r="AF7332" s="5" t="str">
        <f t="shared" si="251"/>
        <v>katB</v>
      </c>
      <c r="AG7332" s="153"/>
      <c r="AH7332" s="153"/>
      <c r="AI7332" t="s">
        <v>201</v>
      </c>
      <c r="AJ7332" t="s">
        <v>17878</v>
      </c>
      <c r="AK7332" s="9" t="str">
        <f>VLOOKUP(Y7332,zdroj!D:AJ,33,0)</f>
        <v>katB</v>
      </c>
    </row>
    <row r="7333" spans="8:37" x14ac:dyDescent="0.25">
      <c r="H7333" s="8"/>
      <c r="I7333" s="8"/>
      <c r="N7333" s="23"/>
      <c r="O7333" s="24"/>
      <c r="P7333" s="19"/>
      <c r="Q7333" s="19"/>
      <c r="R7333" s="19"/>
      <c r="U7333" s="27"/>
      <c r="Y7333" s="9" t="s">
        <v>608</v>
      </c>
      <c r="Z7333" s="9" t="s">
        <v>462</v>
      </c>
      <c r="AA7333" s="9" t="s">
        <v>198</v>
      </c>
      <c r="AB7333" s="9">
        <v>15426696</v>
      </c>
      <c r="AC7333" s="9" t="s">
        <v>8108</v>
      </c>
      <c r="AD7333" s="9" t="s">
        <v>800</v>
      </c>
      <c r="AE7333" s="5">
        <f t="shared" si="250"/>
        <v>0</v>
      </c>
      <c r="AF7333" s="5" t="str">
        <f t="shared" si="251"/>
        <v>Pokryto</v>
      </c>
      <c r="AG7333" s="153"/>
      <c r="AH7333" s="153"/>
      <c r="AI7333" t="s">
        <v>201</v>
      </c>
      <c r="AJ7333" t="s">
        <v>800</v>
      </c>
      <c r="AK7333" s="9" t="str">
        <f>VLOOKUP(Y7333,zdroj!D:AJ,33,0)</f>
        <v>katB</v>
      </c>
    </row>
    <row r="7334" spans="8:37" x14ac:dyDescent="0.25">
      <c r="H7334" s="8"/>
      <c r="I7334" s="8"/>
      <c r="N7334" s="23"/>
      <c r="O7334" s="24"/>
      <c r="P7334" s="19"/>
      <c r="Q7334" s="19"/>
      <c r="R7334" s="19"/>
      <c r="U7334" s="27"/>
      <c r="Y7334" s="9" t="s">
        <v>608</v>
      </c>
      <c r="Z7334" s="9" t="s">
        <v>462</v>
      </c>
      <c r="AA7334" s="9" t="s">
        <v>198</v>
      </c>
      <c r="AB7334" s="9">
        <v>15426734</v>
      </c>
      <c r="AC7334" s="9" t="s">
        <v>8109</v>
      </c>
      <c r="AD7334" s="9" t="s">
        <v>231</v>
      </c>
      <c r="AE7334" s="5">
        <f t="shared" si="250"/>
        <v>0</v>
      </c>
      <c r="AF7334" s="5" t="str">
        <f t="shared" si="251"/>
        <v>katB</v>
      </c>
      <c r="AG7334" s="153"/>
      <c r="AH7334" s="153"/>
      <c r="AI7334" t="s">
        <v>201</v>
      </c>
      <c r="AJ7334" t="s">
        <v>17878</v>
      </c>
      <c r="AK7334" s="9" t="str">
        <f>VLOOKUP(Y7334,zdroj!D:AJ,33,0)</f>
        <v>katB</v>
      </c>
    </row>
    <row r="7335" spans="8:37" x14ac:dyDescent="0.25">
      <c r="H7335" s="8"/>
      <c r="I7335" s="8"/>
      <c r="N7335" s="23"/>
      <c r="O7335" s="24"/>
      <c r="P7335" s="19"/>
      <c r="Q7335" s="19"/>
      <c r="R7335" s="19"/>
      <c r="U7335" s="27"/>
      <c r="Y7335" s="9" t="s">
        <v>608</v>
      </c>
      <c r="Z7335" s="9" t="s">
        <v>462</v>
      </c>
      <c r="AA7335" s="9" t="s">
        <v>198</v>
      </c>
      <c r="AB7335" s="9">
        <v>15426785</v>
      </c>
      <c r="AC7335" s="9" t="s">
        <v>8110</v>
      </c>
      <c r="AD7335" s="9" t="s">
        <v>231</v>
      </c>
      <c r="AE7335" s="5">
        <f t="shared" si="250"/>
        <v>0</v>
      </c>
      <c r="AF7335" s="5" t="str">
        <f t="shared" si="251"/>
        <v>katB</v>
      </c>
      <c r="AG7335" s="153"/>
      <c r="AH7335" s="153"/>
      <c r="AI7335" t="s">
        <v>201</v>
      </c>
      <c r="AJ7335" t="s">
        <v>17878</v>
      </c>
      <c r="AK7335" s="9" t="str">
        <f>VLOOKUP(Y7335,zdroj!D:AJ,33,0)</f>
        <v>katB</v>
      </c>
    </row>
    <row r="7336" spans="8:37" x14ac:dyDescent="0.25">
      <c r="H7336" s="8"/>
      <c r="I7336" s="8"/>
      <c r="N7336" s="23"/>
      <c r="O7336" s="24"/>
      <c r="P7336" s="19"/>
      <c r="Q7336" s="19"/>
      <c r="R7336" s="19"/>
      <c r="U7336" s="27"/>
      <c r="Y7336" s="9" t="s">
        <v>608</v>
      </c>
      <c r="Z7336" s="9" t="s">
        <v>462</v>
      </c>
      <c r="AA7336" s="9" t="s">
        <v>198</v>
      </c>
      <c r="AB7336" s="9">
        <v>15426793</v>
      </c>
      <c r="AC7336" s="9" t="s">
        <v>8111</v>
      </c>
      <c r="AD7336" s="9" t="s">
        <v>231</v>
      </c>
      <c r="AE7336" s="5">
        <f t="shared" si="250"/>
        <v>0</v>
      </c>
      <c r="AF7336" s="5" t="str">
        <f t="shared" si="251"/>
        <v>katB</v>
      </c>
      <c r="AG7336" s="153"/>
      <c r="AH7336" s="153"/>
      <c r="AI7336" t="s">
        <v>17879</v>
      </c>
      <c r="AJ7336" t="s">
        <v>17878</v>
      </c>
      <c r="AK7336" s="9" t="str">
        <f>VLOOKUP(Y7336,zdroj!D:AJ,33,0)</f>
        <v>katB</v>
      </c>
    </row>
    <row r="7337" spans="8:37" x14ac:dyDescent="0.25">
      <c r="H7337" s="8"/>
      <c r="I7337" s="8"/>
      <c r="N7337" s="23"/>
      <c r="O7337" s="24"/>
      <c r="P7337" s="19"/>
      <c r="Q7337" s="19"/>
      <c r="R7337" s="19"/>
      <c r="U7337" s="27"/>
      <c r="Y7337" s="9" t="s">
        <v>608</v>
      </c>
      <c r="Z7337" s="9" t="s">
        <v>462</v>
      </c>
      <c r="AA7337" s="9" t="s">
        <v>198</v>
      </c>
      <c r="AB7337" s="9">
        <v>15426891</v>
      </c>
      <c r="AC7337" s="9" t="s">
        <v>8112</v>
      </c>
      <c r="AD7337" s="9" t="s">
        <v>231</v>
      </c>
      <c r="AE7337" s="5">
        <f t="shared" si="250"/>
        <v>0</v>
      </c>
      <c r="AF7337" s="5" t="str">
        <f t="shared" si="251"/>
        <v>katB</v>
      </c>
      <c r="AG7337" s="153"/>
      <c r="AH7337" s="153"/>
      <c r="AI7337" t="s">
        <v>201</v>
      </c>
      <c r="AJ7337" t="s">
        <v>17878</v>
      </c>
      <c r="AK7337" s="9" t="str">
        <f>VLOOKUP(Y7337,zdroj!D:AJ,33,0)</f>
        <v>katB</v>
      </c>
    </row>
    <row r="7338" spans="8:37" x14ac:dyDescent="0.25">
      <c r="H7338" s="8"/>
      <c r="I7338" s="8"/>
      <c r="N7338" s="23"/>
      <c r="O7338" s="24"/>
      <c r="P7338" s="19"/>
      <c r="Q7338" s="19"/>
      <c r="R7338" s="19"/>
      <c r="U7338" s="27"/>
      <c r="Y7338" s="9" t="s">
        <v>608</v>
      </c>
      <c r="Z7338" s="9" t="s">
        <v>462</v>
      </c>
      <c r="AA7338" s="9" t="s">
        <v>198</v>
      </c>
      <c r="AB7338" s="9">
        <v>15426904</v>
      </c>
      <c r="AC7338" s="9" t="s">
        <v>8113</v>
      </c>
      <c r="AD7338" s="9" t="s">
        <v>231</v>
      </c>
      <c r="AE7338" s="5">
        <f t="shared" si="250"/>
        <v>0</v>
      </c>
      <c r="AF7338" s="5" t="str">
        <f t="shared" si="251"/>
        <v>katB</v>
      </c>
      <c r="AG7338" s="153"/>
      <c r="AH7338" s="153"/>
      <c r="AI7338" t="s">
        <v>201</v>
      </c>
      <c r="AJ7338" t="s">
        <v>17878</v>
      </c>
      <c r="AK7338" s="9" t="str">
        <f>VLOOKUP(Y7338,zdroj!D:AJ,33,0)</f>
        <v>katB</v>
      </c>
    </row>
    <row r="7339" spans="8:37" x14ac:dyDescent="0.25">
      <c r="H7339" s="8"/>
      <c r="I7339" s="8"/>
      <c r="N7339" s="23"/>
      <c r="O7339" s="24"/>
      <c r="P7339" s="19"/>
      <c r="Q7339" s="19"/>
      <c r="R7339" s="19"/>
      <c r="U7339" s="27"/>
      <c r="Y7339" s="9" t="s">
        <v>608</v>
      </c>
      <c r="Z7339" s="9" t="s">
        <v>462</v>
      </c>
      <c r="AA7339" s="9" t="s">
        <v>198</v>
      </c>
      <c r="AB7339" s="9">
        <v>15426998</v>
      </c>
      <c r="AC7339" s="9" t="s">
        <v>8114</v>
      </c>
      <c r="AD7339" s="9" t="s">
        <v>231</v>
      </c>
      <c r="AE7339" s="5">
        <f t="shared" si="250"/>
        <v>0</v>
      </c>
      <c r="AF7339" s="5" t="str">
        <f t="shared" si="251"/>
        <v>katB</v>
      </c>
      <c r="AG7339" s="153"/>
      <c r="AH7339" s="153"/>
      <c r="AI7339" t="s">
        <v>201</v>
      </c>
      <c r="AJ7339" t="s">
        <v>17878</v>
      </c>
      <c r="AK7339" s="9" t="str">
        <f>VLOOKUP(Y7339,zdroj!D:AJ,33,0)</f>
        <v>katB</v>
      </c>
    </row>
    <row r="7340" spans="8:37" x14ac:dyDescent="0.25">
      <c r="H7340" s="8"/>
      <c r="I7340" s="8"/>
      <c r="N7340" s="23"/>
      <c r="O7340" s="24"/>
      <c r="P7340" s="19"/>
      <c r="Q7340" s="19"/>
      <c r="R7340" s="19"/>
      <c r="U7340" s="27"/>
      <c r="Y7340" s="9" t="s">
        <v>608</v>
      </c>
      <c r="Z7340" s="9" t="s">
        <v>462</v>
      </c>
      <c r="AA7340" s="9" t="s">
        <v>198</v>
      </c>
      <c r="AB7340" s="9">
        <v>15427072</v>
      </c>
      <c r="AC7340" s="9" t="s">
        <v>8115</v>
      </c>
      <c r="AD7340" s="9" t="s">
        <v>231</v>
      </c>
      <c r="AE7340" s="5">
        <f t="shared" si="250"/>
        <v>0</v>
      </c>
      <c r="AF7340" s="5" t="str">
        <f t="shared" si="251"/>
        <v>katB</v>
      </c>
      <c r="AG7340" s="153"/>
      <c r="AH7340" s="153"/>
      <c r="AI7340" t="s">
        <v>201</v>
      </c>
      <c r="AJ7340" t="s">
        <v>17878</v>
      </c>
      <c r="AK7340" s="9" t="str">
        <f>VLOOKUP(Y7340,zdroj!D:AJ,33,0)</f>
        <v>katB</v>
      </c>
    </row>
    <row r="7341" spans="8:37" x14ac:dyDescent="0.25">
      <c r="H7341" s="8"/>
      <c r="I7341" s="8"/>
      <c r="N7341" s="23"/>
      <c r="O7341" s="24"/>
      <c r="P7341" s="19"/>
      <c r="Q7341" s="19"/>
      <c r="R7341" s="19"/>
      <c r="U7341" s="27"/>
      <c r="Y7341" s="9" t="s">
        <v>608</v>
      </c>
      <c r="Z7341" s="9" t="s">
        <v>462</v>
      </c>
      <c r="AA7341" s="9" t="s">
        <v>198</v>
      </c>
      <c r="AB7341" s="9">
        <v>15427137</v>
      </c>
      <c r="AC7341" s="9" t="s">
        <v>8116</v>
      </c>
      <c r="AD7341" s="9" t="s">
        <v>231</v>
      </c>
      <c r="AE7341" s="5">
        <f t="shared" si="250"/>
        <v>0</v>
      </c>
      <c r="AF7341" s="5" t="str">
        <f t="shared" si="251"/>
        <v>katB</v>
      </c>
      <c r="AG7341" s="153"/>
      <c r="AH7341" s="153"/>
      <c r="AI7341" t="s">
        <v>201</v>
      </c>
      <c r="AJ7341" t="s">
        <v>17878</v>
      </c>
      <c r="AK7341" s="9" t="str">
        <f>VLOOKUP(Y7341,zdroj!D:AJ,33,0)</f>
        <v>katB</v>
      </c>
    </row>
    <row r="7342" spans="8:37" x14ac:dyDescent="0.25">
      <c r="H7342" s="8"/>
      <c r="I7342" s="8"/>
      <c r="N7342" s="23"/>
      <c r="O7342" s="24"/>
      <c r="P7342" s="19"/>
      <c r="Q7342" s="19"/>
      <c r="R7342" s="19"/>
      <c r="U7342" s="27"/>
      <c r="Y7342" s="9" t="s">
        <v>608</v>
      </c>
      <c r="Z7342" s="9" t="s">
        <v>462</v>
      </c>
      <c r="AA7342" s="9" t="s">
        <v>198</v>
      </c>
      <c r="AB7342" s="9">
        <v>15427161</v>
      </c>
      <c r="AC7342" s="9" t="s">
        <v>8117</v>
      </c>
      <c r="AD7342" s="9" t="s">
        <v>231</v>
      </c>
      <c r="AE7342" s="5">
        <f t="shared" si="250"/>
        <v>0</v>
      </c>
      <c r="AF7342" s="5" t="str">
        <f t="shared" si="251"/>
        <v>katB</v>
      </c>
      <c r="AG7342" s="153"/>
      <c r="AH7342" s="153"/>
      <c r="AI7342" t="s">
        <v>17879</v>
      </c>
      <c r="AJ7342" t="s">
        <v>17878</v>
      </c>
      <c r="AK7342" s="9" t="str">
        <f>VLOOKUP(Y7342,zdroj!D:AJ,33,0)</f>
        <v>katB</v>
      </c>
    </row>
    <row r="7343" spans="8:37" x14ac:dyDescent="0.25">
      <c r="H7343" s="8"/>
      <c r="I7343" s="8"/>
      <c r="N7343" s="23"/>
      <c r="O7343" s="24"/>
      <c r="P7343" s="19"/>
      <c r="Q7343" s="19"/>
      <c r="R7343" s="19"/>
      <c r="U7343" s="27"/>
      <c r="Y7343" s="9" t="s">
        <v>608</v>
      </c>
      <c r="Z7343" s="9" t="s">
        <v>462</v>
      </c>
      <c r="AA7343" s="9" t="s">
        <v>198</v>
      </c>
      <c r="AB7343" s="9">
        <v>15427188</v>
      </c>
      <c r="AC7343" s="9" t="s">
        <v>8118</v>
      </c>
      <c r="AD7343" s="9" t="s">
        <v>231</v>
      </c>
      <c r="AE7343" s="5">
        <f t="shared" si="250"/>
        <v>0</v>
      </c>
      <c r="AF7343" s="5" t="str">
        <f t="shared" si="251"/>
        <v>katB</v>
      </c>
      <c r="AG7343" s="153"/>
      <c r="AH7343" s="153"/>
      <c r="AI7343" t="s">
        <v>201</v>
      </c>
      <c r="AJ7343" t="s">
        <v>17878</v>
      </c>
      <c r="AK7343" s="9" t="str">
        <f>VLOOKUP(Y7343,zdroj!D:AJ,33,0)</f>
        <v>katB</v>
      </c>
    </row>
    <row r="7344" spans="8:37" x14ac:dyDescent="0.25">
      <c r="H7344" s="8"/>
      <c r="I7344" s="8"/>
      <c r="N7344" s="23"/>
      <c r="O7344" s="24"/>
      <c r="P7344" s="19"/>
      <c r="Q7344" s="19"/>
      <c r="R7344" s="19"/>
      <c r="U7344" s="27"/>
      <c r="Y7344" s="9" t="s">
        <v>608</v>
      </c>
      <c r="Z7344" s="9" t="s">
        <v>462</v>
      </c>
      <c r="AA7344" s="9" t="s">
        <v>198</v>
      </c>
      <c r="AB7344" s="9">
        <v>15422879</v>
      </c>
      <c r="AC7344" s="9" t="s">
        <v>8119</v>
      </c>
      <c r="AD7344" s="9" t="s">
        <v>800</v>
      </c>
      <c r="AE7344" s="5">
        <f t="shared" si="250"/>
        <v>0</v>
      </c>
      <c r="AF7344" s="5" t="str">
        <f t="shared" si="251"/>
        <v>Pokryto</v>
      </c>
      <c r="AG7344" s="153"/>
      <c r="AH7344" s="153"/>
      <c r="AI7344" t="s">
        <v>17882</v>
      </c>
      <c r="AJ7344" t="s">
        <v>800</v>
      </c>
      <c r="AK7344" s="9" t="str">
        <f>VLOOKUP(Y7344,zdroj!D:AJ,33,0)</f>
        <v>katB</v>
      </c>
    </row>
    <row r="7345" spans="8:37" x14ac:dyDescent="0.25">
      <c r="H7345" s="8"/>
      <c r="I7345" s="8"/>
      <c r="N7345" s="23"/>
      <c r="O7345" s="24"/>
      <c r="P7345" s="19"/>
      <c r="Q7345" s="19"/>
      <c r="R7345" s="19"/>
      <c r="U7345" s="27"/>
      <c r="Y7345" s="9" t="s">
        <v>608</v>
      </c>
      <c r="Z7345" s="9" t="s">
        <v>462</v>
      </c>
      <c r="AA7345" s="9" t="s">
        <v>198</v>
      </c>
      <c r="AB7345" s="9">
        <v>15427510</v>
      </c>
      <c r="AC7345" s="9" t="s">
        <v>8120</v>
      </c>
      <c r="AD7345" s="9" t="s">
        <v>231</v>
      </c>
      <c r="AE7345" s="5">
        <f t="shared" si="250"/>
        <v>0</v>
      </c>
      <c r="AF7345" s="5" t="str">
        <f t="shared" si="251"/>
        <v>katB</v>
      </c>
      <c r="AG7345" s="153"/>
      <c r="AH7345" s="153"/>
      <c r="AI7345" t="s">
        <v>201</v>
      </c>
      <c r="AJ7345" t="s">
        <v>17878</v>
      </c>
      <c r="AK7345" s="9" t="str">
        <f>VLOOKUP(Y7345,zdroj!D:AJ,33,0)</f>
        <v>katB</v>
      </c>
    </row>
    <row r="7346" spans="8:37" x14ac:dyDescent="0.25">
      <c r="H7346" s="8"/>
      <c r="I7346" s="8"/>
      <c r="N7346" s="23"/>
      <c r="O7346" s="24"/>
      <c r="P7346" s="19"/>
      <c r="Q7346" s="19"/>
      <c r="R7346" s="19"/>
      <c r="U7346" s="27"/>
      <c r="Y7346" s="9" t="s">
        <v>608</v>
      </c>
      <c r="Z7346" s="9" t="s">
        <v>462</v>
      </c>
      <c r="AA7346" s="9" t="s">
        <v>198</v>
      </c>
      <c r="AB7346" s="9">
        <v>15427528</v>
      </c>
      <c r="AC7346" s="9" t="s">
        <v>8121</v>
      </c>
      <c r="AD7346" s="9" t="s">
        <v>231</v>
      </c>
      <c r="AE7346" s="5">
        <f t="shared" si="250"/>
        <v>0</v>
      </c>
      <c r="AF7346" s="5" t="str">
        <f t="shared" si="251"/>
        <v>katB</v>
      </c>
      <c r="AG7346" s="153"/>
      <c r="AH7346" s="153"/>
      <c r="AI7346" t="s">
        <v>201</v>
      </c>
      <c r="AJ7346" t="s">
        <v>17878</v>
      </c>
      <c r="AK7346" s="9" t="str">
        <f>VLOOKUP(Y7346,zdroj!D:AJ,33,0)</f>
        <v>katB</v>
      </c>
    </row>
    <row r="7347" spans="8:37" x14ac:dyDescent="0.25">
      <c r="H7347" s="8"/>
      <c r="I7347" s="8"/>
      <c r="N7347" s="23"/>
      <c r="O7347" s="24"/>
      <c r="P7347" s="19"/>
      <c r="Q7347" s="19"/>
      <c r="R7347" s="19"/>
      <c r="U7347" s="27"/>
      <c r="Y7347" s="9" t="s">
        <v>608</v>
      </c>
      <c r="Z7347" s="9" t="s">
        <v>462</v>
      </c>
      <c r="AA7347" s="9" t="s">
        <v>198</v>
      </c>
      <c r="AB7347" s="9">
        <v>15427773</v>
      </c>
      <c r="AC7347" s="9" t="s">
        <v>8122</v>
      </c>
      <c r="AD7347" s="9" t="s">
        <v>231</v>
      </c>
      <c r="AE7347" s="5">
        <f t="shared" si="250"/>
        <v>0</v>
      </c>
      <c r="AF7347" s="5" t="str">
        <f t="shared" si="251"/>
        <v>katB</v>
      </c>
      <c r="AG7347" s="153"/>
      <c r="AH7347" s="153"/>
      <c r="AI7347" t="s">
        <v>229</v>
      </c>
      <c r="AJ7347" t="s">
        <v>17878</v>
      </c>
      <c r="AK7347" s="9" t="str">
        <f>VLOOKUP(Y7347,zdroj!D:AJ,33,0)</f>
        <v>katB</v>
      </c>
    </row>
    <row r="7348" spans="8:37" x14ac:dyDescent="0.25">
      <c r="H7348" s="8"/>
      <c r="I7348" s="8"/>
      <c r="N7348" s="23"/>
      <c r="O7348" s="24"/>
      <c r="P7348" s="19"/>
      <c r="Q7348" s="19"/>
      <c r="R7348" s="19"/>
      <c r="U7348" s="27"/>
      <c r="Y7348" s="9" t="s">
        <v>608</v>
      </c>
      <c r="Z7348" s="9" t="s">
        <v>462</v>
      </c>
      <c r="AA7348" s="9" t="s">
        <v>198</v>
      </c>
      <c r="AB7348" s="9">
        <v>15427790</v>
      </c>
      <c r="AC7348" s="9" t="s">
        <v>8123</v>
      </c>
      <c r="AD7348" s="9" t="s">
        <v>800</v>
      </c>
      <c r="AE7348" s="5">
        <f t="shared" si="250"/>
        <v>0</v>
      </c>
      <c r="AF7348" s="5" t="str">
        <f t="shared" si="251"/>
        <v>Pokryto</v>
      </c>
      <c r="AG7348" s="153"/>
      <c r="AH7348" s="153"/>
      <c r="AI7348" t="s">
        <v>201</v>
      </c>
      <c r="AJ7348" t="s">
        <v>800</v>
      </c>
      <c r="AK7348" s="9" t="str">
        <f>VLOOKUP(Y7348,zdroj!D:AJ,33,0)</f>
        <v>katB</v>
      </c>
    </row>
    <row r="7349" spans="8:37" x14ac:dyDescent="0.25">
      <c r="H7349" s="8"/>
      <c r="I7349" s="8"/>
      <c r="N7349" s="23"/>
      <c r="O7349" s="24"/>
      <c r="P7349" s="19"/>
      <c r="Q7349" s="19"/>
      <c r="R7349" s="19"/>
      <c r="U7349" s="27"/>
      <c r="Y7349" s="9" t="s">
        <v>608</v>
      </c>
      <c r="Z7349" s="9" t="s">
        <v>462</v>
      </c>
      <c r="AA7349" s="9" t="s">
        <v>198</v>
      </c>
      <c r="AB7349" s="9">
        <v>30824711</v>
      </c>
      <c r="AC7349" s="9" t="s">
        <v>8124</v>
      </c>
      <c r="AD7349" s="9" t="s">
        <v>231</v>
      </c>
      <c r="AE7349" s="5">
        <f t="shared" si="250"/>
        <v>0</v>
      </c>
      <c r="AF7349" s="5" t="str">
        <f t="shared" si="251"/>
        <v>katB</v>
      </c>
      <c r="AG7349" s="153"/>
      <c r="AH7349" s="153"/>
      <c r="AI7349" t="s">
        <v>229</v>
      </c>
      <c r="AJ7349" t="s">
        <v>17878</v>
      </c>
      <c r="AK7349" s="9" t="str">
        <f>VLOOKUP(Y7349,zdroj!D:AJ,33,0)</f>
        <v>katB</v>
      </c>
    </row>
    <row r="7350" spans="8:37" x14ac:dyDescent="0.25">
      <c r="H7350" s="8"/>
      <c r="I7350" s="8"/>
      <c r="N7350" s="23"/>
      <c r="O7350" s="24"/>
      <c r="P7350" s="19"/>
      <c r="Q7350" s="19"/>
      <c r="R7350" s="19"/>
      <c r="U7350" s="27"/>
      <c r="Y7350" s="9" t="s">
        <v>608</v>
      </c>
      <c r="Z7350" s="9" t="s">
        <v>462</v>
      </c>
      <c r="AA7350" s="9" t="s">
        <v>198</v>
      </c>
      <c r="AB7350" s="9">
        <v>15422887</v>
      </c>
      <c r="AC7350" s="9" t="s">
        <v>8125</v>
      </c>
      <c r="AD7350" s="9" t="s">
        <v>800</v>
      </c>
      <c r="AE7350" s="5">
        <f t="shared" si="250"/>
        <v>0</v>
      </c>
      <c r="AF7350" s="5" t="str">
        <f t="shared" si="251"/>
        <v>Pokryto</v>
      </c>
      <c r="AG7350" s="153"/>
      <c r="AH7350" s="153"/>
      <c r="AI7350" t="s">
        <v>201</v>
      </c>
      <c r="AJ7350" t="s">
        <v>800</v>
      </c>
      <c r="AK7350" s="9" t="str">
        <f>VLOOKUP(Y7350,zdroj!D:AJ,33,0)</f>
        <v>katB</v>
      </c>
    </row>
    <row r="7351" spans="8:37" x14ac:dyDescent="0.25">
      <c r="H7351" s="8"/>
      <c r="I7351" s="8"/>
      <c r="N7351" s="23"/>
      <c r="O7351" s="24"/>
      <c r="P7351" s="19"/>
      <c r="Q7351" s="19"/>
      <c r="R7351" s="19"/>
      <c r="U7351" s="27"/>
      <c r="Y7351" s="9" t="s">
        <v>608</v>
      </c>
      <c r="Z7351" s="9" t="s">
        <v>462</v>
      </c>
      <c r="AA7351" s="9" t="s">
        <v>198</v>
      </c>
      <c r="AB7351" s="9">
        <v>80012418</v>
      </c>
      <c r="AC7351" s="9" t="s">
        <v>8126</v>
      </c>
      <c r="AD7351" s="9" t="s">
        <v>800</v>
      </c>
      <c r="AE7351" s="5">
        <f t="shared" si="250"/>
        <v>0</v>
      </c>
      <c r="AF7351" s="5" t="str">
        <f t="shared" si="251"/>
        <v>Pokryto</v>
      </c>
      <c r="AG7351" s="153"/>
      <c r="AH7351" s="153"/>
      <c r="AI7351" t="s">
        <v>201</v>
      </c>
      <c r="AJ7351" t="s">
        <v>800</v>
      </c>
      <c r="AK7351" s="9" t="str">
        <f>VLOOKUP(Y7351,zdroj!D:AJ,33,0)</f>
        <v>katB</v>
      </c>
    </row>
    <row r="7352" spans="8:37" x14ac:dyDescent="0.25">
      <c r="H7352" s="8"/>
      <c r="I7352" s="8"/>
      <c r="N7352" s="23"/>
      <c r="O7352" s="24"/>
      <c r="P7352" s="19"/>
      <c r="Q7352" s="19"/>
      <c r="R7352" s="19"/>
      <c r="U7352" s="27"/>
      <c r="Y7352" s="9" t="s">
        <v>608</v>
      </c>
      <c r="Z7352" s="9" t="s">
        <v>462</v>
      </c>
      <c r="AA7352" s="9" t="s">
        <v>198</v>
      </c>
      <c r="AB7352" s="9">
        <v>80839126</v>
      </c>
      <c r="AC7352" s="9" t="s">
        <v>8127</v>
      </c>
      <c r="AD7352" s="9" t="s">
        <v>231</v>
      </c>
      <c r="AE7352" s="5">
        <f t="shared" si="250"/>
        <v>0</v>
      </c>
      <c r="AF7352" s="5" t="str">
        <f t="shared" si="251"/>
        <v>katB</v>
      </c>
      <c r="AG7352" s="153"/>
      <c r="AH7352" s="153"/>
      <c r="AI7352" t="s">
        <v>229</v>
      </c>
      <c r="AJ7352" t="s">
        <v>17878</v>
      </c>
      <c r="AK7352" s="9" t="str">
        <f>VLOOKUP(Y7352,zdroj!D:AJ,33,0)</f>
        <v>katB</v>
      </c>
    </row>
    <row r="7353" spans="8:37" x14ac:dyDescent="0.25">
      <c r="H7353" s="8"/>
      <c r="I7353" s="8"/>
      <c r="N7353" s="23"/>
      <c r="O7353" s="24"/>
      <c r="P7353" s="19"/>
      <c r="Q7353" s="19"/>
      <c r="R7353" s="19"/>
      <c r="U7353" s="27"/>
      <c r="Y7353" s="9" t="s">
        <v>608</v>
      </c>
      <c r="Z7353" s="9" t="s">
        <v>462</v>
      </c>
      <c r="AA7353" s="9" t="s">
        <v>198</v>
      </c>
      <c r="AB7353" s="9">
        <v>79169155</v>
      </c>
      <c r="AC7353" s="9" t="s">
        <v>8128</v>
      </c>
      <c r="AD7353" s="9" t="s">
        <v>231</v>
      </c>
      <c r="AE7353" s="5">
        <f t="shared" si="250"/>
        <v>0</v>
      </c>
      <c r="AF7353" s="5" t="str">
        <f t="shared" si="251"/>
        <v>katB</v>
      </c>
      <c r="AG7353" s="153"/>
      <c r="AH7353" s="153"/>
      <c r="AI7353" t="s">
        <v>201</v>
      </c>
      <c r="AJ7353" t="s">
        <v>17878</v>
      </c>
      <c r="AK7353" s="9" t="str">
        <f>VLOOKUP(Y7353,zdroj!D:AJ,33,0)</f>
        <v>katB</v>
      </c>
    </row>
    <row r="7354" spans="8:37" x14ac:dyDescent="0.25">
      <c r="H7354" s="8"/>
      <c r="I7354" s="8"/>
      <c r="N7354" s="23"/>
      <c r="O7354" s="24"/>
      <c r="P7354" s="19"/>
      <c r="Q7354" s="19"/>
      <c r="R7354" s="19"/>
      <c r="U7354" s="27"/>
      <c r="Y7354" s="9" t="s">
        <v>608</v>
      </c>
      <c r="Z7354" s="9" t="s">
        <v>462</v>
      </c>
      <c r="AA7354" s="9" t="s">
        <v>198</v>
      </c>
      <c r="AB7354" s="9">
        <v>15422895</v>
      </c>
      <c r="AC7354" s="9" t="s">
        <v>8129</v>
      </c>
      <c r="AD7354" s="9" t="s">
        <v>800</v>
      </c>
      <c r="AE7354" s="5">
        <f t="shared" si="250"/>
        <v>0</v>
      </c>
      <c r="AF7354" s="5" t="str">
        <f t="shared" si="251"/>
        <v>Pokryto</v>
      </c>
      <c r="AG7354" s="153"/>
      <c r="AH7354" s="153"/>
      <c r="AI7354" t="s">
        <v>201</v>
      </c>
      <c r="AJ7354" t="s">
        <v>800</v>
      </c>
      <c r="AK7354" s="9" t="str">
        <f>VLOOKUP(Y7354,zdroj!D:AJ,33,0)</f>
        <v>katB</v>
      </c>
    </row>
    <row r="7355" spans="8:37" x14ac:dyDescent="0.25">
      <c r="H7355" s="8"/>
      <c r="I7355" s="8"/>
      <c r="N7355" s="23"/>
      <c r="O7355" s="24"/>
      <c r="P7355" s="19"/>
      <c r="Q7355" s="19"/>
      <c r="R7355" s="19"/>
      <c r="U7355" s="27"/>
      <c r="Y7355" s="9" t="s">
        <v>608</v>
      </c>
      <c r="Z7355" s="9" t="s">
        <v>462</v>
      </c>
      <c r="AA7355" s="9" t="s">
        <v>198</v>
      </c>
      <c r="AB7355" s="9">
        <v>15423549</v>
      </c>
      <c r="AC7355" s="9" t="s">
        <v>8130</v>
      </c>
      <c r="AD7355" s="9" t="s">
        <v>231</v>
      </c>
      <c r="AE7355" s="5">
        <f t="shared" si="250"/>
        <v>0</v>
      </c>
      <c r="AF7355" s="5" t="str">
        <f t="shared" si="251"/>
        <v>katB</v>
      </c>
      <c r="AG7355" s="153"/>
      <c r="AH7355" s="153"/>
      <c r="AI7355" t="s">
        <v>201</v>
      </c>
      <c r="AJ7355" t="s">
        <v>17878</v>
      </c>
      <c r="AK7355" s="9" t="str">
        <f>VLOOKUP(Y7355,zdroj!D:AJ,33,0)</f>
        <v>katB</v>
      </c>
    </row>
    <row r="7356" spans="8:37" x14ac:dyDescent="0.25">
      <c r="H7356" s="8"/>
      <c r="I7356" s="8"/>
      <c r="N7356" s="23"/>
      <c r="O7356" s="24"/>
      <c r="P7356" s="19"/>
      <c r="Q7356" s="19"/>
      <c r="R7356" s="19"/>
      <c r="U7356" s="27"/>
      <c r="Y7356" s="9" t="s">
        <v>608</v>
      </c>
      <c r="Z7356" s="9" t="s">
        <v>462</v>
      </c>
      <c r="AA7356" s="9" t="s">
        <v>198</v>
      </c>
      <c r="AB7356" s="9">
        <v>15422909</v>
      </c>
      <c r="AC7356" s="9" t="s">
        <v>8131</v>
      </c>
      <c r="AD7356" s="9" t="s">
        <v>231</v>
      </c>
      <c r="AE7356" s="5">
        <f t="shared" si="250"/>
        <v>0</v>
      </c>
      <c r="AF7356" s="5" t="str">
        <f t="shared" si="251"/>
        <v>katB</v>
      </c>
      <c r="AG7356" s="153"/>
      <c r="AH7356" s="153"/>
      <c r="AI7356" t="s">
        <v>201</v>
      </c>
      <c r="AJ7356" t="s">
        <v>17878</v>
      </c>
      <c r="AK7356" s="9" t="str">
        <f>VLOOKUP(Y7356,zdroj!D:AJ,33,0)</f>
        <v>katB</v>
      </c>
    </row>
    <row r="7357" spans="8:37" x14ac:dyDescent="0.25">
      <c r="H7357" s="8"/>
      <c r="I7357" s="8"/>
      <c r="N7357" s="23"/>
      <c r="O7357" s="24"/>
      <c r="P7357" s="19"/>
      <c r="Q7357" s="19"/>
      <c r="R7357" s="19"/>
      <c r="U7357" s="27"/>
      <c r="Y7357" s="9" t="s">
        <v>608</v>
      </c>
      <c r="Z7357" s="9" t="s">
        <v>462</v>
      </c>
      <c r="AA7357" s="9" t="s">
        <v>198</v>
      </c>
      <c r="AB7357" s="9">
        <v>15423603</v>
      </c>
      <c r="AC7357" s="9" t="s">
        <v>8132</v>
      </c>
      <c r="AD7357" s="9" t="s">
        <v>231</v>
      </c>
      <c r="AE7357" s="5">
        <f t="shared" si="250"/>
        <v>0</v>
      </c>
      <c r="AF7357" s="5" t="str">
        <f t="shared" si="251"/>
        <v>katB</v>
      </c>
      <c r="AG7357" s="153"/>
      <c r="AH7357" s="153"/>
      <c r="AI7357" t="s">
        <v>201</v>
      </c>
      <c r="AJ7357" t="s">
        <v>17878</v>
      </c>
      <c r="AK7357" s="9" t="str">
        <f>VLOOKUP(Y7357,zdroj!D:AJ,33,0)</f>
        <v>katB</v>
      </c>
    </row>
    <row r="7358" spans="8:37" x14ac:dyDescent="0.25">
      <c r="H7358" s="8"/>
      <c r="I7358" s="8"/>
      <c r="N7358" s="23"/>
      <c r="O7358" s="24"/>
      <c r="P7358" s="19"/>
      <c r="Q7358" s="19"/>
      <c r="R7358" s="19"/>
      <c r="U7358" s="27"/>
      <c r="Y7358" s="9" t="s">
        <v>608</v>
      </c>
      <c r="Z7358" s="9" t="s">
        <v>462</v>
      </c>
      <c r="AA7358" s="9" t="s">
        <v>198</v>
      </c>
      <c r="AB7358" s="9">
        <v>15423662</v>
      </c>
      <c r="AC7358" s="9" t="s">
        <v>8133</v>
      </c>
      <c r="AD7358" s="9" t="s">
        <v>231</v>
      </c>
      <c r="AE7358" s="5">
        <f t="shared" si="250"/>
        <v>0</v>
      </c>
      <c r="AF7358" s="5" t="str">
        <f t="shared" si="251"/>
        <v>katB</v>
      </c>
      <c r="AG7358" s="153"/>
      <c r="AH7358" s="153"/>
      <c r="AI7358" t="s">
        <v>201</v>
      </c>
      <c r="AJ7358" t="s">
        <v>17878</v>
      </c>
      <c r="AK7358" s="9" t="str">
        <f>VLOOKUP(Y7358,zdroj!D:AJ,33,0)</f>
        <v>katB</v>
      </c>
    </row>
    <row r="7359" spans="8:37" x14ac:dyDescent="0.25">
      <c r="H7359" s="8"/>
      <c r="I7359" s="8"/>
      <c r="N7359" s="23"/>
      <c r="O7359" s="24"/>
      <c r="P7359" s="19"/>
      <c r="Q7359" s="19"/>
      <c r="R7359" s="19"/>
      <c r="U7359" s="27"/>
      <c r="Y7359" s="9" t="s">
        <v>608</v>
      </c>
      <c r="Z7359" s="9" t="s">
        <v>462</v>
      </c>
      <c r="AA7359" s="9" t="s">
        <v>198</v>
      </c>
      <c r="AB7359" s="9">
        <v>15428206</v>
      </c>
      <c r="AC7359" s="9" t="s">
        <v>8134</v>
      </c>
      <c r="AD7359" s="9" t="s">
        <v>231</v>
      </c>
      <c r="AE7359" s="5">
        <f t="shared" si="250"/>
        <v>0</v>
      </c>
      <c r="AF7359" s="5" t="str">
        <f t="shared" si="251"/>
        <v>katB</v>
      </c>
      <c r="AG7359" s="153"/>
      <c r="AH7359" s="153"/>
      <c r="AI7359" t="s">
        <v>195</v>
      </c>
      <c r="AJ7359" t="s">
        <v>340</v>
      </c>
      <c r="AK7359" s="9" t="str">
        <f>VLOOKUP(Y7359,zdroj!D:AJ,33,0)</f>
        <v>katB</v>
      </c>
    </row>
    <row r="7360" spans="8:37" x14ac:dyDescent="0.25">
      <c r="H7360" s="8"/>
      <c r="I7360" s="8"/>
      <c r="N7360" s="23"/>
      <c r="O7360" s="24"/>
      <c r="P7360" s="19"/>
      <c r="Q7360" s="19"/>
      <c r="R7360" s="19"/>
      <c r="U7360" s="27"/>
      <c r="Y7360" s="9" t="s">
        <v>608</v>
      </c>
      <c r="Z7360" s="9" t="s">
        <v>462</v>
      </c>
      <c r="AA7360" s="9" t="s">
        <v>198</v>
      </c>
      <c r="AB7360" s="9">
        <v>15423697</v>
      </c>
      <c r="AC7360" s="9" t="s">
        <v>8135</v>
      </c>
      <c r="AD7360" s="9" t="s">
        <v>231</v>
      </c>
      <c r="AE7360" s="5">
        <f t="shared" si="250"/>
        <v>0</v>
      </c>
      <c r="AF7360" s="5" t="str">
        <f t="shared" si="251"/>
        <v>katB</v>
      </c>
      <c r="AG7360" s="153"/>
      <c r="AH7360" s="153"/>
      <c r="AI7360" t="s">
        <v>201</v>
      </c>
      <c r="AJ7360" t="s">
        <v>17878</v>
      </c>
      <c r="AK7360" s="9" t="str">
        <f>VLOOKUP(Y7360,zdroj!D:AJ,33,0)</f>
        <v>katB</v>
      </c>
    </row>
    <row r="7361" spans="8:37" x14ac:dyDescent="0.25">
      <c r="H7361" s="8"/>
      <c r="I7361" s="8"/>
      <c r="N7361" s="23"/>
      <c r="O7361" s="24"/>
      <c r="P7361" s="19"/>
      <c r="Q7361" s="19"/>
      <c r="R7361" s="19"/>
      <c r="U7361" s="27"/>
      <c r="Y7361" s="9" t="s">
        <v>608</v>
      </c>
      <c r="Z7361" s="9" t="s">
        <v>462</v>
      </c>
      <c r="AA7361" s="9" t="s">
        <v>198</v>
      </c>
      <c r="AB7361" s="9">
        <v>15423701</v>
      </c>
      <c r="AC7361" s="9" t="s">
        <v>8136</v>
      </c>
      <c r="AD7361" s="9" t="s">
        <v>231</v>
      </c>
      <c r="AE7361" s="5">
        <f t="shared" si="250"/>
        <v>0</v>
      </c>
      <c r="AF7361" s="5" t="str">
        <f t="shared" si="251"/>
        <v>katB</v>
      </c>
      <c r="AG7361" s="153"/>
      <c r="AH7361" s="153"/>
      <c r="AI7361" t="s">
        <v>201</v>
      </c>
      <c r="AJ7361" t="s">
        <v>17878</v>
      </c>
      <c r="AK7361" s="9" t="str">
        <f>VLOOKUP(Y7361,zdroj!D:AJ,33,0)</f>
        <v>katB</v>
      </c>
    </row>
    <row r="7362" spans="8:37" x14ac:dyDescent="0.25">
      <c r="H7362" s="8"/>
      <c r="I7362" s="8"/>
      <c r="N7362" s="23"/>
      <c r="O7362" s="24"/>
      <c r="P7362" s="19"/>
      <c r="Q7362" s="19"/>
      <c r="R7362" s="19"/>
      <c r="U7362" s="27"/>
      <c r="Y7362" s="9" t="s">
        <v>608</v>
      </c>
      <c r="Z7362" s="9" t="s">
        <v>462</v>
      </c>
      <c r="AA7362" s="9" t="s">
        <v>198</v>
      </c>
      <c r="AB7362" s="9">
        <v>15423735</v>
      </c>
      <c r="AC7362" s="9" t="s">
        <v>8137</v>
      </c>
      <c r="AD7362" s="9" t="s">
        <v>231</v>
      </c>
      <c r="AE7362" s="5">
        <f t="shared" si="250"/>
        <v>0</v>
      </c>
      <c r="AF7362" s="5" t="str">
        <f t="shared" si="251"/>
        <v>katB</v>
      </c>
      <c r="AG7362" s="153"/>
      <c r="AH7362" s="153"/>
      <c r="AI7362" t="s">
        <v>201</v>
      </c>
      <c r="AJ7362" t="s">
        <v>17878</v>
      </c>
      <c r="AK7362" s="9" t="str">
        <f>VLOOKUP(Y7362,zdroj!D:AJ,33,0)</f>
        <v>katB</v>
      </c>
    </row>
    <row r="7363" spans="8:37" x14ac:dyDescent="0.25">
      <c r="H7363" s="8"/>
      <c r="I7363" s="8"/>
      <c r="N7363" s="23"/>
      <c r="O7363" s="24"/>
      <c r="P7363" s="19"/>
      <c r="Q7363" s="19"/>
      <c r="R7363" s="19"/>
      <c r="U7363" s="27"/>
      <c r="Y7363" s="9" t="s">
        <v>608</v>
      </c>
      <c r="Z7363" s="9" t="s">
        <v>462</v>
      </c>
      <c r="AA7363" s="9" t="s">
        <v>198</v>
      </c>
      <c r="AB7363" s="9">
        <v>15423824</v>
      </c>
      <c r="AC7363" s="9" t="s">
        <v>8138</v>
      </c>
      <c r="AD7363" s="9" t="s">
        <v>231</v>
      </c>
      <c r="AE7363" s="5">
        <f t="shared" si="250"/>
        <v>0</v>
      </c>
      <c r="AF7363" s="5" t="str">
        <f t="shared" si="251"/>
        <v>katB</v>
      </c>
      <c r="AG7363" s="153"/>
      <c r="AH7363" s="153"/>
      <c r="AI7363" t="s">
        <v>201</v>
      </c>
      <c r="AJ7363" t="s">
        <v>17878</v>
      </c>
      <c r="AK7363" s="9" t="str">
        <f>VLOOKUP(Y7363,zdroj!D:AJ,33,0)</f>
        <v>katB</v>
      </c>
    </row>
    <row r="7364" spans="8:37" x14ac:dyDescent="0.25">
      <c r="H7364" s="8"/>
      <c r="I7364" s="8"/>
      <c r="N7364" s="23"/>
      <c r="O7364" s="24"/>
      <c r="P7364" s="19"/>
      <c r="Q7364" s="19"/>
      <c r="R7364" s="19"/>
      <c r="U7364" s="27"/>
      <c r="Y7364" s="9" t="s">
        <v>608</v>
      </c>
      <c r="Z7364" s="9" t="s">
        <v>462</v>
      </c>
      <c r="AA7364" s="9" t="s">
        <v>198</v>
      </c>
      <c r="AB7364" s="9">
        <v>15424049</v>
      </c>
      <c r="AC7364" s="9" t="s">
        <v>8139</v>
      </c>
      <c r="AD7364" s="9" t="s">
        <v>231</v>
      </c>
      <c r="AE7364" s="5">
        <f t="shared" si="250"/>
        <v>0</v>
      </c>
      <c r="AF7364" s="5" t="str">
        <f t="shared" si="251"/>
        <v>katB</v>
      </c>
      <c r="AG7364" s="153"/>
      <c r="AH7364" s="153"/>
      <c r="AI7364" t="s">
        <v>201</v>
      </c>
      <c r="AJ7364" t="s">
        <v>17878</v>
      </c>
      <c r="AK7364" s="9" t="str">
        <f>VLOOKUP(Y7364,zdroj!D:AJ,33,0)</f>
        <v>katB</v>
      </c>
    </row>
    <row r="7365" spans="8:37" x14ac:dyDescent="0.25">
      <c r="H7365" s="8"/>
      <c r="I7365" s="8"/>
      <c r="N7365" s="23"/>
      <c r="O7365" s="24"/>
      <c r="P7365" s="19"/>
      <c r="Q7365" s="19"/>
      <c r="R7365" s="19"/>
      <c r="U7365" s="27"/>
      <c r="Y7365" s="9" t="s">
        <v>608</v>
      </c>
      <c r="Z7365" s="9" t="s">
        <v>462</v>
      </c>
      <c r="AA7365" s="9" t="s">
        <v>198</v>
      </c>
      <c r="AB7365" s="9">
        <v>15424073</v>
      </c>
      <c r="AC7365" s="9" t="s">
        <v>8140</v>
      </c>
      <c r="AD7365" s="9" t="s">
        <v>231</v>
      </c>
      <c r="AE7365" s="5">
        <f t="shared" si="250"/>
        <v>0</v>
      </c>
      <c r="AF7365" s="5" t="str">
        <f t="shared" si="251"/>
        <v>katB</v>
      </c>
      <c r="AG7365" s="153"/>
      <c r="AH7365" s="153"/>
      <c r="AI7365" t="s">
        <v>229</v>
      </c>
      <c r="AJ7365" t="s">
        <v>17878</v>
      </c>
      <c r="AK7365" s="9" t="str">
        <f>VLOOKUP(Y7365,zdroj!D:AJ,33,0)</f>
        <v>katB</v>
      </c>
    </row>
    <row r="7366" spans="8:37" x14ac:dyDescent="0.25">
      <c r="H7366" s="8"/>
      <c r="I7366" s="8"/>
      <c r="N7366" s="23"/>
      <c r="O7366" s="24"/>
      <c r="P7366" s="19"/>
      <c r="Q7366" s="19"/>
      <c r="R7366" s="19"/>
      <c r="U7366" s="27"/>
      <c r="Y7366" s="9" t="s">
        <v>608</v>
      </c>
      <c r="Z7366" s="9" t="s">
        <v>462</v>
      </c>
      <c r="AA7366" s="9" t="s">
        <v>198</v>
      </c>
      <c r="AB7366" s="9">
        <v>15424090</v>
      </c>
      <c r="AC7366" s="9" t="s">
        <v>8141</v>
      </c>
      <c r="AD7366" s="9" t="s">
        <v>231</v>
      </c>
      <c r="AE7366" s="5">
        <f t="shared" si="250"/>
        <v>0</v>
      </c>
      <c r="AF7366" s="5" t="str">
        <f t="shared" si="251"/>
        <v>katB</v>
      </c>
      <c r="AG7366" s="153"/>
      <c r="AH7366" s="153"/>
      <c r="AI7366" t="s">
        <v>201</v>
      </c>
      <c r="AJ7366" t="s">
        <v>17878</v>
      </c>
      <c r="AK7366" s="9" t="str">
        <f>VLOOKUP(Y7366,zdroj!D:AJ,33,0)</f>
        <v>katB</v>
      </c>
    </row>
    <row r="7367" spans="8:37" x14ac:dyDescent="0.25">
      <c r="H7367" s="8"/>
      <c r="I7367" s="8"/>
      <c r="N7367" s="23"/>
      <c r="O7367" s="24"/>
      <c r="P7367" s="19"/>
      <c r="Q7367" s="19"/>
      <c r="R7367" s="19"/>
      <c r="U7367" s="27"/>
      <c r="Y7367" s="9" t="s">
        <v>608</v>
      </c>
      <c r="Z7367" s="9" t="s">
        <v>462</v>
      </c>
      <c r="AA7367" s="9" t="s">
        <v>198</v>
      </c>
      <c r="AB7367" s="9">
        <v>15424111</v>
      </c>
      <c r="AC7367" s="9" t="s">
        <v>8142</v>
      </c>
      <c r="AD7367" s="9" t="s">
        <v>231</v>
      </c>
      <c r="AE7367" s="5">
        <f t="shared" si="250"/>
        <v>0</v>
      </c>
      <c r="AF7367" s="5" t="str">
        <f t="shared" si="251"/>
        <v>katB</v>
      </c>
      <c r="AG7367" s="153"/>
      <c r="AH7367" s="153"/>
      <c r="AI7367" t="s">
        <v>201</v>
      </c>
      <c r="AJ7367" t="s">
        <v>17878</v>
      </c>
      <c r="AK7367" s="9" t="str">
        <f>VLOOKUP(Y7367,zdroj!D:AJ,33,0)</f>
        <v>katB</v>
      </c>
    </row>
    <row r="7368" spans="8:37" x14ac:dyDescent="0.25">
      <c r="H7368" s="8"/>
      <c r="I7368" s="8"/>
      <c r="N7368" s="23"/>
      <c r="O7368" s="24"/>
      <c r="P7368" s="19"/>
      <c r="Q7368" s="19"/>
      <c r="R7368" s="19"/>
      <c r="U7368" s="27"/>
      <c r="Y7368" s="9" t="s">
        <v>608</v>
      </c>
      <c r="Z7368" s="9" t="s">
        <v>462</v>
      </c>
      <c r="AA7368" s="9" t="s">
        <v>198</v>
      </c>
      <c r="AB7368" s="9">
        <v>15424260</v>
      </c>
      <c r="AC7368" s="9" t="s">
        <v>8143</v>
      </c>
      <c r="AD7368" s="9" t="s">
        <v>231</v>
      </c>
      <c r="AE7368" s="5">
        <f t="shared" si="250"/>
        <v>0</v>
      </c>
      <c r="AF7368" s="5" t="str">
        <f t="shared" si="251"/>
        <v>katB</v>
      </c>
      <c r="AG7368" s="153"/>
      <c r="AH7368" s="153"/>
      <c r="AI7368" t="s">
        <v>201</v>
      </c>
      <c r="AJ7368" t="s">
        <v>17878</v>
      </c>
      <c r="AK7368" s="9" t="str">
        <f>VLOOKUP(Y7368,zdroj!D:AJ,33,0)</f>
        <v>katB</v>
      </c>
    </row>
    <row r="7369" spans="8:37" x14ac:dyDescent="0.25">
      <c r="H7369" s="8"/>
      <c r="I7369" s="8"/>
      <c r="N7369" s="23"/>
      <c r="O7369" s="24"/>
      <c r="P7369" s="19"/>
      <c r="Q7369" s="19"/>
      <c r="R7369" s="19"/>
      <c r="U7369" s="27"/>
      <c r="Y7369" s="9" t="s">
        <v>608</v>
      </c>
      <c r="Z7369" s="9" t="s">
        <v>462</v>
      </c>
      <c r="AA7369" s="9" t="s">
        <v>198</v>
      </c>
      <c r="AB7369" s="9">
        <v>15424316</v>
      </c>
      <c r="AC7369" s="9" t="s">
        <v>8144</v>
      </c>
      <c r="AD7369" s="9" t="s">
        <v>231</v>
      </c>
      <c r="AE7369" s="5">
        <f t="shared" si="250"/>
        <v>0</v>
      </c>
      <c r="AF7369" s="5" t="str">
        <f t="shared" si="251"/>
        <v>katB</v>
      </c>
      <c r="AG7369" s="153"/>
      <c r="AH7369" s="153"/>
      <c r="AI7369" t="s">
        <v>17880</v>
      </c>
      <c r="AJ7369" t="s">
        <v>17878</v>
      </c>
      <c r="AK7369" s="9" t="str">
        <f>VLOOKUP(Y7369,zdroj!D:AJ,33,0)</f>
        <v>katB</v>
      </c>
    </row>
    <row r="7370" spans="8:37" x14ac:dyDescent="0.25">
      <c r="H7370" s="8"/>
      <c r="I7370" s="8"/>
      <c r="N7370" s="23"/>
      <c r="O7370" s="24"/>
      <c r="P7370" s="19"/>
      <c r="Q7370" s="19"/>
      <c r="R7370" s="19"/>
      <c r="U7370" s="27"/>
      <c r="Y7370" s="9" t="s">
        <v>608</v>
      </c>
      <c r="Z7370" s="9" t="s">
        <v>462</v>
      </c>
      <c r="AA7370" s="9" t="s">
        <v>198</v>
      </c>
      <c r="AB7370" s="9">
        <v>15424332</v>
      </c>
      <c r="AC7370" s="9" t="s">
        <v>8145</v>
      </c>
      <c r="AD7370" s="9" t="s">
        <v>231</v>
      </c>
      <c r="AE7370" s="5">
        <f t="shared" ref="AE7370:AE7433" si="252">VLOOKUP(Y7370,K:T,10,0)</f>
        <v>0</v>
      </c>
      <c r="AF7370" s="5" t="str">
        <f t="shared" ref="AF7370:AF7433" si="253">IF(AE7370="A",IF(AD7370="katA","katB",AD7370),AD7370)</f>
        <v>katB</v>
      </c>
      <c r="AG7370" s="153"/>
      <c r="AH7370" s="153"/>
      <c r="AI7370" t="s">
        <v>201</v>
      </c>
      <c r="AJ7370" t="s">
        <v>17878</v>
      </c>
      <c r="AK7370" s="9" t="str">
        <f>VLOOKUP(Y7370,zdroj!D:AJ,33,0)</f>
        <v>katB</v>
      </c>
    </row>
    <row r="7371" spans="8:37" x14ac:dyDescent="0.25">
      <c r="H7371" s="8"/>
      <c r="I7371" s="8"/>
      <c r="N7371" s="23"/>
      <c r="O7371" s="24"/>
      <c r="P7371" s="19"/>
      <c r="Q7371" s="19"/>
      <c r="R7371" s="19"/>
      <c r="U7371" s="27"/>
      <c r="Y7371" s="9" t="s">
        <v>608</v>
      </c>
      <c r="Z7371" s="9" t="s">
        <v>462</v>
      </c>
      <c r="AA7371" s="9" t="s">
        <v>198</v>
      </c>
      <c r="AB7371" s="9">
        <v>15424774</v>
      </c>
      <c r="AC7371" s="9" t="s">
        <v>8146</v>
      </c>
      <c r="AD7371" s="9" t="s">
        <v>800</v>
      </c>
      <c r="AE7371" s="5">
        <f t="shared" si="252"/>
        <v>0</v>
      </c>
      <c r="AF7371" s="5" t="str">
        <f t="shared" si="253"/>
        <v>Pokryto</v>
      </c>
      <c r="AG7371" s="153"/>
      <c r="AH7371" s="153"/>
      <c r="AI7371" t="s">
        <v>201</v>
      </c>
      <c r="AJ7371" t="s">
        <v>800</v>
      </c>
      <c r="AK7371" s="9" t="str">
        <f>VLOOKUP(Y7371,zdroj!D:AJ,33,0)</f>
        <v>katB</v>
      </c>
    </row>
    <row r="7372" spans="8:37" x14ac:dyDescent="0.25">
      <c r="H7372" s="8"/>
      <c r="I7372" s="8"/>
      <c r="N7372" s="23"/>
      <c r="O7372" s="24"/>
      <c r="P7372" s="19"/>
      <c r="Q7372" s="19"/>
      <c r="R7372" s="19"/>
      <c r="U7372" s="27"/>
      <c r="Y7372" s="9" t="s">
        <v>608</v>
      </c>
      <c r="Z7372" s="9" t="s">
        <v>462</v>
      </c>
      <c r="AA7372" s="9" t="s">
        <v>198</v>
      </c>
      <c r="AB7372" s="9">
        <v>15424782</v>
      </c>
      <c r="AC7372" s="9" t="s">
        <v>8147</v>
      </c>
      <c r="AD7372" s="9" t="s">
        <v>800</v>
      </c>
      <c r="AE7372" s="5">
        <f t="shared" si="252"/>
        <v>0</v>
      </c>
      <c r="AF7372" s="5" t="str">
        <f t="shared" si="253"/>
        <v>Pokryto</v>
      </c>
      <c r="AG7372" s="153"/>
      <c r="AH7372" s="153"/>
      <c r="AI7372" t="s">
        <v>201</v>
      </c>
      <c r="AJ7372" t="s">
        <v>800</v>
      </c>
      <c r="AK7372" s="9" t="str">
        <f>VLOOKUP(Y7372,zdroj!D:AJ,33,0)</f>
        <v>katB</v>
      </c>
    </row>
    <row r="7373" spans="8:37" x14ac:dyDescent="0.25">
      <c r="H7373" s="8"/>
      <c r="I7373" s="8"/>
      <c r="N7373" s="23"/>
      <c r="O7373" s="24"/>
      <c r="P7373" s="19"/>
      <c r="Q7373" s="19"/>
      <c r="R7373" s="19"/>
      <c r="U7373" s="27"/>
      <c r="Y7373" s="9" t="s">
        <v>608</v>
      </c>
      <c r="Z7373" s="9" t="s">
        <v>462</v>
      </c>
      <c r="AA7373" s="9" t="s">
        <v>198</v>
      </c>
      <c r="AB7373" s="9">
        <v>15424863</v>
      </c>
      <c r="AC7373" s="9" t="s">
        <v>8148</v>
      </c>
      <c r="AD7373" s="9" t="s">
        <v>231</v>
      </c>
      <c r="AE7373" s="5">
        <f t="shared" si="252"/>
        <v>0</v>
      </c>
      <c r="AF7373" s="5" t="str">
        <f t="shared" si="253"/>
        <v>katB</v>
      </c>
      <c r="AG7373" s="153"/>
      <c r="AH7373" s="153"/>
      <c r="AI7373" t="s">
        <v>201</v>
      </c>
      <c r="AJ7373" t="s">
        <v>17878</v>
      </c>
      <c r="AK7373" s="9" t="str">
        <f>VLOOKUP(Y7373,zdroj!D:AJ,33,0)</f>
        <v>katB</v>
      </c>
    </row>
    <row r="7374" spans="8:37" x14ac:dyDescent="0.25">
      <c r="H7374" s="8"/>
      <c r="I7374" s="8"/>
      <c r="N7374" s="23"/>
      <c r="O7374" s="24"/>
      <c r="P7374" s="19"/>
      <c r="Q7374" s="19"/>
      <c r="R7374" s="19"/>
      <c r="U7374" s="27"/>
      <c r="Y7374" s="9" t="s">
        <v>608</v>
      </c>
      <c r="Z7374" s="9" t="s">
        <v>462</v>
      </c>
      <c r="AA7374" s="9" t="s">
        <v>198</v>
      </c>
      <c r="AB7374" s="9">
        <v>15424898</v>
      </c>
      <c r="AC7374" s="9" t="s">
        <v>8149</v>
      </c>
      <c r="AD7374" s="9" t="s">
        <v>231</v>
      </c>
      <c r="AE7374" s="5">
        <f t="shared" si="252"/>
        <v>0</v>
      </c>
      <c r="AF7374" s="5" t="str">
        <f t="shared" si="253"/>
        <v>katB</v>
      </c>
      <c r="AG7374" s="153"/>
      <c r="AH7374" s="153"/>
      <c r="AI7374" t="s">
        <v>17880</v>
      </c>
      <c r="AJ7374" t="s">
        <v>17878</v>
      </c>
      <c r="AK7374" s="9" t="str">
        <f>VLOOKUP(Y7374,zdroj!D:AJ,33,0)</f>
        <v>katB</v>
      </c>
    </row>
    <row r="7375" spans="8:37" x14ac:dyDescent="0.25">
      <c r="H7375" s="8"/>
      <c r="I7375" s="8"/>
      <c r="N7375" s="23"/>
      <c r="O7375" s="24"/>
      <c r="P7375" s="19"/>
      <c r="Q7375" s="19"/>
      <c r="R7375" s="19"/>
      <c r="U7375" s="27"/>
      <c r="Y7375" s="9" t="s">
        <v>608</v>
      </c>
      <c r="Z7375" s="9" t="s">
        <v>462</v>
      </c>
      <c r="AA7375" s="9" t="s">
        <v>198</v>
      </c>
      <c r="AB7375" s="9">
        <v>25619021</v>
      </c>
      <c r="AC7375" s="9" t="s">
        <v>8150</v>
      </c>
      <c r="AD7375" s="9" t="s">
        <v>231</v>
      </c>
      <c r="AE7375" s="5">
        <f t="shared" si="252"/>
        <v>0</v>
      </c>
      <c r="AF7375" s="5" t="str">
        <f t="shared" si="253"/>
        <v>katB</v>
      </c>
      <c r="AG7375" s="153"/>
      <c r="AH7375" s="153"/>
      <c r="AI7375" t="s">
        <v>201</v>
      </c>
      <c r="AJ7375" t="s">
        <v>17878</v>
      </c>
      <c r="AK7375" s="9" t="str">
        <f>VLOOKUP(Y7375,zdroj!D:AJ,33,0)</f>
        <v>katB</v>
      </c>
    </row>
    <row r="7376" spans="8:37" x14ac:dyDescent="0.25">
      <c r="H7376" s="8"/>
      <c r="I7376" s="8"/>
      <c r="N7376" s="23"/>
      <c r="O7376" s="24"/>
      <c r="P7376" s="19"/>
      <c r="Q7376" s="19"/>
      <c r="R7376" s="19"/>
      <c r="U7376" s="27"/>
      <c r="Y7376" s="9" t="s">
        <v>608</v>
      </c>
      <c r="Z7376" s="9" t="s">
        <v>462</v>
      </c>
      <c r="AA7376" s="9" t="s">
        <v>198</v>
      </c>
      <c r="AB7376" s="9">
        <v>15424910</v>
      </c>
      <c r="AC7376" s="9" t="s">
        <v>8151</v>
      </c>
      <c r="AD7376" s="9" t="s">
        <v>231</v>
      </c>
      <c r="AE7376" s="5">
        <f t="shared" si="252"/>
        <v>0</v>
      </c>
      <c r="AF7376" s="5" t="str">
        <f t="shared" si="253"/>
        <v>katB</v>
      </c>
      <c r="AG7376" s="153"/>
      <c r="AH7376" s="153"/>
      <c r="AI7376" t="s">
        <v>201</v>
      </c>
      <c r="AJ7376" t="s">
        <v>17878</v>
      </c>
      <c r="AK7376" s="9" t="str">
        <f>VLOOKUP(Y7376,zdroj!D:AJ,33,0)</f>
        <v>katB</v>
      </c>
    </row>
    <row r="7377" spans="8:37" x14ac:dyDescent="0.25">
      <c r="H7377" s="8"/>
      <c r="I7377" s="8"/>
      <c r="N7377" s="23"/>
      <c r="O7377" s="24"/>
      <c r="P7377" s="19"/>
      <c r="Q7377" s="19"/>
      <c r="R7377" s="19"/>
      <c r="U7377" s="27"/>
      <c r="Y7377" s="9" t="s">
        <v>608</v>
      </c>
      <c r="Z7377" s="9" t="s">
        <v>462</v>
      </c>
      <c r="AA7377" s="9" t="s">
        <v>198</v>
      </c>
      <c r="AB7377" s="9">
        <v>15424987</v>
      </c>
      <c r="AC7377" s="9" t="s">
        <v>8152</v>
      </c>
      <c r="AD7377" s="9" t="s">
        <v>231</v>
      </c>
      <c r="AE7377" s="5">
        <f t="shared" si="252"/>
        <v>0</v>
      </c>
      <c r="AF7377" s="5" t="str">
        <f t="shared" si="253"/>
        <v>katB</v>
      </c>
      <c r="AG7377" s="153"/>
      <c r="AH7377" s="153"/>
      <c r="AI7377" t="s">
        <v>201</v>
      </c>
      <c r="AJ7377" t="s">
        <v>17878</v>
      </c>
      <c r="AK7377" s="9" t="str">
        <f>VLOOKUP(Y7377,zdroj!D:AJ,33,0)</f>
        <v>katB</v>
      </c>
    </row>
    <row r="7378" spans="8:37" x14ac:dyDescent="0.25">
      <c r="H7378" s="8"/>
      <c r="I7378" s="8"/>
      <c r="N7378" s="23"/>
      <c r="O7378" s="24"/>
      <c r="P7378" s="19"/>
      <c r="Q7378" s="19"/>
      <c r="R7378" s="19"/>
      <c r="U7378" s="27"/>
      <c r="Y7378" s="9" t="s">
        <v>608</v>
      </c>
      <c r="Z7378" s="9" t="s">
        <v>462</v>
      </c>
      <c r="AA7378" s="9" t="s">
        <v>198</v>
      </c>
      <c r="AB7378" s="9">
        <v>15425169</v>
      </c>
      <c r="AC7378" s="9" t="s">
        <v>8153</v>
      </c>
      <c r="AD7378" s="9" t="s">
        <v>800</v>
      </c>
      <c r="AE7378" s="5">
        <f t="shared" si="252"/>
        <v>0</v>
      </c>
      <c r="AF7378" s="5" t="str">
        <f t="shared" si="253"/>
        <v>Pokryto</v>
      </c>
      <c r="AG7378" s="153"/>
      <c r="AH7378" s="153"/>
      <c r="AI7378" t="s">
        <v>201</v>
      </c>
      <c r="AJ7378" t="s">
        <v>800</v>
      </c>
      <c r="AK7378" s="9" t="str">
        <f>VLOOKUP(Y7378,zdroj!D:AJ,33,0)</f>
        <v>katB</v>
      </c>
    </row>
    <row r="7379" spans="8:37" x14ac:dyDescent="0.25">
      <c r="H7379" s="8"/>
      <c r="I7379" s="8"/>
      <c r="N7379" s="23"/>
      <c r="O7379" s="24"/>
      <c r="P7379" s="19"/>
      <c r="Q7379" s="19"/>
      <c r="R7379" s="19"/>
      <c r="U7379" s="27"/>
      <c r="Y7379" s="9" t="s">
        <v>608</v>
      </c>
      <c r="Z7379" s="9" t="s">
        <v>462</v>
      </c>
      <c r="AA7379" s="9" t="s">
        <v>198</v>
      </c>
      <c r="AB7379" s="9">
        <v>15425177</v>
      </c>
      <c r="AC7379" s="9" t="s">
        <v>8154</v>
      </c>
      <c r="AD7379" s="9" t="s">
        <v>231</v>
      </c>
      <c r="AE7379" s="5">
        <f t="shared" si="252"/>
        <v>0</v>
      </c>
      <c r="AF7379" s="5" t="str">
        <f t="shared" si="253"/>
        <v>katB</v>
      </c>
      <c r="AG7379" s="153"/>
      <c r="AH7379" s="153"/>
      <c r="AI7379" t="s">
        <v>201</v>
      </c>
      <c r="AJ7379" t="s">
        <v>17878</v>
      </c>
      <c r="AK7379" s="9" t="str">
        <f>VLOOKUP(Y7379,zdroj!D:AJ,33,0)</f>
        <v>katB</v>
      </c>
    </row>
    <row r="7380" spans="8:37" x14ac:dyDescent="0.25">
      <c r="H7380" s="8"/>
      <c r="I7380" s="8"/>
      <c r="N7380" s="23"/>
      <c r="O7380" s="24"/>
      <c r="P7380" s="19"/>
      <c r="Q7380" s="19"/>
      <c r="R7380" s="19"/>
      <c r="U7380" s="27"/>
      <c r="Y7380" s="9" t="s">
        <v>608</v>
      </c>
      <c r="Z7380" s="9" t="s">
        <v>462</v>
      </c>
      <c r="AA7380" s="9" t="s">
        <v>198</v>
      </c>
      <c r="AB7380" s="9">
        <v>15425185</v>
      </c>
      <c r="AC7380" s="9" t="s">
        <v>8155</v>
      </c>
      <c r="AD7380" s="9" t="s">
        <v>231</v>
      </c>
      <c r="AE7380" s="5">
        <f t="shared" si="252"/>
        <v>0</v>
      </c>
      <c r="AF7380" s="5" t="str">
        <f t="shared" si="253"/>
        <v>katB</v>
      </c>
      <c r="AG7380" s="153"/>
      <c r="AH7380" s="153"/>
      <c r="AI7380" t="s">
        <v>201</v>
      </c>
      <c r="AJ7380" t="s">
        <v>17878</v>
      </c>
      <c r="AK7380" s="9" t="str">
        <f>VLOOKUP(Y7380,zdroj!D:AJ,33,0)</f>
        <v>katB</v>
      </c>
    </row>
    <row r="7381" spans="8:37" x14ac:dyDescent="0.25">
      <c r="H7381" s="8"/>
      <c r="I7381" s="8"/>
      <c r="N7381" s="23"/>
      <c r="O7381" s="24"/>
      <c r="P7381" s="19"/>
      <c r="Q7381" s="19"/>
      <c r="R7381" s="19"/>
      <c r="U7381" s="27"/>
      <c r="Y7381" s="9" t="s">
        <v>608</v>
      </c>
      <c r="Z7381" s="9" t="s">
        <v>462</v>
      </c>
      <c r="AA7381" s="9" t="s">
        <v>198</v>
      </c>
      <c r="AB7381" s="9">
        <v>27103811</v>
      </c>
      <c r="AC7381" s="9" t="s">
        <v>8156</v>
      </c>
      <c r="AD7381" s="9" t="s">
        <v>231</v>
      </c>
      <c r="AE7381" s="5">
        <f t="shared" si="252"/>
        <v>0</v>
      </c>
      <c r="AF7381" s="5" t="str">
        <f t="shared" si="253"/>
        <v>katB</v>
      </c>
      <c r="AG7381" s="153"/>
      <c r="AH7381" s="153"/>
      <c r="AI7381" t="s">
        <v>201</v>
      </c>
      <c r="AJ7381" t="s">
        <v>17878</v>
      </c>
      <c r="AK7381" s="9" t="str">
        <f>VLOOKUP(Y7381,zdroj!D:AJ,33,0)</f>
        <v>katB</v>
      </c>
    </row>
    <row r="7382" spans="8:37" x14ac:dyDescent="0.25">
      <c r="H7382" s="8"/>
      <c r="I7382" s="8"/>
      <c r="N7382" s="23"/>
      <c r="O7382" s="24"/>
      <c r="P7382" s="19"/>
      <c r="Q7382" s="19"/>
      <c r="R7382" s="19"/>
      <c r="U7382" s="27"/>
      <c r="Y7382" s="9" t="s">
        <v>608</v>
      </c>
      <c r="Z7382" s="9" t="s">
        <v>462</v>
      </c>
      <c r="AA7382" s="9" t="s">
        <v>198</v>
      </c>
      <c r="AB7382" s="9">
        <v>15425193</v>
      </c>
      <c r="AC7382" s="9" t="s">
        <v>8157</v>
      </c>
      <c r="AD7382" s="9" t="s">
        <v>231</v>
      </c>
      <c r="AE7382" s="5">
        <f t="shared" si="252"/>
        <v>0</v>
      </c>
      <c r="AF7382" s="5" t="str">
        <f t="shared" si="253"/>
        <v>katB</v>
      </c>
      <c r="AG7382" s="153"/>
      <c r="AH7382" s="153"/>
      <c r="AI7382" t="s">
        <v>201</v>
      </c>
      <c r="AJ7382" t="s">
        <v>17878</v>
      </c>
      <c r="AK7382" s="9" t="str">
        <f>VLOOKUP(Y7382,zdroj!D:AJ,33,0)</f>
        <v>katB</v>
      </c>
    </row>
    <row r="7383" spans="8:37" x14ac:dyDescent="0.25">
      <c r="H7383" s="8"/>
      <c r="I7383" s="8"/>
      <c r="N7383" s="23"/>
      <c r="O7383" s="24"/>
      <c r="P7383" s="19"/>
      <c r="Q7383" s="19"/>
      <c r="R7383" s="19"/>
      <c r="U7383" s="27"/>
      <c r="Y7383" s="9" t="s">
        <v>608</v>
      </c>
      <c r="Z7383" s="9" t="s">
        <v>462</v>
      </c>
      <c r="AA7383" s="9" t="s">
        <v>198</v>
      </c>
      <c r="AB7383" s="9">
        <v>30824737</v>
      </c>
      <c r="AC7383" s="9" t="s">
        <v>8158</v>
      </c>
      <c r="AD7383" s="9" t="s">
        <v>231</v>
      </c>
      <c r="AE7383" s="5">
        <f t="shared" si="252"/>
        <v>0</v>
      </c>
      <c r="AF7383" s="5" t="str">
        <f t="shared" si="253"/>
        <v>katB</v>
      </c>
      <c r="AG7383" s="153"/>
      <c r="AH7383" s="153"/>
      <c r="AI7383" t="s">
        <v>195</v>
      </c>
      <c r="AJ7383" t="s">
        <v>340</v>
      </c>
      <c r="AK7383" s="9" t="str">
        <f>VLOOKUP(Y7383,zdroj!D:AJ,33,0)</f>
        <v>katB</v>
      </c>
    </row>
    <row r="7384" spans="8:37" x14ac:dyDescent="0.25">
      <c r="H7384" s="8"/>
      <c r="I7384" s="8"/>
      <c r="N7384" s="23"/>
      <c r="O7384" s="24"/>
      <c r="P7384" s="19"/>
      <c r="Q7384" s="19"/>
      <c r="R7384" s="19"/>
      <c r="U7384" s="27"/>
      <c r="Y7384" s="9" t="s">
        <v>608</v>
      </c>
      <c r="Z7384" s="9" t="s">
        <v>462</v>
      </c>
      <c r="AA7384" s="9" t="s">
        <v>198</v>
      </c>
      <c r="AB7384" s="9">
        <v>15425550</v>
      </c>
      <c r="AC7384" s="9" t="s">
        <v>8159</v>
      </c>
      <c r="AD7384" s="9" t="s">
        <v>800</v>
      </c>
      <c r="AE7384" s="5">
        <f t="shared" si="252"/>
        <v>0</v>
      </c>
      <c r="AF7384" s="5" t="str">
        <f t="shared" si="253"/>
        <v>Pokryto</v>
      </c>
      <c r="AG7384" s="153"/>
      <c r="AH7384" s="153"/>
      <c r="AI7384" t="s">
        <v>236</v>
      </c>
      <c r="AJ7384" t="s">
        <v>800</v>
      </c>
      <c r="AK7384" s="9" t="str">
        <f>VLOOKUP(Y7384,zdroj!D:AJ,33,0)</f>
        <v>katB</v>
      </c>
    </row>
    <row r="7385" spans="8:37" x14ac:dyDescent="0.25">
      <c r="H7385" s="8"/>
      <c r="I7385" s="8"/>
      <c r="N7385" s="23"/>
      <c r="O7385" s="24"/>
      <c r="P7385" s="19"/>
      <c r="Q7385" s="19"/>
      <c r="R7385" s="19"/>
      <c r="U7385" s="27"/>
      <c r="Y7385" s="9" t="s">
        <v>608</v>
      </c>
      <c r="Z7385" s="9" t="s">
        <v>462</v>
      </c>
      <c r="AA7385" s="9" t="s">
        <v>198</v>
      </c>
      <c r="AB7385" s="9">
        <v>27390551</v>
      </c>
      <c r="AC7385" s="9" t="s">
        <v>8160</v>
      </c>
      <c r="AD7385" s="9" t="s">
        <v>231</v>
      </c>
      <c r="AE7385" s="5">
        <f t="shared" si="252"/>
        <v>0</v>
      </c>
      <c r="AF7385" s="5" t="str">
        <f t="shared" si="253"/>
        <v>katB</v>
      </c>
      <c r="AG7385" s="153"/>
      <c r="AH7385" s="153"/>
      <c r="AI7385" t="s">
        <v>236</v>
      </c>
      <c r="AJ7385" t="s">
        <v>17878</v>
      </c>
      <c r="AK7385" s="9" t="str">
        <f>VLOOKUP(Y7385,zdroj!D:AJ,33,0)</f>
        <v>katB</v>
      </c>
    </row>
    <row r="7386" spans="8:37" x14ac:dyDescent="0.25">
      <c r="H7386" s="8"/>
      <c r="I7386" s="8"/>
      <c r="N7386" s="23"/>
      <c r="O7386" s="24"/>
      <c r="P7386" s="19"/>
      <c r="Q7386" s="19"/>
      <c r="R7386" s="19"/>
      <c r="U7386" s="27"/>
      <c r="Y7386" s="9" t="s">
        <v>608</v>
      </c>
      <c r="Z7386" s="9" t="s">
        <v>462</v>
      </c>
      <c r="AA7386" s="9" t="s">
        <v>198</v>
      </c>
      <c r="AB7386" s="9">
        <v>30824745</v>
      </c>
      <c r="AC7386" s="9" t="s">
        <v>8161</v>
      </c>
      <c r="AD7386" s="9" t="s">
        <v>231</v>
      </c>
      <c r="AE7386" s="5">
        <f t="shared" si="252"/>
        <v>0</v>
      </c>
      <c r="AF7386" s="5" t="str">
        <f t="shared" si="253"/>
        <v>katB</v>
      </c>
      <c r="AG7386" s="153"/>
      <c r="AH7386" s="153"/>
      <c r="AI7386" t="s">
        <v>195</v>
      </c>
      <c r="AJ7386" t="s">
        <v>340</v>
      </c>
      <c r="AK7386" s="9" t="str">
        <f>VLOOKUP(Y7386,zdroj!D:AJ,33,0)</f>
        <v>katB</v>
      </c>
    </row>
    <row r="7387" spans="8:37" x14ac:dyDescent="0.25">
      <c r="H7387" s="8"/>
      <c r="I7387" s="8"/>
      <c r="N7387" s="23"/>
      <c r="O7387" s="24"/>
      <c r="P7387" s="19"/>
      <c r="Q7387" s="19"/>
      <c r="R7387" s="19"/>
      <c r="U7387" s="27"/>
      <c r="Y7387" s="9" t="s">
        <v>608</v>
      </c>
      <c r="Z7387" s="9" t="s">
        <v>462</v>
      </c>
      <c r="AA7387" s="9" t="s">
        <v>198</v>
      </c>
      <c r="AB7387" s="9">
        <v>30824753</v>
      </c>
      <c r="AC7387" s="9" t="s">
        <v>8162</v>
      </c>
      <c r="AD7387" s="9" t="s">
        <v>231</v>
      </c>
      <c r="AE7387" s="5">
        <f t="shared" si="252"/>
        <v>0</v>
      </c>
      <c r="AF7387" s="5" t="str">
        <f t="shared" si="253"/>
        <v>katB</v>
      </c>
      <c r="AG7387" s="153"/>
      <c r="AH7387" s="153"/>
      <c r="AI7387" t="s">
        <v>195</v>
      </c>
      <c r="AJ7387" t="s">
        <v>340</v>
      </c>
      <c r="AK7387" s="9" t="str">
        <f>VLOOKUP(Y7387,zdroj!D:AJ,33,0)</f>
        <v>katB</v>
      </c>
    </row>
    <row r="7388" spans="8:37" x14ac:dyDescent="0.25">
      <c r="H7388" s="8"/>
      <c r="I7388" s="8"/>
      <c r="N7388" s="23"/>
      <c r="O7388" s="24"/>
      <c r="P7388" s="19"/>
      <c r="Q7388" s="19"/>
      <c r="R7388" s="19"/>
      <c r="U7388" s="27"/>
      <c r="Y7388" s="9" t="s">
        <v>608</v>
      </c>
      <c r="Z7388" s="9" t="s">
        <v>462</v>
      </c>
      <c r="AA7388" s="9" t="s">
        <v>198</v>
      </c>
      <c r="AB7388" s="9">
        <v>15425860</v>
      </c>
      <c r="AC7388" s="9" t="s">
        <v>8163</v>
      </c>
      <c r="AD7388" s="9" t="s">
        <v>231</v>
      </c>
      <c r="AE7388" s="5">
        <f t="shared" si="252"/>
        <v>0</v>
      </c>
      <c r="AF7388" s="5" t="str">
        <f t="shared" si="253"/>
        <v>katB</v>
      </c>
      <c r="AG7388" s="153"/>
      <c r="AH7388" s="153"/>
      <c r="AI7388" t="s">
        <v>201</v>
      </c>
      <c r="AJ7388" t="s">
        <v>17878</v>
      </c>
      <c r="AK7388" s="9" t="str">
        <f>VLOOKUP(Y7388,zdroj!D:AJ,33,0)</f>
        <v>katB</v>
      </c>
    </row>
    <row r="7389" spans="8:37" x14ac:dyDescent="0.25">
      <c r="H7389" s="8"/>
      <c r="I7389" s="8"/>
      <c r="N7389" s="23"/>
      <c r="O7389" s="24"/>
      <c r="P7389" s="19"/>
      <c r="Q7389" s="19"/>
      <c r="R7389" s="19"/>
      <c r="U7389" s="27"/>
      <c r="Y7389" s="9" t="s">
        <v>608</v>
      </c>
      <c r="Z7389" s="9" t="s">
        <v>462</v>
      </c>
      <c r="AA7389" s="9" t="s">
        <v>198</v>
      </c>
      <c r="AB7389" s="9">
        <v>15425878</v>
      </c>
      <c r="AC7389" s="9" t="s">
        <v>8164</v>
      </c>
      <c r="AD7389" s="9" t="s">
        <v>231</v>
      </c>
      <c r="AE7389" s="5">
        <f t="shared" si="252"/>
        <v>0</v>
      </c>
      <c r="AF7389" s="5" t="str">
        <f t="shared" si="253"/>
        <v>katB</v>
      </c>
      <c r="AG7389" s="153"/>
      <c r="AH7389" s="153"/>
      <c r="AI7389" t="s">
        <v>201</v>
      </c>
      <c r="AJ7389" t="s">
        <v>17878</v>
      </c>
      <c r="AK7389" s="9" t="str">
        <f>VLOOKUP(Y7389,zdroj!D:AJ,33,0)</f>
        <v>katB</v>
      </c>
    </row>
    <row r="7390" spans="8:37" x14ac:dyDescent="0.25">
      <c r="H7390" s="8"/>
      <c r="I7390" s="8"/>
      <c r="N7390" s="23"/>
      <c r="O7390" s="24"/>
      <c r="P7390" s="19"/>
      <c r="Q7390" s="19"/>
      <c r="R7390" s="19"/>
      <c r="U7390" s="27"/>
      <c r="Y7390" s="9" t="s">
        <v>608</v>
      </c>
      <c r="Z7390" s="9" t="s">
        <v>462</v>
      </c>
      <c r="AA7390" s="9" t="s">
        <v>198</v>
      </c>
      <c r="AB7390" s="9">
        <v>15423191</v>
      </c>
      <c r="AC7390" s="9" t="s">
        <v>8165</v>
      </c>
      <c r="AD7390" s="9" t="s">
        <v>231</v>
      </c>
      <c r="AE7390" s="5">
        <f t="shared" si="252"/>
        <v>0</v>
      </c>
      <c r="AF7390" s="5" t="str">
        <f t="shared" si="253"/>
        <v>katB</v>
      </c>
      <c r="AG7390" s="153"/>
      <c r="AH7390" s="153"/>
      <c r="AI7390" t="s">
        <v>201</v>
      </c>
      <c r="AJ7390" t="s">
        <v>17878</v>
      </c>
      <c r="AK7390" s="9" t="str">
        <f>VLOOKUP(Y7390,zdroj!D:AJ,33,0)</f>
        <v>katB</v>
      </c>
    </row>
    <row r="7391" spans="8:37" x14ac:dyDescent="0.25">
      <c r="H7391" s="8"/>
      <c r="I7391" s="8"/>
      <c r="N7391" s="23"/>
      <c r="O7391" s="24"/>
      <c r="P7391" s="19"/>
      <c r="Q7391" s="19"/>
      <c r="R7391" s="19"/>
      <c r="U7391" s="27"/>
      <c r="Y7391" s="9" t="s">
        <v>608</v>
      </c>
      <c r="Z7391" s="9" t="s">
        <v>462</v>
      </c>
      <c r="AA7391" s="9" t="s">
        <v>198</v>
      </c>
      <c r="AB7391" s="9">
        <v>15426181</v>
      </c>
      <c r="AC7391" s="9" t="s">
        <v>8166</v>
      </c>
      <c r="AD7391" s="9" t="s">
        <v>231</v>
      </c>
      <c r="AE7391" s="5">
        <f t="shared" si="252"/>
        <v>0</v>
      </c>
      <c r="AF7391" s="5" t="str">
        <f t="shared" si="253"/>
        <v>katB</v>
      </c>
      <c r="AG7391" s="153"/>
      <c r="AH7391" s="153"/>
      <c r="AI7391" t="s">
        <v>17879</v>
      </c>
      <c r="AJ7391" t="s">
        <v>17878</v>
      </c>
      <c r="AK7391" s="9" t="str">
        <f>VLOOKUP(Y7391,zdroj!D:AJ,33,0)</f>
        <v>katB</v>
      </c>
    </row>
    <row r="7392" spans="8:37" x14ac:dyDescent="0.25">
      <c r="H7392" s="8"/>
      <c r="I7392" s="8"/>
      <c r="N7392" s="23"/>
      <c r="O7392" s="24"/>
      <c r="P7392" s="19"/>
      <c r="Q7392" s="19"/>
      <c r="R7392" s="19"/>
      <c r="U7392" s="27"/>
      <c r="Y7392" s="9" t="s">
        <v>608</v>
      </c>
      <c r="Z7392" s="9" t="s">
        <v>462</v>
      </c>
      <c r="AA7392" s="9" t="s">
        <v>198</v>
      </c>
      <c r="AB7392" s="9">
        <v>15426220</v>
      </c>
      <c r="AC7392" s="9" t="s">
        <v>8167</v>
      </c>
      <c r="AD7392" s="9" t="s">
        <v>231</v>
      </c>
      <c r="AE7392" s="5">
        <f t="shared" si="252"/>
        <v>0</v>
      </c>
      <c r="AF7392" s="5" t="str">
        <f t="shared" si="253"/>
        <v>katB</v>
      </c>
      <c r="AG7392" s="153"/>
      <c r="AH7392" s="153"/>
      <c r="AI7392" t="s">
        <v>201</v>
      </c>
      <c r="AJ7392" t="s">
        <v>17878</v>
      </c>
      <c r="AK7392" s="9" t="str">
        <f>VLOOKUP(Y7392,zdroj!D:AJ,33,0)</f>
        <v>katB</v>
      </c>
    </row>
    <row r="7393" spans="8:37" x14ac:dyDescent="0.25">
      <c r="H7393" s="8"/>
      <c r="I7393" s="8"/>
      <c r="N7393" s="23"/>
      <c r="O7393" s="24"/>
      <c r="P7393" s="19"/>
      <c r="Q7393" s="19"/>
      <c r="R7393" s="19"/>
      <c r="U7393" s="27"/>
      <c r="Y7393" s="9" t="s">
        <v>608</v>
      </c>
      <c r="Z7393" s="9" t="s">
        <v>462</v>
      </c>
      <c r="AA7393" s="9" t="s">
        <v>198</v>
      </c>
      <c r="AB7393" s="9">
        <v>15426297</v>
      </c>
      <c r="AC7393" s="9" t="s">
        <v>8168</v>
      </c>
      <c r="AD7393" s="9" t="s">
        <v>231</v>
      </c>
      <c r="AE7393" s="5">
        <f t="shared" si="252"/>
        <v>0</v>
      </c>
      <c r="AF7393" s="5" t="str">
        <f t="shared" si="253"/>
        <v>katB</v>
      </c>
      <c r="AG7393" s="153"/>
      <c r="AH7393" s="153"/>
      <c r="AI7393" t="s">
        <v>201</v>
      </c>
      <c r="AJ7393" t="s">
        <v>17878</v>
      </c>
      <c r="AK7393" s="9" t="str">
        <f>VLOOKUP(Y7393,zdroj!D:AJ,33,0)</f>
        <v>katB</v>
      </c>
    </row>
    <row r="7394" spans="8:37" x14ac:dyDescent="0.25">
      <c r="H7394" s="8"/>
      <c r="I7394" s="8"/>
      <c r="N7394" s="23"/>
      <c r="O7394" s="24"/>
      <c r="P7394" s="19"/>
      <c r="Q7394" s="19"/>
      <c r="R7394" s="19"/>
      <c r="U7394" s="27"/>
      <c r="Y7394" s="9" t="s">
        <v>608</v>
      </c>
      <c r="Z7394" s="9" t="s">
        <v>462</v>
      </c>
      <c r="AA7394" s="9" t="s">
        <v>198</v>
      </c>
      <c r="AB7394" s="9">
        <v>30268265</v>
      </c>
      <c r="AC7394" s="9" t="s">
        <v>8169</v>
      </c>
      <c r="AD7394" s="9" t="s">
        <v>231</v>
      </c>
      <c r="AE7394" s="5">
        <f t="shared" si="252"/>
        <v>0</v>
      </c>
      <c r="AF7394" s="5" t="str">
        <f t="shared" si="253"/>
        <v>katB</v>
      </c>
      <c r="AG7394" s="153"/>
      <c r="AH7394" s="153"/>
      <c r="AI7394" t="s">
        <v>201</v>
      </c>
      <c r="AJ7394" t="s">
        <v>17878</v>
      </c>
      <c r="AK7394" s="9" t="str">
        <f>VLOOKUP(Y7394,zdroj!D:AJ,33,0)</f>
        <v>katB</v>
      </c>
    </row>
    <row r="7395" spans="8:37" x14ac:dyDescent="0.25">
      <c r="H7395" s="8"/>
      <c r="I7395" s="8"/>
      <c r="N7395" s="23"/>
      <c r="O7395" s="24"/>
      <c r="P7395" s="19"/>
      <c r="Q7395" s="19"/>
      <c r="R7395" s="19"/>
      <c r="U7395" s="27"/>
      <c r="Y7395" s="9" t="s">
        <v>608</v>
      </c>
      <c r="Z7395" s="9" t="s">
        <v>462</v>
      </c>
      <c r="AA7395" s="9" t="s">
        <v>198</v>
      </c>
      <c r="AB7395" s="9">
        <v>15423212</v>
      </c>
      <c r="AC7395" s="9" t="s">
        <v>8170</v>
      </c>
      <c r="AD7395" s="9" t="s">
        <v>800</v>
      </c>
      <c r="AE7395" s="5">
        <f t="shared" si="252"/>
        <v>0</v>
      </c>
      <c r="AF7395" s="5" t="str">
        <f t="shared" si="253"/>
        <v>Pokryto</v>
      </c>
      <c r="AG7395" s="153"/>
      <c r="AH7395" s="153"/>
      <c r="AI7395" t="s">
        <v>201</v>
      </c>
      <c r="AJ7395" t="s">
        <v>800</v>
      </c>
      <c r="AK7395" s="9" t="str">
        <f>VLOOKUP(Y7395,zdroj!D:AJ,33,0)</f>
        <v>katB</v>
      </c>
    </row>
    <row r="7396" spans="8:37" x14ac:dyDescent="0.25">
      <c r="H7396" s="8"/>
      <c r="I7396" s="8"/>
      <c r="N7396" s="23"/>
      <c r="O7396" s="24"/>
      <c r="P7396" s="19"/>
      <c r="Q7396" s="19"/>
      <c r="R7396" s="19"/>
      <c r="U7396" s="27"/>
      <c r="Y7396" s="9" t="s">
        <v>608</v>
      </c>
      <c r="Z7396" s="9" t="s">
        <v>462</v>
      </c>
      <c r="AA7396" s="9" t="s">
        <v>198</v>
      </c>
      <c r="AB7396" s="9">
        <v>15426386</v>
      </c>
      <c r="AC7396" s="9" t="s">
        <v>8171</v>
      </c>
      <c r="AD7396" s="9" t="s">
        <v>800</v>
      </c>
      <c r="AE7396" s="5">
        <f t="shared" si="252"/>
        <v>0</v>
      </c>
      <c r="AF7396" s="5" t="str">
        <f t="shared" si="253"/>
        <v>Pokryto</v>
      </c>
      <c r="AG7396" s="153"/>
      <c r="AH7396" s="153"/>
      <c r="AI7396" t="s">
        <v>201</v>
      </c>
      <c r="AJ7396" t="s">
        <v>800</v>
      </c>
      <c r="AK7396" s="9" t="str">
        <f>VLOOKUP(Y7396,zdroj!D:AJ,33,0)</f>
        <v>katB</v>
      </c>
    </row>
    <row r="7397" spans="8:37" x14ac:dyDescent="0.25">
      <c r="H7397" s="8"/>
      <c r="I7397" s="8"/>
      <c r="N7397" s="23"/>
      <c r="O7397" s="24"/>
      <c r="P7397" s="19"/>
      <c r="Q7397" s="19"/>
      <c r="R7397" s="19"/>
      <c r="U7397" s="27"/>
      <c r="Y7397" s="9" t="s">
        <v>608</v>
      </c>
      <c r="Z7397" s="9" t="s">
        <v>462</v>
      </c>
      <c r="AA7397" s="9" t="s">
        <v>198</v>
      </c>
      <c r="AB7397" s="9">
        <v>15423221</v>
      </c>
      <c r="AC7397" s="9" t="s">
        <v>8172</v>
      </c>
      <c r="AD7397" s="9" t="s">
        <v>800</v>
      </c>
      <c r="AE7397" s="5">
        <f t="shared" si="252"/>
        <v>0</v>
      </c>
      <c r="AF7397" s="5" t="str">
        <f t="shared" si="253"/>
        <v>Pokryto</v>
      </c>
      <c r="AG7397" s="153"/>
      <c r="AH7397" s="153"/>
      <c r="AI7397" t="s">
        <v>17879</v>
      </c>
      <c r="AJ7397" t="s">
        <v>800</v>
      </c>
      <c r="AK7397" s="9" t="str">
        <f>VLOOKUP(Y7397,zdroj!D:AJ,33,0)</f>
        <v>katB</v>
      </c>
    </row>
    <row r="7398" spans="8:37" x14ac:dyDescent="0.25">
      <c r="H7398" s="8"/>
      <c r="I7398" s="8"/>
      <c r="N7398" s="23"/>
      <c r="O7398" s="24"/>
      <c r="P7398" s="19"/>
      <c r="Q7398" s="19"/>
      <c r="R7398" s="19"/>
      <c r="U7398" s="27"/>
      <c r="Y7398" s="9" t="s">
        <v>608</v>
      </c>
      <c r="Z7398" s="9" t="s">
        <v>462</v>
      </c>
      <c r="AA7398" s="9" t="s">
        <v>198</v>
      </c>
      <c r="AB7398" s="9">
        <v>15423239</v>
      </c>
      <c r="AC7398" s="9" t="s">
        <v>8173</v>
      </c>
      <c r="AD7398" s="9" t="s">
        <v>800</v>
      </c>
      <c r="AE7398" s="5">
        <f t="shared" si="252"/>
        <v>0</v>
      </c>
      <c r="AF7398" s="5" t="str">
        <f t="shared" si="253"/>
        <v>Pokryto</v>
      </c>
      <c r="AG7398" s="153"/>
      <c r="AH7398" s="153"/>
      <c r="AI7398" t="s">
        <v>201</v>
      </c>
      <c r="AJ7398" t="s">
        <v>800</v>
      </c>
      <c r="AK7398" s="9" t="str">
        <f>VLOOKUP(Y7398,zdroj!D:AJ,33,0)</f>
        <v>katB</v>
      </c>
    </row>
    <row r="7399" spans="8:37" x14ac:dyDescent="0.25">
      <c r="H7399" s="8"/>
      <c r="I7399" s="8"/>
      <c r="N7399" s="23"/>
      <c r="O7399" s="24"/>
      <c r="P7399" s="19"/>
      <c r="Q7399" s="19"/>
      <c r="R7399" s="19"/>
      <c r="U7399" s="27"/>
      <c r="Y7399" s="9" t="s">
        <v>608</v>
      </c>
      <c r="Z7399" s="9" t="s">
        <v>462</v>
      </c>
      <c r="AA7399" s="9" t="s">
        <v>198</v>
      </c>
      <c r="AB7399" s="9">
        <v>30824761</v>
      </c>
      <c r="AC7399" s="9" t="s">
        <v>8173</v>
      </c>
      <c r="AD7399" s="9" t="s">
        <v>231</v>
      </c>
      <c r="AE7399" s="5">
        <f t="shared" si="252"/>
        <v>0</v>
      </c>
      <c r="AF7399" s="5" t="str">
        <f t="shared" si="253"/>
        <v>katB</v>
      </c>
      <c r="AG7399" s="153"/>
      <c r="AH7399" s="153"/>
      <c r="AI7399" t="s">
        <v>195</v>
      </c>
      <c r="AJ7399" t="s">
        <v>340</v>
      </c>
      <c r="AK7399" s="9" t="str">
        <f>VLOOKUP(Y7399,zdroj!D:AJ,33,0)</f>
        <v>katB</v>
      </c>
    </row>
    <row r="7400" spans="8:37" x14ac:dyDescent="0.25">
      <c r="H7400" s="8"/>
      <c r="I7400" s="8"/>
      <c r="N7400" s="23"/>
      <c r="O7400" s="24"/>
      <c r="P7400" s="19"/>
      <c r="Q7400" s="19"/>
      <c r="R7400" s="19"/>
      <c r="U7400" s="27"/>
      <c r="Y7400" s="9" t="s">
        <v>608</v>
      </c>
      <c r="Z7400" s="9" t="s">
        <v>462</v>
      </c>
      <c r="AA7400" s="9" t="s">
        <v>198</v>
      </c>
      <c r="AB7400" s="9">
        <v>15426556</v>
      </c>
      <c r="AC7400" s="9" t="s">
        <v>8174</v>
      </c>
      <c r="AD7400" s="9" t="s">
        <v>800</v>
      </c>
      <c r="AE7400" s="5">
        <f t="shared" si="252"/>
        <v>0</v>
      </c>
      <c r="AF7400" s="5" t="str">
        <f t="shared" si="253"/>
        <v>Pokryto</v>
      </c>
      <c r="AG7400" s="153"/>
      <c r="AH7400" s="153"/>
      <c r="AI7400" t="s">
        <v>201</v>
      </c>
      <c r="AJ7400" t="s">
        <v>800</v>
      </c>
      <c r="AK7400" s="9" t="str">
        <f>VLOOKUP(Y7400,zdroj!D:AJ,33,0)</f>
        <v>katB</v>
      </c>
    </row>
    <row r="7401" spans="8:37" x14ac:dyDescent="0.25">
      <c r="H7401" s="8"/>
      <c r="I7401" s="8"/>
      <c r="N7401" s="23"/>
      <c r="O7401" s="24"/>
      <c r="P7401" s="19"/>
      <c r="Q7401" s="19"/>
      <c r="R7401" s="19"/>
      <c r="U7401" s="27"/>
      <c r="Y7401" s="9" t="s">
        <v>608</v>
      </c>
      <c r="Z7401" s="9" t="s">
        <v>462</v>
      </c>
      <c r="AA7401" s="9" t="s">
        <v>198</v>
      </c>
      <c r="AB7401" s="9">
        <v>15426700</v>
      </c>
      <c r="AC7401" s="9" t="s">
        <v>8175</v>
      </c>
      <c r="AD7401" s="9" t="s">
        <v>231</v>
      </c>
      <c r="AE7401" s="5">
        <f t="shared" si="252"/>
        <v>0</v>
      </c>
      <c r="AF7401" s="5" t="str">
        <f t="shared" si="253"/>
        <v>katB</v>
      </c>
      <c r="AG7401" s="153"/>
      <c r="AH7401" s="153"/>
      <c r="AI7401" t="s">
        <v>201</v>
      </c>
      <c r="AJ7401" t="s">
        <v>17878</v>
      </c>
      <c r="AK7401" s="9" t="str">
        <f>VLOOKUP(Y7401,zdroj!D:AJ,33,0)</f>
        <v>katB</v>
      </c>
    </row>
    <row r="7402" spans="8:37" x14ac:dyDescent="0.25">
      <c r="H7402" s="8"/>
      <c r="I7402" s="8"/>
      <c r="N7402" s="23"/>
      <c r="O7402" s="24"/>
      <c r="P7402" s="19"/>
      <c r="Q7402" s="19"/>
      <c r="R7402" s="19"/>
      <c r="U7402" s="27"/>
      <c r="Y7402" s="9" t="s">
        <v>608</v>
      </c>
      <c r="Z7402" s="9" t="s">
        <v>462</v>
      </c>
      <c r="AA7402" s="9" t="s">
        <v>198</v>
      </c>
      <c r="AB7402" s="9">
        <v>15426718</v>
      </c>
      <c r="AC7402" s="9" t="s">
        <v>8176</v>
      </c>
      <c r="AD7402" s="9" t="s">
        <v>231</v>
      </c>
      <c r="AE7402" s="5">
        <f t="shared" si="252"/>
        <v>0</v>
      </c>
      <c r="AF7402" s="5" t="str">
        <f t="shared" si="253"/>
        <v>katB</v>
      </c>
      <c r="AG7402" s="153"/>
      <c r="AH7402" s="153"/>
      <c r="AI7402" t="s">
        <v>201</v>
      </c>
      <c r="AJ7402" t="s">
        <v>17878</v>
      </c>
      <c r="AK7402" s="9" t="str">
        <f>VLOOKUP(Y7402,zdroj!D:AJ,33,0)</f>
        <v>katB</v>
      </c>
    </row>
    <row r="7403" spans="8:37" x14ac:dyDescent="0.25">
      <c r="H7403" s="8"/>
      <c r="I7403" s="8"/>
      <c r="N7403" s="23"/>
      <c r="O7403" s="24"/>
      <c r="P7403" s="19"/>
      <c r="Q7403" s="19"/>
      <c r="R7403" s="19"/>
      <c r="U7403" s="27"/>
      <c r="Y7403" s="9" t="s">
        <v>608</v>
      </c>
      <c r="Z7403" s="9" t="s">
        <v>462</v>
      </c>
      <c r="AA7403" s="9" t="s">
        <v>198</v>
      </c>
      <c r="AB7403" s="9">
        <v>15426777</v>
      </c>
      <c r="AC7403" s="9" t="s">
        <v>8177</v>
      </c>
      <c r="AD7403" s="9" t="s">
        <v>231</v>
      </c>
      <c r="AE7403" s="5">
        <f t="shared" si="252"/>
        <v>0</v>
      </c>
      <c r="AF7403" s="5" t="str">
        <f t="shared" si="253"/>
        <v>katB</v>
      </c>
      <c r="AG7403" s="153"/>
      <c r="AH7403" s="153"/>
      <c r="AI7403" t="s">
        <v>201</v>
      </c>
      <c r="AJ7403" t="s">
        <v>17878</v>
      </c>
      <c r="AK7403" s="9" t="str">
        <f>VLOOKUP(Y7403,zdroj!D:AJ,33,0)</f>
        <v>katB</v>
      </c>
    </row>
    <row r="7404" spans="8:37" x14ac:dyDescent="0.25">
      <c r="H7404" s="8"/>
      <c r="I7404" s="8"/>
      <c r="N7404" s="23"/>
      <c r="O7404" s="24"/>
      <c r="P7404" s="19"/>
      <c r="Q7404" s="19"/>
      <c r="R7404" s="19"/>
      <c r="U7404" s="27"/>
      <c r="Y7404" s="9" t="s">
        <v>608</v>
      </c>
      <c r="Z7404" s="9" t="s">
        <v>462</v>
      </c>
      <c r="AA7404" s="9" t="s">
        <v>198</v>
      </c>
      <c r="AB7404" s="9">
        <v>15426815</v>
      </c>
      <c r="AC7404" s="9" t="s">
        <v>8178</v>
      </c>
      <c r="AD7404" s="9" t="s">
        <v>800</v>
      </c>
      <c r="AE7404" s="5">
        <f t="shared" si="252"/>
        <v>0</v>
      </c>
      <c r="AF7404" s="5" t="str">
        <f t="shared" si="253"/>
        <v>Pokryto</v>
      </c>
      <c r="AG7404" s="153"/>
      <c r="AH7404" s="153"/>
      <c r="AI7404" t="s">
        <v>201</v>
      </c>
      <c r="AJ7404" t="s">
        <v>800</v>
      </c>
      <c r="AK7404" s="9" t="str">
        <f>VLOOKUP(Y7404,zdroj!D:AJ,33,0)</f>
        <v>katB</v>
      </c>
    </row>
    <row r="7405" spans="8:37" x14ac:dyDescent="0.25">
      <c r="H7405" s="8"/>
      <c r="I7405" s="8"/>
      <c r="N7405" s="23"/>
      <c r="O7405" s="24"/>
      <c r="P7405" s="19"/>
      <c r="Q7405" s="19"/>
      <c r="R7405" s="19"/>
      <c r="U7405" s="27"/>
      <c r="Y7405" s="9" t="s">
        <v>608</v>
      </c>
      <c r="Z7405" s="9" t="s">
        <v>462</v>
      </c>
      <c r="AA7405" s="9" t="s">
        <v>198</v>
      </c>
      <c r="AB7405" s="9">
        <v>15426874</v>
      </c>
      <c r="AC7405" s="9" t="s">
        <v>8179</v>
      </c>
      <c r="AD7405" s="9" t="s">
        <v>231</v>
      </c>
      <c r="AE7405" s="5">
        <f t="shared" si="252"/>
        <v>0</v>
      </c>
      <c r="AF7405" s="5" t="str">
        <f t="shared" si="253"/>
        <v>katB</v>
      </c>
      <c r="AG7405" s="153"/>
      <c r="AH7405" s="153"/>
      <c r="AI7405" t="s">
        <v>201</v>
      </c>
      <c r="AJ7405" t="s">
        <v>17878</v>
      </c>
      <c r="AK7405" s="9" t="str">
        <f>VLOOKUP(Y7405,zdroj!D:AJ,33,0)</f>
        <v>katB</v>
      </c>
    </row>
    <row r="7406" spans="8:37" x14ac:dyDescent="0.25">
      <c r="H7406" s="8"/>
      <c r="I7406" s="8"/>
      <c r="N7406" s="23"/>
      <c r="O7406" s="24"/>
      <c r="P7406" s="19"/>
      <c r="Q7406" s="19"/>
      <c r="R7406" s="19"/>
      <c r="U7406" s="27"/>
      <c r="Y7406" s="9" t="s">
        <v>608</v>
      </c>
      <c r="Z7406" s="9" t="s">
        <v>462</v>
      </c>
      <c r="AA7406" s="9" t="s">
        <v>198</v>
      </c>
      <c r="AB7406" s="9">
        <v>15426882</v>
      </c>
      <c r="AC7406" s="9" t="s">
        <v>8180</v>
      </c>
      <c r="AD7406" s="9" t="s">
        <v>231</v>
      </c>
      <c r="AE7406" s="5">
        <f t="shared" si="252"/>
        <v>0</v>
      </c>
      <c r="AF7406" s="5" t="str">
        <f t="shared" si="253"/>
        <v>katB</v>
      </c>
      <c r="AG7406" s="153"/>
      <c r="AH7406" s="153"/>
      <c r="AI7406" t="s">
        <v>201</v>
      </c>
      <c r="AJ7406" t="s">
        <v>17878</v>
      </c>
      <c r="AK7406" s="9" t="str">
        <f>VLOOKUP(Y7406,zdroj!D:AJ,33,0)</f>
        <v>katB</v>
      </c>
    </row>
    <row r="7407" spans="8:37" x14ac:dyDescent="0.25">
      <c r="H7407" s="8"/>
      <c r="I7407" s="8"/>
      <c r="N7407" s="23"/>
      <c r="O7407" s="24"/>
      <c r="P7407" s="19"/>
      <c r="Q7407" s="19"/>
      <c r="R7407" s="19"/>
      <c r="U7407" s="27"/>
      <c r="Y7407" s="9" t="s">
        <v>608</v>
      </c>
      <c r="Z7407" s="9" t="s">
        <v>462</v>
      </c>
      <c r="AA7407" s="9" t="s">
        <v>198</v>
      </c>
      <c r="AB7407" s="9">
        <v>15426912</v>
      </c>
      <c r="AC7407" s="9" t="s">
        <v>8181</v>
      </c>
      <c r="AD7407" s="9" t="s">
        <v>800</v>
      </c>
      <c r="AE7407" s="5">
        <f t="shared" si="252"/>
        <v>0</v>
      </c>
      <c r="AF7407" s="5" t="str">
        <f t="shared" si="253"/>
        <v>Pokryto</v>
      </c>
      <c r="AG7407" s="153"/>
      <c r="AH7407" s="153"/>
      <c r="AI7407" t="s">
        <v>201</v>
      </c>
      <c r="AJ7407" t="s">
        <v>800</v>
      </c>
      <c r="AK7407" s="9" t="str">
        <f>VLOOKUP(Y7407,zdroj!D:AJ,33,0)</f>
        <v>katB</v>
      </c>
    </row>
    <row r="7408" spans="8:37" x14ac:dyDescent="0.25">
      <c r="H7408" s="8"/>
      <c r="I7408" s="8"/>
      <c r="N7408" s="23"/>
      <c r="O7408" s="24"/>
      <c r="P7408" s="19"/>
      <c r="Q7408" s="19"/>
      <c r="R7408" s="19"/>
      <c r="U7408" s="27"/>
      <c r="Y7408" s="9" t="s">
        <v>608</v>
      </c>
      <c r="Z7408" s="9" t="s">
        <v>462</v>
      </c>
      <c r="AA7408" s="9" t="s">
        <v>198</v>
      </c>
      <c r="AB7408" s="9">
        <v>15426921</v>
      </c>
      <c r="AC7408" s="9" t="s">
        <v>8182</v>
      </c>
      <c r="AD7408" s="9" t="s">
        <v>800</v>
      </c>
      <c r="AE7408" s="5">
        <f t="shared" si="252"/>
        <v>0</v>
      </c>
      <c r="AF7408" s="5" t="str">
        <f t="shared" si="253"/>
        <v>Pokryto</v>
      </c>
      <c r="AG7408" s="153"/>
      <c r="AH7408" s="153"/>
      <c r="AI7408" t="s">
        <v>201</v>
      </c>
      <c r="AJ7408" t="s">
        <v>800</v>
      </c>
      <c r="AK7408" s="9" t="str">
        <f>VLOOKUP(Y7408,zdroj!D:AJ,33,0)</f>
        <v>katB</v>
      </c>
    </row>
    <row r="7409" spans="8:37" x14ac:dyDescent="0.25">
      <c r="H7409" s="8"/>
      <c r="I7409" s="8"/>
      <c r="N7409" s="23"/>
      <c r="O7409" s="24"/>
      <c r="P7409" s="19"/>
      <c r="Q7409" s="19"/>
      <c r="R7409" s="19"/>
      <c r="U7409" s="27"/>
      <c r="Y7409" s="9" t="s">
        <v>608</v>
      </c>
      <c r="Z7409" s="9" t="s">
        <v>462</v>
      </c>
      <c r="AA7409" s="9" t="s">
        <v>198</v>
      </c>
      <c r="AB7409" s="9">
        <v>15426939</v>
      </c>
      <c r="AC7409" s="9" t="s">
        <v>8183</v>
      </c>
      <c r="AD7409" s="9" t="s">
        <v>800</v>
      </c>
      <c r="AE7409" s="5">
        <f t="shared" si="252"/>
        <v>0</v>
      </c>
      <c r="AF7409" s="5" t="str">
        <f t="shared" si="253"/>
        <v>Pokryto</v>
      </c>
      <c r="AG7409" s="153"/>
      <c r="AH7409" s="153"/>
      <c r="AI7409" t="s">
        <v>201</v>
      </c>
      <c r="AJ7409" t="s">
        <v>800</v>
      </c>
      <c r="AK7409" s="9" t="str">
        <f>VLOOKUP(Y7409,zdroj!D:AJ,33,0)</f>
        <v>katB</v>
      </c>
    </row>
    <row r="7410" spans="8:37" x14ac:dyDescent="0.25">
      <c r="H7410" s="8"/>
      <c r="I7410" s="8"/>
      <c r="N7410" s="23"/>
      <c r="O7410" s="24"/>
      <c r="P7410" s="19"/>
      <c r="Q7410" s="19"/>
      <c r="R7410" s="19"/>
      <c r="U7410" s="27"/>
      <c r="Y7410" s="9" t="s">
        <v>608</v>
      </c>
      <c r="Z7410" s="9" t="s">
        <v>462</v>
      </c>
      <c r="AA7410" s="9" t="s">
        <v>198</v>
      </c>
      <c r="AB7410" s="9">
        <v>15427056</v>
      </c>
      <c r="AC7410" s="9" t="s">
        <v>8184</v>
      </c>
      <c r="AD7410" s="9" t="s">
        <v>231</v>
      </c>
      <c r="AE7410" s="5">
        <f t="shared" si="252"/>
        <v>0</v>
      </c>
      <c r="AF7410" s="5" t="str">
        <f t="shared" si="253"/>
        <v>katB</v>
      </c>
      <c r="AG7410" s="153"/>
      <c r="AH7410" s="153"/>
      <c r="AI7410" t="s">
        <v>201</v>
      </c>
      <c r="AJ7410" t="s">
        <v>17878</v>
      </c>
      <c r="AK7410" s="9" t="str">
        <f>VLOOKUP(Y7410,zdroj!D:AJ,33,0)</f>
        <v>katB</v>
      </c>
    </row>
    <row r="7411" spans="8:37" x14ac:dyDescent="0.25">
      <c r="H7411" s="8"/>
      <c r="I7411" s="8"/>
      <c r="N7411" s="23"/>
      <c r="O7411" s="24"/>
      <c r="P7411" s="19"/>
      <c r="Q7411" s="19"/>
      <c r="R7411" s="19"/>
      <c r="U7411" s="27"/>
      <c r="Y7411" s="9" t="s">
        <v>608</v>
      </c>
      <c r="Z7411" s="9" t="s">
        <v>462</v>
      </c>
      <c r="AA7411" s="9" t="s">
        <v>198</v>
      </c>
      <c r="AB7411" s="9">
        <v>15423298</v>
      </c>
      <c r="AC7411" s="9" t="s">
        <v>8185</v>
      </c>
      <c r="AD7411" s="9" t="s">
        <v>800</v>
      </c>
      <c r="AE7411" s="5">
        <f t="shared" si="252"/>
        <v>0</v>
      </c>
      <c r="AF7411" s="5" t="str">
        <f t="shared" si="253"/>
        <v>Pokryto</v>
      </c>
      <c r="AG7411" s="153"/>
      <c r="AH7411" s="153"/>
      <c r="AI7411" t="s">
        <v>201</v>
      </c>
      <c r="AJ7411" t="s">
        <v>800</v>
      </c>
      <c r="AK7411" s="9" t="str">
        <f>VLOOKUP(Y7411,zdroj!D:AJ,33,0)</f>
        <v>katB</v>
      </c>
    </row>
    <row r="7412" spans="8:37" x14ac:dyDescent="0.25">
      <c r="H7412" s="8"/>
      <c r="I7412" s="8"/>
      <c r="N7412" s="23"/>
      <c r="O7412" s="24"/>
      <c r="P7412" s="19"/>
      <c r="Q7412" s="19"/>
      <c r="R7412" s="19"/>
      <c r="U7412" s="27"/>
      <c r="Y7412" s="9" t="s">
        <v>608</v>
      </c>
      <c r="Z7412" s="9" t="s">
        <v>462</v>
      </c>
      <c r="AA7412" s="9" t="s">
        <v>198</v>
      </c>
      <c r="AB7412" s="9">
        <v>15423301</v>
      </c>
      <c r="AC7412" s="9" t="s">
        <v>8186</v>
      </c>
      <c r="AD7412" s="9" t="s">
        <v>800</v>
      </c>
      <c r="AE7412" s="5">
        <f t="shared" si="252"/>
        <v>0</v>
      </c>
      <c r="AF7412" s="5" t="str">
        <f t="shared" si="253"/>
        <v>Pokryto</v>
      </c>
      <c r="AG7412" s="153"/>
      <c r="AH7412" s="153"/>
      <c r="AI7412" t="s">
        <v>201</v>
      </c>
      <c r="AJ7412" t="s">
        <v>800</v>
      </c>
      <c r="AK7412" s="9" t="str">
        <f>VLOOKUP(Y7412,zdroj!D:AJ,33,0)</f>
        <v>katB</v>
      </c>
    </row>
    <row r="7413" spans="8:37" x14ac:dyDescent="0.25">
      <c r="H7413" s="8"/>
      <c r="I7413" s="8"/>
      <c r="N7413" s="23"/>
      <c r="O7413" s="24"/>
      <c r="P7413" s="19"/>
      <c r="Q7413" s="19"/>
      <c r="R7413" s="19"/>
      <c r="U7413" s="27"/>
      <c r="Y7413" s="9" t="s">
        <v>608</v>
      </c>
      <c r="Z7413" s="9" t="s">
        <v>462</v>
      </c>
      <c r="AA7413" s="9" t="s">
        <v>198</v>
      </c>
      <c r="AB7413" s="9">
        <v>15423310</v>
      </c>
      <c r="AC7413" s="9" t="s">
        <v>8187</v>
      </c>
      <c r="AD7413" s="9" t="s">
        <v>231</v>
      </c>
      <c r="AE7413" s="5">
        <f t="shared" si="252"/>
        <v>0</v>
      </c>
      <c r="AF7413" s="5" t="str">
        <f t="shared" si="253"/>
        <v>katB</v>
      </c>
      <c r="AG7413" s="153"/>
      <c r="AH7413" s="153"/>
      <c r="AI7413" t="s">
        <v>201</v>
      </c>
      <c r="AJ7413" t="s">
        <v>17878</v>
      </c>
      <c r="AK7413" s="9" t="str">
        <f>VLOOKUP(Y7413,zdroj!D:AJ,33,0)</f>
        <v>katB</v>
      </c>
    </row>
    <row r="7414" spans="8:37" x14ac:dyDescent="0.25">
      <c r="H7414" s="8"/>
      <c r="I7414" s="8"/>
      <c r="N7414" s="23"/>
      <c r="O7414" s="24"/>
      <c r="P7414" s="19"/>
      <c r="Q7414" s="19"/>
      <c r="R7414" s="19"/>
      <c r="U7414" s="27"/>
      <c r="Y7414" s="9" t="s">
        <v>608</v>
      </c>
      <c r="Z7414" s="9" t="s">
        <v>462</v>
      </c>
      <c r="AA7414" s="9" t="s">
        <v>198</v>
      </c>
      <c r="AB7414" s="9">
        <v>15423328</v>
      </c>
      <c r="AC7414" s="9" t="s">
        <v>8188</v>
      </c>
      <c r="AD7414" s="9" t="s">
        <v>231</v>
      </c>
      <c r="AE7414" s="5">
        <f t="shared" si="252"/>
        <v>0</v>
      </c>
      <c r="AF7414" s="5" t="str">
        <f t="shared" si="253"/>
        <v>katB</v>
      </c>
      <c r="AG7414" s="153"/>
      <c r="AH7414" s="153"/>
      <c r="AI7414" t="s">
        <v>201</v>
      </c>
      <c r="AJ7414" t="s">
        <v>17878</v>
      </c>
      <c r="AK7414" s="9" t="str">
        <f>VLOOKUP(Y7414,zdroj!D:AJ,33,0)</f>
        <v>katB</v>
      </c>
    </row>
    <row r="7415" spans="8:37" x14ac:dyDescent="0.25">
      <c r="H7415" s="8"/>
      <c r="I7415" s="8"/>
      <c r="N7415" s="23"/>
      <c r="O7415" s="24"/>
      <c r="P7415" s="19"/>
      <c r="Q7415" s="19"/>
      <c r="R7415" s="19"/>
      <c r="U7415" s="27"/>
      <c r="Y7415" s="9" t="s">
        <v>608</v>
      </c>
      <c r="Z7415" s="9" t="s">
        <v>462</v>
      </c>
      <c r="AA7415" s="9" t="s">
        <v>198</v>
      </c>
      <c r="AB7415" s="9">
        <v>15423336</v>
      </c>
      <c r="AC7415" s="9" t="s">
        <v>8189</v>
      </c>
      <c r="AD7415" s="9" t="s">
        <v>231</v>
      </c>
      <c r="AE7415" s="5">
        <f t="shared" si="252"/>
        <v>0</v>
      </c>
      <c r="AF7415" s="5" t="str">
        <f t="shared" si="253"/>
        <v>katB</v>
      </c>
      <c r="AG7415" s="153"/>
      <c r="AH7415" s="153"/>
      <c r="AI7415" t="s">
        <v>201</v>
      </c>
      <c r="AJ7415" t="s">
        <v>17878</v>
      </c>
      <c r="AK7415" s="9" t="str">
        <f>VLOOKUP(Y7415,zdroj!D:AJ,33,0)</f>
        <v>katB</v>
      </c>
    </row>
    <row r="7416" spans="8:37" x14ac:dyDescent="0.25">
      <c r="H7416" s="8"/>
      <c r="I7416" s="8"/>
      <c r="N7416" s="23"/>
      <c r="O7416" s="24"/>
      <c r="P7416" s="19"/>
      <c r="Q7416" s="19"/>
      <c r="R7416" s="19"/>
      <c r="U7416" s="27"/>
      <c r="Y7416" s="9" t="s">
        <v>608</v>
      </c>
      <c r="Z7416" s="9" t="s">
        <v>462</v>
      </c>
      <c r="AA7416" s="9" t="s">
        <v>198</v>
      </c>
      <c r="AB7416" s="9">
        <v>15427676</v>
      </c>
      <c r="AC7416" s="9" t="s">
        <v>8190</v>
      </c>
      <c r="AD7416" s="9" t="s">
        <v>800</v>
      </c>
      <c r="AE7416" s="5">
        <f t="shared" si="252"/>
        <v>0</v>
      </c>
      <c r="AF7416" s="5" t="str">
        <f t="shared" si="253"/>
        <v>Pokryto</v>
      </c>
      <c r="AG7416" s="153"/>
      <c r="AH7416" s="153"/>
      <c r="AI7416" t="s">
        <v>201</v>
      </c>
      <c r="AJ7416" t="s">
        <v>800</v>
      </c>
      <c r="AK7416" s="9" t="str">
        <f>VLOOKUP(Y7416,zdroj!D:AJ,33,0)</f>
        <v>katB</v>
      </c>
    </row>
    <row r="7417" spans="8:37" x14ac:dyDescent="0.25">
      <c r="H7417" s="8"/>
      <c r="I7417" s="8"/>
      <c r="N7417" s="23"/>
      <c r="O7417" s="24"/>
      <c r="P7417" s="19"/>
      <c r="Q7417" s="19"/>
      <c r="R7417" s="19"/>
      <c r="U7417" s="27"/>
      <c r="Y7417" s="9" t="s">
        <v>608</v>
      </c>
      <c r="Z7417" s="9" t="s">
        <v>462</v>
      </c>
      <c r="AA7417" s="9" t="s">
        <v>198</v>
      </c>
      <c r="AB7417" s="9">
        <v>15423352</v>
      </c>
      <c r="AC7417" s="9" t="s">
        <v>8191</v>
      </c>
      <c r="AD7417" s="9" t="s">
        <v>231</v>
      </c>
      <c r="AE7417" s="5">
        <f t="shared" si="252"/>
        <v>0</v>
      </c>
      <c r="AF7417" s="5" t="str">
        <f t="shared" si="253"/>
        <v>katB</v>
      </c>
      <c r="AG7417" s="153"/>
      <c r="AH7417" s="153"/>
      <c r="AI7417" t="s">
        <v>201</v>
      </c>
      <c r="AJ7417" t="s">
        <v>17878</v>
      </c>
      <c r="AK7417" s="9" t="str">
        <f>VLOOKUP(Y7417,zdroj!D:AJ,33,0)</f>
        <v>katB</v>
      </c>
    </row>
    <row r="7418" spans="8:37" x14ac:dyDescent="0.25">
      <c r="H7418" s="8"/>
      <c r="I7418" s="8"/>
      <c r="N7418" s="23"/>
      <c r="O7418" s="24"/>
      <c r="P7418" s="19"/>
      <c r="Q7418" s="19"/>
      <c r="R7418" s="19"/>
      <c r="U7418" s="27"/>
      <c r="Y7418" s="9" t="s">
        <v>608</v>
      </c>
      <c r="Z7418" s="9" t="s">
        <v>462</v>
      </c>
      <c r="AA7418" s="9" t="s">
        <v>198</v>
      </c>
      <c r="AB7418" s="9">
        <v>15427871</v>
      </c>
      <c r="AC7418" s="9" t="s">
        <v>8192</v>
      </c>
      <c r="AD7418" s="9" t="s">
        <v>800</v>
      </c>
      <c r="AE7418" s="5">
        <f t="shared" si="252"/>
        <v>0</v>
      </c>
      <c r="AF7418" s="5" t="str">
        <f t="shared" si="253"/>
        <v>Pokryto</v>
      </c>
      <c r="AG7418" s="153"/>
      <c r="AH7418" s="153"/>
      <c r="AI7418" t="s">
        <v>201</v>
      </c>
      <c r="AJ7418" t="s">
        <v>800</v>
      </c>
      <c r="AK7418" s="9" t="str">
        <f>VLOOKUP(Y7418,zdroj!D:AJ,33,0)</f>
        <v>katB</v>
      </c>
    </row>
    <row r="7419" spans="8:37" x14ac:dyDescent="0.25">
      <c r="H7419" s="8"/>
      <c r="I7419" s="8"/>
      <c r="N7419" s="23"/>
      <c r="O7419" s="24"/>
      <c r="P7419" s="19"/>
      <c r="Q7419" s="19"/>
      <c r="R7419" s="19"/>
      <c r="U7419" s="27"/>
      <c r="Y7419" s="9" t="s">
        <v>608</v>
      </c>
      <c r="Z7419" s="9" t="s">
        <v>462</v>
      </c>
      <c r="AA7419" s="9" t="s">
        <v>198</v>
      </c>
      <c r="AB7419" s="9">
        <v>15427901</v>
      </c>
      <c r="AC7419" s="9" t="s">
        <v>8193</v>
      </c>
      <c r="AD7419" s="9" t="s">
        <v>231</v>
      </c>
      <c r="AE7419" s="5">
        <f t="shared" si="252"/>
        <v>0</v>
      </c>
      <c r="AF7419" s="5" t="str">
        <f t="shared" si="253"/>
        <v>katB</v>
      </c>
      <c r="AG7419" s="153"/>
      <c r="AH7419" s="153"/>
      <c r="AI7419" t="s">
        <v>201</v>
      </c>
      <c r="AJ7419" t="s">
        <v>17878</v>
      </c>
      <c r="AK7419" s="9" t="str">
        <f>VLOOKUP(Y7419,zdroj!D:AJ,33,0)</f>
        <v>katB</v>
      </c>
    </row>
    <row r="7420" spans="8:37" x14ac:dyDescent="0.25">
      <c r="H7420" s="8"/>
      <c r="I7420" s="8"/>
      <c r="N7420" s="23"/>
      <c r="O7420" s="24"/>
      <c r="P7420" s="19"/>
      <c r="Q7420" s="19"/>
      <c r="R7420" s="19"/>
      <c r="U7420" s="27"/>
      <c r="Y7420" s="9" t="s">
        <v>608</v>
      </c>
      <c r="Z7420" s="9" t="s">
        <v>462</v>
      </c>
      <c r="AA7420" s="9" t="s">
        <v>198</v>
      </c>
      <c r="AB7420" s="9">
        <v>15427919</v>
      </c>
      <c r="AC7420" s="9" t="s">
        <v>8194</v>
      </c>
      <c r="AD7420" s="9" t="s">
        <v>231</v>
      </c>
      <c r="AE7420" s="5">
        <f t="shared" si="252"/>
        <v>0</v>
      </c>
      <c r="AF7420" s="5" t="str">
        <f t="shared" si="253"/>
        <v>katB</v>
      </c>
      <c r="AG7420" s="153"/>
      <c r="AH7420" s="153"/>
      <c r="AI7420" t="s">
        <v>201</v>
      </c>
      <c r="AJ7420" t="s">
        <v>17878</v>
      </c>
      <c r="AK7420" s="9" t="str">
        <f>VLOOKUP(Y7420,zdroj!D:AJ,33,0)</f>
        <v>katB</v>
      </c>
    </row>
    <row r="7421" spans="8:37" x14ac:dyDescent="0.25">
      <c r="H7421" s="8"/>
      <c r="I7421" s="8"/>
      <c r="N7421" s="23"/>
      <c r="O7421" s="24"/>
      <c r="P7421" s="19"/>
      <c r="Q7421" s="19"/>
      <c r="R7421" s="19"/>
      <c r="U7421" s="27"/>
      <c r="Y7421" s="9" t="s">
        <v>608</v>
      </c>
      <c r="Z7421" s="9" t="s">
        <v>462</v>
      </c>
      <c r="AA7421" s="9" t="s">
        <v>198</v>
      </c>
      <c r="AB7421" s="9">
        <v>15423395</v>
      </c>
      <c r="AC7421" s="9" t="s">
        <v>8195</v>
      </c>
      <c r="AD7421" s="9" t="s">
        <v>231</v>
      </c>
      <c r="AE7421" s="5">
        <f t="shared" si="252"/>
        <v>0</v>
      </c>
      <c r="AF7421" s="5" t="str">
        <f t="shared" si="253"/>
        <v>katB</v>
      </c>
      <c r="AG7421" s="153"/>
      <c r="AH7421" s="153"/>
      <c r="AI7421" t="s">
        <v>201</v>
      </c>
      <c r="AJ7421" t="s">
        <v>17878</v>
      </c>
      <c r="AK7421" s="9" t="str">
        <f>VLOOKUP(Y7421,zdroj!D:AJ,33,0)</f>
        <v>katB</v>
      </c>
    </row>
    <row r="7422" spans="8:37" x14ac:dyDescent="0.25">
      <c r="H7422" s="8"/>
      <c r="I7422" s="8"/>
      <c r="N7422" s="23"/>
      <c r="O7422" s="24"/>
      <c r="P7422" s="19"/>
      <c r="Q7422" s="19"/>
      <c r="R7422" s="19"/>
      <c r="U7422" s="27"/>
      <c r="Y7422" s="9" t="s">
        <v>608</v>
      </c>
      <c r="Z7422" s="9" t="s">
        <v>462</v>
      </c>
      <c r="AA7422" s="9" t="s">
        <v>198</v>
      </c>
      <c r="AB7422" s="9">
        <v>15428109</v>
      </c>
      <c r="AC7422" s="9" t="s">
        <v>8196</v>
      </c>
      <c r="AD7422" s="9" t="s">
        <v>231</v>
      </c>
      <c r="AE7422" s="5">
        <f t="shared" si="252"/>
        <v>0</v>
      </c>
      <c r="AF7422" s="5" t="str">
        <f t="shared" si="253"/>
        <v>katB</v>
      </c>
      <c r="AG7422" s="153"/>
      <c r="AH7422" s="153"/>
      <c r="AI7422" t="s">
        <v>201</v>
      </c>
      <c r="AJ7422" t="s">
        <v>17878</v>
      </c>
      <c r="AK7422" s="9" t="str">
        <f>VLOOKUP(Y7422,zdroj!D:AJ,33,0)</f>
        <v>katB</v>
      </c>
    </row>
    <row r="7423" spans="8:37" x14ac:dyDescent="0.25">
      <c r="H7423" s="8"/>
      <c r="I7423" s="8"/>
      <c r="N7423" s="23"/>
      <c r="O7423" s="24"/>
      <c r="P7423" s="19"/>
      <c r="Q7423" s="19"/>
      <c r="R7423" s="19"/>
      <c r="U7423" s="27"/>
      <c r="Y7423" s="9" t="s">
        <v>608</v>
      </c>
      <c r="Z7423" s="9" t="s">
        <v>462</v>
      </c>
      <c r="AA7423" s="9" t="s">
        <v>198</v>
      </c>
      <c r="AB7423" s="9">
        <v>15428125</v>
      </c>
      <c r="AC7423" s="9" t="s">
        <v>8197</v>
      </c>
      <c r="AD7423" s="9" t="s">
        <v>231</v>
      </c>
      <c r="AE7423" s="5">
        <f t="shared" si="252"/>
        <v>0</v>
      </c>
      <c r="AF7423" s="5" t="str">
        <f t="shared" si="253"/>
        <v>katB</v>
      </c>
      <c r="AG7423" s="153"/>
      <c r="AH7423" s="153"/>
      <c r="AI7423" t="s">
        <v>17880</v>
      </c>
      <c r="AJ7423" t="s">
        <v>17878</v>
      </c>
      <c r="AK7423" s="9" t="str">
        <f>VLOOKUP(Y7423,zdroj!D:AJ,33,0)</f>
        <v>katB</v>
      </c>
    </row>
    <row r="7424" spans="8:37" x14ac:dyDescent="0.25">
      <c r="H7424" s="8"/>
      <c r="I7424" s="8"/>
      <c r="N7424" s="23"/>
      <c r="O7424" s="24"/>
      <c r="P7424" s="19"/>
      <c r="Q7424" s="19"/>
      <c r="R7424" s="19"/>
      <c r="U7424" s="27"/>
      <c r="Y7424" s="9" t="s">
        <v>608</v>
      </c>
      <c r="Z7424" s="9" t="s">
        <v>462</v>
      </c>
      <c r="AA7424" s="9" t="s">
        <v>198</v>
      </c>
      <c r="AB7424" s="9">
        <v>15423409</v>
      </c>
      <c r="AC7424" s="9" t="s">
        <v>8198</v>
      </c>
      <c r="AD7424" s="9" t="s">
        <v>231</v>
      </c>
      <c r="AE7424" s="5">
        <f t="shared" si="252"/>
        <v>0</v>
      </c>
      <c r="AF7424" s="5" t="str">
        <f t="shared" si="253"/>
        <v>katB</v>
      </c>
      <c r="AG7424" s="153"/>
      <c r="AH7424" s="153"/>
      <c r="AI7424" t="s">
        <v>201</v>
      </c>
      <c r="AJ7424" t="s">
        <v>17878</v>
      </c>
      <c r="AK7424" s="9" t="str">
        <f>VLOOKUP(Y7424,zdroj!D:AJ,33,0)</f>
        <v>katB</v>
      </c>
    </row>
    <row r="7425" spans="8:37" x14ac:dyDescent="0.25">
      <c r="H7425" s="8"/>
      <c r="I7425" s="8"/>
      <c r="N7425" s="23"/>
      <c r="O7425" s="24"/>
      <c r="P7425" s="19"/>
      <c r="Q7425" s="19"/>
      <c r="R7425" s="19"/>
      <c r="U7425" s="27"/>
      <c r="Y7425" s="9" t="s">
        <v>608</v>
      </c>
      <c r="Z7425" s="9" t="s">
        <v>462</v>
      </c>
      <c r="AA7425" s="9" t="s">
        <v>198</v>
      </c>
      <c r="AB7425" s="9">
        <v>15423417</v>
      </c>
      <c r="AC7425" s="9" t="s">
        <v>8199</v>
      </c>
      <c r="AD7425" s="9" t="s">
        <v>231</v>
      </c>
      <c r="AE7425" s="5">
        <f t="shared" si="252"/>
        <v>0</v>
      </c>
      <c r="AF7425" s="5" t="str">
        <f t="shared" si="253"/>
        <v>katB</v>
      </c>
      <c r="AG7425" s="153"/>
      <c r="AH7425" s="153"/>
      <c r="AI7425" t="s">
        <v>201</v>
      </c>
      <c r="AJ7425" t="s">
        <v>17878</v>
      </c>
      <c r="AK7425" s="9" t="str">
        <f>VLOOKUP(Y7425,zdroj!D:AJ,33,0)</f>
        <v>katB</v>
      </c>
    </row>
    <row r="7426" spans="8:37" x14ac:dyDescent="0.25">
      <c r="H7426" s="8"/>
      <c r="I7426" s="8"/>
      <c r="N7426" s="23"/>
      <c r="O7426" s="24"/>
      <c r="P7426" s="19"/>
      <c r="Q7426" s="19"/>
      <c r="R7426" s="19"/>
      <c r="U7426" s="27"/>
      <c r="Y7426" s="9" t="s">
        <v>608</v>
      </c>
      <c r="Z7426" s="9" t="s">
        <v>462</v>
      </c>
      <c r="AA7426" s="9" t="s">
        <v>198</v>
      </c>
      <c r="AB7426" s="9">
        <v>15423425</v>
      </c>
      <c r="AC7426" s="9" t="s">
        <v>8200</v>
      </c>
      <c r="AD7426" s="9" t="s">
        <v>231</v>
      </c>
      <c r="AE7426" s="5">
        <f t="shared" si="252"/>
        <v>0</v>
      </c>
      <c r="AF7426" s="5" t="str">
        <f t="shared" si="253"/>
        <v>katB</v>
      </c>
      <c r="AG7426" s="153"/>
      <c r="AH7426" s="153"/>
      <c r="AI7426" t="s">
        <v>201</v>
      </c>
      <c r="AJ7426" t="s">
        <v>17878</v>
      </c>
      <c r="AK7426" s="9" t="str">
        <f>VLOOKUP(Y7426,zdroj!D:AJ,33,0)</f>
        <v>katB</v>
      </c>
    </row>
    <row r="7427" spans="8:37" x14ac:dyDescent="0.25">
      <c r="H7427" s="8"/>
      <c r="I7427" s="8"/>
      <c r="N7427" s="23"/>
      <c r="O7427" s="24"/>
      <c r="P7427" s="19"/>
      <c r="Q7427" s="19"/>
      <c r="R7427" s="19"/>
      <c r="U7427" s="27"/>
      <c r="Y7427" s="9" t="s">
        <v>608</v>
      </c>
      <c r="Z7427" s="9" t="s">
        <v>462</v>
      </c>
      <c r="AA7427" s="9" t="s">
        <v>198</v>
      </c>
      <c r="AB7427" s="9">
        <v>15423433</v>
      </c>
      <c r="AC7427" s="9" t="s">
        <v>8201</v>
      </c>
      <c r="AD7427" s="9" t="s">
        <v>231</v>
      </c>
      <c r="AE7427" s="5">
        <f t="shared" si="252"/>
        <v>0</v>
      </c>
      <c r="AF7427" s="5" t="str">
        <f t="shared" si="253"/>
        <v>katB</v>
      </c>
      <c r="AG7427" s="153"/>
      <c r="AH7427" s="153"/>
      <c r="AI7427" t="s">
        <v>201</v>
      </c>
      <c r="AJ7427" t="s">
        <v>17878</v>
      </c>
      <c r="AK7427" s="9" t="str">
        <f>VLOOKUP(Y7427,zdroj!D:AJ,33,0)</f>
        <v>katB</v>
      </c>
    </row>
    <row r="7428" spans="8:37" x14ac:dyDescent="0.25">
      <c r="H7428" s="8"/>
      <c r="I7428" s="8"/>
      <c r="N7428" s="23"/>
      <c r="O7428" s="24"/>
      <c r="P7428" s="19"/>
      <c r="Q7428" s="19"/>
      <c r="R7428" s="19"/>
      <c r="U7428" s="27"/>
      <c r="Y7428" s="9" t="s">
        <v>608</v>
      </c>
      <c r="Z7428" s="9" t="s">
        <v>462</v>
      </c>
      <c r="AA7428" s="9" t="s">
        <v>198</v>
      </c>
      <c r="AB7428" s="9">
        <v>15423441</v>
      </c>
      <c r="AC7428" s="9" t="s">
        <v>8202</v>
      </c>
      <c r="AD7428" s="9" t="s">
        <v>231</v>
      </c>
      <c r="AE7428" s="5">
        <f t="shared" si="252"/>
        <v>0</v>
      </c>
      <c r="AF7428" s="5" t="str">
        <f t="shared" si="253"/>
        <v>katB</v>
      </c>
      <c r="AG7428" s="153"/>
      <c r="AH7428" s="153"/>
      <c r="AI7428" t="s">
        <v>201</v>
      </c>
      <c r="AJ7428" t="s">
        <v>17878</v>
      </c>
      <c r="AK7428" s="9" t="str">
        <f>VLOOKUP(Y7428,zdroj!D:AJ,33,0)</f>
        <v>katB</v>
      </c>
    </row>
    <row r="7429" spans="8:37" x14ac:dyDescent="0.25">
      <c r="H7429" s="8"/>
      <c r="I7429" s="8"/>
      <c r="N7429" s="23"/>
      <c r="O7429" s="24"/>
      <c r="P7429" s="19"/>
      <c r="Q7429" s="19"/>
      <c r="R7429" s="19"/>
      <c r="U7429" s="27"/>
      <c r="Y7429" s="9" t="s">
        <v>608</v>
      </c>
      <c r="Z7429" s="9" t="s">
        <v>462</v>
      </c>
      <c r="AA7429" s="9" t="s">
        <v>198</v>
      </c>
      <c r="AB7429" s="9">
        <v>15423450</v>
      </c>
      <c r="AC7429" s="9" t="s">
        <v>8203</v>
      </c>
      <c r="AD7429" s="9" t="s">
        <v>231</v>
      </c>
      <c r="AE7429" s="5">
        <f t="shared" si="252"/>
        <v>0</v>
      </c>
      <c r="AF7429" s="5" t="str">
        <f t="shared" si="253"/>
        <v>katB</v>
      </c>
      <c r="AG7429" s="153"/>
      <c r="AH7429" s="153"/>
      <c r="AI7429" t="s">
        <v>201</v>
      </c>
      <c r="AJ7429" t="s">
        <v>17878</v>
      </c>
      <c r="AK7429" s="9" t="str">
        <f>VLOOKUP(Y7429,zdroj!D:AJ,33,0)</f>
        <v>katB</v>
      </c>
    </row>
    <row r="7430" spans="8:37" x14ac:dyDescent="0.25">
      <c r="H7430" s="8"/>
      <c r="I7430" s="8"/>
      <c r="N7430" s="23"/>
      <c r="O7430" s="24"/>
      <c r="P7430" s="19"/>
      <c r="Q7430" s="19"/>
      <c r="R7430" s="19"/>
      <c r="U7430" s="27"/>
      <c r="Y7430" s="9" t="s">
        <v>608</v>
      </c>
      <c r="Z7430" s="9" t="s">
        <v>462</v>
      </c>
      <c r="AA7430" s="9" t="s">
        <v>198</v>
      </c>
      <c r="AB7430" s="9">
        <v>15423468</v>
      </c>
      <c r="AC7430" s="9" t="s">
        <v>8204</v>
      </c>
      <c r="AD7430" s="9" t="s">
        <v>231</v>
      </c>
      <c r="AE7430" s="5">
        <f t="shared" si="252"/>
        <v>0</v>
      </c>
      <c r="AF7430" s="5" t="str">
        <f t="shared" si="253"/>
        <v>katB</v>
      </c>
      <c r="AG7430" s="153"/>
      <c r="AH7430" s="153"/>
      <c r="AI7430" t="s">
        <v>201</v>
      </c>
      <c r="AJ7430" t="s">
        <v>17878</v>
      </c>
      <c r="AK7430" s="9" t="str">
        <f>VLOOKUP(Y7430,zdroj!D:AJ,33,0)</f>
        <v>katB</v>
      </c>
    </row>
    <row r="7431" spans="8:37" x14ac:dyDescent="0.25">
      <c r="H7431" s="8"/>
      <c r="I7431" s="8"/>
      <c r="N7431" s="23"/>
      <c r="O7431" s="24"/>
      <c r="P7431" s="19"/>
      <c r="Q7431" s="19"/>
      <c r="R7431" s="19"/>
      <c r="U7431" s="27"/>
      <c r="Y7431" s="9" t="s">
        <v>608</v>
      </c>
      <c r="Z7431" s="9" t="s">
        <v>462</v>
      </c>
      <c r="AA7431" s="9" t="s">
        <v>198</v>
      </c>
      <c r="AB7431" s="9">
        <v>15423476</v>
      </c>
      <c r="AC7431" s="9" t="s">
        <v>8205</v>
      </c>
      <c r="AD7431" s="9" t="s">
        <v>231</v>
      </c>
      <c r="AE7431" s="5">
        <f t="shared" si="252"/>
        <v>0</v>
      </c>
      <c r="AF7431" s="5" t="str">
        <f t="shared" si="253"/>
        <v>katB</v>
      </c>
      <c r="AG7431" s="153"/>
      <c r="AH7431" s="153"/>
      <c r="AI7431" t="s">
        <v>201</v>
      </c>
      <c r="AJ7431" t="s">
        <v>17878</v>
      </c>
      <c r="AK7431" s="9" t="str">
        <f>VLOOKUP(Y7431,zdroj!D:AJ,33,0)</f>
        <v>katB</v>
      </c>
    </row>
    <row r="7432" spans="8:37" x14ac:dyDescent="0.25">
      <c r="H7432" s="8"/>
      <c r="I7432" s="8"/>
      <c r="N7432" s="23"/>
      <c r="O7432" s="24"/>
      <c r="P7432" s="19"/>
      <c r="Q7432" s="19"/>
      <c r="R7432" s="19"/>
      <c r="U7432" s="27"/>
      <c r="Y7432" s="9" t="s">
        <v>608</v>
      </c>
      <c r="Z7432" s="9" t="s">
        <v>462</v>
      </c>
      <c r="AA7432" s="9" t="s">
        <v>198</v>
      </c>
      <c r="AB7432" s="9">
        <v>15423484</v>
      </c>
      <c r="AC7432" s="9" t="s">
        <v>8206</v>
      </c>
      <c r="AD7432" s="9" t="s">
        <v>231</v>
      </c>
      <c r="AE7432" s="5">
        <f t="shared" si="252"/>
        <v>0</v>
      </c>
      <c r="AF7432" s="5" t="str">
        <f t="shared" si="253"/>
        <v>katB</v>
      </c>
      <c r="AG7432" s="153"/>
      <c r="AH7432" s="153"/>
      <c r="AI7432" t="s">
        <v>201</v>
      </c>
      <c r="AJ7432" t="s">
        <v>17878</v>
      </c>
      <c r="AK7432" s="9" t="str">
        <f>VLOOKUP(Y7432,zdroj!D:AJ,33,0)</f>
        <v>katB</v>
      </c>
    </row>
    <row r="7433" spans="8:37" x14ac:dyDescent="0.25">
      <c r="H7433" s="8"/>
      <c r="I7433" s="8"/>
      <c r="N7433" s="23"/>
      <c r="O7433" s="24"/>
      <c r="P7433" s="19"/>
      <c r="Q7433" s="19"/>
      <c r="R7433" s="19"/>
      <c r="U7433" s="27"/>
      <c r="Y7433" s="9" t="s">
        <v>608</v>
      </c>
      <c r="Z7433" s="9" t="s">
        <v>462</v>
      </c>
      <c r="AA7433" s="9" t="s">
        <v>198</v>
      </c>
      <c r="AB7433" s="9">
        <v>15423492</v>
      </c>
      <c r="AC7433" s="9" t="s">
        <v>8207</v>
      </c>
      <c r="AD7433" s="9" t="s">
        <v>231</v>
      </c>
      <c r="AE7433" s="5">
        <f t="shared" si="252"/>
        <v>0</v>
      </c>
      <c r="AF7433" s="5" t="str">
        <f t="shared" si="253"/>
        <v>katB</v>
      </c>
      <c r="AG7433" s="153"/>
      <c r="AH7433" s="153"/>
      <c r="AI7433" t="s">
        <v>201</v>
      </c>
      <c r="AJ7433" t="s">
        <v>17878</v>
      </c>
      <c r="AK7433" s="9" t="str">
        <f>VLOOKUP(Y7433,zdroj!D:AJ,33,0)</f>
        <v>katB</v>
      </c>
    </row>
    <row r="7434" spans="8:37" x14ac:dyDescent="0.25">
      <c r="H7434" s="8"/>
      <c r="I7434" s="8"/>
      <c r="N7434" s="23"/>
      <c r="O7434" s="24"/>
      <c r="P7434" s="19"/>
      <c r="Q7434" s="19"/>
      <c r="R7434" s="19"/>
      <c r="U7434" s="27"/>
      <c r="Y7434" s="9" t="s">
        <v>608</v>
      </c>
      <c r="Z7434" s="9" t="s">
        <v>462</v>
      </c>
      <c r="AA7434" s="9" t="s">
        <v>198</v>
      </c>
      <c r="AB7434" s="9">
        <v>15423506</v>
      </c>
      <c r="AC7434" s="9" t="s">
        <v>8208</v>
      </c>
      <c r="AD7434" s="9" t="s">
        <v>800</v>
      </c>
      <c r="AE7434" s="5">
        <f t="shared" ref="AE7434:AE7497" si="254">VLOOKUP(Y7434,K:T,10,0)</f>
        <v>0</v>
      </c>
      <c r="AF7434" s="5" t="str">
        <f t="shared" ref="AF7434:AF7497" si="255">IF(AE7434="A",IF(AD7434="katA","katB",AD7434),AD7434)</f>
        <v>Pokryto</v>
      </c>
      <c r="AG7434" s="153"/>
      <c r="AH7434" s="153"/>
      <c r="AI7434" t="s">
        <v>201</v>
      </c>
      <c r="AJ7434" t="s">
        <v>800</v>
      </c>
      <c r="AK7434" s="9" t="str">
        <f>VLOOKUP(Y7434,zdroj!D:AJ,33,0)</f>
        <v>katB</v>
      </c>
    </row>
    <row r="7435" spans="8:37" x14ac:dyDescent="0.25">
      <c r="H7435" s="8"/>
      <c r="I7435" s="8"/>
      <c r="N7435" s="23"/>
      <c r="O7435" s="24"/>
      <c r="P7435" s="19"/>
      <c r="Q7435" s="19"/>
      <c r="R7435" s="19"/>
      <c r="U7435" s="27"/>
      <c r="Y7435" s="9" t="s">
        <v>608</v>
      </c>
      <c r="Z7435" s="9" t="s">
        <v>462</v>
      </c>
      <c r="AA7435" s="9" t="s">
        <v>198</v>
      </c>
      <c r="AB7435" s="9">
        <v>15423514</v>
      </c>
      <c r="AC7435" s="9" t="s">
        <v>8209</v>
      </c>
      <c r="AD7435" s="9" t="s">
        <v>231</v>
      </c>
      <c r="AE7435" s="5">
        <f t="shared" si="254"/>
        <v>0</v>
      </c>
      <c r="AF7435" s="5" t="str">
        <f t="shared" si="255"/>
        <v>katB</v>
      </c>
      <c r="AG7435" s="153"/>
      <c r="AH7435" s="153"/>
      <c r="AI7435" t="s">
        <v>201</v>
      </c>
      <c r="AJ7435" t="s">
        <v>17878</v>
      </c>
      <c r="AK7435" s="9" t="str">
        <f>VLOOKUP(Y7435,zdroj!D:AJ,33,0)</f>
        <v>katB</v>
      </c>
    </row>
    <row r="7436" spans="8:37" x14ac:dyDescent="0.25">
      <c r="H7436" s="8"/>
      <c r="I7436" s="8"/>
      <c r="N7436" s="23"/>
      <c r="O7436" s="24"/>
      <c r="P7436" s="19"/>
      <c r="Q7436" s="19"/>
      <c r="R7436" s="19"/>
      <c r="U7436" s="27"/>
      <c r="Y7436" s="9" t="s">
        <v>608</v>
      </c>
      <c r="Z7436" s="9" t="s">
        <v>462</v>
      </c>
      <c r="AA7436" s="9" t="s">
        <v>198</v>
      </c>
      <c r="AB7436" s="9">
        <v>15423522</v>
      </c>
      <c r="AC7436" s="9" t="s">
        <v>8210</v>
      </c>
      <c r="AD7436" s="9" t="s">
        <v>231</v>
      </c>
      <c r="AE7436" s="5">
        <f t="shared" si="254"/>
        <v>0</v>
      </c>
      <c r="AF7436" s="5" t="str">
        <f t="shared" si="255"/>
        <v>katB</v>
      </c>
      <c r="AG7436" s="153"/>
      <c r="AH7436" s="153"/>
      <c r="AI7436" t="s">
        <v>201</v>
      </c>
      <c r="AJ7436" t="s">
        <v>17878</v>
      </c>
      <c r="AK7436" s="9" t="str">
        <f>VLOOKUP(Y7436,zdroj!D:AJ,33,0)</f>
        <v>katB</v>
      </c>
    </row>
    <row r="7437" spans="8:37" x14ac:dyDescent="0.25">
      <c r="H7437" s="8"/>
      <c r="I7437" s="8"/>
      <c r="N7437" s="23"/>
      <c r="O7437" s="24"/>
      <c r="P7437" s="19"/>
      <c r="Q7437" s="19"/>
      <c r="R7437" s="19"/>
      <c r="U7437" s="27"/>
      <c r="Y7437" s="9" t="s">
        <v>608</v>
      </c>
      <c r="Z7437" s="9" t="s">
        <v>462</v>
      </c>
      <c r="AA7437" s="9" t="s">
        <v>198</v>
      </c>
      <c r="AB7437" s="9">
        <v>15423531</v>
      </c>
      <c r="AC7437" s="9" t="s">
        <v>8211</v>
      </c>
      <c r="AD7437" s="9" t="s">
        <v>231</v>
      </c>
      <c r="AE7437" s="5">
        <f t="shared" si="254"/>
        <v>0</v>
      </c>
      <c r="AF7437" s="5" t="str">
        <f t="shared" si="255"/>
        <v>katB</v>
      </c>
      <c r="AG7437" s="153"/>
      <c r="AH7437" s="153"/>
      <c r="AI7437" t="s">
        <v>201</v>
      </c>
      <c r="AJ7437" t="s">
        <v>17878</v>
      </c>
      <c r="AK7437" s="9" t="str">
        <f>VLOOKUP(Y7437,zdroj!D:AJ,33,0)</f>
        <v>katB</v>
      </c>
    </row>
    <row r="7438" spans="8:37" x14ac:dyDescent="0.25">
      <c r="H7438" s="8"/>
      <c r="I7438" s="8"/>
      <c r="N7438" s="23"/>
      <c r="O7438" s="24"/>
      <c r="P7438" s="19"/>
      <c r="Q7438" s="19"/>
      <c r="R7438" s="19"/>
      <c r="U7438" s="27"/>
      <c r="Y7438" s="9" t="s">
        <v>608</v>
      </c>
      <c r="Z7438" s="9" t="s">
        <v>462</v>
      </c>
      <c r="AA7438" s="9" t="s">
        <v>198</v>
      </c>
      <c r="AB7438" s="9">
        <v>15423557</v>
      </c>
      <c r="AC7438" s="9" t="s">
        <v>8212</v>
      </c>
      <c r="AD7438" s="9" t="s">
        <v>231</v>
      </c>
      <c r="AE7438" s="5">
        <f t="shared" si="254"/>
        <v>0</v>
      </c>
      <c r="AF7438" s="5" t="str">
        <f t="shared" si="255"/>
        <v>katB</v>
      </c>
      <c r="AG7438" s="153"/>
      <c r="AH7438" s="153"/>
      <c r="AI7438" t="s">
        <v>201</v>
      </c>
      <c r="AJ7438" t="s">
        <v>17878</v>
      </c>
      <c r="AK7438" s="9" t="str">
        <f>VLOOKUP(Y7438,zdroj!D:AJ,33,0)</f>
        <v>katB</v>
      </c>
    </row>
    <row r="7439" spans="8:37" x14ac:dyDescent="0.25">
      <c r="H7439" s="8"/>
      <c r="I7439" s="8"/>
      <c r="N7439" s="23"/>
      <c r="O7439" s="24"/>
      <c r="P7439" s="19"/>
      <c r="Q7439" s="19"/>
      <c r="R7439" s="19"/>
      <c r="U7439" s="27"/>
      <c r="Y7439" s="9" t="s">
        <v>608</v>
      </c>
      <c r="Z7439" s="9" t="s">
        <v>462</v>
      </c>
      <c r="AA7439" s="9" t="s">
        <v>198</v>
      </c>
      <c r="AB7439" s="9">
        <v>15423565</v>
      </c>
      <c r="AC7439" s="9" t="s">
        <v>8213</v>
      </c>
      <c r="AD7439" s="9" t="s">
        <v>800</v>
      </c>
      <c r="AE7439" s="5">
        <f t="shared" si="254"/>
        <v>0</v>
      </c>
      <c r="AF7439" s="5" t="str">
        <f t="shared" si="255"/>
        <v>Pokryto</v>
      </c>
      <c r="AG7439" s="153"/>
      <c r="AH7439" s="153"/>
      <c r="AI7439" t="s">
        <v>201</v>
      </c>
      <c r="AJ7439" t="s">
        <v>800</v>
      </c>
      <c r="AK7439" s="9" t="str">
        <f>VLOOKUP(Y7439,zdroj!D:AJ,33,0)</f>
        <v>katB</v>
      </c>
    </row>
    <row r="7440" spans="8:37" x14ac:dyDescent="0.25">
      <c r="H7440" s="8"/>
      <c r="I7440" s="8"/>
      <c r="N7440" s="23"/>
      <c r="O7440" s="24"/>
      <c r="P7440" s="19"/>
      <c r="Q7440" s="19"/>
      <c r="R7440" s="19"/>
      <c r="U7440" s="27"/>
      <c r="Y7440" s="9" t="s">
        <v>608</v>
      </c>
      <c r="Z7440" s="9" t="s">
        <v>462</v>
      </c>
      <c r="AA7440" s="9" t="s">
        <v>198</v>
      </c>
      <c r="AB7440" s="9">
        <v>15423573</v>
      </c>
      <c r="AC7440" s="9" t="s">
        <v>8214</v>
      </c>
      <c r="AD7440" s="9" t="s">
        <v>231</v>
      </c>
      <c r="AE7440" s="5">
        <f t="shared" si="254"/>
        <v>0</v>
      </c>
      <c r="AF7440" s="5" t="str">
        <f t="shared" si="255"/>
        <v>katB</v>
      </c>
      <c r="AG7440" s="153"/>
      <c r="AH7440" s="153"/>
      <c r="AI7440" t="s">
        <v>201</v>
      </c>
      <c r="AJ7440" t="s">
        <v>17878</v>
      </c>
      <c r="AK7440" s="9" t="str">
        <f>VLOOKUP(Y7440,zdroj!D:AJ,33,0)</f>
        <v>katB</v>
      </c>
    </row>
    <row r="7441" spans="8:37" x14ac:dyDescent="0.25">
      <c r="H7441" s="8"/>
      <c r="I7441" s="8"/>
      <c r="N7441" s="23"/>
      <c r="O7441" s="24"/>
      <c r="P7441" s="19"/>
      <c r="Q7441" s="19"/>
      <c r="R7441" s="19"/>
      <c r="U7441" s="27"/>
      <c r="Y7441" s="9" t="s">
        <v>608</v>
      </c>
      <c r="Z7441" s="9" t="s">
        <v>462</v>
      </c>
      <c r="AA7441" s="9" t="s">
        <v>198</v>
      </c>
      <c r="AB7441" s="9">
        <v>15423581</v>
      </c>
      <c r="AC7441" s="9" t="s">
        <v>8215</v>
      </c>
      <c r="AD7441" s="9" t="s">
        <v>231</v>
      </c>
      <c r="AE7441" s="5">
        <f t="shared" si="254"/>
        <v>0</v>
      </c>
      <c r="AF7441" s="5" t="str">
        <f t="shared" si="255"/>
        <v>katB</v>
      </c>
      <c r="AG7441" s="153"/>
      <c r="AH7441" s="153"/>
      <c r="AI7441" t="s">
        <v>201</v>
      </c>
      <c r="AJ7441" t="s">
        <v>17878</v>
      </c>
      <c r="AK7441" s="9" t="str">
        <f>VLOOKUP(Y7441,zdroj!D:AJ,33,0)</f>
        <v>katB</v>
      </c>
    </row>
    <row r="7442" spans="8:37" x14ac:dyDescent="0.25">
      <c r="H7442" s="8"/>
      <c r="I7442" s="8"/>
      <c r="N7442" s="23"/>
      <c r="O7442" s="24"/>
      <c r="P7442" s="19"/>
      <c r="Q7442" s="19"/>
      <c r="R7442" s="19"/>
      <c r="U7442" s="27"/>
      <c r="Y7442" s="9" t="s">
        <v>608</v>
      </c>
      <c r="Z7442" s="9" t="s">
        <v>462</v>
      </c>
      <c r="AA7442" s="9" t="s">
        <v>198</v>
      </c>
      <c r="AB7442" s="9">
        <v>15423590</v>
      </c>
      <c r="AC7442" s="9" t="s">
        <v>8216</v>
      </c>
      <c r="AD7442" s="9" t="s">
        <v>800</v>
      </c>
      <c r="AE7442" s="5">
        <f t="shared" si="254"/>
        <v>0</v>
      </c>
      <c r="AF7442" s="5" t="str">
        <f t="shared" si="255"/>
        <v>Pokryto</v>
      </c>
      <c r="AG7442" s="153"/>
      <c r="AH7442" s="153"/>
      <c r="AI7442" t="s">
        <v>201</v>
      </c>
      <c r="AJ7442" t="s">
        <v>800</v>
      </c>
      <c r="AK7442" s="9" t="str">
        <f>VLOOKUP(Y7442,zdroj!D:AJ,33,0)</f>
        <v>katB</v>
      </c>
    </row>
    <row r="7443" spans="8:37" x14ac:dyDescent="0.25">
      <c r="H7443" s="8"/>
      <c r="I7443" s="8"/>
      <c r="N7443" s="23"/>
      <c r="O7443" s="24"/>
      <c r="P7443" s="19"/>
      <c r="Q7443" s="19"/>
      <c r="R7443" s="19"/>
      <c r="U7443" s="27"/>
      <c r="Y7443" s="9" t="s">
        <v>608</v>
      </c>
      <c r="Z7443" s="9" t="s">
        <v>462</v>
      </c>
      <c r="AA7443" s="9" t="s">
        <v>198</v>
      </c>
      <c r="AB7443" s="9">
        <v>15423611</v>
      </c>
      <c r="AC7443" s="9" t="s">
        <v>8217</v>
      </c>
      <c r="AD7443" s="9" t="s">
        <v>231</v>
      </c>
      <c r="AE7443" s="5">
        <f t="shared" si="254"/>
        <v>0</v>
      </c>
      <c r="AF7443" s="5" t="str">
        <f t="shared" si="255"/>
        <v>katB</v>
      </c>
      <c r="AG7443" s="153"/>
      <c r="AH7443" s="153"/>
      <c r="AI7443" t="s">
        <v>201</v>
      </c>
      <c r="AJ7443" t="s">
        <v>17878</v>
      </c>
      <c r="AK7443" s="9" t="str">
        <f>VLOOKUP(Y7443,zdroj!D:AJ,33,0)</f>
        <v>katB</v>
      </c>
    </row>
    <row r="7444" spans="8:37" x14ac:dyDescent="0.25">
      <c r="H7444" s="8"/>
      <c r="I7444" s="8"/>
      <c r="N7444" s="23"/>
      <c r="O7444" s="24"/>
      <c r="P7444" s="19"/>
      <c r="Q7444" s="19"/>
      <c r="R7444" s="19"/>
      <c r="U7444" s="27"/>
      <c r="Y7444" s="9" t="s">
        <v>608</v>
      </c>
      <c r="Z7444" s="9" t="s">
        <v>462</v>
      </c>
      <c r="AA7444" s="9" t="s">
        <v>198</v>
      </c>
      <c r="AB7444" s="9">
        <v>15423620</v>
      </c>
      <c r="AC7444" s="9" t="s">
        <v>8218</v>
      </c>
      <c r="AD7444" s="9" t="s">
        <v>231</v>
      </c>
      <c r="AE7444" s="5">
        <f t="shared" si="254"/>
        <v>0</v>
      </c>
      <c r="AF7444" s="5" t="str">
        <f t="shared" si="255"/>
        <v>katB</v>
      </c>
      <c r="AG7444" s="153"/>
      <c r="AH7444" s="153"/>
      <c r="AI7444" t="s">
        <v>201</v>
      </c>
      <c r="AJ7444" t="s">
        <v>17878</v>
      </c>
      <c r="AK7444" s="9" t="str">
        <f>VLOOKUP(Y7444,zdroj!D:AJ,33,0)</f>
        <v>katB</v>
      </c>
    </row>
    <row r="7445" spans="8:37" x14ac:dyDescent="0.25">
      <c r="H7445" s="8"/>
      <c r="I7445" s="8"/>
      <c r="N7445" s="23"/>
      <c r="O7445" s="24"/>
      <c r="P7445" s="19"/>
      <c r="Q7445" s="19"/>
      <c r="R7445" s="19"/>
      <c r="U7445" s="27"/>
      <c r="Y7445" s="9" t="s">
        <v>608</v>
      </c>
      <c r="Z7445" s="9" t="s">
        <v>462</v>
      </c>
      <c r="AA7445" s="9" t="s">
        <v>198</v>
      </c>
      <c r="AB7445" s="9">
        <v>15423654</v>
      </c>
      <c r="AC7445" s="9" t="s">
        <v>8219</v>
      </c>
      <c r="AD7445" s="9" t="s">
        <v>231</v>
      </c>
      <c r="AE7445" s="5">
        <f t="shared" si="254"/>
        <v>0</v>
      </c>
      <c r="AF7445" s="5" t="str">
        <f t="shared" si="255"/>
        <v>katB</v>
      </c>
      <c r="AG7445" s="153"/>
      <c r="AH7445" s="153"/>
      <c r="AI7445" t="s">
        <v>201</v>
      </c>
      <c r="AJ7445" t="s">
        <v>17878</v>
      </c>
      <c r="AK7445" s="9" t="str">
        <f>VLOOKUP(Y7445,zdroj!D:AJ,33,0)</f>
        <v>katB</v>
      </c>
    </row>
    <row r="7446" spans="8:37" x14ac:dyDescent="0.25">
      <c r="H7446" s="8"/>
      <c r="I7446" s="8"/>
      <c r="N7446" s="23"/>
      <c r="O7446" s="24"/>
      <c r="P7446" s="19"/>
      <c r="Q7446" s="19"/>
      <c r="R7446" s="19"/>
      <c r="U7446" s="27"/>
      <c r="Y7446" s="9" t="s">
        <v>608</v>
      </c>
      <c r="Z7446" s="9" t="s">
        <v>462</v>
      </c>
      <c r="AA7446" s="9" t="s">
        <v>198</v>
      </c>
      <c r="AB7446" s="9">
        <v>15424278</v>
      </c>
      <c r="AC7446" s="9" t="s">
        <v>8220</v>
      </c>
      <c r="AD7446" s="9" t="s">
        <v>231</v>
      </c>
      <c r="AE7446" s="5">
        <f t="shared" si="254"/>
        <v>0</v>
      </c>
      <c r="AF7446" s="5" t="str">
        <f t="shared" si="255"/>
        <v>katB</v>
      </c>
      <c r="AG7446" s="153"/>
      <c r="AH7446" s="153"/>
      <c r="AI7446" t="s">
        <v>201</v>
      </c>
      <c r="AJ7446" t="s">
        <v>17878</v>
      </c>
      <c r="AK7446" s="9" t="str">
        <f>VLOOKUP(Y7446,zdroj!D:AJ,33,0)</f>
        <v>katB</v>
      </c>
    </row>
    <row r="7447" spans="8:37" x14ac:dyDescent="0.25">
      <c r="H7447" s="8"/>
      <c r="I7447" s="8"/>
      <c r="N7447" s="23"/>
      <c r="O7447" s="24"/>
      <c r="P7447" s="19"/>
      <c r="Q7447" s="19"/>
      <c r="R7447" s="19"/>
      <c r="U7447" s="27"/>
      <c r="Y7447" s="9" t="s">
        <v>608</v>
      </c>
      <c r="Z7447" s="9" t="s">
        <v>462</v>
      </c>
      <c r="AA7447" s="9" t="s">
        <v>198</v>
      </c>
      <c r="AB7447" s="9">
        <v>15424308</v>
      </c>
      <c r="AC7447" s="9" t="s">
        <v>8221</v>
      </c>
      <c r="AD7447" s="9" t="s">
        <v>231</v>
      </c>
      <c r="AE7447" s="5">
        <f t="shared" si="254"/>
        <v>0</v>
      </c>
      <c r="AF7447" s="5" t="str">
        <f t="shared" si="255"/>
        <v>katB</v>
      </c>
      <c r="AG7447" s="153"/>
      <c r="AH7447" s="153"/>
      <c r="AI7447" t="s">
        <v>201</v>
      </c>
      <c r="AJ7447" t="s">
        <v>17878</v>
      </c>
      <c r="AK7447" s="9" t="str">
        <f>VLOOKUP(Y7447,zdroj!D:AJ,33,0)</f>
        <v>katB</v>
      </c>
    </row>
    <row r="7448" spans="8:37" x14ac:dyDescent="0.25">
      <c r="H7448" s="8"/>
      <c r="I7448" s="8"/>
      <c r="N7448" s="23"/>
      <c r="O7448" s="24"/>
      <c r="P7448" s="19"/>
      <c r="Q7448" s="19"/>
      <c r="R7448" s="19"/>
      <c r="U7448" s="27"/>
      <c r="Y7448" s="9" t="s">
        <v>608</v>
      </c>
      <c r="Z7448" s="9" t="s">
        <v>462</v>
      </c>
      <c r="AA7448" s="9" t="s">
        <v>198</v>
      </c>
      <c r="AB7448" s="9">
        <v>15424936</v>
      </c>
      <c r="AC7448" s="9" t="s">
        <v>8222</v>
      </c>
      <c r="AD7448" s="9" t="s">
        <v>231</v>
      </c>
      <c r="AE7448" s="5">
        <f t="shared" si="254"/>
        <v>0</v>
      </c>
      <c r="AF7448" s="5" t="str">
        <f t="shared" si="255"/>
        <v>katB</v>
      </c>
      <c r="AG7448" s="153"/>
      <c r="AH7448" s="153"/>
      <c r="AI7448" t="s">
        <v>201</v>
      </c>
      <c r="AJ7448" t="s">
        <v>17878</v>
      </c>
      <c r="AK7448" s="9" t="str">
        <f>VLOOKUP(Y7448,zdroj!D:AJ,33,0)</f>
        <v>katB</v>
      </c>
    </row>
    <row r="7449" spans="8:37" x14ac:dyDescent="0.25">
      <c r="H7449" s="8"/>
      <c r="I7449" s="8"/>
      <c r="N7449" s="23"/>
      <c r="O7449" s="24"/>
      <c r="P7449" s="19"/>
      <c r="Q7449" s="19"/>
      <c r="R7449" s="19"/>
      <c r="U7449" s="27"/>
      <c r="Y7449" s="9" t="s">
        <v>608</v>
      </c>
      <c r="Z7449" s="9" t="s">
        <v>462</v>
      </c>
      <c r="AA7449" s="9" t="s">
        <v>198</v>
      </c>
      <c r="AB7449" s="9">
        <v>15426980</v>
      </c>
      <c r="AC7449" s="9" t="s">
        <v>8223</v>
      </c>
      <c r="AD7449" s="9" t="s">
        <v>231</v>
      </c>
      <c r="AE7449" s="5">
        <f t="shared" si="254"/>
        <v>0</v>
      </c>
      <c r="AF7449" s="5" t="str">
        <f t="shared" si="255"/>
        <v>katB</v>
      </c>
      <c r="AG7449" s="153"/>
      <c r="AH7449" s="153"/>
      <c r="AI7449" t="s">
        <v>201</v>
      </c>
      <c r="AJ7449" t="s">
        <v>17878</v>
      </c>
      <c r="AK7449" s="9" t="str">
        <f>VLOOKUP(Y7449,zdroj!D:AJ,33,0)</f>
        <v>katB</v>
      </c>
    </row>
    <row r="7450" spans="8:37" x14ac:dyDescent="0.25">
      <c r="H7450" s="8"/>
      <c r="I7450" s="8"/>
      <c r="N7450" s="23"/>
      <c r="O7450" s="24"/>
      <c r="P7450" s="19"/>
      <c r="Q7450" s="19"/>
      <c r="R7450" s="19"/>
      <c r="U7450" s="27"/>
      <c r="Y7450" s="9" t="s">
        <v>608</v>
      </c>
      <c r="Z7450" s="9" t="s">
        <v>462</v>
      </c>
      <c r="AA7450" s="9" t="s">
        <v>198</v>
      </c>
      <c r="AB7450" s="9">
        <v>15427811</v>
      </c>
      <c r="AC7450" s="9" t="s">
        <v>8224</v>
      </c>
      <c r="AD7450" s="9" t="s">
        <v>231</v>
      </c>
      <c r="AE7450" s="5">
        <f t="shared" si="254"/>
        <v>0</v>
      </c>
      <c r="AF7450" s="5" t="str">
        <f t="shared" si="255"/>
        <v>katB</v>
      </c>
      <c r="AG7450" s="153"/>
      <c r="AH7450" s="153"/>
      <c r="AI7450" t="s">
        <v>201</v>
      </c>
      <c r="AJ7450" t="s">
        <v>17878</v>
      </c>
      <c r="AK7450" s="9" t="str">
        <f>VLOOKUP(Y7450,zdroj!D:AJ,33,0)</f>
        <v>katB</v>
      </c>
    </row>
    <row r="7451" spans="8:37" x14ac:dyDescent="0.25">
      <c r="H7451" s="8"/>
      <c r="I7451" s="8"/>
      <c r="N7451" s="23"/>
      <c r="O7451" s="24"/>
      <c r="P7451" s="19"/>
      <c r="Q7451" s="19"/>
      <c r="R7451" s="19"/>
      <c r="U7451" s="27"/>
      <c r="Y7451" s="9" t="s">
        <v>608</v>
      </c>
      <c r="Z7451" s="9" t="s">
        <v>462</v>
      </c>
      <c r="AA7451" s="9" t="s">
        <v>198</v>
      </c>
      <c r="AB7451" s="9">
        <v>27035409</v>
      </c>
      <c r="AC7451" s="9" t="s">
        <v>8225</v>
      </c>
      <c r="AD7451" s="9" t="s">
        <v>231</v>
      </c>
      <c r="AE7451" s="5">
        <f t="shared" si="254"/>
        <v>0</v>
      </c>
      <c r="AF7451" s="5" t="str">
        <f t="shared" si="255"/>
        <v>katB</v>
      </c>
      <c r="AG7451" s="153"/>
      <c r="AH7451" s="153"/>
      <c r="AI7451" t="s">
        <v>236</v>
      </c>
      <c r="AJ7451" t="s">
        <v>17878</v>
      </c>
      <c r="AK7451" s="9" t="str">
        <f>VLOOKUP(Y7451,zdroj!D:AJ,33,0)</f>
        <v>katB</v>
      </c>
    </row>
    <row r="7452" spans="8:37" x14ac:dyDescent="0.25">
      <c r="H7452" s="8"/>
      <c r="I7452" s="8"/>
      <c r="N7452" s="23"/>
      <c r="O7452" s="24"/>
      <c r="P7452" s="19"/>
      <c r="Q7452" s="19"/>
      <c r="R7452" s="19"/>
      <c r="U7452" s="27"/>
      <c r="Y7452" s="9" t="s">
        <v>608</v>
      </c>
      <c r="Z7452" s="9" t="s">
        <v>462</v>
      </c>
      <c r="AA7452" s="9" t="s">
        <v>198</v>
      </c>
      <c r="AB7452" s="9">
        <v>15425070</v>
      </c>
      <c r="AC7452" s="9" t="s">
        <v>8226</v>
      </c>
      <c r="AD7452" s="9" t="s">
        <v>231</v>
      </c>
      <c r="AE7452" s="5">
        <f t="shared" si="254"/>
        <v>0</v>
      </c>
      <c r="AF7452" s="5" t="str">
        <f t="shared" si="255"/>
        <v>katB</v>
      </c>
      <c r="AG7452" s="153"/>
      <c r="AH7452" s="153"/>
      <c r="AI7452" t="s">
        <v>201</v>
      </c>
      <c r="AJ7452" t="s">
        <v>17878</v>
      </c>
      <c r="AK7452" s="9" t="str">
        <f>VLOOKUP(Y7452,zdroj!D:AJ,33,0)</f>
        <v>katB</v>
      </c>
    </row>
    <row r="7453" spans="8:37" x14ac:dyDescent="0.25">
      <c r="H7453" s="8"/>
      <c r="I7453" s="8"/>
      <c r="N7453" s="23"/>
      <c r="O7453" s="24"/>
      <c r="P7453" s="19"/>
      <c r="Q7453" s="19"/>
      <c r="R7453" s="19"/>
      <c r="U7453" s="27"/>
      <c r="Y7453" s="9" t="s">
        <v>608</v>
      </c>
      <c r="Z7453" s="9" t="s">
        <v>462</v>
      </c>
      <c r="AA7453" s="9" t="s">
        <v>198</v>
      </c>
      <c r="AB7453" s="9">
        <v>81096895</v>
      </c>
      <c r="AC7453" s="9" t="s">
        <v>8227</v>
      </c>
      <c r="AD7453" s="9" t="s">
        <v>231</v>
      </c>
      <c r="AE7453" s="5">
        <f t="shared" si="254"/>
        <v>0</v>
      </c>
      <c r="AF7453" s="5" t="str">
        <f t="shared" si="255"/>
        <v>katB</v>
      </c>
      <c r="AG7453" s="153"/>
      <c r="AH7453" s="153"/>
      <c r="AI7453" t="s">
        <v>201</v>
      </c>
      <c r="AJ7453" t="s">
        <v>17878</v>
      </c>
      <c r="AK7453" s="9" t="str">
        <f>VLOOKUP(Y7453,zdroj!D:AJ,33,0)</f>
        <v>katB</v>
      </c>
    </row>
    <row r="7454" spans="8:37" x14ac:dyDescent="0.25">
      <c r="H7454" s="8"/>
      <c r="I7454" s="8"/>
      <c r="N7454" s="23"/>
      <c r="O7454" s="24"/>
      <c r="P7454" s="19"/>
      <c r="Q7454" s="19"/>
      <c r="R7454" s="19"/>
      <c r="U7454" s="27"/>
      <c r="Y7454" s="9" t="s">
        <v>608</v>
      </c>
      <c r="Z7454" s="9" t="s">
        <v>462</v>
      </c>
      <c r="AA7454" s="9" t="s">
        <v>198</v>
      </c>
      <c r="AB7454" s="9">
        <v>15425151</v>
      </c>
      <c r="AC7454" s="9" t="s">
        <v>8228</v>
      </c>
      <c r="AD7454" s="9" t="s">
        <v>231</v>
      </c>
      <c r="AE7454" s="5">
        <f t="shared" si="254"/>
        <v>0</v>
      </c>
      <c r="AF7454" s="5" t="str">
        <f t="shared" si="255"/>
        <v>katB</v>
      </c>
      <c r="AG7454" s="153"/>
      <c r="AH7454" s="153"/>
      <c r="AI7454" t="s">
        <v>201</v>
      </c>
      <c r="AJ7454" t="s">
        <v>17878</v>
      </c>
      <c r="AK7454" s="9" t="str">
        <f>VLOOKUP(Y7454,zdroj!D:AJ,33,0)</f>
        <v>katB</v>
      </c>
    </row>
    <row r="7455" spans="8:37" x14ac:dyDescent="0.25">
      <c r="H7455" s="8"/>
      <c r="I7455" s="8"/>
      <c r="N7455" s="23"/>
      <c r="O7455" s="24"/>
      <c r="P7455" s="19"/>
      <c r="Q7455" s="19"/>
      <c r="R7455" s="19"/>
      <c r="U7455" s="27"/>
      <c r="Y7455" s="9" t="s">
        <v>608</v>
      </c>
      <c r="Z7455" s="9" t="s">
        <v>462</v>
      </c>
      <c r="AA7455" s="9" t="s">
        <v>198</v>
      </c>
      <c r="AB7455" s="9">
        <v>15425754</v>
      </c>
      <c r="AC7455" s="9" t="s">
        <v>8229</v>
      </c>
      <c r="AD7455" s="9" t="s">
        <v>231</v>
      </c>
      <c r="AE7455" s="5">
        <f t="shared" si="254"/>
        <v>0</v>
      </c>
      <c r="AF7455" s="5" t="str">
        <f t="shared" si="255"/>
        <v>katB</v>
      </c>
      <c r="AG7455" s="153"/>
      <c r="AH7455" s="153"/>
      <c r="AI7455" t="s">
        <v>201</v>
      </c>
      <c r="AJ7455" t="s">
        <v>17878</v>
      </c>
      <c r="AK7455" s="9" t="str">
        <f>VLOOKUP(Y7455,zdroj!D:AJ,33,0)</f>
        <v>katB</v>
      </c>
    </row>
    <row r="7456" spans="8:37" x14ac:dyDescent="0.25">
      <c r="H7456" s="8"/>
      <c r="I7456" s="8"/>
      <c r="N7456" s="23"/>
      <c r="O7456" s="24"/>
      <c r="P7456" s="19"/>
      <c r="Q7456" s="19"/>
      <c r="R7456" s="19"/>
      <c r="U7456" s="27"/>
      <c r="Y7456" s="9" t="s">
        <v>608</v>
      </c>
      <c r="Z7456" s="9" t="s">
        <v>462</v>
      </c>
      <c r="AA7456" s="9" t="s">
        <v>198</v>
      </c>
      <c r="AB7456" s="9">
        <v>80285023</v>
      </c>
      <c r="AC7456" s="9" t="s">
        <v>8230</v>
      </c>
      <c r="AD7456" s="9" t="s">
        <v>231</v>
      </c>
      <c r="AE7456" s="5">
        <f t="shared" si="254"/>
        <v>0</v>
      </c>
      <c r="AF7456" s="5" t="str">
        <f t="shared" si="255"/>
        <v>katB</v>
      </c>
      <c r="AG7456" s="153"/>
      <c r="AH7456" s="153"/>
      <c r="AI7456" t="s">
        <v>195</v>
      </c>
      <c r="AJ7456" t="s">
        <v>340</v>
      </c>
      <c r="AK7456" s="9" t="str">
        <f>VLOOKUP(Y7456,zdroj!D:AJ,33,0)</f>
        <v>katB</v>
      </c>
    </row>
    <row r="7457" spans="8:37" x14ac:dyDescent="0.25">
      <c r="H7457" s="8"/>
      <c r="I7457" s="8"/>
      <c r="N7457" s="23"/>
      <c r="O7457" s="24"/>
      <c r="P7457" s="19"/>
      <c r="Q7457" s="19"/>
      <c r="R7457" s="19"/>
      <c r="U7457" s="27"/>
      <c r="Y7457" s="9" t="s">
        <v>608</v>
      </c>
      <c r="Z7457" s="9" t="s">
        <v>462</v>
      </c>
      <c r="AA7457" s="9" t="s">
        <v>198</v>
      </c>
      <c r="AB7457" s="9">
        <v>81808381</v>
      </c>
      <c r="AC7457" s="9" t="s">
        <v>8231</v>
      </c>
      <c r="AD7457" s="9" t="s">
        <v>231</v>
      </c>
      <c r="AE7457" s="5">
        <f t="shared" si="254"/>
        <v>0</v>
      </c>
      <c r="AF7457" s="5" t="str">
        <f t="shared" si="255"/>
        <v>katB</v>
      </c>
      <c r="AG7457" s="153"/>
      <c r="AH7457" s="153"/>
      <c r="AI7457" t="s">
        <v>195</v>
      </c>
      <c r="AJ7457" t="s">
        <v>340</v>
      </c>
      <c r="AK7457" s="9" t="str">
        <f>VLOOKUP(Y7457,zdroj!D:AJ,33,0)</f>
        <v>katB</v>
      </c>
    </row>
    <row r="7458" spans="8:37" x14ac:dyDescent="0.25">
      <c r="H7458" s="8"/>
      <c r="I7458" s="8"/>
      <c r="N7458" s="23"/>
      <c r="O7458" s="24"/>
      <c r="P7458" s="19"/>
      <c r="Q7458" s="19"/>
      <c r="R7458" s="19"/>
      <c r="U7458" s="27"/>
      <c r="Y7458" s="9" t="s">
        <v>608</v>
      </c>
      <c r="Z7458" s="9" t="s">
        <v>462</v>
      </c>
      <c r="AA7458" s="9" t="s">
        <v>198</v>
      </c>
      <c r="AB7458" s="9">
        <v>15426211</v>
      </c>
      <c r="AC7458" s="9" t="s">
        <v>8232</v>
      </c>
      <c r="AD7458" s="9" t="s">
        <v>231</v>
      </c>
      <c r="AE7458" s="5">
        <f t="shared" si="254"/>
        <v>0</v>
      </c>
      <c r="AF7458" s="5" t="str">
        <f t="shared" si="255"/>
        <v>katB</v>
      </c>
      <c r="AG7458" s="153"/>
      <c r="AH7458" s="153"/>
      <c r="AI7458" t="s">
        <v>201</v>
      </c>
      <c r="AJ7458" t="s">
        <v>17878</v>
      </c>
      <c r="AK7458" s="9" t="str">
        <f>VLOOKUP(Y7458,zdroj!D:AJ,33,0)</f>
        <v>katB</v>
      </c>
    </row>
    <row r="7459" spans="8:37" x14ac:dyDescent="0.25">
      <c r="H7459" s="8"/>
      <c r="I7459" s="8"/>
      <c r="N7459" s="23"/>
      <c r="O7459" s="24"/>
      <c r="P7459" s="19"/>
      <c r="Q7459" s="19"/>
      <c r="R7459" s="19"/>
      <c r="U7459" s="27"/>
      <c r="Y7459" s="9" t="s">
        <v>608</v>
      </c>
      <c r="Z7459" s="9" t="s">
        <v>462</v>
      </c>
      <c r="AA7459" s="9" t="s">
        <v>198</v>
      </c>
      <c r="AB7459" s="9">
        <v>15426572</v>
      </c>
      <c r="AC7459" s="9" t="s">
        <v>8233</v>
      </c>
      <c r="AD7459" s="9" t="s">
        <v>231</v>
      </c>
      <c r="AE7459" s="5">
        <f t="shared" si="254"/>
        <v>0</v>
      </c>
      <c r="AF7459" s="5" t="str">
        <f t="shared" si="255"/>
        <v>katB</v>
      </c>
      <c r="AG7459" s="153"/>
      <c r="AH7459" s="153"/>
      <c r="AI7459" t="s">
        <v>201</v>
      </c>
      <c r="AJ7459" t="s">
        <v>17878</v>
      </c>
      <c r="AK7459" s="9" t="str">
        <f>VLOOKUP(Y7459,zdroj!D:AJ,33,0)</f>
        <v>katB</v>
      </c>
    </row>
    <row r="7460" spans="8:37" x14ac:dyDescent="0.25">
      <c r="H7460" s="8"/>
      <c r="I7460" s="8"/>
      <c r="N7460" s="23"/>
      <c r="O7460" s="24"/>
      <c r="P7460" s="19"/>
      <c r="Q7460" s="19"/>
      <c r="R7460" s="19"/>
      <c r="U7460" s="27"/>
      <c r="Y7460" s="9" t="s">
        <v>608</v>
      </c>
      <c r="Z7460" s="9" t="s">
        <v>462</v>
      </c>
      <c r="AA7460" s="9" t="s">
        <v>198</v>
      </c>
      <c r="AB7460" s="9">
        <v>15423247</v>
      </c>
      <c r="AC7460" s="9" t="s">
        <v>8234</v>
      </c>
      <c r="AD7460" s="9" t="s">
        <v>231</v>
      </c>
      <c r="AE7460" s="5">
        <f t="shared" si="254"/>
        <v>0</v>
      </c>
      <c r="AF7460" s="5" t="str">
        <f t="shared" si="255"/>
        <v>katB</v>
      </c>
      <c r="AG7460" s="153"/>
      <c r="AH7460" s="153"/>
      <c r="AI7460" t="s">
        <v>201</v>
      </c>
      <c r="AJ7460" t="s">
        <v>17878</v>
      </c>
      <c r="AK7460" s="9" t="str">
        <f>VLOOKUP(Y7460,zdroj!D:AJ,33,0)</f>
        <v>katB</v>
      </c>
    </row>
    <row r="7461" spans="8:37" x14ac:dyDescent="0.25">
      <c r="H7461" s="8"/>
      <c r="I7461" s="8"/>
      <c r="N7461" s="23"/>
      <c r="O7461" s="24"/>
      <c r="P7461" s="19"/>
      <c r="Q7461" s="19"/>
      <c r="R7461" s="19"/>
      <c r="U7461" s="27"/>
      <c r="Y7461" s="9" t="s">
        <v>608</v>
      </c>
      <c r="Z7461" s="9" t="s">
        <v>462</v>
      </c>
      <c r="AA7461" s="9" t="s">
        <v>198</v>
      </c>
      <c r="AB7461" s="9">
        <v>15426670</v>
      </c>
      <c r="AC7461" s="9" t="s">
        <v>8235</v>
      </c>
      <c r="AD7461" s="9" t="s">
        <v>231</v>
      </c>
      <c r="AE7461" s="5">
        <f t="shared" si="254"/>
        <v>0</v>
      </c>
      <c r="AF7461" s="5" t="str">
        <f t="shared" si="255"/>
        <v>katB</v>
      </c>
      <c r="AG7461" s="153"/>
      <c r="AH7461" s="153"/>
      <c r="AI7461" t="s">
        <v>201</v>
      </c>
      <c r="AJ7461" t="s">
        <v>17878</v>
      </c>
      <c r="AK7461" s="9" t="str">
        <f>VLOOKUP(Y7461,zdroj!D:AJ,33,0)</f>
        <v>katB</v>
      </c>
    </row>
    <row r="7462" spans="8:37" x14ac:dyDescent="0.25">
      <c r="H7462" s="8"/>
      <c r="I7462" s="8"/>
      <c r="N7462" s="23"/>
      <c r="O7462" s="24"/>
      <c r="P7462" s="19"/>
      <c r="Q7462" s="19"/>
      <c r="R7462" s="19"/>
      <c r="U7462" s="27"/>
      <c r="Y7462" s="9" t="s">
        <v>608</v>
      </c>
      <c r="Z7462" s="9" t="s">
        <v>462</v>
      </c>
      <c r="AA7462" s="9" t="s">
        <v>198</v>
      </c>
      <c r="AB7462" s="9">
        <v>15423255</v>
      </c>
      <c r="AC7462" s="9" t="s">
        <v>8236</v>
      </c>
      <c r="AD7462" s="9" t="s">
        <v>231</v>
      </c>
      <c r="AE7462" s="5">
        <f t="shared" si="254"/>
        <v>0</v>
      </c>
      <c r="AF7462" s="5" t="str">
        <f t="shared" si="255"/>
        <v>katB</v>
      </c>
      <c r="AG7462" s="153"/>
      <c r="AH7462" s="153"/>
      <c r="AI7462" t="s">
        <v>201</v>
      </c>
      <c r="AJ7462" t="s">
        <v>17878</v>
      </c>
      <c r="AK7462" s="9" t="str">
        <f>VLOOKUP(Y7462,zdroj!D:AJ,33,0)</f>
        <v>katB</v>
      </c>
    </row>
    <row r="7463" spans="8:37" x14ac:dyDescent="0.25">
      <c r="H7463" s="8"/>
      <c r="I7463" s="8"/>
      <c r="N7463" s="23"/>
      <c r="O7463" s="24"/>
      <c r="P7463" s="19"/>
      <c r="Q7463" s="19"/>
      <c r="R7463" s="19"/>
      <c r="U7463" s="27"/>
      <c r="Y7463" s="9" t="s">
        <v>608</v>
      </c>
      <c r="Z7463" s="9" t="s">
        <v>462</v>
      </c>
      <c r="AA7463" s="9" t="s">
        <v>198</v>
      </c>
      <c r="AB7463" s="9">
        <v>15427498</v>
      </c>
      <c r="AC7463" s="9" t="s">
        <v>8237</v>
      </c>
      <c r="AD7463" s="9" t="s">
        <v>231</v>
      </c>
      <c r="AE7463" s="5">
        <f t="shared" si="254"/>
        <v>0</v>
      </c>
      <c r="AF7463" s="5" t="str">
        <f t="shared" si="255"/>
        <v>katB</v>
      </c>
      <c r="AG7463" s="153"/>
      <c r="AH7463" s="153"/>
      <c r="AI7463" t="s">
        <v>201</v>
      </c>
      <c r="AJ7463" t="s">
        <v>17878</v>
      </c>
      <c r="AK7463" s="9" t="str">
        <f>VLOOKUP(Y7463,zdroj!D:AJ,33,0)</f>
        <v>katB</v>
      </c>
    </row>
    <row r="7464" spans="8:37" x14ac:dyDescent="0.25">
      <c r="H7464" s="8"/>
      <c r="I7464" s="8"/>
      <c r="N7464" s="23"/>
      <c r="O7464" s="24"/>
      <c r="P7464" s="19"/>
      <c r="Q7464" s="19"/>
      <c r="R7464" s="19"/>
      <c r="U7464" s="27"/>
      <c r="Y7464" s="9" t="s">
        <v>608</v>
      </c>
      <c r="Z7464" s="9" t="s">
        <v>462</v>
      </c>
      <c r="AA7464" s="9" t="s">
        <v>198</v>
      </c>
      <c r="AB7464" s="9">
        <v>15427587</v>
      </c>
      <c r="AC7464" s="9" t="s">
        <v>8238</v>
      </c>
      <c r="AD7464" s="9" t="s">
        <v>231</v>
      </c>
      <c r="AE7464" s="5">
        <f t="shared" si="254"/>
        <v>0</v>
      </c>
      <c r="AF7464" s="5" t="str">
        <f t="shared" si="255"/>
        <v>katB</v>
      </c>
      <c r="AG7464" s="153"/>
      <c r="AH7464" s="153"/>
      <c r="AI7464" t="s">
        <v>201</v>
      </c>
      <c r="AJ7464" t="s">
        <v>17878</v>
      </c>
      <c r="AK7464" s="9" t="str">
        <f>VLOOKUP(Y7464,zdroj!D:AJ,33,0)</f>
        <v>katB</v>
      </c>
    </row>
    <row r="7465" spans="8:37" x14ac:dyDescent="0.25">
      <c r="H7465" s="8"/>
      <c r="I7465" s="8"/>
      <c r="N7465" s="23"/>
      <c r="O7465" s="24"/>
      <c r="P7465" s="19"/>
      <c r="Q7465" s="19"/>
      <c r="R7465" s="19"/>
      <c r="U7465" s="27"/>
      <c r="Y7465" s="9" t="s">
        <v>608</v>
      </c>
      <c r="Z7465" s="9" t="s">
        <v>462</v>
      </c>
      <c r="AA7465" s="9" t="s">
        <v>198</v>
      </c>
      <c r="AB7465" s="9">
        <v>15427765</v>
      </c>
      <c r="AC7465" s="9" t="s">
        <v>8239</v>
      </c>
      <c r="AD7465" s="9" t="s">
        <v>231</v>
      </c>
      <c r="AE7465" s="5">
        <f t="shared" si="254"/>
        <v>0</v>
      </c>
      <c r="AF7465" s="5" t="str">
        <f t="shared" si="255"/>
        <v>katB</v>
      </c>
      <c r="AG7465" s="153"/>
      <c r="AH7465" s="153"/>
      <c r="AI7465" t="s">
        <v>201</v>
      </c>
      <c r="AJ7465" t="s">
        <v>17878</v>
      </c>
      <c r="AK7465" s="9" t="str">
        <f>VLOOKUP(Y7465,zdroj!D:AJ,33,0)</f>
        <v>katB</v>
      </c>
    </row>
    <row r="7466" spans="8:37" x14ac:dyDescent="0.25">
      <c r="H7466" s="8"/>
      <c r="I7466" s="8"/>
      <c r="N7466" s="23"/>
      <c r="O7466" s="24"/>
      <c r="P7466" s="19"/>
      <c r="Q7466" s="19"/>
      <c r="R7466" s="19"/>
      <c r="U7466" s="27"/>
      <c r="Y7466" s="9" t="s">
        <v>608</v>
      </c>
      <c r="Z7466" s="9" t="s">
        <v>462</v>
      </c>
      <c r="AA7466" s="9" t="s">
        <v>198</v>
      </c>
      <c r="AB7466" s="9">
        <v>15424154</v>
      </c>
      <c r="AC7466" s="9" t="s">
        <v>8240</v>
      </c>
      <c r="AD7466" s="9" t="s">
        <v>231</v>
      </c>
      <c r="AE7466" s="5">
        <f t="shared" si="254"/>
        <v>0</v>
      </c>
      <c r="AF7466" s="5" t="str">
        <f t="shared" si="255"/>
        <v>katB</v>
      </c>
      <c r="AG7466" s="153"/>
      <c r="AH7466" s="153"/>
      <c r="AI7466" t="s">
        <v>201</v>
      </c>
      <c r="AJ7466" t="s">
        <v>17878</v>
      </c>
      <c r="AK7466" s="9" t="str">
        <f>VLOOKUP(Y7466,zdroj!D:AJ,33,0)</f>
        <v>katB</v>
      </c>
    </row>
    <row r="7467" spans="8:37" x14ac:dyDescent="0.25">
      <c r="H7467" s="8"/>
      <c r="I7467" s="8"/>
      <c r="N7467" s="23"/>
      <c r="O7467" s="24"/>
      <c r="P7467" s="19"/>
      <c r="Q7467" s="19"/>
      <c r="R7467" s="19"/>
      <c r="U7467" s="27"/>
      <c r="Y7467" s="9" t="s">
        <v>608</v>
      </c>
      <c r="Z7467" s="9" t="s">
        <v>462</v>
      </c>
      <c r="AA7467" s="9" t="s">
        <v>198</v>
      </c>
      <c r="AB7467" s="9">
        <v>25619039</v>
      </c>
      <c r="AC7467" s="9" t="s">
        <v>8241</v>
      </c>
      <c r="AD7467" s="9" t="s">
        <v>800</v>
      </c>
      <c r="AE7467" s="5">
        <f t="shared" si="254"/>
        <v>0</v>
      </c>
      <c r="AF7467" s="5" t="str">
        <f t="shared" si="255"/>
        <v>Pokryto</v>
      </c>
      <c r="AG7467" s="153"/>
      <c r="AH7467" s="153"/>
      <c r="AI7467" t="s">
        <v>17879</v>
      </c>
      <c r="AJ7467" t="s">
        <v>800</v>
      </c>
      <c r="AK7467" s="9" t="str">
        <f>VLOOKUP(Y7467,zdroj!D:AJ,33,0)</f>
        <v>katB</v>
      </c>
    </row>
    <row r="7468" spans="8:37" x14ac:dyDescent="0.25">
      <c r="H7468" s="8"/>
      <c r="I7468" s="8"/>
      <c r="N7468" s="23"/>
      <c r="O7468" s="24"/>
      <c r="P7468" s="19"/>
      <c r="Q7468" s="19"/>
      <c r="R7468" s="19"/>
      <c r="U7468" s="27"/>
      <c r="Y7468" s="9" t="s">
        <v>608</v>
      </c>
      <c r="Z7468" s="9" t="s">
        <v>462</v>
      </c>
      <c r="AA7468" s="9" t="s">
        <v>198</v>
      </c>
      <c r="AB7468" s="9">
        <v>15423034</v>
      </c>
      <c r="AC7468" s="9" t="s">
        <v>8242</v>
      </c>
      <c r="AD7468" s="9" t="s">
        <v>800</v>
      </c>
      <c r="AE7468" s="5">
        <f t="shared" si="254"/>
        <v>0</v>
      </c>
      <c r="AF7468" s="5" t="str">
        <f t="shared" si="255"/>
        <v>Pokryto</v>
      </c>
      <c r="AG7468" s="153"/>
      <c r="AH7468" s="153"/>
      <c r="AI7468" t="s">
        <v>201</v>
      </c>
      <c r="AJ7468" t="s">
        <v>800</v>
      </c>
      <c r="AK7468" s="9" t="str">
        <f>VLOOKUP(Y7468,zdroj!D:AJ,33,0)</f>
        <v>katB</v>
      </c>
    </row>
    <row r="7469" spans="8:37" x14ac:dyDescent="0.25">
      <c r="H7469" s="8"/>
      <c r="I7469" s="8"/>
      <c r="N7469" s="23"/>
      <c r="O7469" s="24"/>
      <c r="P7469" s="19"/>
      <c r="Q7469" s="19"/>
      <c r="R7469" s="19"/>
      <c r="U7469" s="27"/>
      <c r="Y7469" s="9" t="s">
        <v>608</v>
      </c>
      <c r="Z7469" s="9" t="s">
        <v>462</v>
      </c>
      <c r="AA7469" s="9" t="s">
        <v>198</v>
      </c>
      <c r="AB7469" s="9">
        <v>73573159</v>
      </c>
      <c r="AC7469" s="9" t="s">
        <v>8243</v>
      </c>
      <c r="AD7469" s="9" t="s">
        <v>231</v>
      </c>
      <c r="AE7469" s="5">
        <f t="shared" si="254"/>
        <v>0</v>
      </c>
      <c r="AF7469" s="5" t="str">
        <f t="shared" si="255"/>
        <v>katB</v>
      </c>
      <c r="AG7469" s="153"/>
      <c r="AH7469" s="153"/>
      <c r="AI7469" t="s">
        <v>201</v>
      </c>
      <c r="AJ7469" t="s">
        <v>17878</v>
      </c>
      <c r="AK7469" s="9" t="str">
        <f>VLOOKUP(Y7469,zdroj!D:AJ,33,0)</f>
        <v>katB</v>
      </c>
    </row>
    <row r="7470" spans="8:37" x14ac:dyDescent="0.25">
      <c r="H7470" s="8"/>
      <c r="I7470" s="8"/>
      <c r="N7470" s="23"/>
      <c r="O7470" s="24"/>
      <c r="P7470" s="19"/>
      <c r="Q7470" s="19"/>
      <c r="R7470" s="19"/>
      <c r="U7470" s="27"/>
      <c r="Y7470" s="9" t="s">
        <v>608</v>
      </c>
      <c r="Z7470" s="9" t="s">
        <v>462</v>
      </c>
      <c r="AA7470" s="9" t="s">
        <v>198</v>
      </c>
      <c r="AB7470" s="9">
        <v>15423051</v>
      </c>
      <c r="AC7470" s="9" t="s">
        <v>8244</v>
      </c>
      <c r="AD7470" s="9" t="s">
        <v>800</v>
      </c>
      <c r="AE7470" s="5">
        <f t="shared" si="254"/>
        <v>0</v>
      </c>
      <c r="AF7470" s="5" t="str">
        <f t="shared" si="255"/>
        <v>Pokryto</v>
      </c>
      <c r="AG7470" s="153"/>
      <c r="AH7470" s="153"/>
      <c r="AI7470" t="s">
        <v>201</v>
      </c>
      <c r="AJ7470" t="s">
        <v>800</v>
      </c>
      <c r="AK7470" s="9" t="str">
        <f>VLOOKUP(Y7470,zdroj!D:AJ,33,0)</f>
        <v>katB</v>
      </c>
    </row>
    <row r="7471" spans="8:37" x14ac:dyDescent="0.25">
      <c r="H7471" s="8"/>
      <c r="I7471" s="8"/>
      <c r="N7471" s="23"/>
      <c r="O7471" s="24"/>
      <c r="P7471" s="19"/>
      <c r="Q7471" s="19"/>
      <c r="R7471" s="19"/>
      <c r="U7471" s="27"/>
      <c r="Y7471" s="9" t="s">
        <v>608</v>
      </c>
      <c r="Z7471" s="9" t="s">
        <v>462</v>
      </c>
      <c r="AA7471" s="9" t="s">
        <v>198</v>
      </c>
      <c r="AB7471" s="9">
        <v>15423069</v>
      </c>
      <c r="AC7471" s="9" t="s">
        <v>8245</v>
      </c>
      <c r="AD7471" s="9" t="s">
        <v>800</v>
      </c>
      <c r="AE7471" s="5">
        <f t="shared" si="254"/>
        <v>0</v>
      </c>
      <c r="AF7471" s="5" t="str">
        <f t="shared" si="255"/>
        <v>Pokryto</v>
      </c>
      <c r="AG7471" s="153"/>
      <c r="AH7471" s="153"/>
      <c r="AI7471" t="s">
        <v>201</v>
      </c>
      <c r="AJ7471" t="s">
        <v>800</v>
      </c>
      <c r="AK7471" s="9" t="str">
        <f>VLOOKUP(Y7471,zdroj!D:AJ,33,0)</f>
        <v>katB</v>
      </c>
    </row>
    <row r="7472" spans="8:37" x14ac:dyDescent="0.25">
      <c r="H7472" s="8"/>
      <c r="I7472" s="8"/>
      <c r="N7472" s="23"/>
      <c r="O7472" s="24"/>
      <c r="P7472" s="19"/>
      <c r="Q7472" s="19"/>
      <c r="R7472" s="19"/>
      <c r="U7472" s="27"/>
      <c r="Y7472" s="9" t="s">
        <v>608</v>
      </c>
      <c r="Z7472" s="9" t="s">
        <v>462</v>
      </c>
      <c r="AA7472" s="9" t="s">
        <v>198</v>
      </c>
      <c r="AB7472" s="9">
        <v>15423077</v>
      </c>
      <c r="AC7472" s="9" t="s">
        <v>8246</v>
      </c>
      <c r="AD7472" s="9" t="s">
        <v>800</v>
      </c>
      <c r="AE7472" s="5">
        <f t="shared" si="254"/>
        <v>0</v>
      </c>
      <c r="AF7472" s="5" t="str">
        <f t="shared" si="255"/>
        <v>Pokryto</v>
      </c>
      <c r="AG7472" s="153"/>
      <c r="AH7472" s="153"/>
      <c r="AI7472" t="s">
        <v>201</v>
      </c>
      <c r="AJ7472" t="s">
        <v>800</v>
      </c>
      <c r="AK7472" s="9" t="str">
        <f>VLOOKUP(Y7472,zdroj!D:AJ,33,0)</f>
        <v>katB</v>
      </c>
    </row>
    <row r="7473" spans="8:37" x14ac:dyDescent="0.25">
      <c r="H7473" s="8"/>
      <c r="I7473" s="8"/>
      <c r="N7473" s="23"/>
      <c r="O7473" s="24"/>
      <c r="P7473" s="19"/>
      <c r="Q7473" s="19"/>
      <c r="R7473" s="19"/>
      <c r="U7473" s="27"/>
      <c r="Y7473" s="9" t="s">
        <v>608</v>
      </c>
      <c r="Z7473" s="9" t="s">
        <v>462</v>
      </c>
      <c r="AA7473" s="9" t="s">
        <v>198</v>
      </c>
      <c r="AB7473" s="9">
        <v>15425207</v>
      </c>
      <c r="AC7473" s="9" t="s">
        <v>8247</v>
      </c>
      <c r="AD7473" s="9" t="s">
        <v>231</v>
      </c>
      <c r="AE7473" s="5">
        <f t="shared" si="254"/>
        <v>0</v>
      </c>
      <c r="AF7473" s="5" t="str">
        <f t="shared" si="255"/>
        <v>katB</v>
      </c>
      <c r="AG7473" s="153"/>
      <c r="AH7473" s="153"/>
      <c r="AI7473" t="s">
        <v>201</v>
      </c>
      <c r="AJ7473" t="s">
        <v>17878</v>
      </c>
      <c r="AK7473" s="9" t="str">
        <f>VLOOKUP(Y7473,zdroj!D:AJ,33,0)</f>
        <v>katB</v>
      </c>
    </row>
    <row r="7474" spans="8:37" x14ac:dyDescent="0.25">
      <c r="H7474" s="8"/>
      <c r="I7474" s="8"/>
      <c r="N7474" s="23"/>
      <c r="O7474" s="24"/>
      <c r="P7474" s="19"/>
      <c r="Q7474" s="19"/>
      <c r="R7474" s="19"/>
      <c r="U7474" s="27"/>
      <c r="Y7474" s="9" t="s">
        <v>608</v>
      </c>
      <c r="Z7474" s="9" t="s">
        <v>462</v>
      </c>
      <c r="AA7474" s="9" t="s">
        <v>198</v>
      </c>
      <c r="AB7474" s="9">
        <v>15425444</v>
      </c>
      <c r="AC7474" s="9" t="s">
        <v>8248</v>
      </c>
      <c r="AD7474" s="9" t="s">
        <v>800</v>
      </c>
      <c r="AE7474" s="5">
        <f t="shared" si="254"/>
        <v>0</v>
      </c>
      <c r="AF7474" s="5" t="str">
        <f t="shared" si="255"/>
        <v>Pokryto</v>
      </c>
      <c r="AG7474" s="153"/>
      <c r="AH7474" s="153"/>
      <c r="AI7474" t="s">
        <v>17879</v>
      </c>
      <c r="AJ7474" t="s">
        <v>800</v>
      </c>
      <c r="AK7474" s="9" t="str">
        <f>VLOOKUP(Y7474,zdroj!D:AJ,33,0)</f>
        <v>katB</v>
      </c>
    </row>
    <row r="7475" spans="8:37" x14ac:dyDescent="0.25">
      <c r="H7475" s="8"/>
      <c r="I7475" s="8"/>
      <c r="N7475" s="23"/>
      <c r="O7475" s="24"/>
      <c r="P7475" s="19"/>
      <c r="Q7475" s="19"/>
      <c r="R7475" s="19"/>
      <c r="U7475" s="27"/>
      <c r="Y7475" s="9" t="s">
        <v>608</v>
      </c>
      <c r="Z7475" s="9" t="s">
        <v>462</v>
      </c>
      <c r="AA7475" s="9" t="s">
        <v>198</v>
      </c>
      <c r="AB7475" s="9">
        <v>15425631</v>
      </c>
      <c r="AC7475" s="9" t="s">
        <v>8249</v>
      </c>
      <c r="AD7475" s="9" t="s">
        <v>231</v>
      </c>
      <c r="AE7475" s="5">
        <f t="shared" si="254"/>
        <v>0</v>
      </c>
      <c r="AF7475" s="5" t="str">
        <f t="shared" si="255"/>
        <v>katB</v>
      </c>
      <c r="AG7475" s="153"/>
      <c r="AH7475" s="153"/>
      <c r="AI7475" t="s">
        <v>201</v>
      </c>
      <c r="AJ7475" t="s">
        <v>17878</v>
      </c>
      <c r="AK7475" s="9" t="str">
        <f>VLOOKUP(Y7475,zdroj!D:AJ,33,0)</f>
        <v>katB</v>
      </c>
    </row>
    <row r="7476" spans="8:37" x14ac:dyDescent="0.25">
      <c r="H7476" s="8"/>
      <c r="I7476" s="8"/>
      <c r="N7476" s="23"/>
      <c r="O7476" s="24"/>
      <c r="P7476" s="19"/>
      <c r="Q7476" s="19"/>
      <c r="R7476" s="19"/>
      <c r="U7476" s="27"/>
      <c r="Y7476" s="9" t="s">
        <v>608</v>
      </c>
      <c r="Z7476" s="9" t="s">
        <v>462</v>
      </c>
      <c r="AA7476" s="9" t="s">
        <v>198</v>
      </c>
      <c r="AB7476" s="9">
        <v>15426131</v>
      </c>
      <c r="AC7476" s="9" t="s">
        <v>8250</v>
      </c>
      <c r="AD7476" s="9" t="s">
        <v>231</v>
      </c>
      <c r="AE7476" s="5">
        <f t="shared" si="254"/>
        <v>0</v>
      </c>
      <c r="AF7476" s="5" t="str">
        <f t="shared" si="255"/>
        <v>katB</v>
      </c>
      <c r="AG7476" s="153"/>
      <c r="AH7476" s="153"/>
      <c r="AI7476" t="s">
        <v>201</v>
      </c>
      <c r="AJ7476" t="s">
        <v>17878</v>
      </c>
      <c r="AK7476" s="9" t="str">
        <f>VLOOKUP(Y7476,zdroj!D:AJ,33,0)</f>
        <v>katB</v>
      </c>
    </row>
    <row r="7477" spans="8:37" x14ac:dyDescent="0.25">
      <c r="H7477" s="8"/>
      <c r="I7477" s="8"/>
      <c r="N7477" s="23"/>
      <c r="O7477" s="24"/>
      <c r="P7477" s="19"/>
      <c r="Q7477" s="19"/>
      <c r="R7477" s="19"/>
      <c r="U7477" s="27"/>
      <c r="Y7477" s="9" t="s">
        <v>608</v>
      </c>
      <c r="Z7477" s="9" t="s">
        <v>462</v>
      </c>
      <c r="AA7477" s="9" t="s">
        <v>198</v>
      </c>
      <c r="AB7477" s="9">
        <v>15426165</v>
      </c>
      <c r="AC7477" s="9" t="s">
        <v>8251</v>
      </c>
      <c r="AD7477" s="9" t="s">
        <v>231</v>
      </c>
      <c r="AE7477" s="5">
        <f t="shared" si="254"/>
        <v>0</v>
      </c>
      <c r="AF7477" s="5" t="str">
        <f t="shared" si="255"/>
        <v>katB</v>
      </c>
      <c r="AG7477" s="153"/>
      <c r="AH7477" s="153"/>
      <c r="AI7477" t="s">
        <v>201</v>
      </c>
      <c r="AJ7477" t="s">
        <v>17878</v>
      </c>
      <c r="AK7477" s="9" t="str">
        <f>VLOOKUP(Y7477,zdroj!D:AJ,33,0)</f>
        <v>katB</v>
      </c>
    </row>
    <row r="7478" spans="8:37" x14ac:dyDescent="0.25">
      <c r="H7478" s="8"/>
      <c r="I7478" s="8"/>
      <c r="N7478" s="23"/>
      <c r="O7478" s="24"/>
      <c r="P7478" s="19"/>
      <c r="Q7478" s="19"/>
      <c r="R7478" s="19"/>
      <c r="U7478" s="27"/>
      <c r="Y7478" s="9" t="s">
        <v>608</v>
      </c>
      <c r="Z7478" s="9" t="s">
        <v>462</v>
      </c>
      <c r="AA7478" s="9" t="s">
        <v>198</v>
      </c>
      <c r="AB7478" s="9">
        <v>15426416</v>
      </c>
      <c r="AC7478" s="9" t="s">
        <v>8252</v>
      </c>
      <c r="AD7478" s="9" t="s">
        <v>800</v>
      </c>
      <c r="AE7478" s="5">
        <f t="shared" si="254"/>
        <v>0</v>
      </c>
      <c r="AF7478" s="5" t="str">
        <f t="shared" si="255"/>
        <v>Pokryto</v>
      </c>
      <c r="AG7478" s="153"/>
      <c r="AH7478" s="153"/>
      <c r="AI7478" t="s">
        <v>201</v>
      </c>
      <c r="AJ7478" t="s">
        <v>800</v>
      </c>
      <c r="AK7478" s="9" t="str">
        <f>VLOOKUP(Y7478,zdroj!D:AJ,33,0)</f>
        <v>katB</v>
      </c>
    </row>
    <row r="7479" spans="8:37" x14ac:dyDescent="0.25">
      <c r="H7479" s="8"/>
      <c r="I7479" s="8"/>
      <c r="N7479" s="23"/>
      <c r="O7479" s="24"/>
      <c r="P7479" s="19"/>
      <c r="Q7479" s="19"/>
      <c r="R7479" s="19"/>
      <c r="U7479" s="27"/>
      <c r="Y7479" s="9" t="s">
        <v>608</v>
      </c>
      <c r="Z7479" s="9" t="s">
        <v>462</v>
      </c>
      <c r="AA7479" s="9" t="s">
        <v>198</v>
      </c>
      <c r="AB7479" s="9">
        <v>15426645</v>
      </c>
      <c r="AC7479" s="9" t="s">
        <v>8253</v>
      </c>
      <c r="AD7479" s="9" t="s">
        <v>800</v>
      </c>
      <c r="AE7479" s="5">
        <f t="shared" si="254"/>
        <v>0</v>
      </c>
      <c r="AF7479" s="5" t="str">
        <f t="shared" si="255"/>
        <v>Pokryto</v>
      </c>
      <c r="AG7479" s="153"/>
      <c r="AH7479" s="153"/>
      <c r="AI7479" t="s">
        <v>201</v>
      </c>
      <c r="AJ7479" t="s">
        <v>800</v>
      </c>
      <c r="AK7479" s="9" t="str">
        <f>VLOOKUP(Y7479,zdroj!D:AJ,33,0)</f>
        <v>katB</v>
      </c>
    </row>
    <row r="7480" spans="8:37" x14ac:dyDescent="0.25">
      <c r="H7480" s="8"/>
      <c r="I7480" s="8"/>
      <c r="N7480" s="23"/>
      <c r="O7480" s="24"/>
      <c r="P7480" s="19"/>
      <c r="Q7480" s="19"/>
      <c r="R7480" s="19"/>
      <c r="U7480" s="27"/>
      <c r="Y7480" s="9" t="s">
        <v>608</v>
      </c>
      <c r="Z7480" s="9" t="s">
        <v>462</v>
      </c>
      <c r="AA7480" s="9" t="s">
        <v>198</v>
      </c>
      <c r="AB7480" s="9">
        <v>15423280</v>
      </c>
      <c r="AC7480" s="9" t="s">
        <v>8254</v>
      </c>
      <c r="AD7480" s="9" t="s">
        <v>231</v>
      </c>
      <c r="AE7480" s="5">
        <f t="shared" si="254"/>
        <v>0</v>
      </c>
      <c r="AF7480" s="5" t="str">
        <f t="shared" si="255"/>
        <v>katB</v>
      </c>
      <c r="AG7480" s="153"/>
      <c r="AH7480" s="153"/>
      <c r="AI7480" t="s">
        <v>201</v>
      </c>
      <c r="AJ7480" t="s">
        <v>17878</v>
      </c>
      <c r="AK7480" s="9" t="str">
        <f>VLOOKUP(Y7480,zdroj!D:AJ,33,0)</f>
        <v>katB</v>
      </c>
    </row>
    <row r="7481" spans="8:37" x14ac:dyDescent="0.25">
      <c r="H7481" s="8"/>
      <c r="I7481" s="8"/>
      <c r="N7481" s="23"/>
      <c r="O7481" s="24"/>
      <c r="P7481" s="19"/>
      <c r="Q7481" s="19"/>
      <c r="R7481" s="19"/>
      <c r="U7481" s="27"/>
      <c r="Y7481" s="9" t="s">
        <v>608</v>
      </c>
      <c r="Z7481" s="9" t="s">
        <v>462</v>
      </c>
      <c r="AA7481" s="9" t="s">
        <v>198</v>
      </c>
      <c r="AB7481" s="9">
        <v>15427013</v>
      </c>
      <c r="AC7481" s="9" t="s">
        <v>8255</v>
      </c>
      <c r="AD7481" s="9" t="s">
        <v>800</v>
      </c>
      <c r="AE7481" s="5">
        <f t="shared" si="254"/>
        <v>0</v>
      </c>
      <c r="AF7481" s="5" t="str">
        <f t="shared" si="255"/>
        <v>Pokryto</v>
      </c>
      <c r="AG7481" s="153"/>
      <c r="AH7481" s="153"/>
      <c r="AI7481" t="s">
        <v>201</v>
      </c>
      <c r="AJ7481" t="s">
        <v>800</v>
      </c>
      <c r="AK7481" s="9" t="str">
        <f>VLOOKUP(Y7481,zdroj!D:AJ,33,0)</f>
        <v>katB</v>
      </c>
    </row>
    <row r="7482" spans="8:37" x14ac:dyDescent="0.25">
      <c r="H7482" s="8"/>
      <c r="I7482" s="8"/>
      <c r="N7482" s="23"/>
      <c r="O7482" s="24"/>
      <c r="P7482" s="19"/>
      <c r="Q7482" s="19"/>
      <c r="R7482" s="19"/>
      <c r="U7482" s="27"/>
      <c r="Y7482" s="9" t="s">
        <v>608</v>
      </c>
      <c r="Z7482" s="9" t="s">
        <v>462</v>
      </c>
      <c r="AA7482" s="9" t="s">
        <v>198</v>
      </c>
      <c r="AB7482" s="9">
        <v>15427145</v>
      </c>
      <c r="AC7482" s="9" t="s">
        <v>8256</v>
      </c>
      <c r="AD7482" s="9" t="s">
        <v>231</v>
      </c>
      <c r="AE7482" s="5">
        <f t="shared" si="254"/>
        <v>0</v>
      </c>
      <c r="AF7482" s="5" t="str">
        <f t="shared" si="255"/>
        <v>katB</v>
      </c>
      <c r="AG7482" s="153"/>
      <c r="AH7482" s="153"/>
      <c r="AI7482" t="s">
        <v>17879</v>
      </c>
      <c r="AJ7482" t="s">
        <v>17878</v>
      </c>
      <c r="AK7482" s="9" t="str">
        <f>VLOOKUP(Y7482,zdroj!D:AJ,33,0)</f>
        <v>katB</v>
      </c>
    </row>
    <row r="7483" spans="8:37" x14ac:dyDescent="0.25">
      <c r="H7483" s="8"/>
      <c r="I7483" s="8"/>
      <c r="N7483" s="23"/>
      <c r="O7483" s="24"/>
      <c r="P7483" s="19"/>
      <c r="Q7483" s="19"/>
      <c r="R7483" s="19"/>
      <c r="U7483" s="27"/>
      <c r="Y7483" s="9" t="s">
        <v>608</v>
      </c>
      <c r="Z7483" s="9" t="s">
        <v>462</v>
      </c>
      <c r="AA7483" s="9" t="s">
        <v>198</v>
      </c>
      <c r="AB7483" s="9">
        <v>15427579</v>
      </c>
      <c r="AC7483" s="9" t="s">
        <v>8257</v>
      </c>
      <c r="AD7483" s="9" t="s">
        <v>800</v>
      </c>
      <c r="AE7483" s="5">
        <f t="shared" si="254"/>
        <v>0</v>
      </c>
      <c r="AF7483" s="5" t="str">
        <f t="shared" si="255"/>
        <v>Pokryto</v>
      </c>
      <c r="AG7483" s="153"/>
      <c r="AH7483" s="153"/>
      <c r="AI7483" t="s">
        <v>201</v>
      </c>
      <c r="AJ7483" t="s">
        <v>800</v>
      </c>
      <c r="AK7483" s="9" t="str">
        <f>VLOOKUP(Y7483,zdroj!D:AJ,33,0)</f>
        <v>katB</v>
      </c>
    </row>
    <row r="7484" spans="8:37" x14ac:dyDescent="0.25">
      <c r="H7484" s="8"/>
      <c r="I7484" s="8"/>
      <c r="N7484" s="23"/>
      <c r="O7484" s="24"/>
      <c r="P7484" s="19"/>
      <c r="Q7484" s="19"/>
      <c r="R7484" s="19"/>
      <c r="U7484" s="27"/>
      <c r="Y7484" s="9" t="s">
        <v>608</v>
      </c>
      <c r="Z7484" s="9" t="s">
        <v>462</v>
      </c>
      <c r="AA7484" s="9" t="s">
        <v>198</v>
      </c>
      <c r="AB7484" s="9">
        <v>15422844</v>
      </c>
      <c r="AC7484" s="9" t="s">
        <v>8258</v>
      </c>
      <c r="AD7484" s="9" t="s">
        <v>800</v>
      </c>
      <c r="AE7484" s="5">
        <f t="shared" si="254"/>
        <v>0</v>
      </c>
      <c r="AF7484" s="5" t="str">
        <f t="shared" si="255"/>
        <v>Pokryto</v>
      </c>
      <c r="AG7484" s="153"/>
      <c r="AH7484" s="153"/>
      <c r="AI7484" t="s">
        <v>17880</v>
      </c>
      <c r="AJ7484" t="s">
        <v>800</v>
      </c>
      <c r="AK7484" s="9" t="str">
        <f>VLOOKUP(Y7484,zdroj!D:AJ,33,0)</f>
        <v>katB</v>
      </c>
    </row>
    <row r="7485" spans="8:37" x14ac:dyDescent="0.25">
      <c r="H7485" s="8"/>
      <c r="I7485" s="8"/>
      <c r="N7485" s="23"/>
      <c r="O7485" s="24"/>
      <c r="P7485" s="19"/>
      <c r="Q7485" s="19"/>
      <c r="R7485" s="19"/>
      <c r="U7485" s="27"/>
      <c r="Y7485" s="9" t="s">
        <v>608</v>
      </c>
      <c r="Z7485" s="9" t="s">
        <v>462</v>
      </c>
      <c r="AA7485" s="9" t="s">
        <v>198</v>
      </c>
      <c r="AB7485" s="9">
        <v>83029711</v>
      </c>
      <c r="AC7485" s="9" t="s">
        <v>8259</v>
      </c>
      <c r="AD7485" s="9" t="s">
        <v>231</v>
      </c>
      <c r="AE7485" s="5">
        <f t="shared" si="254"/>
        <v>0</v>
      </c>
      <c r="AF7485" s="5" t="str">
        <f t="shared" si="255"/>
        <v>katB</v>
      </c>
      <c r="AG7485" s="153"/>
      <c r="AH7485" s="153"/>
      <c r="AI7485" t="s">
        <v>195</v>
      </c>
      <c r="AJ7485" t="s">
        <v>340</v>
      </c>
      <c r="AK7485" s="9" t="str">
        <f>VLOOKUP(Y7485,zdroj!D:AJ,33,0)</f>
        <v>katB</v>
      </c>
    </row>
    <row r="7486" spans="8:37" x14ac:dyDescent="0.25">
      <c r="H7486" s="8"/>
      <c r="I7486" s="8"/>
      <c r="N7486" s="23"/>
      <c r="O7486" s="24"/>
      <c r="P7486" s="19"/>
      <c r="Q7486" s="19"/>
      <c r="R7486" s="19"/>
      <c r="U7486" s="27"/>
      <c r="Y7486" s="9" t="s">
        <v>608</v>
      </c>
      <c r="Z7486" s="9" t="s">
        <v>462</v>
      </c>
      <c r="AA7486" s="9" t="s">
        <v>198</v>
      </c>
      <c r="AB7486" s="9">
        <v>15423794</v>
      </c>
      <c r="AC7486" s="9" t="s">
        <v>8260</v>
      </c>
      <c r="AD7486" s="9" t="s">
        <v>800</v>
      </c>
      <c r="AE7486" s="5">
        <f t="shared" si="254"/>
        <v>0</v>
      </c>
      <c r="AF7486" s="5" t="str">
        <f t="shared" si="255"/>
        <v>Pokryto</v>
      </c>
      <c r="AG7486" s="153"/>
      <c r="AH7486" s="153"/>
      <c r="AI7486" t="s">
        <v>201</v>
      </c>
      <c r="AJ7486" t="s">
        <v>800</v>
      </c>
      <c r="AK7486" s="9" t="str">
        <f>VLOOKUP(Y7486,zdroj!D:AJ,33,0)</f>
        <v>katB</v>
      </c>
    </row>
    <row r="7487" spans="8:37" x14ac:dyDescent="0.25">
      <c r="H7487" s="8"/>
      <c r="I7487" s="8"/>
      <c r="N7487" s="23"/>
      <c r="O7487" s="24"/>
      <c r="P7487" s="19"/>
      <c r="Q7487" s="19"/>
      <c r="R7487" s="19"/>
      <c r="U7487" s="27"/>
      <c r="Y7487" s="9" t="s">
        <v>608</v>
      </c>
      <c r="Z7487" s="9" t="s">
        <v>462</v>
      </c>
      <c r="AA7487" s="9" t="s">
        <v>198</v>
      </c>
      <c r="AB7487" s="9">
        <v>15423808</v>
      </c>
      <c r="AC7487" s="9" t="s">
        <v>8261</v>
      </c>
      <c r="AD7487" s="9" t="s">
        <v>231</v>
      </c>
      <c r="AE7487" s="5">
        <f t="shared" si="254"/>
        <v>0</v>
      </c>
      <c r="AF7487" s="5" t="str">
        <f t="shared" si="255"/>
        <v>katB</v>
      </c>
      <c r="AG7487" s="153"/>
      <c r="AH7487" s="153"/>
      <c r="AI7487" t="s">
        <v>201</v>
      </c>
      <c r="AJ7487" t="s">
        <v>17878</v>
      </c>
      <c r="AK7487" s="9" t="str">
        <f>VLOOKUP(Y7487,zdroj!D:AJ,33,0)</f>
        <v>katB</v>
      </c>
    </row>
    <row r="7488" spans="8:37" x14ac:dyDescent="0.25">
      <c r="H7488" s="8"/>
      <c r="I7488" s="8"/>
      <c r="N7488" s="23"/>
      <c r="O7488" s="24"/>
      <c r="P7488" s="19"/>
      <c r="Q7488" s="19"/>
      <c r="R7488" s="19"/>
      <c r="U7488" s="27"/>
      <c r="Y7488" s="9" t="s">
        <v>608</v>
      </c>
      <c r="Z7488" s="9" t="s">
        <v>462</v>
      </c>
      <c r="AA7488" s="9" t="s">
        <v>198</v>
      </c>
      <c r="AB7488" s="9">
        <v>15423816</v>
      </c>
      <c r="AC7488" s="9" t="s">
        <v>8262</v>
      </c>
      <c r="AD7488" s="9" t="s">
        <v>800</v>
      </c>
      <c r="AE7488" s="5">
        <f t="shared" si="254"/>
        <v>0</v>
      </c>
      <c r="AF7488" s="5" t="str">
        <f t="shared" si="255"/>
        <v>Pokryto</v>
      </c>
      <c r="AG7488" s="153"/>
      <c r="AH7488" s="153"/>
      <c r="AI7488" t="s">
        <v>201</v>
      </c>
      <c r="AJ7488" t="s">
        <v>800</v>
      </c>
      <c r="AK7488" s="9" t="str">
        <f>VLOOKUP(Y7488,zdroj!D:AJ,33,0)</f>
        <v>katB</v>
      </c>
    </row>
    <row r="7489" spans="8:37" x14ac:dyDescent="0.25">
      <c r="H7489" s="8"/>
      <c r="I7489" s="8"/>
      <c r="N7489" s="23"/>
      <c r="O7489" s="24"/>
      <c r="P7489" s="19"/>
      <c r="Q7489" s="19"/>
      <c r="R7489" s="19"/>
      <c r="U7489" s="27"/>
      <c r="Y7489" s="9" t="s">
        <v>608</v>
      </c>
      <c r="Z7489" s="9" t="s">
        <v>462</v>
      </c>
      <c r="AA7489" s="9" t="s">
        <v>198</v>
      </c>
      <c r="AB7489" s="9">
        <v>15423841</v>
      </c>
      <c r="AC7489" s="9" t="s">
        <v>8263</v>
      </c>
      <c r="AD7489" s="9" t="s">
        <v>800</v>
      </c>
      <c r="AE7489" s="5">
        <f t="shared" si="254"/>
        <v>0</v>
      </c>
      <c r="AF7489" s="5" t="str">
        <f t="shared" si="255"/>
        <v>Pokryto</v>
      </c>
      <c r="AG7489" s="153"/>
      <c r="AH7489" s="153"/>
      <c r="AI7489" t="s">
        <v>201</v>
      </c>
      <c r="AJ7489" t="s">
        <v>800</v>
      </c>
      <c r="AK7489" s="9" t="str">
        <f>VLOOKUP(Y7489,zdroj!D:AJ,33,0)</f>
        <v>katB</v>
      </c>
    </row>
    <row r="7490" spans="8:37" x14ac:dyDescent="0.25">
      <c r="H7490" s="8"/>
      <c r="I7490" s="8"/>
      <c r="N7490" s="23"/>
      <c r="O7490" s="24"/>
      <c r="P7490" s="19"/>
      <c r="Q7490" s="19"/>
      <c r="R7490" s="19"/>
      <c r="U7490" s="27"/>
      <c r="Y7490" s="9" t="s">
        <v>608</v>
      </c>
      <c r="Z7490" s="9" t="s">
        <v>462</v>
      </c>
      <c r="AA7490" s="9" t="s">
        <v>198</v>
      </c>
      <c r="AB7490" s="9">
        <v>15423859</v>
      </c>
      <c r="AC7490" s="9" t="s">
        <v>8264</v>
      </c>
      <c r="AD7490" s="9" t="s">
        <v>800</v>
      </c>
      <c r="AE7490" s="5">
        <f t="shared" si="254"/>
        <v>0</v>
      </c>
      <c r="AF7490" s="5" t="str">
        <f t="shared" si="255"/>
        <v>Pokryto</v>
      </c>
      <c r="AG7490" s="153"/>
      <c r="AH7490" s="153"/>
      <c r="AI7490" t="s">
        <v>201</v>
      </c>
      <c r="AJ7490" t="s">
        <v>800</v>
      </c>
      <c r="AK7490" s="9" t="str">
        <f>VLOOKUP(Y7490,zdroj!D:AJ,33,0)</f>
        <v>katB</v>
      </c>
    </row>
    <row r="7491" spans="8:37" x14ac:dyDescent="0.25">
      <c r="H7491" s="8"/>
      <c r="I7491" s="8"/>
      <c r="N7491" s="23"/>
      <c r="O7491" s="24"/>
      <c r="P7491" s="19"/>
      <c r="Q7491" s="19"/>
      <c r="R7491" s="19"/>
      <c r="U7491" s="27"/>
      <c r="Y7491" s="9" t="s">
        <v>608</v>
      </c>
      <c r="Z7491" s="9" t="s">
        <v>462</v>
      </c>
      <c r="AA7491" s="9" t="s">
        <v>198</v>
      </c>
      <c r="AB7491" s="9">
        <v>15423905</v>
      </c>
      <c r="AC7491" s="9" t="s">
        <v>8265</v>
      </c>
      <c r="AD7491" s="9" t="s">
        <v>231</v>
      </c>
      <c r="AE7491" s="5">
        <f t="shared" si="254"/>
        <v>0</v>
      </c>
      <c r="AF7491" s="5" t="str">
        <f t="shared" si="255"/>
        <v>katB</v>
      </c>
      <c r="AG7491" s="153"/>
      <c r="AH7491" s="153"/>
      <c r="AI7491" t="s">
        <v>201</v>
      </c>
      <c r="AJ7491" t="s">
        <v>17878</v>
      </c>
      <c r="AK7491" s="9" t="str">
        <f>VLOOKUP(Y7491,zdroj!D:AJ,33,0)</f>
        <v>katB</v>
      </c>
    </row>
    <row r="7492" spans="8:37" x14ac:dyDescent="0.25">
      <c r="H7492" s="8"/>
      <c r="I7492" s="8"/>
      <c r="N7492" s="23"/>
      <c r="O7492" s="24"/>
      <c r="P7492" s="19"/>
      <c r="Q7492" s="19"/>
      <c r="R7492" s="19"/>
      <c r="U7492" s="27"/>
      <c r="Y7492" s="9" t="s">
        <v>608</v>
      </c>
      <c r="Z7492" s="9" t="s">
        <v>462</v>
      </c>
      <c r="AA7492" s="9" t="s">
        <v>198</v>
      </c>
      <c r="AB7492" s="9">
        <v>15423921</v>
      </c>
      <c r="AC7492" s="9" t="s">
        <v>8266</v>
      </c>
      <c r="AD7492" s="9" t="s">
        <v>231</v>
      </c>
      <c r="AE7492" s="5">
        <f t="shared" si="254"/>
        <v>0</v>
      </c>
      <c r="AF7492" s="5" t="str">
        <f t="shared" si="255"/>
        <v>katB</v>
      </c>
      <c r="AG7492" s="153"/>
      <c r="AH7492" s="153"/>
      <c r="AI7492" t="s">
        <v>201</v>
      </c>
      <c r="AJ7492" t="s">
        <v>17878</v>
      </c>
      <c r="AK7492" s="9" t="str">
        <f>VLOOKUP(Y7492,zdroj!D:AJ,33,0)</f>
        <v>katB</v>
      </c>
    </row>
    <row r="7493" spans="8:37" x14ac:dyDescent="0.25">
      <c r="H7493" s="8"/>
      <c r="I7493" s="8"/>
      <c r="N7493" s="23"/>
      <c r="O7493" s="24"/>
      <c r="P7493" s="19"/>
      <c r="Q7493" s="19"/>
      <c r="R7493" s="19"/>
      <c r="U7493" s="27"/>
      <c r="Y7493" s="9" t="s">
        <v>608</v>
      </c>
      <c r="Z7493" s="9" t="s">
        <v>462</v>
      </c>
      <c r="AA7493" s="9" t="s">
        <v>198</v>
      </c>
      <c r="AB7493" s="9">
        <v>83140417</v>
      </c>
      <c r="AC7493" s="9" t="s">
        <v>8267</v>
      </c>
      <c r="AD7493" s="9" t="s">
        <v>231</v>
      </c>
      <c r="AE7493" s="5">
        <f t="shared" si="254"/>
        <v>0</v>
      </c>
      <c r="AF7493" s="5" t="str">
        <f t="shared" si="255"/>
        <v>katB</v>
      </c>
      <c r="AG7493" s="153"/>
      <c r="AH7493" s="153"/>
      <c r="AI7493" t="s">
        <v>17879</v>
      </c>
      <c r="AJ7493" t="s">
        <v>17878</v>
      </c>
      <c r="AK7493" s="9" t="str">
        <f>VLOOKUP(Y7493,zdroj!D:AJ,33,0)</f>
        <v>katB</v>
      </c>
    </row>
    <row r="7494" spans="8:37" x14ac:dyDescent="0.25">
      <c r="H7494" s="8"/>
      <c r="I7494" s="8"/>
      <c r="N7494" s="23"/>
      <c r="O7494" s="24"/>
      <c r="P7494" s="19"/>
      <c r="Q7494" s="19"/>
      <c r="R7494" s="19"/>
      <c r="U7494" s="27"/>
      <c r="Y7494" s="9" t="s">
        <v>608</v>
      </c>
      <c r="Z7494" s="9" t="s">
        <v>462</v>
      </c>
      <c r="AA7494" s="9" t="s">
        <v>198</v>
      </c>
      <c r="AB7494" s="9">
        <v>83140328</v>
      </c>
      <c r="AC7494" s="9" t="s">
        <v>8268</v>
      </c>
      <c r="AD7494" s="9" t="s">
        <v>231</v>
      </c>
      <c r="AE7494" s="5">
        <f t="shared" si="254"/>
        <v>0</v>
      </c>
      <c r="AF7494" s="5" t="str">
        <f t="shared" si="255"/>
        <v>katB</v>
      </c>
      <c r="AG7494" s="153"/>
      <c r="AH7494" s="153"/>
      <c r="AI7494" t="s">
        <v>17879</v>
      </c>
      <c r="AJ7494" t="s">
        <v>17878</v>
      </c>
      <c r="AK7494" s="9" t="str">
        <f>VLOOKUP(Y7494,zdroj!D:AJ,33,0)</f>
        <v>katB</v>
      </c>
    </row>
    <row r="7495" spans="8:37" x14ac:dyDescent="0.25">
      <c r="H7495" s="8"/>
      <c r="I7495" s="8"/>
      <c r="N7495" s="23"/>
      <c r="O7495" s="24"/>
      <c r="P7495" s="19"/>
      <c r="Q7495" s="19"/>
      <c r="R7495" s="19"/>
      <c r="U7495" s="27"/>
      <c r="Y7495" s="9" t="s">
        <v>608</v>
      </c>
      <c r="Z7495" s="9" t="s">
        <v>462</v>
      </c>
      <c r="AA7495" s="9" t="s">
        <v>198</v>
      </c>
      <c r="AB7495" s="9">
        <v>15424120</v>
      </c>
      <c r="AC7495" s="9" t="s">
        <v>8269</v>
      </c>
      <c r="AD7495" s="9" t="s">
        <v>800</v>
      </c>
      <c r="AE7495" s="5">
        <f t="shared" si="254"/>
        <v>0</v>
      </c>
      <c r="AF7495" s="5" t="str">
        <f t="shared" si="255"/>
        <v>Pokryto</v>
      </c>
      <c r="AG7495" s="153"/>
      <c r="AH7495" s="153"/>
      <c r="AI7495" t="s">
        <v>201</v>
      </c>
      <c r="AJ7495" t="s">
        <v>800</v>
      </c>
      <c r="AK7495" s="9" t="str">
        <f>VLOOKUP(Y7495,zdroj!D:AJ,33,0)</f>
        <v>katB</v>
      </c>
    </row>
    <row r="7496" spans="8:37" x14ac:dyDescent="0.25">
      <c r="H7496" s="8"/>
      <c r="I7496" s="8"/>
      <c r="N7496" s="23"/>
      <c r="O7496" s="24"/>
      <c r="P7496" s="19"/>
      <c r="Q7496" s="19"/>
      <c r="R7496" s="19"/>
      <c r="U7496" s="27"/>
      <c r="Y7496" s="9" t="s">
        <v>608</v>
      </c>
      <c r="Z7496" s="9" t="s">
        <v>462</v>
      </c>
      <c r="AA7496" s="9" t="s">
        <v>198</v>
      </c>
      <c r="AB7496" s="9">
        <v>15424138</v>
      </c>
      <c r="AC7496" s="9" t="s">
        <v>8270</v>
      </c>
      <c r="AD7496" s="9" t="s">
        <v>231</v>
      </c>
      <c r="AE7496" s="5">
        <f t="shared" si="254"/>
        <v>0</v>
      </c>
      <c r="AF7496" s="5" t="str">
        <f t="shared" si="255"/>
        <v>katB</v>
      </c>
      <c r="AG7496" s="153"/>
      <c r="AH7496" s="153"/>
      <c r="AI7496" t="s">
        <v>201</v>
      </c>
      <c r="AJ7496" t="s">
        <v>17878</v>
      </c>
      <c r="AK7496" s="9" t="str">
        <f>VLOOKUP(Y7496,zdroj!D:AJ,33,0)</f>
        <v>katB</v>
      </c>
    </row>
    <row r="7497" spans="8:37" x14ac:dyDescent="0.25">
      <c r="H7497" s="8"/>
      <c r="I7497" s="8"/>
      <c r="N7497" s="23"/>
      <c r="O7497" s="24"/>
      <c r="P7497" s="19"/>
      <c r="Q7497" s="19"/>
      <c r="R7497" s="19"/>
      <c r="U7497" s="27"/>
      <c r="Y7497" s="9" t="s">
        <v>608</v>
      </c>
      <c r="Z7497" s="9" t="s">
        <v>462</v>
      </c>
      <c r="AA7497" s="9" t="s">
        <v>198</v>
      </c>
      <c r="AB7497" s="9">
        <v>15424162</v>
      </c>
      <c r="AC7497" s="9" t="s">
        <v>8271</v>
      </c>
      <c r="AD7497" s="9" t="s">
        <v>800</v>
      </c>
      <c r="AE7497" s="5">
        <f t="shared" si="254"/>
        <v>0</v>
      </c>
      <c r="AF7497" s="5" t="str">
        <f t="shared" si="255"/>
        <v>Pokryto</v>
      </c>
      <c r="AG7497" s="153"/>
      <c r="AH7497" s="153"/>
      <c r="AI7497" t="s">
        <v>17879</v>
      </c>
      <c r="AJ7497" t="s">
        <v>800</v>
      </c>
      <c r="AK7497" s="9" t="str">
        <f>VLOOKUP(Y7497,zdroj!D:AJ,33,0)</f>
        <v>katB</v>
      </c>
    </row>
    <row r="7498" spans="8:37" x14ac:dyDescent="0.25">
      <c r="H7498" s="8"/>
      <c r="I7498" s="8"/>
      <c r="N7498" s="23"/>
      <c r="O7498" s="24"/>
      <c r="P7498" s="19"/>
      <c r="Q7498" s="19"/>
      <c r="R7498" s="19"/>
      <c r="U7498" s="27"/>
      <c r="Y7498" s="9" t="s">
        <v>608</v>
      </c>
      <c r="Z7498" s="9" t="s">
        <v>462</v>
      </c>
      <c r="AA7498" s="9" t="s">
        <v>198</v>
      </c>
      <c r="AB7498" s="9">
        <v>15424171</v>
      </c>
      <c r="AC7498" s="9" t="s">
        <v>8272</v>
      </c>
      <c r="AD7498" s="9" t="s">
        <v>800</v>
      </c>
      <c r="AE7498" s="5">
        <f t="shared" ref="AE7498:AE7561" si="256">VLOOKUP(Y7498,K:T,10,0)</f>
        <v>0</v>
      </c>
      <c r="AF7498" s="5" t="str">
        <f t="shared" ref="AF7498:AF7561" si="257">IF(AE7498="A",IF(AD7498="katA","katB",AD7498),AD7498)</f>
        <v>Pokryto</v>
      </c>
      <c r="AG7498" s="153"/>
      <c r="AH7498" s="153"/>
      <c r="AI7498" t="s">
        <v>201</v>
      </c>
      <c r="AJ7498" t="s">
        <v>800</v>
      </c>
      <c r="AK7498" s="9" t="str">
        <f>VLOOKUP(Y7498,zdroj!D:AJ,33,0)</f>
        <v>katB</v>
      </c>
    </row>
    <row r="7499" spans="8:37" x14ac:dyDescent="0.25">
      <c r="H7499" s="8"/>
      <c r="I7499" s="8"/>
      <c r="N7499" s="23"/>
      <c r="O7499" s="24"/>
      <c r="P7499" s="19"/>
      <c r="Q7499" s="19"/>
      <c r="R7499" s="19"/>
      <c r="U7499" s="27"/>
      <c r="Y7499" s="9" t="s">
        <v>608</v>
      </c>
      <c r="Z7499" s="9" t="s">
        <v>462</v>
      </c>
      <c r="AA7499" s="9" t="s">
        <v>198</v>
      </c>
      <c r="AB7499" s="9">
        <v>15422968</v>
      </c>
      <c r="AC7499" s="9" t="s">
        <v>8273</v>
      </c>
      <c r="AD7499" s="9" t="s">
        <v>231</v>
      </c>
      <c r="AE7499" s="5">
        <f t="shared" si="256"/>
        <v>0</v>
      </c>
      <c r="AF7499" s="5" t="str">
        <f t="shared" si="257"/>
        <v>katB</v>
      </c>
      <c r="AG7499" s="153"/>
      <c r="AH7499" s="153"/>
      <c r="AI7499" t="s">
        <v>201</v>
      </c>
      <c r="AJ7499" t="s">
        <v>17878</v>
      </c>
      <c r="AK7499" s="9" t="str">
        <f>VLOOKUP(Y7499,zdroj!D:AJ,33,0)</f>
        <v>katB</v>
      </c>
    </row>
    <row r="7500" spans="8:37" x14ac:dyDescent="0.25">
      <c r="H7500" s="8"/>
      <c r="I7500" s="8"/>
      <c r="N7500" s="23"/>
      <c r="O7500" s="24"/>
      <c r="P7500" s="19"/>
      <c r="Q7500" s="19"/>
      <c r="R7500" s="19"/>
      <c r="U7500" s="27"/>
      <c r="Y7500" s="9" t="s">
        <v>608</v>
      </c>
      <c r="Z7500" s="9" t="s">
        <v>462</v>
      </c>
      <c r="AA7500" s="9" t="s">
        <v>198</v>
      </c>
      <c r="AB7500" s="9">
        <v>15424294</v>
      </c>
      <c r="AC7500" s="9" t="s">
        <v>8274</v>
      </c>
      <c r="AD7500" s="9" t="s">
        <v>800</v>
      </c>
      <c r="AE7500" s="5">
        <f t="shared" si="256"/>
        <v>0</v>
      </c>
      <c r="AF7500" s="5" t="str">
        <f t="shared" si="257"/>
        <v>Pokryto</v>
      </c>
      <c r="AG7500" s="153"/>
      <c r="AH7500" s="153"/>
      <c r="AI7500" t="s">
        <v>201</v>
      </c>
      <c r="AJ7500" t="s">
        <v>800</v>
      </c>
      <c r="AK7500" s="9" t="str">
        <f>VLOOKUP(Y7500,zdroj!D:AJ,33,0)</f>
        <v>katB</v>
      </c>
    </row>
    <row r="7501" spans="8:37" x14ac:dyDescent="0.25">
      <c r="H7501" s="8"/>
      <c r="I7501" s="8"/>
      <c r="N7501" s="23"/>
      <c r="O7501" s="24"/>
      <c r="P7501" s="19"/>
      <c r="Q7501" s="19"/>
      <c r="R7501" s="19"/>
      <c r="U7501" s="27"/>
      <c r="Y7501" s="9" t="s">
        <v>608</v>
      </c>
      <c r="Z7501" s="9" t="s">
        <v>462</v>
      </c>
      <c r="AA7501" s="9" t="s">
        <v>198</v>
      </c>
      <c r="AB7501" s="9">
        <v>15424324</v>
      </c>
      <c r="AC7501" s="9" t="s">
        <v>8275</v>
      </c>
      <c r="AD7501" s="9" t="s">
        <v>231</v>
      </c>
      <c r="AE7501" s="5">
        <f t="shared" si="256"/>
        <v>0</v>
      </c>
      <c r="AF7501" s="5" t="str">
        <f t="shared" si="257"/>
        <v>katB</v>
      </c>
      <c r="AG7501" s="153"/>
      <c r="AH7501" s="153"/>
      <c r="AI7501" t="s">
        <v>201</v>
      </c>
      <c r="AJ7501" t="s">
        <v>17878</v>
      </c>
      <c r="AK7501" s="9" t="str">
        <f>VLOOKUP(Y7501,zdroj!D:AJ,33,0)</f>
        <v>katB</v>
      </c>
    </row>
    <row r="7502" spans="8:37" x14ac:dyDescent="0.25">
      <c r="H7502" s="8"/>
      <c r="I7502" s="8"/>
      <c r="N7502" s="23"/>
      <c r="O7502" s="24"/>
      <c r="P7502" s="19"/>
      <c r="Q7502" s="19"/>
      <c r="R7502" s="19"/>
      <c r="U7502" s="27"/>
      <c r="Y7502" s="9" t="s">
        <v>608</v>
      </c>
      <c r="Z7502" s="9" t="s">
        <v>462</v>
      </c>
      <c r="AA7502" s="9" t="s">
        <v>198</v>
      </c>
      <c r="AB7502" s="9">
        <v>15422984</v>
      </c>
      <c r="AC7502" s="9" t="s">
        <v>8276</v>
      </c>
      <c r="AD7502" s="9" t="s">
        <v>231</v>
      </c>
      <c r="AE7502" s="5">
        <f t="shared" si="256"/>
        <v>0</v>
      </c>
      <c r="AF7502" s="5" t="str">
        <f t="shared" si="257"/>
        <v>katB</v>
      </c>
      <c r="AG7502" s="153"/>
      <c r="AH7502" s="153"/>
      <c r="AI7502" t="s">
        <v>201</v>
      </c>
      <c r="AJ7502" t="s">
        <v>17878</v>
      </c>
      <c r="AK7502" s="9" t="str">
        <f>VLOOKUP(Y7502,zdroj!D:AJ,33,0)</f>
        <v>katB</v>
      </c>
    </row>
    <row r="7503" spans="8:37" x14ac:dyDescent="0.25">
      <c r="H7503" s="8"/>
      <c r="I7503" s="8"/>
      <c r="N7503" s="23"/>
      <c r="O7503" s="24"/>
      <c r="P7503" s="19"/>
      <c r="Q7503" s="19"/>
      <c r="R7503" s="19"/>
      <c r="U7503" s="27"/>
      <c r="Y7503" s="9" t="s">
        <v>608</v>
      </c>
      <c r="Z7503" s="9" t="s">
        <v>462</v>
      </c>
      <c r="AA7503" s="9" t="s">
        <v>198</v>
      </c>
      <c r="AB7503" s="9">
        <v>15423042</v>
      </c>
      <c r="AC7503" s="9" t="s">
        <v>8277</v>
      </c>
      <c r="AD7503" s="9" t="s">
        <v>800</v>
      </c>
      <c r="AE7503" s="5">
        <f t="shared" si="256"/>
        <v>0</v>
      </c>
      <c r="AF7503" s="5" t="str">
        <f t="shared" si="257"/>
        <v>Pokryto</v>
      </c>
      <c r="AG7503" s="153"/>
      <c r="AH7503" s="153"/>
      <c r="AI7503" t="s">
        <v>201</v>
      </c>
      <c r="AJ7503" t="s">
        <v>800</v>
      </c>
      <c r="AK7503" s="9" t="str">
        <f>VLOOKUP(Y7503,zdroj!D:AJ,33,0)</f>
        <v>katB</v>
      </c>
    </row>
    <row r="7504" spans="8:37" x14ac:dyDescent="0.25">
      <c r="H7504" s="8"/>
      <c r="I7504" s="8"/>
      <c r="N7504" s="23"/>
      <c r="O7504" s="24"/>
      <c r="P7504" s="19"/>
      <c r="Q7504" s="19"/>
      <c r="R7504" s="19"/>
      <c r="U7504" s="27"/>
      <c r="Y7504" s="9" t="s">
        <v>608</v>
      </c>
      <c r="Z7504" s="9" t="s">
        <v>462</v>
      </c>
      <c r="AA7504" s="9" t="s">
        <v>198</v>
      </c>
      <c r="AB7504" s="9">
        <v>15423140</v>
      </c>
      <c r="AC7504" s="9" t="s">
        <v>8278</v>
      </c>
      <c r="AD7504" s="9" t="s">
        <v>800</v>
      </c>
      <c r="AE7504" s="5">
        <f t="shared" si="256"/>
        <v>0</v>
      </c>
      <c r="AF7504" s="5" t="str">
        <f t="shared" si="257"/>
        <v>Pokryto</v>
      </c>
      <c r="AG7504" s="153"/>
      <c r="AH7504" s="153"/>
      <c r="AI7504" t="s">
        <v>201</v>
      </c>
      <c r="AJ7504" t="s">
        <v>800</v>
      </c>
      <c r="AK7504" s="9" t="str">
        <f>VLOOKUP(Y7504,zdroj!D:AJ,33,0)</f>
        <v>katB</v>
      </c>
    </row>
    <row r="7505" spans="8:37" x14ac:dyDescent="0.25">
      <c r="H7505" s="8"/>
      <c r="I7505" s="8"/>
      <c r="N7505" s="23"/>
      <c r="O7505" s="24"/>
      <c r="P7505" s="19"/>
      <c r="Q7505" s="19"/>
      <c r="R7505" s="19"/>
      <c r="U7505" s="27"/>
      <c r="Y7505" s="9" t="s">
        <v>608</v>
      </c>
      <c r="Z7505" s="9" t="s">
        <v>462</v>
      </c>
      <c r="AA7505" s="9" t="s">
        <v>198</v>
      </c>
      <c r="AB7505" s="9">
        <v>15423174</v>
      </c>
      <c r="AC7505" s="9" t="s">
        <v>8279</v>
      </c>
      <c r="AD7505" s="9" t="s">
        <v>800</v>
      </c>
      <c r="AE7505" s="5">
        <f t="shared" si="256"/>
        <v>0</v>
      </c>
      <c r="AF7505" s="5" t="str">
        <f t="shared" si="257"/>
        <v>Pokryto</v>
      </c>
      <c r="AG7505" s="153"/>
      <c r="AH7505" s="153"/>
      <c r="AI7505" t="s">
        <v>201</v>
      </c>
      <c r="AJ7505" t="s">
        <v>800</v>
      </c>
      <c r="AK7505" s="9" t="str">
        <f>VLOOKUP(Y7505,zdroj!D:AJ,33,0)</f>
        <v>katB</v>
      </c>
    </row>
    <row r="7506" spans="8:37" x14ac:dyDescent="0.25">
      <c r="H7506" s="8"/>
      <c r="I7506" s="8"/>
      <c r="N7506" s="23"/>
      <c r="O7506" s="24"/>
      <c r="P7506" s="19"/>
      <c r="Q7506" s="19"/>
      <c r="R7506" s="19"/>
      <c r="U7506" s="27"/>
      <c r="Y7506" s="9" t="s">
        <v>608</v>
      </c>
      <c r="Z7506" s="9" t="s">
        <v>462</v>
      </c>
      <c r="AA7506" s="9" t="s">
        <v>198</v>
      </c>
      <c r="AB7506" s="9">
        <v>15423204</v>
      </c>
      <c r="AC7506" s="9" t="s">
        <v>8280</v>
      </c>
      <c r="AD7506" s="9" t="s">
        <v>800</v>
      </c>
      <c r="AE7506" s="5">
        <f t="shared" si="256"/>
        <v>0</v>
      </c>
      <c r="AF7506" s="5" t="str">
        <f t="shared" si="257"/>
        <v>Pokryto</v>
      </c>
      <c r="AG7506" s="153"/>
      <c r="AH7506" s="153"/>
      <c r="AI7506" t="s">
        <v>201</v>
      </c>
      <c r="AJ7506" t="s">
        <v>800</v>
      </c>
      <c r="AK7506" s="9" t="str">
        <f>VLOOKUP(Y7506,zdroj!D:AJ,33,0)</f>
        <v>katB</v>
      </c>
    </row>
    <row r="7507" spans="8:37" x14ac:dyDescent="0.25">
      <c r="H7507" s="8"/>
      <c r="I7507" s="8"/>
      <c r="N7507" s="23"/>
      <c r="O7507" s="24"/>
      <c r="P7507" s="19"/>
      <c r="Q7507" s="19"/>
      <c r="R7507" s="19"/>
      <c r="U7507" s="27"/>
      <c r="Y7507" s="9" t="s">
        <v>608</v>
      </c>
      <c r="Z7507" s="9" t="s">
        <v>462</v>
      </c>
      <c r="AA7507" s="9" t="s">
        <v>198</v>
      </c>
      <c r="AB7507" s="9">
        <v>73836419</v>
      </c>
      <c r="AC7507" s="9" t="s">
        <v>8281</v>
      </c>
      <c r="AD7507" s="9" t="s">
        <v>231</v>
      </c>
      <c r="AE7507" s="5">
        <f t="shared" si="256"/>
        <v>0</v>
      </c>
      <c r="AF7507" s="5" t="str">
        <f t="shared" si="257"/>
        <v>katB</v>
      </c>
      <c r="AG7507" s="153"/>
      <c r="AH7507" s="153"/>
      <c r="AI7507" t="s">
        <v>195</v>
      </c>
      <c r="AJ7507" t="s">
        <v>340</v>
      </c>
      <c r="AK7507" s="9" t="str">
        <f>VLOOKUP(Y7507,zdroj!D:AJ,33,0)</f>
        <v>katB</v>
      </c>
    </row>
    <row r="7508" spans="8:37" x14ac:dyDescent="0.25">
      <c r="H7508" s="8"/>
      <c r="I7508" s="8"/>
      <c r="N7508" s="23"/>
      <c r="O7508" s="24"/>
      <c r="P7508" s="19"/>
      <c r="Q7508" s="19"/>
      <c r="R7508" s="19"/>
      <c r="U7508" s="27"/>
      <c r="Y7508" s="9" t="s">
        <v>608</v>
      </c>
      <c r="Z7508" s="9" t="s">
        <v>462</v>
      </c>
      <c r="AA7508" s="9" t="s">
        <v>198</v>
      </c>
      <c r="AB7508" s="9">
        <v>15423263</v>
      </c>
      <c r="AC7508" s="9" t="s">
        <v>8282</v>
      </c>
      <c r="AD7508" s="9" t="s">
        <v>231</v>
      </c>
      <c r="AE7508" s="5">
        <f t="shared" si="256"/>
        <v>0</v>
      </c>
      <c r="AF7508" s="5" t="str">
        <f t="shared" si="257"/>
        <v>katB</v>
      </c>
      <c r="AG7508" s="153"/>
      <c r="AH7508" s="153"/>
      <c r="AI7508" t="s">
        <v>201</v>
      </c>
      <c r="AJ7508" t="s">
        <v>17878</v>
      </c>
      <c r="AK7508" s="9" t="str">
        <f>VLOOKUP(Y7508,zdroj!D:AJ,33,0)</f>
        <v>katB</v>
      </c>
    </row>
    <row r="7509" spans="8:37" x14ac:dyDescent="0.25">
      <c r="H7509" s="8"/>
      <c r="I7509" s="8"/>
      <c r="N7509" s="23"/>
      <c r="O7509" s="24"/>
      <c r="P7509" s="19"/>
      <c r="Q7509" s="19"/>
      <c r="R7509" s="19"/>
      <c r="U7509" s="27"/>
      <c r="Y7509" s="9" t="s">
        <v>608</v>
      </c>
      <c r="Z7509" s="9" t="s">
        <v>462</v>
      </c>
      <c r="AA7509" s="9" t="s">
        <v>198</v>
      </c>
      <c r="AB7509" s="9">
        <v>15423271</v>
      </c>
      <c r="AC7509" s="9" t="s">
        <v>8283</v>
      </c>
      <c r="AD7509" s="9" t="s">
        <v>231</v>
      </c>
      <c r="AE7509" s="5">
        <f t="shared" si="256"/>
        <v>0</v>
      </c>
      <c r="AF7509" s="5" t="str">
        <f t="shared" si="257"/>
        <v>katB</v>
      </c>
      <c r="AG7509" s="153"/>
      <c r="AH7509" s="153"/>
      <c r="AI7509" t="s">
        <v>201</v>
      </c>
      <c r="AJ7509" t="s">
        <v>17878</v>
      </c>
      <c r="AK7509" s="9" t="str">
        <f>VLOOKUP(Y7509,zdroj!D:AJ,33,0)</f>
        <v>katB</v>
      </c>
    </row>
    <row r="7510" spans="8:37" x14ac:dyDescent="0.25">
      <c r="H7510" s="8"/>
      <c r="I7510" s="8"/>
      <c r="N7510" s="23"/>
      <c r="O7510" s="24"/>
      <c r="P7510" s="19"/>
      <c r="Q7510" s="19"/>
      <c r="R7510" s="19"/>
      <c r="U7510" s="27"/>
      <c r="Y7510" s="9" t="s">
        <v>608</v>
      </c>
      <c r="Z7510" s="9" t="s">
        <v>462</v>
      </c>
      <c r="AA7510" s="9" t="s">
        <v>198</v>
      </c>
      <c r="AB7510" s="9">
        <v>15427684</v>
      </c>
      <c r="AC7510" s="9" t="s">
        <v>8284</v>
      </c>
      <c r="AD7510" s="9" t="s">
        <v>800</v>
      </c>
      <c r="AE7510" s="5">
        <f t="shared" si="256"/>
        <v>0</v>
      </c>
      <c r="AF7510" s="5" t="str">
        <f t="shared" si="257"/>
        <v>Pokryto</v>
      </c>
      <c r="AG7510" s="153"/>
      <c r="AH7510" s="153"/>
      <c r="AI7510" t="s">
        <v>201</v>
      </c>
      <c r="AJ7510" t="s">
        <v>800</v>
      </c>
      <c r="AK7510" s="9" t="str">
        <f>VLOOKUP(Y7510,zdroj!D:AJ,33,0)</f>
        <v>katB</v>
      </c>
    </row>
    <row r="7511" spans="8:37" x14ac:dyDescent="0.25">
      <c r="H7511" s="8"/>
      <c r="I7511" s="8"/>
      <c r="N7511" s="23"/>
      <c r="O7511" s="24"/>
      <c r="P7511" s="19"/>
      <c r="Q7511" s="19"/>
      <c r="R7511" s="19"/>
      <c r="U7511" s="27"/>
      <c r="Y7511" s="9" t="s">
        <v>608</v>
      </c>
      <c r="Z7511" s="9" t="s">
        <v>462</v>
      </c>
      <c r="AA7511" s="9" t="s">
        <v>198</v>
      </c>
      <c r="AB7511" s="9">
        <v>15427757</v>
      </c>
      <c r="AC7511" s="9" t="s">
        <v>8285</v>
      </c>
      <c r="AD7511" s="9" t="s">
        <v>231</v>
      </c>
      <c r="AE7511" s="5">
        <f t="shared" si="256"/>
        <v>0</v>
      </c>
      <c r="AF7511" s="5" t="str">
        <f t="shared" si="257"/>
        <v>katB</v>
      </c>
      <c r="AG7511" s="153"/>
      <c r="AH7511" s="153"/>
      <c r="AI7511" t="s">
        <v>201</v>
      </c>
      <c r="AJ7511" t="s">
        <v>17878</v>
      </c>
      <c r="AK7511" s="9" t="str">
        <f>VLOOKUP(Y7511,zdroj!D:AJ,33,0)</f>
        <v>katB</v>
      </c>
    </row>
    <row r="7512" spans="8:37" x14ac:dyDescent="0.25">
      <c r="H7512" s="8"/>
      <c r="I7512" s="8"/>
      <c r="N7512" s="23"/>
      <c r="O7512" s="24"/>
      <c r="P7512" s="19"/>
      <c r="Q7512" s="19"/>
      <c r="R7512" s="19"/>
      <c r="U7512" s="27"/>
      <c r="Y7512" s="9" t="s">
        <v>608</v>
      </c>
      <c r="Z7512" s="9" t="s">
        <v>462</v>
      </c>
      <c r="AA7512" s="9" t="s">
        <v>198</v>
      </c>
      <c r="AB7512" s="9">
        <v>15427803</v>
      </c>
      <c r="AC7512" s="9" t="s">
        <v>8286</v>
      </c>
      <c r="AD7512" s="9" t="s">
        <v>231</v>
      </c>
      <c r="AE7512" s="5">
        <f t="shared" si="256"/>
        <v>0</v>
      </c>
      <c r="AF7512" s="5" t="str">
        <f t="shared" si="257"/>
        <v>katB</v>
      </c>
      <c r="AG7512" s="153"/>
      <c r="AH7512" s="153"/>
      <c r="AI7512" t="s">
        <v>201</v>
      </c>
      <c r="AJ7512" t="s">
        <v>17878</v>
      </c>
      <c r="AK7512" s="9" t="str">
        <f>VLOOKUP(Y7512,zdroj!D:AJ,33,0)</f>
        <v>katB</v>
      </c>
    </row>
    <row r="7513" spans="8:37" x14ac:dyDescent="0.25">
      <c r="H7513" s="8"/>
      <c r="I7513" s="8"/>
      <c r="N7513" s="23"/>
      <c r="O7513" s="24"/>
      <c r="P7513" s="19"/>
      <c r="Q7513" s="19"/>
      <c r="R7513" s="19"/>
      <c r="U7513" s="27"/>
      <c r="Y7513" s="9" t="s">
        <v>608</v>
      </c>
      <c r="Z7513" s="9" t="s">
        <v>462</v>
      </c>
      <c r="AA7513" s="9" t="s">
        <v>198</v>
      </c>
      <c r="AB7513" s="9">
        <v>15427927</v>
      </c>
      <c r="AC7513" s="9" t="s">
        <v>8287</v>
      </c>
      <c r="AD7513" s="9" t="s">
        <v>800</v>
      </c>
      <c r="AE7513" s="5">
        <f t="shared" si="256"/>
        <v>0</v>
      </c>
      <c r="AF7513" s="5" t="str">
        <f t="shared" si="257"/>
        <v>Pokryto</v>
      </c>
      <c r="AG7513" s="153"/>
      <c r="AH7513" s="153"/>
      <c r="AI7513" t="s">
        <v>201</v>
      </c>
      <c r="AJ7513" t="s">
        <v>800</v>
      </c>
      <c r="AK7513" s="9" t="str">
        <f>VLOOKUP(Y7513,zdroj!D:AJ,33,0)</f>
        <v>katB</v>
      </c>
    </row>
    <row r="7514" spans="8:37" x14ac:dyDescent="0.25">
      <c r="H7514" s="8"/>
      <c r="I7514" s="8"/>
      <c r="N7514" s="23"/>
      <c r="O7514" s="24"/>
      <c r="P7514" s="19"/>
      <c r="Q7514" s="19"/>
      <c r="R7514" s="19"/>
      <c r="U7514" s="27"/>
      <c r="Y7514" s="9" t="s">
        <v>608</v>
      </c>
      <c r="Z7514" s="9" t="s">
        <v>462</v>
      </c>
      <c r="AA7514" s="9" t="s">
        <v>198</v>
      </c>
      <c r="AB7514" s="9">
        <v>15427935</v>
      </c>
      <c r="AC7514" s="9" t="s">
        <v>8288</v>
      </c>
      <c r="AD7514" s="9" t="s">
        <v>800</v>
      </c>
      <c r="AE7514" s="5">
        <f t="shared" si="256"/>
        <v>0</v>
      </c>
      <c r="AF7514" s="5" t="str">
        <f t="shared" si="257"/>
        <v>Pokryto</v>
      </c>
      <c r="AG7514" s="153"/>
      <c r="AH7514" s="153"/>
      <c r="AI7514" t="s">
        <v>201</v>
      </c>
      <c r="AJ7514" t="s">
        <v>800</v>
      </c>
      <c r="AK7514" s="9" t="str">
        <f>VLOOKUP(Y7514,zdroj!D:AJ,33,0)</f>
        <v>katB</v>
      </c>
    </row>
    <row r="7515" spans="8:37" x14ac:dyDescent="0.25">
      <c r="H7515" s="8"/>
      <c r="I7515" s="8"/>
      <c r="N7515" s="23"/>
      <c r="O7515" s="24"/>
      <c r="P7515" s="19"/>
      <c r="Q7515" s="19"/>
      <c r="R7515" s="19"/>
      <c r="U7515" s="27"/>
      <c r="Y7515" s="9" t="s">
        <v>608</v>
      </c>
      <c r="Z7515" s="9" t="s">
        <v>462</v>
      </c>
      <c r="AA7515" s="9" t="s">
        <v>198</v>
      </c>
      <c r="AB7515" s="9">
        <v>15427943</v>
      </c>
      <c r="AC7515" s="9" t="s">
        <v>8289</v>
      </c>
      <c r="AD7515" s="9" t="s">
        <v>800</v>
      </c>
      <c r="AE7515" s="5">
        <f t="shared" si="256"/>
        <v>0</v>
      </c>
      <c r="AF7515" s="5" t="str">
        <f t="shared" si="257"/>
        <v>Pokryto</v>
      </c>
      <c r="AG7515" s="153"/>
      <c r="AH7515" s="153"/>
      <c r="AI7515" t="s">
        <v>201</v>
      </c>
      <c r="AJ7515" t="s">
        <v>800</v>
      </c>
      <c r="AK7515" s="9" t="str">
        <f>VLOOKUP(Y7515,zdroj!D:AJ,33,0)</f>
        <v>katB</v>
      </c>
    </row>
    <row r="7516" spans="8:37" x14ac:dyDescent="0.25">
      <c r="H7516" s="8"/>
      <c r="I7516" s="8"/>
      <c r="N7516" s="23"/>
      <c r="O7516" s="24"/>
      <c r="P7516" s="19"/>
      <c r="Q7516" s="19"/>
      <c r="R7516" s="19"/>
      <c r="U7516" s="27"/>
      <c r="Y7516" s="9" t="s">
        <v>608</v>
      </c>
      <c r="Z7516" s="9" t="s">
        <v>462</v>
      </c>
      <c r="AA7516" s="9" t="s">
        <v>198</v>
      </c>
      <c r="AB7516" s="9">
        <v>15428117</v>
      </c>
      <c r="AC7516" s="9" t="s">
        <v>8290</v>
      </c>
      <c r="AD7516" s="9" t="s">
        <v>231</v>
      </c>
      <c r="AE7516" s="5">
        <f t="shared" si="256"/>
        <v>0</v>
      </c>
      <c r="AF7516" s="5" t="str">
        <f t="shared" si="257"/>
        <v>katB</v>
      </c>
      <c r="AG7516" s="153"/>
      <c r="AH7516" s="153"/>
      <c r="AI7516" t="s">
        <v>201</v>
      </c>
      <c r="AJ7516" t="s">
        <v>17878</v>
      </c>
      <c r="AK7516" s="9" t="str">
        <f>VLOOKUP(Y7516,zdroj!D:AJ,33,0)</f>
        <v>katB</v>
      </c>
    </row>
    <row r="7517" spans="8:37" x14ac:dyDescent="0.25">
      <c r="H7517" s="8"/>
      <c r="I7517" s="8"/>
      <c r="N7517" s="23"/>
      <c r="O7517" s="24"/>
      <c r="P7517" s="19"/>
      <c r="Q7517" s="19"/>
      <c r="R7517" s="19"/>
      <c r="U7517" s="27"/>
      <c r="Y7517" s="9" t="s">
        <v>608</v>
      </c>
      <c r="Z7517" s="9" t="s">
        <v>462</v>
      </c>
      <c r="AA7517" s="9" t="s">
        <v>198</v>
      </c>
      <c r="AB7517" s="9">
        <v>40800890</v>
      </c>
      <c r="AC7517" s="9" t="s">
        <v>8291</v>
      </c>
      <c r="AD7517" s="9" t="s">
        <v>800</v>
      </c>
      <c r="AE7517" s="5">
        <f t="shared" si="256"/>
        <v>0</v>
      </c>
      <c r="AF7517" s="5" t="str">
        <f t="shared" si="257"/>
        <v>Pokryto</v>
      </c>
      <c r="AG7517" s="153"/>
      <c r="AH7517" s="153"/>
      <c r="AI7517" t="s">
        <v>201</v>
      </c>
      <c r="AJ7517" t="s">
        <v>800</v>
      </c>
      <c r="AK7517" s="9" t="str">
        <f>VLOOKUP(Y7517,zdroj!D:AJ,33,0)</f>
        <v>katB</v>
      </c>
    </row>
    <row r="7518" spans="8:37" x14ac:dyDescent="0.25">
      <c r="H7518" s="8"/>
      <c r="I7518" s="8"/>
      <c r="N7518" s="23"/>
      <c r="O7518" s="24"/>
      <c r="P7518" s="19"/>
      <c r="Q7518" s="19"/>
      <c r="R7518" s="19"/>
      <c r="U7518" s="27"/>
      <c r="Y7518" s="9" t="s">
        <v>608</v>
      </c>
      <c r="Z7518" s="9" t="s">
        <v>462</v>
      </c>
      <c r="AA7518" s="9" t="s">
        <v>198</v>
      </c>
      <c r="AB7518" s="9">
        <v>82459771</v>
      </c>
      <c r="AC7518" s="9" t="s">
        <v>8292</v>
      </c>
      <c r="AD7518" s="9" t="s">
        <v>231</v>
      </c>
      <c r="AE7518" s="5">
        <f t="shared" si="256"/>
        <v>0</v>
      </c>
      <c r="AF7518" s="5" t="str">
        <f t="shared" si="257"/>
        <v>katB</v>
      </c>
      <c r="AG7518" s="153"/>
      <c r="AH7518" s="153"/>
      <c r="AI7518" t="s">
        <v>195</v>
      </c>
      <c r="AJ7518" t="s">
        <v>340</v>
      </c>
      <c r="AK7518" s="9" t="str">
        <f>VLOOKUP(Y7518,zdroj!D:AJ,33,0)</f>
        <v>katB</v>
      </c>
    </row>
    <row r="7519" spans="8:37" x14ac:dyDescent="0.25">
      <c r="H7519" s="8"/>
      <c r="I7519" s="8"/>
      <c r="N7519" s="23"/>
      <c r="O7519" s="24"/>
      <c r="P7519" s="19"/>
      <c r="Q7519" s="19"/>
      <c r="R7519" s="19"/>
      <c r="U7519" s="27"/>
      <c r="Y7519" s="9" t="s">
        <v>608</v>
      </c>
      <c r="Z7519" s="9" t="s">
        <v>462</v>
      </c>
      <c r="AA7519" s="9" t="s">
        <v>198</v>
      </c>
      <c r="AB7519" s="9">
        <v>82804737</v>
      </c>
      <c r="AC7519" s="9" t="s">
        <v>8293</v>
      </c>
      <c r="AD7519" s="9" t="s">
        <v>231</v>
      </c>
      <c r="AE7519" s="5">
        <f t="shared" si="256"/>
        <v>0</v>
      </c>
      <c r="AF7519" s="5" t="str">
        <f t="shared" si="257"/>
        <v>katB</v>
      </c>
      <c r="AG7519" s="153"/>
      <c r="AH7519" s="153"/>
      <c r="AI7519" t="s">
        <v>195</v>
      </c>
      <c r="AJ7519" t="s">
        <v>340</v>
      </c>
      <c r="AK7519" s="9" t="str">
        <f>VLOOKUP(Y7519,zdroj!D:AJ,33,0)</f>
        <v>katB</v>
      </c>
    </row>
    <row r="7520" spans="8:37" x14ac:dyDescent="0.25">
      <c r="H7520" s="8"/>
      <c r="I7520" s="8"/>
      <c r="N7520" s="23"/>
      <c r="O7520" s="24"/>
      <c r="P7520" s="19"/>
      <c r="Q7520" s="19"/>
      <c r="R7520" s="19"/>
      <c r="U7520" s="27"/>
      <c r="Y7520" s="9" t="s">
        <v>608</v>
      </c>
      <c r="Z7520" s="9" t="s">
        <v>462</v>
      </c>
      <c r="AA7520" s="9" t="s">
        <v>198</v>
      </c>
      <c r="AB7520" s="9">
        <v>15422917</v>
      </c>
      <c r="AC7520" s="9" t="s">
        <v>8294</v>
      </c>
      <c r="AD7520" s="9" t="s">
        <v>800</v>
      </c>
      <c r="AE7520" s="5">
        <f t="shared" si="256"/>
        <v>0</v>
      </c>
      <c r="AF7520" s="5" t="str">
        <f t="shared" si="257"/>
        <v>Pokryto</v>
      </c>
      <c r="AG7520" s="153"/>
      <c r="AH7520" s="153"/>
      <c r="AI7520" t="s">
        <v>201</v>
      </c>
      <c r="AJ7520" t="s">
        <v>800</v>
      </c>
      <c r="AK7520" s="9" t="str">
        <f>VLOOKUP(Y7520,zdroj!D:AJ,33,0)</f>
        <v>katB</v>
      </c>
    </row>
    <row r="7521" spans="8:37" x14ac:dyDescent="0.25">
      <c r="H7521" s="8"/>
      <c r="I7521" s="8"/>
      <c r="N7521" s="23"/>
      <c r="O7521" s="24"/>
      <c r="P7521" s="19"/>
      <c r="Q7521" s="19"/>
      <c r="R7521" s="19"/>
      <c r="U7521" s="27"/>
      <c r="Y7521" s="9" t="s">
        <v>608</v>
      </c>
      <c r="Z7521" s="9" t="s">
        <v>462</v>
      </c>
      <c r="AA7521" s="9" t="s">
        <v>198</v>
      </c>
      <c r="AB7521" s="9">
        <v>15423719</v>
      </c>
      <c r="AC7521" s="9" t="s">
        <v>8295</v>
      </c>
      <c r="AD7521" s="9" t="s">
        <v>800</v>
      </c>
      <c r="AE7521" s="5">
        <f t="shared" si="256"/>
        <v>0</v>
      </c>
      <c r="AF7521" s="5" t="str">
        <f t="shared" si="257"/>
        <v>Pokryto</v>
      </c>
      <c r="AG7521" s="153"/>
      <c r="AH7521" s="153"/>
      <c r="AI7521" t="s">
        <v>201</v>
      </c>
      <c r="AJ7521" t="s">
        <v>800</v>
      </c>
      <c r="AK7521" s="9" t="str">
        <f>VLOOKUP(Y7521,zdroj!D:AJ,33,0)</f>
        <v>katB</v>
      </c>
    </row>
    <row r="7522" spans="8:37" x14ac:dyDescent="0.25">
      <c r="H7522" s="8"/>
      <c r="I7522" s="8"/>
      <c r="N7522" s="23"/>
      <c r="O7522" s="24"/>
      <c r="P7522" s="19"/>
      <c r="Q7522" s="19"/>
      <c r="R7522" s="19"/>
      <c r="U7522" s="27"/>
      <c r="Y7522" s="9" t="s">
        <v>608</v>
      </c>
      <c r="Z7522" s="9" t="s">
        <v>462</v>
      </c>
      <c r="AA7522" s="9" t="s">
        <v>198</v>
      </c>
      <c r="AB7522" s="9">
        <v>15423743</v>
      </c>
      <c r="AC7522" s="9" t="s">
        <v>8296</v>
      </c>
      <c r="AD7522" s="9" t="s">
        <v>800</v>
      </c>
      <c r="AE7522" s="5">
        <f t="shared" si="256"/>
        <v>0</v>
      </c>
      <c r="AF7522" s="5" t="str">
        <f t="shared" si="257"/>
        <v>Pokryto</v>
      </c>
      <c r="AG7522" s="153"/>
      <c r="AH7522" s="153"/>
      <c r="AI7522" t="s">
        <v>201</v>
      </c>
      <c r="AJ7522" t="s">
        <v>800</v>
      </c>
      <c r="AK7522" s="9" t="str">
        <f>VLOOKUP(Y7522,zdroj!D:AJ,33,0)</f>
        <v>katB</v>
      </c>
    </row>
    <row r="7523" spans="8:37" x14ac:dyDescent="0.25">
      <c r="H7523" s="8"/>
      <c r="I7523" s="8"/>
      <c r="N7523" s="23"/>
      <c r="O7523" s="24"/>
      <c r="P7523" s="19"/>
      <c r="Q7523" s="19"/>
      <c r="R7523" s="19"/>
      <c r="U7523" s="27"/>
      <c r="Y7523" s="9" t="s">
        <v>608</v>
      </c>
      <c r="Z7523" s="9" t="s">
        <v>462</v>
      </c>
      <c r="AA7523" s="9" t="s">
        <v>198</v>
      </c>
      <c r="AB7523" s="9">
        <v>15423786</v>
      </c>
      <c r="AC7523" s="9" t="s">
        <v>8297</v>
      </c>
      <c r="AD7523" s="9" t="s">
        <v>800</v>
      </c>
      <c r="AE7523" s="5">
        <f t="shared" si="256"/>
        <v>0</v>
      </c>
      <c r="AF7523" s="5" t="str">
        <f t="shared" si="257"/>
        <v>Pokryto</v>
      </c>
      <c r="AG7523" s="153"/>
      <c r="AH7523" s="153"/>
      <c r="AI7523" t="s">
        <v>201</v>
      </c>
      <c r="AJ7523" t="s">
        <v>800</v>
      </c>
      <c r="AK7523" s="9" t="str">
        <f>VLOOKUP(Y7523,zdroj!D:AJ,33,0)</f>
        <v>katB</v>
      </c>
    </row>
    <row r="7524" spans="8:37" x14ac:dyDescent="0.25">
      <c r="H7524" s="8"/>
      <c r="I7524" s="8"/>
      <c r="N7524" s="23"/>
      <c r="O7524" s="24"/>
      <c r="P7524" s="19"/>
      <c r="Q7524" s="19"/>
      <c r="R7524" s="19"/>
      <c r="U7524" s="27"/>
      <c r="Y7524" s="9" t="s">
        <v>608</v>
      </c>
      <c r="Z7524" s="9" t="s">
        <v>462</v>
      </c>
      <c r="AA7524" s="9" t="s">
        <v>198</v>
      </c>
      <c r="AB7524" s="9">
        <v>15424103</v>
      </c>
      <c r="AC7524" s="9" t="s">
        <v>8298</v>
      </c>
      <c r="AD7524" s="9" t="s">
        <v>231</v>
      </c>
      <c r="AE7524" s="5">
        <f t="shared" si="256"/>
        <v>0</v>
      </c>
      <c r="AF7524" s="5" t="str">
        <f t="shared" si="257"/>
        <v>katB</v>
      </c>
      <c r="AG7524" s="153"/>
      <c r="AH7524" s="153"/>
      <c r="AI7524" t="s">
        <v>201</v>
      </c>
      <c r="AJ7524" t="s">
        <v>17878</v>
      </c>
      <c r="AK7524" s="9" t="str">
        <f>VLOOKUP(Y7524,zdroj!D:AJ,33,0)</f>
        <v>katB</v>
      </c>
    </row>
    <row r="7525" spans="8:37" x14ac:dyDescent="0.25">
      <c r="H7525" s="8"/>
      <c r="I7525" s="8"/>
      <c r="N7525" s="23"/>
      <c r="O7525" s="24"/>
      <c r="P7525" s="19"/>
      <c r="Q7525" s="19"/>
      <c r="R7525" s="19"/>
      <c r="U7525" s="27"/>
      <c r="Y7525" s="9" t="s">
        <v>608</v>
      </c>
      <c r="Z7525" s="9" t="s">
        <v>462</v>
      </c>
      <c r="AA7525" s="9" t="s">
        <v>198</v>
      </c>
      <c r="AB7525" s="9">
        <v>15424189</v>
      </c>
      <c r="AC7525" s="9" t="s">
        <v>8299</v>
      </c>
      <c r="AD7525" s="9" t="s">
        <v>231</v>
      </c>
      <c r="AE7525" s="5">
        <f t="shared" si="256"/>
        <v>0</v>
      </c>
      <c r="AF7525" s="5" t="str">
        <f t="shared" si="257"/>
        <v>katB</v>
      </c>
      <c r="AG7525" s="153"/>
      <c r="AH7525" s="153"/>
      <c r="AI7525" t="s">
        <v>201</v>
      </c>
      <c r="AJ7525" t="s">
        <v>17878</v>
      </c>
      <c r="AK7525" s="9" t="str">
        <f>VLOOKUP(Y7525,zdroj!D:AJ,33,0)</f>
        <v>katB</v>
      </c>
    </row>
    <row r="7526" spans="8:37" x14ac:dyDescent="0.25">
      <c r="H7526" s="8"/>
      <c r="I7526" s="8"/>
      <c r="N7526" s="23"/>
      <c r="O7526" s="24"/>
      <c r="P7526" s="19"/>
      <c r="Q7526" s="19"/>
      <c r="R7526" s="19"/>
      <c r="U7526" s="27"/>
      <c r="Y7526" s="9" t="s">
        <v>608</v>
      </c>
      <c r="Z7526" s="9" t="s">
        <v>462</v>
      </c>
      <c r="AA7526" s="9" t="s">
        <v>198</v>
      </c>
      <c r="AB7526" s="9">
        <v>27035395</v>
      </c>
      <c r="AC7526" s="9" t="s">
        <v>8300</v>
      </c>
      <c r="AD7526" s="9" t="s">
        <v>231</v>
      </c>
      <c r="AE7526" s="5">
        <f t="shared" si="256"/>
        <v>0</v>
      </c>
      <c r="AF7526" s="5" t="str">
        <f t="shared" si="257"/>
        <v>katB</v>
      </c>
      <c r="AG7526" s="153"/>
      <c r="AH7526" s="153"/>
      <c r="AI7526" t="s">
        <v>201</v>
      </c>
      <c r="AJ7526" t="s">
        <v>17878</v>
      </c>
      <c r="AK7526" s="9" t="str">
        <f>VLOOKUP(Y7526,zdroj!D:AJ,33,0)</f>
        <v>katB</v>
      </c>
    </row>
    <row r="7527" spans="8:37" x14ac:dyDescent="0.25">
      <c r="H7527" s="8"/>
      <c r="I7527" s="8"/>
      <c r="N7527" s="23"/>
      <c r="O7527" s="24"/>
      <c r="P7527" s="19"/>
      <c r="Q7527" s="19"/>
      <c r="R7527" s="19"/>
      <c r="U7527" s="27"/>
      <c r="Y7527" s="9" t="s">
        <v>608</v>
      </c>
      <c r="Z7527" s="9" t="s">
        <v>462</v>
      </c>
      <c r="AA7527" s="9" t="s">
        <v>198</v>
      </c>
      <c r="AB7527" s="9">
        <v>27390543</v>
      </c>
      <c r="AC7527" s="9" t="s">
        <v>8301</v>
      </c>
      <c r="AD7527" s="9" t="s">
        <v>231</v>
      </c>
      <c r="AE7527" s="5">
        <f t="shared" si="256"/>
        <v>0</v>
      </c>
      <c r="AF7527" s="5" t="str">
        <f t="shared" si="257"/>
        <v>katB</v>
      </c>
      <c r="AG7527" s="153"/>
      <c r="AH7527" s="153"/>
      <c r="AI7527" t="s">
        <v>201</v>
      </c>
      <c r="AJ7527" t="s">
        <v>17878</v>
      </c>
      <c r="AK7527" s="9" t="str">
        <f>VLOOKUP(Y7527,zdroj!D:AJ,33,0)</f>
        <v>katB</v>
      </c>
    </row>
    <row r="7528" spans="8:37" x14ac:dyDescent="0.25">
      <c r="H7528" s="8"/>
      <c r="I7528" s="8"/>
      <c r="N7528" s="23"/>
      <c r="O7528" s="24"/>
      <c r="P7528" s="19"/>
      <c r="Q7528" s="19"/>
      <c r="R7528" s="19"/>
      <c r="U7528" s="27"/>
      <c r="Y7528" s="9" t="s">
        <v>608</v>
      </c>
      <c r="Z7528" s="9" t="s">
        <v>462</v>
      </c>
      <c r="AA7528" s="9" t="s">
        <v>198</v>
      </c>
      <c r="AB7528" s="9">
        <v>15426599</v>
      </c>
      <c r="AC7528" s="9" t="s">
        <v>8302</v>
      </c>
      <c r="AD7528" s="9" t="s">
        <v>231</v>
      </c>
      <c r="AE7528" s="5">
        <f t="shared" si="256"/>
        <v>0</v>
      </c>
      <c r="AF7528" s="5" t="str">
        <f t="shared" si="257"/>
        <v>katB</v>
      </c>
      <c r="AG7528" s="153"/>
      <c r="AH7528" s="153"/>
      <c r="AI7528" t="s">
        <v>201</v>
      </c>
      <c r="AJ7528" t="s">
        <v>17878</v>
      </c>
      <c r="AK7528" s="9" t="str">
        <f>VLOOKUP(Y7528,zdroj!D:AJ,33,0)</f>
        <v>katB</v>
      </c>
    </row>
    <row r="7529" spans="8:37" x14ac:dyDescent="0.25">
      <c r="H7529" s="8"/>
      <c r="I7529" s="8"/>
      <c r="N7529" s="23"/>
      <c r="O7529" s="24"/>
      <c r="P7529" s="19"/>
      <c r="Q7529" s="19"/>
      <c r="R7529" s="19"/>
      <c r="U7529" s="27"/>
      <c r="Y7529" s="9" t="s">
        <v>608</v>
      </c>
      <c r="Z7529" s="9" t="s">
        <v>462</v>
      </c>
      <c r="AA7529" s="9" t="s">
        <v>198</v>
      </c>
      <c r="AB7529" s="9">
        <v>15426840</v>
      </c>
      <c r="AC7529" s="9" t="s">
        <v>8303</v>
      </c>
      <c r="AD7529" s="9" t="s">
        <v>231</v>
      </c>
      <c r="AE7529" s="5">
        <f t="shared" si="256"/>
        <v>0</v>
      </c>
      <c r="AF7529" s="5" t="str">
        <f t="shared" si="257"/>
        <v>katB</v>
      </c>
      <c r="AG7529" s="153"/>
      <c r="AH7529" s="153"/>
      <c r="AI7529" t="s">
        <v>201</v>
      </c>
      <c r="AJ7529" t="s">
        <v>17878</v>
      </c>
      <c r="AK7529" s="9" t="str">
        <f>VLOOKUP(Y7529,zdroj!D:AJ,33,0)</f>
        <v>katB</v>
      </c>
    </row>
    <row r="7530" spans="8:37" x14ac:dyDescent="0.25">
      <c r="H7530" s="8"/>
      <c r="I7530" s="8"/>
      <c r="N7530" s="23"/>
      <c r="O7530" s="24"/>
      <c r="P7530" s="19"/>
      <c r="Q7530" s="19"/>
      <c r="R7530" s="19"/>
      <c r="U7530" s="27"/>
      <c r="Y7530" s="9" t="s">
        <v>608</v>
      </c>
      <c r="Z7530" s="9" t="s">
        <v>462</v>
      </c>
      <c r="AA7530" s="9" t="s">
        <v>198</v>
      </c>
      <c r="AB7530" s="9">
        <v>25616030</v>
      </c>
      <c r="AC7530" s="9" t="s">
        <v>8304</v>
      </c>
      <c r="AD7530" s="9" t="s">
        <v>800</v>
      </c>
      <c r="AE7530" s="5">
        <f t="shared" si="256"/>
        <v>0</v>
      </c>
      <c r="AF7530" s="5" t="str">
        <f t="shared" si="257"/>
        <v>Pokryto</v>
      </c>
      <c r="AG7530" s="153"/>
      <c r="AH7530" s="153"/>
      <c r="AI7530" t="s">
        <v>201</v>
      </c>
      <c r="AJ7530" t="s">
        <v>800</v>
      </c>
      <c r="AK7530" s="9" t="str">
        <f>VLOOKUP(Y7530,zdroj!D:AJ,33,0)</f>
        <v>katB</v>
      </c>
    </row>
    <row r="7531" spans="8:37" x14ac:dyDescent="0.25">
      <c r="H7531" s="8"/>
      <c r="I7531" s="8"/>
      <c r="N7531" s="23"/>
      <c r="O7531" s="24"/>
      <c r="P7531" s="19"/>
      <c r="Q7531" s="19"/>
      <c r="R7531" s="19"/>
      <c r="U7531" s="27"/>
      <c r="Y7531" s="9" t="s">
        <v>608</v>
      </c>
      <c r="Z7531" s="9" t="s">
        <v>462</v>
      </c>
      <c r="AA7531" s="9" t="s">
        <v>198</v>
      </c>
      <c r="AB7531" s="9">
        <v>15423832</v>
      </c>
      <c r="AC7531" s="9" t="s">
        <v>8305</v>
      </c>
      <c r="AD7531" s="9" t="s">
        <v>800</v>
      </c>
      <c r="AE7531" s="5">
        <f t="shared" si="256"/>
        <v>0</v>
      </c>
      <c r="AF7531" s="5" t="str">
        <f t="shared" si="257"/>
        <v>Pokryto</v>
      </c>
      <c r="AG7531" s="153"/>
      <c r="AH7531" s="153"/>
      <c r="AI7531" t="s">
        <v>201</v>
      </c>
      <c r="AJ7531" t="s">
        <v>800</v>
      </c>
      <c r="AK7531" s="9" t="str">
        <f>VLOOKUP(Y7531,zdroj!D:AJ,33,0)</f>
        <v>katB</v>
      </c>
    </row>
    <row r="7532" spans="8:37" x14ac:dyDescent="0.25">
      <c r="H7532" s="8"/>
      <c r="I7532" s="8"/>
      <c r="N7532" s="23"/>
      <c r="O7532" s="24"/>
      <c r="P7532" s="19"/>
      <c r="Q7532" s="19"/>
      <c r="R7532" s="19"/>
      <c r="U7532" s="27"/>
      <c r="Y7532" s="9" t="s">
        <v>608</v>
      </c>
      <c r="Z7532" s="9" t="s">
        <v>462</v>
      </c>
      <c r="AA7532" s="9" t="s">
        <v>198</v>
      </c>
      <c r="AB7532" s="9">
        <v>15423867</v>
      </c>
      <c r="AC7532" s="9" t="s">
        <v>8306</v>
      </c>
      <c r="AD7532" s="9" t="s">
        <v>231</v>
      </c>
      <c r="AE7532" s="5">
        <f t="shared" si="256"/>
        <v>0</v>
      </c>
      <c r="AF7532" s="5" t="str">
        <f t="shared" si="257"/>
        <v>katB</v>
      </c>
      <c r="AG7532" s="153"/>
      <c r="AH7532" s="153"/>
      <c r="AI7532" t="s">
        <v>201</v>
      </c>
      <c r="AJ7532" t="s">
        <v>17878</v>
      </c>
      <c r="AK7532" s="9" t="str">
        <f>VLOOKUP(Y7532,zdroj!D:AJ,33,0)</f>
        <v>katB</v>
      </c>
    </row>
    <row r="7533" spans="8:37" x14ac:dyDescent="0.25">
      <c r="H7533" s="8"/>
      <c r="I7533" s="8"/>
      <c r="N7533" s="23"/>
      <c r="O7533" s="24"/>
      <c r="P7533" s="19"/>
      <c r="Q7533" s="19"/>
      <c r="R7533" s="19"/>
      <c r="U7533" s="27"/>
      <c r="Y7533" s="9" t="s">
        <v>608</v>
      </c>
      <c r="Z7533" s="9" t="s">
        <v>462</v>
      </c>
      <c r="AA7533" s="9" t="s">
        <v>198</v>
      </c>
      <c r="AB7533" s="9">
        <v>15423875</v>
      </c>
      <c r="AC7533" s="9" t="s">
        <v>8307</v>
      </c>
      <c r="AD7533" s="9" t="s">
        <v>231</v>
      </c>
      <c r="AE7533" s="5">
        <f t="shared" si="256"/>
        <v>0</v>
      </c>
      <c r="AF7533" s="5" t="str">
        <f t="shared" si="257"/>
        <v>katB</v>
      </c>
      <c r="AG7533" s="153"/>
      <c r="AH7533" s="153"/>
      <c r="AI7533" t="s">
        <v>201</v>
      </c>
      <c r="AJ7533" t="s">
        <v>17878</v>
      </c>
      <c r="AK7533" s="9" t="str">
        <f>VLOOKUP(Y7533,zdroj!D:AJ,33,0)</f>
        <v>katB</v>
      </c>
    </row>
    <row r="7534" spans="8:37" x14ac:dyDescent="0.25">
      <c r="H7534" s="8"/>
      <c r="I7534" s="8"/>
      <c r="N7534" s="23"/>
      <c r="O7534" s="24"/>
      <c r="P7534" s="19"/>
      <c r="Q7534" s="19"/>
      <c r="R7534" s="19"/>
      <c r="U7534" s="27"/>
      <c r="Y7534" s="9" t="s">
        <v>608</v>
      </c>
      <c r="Z7534" s="9" t="s">
        <v>462</v>
      </c>
      <c r="AA7534" s="9" t="s">
        <v>198</v>
      </c>
      <c r="AB7534" s="9">
        <v>15423913</v>
      </c>
      <c r="AC7534" s="9" t="s">
        <v>8308</v>
      </c>
      <c r="AD7534" s="9" t="s">
        <v>800</v>
      </c>
      <c r="AE7534" s="5">
        <f t="shared" si="256"/>
        <v>0</v>
      </c>
      <c r="AF7534" s="5" t="str">
        <f t="shared" si="257"/>
        <v>Pokryto</v>
      </c>
      <c r="AG7534" s="153"/>
      <c r="AH7534" s="153"/>
      <c r="AI7534" t="s">
        <v>201</v>
      </c>
      <c r="AJ7534" t="s">
        <v>800</v>
      </c>
      <c r="AK7534" s="9" t="str">
        <f>VLOOKUP(Y7534,zdroj!D:AJ,33,0)</f>
        <v>katB</v>
      </c>
    </row>
    <row r="7535" spans="8:37" x14ac:dyDescent="0.25">
      <c r="H7535" s="8"/>
      <c r="I7535" s="8"/>
      <c r="N7535" s="23"/>
      <c r="O7535" s="24"/>
      <c r="P7535" s="19"/>
      <c r="Q7535" s="19"/>
      <c r="R7535" s="19"/>
      <c r="U7535" s="27"/>
      <c r="Y7535" s="9" t="s">
        <v>608</v>
      </c>
      <c r="Z7535" s="9" t="s">
        <v>462</v>
      </c>
      <c r="AA7535" s="9" t="s">
        <v>198</v>
      </c>
      <c r="AB7535" s="9">
        <v>15423948</v>
      </c>
      <c r="AC7535" s="9" t="s">
        <v>8309</v>
      </c>
      <c r="AD7535" s="9" t="s">
        <v>231</v>
      </c>
      <c r="AE7535" s="5">
        <f t="shared" si="256"/>
        <v>0</v>
      </c>
      <c r="AF7535" s="5" t="str">
        <f t="shared" si="257"/>
        <v>katB</v>
      </c>
      <c r="AG7535" s="153"/>
      <c r="AH7535" s="153"/>
      <c r="AI7535" t="s">
        <v>201</v>
      </c>
      <c r="AJ7535" t="s">
        <v>17878</v>
      </c>
      <c r="AK7535" s="9" t="str">
        <f>VLOOKUP(Y7535,zdroj!D:AJ,33,0)</f>
        <v>katB</v>
      </c>
    </row>
    <row r="7536" spans="8:37" x14ac:dyDescent="0.25">
      <c r="H7536" s="8"/>
      <c r="I7536" s="8"/>
      <c r="N7536" s="23"/>
      <c r="O7536" s="24"/>
      <c r="P7536" s="19"/>
      <c r="Q7536" s="19"/>
      <c r="R7536" s="19"/>
      <c r="U7536" s="27"/>
      <c r="Y7536" s="9" t="s">
        <v>608</v>
      </c>
      <c r="Z7536" s="9" t="s">
        <v>462</v>
      </c>
      <c r="AA7536" s="9" t="s">
        <v>198</v>
      </c>
      <c r="AB7536" s="9">
        <v>15423956</v>
      </c>
      <c r="AC7536" s="9" t="s">
        <v>8310</v>
      </c>
      <c r="AD7536" s="9" t="s">
        <v>800</v>
      </c>
      <c r="AE7536" s="5">
        <f t="shared" si="256"/>
        <v>0</v>
      </c>
      <c r="AF7536" s="5" t="str">
        <f t="shared" si="257"/>
        <v>Pokryto</v>
      </c>
      <c r="AG7536" s="153"/>
      <c r="AH7536" s="153"/>
      <c r="AI7536" t="s">
        <v>201</v>
      </c>
      <c r="AJ7536" t="s">
        <v>800</v>
      </c>
      <c r="AK7536" s="9" t="str">
        <f>VLOOKUP(Y7536,zdroj!D:AJ,33,0)</f>
        <v>katB</v>
      </c>
    </row>
    <row r="7537" spans="8:37" x14ac:dyDescent="0.25">
      <c r="H7537" s="8"/>
      <c r="I7537" s="8"/>
      <c r="N7537" s="23"/>
      <c r="O7537" s="24"/>
      <c r="P7537" s="19"/>
      <c r="Q7537" s="19"/>
      <c r="R7537" s="19"/>
      <c r="U7537" s="27"/>
      <c r="Y7537" s="9" t="s">
        <v>608</v>
      </c>
      <c r="Z7537" s="9" t="s">
        <v>462</v>
      </c>
      <c r="AA7537" s="9" t="s">
        <v>198</v>
      </c>
      <c r="AB7537" s="9">
        <v>15423964</v>
      </c>
      <c r="AC7537" s="9" t="s">
        <v>8311</v>
      </c>
      <c r="AD7537" s="9" t="s">
        <v>231</v>
      </c>
      <c r="AE7537" s="5">
        <f t="shared" si="256"/>
        <v>0</v>
      </c>
      <c r="AF7537" s="5" t="str">
        <f t="shared" si="257"/>
        <v>katB</v>
      </c>
      <c r="AG7537" s="153"/>
      <c r="AH7537" s="153"/>
      <c r="AI7537" t="s">
        <v>229</v>
      </c>
      <c r="AJ7537" t="s">
        <v>17878</v>
      </c>
      <c r="AK7537" s="9" t="str">
        <f>VLOOKUP(Y7537,zdroj!D:AJ,33,0)</f>
        <v>katB</v>
      </c>
    </row>
    <row r="7538" spans="8:37" x14ac:dyDescent="0.25">
      <c r="H7538" s="8"/>
      <c r="I7538" s="8"/>
      <c r="N7538" s="23"/>
      <c r="O7538" s="24"/>
      <c r="P7538" s="19"/>
      <c r="Q7538" s="19"/>
      <c r="R7538" s="19"/>
      <c r="U7538" s="27"/>
      <c r="Y7538" s="9" t="s">
        <v>608</v>
      </c>
      <c r="Z7538" s="9" t="s">
        <v>462</v>
      </c>
      <c r="AA7538" s="9" t="s">
        <v>198</v>
      </c>
      <c r="AB7538" s="9">
        <v>15423972</v>
      </c>
      <c r="AC7538" s="9" t="s">
        <v>8312</v>
      </c>
      <c r="AD7538" s="9" t="s">
        <v>231</v>
      </c>
      <c r="AE7538" s="5">
        <f t="shared" si="256"/>
        <v>0</v>
      </c>
      <c r="AF7538" s="5" t="str">
        <f t="shared" si="257"/>
        <v>katB</v>
      </c>
      <c r="AG7538" s="153"/>
      <c r="AH7538" s="153"/>
      <c r="AI7538" t="s">
        <v>201</v>
      </c>
      <c r="AJ7538" t="s">
        <v>17878</v>
      </c>
      <c r="AK7538" s="9" t="str">
        <f>VLOOKUP(Y7538,zdroj!D:AJ,33,0)</f>
        <v>katB</v>
      </c>
    </row>
    <row r="7539" spans="8:37" x14ac:dyDescent="0.25">
      <c r="H7539" s="8"/>
      <c r="I7539" s="8"/>
      <c r="N7539" s="23"/>
      <c r="O7539" s="24"/>
      <c r="P7539" s="19"/>
      <c r="Q7539" s="19"/>
      <c r="R7539" s="19"/>
      <c r="U7539" s="27"/>
      <c r="Y7539" s="9" t="s">
        <v>608</v>
      </c>
      <c r="Z7539" s="9" t="s">
        <v>462</v>
      </c>
      <c r="AA7539" s="9" t="s">
        <v>198</v>
      </c>
      <c r="AB7539" s="9">
        <v>15423981</v>
      </c>
      <c r="AC7539" s="9" t="s">
        <v>8313</v>
      </c>
      <c r="AD7539" s="9" t="s">
        <v>231</v>
      </c>
      <c r="AE7539" s="5">
        <f t="shared" si="256"/>
        <v>0</v>
      </c>
      <c r="AF7539" s="5" t="str">
        <f t="shared" si="257"/>
        <v>katB</v>
      </c>
      <c r="AG7539" s="153"/>
      <c r="AH7539" s="153"/>
      <c r="AI7539" t="s">
        <v>201</v>
      </c>
      <c r="AJ7539" t="s">
        <v>17878</v>
      </c>
      <c r="AK7539" s="9" t="str">
        <f>VLOOKUP(Y7539,zdroj!D:AJ,33,0)</f>
        <v>katB</v>
      </c>
    </row>
    <row r="7540" spans="8:37" x14ac:dyDescent="0.25">
      <c r="H7540" s="8"/>
      <c r="I7540" s="8"/>
      <c r="N7540" s="23"/>
      <c r="O7540" s="24"/>
      <c r="P7540" s="19"/>
      <c r="Q7540" s="19"/>
      <c r="R7540" s="19"/>
      <c r="U7540" s="27"/>
      <c r="Y7540" s="9" t="s">
        <v>608</v>
      </c>
      <c r="Z7540" s="9" t="s">
        <v>462</v>
      </c>
      <c r="AA7540" s="9" t="s">
        <v>198</v>
      </c>
      <c r="AB7540" s="9">
        <v>15423999</v>
      </c>
      <c r="AC7540" s="9" t="s">
        <v>8314</v>
      </c>
      <c r="AD7540" s="9" t="s">
        <v>231</v>
      </c>
      <c r="AE7540" s="5">
        <f t="shared" si="256"/>
        <v>0</v>
      </c>
      <c r="AF7540" s="5" t="str">
        <f t="shared" si="257"/>
        <v>katB</v>
      </c>
      <c r="AG7540" s="153"/>
      <c r="AH7540" s="153"/>
      <c r="AI7540" t="s">
        <v>201</v>
      </c>
      <c r="AJ7540" t="s">
        <v>17878</v>
      </c>
      <c r="AK7540" s="9" t="str">
        <f>VLOOKUP(Y7540,zdroj!D:AJ,33,0)</f>
        <v>katB</v>
      </c>
    </row>
    <row r="7541" spans="8:37" x14ac:dyDescent="0.25">
      <c r="H7541" s="8"/>
      <c r="I7541" s="8"/>
      <c r="N7541" s="23"/>
      <c r="O7541" s="24"/>
      <c r="P7541" s="19"/>
      <c r="Q7541" s="19"/>
      <c r="R7541" s="19"/>
      <c r="U7541" s="27"/>
      <c r="Y7541" s="9" t="s">
        <v>608</v>
      </c>
      <c r="Z7541" s="9" t="s">
        <v>462</v>
      </c>
      <c r="AA7541" s="9" t="s">
        <v>198</v>
      </c>
      <c r="AB7541" s="9">
        <v>15424006</v>
      </c>
      <c r="AC7541" s="9" t="s">
        <v>8315</v>
      </c>
      <c r="AD7541" s="9" t="s">
        <v>800</v>
      </c>
      <c r="AE7541" s="5">
        <f t="shared" si="256"/>
        <v>0</v>
      </c>
      <c r="AF7541" s="5" t="str">
        <f t="shared" si="257"/>
        <v>Pokryto</v>
      </c>
      <c r="AG7541" s="153"/>
      <c r="AH7541" s="153"/>
      <c r="AI7541" t="s">
        <v>201</v>
      </c>
      <c r="AJ7541" t="s">
        <v>800</v>
      </c>
      <c r="AK7541" s="9" t="str">
        <f>VLOOKUP(Y7541,zdroj!D:AJ,33,0)</f>
        <v>katB</v>
      </c>
    </row>
    <row r="7542" spans="8:37" x14ac:dyDescent="0.25">
      <c r="H7542" s="8"/>
      <c r="I7542" s="8"/>
      <c r="N7542" s="23"/>
      <c r="O7542" s="24"/>
      <c r="P7542" s="19"/>
      <c r="Q7542" s="19"/>
      <c r="R7542" s="19"/>
      <c r="U7542" s="27"/>
      <c r="Y7542" s="9" t="s">
        <v>608</v>
      </c>
      <c r="Z7542" s="9" t="s">
        <v>462</v>
      </c>
      <c r="AA7542" s="9" t="s">
        <v>198</v>
      </c>
      <c r="AB7542" s="9">
        <v>15424014</v>
      </c>
      <c r="AC7542" s="9" t="s">
        <v>8316</v>
      </c>
      <c r="AD7542" s="9" t="s">
        <v>231</v>
      </c>
      <c r="AE7542" s="5">
        <f t="shared" si="256"/>
        <v>0</v>
      </c>
      <c r="AF7542" s="5" t="str">
        <f t="shared" si="257"/>
        <v>katB</v>
      </c>
      <c r="AG7542" s="153"/>
      <c r="AH7542" s="153"/>
      <c r="AI7542" t="s">
        <v>201</v>
      </c>
      <c r="AJ7542" t="s">
        <v>17878</v>
      </c>
      <c r="AK7542" s="9" t="str">
        <f>VLOOKUP(Y7542,zdroj!D:AJ,33,0)</f>
        <v>katB</v>
      </c>
    </row>
    <row r="7543" spans="8:37" x14ac:dyDescent="0.25">
      <c r="H7543" s="8"/>
      <c r="I7543" s="8"/>
      <c r="N7543" s="23"/>
      <c r="O7543" s="24"/>
      <c r="P7543" s="19"/>
      <c r="Q7543" s="19"/>
      <c r="R7543" s="19"/>
      <c r="U7543" s="27"/>
      <c r="Y7543" s="9" t="s">
        <v>608</v>
      </c>
      <c r="Z7543" s="9" t="s">
        <v>462</v>
      </c>
      <c r="AA7543" s="9" t="s">
        <v>198</v>
      </c>
      <c r="AB7543" s="9">
        <v>15424022</v>
      </c>
      <c r="AC7543" s="9" t="s">
        <v>8317</v>
      </c>
      <c r="AD7543" s="9" t="s">
        <v>231</v>
      </c>
      <c r="AE7543" s="5">
        <f t="shared" si="256"/>
        <v>0</v>
      </c>
      <c r="AF7543" s="5" t="str">
        <f t="shared" si="257"/>
        <v>katB</v>
      </c>
      <c r="AG7543" s="153"/>
      <c r="AH7543" s="153"/>
      <c r="AI7543" t="s">
        <v>201</v>
      </c>
      <c r="AJ7543" t="s">
        <v>17878</v>
      </c>
      <c r="AK7543" s="9" t="str">
        <f>VLOOKUP(Y7543,zdroj!D:AJ,33,0)</f>
        <v>katB</v>
      </c>
    </row>
    <row r="7544" spans="8:37" x14ac:dyDescent="0.25">
      <c r="H7544" s="8"/>
      <c r="I7544" s="8"/>
      <c r="N7544" s="23"/>
      <c r="O7544" s="24"/>
      <c r="P7544" s="19"/>
      <c r="Q7544" s="19"/>
      <c r="R7544" s="19"/>
      <c r="U7544" s="27"/>
      <c r="Y7544" s="9" t="s">
        <v>608</v>
      </c>
      <c r="Z7544" s="9" t="s">
        <v>462</v>
      </c>
      <c r="AA7544" s="9" t="s">
        <v>198</v>
      </c>
      <c r="AB7544" s="9">
        <v>15424031</v>
      </c>
      <c r="AC7544" s="9" t="s">
        <v>8318</v>
      </c>
      <c r="AD7544" s="9" t="s">
        <v>231</v>
      </c>
      <c r="AE7544" s="5">
        <f t="shared" si="256"/>
        <v>0</v>
      </c>
      <c r="AF7544" s="5" t="str">
        <f t="shared" si="257"/>
        <v>katB</v>
      </c>
      <c r="AG7544" s="153"/>
      <c r="AH7544" s="153"/>
      <c r="AI7544" t="s">
        <v>201</v>
      </c>
      <c r="AJ7544" t="s">
        <v>17878</v>
      </c>
      <c r="AK7544" s="9" t="str">
        <f>VLOOKUP(Y7544,zdroj!D:AJ,33,0)</f>
        <v>katB</v>
      </c>
    </row>
    <row r="7545" spans="8:37" x14ac:dyDescent="0.25">
      <c r="H7545" s="8"/>
      <c r="I7545" s="8"/>
      <c r="N7545" s="23"/>
      <c r="O7545" s="24"/>
      <c r="P7545" s="19"/>
      <c r="Q7545" s="19"/>
      <c r="R7545" s="19"/>
      <c r="U7545" s="27"/>
      <c r="Y7545" s="9" t="s">
        <v>608</v>
      </c>
      <c r="Z7545" s="9" t="s">
        <v>462</v>
      </c>
      <c r="AA7545" s="9" t="s">
        <v>198</v>
      </c>
      <c r="AB7545" s="9">
        <v>15424057</v>
      </c>
      <c r="AC7545" s="9" t="s">
        <v>8319</v>
      </c>
      <c r="AD7545" s="9" t="s">
        <v>231</v>
      </c>
      <c r="AE7545" s="5">
        <f t="shared" si="256"/>
        <v>0</v>
      </c>
      <c r="AF7545" s="5" t="str">
        <f t="shared" si="257"/>
        <v>katB</v>
      </c>
      <c r="AG7545" s="153"/>
      <c r="AH7545" s="153"/>
      <c r="AI7545" t="s">
        <v>201</v>
      </c>
      <c r="AJ7545" t="s">
        <v>17878</v>
      </c>
      <c r="AK7545" s="9" t="str">
        <f>VLOOKUP(Y7545,zdroj!D:AJ,33,0)</f>
        <v>katB</v>
      </c>
    </row>
    <row r="7546" spans="8:37" x14ac:dyDescent="0.25">
      <c r="H7546" s="8"/>
      <c r="I7546" s="8"/>
      <c r="N7546" s="23"/>
      <c r="O7546" s="24"/>
      <c r="P7546" s="19"/>
      <c r="Q7546" s="19"/>
      <c r="R7546" s="19"/>
      <c r="U7546" s="27"/>
      <c r="Y7546" s="9" t="s">
        <v>608</v>
      </c>
      <c r="Z7546" s="9" t="s">
        <v>462</v>
      </c>
      <c r="AA7546" s="9" t="s">
        <v>198</v>
      </c>
      <c r="AB7546" s="9">
        <v>15424065</v>
      </c>
      <c r="AC7546" s="9" t="s">
        <v>8320</v>
      </c>
      <c r="AD7546" s="9" t="s">
        <v>231</v>
      </c>
      <c r="AE7546" s="5">
        <f t="shared" si="256"/>
        <v>0</v>
      </c>
      <c r="AF7546" s="5" t="str">
        <f t="shared" si="257"/>
        <v>katB</v>
      </c>
      <c r="AG7546" s="153"/>
      <c r="AH7546" s="153"/>
      <c r="AI7546" t="s">
        <v>201</v>
      </c>
      <c r="AJ7546" t="s">
        <v>17878</v>
      </c>
      <c r="AK7546" s="9" t="str">
        <f>VLOOKUP(Y7546,zdroj!D:AJ,33,0)</f>
        <v>katB</v>
      </c>
    </row>
    <row r="7547" spans="8:37" x14ac:dyDescent="0.25">
      <c r="H7547" s="8"/>
      <c r="I7547" s="8"/>
      <c r="N7547" s="23"/>
      <c r="O7547" s="24"/>
      <c r="P7547" s="19"/>
      <c r="Q7547" s="19"/>
      <c r="R7547" s="19"/>
      <c r="U7547" s="27"/>
      <c r="Y7547" s="9" t="s">
        <v>608</v>
      </c>
      <c r="Z7547" s="9" t="s">
        <v>462</v>
      </c>
      <c r="AA7547" s="9" t="s">
        <v>198</v>
      </c>
      <c r="AB7547" s="9">
        <v>15424081</v>
      </c>
      <c r="AC7547" s="9" t="s">
        <v>8321</v>
      </c>
      <c r="AD7547" s="9" t="s">
        <v>231</v>
      </c>
      <c r="AE7547" s="5">
        <f t="shared" si="256"/>
        <v>0</v>
      </c>
      <c r="AF7547" s="5" t="str">
        <f t="shared" si="257"/>
        <v>katB</v>
      </c>
      <c r="AG7547" s="153"/>
      <c r="AH7547" s="153"/>
      <c r="AI7547" t="s">
        <v>201</v>
      </c>
      <c r="AJ7547" t="s">
        <v>17878</v>
      </c>
      <c r="AK7547" s="9" t="str">
        <f>VLOOKUP(Y7547,zdroj!D:AJ,33,0)</f>
        <v>katB</v>
      </c>
    </row>
    <row r="7548" spans="8:37" x14ac:dyDescent="0.25">
      <c r="H7548" s="8"/>
      <c r="I7548" s="8"/>
      <c r="N7548" s="23"/>
      <c r="O7548" s="24"/>
      <c r="P7548" s="19"/>
      <c r="Q7548" s="19"/>
      <c r="R7548" s="19"/>
      <c r="U7548" s="27"/>
      <c r="Y7548" s="9" t="s">
        <v>608</v>
      </c>
      <c r="Z7548" s="9" t="s">
        <v>462</v>
      </c>
      <c r="AA7548" s="9" t="s">
        <v>198</v>
      </c>
      <c r="AB7548" s="9">
        <v>15424197</v>
      </c>
      <c r="AC7548" s="9" t="s">
        <v>8322</v>
      </c>
      <c r="AD7548" s="9" t="s">
        <v>231</v>
      </c>
      <c r="AE7548" s="5">
        <f t="shared" si="256"/>
        <v>0</v>
      </c>
      <c r="AF7548" s="5" t="str">
        <f t="shared" si="257"/>
        <v>katB</v>
      </c>
      <c r="AG7548" s="153"/>
      <c r="AH7548" s="153"/>
      <c r="AI7548" t="s">
        <v>201</v>
      </c>
      <c r="AJ7548" t="s">
        <v>17878</v>
      </c>
      <c r="AK7548" s="9" t="str">
        <f>VLOOKUP(Y7548,zdroj!D:AJ,33,0)</f>
        <v>katB</v>
      </c>
    </row>
    <row r="7549" spans="8:37" x14ac:dyDescent="0.25">
      <c r="H7549" s="8"/>
      <c r="I7549" s="8"/>
      <c r="N7549" s="23"/>
      <c r="O7549" s="24"/>
      <c r="P7549" s="19"/>
      <c r="Q7549" s="19"/>
      <c r="R7549" s="19"/>
      <c r="U7549" s="27"/>
      <c r="Y7549" s="9" t="s">
        <v>608</v>
      </c>
      <c r="Z7549" s="9" t="s">
        <v>462</v>
      </c>
      <c r="AA7549" s="9" t="s">
        <v>198</v>
      </c>
      <c r="AB7549" s="9">
        <v>15424219</v>
      </c>
      <c r="AC7549" s="9" t="s">
        <v>8323</v>
      </c>
      <c r="AD7549" s="9" t="s">
        <v>231</v>
      </c>
      <c r="AE7549" s="5">
        <f t="shared" si="256"/>
        <v>0</v>
      </c>
      <c r="AF7549" s="5" t="str">
        <f t="shared" si="257"/>
        <v>katB</v>
      </c>
      <c r="AG7549" s="153"/>
      <c r="AH7549" s="153"/>
      <c r="AI7549" t="s">
        <v>201</v>
      </c>
      <c r="AJ7549" t="s">
        <v>17878</v>
      </c>
      <c r="AK7549" s="9" t="str">
        <f>VLOOKUP(Y7549,zdroj!D:AJ,33,0)</f>
        <v>katB</v>
      </c>
    </row>
    <row r="7550" spans="8:37" x14ac:dyDescent="0.25">
      <c r="H7550" s="8"/>
      <c r="I7550" s="8"/>
      <c r="N7550" s="23"/>
      <c r="O7550" s="24"/>
      <c r="P7550" s="19"/>
      <c r="Q7550" s="19"/>
      <c r="R7550" s="19"/>
      <c r="U7550" s="27"/>
      <c r="Y7550" s="9" t="s">
        <v>608</v>
      </c>
      <c r="Z7550" s="9" t="s">
        <v>462</v>
      </c>
      <c r="AA7550" s="9" t="s">
        <v>198</v>
      </c>
      <c r="AB7550" s="9">
        <v>15424235</v>
      </c>
      <c r="AC7550" s="9" t="s">
        <v>8324</v>
      </c>
      <c r="AD7550" s="9" t="s">
        <v>231</v>
      </c>
      <c r="AE7550" s="5">
        <f t="shared" si="256"/>
        <v>0</v>
      </c>
      <c r="AF7550" s="5" t="str">
        <f t="shared" si="257"/>
        <v>katB</v>
      </c>
      <c r="AG7550" s="153"/>
      <c r="AH7550" s="153"/>
      <c r="AI7550" t="s">
        <v>201</v>
      </c>
      <c r="AJ7550" t="s">
        <v>17878</v>
      </c>
      <c r="AK7550" s="9" t="str">
        <f>VLOOKUP(Y7550,zdroj!D:AJ,33,0)</f>
        <v>katB</v>
      </c>
    </row>
    <row r="7551" spans="8:37" x14ac:dyDescent="0.25">
      <c r="H7551" s="8"/>
      <c r="I7551" s="8"/>
      <c r="N7551" s="23"/>
      <c r="O7551" s="24"/>
      <c r="P7551" s="19"/>
      <c r="Q7551" s="19"/>
      <c r="R7551" s="19"/>
      <c r="U7551" s="27"/>
      <c r="Y7551" s="9" t="s">
        <v>608</v>
      </c>
      <c r="Z7551" s="9" t="s">
        <v>462</v>
      </c>
      <c r="AA7551" s="9" t="s">
        <v>198</v>
      </c>
      <c r="AB7551" s="9">
        <v>31262881</v>
      </c>
      <c r="AC7551" s="9" t="s">
        <v>8325</v>
      </c>
      <c r="AD7551" s="9" t="s">
        <v>231</v>
      </c>
      <c r="AE7551" s="5">
        <f t="shared" si="256"/>
        <v>0</v>
      </c>
      <c r="AF7551" s="5" t="str">
        <f t="shared" si="257"/>
        <v>katB</v>
      </c>
      <c r="AG7551" s="153"/>
      <c r="AH7551" s="153"/>
      <c r="AI7551" t="s">
        <v>229</v>
      </c>
      <c r="AJ7551" t="s">
        <v>17878</v>
      </c>
      <c r="AK7551" s="9" t="str">
        <f>VLOOKUP(Y7551,zdroj!D:AJ,33,0)</f>
        <v>katB</v>
      </c>
    </row>
    <row r="7552" spans="8:37" x14ac:dyDescent="0.25">
      <c r="H7552" s="8"/>
      <c r="I7552" s="8"/>
      <c r="N7552" s="23"/>
      <c r="O7552" s="24"/>
      <c r="P7552" s="19"/>
      <c r="Q7552" s="19"/>
      <c r="R7552" s="19"/>
      <c r="U7552" s="27"/>
      <c r="Y7552" s="9" t="s">
        <v>608</v>
      </c>
      <c r="Z7552" s="9" t="s">
        <v>462</v>
      </c>
      <c r="AA7552" s="9" t="s">
        <v>198</v>
      </c>
      <c r="AB7552" s="9">
        <v>15424677</v>
      </c>
      <c r="AC7552" s="9" t="s">
        <v>8326</v>
      </c>
      <c r="AD7552" s="9" t="s">
        <v>231</v>
      </c>
      <c r="AE7552" s="5">
        <f t="shared" si="256"/>
        <v>0</v>
      </c>
      <c r="AF7552" s="5" t="str">
        <f t="shared" si="257"/>
        <v>katB</v>
      </c>
      <c r="AG7552" s="153"/>
      <c r="AH7552" s="153"/>
      <c r="AI7552" t="s">
        <v>201</v>
      </c>
      <c r="AJ7552" t="s">
        <v>17878</v>
      </c>
      <c r="AK7552" s="9" t="str">
        <f>VLOOKUP(Y7552,zdroj!D:AJ,33,0)</f>
        <v>katB</v>
      </c>
    </row>
    <row r="7553" spans="8:37" x14ac:dyDescent="0.25">
      <c r="H7553" s="8"/>
      <c r="I7553" s="8"/>
      <c r="N7553" s="23"/>
      <c r="O7553" s="24"/>
      <c r="P7553" s="19"/>
      <c r="Q7553" s="19"/>
      <c r="R7553" s="19"/>
      <c r="U7553" s="27"/>
      <c r="Y7553" s="9" t="s">
        <v>608</v>
      </c>
      <c r="Z7553" s="9" t="s">
        <v>462</v>
      </c>
      <c r="AA7553" s="9" t="s">
        <v>198</v>
      </c>
      <c r="AB7553" s="9">
        <v>15424812</v>
      </c>
      <c r="AC7553" s="9" t="s">
        <v>8327</v>
      </c>
      <c r="AD7553" s="9" t="s">
        <v>800</v>
      </c>
      <c r="AE7553" s="5">
        <f t="shared" si="256"/>
        <v>0</v>
      </c>
      <c r="AF7553" s="5" t="str">
        <f t="shared" si="257"/>
        <v>Pokryto</v>
      </c>
      <c r="AG7553" s="153"/>
      <c r="AH7553" s="153"/>
      <c r="AI7553" t="s">
        <v>201</v>
      </c>
      <c r="AJ7553" t="s">
        <v>800</v>
      </c>
      <c r="AK7553" s="9" t="str">
        <f>VLOOKUP(Y7553,zdroj!D:AJ,33,0)</f>
        <v>katB</v>
      </c>
    </row>
    <row r="7554" spans="8:37" x14ac:dyDescent="0.25">
      <c r="H7554" s="8"/>
      <c r="I7554" s="8"/>
      <c r="N7554" s="23"/>
      <c r="O7554" s="24"/>
      <c r="P7554" s="19"/>
      <c r="Q7554" s="19"/>
      <c r="R7554" s="19"/>
      <c r="U7554" s="27"/>
      <c r="Y7554" s="9" t="s">
        <v>608</v>
      </c>
      <c r="Z7554" s="9" t="s">
        <v>462</v>
      </c>
      <c r="AA7554" s="9" t="s">
        <v>198</v>
      </c>
      <c r="AB7554" s="9">
        <v>15424961</v>
      </c>
      <c r="AC7554" s="9" t="s">
        <v>8328</v>
      </c>
      <c r="AD7554" s="9" t="s">
        <v>231</v>
      </c>
      <c r="AE7554" s="5">
        <f t="shared" si="256"/>
        <v>0</v>
      </c>
      <c r="AF7554" s="5" t="str">
        <f t="shared" si="257"/>
        <v>katB</v>
      </c>
      <c r="AG7554" s="153"/>
      <c r="AH7554" s="153"/>
      <c r="AI7554" t="s">
        <v>201</v>
      </c>
      <c r="AJ7554" t="s">
        <v>17878</v>
      </c>
      <c r="AK7554" s="9" t="str">
        <f>VLOOKUP(Y7554,zdroj!D:AJ,33,0)</f>
        <v>katB</v>
      </c>
    </row>
    <row r="7555" spans="8:37" x14ac:dyDescent="0.25">
      <c r="H7555" s="8"/>
      <c r="I7555" s="8"/>
      <c r="N7555" s="23"/>
      <c r="O7555" s="24"/>
      <c r="P7555" s="19"/>
      <c r="Q7555" s="19"/>
      <c r="R7555" s="19"/>
      <c r="U7555" s="27"/>
      <c r="Y7555" s="9" t="s">
        <v>608</v>
      </c>
      <c r="Z7555" s="9" t="s">
        <v>462</v>
      </c>
      <c r="AA7555" s="9" t="s">
        <v>198</v>
      </c>
      <c r="AB7555" s="9">
        <v>15424979</v>
      </c>
      <c r="AC7555" s="9" t="s">
        <v>8329</v>
      </c>
      <c r="AD7555" s="9" t="s">
        <v>231</v>
      </c>
      <c r="AE7555" s="5">
        <f t="shared" si="256"/>
        <v>0</v>
      </c>
      <c r="AF7555" s="5" t="str">
        <f t="shared" si="257"/>
        <v>katB</v>
      </c>
      <c r="AG7555" s="153"/>
      <c r="AH7555" s="153"/>
      <c r="AI7555" t="s">
        <v>201</v>
      </c>
      <c r="AJ7555" t="s">
        <v>17878</v>
      </c>
      <c r="AK7555" s="9" t="str">
        <f>VLOOKUP(Y7555,zdroj!D:AJ,33,0)</f>
        <v>katB</v>
      </c>
    </row>
    <row r="7556" spans="8:37" x14ac:dyDescent="0.25">
      <c r="H7556" s="8"/>
      <c r="I7556" s="8"/>
      <c r="N7556" s="23"/>
      <c r="O7556" s="24"/>
      <c r="P7556" s="19"/>
      <c r="Q7556" s="19"/>
      <c r="R7556" s="19"/>
      <c r="U7556" s="27"/>
      <c r="Y7556" s="9" t="s">
        <v>608</v>
      </c>
      <c r="Z7556" s="9" t="s">
        <v>462</v>
      </c>
      <c r="AA7556" s="9" t="s">
        <v>198</v>
      </c>
      <c r="AB7556" s="9">
        <v>15425088</v>
      </c>
      <c r="AC7556" s="9" t="s">
        <v>8330</v>
      </c>
      <c r="AD7556" s="9" t="s">
        <v>231</v>
      </c>
      <c r="AE7556" s="5">
        <f t="shared" si="256"/>
        <v>0</v>
      </c>
      <c r="AF7556" s="5" t="str">
        <f t="shared" si="257"/>
        <v>katB</v>
      </c>
      <c r="AG7556" s="153"/>
      <c r="AH7556" s="153"/>
      <c r="AI7556" t="s">
        <v>201</v>
      </c>
      <c r="AJ7556" t="s">
        <v>17878</v>
      </c>
      <c r="AK7556" s="9" t="str">
        <f>VLOOKUP(Y7556,zdroj!D:AJ,33,0)</f>
        <v>katB</v>
      </c>
    </row>
    <row r="7557" spans="8:37" x14ac:dyDescent="0.25">
      <c r="H7557" s="8"/>
      <c r="I7557" s="8"/>
      <c r="N7557" s="23"/>
      <c r="O7557" s="24"/>
      <c r="P7557" s="19"/>
      <c r="Q7557" s="19"/>
      <c r="R7557" s="19"/>
      <c r="U7557" s="27"/>
      <c r="Y7557" s="9" t="s">
        <v>608</v>
      </c>
      <c r="Z7557" s="9" t="s">
        <v>462</v>
      </c>
      <c r="AA7557" s="9" t="s">
        <v>198</v>
      </c>
      <c r="AB7557" s="9">
        <v>15425096</v>
      </c>
      <c r="AC7557" s="9" t="s">
        <v>8331</v>
      </c>
      <c r="AD7557" s="9" t="s">
        <v>231</v>
      </c>
      <c r="AE7557" s="5">
        <f t="shared" si="256"/>
        <v>0</v>
      </c>
      <c r="AF7557" s="5" t="str">
        <f t="shared" si="257"/>
        <v>katB</v>
      </c>
      <c r="AG7557" s="153"/>
      <c r="AH7557" s="153"/>
      <c r="AI7557" t="s">
        <v>201</v>
      </c>
      <c r="AJ7557" t="s">
        <v>17878</v>
      </c>
      <c r="AK7557" s="9" t="str">
        <f>VLOOKUP(Y7557,zdroj!D:AJ,33,0)</f>
        <v>katB</v>
      </c>
    </row>
    <row r="7558" spans="8:37" x14ac:dyDescent="0.25">
      <c r="H7558" s="8"/>
      <c r="I7558" s="8"/>
      <c r="N7558" s="23"/>
      <c r="O7558" s="24"/>
      <c r="P7558" s="19"/>
      <c r="Q7558" s="19"/>
      <c r="R7558" s="19"/>
      <c r="U7558" s="27"/>
      <c r="Y7558" s="9" t="s">
        <v>608</v>
      </c>
      <c r="Z7558" s="9" t="s">
        <v>462</v>
      </c>
      <c r="AA7558" s="9" t="s">
        <v>198</v>
      </c>
      <c r="AB7558" s="9">
        <v>15425100</v>
      </c>
      <c r="AC7558" s="9" t="s">
        <v>8332</v>
      </c>
      <c r="AD7558" s="9" t="s">
        <v>800</v>
      </c>
      <c r="AE7558" s="5">
        <f t="shared" si="256"/>
        <v>0</v>
      </c>
      <c r="AF7558" s="5" t="str">
        <f t="shared" si="257"/>
        <v>Pokryto</v>
      </c>
      <c r="AG7558" s="153"/>
      <c r="AH7558" s="153"/>
      <c r="AI7558" t="s">
        <v>201</v>
      </c>
      <c r="AJ7558" t="s">
        <v>800</v>
      </c>
      <c r="AK7558" s="9" t="str">
        <f>VLOOKUP(Y7558,zdroj!D:AJ,33,0)</f>
        <v>katB</v>
      </c>
    </row>
    <row r="7559" spans="8:37" x14ac:dyDescent="0.25">
      <c r="H7559" s="8"/>
      <c r="I7559" s="8"/>
      <c r="N7559" s="23"/>
      <c r="O7559" s="24"/>
      <c r="P7559" s="19"/>
      <c r="Q7559" s="19"/>
      <c r="R7559" s="19"/>
      <c r="U7559" s="27"/>
      <c r="Y7559" s="9" t="s">
        <v>608</v>
      </c>
      <c r="Z7559" s="9" t="s">
        <v>462</v>
      </c>
      <c r="AA7559" s="9" t="s">
        <v>198</v>
      </c>
      <c r="AB7559" s="9">
        <v>81422253</v>
      </c>
      <c r="AC7559" s="9" t="s">
        <v>8333</v>
      </c>
      <c r="AD7559" s="9" t="s">
        <v>231</v>
      </c>
      <c r="AE7559" s="5">
        <f t="shared" si="256"/>
        <v>0</v>
      </c>
      <c r="AF7559" s="5" t="str">
        <f t="shared" si="257"/>
        <v>katB</v>
      </c>
      <c r="AG7559" s="153"/>
      <c r="AH7559" s="153"/>
      <c r="AI7559" t="s">
        <v>201</v>
      </c>
      <c r="AJ7559" t="s">
        <v>17878</v>
      </c>
      <c r="AK7559" s="9" t="str">
        <f>VLOOKUP(Y7559,zdroj!D:AJ,33,0)</f>
        <v>katB</v>
      </c>
    </row>
    <row r="7560" spans="8:37" x14ac:dyDescent="0.25">
      <c r="H7560" s="8"/>
      <c r="I7560" s="8"/>
      <c r="N7560" s="23"/>
      <c r="O7560" s="24"/>
      <c r="P7560" s="19"/>
      <c r="Q7560" s="19"/>
      <c r="R7560" s="19"/>
      <c r="U7560" s="27"/>
      <c r="Y7560" s="9" t="s">
        <v>608</v>
      </c>
      <c r="Z7560" s="9" t="s">
        <v>462</v>
      </c>
      <c r="AA7560" s="9" t="s">
        <v>198</v>
      </c>
      <c r="AB7560" s="9">
        <v>15425142</v>
      </c>
      <c r="AC7560" s="9" t="s">
        <v>8334</v>
      </c>
      <c r="AD7560" s="9" t="s">
        <v>231</v>
      </c>
      <c r="AE7560" s="5">
        <f t="shared" si="256"/>
        <v>0</v>
      </c>
      <c r="AF7560" s="5" t="str">
        <f t="shared" si="257"/>
        <v>katB</v>
      </c>
      <c r="AG7560" s="153"/>
      <c r="AH7560" s="153"/>
      <c r="AI7560" t="s">
        <v>201</v>
      </c>
      <c r="AJ7560" t="s">
        <v>17878</v>
      </c>
      <c r="AK7560" s="9" t="str">
        <f>VLOOKUP(Y7560,zdroj!D:AJ,33,0)</f>
        <v>katB</v>
      </c>
    </row>
    <row r="7561" spans="8:37" x14ac:dyDescent="0.25">
      <c r="H7561" s="8"/>
      <c r="I7561" s="8"/>
      <c r="N7561" s="23"/>
      <c r="O7561" s="24"/>
      <c r="P7561" s="19"/>
      <c r="Q7561" s="19"/>
      <c r="R7561" s="19"/>
      <c r="U7561" s="27"/>
      <c r="Y7561" s="9" t="s">
        <v>608</v>
      </c>
      <c r="Z7561" s="9" t="s">
        <v>462</v>
      </c>
      <c r="AA7561" s="9" t="s">
        <v>198</v>
      </c>
      <c r="AB7561" s="9">
        <v>15425312</v>
      </c>
      <c r="AC7561" s="9" t="s">
        <v>8335</v>
      </c>
      <c r="AD7561" s="9" t="s">
        <v>800</v>
      </c>
      <c r="AE7561" s="5">
        <f t="shared" si="256"/>
        <v>0</v>
      </c>
      <c r="AF7561" s="5" t="str">
        <f t="shared" si="257"/>
        <v>Pokryto</v>
      </c>
      <c r="AG7561" s="153"/>
      <c r="AH7561" s="153"/>
      <c r="AI7561" t="s">
        <v>201</v>
      </c>
      <c r="AJ7561" t="s">
        <v>800</v>
      </c>
      <c r="AK7561" s="9" t="str">
        <f>VLOOKUP(Y7561,zdroj!D:AJ,33,0)</f>
        <v>katB</v>
      </c>
    </row>
    <row r="7562" spans="8:37" x14ac:dyDescent="0.25">
      <c r="H7562" s="8"/>
      <c r="I7562" s="8"/>
      <c r="N7562" s="23"/>
      <c r="O7562" s="24"/>
      <c r="P7562" s="19"/>
      <c r="Q7562" s="19"/>
      <c r="R7562" s="19"/>
      <c r="U7562" s="27"/>
      <c r="Y7562" s="9" t="s">
        <v>608</v>
      </c>
      <c r="Z7562" s="9" t="s">
        <v>462</v>
      </c>
      <c r="AA7562" s="9" t="s">
        <v>198</v>
      </c>
      <c r="AB7562" s="9">
        <v>15425355</v>
      </c>
      <c r="AC7562" s="9" t="s">
        <v>8336</v>
      </c>
      <c r="AD7562" s="9" t="s">
        <v>231</v>
      </c>
      <c r="AE7562" s="5">
        <f t="shared" ref="AE7562:AE7625" si="258">VLOOKUP(Y7562,K:T,10,0)</f>
        <v>0</v>
      </c>
      <c r="AF7562" s="5" t="str">
        <f t="shared" ref="AF7562:AF7625" si="259">IF(AE7562="A",IF(AD7562="katA","katB",AD7562),AD7562)</f>
        <v>katB</v>
      </c>
      <c r="AG7562" s="153"/>
      <c r="AH7562" s="153"/>
      <c r="AI7562" t="s">
        <v>201</v>
      </c>
      <c r="AJ7562" t="s">
        <v>17878</v>
      </c>
      <c r="AK7562" s="9" t="str">
        <f>VLOOKUP(Y7562,zdroj!D:AJ,33,0)</f>
        <v>katB</v>
      </c>
    </row>
    <row r="7563" spans="8:37" x14ac:dyDescent="0.25">
      <c r="H7563" s="8"/>
      <c r="I7563" s="8"/>
      <c r="N7563" s="23"/>
      <c r="O7563" s="24"/>
      <c r="P7563" s="19"/>
      <c r="Q7563" s="19"/>
      <c r="R7563" s="19"/>
      <c r="U7563" s="27"/>
      <c r="Y7563" s="9" t="s">
        <v>608</v>
      </c>
      <c r="Z7563" s="9" t="s">
        <v>462</v>
      </c>
      <c r="AA7563" s="9" t="s">
        <v>198</v>
      </c>
      <c r="AB7563" s="9">
        <v>15425371</v>
      </c>
      <c r="AC7563" s="9" t="s">
        <v>8337</v>
      </c>
      <c r="AD7563" s="9" t="s">
        <v>800</v>
      </c>
      <c r="AE7563" s="5">
        <f t="shared" si="258"/>
        <v>0</v>
      </c>
      <c r="AF7563" s="5" t="str">
        <f t="shared" si="259"/>
        <v>Pokryto</v>
      </c>
      <c r="AG7563" s="153"/>
      <c r="AH7563" s="153"/>
      <c r="AI7563" t="s">
        <v>201</v>
      </c>
      <c r="AJ7563" t="s">
        <v>800</v>
      </c>
      <c r="AK7563" s="9" t="str">
        <f>VLOOKUP(Y7563,zdroj!D:AJ,33,0)</f>
        <v>katB</v>
      </c>
    </row>
    <row r="7564" spans="8:37" x14ac:dyDescent="0.25">
      <c r="H7564" s="8"/>
      <c r="I7564" s="8"/>
      <c r="N7564" s="23"/>
      <c r="O7564" s="24"/>
      <c r="P7564" s="19"/>
      <c r="Q7564" s="19"/>
      <c r="R7564" s="19"/>
      <c r="U7564" s="27"/>
      <c r="Y7564" s="9" t="s">
        <v>608</v>
      </c>
      <c r="Z7564" s="9" t="s">
        <v>462</v>
      </c>
      <c r="AA7564" s="9" t="s">
        <v>198</v>
      </c>
      <c r="AB7564" s="9">
        <v>15425401</v>
      </c>
      <c r="AC7564" s="9" t="s">
        <v>8338</v>
      </c>
      <c r="AD7564" s="9" t="s">
        <v>231</v>
      </c>
      <c r="AE7564" s="5">
        <f t="shared" si="258"/>
        <v>0</v>
      </c>
      <c r="AF7564" s="5" t="str">
        <f t="shared" si="259"/>
        <v>katB</v>
      </c>
      <c r="AG7564" s="153"/>
      <c r="AH7564" s="153"/>
      <c r="AI7564" t="s">
        <v>201</v>
      </c>
      <c r="AJ7564" t="s">
        <v>17878</v>
      </c>
      <c r="AK7564" s="9" t="str">
        <f>VLOOKUP(Y7564,zdroj!D:AJ,33,0)</f>
        <v>katB</v>
      </c>
    </row>
    <row r="7565" spans="8:37" x14ac:dyDescent="0.25">
      <c r="H7565" s="8"/>
      <c r="I7565" s="8"/>
      <c r="N7565" s="23"/>
      <c r="O7565" s="24"/>
      <c r="P7565" s="19"/>
      <c r="Q7565" s="19"/>
      <c r="R7565" s="19"/>
      <c r="U7565" s="27"/>
      <c r="Y7565" s="9" t="s">
        <v>608</v>
      </c>
      <c r="Z7565" s="9" t="s">
        <v>462</v>
      </c>
      <c r="AA7565" s="9" t="s">
        <v>198</v>
      </c>
      <c r="AB7565" s="9">
        <v>15425657</v>
      </c>
      <c r="AC7565" s="9" t="s">
        <v>8339</v>
      </c>
      <c r="AD7565" s="9" t="s">
        <v>231</v>
      </c>
      <c r="AE7565" s="5">
        <f t="shared" si="258"/>
        <v>0</v>
      </c>
      <c r="AF7565" s="5" t="str">
        <f t="shared" si="259"/>
        <v>katB</v>
      </c>
      <c r="AG7565" s="153"/>
      <c r="AH7565" s="153"/>
      <c r="AI7565" t="s">
        <v>201</v>
      </c>
      <c r="AJ7565" t="s">
        <v>17878</v>
      </c>
      <c r="AK7565" s="9" t="str">
        <f>VLOOKUP(Y7565,zdroj!D:AJ,33,0)</f>
        <v>katB</v>
      </c>
    </row>
    <row r="7566" spans="8:37" x14ac:dyDescent="0.25">
      <c r="H7566" s="8"/>
      <c r="I7566" s="8"/>
      <c r="N7566" s="23"/>
      <c r="O7566" s="24"/>
      <c r="P7566" s="19"/>
      <c r="Q7566" s="19"/>
      <c r="R7566" s="19"/>
      <c r="U7566" s="27"/>
      <c r="Y7566" s="9" t="s">
        <v>608</v>
      </c>
      <c r="Z7566" s="9" t="s">
        <v>462</v>
      </c>
      <c r="AA7566" s="9" t="s">
        <v>198</v>
      </c>
      <c r="AB7566" s="9">
        <v>15425801</v>
      </c>
      <c r="AC7566" s="9" t="s">
        <v>8340</v>
      </c>
      <c r="AD7566" s="9" t="s">
        <v>231</v>
      </c>
      <c r="AE7566" s="5">
        <f t="shared" si="258"/>
        <v>0</v>
      </c>
      <c r="AF7566" s="5" t="str">
        <f t="shared" si="259"/>
        <v>katB</v>
      </c>
      <c r="AG7566" s="153"/>
      <c r="AH7566" s="153"/>
      <c r="AI7566" t="s">
        <v>229</v>
      </c>
      <c r="AJ7566" t="s">
        <v>17878</v>
      </c>
      <c r="AK7566" s="9" t="str">
        <f>VLOOKUP(Y7566,zdroj!D:AJ,33,0)</f>
        <v>katB</v>
      </c>
    </row>
    <row r="7567" spans="8:37" x14ac:dyDescent="0.25">
      <c r="H7567" s="8"/>
      <c r="I7567" s="8"/>
      <c r="N7567" s="23"/>
      <c r="O7567" s="24"/>
      <c r="P7567" s="19"/>
      <c r="Q7567" s="19"/>
      <c r="R7567" s="19"/>
      <c r="U7567" s="27"/>
      <c r="Y7567" s="9" t="s">
        <v>608</v>
      </c>
      <c r="Z7567" s="9" t="s">
        <v>462</v>
      </c>
      <c r="AA7567" s="9" t="s">
        <v>198</v>
      </c>
      <c r="AB7567" s="9">
        <v>15426009</v>
      </c>
      <c r="AC7567" s="9" t="s">
        <v>8341</v>
      </c>
      <c r="AD7567" s="9" t="s">
        <v>800</v>
      </c>
      <c r="AE7567" s="5">
        <f t="shared" si="258"/>
        <v>0</v>
      </c>
      <c r="AF7567" s="5" t="str">
        <f t="shared" si="259"/>
        <v>Pokryto</v>
      </c>
      <c r="AG7567" s="153"/>
      <c r="AH7567" s="153"/>
      <c r="AI7567" t="s">
        <v>201</v>
      </c>
      <c r="AJ7567" t="s">
        <v>800</v>
      </c>
      <c r="AK7567" s="9" t="str">
        <f>VLOOKUP(Y7567,zdroj!D:AJ,33,0)</f>
        <v>katB</v>
      </c>
    </row>
    <row r="7568" spans="8:37" x14ac:dyDescent="0.25">
      <c r="H7568" s="8"/>
      <c r="I7568" s="8"/>
      <c r="N7568" s="23"/>
      <c r="O7568" s="24"/>
      <c r="P7568" s="19"/>
      <c r="Q7568" s="19"/>
      <c r="R7568" s="19"/>
      <c r="U7568" s="27"/>
      <c r="Y7568" s="9" t="s">
        <v>608</v>
      </c>
      <c r="Z7568" s="9" t="s">
        <v>462</v>
      </c>
      <c r="AA7568" s="9" t="s">
        <v>198</v>
      </c>
      <c r="AB7568" s="9">
        <v>15426025</v>
      </c>
      <c r="AC7568" s="9" t="s">
        <v>8342</v>
      </c>
      <c r="AD7568" s="9" t="s">
        <v>231</v>
      </c>
      <c r="AE7568" s="5">
        <f t="shared" si="258"/>
        <v>0</v>
      </c>
      <c r="AF7568" s="5" t="str">
        <f t="shared" si="259"/>
        <v>katB</v>
      </c>
      <c r="AG7568" s="153"/>
      <c r="AH7568" s="153"/>
      <c r="AI7568" t="s">
        <v>201</v>
      </c>
      <c r="AJ7568" t="s">
        <v>17878</v>
      </c>
      <c r="AK7568" s="9" t="str">
        <f>VLOOKUP(Y7568,zdroj!D:AJ,33,0)</f>
        <v>katB</v>
      </c>
    </row>
    <row r="7569" spans="8:37" x14ac:dyDescent="0.25">
      <c r="H7569" s="8"/>
      <c r="I7569" s="8"/>
      <c r="N7569" s="23"/>
      <c r="O7569" s="24"/>
      <c r="P7569" s="19"/>
      <c r="Q7569" s="19"/>
      <c r="R7569" s="19"/>
      <c r="U7569" s="27"/>
      <c r="Y7569" s="9" t="s">
        <v>608</v>
      </c>
      <c r="Z7569" s="9" t="s">
        <v>462</v>
      </c>
      <c r="AA7569" s="9" t="s">
        <v>198</v>
      </c>
      <c r="AB7569" s="9">
        <v>15426033</v>
      </c>
      <c r="AC7569" s="9" t="s">
        <v>8343</v>
      </c>
      <c r="AD7569" s="9" t="s">
        <v>231</v>
      </c>
      <c r="AE7569" s="5">
        <f t="shared" si="258"/>
        <v>0</v>
      </c>
      <c r="AF7569" s="5" t="str">
        <f t="shared" si="259"/>
        <v>katB</v>
      </c>
      <c r="AG7569" s="153"/>
      <c r="AH7569" s="153"/>
      <c r="AI7569" t="s">
        <v>201</v>
      </c>
      <c r="AJ7569" t="s">
        <v>17878</v>
      </c>
      <c r="AK7569" s="9" t="str">
        <f>VLOOKUP(Y7569,zdroj!D:AJ,33,0)</f>
        <v>katB</v>
      </c>
    </row>
    <row r="7570" spans="8:37" x14ac:dyDescent="0.25">
      <c r="H7570" s="8"/>
      <c r="I7570" s="8"/>
      <c r="N7570" s="23"/>
      <c r="O7570" s="24"/>
      <c r="P7570" s="19"/>
      <c r="Q7570" s="19"/>
      <c r="R7570" s="19"/>
      <c r="U7570" s="27"/>
      <c r="Y7570" s="9" t="s">
        <v>608</v>
      </c>
      <c r="Z7570" s="9" t="s">
        <v>462</v>
      </c>
      <c r="AA7570" s="9" t="s">
        <v>198</v>
      </c>
      <c r="AB7570" s="9">
        <v>15426173</v>
      </c>
      <c r="AC7570" s="9" t="s">
        <v>8344</v>
      </c>
      <c r="AD7570" s="9" t="s">
        <v>231</v>
      </c>
      <c r="AE7570" s="5">
        <f t="shared" si="258"/>
        <v>0</v>
      </c>
      <c r="AF7570" s="5" t="str">
        <f t="shared" si="259"/>
        <v>katB</v>
      </c>
      <c r="AG7570" s="153"/>
      <c r="AH7570" s="153"/>
      <c r="AI7570" t="s">
        <v>201</v>
      </c>
      <c r="AJ7570" t="s">
        <v>17878</v>
      </c>
      <c r="AK7570" s="9" t="str">
        <f>VLOOKUP(Y7570,zdroj!D:AJ,33,0)</f>
        <v>katB</v>
      </c>
    </row>
    <row r="7571" spans="8:37" x14ac:dyDescent="0.25">
      <c r="H7571" s="8"/>
      <c r="I7571" s="8"/>
      <c r="N7571" s="23"/>
      <c r="O7571" s="24"/>
      <c r="P7571" s="19"/>
      <c r="Q7571" s="19"/>
      <c r="R7571" s="19"/>
      <c r="U7571" s="27"/>
      <c r="Y7571" s="9" t="s">
        <v>608</v>
      </c>
      <c r="Z7571" s="9" t="s">
        <v>462</v>
      </c>
      <c r="AA7571" s="9" t="s">
        <v>198</v>
      </c>
      <c r="AB7571" s="9">
        <v>15426513</v>
      </c>
      <c r="AC7571" s="9" t="s">
        <v>8345</v>
      </c>
      <c r="AD7571" s="9" t="s">
        <v>231</v>
      </c>
      <c r="AE7571" s="5">
        <f t="shared" si="258"/>
        <v>0</v>
      </c>
      <c r="AF7571" s="5" t="str">
        <f t="shared" si="259"/>
        <v>katB</v>
      </c>
      <c r="AG7571" s="153"/>
      <c r="AH7571" s="153"/>
      <c r="AI7571" t="s">
        <v>201</v>
      </c>
      <c r="AJ7571" t="s">
        <v>17878</v>
      </c>
      <c r="AK7571" s="9" t="str">
        <f>VLOOKUP(Y7571,zdroj!D:AJ,33,0)</f>
        <v>katB</v>
      </c>
    </row>
    <row r="7572" spans="8:37" x14ac:dyDescent="0.25">
      <c r="H7572" s="8"/>
      <c r="I7572" s="8"/>
      <c r="N7572" s="23"/>
      <c r="O7572" s="24"/>
      <c r="P7572" s="19"/>
      <c r="Q7572" s="19"/>
      <c r="R7572" s="19"/>
      <c r="U7572" s="27"/>
      <c r="Y7572" s="9" t="s">
        <v>608</v>
      </c>
      <c r="Z7572" s="9" t="s">
        <v>462</v>
      </c>
      <c r="AA7572" s="9" t="s">
        <v>198</v>
      </c>
      <c r="AB7572" s="9">
        <v>15426581</v>
      </c>
      <c r="AC7572" s="9" t="s">
        <v>8346</v>
      </c>
      <c r="AD7572" s="9" t="s">
        <v>231</v>
      </c>
      <c r="AE7572" s="5">
        <f t="shared" si="258"/>
        <v>0</v>
      </c>
      <c r="AF7572" s="5" t="str">
        <f t="shared" si="259"/>
        <v>katB</v>
      </c>
      <c r="AG7572" s="153"/>
      <c r="AH7572" s="153"/>
      <c r="AI7572" t="s">
        <v>201</v>
      </c>
      <c r="AJ7572" t="s">
        <v>17878</v>
      </c>
      <c r="AK7572" s="9" t="str">
        <f>VLOOKUP(Y7572,zdroj!D:AJ,33,0)</f>
        <v>katB</v>
      </c>
    </row>
    <row r="7573" spans="8:37" x14ac:dyDescent="0.25">
      <c r="H7573" s="8"/>
      <c r="I7573" s="8"/>
      <c r="N7573" s="23"/>
      <c r="O7573" s="24"/>
      <c r="P7573" s="19"/>
      <c r="Q7573" s="19"/>
      <c r="R7573" s="19"/>
      <c r="U7573" s="27"/>
      <c r="Y7573" s="9" t="s">
        <v>608</v>
      </c>
      <c r="Z7573" s="9" t="s">
        <v>462</v>
      </c>
      <c r="AA7573" s="9" t="s">
        <v>198</v>
      </c>
      <c r="AB7573" s="9">
        <v>15426637</v>
      </c>
      <c r="AC7573" s="9" t="s">
        <v>8347</v>
      </c>
      <c r="AD7573" s="9" t="s">
        <v>231</v>
      </c>
      <c r="AE7573" s="5">
        <f t="shared" si="258"/>
        <v>0</v>
      </c>
      <c r="AF7573" s="5" t="str">
        <f t="shared" si="259"/>
        <v>katB</v>
      </c>
      <c r="AG7573" s="153"/>
      <c r="AH7573" s="153"/>
      <c r="AI7573" t="s">
        <v>201</v>
      </c>
      <c r="AJ7573" t="s">
        <v>17878</v>
      </c>
      <c r="AK7573" s="9" t="str">
        <f>VLOOKUP(Y7573,zdroj!D:AJ,33,0)</f>
        <v>katB</v>
      </c>
    </row>
    <row r="7574" spans="8:37" x14ac:dyDescent="0.25">
      <c r="H7574" s="8"/>
      <c r="I7574" s="8"/>
      <c r="N7574" s="23"/>
      <c r="O7574" s="24"/>
      <c r="P7574" s="19"/>
      <c r="Q7574" s="19"/>
      <c r="R7574" s="19"/>
      <c r="U7574" s="27"/>
      <c r="Y7574" s="9" t="s">
        <v>608</v>
      </c>
      <c r="Z7574" s="9" t="s">
        <v>462</v>
      </c>
      <c r="AA7574" s="9" t="s">
        <v>198</v>
      </c>
      <c r="AB7574" s="9">
        <v>15426726</v>
      </c>
      <c r="AC7574" s="9" t="s">
        <v>8348</v>
      </c>
      <c r="AD7574" s="9" t="s">
        <v>231</v>
      </c>
      <c r="AE7574" s="5">
        <f t="shared" si="258"/>
        <v>0</v>
      </c>
      <c r="AF7574" s="5" t="str">
        <f t="shared" si="259"/>
        <v>katB</v>
      </c>
      <c r="AG7574" s="153"/>
      <c r="AH7574" s="153"/>
      <c r="AI7574" t="s">
        <v>201</v>
      </c>
      <c r="AJ7574" t="s">
        <v>17878</v>
      </c>
      <c r="AK7574" s="9" t="str">
        <f>VLOOKUP(Y7574,zdroj!D:AJ,33,0)</f>
        <v>katB</v>
      </c>
    </row>
    <row r="7575" spans="8:37" x14ac:dyDescent="0.25">
      <c r="H7575" s="8"/>
      <c r="I7575" s="8"/>
      <c r="N7575" s="23"/>
      <c r="O7575" s="24"/>
      <c r="P7575" s="19"/>
      <c r="Q7575" s="19"/>
      <c r="R7575" s="19"/>
      <c r="U7575" s="27"/>
      <c r="Y7575" s="9" t="s">
        <v>608</v>
      </c>
      <c r="Z7575" s="9" t="s">
        <v>462</v>
      </c>
      <c r="AA7575" s="9" t="s">
        <v>198</v>
      </c>
      <c r="AB7575" s="9">
        <v>75389568</v>
      </c>
      <c r="AC7575" s="9" t="s">
        <v>8349</v>
      </c>
      <c r="AD7575" s="9" t="s">
        <v>231</v>
      </c>
      <c r="AE7575" s="5">
        <f t="shared" si="258"/>
        <v>0</v>
      </c>
      <c r="AF7575" s="5" t="str">
        <f t="shared" si="259"/>
        <v>katB</v>
      </c>
      <c r="AG7575" s="153"/>
      <c r="AH7575" s="153"/>
      <c r="AI7575" t="s">
        <v>195</v>
      </c>
      <c r="AJ7575" t="s">
        <v>340</v>
      </c>
      <c r="AK7575" s="9" t="str">
        <f>VLOOKUP(Y7575,zdroj!D:AJ,33,0)</f>
        <v>katB</v>
      </c>
    </row>
    <row r="7576" spans="8:37" x14ac:dyDescent="0.25">
      <c r="H7576" s="8"/>
      <c r="I7576" s="8"/>
      <c r="N7576" s="23"/>
      <c r="O7576" s="24"/>
      <c r="P7576" s="19"/>
      <c r="Q7576" s="19"/>
      <c r="R7576" s="19"/>
      <c r="U7576" s="27"/>
      <c r="Y7576" s="9" t="s">
        <v>608</v>
      </c>
      <c r="Z7576" s="9" t="s">
        <v>462</v>
      </c>
      <c r="AA7576" s="9" t="s">
        <v>198</v>
      </c>
      <c r="AB7576" s="9">
        <v>15423778</v>
      </c>
      <c r="AC7576" s="9" t="s">
        <v>8350</v>
      </c>
      <c r="AD7576" s="9" t="s">
        <v>231</v>
      </c>
      <c r="AE7576" s="5">
        <f t="shared" si="258"/>
        <v>0</v>
      </c>
      <c r="AF7576" s="5" t="str">
        <f t="shared" si="259"/>
        <v>katB</v>
      </c>
      <c r="AG7576" s="153"/>
      <c r="AH7576" s="153"/>
      <c r="AI7576" t="s">
        <v>201</v>
      </c>
      <c r="AJ7576" t="s">
        <v>17878</v>
      </c>
      <c r="AK7576" s="9" t="str">
        <f>VLOOKUP(Y7576,zdroj!D:AJ,33,0)</f>
        <v>katB</v>
      </c>
    </row>
    <row r="7577" spans="8:37" x14ac:dyDescent="0.25">
      <c r="H7577" s="8"/>
      <c r="I7577" s="8"/>
      <c r="N7577" s="23"/>
      <c r="O7577" s="24"/>
      <c r="P7577" s="19"/>
      <c r="Q7577" s="19"/>
      <c r="R7577" s="19"/>
      <c r="U7577" s="27"/>
      <c r="Y7577" s="9" t="s">
        <v>608</v>
      </c>
      <c r="Z7577" s="9" t="s">
        <v>462</v>
      </c>
      <c r="AA7577" s="9" t="s">
        <v>198</v>
      </c>
      <c r="AB7577" s="9">
        <v>15425126</v>
      </c>
      <c r="AC7577" s="9" t="s">
        <v>8351</v>
      </c>
      <c r="AD7577" s="9" t="s">
        <v>231</v>
      </c>
      <c r="AE7577" s="5">
        <f t="shared" si="258"/>
        <v>0</v>
      </c>
      <c r="AF7577" s="5" t="str">
        <f t="shared" si="259"/>
        <v>katB</v>
      </c>
      <c r="AG7577" s="153"/>
      <c r="AH7577" s="153"/>
      <c r="AI7577" t="s">
        <v>17880</v>
      </c>
      <c r="AJ7577" t="s">
        <v>17878</v>
      </c>
      <c r="AK7577" s="9" t="str">
        <f>VLOOKUP(Y7577,zdroj!D:AJ,33,0)</f>
        <v>katB</v>
      </c>
    </row>
    <row r="7578" spans="8:37" x14ac:dyDescent="0.25">
      <c r="H7578" s="8"/>
      <c r="I7578" s="8"/>
      <c r="N7578" s="23"/>
      <c r="O7578" s="24"/>
      <c r="P7578" s="19"/>
      <c r="Q7578" s="19"/>
      <c r="R7578" s="19"/>
      <c r="U7578" s="27"/>
      <c r="Y7578" s="9" t="s">
        <v>608</v>
      </c>
      <c r="Z7578" s="9" t="s">
        <v>462</v>
      </c>
      <c r="AA7578" s="9" t="s">
        <v>198</v>
      </c>
      <c r="AB7578" s="9">
        <v>20655622</v>
      </c>
      <c r="AC7578" s="9" t="s">
        <v>8352</v>
      </c>
      <c r="AD7578" s="9" t="s">
        <v>800</v>
      </c>
      <c r="AE7578" s="5">
        <f t="shared" si="258"/>
        <v>0</v>
      </c>
      <c r="AF7578" s="5" t="str">
        <f t="shared" si="259"/>
        <v>Pokryto</v>
      </c>
      <c r="AG7578" s="153"/>
      <c r="AH7578" s="153"/>
      <c r="AI7578" t="s">
        <v>17880</v>
      </c>
      <c r="AJ7578" t="s">
        <v>800</v>
      </c>
      <c r="AK7578" s="9" t="str">
        <f>VLOOKUP(Y7578,zdroj!D:AJ,33,0)</f>
        <v>katB</v>
      </c>
    </row>
    <row r="7579" spans="8:37" x14ac:dyDescent="0.25">
      <c r="H7579" s="8"/>
      <c r="I7579" s="8"/>
      <c r="N7579" s="23"/>
      <c r="O7579" s="24"/>
      <c r="P7579" s="19"/>
      <c r="Q7579" s="19"/>
      <c r="R7579" s="19"/>
      <c r="U7579" s="27"/>
      <c r="Y7579" s="9" t="s">
        <v>608</v>
      </c>
      <c r="Z7579" s="9" t="s">
        <v>462</v>
      </c>
      <c r="AA7579" s="9" t="s">
        <v>198</v>
      </c>
      <c r="AB7579" s="9">
        <v>15425428</v>
      </c>
      <c r="AC7579" s="9" t="s">
        <v>8353</v>
      </c>
      <c r="AD7579" s="9" t="s">
        <v>231</v>
      </c>
      <c r="AE7579" s="5">
        <f t="shared" si="258"/>
        <v>0</v>
      </c>
      <c r="AF7579" s="5" t="str">
        <f t="shared" si="259"/>
        <v>katB</v>
      </c>
      <c r="AG7579" s="153"/>
      <c r="AH7579" s="153"/>
      <c r="AI7579" t="s">
        <v>201</v>
      </c>
      <c r="AJ7579" t="s">
        <v>17878</v>
      </c>
      <c r="AK7579" s="9" t="str">
        <f>VLOOKUP(Y7579,zdroj!D:AJ,33,0)</f>
        <v>katB</v>
      </c>
    </row>
    <row r="7580" spans="8:37" x14ac:dyDescent="0.25">
      <c r="H7580" s="8"/>
      <c r="I7580" s="8"/>
      <c r="N7580" s="23"/>
      <c r="O7580" s="24"/>
      <c r="P7580" s="19"/>
      <c r="Q7580" s="19"/>
      <c r="R7580" s="19"/>
      <c r="U7580" s="27"/>
      <c r="Y7580" s="9" t="s">
        <v>608</v>
      </c>
      <c r="Z7580" s="9" t="s">
        <v>462</v>
      </c>
      <c r="AA7580" s="9" t="s">
        <v>198</v>
      </c>
      <c r="AB7580" s="9">
        <v>15425525</v>
      </c>
      <c r="AC7580" s="9" t="s">
        <v>8354</v>
      </c>
      <c r="AD7580" s="9" t="s">
        <v>800</v>
      </c>
      <c r="AE7580" s="5">
        <f t="shared" si="258"/>
        <v>0</v>
      </c>
      <c r="AF7580" s="5" t="str">
        <f t="shared" si="259"/>
        <v>Pokryto</v>
      </c>
      <c r="AG7580" s="153"/>
      <c r="AH7580" s="153"/>
      <c r="AI7580" t="s">
        <v>17880</v>
      </c>
      <c r="AJ7580" t="s">
        <v>800</v>
      </c>
      <c r="AK7580" s="9" t="str">
        <f>VLOOKUP(Y7580,zdroj!D:AJ,33,0)</f>
        <v>katB</v>
      </c>
    </row>
    <row r="7581" spans="8:37" x14ac:dyDescent="0.25">
      <c r="H7581" s="8"/>
      <c r="I7581" s="8"/>
      <c r="N7581" s="23"/>
      <c r="O7581" s="24"/>
      <c r="P7581" s="19"/>
      <c r="Q7581" s="19"/>
      <c r="R7581" s="19"/>
      <c r="U7581" s="27"/>
      <c r="Y7581" s="9" t="s">
        <v>608</v>
      </c>
      <c r="Z7581" s="9" t="s">
        <v>462</v>
      </c>
      <c r="AA7581" s="9" t="s">
        <v>198</v>
      </c>
      <c r="AB7581" s="9">
        <v>15425533</v>
      </c>
      <c r="AC7581" s="9" t="s">
        <v>8355</v>
      </c>
      <c r="AD7581" s="9" t="s">
        <v>231</v>
      </c>
      <c r="AE7581" s="5">
        <f t="shared" si="258"/>
        <v>0</v>
      </c>
      <c r="AF7581" s="5" t="str">
        <f t="shared" si="259"/>
        <v>katB</v>
      </c>
      <c r="AG7581" s="153"/>
      <c r="AH7581" s="153"/>
      <c r="AI7581" t="s">
        <v>229</v>
      </c>
      <c r="AJ7581" t="s">
        <v>17878</v>
      </c>
      <c r="AK7581" s="9" t="str">
        <f>VLOOKUP(Y7581,zdroj!D:AJ,33,0)</f>
        <v>katB</v>
      </c>
    </row>
    <row r="7582" spans="8:37" x14ac:dyDescent="0.25">
      <c r="H7582" s="8"/>
      <c r="I7582" s="8"/>
      <c r="N7582" s="23"/>
      <c r="O7582" s="24"/>
      <c r="P7582" s="19"/>
      <c r="Q7582" s="19"/>
      <c r="R7582" s="19"/>
      <c r="U7582" s="27"/>
      <c r="Y7582" s="9" t="s">
        <v>608</v>
      </c>
      <c r="Z7582" s="9" t="s">
        <v>462</v>
      </c>
      <c r="AA7582" s="9" t="s">
        <v>198</v>
      </c>
      <c r="AB7582" s="9">
        <v>15425703</v>
      </c>
      <c r="AC7582" s="9" t="s">
        <v>8356</v>
      </c>
      <c r="AD7582" s="9" t="s">
        <v>800</v>
      </c>
      <c r="AE7582" s="5">
        <f t="shared" si="258"/>
        <v>0</v>
      </c>
      <c r="AF7582" s="5" t="str">
        <f t="shared" si="259"/>
        <v>Pokryto</v>
      </c>
      <c r="AG7582" s="153"/>
      <c r="AH7582" s="153"/>
      <c r="AI7582" t="s">
        <v>201</v>
      </c>
      <c r="AJ7582" t="s">
        <v>800</v>
      </c>
      <c r="AK7582" s="9" t="str">
        <f>VLOOKUP(Y7582,zdroj!D:AJ,33,0)</f>
        <v>katB</v>
      </c>
    </row>
    <row r="7583" spans="8:37" x14ac:dyDescent="0.25">
      <c r="H7583" s="8"/>
      <c r="I7583" s="8"/>
      <c r="N7583" s="23"/>
      <c r="O7583" s="24"/>
      <c r="P7583" s="19"/>
      <c r="Q7583" s="19"/>
      <c r="R7583" s="19"/>
      <c r="U7583" s="27"/>
      <c r="Y7583" s="9" t="s">
        <v>608</v>
      </c>
      <c r="Z7583" s="9" t="s">
        <v>462</v>
      </c>
      <c r="AA7583" s="9" t="s">
        <v>198</v>
      </c>
      <c r="AB7583" s="9">
        <v>15425771</v>
      </c>
      <c r="AC7583" s="9" t="s">
        <v>8357</v>
      </c>
      <c r="AD7583" s="9" t="s">
        <v>800</v>
      </c>
      <c r="AE7583" s="5">
        <f t="shared" si="258"/>
        <v>0</v>
      </c>
      <c r="AF7583" s="5" t="str">
        <f t="shared" si="259"/>
        <v>Pokryto</v>
      </c>
      <c r="AG7583" s="153"/>
      <c r="AH7583" s="153"/>
      <c r="AI7583" t="s">
        <v>201</v>
      </c>
      <c r="AJ7583" t="s">
        <v>800</v>
      </c>
      <c r="AK7583" s="9" t="str">
        <f>VLOOKUP(Y7583,zdroj!D:AJ,33,0)</f>
        <v>katB</v>
      </c>
    </row>
    <row r="7584" spans="8:37" x14ac:dyDescent="0.25">
      <c r="H7584" s="8"/>
      <c r="I7584" s="8"/>
      <c r="N7584" s="23"/>
      <c r="O7584" s="24"/>
      <c r="P7584" s="19"/>
      <c r="Q7584" s="19"/>
      <c r="R7584" s="19"/>
      <c r="U7584" s="27"/>
      <c r="Y7584" s="9" t="s">
        <v>608</v>
      </c>
      <c r="Z7584" s="9" t="s">
        <v>462</v>
      </c>
      <c r="AA7584" s="9" t="s">
        <v>198</v>
      </c>
      <c r="AB7584" s="9">
        <v>15425827</v>
      </c>
      <c r="AC7584" s="9" t="s">
        <v>8358</v>
      </c>
      <c r="AD7584" s="9" t="s">
        <v>231</v>
      </c>
      <c r="AE7584" s="5">
        <f t="shared" si="258"/>
        <v>0</v>
      </c>
      <c r="AF7584" s="5" t="str">
        <f t="shared" si="259"/>
        <v>katB</v>
      </c>
      <c r="AG7584" s="153"/>
      <c r="AH7584" s="153"/>
      <c r="AI7584" t="s">
        <v>201</v>
      </c>
      <c r="AJ7584" t="s">
        <v>17878</v>
      </c>
      <c r="AK7584" s="9" t="str">
        <f>VLOOKUP(Y7584,zdroj!D:AJ,33,0)</f>
        <v>katB</v>
      </c>
    </row>
    <row r="7585" spans="8:37" x14ac:dyDescent="0.25">
      <c r="H7585" s="8"/>
      <c r="I7585" s="8"/>
      <c r="N7585" s="23"/>
      <c r="O7585" s="24"/>
      <c r="P7585" s="19"/>
      <c r="Q7585" s="19"/>
      <c r="R7585" s="19"/>
      <c r="U7585" s="27"/>
      <c r="Y7585" s="9" t="s">
        <v>608</v>
      </c>
      <c r="Z7585" s="9" t="s">
        <v>462</v>
      </c>
      <c r="AA7585" s="9" t="s">
        <v>198</v>
      </c>
      <c r="AB7585" s="9">
        <v>15425835</v>
      </c>
      <c r="AC7585" s="9" t="s">
        <v>8359</v>
      </c>
      <c r="AD7585" s="9" t="s">
        <v>800</v>
      </c>
      <c r="AE7585" s="5">
        <f t="shared" si="258"/>
        <v>0</v>
      </c>
      <c r="AF7585" s="5" t="str">
        <f t="shared" si="259"/>
        <v>Pokryto</v>
      </c>
      <c r="AG7585" s="153"/>
      <c r="AH7585" s="153"/>
      <c r="AI7585" t="s">
        <v>201</v>
      </c>
      <c r="AJ7585" t="s">
        <v>800</v>
      </c>
      <c r="AK7585" s="9" t="str">
        <f>VLOOKUP(Y7585,zdroj!D:AJ,33,0)</f>
        <v>katB</v>
      </c>
    </row>
    <row r="7586" spans="8:37" x14ac:dyDescent="0.25">
      <c r="H7586" s="8"/>
      <c r="I7586" s="8"/>
      <c r="N7586" s="23"/>
      <c r="O7586" s="24"/>
      <c r="P7586" s="19"/>
      <c r="Q7586" s="19"/>
      <c r="R7586" s="19"/>
      <c r="U7586" s="27"/>
      <c r="Y7586" s="9" t="s">
        <v>608</v>
      </c>
      <c r="Z7586" s="9" t="s">
        <v>462</v>
      </c>
      <c r="AA7586" s="9" t="s">
        <v>198</v>
      </c>
      <c r="AB7586" s="9">
        <v>15425851</v>
      </c>
      <c r="AC7586" s="9" t="s">
        <v>8360</v>
      </c>
      <c r="AD7586" s="9" t="s">
        <v>231</v>
      </c>
      <c r="AE7586" s="5">
        <f t="shared" si="258"/>
        <v>0</v>
      </c>
      <c r="AF7586" s="5" t="str">
        <f t="shared" si="259"/>
        <v>katB</v>
      </c>
      <c r="AG7586" s="153"/>
      <c r="AH7586" s="153"/>
      <c r="AI7586" t="s">
        <v>201</v>
      </c>
      <c r="AJ7586" t="s">
        <v>17878</v>
      </c>
      <c r="AK7586" s="9" t="str">
        <f>VLOOKUP(Y7586,zdroj!D:AJ,33,0)</f>
        <v>katB</v>
      </c>
    </row>
    <row r="7587" spans="8:37" x14ac:dyDescent="0.25">
      <c r="H7587" s="8"/>
      <c r="I7587" s="8"/>
      <c r="N7587" s="23"/>
      <c r="O7587" s="24"/>
      <c r="P7587" s="19"/>
      <c r="Q7587" s="19"/>
      <c r="R7587" s="19"/>
      <c r="U7587" s="27"/>
      <c r="Y7587" s="9" t="s">
        <v>608</v>
      </c>
      <c r="Z7587" s="9" t="s">
        <v>462</v>
      </c>
      <c r="AA7587" s="9" t="s">
        <v>198</v>
      </c>
      <c r="AB7587" s="9">
        <v>15425886</v>
      </c>
      <c r="AC7587" s="9" t="s">
        <v>8361</v>
      </c>
      <c r="AD7587" s="9" t="s">
        <v>231</v>
      </c>
      <c r="AE7587" s="5">
        <f t="shared" si="258"/>
        <v>0</v>
      </c>
      <c r="AF7587" s="5" t="str">
        <f t="shared" si="259"/>
        <v>katB</v>
      </c>
      <c r="AG7587" s="153"/>
      <c r="AH7587" s="153"/>
      <c r="AI7587" t="s">
        <v>201</v>
      </c>
      <c r="AJ7587" t="s">
        <v>17878</v>
      </c>
      <c r="AK7587" s="9" t="str">
        <f>VLOOKUP(Y7587,zdroj!D:AJ,33,0)</f>
        <v>katB</v>
      </c>
    </row>
    <row r="7588" spans="8:37" x14ac:dyDescent="0.25">
      <c r="H7588" s="8"/>
      <c r="I7588" s="8"/>
      <c r="N7588" s="23"/>
      <c r="O7588" s="24"/>
      <c r="P7588" s="19"/>
      <c r="Q7588" s="19"/>
      <c r="R7588" s="19"/>
      <c r="U7588" s="27"/>
      <c r="Y7588" s="9" t="s">
        <v>608</v>
      </c>
      <c r="Z7588" s="9" t="s">
        <v>462</v>
      </c>
      <c r="AA7588" s="9" t="s">
        <v>198</v>
      </c>
      <c r="AB7588" s="9">
        <v>15425894</v>
      </c>
      <c r="AC7588" s="9" t="s">
        <v>8362</v>
      </c>
      <c r="AD7588" s="9" t="s">
        <v>231</v>
      </c>
      <c r="AE7588" s="5">
        <f t="shared" si="258"/>
        <v>0</v>
      </c>
      <c r="AF7588" s="5" t="str">
        <f t="shared" si="259"/>
        <v>katB</v>
      </c>
      <c r="AG7588" s="153"/>
      <c r="AH7588" s="153"/>
      <c r="AI7588" t="s">
        <v>201</v>
      </c>
      <c r="AJ7588" t="s">
        <v>17878</v>
      </c>
      <c r="AK7588" s="9" t="str">
        <f>VLOOKUP(Y7588,zdroj!D:AJ,33,0)</f>
        <v>katB</v>
      </c>
    </row>
    <row r="7589" spans="8:37" x14ac:dyDescent="0.25">
      <c r="H7589" s="8"/>
      <c r="I7589" s="8"/>
      <c r="N7589" s="23"/>
      <c r="O7589" s="24"/>
      <c r="P7589" s="19"/>
      <c r="Q7589" s="19"/>
      <c r="R7589" s="19"/>
      <c r="U7589" s="27"/>
      <c r="Y7589" s="9" t="s">
        <v>608</v>
      </c>
      <c r="Z7589" s="9" t="s">
        <v>462</v>
      </c>
      <c r="AA7589" s="9" t="s">
        <v>198</v>
      </c>
      <c r="AB7589" s="9">
        <v>15425941</v>
      </c>
      <c r="AC7589" s="9" t="s">
        <v>8363</v>
      </c>
      <c r="AD7589" s="9" t="s">
        <v>800</v>
      </c>
      <c r="AE7589" s="5">
        <f t="shared" si="258"/>
        <v>0</v>
      </c>
      <c r="AF7589" s="5" t="str">
        <f t="shared" si="259"/>
        <v>Pokryto</v>
      </c>
      <c r="AG7589" s="153"/>
      <c r="AH7589" s="153"/>
      <c r="AI7589" t="s">
        <v>201</v>
      </c>
      <c r="AJ7589" t="s">
        <v>800</v>
      </c>
      <c r="AK7589" s="9" t="str">
        <f>VLOOKUP(Y7589,zdroj!D:AJ,33,0)</f>
        <v>katB</v>
      </c>
    </row>
    <row r="7590" spans="8:37" x14ac:dyDescent="0.25">
      <c r="H7590" s="8"/>
      <c r="I7590" s="8"/>
      <c r="N7590" s="23"/>
      <c r="O7590" s="24"/>
      <c r="P7590" s="19"/>
      <c r="Q7590" s="19"/>
      <c r="R7590" s="19"/>
      <c r="U7590" s="27"/>
      <c r="Y7590" s="9" t="s">
        <v>608</v>
      </c>
      <c r="Z7590" s="9" t="s">
        <v>462</v>
      </c>
      <c r="AA7590" s="9" t="s">
        <v>198</v>
      </c>
      <c r="AB7590" s="9">
        <v>15426106</v>
      </c>
      <c r="AC7590" s="9" t="s">
        <v>8364</v>
      </c>
      <c r="AD7590" s="9" t="s">
        <v>800</v>
      </c>
      <c r="AE7590" s="5">
        <f t="shared" si="258"/>
        <v>0</v>
      </c>
      <c r="AF7590" s="5" t="str">
        <f t="shared" si="259"/>
        <v>Pokryto</v>
      </c>
      <c r="AG7590" s="153"/>
      <c r="AH7590" s="153"/>
      <c r="AI7590" t="s">
        <v>201</v>
      </c>
      <c r="AJ7590" t="s">
        <v>800</v>
      </c>
      <c r="AK7590" s="9" t="str">
        <f>VLOOKUP(Y7590,zdroj!D:AJ,33,0)</f>
        <v>katB</v>
      </c>
    </row>
    <row r="7591" spans="8:37" x14ac:dyDescent="0.25">
      <c r="H7591" s="8"/>
      <c r="I7591" s="8"/>
      <c r="N7591" s="23"/>
      <c r="O7591" s="24"/>
      <c r="P7591" s="19"/>
      <c r="Q7591" s="19"/>
      <c r="R7591" s="19"/>
      <c r="U7591" s="27"/>
      <c r="Y7591" s="9" t="s">
        <v>608</v>
      </c>
      <c r="Z7591" s="9" t="s">
        <v>462</v>
      </c>
      <c r="AA7591" s="9" t="s">
        <v>198</v>
      </c>
      <c r="AB7591" s="9">
        <v>15426157</v>
      </c>
      <c r="AC7591" s="9" t="s">
        <v>8365</v>
      </c>
      <c r="AD7591" s="9" t="s">
        <v>231</v>
      </c>
      <c r="AE7591" s="5">
        <f t="shared" si="258"/>
        <v>0</v>
      </c>
      <c r="AF7591" s="5" t="str">
        <f t="shared" si="259"/>
        <v>katB</v>
      </c>
      <c r="AG7591" s="153"/>
      <c r="AH7591" s="153"/>
      <c r="AI7591" t="s">
        <v>201</v>
      </c>
      <c r="AJ7591" t="s">
        <v>17878</v>
      </c>
      <c r="AK7591" s="9" t="str">
        <f>VLOOKUP(Y7591,zdroj!D:AJ,33,0)</f>
        <v>katB</v>
      </c>
    </row>
    <row r="7592" spans="8:37" x14ac:dyDescent="0.25">
      <c r="H7592" s="8"/>
      <c r="I7592" s="8"/>
      <c r="N7592" s="23"/>
      <c r="O7592" s="24"/>
      <c r="P7592" s="19"/>
      <c r="Q7592" s="19"/>
      <c r="R7592" s="19"/>
      <c r="U7592" s="27"/>
      <c r="Y7592" s="9" t="s">
        <v>608</v>
      </c>
      <c r="Z7592" s="9" t="s">
        <v>462</v>
      </c>
      <c r="AA7592" s="9" t="s">
        <v>198</v>
      </c>
      <c r="AB7592" s="9">
        <v>15426335</v>
      </c>
      <c r="AC7592" s="9" t="s">
        <v>8366</v>
      </c>
      <c r="AD7592" s="9" t="s">
        <v>800</v>
      </c>
      <c r="AE7592" s="5">
        <f t="shared" si="258"/>
        <v>0</v>
      </c>
      <c r="AF7592" s="5" t="str">
        <f t="shared" si="259"/>
        <v>Pokryto</v>
      </c>
      <c r="AG7592" s="153"/>
      <c r="AH7592" s="153"/>
      <c r="AI7592" t="s">
        <v>201</v>
      </c>
      <c r="AJ7592" t="s">
        <v>800</v>
      </c>
      <c r="AK7592" s="9" t="str">
        <f>VLOOKUP(Y7592,zdroj!D:AJ,33,0)</f>
        <v>katB</v>
      </c>
    </row>
    <row r="7593" spans="8:37" x14ac:dyDescent="0.25">
      <c r="H7593" s="8"/>
      <c r="I7593" s="8"/>
      <c r="N7593" s="23"/>
      <c r="O7593" s="24"/>
      <c r="P7593" s="19"/>
      <c r="Q7593" s="19"/>
      <c r="R7593" s="19"/>
      <c r="U7593" s="27"/>
      <c r="Y7593" s="9" t="s">
        <v>608</v>
      </c>
      <c r="Z7593" s="9" t="s">
        <v>462</v>
      </c>
      <c r="AA7593" s="9" t="s">
        <v>198</v>
      </c>
      <c r="AB7593" s="9">
        <v>15426408</v>
      </c>
      <c r="AC7593" s="9" t="s">
        <v>8367</v>
      </c>
      <c r="AD7593" s="9" t="s">
        <v>231</v>
      </c>
      <c r="AE7593" s="5">
        <f t="shared" si="258"/>
        <v>0</v>
      </c>
      <c r="AF7593" s="5" t="str">
        <f t="shared" si="259"/>
        <v>katB</v>
      </c>
      <c r="AG7593" s="153"/>
      <c r="AH7593" s="153"/>
      <c r="AI7593" t="s">
        <v>201</v>
      </c>
      <c r="AJ7593" t="s">
        <v>17878</v>
      </c>
      <c r="AK7593" s="9" t="str">
        <f>VLOOKUP(Y7593,zdroj!D:AJ,33,0)</f>
        <v>katB</v>
      </c>
    </row>
    <row r="7594" spans="8:37" x14ac:dyDescent="0.25">
      <c r="H7594" s="8"/>
      <c r="I7594" s="8"/>
      <c r="N7594" s="23"/>
      <c r="O7594" s="24"/>
      <c r="P7594" s="19"/>
      <c r="Q7594" s="19"/>
      <c r="R7594" s="19"/>
      <c r="U7594" s="27"/>
      <c r="Y7594" s="9" t="s">
        <v>608</v>
      </c>
      <c r="Z7594" s="9" t="s">
        <v>462</v>
      </c>
      <c r="AA7594" s="9" t="s">
        <v>198</v>
      </c>
      <c r="AB7594" s="9">
        <v>15426467</v>
      </c>
      <c r="AC7594" s="9" t="s">
        <v>8368</v>
      </c>
      <c r="AD7594" s="9" t="s">
        <v>231</v>
      </c>
      <c r="AE7594" s="5">
        <f t="shared" si="258"/>
        <v>0</v>
      </c>
      <c r="AF7594" s="5" t="str">
        <f t="shared" si="259"/>
        <v>katB</v>
      </c>
      <c r="AG7594" s="153"/>
      <c r="AH7594" s="153"/>
      <c r="AI7594" t="s">
        <v>201</v>
      </c>
      <c r="AJ7594" t="s">
        <v>17878</v>
      </c>
      <c r="AK7594" s="9" t="str">
        <f>VLOOKUP(Y7594,zdroj!D:AJ,33,0)</f>
        <v>katB</v>
      </c>
    </row>
    <row r="7595" spans="8:37" x14ac:dyDescent="0.25">
      <c r="H7595" s="8"/>
      <c r="I7595" s="8"/>
      <c r="N7595" s="23"/>
      <c r="O7595" s="24"/>
      <c r="P7595" s="19"/>
      <c r="Q7595" s="19"/>
      <c r="R7595" s="19"/>
      <c r="U7595" s="27"/>
      <c r="Y7595" s="9" t="s">
        <v>608</v>
      </c>
      <c r="Z7595" s="9" t="s">
        <v>462</v>
      </c>
      <c r="AA7595" s="9" t="s">
        <v>198</v>
      </c>
      <c r="AB7595" s="9">
        <v>15426475</v>
      </c>
      <c r="AC7595" s="9" t="s">
        <v>8369</v>
      </c>
      <c r="AD7595" s="9" t="s">
        <v>231</v>
      </c>
      <c r="AE7595" s="5">
        <f t="shared" si="258"/>
        <v>0</v>
      </c>
      <c r="AF7595" s="5" t="str">
        <f t="shared" si="259"/>
        <v>katB</v>
      </c>
      <c r="AG7595" s="153"/>
      <c r="AH7595" s="153"/>
      <c r="AI7595" t="s">
        <v>201</v>
      </c>
      <c r="AJ7595" t="s">
        <v>17878</v>
      </c>
      <c r="AK7595" s="9" t="str">
        <f>VLOOKUP(Y7595,zdroj!D:AJ,33,0)</f>
        <v>katB</v>
      </c>
    </row>
    <row r="7596" spans="8:37" x14ac:dyDescent="0.25">
      <c r="H7596" s="8"/>
      <c r="I7596" s="8"/>
      <c r="N7596" s="23"/>
      <c r="O7596" s="24"/>
      <c r="P7596" s="19"/>
      <c r="Q7596" s="19"/>
      <c r="R7596" s="19"/>
      <c r="U7596" s="27"/>
      <c r="Y7596" s="9" t="s">
        <v>608</v>
      </c>
      <c r="Z7596" s="9" t="s">
        <v>462</v>
      </c>
      <c r="AA7596" s="9" t="s">
        <v>198</v>
      </c>
      <c r="AB7596" s="9">
        <v>15426611</v>
      </c>
      <c r="AC7596" s="9" t="s">
        <v>8370</v>
      </c>
      <c r="AD7596" s="9" t="s">
        <v>231</v>
      </c>
      <c r="AE7596" s="5">
        <f t="shared" si="258"/>
        <v>0</v>
      </c>
      <c r="AF7596" s="5" t="str">
        <f t="shared" si="259"/>
        <v>katB</v>
      </c>
      <c r="AG7596" s="153"/>
      <c r="AH7596" s="153"/>
      <c r="AI7596" t="s">
        <v>201</v>
      </c>
      <c r="AJ7596" t="s">
        <v>17878</v>
      </c>
      <c r="AK7596" s="9" t="str">
        <f>VLOOKUP(Y7596,zdroj!D:AJ,33,0)</f>
        <v>katB</v>
      </c>
    </row>
    <row r="7597" spans="8:37" x14ac:dyDescent="0.25">
      <c r="H7597" s="8"/>
      <c r="I7597" s="8"/>
      <c r="N7597" s="23"/>
      <c r="O7597" s="24"/>
      <c r="P7597" s="19"/>
      <c r="Q7597" s="19"/>
      <c r="R7597" s="19"/>
      <c r="U7597" s="27"/>
      <c r="Y7597" s="9" t="s">
        <v>608</v>
      </c>
      <c r="Z7597" s="9" t="s">
        <v>462</v>
      </c>
      <c r="AA7597" s="9" t="s">
        <v>198</v>
      </c>
      <c r="AB7597" s="9">
        <v>15426769</v>
      </c>
      <c r="AC7597" s="9" t="s">
        <v>8371</v>
      </c>
      <c r="AD7597" s="9" t="s">
        <v>231</v>
      </c>
      <c r="AE7597" s="5">
        <f t="shared" si="258"/>
        <v>0</v>
      </c>
      <c r="AF7597" s="5" t="str">
        <f t="shared" si="259"/>
        <v>katB</v>
      </c>
      <c r="AG7597" s="153"/>
      <c r="AH7597" s="153"/>
      <c r="AI7597" t="s">
        <v>201</v>
      </c>
      <c r="AJ7597" t="s">
        <v>17878</v>
      </c>
      <c r="AK7597" s="9" t="str">
        <f>VLOOKUP(Y7597,zdroj!D:AJ,33,0)</f>
        <v>katB</v>
      </c>
    </row>
    <row r="7598" spans="8:37" x14ac:dyDescent="0.25">
      <c r="H7598" s="8"/>
      <c r="I7598" s="8"/>
      <c r="N7598" s="23"/>
      <c r="O7598" s="24"/>
      <c r="P7598" s="19"/>
      <c r="Q7598" s="19"/>
      <c r="R7598" s="19"/>
      <c r="U7598" s="27"/>
      <c r="Y7598" s="9" t="s">
        <v>608</v>
      </c>
      <c r="Z7598" s="9" t="s">
        <v>462</v>
      </c>
      <c r="AA7598" s="9" t="s">
        <v>198</v>
      </c>
      <c r="AB7598" s="9">
        <v>15426963</v>
      </c>
      <c r="AC7598" s="9" t="s">
        <v>8372</v>
      </c>
      <c r="AD7598" s="9" t="s">
        <v>800</v>
      </c>
      <c r="AE7598" s="5">
        <f t="shared" si="258"/>
        <v>0</v>
      </c>
      <c r="AF7598" s="5" t="str">
        <f t="shared" si="259"/>
        <v>Pokryto</v>
      </c>
      <c r="AG7598" s="153"/>
      <c r="AH7598" s="153"/>
      <c r="AI7598" t="s">
        <v>201</v>
      </c>
      <c r="AJ7598" t="s">
        <v>800</v>
      </c>
      <c r="AK7598" s="9" t="str">
        <f>VLOOKUP(Y7598,zdroj!D:AJ,33,0)</f>
        <v>katB</v>
      </c>
    </row>
    <row r="7599" spans="8:37" x14ac:dyDescent="0.25">
      <c r="H7599" s="8"/>
      <c r="I7599" s="8"/>
      <c r="N7599" s="23"/>
      <c r="O7599" s="24"/>
      <c r="P7599" s="19"/>
      <c r="Q7599" s="19"/>
      <c r="R7599" s="19"/>
      <c r="U7599" s="27"/>
      <c r="Y7599" s="9" t="s">
        <v>608</v>
      </c>
      <c r="Z7599" s="9" t="s">
        <v>462</v>
      </c>
      <c r="AA7599" s="9" t="s">
        <v>198</v>
      </c>
      <c r="AB7599" s="9">
        <v>15427544</v>
      </c>
      <c r="AC7599" s="9" t="s">
        <v>8373</v>
      </c>
      <c r="AD7599" s="9" t="s">
        <v>800</v>
      </c>
      <c r="AE7599" s="5">
        <f t="shared" si="258"/>
        <v>0</v>
      </c>
      <c r="AF7599" s="5" t="str">
        <f t="shared" si="259"/>
        <v>Pokryto</v>
      </c>
      <c r="AG7599" s="153"/>
      <c r="AH7599" s="153"/>
      <c r="AI7599" t="s">
        <v>201</v>
      </c>
      <c r="AJ7599" t="s">
        <v>800</v>
      </c>
      <c r="AK7599" s="9" t="str">
        <f>VLOOKUP(Y7599,zdroj!D:AJ,33,0)</f>
        <v>katB</v>
      </c>
    </row>
    <row r="7600" spans="8:37" x14ac:dyDescent="0.25">
      <c r="H7600" s="8"/>
      <c r="I7600" s="8"/>
      <c r="N7600" s="23"/>
      <c r="O7600" s="24"/>
      <c r="P7600" s="19"/>
      <c r="Q7600" s="19"/>
      <c r="R7600" s="19"/>
      <c r="U7600" s="27"/>
      <c r="Y7600" s="9" t="s">
        <v>608</v>
      </c>
      <c r="Z7600" s="9" t="s">
        <v>462</v>
      </c>
      <c r="AA7600" s="9" t="s">
        <v>198</v>
      </c>
      <c r="AB7600" s="9">
        <v>15427552</v>
      </c>
      <c r="AC7600" s="9" t="s">
        <v>8374</v>
      </c>
      <c r="AD7600" s="9" t="s">
        <v>800</v>
      </c>
      <c r="AE7600" s="5">
        <f t="shared" si="258"/>
        <v>0</v>
      </c>
      <c r="AF7600" s="5" t="str">
        <f t="shared" si="259"/>
        <v>Pokryto</v>
      </c>
      <c r="AG7600" s="153"/>
      <c r="AH7600" s="153"/>
      <c r="AI7600" t="s">
        <v>201</v>
      </c>
      <c r="AJ7600" t="s">
        <v>800</v>
      </c>
      <c r="AK7600" s="9" t="str">
        <f>VLOOKUP(Y7600,zdroj!D:AJ,33,0)</f>
        <v>katB</v>
      </c>
    </row>
    <row r="7601" spans="8:37" x14ac:dyDescent="0.25">
      <c r="H7601" s="8"/>
      <c r="I7601" s="8"/>
      <c r="N7601" s="23"/>
      <c r="O7601" s="24"/>
      <c r="P7601" s="19"/>
      <c r="Q7601" s="19"/>
      <c r="R7601" s="19"/>
      <c r="U7601" s="27"/>
      <c r="Y7601" s="9" t="s">
        <v>608</v>
      </c>
      <c r="Z7601" s="9" t="s">
        <v>462</v>
      </c>
      <c r="AA7601" s="9" t="s">
        <v>198</v>
      </c>
      <c r="AB7601" s="9">
        <v>15427561</v>
      </c>
      <c r="AC7601" s="9" t="s">
        <v>8375</v>
      </c>
      <c r="AD7601" s="9" t="s">
        <v>800</v>
      </c>
      <c r="AE7601" s="5">
        <f t="shared" si="258"/>
        <v>0</v>
      </c>
      <c r="AF7601" s="5" t="str">
        <f t="shared" si="259"/>
        <v>Pokryto</v>
      </c>
      <c r="AG7601" s="153"/>
      <c r="AH7601" s="153"/>
      <c r="AI7601" t="s">
        <v>201</v>
      </c>
      <c r="AJ7601" t="s">
        <v>800</v>
      </c>
      <c r="AK7601" s="9" t="str">
        <f>VLOOKUP(Y7601,zdroj!D:AJ,33,0)</f>
        <v>katB</v>
      </c>
    </row>
    <row r="7602" spans="8:37" x14ac:dyDescent="0.25">
      <c r="H7602" s="8"/>
      <c r="I7602" s="8"/>
      <c r="N7602" s="23"/>
      <c r="O7602" s="24"/>
      <c r="P7602" s="19"/>
      <c r="Q7602" s="19"/>
      <c r="R7602" s="19"/>
      <c r="U7602" s="27"/>
      <c r="Y7602" s="9" t="s">
        <v>608</v>
      </c>
      <c r="Z7602" s="9" t="s">
        <v>462</v>
      </c>
      <c r="AA7602" s="9" t="s">
        <v>198</v>
      </c>
      <c r="AB7602" s="9">
        <v>15428133</v>
      </c>
      <c r="AC7602" s="9" t="s">
        <v>8376</v>
      </c>
      <c r="AD7602" s="9" t="s">
        <v>231</v>
      </c>
      <c r="AE7602" s="5">
        <f t="shared" si="258"/>
        <v>0</v>
      </c>
      <c r="AF7602" s="5" t="str">
        <f t="shared" si="259"/>
        <v>katB</v>
      </c>
      <c r="AG7602" s="153"/>
      <c r="AH7602" s="153"/>
      <c r="AI7602" t="s">
        <v>195</v>
      </c>
      <c r="AJ7602" t="s">
        <v>340</v>
      </c>
      <c r="AK7602" s="9" t="str">
        <f>VLOOKUP(Y7602,zdroj!D:AJ,33,0)</f>
        <v>katB</v>
      </c>
    </row>
    <row r="7603" spans="8:37" x14ac:dyDescent="0.25">
      <c r="H7603" s="8"/>
      <c r="I7603" s="8"/>
      <c r="N7603" s="23"/>
      <c r="O7603" s="24"/>
      <c r="P7603" s="19"/>
      <c r="Q7603" s="19"/>
      <c r="R7603" s="19"/>
      <c r="U7603" s="27"/>
      <c r="Y7603" s="9" t="s">
        <v>608</v>
      </c>
      <c r="Z7603" s="9" t="s">
        <v>462</v>
      </c>
      <c r="AA7603" s="9" t="s">
        <v>198</v>
      </c>
      <c r="AB7603" s="9">
        <v>15422950</v>
      </c>
      <c r="AC7603" s="9" t="s">
        <v>8377</v>
      </c>
      <c r="AD7603" s="9" t="s">
        <v>800</v>
      </c>
      <c r="AE7603" s="5">
        <f t="shared" si="258"/>
        <v>0</v>
      </c>
      <c r="AF7603" s="5" t="str">
        <f t="shared" si="259"/>
        <v>Pokryto</v>
      </c>
      <c r="AG7603" s="153"/>
      <c r="AH7603" s="153"/>
      <c r="AI7603" t="s">
        <v>236</v>
      </c>
      <c r="AJ7603" t="s">
        <v>800</v>
      </c>
      <c r="AK7603" s="9" t="str">
        <f>VLOOKUP(Y7603,zdroj!D:AJ,33,0)</f>
        <v>katB</v>
      </c>
    </row>
    <row r="7604" spans="8:37" x14ac:dyDescent="0.25">
      <c r="H7604" s="8"/>
      <c r="I7604" s="8"/>
      <c r="N7604" s="23"/>
      <c r="O7604" s="24"/>
      <c r="P7604" s="19"/>
      <c r="Q7604" s="19"/>
      <c r="R7604" s="19"/>
      <c r="U7604" s="27"/>
      <c r="Y7604" s="9" t="s">
        <v>608</v>
      </c>
      <c r="Z7604" s="9" t="s">
        <v>462</v>
      </c>
      <c r="AA7604" s="9" t="s">
        <v>198</v>
      </c>
      <c r="AB7604" s="9">
        <v>15422976</v>
      </c>
      <c r="AC7604" s="9" t="s">
        <v>8378</v>
      </c>
      <c r="AD7604" s="9" t="s">
        <v>800</v>
      </c>
      <c r="AE7604" s="5">
        <f t="shared" si="258"/>
        <v>0</v>
      </c>
      <c r="AF7604" s="5" t="str">
        <f t="shared" si="259"/>
        <v>Pokryto</v>
      </c>
      <c r="AG7604" s="153"/>
      <c r="AH7604" s="153"/>
      <c r="AI7604" t="s">
        <v>17879</v>
      </c>
      <c r="AJ7604" t="s">
        <v>800</v>
      </c>
      <c r="AK7604" s="9" t="str">
        <f>VLOOKUP(Y7604,zdroj!D:AJ,33,0)</f>
        <v>katB</v>
      </c>
    </row>
    <row r="7605" spans="8:37" x14ac:dyDescent="0.25">
      <c r="H7605" s="8"/>
      <c r="I7605" s="8"/>
      <c r="N7605" s="23"/>
      <c r="O7605" s="24"/>
      <c r="P7605" s="19"/>
      <c r="Q7605" s="19"/>
      <c r="R7605" s="19"/>
      <c r="U7605" s="27"/>
      <c r="Y7605" s="9" t="s">
        <v>608</v>
      </c>
      <c r="Z7605" s="9" t="s">
        <v>462</v>
      </c>
      <c r="AA7605" s="9" t="s">
        <v>198</v>
      </c>
      <c r="AB7605" s="9">
        <v>15422992</v>
      </c>
      <c r="AC7605" s="9" t="s">
        <v>8379</v>
      </c>
      <c r="AD7605" s="9" t="s">
        <v>800</v>
      </c>
      <c r="AE7605" s="5">
        <f t="shared" si="258"/>
        <v>0</v>
      </c>
      <c r="AF7605" s="5" t="str">
        <f t="shared" si="259"/>
        <v>Pokryto</v>
      </c>
      <c r="AG7605" s="153"/>
      <c r="AH7605" s="153"/>
      <c r="AI7605" t="s">
        <v>201</v>
      </c>
      <c r="AJ7605" t="s">
        <v>800</v>
      </c>
      <c r="AK7605" s="9" t="str">
        <f>VLOOKUP(Y7605,zdroj!D:AJ,33,0)</f>
        <v>katB</v>
      </c>
    </row>
    <row r="7606" spans="8:37" x14ac:dyDescent="0.25">
      <c r="H7606" s="8"/>
      <c r="I7606" s="8"/>
      <c r="N7606" s="23"/>
      <c r="O7606" s="24"/>
      <c r="P7606" s="19"/>
      <c r="Q7606" s="19"/>
      <c r="R7606" s="19"/>
      <c r="U7606" s="27"/>
      <c r="Y7606" s="9" t="s">
        <v>608</v>
      </c>
      <c r="Z7606" s="9" t="s">
        <v>462</v>
      </c>
      <c r="AA7606" s="9" t="s">
        <v>198</v>
      </c>
      <c r="AB7606" s="9">
        <v>15423000</v>
      </c>
      <c r="AC7606" s="9" t="s">
        <v>8380</v>
      </c>
      <c r="AD7606" s="9" t="s">
        <v>231</v>
      </c>
      <c r="AE7606" s="5">
        <f t="shared" si="258"/>
        <v>0</v>
      </c>
      <c r="AF7606" s="5" t="str">
        <f t="shared" si="259"/>
        <v>katB</v>
      </c>
      <c r="AG7606" s="153"/>
      <c r="AH7606" s="153"/>
      <c r="AI7606" t="s">
        <v>201</v>
      </c>
      <c r="AJ7606" t="s">
        <v>17878</v>
      </c>
      <c r="AK7606" s="9" t="str">
        <f>VLOOKUP(Y7606,zdroj!D:AJ,33,0)</f>
        <v>katB</v>
      </c>
    </row>
    <row r="7607" spans="8:37" x14ac:dyDescent="0.25">
      <c r="H7607" s="8"/>
      <c r="I7607" s="8"/>
      <c r="N7607" s="23"/>
      <c r="O7607" s="24"/>
      <c r="P7607" s="19"/>
      <c r="Q7607" s="19"/>
      <c r="R7607" s="19"/>
      <c r="U7607" s="27"/>
      <c r="Y7607" s="9" t="s">
        <v>608</v>
      </c>
      <c r="Z7607" s="9" t="s">
        <v>462</v>
      </c>
      <c r="AA7607" s="9" t="s">
        <v>198</v>
      </c>
      <c r="AB7607" s="9">
        <v>15423018</v>
      </c>
      <c r="AC7607" s="9" t="s">
        <v>8381</v>
      </c>
      <c r="AD7607" s="9" t="s">
        <v>800</v>
      </c>
      <c r="AE7607" s="5">
        <f t="shared" si="258"/>
        <v>0</v>
      </c>
      <c r="AF7607" s="5" t="str">
        <f t="shared" si="259"/>
        <v>Pokryto</v>
      </c>
      <c r="AG7607" s="153"/>
      <c r="AH7607" s="153"/>
      <c r="AI7607" t="s">
        <v>201</v>
      </c>
      <c r="AJ7607" t="s">
        <v>800</v>
      </c>
      <c r="AK7607" s="9" t="str">
        <f>VLOOKUP(Y7607,zdroj!D:AJ,33,0)</f>
        <v>katB</v>
      </c>
    </row>
    <row r="7608" spans="8:37" x14ac:dyDescent="0.25">
      <c r="H7608" s="8"/>
      <c r="I7608" s="8"/>
      <c r="N7608" s="23"/>
      <c r="O7608" s="24"/>
      <c r="P7608" s="19"/>
      <c r="Q7608" s="19"/>
      <c r="R7608" s="19"/>
      <c r="U7608" s="27"/>
      <c r="Y7608" s="9" t="s">
        <v>608</v>
      </c>
      <c r="Z7608" s="9" t="s">
        <v>462</v>
      </c>
      <c r="AA7608" s="9" t="s">
        <v>198</v>
      </c>
      <c r="AB7608" s="9">
        <v>15423085</v>
      </c>
      <c r="AC7608" s="9" t="s">
        <v>8382</v>
      </c>
      <c r="AD7608" s="9" t="s">
        <v>800</v>
      </c>
      <c r="AE7608" s="5">
        <f t="shared" si="258"/>
        <v>0</v>
      </c>
      <c r="AF7608" s="5" t="str">
        <f t="shared" si="259"/>
        <v>Pokryto</v>
      </c>
      <c r="AG7608" s="153"/>
      <c r="AH7608" s="153"/>
      <c r="AI7608" t="s">
        <v>201</v>
      </c>
      <c r="AJ7608" t="s">
        <v>800</v>
      </c>
      <c r="AK7608" s="9" t="str">
        <f>VLOOKUP(Y7608,zdroj!D:AJ,33,0)</f>
        <v>katB</v>
      </c>
    </row>
    <row r="7609" spans="8:37" x14ac:dyDescent="0.25">
      <c r="H7609" s="8"/>
      <c r="I7609" s="8"/>
      <c r="N7609" s="23"/>
      <c r="O7609" s="24"/>
      <c r="P7609" s="19"/>
      <c r="Q7609" s="19"/>
      <c r="R7609" s="19"/>
      <c r="U7609" s="27"/>
      <c r="Y7609" s="9" t="s">
        <v>608</v>
      </c>
      <c r="Z7609" s="9" t="s">
        <v>462</v>
      </c>
      <c r="AA7609" s="9" t="s">
        <v>198</v>
      </c>
      <c r="AB7609" s="9">
        <v>15423093</v>
      </c>
      <c r="AC7609" s="9" t="s">
        <v>8383</v>
      </c>
      <c r="AD7609" s="9" t="s">
        <v>800</v>
      </c>
      <c r="AE7609" s="5">
        <f t="shared" si="258"/>
        <v>0</v>
      </c>
      <c r="AF7609" s="5" t="str">
        <f t="shared" si="259"/>
        <v>Pokryto</v>
      </c>
      <c r="AG7609" s="153"/>
      <c r="AH7609" s="153"/>
      <c r="AI7609" t="s">
        <v>201</v>
      </c>
      <c r="AJ7609" t="s">
        <v>800</v>
      </c>
      <c r="AK7609" s="9" t="str">
        <f>VLOOKUP(Y7609,zdroj!D:AJ,33,0)</f>
        <v>katB</v>
      </c>
    </row>
    <row r="7610" spans="8:37" x14ac:dyDescent="0.25">
      <c r="H7610" s="8"/>
      <c r="I7610" s="8"/>
      <c r="N7610" s="23"/>
      <c r="O7610" s="24"/>
      <c r="P7610" s="19"/>
      <c r="Q7610" s="19"/>
      <c r="R7610" s="19"/>
      <c r="U7610" s="27"/>
      <c r="Y7610" s="9" t="s">
        <v>608</v>
      </c>
      <c r="Z7610" s="9" t="s">
        <v>462</v>
      </c>
      <c r="AA7610" s="9" t="s">
        <v>198</v>
      </c>
      <c r="AB7610" s="9">
        <v>15425258</v>
      </c>
      <c r="AC7610" s="9" t="s">
        <v>8384</v>
      </c>
      <c r="AD7610" s="9" t="s">
        <v>800</v>
      </c>
      <c r="AE7610" s="5">
        <f t="shared" si="258"/>
        <v>0</v>
      </c>
      <c r="AF7610" s="5" t="str">
        <f t="shared" si="259"/>
        <v>Pokryto</v>
      </c>
      <c r="AG7610" s="153"/>
      <c r="AH7610" s="153"/>
      <c r="AI7610" t="s">
        <v>201</v>
      </c>
      <c r="AJ7610" t="s">
        <v>800</v>
      </c>
      <c r="AK7610" s="9" t="str">
        <f>VLOOKUP(Y7610,zdroj!D:AJ,33,0)</f>
        <v>katB</v>
      </c>
    </row>
    <row r="7611" spans="8:37" x14ac:dyDescent="0.25">
      <c r="H7611" s="8"/>
      <c r="I7611" s="8"/>
      <c r="N7611" s="23"/>
      <c r="O7611" s="24"/>
      <c r="P7611" s="19"/>
      <c r="Q7611" s="19"/>
      <c r="R7611" s="19"/>
      <c r="U7611" s="27"/>
      <c r="Y7611" s="9" t="s">
        <v>608</v>
      </c>
      <c r="Z7611" s="9" t="s">
        <v>462</v>
      </c>
      <c r="AA7611" s="9" t="s">
        <v>198</v>
      </c>
      <c r="AB7611" s="9">
        <v>15423107</v>
      </c>
      <c r="AC7611" s="9" t="s">
        <v>8385</v>
      </c>
      <c r="AD7611" s="9" t="s">
        <v>800</v>
      </c>
      <c r="AE7611" s="5">
        <f t="shared" si="258"/>
        <v>0</v>
      </c>
      <c r="AF7611" s="5" t="str">
        <f t="shared" si="259"/>
        <v>Pokryto</v>
      </c>
      <c r="AG7611" s="153"/>
      <c r="AH7611" s="153"/>
      <c r="AI7611" t="s">
        <v>201</v>
      </c>
      <c r="AJ7611" t="s">
        <v>800</v>
      </c>
      <c r="AK7611" s="9" t="str">
        <f>VLOOKUP(Y7611,zdroj!D:AJ,33,0)</f>
        <v>katB</v>
      </c>
    </row>
    <row r="7612" spans="8:37" x14ac:dyDescent="0.25">
      <c r="H7612" s="8"/>
      <c r="I7612" s="8"/>
      <c r="N7612" s="23"/>
      <c r="O7612" s="24"/>
      <c r="P7612" s="19"/>
      <c r="Q7612" s="19"/>
      <c r="R7612" s="19"/>
      <c r="U7612" s="27"/>
      <c r="Y7612" s="9" t="s">
        <v>608</v>
      </c>
      <c r="Z7612" s="9" t="s">
        <v>462</v>
      </c>
      <c r="AA7612" s="9" t="s">
        <v>198</v>
      </c>
      <c r="AB7612" s="9">
        <v>15425274</v>
      </c>
      <c r="AC7612" s="9" t="s">
        <v>8386</v>
      </c>
      <c r="AD7612" s="9" t="s">
        <v>231</v>
      </c>
      <c r="AE7612" s="5">
        <f t="shared" si="258"/>
        <v>0</v>
      </c>
      <c r="AF7612" s="5" t="str">
        <f t="shared" si="259"/>
        <v>katB</v>
      </c>
      <c r="AG7612" s="153"/>
      <c r="AH7612" s="153"/>
      <c r="AI7612" t="s">
        <v>17879</v>
      </c>
      <c r="AJ7612" t="s">
        <v>17878</v>
      </c>
      <c r="AK7612" s="9" t="str">
        <f>VLOOKUP(Y7612,zdroj!D:AJ,33,0)</f>
        <v>katB</v>
      </c>
    </row>
    <row r="7613" spans="8:37" x14ac:dyDescent="0.25">
      <c r="H7613" s="8"/>
      <c r="I7613" s="8"/>
      <c r="N7613" s="23"/>
      <c r="O7613" s="24"/>
      <c r="P7613" s="19"/>
      <c r="Q7613" s="19"/>
      <c r="R7613" s="19"/>
      <c r="U7613" s="27"/>
      <c r="Y7613" s="9" t="s">
        <v>608</v>
      </c>
      <c r="Z7613" s="9" t="s">
        <v>462</v>
      </c>
      <c r="AA7613" s="9" t="s">
        <v>198</v>
      </c>
      <c r="AB7613" s="9">
        <v>15423115</v>
      </c>
      <c r="AC7613" s="9" t="s">
        <v>8387</v>
      </c>
      <c r="AD7613" s="9" t="s">
        <v>800</v>
      </c>
      <c r="AE7613" s="5">
        <f t="shared" si="258"/>
        <v>0</v>
      </c>
      <c r="AF7613" s="5" t="str">
        <f t="shared" si="259"/>
        <v>Pokryto</v>
      </c>
      <c r="AG7613" s="153"/>
      <c r="AH7613" s="153"/>
      <c r="AI7613" t="s">
        <v>201</v>
      </c>
      <c r="AJ7613" t="s">
        <v>800</v>
      </c>
      <c r="AK7613" s="9" t="str">
        <f>VLOOKUP(Y7613,zdroj!D:AJ,33,0)</f>
        <v>katB</v>
      </c>
    </row>
    <row r="7614" spans="8:37" x14ac:dyDescent="0.25">
      <c r="H7614" s="8"/>
      <c r="I7614" s="8"/>
      <c r="N7614" s="23"/>
      <c r="O7614" s="24"/>
      <c r="P7614" s="19"/>
      <c r="Q7614" s="19"/>
      <c r="R7614" s="19"/>
      <c r="U7614" s="27"/>
      <c r="Y7614" s="9" t="s">
        <v>608</v>
      </c>
      <c r="Z7614" s="9" t="s">
        <v>462</v>
      </c>
      <c r="AA7614" s="9" t="s">
        <v>198</v>
      </c>
      <c r="AB7614" s="9">
        <v>15425398</v>
      </c>
      <c r="AC7614" s="9" t="s">
        <v>8388</v>
      </c>
      <c r="AD7614" s="9" t="s">
        <v>800</v>
      </c>
      <c r="AE7614" s="5">
        <f t="shared" si="258"/>
        <v>0</v>
      </c>
      <c r="AF7614" s="5" t="str">
        <f t="shared" si="259"/>
        <v>Pokryto</v>
      </c>
      <c r="AG7614" s="153"/>
      <c r="AH7614" s="153"/>
      <c r="AI7614" t="s">
        <v>201</v>
      </c>
      <c r="AJ7614" t="s">
        <v>800</v>
      </c>
      <c r="AK7614" s="9" t="str">
        <f>VLOOKUP(Y7614,zdroj!D:AJ,33,0)</f>
        <v>katB</v>
      </c>
    </row>
    <row r="7615" spans="8:37" x14ac:dyDescent="0.25">
      <c r="H7615" s="8"/>
      <c r="I7615" s="8"/>
      <c r="N7615" s="23"/>
      <c r="O7615" s="24"/>
      <c r="P7615" s="19"/>
      <c r="Q7615" s="19"/>
      <c r="R7615" s="19"/>
      <c r="U7615" s="27"/>
      <c r="Y7615" s="9" t="s">
        <v>608</v>
      </c>
      <c r="Z7615" s="9" t="s">
        <v>462</v>
      </c>
      <c r="AA7615" s="9" t="s">
        <v>198</v>
      </c>
      <c r="AB7615" s="9">
        <v>15423123</v>
      </c>
      <c r="AC7615" s="9" t="s">
        <v>8389</v>
      </c>
      <c r="AD7615" s="9" t="s">
        <v>800</v>
      </c>
      <c r="AE7615" s="5">
        <f t="shared" si="258"/>
        <v>0</v>
      </c>
      <c r="AF7615" s="5" t="str">
        <f t="shared" si="259"/>
        <v>Pokryto</v>
      </c>
      <c r="AG7615" s="153"/>
      <c r="AH7615" s="153"/>
      <c r="AI7615" t="s">
        <v>201</v>
      </c>
      <c r="AJ7615" t="s">
        <v>800</v>
      </c>
      <c r="AK7615" s="9" t="str">
        <f>VLOOKUP(Y7615,zdroj!D:AJ,33,0)</f>
        <v>katB</v>
      </c>
    </row>
    <row r="7616" spans="8:37" x14ac:dyDescent="0.25">
      <c r="H7616" s="8"/>
      <c r="I7616" s="8"/>
      <c r="N7616" s="23"/>
      <c r="O7616" s="24"/>
      <c r="P7616" s="19"/>
      <c r="Q7616" s="19"/>
      <c r="R7616" s="19"/>
      <c r="U7616" s="27"/>
      <c r="Y7616" s="9" t="s">
        <v>608</v>
      </c>
      <c r="Z7616" s="9" t="s">
        <v>462</v>
      </c>
      <c r="AA7616" s="9" t="s">
        <v>198</v>
      </c>
      <c r="AB7616" s="9">
        <v>15423131</v>
      </c>
      <c r="AC7616" s="9" t="s">
        <v>8390</v>
      </c>
      <c r="AD7616" s="9" t="s">
        <v>800</v>
      </c>
      <c r="AE7616" s="5">
        <f t="shared" si="258"/>
        <v>0</v>
      </c>
      <c r="AF7616" s="5" t="str">
        <f t="shared" si="259"/>
        <v>Pokryto</v>
      </c>
      <c r="AG7616" s="153"/>
      <c r="AH7616" s="153"/>
      <c r="AI7616" t="s">
        <v>201</v>
      </c>
      <c r="AJ7616" t="s">
        <v>800</v>
      </c>
      <c r="AK7616" s="9" t="str">
        <f>VLOOKUP(Y7616,zdroj!D:AJ,33,0)</f>
        <v>katB</v>
      </c>
    </row>
    <row r="7617" spans="8:37" x14ac:dyDescent="0.25">
      <c r="H7617" s="8"/>
      <c r="I7617" s="8"/>
      <c r="N7617" s="23"/>
      <c r="O7617" s="24"/>
      <c r="P7617" s="19"/>
      <c r="Q7617" s="19"/>
      <c r="R7617" s="19"/>
      <c r="U7617" s="27"/>
      <c r="Y7617" s="9" t="s">
        <v>608</v>
      </c>
      <c r="Z7617" s="9" t="s">
        <v>462</v>
      </c>
      <c r="AA7617" s="9" t="s">
        <v>198</v>
      </c>
      <c r="AB7617" s="9">
        <v>15425711</v>
      </c>
      <c r="AC7617" s="9" t="s">
        <v>8391</v>
      </c>
      <c r="AD7617" s="9" t="s">
        <v>231</v>
      </c>
      <c r="AE7617" s="5">
        <f t="shared" si="258"/>
        <v>0</v>
      </c>
      <c r="AF7617" s="5" t="str">
        <f t="shared" si="259"/>
        <v>katB</v>
      </c>
      <c r="AG7617" s="153"/>
      <c r="AH7617" s="153"/>
      <c r="AI7617" t="s">
        <v>201</v>
      </c>
      <c r="AJ7617" t="s">
        <v>17878</v>
      </c>
      <c r="AK7617" s="9" t="str">
        <f>VLOOKUP(Y7617,zdroj!D:AJ,33,0)</f>
        <v>katB</v>
      </c>
    </row>
    <row r="7618" spans="8:37" x14ac:dyDescent="0.25">
      <c r="H7618" s="8"/>
      <c r="I7618" s="8"/>
      <c r="N7618" s="23"/>
      <c r="O7618" s="24"/>
      <c r="P7618" s="19"/>
      <c r="Q7618" s="19"/>
      <c r="R7618" s="19"/>
      <c r="U7618" s="27"/>
      <c r="Y7618" s="9" t="s">
        <v>608</v>
      </c>
      <c r="Z7618" s="9" t="s">
        <v>462</v>
      </c>
      <c r="AA7618" s="9" t="s">
        <v>198</v>
      </c>
      <c r="AB7618" s="9">
        <v>15425762</v>
      </c>
      <c r="AC7618" s="9" t="s">
        <v>8392</v>
      </c>
      <c r="AD7618" s="9" t="s">
        <v>800</v>
      </c>
      <c r="AE7618" s="5">
        <f t="shared" si="258"/>
        <v>0</v>
      </c>
      <c r="AF7618" s="5" t="str">
        <f t="shared" si="259"/>
        <v>Pokryto</v>
      </c>
      <c r="AG7618" s="153"/>
      <c r="AH7618" s="153"/>
      <c r="AI7618" t="s">
        <v>201</v>
      </c>
      <c r="AJ7618" t="s">
        <v>800</v>
      </c>
      <c r="AK7618" s="9" t="str">
        <f>VLOOKUP(Y7618,zdroj!D:AJ,33,0)</f>
        <v>katB</v>
      </c>
    </row>
    <row r="7619" spans="8:37" x14ac:dyDescent="0.25">
      <c r="H7619" s="8"/>
      <c r="I7619" s="8"/>
      <c r="N7619" s="23"/>
      <c r="O7619" s="24"/>
      <c r="P7619" s="19"/>
      <c r="Q7619" s="19"/>
      <c r="R7619" s="19"/>
      <c r="U7619" s="27"/>
      <c r="Y7619" s="9" t="s">
        <v>608</v>
      </c>
      <c r="Z7619" s="9" t="s">
        <v>462</v>
      </c>
      <c r="AA7619" s="9" t="s">
        <v>198</v>
      </c>
      <c r="AB7619" s="9">
        <v>15425819</v>
      </c>
      <c r="AC7619" s="9" t="s">
        <v>8393</v>
      </c>
      <c r="AD7619" s="9" t="s">
        <v>800</v>
      </c>
      <c r="AE7619" s="5">
        <f t="shared" si="258"/>
        <v>0</v>
      </c>
      <c r="AF7619" s="5" t="str">
        <f t="shared" si="259"/>
        <v>Pokryto</v>
      </c>
      <c r="AG7619" s="153"/>
      <c r="AH7619" s="153"/>
      <c r="AI7619" t="s">
        <v>201</v>
      </c>
      <c r="AJ7619" t="s">
        <v>800</v>
      </c>
      <c r="AK7619" s="9" t="str">
        <f>VLOOKUP(Y7619,zdroj!D:AJ,33,0)</f>
        <v>katB</v>
      </c>
    </row>
    <row r="7620" spans="8:37" x14ac:dyDescent="0.25">
      <c r="H7620" s="8"/>
      <c r="I7620" s="8"/>
      <c r="N7620" s="23"/>
      <c r="O7620" s="24"/>
      <c r="P7620" s="19"/>
      <c r="Q7620" s="19"/>
      <c r="R7620" s="19"/>
      <c r="U7620" s="27"/>
      <c r="Y7620" s="9" t="s">
        <v>608</v>
      </c>
      <c r="Z7620" s="9" t="s">
        <v>462</v>
      </c>
      <c r="AA7620" s="9" t="s">
        <v>198</v>
      </c>
      <c r="AB7620" s="9">
        <v>15425843</v>
      </c>
      <c r="AC7620" s="9" t="s">
        <v>8394</v>
      </c>
      <c r="AD7620" s="9" t="s">
        <v>800</v>
      </c>
      <c r="AE7620" s="5">
        <f t="shared" si="258"/>
        <v>0</v>
      </c>
      <c r="AF7620" s="5" t="str">
        <f t="shared" si="259"/>
        <v>Pokryto</v>
      </c>
      <c r="AG7620" s="153"/>
      <c r="AH7620" s="153"/>
      <c r="AI7620" t="s">
        <v>201</v>
      </c>
      <c r="AJ7620" t="s">
        <v>800</v>
      </c>
      <c r="AK7620" s="9" t="str">
        <f>VLOOKUP(Y7620,zdroj!D:AJ,33,0)</f>
        <v>katB</v>
      </c>
    </row>
    <row r="7621" spans="8:37" x14ac:dyDescent="0.25">
      <c r="H7621" s="8"/>
      <c r="I7621" s="8"/>
      <c r="N7621" s="23"/>
      <c r="O7621" s="24"/>
      <c r="P7621" s="19"/>
      <c r="Q7621" s="19"/>
      <c r="R7621" s="19"/>
      <c r="U7621" s="27"/>
      <c r="Y7621" s="9" t="s">
        <v>608</v>
      </c>
      <c r="Z7621" s="9" t="s">
        <v>462</v>
      </c>
      <c r="AA7621" s="9" t="s">
        <v>198</v>
      </c>
      <c r="AB7621" s="9">
        <v>15425908</v>
      </c>
      <c r="AC7621" s="9" t="s">
        <v>8395</v>
      </c>
      <c r="AD7621" s="9" t="s">
        <v>800</v>
      </c>
      <c r="AE7621" s="5">
        <f t="shared" si="258"/>
        <v>0</v>
      </c>
      <c r="AF7621" s="5" t="str">
        <f t="shared" si="259"/>
        <v>Pokryto</v>
      </c>
      <c r="AG7621" s="153"/>
      <c r="AH7621" s="153"/>
      <c r="AI7621" t="s">
        <v>201</v>
      </c>
      <c r="AJ7621" t="s">
        <v>800</v>
      </c>
      <c r="AK7621" s="9" t="str">
        <f>VLOOKUP(Y7621,zdroj!D:AJ,33,0)</f>
        <v>katB</v>
      </c>
    </row>
    <row r="7622" spans="8:37" x14ac:dyDescent="0.25">
      <c r="H7622" s="8"/>
      <c r="I7622" s="8"/>
      <c r="N7622" s="23"/>
      <c r="O7622" s="24"/>
      <c r="P7622" s="19"/>
      <c r="Q7622" s="19"/>
      <c r="R7622" s="19"/>
      <c r="U7622" s="27"/>
      <c r="Y7622" s="9" t="s">
        <v>608</v>
      </c>
      <c r="Z7622" s="9" t="s">
        <v>462</v>
      </c>
      <c r="AA7622" s="9" t="s">
        <v>198</v>
      </c>
      <c r="AB7622" s="9">
        <v>15427064</v>
      </c>
      <c r="AC7622" s="9" t="s">
        <v>8396</v>
      </c>
      <c r="AD7622" s="9" t="s">
        <v>231</v>
      </c>
      <c r="AE7622" s="5">
        <f t="shared" si="258"/>
        <v>0</v>
      </c>
      <c r="AF7622" s="5" t="str">
        <f t="shared" si="259"/>
        <v>katB</v>
      </c>
      <c r="AG7622" s="153"/>
      <c r="AH7622" s="153"/>
      <c r="AI7622" t="s">
        <v>201</v>
      </c>
      <c r="AJ7622" t="s">
        <v>17878</v>
      </c>
      <c r="AK7622" s="9" t="str">
        <f>VLOOKUP(Y7622,zdroj!D:AJ,33,0)</f>
        <v>katB</v>
      </c>
    </row>
    <row r="7623" spans="8:37" x14ac:dyDescent="0.25">
      <c r="H7623" s="8"/>
      <c r="I7623" s="8"/>
      <c r="N7623" s="23"/>
      <c r="O7623" s="24"/>
      <c r="P7623" s="19"/>
      <c r="Q7623" s="19"/>
      <c r="R7623" s="19"/>
      <c r="U7623" s="27"/>
      <c r="Y7623" s="9" t="s">
        <v>608</v>
      </c>
      <c r="Z7623" s="9" t="s">
        <v>462</v>
      </c>
      <c r="AA7623" s="9" t="s">
        <v>198</v>
      </c>
      <c r="AB7623" s="9">
        <v>15427081</v>
      </c>
      <c r="AC7623" s="9" t="s">
        <v>8397</v>
      </c>
      <c r="AD7623" s="9" t="s">
        <v>800</v>
      </c>
      <c r="AE7623" s="5">
        <f t="shared" si="258"/>
        <v>0</v>
      </c>
      <c r="AF7623" s="5" t="str">
        <f t="shared" si="259"/>
        <v>Pokryto</v>
      </c>
      <c r="AG7623" s="153"/>
      <c r="AH7623" s="153"/>
      <c r="AI7623" t="s">
        <v>201</v>
      </c>
      <c r="AJ7623" t="s">
        <v>800</v>
      </c>
      <c r="AK7623" s="9" t="str">
        <f>VLOOKUP(Y7623,zdroj!D:AJ,33,0)</f>
        <v>katB</v>
      </c>
    </row>
    <row r="7624" spans="8:37" x14ac:dyDescent="0.25">
      <c r="H7624" s="8"/>
      <c r="I7624" s="8"/>
      <c r="N7624" s="23"/>
      <c r="O7624" s="24"/>
      <c r="P7624" s="19"/>
      <c r="Q7624" s="19"/>
      <c r="R7624" s="19"/>
      <c r="U7624" s="27"/>
      <c r="Y7624" s="9" t="s">
        <v>608</v>
      </c>
      <c r="Z7624" s="9" t="s">
        <v>462</v>
      </c>
      <c r="AA7624" s="9" t="s">
        <v>198</v>
      </c>
      <c r="AB7624" s="9">
        <v>15427480</v>
      </c>
      <c r="AC7624" s="9" t="s">
        <v>8398</v>
      </c>
      <c r="AD7624" s="9" t="s">
        <v>231</v>
      </c>
      <c r="AE7624" s="5">
        <f t="shared" si="258"/>
        <v>0</v>
      </c>
      <c r="AF7624" s="5" t="str">
        <f t="shared" si="259"/>
        <v>katB</v>
      </c>
      <c r="AG7624" s="153"/>
      <c r="AH7624" s="153"/>
      <c r="AI7624" t="s">
        <v>201</v>
      </c>
      <c r="AJ7624" t="s">
        <v>17878</v>
      </c>
      <c r="AK7624" s="9" t="str">
        <f>VLOOKUP(Y7624,zdroj!D:AJ,33,0)</f>
        <v>katB</v>
      </c>
    </row>
    <row r="7625" spans="8:37" x14ac:dyDescent="0.25">
      <c r="H7625" s="8"/>
      <c r="I7625" s="8"/>
      <c r="N7625" s="23"/>
      <c r="O7625" s="24"/>
      <c r="P7625" s="19"/>
      <c r="Q7625" s="19"/>
      <c r="R7625" s="19"/>
      <c r="U7625" s="27"/>
      <c r="Y7625" s="9" t="s">
        <v>608</v>
      </c>
      <c r="Z7625" s="9" t="s">
        <v>462</v>
      </c>
      <c r="AA7625" s="9" t="s">
        <v>198</v>
      </c>
      <c r="AB7625" s="9">
        <v>15427536</v>
      </c>
      <c r="AC7625" s="9" t="s">
        <v>8399</v>
      </c>
      <c r="AD7625" s="9" t="s">
        <v>231</v>
      </c>
      <c r="AE7625" s="5">
        <f t="shared" si="258"/>
        <v>0</v>
      </c>
      <c r="AF7625" s="5" t="str">
        <f t="shared" si="259"/>
        <v>katB</v>
      </c>
      <c r="AG7625" s="153"/>
      <c r="AH7625" s="153"/>
      <c r="AI7625" t="s">
        <v>201</v>
      </c>
      <c r="AJ7625" t="s">
        <v>17878</v>
      </c>
      <c r="AK7625" s="9" t="str">
        <f>VLOOKUP(Y7625,zdroj!D:AJ,33,0)</f>
        <v>katB</v>
      </c>
    </row>
    <row r="7626" spans="8:37" x14ac:dyDescent="0.25">
      <c r="H7626" s="8"/>
      <c r="I7626" s="8"/>
      <c r="N7626" s="23"/>
      <c r="O7626" s="24"/>
      <c r="P7626" s="19"/>
      <c r="Q7626" s="19"/>
      <c r="R7626" s="19"/>
      <c r="U7626" s="27"/>
      <c r="Y7626" s="9" t="s">
        <v>608</v>
      </c>
      <c r="Z7626" s="9" t="s">
        <v>462</v>
      </c>
      <c r="AA7626" s="9" t="s">
        <v>198</v>
      </c>
      <c r="AB7626" s="9">
        <v>26373165</v>
      </c>
      <c r="AC7626" s="9" t="s">
        <v>8400</v>
      </c>
      <c r="AD7626" s="9" t="s">
        <v>231</v>
      </c>
      <c r="AE7626" s="5">
        <f t="shared" ref="AE7626:AE7689" si="260">VLOOKUP(Y7626,K:T,10,0)</f>
        <v>0</v>
      </c>
      <c r="AF7626" s="5" t="str">
        <f t="shared" ref="AF7626:AF7689" si="261">IF(AE7626="A",IF(AD7626="katA","katB",AD7626),AD7626)</f>
        <v>katB</v>
      </c>
      <c r="AG7626" s="153"/>
      <c r="AH7626" s="153"/>
      <c r="AI7626" t="s">
        <v>201</v>
      </c>
      <c r="AJ7626" t="s">
        <v>17878</v>
      </c>
      <c r="AK7626" s="9" t="str">
        <f>VLOOKUP(Y7626,zdroj!D:AJ,33,0)</f>
        <v>katB</v>
      </c>
    </row>
    <row r="7627" spans="8:37" x14ac:dyDescent="0.25">
      <c r="H7627" s="8"/>
      <c r="I7627" s="8"/>
      <c r="N7627" s="23"/>
      <c r="O7627" s="24"/>
      <c r="P7627" s="19"/>
      <c r="Q7627" s="19"/>
      <c r="R7627" s="19"/>
      <c r="U7627" s="27"/>
      <c r="Y7627" s="9" t="s">
        <v>608</v>
      </c>
      <c r="Z7627" s="9" t="s">
        <v>462</v>
      </c>
      <c r="AA7627" s="9" t="s">
        <v>198</v>
      </c>
      <c r="AB7627" s="9">
        <v>24386286</v>
      </c>
      <c r="AC7627" s="9" t="s">
        <v>8401</v>
      </c>
      <c r="AD7627" s="9" t="s">
        <v>800</v>
      </c>
      <c r="AE7627" s="5">
        <f t="shared" si="260"/>
        <v>0</v>
      </c>
      <c r="AF7627" s="5" t="str">
        <f t="shared" si="261"/>
        <v>Pokryto</v>
      </c>
      <c r="AG7627" s="153"/>
      <c r="AH7627" s="153"/>
      <c r="AI7627" t="s">
        <v>201</v>
      </c>
      <c r="AJ7627" t="s">
        <v>800</v>
      </c>
      <c r="AK7627" s="9" t="str">
        <f>VLOOKUP(Y7627,zdroj!D:AJ,33,0)</f>
        <v>katB</v>
      </c>
    </row>
    <row r="7628" spans="8:37" x14ac:dyDescent="0.25">
      <c r="H7628" s="8"/>
      <c r="I7628" s="8"/>
      <c r="N7628" s="23"/>
      <c r="O7628" s="24"/>
      <c r="P7628" s="19"/>
      <c r="Q7628" s="19"/>
      <c r="R7628" s="19"/>
      <c r="U7628" s="27"/>
      <c r="Y7628" s="9" t="s">
        <v>608</v>
      </c>
      <c r="Z7628" s="9" t="s">
        <v>462</v>
      </c>
      <c r="AA7628" s="9" t="s">
        <v>198</v>
      </c>
      <c r="AB7628" s="9">
        <v>24386278</v>
      </c>
      <c r="AC7628" s="9" t="s">
        <v>8402</v>
      </c>
      <c r="AD7628" s="9" t="s">
        <v>800</v>
      </c>
      <c r="AE7628" s="5">
        <f t="shared" si="260"/>
        <v>0</v>
      </c>
      <c r="AF7628" s="5" t="str">
        <f t="shared" si="261"/>
        <v>Pokryto</v>
      </c>
      <c r="AG7628" s="153"/>
      <c r="AH7628" s="153"/>
      <c r="AI7628" t="s">
        <v>201</v>
      </c>
      <c r="AJ7628" t="s">
        <v>800</v>
      </c>
      <c r="AK7628" s="9" t="str">
        <f>VLOOKUP(Y7628,zdroj!D:AJ,33,0)</f>
        <v>katB</v>
      </c>
    </row>
    <row r="7629" spans="8:37" x14ac:dyDescent="0.25">
      <c r="H7629" s="8"/>
      <c r="I7629" s="8"/>
      <c r="N7629" s="23"/>
      <c r="O7629" s="24"/>
      <c r="P7629" s="19"/>
      <c r="Q7629" s="19"/>
      <c r="R7629" s="19"/>
      <c r="U7629" s="27"/>
      <c r="Y7629" s="9" t="s">
        <v>608</v>
      </c>
      <c r="Z7629" s="9" t="s">
        <v>462</v>
      </c>
      <c r="AA7629" s="9" t="s">
        <v>198</v>
      </c>
      <c r="AB7629" s="9">
        <v>24386260</v>
      </c>
      <c r="AC7629" s="9" t="s">
        <v>8403</v>
      </c>
      <c r="AD7629" s="9" t="s">
        <v>800</v>
      </c>
      <c r="AE7629" s="5">
        <f t="shared" si="260"/>
        <v>0</v>
      </c>
      <c r="AF7629" s="5" t="str">
        <f t="shared" si="261"/>
        <v>Pokryto</v>
      </c>
      <c r="AG7629" s="153"/>
      <c r="AH7629" s="153"/>
      <c r="AI7629" t="s">
        <v>201</v>
      </c>
      <c r="AJ7629" t="s">
        <v>800</v>
      </c>
      <c r="AK7629" s="9" t="str">
        <f>VLOOKUP(Y7629,zdroj!D:AJ,33,0)</f>
        <v>katB</v>
      </c>
    </row>
    <row r="7630" spans="8:37" x14ac:dyDescent="0.25">
      <c r="H7630" s="8"/>
      <c r="I7630" s="8"/>
      <c r="N7630" s="23"/>
      <c r="O7630" s="24"/>
      <c r="P7630" s="19"/>
      <c r="Q7630" s="19"/>
      <c r="R7630" s="19"/>
      <c r="U7630" s="27"/>
      <c r="Y7630" s="9" t="s">
        <v>608</v>
      </c>
      <c r="Z7630" s="9" t="s">
        <v>462</v>
      </c>
      <c r="AA7630" s="9" t="s">
        <v>198</v>
      </c>
      <c r="AB7630" s="9">
        <v>15425215</v>
      </c>
      <c r="AC7630" s="9" t="s">
        <v>8404</v>
      </c>
      <c r="AD7630" s="9" t="s">
        <v>800</v>
      </c>
      <c r="AE7630" s="5">
        <f t="shared" si="260"/>
        <v>0</v>
      </c>
      <c r="AF7630" s="5" t="str">
        <f t="shared" si="261"/>
        <v>Pokryto</v>
      </c>
      <c r="AG7630" s="153"/>
      <c r="AH7630" s="153"/>
      <c r="AI7630" t="s">
        <v>201</v>
      </c>
      <c r="AJ7630" t="s">
        <v>800</v>
      </c>
      <c r="AK7630" s="9" t="str">
        <f>VLOOKUP(Y7630,zdroj!D:AJ,33,0)</f>
        <v>katB</v>
      </c>
    </row>
    <row r="7631" spans="8:37" x14ac:dyDescent="0.25">
      <c r="H7631" s="8"/>
      <c r="I7631" s="8"/>
      <c r="N7631" s="23"/>
      <c r="O7631" s="24"/>
      <c r="P7631" s="19"/>
      <c r="Q7631" s="19"/>
      <c r="R7631" s="19"/>
      <c r="U7631" s="27"/>
      <c r="Y7631" s="9" t="s">
        <v>608</v>
      </c>
      <c r="Z7631" s="9" t="s">
        <v>462</v>
      </c>
      <c r="AA7631" s="9" t="s">
        <v>198</v>
      </c>
      <c r="AB7631" s="9">
        <v>15425223</v>
      </c>
      <c r="AC7631" s="9" t="s">
        <v>8405</v>
      </c>
      <c r="AD7631" s="9" t="s">
        <v>800</v>
      </c>
      <c r="AE7631" s="5">
        <f t="shared" si="260"/>
        <v>0</v>
      </c>
      <c r="AF7631" s="5" t="str">
        <f t="shared" si="261"/>
        <v>Pokryto</v>
      </c>
      <c r="AG7631" s="153"/>
      <c r="AH7631" s="153"/>
      <c r="AI7631" t="s">
        <v>201</v>
      </c>
      <c r="AJ7631" t="s">
        <v>800</v>
      </c>
      <c r="AK7631" s="9" t="str">
        <f>VLOOKUP(Y7631,zdroj!D:AJ,33,0)</f>
        <v>katB</v>
      </c>
    </row>
    <row r="7632" spans="8:37" x14ac:dyDescent="0.25">
      <c r="H7632" s="8"/>
      <c r="I7632" s="8"/>
      <c r="N7632" s="23"/>
      <c r="O7632" s="24"/>
      <c r="P7632" s="19"/>
      <c r="Q7632" s="19"/>
      <c r="R7632" s="19"/>
      <c r="U7632" s="27"/>
      <c r="Y7632" s="9" t="s">
        <v>608</v>
      </c>
      <c r="Z7632" s="9" t="s">
        <v>462</v>
      </c>
      <c r="AA7632" s="9" t="s">
        <v>198</v>
      </c>
      <c r="AB7632" s="9">
        <v>15425231</v>
      </c>
      <c r="AC7632" s="9" t="s">
        <v>8406</v>
      </c>
      <c r="AD7632" s="9" t="s">
        <v>800</v>
      </c>
      <c r="AE7632" s="5">
        <f t="shared" si="260"/>
        <v>0</v>
      </c>
      <c r="AF7632" s="5" t="str">
        <f t="shared" si="261"/>
        <v>Pokryto</v>
      </c>
      <c r="AG7632" s="153"/>
      <c r="AH7632" s="153"/>
      <c r="AI7632" t="s">
        <v>201</v>
      </c>
      <c r="AJ7632" t="s">
        <v>800</v>
      </c>
      <c r="AK7632" s="9" t="str">
        <f>VLOOKUP(Y7632,zdroj!D:AJ,33,0)</f>
        <v>katB</v>
      </c>
    </row>
    <row r="7633" spans="8:37" x14ac:dyDescent="0.25">
      <c r="H7633" s="8"/>
      <c r="I7633" s="8"/>
      <c r="N7633" s="23"/>
      <c r="O7633" s="24"/>
      <c r="P7633" s="19"/>
      <c r="Q7633" s="19"/>
      <c r="R7633" s="19"/>
      <c r="U7633" s="27"/>
      <c r="Y7633" s="9" t="s">
        <v>608</v>
      </c>
      <c r="Z7633" s="9" t="s">
        <v>462</v>
      </c>
      <c r="AA7633" s="9" t="s">
        <v>198</v>
      </c>
      <c r="AB7633" s="9">
        <v>15425240</v>
      </c>
      <c r="AC7633" s="9" t="s">
        <v>8407</v>
      </c>
      <c r="AD7633" s="9" t="s">
        <v>800</v>
      </c>
      <c r="AE7633" s="5">
        <f t="shared" si="260"/>
        <v>0</v>
      </c>
      <c r="AF7633" s="5" t="str">
        <f t="shared" si="261"/>
        <v>Pokryto</v>
      </c>
      <c r="AG7633" s="153"/>
      <c r="AH7633" s="153"/>
      <c r="AI7633" t="s">
        <v>201</v>
      </c>
      <c r="AJ7633" t="s">
        <v>800</v>
      </c>
      <c r="AK7633" s="9" t="str">
        <f>VLOOKUP(Y7633,zdroj!D:AJ,33,0)</f>
        <v>katB</v>
      </c>
    </row>
    <row r="7634" spans="8:37" x14ac:dyDescent="0.25">
      <c r="H7634" s="8"/>
      <c r="I7634" s="8"/>
      <c r="N7634" s="23"/>
      <c r="O7634" s="24"/>
      <c r="P7634" s="19"/>
      <c r="Q7634" s="19"/>
      <c r="R7634" s="19"/>
      <c r="U7634" s="27"/>
      <c r="Y7634" s="9" t="s">
        <v>608</v>
      </c>
      <c r="Z7634" s="9" t="s">
        <v>462</v>
      </c>
      <c r="AA7634" s="9" t="s">
        <v>198</v>
      </c>
      <c r="AB7634" s="9">
        <v>15425282</v>
      </c>
      <c r="AC7634" s="9" t="s">
        <v>8408</v>
      </c>
      <c r="AD7634" s="9" t="s">
        <v>800</v>
      </c>
      <c r="AE7634" s="5">
        <f t="shared" si="260"/>
        <v>0</v>
      </c>
      <c r="AF7634" s="5" t="str">
        <f t="shared" si="261"/>
        <v>Pokryto</v>
      </c>
      <c r="AG7634" s="153"/>
      <c r="AH7634" s="153"/>
      <c r="AI7634" t="s">
        <v>201</v>
      </c>
      <c r="AJ7634" t="s">
        <v>800</v>
      </c>
      <c r="AK7634" s="9" t="str">
        <f>VLOOKUP(Y7634,zdroj!D:AJ,33,0)</f>
        <v>katB</v>
      </c>
    </row>
    <row r="7635" spans="8:37" x14ac:dyDescent="0.25">
      <c r="H7635" s="8"/>
      <c r="I7635" s="8"/>
      <c r="N7635" s="23"/>
      <c r="O7635" s="24"/>
      <c r="P7635" s="19"/>
      <c r="Q7635" s="19"/>
      <c r="R7635" s="19"/>
      <c r="U7635" s="27"/>
      <c r="Y7635" s="9" t="s">
        <v>608</v>
      </c>
      <c r="Z7635" s="9" t="s">
        <v>462</v>
      </c>
      <c r="AA7635" s="9" t="s">
        <v>198</v>
      </c>
      <c r="AB7635" s="9">
        <v>15425991</v>
      </c>
      <c r="AC7635" s="9" t="s">
        <v>8409</v>
      </c>
      <c r="AD7635" s="9" t="s">
        <v>800</v>
      </c>
      <c r="AE7635" s="5">
        <f t="shared" si="260"/>
        <v>0</v>
      </c>
      <c r="AF7635" s="5" t="str">
        <f t="shared" si="261"/>
        <v>Pokryto</v>
      </c>
      <c r="AG7635" s="153"/>
      <c r="AH7635" s="153"/>
      <c r="AI7635" t="s">
        <v>201</v>
      </c>
      <c r="AJ7635" t="s">
        <v>800</v>
      </c>
      <c r="AK7635" s="9" t="str">
        <f>VLOOKUP(Y7635,zdroj!D:AJ,33,0)</f>
        <v>katB</v>
      </c>
    </row>
    <row r="7636" spans="8:37" x14ac:dyDescent="0.25">
      <c r="H7636" s="8"/>
      <c r="I7636" s="8"/>
      <c r="N7636" s="23"/>
      <c r="O7636" s="24"/>
      <c r="P7636" s="19"/>
      <c r="Q7636" s="19"/>
      <c r="R7636" s="19"/>
      <c r="U7636" s="27"/>
      <c r="Y7636" s="9" t="s">
        <v>608</v>
      </c>
      <c r="Z7636" s="9" t="s">
        <v>462</v>
      </c>
      <c r="AA7636" s="9" t="s">
        <v>198</v>
      </c>
      <c r="AB7636" s="9">
        <v>26503425</v>
      </c>
      <c r="AC7636" s="9" t="s">
        <v>8410</v>
      </c>
      <c r="AD7636" s="9" t="s">
        <v>800</v>
      </c>
      <c r="AE7636" s="5">
        <f t="shared" si="260"/>
        <v>0</v>
      </c>
      <c r="AF7636" s="5" t="str">
        <f t="shared" si="261"/>
        <v>Pokryto</v>
      </c>
      <c r="AG7636" s="153"/>
      <c r="AH7636" s="153"/>
      <c r="AI7636" t="s">
        <v>201</v>
      </c>
      <c r="AJ7636" t="s">
        <v>800</v>
      </c>
      <c r="AK7636" s="9" t="str">
        <f>VLOOKUP(Y7636,zdroj!D:AJ,33,0)</f>
        <v>katB</v>
      </c>
    </row>
    <row r="7637" spans="8:37" x14ac:dyDescent="0.25">
      <c r="H7637" s="8"/>
      <c r="I7637" s="8"/>
      <c r="N7637" s="23"/>
      <c r="O7637" s="24"/>
      <c r="P7637" s="19"/>
      <c r="Q7637" s="19"/>
      <c r="R7637" s="19"/>
      <c r="U7637" s="27"/>
      <c r="Y7637" s="9" t="s">
        <v>608</v>
      </c>
      <c r="Z7637" s="9" t="s">
        <v>462</v>
      </c>
      <c r="AA7637" s="9" t="s">
        <v>198</v>
      </c>
      <c r="AB7637" s="9">
        <v>15426050</v>
      </c>
      <c r="AC7637" s="9" t="s">
        <v>8411</v>
      </c>
      <c r="AD7637" s="9" t="s">
        <v>231</v>
      </c>
      <c r="AE7637" s="5">
        <f t="shared" si="260"/>
        <v>0</v>
      </c>
      <c r="AF7637" s="5" t="str">
        <f t="shared" si="261"/>
        <v>katB</v>
      </c>
      <c r="AG7637" s="153"/>
      <c r="AH7637" s="153"/>
      <c r="AI7637" t="s">
        <v>201</v>
      </c>
      <c r="AJ7637" t="s">
        <v>17878</v>
      </c>
      <c r="AK7637" s="9" t="str">
        <f>VLOOKUP(Y7637,zdroj!D:AJ,33,0)</f>
        <v>katB</v>
      </c>
    </row>
    <row r="7638" spans="8:37" x14ac:dyDescent="0.25">
      <c r="H7638" s="8"/>
      <c r="I7638" s="8"/>
      <c r="N7638" s="23"/>
      <c r="O7638" s="24"/>
      <c r="P7638" s="19"/>
      <c r="Q7638" s="19"/>
      <c r="R7638" s="19"/>
      <c r="U7638" s="27"/>
      <c r="Y7638" s="9" t="s">
        <v>608</v>
      </c>
      <c r="Z7638" s="9" t="s">
        <v>462</v>
      </c>
      <c r="AA7638" s="9" t="s">
        <v>198</v>
      </c>
      <c r="AB7638" s="9">
        <v>15426068</v>
      </c>
      <c r="AC7638" s="9" t="s">
        <v>8412</v>
      </c>
      <c r="AD7638" s="9" t="s">
        <v>800</v>
      </c>
      <c r="AE7638" s="5">
        <f t="shared" si="260"/>
        <v>0</v>
      </c>
      <c r="AF7638" s="5" t="str">
        <f t="shared" si="261"/>
        <v>Pokryto</v>
      </c>
      <c r="AG7638" s="153"/>
      <c r="AH7638" s="153"/>
      <c r="AI7638" t="s">
        <v>17880</v>
      </c>
      <c r="AJ7638" t="s">
        <v>800</v>
      </c>
      <c r="AK7638" s="9" t="str">
        <f>VLOOKUP(Y7638,zdroj!D:AJ,33,0)</f>
        <v>katB</v>
      </c>
    </row>
    <row r="7639" spans="8:37" x14ac:dyDescent="0.25">
      <c r="H7639" s="8"/>
      <c r="I7639" s="8"/>
      <c r="N7639" s="23"/>
      <c r="O7639" s="24"/>
      <c r="P7639" s="19"/>
      <c r="Q7639" s="19"/>
      <c r="R7639" s="19"/>
      <c r="U7639" s="27"/>
      <c r="Y7639" s="9" t="s">
        <v>608</v>
      </c>
      <c r="Z7639" s="9" t="s">
        <v>462</v>
      </c>
      <c r="AA7639" s="9" t="s">
        <v>198</v>
      </c>
      <c r="AB7639" s="9">
        <v>15426114</v>
      </c>
      <c r="AC7639" s="9" t="s">
        <v>8413</v>
      </c>
      <c r="AD7639" s="9" t="s">
        <v>231</v>
      </c>
      <c r="AE7639" s="5">
        <f t="shared" si="260"/>
        <v>0</v>
      </c>
      <c r="AF7639" s="5" t="str">
        <f t="shared" si="261"/>
        <v>katB</v>
      </c>
      <c r="AG7639" s="153"/>
      <c r="AH7639" s="153"/>
      <c r="AI7639" t="s">
        <v>201</v>
      </c>
      <c r="AJ7639" t="s">
        <v>17878</v>
      </c>
      <c r="AK7639" s="9" t="str">
        <f>VLOOKUP(Y7639,zdroj!D:AJ,33,0)</f>
        <v>katB</v>
      </c>
    </row>
    <row r="7640" spans="8:37" x14ac:dyDescent="0.25">
      <c r="H7640" s="8"/>
      <c r="I7640" s="8"/>
      <c r="N7640" s="23"/>
      <c r="O7640" s="24"/>
      <c r="P7640" s="19"/>
      <c r="Q7640" s="19"/>
      <c r="R7640" s="19"/>
      <c r="U7640" s="27"/>
      <c r="Y7640" s="9" t="s">
        <v>608</v>
      </c>
      <c r="Z7640" s="9" t="s">
        <v>462</v>
      </c>
      <c r="AA7640" s="9" t="s">
        <v>198</v>
      </c>
      <c r="AB7640" s="9">
        <v>15426351</v>
      </c>
      <c r="AC7640" s="9" t="s">
        <v>8414</v>
      </c>
      <c r="AD7640" s="9" t="s">
        <v>800</v>
      </c>
      <c r="AE7640" s="5">
        <f t="shared" si="260"/>
        <v>0</v>
      </c>
      <c r="AF7640" s="5" t="str">
        <f t="shared" si="261"/>
        <v>Pokryto</v>
      </c>
      <c r="AG7640" s="153"/>
      <c r="AH7640" s="153"/>
      <c r="AI7640" t="s">
        <v>201</v>
      </c>
      <c r="AJ7640" t="s">
        <v>800</v>
      </c>
      <c r="AK7640" s="9" t="str">
        <f>VLOOKUP(Y7640,zdroj!D:AJ,33,0)</f>
        <v>katB</v>
      </c>
    </row>
    <row r="7641" spans="8:37" x14ac:dyDescent="0.25">
      <c r="H7641" s="8"/>
      <c r="I7641" s="8"/>
      <c r="N7641" s="23"/>
      <c r="O7641" s="24"/>
      <c r="P7641" s="19"/>
      <c r="Q7641" s="19"/>
      <c r="R7641" s="19"/>
      <c r="U7641" s="27"/>
      <c r="Y7641" s="9" t="s">
        <v>608</v>
      </c>
      <c r="Z7641" s="9" t="s">
        <v>462</v>
      </c>
      <c r="AA7641" s="9" t="s">
        <v>198</v>
      </c>
      <c r="AB7641" s="9">
        <v>15426505</v>
      </c>
      <c r="AC7641" s="9" t="s">
        <v>8415</v>
      </c>
      <c r="AD7641" s="9" t="s">
        <v>231</v>
      </c>
      <c r="AE7641" s="5">
        <f t="shared" si="260"/>
        <v>0</v>
      </c>
      <c r="AF7641" s="5" t="str">
        <f t="shared" si="261"/>
        <v>katB</v>
      </c>
      <c r="AG7641" s="153"/>
      <c r="AH7641" s="153"/>
      <c r="AI7641" t="s">
        <v>201</v>
      </c>
      <c r="AJ7641" t="s">
        <v>17878</v>
      </c>
      <c r="AK7641" s="9" t="str">
        <f>VLOOKUP(Y7641,zdroj!D:AJ,33,0)</f>
        <v>katB</v>
      </c>
    </row>
    <row r="7642" spans="8:37" x14ac:dyDescent="0.25">
      <c r="H7642" s="8"/>
      <c r="I7642" s="8"/>
      <c r="N7642" s="23"/>
      <c r="O7642" s="24"/>
      <c r="P7642" s="19"/>
      <c r="Q7642" s="19"/>
      <c r="R7642" s="19"/>
      <c r="U7642" s="27"/>
      <c r="Y7642" s="9" t="s">
        <v>608</v>
      </c>
      <c r="Z7642" s="9" t="s">
        <v>462</v>
      </c>
      <c r="AA7642" s="9" t="s">
        <v>198</v>
      </c>
      <c r="AB7642" s="9">
        <v>15426955</v>
      </c>
      <c r="AC7642" s="9" t="s">
        <v>8416</v>
      </c>
      <c r="AD7642" s="9" t="s">
        <v>231</v>
      </c>
      <c r="AE7642" s="5">
        <f t="shared" si="260"/>
        <v>0</v>
      </c>
      <c r="AF7642" s="5" t="str">
        <f t="shared" si="261"/>
        <v>katB</v>
      </c>
      <c r="AG7642" s="153"/>
      <c r="AH7642" s="153"/>
      <c r="AI7642" t="s">
        <v>201</v>
      </c>
      <c r="AJ7642" t="s">
        <v>17878</v>
      </c>
      <c r="AK7642" s="9" t="str">
        <f>VLOOKUP(Y7642,zdroj!D:AJ,33,0)</f>
        <v>katB</v>
      </c>
    </row>
    <row r="7643" spans="8:37" x14ac:dyDescent="0.25">
      <c r="H7643" s="8"/>
      <c r="I7643" s="8"/>
      <c r="N7643" s="23"/>
      <c r="O7643" s="24"/>
      <c r="P7643" s="19"/>
      <c r="Q7643" s="19"/>
      <c r="R7643" s="19"/>
      <c r="U7643" s="27"/>
      <c r="Y7643" s="9" t="s">
        <v>608</v>
      </c>
      <c r="Z7643" s="9" t="s">
        <v>462</v>
      </c>
      <c r="AA7643" s="9" t="s">
        <v>198</v>
      </c>
      <c r="AB7643" s="9">
        <v>15426971</v>
      </c>
      <c r="AC7643" s="9" t="s">
        <v>8417</v>
      </c>
      <c r="AD7643" s="9" t="s">
        <v>800</v>
      </c>
      <c r="AE7643" s="5">
        <f t="shared" si="260"/>
        <v>0</v>
      </c>
      <c r="AF7643" s="5" t="str">
        <f t="shared" si="261"/>
        <v>Pokryto</v>
      </c>
      <c r="AG7643" s="153"/>
      <c r="AH7643" s="153"/>
      <c r="AI7643" t="s">
        <v>201</v>
      </c>
      <c r="AJ7643" t="s">
        <v>800</v>
      </c>
      <c r="AK7643" s="9" t="str">
        <f>VLOOKUP(Y7643,zdroj!D:AJ,33,0)</f>
        <v>katB</v>
      </c>
    </row>
    <row r="7644" spans="8:37" x14ac:dyDescent="0.25">
      <c r="H7644" s="8"/>
      <c r="I7644" s="8"/>
      <c r="N7644" s="23"/>
      <c r="O7644" s="24"/>
      <c r="P7644" s="19"/>
      <c r="Q7644" s="19"/>
      <c r="R7644" s="19"/>
      <c r="U7644" s="27"/>
      <c r="Y7644" s="9" t="s">
        <v>608</v>
      </c>
      <c r="Z7644" s="9" t="s">
        <v>462</v>
      </c>
      <c r="AA7644" s="9" t="s">
        <v>198</v>
      </c>
      <c r="AB7644" s="9">
        <v>15427005</v>
      </c>
      <c r="AC7644" s="9" t="s">
        <v>8418</v>
      </c>
      <c r="AD7644" s="9" t="s">
        <v>800</v>
      </c>
      <c r="AE7644" s="5">
        <f t="shared" si="260"/>
        <v>0</v>
      </c>
      <c r="AF7644" s="5" t="str">
        <f t="shared" si="261"/>
        <v>Pokryto</v>
      </c>
      <c r="AG7644" s="153"/>
      <c r="AH7644" s="153"/>
      <c r="AI7644" t="s">
        <v>201</v>
      </c>
      <c r="AJ7644" t="s">
        <v>800</v>
      </c>
      <c r="AK7644" s="9" t="str">
        <f>VLOOKUP(Y7644,zdroj!D:AJ,33,0)</f>
        <v>katB</v>
      </c>
    </row>
    <row r="7645" spans="8:37" x14ac:dyDescent="0.25">
      <c r="H7645" s="8"/>
      <c r="I7645" s="8"/>
      <c r="N7645" s="23"/>
      <c r="O7645" s="24"/>
      <c r="P7645" s="19"/>
      <c r="Q7645" s="19"/>
      <c r="R7645" s="19"/>
      <c r="U7645" s="27"/>
      <c r="Y7645" s="9" t="s">
        <v>608</v>
      </c>
      <c r="Z7645" s="9" t="s">
        <v>462</v>
      </c>
      <c r="AA7645" s="9" t="s">
        <v>198</v>
      </c>
      <c r="AB7645" s="9">
        <v>15427030</v>
      </c>
      <c r="AC7645" s="9" t="s">
        <v>8419</v>
      </c>
      <c r="AD7645" s="9" t="s">
        <v>800</v>
      </c>
      <c r="AE7645" s="5">
        <f t="shared" si="260"/>
        <v>0</v>
      </c>
      <c r="AF7645" s="5" t="str">
        <f t="shared" si="261"/>
        <v>Pokryto</v>
      </c>
      <c r="AG7645" s="153"/>
      <c r="AH7645" s="153"/>
      <c r="AI7645" t="s">
        <v>17882</v>
      </c>
      <c r="AJ7645" t="s">
        <v>800</v>
      </c>
      <c r="AK7645" s="9" t="str">
        <f>VLOOKUP(Y7645,zdroj!D:AJ,33,0)</f>
        <v>katB</v>
      </c>
    </row>
    <row r="7646" spans="8:37" x14ac:dyDescent="0.25">
      <c r="H7646" s="8"/>
      <c r="I7646" s="8"/>
      <c r="N7646" s="23"/>
      <c r="O7646" s="24"/>
      <c r="P7646" s="19"/>
      <c r="Q7646" s="19"/>
      <c r="R7646" s="19"/>
      <c r="U7646" s="27"/>
      <c r="Y7646" s="9" t="s">
        <v>608</v>
      </c>
      <c r="Z7646" s="9" t="s">
        <v>462</v>
      </c>
      <c r="AA7646" s="9" t="s">
        <v>198</v>
      </c>
      <c r="AB7646" s="9">
        <v>15427129</v>
      </c>
      <c r="AC7646" s="9" t="s">
        <v>8420</v>
      </c>
      <c r="AD7646" s="9" t="s">
        <v>800</v>
      </c>
      <c r="AE7646" s="5">
        <f t="shared" si="260"/>
        <v>0</v>
      </c>
      <c r="AF7646" s="5" t="str">
        <f t="shared" si="261"/>
        <v>Pokryto</v>
      </c>
      <c r="AG7646" s="153"/>
      <c r="AH7646" s="153"/>
      <c r="AI7646" t="s">
        <v>201</v>
      </c>
      <c r="AJ7646" t="s">
        <v>800</v>
      </c>
      <c r="AK7646" s="9" t="str">
        <f>VLOOKUP(Y7646,zdroj!D:AJ,33,0)</f>
        <v>katB</v>
      </c>
    </row>
    <row r="7647" spans="8:37" x14ac:dyDescent="0.25">
      <c r="H7647" s="8"/>
      <c r="I7647" s="8"/>
      <c r="N7647" s="23"/>
      <c r="O7647" s="24"/>
      <c r="P7647" s="19"/>
      <c r="Q7647" s="19"/>
      <c r="R7647" s="19"/>
      <c r="U7647" s="27"/>
      <c r="Y7647" s="9" t="s">
        <v>608</v>
      </c>
      <c r="Z7647" s="9" t="s">
        <v>462</v>
      </c>
      <c r="AA7647" s="9" t="s">
        <v>198</v>
      </c>
      <c r="AB7647" s="9">
        <v>15427170</v>
      </c>
      <c r="AC7647" s="9" t="s">
        <v>8421</v>
      </c>
      <c r="AD7647" s="9" t="s">
        <v>800</v>
      </c>
      <c r="AE7647" s="5">
        <f t="shared" si="260"/>
        <v>0</v>
      </c>
      <c r="AF7647" s="5" t="str">
        <f t="shared" si="261"/>
        <v>Pokryto</v>
      </c>
      <c r="AG7647" s="153"/>
      <c r="AH7647" s="153"/>
      <c r="AI7647" t="s">
        <v>201</v>
      </c>
      <c r="AJ7647" t="s">
        <v>800</v>
      </c>
      <c r="AK7647" s="9" t="str">
        <f>VLOOKUP(Y7647,zdroj!D:AJ,33,0)</f>
        <v>katB</v>
      </c>
    </row>
    <row r="7648" spans="8:37" x14ac:dyDescent="0.25">
      <c r="H7648" s="8"/>
      <c r="I7648" s="8"/>
      <c r="N7648" s="23"/>
      <c r="O7648" s="24"/>
      <c r="P7648" s="19"/>
      <c r="Q7648" s="19"/>
      <c r="R7648" s="19"/>
      <c r="U7648" s="27"/>
      <c r="Y7648" s="9" t="s">
        <v>608</v>
      </c>
      <c r="Z7648" s="9" t="s">
        <v>462</v>
      </c>
      <c r="AA7648" s="9" t="s">
        <v>198</v>
      </c>
      <c r="AB7648" s="9">
        <v>15427196</v>
      </c>
      <c r="AC7648" s="9" t="s">
        <v>8422</v>
      </c>
      <c r="AD7648" s="9" t="s">
        <v>231</v>
      </c>
      <c r="AE7648" s="5">
        <f t="shared" si="260"/>
        <v>0</v>
      </c>
      <c r="AF7648" s="5" t="str">
        <f t="shared" si="261"/>
        <v>katB</v>
      </c>
      <c r="AG7648" s="153"/>
      <c r="AH7648" s="153"/>
      <c r="AI7648" t="s">
        <v>201</v>
      </c>
      <c r="AJ7648" t="s">
        <v>17878</v>
      </c>
      <c r="AK7648" s="9" t="str">
        <f>VLOOKUP(Y7648,zdroj!D:AJ,33,0)</f>
        <v>katB</v>
      </c>
    </row>
    <row r="7649" spans="8:37" x14ac:dyDescent="0.25">
      <c r="H7649" s="8"/>
      <c r="I7649" s="8"/>
      <c r="N7649" s="23"/>
      <c r="O7649" s="24"/>
      <c r="P7649" s="19"/>
      <c r="Q7649" s="19"/>
      <c r="R7649" s="19"/>
      <c r="U7649" s="27"/>
      <c r="Y7649" s="9" t="s">
        <v>608</v>
      </c>
      <c r="Z7649" s="9" t="s">
        <v>462</v>
      </c>
      <c r="AA7649" s="9" t="s">
        <v>198</v>
      </c>
      <c r="AB7649" s="9">
        <v>15427200</v>
      </c>
      <c r="AC7649" s="9" t="s">
        <v>8423</v>
      </c>
      <c r="AD7649" s="9" t="s">
        <v>800</v>
      </c>
      <c r="AE7649" s="5">
        <f t="shared" si="260"/>
        <v>0</v>
      </c>
      <c r="AF7649" s="5" t="str">
        <f t="shared" si="261"/>
        <v>Pokryto</v>
      </c>
      <c r="AG7649" s="153"/>
      <c r="AH7649" s="153"/>
      <c r="AI7649" t="s">
        <v>201</v>
      </c>
      <c r="AJ7649" t="s">
        <v>800</v>
      </c>
      <c r="AK7649" s="9" t="str">
        <f>VLOOKUP(Y7649,zdroj!D:AJ,33,0)</f>
        <v>katB</v>
      </c>
    </row>
    <row r="7650" spans="8:37" x14ac:dyDescent="0.25">
      <c r="H7650" s="8"/>
      <c r="I7650" s="8"/>
      <c r="N7650" s="23"/>
      <c r="O7650" s="24"/>
      <c r="P7650" s="19"/>
      <c r="Q7650" s="19"/>
      <c r="R7650" s="19"/>
      <c r="U7650" s="27"/>
      <c r="Y7650" s="9" t="s">
        <v>608</v>
      </c>
      <c r="Z7650" s="9" t="s">
        <v>462</v>
      </c>
      <c r="AA7650" s="9" t="s">
        <v>198</v>
      </c>
      <c r="AB7650" s="9">
        <v>15427218</v>
      </c>
      <c r="AC7650" s="9" t="s">
        <v>8424</v>
      </c>
      <c r="AD7650" s="9" t="s">
        <v>800</v>
      </c>
      <c r="AE7650" s="5">
        <f t="shared" si="260"/>
        <v>0</v>
      </c>
      <c r="AF7650" s="5" t="str">
        <f t="shared" si="261"/>
        <v>Pokryto</v>
      </c>
      <c r="AG7650" s="153"/>
      <c r="AH7650" s="153"/>
      <c r="AI7650" t="s">
        <v>17880</v>
      </c>
      <c r="AJ7650" t="s">
        <v>800</v>
      </c>
      <c r="AK7650" s="9" t="str">
        <f>VLOOKUP(Y7650,zdroj!D:AJ,33,0)</f>
        <v>katB</v>
      </c>
    </row>
    <row r="7651" spans="8:37" x14ac:dyDescent="0.25">
      <c r="H7651" s="8"/>
      <c r="I7651" s="8"/>
      <c r="N7651" s="23"/>
      <c r="O7651" s="24"/>
      <c r="P7651" s="19"/>
      <c r="Q7651" s="19"/>
      <c r="R7651" s="19"/>
      <c r="U7651" s="27"/>
      <c r="Y7651" s="9" t="s">
        <v>608</v>
      </c>
      <c r="Z7651" s="9" t="s">
        <v>462</v>
      </c>
      <c r="AA7651" s="9" t="s">
        <v>198</v>
      </c>
      <c r="AB7651" s="9">
        <v>15427226</v>
      </c>
      <c r="AC7651" s="9" t="s">
        <v>8425</v>
      </c>
      <c r="AD7651" s="9" t="s">
        <v>800</v>
      </c>
      <c r="AE7651" s="5">
        <f t="shared" si="260"/>
        <v>0</v>
      </c>
      <c r="AF7651" s="5" t="str">
        <f t="shared" si="261"/>
        <v>Pokryto</v>
      </c>
      <c r="AG7651" s="153"/>
      <c r="AH7651" s="153"/>
      <c r="AI7651" t="s">
        <v>201</v>
      </c>
      <c r="AJ7651" t="s">
        <v>800</v>
      </c>
      <c r="AK7651" s="9" t="str">
        <f>VLOOKUP(Y7651,zdroj!D:AJ,33,0)</f>
        <v>katB</v>
      </c>
    </row>
    <row r="7652" spans="8:37" x14ac:dyDescent="0.25">
      <c r="H7652" s="8"/>
      <c r="I7652" s="8"/>
      <c r="N7652" s="23"/>
      <c r="O7652" s="24"/>
      <c r="P7652" s="19"/>
      <c r="Q7652" s="19"/>
      <c r="R7652" s="19"/>
      <c r="U7652" s="27"/>
      <c r="Y7652" s="9" t="s">
        <v>608</v>
      </c>
      <c r="Z7652" s="9" t="s">
        <v>462</v>
      </c>
      <c r="AA7652" s="9" t="s">
        <v>198</v>
      </c>
      <c r="AB7652" s="9">
        <v>15427234</v>
      </c>
      <c r="AC7652" s="9" t="s">
        <v>8426</v>
      </c>
      <c r="AD7652" s="9" t="s">
        <v>800</v>
      </c>
      <c r="AE7652" s="5">
        <f t="shared" si="260"/>
        <v>0</v>
      </c>
      <c r="AF7652" s="5" t="str">
        <f t="shared" si="261"/>
        <v>Pokryto</v>
      </c>
      <c r="AG7652" s="153"/>
      <c r="AH7652" s="153"/>
      <c r="AI7652" t="s">
        <v>201</v>
      </c>
      <c r="AJ7652" t="s">
        <v>800</v>
      </c>
      <c r="AK7652" s="9" t="str">
        <f>VLOOKUP(Y7652,zdroj!D:AJ,33,0)</f>
        <v>katB</v>
      </c>
    </row>
    <row r="7653" spans="8:37" x14ac:dyDescent="0.25">
      <c r="H7653" s="8"/>
      <c r="I7653" s="8"/>
      <c r="N7653" s="23"/>
      <c r="O7653" s="24"/>
      <c r="P7653" s="19"/>
      <c r="Q7653" s="19"/>
      <c r="R7653" s="19"/>
      <c r="U7653" s="27"/>
      <c r="Y7653" s="9" t="s">
        <v>608</v>
      </c>
      <c r="Z7653" s="9" t="s">
        <v>462</v>
      </c>
      <c r="AA7653" s="9" t="s">
        <v>198</v>
      </c>
      <c r="AB7653" s="9">
        <v>15427242</v>
      </c>
      <c r="AC7653" s="9" t="s">
        <v>8427</v>
      </c>
      <c r="AD7653" s="9" t="s">
        <v>231</v>
      </c>
      <c r="AE7653" s="5">
        <f t="shared" si="260"/>
        <v>0</v>
      </c>
      <c r="AF7653" s="5" t="str">
        <f t="shared" si="261"/>
        <v>katB</v>
      </c>
      <c r="AG7653" s="153"/>
      <c r="AH7653" s="153"/>
      <c r="AI7653" t="s">
        <v>201</v>
      </c>
      <c r="AJ7653" t="s">
        <v>17878</v>
      </c>
      <c r="AK7653" s="9" t="str">
        <f>VLOOKUP(Y7653,zdroj!D:AJ,33,0)</f>
        <v>katB</v>
      </c>
    </row>
    <row r="7654" spans="8:37" x14ac:dyDescent="0.25">
      <c r="H7654" s="8"/>
      <c r="I7654" s="8"/>
      <c r="N7654" s="23"/>
      <c r="O7654" s="24"/>
      <c r="P7654" s="19"/>
      <c r="Q7654" s="19"/>
      <c r="R7654" s="19"/>
      <c r="U7654" s="27"/>
      <c r="Y7654" s="9" t="s">
        <v>608</v>
      </c>
      <c r="Z7654" s="9" t="s">
        <v>462</v>
      </c>
      <c r="AA7654" s="9" t="s">
        <v>198</v>
      </c>
      <c r="AB7654" s="9">
        <v>15427251</v>
      </c>
      <c r="AC7654" s="9" t="s">
        <v>8428</v>
      </c>
      <c r="AD7654" s="9" t="s">
        <v>231</v>
      </c>
      <c r="AE7654" s="5">
        <f t="shared" si="260"/>
        <v>0</v>
      </c>
      <c r="AF7654" s="5" t="str">
        <f t="shared" si="261"/>
        <v>katB</v>
      </c>
      <c r="AG7654" s="153"/>
      <c r="AH7654" s="153"/>
      <c r="AI7654" t="s">
        <v>201</v>
      </c>
      <c r="AJ7654" t="s">
        <v>17878</v>
      </c>
      <c r="AK7654" s="9" t="str">
        <f>VLOOKUP(Y7654,zdroj!D:AJ,33,0)</f>
        <v>katB</v>
      </c>
    </row>
    <row r="7655" spans="8:37" x14ac:dyDescent="0.25">
      <c r="H7655" s="8"/>
      <c r="I7655" s="8"/>
      <c r="N7655" s="23"/>
      <c r="O7655" s="24"/>
      <c r="P7655" s="19"/>
      <c r="Q7655" s="19"/>
      <c r="R7655" s="19"/>
      <c r="U7655" s="27"/>
      <c r="Y7655" s="9" t="s">
        <v>608</v>
      </c>
      <c r="Z7655" s="9" t="s">
        <v>462</v>
      </c>
      <c r="AA7655" s="9" t="s">
        <v>198</v>
      </c>
      <c r="AB7655" s="9">
        <v>15427269</v>
      </c>
      <c r="AC7655" s="9" t="s">
        <v>8429</v>
      </c>
      <c r="AD7655" s="9" t="s">
        <v>231</v>
      </c>
      <c r="AE7655" s="5">
        <f t="shared" si="260"/>
        <v>0</v>
      </c>
      <c r="AF7655" s="5" t="str">
        <f t="shared" si="261"/>
        <v>katB</v>
      </c>
      <c r="AG7655" s="153"/>
      <c r="AH7655" s="153"/>
      <c r="AI7655" t="s">
        <v>17879</v>
      </c>
      <c r="AJ7655" t="s">
        <v>17878</v>
      </c>
      <c r="AK7655" s="9" t="str">
        <f>VLOOKUP(Y7655,zdroj!D:AJ,33,0)</f>
        <v>katB</v>
      </c>
    </row>
    <row r="7656" spans="8:37" x14ac:dyDescent="0.25">
      <c r="H7656" s="8"/>
      <c r="I7656" s="8"/>
      <c r="N7656" s="23"/>
      <c r="O7656" s="24"/>
      <c r="P7656" s="19"/>
      <c r="Q7656" s="19"/>
      <c r="R7656" s="19"/>
      <c r="U7656" s="27"/>
      <c r="Y7656" s="9" t="s">
        <v>608</v>
      </c>
      <c r="Z7656" s="9" t="s">
        <v>462</v>
      </c>
      <c r="AA7656" s="9" t="s">
        <v>198</v>
      </c>
      <c r="AB7656" s="9">
        <v>15427277</v>
      </c>
      <c r="AC7656" s="9" t="s">
        <v>8430</v>
      </c>
      <c r="AD7656" s="9" t="s">
        <v>800</v>
      </c>
      <c r="AE7656" s="5">
        <f t="shared" si="260"/>
        <v>0</v>
      </c>
      <c r="AF7656" s="5" t="str">
        <f t="shared" si="261"/>
        <v>Pokryto</v>
      </c>
      <c r="AG7656" s="153"/>
      <c r="AH7656" s="153"/>
      <c r="AI7656" t="s">
        <v>201</v>
      </c>
      <c r="AJ7656" t="s">
        <v>800</v>
      </c>
      <c r="AK7656" s="9" t="str">
        <f>VLOOKUP(Y7656,zdroj!D:AJ,33,0)</f>
        <v>katB</v>
      </c>
    </row>
    <row r="7657" spans="8:37" x14ac:dyDescent="0.25">
      <c r="H7657" s="8"/>
      <c r="I7657" s="8"/>
      <c r="N7657" s="23"/>
      <c r="O7657" s="24"/>
      <c r="P7657" s="19"/>
      <c r="Q7657" s="19"/>
      <c r="R7657" s="19"/>
      <c r="U7657" s="27"/>
      <c r="Y7657" s="9" t="s">
        <v>608</v>
      </c>
      <c r="Z7657" s="9" t="s">
        <v>462</v>
      </c>
      <c r="AA7657" s="9" t="s">
        <v>198</v>
      </c>
      <c r="AB7657" s="9">
        <v>15427285</v>
      </c>
      <c r="AC7657" s="9" t="s">
        <v>8431</v>
      </c>
      <c r="AD7657" s="9" t="s">
        <v>231</v>
      </c>
      <c r="AE7657" s="5">
        <f t="shared" si="260"/>
        <v>0</v>
      </c>
      <c r="AF7657" s="5" t="str">
        <f t="shared" si="261"/>
        <v>katB</v>
      </c>
      <c r="AG7657" s="153"/>
      <c r="AH7657" s="153"/>
      <c r="AI7657" t="s">
        <v>201</v>
      </c>
      <c r="AJ7657" t="s">
        <v>17878</v>
      </c>
      <c r="AK7657" s="9" t="str">
        <f>VLOOKUP(Y7657,zdroj!D:AJ,33,0)</f>
        <v>katB</v>
      </c>
    </row>
    <row r="7658" spans="8:37" x14ac:dyDescent="0.25">
      <c r="H7658" s="8"/>
      <c r="I7658" s="8"/>
      <c r="N7658" s="23"/>
      <c r="O7658" s="24"/>
      <c r="P7658" s="19"/>
      <c r="Q7658" s="19"/>
      <c r="R7658" s="19"/>
      <c r="U7658" s="27"/>
      <c r="Y7658" s="9" t="s">
        <v>608</v>
      </c>
      <c r="Z7658" s="9" t="s">
        <v>462</v>
      </c>
      <c r="AA7658" s="9" t="s">
        <v>198</v>
      </c>
      <c r="AB7658" s="9">
        <v>15427293</v>
      </c>
      <c r="AC7658" s="9" t="s">
        <v>8432</v>
      </c>
      <c r="AD7658" s="9" t="s">
        <v>231</v>
      </c>
      <c r="AE7658" s="5">
        <f t="shared" si="260"/>
        <v>0</v>
      </c>
      <c r="AF7658" s="5" t="str">
        <f t="shared" si="261"/>
        <v>katB</v>
      </c>
      <c r="AG7658" s="153"/>
      <c r="AH7658" s="153"/>
      <c r="AI7658" t="s">
        <v>201</v>
      </c>
      <c r="AJ7658" t="s">
        <v>17878</v>
      </c>
      <c r="AK7658" s="9" t="str">
        <f>VLOOKUP(Y7658,zdroj!D:AJ,33,0)</f>
        <v>katB</v>
      </c>
    </row>
    <row r="7659" spans="8:37" x14ac:dyDescent="0.25">
      <c r="H7659" s="8"/>
      <c r="I7659" s="8"/>
      <c r="N7659" s="23"/>
      <c r="O7659" s="24"/>
      <c r="P7659" s="19"/>
      <c r="Q7659" s="19"/>
      <c r="R7659" s="19"/>
      <c r="U7659" s="27"/>
      <c r="Y7659" s="9" t="s">
        <v>608</v>
      </c>
      <c r="Z7659" s="9" t="s">
        <v>462</v>
      </c>
      <c r="AA7659" s="9" t="s">
        <v>198</v>
      </c>
      <c r="AB7659" s="9">
        <v>15427307</v>
      </c>
      <c r="AC7659" s="9" t="s">
        <v>8433</v>
      </c>
      <c r="AD7659" s="9" t="s">
        <v>231</v>
      </c>
      <c r="AE7659" s="5">
        <f t="shared" si="260"/>
        <v>0</v>
      </c>
      <c r="AF7659" s="5" t="str">
        <f t="shared" si="261"/>
        <v>katB</v>
      </c>
      <c r="AG7659" s="153"/>
      <c r="AH7659" s="153"/>
      <c r="AI7659" t="s">
        <v>201</v>
      </c>
      <c r="AJ7659" t="s">
        <v>17878</v>
      </c>
      <c r="AK7659" s="9" t="str">
        <f>VLOOKUP(Y7659,zdroj!D:AJ,33,0)</f>
        <v>katB</v>
      </c>
    </row>
    <row r="7660" spans="8:37" x14ac:dyDescent="0.25">
      <c r="H7660" s="8"/>
      <c r="I7660" s="8"/>
      <c r="N7660" s="23"/>
      <c r="O7660" s="24"/>
      <c r="P7660" s="19"/>
      <c r="Q7660" s="19"/>
      <c r="R7660" s="19"/>
      <c r="U7660" s="27"/>
      <c r="Y7660" s="9" t="s">
        <v>608</v>
      </c>
      <c r="Z7660" s="9" t="s">
        <v>462</v>
      </c>
      <c r="AA7660" s="9" t="s">
        <v>198</v>
      </c>
      <c r="AB7660" s="9">
        <v>15427315</v>
      </c>
      <c r="AC7660" s="9" t="s">
        <v>8434</v>
      </c>
      <c r="AD7660" s="9" t="s">
        <v>231</v>
      </c>
      <c r="AE7660" s="5">
        <f t="shared" si="260"/>
        <v>0</v>
      </c>
      <c r="AF7660" s="5" t="str">
        <f t="shared" si="261"/>
        <v>katB</v>
      </c>
      <c r="AG7660" s="153"/>
      <c r="AH7660" s="153"/>
      <c r="AI7660" t="s">
        <v>201</v>
      </c>
      <c r="AJ7660" t="s">
        <v>17878</v>
      </c>
      <c r="AK7660" s="9" t="str">
        <f>VLOOKUP(Y7660,zdroj!D:AJ,33,0)</f>
        <v>katB</v>
      </c>
    </row>
    <row r="7661" spans="8:37" x14ac:dyDescent="0.25">
      <c r="H7661" s="8"/>
      <c r="I7661" s="8"/>
      <c r="N7661" s="23"/>
      <c r="O7661" s="24"/>
      <c r="P7661" s="19"/>
      <c r="Q7661" s="19"/>
      <c r="R7661" s="19"/>
      <c r="U7661" s="27"/>
      <c r="Y7661" s="9" t="s">
        <v>608</v>
      </c>
      <c r="Z7661" s="9" t="s">
        <v>462</v>
      </c>
      <c r="AA7661" s="9" t="s">
        <v>198</v>
      </c>
      <c r="AB7661" s="9">
        <v>15427323</v>
      </c>
      <c r="AC7661" s="9" t="s">
        <v>8435</v>
      </c>
      <c r="AD7661" s="9" t="s">
        <v>231</v>
      </c>
      <c r="AE7661" s="5">
        <f t="shared" si="260"/>
        <v>0</v>
      </c>
      <c r="AF7661" s="5" t="str">
        <f t="shared" si="261"/>
        <v>katB</v>
      </c>
      <c r="AG7661" s="153"/>
      <c r="AH7661" s="153"/>
      <c r="AI7661" t="s">
        <v>201</v>
      </c>
      <c r="AJ7661" t="s">
        <v>17878</v>
      </c>
      <c r="AK7661" s="9" t="str">
        <f>VLOOKUP(Y7661,zdroj!D:AJ,33,0)</f>
        <v>katB</v>
      </c>
    </row>
    <row r="7662" spans="8:37" x14ac:dyDescent="0.25">
      <c r="H7662" s="8"/>
      <c r="I7662" s="8"/>
      <c r="N7662" s="23"/>
      <c r="O7662" s="24"/>
      <c r="P7662" s="19"/>
      <c r="Q7662" s="19"/>
      <c r="R7662" s="19"/>
      <c r="U7662" s="27"/>
      <c r="Y7662" s="9" t="s">
        <v>608</v>
      </c>
      <c r="Z7662" s="9" t="s">
        <v>462</v>
      </c>
      <c r="AA7662" s="9" t="s">
        <v>198</v>
      </c>
      <c r="AB7662" s="9">
        <v>15427331</v>
      </c>
      <c r="AC7662" s="9" t="s">
        <v>8436</v>
      </c>
      <c r="AD7662" s="9" t="s">
        <v>231</v>
      </c>
      <c r="AE7662" s="5">
        <f t="shared" si="260"/>
        <v>0</v>
      </c>
      <c r="AF7662" s="5" t="str">
        <f t="shared" si="261"/>
        <v>katB</v>
      </c>
      <c r="AG7662" s="153"/>
      <c r="AH7662" s="153"/>
      <c r="AI7662" t="s">
        <v>201</v>
      </c>
      <c r="AJ7662" t="s">
        <v>17878</v>
      </c>
      <c r="AK7662" s="9" t="str">
        <f>VLOOKUP(Y7662,zdroj!D:AJ,33,0)</f>
        <v>katB</v>
      </c>
    </row>
    <row r="7663" spans="8:37" x14ac:dyDescent="0.25">
      <c r="H7663" s="8"/>
      <c r="I7663" s="8"/>
      <c r="N7663" s="23"/>
      <c r="O7663" s="24"/>
      <c r="P7663" s="19"/>
      <c r="Q7663" s="19"/>
      <c r="R7663" s="19"/>
      <c r="U7663" s="27"/>
      <c r="Y7663" s="9" t="s">
        <v>608</v>
      </c>
      <c r="Z7663" s="9" t="s">
        <v>462</v>
      </c>
      <c r="AA7663" s="9" t="s">
        <v>198</v>
      </c>
      <c r="AB7663" s="9">
        <v>15427340</v>
      </c>
      <c r="AC7663" s="9" t="s">
        <v>8437</v>
      </c>
      <c r="AD7663" s="9" t="s">
        <v>231</v>
      </c>
      <c r="AE7663" s="5">
        <f t="shared" si="260"/>
        <v>0</v>
      </c>
      <c r="AF7663" s="5" t="str">
        <f t="shared" si="261"/>
        <v>katB</v>
      </c>
      <c r="AG7663" s="153"/>
      <c r="AH7663" s="153"/>
      <c r="AI7663" t="s">
        <v>201</v>
      </c>
      <c r="AJ7663" t="s">
        <v>17878</v>
      </c>
      <c r="AK7663" s="9" t="str">
        <f>VLOOKUP(Y7663,zdroj!D:AJ,33,0)</f>
        <v>katB</v>
      </c>
    </row>
    <row r="7664" spans="8:37" x14ac:dyDescent="0.25">
      <c r="H7664" s="8"/>
      <c r="I7664" s="8"/>
      <c r="N7664" s="23"/>
      <c r="O7664" s="24"/>
      <c r="P7664" s="19"/>
      <c r="Q7664" s="19"/>
      <c r="R7664" s="19"/>
      <c r="U7664" s="27"/>
      <c r="Y7664" s="9" t="s">
        <v>608</v>
      </c>
      <c r="Z7664" s="9" t="s">
        <v>462</v>
      </c>
      <c r="AA7664" s="9" t="s">
        <v>198</v>
      </c>
      <c r="AB7664" s="9">
        <v>15427358</v>
      </c>
      <c r="AC7664" s="9" t="s">
        <v>8438</v>
      </c>
      <c r="AD7664" s="9" t="s">
        <v>231</v>
      </c>
      <c r="AE7664" s="5">
        <f t="shared" si="260"/>
        <v>0</v>
      </c>
      <c r="AF7664" s="5" t="str">
        <f t="shared" si="261"/>
        <v>katB</v>
      </c>
      <c r="AG7664" s="153"/>
      <c r="AH7664" s="153"/>
      <c r="AI7664" t="s">
        <v>201</v>
      </c>
      <c r="AJ7664" t="s">
        <v>17878</v>
      </c>
      <c r="AK7664" s="9" t="str">
        <f>VLOOKUP(Y7664,zdroj!D:AJ,33,0)</f>
        <v>katB</v>
      </c>
    </row>
    <row r="7665" spans="8:37" x14ac:dyDescent="0.25">
      <c r="H7665" s="8"/>
      <c r="I7665" s="8"/>
      <c r="N7665" s="23"/>
      <c r="O7665" s="24"/>
      <c r="P7665" s="19"/>
      <c r="Q7665" s="19"/>
      <c r="R7665" s="19"/>
      <c r="U7665" s="27"/>
      <c r="Y7665" s="9" t="s">
        <v>608</v>
      </c>
      <c r="Z7665" s="9" t="s">
        <v>462</v>
      </c>
      <c r="AA7665" s="9" t="s">
        <v>198</v>
      </c>
      <c r="AB7665" s="9">
        <v>15427366</v>
      </c>
      <c r="AC7665" s="9" t="s">
        <v>8439</v>
      </c>
      <c r="AD7665" s="9" t="s">
        <v>800</v>
      </c>
      <c r="AE7665" s="5">
        <f t="shared" si="260"/>
        <v>0</v>
      </c>
      <c r="AF7665" s="5" t="str">
        <f t="shared" si="261"/>
        <v>Pokryto</v>
      </c>
      <c r="AG7665" s="153"/>
      <c r="AH7665" s="153"/>
      <c r="AI7665" t="s">
        <v>201</v>
      </c>
      <c r="AJ7665" t="s">
        <v>800</v>
      </c>
      <c r="AK7665" s="9" t="str">
        <f>VLOOKUP(Y7665,zdroj!D:AJ,33,0)</f>
        <v>katB</v>
      </c>
    </row>
    <row r="7666" spans="8:37" x14ac:dyDescent="0.25">
      <c r="H7666" s="8"/>
      <c r="I7666" s="8"/>
      <c r="N7666" s="23"/>
      <c r="O7666" s="24"/>
      <c r="P7666" s="19"/>
      <c r="Q7666" s="19"/>
      <c r="R7666" s="19"/>
      <c r="U7666" s="27"/>
      <c r="Y7666" s="9" t="s">
        <v>608</v>
      </c>
      <c r="Z7666" s="9" t="s">
        <v>462</v>
      </c>
      <c r="AA7666" s="9" t="s">
        <v>198</v>
      </c>
      <c r="AB7666" s="9">
        <v>15427374</v>
      </c>
      <c r="AC7666" s="9" t="s">
        <v>8440</v>
      </c>
      <c r="AD7666" s="9" t="s">
        <v>800</v>
      </c>
      <c r="AE7666" s="5">
        <f t="shared" si="260"/>
        <v>0</v>
      </c>
      <c r="AF7666" s="5" t="str">
        <f t="shared" si="261"/>
        <v>Pokryto</v>
      </c>
      <c r="AG7666" s="153"/>
      <c r="AH7666" s="153"/>
      <c r="AI7666" t="s">
        <v>201</v>
      </c>
      <c r="AJ7666" t="s">
        <v>800</v>
      </c>
      <c r="AK7666" s="9" t="str">
        <f>VLOOKUP(Y7666,zdroj!D:AJ,33,0)</f>
        <v>katB</v>
      </c>
    </row>
    <row r="7667" spans="8:37" x14ac:dyDescent="0.25">
      <c r="H7667" s="8"/>
      <c r="I7667" s="8"/>
      <c r="N7667" s="23"/>
      <c r="O7667" s="24"/>
      <c r="P7667" s="19"/>
      <c r="Q7667" s="19"/>
      <c r="R7667" s="19"/>
      <c r="U7667" s="27"/>
      <c r="Y7667" s="9" t="s">
        <v>608</v>
      </c>
      <c r="Z7667" s="9" t="s">
        <v>462</v>
      </c>
      <c r="AA7667" s="9" t="s">
        <v>198</v>
      </c>
      <c r="AB7667" s="9">
        <v>15427382</v>
      </c>
      <c r="AC7667" s="9" t="s">
        <v>8441</v>
      </c>
      <c r="AD7667" s="9" t="s">
        <v>800</v>
      </c>
      <c r="AE7667" s="5">
        <f t="shared" si="260"/>
        <v>0</v>
      </c>
      <c r="AF7667" s="5" t="str">
        <f t="shared" si="261"/>
        <v>Pokryto</v>
      </c>
      <c r="AG7667" s="153"/>
      <c r="AH7667" s="153"/>
      <c r="AI7667" t="s">
        <v>201</v>
      </c>
      <c r="AJ7667" t="s">
        <v>800</v>
      </c>
      <c r="AK7667" s="9" t="str">
        <f>VLOOKUP(Y7667,zdroj!D:AJ,33,0)</f>
        <v>katB</v>
      </c>
    </row>
    <row r="7668" spans="8:37" x14ac:dyDescent="0.25">
      <c r="H7668" s="8"/>
      <c r="I7668" s="8"/>
      <c r="N7668" s="23"/>
      <c r="O7668" s="24"/>
      <c r="P7668" s="19"/>
      <c r="Q7668" s="19"/>
      <c r="R7668" s="19"/>
      <c r="U7668" s="27"/>
      <c r="Y7668" s="9" t="s">
        <v>608</v>
      </c>
      <c r="Z7668" s="9" t="s">
        <v>462</v>
      </c>
      <c r="AA7668" s="9" t="s">
        <v>198</v>
      </c>
      <c r="AB7668" s="9">
        <v>15427391</v>
      </c>
      <c r="AC7668" s="9" t="s">
        <v>8442</v>
      </c>
      <c r="AD7668" s="9" t="s">
        <v>231</v>
      </c>
      <c r="AE7668" s="5">
        <f t="shared" si="260"/>
        <v>0</v>
      </c>
      <c r="AF7668" s="5" t="str">
        <f t="shared" si="261"/>
        <v>katB</v>
      </c>
      <c r="AG7668" s="153"/>
      <c r="AH7668" s="153"/>
      <c r="AI7668" t="s">
        <v>201</v>
      </c>
      <c r="AJ7668" t="s">
        <v>17878</v>
      </c>
      <c r="AK7668" s="9" t="str">
        <f>VLOOKUP(Y7668,zdroj!D:AJ,33,0)</f>
        <v>katB</v>
      </c>
    </row>
    <row r="7669" spans="8:37" x14ac:dyDescent="0.25">
      <c r="H7669" s="8"/>
      <c r="I7669" s="8"/>
      <c r="N7669" s="23"/>
      <c r="O7669" s="24"/>
      <c r="P7669" s="19"/>
      <c r="Q7669" s="19"/>
      <c r="R7669" s="19"/>
      <c r="U7669" s="27"/>
      <c r="Y7669" s="9" t="s">
        <v>608</v>
      </c>
      <c r="Z7669" s="9" t="s">
        <v>462</v>
      </c>
      <c r="AA7669" s="9" t="s">
        <v>198</v>
      </c>
      <c r="AB7669" s="9">
        <v>15427404</v>
      </c>
      <c r="AC7669" s="9" t="s">
        <v>8443</v>
      </c>
      <c r="AD7669" s="9" t="s">
        <v>800</v>
      </c>
      <c r="AE7669" s="5">
        <f t="shared" si="260"/>
        <v>0</v>
      </c>
      <c r="AF7669" s="5" t="str">
        <f t="shared" si="261"/>
        <v>Pokryto</v>
      </c>
      <c r="AG7669" s="153"/>
      <c r="AH7669" s="153"/>
      <c r="AI7669" t="s">
        <v>201</v>
      </c>
      <c r="AJ7669" t="s">
        <v>800</v>
      </c>
      <c r="AK7669" s="9" t="str">
        <f>VLOOKUP(Y7669,zdroj!D:AJ,33,0)</f>
        <v>katB</v>
      </c>
    </row>
    <row r="7670" spans="8:37" x14ac:dyDescent="0.25">
      <c r="H7670" s="8"/>
      <c r="I7670" s="8"/>
      <c r="N7670" s="23"/>
      <c r="O7670" s="24"/>
      <c r="P7670" s="19"/>
      <c r="Q7670" s="19"/>
      <c r="R7670" s="19"/>
      <c r="U7670" s="27"/>
      <c r="Y7670" s="9" t="s">
        <v>608</v>
      </c>
      <c r="Z7670" s="9" t="s">
        <v>462</v>
      </c>
      <c r="AA7670" s="9" t="s">
        <v>198</v>
      </c>
      <c r="AB7670" s="9">
        <v>15427412</v>
      </c>
      <c r="AC7670" s="9" t="s">
        <v>8444</v>
      </c>
      <c r="AD7670" s="9" t="s">
        <v>800</v>
      </c>
      <c r="AE7670" s="5">
        <f t="shared" si="260"/>
        <v>0</v>
      </c>
      <c r="AF7670" s="5" t="str">
        <f t="shared" si="261"/>
        <v>Pokryto</v>
      </c>
      <c r="AG7670" s="153"/>
      <c r="AH7670" s="153"/>
      <c r="AI7670" t="s">
        <v>201</v>
      </c>
      <c r="AJ7670" t="s">
        <v>800</v>
      </c>
      <c r="AK7670" s="9" t="str">
        <f>VLOOKUP(Y7670,zdroj!D:AJ,33,0)</f>
        <v>katB</v>
      </c>
    </row>
    <row r="7671" spans="8:37" x14ac:dyDescent="0.25">
      <c r="H7671" s="8"/>
      <c r="I7671" s="8"/>
      <c r="N7671" s="23"/>
      <c r="O7671" s="24"/>
      <c r="P7671" s="19"/>
      <c r="Q7671" s="19"/>
      <c r="R7671" s="19"/>
      <c r="U7671" s="27"/>
      <c r="Y7671" s="9" t="s">
        <v>608</v>
      </c>
      <c r="Z7671" s="9" t="s">
        <v>462</v>
      </c>
      <c r="AA7671" s="9" t="s">
        <v>198</v>
      </c>
      <c r="AB7671" s="9">
        <v>15427421</v>
      </c>
      <c r="AC7671" s="9" t="s">
        <v>8445</v>
      </c>
      <c r="AD7671" s="9" t="s">
        <v>800</v>
      </c>
      <c r="AE7671" s="5">
        <f t="shared" si="260"/>
        <v>0</v>
      </c>
      <c r="AF7671" s="5" t="str">
        <f t="shared" si="261"/>
        <v>Pokryto</v>
      </c>
      <c r="AG7671" s="153"/>
      <c r="AH7671" s="153"/>
      <c r="AI7671" t="s">
        <v>201</v>
      </c>
      <c r="AJ7671" t="s">
        <v>800</v>
      </c>
      <c r="AK7671" s="9" t="str">
        <f>VLOOKUP(Y7671,zdroj!D:AJ,33,0)</f>
        <v>katB</v>
      </c>
    </row>
    <row r="7672" spans="8:37" x14ac:dyDescent="0.25">
      <c r="H7672" s="8"/>
      <c r="I7672" s="8"/>
      <c r="N7672" s="23"/>
      <c r="O7672" s="24"/>
      <c r="P7672" s="19"/>
      <c r="Q7672" s="19"/>
      <c r="R7672" s="19"/>
      <c r="U7672" s="27"/>
      <c r="Y7672" s="9" t="s">
        <v>608</v>
      </c>
      <c r="Z7672" s="9" t="s">
        <v>462</v>
      </c>
      <c r="AA7672" s="9" t="s">
        <v>198</v>
      </c>
      <c r="AB7672" s="9">
        <v>15427439</v>
      </c>
      <c r="AC7672" s="9" t="s">
        <v>8446</v>
      </c>
      <c r="AD7672" s="9" t="s">
        <v>800</v>
      </c>
      <c r="AE7672" s="5">
        <f t="shared" si="260"/>
        <v>0</v>
      </c>
      <c r="AF7672" s="5" t="str">
        <f t="shared" si="261"/>
        <v>Pokryto</v>
      </c>
      <c r="AG7672" s="153"/>
      <c r="AH7672" s="153"/>
      <c r="AI7672" t="s">
        <v>201</v>
      </c>
      <c r="AJ7672" t="s">
        <v>800</v>
      </c>
      <c r="AK7672" s="9" t="str">
        <f>VLOOKUP(Y7672,zdroj!D:AJ,33,0)</f>
        <v>katB</v>
      </c>
    </row>
    <row r="7673" spans="8:37" x14ac:dyDescent="0.25">
      <c r="H7673" s="8"/>
      <c r="I7673" s="8"/>
      <c r="N7673" s="23"/>
      <c r="O7673" s="24"/>
      <c r="P7673" s="19"/>
      <c r="Q7673" s="19"/>
      <c r="R7673" s="19"/>
      <c r="U7673" s="27"/>
      <c r="Y7673" s="9" t="s">
        <v>608</v>
      </c>
      <c r="Z7673" s="9" t="s">
        <v>462</v>
      </c>
      <c r="AA7673" s="9" t="s">
        <v>198</v>
      </c>
      <c r="AB7673" s="9">
        <v>15427447</v>
      </c>
      <c r="AC7673" s="9" t="s">
        <v>8447</v>
      </c>
      <c r="AD7673" s="9" t="s">
        <v>231</v>
      </c>
      <c r="AE7673" s="5">
        <f t="shared" si="260"/>
        <v>0</v>
      </c>
      <c r="AF7673" s="5" t="str">
        <f t="shared" si="261"/>
        <v>katB</v>
      </c>
      <c r="AG7673" s="153"/>
      <c r="AH7673" s="153"/>
      <c r="AI7673" t="s">
        <v>201</v>
      </c>
      <c r="AJ7673" t="s">
        <v>17878</v>
      </c>
      <c r="AK7673" s="9" t="str">
        <f>VLOOKUP(Y7673,zdroj!D:AJ,33,0)</f>
        <v>katB</v>
      </c>
    </row>
    <row r="7674" spans="8:37" x14ac:dyDescent="0.25">
      <c r="H7674" s="8"/>
      <c r="I7674" s="8"/>
      <c r="N7674" s="23"/>
      <c r="O7674" s="24"/>
      <c r="P7674" s="19"/>
      <c r="Q7674" s="19"/>
      <c r="R7674" s="19"/>
      <c r="U7674" s="27"/>
      <c r="Y7674" s="9" t="s">
        <v>608</v>
      </c>
      <c r="Z7674" s="9" t="s">
        <v>462</v>
      </c>
      <c r="AA7674" s="9" t="s">
        <v>198</v>
      </c>
      <c r="AB7674" s="9">
        <v>15427455</v>
      </c>
      <c r="AC7674" s="9" t="s">
        <v>8448</v>
      </c>
      <c r="AD7674" s="9" t="s">
        <v>800</v>
      </c>
      <c r="AE7674" s="5">
        <f t="shared" si="260"/>
        <v>0</v>
      </c>
      <c r="AF7674" s="5" t="str">
        <f t="shared" si="261"/>
        <v>Pokryto</v>
      </c>
      <c r="AG7674" s="153"/>
      <c r="AH7674" s="153"/>
      <c r="AI7674" t="s">
        <v>201</v>
      </c>
      <c r="AJ7674" t="s">
        <v>800</v>
      </c>
      <c r="AK7674" s="9" t="str">
        <f>VLOOKUP(Y7674,zdroj!D:AJ,33,0)</f>
        <v>katB</v>
      </c>
    </row>
    <row r="7675" spans="8:37" x14ac:dyDescent="0.25">
      <c r="H7675" s="8"/>
      <c r="I7675" s="8"/>
      <c r="N7675" s="23"/>
      <c r="O7675" s="24"/>
      <c r="P7675" s="19"/>
      <c r="Q7675" s="19"/>
      <c r="R7675" s="19"/>
      <c r="U7675" s="27"/>
      <c r="Y7675" s="9" t="s">
        <v>608</v>
      </c>
      <c r="Z7675" s="9" t="s">
        <v>462</v>
      </c>
      <c r="AA7675" s="9" t="s">
        <v>198</v>
      </c>
      <c r="AB7675" s="9">
        <v>15427463</v>
      </c>
      <c r="AC7675" s="9" t="s">
        <v>8449</v>
      </c>
      <c r="AD7675" s="9" t="s">
        <v>231</v>
      </c>
      <c r="AE7675" s="5">
        <f t="shared" si="260"/>
        <v>0</v>
      </c>
      <c r="AF7675" s="5" t="str">
        <f t="shared" si="261"/>
        <v>katB</v>
      </c>
      <c r="AG7675" s="153"/>
      <c r="AH7675" s="153"/>
      <c r="AI7675" t="s">
        <v>201</v>
      </c>
      <c r="AJ7675" t="s">
        <v>17878</v>
      </c>
      <c r="AK7675" s="9" t="str">
        <f>VLOOKUP(Y7675,zdroj!D:AJ,33,0)</f>
        <v>katB</v>
      </c>
    </row>
    <row r="7676" spans="8:37" x14ac:dyDescent="0.25">
      <c r="H7676" s="8"/>
      <c r="I7676" s="8"/>
      <c r="N7676" s="23"/>
      <c r="O7676" s="24"/>
      <c r="P7676" s="19"/>
      <c r="Q7676" s="19"/>
      <c r="R7676" s="19"/>
      <c r="U7676" s="27"/>
      <c r="Y7676" s="9" t="s">
        <v>608</v>
      </c>
      <c r="Z7676" s="9" t="s">
        <v>462</v>
      </c>
      <c r="AA7676" s="9" t="s">
        <v>198</v>
      </c>
      <c r="AB7676" s="9">
        <v>15427471</v>
      </c>
      <c r="AC7676" s="9" t="s">
        <v>8450</v>
      </c>
      <c r="AD7676" s="9" t="s">
        <v>800</v>
      </c>
      <c r="AE7676" s="5">
        <f t="shared" si="260"/>
        <v>0</v>
      </c>
      <c r="AF7676" s="5" t="str">
        <f t="shared" si="261"/>
        <v>Pokryto</v>
      </c>
      <c r="AG7676" s="153"/>
      <c r="AH7676" s="153"/>
      <c r="AI7676" t="s">
        <v>201</v>
      </c>
      <c r="AJ7676" t="s">
        <v>800</v>
      </c>
      <c r="AK7676" s="9" t="str">
        <f>VLOOKUP(Y7676,zdroj!D:AJ,33,0)</f>
        <v>katB</v>
      </c>
    </row>
    <row r="7677" spans="8:37" x14ac:dyDescent="0.25">
      <c r="H7677" s="8"/>
      <c r="I7677" s="8"/>
      <c r="N7677" s="23"/>
      <c r="O7677" s="24"/>
      <c r="P7677" s="19"/>
      <c r="Q7677" s="19"/>
      <c r="R7677" s="19"/>
      <c r="U7677" s="27"/>
      <c r="Y7677" s="9" t="s">
        <v>608</v>
      </c>
      <c r="Z7677" s="9" t="s">
        <v>462</v>
      </c>
      <c r="AA7677" s="9" t="s">
        <v>198</v>
      </c>
      <c r="AB7677" s="9">
        <v>15427609</v>
      </c>
      <c r="AC7677" s="9" t="s">
        <v>8451</v>
      </c>
      <c r="AD7677" s="9" t="s">
        <v>800</v>
      </c>
      <c r="AE7677" s="5">
        <f t="shared" si="260"/>
        <v>0</v>
      </c>
      <c r="AF7677" s="5" t="str">
        <f t="shared" si="261"/>
        <v>Pokryto</v>
      </c>
      <c r="AG7677" s="153"/>
      <c r="AH7677" s="153"/>
      <c r="AI7677" t="s">
        <v>201</v>
      </c>
      <c r="AJ7677" t="s">
        <v>800</v>
      </c>
      <c r="AK7677" s="9" t="str">
        <f>VLOOKUP(Y7677,zdroj!D:AJ,33,0)</f>
        <v>katB</v>
      </c>
    </row>
    <row r="7678" spans="8:37" x14ac:dyDescent="0.25">
      <c r="H7678" s="8"/>
      <c r="I7678" s="8"/>
      <c r="N7678" s="23"/>
      <c r="O7678" s="24"/>
      <c r="P7678" s="19"/>
      <c r="Q7678" s="19"/>
      <c r="R7678" s="19"/>
      <c r="U7678" s="27"/>
      <c r="Y7678" s="9" t="s">
        <v>608</v>
      </c>
      <c r="Z7678" s="9" t="s">
        <v>462</v>
      </c>
      <c r="AA7678" s="9" t="s">
        <v>198</v>
      </c>
      <c r="AB7678" s="9">
        <v>15427617</v>
      </c>
      <c r="AC7678" s="9" t="s">
        <v>8452</v>
      </c>
      <c r="AD7678" s="9" t="s">
        <v>800</v>
      </c>
      <c r="AE7678" s="5">
        <f t="shared" si="260"/>
        <v>0</v>
      </c>
      <c r="AF7678" s="5" t="str">
        <f t="shared" si="261"/>
        <v>Pokryto</v>
      </c>
      <c r="AG7678" s="153"/>
      <c r="AH7678" s="153"/>
      <c r="AI7678" t="s">
        <v>201</v>
      </c>
      <c r="AJ7678" t="s">
        <v>800</v>
      </c>
      <c r="AK7678" s="9" t="str">
        <f>VLOOKUP(Y7678,zdroj!D:AJ,33,0)</f>
        <v>katB</v>
      </c>
    </row>
    <row r="7679" spans="8:37" x14ac:dyDescent="0.25">
      <c r="H7679" s="8"/>
      <c r="I7679" s="8"/>
      <c r="N7679" s="23"/>
      <c r="O7679" s="24"/>
      <c r="P7679" s="19"/>
      <c r="Q7679" s="19"/>
      <c r="R7679" s="19"/>
      <c r="U7679" s="27"/>
      <c r="Y7679" s="9" t="s">
        <v>608</v>
      </c>
      <c r="Z7679" s="9" t="s">
        <v>462</v>
      </c>
      <c r="AA7679" s="9" t="s">
        <v>198</v>
      </c>
      <c r="AB7679" s="9">
        <v>15427625</v>
      </c>
      <c r="AC7679" s="9" t="s">
        <v>8453</v>
      </c>
      <c r="AD7679" s="9" t="s">
        <v>800</v>
      </c>
      <c r="AE7679" s="5">
        <f t="shared" si="260"/>
        <v>0</v>
      </c>
      <c r="AF7679" s="5" t="str">
        <f t="shared" si="261"/>
        <v>Pokryto</v>
      </c>
      <c r="AG7679" s="153"/>
      <c r="AH7679" s="153"/>
      <c r="AI7679" t="s">
        <v>201</v>
      </c>
      <c r="AJ7679" t="s">
        <v>800</v>
      </c>
      <c r="AK7679" s="9" t="str">
        <f>VLOOKUP(Y7679,zdroj!D:AJ,33,0)</f>
        <v>katB</v>
      </c>
    </row>
    <row r="7680" spans="8:37" x14ac:dyDescent="0.25">
      <c r="H7680" s="8"/>
      <c r="I7680" s="8"/>
      <c r="N7680" s="23"/>
      <c r="O7680" s="24"/>
      <c r="P7680" s="19"/>
      <c r="Q7680" s="19"/>
      <c r="R7680" s="19"/>
      <c r="U7680" s="27"/>
      <c r="Y7680" s="9" t="s">
        <v>608</v>
      </c>
      <c r="Z7680" s="9" t="s">
        <v>462</v>
      </c>
      <c r="AA7680" s="9" t="s">
        <v>198</v>
      </c>
      <c r="AB7680" s="9">
        <v>15427633</v>
      </c>
      <c r="AC7680" s="9" t="s">
        <v>8454</v>
      </c>
      <c r="AD7680" s="9" t="s">
        <v>800</v>
      </c>
      <c r="AE7680" s="5">
        <f t="shared" si="260"/>
        <v>0</v>
      </c>
      <c r="AF7680" s="5" t="str">
        <f t="shared" si="261"/>
        <v>Pokryto</v>
      </c>
      <c r="AG7680" s="153"/>
      <c r="AH7680" s="153"/>
      <c r="AI7680" t="s">
        <v>201</v>
      </c>
      <c r="AJ7680" t="s">
        <v>800</v>
      </c>
      <c r="AK7680" s="9" t="str">
        <f>VLOOKUP(Y7680,zdroj!D:AJ,33,0)</f>
        <v>katB</v>
      </c>
    </row>
    <row r="7681" spans="8:37" x14ac:dyDescent="0.25">
      <c r="H7681" s="8"/>
      <c r="I7681" s="8"/>
      <c r="N7681" s="23"/>
      <c r="O7681" s="24"/>
      <c r="P7681" s="19"/>
      <c r="Q7681" s="19"/>
      <c r="R7681" s="19"/>
      <c r="U7681" s="27"/>
      <c r="Y7681" s="9" t="s">
        <v>608</v>
      </c>
      <c r="Z7681" s="9" t="s">
        <v>462</v>
      </c>
      <c r="AA7681" s="9" t="s">
        <v>198</v>
      </c>
      <c r="AB7681" s="9">
        <v>15427641</v>
      </c>
      <c r="AC7681" s="9" t="s">
        <v>8455</v>
      </c>
      <c r="AD7681" s="9" t="s">
        <v>800</v>
      </c>
      <c r="AE7681" s="5">
        <f t="shared" si="260"/>
        <v>0</v>
      </c>
      <c r="AF7681" s="5" t="str">
        <f t="shared" si="261"/>
        <v>Pokryto</v>
      </c>
      <c r="AG7681" s="153"/>
      <c r="AH7681" s="153"/>
      <c r="AI7681" t="s">
        <v>201</v>
      </c>
      <c r="AJ7681" t="s">
        <v>800</v>
      </c>
      <c r="AK7681" s="9" t="str">
        <f>VLOOKUP(Y7681,zdroj!D:AJ,33,0)</f>
        <v>katB</v>
      </c>
    </row>
    <row r="7682" spans="8:37" x14ac:dyDescent="0.25">
      <c r="H7682" s="8"/>
      <c r="I7682" s="8"/>
      <c r="N7682" s="23"/>
      <c r="O7682" s="24"/>
      <c r="P7682" s="19"/>
      <c r="Q7682" s="19"/>
      <c r="R7682" s="19"/>
      <c r="U7682" s="27"/>
      <c r="Y7682" s="9" t="s">
        <v>608</v>
      </c>
      <c r="Z7682" s="9" t="s">
        <v>462</v>
      </c>
      <c r="AA7682" s="9" t="s">
        <v>198</v>
      </c>
      <c r="AB7682" s="9">
        <v>15427650</v>
      </c>
      <c r="AC7682" s="9" t="s">
        <v>8456</v>
      </c>
      <c r="AD7682" s="9" t="s">
        <v>800</v>
      </c>
      <c r="AE7682" s="5">
        <f t="shared" si="260"/>
        <v>0</v>
      </c>
      <c r="AF7682" s="5" t="str">
        <f t="shared" si="261"/>
        <v>Pokryto</v>
      </c>
      <c r="AG7682" s="153"/>
      <c r="AH7682" s="153"/>
      <c r="AI7682" t="s">
        <v>201</v>
      </c>
      <c r="AJ7682" t="s">
        <v>800</v>
      </c>
      <c r="AK7682" s="9" t="str">
        <f>VLOOKUP(Y7682,zdroj!D:AJ,33,0)</f>
        <v>katB</v>
      </c>
    </row>
    <row r="7683" spans="8:37" x14ac:dyDescent="0.25">
      <c r="H7683" s="8"/>
      <c r="I7683" s="8"/>
      <c r="N7683" s="23"/>
      <c r="O7683" s="24"/>
      <c r="P7683" s="19"/>
      <c r="Q7683" s="19"/>
      <c r="R7683" s="19"/>
      <c r="U7683" s="27"/>
      <c r="Y7683" s="9" t="s">
        <v>608</v>
      </c>
      <c r="Z7683" s="9" t="s">
        <v>462</v>
      </c>
      <c r="AA7683" s="9" t="s">
        <v>198</v>
      </c>
      <c r="AB7683" s="9">
        <v>15427706</v>
      </c>
      <c r="AC7683" s="9" t="s">
        <v>8457</v>
      </c>
      <c r="AD7683" s="9" t="s">
        <v>800</v>
      </c>
      <c r="AE7683" s="5">
        <f t="shared" si="260"/>
        <v>0</v>
      </c>
      <c r="AF7683" s="5" t="str">
        <f t="shared" si="261"/>
        <v>Pokryto</v>
      </c>
      <c r="AG7683" s="153"/>
      <c r="AH7683" s="153"/>
      <c r="AI7683" t="s">
        <v>17879</v>
      </c>
      <c r="AJ7683" t="s">
        <v>800</v>
      </c>
      <c r="AK7683" s="9" t="str">
        <f>VLOOKUP(Y7683,zdroj!D:AJ,33,0)</f>
        <v>katB</v>
      </c>
    </row>
    <row r="7684" spans="8:37" x14ac:dyDescent="0.25">
      <c r="H7684" s="8"/>
      <c r="I7684" s="8"/>
      <c r="N7684" s="23"/>
      <c r="O7684" s="24"/>
      <c r="P7684" s="19"/>
      <c r="Q7684" s="19"/>
      <c r="R7684" s="19"/>
      <c r="U7684" s="27"/>
      <c r="Y7684" s="9" t="s">
        <v>608</v>
      </c>
      <c r="Z7684" s="9" t="s">
        <v>462</v>
      </c>
      <c r="AA7684" s="9" t="s">
        <v>198</v>
      </c>
      <c r="AB7684" s="9">
        <v>15427714</v>
      </c>
      <c r="AC7684" s="9" t="s">
        <v>8458</v>
      </c>
      <c r="AD7684" s="9" t="s">
        <v>800</v>
      </c>
      <c r="AE7684" s="5">
        <f t="shared" si="260"/>
        <v>0</v>
      </c>
      <c r="AF7684" s="5" t="str">
        <f t="shared" si="261"/>
        <v>Pokryto</v>
      </c>
      <c r="AG7684" s="153"/>
      <c r="AH7684" s="153"/>
      <c r="AI7684" t="s">
        <v>201</v>
      </c>
      <c r="AJ7684" t="s">
        <v>800</v>
      </c>
      <c r="AK7684" s="9" t="str">
        <f>VLOOKUP(Y7684,zdroj!D:AJ,33,0)</f>
        <v>katB</v>
      </c>
    </row>
    <row r="7685" spans="8:37" x14ac:dyDescent="0.25">
      <c r="H7685" s="8"/>
      <c r="I7685" s="8"/>
      <c r="N7685" s="23"/>
      <c r="O7685" s="24"/>
      <c r="P7685" s="19"/>
      <c r="Q7685" s="19"/>
      <c r="R7685" s="19"/>
      <c r="U7685" s="27"/>
      <c r="Y7685" s="9" t="s">
        <v>608</v>
      </c>
      <c r="Z7685" s="9" t="s">
        <v>462</v>
      </c>
      <c r="AA7685" s="9" t="s">
        <v>198</v>
      </c>
      <c r="AB7685" s="9">
        <v>15427722</v>
      </c>
      <c r="AC7685" s="9" t="s">
        <v>8459</v>
      </c>
      <c r="AD7685" s="9" t="s">
        <v>800</v>
      </c>
      <c r="AE7685" s="5">
        <f t="shared" si="260"/>
        <v>0</v>
      </c>
      <c r="AF7685" s="5" t="str">
        <f t="shared" si="261"/>
        <v>Pokryto</v>
      </c>
      <c r="AG7685" s="153"/>
      <c r="AH7685" s="153"/>
      <c r="AI7685" t="s">
        <v>201</v>
      </c>
      <c r="AJ7685" t="s">
        <v>800</v>
      </c>
      <c r="AK7685" s="9" t="str">
        <f>VLOOKUP(Y7685,zdroj!D:AJ,33,0)</f>
        <v>katB</v>
      </c>
    </row>
    <row r="7686" spans="8:37" x14ac:dyDescent="0.25">
      <c r="H7686" s="8"/>
      <c r="I7686" s="8"/>
      <c r="N7686" s="23"/>
      <c r="O7686" s="24"/>
      <c r="P7686" s="19"/>
      <c r="Q7686" s="19"/>
      <c r="R7686" s="19"/>
      <c r="U7686" s="27"/>
      <c r="Y7686" s="9" t="s">
        <v>608</v>
      </c>
      <c r="Z7686" s="9" t="s">
        <v>462</v>
      </c>
      <c r="AA7686" s="9" t="s">
        <v>198</v>
      </c>
      <c r="AB7686" s="9">
        <v>15427731</v>
      </c>
      <c r="AC7686" s="9" t="s">
        <v>8460</v>
      </c>
      <c r="AD7686" s="9" t="s">
        <v>800</v>
      </c>
      <c r="AE7686" s="5">
        <f t="shared" si="260"/>
        <v>0</v>
      </c>
      <c r="AF7686" s="5" t="str">
        <f t="shared" si="261"/>
        <v>Pokryto</v>
      </c>
      <c r="AG7686" s="153"/>
      <c r="AH7686" s="153"/>
      <c r="AI7686" t="s">
        <v>201</v>
      </c>
      <c r="AJ7686" t="s">
        <v>800</v>
      </c>
      <c r="AK7686" s="9" t="str">
        <f>VLOOKUP(Y7686,zdroj!D:AJ,33,0)</f>
        <v>katB</v>
      </c>
    </row>
    <row r="7687" spans="8:37" x14ac:dyDescent="0.25">
      <c r="H7687" s="8"/>
      <c r="I7687" s="8"/>
      <c r="N7687" s="23"/>
      <c r="O7687" s="24"/>
      <c r="P7687" s="19"/>
      <c r="Q7687" s="19"/>
      <c r="R7687" s="19"/>
      <c r="U7687" s="27"/>
      <c r="Y7687" s="9" t="s">
        <v>608</v>
      </c>
      <c r="Z7687" s="9" t="s">
        <v>462</v>
      </c>
      <c r="AA7687" s="9" t="s">
        <v>198</v>
      </c>
      <c r="AB7687" s="9">
        <v>15427749</v>
      </c>
      <c r="AC7687" s="9" t="s">
        <v>8461</v>
      </c>
      <c r="AD7687" s="9" t="s">
        <v>800</v>
      </c>
      <c r="AE7687" s="5">
        <f t="shared" si="260"/>
        <v>0</v>
      </c>
      <c r="AF7687" s="5" t="str">
        <f t="shared" si="261"/>
        <v>Pokryto</v>
      </c>
      <c r="AG7687" s="153"/>
      <c r="AH7687" s="153"/>
      <c r="AI7687" t="s">
        <v>201</v>
      </c>
      <c r="AJ7687" t="s">
        <v>800</v>
      </c>
      <c r="AK7687" s="9" t="str">
        <f>VLOOKUP(Y7687,zdroj!D:AJ,33,0)</f>
        <v>katB</v>
      </c>
    </row>
    <row r="7688" spans="8:37" x14ac:dyDescent="0.25">
      <c r="H7688" s="8"/>
      <c r="I7688" s="8"/>
      <c r="N7688" s="23"/>
      <c r="O7688" s="24"/>
      <c r="P7688" s="19"/>
      <c r="Q7688" s="19"/>
      <c r="R7688" s="19"/>
      <c r="U7688" s="27"/>
      <c r="Y7688" s="9" t="s">
        <v>608</v>
      </c>
      <c r="Z7688" s="9" t="s">
        <v>462</v>
      </c>
      <c r="AA7688" s="9" t="s">
        <v>198</v>
      </c>
      <c r="AB7688" s="9">
        <v>15427862</v>
      </c>
      <c r="AC7688" s="9" t="s">
        <v>8462</v>
      </c>
      <c r="AD7688" s="9" t="s">
        <v>800</v>
      </c>
      <c r="AE7688" s="5">
        <f t="shared" si="260"/>
        <v>0</v>
      </c>
      <c r="AF7688" s="5" t="str">
        <f t="shared" si="261"/>
        <v>Pokryto</v>
      </c>
      <c r="AG7688" s="153"/>
      <c r="AH7688" s="153"/>
      <c r="AI7688" t="s">
        <v>201</v>
      </c>
      <c r="AJ7688" t="s">
        <v>800</v>
      </c>
      <c r="AK7688" s="9" t="str">
        <f>VLOOKUP(Y7688,zdroj!D:AJ,33,0)</f>
        <v>katB</v>
      </c>
    </row>
    <row r="7689" spans="8:37" x14ac:dyDescent="0.25">
      <c r="H7689" s="8"/>
      <c r="I7689" s="8"/>
      <c r="N7689" s="23"/>
      <c r="O7689" s="24"/>
      <c r="P7689" s="19"/>
      <c r="Q7689" s="19"/>
      <c r="R7689" s="19"/>
      <c r="U7689" s="27"/>
      <c r="Y7689" s="9" t="s">
        <v>608</v>
      </c>
      <c r="Z7689" s="9" t="s">
        <v>462</v>
      </c>
      <c r="AA7689" s="9" t="s">
        <v>198</v>
      </c>
      <c r="AB7689" s="9">
        <v>15427994</v>
      </c>
      <c r="AC7689" s="9" t="s">
        <v>8463</v>
      </c>
      <c r="AD7689" s="9" t="s">
        <v>800</v>
      </c>
      <c r="AE7689" s="5">
        <f t="shared" si="260"/>
        <v>0</v>
      </c>
      <c r="AF7689" s="5" t="str">
        <f t="shared" si="261"/>
        <v>Pokryto</v>
      </c>
      <c r="AG7689" s="153"/>
      <c r="AH7689" s="153"/>
      <c r="AI7689" t="s">
        <v>201</v>
      </c>
      <c r="AJ7689" t="s">
        <v>800</v>
      </c>
      <c r="AK7689" s="9" t="str">
        <f>VLOOKUP(Y7689,zdroj!D:AJ,33,0)</f>
        <v>katB</v>
      </c>
    </row>
    <row r="7690" spans="8:37" x14ac:dyDescent="0.25">
      <c r="H7690" s="8"/>
      <c r="I7690" s="8"/>
      <c r="N7690" s="23"/>
      <c r="O7690" s="24"/>
      <c r="P7690" s="19"/>
      <c r="Q7690" s="19"/>
      <c r="R7690" s="19"/>
      <c r="U7690" s="27"/>
      <c r="Y7690" s="9" t="s">
        <v>608</v>
      </c>
      <c r="Z7690" s="9" t="s">
        <v>462</v>
      </c>
      <c r="AA7690" s="9" t="s">
        <v>198</v>
      </c>
      <c r="AB7690" s="9">
        <v>15428001</v>
      </c>
      <c r="AC7690" s="9" t="s">
        <v>8464</v>
      </c>
      <c r="AD7690" s="9" t="s">
        <v>800</v>
      </c>
      <c r="AE7690" s="5">
        <f t="shared" ref="AE7690:AE7753" si="262">VLOOKUP(Y7690,K:T,10,0)</f>
        <v>0</v>
      </c>
      <c r="AF7690" s="5" t="str">
        <f t="shared" ref="AF7690:AF7753" si="263">IF(AE7690="A",IF(AD7690="katA","katB",AD7690),AD7690)</f>
        <v>Pokryto</v>
      </c>
      <c r="AG7690" s="153"/>
      <c r="AH7690" s="153"/>
      <c r="AI7690" t="s">
        <v>201</v>
      </c>
      <c r="AJ7690" t="s">
        <v>800</v>
      </c>
      <c r="AK7690" s="9" t="str">
        <f>VLOOKUP(Y7690,zdroj!D:AJ,33,0)</f>
        <v>katB</v>
      </c>
    </row>
    <row r="7691" spans="8:37" x14ac:dyDescent="0.25">
      <c r="H7691" s="8"/>
      <c r="I7691" s="8"/>
      <c r="N7691" s="23"/>
      <c r="O7691" s="24"/>
      <c r="P7691" s="19"/>
      <c r="Q7691" s="19"/>
      <c r="R7691" s="19"/>
      <c r="U7691" s="27"/>
      <c r="Y7691" s="9" t="s">
        <v>608</v>
      </c>
      <c r="Z7691" s="9" t="s">
        <v>462</v>
      </c>
      <c r="AA7691" s="9" t="s">
        <v>198</v>
      </c>
      <c r="AB7691" s="9">
        <v>15428036</v>
      </c>
      <c r="AC7691" s="9" t="s">
        <v>8465</v>
      </c>
      <c r="AD7691" s="9" t="s">
        <v>800</v>
      </c>
      <c r="AE7691" s="5">
        <f t="shared" si="262"/>
        <v>0</v>
      </c>
      <c r="AF7691" s="5" t="str">
        <f t="shared" si="263"/>
        <v>Pokryto</v>
      </c>
      <c r="AG7691" s="153"/>
      <c r="AH7691" s="153"/>
      <c r="AI7691" t="s">
        <v>201</v>
      </c>
      <c r="AJ7691" t="s">
        <v>800</v>
      </c>
      <c r="AK7691" s="9" t="str">
        <f>VLOOKUP(Y7691,zdroj!D:AJ,33,0)</f>
        <v>katB</v>
      </c>
    </row>
    <row r="7692" spans="8:37" x14ac:dyDescent="0.25">
      <c r="H7692" s="8"/>
      <c r="I7692" s="8"/>
      <c r="N7692" s="23"/>
      <c r="O7692" s="24"/>
      <c r="P7692" s="19"/>
      <c r="Q7692" s="19"/>
      <c r="R7692" s="19"/>
      <c r="U7692" s="27"/>
      <c r="Y7692" s="9" t="s">
        <v>608</v>
      </c>
      <c r="Z7692" s="9" t="s">
        <v>462</v>
      </c>
      <c r="AA7692" s="9" t="s">
        <v>198</v>
      </c>
      <c r="AB7692" s="9">
        <v>15428044</v>
      </c>
      <c r="AC7692" s="9" t="s">
        <v>8466</v>
      </c>
      <c r="AD7692" s="9" t="s">
        <v>800</v>
      </c>
      <c r="AE7692" s="5">
        <f t="shared" si="262"/>
        <v>0</v>
      </c>
      <c r="AF7692" s="5" t="str">
        <f t="shared" si="263"/>
        <v>Pokryto</v>
      </c>
      <c r="AG7692" s="153"/>
      <c r="AH7692" s="153"/>
      <c r="AI7692" t="s">
        <v>201</v>
      </c>
      <c r="AJ7692" t="s">
        <v>800</v>
      </c>
      <c r="AK7692" s="9" t="str">
        <f>VLOOKUP(Y7692,zdroj!D:AJ,33,0)</f>
        <v>katB</v>
      </c>
    </row>
    <row r="7693" spans="8:37" x14ac:dyDescent="0.25">
      <c r="H7693" s="8"/>
      <c r="I7693" s="8"/>
      <c r="N7693" s="23"/>
      <c r="O7693" s="24"/>
      <c r="P7693" s="19"/>
      <c r="Q7693" s="19"/>
      <c r="R7693" s="19"/>
      <c r="U7693" s="27"/>
      <c r="Y7693" s="9" t="s">
        <v>608</v>
      </c>
      <c r="Z7693" s="9" t="s">
        <v>462</v>
      </c>
      <c r="AA7693" s="9" t="s">
        <v>198</v>
      </c>
      <c r="AB7693" s="9">
        <v>15428052</v>
      </c>
      <c r="AC7693" s="9" t="s">
        <v>8467</v>
      </c>
      <c r="AD7693" s="9" t="s">
        <v>800</v>
      </c>
      <c r="AE7693" s="5">
        <f t="shared" si="262"/>
        <v>0</v>
      </c>
      <c r="AF7693" s="5" t="str">
        <f t="shared" si="263"/>
        <v>Pokryto</v>
      </c>
      <c r="AG7693" s="153"/>
      <c r="AH7693" s="153"/>
      <c r="AI7693" t="s">
        <v>201</v>
      </c>
      <c r="AJ7693" t="s">
        <v>800</v>
      </c>
      <c r="AK7693" s="9" t="str">
        <f>VLOOKUP(Y7693,zdroj!D:AJ,33,0)</f>
        <v>katB</v>
      </c>
    </row>
    <row r="7694" spans="8:37" x14ac:dyDescent="0.25">
      <c r="H7694" s="8"/>
      <c r="I7694" s="8"/>
      <c r="N7694" s="23"/>
      <c r="O7694" s="24"/>
      <c r="P7694" s="19"/>
      <c r="Q7694" s="19"/>
      <c r="R7694" s="19"/>
      <c r="U7694" s="27"/>
      <c r="Y7694" s="9" t="s">
        <v>608</v>
      </c>
      <c r="Z7694" s="9" t="s">
        <v>462</v>
      </c>
      <c r="AA7694" s="9" t="s">
        <v>198</v>
      </c>
      <c r="AB7694" s="9">
        <v>15428061</v>
      </c>
      <c r="AC7694" s="9" t="s">
        <v>8468</v>
      </c>
      <c r="AD7694" s="9" t="s">
        <v>800</v>
      </c>
      <c r="AE7694" s="5">
        <f t="shared" si="262"/>
        <v>0</v>
      </c>
      <c r="AF7694" s="5" t="str">
        <f t="shared" si="263"/>
        <v>Pokryto</v>
      </c>
      <c r="AG7694" s="153"/>
      <c r="AH7694" s="153"/>
      <c r="AI7694" t="s">
        <v>201</v>
      </c>
      <c r="AJ7694" t="s">
        <v>800</v>
      </c>
      <c r="AK7694" s="9" t="str">
        <f>VLOOKUP(Y7694,zdroj!D:AJ,33,0)</f>
        <v>katB</v>
      </c>
    </row>
    <row r="7695" spans="8:37" x14ac:dyDescent="0.25">
      <c r="H7695" s="8"/>
      <c r="I7695" s="8"/>
      <c r="N7695" s="23"/>
      <c r="O7695" s="24"/>
      <c r="P7695" s="19"/>
      <c r="Q7695" s="19"/>
      <c r="R7695" s="19"/>
      <c r="U7695" s="27"/>
      <c r="Y7695" s="9" t="s">
        <v>608</v>
      </c>
      <c r="Z7695" s="9" t="s">
        <v>462</v>
      </c>
      <c r="AA7695" s="9" t="s">
        <v>198</v>
      </c>
      <c r="AB7695" s="9">
        <v>15428079</v>
      </c>
      <c r="AC7695" s="9" t="s">
        <v>8469</v>
      </c>
      <c r="AD7695" s="9" t="s">
        <v>231</v>
      </c>
      <c r="AE7695" s="5">
        <f t="shared" si="262"/>
        <v>0</v>
      </c>
      <c r="AF7695" s="5" t="str">
        <f t="shared" si="263"/>
        <v>katB</v>
      </c>
      <c r="AG7695" s="153"/>
      <c r="AH7695" s="153"/>
      <c r="AI7695" t="s">
        <v>201</v>
      </c>
      <c r="AJ7695" t="s">
        <v>17878</v>
      </c>
      <c r="AK7695" s="9" t="str">
        <f>VLOOKUP(Y7695,zdroj!D:AJ,33,0)</f>
        <v>katB</v>
      </c>
    </row>
    <row r="7696" spans="8:37" x14ac:dyDescent="0.25">
      <c r="H7696" s="8"/>
      <c r="I7696" s="8"/>
      <c r="N7696" s="23"/>
      <c r="O7696" s="24"/>
      <c r="P7696" s="19"/>
      <c r="Q7696" s="19"/>
      <c r="R7696" s="19"/>
      <c r="U7696" s="27"/>
      <c r="Y7696" s="9" t="s">
        <v>608</v>
      </c>
      <c r="Z7696" s="9" t="s">
        <v>462</v>
      </c>
      <c r="AA7696" s="9" t="s">
        <v>198</v>
      </c>
      <c r="AB7696" s="9">
        <v>15428087</v>
      </c>
      <c r="AC7696" s="9" t="s">
        <v>8470</v>
      </c>
      <c r="AD7696" s="9" t="s">
        <v>231</v>
      </c>
      <c r="AE7696" s="5">
        <f t="shared" si="262"/>
        <v>0</v>
      </c>
      <c r="AF7696" s="5" t="str">
        <f t="shared" si="263"/>
        <v>katB</v>
      </c>
      <c r="AG7696" s="153"/>
      <c r="AH7696" s="153"/>
      <c r="AI7696" t="s">
        <v>201</v>
      </c>
      <c r="AJ7696" t="s">
        <v>17878</v>
      </c>
      <c r="AK7696" s="9" t="str">
        <f>VLOOKUP(Y7696,zdroj!D:AJ,33,0)</f>
        <v>katB</v>
      </c>
    </row>
    <row r="7697" spans="8:37" x14ac:dyDescent="0.25">
      <c r="H7697" s="8"/>
      <c r="I7697" s="8"/>
      <c r="N7697" s="23"/>
      <c r="O7697" s="24"/>
      <c r="P7697" s="19"/>
      <c r="Q7697" s="19"/>
      <c r="R7697" s="19"/>
      <c r="U7697" s="27"/>
      <c r="Y7697" s="9" t="s">
        <v>608</v>
      </c>
      <c r="Z7697" s="9" t="s">
        <v>462</v>
      </c>
      <c r="AA7697" s="9" t="s">
        <v>198</v>
      </c>
      <c r="AB7697" s="9">
        <v>15428095</v>
      </c>
      <c r="AC7697" s="9" t="s">
        <v>8471</v>
      </c>
      <c r="AD7697" s="9" t="s">
        <v>800</v>
      </c>
      <c r="AE7697" s="5">
        <f t="shared" si="262"/>
        <v>0</v>
      </c>
      <c r="AF7697" s="5" t="str">
        <f t="shared" si="263"/>
        <v>Pokryto</v>
      </c>
      <c r="AG7697" s="153"/>
      <c r="AH7697" s="153"/>
      <c r="AI7697" t="s">
        <v>201</v>
      </c>
      <c r="AJ7697" t="s">
        <v>800</v>
      </c>
      <c r="AK7697" s="9" t="str">
        <f>VLOOKUP(Y7697,zdroj!D:AJ,33,0)</f>
        <v>katB</v>
      </c>
    </row>
    <row r="7698" spans="8:37" x14ac:dyDescent="0.25">
      <c r="H7698" s="8"/>
      <c r="I7698" s="8"/>
      <c r="N7698" s="23"/>
      <c r="O7698" s="24"/>
      <c r="P7698" s="19"/>
      <c r="Q7698" s="19"/>
      <c r="R7698" s="19"/>
      <c r="U7698" s="27"/>
      <c r="Y7698" s="9" t="s">
        <v>608</v>
      </c>
      <c r="Z7698" s="9" t="s">
        <v>462</v>
      </c>
      <c r="AA7698" s="9" t="s">
        <v>198</v>
      </c>
      <c r="AB7698" s="9">
        <v>25619047</v>
      </c>
      <c r="AC7698" s="9" t="s">
        <v>8472</v>
      </c>
      <c r="AD7698" s="9" t="s">
        <v>231</v>
      </c>
      <c r="AE7698" s="5">
        <f t="shared" si="262"/>
        <v>0</v>
      </c>
      <c r="AF7698" s="5" t="str">
        <f t="shared" si="263"/>
        <v>katB</v>
      </c>
      <c r="AG7698" s="153"/>
      <c r="AH7698" s="153"/>
      <c r="AI7698" t="s">
        <v>201</v>
      </c>
      <c r="AJ7698" t="s">
        <v>17878</v>
      </c>
      <c r="AK7698" s="9" t="str">
        <f>VLOOKUP(Y7698,zdroj!D:AJ,33,0)</f>
        <v>katB</v>
      </c>
    </row>
    <row r="7699" spans="8:37" x14ac:dyDescent="0.25">
      <c r="H7699" s="8"/>
      <c r="I7699" s="8"/>
      <c r="N7699" s="23"/>
      <c r="O7699" s="24"/>
      <c r="P7699" s="19"/>
      <c r="Q7699" s="19"/>
      <c r="R7699" s="19"/>
      <c r="U7699" s="27"/>
      <c r="Y7699" s="9" t="s">
        <v>608</v>
      </c>
      <c r="Z7699" s="9" t="s">
        <v>462</v>
      </c>
      <c r="AA7699" s="9" t="s">
        <v>198</v>
      </c>
      <c r="AB7699" s="9">
        <v>26042908</v>
      </c>
      <c r="AC7699" s="9" t="s">
        <v>8473</v>
      </c>
      <c r="AD7699" s="9" t="s">
        <v>231</v>
      </c>
      <c r="AE7699" s="5">
        <f t="shared" si="262"/>
        <v>0</v>
      </c>
      <c r="AF7699" s="5" t="str">
        <f t="shared" si="263"/>
        <v>katB</v>
      </c>
      <c r="AG7699" s="153"/>
      <c r="AH7699" s="153"/>
      <c r="AI7699" t="s">
        <v>201</v>
      </c>
      <c r="AJ7699" t="s">
        <v>17878</v>
      </c>
      <c r="AK7699" s="9" t="str">
        <f>VLOOKUP(Y7699,zdroj!D:AJ,33,0)</f>
        <v>katB</v>
      </c>
    </row>
    <row r="7700" spans="8:37" x14ac:dyDescent="0.25">
      <c r="H7700" s="8"/>
      <c r="I7700" s="8"/>
      <c r="N7700" s="23"/>
      <c r="O7700" s="24"/>
      <c r="P7700" s="19"/>
      <c r="Q7700" s="19"/>
      <c r="R7700" s="19"/>
      <c r="U7700" s="27"/>
      <c r="Y7700" s="9" t="s">
        <v>608</v>
      </c>
      <c r="Z7700" s="9" t="s">
        <v>462</v>
      </c>
      <c r="AA7700" s="9" t="s">
        <v>198</v>
      </c>
      <c r="AB7700" s="9">
        <v>27782832</v>
      </c>
      <c r="AC7700" s="9" t="s">
        <v>8474</v>
      </c>
      <c r="AD7700" s="9" t="s">
        <v>800</v>
      </c>
      <c r="AE7700" s="5">
        <f t="shared" si="262"/>
        <v>0</v>
      </c>
      <c r="AF7700" s="5" t="str">
        <f t="shared" si="263"/>
        <v>Pokryto</v>
      </c>
      <c r="AG7700" s="153"/>
      <c r="AH7700" s="153"/>
      <c r="AI7700" t="s">
        <v>201</v>
      </c>
      <c r="AJ7700" t="s">
        <v>800</v>
      </c>
      <c r="AK7700" s="9" t="str">
        <f>VLOOKUP(Y7700,zdroj!D:AJ,33,0)</f>
        <v>katB</v>
      </c>
    </row>
    <row r="7701" spans="8:37" x14ac:dyDescent="0.25">
      <c r="H7701" s="8"/>
      <c r="I7701" s="8"/>
      <c r="N7701" s="23"/>
      <c r="O7701" s="24"/>
      <c r="P7701" s="19"/>
      <c r="Q7701" s="19"/>
      <c r="R7701" s="19"/>
      <c r="U7701" s="27"/>
      <c r="Y7701" s="9" t="s">
        <v>608</v>
      </c>
      <c r="Z7701" s="9" t="s">
        <v>462</v>
      </c>
      <c r="AA7701" s="9" t="s">
        <v>198</v>
      </c>
      <c r="AB7701" s="9">
        <v>71642005</v>
      </c>
      <c r="AC7701" s="9" t="s">
        <v>8475</v>
      </c>
      <c r="AD7701" s="9" t="s">
        <v>800</v>
      </c>
      <c r="AE7701" s="5">
        <f t="shared" si="262"/>
        <v>0</v>
      </c>
      <c r="AF7701" s="5" t="str">
        <f t="shared" si="263"/>
        <v>Pokryto</v>
      </c>
      <c r="AG7701" s="153"/>
      <c r="AH7701" s="153"/>
      <c r="AI7701" t="s">
        <v>201</v>
      </c>
      <c r="AJ7701" t="s">
        <v>800</v>
      </c>
      <c r="AK7701" s="9" t="str">
        <f>VLOOKUP(Y7701,zdroj!D:AJ,33,0)</f>
        <v>katB</v>
      </c>
    </row>
    <row r="7702" spans="8:37" x14ac:dyDescent="0.25">
      <c r="H7702" s="8"/>
      <c r="I7702" s="8"/>
      <c r="N7702" s="23"/>
      <c r="O7702" s="24"/>
      <c r="P7702" s="19"/>
      <c r="Q7702" s="19"/>
      <c r="R7702" s="19"/>
      <c r="U7702" s="27"/>
      <c r="Y7702" s="9" t="s">
        <v>608</v>
      </c>
      <c r="Z7702" s="9" t="s">
        <v>462</v>
      </c>
      <c r="AA7702" s="9" t="s">
        <v>198</v>
      </c>
      <c r="AB7702" s="9">
        <v>77934181</v>
      </c>
      <c r="AC7702" s="9" t="s">
        <v>8476</v>
      </c>
      <c r="AD7702" s="9" t="s">
        <v>800</v>
      </c>
      <c r="AE7702" s="5">
        <f t="shared" si="262"/>
        <v>0</v>
      </c>
      <c r="AF7702" s="5" t="str">
        <f t="shared" si="263"/>
        <v>Pokryto</v>
      </c>
      <c r="AG7702" s="153"/>
      <c r="AH7702" s="153"/>
      <c r="AI7702" t="s">
        <v>201</v>
      </c>
      <c r="AJ7702" t="s">
        <v>800</v>
      </c>
      <c r="AK7702" s="9" t="str">
        <f>VLOOKUP(Y7702,zdroj!D:AJ,33,0)</f>
        <v>katB</v>
      </c>
    </row>
    <row r="7703" spans="8:37" x14ac:dyDescent="0.25">
      <c r="H7703" s="8"/>
      <c r="I7703" s="8"/>
      <c r="N7703" s="23"/>
      <c r="O7703" s="24"/>
      <c r="P7703" s="19"/>
      <c r="Q7703" s="19"/>
      <c r="R7703" s="19"/>
      <c r="U7703" s="27"/>
      <c r="Y7703" s="9" t="s">
        <v>608</v>
      </c>
      <c r="Z7703" s="9" t="s">
        <v>462</v>
      </c>
      <c r="AA7703" s="9" t="s">
        <v>198</v>
      </c>
      <c r="AB7703" s="9">
        <v>81130601</v>
      </c>
      <c r="AC7703" s="9" t="s">
        <v>8477</v>
      </c>
      <c r="AD7703" s="9" t="s">
        <v>800</v>
      </c>
      <c r="AE7703" s="5">
        <f t="shared" si="262"/>
        <v>0</v>
      </c>
      <c r="AF7703" s="5" t="str">
        <f t="shared" si="263"/>
        <v>Pokryto</v>
      </c>
      <c r="AG7703" s="153"/>
      <c r="AH7703" s="153"/>
      <c r="AI7703" t="s">
        <v>201</v>
      </c>
      <c r="AJ7703" t="s">
        <v>800</v>
      </c>
      <c r="AK7703" s="9" t="str">
        <f>VLOOKUP(Y7703,zdroj!D:AJ,33,0)</f>
        <v>katB</v>
      </c>
    </row>
    <row r="7704" spans="8:37" x14ac:dyDescent="0.25">
      <c r="H7704" s="8"/>
      <c r="I7704" s="8"/>
      <c r="N7704" s="23"/>
      <c r="O7704" s="24"/>
      <c r="P7704" s="19"/>
      <c r="Q7704" s="19"/>
      <c r="R7704" s="19"/>
      <c r="U7704" s="27"/>
      <c r="Y7704" s="9" t="s">
        <v>608</v>
      </c>
      <c r="Z7704" s="9" t="s">
        <v>462</v>
      </c>
      <c r="AA7704" s="9" t="s">
        <v>198</v>
      </c>
      <c r="AB7704" s="9">
        <v>80726917</v>
      </c>
      <c r="AC7704" s="9" t="s">
        <v>8478</v>
      </c>
      <c r="AD7704" s="9" t="s">
        <v>800</v>
      </c>
      <c r="AE7704" s="5">
        <f t="shared" si="262"/>
        <v>0</v>
      </c>
      <c r="AF7704" s="5" t="str">
        <f t="shared" si="263"/>
        <v>Pokryto</v>
      </c>
      <c r="AG7704" s="153"/>
      <c r="AH7704" s="153"/>
      <c r="AI7704" t="s">
        <v>201</v>
      </c>
      <c r="AJ7704" t="s">
        <v>800</v>
      </c>
      <c r="AK7704" s="9" t="str">
        <f>VLOOKUP(Y7704,zdroj!D:AJ,33,0)</f>
        <v>katB</v>
      </c>
    </row>
    <row r="7705" spans="8:37" x14ac:dyDescent="0.25">
      <c r="H7705" s="8"/>
      <c r="I7705" s="8"/>
      <c r="N7705" s="23"/>
      <c r="O7705" s="24"/>
      <c r="P7705" s="19"/>
      <c r="Q7705" s="19"/>
      <c r="R7705" s="19"/>
      <c r="U7705" s="27"/>
      <c r="Y7705" s="9" t="s">
        <v>608</v>
      </c>
      <c r="Z7705" s="9" t="s">
        <v>462</v>
      </c>
      <c r="AA7705" s="9" t="s">
        <v>198</v>
      </c>
      <c r="AB7705" s="9">
        <v>76298728</v>
      </c>
      <c r="AC7705" s="9" t="s">
        <v>8479</v>
      </c>
      <c r="AD7705" s="9" t="s">
        <v>800</v>
      </c>
      <c r="AE7705" s="5">
        <f t="shared" si="262"/>
        <v>0</v>
      </c>
      <c r="AF7705" s="5" t="str">
        <f t="shared" si="263"/>
        <v>Pokryto</v>
      </c>
      <c r="AG7705" s="153"/>
      <c r="AH7705" s="153"/>
      <c r="AI7705" t="s">
        <v>201</v>
      </c>
      <c r="AJ7705" t="s">
        <v>800</v>
      </c>
      <c r="AK7705" s="9" t="str">
        <f>VLOOKUP(Y7705,zdroj!D:AJ,33,0)</f>
        <v>katB</v>
      </c>
    </row>
    <row r="7706" spans="8:37" x14ac:dyDescent="0.25">
      <c r="H7706" s="8"/>
      <c r="I7706" s="8"/>
      <c r="N7706" s="23"/>
      <c r="O7706" s="24"/>
      <c r="P7706" s="19"/>
      <c r="Q7706" s="19"/>
      <c r="R7706" s="19"/>
      <c r="U7706" s="27"/>
      <c r="Y7706" s="9" t="s">
        <v>608</v>
      </c>
      <c r="Z7706" s="9" t="s">
        <v>462</v>
      </c>
      <c r="AA7706" s="9" t="s">
        <v>198</v>
      </c>
      <c r="AB7706" s="9">
        <v>81100523</v>
      </c>
      <c r="AC7706" s="9" t="s">
        <v>8480</v>
      </c>
      <c r="AD7706" s="9" t="s">
        <v>231</v>
      </c>
      <c r="AE7706" s="5">
        <f t="shared" si="262"/>
        <v>0</v>
      </c>
      <c r="AF7706" s="5" t="str">
        <f t="shared" si="263"/>
        <v>katB</v>
      </c>
      <c r="AG7706" s="153"/>
      <c r="AH7706" s="153"/>
      <c r="AI7706" t="s">
        <v>201</v>
      </c>
      <c r="AJ7706" t="s">
        <v>17878</v>
      </c>
      <c r="AK7706" s="9" t="str">
        <f>VLOOKUP(Y7706,zdroj!D:AJ,33,0)</f>
        <v>katB</v>
      </c>
    </row>
    <row r="7707" spans="8:37" x14ac:dyDescent="0.25">
      <c r="H7707" s="8"/>
      <c r="I7707" s="8"/>
      <c r="N7707" s="23"/>
      <c r="O7707" s="24"/>
      <c r="P7707" s="19"/>
      <c r="Q7707" s="19"/>
      <c r="R7707" s="19"/>
      <c r="U7707" s="27"/>
      <c r="Y7707" s="9" t="s">
        <v>608</v>
      </c>
      <c r="Z7707" s="9" t="s">
        <v>462</v>
      </c>
      <c r="AA7707" s="9" t="s">
        <v>198</v>
      </c>
      <c r="AB7707" s="9">
        <v>81577931</v>
      </c>
      <c r="AC7707" s="9" t="s">
        <v>8481</v>
      </c>
      <c r="AD7707" s="9" t="s">
        <v>800</v>
      </c>
      <c r="AE7707" s="5">
        <f t="shared" si="262"/>
        <v>0</v>
      </c>
      <c r="AF7707" s="5" t="str">
        <f t="shared" si="263"/>
        <v>Pokryto</v>
      </c>
      <c r="AG7707" s="153"/>
      <c r="AH7707" s="153"/>
      <c r="AI7707" t="s">
        <v>201</v>
      </c>
      <c r="AJ7707" t="s">
        <v>800</v>
      </c>
      <c r="AK7707" s="9" t="str">
        <f>VLOOKUP(Y7707,zdroj!D:AJ,33,0)</f>
        <v>katB</v>
      </c>
    </row>
    <row r="7708" spans="8:37" x14ac:dyDescent="0.25">
      <c r="H7708" s="8"/>
      <c r="I7708" s="8"/>
      <c r="N7708" s="23"/>
      <c r="O7708" s="24"/>
      <c r="P7708" s="19"/>
      <c r="Q7708" s="19"/>
      <c r="R7708" s="19"/>
      <c r="U7708" s="27"/>
      <c r="Y7708" s="9" t="s">
        <v>608</v>
      </c>
      <c r="Z7708" s="9" t="s">
        <v>462</v>
      </c>
      <c r="AA7708" s="9" t="s">
        <v>198</v>
      </c>
      <c r="AB7708" s="9">
        <v>81017472</v>
      </c>
      <c r="AC7708" s="9" t="s">
        <v>8482</v>
      </c>
      <c r="AD7708" s="9" t="s">
        <v>800</v>
      </c>
      <c r="AE7708" s="5">
        <f t="shared" si="262"/>
        <v>0</v>
      </c>
      <c r="AF7708" s="5" t="str">
        <f t="shared" si="263"/>
        <v>Pokryto</v>
      </c>
      <c r="AG7708" s="153"/>
      <c r="AH7708" s="153"/>
      <c r="AI7708" t="s">
        <v>201</v>
      </c>
      <c r="AJ7708" t="s">
        <v>800</v>
      </c>
      <c r="AK7708" s="9" t="str">
        <f>VLOOKUP(Y7708,zdroj!D:AJ,33,0)</f>
        <v>katB</v>
      </c>
    </row>
    <row r="7709" spans="8:37" x14ac:dyDescent="0.25">
      <c r="H7709" s="8"/>
      <c r="I7709" s="8"/>
      <c r="N7709" s="23"/>
      <c r="O7709" s="24"/>
      <c r="P7709" s="19"/>
      <c r="Q7709" s="19"/>
      <c r="R7709" s="19"/>
      <c r="U7709" s="27"/>
      <c r="Y7709" s="9" t="s">
        <v>608</v>
      </c>
      <c r="Z7709" s="9" t="s">
        <v>462</v>
      </c>
      <c r="AA7709" s="9" t="s">
        <v>198</v>
      </c>
      <c r="AB7709" s="9">
        <v>15424243</v>
      </c>
      <c r="AC7709" s="9" t="s">
        <v>8483</v>
      </c>
      <c r="AD7709" s="9" t="s">
        <v>231</v>
      </c>
      <c r="AE7709" s="5">
        <f t="shared" si="262"/>
        <v>0</v>
      </c>
      <c r="AF7709" s="5" t="str">
        <f t="shared" si="263"/>
        <v>katB</v>
      </c>
      <c r="AG7709" s="153"/>
      <c r="AH7709" s="153"/>
      <c r="AI7709" t="s">
        <v>201</v>
      </c>
      <c r="AJ7709" t="s">
        <v>17878</v>
      </c>
      <c r="AK7709" s="9" t="str">
        <f>VLOOKUP(Y7709,zdroj!D:AJ,33,0)</f>
        <v>katB</v>
      </c>
    </row>
    <row r="7710" spans="8:37" x14ac:dyDescent="0.25">
      <c r="H7710" s="8"/>
      <c r="I7710" s="8"/>
      <c r="N7710" s="23"/>
      <c r="O7710" s="24"/>
      <c r="P7710" s="19"/>
      <c r="Q7710" s="19"/>
      <c r="R7710" s="19"/>
      <c r="U7710" s="27"/>
      <c r="Y7710" s="9" t="s">
        <v>608</v>
      </c>
      <c r="Z7710" s="9" t="s">
        <v>462</v>
      </c>
      <c r="AA7710" s="9" t="s">
        <v>198</v>
      </c>
      <c r="AB7710" s="9">
        <v>15424251</v>
      </c>
      <c r="AC7710" s="9" t="s">
        <v>8484</v>
      </c>
      <c r="AD7710" s="9" t="s">
        <v>231</v>
      </c>
      <c r="AE7710" s="5">
        <f t="shared" si="262"/>
        <v>0</v>
      </c>
      <c r="AF7710" s="5" t="str">
        <f t="shared" si="263"/>
        <v>katB</v>
      </c>
      <c r="AG7710" s="153"/>
      <c r="AH7710" s="153"/>
      <c r="AI7710" t="s">
        <v>201</v>
      </c>
      <c r="AJ7710" t="s">
        <v>17878</v>
      </c>
      <c r="AK7710" s="9" t="str">
        <f>VLOOKUP(Y7710,zdroj!D:AJ,33,0)</f>
        <v>katB</v>
      </c>
    </row>
    <row r="7711" spans="8:37" x14ac:dyDescent="0.25">
      <c r="H7711" s="8"/>
      <c r="I7711" s="8"/>
      <c r="N7711" s="23"/>
      <c r="O7711" s="24"/>
      <c r="P7711" s="19"/>
      <c r="Q7711" s="19"/>
      <c r="R7711" s="19"/>
      <c r="U7711" s="27"/>
      <c r="Y7711" s="9" t="s">
        <v>608</v>
      </c>
      <c r="Z7711" s="9" t="s">
        <v>462</v>
      </c>
      <c r="AA7711" s="9" t="s">
        <v>198</v>
      </c>
      <c r="AB7711" s="9">
        <v>15424791</v>
      </c>
      <c r="AC7711" s="9" t="s">
        <v>8485</v>
      </c>
      <c r="AD7711" s="9" t="s">
        <v>800</v>
      </c>
      <c r="AE7711" s="5">
        <f t="shared" si="262"/>
        <v>0</v>
      </c>
      <c r="AF7711" s="5" t="str">
        <f t="shared" si="263"/>
        <v>Pokryto</v>
      </c>
      <c r="AG7711" s="153"/>
      <c r="AH7711" s="153"/>
      <c r="AI7711" t="s">
        <v>201</v>
      </c>
      <c r="AJ7711" t="s">
        <v>800</v>
      </c>
      <c r="AK7711" s="9" t="str">
        <f>VLOOKUP(Y7711,zdroj!D:AJ,33,0)</f>
        <v>katB</v>
      </c>
    </row>
    <row r="7712" spans="8:37" x14ac:dyDescent="0.25">
      <c r="H7712" s="8"/>
      <c r="I7712" s="8"/>
      <c r="N7712" s="23"/>
      <c r="O7712" s="24"/>
      <c r="P7712" s="19"/>
      <c r="Q7712" s="19"/>
      <c r="R7712" s="19"/>
      <c r="U7712" s="27"/>
      <c r="Y7712" s="9" t="s">
        <v>608</v>
      </c>
      <c r="Z7712" s="9" t="s">
        <v>462</v>
      </c>
      <c r="AA7712" s="9" t="s">
        <v>198</v>
      </c>
      <c r="AB7712" s="9">
        <v>15424804</v>
      </c>
      <c r="AC7712" s="9" t="s">
        <v>8486</v>
      </c>
      <c r="AD7712" s="9" t="s">
        <v>231</v>
      </c>
      <c r="AE7712" s="5">
        <f t="shared" si="262"/>
        <v>0</v>
      </c>
      <c r="AF7712" s="5" t="str">
        <f t="shared" si="263"/>
        <v>katB</v>
      </c>
      <c r="AG7712" s="153"/>
      <c r="AH7712" s="153"/>
      <c r="AI7712" t="s">
        <v>201</v>
      </c>
      <c r="AJ7712" t="s">
        <v>17878</v>
      </c>
      <c r="AK7712" s="9" t="str">
        <f>VLOOKUP(Y7712,zdroj!D:AJ,33,0)</f>
        <v>katB</v>
      </c>
    </row>
    <row r="7713" spans="8:37" x14ac:dyDescent="0.25">
      <c r="H7713" s="8"/>
      <c r="I7713" s="8"/>
      <c r="N7713" s="23"/>
      <c r="O7713" s="24"/>
      <c r="P7713" s="19"/>
      <c r="Q7713" s="19"/>
      <c r="R7713" s="19"/>
      <c r="U7713" s="27"/>
      <c r="Y7713" s="9" t="s">
        <v>608</v>
      </c>
      <c r="Z7713" s="9" t="s">
        <v>462</v>
      </c>
      <c r="AA7713" s="9" t="s">
        <v>198</v>
      </c>
      <c r="AB7713" s="9">
        <v>15424871</v>
      </c>
      <c r="AC7713" s="9" t="s">
        <v>8487</v>
      </c>
      <c r="AD7713" s="9" t="s">
        <v>800</v>
      </c>
      <c r="AE7713" s="5">
        <f t="shared" si="262"/>
        <v>0</v>
      </c>
      <c r="AF7713" s="5" t="str">
        <f t="shared" si="263"/>
        <v>Pokryto</v>
      </c>
      <c r="AG7713" s="153"/>
      <c r="AH7713" s="153"/>
      <c r="AI7713" t="s">
        <v>201</v>
      </c>
      <c r="AJ7713" t="s">
        <v>800</v>
      </c>
      <c r="AK7713" s="9" t="str">
        <f>VLOOKUP(Y7713,zdroj!D:AJ,33,0)</f>
        <v>katB</v>
      </c>
    </row>
    <row r="7714" spans="8:37" x14ac:dyDescent="0.25">
      <c r="H7714" s="8"/>
      <c r="I7714" s="8"/>
      <c r="N7714" s="23"/>
      <c r="O7714" s="24"/>
      <c r="P7714" s="19"/>
      <c r="Q7714" s="19"/>
      <c r="R7714" s="19"/>
      <c r="U7714" s="27"/>
      <c r="Y7714" s="9" t="s">
        <v>608</v>
      </c>
      <c r="Z7714" s="9" t="s">
        <v>462</v>
      </c>
      <c r="AA7714" s="9" t="s">
        <v>198</v>
      </c>
      <c r="AB7714" s="9">
        <v>15425002</v>
      </c>
      <c r="AC7714" s="9" t="s">
        <v>8488</v>
      </c>
      <c r="AD7714" s="9" t="s">
        <v>231</v>
      </c>
      <c r="AE7714" s="5">
        <f t="shared" si="262"/>
        <v>0</v>
      </c>
      <c r="AF7714" s="5" t="str">
        <f t="shared" si="263"/>
        <v>katB</v>
      </c>
      <c r="AG7714" s="153"/>
      <c r="AH7714" s="153"/>
      <c r="AI7714" t="s">
        <v>201</v>
      </c>
      <c r="AJ7714" t="s">
        <v>17878</v>
      </c>
      <c r="AK7714" s="9" t="str">
        <f>VLOOKUP(Y7714,zdroj!D:AJ,33,0)</f>
        <v>katB</v>
      </c>
    </row>
    <row r="7715" spans="8:37" x14ac:dyDescent="0.25">
      <c r="H7715" s="8"/>
      <c r="I7715" s="8"/>
      <c r="N7715" s="23"/>
      <c r="O7715" s="24"/>
      <c r="P7715" s="19"/>
      <c r="Q7715" s="19"/>
      <c r="R7715" s="19"/>
      <c r="U7715" s="27"/>
      <c r="Y7715" s="9" t="s">
        <v>608</v>
      </c>
      <c r="Z7715" s="9" t="s">
        <v>462</v>
      </c>
      <c r="AA7715" s="9" t="s">
        <v>198</v>
      </c>
      <c r="AB7715" s="9">
        <v>15425517</v>
      </c>
      <c r="AC7715" s="9" t="s">
        <v>8489</v>
      </c>
      <c r="AD7715" s="9" t="s">
        <v>231</v>
      </c>
      <c r="AE7715" s="5">
        <f t="shared" si="262"/>
        <v>0</v>
      </c>
      <c r="AF7715" s="5" t="str">
        <f t="shared" si="263"/>
        <v>katB</v>
      </c>
      <c r="AG7715" s="153"/>
      <c r="AH7715" s="153"/>
      <c r="AI7715" t="s">
        <v>201</v>
      </c>
      <c r="AJ7715" t="s">
        <v>17878</v>
      </c>
      <c r="AK7715" s="9" t="str">
        <f>VLOOKUP(Y7715,zdroj!D:AJ,33,0)</f>
        <v>katB</v>
      </c>
    </row>
    <row r="7716" spans="8:37" x14ac:dyDescent="0.25">
      <c r="H7716" s="8"/>
      <c r="I7716" s="8"/>
      <c r="N7716" s="23"/>
      <c r="O7716" s="24"/>
      <c r="P7716" s="19"/>
      <c r="Q7716" s="19"/>
      <c r="R7716" s="19"/>
      <c r="U7716" s="27"/>
      <c r="Y7716" s="9" t="s">
        <v>608</v>
      </c>
      <c r="Z7716" s="9" t="s">
        <v>462</v>
      </c>
      <c r="AA7716" s="9" t="s">
        <v>198</v>
      </c>
      <c r="AB7716" s="9">
        <v>15425720</v>
      </c>
      <c r="AC7716" s="9" t="s">
        <v>8490</v>
      </c>
      <c r="AD7716" s="9" t="s">
        <v>231</v>
      </c>
      <c r="AE7716" s="5">
        <f t="shared" si="262"/>
        <v>0</v>
      </c>
      <c r="AF7716" s="5" t="str">
        <f t="shared" si="263"/>
        <v>katB</v>
      </c>
      <c r="AG7716" s="153"/>
      <c r="AH7716" s="153"/>
      <c r="AI7716" t="s">
        <v>17879</v>
      </c>
      <c r="AJ7716" t="s">
        <v>17878</v>
      </c>
      <c r="AK7716" s="9" t="str">
        <f>VLOOKUP(Y7716,zdroj!D:AJ,33,0)</f>
        <v>katB</v>
      </c>
    </row>
    <row r="7717" spans="8:37" x14ac:dyDescent="0.25">
      <c r="H7717" s="8"/>
      <c r="I7717" s="8"/>
      <c r="N7717" s="23"/>
      <c r="O7717" s="24"/>
      <c r="P7717" s="19"/>
      <c r="Q7717" s="19"/>
      <c r="R7717" s="19"/>
      <c r="U7717" s="27"/>
      <c r="Y7717" s="9" t="s">
        <v>608</v>
      </c>
      <c r="Z7717" s="9" t="s">
        <v>462</v>
      </c>
      <c r="AA7717" s="9" t="s">
        <v>198</v>
      </c>
      <c r="AB7717" s="9">
        <v>15425738</v>
      </c>
      <c r="AC7717" s="9" t="s">
        <v>8491</v>
      </c>
      <c r="AD7717" s="9" t="s">
        <v>231</v>
      </c>
      <c r="AE7717" s="5">
        <f t="shared" si="262"/>
        <v>0</v>
      </c>
      <c r="AF7717" s="5" t="str">
        <f t="shared" si="263"/>
        <v>katB</v>
      </c>
      <c r="AG7717" s="153"/>
      <c r="AH7717" s="153"/>
      <c r="AI7717" t="s">
        <v>201</v>
      </c>
      <c r="AJ7717" t="s">
        <v>17878</v>
      </c>
      <c r="AK7717" s="9" t="str">
        <f>VLOOKUP(Y7717,zdroj!D:AJ,33,0)</f>
        <v>katB</v>
      </c>
    </row>
    <row r="7718" spans="8:37" x14ac:dyDescent="0.25">
      <c r="H7718" s="8"/>
      <c r="I7718" s="8"/>
      <c r="N7718" s="23"/>
      <c r="O7718" s="24"/>
      <c r="P7718" s="19"/>
      <c r="Q7718" s="19"/>
      <c r="R7718" s="19"/>
      <c r="U7718" s="27"/>
      <c r="Y7718" s="9" t="s">
        <v>608</v>
      </c>
      <c r="Z7718" s="9" t="s">
        <v>462</v>
      </c>
      <c r="AA7718" s="9" t="s">
        <v>198</v>
      </c>
      <c r="AB7718" s="9">
        <v>15425924</v>
      </c>
      <c r="AC7718" s="9" t="s">
        <v>8492</v>
      </c>
      <c r="AD7718" s="9" t="s">
        <v>231</v>
      </c>
      <c r="AE7718" s="5">
        <f t="shared" si="262"/>
        <v>0</v>
      </c>
      <c r="AF7718" s="5" t="str">
        <f t="shared" si="263"/>
        <v>katB</v>
      </c>
      <c r="AG7718" s="153"/>
      <c r="AH7718" s="153"/>
      <c r="AI7718" t="s">
        <v>201</v>
      </c>
      <c r="AJ7718" t="s">
        <v>17878</v>
      </c>
      <c r="AK7718" s="9" t="str">
        <f>VLOOKUP(Y7718,zdroj!D:AJ,33,0)</f>
        <v>katB</v>
      </c>
    </row>
    <row r="7719" spans="8:37" x14ac:dyDescent="0.25">
      <c r="H7719" s="8"/>
      <c r="I7719" s="8"/>
      <c r="N7719" s="23"/>
      <c r="O7719" s="24"/>
      <c r="P7719" s="19"/>
      <c r="Q7719" s="19"/>
      <c r="R7719" s="19"/>
      <c r="U7719" s="27"/>
      <c r="Y7719" s="9" t="s">
        <v>608</v>
      </c>
      <c r="Z7719" s="9" t="s">
        <v>462</v>
      </c>
      <c r="AA7719" s="9" t="s">
        <v>198</v>
      </c>
      <c r="AB7719" s="9">
        <v>15425959</v>
      </c>
      <c r="AC7719" s="9" t="s">
        <v>8493</v>
      </c>
      <c r="AD7719" s="9" t="s">
        <v>231</v>
      </c>
      <c r="AE7719" s="5">
        <f t="shared" si="262"/>
        <v>0</v>
      </c>
      <c r="AF7719" s="5" t="str">
        <f t="shared" si="263"/>
        <v>katB</v>
      </c>
      <c r="AG7719" s="153"/>
      <c r="AH7719" s="153"/>
      <c r="AI7719" t="s">
        <v>201</v>
      </c>
      <c r="AJ7719" t="s">
        <v>17878</v>
      </c>
      <c r="AK7719" s="9" t="str">
        <f>VLOOKUP(Y7719,zdroj!D:AJ,33,0)</f>
        <v>katB</v>
      </c>
    </row>
    <row r="7720" spans="8:37" x14ac:dyDescent="0.25">
      <c r="H7720" s="8"/>
      <c r="I7720" s="8"/>
      <c r="N7720" s="23"/>
      <c r="O7720" s="24"/>
      <c r="P7720" s="19"/>
      <c r="Q7720" s="19"/>
      <c r="R7720" s="19"/>
      <c r="U7720" s="27"/>
      <c r="Y7720" s="9" t="s">
        <v>608</v>
      </c>
      <c r="Z7720" s="9" t="s">
        <v>462</v>
      </c>
      <c r="AA7720" s="9" t="s">
        <v>198</v>
      </c>
      <c r="AB7720" s="9">
        <v>15425967</v>
      </c>
      <c r="AC7720" s="9" t="s">
        <v>8494</v>
      </c>
      <c r="AD7720" s="9" t="s">
        <v>231</v>
      </c>
      <c r="AE7720" s="5">
        <f t="shared" si="262"/>
        <v>0</v>
      </c>
      <c r="AF7720" s="5" t="str">
        <f t="shared" si="263"/>
        <v>katB</v>
      </c>
      <c r="AG7720" s="153"/>
      <c r="AH7720" s="153"/>
      <c r="AI7720" t="s">
        <v>201</v>
      </c>
      <c r="AJ7720" t="s">
        <v>17878</v>
      </c>
      <c r="AK7720" s="9" t="str">
        <f>VLOOKUP(Y7720,zdroj!D:AJ,33,0)</f>
        <v>katB</v>
      </c>
    </row>
    <row r="7721" spans="8:37" x14ac:dyDescent="0.25">
      <c r="H7721" s="8"/>
      <c r="I7721" s="8"/>
      <c r="N7721" s="23"/>
      <c r="O7721" s="24"/>
      <c r="P7721" s="19"/>
      <c r="Q7721" s="19"/>
      <c r="R7721" s="19"/>
      <c r="U7721" s="27"/>
      <c r="Y7721" s="9" t="s">
        <v>608</v>
      </c>
      <c r="Z7721" s="9" t="s">
        <v>462</v>
      </c>
      <c r="AA7721" s="9" t="s">
        <v>198</v>
      </c>
      <c r="AB7721" s="9">
        <v>15425975</v>
      </c>
      <c r="AC7721" s="9" t="s">
        <v>8495</v>
      </c>
      <c r="AD7721" s="9" t="s">
        <v>231</v>
      </c>
      <c r="AE7721" s="5">
        <f t="shared" si="262"/>
        <v>0</v>
      </c>
      <c r="AF7721" s="5" t="str">
        <f t="shared" si="263"/>
        <v>katB</v>
      </c>
      <c r="AG7721" s="153"/>
      <c r="AH7721" s="153"/>
      <c r="AI7721" t="s">
        <v>201</v>
      </c>
      <c r="AJ7721" t="s">
        <v>17878</v>
      </c>
      <c r="AK7721" s="9" t="str">
        <f>VLOOKUP(Y7721,zdroj!D:AJ,33,0)</f>
        <v>katB</v>
      </c>
    </row>
    <row r="7722" spans="8:37" x14ac:dyDescent="0.25">
      <c r="H7722" s="8"/>
      <c r="I7722" s="8"/>
      <c r="N7722" s="23"/>
      <c r="O7722" s="24"/>
      <c r="P7722" s="19"/>
      <c r="Q7722" s="19"/>
      <c r="R7722" s="19"/>
      <c r="U7722" s="27"/>
      <c r="Y7722" s="9" t="s">
        <v>608</v>
      </c>
      <c r="Z7722" s="9" t="s">
        <v>462</v>
      </c>
      <c r="AA7722" s="9" t="s">
        <v>198</v>
      </c>
      <c r="AB7722" s="9">
        <v>15425983</v>
      </c>
      <c r="AC7722" s="9" t="s">
        <v>8496</v>
      </c>
      <c r="AD7722" s="9" t="s">
        <v>231</v>
      </c>
      <c r="AE7722" s="5">
        <f t="shared" si="262"/>
        <v>0</v>
      </c>
      <c r="AF7722" s="5" t="str">
        <f t="shared" si="263"/>
        <v>katB</v>
      </c>
      <c r="AG7722" s="153"/>
      <c r="AH7722" s="153"/>
      <c r="AI7722" t="s">
        <v>201</v>
      </c>
      <c r="AJ7722" t="s">
        <v>17878</v>
      </c>
      <c r="AK7722" s="9" t="str">
        <f>VLOOKUP(Y7722,zdroj!D:AJ,33,0)</f>
        <v>katB</v>
      </c>
    </row>
    <row r="7723" spans="8:37" x14ac:dyDescent="0.25">
      <c r="H7723" s="8"/>
      <c r="I7723" s="8"/>
      <c r="N7723" s="23"/>
      <c r="O7723" s="24"/>
      <c r="P7723" s="19"/>
      <c r="Q7723" s="19"/>
      <c r="R7723" s="19"/>
      <c r="U7723" s="27"/>
      <c r="Y7723" s="9" t="s">
        <v>608</v>
      </c>
      <c r="Z7723" s="9" t="s">
        <v>462</v>
      </c>
      <c r="AA7723" s="9" t="s">
        <v>198</v>
      </c>
      <c r="AB7723" s="9">
        <v>15426017</v>
      </c>
      <c r="AC7723" s="9" t="s">
        <v>8497</v>
      </c>
      <c r="AD7723" s="9" t="s">
        <v>231</v>
      </c>
      <c r="AE7723" s="5">
        <f t="shared" si="262"/>
        <v>0</v>
      </c>
      <c r="AF7723" s="5" t="str">
        <f t="shared" si="263"/>
        <v>katB</v>
      </c>
      <c r="AG7723" s="153"/>
      <c r="AH7723" s="153"/>
      <c r="AI7723" t="s">
        <v>201</v>
      </c>
      <c r="AJ7723" t="s">
        <v>17878</v>
      </c>
      <c r="AK7723" s="9" t="str">
        <f>VLOOKUP(Y7723,zdroj!D:AJ,33,0)</f>
        <v>katB</v>
      </c>
    </row>
    <row r="7724" spans="8:37" x14ac:dyDescent="0.25">
      <c r="H7724" s="8"/>
      <c r="I7724" s="8"/>
      <c r="N7724" s="23"/>
      <c r="O7724" s="24"/>
      <c r="P7724" s="19"/>
      <c r="Q7724" s="19"/>
      <c r="R7724" s="19"/>
      <c r="U7724" s="27"/>
      <c r="Y7724" s="9" t="s">
        <v>608</v>
      </c>
      <c r="Z7724" s="9" t="s">
        <v>462</v>
      </c>
      <c r="AA7724" s="9" t="s">
        <v>198</v>
      </c>
      <c r="AB7724" s="9">
        <v>15426084</v>
      </c>
      <c r="AC7724" s="9" t="s">
        <v>8498</v>
      </c>
      <c r="AD7724" s="9" t="s">
        <v>231</v>
      </c>
      <c r="AE7724" s="5">
        <f t="shared" si="262"/>
        <v>0</v>
      </c>
      <c r="AF7724" s="5" t="str">
        <f t="shared" si="263"/>
        <v>katB</v>
      </c>
      <c r="AG7724" s="153"/>
      <c r="AH7724" s="153"/>
      <c r="AI7724" t="s">
        <v>201</v>
      </c>
      <c r="AJ7724" t="s">
        <v>17878</v>
      </c>
      <c r="AK7724" s="9" t="str">
        <f>VLOOKUP(Y7724,zdroj!D:AJ,33,0)</f>
        <v>katB</v>
      </c>
    </row>
    <row r="7725" spans="8:37" x14ac:dyDescent="0.25">
      <c r="H7725" s="8"/>
      <c r="I7725" s="8"/>
      <c r="N7725" s="23"/>
      <c r="O7725" s="24"/>
      <c r="P7725" s="19"/>
      <c r="Q7725" s="19"/>
      <c r="R7725" s="19"/>
      <c r="U7725" s="27"/>
      <c r="Y7725" s="9" t="s">
        <v>608</v>
      </c>
      <c r="Z7725" s="9" t="s">
        <v>462</v>
      </c>
      <c r="AA7725" s="9" t="s">
        <v>198</v>
      </c>
      <c r="AB7725" s="9">
        <v>15426092</v>
      </c>
      <c r="AC7725" s="9" t="s">
        <v>8499</v>
      </c>
      <c r="AD7725" s="9" t="s">
        <v>231</v>
      </c>
      <c r="AE7725" s="5">
        <f t="shared" si="262"/>
        <v>0</v>
      </c>
      <c r="AF7725" s="5" t="str">
        <f t="shared" si="263"/>
        <v>katB</v>
      </c>
      <c r="AG7725" s="153"/>
      <c r="AH7725" s="153"/>
      <c r="AI7725" t="s">
        <v>201</v>
      </c>
      <c r="AJ7725" t="s">
        <v>17878</v>
      </c>
      <c r="AK7725" s="9" t="str">
        <f>VLOOKUP(Y7725,zdroj!D:AJ,33,0)</f>
        <v>katB</v>
      </c>
    </row>
    <row r="7726" spans="8:37" x14ac:dyDescent="0.25">
      <c r="H7726" s="8"/>
      <c r="I7726" s="8"/>
      <c r="N7726" s="23"/>
      <c r="O7726" s="24"/>
      <c r="P7726" s="19"/>
      <c r="Q7726" s="19"/>
      <c r="R7726" s="19"/>
      <c r="U7726" s="27"/>
      <c r="Y7726" s="9" t="s">
        <v>608</v>
      </c>
      <c r="Z7726" s="9" t="s">
        <v>462</v>
      </c>
      <c r="AA7726" s="9" t="s">
        <v>198</v>
      </c>
      <c r="AB7726" s="9">
        <v>15426459</v>
      </c>
      <c r="AC7726" s="9" t="s">
        <v>8500</v>
      </c>
      <c r="AD7726" s="9" t="s">
        <v>231</v>
      </c>
      <c r="AE7726" s="5">
        <f t="shared" si="262"/>
        <v>0</v>
      </c>
      <c r="AF7726" s="5" t="str">
        <f t="shared" si="263"/>
        <v>katB</v>
      </c>
      <c r="AG7726" s="153"/>
      <c r="AH7726" s="153"/>
      <c r="AI7726" t="s">
        <v>201</v>
      </c>
      <c r="AJ7726" t="s">
        <v>17878</v>
      </c>
      <c r="AK7726" s="9" t="str">
        <f>VLOOKUP(Y7726,zdroj!D:AJ,33,0)</f>
        <v>katB</v>
      </c>
    </row>
    <row r="7727" spans="8:37" x14ac:dyDescent="0.25">
      <c r="H7727" s="8"/>
      <c r="I7727" s="8"/>
      <c r="N7727" s="23"/>
      <c r="O7727" s="24"/>
      <c r="P7727" s="19"/>
      <c r="Q7727" s="19"/>
      <c r="R7727" s="19"/>
      <c r="U7727" s="27"/>
      <c r="Y7727" s="9" t="s">
        <v>608</v>
      </c>
      <c r="Z7727" s="9" t="s">
        <v>462</v>
      </c>
      <c r="AA7727" s="9" t="s">
        <v>198</v>
      </c>
      <c r="AB7727" s="9">
        <v>15426483</v>
      </c>
      <c r="AC7727" s="9" t="s">
        <v>8501</v>
      </c>
      <c r="AD7727" s="9" t="s">
        <v>231</v>
      </c>
      <c r="AE7727" s="5">
        <f t="shared" si="262"/>
        <v>0</v>
      </c>
      <c r="AF7727" s="5" t="str">
        <f t="shared" si="263"/>
        <v>katB</v>
      </c>
      <c r="AG7727" s="153"/>
      <c r="AH7727" s="153"/>
      <c r="AI7727" t="s">
        <v>201</v>
      </c>
      <c r="AJ7727" t="s">
        <v>17878</v>
      </c>
      <c r="AK7727" s="9" t="str">
        <f>VLOOKUP(Y7727,zdroj!D:AJ,33,0)</f>
        <v>katB</v>
      </c>
    </row>
    <row r="7728" spans="8:37" x14ac:dyDescent="0.25">
      <c r="H7728" s="8"/>
      <c r="I7728" s="8"/>
      <c r="N7728" s="23"/>
      <c r="O7728" s="24"/>
      <c r="P7728" s="19"/>
      <c r="Q7728" s="19"/>
      <c r="R7728" s="19"/>
      <c r="U7728" s="27"/>
      <c r="Y7728" s="9" t="s">
        <v>608</v>
      </c>
      <c r="Z7728" s="9" t="s">
        <v>462</v>
      </c>
      <c r="AA7728" s="9" t="s">
        <v>198</v>
      </c>
      <c r="AB7728" s="9">
        <v>15426491</v>
      </c>
      <c r="AC7728" s="9" t="s">
        <v>8502</v>
      </c>
      <c r="AD7728" s="9" t="s">
        <v>231</v>
      </c>
      <c r="AE7728" s="5">
        <f t="shared" si="262"/>
        <v>0</v>
      </c>
      <c r="AF7728" s="5" t="str">
        <f t="shared" si="263"/>
        <v>katB</v>
      </c>
      <c r="AG7728" s="153"/>
      <c r="AH7728" s="153"/>
      <c r="AI7728" t="s">
        <v>201</v>
      </c>
      <c r="AJ7728" t="s">
        <v>17878</v>
      </c>
      <c r="AK7728" s="9" t="str">
        <f>VLOOKUP(Y7728,zdroj!D:AJ,33,0)</f>
        <v>katB</v>
      </c>
    </row>
    <row r="7729" spans="8:37" x14ac:dyDescent="0.25">
      <c r="H7729" s="8"/>
      <c r="I7729" s="8"/>
      <c r="N7729" s="23"/>
      <c r="O7729" s="24"/>
      <c r="P7729" s="19"/>
      <c r="Q7729" s="19"/>
      <c r="R7729" s="19"/>
      <c r="U7729" s="27"/>
      <c r="Y7729" s="9" t="s">
        <v>608</v>
      </c>
      <c r="Z7729" s="9" t="s">
        <v>462</v>
      </c>
      <c r="AA7729" s="9" t="s">
        <v>198</v>
      </c>
      <c r="AB7729" s="9">
        <v>15426521</v>
      </c>
      <c r="AC7729" s="9" t="s">
        <v>8503</v>
      </c>
      <c r="AD7729" s="9" t="s">
        <v>231</v>
      </c>
      <c r="AE7729" s="5">
        <f t="shared" si="262"/>
        <v>0</v>
      </c>
      <c r="AF7729" s="5" t="str">
        <f t="shared" si="263"/>
        <v>katB</v>
      </c>
      <c r="AG7729" s="153"/>
      <c r="AH7729" s="153"/>
      <c r="AI7729" t="s">
        <v>201</v>
      </c>
      <c r="AJ7729" t="s">
        <v>17878</v>
      </c>
      <c r="AK7729" s="9" t="str">
        <f>VLOOKUP(Y7729,zdroj!D:AJ,33,0)</f>
        <v>katB</v>
      </c>
    </row>
    <row r="7730" spans="8:37" x14ac:dyDescent="0.25">
      <c r="H7730" s="8"/>
      <c r="I7730" s="8"/>
      <c r="N7730" s="23"/>
      <c r="O7730" s="24"/>
      <c r="P7730" s="19"/>
      <c r="Q7730" s="19"/>
      <c r="R7730" s="19"/>
      <c r="U7730" s="27"/>
      <c r="Y7730" s="9" t="s">
        <v>608</v>
      </c>
      <c r="Z7730" s="9" t="s">
        <v>462</v>
      </c>
      <c r="AA7730" s="9" t="s">
        <v>198</v>
      </c>
      <c r="AB7730" s="9">
        <v>15426530</v>
      </c>
      <c r="AC7730" s="9" t="s">
        <v>8504</v>
      </c>
      <c r="AD7730" s="9" t="s">
        <v>231</v>
      </c>
      <c r="AE7730" s="5">
        <f t="shared" si="262"/>
        <v>0</v>
      </c>
      <c r="AF7730" s="5" t="str">
        <f t="shared" si="263"/>
        <v>katB</v>
      </c>
      <c r="AG7730" s="153"/>
      <c r="AH7730" s="153"/>
      <c r="AI7730" t="s">
        <v>201</v>
      </c>
      <c r="AJ7730" t="s">
        <v>17878</v>
      </c>
      <c r="AK7730" s="9" t="str">
        <f>VLOOKUP(Y7730,zdroj!D:AJ,33,0)</f>
        <v>katB</v>
      </c>
    </row>
    <row r="7731" spans="8:37" x14ac:dyDescent="0.25">
      <c r="H7731" s="8"/>
      <c r="I7731" s="8"/>
      <c r="N7731" s="23"/>
      <c r="O7731" s="24"/>
      <c r="P7731" s="19"/>
      <c r="Q7731" s="19"/>
      <c r="R7731" s="19"/>
      <c r="U7731" s="27"/>
      <c r="Y7731" s="9" t="s">
        <v>608</v>
      </c>
      <c r="Z7731" s="9" t="s">
        <v>462</v>
      </c>
      <c r="AA7731" s="9" t="s">
        <v>198</v>
      </c>
      <c r="AB7731" s="9">
        <v>15426548</v>
      </c>
      <c r="AC7731" s="9" t="s">
        <v>8505</v>
      </c>
      <c r="AD7731" s="9" t="s">
        <v>231</v>
      </c>
      <c r="AE7731" s="5">
        <f t="shared" si="262"/>
        <v>0</v>
      </c>
      <c r="AF7731" s="5" t="str">
        <f t="shared" si="263"/>
        <v>katB</v>
      </c>
      <c r="AG7731" s="153"/>
      <c r="AH7731" s="153"/>
      <c r="AI7731" t="s">
        <v>201</v>
      </c>
      <c r="AJ7731" t="s">
        <v>17878</v>
      </c>
      <c r="AK7731" s="9" t="str">
        <f>VLOOKUP(Y7731,zdroj!D:AJ,33,0)</f>
        <v>katB</v>
      </c>
    </row>
    <row r="7732" spans="8:37" x14ac:dyDescent="0.25">
      <c r="H7732" s="8"/>
      <c r="I7732" s="8"/>
      <c r="N7732" s="23"/>
      <c r="O7732" s="24"/>
      <c r="P7732" s="19"/>
      <c r="Q7732" s="19"/>
      <c r="R7732" s="19"/>
      <c r="U7732" s="27"/>
      <c r="Y7732" s="9" t="s">
        <v>608</v>
      </c>
      <c r="Z7732" s="9" t="s">
        <v>462</v>
      </c>
      <c r="AA7732" s="9" t="s">
        <v>198</v>
      </c>
      <c r="AB7732" s="9">
        <v>15427099</v>
      </c>
      <c r="AC7732" s="9" t="s">
        <v>8506</v>
      </c>
      <c r="AD7732" s="9" t="s">
        <v>231</v>
      </c>
      <c r="AE7732" s="5">
        <f t="shared" si="262"/>
        <v>0</v>
      </c>
      <c r="AF7732" s="5" t="str">
        <f t="shared" si="263"/>
        <v>katB</v>
      </c>
      <c r="AG7732" s="153"/>
      <c r="AH7732" s="153"/>
      <c r="AI7732" t="s">
        <v>201</v>
      </c>
      <c r="AJ7732" t="s">
        <v>17878</v>
      </c>
      <c r="AK7732" s="9" t="str">
        <f>VLOOKUP(Y7732,zdroj!D:AJ,33,0)</f>
        <v>katB</v>
      </c>
    </row>
    <row r="7733" spans="8:37" x14ac:dyDescent="0.25">
      <c r="H7733" s="8"/>
      <c r="I7733" s="8"/>
      <c r="N7733" s="23"/>
      <c r="O7733" s="24"/>
      <c r="P7733" s="19"/>
      <c r="Q7733" s="19"/>
      <c r="R7733" s="19"/>
      <c r="U7733" s="27"/>
      <c r="Y7733" s="9" t="s">
        <v>608</v>
      </c>
      <c r="Z7733" s="9" t="s">
        <v>462</v>
      </c>
      <c r="AA7733" s="9" t="s">
        <v>198</v>
      </c>
      <c r="AB7733" s="9">
        <v>15427102</v>
      </c>
      <c r="AC7733" s="9" t="s">
        <v>8507</v>
      </c>
      <c r="AD7733" s="9" t="s">
        <v>231</v>
      </c>
      <c r="AE7733" s="5">
        <f t="shared" si="262"/>
        <v>0</v>
      </c>
      <c r="AF7733" s="5" t="str">
        <f t="shared" si="263"/>
        <v>katB</v>
      </c>
      <c r="AG7733" s="153"/>
      <c r="AH7733" s="153"/>
      <c r="AI7733" t="s">
        <v>201</v>
      </c>
      <c r="AJ7733" t="s">
        <v>17878</v>
      </c>
      <c r="AK7733" s="9" t="str">
        <f>VLOOKUP(Y7733,zdroj!D:AJ,33,0)</f>
        <v>katB</v>
      </c>
    </row>
    <row r="7734" spans="8:37" x14ac:dyDescent="0.25">
      <c r="H7734" s="8"/>
      <c r="I7734" s="8"/>
      <c r="N7734" s="23"/>
      <c r="O7734" s="24"/>
      <c r="P7734" s="19"/>
      <c r="Q7734" s="19"/>
      <c r="R7734" s="19"/>
      <c r="U7734" s="27"/>
      <c r="Y7734" s="9" t="s">
        <v>608</v>
      </c>
      <c r="Z7734" s="9" t="s">
        <v>462</v>
      </c>
      <c r="AA7734" s="9" t="s">
        <v>198</v>
      </c>
      <c r="AB7734" s="9">
        <v>15427111</v>
      </c>
      <c r="AC7734" s="9" t="s">
        <v>8508</v>
      </c>
      <c r="AD7734" s="9" t="s">
        <v>231</v>
      </c>
      <c r="AE7734" s="5">
        <f t="shared" si="262"/>
        <v>0</v>
      </c>
      <c r="AF7734" s="5" t="str">
        <f t="shared" si="263"/>
        <v>katB</v>
      </c>
      <c r="AG7734" s="153"/>
      <c r="AH7734" s="153"/>
      <c r="AI7734" t="s">
        <v>201</v>
      </c>
      <c r="AJ7734" t="s">
        <v>17878</v>
      </c>
      <c r="AK7734" s="9" t="str">
        <f>VLOOKUP(Y7734,zdroj!D:AJ,33,0)</f>
        <v>katB</v>
      </c>
    </row>
    <row r="7735" spans="8:37" x14ac:dyDescent="0.25">
      <c r="H7735" s="8"/>
      <c r="I7735" s="8"/>
      <c r="N7735" s="23"/>
      <c r="O7735" s="24"/>
      <c r="P7735" s="19"/>
      <c r="Q7735" s="19"/>
      <c r="R7735" s="19"/>
      <c r="U7735" s="27"/>
      <c r="Y7735" s="9" t="s">
        <v>608</v>
      </c>
      <c r="Z7735" s="9" t="s">
        <v>462</v>
      </c>
      <c r="AA7735" s="9" t="s">
        <v>198</v>
      </c>
      <c r="AB7735" s="9">
        <v>15427595</v>
      </c>
      <c r="AC7735" s="9" t="s">
        <v>8509</v>
      </c>
      <c r="AD7735" s="9" t="s">
        <v>800</v>
      </c>
      <c r="AE7735" s="5">
        <f t="shared" si="262"/>
        <v>0</v>
      </c>
      <c r="AF7735" s="5" t="str">
        <f t="shared" si="263"/>
        <v>Pokryto</v>
      </c>
      <c r="AG7735" s="153"/>
      <c r="AH7735" s="153"/>
      <c r="AI7735" t="s">
        <v>201</v>
      </c>
      <c r="AJ7735" t="s">
        <v>800</v>
      </c>
      <c r="AK7735" s="9" t="str">
        <f>VLOOKUP(Y7735,zdroj!D:AJ,33,0)</f>
        <v>katB</v>
      </c>
    </row>
    <row r="7736" spans="8:37" x14ac:dyDescent="0.25">
      <c r="H7736" s="8"/>
      <c r="I7736" s="8"/>
      <c r="N7736" s="23"/>
      <c r="O7736" s="24"/>
      <c r="P7736" s="19"/>
      <c r="Q7736" s="19"/>
      <c r="R7736" s="19"/>
      <c r="U7736" s="27"/>
      <c r="Y7736" s="9" t="s">
        <v>608</v>
      </c>
      <c r="Z7736" s="9" t="s">
        <v>462</v>
      </c>
      <c r="AA7736" s="9" t="s">
        <v>198</v>
      </c>
      <c r="AB7736" s="9">
        <v>15427668</v>
      </c>
      <c r="AC7736" s="9" t="s">
        <v>8510</v>
      </c>
      <c r="AD7736" s="9" t="s">
        <v>231</v>
      </c>
      <c r="AE7736" s="5">
        <f t="shared" si="262"/>
        <v>0</v>
      </c>
      <c r="AF7736" s="5" t="str">
        <f t="shared" si="263"/>
        <v>katB</v>
      </c>
      <c r="AG7736" s="153"/>
      <c r="AH7736" s="153"/>
      <c r="AI7736" t="s">
        <v>201</v>
      </c>
      <c r="AJ7736" t="s">
        <v>17878</v>
      </c>
      <c r="AK7736" s="9" t="str">
        <f>VLOOKUP(Y7736,zdroj!D:AJ,33,0)</f>
        <v>katB</v>
      </c>
    </row>
    <row r="7737" spans="8:37" x14ac:dyDescent="0.25">
      <c r="H7737" s="8"/>
      <c r="I7737" s="8"/>
      <c r="N7737" s="23"/>
      <c r="O7737" s="24"/>
      <c r="P7737" s="19"/>
      <c r="Q7737" s="19"/>
      <c r="R7737" s="19"/>
      <c r="U7737" s="27"/>
      <c r="Y7737" s="9" t="s">
        <v>608</v>
      </c>
      <c r="Z7737" s="9" t="s">
        <v>462</v>
      </c>
      <c r="AA7737" s="9" t="s">
        <v>198</v>
      </c>
      <c r="AB7737" s="9">
        <v>15427692</v>
      </c>
      <c r="AC7737" s="9" t="s">
        <v>8511</v>
      </c>
      <c r="AD7737" s="9" t="s">
        <v>231</v>
      </c>
      <c r="AE7737" s="5">
        <f t="shared" si="262"/>
        <v>0</v>
      </c>
      <c r="AF7737" s="5" t="str">
        <f t="shared" si="263"/>
        <v>katB</v>
      </c>
      <c r="AG7737" s="153"/>
      <c r="AH7737" s="153"/>
      <c r="AI7737" t="s">
        <v>201</v>
      </c>
      <c r="AJ7737" t="s">
        <v>17878</v>
      </c>
      <c r="AK7737" s="9" t="str">
        <f>VLOOKUP(Y7737,zdroj!D:AJ,33,0)</f>
        <v>katB</v>
      </c>
    </row>
    <row r="7738" spans="8:37" x14ac:dyDescent="0.25">
      <c r="H7738" s="8"/>
      <c r="I7738" s="8"/>
      <c r="N7738" s="23"/>
      <c r="O7738" s="24"/>
      <c r="P7738" s="19"/>
      <c r="Q7738" s="19"/>
      <c r="R7738" s="19"/>
      <c r="U7738" s="27"/>
      <c r="Y7738" s="9" t="s">
        <v>608</v>
      </c>
      <c r="Z7738" s="9" t="s">
        <v>462</v>
      </c>
      <c r="AA7738" s="9" t="s">
        <v>198</v>
      </c>
      <c r="AB7738" s="9">
        <v>15427820</v>
      </c>
      <c r="AC7738" s="9" t="s">
        <v>8512</v>
      </c>
      <c r="AD7738" s="9" t="s">
        <v>231</v>
      </c>
      <c r="AE7738" s="5">
        <f t="shared" si="262"/>
        <v>0</v>
      </c>
      <c r="AF7738" s="5" t="str">
        <f t="shared" si="263"/>
        <v>katB</v>
      </c>
      <c r="AG7738" s="153"/>
      <c r="AH7738" s="153"/>
      <c r="AI7738" t="s">
        <v>201</v>
      </c>
      <c r="AJ7738" t="s">
        <v>17878</v>
      </c>
      <c r="AK7738" s="9" t="str">
        <f>VLOOKUP(Y7738,zdroj!D:AJ,33,0)</f>
        <v>katB</v>
      </c>
    </row>
    <row r="7739" spans="8:37" x14ac:dyDescent="0.25">
      <c r="H7739" s="8"/>
      <c r="I7739" s="8"/>
      <c r="N7739" s="23"/>
      <c r="O7739" s="24"/>
      <c r="P7739" s="19"/>
      <c r="Q7739" s="19"/>
      <c r="R7739" s="19"/>
      <c r="U7739" s="27"/>
      <c r="Y7739" s="9" t="s">
        <v>608</v>
      </c>
      <c r="Z7739" s="9" t="s">
        <v>462</v>
      </c>
      <c r="AA7739" s="9" t="s">
        <v>198</v>
      </c>
      <c r="AB7739" s="9">
        <v>15427838</v>
      </c>
      <c r="AC7739" s="9" t="s">
        <v>8513</v>
      </c>
      <c r="AD7739" s="9" t="s">
        <v>231</v>
      </c>
      <c r="AE7739" s="5">
        <f t="shared" si="262"/>
        <v>0</v>
      </c>
      <c r="AF7739" s="5" t="str">
        <f t="shared" si="263"/>
        <v>katB</v>
      </c>
      <c r="AG7739" s="153"/>
      <c r="AH7739" s="153"/>
      <c r="AI7739" t="s">
        <v>201</v>
      </c>
      <c r="AJ7739" t="s">
        <v>17878</v>
      </c>
      <c r="AK7739" s="9" t="str">
        <f>VLOOKUP(Y7739,zdroj!D:AJ,33,0)</f>
        <v>katB</v>
      </c>
    </row>
    <row r="7740" spans="8:37" x14ac:dyDescent="0.25">
      <c r="H7740" s="8"/>
      <c r="I7740" s="8"/>
      <c r="N7740" s="23"/>
      <c r="O7740" s="24"/>
      <c r="P7740" s="19"/>
      <c r="Q7740" s="19"/>
      <c r="R7740" s="19"/>
      <c r="U7740" s="27"/>
      <c r="Y7740" s="9" t="s">
        <v>608</v>
      </c>
      <c r="Z7740" s="9" t="s">
        <v>462</v>
      </c>
      <c r="AA7740" s="9" t="s">
        <v>198</v>
      </c>
      <c r="AB7740" s="9">
        <v>15427846</v>
      </c>
      <c r="AC7740" s="9" t="s">
        <v>8514</v>
      </c>
      <c r="AD7740" s="9" t="s">
        <v>231</v>
      </c>
      <c r="AE7740" s="5">
        <f t="shared" si="262"/>
        <v>0</v>
      </c>
      <c r="AF7740" s="5" t="str">
        <f t="shared" si="263"/>
        <v>katB</v>
      </c>
      <c r="AG7740" s="153"/>
      <c r="AH7740" s="153"/>
      <c r="AI7740" t="s">
        <v>201</v>
      </c>
      <c r="AJ7740" t="s">
        <v>17878</v>
      </c>
      <c r="AK7740" s="9" t="str">
        <f>VLOOKUP(Y7740,zdroj!D:AJ,33,0)</f>
        <v>katB</v>
      </c>
    </row>
    <row r="7741" spans="8:37" x14ac:dyDescent="0.25">
      <c r="H7741" s="8"/>
      <c r="I7741" s="8"/>
      <c r="N7741" s="23"/>
      <c r="O7741" s="24"/>
      <c r="P7741" s="19"/>
      <c r="Q7741" s="19"/>
      <c r="R7741" s="19"/>
      <c r="U7741" s="27"/>
      <c r="Y7741" s="9" t="s">
        <v>608</v>
      </c>
      <c r="Z7741" s="9" t="s">
        <v>462</v>
      </c>
      <c r="AA7741" s="9" t="s">
        <v>198</v>
      </c>
      <c r="AB7741" s="9">
        <v>15427854</v>
      </c>
      <c r="AC7741" s="9" t="s">
        <v>8515</v>
      </c>
      <c r="AD7741" s="9" t="s">
        <v>231</v>
      </c>
      <c r="AE7741" s="5">
        <f t="shared" si="262"/>
        <v>0</v>
      </c>
      <c r="AF7741" s="5" t="str">
        <f t="shared" si="263"/>
        <v>katB</v>
      </c>
      <c r="AG7741" s="153"/>
      <c r="AH7741" s="153"/>
      <c r="AI7741" t="s">
        <v>201</v>
      </c>
      <c r="AJ7741" t="s">
        <v>17878</v>
      </c>
      <c r="AK7741" s="9" t="str">
        <f>VLOOKUP(Y7741,zdroj!D:AJ,33,0)</f>
        <v>katB</v>
      </c>
    </row>
    <row r="7742" spans="8:37" x14ac:dyDescent="0.25">
      <c r="H7742" s="8"/>
      <c r="I7742" s="8"/>
      <c r="N7742" s="23"/>
      <c r="O7742" s="24"/>
      <c r="P7742" s="19"/>
      <c r="Q7742" s="19"/>
      <c r="R7742" s="19"/>
      <c r="U7742" s="27"/>
      <c r="Y7742" s="9" t="s">
        <v>608</v>
      </c>
      <c r="Z7742" s="9" t="s">
        <v>462</v>
      </c>
      <c r="AA7742" s="9" t="s">
        <v>198</v>
      </c>
      <c r="AB7742" s="9">
        <v>15427889</v>
      </c>
      <c r="AC7742" s="9" t="s">
        <v>8516</v>
      </c>
      <c r="AD7742" s="9" t="s">
        <v>231</v>
      </c>
      <c r="AE7742" s="5">
        <f t="shared" si="262"/>
        <v>0</v>
      </c>
      <c r="AF7742" s="5" t="str">
        <f t="shared" si="263"/>
        <v>katB</v>
      </c>
      <c r="AG7742" s="153"/>
      <c r="AH7742" s="153"/>
      <c r="AI7742" t="s">
        <v>201</v>
      </c>
      <c r="AJ7742" t="s">
        <v>17878</v>
      </c>
      <c r="AK7742" s="9" t="str">
        <f>VLOOKUP(Y7742,zdroj!D:AJ,33,0)</f>
        <v>katB</v>
      </c>
    </row>
    <row r="7743" spans="8:37" x14ac:dyDescent="0.25">
      <c r="H7743" s="8"/>
      <c r="I7743" s="8"/>
      <c r="N7743" s="23"/>
      <c r="O7743" s="24"/>
      <c r="P7743" s="19"/>
      <c r="Q7743" s="19"/>
      <c r="R7743" s="19"/>
      <c r="U7743" s="27"/>
      <c r="Y7743" s="9" t="s">
        <v>608</v>
      </c>
      <c r="Z7743" s="9" t="s">
        <v>462</v>
      </c>
      <c r="AA7743" s="9" t="s">
        <v>198</v>
      </c>
      <c r="AB7743" s="9">
        <v>15427897</v>
      </c>
      <c r="AC7743" s="9" t="s">
        <v>8517</v>
      </c>
      <c r="AD7743" s="9" t="s">
        <v>231</v>
      </c>
      <c r="AE7743" s="5">
        <f t="shared" si="262"/>
        <v>0</v>
      </c>
      <c r="AF7743" s="5" t="str">
        <f t="shared" si="263"/>
        <v>katB</v>
      </c>
      <c r="AG7743" s="153"/>
      <c r="AH7743" s="153"/>
      <c r="AI7743" t="s">
        <v>17879</v>
      </c>
      <c r="AJ7743" t="s">
        <v>17878</v>
      </c>
      <c r="AK7743" s="9" t="str">
        <f>VLOOKUP(Y7743,zdroj!D:AJ,33,0)</f>
        <v>katB</v>
      </c>
    </row>
    <row r="7744" spans="8:37" x14ac:dyDescent="0.25">
      <c r="H7744" s="8"/>
      <c r="I7744" s="8"/>
      <c r="N7744" s="23"/>
      <c r="O7744" s="24"/>
      <c r="P7744" s="19"/>
      <c r="Q7744" s="19"/>
      <c r="R7744" s="19"/>
      <c r="U7744" s="27"/>
      <c r="Y7744" s="9" t="s">
        <v>608</v>
      </c>
      <c r="Z7744" s="9" t="s">
        <v>462</v>
      </c>
      <c r="AA7744" s="9" t="s">
        <v>198</v>
      </c>
      <c r="AB7744" s="9">
        <v>15427951</v>
      </c>
      <c r="AC7744" s="9" t="s">
        <v>8518</v>
      </c>
      <c r="AD7744" s="9" t="s">
        <v>231</v>
      </c>
      <c r="AE7744" s="5">
        <f t="shared" si="262"/>
        <v>0</v>
      </c>
      <c r="AF7744" s="5" t="str">
        <f t="shared" si="263"/>
        <v>katB</v>
      </c>
      <c r="AG7744" s="153"/>
      <c r="AH7744" s="153"/>
      <c r="AI7744" t="s">
        <v>201</v>
      </c>
      <c r="AJ7744" t="s">
        <v>17878</v>
      </c>
      <c r="AK7744" s="9" t="str">
        <f>VLOOKUP(Y7744,zdroj!D:AJ,33,0)</f>
        <v>katB</v>
      </c>
    </row>
    <row r="7745" spans="8:37" x14ac:dyDescent="0.25">
      <c r="H7745" s="8"/>
      <c r="I7745" s="8"/>
      <c r="N7745" s="23"/>
      <c r="O7745" s="24"/>
      <c r="P7745" s="19"/>
      <c r="Q7745" s="19"/>
      <c r="R7745" s="19"/>
      <c r="U7745" s="27"/>
      <c r="Y7745" s="9" t="s">
        <v>608</v>
      </c>
      <c r="Z7745" s="9" t="s">
        <v>462</v>
      </c>
      <c r="AA7745" s="9" t="s">
        <v>198</v>
      </c>
      <c r="AB7745" s="9">
        <v>15427960</v>
      </c>
      <c r="AC7745" s="9" t="s">
        <v>8519</v>
      </c>
      <c r="AD7745" s="9" t="s">
        <v>231</v>
      </c>
      <c r="AE7745" s="5">
        <f t="shared" si="262"/>
        <v>0</v>
      </c>
      <c r="AF7745" s="5" t="str">
        <f t="shared" si="263"/>
        <v>katB</v>
      </c>
      <c r="AG7745" s="153"/>
      <c r="AH7745" s="153"/>
      <c r="AI7745" t="s">
        <v>201</v>
      </c>
      <c r="AJ7745" t="s">
        <v>17878</v>
      </c>
      <c r="AK7745" s="9" t="str">
        <f>VLOOKUP(Y7745,zdroj!D:AJ,33,0)</f>
        <v>katB</v>
      </c>
    </row>
    <row r="7746" spans="8:37" x14ac:dyDescent="0.25">
      <c r="H7746" s="8"/>
      <c r="I7746" s="8"/>
      <c r="N7746" s="23"/>
      <c r="O7746" s="24"/>
      <c r="P7746" s="19"/>
      <c r="Q7746" s="19"/>
      <c r="R7746" s="19"/>
      <c r="U7746" s="27"/>
      <c r="Y7746" s="9" t="s">
        <v>608</v>
      </c>
      <c r="Z7746" s="9" t="s">
        <v>462</v>
      </c>
      <c r="AA7746" s="9" t="s">
        <v>198</v>
      </c>
      <c r="AB7746" s="9">
        <v>15427978</v>
      </c>
      <c r="AC7746" s="9" t="s">
        <v>8520</v>
      </c>
      <c r="AD7746" s="9" t="s">
        <v>231</v>
      </c>
      <c r="AE7746" s="5">
        <f t="shared" si="262"/>
        <v>0</v>
      </c>
      <c r="AF7746" s="5" t="str">
        <f t="shared" si="263"/>
        <v>katB</v>
      </c>
      <c r="AG7746" s="153"/>
      <c r="AH7746" s="153"/>
      <c r="AI7746" t="s">
        <v>201</v>
      </c>
      <c r="AJ7746" t="s">
        <v>17878</v>
      </c>
      <c r="AK7746" s="9" t="str">
        <f>VLOOKUP(Y7746,zdroj!D:AJ,33,0)</f>
        <v>katB</v>
      </c>
    </row>
    <row r="7747" spans="8:37" x14ac:dyDescent="0.25">
      <c r="H7747" s="8"/>
      <c r="I7747" s="8"/>
      <c r="N7747" s="23"/>
      <c r="O7747" s="24"/>
      <c r="P7747" s="19"/>
      <c r="Q7747" s="19"/>
      <c r="R7747" s="19"/>
      <c r="U7747" s="27"/>
      <c r="Y7747" s="9" t="s">
        <v>608</v>
      </c>
      <c r="Z7747" s="9" t="s">
        <v>462</v>
      </c>
      <c r="AA7747" s="9" t="s">
        <v>198</v>
      </c>
      <c r="AB7747" s="9">
        <v>15427986</v>
      </c>
      <c r="AC7747" s="9" t="s">
        <v>8521</v>
      </c>
      <c r="AD7747" s="9" t="s">
        <v>231</v>
      </c>
      <c r="AE7747" s="5">
        <f t="shared" si="262"/>
        <v>0</v>
      </c>
      <c r="AF7747" s="5" t="str">
        <f t="shared" si="263"/>
        <v>katB</v>
      </c>
      <c r="AG7747" s="153"/>
      <c r="AH7747" s="153"/>
      <c r="AI7747" t="s">
        <v>201</v>
      </c>
      <c r="AJ7747" t="s">
        <v>17878</v>
      </c>
      <c r="AK7747" s="9" t="str">
        <f>VLOOKUP(Y7747,zdroj!D:AJ,33,0)</f>
        <v>katB</v>
      </c>
    </row>
    <row r="7748" spans="8:37" x14ac:dyDescent="0.25">
      <c r="H7748" s="8"/>
      <c r="I7748" s="8"/>
      <c r="N7748" s="23"/>
      <c r="O7748" s="24"/>
      <c r="P7748" s="19"/>
      <c r="Q7748" s="19"/>
      <c r="R7748" s="19"/>
      <c r="U7748" s="27"/>
      <c r="Y7748" s="9" t="s">
        <v>608</v>
      </c>
      <c r="Z7748" s="9" t="s">
        <v>462</v>
      </c>
      <c r="AA7748" s="9" t="s">
        <v>198</v>
      </c>
      <c r="AB7748" s="9">
        <v>15428010</v>
      </c>
      <c r="AC7748" s="9" t="s">
        <v>8522</v>
      </c>
      <c r="AD7748" s="9" t="s">
        <v>231</v>
      </c>
      <c r="AE7748" s="5">
        <f t="shared" si="262"/>
        <v>0</v>
      </c>
      <c r="AF7748" s="5" t="str">
        <f t="shared" si="263"/>
        <v>katB</v>
      </c>
      <c r="AG7748" s="153"/>
      <c r="AH7748" s="153"/>
      <c r="AI7748" t="s">
        <v>201</v>
      </c>
      <c r="AJ7748" t="s">
        <v>17878</v>
      </c>
      <c r="AK7748" s="9" t="str">
        <f>VLOOKUP(Y7748,zdroj!D:AJ,33,0)</f>
        <v>katB</v>
      </c>
    </row>
    <row r="7749" spans="8:37" x14ac:dyDescent="0.25">
      <c r="H7749" s="8"/>
      <c r="I7749" s="8"/>
      <c r="N7749" s="23"/>
      <c r="O7749" s="24"/>
      <c r="P7749" s="19"/>
      <c r="Q7749" s="19"/>
      <c r="R7749" s="19"/>
      <c r="U7749" s="27"/>
      <c r="Y7749" s="9" t="s">
        <v>608</v>
      </c>
      <c r="Z7749" s="9" t="s">
        <v>462</v>
      </c>
      <c r="AA7749" s="9" t="s">
        <v>198</v>
      </c>
      <c r="AB7749" s="9">
        <v>15428028</v>
      </c>
      <c r="AC7749" s="9" t="s">
        <v>8523</v>
      </c>
      <c r="AD7749" s="9" t="s">
        <v>231</v>
      </c>
      <c r="AE7749" s="5">
        <f t="shared" si="262"/>
        <v>0</v>
      </c>
      <c r="AF7749" s="5" t="str">
        <f t="shared" si="263"/>
        <v>katB</v>
      </c>
      <c r="AG7749" s="153"/>
      <c r="AH7749" s="153"/>
      <c r="AI7749" t="s">
        <v>201</v>
      </c>
      <c r="AJ7749" t="s">
        <v>17878</v>
      </c>
      <c r="AK7749" s="9" t="str">
        <f>VLOOKUP(Y7749,zdroj!D:AJ,33,0)</f>
        <v>katB</v>
      </c>
    </row>
    <row r="7750" spans="8:37" x14ac:dyDescent="0.25">
      <c r="H7750" s="8"/>
      <c r="I7750" s="8"/>
      <c r="N7750" s="23"/>
      <c r="O7750" s="24"/>
      <c r="P7750" s="19"/>
      <c r="Q7750" s="19"/>
      <c r="R7750" s="19"/>
      <c r="U7750" s="27"/>
      <c r="Y7750" s="9" t="s">
        <v>608</v>
      </c>
      <c r="Z7750" s="9" t="s">
        <v>462</v>
      </c>
      <c r="AA7750" s="9" t="s">
        <v>198</v>
      </c>
      <c r="AB7750" s="9">
        <v>71643371</v>
      </c>
      <c r="AC7750" s="9" t="s">
        <v>8524</v>
      </c>
      <c r="AD7750" s="9" t="s">
        <v>231</v>
      </c>
      <c r="AE7750" s="5">
        <f t="shared" si="262"/>
        <v>0</v>
      </c>
      <c r="AF7750" s="5" t="str">
        <f t="shared" si="263"/>
        <v>katB</v>
      </c>
      <c r="AG7750" s="153"/>
      <c r="AH7750" s="153"/>
      <c r="AI7750" t="s">
        <v>201</v>
      </c>
      <c r="AJ7750" t="s">
        <v>17878</v>
      </c>
      <c r="AK7750" s="9" t="str">
        <f>VLOOKUP(Y7750,zdroj!D:AJ,33,0)</f>
        <v>katB</v>
      </c>
    </row>
    <row r="7751" spans="8:37" x14ac:dyDescent="0.25">
      <c r="H7751" s="8"/>
      <c r="I7751" s="8"/>
      <c r="N7751" s="23"/>
      <c r="O7751" s="24"/>
      <c r="P7751" s="19"/>
      <c r="Q7751" s="19"/>
      <c r="R7751" s="19"/>
      <c r="U7751" s="27"/>
      <c r="Y7751" s="9" t="s">
        <v>608</v>
      </c>
      <c r="Z7751" s="9" t="s">
        <v>462</v>
      </c>
      <c r="AA7751" s="9" t="s">
        <v>198</v>
      </c>
      <c r="AB7751" s="9">
        <v>27692451</v>
      </c>
      <c r="AC7751" s="9" t="s">
        <v>8525</v>
      </c>
      <c r="AD7751" s="9" t="s">
        <v>231</v>
      </c>
      <c r="AE7751" s="5">
        <f t="shared" si="262"/>
        <v>0</v>
      </c>
      <c r="AF7751" s="5" t="str">
        <f t="shared" si="263"/>
        <v>katB</v>
      </c>
      <c r="AG7751" s="153"/>
      <c r="AH7751" s="153"/>
      <c r="AI7751" t="s">
        <v>201</v>
      </c>
      <c r="AJ7751" t="s">
        <v>17878</v>
      </c>
      <c r="AK7751" s="9" t="str">
        <f>VLOOKUP(Y7751,zdroj!D:AJ,33,0)</f>
        <v>katB</v>
      </c>
    </row>
    <row r="7752" spans="8:37" x14ac:dyDescent="0.25">
      <c r="H7752" s="8"/>
      <c r="I7752" s="8"/>
      <c r="N7752" s="23"/>
      <c r="O7752" s="24"/>
      <c r="P7752" s="19"/>
      <c r="Q7752" s="19"/>
      <c r="R7752" s="19"/>
      <c r="U7752" s="27"/>
      <c r="Y7752" s="9" t="s">
        <v>608</v>
      </c>
      <c r="Z7752" s="9" t="s">
        <v>462</v>
      </c>
      <c r="AA7752" s="9" t="s">
        <v>198</v>
      </c>
      <c r="AB7752" s="9">
        <v>75727307</v>
      </c>
      <c r="AC7752" s="9" t="s">
        <v>8526</v>
      </c>
      <c r="AD7752" s="9" t="s">
        <v>231</v>
      </c>
      <c r="AE7752" s="5">
        <f t="shared" si="262"/>
        <v>0</v>
      </c>
      <c r="AF7752" s="5" t="str">
        <f t="shared" si="263"/>
        <v>katB</v>
      </c>
      <c r="AG7752" s="153"/>
      <c r="AH7752" s="153"/>
      <c r="AI7752" t="s">
        <v>201</v>
      </c>
      <c r="AJ7752" t="s">
        <v>17878</v>
      </c>
      <c r="AK7752" s="9" t="str">
        <f>VLOOKUP(Y7752,zdroj!D:AJ,33,0)</f>
        <v>katB</v>
      </c>
    </row>
    <row r="7753" spans="8:37" x14ac:dyDescent="0.25">
      <c r="H7753" s="8"/>
      <c r="I7753" s="8"/>
      <c r="N7753" s="23"/>
      <c r="O7753" s="24"/>
      <c r="P7753" s="19"/>
      <c r="Q7753" s="19"/>
      <c r="R7753" s="19"/>
      <c r="U7753" s="27"/>
      <c r="Y7753" s="9" t="s">
        <v>608</v>
      </c>
      <c r="Z7753" s="9" t="s">
        <v>462</v>
      </c>
      <c r="AA7753" s="9" t="s">
        <v>198</v>
      </c>
      <c r="AB7753" s="9">
        <v>15423638</v>
      </c>
      <c r="AC7753" s="9" t="s">
        <v>8527</v>
      </c>
      <c r="AD7753" s="9" t="s">
        <v>231</v>
      </c>
      <c r="AE7753" s="5">
        <f t="shared" si="262"/>
        <v>0</v>
      </c>
      <c r="AF7753" s="5" t="str">
        <f t="shared" si="263"/>
        <v>katB</v>
      </c>
      <c r="AG7753" s="153"/>
      <c r="AH7753" s="153"/>
      <c r="AI7753" t="s">
        <v>201</v>
      </c>
      <c r="AJ7753" t="s">
        <v>17878</v>
      </c>
      <c r="AK7753" s="9" t="str">
        <f>VLOOKUP(Y7753,zdroj!D:AJ,33,0)</f>
        <v>katB</v>
      </c>
    </row>
    <row r="7754" spans="8:37" x14ac:dyDescent="0.25">
      <c r="H7754" s="8"/>
      <c r="I7754" s="8"/>
      <c r="N7754" s="23"/>
      <c r="O7754" s="24"/>
      <c r="P7754" s="19"/>
      <c r="Q7754" s="19"/>
      <c r="R7754" s="19"/>
      <c r="U7754" s="27"/>
      <c r="Y7754" s="9" t="s">
        <v>608</v>
      </c>
      <c r="Z7754" s="9" t="s">
        <v>462</v>
      </c>
      <c r="AA7754" s="9" t="s">
        <v>198</v>
      </c>
      <c r="AB7754" s="9">
        <v>15423646</v>
      </c>
      <c r="AC7754" s="9" t="s">
        <v>8528</v>
      </c>
      <c r="AD7754" s="9" t="s">
        <v>231</v>
      </c>
      <c r="AE7754" s="5">
        <f t="shared" ref="AE7754:AE7817" si="264">VLOOKUP(Y7754,K:T,10,0)</f>
        <v>0</v>
      </c>
      <c r="AF7754" s="5" t="str">
        <f t="shared" ref="AF7754:AF7817" si="265">IF(AE7754="A",IF(AD7754="katA","katB",AD7754),AD7754)</f>
        <v>katB</v>
      </c>
      <c r="AG7754" s="153"/>
      <c r="AH7754" s="153"/>
      <c r="AI7754" t="s">
        <v>201</v>
      </c>
      <c r="AJ7754" t="s">
        <v>17878</v>
      </c>
      <c r="AK7754" s="9" t="str">
        <f>VLOOKUP(Y7754,zdroj!D:AJ,33,0)</f>
        <v>katB</v>
      </c>
    </row>
    <row r="7755" spans="8:37" x14ac:dyDescent="0.25">
      <c r="H7755" s="8"/>
      <c r="I7755" s="8"/>
      <c r="N7755" s="23"/>
      <c r="O7755" s="24"/>
      <c r="P7755" s="19"/>
      <c r="Q7755" s="19"/>
      <c r="R7755" s="19"/>
      <c r="U7755" s="27"/>
      <c r="Y7755" s="9" t="s">
        <v>608</v>
      </c>
      <c r="Z7755" s="9" t="s">
        <v>462</v>
      </c>
      <c r="AA7755" s="9" t="s">
        <v>198</v>
      </c>
      <c r="AB7755" s="9">
        <v>15423671</v>
      </c>
      <c r="AC7755" s="9" t="s">
        <v>8529</v>
      </c>
      <c r="AD7755" s="9" t="s">
        <v>231</v>
      </c>
      <c r="AE7755" s="5">
        <f t="shared" si="264"/>
        <v>0</v>
      </c>
      <c r="AF7755" s="5" t="str">
        <f t="shared" si="265"/>
        <v>katB</v>
      </c>
      <c r="AG7755" s="153"/>
      <c r="AH7755" s="153"/>
      <c r="AI7755" t="s">
        <v>201</v>
      </c>
      <c r="AJ7755" t="s">
        <v>17878</v>
      </c>
      <c r="AK7755" s="9" t="str">
        <f>VLOOKUP(Y7755,zdroj!D:AJ,33,0)</f>
        <v>katB</v>
      </c>
    </row>
    <row r="7756" spans="8:37" x14ac:dyDescent="0.25">
      <c r="H7756" s="8"/>
      <c r="I7756" s="8"/>
      <c r="N7756" s="23"/>
      <c r="O7756" s="24"/>
      <c r="P7756" s="19"/>
      <c r="Q7756" s="19"/>
      <c r="R7756" s="19"/>
      <c r="U7756" s="27"/>
      <c r="Y7756" s="9" t="s">
        <v>608</v>
      </c>
      <c r="Z7756" s="9" t="s">
        <v>462</v>
      </c>
      <c r="AA7756" s="9" t="s">
        <v>198</v>
      </c>
      <c r="AB7756" s="9">
        <v>15423689</v>
      </c>
      <c r="AC7756" s="9" t="s">
        <v>8530</v>
      </c>
      <c r="AD7756" s="9" t="s">
        <v>231</v>
      </c>
      <c r="AE7756" s="5">
        <f t="shared" si="264"/>
        <v>0</v>
      </c>
      <c r="AF7756" s="5" t="str">
        <f t="shared" si="265"/>
        <v>katB</v>
      </c>
      <c r="AG7756" s="153"/>
      <c r="AH7756" s="153"/>
      <c r="AI7756" t="s">
        <v>201</v>
      </c>
      <c r="AJ7756" t="s">
        <v>17878</v>
      </c>
      <c r="AK7756" s="9" t="str">
        <f>VLOOKUP(Y7756,zdroj!D:AJ,33,0)</f>
        <v>katB</v>
      </c>
    </row>
    <row r="7757" spans="8:37" x14ac:dyDescent="0.25">
      <c r="H7757" s="8"/>
      <c r="I7757" s="8"/>
      <c r="N7757" s="23"/>
      <c r="O7757" s="24"/>
      <c r="P7757" s="19"/>
      <c r="Q7757" s="19"/>
      <c r="R7757" s="19"/>
      <c r="U7757" s="27"/>
      <c r="Y7757" s="9" t="s">
        <v>608</v>
      </c>
      <c r="Z7757" s="9" t="s">
        <v>462</v>
      </c>
      <c r="AA7757" s="9" t="s">
        <v>198</v>
      </c>
      <c r="AB7757" s="9">
        <v>15423727</v>
      </c>
      <c r="AC7757" s="9" t="s">
        <v>8531</v>
      </c>
      <c r="AD7757" s="9" t="s">
        <v>231</v>
      </c>
      <c r="AE7757" s="5">
        <f t="shared" si="264"/>
        <v>0</v>
      </c>
      <c r="AF7757" s="5" t="str">
        <f t="shared" si="265"/>
        <v>katB</v>
      </c>
      <c r="AG7757" s="153"/>
      <c r="AH7757" s="153"/>
      <c r="AI7757" t="s">
        <v>201</v>
      </c>
      <c r="AJ7757" t="s">
        <v>17878</v>
      </c>
      <c r="AK7757" s="9" t="str">
        <f>VLOOKUP(Y7757,zdroj!D:AJ,33,0)</f>
        <v>katB</v>
      </c>
    </row>
    <row r="7758" spans="8:37" x14ac:dyDescent="0.25">
      <c r="H7758" s="8"/>
      <c r="I7758" s="8"/>
      <c r="N7758" s="23"/>
      <c r="O7758" s="24"/>
      <c r="P7758" s="19"/>
      <c r="Q7758" s="19"/>
      <c r="R7758" s="19"/>
      <c r="U7758" s="27"/>
      <c r="Y7758" s="9" t="s">
        <v>608</v>
      </c>
      <c r="Z7758" s="9" t="s">
        <v>462</v>
      </c>
      <c r="AA7758" s="9" t="s">
        <v>198</v>
      </c>
      <c r="AB7758" s="9">
        <v>15423751</v>
      </c>
      <c r="AC7758" s="9" t="s">
        <v>8532</v>
      </c>
      <c r="AD7758" s="9" t="s">
        <v>800</v>
      </c>
      <c r="AE7758" s="5">
        <f t="shared" si="264"/>
        <v>0</v>
      </c>
      <c r="AF7758" s="5" t="str">
        <f t="shared" si="265"/>
        <v>Pokryto</v>
      </c>
      <c r="AG7758" s="153"/>
      <c r="AH7758" s="153"/>
      <c r="AI7758" t="s">
        <v>201</v>
      </c>
      <c r="AJ7758" t="s">
        <v>800</v>
      </c>
      <c r="AK7758" s="9" t="str">
        <f>VLOOKUP(Y7758,zdroj!D:AJ,33,0)</f>
        <v>katB</v>
      </c>
    </row>
    <row r="7759" spans="8:37" x14ac:dyDescent="0.25">
      <c r="H7759" s="8"/>
      <c r="I7759" s="8"/>
      <c r="N7759" s="23"/>
      <c r="O7759" s="24"/>
      <c r="P7759" s="19"/>
      <c r="Q7759" s="19"/>
      <c r="R7759" s="19"/>
      <c r="U7759" s="27"/>
      <c r="Y7759" s="9" t="s">
        <v>608</v>
      </c>
      <c r="Z7759" s="9" t="s">
        <v>462</v>
      </c>
      <c r="AA7759" s="9" t="s">
        <v>198</v>
      </c>
      <c r="AB7759" s="9">
        <v>15423760</v>
      </c>
      <c r="AC7759" s="9" t="s">
        <v>8533</v>
      </c>
      <c r="AD7759" s="9" t="s">
        <v>231</v>
      </c>
      <c r="AE7759" s="5">
        <f t="shared" si="264"/>
        <v>0</v>
      </c>
      <c r="AF7759" s="5" t="str">
        <f t="shared" si="265"/>
        <v>katB</v>
      </c>
      <c r="AG7759" s="153"/>
      <c r="AH7759" s="153"/>
      <c r="AI7759" t="s">
        <v>201</v>
      </c>
      <c r="AJ7759" t="s">
        <v>17878</v>
      </c>
      <c r="AK7759" s="9" t="str">
        <f>VLOOKUP(Y7759,zdroj!D:AJ,33,0)</f>
        <v>katB</v>
      </c>
    </row>
    <row r="7760" spans="8:37" x14ac:dyDescent="0.25">
      <c r="H7760" s="8"/>
      <c r="I7760" s="8"/>
      <c r="N7760" s="23"/>
      <c r="O7760" s="24"/>
      <c r="P7760" s="19"/>
      <c r="Q7760" s="19"/>
      <c r="R7760" s="19"/>
      <c r="U7760" s="27"/>
      <c r="Y7760" s="9" t="s">
        <v>608</v>
      </c>
      <c r="Z7760" s="9" t="s">
        <v>462</v>
      </c>
      <c r="AA7760" s="9" t="s">
        <v>198</v>
      </c>
      <c r="AB7760" s="9">
        <v>81241224</v>
      </c>
      <c r="AC7760" s="9" t="s">
        <v>8534</v>
      </c>
      <c r="AD7760" s="9" t="s">
        <v>231</v>
      </c>
      <c r="AE7760" s="5">
        <f t="shared" si="264"/>
        <v>0</v>
      </c>
      <c r="AF7760" s="5" t="str">
        <f t="shared" si="265"/>
        <v>katB</v>
      </c>
      <c r="AG7760" s="153"/>
      <c r="AH7760" s="153"/>
      <c r="AI7760" t="s">
        <v>201</v>
      </c>
      <c r="AJ7760" t="s">
        <v>17878</v>
      </c>
      <c r="AK7760" s="9" t="str">
        <f>VLOOKUP(Y7760,zdroj!D:AJ,33,0)</f>
        <v>katB</v>
      </c>
    </row>
    <row r="7761" spans="8:37" x14ac:dyDescent="0.25">
      <c r="H7761" s="8"/>
      <c r="I7761" s="8"/>
      <c r="N7761" s="23"/>
      <c r="O7761" s="24"/>
      <c r="P7761" s="19"/>
      <c r="Q7761" s="19"/>
      <c r="R7761" s="19"/>
      <c r="U7761" s="27"/>
      <c r="Y7761" s="9" t="s">
        <v>608</v>
      </c>
      <c r="Z7761" s="9" t="s">
        <v>462</v>
      </c>
      <c r="AA7761" s="9" t="s">
        <v>198</v>
      </c>
      <c r="AB7761" s="9">
        <v>25619012</v>
      </c>
      <c r="AC7761" s="9" t="s">
        <v>8535</v>
      </c>
      <c r="AD7761" s="9" t="s">
        <v>231</v>
      </c>
      <c r="AE7761" s="5">
        <f t="shared" si="264"/>
        <v>0</v>
      </c>
      <c r="AF7761" s="5" t="str">
        <f t="shared" si="265"/>
        <v>katB</v>
      </c>
      <c r="AG7761" s="153"/>
      <c r="AH7761" s="153"/>
      <c r="AI7761" t="s">
        <v>201</v>
      </c>
      <c r="AJ7761" t="s">
        <v>17878</v>
      </c>
      <c r="AK7761" s="9" t="str">
        <f>VLOOKUP(Y7761,zdroj!D:AJ,33,0)</f>
        <v>katB</v>
      </c>
    </row>
    <row r="7762" spans="8:37" x14ac:dyDescent="0.25">
      <c r="H7762" s="8"/>
      <c r="I7762" s="8"/>
      <c r="N7762" s="23"/>
      <c r="O7762" s="24"/>
      <c r="P7762" s="19"/>
      <c r="Q7762" s="19"/>
      <c r="R7762" s="19"/>
      <c r="U7762" s="27"/>
      <c r="Y7762" s="9" t="s">
        <v>608</v>
      </c>
      <c r="Z7762" s="9" t="s">
        <v>462</v>
      </c>
      <c r="AA7762" s="9" t="s">
        <v>198</v>
      </c>
      <c r="AB7762" s="9">
        <v>15424944</v>
      </c>
      <c r="AC7762" s="9" t="s">
        <v>8536</v>
      </c>
      <c r="AD7762" s="9" t="s">
        <v>231</v>
      </c>
      <c r="AE7762" s="5">
        <f t="shared" si="264"/>
        <v>0</v>
      </c>
      <c r="AF7762" s="5" t="str">
        <f t="shared" si="265"/>
        <v>katB</v>
      </c>
      <c r="AG7762" s="153"/>
      <c r="AH7762" s="153"/>
      <c r="AI7762" t="s">
        <v>201</v>
      </c>
      <c r="AJ7762" t="s">
        <v>17878</v>
      </c>
      <c r="AK7762" s="9" t="str">
        <f>VLOOKUP(Y7762,zdroj!D:AJ,33,0)</f>
        <v>katB</v>
      </c>
    </row>
    <row r="7763" spans="8:37" x14ac:dyDescent="0.25">
      <c r="H7763" s="8"/>
      <c r="I7763" s="8"/>
      <c r="N7763" s="23"/>
      <c r="O7763" s="24"/>
      <c r="P7763" s="19"/>
      <c r="Q7763" s="19"/>
      <c r="R7763" s="19"/>
      <c r="U7763" s="27"/>
      <c r="Y7763" s="9" t="s">
        <v>608</v>
      </c>
      <c r="Z7763" s="9" t="s">
        <v>462</v>
      </c>
      <c r="AA7763" s="9" t="s">
        <v>198</v>
      </c>
      <c r="AB7763" s="9">
        <v>15424952</v>
      </c>
      <c r="AC7763" s="9" t="s">
        <v>8537</v>
      </c>
      <c r="AD7763" s="9" t="s">
        <v>231</v>
      </c>
      <c r="AE7763" s="5">
        <f t="shared" si="264"/>
        <v>0</v>
      </c>
      <c r="AF7763" s="5" t="str">
        <f t="shared" si="265"/>
        <v>katB</v>
      </c>
      <c r="AG7763" s="153"/>
      <c r="AH7763" s="153"/>
      <c r="AI7763" t="s">
        <v>201</v>
      </c>
      <c r="AJ7763" t="s">
        <v>17878</v>
      </c>
      <c r="AK7763" s="9" t="str">
        <f>VLOOKUP(Y7763,zdroj!D:AJ,33,0)</f>
        <v>katB</v>
      </c>
    </row>
    <row r="7764" spans="8:37" x14ac:dyDescent="0.25">
      <c r="H7764" s="8"/>
      <c r="I7764" s="8"/>
      <c r="N7764" s="23"/>
      <c r="O7764" s="24"/>
      <c r="P7764" s="19"/>
      <c r="Q7764" s="19"/>
      <c r="R7764" s="19"/>
      <c r="U7764" s="27"/>
      <c r="Y7764" s="9" t="s">
        <v>608</v>
      </c>
      <c r="Z7764" s="9" t="s">
        <v>462</v>
      </c>
      <c r="AA7764" s="9" t="s">
        <v>198</v>
      </c>
      <c r="AB7764" s="9">
        <v>26042894</v>
      </c>
      <c r="AC7764" s="9" t="s">
        <v>8538</v>
      </c>
      <c r="AD7764" s="9" t="s">
        <v>231</v>
      </c>
      <c r="AE7764" s="5">
        <f t="shared" si="264"/>
        <v>0</v>
      </c>
      <c r="AF7764" s="5" t="str">
        <f t="shared" si="265"/>
        <v>katB</v>
      </c>
      <c r="AG7764" s="153"/>
      <c r="AH7764" s="153"/>
      <c r="AI7764" t="s">
        <v>201</v>
      </c>
      <c r="AJ7764" t="s">
        <v>17878</v>
      </c>
      <c r="AK7764" s="9" t="str">
        <f>VLOOKUP(Y7764,zdroj!D:AJ,33,0)</f>
        <v>katB</v>
      </c>
    </row>
    <row r="7765" spans="8:37" x14ac:dyDescent="0.25">
      <c r="H7765" s="8"/>
      <c r="I7765" s="8"/>
      <c r="N7765" s="23"/>
      <c r="O7765" s="24"/>
      <c r="P7765" s="19"/>
      <c r="Q7765" s="19"/>
      <c r="R7765" s="19"/>
      <c r="U7765" s="27"/>
      <c r="Y7765" s="9" t="s">
        <v>608</v>
      </c>
      <c r="Z7765" s="9" t="s">
        <v>462</v>
      </c>
      <c r="AA7765" s="9" t="s">
        <v>198</v>
      </c>
      <c r="AB7765" s="9">
        <v>15425053</v>
      </c>
      <c r="AC7765" s="9" t="s">
        <v>8539</v>
      </c>
      <c r="AD7765" s="9" t="s">
        <v>231</v>
      </c>
      <c r="AE7765" s="5">
        <f t="shared" si="264"/>
        <v>0</v>
      </c>
      <c r="AF7765" s="5" t="str">
        <f t="shared" si="265"/>
        <v>katB</v>
      </c>
      <c r="AG7765" s="153"/>
      <c r="AH7765" s="153"/>
      <c r="AI7765" t="s">
        <v>201</v>
      </c>
      <c r="AJ7765" t="s">
        <v>17878</v>
      </c>
      <c r="AK7765" s="9" t="str">
        <f>VLOOKUP(Y7765,zdroj!D:AJ,33,0)</f>
        <v>katB</v>
      </c>
    </row>
    <row r="7766" spans="8:37" x14ac:dyDescent="0.25">
      <c r="H7766" s="8"/>
      <c r="I7766" s="8"/>
      <c r="N7766" s="23"/>
      <c r="O7766" s="24"/>
      <c r="P7766" s="19"/>
      <c r="Q7766" s="19"/>
      <c r="R7766" s="19"/>
      <c r="U7766" s="27"/>
      <c r="Y7766" s="9" t="s">
        <v>608</v>
      </c>
      <c r="Z7766" s="9" t="s">
        <v>462</v>
      </c>
      <c r="AA7766" s="9" t="s">
        <v>198</v>
      </c>
      <c r="AB7766" s="9">
        <v>15426751</v>
      </c>
      <c r="AC7766" s="9" t="s">
        <v>8540</v>
      </c>
      <c r="AD7766" s="9" t="s">
        <v>231</v>
      </c>
      <c r="AE7766" s="5">
        <f t="shared" si="264"/>
        <v>0</v>
      </c>
      <c r="AF7766" s="5" t="str">
        <f t="shared" si="265"/>
        <v>katB</v>
      </c>
      <c r="AG7766" s="153"/>
      <c r="AH7766" s="153"/>
      <c r="AI7766" t="s">
        <v>201</v>
      </c>
      <c r="AJ7766" t="s">
        <v>17878</v>
      </c>
      <c r="AK7766" s="9" t="str">
        <f>VLOOKUP(Y7766,zdroj!D:AJ,33,0)</f>
        <v>katB</v>
      </c>
    </row>
    <row r="7767" spans="8:37" x14ac:dyDescent="0.25">
      <c r="H7767" s="8"/>
      <c r="I7767" s="8"/>
      <c r="N7767" s="23"/>
      <c r="O7767" s="24"/>
      <c r="P7767" s="19"/>
      <c r="Q7767" s="19"/>
      <c r="R7767" s="19"/>
      <c r="U7767" s="27"/>
      <c r="Y7767" s="9" t="s">
        <v>608</v>
      </c>
      <c r="Z7767" s="9" t="s">
        <v>462</v>
      </c>
      <c r="AA7767" s="9" t="s">
        <v>198</v>
      </c>
      <c r="AB7767" s="9">
        <v>15426807</v>
      </c>
      <c r="AC7767" s="9" t="s">
        <v>8541</v>
      </c>
      <c r="AD7767" s="9" t="s">
        <v>231</v>
      </c>
      <c r="AE7767" s="5">
        <f t="shared" si="264"/>
        <v>0</v>
      </c>
      <c r="AF7767" s="5" t="str">
        <f t="shared" si="265"/>
        <v>katB</v>
      </c>
      <c r="AG7767" s="153"/>
      <c r="AH7767" s="153"/>
      <c r="AI7767" t="s">
        <v>201</v>
      </c>
      <c r="AJ7767" t="s">
        <v>17878</v>
      </c>
      <c r="AK7767" s="9" t="str">
        <f>VLOOKUP(Y7767,zdroj!D:AJ,33,0)</f>
        <v>katB</v>
      </c>
    </row>
    <row r="7768" spans="8:37" x14ac:dyDescent="0.25">
      <c r="H7768" s="8"/>
      <c r="I7768" s="8"/>
      <c r="N7768" s="23"/>
      <c r="O7768" s="24"/>
      <c r="P7768" s="19"/>
      <c r="Q7768" s="19"/>
      <c r="R7768" s="19"/>
      <c r="U7768" s="27"/>
      <c r="Y7768" s="9" t="s">
        <v>608</v>
      </c>
      <c r="Z7768" s="9" t="s">
        <v>462</v>
      </c>
      <c r="AA7768" s="9" t="s">
        <v>198</v>
      </c>
      <c r="AB7768" s="9">
        <v>15426858</v>
      </c>
      <c r="AC7768" s="9" t="s">
        <v>8542</v>
      </c>
      <c r="AD7768" s="9" t="s">
        <v>231</v>
      </c>
      <c r="AE7768" s="5">
        <f t="shared" si="264"/>
        <v>0</v>
      </c>
      <c r="AF7768" s="5" t="str">
        <f t="shared" si="265"/>
        <v>katB</v>
      </c>
      <c r="AG7768" s="153"/>
      <c r="AH7768" s="153"/>
      <c r="AI7768" t="s">
        <v>201</v>
      </c>
      <c r="AJ7768" t="s">
        <v>17878</v>
      </c>
      <c r="AK7768" s="9" t="str">
        <f>VLOOKUP(Y7768,zdroj!D:AJ,33,0)</f>
        <v>katB</v>
      </c>
    </row>
    <row r="7769" spans="8:37" x14ac:dyDescent="0.25">
      <c r="H7769" s="8"/>
      <c r="I7769" s="8"/>
      <c r="N7769" s="23"/>
      <c r="O7769" s="24"/>
      <c r="P7769" s="19"/>
      <c r="Q7769" s="19"/>
      <c r="R7769" s="19"/>
      <c r="U7769" s="27"/>
      <c r="Y7769" s="9" t="s">
        <v>608</v>
      </c>
      <c r="Z7769" s="9" t="s">
        <v>462</v>
      </c>
      <c r="AA7769" s="9" t="s">
        <v>198</v>
      </c>
      <c r="AB7769" s="9">
        <v>15426866</v>
      </c>
      <c r="AC7769" s="9" t="s">
        <v>8543</v>
      </c>
      <c r="AD7769" s="9" t="s">
        <v>231</v>
      </c>
      <c r="AE7769" s="5">
        <f t="shared" si="264"/>
        <v>0</v>
      </c>
      <c r="AF7769" s="5" t="str">
        <f t="shared" si="265"/>
        <v>katB</v>
      </c>
      <c r="AG7769" s="153"/>
      <c r="AH7769" s="153"/>
      <c r="AI7769" t="s">
        <v>201</v>
      </c>
      <c r="AJ7769" t="s">
        <v>17878</v>
      </c>
      <c r="AK7769" s="9" t="str">
        <f>VLOOKUP(Y7769,zdroj!D:AJ,33,0)</f>
        <v>katB</v>
      </c>
    </row>
    <row r="7770" spans="8:37" x14ac:dyDescent="0.25">
      <c r="H7770" s="8"/>
      <c r="I7770" s="8"/>
      <c r="N7770" s="23"/>
      <c r="O7770" s="24"/>
      <c r="P7770" s="19"/>
      <c r="Q7770" s="19"/>
      <c r="R7770" s="19"/>
      <c r="U7770" s="27"/>
      <c r="Y7770" s="9" t="s">
        <v>608</v>
      </c>
      <c r="Z7770" s="9" t="s">
        <v>462</v>
      </c>
      <c r="AA7770" s="9" t="s">
        <v>198</v>
      </c>
      <c r="AB7770" s="9">
        <v>15426947</v>
      </c>
      <c r="AC7770" s="9" t="s">
        <v>8544</v>
      </c>
      <c r="AD7770" s="9" t="s">
        <v>231</v>
      </c>
      <c r="AE7770" s="5">
        <f t="shared" si="264"/>
        <v>0</v>
      </c>
      <c r="AF7770" s="5" t="str">
        <f t="shared" si="265"/>
        <v>katB</v>
      </c>
      <c r="AG7770" s="153"/>
      <c r="AH7770" s="153"/>
      <c r="AI7770" t="s">
        <v>201</v>
      </c>
      <c r="AJ7770" t="s">
        <v>17878</v>
      </c>
      <c r="AK7770" s="9" t="str">
        <f>VLOOKUP(Y7770,zdroj!D:AJ,33,0)</f>
        <v>katB</v>
      </c>
    </row>
    <row r="7771" spans="8:37" x14ac:dyDescent="0.25">
      <c r="H7771" s="8"/>
      <c r="I7771" s="8"/>
      <c r="N7771" s="23"/>
      <c r="O7771" s="24"/>
      <c r="P7771" s="19"/>
      <c r="Q7771" s="19"/>
      <c r="R7771" s="19"/>
      <c r="U7771" s="27"/>
      <c r="Y7771" s="9" t="s">
        <v>608</v>
      </c>
      <c r="Z7771" s="9" t="s">
        <v>462</v>
      </c>
      <c r="AA7771" s="9" t="s">
        <v>198</v>
      </c>
      <c r="AB7771" s="9">
        <v>15427021</v>
      </c>
      <c r="AC7771" s="9" t="s">
        <v>8545</v>
      </c>
      <c r="AD7771" s="9" t="s">
        <v>231</v>
      </c>
      <c r="AE7771" s="5">
        <f t="shared" si="264"/>
        <v>0</v>
      </c>
      <c r="AF7771" s="5" t="str">
        <f t="shared" si="265"/>
        <v>katB</v>
      </c>
      <c r="AG7771" s="153"/>
      <c r="AH7771" s="153"/>
      <c r="AI7771" t="s">
        <v>201</v>
      </c>
      <c r="AJ7771" t="s">
        <v>17878</v>
      </c>
      <c r="AK7771" s="9" t="str">
        <f>VLOOKUP(Y7771,zdroj!D:AJ,33,0)</f>
        <v>katB</v>
      </c>
    </row>
    <row r="7772" spans="8:37" x14ac:dyDescent="0.25">
      <c r="H7772" s="8"/>
      <c r="I7772" s="8"/>
      <c r="N7772" s="23"/>
      <c r="O7772" s="24"/>
      <c r="P7772" s="19"/>
      <c r="Q7772" s="19"/>
      <c r="R7772" s="19"/>
      <c r="U7772" s="27"/>
      <c r="Y7772" s="9" t="s">
        <v>608</v>
      </c>
      <c r="Z7772" s="9" t="s">
        <v>462</v>
      </c>
      <c r="AA7772" s="9" t="s">
        <v>198</v>
      </c>
      <c r="AB7772" s="9">
        <v>15423344</v>
      </c>
      <c r="AC7772" s="9" t="s">
        <v>8546</v>
      </c>
      <c r="AD7772" s="9" t="s">
        <v>231</v>
      </c>
      <c r="AE7772" s="5">
        <f t="shared" si="264"/>
        <v>0</v>
      </c>
      <c r="AF7772" s="5" t="str">
        <f t="shared" si="265"/>
        <v>katB</v>
      </c>
      <c r="AG7772" s="153"/>
      <c r="AH7772" s="153"/>
      <c r="AI7772" t="s">
        <v>201</v>
      </c>
      <c r="AJ7772" t="s">
        <v>17878</v>
      </c>
      <c r="AK7772" s="9" t="str">
        <f>VLOOKUP(Y7772,zdroj!D:AJ,33,0)</f>
        <v>katB</v>
      </c>
    </row>
    <row r="7773" spans="8:37" x14ac:dyDescent="0.25">
      <c r="H7773" s="8"/>
      <c r="I7773" s="8"/>
      <c r="N7773" s="23"/>
      <c r="O7773" s="24"/>
      <c r="P7773" s="19"/>
      <c r="Q7773" s="19"/>
      <c r="R7773" s="19"/>
      <c r="U7773" s="27"/>
      <c r="Y7773" s="9" t="s">
        <v>608</v>
      </c>
      <c r="Z7773" s="9" t="s">
        <v>462</v>
      </c>
      <c r="AA7773" s="9" t="s">
        <v>198</v>
      </c>
      <c r="AB7773" s="9">
        <v>15423361</v>
      </c>
      <c r="AC7773" s="9" t="s">
        <v>8547</v>
      </c>
      <c r="AD7773" s="9" t="s">
        <v>231</v>
      </c>
      <c r="AE7773" s="5">
        <f t="shared" si="264"/>
        <v>0</v>
      </c>
      <c r="AF7773" s="5" t="str">
        <f t="shared" si="265"/>
        <v>katB</v>
      </c>
      <c r="AG7773" s="153"/>
      <c r="AH7773" s="153"/>
      <c r="AI7773" t="s">
        <v>201</v>
      </c>
      <c r="AJ7773" t="s">
        <v>17878</v>
      </c>
      <c r="AK7773" s="9" t="str">
        <f>VLOOKUP(Y7773,zdroj!D:AJ,33,0)</f>
        <v>katB</v>
      </c>
    </row>
    <row r="7774" spans="8:37" x14ac:dyDescent="0.25">
      <c r="H7774" s="8"/>
      <c r="I7774" s="8"/>
      <c r="N7774" s="23"/>
      <c r="O7774" s="24"/>
      <c r="P7774" s="19"/>
      <c r="Q7774" s="19"/>
      <c r="R7774" s="19"/>
      <c r="U7774" s="27"/>
      <c r="Y7774" s="9" t="s">
        <v>608</v>
      </c>
      <c r="Z7774" s="9" t="s">
        <v>462</v>
      </c>
      <c r="AA7774" s="9" t="s">
        <v>198</v>
      </c>
      <c r="AB7774" s="9">
        <v>15427781</v>
      </c>
      <c r="AC7774" s="9" t="s">
        <v>8548</v>
      </c>
      <c r="AD7774" s="9" t="s">
        <v>231</v>
      </c>
      <c r="AE7774" s="5">
        <f t="shared" si="264"/>
        <v>0</v>
      </c>
      <c r="AF7774" s="5" t="str">
        <f t="shared" si="265"/>
        <v>katB</v>
      </c>
      <c r="AG7774" s="153"/>
      <c r="AH7774" s="153"/>
      <c r="AI7774" t="s">
        <v>201</v>
      </c>
      <c r="AJ7774" t="s">
        <v>17878</v>
      </c>
      <c r="AK7774" s="9" t="str">
        <f>VLOOKUP(Y7774,zdroj!D:AJ,33,0)</f>
        <v>katB</v>
      </c>
    </row>
    <row r="7775" spans="8:37" x14ac:dyDescent="0.25">
      <c r="H7775" s="8"/>
      <c r="I7775" s="8"/>
      <c r="N7775" s="23"/>
      <c r="O7775" s="24"/>
      <c r="P7775" s="19"/>
      <c r="Q7775" s="19"/>
      <c r="R7775" s="19"/>
      <c r="U7775" s="27"/>
      <c r="Y7775" s="9" t="s">
        <v>608</v>
      </c>
      <c r="Z7775" s="9" t="s">
        <v>462</v>
      </c>
      <c r="AA7775" s="9" t="s">
        <v>198</v>
      </c>
      <c r="AB7775" s="9">
        <v>15423379</v>
      </c>
      <c r="AC7775" s="9" t="s">
        <v>8549</v>
      </c>
      <c r="AD7775" s="9" t="s">
        <v>231</v>
      </c>
      <c r="AE7775" s="5">
        <f t="shared" si="264"/>
        <v>0</v>
      </c>
      <c r="AF7775" s="5" t="str">
        <f t="shared" si="265"/>
        <v>katB</v>
      </c>
      <c r="AG7775" s="153"/>
      <c r="AH7775" s="153"/>
      <c r="AI7775" t="s">
        <v>201</v>
      </c>
      <c r="AJ7775" t="s">
        <v>17878</v>
      </c>
      <c r="AK7775" s="9" t="str">
        <f>VLOOKUP(Y7775,zdroj!D:AJ,33,0)</f>
        <v>katB</v>
      </c>
    </row>
    <row r="7776" spans="8:37" x14ac:dyDescent="0.25">
      <c r="H7776" s="8"/>
      <c r="I7776" s="8"/>
      <c r="N7776" s="23"/>
      <c r="O7776" s="24"/>
      <c r="P7776" s="19"/>
      <c r="Q7776" s="19"/>
      <c r="R7776" s="19"/>
      <c r="U7776" s="27"/>
      <c r="Y7776" s="9" t="s">
        <v>608</v>
      </c>
      <c r="Z7776" s="9" t="s">
        <v>462</v>
      </c>
      <c r="AA7776" s="9" t="s">
        <v>198</v>
      </c>
      <c r="AB7776" s="9">
        <v>15423387</v>
      </c>
      <c r="AC7776" s="9" t="s">
        <v>8550</v>
      </c>
      <c r="AD7776" s="9" t="s">
        <v>231</v>
      </c>
      <c r="AE7776" s="5">
        <f t="shared" si="264"/>
        <v>0</v>
      </c>
      <c r="AF7776" s="5" t="str">
        <f t="shared" si="265"/>
        <v>katB</v>
      </c>
      <c r="AG7776" s="153"/>
      <c r="AH7776" s="153"/>
      <c r="AI7776" t="s">
        <v>201</v>
      </c>
      <c r="AJ7776" t="s">
        <v>17878</v>
      </c>
      <c r="AK7776" s="9" t="str">
        <f>VLOOKUP(Y7776,zdroj!D:AJ,33,0)</f>
        <v>katB</v>
      </c>
    </row>
    <row r="7777" spans="8:37" x14ac:dyDescent="0.25">
      <c r="H7777" s="8"/>
      <c r="I7777" s="8"/>
      <c r="N7777" s="23"/>
      <c r="O7777" s="24"/>
      <c r="P7777" s="19"/>
      <c r="Q7777" s="19"/>
      <c r="R7777" s="19"/>
      <c r="U7777" s="27"/>
      <c r="Y7777" s="9" t="s">
        <v>608</v>
      </c>
      <c r="Z7777" s="9" t="s">
        <v>462</v>
      </c>
      <c r="AA7777" s="9" t="s">
        <v>198</v>
      </c>
      <c r="AB7777" s="9">
        <v>40465594</v>
      </c>
      <c r="AC7777" s="9" t="s">
        <v>8551</v>
      </c>
      <c r="AD7777" s="9" t="s">
        <v>231</v>
      </c>
      <c r="AE7777" s="5">
        <f t="shared" si="264"/>
        <v>0</v>
      </c>
      <c r="AF7777" s="5" t="str">
        <f t="shared" si="265"/>
        <v>katB</v>
      </c>
      <c r="AG7777" s="153"/>
      <c r="AH7777" s="153"/>
      <c r="AI7777" t="s">
        <v>201</v>
      </c>
      <c r="AJ7777" t="s">
        <v>17878</v>
      </c>
      <c r="AK7777" s="9" t="str">
        <f>VLOOKUP(Y7777,zdroj!D:AJ,33,0)</f>
        <v>katB</v>
      </c>
    </row>
    <row r="7778" spans="8:37" x14ac:dyDescent="0.25">
      <c r="H7778" s="8"/>
      <c r="I7778" s="8"/>
      <c r="N7778" s="23"/>
      <c r="O7778" s="24"/>
      <c r="P7778" s="19"/>
      <c r="Q7778" s="19"/>
      <c r="R7778" s="19"/>
      <c r="U7778" s="27"/>
      <c r="Y7778" s="9" t="s">
        <v>608</v>
      </c>
      <c r="Z7778" s="9" t="s">
        <v>462</v>
      </c>
      <c r="AA7778" s="9" t="s">
        <v>198</v>
      </c>
      <c r="AB7778" s="9">
        <v>78866162</v>
      </c>
      <c r="AC7778" s="9" t="s">
        <v>8552</v>
      </c>
      <c r="AD7778" s="9" t="s">
        <v>800</v>
      </c>
      <c r="AE7778" s="5">
        <f t="shared" si="264"/>
        <v>0</v>
      </c>
      <c r="AF7778" s="5" t="str">
        <f t="shared" si="265"/>
        <v>Pokryto</v>
      </c>
      <c r="AG7778" s="153"/>
      <c r="AH7778" s="153"/>
      <c r="AI7778" t="s">
        <v>201</v>
      </c>
      <c r="AJ7778" t="s">
        <v>800</v>
      </c>
      <c r="AK7778" s="9" t="str">
        <f>VLOOKUP(Y7778,zdroj!D:AJ,33,0)</f>
        <v>katB</v>
      </c>
    </row>
    <row r="7779" spans="8:37" x14ac:dyDescent="0.25">
      <c r="H7779" s="8"/>
      <c r="I7779" s="8"/>
      <c r="N7779" s="23"/>
      <c r="O7779" s="24"/>
      <c r="P7779" s="19"/>
      <c r="Q7779" s="19"/>
      <c r="R7779" s="19"/>
      <c r="U7779" s="27"/>
      <c r="Y7779" s="9" t="s">
        <v>608</v>
      </c>
      <c r="Z7779" s="9" t="s">
        <v>462</v>
      </c>
      <c r="AA7779" s="9" t="s">
        <v>198</v>
      </c>
      <c r="AB7779" s="9">
        <v>15426254</v>
      </c>
      <c r="AC7779" s="9" t="s">
        <v>8553</v>
      </c>
      <c r="AD7779" s="9" t="s">
        <v>231</v>
      </c>
      <c r="AE7779" s="5">
        <f t="shared" si="264"/>
        <v>0</v>
      </c>
      <c r="AF7779" s="5" t="str">
        <f t="shared" si="265"/>
        <v>katB</v>
      </c>
      <c r="AG7779" s="153"/>
      <c r="AH7779" s="153"/>
      <c r="AI7779" t="s">
        <v>201</v>
      </c>
      <c r="AJ7779" t="s">
        <v>17878</v>
      </c>
      <c r="AK7779" s="9" t="str">
        <f>VLOOKUP(Y7779,zdroj!D:AJ,33,0)</f>
        <v>katB</v>
      </c>
    </row>
    <row r="7780" spans="8:37" x14ac:dyDescent="0.25">
      <c r="H7780" s="8"/>
      <c r="I7780" s="8"/>
      <c r="N7780" s="23"/>
      <c r="O7780" s="24"/>
      <c r="P7780" s="19"/>
      <c r="Q7780" s="19"/>
      <c r="R7780" s="19"/>
      <c r="U7780" s="27"/>
      <c r="Y7780" s="9" t="s">
        <v>608</v>
      </c>
      <c r="Z7780" s="9" t="s">
        <v>462</v>
      </c>
      <c r="AA7780" s="9" t="s">
        <v>198</v>
      </c>
      <c r="AB7780" s="9">
        <v>15426262</v>
      </c>
      <c r="AC7780" s="9" t="s">
        <v>8554</v>
      </c>
      <c r="AD7780" s="9" t="s">
        <v>231</v>
      </c>
      <c r="AE7780" s="5">
        <f t="shared" si="264"/>
        <v>0</v>
      </c>
      <c r="AF7780" s="5" t="str">
        <f t="shared" si="265"/>
        <v>katB</v>
      </c>
      <c r="AG7780" s="153"/>
      <c r="AH7780" s="153"/>
      <c r="AI7780" t="s">
        <v>201</v>
      </c>
      <c r="AJ7780" t="s">
        <v>17878</v>
      </c>
      <c r="AK7780" s="9" t="str">
        <f>VLOOKUP(Y7780,zdroj!D:AJ,33,0)</f>
        <v>katB</v>
      </c>
    </row>
    <row r="7781" spans="8:37" x14ac:dyDescent="0.25">
      <c r="H7781" s="8"/>
      <c r="I7781" s="8"/>
      <c r="N7781" s="23"/>
      <c r="O7781" s="24"/>
      <c r="P7781" s="19"/>
      <c r="Q7781" s="19"/>
      <c r="R7781" s="19"/>
      <c r="U7781" s="27"/>
      <c r="Y7781" s="9" t="s">
        <v>608</v>
      </c>
      <c r="Z7781" s="9" t="s">
        <v>462</v>
      </c>
      <c r="AA7781" s="9" t="s">
        <v>198</v>
      </c>
      <c r="AB7781" s="9">
        <v>15426271</v>
      </c>
      <c r="AC7781" s="9" t="s">
        <v>8555</v>
      </c>
      <c r="AD7781" s="9" t="s">
        <v>231</v>
      </c>
      <c r="AE7781" s="5">
        <f t="shared" si="264"/>
        <v>0</v>
      </c>
      <c r="AF7781" s="5" t="str">
        <f t="shared" si="265"/>
        <v>katB</v>
      </c>
      <c r="AG7781" s="153"/>
      <c r="AH7781" s="153"/>
      <c r="AI7781" t="s">
        <v>201</v>
      </c>
      <c r="AJ7781" t="s">
        <v>17878</v>
      </c>
      <c r="AK7781" s="9" t="str">
        <f>VLOOKUP(Y7781,zdroj!D:AJ,33,0)</f>
        <v>katB</v>
      </c>
    </row>
    <row r="7782" spans="8:37" x14ac:dyDescent="0.25">
      <c r="H7782" s="8"/>
      <c r="I7782" s="8"/>
      <c r="N7782" s="23"/>
      <c r="O7782" s="24"/>
      <c r="P7782" s="19"/>
      <c r="Q7782" s="19"/>
      <c r="R7782" s="19"/>
      <c r="U7782" s="27"/>
      <c r="Y7782" s="9" t="s">
        <v>608</v>
      </c>
      <c r="Z7782" s="9" t="s">
        <v>462</v>
      </c>
      <c r="AA7782" s="9" t="s">
        <v>198</v>
      </c>
      <c r="AB7782" s="9">
        <v>15426424</v>
      </c>
      <c r="AC7782" s="9" t="s">
        <v>8556</v>
      </c>
      <c r="AD7782" s="9" t="s">
        <v>231</v>
      </c>
      <c r="AE7782" s="5">
        <f t="shared" si="264"/>
        <v>0</v>
      </c>
      <c r="AF7782" s="5" t="str">
        <f t="shared" si="265"/>
        <v>katB</v>
      </c>
      <c r="AG7782" s="153"/>
      <c r="AH7782" s="153"/>
      <c r="AI7782" t="s">
        <v>201</v>
      </c>
      <c r="AJ7782" t="s">
        <v>17878</v>
      </c>
      <c r="AK7782" s="9" t="str">
        <f>VLOOKUP(Y7782,zdroj!D:AJ,33,0)</f>
        <v>katB</v>
      </c>
    </row>
    <row r="7783" spans="8:37" x14ac:dyDescent="0.25">
      <c r="H7783" s="8"/>
      <c r="I7783" s="8"/>
      <c r="N7783" s="23"/>
      <c r="O7783" s="24"/>
      <c r="P7783" s="19"/>
      <c r="Q7783" s="19"/>
      <c r="R7783" s="19"/>
      <c r="U7783" s="27"/>
      <c r="Y7783" s="9" t="s">
        <v>608</v>
      </c>
      <c r="Z7783" s="9" t="s">
        <v>462</v>
      </c>
      <c r="AA7783" s="9" t="s">
        <v>198</v>
      </c>
      <c r="AB7783" s="9">
        <v>15426432</v>
      </c>
      <c r="AC7783" s="9" t="s">
        <v>8557</v>
      </c>
      <c r="AD7783" s="9" t="s">
        <v>231</v>
      </c>
      <c r="AE7783" s="5">
        <f t="shared" si="264"/>
        <v>0</v>
      </c>
      <c r="AF7783" s="5" t="str">
        <f t="shared" si="265"/>
        <v>katB</v>
      </c>
      <c r="AG7783" s="153"/>
      <c r="AH7783" s="153"/>
      <c r="AI7783" t="s">
        <v>201</v>
      </c>
      <c r="AJ7783" t="s">
        <v>17878</v>
      </c>
      <c r="AK7783" s="9" t="str">
        <f>VLOOKUP(Y7783,zdroj!D:AJ,33,0)</f>
        <v>katB</v>
      </c>
    </row>
    <row r="7784" spans="8:37" x14ac:dyDescent="0.25">
      <c r="H7784" s="8"/>
      <c r="I7784" s="8"/>
      <c r="N7784" s="23"/>
      <c r="O7784" s="24"/>
      <c r="P7784" s="19"/>
      <c r="Q7784" s="19"/>
      <c r="R7784" s="19"/>
      <c r="U7784" s="27"/>
      <c r="Y7784" s="9" t="s">
        <v>608</v>
      </c>
      <c r="Z7784" s="9" t="s">
        <v>462</v>
      </c>
      <c r="AA7784" s="9" t="s">
        <v>198</v>
      </c>
      <c r="AB7784" s="9">
        <v>15426629</v>
      </c>
      <c r="AC7784" s="9" t="s">
        <v>8558</v>
      </c>
      <c r="AD7784" s="9" t="s">
        <v>231</v>
      </c>
      <c r="AE7784" s="5">
        <f t="shared" si="264"/>
        <v>0</v>
      </c>
      <c r="AF7784" s="5" t="str">
        <f t="shared" si="265"/>
        <v>katB</v>
      </c>
      <c r="AG7784" s="153"/>
      <c r="AH7784" s="153"/>
      <c r="AI7784" t="s">
        <v>201</v>
      </c>
      <c r="AJ7784" t="s">
        <v>17878</v>
      </c>
      <c r="AK7784" s="9" t="str">
        <f>VLOOKUP(Y7784,zdroj!D:AJ,33,0)</f>
        <v>katB</v>
      </c>
    </row>
    <row r="7785" spans="8:37" x14ac:dyDescent="0.25">
      <c r="H7785" s="8"/>
      <c r="I7785" s="8"/>
      <c r="N7785" s="23"/>
      <c r="O7785" s="24"/>
      <c r="P7785" s="19"/>
      <c r="Q7785" s="19"/>
      <c r="R7785" s="19"/>
      <c r="U7785" s="27"/>
      <c r="Y7785" s="9" t="s">
        <v>608</v>
      </c>
      <c r="Z7785" s="9" t="s">
        <v>462</v>
      </c>
      <c r="AA7785" s="9" t="s">
        <v>198</v>
      </c>
      <c r="AB7785" s="9">
        <v>25678256</v>
      </c>
      <c r="AC7785" s="9" t="s">
        <v>8559</v>
      </c>
      <c r="AD7785" s="9" t="s">
        <v>231</v>
      </c>
      <c r="AE7785" s="5">
        <f t="shared" si="264"/>
        <v>0</v>
      </c>
      <c r="AF7785" s="5" t="str">
        <f t="shared" si="265"/>
        <v>katB</v>
      </c>
      <c r="AG7785" s="153"/>
      <c r="AH7785" s="153"/>
      <c r="AI7785" t="s">
        <v>201</v>
      </c>
      <c r="AJ7785" t="s">
        <v>17878</v>
      </c>
      <c r="AK7785" s="9" t="str">
        <f>VLOOKUP(Y7785,zdroj!D:AJ,33,0)</f>
        <v>katB</v>
      </c>
    </row>
    <row r="7786" spans="8:37" x14ac:dyDescent="0.25">
      <c r="H7786" s="8"/>
      <c r="I7786" s="8"/>
      <c r="N7786" s="23"/>
      <c r="O7786" s="24"/>
      <c r="P7786" s="19"/>
      <c r="Q7786" s="19"/>
      <c r="R7786" s="19"/>
      <c r="U7786" s="27"/>
      <c r="Y7786" s="9" t="s">
        <v>608</v>
      </c>
      <c r="Z7786" s="9" t="s">
        <v>462</v>
      </c>
      <c r="AA7786" s="9" t="s">
        <v>198</v>
      </c>
      <c r="AB7786" s="9">
        <v>15426688</v>
      </c>
      <c r="AC7786" s="9" t="s">
        <v>8560</v>
      </c>
      <c r="AD7786" s="9" t="s">
        <v>231</v>
      </c>
      <c r="AE7786" s="5">
        <f t="shared" si="264"/>
        <v>0</v>
      </c>
      <c r="AF7786" s="5" t="str">
        <f t="shared" si="265"/>
        <v>katB</v>
      </c>
      <c r="AG7786" s="153"/>
      <c r="AH7786" s="153"/>
      <c r="AI7786" t="s">
        <v>201</v>
      </c>
      <c r="AJ7786" t="s">
        <v>17878</v>
      </c>
      <c r="AK7786" s="9" t="str">
        <f>VLOOKUP(Y7786,zdroj!D:AJ,33,0)</f>
        <v>katB</v>
      </c>
    </row>
    <row r="7787" spans="8:37" x14ac:dyDescent="0.25">
      <c r="H7787" s="8"/>
      <c r="I7787" s="8"/>
      <c r="N7787" s="23"/>
      <c r="O7787" s="24"/>
      <c r="P7787" s="19"/>
      <c r="Q7787" s="19"/>
      <c r="R7787" s="19"/>
      <c r="U7787" s="27"/>
      <c r="Y7787" s="9" t="s">
        <v>608</v>
      </c>
      <c r="Z7787" s="9" t="s">
        <v>462</v>
      </c>
      <c r="AA7787" s="9" t="s">
        <v>198</v>
      </c>
      <c r="AB7787" s="9">
        <v>15426742</v>
      </c>
      <c r="AC7787" s="9" t="s">
        <v>8561</v>
      </c>
      <c r="AD7787" s="9" t="s">
        <v>231</v>
      </c>
      <c r="AE7787" s="5">
        <f t="shared" si="264"/>
        <v>0</v>
      </c>
      <c r="AF7787" s="5" t="str">
        <f t="shared" si="265"/>
        <v>katB</v>
      </c>
      <c r="AG7787" s="153"/>
      <c r="AH7787" s="153"/>
      <c r="AI7787" t="s">
        <v>201</v>
      </c>
      <c r="AJ7787" t="s">
        <v>17878</v>
      </c>
      <c r="AK7787" s="9" t="str">
        <f>VLOOKUP(Y7787,zdroj!D:AJ,33,0)</f>
        <v>katB</v>
      </c>
    </row>
    <row r="7788" spans="8:37" x14ac:dyDescent="0.25">
      <c r="H7788" s="8"/>
      <c r="I7788" s="8"/>
      <c r="N7788" s="23"/>
      <c r="O7788" s="24"/>
      <c r="P7788" s="19"/>
      <c r="Q7788" s="19"/>
      <c r="R7788" s="19"/>
      <c r="U7788" s="27"/>
      <c r="Y7788" s="9" t="s">
        <v>608</v>
      </c>
      <c r="Z7788" s="9" t="s">
        <v>462</v>
      </c>
      <c r="AA7788" s="9" t="s">
        <v>198</v>
      </c>
      <c r="AB7788" s="9">
        <v>15426823</v>
      </c>
      <c r="AC7788" s="9" t="s">
        <v>8562</v>
      </c>
      <c r="AD7788" s="9" t="s">
        <v>231</v>
      </c>
      <c r="AE7788" s="5">
        <f t="shared" si="264"/>
        <v>0</v>
      </c>
      <c r="AF7788" s="5" t="str">
        <f t="shared" si="265"/>
        <v>katB</v>
      </c>
      <c r="AG7788" s="153"/>
      <c r="AH7788" s="153"/>
      <c r="AI7788" t="s">
        <v>201</v>
      </c>
      <c r="AJ7788" t="s">
        <v>17878</v>
      </c>
      <c r="AK7788" s="9" t="str">
        <f>VLOOKUP(Y7788,zdroj!D:AJ,33,0)</f>
        <v>katB</v>
      </c>
    </row>
    <row r="7789" spans="8:37" x14ac:dyDescent="0.25">
      <c r="H7789" s="8"/>
      <c r="I7789" s="8"/>
      <c r="N7789" s="23"/>
      <c r="O7789" s="24"/>
      <c r="P7789" s="19"/>
      <c r="Q7789" s="19"/>
      <c r="R7789" s="19"/>
      <c r="U7789" s="27"/>
      <c r="Y7789" s="9" t="s">
        <v>608</v>
      </c>
      <c r="Z7789" s="9" t="s">
        <v>462</v>
      </c>
      <c r="AA7789" s="9" t="s">
        <v>198</v>
      </c>
      <c r="AB7789" s="9">
        <v>15426831</v>
      </c>
      <c r="AC7789" s="9" t="s">
        <v>8563</v>
      </c>
      <c r="AD7789" s="9" t="s">
        <v>231</v>
      </c>
      <c r="AE7789" s="5">
        <f t="shared" si="264"/>
        <v>0</v>
      </c>
      <c r="AF7789" s="5" t="str">
        <f t="shared" si="265"/>
        <v>katB</v>
      </c>
      <c r="AG7789" s="153"/>
      <c r="AH7789" s="153"/>
      <c r="AI7789" t="s">
        <v>201</v>
      </c>
      <c r="AJ7789" t="s">
        <v>17878</v>
      </c>
      <c r="AK7789" s="9" t="str">
        <f>VLOOKUP(Y7789,zdroj!D:AJ,33,0)</f>
        <v>katB</v>
      </c>
    </row>
    <row r="7790" spans="8:37" x14ac:dyDescent="0.25">
      <c r="H7790" s="8"/>
      <c r="I7790" s="8"/>
      <c r="N7790" s="23"/>
      <c r="O7790" s="24"/>
      <c r="P7790" s="19"/>
      <c r="Q7790" s="19"/>
      <c r="R7790" s="19"/>
      <c r="U7790" s="27"/>
      <c r="Y7790" s="9" t="s">
        <v>608</v>
      </c>
      <c r="Z7790" s="9" t="s">
        <v>462</v>
      </c>
      <c r="AA7790" s="9" t="s">
        <v>198</v>
      </c>
      <c r="AB7790" s="9">
        <v>15427048</v>
      </c>
      <c r="AC7790" s="9" t="s">
        <v>8564</v>
      </c>
      <c r="AD7790" s="9" t="s">
        <v>231</v>
      </c>
      <c r="AE7790" s="5">
        <f t="shared" si="264"/>
        <v>0</v>
      </c>
      <c r="AF7790" s="5" t="str">
        <f t="shared" si="265"/>
        <v>katB</v>
      </c>
      <c r="AG7790" s="153"/>
      <c r="AH7790" s="153"/>
      <c r="AI7790" t="s">
        <v>201</v>
      </c>
      <c r="AJ7790" t="s">
        <v>17878</v>
      </c>
      <c r="AK7790" s="9" t="str">
        <f>VLOOKUP(Y7790,zdroj!D:AJ,33,0)</f>
        <v>katB</v>
      </c>
    </row>
    <row r="7791" spans="8:37" x14ac:dyDescent="0.25">
      <c r="H7791" s="8"/>
      <c r="I7791" s="8"/>
      <c r="N7791" s="23"/>
      <c r="O7791" s="24"/>
      <c r="P7791" s="19"/>
      <c r="Q7791" s="19"/>
      <c r="R7791" s="19"/>
      <c r="U7791" s="27"/>
      <c r="Y7791" s="9" t="s">
        <v>608</v>
      </c>
      <c r="Z7791" s="9" t="s">
        <v>462</v>
      </c>
      <c r="AA7791" s="9" t="s">
        <v>198</v>
      </c>
      <c r="AB7791" s="9">
        <v>15427153</v>
      </c>
      <c r="AC7791" s="9" t="s">
        <v>8565</v>
      </c>
      <c r="AD7791" s="9" t="s">
        <v>231</v>
      </c>
      <c r="AE7791" s="5">
        <f t="shared" si="264"/>
        <v>0</v>
      </c>
      <c r="AF7791" s="5" t="str">
        <f t="shared" si="265"/>
        <v>katB</v>
      </c>
      <c r="AG7791" s="153"/>
      <c r="AH7791" s="153"/>
      <c r="AI7791" t="s">
        <v>201</v>
      </c>
      <c r="AJ7791" t="s">
        <v>17878</v>
      </c>
      <c r="AK7791" s="9" t="str">
        <f>VLOOKUP(Y7791,zdroj!D:AJ,33,0)</f>
        <v>katB</v>
      </c>
    </row>
    <row r="7792" spans="8:37" x14ac:dyDescent="0.25">
      <c r="H7792" s="8"/>
      <c r="I7792" s="8"/>
      <c r="N7792" s="23"/>
      <c r="O7792" s="24"/>
      <c r="P7792" s="19"/>
      <c r="Q7792" s="19"/>
      <c r="R7792" s="19"/>
      <c r="U7792" s="27"/>
      <c r="Y7792" s="9" t="s">
        <v>608</v>
      </c>
      <c r="Z7792" s="9" t="s">
        <v>462</v>
      </c>
      <c r="AA7792" s="9" t="s">
        <v>198</v>
      </c>
      <c r="AB7792" s="9">
        <v>15427501</v>
      </c>
      <c r="AC7792" s="9" t="s">
        <v>8566</v>
      </c>
      <c r="AD7792" s="9" t="s">
        <v>231</v>
      </c>
      <c r="AE7792" s="5">
        <f t="shared" si="264"/>
        <v>0</v>
      </c>
      <c r="AF7792" s="5" t="str">
        <f t="shared" si="265"/>
        <v>katB</v>
      </c>
      <c r="AG7792" s="153"/>
      <c r="AH7792" s="153"/>
      <c r="AI7792" t="s">
        <v>201</v>
      </c>
      <c r="AJ7792" t="s">
        <v>17878</v>
      </c>
      <c r="AK7792" s="9" t="str">
        <f>VLOOKUP(Y7792,zdroj!D:AJ,33,0)</f>
        <v>katB</v>
      </c>
    </row>
    <row r="7793" spans="8:37" x14ac:dyDescent="0.25">
      <c r="H7793" s="8"/>
      <c r="I7793" s="8"/>
      <c r="N7793" s="23"/>
      <c r="O7793" s="24"/>
      <c r="P7793" s="19"/>
      <c r="Q7793" s="19"/>
      <c r="R7793" s="19"/>
      <c r="U7793" s="27"/>
      <c r="Y7793" s="9" t="s">
        <v>608</v>
      </c>
      <c r="Z7793" s="9" t="s">
        <v>462</v>
      </c>
      <c r="AA7793" s="9" t="s">
        <v>198</v>
      </c>
      <c r="AB7793" s="9">
        <v>15425266</v>
      </c>
      <c r="AC7793" s="9" t="s">
        <v>8567</v>
      </c>
      <c r="AD7793" s="9" t="s">
        <v>231</v>
      </c>
      <c r="AE7793" s="5">
        <f t="shared" si="264"/>
        <v>0</v>
      </c>
      <c r="AF7793" s="5" t="str">
        <f t="shared" si="265"/>
        <v>katB</v>
      </c>
      <c r="AG7793" s="153"/>
      <c r="AH7793" s="153"/>
      <c r="AI7793" t="s">
        <v>201</v>
      </c>
      <c r="AJ7793" t="s">
        <v>17878</v>
      </c>
      <c r="AK7793" s="9" t="str">
        <f>VLOOKUP(Y7793,zdroj!D:AJ,33,0)</f>
        <v>katB</v>
      </c>
    </row>
    <row r="7794" spans="8:37" x14ac:dyDescent="0.25">
      <c r="H7794" s="8"/>
      <c r="I7794" s="8"/>
      <c r="N7794" s="23"/>
      <c r="O7794" s="24"/>
      <c r="P7794" s="19"/>
      <c r="Q7794" s="19"/>
      <c r="R7794" s="19"/>
      <c r="U7794" s="27"/>
      <c r="Y7794" s="9" t="s">
        <v>608</v>
      </c>
      <c r="Z7794" s="9" t="s">
        <v>462</v>
      </c>
      <c r="AA7794" s="9" t="s">
        <v>198</v>
      </c>
      <c r="AB7794" s="9">
        <v>15425347</v>
      </c>
      <c r="AC7794" s="9" t="s">
        <v>8568</v>
      </c>
      <c r="AD7794" s="9" t="s">
        <v>231</v>
      </c>
      <c r="AE7794" s="5">
        <f t="shared" si="264"/>
        <v>0</v>
      </c>
      <c r="AF7794" s="5" t="str">
        <f t="shared" si="265"/>
        <v>katB</v>
      </c>
      <c r="AG7794" s="153"/>
      <c r="AH7794" s="153"/>
      <c r="AI7794" t="s">
        <v>201</v>
      </c>
      <c r="AJ7794" t="s">
        <v>17878</v>
      </c>
      <c r="AK7794" s="9" t="str">
        <f>VLOOKUP(Y7794,zdroj!D:AJ,33,0)</f>
        <v>katB</v>
      </c>
    </row>
    <row r="7795" spans="8:37" x14ac:dyDescent="0.25">
      <c r="H7795" s="8"/>
      <c r="I7795" s="8"/>
      <c r="N7795" s="23"/>
      <c r="O7795" s="24"/>
      <c r="P7795" s="19"/>
      <c r="Q7795" s="19"/>
      <c r="R7795" s="19"/>
      <c r="U7795" s="27"/>
      <c r="Y7795" s="9" t="s">
        <v>608</v>
      </c>
      <c r="Z7795" s="9" t="s">
        <v>462</v>
      </c>
      <c r="AA7795" s="9" t="s">
        <v>198</v>
      </c>
      <c r="AB7795" s="9">
        <v>15424740</v>
      </c>
      <c r="AC7795" s="9" t="s">
        <v>8569</v>
      </c>
      <c r="AD7795" s="9" t="s">
        <v>800</v>
      </c>
      <c r="AE7795" s="5">
        <f t="shared" si="264"/>
        <v>0</v>
      </c>
      <c r="AF7795" s="5" t="str">
        <f t="shared" si="265"/>
        <v>Pokryto</v>
      </c>
      <c r="AG7795" s="153"/>
      <c r="AH7795" s="153"/>
      <c r="AI7795" t="s">
        <v>201</v>
      </c>
      <c r="AJ7795" t="s">
        <v>800</v>
      </c>
      <c r="AK7795" s="9" t="str">
        <f>VLOOKUP(Y7795,zdroj!D:AJ,33,0)</f>
        <v>katB</v>
      </c>
    </row>
    <row r="7796" spans="8:37" x14ac:dyDescent="0.25">
      <c r="H7796" s="8"/>
      <c r="I7796" s="8"/>
      <c r="N7796" s="23"/>
      <c r="O7796" s="24"/>
      <c r="P7796" s="19"/>
      <c r="Q7796" s="19"/>
      <c r="R7796" s="19"/>
      <c r="U7796" s="27"/>
      <c r="Y7796" s="9" t="s">
        <v>608</v>
      </c>
      <c r="Z7796" s="9" t="s">
        <v>462</v>
      </c>
      <c r="AA7796" s="9" t="s">
        <v>198</v>
      </c>
      <c r="AB7796" s="9">
        <v>15424758</v>
      </c>
      <c r="AC7796" s="9" t="s">
        <v>8570</v>
      </c>
      <c r="AD7796" s="9" t="s">
        <v>800</v>
      </c>
      <c r="AE7796" s="5">
        <f t="shared" si="264"/>
        <v>0</v>
      </c>
      <c r="AF7796" s="5" t="str">
        <f t="shared" si="265"/>
        <v>Pokryto</v>
      </c>
      <c r="AG7796" s="153"/>
      <c r="AH7796" s="153"/>
      <c r="AI7796" t="s">
        <v>201</v>
      </c>
      <c r="AJ7796" t="s">
        <v>800</v>
      </c>
      <c r="AK7796" s="9" t="str">
        <f>VLOOKUP(Y7796,zdroj!D:AJ,33,0)</f>
        <v>katB</v>
      </c>
    </row>
    <row r="7797" spans="8:37" x14ac:dyDescent="0.25">
      <c r="H7797" s="8"/>
      <c r="I7797" s="8"/>
      <c r="N7797" s="23"/>
      <c r="O7797" s="24"/>
      <c r="P7797" s="19"/>
      <c r="Q7797" s="19"/>
      <c r="R7797" s="19"/>
      <c r="U7797" s="27"/>
      <c r="Y7797" s="9" t="s">
        <v>608</v>
      </c>
      <c r="Z7797" s="9" t="s">
        <v>462</v>
      </c>
      <c r="AA7797" s="9" t="s">
        <v>198</v>
      </c>
      <c r="AB7797" s="9">
        <v>15424766</v>
      </c>
      <c r="AC7797" s="9" t="s">
        <v>8571</v>
      </c>
      <c r="AD7797" s="9" t="s">
        <v>231</v>
      </c>
      <c r="AE7797" s="5">
        <f t="shared" si="264"/>
        <v>0</v>
      </c>
      <c r="AF7797" s="5" t="str">
        <f t="shared" si="265"/>
        <v>katB</v>
      </c>
      <c r="AG7797" s="153"/>
      <c r="AH7797" s="153"/>
      <c r="AI7797" t="s">
        <v>201</v>
      </c>
      <c r="AJ7797" t="s">
        <v>17878</v>
      </c>
      <c r="AK7797" s="9" t="str">
        <f>VLOOKUP(Y7797,zdroj!D:AJ,33,0)</f>
        <v>katB</v>
      </c>
    </row>
    <row r="7798" spans="8:37" x14ac:dyDescent="0.25">
      <c r="H7798" s="8"/>
      <c r="I7798" s="8"/>
      <c r="N7798" s="23"/>
      <c r="O7798" s="24"/>
      <c r="P7798" s="19"/>
      <c r="Q7798" s="19"/>
      <c r="R7798" s="19"/>
      <c r="U7798" s="27"/>
      <c r="Y7798" s="9" t="s">
        <v>609</v>
      </c>
      <c r="Z7798" s="9" t="s">
        <v>462</v>
      </c>
      <c r="AA7798" s="9" t="s">
        <v>199</v>
      </c>
      <c r="AB7798" s="9">
        <v>15429229</v>
      </c>
      <c r="AC7798" s="9" t="s">
        <v>8572</v>
      </c>
      <c r="AD7798" s="9" t="s">
        <v>800</v>
      </c>
      <c r="AE7798" s="5">
        <f t="shared" si="264"/>
        <v>0</v>
      </c>
      <c r="AF7798" s="5" t="str">
        <f t="shared" si="265"/>
        <v>Pokryto</v>
      </c>
      <c r="AG7798" s="153"/>
      <c r="AH7798" s="153"/>
      <c r="AI7798" t="s">
        <v>195</v>
      </c>
      <c r="AJ7798" t="s">
        <v>800</v>
      </c>
      <c r="AK7798" s="9" t="str">
        <f>VLOOKUP(Y7798,zdroj!D:AJ,33,0)</f>
        <v>katC</v>
      </c>
    </row>
    <row r="7799" spans="8:37" x14ac:dyDescent="0.25">
      <c r="H7799" s="8"/>
      <c r="I7799" s="8"/>
      <c r="N7799" s="23"/>
      <c r="O7799" s="24"/>
      <c r="P7799" s="19"/>
      <c r="Q7799" s="19"/>
      <c r="R7799" s="19"/>
      <c r="U7799" s="27"/>
      <c r="Y7799" s="9" t="s">
        <v>609</v>
      </c>
      <c r="Z7799" s="9" t="s">
        <v>462</v>
      </c>
      <c r="AA7799" s="9" t="s">
        <v>199</v>
      </c>
      <c r="AB7799" s="9">
        <v>27035514</v>
      </c>
      <c r="AC7799" s="9" t="s">
        <v>8573</v>
      </c>
      <c r="AD7799" s="9" t="s">
        <v>226</v>
      </c>
      <c r="AE7799" s="5">
        <f t="shared" si="264"/>
        <v>0</v>
      </c>
      <c r="AF7799" s="5" t="str">
        <f t="shared" si="265"/>
        <v>katC</v>
      </c>
      <c r="AG7799" s="153"/>
      <c r="AH7799" s="153"/>
      <c r="AI7799" t="s">
        <v>195</v>
      </c>
      <c r="AJ7799" t="s">
        <v>340</v>
      </c>
      <c r="AK7799" s="9" t="str">
        <f>VLOOKUP(Y7799,zdroj!D:AJ,33,0)</f>
        <v>katC</v>
      </c>
    </row>
    <row r="7800" spans="8:37" x14ac:dyDescent="0.25">
      <c r="H7800" s="8"/>
      <c r="I7800" s="8"/>
      <c r="N7800" s="23"/>
      <c r="O7800" s="24"/>
      <c r="P7800" s="19"/>
      <c r="Q7800" s="19"/>
      <c r="R7800" s="19"/>
      <c r="U7800" s="27"/>
      <c r="Y7800" s="9" t="s">
        <v>609</v>
      </c>
      <c r="Z7800" s="9" t="s">
        <v>462</v>
      </c>
      <c r="AA7800" s="9" t="s">
        <v>199</v>
      </c>
      <c r="AB7800" s="9">
        <v>28298837</v>
      </c>
      <c r="AC7800" s="9" t="s">
        <v>8574</v>
      </c>
      <c r="AD7800" s="9" t="s">
        <v>226</v>
      </c>
      <c r="AE7800" s="5">
        <f t="shared" si="264"/>
        <v>0</v>
      </c>
      <c r="AF7800" s="5" t="str">
        <f t="shared" si="265"/>
        <v>katC</v>
      </c>
      <c r="AG7800" s="153"/>
      <c r="AH7800" s="153"/>
      <c r="AI7800" t="s">
        <v>195</v>
      </c>
      <c r="AJ7800" t="s">
        <v>340</v>
      </c>
      <c r="AK7800" s="9" t="str">
        <f>VLOOKUP(Y7800,zdroj!D:AJ,33,0)</f>
        <v>katC</v>
      </c>
    </row>
    <row r="7801" spans="8:37" x14ac:dyDescent="0.25">
      <c r="H7801" s="8"/>
      <c r="I7801" s="8"/>
      <c r="N7801" s="23"/>
      <c r="O7801" s="24"/>
      <c r="P7801" s="19"/>
      <c r="Q7801" s="19"/>
      <c r="R7801" s="19"/>
      <c r="U7801" s="27"/>
      <c r="Y7801" s="9" t="s">
        <v>609</v>
      </c>
      <c r="Z7801" s="9" t="s">
        <v>462</v>
      </c>
      <c r="AA7801" s="9" t="s">
        <v>199</v>
      </c>
      <c r="AB7801" s="9">
        <v>27035522</v>
      </c>
      <c r="AC7801" s="9" t="s">
        <v>8575</v>
      </c>
      <c r="AD7801" s="9" t="s">
        <v>226</v>
      </c>
      <c r="AE7801" s="5">
        <f t="shared" si="264"/>
        <v>0</v>
      </c>
      <c r="AF7801" s="5" t="str">
        <f t="shared" si="265"/>
        <v>katC</v>
      </c>
      <c r="AG7801" s="153"/>
      <c r="AH7801" s="153"/>
      <c r="AI7801" t="s">
        <v>195</v>
      </c>
      <c r="AJ7801" t="s">
        <v>340</v>
      </c>
      <c r="AK7801" s="9" t="str">
        <f>VLOOKUP(Y7801,zdroj!D:AJ,33,0)</f>
        <v>katC</v>
      </c>
    </row>
    <row r="7802" spans="8:37" x14ac:dyDescent="0.25">
      <c r="H7802" s="8"/>
      <c r="I7802" s="8"/>
      <c r="N7802" s="23"/>
      <c r="O7802" s="24"/>
      <c r="P7802" s="19"/>
      <c r="Q7802" s="19"/>
      <c r="R7802" s="19"/>
      <c r="U7802" s="27"/>
      <c r="Y7802" s="9" t="s">
        <v>609</v>
      </c>
      <c r="Z7802" s="9" t="s">
        <v>462</v>
      </c>
      <c r="AA7802" s="9" t="s">
        <v>199</v>
      </c>
      <c r="AB7802" s="9">
        <v>15428222</v>
      </c>
      <c r="AC7802" s="9" t="s">
        <v>8576</v>
      </c>
      <c r="AD7802" s="9" t="s">
        <v>800</v>
      </c>
      <c r="AE7802" s="5">
        <f t="shared" si="264"/>
        <v>0</v>
      </c>
      <c r="AF7802" s="5" t="str">
        <f t="shared" si="265"/>
        <v>Pokryto</v>
      </c>
      <c r="AG7802" s="153"/>
      <c r="AH7802" s="153"/>
      <c r="AI7802" t="s">
        <v>201</v>
      </c>
      <c r="AJ7802" t="s">
        <v>800</v>
      </c>
      <c r="AK7802" s="9" t="str">
        <f>VLOOKUP(Y7802,zdroj!D:AJ,33,0)</f>
        <v>katC</v>
      </c>
    </row>
    <row r="7803" spans="8:37" x14ac:dyDescent="0.25">
      <c r="H7803" s="8"/>
      <c r="I7803" s="8"/>
      <c r="N7803" s="23"/>
      <c r="O7803" s="24"/>
      <c r="P7803" s="19"/>
      <c r="Q7803" s="19"/>
      <c r="R7803" s="19"/>
      <c r="U7803" s="27"/>
      <c r="Y7803" s="9" t="s">
        <v>609</v>
      </c>
      <c r="Z7803" s="9" t="s">
        <v>462</v>
      </c>
      <c r="AA7803" s="9" t="s">
        <v>199</v>
      </c>
      <c r="AB7803" s="9">
        <v>15428290</v>
      </c>
      <c r="AC7803" s="9" t="s">
        <v>8577</v>
      </c>
      <c r="AD7803" s="9" t="s">
        <v>226</v>
      </c>
      <c r="AE7803" s="5">
        <f t="shared" si="264"/>
        <v>0</v>
      </c>
      <c r="AF7803" s="5" t="str">
        <f t="shared" si="265"/>
        <v>katC</v>
      </c>
      <c r="AG7803" s="153"/>
      <c r="AH7803" s="153"/>
      <c r="AI7803" t="s">
        <v>201</v>
      </c>
      <c r="AJ7803" t="s">
        <v>340</v>
      </c>
      <c r="AK7803" s="9" t="str">
        <f>VLOOKUP(Y7803,zdroj!D:AJ,33,0)</f>
        <v>katC</v>
      </c>
    </row>
    <row r="7804" spans="8:37" x14ac:dyDescent="0.25">
      <c r="H7804" s="8"/>
      <c r="I7804" s="8"/>
      <c r="N7804" s="23"/>
      <c r="O7804" s="24"/>
      <c r="P7804" s="19"/>
      <c r="Q7804" s="19"/>
      <c r="R7804" s="19"/>
      <c r="U7804" s="27"/>
      <c r="Y7804" s="9" t="s">
        <v>609</v>
      </c>
      <c r="Z7804" s="9" t="s">
        <v>462</v>
      </c>
      <c r="AA7804" s="9" t="s">
        <v>199</v>
      </c>
      <c r="AB7804" s="9">
        <v>15428753</v>
      </c>
      <c r="AC7804" s="9" t="s">
        <v>8578</v>
      </c>
      <c r="AD7804" s="9" t="s">
        <v>226</v>
      </c>
      <c r="AE7804" s="5">
        <f t="shared" si="264"/>
        <v>0</v>
      </c>
      <c r="AF7804" s="5" t="str">
        <f t="shared" si="265"/>
        <v>katC</v>
      </c>
      <c r="AG7804" s="153"/>
      <c r="AH7804" s="153"/>
      <c r="AI7804" t="s">
        <v>17879</v>
      </c>
      <c r="AJ7804" t="s">
        <v>17878</v>
      </c>
      <c r="AK7804" s="9" t="str">
        <f>VLOOKUP(Y7804,zdroj!D:AJ,33,0)</f>
        <v>katC</v>
      </c>
    </row>
    <row r="7805" spans="8:37" x14ac:dyDescent="0.25">
      <c r="H7805" s="8"/>
      <c r="I7805" s="8"/>
      <c r="N7805" s="23"/>
      <c r="O7805" s="24"/>
      <c r="P7805" s="19"/>
      <c r="Q7805" s="19"/>
      <c r="R7805" s="19"/>
      <c r="U7805" s="27"/>
      <c r="Y7805" s="9" t="s">
        <v>609</v>
      </c>
      <c r="Z7805" s="9" t="s">
        <v>462</v>
      </c>
      <c r="AA7805" s="9" t="s">
        <v>199</v>
      </c>
      <c r="AB7805" s="9">
        <v>41942426</v>
      </c>
      <c r="AC7805" s="9" t="s">
        <v>8579</v>
      </c>
      <c r="AD7805" s="9" t="s">
        <v>800</v>
      </c>
      <c r="AE7805" s="5">
        <f t="shared" si="264"/>
        <v>0</v>
      </c>
      <c r="AF7805" s="5" t="str">
        <f t="shared" si="265"/>
        <v>Pokryto</v>
      </c>
      <c r="AG7805" s="153"/>
      <c r="AH7805" s="153"/>
      <c r="AI7805" t="s">
        <v>201</v>
      </c>
      <c r="AJ7805" t="s">
        <v>800</v>
      </c>
      <c r="AK7805" s="9" t="str">
        <f>VLOOKUP(Y7805,zdroj!D:AJ,33,0)</f>
        <v>katC</v>
      </c>
    </row>
    <row r="7806" spans="8:37" x14ac:dyDescent="0.25">
      <c r="H7806" s="8"/>
      <c r="I7806" s="8"/>
      <c r="N7806" s="23"/>
      <c r="O7806" s="24"/>
      <c r="P7806" s="19"/>
      <c r="Q7806" s="19"/>
      <c r="R7806" s="19"/>
      <c r="U7806" s="27"/>
      <c r="Y7806" s="9" t="s">
        <v>609</v>
      </c>
      <c r="Z7806" s="9" t="s">
        <v>462</v>
      </c>
      <c r="AA7806" s="9" t="s">
        <v>199</v>
      </c>
      <c r="AB7806" s="9">
        <v>15428761</v>
      </c>
      <c r="AC7806" s="9" t="s">
        <v>8580</v>
      </c>
      <c r="AD7806" s="9" t="s">
        <v>226</v>
      </c>
      <c r="AE7806" s="5">
        <f t="shared" si="264"/>
        <v>0</v>
      </c>
      <c r="AF7806" s="5" t="str">
        <f t="shared" si="265"/>
        <v>katC</v>
      </c>
      <c r="AG7806" s="153"/>
      <c r="AH7806" s="153"/>
      <c r="AI7806" t="s">
        <v>229</v>
      </c>
      <c r="AJ7806" t="s">
        <v>17878</v>
      </c>
      <c r="AK7806" s="9" t="str">
        <f>VLOOKUP(Y7806,zdroj!D:AJ,33,0)</f>
        <v>katC</v>
      </c>
    </row>
    <row r="7807" spans="8:37" x14ac:dyDescent="0.25">
      <c r="H7807" s="8"/>
      <c r="I7807" s="8"/>
      <c r="N7807" s="23"/>
      <c r="O7807" s="24"/>
      <c r="P7807" s="19"/>
      <c r="Q7807" s="19"/>
      <c r="R7807" s="19"/>
      <c r="U7807" s="27"/>
      <c r="Y7807" s="9" t="s">
        <v>609</v>
      </c>
      <c r="Z7807" s="9" t="s">
        <v>462</v>
      </c>
      <c r="AA7807" s="9" t="s">
        <v>199</v>
      </c>
      <c r="AB7807" s="9">
        <v>15428770</v>
      </c>
      <c r="AC7807" s="9" t="s">
        <v>8581</v>
      </c>
      <c r="AD7807" s="9" t="s">
        <v>800</v>
      </c>
      <c r="AE7807" s="5">
        <f t="shared" si="264"/>
        <v>0</v>
      </c>
      <c r="AF7807" s="5" t="str">
        <f t="shared" si="265"/>
        <v>Pokryto</v>
      </c>
      <c r="AG7807" s="153"/>
      <c r="AH7807" s="153"/>
      <c r="AI7807" t="s">
        <v>201</v>
      </c>
      <c r="AJ7807" t="s">
        <v>800</v>
      </c>
      <c r="AK7807" s="9" t="str">
        <f>VLOOKUP(Y7807,zdroj!D:AJ,33,0)</f>
        <v>katC</v>
      </c>
    </row>
    <row r="7808" spans="8:37" x14ac:dyDescent="0.25">
      <c r="H7808" s="8"/>
      <c r="I7808" s="8"/>
      <c r="N7808" s="23"/>
      <c r="O7808" s="24"/>
      <c r="P7808" s="19"/>
      <c r="Q7808" s="19"/>
      <c r="R7808" s="19"/>
      <c r="U7808" s="27"/>
      <c r="Y7808" s="9" t="s">
        <v>609</v>
      </c>
      <c r="Z7808" s="9" t="s">
        <v>462</v>
      </c>
      <c r="AA7808" s="9" t="s">
        <v>199</v>
      </c>
      <c r="AB7808" s="9">
        <v>15428788</v>
      </c>
      <c r="AC7808" s="9" t="s">
        <v>8582</v>
      </c>
      <c r="AD7808" s="9" t="s">
        <v>226</v>
      </c>
      <c r="AE7808" s="5">
        <f t="shared" si="264"/>
        <v>0</v>
      </c>
      <c r="AF7808" s="5" t="str">
        <f t="shared" si="265"/>
        <v>katC</v>
      </c>
      <c r="AG7808" s="153"/>
      <c r="AH7808" s="153"/>
      <c r="AI7808" t="s">
        <v>201</v>
      </c>
      <c r="AJ7808" t="s">
        <v>340</v>
      </c>
      <c r="AK7808" s="9" t="str">
        <f>VLOOKUP(Y7808,zdroj!D:AJ,33,0)</f>
        <v>katC</v>
      </c>
    </row>
    <row r="7809" spans="8:37" x14ac:dyDescent="0.25">
      <c r="H7809" s="8"/>
      <c r="I7809" s="8"/>
      <c r="N7809" s="23"/>
      <c r="O7809" s="24"/>
      <c r="P7809" s="19"/>
      <c r="Q7809" s="19"/>
      <c r="R7809" s="19"/>
      <c r="U7809" s="27"/>
      <c r="Y7809" s="9" t="s">
        <v>609</v>
      </c>
      <c r="Z7809" s="9" t="s">
        <v>462</v>
      </c>
      <c r="AA7809" s="9" t="s">
        <v>199</v>
      </c>
      <c r="AB7809" s="9">
        <v>15428796</v>
      </c>
      <c r="AC7809" s="9" t="s">
        <v>8583</v>
      </c>
      <c r="AD7809" s="9" t="s">
        <v>800</v>
      </c>
      <c r="AE7809" s="5">
        <f t="shared" si="264"/>
        <v>0</v>
      </c>
      <c r="AF7809" s="5" t="str">
        <f t="shared" si="265"/>
        <v>Pokryto</v>
      </c>
      <c r="AG7809" s="153"/>
      <c r="AH7809" s="153"/>
      <c r="AI7809" t="s">
        <v>201</v>
      </c>
      <c r="AJ7809" t="s">
        <v>800</v>
      </c>
      <c r="AK7809" s="9" t="str">
        <f>VLOOKUP(Y7809,zdroj!D:AJ,33,0)</f>
        <v>katC</v>
      </c>
    </row>
    <row r="7810" spans="8:37" x14ac:dyDescent="0.25">
      <c r="H7810" s="8"/>
      <c r="I7810" s="8"/>
      <c r="N7810" s="23"/>
      <c r="O7810" s="24"/>
      <c r="P7810" s="19"/>
      <c r="Q7810" s="19"/>
      <c r="R7810" s="19"/>
      <c r="U7810" s="27"/>
      <c r="Y7810" s="9" t="s">
        <v>609</v>
      </c>
      <c r="Z7810" s="9" t="s">
        <v>462</v>
      </c>
      <c r="AA7810" s="9" t="s">
        <v>199</v>
      </c>
      <c r="AB7810" s="9">
        <v>15428800</v>
      </c>
      <c r="AC7810" s="9" t="s">
        <v>8584</v>
      </c>
      <c r="AD7810" s="9" t="s">
        <v>800</v>
      </c>
      <c r="AE7810" s="5">
        <f t="shared" si="264"/>
        <v>0</v>
      </c>
      <c r="AF7810" s="5" t="str">
        <f t="shared" si="265"/>
        <v>Pokryto</v>
      </c>
      <c r="AG7810" s="153"/>
      <c r="AH7810" s="153"/>
      <c r="AI7810" t="s">
        <v>201</v>
      </c>
      <c r="AJ7810" t="s">
        <v>800</v>
      </c>
      <c r="AK7810" s="9" t="str">
        <f>VLOOKUP(Y7810,zdroj!D:AJ,33,0)</f>
        <v>katC</v>
      </c>
    </row>
    <row r="7811" spans="8:37" x14ac:dyDescent="0.25">
      <c r="H7811" s="8"/>
      <c r="I7811" s="8"/>
      <c r="N7811" s="23"/>
      <c r="O7811" s="24"/>
      <c r="P7811" s="19"/>
      <c r="Q7811" s="19"/>
      <c r="R7811" s="19"/>
      <c r="U7811" s="27"/>
      <c r="Y7811" s="9" t="s">
        <v>609</v>
      </c>
      <c r="Z7811" s="9" t="s">
        <v>462</v>
      </c>
      <c r="AA7811" s="9" t="s">
        <v>199</v>
      </c>
      <c r="AB7811" s="9">
        <v>15428818</v>
      </c>
      <c r="AC7811" s="9" t="s">
        <v>8585</v>
      </c>
      <c r="AD7811" s="9" t="s">
        <v>800</v>
      </c>
      <c r="AE7811" s="5">
        <f t="shared" si="264"/>
        <v>0</v>
      </c>
      <c r="AF7811" s="5" t="str">
        <f t="shared" si="265"/>
        <v>Pokryto</v>
      </c>
      <c r="AG7811" s="153"/>
      <c r="AH7811" s="153"/>
      <c r="AI7811" t="s">
        <v>201</v>
      </c>
      <c r="AJ7811" t="s">
        <v>800</v>
      </c>
      <c r="AK7811" s="9" t="str">
        <f>VLOOKUP(Y7811,zdroj!D:AJ,33,0)</f>
        <v>katC</v>
      </c>
    </row>
    <row r="7812" spans="8:37" x14ac:dyDescent="0.25">
      <c r="H7812" s="8"/>
      <c r="I7812" s="8"/>
      <c r="N7812" s="23"/>
      <c r="O7812" s="24"/>
      <c r="P7812" s="19"/>
      <c r="Q7812" s="19"/>
      <c r="R7812" s="19"/>
      <c r="U7812" s="27"/>
      <c r="Y7812" s="9" t="s">
        <v>609</v>
      </c>
      <c r="Z7812" s="9" t="s">
        <v>462</v>
      </c>
      <c r="AA7812" s="9" t="s">
        <v>199</v>
      </c>
      <c r="AB7812" s="9">
        <v>15428303</v>
      </c>
      <c r="AC7812" s="9" t="s">
        <v>8586</v>
      </c>
      <c r="AD7812" s="9" t="s">
        <v>226</v>
      </c>
      <c r="AE7812" s="5">
        <f t="shared" si="264"/>
        <v>0</v>
      </c>
      <c r="AF7812" s="5" t="str">
        <f t="shared" si="265"/>
        <v>katC</v>
      </c>
      <c r="AG7812" s="153"/>
      <c r="AH7812" s="153"/>
      <c r="AI7812" t="s">
        <v>201</v>
      </c>
      <c r="AJ7812" t="s">
        <v>340</v>
      </c>
      <c r="AK7812" s="9" t="str">
        <f>VLOOKUP(Y7812,zdroj!D:AJ,33,0)</f>
        <v>katC</v>
      </c>
    </row>
    <row r="7813" spans="8:37" x14ac:dyDescent="0.25">
      <c r="H7813" s="8"/>
      <c r="I7813" s="8"/>
      <c r="N7813" s="23"/>
      <c r="O7813" s="24"/>
      <c r="P7813" s="19"/>
      <c r="Q7813" s="19"/>
      <c r="R7813" s="19"/>
      <c r="U7813" s="27"/>
      <c r="Y7813" s="9" t="s">
        <v>609</v>
      </c>
      <c r="Z7813" s="9" t="s">
        <v>462</v>
      </c>
      <c r="AA7813" s="9" t="s">
        <v>199</v>
      </c>
      <c r="AB7813" s="9">
        <v>15428826</v>
      </c>
      <c r="AC7813" s="9" t="s">
        <v>8587</v>
      </c>
      <c r="AD7813" s="9" t="s">
        <v>800</v>
      </c>
      <c r="AE7813" s="5">
        <f t="shared" si="264"/>
        <v>0</v>
      </c>
      <c r="AF7813" s="5" t="str">
        <f t="shared" si="265"/>
        <v>Pokryto</v>
      </c>
      <c r="AG7813" s="153"/>
      <c r="AH7813" s="153"/>
      <c r="AI7813" t="s">
        <v>201</v>
      </c>
      <c r="AJ7813" t="s">
        <v>800</v>
      </c>
      <c r="AK7813" s="9" t="str">
        <f>VLOOKUP(Y7813,zdroj!D:AJ,33,0)</f>
        <v>katC</v>
      </c>
    </row>
    <row r="7814" spans="8:37" x14ac:dyDescent="0.25">
      <c r="H7814" s="8"/>
      <c r="I7814" s="8"/>
      <c r="N7814" s="23"/>
      <c r="O7814" s="24"/>
      <c r="P7814" s="19"/>
      <c r="Q7814" s="19"/>
      <c r="R7814" s="19"/>
      <c r="U7814" s="27"/>
      <c r="Y7814" s="9" t="s">
        <v>609</v>
      </c>
      <c r="Z7814" s="9" t="s">
        <v>462</v>
      </c>
      <c r="AA7814" s="9" t="s">
        <v>199</v>
      </c>
      <c r="AB7814" s="9">
        <v>15428834</v>
      </c>
      <c r="AC7814" s="9" t="s">
        <v>8588</v>
      </c>
      <c r="AD7814" s="9" t="s">
        <v>226</v>
      </c>
      <c r="AE7814" s="5">
        <f t="shared" si="264"/>
        <v>0</v>
      </c>
      <c r="AF7814" s="5" t="str">
        <f t="shared" si="265"/>
        <v>katC</v>
      </c>
      <c r="AG7814" s="153"/>
      <c r="AH7814" s="153"/>
      <c r="AI7814" t="s">
        <v>201</v>
      </c>
      <c r="AJ7814" t="s">
        <v>340</v>
      </c>
      <c r="AK7814" s="9" t="str">
        <f>VLOOKUP(Y7814,zdroj!D:AJ,33,0)</f>
        <v>katC</v>
      </c>
    </row>
    <row r="7815" spans="8:37" x14ac:dyDescent="0.25">
      <c r="H7815" s="8"/>
      <c r="I7815" s="8"/>
      <c r="N7815" s="23"/>
      <c r="O7815" s="24"/>
      <c r="P7815" s="19"/>
      <c r="Q7815" s="19"/>
      <c r="R7815" s="19"/>
      <c r="U7815" s="27"/>
      <c r="Y7815" s="9" t="s">
        <v>609</v>
      </c>
      <c r="Z7815" s="9" t="s">
        <v>462</v>
      </c>
      <c r="AA7815" s="9" t="s">
        <v>199</v>
      </c>
      <c r="AB7815" s="9">
        <v>25633724</v>
      </c>
      <c r="AC7815" s="9" t="s">
        <v>8589</v>
      </c>
      <c r="AD7815" s="9" t="s">
        <v>800</v>
      </c>
      <c r="AE7815" s="5">
        <f t="shared" si="264"/>
        <v>0</v>
      </c>
      <c r="AF7815" s="5" t="str">
        <f t="shared" si="265"/>
        <v>Pokryto</v>
      </c>
      <c r="AG7815" s="153"/>
      <c r="AH7815" s="153"/>
      <c r="AI7815" t="s">
        <v>201</v>
      </c>
      <c r="AJ7815" t="s">
        <v>800</v>
      </c>
      <c r="AK7815" s="9" t="str">
        <f>VLOOKUP(Y7815,zdroj!D:AJ,33,0)</f>
        <v>katC</v>
      </c>
    </row>
    <row r="7816" spans="8:37" x14ac:dyDescent="0.25">
      <c r="H7816" s="8"/>
      <c r="I7816" s="8"/>
      <c r="N7816" s="23"/>
      <c r="O7816" s="24"/>
      <c r="P7816" s="19"/>
      <c r="Q7816" s="19"/>
      <c r="R7816" s="19"/>
      <c r="U7816" s="27"/>
      <c r="Y7816" s="9" t="s">
        <v>609</v>
      </c>
      <c r="Z7816" s="9" t="s">
        <v>462</v>
      </c>
      <c r="AA7816" s="9" t="s">
        <v>199</v>
      </c>
      <c r="AB7816" s="9">
        <v>74313517</v>
      </c>
      <c r="AC7816" s="9" t="s">
        <v>8590</v>
      </c>
      <c r="AD7816" s="9" t="s">
        <v>226</v>
      </c>
      <c r="AE7816" s="5">
        <f t="shared" si="264"/>
        <v>0</v>
      </c>
      <c r="AF7816" s="5" t="str">
        <f t="shared" si="265"/>
        <v>katC</v>
      </c>
      <c r="AG7816" s="153"/>
      <c r="AH7816" s="153"/>
      <c r="AI7816" t="s">
        <v>229</v>
      </c>
      <c r="AJ7816" t="s">
        <v>17878</v>
      </c>
      <c r="AK7816" s="9" t="str">
        <f>VLOOKUP(Y7816,zdroj!D:AJ,33,0)</f>
        <v>katC</v>
      </c>
    </row>
    <row r="7817" spans="8:37" x14ac:dyDescent="0.25">
      <c r="H7817" s="8"/>
      <c r="I7817" s="8"/>
      <c r="N7817" s="23"/>
      <c r="O7817" s="24"/>
      <c r="P7817" s="19"/>
      <c r="Q7817" s="19"/>
      <c r="R7817" s="19"/>
      <c r="U7817" s="27"/>
      <c r="Y7817" s="9" t="s">
        <v>609</v>
      </c>
      <c r="Z7817" s="9" t="s">
        <v>462</v>
      </c>
      <c r="AA7817" s="9" t="s">
        <v>199</v>
      </c>
      <c r="AB7817" s="9">
        <v>15428842</v>
      </c>
      <c r="AC7817" s="9" t="s">
        <v>8591</v>
      </c>
      <c r="AD7817" s="9" t="s">
        <v>226</v>
      </c>
      <c r="AE7817" s="5">
        <f t="shared" si="264"/>
        <v>0</v>
      </c>
      <c r="AF7817" s="5" t="str">
        <f t="shared" si="265"/>
        <v>katC</v>
      </c>
      <c r="AG7817" s="153"/>
      <c r="AH7817" s="153"/>
      <c r="AI7817" t="s">
        <v>201</v>
      </c>
      <c r="AJ7817" t="s">
        <v>340</v>
      </c>
      <c r="AK7817" s="9" t="str">
        <f>VLOOKUP(Y7817,zdroj!D:AJ,33,0)</f>
        <v>katC</v>
      </c>
    </row>
    <row r="7818" spans="8:37" x14ac:dyDescent="0.25">
      <c r="H7818" s="8"/>
      <c r="I7818" s="8"/>
      <c r="N7818" s="23"/>
      <c r="O7818" s="24"/>
      <c r="P7818" s="19"/>
      <c r="Q7818" s="19"/>
      <c r="R7818" s="19"/>
      <c r="U7818" s="27"/>
      <c r="Y7818" s="9" t="s">
        <v>609</v>
      </c>
      <c r="Z7818" s="9" t="s">
        <v>462</v>
      </c>
      <c r="AA7818" s="9" t="s">
        <v>199</v>
      </c>
      <c r="AB7818" s="9">
        <v>27252418</v>
      </c>
      <c r="AC7818" s="9" t="s">
        <v>8592</v>
      </c>
      <c r="AD7818" s="9" t="s">
        <v>226</v>
      </c>
      <c r="AE7818" s="5">
        <f t="shared" ref="AE7818:AE7881" si="266">VLOOKUP(Y7818,K:T,10,0)</f>
        <v>0</v>
      </c>
      <c r="AF7818" s="5" t="str">
        <f t="shared" ref="AF7818:AF7881" si="267">IF(AE7818="A",IF(AD7818="katA","katB",AD7818),AD7818)</f>
        <v>katC</v>
      </c>
      <c r="AG7818" s="153"/>
      <c r="AH7818" s="153"/>
      <c r="AI7818" t="s">
        <v>201</v>
      </c>
      <c r="AJ7818" t="s">
        <v>340</v>
      </c>
      <c r="AK7818" s="9" t="str">
        <f>VLOOKUP(Y7818,zdroj!D:AJ,33,0)</f>
        <v>katC</v>
      </c>
    </row>
    <row r="7819" spans="8:37" x14ac:dyDescent="0.25">
      <c r="H7819" s="8"/>
      <c r="I7819" s="8"/>
      <c r="N7819" s="23"/>
      <c r="O7819" s="24"/>
      <c r="P7819" s="19"/>
      <c r="Q7819" s="19"/>
      <c r="R7819" s="19"/>
      <c r="U7819" s="27"/>
      <c r="Y7819" s="9" t="s">
        <v>609</v>
      </c>
      <c r="Z7819" s="9" t="s">
        <v>462</v>
      </c>
      <c r="AA7819" s="9" t="s">
        <v>199</v>
      </c>
      <c r="AB7819" s="9">
        <v>15428851</v>
      </c>
      <c r="AC7819" s="9" t="s">
        <v>8593</v>
      </c>
      <c r="AD7819" s="9" t="s">
        <v>800</v>
      </c>
      <c r="AE7819" s="5">
        <f t="shared" si="266"/>
        <v>0</v>
      </c>
      <c r="AF7819" s="5" t="str">
        <f t="shared" si="267"/>
        <v>Pokryto</v>
      </c>
      <c r="AG7819" s="153"/>
      <c r="AH7819" s="153"/>
      <c r="AI7819" t="s">
        <v>201</v>
      </c>
      <c r="AJ7819" t="s">
        <v>800</v>
      </c>
      <c r="AK7819" s="9" t="str">
        <f>VLOOKUP(Y7819,zdroj!D:AJ,33,0)</f>
        <v>katC</v>
      </c>
    </row>
    <row r="7820" spans="8:37" x14ac:dyDescent="0.25">
      <c r="H7820" s="8"/>
      <c r="I7820" s="8"/>
      <c r="N7820" s="23"/>
      <c r="O7820" s="24"/>
      <c r="P7820" s="19"/>
      <c r="Q7820" s="19"/>
      <c r="R7820" s="19"/>
      <c r="U7820" s="27"/>
      <c r="Y7820" s="9" t="s">
        <v>609</v>
      </c>
      <c r="Z7820" s="9" t="s">
        <v>462</v>
      </c>
      <c r="AA7820" s="9" t="s">
        <v>199</v>
      </c>
      <c r="AB7820" s="9">
        <v>15428869</v>
      </c>
      <c r="AC7820" s="9" t="s">
        <v>8594</v>
      </c>
      <c r="AD7820" s="9" t="s">
        <v>800</v>
      </c>
      <c r="AE7820" s="5">
        <f t="shared" si="266"/>
        <v>0</v>
      </c>
      <c r="AF7820" s="5" t="str">
        <f t="shared" si="267"/>
        <v>Pokryto</v>
      </c>
      <c r="AG7820" s="153"/>
      <c r="AH7820" s="153"/>
      <c r="AI7820" t="s">
        <v>201</v>
      </c>
      <c r="AJ7820" t="s">
        <v>800</v>
      </c>
      <c r="AK7820" s="9" t="str">
        <f>VLOOKUP(Y7820,zdroj!D:AJ,33,0)</f>
        <v>katC</v>
      </c>
    </row>
    <row r="7821" spans="8:37" x14ac:dyDescent="0.25">
      <c r="H7821" s="8"/>
      <c r="I7821" s="8"/>
      <c r="N7821" s="23"/>
      <c r="O7821" s="24"/>
      <c r="P7821" s="19"/>
      <c r="Q7821" s="19"/>
      <c r="R7821" s="19"/>
      <c r="U7821" s="27"/>
      <c r="Y7821" s="9" t="s">
        <v>609</v>
      </c>
      <c r="Z7821" s="9" t="s">
        <v>462</v>
      </c>
      <c r="AA7821" s="9" t="s">
        <v>199</v>
      </c>
      <c r="AB7821" s="9">
        <v>15428877</v>
      </c>
      <c r="AC7821" s="9" t="s">
        <v>8595</v>
      </c>
      <c r="AD7821" s="9" t="s">
        <v>800</v>
      </c>
      <c r="AE7821" s="5">
        <f t="shared" si="266"/>
        <v>0</v>
      </c>
      <c r="AF7821" s="5" t="str">
        <f t="shared" si="267"/>
        <v>Pokryto</v>
      </c>
      <c r="AG7821" s="153"/>
      <c r="AH7821" s="153"/>
      <c r="AI7821" t="s">
        <v>201</v>
      </c>
      <c r="AJ7821" t="s">
        <v>800</v>
      </c>
      <c r="AK7821" s="9" t="str">
        <f>VLOOKUP(Y7821,zdroj!D:AJ,33,0)</f>
        <v>katC</v>
      </c>
    </row>
    <row r="7822" spans="8:37" x14ac:dyDescent="0.25">
      <c r="H7822" s="8"/>
      <c r="I7822" s="8"/>
      <c r="N7822" s="23"/>
      <c r="O7822" s="24"/>
      <c r="P7822" s="19"/>
      <c r="Q7822" s="19"/>
      <c r="R7822" s="19"/>
      <c r="U7822" s="27"/>
      <c r="Y7822" s="9" t="s">
        <v>609</v>
      </c>
      <c r="Z7822" s="9" t="s">
        <v>462</v>
      </c>
      <c r="AA7822" s="9" t="s">
        <v>199</v>
      </c>
      <c r="AB7822" s="9">
        <v>15428885</v>
      </c>
      <c r="AC7822" s="9" t="s">
        <v>8596</v>
      </c>
      <c r="AD7822" s="9" t="s">
        <v>226</v>
      </c>
      <c r="AE7822" s="5">
        <f t="shared" si="266"/>
        <v>0</v>
      </c>
      <c r="AF7822" s="5" t="str">
        <f t="shared" si="267"/>
        <v>katC</v>
      </c>
      <c r="AG7822" s="153"/>
      <c r="AH7822" s="153"/>
      <c r="AI7822" t="s">
        <v>201</v>
      </c>
      <c r="AJ7822" t="s">
        <v>340</v>
      </c>
      <c r="AK7822" s="9" t="str">
        <f>VLOOKUP(Y7822,zdroj!D:AJ,33,0)</f>
        <v>katC</v>
      </c>
    </row>
    <row r="7823" spans="8:37" x14ac:dyDescent="0.25">
      <c r="H7823" s="8"/>
      <c r="I7823" s="8"/>
      <c r="N7823" s="23"/>
      <c r="O7823" s="24"/>
      <c r="P7823" s="19"/>
      <c r="Q7823" s="19"/>
      <c r="R7823" s="19"/>
      <c r="U7823" s="27"/>
      <c r="Y7823" s="9" t="s">
        <v>609</v>
      </c>
      <c r="Z7823" s="9" t="s">
        <v>462</v>
      </c>
      <c r="AA7823" s="9" t="s">
        <v>199</v>
      </c>
      <c r="AB7823" s="9">
        <v>27035484</v>
      </c>
      <c r="AC7823" s="9" t="s">
        <v>8597</v>
      </c>
      <c r="AD7823" s="9" t="s">
        <v>800</v>
      </c>
      <c r="AE7823" s="5">
        <f t="shared" si="266"/>
        <v>0</v>
      </c>
      <c r="AF7823" s="5" t="str">
        <f t="shared" si="267"/>
        <v>Pokryto</v>
      </c>
      <c r="AG7823" s="153"/>
      <c r="AH7823" s="153"/>
      <c r="AI7823" t="s">
        <v>201</v>
      </c>
      <c r="AJ7823" t="s">
        <v>800</v>
      </c>
      <c r="AK7823" s="9" t="str">
        <f>VLOOKUP(Y7823,zdroj!D:AJ,33,0)</f>
        <v>katC</v>
      </c>
    </row>
    <row r="7824" spans="8:37" x14ac:dyDescent="0.25">
      <c r="H7824" s="8"/>
      <c r="I7824" s="8"/>
      <c r="N7824" s="23"/>
      <c r="O7824" s="24"/>
      <c r="P7824" s="19"/>
      <c r="Q7824" s="19"/>
      <c r="R7824" s="19"/>
      <c r="U7824" s="27"/>
      <c r="Y7824" s="9" t="s">
        <v>609</v>
      </c>
      <c r="Z7824" s="9" t="s">
        <v>462</v>
      </c>
      <c r="AA7824" s="9" t="s">
        <v>199</v>
      </c>
      <c r="AB7824" s="9">
        <v>15428893</v>
      </c>
      <c r="AC7824" s="9" t="s">
        <v>8598</v>
      </c>
      <c r="AD7824" s="9" t="s">
        <v>800</v>
      </c>
      <c r="AE7824" s="5">
        <f t="shared" si="266"/>
        <v>0</v>
      </c>
      <c r="AF7824" s="5" t="str">
        <f t="shared" si="267"/>
        <v>Pokryto</v>
      </c>
      <c r="AG7824" s="153"/>
      <c r="AH7824" s="153"/>
      <c r="AI7824" t="s">
        <v>201</v>
      </c>
      <c r="AJ7824" t="s">
        <v>800</v>
      </c>
      <c r="AK7824" s="9" t="str">
        <f>VLOOKUP(Y7824,zdroj!D:AJ,33,0)</f>
        <v>katC</v>
      </c>
    </row>
    <row r="7825" spans="8:37" x14ac:dyDescent="0.25">
      <c r="H7825" s="8"/>
      <c r="I7825" s="8"/>
      <c r="N7825" s="23"/>
      <c r="O7825" s="24"/>
      <c r="P7825" s="19"/>
      <c r="Q7825" s="19"/>
      <c r="R7825" s="19"/>
      <c r="U7825" s="27"/>
      <c r="Y7825" s="9" t="s">
        <v>609</v>
      </c>
      <c r="Z7825" s="9" t="s">
        <v>462</v>
      </c>
      <c r="AA7825" s="9" t="s">
        <v>199</v>
      </c>
      <c r="AB7825" s="9">
        <v>15428907</v>
      </c>
      <c r="AC7825" s="9" t="s">
        <v>8599</v>
      </c>
      <c r="AD7825" s="9" t="s">
        <v>226</v>
      </c>
      <c r="AE7825" s="5">
        <f t="shared" si="266"/>
        <v>0</v>
      </c>
      <c r="AF7825" s="5" t="str">
        <f t="shared" si="267"/>
        <v>katC</v>
      </c>
      <c r="AG7825" s="153"/>
      <c r="AH7825" s="153"/>
      <c r="AI7825" t="s">
        <v>201</v>
      </c>
      <c r="AJ7825" t="s">
        <v>340</v>
      </c>
      <c r="AK7825" s="9" t="str">
        <f>VLOOKUP(Y7825,zdroj!D:AJ,33,0)</f>
        <v>katC</v>
      </c>
    </row>
    <row r="7826" spans="8:37" x14ac:dyDescent="0.25">
      <c r="H7826" s="8"/>
      <c r="I7826" s="8"/>
      <c r="N7826" s="23"/>
      <c r="O7826" s="24"/>
      <c r="P7826" s="19"/>
      <c r="Q7826" s="19"/>
      <c r="R7826" s="19"/>
      <c r="U7826" s="27"/>
      <c r="Y7826" s="9" t="s">
        <v>609</v>
      </c>
      <c r="Z7826" s="9" t="s">
        <v>462</v>
      </c>
      <c r="AA7826" s="9" t="s">
        <v>199</v>
      </c>
      <c r="AB7826" s="9">
        <v>15428915</v>
      </c>
      <c r="AC7826" s="9" t="s">
        <v>8600</v>
      </c>
      <c r="AD7826" s="9" t="s">
        <v>800</v>
      </c>
      <c r="AE7826" s="5">
        <f t="shared" si="266"/>
        <v>0</v>
      </c>
      <c r="AF7826" s="5" t="str">
        <f t="shared" si="267"/>
        <v>Pokryto</v>
      </c>
      <c r="AG7826" s="153"/>
      <c r="AH7826" s="153"/>
      <c r="AI7826" t="s">
        <v>201</v>
      </c>
      <c r="AJ7826" t="s">
        <v>800</v>
      </c>
      <c r="AK7826" s="9" t="str">
        <f>VLOOKUP(Y7826,zdroj!D:AJ,33,0)</f>
        <v>katC</v>
      </c>
    </row>
    <row r="7827" spans="8:37" x14ac:dyDescent="0.25">
      <c r="H7827" s="8"/>
      <c r="I7827" s="8"/>
      <c r="N7827" s="23"/>
      <c r="O7827" s="24"/>
      <c r="P7827" s="19"/>
      <c r="Q7827" s="19"/>
      <c r="R7827" s="19"/>
      <c r="U7827" s="27"/>
      <c r="Y7827" s="9" t="s">
        <v>609</v>
      </c>
      <c r="Z7827" s="9" t="s">
        <v>462</v>
      </c>
      <c r="AA7827" s="9" t="s">
        <v>199</v>
      </c>
      <c r="AB7827" s="9">
        <v>15428923</v>
      </c>
      <c r="AC7827" s="9" t="s">
        <v>8601</v>
      </c>
      <c r="AD7827" s="9" t="s">
        <v>800</v>
      </c>
      <c r="AE7827" s="5">
        <f t="shared" si="266"/>
        <v>0</v>
      </c>
      <c r="AF7827" s="5" t="str">
        <f t="shared" si="267"/>
        <v>Pokryto</v>
      </c>
      <c r="AG7827" s="153"/>
      <c r="AH7827" s="153"/>
      <c r="AI7827" t="s">
        <v>201</v>
      </c>
      <c r="AJ7827" t="s">
        <v>800</v>
      </c>
      <c r="AK7827" s="9" t="str">
        <f>VLOOKUP(Y7827,zdroj!D:AJ,33,0)</f>
        <v>katC</v>
      </c>
    </row>
    <row r="7828" spans="8:37" x14ac:dyDescent="0.25">
      <c r="H7828" s="8"/>
      <c r="I7828" s="8"/>
      <c r="N7828" s="23"/>
      <c r="O7828" s="24"/>
      <c r="P7828" s="19"/>
      <c r="Q7828" s="19"/>
      <c r="R7828" s="19"/>
      <c r="U7828" s="27"/>
      <c r="Y7828" s="9" t="s">
        <v>609</v>
      </c>
      <c r="Z7828" s="9" t="s">
        <v>462</v>
      </c>
      <c r="AA7828" s="9" t="s">
        <v>199</v>
      </c>
      <c r="AB7828" s="9">
        <v>15428931</v>
      </c>
      <c r="AC7828" s="9" t="s">
        <v>8602</v>
      </c>
      <c r="AD7828" s="9" t="s">
        <v>800</v>
      </c>
      <c r="AE7828" s="5">
        <f t="shared" si="266"/>
        <v>0</v>
      </c>
      <c r="AF7828" s="5" t="str">
        <f t="shared" si="267"/>
        <v>Pokryto</v>
      </c>
      <c r="AG7828" s="153"/>
      <c r="AH7828" s="153"/>
      <c r="AI7828" t="s">
        <v>201</v>
      </c>
      <c r="AJ7828" t="s">
        <v>800</v>
      </c>
      <c r="AK7828" s="9" t="str">
        <f>VLOOKUP(Y7828,zdroj!D:AJ,33,0)</f>
        <v>katC</v>
      </c>
    </row>
    <row r="7829" spans="8:37" x14ac:dyDescent="0.25">
      <c r="H7829" s="8"/>
      <c r="I7829" s="8"/>
      <c r="N7829" s="23"/>
      <c r="O7829" s="24"/>
      <c r="P7829" s="19"/>
      <c r="Q7829" s="19"/>
      <c r="R7829" s="19"/>
      <c r="U7829" s="27"/>
      <c r="Y7829" s="9" t="s">
        <v>609</v>
      </c>
      <c r="Z7829" s="9" t="s">
        <v>462</v>
      </c>
      <c r="AA7829" s="9" t="s">
        <v>199</v>
      </c>
      <c r="AB7829" s="9">
        <v>15428940</v>
      </c>
      <c r="AC7829" s="9" t="s">
        <v>8603</v>
      </c>
      <c r="AD7829" s="9" t="s">
        <v>800</v>
      </c>
      <c r="AE7829" s="5">
        <f t="shared" si="266"/>
        <v>0</v>
      </c>
      <c r="AF7829" s="5" t="str">
        <f t="shared" si="267"/>
        <v>Pokryto</v>
      </c>
      <c r="AG7829" s="153"/>
      <c r="AH7829" s="153"/>
      <c r="AI7829" t="s">
        <v>201</v>
      </c>
      <c r="AJ7829" t="s">
        <v>800</v>
      </c>
      <c r="AK7829" s="9" t="str">
        <f>VLOOKUP(Y7829,zdroj!D:AJ,33,0)</f>
        <v>katC</v>
      </c>
    </row>
    <row r="7830" spans="8:37" x14ac:dyDescent="0.25">
      <c r="H7830" s="8"/>
      <c r="I7830" s="8"/>
      <c r="N7830" s="23"/>
      <c r="O7830" s="24"/>
      <c r="P7830" s="19"/>
      <c r="Q7830" s="19"/>
      <c r="R7830" s="19"/>
      <c r="U7830" s="27"/>
      <c r="Y7830" s="9" t="s">
        <v>609</v>
      </c>
      <c r="Z7830" s="9" t="s">
        <v>462</v>
      </c>
      <c r="AA7830" s="9" t="s">
        <v>199</v>
      </c>
      <c r="AB7830" s="9">
        <v>15428958</v>
      </c>
      <c r="AC7830" s="9" t="s">
        <v>8604</v>
      </c>
      <c r="AD7830" s="9" t="s">
        <v>800</v>
      </c>
      <c r="AE7830" s="5">
        <f t="shared" si="266"/>
        <v>0</v>
      </c>
      <c r="AF7830" s="5" t="str">
        <f t="shared" si="267"/>
        <v>Pokryto</v>
      </c>
      <c r="AG7830" s="153"/>
      <c r="AH7830" s="153"/>
      <c r="AI7830" t="s">
        <v>201</v>
      </c>
      <c r="AJ7830" t="s">
        <v>800</v>
      </c>
      <c r="AK7830" s="9" t="str">
        <f>VLOOKUP(Y7830,zdroj!D:AJ,33,0)</f>
        <v>katC</v>
      </c>
    </row>
    <row r="7831" spans="8:37" x14ac:dyDescent="0.25">
      <c r="H7831" s="8"/>
      <c r="I7831" s="8"/>
      <c r="N7831" s="23"/>
      <c r="O7831" s="24"/>
      <c r="P7831" s="19"/>
      <c r="Q7831" s="19"/>
      <c r="R7831" s="19"/>
      <c r="U7831" s="27"/>
      <c r="Y7831" s="9" t="s">
        <v>609</v>
      </c>
      <c r="Z7831" s="9" t="s">
        <v>462</v>
      </c>
      <c r="AA7831" s="9" t="s">
        <v>199</v>
      </c>
      <c r="AB7831" s="9">
        <v>15428966</v>
      </c>
      <c r="AC7831" s="9" t="s">
        <v>8605</v>
      </c>
      <c r="AD7831" s="9" t="s">
        <v>800</v>
      </c>
      <c r="AE7831" s="5">
        <f t="shared" si="266"/>
        <v>0</v>
      </c>
      <c r="AF7831" s="5" t="str">
        <f t="shared" si="267"/>
        <v>Pokryto</v>
      </c>
      <c r="AG7831" s="153"/>
      <c r="AH7831" s="153"/>
      <c r="AI7831" t="s">
        <v>201</v>
      </c>
      <c r="AJ7831" t="s">
        <v>800</v>
      </c>
      <c r="AK7831" s="9" t="str">
        <f>VLOOKUP(Y7831,zdroj!D:AJ,33,0)</f>
        <v>katC</v>
      </c>
    </row>
    <row r="7832" spans="8:37" x14ac:dyDescent="0.25">
      <c r="H7832" s="8"/>
      <c r="I7832" s="8"/>
      <c r="N7832" s="23"/>
      <c r="O7832" s="24"/>
      <c r="P7832" s="19"/>
      <c r="Q7832" s="19"/>
      <c r="R7832" s="19"/>
      <c r="U7832" s="27"/>
      <c r="Y7832" s="9" t="s">
        <v>609</v>
      </c>
      <c r="Z7832" s="9" t="s">
        <v>462</v>
      </c>
      <c r="AA7832" s="9" t="s">
        <v>199</v>
      </c>
      <c r="AB7832" s="9">
        <v>15428974</v>
      </c>
      <c r="AC7832" s="9" t="s">
        <v>8606</v>
      </c>
      <c r="AD7832" s="9" t="s">
        <v>800</v>
      </c>
      <c r="AE7832" s="5">
        <f t="shared" si="266"/>
        <v>0</v>
      </c>
      <c r="AF7832" s="5" t="str">
        <f t="shared" si="267"/>
        <v>Pokryto</v>
      </c>
      <c r="AG7832" s="153"/>
      <c r="AH7832" s="153"/>
      <c r="AI7832" t="s">
        <v>201</v>
      </c>
      <c r="AJ7832" t="s">
        <v>800</v>
      </c>
      <c r="AK7832" s="9" t="str">
        <f>VLOOKUP(Y7832,zdroj!D:AJ,33,0)</f>
        <v>katC</v>
      </c>
    </row>
    <row r="7833" spans="8:37" x14ac:dyDescent="0.25">
      <c r="H7833" s="8"/>
      <c r="I7833" s="8"/>
      <c r="N7833" s="23"/>
      <c r="O7833" s="24"/>
      <c r="P7833" s="19"/>
      <c r="Q7833" s="19"/>
      <c r="R7833" s="19"/>
      <c r="U7833" s="27"/>
      <c r="Y7833" s="9" t="s">
        <v>609</v>
      </c>
      <c r="Z7833" s="9" t="s">
        <v>462</v>
      </c>
      <c r="AA7833" s="9" t="s">
        <v>199</v>
      </c>
      <c r="AB7833" s="9">
        <v>15428982</v>
      </c>
      <c r="AC7833" s="9" t="s">
        <v>8607</v>
      </c>
      <c r="AD7833" s="9" t="s">
        <v>800</v>
      </c>
      <c r="AE7833" s="5">
        <f t="shared" si="266"/>
        <v>0</v>
      </c>
      <c r="AF7833" s="5" t="str">
        <f t="shared" si="267"/>
        <v>Pokryto</v>
      </c>
      <c r="AG7833" s="153"/>
      <c r="AH7833" s="153"/>
      <c r="AI7833" t="s">
        <v>201</v>
      </c>
      <c r="AJ7833" t="s">
        <v>800</v>
      </c>
      <c r="AK7833" s="9" t="str">
        <f>VLOOKUP(Y7833,zdroj!D:AJ,33,0)</f>
        <v>katC</v>
      </c>
    </row>
    <row r="7834" spans="8:37" x14ac:dyDescent="0.25">
      <c r="H7834" s="8"/>
      <c r="I7834" s="8"/>
      <c r="N7834" s="23"/>
      <c r="O7834" s="24"/>
      <c r="P7834" s="19"/>
      <c r="Q7834" s="19"/>
      <c r="R7834" s="19"/>
      <c r="U7834" s="27"/>
      <c r="Y7834" s="9" t="s">
        <v>609</v>
      </c>
      <c r="Z7834" s="9" t="s">
        <v>462</v>
      </c>
      <c r="AA7834" s="9" t="s">
        <v>199</v>
      </c>
      <c r="AB7834" s="9">
        <v>27035506</v>
      </c>
      <c r="AC7834" s="9" t="s">
        <v>8608</v>
      </c>
      <c r="AD7834" s="9" t="s">
        <v>226</v>
      </c>
      <c r="AE7834" s="5">
        <f t="shared" si="266"/>
        <v>0</v>
      </c>
      <c r="AF7834" s="5" t="str">
        <f t="shared" si="267"/>
        <v>katC</v>
      </c>
      <c r="AG7834" s="153"/>
      <c r="AH7834" s="153"/>
      <c r="AI7834" t="s">
        <v>201</v>
      </c>
      <c r="AJ7834" t="s">
        <v>340</v>
      </c>
      <c r="AK7834" s="9" t="str">
        <f>VLOOKUP(Y7834,zdroj!D:AJ,33,0)</f>
        <v>katC</v>
      </c>
    </row>
    <row r="7835" spans="8:37" x14ac:dyDescent="0.25">
      <c r="H7835" s="8"/>
      <c r="I7835" s="8"/>
      <c r="N7835" s="23"/>
      <c r="O7835" s="24"/>
      <c r="P7835" s="19"/>
      <c r="Q7835" s="19"/>
      <c r="R7835" s="19"/>
      <c r="U7835" s="27"/>
      <c r="Y7835" s="9" t="s">
        <v>609</v>
      </c>
      <c r="Z7835" s="9" t="s">
        <v>462</v>
      </c>
      <c r="AA7835" s="9" t="s">
        <v>199</v>
      </c>
      <c r="AB7835" s="9">
        <v>15428991</v>
      </c>
      <c r="AC7835" s="9" t="s">
        <v>8609</v>
      </c>
      <c r="AD7835" s="9" t="s">
        <v>226</v>
      </c>
      <c r="AE7835" s="5">
        <f t="shared" si="266"/>
        <v>0</v>
      </c>
      <c r="AF7835" s="5" t="str">
        <f t="shared" si="267"/>
        <v>katC</v>
      </c>
      <c r="AG7835" s="153"/>
      <c r="AH7835" s="153"/>
      <c r="AI7835" t="s">
        <v>17879</v>
      </c>
      <c r="AJ7835" t="s">
        <v>17878</v>
      </c>
      <c r="AK7835" s="9" t="str">
        <f>VLOOKUP(Y7835,zdroj!D:AJ,33,0)</f>
        <v>katC</v>
      </c>
    </row>
    <row r="7836" spans="8:37" x14ac:dyDescent="0.25">
      <c r="H7836" s="8"/>
      <c r="I7836" s="8"/>
      <c r="N7836" s="23"/>
      <c r="O7836" s="24"/>
      <c r="P7836" s="19"/>
      <c r="Q7836" s="19"/>
      <c r="R7836" s="19"/>
      <c r="U7836" s="27"/>
      <c r="Y7836" s="9" t="s">
        <v>609</v>
      </c>
      <c r="Z7836" s="9" t="s">
        <v>462</v>
      </c>
      <c r="AA7836" s="9" t="s">
        <v>199</v>
      </c>
      <c r="AB7836" s="9">
        <v>15429008</v>
      </c>
      <c r="AC7836" s="9" t="s">
        <v>8610</v>
      </c>
      <c r="AD7836" s="9" t="s">
        <v>800</v>
      </c>
      <c r="AE7836" s="5">
        <f t="shared" si="266"/>
        <v>0</v>
      </c>
      <c r="AF7836" s="5" t="str">
        <f t="shared" si="267"/>
        <v>Pokryto</v>
      </c>
      <c r="AG7836" s="153"/>
      <c r="AH7836" s="153"/>
      <c r="AI7836" t="s">
        <v>201</v>
      </c>
      <c r="AJ7836" t="s">
        <v>800</v>
      </c>
      <c r="AK7836" s="9" t="str">
        <f>VLOOKUP(Y7836,zdroj!D:AJ,33,0)</f>
        <v>katC</v>
      </c>
    </row>
    <row r="7837" spans="8:37" x14ac:dyDescent="0.25">
      <c r="H7837" s="8"/>
      <c r="I7837" s="8"/>
      <c r="N7837" s="23"/>
      <c r="O7837" s="24"/>
      <c r="P7837" s="19"/>
      <c r="Q7837" s="19"/>
      <c r="R7837" s="19"/>
      <c r="U7837" s="27"/>
      <c r="Y7837" s="9" t="s">
        <v>609</v>
      </c>
      <c r="Z7837" s="9" t="s">
        <v>462</v>
      </c>
      <c r="AA7837" s="9" t="s">
        <v>199</v>
      </c>
      <c r="AB7837" s="9">
        <v>15429016</v>
      </c>
      <c r="AC7837" s="9" t="s">
        <v>8611</v>
      </c>
      <c r="AD7837" s="9" t="s">
        <v>800</v>
      </c>
      <c r="AE7837" s="5">
        <f t="shared" si="266"/>
        <v>0</v>
      </c>
      <c r="AF7837" s="5" t="str">
        <f t="shared" si="267"/>
        <v>Pokryto</v>
      </c>
      <c r="AG7837" s="153"/>
      <c r="AH7837" s="153"/>
      <c r="AI7837" t="s">
        <v>201</v>
      </c>
      <c r="AJ7837" t="s">
        <v>800</v>
      </c>
      <c r="AK7837" s="9" t="str">
        <f>VLOOKUP(Y7837,zdroj!D:AJ,33,0)</f>
        <v>katC</v>
      </c>
    </row>
    <row r="7838" spans="8:37" x14ac:dyDescent="0.25">
      <c r="H7838" s="8"/>
      <c r="I7838" s="8"/>
      <c r="N7838" s="23"/>
      <c r="O7838" s="24"/>
      <c r="P7838" s="19"/>
      <c r="Q7838" s="19"/>
      <c r="R7838" s="19"/>
      <c r="U7838" s="27"/>
      <c r="Y7838" s="9" t="s">
        <v>609</v>
      </c>
      <c r="Z7838" s="9" t="s">
        <v>462</v>
      </c>
      <c r="AA7838" s="9" t="s">
        <v>199</v>
      </c>
      <c r="AB7838" s="9">
        <v>15429024</v>
      </c>
      <c r="AC7838" s="9" t="s">
        <v>8612</v>
      </c>
      <c r="AD7838" s="9" t="s">
        <v>800</v>
      </c>
      <c r="AE7838" s="5">
        <f t="shared" si="266"/>
        <v>0</v>
      </c>
      <c r="AF7838" s="5" t="str">
        <f t="shared" si="267"/>
        <v>Pokryto</v>
      </c>
      <c r="AG7838" s="153"/>
      <c r="AH7838" s="153"/>
      <c r="AI7838" t="s">
        <v>201</v>
      </c>
      <c r="AJ7838" t="s">
        <v>800</v>
      </c>
      <c r="AK7838" s="9" t="str">
        <f>VLOOKUP(Y7838,zdroj!D:AJ,33,0)</f>
        <v>katC</v>
      </c>
    </row>
    <row r="7839" spans="8:37" x14ac:dyDescent="0.25">
      <c r="H7839" s="8"/>
      <c r="I7839" s="8"/>
      <c r="N7839" s="23"/>
      <c r="O7839" s="24"/>
      <c r="P7839" s="19"/>
      <c r="Q7839" s="19"/>
      <c r="R7839" s="19"/>
      <c r="U7839" s="27"/>
      <c r="Y7839" s="9" t="s">
        <v>609</v>
      </c>
      <c r="Z7839" s="9" t="s">
        <v>462</v>
      </c>
      <c r="AA7839" s="9" t="s">
        <v>199</v>
      </c>
      <c r="AB7839" s="9">
        <v>15429032</v>
      </c>
      <c r="AC7839" s="9" t="s">
        <v>8613</v>
      </c>
      <c r="AD7839" s="9" t="s">
        <v>800</v>
      </c>
      <c r="AE7839" s="5">
        <f t="shared" si="266"/>
        <v>0</v>
      </c>
      <c r="AF7839" s="5" t="str">
        <f t="shared" si="267"/>
        <v>Pokryto</v>
      </c>
      <c r="AG7839" s="153"/>
      <c r="AH7839" s="153"/>
      <c r="AI7839" t="s">
        <v>201</v>
      </c>
      <c r="AJ7839" t="s">
        <v>800</v>
      </c>
      <c r="AK7839" s="9" t="str">
        <f>VLOOKUP(Y7839,zdroj!D:AJ,33,0)</f>
        <v>katC</v>
      </c>
    </row>
    <row r="7840" spans="8:37" x14ac:dyDescent="0.25">
      <c r="H7840" s="8"/>
      <c r="I7840" s="8"/>
      <c r="N7840" s="23"/>
      <c r="O7840" s="24"/>
      <c r="P7840" s="19"/>
      <c r="Q7840" s="19"/>
      <c r="R7840" s="19"/>
      <c r="U7840" s="27"/>
      <c r="Y7840" s="9" t="s">
        <v>609</v>
      </c>
      <c r="Z7840" s="9" t="s">
        <v>462</v>
      </c>
      <c r="AA7840" s="9" t="s">
        <v>199</v>
      </c>
      <c r="AB7840" s="9">
        <v>15429041</v>
      </c>
      <c r="AC7840" s="9" t="s">
        <v>8614</v>
      </c>
      <c r="AD7840" s="9" t="s">
        <v>800</v>
      </c>
      <c r="AE7840" s="5">
        <f t="shared" si="266"/>
        <v>0</v>
      </c>
      <c r="AF7840" s="5" t="str">
        <f t="shared" si="267"/>
        <v>Pokryto</v>
      </c>
      <c r="AG7840" s="153"/>
      <c r="AH7840" s="153"/>
      <c r="AI7840" t="s">
        <v>201</v>
      </c>
      <c r="AJ7840" t="s">
        <v>800</v>
      </c>
      <c r="AK7840" s="9" t="str">
        <f>VLOOKUP(Y7840,zdroj!D:AJ,33,0)</f>
        <v>katC</v>
      </c>
    </row>
    <row r="7841" spans="8:37" x14ac:dyDescent="0.25">
      <c r="H7841" s="8"/>
      <c r="I7841" s="8"/>
      <c r="N7841" s="23"/>
      <c r="O7841" s="24"/>
      <c r="P7841" s="19"/>
      <c r="Q7841" s="19"/>
      <c r="R7841" s="19"/>
      <c r="U7841" s="27"/>
      <c r="Y7841" s="9" t="s">
        <v>609</v>
      </c>
      <c r="Z7841" s="9" t="s">
        <v>462</v>
      </c>
      <c r="AA7841" s="9" t="s">
        <v>199</v>
      </c>
      <c r="AB7841" s="9">
        <v>15429059</v>
      </c>
      <c r="AC7841" s="9" t="s">
        <v>8615</v>
      </c>
      <c r="AD7841" s="9" t="s">
        <v>800</v>
      </c>
      <c r="AE7841" s="5">
        <f t="shared" si="266"/>
        <v>0</v>
      </c>
      <c r="AF7841" s="5" t="str">
        <f t="shared" si="267"/>
        <v>Pokryto</v>
      </c>
      <c r="AG7841" s="153"/>
      <c r="AH7841" s="153"/>
      <c r="AI7841" t="s">
        <v>201</v>
      </c>
      <c r="AJ7841" t="s">
        <v>800</v>
      </c>
      <c r="AK7841" s="9" t="str">
        <f>VLOOKUP(Y7841,zdroj!D:AJ,33,0)</f>
        <v>katC</v>
      </c>
    </row>
    <row r="7842" spans="8:37" x14ac:dyDescent="0.25">
      <c r="H7842" s="8"/>
      <c r="I7842" s="8"/>
      <c r="N7842" s="23"/>
      <c r="O7842" s="24"/>
      <c r="P7842" s="19"/>
      <c r="Q7842" s="19"/>
      <c r="R7842" s="19"/>
      <c r="U7842" s="27"/>
      <c r="Y7842" s="9" t="s">
        <v>609</v>
      </c>
      <c r="Z7842" s="9" t="s">
        <v>462</v>
      </c>
      <c r="AA7842" s="9" t="s">
        <v>199</v>
      </c>
      <c r="AB7842" s="9">
        <v>15429067</v>
      </c>
      <c r="AC7842" s="9" t="s">
        <v>8616</v>
      </c>
      <c r="AD7842" s="9" t="s">
        <v>800</v>
      </c>
      <c r="AE7842" s="5">
        <f t="shared" si="266"/>
        <v>0</v>
      </c>
      <c r="AF7842" s="5" t="str">
        <f t="shared" si="267"/>
        <v>Pokryto</v>
      </c>
      <c r="AG7842" s="153"/>
      <c r="AH7842" s="153"/>
      <c r="AI7842" t="s">
        <v>201</v>
      </c>
      <c r="AJ7842" t="s">
        <v>800</v>
      </c>
      <c r="AK7842" s="9" t="str">
        <f>VLOOKUP(Y7842,zdroj!D:AJ,33,0)</f>
        <v>katC</v>
      </c>
    </row>
    <row r="7843" spans="8:37" x14ac:dyDescent="0.25">
      <c r="H7843" s="8"/>
      <c r="I7843" s="8"/>
      <c r="N7843" s="23"/>
      <c r="O7843" s="24"/>
      <c r="P7843" s="19"/>
      <c r="Q7843" s="19"/>
      <c r="R7843" s="19"/>
      <c r="U7843" s="27"/>
      <c r="Y7843" s="9" t="s">
        <v>609</v>
      </c>
      <c r="Z7843" s="9" t="s">
        <v>462</v>
      </c>
      <c r="AA7843" s="9" t="s">
        <v>199</v>
      </c>
      <c r="AB7843" s="9">
        <v>15429075</v>
      </c>
      <c r="AC7843" s="9" t="s">
        <v>8617</v>
      </c>
      <c r="AD7843" s="9" t="s">
        <v>800</v>
      </c>
      <c r="AE7843" s="5">
        <f t="shared" si="266"/>
        <v>0</v>
      </c>
      <c r="AF7843" s="5" t="str">
        <f t="shared" si="267"/>
        <v>Pokryto</v>
      </c>
      <c r="AG7843" s="153"/>
      <c r="AH7843" s="153"/>
      <c r="AI7843" t="s">
        <v>201</v>
      </c>
      <c r="AJ7843" t="s">
        <v>800</v>
      </c>
      <c r="AK7843" s="9" t="str">
        <f>VLOOKUP(Y7843,zdroj!D:AJ,33,0)</f>
        <v>katC</v>
      </c>
    </row>
    <row r="7844" spans="8:37" x14ac:dyDescent="0.25">
      <c r="H7844" s="8"/>
      <c r="I7844" s="8"/>
      <c r="N7844" s="23"/>
      <c r="O7844" s="24"/>
      <c r="P7844" s="19"/>
      <c r="Q7844" s="19"/>
      <c r="R7844" s="19"/>
      <c r="U7844" s="27"/>
      <c r="Y7844" s="9" t="s">
        <v>609</v>
      </c>
      <c r="Z7844" s="9" t="s">
        <v>462</v>
      </c>
      <c r="AA7844" s="9" t="s">
        <v>199</v>
      </c>
      <c r="AB7844" s="9">
        <v>15428311</v>
      </c>
      <c r="AC7844" s="9" t="s">
        <v>8618</v>
      </c>
      <c r="AD7844" s="9" t="s">
        <v>800</v>
      </c>
      <c r="AE7844" s="5">
        <f t="shared" si="266"/>
        <v>0</v>
      </c>
      <c r="AF7844" s="5" t="str">
        <f t="shared" si="267"/>
        <v>Pokryto</v>
      </c>
      <c r="AG7844" s="153"/>
      <c r="AH7844" s="153"/>
      <c r="AI7844" t="s">
        <v>201</v>
      </c>
      <c r="AJ7844" t="s">
        <v>800</v>
      </c>
      <c r="AK7844" s="9" t="str">
        <f>VLOOKUP(Y7844,zdroj!D:AJ,33,0)</f>
        <v>katC</v>
      </c>
    </row>
    <row r="7845" spans="8:37" x14ac:dyDescent="0.25">
      <c r="H7845" s="8"/>
      <c r="I7845" s="8"/>
      <c r="N7845" s="23"/>
      <c r="O7845" s="24"/>
      <c r="P7845" s="19"/>
      <c r="Q7845" s="19"/>
      <c r="R7845" s="19"/>
      <c r="U7845" s="27"/>
      <c r="Y7845" s="9" t="s">
        <v>609</v>
      </c>
      <c r="Z7845" s="9" t="s">
        <v>462</v>
      </c>
      <c r="AA7845" s="9" t="s">
        <v>199</v>
      </c>
      <c r="AB7845" s="9">
        <v>15429083</v>
      </c>
      <c r="AC7845" s="9" t="s">
        <v>8619</v>
      </c>
      <c r="AD7845" s="9" t="s">
        <v>800</v>
      </c>
      <c r="AE7845" s="5">
        <f t="shared" si="266"/>
        <v>0</v>
      </c>
      <c r="AF7845" s="5" t="str">
        <f t="shared" si="267"/>
        <v>Pokryto</v>
      </c>
      <c r="AG7845" s="153"/>
      <c r="AH7845" s="153"/>
      <c r="AI7845" t="s">
        <v>201</v>
      </c>
      <c r="AJ7845" t="s">
        <v>800</v>
      </c>
      <c r="AK7845" s="9" t="str">
        <f>VLOOKUP(Y7845,zdroj!D:AJ,33,0)</f>
        <v>katC</v>
      </c>
    </row>
    <row r="7846" spans="8:37" x14ac:dyDescent="0.25">
      <c r="H7846" s="8"/>
      <c r="I7846" s="8"/>
      <c r="N7846" s="23"/>
      <c r="O7846" s="24"/>
      <c r="P7846" s="19"/>
      <c r="Q7846" s="19"/>
      <c r="R7846" s="19"/>
      <c r="U7846" s="27"/>
      <c r="Y7846" s="9" t="s">
        <v>609</v>
      </c>
      <c r="Z7846" s="9" t="s">
        <v>462</v>
      </c>
      <c r="AA7846" s="9" t="s">
        <v>199</v>
      </c>
      <c r="AB7846" s="9">
        <v>15429091</v>
      </c>
      <c r="AC7846" s="9" t="s">
        <v>8620</v>
      </c>
      <c r="AD7846" s="9" t="s">
        <v>800</v>
      </c>
      <c r="AE7846" s="5">
        <f t="shared" si="266"/>
        <v>0</v>
      </c>
      <c r="AF7846" s="5" t="str">
        <f t="shared" si="267"/>
        <v>Pokryto</v>
      </c>
      <c r="AG7846" s="153"/>
      <c r="AH7846" s="153"/>
      <c r="AI7846" t="s">
        <v>201</v>
      </c>
      <c r="AJ7846" t="s">
        <v>800</v>
      </c>
      <c r="AK7846" s="9" t="str">
        <f>VLOOKUP(Y7846,zdroj!D:AJ,33,0)</f>
        <v>katC</v>
      </c>
    </row>
    <row r="7847" spans="8:37" x14ac:dyDescent="0.25">
      <c r="H7847" s="8"/>
      <c r="I7847" s="8"/>
      <c r="N7847" s="23"/>
      <c r="O7847" s="24"/>
      <c r="P7847" s="19"/>
      <c r="Q7847" s="19"/>
      <c r="R7847" s="19"/>
      <c r="U7847" s="27"/>
      <c r="Y7847" s="9" t="s">
        <v>609</v>
      </c>
      <c r="Z7847" s="9" t="s">
        <v>462</v>
      </c>
      <c r="AA7847" s="9" t="s">
        <v>199</v>
      </c>
      <c r="AB7847" s="9">
        <v>15429105</v>
      </c>
      <c r="AC7847" s="9" t="s">
        <v>8621</v>
      </c>
      <c r="AD7847" s="9" t="s">
        <v>800</v>
      </c>
      <c r="AE7847" s="5">
        <f t="shared" si="266"/>
        <v>0</v>
      </c>
      <c r="AF7847" s="5" t="str">
        <f t="shared" si="267"/>
        <v>Pokryto</v>
      </c>
      <c r="AG7847" s="153"/>
      <c r="AH7847" s="153"/>
      <c r="AI7847" t="s">
        <v>201</v>
      </c>
      <c r="AJ7847" t="s">
        <v>800</v>
      </c>
      <c r="AK7847" s="9" t="str">
        <f>VLOOKUP(Y7847,zdroj!D:AJ,33,0)</f>
        <v>katC</v>
      </c>
    </row>
    <row r="7848" spans="8:37" x14ac:dyDescent="0.25">
      <c r="H7848" s="8"/>
      <c r="I7848" s="8"/>
      <c r="N7848" s="23"/>
      <c r="O7848" s="24"/>
      <c r="P7848" s="19"/>
      <c r="Q7848" s="19"/>
      <c r="R7848" s="19"/>
      <c r="U7848" s="27"/>
      <c r="Y7848" s="9" t="s">
        <v>609</v>
      </c>
      <c r="Z7848" s="9" t="s">
        <v>462</v>
      </c>
      <c r="AA7848" s="9" t="s">
        <v>199</v>
      </c>
      <c r="AB7848" s="9">
        <v>15429113</v>
      </c>
      <c r="AC7848" s="9" t="s">
        <v>8622</v>
      </c>
      <c r="AD7848" s="9" t="s">
        <v>800</v>
      </c>
      <c r="AE7848" s="5">
        <f t="shared" si="266"/>
        <v>0</v>
      </c>
      <c r="AF7848" s="5" t="str">
        <f t="shared" si="267"/>
        <v>Pokryto</v>
      </c>
      <c r="AG7848" s="153"/>
      <c r="AH7848" s="153"/>
      <c r="AI7848" t="s">
        <v>201</v>
      </c>
      <c r="AJ7848" t="s">
        <v>800</v>
      </c>
      <c r="AK7848" s="9" t="str">
        <f>VLOOKUP(Y7848,zdroj!D:AJ,33,0)</f>
        <v>katC</v>
      </c>
    </row>
    <row r="7849" spans="8:37" x14ac:dyDescent="0.25">
      <c r="H7849" s="8"/>
      <c r="I7849" s="8"/>
      <c r="N7849" s="23"/>
      <c r="O7849" s="24"/>
      <c r="P7849" s="19"/>
      <c r="Q7849" s="19"/>
      <c r="R7849" s="19"/>
      <c r="U7849" s="27"/>
      <c r="Y7849" s="9" t="s">
        <v>609</v>
      </c>
      <c r="Z7849" s="9" t="s">
        <v>462</v>
      </c>
      <c r="AA7849" s="9" t="s">
        <v>199</v>
      </c>
      <c r="AB7849" s="9">
        <v>15429121</v>
      </c>
      <c r="AC7849" s="9" t="s">
        <v>8623</v>
      </c>
      <c r="AD7849" s="9" t="s">
        <v>226</v>
      </c>
      <c r="AE7849" s="5">
        <f t="shared" si="266"/>
        <v>0</v>
      </c>
      <c r="AF7849" s="5" t="str">
        <f t="shared" si="267"/>
        <v>katC</v>
      </c>
      <c r="AG7849" s="153"/>
      <c r="AH7849" s="153"/>
      <c r="AI7849" t="s">
        <v>201</v>
      </c>
      <c r="AJ7849" t="s">
        <v>340</v>
      </c>
      <c r="AK7849" s="9" t="str">
        <f>VLOOKUP(Y7849,zdroj!D:AJ,33,0)</f>
        <v>katC</v>
      </c>
    </row>
    <row r="7850" spans="8:37" x14ac:dyDescent="0.25">
      <c r="H7850" s="8"/>
      <c r="I7850" s="8"/>
      <c r="N7850" s="23"/>
      <c r="O7850" s="24"/>
      <c r="P7850" s="19"/>
      <c r="Q7850" s="19"/>
      <c r="R7850" s="19"/>
      <c r="U7850" s="27"/>
      <c r="Y7850" s="9" t="s">
        <v>609</v>
      </c>
      <c r="Z7850" s="9" t="s">
        <v>462</v>
      </c>
      <c r="AA7850" s="9" t="s">
        <v>199</v>
      </c>
      <c r="AB7850" s="9">
        <v>15429130</v>
      </c>
      <c r="AC7850" s="9" t="s">
        <v>8624</v>
      </c>
      <c r="AD7850" s="9" t="s">
        <v>800</v>
      </c>
      <c r="AE7850" s="5">
        <f t="shared" si="266"/>
        <v>0</v>
      </c>
      <c r="AF7850" s="5" t="str">
        <f t="shared" si="267"/>
        <v>Pokryto</v>
      </c>
      <c r="AG7850" s="153"/>
      <c r="AH7850" s="153"/>
      <c r="AI7850" t="s">
        <v>201</v>
      </c>
      <c r="AJ7850" t="s">
        <v>800</v>
      </c>
      <c r="AK7850" s="9" t="str">
        <f>VLOOKUP(Y7850,zdroj!D:AJ,33,0)</f>
        <v>katC</v>
      </c>
    </row>
    <row r="7851" spans="8:37" x14ac:dyDescent="0.25">
      <c r="H7851" s="8"/>
      <c r="I7851" s="8"/>
      <c r="N7851" s="23"/>
      <c r="O7851" s="24"/>
      <c r="P7851" s="19"/>
      <c r="Q7851" s="19"/>
      <c r="R7851" s="19"/>
      <c r="U7851" s="27"/>
      <c r="Y7851" s="9" t="s">
        <v>609</v>
      </c>
      <c r="Z7851" s="9" t="s">
        <v>462</v>
      </c>
      <c r="AA7851" s="9" t="s">
        <v>199</v>
      </c>
      <c r="AB7851" s="9">
        <v>15429148</v>
      </c>
      <c r="AC7851" s="9" t="s">
        <v>8625</v>
      </c>
      <c r="AD7851" s="9" t="s">
        <v>800</v>
      </c>
      <c r="AE7851" s="5">
        <f t="shared" si="266"/>
        <v>0</v>
      </c>
      <c r="AF7851" s="5" t="str">
        <f t="shared" si="267"/>
        <v>Pokryto</v>
      </c>
      <c r="AG7851" s="153"/>
      <c r="AH7851" s="153"/>
      <c r="AI7851" t="s">
        <v>201</v>
      </c>
      <c r="AJ7851" t="s">
        <v>800</v>
      </c>
      <c r="AK7851" s="9" t="str">
        <f>VLOOKUP(Y7851,zdroj!D:AJ,33,0)</f>
        <v>katC</v>
      </c>
    </row>
    <row r="7852" spans="8:37" x14ac:dyDescent="0.25">
      <c r="H7852" s="8"/>
      <c r="I7852" s="8"/>
      <c r="N7852" s="23"/>
      <c r="O7852" s="24"/>
      <c r="P7852" s="19"/>
      <c r="Q7852" s="19"/>
      <c r="R7852" s="19"/>
      <c r="U7852" s="27"/>
      <c r="Y7852" s="9" t="s">
        <v>609</v>
      </c>
      <c r="Z7852" s="9" t="s">
        <v>462</v>
      </c>
      <c r="AA7852" s="9" t="s">
        <v>199</v>
      </c>
      <c r="AB7852" s="9">
        <v>15429156</v>
      </c>
      <c r="AC7852" s="9" t="s">
        <v>8626</v>
      </c>
      <c r="AD7852" s="9" t="s">
        <v>800</v>
      </c>
      <c r="AE7852" s="5">
        <f t="shared" si="266"/>
        <v>0</v>
      </c>
      <c r="AF7852" s="5" t="str">
        <f t="shared" si="267"/>
        <v>Pokryto</v>
      </c>
      <c r="AG7852" s="153"/>
      <c r="AH7852" s="153"/>
      <c r="AI7852" t="s">
        <v>201</v>
      </c>
      <c r="AJ7852" t="s">
        <v>800</v>
      </c>
      <c r="AK7852" s="9" t="str">
        <f>VLOOKUP(Y7852,zdroj!D:AJ,33,0)</f>
        <v>katC</v>
      </c>
    </row>
    <row r="7853" spans="8:37" x14ac:dyDescent="0.25">
      <c r="H7853" s="8"/>
      <c r="I7853" s="8"/>
      <c r="N7853" s="23"/>
      <c r="O7853" s="24"/>
      <c r="P7853" s="19"/>
      <c r="Q7853" s="19"/>
      <c r="R7853" s="19"/>
      <c r="U7853" s="27"/>
      <c r="Y7853" s="9" t="s">
        <v>609</v>
      </c>
      <c r="Z7853" s="9" t="s">
        <v>462</v>
      </c>
      <c r="AA7853" s="9" t="s">
        <v>199</v>
      </c>
      <c r="AB7853" s="9">
        <v>15429164</v>
      </c>
      <c r="AC7853" s="9" t="s">
        <v>8627</v>
      </c>
      <c r="AD7853" s="9" t="s">
        <v>800</v>
      </c>
      <c r="AE7853" s="5">
        <f t="shared" si="266"/>
        <v>0</v>
      </c>
      <c r="AF7853" s="5" t="str">
        <f t="shared" si="267"/>
        <v>Pokryto</v>
      </c>
      <c r="AG7853" s="153"/>
      <c r="AH7853" s="153"/>
      <c r="AI7853" t="s">
        <v>201</v>
      </c>
      <c r="AJ7853" t="s">
        <v>800</v>
      </c>
      <c r="AK7853" s="9" t="str">
        <f>VLOOKUP(Y7853,zdroj!D:AJ,33,0)</f>
        <v>katC</v>
      </c>
    </row>
    <row r="7854" spans="8:37" x14ac:dyDescent="0.25">
      <c r="H7854" s="8"/>
      <c r="I7854" s="8"/>
      <c r="N7854" s="23"/>
      <c r="O7854" s="24"/>
      <c r="P7854" s="19"/>
      <c r="Q7854" s="19"/>
      <c r="R7854" s="19"/>
      <c r="U7854" s="27"/>
      <c r="Y7854" s="9" t="s">
        <v>609</v>
      </c>
      <c r="Z7854" s="9" t="s">
        <v>462</v>
      </c>
      <c r="AA7854" s="9" t="s">
        <v>199</v>
      </c>
      <c r="AB7854" s="9">
        <v>15429172</v>
      </c>
      <c r="AC7854" s="9" t="s">
        <v>8628</v>
      </c>
      <c r="AD7854" s="9" t="s">
        <v>800</v>
      </c>
      <c r="AE7854" s="5">
        <f t="shared" si="266"/>
        <v>0</v>
      </c>
      <c r="AF7854" s="5" t="str">
        <f t="shared" si="267"/>
        <v>Pokryto</v>
      </c>
      <c r="AG7854" s="153"/>
      <c r="AH7854" s="153"/>
      <c r="AI7854" t="s">
        <v>201</v>
      </c>
      <c r="AJ7854" t="s">
        <v>800</v>
      </c>
      <c r="AK7854" s="9" t="str">
        <f>VLOOKUP(Y7854,zdroj!D:AJ,33,0)</f>
        <v>katC</v>
      </c>
    </row>
    <row r="7855" spans="8:37" x14ac:dyDescent="0.25">
      <c r="H7855" s="8"/>
      <c r="I7855" s="8"/>
      <c r="N7855" s="23"/>
      <c r="O7855" s="24"/>
      <c r="P7855" s="19"/>
      <c r="Q7855" s="19"/>
      <c r="R7855" s="19"/>
      <c r="U7855" s="27"/>
      <c r="Y7855" s="9" t="s">
        <v>609</v>
      </c>
      <c r="Z7855" s="9" t="s">
        <v>462</v>
      </c>
      <c r="AA7855" s="9" t="s">
        <v>199</v>
      </c>
      <c r="AB7855" s="9">
        <v>15429181</v>
      </c>
      <c r="AC7855" s="9" t="s">
        <v>8629</v>
      </c>
      <c r="AD7855" s="9" t="s">
        <v>800</v>
      </c>
      <c r="AE7855" s="5">
        <f t="shared" si="266"/>
        <v>0</v>
      </c>
      <c r="AF7855" s="5" t="str">
        <f t="shared" si="267"/>
        <v>Pokryto</v>
      </c>
      <c r="AG7855" s="153"/>
      <c r="AH7855" s="153"/>
      <c r="AI7855" t="s">
        <v>201</v>
      </c>
      <c r="AJ7855" t="s">
        <v>800</v>
      </c>
      <c r="AK7855" s="9" t="str">
        <f>VLOOKUP(Y7855,zdroj!D:AJ,33,0)</f>
        <v>katC</v>
      </c>
    </row>
    <row r="7856" spans="8:37" x14ac:dyDescent="0.25">
      <c r="H7856" s="8"/>
      <c r="I7856" s="8"/>
      <c r="N7856" s="23"/>
      <c r="O7856" s="24"/>
      <c r="P7856" s="19"/>
      <c r="Q7856" s="19"/>
      <c r="R7856" s="19"/>
      <c r="U7856" s="27"/>
      <c r="Y7856" s="9" t="s">
        <v>609</v>
      </c>
      <c r="Z7856" s="9" t="s">
        <v>462</v>
      </c>
      <c r="AA7856" s="9" t="s">
        <v>199</v>
      </c>
      <c r="AB7856" s="9">
        <v>15429199</v>
      </c>
      <c r="AC7856" s="9" t="s">
        <v>8630</v>
      </c>
      <c r="AD7856" s="9" t="s">
        <v>800</v>
      </c>
      <c r="AE7856" s="5">
        <f t="shared" si="266"/>
        <v>0</v>
      </c>
      <c r="AF7856" s="5" t="str">
        <f t="shared" si="267"/>
        <v>Pokryto</v>
      </c>
      <c r="AG7856" s="153"/>
      <c r="AH7856" s="153"/>
      <c r="AI7856" t="s">
        <v>201</v>
      </c>
      <c r="AJ7856" t="s">
        <v>800</v>
      </c>
      <c r="AK7856" s="9" t="str">
        <f>VLOOKUP(Y7856,zdroj!D:AJ,33,0)</f>
        <v>katC</v>
      </c>
    </row>
    <row r="7857" spans="8:37" x14ac:dyDescent="0.25">
      <c r="H7857" s="8"/>
      <c r="I7857" s="8"/>
      <c r="N7857" s="23"/>
      <c r="O7857" s="24"/>
      <c r="P7857" s="19"/>
      <c r="Q7857" s="19"/>
      <c r="R7857" s="19"/>
      <c r="U7857" s="27"/>
      <c r="Y7857" s="9" t="s">
        <v>609</v>
      </c>
      <c r="Z7857" s="9" t="s">
        <v>462</v>
      </c>
      <c r="AA7857" s="9" t="s">
        <v>199</v>
      </c>
      <c r="AB7857" s="9">
        <v>15429202</v>
      </c>
      <c r="AC7857" s="9" t="s">
        <v>8631</v>
      </c>
      <c r="AD7857" s="9" t="s">
        <v>800</v>
      </c>
      <c r="AE7857" s="5">
        <f t="shared" si="266"/>
        <v>0</v>
      </c>
      <c r="AF7857" s="5" t="str">
        <f t="shared" si="267"/>
        <v>Pokryto</v>
      </c>
      <c r="AG7857" s="153"/>
      <c r="AH7857" s="153"/>
      <c r="AI7857" t="s">
        <v>201</v>
      </c>
      <c r="AJ7857" t="s">
        <v>800</v>
      </c>
      <c r="AK7857" s="9" t="str">
        <f>VLOOKUP(Y7857,zdroj!D:AJ,33,0)</f>
        <v>katC</v>
      </c>
    </row>
    <row r="7858" spans="8:37" x14ac:dyDescent="0.25">
      <c r="H7858" s="8"/>
      <c r="I7858" s="8"/>
      <c r="N7858" s="23"/>
      <c r="O7858" s="24"/>
      <c r="P7858" s="19"/>
      <c r="Q7858" s="19"/>
      <c r="R7858" s="19"/>
      <c r="U7858" s="27"/>
      <c r="Y7858" s="9" t="s">
        <v>609</v>
      </c>
      <c r="Z7858" s="9" t="s">
        <v>462</v>
      </c>
      <c r="AA7858" s="9" t="s">
        <v>199</v>
      </c>
      <c r="AB7858" s="9">
        <v>15428231</v>
      </c>
      <c r="AC7858" s="9" t="s">
        <v>8632</v>
      </c>
      <c r="AD7858" s="9" t="s">
        <v>800</v>
      </c>
      <c r="AE7858" s="5">
        <f t="shared" si="266"/>
        <v>0</v>
      </c>
      <c r="AF7858" s="5" t="str">
        <f t="shared" si="267"/>
        <v>Pokryto</v>
      </c>
      <c r="AG7858" s="153"/>
      <c r="AH7858" s="153"/>
      <c r="AI7858" t="s">
        <v>201</v>
      </c>
      <c r="AJ7858" t="s">
        <v>800</v>
      </c>
      <c r="AK7858" s="9" t="str">
        <f>VLOOKUP(Y7858,zdroj!D:AJ,33,0)</f>
        <v>katC</v>
      </c>
    </row>
    <row r="7859" spans="8:37" x14ac:dyDescent="0.25">
      <c r="H7859" s="8"/>
      <c r="I7859" s="8"/>
      <c r="N7859" s="23"/>
      <c r="O7859" s="24"/>
      <c r="P7859" s="19"/>
      <c r="Q7859" s="19"/>
      <c r="R7859" s="19"/>
      <c r="U7859" s="27"/>
      <c r="Y7859" s="9" t="s">
        <v>609</v>
      </c>
      <c r="Z7859" s="9" t="s">
        <v>462</v>
      </c>
      <c r="AA7859" s="9" t="s">
        <v>199</v>
      </c>
      <c r="AB7859" s="9">
        <v>26513684</v>
      </c>
      <c r="AC7859" s="9" t="s">
        <v>8633</v>
      </c>
      <c r="AD7859" s="9" t="s">
        <v>800</v>
      </c>
      <c r="AE7859" s="5">
        <f t="shared" si="266"/>
        <v>0</v>
      </c>
      <c r="AF7859" s="5" t="str">
        <f t="shared" si="267"/>
        <v>Pokryto</v>
      </c>
      <c r="AG7859" s="153"/>
      <c r="AH7859" s="153"/>
      <c r="AI7859" t="s">
        <v>201</v>
      </c>
      <c r="AJ7859" t="s">
        <v>800</v>
      </c>
      <c r="AK7859" s="9" t="str">
        <f>VLOOKUP(Y7859,zdroj!D:AJ,33,0)</f>
        <v>katC</v>
      </c>
    </row>
    <row r="7860" spans="8:37" x14ac:dyDescent="0.25">
      <c r="H7860" s="8"/>
      <c r="I7860" s="8"/>
      <c r="N7860" s="23"/>
      <c r="O7860" s="24"/>
      <c r="P7860" s="19"/>
      <c r="Q7860" s="19"/>
      <c r="R7860" s="19"/>
      <c r="U7860" s="27"/>
      <c r="Y7860" s="9" t="s">
        <v>609</v>
      </c>
      <c r="Z7860" s="9" t="s">
        <v>462</v>
      </c>
      <c r="AA7860" s="9" t="s">
        <v>199</v>
      </c>
      <c r="AB7860" s="9">
        <v>15428320</v>
      </c>
      <c r="AC7860" s="9" t="s">
        <v>8634</v>
      </c>
      <c r="AD7860" s="9" t="s">
        <v>226</v>
      </c>
      <c r="AE7860" s="5">
        <f t="shared" si="266"/>
        <v>0</v>
      </c>
      <c r="AF7860" s="5" t="str">
        <f t="shared" si="267"/>
        <v>katC</v>
      </c>
      <c r="AG7860" s="153"/>
      <c r="AH7860" s="153"/>
      <c r="AI7860" t="s">
        <v>201</v>
      </c>
      <c r="AJ7860" t="s">
        <v>340</v>
      </c>
      <c r="AK7860" s="9" t="str">
        <f>VLOOKUP(Y7860,zdroj!D:AJ,33,0)</f>
        <v>katC</v>
      </c>
    </row>
    <row r="7861" spans="8:37" x14ac:dyDescent="0.25">
      <c r="H7861" s="8"/>
      <c r="I7861" s="8"/>
      <c r="N7861" s="23"/>
      <c r="O7861" s="24"/>
      <c r="P7861" s="19"/>
      <c r="Q7861" s="19"/>
      <c r="R7861" s="19"/>
      <c r="U7861" s="27"/>
      <c r="Y7861" s="9" t="s">
        <v>609</v>
      </c>
      <c r="Z7861" s="9" t="s">
        <v>462</v>
      </c>
      <c r="AA7861" s="9" t="s">
        <v>199</v>
      </c>
      <c r="AB7861" s="9">
        <v>15428338</v>
      </c>
      <c r="AC7861" s="9" t="s">
        <v>8635</v>
      </c>
      <c r="AD7861" s="9" t="s">
        <v>800</v>
      </c>
      <c r="AE7861" s="5">
        <f t="shared" si="266"/>
        <v>0</v>
      </c>
      <c r="AF7861" s="5" t="str">
        <f t="shared" si="267"/>
        <v>Pokryto</v>
      </c>
      <c r="AG7861" s="153"/>
      <c r="AH7861" s="153"/>
      <c r="AI7861" t="s">
        <v>201</v>
      </c>
      <c r="AJ7861" t="s">
        <v>800</v>
      </c>
      <c r="AK7861" s="9" t="str">
        <f>VLOOKUP(Y7861,zdroj!D:AJ,33,0)</f>
        <v>katC</v>
      </c>
    </row>
    <row r="7862" spans="8:37" x14ac:dyDescent="0.25">
      <c r="H7862" s="8"/>
      <c r="I7862" s="8"/>
      <c r="N7862" s="23"/>
      <c r="O7862" s="24"/>
      <c r="P7862" s="19"/>
      <c r="Q7862" s="19"/>
      <c r="R7862" s="19"/>
      <c r="U7862" s="27"/>
      <c r="Y7862" s="9" t="s">
        <v>609</v>
      </c>
      <c r="Z7862" s="9" t="s">
        <v>462</v>
      </c>
      <c r="AA7862" s="9" t="s">
        <v>199</v>
      </c>
      <c r="AB7862" s="9">
        <v>15428249</v>
      </c>
      <c r="AC7862" s="9" t="s">
        <v>8636</v>
      </c>
      <c r="AD7862" s="9" t="s">
        <v>800</v>
      </c>
      <c r="AE7862" s="5">
        <f t="shared" si="266"/>
        <v>0</v>
      </c>
      <c r="AF7862" s="5" t="str">
        <f t="shared" si="267"/>
        <v>Pokryto</v>
      </c>
      <c r="AG7862" s="153"/>
      <c r="AH7862" s="153"/>
      <c r="AI7862" t="s">
        <v>201</v>
      </c>
      <c r="AJ7862" t="s">
        <v>800</v>
      </c>
      <c r="AK7862" s="9" t="str">
        <f>VLOOKUP(Y7862,zdroj!D:AJ,33,0)</f>
        <v>katC</v>
      </c>
    </row>
    <row r="7863" spans="8:37" x14ac:dyDescent="0.25">
      <c r="H7863" s="8"/>
      <c r="I7863" s="8"/>
      <c r="N7863" s="23"/>
      <c r="O7863" s="24"/>
      <c r="P7863" s="19"/>
      <c r="Q7863" s="19"/>
      <c r="R7863" s="19"/>
      <c r="U7863" s="27"/>
      <c r="Y7863" s="9" t="s">
        <v>609</v>
      </c>
      <c r="Z7863" s="9" t="s">
        <v>462</v>
      </c>
      <c r="AA7863" s="9" t="s">
        <v>199</v>
      </c>
      <c r="AB7863" s="9">
        <v>15428346</v>
      </c>
      <c r="AC7863" s="9" t="s">
        <v>8637</v>
      </c>
      <c r="AD7863" s="9" t="s">
        <v>226</v>
      </c>
      <c r="AE7863" s="5">
        <f t="shared" si="266"/>
        <v>0</v>
      </c>
      <c r="AF7863" s="5" t="str">
        <f t="shared" si="267"/>
        <v>katC</v>
      </c>
      <c r="AG7863" s="153"/>
      <c r="AH7863" s="153"/>
      <c r="AI7863" t="s">
        <v>201</v>
      </c>
      <c r="AJ7863" t="s">
        <v>340</v>
      </c>
      <c r="AK7863" s="9" t="str">
        <f>VLOOKUP(Y7863,zdroj!D:AJ,33,0)</f>
        <v>katC</v>
      </c>
    </row>
    <row r="7864" spans="8:37" x14ac:dyDescent="0.25">
      <c r="H7864" s="8"/>
      <c r="I7864" s="8"/>
      <c r="N7864" s="23"/>
      <c r="O7864" s="24"/>
      <c r="P7864" s="19"/>
      <c r="Q7864" s="19"/>
      <c r="R7864" s="19"/>
      <c r="U7864" s="27"/>
      <c r="Y7864" s="9" t="s">
        <v>609</v>
      </c>
      <c r="Z7864" s="9" t="s">
        <v>462</v>
      </c>
      <c r="AA7864" s="9" t="s">
        <v>199</v>
      </c>
      <c r="AB7864" s="9">
        <v>15428354</v>
      </c>
      <c r="AC7864" s="9" t="s">
        <v>8638</v>
      </c>
      <c r="AD7864" s="9" t="s">
        <v>226</v>
      </c>
      <c r="AE7864" s="5">
        <f t="shared" si="266"/>
        <v>0</v>
      </c>
      <c r="AF7864" s="5" t="str">
        <f t="shared" si="267"/>
        <v>katC</v>
      </c>
      <c r="AG7864" s="153"/>
      <c r="AH7864" s="153"/>
      <c r="AI7864" t="s">
        <v>201</v>
      </c>
      <c r="AJ7864" t="s">
        <v>340</v>
      </c>
      <c r="AK7864" s="9" t="str">
        <f>VLOOKUP(Y7864,zdroj!D:AJ,33,0)</f>
        <v>katC</v>
      </c>
    </row>
    <row r="7865" spans="8:37" x14ac:dyDescent="0.25">
      <c r="H7865" s="8"/>
      <c r="I7865" s="8"/>
      <c r="N7865" s="23"/>
      <c r="O7865" s="24"/>
      <c r="P7865" s="19"/>
      <c r="Q7865" s="19"/>
      <c r="R7865" s="19"/>
      <c r="U7865" s="27"/>
      <c r="Y7865" s="9" t="s">
        <v>609</v>
      </c>
      <c r="Z7865" s="9" t="s">
        <v>462</v>
      </c>
      <c r="AA7865" s="9" t="s">
        <v>199</v>
      </c>
      <c r="AB7865" s="9">
        <v>15428362</v>
      </c>
      <c r="AC7865" s="9" t="s">
        <v>8639</v>
      </c>
      <c r="AD7865" s="9" t="s">
        <v>800</v>
      </c>
      <c r="AE7865" s="5">
        <f t="shared" si="266"/>
        <v>0</v>
      </c>
      <c r="AF7865" s="5" t="str">
        <f t="shared" si="267"/>
        <v>Pokryto</v>
      </c>
      <c r="AG7865" s="153"/>
      <c r="AH7865" s="153"/>
      <c r="AI7865" t="s">
        <v>201</v>
      </c>
      <c r="AJ7865" t="s">
        <v>800</v>
      </c>
      <c r="AK7865" s="9" t="str">
        <f>VLOOKUP(Y7865,zdroj!D:AJ,33,0)</f>
        <v>katC</v>
      </c>
    </row>
    <row r="7866" spans="8:37" x14ac:dyDescent="0.25">
      <c r="H7866" s="8"/>
      <c r="I7866" s="8"/>
      <c r="N7866" s="23"/>
      <c r="O7866" s="24"/>
      <c r="P7866" s="19"/>
      <c r="Q7866" s="19"/>
      <c r="R7866" s="19"/>
      <c r="U7866" s="27"/>
      <c r="Y7866" s="9" t="s">
        <v>609</v>
      </c>
      <c r="Z7866" s="9" t="s">
        <v>462</v>
      </c>
      <c r="AA7866" s="9" t="s">
        <v>199</v>
      </c>
      <c r="AB7866" s="9">
        <v>15428257</v>
      </c>
      <c r="AC7866" s="9" t="s">
        <v>8640</v>
      </c>
      <c r="AD7866" s="9" t="s">
        <v>800</v>
      </c>
      <c r="AE7866" s="5">
        <f t="shared" si="266"/>
        <v>0</v>
      </c>
      <c r="AF7866" s="5" t="str">
        <f t="shared" si="267"/>
        <v>Pokryto</v>
      </c>
      <c r="AG7866" s="153"/>
      <c r="AH7866" s="153"/>
      <c r="AI7866" t="s">
        <v>201</v>
      </c>
      <c r="AJ7866" t="s">
        <v>800</v>
      </c>
      <c r="AK7866" s="9" t="str">
        <f>VLOOKUP(Y7866,zdroj!D:AJ,33,0)</f>
        <v>katC</v>
      </c>
    </row>
    <row r="7867" spans="8:37" x14ac:dyDescent="0.25">
      <c r="H7867" s="8"/>
      <c r="I7867" s="8"/>
      <c r="N7867" s="23"/>
      <c r="O7867" s="24"/>
      <c r="P7867" s="19"/>
      <c r="Q7867" s="19"/>
      <c r="R7867" s="19"/>
      <c r="U7867" s="27"/>
      <c r="Y7867" s="9" t="s">
        <v>609</v>
      </c>
      <c r="Z7867" s="9" t="s">
        <v>462</v>
      </c>
      <c r="AA7867" s="9" t="s">
        <v>199</v>
      </c>
      <c r="AB7867" s="9">
        <v>15428371</v>
      </c>
      <c r="AC7867" s="9" t="s">
        <v>8641</v>
      </c>
      <c r="AD7867" s="9" t="s">
        <v>800</v>
      </c>
      <c r="AE7867" s="5">
        <f t="shared" si="266"/>
        <v>0</v>
      </c>
      <c r="AF7867" s="5" t="str">
        <f t="shared" si="267"/>
        <v>Pokryto</v>
      </c>
      <c r="AG7867" s="153"/>
      <c r="AH7867" s="153"/>
      <c r="AI7867" t="s">
        <v>201</v>
      </c>
      <c r="AJ7867" t="s">
        <v>800</v>
      </c>
      <c r="AK7867" s="9" t="str">
        <f>VLOOKUP(Y7867,zdroj!D:AJ,33,0)</f>
        <v>katC</v>
      </c>
    </row>
    <row r="7868" spans="8:37" x14ac:dyDescent="0.25">
      <c r="H7868" s="8"/>
      <c r="I7868" s="8"/>
      <c r="N7868" s="23"/>
      <c r="O7868" s="24"/>
      <c r="P7868" s="19"/>
      <c r="Q7868" s="19"/>
      <c r="R7868" s="19"/>
      <c r="U7868" s="27"/>
      <c r="Y7868" s="9" t="s">
        <v>609</v>
      </c>
      <c r="Z7868" s="9" t="s">
        <v>462</v>
      </c>
      <c r="AA7868" s="9" t="s">
        <v>199</v>
      </c>
      <c r="AB7868" s="9">
        <v>27035492</v>
      </c>
      <c r="AC7868" s="9" t="s">
        <v>8642</v>
      </c>
      <c r="AD7868" s="9" t="s">
        <v>800</v>
      </c>
      <c r="AE7868" s="5">
        <f t="shared" si="266"/>
        <v>0</v>
      </c>
      <c r="AF7868" s="5" t="str">
        <f t="shared" si="267"/>
        <v>Pokryto</v>
      </c>
      <c r="AG7868" s="153"/>
      <c r="AH7868" s="153"/>
      <c r="AI7868" t="s">
        <v>201</v>
      </c>
      <c r="AJ7868" t="s">
        <v>800</v>
      </c>
      <c r="AK7868" s="9" t="str">
        <f>VLOOKUP(Y7868,zdroj!D:AJ,33,0)</f>
        <v>katC</v>
      </c>
    </row>
    <row r="7869" spans="8:37" x14ac:dyDescent="0.25">
      <c r="H7869" s="8"/>
      <c r="I7869" s="8"/>
      <c r="N7869" s="23"/>
      <c r="O7869" s="24"/>
      <c r="P7869" s="19"/>
      <c r="Q7869" s="19"/>
      <c r="R7869" s="19"/>
      <c r="U7869" s="27"/>
      <c r="Y7869" s="9" t="s">
        <v>609</v>
      </c>
      <c r="Z7869" s="9" t="s">
        <v>462</v>
      </c>
      <c r="AA7869" s="9" t="s">
        <v>199</v>
      </c>
      <c r="AB7869" s="9">
        <v>26134675</v>
      </c>
      <c r="AC7869" s="9" t="s">
        <v>8643</v>
      </c>
      <c r="AD7869" s="9" t="s">
        <v>800</v>
      </c>
      <c r="AE7869" s="5">
        <f t="shared" si="266"/>
        <v>0</v>
      </c>
      <c r="AF7869" s="5" t="str">
        <f t="shared" si="267"/>
        <v>Pokryto</v>
      </c>
      <c r="AG7869" s="153"/>
      <c r="AH7869" s="153"/>
      <c r="AI7869" t="s">
        <v>201</v>
      </c>
      <c r="AJ7869" t="s">
        <v>800</v>
      </c>
      <c r="AK7869" s="9" t="str">
        <f>VLOOKUP(Y7869,zdroj!D:AJ,33,0)</f>
        <v>katC</v>
      </c>
    </row>
    <row r="7870" spans="8:37" x14ac:dyDescent="0.25">
      <c r="H7870" s="8"/>
      <c r="I7870" s="8"/>
      <c r="N7870" s="23"/>
      <c r="O7870" s="24"/>
      <c r="P7870" s="19"/>
      <c r="Q7870" s="19"/>
      <c r="R7870" s="19"/>
      <c r="U7870" s="27"/>
      <c r="Y7870" s="9" t="s">
        <v>609</v>
      </c>
      <c r="Z7870" s="9" t="s">
        <v>462</v>
      </c>
      <c r="AA7870" s="9" t="s">
        <v>199</v>
      </c>
      <c r="AB7870" s="9">
        <v>15428389</v>
      </c>
      <c r="AC7870" s="9" t="s">
        <v>8644</v>
      </c>
      <c r="AD7870" s="9" t="s">
        <v>800</v>
      </c>
      <c r="AE7870" s="5">
        <f t="shared" si="266"/>
        <v>0</v>
      </c>
      <c r="AF7870" s="5" t="str">
        <f t="shared" si="267"/>
        <v>Pokryto</v>
      </c>
      <c r="AG7870" s="153"/>
      <c r="AH7870" s="153"/>
      <c r="AI7870" t="s">
        <v>201</v>
      </c>
      <c r="AJ7870" t="s">
        <v>800</v>
      </c>
      <c r="AK7870" s="9" t="str">
        <f>VLOOKUP(Y7870,zdroj!D:AJ,33,0)</f>
        <v>katC</v>
      </c>
    </row>
    <row r="7871" spans="8:37" x14ac:dyDescent="0.25">
      <c r="H7871" s="8"/>
      <c r="I7871" s="8"/>
      <c r="N7871" s="23"/>
      <c r="O7871" s="24"/>
      <c r="P7871" s="19"/>
      <c r="Q7871" s="19"/>
      <c r="R7871" s="19"/>
      <c r="U7871" s="27"/>
      <c r="Y7871" s="9" t="s">
        <v>609</v>
      </c>
      <c r="Z7871" s="9" t="s">
        <v>462</v>
      </c>
      <c r="AA7871" s="9" t="s">
        <v>199</v>
      </c>
      <c r="AB7871" s="9">
        <v>15428397</v>
      </c>
      <c r="AC7871" s="9" t="s">
        <v>8645</v>
      </c>
      <c r="AD7871" s="9" t="s">
        <v>226</v>
      </c>
      <c r="AE7871" s="5">
        <f t="shared" si="266"/>
        <v>0</v>
      </c>
      <c r="AF7871" s="5" t="str">
        <f t="shared" si="267"/>
        <v>katC</v>
      </c>
      <c r="AG7871" s="153"/>
      <c r="AH7871" s="153"/>
      <c r="AI7871" t="s">
        <v>17879</v>
      </c>
      <c r="AJ7871" t="s">
        <v>17878</v>
      </c>
      <c r="AK7871" s="9" t="str">
        <f>VLOOKUP(Y7871,zdroj!D:AJ,33,0)</f>
        <v>katC</v>
      </c>
    </row>
    <row r="7872" spans="8:37" x14ac:dyDescent="0.25">
      <c r="H7872" s="8"/>
      <c r="I7872" s="8"/>
      <c r="N7872" s="23"/>
      <c r="O7872" s="24"/>
      <c r="P7872" s="19"/>
      <c r="Q7872" s="19"/>
      <c r="R7872" s="19"/>
      <c r="U7872" s="27"/>
      <c r="Y7872" s="9" t="s">
        <v>609</v>
      </c>
      <c r="Z7872" s="9" t="s">
        <v>462</v>
      </c>
      <c r="AA7872" s="9" t="s">
        <v>199</v>
      </c>
      <c r="AB7872" s="9">
        <v>15428265</v>
      </c>
      <c r="AC7872" s="9" t="s">
        <v>8646</v>
      </c>
      <c r="AD7872" s="9" t="s">
        <v>800</v>
      </c>
      <c r="AE7872" s="5">
        <f t="shared" si="266"/>
        <v>0</v>
      </c>
      <c r="AF7872" s="5" t="str">
        <f t="shared" si="267"/>
        <v>Pokryto</v>
      </c>
      <c r="AG7872" s="153"/>
      <c r="AH7872" s="153"/>
      <c r="AI7872" t="s">
        <v>201</v>
      </c>
      <c r="AJ7872" t="s">
        <v>800</v>
      </c>
      <c r="AK7872" s="9" t="str">
        <f>VLOOKUP(Y7872,zdroj!D:AJ,33,0)</f>
        <v>katC</v>
      </c>
    </row>
    <row r="7873" spans="8:37" x14ac:dyDescent="0.25">
      <c r="H7873" s="8"/>
      <c r="I7873" s="8"/>
      <c r="N7873" s="23"/>
      <c r="O7873" s="24"/>
      <c r="P7873" s="19"/>
      <c r="Q7873" s="19"/>
      <c r="R7873" s="19"/>
      <c r="U7873" s="27"/>
      <c r="Y7873" s="9" t="s">
        <v>609</v>
      </c>
      <c r="Z7873" s="9" t="s">
        <v>462</v>
      </c>
      <c r="AA7873" s="9" t="s">
        <v>199</v>
      </c>
      <c r="AB7873" s="9">
        <v>15428401</v>
      </c>
      <c r="AC7873" s="9" t="s">
        <v>8647</v>
      </c>
      <c r="AD7873" s="9" t="s">
        <v>800</v>
      </c>
      <c r="AE7873" s="5">
        <f t="shared" si="266"/>
        <v>0</v>
      </c>
      <c r="AF7873" s="5" t="str">
        <f t="shared" si="267"/>
        <v>Pokryto</v>
      </c>
      <c r="AG7873" s="153"/>
      <c r="AH7873" s="153"/>
      <c r="AI7873" t="s">
        <v>201</v>
      </c>
      <c r="AJ7873" t="s">
        <v>800</v>
      </c>
      <c r="AK7873" s="9" t="str">
        <f>VLOOKUP(Y7873,zdroj!D:AJ,33,0)</f>
        <v>katC</v>
      </c>
    </row>
    <row r="7874" spans="8:37" x14ac:dyDescent="0.25">
      <c r="H7874" s="8"/>
      <c r="I7874" s="8"/>
      <c r="N7874" s="23"/>
      <c r="O7874" s="24"/>
      <c r="P7874" s="19"/>
      <c r="Q7874" s="19"/>
      <c r="R7874" s="19"/>
      <c r="U7874" s="27"/>
      <c r="Y7874" s="9" t="s">
        <v>609</v>
      </c>
      <c r="Z7874" s="9" t="s">
        <v>462</v>
      </c>
      <c r="AA7874" s="9" t="s">
        <v>199</v>
      </c>
      <c r="AB7874" s="9">
        <v>15428419</v>
      </c>
      <c r="AC7874" s="9" t="s">
        <v>8648</v>
      </c>
      <c r="AD7874" s="9" t="s">
        <v>226</v>
      </c>
      <c r="AE7874" s="5">
        <f t="shared" si="266"/>
        <v>0</v>
      </c>
      <c r="AF7874" s="5" t="str">
        <f t="shared" si="267"/>
        <v>katC</v>
      </c>
      <c r="AG7874" s="153"/>
      <c r="AH7874" s="153"/>
      <c r="AI7874" t="s">
        <v>17879</v>
      </c>
      <c r="AJ7874" t="s">
        <v>17878</v>
      </c>
      <c r="AK7874" s="9" t="str">
        <f>VLOOKUP(Y7874,zdroj!D:AJ,33,0)</f>
        <v>katC</v>
      </c>
    </row>
    <row r="7875" spans="8:37" x14ac:dyDescent="0.25">
      <c r="H7875" s="8"/>
      <c r="I7875" s="8"/>
      <c r="N7875" s="23"/>
      <c r="O7875" s="24"/>
      <c r="P7875" s="19"/>
      <c r="Q7875" s="19"/>
      <c r="R7875" s="19"/>
      <c r="U7875" s="27"/>
      <c r="Y7875" s="9" t="s">
        <v>609</v>
      </c>
      <c r="Z7875" s="9" t="s">
        <v>462</v>
      </c>
      <c r="AA7875" s="9" t="s">
        <v>199</v>
      </c>
      <c r="AB7875" s="9">
        <v>15428427</v>
      </c>
      <c r="AC7875" s="9" t="s">
        <v>8649</v>
      </c>
      <c r="AD7875" s="9" t="s">
        <v>226</v>
      </c>
      <c r="AE7875" s="5">
        <f t="shared" si="266"/>
        <v>0</v>
      </c>
      <c r="AF7875" s="5" t="str">
        <f t="shared" si="267"/>
        <v>katC</v>
      </c>
      <c r="AG7875" s="153"/>
      <c r="AH7875" s="153"/>
      <c r="AI7875" t="s">
        <v>229</v>
      </c>
      <c r="AJ7875" t="s">
        <v>17878</v>
      </c>
      <c r="AK7875" s="9" t="str">
        <f>VLOOKUP(Y7875,zdroj!D:AJ,33,0)</f>
        <v>katC</v>
      </c>
    </row>
    <row r="7876" spans="8:37" x14ac:dyDescent="0.25">
      <c r="H7876" s="8"/>
      <c r="I7876" s="8"/>
      <c r="N7876" s="23"/>
      <c r="O7876" s="24"/>
      <c r="P7876" s="19"/>
      <c r="Q7876" s="19"/>
      <c r="R7876" s="19"/>
      <c r="U7876" s="27"/>
      <c r="Y7876" s="9" t="s">
        <v>609</v>
      </c>
      <c r="Z7876" s="9" t="s">
        <v>462</v>
      </c>
      <c r="AA7876" s="9" t="s">
        <v>199</v>
      </c>
      <c r="AB7876" s="9">
        <v>15428435</v>
      </c>
      <c r="AC7876" s="9" t="s">
        <v>8650</v>
      </c>
      <c r="AD7876" s="9" t="s">
        <v>800</v>
      </c>
      <c r="AE7876" s="5">
        <f t="shared" si="266"/>
        <v>0</v>
      </c>
      <c r="AF7876" s="5" t="str">
        <f t="shared" si="267"/>
        <v>Pokryto</v>
      </c>
      <c r="AG7876" s="153"/>
      <c r="AH7876" s="153"/>
      <c r="AI7876" t="s">
        <v>201</v>
      </c>
      <c r="AJ7876" t="s">
        <v>800</v>
      </c>
      <c r="AK7876" s="9" t="str">
        <f>VLOOKUP(Y7876,zdroj!D:AJ,33,0)</f>
        <v>katC</v>
      </c>
    </row>
    <row r="7877" spans="8:37" x14ac:dyDescent="0.25">
      <c r="H7877" s="8"/>
      <c r="I7877" s="8"/>
      <c r="N7877" s="23"/>
      <c r="O7877" s="24"/>
      <c r="P7877" s="19"/>
      <c r="Q7877" s="19"/>
      <c r="R7877" s="19"/>
      <c r="U7877" s="27"/>
      <c r="Y7877" s="9" t="s">
        <v>609</v>
      </c>
      <c r="Z7877" s="9" t="s">
        <v>462</v>
      </c>
      <c r="AA7877" s="9" t="s">
        <v>199</v>
      </c>
      <c r="AB7877" s="9">
        <v>15428443</v>
      </c>
      <c r="AC7877" s="9" t="s">
        <v>8651</v>
      </c>
      <c r="AD7877" s="9" t="s">
        <v>800</v>
      </c>
      <c r="AE7877" s="5">
        <f t="shared" si="266"/>
        <v>0</v>
      </c>
      <c r="AF7877" s="5" t="str">
        <f t="shared" si="267"/>
        <v>Pokryto</v>
      </c>
      <c r="AG7877" s="153"/>
      <c r="AH7877" s="153"/>
      <c r="AI7877" t="s">
        <v>201</v>
      </c>
      <c r="AJ7877" t="s">
        <v>800</v>
      </c>
      <c r="AK7877" s="9" t="str">
        <f>VLOOKUP(Y7877,zdroj!D:AJ,33,0)</f>
        <v>katC</v>
      </c>
    </row>
    <row r="7878" spans="8:37" x14ac:dyDescent="0.25">
      <c r="H7878" s="8"/>
      <c r="I7878" s="8"/>
      <c r="N7878" s="23"/>
      <c r="O7878" s="24"/>
      <c r="P7878" s="19"/>
      <c r="Q7878" s="19"/>
      <c r="R7878" s="19"/>
      <c r="U7878" s="27"/>
      <c r="Y7878" s="9" t="s">
        <v>609</v>
      </c>
      <c r="Z7878" s="9" t="s">
        <v>462</v>
      </c>
      <c r="AA7878" s="9" t="s">
        <v>199</v>
      </c>
      <c r="AB7878" s="9">
        <v>15428451</v>
      </c>
      <c r="AC7878" s="9" t="s">
        <v>8652</v>
      </c>
      <c r="AD7878" s="9" t="s">
        <v>800</v>
      </c>
      <c r="AE7878" s="5">
        <f t="shared" si="266"/>
        <v>0</v>
      </c>
      <c r="AF7878" s="5" t="str">
        <f t="shared" si="267"/>
        <v>Pokryto</v>
      </c>
      <c r="AG7878" s="153"/>
      <c r="AH7878" s="153"/>
      <c r="AI7878" t="s">
        <v>201</v>
      </c>
      <c r="AJ7878" t="s">
        <v>800</v>
      </c>
      <c r="AK7878" s="9" t="str">
        <f>VLOOKUP(Y7878,zdroj!D:AJ,33,0)</f>
        <v>katC</v>
      </c>
    </row>
    <row r="7879" spans="8:37" x14ac:dyDescent="0.25">
      <c r="H7879" s="8"/>
      <c r="I7879" s="8"/>
      <c r="N7879" s="23"/>
      <c r="O7879" s="24"/>
      <c r="P7879" s="19"/>
      <c r="Q7879" s="19"/>
      <c r="R7879" s="19"/>
      <c r="U7879" s="27"/>
      <c r="Y7879" s="9" t="s">
        <v>609</v>
      </c>
      <c r="Z7879" s="9" t="s">
        <v>462</v>
      </c>
      <c r="AA7879" s="9" t="s">
        <v>199</v>
      </c>
      <c r="AB7879" s="9">
        <v>15428460</v>
      </c>
      <c r="AC7879" s="9" t="s">
        <v>8653</v>
      </c>
      <c r="AD7879" s="9" t="s">
        <v>226</v>
      </c>
      <c r="AE7879" s="5">
        <f t="shared" si="266"/>
        <v>0</v>
      </c>
      <c r="AF7879" s="5" t="str">
        <f t="shared" si="267"/>
        <v>katC</v>
      </c>
      <c r="AG7879" s="153"/>
      <c r="AH7879" s="153"/>
      <c r="AI7879" t="s">
        <v>201</v>
      </c>
      <c r="AJ7879" t="s">
        <v>340</v>
      </c>
      <c r="AK7879" s="9" t="str">
        <f>VLOOKUP(Y7879,zdroj!D:AJ,33,0)</f>
        <v>katC</v>
      </c>
    </row>
    <row r="7880" spans="8:37" x14ac:dyDescent="0.25">
      <c r="H7880" s="8"/>
      <c r="I7880" s="8"/>
      <c r="N7880" s="23"/>
      <c r="O7880" s="24"/>
      <c r="P7880" s="19"/>
      <c r="Q7880" s="19"/>
      <c r="R7880" s="19"/>
      <c r="U7880" s="27"/>
      <c r="Y7880" s="9" t="s">
        <v>609</v>
      </c>
      <c r="Z7880" s="9" t="s">
        <v>462</v>
      </c>
      <c r="AA7880" s="9" t="s">
        <v>199</v>
      </c>
      <c r="AB7880" s="9">
        <v>15428478</v>
      </c>
      <c r="AC7880" s="9" t="s">
        <v>8654</v>
      </c>
      <c r="AD7880" s="9" t="s">
        <v>800</v>
      </c>
      <c r="AE7880" s="5">
        <f t="shared" si="266"/>
        <v>0</v>
      </c>
      <c r="AF7880" s="5" t="str">
        <f t="shared" si="267"/>
        <v>Pokryto</v>
      </c>
      <c r="AG7880" s="153"/>
      <c r="AH7880" s="153"/>
      <c r="AI7880" t="s">
        <v>201</v>
      </c>
      <c r="AJ7880" t="s">
        <v>800</v>
      </c>
      <c r="AK7880" s="9" t="str">
        <f>VLOOKUP(Y7880,zdroj!D:AJ,33,0)</f>
        <v>katC</v>
      </c>
    </row>
    <row r="7881" spans="8:37" x14ac:dyDescent="0.25">
      <c r="H7881" s="8"/>
      <c r="I7881" s="8"/>
      <c r="N7881" s="23"/>
      <c r="O7881" s="24"/>
      <c r="P7881" s="19"/>
      <c r="Q7881" s="19"/>
      <c r="R7881" s="19"/>
      <c r="U7881" s="27"/>
      <c r="Y7881" s="9" t="s">
        <v>609</v>
      </c>
      <c r="Z7881" s="9" t="s">
        <v>462</v>
      </c>
      <c r="AA7881" s="9" t="s">
        <v>199</v>
      </c>
      <c r="AB7881" s="9">
        <v>15428273</v>
      </c>
      <c r="AC7881" s="9" t="s">
        <v>8655</v>
      </c>
      <c r="AD7881" s="9" t="s">
        <v>800</v>
      </c>
      <c r="AE7881" s="5">
        <f t="shared" si="266"/>
        <v>0</v>
      </c>
      <c r="AF7881" s="5" t="str">
        <f t="shared" si="267"/>
        <v>Pokryto</v>
      </c>
      <c r="AG7881" s="153"/>
      <c r="AH7881" s="153"/>
      <c r="AI7881" t="s">
        <v>201</v>
      </c>
      <c r="AJ7881" t="s">
        <v>800</v>
      </c>
      <c r="AK7881" s="9" t="str">
        <f>VLOOKUP(Y7881,zdroj!D:AJ,33,0)</f>
        <v>katC</v>
      </c>
    </row>
    <row r="7882" spans="8:37" x14ac:dyDescent="0.25">
      <c r="H7882" s="8"/>
      <c r="I7882" s="8"/>
      <c r="N7882" s="23"/>
      <c r="O7882" s="24"/>
      <c r="P7882" s="19"/>
      <c r="Q7882" s="19"/>
      <c r="R7882" s="19"/>
      <c r="U7882" s="27"/>
      <c r="Y7882" s="9" t="s">
        <v>609</v>
      </c>
      <c r="Z7882" s="9" t="s">
        <v>462</v>
      </c>
      <c r="AA7882" s="9" t="s">
        <v>199</v>
      </c>
      <c r="AB7882" s="9">
        <v>80392261</v>
      </c>
      <c r="AC7882" s="9" t="s">
        <v>8656</v>
      </c>
      <c r="AD7882" s="9" t="s">
        <v>226</v>
      </c>
      <c r="AE7882" s="5">
        <f t="shared" ref="AE7882:AE7945" si="268">VLOOKUP(Y7882,K:T,10,0)</f>
        <v>0</v>
      </c>
      <c r="AF7882" s="5" t="str">
        <f t="shared" ref="AF7882:AF7945" si="269">IF(AE7882="A",IF(AD7882="katA","katB",AD7882),AD7882)</f>
        <v>katC</v>
      </c>
      <c r="AG7882" s="153"/>
      <c r="AH7882" s="153"/>
      <c r="AI7882" t="s">
        <v>201</v>
      </c>
      <c r="AJ7882" t="s">
        <v>340</v>
      </c>
      <c r="AK7882" s="9" t="str">
        <f>VLOOKUP(Y7882,zdroj!D:AJ,33,0)</f>
        <v>katC</v>
      </c>
    </row>
    <row r="7883" spans="8:37" x14ac:dyDescent="0.25">
      <c r="H7883" s="8"/>
      <c r="I7883" s="8"/>
      <c r="N7883" s="23"/>
      <c r="O7883" s="24"/>
      <c r="P7883" s="19"/>
      <c r="Q7883" s="19"/>
      <c r="R7883" s="19"/>
      <c r="U7883" s="27"/>
      <c r="Y7883" s="9" t="s">
        <v>609</v>
      </c>
      <c r="Z7883" s="9" t="s">
        <v>462</v>
      </c>
      <c r="AA7883" s="9" t="s">
        <v>199</v>
      </c>
      <c r="AB7883" s="9">
        <v>80797008</v>
      </c>
      <c r="AC7883" s="9" t="s">
        <v>8657</v>
      </c>
      <c r="AD7883" s="9" t="s">
        <v>800</v>
      </c>
      <c r="AE7883" s="5">
        <f t="shared" si="268"/>
        <v>0</v>
      </c>
      <c r="AF7883" s="5" t="str">
        <f t="shared" si="269"/>
        <v>Pokryto</v>
      </c>
      <c r="AG7883" s="153"/>
      <c r="AH7883" s="153"/>
      <c r="AI7883" t="s">
        <v>201</v>
      </c>
      <c r="AJ7883" t="s">
        <v>800</v>
      </c>
      <c r="AK7883" s="9" t="str">
        <f>VLOOKUP(Y7883,zdroj!D:AJ,33,0)</f>
        <v>katC</v>
      </c>
    </row>
    <row r="7884" spans="8:37" x14ac:dyDescent="0.25">
      <c r="H7884" s="8"/>
      <c r="I7884" s="8"/>
      <c r="N7884" s="23"/>
      <c r="O7884" s="24"/>
      <c r="P7884" s="19"/>
      <c r="Q7884" s="19"/>
      <c r="R7884" s="19"/>
      <c r="U7884" s="27"/>
      <c r="Y7884" s="9" t="s">
        <v>609</v>
      </c>
      <c r="Z7884" s="9" t="s">
        <v>462</v>
      </c>
      <c r="AA7884" s="9" t="s">
        <v>199</v>
      </c>
      <c r="AB7884" s="9">
        <v>15428486</v>
      </c>
      <c r="AC7884" s="9" t="s">
        <v>8658</v>
      </c>
      <c r="AD7884" s="9" t="s">
        <v>226</v>
      </c>
      <c r="AE7884" s="5">
        <f t="shared" si="268"/>
        <v>0</v>
      </c>
      <c r="AF7884" s="5" t="str">
        <f t="shared" si="269"/>
        <v>katC</v>
      </c>
      <c r="AG7884" s="153"/>
      <c r="AH7884" s="153"/>
      <c r="AI7884" t="s">
        <v>201</v>
      </c>
      <c r="AJ7884" t="s">
        <v>340</v>
      </c>
      <c r="AK7884" s="9" t="str">
        <f>VLOOKUP(Y7884,zdroj!D:AJ,33,0)</f>
        <v>katC</v>
      </c>
    </row>
    <row r="7885" spans="8:37" x14ac:dyDescent="0.25">
      <c r="H7885" s="8"/>
      <c r="I7885" s="8"/>
      <c r="N7885" s="23"/>
      <c r="O7885" s="24"/>
      <c r="P7885" s="19"/>
      <c r="Q7885" s="19"/>
      <c r="R7885" s="19"/>
      <c r="U7885" s="27"/>
      <c r="Y7885" s="9" t="s">
        <v>609</v>
      </c>
      <c r="Z7885" s="9" t="s">
        <v>462</v>
      </c>
      <c r="AA7885" s="9" t="s">
        <v>199</v>
      </c>
      <c r="AB7885" s="9">
        <v>15428494</v>
      </c>
      <c r="AC7885" s="9" t="s">
        <v>8659</v>
      </c>
      <c r="AD7885" s="9" t="s">
        <v>800</v>
      </c>
      <c r="AE7885" s="5">
        <f t="shared" si="268"/>
        <v>0</v>
      </c>
      <c r="AF7885" s="5" t="str">
        <f t="shared" si="269"/>
        <v>Pokryto</v>
      </c>
      <c r="AG7885" s="153"/>
      <c r="AH7885" s="153"/>
      <c r="AI7885" t="s">
        <v>201</v>
      </c>
      <c r="AJ7885" t="s">
        <v>800</v>
      </c>
      <c r="AK7885" s="9" t="str">
        <f>VLOOKUP(Y7885,zdroj!D:AJ,33,0)</f>
        <v>katC</v>
      </c>
    </row>
    <row r="7886" spans="8:37" x14ac:dyDescent="0.25">
      <c r="H7886" s="8"/>
      <c r="I7886" s="8"/>
      <c r="N7886" s="23"/>
      <c r="O7886" s="24"/>
      <c r="P7886" s="19"/>
      <c r="Q7886" s="19"/>
      <c r="R7886" s="19"/>
      <c r="U7886" s="27"/>
      <c r="Y7886" s="9" t="s">
        <v>609</v>
      </c>
      <c r="Z7886" s="9" t="s">
        <v>462</v>
      </c>
      <c r="AA7886" s="9" t="s">
        <v>199</v>
      </c>
      <c r="AB7886" s="9">
        <v>15428508</v>
      </c>
      <c r="AC7886" s="9" t="s">
        <v>8660</v>
      </c>
      <c r="AD7886" s="9" t="s">
        <v>226</v>
      </c>
      <c r="AE7886" s="5">
        <f t="shared" si="268"/>
        <v>0</v>
      </c>
      <c r="AF7886" s="5" t="str">
        <f t="shared" si="269"/>
        <v>katC</v>
      </c>
      <c r="AG7886" s="153"/>
      <c r="AH7886" s="153"/>
      <c r="AI7886" t="s">
        <v>17879</v>
      </c>
      <c r="AJ7886" t="s">
        <v>17878</v>
      </c>
      <c r="AK7886" s="9" t="str">
        <f>VLOOKUP(Y7886,zdroj!D:AJ,33,0)</f>
        <v>katC</v>
      </c>
    </row>
    <row r="7887" spans="8:37" x14ac:dyDescent="0.25">
      <c r="H7887" s="8"/>
      <c r="I7887" s="8"/>
      <c r="N7887" s="23"/>
      <c r="O7887" s="24"/>
      <c r="P7887" s="19"/>
      <c r="Q7887" s="19"/>
      <c r="R7887" s="19"/>
      <c r="U7887" s="27"/>
      <c r="Y7887" s="9" t="s">
        <v>609</v>
      </c>
      <c r="Z7887" s="9" t="s">
        <v>462</v>
      </c>
      <c r="AA7887" s="9" t="s">
        <v>199</v>
      </c>
      <c r="AB7887" s="9">
        <v>15428516</v>
      </c>
      <c r="AC7887" s="9" t="s">
        <v>8661</v>
      </c>
      <c r="AD7887" s="9" t="s">
        <v>800</v>
      </c>
      <c r="AE7887" s="5">
        <f t="shared" si="268"/>
        <v>0</v>
      </c>
      <c r="AF7887" s="5" t="str">
        <f t="shared" si="269"/>
        <v>Pokryto</v>
      </c>
      <c r="AG7887" s="153"/>
      <c r="AH7887" s="153"/>
      <c r="AI7887" t="s">
        <v>201</v>
      </c>
      <c r="AJ7887" t="s">
        <v>800</v>
      </c>
      <c r="AK7887" s="9" t="str">
        <f>VLOOKUP(Y7887,zdroj!D:AJ,33,0)</f>
        <v>katC</v>
      </c>
    </row>
    <row r="7888" spans="8:37" x14ac:dyDescent="0.25">
      <c r="H7888" s="8"/>
      <c r="I7888" s="8"/>
      <c r="N7888" s="23"/>
      <c r="O7888" s="24"/>
      <c r="P7888" s="19"/>
      <c r="Q7888" s="19"/>
      <c r="R7888" s="19"/>
      <c r="U7888" s="27"/>
      <c r="Y7888" s="9" t="s">
        <v>609</v>
      </c>
      <c r="Z7888" s="9" t="s">
        <v>462</v>
      </c>
      <c r="AA7888" s="9" t="s">
        <v>199</v>
      </c>
      <c r="AB7888" s="9">
        <v>15428524</v>
      </c>
      <c r="AC7888" s="9" t="s">
        <v>8662</v>
      </c>
      <c r="AD7888" s="9" t="s">
        <v>800</v>
      </c>
      <c r="AE7888" s="5">
        <f t="shared" si="268"/>
        <v>0</v>
      </c>
      <c r="AF7888" s="5" t="str">
        <f t="shared" si="269"/>
        <v>Pokryto</v>
      </c>
      <c r="AG7888" s="153"/>
      <c r="AH7888" s="153"/>
      <c r="AI7888" t="s">
        <v>201</v>
      </c>
      <c r="AJ7888" t="s">
        <v>800</v>
      </c>
      <c r="AK7888" s="9" t="str">
        <f>VLOOKUP(Y7888,zdroj!D:AJ,33,0)</f>
        <v>katC</v>
      </c>
    </row>
    <row r="7889" spans="8:37" x14ac:dyDescent="0.25">
      <c r="H7889" s="8"/>
      <c r="I7889" s="8"/>
      <c r="N7889" s="23"/>
      <c r="O7889" s="24"/>
      <c r="P7889" s="19"/>
      <c r="Q7889" s="19"/>
      <c r="R7889" s="19"/>
      <c r="U7889" s="27"/>
      <c r="Y7889" s="9" t="s">
        <v>609</v>
      </c>
      <c r="Z7889" s="9" t="s">
        <v>462</v>
      </c>
      <c r="AA7889" s="9" t="s">
        <v>199</v>
      </c>
      <c r="AB7889" s="9">
        <v>15428532</v>
      </c>
      <c r="AC7889" s="9" t="s">
        <v>8663</v>
      </c>
      <c r="AD7889" s="9" t="s">
        <v>226</v>
      </c>
      <c r="AE7889" s="5">
        <f t="shared" si="268"/>
        <v>0</v>
      </c>
      <c r="AF7889" s="5" t="str">
        <f t="shared" si="269"/>
        <v>katC</v>
      </c>
      <c r="AG7889" s="153"/>
      <c r="AH7889" s="153"/>
      <c r="AI7889" t="s">
        <v>201</v>
      </c>
      <c r="AJ7889" t="s">
        <v>340</v>
      </c>
      <c r="AK7889" s="9" t="str">
        <f>VLOOKUP(Y7889,zdroj!D:AJ,33,0)</f>
        <v>katC</v>
      </c>
    </row>
    <row r="7890" spans="8:37" x14ac:dyDescent="0.25">
      <c r="H7890" s="8"/>
      <c r="I7890" s="8"/>
      <c r="N7890" s="23"/>
      <c r="O7890" s="24"/>
      <c r="P7890" s="19"/>
      <c r="Q7890" s="19"/>
      <c r="R7890" s="19"/>
      <c r="U7890" s="27"/>
      <c r="Y7890" s="9" t="s">
        <v>609</v>
      </c>
      <c r="Z7890" s="9" t="s">
        <v>462</v>
      </c>
      <c r="AA7890" s="9" t="s">
        <v>199</v>
      </c>
      <c r="AB7890" s="9">
        <v>15428281</v>
      </c>
      <c r="AC7890" s="9" t="s">
        <v>8664</v>
      </c>
      <c r="AD7890" s="9" t="s">
        <v>800</v>
      </c>
      <c r="AE7890" s="5">
        <f t="shared" si="268"/>
        <v>0</v>
      </c>
      <c r="AF7890" s="5" t="str">
        <f t="shared" si="269"/>
        <v>Pokryto</v>
      </c>
      <c r="AG7890" s="153"/>
      <c r="AH7890" s="153"/>
      <c r="AI7890" t="s">
        <v>201</v>
      </c>
      <c r="AJ7890" t="s">
        <v>800</v>
      </c>
      <c r="AK7890" s="9" t="str">
        <f>VLOOKUP(Y7890,zdroj!D:AJ,33,0)</f>
        <v>katC</v>
      </c>
    </row>
    <row r="7891" spans="8:37" x14ac:dyDescent="0.25">
      <c r="H7891" s="8"/>
      <c r="I7891" s="8"/>
      <c r="N7891" s="23"/>
      <c r="O7891" s="24"/>
      <c r="P7891" s="19"/>
      <c r="Q7891" s="19"/>
      <c r="R7891" s="19"/>
      <c r="U7891" s="27"/>
      <c r="Y7891" s="9" t="s">
        <v>609</v>
      </c>
      <c r="Z7891" s="9" t="s">
        <v>462</v>
      </c>
      <c r="AA7891" s="9" t="s">
        <v>199</v>
      </c>
      <c r="AB7891" s="9">
        <v>15428541</v>
      </c>
      <c r="AC7891" s="9" t="s">
        <v>8665</v>
      </c>
      <c r="AD7891" s="9" t="s">
        <v>800</v>
      </c>
      <c r="AE7891" s="5">
        <f t="shared" si="268"/>
        <v>0</v>
      </c>
      <c r="AF7891" s="5" t="str">
        <f t="shared" si="269"/>
        <v>Pokryto</v>
      </c>
      <c r="AG7891" s="153"/>
      <c r="AH7891" s="153"/>
      <c r="AI7891" t="s">
        <v>201</v>
      </c>
      <c r="AJ7891" t="s">
        <v>800</v>
      </c>
      <c r="AK7891" s="9" t="str">
        <f>VLOOKUP(Y7891,zdroj!D:AJ,33,0)</f>
        <v>katC</v>
      </c>
    </row>
    <row r="7892" spans="8:37" x14ac:dyDescent="0.25">
      <c r="H7892" s="8"/>
      <c r="I7892" s="8"/>
      <c r="N7892" s="23"/>
      <c r="O7892" s="24"/>
      <c r="P7892" s="19"/>
      <c r="Q7892" s="19"/>
      <c r="R7892" s="19"/>
      <c r="U7892" s="27"/>
      <c r="Y7892" s="9" t="s">
        <v>609</v>
      </c>
      <c r="Z7892" s="9" t="s">
        <v>462</v>
      </c>
      <c r="AA7892" s="9" t="s">
        <v>199</v>
      </c>
      <c r="AB7892" s="9">
        <v>15428567</v>
      </c>
      <c r="AC7892" s="9" t="s">
        <v>8666</v>
      </c>
      <c r="AD7892" s="9" t="s">
        <v>800</v>
      </c>
      <c r="AE7892" s="5">
        <f t="shared" si="268"/>
        <v>0</v>
      </c>
      <c r="AF7892" s="5" t="str">
        <f t="shared" si="269"/>
        <v>Pokryto</v>
      </c>
      <c r="AG7892" s="153"/>
      <c r="AH7892" s="153"/>
      <c r="AI7892" t="s">
        <v>201</v>
      </c>
      <c r="AJ7892" t="s">
        <v>800</v>
      </c>
      <c r="AK7892" s="9" t="str">
        <f>VLOOKUP(Y7892,zdroj!D:AJ,33,0)</f>
        <v>katC</v>
      </c>
    </row>
    <row r="7893" spans="8:37" x14ac:dyDescent="0.25">
      <c r="H7893" s="8"/>
      <c r="I7893" s="8"/>
      <c r="N7893" s="23"/>
      <c r="O7893" s="24"/>
      <c r="P7893" s="19"/>
      <c r="Q7893" s="19"/>
      <c r="R7893" s="19"/>
      <c r="U7893" s="27"/>
      <c r="Y7893" s="9" t="s">
        <v>609</v>
      </c>
      <c r="Z7893" s="9" t="s">
        <v>462</v>
      </c>
      <c r="AA7893" s="9" t="s">
        <v>199</v>
      </c>
      <c r="AB7893" s="9">
        <v>15428575</v>
      </c>
      <c r="AC7893" s="9" t="s">
        <v>8667</v>
      </c>
      <c r="AD7893" s="9" t="s">
        <v>800</v>
      </c>
      <c r="AE7893" s="5">
        <f t="shared" si="268"/>
        <v>0</v>
      </c>
      <c r="AF7893" s="5" t="str">
        <f t="shared" si="269"/>
        <v>Pokryto</v>
      </c>
      <c r="AG7893" s="153"/>
      <c r="AH7893" s="153"/>
      <c r="AI7893" t="s">
        <v>201</v>
      </c>
      <c r="AJ7893" t="s">
        <v>800</v>
      </c>
      <c r="AK7893" s="9" t="str">
        <f>VLOOKUP(Y7893,zdroj!D:AJ,33,0)</f>
        <v>katC</v>
      </c>
    </row>
    <row r="7894" spans="8:37" x14ac:dyDescent="0.25">
      <c r="H7894" s="8"/>
      <c r="I7894" s="8"/>
      <c r="N7894" s="23"/>
      <c r="O7894" s="24"/>
      <c r="P7894" s="19"/>
      <c r="Q7894" s="19"/>
      <c r="R7894" s="19"/>
      <c r="U7894" s="27"/>
      <c r="Y7894" s="9" t="s">
        <v>609</v>
      </c>
      <c r="Z7894" s="9" t="s">
        <v>462</v>
      </c>
      <c r="AA7894" s="9" t="s">
        <v>199</v>
      </c>
      <c r="AB7894" s="9">
        <v>15428583</v>
      </c>
      <c r="AC7894" s="9" t="s">
        <v>8668</v>
      </c>
      <c r="AD7894" s="9" t="s">
        <v>226</v>
      </c>
      <c r="AE7894" s="5">
        <f t="shared" si="268"/>
        <v>0</v>
      </c>
      <c r="AF7894" s="5" t="str">
        <f t="shared" si="269"/>
        <v>katC</v>
      </c>
      <c r="AG7894" s="153"/>
      <c r="AH7894" s="153"/>
      <c r="AI7894" t="s">
        <v>201</v>
      </c>
      <c r="AJ7894" t="s">
        <v>340</v>
      </c>
      <c r="AK7894" s="9" t="str">
        <f>VLOOKUP(Y7894,zdroj!D:AJ,33,0)</f>
        <v>katC</v>
      </c>
    </row>
    <row r="7895" spans="8:37" x14ac:dyDescent="0.25">
      <c r="H7895" s="8"/>
      <c r="I7895" s="8"/>
      <c r="N7895" s="23"/>
      <c r="O7895" s="24"/>
      <c r="P7895" s="19"/>
      <c r="Q7895" s="19"/>
      <c r="R7895" s="19"/>
      <c r="U7895" s="27"/>
      <c r="Y7895" s="9" t="s">
        <v>609</v>
      </c>
      <c r="Z7895" s="9" t="s">
        <v>462</v>
      </c>
      <c r="AA7895" s="9" t="s">
        <v>199</v>
      </c>
      <c r="AB7895" s="9">
        <v>15428591</v>
      </c>
      <c r="AC7895" s="9" t="s">
        <v>8669</v>
      </c>
      <c r="AD7895" s="9" t="s">
        <v>226</v>
      </c>
      <c r="AE7895" s="5">
        <f t="shared" si="268"/>
        <v>0</v>
      </c>
      <c r="AF7895" s="5" t="str">
        <f t="shared" si="269"/>
        <v>katC</v>
      </c>
      <c r="AG7895" s="153"/>
      <c r="AH7895" s="153"/>
      <c r="AI7895" t="s">
        <v>201</v>
      </c>
      <c r="AJ7895" t="s">
        <v>340</v>
      </c>
      <c r="AK7895" s="9" t="str">
        <f>VLOOKUP(Y7895,zdroj!D:AJ,33,0)</f>
        <v>katC</v>
      </c>
    </row>
    <row r="7896" spans="8:37" x14ac:dyDescent="0.25">
      <c r="H7896" s="8"/>
      <c r="I7896" s="8"/>
      <c r="N7896" s="23"/>
      <c r="O7896" s="24"/>
      <c r="P7896" s="19"/>
      <c r="Q7896" s="19"/>
      <c r="R7896" s="19"/>
      <c r="U7896" s="27"/>
      <c r="Y7896" s="9" t="s">
        <v>609</v>
      </c>
      <c r="Z7896" s="9" t="s">
        <v>462</v>
      </c>
      <c r="AA7896" s="9" t="s">
        <v>199</v>
      </c>
      <c r="AB7896" s="9">
        <v>15428605</v>
      </c>
      <c r="AC7896" s="9" t="s">
        <v>8670</v>
      </c>
      <c r="AD7896" s="9" t="s">
        <v>226</v>
      </c>
      <c r="AE7896" s="5">
        <f t="shared" si="268"/>
        <v>0</v>
      </c>
      <c r="AF7896" s="5" t="str">
        <f t="shared" si="269"/>
        <v>katC</v>
      </c>
      <c r="AG7896" s="153"/>
      <c r="AH7896" s="153"/>
      <c r="AI7896" t="s">
        <v>201</v>
      </c>
      <c r="AJ7896" t="s">
        <v>340</v>
      </c>
      <c r="AK7896" s="9" t="str">
        <f>VLOOKUP(Y7896,zdroj!D:AJ,33,0)</f>
        <v>katC</v>
      </c>
    </row>
    <row r="7897" spans="8:37" x14ac:dyDescent="0.25">
      <c r="H7897" s="8"/>
      <c r="I7897" s="8"/>
      <c r="N7897" s="23"/>
      <c r="O7897" s="24"/>
      <c r="P7897" s="19"/>
      <c r="Q7897" s="19"/>
      <c r="R7897" s="19"/>
      <c r="U7897" s="27"/>
      <c r="Y7897" s="9" t="s">
        <v>609</v>
      </c>
      <c r="Z7897" s="9" t="s">
        <v>462</v>
      </c>
      <c r="AA7897" s="9" t="s">
        <v>199</v>
      </c>
      <c r="AB7897" s="9">
        <v>15428613</v>
      </c>
      <c r="AC7897" s="9" t="s">
        <v>8671</v>
      </c>
      <c r="AD7897" s="9" t="s">
        <v>800</v>
      </c>
      <c r="AE7897" s="5">
        <f t="shared" si="268"/>
        <v>0</v>
      </c>
      <c r="AF7897" s="5" t="str">
        <f t="shared" si="269"/>
        <v>Pokryto</v>
      </c>
      <c r="AG7897" s="153"/>
      <c r="AH7897" s="153"/>
      <c r="AI7897" t="s">
        <v>201</v>
      </c>
      <c r="AJ7897" t="s">
        <v>800</v>
      </c>
      <c r="AK7897" s="9" t="str">
        <f>VLOOKUP(Y7897,zdroj!D:AJ,33,0)</f>
        <v>katC</v>
      </c>
    </row>
    <row r="7898" spans="8:37" x14ac:dyDescent="0.25">
      <c r="H7898" s="8"/>
      <c r="I7898" s="8"/>
      <c r="N7898" s="23"/>
      <c r="O7898" s="24"/>
      <c r="P7898" s="19"/>
      <c r="Q7898" s="19"/>
      <c r="R7898" s="19"/>
      <c r="U7898" s="27"/>
      <c r="Y7898" s="9" t="s">
        <v>609</v>
      </c>
      <c r="Z7898" s="9" t="s">
        <v>462</v>
      </c>
      <c r="AA7898" s="9" t="s">
        <v>199</v>
      </c>
      <c r="AB7898" s="9">
        <v>15428621</v>
      </c>
      <c r="AC7898" s="9" t="s">
        <v>8672</v>
      </c>
      <c r="AD7898" s="9" t="s">
        <v>226</v>
      </c>
      <c r="AE7898" s="5">
        <f t="shared" si="268"/>
        <v>0</v>
      </c>
      <c r="AF7898" s="5" t="str">
        <f t="shared" si="269"/>
        <v>katC</v>
      </c>
      <c r="AG7898" s="153"/>
      <c r="AH7898" s="153"/>
      <c r="AI7898" t="s">
        <v>201</v>
      </c>
      <c r="AJ7898" t="s">
        <v>340</v>
      </c>
      <c r="AK7898" s="9" t="str">
        <f>VLOOKUP(Y7898,zdroj!D:AJ,33,0)</f>
        <v>katC</v>
      </c>
    </row>
    <row r="7899" spans="8:37" x14ac:dyDescent="0.25">
      <c r="H7899" s="8"/>
      <c r="I7899" s="8"/>
      <c r="N7899" s="23"/>
      <c r="O7899" s="24"/>
      <c r="P7899" s="19"/>
      <c r="Q7899" s="19"/>
      <c r="R7899" s="19"/>
      <c r="U7899" s="27"/>
      <c r="Y7899" s="9" t="s">
        <v>609</v>
      </c>
      <c r="Z7899" s="9" t="s">
        <v>462</v>
      </c>
      <c r="AA7899" s="9" t="s">
        <v>199</v>
      </c>
      <c r="AB7899" s="9">
        <v>27379205</v>
      </c>
      <c r="AC7899" s="9" t="s">
        <v>8673</v>
      </c>
      <c r="AD7899" s="9" t="s">
        <v>226</v>
      </c>
      <c r="AE7899" s="5">
        <f t="shared" si="268"/>
        <v>0</v>
      </c>
      <c r="AF7899" s="5" t="str">
        <f t="shared" si="269"/>
        <v>katC</v>
      </c>
      <c r="AG7899" s="153"/>
      <c r="AH7899" s="153"/>
      <c r="AI7899" t="s">
        <v>201</v>
      </c>
      <c r="AJ7899" t="s">
        <v>340</v>
      </c>
      <c r="AK7899" s="9" t="str">
        <f>VLOOKUP(Y7899,zdroj!D:AJ,33,0)</f>
        <v>katC</v>
      </c>
    </row>
    <row r="7900" spans="8:37" x14ac:dyDescent="0.25">
      <c r="H7900" s="8"/>
      <c r="I7900" s="8"/>
      <c r="N7900" s="23"/>
      <c r="O7900" s="24"/>
      <c r="P7900" s="19"/>
      <c r="Q7900" s="19"/>
      <c r="R7900" s="19"/>
      <c r="U7900" s="27"/>
      <c r="Y7900" s="9" t="s">
        <v>609</v>
      </c>
      <c r="Z7900" s="9" t="s">
        <v>462</v>
      </c>
      <c r="AA7900" s="9" t="s">
        <v>199</v>
      </c>
      <c r="AB7900" s="9">
        <v>15428630</v>
      </c>
      <c r="AC7900" s="9" t="s">
        <v>8674</v>
      </c>
      <c r="AD7900" s="9" t="s">
        <v>226</v>
      </c>
      <c r="AE7900" s="5">
        <f t="shared" si="268"/>
        <v>0</v>
      </c>
      <c r="AF7900" s="5" t="str">
        <f t="shared" si="269"/>
        <v>katC</v>
      </c>
      <c r="AG7900" s="153"/>
      <c r="AH7900" s="153"/>
      <c r="AI7900" t="s">
        <v>201</v>
      </c>
      <c r="AJ7900" t="s">
        <v>340</v>
      </c>
      <c r="AK7900" s="9" t="str">
        <f>VLOOKUP(Y7900,zdroj!D:AJ,33,0)</f>
        <v>katC</v>
      </c>
    </row>
    <row r="7901" spans="8:37" x14ac:dyDescent="0.25">
      <c r="H7901" s="8"/>
      <c r="I7901" s="8"/>
      <c r="N7901" s="23"/>
      <c r="O7901" s="24"/>
      <c r="P7901" s="19"/>
      <c r="Q7901" s="19"/>
      <c r="R7901" s="19"/>
      <c r="U7901" s="27"/>
      <c r="Y7901" s="9" t="s">
        <v>609</v>
      </c>
      <c r="Z7901" s="9" t="s">
        <v>462</v>
      </c>
      <c r="AA7901" s="9" t="s">
        <v>199</v>
      </c>
      <c r="AB7901" s="9">
        <v>15428648</v>
      </c>
      <c r="AC7901" s="9" t="s">
        <v>8675</v>
      </c>
      <c r="AD7901" s="9" t="s">
        <v>800</v>
      </c>
      <c r="AE7901" s="5">
        <f t="shared" si="268"/>
        <v>0</v>
      </c>
      <c r="AF7901" s="5" t="str">
        <f t="shared" si="269"/>
        <v>Pokryto</v>
      </c>
      <c r="AG7901" s="153"/>
      <c r="AH7901" s="153"/>
      <c r="AI7901" t="s">
        <v>201</v>
      </c>
      <c r="AJ7901" t="s">
        <v>800</v>
      </c>
      <c r="AK7901" s="9" t="str">
        <f>VLOOKUP(Y7901,zdroj!D:AJ,33,0)</f>
        <v>katC</v>
      </c>
    </row>
    <row r="7902" spans="8:37" x14ac:dyDescent="0.25">
      <c r="H7902" s="8"/>
      <c r="I7902" s="8"/>
      <c r="N7902" s="23"/>
      <c r="O7902" s="24"/>
      <c r="P7902" s="19"/>
      <c r="Q7902" s="19"/>
      <c r="R7902" s="19"/>
      <c r="U7902" s="27"/>
      <c r="Y7902" s="9" t="s">
        <v>609</v>
      </c>
      <c r="Z7902" s="9" t="s">
        <v>462</v>
      </c>
      <c r="AA7902" s="9" t="s">
        <v>199</v>
      </c>
      <c r="AB7902" s="9">
        <v>15428656</v>
      </c>
      <c r="AC7902" s="9" t="s">
        <v>8676</v>
      </c>
      <c r="AD7902" s="9" t="s">
        <v>800</v>
      </c>
      <c r="AE7902" s="5">
        <f t="shared" si="268"/>
        <v>0</v>
      </c>
      <c r="AF7902" s="5" t="str">
        <f t="shared" si="269"/>
        <v>Pokryto</v>
      </c>
      <c r="AG7902" s="153"/>
      <c r="AH7902" s="153"/>
      <c r="AI7902" t="s">
        <v>201</v>
      </c>
      <c r="AJ7902" t="s">
        <v>800</v>
      </c>
      <c r="AK7902" s="9" t="str">
        <f>VLOOKUP(Y7902,zdroj!D:AJ,33,0)</f>
        <v>katC</v>
      </c>
    </row>
    <row r="7903" spans="8:37" x14ac:dyDescent="0.25">
      <c r="H7903" s="8"/>
      <c r="I7903" s="8"/>
      <c r="N7903" s="23"/>
      <c r="O7903" s="24"/>
      <c r="P7903" s="19"/>
      <c r="Q7903" s="19"/>
      <c r="R7903" s="19"/>
      <c r="U7903" s="27"/>
      <c r="Y7903" s="9" t="s">
        <v>609</v>
      </c>
      <c r="Z7903" s="9" t="s">
        <v>462</v>
      </c>
      <c r="AA7903" s="9" t="s">
        <v>199</v>
      </c>
      <c r="AB7903" s="9">
        <v>15428664</v>
      </c>
      <c r="AC7903" s="9" t="s">
        <v>8677</v>
      </c>
      <c r="AD7903" s="9" t="s">
        <v>226</v>
      </c>
      <c r="AE7903" s="5">
        <f t="shared" si="268"/>
        <v>0</v>
      </c>
      <c r="AF7903" s="5" t="str">
        <f t="shared" si="269"/>
        <v>katC</v>
      </c>
      <c r="AG7903" s="153"/>
      <c r="AH7903" s="153"/>
      <c r="AI7903" t="s">
        <v>201</v>
      </c>
      <c r="AJ7903" t="s">
        <v>340</v>
      </c>
      <c r="AK7903" s="9" t="str">
        <f>VLOOKUP(Y7903,zdroj!D:AJ,33,0)</f>
        <v>katC</v>
      </c>
    </row>
    <row r="7904" spans="8:37" x14ac:dyDescent="0.25">
      <c r="H7904" s="8"/>
      <c r="I7904" s="8"/>
      <c r="N7904" s="23"/>
      <c r="O7904" s="24"/>
      <c r="P7904" s="19"/>
      <c r="Q7904" s="19"/>
      <c r="R7904" s="19"/>
      <c r="U7904" s="27"/>
      <c r="Y7904" s="9" t="s">
        <v>609</v>
      </c>
      <c r="Z7904" s="9" t="s">
        <v>462</v>
      </c>
      <c r="AA7904" s="9" t="s">
        <v>199</v>
      </c>
      <c r="AB7904" s="9">
        <v>15428672</v>
      </c>
      <c r="AC7904" s="9" t="s">
        <v>8678</v>
      </c>
      <c r="AD7904" s="9" t="s">
        <v>226</v>
      </c>
      <c r="AE7904" s="5">
        <f t="shared" si="268"/>
        <v>0</v>
      </c>
      <c r="AF7904" s="5" t="str">
        <f t="shared" si="269"/>
        <v>katC</v>
      </c>
      <c r="AG7904" s="153"/>
      <c r="AH7904" s="153"/>
      <c r="AI7904" t="s">
        <v>201</v>
      </c>
      <c r="AJ7904" t="s">
        <v>340</v>
      </c>
      <c r="AK7904" s="9" t="str">
        <f>VLOOKUP(Y7904,zdroj!D:AJ,33,0)</f>
        <v>katC</v>
      </c>
    </row>
    <row r="7905" spans="8:37" x14ac:dyDescent="0.25">
      <c r="H7905" s="8"/>
      <c r="I7905" s="8"/>
      <c r="N7905" s="23"/>
      <c r="O7905" s="24"/>
      <c r="P7905" s="19"/>
      <c r="Q7905" s="19"/>
      <c r="R7905" s="19"/>
      <c r="U7905" s="27"/>
      <c r="Y7905" s="9" t="s">
        <v>609</v>
      </c>
      <c r="Z7905" s="9" t="s">
        <v>462</v>
      </c>
      <c r="AA7905" s="9" t="s">
        <v>199</v>
      </c>
      <c r="AB7905" s="9">
        <v>15428681</v>
      </c>
      <c r="AC7905" s="9" t="s">
        <v>8679</v>
      </c>
      <c r="AD7905" s="9" t="s">
        <v>226</v>
      </c>
      <c r="AE7905" s="5">
        <f t="shared" si="268"/>
        <v>0</v>
      </c>
      <c r="AF7905" s="5" t="str">
        <f t="shared" si="269"/>
        <v>katC</v>
      </c>
      <c r="AG7905" s="153"/>
      <c r="AH7905" s="153"/>
      <c r="AI7905" t="s">
        <v>201</v>
      </c>
      <c r="AJ7905" t="s">
        <v>340</v>
      </c>
      <c r="AK7905" s="9" t="str">
        <f>VLOOKUP(Y7905,zdroj!D:AJ,33,0)</f>
        <v>katC</v>
      </c>
    </row>
    <row r="7906" spans="8:37" x14ac:dyDescent="0.25">
      <c r="H7906" s="8"/>
      <c r="I7906" s="8"/>
      <c r="N7906" s="23"/>
      <c r="O7906" s="24"/>
      <c r="P7906" s="19"/>
      <c r="Q7906" s="19"/>
      <c r="R7906" s="19"/>
      <c r="U7906" s="27"/>
      <c r="Y7906" s="9" t="s">
        <v>609</v>
      </c>
      <c r="Z7906" s="9" t="s">
        <v>462</v>
      </c>
      <c r="AA7906" s="9" t="s">
        <v>199</v>
      </c>
      <c r="AB7906" s="9">
        <v>15428699</v>
      </c>
      <c r="AC7906" s="9" t="s">
        <v>8680</v>
      </c>
      <c r="AD7906" s="9" t="s">
        <v>800</v>
      </c>
      <c r="AE7906" s="5">
        <f t="shared" si="268"/>
        <v>0</v>
      </c>
      <c r="AF7906" s="5" t="str">
        <f t="shared" si="269"/>
        <v>Pokryto</v>
      </c>
      <c r="AG7906" s="153"/>
      <c r="AH7906" s="153"/>
      <c r="AI7906" t="s">
        <v>201</v>
      </c>
      <c r="AJ7906" t="s">
        <v>800</v>
      </c>
      <c r="AK7906" s="9" t="str">
        <f>VLOOKUP(Y7906,zdroj!D:AJ,33,0)</f>
        <v>katC</v>
      </c>
    </row>
    <row r="7907" spans="8:37" x14ac:dyDescent="0.25">
      <c r="H7907" s="8"/>
      <c r="I7907" s="8"/>
      <c r="N7907" s="23"/>
      <c r="O7907" s="24"/>
      <c r="P7907" s="19"/>
      <c r="Q7907" s="19"/>
      <c r="R7907" s="19"/>
      <c r="U7907" s="27"/>
      <c r="Y7907" s="9" t="s">
        <v>609</v>
      </c>
      <c r="Z7907" s="9" t="s">
        <v>462</v>
      </c>
      <c r="AA7907" s="9" t="s">
        <v>199</v>
      </c>
      <c r="AB7907" s="9">
        <v>15428702</v>
      </c>
      <c r="AC7907" s="9" t="s">
        <v>8681</v>
      </c>
      <c r="AD7907" s="9" t="s">
        <v>800</v>
      </c>
      <c r="AE7907" s="5">
        <f t="shared" si="268"/>
        <v>0</v>
      </c>
      <c r="AF7907" s="5" t="str">
        <f t="shared" si="269"/>
        <v>Pokryto</v>
      </c>
      <c r="AG7907" s="153"/>
      <c r="AH7907" s="153"/>
      <c r="AI7907" t="s">
        <v>201</v>
      </c>
      <c r="AJ7907" t="s">
        <v>800</v>
      </c>
      <c r="AK7907" s="9" t="str">
        <f>VLOOKUP(Y7907,zdroj!D:AJ,33,0)</f>
        <v>katC</v>
      </c>
    </row>
    <row r="7908" spans="8:37" x14ac:dyDescent="0.25">
      <c r="H7908" s="8"/>
      <c r="I7908" s="8"/>
      <c r="N7908" s="23"/>
      <c r="O7908" s="24"/>
      <c r="P7908" s="19"/>
      <c r="Q7908" s="19"/>
      <c r="R7908" s="19"/>
      <c r="U7908" s="27"/>
      <c r="Y7908" s="9" t="s">
        <v>609</v>
      </c>
      <c r="Z7908" s="9" t="s">
        <v>462</v>
      </c>
      <c r="AA7908" s="9" t="s">
        <v>199</v>
      </c>
      <c r="AB7908" s="9">
        <v>15428711</v>
      </c>
      <c r="AC7908" s="9" t="s">
        <v>8682</v>
      </c>
      <c r="AD7908" s="9" t="s">
        <v>226</v>
      </c>
      <c r="AE7908" s="5">
        <f t="shared" si="268"/>
        <v>0</v>
      </c>
      <c r="AF7908" s="5" t="str">
        <f t="shared" si="269"/>
        <v>katC</v>
      </c>
      <c r="AG7908" s="153"/>
      <c r="AH7908" s="153"/>
      <c r="AI7908" t="s">
        <v>201</v>
      </c>
      <c r="AJ7908" t="s">
        <v>340</v>
      </c>
      <c r="AK7908" s="9" t="str">
        <f>VLOOKUP(Y7908,zdroj!D:AJ,33,0)</f>
        <v>katC</v>
      </c>
    </row>
    <row r="7909" spans="8:37" x14ac:dyDescent="0.25">
      <c r="H7909" s="8"/>
      <c r="I7909" s="8"/>
      <c r="N7909" s="23"/>
      <c r="O7909" s="24"/>
      <c r="P7909" s="19"/>
      <c r="Q7909" s="19"/>
      <c r="R7909" s="19"/>
      <c r="U7909" s="27"/>
      <c r="Y7909" s="9" t="s">
        <v>609</v>
      </c>
      <c r="Z7909" s="9" t="s">
        <v>462</v>
      </c>
      <c r="AA7909" s="9" t="s">
        <v>199</v>
      </c>
      <c r="AB7909" s="9">
        <v>15428729</v>
      </c>
      <c r="AC7909" s="9" t="s">
        <v>8683</v>
      </c>
      <c r="AD7909" s="9" t="s">
        <v>226</v>
      </c>
      <c r="AE7909" s="5">
        <f t="shared" si="268"/>
        <v>0</v>
      </c>
      <c r="AF7909" s="5" t="str">
        <f t="shared" si="269"/>
        <v>katC</v>
      </c>
      <c r="AG7909" s="153"/>
      <c r="AH7909" s="153"/>
      <c r="AI7909" t="s">
        <v>17879</v>
      </c>
      <c r="AJ7909" t="s">
        <v>17878</v>
      </c>
      <c r="AK7909" s="9" t="str">
        <f>VLOOKUP(Y7909,zdroj!D:AJ,33,0)</f>
        <v>katC</v>
      </c>
    </row>
    <row r="7910" spans="8:37" x14ac:dyDescent="0.25">
      <c r="H7910" s="8"/>
      <c r="I7910" s="8"/>
      <c r="N7910" s="23"/>
      <c r="O7910" s="24"/>
      <c r="P7910" s="19"/>
      <c r="Q7910" s="19"/>
      <c r="R7910" s="19"/>
      <c r="U7910" s="27"/>
      <c r="Y7910" s="9" t="s">
        <v>609</v>
      </c>
      <c r="Z7910" s="9" t="s">
        <v>462</v>
      </c>
      <c r="AA7910" s="9" t="s">
        <v>199</v>
      </c>
      <c r="AB7910" s="9">
        <v>15428737</v>
      </c>
      <c r="AC7910" s="9" t="s">
        <v>8684</v>
      </c>
      <c r="AD7910" s="9" t="s">
        <v>226</v>
      </c>
      <c r="AE7910" s="5">
        <f t="shared" si="268"/>
        <v>0</v>
      </c>
      <c r="AF7910" s="5" t="str">
        <f t="shared" si="269"/>
        <v>katC</v>
      </c>
      <c r="AG7910" s="153"/>
      <c r="AH7910" s="153"/>
      <c r="AI7910" t="s">
        <v>17884</v>
      </c>
      <c r="AJ7910" t="s">
        <v>17878</v>
      </c>
      <c r="AK7910" s="9" t="str">
        <f>VLOOKUP(Y7910,zdroj!D:AJ,33,0)</f>
        <v>katC</v>
      </c>
    </row>
    <row r="7911" spans="8:37" x14ac:dyDescent="0.25">
      <c r="H7911" s="8"/>
      <c r="I7911" s="8"/>
      <c r="N7911" s="23"/>
      <c r="O7911" s="24"/>
      <c r="P7911" s="19"/>
      <c r="Q7911" s="19"/>
      <c r="R7911" s="19"/>
      <c r="U7911" s="27"/>
      <c r="Y7911" s="9" t="s">
        <v>609</v>
      </c>
      <c r="Z7911" s="9" t="s">
        <v>462</v>
      </c>
      <c r="AA7911" s="9" t="s">
        <v>199</v>
      </c>
      <c r="AB7911" s="9">
        <v>42270201</v>
      </c>
      <c r="AC7911" s="9" t="s">
        <v>8685</v>
      </c>
      <c r="AD7911" s="9" t="s">
        <v>800</v>
      </c>
      <c r="AE7911" s="5">
        <f t="shared" si="268"/>
        <v>0</v>
      </c>
      <c r="AF7911" s="5" t="str">
        <f t="shared" si="269"/>
        <v>Pokryto</v>
      </c>
      <c r="AG7911" s="153"/>
      <c r="AH7911" s="153"/>
      <c r="AI7911" t="s">
        <v>201</v>
      </c>
      <c r="AJ7911" t="s">
        <v>800</v>
      </c>
      <c r="AK7911" s="9" t="str">
        <f>VLOOKUP(Y7911,zdroj!D:AJ,33,0)</f>
        <v>katC</v>
      </c>
    </row>
    <row r="7912" spans="8:37" x14ac:dyDescent="0.25">
      <c r="H7912" s="8"/>
      <c r="I7912" s="8"/>
      <c r="N7912" s="23"/>
      <c r="O7912" s="24"/>
      <c r="P7912" s="19"/>
      <c r="Q7912" s="19"/>
      <c r="R7912" s="19"/>
      <c r="U7912" s="27"/>
      <c r="Y7912" s="9" t="s">
        <v>609</v>
      </c>
      <c r="Z7912" s="9" t="s">
        <v>462</v>
      </c>
      <c r="AA7912" s="9" t="s">
        <v>199</v>
      </c>
      <c r="AB7912" s="9">
        <v>15428745</v>
      </c>
      <c r="AC7912" s="9" t="s">
        <v>8686</v>
      </c>
      <c r="AD7912" s="9" t="s">
        <v>800</v>
      </c>
      <c r="AE7912" s="5">
        <f t="shared" si="268"/>
        <v>0</v>
      </c>
      <c r="AF7912" s="5" t="str">
        <f t="shared" si="269"/>
        <v>Pokryto</v>
      </c>
      <c r="AG7912" s="153"/>
      <c r="AH7912" s="153"/>
      <c r="AI7912" t="s">
        <v>201</v>
      </c>
      <c r="AJ7912" t="s">
        <v>800</v>
      </c>
      <c r="AK7912" s="9" t="str">
        <f>VLOOKUP(Y7912,zdroj!D:AJ,33,0)</f>
        <v>katC</v>
      </c>
    </row>
    <row r="7913" spans="8:37" x14ac:dyDescent="0.25">
      <c r="H7913" s="8"/>
      <c r="I7913" s="8"/>
      <c r="N7913" s="23"/>
      <c r="O7913" s="24"/>
      <c r="P7913" s="19"/>
      <c r="Q7913" s="19"/>
      <c r="R7913" s="19"/>
      <c r="U7913" s="27"/>
      <c r="Y7913" s="9" t="s">
        <v>610</v>
      </c>
      <c r="Z7913" s="9" t="s">
        <v>462</v>
      </c>
      <c r="AA7913" s="9" t="s">
        <v>44</v>
      </c>
      <c r="AB7913" s="9">
        <v>15422780</v>
      </c>
      <c r="AC7913" s="9" t="s">
        <v>8687</v>
      </c>
      <c r="AD7913" s="9" t="s">
        <v>225</v>
      </c>
      <c r="AE7913" s="5">
        <f t="shared" si="268"/>
        <v>0</v>
      </c>
      <c r="AF7913" s="5" t="str">
        <f t="shared" si="269"/>
        <v>katA</v>
      </c>
      <c r="AG7913" s="153"/>
      <c r="AH7913" s="153"/>
      <c r="AI7913" t="s">
        <v>195</v>
      </c>
      <c r="AJ7913" t="s">
        <v>340</v>
      </c>
      <c r="AK7913" s="9" t="str">
        <f>VLOOKUP(Y7913,zdroj!D:AJ,33,0)</f>
        <v>katA</v>
      </c>
    </row>
    <row r="7914" spans="8:37" x14ac:dyDescent="0.25">
      <c r="H7914" s="8"/>
      <c r="I7914" s="8"/>
      <c r="N7914" s="23"/>
      <c r="O7914" s="24"/>
      <c r="P7914" s="19"/>
      <c r="Q7914" s="19"/>
      <c r="R7914" s="19"/>
      <c r="U7914" s="27"/>
      <c r="Y7914" s="9" t="s">
        <v>610</v>
      </c>
      <c r="Z7914" s="9" t="s">
        <v>462</v>
      </c>
      <c r="AA7914" s="9" t="s">
        <v>44</v>
      </c>
      <c r="AB7914" s="9">
        <v>15422828</v>
      </c>
      <c r="AC7914" s="9" t="s">
        <v>8688</v>
      </c>
      <c r="AD7914" s="9" t="s">
        <v>225</v>
      </c>
      <c r="AE7914" s="5">
        <f t="shared" si="268"/>
        <v>0</v>
      </c>
      <c r="AF7914" s="5" t="str">
        <f t="shared" si="269"/>
        <v>katA</v>
      </c>
      <c r="AG7914" s="153"/>
      <c r="AH7914" s="153"/>
      <c r="AI7914" t="s">
        <v>195</v>
      </c>
      <c r="AJ7914" t="s">
        <v>340</v>
      </c>
      <c r="AK7914" s="9" t="str">
        <f>VLOOKUP(Y7914,zdroj!D:AJ,33,0)</f>
        <v>katA</v>
      </c>
    </row>
    <row r="7915" spans="8:37" x14ac:dyDescent="0.25">
      <c r="H7915" s="8"/>
      <c r="I7915" s="8"/>
      <c r="N7915" s="23"/>
      <c r="O7915" s="24"/>
      <c r="P7915" s="19"/>
      <c r="Q7915" s="19"/>
      <c r="R7915" s="19"/>
      <c r="U7915" s="27"/>
      <c r="Y7915" s="9" t="s">
        <v>610</v>
      </c>
      <c r="Z7915" s="9" t="s">
        <v>462</v>
      </c>
      <c r="AA7915" s="9" t="s">
        <v>44</v>
      </c>
      <c r="AB7915" s="9">
        <v>15422721</v>
      </c>
      <c r="AC7915" s="9" t="s">
        <v>8689</v>
      </c>
      <c r="AD7915" s="9" t="s">
        <v>225</v>
      </c>
      <c r="AE7915" s="5">
        <f t="shared" si="268"/>
        <v>0</v>
      </c>
      <c r="AF7915" s="5" t="str">
        <f t="shared" si="269"/>
        <v>katA</v>
      </c>
      <c r="AG7915" s="153"/>
      <c r="AH7915" s="153"/>
      <c r="AI7915" t="s">
        <v>195</v>
      </c>
      <c r="AJ7915" t="s">
        <v>340</v>
      </c>
      <c r="AK7915" s="9" t="str">
        <f>VLOOKUP(Y7915,zdroj!D:AJ,33,0)</f>
        <v>katA</v>
      </c>
    </row>
    <row r="7916" spans="8:37" x14ac:dyDescent="0.25">
      <c r="H7916" s="8"/>
      <c r="I7916" s="8"/>
      <c r="N7916" s="23"/>
      <c r="O7916" s="24"/>
      <c r="P7916" s="19"/>
      <c r="Q7916" s="19"/>
      <c r="R7916" s="19"/>
      <c r="U7916" s="27"/>
      <c r="Y7916" s="9" t="s">
        <v>610</v>
      </c>
      <c r="Z7916" s="9" t="s">
        <v>462</v>
      </c>
      <c r="AA7916" s="9" t="s">
        <v>44</v>
      </c>
      <c r="AB7916" s="9">
        <v>15422348</v>
      </c>
      <c r="AC7916" s="9" t="s">
        <v>8690</v>
      </c>
      <c r="AD7916" s="9" t="s">
        <v>225</v>
      </c>
      <c r="AE7916" s="5">
        <f t="shared" si="268"/>
        <v>0</v>
      </c>
      <c r="AF7916" s="5" t="str">
        <f t="shared" si="269"/>
        <v>katA</v>
      </c>
      <c r="AG7916" s="153"/>
      <c r="AH7916" s="153"/>
      <c r="AI7916" t="s">
        <v>201</v>
      </c>
      <c r="AJ7916" t="s">
        <v>17878</v>
      </c>
      <c r="AK7916" s="9" t="str">
        <f>VLOOKUP(Y7916,zdroj!D:AJ,33,0)</f>
        <v>katA</v>
      </c>
    </row>
    <row r="7917" spans="8:37" x14ac:dyDescent="0.25">
      <c r="H7917" s="8"/>
      <c r="I7917" s="8"/>
      <c r="N7917" s="23"/>
      <c r="O7917" s="24"/>
      <c r="P7917" s="19"/>
      <c r="Q7917" s="19"/>
      <c r="R7917" s="19"/>
      <c r="U7917" s="27"/>
      <c r="Y7917" s="9" t="s">
        <v>610</v>
      </c>
      <c r="Z7917" s="9" t="s">
        <v>462</v>
      </c>
      <c r="AA7917" s="9" t="s">
        <v>44</v>
      </c>
      <c r="AB7917" s="9">
        <v>15422364</v>
      </c>
      <c r="AC7917" s="9" t="s">
        <v>8691</v>
      </c>
      <c r="AD7917" s="9" t="s">
        <v>225</v>
      </c>
      <c r="AE7917" s="5">
        <f t="shared" si="268"/>
        <v>0</v>
      </c>
      <c r="AF7917" s="5" t="str">
        <f t="shared" si="269"/>
        <v>katA</v>
      </c>
      <c r="AG7917" s="153"/>
      <c r="AH7917" s="153"/>
      <c r="AI7917" t="s">
        <v>201</v>
      </c>
      <c r="AJ7917" t="s">
        <v>17878</v>
      </c>
      <c r="AK7917" s="9" t="str">
        <f>VLOOKUP(Y7917,zdroj!D:AJ,33,0)</f>
        <v>katA</v>
      </c>
    </row>
    <row r="7918" spans="8:37" x14ac:dyDescent="0.25">
      <c r="H7918" s="8"/>
      <c r="I7918" s="8"/>
      <c r="N7918" s="23"/>
      <c r="O7918" s="24"/>
      <c r="P7918" s="19"/>
      <c r="Q7918" s="19"/>
      <c r="R7918" s="19"/>
      <c r="U7918" s="27"/>
      <c r="Y7918" s="9" t="s">
        <v>610</v>
      </c>
      <c r="Z7918" s="9" t="s">
        <v>462</v>
      </c>
      <c r="AA7918" s="9" t="s">
        <v>44</v>
      </c>
      <c r="AB7918" s="9">
        <v>27035361</v>
      </c>
      <c r="AC7918" s="9" t="s">
        <v>8692</v>
      </c>
      <c r="AD7918" s="9" t="s">
        <v>225</v>
      </c>
      <c r="AE7918" s="5">
        <f t="shared" si="268"/>
        <v>0</v>
      </c>
      <c r="AF7918" s="5" t="str">
        <f t="shared" si="269"/>
        <v>katA</v>
      </c>
      <c r="AG7918" s="153"/>
      <c r="AH7918" s="153"/>
      <c r="AI7918" t="s">
        <v>201</v>
      </c>
      <c r="AJ7918" t="s">
        <v>17878</v>
      </c>
      <c r="AK7918" s="9" t="str">
        <f>VLOOKUP(Y7918,zdroj!D:AJ,33,0)</f>
        <v>katA</v>
      </c>
    </row>
    <row r="7919" spans="8:37" x14ac:dyDescent="0.25">
      <c r="H7919" s="8"/>
      <c r="I7919" s="8"/>
      <c r="N7919" s="23"/>
      <c r="O7919" s="24"/>
      <c r="P7919" s="19"/>
      <c r="Q7919" s="19"/>
      <c r="R7919" s="19"/>
      <c r="U7919" s="27"/>
      <c r="Y7919" s="9" t="s">
        <v>610</v>
      </c>
      <c r="Z7919" s="9" t="s">
        <v>462</v>
      </c>
      <c r="AA7919" s="9" t="s">
        <v>44</v>
      </c>
      <c r="AB7919" s="9">
        <v>15422399</v>
      </c>
      <c r="AC7919" s="9" t="s">
        <v>8693</v>
      </c>
      <c r="AD7919" s="9" t="s">
        <v>225</v>
      </c>
      <c r="AE7919" s="5">
        <f t="shared" si="268"/>
        <v>0</v>
      </c>
      <c r="AF7919" s="5" t="str">
        <f t="shared" si="269"/>
        <v>katA</v>
      </c>
      <c r="AG7919" s="153"/>
      <c r="AH7919" s="153"/>
      <c r="AI7919" t="s">
        <v>201</v>
      </c>
      <c r="AJ7919" t="s">
        <v>17878</v>
      </c>
      <c r="AK7919" s="9" t="str">
        <f>VLOOKUP(Y7919,zdroj!D:AJ,33,0)</f>
        <v>katA</v>
      </c>
    </row>
    <row r="7920" spans="8:37" x14ac:dyDescent="0.25">
      <c r="H7920" s="8"/>
      <c r="I7920" s="8"/>
      <c r="N7920" s="23"/>
      <c r="O7920" s="24"/>
      <c r="P7920" s="19"/>
      <c r="Q7920" s="19"/>
      <c r="R7920" s="19"/>
      <c r="U7920" s="27"/>
      <c r="Y7920" s="9" t="s">
        <v>610</v>
      </c>
      <c r="Z7920" s="9" t="s">
        <v>462</v>
      </c>
      <c r="AA7920" s="9" t="s">
        <v>44</v>
      </c>
      <c r="AB7920" s="9">
        <v>15422437</v>
      </c>
      <c r="AC7920" s="9" t="s">
        <v>8694</v>
      </c>
      <c r="AD7920" s="9" t="s">
        <v>225</v>
      </c>
      <c r="AE7920" s="5">
        <f t="shared" si="268"/>
        <v>0</v>
      </c>
      <c r="AF7920" s="5" t="str">
        <f t="shared" si="269"/>
        <v>katA</v>
      </c>
      <c r="AG7920" s="153"/>
      <c r="AH7920" s="153"/>
      <c r="AI7920" t="s">
        <v>201</v>
      </c>
      <c r="AJ7920" t="s">
        <v>17878</v>
      </c>
      <c r="AK7920" s="9" t="str">
        <f>VLOOKUP(Y7920,zdroj!D:AJ,33,0)</f>
        <v>katA</v>
      </c>
    </row>
    <row r="7921" spans="8:37" x14ac:dyDescent="0.25">
      <c r="H7921" s="8"/>
      <c r="I7921" s="8"/>
      <c r="N7921" s="23"/>
      <c r="O7921" s="24"/>
      <c r="P7921" s="19"/>
      <c r="Q7921" s="19"/>
      <c r="R7921" s="19"/>
      <c r="U7921" s="27"/>
      <c r="Y7921" s="9" t="s">
        <v>610</v>
      </c>
      <c r="Z7921" s="9" t="s">
        <v>462</v>
      </c>
      <c r="AA7921" s="9" t="s">
        <v>44</v>
      </c>
      <c r="AB7921" s="9">
        <v>15422496</v>
      </c>
      <c r="AC7921" s="9" t="s">
        <v>8695</v>
      </c>
      <c r="AD7921" s="9" t="s">
        <v>225</v>
      </c>
      <c r="AE7921" s="5">
        <f t="shared" si="268"/>
        <v>0</v>
      </c>
      <c r="AF7921" s="5" t="str">
        <f t="shared" si="269"/>
        <v>katA</v>
      </c>
      <c r="AG7921" s="153"/>
      <c r="AH7921" s="153"/>
      <c r="AI7921" t="s">
        <v>201</v>
      </c>
      <c r="AJ7921" t="s">
        <v>17878</v>
      </c>
      <c r="AK7921" s="9" t="str">
        <f>VLOOKUP(Y7921,zdroj!D:AJ,33,0)</f>
        <v>katA</v>
      </c>
    </row>
    <row r="7922" spans="8:37" x14ac:dyDescent="0.25">
      <c r="H7922" s="8"/>
      <c r="I7922" s="8"/>
      <c r="N7922" s="23"/>
      <c r="O7922" s="24"/>
      <c r="P7922" s="19"/>
      <c r="Q7922" s="19"/>
      <c r="R7922" s="19"/>
      <c r="U7922" s="27"/>
      <c r="Y7922" s="9" t="s">
        <v>610</v>
      </c>
      <c r="Z7922" s="9" t="s">
        <v>462</v>
      </c>
      <c r="AA7922" s="9" t="s">
        <v>44</v>
      </c>
      <c r="AB7922" s="9">
        <v>15422500</v>
      </c>
      <c r="AC7922" s="9" t="s">
        <v>8696</v>
      </c>
      <c r="AD7922" s="9" t="s">
        <v>225</v>
      </c>
      <c r="AE7922" s="5">
        <f t="shared" si="268"/>
        <v>0</v>
      </c>
      <c r="AF7922" s="5" t="str">
        <f t="shared" si="269"/>
        <v>katA</v>
      </c>
      <c r="AG7922" s="153"/>
      <c r="AH7922" s="153"/>
      <c r="AI7922" t="s">
        <v>201</v>
      </c>
      <c r="AJ7922" t="s">
        <v>17878</v>
      </c>
      <c r="AK7922" s="9" t="str">
        <f>VLOOKUP(Y7922,zdroj!D:AJ,33,0)</f>
        <v>katA</v>
      </c>
    </row>
    <row r="7923" spans="8:37" x14ac:dyDescent="0.25">
      <c r="H7923" s="8"/>
      <c r="I7923" s="8"/>
      <c r="N7923" s="23"/>
      <c r="O7923" s="24"/>
      <c r="P7923" s="19"/>
      <c r="Q7923" s="19"/>
      <c r="R7923" s="19"/>
      <c r="U7923" s="27"/>
      <c r="Y7923" s="9" t="s">
        <v>610</v>
      </c>
      <c r="Z7923" s="9" t="s">
        <v>462</v>
      </c>
      <c r="AA7923" s="9" t="s">
        <v>44</v>
      </c>
      <c r="AB7923" s="9">
        <v>15422283</v>
      </c>
      <c r="AC7923" s="9" t="s">
        <v>8697</v>
      </c>
      <c r="AD7923" s="9" t="s">
        <v>225</v>
      </c>
      <c r="AE7923" s="5">
        <f t="shared" si="268"/>
        <v>0</v>
      </c>
      <c r="AF7923" s="5" t="str">
        <f t="shared" si="269"/>
        <v>katA</v>
      </c>
      <c r="AG7923" s="153"/>
      <c r="AH7923" s="153"/>
      <c r="AI7923" t="s">
        <v>201</v>
      </c>
      <c r="AJ7923" t="s">
        <v>17878</v>
      </c>
      <c r="AK7923" s="9" t="str">
        <f>VLOOKUP(Y7923,zdroj!D:AJ,33,0)</f>
        <v>katA</v>
      </c>
    </row>
    <row r="7924" spans="8:37" x14ac:dyDescent="0.25">
      <c r="H7924" s="8"/>
      <c r="I7924" s="8"/>
      <c r="N7924" s="23"/>
      <c r="O7924" s="24"/>
      <c r="P7924" s="19"/>
      <c r="Q7924" s="19"/>
      <c r="R7924" s="19"/>
      <c r="U7924" s="27"/>
      <c r="Y7924" s="9" t="s">
        <v>611</v>
      </c>
      <c r="Z7924" s="9" t="s">
        <v>462</v>
      </c>
      <c r="AA7924" s="9" t="s">
        <v>44</v>
      </c>
      <c r="AB7924" s="9">
        <v>72715553</v>
      </c>
      <c r="AC7924" s="9" t="s">
        <v>8698</v>
      </c>
      <c r="AD7924" s="9" t="s">
        <v>225</v>
      </c>
      <c r="AE7924" s="5">
        <f t="shared" si="268"/>
        <v>0</v>
      </c>
      <c r="AF7924" s="5" t="str">
        <f t="shared" si="269"/>
        <v>katA</v>
      </c>
      <c r="AG7924" s="153"/>
      <c r="AH7924" s="153"/>
      <c r="AI7924" t="s">
        <v>195</v>
      </c>
      <c r="AJ7924" t="s">
        <v>340</v>
      </c>
      <c r="AK7924" s="9" t="str">
        <f>VLOOKUP(Y7924,zdroj!D:AJ,33,0)</f>
        <v>katA</v>
      </c>
    </row>
    <row r="7925" spans="8:37" x14ac:dyDescent="0.25">
      <c r="H7925" s="8"/>
      <c r="I7925" s="8"/>
      <c r="N7925" s="23"/>
      <c r="O7925" s="24"/>
      <c r="P7925" s="19"/>
      <c r="Q7925" s="19"/>
      <c r="R7925" s="19"/>
      <c r="U7925" s="27"/>
      <c r="Y7925" s="9" t="s">
        <v>611</v>
      </c>
      <c r="Z7925" s="9" t="s">
        <v>462</v>
      </c>
      <c r="AA7925" s="9" t="s">
        <v>44</v>
      </c>
      <c r="AB7925" s="9">
        <v>15422771</v>
      </c>
      <c r="AC7925" s="9" t="s">
        <v>8699</v>
      </c>
      <c r="AD7925" s="9" t="s">
        <v>225</v>
      </c>
      <c r="AE7925" s="5">
        <f t="shared" si="268"/>
        <v>0</v>
      </c>
      <c r="AF7925" s="5" t="str">
        <f t="shared" si="269"/>
        <v>katA</v>
      </c>
      <c r="AG7925" s="153"/>
      <c r="AH7925" s="153"/>
      <c r="AI7925" t="s">
        <v>195</v>
      </c>
      <c r="AJ7925" t="s">
        <v>340</v>
      </c>
      <c r="AK7925" s="9" t="str">
        <f>VLOOKUP(Y7925,zdroj!D:AJ,33,0)</f>
        <v>katA</v>
      </c>
    </row>
    <row r="7926" spans="8:37" x14ac:dyDescent="0.25">
      <c r="H7926" s="8"/>
      <c r="I7926" s="8"/>
      <c r="N7926" s="23"/>
      <c r="O7926" s="24"/>
      <c r="P7926" s="19"/>
      <c r="Q7926" s="19"/>
      <c r="R7926" s="19"/>
      <c r="U7926" s="27"/>
      <c r="Y7926" s="9" t="s">
        <v>611</v>
      </c>
      <c r="Z7926" s="9" t="s">
        <v>462</v>
      </c>
      <c r="AA7926" s="9" t="s">
        <v>44</v>
      </c>
      <c r="AB7926" s="9">
        <v>15422259</v>
      </c>
      <c r="AC7926" s="9" t="s">
        <v>8700</v>
      </c>
      <c r="AD7926" s="9" t="s">
        <v>225</v>
      </c>
      <c r="AE7926" s="5">
        <f t="shared" si="268"/>
        <v>0</v>
      </c>
      <c r="AF7926" s="5" t="str">
        <f t="shared" si="269"/>
        <v>katA</v>
      </c>
      <c r="AG7926" s="153"/>
      <c r="AH7926" s="153"/>
      <c r="AI7926" t="s">
        <v>201</v>
      </c>
      <c r="AJ7926" t="s">
        <v>17878</v>
      </c>
      <c r="AK7926" s="9" t="str">
        <f>VLOOKUP(Y7926,zdroj!D:AJ,33,0)</f>
        <v>katA</v>
      </c>
    </row>
    <row r="7927" spans="8:37" x14ac:dyDescent="0.25">
      <c r="H7927" s="8"/>
      <c r="I7927" s="8"/>
      <c r="N7927" s="23"/>
      <c r="O7927" s="24"/>
      <c r="P7927" s="19"/>
      <c r="Q7927" s="19"/>
      <c r="R7927" s="19"/>
      <c r="U7927" s="27"/>
      <c r="Y7927" s="9" t="s">
        <v>611</v>
      </c>
      <c r="Z7927" s="9" t="s">
        <v>462</v>
      </c>
      <c r="AA7927" s="9" t="s">
        <v>44</v>
      </c>
      <c r="AB7927" s="9">
        <v>15422356</v>
      </c>
      <c r="AC7927" s="9" t="s">
        <v>8701</v>
      </c>
      <c r="AD7927" s="9" t="s">
        <v>225</v>
      </c>
      <c r="AE7927" s="5">
        <f t="shared" si="268"/>
        <v>0</v>
      </c>
      <c r="AF7927" s="5" t="str">
        <f t="shared" si="269"/>
        <v>katA</v>
      </c>
      <c r="AG7927" s="153"/>
      <c r="AH7927" s="153"/>
      <c r="AI7927" t="s">
        <v>201</v>
      </c>
      <c r="AJ7927" t="s">
        <v>17878</v>
      </c>
      <c r="AK7927" s="9" t="str">
        <f>VLOOKUP(Y7927,zdroj!D:AJ,33,0)</f>
        <v>katA</v>
      </c>
    </row>
    <row r="7928" spans="8:37" x14ac:dyDescent="0.25">
      <c r="H7928" s="8"/>
      <c r="I7928" s="8"/>
      <c r="N7928" s="23"/>
      <c r="O7928" s="24"/>
      <c r="P7928" s="19"/>
      <c r="Q7928" s="19"/>
      <c r="R7928" s="19"/>
      <c r="U7928" s="27"/>
      <c r="Y7928" s="9" t="s">
        <v>611</v>
      </c>
      <c r="Z7928" s="9" t="s">
        <v>462</v>
      </c>
      <c r="AA7928" s="9" t="s">
        <v>44</v>
      </c>
      <c r="AB7928" s="9">
        <v>28169930</v>
      </c>
      <c r="AC7928" s="9" t="s">
        <v>8702</v>
      </c>
      <c r="AD7928" s="9" t="s">
        <v>225</v>
      </c>
      <c r="AE7928" s="5">
        <f t="shared" si="268"/>
        <v>0</v>
      </c>
      <c r="AF7928" s="5" t="str">
        <f t="shared" si="269"/>
        <v>katA</v>
      </c>
      <c r="AG7928" s="153"/>
      <c r="AH7928" s="153"/>
      <c r="AI7928" t="s">
        <v>201</v>
      </c>
      <c r="AJ7928" t="s">
        <v>17878</v>
      </c>
      <c r="AK7928" s="9" t="str">
        <f>VLOOKUP(Y7928,zdroj!D:AJ,33,0)</f>
        <v>katA</v>
      </c>
    </row>
    <row r="7929" spans="8:37" x14ac:dyDescent="0.25">
      <c r="H7929" s="8"/>
      <c r="I7929" s="8"/>
      <c r="N7929" s="23"/>
      <c r="O7929" s="24"/>
      <c r="P7929" s="19"/>
      <c r="Q7929" s="19"/>
      <c r="R7929" s="19"/>
      <c r="U7929" s="27"/>
      <c r="Y7929" s="9" t="s">
        <v>611</v>
      </c>
      <c r="Z7929" s="9" t="s">
        <v>462</v>
      </c>
      <c r="AA7929" s="9" t="s">
        <v>44</v>
      </c>
      <c r="AB7929" s="9">
        <v>15422275</v>
      </c>
      <c r="AC7929" s="9" t="s">
        <v>8703</v>
      </c>
      <c r="AD7929" s="9" t="s">
        <v>225</v>
      </c>
      <c r="AE7929" s="5">
        <f t="shared" si="268"/>
        <v>0</v>
      </c>
      <c r="AF7929" s="5" t="str">
        <f t="shared" si="269"/>
        <v>katA</v>
      </c>
      <c r="AG7929" s="153"/>
      <c r="AH7929" s="153"/>
      <c r="AI7929" t="s">
        <v>201</v>
      </c>
      <c r="AJ7929" t="s">
        <v>17878</v>
      </c>
      <c r="AK7929" s="9" t="str">
        <f>VLOOKUP(Y7929,zdroj!D:AJ,33,0)</f>
        <v>katA</v>
      </c>
    </row>
    <row r="7930" spans="8:37" x14ac:dyDescent="0.25">
      <c r="H7930" s="8"/>
      <c r="I7930" s="8"/>
      <c r="N7930" s="23"/>
      <c r="O7930" s="24"/>
      <c r="P7930" s="19"/>
      <c r="Q7930" s="19"/>
      <c r="R7930" s="19"/>
      <c r="U7930" s="27"/>
      <c r="Y7930" s="9" t="s">
        <v>611</v>
      </c>
      <c r="Z7930" s="9" t="s">
        <v>462</v>
      </c>
      <c r="AA7930" s="9" t="s">
        <v>44</v>
      </c>
      <c r="AB7930" s="9">
        <v>15422526</v>
      </c>
      <c r="AC7930" s="9" t="s">
        <v>8704</v>
      </c>
      <c r="AD7930" s="9" t="s">
        <v>225</v>
      </c>
      <c r="AE7930" s="5">
        <f t="shared" si="268"/>
        <v>0</v>
      </c>
      <c r="AF7930" s="5" t="str">
        <f t="shared" si="269"/>
        <v>katA</v>
      </c>
      <c r="AG7930" s="153"/>
      <c r="AH7930" s="153"/>
      <c r="AI7930" t="s">
        <v>201</v>
      </c>
      <c r="AJ7930" t="s">
        <v>17878</v>
      </c>
      <c r="AK7930" s="9" t="str">
        <f>VLOOKUP(Y7930,zdroj!D:AJ,33,0)</f>
        <v>katA</v>
      </c>
    </row>
    <row r="7931" spans="8:37" x14ac:dyDescent="0.25">
      <c r="H7931" s="8"/>
      <c r="I7931" s="8"/>
      <c r="N7931" s="23"/>
      <c r="O7931" s="24"/>
      <c r="P7931" s="19"/>
      <c r="Q7931" s="19"/>
      <c r="R7931" s="19"/>
      <c r="U7931" s="27"/>
      <c r="Y7931" s="9" t="s">
        <v>611</v>
      </c>
      <c r="Z7931" s="9" t="s">
        <v>462</v>
      </c>
      <c r="AA7931" s="9" t="s">
        <v>44</v>
      </c>
      <c r="AB7931" s="9">
        <v>15422551</v>
      </c>
      <c r="AC7931" s="9" t="s">
        <v>8705</v>
      </c>
      <c r="AD7931" s="9" t="s">
        <v>225</v>
      </c>
      <c r="AE7931" s="5">
        <f t="shared" si="268"/>
        <v>0</v>
      </c>
      <c r="AF7931" s="5" t="str">
        <f t="shared" si="269"/>
        <v>katA</v>
      </c>
      <c r="AG7931" s="153"/>
      <c r="AH7931" s="153"/>
      <c r="AI7931" t="s">
        <v>201</v>
      </c>
      <c r="AJ7931" t="s">
        <v>17878</v>
      </c>
      <c r="AK7931" s="9" t="str">
        <f>VLOOKUP(Y7931,zdroj!D:AJ,33,0)</f>
        <v>katA</v>
      </c>
    </row>
    <row r="7932" spans="8:37" x14ac:dyDescent="0.25">
      <c r="H7932" s="8"/>
      <c r="I7932" s="8"/>
      <c r="N7932" s="23"/>
      <c r="O7932" s="24"/>
      <c r="P7932" s="19"/>
      <c r="Q7932" s="19"/>
      <c r="R7932" s="19"/>
      <c r="U7932" s="27"/>
      <c r="Y7932" s="9" t="s">
        <v>611</v>
      </c>
      <c r="Z7932" s="9" t="s">
        <v>462</v>
      </c>
      <c r="AA7932" s="9" t="s">
        <v>44</v>
      </c>
      <c r="AB7932" s="9">
        <v>15422569</v>
      </c>
      <c r="AC7932" s="9" t="s">
        <v>8706</v>
      </c>
      <c r="AD7932" s="9" t="s">
        <v>225</v>
      </c>
      <c r="AE7932" s="5">
        <f t="shared" si="268"/>
        <v>0</v>
      </c>
      <c r="AF7932" s="5" t="str">
        <f t="shared" si="269"/>
        <v>katA</v>
      </c>
      <c r="AG7932" s="153"/>
      <c r="AH7932" s="153"/>
      <c r="AI7932" t="s">
        <v>201</v>
      </c>
      <c r="AJ7932" t="s">
        <v>17878</v>
      </c>
      <c r="AK7932" s="9" t="str">
        <f>VLOOKUP(Y7932,zdroj!D:AJ,33,0)</f>
        <v>katA</v>
      </c>
    </row>
    <row r="7933" spans="8:37" x14ac:dyDescent="0.25">
      <c r="H7933" s="8"/>
      <c r="I7933" s="8"/>
      <c r="N7933" s="23"/>
      <c r="O7933" s="24"/>
      <c r="P7933" s="19"/>
      <c r="Q7933" s="19"/>
      <c r="R7933" s="19"/>
      <c r="U7933" s="27"/>
      <c r="Y7933" s="9" t="s">
        <v>611</v>
      </c>
      <c r="Z7933" s="9" t="s">
        <v>462</v>
      </c>
      <c r="AA7933" s="9" t="s">
        <v>44</v>
      </c>
      <c r="AB7933" s="9">
        <v>15422593</v>
      </c>
      <c r="AC7933" s="9" t="s">
        <v>8707</v>
      </c>
      <c r="AD7933" s="9" t="s">
        <v>225</v>
      </c>
      <c r="AE7933" s="5">
        <f t="shared" si="268"/>
        <v>0</v>
      </c>
      <c r="AF7933" s="5" t="str">
        <f t="shared" si="269"/>
        <v>katA</v>
      </c>
      <c r="AG7933" s="153"/>
      <c r="AH7933" s="153"/>
      <c r="AI7933" t="s">
        <v>201</v>
      </c>
      <c r="AJ7933" t="s">
        <v>17878</v>
      </c>
      <c r="AK7933" s="9" t="str">
        <f>VLOOKUP(Y7933,zdroj!D:AJ,33,0)</f>
        <v>katA</v>
      </c>
    </row>
    <row r="7934" spans="8:37" x14ac:dyDescent="0.25">
      <c r="H7934" s="8"/>
      <c r="I7934" s="8"/>
      <c r="N7934" s="23"/>
      <c r="O7934" s="24"/>
      <c r="P7934" s="19"/>
      <c r="Q7934" s="19"/>
      <c r="R7934" s="19"/>
      <c r="U7934" s="27"/>
      <c r="Y7934" s="9" t="s">
        <v>611</v>
      </c>
      <c r="Z7934" s="9" t="s">
        <v>462</v>
      </c>
      <c r="AA7934" s="9" t="s">
        <v>44</v>
      </c>
      <c r="AB7934" s="9">
        <v>15422607</v>
      </c>
      <c r="AC7934" s="9" t="s">
        <v>8708</v>
      </c>
      <c r="AD7934" s="9" t="s">
        <v>225</v>
      </c>
      <c r="AE7934" s="5">
        <f t="shared" si="268"/>
        <v>0</v>
      </c>
      <c r="AF7934" s="5" t="str">
        <f t="shared" si="269"/>
        <v>katA</v>
      </c>
      <c r="AG7934" s="153"/>
      <c r="AH7934" s="153"/>
      <c r="AI7934" t="s">
        <v>201</v>
      </c>
      <c r="AJ7934" t="s">
        <v>17878</v>
      </c>
      <c r="AK7934" s="9" t="str">
        <f>VLOOKUP(Y7934,zdroj!D:AJ,33,0)</f>
        <v>katA</v>
      </c>
    </row>
    <row r="7935" spans="8:37" x14ac:dyDescent="0.25">
      <c r="H7935" s="8"/>
      <c r="I7935" s="8"/>
      <c r="N7935" s="23"/>
      <c r="O7935" s="24"/>
      <c r="P7935" s="19"/>
      <c r="Q7935" s="19"/>
      <c r="R7935" s="19"/>
      <c r="U7935" s="27"/>
      <c r="Y7935" s="9" t="s">
        <v>611</v>
      </c>
      <c r="Z7935" s="9" t="s">
        <v>462</v>
      </c>
      <c r="AA7935" s="9" t="s">
        <v>44</v>
      </c>
      <c r="AB7935" s="9">
        <v>15422615</v>
      </c>
      <c r="AC7935" s="9" t="s">
        <v>8709</v>
      </c>
      <c r="AD7935" s="9" t="s">
        <v>225</v>
      </c>
      <c r="AE7935" s="5">
        <f t="shared" si="268"/>
        <v>0</v>
      </c>
      <c r="AF7935" s="5" t="str">
        <f t="shared" si="269"/>
        <v>katA</v>
      </c>
      <c r="AG7935" s="153"/>
      <c r="AH7935" s="153"/>
      <c r="AI7935" t="s">
        <v>229</v>
      </c>
      <c r="AJ7935" t="s">
        <v>17878</v>
      </c>
      <c r="AK7935" s="9" t="str">
        <f>VLOOKUP(Y7935,zdroj!D:AJ,33,0)</f>
        <v>katA</v>
      </c>
    </row>
    <row r="7936" spans="8:37" x14ac:dyDescent="0.25">
      <c r="H7936" s="8"/>
      <c r="I7936" s="8"/>
      <c r="N7936" s="23"/>
      <c r="O7936" s="24"/>
      <c r="P7936" s="19"/>
      <c r="Q7936" s="19"/>
      <c r="R7936" s="19"/>
      <c r="U7936" s="27"/>
      <c r="Y7936" s="9" t="s">
        <v>611</v>
      </c>
      <c r="Z7936" s="9" t="s">
        <v>462</v>
      </c>
      <c r="AA7936" s="9" t="s">
        <v>44</v>
      </c>
      <c r="AB7936" s="9">
        <v>15422631</v>
      </c>
      <c r="AC7936" s="9" t="s">
        <v>8710</v>
      </c>
      <c r="AD7936" s="9" t="s">
        <v>225</v>
      </c>
      <c r="AE7936" s="5">
        <f t="shared" si="268"/>
        <v>0</v>
      </c>
      <c r="AF7936" s="5" t="str">
        <f t="shared" si="269"/>
        <v>katA</v>
      </c>
      <c r="AG7936" s="153"/>
      <c r="AH7936" s="153"/>
      <c r="AI7936" t="s">
        <v>201</v>
      </c>
      <c r="AJ7936" t="s">
        <v>17878</v>
      </c>
      <c r="AK7936" s="9" t="str">
        <f>VLOOKUP(Y7936,zdroj!D:AJ,33,0)</f>
        <v>katA</v>
      </c>
    </row>
    <row r="7937" spans="8:37" x14ac:dyDescent="0.25">
      <c r="H7937" s="8"/>
      <c r="I7937" s="8"/>
      <c r="N7937" s="23"/>
      <c r="O7937" s="24"/>
      <c r="P7937" s="19"/>
      <c r="Q7937" s="19"/>
      <c r="R7937" s="19"/>
      <c r="U7937" s="27"/>
      <c r="Y7937" s="9" t="s">
        <v>611</v>
      </c>
      <c r="Z7937" s="9" t="s">
        <v>462</v>
      </c>
      <c r="AA7937" s="9" t="s">
        <v>44</v>
      </c>
      <c r="AB7937" s="9">
        <v>15422640</v>
      </c>
      <c r="AC7937" s="9" t="s">
        <v>8711</v>
      </c>
      <c r="AD7937" s="9" t="s">
        <v>225</v>
      </c>
      <c r="AE7937" s="5">
        <f t="shared" si="268"/>
        <v>0</v>
      </c>
      <c r="AF7937" s="5" t="str">
        <f t="shared" si="269"/>
        <v>katA</v>
      </c>
      <c r="AG7937" s="153"/>
      <c r="AH7937" s="153"/>
      <c r="AI7937" t="s">
        <v>201</v>
      </c>
      <c r="AJ7937" t="s">
        <v>17878</v>
      </c>
      <c r="AK7937" s="9" t="str">
        <f>VLOOKUP(Y7937,zdroj!D:AJ,33,0)</f>
        <v>katA</v>
      </c>
    </row>
    <row r="7938" spans="8:37" x14ac:dyDescent="0.25">
      <c r="H7938" s="8"/>
      <c r="I7938" s="8"/>
      <c r="N7938" s="23"/>
      <c r="O7938" s="24"/>
      <c r="P7938" s="19"/>
      <c r="Q7938" s="19"/>
      <c r="R7938" s="19"/>
      <c r="U7938" s="27"/>
      <c r="Y7938" s="9" t="s">
        <v>611</v>
      </c>
      <c r="Z7938" s="9" t="s">
        <v>462</v>
      </c>
      <c r="AA7938" s="9" t="s">
        <v>44</v>
      </c>
      <c r="AB7938" s="9">
        <v>15422291</v>
      </c>
      <c r="AC7938" s="9" t="s">
        <v>8712</v>
      </c>
      <c r="AD7938" s="9" t="s">
        <v>225</v>
      </c>
      <c r="AE7938" s="5">
        <f t="shared" si="268"/>
        <v>0</v>
      </c>
      <c r="AF7938" s="5" t="str">
        <f t="shared" si="269"/>
        <v>katA</v>
      </c>
      <c r="AG7938" s="153"/>
      <c r="AH7938" s="153"/>
      <c r="AI7938" t="s">
        <v>229</v>
      </c>
      <c r="AJ7938" t="s">
        <v>17878</v>
      </c>
      <c r="AK7938" s="9" t="str">
        <f>VLOOKUP(Y7938,zdroj!D:AJ,33,0)</f>
        <v>katA</v>
      </c>
    </row>
    <row r="7939" spans="8:37" x14ac:dyDescent="0.25">
      <c r="H7939" s="8"/>
      <c r="I7939" s="8"/>
      <c r="N7939" s="23"/>
      <c r="O7939" s="24"/>
      <c r="P7939" s="19"/>
      <c r="Q7939" s="19"/>
      <c r="R7939" s="19"/>
      <c r="U7939" s="27"/>
      <c r="Y7939" s="9" t="s">
        <v>611</v>
      </c>
      <c r="Z7939" s="9" t="s">
        <v>462</v>
      </c>
      <c r="AA7939" s="9" t="s">
        <v>44</v>
      </c>
      <c r="AB7939" s="9">
        <v>15422666</v>
      </c>
      <c r="AC7939" s="9" t="s">
        <v>8713</v>
      </c>
      <c r="AD7939" s="9" t="s">
        <v>225</v>
      </c>
      <c r="AE7939" s="5">
        <f t="shared" si="268"/>
        <v>0</v>
      </c>
      <c r="AF7939" s="5" t="str">
        <f t="shared" si="269"/>
        <v>katA</v>
      </c>
      <c r="AG7939" s="153"/>
      <c r="AH7939" s="153"/>
      <c r="AI7939" t="s">
        <v>201</v>
      </c>
      <c r="AJ7939" t="s">
        <v>17878</v>
      </c>
      <c r="AK7939" s="9" t="str">
        <f>VLOOKUP(Y7939,zdroj!D:AJ,33,0)</f>
        <v>katA</v>
      </c>
    </row>
    <row r="7940" spans="8:37" x14ac:dyDescent="0.25">
      <c r="H7940" s="8"/>
      <c r="I7940" s="8"/>
      <c r="N7940" s="23"/>
      <c r="O7940" s="24"/>
      <c r="P7940" s="19"/>
      <c r="Q7940" s="19"/>
      <c r="R7940" s="19"/>
      <c r="U7940" s="27"/>
      <c r="Y7940" s="9" t="s">
        <v>611</v>
      </c>
      <c r="Z7940" s="9" t="s">
        <v>462</v>
      </c>
      <c r="AA7940" s="9" t="s">
        <v>44</v>
      </c>
      <c r="AB7940" s="9">
        <v>15422674</v>
      </c>
      <c r="AC7940" s="9" t="s">
        <v>8714</v>
      </c>
      <c r="AD7940" s="9" t="s">
        <v>225</v>
      </c>
      <c r="AE7940" s="5">
        <f t="shared" si="268"/>
        <v>0</v>
      </c>
      <c r="AF7940" s="5" t="str">
        <f t="shared" si="269"/>
        <v>katA</v>
      </c>
      <c r="AG7940" s="153"/>
      <c r="AH7940" s="153"/>
      <c r="AI7940" t="s">
        <v>201</v>
      </c>
      <c r="AJ7940" t="s">
        <v>17878</v>
      </c>
      <c r="AK7940" s="9" t="str">
        <f>VLOOKUP(Y7940,zdroj!D:AJ,33,0)</f>
        <v>katA</v>
      </c>
    </row>
    <row r="7941" spans="8:37" x14ac:dyDescent="0.25">
      <c r="H7941" s="8"/>
      <c r="I7941" s="8"/>
      <c r="N7941" s="23"/>
      <c r="O7941" s="24"/>
      <c r="P7941" s="19"/>
      <c r="Q7941" s="19"/>
      <c r="R7941" s="19"/>
      <c r="U7941" s="27"/>
      <c r="Y7941" s="9" t="s">
        <v>611</v>
      </c>
      <c r="Z7941" s="9" t="s">
        <v>462</v>
      </c>
      <c r="AA7941" s="9" t="s">
        <v>44</v>
      </c>
      <c r="AB7941" s="9">
        <v>15422305</v>
      </c>
      <c r="AC7941" s="9" t="s">
        <v>8715</v>
      </c>
      <c r="AD7941" s="9" t="s">
        <v>225</v>
      </c>
      <c r="AE7941" s="5">
        <f t="shared" si="268"/>
        <v>0</v>
      </c>
      <c r="AF7941" s="5" t="str">
        <f t="shared" si="269"/>
        <v>katA</v>
      </c>
      <c r="AG7941" s="153"/>
      <c r="AH7941" s="153"/>
      <c r="AI7941" t="s">
        <v>201</v>
      </c>
      <c r="AJ7941" t="s">
        <v>17878</v>
      </c>
      <c r="AK7941" s="9" t="str">
        <f>VLOOKUP(Y7941,zdroj!D:AJ,33,0)</f>
        <v>katA</v>
      </c>
    </row>
    <row r="7942" spans="8:37" x14ac:dyDescent="0.25">
      <c r="H7942" s="8"/>
      <c r="I7942" s="8"/>
      <c r="N7942" s="23"/>
      <c r="O7942" s="24"/>
      <c r="P7942" s="19"/>
      <c r="Q7942" s="19"/>
      <c r="R7942" s="19"/>
      <c r="U7942" s="27"/>
      <c r="Y7942" s="9" t="s">
        <v>611</v>
      </c>
      <c r="Z7942" s="9" t="s">
        <v>462</v>
      </c>
      <c r="AA7942" s="9" t="s">
        <v>44</v>
      </c>
      <c r="AB7942" s="9">
        <v>15422313</v>
      </c>
      <c r="AC7942" s="9" t="s">
        <v>8716</v>
      </c>
      <c r="AD7942" s="9" t="s">
        <v>225</v>
      </c>
      <c r="AE7942" s="5">
        <f t="shared" si="268"/>
        <v>0</v>
      </c>
      <c r="AF7942" s="5" t="str">
        <f t="shared" si="269"/>
        <v>katA</v>
      </c>
      <c r="AG7942" s="153"/>
      <c r="AH7942" s="153"/>
      <c r="AI7942" t="s">
        <v>201</v>
      </c>
      <c r="AJ7942" t="s">
        <v>17878</v>
      </c>
      <c r="AK7942" s="9" t="str">
        <f>VLOOKUP(Y7942,zdroj!D:AJ,33,0)</f>
        <v>katA</v>
      </c>
    </row>
    <row r="7943" spans="8:37" x14ac:dyDescent="0.25">
      <c r="H7943" s="8"/>
      <c r="I7943" s="8"/>
      <c r="N7943" s="23"/>
      <c r="O7943" s="24"/>
      <c r="P7943" s="19"/>
      <c r="Q7943" s="19"/>
      <c r="R7943" s="19"/>
      <c r="U7943" s="27"/>
      <c r="Y7943" s="9" t="s">
        <v>613</v>
      </c>
      <c r="Z7943" s="9" t="s">
        <v>462</v>
      </c>
      <c r="AA7943" s="9" t="s">
        <v>198</v>
      </c>
      <c r="AB7943" s="9">
        <v>40072975</v>
      </c>
      <c r="AC7943" s="9" t="s">
        <v>8717</v>
      </c>
      <c r="AD7943" s="9" t="s">
        <v>231</v>
      </c>
      <c r="AE7943" s="5">
        <f t="shared" si="268"/>
        <v>0</v>
      </c>
      <c r="AF7943" s="5" t="str">
        <f t="shared" si="269"/>
        <v>katB</v>
      </c>
      <c r="AG7943" s="153"/>
      <c r="AH7943" s="153"/>
      <c r="AI7943" t="s">
        <v>229</v>
      </c>
      <c r="AJ7943" t="s">
        <v>17878</v>
      </c>
      <c r="AK7943" s="9" t="str">
        <f>VLOOKUP(Y7943,zdroj!D:AJ,33,0)</f>
        <v>katB</v>
      </c>
    </row>
    <row r="7944" spans="8:37" x14ac:dyDescent="0.25">
      <c r="H7944" s="8"/>
      <c r="I7944" s="8"/>
      <c r="N7944" s="23"/>
      <c r="O7944" s="24"/>
      <c r="P7944" s="19"/>
      <c r="Q7944" s="19"/>
      <c r="R7944" s="19"/>
      <c r="U7944" s="27"/>
      <c r="Y7944" s="9" t="s">
        <v>613</v>
      </c>
      <c r="Z7944" s="9" t="s">
        <v>462</v>
      </c>
      <c r="AA7944" s="9" t="s">
        <v>198</v>
      </c>
      <c r="AB7944" s="9">
        <v>8036161</v>
      </c>
      <c r="AC7944" s="9" t="s">
        <v>8718</v>
      </c>
      <c r="AD7944" s="9" t="s">
        <v>231</v>
      </c>
      <c r="AE7944" s="5">
        <f t="shared" si="268"/>
        <v>0</v>
      </c>
      <c r="AF7944" s="5" t="str">
        <f t="shared" si="269"/>
        <v>katB</v>
      </c>
      <c r="AG7944" s="153"/>
      <c r="AH7944" s="153"/>
      <c r="AI7944" t="s">
        <v>195</v>
      </c>
      <c r="AJ7944" t="s">
        <v>340</v>
      </c>
      <c r="AK7944" s="9" t="str">
        <f>VLOOKUP(Y7944,zdroj!D:AJ,33,0)</f>
        <v>katB</v>
      </c>
    </row>
    <row r="7945" spans="8:37" x14ac:dyDescent="0.25">
      <c r="H7945" s="8"/>
      <c r="I7945" s="8"/>
      <c r="N7945" s="23"/>
      <c r="O7945" s="24"/>
      <c r="P7945" s="19"/>
      <c r="Q7945" s="19"/>
      <c r="R7945" s="19"/>
      <c r="U7945" s="27"/>
      <c r="Y7945" s="9" t="s">
        <v>613</v>
      </c>
      <c r="Z7945" s="9" t="s">
        <v>462</v>
      </c>
      <c r="AA7945" s="9" t="s">
        <v>198</v>
      </c>
      <c r="AB7945" s="9">
        <v>8036039</v>
      </c>
      <c r="AC7945" s="9" t="s">
        <v>8719</v>
      </c>
      <c r="AD7945" s="9" t="s">
        <v>231</v>
      </c>
      <c r="AE7945" s="5">
        <f t="shared" si="268"/>
        <v>0</v>
      </c>
      <c r="AF7945" s="5" t="str">
        <f t="shared" si="269"/>
        <v>katB</v>
      </c>
      <c r="AG7945" s="153"/>
      <c r="AH7945" s="153"/>
      <c r="AI7945" t="s">
        <v>195</v>
      </c>
      <c r="AJ7945" t="s">
        <v>340</v>
      </c>
      <c r="AK7945" s="9" t="str">
        <f>VLOOKUP(Y7945,zdroj!D:AJ,33,0)</f>
        <v>katB</v>
      </c>
    </row>
    <row r="7946" spans="8:37" x14ac:dyDescent="0.25">
      <c r="H7946" s="8"/>
      <c r="I7946" s="8"/>
      <c r="N7946" s="23"/>
      <c r="O7946" s="24"/>
      <c r="P7946" s="19"/>
      <c r="Q7946" s="19"/>
      <c r="R7946" s="19"/>
      <c r="U7946" s="27"/>
      <c r="Y7946" s="9" t="s">
        <v>613</v>
      </c>
      <c r="Z7946" s="9" t="s">
        <v>462</v>
      </c>
      <c r="AA7946" s="9" t="s">
        <v>198</v>
      </c>
      <c r="AB7946" s="9">
        <v>27166007</v>
      </c>
      <c r="AC7946" s="9" t="s">
        <v>8720</v>
      </c>
      <c r="AD7946" s="9" t="s">
        <v>231</v>
      </c>
      <c r="AE7946" s="5">
        <f t="shared" ref="AE7946:AE8009" si="270">VLOOKUP(Y7946,K:T,10,0)</f>
        <v>0</v>
      </c>
      <c r="AF7946" s="5" t="str">
        <f t="shared" ref="AF7946:AF8009" si="271">IF(AE7946="A",IF(AD7946="katA","katB",AD7946),AD7946)</f>
        <v>katB</v>
      </c>
      <c r="AG7946" s="153"/>
      <c r="AH7946" s="153"/>
      <c r="AI7946" t="s">
        <v>195</v>
      </c>
      <c r="AJ7946" t="s">
        <v>340</v>
      </c>
      <c r="AK7946" s="9" t="str">
        <f>VLOOKUP(Y7946,zdroj!D:AJ,33,0)</f>
        <v>katB</v>
      </c>
    </row>
    <row r="7947" spans="8:37" x14ac:dyDescent="0.25">
      <c r="H7947" s="8"/>
      <c r="I7947" s="8"/>
      <c r="N7947" s="23"/>
      <c r="O7947" s="24"/>
      <c r="P7947" s="19"/>
      <c r="Q7947" s="19"/>
      <c r="R7947" s="19"/>
      <c r="U7947" s="27"/>
      <c r="Y7947" s="9" t="s">
        <v>613</v>
      </c>
      <c r="Z7947" s="9" t="s">
        <v>462</v>
      </c>
      <c r="AA7947" s="9" t="s">
        <v>198</v>
      </c>
      <c r="AB7947" s="9">
        <v>82438943</v>
      </c>
      <c r="AC7947" s="9" t="s">
        <v>8721</v>
      </c>
      <c r="AD7947" s="9" t="s">
        <v>231</v>
      </c>
      <c r="AE7947" s="5">
        <f t="shared" si="270"/>
        <v>0</v>
      </c>
      <c r="AF7947" s="5" t="str">
        <f t="shared" si="271"/>
        <v>katB</v>
      </c>
      <c r="AG7947" s="153"/>
      <c r="AH7947" s="153"/>
      <c r="AI7947" t="s">
        <v>201</v>
      </c>
      <c r="AJ7947" t="s">
        <v>17878</v>
      </c>
      <c r="AK7947" s="9" t="str">
        <f>VLOOKUP(Y7947,zdroj!D:AJ,33,0)</f>
        <v>katB</v>
      </c>
    </row>
    <row r="7948" spans="8:37" x14ac:dyDescent="0.25">
      <c r="H7948" s="8"/>
      <c r="I7948" s="8"/>
      <c r="N7948" s="23"/>
      <c r="O7948" s="24"/>
      <c r="P7948" s="19"/>
      <c r="Q7948" s="19"/>
      <c r="R7948" s="19"/>
      <c r="U7948" s="27"/>
      <c r="Y7948" s="9" t="s">
        <v>613</v>
      </c>
      <c r="Z7948" s="9" t="s">
        <v>462</v>
      </c>
      <c r="AA7948" s="9" t="s">
        <v>198</v>
      </c>
      <c r="AB7948" s="9">
        <v>8036012</v>
      </c>
      <c r="AC7948" s="9" t="s">
        <v>8722</v>
      </c>
      <c r="AD7948" s="9" t="s">
        <v>800</v>
      </c>
      <c r="AE7948" s="5">
        <f t="shared" si="270"/>
        <v>0</v>
      </c>
      <c r="AF7948" s="5" t="str">
        <f t="shared" si="271"/>
        <v>Pokryto</v>
      </c>
      <c r="AG7948" s="153"/>
      <c r="AH7948" s="153"/>
      <c r="AI7948" t="s">
        <v>201</v>
      </c>
      <c r="AJ7948" t="s">
        <v>800</v>
      </c>
      <c r="AK7948" s="9" t="str">
        <f>VLOOKUP(Y7948,zdroj!D:AJ,33,0)</f>
        <v>katB</v>
      </c>
    </row>
    <row r="7949" spans="8:37" x14ac:dyDescent="0.25">
      <c r="H7949" s="8"/>
      <c r="I7949" s="8"/>
      <c r="N7949" s="23"/>
      <c r="O7949" s="24"/>
      <c r="P7949" s="19"/>
      <c r="Q7949" s="19"/>
      <c r="R7949" s="19"/>
      <c r="U7949" s="27"/>
      <c r="Y7949" s="9" t="s">
        <v>613</v>
      </c>
      <c r="Z7949" s="9" t="s">
        <v>462</v>
      </c>
      <c r="AA7949" s="9" t="s">
        <v>198</v>
      </c>
      <c r="AB7949" s="9">
        <v>8035628</v>
      </c>
      <c r="AC7949" s="9" t="s">
        <v>8723</v>
      </c>
      <c r="AD7949" s="9" t="s">
        <v>231</v>
      </c>
      <c r="AE7949" s="5">
        <f t="shared" si="270"/>
        <v>0</v>
      </c>
      <c r="AF7949" s="5" t="str">
        <f t="shared" si="271"/>
        <v>katB</v>
      </c>
      <c r="AG7949" s="153"/>
      <c r="AH7949" s="153"/>
      <c r="AI7949" t="s">
        <v>201</v>
      </c>
      <c r="AJ7949" t="s">
        <v>17878</v>
      </c>
      <c r="AK7949" s="9" t="str">
        <f>VLOOKUP(Y7949,zdroj!D:AJ,33,0)</f>
        <v>katB</v>
      </c>
    </row>
    <row r="7950" spans="8:37" x14ac:dyDescent="0.25">
      <c r="H7950" s="8"/>
      <c r="I7950" s="8"/>
      <c r="N7950" s="23"/>
      <c r="O7950" s="24"/>
      <c r="P7950" s="19"/>
      <c r="Q7950" s="19"/>
      <c r="R7950" s="19"/>
      <c r="U7950" s="27"/>
      <c r="Y7950" s="9" t="s">
        <v>613</v>
      </c>
      <c r="Z7950" s="9" t="s">
        <v>462</v>
      </c>
      <c r="AA7950" s="9" t="s">
        <v>198</v>
      </c>
      <c r="AB7950" s="9">
        <v>27478394</v>
      </c>
      <c r="AC7950" s="9" t="s">
        <v>8724</v>
      </c>
      <c r="AD7950" s="9" t="s">
        <v>800</v>
      </c>
      <c r="AE7950" s="5">
        <f t="shared" si="270"/>
        <v>0</v>
      </c>
      <c r="AF7950" s="5" t="str">
        <f t="shared" si="271"/>
        <v>Pokryto</v>
      </c>
      <c r="AG7950" s="153"/>
      <c r="AH7950" s="153"/>
      <c r="AI7950" t="s">
        <v>201</v>
      </c>
      <c r="AJ7950" t="s">
        <v>800</v>
      </c>
      <c r="AK7950" s="9" t="str">
        <f>VLOOKUP(Y7950,zdroj!D:AJ,33,0)</f>
        <v>katB</v>
      </c>
    </row>
    <row r="7951" spans="8:37" x14ac:dyDescent="0.25">
      <c r="H7951" s="8"/>
      <c r="I7951" s="8"/>
      <c r="N7951" s="23"/>
      <c r="O7951" s="24"/>
      <c r="P7951" s="19"/>
      <c r="Q7951" s="19"/>
      <c r="R7951" s="19"/>
      <c r="U7951" s="27"/>
      <c r="Y7951" s="9" t="s">
        <v>613</v>
      </c>
      <c r="Z7951" s="9" t="s">
        <v>462</v>
      </c>
      <c r="AA7951" s="9" t="s">
        <v>198</v>
      </c>
      <c r="AB7951" s="9">
        <v>8035661</v>
      </c>
      <c r="AC7951" s="9" t="s">
        <v>8725</v>
      </c>
      <c r="AD7951" s="9" t="s">
        <v>231</v>
      </c>
      <c r="AE7951" s="5">
        <f t="shared" si="270"/>
        <v>0</v>
      </c>
      <c r="AF7951" s="5" t="str">
        <f t="shared" si="271"/>
        <v>katB</v>
      </c>
      <c r="AG7951" s="153"/>
      <c r="AH7951" s="153"/>
      <c r="AI7951" t="s">
        <v>201</v>
      </c>
      <c r="AJ7951" t="s">
        <v>17878</v>
      </c>
      <c r="AK7951" s="9" t="str">
        <f>VLOOKUP(Y7951,zdroj!D:AJ,33,0)</f>
        <v>katB</v>
      </c>
    </row>
    <row r="7952" spans="8:37" x14ac:dyDescent="0.25">
      <c r="H7952" s="8"/>
      <c r="I7952" s="8"/>
      <c r="N7952" s="23"/>
      <c r="O7952" s="24"/>
      <c r="P7952" s="19"/>
      <c r="Q7952" s="19"/>
      <c r="R7952" s="19"/>
      <c r="U7952" s="27"/>
      <c r="Y7952" s="9" t="s">
        <v>613</v>
      </c>
      <c r="Z7952" s="9" t="s">
        <v>462</v>
      </c>
      <c r="AA7952" s="9" t="s">
        <v>198</v>
      </c>
      <c r="AB7952" s="9">
        <v>27483991</v>
      </c>
      <c r="AC7952" s="9" t="s">
        <v>8726</v>
      </c>
      <c r="AD7952" s="9" t="s">
        <v>231</v>
      </c>
      <c r="AE7952" s="5">
        <f t="shared" si="270"/>
        <v>0</v>
      </c>
      <c r="AF7952" s="5" t="str">
        <f t="shared" si="271"/>
        <v>katB</v>
      </c>
      <c r="AG7952" s="153"/>
      <c r="AH7952" s="153"/>
      <c r="AI7952" t="s">
        <v>17879</v>
      </c>
      <c r="AJ7952" t="s">
        <v>17878</v>
      </c>
      <c r="AK7952" s="9" t="str">
        <f>VLOOKUP(Y7952,zdroj!D:AJ,33,0)</f>
        <v>katB</v>
      </c>
    </row>
    <row r="7953" spans="8:37" x14ac:dyDescent="0.25">
      <c r="H7953" s="8"/>
      <c r="I7953" s="8"/>
      <c r="N7953" s="23"/>
      <c r="O7953" s="24"/>
      <c r="P7953" s="19"/>
      <c r="Q7953" s="19"/>
      <c r="R7953" s="19"/>
      <c r="U7953" s="27"/>
      <c r="Y7953" s="9" t="s">
        <v>613</v>
      </c>
      <c r="Z7953" s="9" t="s">
        <v>462</v>
      </c>
      <c r="AA7953" s="9" t="s">
        <v>198</v>
      </c>
      <c r="AB7953" s="9">
        <v>8035679</v>
      </c>
      <c r="AC7953" s="9" t="s">
        <v>8727</v>
      </c>
      <c r="AD7953" s="9" t="s">
        <v>231</v>
      </c>
      <c r="AE7953" s="5">
        <f t="shared" si="270"/>
        <v>0</v>
      </c>
      <c r="AF7953" s="5" t="str">
        <f t="shared" si="271"/>
        <v>katB</v>
      </c>
      <c r="AG7953" s="153"/>
      <c r="AH7953" s="153"/>
      <c r="AI7953" t="s">
        <v>201</v>
      </c>
      <c r="AJ7953" t="s">
        <v>17878</v>
      </c>
      <c r="AK7953" s="9" t="str">
        <f>VLOOKUP(Y7953,zdroj!D:AJ,33,0)</f>
        <v>katB</v>
      </c>
    </row>
    <row r="7954" spans="8:37" x14ac:dyDescent="0.25">
      <c r="H7954" s="8"/>
      <c r="I7954" s="8"/>
      <c r="N7954" s="23"/>
      <c r="O7954" s="24"/>
      <c r="P7954" s="19"/>
      <c r="Q7954" s="19"/>
      <c r="R7954" s="19"/>
      <c r="U7954" s="27"/>
      <c r="Y7954" s="9" t="s">
        <v>613</v>
      </c>
      <c r="Z7954" s="9" t="s">
        <v>462</v>
      </c>
      <c r="AA7954" s="9" t="s">
        <v>198</v>
      </c>
      <c r="AB7954" s="9">
        <v>8035687</v>
      </c>
      <c r="AC7954" s="9" t="s">
        <v>8728</v>
      </c>
      <c r="AD7954" s="9" t="s">
        <v>231</v>
      </c>
      <c r="AE7954" s="5">
        <f t="shared" si="270"/>
        <v>0</v>
      </c>
      <c r="AF7954" s="5" t="str">
        <f t="shared" si="271"/>
        <v>katB</v>
      </c>
      <c r="AG7954" s="153"/>
      <c r="AH7954" s="153"/>
      <c r="AI7954" t="s">
        <v>201</v>
      </c>
      <c r="AJ7954" t="s">
        <v>17878</v>
      </c>
      <c r="AK7954" s="9" t="str">
        <f>VLOOKUP(Y7954,zdroj!D:AJ,33,0)</f>
        <v>katB</v>
      </c>
    </row>
    <row r="7955" spans="8:37" x14ac:dyDescent="0.25">
      <c r="H7955" s="8"/>
      <c r="I7955" s="8"/>
      <c r="N7955" s="23"/>
      <c r="O7955" s="24"/>
      <c r="P7955" s="19"/>
      <c r="Q7955" s="19"/>
      <c r="R7955" s="19"/>
      <c r="U7955" s="27"/>
      <c r="Y7955" s="9" t="s">
        <v>613</v>
      </c>
      <c r="Z7955" s="9" t="s">
        <v>462</v>
      </c>
      <c r="AA7955" s="9" t="s">
        <v>198</v>
      </c>
      <c r="AB7955" s="9">
        <v>8035695</v>
      </c>
      <c r="AC7955" s="9" t="s">
        <v>8729</v>
      </c>
      <c r="AD7955" s="9" t="s">
        <v>231</v>
      </c>
      <c r="AE7955" s="5">
        <f t="shared" si="270"/>
        <v>0</v>
      </c>
      <c r="AF7955" s="5" t="str">
        <f t="shared" si="271"/>
        <v>katB</v>
      </c>
      <c r="AG7955" s="153"/>
      <c r="AH7955" s="153"/>
      <c r="AI7955" t="s">
        <v>201</v>
      </c>
      <c r="AJ7955" t="s">
        <v>17878</v>
      </c>
      <c r="AK7955" s="9" t="str">
        <f>VLOOKUP(Y7955,zdroj!D:AJ,33,0)</f>
        <v>katB</v>
      </c>
    </row>
    <row r="7956" spans="8:37" x14ac:dyDescent="0.25">
      <c r="H7956" s="8"/>
      <c r="I7956" s="8"/>
      <c r="N7956" s="23"/>
      <c r="O7956" s="24"/>
      <c r="P7956" s="19"/>
      <c r="Q7956" s="19"/>
      <c r="R7956" s="19"/>
      <c r="U7956" s="27"/>
      <c r="Y7956" s="9" t="s">
        <v>613</v>
      </c>
      <c r="Z7956" s="9" t="s">
        <v>462</v>
      </c>
      <c r="AA7956" s="9" t="s">
        <v>198</v>
      </c>
      <c r="AB7956" s="9">
        <v>8035709</v>
      </c>
      <c r="AC7956" s="9" t="s">
        <v>8730</v>
      </c>
      <c r="AD7956" s="9" t="s">
        <v>231</v>
      </c>
      <c r="AE7956" s="5">
        <f t="shared" si="270"/>
        <v>0</v>
      </c>
      <c r="AF7956" s="5" t="str">
        <f t="shared" si="271"/>
        <v>katB</v>
      </c>
      <c r="AG7956" s="153"/>
      <c r="AH7956" s="153"/>
      <c r="AI7956" t="s">
        <v>201</v>
      </c>
      <c r="AJ7956" t="s">
        <v>17878</v>
      </c>
      <c r="AK7956" s="9" t="str">
        <f>VLOOKUP(Y7956,zdroj!D:AJ,33,0)</f>
        <v>katB</v>
      </c>
    </row>
    <row r="7957" spans="8:37" x14ac:dyDescent="0.25">
      <c r="H7957" s="8"/>
      <c r="I7957" s="8"/>
      <c r="N7957" s="23"/>
      <c r="O7957" s="24"/>
      <c r="P7957" s="19"/>
      <c r="Q7957" s="19"/>
      <c r="R7957" s="19"/>
      <c r="U7957" s="27"/>
      <c r="Y7957" s="9" t="s">
        <v>613</v>
      </c>
      <c r="Z7957" s="9" t="s">
        <v>462</v>
      </c>
      <c r="AA7957" s="9" t="s">
        <v>198</v>
      </c>
      <c r="AB7957" s="9">
        <v>8035717</v>
      </c>
      <c r="AC7957" s="9" t="s">
        <v>8731</v>
      </c>
      <c r="AD7957" s="9" t="s">
        <v>231</v>
      </c>
      <c r="AE7957" s="5">
        <f t="shared" si="270"/>
        <v>0</v>
      </c>
      <c r="AF7957" s="5" t="str">
        <f t="shared" si="271"/>
        <v>katB</v>
      </c>
      <c r="AG7957" s="153"/>
      <c r="AH7957" s="153"/>
      <c r="AI7957" t="s">
        <v>201</v>
      </c>
      <c r="AJ7957" t="s">
        <v>17878</v>
      </c>
      <c r="AK7957" s="9" t="str">
        <f>VLOOKUP(Y7957,zdroj!D:AJ,33,0)</f>
        <v>katB</v>
      </c>
    </row>
    <row r="7958" spans="8:37" x14ac:dyDescent="0.25">
      <c r="H7958" s="8"/>
      <c r="I7958" s="8"/>
      <c r="N7958" s="23"/>
      <c r="O7958" s="24"/>
      <c r="P7958" s="19"/>
      <c r="Q7958" s="19"/>
      <c r="R7958" s="19"/>
      <c r="U7958" s="27"/>
      <c r="Y7958" s="9" t="s">
        <v>613</v>
      </c>
      <c r="Z7958" s="9" t="s">
        <v>462</v>
      </c>
      <c r="AA7958" s="9" t="s">
        <v>198</v>
      </c>
      <c r="AB7958" s="9">
        <v>8035733</v>
      </c>
      <c r="AC7958" s="9" t="s">
        <v>8732</v>
      </c>
      <c r="AD7958" s="9" t="s">
        <v>231</v>
      </c>
      <c r="AE7958" s="5">
        <f t="shared" si="270"/>
        <v>0</v>
      </c>
      <c r="AF7958" s="5" t="str">
        <f t="shared" si="271"/>
        <v>katB</v>
      </c>
      <c r="AG7958" s="153"/>
      <c r="AH7958" s="153"/>
      <c r="AI7958" t="s">
        <v>201</v>
      </c>
      <c r="AJ7958" t="s">
        <v>17878</v>
      </c>
      <c r="AK7958" s="9" t="str">
        <f>VLOOKUP(Y7958,zdroj!D:AJ,33,0)</f>
        <v>katB</v>
      </c>
    </row>
    <row r="7959" spans="8:37" x14ac:dyDescent="0.25">
      <c r="H7959" s="8"/>
      <c r="I7959" s="8"/>
      <c r="N7959" s="23"/>
      <c r="O7959" s="24"/>
      <c r="P7959" s="19"/>
      <c r="Q7959" s="19"/>
      <c r="R7959" s="19"/>
      <c r="U7959" s="27"/>
      <c r="Y7959" s="9" t="s">
        <v>613</v>
      </c>
      <c r="Z7959" s="9" t="s">
        <v>462</v>
      </c>
      <c r="AA7959" s="9" t="s">
        <v>198</v>
      </c>
      <c r="AB7959" s="9">
        <v>8035741</v>
      </c>
      <c r="AC7959" s="9" t="s">
        <v>8733</v>
      </c>
      <c r="AD7959" s="9" t="s">
        <v>231</v>
      </c>
      <c r="AE7959" s="5">
        <f t="shared" si="270"/>
        <v>0</v>
      </c>
      <c r="AF7959" s="5" t="str">
        <f t="shared" si="271"/>
        <v>katB</v>
      </c>
      <c r="AG7959" s="153"/>
      <c r="AH7959" s="153"/>
      <c r="AI7959" t="s">
        <v>201</v>
      </c>
      <c r="AJ7959" t="s">
        <v>17878</v>
      </c>
      <c r="AK7959" s="9" t="str">
        <f>VLOOKUP(Y7959,zdroj!D:AJ,33,0)</f>
        <v>katB</v>
      </c>
    </row>
    <row r="7960" spans="8:37" x14ac:dyDescent="0.25">
      <c r="H7960" s="8"/>
      <c r="I7960" s="8"/>
      <c r="N7960" s="23"/>
      <c r="O7960" s="24"/>
      <c r="P7960" s="19"/>
      <c r="Q7960" s="19"/>
      <c r="R7960" s="19"/>
      <c r="U7960" s="27"/>
      <c r="Y7960" s="9" t="s">
        <v>613</v>
      </c>
      <c r="Z7960" s="9" t="s">
        <v>462</v>
      </c>
      <c r="AA7960" s="9" t="s">
        <v>198</v>
      </c>
      <c r="AB7960" s="9">
        <v>8035750</v>
      </c>
      <c r="AC7960" s="9" t="s">
        <v>8734</v>
      </c>
      <c r="AD7960" s="9" t="s">
        <v>231</v>
      </c>
      <c r="AE7960" s="5">
        <f t="shared" si="270"/>
        <v>0</v>
      </c>
      <c r="AF7960" s="5" t="str">
        <f t="shared" si="271"/>
        <v>katB</v>
      </c>
      <c r="AG7960" s="153"/>
      <c r="AH7960" s="153"/>
      <c r="AI7960" t="s">
        <v>201</v>
      </c>
      <c r="AJ7960" t="s">
        <v>17878</v>
      </c>
      <c r="AK7960" s="9" t="str">
        <f>VLOOKUP(Y7960,zdroj!D:AJ,33,0)</f>
        <v>katB</v>
      </c>
    </row>
    <row r="7961" spans="8:37" x14ac:dyDescent="0.25">
      <c r="H7961" s="8"/>
      <c r="I7961" s="8"/>
      <c r="N7961" s="23"/>
      <c r="O7961" s="24"/>
      <c r="P7961" s="19"/>
      <c r="Q7961" s="19"/>
      <c r="R7961" s="19"/>
      <c r="U7961" s="27"/>
      <c r="Y7961" s="9" t="s">
        <v>613</v>
      </c>
      <c r="Z7961" s="9" t="s">
        <v>462</v>
      </c>
      <c r="AA7961" s="9" t="s">
        <v>198</v>
      </c>
      <c r="AB7961" s="9">
        <v>8035776</v>
      </c>
      <c r="AC7961" s="9" t="s">
        <v>8735</v>
      </c>
      <c r="AD7961" s="9" t="s">
        <v>231</v>
      </c>
      <c r="AE7961" s="5">
        <f t="shared" si="270"/>
        <v>0</v>
      </c>
      <c r="AF7961" s="5" t="str">
        <f t="shared" si="271"/>
        <v>katB</v>
      </c>
      <c r="AG7961" s="153"/>
      <c r="AH7961" s="153"/>
      <c r="AI7961" t="s">
        <v>201</v>
      </c>
      <c r="AJ7961" t="s">
        <v>17878</v>
      </c>
      <c r="AK7961" s="9" t="str">
        <f>VLOOKUP(Y7961,zdroj!D:AJ,33,0)</f>
        <v>katB</v>
      </c>
    </row>
    <row r="7962" spans="8:37" x14ac:dyDescent="0.25">
      <c r="H7962" s="8"/>
      <c r="I7962" s="8"/>
      <c r="N7962" s="23"/>
      <c r="O7962" s="24"/>
      <c r="P7962" s="19"/>
      <c r="Q7962" s="19"/>
      <c r="R7962" s="19"/>
      <c r="U7962" s="27"/>
      <c r="Y7962" s="9" t="s">
        <v>623</v>
      </c>
      <c r="Z7962" s="9" t="s">
        <v>462</v>
      </c>
      <c r="AA7962" s="9" t="s">
        <v>198</v>
      </c>
      <c r="AB7962" s="9">
        <v>8060398</v>
      </c>
      <c r="AC7962" s="9" t="s">
        <v>8736</v>
      </c>
      <c r="AD7962" s="9" t="s">
        <v>800</v>
      </c>
      <c r="AE7962" s="5">
        <f t="shared" si="270"/>
        <v>0</v>
      </c>
      <c r="AF7962" s="5" t="str">
        <f t="shared" si="271"/>
        <v>Pokryto</v>
      </c>
      <c r="AG7962" s="153"/>
      <c r="AH7962" s="153"/>
      <c r="AI7962" t="s">
        <v>229</v>
      </c>
      <c r="AJ7962" t="s">
        <v>800</v>
      </c>
      <c r="AK7962" s="9" t="str">
        <f>VLOOKUP(Y7962,zdroj!D:AJ,33,0)</f>
        <v>katB</v>
      </c>
    </row>
    <row r="7963" spans="8:37" x14ac:dyDescent="0.25">
      <c r="H7963" s="8"/>
      <c r="I7963" s="8"/>
      <c r="N7963" s="23"/>
      <c r="O7963" s="24"/>
      <c r="P7963" s="19"/>
      <c r="Q7963" s="19"/>
      <c r="R7963" s="19"/>
      <c r="U7963" s="27"/>
      <c r="Y7963" s="9" t="s">
        <v>623</v>
      </c>
      <c r="Z7963" s="9" t="s">
        <v>462</v>
      </c>
      <c r="AA7963" s="9" t="s">
        <v>198</v>
      </c>
      <c r="AB7963" s="9">
        <v>8060487</v>
      </c>
      <c r="AC7963" s="9" t="s">
        <v>8737</v>
      </c>
      <c r="AD7963" s="9" t="s">
        <v>800</v>
      </c>
      <c r="AE7963" s="5">
        <f t="shared" si="270"/>
        <v>0</v>
      </c>
      <c r="AF7963" s="5" t="str">
        <f t="shared" si="271"/>
        <v>Pokryto</v>
      </c>
      <c r="AG7963" s="153"/>
      <c r="AH7963" s="153"/>
      <c r="AI7963" t="s">
        <v>201</v>
      </c>
      <c r="AJ7963" t="s">
        <v>800</v>
      </c>
      <c r="AK7963" s="9" t="str">
        <f>VLOOKUP(Y7963,zdroj!D:AJ,33,0)</f>
        <v>katB</v>
      </c>
    </row>
    <row r="7964" spans="8:37" x14ac:dyDescent="0.25">
      <c r="H7964" s="8"/>
      <c r="I7964" s="8"/>
      <c r="N7964" s="23"/>
      <c r="O7964" s="24"/>
      <c r="P7964" s="19"/>
      <c r="Q7964" s="19"/>
      <c r="R7964" s="19"/>
      <c r="U7964" s="27"/>
      <c r="Y7964" s="9" t="s">
        <v>623</v>
      </c>
      <c r="Z7964" s="9" t="s">
        <v>462</v>
      </c>
      <c r="AA7964" s="9" t="s">
        <v>198</v>
      </c>
      <c r="AB7964" s="9">
        <v>25474553</v>
      </c>
      <c r="AC7964" s="9" t="s">
        <v>8738</v>
      </c>
      <c r="AD7964" s="9" t="s">
        <v>800</v>
      </c>
      <c r="AE7964" s="5">
        <f t="shared" si="270"/>
        <v>0</v>
      </c>
      <c r="AF7964" s="5" t="str">
        <f t="shared" si="271"/>
        <v>Pokryto</v>
      </c>
      <c r="AG7964" s="153"/>
      <c r="AH7964" s="153"/>
      <c r="AI7964" t="s">
        <v>201</v>
      </c>
      <c r="AJ7964" t="s">
        <v>800</v>
      </c>
      <c r="AK7964" s="9" t="str">
        <f>VLOOKUP(Y7964,zdroj!D:AJ,33,0)</f>
        <v>katB</v>
      </c>
    </row>
    <row r="7965" spans="8:37" x14ac:dyDescent="0.25">
      <c r="H7965" s="8"/>
      <c r="I7965" s="8"/>
      <c r="N7965" s="23"/>
      <c r="O7965" s="24"/>
      <c r="P7965" s="19"/>
      <c r="Q7965" s="19"/>
      <c r="R7965" s="19"/>
      <c r="U7965" s="27"/>
      <c r="Y7965" s="9" t="s">
        <v>623</v>
      </c>
      <c r="Z7965" s="9" t="s">
        <v>462</v>
      </c>
      <c r="AA7965" s="9" t="s">
        <v>198</v>
      </c>
      <c r="AB7965" s="9">
        <v>25862553</v>
      </c>
      <c r="AC7965" s="9" t="s">
        <v>8739</v>
      </c>
      <c r="AD7965" s="9" t="s">
        <v>231</v>
      </c>
      <c r="AE7965" s="5">
        <f t="shared" si="270"/>
        <v>0</v>
      </c>
      <c r="AF7965" s="5" t="str">
        <f t="shared" si="271"/>
        <v>katB</v>
      </c>
      <c r="AG7965" s="153"/>
      <c r="AH7965" s="153"/>
      <c r="AI7965" t="s">
        <v>229</v>
      </c>
      <c r="AJ7965" t="s">
        <v>17878</v>
      </c>
      <c r="AK7965" s="9" t="str">
        <f>VLOOKUP(Y7965,zdroj!D:AJ,33,0)</f>
        <v>katB</v>
      </c>
    </row>
    <row r="7966" spans="8:37" x14ac:dyDescent="0.25">
      <c r="H7966" s="8"/>
      <c r="I7966" s="8"/>
      <c r="N7966" s="23"/>
      <c r="O7966" s="24"/>
      <c r="P7966" s="19"/>
      <c r="Q7966" s="19"/>
      <c r="R7966" s="19"/>
      <c r="U7966" s="27"/>
      <c r="Y7966" s="9" t="s">
        <v>623</v>
      </c>
      <c r="Z7966" s="9" t="s">
        <v>462</v>
      </c>
      <c r="AA7966" s="9" t="s">
        <v>198</v>
      </c>
      <c r="AB7966" s="9">
        <v>26260255</v>
      </c>
      <c r="AC7966" s="9" t="s">
        <v>8740</v>
      </c>
      <c r="AD7966" s="9" t="s">
        <v>231</v>
      </c>
      <c r="AE7966" s="5">
        <f t="shared" si="270"/>
        <v>0</v>
      </c>
      <c r="AF7966" s="5" t="str">
        <f t="shared" si="271"/>
        <v>katB</v>
      </c>
      <c r="AG7966" s="153"/>
      <c r="AH7966" s="153"/>
      <c r="AI7966" t="s">
        <v>201</v>
      </c>
      <c r="AJ7966" t="s">
        <v>17878</v>
      </c>
      <c r="AK7966" s="9" t="str">
        <f>VLOOKUP(Y7966,zdroj!D:AJ,33,0)</f>
        <v>katB</v>
      </c>
    </row>
    <row r="7967" spans="8:37" x14ac:dyDescent="0.25">
      <c r="H7967" s="8"/>
      <c r="I7967" s="8"/>
      <c r="N7967" s="23"/>
      <c r="O7967" s="24"/>
      <c r="P7967" s="19"/>
      <c r="Q7967" s="19"/>
      <c r="R7967" s="19"/>
      <c r="U7967" s="27"/>
      <c r="Y7967" s="9" t="s">
        <v>623</v>
      </c>
      <c r="Z7967" s="9" t="s">
        <v>462</v>
      </c>
      <c r="AA7967" s="9" t="s">
        <v>198</v>
      </c>
      <c r="AB7967" s="9">
        <v>26273276</v>
      </c>
      <c r="AC7967" s="9" t="s">
        <v>8741</v>
      </c>
      <c r="AD7967" s="9" t="s">
        <v>231</v>
      </c>
      <c r="AE7967" s="5">
        <f t="shared" si="270"/>
        <v>0</v>
      </c>
      <c r="AF7967" s="5" t="str">
        <f t="shared" si="271"/>
        <v>katB</v>
      </c>
      <c r="AG7967" s="153"/>
      <c r="AH7967" s="153"/>
      <c r="AI7967" t="s">
        <v>201</v>
      </c>
      <c r="AJ7967" t="s">
        <v>17878</v>
      </c>
      <c r="AK7967" s="9" t="str">
        <f>VLOOKUP(Y7967,zdroj!D:AJ,33,0)</f>
        <v>katB</v>
      </c>
    </row>
    <row r="7968" spans="8:37" x14ac:dyDescent="0.25">
      <c r="H7968" s="8"/>
      <c r="I7968" s="8"/>
      <c r="N7968" s="23"/>
      <c r="O7968" s="24"/>
      <c r="P7968" s="19"/>
      <c r="Q7968" s="19"/>
      <c r="R7968" s="19"/>
      <c r="U7968" s="27"/>
      <c r="Y7968" s="9" t="s">
        <v>623</v>
      </c>
      <c r="Z7968" s="9" t="s">
        <v>462</v>
      </c>
      <c r="AA7968" s="9" t="s">
        <v>198</v>
      </c>
      <c r="AB7968" s="9">
        <v>27332039</v>
      </c>
      <c r="AC7968" s="9" t="s">
        <v>8742</v>
      </c>
      <c r="AD7968" s="9" t="s">
        <v>231</v>
      </c>
      <c r="AE7968" s="5">
        <f t="shared" si="270"/>
        <v>0</v>
      </c>
      <c r="AF7968" s="5" t="str">
        <f t="shared" si="271"/>
        <v>katB</v>
      </c>
      <c r="AG7968" s="153"/>
      <c r="AH7968" s="153"/>
      <c r="AI7968" t="s">
        <v>201</v>
      </c>
      <c r="AJ7968" t="s">
        <v>17878</v>
      </c>
      <c r="AK7968" s="9" t="str">
        <f>VLOOKUP(Y7968,zdroj!D:AJ,33,0)</f>
        <v>katB</v>
      </c>
    </row>
    <row r="7969" spans="8:37" x14ac:dyDescent="0.25">
      <c r="H7969" s="8"/>
      <c r="I7969" s="8"/>
      <c r="N7969" s="23"/>
      <c r="O7969" s="24"/>
      <c r="P7969" s="19"/>
      <c r="Q7969" s="19"/>
      <c r="R7969" s="19"/>
      <c r="U7969" s="27"/>
      <c r="Y7969" s="9" t="s">
        <v>623</v>
      </c>
      <c r="Z7969" s="9" t="s">
        <v>462</v>
      </c>
      <c r="AA7969" s="9" t="s">
        <v>198</v>
      </c>
      <c r="AB7969" s="9">
        <v>27267695</v>
      </c>
      <c r="AC7969" s="9" t="s">
        <v>8743</v>
      </c>
      <c r="AD7969" s="9" t="s">
        <v>231</v>
      </c>
      <c r="AE7969" s="5">
        <f t="shared" si="270"/>
        <v>0</v>
      </c>
      <c r="AF7969" s="5" t="str">
        <f t="shared" si="271"/>
        <v>katB</v>
      </c>
      <c r="AG7969" s="153"/>
      <c r="AH7969" s="153"/>
      <c r="AI7969" t="s">
        <v>201</v>
      </c>
      <c r="AJ7969" t="s">
        <v>17878</v>
      </c>
      <c r="AK7969" s="9" t="str">
        <f>VLOOKUP(Y7969,zdroj!D:AJ,33,0)</f>
        <v>katB</v>
      </c>
    </row>
    <row r="7970" spans="8:37" x14ac:dyDescent="0.25">
      <c r="H7970" s="8"/>
      <c r="I7970" s="8"/>
      <c r="N7970" s="23"/>
      <c r="O7970" s="24"/>
      <c r="P7970" s="19"/>
      <c r="Q7970" s="19"/>
      <c r="R7970" s="19"/>
      <c r="U7970" s="27"/>
      <c r="Y7970" s="9" t="s">
        <v>623</v>
      </c>
      <c r="Z7970" s="9" t="s">
        <v>462</v>
      </c>
      <c r="AA7970" s="9" t="s">
        <v>198</v>
      </c>
      <c r="AB7970" s="9">
        <v>27550648</v>
      </c>
      <c r="AC7970" s="9" t="s">
        <v>8744</v>
      </c>
      <c r="AD7970" s="9" t="s">
        <v>800</v>
      </c>
      <c r="AE7970" s="5">
        <f t="shared" si="270"/>
        <v>0</v>
      </c>
      <c r="AF7970" s="5" t="str">
        <f t="shared" si="271"/>
        <v>Pokryto</v>
      </c>
      <c r="AG7970" s="153"/>
      <c r="AH7970" s="153"/>
      <c r="AI7970" t="s">
        <v>201</v>
      </c>
      <c r="AJ7970" t="s">
        <v>800</v>
      </c>
      <c r="AK7970" s="9" t="str">
        <f>VLOOKUP(Y7970,zdroj!D:AJ,33,0)</f>
        <v>katB</v>
      </c>
    </row>
    <row r="7971" spans="8:37" x14ac:dyDescent="0.25">
      <c r="H7971" s="8"/>
      <c r="I7971" s="8"/>
      <c r="N7971" s="23"/>
      <c r="O7971" s="24"/>
      <c r="P7971" s="19"/>
      <c r="Q7971" s="19"/>
      <c r="R7971" s="19"/>
      <c r="U7971" s="27"/>
      <c r="Y7971" s="9" t="s">
        <v>623</v>
      </c>
      <c r="Z7971" s="9" t="s">
        <v>462</v>
      </c>
      <c r="AA7971" s="9" t="s">
        <v>198</v>
      </c>
      <c r="AB7971" s="9">
        <v>8060495</v>
      </c>
      <c r="AC7971" s="9" t="s">
        <v>8745</v>
      </c>
      <c r="AD7971" s="9" t="s">
        <v>800</v>
      </c>
      <c r="AE7971" s="5">
        <f t="shared" si="270"/>
        <v>0</v>
      </c>
      <c r="AF7971" s="5" t="str">
        <f t="shared" si="271"/>
        <v>Pokryto</v>
      </c>
      <c r="AG7971" s="153"/>
      <c r="AH7971" s="153"/>
      <c r="AI7971" t="s">
        <v>17879</v>
      </c>
      <c r="AJ7971" t="s">
        <v>800</v>
      </c>
      <c r="AK7971" s="9" t="str">
        <f>VLOOKUP(Y7971,zdroj!D:AJ,33,0)</f>
        <v>katB</v>
      </c>
    </row>
    <row r="7972" spans="8:37" x14ac:dyDescent="0.25">
      <c r="H7972" s="8"/>
      <c r="I7972" s="8"/>
      <c r="N7972" s="23"/>
      <c r="O7972" s="24"/>
      <c r="P7972" s="19"/>
      <c r="Q7972" s="19"/>
      <c r="R7972" s="19"/>
      <c r="U7972" s="27"/>
      <c r="Y7972" s="9" t="s">
        <v>623</v>
      </c>
      <c r="Z7972" s="9" t="s">
        <v>462</v>
      </c>
      <c r="AA7972" s="9" t="s">
        <v>198</v>
      </c>
      <c r="AB7972" s="9">
        <v>27379094</v>
      </c>
      <c r="AC7972" s="9" t="s">
        <v>8746</v>
      </c>
      <c r="AD7972" s="9" t="s">
        <v>231</v>
      </c>
      <c r="AE7972" s="5">
        <f t="shared" si="270"/>
        <v>0</v>
      </c>
      <c r="AF7972" s="5" t="str">
        <f t="shared" si="271"/>
        <v>katB</v>
      </c>
      <c r="AG7972" s="153"/>
      <c r="AH7972" s="153"/>
      <c r="AI7972" t="s">
        <v>201</v>
      </c>
      <c r="AJ7972" t="s">
        <v>17878</v>
      </c>
      <c r="AK7972" s="9" t="str">
        <f>VLOOKUP(Y7972,zdroj!D:AJ,33,0)</f>
        <v>katB</v>
      </c>
    </row>
    <row r="7973" spans="8:37" x14ac:dyDescent="0.25">
      <c r="H7973" s="8"/>
      <c r="I7973" s="8"/>
      <c r="N7973" s="23"/>
      <c r="O7973" s="24"/>
      <c r="P7973" s="19"/>
      <c r="Q7973" s="19"/>
      <c r="R7973" s="19"/>
      <c r="U7973" s="27"/>
      <c r="Y7973" s="9" t="s">
        <v>623</v>
      </c>
      <c r="Z7973" s="9" t="s">
        <v>462</v>
      </c>
      <c r="AA7973" s="9" t="s">
        <v>198</v>
      </c>
      <c r="AB7973" s="9">
        <v>27379132</v>
      </c>
      <c r="AC7973" s="9" t="s">
        <v>8747</v>
      </c>
      <c r="AD7973" s="9" t="s">
        <v>231</v>
      </c>
      <c r="AE7973" s="5">
        <f t="shared" si="270"/>
        <v>0</v>
      </c>
      <c r="AF7973" s="5" t="str">
        <f t="shared" si="271"/>
        <v>katB</v>
      </c>
      <c r="AG7973" s="153"/>
      <c r="AH7973" s="153"/>
      <c r="AI7973" t="s">
        <v>201</v>
      </c>
      <c r="AJ7973" t="s">
        <v>17878</v>
      </c>
      <c r="AK7973" s="9" t="str">
        <f>VLOOKUP(Y7973,zdroj!D:AJ,33,0)</f>
        <v>katB</v>
      </c>
    </row>
    <row r="7974" spans="8:37" x14ac:dyDescent="0.25">
      <c r="H7974" s="8"/>
      <c r="I7974" s="8"/>
      <c r="N7974" s="23"/>
      <c r="O7974" s="24"/>
      <c r="P7974" s="19"/>
      <c r="Q7974" s="19"/>
      <c r="R7974" s="19"/>
      <c r="U7974" s="27"/>
      <c r="Y7974" s="9" t="s">
        <v>623</v>
      </c>
      <c r="Z7974" s="9" t="s">
        <v>462</v>
      </c>
      <c r="AA7974" s="9" t="s">
        <v>198</v>
      </c>
      <c r="AB7974" s="9">
        <v>27642739</v>
      </c>
      <c r="AC7974" s="9" t="s">
        <v>8748</v>
      </c>
      <c r="AD7974" s="9" t="s">
        <v>231</v>
      </c>
      <c r="AE7974" s="5">
        <f t="shared" si="270"/>
        <v>0</v>
      </c>
      <c r="AF7974" s="5" t="str">
        <f t="shared" si="271"/>
        <v>katB</v>
      </c>
      <c r="AG7974" s="153"/>
      <c r="AH7974" s="153"/>
      <c r="AI7974" t="s">
        <v>201</v>
      </c>
      <c r="AJ7974" t="s">
        <v>17878</v>
      </c>
      <c r="AK7974" s="9" t="str">
        <f>VLOOKUP(Y7974,zdroj!D:AJ,33,0)</f>
        <v>katB</v>
      </c>
    </row>
    <row r="7975" spans="8:37" x14ac:dyDescent="0.25">
      <c r="H7975" s="8"/>
      <c r="I7975" s="8"/>
      <c r="N7975" s="23"/>
      <c r="O7975" s="24"/>
      <c r="P7975" s="19"/>
      <c r="Q7975" s="19"/>
      <c r="R7975" s="19"/>
      <c r="U7975" s="27"/>
      <c r="Y7975" s="9" t="s">
        <v>623</v>
      </c>
      <c r="Z7975" s="9" t="s">
        <v>462</v>
      </c>
      <c r="AA7975" s="9" t="s">
        <v>198</v>
      </c>
      <c r="AB7975" s="9">
        <v>27703983</v>
      </c>
      <c r="AC7975" s="9" t="s">
        <v>8749</v>
      </c>
      <c r="AD7975" s="9" t="s">
        <v>231</v>
      </c>
      <c r="AE7975" s="5">
        <f t="shared" si="270"/>
        <v>0</v>
      </c>
      <c r="AF7975" s="5" t="str">
        <f t="shared" si="271"/>
        <v>katB</v>
      </c>
      <c r="AG7975" s="153"/>
      <c r="AH7975" s="153"/>
      <c r="AI7975" t="s">
        <v>201</v>
      </c>
      <c r="AJ7975" t="s">
        <v>17878</v>
      </c>
      <c r="AK7975" s="9" t="str">
        <f>VLOOKUP(Y7975,zdroj!D:AJ,33,0)</f>
        <v>katB</v>
      </c>
    </row>
    <row r="7976" spans="8:37" x14ac:dyDescent="0.25">
      <c r="H7976" s="8"/>
      <c r="I7976" s="8"/>
      <c r="N7976" s="23"/>
      <c r="O7976" s="24"/>
      <c r="P7976" s="19"/>
      <c r="Q7976" s="19"/>
      <c r="R7976" s="19"/>
      <c r="U7976" s="27"/>
      <c r="Y7976" s="9" t="s">
        <v>623</v>
      </c>
      <c r="Z7976" s="9" t="s">
        <v>462</v>
      </c>
      <c r="AA7976" s="9" t="s">
        <v>198</v>
      </c>
      <c r="AB7976" s="9">
        <v>28080084</v>
      </c>
      <c r="AC7976" s="9" t="s">
        <v>8750</v>
      </c>
      <c r="AD7976" s="9" t="s">
        <v>231</v>
      </c>
      <c r="AE7976" s="5">
        <f t="shared" si="270"/>
        <v>0</v>
      </c>
      <c r="AF7976" s="5" t="str">
        <f t="shared" si="271"/>
        <v>katB</v>
      </c>
      <c r="AG7976" s="153"/>
      <c r="AH7976" s="153"/>
      <c r="AI7976" t="s">
        <v>201</v>
      </c>
      <c r="AJ7976" t="s">
        <v>17878</v>
      </c>
      <c r="AK7976" s="9" t="str">
        <f>VLOOKUP(Y7976,zdroj!D:AJ,33,0)</f>
        <v>katB</v>
      </c>
    </row>
    <row r="7977" spans="8:37" x14ac:dyDescent="0.25">
      <c r="H7977" s="8"/>
      <c r="I7977" s="8"/>
      <c r="N7977" s="23"/>
      <c r="O7977" s="24"/>
      <c r="P7977" s="19"/>
      <c r="Q7977" s="19"/>
      <c r="R7977" s="19"/>
      <c r="U7977" s="27"/>
      <c r="Y7977" s="9" t="s">
        <v>623</v>
      </c>
      <c r="Z7977" s="9" t="s">
        <v>462</v>
      </c>
      <c r="AA7977" s="9" t="s">
        <v>198</v>
      </c>
      <c r="AB7977" s="9">
        <v>27833593</v>
      </c>
      <c r="AC7977" s="9" t="s">
        <v>8751</v>
      </c>
      <c r="AD7977" s="9" t="s">
        <v>231</v>
      </c>
      <c r="AE7977" s="5">
        <f t="shared" si="270"/>
        <v>0</v>
      </c>
      <c r="AF7977" s="5" t="str">
        <f t="shared" si="271"/>
        <v>katB</v>
      </c>
      <c r="AG7977" s="153"/>
      <c r="AH7977" s="153"/>
      <c r="AI7977" t="s">
        <v>201</v>
      </c>
      <c r="AJ7977" t="s">
        <v>17878</v>
      </c>
      <c r="AK7977" s="9" t="str">
        <f>VLOOKUP(Y7977,zdroj!D:AJ,33,0)</f>
        <v>katB</v>
      </c>
    </row>
    <row r="7978" spans="8:37" x14ac:dyDescent="0.25">
      <c r="H7978" s="8"/>
      <c r="I7978" s="8"/>
      <c r="N7978" s="23"/>
      <c r="O7978" s="24"/>
      <c r="P7978" s="19"/>
      <c r="Q7978" s="19"/>
      <c r="R7978" s="19"/>
      <c r="U7978" s="27"/>
      <c r="Y7978" s="9" t="s">
        <v>623</v>
      </c>
      <c r="Z7978" s="9" t="s">
        <v>462</v>
      </c>
      <c r="AA7978" s="9" t="s">
        <v>198</v>
      </c>
      <c r="AB7978" s="9">
        <v>28400208</v>
      </c>
      <c r="AC7978" s="9" t="s">
        <v>8752</v>
      </c>
      <c r="AD7978" s="9" t="s">
        <v>231</v>
      </c>
      <c r="AE7978" s="5">
        <f t="shared" si="270"/>
        <v>0</v>
      </c>
      <c r="AF7978" s="5" t="str">
        <f t="shared" si="271"/>
        <v>katB</v>
      </c>
      <c r="AG7978" s="153"/>
      <c r="AH7978" s="153"/>
      <c r="AI7978" t="s">
        <v>201</v>
      </c>
      <c r="AJ7978" t="s">
        <v>17878</v>
      </c>
      <c r="AK7978" s="9" t="str">
        <f>VLOOKUP(Y7978,zdroj!D:AJ,33,0)</f>
        <v>katB</v>
      </c>
    </row>
    <row r="7979" spans="8:37" x14ac:dyDescent="0.25">
      <c r="H7979" s="8"/>
      <c r="I7979" s="8"/>
      <c r="N7979" s="23"/>
      <c r="O7979" s="24"/>
      <c r="P7979" s="19"/>
      <c r="Q7979" s="19"/>
      <c r="R7979" s="19"/>
      <c r="U7979" s="27"/>
      <c r="Y7979" s="9" t="s">
        <v>623</v>
      </c>
      <c r="Z7979" s="9" t="s">
        <v>462</v>
      </c>
      <c r="AA7979" s="9" t="s">
        <v>198</v>
      </c>
      <c r="AB7979" s="9">
        <v>8060509</v>
      </c>
      <c r="AC7979" s="9" t="s">
        <v>8753</v>
      </c>
      <c r="AD7979" s="9" t="s">
        <v>800</v>
      </c>
      <c r="AE7979" s="5">
        <f t="shared" si="270"/>
        <v>0</v>
      </c>
      <c r="AF7979" s="5" t="str">
        <f t="shared" si="271"/>
        <v>Pokryto</v>
      </c>
      <c r="AG7979" s="153"/>
      <c r="AH7979" s="153"/>
      <c r="AI7979" t="s">
        <v>201</v>
      </c>
      <c r="AJ7979" t="s">
        <v>800</v>
      </c>
      <c r="AK7979" s="9" t="str">
        <f>VLOOKUP(Y7979,zdroj!D:AJ,33,0)</f>
        <v>katB</v>
      </c>
    </row>
    <row r="7980" spans="8:37" x14ac:dyDescent="0.25">
      <c r="H7980" s="8"/>
      <c r="I7980" s="8"/>
      <c r="N7980" s="23"/>
      <c r="O7980" s="24"/>
      <c r="P7980" s="19"/>
      <c r="Q7980" s="19"/>
      <c r="R7980" s="19"/>
      <c r="U7980" s="27"/>
      <c r="Y7980" s="9" t="s">
        <v>623</v>
      </c>
      <c r="Z7980" s="9" t="s">
        <v>462</v>
      </c>
      <c r="AA7980" s="9" t="s">
        <v>198</v>
      </c>
      <c r="AB7980" s="9">
        <v>27987183</v>
      </c>
      <c r="AC7980" s="9" t="s">
        <v>8754</v>
      </c>
      <c r="AD7980" s="9" t="s">
        <v>231</v>
      </c>
      <c r="AE7980" s="5">
        <f t="shared" si="270"/>
        <v>0</v>
      </c>
      <c r="AF7980" s="5" t="str">
        <f t="shared" si="271"/>
        <v>katB</v>
      </c>
      <c r="AG7980" s="153"/>
      <c r="AH7980" s="153"/>
      <c r="AI7980" t="s">
        <v>201</v>
      </c>
      <c r="AJ7980" t="s">
        <v>17878</v>
      </c>
      <c r="AK7980" s="9" t="str">
        <f>VLOOKUP(Y7980,zdroj!D:AJ,33,0)</f>
        <v>katB</v>
      </c>
    </row>
    <row r="7981" spans="8:37" x14ac:dyDescent="0.25">
      <c r="H7981" s="8"/>
      <c r="I7981" s="8"/>
      <c r="N7981" s="23"/>
      <c r="O7981" s="24"/>
      <c r="P7981" s="19"/>
      <c r="Q7981" s="19"/>
      <c r="R7981" s="19"/>
      <c r="U7981" s="27"/>
      <c r="Y7981" s="9" t="s">
        <v>623</v>
      </c>
      <c r="Z7981" s="9" t="s">
        <v>462</v>
      </c>
      <c r="AA7981" s="9" t="s">
        <v>198</v>
      </c>
      <c r="AB7981" s="9">
        <v>70503753</v>
      </c>
      <c r="AC7981" s="9" t="s">
        <v>8755</v>
      </c>
      <c r="AD7981" s="9" t="s">
        <v>231</v>
      </c>
      <c r="AE7981" s="5">
        <f t="shared" si="270"/>
        <v>0</v>
      </c>
      <c r="AF7981" s="5" t="str">
        <f t="shared" si="271"/>
        <v>katB</v>
      </c>
      <c r="AG7981" s="153"/>
      <c r="AH7981" s="153"/>
      <c r="AI7981" t="s">
        <v>201</v>
      </c>
      <c r="AJ7981" t="s">
        <v>17878</v>
      </c>
      <c r="AK7981" s="9" t="str">
        <f>VLOOKUP(Y7981,zdroj!D:AJ,33,0)</f>
        <v>katB</v>
      </c>
    </row>
    <row r="7982" spans="8:37" x14ac:dyDescent="0.25">
      <c r="H7982" s="8"/>
      <c r="I7982" s="8"/>
      <c r="N7982" s="23"/>
      <c r="O7982" s="24"/>
      <c r="P7982" s="19"/>
      <c r="Q7982" s="19"/>
      <c r="R7982" s="19"/>
      <c r="U7982" s="27"/>
      <c r="Y7982" s="9" t="s">
        <v>623</v>
      </c>
      <c r="Z7982" s="9" t="s">
        <v>462</v>
      </c>
      <c r="AA7982" s="9" t="s">
        <v>198</v>
      </c>
      <c r="AB7982" s="9">
        <v>72113405</v>
      </c>
      <c r="AC7982" s="9" t="s">
        <v>8756</v>
      </c>
      <c r="AD7982" s="9" t="s">
        <v>231</v>
      </c>
      <c r="AE7982" s="5">
        <f t="shared" si="270"/>
        <v>0</v>
      </c>
      <c r="AF7982" s="5" t="str">
        <f t="shared" si="271"/>
        <v>katB</v>
      </c>
      <c r="AG7982" s="153"/>
      <c r="AH7982" s="153"/>
      <c r="AI7982" t="s">
        <v>201</v>
      </c>
      <c r="AJ7982" t="s">
        <v>17878</v>
      </c>
      <c r="AK7982" s="9" t="str">
        <f>VLOOKUP(Y7982,zdroj!D:AJ,33,0)</f>
        <v>katB</v>
      </c>
    </row>
    <row r="7983" spans="8:37" x14ac:dyDescent="0.25">
      <c r="H7983" s="8"/>
      <c r="I7983" s="8"/>
      <c r="N7983" s="23"/>
      <c r="O7983" s="24"/>
      <c r="P7983" s="19"/>
      <c r="Q7983" s="19"/>
      <c r="R7983" s="19"/>
      <c r="U7983" s="27"/>
      <c r="Y7983" s="9" t="s">
        <v>623</v>
      </c>
      <c r="Z7983" s="9" t="s">
        <v>462</v>
      </c>
      <c r="AA7983" s="9" t="s">
        <v>198</v>
      </c>
      <c r="AB7983" s="9">
        <v>72111836</v>
      </c>
      <c r="AC7983" s="9" t="s">
        <v>8757</v>
      </c>
      <c r="AD7983" s="9" t="s">
        <v>231</v>
      </c>
      <c r="AE7983" s="5">
        <f t="shared" si="270"/>
        <v>0</v>
      </c>
      <c r="AF7983" s="5" t="str">
        <f t="shared" si="271"/>
        <v>katB</v>
      </c>
      <c r="AG7983" s="153"/>
      <c r="AH7983" s="153"/>
      <c r="AI7983" t="s">
        <v>229</v>
      </c>
      <c r="AJ7983" t="s">
        <v>17878</v>
      </c>
      <c r="AK7983" s="9" t="str">
        <f>VLOOKUP(Y7983,zdroj!D:AJ,33,0)</f>
        <v>katB</v>
      </c>
    </row>
    <row r="7984" spans="8:37" x14ac:dyDescent="0.25">
      <c r="H7984" s="8"/>
      <c r="I7984" s="8"/>
      <c r="N7984" s="23"/>
      <c r="O7984" s="24"/>
      <c r="P7984" s="19"/>
      <c r="Q7984" s="19"/>
      <c r="R7984" s="19"/>
      <c r="U7984" s="27"/>
      <c r="Y7984" s="9" t="s">
        <v>623</v>
      </c>
      <c r="Z7984" s="9" t="s">
        <v>462</v>
      </c>
      <c r="AA7984" s="9" t="s">
        <v>198</v>
      </c>
      <c r="AB7984" s="9">
        <v>72623870</v>
      </c>
      <c r="AC7984" s="9" t="s">
        <v>8758</v>
      </c>
      <c r="AD7984" s="9" t="s">
        <v>800</v>
      </c>
      <c r="AE7984" s="5">
        <f t="shared" si="270"/>
        <v>0</v>
      </c>
      <c r="AF7984" s="5" t="str">
        <f t="shared" si="271"/>
        <v>Pokryto</v>
      </c>
      <c r="AG7984" s="153"/>
      <c r="AH7984" s="153"/>
      <c r="AI7984" t="s">
        <v>201</v>
      </c>
      <c r="AJ7984" t="s">
        <v>800</v>
      </c>
      <c r="AK7984" s="9" t="str">
        <f>VLOOKUP(Y7984,zdroj!D:AJ,33,0)</f>
        <v>katB</v>
      </c>
    </row>
    <row r="7985" spans="8:37" x14ac:dyDescent="0.25">
      <c r="H7985" s="8"/>
      <c r="I7985" s="8"/>
      <c r="N7985" s="23"/>
      <c r="O7985" s="24"/>
      <c r="P7985" s="19"/>
      <c r="Q7985" s="19"/>
      <c r="R7985" s="19"/>
      <c r="U7985" s="27"/>
      <c r="Y7985" s="9" t="s">
        <v>623</v>
      </c>
      <c r="Z7985" s="9" t="s">
        <v>462</v>
      </c>
      <c r="AA7985" s="9" t="s">
        <v>198</v>
      </c>
      <c r="AB7985" s="9">
        <v>72666943</v>
      </c>
      <c r="AC7985" s="9" t="s">
        <v>8759</v>
      </c>
      <c r="AD7985" s="9" t="s">
        <v>231</v>
      </c>
      <c r="AE7985" s="5">
        <f t="shared" si="270"/>
        <v>0</v>
      </c>
      <c r="AF7985" s="5" t="str">
        <f t="shared" si="271"/>
        <v>katB</v>
      </c>
      <c r="AG7985" s="153"/>
      <c r="AH7985" s="153"/>
      <c r="AI7985" t="s">
        <v>17880</v>
      </c>
      <c r="AJ7985" t="s">
        <v>17878</v>
      </c>
      <c r="AK7985" s="9" t="str">
        <f>VLOOKUP(Y7985,zdroj!D:AJ,33,0)</f>
        <v>katB</v>
      </c>
    </row>
    <row r="7986" spans="8:37" x14ac:dyDescent="0.25">
      <c r="H7986" s="8"/>
      <c r="I7986" s="8"/>
      <c r="N7986" s="23"/>
      <c r="O7986" s="24"/>
      <c r="P7986" s="19"/>
      <c r="Q7986" s="19"/>
      <c r="R7986" s="19"/>
      <c r="U7986" s="27"/>
      <c r="Y7986" s="9" t="s">
        <v>623</v>
      </c>
      <c r="Z7986" s="9" t="s">
        <v>462</v>
      </c>
      <c r="AA7986" s="9" t="s">
        <v>198</v>
      </c>
      <c r="AB7986" s="9">
        <v>8060517</v>
      </c>
      <c r="AC7986" s="9" t="s">
        <v>8760</v>
      </c>
      <c r="AD7986" s="9" t="s">
        <v>800</v>
      </c>
      <c r="AE7986" s="5">
        <f t="shared" si="270"/>
        <v>0</v>
      </c>
      <c r="AF7986" s="5" t="str">
        <f t="shared" si="271"/>
        <v>Pokryto</v>
      </c>
      <c r="AG7986" s="153"/>
      <c r="AH7986" s="153"/>
      <c r="AI7986" t="s">
        <v>201</v>
      </c>
      <c r="AJ7986" t="s">
        <v>800</v>
      </c>
      <c r="AK7986" s="9" t="str">
        <f>VLOOKUP(Y7986,zdroj!D:AJ,33,0)</f>
        <v>katB</v>
      </c>
    </row>
    <row r="7987" spans="8:37" x14ac:dyDescent="0.25">
      <c r="H7987" s="8"/>
      <c r="I7987" s="8"/>
      <c r="N7987" s="23"/>
      <c r="O7987" s="24"/>
      <c r="P7987" s="19"/>
      <c r="Q7987" s="19"/>
      <c r="R7987" s="19"/>
      <c r="U7987" s="27"/>
      <c r="Y7987" s="9" t="s">
        <v>623</v>
      </c>
      <c r="Z7987" s="9" t="s">
        <v>462</v>
      </c>
      <c r="AA7987" s="9" t="s">
        <v>198</v>
      </c>
      <c r="AB7987" s="9">
        <v>74174614</v>
      </c>
      <c r="AC7987" s="9" t="s">
        <v>8761</v>
      </c>
      <c r="AD7987" s="9" t="s">
        <v>231</v>
      </c>
      <c r="AE7987" s="5">
        <f t="shared" si="270"/>
        <v>0</v>
      </c>
      <c r="AF7987" s="5" t="str">
        <f t="shared" si="271"/>
        <v>katB</v>
      </c>
      <c r="AG7987" s="153"/>
      <c r="AH7987" s="153"/>
      <c r="AI7987" t="s">
        <v>229</v>
      </c>
      <c r="AJ7987" t="s">
        <v>17878</v>
      </c>
      <c r="AK7987" s="9" t="str">
        <f>VLOOKUP(Y7987,zdroj!D:AJ,33,0)</f>
        <v>katB</v>
      </c>
    </row>
    <row r="7988" spans="8:37" x14ac:dyDescent="0.25">
      <c r="H7988" s="8"/>
      <c r="I7988" s="8"/>
      <c r="N7988" s="23"/>
      <c r="O7988" s="24"/>
      <c r="P7988" s="19"/>
      <c r="Q7988" s="19"/>
      <c r="R7988" s="19"/>
      <c r="U7988" s="27"/>
      <c r="Y7988" s="9" t="s">
        <v>623</v>
      </c>
      <c r="Z7988" s="9" t="s">
        <v>462</v>
      </c>
      <c r="AA7988" s="9" t="s">
        <v>198</v>
      </c>
      <c r="AB7988" s="9">
        <v>75448696</v>
      </c>
      <c r="AC7988" s="9" t="s">
        <v>8762</v>
      </c>
      <c r="AD7988" s="9" t="s">
        <v>231</v>
      </c>
      <c r="AE7988" s="5">
        <f t="shared" si="270"/>
        <v>0</v>
      </c>
      <c r="AF7988" s="5" t="str">
        <f t="shared" si="271"/>
        <v>katB</v>
      </c>
      <c r="AG7988" s="153"/>
      <c r="AH7988" s="153"/>
      <c r="AI7988" t="s">
        <v>201</v>
      </c>
      <c r="AJ7988" t="s">
        <v>17878</v>
      </c>
      <c r="AK7988" s="9" t="str">
        <f>VLOOKUP(Y7988,zdroj!D:AJ,33,0)</f>
        <v>katB</v>
      </c>
    </row>
    <row r="7989" spans="8:37" x14ac:dyDescent="0.25">
      <c r="H7989" s="8"/>
      <c r="I7989" s="8"/>
      <c r="N7989" s="23"/>
      <c r="O7989" s="24"/>
      <c r="P7989" s="19"/>
      <c r="Q7989" s="19"/>
      <c r="R7989" s="19"/>
      <c r="U7989" s="27"/>
      <c r="Y7989" s="9" t="s">
        <v>623</v>
      </c>
      <c r="Z7989" s="9" t="s">
        <v>462</v>
      </c>
      <c r="AA7989" s="9" t="s">
        <v>198</v>
      </c>
      <c r="AB7989" s="9">
        <v>77615697</v>
      </c>
      <c r="AC7989" s="9" t="s">
        <v>8763</v>
      </c>
      <c r="AD7989" s="9" t="s">
        <v>800</v>
      </c>
      <c r="AE7989" s="5">
        <f t="shared" si="270"/>
        <v>0</v>
      </c>
      <c r="AF7989" s="5" t="str">
        <f t="shared" si="271"/>
        <v>Pokryto</v>
      </c>
      <c r="AG7989" s="153"/>
      <c r="AH7989" s="153"/>
      <c r="AI7989" t="s">
        <v>201</v>
      </c>
      <c r="AJ7989" t="s">
        <v>800</v>
      </c>
      <c r="AK7989" s="9" t="str">
        <f>VLOOKUP(Y7989,zdroj!D:AJ,33,0)</f>
        <v>katB</v>
      </c>
    </row>
    <row r="7990" spans="8:37" x14ac:dyDescent="0.25">
      <c r="H7990" s="8"/>
      <c r="I7990" s="8"/>
      <c r="N7990" s="23"/>
      <c r="O7990" s="24"/>
      <c r="P7990" s="19"/>
      <c r="Q7990" s="19"/>
      <c r="R7990" s="19"/>
      <c r="U7990" s="27"/>
      <c r="Y7990" s="9" t="s">
        <v>623</v>
      </c>
      <c r="Z7990" s="9" t="s">
        <v>462</v>
      </c>
      <c r="AA7990" s="9" t="s">
        <v>198</v>
      </c>
      <c r="AB7990" s="9">
        <v>77595793</v>
      </c>
      <c r="AC7990" s="9" t="s">
        <v>8764</v>
      </c>
      <c r="AD7990" s="9" t="s">
        <v>231</v>
      </c>
      <c r="AE7990" s="5">
        <f t="shared" si="270"/>
        <v>0</v>
      </c>
      <c r="AF7990" s="5" t="str">
        <f t="shared" si="271"/>
        <v>katB</v>
      </c>
      <c r="AG7990" s="153"/>
      <c r="AH7990" s="153"/>
      <c r="AI7990" t="s">
        <v>201</v>
      </c>
      <c r="AJ7990" t="s">
        <v>17878</v>
      </c>
      <c r="AK7990" s="9" t="str">
        <f>VLOOKUP(Y7990,zdroj!D:AJ,33,0)</f>
        <v>katB</v>
      </c>
    </row>
    <row r="7991" spans="8:37" x14ac:dyDescent="0.25">
      <c r="H7991" s="8"/>
      <c r="I7991" s="8"/>
      <c r="N7991" s="23"/>
      <c r="O7991" s="24"/>
      <c r="P7991" s="19"/>
      <c r="Q7991" s="19"/>
      <c r="R7991" s="19"/>
      <c r="U7991" s="27"/>
      <c r="Y7991" s="9" t="s">
        <v>623</v>
      </c>
      <c r="Z7991" s="9" t="s">
        <v>462</v>
      </c>
      <c r="AA7991" s="9" t="s">
        <v>198</v>
      </c>
      <c r="AB7991" s="9">
        <v>80166971</v>
      </c>
      <c r="AC7991" s="9" t="s">
        <v>8765</v>
      </c>
      <c r="AD7991" s="9" t="s">
        <v>231</v>
      </c>
      <c r="AE7991" s="5">
        <f t="shared" si="270"/>
        <v>0</v>
      </c>
      <c r="AF7991" s="5" t="str">
        <f t="shared" si="271"/>
        <v>katB</v>
      </c>
      <c r="AG7991" s="153"/>
      <c r="AH7991" s="153"/>
      <c r="AI7991" t="s">
        <v>201</v>
      </c>
      <c r="AJ7991" t="s">
        <v>17878</v>
      </c>
      <c r="AK7991" s="9" t="str">
        <f>VLOOKUP(Y7991,zdroj!D:AJ,33,0)</f>
        <v>katB</v>
      </c>
    </row>
    <row r="7992" spans="8:37" x14ac:dyDescent="0.25">
      <c r="H7992" s="8"/>
      <c r="I7992" s="8"/>
      <c r="N7992" s="23"/>
      <c r="O7992" s="24"/>
      <c r="P7992" s="19"/>
      <c r="Q7992" s="19"/>
      <c r="R7992" s="19"/>
      <c r="U7992" s="27"/>
      <c r="Y7992" s="9" t="s">
        <v>623</v>
      </c>
      <c r="Z7992" s="9" t="s">
        <v>462</v>
      </c>
      <c r="AA7992" s="9" t="s">
        <v>198</v>
      </c>
      <c r="AB7992" s="9">
        <v>80205712</v>
      </c>
      <c r="AC7992" s="9" t="s">
        <v>8766</v>
      </c>
      <c r="AD7992" s="9" t="s">
        <v>231</v>
      </c>
      <c r="AE7992" s="5">
        <f t="shared" si="270"/>
        <v>0</v>
      </c>
      <c r="AF7992" s="5" t="str">
        <f t="shared" si="271"/>
        <v>katB</v>
      </c>
      <c r="AG7992" s="153"/>
      <c r="AH7992" s="153"/>
      <c r="AI7992" t="s">
        <v>201</v>
      </c>
      <c r="AJ7992" t="s">
        <v>17878</v>
      </c>
      <c r="AK7992" s="9" t="str">
        <f>VLOOKUP(Y7992,zdroj!D:AJ,33,0)</f>
        <v>katB</v>
      </c>
    </row>
    <row r="7993" spans="8:37" x14ac:dyDescent="0.25">
      <c r="H7993" s="8"/>
      <c r="I7993" s="8"/>
      <c r="N7993" s="23"/>
      <c r="O7993" s="24"/>
      <c r="P7993" s="19"/>
      <c r="Q7993" s="19"/>
      <c r="R7993" s="19"/>
      <c r="U7993" s="27"/>
      <c r="Y7993" s="9" t="s">
        <v>623</v>
      </c>
      <c r="Z7993" s="9" t="s">
        <v>462</v>
      </c>
      <c r="AA7993" s="9" t="s">
        <v>198</v>
      </c>
      <c r="AB7993" s="9">
        <v>80750711</v>
      </c>
      <c r="AC7993" s="9" t="s">
        <v>8767</v>
      </c>
      <c r="AD7993" s="9" t="s">
        <v>231</v>
      </c>
      <c r="AE7993" s="5">
        <f t="shared" si="270"/>
        <v>0</v>
      </c>
      <c r="AF7993" s="5" t="str">
        <f t="shared" si="271"/>
        <v>katB</v>
      </c>
      <c r="AG7993" s="153"/>
      <c r="AH7993" s="153"/>
      <c r="AI7993" t="s">
        <v>201</v>
      </c>
      <c r="AJ7993" t="s">
        <v>17878</v>
      </c>
      <c r="AK7993" s="9" t="str">
        <f>VLOOKUP(Y7993,zdroj!D:AJ,33,0)</f>
        <v>katB</v>
      </c>
    </row>
    <row r="7994" spans="8:37" x14ac:dyDescent="0.25">
      <c r="H7994" s="8"/>
      <c r="I7994" s="8"/>
      <c r="N7994" s="23"/>
      <c r="O7994" s="24"/>
      <c r="P7994" s="19"/>
      <c r="Q7994" s="19"/>
      <c r="R7994" s="19"/>
      <c r="U7994" s="27"/>
      <c r="Y7994" s="9" t="s">
        <v>623</v>
      </c>
      <c r="Z7994" s="9" t="s">
        <v>462</v>
      </c>
      <c r="AA7994" s="9" t="s">
        <v>198</v>
      </c>
      <c r="AB7994" s="9">
        <v>81139624</v>
      </c>
      <c r="AC7994" s="9" t="s">
        <v>8768</v>
      </c>
      <c r="AD7994" s="9" t="s">
        <v>231</v>
      </c>
      <c r="AE7994" s="5">
        <f t="shared" si="270"/>
        <v>0</v>
      </c>
      <c r="AF7994" s="5" t="str">
        <f t="shared" si="271"/>
        <v>katB</v>
      </c>
      <c r="AG7994" s="153"/>
      <c r="AH7994" s="153"/>
      <c r="AI7994" t="s">
        <v>201</v>
      </c>
      <c r="AJ7994" t="s">
        <v>17878</v>
      </c>
      <c r="AK7994" s="9" t="str">
        <f>VLOOKUP(Y7994,zdroj!D:AJ,33,0)</f>
        <v>katB</v>
      </c>
    </row>
    <row r="7995" spans="8:37" x14ac:dyDescent="0.25">
      <c r="H7995" s="8"/>
      <c r="I7995" s="8"/>
      <c r="N7995" s="23"/>
      <c r="O7995" s="24"/>
      <c r="P7995" s="19"/>
      <c r="Q7995" s="19"/>
      <c r="R7995" s="19"/>
      <c r="U7995" s="27"/>
      <c r="Y7995" s="9" t="s">
        <v>623</v>
      </c>
      <c r="Z7995" s="9" t="s">
        <v>462</v>
      </c>
      <c r="AA7995" s="9" t="s">
        <v>198</v>
      </c>
      <c r="AB7995" s="9">
        <v>8060525</v>
      </c>
      <c r="AC7995" s="9" t="s">
        <v>8769</v>
      </c>
      <c r="AD7995" s="9" t="s">
        <v>800</v>
      </c>
      <c r="AE7995" s="5">
        <f t="shared" si="270"/>
        <v>0</v>
      </c>
      <c r="AF7995" s="5" t="str">
        <f t="shared" si="271"/>
        <v>Pokryto</v>
      </c>
      <c r="AG7995" s="153"/>
      <c r="AH7995" s="153"/>
      <c r="AI7995" t="s">
        <v>201</v>
      </c>
      <c r="AJ7995" t="s">
        <v>800</v>
      </c>
      <c r="AK7995" s="9" t="str">
        <f>VLOOKUP(Y7995,zdroj!D:AJ,33,0)</f>
        <v>katB</v>
      </c>
    </row>
    <row r="7996" spans="8:37" x14ac:dyDescent="0.25">
      <c r="H7996" s="8"/>
      <c r="I7996" s="8"/>
      <c r="N7996" s="23"/>
      <c r="O7996" s="24"/>
      <c r="P7996" s="19"/>
      <c r="Q7996" s="19"/>
      <c r="R7996" s="19"/>
      <c r="U7996" s="27"/>
      <c r="Y7996" s="9" t="s">
        <v>623</v>
      </c>
      <c r="Z7996" s="9" t="s">
        <v>462</v>
      </c>
      <c r="AA7996" s="9" t="s">
        <v>198</v>
      </c>
      <c r="AB7996" s="9">
        <v>81140789</v>
      </c>
      <c r="AC7996" s="9" t="s">
        <v>8770</v>
      </c>
      <c r="AD7996" s="9" t="s">
        <v>231</v>
      </c>
      <c r="AE7996" s="5">
        <f t="shared" si="270"/>
        <v>0</v>
      </c>
      <c r="AF7996" s="5" t="str">
        <f t="shared" si="271"/>
        <v>katB</v>
      </c>
      <c r="AG7996" s="153"/>
      <c r="AH7996" s="153"/>
      <c r="AI7996" t="s">
        <v>201</v>
      </c>
      <c r="AJ7996" t="s">
        <v>17878</v>
      </c>
      <c r="AK7996" s="9" t="str">
        <f>VLOOKUP(Y7996,zdroj!D:AJ,33,0)</f>
        <v>katB</v>
      </c>
    </row>
    <row r="7997" spans="8:37" x14ac:dyDescent="0.25">
      <c r="H7997" s="8"/>
      <c r="I7997" s="8"/>
      <c r="N7997" s="23"/>
      <c r="O7997" s="24"/>
      <c r="P7997" s="19"/>
      <c r="Q7997" s="19"/>
      <c r="R7997" s="19"/>
      <c r="U7997" s="27"/>
      <c r="Y7997" s="9" t="s">
        <v>623</v>
      </c>
      <c r="Z7997" s="9" t="s">
        <v>462</v>
      </c>
      <c r="AA7997" s="9" t="s">
        <v>198</v>
      </c>
      <c r="AB7997" s="9">
        <v>81192398</v>
      </c>
      <c r="AC7997" s="9" t="s">
        <v>8771</v>
      </c>
      <c r="AD7997" s="9" t="s">
        <v>231</v>
      </c>
      <c r="AE7997" s="5">
        <f t="shared" si="270"/>
        <v>0</v>
      </c>
      <c r="AF7997" s="5" t="str">
        <f t="shared" si="271"/>
        <v>katB</v>
      </c>
      <c r="AG7997" s="153"/>
      <c r="AH7997" s="153"/>
      <c r="AI7997" t="s">
        <v>201</v>
      </c>
      <c r="AJ7997" t="s">
        <v>17878</v>
      </c>
      <c r="AK7997" s="9" t="str">
        <f>VLOOKUP(Y7997,zdroj!D:AJ,33,0)</f>
        <v>katB</v>
      </c>
    </row>
    <row r="7998" spans="8:37" x14ac:dyDescent="0.25">
      <c r="H7998" s="8"/>
      <c r="I7998" s="8"/>
      <c r="N7998" s="23"/>
      <c r="O7998" s="24"/>
      <c r="P7998" s="19"/>
      <c r="Q7998" s="19"/>
      <c r="R7998" s="19"/>
      <c r="U7998" s="27"/>
      <c r="Y7998" s="9" t="s">
        <v>623</v>
      </c>
      <c r="Z7998" s="9" t="s">
        <v>462</v>
      </c>
      <c r="AA7998" s="9" t="s">
        <v>198</v>
      </c>
      <c r="AB7998" s="9">
        <v>81187483</v>
      </c>
      <c r="AC7998" s="9" t="s">
        <v>8772</v>
      </c>
      <c r="AD7998" s="9" t="s">
        <v>231</v>
      </c>
      <c r="AE7998" s="5">
        <f t="shared" si="270"/>
        <v>0</v>
      </c>
      <c r="AF7998" s="5" t="str">
        <f t="shared" si="271"/>
        <v>katB</v>
      </c>
      <c r="AG7998" s="153"/>
      <c r="AH7998" s="153"/>
      <c r="AI7998" t="s">
        <v>201</v>
      </c>
      <c r="AJ7998" t="s">
        <v>17878</v>
      </c>
      <c r="AK7998" s="9" t="str">
        <f>VLOOKUP(Y7998,zdroj!D:AJ,33,0)</f>
        <v>katB</v>
      </c>
    </row>
    <row r="7999" spans="8:37" x14ac:dyDescent="0.25">
      <c r="H7999" s="8"/>
      <c r="I7999" s="8"/>
      <c r="N7999" s="23"/>
      <c r="O7999" s="24"/>
      <c r="P7999" s="19"/>
      <c r="Q7999" s="19"/>
      <c r="R7999" s="19"/>
      <c r="U7999" s="27"/>
      <c r="Y7999" s="9" t="s">
        <v>623</v>
      </c>
      <c r="Z7999" s="9" t="s">
        <v>462</v>
      </c>
      <c r="AA7999" s="9" t="s">
        <v>198</v>
      </c>
      <c r="AB7999" s="9">
        <v>81207719</v>
      </c>
      <c r="AC7999" s="9" t="s">
        <v>8773</v>
      </c>
      <c r="AD7999" s="9" t="s">
        <v>231</v>
      </c>
      <c r="AE7999" s="5">
        <f t="shared" si="270"/>
        <v>0</v>
      </c>
      <c r="AF7999" s="5" t="str">
        <f t="shared" si="271"/>
        <v>katB</v>
      </c>
      <c r="AG7999" s="153"/>
      <c r="AH7999" s="153"/>
      <c r="AI7999" t="s">
        <v>201</v>
      </c>
      <c r="AJ7999" t="s">
        <v>17878</v>
      </c>
      <c r="AK7999" s="9" t="str">
        <f>VLOOKUP(Y7999,zdroj!D:AJ,33,0)</f>
        <v>katB</v>
      </c>
    </row>
    <row r="8000" spans="8:37" x14ac:dyDescent="0.25">
      <c r="H8000" s="8"/>
      <c r="I8000" s="8"/>
      <c r="N8000" s="23"/>
      <c r="O8000" s="24"/>
      <c r="P8000" s="19"/>
      <c r="Q8000" s="19"/>
      <c r="R8000" s="19"/>
      <c r="U8000" s="27"/>
      <c r="Y8000" s="9" t="s">
        <v>623</v>
      </c>
      <c r="Z8000" s="9" t="s">
        <v>462</v>
      </c>
      <c r="AA8000" s="9" t="s">
        <v>198</v>
      </c>
      <c r="AB8000" s="9">
        <v>8060533</v>
      </c>
      <c r="AC8000" s="9" t="s">
        <v>8774</v>
      </c>
      <c r="AD8000" s="9" t="s">
        <v>800</v>
      </c>
      <c r="AE8000" s="5">
        <f t="shared" si="270"/>
        <v>0</v>
      </c>
      <c r="AF8000" s="5" t="str">
        <f t="shared" si="271"/>
        <v>Pokryto</v>
      </c>
      <c r="AG8000" s="153"/>
      <c r="AH8000" s="153"/>
      <c r="AI8000" t="s">
        <v>201</v>
      </c>
      <c r="AJ8000" t="s">
        <v>800</v>
      </c>
      <c r="AK8000" s="9" t="str">
        <f>VLOOKUP(Y8000,zdroj!D:AJ,33,0)</f>
        <v>katB</v>
      </c>
    </row>
    <row r="8001" spans="8:37" x14ac:dyDescent="0.25">
      <c r="H8001" s="8"/>
      <c r="I8001" s="8"/>
      <c r="N8001" s="23"/>
      <c r="O8001" s="24"/>
      <c r="P8001" s="19"/>
      <c r="Q8001" s="19"/>
      <c r="R8001" s="19"/>
      <c r="U8001" s="27"/>
      <c r="Y8001" s="9" t="s">
        <v>623</v>
      </c>
      <c r="Z8001" s="9" t="s">
        <v>462</v>
      </c>
      <c r="AA8001" s="9" t="s">
        <v>198</v>
      </c>
      <c r="AB8001" s="9">
        <v>81616325</v>
      </c>
      <c r="AC8001" s="9" t="s">
        <v>8775</v>
      </c>
      <c r="AD8001" s="9" t="s">
        <v>800</v>
      </c>
      <c r="AE8001" s="5">
        <f t="shared" si="270"/>
        <v>0</v>
      </c>
      <c r="AF8001" s="5" t="str">
        <f t="shared" si="271"/>
        <v>Pokryto</v>
      </c>
      <c r="AG8001" s="153"/>
      <c r="AH8001" s="153"/>
      <c r="AI8001" t="s">
        <v>201</v>
      </c>
      <c r="AJ8001" t="s">
        <v>800</v>
      </c>
      <c r="AK8001" s="9" t="str">
        <f>VLOOKUP(Y8001,zdroj!D:AJ,33,0)</f>
        <v>katB</v>
      </c>
    </row>
    <row r="8002" spans="8:37" x14ac:dyDescent="0.25">
      <c r="H8002" s="8"/>
      <c r="I8002" s="8"/>
      <c r="N8002" s="23"/>
      <c r="O8002" s="24"/>
      <c r="P8002" s="19"/>
      <c r="Q8002" s="19"/>
      <c r="R8002" s="19"/>
      <c r="U8002" s="27"/>
      <c r="Y8002" s="9" t="s">
        <v>623</v>
      </c>
      <c r="Z8002" s="9" t="s">
        <v>462</v>
      </c>
      <c r="AA8002" s="9" t="s">
        <v>198</v>
      </c>
      <c r="AB8002" s="9">
        <v>81913168</v>
      </c>
      <c r="AC8002" s="9" t="s">
        <v>8776</v>
      </c>
      <c r="AD8002" s="9" t="s">
        <v>231</v>
      </c>
      <c r="AE8002" s="5">
        <f t="shared" si="270"/>
        <v>0</v>
      </c>
      <c r="AF8002" s="5" t="str">
        <f t="shared" si="271"/>
        <v>katB</v>
      </c>
      <c r="AG8002" s="153"/>
      <c r="AH8002" s="153"/>
      <c r="AI8002" t="s">
        <v>201</v>
      </c>
      <c r="AJ8002" t="s">
        <v>17878</v>
      </c>
      <c r="AK8002" s="9" t="str">
        <f>VLOOKUP(Y8002,zdroj!D:AJ,33,0)</f>
        <v>katB</v>
      </c>
    </row>
    <row r="8003" spans="8:37" x14ac:dyDescent="0.25">
      <c r="H8003" s="8"/>
      <c r="I8003" s="8"/>
      <c r="N8003" s="23"/>
      <c r="O8003" s="24"/>
      <c r="P8003" s="19"/>
      <c r="Q8003" s="19"/>
      <c r="R8003" s="19"/>
      <c r="U8003" s="27"/>
      <c r="Y8003" s="9" t="s">
        <v>623</v>
      </c>
      <c r="Z8003" s="9" t="s">
        <v>462</v>
      </c>
      <c r="AA8003" s="9" t="s">
        <v>198</v>
      </c>
      <c r="AB8003" s="9">
        <v>81812507</v>
      </c>
      <c r="AC8003" s="9" t="s">
        <v>8777</v>
      </c>
      <c r="AD8003" s="9" t="s">
        <v>231</v>
      </c>
      <c r="AE8003" s="5">
        <f t="shared" si="270"/>
        <v>0</v>
      </c>
      <c r="AF8003" s="5" t="str">
        <f t="shared" si="271"/>
        <v>katB</v>
      </c>
      <c r="AG8003" s="153"/>
      <c r="AH8003" s="153"/>
      <c r="AI8003" t="s">
        <v>201</v>
      </c>
      <c r="AJ8003" t="s">
        <v>17878</v>
      </c>
      <c r="AK8003" s="9" t="str">
        <f>VLOOKUP(Y8003,zdroj!D:AJ,33,0)</f>
        <v>katB</v>
      </c>
    </row>
    <row r="8004" spans="8:37" x14ac:dyDescent="0.25">
      <c r="H8004" s="8"/>
      <c r="I8004" s="8"/>
      <c r="N8004" s="23"/>
      <c r="O8004" s="24"/>
      <c r="P8004" s="19"/>
      <c r="Q8004" s="19"/>
      <c r="R8004" s="19"/>
      <c r="U8004" s="27"/>
      <c r="Y8004" s="9" t="s">
        <v>623</v>
      </c>
      <c r="Z8004" s="9" t="s">
        <v>462</v>
      </c>
      <c r="AA8004" s="9" t="s">
        <v>198</v>
      </c>
      <c r="AB8004" s="9">
        <v>8060541</v>
      </c>
      <c r="AC8004" s="9" t="s">
        <v>8778</v>
      </c>
      <c r="AD8004" s="9" t="s">
        <v>800</v>
      </c>
      <c r="AE8004" s="5">
        <f t="shared" si="270"/>
        <v>0</v>
      </c>
      <c r="AF8004" s="5" t="str">
        <f t="shared" si="271"/>
        <v>Pokryto</v>
      </c>
      <c r="AG8004" s="153"/>
      <c r="AH8004" s="153"/>
      <c r="AI8004" t="s">
        <v>201</v>
      </c>
      <c r="AJ8004" t="s">
        <v>800</v>
      </c>
      <c r="AK8004" s="9" t="str">
        <f>VLOOKUP(Y8004,zdroj!D:AJ,33,0)</f>
        <v>katB</v>
      </c>
    </row>
    <row r="8005" spans="8:37" x14ac:dyDescent="0.25">
      <c r="H8005" s="8"/>
      <c r="I8005" s="8"/>
      <c r="N8005" s="23"/>
      <c r="O8005" s="24"/>
      <c r="P8005" s="19"/>
      <c r="Q8005" s="19"/>
      <c r="R8005" s="19"/>
      <c r="U8005" s="27"/>
      <c r="Y8005" s="9" t="s">
        <v>623</v>
      </c>
      <c r="Z8005" s="9" t="s">
        <v>462</v>
      </c>
      <c r="AA8005" s="9" t="s">
        <v>198</v>
      </c>
      <c r="AB8005" s="9">
        <v>82271348</v>
      </c>
      <c r="AC8005" s="9" t="s">
        <v>8779</v>
      </c>
      <c r="AD8005" s="9" t="s">
        <v>800</v>
      </c>
      <c r="AE8005" s="5">
        <f t="shared" si="270"/>
        <v>0</v>
      </c>
      <c r="AF8005" s="5" t="str">
        <f t="shared" si="271"/>
        <v>Pokryto</v>
      </c>
      <c r="AG8005" s="153"/>
      <c r="AH8005" s="153"/>
      <c r="AI8005" t="s">
        <v>201</v>
      </c>
      <c r="AJ8005" t="s">
        <v>800</v>
      </c>
      <c r="AK8005" s="9" t="str">
        <f>VLOOKUP(Y8005,zdroj!D:AJ,33,0)</f>
        <v>katB</v>
      </c>
    </row>
    <row r="8006" spans="8:37" x14ac:dyDescent="0.25">
      <c r="H8006" s="8"/>
      <c r="I8006" s="8"/>
      <c r="N8006" s="23"/>
      <c r="O8006" s="24"/>
      <c r="P8006" s="19"/>
      <c r="Q8006" s="19"/>
      <c r="R8006" s="19"/>
      <c r="U8006" s="27"/>
      <c r="Y8006" s="9" t="s">
        <v>623</v>
      </c>
      <c r="Z8006" s="9" t="s">
        <v>462</v>
      </c>
      <c r="AA8006" s="9" t="s">
        <v>198</v>
      </c>
      <c r="AB8006" s="9">
        <v>82262365</v>
      </c>
      <c r="AC8006" s="9" t="s">
        <v>8780</v>
      </c>
      <c r="AD8006" s="9" t="s">
        <v>800</v>
      </c>
      <c r="AE8006" s="5">
        <f t="shared" si="270"/>
        <v>0</v>
      </c>
      <c r="AF8006" s="5" t="str">
        <f t="shared" si="271"/>
        <v>Pokryto</v>
      </c>
      <c r="AG8006" s="153"/>
      <c r="AH8006" s="153"/>
      <c r="AI8006" t="s">
        <v>201</v>
      </c>
      <c r="AJ8006" t="s">
        <v>800</v>
      </c>
      <c r="AK8006" s="9" t="str">
        <f>VLOOKUP(Y8006,zdroj!D:AJ,33,0)</f>
        <v>katB</v>
      </c>
    </row>
    <row r="8007" spans="8:37" x14ac:dyDescent="0.25">
      <c r="H8007" s="8"/>
      <c r="I8007" s="8"/>
      <c r="N8007" s="23"/>
      <c r="O8007" s="24"/>
      <c r="P8007" s="19"/>
      <c r="Q8007" s="19"/>
      <c r="R8007" s="19"/>
      <c r="U8007" s="27"/>
      <c r="Y8007" s="9" t="s">
        <v>623</v>
      </c>
      <c r="Z8007" s="9" t="s">
        <v>462</v>
      </c>
      <c r="AA8007" s="9" t="s">
        <v>198</v>
      </c>
      <c r="AB8007" s="9">
        <v>82262110</v>
      </c>
      <c r="AC8007" s="9" t="s">
        <v>8781</v>
      </c>
      <c r="AD8007" s="9" t="s">
        <v>231</v>
      </c>
      <c r="AE8007" s="5">
        <f t="shared" si="270"/>
        <v>0</v>
      </c>
      <c r="AF8007" s="5" t="str">
        <f t="shared" si="271"/>
        <v>katB</v>
      </c>
      <c r="AG8007" s="153"/>
      <c r="AH8007" s="153"/>
      <c r="AI8007" t="s">
        <v>201</v>
      </c>
      <c r="AJ8007" t="s">
        <v>17878</v>
      </c>
      <c r="AK8007" s="9" t="str">
        <f>VLOOKUP(Y8007,zdroj!D:AJ,33,0)</f>
        <v>katB</v>
      </c>
    </row>
    <row r="8008" spans="8:37" x14ac:dyDescent="0.25">
      <c r="H8008" s="8"/>
      <c r="I8008" s="8"/>
      <c r="N8008" s="23"/>
      <c r="O8008" s="24"/>
      <c r="P8008" s="19"/>
      <c r="Q8008" s="19"/>
      <c r="R8008" s="19"/>
      <c r="U8008" s="27"/>
      <c r="Y8008" s="9" t="s">
        <v>623</v>
      </c>
      <c r="Z8008" s="9" t="s">
        <v>462</v>
      </c>
      <c r="AA8008" s="9" t="s">
        <v>198</v>
      </c>
      <c r="AB8008" s="9">
        <v>82723648</v>
      </c>
      <c r="AC8008" s="9" t="s">
        <v>8782</v>
      </c>
      <c r="AD8008" s="9" t="s">
        <v>231</v>
      </c>
      <c r="AE8008" s="5">
        <f t="shared" si="270"/>
        <v>0</v>
      </c>
      <c r="AF8008" s="5" t="str">
        <f t="shared" si="271"/>
        <v>katB</v>
      </c>
      <c r="AG8008" s="153"/>
      <c r="AH8008" s="153"/>
      <c r="AI8008" t="s">
        <v>201</v>
      </c>
      <c r="AJ8008" t="s">
        <v>17878</v>
      </c>
      <c r="AK8008" s="9" t="str">
        <f>VLOOKUP(Y8008,zdroj!D:AJ,33,0)</f>
        <v>katB</v>
      </c>
    </row>
    <row r="8009" spans="8:37" x14ac:dyDescent="0.25">
      <c r="H8009" s="8"/>
      <c r="I8009" s="8"/>
      <c r="N8009" s="23"/>
      <c r="O8009" s="24"/>
      <c r="P8009" s="19"/>
      <c r="Q8009" s="19"/>
      <c r="R8009" s="19"/>
      <c r="U8009" s="27"/>
      <c r="Y8009" s="9" t="s">
        <v>623</v>
      </c>
      <c r="Z8009" s="9" t="s">
        <v>462</v>
      </c>
      <c r="AA8009" s="9" t="s">
        <v>198</v>
      </c>
      <c r="AB8009" s="9">
        <v>82747938</v>
      </c>
      <c r="AC8009" s="9" t="s">
        <v>8783</v>
      </c>
      <c r="AD8009" s="9" t="s">
        <v>231</v>
      </c>
      <c r="AE8009" s="5">
        <f t="shared" si="270"/>
        <v>0</v>
      </c>
      <c r="AF8009" s="5" t="str">
        <f t="shared" si="271"/>
        <v>katB</v>
      </c>
      <c r="AG8009" s="153"/>
      <c r="AH8009" s="153"/>
      <c r="AI8009" t="s">
        <v>201</v>
      </c>
      <c r="AJ8009" t="s">
        <v>17878</v>
      </c>
      <c r="AK8009" s="9" t="str">
        <f>VLOOKUP(Y8009,zdroj!D:AJ,33,0)</f>
        <v>katB</v>
      </c>
    </row>
    <row r="8010" spans="8:37" x14ac:dyDescent="0.25">
      <c r="H8010" s="8"/>
      <c r="I8010" s="8"/>
      <c r="N8010" s="23"/>
      <c r="O8010" s="24"/>
      <c r="P8010" s="19"/>
      <c r="Q8010" s="19"/>
      <c r="R8010" s="19"/>
      <c r="U8010" s="27"/>
      <c r="Y8010" s="9" t="s">
        <v>623</v>
      </c>
      <c r="Z8010" s="9" t="s">
        <v>462</v>
      </c>
      <c r="AA8010" s="9" t="s">
        <v>198</v>
      </c>
      <c r="AB8010" s="9">
        <v>8060550</v>
      </c>
      <c r="AC8010" s="9" t="s">
        <v>8784</v>
      </c>
      <c r="AD8010" s="9" t="s">
        <v>800</v>
      </c>
      <c r="AE8010" s="5">
        <f t="shared" ref="AE8010:AE8073" si="272">VLOOKUP(Y8010,K:T,10,0)</f>
        <v>0</v>
      </c>
      <c r="AF8010" s="5" t="str">
        <f t="shared" ref="AF8010:AF8073" si="273">IF(AE8010="A",IF(AD8010="katA","katB",AD8010),AD8010)</f>
        <v>Pokryto</v>
      </c>
      <c r="AG8010" s="153"/>
      <c r="AH8010" s="153"/>
      <c r="AI8010" t="s">
        <v>201</v>
      </c>
      <c r="AJ8010" t="s">
        <v>800</v>
      </c>
      <c r="AK8010" s="9" t="str">
        <f>VLOOKUP(Y8010,zdroj!D:AJ,33,0)</f>
        <v>katB</v>
      </c>
    </row>
    <row r="8011" spans="8:37" x14ac:dyDescent="0.25">
      <c r="H8011" s="8"/>
      <c r="I8011" s="8"/>
      <c r="N8011" s="23"/>
      <c r="O8011" s="24"/>
      <c r="P8011" s="19"/>
      <c r="Q8011" s="19"/>
      <c r="R8011" s="19"/>
      <c r="U8011" s="27"/>
      <c r="Y8011" s="9" t="s">
        <v>623</v>
      </c>
      <c r="Z8011" s="9" t="s">
        <v>462</v>
      </c>
      <c r="AA8011" s="9" t="s">
        <v>198</v>
      </c>
      <c r="AB8011" s="9">
        <v>82751544</v>
      </c>
      <c r="AC8011" s="9" t="s">
        <v>8785</v>
      </c>
      <c r="AD8011" s="9" t="s">
        <v>231</v>
      </c>
      <c r="AE8011" s="5">
        <f t="shared" si="272"/>
        <v>0</v>
      </c>
      <c r="AF8011" s="5" t="str">
        <f t="shared" si="273"/>
        <v>katB</v>
      </c>
      <c r="AG8011" s="153"/>
      <c r="AH8011" s="153"/>
      <c r="AI8011" t="s">
        <v>201</v>
      </c>
      <c r="AJ8011" t="s">
        <v>17878</v>
      </c>
      <c r="AK8011" s="9" t="str">
        <f>VLOOKUP(Y8011,zdroj!D:AJ,33,0)</f>
        <v>katB</v>
      </c>
    </row>
    <row r="8012" spans="8:37" x14ac:dyDescent="0.25">
      <c r="H8012" s="8"/>
      <c r="I8012" s="8"/>
      <c r="N8012" s="23"/>
      <c r="O8012" s="24"/>
      <c r="P8012" s="19"/>
      <c r="Q8012" s="19"/>
      <c r="R8012" s="19"/>
      <c r="U8012" s="27"/>
      <c r="Y8012" s="9" t="s">
        <v>623</v>
      </c>
      <c r="Z8012" s="9" t="s">
        <v>462</v>
      </c>
      <c r="AA8012" s="9" t="s">
        <v>198</v>
      </c>
      <c r="AB8012" s="9">
        <v>8060568</v>
      </c>
      <c r="AC8012" s="9" t="s">
        <v>8786</v>
      </c>
      <c r="AD8012" s="9" t="s">
        <v>800</v>
      </c>
      <c r="AE8012" s="5">
        <f t="shared" si="272"/>
        <v>0</v>
      </c>
      <c r="AF8012" s="5" t="str">
        <f t="shared" si="273"/>
        <v>Pokryto</v>
      </c>
      <c r="AG8012" s="153"/>
      <c r="AH8012" s="153"/>
      <c r="AI8012" t="s">
        <v>201</v>
      </c>
      <c r="AJ8012" t="s">
        <v>800</v>
      </c>
      <c r="AK8012" s="9" t="str">
        <f>VLOOKUP(Y8012,zdroj!D:AJ,33,0)</f>
        <v>katB</v>
      </c>
    </row>
    <row r="8013" spans="8:37" x14ac:dyDescent="0.25">
      <c r="H8013" s="8"/>
      <c r="I8013" s="8"/>
      <c r="N8013" s="23"/>
      <c r="O8013" s="24"/>
      <c r="P8013" s="19"/>
      <c r="Q8013" s="19"/>
      <c r="R8013" s="19"/>
      <c r="U8013" s="27"/>
      <c r="Y8013" s="9" t="s">
        <v>623</v>
      </c>
      <c r="Z8013" s="9" t="s">
        <v>462</v>
      </c>
      <c r="AA8013" s="9" t="s">
        <v>198</v>
      </c>
      <c r="AB8013" s="9">
        <v>84633867</v>
      </c>
      <c r="AC8013" s="9" t="s">
        <v>8787</v>
      </c>
      <c r="AD8013" s="9" t="s">
        <v>231</v>
      </c>
      <c r="AE8013" s="5">
        <f t="shared" si="272"/>
        <v>0</v>
      </c>
      <c r="AF8013" s="5" t="str">
        <f t="shared" si="273"/>
        <v>katB</v>
      </c>
      <c r="AG8013" s="153"/>
      <c r="AH8013" s="153"/>
      <c r="AI8013" t="s">
        <v>201</v>
      </c>
      <c r="AJ8013" t="s">
        <v>17878</v>
      </c>
      <c r="AK8013" s="9" t="str">
        <f>VLOOKUP(Y8013,zdroj!D:AJ,33,0)</f>
        <v>katB</v>
      </c>
    </row>
    <row r="8014" spans="8:37" x14ac:dyDescent="0.25">
      <c r="H8014" s="8"/>
      <c r="I8014" s="8"/>
      <c r="N8014" s="23"/>
      <c r="O8014" s="24"/>
      <c r="P8014" s="19"/>
      <c r="Q8014" s="19"/>
      <c r="R8014" s="19"/>
      <c r="U8014" s="27"/>
      <c r="Y8014" s="9" t="s">
        <v>623</v>
      </c>
      <c r="Z8014" s="9" t="s">
        <v>462</v>
      </c>
      <c r="AA8014" s="9" t="s">
        <v>198</v>
      </c>
      <c r="AB8014" s="9">
        <v>8060576</v>
      </c>
      <c r="AC8014" s="9" t="s">
        <v>8788</v>
      </c>
      <c r="AD8014" s="9" t="s">
        <v>800</v>
      </c>
      <c r="AE8014" s="5">
        <f t="shared" si="272"/>
        <v>0</v>
      </c>
      <c r="AF8014" s="5" t="str">
        <f t="shared" si="273"/>
        <v>Pokryto</v>
      </c>
      <c r="AG8014" s="153"/>
      <c r="AH8014" s="153"/>
      <c r="AI8014" t="s">
        <v>201</v>
      </c>
      <c r="AJ8014" t="s">
        <v>800</v>
      </c>
      <c r="AK8014" s="9" t="str">
        <f>VLOOKUP(Y8014,zdroj!D:AJ,33,0)</f>
        <v>katB</v>
      </c>
    </row>
    <row r="8015" spans="8:37" x14ac:dyDescent="0.25">
      <c r="H8015" s="8"/>
      <c r="I8015" s="8"/>
      <c r="N8015" s="23"/>
      <c r="O8015" s="24"/>
      <c r="P8015" s="19"/>
      <c r="Q8015" s="19"/>
      <c r="R8015" s="19"/>
      <c r="U8015" s="27"/>
      <c r="Y8015" s="9" t="s">
        <v>623</v>
      </c>
      <c r="Z8015" s="9" t="s">
        <v>462</v>
      </c>
      <c r="AA8015" s="9" t="s">
        <v>198</v>
      </c>
      <c r="AB8015" s="9">
        <v>8060401</v>
      </c>
      <c r="AC8015" s="9" t="s">
        <v>8789</v>
      </c>
      <c r="AD8015" s="9" t="s">
        <v>800</v>
      </c>
      <c r="AE8015" s="5">
        <f t="shared" si="272"/>
        <v>0</v>
      </c>
      <c r="AF8015" s="5" t="str">
        <f t="shared" si="273"/>
        <v>Pokryto</v>
      </c>
      <c r="AG8015" s="153"/>
      <c r="AH8015" s="153"/>
      <c r="AI8015" t="s">
        <v>17879</v>
      </c>
      <c r="AJ8015" t="s">
        <v>800</v>
      </c>
      <c r="AK8015" s="9" t="str">
        <f>VLOOKUP(Y8015,zdroj!D:AJ,33,0)</f>
        <v>katB</v>
      </c>
    </row>
    <row r="8016" spans="8:37" x14ac:dyDescent="0.25">
      <c r="H8016" s="8"/>
      <c r="I8016" s="8"/>
      <c r="N8016" s="23"/>
      <c r="O8016" s="24"/>
      <c r="P8016" s="19"/>
      <c r="Q8016" s="19"/>
      <c r="R8016" s="19"/>
      <c r="U8016" s="27"/>
      <c r="Y8016" s="9" t="s">
        <v>623</v>
      </c>
      <c r="Z8016" s="9" t="s">
        <v>462</v>
      </c>
      <c r="AA8016" s="9" t="s">
        <v>198</v>
      </c>
      <c r="AB8016" s="9">
        <v>8060584</v>
      </c>
      <c r="AC8016" s="9" t="s">
        <v>8790</v>
      </c>
      <c r="AD8016" s="9" t="s">
        <v>800</v>
      </c>
      <c r="AE8016" s="5">
        <f t="shared" si="272"/>
        <v>0</v>
      </c>
      <c r="AF8016" s="5" t="str">
        <f t="shared" si="273"/>
        <v>Pokryto</v>
      </c>
      <c r="AG8016" s="153"/>
      <c r="AH8016" s="153"/>
      <c r="AI8016" t="s">
        <v>201</v>
      </c>
      <c r="AJ8016" t="s">
        <v>800</v>
      </c>
      <c r="AK8016" s="9" t="str">
        <f>VLOOKUP(Y8016,zdroj!D:AJ,33,0)</f>
        <v>katB</v>
      </c>
    </row>
    <row r="8017" spans="8:37" x14ac:dyDescent="0.25">
      <c r="H8017" s="8"/>
      <c r="I8017" s="8"/>
      <c r="N8017" s="23"/>
      <c r="O8017" s="24"/>
      <c r="P8017" s="19"/>
      <c r="Q8017" s="19"/>
      <c r="R8017" s="19"/>
      <c r="U8017" s="27"/>
      <c r="Y8017" s="9" t="s">
        <v>623</v>
      </c>
      <c r="Z8017" s="9" t="s">
        <v>462</v>
      </c>
      <c r="AA8017" s="9" t="s">
        <v>198</v>
      </c>
      <c r="AB8017" s="9">
        <v>8060592</v>
      </c>
      <c r="AC8017" s="9" t="s">
        <v>8791</v>
      </c>
      <c r="AD8017" s="9" t="s">
        <v>800</v>
      </c>
      <c r="AE8017" s="5">
        <f t="shared" si="272"/>
        <v>0</v>
      </c>
      <c r="AF8017" s="5" t="str">
        <f t="shared" si="273"/>
        <v>Pokryto</v>
      </c>
      <c r="AG8017" s="153"/>
      <c r="AH8017" s="153"/>
      <c r="AI8017" t="s">
        <v>201</v>
      </c>
      <c r="AJ8017" t="s">
        <v>800</v>
      </c>
      <c r="AK8017" s="9" t="str">
        <f>VLOOKUP(Y8017,zdroj!D:AJ,33,0)</f>
        <v>katB</v>
      </c>
    </row>
    <row r="8018" spans="8:37" x14ac:dyDescent="0.25">
      <c r="H8018" s="8"/>
      <c r="I8018" s="8"/>
      <c r="N8018" s="23"/>
      <c r="O8018" s="24"/>
      <c r="P8018" s="19"/>
      <c r="Q8018" s="19"/>
      <c r="R8018" s="19"/>
      <c r="U8018" s="27"/>
      <c r="Y8018" s="9" t="s">
        <v>623</v>
      </c>
      <c r="Z8018" s="9" t="s">
        <v>462</v>
      </c>
      <c r="AA8018" s="9" t="s">
        <v>198</v>
      </c>
      <c r="AB8018" s="9">
        <v>8060606</v>
      </c>
      <c r="AC8018" s="9" t="s">
        <v>8792</v>
      </c>
      <c r="AD8018" s="9" t="s">
        <v>800</v>
      </c>
      <c r="AE8018" s="5">
        <f t="shared" si="272"/>
        <v>0</v>
      </c>
      <c r="AF8018" s="5" t="str">
        <f t="shared" si="273"/>
        <v>Pokryto</v>
      </c>
      <c r="AG8018" s="153"/>
      <c r="AH8018" s="153"/>
      <c r="AI8018" t="s">
        <v>201</v>
      </c>
      <c r="AJ8018" t="s">
        <v>800</v>
      </c>
      <c r="AK8018" s="9" t="str">
        <f>VLOOKUP(Y8018,zdroj!D:AJ,33,0)</f>
        <v>katB</v>
      </c>
    </row>
    <row r="8019" spans="8:37" x14ac:dyDescent="0.25">
      <c r="H8019" s="8"/>
      <c r="I8019" s="8"/>
      <c r="N8019" s="23"/>
      <c r="O8019" s="24"/>
      <c r="P8019" s="19"/>
      <c r="Q8019" s="19"/>
      <c r="R8019" s="19"/>
      <c r="U8019" s="27"/>
      <c r="Y8019" s="9" t="s">
        <v>623</v>
      </c>
      <c r="Z8019" s="9" t="s">
        <v>462</v>
      </c>
      <c r="AA8019" s="9" t="s">
        <v>198</v>
      </c>
      <c r="AB8019" s="9">
        <v>8060614</v>
      </c>
      <c r="AC8019" s="9" t="s">
        <v>8793</v>
      </c>
      <c r="AD8019" s="9" t="s">
        <v>800</v>
      </c>
      <c r="AE8019" s="5">
        <f t="shared" si="272"/>
        <v>0</v>
      </c>
      <c r="AF8019" s="5" t="str">
        <f t="shared" si="273"/>
        <v>Pokryto</v>
      </c>
      <c r="AG8019" s="153"/>
      <c r="AH8019" s="153"/>
      <c r="AI8019" t="s">
        <v>201</v>
      </c>
      <c r="AJ8019" t="s">
        <v>800</v>
      </c>
      <c r="AK8019" s="9" t="str">
        <f>VLOOKUP(Y8019,zdroj!D:AJ,33,0)</f>
        <v>katB</v>
      </c>
    </row>
    <row r="8020" spans="8:37" x14ac:dyDescent="0.25">
      <c r="H8020" s="8"/>
      <c r="I8020" s="8"/>
      <c r="N8020" s="23"/>
      <c r="O8020" s="24"/>
      <c r="P8020" s="19"/>
      <c r="Q8020" s="19"/>
      <c r="R8020" s="19"/>
      <c r="U8020" s="27"/>
      <c r="Y8020" s="9" t="s">
        <v>623</v>
      </c>
      <c r="Z8020" s="9" t="s">
        <v>462</v>
      </c>
      <c r="AA8020" s="9" t="s">
        <v>198</v>
      </c>
      <c r="AB8020" s="9">
        <v>8060622</v>
      </c>
      <c r="AC8020" s="9" t="s">
        <v>8794</v>
      </c>
      <c r="AD8020" s="9" t="s">
        <v>231</v>
      </c>
      <c r="AE8020" s="5">
        <f t="shared" si="272"/>
        <v>0</v>
      </c>
      <c r="AF8020" s="5" t="str">
        <f t="shared" si="273"/>
        <v>katB</v>
      </c>
      <c r="AG8020" s="153"/>
      <c r="AH8020" s="153"/>
      <c r="AI8020" t="s">
        <v>201</v>
      </c>
      <c r="AJ8020" t="s">
        <v>17878</v>
      </c>
      <c r="AK8020" s="9" t="str">
        <f>VLOOKUP(Y8020,zdroj!D:AJ,33,0)</f>
        <v>katB</v>
      </c>
    </row>
    <row r="8021" spans="8:37" x14ac:dyDescent="0.25">
      <c r="H8021" s="8"/>
      <c r="I8021" s="8"/>
      <c r="N8021" s="23"/>
      <c r="O8021" s="24"/>
      <c r="P8021" s="19"/>
      <c r="Q8021" s="19"/>
      <c r="R8021" s="19"/>
      <c r="U8021" s="27"/>
      <c r="Y8021" s="9" t="s">
        <v>623</v>
      </c>
      <c r="Z8021" s="9" t="s">
        <v>462</v>
      </c>
      <c r="AA8021" s="9" t="s">
        <v>198</v>
      </c>
      <c r="AB8021" s="9">
        <v>8060631</v>
      </c>
      <c r="AC8021" s="9" t="s">
        <v>8795</v>
      </c>
      <c r="AD8021" s="9" t="s">
        <v>231</v>
      </c>
      <c r="AE8021" s="5">
        <f t="shared" si="272"/>
        <v>0</v>
      </c>
      <c r="AF8021" s="5" t="str">
        <f t="shared" si="273"/>
        <v>katB</v>
      </c>
      <c r="AG8021" s="153"/>
      <c r="AH8021" s="153"/>
      <c r="AI8021" t="s">
        <v>201</v>
      </c>
      <c r="AJ8021" t="s">
        <v>17878</v>
      </c>
      <c r="AK8021" s="9" t="str">
        <f>VLOOKUP(Y8021,zdroj!D:AJ,33,0)</f>
        <v>katB</v>
      </c>
    </row>
    <row r="8022" spans="8:37" x14ac:dyDescent="0.25">
      <c r="H8022" s="8"/>
      <c r="I8022" s="8"/>
      <c r="N8022" s="23"/>
      <c r="O8022" s="24"/>
      <c r="P8022" s="19"/>
      <c r="Q8022" s="19"/>
      <c r="R8022" s="19"/>
      <c r="U8022" s="27"/>
      <c r="Y8022" s="9" t="s">
        <v>623</v>
      </c>
      <c r="Z8022" s="9" t="s">
        <v>462</v>
      </c>
      <c r="AA8022" s="9" t="s">
        <v>198</v>
      </c>
      <c r="AB8022" s="9">
        <v>8060649</v>
      </c>
      <c r="AC8022" s="9" t="s">
        <v>8796</v>
      </c>
      <c r="AD8022" s="9" t="s">
        <v>231</v>
      </c>
      <c r="AE8022" s="5">
        <f t="shared" si="272"/>
        <v>0</v>
      </c>
      <c r="AF8022" s="5" t="str">
        <f t="shared" si="273"/>
        <v>katB</v>
      </c>
      <c r="AG8022" s="153"/>
      <c r="AH8022" s="153"/>
      <c r="AI8022" t="s">
        <v>201</v>
      </c>
      <c r="AJ8022" t="s">
        <v>17878</v>
      </c>
      <c r="AK8022" s="9" t="str">
        <f>VLOOKUP(Y8022,zdroj!D:AJ,33,0)</f>
        <v>katB</v>
      </c>
    </row>
    <row r="8023" spans="8:37" x14ac:dyDescent="0.25">
      <c r="H8023" s="8"/>
      <c r="I8023" s="8"/>
      <c r="N8023" s="23"/>
      <c r="O8023" s="24"/>
      <c r="P8023" s="19"/>
      <c r="Q8023" s="19"/>
      <c r="R8023" s="19"/>
      <c r="U8023" s="27"/>
      <c r="Y8023" s="9" t="s">
        <v>623</v>
      </c>
      <c r="Z8023" s="9" t="s">
        <v>462</v>
      </c>
      <c r="AA8023" s="9" t="s">
        <v>198</v>
      </c>
      <c r="AB8023" s="9">
        <v>8060657</v>
      </c>
      <c r="AC8023" s="9" t="s">
        <v>8797</v>
      </c>
      <c r="AD8023" s="9" t="s">
        <v>231</v>
      </c>
      <c r="AE8023" s="5">
        <f t="shared" si="272"/>
        <v>0</v>
      </c>
      <c r="AF8023" s="5" t="str">
        <f t="shared" si="273"/>
        <v>katB</v>
      </c>
      <c r="AG8023" s="153"/>
      <c r="AH8023" s="153"/>
      <c r="AI8023" t="s">
        <v>201</v>
      </c>
      <c r="AJ8023" t="s">
        <v>17878</v>
      </c>
      <c r="AK8023" s="9" t="str">
        <f>VLOOKUP(Y8023,zdroj!D:AJ,33,0)</f>
        <v>katB</v>
      </c>
    </row>
    <row r="8024" spans="8:37" x14ac:dyDescent="0.25">
      <c r="H8024" s="8"/>
      <c r="I8024" s="8"/>
      <c r="N8024" s="23"/>
      <c r="O8024" s="24"/>
      <c r="P8024" s="19"/>
      <c r="Q8024" s="19"/>
      <c r="R8024" s="19"/>
      <c r="U8024" s="27"/>
      <c r="Y8024" s="9" t="s">
        <v>623</v>
      </c>
      <c r="Z8024" s="9" t="s">
        <v>462</v>
      </c>
      <c r="AA8024" s="9" t="s">
        <v>198</v>
      </c>
      <c r="AB8024" s="9">
        <v>8060665</v>
      </c>
      <c r="AC8024" s="9" t="s">
        <v>8798</v>
      </c>
      <c r="AD8024" s="9" t="s">
        <v>231</v>
      </c>
      <c r="AE8024" s="5">
        <f t="shared" si="272"/>
        <v>0</v>
      </c>
      <c r="AF8024" s="5" t="str">
        <f t="shared" si="273"/>
        <v>katB</v>
      </c>
      <c r="AG8024" s="153"/>
      <c r="AH8024" s="153"/>
      <c r="AI8024" t="s">
        <v>201</v>
      </c>
      <c r="AJ8024" t="s">
        <v>17878</v>
      </c>
      <c r="AK8024" s="9" t="str">
        <f>VLOOKUP(Y8024,zdroj!D:AJ,33,0)</f>
        <v>katB</v>
      </c>
    </row>
    <row r="8025" spans="8:37" x14ac:dyDescent="0.25">
      <c r="H8025" s="8"/>
      <c r="I8025" s="8"/>
      <c r="N8025" s="23"/>
      <c r="O8025" s="24"/>
      <c r="P8025" s="19"/>
      <c r="Q8025" s="19"/>
      <c r="R8025" s="19"/>
      <c r="U8025" s="27"/>
      <c r="Y8025" s="9" t="s">
        <v>623</v>
      </c>
      <c r="Z8025" s="9" t="s">
        <v>462</v>
      </c>
      <c r="AA8025" s="9" t="s">
        <v>198</v>
      </c>
      <c r="AB8025" s="9">
        <v>8060673</v>
      </c>
      <c r="AC8025" s="9" t="s">
        <v>8799</v>
      </c>
      <c r="AD8025" s="9" t="s">
        <v>231</v>
      </c>
      <c r="AE8025" s="5">
        <f t="shared" si="272"/>
        <v>0</v>
      </c>
      <c r="AF8025" s="5" t="str">
        <f t="shared" si="273"/>
        <v>katB</v>
      </c>
      <c r="AG8025" s="153"/>
      <c r="AH8025" s="153"/>
      <c r="AI8025" t="s">
        <v>201</v>
      </c>
      <c r="AJ8025" t="s">
        <v>17878</v>
      </c>
      <c r="AK8025" s="9" t="str">
        <f>VLOOKUP(Y8025,zdroj!D:AJ,33,0)</f>
        <v>katB</v>
      </c>
    </row>
    <row r="8026" spans="8:37" x14ac:dyDescent="0.25">
      <c r="H8026" s="8"/>
      <c r="I8026" s="8"/>
      <c r="N8026" s="23"/>
      <c r="O8026" s="24"/>
      <c r="P8026" s="19"/>
      <c r="Q8026" s="19"/>
      <c r="R8026" s="19"/>
      <c r="U8026" s="27"/>
      <c r="Y8026" s="9" t="s">
        <v>623</v>
      </c>
      <c r="Z8026" s="9" t="s">
        <v>462</v>
      </c>
      <c r="AA8026" s="9" t="s">
        <v>198</v>
      </c>
      <c r="AB8026" s="9">
        <v>8060410</v>
      </c>
      <c r="AC8026" s="9" t="s">
        <v>8800</v>
      </c>
      <c r="AD8026" s="9" t="s">
        <v>800</v>
      </c>
      <c r="AE8026" s="5">
        <f t="shared" si="272"/>
        <v>0</v>
      </c>
      <c r="AF8026" s="5" t="str">
        <f t="shared" si="273"/>
        <v>Pokryto</v>
      </c>
      <c r="AG8026" s="153"/>
      <c r="AH8026" s="153"/>
      <c r="AI8026" t="s">
        <v>201</v>
      </c>
      <c r="AJ8026" t="s">
        <v>800</v>
      </c>
      <c r="AK8026" s="9" t="str">
        <f>VLOOKUP(Y8026,zdroj!D:AJ,33,0)</f>
        <v>katB</v>
      </c>
    </row>
    <row r="8027" spans="8:37" x14ac:dyDescent="0.25">
      <c r="H8027" s="8"/>
      <c r="I8027" s="8"/>
      <c r="N8027" s="23"/>
      <c r="O8027" s="24"/>
      <c r="P8027" s="19"/>
      <c r="Q8027" s="19"/>
      <c r="R8027" s="19"/>
      <c r="U8027" s="27"/>
      <c r="Y8027" s="9" t="s">
        <v>623</v>
      </c>
      <c r="Z8027" s="9" t="s">
        <v>462</v>
      </c>
      <c r="AA8027" s="9" t="s">
        <v>198</v>
      </c>
      <c r="AB8027" s="9">
        <v>8060681</v>
      </c>
      <c r="AC8027" s="9" t="s">
        <v>8801</v>
      </c>
      <c r="AD8027" s="9" t="s">
        <v>231</v>
      </c>
      <c r="AE8027" s="5">
        <f t="shared" si="272"/>
        <v>0</v>
      </c>
      <c r="AF8027" s="5" t="str">
        <f t="shared" si="273"/>
        <v>katB</v>
      </c>
      <c r="AG8027" s="153"/>
      <c r="AH8027" s="153"/>
      <c r="AI8027" t="s">
        <v>201</v>
      </c>
      <c r="AJ8027" t="s">
        <v>17878</v>
      </c>
      <c r="AK8027" s="9" t="str">
        <f>VLOOKUP(Y8027,zdroj!D:AJ,33,0)</f>
        <v>katB</v>
      </c>
    </row>
    <row r="8028" spans="8:37" x14ac:dyDescent="0.25">
      <c r="H8028" s="8"/>
      <c r="I8028" s="8"/>
      <c r="N8028" s="23"/>
      <c r="O8028" s="24"/>
      <c r="P8028" s="19"/>
      <c r="Q8028" s="19"/>
      <c r="R8028" s="19"/>
      <c r="U8028" s="27"/>
      <c r="Y8028" s="9" t="s">
        <v>623</v>
      </c>
      <c r="Z8028" s="9" t="s">
        <v>462</v>
      </c>
      <c r="AA8028" s="9" t="s">
        <v>198</v>
      </c>
      <c r="AB8028" s="9">
        <v>8060690</v>
      </c>
      <c r="AC8028" s="9" t="s">
        <v>8802</v>
      </c>
      <c r="AD8028" s="9" t="s">
        <v>231</v>
      </c>
      <c r="AE8028" s="5">
        <f t="shared" si="272"/>
        <v>0</v>
      </c>
      <c r="AF8028" s="5" t="str">
        <f t="shared" si="273"/>
        <v>katB</v>
      </c>
      <c r="AG8028" s="153"/>
      <c r="AH8028" s="153"/>
      <c r="AI8028" t="s">
        <v>201</v>
      </c>
      <c r="AJ8028" t="s">
        <v>17878</v>
      </c>
      <c r="AK8028" s="9" t="str">
        <f>VLOOKUP(Y8028,zdroj!D:AJ,33,0)</f>
        <v>katB</v>
      </c>
    </row>
    <row r="8029" spans="8:37" x14ac:dyDescent="0.25">
      <c r="H8029" s="8"/>
      <c r="I8029" s="8"/>
      <c r="N8029" s="23"/>
      <c r="O8029" s="24"/>
      <c r="P8029" s="19"/>
      <c r="Q8029" s="19"/>
      <c r="R8029" s="19"/>
      <c r="U8029" s="27"/>
      <c r="Y8029" s="9" t="s">
        <v>623</v>
      </c>
      <c r="Z8029" s="9" t="s">
        <v>462</v>
      </c>
      <c r="AA8029" s="9" t="s">
        <v>198</v>
      </c>
      <c r="AB8029" s="9">
        <v>8060703</v>
      </c>
      <c r="AC8029" s="9" t="s">
        <v>8803</v>
      </c>
      <c r="AD8029" s="9" t="s">
        <v>231</v>
      </c>
      <c r="AE8029" s="5">
        <f t="shared" si="272"/>
        <v>0</v>
      </c>
      <c r="AF8029" s="5" t="str">
        <f t="shared" si="273"/>
        <v>katB</v>
      </c>
      <c r="AG8029" s="153"/>
      <c r="AH8029" s="153"/>
      <c r="AI8029" t="s">
        <v>201</v>
      </c>
      <c r="AJ8029" t="s">
        <v>17878</v>
      </c>
      <c r="AK8029" s="9" t="str">
        <f>VLOOKUP(Y8029,zdroj!D:AJ,33,0)</f>
        <v>katB</v>
      </c>
    </row>
    <row r="8030" spans="8:37" x14ac:dyDescent="0.25">
      <c r="H8030" s="8"/>
      <c r="I8030" s="8"/>
      <c r="N8030" s="23"/>
      <c r="O8030" s="24"/>
      <c r="P8030" s="19"/>
      <c r="Q8030" s="19"/>
      <c r="R8030" s="19"/>
      <c r="U8030" s="27"/>
      <c r="Y8030" s="9" t="s">
        <v>623</v>
      </c>
      <c r="Z8030" s="9" t="s">
        <v>462</v>
      </c>
      <c r="AA8030" s="9" t="s">
        <v>198</v>
      </c>
      <c r="AB8030" s="9">
        <v>8060711</v>
      </c>
      <c r="AC8030" s="9" t="s">
        <v>8804</v>
      </c>
      <c r="AD8030" s="9" t="s">
        <v>231</v>
      </c>
      <c r="AE8030" s="5">
        <f t="shared" si="272"/>
        <v>0</v>
      </c>
      <c r="AF8030" s="5" t="str">
        <f t="shared" si="273"/>
        <v>katB</v>
      </c>
      <c r="AG8030" s="153"/>
      <c r="AH8030" s="153"/>
      <c r="AI8030" t="s">
        <v>201</v>
      </c>
      <c r="AJ8030" t="s">
        <v>17878</v>
      </c>
      <c r="AK8030" s="9" t="str">
        <f>VLOOKUP(Y8030,zdroj!D:AJ,33,0)</f>
        <v>katB</v>
      </c>
    </row>
    <row r="8031" spans="8:37" x14ac:dyDescent="0.25">
      <c r="H8031" s="8"/>
      <c r="I8031" s="8"/>
      <c r="N8031" s="23"/>
      <c r="O8031" s="24"/>
      <c r="P8031" s="19"/>
      <c r="Q8031" s="19"/>
      <c r="R8031" s="19"/>
      <c r="U8031" s="27"/>
      <c r="Y8031" s="9" t="s">
        <v>623</v>
      </c>
      <c r="Z8031" s="9" t="s">
        <v>462</v>
      </c>
      <c r="AA8031" s="9" t="s">
        <v>198</v>
      </c>
      <c r="AB8031" s="9">
        <v>8060720</v>
      </c>
      <c r="AC8031" s="9" t="s">
        <v>8805</v>
      </c>
      <c r="AD8031" s="9" t="s">
        <v>231</v>
      </c>
      <c r="AE8031" s="5">
        <f t="shared" si="272"/>
        <v>0</v>
      </c>
      <c r="AF8031" s="5" t="str">
        <f t="shared" si="273"/>
        <v>katB</v>
      </c>
      <c r="AG8031" s="153"/>
      <c r="AH8031" s="153"/>
      <c r="AI8031" t="s">
        <v>201</v>
      </c>
      <c r="AJ8031" t="s">
        <v>17878</v>
      </c>
      <c r="AK8031" s="9" t="str">
        <f>VLOOKUP(Y8031,zdroj!D:AJ,33,0)</f>
        <v>katB</v>
      </c>
    </row>
    <row r="8032" spans="8:37" x14ac:dyDescent="0.25">
      <c r="H8032" s="8"/>
      <c r="I8032" s="8"/>
      <c r="N8032" s="23"/>
      <c r="O8032" s="24"/>
      <c r="P8032" s="19"/>
      <c r="Q8032" s="19"/>
      <c r="R8032" s="19"/>
      <c r="U8032" s="27"/>
      <c r="Y8032" s="9" t="s">
        <v>623</v>
      </c>
      <c r="Z8032" s="9" t="s">
        <v>462</v>
      </c>
      <c r="AA8032" s="9" t="s">
        <v>198</v>
      </c>
      <c r="AB8032" s="9">
        <v>8060738</v>
      </c>
      <c r="AC8032" s="9" t="s">
        <v>8806</v>
      </c>
      <c r="AD8032" s="9" t="s">
        <v>231</v>
      </c>
      <c r="AE8032" s="5">
        <f t="shared" si="272"/>
        <v>0</v>
      </c>
      <c r="AF8032" s="5" t="str">
        <f t="shared" si="273"/>
        <v>katB</v>
      </c>
      <c r="AG8032" s="153"/>
      <c r="AH8032" s="153"/>
      <c r="AI8032" t="s">
        <v>201</v>
      </c>
      <c r="AJ8032" t="s">
        <v>17878</v>
      </c>
      <c r="AK8032" s="9" t="str">
        <f>VLOOKUP(Y8032,zdroj!D:AJ,33,0)</f>
        <v>katB</v>
      </c>
    </row>
    <row r="8033" spans="8:37" x14ac:dyDescent="0.25">
      <c r="H8033" s="8"/>
      <c r="I8033" s="8"/>
      <c r="N8033" s="23"/>
      <c r="O8033" s="24"/>
      <c r="P8033" s="19"/>
      <c r="Q8033" s="19"/>
      <c r="R8033" s="19"/>
      <c r="U8033" s="27"/>
      <c r="Y8033" s="9" t="s">
        <v>623</v>
      </c>
      <c r="Z8033" s="9" t="s">
        <v>462</v>
      </c>
      <c r="AA8033" s="9" t="s">
        <v>198</v>
      </c>
      <c r="AB8033" s="9">
        <v>8060746</v>
      </c>
      <c r="AC8033" s="9" t="s">
        <v>8807</v>
      </c>
      <c r="AD8033" s="9" t="s">
        <v>231</v>
      </c>
      <c r="AE8033" s="5">
        <f t="shared" si="272"/>
        <v>0</v>
      </c>
      <c r="AF8033" s="5" t="str">
        <f t="shared" si="273"/>
        <v>katB</v>
      </c>
      <c r="AG8033" s="153"/>
      <c r="AH8033" s="153"/>
      <c r="AI8033" t="s">
        <v>201</v>
      </c>
      <c r="AJ8033" t="s">
        <v>17878</v>
      </c>
      <c r="AK8033" s="9" t="str">
        <f>VLOOKUP(Y8033,zdroj!D:AJ,33,0)</f>
        <v>katB</v>
      </c>
    </row>
    <row r="8034" spans="8:37" x14ac:dyDescent="0.25">
      <c r="H8034" s="8"/>
      <c r="I8034" s="8"/>
      <c r="N8034" s="23"/>
      <c r="O8034" s="24"/>
      <c r="P8034" s="19"/>
      <c r="Q8034" s="19"/>
      <c r="R8034" s="19"/>
      <c r="U8034" s="27"/>
      <c r="Y8034" s="9" t="s">
        <v>623</v>
      </c>
      <c r="Z8034" s="9" t="s">
        <v>462</v>
      </c>
      <c r="AA8034" s="9" t="s">
        <v>198</v>
      </c>
      <c r="AB8034" s="9">
        <v>8060754</v>
      </c>
      <c r="AC8034" s="9" t="s">
        <v>8808</v>
      </c>
      <c r="AD8034" s="9" t="s">
        <v>231</v>
      </c>
      <c r="AE8034" s="5">
        <f t="shared" si="272"/>
        <v>0</v>
      </c>
      <c r="AF8034" s="5" t="str">
        <f t="shared" si="273"/>
        <v>katB</v>
      </c>
      <c r="AG8034" s="153"/>
      <c r="AH8034" s="153"/>
      <c r="AI8034" t="s">
        <v>201</v>
      </c>
      <c r="AJ8034" t="s">
        <v>17878</v>
      </c>
      <c r="AK8034" s="9" t="str">
        <f>VLOOKUP(Y8034,zdroj!D:AJ,33,0)</f>
        <v>katB</v>
      </c>
    </row>
    <row r="8035" spans="8:37" x14ac:dyDescent="0.25">
      <c r="H8035" s="8"/>
      <c r="I8035" s="8"/>
      <c r="N8035" s="23"/>
      <c r="O8035" s="24"/>
      <c r="P8035" s="19"/>
      <c r="Q8035" s="19"/>
      <c r="R8035" s="19"/>
      <c r="U8035" s="27"/>
      <c r="Y8035" s="9" t="s">
        <v>623</v>
      </c>
      <c r="Z8035" s="9" t="s">
        <v>462</v>
      </c>
      <c r="AA8035" s="9" t="s">
        <v>198</v>
      </c>
      <c r="AB8035" s="9">
        <v>8060762</v>
      </c>
      <c r="AC8035" s="9" t="s">
        <v>8809</v>
      </c>
      <c r="AD8035" s="9" t="s">
        <v>231</v>
      </c>
      <c r="AE8035" s="5">
        <f t="shared" si="272"/>
        <v>0</v>
      </c>
      <c r="AF8035" s="5" t="str">
        <f t="shared" si="273"/>
        <v>katB</v>
      </c>
      <c r="AG8035" s="153"/>
      <c r="AH8035" s="153"/>
      <c r="AI8035" t="s">
        <v>201</v>
      </c>
      <c r="AJ8035" t="s">
        <v>17878</v>
      </c>
      <c r="AK8035" s="9" t="str">
        <f>VLOOKUP(Y8035,zdroj!D:AJ,33,0)</f>
        <v>katB</v>
      </c>
    </row>
    <row r="8036" spans="8:37" x14ac:dyDescent="0.25">
      <c r="H8036" s="8"/>
      <c r="I8036" s="8"/>
      <c r="N8036" s="23"/>
      <c r="O8036" s="24"/>
      <c r="P8036" s="19"/>
      <c r="Q8036" s="19"/>
      <c r="R8036" s="19"/>
      <c r="U8036" s="27"/>
      <c r="Y8036" s="9" t="s">
        <v>623</v>
      </c>
      <c r="Z8036" s="9" t="s">
        <v>462</v>
      </c>
      <c r="AA8036" s="9" t="s">
        <v>198</v>
      </c>
      <c r="AB8036" s="9">
        <v>8060771</v>
      </c>
      <c r="AC8036" s="9" t="s">
        <v>8810</v>
      </c>
      <c r="AD8036" s="9" t="s">
        <v>231</v>
      </c>
      <c r="AE8036" s="5">
        <f t="shared" si="272"/>
        <v>0</v>
      </c>
      <c r="AF8036" s="5" t="str">
        <f t="shared" si="273"/>
        <v>katB</v>
      </c>
      <c r="AG8036" s="153"/>
      <c r="AH8036" s="153"/>
      <c r="AI8036" t="s">
        <v>201</v>
      </c>
      <c r="AJ8036" t="s">
        <v>17878</v>
      </c>
      <c r="AK8036" s="9" t="str">
        <f>VLOOKUP(Y8036,zdroj!D:AJ,33,0)</f>
        <v>katB</v>
      </c>
    </row>
    <row r="8037" spans="8:37" x14ac:dyDescent="0.25">
      <c r="H8037" s="8"/>
      <c r="I8037" s="8"/>
      <c r="N8037" s="23"/>
      <c r="O8037" s="24"/>
      <c r="P8037" s="19"/>
      <c r="Q8037" s="19"/>
      <c r="R8037" s="19"/>
      <c r="U8037" s="27"/>
      <c r="Y8037" s="9" t="s">
        <v>623</v>
      </c>
      <c r="Z8037" s="9" t="s">
        <v>462</v>
      </c>
      <c r="AA8037" s="9" t="s">
        <v>198</v>
      </c>
      <c r="AB8037" s="9">
        <v>8060428</v>
      </c>
      <c r="AC8037" s="9" t="s">
        <v>8811</v>
      </c>
      <c r="AD8037" s="9" t="s">
        <v>800</v>
      </c>
      <c r="AE8037" s="5">
        <f t="shared" si="272"/>
        <v>0</v>
      </c>
      <c r="AF8037" s="5" t="str">
        <f t="shared" si="273"/>
        <v>Pokryto</v>
      </c>
      <c r="AG8037" s="153"/>
      <c r="AH8037" s="153"/>
      <c r="AI8037" t="s">
        <v>201</v>
      </c>
      <c r="AJ8037" t="s">
        <v>800</v>
      </c>
      <c r="AK8037" s="9" t="str">
        <f>VLOOKUP(Y8037,zdroj!D:AJ,33,0)</f>
        <v>katB</v>
      </c>
    </row>
    <row r="8038" spans="8:37" x14ac:dyDescent="0.25">
      <c r="H8038" s="8"/>
      <c r="I8038" s="8"/>
      <c r="N8038" s="23"/>
      <c r="O8038" s="24"/>
      <c r="P8038" s="19"/>
      <c r="Q8038" s="19"/>
      <c r="R8038" s="19"/>
      <c r="U8038" s="27"/>
      <c r="Y8038" s="9" t="s">
        <v>623</v>
      </c>
      <c r="Z8038" s="9" t="s">
        <v>462</v>
      </c>
      <c r="AA8038" s="9" t="s">
        <v>198</v>
      </c>
      <c r="AB8038" s="9">
        <v>8060789</v>
      </c>
      <c r="AC8038" s="9" t="s">
        <v>8812</v>
      </c>
      <c r="AD8038" s="9" t="s">
        <v>800</v>
      </c>
      <c r="AE8038" s="5">
        <f t="shared" si="272"/>
        <v>0</v>
      </c>
      <c r="AF8038" s="5" t="str">
        <f t="shared" si="273"/>
        <v>Pokryto</v>
      </c>
      <c r="AG8038" s="153"/>
      <c r="AH8038" s="153"/>
      <c r="AI8038" t="s">
        <v>201</v>
      </c>
      <c r="AJ8038" t="s">
        <v>800</v>
      </c>
      <c r="AK8038" s="9" t="str">
        <f>VLOOKUP(Y8038,zdroj!D:AJ,33,0)</f>
        <v>katB</v>
      </c>
    </row>
    <row r="8039" spans="8:37" x14ac:dyDescent="0.25">
      <c r="H8039" s="8"/>
      <c r="I8039" s="8"/>
      <c r="N8039" s="23"/>
      <c r="O8039" s="24"/>
      <c r="P8039" s="19"/>
      <c r="Q8039" s="19"/>
      <c r="R8039" s="19"/>
      <c r="U8039" s="27"/>
      <c r="Y8039" s="9" t="s">
        <v>623</v>
      </c>
      <c r="Z8039" s="9" t="s">
        <v>462</v>
      </c>
      <c r="AA8039" s="9" t="s">
        <v>198</v>
      </c>
      <c r="AB8039" s="9">
        <v>8060797</v>
      </c>
      <c r="AC8039" s="9" t="s">
        <v>8813</v>
      </c>
      <c r="AD8039" s="9" t="s">
        <v>231</v>
      </c>
      <c r="AE8039" s="5">
        <f t="shared" si="272"/>
        <v>0</v>
      </c>
      <c r="AF8039" s="5" t="str">
        <f t="shared" si="273"/>
        <v>katB</v>
      </c>
      <c r="AG8039" s="153"/>
      <c r="AH8039" s="153"/>
      <c r="AI8039" t="s">
        <v>201</v>
      </c>
      <c r="AJ8039" t="s">
        <v>17878</v>
      </c>
      <c r="AK8039" s="9" t="str">
        <f>VLOOKUP(Y8039,zdroj!D:AJ,33,0)</f>
        <v>katB</v>
      </c>
    </row>
    <row r="8040" spans="8:37" x14ac:dyDescent="0.25">
      <c r="H8040" s="8"/>
      <c r="I8040" s="8"/>
      <c r="N8040" s="23"/>
      <c r="O8040" s="24"/>
      <c r="P8040" s="19"/>
      <c r="Q8040" s="19"/>
      <c r="R8040" s="19"/>
      <c r="U8040" s="27"/>
      <c r="Y8040" s="9" t="s">
        <v>623</v>
      </c>
      <c r="Z8040" s="9" t="s">
        <v>462</v>
      </c>
      <c r="AA8040" s="9" t="s">
        <v>198</v>
      </c>
      <c r="AB8040" s="9">
        <v>8060801</v>
      </c>
      <c r="AC8040" s="9" t="s">
        <v>8814</v>
      </c>
      <c r="AD8040" s="9" t="s">
        <v>231</v>
      </c>
      <c r="AE8040" s="5">
        <f t="shared" si="272"/>
        <v>0</v>
      </c>
      <c r="AF8040" s="5" t="str">
        <f t="shared" si="273"/>
        <v>katB</v>
      </c>
      <c r="AG8040" s="153"/>
      <c r="AH8040" s="153"/>
      <c r="AI8040" t="s">
        <v>201</v>
      </c>
      <c r="AJ8040" t="s">
        <v>17878</v>
      </c>
      <c r="AK8040" s="9" t="str">
        <f>VLOOKUP(Y8040,zdroj!D:AJ,33,0)</f>
        <v>katB</v>
      </c>
    </row>
    <row r="8041" spans="8:37" x14ac:dyDescent="0.25">
      <c r="H8041" s="8"/>
      <c r="I8041" s="8"/>
      <c r="N8041" s="23"/>
      <c r="O8041" s="24"/>
      <c r="P8041" s="19"/>
      <c r="Q8041" s="19"/>
      <c r="R8041" s="19"/>
      <c r="U8041" s="27"/>
      <c r="Y8041" s="9" t="s">
        <v>623</v>
      </c>
      <c r="Z8041" s="9" t="s">
        <v>462</v>
      </c>
      <c r="AA8041" s="9" t="s">
        <v>198</v>
      </c>
      <c r="AB8041" s="9">
        <v>8060819</v>
      </c>
      <c r="AC8041" s="9" t="s">
        <v>8815</v>
      </c>
      <c r="AD8041" s="9" t="s">
        <v>231</v>
      </c>
      <c r="AE8041" s="5">
        <f t="shared" si="272"/>
        <v>0</v>
      </c>
      <c r="AF8041" s="5" t="str">
        <f t="shared" si="273"/>
        <v>katB</v>
      </c>
      <c r="AG8041" s="153"/>
      <c r="AH8041" s="153"/>
      <c r="AI8041" t="s">
        <v>201</v>
      </c>
      <c r="AJ8041" t="s">
        <v>17878</v>
      </c>
      <c r="AK8041" s="9" t="str">
        <f>VLOOKUP(Y8041,zdroj!D:AJ,33,0)</f>
        <v>katB</v>
      </c>
    </row>
    <row r="8042" spans="8:37" x14ac:dyDescent="0.25">
      <c r="H8042" s="8"/>
      <c r="I8042" s="8"/>
      <c r="N8042" s="23"/>
      <c r="O8042" s="24"/>
      <c r="P8042" s="19"/>
      <c r="Q8042" s="19"/>
      <c r="R8042" s="19"/>
      <c r="U8042" s="27"/>
      <c r="Y8042" s="9" t="s">
        <v>623</v>
      </c>
      <c r="Z8042" s="9" t="s">
        <v>462</v>
      </c>
      <c r="AA8042" s="9" t="s">
        <v>198</v>
      </c>
      <c r="AB8042" s="9">
        <v>8060827</v>
      </c>
      <c r="AC8042" s="9" t="s">
        <v>8816</v>
      </c>
      <c r="AD8042" s="9" t="s">
        <v>231</v>
      </c>
      <c r="AE8042" s="5">
        <f t="shared" si="272"/>
        <v>0</v>
      </c>
      <c r="AF8042" s="5" t="str">
        <f t="shared" si="273"/>
        <v>katB</v>
      </c>
      <c r="AG8042" s="153"/>
      <c r="AH8042" s="153"/>
      <c r="AI8042" t="s">
        <v>201</v>
      </c>
      <c r="AJ8042" t="s">
        <v>17878</v>
      </c>
      <c r="AK8042" s="9" t="str">
        <f>VLOOKUP(Y8042,zdroj!D:AJ,33,0)</f>
        <v>katB</v>
      </c>
    </row>
    <row r="8043" spans="8:37" x14ac:dyDescent="0.25">
      <c r="H8043" s="8"/>
      <c r="I8043" s="8"/>
      <c r="N8043" s="23"/>
      <c r="O8043" s="24"/>
      <c r="P8043" s="19"/>
      <c r="Q8043" s="19"/>
      <c r="R8043" s="19"/>
      <c r="U8043" s="27"/>
      <c r="Y8043" s="9" t="s">
        <v>623</v>
      </c>
      <c r="Z8043" s="9" t="s">
        <v>462</v>
      </c>
      <c r="AA8043" s="9" t="s">
        <v>198</v>
      </c>
      <c r="AB8043" s="9">
        <v>8060835</v>
      </c>
      <c r="AC8043" s="9" t="s">
        <v>8817</v>
      </c>
      <c r="AD8043" s="9" t="s">
        <v>231</v>
      </c>
      <c r="AE8043" s="5">
        <f t="shared" si="272"/>
        <v>0</v>
      </c>
      <c r="AF8043" s="5" t="str">
        <f t="shared" si="273"/>
        <v>katB</v>
      </c>
      <c r="AG8043" s="153"/>
      <c r="AH8043" s="153"/>
      <c r="AI8043" t="s">
        <v>201</v>
      </c>
      <c r="AJ8043" t="s">
        <v>17878</v>
      </c>
      <c r="AK8043" s="9" t="str">
        <f>VLOOKUP(Y8043,zdroj!D:AJ,33,0)</f>
        <v>katB</v>
      </c>
    </row>
    <row r="8044" spans="8:37" x14ac:dyDescent="0.25">
      <c r="H8044" s="8"/>
      <c r="I8044" s="8"/>
      <c r="N8044" s="23"/>
      <c r="O8044" s="24"/>
      <c r="P8044" s="19"/>
      <c r="Q8044" s="19"/>
      <c r="R8044" s="19"/>
      <c r="U8044" s="27"/>
      <c r="Y8044" s="9" t="s">
        <v>623</v>
      </c>
      <c r="Z8044" s="9" t="s">
        <v>462</v>
      </c>
      <c r="AA8044" s="9" t="s">
        <v>198</v>
      </c>
      <c r="AB8044" s="9">
        <v>8060843</v>
      </c>
      <c r="AC8044" s="9" t="s">
        <v>8818</v>
      </c>
      <c r="AD8044" s="9" t="s">
        <v>231</v>
      </c>
      <c r="AE8044" s="5">
        <f t="shared" si="272"/>
        <v>0</v>
      </c>
      <c r="AF8044" s="5" t="str">
        <f t="shared" si="273"/>
        <v>katB</v>
      </c>
      <c r="AG8044" s="153"/>
      <c r="AH8044" s="153"/>
      <c r="AI8044" t="s">
        <v>201</v>
      </c>
      <c r="AJ8044" t="s">
        <v>17878</v>
      </c>
      <c r="AK8044" s="9" t="str">
        <f>VLOOKUP(Y8044,zdroj!D:AJ,33,0)</f>
        <v>katB</v>
      </c>
    </row>
    <row r="8045" spans="8:37" x14ac:dyDescent="0.25">
      <c r="H8045" s="8"/>
      <c r="I8045" s="8"/>
      <c r="N8045" s="23"/>
      <c r="O8045" s="24"/>
      <c r="P8045" s="19"/>
      <c r="Q8045" s="19"/>
      <c r="R8045" s="19"/>
      <c r="U8045" s="27"/>
      <c r="Y8045" s="9" t="s">
        <v>623</v>
      </c>
      <c r="Z8045" s="9" t="s">
        <v>462</v>
      </c>
      <c r="AA8045" s="9" t="s">
        <v>198</v>
      </c>
      <c r="AB8045" s="9">
        <v>8060851</v>
      </c>
      <c r="AC8045" s="9" t="s">
        <v>8819</v>
      </c>
      <c r="AD8045" s="9" t="s">
        <v>231</v>
      </c>
      <c r="AE8045" s="5">
        <f t="shared" si="272"/>
        <v>0</v>
      </c>
      <c r="AF8045" s="5" t="str">
        <f t="shared" si="273"/>
        <v>katB</v>
      </c>
      <c r="AG8045" s="153"/>
      <c r="AH8045" s="153"/>
      <c r="AI8045" t="s">
        <v>201</v>
      </c>
      <c r="AJ8045" t="s">
        <v>17878</v>
      </c>
      <c r="AK8045" s="9" t="str">
        <f>VLOOKUP(Y8045,zdroj!D:AJ,33,0)</f>
        <v>katB</v>
      </c>
    </row>
    <row r="8046" spans="8:37" x14ac:dyDescent="0.25">
      <c r="H8046" s="8"/>
      <c r="I8046" s="8"/>
      <c r="N8046" s="23"/>
      <c r="O8046" s="24"/>
      <c r="P8046" s="19"/>
      <c r="Q8046" s="19"/>
      <c r="R8046" s="19"/>
      <c r="U8046" s="27"/>
      <c r="Y8046" s="9" t="s">
        <v>623</v>
      </c>
      <c r="Z8046" s="9" t="s">
        <v>462</v>
      </c>
      <c r="AA8046" s="9" t="s">
        <v>198</v>
      </c>
      <c r="AB8046" s="9">
        <v>8060860</v>
      </c>
      <c r="AC8046" s="9" t="s">
        <v>8820</v>
      </c>
      <c r="AD8046" s="9" t="s">
        <v>231</v>
      </c>
      <c r="AE8046" s="5">
        <f t="shared" si="272"/>
        <v>0</v>
      </c>
      <c r="AF8046" s="5" t="str">
        <f t="shared" si="273"/>
        <v>katB</v>
      </c>
      <c r="AG8046" s="153"/>
      <c r="AH8046" s="153"/>
      <c r="AI8046" t="s">
        <v>201</v>
      </c>
      <c r="AJ8046" t="s">
        <v>17878</v>
      </c>
      <c r="AK8046" s="9" t="str">
        <f>VLOOKUP(Y8046,zdroj!D:AJ,33,0)</f>
        <v>katB</v>
      </c>
    </row>
    <row r="8047" spans="8:37" x14ac:dyDescent="0.25">
      <c r="H8047" s="8"/>
      <c r="I8047" s="8"/>
      <c r="N8047" s="23"/>
      <c r="O8047" s="24"/>
      <c r="P8047" s="19"/>
      <c r="Q8047" s="19"/>
      <c r="R8047" s="19"/>
      <c r="U8047" s="27"/>
      <c r="Y8047" s="9" t="s">
        <v>623</v>
      </c>
      <c r="Z8047" s="9" t="s">
        <v>462</v>
      </c>
      <c r="AA8047" s="9" t="s">
        <v>198</v>
      </c>
      <c r="AB8047" s="9">
        <v>8060878</v>
      </c>
      <c r="AC8047" s="9" t="s">
        <v>8821</v>
      </c>
      <c r="AD8047" s="9" t="s">
        <v>231</v>
      </c>
      <c r="AE8047" s="5">
        <f t="shared" si="272"/>
        <v>0</v>
      </c>
      <c r="AF8047" s="5" t="str">
        <f t="shared" si="273"/>
        <v>katB</v>
      </c>
      <c r="AG8047" s="153"/>
      <c r="AH8047" s="153"/>
      <c r="AI8047" t="s">
        <v>201</v>
      </c>
      <c r="AJ8047" t="s">
        <v>17878</v>
      </c>
      <c r="AK8047" s="9" t="str">
        <f>VLOOKUP(Y8047,zdroj!D:AJ,33,0)</f>
        <v>katB</v>
      </c>
    </row>
    <row r="8048" spans="8:37" x14ac:dyDescent="0.25">
      <c r="H8048" s="8"/>
      <c r="I8048" s="8"/>
      <c r="N8048" s="23"/>
      <c r="O8048" s="24"/>
      <c r="P8048" s="19"/>
      <c r="Q8048" s="19"/>
      <c r="R8048" s="19"/>
      <c r="U8048" s="27"/>
      <c r="Y8048" s="9" t="s">
        <v>623</v>
      </c>
      <c r="Z8048" s="9" t="s">
        <v>462</v>
      </c>
      <c r="AA8048" s="9" t="s">
        <v>198</v>
      </c>
      <c r="AB8048" s="9">
        <v>8060436</v>
      </c>
      <c r="AC8048" s="9" t="s">
        <v>8822</v>
      </c>
      <c r="AD8048" s="9" t="s">
        <v>800</v>
      </c>
      <c r="AE8048" s="5">
        <f t="shared" si="272"/>
        <v>0</v>
      </c>
      <c r="AF8048" s="5" t="str">
        <f t="shared" si="273"/>
        <v>Pokryto</v>
      </c>
      <c r="AG8048" s="153"/>
      <c r="AH8048" s="153"/>
      <c r="AI8048" t="s">
        <v>201</v>
      </c>
      <c r="AJ8048" t="s">
        <v>800</v>
      </c>
      <c r="AK8048" s="9" t="str">
        <f>VLOOKUP(Y8048,zdroj!D:AJ,33,0)</f>
        <v>katB</v>
      </c>
    </row>
    <row r="8049" spans="8:37" x14ac:dyDescent="0.25">
      <c r="H8049" s="8"/>
      <c r="I8049" s="8"/>
      <c r="N8049" s="23"/>
      <c r="O8049" s="24"/>
      <c r="P8049" s="19"/>
      <c r="Q8049" s="19"/>
      <c r="R8049" s="19"/>
      <c r="U8049" s="27"/>
      <c r="Y8049" s="9" t="s">
        <v>623</v>
      </c>
      <c r="Z8049" s="9" t="s">
        <v>462</v>
      </c>
      <c r="AA8049" s="9" t="s">
        <v>198</v>
      </c>
      <c r="AB8049" s="9">
        <v>8060886</v>
      </c>
      <c r="AC8049" s="9" t="s">
        <v>8823</v>
      </c>
      <c r="AD8049" s="9" t="s">
        <v>231</v>
      </c>
      <c r="AE8049" s="5">
        <f t="shared" si="272"/>
        <v>0</v>
      </c>
      <c r="AF8049" s="5" t="str">
        <f t="shared" si="273"/>
        <v>katB</v>
      </c>
      <c r="AG8049" s="153"/>
      <c r="AH8049" s="153"/>
      <c r="AI8049" t="s">
        <v>201</v>
      </c>
      <c r="AJ8049" t="s">
        <v>17878</v>
      </c>
      <c r="AK8049" s="9" t="str">
        <f>VLOOKUP(Y8049,zdroj!D:AJ,33,0)</f>
        <v>katB</v>
      </c>
    </row>
    <row r="8050" spans="8:37" x14ac:dyDescent="0.25">
      <c r="H8050" s="8"/>
      <c r="I8050" s="8"/>
      <c r="N8050" s="23"/>
      <c r="O8050" s="24"/>
      <c r="P8050" s="19"/>
      <c r="Q8050" s="19"/>
      <c r="R8050" s="19"/>
      <c r="U8050" s="27"/>
      <c r="Y8050" s="9" t="s">
        <v>623</v>
      </c>
      <c r="Z8050" s="9" t="s">
        <v>462</v>
      </c>
      <c r="AA8050" s="9" t="s">
        <v>198</v>
      </c>
      <c r="AB8050" s="9">
        <v>8060894</v>
      </c>
      <c r="AC8050" s="9" t="s">
        <v>8824</v>
      </c>
      <c r="AD8050" s="9" t="s">
        <v>231</v>
      </c>
      <c r="AE8050" s="5">
        <f t="shared" si="272"/>
        <v>0</v>
      </c>
      <c r="AF8050" s="5" t="str">
        <f t="shared" si="273"/>
        <v>katB</v>
      </c>
      <c r="AG8050" s="153"/>
      <c r="AH8050" s="153"/>
      <c r="AI8050" t="s">
        <v>201</v>
      </c>
      <c r="AJ8050" t="s">
        <v>17878</v>
      </c>
      <c r="AK8050" s="9" t="str">
        <f>VLOOKUP(Y8050,zdroj!D:AJ,33,0)</f>
        <v>katB</v>
      </c>
    </row>
    <row r="8051" spans="8:37" x14ac:dyDescent="0.25">
      <c r="H8051" s="8"/>
      <c r="I8051" s="8"/>
      <c r="N8051" s="23"/>
      <c r="O8051" s="24"/>
      <c r="P8051" s="19"/>
      <c r="Q8051" s="19"/>
      <c r="R8051" s="19"/>
      <c r="U8051" s="27"/>
      <c r="Y8051" s="9" t="s">
        <v>623</v>
      </c>
      <c r="Z8051" s="9" t="s">
        <v>462</v>
      </c>
      <c r="AA8051" s="9" t="s">
        <v>198</v>
      </c>
      <c r="AB8051" s="9">
        <v>8060908</v>
      </c>
      <c r="AC8051" s="9" t="s">
        <v>8825</v>
      </c>
      <c r="AD8051" s="9" t="s">
        <v>231</v>
      </c>
      <c r="AE8051" s="5">
        <f t="shared" si="272"/>
        <v>0</v>
      </c>
      <c r="AF8051" s="5" t="str">
        <f t="shared" si="273"/>
        <v>katB</v>
      </c>
      <c r="AG8051" s="153"/>
      <c r="AH8051" s="153"/>
      <c r="AI8051" t="s">
        <v>201</v>
      </c>
      <c r="AJ8051" t="s">
        <v>17878</v>
      </c>
      <c r="AK8051" s="9" t="str">
        <f>VLOOKUP(Y8051,zdroj!D:AJ,33,0)</f>
        <v>katB</v>
      </c>
    </row>
    <row r="8052" spans="8:37" x14ac:dyDescent="0.25">
      <c r="H8052" s="8"/>
      <c r="I8052" s="8"/>
      <c r="N8052" s="23"/>
      <c r="O8052" s="24"/>
      <c r="P8052" s="19"/>
      <c r="Q8052" s="19"/>
      <c r="R8052" s="19"/>
      <c r="U8052" s="27"/>
      <c r="Y8052" s="9" t="s">
        <v>623</v>
      </c>
      <c r="Z8052" s="9" t="s">
        <v>462</v>
      </c>
      <c r="AA8052" s="9" t="s">
        <v>198</v>
      </c>
      <c r="AB8052" s="9">
        <v>8060916</v>
      </c>
      <c r="AC8052" s="9" t="s">
        <v>8826</v>
      </c>
      <c r="AD8052" s="9" t="s">
        <v>231</v>
      </c>
      <c r="AE8052" s="5">
        <f t="shared" si="272"/>
        <v>0</v>
      </c>
      <c r="AF8052" s="5" t="str">
        <f t="shared" si="273"/>
        <v>katB</v>
      </c>
      <c r="AG8052" s="153"/>
      <c r="AH8052" s="153"/>
      <c r="AI8052" t="s">
        <v>201</v>
      </c>
      <c r="AJ8052" t="s">
        <v>17878</v>
      </c>
      <c r="AK8052" s="9" t="str">
        <f>VLOOKUP(Y8052,zdroj!D:AJ,33,0)</f>
        <v>katB</v>
      </c>
    </row>
    <row r="8053" spans="8:37" x14ac:dyDescent="0.25">
      <c r="H8053" s="8"/>
      <c r="I8053" s="8"/>
      <c r="N8053" s="23"/>
      <c r="O8053" s="24"/>
      <c r="P8053" s="19"/>
      <c r="Q8053" s="19"/>
      <c r="R8053" s="19"/>
      <c r="U8053" s="27"/>
      <c r="Y8053" s="9" t="s">
        <v>623</v>
      </c>
      <c r="Z8053" s="9" t="s">
        <v>462</v>
      </c>
      <c r="AA8053" s="9" t="s">
        <v>198</v>
      </c>
      <c r="AB8053" s="9">
        <v>8060924</v>
      </c>
      <c r="AC8053" s="9" t="s">
        <v>8827</v>
      </c>
      <c r="AD8053" s="9" t="s">
        <v>231</v>
      </c>
      <c r="AE8053" s="5">
        <f t="shared" si="272"/>
        <v>0</v>
      </c>
      <c r="AF8053" s="5" t="str">
        <f t="shared" si="273"/>
        <v>katB</v>
      </c>
      <c r="AG8053" s="153"/>
      <c r="AH8053" s="153"/>
      <c r="AI8053" t="s">
        <v>201</v>
      </c>
      <c r="AJ8053" t="s">
        <v>17878</v>
      </c>
      <c r="AK8053" s="9" t="str">
        <f>VLOOKUP(Y8053,zdroj!D:AJ,33,0)</f>
        <v>katB</v>
      </c>
    </row>
    <row r="8054" spans="8:37" x14ac:dyDescent="0.25">
      <c r="H8054" s="8"/>
      <c r="I8054" s="8"/>
      <c r="N8054" s="23"/>
      <c r="O8054" s="24"/>
      <c r="P8054" s="19"/>
      <c r="Q8054" s="19"/>
      <c r="R8054" s="19"/>
      <c r="U8054" s="27"/>
      <c r="Y8054" s="9" t="s">
        <v>623</v>
      </c>
      <c r="Z8054" s="9" t="s">
        <v>462</v>
      </c>
      <c r="AA8054" s="9" t="s">
        <v>198</v>
      </c>
      <c r="AB8054" s="9">
        <v>8060932</v>
      </c>
      <c r="AC8054" s="9" t="s">
        <v>8828</v>
      </c>
      <c r="AD8054" s="9" t="s">
        <v>231</v>
      </c>
      <c r="AE8054" s="5">
        <f t="shared" si="272"/>
        <v>0</v>
      </c>
      <c r="AF8054" s="5" t="str">
        <f t="shared" si="273"/>
        <v>katB</v>
      </c>
      <c r="AG8054" s="153"/>
      <c r="AH8054" s="153"/>
      <c r="AI8054" t="s">
        <v>201</v>
      </c>
      <c r="AJ8054" t="s">
        <v>17878</v>
      </c>
      <c r="AK8054" s="9" t="str">
        <f>VLOOKUP(Y8054,zdroj!D:AJ,33,0)</f>
        <v>katB</v>
      </c>
    </row>
    <row r="8055" spans="8:37" x14ac:dyDescent="0.25">
      <c r="H8055" s="8"/>
      <c r="I8055" s="8"/>
      <c r="N8055" s="23"/>
      <c r="O8055" s="24"/>
      <c r="P8055" s="19"/>
      <c r="Q8055" s="19"/>
      <c r="R8055" s="19"/>
      <c r="U8055" s="27"/>
      <c r="Y8055" s="9" t="s">
        <v>623</v>
      </c>
      <c r="Z8055" s="9" t="s">
        <v>462</v>
      </c>
      <c r="AA8055" s="9" t="s">
        <v>198</v>
      </c>
      <c r="AB8055" s="9">
        <v>8060941</v>
      </c>
      <c r="AC8055" s="9" t="s">
        <v>8829</v>
      </c>
      <c r="AD8055" s="9" t="s">
        <v>231</v>
      </c>
      <c r="AE8055" s="5">
        <f t="shared" si="272"/>
        <v>0</v>
      </c>
      <c r="AF8055" s="5" t="str">
        <f t="shared" si="273"/>
        <v>katB</v>
      </c>
      <c r="AG8055" s="153"/>
      <c r="AH8055" s="153"/>
      <c r="AI8055" t="s">
        <v>201</v>
      </c>
      <c r="AJ8055" t="s">
        <v>17878</v>
      </c>
      <c r="AK8055" s="9" t="str">
        <f>VLOOKUP(Y8055,zdroj!D:AJ,33,0)</f>
        <v>katB</v>
      </c>
    </row>
    <row r="8056" spans="8:37" x14ac:dyDescent="0.25">
      <c r="H8056" s="8"/>
      <c r="I8056" s="8"/>
      <c r="N8056" s="23"/>
      <c r="O8056" s="24"/>
      <c r="P8056" s="19"/>
      <c r="Q8056" s="19"/>
      <c r="R8056" s="19"/>
      <c r="U8056" s="27"/>
      <c r="Y8056" s="9" t="s">
        <v>623</v>
      </c>
      <c r="Z8056" s="9" t="s">
        <v>462</v>
      </c>
      <c r="AA8056" s="9" t="s">
        <v>198</v>
      </c>
      <c r="AB8056" s="9">
        <v>8060959</v>
      </c>
      <c r="AC8056" s="9" t="s">
        <v>8830</v>
      </c>
      <c r="AD8056" s="9" t="s">
        <v>231</v>
      </c>
      <c r="AE8056" s="5">
        <f t="shared" si="272"/>
        <v>0</v>
      </c>
      <c r="AF8056" s="5" t="str">
        <f t="shared" si="273"/>
        <v>katB</v>
      </c>
      <c r="AG8056" s="153"/>
      <c r="AH8056" s="153"/>
      <c r="AI8056" t="s">
        <v>201</v>
      </c>
      <c r="AJ8056" t="s">
        <v>17878</v>
      </c>
      <c r="AK8056" s="9" t="str">
        <f>VLOOKUP(Y8056,zdroj!D:AJ,33,0)</f>
        <v>katB</v>
      </c>
    </row>
    <row r="8057" spans="8:37" x14ac:dyDescent="0.25">
      <c r="H8057" s="8"/>
      <c r="I8057" s="8"/>
      <c r="N8057" s="23"/>
      <c r="O8057" s="24"/>
      <c r="P8057" s="19"/>
      <c r="Q8057" s="19"/>
      <c r="R8057" s="19"/>
      <c r="U8057" s="27"/>
      <c r="Y8057" s="9" t="s">
        <v>623</v>
      </c>
      <c r="Z8057" s="9" t="s">
        <v>462</v>
      </c>
      <c r="AA8057" s="9" t="s">
        <v>198</v>
      </c>
      <c r="AB8057" s="9">
        <v>8060967</v>
      </c>
      <c r="AC8057" s="9" t="s">
        <v>8831</v>
      </c>
      <c r="AD8057" s="9" t="s">
        <v>231</v>
      </c>
      <c r="AE8057" s="5">
        <f t="shared" si="272"/>
        <v>0</v>
      </c>
      <c r="AF8057" s="5" t="str">
        <f t="shared" si="273"/>
        <v>katB</v>
      </c>
      <c r="AG8057" s="153"/>
      <c r="AH8057" s="153"/>
      <c r="AI8057" t="s">
        <v>201</v>
      </c>
      <c r="AJ8057" t="s">
        <v>17878</v>
      </c>
      <c r="AK8057" s="9" t="str">
        <f>VLOOKUP(Y8057,zdroj!D:AJ,33,0)</f>
        <v>katB</v>
      </c>
    </row>
    <row r="8058" spans="8:37" x14ac:dyDescent="0.25">
      <c r="H8058" s="8"/>
      <c r="I8058" s="8"/>
      <c r="N8058" s="23"/>
      <c r="O8058" s="24"/>
      <c r="P8058" s="19"/>
      <c r="Q8058" s="19"/>
      <c r="R8058" s="19"/>
      <c r="U8058" s="27"/>
      <c r="Y8058" s="9" t="s">
        <v>623</v>
      </c>
      <c r="Z8058" s="9" t="s">
        <v>462</v>
      </c>
      <c r="AA8058" s="9" t="s">
        <v>198</v>
      </c>
      <c r="AB8058" s="9">
        <v>8060975</v>
      </c>
      <c r="AC8058" s="9" t="s">
        <v>8832</v>
      </c>
      <c r="AD8058" s="9" t="s">
        <v>231</v>
      </c>
      <c r="AE8058" s="5">
        <f t="shared" si="272"/>
        <v>0</v>
      </c>
      <c r="AF8058" s="5" t="str">
        <f t="shared" si="273"/>
        <v>katB</v>
      </c>
      <c r="AG8058" s="153"/>
      <c r="AH8058" s="153"/>
      <c r="AI8058" t="s">
        <v>201</v>
      </c>
      <c r="AJ8058" t="s">
        <v>17878</v>
      </c>
      <c r="AK8058" s="9" t="str">
        <f>VLOOKUP(Y8058,zdroj!D:AJ,33,0)</f>
        <v>katB</v>
      </c>
    </row>
    <row r="8059" spans="8:37" x14ac:dyDescent="0.25">
      <c r="H8059" s="8"/>
      <c r="I8059" s="8"/>
      <c r="N8059" s="23"/>
      <c r="O8059" s="24"/>
      <c r="P8059" s="19"/>
      <c r="Q8059" s="19"/>
      <c r="R8059" s="19"/>
      <c r="U8059" s="27"/>
      <c r="Y8059" s="9" t="s">
        <v>623</v>
      </c>
      <c r="Z8059" s="9" t="s">
        <v>462</v>
      </c>
      <c r="AA8059" s="9" t="s">
        <v>198</v>
      </c>
      <c r="AB8059" s="9">
        <v>8060444</v>
      </c>
      <c r="AC8059" s="9" t="s">
        <v>8833</v>
      </c>
      <c r="AD8059" s="9" t="s">
        <v>800</v>
      </c>
      <c r="AE8059" s="5">
        <f t="shared" si="272"/>
        <v>0</v>
      </c>
      <c r="AF8059" s="5" t="str">
        <f t="shared" si="273"/>
        <v>Pokryto</v>
      </c>
      <c r="AG8059" s="153"/>
      <c r="AH8059" s="153"/>
      <c r="AI8059" t="s">
        <v>201</v>
      </c>
      <c r="AJ8059" t="s">
        <v>800</v>
      </c>
      <c r="AK8059" s="9" t="str">
        <f>VLOOKUP(Y8059,zdroj!D:AJ,33,0)</f>
        <v>katB</v>
      </c>
    </row>
    <row r="8060" spans="8:37" x14ac:dyDescent="0.25">
      <c r="H8060" s="8"/>
      <c r="I8060" s="8"/>
      <c r="N8060" s="23"/>
      <c r="O8060" s="24"/>
      <c r="P8060" s="19"/>
      <c r="Q8060" s="19"/>
      <c r="R8060" s="19"/>
      <c r="U8060" s="27"/>
      <c r="Y8060" s="9" t="s">
        <v>623</v>
      </c>
      <c r="Z8060" s="9" t="s">
        <v>462</v>
      </c>
      <c r="AA8060" s="9" t="s">
        <v>198</v>
      </c>
      <c r="AB8060" s="9">
        <v>8060983</v>
      </c>
      <c r="AC8060" s="9" t="s">
        <v>8834</v>
      </c>
      <c r="AD8060" s="9" t="s">
        <v>231</v>
      </c>
      <c r="AE8060" s="5">
        <f t="shared" si="272"/>
        <v>0</v>
      </c>
      <c r="AF8060" s="5" t="str">
        <f t="shared" si="273"/>
        <v>katB</v>
      </c>
      <c r="AG8060" s="153"/>
      <c r="AH8060" s="153"/>
      <c r="AI8060" t="s">
        <v>201</v>
      </c>
      <c r="AJ8060" t="s">
        <v>17878</v>
      </c>
      <c r="AK8060" s="9" t="str">
        <f>VLOOKUP(Y8060,zdroj!D:AJ,33,0)</f>
        <v>katB</v>
      </c>
    </row>
    <row r="8061" spans="8:37" x14ac:dyDescent="0.25">
      <c r="H8061" s="8"/>
      <c r="I8061" s="8"/>
      <c r="N8061" s="23"/>
      <c r="O8061" s="24"/>
      <c r="P8061" s="19"/>
      <c r="Q8061" s="19"/>
      <c r="R8061" s="19"/>
      <c r="U8061" s="27"/>
      <c r="Y8061" s="9" t="s">
        <v>623</v>
      </c>
      <c r="Z8061" s="9" t="s">
        <v>462</v>
      </c>
      <c r="AA8061" s="9" t="s">
        <v>198</v>
      </c>
      <c r="AB8061" s="9">
        <v>8060991</v>
      </c>
      <c r="AC8061" s="9" t="s">
        <v>8835</v>
      </c>
      <c r="AD8061" s="9" t="s">
        <v>231</v>
      </c>
      <c r="AE8061" s="5">
        <f t="shared" si="272"/>
        <v>0</v>
      </c>
      <c r="AF8061" s="5" t="str">
        <f t="shared" si="273"/>
        <v>katB</v>
      </c>
      <c r="AG8061" s="153"/>
      <c r="AH8061" s="153"/>
      <c r="AI8061" t="s">
        <v>201</v>
      </c>
      <c r="AJ8061" t="s">
        <v>17878</v>
      </c>
      <c r="AK8061" s="9" t="str">
        <f>VLOOKUP(Y8061,zdroj!D:AJ,33,0)</f>
        <v>katB</v>
      </c>
    </row>
    <row r="8062" spans="8:37" x14ac:dyDescent="0.25">
      <c r="H8062" s="8"/>
      <c r="I8062" s="8"/>
      <c r="N8062" s="23"/>
      <c r="O8062" s="24"/>
      <c r="P8062" s="19"/>
      <c r="Q8062" s="19"/>
      <c r="R8062" s="19"/>
      <c r="U8062" s="27"/>
      <c r="Y8062" s="9" t="s">
        <v>623</v>
      </c>
      <c r="Z8062" s="9" t="s">
        <v>462</v>
      </c>
      <c r="AA8062" s="9" t="s">
        <v>198</v>
      </c>
      <c r="AB8062" s="9">
        <v>8061009</v>
      </c>
      <c r="AC8062" s="9" t="s">
        <v>8836</v>
      </c>
      <c r="AD8062" s="9" t="s">
        <v>231</v>
      </c>
      <c r="AE8062" s="5">
        <f t="shared" si="272"/>
        <v>0</v>
      </c>
      <c r="AF8062" s="5" t="str">
        <f t="shared" si="273"/>
        <v>katB</v>
      </c>
      <c r="AG8062" s="153"/>
      <c r="AH8062" s="153"/>
      <c r="AI8062" t="s">
        <v>201</v>
      </c>
      <c r="AJ8062" t="s">
        <v>17878</v>
      </c>
      <c r="AK8062" s="9" t="str">
        <f>VLOOKUP(Y8062,zdroj!D:AJ,33,0)</f>
        <v>katB</v>
      </c>
    </row>
    <row r="8063" spans="8:37" x14ac:dyDescent="0.25">
      <c r="H8063" s="8"/>
      <c r="I8063" s="8"/>
      <c r="N8063" s="23"/>
      <c r="O8063" s="24"/>
      <c r="P8063" s="19"/>
      <c r="Q8063" s="19"/>
      <c r="R8063" s="19"/>
      <c r="U8063" s="27"/>
      <c r="Y8063" s="9" t="s">
        <v>623</v>
      </c>
      <c r="Z8063" s="9" t="s">
        <v>462</v>
      </c>
      <c r="AA8063" s="9" t="s">
        <v>198</v>
      </c>
      <c r="AB8063" s="9">
        <v>8061017</v>
      </c>
      <c r="AC8063" s="9" t="s">
        <v>8837</v>
      </c>
      <c r="AD8063" s="9" t="s">
        <v>800</v>
      </c>
      <c r="AE8063" s="5">
        <f t="shared" si="272"/>
        <v>0</v>
      </c>
      <c r="AF8063" s="5" t="str">
        <f t="shared" si="273"/>
        <v>Pokryto</v>
      </c>
      <c r="AG8063" s="153"/>
      <c r="AH8063" s="153"/>
      <c r="AI8063" t="s">
        <v>201</v>
      </c>
      <c r="AJ8063" t="s">
        <v>800</v>
      </c>
      <c r="AK8063" s="9" t="str">
        <f>VLOOKUP(Y8063,zdroj!D:AJ,33,0)</f>
        <v>katB</v>
      </c>
    </row>
    <row r="8064" spans="8:37" x14ac:dyDescent="0.25">
      <c r="H8064" s="8"/>
      <c r="I8064" s="8"/>
      <c r="N8064" s="23"/>
      <c r="O8064" s="24"/>
      <c r="P8064" s="19"/>
      <c r="Q8064" s="19"/>
      <c r="R8064" s="19"/>
      <c r="U8064" s="27"/>
      <c r="Y8064" s="9" t="s">
        <v>623</v>
      </c>
      <c r="Z8064" s="9" t="s">
        <v>462</v>
      </c>
      <c r="AA8064" s="9" t="s">
        <v>198</v>
      </c>
      <c r="AB8064" s="9">
        <v>8061025</v>
      </c>
      <c r="AC8064" s="9" t="s">
        <v>8838</v>
      </c>
      <c r="AD8064" s="9" t="s">
        <v>231</v>
      </c>
      <c r="AE8064" s="5">
        <f t="shared" si="272"/>
        <v>0</v>
      </c>
      <c r="AF8064" s="5" t="str">
        <f t="shared" si="273"/>
        <v>katB</v>
      </c>
      <c r="AG8064" s="153"/>
      <c r="AH8064" s="153"/>
      <c r="AI8064" t="s">
        <v>201</v>
      </c>
      <c r="AJ8064" t="s">
        <v>17878</v>
      </c>
      <c r="AK8064" s="9" t="str">
        <f>VLOOKUP(Y8064,zdroj!D:AJ,33,0)</f>
        <v>katB</v>
      </c>
    </row>
    <row r="8065" spans="8:37" x14ac:dyDescent="0.25">
      <c r="H8065" s="8"/>
      <c r="I8065" s="8"/>
      <c r="N8065" s="23"/>
      <c r="O8065" s="24"/>
      <c r="P8065" s="19"/>
      <c r="Q8065" s="19"/>
      <c r="R8065" s="19"/>
      <c r="U8065" s="27"/>
      <c r="Y8065" s="9" t="s">
        <v>623</v>
      </c>
      <c r="Z8065" s="9" t="s">
        <v>462</v>
      </c>
      <c r="AA8065" s="9" t="s">
        <v>198</v>
      </c>
      <c r="AB8065" s="9">
        <v>8061033</v>
      </c>
      <c r="AC8065" s="9" t="s">
        <v>8839</v>
      </c>
      <c r="AD8065" s="9" t="s">
        <v>231</v>
      </c>
      <c r="AE8065" s="5">
        <f t="shared" si="272"/>
        <v>0</v>
      </c>
      <c r="AF8065" s="5" t="str">
        <f t="shared" si="273"/>
        <v>katB</v>
      </c>
      <c r="AG8065" s="153"/>
      <c r="AH8065" s="153"/>
      <c r="AI8065" t="s">
        <v>201</v>
      </c>
      <c r="AJ8065" t="s">
        <v>17878</v>
      </c>
      <c r="AK8065" s="9" t="str">
        <f>VLOOKUP(Y8065,zdroj!D:AJ,33,0)</f>
        <v>katB</v>
      </c>
    </row>
    <row r="8066" spans="8:37" x14ac:dyDescent="0.25">
      <c r="H8066" s="8"/>
      <c r="I8066" s="8"/>
      <c r="N8066" s="23"/>
      <c r="O8066" s="24"/>
      <c r="P8066" s="19"/>
      <c r="Q8066" s="19"/>
      <c r="R8066" s="19"/>
      <c r="U8066" s="27"/>
      <c r="Y8066" s="9" t="s">
        <v>623</v>
      </c>
      <c r="Z8066" s="9" t="s">
        <v>462</v>
      </c>
      <c r="AA8066" s="9" t="s">
        <v>198</v>
      </c>
      <c r="AB8066" s="9">
        <v>8061041</v>
      </c>
      <c r="AC8066" s="9" t="s">
        <v>8840</v>
      </c>
      <c r="AD8066" s="9" t="s">
        <v>231</v>
      </c>
      <c r="AE8066" s="5">
        <f t="shared" si="272"/>
        <v>0</v>
      </c>
      <c r="AF8066" s="5" t="str">
        <f t="shared" si="273"/>
        <v>katB</v>
      </c>
      <c r="AG8066" s="153"/>
      <c r="AH8066" s="153"/>
      <c r="AI8066" t="s">
        <v>201</v>
      </c>
      <c r="AJ8066" t="s">
        <v>17878</v>
      </c>
      <c r="AK8066" s="9" t="str">
        <f>VLOOKUP(Y8066,zdroj!D:AJ,33,0)</f>
        <v>katB</v>
      </c>
    </row>
    <row r="8067" spans="8:37" x14ac:dyDescent="0.25">
      <c r="H8067" s="8"/>
      <c r="I8067" s="8"/>
      <c r="N8067" s="23"/>
      <c r="O8067" s="24"/>
      <c r="P8067" s="19"/>
      <c r="Q8067" s="19"/>
      <c r="R8067" s="19"/>
      <c r="U8067" s="27"/>
      <c r="Y8067" s="9" t="s">
        <v>623</v>
      </c>
      <c r="Z8067" s="9" t="s">
        <v>462</v>
      </c>
      <c r="AA8067" s="9" t="s">
        <v>198</v>
      </c>
      <c r="AB8067" s="9">
        <v>8061050</v>
      </c>
      <c r="AC8067" s="9" t="s">
        <v>8841</v>
      </c>
      <c r="AD8067" s="9" t="s">
        <v>231</v>
      </c>
      <c r="AE8067" s="5">
        <f t="shared" si="272"/>
        <v>0</v>
      </c>
      <c r="AF8067" s="5" t="str">
        <f t="shared" si="273"/>
        <v>katB</v>
      </c>
      <c r="AG8067" s="153"/>
      <c r="AH8067" s="153"/>
      <c r="AI8067" t="s">
        <v>201</v>
      </c>
      <c r="AJ8067" t="s">
        <v>17878</v>
      </c>
      <c r="AK8067" s="9" t="str">
        <f>VLOOKUP(Y8067,zdroj!D:AJ,33,0)</f>
        <v>katB</v>
      </c>
    </row>
    <row r="8068" spans="8:37" x14ac:dyDescent="0.25">
      <c r="H8068" s="8"/>
      <c r="I8068" s="8"/>
      <c r="N8068" s="23"/>
      <c r="O8068" s="24"/>
      <c r="P8068" s="19"/>
      <c r="Q8068" s="19"/>
      <c r="R8068" s="19"/>
      <c r="U8068" s="27"/>
      <c r="Y8068" s="9" t="s">
        <v>623</v>
      </c>
      <c r="Z8068" s="9" t="s">
        <v>462</v>
      </c>
      <c r="AA8068" s="9" t="s">
        <v>198</v>
      </c>
      <c r="AB8068" s="9">
        <v>8061068</v>
      </c>
      <c r="AC8068" s="9" t="s">
        <v>8842</v>
      </c>
      <c r="AD8068" s="9" t="s">
        <v>231</v>
      </c>
      <c r="AE8068" s="5">
        <f t="shared" si="272"/>
        <v>0</v>
      </c>
      <c r="AF8068" s="5" t="str">
        <f t="shared" si="273"/>
        <v>katB</v>
      </c>
      <c r="AG8068" s="153"/>
      <c r="AH8068" s="153"/>
      <c r="AI8068" t="s">
        <v>201</v>
      </c>
      <c r="AJ8068" t="s">
        <v>17878</v>
      </c>
      <c r="AK8068" s="9" t="str">
        <f>VLOOKUP(Y8068,zdroj!D:AJ,33,0)</f>
        <v>katB</v>
      </c>
    </row>
    <row r="8069" spans="8:37" x14ac:dyDescent="0.25">
      <c r="H8069" s="8"/>
      <c r="I8069" s="8"/>
      <c r="N8069" s="23"/>
      <c r="O8069" s="24"/>
      <c r="P8069" s="19"/>
      <c r="Q8069" s="19"/>
      <c r="R8069" s="19"/>
      <c r="U8069" s="27"/>
      <c r="Y8069" s="9" t="s">
        <v>623</v>
      </c>
      <c r="Z8069" s="9" t="s">
        <v>462</v>
      </c>
      <c r="AA8069" s="9" t="s">
        <v>198</v>
      </c>
      <c r="AB8069" s="9">
        <v>8061076</v>
      </c>
      <c r="AC8069" s="9" t="s">
        <v>8843</v>
      </c>
      <c r="AD8069" s="9" t="s">
        <v>231</v>
      </c>
      <c r="AE8069" s="5">
        <f t="shared" si="272"/>
        <v>0</v>
      </c>
      <c r="AF8069" s="5" t="str">
        <f t="shared" si="273"/>
        <v>katB</v>
      </c>
      <c r="AG8069" s="153"/>
      <c r="AH8069" s="153"/>
      <c r="AI8069" t="s">
        <v>201</v>
      </c>
      <c r="AJ8069" t="s">
        <v>17878</v>
      </c>
      <c r="AK8069" s="9" t="str">
        <f>VLOOKUP(Y8069,zdroj!D:AJ,33,0)</f>
        <v>katB</v>
      </c>
    </row>
    <row r="8070" spans="8:37" x14ac:dyDescent="0.25">
      <c r="H8070" s="8"/>
      <c r="I8070" s="8"/>
      <c r="N8070" s="23"/>
      <c r="O8070" s="24"/>
      <c r="P8070" s="19"/>
      <c r="Q8070" s="19"/>
      <c r="R8070" s="19"/>
      <c r="U8070" s="27"/>
      <c r="Y8070" s="9" t="s">
        <v>623</v>
      </c>
      <c r="Z8070" s="9" t="s">
        <v>462</v>
      </c>
      <c r="AA8070" s="9" t="s">
        <v>198</v>
      </c>
      <c r="AB8070" s="9">
        <v>8060452</v>
      </c>
      <c r="AC8070" s="9" t="s">
        <v>8844</v>
      </c>
      <c r="AD8070" s="9" t="s">
        <v>800</v>
      </c>
      <c r="AE8070" s="5">
        <f t="shared" si="272"/>
        <v>0</v>
      </c>
      <c r="AF8070" s="5" t="str">
        <f t="shared" si="273"/>
        <v>Pokryto</v>
      </c>
      <c r="AG8070" s="153"/>
      <c r="AH8070" s="153"/>
      <c r="AI8070" t="s">
        <v>201</v>
      </c>
      <c r="AJ8070" t="s">
        <v>800</v>
      </c>
      <c r="AK8070" s="9" t="str">
        <f>VLOOKUP(Y8070,zdroj!D:AJ,33,0)</f>
        <v>katB</v>
      </c>
    </row>
    <row r="8071" spans="8:37" x14ac:dyDescent="0.25">
      <c r="H8071" s="8"/>
      <c r="I8071" s="8"/>
      <c r="N8071" s="23"/>
      <c r="O8071" s="24"/>
      <c r="P8071" s="19"/>
      <c r="Q8071" s="19"/>
      <c r="R8071" s="19"/>
      <c r="U8071" s="27"/>
      <c r="Y8071" s="9" t="s">
        <v>623</v>
      </c>
      <c r="Z8071" s="9" t="s">
        <v>462</v>
      </c>
      <c r="AA8071" s="9" t="s">
        <v>198</v>
      </c>
      <c r="AB8071" s="9">
        <v>8061084</v>
      </c>
      <c r="AC8071" s="9" t="s">
        <v>8845</v>
      </c>
      <c r="AD8071" s="9" t="s">
        <v>231</v>
      </c>
      <c r="AE8071" s="5">
        <f t="shared" si="272"/>
        <v>0</v>
      </c>
      <c r="AF8071" s="5" t="str">
        <f t="shared" si="273"/>
        <v>katB</v>
      </c>
      <c r="AG8071" s="153"/>
      <c r="AH8071" s="153"/>
      <c r="AI8071" t="s">
        <v>201</v>
      </c>
      <c r="AJ8071" t="s">
        <v>17878</v>
      </c>
      <c r="AK8071" s="9" t="str">
        <f>VLOOKUP(Y8071,zdroj!D:AJ,33,0)</f>
        <v>katB</v>
      </c>
    </row>
    <row r="8072" spans="8:37" x14ac:dyDescent="0.25">
      <c r="H8072" s="8"/>
      <c r="I8072" s="8"/>
      <c r="N8072" s="23"/>
      <c r="O8072" s="24"/>
      <c r="P8072" s="19"/>
      <c r="Q8072" s="19"/>
      <c r="R8072" s="19"/>
      <c r="U8072" s="27"/>
      <c r="Y8072" s="9" t="s">
        <v>623</v>
      </c>
      <c r="Z8072" s="9" t="s">
        <v>462</v>
      </c>
      <c r="AA8072" s="9" t="s">
        <v>198</v>
      </c>
      <c r="AB8072" s="9">
        <v>8061092</v>
      </c>
      <c r="AC8072" s="9" t="s">
        <v>8846</v>
      </c>
      <c r="AD8072" s="9" t="s">
        <v>231</v>
      </c>
      <c r="AE8072" s="5">
        <f t="shared" si="272"/>
        <v>0</v>
      </c>
      <c r="AF8072" s="5" t="str">
        <f t="shared" si="273"/>
        <v>katB</v>
      </c>
      <c r="AG8072" s="153"/>
      <c r="AH8072" s="153"/>
      <c r="AI8072" t="s">
        <v>201</v>
      </c>
      <c r="AJ8072" t="s">
        <v>17878</v>
      </c>
      <c r="AK8072" s="9" t="str">
        <f>VLOOKUP(Y8072,zdroj!D:AJ,33,0)</f>
        <v>katB</v>
      </c>
    </row>
    <row r="8073" spans="8:37" x14ac:dyDescent="0.25">
      <c r="H8073" s="8"/>
      <c r="I8073" s="8"/>
      <c r="N8073" s="23"/>
      <c r="O8073" s="24"/>
      <c r="P8073" s="19"/>
      <c r="Q8073" s="19"/>
      <c r="R8073" s="19"/>
      <c r="U8073" s="27"/>
      <c r="Y8073" s="9" t="s">
        <v>623</v>
      </c>
      <c r="Z8073" s="9" t="s">
        <v>462</v>
      </c>
      <c r="AA8073" s="9" t="s">
        <v>198</v>
      </c>
      <c r="AB8073" s="9">
        <v>8061106</v>
      </c>
      <c r="AC8073" s="9" t="s">
        <v>8847</v>
      </c>
      <c r="AD8073" s="9" t="s">
        <v>231</v>
      </c>
      <c r="AE8073" s="5">
        <f t="shared" si="272"/>
        <v>0</v>
      </c>
      <c r="AF8073" s="5" t="str">
        <f t="shared" si="273"/>
        <v>katB</v>
      </c>
      <c r="AG8073" s="153"/>
      <c r="AH8073" s="153"/>
      <c r="AI8073" t="s">
        <v>201</v>
      </c>
      <c r="AJ8073" t="s">
        <v>17878</v>
      </c>
      <c r="AK8073" s="9" t="str">
        <f>VLOOKUP(Y8073,zdroj!D:AJ,33,0)</f>
        <v>katB</v>
      </c>
    </row>
    <row r="8074" spans="8:37" x14ac:dyDescent="0.25">
      <c r="H8074" s="8"/>
      <c r="I8074" s="8"/>
      <c r="N8074" s="23"/>
      <c r="O8074" s="24"/>
      <c r="P8074" s="19"/>
      <c r="Q8074" s="19"/>
      <c r="R8074" s="19"/>
      <c r="U8074" s="27"/>
      <c r="Y8074" s="9" t="s">
        <v>623</v>
      </c>
      <c r="Z8074" s="9" t="s">
        <v>462</v>
      </c>
      <c r="AA8074" s="9" t="s">
        <v>198</v>
      </c>
      <c r="AB8074" s="9">
        <v>8061122</v>
      </c>
      <c r="AC8074" s="9" t="s">
        <v>8848</v>
      </c>
      <c r="AD8074" s="9" t="s">
        <v>231</v>
      </c>
      <c r="AE8074" s="5">
        <f t="shared" ref="AE8074:AE8137" si="274">VLOOKUP(Y8074,K:T,10,0)</f>
        <v>0</v>
      </c>
      <c r="AF8074" s="5" t="str">
        <f t="shared" ref="AF8074:AF8137" si="275">IF(AE8074="A",IF(AD8074="katA","katB",AD8074),AD8074)</f>
        <v>katB</v>
      </c>
      <c r="AG8074" s="153"/>
      <c r="AH8074" s="153"/>
      <c r="AI8074" t="s">
        <v>201</v>
      </c>
      <c r="AJ8074" t="s">
        <v>17878</v>
      </c>
      <c r="AK8074" s="9" t="str">
        <f>VLOOKUP(Y8074,zdroj!D:AJ,33,0)</f>
        <v>katB</v>
      </c>
    </row>
    <row r="8075" spans="8:37" x14ac:dyDescent="0.25">
      <c r="H8075" s="8"/>
      <c r="I8075" s="8"/>
      <c r="N8075" s="23"/>
      <c r="O8075" s="24"/>
      <c r="P8075" s="19"/>
      <c r="Q8075" s="19"/>
      <c r="R8075" s="19"/>
      <c r="U8075" s="27"/>
      <c r="Y8075" s="9" t="s">
        <v>623</v>
      </c>
      <c r="Z8075" s="9" t="s">
        <v>462</v>
      </c>
      <c r="AA8075" s="9" t="s">
        <v>198</v>
      </c>
      <c r="AB8075" s="9">
        <v>8061131</v>
      </c>
      <c r="AC8075" s="9" t="s">
        <v>8849</v>
      </c>
      <c r="AD8075" s="9" t="s">
        <v>231</v>
      </c>
      <c r="AE8075" s="5">
        <f t="shared" si="274"/>
        <v>0</v>
      </c>
      <c r="AF8075" s="5" t="str">
        <f t="shared" si="275"/>
        <v>katB</v>
      </c>
      <c r="AG8075" s="153"/>
      <c r="AH8075" s="153"/>
      <c r="AI8075" t="s">
        <v>201</v>
      </c>
      <c r="AJ8075" t="s">
        <v>17878</v>
      </c>
      <c r="AK8075" s="9" t="str">
        <f>VLOOKUP(Y8075,zdroj!D:AJ,33,0)</f>
        <v>katB</v>
      </c>
    </row>
    <row r="8076" spans="8:37" x14ac:dyDescent="0.25">
      <c r="H8076" s="8"/>
      <c r="I8076" s="8"/>
      <c r="N8076" s="23"/>
      <c r="O8076" s="24"/>
      <c r="P8076" s="19"/>
      <c r="Q8076" s="19"/>
      <c r="R8076" s="19"/>
      <c r="U8076" s="27"/>
      <c r="Y8076" s="9" t="s">
        <v>623</v>
      </c>
      <c r="Z8076" s="9" t="s">
        <v>462</v>
      </c>
      <c r="AA8076" s="9" t="s">
        <v>198</v>
      </c>
      <c r="AB8076" s="9">
        <v>8061149</v>
      </c>
      <c r="AC8076" s="9" t="s">
        <v>8850</v>
      </c>
      <c r="AD8076" s="9" t="s">
        <v>231</v>
      </c>
      <c r="AE8076" s="5">
        <f t="shared" si="274"/>
        <v>0</v>
      </c>
      <c r="AF8076" s="5" t="str">
        <f t="shared" si="275"/>
        <v>katB</v>
      </c>
      <c r="AG8076" s="153"/>
      <c r="AH8076" s="153"/>
      <c r="AI8076" t="s">
        <v>201</v>
      </c>
      <c r="AJ8076" t="s">
        <v>17878</v>
      </c>
      <c r="AK8076" s="9" t="str">
        <f>VLOOKUP(Y8076,zdroj!D:AJ,33,0)</f>
        <v>katB</v>
      </c>
    </row>
    <row r="8077" spans="8:37" x14ac:dyDescent="0.25">
      <c r="H8077" s="8"/>
      <c r="I8077" s="8"/>
      <c r="N8077" s="23"/>
      <c r="O8077" s="24"/>
      <c r="P8077" s="19"/>
      <c r="Q8077" s="19"/>
      <c r="R8077" s="19"/>
      <c r="U8077" s="27"/>
      <c r="Y8077" s="9" t="s">
        <v>623</v>
      </c>
      <c r="Z8077" s="9" t="s">
        <v>462</v>
      </c>
      <c r="AA8077" s="9" t="s">
        <v>198</v>
      </c>
      <c r="AB8077" s="9">
        <v>8061157</v>
      </c>
      <c r="AC8077" s="9" t="s">
        <v>8851</v>
      </c>
      <c r="AD8077" s="9" t="s">
        <v>231</v>
      </c>
      <c r="AE8077" s="5">
        <f t="shared" si="274"/>
        <v>0</v>
      </c>
      <c r="AF8077" s="5" t="str">
        <f t="shared" si="275"/>
        <v>katB</v>
      </c>
      <c r="AG8077" s="153"/>
      <c r="AH8077" s="153"/>
      <c r="AI8077" t="s">
        <v>201</v>
      </c>
      <c r="AJ8077" t="s">
        <v>17878</v>
      </c>
      <c r="AK8077" s="9" t="str">
        <f>VLOOKUP(Y8077,zdroj!D:AJ,33,0)</f>
        <v>katB</v>
      </c>
    </row>
    <row r="8078" spans="8:37" x14ac:dyDescent="0.25">
      <c r="H8078" s="8"/>
      <c r="I8078" s="8"/>
      <c r="N8078" s="23"/>
      <c r="O8078" s="24"/>
      <c r="P8078" s="19"/>
      <c r="Q8078" s="19"/>
      <c r="R8078" s="19"/>
      <c r="U8078" s="27"/>
      <c r="Y8078" s="9" t="s">
        <v>623</v>
      </c>
      <c r="Z8078" s="9" t="s">
        <v>462</v>
      </c>
      <c r="AA8078" s="9" t="s">
        <v>198</v>
      </c>
      <c r="AB8078" s="9">
        <v>8061165</v>
      </c>
      <c r="AC8078" s="9" t="s">
        <v>8852</v>
      </c>
      <c r="AD8078" s="9" t="s">
        <v>231</v>
      </c>
      <c r="AE8078" s="5">
        <f t="shared" si="274"/>
        <v>0</v>
      </c>
      <c r="AF8078" s="5" t="str">
        <f t="shared" si="275"/>
        <v>katB</v>
      </c>
      <c r="AG8078" s="153"/>
      <c r="AH8078" s="153"/>
      <c r="AI8078" t="s">
        <v>201</v>
      </c>
      <c r="AJ8078" t="s">
        <v>17878</v>
      </c>
      <c r="AK8078" s="9" t="str">
        <f>VLOOKUP(Y8078,zdroj!D:AJ,33,0)</f>
        <v>katB</v>
      </c>
    </row>
    <row r="8079" spans="8:37" x14ac:dyDescent="0.25">
      <c r="H8079" s="8"/>
      <c r="I8079" s="8"/>
      <c r="N8079" s="23"/>
      <c r="O8079" s="24"/>
      <c r="P8079" s="19"/>
      <c r="Q8079" s="19"/>
      <c r="R8079" s="19"/>
      <c r="U8079" s="27"/>
      <c r="Y8079" s="9" t="s">
        <v>623</v>
      </c>
      <c r="Z8079" s="9" t="s">
        <v>462</v>
      </c>
      <c r="AA8079" s="9" t="s">
        <v>198</v>
      </c>
      <c r="AB8079" s="9">
        <v>8061173</v>
      </c>
      <c r="AC8079" s="9" t="s">
        <v>8853</v>
      </c>
      <c r="AD8079" s="9" t="s">
        <v>231</v>
      </c>
      <c r="AE8079" s="5">
        <f t="shared" si="274"/>
        <v>0</v>
      </c>
      <c r="AF8079" s="5" t="str">
        <f t="shared" si="275"/>
        <v>katB</v>
      </c>
      <c r="AG8079" s="153"/>
      <c r="AH8079" s="153"/>
      <c r="AI8079" t="s">
        <v>201</v>
      </c>
      <c r="AJ8079" t="s">
        <v>17878</v>
      </c>
      <c r="AK8079" s="9" t="str">
        <f>VLOOKUP(Y8079,zdroj!D:AJ,33,0)</f>
        <v>katB</v>
      </c>
    </row>
    <row r="8080" spans="8:37" x14ac:dyDescent="0.25">
      <c r="H8080" s="8"/>
      <c r="I8080" s="8"/>
      <c r="N8080" s="23"/>
      <c r="O8080" s="24"/>
      <c r="P8080" s="19"/>
      <c r="Q8080" s="19"/>
      <c r="R8080" s="19"/>
      <c r="U8080" s="27"/>
      <c r="Y8080" s="9" t="s">
        <v>623</v>
      </c>
      <c r="Z8080" s="9" t="s">
        <v>462</v>
      </c>
      <c r="AA8080" s="9" t="s">
        <v>198</v>
      </c>
      <c r="AB8080" s="9">
        <v>8060461</v>
      </c>
      <c r="AC8080" s="9" t="s">
        <v>8854</v>
      </c>
      <c r="AD8080" s="9" t="s">
        <v>800</v>
      </c>
      <c r="AE8080" s="5">
        <f t="shared" si="274"/>
        <v>0</v>
      </c>
      <c r="AF8080" s="5" t="str">
        <f t="shared" si="275"/>
        <v>Pokryto</v>
      </c>
      <c r="AG8080" s="153"/>
      <c r="AH8080" s="153"/>
      <c r="AI8080" t="s">
        <v>201</v>
      </c>
      <c r="AJ8080" t="s">
        <v>800</v>
      </c>
      <c r="AK8080" s="9" t="str">
        <f>VLOOKUP(Y8080,zdroj!D:AJ,33,0)</f>
        <v>katB</v>
      </c>
    </row>
    <row r="8081" spans="8:37" x14ac:dyDescent="0.25">
      <c r="H8081" s="8"/>
      <c r="I8081" s="8"/>
      <c r="N8081" s="23"/>
      <c r="O8081" s="24"/>
      <c r="P8081" s="19"/>
      <c r="Q8081" s="19"/>
      <c r="R8081" s="19"/>
      <c r="U8081" s="27"/>
      <c r="Y8081" s="9" t="s">
        <v>623</v>
      </c>
      <c r="Z8081" s="9" t="s">
        <v>462</v>
      </c>
      <c r="AA8081" s="9" t="s">
        <v>198</v>
      </c>
      <c r="AB8081" s="9">
        <v>8061181</v>
      </c>
      <c r="AC8081" s="9" t="s">
        <v>8855</v>
      </c>
      <c r="AD8081" s="9" t="s">
        <v>231</v>
      </c>
      <c r="AE8081" s="5">
        <f t="shared" si="274"/>
        <v>0</v>
      </c>
      <c r="AF8081" s="5" t="str">
        <f t="shared" si="275"/>
        <v>katB</v>
      </c>
      <c r="AG8081" s="153"/>
      <c r="AH8081" s="153"/>
      <c r="AI8081" t="s">
        <v>229</v>
      </c>
      <c r="AJ8081" t="s">
        <v>17878</v>
      </c>
      <c r="AK8081" s="9" t="str">
        <f>VLOOKUP(Y8081,zdroj!D:AJ,33,0)</f>
        <v>katB</v>
      </c>
    </row>
    <row r="8082" spans="8:37" x14ac:dyDescent="0.25">
      <c r="H8082" s="8"/>
      <c r="I8082" s="8"/>
      <c r="N8082" s="23"/>
      <c r="O8082" s="24"/>
      <c r="P8082" s="19"/>
      <c r="Q8082" s="19"/>
      <c r="R8082" s="19"/>
      <c r="U8082" s="27"/>
      <c r="Y8082" s="9" t="s">
        <v>623</v>
      </c>
      <c r="Z8082" s="9" t="s">
        <v>462</v>
      </c>
      <c r="AA8082" s="9" t="s">
        <v>198</v>
      </c>
      <c r="AB8082" s="9">
        <v>8061190</v>
      </c>
      <c r="AC8082" s="9" t="s">
        <v>8856</v>
      </c>
      <c r="AD8082" s="9" t="s">
        <v>231</v>
      </c>
      <c r="AE8082" s="5">
        <f t="shared" si="274"/>
        <v>0</v>
      </c>
      <c r="AF8082" s="5" t="str">
        <f t="shared" si="275"/>
        <v>katB</v>
      </c>
      <c r="AG8082" s="153"/>
      <c r="AH8082" s="153"/>
      <c r="AI8082" t="s">
        <v>201</v>
      </c>
      <c r="AJ8082" t="s">
        <v>17878</v>
      </c>
      <c r="AK8082" s="9" t="str">
        <f>VLOOKUP(Y8082,zdroj!D:AJ,33,0)</f>
        <v>katB</v>
      </c>
    </row>
    <row r="8083" spans="8:37" x14ac:dyDescent="0.25">
      <c r="H8083" s="8"/>
      <c r="I8083" s="8"/>
      <c r="N8083" s="23"/>
      <c r="O8083" s="24"/>
      <c r="P8083" s="19"/>
      <c r="Q8083" s="19"/>
      <c r="R8083" s="19"/>
      <c r="U8083" s="27"/>
      <c r="Y8083" s="9" t="s">
        <v>623</v>
      </c>
      <c r="Z8083" s="9" t="s">
        <v>462</v>
      </c>
      <c r="AA8083" s="9" t="s">
        <v>198</v>
      </c>
      <c r="AB8083" s="9">
        <v>8061203</v>
      </c>
      <c r="AC8083" s="9" t="s">
        <v>8857</v>
      </c>
      <c r="AD8083" s="9" t="s">
        <v>231</v>
      </c>
      <c r="AE8083" s="5">
        <f t="shared" si="274"/>
        <v>0</v>
      </c>
      <c r="AF8083" s="5" t="str">
        <f t="shared" si="275"/>
        <v>katB</v>
      </c>
      <c r="AG8083" s="153"/>
      <c r="AH8083" s="153"/>
      <c r="AI8083" t="s">
        <v>201</v>
      </c>
      <c r="AJ8083" t="s">
        <v>17878</v>
      </c>
      <c r="AK8083" s="9" t="str">
        <f>VLOOKUP(Y8083,zdroj!D:AJ,33,0)</f>
        <v>katB</v>
      </c>
    </row>
    <row r="8084" spans="8:37" x14ac:dyDescent="0.25">
      <c r="H8084" s="8"/>
      <c r="I8084" s="8"/>
      <c r="N8084" s="23"/>
      <c r="O8084" s="24"/>
      <c r="P8084" s="19"/>
      <c r="Q8084" s="19"/>
      <c r="R8084" s="19"/>
      <c r="U8084" s="27"/>
      <c r="Y8084" s="9" t="s">
        <v>623</v>
      </c>
      <c r="Z8084" s="9" t="s">
        <v>462</v>
      </c>
      <c r="AA8084" s="9" t="s">
        <v>198</v>
      </c>
      <c r="AB8084" s="9">
        <v>8061211</v>
      </c>
      <c r="AC8084" s="9" t="s">
        <v>8858</v>
      </c>
      <c r="AD8084" s="9" t="s">
        <v>231</v>
      </c>
      <c r="AE8084" s="5">
        <f t="shared" si="274"/>
        <v>0</v>
      </c>
      <c r="AF8084" s="5" t="str">
        <f t="shared" si="275"/>
        <v>katB</v>
      </c>
      <c r="AG8084" s="153"/>
      <c r="AH8084" s="153"/>
      <c r="AI8084" t="s">
        <v>17879</v>
      </c>
      <c r="AJ8084" t="s">
        <v>17878</v>
      </c>
      <c r="AK8084" s="9" t="str">
        <f>VLOOKUP(Y8084,zdroj!D:AJ,33,0)</f>
        <v>katB</v>
      </c>
    </row>
    <row r="8085" spans="8:37" x14ac:dyDescent="0.25">
      <c r="H8085" s="8"/>
      <c r="I8085" s="8"/>
      <c r="N8085" s="23"/>
      <c r="O8085" s="24"/>
      <c r="P8085" s="19"/>
      <c r="Q8085" s="19"/>
      <c r="R8085" s="19"/>
      <c r="U8085" s="27"/>
      <c r="Y8085" s="9" t="s">
        <v>623</v>
      </c>
      <c r="Z8085" s="9" t="s">
        <v>462</v>
      </c>
      <c r="AA8085" s="9" t="s">
        <v>198</v>
      </c>
      <c r="AB8085" s="9">
        <v>8061220</v>
      </c>
      <c r="AC8085" s="9" t="s">
        <v>8859</v>
      </c>
      <c r="AD8085" s="9" t="s">
        <v>800</v>
      </c>
      <c r="AE8085" s="5">
        <f t="shared" si="274"/>
        <v>0</v>
      </c>
      <c r="AF8085" s="5" t="str">
        <f t="shared" si="275"/>
        <v>Pokryto</v>
      </c>
      <c r="AG8085" s="153"/>
      <c r="AH8085" s="153"/>
      <c r="AI8085" t="s">
        <v>201</v>
      </c>
      <c r="AJ8085" t="s">
        <v>800</v>
      </c>
      <c r="AK8085" s="9" t="str">
        <f>VLOOKUP(Y8085,zdroj!D:AJ,33,0)</f>
        <v>katB</v>
      </c>
    </row>
    <row r="8086" spans="8:37" x14ac:dyDescent="0.25">
      <c r="H8086" s="8"/>
      <c r="I8086" s="8"/>
      <c r="N8086" s="23"/>
      <c r="O8086" s="24"/>
      <c r="P8086" s="19"/>
      <c r="Q8086" s="19"/>
      <c r="R8086" s="19"/>
      <c r="U8086" s="27"/>
      <c r="Y8086" s="9" t="s">
        <v>623</v>
      </c>
      <c r="Z8086" s="9" t="s">
        <v>462</v>
      </c>
      <c r="AA8086" s="9" t="s">
        <v>198</v>
      </c>
      <c r="AB8086" s="9">
        <v>8061238</v>
      </c>
      <c r="AC8086" s="9" t="s">
        <v>8860</v>
      </c>
      <c r="AD8086" s="9" t="s">
        <v>231</v>
      </c>
      <c r="AE8086" s="5">
        <f t="shared" si="274"/>
        <v>0</v>
      </c>
      <c r="AF8086" s="5" t="str">
        <f t="shared" si="275"/>
        <v>katB</v>
      </c>
      <c r="AG8086" s="153"/>
      <c r="AH8086" s="153"/>
      <c r="AI8086" t="s">
        <v>229</v>
      </c>
      <c r="AJ8086" t="s">
        <v>17878</v>
      </c>
      <c r="AK8086" s="9" t="str">
        <f>VLOOKUP(Y8086,zdroj!D:AJ,33,0)</f>
        <v>katB</v>
      </c>
    </row>
    <row r="8087" spans="8:37" x14ac:dyDescent="0.25">
      <c r="H8087" s="8"/>
      <c r="I8087" s="8"/>
      <c r="N8087" s="23"/>
      <c r="O8087" s="24"/>
      <c r="P8087" s="19"/>
      <c r="Q8087" s="19"/>
      <c r="R8087" s="19"/>
      <c r="U8087" s="27"/>
      <c r="Y8087" s="9" t="s">
        <v>623</v>
      </c>
      <c r="Z8087" s="9" t="s">
        <v>462</v>
      </c>
      <c r="AA8087" s="9" t="s">
        <v>198</v>
      </c>
      <c r="AB8087" s="9">
        <v>8061246</v>
      </c>
      <c r="AC8087" s="9" t="s">
        <v>8861</v>
      </c>
      <c r="AD8087" s="9" t="s">
        <v>231</v>
      </c>
      <c r="AE8087" s="5">
        <f t="shared" si="274"/>
        <v>0</v>
      </c>
      <c r="AF8087" s="5" t="str">
        <f t="shared" si="275"/>
        <v>katB</v>
      </c>
      <c r="AG8087" s="153"/>
      <c r="AH8087" s="153"/>
      <c r="AI8087" t="s">
        <v>201</v>
      </c>
      <c r="AJ8087" t="s">
        <v>17878</v>
      </c>
      <c r="AK8087" s="9" t="str">
        <f>VLOOKUP(Y8087,zdroj!D:AJ,33,0)</f>
        <v>katB</v>
      </c>
    </row>
    <row r="8088" spans="8:37" x14ac:dyDescent="0.25">
      <c r="H8088" s="8"/>
      <c r="I8088" s="8"/>
      <c r="N8088" s="23"/>
      <c r="O8088" s="24"/>
      <c r="P8088" s="19"/>
      <c r="Q8088" s="19"/>
      <c r="R8088" s="19"/>
      <c r="U8088" s="27"/>
      <c r="Y8088" s="9" t="s">
        <v>623</v>
      </c>
      <c r="Z8088" s="9" t="s">
        <v>462</v>
      </c>
      <c r="AA8088" s="9" t="s">
        <v>198</v>
      </c>
      <c r="AB8088" s="9">
        <v>8061254</v>
      </c>
      <c r="AC8088" s="9" t="s">
        <v>8862</v>
      </c>
      <c r="AD8088" s="9" t="s">
        <v>231</v>
      </c>
      <c r="AE8088" s="5">
        <f t="shared" si="274"/>
        <v>0</v>
      </c>
      <c r="AF8088" s="5" t="str">
        <f t="shared" si="275"/>
        <v>katB</v>
      </c>
      <c r="AG8088" s="153"/>
      <c r="AH8088" s="153"/>
      <c r="AI8088" t="s">
        <v>201</v>
      </c>
      <c r="AJ8088" t="s">
        <v>17878</v>
      </c>
      <c r="AK8088" s="9" t="str">
        <f>VLOOKUP(Y8088,zdroj!D:AJ,33,0)</f>
        <v>katB</v>
      </c>
    </row>
    <row r="8089" spans="8:37" x14ac:dyDescent="0.25">
      <c r="H8089" s="8"/>
      <c r="I8089" s="8"/>
      <c r="N8089" s="23"/>
      <c r="O8089" s="24"/>
      <c r="P8089" s="19"/>
      <c r="Q8089" s="19"/>
      <c r="R8089" s="19"/>
      <c r="U8089" s="27"/>
      <c r="Y8089" s="9" t="s">
        <v>623</v>
      </c>
      <c r="Z8089" s="9" t="s">
        <v>462</v>
      </c>
      <c r="AA8089" s="9" t="s">
        <v>198</v>
      </c>
      <c r="AB8089" s="9">
        <v>8061262</v>
      </c>
      <c r="AC8089" s="9" t="s">
        <v>8863</v>
      </c>
      <c r="AD8089" s="9" t="s">
        <v>231</v>
      </c>
      <c r="AE8089" s="5">
        <f t="shared" si="274"/>
        <v>0</v>
      </c>
      <c r="AF8089" s="5" t="str">
        <f t="shared" si="275"/>
        <v>katB</v>
      </c>
      <c r="AG8089" s="153"/>
      <c r="AH8089" s="153"/>
      <c r="AI8089" t="s">
        <v>201</v>
      </c>
      <c r="AJ8089" t="s">
        <v>17878</v>
      </c>
      <c r="AK8089" s="9" t="str">
        <f>VLOOKUP(Y8089,zdroj!D:AJ,33,0)</f>
        <v>katB</v>
      </c>
    </row>
    <row r="8090" spans="8:37" x14ac:dyDescent="0.25">
      <c r="H8090" s="8"/>
      <c r="I8090" s="8"/>
      <c r="N8090" s="23"/>
      <c r="O8090" s="24"/>
      <c r="P8090" s="19"/>
      <c r="Q8090" s="19"/>
      <c r="R8090" s="19"/>
      <c r="U8090" s="27"/>
      <c r="Y8090" s="9" t="s">
        <v>623</v>
      </c>
      <c r="Z8090" s="9" t="s">
        <v>462</v>
      </c>
      <c r="AA8090" s="9" t="s">
        <v>198</v>
      </c>
      <c r="AB8090" s="9">
        <v>8061271</v>
      </c>
      <c r="AC8090" s="9" t="s">
        <v>8864</v>
      </c>
      <c r="AD8090" s="9" t="s">
        <v>231</v>
      </c>
      <c r="AE8090" s="5">
        <f t="shared" si="274"/>
        <v>0</v>
      </c>
      <c r="AF8090" s="5" t="str">
        <f t="shared" si="275"/>
        <v>katB</v>
      </c>
      <c r="AG8090" s="153"/>
      <c r="AH8090" s="153"/>
      <c r="AI8090" t="s">
        <v>201</v>
      </c>
      <c r="AJ8090" t="s">
        <v>17878</v>
      </c>
      <c r="AK8090" s="9" t="str">
        <f>VLOOKUP(Y8090,zdroj!D:AJ,33,0)</f>
        <v>katB</v>
      </c>
    </row>
    <row r="8091" spans="8:37" x14ac:dyDescent="0.25">
      <c r="H8091" s="8"/>
      <c r="I8091" s="8"/>
      <c r="N8091" s="23"/>
      <c r="O8091" s="24"/>
      <c r="P8091" s="19"/>
      <c r="Q8091" s="19"/>
      <c r="R8091" s="19"/>
      <c r="U8091" s="27"/>
      <c r="Y8091" s="9" t="s">
        <v>623</v>
      </c>
      <c r="Z8091" s="9" t="s">
        <v>462</v>
      </c>
      <c r="AA8091" s="9" t="s">
        <v>198</v>
      </c>
      <c r="AB8091" s="9">
        <v>8060479</v>
      </c>
      <c r="AC8091" s="9" t="s">
        <v>8865</v>
      </c>
      <c r="AD8091" s="9" t="s">
        <v>800</v>
      </c>
      <c r="AE8091" s="5">
        <f t="shared" si="274"/>
        <v>0</v>
      </c>
      <c r="AF8091" s="5" t="str">
        <f t="shared" si="275"/>
        <v>Pokryto</v>
      </c>
      <c r="AG8091" s="153"/>
      <c r="AH8091" s="153"/>
      <c r="AI8091" t="s">
        <v>201</v>
      </c>
      <c r="AJ8091" t="s">
        <v>800</v>
      </c>
      <c r="AK8091" s="9" t="str">
        <f>VLOOKUP(Y8091,zdroj!D:AJ,33,0)</f>
        <v>katB</v>
      </c>
    </row>
    <row r="8092" spans="8:37" x14ac:dyDescent="0.25">
      <c r="H8092" s="8"/>
      <c r="I8092" s="8"/>
      <c r="N8092" s="23"/>
      <c r="O8092" s="24"/>
      <c r="P8092" s="19"/>
      <c r="Q8092" s="19"/>
      <c r="R8092" s="19"/>
      <c r="U8092" s="27"/>
      <c r="Y8092" s="9" t="s">
        <v>623</v>
      </c>
      <c r="Z8092" s="9" t="s">
        <v>462</v>
      </c>
      <c r="AA8092" s="9" t="s">
        <v>198</v>
      </c>
      <c r="AB8092" s="9">
        <v>8061289</v>
      </c>
      <c r="AC8092" s="9" t="s">
        <v>8866</v>
      </c>
      <c r="AD8092" s="9" t="s">
        <v>231</v>
      </c>
      <c r="AE8092" s="5">
        <f t="shared" si="274"/>
        <v>0</v>
      </c>
      <c r="AF8092" s="5" t="str">
        <f t="shared" si="275"/>
        <v>katB</v>
      </c>
      <c r="AG8092" s="153"/>
      <c r="AH8092" s="153"/>
      <c r="AI8092" t="s">
        <v>201</v>
      </c>
      <c r="AJ8092" t="s">
        <v>17878</v>
      </c>
      <c r="AK8092" s="9" t="str">
        <f>VLOOKUP(Y8092,zdroj!D:AJ,33,0)</f>
        <v>katB</v>
      </c>
    </row>
    <row r="8093" spans="8:37" x14ac:dyDescent="0.25">
      <c r="H8093" s="8"/>
      <c r="I8093" s="8"/>
      <c r="N8093" s="23"/>
      <c r="O8093" s="24"/>
      <c r="P8093" s="19"/>
      <c r="Q8093" s="19"/>
      <c r="R8093" s="19"/>
      <c r="U8093" s="27"/>
      <c r="Y8093" s="9" t="s">
        <v>623</v>
      </c>
      <c r="Z8093" s="9" t="s">
        <v>462</v>
      </c>
      <c r="AA8093" s="9" t="s">
        <v>198</v>
      </c>
      <c r="AB8093" s="9">
        <v>8061297</v>
      </c>
      <c r="AC8093" s="9" t="s">
        <v>8867</v>
      </c>
      <c r="AD8093" s="9" t="s">
        <v>800</v>
      </c>
      <c r="AE8093" s="5">
        <f t="shared" si="274"/>
        <v>0</v>
      </c>
      <c r="AF8093" s="5" t="str">
        <f t="shared" si="275"/>
        <v>Pokryto</v>
      </c>
      <c r="AG8093" s="153"/>
      <c r="AH8093" s="153"/>
      <c r="AI8093" t="s">
        <v>201</v>
      </c>
      <c r="AJ8093" t="s">
        <v>800</v>
      </c>
      <c r="AK8093" s="9" t="str">
        <f>VLOOKUP(Y8093,zdroj!D:AJ,33,0)</f>
        <v>katB</v>
      </c>
    </row>
    <row r="8094" spans="8:37" x14ac:dyDescent="0.25">
      <c r="H8094" s="8"/>
      <c r="I8094" s="8"/>
      <c r="N8094" s="23"/>
      <c r="O8094" s="24"/>
      <c r="P8094" s="19"/>
      <c r="Q8094" s="19"/>
      <c r="R8094" s="19"/>
      <c r="U8094" s="27"/>
      <c r="Y8094" s="9" t="s">
        <v>623</v>
      </c>
      <c r="Z8094" s="9" t="s">
        <v>462</v>
      </c>
      <c r="AA8094" s="9" t="s">
        <v>198</v>
      </c>
      <c r="AB8094" s="9">
        <v>8061301</v>
      </c>
      <c r="AC8094" s="9" t="s">
        <v>8868</v>
      </c>
      <c r="AD8094" s="9" t="s">
        <v>231</v>
      </c>
      <c r="AE8094" s="5">
        <f t="shared" si="274"/>
        <v>0</v>
      </c>
      <c r="AF8094" s="5" t="str">
        <f t="shared" si="275"/>
        <v>katB</v>
      </c>
      <c r="AG8094" s="153"/>
      <c r="AH8094" s="153"/>
      <c r="AI8094" t="s">
        <v>201</v>
      </c>
      <c r="AJ8094" t="s">
        <v>17878</v>
      </c>
      <c r="AK8094" s="9" t="str">
        <f>VLOOKUP(Y8094,zdroj!D:AJ,33,0)</f>
        <v>katB</v>
      </c>
    </row>
    <row r="8095" spans="8:37" x14ac:dyDescent="0.25">
      <c r="H8095" s="8"/>
      <c r="I8095" s="8"/>
      <c r="N8095" s="23"/>
      <c r="O8095" s="24"/>
      <c r="P8095" s="19"/>
      <c r="Q8095" s="19"/>
      <c r="R8095" s="19"/>
      <c r="U8095" s="27"/>
      <c r="Y8095" s="9" t="s">
        <v>623</v>
      </c>
      <c r="Z8095" s="9" t="s">
        <v>462</v>
      </c>
      <c r="AA8095" s="9" t="s">
        <v>198</v>
      </c>
      <c r="AB8095" s="9">
        <v>25190431</v>
      </c>
      <c r="AC8095" s="9" t="s">
        <v>8869</v>
      </c>
      <c r="AD8095" s="9" t="s">
        <v>800</v>
      </c>
      <c r="AE8095" s="5">
        <f t="shared" si="274"/>
        <v>0</v>
      </c>
      <c r="AF8095" s="5" t="str">
        <f t="shared" si="275"/>
        <v>Pokryto</v>
      </c>
      <c r="AG8095" s="153"/>
      <c r="AH8095" s="153"/>
      <c r="AI8095" t="s">
        <v>201</v>
      </c>
      <c r="AJ8095" t="s">
        <v>800</v>
      </c>
      <c r="AK8095" s="9" t="str">
        <f>VLOOKUP(Y8095,zdroj!D:AJ,33,0)</f>
        <v>katB</v>
      </c>
    </row>
    <row r="8096" spans="8:37" x14ac:dyDescent="0.25">
      <c r="H8096" s="8"/>
      <c r="I8096" s="8"/>
      <c r="N8096" s="23"/>
      <c r="O8096" s="24"/>
      <c r="P8096" s="19"/>
      <c r="Q8096" s="19"/>
      <c r="R8096" s="19"/>
      <c r="U8096" s="27"/>
      <c r="Y8096" s="9" t="s">
        <v>623</v>
      </c>
      <c r="Z8096" s="9" t="s">
        <v>462</v>
      </c>
      <c r="AA8096" s="9" t="s">
        <v>198</v>
      </c>
      <c r="AB8096" s="9">
        <v>25190440</v>
      </c>
      <c r="AC8096" s="9" t="s">
        <v>8870</v>
      </c>
      <c r="AD8096" s="9" t="s">
        <v>231</v>
      </c>
      <c r="AE8096" s="5">
        <f t="shared" si="274"/>
        <v>0</v>
      </c>
      <c r="AF8096" s="5" t="str">
        <f t="shared" si="275"/>
        <v>katB</v>
      </c>
      <c r="AG8096" s="153"/>
      <c r="AH8096" s="153"/>
      <c r="AI8096" t="s">
        <v>201</v>
      </c>
      <c r="AJ8096" t="s">
        <v>17878</v>
      </c>
      <c r="AK8096" s="9" t="str">
        <f>VLOOKUP(Y8096,zdroj!D:AJ,33,0)</f>
        <v>katB</v>
      </c>
    </row>
    <row r="8097" spans="8:37" x14ac:dyDescent="0.25">
      <c r="H8097" s="8"/>
      <c r="I8097" s="8"/>
      <c r="N8097" s="23"/>
      <c r="O8097" s="24"/>
      <c r="P8097" s="19"/>
      <c r="Q8097" s="19"/>
      <c r="R8097" s="19"/>
      <c r="U8097" s="27"/>
      <c r="Y8097" s="9" t="s">
        <v>623</v>
      </c>
      <c r="Z8097" s="9" t="s">
        <v>462</v>
      </c>
      <c r="AA8097" s="9" t="s">
        <v>198</v>
      </c>
      <c r="AB8097" s="9">
        <v>25568027</v>
      </c>
      <c r="AC8097" s="9" t="s">
        <v>8871</v>
      </c>
      <c r="AD8097" s="9" t="s">
        <v>231</v>
      </c>
      <c r="AE8097" s="5">
        <f t="shared" si="274"/>
        <v>0</v>
      </c>
      <c r="AF8097" s="5" t="str">
        <f t="shared" si="275"/>
        <v>katB</v>
      </c>
      <c r="AG8097" s="153"/>
      <c r="AH8097" s="153"/>
      <c r="AI8097" t="s">
        <v>201</v>
      </c>
      <c r="AJ8097" t="s">
        <v>17878</v>
      </c>
      <c r="AK8097" s="9" t="str">
        <f>VLOOKUP(Y8097,zdroj!D:AJ,33,0)</f>
        <v>katB</v>
      </c>
    </row>
    <row r="8098" spans="8:37" x14ac:dyDescent="0.25">
      <c r="H8098" s="8"/>
      <c r="I8098" s="8"/>
      <c r="N8098" s="23"/>
      <c r="O8098" s="24"/>
      <c r="P8098" s="19"/>
      <c r="Q8098" s="19"/>
      <c r="R8098" s="19"/>
      <c r="U8098" s="27"/>
      <c r="Y8098" s="9" t="s">
        <v>626</v>
      </c>
      <c r="Z8098" s="9" t="s">
        <v>462</v>
      </c>
      <c r="AA8098" s="9" t="s">
        <v>44</v>
      </c>
      <c r="AB8098" s="9">
        <v>8075948</v>
      </c>
      <c r="AC8098" s="9" t="s">
        <v>8872</v>
      </c>
      <c r="AD8098" s="9" t="s">
        <v>225</v>
      </c>
      <c r="AE8098" s="5">
        <f t="shared" si="274"/>
        <v>0</v>
      </c>
      <c r="AF8098" s="5" t="str">
        <f t="shared" si="275"/>
        <v>katA</v>
      </c>
      <c r="AG8098" s="153"/>
      <c r="AH8098" s="153"/>
      <c r="AI8098" t="s">
        <v>195</v>
      </c>
      <c r="AJ8098" t="s">
        <v>340</v>
      </c>
      <c r="AK8098" s="9" t="str">
        <f>VLOOKUP(Y8098,zdroj!D:AJ,33,0)</f>
        <v>katA</v>
      </c>
    </row>
    <row r="8099" spans="8:37" x14ac:dyDescent="0.25">
      <c r="H8099" s="8"/>
      <c r="I8099" s="8"/>
      <c r="N8099" s="23"/>
      <c r="O8099" s="24"/>
      <c r="P8099" s="19"/>
      <c r="Q8099" s="19"/>
      <c r="R8099" s="19"/>
      <c r="U8099" s="27"/>
      <c r="Y8099" s="9" t="s">
        <v>626</v>
      </c>
      <c r="Z8099" s="9" t="s">
        <v>462</v>
      </c>
      <c r="AA8099" s="9" t="s">
        <v>44</v>
      </c>
      <c r="AB8099" s="9">
        <v>8075956</v>
      </c>
      <c r="AC8099" s="9" t="s">
        <v>8873</v>
      </c>
      <c r="AD8099" s="9" t="s">
        <v>225</v>
      </c>
      <c r="AE8099" s="5">
        <f t="shared" si="274"/>
        <v>0</v>
      </c>
      <c r="AF8099" s="5" t="str">
        <f t="shared" si="275"/>
        <v>katA</v>
      </c>
      <c r="AG8099" s="153"/>
      <c r="AH8099" s="153"/>
      <c r="AI8099" t="s">
        <v>195</v>
      </c>
      <c r="AJ8099" t="s">
        <v>340</v>
      </c>
      <c r="AK8099" s="9" t="str">
        <f>VLOOKUP(Y8099,zdroj!D:AJ,33,0)</f>
        <v>katA</v>
      </c>
    </row>
    <row r="8100" spans="8:37" x14ac:dyDescent="0.25">
      <c r="H8100" s="8"/>
      <c r="I8100" s="8"/>
      <c r="N8100" s="23"/>
      <c r="O8100" s="24"/>
      <c r="P8100" s="19"/>
      <c r="Q8100" s="19"/>
      <c r="R8100" s="19"/>
      <c r="U8100" s="27"/>
      <c r="Y8100" s="9" t="s">
        <v>626</v>
      </c>
      <c r="Z8100" s="9" t="s">
        <v>462</v>
      </c>
      <c r="AA8100" s="9" t="s">
        <v>44</v>
      </c>
      <c r="AB8100" s="9">
        <v>8075964</v>
      </c>
      <c r="AC8100" s="9" t="s">
        <v>8874</v>
      </c>
      <c r="AD8100" s="9" t="s">
        <v>225</v>
      </c>
      <c r="AE8100" s="5">
        <f t="shared" si="274"/>
        <v>0</v>
      </c>
      <c r="AF8100" s="5" t="str">
        <f t="shared" si="275"/>
        <v>katA</v>
      </c>
      <c r="AG8100" s="153"/>
      <c r="AH8100" s="153"/>
      <c r="AI8100" t="s">
        <v>195</v>
      </c>
      <c r="AJ8100" t="s">
        <v>340</v>
      </c>
      <c r="AK8100" s="9" t="str">
        <f>VLOOKUP(Y8100,zdroj!D:AJ,33,0)</f>
        <v>katA</v>
      </c>
    </row>
    <row r="8101" spans="8:37" x14ac:dyDescent="0.25">
      <c r="H8101" s="8"/>
      <c r="I8101" s="8"/>
      <c r="N8101" s="23"/>
      <c r="O8101" s="24"/>
      <c r="P8101" s="19"/>
      <c r="Q8101" s="19"/>
      <c r="R8101" s="19"/>
      <c r="U8101" s="27"/>
      <c r="Y8101" s="9" t="s">
        <v>626</v>
      </c>
      <c r="Z8101" s="9" t="s">
        <v>462</v>
      </c>
      <c r="AA8101" s="9" t="s">
        <v>44</v>
      </c>
      <c r="AB8101" s="9">
        <v>8075972</v>
      </c>
      <c r="AC8101" s="9" t="s">
        <v>8875</v>
      </c>
      <c r="AD8101" s="9" t="s">
        <v>225</v>
      </c>
      <c r="AE8101" s="5">
        <f t="shared" si="274"/>
        <v>0</v>
      </c>
      <c r="AF8101" s="5" t="str">
        <f t="shared" si="275"/>
        <v>katA</v>
      </c>
      <c r="AG8101" s="153"/>
      <c r="AH8101" s="153"/>
      <c r="AI8101" t="s">
        <v>195</v>
      </c>
      <c r="AJ8101" t="s">
        <v>340</v>
      </c>
      <c r="AK8101" s="9" t="str">
        <f>VLOOKUP(Y8101,zdroj!D:AJ,33,0)</f>
        <v>katA</v>
      </c>
    </row>
    <row r="8102" spans="8:37" x14ac:dyDescent="0.25">
      <c r="H8102" s="8"/>
      <c r="I8102" s="8"/>
      <c r="N8102" s="23"/>
      <c r="O8102" s="24"/>
      <c r="P8102" s="19"/>
      <c r="Q8102" s="19"/>
      <c r="R8102" s="19"/>
      <c r="U8102" s="27"/>
      <c r="Y8102" s="9" t="s">
        <v>626</v>
      </c>
      <c r="Z8102" s="9" t="s">
        <v>462</v>
      </c>
      <c r="AA8102" s="9" t="s">
        <v>44</v>
      </c>
      <c r="AB8102" s="9">
        <v>8075981</v>
      </c>
      <c r="AC8102" s="9" t="s">
        <v>8876</v>
      </c>
      <c r="AD8102" s="9" t="s">
        <v>225</v>
      </c>
      <c r="AE8102" s="5">
        <f t="shared" si="274"/>
        <v>0</v>
      </c>
      <c r="AF8102" s="5" t="str">
        <f t="shared" si="275"/>
        <v>katA</v>
      </c>
      <c r="AG8102" s="153"/>
      <c r="AH8102" s="153"/>
      <c r="AI8102" t="s">
        <v>195</v>
      </c>
      <c r="AJ8102" t="s">
        <v>340</v>
      </c>
      <c r="AK8102" s="9" t="str">
        <f>VLOOKUP(Y8102,zdroj!D:AJ,33,0)</f>
        <v>katA</v>
      </c>
    </row>
    <row r="8103" spans="8:37" x14ac:dyDescent="0.25">
      <c r="H8103" s="8"/>
      <c r="I8103" s="8"/>
      <c r="N8103" s="23"/>
      <c r="O8103" s="24"/>
      <c r="P8103" s="19"/>
      <c r="Q8103" s="19"/>
      <c r="R8103" s="19"/>
      <c r="U8103" s="27"/>
      <c r="Y8103" s="9" t="s">
        <v>626</v>
      </c>
      <c r="Z8103" s="9" t="s">
        <v>462</v>
      </c>
      <c r="AA8103" s="9" t="s">
        <v>44</v>
      </c>
      <c r="AB8103" s="9">
        <v>8075999</v>
      </c>
      <c r="AC8103" s="9" t="s">
        <v>8877</v>
      </c>
      <c r="AD8103" s="9" t="s">
        <v>225</v>
      </c>
      <c r="AE8103" s="5">
        <f t="shared" si="274"/>
        <v>0</v>
      </c>
      <c r="AF8103" s="5" t="str">
        <f t="shared" si="275"/>
        <v>katA</v>
      </c>
      <c r="AG8103" s="153"/>
      <c r="AH8103" s="153"/>
      <c r="AI8103" t="s">
        <v>195</v>
      </c>
      <c r="AJ8103" t="s">
        <v>340</v>
      </c>
      <c r="AK8103" s="9" t="str">
        <f>VLOOKUP(Y8103,zdroj!D:AJ,33,0)</f>
        <v>katA</v>
      </c>
    </row>
    <row r="8104" spans="8:37" x14ac:dyDescent="0.25">
      <c r="H8104" s="8"/>
      <c r="I8104" s="8"/>
      <c r="N8104" s="23"/>
      <c r="O8104" s="24"/>
      <c r="P8104" s="19"/>
      <c r="Q8104" s="19"/>
      <c r="R8104" s="19"/>
      <c r="U8104" s="27"/>
      <c r="Y8104" s="9" t="s">
        <v>626</v>
      </c>
      <c r="Z8104" s="9" t="s">
        <v>462</v>
      </c>
      <c r="AA8104" s="9" t="s">
        <v>44</v>
      </c>
      <c r="AB8104" s="9">
        <v>8076006</v>
      </c>
      <c r="AC8104" s="9" t="s">
        <v>8878</v>
      </c>
      <c r="AD8104" s="9" t="s">
        <v>225</v>
      </c>
      <c r="AE8104" s="5">
        <f t="shared" si="274"/>
        <v>0</v>
      </c>
      <c r="AF8104" s="5" t="str">
        <f t="shared" si="275"/>
        <v>katA</v>
      </c>
      <c r="AG8104" s="153"/>
      <c r="AH8104" s="153"/>
      <c r="AI8104" t="s">
        <v>201</v>
      </c>
      <c r="AJ8104" t="s">
        <v>17878</v>
      </c>
      <c r="AK8104" s="9" t="str">
        <f>VLOOKUP(Y8104,zdroj!D:AJ,33,0)</f>
        <v>katA</v>
      </c>
    </row>
    <row r="8105" spans="8:37" x14ac:dyDescent="0.25">
      <c r="H8105" s="8"/>
      <c r="I8105" s="8"/>
      <c r="N8105" s="23"/>
      <c r="O8105" s="24"/>
      <c r="P8105" s="19"/>
      <c r="Q8105" s="19"/>
      <c r="R8105" s="19"/>
      <c r="U8105" s="27"/>
      <c r="Y8105" s="9" t="s">
        <v>626</v>
      </c>
      <c r="Z8105" s="9" t="s">
        <v>462</v>
      </c>
      <c r="AA8105" s="9" t="s">
        <v>44</v>
      </c>
      <c r="AB8105" s="9">
        <v>8076014</v>
      </c>
      <c r="AC8105" s="9" t="s">
        <v>8879</v>
      </c>
      <c r="AD8105" s="9" t="s">
        <v>225</v>
      </c>
      <c r="AE8105" s="5">
        <f t="shared" si="274"/>
        <v>0</v>
      </c>
      <c r="AF8105" s="5" t="str">
        <f t="shared" si="275"/>
        <v>katA</v>
      </c>
      <c r="AG8105" s="153"/>
      <c r="AH8105" s="153"/>
      <c r="AI8105" t="s">
        <v>201</v>
      </c>
      <c r="AJ8105" t="s">
        <v>17878</v>
      </c>
      <c r="AK8105" s="9" t="str">
        <f>VLOOKUP(Y8105,zdroj!D:AJ,33,0)</f>
        <v>katA</v>
      </c>
    </row>
    <row r="8106" spans="8:37" x14ac:dyDescent="0.25">
      <c r="H8106" s="8"/>
      <c r="I8106" s="8"/>
      <c r="N8106" s="23"/>
      <c r="O8106" s="24"/>
      <c r="P8106" s="19"/>
      <c r="Q8106" s="19"/>
      <c r="R8106" s="19"/>
      <c r="U8106" s="27"/>
      <c r="Y8106" s="9" t="s">
        <v>626</v>
      </c>
      <c r="Z8106" s="9" t="s">
        <v>462</v>
      </c>
      <c r="AA8106" s="9" t="s">
        <v>44</v>
      </c>
      <c r="AB8106" s="9">
        <v>8075379</v>
      </c>
      <c r="AC8106" s="9" t="s">
        <v>8880</v>
      </c>
      <c r="AD8106" s="9" t="s">
        <v>225</v>
      </c>
      <c r="AE8106" s="5">
        <f t="shared" si="274"/>
        <v>0</v>
      </c>
      <c r="AF8106" s="5" t="str">
        <f t="shared" si="275"/>
        <v>katA</v>
      </c>
      <c r="AG8106" s="153"/>
      <c r="AH8106" s="153"/>
      <c r="AI8106" t="s">
        <v>201</v>
      </c>
      <c r="AJ8106" t="s">
        <v>17878</v>
      </c>
      <c r="AK8106" s="9" t="str">
        <f>VLOOKUP(Y8106,zdroj!D:AJ,33,0)</f>
        <v>katA</v>
      </c>
    </row>
    <row r="8107" spans="8:37" x14ac:dyDescent="0.25">
      <c r="H8107" s="8"/>
      <c r="I8107" s="8"/>
      <c r="N8107" s="23"/>
      <c r="O8107" s="24"/>
      <c r="P8107" s="19"/>
      <c r="Q8107" s="19"/>
      <c r="R8107" s="19"/>
      <c r="U8107" s="27"/>
      <c r="Y8107" s="9" t="s">
        <v>626</v>
      </c>
      <c r="Z8107" s="9" t="s">
        <v>462</v>
      </c>
      <c r="AA8107" s="9" t="s">
        <v>44</v>
      </c>
      <c r="AB8107" s="9">
        <v>8075387</v>
      </c>
      <c r="AC8107" s="9" t="s">
        <v>8881</v>
      </c>
      <c r="AD8107" s="9" t="s">
        <v>225</v>
      </c>
      <c r="AE8107" s="5">
        <f t="shared" si="274"/>
        <v>0</v>
      </c>
      <c r="AF8107" s="5" t="str">
        <f t="shared" si="275"/>
        <v>katA</v>
      </c>
      <c r="AG8107" s="153"/>
      <c r="AH8107" s="153"/>
      <c r="AI8107" t="s">
        <v>201</v>
      </c>
      <c r="AJ8107" t="s">
        <v>17878</v>
      </c>
      <c r="AK8107" s="9" t="str">
        <f>VLOOKUP(Y8107,zdroj!D:AJ,33,0)</f>
        <v>katA</v>
      </c>
    </row>
    <row r="8108" spans="8:37" x14ac:dyDescent="0.25">
      <c r="H8108" s="8"/>
      <c r="I8108" s="8"/>
      <c r="N8108" s="23"/>
      <c r="O8108" s="24"/>
      <c r="P8108" s="19"/>
      <c r="Q8108" s="19"/>
      <c r="R8108" s="19"/>
      <c r="U8108" s="27"/>
      <c r="Y8108" s="9" t="s">
        <v>626</v>
      </c>
      <c r="Z8108" s="9" t="s">
        <v>462</v>
      </c>
      <c r="AA8108" s="9" t="s">
        <v>44</v>
      </c>
      <c r="AB8108" s="9">
        <v>8075395</v>
      </c>
      <c r="AC8108" s="9" t="s">
        <v>8882</v>
      </c>
      <c r="AD8108" s="9" t="s">
        <v>225</v>
      </c>
      <c r="AE8108" s="5">
        <f t="shared" si="274"/>
        <v>0</v>
      </c>
      <c r="AF8108" s="5" t="str">
        <f t="shared" si="275"/>
        <v>katA</v>
      </c>
      <c r="AG8108" s="153"/>
      <c r="AH8108" s="153"/>
      <c r="AI8108" t="s">
        <v>201</v>
      </c>
      <c r="AJ8108" t="s">
        <v>17878</v>
      </c>
      <c r="AK8108" s="9" t="str">
        <f>VLOOKUP(Y8108,zdroj!D:AJ,33,0)</f>
        <v>katA</v>
      </c>
    </row>
    <row r="8109" spans="8:37" x14ac:dyDescent="0.25">
      <c r="H8109" s="8"/>
      <c r="I8109" s="8"/>
      <c r="N8109" s="23"/>
      <c r="O8109" s="24"/>
      <c r="P8109" s="19"/>
      <c r="Q8109" s="19"/>
      <c r="R8109" s="19"/>
      <c r="U8109" s="27"/>
      <c r="Y8109" s="9" t="s">
        <v>626</v>
      </c>
      <c r="Z8109" s="9" t="s">
        <v>462</v>
      </c>
      <c r="AA8109" s="9" t="s">
        <v>44</v>
      </c>
      <c r="AB8109" s="9">
        <v>8075409</v>
      </c>
      <c r="AC8109" s="9" t="s">
        <v>8883</v>
      </c>
      <c r="AD8109" s="9" t="s">
        <v>225</v>
      </c>
      <c r="AE8109" s="5">
        <f t="shared" si="274"/>
        <v>0</v>
      </c>
      <c r="AF8109" s="5" t="str">
        <f t="shared" si="275"/>
        <v>katA</v>
      </c>
      <c r="AG8109" s="153"/>
      <c r="AH8109" s="153"/>
      <c r="AI8109" t="s">
        <v>201</v>
      </c>
      <c r="AJ8109" t="s">
        <v>17878</v>
      </c>
      <c r="AK8109" s="9" t="str">
        <f>VLOOKUP(Y8109,zdroj!D:AJ,33,0)</f>
        <v>katA</v>
      </c>
    </row>
    <row r="8110" spans="8:37" x14ac:dyDescent="0.25">
      <c r="H8110" s="8"/>
      <c r="I8110" s="8"/>
      <c r="N8110" s="23"/>
      <c r="O8110" s="24"/>
      <c r="P8110" s="19"/>
      <c r="Q8110" s="19"/>
      <c r="R8110" s="19"/>
      <c r="U8110" s="27"/>
      <c r="Y8110" s="9" t="s">
        <v>626</v>
      </c>
      <c r="Z8110" s="9" t="s">
        <v>462</v>
      </c>
      <c r="AA8110" s="9" t="s">
        <v>44</v>
      </c>
      <c r="AB8110" s="9">
        <v>8075417</v>
      </c>
      <c r="AC8110" s="9" t="s">
        <v>8884</v>
      </c>
      <c r="AD8110" s="9" t="s">
        <v>225</v>
      </c>
      <c r="AE8110" s="5">
        <f t="shared" si="274"/>
        <v>0</v>
      </c>
      <c r="AF8110" s="5" t="str">
        <f t="shared" si="275"/>
        <v>katA</v>
      </c>
      <c r="AG8110" s="153"/>
      <c r="AH8110" s="153"/>
      <c r="AI8110" t="s">
        <v>201</v>
      </c>
      <c r="AJ8110" t="s">
        <v>17878</v>
      </c>
      <c r="AK8110" s="9" t="str">
        <f>VLOOKUP(Y8110,zdroj!D:AJ,33,0)</f>
        <v>katA</v>
      </c>
    </row>
    <row r="8111" spans="8:37" x14ac:dyDescent="0.25">
      <c r="H8111" s="8"/>
      <c r="I8111" s="8"/>
      <c r="N8111" s="23"/>
      <c r="O8111" s="24"/>
      <c r="P8111" s="19"/>
      <c r="Q8111" s="19"/>
      <c r="R8111" s="19"/>
      <c r="U8111" s="27"/>
      <c r="Y8111" s="9" t="s">
        <v>626</v>
      </c>
      <c r="Z8111" s="9" t="s">
        <v>462</v>
      </c>
      <c r="AA8111" s="9" t="s">
        <v>44</v>
      </c>
      <c r="AB8111" s="9">
        <v>8075425</v>
      </c>
      <c r="AC8111" s="9" t="s">
        <v>8885</v>
      </c>
      <c r="AD8111" s="9" t="s">
        <v>225</v>
      </c>
      <c r="AE8111" s="5">
        <f t="shared" si="274"/>
        <v>0</v>
      </c>
      <c r="AF8111" s="5" t="str">
        <f t="shared" si="275"/>
        <v>katA</v>
      </c>
      <c r="AG8111" s="153"/>
      <c r="AH8111" s="153"/>
      <c r="AI8111" t="s">
        <v>201</v>
      </c>
      <c r="AJ8111" t="s">
        <v>17878</v>
      </c>
      <c r="AK8111" s="9" t="str">
        <f>VLOOKUP(Y8111,zdroj!D:AJ,33,0)</f>
        <v>katA</v>
      </c>
    </row>
    <row r="8112" spans="8:37" x14ac:dyDescent="0.25">
      <c r="H8112" s="8"/>
      <c r="I8112" s="8"/>
      <c r="N8112" s="23"/>
      <c r="O8112" s="24"/>
      <c r="P8112" s="19"/>
      <c r="Q8112" s="19"/>
      <c r="R8112" s="19"/>
      <c r="U8112" s="27"/>
      <c r="Y8112" s="9" t="s">
        <v>626</v>
      </c>
      <c r="Z8112" s="9" t="s">
        <v>462</v>
      </c>
      <c r="AA8112" s="9" t="s">
        <v>44</v>
      </c>
      <c r="AB8112" s="9">
        <v>8075433</v>
      </c>
      <c r="AC8112" s="9" t="s">
        <v>8886</v>
      </c>
      <c r="AD8112" s="9" t="s">
        <v>225</v>
      </c>
      <c r="AE8112" s="5">
        <f t="shared" si="274"/>
        <v>0</v>
      </c>
      <c r="AF8112" s="5" t="str">
        <f t="shared" si="275"/>
        <v>katA</v>
      </c>
      <c r="AG8112" s="153"/>
      <c r="AH8112" s="153"/>
      <c r="AI8112" t="s">
        <v>201</v>
      </c>
      <c r="AJ8112" t="s">
        <v>17878</v>
      </c>
      <c r="AK8112" s="9" t="str">
        <f>VLOOKUP(Y8112,zdroj!D:AJ,33,0)</f>
        <v>katA</v>
      </c>
    </row>
    <row r="8113" spans="8:37" x14ac:dyDescent="0.25">
      <c r="H8113" s="8"/>
      <c r="I8113" s="8"/>
      <c r="N8113" s="23"/>
      <c r="O8113" s="24"/>
      <c r="P8113" s="19"/>
      <c r="Q8113" s="19"/>
      <c r="R8113" s="19"/>
      <c r="U8113" s="27"/>
      <c r="Y8113" s="9" t="s">
        <v>626</v>
      </c>
      <c r="Z8113" s="9" t="s">
        <v>462</v>
      </c>
      <c r="AA8113" s="9" t="s">
        <v>44</v>
      </c>
      <c r="AB8113" s="9">
        <v>8075301</v>
      </c>
      <c r="AC8113" s="9" t="s">
        <v>8887</v>
      </c>
      <c r="AD8113" s="9" t="s">
        <v>225</v>
      </c>
      <c r="AE8113" s="5">
        <f t="shared" si="274"/>
        <v>0</v>
      </c>
      <c r="AF8113" s="5" t="str">
        <f t="shared" si="275"/>
        <v>katA</v>
      </c>
      <c r="AG8113" s="153"/>
      <c r="AH8113" s="153"/>
      <c r="AI8113" t="s">
        <v>201</v>
      </c>
      <c r="AJ8113" t="s">
        <v>17878</v>
      </c>
      <c r="AK8113" s="9" t="str">
        <f>VLOOKUP(Y8113,zdroj!D:AJ,33,0)</f>
        <v>katA</v>
      </c>
    </row>
    <row r="8114" spans="8:37" x14ac:dyDescent="0.25">
      <c r="H8114" s="8"/>
      <c r="I8114" s="8"/>
      <c r="N8114" s="23"/>
      <c r="O8114" s="24"/>
      <c r="P8114" s="19"/>
      <c r="Q8114" s="19"/>
      <c r="R8114" s="19"/>
      <c r="U8114" s="27"/>
      <c r="Y8114" s="9" t="s">
        <v>626</v>
      </c>
      <c r="Z8114" s="9" t="s">
        <v>462</v>
      </c>
      <c r="AA8114" s="9" t="s">
        <v>44</v>
      </c>
      <c r="AB8114" s="9">
        <v>8075441</v>
      </c>
      <c r="AC8114" s="9" t="s">
        <v>8888</v>
      </c>
      <c r="AD8114" s="9" t="s">
        <v>225</v>
      </c>
      <c r="AE8114" s="5">
        <f t="shared" si="274"/>
        <v>0</v>
      </c>
      <c r="AF8114" s="5" t="str">
        <f t="shared" si="275"/>
        <v>katA</v>
      </c>
      <c r="AG8114" s="153"/>
      <c r="AH8114" s="153"/>
      <c r="AI8114" t="s">
        <v>201</v>
      </c>
      <c r="AJ8114" t="s">
        <v>17878</v>
      </c>
      <c r="AK8114" s="9" t="str">
        <f>VLOOKUP(Y8114,zdroj!D:AJ,33,0)</f>
        <v>katA</v>
      </c>
    </row>
    <row r="8115" spans="8:37" x14ac:dyDescent="0.25">
      <c r="H8115" s="8"/>
      <c r="I8115" s="8"/>
      <c r="N8115" s="23"/>
      <c r="O8115" s="24"/>
      <c r="P8115" s="19"/>
      <c r="Q8115" s="19"/>
      <c r="R8115" s="19"/>
      <c r="U8115" s="27"/>
      <c r="Y8115" s="9" t="s">
        <v>626</v>
      </c>
      <c r="Z8115" s="9" t="s">
        <v>462</v>
      </c>
      <c r="AA8115" s="9" t="s">
        <v>44</v>
      </c>
      <c r="AB8115" s="9">
        <v>8075450</v>
      </c>
      <c r="AC8115" s="9" t="s">
        <v>8889</v>
      </c>
      <c r="AD8115" s="9" t="s">
        <v>225</v>
      </c>
      <c r="AE8115" s="5">
        <f t="shared" si="274"/>
        <v>0</v>
      </c>
      <c r="AF8115" s="5" t="str">
        <f t="shared" si="275"/>
        <v>katA</v>
      </c>
      <c r="AG8115" s="153"/>
      <c r="AH8115" s="153"/>
      <c r="AI8115" t="s">
        <v>201</v>
      </c>
      <c r="AJ8115" t="s">
        <v>17878</v>
      </c>
      <c r="AK8115" s="9" t="str">
        <f>VLOOKUP(Y8115,zdroj!D:AJ,33,0)</f>
        <v>katA</v>
      </c>
    </row>
    <row r="8116" spans="8:37" x14ac:dyDescent="0.25">
      <c r="H8116" s="8"/>
      <c r="I8116" s="8"/>
      <c r="N8116" s="23"/>
      <c r="O8116" s="24"/>
      <c r="P8116" s="19"/>
      <c r="Q8116" s="19"/>
      <c r="R8116" s="19"/>
      <c r="U8116" s="27"/>
      <c r="Y8116" s="9" t="s">
        <v>626</v>
      </c>
      <c r="Z8116" s="9" t="s">
        <v>462</v>
      </c>
      <c r="AA8116" s="9" t="s">
        <v>44</v>
      </c>
      <c r="AB8116" s="9">
        <v>8075468</v>
      </c>
      <c r="AC8116" s="9" t="s">
        <v>8890</v>
      </c>
      <c r="AD8116" s="9" t="s">
        <v>225</v>
      </c>
      <c r="AE8116" s="5">
        <f t="shared" si="274"/>
        <v>0</v>
      </c>
      <c r="AF8116" s="5" t="str">
        <f t="shared" si="275"/>
        <v>katA</v>
      </c>
      <c r="AG8116" s="153"/>
      <c r="AH8116" s="153"/>
      <c r="AI8116" t="s">
        <v>201</v>
      </c>
      <c r="AJ8116" t="s">
        <v>17878</v>
      </c>
      <c r="AK8116" s="9" t="str">
        <f>VLOOKUP(Y8116,zdroj!D:AJ,33,0)</f>
        <v>katA</v>
      </c>
    </row>
    <row r="8117" spans="8:37" x14ac:dyDescent="0.25">
      <c r="H8117" s="8"/>
      <c r="I8117" s="8"/>
      <c r="N8117" s="23"/>
      <c r="O8117" s="24"/>
      <c r="P8117" s="19"/>
      <c r="Q8117" s="19"/>
      <c r="R8117" s="19"/>
      <c r="U8117" s="27"/>
      <c r="Y8117" s="9" t="s">
        <v>626</v>
      </c>
      <c r="Z8117" s="9" t="s">
        <v>462</v>
      </c>
      <c r="AA8117" s="9" t="s">
        <v>44</v>
      </c>
      <c r="AB8117" s="9">
        <v>8075476</v>
      </c>
      <c r="AC8117" s="9" t="s">
        <v>8891</v>
      </c>
      <c r="AD8117" s="9" t="s">
        <v>225</v>
      </c>
      <c r="AE8117" s="5">
        <f t="shared" si="274"/>
        <v>0</v>
      </c>
      <c r="AF8117" s="5" t="str">
        <f t="shared" si="275"/>
        <v>katA</v>
      </c>
      <c r="AG8117" s="153"/>
      <c r="AH8117" s="153"/>
      <c r="AI8117" t="s">
        <v>201</v>
      </c>
      <c r="AJ8117" t="s">
        <v>17878</v>
      </c>
      <c r="AK8117" s="9" t="str">
        <f>VLOOKUP(Y8117,zdroj!D:AJ,33,0)</f>
        <v>katA</v>
      </c>
    </row>
    <row r="8118" spans="8:37" x14ac:dyDescent="0.25">
      <c r="H8118" s="8"/>
      <c r="I8118" s="8"/>
      <c r="N8118" s="23"/>
      <c r="O8118" s="24"/>
      <c r="P8118" s="19"/>
      <c r="Q8118" s="19"/>
      <c r="R8118" s="19"/>
      <c r="U8118" s="27"/>
      <c r="Y8118" s="9" t="s">
        <v>626</v>
      </c>
      <c r="Z8118" s="9" t="s">
        <v>462</v>
      </c>
      <c r="AA8118" s="9" t="s">
        <v>44</v>
      </c>
      <c r="AB8118" s="9">
        <v>8075484</v>
      </c>
      <c r="AC8118" s="9" t="s">
        <v>8892</v>
      </c>
      <c r="AD8118" s="9" t="s">
        <v>225</v>
      </c>
      <c r="AE8118" s="5">
        <f t="shared" si="274"/>
        <v>0</v>
      </c>
      <c r="AF8118" s="5" t="str">
        <f t="shared" si="275"/>
        <v>katA</v>
      </c>
      <c r="AG8118" s="153"/>
      <c r="AH8118" s="153"/>
      <c r="AI8118" t="s">
        <v>201</v>
      </c>
      <c r="AJ8118" t="s">
        <v>17878</v>
      </c>
      <c r="AK8118" s="9" t="str">
        <f>VLOOKUP(Y8118,zdroj!D:AJ,33,0)</f>
        <v>katA</v>
      </c>
    </row>
    <row r="8119" spans="8:37" x14ac:dyDescent="0.25">
      <c r="H8119" s="8"/>
      <c r="I8119" s="8"/>
      <c r="N8119" s="23"/>
      <c r="O8119" s="24"/>
      <c r="P8119" s="19"/>
      <c r="Q8119" s="19"/>
      <c r="R8119" s="19"/>
      <c r="U8119" s="27"/>
      <c r="Y8119" s="9" t="s">
        <v>626</v>
      </c>
      <c r="Z8119" s="9" t="s">
        <v>462</v>
      </c>
      <c r="AA8119" s="9" t="s">
        <v>44</v>
      </c>
      <c r="AB8119" s="9">
        <v>8075492</v>
      </c>
      <c r="AC8119" s="9" t="s">
        <v>8893</v>
      </c>
      <c r="AD8119" s="9" t="s">
        <v>225</v>
      </c>
      <c r="AE8119" s="5">
        <f t="shared" si="274"/>
        <v>0</v>
      </c>
      <c r="AF8119" s="5" t="str">
        <f t="shared" si="275"/>
        <v>katA</v>
      </c>
      <c r="AG8119" s="153"/>
      <c r="AH8119" s="153"/>
      <c r="AI8119" t="s">
        <v>201</v>
      </c>
      <c r="AJ8119" t="s">
        <v>17878</v>
      </c>
      <c r="AK8119" s="9" t="str">
        <f>VLOOKUP(Y8119,zdroj!D:AJ,33,0)</f>
        <v>katA</v>
      </c>
    </row>
    <row r="8120" spans="8:37" x14ac:dyDescent="0.25">
      <c r="H8120" s="8"/>
      <c r="I8120" s="8"/>
      <c r="N8120" s="23"/>
      <c r="O8120" s="24"/>
      <c r="P8120" s="19"/>
      <c r="Q8120" s="19"/>
      <c r="R8120" s="19"/>
      <c r="U8120" s="27"/>
      <c r="Y8120" s="9" t="s">
        <v>626</v>
      </c>
      <c r="Z8120" s="9" t="s">
        <v>462</v>
      </c>
      <c r="AA8120" s="9" t="s">
        <v>44</v>
      </c>
      <c r="AB8120" s="9">
        <v>8075506</v>
      </c>
      <c r="AC8120" s="9" t="s">
        <v>8894</v>
      </c>
      <c r="AD8120" s="9" t="s">
        <v>225</v>
      </c>
      <c r="AE8120" s="5">
        <f t="shared" si="274"/>
        <v>0</v>
      </c>
      <c r="AF8120" s="5" t="str">
        <f t="shared" si="275"/>
        <v>katA</v>
      </c>
      <c r="AG8120" s="153"/>
      <c r="AH8120" s="153"/>
      <c r="AI8120" t="s">
        <v>201</v>
      </c>
      <c r="AJ8120" t="s">
        <v>17878</v>
      </c>
      <c r="AK8120" s="9" t="str">
        <f>VLOOKUP(Y8120,zdroj!D:AJ,33,0)</f>
        <v>katA</v>
      </c>
    </row>
    <row r="8121" spans="8:37" x14ac:dyDescent="0.25">
      <c r="H8121" s="8"/>
      <c r="I8121" s="8"/>
      <c r="N8121" s="23"/>
      <c r="O8121" s="24"/>
      <c r="P8121" s="19"/>
      <c r="Q8121" s="19"/>
      <c r="R8121" s="19"/>
      <c r="U8121" s="27"/>
      <c r="Y8121" s="9" t="s">
        <v>626</v>
      </c>
      <c r="Z8121" s="9" t="s">
        <v>462</v>
      </c>
      <c r="AA8121" s="9" t="s">
        <v>44</v>
      </c>
      <c r="AB8121" s="9">
        <v>8075514</v>
      </c>
      <c r="AC8121" s="9" t="s">
        <v>8895</v>
      </c>
      <c r="AD8121" s="9" t="s">
        <v>225</v>
      </c>
      <c r="AE8121" s="5">
        <f t="shared" si="274"/>
        <v>0</v>
      </c>
      <c r="AF8121" s="5" t="str">
        <f t="shared" si="275"/>
        <v>katA</v>
      </c>
      <c r="AG8121" s="153"/>
      <c r="AH8121" s="153"/>
      <c r="AI8121" t="s">
        <v>201</v>
      </c>
      <c r="AJ8121" t="s">
        <v>17878</v>
      </c>
      <c r="AK8121" s="9" t="str">
        <f>VLOOKUP(Y8121,zdroj!D:AJ,33,0)</f>
        <v>katA</v>
      </c>
    </row>
    <row r="8122" spans="8:37" x14ac:dyDescent="0.25">
      <c r="H8122" s="8"/>
      <c r="I8122" s="8"/>
      <c r="N8122" s="23"/>
      <c r="O8122" s="24"/>
      <c r="P8122" s="19"/>
      <c r="Q8122" s="19"/>
      <c r="R8122" s="19"/>
      <c r="U8122" s="27"/>
      <c r="Y8122" s="9" t="s">
        <v>626</v>
      </c>
      <c r="Z8122" s="9" t="s">
        <v>462</v>
      </c>
      <c r="AA8122" s="9" t="s">
        <v>44</v>
      </c>
      <c r="AB8122" s="9">
        <v>8075522</v>
      </c>
      <c r="AC8122" s="9" t="s">
        <v>8896</v>
      </c>
      <c r="AD8122" s="9" t="s">
        <v>225</v>
      </c>
      <c r="AE8122" s="5">
        <f t="shared" si="274"/>
        <v>0</v>
      </c>
      <c r="AF8122" s="5" t="str">
        <f t="shared" si="275"/>
        <v>katA</v>
      </c>
      <c r="AG8122" s="153"/>
      <c r="AH8122" s="153"/>
      <c r="AI8122" t="s">
        <v>201</v>
      </c>
      <c r="AJ8122" t="s">
        <v>17878</v>
      </c>
      <c r="AK8122" s="9" t="str">
        <f>VLOOKUP(Y8122,zdroj!D:AJ,33,0)</f>
        <v>katA</v>
      </c>
    </row>
    <row r="8123" spans="8:37" x14ac:dyDescent="0.25">
      <c r="H8123" s="8"/>
      <c r="I8123" s="8"/>
      <c r="N8123" s="23"/>
      <c r="O8123" s="24"/>
      <c r="P8123" s="19"/>
      <c r="Q8123" s="19"/>
      <c r="R8123" s="19"/>
      <c r="U8123" s="27"/>
      <c r="Y8123" s="9" t="s">
        <v>626</v>
      </c>
      <c r="Z8123" s="9" t="s">
        <v>462</v>
      </c>
      <c r="AA8123" s="9" t="s">
        <v>44</v>
      </c>
      <c r="AB8123" s="9">
        <v>8075531</v>
      </c>
      <c r="AC8123" s="9" t="s">
        <v>8897</v>
      </c>
      <c r="AD8123" s="9" t="s">
        <v>225</v>
      </c>
      <c r="AE8123" s="5">
        <f t="shared" si="274"/>
        <v>0</v>
      </c>
      <c r="AF8123" s="5" t="str">
        <f t="shared" si="275"/>
        <v>katA</v>
      </c>
      <c r="AG8123" s="153"/>
      <c r="AH8123" s="153"/>
      <c r="AI8123" t="s">
        <v>201</v>
      </c>
      <c r="AJ8123" t="s">
        <v>17878</v>
      </c>
      <c r="AK8123" s="9" t="str">
        <f>VLOOKUP(Y8123,zdroj!D:AJ,33,0)</f>
        <v>katA</v>
      </c>
    </row>
    <row r="8124" spans="8:37" x14ac:dyDescent="0.25">
      <c r="H8124" s="8"/>
      <c r="I8124" s="8"/>
      <c r="N8124" s="23"/>
      <c r="O8124" s="24"/>
      <c r="P8124" s="19"/>
      <c r="Q8124" s="19"/>
      <c r="R8124" s="19"/>
      <c r="U8124" s="27"/>
      <c r="Y8124" s="9" t="s">
        <v>626</v>
      </c>
      <c r="Z8124" s="9" t="s">
        <v>462</v>
      </c>
      <c r="AA8124" s="9" t="s">
        <v>44</v>
      </c>
      <c r="AB8124" s="9">
        <v>8075310</v>
      </c>
      <c r="AC8124" s="9" t="s">
        <v>8898</v>
      </c>
      <c r="AD8124" s="9" t="s">
        <v>225</v>
      </c>
      <c r="AE8124" s="5">
        <f t="shared" si="274"/>
        <v>0</v>
      </c>
      <c r="AF8124" s="5" t="str">
        <f t="shared" si="275"/>
        <v>katA</v>
      </c>
      <c r="AG8124" s="153"/>
      <c r="AH8124" s="153"/>
      <c r="AI8124" t="s">
        <v>201</v>
      </c>
      <c r="AJ8124" t="s">
        <v>17878</v>
      </c>
      <c r="AK8124" s="9" t="str">
        <f>VLOOKUP(Y8124,zdroj!D:AJ,33,0)</f>
        <v>katA</v>
      </c>
    </row>
    <row r="8125" spans="8:37" x14ac:dyDescent="0.25">
      <c r="H8125" s="8"/>
      <c r="I8125" s="8"/>
      <c r="N8125" s="23"/>
      <c r="O8125" s="24"/>
      <c r="P8125" s="19"/>
      <c r="Q8125" s="19"/>
      <c r="R8125" s="19"/>
      <c r="U8125" s="27"/>
      <c r="Y8125" s="9" t="s">
        <v>626</v>
      </c>
      <c r="Z8125" s="9" t="s">
        <v>462</v>
      </c>
      <c r="AA8125" s="9" t="s">
        <v>44</v>
      </c>
      <c r="AB8125" s="9">
        <v>25259539</v>
      </c>
      <c r="AC8125" s="9" t="s">
        <v>8899</v>
      </c>
      <c r="AD8125" s="9" t="s">
        <v>225</v>
      </c>
      <c r="AE8125" s="5">
        <f t="shared" si="274"/>
        <v>0</v>
      </c>
      <c r="AF8125" s="5" t="str">
        <f t="shared" si="275"/>
        <v>katA</v>
      </c>
      <c r="AG8125" s="153"/>
      <c r="AH8125" s="153"/>
      <c r="AI8125" t="s">
        <v>201</v>
      </c>
      <c r="AJ8125" t="s">
        <v>17878</v>
      </c>
      <c r="AK8125" s="9" t="str">
        <f>VLOOKUP(Y8125,zdroj!D:AJ,33,0)</f>
        <v>katA</v>
      </c>
    </row>
    <row r="8126" spans="8:37" x14ac:dyDescent="0.25">
      <c r="H8126" s="8"/>
      <c r="I8126" s="8"/>
      <c r="N8126" s="23"/>
      <c r="O8126" s="24"/>
      <c r="P8126" s="19"/>
      <c r="Q8126" s="19"/>
      <c r="R8126" s="19"/>
      <c r="U8126" s="27"/>
      <c r="Y8126" s="9" t="s">
        <v>626</v>
      </c>
      <c r="Z8126" s="9" t="s">
        <v>462</v>
      </c>
      <c r="AA8126" s="9" t="s">
        <v>44</v>
      </c>
      <c r="AB8126" s="9">
        <v>8075549</v>
      </c>
      <c r="AC8126" s="9" t="s">
        <v>8900</v>
      </c>
      <c r="AD8126" s="9" t="s">
        <v>225</v>
      </c>
      <c r="AE8126" s="5">
        <f t="shared" si="274"/>
        <v>0</v>
      </c>
      <c r="AF8126" s="5" t="str">
        <f t="shared" si="275"/>
        <v>katA</v>
      </c>
      <c r="AG8126" s="153"/>
      <c r="AH8126" s="153"/>
      <c r="AI8126" t="s">
        <v>201</v>
      </c>
      <c r="AJ8126" t="s">
        <v>17878</v>
      </c>
      <c r="AK8126" s="9" t="str">
        <f>VLOOKUP(Y8126,zdroj!D:AJ,33,0)</f>
        <v>katA</v>
      </c>
    </row>
    <row r="8127" spans="8:37" x14ac:dyDescent="0.25">
      <c r="H8127" s="8"/>
      <c r="I8127" s="8"/>
      <c r="N8127" s="23"/>
      <c r="O8127" s="24"/>
      <c r="P8127" s="19"/>
      <c r="Q8127" s="19"/>
      <c r="R8127" s="19"/>
      <c r="U8127" s="27"/>
      <c r="Y8127" s="9" t="s">
        <v>626</v>
      </c>
      <c r="Z8127" s="9" t="s">
        <v>462</v>
      </c>
      <c r="AA8127" s="9" t="s">
        <v>44</v>
      </c>
      <c r="AB8127" s="9">
        <v>8075557</v>
      </c>
      <c r="AC8127" s="9" t="s">
        <v>8901</v>
      </c>
      <c r="AD8127" s="9" t="s">
        <v>225</v>
      </c>
      <c r="AE8127" s="5">
        <f t="shared" si="274"/>
        <v>0</v>
      </c>
      <c r="AF8127" s="5" t="str">
        <f t="shared" si="275"/>
        <v>katA</v>
      </c>
      <c r="AG8127" s="153"/>
      <c r="AH8127" s="153"/>
      <c r="AI8127" t="s">
        <v>201</v>
      </c>
      <c r="AJ8127" t="s">
        <v>17878</v>
      </c>
      <c r="AK8127" s="9" t="str">
        <f>VLOOKUP(Y8127,zdroj!D:AJ,33,0)</f>
        <v>katA</v>
      </c>
    </row>
    <row r="8128" spans="8:37" x14ac:dyDescent="0.25">
      <c r="H8128" s="8"/>
      <c r="I8128" s="8"/>
      <c r="N8128" s="23"/>
      <c r="O8128" s="24"/>
      <c r="P8128" s="19"/>
      <c r="Q8128" s="19"/>
      <c r="R8128" s="19"/>
      <c r="U8128" s="27"/>
      <c r="Y8128" s="9" t="s">
        <v>626</v>
      </c>
      <c r="Z8128" s="9" t="s">
        <v>462</v>
      </c>
      <c r="AA8128" s="9" t="s">
        <v>44</v>
      </c>
      <c r="AB8128" s="9">
        <v>8075565</v>
      </c>
      <c r="AC8128" s="9" t="s">
        <v>8902</v>
      </c>
      <c r="AD8128" s="9" t="s">
        <v>225</v>
      </c>
      <c r="AE8128" s="5">
        <f t="shared" si="274"/>
        <v>0</v>
      </c>
      <c r="AF8128" s="5" t="str">
        <f t="shared" si="275"/>
        <v>katA</v>
      </c>
      <c r="AG8128" s="153"/>
      <c r="AH8128" s="153"/>
      <c r="AI8128" t="s">
        <v>201</v>
      </c>
      <c r="AJ8128" t="s">
        <v>17878</v>
      </c>
      <c r="AK8128" s="9" t="str">
        <f>VLOOKUP(Y8128,zdroj!D:AJ,33,0)</f>
        <v>katA</v>
      </c>
    </row>
    <row r="8129" spans="8:37" x14ac:dyDescent="0.25">
      <c r="H8129" s="8"/>
      <c r="I8129" s="8"/>
      <c r="N8129" s="23"/>
      <c r="O8129" s="24"/>
      <c r="P8129" s="19"/>
      <c r="Q8129" s="19"/>
      <c r="R8129" s="19"/>
      <c r="U8129" s="27"/>
      <c r="Y8129" s="9" t="s">
        <v>626</v>
      </c>
      <c r="Z8129" s="9" t="s">
        <v>462</v>
      </c>
      <c r="AA8129" s="9" t="s">
        <v>44</v>
      </c>
      <c r="AB8129" s="9">
        <v>8075573</v>
      </c>
      <c r="AC8129" s="9" t="s">
        <v>8903</v>
      </c>
      <c r="AD8129" s="9" t="s">
        <v>225</v>
      </c>
      <c r="AE8129" s="5">
        <f t="shared" si="274"/>
        <v>0</v>
      </c>
      <c r="AF8129" s="5" t="str">
        <f t="shared" si="275"/>
        <v>katA</v>
      </c>
      <c r="AG8129" s="153"/>
      <c r="AH8129" s="153"/>
      <c r="AI8129" t="s">
        <v>201</v>
      </c>
      <c r="AJ8129" t="s">
        <v>17878</v>
      </c>
      <c r="AK8129" s="9" t="str">
        <f>VLOOKUP(Y8129,zdroj!D:AJ,33,0)</f>
        <v>katA</v>
      </c>
    </row>
    <row r="8130" spans="8:37" x14ac:dyDescent="0.25">
      <c r="H8130" s="8"/>
      <c r="I8130" s="8"/>
      <c r="N8130" s="23"/>
      <c r="O8130" s="24"/>
      <c r="P8130" s="19"/>
      <c r="Q8130" s="19"/>
      <c r="R8130" s="19"/>
      <c r="U8130" s="27"/>
      <c r="Y8130" s="9" t="s">
        <v>626</v>
      </c>
      <c r="Z8130" s="9" t="s">
        <v>462</v>
      </c>
      <c r="AA8130" s="9" t="s">
        <v>44</v>
      </c>
      <c r="AB8130" s="9">
        <v>8075581</v>
      </c>
      <c r="AC8130" s="9" t="s">
        <v>8904</v>
      </c>
      <c r="AD8130" s="9" t="s">
        <v>225</v>
      </c>
      <c r="AE8130" s="5">
        <f t="shared" si="274"/>
        <v>0</v>
      </c>
      <c r="AF8130" s="5" t="str">
        <f t="shared" si="275"/>
        <v>katA</v>
      </c>
      <c r="AG8130" s="153"/>
      <c r="AH8130" s="153"/>
      <c r="AI8130" t="s">
        <v>201</v>
      </c>
      <c r="AJ8130" t="s">
        <v>17878</v>
      </c>
      <c r="AK8130" s="9" t="str">
        <f>VLOOKUP(Y8130,zdroj!D:AJ,33,0)</f>
        <v>katA</v>
      </c>
    </row>
    <row r="8131" spans="8:37" x14ac:dyDescent="0.25">
      <c r="H8131" s="8"/>
      <c r="I8131" s="8"/>
      <c r="N8131" s="23"/>
      <c r="O8131" s="24"/>
      <c r="P8131" s="19"/>
      <c r="Q8131" s="19"/>
      <c r="R8131" s="19"/>
      <c r="U8131" s="27"/>
      <c r="Y8131" s="9" t="s">
        <v>626</v>
      </c>
      <c r="Z8131" s="9" t="s">
        <v>462</v>
      </c>
      <c r="AA8131" s="9" t="s">
        <v>44</v>
      </c>
      <c r="AB8131" s="9">
        <v>8075590</v>
      </c>
      <c r="AC8131" s="9" t="s">
        <v>8905</v>
      </c>
      <c r="AD8131" s="9" t="s">
        <v>225</v>
      </c>
      <c r="AE8131" s="5">
        <f t="shared" si="274"/>
        <v>0</v>
      </c>
      <c r="AF8131" s="5" t="str">
        <f t="shared" si="275"/>
        <v>katA</v>
      </c>
      <c r="AG8131" s="153"/>
      <c r="AH8131" s="153"/>
      <c r="AI8131" t="s">
        <v>201</v>
      </c>
      <c r="AJ8131" t="s">
        <v>17878</v>
      </c>
      <c r="AK8131" s="9" t="str">
        <f>VLOOKUP(Y8131,zdroj!D:AJ,33,0)</f>
        <v>katA</v>
      </c>
    </row>
    <row r="8132" spans="8:37" x14ac:dyDescent="0.25">
      <c r="H8132" s="8"/>
      <c r="I8132" s="8"/>
      <c r="N8132" s="23"/>
      <c r="O8132" s="24"/>
      <c r="P8132" s="19"/>
      <c r="Q8132" s="19"/>
      <c r="R8132" s="19"/>
      <c r="U8132" s="27"/>
      <c r="Y8132" s="9" t="s">
        <v>626</v>
      </c>
      <c r="Z8132" s="9" t="s">
        <v>462</v>
      </c>
      <c r="AA8132" s="9" t="s">
        <v>44</v>
      </c>
      <c r="AB8132" s="9">
        <v>8075603</v>
      </c>
      <c r="AC8132" s="9" t="s">
        <v>8906</v>
      </c>
      <c r="AD8132" s="9" t="s">
        <v>225</v>
      </c>
      <c r="AE8132" s="5">
        <f t="shared" si="274"/>
        <v>0</v>
      </c>
      <c r="AF8132" s="5" t="str">
        <f t="shared" si="275"/>
        <v>katA</v>
      </c>
      <c r="AG8132" s="153"/>
      <c r="AH8132" s="153"/>
      <c r="AI8132" t="s">
        <v>201</v>
      </c>
      <c r="AJ8132" t="s">
        <v>17878</v>
      </c>
      <c r="AK8132" s="9" t="str">
        <f>VLOOKUP(Y8132,zdroj!D:AJ,33,0)</f>
        <v>katA</v>
      </c>
    </row>
    <row r="8133" spans="8:37" x14ac:dyDescent="0.25">
      <c r="H8133" s="8"/>
      <c r="I8133" s="8"/>
      <c r="N8133" s="23"/>
      <c r="O8133" s="24"/>
      <c r="P8133" s="19"/>
      <c r="Q8133" s="19"/>
      <c r="R8133" s="19"/>
      <c r="U8133" s="27"/>
      <c r="Y8133" s="9" t="s">
        <v>626</v>
      </c>
      <c r="Z8133" s="9" t="s">
        <v>462</v>
      </c>
      <c r="AA8133" s="9" t="s">
        <v>44</v>
      </c>
      <c r="AB8133" s="9">
        <v>8075328</v>
      </c>
      <c r="AC8133" s="9" t="s">
        <v>8907</v>
      </c>
      <c r="AD8133" s="9" t="s">
        <v>225</v>
      </c>
      <c r="AE8133" s="5">
        <f t="shared" si="274"/>
        <v>0</v>
      </c>
      <c r="AF8133" s="5" t="str">
        <f t="shared" si="275"/>
        <v>katA</v>
      </c>
      <c r="AG8133" s="153"/>
      <c r="AH8133" s="153"/>
      <c r="AI8133" t="s">
        <v>201</v>
      </c>
      <c r="AJ8133" t="s">
        <v>17878</v>
      </c>
      <c r="AK8133" s="9" t="str">
        <f>VLOOKUP(Y8133,zdroj!D:AJ,33,0)</f>
        <v>katA</v>
      </c>
    </row>
    <row r="8134" spans="8:37" x14ac:dyDescent="0.25">
      <c r="H8134" s="8"/>
      <c r="I8134" s="8"/>
      <c r="N8134" s="23"/>
      <c r="O8134" s="24"/>
      <c r="P8134" s="19"/>
      <c r="Q8134" s="19"/>
      <c r="R8134" s="19"/>
      <c r="U8134" s="27"/>
      <c r="Y8134" s="9" t="s">
        <v>626</v>
      </c>
      <c r="Z8134" s="9" t="s">
        <v>462</v>
      </c>
      <c r="AA8134" s="9" t="s">
        <v>44</v>
      </c>
      <c r="AB8134" s="9">
        <v>8075611</v>
      </c>
      <c r="AC8134" s="9" t="s">
        <v>8908</v>
      </c>
      <c r="AD8134" s="9" t="s">
        <v>225</v>
      </c>
      <c r="AE8134" s="5">
        <f t="shared" si="274"/>
        <v>0</v>
      </c>
      <c r="AF8134" s="5" t="str">
        <f t="shared" si="275"/>
        <v>katA</v>
      </c>
      <c r="AG8134" s="153"/>
      <c r="AH8134" s="153"/>
      <c r="AI8134" t="s">
        <v>201</v>
      </c>
      <c r="AJ8134" t="s">
        <v>17878</v>
      </c>
      <c r="AK8134" s="9" t="str">
        <f>VLOOKUP(Y8134,zdroj!D:AJ,33,0)</f>
        <v>katA</v>
      </c>
    </row>
    <row r="8135" spans="8:37" x14ac:dyDescent="0.25">
      <c r="H8135" s="8"/>
      <c r="I8135" s="8"/>
      <c r="N8135" s="23"/>
      <c r="O8135" s="24"/>
      <c r="P8135" s="19"/>
      <c r="Q8135" s="19"/>
      <c r="R8135" s="19"/>
      <c r="U8135" s="27"/>
      <c r="Y8135" s="9" t="s">
        <v>626</v>
      </c>
      <c r="Z8135" s="9" t="s">
        <v>462</v>
      </c>
      <c r="AA8135" s="9" t="s">
        <v>44</v>
      </c>
      <c r="AB8135" s="9">
        <v>8075620</v>
      </c>
      <c r="AC8135" s="9" t="s">
        <v>8909</v>
      </c>
      <c r="AD8135" s="9" t="s">
        <v>225</v>
      </c>
      <c r="AE8135" s="5">
        <f t="shared" si="274"/>
        <v>0</v>
      </c>
      <c r="AF8135" s="5" t="str">
        <f t="shared" si="275"/>
        <v>katA</v>
      </c>
      <c r="AG8135" s="153"/>
      <c r="AH8135" s="153"/>
      <c r="AI8135" t="s">
        <v>201</v>
      </c>
      <c r="AJ8135" t="s">
        <v>17878</v>
      </c>
      <c r="AK8135" s="9" t="str">
        <f>VLOOKUP(Y8135,zdroj!D:AJ,33,0)</f>
        <v>katA</v>
      </c>
    </row>
    <row r="8136" spans="8:37" x14ac:dyDescent="0.25">
      <c r="H8136" s="8"/>
      <c r="I8136" s="8"/>
      <c r="N8136" s="23"/>
      <c r="O8136" s="24"/>
      <c r="P8136" s="19"/>
      <c r="Q8136" s="19"/>
      <c r="R8136" s="19"/>
      <c r="U8136" s="27"/>
      <c r="Y8136" s="9" t="s">
        <v>626</v>
      </c>
      <c r="Z8136" s="9" t="s">
        <v>462</v>
      </c>
      <c r="AA8136" s="9" t="s">
        <v>44</v>
      </c>
      <c r="AB8136" s="9">
        <v>8075638</v>
      </c>
      <c r="AC8136" s="9" t="s">
        <v>8910</v>
      </c>
      <c r="AD8136" s="9" t="s">
        <v>225</v>
      </c>
      <c r="AE8136" s="5">
        <f t="shared" si="274"/>
        <v>0</v>
      </c>
      <c r="AF8136" s="5" t="str">
        <f t="shared" si="275"/>
        <v>katA</v>
      </c>
      <c r="AG8136" s="153"/>
      <c r="AH8136" s="153"/>
      <c r="AI8136" t="s">
        <v>201</v>
      </c>
      <c r="AJ8136" t="s">
        <v>17878</v>
      </c>
      <c r="AK8136" s="9" t="str">
        <f>VLOOKUP(Y8136,zdroj!D:AJ,33,0)</f>
        <v>katA</v>
      </c>
    </row>
    <row r="8137" spans="8:37" x14ac:dyDescent="0.25">
      <c r="H8137" s="8"/>
      <c r="I8137" s="8"/>
      <c r="N8137" s="23"/>
      <c r="O8137" s="24"/>
      <c r="P8137" s="19"/>
      <c r="Q8137" s="19"/>
      <c r="R8137" s="19"/>
      <c r="U8137" s="27"/>
      <c r="Y8137" s="9" t="s">
        <v>626</v>
      </c>
      <c r="Z8137" s="9" t="s">
        <v>462</v>
      </c>
      <c r="AA8137" s="9" t="s">
        <v>44</v>
      </c>
      <c r="AB8137" s="9">
        <v>8075646</v>
      </c>
      <c r="AC8137" s="9" t="s">
        <v>8911</v>
      </c>
      <c r="AD8137" s="9" t="s">
        <v>225</v>
      </c>
      <c r="AE8137" s="5">
        <f t="shared" si="274"/>
        <v>0</v>
      </c>
      <c r="AF8137" s="5" t="str">
        <f t="shared" si="275"/>
        <v>katA</v>
      </c>
      <c r="AG8137" s="153"/>
      <c r="AH8137" s="153"/>
      <c r="AI8137" t="s">
        <v>201</v>
      </c>
      <c r="AJ8137" t="s">
        <v>17878</v>
      </c>
      <c r="AK8137" s="9" t="str">
        <f>VLOOKUP(Y8137,zdroj!D:AJ,33,0)</f>
        <v>katA</v>
      </c>
    </row>
    <row r="8138" spans="8:37" x14ac:dyDescent="0.25">
      <c r="H8138" s="8"/>
      <c r="I8138" s="8"/>
      <c r="N8138" s="23"/>
      <c r="O8138" s="24"/>
      <c r="P8138" s="19"/>
      <c r="Q8138" s="19"/>
      <c r="R8138" s="19"/>
      <c r="U8138" s="27"/>
      <c r="Y8138" s="9" t="s">
        <v>626</v>
      </c>
      <c r="Z8138" s="9" t="s">
        <v>462</v>
      </c>
      <c r="AA8138" s="9" t="s">
        <v>44</v>
      </c>
      <c r="AB8138" s="9">
        <v>8075654</v>
      </c>
      <c r="AC8138" s="9" t="s">
        <v>8912</v>
      </c>
      <c r="AD8138" s="9" t="s">
        <v>225</v>
      </c>
      <c r="AE8138" s="5">
        <f t="shared" ref="AE8138:AE8201" si="276">VLOOKUP(Y8138,K:T,10,0)</f>
        <v>0</v>
      </c>
      <c r="AF8138" s="5" t="str">
        <f t="shared" ref="AF8138:AF8201" si="277">IF(AE8138="A",IF(AD8138="katA","katB",AD8138),AD8138)</f>
        <v>katA</v>
      </c>
      <c r="AG8138" s="153"/>
      <c r="AH8138" s="153"/>
      <c r="AI8138" t="s">
        <v>201</v>
      </c>
      <c r="AJ8138" t="s">
        <v>17878</v>
      </c>
      <c r="AK8138" s="9" t="str">
        <f>VLOOKUP(Y8138,zdroj!D:AJ,33,0)</f>
        <v>katA</v>
      </c>
    </row>
    <row r="8139" spans="8:37" x14ac:dyDescent="0.25">
      <c r="H8139" s="8"/>
      <c r="I8139" s="8"/>
      <c r="N8139" s="23"/>
      <c r="O8139" s="24"/>
      <c r="P8139" s="19"/>
      <c r="Q8139" s="19"/>
      <c r="R8139" s="19"/>
      <c r="U8139" s="27"/>
      <c r="Y8139" s="9" t="s">
        <v>626</v>
      </c>
      <c r="Z8139" s="9" t="s">
        <v>462</v>
      </c>
      <c r="AA8139" s="9" t="s">
        <v>44</v>
      </c>
      <c r="AB8139" s="9">
        <v>8075662</v>
      </c>
      <c r="AC8139" s="9" t="s">
        <v>8913</v>
      </c>
      <c r="AD8139" s="9" t="s">
        <v>225</v>
      </c>
      <c r="AE8139" s="5">
        <f t="shared" si="276"/>
        <v>0</v>
      </c>
      <c r="AF8139" s="5" t="str">
        <f t="shared" si="277"/>
        <v>katA</v>
      </c>
      <c r="AG8139" s="153"/>
      <c r="AH8139" s="153"/>
      <c r="AI8139" t="s">
        <v>201</v>
      </c>
      <c r="AJ8139" t="s">
        <v>17878</v>
      </c>
      <c r="AK8139" s="9" t="str">
        <f>VLOOKUP(Y8139,zdroj!D:AJ,33,0)</f>
        <v>katA</v>
      </c>
    </row>
    <row r="8140" spans="8:37" x14ac:dyDescent="0.25">
      <c r="H8140" s="8"/>
      <c r="I8140" s="8"/>
      <c r="N8140" s="23"/>
      <c r="O8140" s="24"/>
      <c r="P8140" s="19"/>
      <c r="Q8140" s="19"/>
      <c r="R8140" s="19"/>
      <c r="U8140" s="27"/>
      <c r="Y8140" s="9" t="s">
        <v>626</v>
      </c>
      <c r="Z8140" s="9" t="s">
        <v>462</v>
      </c>
      <c r="AA8140" s="9" t="s">
        <v>44</v>
      </c>
      <c r="AB8140" s="9">
        <v>8075671</v>
      </c>
      <c r="AC8140" s="9" t="s">
        <v>8914</v>
      </c>
      <c r="AD8140" s="9" t="s">
        <v>225</v>
      </c>
      <c r="AE8140" s="5">
        <f t="shared" si="276"/>
        <v>0</v>
      </c>
      <c r="AF8140" s="5" t="str">
        <f t="shared" si="277"/>
        <v>katA</v>
      </c>
      <c r="AG8140" s="153"/>
      <c r="AH8140" s="153"/>
      <c r="AI8140" t="s">
        <v>201</v>
      </c>
      <c r="AJ8140" t="s">
        <v>17878</v>
      </c>
      <c r="AK8140" s="9" t="str">
        <f>VLOOKUP(Y8140,zdroj!D:AJ,33,0)</f>
        <v>katA</v>
      </c>
    </row>
    <row r="8141" spans="8:37" x14ac:dyDescent="0.25">
      <c r="H8141" s="8"/>
      <c r="I8141" s="8"/>
      <c r="N8141" s="23"/>
      <c r="O8141" s="24"/>
      <c r="P8141" s="19"/>
      <c r="Q8141" s="19"/>
      <c r="R8141" s="19"/>
      <c r="U8141" s="27"/>
      <c r="Y8141" s="9" t="s">
        <v>626</v>
      </c>
      <c r="Z8141" s="9" t="s">
        <v>462</v>
      </c>
      <c r="AA8141" s="9" t="s">
        <v>44</v>
      </c>
      <c r="AB8141" s="9">
        <v>8075689</v>
      </c>
      <c r="AC8141" s="9" t="s">
        <v>8915</v>
      </c>
      <c r="AD8141" s="9" t="s">
        <v>225</v>
      </c>
      <c r="AE8141" s="5">
        <f t="shared" si="276"/>
        <v>0</v>
      </c>
      <c r="AF8141" s="5" t="str">
        <f t="shared" si="277"/>
        <v>katA</v>
      </c>
      <c r="AG8141" s="153"/>
      <c r="AH8141" s="153"/>
      <c r="AI8141" t="s">
        <v>201</v>
      </c>
      <c r="AJ8141" t="s">
        <v>17878</v>
      </c>
      <c r="AK8141" s="9" t="str">
        <f>VLOOKUP(Y8141,zdroj!D:AJ,33,0)</f>
        <v>katA</v>
      </c>
    </row>
    <row r="8142" spans="8:37" x14ac:dyDescent="0.25">
      <c r="H8142" s="8"/>
      <c r="I8142" s="8"/>
      <c r="N8142" s="23"/>
      <c r="O8142" s="24"/>
      <c r="P8142" s="19"/>
      <c r="Q8142" s="19"/>
      <c r="R8142" s="19"/>
      <c r="U8142" s="27"/>
      <c r="Y8142" s="9" t="s">
        <v>626</v>
      </c>
      <c r="Z8142" s="9" t="s">
        <v>462</v>
      </c>
      <c r="AA8142" s="9" t="s">
        <v>44</v>
      </c>
      <c r="AB8142" s="9">
        <v>8075336</v>
      </c>
      <c r="AC8142" s="9" t="s">
        <v>8916</v>
      </c>
      <c r="AD8142" s="9" t="s">
        <v>225</v>
      </c>
      <c r="AE8142" s="5">
        <f t="shared" si="276"/>
        <v>0</v>
      </c>
      <c r="AF8142" s="5" t="str">
        <f t="shared" si="277"/>
        <v>katA</v>
      </c>
      <c r="AG8142" s="153"/>
      <c r="AH8142" s="153"/>
      <c r="AI8142" t="s">
        <v>201</v>
      </c>
      <c r="AJ8142" t="s">
        <v>17878</v>
      </c>
      <c r="AK8142" s="9" t="str">
        <f>VLOOKUP(Y8142,zdroj!D:AJ,33,0)</f>
        <v>katA</v>
      </c>
    </row>
    <row r="8143" spans="8:37" x14ac:dyDescent="0.25">
      <c r="H8143" s="8"/>
      <c r="I8143" s="8"/>
      <c r="N8143" s="23"/>
      <c r="O8143" s="24"/>
      <c r="P8143" s="19"/>
      <c r="Q8143" s="19"/>
      <c r="R8143" s="19"/>
      <c r="U8143" s="27"/>
      <c r="Y8143" s="9" t="s">
        <v>626</v>
      </c>
      <c r="Z8143" s="9" t="s">
        <v>462</v>
      </c>
      <c r="AA8143" s="9" t="s">
        <v>44</v>
      </c>
      <c r="AB8143" s="9">
        <v>8075697</v>
      </c>
      <c r="AC8143" s="9" t="s">
        <v>8917</v>
      </c>
      <c r="AD8143" s="9" t="s">
        <v>225</v>
      </c>
      <c r="AE8143" s="5">
        <f t="shared" si="276"/>
        <v>0</v>
      </c>
      <c r="AF8143" s="5" t="str">
        <f t="shared" si="277"/>
        <v>katA</v>
      </c>
      <c r="AG8143" s="153"/>
      <c r="AH8143" s="153"/>
      <c r="AI8143" t="s">
        <v>201</v>
      </c>
      <c r="AJ8143" t="s">
        <v>17878</v>
      </c>
      <c r="AK8143" s="9" t="str">
        <f>VLOOKUP(Y8143,zdroj!D:AJ,33,0)</f>
        <v>katA</v>
      </c>
    </row>
    <row r="8144" spans="8:37" x14ac:dyDescent="0.25">
      <c r="H8144" s="8"/>
      <c r="I8144" s="8"/>
      <c r="N8144" s="23"/>
      <c r="O8144" s="24"/>
      <c r="P8144" s="19"/>
      <c r="Q8144" s="19"/>
      <c r="R8144" s="19"/>
      <c r="U8144" s="27"/>
      <c r="Y8144" s="9" t="s">
        <v>626</v>
      </c>
      <c r="Z8144" s="9" t="s">
        <v>462</v>
      </c>
      <c r="AA8144" s="9" t="s">
        <v>44</v>
      </c>
      <c r="AB8144" s="9">
        <v>8075701</v>
      </c>
      <c r="AC8144" s="9" t="s">
        <v>8918</v>
      </c>
      <c r="AD8144" s="9" t="s">
        <v>225</v>
      </c>
      <c r="AE8144" s="5">
        <f t="shared" si="276"/>
        <v>0</v>
      </c>
      <c r="AF8144" s="5" t="str">
        <f t="shared" si="277"/>
        <v>katA</v>
      </c>
      <c r="AG8144" s="153"/>
      <c r="AH8144" s="153"/>
      <c r="AI8144" t="s">
        <v>17879</v>
      </c>
      <c r="AJ8144" t="s">
        <v>17878</v>
      </c>
      <c r="AK8144" s="9" t="str">
        <f>VLOOKUP(Y8144,zdroj!D:AJ,33,0)</f>
        <v>katA</v>
      </c>
    </row>
    <row r="8145" spans="8:37" x14ac:dyDescent="0.25">
      <c r="H8145" s="8"/>
      <c r="I8145" s="8"/>
      <c r="N8145" s="23"/>
      <c r="O8145" s="24"/>
      <c r="P8145" s="19"/>
      <c r="Q8145" s="19"/>
      <c r="R8145" s="19"/>
      <c r="U8145" s="27"/>
      <c r="Y8145" s="9" t="s">
        <v>626</v>
      </c>
      <c r="Z8145" s="9" t="s">
        <v>462</v>
      </c>
      <c r="AA8145" s="9" t="s">
        <v>44</v>
      </c>
      <c r="AB8145" s="9">
        <v>8075719</v>
      </c>
      <c r="AC8145" s="9" t="s">
        <v>8919</v>
      </c>
      <c r="AD8145" s="9" t="s">
        <v>225</v>
      </c>
      <c r="AE8145" s="5">
        <f t="shared" si="276"/>
        <v>0</v>
      </c>
      <c r="AF8145" s="5" t="str">
        <f t="shared" si="277"/>
        <v>katA</v>
      </c>
      <c r="AG8145" s="153"/>
      <c r="AH8145" s="153"/>
      <c r="AI8145" t="s">
        <v>201</v>
      </c>
      <c r="AJ8145" t="s">
        <v>17878</v>
      </c>
      <c r="AK8145" s="9" t="str">
        <f>VLOOKUP(Y8145,zdroj!D:AJ,33,0)</f>
        <v>katA</v>
      </c>
    </row>
    <row r="8146" spans="8:37" x14ac:dyDescent="0.25">
      <c r="H8146" s="8"/>
      <c r="I8146" s="8"/>
      <c r="N8146" s="23"/>
      <c r="O8146" s="24"/>
      <c r="P8146" s="19"/>
      <c r="Q8146" s="19"/>
      <c r="R8146" s="19"/>
      <c r="U8146" s="27"/>
      <c r="Y8146" s="9" t="s">
        <v>626</v>
      </c>
      <c r="Z8146" s="9" t="s">
        <v>462</v>
      </c>
      <c r="AA8146" s="9" t="s">
        <v>44</v>
      </c>
      <c r="AB8146" s="9">
        <v>8075727</v>
      </c>
      <c r="AC8146" s="9" t="s">
        <v>8920</v>
      </c>
      <c r="AD8146" s="9" t="s">
        <v>225</v>
      </c>
      <c r="AE8146" s="5">
        <f t="shared" si="276"/>
        <v>0</v>
      </c>
      <c r="AF8146" s="5" t="str">
        <f t="shared" si="277"/>
        <v>katA</v>
      </c>
      <c r="AG8146" s="153"/>
      <c r="AH8146" s="153"/>
      <c r="AI8146" t="s">
        <v>201</v>
      </c>
      <c r="AJ8146" t="s">
        <v>17878</v>
      </c>
      <c r="AK8146" s="9" t="str">
        <f>VLOOKUP(Y8146,zdroj!D:AJ,33,0)</f>
        <v>katA</v>
      </c>
    </row>
    <row r="8147" spans="8:37" x14ac:dyDescent="0.25">
      <c r="H8147" s="8"/>
      <c r="I8147" s="8"/>
      <c r="N8147" s="23"/>
      <c r="O8147" s="24"/>
      <c r="P8147" s="19"/>
      <c r="Q8147" s="19"/>
      <c r="R8147" s="19"/>
      <c r="U8147" s="27"/>
      <c r="Y8147" s="9" t="s">
        <v>626</v>
      </c>
      <c r="Z8147" s="9" t="s">
        <v>462</v>
      </c>
      <c r="AA8147" s="9" t="s">
        <v>44</v>
      </c>
      <c r="AB8147" s="9">
        <v>8075735</v>
      </c>
      <c r="AC8147" s="9" t="s">
        <v>8921</v>
      </c>
      <c r="AD8147" s="9" t="s">
        <v>225</v>
      </c>
      <c r="AE8147" s="5">
        <f t="shared" si="276"/>
        <v>0</v>
      </c>
      <c r="AF8147" s="5" t="str">
        <f t="shared" si="277"/>
        <v>katA</v>
      </c>
      <c r="AG8147" s="153"/>
      <c r="AH8147" s="153"/>
      <c r="AI8147" t="s">
        <v>201</v>
      </c>
      <c r="AJ8147" t="s">
        <v>17878</v>
      </c>
      <c r="AK8147" s="9" t="str">
        <f>VLOOKUP(Y8147,zdroj!D:AJ,33,0)</f>
        <v>katA</v>
      </c>
    </row>
    <row r="8148" spans="8:37" x14ac:dyDescent="0.25">
      <c r="H8148" s="8"/>
      <c r="I8148" s="8"/>
      <c r="N8148" s="23"/>
      <c r="O8148" s="24"/>
      <c r="P8148" s="19"/>
      <c r="Q8148" s="19"/>
      <c r="R8148" s="19"/>
      <c r="U8148" s="27"/>
      <c r="Y8148" s="9" t="s">
        <v>626</v>
      </c>
      <c r="Z8148" s="9" t="s">
        <v>462</v>
      </c>
      <c r="AA8148" s="9" t="s">
        <v>44</v>
      </c>
      <c r="AB8148" s="9">
        <v>8075743</v>
      </c>
      <c r="AC8148" s="9" t="s">
        <v>8922</v>
      </c>
      <c r="AD8148" s="9" t="s">
        <v>225</v>
      </c>
      <c r="AE8148" s="5">
        <f t="shared" si="276"/>
        <v>0</v>
      </c>
      <c r="AF8148" s="5" t="str">
        <f t="shared" si="277"/>
        <v>katA</v>
      </c>
      <c r="AG8148" s="153"/>
      <c r="AH8148" s="153"/>
      <c r="AI8148" t="s">
        <v>201</v>
      </c>
      <c r="AJ8148" t="s">
        <v>17878</v>
      </c>
      <c r="AK8148" s="9" t="str">
        <f>VLOOKUP(Y8148,zdroj!D:AJ,33,0)</f>
        <v>katA</v>
      </c>
    </row>
    <row r="8149" spans="8:37" x14ac:dyDescent="0.25">
      <c r="H8149" s="8"/>
      <c r="I8149" s="8"/>
      <c r="N8149" s="23"/>
      <c r="O8149" s="24"/>
      <c r="P8149" s="19"/>
      <c r="Q8149" s="19"/>
      <c r="R8149" s="19"/>
      <c r="U8149" s="27"/>
      <c r="Y8149" s="9" t="s">
        <v>626</v>
      </c>
      <c r="Z8149" s="9" t="s">
        <v>462</v>
      </c>
      <c r="AA8149" s="9" t="s">
        <v>44</v>
      </c>
      <c r="AB8149" s="9">
        <v>8075760</v>
      </c>
      <c r="AC8149" s="9" t="s">
        <v>8923</v>
      </c>
      <c r="AD8149" s="9" t="s">
        <v>225</v>
      </c>
      <c r="AE8149" s="5">
        <f t="shared" si="276"/>
        <v>0</v>
      </c>
      <c r="AF8149" s="5" t="str">
        <f t="shared" si="277"/>
        <v>katA</v>
      </c>
      <c r="AG8149" s="153"/>
      <c r="AH8149" s="153"/>
      <c r="AI8149" t="s">
        <v>201</v>
      </c>
      <c r="AJ8149" t="s">
        <v>17878</v>
      </c>
      <c r="AK8149" s="9" t="str">
        <f>VLOOKUP(Y8149,zdroj!D:AJ,33,0)</f>
        <v>katA</v>
      </c>
    </row>
    <row r="8150" spans="8:37" x14ac:dyDescent="0.25">
      <c r="H8150" s="8"/>
      <c r="I8150" s="8"/>
      <c r="N8150" s="23"/>
      <c r="O8150" s="24"/>
      <c r="P8150" s="19"/>
      <c r="Q8150" s="19"/>
      <c r="R8150" s="19"/>
      <c r="U8150" s="27"/>
      <c r="Y8150" s="9" t="s">
        <v>626</v>
      </c>
      <c r="Z8150" s="9" t="s">
        <v>462</v>
      </c>
      <c r="AA8150" s="9" t="s">
        <v>44</v>
      </c>
      <c r="AB8150" s="9">
        <v>8075778</v>
      </c>
      <c r="AC8150" s="9" t="s">
        <v>8924</v>
      </c>
      <c r="AD8150" s="9" t="s">
        <v>225</v>
      </c>
      <c r="AE8150" s="5">
        <f t="shared" si="276"/>
        <v>0</v>
      </c>
      <c r="AF8150" s="5" t="str">
        <f t="shared" si="277"/>
        <v>katA</v>
      </c>
      <c r="AG8150" s="153"/>
      <c r="AH8150" s="153"/>
      <c r="AI8150" t="s">
        <v>201</v>
      </c>
      <c r="AJ8150" t="s">
        <v>17878</v>
      </c>
      <c r="AK8150" s="9" t="str">
        <f>VLOOKUP(Y8150,zdroj!D:AJ,33,0)</f>
        <v>katA</v>
      </c>
    </row>
    <row r="8151" spans="8:37" x14ac:dyDescent="0.25">
      <c r="H8151" s="8"/>
      <c r="I8151" s="8"/>
      <c r="N8151" s="23"/>
      <c r="O8151" s="24"/>
      <c r="P8151" s="19"/>
      <c r="Q8151" s="19"/>
      <c r="R8151" s="19"/>
      <c r="U8151" s="27"/>
      <c r="Y8151" s="9" t="s">
        <v>626</v>
      </c>
      <c r="Z8151" s="9" t="s">
        <v>462</v>
      </c>
      <c r="AA8151" s="9" t="s">
        <v>44</v>
      </c>
      <c r="AB8151" s="9">
        <v>8075786</v>
      </c>
      <c r="AC8151" s="9" t="s">
        <v>8925</v>
      </c>
      <c r="AD8151" s="9" t="s">
        <v>225</v>
      </c>
      <c r="AE8151" s="5">
        <f t="shared" si="276"/>
        <v>0</v>
      </c>
      <c r="AF8151" s="5" t="str">
        <f t="shared" si="277"/>
        <v>katA</v>
      </c>
      <c r="AG8151" s="153"/>
      <c r="AH8151" s="153"/>
      <c r="AI8151" t="s">
        <v>201</v>
      </c>
      <c r="AJ8151" t="s">
        <v>17878</v>
      </c>
      <c r="AK8151" s="9" t="str">
        <f>VLOOKUP(Y8151,zdroj!D:AJ,33,0)</f>
        <v>katA</v>
      </c>
    </row>
    <row r="8152" spans="8:37" x14ac:dyDescent="0.25">
      <c r="H8152" s="8"/>
      <c r="I8152" s="8"/>
      <c r="N8152" s="23"/>
      <c r="O8152" s="24"/>
      <c r="P8152" s="19"/>
      <c r="Q8152" s="19"/>
      <c r="R8152" s="19"/>
      <c r="U8152" s="27"/>
      <c r="Y8152" s="9" t="s">
        <v>626</v>
      </c>
      <c r="Z8152" s="9" t="s">
        <v>462</v>
      </c>
      <c r="AA8152" s="9" t="s">
        <v>44</v>
      </c>
      <c r="AB8152" s="9">
        <v>8075794</v>
      </c>
      <c r="AC8152" s="9" t="s">
        <v>8926</v>
      </c>
      <c r="AD8152" s="9" t="s">
        <v>225</v>
      </c>
      <c r="AE8152" s="5">
        <f t="shared" si="276"/>
        <v>0</v>
      </c>
      <c r="AF8152" s="5" t="str">
        <f t="shared" si="277"/>
        <v>katA</v>
      </c>
      <c r="AG8152" s="153"/>
      <c r="AH8152" s="153"/>
      <c r="AI8152" t="s">
        <v>201</v>
      </c>
      <c r="AJ8152" t="s">
        <v>17878</v>
      </c>
      <c r="AK8152" s="9" t="str">
        <f>VLOOKUP(Y8152,zdroj!D:AJ,33,0)</f>
        <v>katA</v>
      </c>
    </row>
    <row r="8153" spans="8:37" x14ac:dyDescent="0.25">
      <c r="H8153" s="8"/>
      <c r="I8153" s="8"/>
      <c r="N8153" s="23"/>
      <c r="O8153" s="24"/>
      <c r="P8153" s="19"/>
      <c r="Q8153" s="19"/>
      <c r="R8153" s="19"/>
      <c r="U8153" s="27"/>
      <c r="Y8153" s="9" t="s">
        <v>626</v>
      </c>
      <c r="Z8153" s="9" t="s">
        <v>462</v>
      </c>
      <c r="AA8153" s="9" t="s">
        <v>44</v>
      </c>
      <c r="AB8153" s="9">
        <v>8075808</v>
      </c>
      <c r="AC8153" s="9" t="s">
        <v>8927</v>
      </c>
      <c r="AD8153" s="9" t="s">
        <v>225</v>
      </c>
      <c r="AE8153" s="5">
        <f t="shared" si="276"/>
        <v>0</v>
      </c>
      <c r="AF8153" s="5" t="str">
        <f t="shared" si="277"/>
        <v>katA</v>
      </c>
      <c r="AG8153" s="153"/>
      <c r="AH8153" s="153"/>
      <c r="AI8153" t="s">
        <v>17880</v>
      </c>
      <c r="AJ8153" t="s">
        <v>17878</v>
      </c>
      <c r="AK8153" s="9" t="str">
        <f>VLOOKUP(Y8153,zdroj!D:AJ,33,0)</f>
        <v>katA</v>
      </c>
    </row>
    <row r="8154" spans="8:37" x14ac:dyDescent="0.25">
      <c r="H8154" s="8"/>
      <c r="I8154" s="8"/>
      <c r="N8154" s="23"/>
      <c r="O8154" s="24"/>
      <c r="P8154" s="19"/>
      <c r="Q8154" s="19"/>
      <c r="R8154" s="19"/>
      <c r="U8154" s="27"/>
      <c r="Y8154" s="9" t="s">
        <v>626</v>
      </c>
      <c r="Z8154" s="9" t="s">
        <v>462</v>
      </c>
      <c r="AA8154" s="9" t="s">
        <v>44</v>
      </c>
      <c r="AB8154" s="9">
        <v>8075344</v>
      </c>
      <c r="AC8154" s="9" t="s">
        <v>8928</v>
      </c>
      <c r="AD8154" s="9" t="s">
        <v>225</v>
      </c>
      <c r="AE8154" s="5">
        <f t="shared" si="276"/>
        <v>0</v>
      </c>
      <c r="AF8154" s="5" t="str">
        <f t="shared" si="277"/>
        <v>katA</v>
      </c>
      <c r="AG8154" s="153"/>
      <c r="AH8154" s="153"/>
      <c r="AI8154" t="s">
        <v>201</v>
      </c>
      <c r="AJ8154" t="s">
        <v>17878</v>
      </c>
      <c r="AK8154" s="9" t="str">
        <f>VLOOKUP(Y8154,zdroj!D:AJ,33,0)</f>
        <v>katA</v>
      </c>
    </row>
    <row r="8155" spans="8:37" x14ac:dyDescent="0.25">
      <c r="H8155" s="8"/>
      <c r="I8155" s="8"/>
      <c r="N8155" s="23"/>
      <c r="O8155" s="24"/>
      <c r="P8155" s="19"/>
      <c r="Q8155" s="19"/>
      <c r="R8155" s="19"/>
      <c r="U8155" s="27"/>
      <c r="Y8155" s="9" t="s">
        <v>626</v>
      </c>
      <c r="Z8155" s="9" t="s">
        <v>462</v>
      </c>
      <c r="AA8155" s="9" t="s">
        <v>44</v>
      </c>
      <c r="AB8155" s="9">
        <v>8075816</v>
      </c>
      <c r="AC8155" s="9" t="s">
        <v>8929</v>
      </c>
      <c r="AD8155" s="9" t="s">
        <v>225</v>
      </c>
      <c r="AE8155" s="5">
        <f t="shared" si="276"/>
        <v>0</v>
      </c>
      <c r="AF8155" s="5" t="str">
        <f t="shared" si="277"/>
        <v>katA</v>
      </c>
      <c r="AG8155" s="153"/>
      <c r="AH8155" s="153"/>
      <c r="AI8155" t="s">
        <v>201</v>
      </c>
      <c r="AJ8155" t="s">
        <v>17878</v>
      </c>
      <c r="AK8155" s="9" t="str">
        <f>VLOOKUP(Y8155,zdroj!D:AJ,33,0)</f>
        <v>katA</v>
      </c>
    </row>
    <row r="8156" spans="8:37" x14ac:dyDescent="0.25">
      <c r="H8156" s="8"/>
      <c r="I8156" s="8"/>
      <c r="N8156" s="23"/>
      <c r="O8156" s="24"/>
      <c r="P8156" s="19"/>
      <c r="Q8156" s="19"/>
      <c r="R8156" s="19"/>
      <c r="U8156" s="27"/>
      <c r="Y8156" s="9" t="s">
        <v>626</v>
      </c>
      <c r="Z8156" s="9" t="s">
        <v>462</v>
      </c>
      <c r="AA8156" s="9" t="s">
        <v>44</v>
      </c>
      <c r="AB8156" s="9">
        <v>8075824</v>
      </c>
      <c r="AC8156" s="9" t="s">
        <v>8930</v>
      </c>
      <c r="AD8156" s="9" t="s">
        <v>225</v>
      </c>
      <c r="AE8156" s="5">
        <f t="shared" si="276"/>
        <v>0</v>
      </c>
      <c r="AF8156" s="5" t="str">
        <f t="shared" si="277"/>
        <v>katA</v>
      </c>
      <c r="AG8156" s="153"/>
      <c r="AH8156" s="153"/>
      <c r="AI8156" t="s">
        <v>201</v>
      </c>
      <c r="AJ8156" t="s">
        <v>17878</v>
      </c>
      <c r="AK8156" s="9" t="str">
        <f>VLOOKUP(Y8156,zdroj!D:AJ,33,0)</f>
        <v>katA</v>
      </c>
    </row>
    <row r="8157" spans="8:37" x14ac:dyDescent="0.25">
      <c r="H8157" s="8"/>
      <c r="I8157" s="8"/>
      <c r="N8157" s="23"/>
      <c r="O8157" s="24"/>
      <c r="P8157" s="19"/>
      <c r="Q8157" s="19"/>
      <c r="R8157" s="19"/>
      <c r="U8157" s="27"/>
      <c r="Y8157" s="9" t="s">
        <v>626</v>
      </c>
      <c r="Z8157" s="9" t="s">
        <v>462</v>
      </c>
      <c r="AA8157" s="9" t="s">
        <v>44</v>
      </c>
      <c r="AB8157" s="9">
        <v>8075832</v>
      </c>
      <c r="AC8157" s="9" t="s">
        <v>8931</v>
      </c>
      <c r="AD8157" s="9" t="s">
        <v>225</v>
      </c>
      <c r="AE8157" s="5">
        <f t="shared" si="276"/>
        <v>0</v>
      </c>
      <c r="AF8157" s="5" t="str">
        <f t="shared" si="277"/>
        <v>katA</v>
      </c>
      <c r="AG8157" s="153"/>
      <c r="AH8157" s="153"/>
      <c r="AI8157" t="s">
        <v>201</v>
      </c>
      <c r="AJ8157" t="s">
        <v>17878</v>
      </c>
      <c r="AK8157" s="9" t="str">
        <f>VLOOKUP(Y8157,zdroj!D:AJ,33,0)</f>
        <v>katA</v>
      </c>
    </row>
    <row r="8158" spans="8:37" x14ac:dyDescent="0.25">
      <c r="H8158" s="8"/>
      <c r="I8158" s="8"/>
      <c r="N8158" s="23"/>
      <c r="O8158" s="24"/>
      <c r="P8158" s="19"/>
      <c r="Q8158" s="19"/>
      <c r="R8158" s="19"/>
      <c r="U8158" s="27"/>
      <c r="Y8158" s="9" t="s">
        <v>626</v>
      </c>
      <c r="Z8158" s="9" t="s">
        <v>462</v>
      </c>
      <c r="AA8158" s="9" t="s">
        <v>44</v>
      </c>
      <c r="AB8158" s="9">
        <v>25265831</v>
      </c>
      <c r="AC8158" s="9" t="s">
        <v>8932</v>
      </c>
      <c r="AD8158" s="9" t="s">
        <v>225</v>
      </c>
      <c r="AE8158" s="5">
        <f t="shared" si="276"/>
        <v>0</v>
      </c>
      <c r="AF8158" s="5" t="str">
        <f t="shared" si="277"/>
        <v>katA</v>
      </c>
      <c r="AG8158" s="153"/>
      <c r="AH8158" s="153"/>
      <c r="AI8158" t="s">
        <v>201</v>
      </c>
      <c r="AJ8158" t="s">
        <v>17878</v>
      </c>
      <c r="AK8158" s="9" t="str">
        <f>VLOOKUP(Y8158,zdroj!D:AJ,33,0)</f>
        <v>katA</v>
      </c>
    </row>
    <row r="8159" spans="8:37" x14ac:dyDescent="0.25">
      <c r="H8159" s="8"/>
      <c r="I8159" s="8"/>
      <c r="N8159" s="23"/>
      <c r="O8159" s="24"/>
      <c r="P8159" s="19"/>
      <c r="Q8159" s="19"/>
      <c r="R8159" s="19"/>
      <c r="U8159" s="27"/>
      <c r="Y8159" s="9" t="s">
        <v>626</v>
      </c>
      <c r="Z8159" s="9" t="s">
        <v>462</v>
      </c>
      <c r="AA8159" s="9" t="s">
        <v>44</v>
      </c>
      <c r="AB8159" s="9">
        <v>8075841</v>
      </c>
      <c r="AC8159" s="9" t="s">
        <v>8933</v>
      </c>
      <c r="AD8159" s="9" t="s">
        <v>225</v>
      </c>
      <c r="AE8159" s="5">
        <f t="shared" si="276"/>
        <v>0</v>
      </c>
      <c r="AF8159" s="5" t="str">
        <f t="shared" si="277"/>
        <v>katA</v>
      </c>
      <c r="AG8159" s="153"/>
      <c r="AH8159" s="153"/>
      <c r="AI8159" t="s">
        <v>201</v>
      </c>
      <c r="AJ8159" t="s">
        <v>17878</v>
      </c>
      <c r="AK8159" s="9" t="str">
        <f>VLOOKUP(Y8159,zdroj!D:AJ,33,0)</f>
        <v>katA</v>
      </c>
    </row>
    <row r="8160" spans="8:37" x14ac:dyDescent="0.25">
      <c r="H8160" s="8"/>
      <c r="I8160" s="8"/>
      <c r="N8160" s="23"/>
      <c r="O8160" s="24"/>
      <c r="P8160" s="19"/>
      <c r="Q8160" s="19"/>
      <c r="R8160" s="19"/>
      <c r="U8160" s="27"/>
      <c r="Y8160" s="9" t="s">
        <v>626</v>
      </c>
      <c r="Z8160" s="9" t="s">
        <v>462</v>
      </c>
      <c r="AA8160" s="9" t="s">
        <v>44</v>
      </c>
      <c r="AB8160" s="9">
        <v>8075859</v>
      </c>
      <c r="AC8160" s="9" t="s">
        <v>8934</v>
      </c>
      <c r="AD8160" s="9" t="s">
        <v>225</v>
      </c>
      <c r="AE8160" s="5">
        <f t="shared" si="276"/>
        <v>0</v>
      </c>
      <c r="AF8160" s="5" t="str">
        <f t="shared" si="277"/>
        <v>katA</v>
      </c>
      <c r="AG8160" s="153"/>
      <c r="AH8160" s="153"/>
      <c r="AI8160" t="s">
        <v>201</v>
      </c>
      <c r="AJ8160" t="s">
        <v>17878</v>
      </c>
      <c r="AK8160" s="9" t="str">
        <f>VLOOKUP(Y8160,zdroj!D:AJ,33,0)</f>
        <v>katA</v>
      </c>
    </row>
    <row r="8161" spans="8:37" x14ac:dyDescent="0.25">
      <c r="H8161" s="8"/>
      <c r="I8161" s="8"/>
      <c r="N8161" s="23"/>
      <c r="O8161" s="24"/>
      <c r="P8161" s="19"/>
      <c r="Q8161" s="19"/>
      <c r="R8161" s="19"/>
      <c r="U8161" s="27"/>
      <c r="Y8161" s="9" t="s">
        <v>626</v>
      </c>
      <c r="Z8161" s="9" t="s">
        <v>462</v>
      </c>
      <c r="AA8161" s="9" t="s">
        <v>44</v>
      </c>
      <c r="AB8161" s="9">
        <v>8075867</v>
      </c>
      <c r="AC8161" s="9" t="s">
        <v>8935</v>
      </c>
      <c r="AD8161" s="9" t="s">
        <v>225</v>
      </c>
      <c r="AE8161" s="5">
        <f t="shared" si="276"/>
        <v>0</v>
      </c>
      <c r="AF8161" s="5" t="str">
        <f t="shared" si="277"/>
        <v>katA</v>
      </c>
      <c r="AG8161" s="153"/>
      <c r="AH8161" s="153"/>
      <c r="AI8161" t="s">
        <v>201</v>
      </c>
      <c r="AJ8161" t="s">
        <v>17878</v>
      </c>
      <c r="AK8161" s="9" t="str">
        <f>VLOOKUP(Y8161,zdroj!D:AJ,33,0)</f>
        <v>katA</v>
      </c>
    </row>
    <row r="8162" spans="8:37" x14ac:dyDescent="0.25">
      <c r="H8162" s="8"/>
      <c r="I8162" s="8"/>
      <c r="N8162" s="23"/>
      <c r="O8162" s="24"/>
      <c r="P8162" s="19"/>
      <c r="Q8162" s="19"/>
      <c r="R8162" s="19"/>
      <c r="U8162" s="27"/>
      <c r="Y8162" s="9" t="s">
        <v>626</v>
      </c>
      <c r="Z8162" s="9" t="s">
        <v>462</v>
      </c>
      <c r="AA8162" s="9" t="s">
        <v>44</v>
      </c>
      <c r="AB8162" s="9">
        <v>8075352</v>
      </c>
      <c r="AC8162" s="9" t="s">
        <v>8936</v>
      </c>
      <c r="AD8162" s="9" t="s">
        <v>225</v>
      </c>
      <c r="AE8162" s="5">
        <f t="shared" si="276"/>
        <v>0</v>
      </c>
      <c r="AF8162" s="5" t="str">
        <f t="shared" si="277"/>
        <v>katA</v>
      </c>
      <c r="AG8162" s="153"/>
      <c r="AH8162" s="153"/>
      <c r="AI8162" t="s">
        <v>201</v>
      </c>
      <c r="AJ8162" t="s">
        <v>17878</v>
      </c>
      <c r="AK8162" s="9" t="str">
        <f>VLOOKUP(Y8162,zdroj!D:AJ,33,0)</f>
        <v>katA</v>
      </c>
    </row>
    <row r="8163" spans="8:37" x14ac:dyDescent="0.25">
      <c r="H8163" s="8"/>
      <c r="I8163" s="8"/>
      <c r="N8163" s="23"/>
      <c r="O8163" s="24"/>
      <c r="P8163" s="19"/>
      <c r="Q8163" s="19"/>
      <c r="R8163" s="19"/>
      <c r="U8163" s="27"/>
      <c r="Y8163" s="9" t="s">
        <v>626</v>
      </c>
      <c r="Z8163" s="9" t="s">
        <v>462</v>
      </c>
      <c r="AA8163" s="9" t="s">
        <v>44</v>
      </c>
      <c r="AB8163" s="9">
        <v>8075875</v>
      </c>
      <c r="AC8163" s="9" t="s">
        <v>8937</v>
      </c>
      <c r="AD8163" s="9" t="s">
        <v>225</v>
      </c>
      <c r="AE8163" s="5">
        <f t="shared" si="276"/>
        <v>0</v>
      </c>
      <c r="AF8163" s="5" t="str">
        <f t="shared" si="277"/>
        <v>katA</v>
      </c>
      <c r="AG8163" s="153"/>
      <c r="AH8163" s="153"/>
      <c r="AI8163" t="s">
        <v>201</v>
      </c>
      <c r="AJ8163" t="s">
        <v>17878</v>
      </c>
      <c r="AK8163" s="9" t="str">
        <f>VLOOKUP(Y8163,zdroj!D:AJ,33,0)</f>
        <v>katA</v>
      </c>
    </row>
    <row r="8164" spans="8:37" x14ac:dyDescent="0.25">
      <c r="H8164" s="8"/>
      <c r="I8164" s="8"/>
      <c r="N8164" s="23"/>
      <c r="O8164" s="24"/>
      <c r="P8164" s="19"/>
      <c r="Q8164" s="19"/>
      <c r="R8164" s="19"/>
      <c r="U8164" s="27"/>
      <c r="Y8164" s="9" t="s">
        <v>626</v>
      </c>
      <c r="Z8164" s="9" t="s">
        <v>462</v>
      </c>
      <c r="AA8164" s="9" t="s">
        <v>44</v>
      </c>
      <c r="AB8164" s="9">
        <v>8075883</v>
      </c>
      <c r="AC8164" s="9" t="s">
        <v>8938</v>
      </c>
      <c r="AD8164" s="9" t="s">
        <v>225</v>
      </c>
      <c r="AE8164" s="5">
        <f t="shared" si="276"/>
        <v>0</v>
      </c>
      <c r="AF8164" s="5" t="str">
        <f t="shared" si="277"/>
        <v>katA</v>
      </c>
      <c r="AG8164" s="153"/>
      <c r="AH8164" s="153"/>
      <c r="AI8164" t="s">
        <v>201</v>
      </c>
      <c r="AJ8164" t="s">
        <v>17878</v>
      </c>
      <c r="AK8164" s="9" t="str">
        <f>VLOOKUP(Y8164,zdroj!D:AJ,33,0)</f>
        <v>katA</v>
      </c>
    </row>
    <row r="8165" spans="8:37" x14ac:dyDescent="0.25">
      <c r="H8165" s="8"/>
      <c r="I8165" s="8"/>
      <c r="N8165" s="23"/>
      <c r="O8165" s="24"/>
      <c r="P8165" s="19"/>
      <c r="Q8165" s="19"/>
      <c r="R8165" s="19"/>
      <c r="U8165" s="27"/>
      <c r="Y8165" s="9" t="s">
        <v>626</v>
      </c>
      <c r="Z8165" s="9" t="s">
        <v>462</v>
      </c>
      <c r="AA8165" s="9" t="s">
        <v>44</v>
      </c>
      <c r="AB8165" s="9">
        <v>8075891</v>
      </c>
      <c r="AC8165" s="9" t="s">
        <v>8939</v>
      </c>
      <c r="AD8165" s="9" t="s">
        <v>225</v>
      </c>
      <c r="AE8165" s="5">
        <f t="shared" si="276"/>
        <v>0</v>
      </c>
      <c r="AF8165" s="5" t="str">
        <f t="shared" si="277"/>
        <v>katA</v>
      </c>
      <c r="AG8165" s="153"/>
      <c r="AH8165" s="153"/>
      <c r="AI8165" t="s">
        <v>229</v>
      </c>
      <c r="AJ8165" t="s">
        <v>17878</v>
      </c>
      <c r="AK8165" s="9" t="str">
        <f>VLOOKUP(Y8165,zdroj!D:AJ,33,0)</f>
        <v>katA</v>
      </c>
    </row>
    <row r="8166" spans="8:37" x14ac:dyDescent="0.25">
      <c r="H8166" s="8"/>
      <c r="I8166" s="8"/>
      <c r="N8166" s="23"/>
      <c r="O8166" s="24"/>
      <c r="P8166" s="19"/>
      <c r="Q8166" s="19"/>
      <c r="R8166" s="19"/>
      <c r="U8166" s="27"/>
      <c r="Y8166" s="9" t="s">
        <v>626</v>
      </c>
      <c r="Z8166" s="9" t="s">
        <v>462</v>
      </c>
      <c r="AA8166" s="9" t="s">
        <v>44</v>
      </c>
      <c r="AB8166" s="9">
        <v>8075905</v>
      </c>
      <c r="AC8166" s="9" t="s">
        <v>8940</v>
      </c>
      <c r="AD8166" s="9" t="s">
        <v>225</v>
      </c>
      <c r="AE8166" s="5">
        <f t="shared" si="276"/>
        <v>0</v>
      </c>
      <c r="AF8166" s="5" t="str">
        <f t="shared" si="277"/>
        <v>katA</v>
      </c>
      <c r="AG8166" s="153"/>
      <c r="AH8166" s="153"/>
      <c r="AI8166" t="s">
        <v>201</v>
      </c>
      <c r="AJ8166" t="s">
        <v>17878</v>
      </c>
      <c r="AK8166" s="9" t="str">
        <f>VLOOKUP(Y8166,zdroj!D:AJ,33,0)</f>
        <v>katA</v>
      </c>
    </row>
    <row r="8167" spans="8:37" x14ac:dyDescent="0.25">
      <c r="H8167" s="8"/>
      <c r="I8167" s="8"/>
      <c r="N8167" s="23"/>
      <c r="O8167" s="24"/>
      <c r="P8167" s="19"/>
      <c r="Q8167" s="19"/>
      <c r="R8167" s="19"/>
      <c r="U8167" s="27"/>
      <c r="Y8167" s="9" t="s">
        <v>626</v>
      </c>
      <c r="Z8167" s="9" t="s">
        <v>462</v>
      </c>
      <c r="AA8167" s="9" t="s">
        <v>44</v>
      </c>
      <c r="AB8167" s="9">
        <v>8075913</v>
      </c>
      <c r="AC8167" s="9" t="s">
        <v>8941</v>
      </c>
      <c r="AD8167" s="9" t="s">
        <v>225</v>
      </c>
      <c r="AE8167" s="5">
        <f t="shared" si="276"/>
        <v>0</v>
      </c>
      <c r="AF8167" s="5" t="str">
        <f t="shared" si="277"/>
        <v>katA</v>
      </c>
      <c r="AG8167" s="153"/>
      <c r="AH8167" s="153"/>
      <c r="AI8167" t="s">
        <v>201</v>
      </c>
      <c r="AJ8167" t="s">
        <v>17878</v>
      </c>
      <c r="AK8167" s="9" t="str">
        <f>VLOOKUP(Y8167,zdroj!D:AJ,33,0)</f>
        <v>katA</v>
      </c>
    </row>
    <row r="8168" spans="8:37" x14ac:dyDescent="0.25">
      <c r="H8168" s="8"/>
      <c r="I8168" s="8"/>
      <c r="N8168" s="23"/>
      <c r="O8168" s="24"/>
      <c r="P8168" s="19"/>
      <c r="Q8168" s="19"/>
      <c r="R8168" s="19"/>
      <c r="U8168" s="27"/>
      <c r="Y8168" s="9" t="s">
        <v>626</v>
      </c>
      <c r="Z8168" s="9" t="s">
        <v>462</v>
      </c>
      <c r="AA8168" s="9" t="s">
        <v>44</v>
      </c>
      <c r="AB8168" s="9">
        <v>8075921</v>
      </c>
      <c r="AC8168" s="9" t="s">
        <v>8942</v>
      </c>
      <c r="AD8168" s="9" t="s">
        <v>225</v>
      </c>
      <c r="AE8168" s="5">
        <f t="shared" si="276"/>
        <v>0</v>
      </c>
      <c r="AF8168" s="5" t="str">
        <f t="shared" si="277"/>
        <v>katA</v>
      </c>
      <c r="AG8168" s="153"/>
      <c r="AH8168" s="153"/>
      <c r="AI8168" t="s">
        <v>201</v>
      </c>
      <c r="AJ8168" t="s">
        <v>17878</v>
      </c>
      <c r="AK8168" s="9" t="str">
        <f>VLOOKUP(Y8168,zdroj!D:AJ,33,0)</f>
        <v>katA</v>
      </c>
    </row>
    <row r="8169" spans="8:37" x14ac:dyDescent="0.25">
      <c r="H8169" s="8"/>
      <c r="I8169" s="8"/>
      <c r="N8169" s="23"/>
      <c r="O8169" s="24"/>
      <c r="P8169" s="19"/>
      <c r="Q8169" s="19"/>
      <c r="R8169" s="19"/>
      <c r="U8169" s="27"/>
      <c r="Y8169" s="9" t="s">
        <v>626</v>
      </c>
      <c r="Z8169" s="9" t="s">
        <v>462</v>
      </c>
      <c r="AA8169" s="9" t="s">
        <v>44</v>
      </c>
      <c r="AB8169" s="9">
        <v>8075930</v>
      </c>
      <c r="AC8169" s="9" t="s">
        <v>8943</v>
      </c>
      <c r="AD8169" s="9" t="s">
        <v>225</v>
      </c>
      <c r="AE8169" s="5">
        <f t="shared" si="276"/>
        <v>0</v>
      </c>
      <c r="AF8169" s="5" t="str">
        <f t="shared" si="277"/>
        <v>katA</v>
      </c>
      <c r="AG8169" s="153"/>
      <c r="AH8169" s="153"/>
      <c r="AI8169" t="s">
        <v>201</v>
      </c>
      <c r="AJ8169" t="s">
        <v>17878</v>
      </c>
      <c r="AK8169" s="9" t="str">
        <f>VLOOKUP(Y8169,zdroj!D:AJ,33,0)</f>
        <v>katA</v>
      </c>
    </row>
    <row r="8170" spans="8:37" x14ac:dyDescent="0.25">
      <c r="H8170" s="8"/>
      <c r="I8170" s="8"/>
      <c r="N8170" s="23"/>
      <c r="O8170" s="24"/>
      <c r="P8170" s="19"/>
      <c r="Q8170" s="19"/>
      <c r="R8170" s="19"/>
      <c r="U8170" s="27"/>
      <c r="Y8170" s="9" t="s">
        <v>626</v>
      </c>
      <c r="Z8170" s="9" t="s">
        <v>462</v>
      </c>
      <c r="AA8170" s="9" t="s">
        <v>44</v>
      </c>
      <c r="AB8170" s="9">
        <v>41120612</v>
      </c>
      <c r="AC8170" s="9" t="s">
        <v>8944</v>
      </c>
      <c r="AD8170" s="9" t="s">
        <v>225</v>
      </c>
      <c r="AE8170" s="5">
        <f t="shared" si="276"/>
        <v>0</v>
      </c>
      <c r="AF8170" s="5" t="str">
        <f t="shared" si="277"/>
        <v>katA</v>
      </c>
      <c r="AG8170" s="153"/>
      <c r="AH8170" s="153"/>
      <c r="AI8170" t="s">
        <v>201</v>
      </c>
      <c r="AJ8170" t="s">
        <v>17878</v>
      </c>
      <c r="AK8170" s="9" t="str">
        <f>VLOOKUP(Y8170,zdroj!D:AJ,33,0)</f>
        <v>katA</v>
      </c>
    </row>
    <row r="8171" spans="8:37" x14ac:dyDescent="0.25">
      <c r="H8171" s="8"/>
      <c r="I8171" s="8"/>
      <c r="N8171" s="23"/>
      <c r="O8171" s="24"/>
      <c r="P8171" s="19"/>
      <c r="Q8171" s="19"/>
      <c r="R8171" s="19"/>
      <c r="U8171" s="27"/>
      <c r="Y8171" s="9" t="s">
        <v>626</v>
      </c>
      <c r="Z8171" s="9" t="s">
        <v>462</v>
      </c>
      <c r="AA8171" s="9" t="s">
        <v>44</v>
      </c>
      <c r="AB8171" s="9">
        <v>74345010</v>
      </c>
      <c r="AC8171" s="9" t="s">
        <v>8945</v>
      </c>
      <c r="AD8171" s="9" t="s">
        <v>225</v>
      </c>
      <c r="AE8171" s="5">
        <f t="shared" si="276"/>
        <v>0</v>
      </c>
      <c r="AF8171" s="5" t="str">
        <f t="shared" si="277"/>
        <v>katA</v>
      </c>
      <c r="AG8171" s="153"/>
      <c r="AH8171" s="153"/>
      <c r="AI8171" t="s">
        <v>201</v>
      </c>
      <c r="AJ8171" t="s">
        <v>17878</v>
      </c>
      <c r="AK8171" s="9" t="str">
        <f>VLOOKUP(Y8171,zdroj!D:AJ,33,0)</f>
        <v>katA</v>
      </c>
    </row>
    <row r="8172" spans="8:37" x14ac:dyDescent="0.25">
      <c r="H8172" s="8"/>
      <c r="I8172" s="8"/>
      <c r="N8172" s="23"/>
      <c r="O8172" s="24"/>
      <c r="P8172" s="19"/>
      <c r="Q8172" s="19"/>
      <c r="R8172" s="19"/>
      <c r="U8172" s="27"/>
      <c r="Y8172" s="9" t="s">
        <v>626</v>
      </c>
      <c r="Z8172" s="9" t="s">
        <v>462</v>
      </c>
      <c r="AA8172" s="9" t="s">
        <v>44</v>
      </c>
      <c r="AB8172" s="9">
        <v>8075361</v>
      </c>
      <c r="AC8172" s="9" t="s">
        <v>8946</v>
      </c>
      <c r="AD8172" s="9" t="s">
        <v>225</v>
      </c>
      <c r="AE8172" s="5">
        <f t="shared" si="276"/>
        <v>0</v>
      </c>
      <c r="AF8172" s="5" t="str">
        <f t="shared" si="277"/>
        <v>katA</v>
      </c>
      <c r="AG8172" s="153"/>
      <c r="AH8172" s="153"/>
      <c r="AI8172" t="s">
        <v>201</v>
      </c>
      <c r="AJ8172" t="s">
        <v>17878</v>
      </c>
      <c r="AK8172" s="9" t="str">
        <f>VLOOKUP(Y8172,zdroj!D:AJ,33,0)</f>
        <v>katA</v>
      </c>
    </row>
    <row r="8173" spans="8:37" x14ac:dyDescent="0.25">
      <c r="H8173" s="8"/>
      <c r="I8173" s="8"/>
      <c r="N8173" s="23"/>
      <c r="O8173" s="24"/>
      <c r="P8173" s="19"/>
      <c r="Q8173" s="19"/>
      <c r="R8173" s="19"/>
      <c r="U8173" s="27"/>
      <c r="Y8173" s="9" t="s">
        <v>626</v>
      </c>
      <c r="Z8173" s="9" t="s">
        <v>462</v>
      </c>
      <c r="AA8173" s="9" t="s">
        <v>44</v>
      </c>
      <c r="AB8173" s="9">
        <v>79230733</v>
      </c>
      <c r="AC8173" s="9" t="s">
        <v>8947</v>
      </c>
      <c r="AD8173" s="9" t="s">
        <v>225</v>
      </c>
      <c r="AE8173" s="5">
        <f t="shared" si="276"/>
        <v>0</v>
      </c>
      <c r="AF8173" s="5" t="str">
        <f t="shared" si="277"/>
        <v>katA</v>
      </c>
      <c r="AG8173" s="153"/>
      <c r="AH8173" s="153"/>
      <c r="AI8173" t="s">
        <v>201</v>
      </c>
      <c r="AJ8173" t="s">
        <v>17878</v>
      </c>
      <c r="AK8173" s="9" t="str">
        <f>VLOOKUP(Y8173,zdroj!D:AJ,33,0)</f>
        <v>katA</v>
      </c>
    </row>
    <row r="8174" spans="8:37" x14ac:dyDescent="0.25">
      <c r="H8174" s="8"/>
      <c r="I8174" s="8"/>
      <c r="N8174" s="23"/>
      <c r="O8174" s="24"/>
      <c r="P8174" s="19"/>
      <c r="Q8174" s="19"/>
      <c r="R8174" s="19"/>
      <c r="U8174" s="27"/>
      <c r="Y8174" s="9" t="s">
        <v>615</v>
      </c>
      <c r="Z8174" s="9" t="s">
        <v>462</v>
      </c>
      <c r="AA8174" s="9" t="s">
        <v>44</v>
      </c>
      <c r="AB8174" s="9">
        <v>8087342</v>
      </c>
      <c r="AC8174" s="9" t="s">
        <v>8948</v>
      </c>
      <c r="AD8174" s="9" t="s">
        <v>225</v>
      </c>
      <c r="AE8174" s="5">
        <f t="shared" si="276"/>
        <v>0</v>
      </c>
      <c r="AF8174" s="5" t="str">
        <f t="shared" si="277"/>
        <v>katA</v>
      </c>
      <c r="AG8174" s="153"/>
      <c r="AH8174" s="153"/>
      <c r="AI8174" t="s">
        <v>195</v>
      </c>
      <c r="AJ8174" t="s">
        <v>340</v>
      </c>
      <c r="AK8174" s="9" t="str">
        <f>VLOOKUP(Y8174,zdroj!D:AJ,33,0)</f>
        <v>katA</v>
      </c>
    </row>
    <row r="8175" spans="8:37" x14ac:dyDescent="0.25">
      <c r="H8175" s="8"/>
      <c r="I8175" s="8"/>
      <c r="N8175" s="23"/>
      <c r="O8175" s="24"/>
      <c r="P8175" s="19"/>
      <c r="Q8175" s="19"/>
      <c r="R8175" s="19"/>
      <c r="U8175" s="27"/>
      <c r="Y8175" s="9" t="s">
        <v>615</v>
      </c>
      <c r="Z8175" s="9" t="s">
        <v>462</v>
      </c>
      <c r="AA8175" s="9" t="s">
        <v>44</v>
      </c>
      <c r="AB8175" s="9">
        <v>8087351</v>
      </c>
      <c r="AC8175" s="9" t="s">
        <v>8949</v>
      </c>
      <c r="AD8175" s="9" t="s">
        <v>225</v>
      </c>
      <c r="AE8175" s="5">
        <f t="shared" si="276"/>
        <v>0</v>
      </c>
      <c r="AF8175" s="5" t="str">
        <f t="shared" si="277"/>
        <v>katA</v>
      </c>
      <c r="AG8175" s="153"/>
      <c r="AH8175" s="153"/>
      <c r="AI8175" t="s">
        <v>195</v>
      </c>
      <c r="AJ8175" t="s">
        <v>340</v>
      </c>
      <c r="AK8175" s="9" t="str">
        <f>VLOOKUP(Y8175,zdroj!D:AJ,33,0)</f>
        <v>katA</v>
      </c>
    </row>
    <row r="8176" spans="8:37" x14ac:dyDescent="0.25">
      <c r="H8176" s="8"/>
      <c r="I8176" s="8"/>
      <c r="N8176" s="23"/>
      <c r="O8176" s="24"/>
      <c r="P8176" s="19"/>
      <c r="Q8176" s="19"/>
      <c r="R8176" s="19"/>
      <c r="U8176" s="27"/>
      <c r="Y8176" s="9" t="s">
        <v>615</v>
      </c>
      <c r="Z8176" s="9" t="s">
        <v>462</v>
      </c>
      <c r="AA8176" s="9" t="s">
        <v>44</v>
      </c>
      <c r="AB8176" s="9">
        <v>8087369</v>
      </c>
      <c r="AC8176" s="9" t="s">
        <v>8950</v>
      </c>
      <c r="AD8176" s="9" t="s">
        <v>225</v>
      </c>
      <c r="AE8176" s="5">
        <f t="shared" si="276"/>
        <v>0</v>
      </c>
      <c r="AF8176" s="5" t="str">
        <f t="shared" si="277"/>
        <v>katA</v>
      </c>
      <c r="AG8176" s="153"/>
      <c r="AH8176" s="153"/>
      <c r="AI8176" t="s">
        <v>195</v>
      </c>
      <c r="AJ8176" t="s">
        <v>340</v>
      </c>
      <c r="AK8176" s="9" t="str">
        <f>VLOOKUP(Y8176,zdroj!D:AJ,33,0)</f>
        <v>katA</v>
      </c>
    </row>
    <row r="8177" spans="8:37" x14ac:dyDescent="0.25">
      <c r="H8177" s="8"/>
      <c r="I8177" s="8"/>
      <c r="N8177" s="23"/>
      <c r="O8177" s="24"/>
      <c r="P8177" s="19"/>
      <c r="Q8177" s="19"/>
      <c r="R8177" s="19"/>
      <c r="U8177" s="27"/>
      <c r="Y8177" s="9" t="s">
        <v>615</v>
      </c>
      <c r="Z8177" s="9" t="s">
        <v>462</v>
      </c>
      <c r="AA8177" s="9" t="s">
        <v>44</v>
      </c>
      <c r="AB8177" s="9">
        <v>8087385</v>
      </c>
      <c r="AC8177" s="9" t="s">
        <v>8951</v>
      </c>
      <c r="AD8177" s="9" t="s">
        <v>225</v>
      </c>
      <c r="AE8177" s="5">
        <f t="shared" si="276"/>
        <v>0</v>
      </c>
      <c r="AF8177" s="5" t="str">
        <f t="shared" si="277"/>
        <v>katA</v>
      </c>
      <c r="AG8177" s="153"/>
      <c r="AH8177" s="153"/>
      <c r="AI8177" t="s">
        <v>195</v>
      </c>
      <c r="AJ8177" t="s">
        <v>340</v>
      </c>
      <c r="AK8177" s="9" t="str">
        <f>VLOOKUP(Y8177,zdroj!D:AJ,33,0)</f>
        <v>katA</v>
      </c>
    </row>
    <row r="8178" spans="8:37" x14ac:dyDescent="0.25">
      <c r="H8178" s="8"/>
      <c r="I8178" s="8"/>
      <c r="N8178" s="23"/>
      <c r="O8178" s="24"/>
      <c r="P8178" s="19"/>
      <c r="Q8178" s="19"/>
      <c r="R8178" s="19"/>
      <c r="U8178" s="27"/>
      <c r="Y8178" s="9" t="s">
        <v>615</v>
      </c>
      <c r="Z8178" s="9" t="s">
        <v>462</v>
      </c>
      <c r="AA8178" s="9" t="s">
        <v>44</v>
      </c>
      <c r="AB8178" s="9">
        <v>8087652</v>
      </c>
      <c r="AC8178" s="9" t="s">
        <v>8952</v>
      </c>
      <c r="AD8178" s="9" t="s">
        <v>225</v>
      </c>
      <c r="AE8178" s="5">
        <f t="shared" si="276"/>
        <v>0</v>
      </c>
      <c r="AF8178" s="5" t="str">
        <f t="shared" si="277"/>
        <v>katA</v>
      </c>
      <c r="AG8178" s="153"/>
      <c r="AH8178" s="153"/>
      <c r="AI8178" t="s">
        <v>195</v>
      </c>
      <c r="AJ8178" t="s">
        <v>340</v>
      </c>
      <c r="AK8178" s="9" t="str">
        <f>VLOOKUP(Y8178,zdroj!D:AJ,33,0)</f>
        <v>katA</v>
      </c>
    </row>
    <row r="8179" spans="8:37" x14ac:dyDescent="0.25">
      <c r="H8179" s="8"/>
      <c r="I8179" s="8"/>
      <c r="N8179" s="23"/>
      <c r="O8179" s="24"/>
      <c r="P8179" s="19"/>
      <c r="Q8179" s="19"/>
      <c r="R8179" s="19"/>
      <c r="U8179" s="27"/>
      <c r="Y8179" s="9" t="s">
        <v>615</v>
      </c>
      <c r="Z8179" s="9" t="s">
        <v>462</v>
      </c>
      <c r="AA8179" s="9" t="s">
        <v>44</v>
      </c>
      <c r="AB8179" s="9">
        <v>8087709</v>
      </c>
      <c r="AC8179" s="9" t="s">
        <v>8953</v>
      </c>
      <c r="AD8179" s="9" t="s">
        <v>225</v>
      </c>
      <c r="AE8179" s="5">
        <f t="shared" si="276"/>
        <v>0</v>
      </c>
      <c r="AF8179" s="5" t="str">
        <f t="shared" si="277"/>
        <v>katA</v>
      </c>
      <c r="AG8179" s="153"/>
      <c r="AH8179" s="153"/>
      <c r="AI8179" t="s">
        <v>195</v>
      </c>
      <c r="AJ8179" t="s">
        <v>340</v>
      </c>
      <c r="AK8179" s="9" t="str">
        <f>VLOOKUP(Y8179,zdroj!D:AJ,33,0)</f>
        <v>katA</v>
      </c>
    </row>
    <row r="8180" spans="8:37" x14ac:dyDescent="0.25">
      <c r="H8180" s="8"/>
      <c r="I8180" s="8"/>
      <c r="N8180" s="23"/>
      <c r="O8180" s="24"/>
      <c r="P8180" s="19"/>
      <c r="Q8180" s="19"/>
      <c r="R8180" s="19"/>
      <c r="U8180" s="27"/>
      <c r="Y8180" s="9" t="s">
        <v>615</v>
      </c>
      <c r="Z8180" s="9" t="s">
        <v>462</v>
      </c>
      <c r="AA8180" s="9" t="s">
        <v>44</v>
      </c>
      <c r="AB8180" s="9">
        <v>8087156</v>
      </c>
      <c r="AC8180" s="9" t="s">
        <v>8954</v>
      </c>
      <c r="AD8180" s="9" t="s">
        <v>225</v>
      </c>
      <c r="AE8180" s="5">
        <f t="shared" si="276"/>
        <v>0</v>
      </c>
      <c r="AF8180" s="5" t="str">
        <f t="shared" si="277"/>
        <v>katA</v>
      </c>
      <c r="AG8180" s="153"/>
      <c r="AH8180" s="153"/>
      <c r="AI8180" t="s">
        <v>201</v>
      </c>
      <c r="AJ8180" t="s">
        <v>17878</v>
      </c>
      <c r="AK8180" s="9" t="str">
        <f>VLOOKUP(Y8180,zdroj!D:AJ,33,0)</f>
        <v>katA</v>
      </c>
    </row>
    <row r="8181" spans="8:37" x14ac:dyDescent="0.25">
      <c r="H8181" s="8"/>
      <c r="I8181" s="8"/>
      <c r="N8181" s="23"/>
      <c r="O8181" s="24"/>
      <c r="P8181" s="19"/>
      <c r="Q8181" s="19"/>
      <c r="R8181" s="19"/>
      <c r="U8181" s="27"/>
      <c r="Y8181" s="9" t="s">
        <v>615</v>
      </c>
      <c r="Z8181" s="9" t="s">
        <v>462</v>
      </c>
      <c r="AA8181" s="9" t="s">
        <v>44</v>
      </c>
      <c r="AB8181" s="9">
        <v>8087172</v>
      </c>
      <c r="AC8181" s="9" t="s">
        <v>8955</v>
      </c>
      <c r="AD8181" s="9" t="s">
        <v>225</v>
      </c>
      <c r="AE8181" s="5">
        <f t="shared" si="276"/>
        <v>0</v>
      </c>
      <c r="AF8181" s="5" t="str">
        <f t="shared" si="277"/>
        <v>katA</v>
      </c>
      <c r="AG8181" s="153"/>
      <c r="AH8181" s="153"/>
      <c r="AI8181" t="s">
        <v>201</v>
      </c>
      <c r="AJ8181" t="s">
        <v>17878</v>
      </c>
      <c r="AK8181" s="9" t="str">
        <f>VLOOKUP(Y8181,zdroj!D:AJ,33,0)</f>
        <v>katA</v>
      </c>
    </row>
    <row r="8182" spans="8:37" x14ac:dyDescent="0.25">
      <c r="H8182" s="8"/>
      <c r="I8182" s="8"/>
      <c r="N8182" s="23"/>
      <c r="O8182" s="24"/>
      <c r="P8182" s="19"/>
      <c r="Q8182" s="19"/>
      <c r="R8182" s="19"/>
      <c r="U8182" s="27"/>
      <c r="Y8182" s="9" t="s">
        <v>615</v>
      </c>
      <c r="Z8182" s="9" t="s">
        <v>462</v>
      </c>
      <c r="AA8182" s="9" t="s">
        <v>44</v>
      </c>
      <c r="AB8182" s="9">
        <v>8087181</v>
      </c>
      <c r="AC8182" s="9" t="s">
        <v>8956</v>
      </c>
      <c r="AD8182" s="9" t="s">
        <v>225</v>
      </c>
      <c r="AE8182" s="5">
        <f t="shared" si="276"/>
        <v>0</v>
      </c>
      <c r="AF8182" s="5" t="str">
        <f t="shared" si="277"/>
        <v>katA</v>
      </c>
      <c r="AG8182" s="153"/>
      <c r="AH8182" s="153"/>
      <c r="AI8182" t="s">
        <v>201</v>
      </c>
      <c r="AJ8182" t="s">
        <v>17878</v>
      </c>
      <c r="AK8182" s="9" t="str">
        <f>VLOOKUP(Y8182,zdroj!D:AJ,33,0)</f>
        <v>katA</v>
      </c>
    </row>
    <row r="8183" spans="8:37" x14ac:dyDescent="0.25">
      <c r="H8183" s="8"/>
      <c r="I8183" s="8"/>
      <c r="N8183" s="23"/>
      <c r="O8183" s="24"/>
      <c r="P8183" s="19"/>
      <c r="Q8183" s="19"/>
      <c r="R8183" s="19"/>
      <c r="U8183" s="27"/>
      <c r="Y8183" s="9" t="s">
        <v>615</v>
      </c>
      <c r="Z8183" s="9" t="s">
        <v>462</v>
      </c>
      <c r="AA8183" s="9" t="s">
        <v>44</v>
      </c>
      <c r="AB8183" s="9">
        <v>8087199</v>
      </c>
      <c r="AC8183" s="9" t="s">
        <v>8957</v>
      </c>
      <c r="AD8183" s="9" t="s">
        <v>225</v>
      </c>
      <c r="AE8183" s="5">
        <f t="shared" si="276"/>
        <v>0</v>
      </c>
      <c r="AF8183" s="5" t="str">
        <f t="shared" si="277"/>
        <v>katA</v>
      </c>
      <c r="AG8183" s="153"/>
      <c r="AH8183" s="153"/>
      <c r="AI8183" t="s">
        <v>201</v>
      </c>
      <c r="AJ8183" t="s">
        <v>17878</v>
      </c>
      <c r="AK8183" s="9" t="str">
        <f>VLOOKUP(Y8183,zdroj!D:AJ,33,0)</f>
        <v>katA</v>
      </c>
    </row>
    <row r="8184" spans="8:37" x14ac:dyDescent="0.25">
      <c r="H8184" s="8"/>
      <c r="I8184" s="8"/>
      <c r="N8184" s="23"/>
      <c r="O8184" s="24"/>
      <c r="P8184" s="19"/>
      <c r="Q8184" s="19"/>
      <c r="R8184" s="19"/>
      <c r="U8184" s="27"/>
      <c r="Y8184" s="9" t="s">
        <v>615</v>
      </c>
      <c r="Z8184" s="9" t="s">
        <v>462</v>
      </c>
      <c r="AA8184" s="9" t="s">
        <v>44</v>
      </c>
      <c r="AB8184" s="9">
        <v>8087202</v>
      </c>
      <c r="AC8184" s="9" t="s">
        <v>8958</v>
      </c>
      <c r="AD8184" s="9" t="s">
        <v>225</v>
      </c>
      <c r="AE8184" s="5">
        <f t="shared" si="276"/>
        <v>0</v>
      </c>
      <c r="AF8184" s="5" t="str">
        <f t="shared" si="277"/>
        <v>katA</v>
      </c>
      <c r="AG8184" s="153"/>
      <c r="AH8184" s="153"/>
      <c r="AI8184" t="s">
        <v>201</v>
      </c>
      <c r="AJ8184" t="s">
        <v>17878</v>
      </c>
      <c r="AK8184" s="9" t="str">
        <f>VLOOKUP(Y8184,zdroj!D:AJ,33,0)</f>
        <v>katA</v>
      </c>
    </row>
    <row r="8185" spans="8:37" x14ac:dyDescent="0.25">
      <c r="H8185" s="8"/>
      <c r="I8185" s="8"/>
      <c r="N8185" s="23"/>
      <c r="O8185" s="24"/>
      <c r="P8185" s="19"/>
      <c r="Q8185" s="19"/>
      <c r="R8185" s="19"/>
      <c r="U8185" s="27"/>
      <c r="Y8185" s="9" t="s">
        <v>616</v>
      </c>
      <c r="Z8185" s="9" t="s">
        <v>462</v>
      </c>
      <c r="AA8185" s="9" t="s">
        <v>44</v>
      </c>
      <c r="AB8185" s="9">
        <v>8087377</v>
      </c>
      <c r="AC8185" s="9" t="s">
        <v>8959</v>
      </c>
      <c r="AD8185" s="9" t="s">
        <v>225</v>
      </c>
      <c r="AE8185" s="5">
        <f t="shared" si="276"/>
        <v>0</v>
      </c>
      <c r="AF8185" s="5" t="str">
        <f t="shared" si="277"/>
        <v>katA</v>
      </c>
      <c r="AG8185" s="153"/>
      <c r="AH8185" s="153"/>
      <c r="AI8185" t="s">
        <v>201</v>
      </c>
      <c r="AJ8185" t="s">
        <v>17878</v>
      </c>
      <c r="AK8185" s="9" t="str">
        <f>VLOOKUP(Y8185,zdroj!D:AJ,33,0)</f>
        <v>katA</v>
      </c>
    </row>
    <row r="8186" spans="8:37" x14ac:dyDescent="0.25">
      <c r="H8186" s="8"/>
      <c r="I8186" s="8"/>
      <c r="N8186" s="23"/>
      <c r="O8186" s="24"/>
      <c r="P8186" s="19"/>
      <c r="Q8186" s="19"/>
      <c r="R8186" s="19"/>
      <c r="U8186" s="27"/>
      <c r="Y8186" s="9" t="s">
        <v>616</v>
      </c>
      <c r="Z8186" s="9" t="s">
        <v>462</v>
      </c>
      <c r="AA8186" s="9" t="s">
        <v>44</v>
      </c>
      <c r="AB8186" s="9">
        <v>8087393</v>
      </c>
      <c r="AC8186" s="9" t="s">
        <v>8960</v>
      </c>
      <c r="AD8186" s="9" t="s">
        <v>225</v>
      </c>
      <c r="AE8186" s="5">
        <f t="shared" si="276"/>
        <v>0</v>
      </c>
      <c r="AF8186" s="5" t="str">
        <f t="shared" si="277"/>
        <v>katA</v>
      </c>
      <c r="AG8186" s="153"/>
      <c r="AH8186" s="153"/>
      <c r="AI8186" t="s">
        <v>201</v>
      </c>
      <c r="AJ8186" t="s">
        <v>17878</v>
      </c>
      <c r="AK8186" s="9" t="str">
        <f>VLOOKUP(Y8186,zdroj!D:AJ,33,0)</f>
        <v>katA</v>
      </c>
    </row>
    <row r="8187" spans="8:37" x14ac:dyDescent="0.25">
      <c r="H8187" s="8"/>
      <c r="I8187" s="8"/>
      <c r="N8187" s="23"/>
      <c r="O8187" s="24"/>
      <c r="P8187" s="19"/>
      <c r="Q8187" s="19"/>
      <c r="R8187" s="19"/>
      <c r="U8187" s="27"/>
      <c r="Y8187" s="9" t="s">
        <v>616</v>
      </c>
      <c r="Z8187" s="9" t="s">
        <v>462</v>
      </c>
      <c r="AA8187" s="9" t="s">
        <v>44</v>
      </c>
      <c r="AB8187" s="9">
        <v>8087407</v>
      </c>
      <c r="AC8187" s="9" t="s">
        <v>8961</v>
      </c>
      <c r="AD8187" s="9" t="s">
        <v>225</v>
      </c>
      <c r="AE8187" s="5">
        <f t="shared" si="276"/>
        <v>0</v>
      </c>
      <c r="AF8187" s="5" t="str">
        <f t="shared" si="277"/>
        <v>katA</v>
      </c>
      <c r="AG8187" s="153"/>
      <c r="AH8187" s="153"/>
      <c r="AI8187" t="s">
        <v>201</v>
      </c>
      <c r="AJ8187" t="s">
        <v>17878</v>
      </c>
      <c r="AK8187" s="9" t="str">
        <f>VLOOKUP(Y8187,zdroj!D:AJ,33,0)</f>
        <v>katA</v>
      </c>
    </row>
    <row r="8188" spans="8:37" x14ac:dyDescent="0.25">
      <c r="H8188" s="8"/>
      <c r="I8188" s="8"/>
      <c r="N8188" s="23"/>
      <c r="O8188" s="24"/>
      <c r="P8188" s="19"/>
      <c r="Q8188" s="19"/>
      <c r="R8188" s="19"/>
      <c r="U8188" s="27"/>
      <c r="Y8188" s="9" t="s">
        <v>616</v>
      </c>
      <c r="Z8188" s="9" t="s">
        <v>462</v>
      </c>
      <c r="AA8188" s="9" t="s">
        <v>44</v>
      </c>
      <c r="AB8188" s="9">
        <v>8087415</v>
      </c>
      <c r="AC8188" s="9" t="s">
        <v>8962</v>
      </c>
      <c r="AD8188" s="9" t="s">
        <v>225</v>
      </c>
      <c r="AE8188" s="5">
        <f t="shared" si="276"/>
        <v>0</v>
      </c>
      <c r="AF8188" s="5" t="str">
        <f t="shared" si="277"/>
        <v>katA</v>
      </c>
      <c r="AG8188" s="153"/>
      <c r="AH8188" s="153"/>
      <c r="AI8188" t="s">
        <v>201</v>
      </c>
      <c r="AJ8188" t="s">
        <v>17878</v>
      </c>
      <c r="AK8188" s="9" t="str">
        <f>VLOOKUP(Y8188,zdroj!D:AJ,33,0)</f>
        <v>katA</v>
      </c>
    </row>
    <row r="8189" spans="8:37" x14ac:dyDescent="0.25">
      <c r="H8189" s="8"/>
      <c r="I8189" s="8"/>
      <c r="N8189" s="23"/>
      <c r="O8189" s="24"/>
      <c r="P8189" s="19"/>
      <c r="Q8189" s="19"/>
      <c r="R8189" s="19"/>
      <c r="U8189" s="27"/>
      <c r="Y8189" s="9" t="s">
        <v>616</v>
      </c>
      <c r="Z8189" s="9" t="s">
        <v>462</v>
      </c>
      <c r="AA8189" s="9" t="s">
        <v>44</v>
      </c>
      <c r="AB8189" s="9">
        <v>8087423</v>
      </c>
      <c r="AC8189" s="9" t="s">
        <v>8963</v>
      </c>
      <c r="AD8189" s="9" t="s">
        <v>225</v>
      </c>
      <c r="AE8189" s="5">
        <f t="shared" si="276"/>
        <v>0</v>
      </c>
      <c r="AF8189" s="5" t="str">
        <f t="shared" si="277"/>
        <v>katA</v>
      </c>
      <c r="AG8189" s="153"/>
      <c r="AH8189" s="153"/>
      <c r="AI8189" t="s">
        <v>201</v>
      </c>
      <c r="AJ8189" t="s">
        <v>17878</v>
      </c>
      <c r="AK8189" s="9" t="str">
        <f>VLOOKUP(Y8189,zdroj!D:AJ,33,0)</f>
        <v>katA</v>
      </c>
    </row>
    <row r="8190" spans="8:37" x14ac:dyDescent="0.25">
      <c r="H8190" s="8"/>
      <c r="I8190" s="8"/>
      <c r="N8190" s="23"/>
      <c r="O8190" s="24"/>
      <c r="P8190" s="19"/>
      <c r="Q8190" s="19"/>
      <c r="R8190" s="19"/>
      <c r="U8190" s="27"/>
      <c r="Y8190" s="9" t="s">
        <v>616</v>
      </c>
      <c r="Z8190" s="9" t="s">
        <v>462</v>
      </c>
      <c r="AA8190" s="9" t="s">
        <v>44</v>
      </c>
      <c r="AB8190" s="9">
        <v>8087431</v>
      </c>
      <c r="AC8190" s="9" t="s">
        <v>8964</v>
      </c>
      <c r="AD8190" s="9" t="s">
        <v>225</v>
      </c>
      <c r="AE8190" s="5">
        <f t="shared" si="276"/>
        <v>0</v>
      </c>
      <c r="AF8190" s="5" t="str">
        <f t="shared" si="277"/>
        <v>katA</v>
      </c>
      <c r="AG8190" s="153"/>
      <c r="AH8190" s="153"/>
      <c r="AI8190" t="s">
        <v>195</v>
      </c>
      <c r="AJ8190" t="s">
        <v>340</v>
      </c>
      <c r="AK8190" s="9" t="str">
        <f>VLOOKUP(Y8190,zdroj!D:AJ,33,0)</f>
        <v>katA</v>
      </c>
    </row>
    <row r="8191" spans="8:37" x14ac:dyDescent="0.25">
      <c r="H8191" s="8"/>
      <c r="I8191" s="8"/>
      <c r="N8191" s="23"/>
      <c r="O8191" s="24"/>
      <c r="P8191" s="19"/>
      <c r="Q8191" s="19"/>
      <c r="R8191" s="19"/>
      <c r="U8191" s="27"/>
      <c r="Y8191" s="9" t="s">
        <v>616</v>
      </c>
      <c r="Z8191" s="9" t="s">
        <v>462</v>
      </c>
      <c r="AA8191" s="9" t="s">
        <v>44</v>
      </c>
      <c r="AB8191" s="9">
        <v>8087440</v>
      </c>
      <c r="AC8191" s="9" t="s">
        <v>8965</v>
      </c>
      <c r="AD8191" s="9" t="s">
        <v>225</v>
      </c>
      <c r="AE8191" s="5">
        <f t="shared" si="276"/>
        <v>0</v>
      </c>
      <c r="AF8191" s="5" t="str">
        <f t="shared" si="277"/>
        <v>katA</v>
      </c>
      <c r="AG8191" s="153"/>
      <c r="AH8191" s="153"/>
      <c r="AI8191" t="s">
        <v>201</v>
      </c>
      <c r="AJ8191" t="s">
        <v>17878</v>
      </c>
      <c r="AK8191" s="9" t="str">
        <f>VLOOKUP(Y8191,zdroj!D:AJ,33,0)</f>
        <v>katA</v>
      </c>
    </row>
    <row r="8192" spans="8:37" x14ac:dyDescent="0.25">
      <c r="H8192" s="8"/>
      <c r="I8192" s="8"/>
      <c r="N8192" s="23"/>
      <c r="O8192" s="24"/>
      <c r="P8192" s="19"/>
      <c r="Q8192" s="19"/>
      <c r="R8192" s="19"/>
      <c r="U8192" s="27"/>
      <c r="Y8192" s="9" t="s">
        <v>616</v>
      </c>
      <c r="Z8192" s="9" t="s">
        <v>462</v>
      </c>
      <c r="AA8192" s="9" t="s">
        <v>44</v>
      </c>
      <c r="AB8192" s="9">
        <v>8087458</v>
      </c>
      <c r="AC8192" s="9" t="s">
        <v>8966</v>
      </c>
      <c r="AD8192" s="9" t="s">
        <v>225</v>
      </c>
      <c r="AE8192" s="5">
        <f t="shared" si="276"/>
        <v>0</v>
      </c>
      <c r="AF8192" s="5" t="str">
        <f t="shared" si="277"/>
        <v>katA</v>
      </c>
      <c r="AG8192" s="153"/>
      <c r="AH8192" s="153"/>
      <c r="AI8192" t="s">
        <v>195</v>
      </c>
      <c r="AJ8192" t="s">
        <v>340</v>
      </c>
      <c r="AK8192" s="9" t="str">
        <f>VLOOKUP(Y8192,zdroj!D:AJ,33,0)</f>
        <v>katA</v>
      </c>
    </row>
    <row r="8193" spans="8:37" x14ac:dyDescent="0.25">
      <c r="H8193" s="8"/>
      <c r="I8193" s="8"/>
      <c r="N8193" s="23"/>
      <c r="O8193" s="24"/>
      <c r="P8193" s="19"/>
      <c r="Q8193" s="19"/>
      <c r="R8193" s="19"/>
      <c r="U8193" s="27"/>
      <c r="Y8193" s="9" t="s">
        <v>616</v>
      </c>
      <c r="Z8193" s="9" t="s">
        <v>462</v>
      </c>
      <c r="AA8193" s="9" t="s">
        <v>44</v>
      </c>
      <c r="AB8193" s="9">
        <v>8087482</v>
      </c>
      <c r="AC8193" s="9" t="s">
        <v>8967</v>
      </c>
      <c r="AD8193" s="9" t="s">
        <v>225</v>
      </c>
      <c r="AE8193" s="5">
        <f t="shared" si="276"/>
        <v>0</v>
      </c>
      <c r="AF8193" s="5" t="str">
        <f t="shared" si="277"/>
        <v>katA</v>
      </c>
      <c r="AG8193" s="153"/>
      <c r="AH8193" s="153"/>
      <c r="AI8193" t="s">
        <v>201</v>
      </c>
      <c r="AJ8193" t="s">
        <v>17878</v>
      </c>
      <c r="AK8193" s="9" t="str">
        <f>VLOOKUP(Y8193,zdroj!D:AJ,33,0)</f>
        <v>katA</v>
      </c>
    </row>
    <row r="8194" spans="8:37" x14ac:dyDescent="0.25">
      <c r="H8194" s="8"/>
      <c r="I8194" s="8"/>
      <c r="N8194" s="23"/>
      <c r="O8194" s="24"/>
      <c r="P8194" s="19"/>
      <c r="Q8194" s="19"/>
      <c r="R8194" s="19"/>
      <c r="U8194" s="27"/>
      <c r="Y8194" s="9" t="s">
        <v>616</v>
      </c>
      <c r="Z8194" s="9" t="s">
        <v>462</v>
      </c>
      <c r="AA8194" s="9" t="s">
        <v>44</v>
      </c>
      <c r="AB8194" s="9">
        <v>8087491</v>
      </c>
      <c r="AC8194" s="9" t="s">
        <v>8968</v>
      </c>
      <c r="AD8194" s="9" t="s">
        <v>225</v>
      </c>
      <c r="AE8194" s="5">
        <f t="shared" si="276"/>
        <v>0</v>
      </c>
      <c r="AF8194" s="5" t="str">
        <f t="shared" si="277"/>
        <v>katA</v>
      </c>
      <c r="AG8194" s="153"/>
      <c r="AH8194" s="153"/>
      <c r="AI8194" t="s">
        <v>201</v>
      </c>
      <c r="AJ8194" t="s">
        <v>17878</v>
      </c>
      <c r="AK8194" s="9" t="str">
        <f>VLOOKUP(Y8194,zdroj!D:AJ,33,0)</f>
        <v>katA</v>
      </c>
    </row>
    <row r="8195" spans="8:37" x14ac:dyDescent="0.25">
      <c r="H8195" s="8"/>
      <c r="I8195" s="8"/>
      <c r="N8195" s="23"/>
      <c r="O8195" s="24"/>
      <c r="P8195" s="19"/>
      <c r="Q8195" s="19"/>
      <c r="R8195" s="19"/>
      <c r="U8195" s="27"/>
      <c r="Y8195" s="9" t="s">
        <v>616</v>
      </c>
      <c r="Z8195" s="9" t="s">
        <v>462</v>
      </c>
      <c r="AA8195" s="9" t="s">
        <v>44</v>
      </c>
      <c r="AB8195" s="9">
        <v>8087504</v>
      </c>
      <c r="AC8195" s="9" t="s">
        <v>8969</v>
      </c>
      <c r="AD8195" s="9" t="s">
        <v>225</v>
      </c>
      <c r="AE8195" s="5">
        <f t="shared" si="276"/>
        <v>0</v>
      </c>
      <c r="AF8195" s="5" t="str">
        <f t="shared" si="277"/>
        <v>katA</v>
      </c>
      <c r="AG8195" s="153"/>
      <c r="AH8195" s="153"/>
      <c r="AI8195" t="s">
        <v>195</v>
      </c>
      <c r="AJ8195" t="s">
        <v>340</v>
      </c>
      <c r="AK8195" s="9" t="str">
        <f>VLOOKUP(Y8195,zdroj!D:AJ,33,0)</f>
        <v>katA</v>
      </c>
    </row>
    <row r="8196" spans="8:37" x14ac:dyDescent="0.25">
      <c r="H8196" s="8"/>
      <c r="I8196" s="8"/>
      <c r="N8196" s="23"/>
      <c r="O8196" s="24"/>
      <c r="P8196" s="19"/>
      <c r="Q8196" s="19"/>
      <c r="R8196" s="19"/>
      <c r="U8196" s="27"/>
      <c r="Y8196" s="9" t="s">
        <v>616</v>
      </c>
      <c r="Z8196" s="9" t="s">
        <v>462</v>
      </c>
      <c r="AA8196" s="9" t="s">
        <v>44</v>
      </c>
      <c r="AB8196" s="9">
        <v>8087512</v>
      </c>
      <c r="AC8196" s="9" t="s">
        <v>8970</v>
      </c>
      <c r="AD8196" s="9" t="s">
        <v>225</v>
      </c>
      <c r="AE8196" s="5">
        <f t="shared" si="276"/>
        <v>0</v>
      </c>
      <c r="AF8196" s="5" t="str">
        <f t="shared" si="277"/>
        <v>katA</v>
      </c>
      <c r="AG8196" s="153"/>
      <c r="AH8196" s="153"/>
      <c r="AI8196" t="s">
        <v>195</v>
      </c>
      <c r="AJ8196" t="s">
        <v>340</v>
      </c>
      <c r="AK8196" s="9" t="str">
        <f>VLOOKUP(Y8196,zdroj!D:AJ,33,0)</f>
        <v>katA</v>
      </c>
    </row>
    <row r="8197" spans="8:37" x14ac:dyDescent="0.25">
      <c r="H8197" s="8"/>
      <c r="I8197" s="8"/>
      <c r="N8197" s="23"/>
      <c r="O8197" s="24"/>
      <c r="P8197" s="19"/>
      <c r="Q8197" s="19"/>
      <c r="R8197" s="19"/>
      <c r="U8197" s="27"/>
      <c r="Y8197" s="9" t="s">
        <v>616</v>
      </c>
      <c r="Z8197" s="9" t="s">
        <v>462</v>
      </c>
      <c r="AA8197" s="9" t="s">
        <v>44</v>
      </c>
      <c r="AB8197" s="9">
        <v>8087547</v>
      </c>
      <c r="AC8197" s="9" t="s">
        <v>8971</v>
      </c>
      <c r="AD8197" s="9" t="s">
        <v>225</v>
      </c>
      <c r="AE8197" s="5">
        <f t="shared" si="276"/>
        <v>0</v>
      </c>
      <c r="AF8197" s="5" t="str">
        <f t="shared" si="277"/>
        <v>katA</v>
      </c>
      <c r="AG8197" s="153"/>
      <c r="AH8197" s="153"/>
      <c r="AI8197" t="s">
        <v>201</v>
      </c>
      <c r="AJ8197" t="s">
        <v>17878</v>
      </c>
      <c r="AK8197" s="9" t="str">
        <f>VLOOKUP(Y8197,zdroj!D:AJ,33,0)</f>
        <v>katA</v>
      </c>
    </row>
    <row r="8198" spans="8:37" x14ac:dyDescent="0.25">
      <c r="H8198" s="8"/>
      <c r="I8198" s="8"/>
      <c r="N8198" s="23"/>
      <c r="O8198" s="24"/>
      <c r="P8198" s="19"/>
      <c r="Q8198" s="19"/>
      <c r="R8198" s="19"/>
      <c r="U8198" s="27"/>
      <c r="Y8198" s="9" t="s">
        <v>616</v>
      </c>
      <c r="Z8198" s="9" t="s">
        <v>462</v>
      </c>
      <c r="AA8198" s="9" t="s">
        <v>44</v>
      </c>
      <c r="AB8198" s="9">
        <v>8087555</v>
      </c>
      <c r="AC8198" s="9" t="s">
        <v>8972</v>
      </c>
      <c r="AD8198" s="9" t="s">
        <v>225</v>
      </c>
      <c r="AE8198" s="5">
        <f t="shared" si="276"/>
        <v>0</v>
      </c>
      <c r="AF8198" s="5" t="str">
        <f t="shared" si="277"/>
        <v>katA</v>
      </c>
      <c r="AG8198" s="153"/>
      <c r="AH8198" s="153"/>
      <c r="AI8198" t="s">
        <v>195</v>
      </c>
      <c r="AJ8198" t="s">
        <v>340</v>
      </c>
      <c r="AK8198" s="9" t="str">
        <f>VLOOKUP(Y8198,zdroj!D:AJ,33,0)</f>
        <v>katA</v>
      </c>
    </row>
    <row r="8199" spans="8:37" x14ac:dyDescent="0.25">
      <c r="H8199" s="8"/>
      <c r="I8199" s="8"/>
      <c r="N8199" s="23"/>
      <c r="O8199" s="24"/>
      <c r="P8199" s="19"/>
      <c r="Q8199" s="19"/>
      <c r="R8199" s="19"/>
      <c r="U8199" s="27"/>
      <c r="Y8199" s="9" t="s">
        <v>616</v>
      </c>
      <c r="Z8199" s="9" t="s">
        <v>462</v>
      </c>
      <c r="AA8199" s="9" t="s">
        <v>44</v>
      </c>
      <c r="AB8199" s="9">
        <v>8087563</v>
      </c>
      <c r="AC8199" s="9" t="s">
        <v>8973</v>
      </c>
      <c r="AD8199" s="9" t="s">
        <v>225</v>
      </c>
      <c r="AE8199" s="5">
        <f t="shared" si="276"/>
        <v>0</v>
      </c>
      <c r="AF8199" s="5" t="str">
        <f t="shared" si="277"/>
        <v>katA</v>
      </c>
      <c r="AG8199" s="153"/>
      <c r="AH8199" s="153"/>
      <c r="AI8199" t="s">
        <v>201</v>
      </c>
      <c r="AJ8199" t="s">
        <v>17878</v>
      </c>
      <c r="AK8199" s="9" t="str">
        <f>VLOOKUP(Y8199,zdroj!D:AJ,33,0)</f>
        <v>katA</v>
      </c>
    </row>
    <row r="8200" spans="8:37" x14ac:dyDescent="0.25">
      <c r="H8200" s="8"/>
      <c r="I8200" s="8"/>
      <c r="N8200" s="23"/>
      <c r="O8200" s="24"/>
      <c r="P8200" s="19"/>
      <c r="Q8200" s="19"/>
      <c r="R8200" s="19"/>
      <c r="U8200" s="27"/>
      <c r="Y8200" s="9" t="s">
        <v>616</v>
      </c>
      <c r="Z8200" s="9" t="s">
        <v>462</v>
      </c>
      <c r="AA8200" s="9" t="s">
        <v>44</v>
      </c>
      <c r="AB8200" s="9">
        <v>8087580</v>
      </c>
      <c r="AC8200" s="9" t="s">
        <v>8974</v>
      </c>
      <c r="AD8200" s="9" t="s">
        <v>225</v>
      </c>
      <c r="AE8200" s="5">
        <f t="shared" si="276"/>
        <v>0</v>
      </c>
      <c r="AF8200" s="5" t="str">
        <f t="shared" si="277"/>
        <v>katA</v>
      </c>
      <c r="AG8200" s="153"/>
      <c r="AH8200" s="153"/>
      <c r="AI8200" t="s">
        <v>195</v>
      </c>
      <c r="AJ8200" t="s">
        <v>340</v>
      </c>
      <c r="AK8200" s="9" t="str">
        <f>VLOOKUP(Y8200,zdroj!D:AJ,33,0)</f>
        <v>katA</v>
      </c>
    </row>
    <row r="8201" spans="8:37" x14ac:dyDescent="0.25">
      <c r="H8201" s="8"/>
      <c r="I8201" s="8"/>
      <c r="N8201" s="23"/>
      <c r="O8201" s="24"/>
      <c r="P8201" s="19"/>
      <c r="Q8201" s="19"/>
      <c r="R8201" s="19"/>
      <c r="U8201" s="27"/>
      <c r="Y8201" s="9" t="s">
        <v>616</v>
      </c>
      <c r="Z8201" s="9" t="s">
        <v>462</v>
      </c>
      <c r="AA8201" s="9" t="s">
        <v>44</v>
      </c>
      <c r="AB8201" s="9">
        <v>8087636</v>
      </c>
      <c r="AC8201" s="9" t="s">
        <v>8975</v>
      </c>
      <c r="AD8201" s="9" t="s">
        <v>225</v>
      </c>
      <c r="AE8201" s="5">
        <f t="shared" si="276"/>
        <v>0</v>
      </c>
      <c r="AF8201" s="5" t="str">
        <f t="shared" si="277"/>
        <v>katA</v>
      </c>
      <c r="AG8201" s="153"/>
      <c r="AH8201" s="153"/>
      <c r="AI8201" t="s">
        <v>201</v>
      </c>
      <c r="AJ8201" t="s">
        <v>17878</v>
      </c>
      <c r="AK8201" s="9" t="str">
        <f>VLOOKUP(Y8201,zdroj!D:AJ,33,0)</f>
        <v>katA</v>
      </c>
    </row>
    <row r="8202" spans="8:37" x14ac:dyDescent="0.25">
      <c r="H8202" s="8"/>
      <c r="I8202" s="8"/>
      <c r="N8202" s="23"/>
      <c r="O8202" s="24"/>
      <c r="P8202" s="19"/>
      <c r="Q8202" s="19"/>
      <c r="R8202" s="19"/>
      <c r="U8202" s="27"/>
      <c r="Y8202" s="9" t="s">
        <v>616</v>
      </c>
      <c r="Z8202" s="9" t="s">
        <v>462</v>
      </c>
      <c r="AA8202" s="9" t="s">
        <v>44</v>
      </c>
      <c r="AB8202" s="9">
        <v>8087661</v>
      </c>
      <c r="AC8202" s="9" t="s">
        <v>8976</v>
      </c>
      <c r="AD8202" s="9" t="s">
        <v>225</v>
      </c>
      <c r="AE8202" s="5">
        <f t="shared" ref="AE8202:AE8265" si="278">VLOOKUP(Y8202,K:T,10,0)</f>
        <v>0</v>
      </c>
      <c r="AF8202" s="5" t="str">
        <f t="shared" ref="AF8202:AF8265" si="279">IF(AE8202="A",IF(AD8202="katA","katB",AD8202),AD8202)</f>
        <v>katA</v>
      </c>
      <c r="AG8202" s="153"/>
      <c r="AH8202" s="153"/>
      <c r="AI8202" t="s">
        <v>201</v>
      </c>
      <c r="AJ8202" t="s">
        <v>17878</v>
      </c>
      <c r="AK8202" s="9" t="str">
        <f>VLOOKUP(Y8202,zdroj!D:AJ,33,0)</f>
        <v>katA</v>
      </c>
    </row>
    <row r="8203" spans="8:37" x14ac:dyDescent="0.25">
      <c r="H8203" s="8"/>
      <c r="I8203" s="8"/>
      <c r="N8203" s="23"/>
      <c r="O8203" s="24"/>
      <c r="P8203" s="19"/>
      <c r="Q8203" s="19"/>
      <c r="R8203" s="19"/>
      <c r="U8203" s="27"/>
      <c r="Y8203" s="9" t="s">
        <v>616</v>
      </c>
      <c r="Z8203" s="9" t="s">
        <v>462</v>
      </c>
      <c r="AA8203" s="9" t="s">
        <v>44</v>
      </c>
      <c r="AB8203" s="9">
        <v>27264629</v>
      </c>
      <c r="AC8203" s="9" t="s">
        <v>8977</v>
      </c>
      <c r="AD8203" s="9" t="s">
        <v>225</v>
      </c>
      <c r="AE8203" s="5">
        <f t="shared" si="278"/>
        <v>0</v>
      </c>
      <c r="AF8203" s="5" t="str">
        <f t="shared" si="279"/>
        <v>katA</v>
      </c>
      <c r="AG8203" s="153"/>
      <c r="AH8203" s="153"/>
      <c r="AI8203" t="s">
        <v>201</v>
      </c>
      <c r="AJ8203" t="s">
        <v>17878</v>
      </c>
      <c r="AK8203" s="9" t="str">
        <f>VLOOKUP(Y8203,zdroj!D:AJ,33,0)</f>
        <v>katA</v>
      </c>
    </row>
    <row r="8204" spans="8:37" x14ac:dyDescent="0.25">
      <c r="H8204" s="8"/>
      <c r="I8204" s="8"/>
      <c r="N8204" s="23"/>
      <c r="O8204" s="24"/>
      <c r="P8204" s="19"/>
      <c r="Q8204" s="19"/>
      <c r="R8204" s="19"/>
      <c r="U8204" s="27"/>
      <c r="Y8204" s="9" t="s">
        <v>616</v>
      </c>
      <c r="Z8204" s="9" t="s">
        <v>462</v>
      </c>
      <c r="AA8204" s="9" t="s">
        <v>44</v>
      </c>
      <c r="AB8204" s="9">
        <v>28293649</v>
      </c>
      <c r="AC8204" s="9" t="s">
        <v>8978</v>
      </c>
      <c r="AD8204" s="9" t="s">
        <v>225</v>
      </c>
      <c r="AE8204" s="5">
        <f t="shared" si="278"/>
        <v>0</v>
      </c>
      <c r="AF8204" s="5" t="str">
        <f t="shared" si="279"/>
        <v>katA</v>
      </c>
      <c r="AG8204" s="153"/>
      <c r="AH8204" s="153"/>
      <c r="AI8204" t="s">
        <v>201</v>
      </c>
      <c r="AJ8204" t="s">
        <v>17878</v>
      </c>
      <c r="AK8204" s="9" t="str">
        <f>VLOOKUP(Y8204,zdroj!D:AJ,33,0)</f>
        <v>katA</v>
      </c>
    </row>
    <row r="8205" spans="8:37" x14ac:dyDescent="0.25">
      <c r="H8205" s="8"/>
      <c r="I8205" s="8"/>
      <c r="N8205" s="23"/>
      <c r="O8205" s="24"/>
      <c r="P8205" s="19"/>
      <c r="Q8205" s="19"/>
      <c r="R8205" s="19"/>
      <c r="U8205" s="27"/>
      <c r="Y8205" s="9" t="s">
        <v>616</v>
      </c>
      <c r="Z8205" s="9" t="s">
        <v>462</v>
      </c>
      <c r="AA8205" s="9" t="s">
        <v>44</v>
      </c>
      <c r="AB8205" s="9">
        <v>8087211</v>
      </c>
      <c r="AC8205" s="9" t="s">
        <v>8979</v>
      </c>
      <c r="AD8205" s="9" t="s">
        <v>225</v>
      </c>
      <c r="AE8205" s="5">
        <f t="shared" si="278"/>
        <v>0</v>
      </c>
      <c r="AF8205" s="5" t="str">
        <f t="shared" si="279"/>
        <v>katA</v>
      </c>
      <c r="AG8205" s="153"/>
      <c r="AH8205" s="153"/>
      <c r="AI8205" t="s">
        <v>201</v>
      </c>
      <c r="AJ8205" t="s">
        <v>17878</v>
      </c>
      <c r="AK8205" s="9" t="str">
        <f>VLOOKUP(Y8205,zdroj!D:AJ,33,0)</f>
        <v>katA</v>
      </c>
    </row>
    <row r="8206" spans="8:37" x14ac:dyDescent="0.25">
      <c r="H8206" s="8"/>
      <c r="I8206" s="8"/>
      <c r="N8206" s="23"/>
      <c r="O8206" s="24"/>
      <c r="P8206" s="19"/>
      <c r="Q8206" s="19"/>
      <c r="R8206" s="19"/>
      <c r="U8206" s="27"/>
      <c r="Y8206" s="9" t="s">
        <v>616</v>
      </c>
      <c r="Z8206" s="9" t="s">
        <v>462</v>
      </c>
      <c r="AA8206" s="9" t="s">
        <v>44</v>
      </c>
      <c r="AB8206" s="9">
        <v>8087229</v>
      </c>
      <c r="AC8206" s="9" t="s">
        <v>8980</v>
      </c>
      <c r="AD8206" s="9" t="s">
        <v>225</v>
      </c>
      <c r="AE8206" s="5">
        <f t="shared" si="278"/>
        <v>0</v>
      </c>
      <c r="AF8206" s="5" t="str">
        <f t="shared" si="279"/>
        <v>katA</v>
      </c>
      <c r="AG8206" s="153"/>
      <c r="AH8206" s="153"/>
      <c r="AI8206" t="s">
        <v>201</v>
      </c>
      <c r="AJ8206" t="s">
        <v>17878</v>
      </c>
      <c r="AK8206" s="9" t="str">
        <f>VLOOKUP(Y8206,zdroj!D:AJ,33,0)</f>
        <v>katA</v>
      </c>
    </row>
    <row r="8207" spans="8:37" x14ac:dyDescent="0.25">
      <c r="H8207" s="8"/>
      <c r="I8207" s="8"/>
      <c r="N8207" s="23"/>
      <c r="O8207" s="24"/>
      <c r="P8207" s="19"/>
      <c r="Q8207" s="19"/>
      <c r="R8207" s="19"/>
      <c r="U8207" s="27"/>
      <c r="Y8207" s="9" t="s">
        <v>616</v>
      </c>
      <c r="Z8207" s="9" t="s">
        <v>462</v>
      </c>
      <c r="AA8207" s="9" t="s">
        <v>44</v>
      </c>
      <c r="AB8207" s="9">
        <v>8087237</v>
      </c>
      <c r="AC8207" s="9" t="s">
        <v>8981</v>
      </c>
      <c r="AD8207" s="9" t="s">
        <v>225</v>
      </c>
      <c r="AE8207" s="5">
        <f t="shared" si="278"/>
        <v>0</v>
      </c>
      <c r="AF8207" s="5" t="str">
        <f t="shared" si="279"/>
        <v>katA</v>
      </c>
      <c r="AG8207" s="153"/>
      <c r="AH8207" s="153"/>
      <c r="AI8207" t="s">
        <v>201</v>
      </c>
      <c r="AJ8207" t="s">
        <v>17878</v>
      </c>
      <c r="AK8207" s="9" t="str">
        <f>VLOOKUP(Y8207,zdroj!D:AJ,33,0)</f>
        <v>katA</v>
      </c>
    </row>
    <row r="8208" spans="8:37" x14ac:dyDescent="0.25">
      <c r="H8208" s="8"/>
      <c r="I8208" s="8"/>
      <c r="N8208" s="23"/>
      <c r="O8208" s="24"/>
      <c r="P8208" s="19"/>
      <c r="Q8208" s="19"/>
      <c r="R8208" s="19"/>
      <c r="U8208" s="27"/>
      <c r="Y8208" s="9" t="s">
        <v>616</v>
      </c>
      <c r="Z8208" s="9" t="s">
        <v>462</v>
      </c>
      <c r="AA8208" s="9" t="s">
        <v>44</v>
      </c>
      <c r="AB8208" s="9">
        <v>8087571</v>
      </c>
      <c r="AC8208" s="9" t="s">
        <v>8982</v>
      </c>
      <c r="AD8208" s="9" t="s">
        <v>225</v>
      </c>
      <c r="AE8208" s="5">
        <f t="shared" si="278"/>
        <v>0</v>
      </c>
      <c r="AF8208" s="5" t="str">
        <f t="shared" si="279"/>
        <v>katA</v>
      </c>
      <c r="AG8208" s="153"/>
      <c r="AH8208" s="153"/>
      <c r="AI8208" t="s">
        <v>201</v>
      </c>
      <c r="AJ8208" t="s">
        <v>17878</v>
      </c>
      <c r="AK8208" s="9" t="str">
        <f>VLOOKUP(Y8208,zdroj!D:AJ,33,0)</f>
        <v>katA</v>
      </c>
    </row>
    <row r="8209" spans="8:37" x14ac:dyDescent="0.25">
      <c r="H8209" s="8"/>
      <c r="I8209" s="8"/>
      <c r="N8209" s="23"/>
      <c r="O8209" s="24"/>
      <c r="P8209" s="19"/>
      <c r="Q8209" s="19"/>
      <c r="R8209" s="19"/>
      <c r="U8209" s="27"/>
      <c r="Y8209" s="9" t="s">
        <v>627</v>
      </c>
      <c r="Z8209" s="9" t="s">
        <v>462</v>
      </c>
      <c r="AA8209" s="9" t="s">
        <v>198</v>
      </c>
      <c r="AB8209" s="9">
        <v>8087253</v>
      </c>
      <c r="AC8209" s="9" t="s">
        <v>8983</v>
      </c>
      <c r="AD8209" s="9" t="s">
        <v>231</v>
      </c>
      <c r="AE8209" s="5">
        <f t="shared" si="278"/>
        <v>0</v>
      </c>
      <c r="AF8209" s="5" t="str">
        <f t="shared" si="279"/>
        <v>katB</v>
      </c>
      <c r="AG8209" s="153"/>
      <c r="AH8209" s="153"/>
      <c r="AI8209" t="s">
        <v>195</v>
      </c>
      <c r="AJ8209" t="s">
        <v>340</v>
      </c>
      <c r="AK8209" s="9" t="str">
        <f>VLOOKUP(Y8209,zdroj!D:AJ,33,0)</f>
        <v>katB</v>
      </c>
    </row>
    <row r="8210" spans="8:37" x14ac:dyDescent="0.25">
      <c r="H8210" s="8"/>
      <c r="I8210" s="8"/>
      <c r="N8210" s="23"/>
      <c r="O8210" s="24"/>
      <c r="P8210" s="19"/>
      <c r="Q8210" s="19"/>
      <c r="R8210" s="19"/>
      <c r="U8210" s="27"/>
      <c r="Y8210" s="9" t="s">
        <v>627</v>
      </c>
      <c r="Z8210" s="9" t="s">
        <v>462</v>
      </c>
      <c r="AA8210" s="9" t="s">
        <v>198</v>
      </c>
      <c r="AB8210" s="9">
        <v>8087261</v>
      </c>
      <c r="AC8210" s="9" t="s">
        <v>8984</v>
      </c>
      <c r="AD8210" s="9" t="s">
        <v>231</v>
      </c>
      <c r="AE8210" s="5">
        <f t="shared" si="278"/>
        <v>0</v>
      </c>
      <c r="AF8210" s="5" t="str">
        <f t="shared" si="279"/>
        <v>katB</v>
      </c>
      <c r="AG8210" s="153"/>
      <c r="AH8210" s="153"/>
      <c r="AI8210" t="s">
        <v>195</v>
      </c>
      <c r="AJ8210" t="s">
        <v>340</v>
      </c>
      <c r="AK8210" s="9" t="str">
        <f>VLOOKUP(Y8210,zdroj!D:AJ,33,0)</f>
        <v>katB</v>
      </c>
    </row>
    <row r="8211" spans="8:37" x14ac:dyDescent="0.25">
      <c r="H8211" s="8"/>
      <c r="I8211" s="8"/>
      <c r="N8211" s="23"/>
      <c r="O8211" s="24"/>
      <c r="P8211" s="19"/>
      <c r="Q8211" s="19"/>
      <c r="R8211" s="19"/>
      <c r="U8211" s="27"/>
      <c r="Y8211" s="9" t="s">
        <v>627</v>
      </c>
      <c r="Z8211" s="9" t="s">
        <v>462</v>
      </c>
      <c r="AA8211" s="9" t="s">
        <v>198</v>
      </c>
      <c r="AB8211" s="9">
        <v>8087521</v>
      </c>
      <c r="AC8211" s="9" t="s">
        <v>8985</v>
      </c>
      <c r="AD8211" s="9" t="s">
        <v>231</v>
      </c>
      <c r="AE8211" s="5">
        <f t="shared" si="278"/>
        <v>0</v>
      </c>
      <c r="AF8211" s="5" t="str">
        <f t="shared" si="279"/>
        <v>katB</v>
      </c>
      <c r="AG8211" s="153"/>
      <c r="AH8211" s="153"/>
      <c r="AI8211" t="s">
        <v>195</v>
      </c>
      <c r="AJ8211" t="s">
        <v>340</v>
      </c>
      <c r="AK8211" s="9" t="str">
        <f>VLOOKUP(Y8211,zdroj!D:AJ,33,0)</f>
        <v>katB</v>
      </c>
    </row>
    <row r="8212" spans="8:37" x14ac:dyDescent="0.25">
      <c r="H8212" s="8"/>
      <c r="I8212" s="8"/>
      <c r="N8212" s="23"/>
      <c r="O8212" s="24"/>
      <c r="P8212" s="19"/>
      <c r="Q8212" s="19"/>
      <c r="R8212" s="19"/>
      <c r="U8212" s="27"/>
      <c r="Y8212" s="9" t="s">
        <v>627</v>
      </c>
      <c r="Z8212" s="9" t="s">
        <v>462</v>
      </c>
      <c r="AA8212" s="9" t="s">
        <v>198</v>
      </c>
      <c r="AB8212" s="9">
        <v>8087539</v>
      </c>
      <c r="AC8212" s="9" t="s">
        <v>8986</v>
      </c>
      <c r="AD8212" s="9" t="s">
        <v>231</v>
      </c>
      <c r="AE8212" s="5">
        <f t="shared" si="278"/>
        <v>0</v>
      </c>
      <c r="AF8212" s="5" t="str">
        <f t="shared" si="279"/>
        <v>katB</v>
      </c>
      <c r="AG8212" s="153"/>
      <c r="AH8212" s="153"/>
      <c r="AI8212" t="s">
        <v>195</v>
      </c>
      <c r="AJ8212" t="s">
        <v>340</v>
      </c>
      <c r="AK8212" s="9" t="str">
        <f>VLOOKUP(Y8212,zdroj!D:AJ,33,0)</f>
        <v>katB</v>
      </c>
    </row>
    <row r="8213" spans="8:37" x14ac:dyDescent="0.25">
      <c r="H8213" s="8"/>
      <c r="I8213" s="8"/>
      <c r="N8213" s="23"/>
      <c r="O8213" s="24"/>
      <c r="P8213" s="19"/>
      <c r="Q8213" s="19"/>
      <c r="R8213" s="19"/>
      <c r="U8213" s="27"/>
      <c r="Y8213" s="9" t="s">
        <v>627</v>
      </c>
      <c r="Z8213" s="9" t="s">
        <v>462</v>
      </c>
      <c r="AA8213" s="9" t="s">
        <v>198</v>
      </c>
      <c r="AB8213" s="9">
        <v>8087270</v>
      </c>
      <c r="AC8213" s="9" t="s">
        <v>8987</v>
      </c>
      <c r="AD8213" s="9" t="s">
        <v>231</v>
      </c>
      <c r="AE8213" s="5">
        <f t="shared" si="278"/>
        <v>0</v>
      </c>
      <c r="AF8213" s="5" t="str">
        <f t="shared" si="279"/>
        <v>katB</v>
      </c>
      <c r="AG8213" s="153"/>
      <c r="AH8213" s="153"/>
      <c r="AI8213" t="s">
        <v>195</v>
      </c>
      <c r="AJ8213" t="s">
        <v>340</v>
      </c>
      <c r="AK8213" s="9" t="str">
        <f>VLOOKUP(Y8213,zdroj!D:AJ,33,0)</f>
        <v>katB</v>
      </c>
    </row>
    <row r="8214" spans="8:37" x14ac:dyDescent="0.25">
      <c r="H8214" s="8"/>
      <c r="I8214" s="8"/>
      <c r="N8214" s="23"/>
      <c r="O8214" s="24"/>
      <c r="P8214" s="19"/>
      <c r="Q8214" s="19"/>
      <c r="R8214" s="19"/>
      <c r="U8214" s="27"/>
      <c r="Y8214" s="9" t="s">
        <v>627</v>
      </c>
      <c r="Z8214" s="9" t="s">
        <v>462</v>
      </c>
      <c r="AA8214" s="9" t="s">
        <v>198</v>
      </c>
      <c r="AB8214" s="9">
        <v>8087288</v>
      </c>
      <c r="AC8214" s="9" t="s">
        <v>8988</v>
      </c>
      <c r="AD8214" s="9" t="s">
        <v>231</v>
      </c>
      <c r="AE8214" s="5">
        <f t="shared" si="278"/>
        <v>0</v>
      </c>
      <c r="AF8214" s="5" t="str">
        <f t="shared" si="279"/>
        <v>katB</v>
      </c>
      <c r="AG8214" s="153"/>
      <c r="AH8214" s="153"/>
      <c r="AI8214" t="s">
        <v>195</v>
      </c>
      <c r="AJ8214" t="s">
        <v>340</v>
      </c>
      <c r="AK8214" s="9" t="str">
        <f>VLOOKUP(Y8214,zdroj!D:AJ,33,0)</f>
        <v>katB</v>
      </c>
    </row>
    <row r="8215" spans="8:37" x14ac:dyDescent="0.25">
      <c r="H8215" s="8"/>
      <c r="I8215" s="8"/>
      <c r="N8215" s="23"/>
      <c r="O8215" s="24"/>
      <c r="P8215" s="19"/>
      <c r="Q8215" s="19"/>
      <c r="R8215" s="19"/>
      <c r="U8215" s="27"/>
      <c r="Y8215" s="9" t="s">
        <v>627</v>
      </c>
      <c r="Z8215" s="9" t="s">
        <v>462</v>
      </c>
      <c r="AA8215" s="9" t="s">
        <v>198</v>
      </c>
      <c r="AB8215" s="9">
        <v>8087679</v>
      </c>
      <c r="AC8215" s="9" t="s">
        <v>8989</v>
      </c>
      <c r="AD8215" s="9" t="s">
        <v>231</v>
      </c>
      <c r="AE8215" s="5">
        <f t="shared" si="278"/>
        <v>0</v>
      </c>
      <c r="AF8215" s="5" t="str">
        <f t="shared" si="279"/>
        <v>katB</v>
      </c>
      <c r="AG8215" s="153"/>
      <c r="AH8215" s="153"/>
      <c r="AI8215" t="s">
        <v>195</v>
      </c>
      <c r="AJ8215" t="s">
        <v>340</v>
      </c>
      <c r="AK8215" s="9" t="str">
        <f>VLOOKUP(Y8215,zdroj!D:AJ,33,0)</f>
        <v>katB</v>
      </c>
    </row>
    <row r="8216" spans="8:37" x14ac:dyDescent="0.25">
      <c r="H8216" s="8"/>
      <c r="I8216" s="8"/>
      <c r="N8216" s="23"/>
      <c r="O8216" s="24"/>
      <c r="P8216" s="19"/>
      <c r="Q8216" s="19"/>
      <c r="R8216" s="19"/>
      <c r="U8216" s="27"/>
      <c r="Y8216" s="9" t="s">
        <v>627</v>
      </c>
      <c r="Z8216" s="9" t="s">
        <v>462</v>
      </c>
      <c r="AA8216" s="9" t="s">
        <v>198</v>
      </c>
      <c r="AB8216" s="9">
        <v>28171870</v>
      </c>
      <c r="AC8216" s="9" t="s">
        <v>8990</v>
      </c>
      <c r="AD8216" s="9" t="s">
        <v>231</v>
      </c>
      <c r="AE8216" s="5">
        <f t="shared" si="278"/>
        <v>0</v>
      </c>
      <c r="AF8216" s="5" t="str">
        <f t="shared" si="279"/>
        <v>katB</v>
      </c>
      <c r="AG8216" s="153"/>
      <c r="AH8216" s="153"/>
      <c r="AI8216" t="s">
        <v>195</v>
      </c>
      <c r="AJ8216" t="s">
        <v>340</v>
      </c>
      <c r="AK8216" s="9" t="str">
        <f>VLOOKUP(Y8216,zdroj!D:AJ,33,0)</f>
        <v>katB</v>
      </c>
    </row>
    <row r="8217" spans="8:37" x14ac:dyDescent="0.25">
      <c r="H8217" s="8"/>
      <c r="I8217" s="8"/>
      <c r="N8217" s="23"/>
      <c r="O8217" s="24"/>
      <c r="P8217" s="19"/>
      <c r="Q8217" s="19"/>
      <c r="R8217" s="19"/>
      <c r="U8217" s="27"/>
      <c r="Y8217" s="9" t="s">
        <v>627</v>
      </c>
      <c r="Z8217" s="9" t="s">
        <v>462</v>
      </c>
      <c r="AA8217" s="9" t="s">
        <v>198</v>
      </c>
      <c r="AB8217" s="9">
        <v>8087296</v>
      </c>
      <c r="AC8217" s="9" t="s">
        <v>8991</v>
      </c>
      <c r="AD8217" s="9" t="s">
        <v>231</v>
      </c>
      <c r="AE8217" s="5">
        <f t="shared" si="278"/>
        <v>0</v>
      </c>
      <c r="AF8217" s="5" t="str">
        <f t="shared" si="279"/>
        <v>katB</v>
      </c>
      <c r="AG8217" s="153"/>
      <c r="AH8217" s="153"/>
      <c r="AI8217" t="s">
        <v>195</v>
      </c>
      <c r="AJ8217" t="s">
        <v>340</v>
      </c>
      <c r="AK8217" s="9" t="str">
        <f>VLOOKUP(Y8217,zdroj!D:AJ,33,0)</f>
        <v>katB</v>
      </c>
    </row>
    <row r="8218" spans="8:37" x14ac:dyDescent="0.25">
      <c r="H8218" s="8"/>
      <c r="I8218" s="8"/>
      <c r="N8218" s="23"/>
      <c r="O8218" s="24"/>
      <c r="P8218" s="19"/>
      <c r="Q8218" s="19"/>
      <c r="R8218" s="19"/>
      <c r="U8218" s="27"/>
      <c r="Y8218" s="9" t="s">
        <v>627</v>
      </c>
      <c r="Z8218" s="9" t="s">
        <v>462</v>
      </c>
      <c r="AA8218" s="9" t="s">
        <v>198</v>
      </c>
      <c r="AB8218" s="9">
        <v>27308006</v>
      </c>
      <c r="AC8218" s="9" t="s">
        <v>8992</v>
      </c>
      <c r="AD8218" s="9" t="s">
        <v>231</v>
      </c>
      <c r="AE8218" s="5">
        <f t="shared" si="278"/>
        <v>0</v>
      </c>
      <c r="AF8218" s="5" t="str">
        <f t="shared" si="279"/>
        <v>katB</v>
      </c>
      <c r="AG8218" s="153"/>
      <c r="AH8218" s="153"/>
      <c r="AI8218" t="s">
        <v>195</v>
      </c>
      <c r="AJ8218" t="s">
        <v>340</v>
      </c>
      <c r="AK8218" s="9" t="str">
        <f>VLOOKUP(Y8218,zdroj!D:AJ,33,0)</f>
        <v>katB</v>
      </c>
    </row>
    <row r="8219" spans="8:37" x14ac:dyDescent="0.25">
      <c r="H8219" s="8"/>
      <c r="I8219" s="8"/>
      <c r="N8219" s="23"/>
      <c r="O8219" s="24"/>
      <c r="P8219" s="19"/>
      <c r="Q8219" s="19"/>
      <c r="R8219" s="19"/>
      <c r="U8219" s="27"/>
      <c r="Y8219" s="9" t="s">
        <v>627</v>
      </c>
      <c r="Z8219" s="9" t="s">
        <v>462</v>
      </c>
      <c r="AA8219" s="9" t="s">
        <v>198</v>
      </c>
      <c r="AB8219" s="9">
        <v>8087300</v>
      </c>
      <c r="AC8219" s="9" t="s">
        <v>8993</v>
      </c>
      <c r="AD8219" s="9" t="s">
        <v>231</v>
      </c>
      <c r="AE8219" s="5">
        <f t="shared" si="278"/>
        <v>0</v>
      </c>
      <c r="AF8219" s="5" t="str">
        <f t="shared" si="279"/>
        <v>katB</v>
      </c>
      <c r="AG8219" s="153"/>
      <c r="AH8219" s="153"/>
      <c r="AI8219" t="s">
        <v>195</v>
      </c>
      <c r="AJ8219" t="s">
        <v>340</v>
      </c>
      <c r="AK8219" s="9" t="str">
        <f>VLOOKUP(Y8219,zdroj!D:AJ,33,0)</f>
        <v>katB</v>
      </c>
    </row>
    <row r="8220" spans="8:37" x14ac:dyDescent="0.25">
      <c r="H8220" s="8"/>
      <c r="I8220" s="8"/>
      <c r="N8220" s="23"/>
      <c r="O8220" s="24"/>
      <c r="P8220" s="19"/>
      <c r="Q8220" s="19"/>
      <c r="R8220" s="19"/>
      <c r="U8220" s="27"/>
      <c r="Y8220" s="9" t="s">
        <v>627</v>
      </c>
      <c r="Z8220" s="9" t="s">
        <v>462</v>
      </c>
      <c r="AA8220" s="9" t="s">
        <v>198</v>
      </c>
      <c r="AB8220" s="9">
        <v>8087326</v>
      </c>
      <c r="AC8220" s="9" t="s">
        <v>8994</v>
      </c>
      <c r="AD8220" s="9" t="s">
        <v>231</v>
      </c>
      <c r="AE8220" s="5">
        <f t="shared" si="278"/>
        <v>0</v>
      </c>
      <c r="AF8220" s="5" t="str">
        <f t="shared" si="279"/>
        <v>katB</v>
      </c>
      <c r="AG8220" s="153"/>
      <c r="AH8220" s="153"/>
      <c r="AI8220" t="s">
        <v>195</v>
      </c>
      <c r="AJ8220" t="s">
        <v>340</v>
      </c>
      <c r="AK8220" s="9" t="str">
        <f>VLOOKUP(Y8220,zdroj!D:AJ,33,0)</f>
        <v>katB</v>
      </c>
    </row>
    <row r="8221" spans="8:37" x14ac:dyDescent="0.25">
      <c r="H8221" s="8"/>
      <c r="I8221" s="8"/>
      <c r="N8221" s="23"/>
      <c r="O8221" s="24"/>
      <c r="P8221" s="19"/>
      <c r="Q8221" s="19"/>
      <c r="R8221" s="19"/>
      <c r="U8221" s="27"/>
      <c r="Y8221" s="9" t="s">
        <v>627</v>
      </c>
      <c r="Z8221" s="9" t="s">
        <v>462</v>
      </c>
      <c r="AA8221" s="9" t="s">
        <v>198</v>
      </c>
      <c r="AB8221" s="9">
        <v>8087334</v>
      </c>
      <c r="AC8221" s="9" t="s">
        <v>8995</v>
      </c>
      <c r="AD8221" s="9" t="s">
        <v>231</v>
      </c>
      <c r="AE8221" s="5">
        <f t="shared" si="278"/>
        <v>0</v>
      </c>
      <c r="AF8221" s="5" t="str">
        <f t="shared" si="279"/>
        <v>katB</v>
      </c>
      <c r="AG8221" s="153"/>
      <c r="AH8221" s="153"/>
      <c r="AI8221" t="s">
        <v>195</v>
      </c>
      <c r="AJ8221" t="s">
        <v>340</v>
      </c>
      <c r="AK8221" s="9" t="str">
        <f>VLOOKUP(Y8221,zdroj!D:AJ,33,0)</f>
        <v>katB</v>
      </c>
    </row>
    <row r="8222" spans="8:37" x14ac:dyDescent="0.25">
      <c r="H8222" s="8"/>
      <c r="I8222" s="8"/>
      <c r="N8222" s="23"/>
      <c r="O8222" s="24"/>
      <c r="P8222" s="19"/>
      <c r="Q8222" s="19"/>
      <c r="R8222" s="19"/>
      <c r="U8222" s="27"/>
      <c r="Y8222" s="9" t="s">
        <v>627</v>
      </c>
      <c r="Z8222" s="9" t="s">
        <v>462</v>
      </c>
      <c r="AA8222" s="9" t="s">
        <v>198</v>
      </c>
      <c r="AB8222" s="9">
        <v>8086681</v>
      </c>
      <c r="AC8222" s="9" t="s">
        <v>8996</v>
      </c>
      <c r="AD8222" s="9" t="s">
        <v>231</v>
      </c>
      <c r="AE8222" s="5">
        <f t="shared" si="278"/>
        <v>0</v>
      </c>
      <c r="AF8222" s="5" t="str">
        <f t="shared" si="279"/>
        <v>katB</v>
      </c>
      <c r="AG8222" s="153"/>
      <c r="AH8222" s="153"/>
      <c r="AI8222" t="s">
        <v>17879</v>
      </c>
      <c r="AJ8222" t="s">
        <v>17878</v>
      </c>
      <c r="AK8222" s="9" t="str">
        <f>VLOOKUP(Y8222,zdroj!D:AJ,33,0)</f>
        <v>katB</v>
      </c>
    </row>
    <row r="8223" spans="8:37" x14ac:dyDescent="0.25">
      <c r="H8223" s="8"/>
      <c r="I8223" s="8"/>
      <c r="N8223" s="23"/>
      <c r="O8223" s="24"/>
      <c r="P8223" s="19"/>
      <c r="Q8223" s="19"/>
      <c r="R8223" s="19"/>
      <c r="U8223" s="27"/>
      <c r="Y8223" s="9" t="s">
        <v>627</v>
      </c>
      <c r="Z8223" s="9" t="s">
        <v>462</v>
      </c>
      <c r="AA8223" s="9" t="s">
        <v>198</v>
      </c>
      <c r="AB8223" s="9">
        <v>8086770</v>
      </c>
      <c r="AC8223" s="9" t="s">
        <v>8997</v>
      </c>
      <c r="AD8223" s="9" t="s">
        <v>231</v>
      </c>
      <c r="AE8223" s="5">
        <f t="shared" si="278"/>
        <v>0</v>
      </c>
      <c r="AF8223" s="5" t="str">
        <f t="shared" si="279"/>
        <v>katB</v>
      </c>
      <c r="AG8223" s="153"/>
      <c r="AH8223" s="153"/>
      <c r="AI8223" t="s">
        <v>201</v>
      </c>
      <c r="AJ8223" t="s">
        <v>17878</v>
      </c>
      <c r="AK8223" s="9" t="str">
        <f>VLOOKUP(Y8223,zdroj!D:AJ,33,0)</f>
        <v>katB</v>
      </c>
    </row>
    <row r="8224" spans="8:37" x14ac:dyDescent="0.25">
      <c r="H8224" s="8"/>
      <c r="I8224" s="8"/>
      <c r="N8224" s="23"/>
      <c r="O8224" s="24"/>
      <c r="P8224" s="19"/>
      <c r="Q8224" s="19"/>
      <c r="R8224" s="19"/>
      <c r="U8224" s="27"/>
      <c r="Y8224" s="9" t="s">
        <v>627</v>
      </c>
      <c r="Z8224" s="9" t="s">
        <v>462</v>
      </c>
      <c r="AA8224" s="9" t="s">
        <v>198</v>
      </c>
      <c r="AB8224" s="9">
        <v>8086788</v>
      </c>
      <c r="AC8224" s="9" t="s">
        <v>8998</v>
      </c>
      <c r="AD8224" s="9" t="s">
        <v>231</v>
      </c>
      <c r="AE8224" s="5">
        <f t="shared" si="278"/>
        <v>0</v>
      </c>
      <c r="AF8224" s="5" t="str">
        <f t="shared" si="279"/>
        <v>katB</v>
      </c>
      <c r="AG8224" s="153"/>
      <c r="AH8224" s="153"/>
      <c r="AI8224" t="s">
        <v>201</v>
      </c>
      <c r="AJ8224" t="s">
        <v>17878</v>
      </c>
      <c r="AK8224" s="9" t="str">
        <f>VLOOKUP(Y8224,zdroj!D:AJ,33,0)</f>
        <v>katB</v>
      </c>
    </row>
    <row r="8225" spans="8:37" x14ac:dyDescent="0.25">
      <c r="H8225" s="8"/>
      <c r="I8225" s="8"/>
      <c r="N8225" s="23"/>
      <c r="O8225" s="24"/>
      <c r="P8225" s="19"/>
      <c r="Q8225" s="19"/>
      <c r="R8225" s="19"/>
      <c r="U8225" s="27"/>
      <c r="Y8225" s="9" t="s">
        <v>627</v>
      </c>
      <c r="Z8225" s="9" t="s">
        <v>462</v>
      </c>
      <c r="AA8225" s="9" t="s">
        <v>198</v>
      </c>
      <c r="AB8225" s="9">
        <v>8086800</v>
      </c>
      <c r="AC8225" s="9" t="s">
        <v>8999</v>
      </c>
      <c r="AD8225" s="9" t="s">
        <v>231</v>
      </c>
      <c r="AE8225" s="5">
        <f t="shared" si="278"/>
        <v>0</v>
      </c>
      <c r="AF8225" s="5" t="str">
        <f t="shared" si="279"/>
        <v>katB</v>
      </c>
      <c r="AG8225" s="153"/>
      <c r="AH8225" s="153"/>
      <c r="AI8225" t="s">
        <v>201</v>
      </c>
      <c r="AJ8225" t="s">
        <v>17878</v>
      </c>
      <c r="AK8225" s="9" t="str">
        <f>VLOOKUP(Y8225,zdroj!D:AJ,33,0)</f>
        <v>katB</v>
      </c>
    </row>
    <row r="8226" spans="8:37" x14ac:dyDescent="0.25">
      <c r="H8226" s="8"/>
      <c r="I8226" s="8"/>
      <c r="N8226" s="23"/>
      <c r="O8226" s="24"/>
      <c r="P8226" s="19"/>
      <c r="Q8226" s="19"/>
      <c r="R8226" s="19"/>
      <c r="U8226" s="27"/>
      <c r="Y8226" s="9" t="s">
        <v>627</v>
      </c>
      <c r="Z8226" s="9" t="s">
        <v>462</v>
      </c>
      <c r="AA8226" s="9" t="s">
        <v>198</v>
      </c>
      <c r="AB8226" s="9">
        <v>8086818</v>
      </c>
      <c r="AC8226" s="9" t="s">
        <v>9000</v>
      </c>
      <c r="AD8226" s="9" t="s">
        <v>231</v>
      </c>
      <c r="AE8226" s="5">
        <f t="shared" si="278"/>
        <v>0</v>
      </c>
      <c r="AF8226" s="5" t="str">
        <f t="shared" si="279"/>
        <v>katB</v>
      </c>
      <c r="AG8226" s="153"/>
      <c r="AH8226" s="153"/>
      <c r="AI8226" t="s">
        <v>201</v>
      </c>
      <c r="AJ8226" t="s">
        <v>17878</v>
      </c>
      <c r="AK8226" s="9" t="str">
        <f>VLOOKUP(Y8226,zdroj!D:AJ,33,0)</f>
        <v>katB</v>
      </c>
    </row>
    <row r="8227" spans="8:37" x14ac:dyDescent="0.25">
      <c r="H8227" s="8"/>
      <c r="I8227" s="8"/>
      <c r="N8227" s="23"/>
      <c r="O8227" s="24"/>
      <c r="P8227" s="19"/>
      <c r="Q8227" s="19"/>
      <c r="R8227" s="19"/>
      <c r="U8227" s="27"/>
      <c r="Y8227" s="9" t="s">
        <v>627</v>
      </c>
      <c r="Z8227" s="9" t="s">
        <v>462</v>
      </c>
      <c r="AA8227" s="9" t="s">
        <v>198</v>
      </c>
      <c r="AB8227" s="9">
        <v>8086826</v>
      </c>
      <c r="AC8227" s="9" t="s">
        <v>9001</v>
      </c>
      <c r="AD8227" s="9" t="s">
        <v>231</v>
      </c>
      <c r="AE8227" s="5">
        <f t="shared" si="278"/>
        <v>0</v>
      </c>
      <c r="AF8227" s="5" t="str">
        <f t="shared" si="279"/>
        <v>katB</v>
      </c>
      <c r="AG8227" s="153"/>
      <c r="AH8227" s="153"/>
      <c r="AI8227" t="s">
        <v>201</v>
      </c>
      <c r="AJ8227" t="s">
        <v>17878</v>
      </c>
      <c r="AK8227" s="9" t="str">
        <f>VLOOKUP(Y8227,zdroj!D:AJ,33,0)</f>
        <v>katB</v>
      </c>
    </row>
    <row r="8228" spans="8:37" x14ac:dyDescent="0.25">
      <c r="H8228" s="8"/>
      <c r="I8228" s="8"/>
      <c r="N8228" s="23"/>
      <c r="O8228" s="24"/>
      <c r="P8228" s="19"/>
      <c r="Q8228" s="19"/>
      <c r="R8228" s="19"/>
      <c r="U8228" s="27"/>
      <c r="Y8228" s="9" t="s">
        <v>627</v>
      </c>
      <c r="Z8228" s="9" t="s">
        <v>462</v>
      </c>
      <c r="AA8228" s="9" t="s">
        <v>198</v>
      </c>
      <c r="AB8228" s="9">
        <v>8086834</v>
      </c>
      <c r="AC8228" s="9" t="s">
        <v>9002</v>
      </c>
      <c r="AD8228" s="9" t="s">
        <v>231</v>
      </c>
      <c r="AE8228" s="5">
        <f t="shared" si="278"/>
        <v>0</v>
      </c>
      <c r="AF8228" s="5" t="str">
        <f t="shared" si="279"/>
        <v>katB</v>
      </c>
      <c r="AG8228" s="153"/>
      <c r="AH8228" s="153"/>
      <c r="AI8228" t="s">
        <v>201</v>
      </c>
      <c r="AJ8228" t="s">
        <v>17878</v>
      </c>
      <c r="AK8228" s="9" t="str">
        <f>VLOOKUP(Y8228,zdroj!D:AJ,33,0)</f>
        <v>katB</v>
      </c>
    </row>
    <row r="8229" spans="8:37" x14ac:dyDescent="0.25">
      <c r="H8229" s="8"/>
      <c r="I8229" s="8"/>
      <c r="N8229" s="23"/>
      <c r="O8229" s="24"/>
      <c r="P8229" s="19"/>
      <c r="Q8229" s="19"/>
      <c r="R8229" s="19"/>
      <c r="U8229" s="27"/>
      <c r="Y8229" s="9" t="s">
        <v>627</v>
      </c>
      <c r="Z8229" s="9" t="s">
        <v>462</v>
      </c>
      <c r="AA8229" s="9" t="s">
        <v>198</v>
      </c>
      <c r="AB8229" s="9">
        <v>8086842</v>
      </c>
      <c r="AC8229" s="9" t="s">
        <v>9003</v>
      </c>
      <c r="AD8229" s="9" t="s">
        <v>231</v>
      </c>
      <c r="AE8229" s="5">
        <f t="shared" si="278"/>
        <v>0</v>
      </c>
      <c r="AF8229" s="5" t="str">
        <f t="shared" si="279"/>
        <v>katB</v>
      </c>
      <c r="AG8229" s="153"/>
      <c r="AH8229" s="153"/>
      <c r="AI8229" t="s">
        <v>201</v>
      </c>
      <c r="AJ8229" t="s">
        <v>17878</v>
      </c>
      <c r="AK8229" s="9" t="str">
        <f>VLOOKUP(Y8229,zdroj!D:AJ,33,0)</f>
        <v>katB</v>
      </c>
    </row>
    <row r="8230" spans="8:37" x14ac:dyDescent="0.25">
      <c r="H8230" s="8"/>
      <c r="I8230" s="8"/>
      <c r="N8230" s="23"/>
      <c r="O8230" s="24"/>
      <c r="P8230" s="19"/>
      <c r="Q8230" s="19"/>
      <c r="R8230" s="19"/>
      <c r="U8230" s="27"/>
      <c r="Y8230" s="9" t="s">
        <v>627</v>
      </c>
      <c r="Z8230" s="9" t="s">
        <v>462</v>
      </c>
      <c r="AA8230" s="9" t="s">
        <v>198</v>
      </c>
      <c r="AB8230" s="9">
        <v>8086851</v>
      </c>
      <c r="AC8230" s="9" t="s">
        <v>9004</v>
      </c>
      <c r="AD8230" s="9" t="s">
        <v>231</v>
      </c>
      <c r="AE8230" s="5">
        <f t="shared" si="278"/>
        <v>0</v>
      </c>
      <c r="AF8230" s="5" t="str">
        <f t="shared" si="279"/>
        <v>katB</v>
      </c>
      <c r="AG8230" s="153"/>
      <c r="AH8230" s="153"/>
      <c r="AI8230" t="s">
        <v>201</v>
      </c>
      <c r="AJ8230" t="s">
        <v>17878</v>
      </c>
      <c r="AK8230" s="9" t="str">
        <f>VLOOKUP(Y8230,zdroj!D:AJ,33,0)</f>
        <v>katB</v>
      </c>
    </row>
    <row r="8231" spans="8:37" x14ac:dyDescent="0.25">
      <c r="H8231" s="8"/>
      <c r="I8231" s="8"/>
      <c r="N8231" s="23"/>
      <c r="O8231" s="24"/>
      <c r="P8231" s="19"/>
      <c r="Q8231" s="19"/>
      <c r="R8231" s="19"/>
      <c r="U8231" s="27"/>
      <c r="Y8231" s="9" t="s">
        <v>627</v>
      </c>
      <c r="Z8231" s="9" t="s">
        <v>462</v>
      </c>
      <c r="AA8231" s="9" t="s">
        <v>198</v>
      </c>
      <c r="AB8231" s="9">
        <v>8086869</v>
      </c>
      <c r="AC8231" s="9" t="s">
        <v>9005</v>
      </c>
      <c r="AD8231" s="9" t="s">
        <v>231</v>
      </c>
      <c r="AE8231" s="5">
        <f t="shared" si="278"/>
        <v>0</v>
      </c>
      <c r="AF8231" s="5" t="str">
        <f t="shared" si="279"/>
        <v>katB</v>
      </c>
      <c r="AG8231" s="153"/>
      <c r="AH8231" s="153"/>
      <c r="AI8231" t="s">
        <v>201</v>
      </c>
      <c r="AJ8231" t="s">
        <v>17878</v>
      </c>
      <c r="AK8231" s="9" t="str">
        <f>VLOOKUP(Y8231,zdroj!D:AJ,33,0)</f>
        <v>katB</v>
      </c>
    </row>
    <row r="8232" spans="8:37" x14ac:dyDescent="0.25">
      <c r="H8232" s="8"/>
      <c r="I8232" s="8"/>
      <c r="N8232" s="23"/>
      <c r="O8232" s="24"/>
      <c r="P8232" s="19"/>
      <c r="Q8232" s="19"/>
      <c r="R8232" s="19"/>
      <c r="U8232" s="27"/>
      <c r="Y8232" s="9" t="s">
        <v>627</v>
      </c>
      <c r="Z8232" s="9" t="s">
        <v>462</v>
      </c>
      <c r="AA8232" s="9" t="s">
        <v>198</v>
      </c>
      <c r="AB8232" s="9">
        <v>8086699</v>
      </c>
      <c r="AC8232" s="9" t="s">
        <v>9006</v>
      </c>
      <c r="AD8232" s="9" t="s">
        <v>231</v>
      </c>
      <c r="AE8232" s="5">
        <f t="shared" si="278"/>
        <v>0</v>
      </c>
      <c r="AF8232" s="5" t="str">
        <f t="shared" si="279"/>
        <v>katB</v>
      </c>
      <c r="AG8232" s="153"/>
      <c r="AH8232" s="153"/>
      <c r="AI8232" t="s">
        <v>201</v>
      </c>
      <c r="AJ8232" t="s">
        <v>17878</v>
      </c>
      <c r="AK8232" s="9" t="str">
        <f>VLOOKUP(Y8232,zdroj!D:AJ,33,0)</f>
        <v>katB</v>
      </c>
    </row>
    <row r="8233" spans="8:37" x14ac:dyDescent="0.25">
      <c r="H8233" s="8"/>
      <c r="I8233" s="8"/>
      <c r="N8233" s="23"/>
      <c r="O8233" s="24"/>
      <c r="P8233" s="19"/>
      <c r="Q8233" s="19"/>
      <c r="R8233" s="19"/>
      <c r="U8233" s="27"/>
      <c r="Y8233" s="9" t="s">
        <v>627</v>
      </c>
      <c r="Z8233" s="9" t="s">
        <v>462</v>
      </c>
      <c r="AA8233" s="9" t="s">
        <v>198</v>
      </c>
      <c r="AB8233" s="9">
        <v>8086877</v>
      </c>
      <c r="AC8233" s="9" t="s">
        <v>9007</v>
      </c>
      <c r="AD8233" s="9" t="s">
        <v>231</v>
      </c>
      <c r="AE8233" s="5">
        <f t="shared" si="278"/>
        <v>0</v>
      </c>
      <c r="AF8233" s="5" t="str">
        <f t="shared" si="279"/>
        <v>katB</v>
      </c>
      <c r="AG8233" s="153"/>
      <c r="AH8233" s="153"/>
      <c r="AI8233" t="s">
        <v>201</v>
      </c>
      <c r="AJ8233" t="s">
        <v>17878</v>
      </c>
      <c r="AK8233" s="9" t="str">
        <f>VLOOKUP(Y8233,zdroj!D:AJ,33,0)</f>
        <v>katB</v>
      </c>
    </row>
    <row r="8234" spans="8:37" x14ac:dyDescent="0.25">
      <c r="H8234" s="8"/>
      <c r="I8234" s="8"/>
      <c r="N8234" s="23"/>
      <c r="O8234" s="24"/>
      <c r="P8234" s="19"/>
      <c r="Q8234" s="19"/>
      <c r="R8234" s="19"/>
      <c r="U8234" s="27"/>
      <c r="Y8234" s="9" t="s">
        <v>627</v>
      </c>
      <c r="Z8234" s="9" t="s">
        <v>462</v>
      </c>
      <c r="AA8234" s="9" t="s">
        <v>198</v>
      </c>
      <c r="AB8234" s="9">
        <v>8086885</v>
      </c>
      <c r="AC8234" s="9" t="s">
        <v>9008</v>
      </c>
      <c r="AD8234" s="9" t="s">
        <v>231</v>
      </c>
      <c r="AE8234" s="5">
        <f t="shared" si="278"/>
        <v>0</v>
      </c>
      <c r="AF8234" s="5" t="str">
        <f t="shared" si="279"/>
        <v>katB</v>
      </c>
      <c r="AG8234" s="153"/>
      <c r="AH8234" s="153"/>
      <c r="AI8234" t="s">
        <v>201</v>
      </c>
      <c r="AJ8234" t="s">
        <v>17878</v>
      </c>
      <c r="AK8234" s="9" t="str">
        <f>VLOOKUP(Y8234,zdroj!D:AJ,33,0)</f>
        <v>katB</v>
      </c>
    </row>
    <row r="8235" spans="8:37" x14ac:dyDescent="0.25">
      <c r="H8235" s="8"/>
      <c r="I8235" s="8"/>
      <c r="N8235" s="23"/>
      <c r="O8235" s="24"/>
      <c r="P8235" s="19"/>
      <c r="Q8235" s="19"/>
      <c r="R8235" s="19"/>
      <c r="U8235" s="27"/>
      <c r="Y8235" s="9" t="s">
        <v>627</v>
      </c>
      <c r="Z8235" s="9" t="s">
        <v>462</v>
      </c>
      <c r="AA8235" s="9" t="s">
        <v>198</v>
      </c>
      <c r="AB8235" s="9">
        <v>8086893</v>
      </c>
      <c r="AC8235" s="9" t="s">
        <v>9009</v>
      </c>
      <c r="AD8235" s="9" t="s">
        <v>231</v>
      </c>
      <c r="AE8235" s="5">
        <f t="shared" si="278"/>
        <v>0</v>
      </c>
      <c r="AF8235" s="5" t="str">
        <f t="shared" si="279"/>
        <v>katB</v>
      </c>
      <c r="AG8235" s="153"/>
      <c r="AH8235" s="153"/>
      <c r="AI8235" t="s">
        <v>201</v>
      </c>
      <c r="AJ8235" t="s">
        <v>17878</v>
      </c>
      <c r="AK8235" s="9" t="str">
        <f>VLOOKUP(Y8235,zdroj!D:AJ,33,0)</f>
        <v>katB</v>
      </c>
    </row>
    <row r="8236" spans="8:37" x14ac:dyDescent="0.25">
      <c r="H8236" s="8"/>
      <c r="I8236" s="8"/>
      <c r="N8236" s="23"/>
      <c r="O8236" s="24"/>
      <c r="P8236" s="19"/>
      <c r="Q8236" s="19"/>
      <c r="R8236" s="19"/>
      <c r="U8236" s="27"/>
      <c r="Y8236" s="9" t="s">
        <v>627</v>
      </c>
      <c r="Z8236" s="9" t="s">
        <v>462</v>
      </c>
      <c r="AA8236" s="9" t="s">
        <v>198</v>
      </c>
      <c r="AB8236" s="9">
        <v>8086907</v>
      </c>
      <c r="AC8236" s="9" t="s">
        <v>9010</v>
      </c>
      <c r="AD8236" s="9" t="s">
        <v>231</v>
      </c>
      <c r="AE8236" s="5">
        <f t="shared" si="278"/>
        <v>0</v>
      </c>
      <c r="AF8236" s="5" t="str">
        <f t="shared" si="279"/>
        <v>katB</v>
      </c>
      <c r="AG8236" s="153"/>
      <c r="AH8236" s="153"/>
      <c r="AI8236" t="s">
        <v>201</v>
      </c>
      <c r="AJ8236" t="s">
        <v>17878</v>
      </c>
      <c r="AK8236" s="9" t="str">
        <f>VLOOKUP(Y8236,zdroj!D:AJ,33,0)</f>
        <v>katB</v>
      </c>
    </row>
    <row r="8237" spans="8:37" x14ac:dyDescent="0.25">
      <c r="H8237" s="8"/>
      <c r="I8237" s="8"/>
      <c r="N8237" s="23"/>
      <c r="O8237" s="24"/>
      <c r="P8237" s="19"/>
      <c r="Q8237" s="19"/>
      <c r="R8237" s="19"/>
      <c r="U8237" s="27"/>
      <c r="Y8237" s="9" t="s">
        <v>627</v>
      </c>
      <c r="Z8237" s="9" t="s">
        <v>462</v>
      </c>
      <c r="AA8237" s="9" t="s">
        <v>198</v>
      </c>
      <c r="AB8237" s="9">
        <v>8086915</v>
      </c>
      <c r="AC8237" s="9" t="s">
        <v>9011</v>
      </c>
      <c r="AD8237" s="9" t="s">
        <v>231</v>
      </c>
      <c r="AE8237" s="5">
        <f t="shared" si="278"/>
        <v>0</v>
      </c>
      <c r="AF8237" s="5" t="str">
        <f t="shared" si="279"/>
        <v>katB</v>
      </c>
      <c r="AG8237" s="153"/>
      <c r="AH8237" s="153"/>
      <c r="AI8237" t="s">
        <v>229</v>
      </c>
      <c r="AJ8237" t="s">
        <v>17878</v>
      </c>
      <c r="AK8237" s="9" t="str">
        <f>VLOOKUP(Y8237,zdroj!D:AJ,33,0)</f>
        <v>katB</v>
      </c>
    </row>
    <row r="8238" spans="8:37" x14ac:dyDescent="0.25">
      <c r="H8238" s="8"/>
      <c r="I8238" s="8"/>
      <c r="N8238" s="23"/>
      <c r="O8238" s="24"/>
      <c r="P8238" s="19"/>
      <c r="Q8238" s="19"/>
      <c r="R8238" s="19"/>
      <c r="U8238" s="27"/>
      <c r="Y8238" s="9" t="s">
        <v>627</v>
      </c>
      <c r="Z8238" s="9" t="s">
        <v>462</v>
      </c>
      <c r="AA8238" s="9" t="s">
        <v>198</v>
      </c>
      <c r="AB8238" s="9">
        <v>8086923</v>
      </c>
      <c r="AC8238" s="9" t="s">
        <v>9012</v>
      </c>
      <c r="AD8238" s="9" t="s">
        <v>231</v>
      </c>
      <c r="AE8238" s="5">
        <f t="shared" si="278"/>
        <v>0</v>
      </c>
      <c r="AF8238" s="5" t="str">
        <f t="shared" si="279"/>
        <v>katB</v>
      </c>
      <c r="AG8238" s="153"/>
      <c r="AH8238" s="153"/>
      <c r="AI8238" t="s">
        <v>201</v>
      </c>
      <c r="AJ8238" t="s">
        <v>17878</v>
      </c>
      <c r="AK8238" s="9" t="str">
        <f>VLOOKUP(Y8238,zdroj!D:AJ,33,0)</f>
        <v>katB</v>
      </c>
    </row>
    <row r="8239" spans="8:37" x14ac:dyDescent="0.25">
      <c r="H8239" s="8"/>
      <c r="I8239" s="8"/>
      <c r="N8239" s="23"/>
      <c r="O8239" s="24"/>
      <c r="P8239" s="19"/>
      <c r="Q8239" s="19"/>
      <c r="R8239" s="19"/>
      <c r="U8239" s="27"/>
      <c r="Y8239" s="9" t="s">
        <v>627</v>
      </c>
      <c r="Z8239" s="9" t="s">
        <v>462</v>
      </c>
      <c r="AA8239" s="9" t="s">
        <v>198</v>
      </c>
      <c r="AB8239" s="9">
        <v>8086931</v>
      </c>
      <c r="AC8239" s="9" t="s">
        <v>9013</v>
      </c>
      <c r="AD8239" s="9" t="s">
        <v>231</v>
      </c>
      <c r="AE8239" s="5">
        <f t="shared" si="278"/>
        <v>0</v>
      </c>
      <c r="AF8239" s="5" t="str">
        <f t="shared" si="279"/>
        <v>katB</v>
      </c>
      <c r="AG8239" s="153"/>
      <c r="AH8239" s="153"/>
      <c r="AI8239" t="s">
        <v>201</v>
      </c>
      <c r="AJ8239" t="s">
        <v>17878</v>
      </c>
      <c r="AK8239" s="9" t="str">
        <f>VLOOKUP(Y8239,zdroj!D:AJ,33,0)</f>
        <v>katB</v>
      </c>
    </row>
    <row r="8240" spans="8:37" x14ac:dyDescent="0.25">
      <c r="H8240" s="8"/>
      <c r="I8240" s="8"/>
      <c r="N8240" s="23"/>
      <c r="O8240" s="24"/>
      <c r="P8240" s="19"/>
      <c r="Q8240" s="19"/>
      <c r="R8240" s="19"/>
      <c r="U8240" s="27"/>
      <c r="Y8240" s="9" t="s">
        <v>627</v>
      </c>
      <c r="Z8240" s="9" t="s">
        <v>462</v>
      </c>
      <c r="AA8240" s="9" t="s">
        <v>198</v>
      </c>
      <c r="AB8240" s="9">
        <v>8086940</v>
      </c>
      <c r="AC8240" s="9" t="s">
        <v>9014</v>
      </c>
      <c r="AD8240" s="9" t="s">
        <v>231</v>
      </c>
      <c r="AE8240" s="5">
        <f t="shared" si="278"/>
        <v>0</v>
      </c>
      <c r="AF8240" s="5" t="str">
        <f t="shared" si="279"/>
        <v>katB</v>
      </c>
      <c r="AG8240" s="153"/>
      <c r="AH8240" s="153"/>
      <c r="AI8240" t="s">
        <v>201</v>
      </c>
      <c r="AJ8240" t="s">
        <v>17878</v>
      </c>
      <c r="AK8240" s="9" t="str">
        <f>VLOOKUP(Y8240,zdroj!D:AJ,33,0)</f>
        <v>katB</v>
      </c>
    </row>
    <row r="8241" spans="8:37" x14ac:dyDescent="0.25">
      <c r="H8241" s="8"/>
      <c r="I8241" s="8"/>
      <c r="N8241" s="23"/>
      <c r="O8241" s="24"/>
      <c r="P8241" s="19"/>
      <c r="Q8241" s="19"/>
      <c r="R8241" s="19"/>
      <c r="U8241" s="27"/>
      <c r="Y8241" s="9" t="s">
        <v>627</v>
      </c>
      <c r="Z8241" s="9" t="s">
        <v>462</v>
      </c>
      <c r="AA8241" s="9" t="s">
        <v>198</v>
      </c>
      <c r="AB8241" s="9">
        <v>8086958</v>
      </c>
      <c r="AC8241" s="9" t="s">
        <v>9015</v>
      </c>
      <c r="AD8241" s="9" t="s">
        <v>231</v>
      </c>
      <c r="AE8241" s="5">
        <f t="shared" si="278"/>
        <v>0</v>
      </c>
      <c r="AF8241" s="5" t="str">
        <f t="shared" si="279"/>
        <v>katB</v>
      </c>
      <c r="AG8241" s="153"/>
      <c r="AH8241" s="153"/>
      <c r="AI8241" t="s">
        <v>201</v>
      </c>
      <c r="AJ8241" t="s">
        <v>17878</v>
      </c>
      <c r="AK8241" s="9" t="str">
        <f>VLOOKUP(Y8241,zdroj!D:AJ,33,0)</f>
        <v>katB</v>
      </c>
    </row>
    <row r="8242" spans="8:37" x14ac:dyDescent="0.25">
      <c r="H8242" s="8"/>
      <c r="I8242" s="8"/>
      <c r="N8242" s="23"/>
      <c r="O8242" s="24"/>
      <c r="P8242" s="19"/>
      <c r="Q8242" s="19"/>
      <c r="R8242" s="19"/>
      <c r="U8242" s="27"/>
      <c r="Y8242" s="9" t="s">
        <v>627</v>
      </c>
      <c r="Z8242" s="9" t="s">
        <v>462</v>
      </c>
      <c r="AA8242" s="9" t="s">
        <v>198</v>
      </c>
      <c r="AB8242" s="9">
        <v>8086966</v>
      </c>
      <c r="AC8242" s="9" t="s">
        <v>9016</v>
      </c>
      <c r="AD8242" s="9" t="s">
        <v>231</v>
      </c>
      <c r="AE8242" s="5">
        <f t="shared" si="278"/>
        <v>0</v>
      </c>
      <c r="AF8242" s="5" t="str">
        <f t="shared" si="279"/>
        <v>katB</v>
      </c>
      <c r="AG8242" s="153"/>
      <c r="AH8242" s="153"/>
      <c r="AI8242" t="s">
        <v>201</v>
      </c>
      <c r="AJ8242" t="s">
        <v>17878</v>
      </c>
      <c r="AK8242" s="9" t="str">
        <f>VLOOKUP(Y8242,zdroj!D:AJ,33,0)</f>
        <v>katB</v>
      </c>
    </row>
    <row r="8243" spans="8:37" x14ac:dyDescent="0.25">
      <c r="H8243" s="8"/>
      <c r="I8243" s="8"/>
      <c r="N8243" s="23"/>
      <c r="O8243" s="24"/>
      <c r="P8243" s="19"/>
      <c r="Q8243" s="19"/>
      <c r="R8243" s="19"/>
      <c r="U8243" s="27"/>
      <c r="Y8243" s="9" t="s">
        <v>627</v>
      </c>
      <c r="Z8243" s="9" t="s">
        <v>462</v>
      </c>
      <c r="AA8243" s="9" t="s">
        <v>198</v>
      </c>
      <c r="AB8243" s="9">
        <v>8086702</v>
      </c>
      <c r="AC8243" s="9" t="s">
        <v>9017</v>
      </c>
      <c r="AD8243" s="9" t="s">
        <v>231</v>
      </c>
      <c r="AE8243" s="5">
        <f t="shared" si="278"/>
        <v>0</v>
      </c>
      <c r="AF8243" s="5" t="str">
        <f t="shared" si="279"/>
        <v>katB</v>
      </c>
      <c r="AG8243" s="153"/>
      <c r="AH8243" s="153"/>
      <c r="AI8243" t="s">
        <v>201</v>
      </c>
      <c r="AJ8243" t="s">
        <v>17878</v>
      </c>
      <c r="AK8243" s="9" t="str">
        <f>VLOOKUP(Y8243,zdroj!D:AJ,33,0)</f>
        <v>katB</v>
      </c>
    </row>
    <row r="8244" spans="8:37" x14ac:dyDescent="0.25">
      <c r="H8244" s="8"/>
      <c r="I8244" s="8"/>
      <c r="N8244" s="23"/>
      <c r="O8244" s="24"/>
      <c r="P8244" s="19"/>
      <c r="Q8244" s="19"/>
      <c r="R8244" s="19"/>
      <c r="U8244" s="27"/>
      <c r="Y8244" s="9" t="s">
        <v>627</v>
      </c>
      <c r="Z8244" s="9" t="s">
        <v>462</v>
      </c>
      <c r="AA8244" s="9" t="s">
        <v>198</v>
      </c>
      <c r="AB8244" s="9">
        <v>8086974</v>
      </c>
      <c r="AC8244" s="9" t="s">
        <v>9018</v>
      </c>
      <c r="AD8244" s="9" t="s">
        <v>231</v>
      </c>
      <c r="AE8244" s="5">
        <f t="shared" si="278"/>
        <v>0</v>
      </c>
      <c r="AF8244" s="5" t="str">
        <f t="shared" si="279"/>
        <v>katB</v>
      </c>
      <c r="AG8244" s="153"/>
      <c r="AH8244" s="153"/>
      <c r="AI8244" t="s">
        <v>201</v>
      </c>
      <c r="AJ8244" t="s">
        <v>17878</v>
      </c>
      <c r="AK8244" s="9" t="str">
        <f>VLOOKUP(Y8244,zdroj!D:AJ,33,0)</f>
        <v>katB</v>
      </c>
    </row>
    <row r="8245" spans="8:37" x14ac:dyDescent="0.25">
      <c r="H8245" s="8"/>
      <c r="I8245" s="8"/>
      <c r="N8245" s="23"/>
      <c r="O8245" s="24"/>
      <c r="P8245" s="19"/>
      <c r="Q8245" s="19"/>
      <c r="R8245" s="19"/>
      <c r="U8245" s="27"/>
      <c r="Y8245" s="9" t="s">
        <v>627</v>
      </c>
      <c r="Z8245" s="9" t="s">
        <v>462</v>
      </c>
      <c r="AA8245" s="9" t="s">
        <v>198</v>
      </c>
      <c r="AB8245" s="9">
        <v>8086982</v>
      </c>
      <c r="AC8245" s="9" t="s">
        <v>9019</v>
      </c>
      <c r="AD8245" s="9" t="s">
        <v>231</v>
      </c>
      <c r="AE8245" s="5">
        <f t="shared" si="278"/>
        <v>0</v>
      </c>
      <c r="AF8245" s="5" t="str">
        <f t="shared" si="279"/>
        <v>katB</v>
      </c>
      <c r="AG8245" s="153"/>
      <c r="AH8245" s="153"/>
      <c r="AI8245" t="s">
        <v>201</v>
      </c>
      <c r="AJ8245" t="s">
        <v>17878</v>
      </c>
      <c r="AK8245" s="9" t="str">
        <f>VLOOKUP(Y8245,zdroj!D:AJ,33,0)</f>
        <v>katB</v>
      </c>
    </row>
    <row r="8246" spans="8:37" x14ac:dyDescent="0.25">
      <c r="H8246" s="8"/>
      <c r="I8246" s="8"/>
      <c r="N8246" s="23"/>
      <c r="O8246" s="24"/>
      <c r="P8246" s="19"/>
      <c r="Q8246" s="19"/>
      <c r="R8246" s="19"/>
      <c r="U8246" s="27"/>
      <c r="Y8246" s="9" t="s">
        <v>627</v>
      </c>
      <c r="Z8246" s="9" t="s">
        <v>462</v>
      </c>
      <c r="AA8246" s="9" t="s">
        <v>198</v>
      </c>
      <c r="AB8246" s="9">
        <v>8086991</v>
      </c>
      <c r="AC8246" s="9" t="s">
        <v>9020</v>
      </c>
      <c r="AD8246" s="9" t="s">
        <v>231</v>
      </c>
      <c r="AE8246" s="5">
        <f t="shared" si="278"/>
        <v>0</v>
      </c>
      <c r="AF8246" s="5" t="str">
        <f t="shared" si="279"/>
        <v>katB</v>
      </c>
      <c r="AG8246" s="153"/>
      <c r="AH8246" s="153"/>
      <c r="AI8246" t="s">
        <v>229</v>
      </c>
      <c r="AJ8246" t="s">
        <v>17878</v>
      </c>
      <c r="AK8246" s="9" t="str">
        <f>VLOOKUP(Y8246,zdroj!D:AJ,33,0)</f>
        <v>katB</v>
      </c>
    </row>
    <row r="8247" spans="8:37" x14ac:dyDescent="0.25">
      <c r="H8247" s="8"/>
      <c r="I8247" s="8"/>
      <c r="N8247" s="23"/>
      <c r="O8247" s="24"/>
      <c r="P8247" s="19"/>
      <c r="Q8247" s="19"/>
      <c r="R8247" s="19"/>
      <c r="U8247" s="27"/>
      <c r="Y8247" s="9" t="s">
        <v>627</v>
      </c>
      <c r="Z8247" s="9" t="s">
        <v>462</v>
      </c>
      <c r="AA8247" s="9" t="s">
        <v>198</v>
      </c>
      <c r="AB8247" s="9">
        <v>8087008</v>
      </c>
      <c r="AC8247" s="9" t="s">
        <v>9021</v>
      </c>
      <c r="AD8247" s="9" t="s">
        <v>231</v>
      </c>
      <c r="AE8247" s="5">
        <f t="shared" si="278"/>
        <v>0</v>
      </c>
      <c r="AF8247" s="5" t="str">
        <f t="shared" si="279"/>
        <v>katB</v>
      </c>
      <c r="AG8247" s="153"/>
      <c r="AH8247" s="153"/>
      <c r="AI8247" t="s">
        <v>201</v>
      </c>
      <c r="AJ8247" t="s">
        <v>17878</v>
      </c>
      <c r="AK8247" s="9" t="str">
        <f>VLOOKUP(Y8247,zdroj!D:AJ,33,0)</f>
        <v>katB</v>
      </c>
    </row>
    <row r="8248" spans="8:37" x14ac:dyDescent="0.25">
      <c r="H8248" s="8"/>
      <c r="I8248" s="8"/>
      <c r="N8248" s="23"/>
      <c r="O8248" s="24"/>
      <c r="P8248" s="19"/>
      <c r="Q8248" s="19"/>
      <c r="R8248" s="19"/>
      <c r="U8248" s="27"/>
      <c r="Y8248" s="9" t="s">
        <v>627</v>
      </c>
      <c r="Z8248" s="9" t="s">
        <v>462</v>
      </c>
      <c r="AA8248" s="9" t="s">
        <v>198</v>
      </c>
      <c r="AB8248" s="9">
        <v>8087016</v>
      </c>
      <c r="AC8248" s="9" t="s">
        <v>9022</v>
      </c>
      <c r="AD8248" s="9" t="s">
        <v>231</v>
      </c>
      <c r="AE8248" s="5">
        <f t="shared" si="278"/>
        <v>0</v>
      </c>
      <c r="AF8248" s="5" t="str">
        <f t="shared" si="279"/>
        <v>katB</v>
      </c>
      <c r="AG8248" s="153"/>
      <c r="AH8248" s="153"/>
      <c r="AI8248" t="s">
        <v>201</v>
      </c>
      <c r="AJ8248" t="s">
        <v>17878</v>
      </c>
      <c r="AK8248" s="9" t="str">
        <f>VLOOKUP(Y8248,zdroj!D:AJ,33,0)</f>
        <v>katB</v>
      </c>
    </row>
    <row r="8249" spans="8:37" x14ac:dyDescent="0.25">
      <c r="H8249" s="8"/>
      <c r="I8249" s="8"/>
      <c r="N8249" s="23"/>
      <c r="O8249" s="24"/>
      <c r="P8249" s="19"/>
      <c r="Q8249" s="19"/>
      <c r="R8249" s="19"/>
      <c r="U8249" s="27"/>
      <c r="Y8249" s="9" t="s">
        <v>627</v>
      </c>
      <c r="Z8249" s="9" t="s">
        <v>462</v>
      </c>
      <c r="AA8249" s="9" t="s">
        <v>198</v>
      </c>
      <c r="AB8249" s="9">
        <v>8087024</v>
      </c>
      <c r="AC8249" s="9" t="s">
        <v>9023</v>
      </c>
      <c r="AD8249" s="9" t="s">
        <v>231</v>
      </c>
      <c r="AE8249" s="5">
        <f t="shared" si="278"/>
        <v>0</v>
      </c>
      <c r="AF8249" s="5" t="str">
        <f t="shared" si="279"/>
        <v>katB</v>
      </c>
      <c r="AG8249" s="153"/>
      <c r="AH8249" s="153"/>
      <c r="AI8249" t="s">
        <v>201</v>
      </c>
      <c r="AJ8249" t="s">
        <v>17878</v>
      </c>
      <c r="AK8249" s="9" t="str">
        <f>VLOOKUP(Y8249,zdroj!D:AJ,33,0)</f>
        <v>katB</v>
      </c>
    </row>
    <row r="8250" spans="8:37" x14ac:dyDescent="0.25">
      <c r="H8250" s="8"/>
      <c r="I8250" s="8"/>
      <c r="N8250" s="23"/>
      <c r="O8250" s="24"/>
      <c r="P8250" s="19"/>
      <c r="Q8250" s="19"/>
      <c r="R8250" s="19"/>
      <c r="U8250" s="27"/>
      <c r="Y8250" s="9" t="s">
        <v>627</v>
      </c>
      <c r="Z8250" s="9" t="s">
        <v>462</v>
      </c>
      <c r="AA8250" s="9" t="s">
        <v>198</v>
      </c>
      <c r="AB8250" s="9">
        <v>8087032</v>
      </c>
      <c r="AC8250" s="9" t="s">
        <v>9024</v>
      </c>
      <c r="AD8250" s="9" t="s">
        <v>231</v>
      </c>
      <c r="AE8250" s="5">
        <f t="shared" si="278"/>
        <v>0</v>
      </c>
      <c r="AF8250" s="5" t="str">
        <f t="shared" si="279"/>
        <v>katB</v>
      </c>
      <c r="AG8250" s="153"/>
      <c r="AH8250" s="153"/>
      <c r="AI8250" t="s">
        <v>201</v>
      </c>
      <c r="AJ8250" t="s">
        <v>17878</v>
      </c>
      <c r="AK8250" s="9" t="str">
        <f>VLOOKUP(Y8250,zdroj!D:AJ,33,0)</f>
        <v>katB</v>
      </c>
    </row>
    <row r="8251" spans="8:37" x14ac:dyDescent="0.25">
      <c r="H8251" s="8"/>
      <c r="I8251" s="8"/>
      <c r="N8251" s="23"/>
      <c r="O8251" s="24"/>
      <c r="P8251" s="19"/>
      <c r="Q8251" s="19"/>
      <c r="R8251" s="19"/>
      <c r="U8251" s="27"/>
      <c r="Y8251" s="9" t="s">
        <v>627</v>
      </c>
      <c r="Z8251" s="9" t="s">
        <v>462</v>
      </c>
      <c r="AA8251" s="9" t="s">
        <v>198</v>
      </c>
      <c r="AB8251" s="9">
        <v>8087041</v>
      </c>
      <c r="AC8251" s="9" t="s">
        <v>9025</v>
      </c>
      <c r="AD8251" s="9" t="s">
        <v>231</v>
      </c>
      <c r="AE8251" s="5">
        <f t="shared" si="278"/>
        <v>0</v>
      </c>
      <c r="AF8251" s="5" t="str">
        <f t="shared" si="279"/>
        <v>katB</v>
      </c>
      <c r="AG8251" s="153"/>
      <c r="AH8251" s="153"/>
      <c r="AI8251" t="s">
        <v>201</v>
      </c>
      <c r="AJ8251" t="s">
        <v>17878</v>
      </c>
      <c r="AK8251" s="9" t="str">
        <f>VLOOKUP(Y8251,zdroj!D:AJ,33,0)</f>
        <v>katB</v>
      </c>
    </row>
    <row r="8252" spans="8:37" x14ac:dyDescent="0.25">
      <c r="H8252" s="8"/>
      <c r="I8252" s="8"/>
      <c r="N8252" s="23"/>
      <c r="O8252" s="24"/>
      <c r="P8252" s="19"/>
      <c r="Q8252" s="19"/>
      <c r="R8252" s="19"/>
      <c r="U8252" s="27"/>
      <c r="Y8252" s="9" t="s">
        <v>627</v>
      </c>
      <c r="Z8252" s="9" t="s">
        <v>462</v>
      </c>
      <c r="AA8252" s="9" t="s">
        <v>198</v>
      </c>
      <c r="AB8252" s="9">
        <v>8087059</v>
      </c>
      <c r="AC8252" s="9" t="s">
        <v>9026</v>
      </c>
      <c r="AD8252" s="9" t="s">
        <v>231</v>
      </c>
      <c r="AE8252" s="5">
        <f t="shared" si="278"/>
        <v>0</v>
      </c>
      <c r="AF8252" s="5" t="str">
        <f t="shared" si="279"/>
        <v>katB</v>
      </c>
      <c r="AG8252" s="153"/>
      <c r="AH8252" s="153"/>
      <c r="AI8252" t="s">
        <v>201</v>
      </c>
      <c r="AJ8252" t="s">
        <v>17878</v>
      </c>
      <c r="AK8252" s="9" t="str">
        <f>VLOOKUP(Y8252,zdroj!D:AJ,33,0)</f>
        <v>katB</v>
      </c>
    </row>
    <row r="8253" spans="8:37" x14ac:dyDescent="0.25">
      <c r="H8253" s="8"/>
      <c r="I8253" s="8"/>
      <c r="N8253" s="23"/>
      <c r="O8253" s="24"/>
      <c r="P8253" s="19"/>
      <c r="Q8253" s="19"/>
      <c r="R8253" s="19"/>
      <c r="U8253" s="27"/>
      <c r="Y8253" s="9" t="s">
        <v>627</v>
      </c>
      <c r="Z8253" s="9" t="s">
        <v>462</v>
      </c>
      <c r="AA8253" s="9" t="s">
        <v>198</v>
      </c>
      <c r="AB8253" s="9">
        <v>8087067</v>
      </c>
      <c r="AC8253" s="9" t="s">
        <v>9027</v>
      </c>
      <c r="AD8253" s="9" t="s">
        <v>231</v>
      </c>
      <c r="AE8253" s="5">
        <f t="shared" si="278"/>
        <v>0</v>
      </c>
      <c r="AF8253" s="5" t="str">
        <f t="shared" si="279"/>
        <v>katB</v>
      </c>
      <c r="AG8253" s="153"/>
      <c r="AH8253" s="153"/>
      <c r="AI8253" t="s">
        <v>17880</v>
      </c>
      <c r="AJ8253" t="s">
        <v>17878</v>
      </c>
      <c r="AK8253" s="9" t="str">
        <f>VLOOKUP(Y8253,zdroj!D:AJ,33,0)</f>
        <v>katB</v>
      </c>
    </row>
    <row r="8254" spans="8:37" x14ac:dyDescent="0.25">
      <c r="H8254" s="8"/>
      <c r="I8254" s="8"/>
      <c r="N8254" s="23"/>
      <c r="O8254" s="24"/>
      <c r="P8254" s="19"/>
      <c r="Q8254" s="19"/>
      <c r="R8254" s="19"/>
      <c r="U8254" s="27"/>
      <c r="Y8254" s="9" t="s">
        <v>627</v>
      </c>
      <c r="Z8254" s="9" t="s">
        <v>462</v>
      </c>
      <c r="AA8254" s="9" t="s">
        <v>198</v>
      </c>
      <c r="AB8254" s="9">
        <v>8086711</v>
      </c>
      <c r="AC8254" s="9" t="s">
        <v>9028</v>
      </c>
      <c r="AD8254" s="9" t="s">
        <v>231</v>
      </c>
      <c r="AE8254" s="5">
        <f t="shared" si="278"/>
        <v>0</v>
      </c>
      <c r="AF8254" s="5" t="str">
        <f t="shared" si="279"/>
        <v>katB</v>
      </c>
      <c r="AG8254" s="153"/>
      <c r="AH8254" s="153"/>
      <c r="AI8254" t="s">
        <v>201</v>
      </c>
      <c r="AJ8254" t="s">
        <v>17878</v>
      </c>
      <c r="AK8254" s="9" t="str">
        <f>VLOOKUP(Y8254,zdroj!D:AJ,33,0)</f>
        <v>katB</v>
      </c>
    </row>
    <row r="8255" spans="8:37" x14ac:dyDescent="0.25">
      <c r="H8255" s="8"/>
      <c r="I8255" s="8"/>
      <c r="N8255" s="23"/>
      <c r="O8255" s="24"/>
      <c r="P8255" s="19"/>
      <c r="Q8255" s="19"/>
      <c r="R8255" s="19"/>
      <c r="U8255" s="27"/>
      <c r="Y8255" s="9" t="s">
        <v>627</v>
      </c>
      <c r="Z8255" s="9" t="s">
        <v>462</v>
      </c>
      <c r="AA8255" s="9" t="s">
        <v>198</v>
      </c>
      <c r="AB8255" s="9">
        <v>8087075</v>
      </c>
      <c r="AC8255" s="9" t="s">
        <v>9029</v>
      </c>
      <c r="AD8255" s="9" t="s">
        <v>231</v>
      </c>
      <c r="AE8255" s="5">
        <f t="shared" si="278"/>
        <v>0</v>
      </c>
      <c r="AF8255" s="5" t="str">
        <f t="shared" si="279"/>
        <v>katB</v>
      </c>
      <c r="AG8255" s="153"/>
      <c r="AH8255" s="153"/>
      <c r="AI8255" t="s">
        <v>201</v>
      </c>
      <c r="AJ8255" t="s">
        <v>17878</v>
      </c>
      <c r="AK8255" s="9" t="str">
        <f>VLOOKUP(Y8255,zdroj!D:AJ,33,0)</f>
        <v>katB</v>
      </c>
    </row>
    <row r="8256" spans="8:37" x14ac:dyDescent="0.25">
      <c r="H8256" s="8"/>
      <c r="I8256" s="8"/>
      <c r="N8256" s="23"/>
      <c r="O8256" s="24"/>
      <c r="P8256" s="19"/>
      <c r="Q8256" s="19"/>
      <c r="R8256" s="19"/>
      <c r="U8256" s="27"/>
      <c r="Y8256" s="9" t="s">
        <v>627</v>
      </c>
      <c r="Z8256" s="9" t="s">
        <v>462</v>
      </c>
      <c r="AA8256" s="9" t="s">
        <v>198</v>
      </c>
      <c r="AB8256" s="9">
        <v>8087083</v>
      </c>
      <c r="AC8256" s="9" t="s">
        <v>9030</v>
      </c>
      <c r="AD8256" s="9" t="s">
        <v>231</v>
      </c>
      <c r="AE8256" s="5">
        <f t="shared" si="278"/>
        <v>0</v>
      </c>
      <c r="AF8256" s="5" t="str">
        <f t="shared" si="279"/>
        <v>katB</v>
      </c>
      <c r="AG8256" s="153"/>
      <c r="AH8256" s="153"/>
      <c r="AI8256" t="s">
        <v>195</v>
      </c>
      <c r="AJ8256" t="s">
        <v>340</v>
      </c>
      <c r="AK8256" s="9" t="str">
        <f>VLOOKUP(Y8256,zdroj!D:AJ,33,0)</f>
        <v>katB</v>
      </c>
    </row>
    <row r="8257" spans="8:37" x14ac:dyDescent="0.25">
      <c r="H8257" s="8"/>
      <c r="I8257" s="8"/>
      <c r="N8257" s="23"/>
      <c r="O8257" s="24"/>
      <c r="P8257" s="19"/>
      <c r="Q8257" s="19"/>
      <c r="R8257" s="19"/>
      <c r="U8257" s="27"/>
      <c r="Y8257" s="9" t="s">
        <v>627</v>
      </c>
      <c r="Z8257" s="9" t="s">
        <v>462</v>
      </c>
      <c r="AA8257" s="9" t="s">
        <v>198</v>
      </c>
      <c r="AB8257" s="9">
        <v>8087091</v>
      </c>
      <c r="AC8257" s="9" t="s">
        <v>9031</v>
      </c>
      <c r="AD8257" s="9" t="s">
        <v>231</v>
      </c>
      <c r="AE8257" s="5">
        <f t="shared" si="278"/>
        <v>0</v>
      </c>
      <c r="AF8257" s="5" t="str">
        <f t="shared" si="279"/>
        <v>katB</v>
      </c>
      <c r="AG8257" s="153"/>
      <c r="AH8257" s="153"/>
      <c r="AI8257" t="s">
        <v>201</v>
      </c>
      <c r="AJ8257" t="s">
        <v>17878</v>
      </c>
      <c r="AK8257" s="9" t="str">
        <f>VLOOKUP(Y8257,zdroj!D:AJ,33,0)</f>
        <v>katB</v>
      </c>
    </row>
    <row r="8258" spans="8:37" x14ac:dyDescent="0.25">
      <c r="H8258" s="8"/>
      <c r="I8258" s="8"/>
      <c r="N8258" s="23"/>
      <c r="O8258" s="24"/>
      <c r="P8258" s="19"/>
      <c r="Q8258" s="19"/>
      <c r="R8258" s="19"/>
      <c r="U8258" s="27"/>
      <c r="Y8258" s="9" t="s">
        <v>627</v>
      </c>
      <c r="Z8258" s="9" t="s">
        <v>462</v>
      </c>
      <c r="AA8258" s="9" t="s">
        <v>198</v>
      </c>
      <c r="AB8258" s="9">
        <v>27591051</v>
      </c>
      <c r="AC8258" s="9" t="s">
        <v>9032</v>
      </c>
      <c r="AD8258" s="9" t="s">
        <v>231</v>
      </c>
      <c r="AE8258" s="5">
        <f t="shared" si="278"/>
        <v>0</v>
      </c>
      <c r="AF8258" s="5" t="str">
        <f t="shared" si="279"/>
        <v>katB</v>
      </c>
      <c r="AG8258" s="153"/>
      <c r="AH8258" s="153"/>
      <c r="AI8258" t="s">
        <v>201</v>
      </c>
      <c r="AJ8258" t="s">
        <v>17878</v>
      </c>
      <c r="AK8258" s="9" t="str">
        <f>VLOOKUP(Y8258,zdroj!D:AJ,33,0)</f>
        <v>katB</v>
      </c>
    </row>
    <row r="8259" spans="8:37" x14ac:dyDescent="0.25">
      <c r="H8259" s="8"/>
      <c r="I8259" s="8"/>
      <c r="N8259" s="23"/>
      <c r="O8259" s="24"/>
      <c r="P8259" s="19"/>
      <c r="Q8259" s="19"/>
      <c r="R8259" s="19"/>
      <c r="U8259" s="27"/>
      <c r="Y8259" s="9" t="s">
        <v>627</v>
      </c>
      <c r="Z8259" s="9" t="s">
        <v>462</v>
      </c>
      <c r="AA8259" s="9" t="s">
        <v>198</v>
      </c>
      <c r="AB8259" s="9">
        <v>26473291</v>
      </c>
      <c r="AC8259" s="9" t="s">
        <v>9033</v>
      </c>
      <c r="AD8259" s="9" t="s">
        <v>231</v>
      </c>
      <c r="AE8259" s="5">
        <f t="shared" si="278"/>
        <v>0</v>
      </c>
      <c r="AF8259" s="5" t="str">
        <f t="shared" si="279"/>
        <v>katB</v>
      </c>
      <c r="AG8259" s="153"/>
      <c r="AH8259" s="153"/>
      <c r="AI8259" t="s">
        <v>201</v>
      </c>
      <c r="AJ8259" t="s">
        <v>17878</v>
      </c>
      <c r="AK8259" s="9" t="str">
        <f>VLOOKUP(Y8259,zdroj!D:AJ,33,0)</f>
        <v>katB</v>
      </c>
    </row>
    <row r="8260" spans="8:37" x14ac:dyDescent="0.25">
      <c r="H8260" s="8"/>
      <c r="I8260" s="8"/>
      <c r="N8260" s="23"/>
      <c r="O8260" s="24"/>
      <c r="P8260" s="19"/>
      <c r="Q8260" s="19"/>
      <c r="R8260" s="19"/>
      <c r="U8260" s="27"/>
      <c r="Y8260" s="9" t="s">
        <v>627</v>
      </c>
      <c r="Z8260" s="9" t="s">
        <v>462</v>
      </c>
      <c r="AA8260" s="9" t="s">
        <v>198</v>
      </c>
      <c r="AB8260" s="9">
        <v>25190423</v>
      </c>
      <c r="AC8260" s="9" t="s">
        <v>9034</v>
      </c>
      <c r="AD8260" s="9" t="s">
        <v>231</v>
      </c>
      <c r="AE8260" s="5">
        <f t="shared" si="278"/>
        <v>0</v>
      </c>
      <c r="AF8260" s="5" t="str">
        <f t="shared" si="279"/>
        <v>katB</v>
      </c>
      <c r="AG8260" s="153"/>
      <c r="AH8260" s="153"/>
      <c r="AI8260" t="s">
        <v>201</v>
      </c>
      <c r="AJ8260" t="s">
        <v>17878</v>
      </c>
      <c r="AK8260" s="9" t="str">
        <f>VLOOKUP(Y8260,zdroj!D:AJ,33,0)</f>
        <v>katB</v>
      </c>
    </row>
    <row r="8261" spans="8:37" x14ac:dyDescent="0.25">
      <c r="H8261" s="8"/>
      <c r="I8261" s="8"/>
      <c r="N8261" s="23"/>
      <c r="O8261" s="24"/>
      <c r="P8261" s="19"/>
      <c r="Q8261" s="19"/>
      <c r="R8261" s="19"/>
      <c r="U8261" s="27"/>
      <c r="Y8261" s="9" t="s">
        <v>627</v>
      </c>
      <c r="Z8261" s="9" t="s">
        <v>462</v>
      </c>
      <c r="AA8261" s="9" t="s">
        <v>198</v>
      </c>
      <c r="AB8261" s="9">
        <v>28044983</v>
      </c>
      <c r="AC8261" s="9" t="s">
        <v>9035</v>
      </c>
      <c r="AD8261" s="9" t="s">
        <v>231</v>
      </c>
      <c r="AE8261" s="5">
        <f t="shared" si="278"/>
        <v>0</v>
      </c>
      <c r="AF8261" s="5" t="str">
        <f t="shared" si="279"/>
        <v>katB</v>
      </c>
      <c r="AG8261" s="153"/>
      <c r="AH8261" s="153"/>
      <c r="AI8261" t="s">
        <v>201</v>
      </c>
      <c r="AJ8261" t="s">
        <v>17878</v>
      </c>
      <c r="AK8261" s="9" t="str">
        <f>VLOOKUP(Y8261,zdroj!D:AJ,33,0)</f>
        <v>katB</v>
      </c>
    </row>
    <row r="8262" spans="8:37" x14ac:dyDescent="0.25">
      <c r="H8262" s="8"/>
      <c r="I8262" s="8"/>
      <c r="N8262" s="23"/>
      <c r="O8262" s="24"/>
      <c r="P8262" s="19"/>
      <c r="Q8262" s="19"/>
      <c r="R8262" s="19"/>
      <c r="U8262" s="27"/>
      <c r="Y8262" s="9" t="s">
        <v>627</v>
      </c>
      <c r="Z8262" s="9" t="s">
        <v>462</v>
      </c>
      <c r="AA8262" s="9" t="s">
        <v>198</v>
      </c>
      <c r="AB8262" s="9">
        <v>28030672</v>
      </c>
      <c r="AC8262" s="9" t="s">
        <v>9036</v>
      </c>
      <c r="AD8262" s="9" t="s">
        <v>231</v>
      </c>
      <c r="AE8262" s="5">
        <f t="shared" si="278"/>
        <v>0</v>
      </c>
      <c r="AF8262" s="5" t="str">
        <f t="shared" si="279"/>
        <v>katB</v>
      </c>
      <c r="AG8262" s="153"/>
      <c r="AH8262" s="153"/>
      <c r="AI8262" t="s">
        <v>201</v>
      </c>
      <c r="AJ8262" t="s">
        <v>17878</v>
      </c>
      <c r="AK8262" s="9" t="str">
        <f>VLOOKUP(Y8262,zdroj!D:AJ,33,0)</f>
        <v>katB</v>
      </c>
    </row>
    <row r="8263" spans="8:37" x14ac:dyDescent="0.25">
      <c r="H8263" s="8"/>
      <c r="I8263" s="8"/>
      <c r="N8263" s="23"/>
      <c r="O8263" s="24"/>
      <c r="P8263" s="19"/>
      <c r="Q8263" s="19"/>
      <c r="R8263" s="19"/>
      <c r="U8263" s="27"/>
      <c r="Y8263" s="9" t="s">
        <v>627</v>
      </c>
      <c r="Z8263" s="9" t="s">
        <v>462</v>
      </c>
      <c r="AA8263" s="9" t="s">
        <v>198</v>
      </c>
      <c r="AB8263" s="9">
        <v>28072332</v>
      </c>
      <c r="AC8263" s="9" t="s">
        <v>9037</v>
      </c>
      <c r="AD8263" s="9" t="s">
        <v>231</v>
      </c>
      <c r="AE8263" s="5">
        <f t="shared" si="278"/>
        <v>0</v>
      </c>
      <c r="AF8263" s="5" t="str">
        <f t="shared" si="279"/>
        <v>katB</v>
      </c>
      <c r="AG8263" s="153"/>
      <c r="AH8263" s="153"/>
      <c r="AI8263" t="s">
        <v>201</v>
      </c>
      <c r="AJ8263" t="s">
        <v>17878</v>
      </c>
      <c r="AK8263" s="9" t="str">
        <f>VLOOKUP(Y8263,zdroj!D:AJ,33,0)</f>
        <v>katB</v>
      </c>
    </row>
    <row r="8264" spans="8:37" x14ac:dyDescent="0.25">
      <c r="H8264" s="8"/>
      <c r="I8264" s="8"/>
      <c r="N8264" s="23"/>
      <c r="O8264" s="24"/>
      <c r="P8264" s="19"/>
      <c r="Q8264" s="19"/>
      <c r="R8264" s="19"/>
      <c r="U8264" s="27"/>
      <c r="Y8264" s="9" t="s">
        <v>627</v>
      </c>
      <c r="Z8264" s="9" t="s">
        <v>462</v>
      </c>
      <c r="AA8264" s="9" t="s">
        <v>198</v>
      </c>
      <c r="AB8264" s="9">
        <v>26658011</v>
      </c>
      <c r="AC8264" s="9" t="s">
        <v>9038</v>
      </c>
      <c r="AD8264" s="9" t="s">
        <v>231</v>
      </c>
      <c r="AE8264" s="5">
        <f t="shared" si="278"/>
        <v>0</v>
      </c>
      <c r="AF8264" s="5" t="str">
        <f t="shared" si="279"/>
        <v>katB</v>
      </c>
      <c r="AG8264" s="153"/>
      <c r="AH8264" s="153"/>
      <c r="AI8264" t="s">
        <v>201</v>
      </c>
      <c r="AJ8264" t="s">
        <v>17878</v>
      </c>
      <c r="AK8264" s="9" t="str">
        <f>VLOOKUP(Y8264,zdroj!D:AJ,33,0)</f>
        <v>katB</v>
      </c>
    </row>
    <row r="8265" spans="8:37" x14ac:dyDescent="0.25">
      <c r="H8265" s="8"/>
      <c r="I8265" s="8"/>
      <c r="N8265" s="23"/>
      <c r="O8265" s="24"/>
      <c r="P8265" s="19"/>
      <c r="Q8265" s="19"/>
      <c r="R8265" s="19"/>
      <c r="U8265" s="27"/>
      <c r="Y8265" s="9" t="s">
        <v>627</v>
      </c>
      <c r="Z8265" s="9" t="s">
        <v>462</v>
      </c>
      <c r="AA8265" s="9" t="s">
        <v>198</v>
      </c>
      <c r="AB8265" s="9">
        <v>8086729</v>
      </c>
      <c r="AC8265" s="9" t="s">
        <v>9039</v>
      </c>
      <c r="AD8265" s="9" t="s">
        <v>231</v>
      </c>
      <c r="AE8265" s="5">
        <f t="shared" si="278"/>
        <v>0</v>
      </c>
      <c r="AF8265" s="5" t="str">
        <f t="shared" si="279"/>
        <v>katB</v>
      </c>
      <c r="AG8265" s="153"/>
      <c r="AH8265" s="153"/>
      <c r="AI8265" t="s">
        <v>201</v>
      </c>
      <c r="AJ8265" t="s">
        <v>17878</v>
      </c>
      <c r="AK8265" s="9" t="str">
        <f>VLOOKUP(Y8265,zdroj!D:AJ,33,0)</f>
        <v>katB</v>
      </c>
    </row>
    <row r="8266" spans="8:37" x14ac:dyDescent="0.25">
      <c r="H8266" s="8"/>
      <c r="I8266" s="8"/>
      <c r="N8266" s="23"/>
      <c r="O8266" s="24"/>
      <c r="P8266" s="19"/>
      <c r="Q8266" s="19"/>
      <c r="R8266" s="19"/>
      <c r="U8266" s="27"/>
      <c r="Y8266" s="9" t="s">
        <v>627</v>
      </c>
      <c r="Z8266" s="9" t="s">
        <v>462</v>
      </c>
      <c r="AA8266" s="9" t="s">
        <v>198</v>
      </c>
      <c r="AB8266" s="9">
        <v>8087105</v>
      </c>
      <c r="AC8266" s="9" t="s">
        <v>9040</v>
      </c>
      <c r="AD8266" s="9" t="s">
        <v>231</v>
      </c>
      <c r="AE8266" s="5">
        <f t="shared" ref="AE8266:AE8329" si="280">VLOOKUP(Y8266,K:T,10,0)</f>
        <v>0</v>
      </c>
      <c r="AF8266" s="5" t="str">
        <f t="shared" ref="AF8266:AF8329" si="281">IF(AE8266="A",IF(AD8266="katA","katB",AD8266),AD8266)</f>
        <v>katB</v>
      </c>
      <c r="AG8266" s="153"/>
      <c r="AH8266" s="153"/>
      <c r="AI8266" t="s">
        <v>17880</v>
      </c>
      <c r="AJ8266" t="s">
        <v>17878</v>
      </c>
      <c r="AK8266" s="9" t="str">
        <f>VLOOKUP(Y8266,zdroj!D:AJ,33,0)</f>
        <v>katB</v>
      </c>
    </row>
    <row r="8267" spans="8:37" x14ac:dyDescent="0.25">
      <c r="H8267" s="8"/>
      <c r="I8267" s="8"/>
      <c r="N8267" s="23"/>
      <c r="O8267" s="24"/>
      <c r="P8267" s="19"/>
      <c r="Q8267" s="19"/>
      <c r="R8267" s="19"/>
      <c r="U8267" s="27"/>
      <c r="Y8267" s="9" t="s">
        <v>627</v>
      </c>
      <c r="Z8267" s="9" t="s">
        <v>462</v>
      </c>
      <c r="AA8267" s="9" t="s">
        <v>198</v>
      </c>
      <c r="AB8267" s="9">
        <v>8087113</v>
      </c>
      <c r="AC8267" s="9" t="s">
        <v>9041</v>
      </c>
      <c r="AD8267" s="9" t="s">
        <v>231</v>
      </c>
      <c r="AE8267" s="5">
        <f t="shared" si="280"/>
        <v>0</v>
      </c>
      <c r="AF8267" s="5" t="str">
        <f t="shared" si="281"/>
        <v>katB</v>
      </c>
      <c r="AG8267" s="153"/>
      <c r="AH8267" s="153"/>
      <c r="AI8267" t="s">
        <v>201</v>
      </c>
      <c r="AJ8267" t="s">
        <v>17878</v>
      </c>
      <c r="AK8267" s="9" t="str">
        <f>VLOOKUP(Y8267,zdroj!D:AJ,33,0)</f>
        <v>katB</v>
      </c>
    </row>
    <row r="8268" spans="8:37" x14ac:dyDescent="0.25">
      <c r="H8268" s="8"/>
      <c r="I8268" s="8"/>
      <c r="N8268" s="23"/>
      <c r="O8268" s="24"/>
      <c r="P8268" s="19"/>
      <c r="Q8268" s="19"/>
      <c r="R8268" s="19"/>
      <c r="U8268" s="27"/>
      <c r="Y8268" s="9" t="s">
        <v>627</v>
      </c>
      <c r="Z8268" s="9" t="s">
        <v>462</v>
      </c>
      <c r="AA8268" s="9" t="s">
        <v>198</v>
      </c>
      <c r="AB8268" s="9">
        <v>8087121</v>
      </c>
      <c r="AC8268" s="9" t="s">
        <v>9042</v>
      </c>
      <c r="AD8268" s="9" t="s">
        <v>231</v>
      </c>
      <c r="AE8268" s="5">
        <f t="shared" si="280"/>
        <v>0</v>
      </c>
      <c r="AF8268" s="5" t="str">
        <f t="shared" si="281"/>
        <v>katB</v>
      </c>
      <c r="AG8268" s="153"/>
      <c r="AH8268" s="153"/>
      <c r="AI8268" t="s">
        <v>201</v>
      </c>
      <c r="AJ8268" t="s">
        <v>17878</v>
      </c>
      <c r="AK8268" s="9" t="str">
        <f>VLOOKUP(Y8268,zdroj!D:AJ,33,0)</f>
        <v>katB</v>
      </c>
    </row>
    <row r="8269" spans="8:37" x14ac:dyDescent="0.25">
      <c r="H8269" s="8"/>
      <c r="I8269" s="8"/>
      <c r="N8269" s="23"/>
      <c r="O8269" s="24"/>
      <c r="P8269" s="19"/>
      <c r="Q8269" s="19"/>
      <c r="R8269" s="19"/>
      <c r="U8269" s="27"/>
      <c r="Y8269" s="9" t="s">
        <v>627</v>
      </c>
      <c r="Z8269" s="9" t="s">
        <v>462</v>
      </c>
      <c r="AA8269" s="9" t="s">
        <v>198</v>
      </c>
      <c r="AB8269" s="9">
        <v>25349651</v>
      </c>
      <c r="AC8269" s="9" t="s">
        <v>9043</v>
      </c>
      <c r="AD8269" s="9" t="s">
        <v>231</v>
      </c>
      <c r="AE8269" s="5">
        <f t="shared" si="280"/>
        <v>0</v>
      </c>
      <c r="AF8269" s="5" t="str">
        <f t="shared" si="281"/>
        <v>katB</v>
      </c>
      <c r="AG8269" s="153"/>
      <c r="AH8269" s="153"/>
      <c r="AI8269" t="s">
        <v>201</v>
      </c>
      <c r="AJ8269" t="s">
        <v>17878</v>
      </c>
      <c r="AK8269" s="9" t="str">
        <f>VLOOKUP(Y8269,zdroj!D:AJ,33,0)</f>
        <v>katB</v>
      </c>
    </row>
    <row r="8270" spans="8:37" x14ac:dyDescent="0.25">
      <c r="H8270" s="8"/>
      <c r="I8270" s="8"/>
      <c r="N8270" s="23"/>
      <c r="O8270" s="24"/>
      <c r="P8270" s="19"/>
      <c r="Q8270" s="19"/>
      <c r="R8270" s="19"/>
      <c r="U8270" s="27"/>
      <c r="Y8270" s="9" t="s">
        <v>627</v>
      </c>
      <c r="Z8270" s="9" t="s">
        <v>462</v>
      </c>
      <c r="AA8270" s="9" t="s">
        <v>198</v>
      </c>
      <c r="AB8270" s="9">
        <v>72577789</v>
      </c>
      <c r="AC8270" s="9" t="s">
        <v>9044</v>
      </c>
      <c r="AD8270" s="9" t="s">
        <v>231</v>
      </c>
      <c r="AE8270" s="5">
        <f t="shared" si="280"/>
        <v>0</v>
      </c>
      <c r="AF8270" s="5" t="str">
        <f t="shared" si="281"/>
        <v>katB</v>
      </c>
      <c r="AG8270" s="153"/>
      <c r="AH8270" s="153"/>
      <c r="AI8270" t="s">
        <v>229</v>
      </c>
      <c r="AJ8270" t="s">
        <v>17878</v>
      </c>
      <c r="AK8270" s="9" t="str">
        <f>VLOOKUP(Y8270,zdroj!D:AJ,33,0)</f>
        <v>katB</v>
      </c>
    </row>
    <row r="8271" spans="8:37" x14ac:dyDescent="0.25">
      <c r="H8271" s="8"/>
      <c r="I8271" s="8"/>
      <c r="N8271" s="23"/>
      <c r="O8271" s="24"/>
      <c r="P8271" s="19"/>
      <c r="Q8271" s="19"/>
      <c r="R8271" s="19"/>
      <c r="U8271" s="27"/>
      <c r="Y8271" s="9" t="s">
        <v>627</v>
      </c>
      <c r="Z8271" s="9" t="s">
        <v>462</v>
      </c>
      <c r="AA8271" s="9" t="s">
        <v>198</v>
      </c>
      <c r="AB8271" s="9">
        <v>8087130</v>
      </c>
      <c r="AC8271" s="9" t="s">
        <v>9045</v>
      </c>
      <c r="AD8271" s="9" t="s">
        <v>231</v>
      </c>
      <c r="AE8271" s="5">
        <f t="shared" si="280"/>
        <v>0</v>
      </c>
      <c r="AF8271" s="5" t="str">
        <f t="shared" si="281"/>
        <v>katB</v>
      </c>
      <c r="AG8271" s="153"/>
      <c r="AH8271" s="153"/>
      <c r="AI8271" t="s">
        <v>201</v>
      </c>
      <c r="AJ8271" t="s">
        <v>17878</v>
      </c>
      <c r="AK8271" s="9" t="str">
        <f>VLOOKUP(Y8271,zdroj!D:AJ,33,0)</f>
        <v>katB</v>
      </c>
    </row>
    <row r="8272" spans="8:37" x14ac:dyDescent="0.25">
      <c r="H8272" s="8"/>
      <c r="I8272" s="8"/>
      <c r="N8272" s="23"/>
      <c r="O8272" s="24"/>
      <c r="P8272" s="19"/>
      <c r="Q8272" s="19"/>
      <c r="R8272" s="19"/>
      <c r="U8272" s="27"/>
      <c r="Y8272" s="9" t="s">
        <v>627</v>
      </c>
      <c r="Z8272" s="9" t="s">
        <v>462</v>
      </c>
      <c r="AA8272" s="9" t="s">
        <v>198</v>
      </c>
      <c r="AB8272" s="9">
        <v>28160967</v>
      </c>
      <c r="AC8272" s="9" t="s">
        <v>9046</v>
      </c>
      <c r="AD8272" s="9" t="s">
        <v>231</v>
      </c>
      <c r="AE8272" s="5">
        <f t="shared" si="280"/>
        <v>0</v>
      </c>
      <c r="AF8272" s="5" t="str">
        <f t="shared" si="281"/>
        <v>katB</v>
      </c>
      <c r="AG8272" s="153"/>
      <c r="AH8272" s="153"/>
      <c r="AI8272" t="s">
        <v>201</v>
      </c>
      <c r="AJ8272" t="s">
        <v>17878</v>
      </c>
      <c r="AK8272" s="9" t="str">
        <f>VLOOKUP(Y8272,zdroj!D:AJ,33,0)</f>
        <v>katB</v>
      </c>
    </row>
    <row r="8273" spans="8:37" x14ac:dyDescent="0.25">
      <c r="H8273" s="8"/>
      <c r="I8273" s="8"/>
      <c r="N8273" s="23"/>
      <c r="O8273" s="24"/>
      <c r="P8273" s="19"/>
      <c r="Q8273" s="19"/>
      <c r="R8273" s="19"/>
      <c r="U8273" s="27"/>
      <c r="Y8273" s="9" t="s">
        <v>627</v>
      </c>
      <c r="Z8273" s="9" t="s">
        <v>462</v>
      </c>
      <c r="AA8273" s="9" t="s">
        <v>198</v>
      </c>
      <c r="AB8273" s="9">
        <v>8087628</v>
      </c>
      <c r="AC8273" s="9" t="s">
        <v>9047</v>
      </c>
      <c r="AD8273" s="9" t="s">
        <v>231</v>
      </c>
      <c r="AE8273" s="5">
        <f t="shared" si="280"/>
        <v>0</v>
      </c>
      <c r="AF8273" s="5" t="str">
        <f t="shared" si="281"/>
        <v>katB</v>
      </c>
      <c r="AG8273" s="153"/>
      <c r="AH8273" s="153"/>
      <c r="AI8273" t="s">
        <v>201</v>
      </c>
      <c r="AJ8273" t="s">
        <v>17878</v>
      </c>
      <c r="AK8273" s="9" t="str">
        <f>VLOOKUP(Y8273,zdroj!D:AJ,33,0)</f>
        <v>katB</v>
      </c>
    </row>
    <row r="8274" spans="8:37" x14ac:dyDescent="0.25">
      <c r="H8274" s="8"/>
      <c r="I8274" s="8"/>
      <c r="N8274" s="23"/>
      <c r="O8274" s="24"/>
      <c r="P8274" s="19"/>
      <c r="Q8274" s="19"/>
      <c r="R8274" s="19"/>
      <c r="U8274" s="27"/>
      <c r="Y8274" s="9" t="s">
        <v>627</v>
      </c>
      <c r="Z8274" s="9" t="s">
        <v>462</v>
      </c>
      <c r="AA8274" s="9" t="s">
        <v>198</v>
      </c>
      <c r="AB8274" s="9">
        <v>8086737</v>
      </c>
      <c r="AC8274" s="9" t="s">
        <v>9048</v>
      </c>
      <c r="AD8274" s="9" t="s">
        <v>231</v>
      </c>
      <c r="AE8274" s="5">
        <f t="shared" si="280"/>
        <v>0</v>
      </c>
      <c r="AF8274" s="5" t="str">
        <f t="shared" si="281"/>
        <v>katB</v>
      </c>
      <c r="AG8274" s="153"/>
      <c r="AH8274" s="153"/>
      <c r="AI8274" t="s">
        <v>201</v>
      </c>
      <c r="AJ8274" t="s">
        <v>17878</v>
      </c>
      <c r="AK8274" s="9" t="str">
        <f>VLOOKUP(Y8274,zdroj!D:AJ,33,0)</f>
        <v>katB</v>
      </c>
    </row>
    <row r="8275" spans="8:37" x14ac:dyDescent="0.25">
      <c r="H8275" s="8"/>
      <c r="I8275" s="8"/>
      <c r="N8275" s="23"/>
      <c r="O8275" s="24"/>
      <c r="P8275" s="19"/>
      <c r="Q8275" s="19"/>
      <c r="R8275" s="19"/>
      <c r="U8275" s="27"/>
      <c r="Y8275" s="9" t="s">
        <v>627</v>
      </c>
      <c r="Z8275" s="9" t="s">
        <v>462</v>
      </c>
      <c r="AA8275" s="9" t="s">
        <v>198</v>
      </c>
      <c r="AB8275" s="9">
        <v>28072341</v>
      </c>
      <c r="AC8275" s="9" t="s">
        <v>9049</v>
      </c>
      <c r="AD8275" s="9" t="s">
        <v>231</v>
      </c>
      <c r="AE8275" s="5">
        <f t="shared" si="280"/>
        <v>0</v>
      </c>
      <c r="AF8275" s="5" t="str">
        <f t="shared" si="281"/>
        <v>katB</v>
      </c>
      <c r="AG8275" s="153"/>
      <c r="AH8275" s="153"/>
      <c r="AI8275" t="s">
        <v>201</v>
      </c>
      <c r="AJ8275" t="s">
        <v>17878</v>
      </c>
      <c r="AK8275" s="9" t="str">
        <f>VLOOKUP(Y8275,zdroj!D:AJ,33,0)</f>
        <v>katB</v>
      </c>
    </row>
    <row r="8276" spans="8:37" x14ac:dyDescent="0.25">
      <c r="H8276" s="8"/>
      <c r="I8276" s="8"/>
      <c r="N8276" s="23"/>
      <c r="O8276" s="24"/>
      <c r="P8276" s="19"/>
      <c r="Q8276" s="19"/>
      <c r="R8276" s="19"/>
      <c r="U8276" s="27"/>
      <c r="Y8276" s="9" t="s">
        <v>627</v>
      </c>
      <c r="Z8276" s="9" t="s">
        <v>462</v>
      </c>
      <c r="AA8276" s="9" t="s">
        <v>198</v>
      </c>
      <c r="AB8276" s="9">
        <v>78621402</v>
      </c>
      <c r="AC8276" s="9" t="s">
        <v>9050</v>
      </c>
      <c r="AD8276" s="9" t="s">
        <v>231</v>
      </c>
      <c r="AE8276" s="5">
        <f t="shared" si="280"/>
        <v>0</v>
      </c>
      <c r="AF8276" s="5" t="str">
        <f t="shared" si="281"/>
        <v>katB</v>
      </c>
      <c r="AG8276" s="153"/>
      <c r="AH8276" s="153"/>
      <c r="AI8276" t="s">
        <v>201</v>
      </c>
      <c r="AJ8276" t="s">
        <v>17878</v>
      </c>
      <c r="AK8276" s="9" t="str">
        <f>VLOOKUP(Y8276,zdroj!D:AJ,33,0)</f>
        <v>katB</v>
      </c>
    </row>
    <row r="8277" spans="8:37" x14ac:dyDescent="0.25">
      <c r="H8277" s="8"/>
      <c r="I8277" s="8"/>
      <c r="N8277" s="23"/>
      <c r="O8277" s="24"/>
      <c r="P8277" s="19"/>
      <c r="Q8277" s="19"/>
      <c r="R8277" s="19"/>
      <c r="U8277" s="27"/>
      <c r="Y8277" s="9" t="s">
        <v>627</v>
      </c>
      <c r="Z8277" s="9" t="s">
        <v>462</v>
      </c>
      <c r="AA8277" s="9" t="s">
        <v>198</v>
      </c>
      <c r="AB8277" s="9">
        <v>40811395</v>
      </c>
      <c r="AC8277" s="9" t="s">
        <v>9051</v>
      </c>
      <c r="AD8277" s="9" t="s">
        <v>231</v>
      </c>
      <c r="AE8277" s="5">
        <f t="shared" si="280"/>
        <v>0</v>
      </c>
      <c r="AF8277" s="5" t="str">
        <f t="shared" si="281"/>
        <v>katB</v>
      </c>
      <c r="AG8277" s="153"/>
      <c r="AH8277" s="153"/>
      <c r="AI8277" t="s">
        <v>201</v>
      </c>
      <c r="AJ8277" t="s">
        <v>17878</v>
      </c>
      <c r="AK8277" s="9" t="str">
        <f>VLOOKUP(Y8277,zdroj!D:AJ,33,0)</f>
        <v>katB</v>
      </c>
    </row>
    <row r="8278" spans="8:37" x14ac:dyDescent="0.25">
      <c r="H8278" s="8"/>
      <c r="I8278" s="8"/>
      <c r="N8278" s="23"/>
      <c r="O8278" s="24"/>
      <c r="P8278" s="19"/>
      <c r="Q8278" s="19"/>
      <c r="R8278" s="19"/>
      <c r="U8278" s="27"/>
      <c r="Y8278" s="9" t="s">
        <v>627</v>
      </c>
      <c r="Z8278" s="9" t="s">
        <v>462</v>
      </c>
      <c r="AA8278" s="9" t="s">
        <v>198</v>
      </c>
      <c r="AB8278" s="9">
        <v>80229832</v>
      </c>
      <c r="AC8278" s="9" t="s">
        <v>9052</v>
      </c>
      <c r="AD8278" s="9" t="s">
        <v>231</v>
      </c>
      <c r="AE8278" s="5">
        <f t="shared" si="280"/>
        <v>0</v>
      </c>
      <c r="AF8278" s="5" t="str">
        <f t="shared" si="281"/>
        <v>katB</v>
      </c>
      <c r="AG8278" s="153"/>
      <c r="AH8278" s="153"/>
      <c r="AI8278" t="s">
        <v>201</v>
      </c>
      <c r="AJ8278" t="s">
        <v>17878</v>
      </c>
      <c r="AK8278" s="9" t="str">
        <f>VLOOKUP(Y8278,zdroj!D:AJ,33,0)</f>
        <v>katB</v>
      </c>
    </row>
    <row r="8279" spans="8:37" x14ac:dyDescent="0.25">
      <c r="H8279" s="8"/>
      <c r="I8279" s="8"/>
      <c r="N8279" s="23"/>
      <c r="O8279" s="24"/>
      <c r="P8279" s="19"/>
      <c r="Q8279" s="19"/>
      <c r="R8279" s="19"/>
      <c r="U8279" s="27"/>
      <c r="Y8279" s="9" t="s">
        <v>627</v>
      </c>
      <c r="Z8279" s="9" t="s">
        <v>462</v>
      </c>
      <c r="AA8279" s="9" t="s">
        <v>198</v>
      </c>
      <c r="AB8279" s="9">
        <v>79968538</v>
      </c>
      <c r="AC8279" s="9" t="s">
        <v>9053</v>
      </c>
      <c r="AD8279" s="9" t="s">
        <v>231</v>
      </c>
      <c r="AE8279" s="5">
        <f t="shared" si="280"/>
        <v>0</v>
      </c>
      <c r="AF8279" s="5" t="str">
        <f t="shared" si="281"/>
        <v>katB</v>
      </c>
      <c r="AG8279" s="153"/>
      <c r="AH8279" s="153"/>
      <c r="AI8279" t="s">
        <v>201</v>
      </c>
      <c r="AJ8279" t="s">
        <v>17878</v>
      </c>
      <c r="AK8279" s="9" t="str">
        <f>VLOOKUP(Y8279,zdroj!D:AJ,33,0)</f>
        <v>katB</v>
      </c>
    </row>
    <row r="8280" spans="8:37" x14ac:dyDescent="0.25">
      <c r="H8280" s="8"/>
      <c r="I8280" s="8"/>
      <c r="N8280" s="23"/>
      <c r="O8280" s="24"/>
      <c r="P8280" s="19"/>
      <c r="Q8280" s="19"/>
      <c r="R8280" s="19"/>
      <c r="U8280" s="27"/>
      <c r="Y8280" s="9" t="s">
        <v>627</v>
      </c>
      <c r="Z8280" s="9" t="s">
        <v>462</v>
      </c>
      <c r="AA8280" s="9" t="s">
        <v>198</v>
      </c>
      <c r="AB8280" s="9">
        <v>8086745</v>
      </c>
      <c r="AC8280" s="9" t="s">
        <v>9054</v>
      </c>
      <c r="AD8280" s="9" t="s">
        <v>231</v>
      </c>
      <c r="AE8280" s="5">
        <f t="shared" si="280"/>
        <v>0</v>
      </c>
      <c r="AF8280" s="5" t="str">
        <f t="shared" si="281"/>
        <v>katB</v>
      </c>
      <c r="AG8280" s="153"/>
      <c r="AH8280" s="153"/>
      <c r="AI8280" t="s">
        <v>201</v>
      </c>
      <c r="AJ8280" t="s">
        <v>17878</v>
      </c>
      <c r="AK8280" s="9" t="str">
        <f>VLOOKUP(Y8280,zdroj!D:AJ,33,0)</f>
        <v>katB</v>
      </c>
    </row>
    <row r="8281" spans="8:37" x14ac:dyDescent="0.25">
      <c r="H8281" s="8"/>
      <c r="I8281" s="8"/>
      <c r="N8281" s="23"/>
      <c r="O8281" s="24"/>
      <c r="P8281" s="19"/>
      <c r="Q8281" s="19"/>
      <c r="R8281" s="19"/>
      <c r="U8281" s="27"/>
      <c r="Y8281" s="9" t="s">
        <v>627</v>
      </c>
      <c r="Z8281" s="9" t="s">
        <v>462</v>
      </c>
      <c r="AA8281" s="9" t="s">
        <v>198</v>
      </c>
      <c r="AB8281" s="9">
        <v>8086753</v>
      </c>
      <c r="AC8281" s="9" t="s">
        <v>9055</v>
      </c>
      <c r="AD8281" s="9" t="s">
        <v>231</v>
      </c>
      <c r="AE8281" s="5">
        <f t="shared" si="280"/>
        <v>0</v>
      </c>
      <c r="AF8281" s="5" t="str">
        <f t="shared" si="281"/>
        <v>katB</v>
      </c>
      <c r="AG8281" s="153"/>
      <c r="AH8281" s="153"/>
      <c r="AI8281" t="s">
        <v>201</v>
      </c>
      <c r="AJ8281" t="s">
        <v>17878</v>
      </c>
      <c r="AK8281" s="9" t="str">
        <f>VLOOKUP(Y8281,zdroj!D:AJ,33,0)</f>
        <v>katB</v>
      </c>
    </row>
    <row r="8282" spans="8:37" x14ac:dyDescent="0.25">
      <c r="H8282" s="8"/>
      <c r="I8282" s="8"/>
      <c r="N8282" s="23"/>
      <c r="O8282" s="24"/>
      <c r="P8282" s="19"/>
      <c r="Q8282" s="19"/>
      <c r="R8282" s="19"/>
      <c r="U8282" s="27"/>
      <c r="Y8282" s="9" t="s">
        <v>627</v>
      </c>
      <c r="Z8282" s="9" t="s">
        <v>462</v>
      </c>
      <c r="AA8282" s="9" t="s">
        <v>198</v>
      </c>
      <c r="AB8282" s="9">
        <v>30907471</v>
      </c>
      <c r="AC8282" s="9" t="s">
        <v>9056</v>
      </c>
      <c r="AD8282" s="9" t="s">
        <v>231</v>
      </c>
      <c r="AE8282" s="5">
        <f t="shared" si="280"/>
        <v>0</v>
      </c>
      <c r="AF8282" s="5" t="str">
        <f t="shared" si="281"/>
        <v>katB</v>
      </c>
      <c r="AG8282" s="153"/>
      <c r="AH8282" s="153"/>
      <c r="AI8282" t="s">
        <v>201</v>
      </c>
      <c r="AJ8282" t="s">
        <v>17878</v>
      </c>
      <c r="AK8282" s="9" t="str">
        <f>VLOOKUP(Y8282,zdroj!D:AJ,33,0)</f>
        <v>katB</v>
      </c>
    </row>
    <row r="8283" spans="8:37" x14ac:dyDescent="0.25">
      <c r="H8283" s="8"/>
      <c r="I8283" s="8"/>
      <c r="N8283" s="23"/>
      <c r="O8283" s="24"/>
      <c r="P8283" s="19"/>
      <c r="Q8283" s="19"/>
      <c r="R8283" s="19"/>
      <c r="U8283" s="27"/>
      <c r="Y8283" s="9" t="s">
        <v>627</v>
      </c>
      <c r="Z8283" s="9" t="s">
        <v>462</v>
      </c>
      <c r="AA8283" s="9" t="s">
        <v>198</v>
      </c>
      <c r="AB8283" s="9">
        <v>8086761</v>
      </c>
      <c r="AC8283" s="9" t="s">
        <v>9057</v>
      </c>
      <c r="AD8283" s="9" t="s">
        <v>231</v>
      </c>
      <c r="AE8283" s="5">
        <f t="shared" si="280"/>
        <v>0</v>
      </c>
      <c r="AF8283" s="5" t="str">
        <f t="shared" si="281"/>
        <v>katB</v>
      </c>
      <c r="AG8283" s="153"/>
      <c r="AH8283" s="153"/>
      <c r="AI8283" t="s">
        <v>201</v>
      </c>
      <c r="AJ8283" t="s">
        <v>17878</v>
      </c>
      <c r="AK8283" s="9" t="str">
        <f>VLOOKUP(Y8283,zdroj!D:AJ,33,0)</f>
        <v>katB</v>
      </c>
    </row>
    <row r="8284" spans="8:37" x14ac:dyDescent="0.25">
      <c r="H8284" s="8"/>
      <c r="I8284" s="8"/>
      <c r="N8284" s="23"/>
      <c r="O8284" s="24"/>
      <c r="P8284" s="19"/>
      <c r="Q8284" s="19"/>
      <c r="R8284" s="19"/>
      <c r="U8284" s="27"/>
      <c r="Y8284" s="9" t="s">
        <v>627</v>
      </c>
      <c r="Z8284" s="9" t="s">
        <v>462</v>
      </c>
      <c r="AA8284" s="9" t="s">
        <v>198</v>
      </c>
      <c r="AB8284" s="9">
        <v>28249470</v>
      </c>
      <c r="AC8284" s="9" t="s">
        <v>9058</v>
      </c>
      <c r="AD8284" s="9" t="s">
        <v>231</v>
      </c>
      <c r="AE8284" s="5">
        <f t="shared" si="280"/>
        <v>0</v>
      </c>
      <c r="AF8284" s="5" t="str">
        <f t="shared" si="281"/>
        <v>katB</v>
      </c>
      <c r="AG8284" s="153"/>
      <c r="AH8284" s="153"/>
      <c r="AI8284" t="s">
        <v>17880</v>
      </c>
      <c r="AJ8284" t="s">
        <v>17878</v>
      </c>
      <c r="AK8284" s="9" t="str">
        <f>VLOOKUP(Y8284,zdroj!D:AJ,33,0)</f>
        <v>katB</v>
      </c>
    </row>
    <row r="8285" spans="8:37" x14ac:dyDescent="0.25">
      <c r="H8285" s="8"/>
      <c r="I8285" s="8"/>
      <c r="N8285" s="23"/>
      <c r="O8285" s="24"/>
      <c r="P8285" s="19"/>
      <c r="Q8285" s="19"/>
      <c r="R8285" s="19"/>
      <c r="U8285" s="27"/>
      <c r="Y8285" s="9" t="s">
        <v>627</v>
      </c>
      <c r="Z8285" s="9" t="s">
        <v>462</v>
      </c>
      <c r="AA8285" s="9" t="s">
        <v>198</v>
      </c>
      <c r="AB8285" s="9">
        <v>27580903</v>
      </c>
      <c r="AC8285" s="9" t="s">
        <v>9059</v>
      </c>
      <c r="AD8285" s="9" t="s">
        <v>231</v>
      </c>
      <c r="AE8285" s="5">
        <f t="shared" si="280"/>
        <v>0</v>
      </c>
      <c r="AF8285" s="5" t="str">
        <f t="shared" si="281"/>
        <v>katB</v>
      </c>
      <c r="AG8285" s="153"/>
      <c r="AH8285" s="153"/>
      <c r="AI8285" t="s">
        <v>201</v>
      </c>
      <c r="AJ8285" t="s">
        <v>17878</v>
      </c>
      <c r="AK8285" s="9" t="str">
        <f>VLOOKUP(Y8285,zdroj!D:AJ,33,0)</f>
        <v>katB</v>
      </c>
    </row>
    <row r="8286" spans="8:37" x14ac:dyDescent="0.25">
      <c r="H8286" s="8"/>
      <c r="I8286" s="8"/>
      <c r="N8286" s="23"/>
      <c r="O8286" s="24"/>
      <c r="P8286" s="19"/>
      <c r="Q8286" s="19"/>
      <c r="R8286" s="19"/>
      <c r="U8286" s="27"/>
      <c r="Y8286" s="9" t="s">
        <v>625</v>
      </c>
      <c r="Z8286" s="9" t="s">
        <v>462</v>
      </c>
      <c r="AA8286" s="9" t="s">
        <v>237</v>
      </c>
      <c r="AB8286" s="9">
        <v>41727762</v>
      </c>
      <c r="AC8286" s="9" t="s">
        <v>9060</v>
      </c>
      <c r="AD8286" s="9" t="s">
        <v>231</v>
      </c>
      <c r="AE8286" s="5">
        <f t="shared" si="280"/>
        <v>0</v>
      </c>
      <c r="AF8286" s="5" t="str">
        <f t="shared" si="281"/>
        <v>katB</v>
      </c>
      <c r="AG8286" s="153"/>
      <c r="AH8286" s="153"/>
      <c r="AI8286" t="s">
        <v>229</v>
      </c>
      <c r="AJ8286" t="s">
        <v>17878</v>
      </c>
      <c r="AK8286" s="9" t="str">
        <f>VLOOKUP(Y8286,zdroj!D:AJ,33,0)</f>
        <v>katA</v>
      </c>
    </row>
    <row r="8287" spans="8:37" x14ac:dyDescent="0.25">
      <c r="H8287" s="8"/>
      <c r="I8287" s="8"/>
      <c r="N8287" s="23"/>
      <c r="O8287" s="24"/>
      <c r="P8287" s="19"/>
      <c r="Q8287" s="19"/>
      <c r="R8287" s="19"/>
      <c r="U8287" s="27"/>
      <c r="Y8287" s="9" t="s">
        <v>625</v>
      </c>
      <c r="Z8287" s="9" t="s">
        <v>462</v>
      </c>
      <c r="AA8287" s="9" t="s">
        <v>237</v>
      </c>
      <c r="AB8287" s="9">
        <v>78491908</v>
      </c>
      <c r="AC8287" s="9" t="s">
        <v>9061</v>
      </c>
      <c r="AD8287" s="9" t="s">
        <v>225</v>
      </c>
      <c r="AE8287" s="5">
        <f t="shared" si="280"/>
        <v>0</v>
      </c>
      <c r="AF8287" s="5" t="str">
        <f t="shared" si="281"/>
        <v>katA</v>
      </c>
      <c r="AG8287" s="153"/>
      <c r="AH8287" s="153"/>
      <c r="AI8287" t="s">
        <v>236</v>
      </c>
      <c r="AJ8287" t="s">
        <v>17878</v>
      </c>
      <c r="AK8287" s="9" t="str">
        <f>VLOOKUP(Y8287,zdroj!D:AJ,33,0)</f>
        <v>katA</v>
      </c>
    </row>
    <row r="8288" spans="8:37" x14ac:dyDescent="0.25">
      <c r="H8288" s="8"/>
      <c r="I8288" s="8"/>
      <c r="N8288" s="23"/>
      <c r="O8288" s="24"/>
      <c r="P8288" s="19"/>
      <c r="Q8288" s="19"/>
      <c r="R8288" s="19"/>
      <c r="U8288" s="27"/>
      <c r="Y8288" s="9" t="s">
        <v>625</v>
      </c>
      <c r="Z8288" s="9" t="s">
        <v>462</v>
      </c>
      <c r="AA8288" s="9" t="s">
        <v>237</v>
      </c>
      <c r="AB8288" s="9">
        <v>79078605</v>
      </c>
      <c r="AC8288" s="9" t="s">
        <v>9062</v>
      </c>
      <c r="AD8288" s="9" t="s">
        <v>225</v>
      </c>
      <c r="AE8288" s="5">
        <f t="shared" si="280"/>
        <v>0</v>
      </c>
      <c r="AF8288" s="5" t="str">
        <f t="shared" si="281"/>
        <v>katA</v>
      </c>
      <c r="AG8288" s="153"/>
      <c r="AH8288" s="153"/>
      <c r="AI8288" t="s">
        <v>236</v>
      </c>
      <c r="AJ8288" t="s">
        <v>17878</v>
      </c>
      <c r="AK8288" s="9" t="str">
        <f>VLOOKUP(Y8288,zdroj!D:AJ,33,0)</f>
        <v>katA</v>
      </c>
    </row>
    <row r="8289" spans="8:37" x14ac:dyDescent="0.25">
      <c r="H8289" s="8"/>
      <c r="I8289" s="8"/>
      <c r="N8289" s="23"/>
      <c r="O8289" s="24"/>
      <c r="P8289" s="19"/>
      <c r="Q8289" s="19"/>
      <c r="R8289" s="19"/>
      <c r="U8289" s="27"/>
      <c r="Y8289" s="9" t="s">
        <v>625</v>
      </c>
      <c r="Z8289" s="9" t="s">
        <v>462</v>
      </c>
      <c r="AA8289" s="9" t="s">
        <v>237</v>
      </c>
      <c r="AB8289" s="9">
        <v>8124469</v>
      </c>
      <c r="AC8289" s="9" t="s">
        <v>9063</v>
      </c>
      <c r="AD8289" s="9" t="s">
        <v>800</v>
      </c>
      <c r="AE8289" s="5">
        <f t="shared" si="280"/>
        <v>0</v>
      </c>
      <c r="AF8289" s="5" t="str">
        <f t="shared" si="281"/>
        <v>Pokryto</v>
      </c>
      <c r="AG8289" s="153"/>
      <c r="AH8289" s="153"/>
      <c r="AI8289" t="s">
        <v>236</v>
      </c>
      <c r="AJ8289" t="s">
        <v>800</v>
      </c>
      <c r="AK8289" s="9" t="str">
        <f>VLOOKUP(Y8289,zdroj!D:AJ,33,0)</f>
        <v>katA</v>
      </c>
    </row>
    <row r="8290" spans="8:37" x14ac:dyDescent="0.25">
      <c r="H8290" s="8"/>
      <c r="I8290" s="8"/>
      <c r="N8290" s="23"/>
      <c r="O8290" s="24"/>
      <c r="P8290" s="19"/>
      <c r="Q8290" s="19"/>
      <c r="R8290" s="19"/>
      <c r="U8290" s="27"/>
      <c r="Y8290" s="9" t="s">
        <v>625</v>
      </c>
      <c r="Z8290" s="9" t="s">
        <v>462</v>
      </c>
      <c r="AA8290" s="9" t="s">
        <v>237</v>
      </c>
      <c r="AB8290" s="9">
        <v>73050521</v>
      </c>
      <c r="AC8290" s="9" t="s">
        <v>9064</v>
      </c>
      <c r="AD8290" s="9" t="s">
        <v>225</v>
      </c>
      <c r="AE8290" s="5">
        <f t="shared" si="280"/>
        <v>0</v>
      </c>
      <c r="AF8290" s="5" t="str">
        <f t="shared" si="281"/>
        <v>katA</v>
      </c>
      <c r="AG8290" s="153"/>
      <c r="AH8290" s="153"/>
      <c r="AI8290" t="s">
        <v>229</v>
      </c>
      <c r="AJ8290" t="s">
        <v>17878</v>
      </c>
      <c r="AK8290" s="9" t="str">
        <f>VLOOKUP(Y8290,zdroj!D:AJ,33,0)</f>
        <v>katA</v>
      </c>
    </row>
    <row r="8291" spans="8:37" x14ac:dyDescent="0.25">
      <c r="H8291" s="8"/>
      <c r="I8291" s="8"/>
      <c r="N8291" s="23"/>
      <c r="O8291" s="24"/>
      <c r="P8291" s="19"/>
      <c r="Q8291" s="19"/>
      <c r="R8291" s="19"/>
      <c r="U8291" s="27"/>
      <c r="Y8291" s="9" t="s">
        <v>625</v>
      </c>
      <c r="Z8291" s="9" t="s">
        <v>462</v>
      </c>
      <c r="AA8291" s="9" t="s">
        <v>237</v>
      </c>
      <c r="AB8291" s="9">
        <v>75289521</v>
      </c>
      <c r="AC8291" s="9" t="s">
        <v>9065</v>
      </c>
      <c r="AD8291" s="9" t="s">
        <v>225</v>
      </c>
      <c r="AE8291" s="5">
        <f t="shared" si="280"/>
        <v>0</v>
      </c>
      <c r="AF8291" s="5" t="str">
        <f t="shared" si="281"/>
        <v>katA</v>
      </c>
      <c r="AG8291" s="153"/>
      <c r="AH8291" s="153"/>
      <c r="AI8291" t="s">
        <v>229</v>
      </c>
      <c r="AJ8291" t="s">
        <v>17878</v>
      </c>
      <c r="AK8291" s="9" t="str">
        <f>VLOOKUP(Y8291,zdroj!D:AJ,33,0)</f>
        <v>katA</v>
      </c>
    </row>
    <row r="8292" spans="8:37" x14ac:dyDescent="0.25">
      <c r="H8292" s="8"/>
      <c r="I8292" s="8"/>
      <c r="N8292" s="23"/>
      <c r="O8292" s="24"/>
      <c r="P8292" s="19"/>
      <c r="Q8292" s="19"/>
      <c r="R8292" s="19"/>
      <c r="U8292" s="27"/>
      <c r="Y8292" s="9" t="s">
        <v>625</v>
      </c>
      <c r="Z8292" s="9" t="s">
        <v>462</v>
      </c>
      <c r="AA8292" s="9" t="s">
        <v>237</v>
      </c>
      <c r="AB8292" s="9">
        <v>8124671</v>
      </c>
      <c r="AC8292" s="9" t="s">
        <v>9066</v>
      </c>
      <c r="AD8292" s="9" t="s">
        <v>800</v>
      </c>
      <c r="AE8292" s="5">
        <f t="shared" si="280"/>
        <v>0</v>
      </c>
      <c r="AF8292" s="5" t="str">
        <f t="shared" si="281"/>
        <v>Pokryto</v>
      </c>
      <c r="AG8292" s="153"/>
      <c r="AH8292" s="153"/>
      <c r="AI8292" t="s">
        <v>201</v>
      </c>
      <c r="AJ8292" t="s">
        <v>800</v>
      </c>
      <c r="AK8292" s="9" t="str">
        <f>VLOOKUP(Y8292,zdroj!D:AJ,33,0)</f>
        <v>katA</v>
      </c>
    </row>
    <row r="8293" spans="8:37" x14ac:dyDescent="0.25">
      <c r="H8293" s="8"/>
      <c r="I8293" s="8"/>
      <c r="N8293" s="23"/>
      <c r="O8293" s="24"/>
      <c r="P8293" s="19"/>
      <c r="Q8293" s="19"/>
      <c r="R8293" s="19"/>
      <c r="U8293" s="27"/>
      <c r="Y8293" s="9" t="s">
        <v>625</v>
      </c>
      <c r="Z8293" s="9" t="s">
        <v>462</v>
      </c>
      <c r="AA8293" s="9" t="s">
        <v>237</v>
      </c>
      <c r="AB8293" s="9">
        <v>27570720</v>
      </c>
      <c r="AC8293" s="9" t="s">
        <v>9067</v>
      </c>
      <c r="AD8293" s="9" t="s">
        <v>231</v>
      </c>
      <c r="AE8293" s="5">
        <f t="shared" si="280"/>
        <v>0</v>
      </c>
      <c r="AF8293" s="5" t="str">
        <f t="shared" si="281"/>
        <v>katB</v>
      </c>
      <c r="AG8293" s="153"/>
      <c r="AH8293" s="153"/>
      <c r="AI8293" t="s">
        <v>236</v>
      </c>
      <c r="AJ8293" t="s">
        <v>17878</v>
      </c>
      <c r="AK8293" s="9" t="str">
        <f>VLOOKUP(Y8293,zdroj!D:AJ,33,0)</f>
        <v>katA</v>
      </c>
    </row>
    <row r="8294" spans="8:37" x14ac:dyDescent="0.25">
      <c r="H8294" s="8"/>
      <c r="I8294" s="8"/>
      <c r="N8294" s="23"/>
      <c r="O8294" s="24"/>
      <c r="P8294" s="19"/>
      <c r="Q8294" s="19"/>
      <c r="R8294" s="19"/>
      <c r="U8294" s="27"/>
      <c r="Y8294" s="9" t="s">
        <v>625</v>
      </c>
      <c r="Z8294" s="9" t="s">
        <v>462</v>
      </c>
      <c r="AA8294" s="9" t="s">
        <v>237</v>
      </c>
      <c r="AB8294" s="9">
        <v>8125783</v>
      </c>
      <c r="AC8294" s="9" t="s">
        <v>9068</v>
      </c>
      <c r="AD8294" s="9" t="s">
        <v>800</v>
      </c>
      <c r="AE8294" s="5">
        <f t="shared" si="280"/>
        <v>0</v>
      </c>
      <c r="AF8294" s="5" t="str">
        <f t="shared" si="281"/>
        <v>Pokryto</v>
      </c>
      <c r="AG8294" s="153"/>
      <c r="AH8294" s="153"/>
      <c r="AI8294" t="s">
        <v>17880</v>
      </c>
      <c r="AJ8294" t="s">
        <v>800</v>
      </c>
      <c r="AK8294" s="9" t="str">
        <f>VLOOKUP(Y8294,zdroj!D:AJ,33,0)</f>
        <v>katA</v>
      </c>
    </row>
    <row r="8295" spans="8:37" x14ac:dyDescent="0.25">
      <c r="H8295" s="8"/>
      <c r="I8295" s="8"/>
      <c r="N8295" s="23"/>
      <c r="O8295" s="24"/>
      <c r="P8295" s="19"/>
      <c r="Q8295" s="19"/>
      <c r="R8295" s="19"/>
      <c r="U8295" s="27"/>
      <c r="Y8295" s="9" t="s">
        <v>625</v>
      </c>
      <c r="Z8295" s="9" t="s">
        <v>462</v>
      </c>
      <c r="AA8295" s="9" t="s">
        <v>237</v>
      </c>
      <c r="AB8295" s="9">
        <v>8123667</v>
      </c>
      <c r="AC8295" s="9" t="s">
        <v>9069</v>
      </c>
      <c r="AD8295" s="9" t="s">
        <v>225</v>
      </c>
      <c r="AE8295" s="5">
        <f t="shared" si="280"/>
        <v>0</v>
      </c>
      <c r="AF8295" s="5" t="str">
        <f t="shared" si="281"/>
        <v>katA</v>
      </c>
      <c r="AG8295" s="153"/>
      <c r="AH8295" s="153"/>
      <c r="AI8295" t="s">
        <v>229</v>
      </c>
      <c r="AJ8295" t="s">
        <v>17878</v>
      </c>
      <c r="AK8295" s="9" t="str">
        <f>VLOOKUP(Y8295,zdroj!D:AJ,33,0)</f>
        <v>katA</v>
      </c>
    </row>
    <row r="8296" spans="8:37" x14ac:dyDescent="0.25">
      <c r="H8296" s="8"/>
      <c r="I8296" s="8"/>
      <c r="N8296" s="23"/>
      <c r="O8296" s="24"/>
      <c r="P8296" s="19"/>
      <c r="Q8296" s="19"/>
      <c r="R8296" s="19"/>
      <c r="U8296" s="27"/>
      <c r="Y8296" s="9" t="s">
        <v>625</v>
      </c>
      <c r="Z8296" s="9" t="s">
        <v>462</v>
      </c>
      <c r="AA8296" s="9" t="s">
        <v>237</v>
      </c>
      <c r="AB8296" s="9">
        <v>8123675</v>
      </c>
      <c r="AC8296" s="9" t="s">
        <v>9070</v>
      </c>
      <c r="AD8296" s="9" t="s">
        <v>800</v>
      </c>
      <c r="AE8296" s="5">
        <f t="shared" si="280"/>
        <v>0</v>
      </c>
      <c r="AF8296" s="5" t="str">
        <f t="shared" si="281"/>
        <v>Pokryto</v>
      </c>
      <c r="AG8296" s="153"/>
      <c r="AH8296" s="153"/>
      <c r="AI8296" t="s">
        <v>17880</v>
      </c>
      <c r="AJ8296" t="s">
        <v>800</v>
      </c>
      <c r="AK8296" s="9" t="str">
        <f>VLOOKUP(Y8296,zdroj!D:AJ,33,0)</f>
        <v>katA</v>
      </c>
    </row>
    <row r="8297" spans="8:37" x14ac:dyDescent="0.25">
      <c r="H8297" s="8"/>
      <c r="I8297" s="8"/>
      <c r="N8297" s="23"/>
      <c r="O8297" s="24"/>
      <c r="P8297" s="19"/>
      <c r="Q8297" s="19"/>
      <c r="R8297" s="19"/>
      <c r="U8297" s="27"/>
      <c r="Y8297" s="9" t="s">
        <v>625</v>
      </c>
      <c r="Z8297" s="9" t="s">
        <v>462</v>
      </c>
      <c r="AA8297" s="9" t="s">
        <v>237</v>
      </c>
      <c r="AB8297" s="9">
        <v>8133379</v>
      </c>
      <c r="AC8297" s="9" t="s">
        <v>9071</v>
      </c>
      <c r="AD8297" s="9" t="s">
        <v>225</v>
      </c>
      <c r="AE8297" s="5">
        <f t="shared" si="280"/>
        <v>0</v>
      </c>
      <c r="AF8297" s="5" t="str">
        <f t="shared" si="281"/>
        <v>katA</v>
      </c>
      <c r="AG8297" s="153"/>
      <c r="AH8297" s="153"/>
      <c r="AI8297" t="s">
        <v>236</v>
      </c>
      <c r="AJ8297" t="s">
        <v>17878</v>
      </c>
      <c r="AK8297" s="9" t="str">
        <f>VLOOKUP(Y8297,zdroj!D:AJ,33,0)</f>
        <v>katA</v>
      </c>
    </row>
    <row r="8298" spans="8:37" x14ac:dyDescent="0.25">
      <c r="H8298" s="8"/>
      <c r="I8298" s="8"/>
      <c r="N8298" s="23"/>
      <c r="O8298" s="24"/>
      <c r="P8298" s="19"/>
      <c r="Q8298" s="19"/>
      <c r="R8298" s="19"/>
      <c r="U8298" s="27"/>
      <c r="Y8298" s="9" t="s">
        <v>625</v>
      </c>
      <c r="Z8298" s="9" t="s">
        <v>462</v>
      </c>
      <c r="AA8298" s="9" t="s">
        <v>237</v>
      </c>
      <c r="AB8298" s="9">
        <v>8125643</v>
      </c>
      <c r="AC8298" s="9" t="s">
        <v>9072</v>
      </c>
      <c r="AD8298" s="9" t="s">
        <v>800</v>
      </c>
      <c r="AE8298" s="5">
        <f t="shared" si="280"/>
        <v>0</v>
      </c>
      <c r="AF8298" s="5" t="str">
        <f t="shared" si="281"/>
        <v>Pokryto</v>
      </c>
      <c r="AG8298" s="153"/>
      <c r="AH8298" s="153"/>
      <c r="AI8298" t="s">
        <v>17880</v>
      </c>
      <c r="AJ8298" t="s">
        <v>800</v>
      </c>
      <c r="AK8298" s="9" t="str">
        <f>VLOOKUP(Y8298,zdroj!D:AJ,33,0)</f>
        <v>katA</v>
      </c>
    </row>
    <row r="8299" spans="8:37" x14ac:dyDescent="0.25">
      <c r="H8299" s="8"/>
      <c r="I8299" s="8"/>
      <c r="N8299" s="23"/>
      <c r="O8299" s="24"/>
      <c r="P8299" s="19"/>
      <c r="Q8299" s="19"/>
      <c r="R8299" s="19"/>
      <c r="U8299" s="27"/>
      <c r="Y8299" s="9" t="s">
        <v>625</v>
      </c>
      <c r="Z8299" s="9" t="s">
        <v>462</v>
      </c>
      <c r="AA8299" s="9" t="s">
        <v>237</v>
      </c>
      <c r="AB8299" s="9">
        <v>8125813</v>
      </c>
      <c r="AC8299" s="9" t="s">
        <v>9073</v>
      </c>
      <c r="AD8299" s="9" t="s">
        <v>225</v>
      </c>
      <c r="AE8299" s="5">
        <f t="shared" si="280"/>
        <v>0</v>
      </c>
      <c r="AF8299" s="5" t="str">
        <f t="shared" si="281"/>
        <v>katA</v>
      </c>
      <c r="AG8299" s="153"/>
      <c r="AH8299" s="153"/>
      <c r="AI8299" t="s">
        <v>17880</v>
      </c>
      <c r="AJ8299" t="s">
        <v>17878</v>
      </c>
      <c r="AK8299" s="9" t="str">
        <f>VLOOKUP(Y8299,zdroj!D:AJ,33,0)</f>
        <v>katA</v>
      </c>
    </row>
    <row r="8300" spans="8:37" x14ac:dyDescent="0.25">
      <c r="H8300" s="8"/>
      <c r="I8300" s="8"/>
      <c r="N8300" s="23"/>
      <c r="O8300" s="24"/>
      <c r="P8300" s="19"/>
      <c r="Q8300" s="19"/>
      <c r="R8300" s="19"/>
      <c r="U8300" s="27"/>
      <c r="Y8300" s="9" t="s">
        <v>625</v>
      </c>
      <c r="Z8300" s="9" t="s">
        <v>462</v>
      </c>
      <c r="AA8300" s="9" t="s">
        <v>237</v>
      </c>
      <c r="AB8300" s="9">
        <v>8126062</v>
      </c>
      <c r="AC8300" s="9" t="s">
        <v>9074</v>
      </c>
      <c r="AD8300" s="9" t="s">
        <v>225</v>
      </c>
      <c r="AE8300" s="5">
        <f t="shared" si="280"/>
        <v>0</v>
      </c>
      <c r="AF8300" s="5" t="str">
        <f t="shared" si="281"/>
        <v>katA</v>
      </c>
      <c r="AG8300" s="153"/>
      <c r="AH8300" s="153"/>
      <c r="AI8300" t="s">
        <v>229</v>
      </c>
      <c r="AJ8300" t="s">
        <v>17878</v>
      </c>
      <c r="AK8300" s="9" t="str">
        <f>VLOOKUP(Y8300,zdroj!D:AJ,33,0)</f>
        <v>katA</v>
      </c>
    </row>
    <row r="8301" spans="8:37" x14ac:dyDescent="0.25">
      <c r="H8301" s="8"/>
      <c r="I8301" s="8"/>
      <c r="N8301" s="23"/>
      <c r="O8301" s="24"/>
      <c r="P8301" s="19"/>
      <c r="Q8301" s="19"/>
      <c r="R8301" s="19"/>
      <c r="U8301" s="27"/>
      <c r="Y8301" s="9" t="s">
        <v>625</v>
      </c>
      <c r="Z8301" s="9" t="s">
        <v>462</v>
      </c>
      <c r="AA8301" s="9" t="s">
        <v>237</v>
      </c>
      <c r="AB8301" s="9">
        <v>8126194</v>
      </c>
      <c r="AC8301" s="9" t="s">
        <v>9075</v>
      </c>
      <c r="AD8301" s="9" t="s">
        <v>225</v>
      </c>
      <c r="AE8301" s="5">
        <f t="shared" si="280"/>
        <v>0</v>
      </c>
      <c r="AF8301" s="5" t="str">
        <f t="shared" si="281"/>
        <v>katA</v>
      </c>
      <c r="AG8301" s="153"/>
      <c r="AH8301" s="153"/>
      <c r="AI8301" t="s">
        <v>229</v>
      </c>
      <c r="AJ8301" t="s">
        <v>17878</v>
      </c>
      <c r="AK8301" s="9" t="str">
        <f>VLOOKUP(Y8301,zdroj!D:AJ,33,0)</f>
        <v>katA</v>
      </c>
    </row>
    <row r="8302" spans="8:37" x14ac:dyDescent="0.25">
      <c r="H8302" s="8"/>
      <c r="I8302" s="8"/>
      <c r="N8302" s="23"/>
      <c r="O8302" s="24"/>
      <c r="P8302" s="19"/>
      <c r="Q8302" s="19"/>
      <c r="R8302" s="19"/>
      <c r="U8302" s="27"/>
      <c r="Y8302" s="9" t="s">
        <v>625</v>
      </c>
      <c r="Z8302" s="9" t="s">
        <v>462</v>
      </c>
      <c r="AA8302" s="9" t="s">
        <v>237</v>
      </c>
      <c r="AB8302" s="9">
        <v>8126216</v>
      </c>
      <c r="AC8302" s="9" t="s">
        <v>9076</v>
      </c>
      <c r="AD8302" s="9" t="s">
        <v>225</v>
      </c>
      <c r="AE8302" s="5">
        <f t="shared" si="280"/>
        <v>0</v>
      </c>
      <c r="AF8302" s="5" t="str">
        <f t="shared" si="281"/>
        <v>katA</v>
      </c>
      <c r="AG8302" s="153"/>
      <c r="AH8302" s="153"/>
      <c r="AI8302" t="s">
        <v>236</v>
      </c>
      <c r="AJ8302" t="s">
        <v>17878</v>
      </c>
      <c r="AK8302" s="9" t="str">
        <f>VLOOKUP(Y8302,zdroj!D:AJ,33,0)</f>
        <v>katA</v>
      </c>
    </row>
    <row r="8303" spans="8:37" x14ac:dyDescent="0.25">
      <c r="H8303" s="8"/>
      <c r="I8303" s="8"/>
      <c r="N8303" s="23"/>
      <c r="O8303" s="24"/>
      <c r="P8303" s="19"/>
      <c r="Q8303" s="19"/>
      <c r="R8303" s="19"/>
      <c r="U8303" s="27"/>
      <c r="Y8303" s="9" t="s">
        <v>625</v>
      </c>
      <c r="Z8303" s="9" t="s">
        <v>462</v>
      </c>
      <c r="AA8303" s="9" t="s">
        <v>237</v>
      </c>
      <c r="AB8303" s="9">
        <v>8126461</v>
      </c>
      <c r="AC8303" s="9" t="s">
        <v>9077</v>
      </c>
      <c r="AD8303" s="9" t="s">
        <v>800</v>
      </c>
      <c r="AE8303" s="5">
        <f t="shared" si="280"/>
        <v>0</v>
      </c>
      <c r="AF8303" s="5" t="str">
        <f t="shared" si="281"/>
        <v>Pokryto</v>
      </c>
      <c r="AG8303" s="153"/>
      <c r="AH8303" s="153"/>
      <c r="AI8303" t="s">
        <v>229</v>
      </c>
      <c r="AJ8303" t="s">
        <v>800</v>
      </c>
      <c r="AK8303" s="9" t="str">
        <f>VLOOKUP(Y8303,zdroj!D:AJ,33,0)</f>
        <v>katA</v>
      </c>
    </row>
    <row r="8304" spans="8:37" x14ac:dyDescent="0.25">
      <c r="H8304" s="8"/>
      <c r="I8304" s="8"/>
      <c r="N8304" s="23"/>
      <c r="O8304" s="24"/>
      <c r="P8304" s="19"/>
      <c r="Q8304" s="19"/>
      <c r="R8304" s="19"/>
      <c r="U8304" s="27"/>
      <c r="Y8304" s="9" t="s">
        <v>625</v>
      </c>
      <c r="Z8304" s="9" t="s">
        <v>462</v>
      </c>
      <c r="AA8304" s="9" t="s">
        <v>237</v>
      </c>
      <c r="AB8304" s="9">
        <v>28234791</v>
      </c>
      <c r="AC8304" s="9" t="s">
        <v>9078</v>
      </c>
      <c r="AD8304" s="9" t="s">
        <v>225</v>
      </c>
      <c r="AE8304" s="5">
        <f t="shared" si="280"/>
        <v>0</v>
      </c>
      <c r="AF8304" s="5" t="str">
        <f t="shared" si="281"/>
        <v>katA</v>
      </c>
      <c r="AG8304" s="153"/>
      <c r="AH8304" s="153"/>
      <c r="AI8304" t="s">
        <v>236</v>
      </c>
      <c r="AJ8304" t="s">
        <v>17878</v>
      </c>
      <c r="AK8304" s="9" t="str">
        <f>VLOOKUP(Y8304,zdroj!D:AJ,33,0)</f>
        <v>katA</v>
      </c>
    </row>
    <row r="8305" spans="8:37" x14ac:dyDescent="0.25">
      <c r="H8305" s="8"/>
      <c r="I8305" s="8"/>
      <c r="N8305" s="23"/>
      <c r="O8305" s="24"/>
      <c r="P8305" s="19"/>
      <c r="Q8305" s="19"/>
      <c r="R8305" s="19"/>
      <c r="U8305" s="27"/>
      <c r="Y8305" s="9" t="s">
        <v>625</v>
      </c>
      <c r="Z8305" s="9" t="s">
        <v>462</v>
      </c>
      <c r="AA8305" s="9" t="s">
        <v>237</v>
      </c>
      <c r="AB8305" s="9">
        <v>28373871</v>
      </c>
      <c r="AC8305" s="9" t="s">
        <v>9079</v>
      </c>
      <c r="AD8305" s="9" t="s">
        <v>225</v>
      </c>
      <c r="AE8305" s="5">
        <f t="shared" si="280"/>
        <v>0</v>
      </c>
      <c r="AF8305" s="5" t="str">
        <f t="shared" si="281"/>
        <v>katA</v>
      </c>
      <c r="AG8305" s="153"/>
      <c r="AH8305" s="153"/>
      <c r="AI8305" t="s">
        <v>236</v>
      </c>
      <c r="AJ8305" t="s">
        <v>17878</v>
      </c>
      <c r="AK8305" s="9" t="str">
        <f>VLOOKUP(Y8305,zdroj!D:AJ,33,0)</f>
        <v>katA</v>
      </c>
    </row>
    <row r="8306" spans="8:37" x14ac:dyDescent="0.25">
      <c r="H8306" s="8"/>
      <c r="I8306" s="8"/>
      <c r="N8306" s="23"/>
      <c r="O8306" s="24"/>
      <c r="P8306" s="19"/>
      <c r="Q8306" s="19"/>
      <c r="R8306" s="19"/>
      <c r="U8306" s="27"/>
      <c r="Y8306" s="9" t="s">
        <v>625</v>
      </c>
      <c r="Z8306" s="9" t="s">
        <v>462</v>
      </c>
      <c r="AA8306" s="9" t="s">
        <v>237</v>
      </c>
      <c r="AB8306" s="9">
        <v>8126151</v>
      </c>
      <c r="AC8306" s="9" t="s">
        <v>9080</v>
      </c>
      <c r="AD8306" s="9" t="s">
        <v>231</v>
      </c>
      <c r="AE8306" s="5">
        <f t="shared" si="280"/>
        <v>0</v>
      </c>
      <c r="AF8306" s="5" t="str">
        <f t="shared" si="281"/>
        <v>katB</v>
      </c>
      <c r="AG8306" s="153"/>
      <c r="AH8306" s="153"/>
      <c r="AI8306" t="s">
        <v>236</v>
      </c>
      <c r="AJ8306" t="s">
        <v>17878</v>
      </c>
      <c r="AK8306" s="9" t="str">
        <f>VLOOKUP(Y8306,zdroj!D:AJ,33,0)</f>
        <v>katA</v>
      </c>
    </row>
    <row r="8307" spans="8:37" x14ac:dyDescent="0.25">
      <c r="H8307" s="8"/>
      <c r="I8307" s="8"/>
      <c r="N8307" s="23"/>
      <c r="O8307" s="24"/>
      <c r="P8307" s="19"/>
      <c r="Q8307" s="19"/>
      <c r="R8307" s="19"/>
      <c r="U8307" s="27"/>
      <c r="Y8307" s="9" t="s">
        <v>625</v>
      </c>
      <c r="Z8307" s="9" t="s">
        <v>462</v>
      </c>
      <c r="AA8307" s="9" t="s">
        <v>237</v>
      </c>
      <c r="AB8307" s="9">
        <v>8127841</v>
      </c>
      <c r="AC8307" s="9" t="s">
        <v>9081</v>
      </c>
      <c r="AD8307" s="9" t="s">
        <v>225</v>
      </c>
      <c r="AE8307" s="5">
        <f t="shared" si="280"/>
        <v>0</v>
      </c>
      <c r="AF8307" s="5" t="str">
        <f t="shared" si="281"/>
        <v>katA</v>
      </c>
      <c r="AG8307" s="153"/>
      <c r="AH8307" s="153"/>
      <c r="AI8307" t="s">
        <v>236</v>
      </c>
      <c r="AJ8307" t="s">
        <v>17878</v>
      </c>
      <c r="AK8307" s="9" t="str">
        <f>VLOOKUP(Y8307,zdroj!D:AJ,33,0)</f>
        <v>katA</v>
      </c>
    </row>
    <row r="8308" spans="8:37" x14ac:dyDescent="0.25">
      <c r="H8308" s="8"/>
      <c r="I8308" s="8"/>
      <c r="N8308" s="23"/>
      <c r="O8308" s="24"/>
      <c r="P8308" s="19"/>
      <c r="Q8308" s="19"/>
      <c r="R8308" s="19"/>
      <c r="U8308" s="27"/>
      <c r="Y8308" s="9" t="s">
        <v>625</v>
      </c>
      <c r="Z8308" s="9" t="s">
        <v>462</v>
      </c>
      <c r="AA8308" s="9" t="s">
        <v>237</v>
      </c>
      <c r="AB8308" s="9">
        <v>30159466</v>
      </c>
      <c r="AC8308" s="9" t="s">
        <v>9082</v>
      </c>
      <c r="AD8308" s="9" t="s">
        <v>231</v>
      </c>
      <c r="AE8308" s="5">
        <f t="shared" si="280"/>
        <v>0</v>
      </c>
      <c r="AF8308" s="5" t="str">
        <f t="shared" si="281"/>
        <v>katB</v>
      </c>
      <c r="AG8308" s="153"/>
      <c r="AH8308" s="153"/>
      <c r="AI8308" t="s">
        <v>17880</v>
      </c>
      <c r="AJ8308" t="s">
        <v>17878</v>
      </c>
      <c r="AK8308" s="9" t="str">
        <f>VLOOKUP(Y8308,zdroj!D:AJ,33,0)</f>
        <v>katA</v>
      </c>
    </row>
    <row r="8309" spans="8:37" x14ac:dyDescent="0.25">
      <c r="H8309" s="8"/>
      <c r="I8309" s="8"/>
      <c r="N8309" s="23"/>
      <c r="O8309" s="24"/>
      <c r="P8309" s="19"/>
      <c r="Q8309" s="19"/>
      <c r="R8309" s="19"/>
      <c r="U8309" s="27"/>
      <c r="Y8309" s="9" t="s">
        <v>625</v>
      </c>
      <c r="Z8309" s="9" t="s">
        <v>462</v>
      </c>
      <c r="AA8309" s="9" t="s">
        <v>237</v>
      </c>
      <c r="AB8309" s="9">
        <v>8125848</v>
      </c>
      <c r="AC8309" s="9" t="s">
        <v>9083</v>
      </c>
      <c r="AD8309" s="9" t="s">
        <v>225</v>
      </c>
      <c r="AE8309" s="5">
        <f t="shared" si="280"/>
        <v>0</v>
      </c>
      <c r="AF8309" s="5" t="str">
        <f t="shared" si="281"/>
        <v>katA</v>
      </c>
      <c r="AG8309" s="153"/>
      <c r="AH8309" s="153"/>
      <c r="AI8309" t="s">
        <v>201</v>
      </c>
      <c r="AJ8309" t="s">
        <v>17878</v>
      </c>
      <c r="AK8309" s="9" t="str">
        <f>VLOOKUP(Y8309,zdroj!D:AJ,33,0)</f>
        <v>katA</v>
      </c>
    </row>
    <row r="8310" spans="8:37" x14ac:dyDescent="0.25">
      <c r="H8310" s="8"/>
      <c r="I8310" s="8"/>
      <c r="N8310" s="23"/>
      <c r="O8310" s="24"/>
      <c r="P8310" s="19"/>
      <c r="Q8310" s="19"/>
      <c r="R8310" s="19"/>
      <c r="U8310" s="27"/>
      <c r="Y8310" s="9" t="s">
        <v>625</v>
      </c>
      <c r="Z8310" s="9" t="s">
        <v>462</v>
      </c>
      <c r="AA8310" s="9" t="s">
        <v>237</v>
      </c>
      <c r="AB8310" s="9">
        <v>8125864</v>
      </c>
      <c r="AC8310" s="9" t="s">
        <v>9084</v>
      </c>
      <c r="AD8310" s="9" t="s">
        <v>225</v>
      </c>
      <c r="AE8310" s="5">
        <f t="shared" si="280"/>
        <v>0</v>
      </c>
      <c r="AF8310" s="5" t="str">
        <f t="shared" si="281"/>
        <v>katA</v>
      </c>
      <c r="AG8310" s="153"/>
      <c r="AH8310" s="153"/>
      <c r="AI8310" t="s">
        <v>201</v>
      </c>
      <c r="AJ8310" t="s">
        <v>17878</v>
      </c>
      <c r="AK8310" s="9" t="str">
        <f>VLOOKUP(Y8310,zdroj!D:AJ,33,0)</f>
        <v>katA</v>
      </c>
    </row>
    <row r="8311" spans="8:37" x14ac:dyDescent="0.25">
      <c r="H8311" s="8"/>
      <c r="I8311" s="8"/>
      <c r="N8311" s="23"/>
      <c r="O8311" s="24"/>
      <c r="P8311" s="19"/>
      <c r="Q8311" s="19"/>
      <c r="R8311" s="19"/>
      <c r="U8311" s="27"/>
      <c r="Y8311" s="9" t="s">
        <v>625</v>
      </c>
      <c r="Z8311" s="9" t="s">
        <v>462</v>
      </c>
      <c r="AA8311" s="9" t="s">
        <v>237</v>
      </c>
      <c r="AB8311" s="9">
        <v>8125911</v>
      </c>
      <c r="AC8311" s="9" t="s">
        <v>9085</v>
      </c>
      <c r="AD8311" s="9" t="s">
        <v>231</v>
      </c>
      <c r="AE8311" s="5">
        <f t="shared" si="280"/>
        <v>0</v>
      </c>
      <c r="AF8311" s="5" t="str">
        <f t="shared" si="281"/>
        <v>katB</v>
      </c>
      <c r="AG8311" s="153"/>
      <c r="AH8311" s="153"/>
      <c r="AI8311" t="s">
        <v>201</v>
      </c>
      <c r="AJ8311" t="s">
        <v>17878</v>
      </c>
      <c r="AK8311" s="9" t="str">
        <f>VLOOKUP(Y8311,zdroj!D:AJ,33,0)</f>
        <v>katA</v>
      </c>
    </row>
    <row r="8312" spans="8:37" x14ac:dyDescent="0.25">
      <c r="H8312" s="8"/>
      <c r="I8312" s="8"/>
      <c r="N8312" s="23"/>
      <c r="O8312" s="24"/>
      <c r="P8312" s="19"/>
      <c r="Q8312" s="19"/>
      <c r="R8312" s="19"/>
      <c r="U8312" s="27"/>
      <c r="Y8312" s="9" t="s">
        <v>625</v>
      </c>
      <c r="Z8312" s="9" t="s">
        <v>462</v>
      </c>
      <c r="AA8312" s="9" t="s">
        <v>237</v>
      </c>
      <c r="AB8312" s="9">
        <v>8125929</v>
      </c>
      <c r="AC8312" s="9" t="s">
        <v>9086</v>
      </c>
      <c r="AD8312" s="9" t="s">
        <v>231</v>
      </c>
      <c r="AE8312" s="5">
        <f t="shared" si="280"/>
        <v>0</v>
      </c>
      <c r="AF8312" s="5" t="str">
        <f t="shared" si="281"/>
        <v>katB</v>
      </c>
      <c r="AG8312" s="153"/>
      <c r="AH8312" s="153"/>
      <c r="AI8312" t="s">
        <v>201</v>
      </c>
      <c r="AJ8312" t="s">
        <v>17878</v>
      </c>
      <c r="AK8312" s="9" t="str">
        <f>VLOOKUP(Y8312,zdroj!D:AJ,33,0)</f>
        <v>katA</v>
      </c>
    </row>
    <row r="8313" spans="8:37" x14ac:dyDescent="0.25">
      <c r="H8313" s="8"/>
      <c r="I8313" s="8"/>
      <c r="N8313" s="23"/>
      <c r="O8313" s="24"/>
      <c r="P8313" s="19"/>
      <c r="Q8313" s="19"/>
      <c r="R8313" s="19"/>
      <c r="U8313" s="27"/>
      <c r="Y8313" s="9" t="s">
        <v>625</v>
      </c>
      <c r="Z8313" s="9" t="s">
        <v>462</v>
      </c>
      <c r="AA8313" s="9" t="s">
        <v>237</v>
      </c>
      <c r="AB8313" s="9">
        <v>8125996</v>
      </c>
      <c r="AC8313" s="9" t="s">
        <v>9087</v>
      </c>
      <c r="AD8313" s="9" t="s">
        <v>225</v>
      </c>
      <c r="AE8313" s="5">
        <f t="shared" si="280"/>
        <v>0</v>
      </c>
      <c r="AF8313" s="5" t="str">
        <f t="shared" si="281"/>
        <v>katA</v>
      </c>
      <c r="AG8313" s="153"/>
      <c r="AH8313" s="153"/>
      <c r="AI8313" t="s">
        <v>229</v>
      </c>
      <c r="AJ8313" t="s">
        <v>17878</v>
      </c>
      <c r="AK8313" s="9" t="str">
        <f>VLOOKUP(Y8313,zdroj!D:AJ,33,0)</f>
        <v>katA</v>
      </c>
    </row>
    <row r="8314" spans="8:37" x14ac:dyDescent="0.25">
      <c r="H8314" s="8"/>
      <c r="I8314" s="8"/>
      <c r="N8314" s="23"/>
      <c r="O8314" s="24"/>
      <c r="P8314" s="19"/>
      <c r="Q8314" s="19"/>
      <c r="R8314" s="19"/>
      <c r="U8314" s="27"/>
      <c r="Y8314" s="9" t="s">
        <v>625</v>
      </c>
      <c r="Z8314" s="9" t="s">
        <v>462</v>
      </c>
      <c r="AA8314" s="9" t="s">
        <v>237</v>
      </c>
      <c r="AB8314" s="9">
        <v>8127191</v>
      </c>
      <c r="AC8314" s="9" t="s">
        <v>9088</v>
      </c>
      <c r="AD8314" s="9" t="s">
        <v>225</v>
      </c>
      <c r="AE8314" s="5">
        <f t="shared" si="280"/>
        <v>0</v>
      </c>
      <c r="AF8314" s="5" t="str">
        <f t="shared" si="281"/>
        <v>katA</v>
      </c>
      <c r="AG8314" s="153"/>
      <c r="AH8314" s="153"/>
      <c r="AI8314" t="s">
        <v>201</v>
      </c>
      <c r="AJ8314" t="s">
        <v>17878</v>
      </c>
      <c r="AK8314" s="9" t="str">
        <f>VLOOKUP(Y8314,zdroj!D:AJ,33,0)</f>
        <v>katA</v>
      </c>
    </row>
    <row r="8315" spans="8:37" x14ac:dyDescent="0.25">
      <c r="H8315" s="8"/>
      <c r="I8315" s="8"/>
      <c r="N8315" s="23"/>
      <c r="O8315" s="24"/>
      <c r="P8315" s="19"/>
      <c r="Q8315" s="19"/>
      <c r="R8315" s="19"/>
      <c r="U8315" s="27"/>
      <c r="Y8315" s="9" t="s">
        <v>625</v>
      </c>
      <c r="Z8315" s="9" t="s">
        <v>462</v>
      </c>
      <c r="AA8315" s="9" t="s">
        <v>237</v>
      </c>
      <c r="AB8315" s="9">
        <v>8127204</v>
      </c>
      <c r="AC8315" s="9" t="s">
        <v>9089</v>
      </c>
      <c r="AD8315" s="9" t="s">
        <v>225</v>
      </c>
      <c r="AE8315" s="5">
        <f t="shared" si="280"/>
        <v>0</v>
      </c>
      <c r="AF8315" s="5" t="str">
        <f t="shared" si="281"/>
        <v>katA</v>
      </c>
      <c r="AG8315" s="153"/>
      <c r="AH8315" s="153"/>
      <c r="AI8315" t="s">
        <v>201</v>
      </c>
      <c r="AJ8315" t="s">
        <v>17878</v>
      </c>
      <c r="AK8315" s="9" t="str">
        <f>VLOOKUP(Y8315,zdroj!D:AJ,33,0)</f>
        <v>katA</v>
      </c>
    </row>
    <row r="8316" spans="8:37" x14ac:dyDescent="0.25">
      <c r="H8316" s="8"/>
      <c r="I8316" s="8"/>
      <c r="N8316" s="23"/>
      <c r="O8316" s="24"/>
      <c r="P8316" s="19"/>
      <c r="Q8316" s="19"/>
      <c r="R8316" s="19"/>
      <c r="U8316" s="27"/>
      <c r="Y8316" s="9" t="s">
        <v>625</v>
      </c>
      <c r="Z8316" s="9" t="s">
        <v>462</v>
      </c>
      <c r="AA8316" s="9" t="s">
        <v>237</v>
      </c>
      <c r="AB8316" s="9">
        <v>8128057</v>
      </c>
      <c r="AC8316" s="9" t="s">
        <v>9090</v>
      </c>
      <c r="AD8316" s="9" t="s">
        <v>225</v>
      </c>
      <c r="AE8316" s="5">
        <f t="shared" si="280"/>
        <v>0</v>
      </c>
      <c r="AF8316" s="5" t="str">
        <f t="shared" si="281"/>
        <v>katA</v>
      </c>
      <c r="AG8316" s="153"/>
      <c r="AH8316" s="153"/>
      <c r="AI8316" t="s">
        <v>201</v>
      </c>
      <c r="AJ8316" t="s">
        <v>17878</v>
      </c>
      <c r="AK8316" s="9" t="str">
        <f>VLOOKUP(Y8316,zdroj!D:AJ,33,0)</f>
        <v>katA</v>
      </c>
    </row>
    <row r="8317" spans="8:37" x14ac:dyDescent="0.25">
      <c r="H8317" s="8"/>
      <c r="I8317" s="8"/>
      <c r="N8317" s="23"/>
      <c r="O8317" s="24"/>
      <c r="P8317" s="19"/>
      <c r="Q8317" s="19"/>
      <c r="R8317" s="19"/>
      <c r="U8317" s="27"/>
      <c r="Y8317" s="9" t="s">
        <v>625</v>
      </c>
      <c r="Z8317" s="9" t="s">
        <v>462</v>
      </c>
      <c r="AA8317" s="9" t="s">
        <v>237</v>
      </c>
      <c r="AB8317" s="9">
        <v>8128804</v>
      </c>
      <c r="AC8317" s="9" t="s">
        <v>9091</v>
      </c>
      <c r="AD8317" s="9" t="s">
        <v>225</v>
      </c>
      <c r="AE8317" s="5">
        <f t="shared" si="280"/>
        <v>0</v>
      </c>
      <c r="AF8317" s="5" t="str">
        <f t="shared" si="281"/>
        <v>katA</v>
      </c>
      <c r="AG8317" s="153"/>
      <c r="AH8317" s="153"/>
      <c r="AI8317" t="s">
        <v>201</v>
      </c>
      <c r="AJ8317" t="s">
        <v>17878</v>
      </c>
      <c r="AK8317" s="9" t="str">
        <f>VLOOKUP(Y8317,zdroj!D:AJ,33,0)</f>
        <v>katA</v>
      </c>
    </row>
    <row r="8318" spans="8:37" x14ac:dyDescent="0.25">
      <c r="H8318" s="8"/>
      <c r="I8318" s="8"/>
      <c r="N8318" s="23"/>
      <c r="O8318" s="24"/>
      <c r="P8318" s="19"/>
      <c r="Q8318" s="19"/>
      <c r="R8318" s="19"/>
      <c r="U8318" s="27"/>
      <c r="Y8318" s="9" t="s">
        <v>621</v>
      </c>
      <c r="Z8318" s="9" t="s">
        <v>462</v>
      </c>
      <c r="AA8318" s="9" t="s">
        <v>237</v>
      </c>
      <c r="AB8318" s="9">
        <v>8124647</v>
      </c>
      <c r="AC8318" s="9" t="s">
        <v>9092</v>
      </c>
      <c r="AD8318" s="9" t="s">
        <v>231</v>
      </c>
      <c r="AE8318" s="5">
        <f t="shared" si="280"/>
        <v>0</v>
      </c>
      <c r="AF8318" s="5" t="str">
        <f t="shared" si="281"/>
        <v>katB</v>
      </c>
      <c r="AG8318" s="153"/>
      <c r="AH8318" s="153"/>
      <c r="AI8318" t="s">
        <v>236</v>
      </c>
      <c r="AJ8318" t="s">
        <v>17878</v>
      </c>
      <c r="AK8318" s="9" t="str">
        <f>VLOOKUP(Y8318,zdroj!D:AJ,33,0)</f>
        <v>katA</v>
      </c>
    </row>
    <row r="8319" spans="8:37" x14ac:dyDescent="0.25">
      <c r="H8319" s="8"/>
      <c r="I8319" s="8"/>
      <c r="N8319" s="23"/>
      <c r="O8319" s="24"/>
      <c r="P8319" s="19"/>
      <c r="Q8319" s="19"/>
      <c r="R8319" s="19"/>
      <c r="U8319" s="27"/>
      <c r="Y8319" s="9" t="s">
        <v>621</v>
      </c>
      <c r="Z8319" s="9" t="s">
        <v>462</v>
      </c>
      <c r="AA8319" s="9" t="s">
        <v>237</v>
      </c>
      <c r="AB8319" s="9">
        <v>8126208</v>
      </c>
      <c r="AC8319" s="9" t="s">
        <v>9093</v>
      </c>
      <c r="AD8319" s="9" t="s">
        <v>225</v>
      </c>
      <c r="AE8319" s="5">
        <f t="shared" si="280"/>
        <v>0</v>
      </c>
      <c r="AF8319" s="5" t="str">
        <f t="shared" si="281"/>
        <v>katA</v>
      </c>
      <c r="AG8319" s="153"/>
      <c r="AH8319" s="153"/>
      <c r="AI8319" t="s">
        <v>236</v>
      </c>
      <c r="AJ8319" t="s">
        <v>17878</v>
      </c>
      <c r="AK8319" s="9" t="str">
        <f>VLOOKUP(Y8319,zdroj!D:AJ,33,0)</f>
        <v>katA</v>
      </c>
    </row>
    <row r="8320" spans="8:37" x14ac:dyDescent="0.25">
      <c r="H8320" s="8"/>
      <c r="I8320" s="8"/>
      <c r="N8320" s="23"/>
      <c r="O8320" s="24"/>
      <c r="P8320" s="19"/>
      <c r="Q8320" s="19"/>
      <c r="R8320" s="19"/>
      <c r="U8320" s="27"/>
      <c r="Y8320" s="9" t="s">
        <v>622</v>
      </c>
      <c r="Z8320" s="9" t="s">
        <v>462</v>
      </c>
      <c r="AA8320" s="9" t="s">
        <v>198</v>
      </c>
      <c r="AB8320" s="9">
        <v>8124655</v>
      </c>
      <c r="AC8320" s="9" t="s">
        <v>9094</v>
      </c>
      <c r="AD8320" s="9" t="s">
        <v>231</v>
      </c>
      <c r="AE8320" s="5">
        <f t="shared" si="280"/>
        <v>0</v>
      </c>
      <c r="AF8320" s="5" t="str">
        <f t="shared" si="281"/>
        <v>katB</v>
      </c>
      <c r="AG8320" s="153"/>
      <c r="AH8320" s="153"/>
      <c r="AI8320" t="s">
        <v>17880</v>
      </c>
      <c r="AJ8320" t="s">
        <v>17878</v>
      </c>
      <c r="AK8320" s="9" t="str">
        <f>VLOOKUP(Y8320,zdroj!D:AJ,33,0)</f>
        <v>katB</v>
      </c>
    </row>
    <row r="8321" spans="8:37" x14ac:dyDescent="0.25">
      <c r="H8321" s="8"/>
      <c r="I8321" s="8"/>
      <c r="N8321" s="23"/>
      <c r="O8321" s="24"/>
      <c r="P8321" s="19"/>
      <c r="Q8321" s="19"/>
      <c r="R8321" s="19"/>
      <c r="U8321" s="27"/>
      <c r="Y8321" s="9" t="s">
        <v>622</v>
      </c>
      <c r="Z8321" s="9" t="s">
        <v>462</v>
      </c>
      <c r="AA8321" s="9" t="s">
        <v>198</v>
      </c>
      <c r="AB8321" s="9">
        <v>8126631</v>
      </c>
      <c r="AC8321" s="9" t="s">
        <v>9095</v>
      </c>
      <c r="AD8321" s="9" t="s">
        <v>231</v>
      </c>
      <c r="AE8321" s="5">
        <f t="shared" si="280"/>
        <v>0</v>
      </c>
      <c r="AF8321" s="5" t="str">
        <f t="shared" si="281"/>
        <v>katB</v>
      </c>
      <c r="AG8321" s="153"/>
      <c r="AH8321" s="153"/>
      <c r="AI8321" t="s">
        <v>236</v>
      </c>
      <c r="AJ8321" t="s">
        <v>17878</v>
      </c>
      <c r="AK8321" s="9" t="str">
        <f>VLOOKUP(Y8321,zdroj!D:AJ,33,0)</f>
        <v>katB</v>
      </c>
    </row>
    <row r="8322" spans="8:37" x14ac:dyDescent="0.25">
      <c r="H8322" s="8"/>
      <c r="I8322" s="8"/>
      <c r="N8322" s="23"/>
      <c r="O8322" s="24"/>
      <c r="P8322" s="19"/>
      <c r="Q8322" s="19"/>
      <c r="R8322" s="19"/>
      <c r="U8322" s="27"/>
      <c r="Y8322" s="9" t="s">
        <v>622</v>
      </c>
      <c r="Z8322" s="9" t="s">
        <v>462</v>
      </c>
      <c r="AA8322" s="9" t="s">
        <v>198</v>
      </c>
      <c r="AB8322" s="9">
        <v>8126658</v>
      </c>
      <c r="AC8322" s="9" t="s">
        <v>9096</v>
      </c>
      <c r="AD8322" s="9" t="s">
        <v>231</v>
      </c>
      <c r="AE8322" s="5">
        <f t="shared" si="280"/>
        <v>0</v>
      </c>
      <c r="AF8322" s="5" t="str">
        <f t="shared" si="281"/>
        <v>katB</v>
      </c>
      <c r="AG8322" s="153"/>
      <c r="AH8322" s="153"/>
      <c r="AI8322" t="s">
        <v>236</v>
      </c>
      <c r="AJ8322" t="s">
        <v>17878</v>
      </c>
      <c r="AK8322" s="9" t="str">
        <f>VLOOKUP(Y8322,zdroj!D:AJ,33,0)</f>
        <v>katB</v>
      </c>
    </row>
    <row r="8323" spans="8:37" x14ac:dyDescent="0.25">
      <c r="H8323" s="8"/>
      <c r="I8323" s="8"/>
      <c r="N8323" s="23"/>
      <c r="O8323" s="24"/>
      <c r="P8323" s="19"/>
      <c r="Q8323" s="19"/>
      <c r="R8323" s="19"/>
      <c r="U8323" s="27"/>
      <c r="Y8323" s="9" t="s">
        <v>624</v>
      </c>
      <c r="Z8323" s="9" t="s">
        <v>462</v>
      </c>
      <c r="AA8323" s="9" t="s">
        <v>198</v>
      </c>
      <c r="AB8323" s="9">
        <v>26014173</v>
      </c>
      <c r="AC8323" s="9" t="s">
        <v>9097</v>
      </c>
      <c r="AD8323" s="9" t="s">
        <v>231</v>
      </c>
      <c r="AE8323" s="5">
        <f t="shared" si="280"/>
        <v>0</v>
      </c>
      <c r="AF8323" s="5" t="str">
        <f t="shared" si="281"/>
        <v>katB</v>
      </c>
      <c r="AG8323" s="153"/>
      <c r="AH8323" s="153"/>
      <c r="AI8323" t="s">
        <v>201</v>
      </c>
      <c r="AJ8323" t="s">
        <v>17878</v>
      </c>
      <c r="AK8323" s="9" t="str">
        <f>VLOOKUP(Y8323,zdroj!D:AJ,33,0)</f>
        <v>katB</v>
      </c>
    </row>
    <row r="8324" spans="8:37" x14ac:dyDescent="0.25">
      <c r="H8324" s="8"/>
      <c r="I8324" s="8"/>
      <c r="N8324" s="23"/>
      <c r="O8324" s="24"/>
      <c r="P8324" s="19"/>
      <c r="Q8324" s="19"/>
      <c r="R8324" s="19"/>
      <c r="U8324" s="27"/>
      <c r="Y8324" s="9" t="s">
        <v>624</v>
      </c>
      <c r="Z8324" s="9" t="s">
        <v>462</v>
      </c>
      <c r="AA8324" s="9" t="s">
        <v>198</v>
      </c>
      <c r="AB8324" s="9">
        <v>27138607</v>
      </c>
      <c r="AC8324" s="9" t="s">
        <v>9098</v>
      </c>
      <c r="AD8324" s="9" t="s">
        <v>231</v>
      </c>
      <c r="AE8324" s="5">
        <f t="shared" si="280"/>
        <v>0</v>
      </c>
      <c r="AF8324" s="5" t="str">
        <f t="shared" si="281"/>
        <v>katB</v>
      </c>
      <c r="AG8324" s="153"/>
      <c r="AH8324" s="153"/>
      <c r="AI8324" t="s">
        <v>201</v>
      </c>
      <c r="AJ8324" t="s">
        <v>17878</v>
      </c>
      <c r="AK8324" s="9" t="str">
        <f>VLOOKUP(Y8324,zdroj!D:AJ,33,0)</f>
        <v>katB</v>
      </c>
    </row>
    <row r="8325" spans="8:37" x14ac:dyDescent="0.25">
      <c r="H8325" s="8"/>
      <c r="I8325" s="8"/>
      <c r="N8325" s="23"/>
      <c r="O8325" s="24"/>
      <c r="P8325" s="19"/>
      <c r="Q8325" s="19"/>
      <c r="R8325" s="19"/>
      <c r="U8325" s="27"/>
      <c r="Y8325" s="9" t="s">
        <v>624</v>
      </c>
      <c r="Z8325" s="9" t="s">
        <v>462</v>
      </c>
      <c r="AA8325" s="9" t="s">
        <v>198</v>
      </c>
      <c r="AB8325" s="9">
        <v>27516881</v>
      </c>
      <c r="AC8325" s="9" t="s">
        <v>9099</v>
      </c>
      <c r="AD8325" s="9" t="s">
        <v>800</v>
      </c>
      <c r="AE8325" s="5">
        <f t="shared" si="280"/>
        <v>0</v>
      </c>
      <c r="AF8325" s="5" t="str">
        <f t="shared" si="281"/>
        <v>Pokryto</v>
      </c>
      <c r="AG8325" s="153"/>
      <c r="AH8325" s="153"/>
      <c r="AI8325" t="s">
        <v>201</v>
      </c>
      <c r="AJ8325" t="s">
        <v>800</v>
      </c>
      <c r="AK8325" s="9" t="str">
        <f>VLOOKUP(Y8325,zdroj!D:AJ,33,0)</f>
        <v>katB</v>
      </c>
    </row>
    <row r="8326" spans="8:37" x14ac:dyDescent="0.25">
      <c r="H8326" s="8"/>
      <c r="I8326" s="8"/>
      <c r="N8326" s="23"/>
      <c r="O8326" s="24"/>
      <c r="P8326" s="19"/>
      <c r="Q8326" s="19"/>
      <c r="R8326" s="19"/>
      <c r="U8326" s="27"/>
      <c r="Y8326" s="9" t="s">
        <v>624</v>
      </c>
      <c r="Z8326" s="9" t="s">
        <v>462</v>
      </c>
      <c r="AA8326" s="9" t="s">
        <v>198</v>
      </c>
      <c r="AB8326" s="9">
        <v>27917665</v>
      </c>
      <c r="AC8326" s="9" t="s">
        <v>9100</v>
      </c>
      <c r="AD8326" s="9" t="s">
        <v>231</v>
      </c>
      <c r="AE8326" s="5">
        <f t="shared" si="280"/>
        <v>0</v>
      </c>
      <c r="AF8326" s="5" t="str">
        <f t="shared" si="281"/>
        <v>katB</v>
      </c>
      <c r="AG8326" s="153"/>
      <c r="AH8326" s="153"/>
      <c r="AI8326" t="s">
        <v>201</v>
      </c>
      <c r="AJ8326" t="s">
        <v>17878</v>
      </c>
      <c r="AK8326" s="9" t="str">
        <f>VLOOKUP(Y8326,zdroj!D:AJ,33,0)</f>
        <v>katB</v>
      </c>
    </row>
    <row r="8327" spans="8:37" x14ac:dyDescent="0.25">
      <c r="H8327" s="8"/>
      <c r="I8327" s="8"/>
      <c r="N8327" s="23"/>
      <c r="O8327" s="24"/>
      <c r="P8327" s="19"/>
      <c r="Q8327" s="19"/>
      <c r="R8327" s="19"/>
      <c r="U8327" s="27"/>
      <c r="Y8327" s="9" t="s">
        <v>624</v>
      </c>
      <c r="Z8327" s="9" t="s">
        <v>462</v>
      </c>
      <c r="AA8327" s="9" t="s">
        <v>198</v>
      </c>
      <c r="AB8327" s="9">
        <v>27719839</v>
      </c>
      <c r="AC8327" s="9" t="s">
        <v>9101</v>
      </c>
      <c r="AD8327" s="9" t="s">
        <v>231</v>
      </c>
      <c r="AE8327" s="5">
        <f t="shared" si="280"/>
        <v>0</v>
      </c>
      <c r="AF8327" s="5" t="str">
        <f t="shared" si="281"/>
        <v>katB</v>
      </c>
      <c r="AG8327" s="153"/>
      <c r="AH8327" s="153"/>
      <c r="AI8327" t="s">
        <v>201</v>
      </c>
      <c r="AJ8327" t="s">
        <v>17878</v>
      </c>
      <c r="AK8327" s="9" t="str">
        <f>VLOOKUP(Y8327,zdroj!D:AJ,33,0)</f>
        <v>katB</v>
      </c>
    </row>
    <row r="8328" spans="8:37" x14ac:dyDescent="0.25">
      <c r="H8328" s="8"/>
      <c r="I8328" s="8"/>
      <c r="N8328" s="23"/>
      <c r="O8328" s="24"/>
      <c r="P8328" s="19"/>
      <c r="Q8328" s="19"/>
      <c r="R8328" s="19"/>
      <c r="U8328" s="27"/>
      <c r="Y8328" s="9" t="s">
        <v>624</v>
      </c>
      <c r="Z8328" s="9" t="s">
        <v>462</v>
      </c>
      <c r="AA8328" s="9" t="s">
        <v>198</v>
      </c>
      <c r="AB8328" s="9">
        <v>77983190</v>
      </c>
      <c r="AC8328" s="9" t="s">
        <v>9102</v>
      </c>
      <c r="AD8328" s="9" t="s">
        <v>231</v>
      </c>
      <c r="AE8328" s="5">
        <f t="shared" si="280"/>
        <v>0</v>
      </c>
      <c r="AF8328" s="5" t="str">
        <f t="shared" si="281"/>
        <v>katB</v>
      </c>
      <c r="AG8328" s="153"/>
      <c r="AH8328" s="153"/>
      <c r="AI8328" t="s">
        <v>201</v>
      </c>
      <c r="AJ8328" t="s">
        <v>17878</v>
      </c>
      <c r="AK8328" s="9" t="str">
        <f>VLOOKUP(Y8328,zdroj!D:AJ,33,0)</f>
        <v>katB</v>
      </c>
    </row>
    <row r="8329" spans="8:37" x14ac:dyDescent="0.25">
      <c r="H8329" s="8"/>
      <c r="I8329" s="8"/>
      <c r="N8329" s="23"/>
      <c r="O8329" s="24"/>
      <c r="P8329" s="19"/>
      <c r="Q8329" s="19"/>
      <c r="R8329" s="19"/>
      <c r="U8329" s="27"/>
      <c r="Y8329" s="9" t="s">
        <v>624</v>
      </c>
      <c r="Z8329" s="9" t="s">
        <v>462</v>
      </c>
      <c r="AA8329" s="9" t="s">
        <v>198</v>
      </c>
      <c r="AB8329" s="9">
        <v>73329053</v>
      </c>
      <c r="AC8329" s="9" t="s">
        <v>9103</v>
      </c>
      <c r="AD8329" s="9" t="s">
        <v>231</v>
      </c>
      <c r="AE8329" s="5">
        <f t="shared" si="280"/>
        <v>0</v>
      </c>
      <c r="AF8329" s="5" t="str">
        <f t="shared" si="281"/>
        <v>katB</v>
      </c>
      <c r="AG8329" s="153"/>
      <c r="AH8329" s="153"/>
      <c r="AI8329" t="s">
        <v>201</v>
      </c>
      <c r="AJ8329" t="s">
        <v>17878</v>
      </c>
      <c r="AK8329" s="9" t="str">
        <f>VLOOKUP(Y8329,zdroj!D:AJ,33,0)</f>
        <v>katB</v>
      </c>
    </row>
    <row r="8330" spans="8:37" x14ac:dyDescent="0.25">
      <c r="H8330" s="8"/>
      <c r="I8330" s="8"/>
      <c r="N8330" s="23"/>
      <c r="O8330" s="24"/>
      <c r="P8330" s="19"/>
      <c r="Q8330" s="19"/>
      <c r="R8330" s="19"/>
      <c r="U8330" s="27"/>
      <c r="Y8330" s="9" t="s">
        <v>624</v>
      </c>
      <c r="Z8330" s="9" t="s">
        <v>462</v>
      </c>
      <c r="AA8330" s="9" t="s">
        <v>198</v>
      </c>
      <c r="AB8330" s="9">
        <v>40830705</v>
      </c>
      <c r="AC8330" s="9" t="s">
        <v>9104</v>
      </c>
      <c r="AD8330" s="9" t="s">
        <v>231</v>
      </c>
      <c r="AE8330" s="5">
        <f t="shared" ref="AE8330:AE8393" si="282">VLOOKUP(Y8330,K:T,10,0)</f>
        <v>0</v>
      </c>
      <c r="AF8330" s="5" t="str">
        <f t="shared" ref="AF8330:AF8393" si="283">IF(AE8330="A",IF(AD8330="katA","katB",AD8330),AD8330)</f>
        <v>katB</v>
      </c>
      <c r="AG8330" s="153"/>
      <c r="AH8330" s="153"/>
      <c r="AI8330" t="s">
        <v>201</v>
      </c>
      <c r="AJ8330" t="s">
        <v>17878</v>
      </c>
      <c r="AK8330" s="9" t="str">
        <f>VLOOKUP(Y8330,zdroj!D:AJ,33,0)</f>
        <v>katB</v>
      </c>
    </row>
    <row r="8331" spans="8:37" x14ac:dyDescent="0.25">
      <c r="H8331" s="8"/>
      <c r="I8331" s="8"/>
      <c r="N8331" s="23"/>
      <c r="O8331" s="24"/>
      <c r="P8331" s="19"/>
      <c r="Q8331" s="19"/>
      <c r="R8331" s="19"/>
      <c r="U8331" s="27"/>
      <c r="Y8331" s="9" t="s">
        <v>624</v>
      </c>
      <c r="Z8331" s="9" t="s">
        <v>462</v>
      </c>
      <c r="AA8331" s="9" t="s">
        <v>198</v>
      </c>
      <c r="AB8331" s="9">
        <v>42024668</v>
      </c>
      <c r="AC8331" s="9" t="s">
        <v>9105</v>
      </c>
      <c r="AD8331" s="9" t="s">
        <v>231</v>
      </c>
      <c r="AE8331" s="5">
        <f t="shared" si="282"/>
        <v>0</v>
      </c>
      <c r="AF8331" s="5" t="str">
        <f t="shared" si="283"/>
        <v>katB</v>
      </c>
      <c r="AG8331" s="153"/>
      <c r="AH8331" s="153"/>
      <c r="AI8331" t="s">
        <v>201</v>
      </c>
      <c r="AJ8331" t="s">
        <v>17878</v>
      </c>
      <c r="AK8331" s="9" t="str">
        <f>VLOOKUP(Y8331,zdroj!D:AJ,33,0)</f>
        <v>katB</v>
      </c>
    </row>
    <row r="8332" spans="8:37" x14ac:dyDescent="0.25">
      <c r="H8332" s="8"/>
      <c r="I8332" s="8"/>
      <c r="N8332" s="23"/>
      <c r="O8332" s="24"/>
      <c r="P8332" s="19"/>
      <c r="Q8332" s="19"/>
      <c r="R8332" s="19"/>
      <c r="U8332" s="27"/>
      <c r="Y8332" s="9" t="s">
        <v>624</v>
      </c>
      <c r="Z8332" s="9" t="s">
        <v>462</v>
      </c>
      <c r="AA8332" s="9" t="s">
        <v>198</v>
      </c>
      <c r="AB8332" s="9">
        <v>79596231</v>
      </c>
      <c r="AC8332" s="9" t="s">
        <v>9106</v>
      </c>
      <c r="AD8332" s="9" t="s">
        <v>231</v>
      </c>
      <c r="AE8332" s="5">
        <f t="shared" si="282"/>
        <v>0</v>
      </c>
      <c r="AF8332" s="5" t="str">
        <f t="shared" si="283"/>
        <v>katB</v>
      </c>
      <c r="AG8332" s="153"/>
      <c r="AH8332" s="153"/>
      <c r="AI8332" t="s">
        <v>201</v>
      </c>
      <c r="AJ8332" t="s">
        <v>17878</v>
      </c>
      <c r="AK8332" s="9" t="str">
        <f>VLOOKUP(Y8332,zdroj!D:AJ,33,0)</f>
        <v>katB</v>
      </c>
    </row>
    <row r="8333" spans="8:37" x14ac:dyDescent="0.25">
      <c r="H8333" s="8"/>
      <c r="I8333" s="8"/>
      <c r="N8333" s="23"/>
      <c r="O8333" s="24"/>
      <c r="P8333" s="19"/>
      <c r="Q8333" s="19"/>
      <c r="R8333" s="19"/>
      <c r="U8333" s="27"/>
      <c r="Y8333" s="9" t="s">
        <v>624</v>
      </c>
      <c r="Z8333" s="9" t="s">
        <v>462</v>
      </c>
      <c r="AA8333" s="9" t="s">
        <v>198</v>
      </c>
      <c r="AB8333" s="9">
        <v>79596495</v>
      </c>
      <c r="AC8333" s="9" t="s">
        <v>9107</v>
      </c>
      <c r="AD8333" s="9" t="s">
        <v>231</v>
      </c>
      <c r="AE8333" s="5">
        <f t="shared" si="282"/>
        <v>0</v>
      </c>
      <c r="AF8333" s="5" t="str">
        <f t="shared" si="283"/>
        <v>katB</v>
      </c>
      <c r="AG8333" s="153"/>
      <c r="AH8333" s="153"/>
      <c r="AI8333" t="s">
        <v>201</v>
      </c>
      <c r="AJ8333" t="s">
        <v>17878</v>
      </c>
      <c r="AK8333" s="9" t="str">
        <f>VLOOKUP(Y8333,zdroj!D:AJ,33,0)</f>
        <v>katB</v>
      </c>
    </row>
    <row r="8334" spans="8:37" x14ac:dyDescent="0.25">
      <c r="H8334" s="8"/>
      <c r="I8334" s="8"/>
      <c r="N8334" s="23"/>
      <c r="O8334" s="24"/>
      <c r="P8334" s="19"/>
      <c r="Q8334" s="19"/>
      <c r="R8334" s="19"/>
      <c r="U8334" s="27"/>
      <c r="Y8334" s="9" t="s">
        <v>624</v>
      </c>
      <c r="Z8334" s="9" t="s">
        <v>462</v>
      </c>
      <c r="AA8334" s="9" t="s">
        <v>198</v>
      </c>
      <c r="AB8334" s="9">
        <v>81365322</v>
      </c>
      <c r="AC8334" s="9" t="s">
        <v>9108</v>
      </c>
      <c r="AD8334" s="9" t="s">
        <v>231</v>
      </c>
      <c r="AE8334" s="5">
        <f t="shared" si="282"/>
        <v>0</v>
      </c>
      <c r="AF8334" s="5" t="str">
        <f t="shared" si="283"/>
        <v>katB</v>
      </c>
      <c r="AG8334" s="153"/>
      <c r="AH8334" s="153"/>
      <c r="AI8334" t="s">
        <v>201</v>
      </c>
      <c r="AJ8334" t="s">
        <v>17878</v>
      </c>
      <c r="AK8334" s="9" t="str">
        <f>VLOOKUP(Y8334,zdroj!D:AJ,33,0)</f>
        <v>katB</v>
      </c>
    </row>
    <row r="8335" spans="8:37" x14ac:dyDescent="0.25">
      <c r="H8335" s="8"/>
      <c r="I8335" s="8"/>
      <c r="N8335" s="23"/>
      <c r="O8335" s="24"/>
      <c r="P8335" s="19"/>
      <c r="Q8335" s="19"/>
      <c r="R8335" s="19"/>
      <c r="U8335" s="27"/>
      <c r="Y8335" s="9" t="s">
        <v>624</v>
      </c>
      <c r="Z8335" s="9" t="s">
        <v>462</v>
      </c>
      <c r="AA8335" s="9" t="s">
        <v>198</v>
      </c>
      <c r="AB8335" s="9">
        <v>84259761</v>
      </c>
      <c r="AC8335" s="9" t="s">
        <v>9109</v>
      </c>
      <c r="AD8335" s="9" t="s">
        <v>231</v>
      </c>
      <c r="AE8335" s="5">
        <f t="shared" si="282"/>
        <v>0</v>
      </c>
      <c r="AF8335" s="5" t="str">
        <f t="shared" si="283"/>
        <v>katB</v>
      </c>
      <c r="AG8335" s="153"/>
      <c r="AH8335" s="153"/>
      <c r="AI8335" t="s">
        <v>201</v>
      </c>
      <c r="AJ8335" t="s">
        <v>17878</v>
      </c>
      <c r="AK8335" s="9" t="str">
        <f>VLOOKUP(Y8335,zdroj!D:AJ,33,0)</f>
        <v>katB</v>
      </c>
    </row>
    <row r="8336" spans="8:37" x14ac:dyDescent="0.25">
      <c r="H8336" s="8"/>
      <c r="I8336" s="8"/>
      <c r="N8336" s="23"/>
      <c r="O8336" s="24"/>
      <c r="P8336" s="19"/>
      <c r="Q8336" s="19"/>
      <c r="R8336" s="19"/>
      <c r="U8336" s="27"/>
      <c r="Y8336" s="9" t="s">
        <v>624</v>
      </c>
      <c r="Z8336" s="9" t="s">
        <v>462</v>
      </c>
      <c r="AA8336" s="9" t="s">
        <v>198</v>
      </c>
      <c r="AB8336" s="9">
        <v>81541538</v>
      </c>
      <c r="AC8336" s="9" t="s">
        <v>9110</v>
      </c>
      <c r="AD8336" s="9" t="s">
        <v>231</v>
      </c>
      <c r="AE8336" s="5">
        <f t="shared" si="282"/>
        <v>0</v>
      </c>
      <c r="AF8336" s="5" t="str">
        <f t="shared" si="283"/>
        <v>katB</v>
      </c>
      <c r="AG8336" s="153"/>
      <c r="AH8336" s="153"/>
      <c r="AI8336" t="s">
        <v>201</v>
      </c>
      <c r="AJ8336" t="s">
        <v>17878</v>
      </c>
      <c r="AK8336" s="9" t="str">
        <f>VLOOKUP(Y8336,zdroj!D:AJ,33,0)</f>
        <v>katB</v>
      </c>
    </row>
    <row r="8337" spans="8:37" x14ac:dyDescent="0.25">
      <c r="H8337" s="8"/>
      <c r="I8337" s="8"/>
      <c r="N8337" s="23"/>
      <c r="O8337" s="24"/>
      <c r="P8337" s="19"/>
      <c r="Q8337" s="19"/>
      <c r="R8337" s="19"/>
      <c r="U8337" s="27"/>
      <c r="Y8337" s="9" t="s">
        <v>624</v>
      </c>
      <c r="Z8337" s="9" t="s">
        <v>462</v>
      </c>
      <c r="AA8337" s="9" t="s">
        <v>198</v>
      </c>
      <c r="AB8337" s="9">
        <v>81966849</v>
      </c>
      <c r="AC8337" s="9" t="s">
        <v>9111</v>
      </c>
      <c r="AD8337" s="9" t="s">
        <v>231</v>
      </c>
      <c r="AE8337" s="5">
        <f t="shared" si="282"/>
        <v>0</v>
      </c>
      <c r="AF8337" s="5" t="str">
        <f t="shared" si="283"/>
        <v>katB</v>
      </c>
      <c r="AG8337" s="153"/>
      <c r="AH8337" s="153"/>
      <c r="AI8337" t="s">
        <v>201</v>
      </c>
      <c r="AJ8337" t="s">
        <v>17878</v>
      </c>
      <c r="AK8337" s="9" t="str">
        <f>VLOOKUP(Y8337,zdroj!D:AJ,33,0)</f>
        <v>katB</v>
      </c>
    </row>
    <row r="8338" spans="8:37" x14ac:dyDescent="0.25">
      <c r="H8338" s="8"/>
      <c r="I8338" s="8"/>
      <c r="N8338" s="23"/>
      <c r="O8338" s="24"/>
      <c r="P8338" s="19"/>
      <c r="Q8338" s="19"/>
      <c r="R8338" s="19"/>
      <c r="U8338" s="27"/>
      <c r="Y8338" s="9" t="s">
        <v>624</v>
      </c>
      <c r="Z8338" s="9" t="s">
        <v>462</v>
      </c>
      <c r="AA8338" s="9" t="s">
        <v>198</v>
      </c>
      <c r="AB8338" s="9">
        <v>81983255</v>
      </c>
      <c r="AC8338" s="9" t="s">
        <v>9112</v>
      </c>
      <c r="AD8338" s="9" t="s">
        <v>231</v>
      </c>
      <c r="AE8338" s="5">
        <f t="shared" si="282"/>
        <v>0</v>
      </c>
      <c r="AF8338" s="5" t="str">
        <f t="shared" si="283"/>
        <v>katB</v>
      </c>
      <c r="AG8338" s="153"/>
      <c r="AH8338" s="153"/>
      <c r="AI8338" t="s">
        <v>201</v>
      </c>
      <c r="AJ8338" t="s">
        <v>17878</v>
      </c>
      <c r="AK8338" s="9" t="str">
        <f>VLOOKUP(Y8338,zdroj!D:AJ,33,0)</f>
        <v>katB</v>
      </c>
    </row>
    <row r="8339" spans="8:37" x14ac:dyDescent="0.25">
      <c r="H8339" s="8"/>
      <c r="I8339" s="8"/>
      <c r="N8339" s="23"/>
      <c r="O8339" s="24"/>
      <c r="P8339" s="19"/>
      <c r="Q8339" s="19"/>
      <c r="R8339" s="19"/>
      <c r="U8339" s="27"/>
      <c r="Y8339" s="9" t="s">
        <v>624</v>
      </c>
      <c r="Z8339" s="9" t="s">
        <v>462</v>
      </c>
      <c r="AA8339" s="9" t="s">
        <v>198</v>
      </c>
      <c r="AB8339" s="9">
        <v>82046573</v>
      </c>
      <c r="AC8339" s="9" t="s">
        <v>9113</v>
      </c>
      <c r="AD8339" s="9" t="s">
        <v>800</v>
      </c>
      <c r="AE8339" s="5">
        <f t="shared" si="282"/>
        <v>0</v>
      </c>
      <c r="AF8339" s="5" t="str">
        <f t="shared" si="283"/>
        <v>Pokryto</v>
      </c>
      <c r="AG8339" s="153"/>
      <c r="AH8339" s="153"/>
      <c r="AI8339" t="s">
        <v>201</v>
      </c>
      <c r="AJ8339" t="s">
        <v>800</v>
      </c>
      <c r="AK8339" s="9" t="str">
        <f>VLOOKUP(Y8339,zdroj!D:AJ,33,0)</f>
        <v>katB</v>
      </c>
    </row>
    <row r="8340" spans="8:37" x14ac:dyDescent="0.25">
      <c r="H8340" s="8"/>
      <c r="I8340" s="8"/>
      <c r="N8340" s="23"/>
      <c r="O8340" s="24"/>
      <c r="P8340" s="19"/>
      <c r="Q8340" s="19"/>
      <c r="R8340" s="19"/>
      <c r="U8340" s="27"/>
      <c r="Y8340" s="9" t="s">
        <v>624</v>
      </c>
      <c r="Z8340" s="9" t="s">
        <v>462</v>
      </c>
      <c r="AA8340" s="9" t="s">
        <v>198</v>
      </c>
      <c r="AB8340" s="9">
        <v>82071632</v>
      </c>
      <c r="AC8340" s="9" t="s">
        <v>9114</v>
      </c>
      <c r="AD8340" s="9" t="s">
        <v>231</v>
      </c>
      <c r="AE8340" s="5">
        <f t="shared" si="282"/>
        <v>0</v>
      </c>
      <c r="AF8340" s="5" t="str">
        <f t="shared" si="283"/>
        <v>katB</v>
      </c>
      <c r="AG8340" s="153"/>
      <c r="AH8340" s="153"/>
      <c r="AI8340" t="s">
        <v>201</v>
      </c>
      <c r="AJ8340" t="s">
        <v>17878</v>
      </c>
      <c r="AK8340" s="9" t="str">
        <f>VLOOKUP(Y8340,zdroj!D:AJ,33,0)</f>
        <v>katB</v>
      </c>
    </row>
    <row r="8341" spans="8:37" x14ac:dyDescent="0.25">
      <c r="H8341" s="8"/>
      <c r="I8341" s="8"/>
      <c r="N8341" s="23"/>
      <c r="O8341" s="24"/>
      <c r="P8341" s="19"/>
      <c r="Q8341" s="19"/>
      <c r="R8341" s="19"/>
      <c r="U8341" s="27"/>
      <c r="Y8341" s="9" t="s">
        <v>624</v>
      </c>
      <c r="Z8341" s="9" t="s">
        <v>462</v>
      </c>
      <c r="AA8341" s="9" t="s">
        <v>198</v>
      </c>
      <c r="AB8341" s="9">
        <v>82072663</v>
      </c>
      <c r="AC8341" s="9" t="s">
        <v>9115</v>
      </c>
      <c r="AD8341" s="9" t="s">
        <v>231</v>
      </c>
      <c r="AE8341" s="5">
        <f t="shared" si="282"/>
        <v>0</v>
      </c>
      <c r="AF8341" s="5" t="str">
        <f t="shared" si="283"/>
        <v>katB</v>
      </c>
      <c r="AG8341" s="153"/>
      <c r="AH8341" s="153"/>
      <c r="AI8341" t="s">
        <v>201</v>
      </c>
      <c r="AJ8341" t="s">
        <v>17878</v>
      </c>
      <c r="AK8341" s="9" t="str">
        <f>VLOOKUP(Y8341,zdroj!D:AJ,33,0)</f>
        <v>katB</v>
      </c>
    </row>
    <row r="8342" spans="8:37" x14ac:dyDescent="0.25">
      <c r="H8342" s="8"/>
      <c r="I8342" s="8"/>
      <c r="N8342" s="23"/>
      <c r="O8342" s="24"/>
      <c r="P8342" s="19"/>
      <c r="Q8342" s="19"/>
      <c r="R8342" s="19"/>
      <c r="U8342" s="27"/>
      <c r="Y8342" s="9" t="s">
        <v>624</v>
      </c>
      <c r="Z8342" s="9" t="s">
        <v>462</v>
      </c>
      <c r="AA8342" s="9" t="s">
        <v>198</v>
      </c>
      <c r="AB8342" s="9">
        <v>82096201</v>
      </c>
      <c r="AC8342" s="9" t="s">
        <v>9116</v>
      </c>
      <c r="AD8342" s="9" t="s">
        <v>231</v>
      </c>
      <c r="AE8342" s="5">
        <f t="shared" si="282"/>
        <v>0</v>
      </c>
      <c r="AF8342" s="5" t="str">
        <f t="shared" si="283"/>
        <v>katB</v>
      </c>
      <c r="AG8342" s="153"/>
      <c r="AH8342" s="153"/>
      <c r="AI8342" t="s">
        <v>201</v>
      </c>
      <c r="AJ8342" t="s">
        <v>17878</v>
      </c>
      <c r="AK8342" s="9" t="str">
        <f>VLOOKUP(Y8342,zdroj!D:AJ,33,0)</f>
        <v>katB</v>
      </c>
    </row>
    <row r="8343" spans="8:37" x14ac:dyDescent="0.25">
      <c r="H8343" s="8"/>
      <c r="I8343" s="8"/>
      <c r="N8343" s="23"/>
      <c r="O8343" s="24"/>
      <c r="P8343" s="19"/>
      <c r="Q8343" s="19"/>
      <c r="R8343" s="19"/>
      <c r="U8343" s="27"/>
      <c r="Y8343" s="9" t="s">
        <v>624</v>
      </c>
      <c r="Z8343" s="9" t="s">
        <v>462</v>
      </c>
      <c r="AA8343" s="9" t="s">
        <v>198</v>
      </c>
      <c r="AB8343" s="9">
        <v>82270937</v>
      </c>
      <c r="AC8343" s="9" t="s">
        <v>9117</v>
      </c>
      <c r="AD8343" s="9" t="s">
        <v>231</v>
      </c>
      <c r="AE8343" s="5">
        <f t="shared" si="282"/>
        <v>0</v>
      </c>
      <c r="AF8343" s="5" t="str">
        <f t="shared" si="283"/>
        <v>katB</v>
      </c>
      <c r="AG8343" s="153"/>
      <c r="AH8343" s="153"/>
      <c r="AI8343" t="s">
        <v>201</v>
      </c>
      <c r="AJ8343" t="s">
        <v>17878</v>
      </c>
      <c r="AK8343" s="9" t="str">
        <f>VLOOKUP(Y8343,zdroj!D:AJ,33,0)</f>
        <v>katB</v>
      </c>
    </row>
    <row r="8344" spans="8:37" x14ac:dyDescent="0.25">
      <c r="H8344" s="8"/>
      <c r="I8344" s="8"/>
      <c r="N8344" s="23"/>
      <c r="O8344" s="24"/>
      <c r="P8344" s="19"/>
      <c r="Q8344" s="19"/>
      <c r="R8344" s="19"/>
      <c r="U8344" s="27"/>
      <c r="Y8344" s="9" t="s">
        <v>624</v>
      </c>
      <c r="Z8344" s="9" t="s">
        <v>462</v>
      </c>
      <c r="AA8344" s="9" t="s">
        <v>198</v>
      </c>
      <c r="AB8344" s="9">
        <v>82293783</v>
      </c>
      <c r="AC8344" s="9" t="s">
        <v>9118</v>
      </c>
      <c r="AD8344" s="9" t="s">
        <v>231</v>
      </c>
      <c r="AE8344" s="5">
        <f t="shared" si="282"/>
        <v>0</v>
      </c>
      <c r="AF8344" s="5" t="str">
        <f t="shared" si="283"/>
        <v>katB</v>
      </c>
      <c r="AG8344" s="153"/>
      <c r="AH8344" s="153"/>
      <c r="AI8344" t="s">
        <v>201</v>
      </c>
      <c r="AJ8344" t="s">
        <v>17878</v>
      </c>
      <c r="AK8344" s="9" t="str">
        <f>VLOOKUP(Y8344,zdroj!D:AJ,33,0)</f>
        <v>katB</v>
      </c>
    </row>
    <row r="8345" spans="8:37" x14ac:dyDescent="0.25">
      <c r="H8345" s="8"/>
      <c r="I8345" s="8"/>
      <c r="N8345" s="23"/>
      <c r="O8345" s="24"/>
      <c r="P8345" s="19"/>
      <c r="Q8345" s="19"/>
      <c r="R8345" s="19"/>
      <c r="U8345" s="27"/>
      <c r="Y8345" s="9" t="s">
        <v>624</v>
      </c>
      <c r="Z8345" s="9" t="s">
        <v>462</v>
      </c>
      <c r="AA8345" s="9" t="s">
        <v>198</v>
      </c>
      <c r="AB8345" s="9">
        <v>82594660</v>
      </c>
      <c r="AC8345" s="9" t="s">
        <v>9119</v>
      </c>
      <c r="AD8345" s="9" t="s">
        <v>231</v>
      </c>
      <c r="AE8345" s="5">
        <f t="shared" si="282"/>
        <v>0</v>
      </c>
      <c r="AF8345" s="5" t="str">
        <f t="shared" si="283"/>
        <v>katB</v>
      </c>
      <c r="AG8345" s="153"/>
      <c r="AH8345" s="153"/>
      <c r="AI8345" t="s">
        <v>201</v>
      </c>
      <c r="AJ8345" t="s">
        <v>17878</v>
      </c>
      <c r="AK8345" s="9" t="str">
        <f>VLOOKUP(Y8345,zdroj!D:AJ,33,0)</f>
        <v>katB</v>
      </c>
    </row>
    <row r="8346" spans="8:37" x14ac:dyDescent="0.25">
      <c r="H8346" s="8"/>
      <c r="I8346" s="8"/>
      <c r="N8346" s="23"/>
      <c r="O8346" s="24"/>
      <c r="P8346" s="19"/>
      <c r="Q8346" s="19"/>
      <c r="R8346" s="19"/>
      <c r="U8346" s="27"/>
      <c r="Y8346" s="9" t="s">
        <v>624</v>
      </c>
      <c r="Z8346" s="9" t="s">
        <v>462</v>
      </c>
      <c r="AA8346" s="9" t="s">
        <v>198</v>
      </c>
      <c r="AB8346" s="9">
        <v>82594856</v>
      </c>
      <c r="AC8346" s="9" t="s">
        <v>9120</v>
      </c>
      <c r="AD8346" s="9" t="s">
        <v>231</v>
      </c>
      <c r="AE8346" s="5">
        <f t="shared" si="282"/>
        <v>0</v>
      </c>
      <c r="AF8346" s="5" t="str">
        <f t="shared" si="283"/>
        <v>katB</v>
      </c>
      <c r="AG8346" s="153"/>
      <c r="AH8346" s="153"/>
      <c r="AI8346" t="s">
        <v>201</v>
      </c>
      <c r="AJ8346" t="s">
        <v>17878</v>
      </c>
      <c r="AK8346" s="9" t="str">
        <f>VLOOKUP(Y8346,zdroj!D:AJ,33,0)</f>
        <v>katB</v>
      </c>
    </row>
    <row r="8347" spans="8:37" x14ac:dyDescent="0.25">
      <c r="H8347" s="8"/>
      <c r="I8347" s="8"/>
      <c r="N8347" s="23"/>
      <c r="O8347" s="24"/>
      <c r="P8347" s="19"/>
      <c r="Q8347" s="19"/>
      <c r="R8347" s="19"/>
      <c r="U8347" s="27"/>
      <c r="Y8347" s="9" t="s">
        <v>624</v>
      </c>
      <c r="Z8347" s="9" t="s">
        <v>462</v>
      </c>
      <c r="AA8347" s="9" t="s">
        <v>198</v>
      </c>
      <c r="AB8347" s="9">
        <v>82742812</v>
      </c>
      <c r="AC8347" s="9" t="s">
        <v>9121</v>
      </c>
      <c r="AD8347" s="9" t="s">
        <v>231</v>
      </c>
      <c r="AE8347" s="5">
        <f t="shared" si="282"/>
        <v>0</v>
      </c>
      <c r="AF8347" s="5" t="str">
        <f t="shared" si="283"/>
        <v>katB</v>
      </c>
      <c r="AG8347" s="153"/>
      <c r="AH8347" s="153"/>
      <c r="AI8347" t="s">
        <v>201</v>
      </c>
      <c r="AJ8347" t="s">
        <v>17878</v>
      </c>
      <c r="AK8347" s="9" t="str">
        <f>VLOOKUP(Y8347,zdroj!D:AJ,33,0)</f>
        <v>katB</v>
      </c>
    </row>
    <row r="8348" spans="8:37" x14ac:dyDescent="0.25">
      <c r="H8348" s="8"/>
      <c r="I8348" s="8"/>
      <c r="N8348" s="23"/>
      <c r="O8348" s="24"/>
      <c r="P8348" s="19"/>
      <c r="Q8348" s="19"/>
      <c r="R8348" s="19"/>
      <c r="U8348" s="27"/>
      <c r="Y8348" s="9" t="s">
        <v>624</v>
      </c>
      <c r="Z8348" s="9" t="s">
        <v>462</v>
      </c>
      <c r="AA8348" s="9" t="s">
        <v>198</v>
      </c>
      <c r="AB8348" s="9">
        <v>82971412</v>
      </c>
      <c r="AC8348" s="9" t="s">
        <v>9122</v>
      </c>
      <c r="AD8348" s="9" t="s">
        <v>231</v>
      </c>
      <c r="AE8348" s="5">
        <f t="shared" si="282"/>
        <v>0</v>
      </c>
      <c r="AF8348" s="5" t="str">
        <f t="shared" si="283"/>
        <v>katB</v>
      </c>
      <c r="AG8348" s="153"/>
      <c r="AH8348" s="153"/>
      <c r="AI8348" t="s">
        <v>201</v>
      </c>
      <c r="AJ8348" t="s">
        <v>17878</v>
      </c>
      <c r="AK8348" s="9" t="str">
        <f>VLOOKUP(Y8348,zdroj!D:AJ,33,0)</f>
        <v>katB</v>
      </c>
    </row>
    <row r="8349" spans="8:37" x14ac:dyDescent="0.25">
      <c r="H8349" s="8"/>
      <c r="I8349" s="8"/>
      <c r="N8349" s="23"/>
      <c r="O8349" s="24"/>
      <c r="P8349" s="19"/>
      <c r="Q8349" s="19"/>
      <c r="R8349" s="19"/>
      <c r="U8349" s="27"/>
      <c r="Y8349" s="9" t="s">
        <v>624</v>
      </c>
      <c r="Z8349" s="9" t="s">
        <v>462</v>
      </c>
      <c r="AA8349" s="9" t="s">
        <v>198</v>
      </c>
      <c r="AB8349" s="9">
        <v>83000569</v>
      </c>
      <c r="AC8349" s="9" t="s">
        <v>9123</v>
      </c>
      <c r="AD8349" s="9" t="s">
        <v>231</v>
      </c>
      <c r="AE8349" s="5">
        <f t="shared" si="282"/>
        <v>0</v>
      </c>
      <c r="AF8349" s="5" t="str">
        <f t="shared" si="283"/>
        <v>katB</v>
      </c>
      <c r="AG8349" s="153"/>
      <c r="AH8349" s="153"/>
      <c r="AI8349" t="s">
        <v>201</v>
      </c>
      <c r="AJ8349" t="s">
        <v>17878</v>
      </c>
      <c r="AK8349" s="9" t="str">
        <f>VLOOKUP(Y8349,zdroj!D:AJ,33,0)</f>
        <v>katB</v>
      </c>
    </row>
    <row r="8350" spans="8:37" x14ac:dyDescent="0.25">
      <c r="H8350" s="8"/>
      <c r="I8350" s="8"/>
      <c r="N8350" s="23"/>
      <c r="O8350" s="24"/>
      <c r="P8350" s="19"/>
      <c r="Q8350" s="19"/>
      <c r="R8350" s="19"/>
      <c r="U8350" s="27"/>
      <c r="Y8350" s="9" t="s">
        <v>624</v>
      </c>
      <c r="Z8350" s="9" t="s">
        <v>462</v>
      </c>
      <c r="AA8350" s="9" t="s">
        <v>198</v>
      </c>
      <c r="AB8350" s="9">
        <v>83072349</v>
      </c>
      <c r="AC8350" s="9" t="s">
        <v>9124</v>
      </c>
      <c r="AD8350" s="9" t="s">
        <v>231</v>
      </c>
      <c r="AE8350" s="5">
        <f t="shared" si="282"/>
        <v>0</v>
      </c>
      <c r="AF8350" s="5" t="str">
        <f t="shared" si="283"/>
        <v>katB</v>
      </c>
      <c r="AG8350" s="153"/>
      <c r="AH8350" s="153"/>
      <c r="AI8350" t="s">
        <v>201</v>
      </c>
      <c r="AJ8350" t="s">
        <v>17878</v>
      </c>
      <c r="AK8350" s="9" t="str">
        <f>VLOOKUP(Y8350,zdroj!D:AJ,33,0)</f>
        <v>katB</v>
      </c>
    </row>
    <row r="8351" spans="8:37" x14ac:dyDescent="0.25">
      <c r="H8351" s="8"/>
      <c r="I8351" s="8"/>
      <c r="N8351" s="23"/>
      <c r="O8351" s="24"/>
      <c r="P8351" s="19"/>
      <c r="Q8351" s="19"/>
      <c r="R8351" s="19"/>
      <c r="U8351" s="27"/>
      <c r="Y8351" s="9" t="s">
        <v>624</v>
      </c>
      <c r="Z8351" s="9" t="s">
        <v>462</v>
      </c>
      <c r="AA8351" s="9" t="s">
        <v>198</v>
      </c>
      <c r="AB8351" s="9">
        <v>83234225</v>
      </c>
      <c r="AC8351" s="9" t="s">
        <v>9125</v>
      </c>
      <c r="AD8351" s="9" t="s">
        <v>231</v>
      </c>
      <c r="AE8351" s="5">
        <f t="shared" si="282"/>
        <v>0</v>
      </c>
      <c r="AF8351" s="5" t="str">
        <f t="shared" si="283"/>
        <v>katB</v>
      </c>
      <c r="AG8351" s="153"/>
      <c r="AH8351" s="153"/>
      <c r="AI8351" t="s">
        <v>201</v>
      </c>
      <c r="AJ8351" t="s">
        <v>17878</v>
      </c>
      <c r="AK8351" s="9" t="str">
        <f>VLOOKUP(Y8351,zdroj!D:AJ,33,0)</f>
        <v>katB</v>
      </c>
    </row>
    <row r="8352" spans="8:37" x14ac:dyDescent="0.25">
      <c r="H8352" s="8"/>
      <c r="I8352" s="8"/>
      <c r="N8352" s="23"/>
      <c r="O8352" s="24"/>
      <c r="P8352" s="19"/>
      <c r="Q8352" s="19"/>
      <c r="R8352" s="19"/>
      <c r="U8352" s="27"/>
      <c r="Y8352" s="9" t="s">
        <v>624</v>
      </c>
      <c r="Z8352" s="9" t="s">
        <v>462</v>
      </c>
      <c r="AA8352" s="9" t="s">
        <v>198</v>
      </c>
      <c r="AB8352" s="9">
        <v>83284532</v>
      </c>
      <c r="AC8352" s="9" t="s">
        <v>9126</v>
      </c>
      <c r="AD8352" s="9" t="s">
        <v>231</v>
      </c>
      <c r="AE8352" s="5">
        <f t="shared" si="282"/>
        <v>0</v>
      </c>
      <c r="AF8352" s="5" t="str">
        <f t="shared" si="283"/>
        <v>katB</v>
      </c>
      <c r="AG8352" s="153"/>
      <c r="AH8352" s="153"/>
      <c r="AI8352" t="s">
        <v>201</v>
      </c>
      <c r="AJ8352" t="s">
        <v>17878</v>
      </c>
      <c r="AK8352" s="9" t="str">
        <f>VLOOKUP(Y8352,zdroj!D:AJ,33,0)</f>
        <v>katB</v>
      </c>
    </row>
    <row r="8353" spans="8:37" x14ac:dyDescent="0.25">
      <c r="H8353" s="8"/>
      <c r="I8353" s="8"/>
      <c r="N8353" s="23"/>
      <c r="O8353" s="24"/>
      <c r="P8353" s="19"/>
      <c r="Q8353" s="19"/>
      <c r="R8353" s="19"/>
      <c r="U8353" s="27"/>
      <c r="Y8353" s="9" t="s">
        <v>624</v>
      </c>
      <c r="Z8353" s="9" t="s">
        <v>462</v>
      </c>
      <c r="AA8353" s="9" t="s">
        <v>198</v>
      </c>
      <c r="AB8353" s="9">
        <v>83285041</v>
      </c>
      <c r="AC8353" s="9" t="s">
        <v>9127</v>
      </c>
      <c r="AD8353" s="9" t="s">
        <v>231</v>
      </c>
      <c r="AE8353" s="5">
        <f t="shared" si="282"/>
        <v>0</v>
      </c>
      <c r="AF8353" s="5" t="str">
        <f t="shared" si="283"/>
        <v>katB</v>
      </c>
      <c r="AG8353" s="153"/>
      <c r="AH8353" s="153"/>
      <c r="AI8353" t="s">
        <v>201</v>
      </c>
      <c r="AJ8353" t="s">
        <v>17878</v>
      </c>
      <c r="AK8353" s="9" t="str">
        <f>VLOOKUP(Y8353,zdroj!D:AJ,33,0)</f>
        <v>katB</v>
      </c>
    </row>
    <row r="8354" spans="8:37" x14ac:dyDescent="0.25">
      <c r="H8354" s="8"/>
      <c r="I8354" s="8"/>
      <c r="N8354" s="23"/>
      <c r="O8354" s="24"/>
      <c r="P8354" s="19"/>
      <c r="Q8354" s="19"/>
      <c r="R8354" s="19"/>
      <c r="U8354" s="27"/>
      <c r="Y8354" s="9" t="s">
        <v>624</v>
      </c>
      <c r="Z8354" s="9" t="s">
        <v>462</v>
      </c>
      <c r="AA8354" s="9" t="s">
        <v>198</v>
      </c>
      <c r="AB8354" s="9">
        <v>83470417</v>
      </c>
      <c r="AC8354" s="9" t="s">
        <v>9128</v>
      </c>
      <c r="AD8354" s="9" t="s">
        <v>231</v>
      </c>
      <c r="AE8354" s="5">
        <f t="shared" si="282"/>
        <v>0</v>
      </c>
      <c r="AF8354" s="5" t="str">
        <f t="shared" si="283"/>
        <v>katB</v>
      </c>
      <c r="AG8354" s="153"/>
      <c r="AH8354" s="153"/>
      <c r="AI8354" t="s">
        <v>201</v>
      </c>
      <c r="AJ8354" t="s">
        <v>17878</v>
      </c>
      <c r="AK8354" s="9" t="str">
        <f>VLOOKUP(Y8354,zdroj!D:AJ,33,0)</f>
        <v>katB</v>
      </c>
    </row>
    <row r="8355" spans="8:37" x14ac:dyDescent="0.25">
      <c r="H8355" s="8"/>
      <c r="I8355" s="8"/>
      <c r="N8355" s="23"/>
      <c r="O8355" s="24"/>
      <c r="P8355" s="19"/>
      <c r="Q8355" s="19"/>
      <c r="R8355" s="19"/>
      <c r="U8355" s="27"/>
      <c r="Y8355" s="9" t="s">
        <v>624</v>
      </c>
      <c r="Z8355" s="9" t="s">
        <v>462</v>
      </c>
      <c r="AA8355" s="9" t="s">
        <v>198</v>
      </c>
      <c r="AB8355" s="9">
        <v>83594019</v>
      </c>
      <c r="AC8355" s="9" t="s">
        <v>9129</v>
      </c>
      <c r="AD8355" s="9" t="s">
        <v>231</v>
      </c>
      <c r="AE8355" s="5">
        <f t="shared" si="282"/>
        <v>0</v>
      </c>
      <c r="AF8355" s="5" t="str">
        <f t="shared" si="283"/>
        <v>katB</v>
      </c>
      <c r="AG8355" s="153"/>
      <c r="AH8355" s="153"/>
      <c r="AI8355" t="s">
        <v>201</v>
      </c>
      <c r="AJ8355" t="s">
        <v>17878</v>
      </c>
      <c r="AK8355" s="9" t="str">
        <f>VLOOKUP(Y8355,zdroj!D:AJ,33,0)</f>
        <v>katB</v>
      </c>
    </row>
    <row r="8356" spans="8:37" x14ac:dyDescent="0.25">
      <c r="H8356" s="8"/>
      <c r="I8356" s="8"/>
      <c r="N8356" s="23"/>
      <c r="O8356" s="24"/>
      <c r="P8356" s="19"/>
      <c r="Q8356" s="19"/>
      <c r="R8356" s="19"/>
      <c r="U8356" s="27"/>
      <c r="Y8356" s="9" t="s">
        <v>624</v>
      </c>
      <c r="Z8356" s="9" t="s">
        <v>462</v>
      </c>
      <c r="AA8356" s="9" t="s">
        <v>198</v>
      </c>
      <c r="AB8356" s="9">
        <v>83859985</v>
      </c>
      <c r="AC8356" s="9" t="s">
        <v>9130</v>
      </c>
      <c r="AD8356" s="9" t="s">
        <v>231</v>
      </c>
      <c r="AE8356" s="5">
        <f t="shared" si="282"/>
        <v>0</v>
      </c>
      <c r="AF8356" s="5" t="str">
        <f t="shared" si="283"/>
        <v>katB</v>
      </c>
      <c r="AG8356" s="153"/>
      <c r="AH8356" s="153"/>
      <c r="AI8356" t="s">
        <v>201</v>
      </c>
      <c r="AJ8356" t="s">
        <v>17878</v>
      </c>
      <c r="AK8356" s="9" t="str">
        <f>VLOOKUP(Y8356,zdroj!D:AJ,33,0)</f>
        <v>katB</v>
      </c>
    </row>
    <row r="8357" spans="8:37" x14ac:dyDescent="0.25">
      <c r="H8357" s="8"/>
      <c r="I8357" s="8"/>
      <c r="N8357" s="23"/>
      <c r="O8357" s="24"/>
      <c r="P8357" s="19"/>
      <c r="Q8357" s="19"/>
      <c r="R8357" s="19"/>
      <c r="U8357" s="27"/>
      <c r="Y8357" s="9" t="s">
        <v>624</v>
      </c>
      <c r="Z8357" s="9" t="s">
        <v>462</v>
      </c>
      <c r="AA8357" s="9" t="s">
        <v>198</v>
      </c>
      <c r="AB8357" s="9">
        <v>84601370</v>
      </c>
      <c r="AC8357" s="9" t="s">
        <v>9131</v>
      </c>
      <c r="AD8357" s="9" t="s">
        <v>231</v>
      </c>
      <c r="AE8357" s="5">
        <f t="shared" si="282"/>
        <v>0</v>
      </c>
      <c r="AF8357" s="5" t="str">
        <f t="shared" si="283"/>
        <v>katB</v>
      </c>
      <c r="AG8357" s="153"/>
      <c r="AH8357" s="153"/>
      <c r="AI8357" t="s">
        <v>201</v>
      </c>
      <c r="AJ8357" t="s">
        <v>17878</v>
      </c>
      <c r="AK8357" s="9" t="str">
        <f>VLOOKUP(Y8357,zdroj!D:AJ,33,0)</f>
        <v>katB</v>
      </c>
    </row>
    <row r="8358" spans="8:37" x14ac:dyDescent="0.25">
      <c r="H8358" s="8"/>
      <c r="I8358" s="8"/>
      <c r="N8358" s="23"/>
      <c r="O8358" s="24"/>
      <c r="P8358" s="19"/>
      <c r="Q8358" s="19"/>
      <c r="R8358" s="19"/>
      <c r="U8358" s="27"/>
      <c r="Y8358" s="9" t="s">
        <v>624</v>
      </c>
      <c r="Z8358" s="9" t="s">
        <v>462</v>
      </c>
      <c r="AA8358" s="9" t="s">
        <v>198</v>
      </c>
      <c r="AB8358" s="9">
        <v>25455567</v>
      </c>
      <c r="AC8358" s="9" t="s">
        <v>9132</v>
      </c>
      <c r="AD8358" s="9" t="s">
        <v>800</v>
      </c>
      <c r="AE8358" s="5">
        <f t="shared" si="282"/>
        <v>0</v>
      </c>
      <c r="AF8358" s="5" t="str">
        <f t="shared" si="283"/>
        <v>Pokryto</v>
      </c>
      <c r="AG8358" s="153"/>
      <c r="AH8358" s="153"/>
      <c r="AI8358" t="s">
        <v>201</v>
      </c>
      <c r="AJ8358" t="s">
        <v>800</v>
      </c>
      <c r="AK8358" s="9" t="str">
        <f>VLOOKUP(Y8358,zdroj!D:AJ,33,0)</f>
        <v>katB</v>
      </c>
    </row>
    <row r="8359" spans="8:37" x14ac:dyDescent="0.25">
      <c r="H8359" s="8"/>
      <c r="I8359" s="8"/>
      <c r="N8359" s="23"/>
      <c r="O8359" s="24"/>
      <c r="P8359" s="19"/>
      <c r="Q8359" s="19"/>
      <c r="R8359" s="19"/>
      <c r="U8359" s="27"/>
      <c r="Y8359" s="9" t="s">
        <v>618</v>
      </c>
      <c r="Z8359" s="9" t="s">
        <v>462</v>
      </c>
      <c r="AA8359" s="9" t="s">
        <v>198</v>
      </c>
      <c r="AB8359" s="9">
        <v>26263378</v>
      </c>
      <c r="AC8359" s="9" t="s">
        <v>9133</v>
      </c>
      <c r="AD8359" s="9" t="s">
        <v>231</v>
      </c>
      <c r="AE8359" s="5">
        <f t="shared" si="282"/>
        <v>0</v>
      </c>
      <c r="AF8359" s="5" t="str">
        <f t="shared" si="283"/>
        <v>katB</v>
      </c>
      <c r="AG8359" s="153"/>
      <c r="AH8359" s="153"/>
      <c r="AI8359" t="s">
        <v>201</v>
      </c>
      <c r="AJ8359" t="s">
        <v>17878</v>
      </c>
      <c r="AK8359" s="9" t="str">
        <f>VLOOKUP(Y8359,zdroj!D:AJ,33,0)</f>
        <v>katB</v>
      </c>
    </row>
    <row r="8360" spans="8:37" x14ac:dyDescent="0.25">
      <c r="H8360" s="8"/>
      <c r="I8360" s="8"/>
      <c r="N8360" s="23"/>
      <c r="O8360" s="24"/>
      <c r="P8360" s="19"/>
      <c r="Q8360" s="19"/>
      <c r="R8360" s="19"/>
      <c r="U8360" s="27"/>
      <c r="Y8360" s="9" t="s">
        <v>618</v>
      </c>
      <c r="Z8360" s="9" t="s">
        <v>462</v>
      </c>
      <c r="AA8360" s="9" t="s">
        <v>198</v>
      </c>
      <c r="AB8360" s="9">
        <v>27842720</v>
      </c>
      <c r="AC8360" s="9" t="s">
        <v>9134</v>
      </c>
      <c r="AD8360" s="9" t="s">
        <v>231</v>
      </c>
      <c r="AE8360" s="5">
        <f t="shared" si="282"/>
        <v>0</v>
      </c>
      <c r="AF8360" s="5" t="str">
        <f t="shared" si="283"/>
        <v>katB</v>
      </c>
      <c r="AG8360" s="153"/>
      <c r="AH8360" s="153"/>
      <c r="AI8360" t="s">
        <v>201</v>
      </c>
      <c r="AJ8360" t="s">
        <v>17878</v>
      </c>
      <c r="AK8360" s="9" t="str">
        <f>VLOOKUP(Y8360,zdroj!D:AJ,33,0)</f>
        <v>katB</v>
      </c>
    </row>
    <row r="8361" spans="8:37" x14ac:dyDescent="0.25">
      <c r="H8361" s="8"/>
      <c r="I8361" s="8"/>
      <c r="N8361" s="23"/>
      <c r="O8361" s="24"/>
      <c r="P8361" s="19"/>
      <c r="Q8361" s="19"/>
      <c r="R8361" s="19"/>
      <c r="U8361" s="27"/>
      <c r="Y8361" s="9" t="s">
        <v>618</v>
      </c>
      <c r="Z8361" s="9" t="s">
        <v>462</v>
      </c>
      <c r="AA8361" s="9" t="s">
        <v>198</v>
      </c>
      <c r="AB8361" s="9">
        <v>26191695</v>
      </c>
      <c r="AC8361" s="9" t="s">
        <v>9135</v>
      </c>
      <c r="AD8361" s="9" t="s">
        <v>231</v>
      </c>
      <c r="AE8361" s="5">
        <f t="shared" si="282"/>
        <v>0</v>
      </c>
      <c r="AF8361" s="5" t="str">
        <f t="shared" si="283"/>
        <v>katB</v>
      </c>
      <c r="AG8361" s="153"/>
      <c r="AH8361" s="153"/>
      <c r="AI8361" t="s">
        <v>201</v>
      </c>
      <c r="AJ8361" t="s">
        <v>17878</v>
      </c>
      <c r="AK8361" s="9" t="str">
        <f>VLOOKUP(Y8361,zdroj!D:AJ,33,0)</f>
        <v>katB</v>
      </c>
    </row>
    <row r="8362" spans="8:37" x14ac:dyDescent="0.25">
      <c r="H8362" s="8"/>
      <c r="I8362" s="8"/>
      <c r="N8362" s="23"/>
      <c r="O8362" s="24"/>
      <c r="P8362" s="19"/>
      <c r="Q8362" s="19"/>
      <c r="R8362" s="19"/>
      <c r="U8362" s="27"/>
      <c r="Y8362" s="9" t="s">
        <v>618</v>
      </c>
      <c r="Z8362" s="9" t="s">
        <v>462</v>
      </c>
      <c r="AA8362" s="9" t="s">
        <v>198</v>
      </c>
      <c r="AB8362" s="9">
        <v>28097572</v>
      </c>
      <c r="AC8362" s="9" t="s">
        <v>9136</v>
      </c>
      <c r="AD8362" s="9" t="s">
        <v>231</v>
      </c>
      <c r="AE8362" s="5">
        <f t="shared" si="282"/>
        <v>0</v>
      </c>
      <c r="AF8362" s="5" t="str">
        <f t="shared" si="283"/>
        <v>katB</v>
      </c>
      <c r="AG8362" s="153"/>
      <c r="AH8362" s="153"/>
      <c r="AI8362" t="s">
        <v>201</v>
      </c>
      <c r="AJ8362" t="s">
        <v>17878</v>
      </c>
      <c r="AK8362" s="9" t="str">
        <f>VLOOKUP(Y8362,zdroj!D:AJ,33,0)</f>
        <v>katB</v>
      </c>
    </row>
    <row r="8363" spans="8:37" x14ac:dyDescent="0.25">
      <c r="H8363" s="8"/>
      <c r="I8363" s="8"/>
      <c r="N8363" s="23"/>
      <c r="O8363" s="24"/>
      <c r="P8363" s="19"/>
      <c r="Q8363" s="19"/>
      <c r="R8363" s="19"/>
      <c r="U8363" s="27"/>
      <c r="Y8363" s="9" t="s">
        <v>618</v>
      </c>
      <c r="Z8363" s="9" t="s">
        <v>462</v>
      </c>
      <c r="AA8363" s="9" t="s">
        <v>198</v>
      </c>
      <c r="AB8363" s="9">
        <v>28243617</v>
      </c>
      <c r="AC8363" s="9" t="s">
        <v>9137</v>
      </c>
      <c r="AD8363" s="9" t="s">
        <v>231</v>
      </c>
      <c r="AE8363" s="5">
        <f t="shared" si="282"/>
        <v>0</v>
      </c>
      <c r="AF8363" s="5" t="str">
        <f t="shared" si="283"/>
        <v>katB</v>
      </c>
      <c r="AG8363" s="153"/>
      <c r="AH8363" s="153"/>
      <c r="AI8363" t="s">
        <v>201</v>
      </c>
      <c r="AJ8363" t="s">
        <v>17878</v>
      </c>
      <c r="AK8363" s="9" t="str">
        <f>VLOOKUP(Y8363,zdroj!D:AJ,33,0)</f>
        <v>katB</v>
      </c>
    </row>
    <row r="8364" spans="8:37" x14ac:dyDescent="0.25">
      <c r="H8364" s="8"/>
      <c r="I8364" s="8"/>
      <c r="N8364" s="23"/>
      <c r="O8364" s="24"/>
      <c r="P8364" s="19"/>
      <c r="Q8364" s="19"/>
      <c r="R8364" s="19"/>
      <c r="U8364" s="27"/>
      <c r="Y8364" s="9" t="s">
        <v>618</v>
      </c>
      <c r="Z8364" s="9" t="s">
        <v>462</v>
      </c>
      <c r="AA8364" s="9" t="s">
        <v>198</v>
      </c>
      <c r="AB8364" s="9">
        <v>40829651</v>
      </c>
      <c r="AC8364" s="9" t="s">
        <v>9138</v>
      </c>
      <c r="AD8364" s="9" t="s">
        <v>231</v>
      </c>
      <c r="AE8364" s="5">
        <f t="shared" si="282"/>
        <v>0</v>
      </c>
      <c r="AF8364" s="5" t="str">
        <f t="shared" si="283"/>
        <v>katB</v>
      </c>
      <c r="AG8364" s="153"/>
      <c r="AH8364" s="153"/>
      <c r="AI8364" t="s">
        <v>201</v>
      </c>
      <c r="AJ8364" t="s">
        <v>17878</v>
      </c>
      <c r="AK8364" s="9" t="str">
        <f>VLOOKUP(Y8364,zdroj!D:AJ,33,0)</f>
        <v>katB</v>
      </c>
    </row>
    <row r="8365" spans="8:37" x14ac:dyDescent="0.25">
      <c r="H8365" s="8"/>
      <c r="I8365" s="8"/>
      <c r="N8365" s="23"/>
      <c r="O8365" s="24"/>
      <c r="P8365" s="19"/>
      <c r="Q8365" s="19"/>
      <c r="R8365" s="19"/>
      <c r="U8365" s="27"/>
      <c r="Y8365" s="9" t="s">
        <v>618</v>
      </c>
      <c r="Z8365" s="9" t="s">
        <v>462</v>
      </c>
      <c r="AA8365" s="9" t="s">
        <v>198</v>
      </c>
      <c r="AB8365" s="9">
        <v>41426711</v>
      </c>
      <c r="AC8365" s="9" t="s">
        <v>9139</v>
      </c>
      <c r="AD8365" s="9" t="s">
        <v>231</v>
      </c>
      <c r="AE8365" s="5">
        <f t="shared" si="282"/>
        <v>0</v>
      </c>
      <c r="AF8365" s="5" t="str">
        <f t="shared" si="283"/>
        <v>katB</v>
      </c>
      <c r="AG8365" s="153"/>
      <c r="AH8365" s="153"/>
      <c r="AI8365" t="s">
        <v>201</v>
      </c>
      <c r="AJ8365" t="s">
        <v>17878</v>
      </c>
      <c r="AK8365" s="9" t="str">
        <f>VLOOKUP(Y8365,zdroj!D:AJ,33,0)</f>
        <v>katB</v>
      </c>
    </row>
    <row r="8366" spans="8:37" x14ac:dyDescent="0.25">
      <c r="H8366" s="8"/>
      <c r="I8366" s="8"/>
      <c r="N8366" s="23"/>
      <c r="O8366" s="24"/>
      <c r="P8366" s="19"/>
      <c r="Q8366" s="19"/>
      <c r="R8366" s="19"/>
      <c r="U8366" s="27"/>
      <c r="Y8366" s="9" t="s">
        <v>618</v>
      </c>
      <c r="Z8366" s="9" t="s">
        <v>462</v>
      </c>
      <c r="AA8366" s="9" t="s">
        <v>198</v>
      </c>
      <c r="AB8366" s="9">
        <v>72521856</v>
      </c>
      <c r="AC8366" s="9" t="s">
        <v>9140</v>
      </c>
      <c r="AD8366" s="9" t="s">
        <v>231</v>
      </c>
      <c r="AE8366" s="5">
        <f t="shared" si="282"/>
        <v>0</v>
      </c>
      <c r="AF8366" s="5" t="str">
        <f t="shared" si="283"/>
        <v>katB</v>
      </c>
      <c r="AG8366" s="153"/>
      <c r="AH8366" s="153"/>
      <c r="AI8366" t="s">
        <v>201</v>
      </c>
      <c r="AJ8366" t="s">
        <v>17878</v>
      </c>
      <c r="AK8366" s="9" t="str">
        <f>VLOOKUP(Y8366,zdroj!D:AJ,33,0)</f>
        <v>katB</v>
      </c>
    </row>
    <row r="8367" spans="8:37" x14ac:dyDescent="0.25">
      <c r="H8367" s="8"/>
      <c r="I8367" s="8"/>
      <c r="N8367" s="23"/>
      <c r="O8367" s="24"/>
      <c r="P8367" s="19"/>
      <c r="Q8367" s="19"/>
      <c r="R8367" s="19"/>
      <c r="U8367" s="27"/>
      <c r="Y8367" s="9" t="s">
        <v>618</v>
      </c>
      <c r="Z8367" s="9" t="s">
        <v>462</v>
      </c>
      <c r="AA8367" s="9" t="s">
        <v>198</v>
      </c>
      <c r="AB8367" s="9">
        <v>72613467</v>
      </c>
      <c r="AC8367" s="9" t="s">
        <v>9141</v>
      </c>
      <c r="AD8367" s="9" t="s">
        <v>231</v>
      </c>
      <c r="AE8367" s="5">
        <f t="shared" si="282"/>
        <v>0</v>
      </c>
      <c r="AF8367" s="5" t="str">
        <f t="shared" si="283"/>
        <v>katB</v>
      </c>
      <c r="AG8367" s="153"/>
      <c r="AH8367" s="153"/>
      <c r="AI8367" t="s">
        <v>201</v>
      </c>
      <c r="AJ8367" t="s">
        <v>17878</v>
      </c>
      <c r="AK8367" s="9" t="str">
        <f>VLOOKUP(Y8367,zdroj!D:AJ,33,0)</f>
        <v>katB</v>
      </c>
    </row>
    <row r="8368" spans="8:37" x14ac:dyDescent="0.25">
      <c r="H8368" s="8"/>
      <c r="I8368" s="8"/>
      <c r="N8368" s="23"/>
      <c r="O8368" s="24"/>
      <c r="P8368" s="19"/>
      <c r="Q8368" s="19"/>
      <c r="R8368" s="19"/>
      <c r="U8368" s="27"/>
      <c r="Y8368" s="9" t="s">
        <v>618</v>
      </c>
      <c r="Z8368" s="9" t="s">
        <v>462</v>
      </c>
      <c r="AA8368" s="9" t="s">
        <v>198</v>
      </c>
      <c r="AB8368" s="9">
        <v>73487953</v>
      </c>
      <c r="AC8368" s="9" t="s">
        <v>9142</v>
      </c>
      <c r="AD8368" s="9" t="s">
        <v>231</v>
      </c>
      <c r="AE8368" s="5">
        <f t="shared" si="282"/>
        <v>0</v>
      </c>
      <c r="AF8368" s="5" t="str">
        <f t="shared" si="283"/>
        <v>katB</v>
      </c>
      <c r="AG8368" s="153"/>
      <c r="AH8368" s="153"/>
      <c r="AI8368" t="s">
        <v>201</v>
      </c>
      <c r="AJ8368" t="s">
        <v>17878</v>
      </c>
      <c r="AK8368" s="9" t="str">
        <f>VLOOKUP(Y8368,zdroj!D:AJ,33,0)</f>
        <v>katB</v>
      </c>
    </row>
    <row r="8369" spans="8:37" x14ac:dyDescent="0.25">
      <c r="H8369" s="8"/>
      <c r="I8369" s="8"/>
      <c r="N8369" s="23"/>
      <c r="O8369" s="24"/>
      <c r="P8369" s="19"/>
      <c r="Q8369" s="19"/>
      <c r="R8369" s="19"/>
      <c r="U8369" s="27"/>
      <c r="Y8369" s="9" t="s">
        <v>618</v>
      </c>
      <c r="Z8369" s="9" t="s">
        <v>462</v>
      </c>
      <c r="AA8369" s="9" t="s">
        <v>198</v>
      </c>
      <c r="AB8369" s="9">
        <v>75625636</v>
      </c>
      <c r="AC8369" s="9" t="s">
        <v>9143</v>
      </c>
      <c r="AD8369" s="9" t="s">
        <v>231</v>
      </c>
      <c r="AE8369" s="5">
        <f t="shared" si="282"/>
        <v>0</v>
      </c>
      <c r="AF8369" s="5" t="str">
        <f t="shared" si="283"/>
        <v>katB</v>
      </c>
      <c r="AG8369" s="153"/>
      <c r="AH8369" s="153"/>
      <c r="AI8369" t="s">
        <v>201</v>
      </c>
      <c r="AJ8369" t="s">
        <v>17878</v>
      </c>
      <c r="AK8369" s="9" t="str">
        <f>VLOOKUP(Y8369,zdroj!D:AJ,33,0)</f>
        <v>katB</v>
      </c>
    </row>
    <row r="8370" spans="8:37" x14ac:dyDescent="0.25">
      <c r="H8370" s="8"/>
      <c r="I8370" s="8"/>
      <c r="N8370" s="23"/>
      <c r="O8370" s="24"/>
      <c r="P8370" s="19"/>
      <c r="Q8370" s="19"/>
      <c r="R8370" s="19"/>
      <c r="U8370" s="27"/>
      <c r="Y8370" s="9" t="s">
        <v>619</v>
      </c>
      <c r="Z8370" s="9" t="s">
        <v>462</v>
      </c>
      <c r="AA8370" s="9" t="s">
        <v>237</v>
      </c>
      <c r="AB8370" s="9">
        <v>30798736</v>
      </c>
      <c r="AC8370" s="9" t="s">
        <v>9144</v>
      </c>
      <c r="AD8370" s="9" t="s">
        <v>225</v>
      </c>
      <c r="AE8370" s="5">
        <f t="shared" si="282"/>
        <v>0</v>
      </c>
      <c r="AF8370" s="5" t="str">
        <f t="shared" si="283"/>
        <v>katA</v>
      </c>
      <c r="AG8370" s="153"/>
      <c r="AH8370" s="153"/>
      <c r="AI8370" t="s">
        <v>201</v>
      </c>
      <c r="AJ8370" t="s">
        <v>17878</v>
      </c>
      <c r="AK8370" s="9" t="str">
        <f>VLOOKUP(Y8370,zdroj!D:AJ,33,0)</f>
        <v>katA</v>
      </c>
    </row>
    <row r="8371" spans="8:37" x14ac:dyDescent="0.25">
      <c r="H8371" s="8"/>
      <c r="I8371" s="8"/>
      <c r="N8371" s="23"/>
      <c r="O8371" s="24"/>
      <c r="P8371" s="19"/>
      <c r="Q8371" s="19"/>
      <c r="R8371" s="19"/>
      <c r="U8371" s="27"/>
      <c r="Y8371" s="9" t="s">
        <v>619</v>
      </c>
      <c r="Z8371" s="9" t="s">
        <v>462</v>
      </c>
      <c r="AA8371" s="9" t="s">
        <v>237</v>
      </c>
      <c r="AB8371" s="9">
        <v>75869756</v>
      </c>
      <c r="AC8371" s="9" t="s">
        <v>9145</v>
      </c>
      <c r="AD8371" s="9" t="s">
        <v>225</v>
      </c>
      <c r="AE8371" s="5">
        <f t="shared" si="282"/>
        <v>0</v>
      </c>
      <c r="AF8371" s="5" t="str">
        <f t="shared" si="283"/>
        <v>katA</v>
      </c>
      <c r="AG8371" s="153"/>
      <c r="AH8371" s="153"/>
      <c r="AI8371" t="s">
        <v>195</v>
      </c>
      <c r="AJ8371" t="s">
        <v>340</v>
      </c>
      <c r="AK8371" s="9" t="str">
        <f>VLOOKUP(Y8371,zdroj!D:AJ,33,0)</f>
        <v>katA</v>
      </c>
    </row>
    <row r="8372" spans="8:37" x14ac:dyDescent="0.25">
      <c r="H8372" s="8"/>
      <c r="I8372" s="8"/>
      <c r="N8372" s="23"/>
      <c r="O8372" s="24"/>
      <c r="P8372" s="19"/>
      <c r="Q8372" s="19"/>
      <c r="R8372" s="19"/>
      <c r="U8372" s="27"/>
      <c r="Y8372" s="9" t="s">
        <v>619</v>
      </c>
      <c r="Z8372" s="9" t="s">
        <v>462</v>
      </c>
      <c r="AA8372" s="9" t="s">
        <v>237</v>
      </c>
      <c r="AB8372" s="9">
        <v>28120701</v>
      </c>
      <c r="AC8372" s="9" t="s">
        <v>9146</v>
      </c>
      <c r="AD8372" s="9" t="s">
        <v>225</v>
      </c>
      <c r="AE8372" s="5">
        <f t="shared" si="282"/>
        <v>0</v>
      </c>
      <c r="AF8372" s="5" t="str">
        <f t="shared" si="283"/>
        <v>katA</v>
      </c>
      <c r="AG8372" s="153"/>
      <c r="AH8372" s="153"/>
      <c r="AI8372" t="s">
        <v>201</v>
      </c>
      <c r="AJ8372" t="s">
        <v>17878</v>
      </c>
      <c r="AK8372" s="9" t="str">
        <f>VLOOKUP(Y8372,zdroj!D:AJ,33,0)</f>
        <v>katA</v>
      </c>
    </row>
    <row r="8373" spans="8:37" x14ac:dyDescent="0.25">
      <c r="H8373" s="8"/>
      <c r="I8373" s="8"/>
      <c r="N8373" s="23"/>
      <c r="O8373" s="24"/>
      <c r="P8373" s="19"/>
      <c r="Q8373" s="19"/>
      <c r="R8373" s="19"/>
      <c r="U8373" s="27"/>
      <c r="Y8373" s="9" t="s">
        <v>619</v>
      </c>
      <c r="Z8373" s="9" t="s">
        <v>462</v>
      </c>
      <c r="AA8373" s="9" t="s">
        <v>237</v>
      </c>
      <c r="AB8373" s="9">
        <v>8004781</v>
      </c>
      <c r="AC8373" s="9" t="s">
        <v>9147</v>
      </c>
      <c r="AD8373" s="9" t="s">
        <v>231</v>
      </c>
      <c r="AE8373" s="5">
        <f t="shared" si="282"/>
        <v>0</v>
      </c>
      <c r="AF8373" s="5" t="str">
        <f t="shared" si="283"/>
        <v>katB</v>
      </c>
      <c r="AG8373" s="153"/>
      <c r="AH8373" s="153"/>
      <c r="AI8373" t="s">
        <v>201</v>
      </c>
      <c r="AJ8373" t="s">
        <v>17878</v>
      </c>
      <c r="AK8373" s="9" t="str">
        <f>VLOOKUP(Y8373,zdroj!D:AJ,33,0)</f>
        <v>katA</v>
      </c>
    </row>
    <row r="8374" spans="8:37" x14ac:dyDescent="0.25">
      <c r="H8374" s="8"/>
      <c r="I8374" s="8"/>
      <c r="N8374" s="23"/>
      <c r="O8374" s="24"/>
      <c r="P8374" s="19"/>
      <c r="Q8374" s="19"/>
      <c r="R8374" s="19"/>
      <c r="U8374" s="27"/>
      <c r="Y8374" s="9" t="s">
        <v>619</v>
      </c>
      <c r="Z8374" s="9" t="s">
        <v>462</v>
      </c>
      <c r="AA8374" s="9" t="s">
        <v>237</v>
      </c>
      <c r="AB8374" s="9">
        <v>8004790</v>
      </c>
      <c r="AC8374" s="9" t="s">
        <v>9148</v>
      </c>
      <c r="AD8374" s="9" t="s">
        <v>225</v>
      </c>
      <c r="AE8374" s="5">
        <f t="shared" si="282"/>
        <v>0</v>
      </c>
      <c r="AF8374" s="5" t="str">
        <f t="shared" si="283"/>
        <v>katA</v>
      </c>
      <c r="AG8374" s="153"/>
      <c r="AH8374" s="153"/>
      <c r="AI8374" t="s">
        <v>201</v>
      </c>
      <c r="AJ8374" t="s">
        <v>17878</v>
      </c>
      <c r="AK8374" s="9" t="str">
        <f>VLOOKUP(Y8374,zdroj!D:AJ,33,0)</f>
        <v>katA</v>
      </c>
    </row>
    <row r="8375" spans="8:37" x14ac:dyDescent="0.25">
      <c r="H8375" s="8"/>
      <c r="I8375" s="8"/>
      <c r="N8375" s="23"/>
      <c r="O8375" s="24"/>
      <c r="P8375" s="19"/>
      <c r="Q8375" s="19"/>
      <c r="R8375" s="19"/>
      <c r="U8375" s="27"/>
      <c r="Y8375" s="9" t="s">
        <v>619</v>
      </c>
      <c r="Z8375" s="9" t="s">
        <v>462</v>
      </c>
      <c r="AA8375" s="9" t="s">
        <v>237</v>
      </c>
      <c r="AB8375" s="9">
        <v>8004803</v>
      </c>
      <c r="AC8375" s="9" t="s">
        <v>9149</v>
      </c>
      <c r="AD8375" s="9" t="s">
        <v>225</v>
      </c>
      <c r="AE8375" s="5">
        <f t="shared" si="282"/>
        <v>0</v>
      </c>
      <c r="AF8375" s="5" t="str">
        <f t="shared" si="283"/>
        <v>katA</v>
      </c>
      <c r="AG8375" s="153"/>
      <c r="AH8375" s="153"/>
      <c r="AI8375" t="s">
        <v>201</v>
      </c>
      <c r="AJ8375" t="s">
        <v>17878</v>
      </c>
      <c r="AK8375" s="9" t="str">
        <f>VLOOKUP(Y8375,zdroj!D:AJ,33,0)</f>
        <v>katA</v>
      </c>
    </row>
    <row r="8376" spans="8:37" x14ac:dyDescent="0.25">
      <c r="H8376" s="8"/>
      <c r="I8376" s="8"/>
      <c r="N8376" s="23"/>
      <c r="O8376" s="24"/>
      <c r="P8376" s="19"/>
      <c r="Q8376" s="19"/>
      <c r="R8376" s="19"/>
      <c r="U8376" s="27"/>
      <c r="Y8376" s="9" t="s">
        <v>619</v>
      </c>
      <c r="Z8376" s="9" t="s">
        <v>462</v>
      </c>
      <c r="AA8376" s="9" t="s">
        <v>237</v>
      </c>
      <c r="AB8376" s="9">
        <v>8004811</v>
      </c>
      <c r="AC8376" s="9" t="s">
        <v>9150</v>
      </c>
      <c r="AD8376" s="9" t="s">
        <v>225</v>
      </c>
      <c r="AE8376" s="5">
        <f t="shared" si="282"/>
        <v>0</v>
      </c>
      <c r="AF8376" s="5" t="str">
        <f t="shared" si="283"/>
        <v>katA</v>
      </c>
      <c r="AG8376" s="153"/>
      <c r="AH8376" s="153"/>
      <c r="AI8376" t="s">
        <v>201</v>
      </c>
      <c r="AJ8376" t="s">
        <v>17878</v>
      </c>
      <c r="AK8376" s="9" t="str">
        <f>VLOOKUP(Y8376,zdroj!D:AJ,33,0)</f>
        <v>katA</v>
      </c>
    </row>
    <row r="8377" spans="8:37" x14ac:dyDescent="0.25">
      <c r="H8377" s="8"/>
      <c r="I8377" s="8"/>
      <c r="N8377" s="23"/>
      <c r="O8377" s="24"/>
      <c r="P8377" s="19"/>
      <c r="Q8377" s="19"/>
      <c r="R8377" s="19"/>
      <c r="U8377" s="27"/>
      <c r="Y8377" s="9" t="s">
        <v>619</v>
      </c>
      <c r="Z8377" s="9" t="s">
        <v>462</v>
      </c>
      <c r="AA8377" s="9" t="s">
        <v>237</v>
      </c>
      <c r="AB8377" s="9">
        <v>8004820</v>
      </c>
      <c r="AC8377" s="9" t="s">
        <v>9151</v>
      </c>
      <c r="AD8377" s="9" t="s">
        <v>231</v>
      </c>
      <c r="AE8377" s="5">
        <f t="shared" si="282"/>
        <v>0</v>
      </c>
      <c r="AF8377" s="5" t="str">
        <f t="shared" si="283"/>
        <v>katB</v>
      </c>
      <c r="AG8377" s="153"/>
      <c r="AH8377" s="153"/>
      <c r="AI8377" t="s">
        <v>201</v>
      </c>
      <c r="AJ8377" t="s">
        <v>17878</v>
      </c>
      <c r="AK8377" s="9" t="str">
        <f>VLOOKUP(Y8377,zdroj!D:AJ,33,0)</f>
        <v>katA</v>
      </c>
    </row>
    <row r="8378" spans="8:37" x14ac:dyDescent="0.25">
      <c r="H8378" s="8"/>
      <c r="I8378" s="8"/>
      <c r="N8378" s="23"/>
      <c r="O8378" s="24"/>
      <c r="P8378" s="19"/>
      <c r="Q8378" s="19"/>
      <c r="R8378" s="19"/>
      <c r="U8378" s="27"/>
      <c r="Y8378" s="9" t="s">
        <v>619</v>
      </c>
      <c r="Z8378" s="9" t="s">
        <v>462</v>
      </c>
      <c r="AA8378" s="9" t="s">
        <v>237</v>
      </c>
      <c r="AB8378" s="9">
        <v>8004838</v>
      </c>
      <c r="AC8378" s="9" t="s">
        <v>9152</v>
      </c>
      <c r="AD8378" s="9" t="s">
        <v>225</v>
      </c>
      <c r="AE8378" s="5">
        <f t="shared" si="282"/>
        <v>0</v>
      </c>
      <c r="AF8378" s="5" t="str">
        <f t="shared" si="283"/>
        <v>katA</v>
      </c>
      <c r="AG8378" s="153"/>
      <c r="AH8378" s="153"/>
      <c r="AI8378" t="s">
        <v>229</v>
      </c>
      <c r="AJ8378" t="s">
        <v>17878</v>
      </c>
      <c r="AK8378" s="9" t="str">
        <f>VLOOKUP(Y8378,zdroj!D:AJ,33,0)</f>
        <v>katA</v>
      </c>
    </row>
    <row r="8379" spans="8:37" x14ac:dyDescent="0.25">
      <c r="H8379" s="8"/>
      <c r="I8379" s="8"/>
      <c r="N8379" s="23"/>
      <c r="O8379" s="24"/>
      <c r="P8379" s="19"/>
      <c r="Q8379" s="19"/>
      <c r="R8379" s="19"/>
      <c r="U8379" s="27"/>
      <c r="Y8379" s="9" t="s">
        <v>619</v>
      </c>
      <c r="Z8379" s="9" t="s">
        <v>462</v>
      </c>
      <c r="AA8379" s="9" t="s">
        <v>237</v>
      </c>
      <c r="AB8379" s="9">
        <v>8004846</v>
      </c>
      <c r="AC8379" s="9" t="s">
        <v>9153</v>
      </c>
      <c r="AD8379" s="9" t="s">
        <v>225</v>
      </c>
      <c r="AE8379" s="5">
        <f t="shared" si="282"/>
        <v>0</v>
      </c>
      <c r="AF8379" s="5" t="str">
        <f t="shared" si="283"/>
        <v>katA</v>
      </c>
      <c r="AG8379" s="153"/>
      <c r="AH8379" s="153"/>
      <c r="AI8379" t="s">
        <v>201</v>
      </c>
      <c r="AJ8379" t="s">
        <v>17878</v>
      </c>
      <c r="AK8379" s="9" t="str">
        <f>VLOOKUP(Y8379,zdroj!D:AJ,33,0)</f>
        <v>katA</v>
      </c>
    </row>
    <row r="8380" spans="8:37" x14ac:dyDescent="0.25">
      <c r="H8380" s="8"/>
      <c r="I8380" s="8"/>
      <c r="N8380" s="23"/>
      <c r="O8380" s="24"/>
      <c r="P8380" s="19"/>
      <c r="Q8380" s="19"/>
      <c r="R8380" s="19"/>
      <c r="U8380" s="27"/>
      <c r="Y8380" s="9" t="s">
        <v>619</v>
      </c>
      <c r="Z8380" s="9" t="s">
        <v>462</v>
      </c>
      <c r="AA8380" s="9" t="s">
        <v>237</v>
      </c>
      <c r="AB8380" s="9">
        <v>8004854</v>
      </c>
      <c r="AC8380" s="9" t="s">
        <v>9154</v>
      </c>
      <c r="AD8380" s="9" t="s">
        <v>225</v>
      </c>
      <c r="AE8380" s="5">
        <f t="shared" si="282"/>
        <v>0</v>
      </c>
      <c r="AF8380" s="5" t="str">
        <f t="shared" si="283"/>
        <v>katA</v>
      </c>
      <c r="AG8380" s="153"/>
      <c r="AH8380" s="153"/>
      <c r="AI8380" t="s">
        <v>229</v>
      </c>
      <c r="AJ8380" t="s">
        <v>17878</v>
      </c>
      <c r="AK8380" s="9" t="str">
        <f>VLOOKUP(Y8380,zdroj!D:AJ,33,0)</f>
        <v>katA</v>
      </c>
    </row>
    <row r="8381" spans="8:37" x14ac:dyDescent="0.25">
      <c r="H8381" s="8"/>
      <c r="I8381" s="8"/>
      <c r="N8381" s="23"/>
      <c r="O8381" s="24"/>
      <c r="P8381" s="19"/>
      <c r="Q8381" s="19"/>
      <c r="R8381" s="19"/>
      <c r="U8381" s="27"/>
      <c r="Y8381" s="9" t="s">
        <v>619</v>
      </c>
      <c r="Z8381" s="9" t="s">
        <v>462</v>
      </c>
      <c r="AA8381" s="9" t="s">
        <v>237</v>
      </c>
      <c r="AB8381" s="9">
        <v>8004862</v>
      </c>
      <c r="AC8381" s="9" t="s">
        <v>9155</v>
      </c>
      <c r="AD8381" s="9" t="s">
        <v>225</v>
      </c>
      <c r="AE8381" s="5">
        <f t="shared" si="282"/>
        <v>0</v>
      </c>
      <c r="AF8381" s="5" t="str">
        <f t="shared" si="283"/>
        <v>katA</v>
      </c>
      <c r="AG8381" s="153"/>
      <c r="AH8381" s="153"/>
      <c r="AI8381" t="s">
        <v>201</v>
      </c>
      <c r="AJ8381" t="s">
        <v>17878</v>
      </c>
      <c r="AK8381" s="9" t="str">
        <f>VLOOKUP(Y8381,zdroj!D:AJ,33,0)</f>
        <v>katA</v>
      </c>
    </row>
    <row r="8382" spans="8:37" x14ac:dyDescent="0.25">
      <c r="H8382" s="8"/>
      <c r="I8382" s="8"/>
      <c r="N8382" s="23"/>
      <c r="O8382" s="24"/>
      <c r="P8382" s="19"/>
      <c r="Q8382" s="19"/>
      <c r="R8382" s="19"/>
      <c r="U8382" s="27"/>
      <c r="Y8382" s="9" t="s">
        <v>619</v>
      </c>
      <c r="Z8382" s="9" t="s">
        <v>462</v>
      </c>
      <c r="AA8382" s="9" t="s">
        <v>237</v>
      </c>
      <c r="AB8382" s="9">
        <v>8004692</v>
      </c>
      <c r="AC8382" s="9" t="s">
        <v>9156</v>
      </c>
      <c r="AD8382" s="9" t="s">
        <v>225</v>
      </c>
      <c r="AE8382" s="5">
        <f t="shared" si="282"/>
        <v>0</v>
      </c>
      <c r="AF8382" s="5" t="str">
        <f t="shared" si="283"/>
        <v>katA</v>
      </c>
      <c r="AG8382" s="153"/>
      <c r="AH8382" s="153"/>
      <c r="AI8382" t="s">
        <v>201</v>
      </c>
      <c r="AJ8382" t="s">
        <v>17878</v>
      </c>
      <c r="AK8382" s="9" t="str">
        <f>VLOOKUP(Y8382,zdroj!D:AJ,33,0)</f>
        <v>katA</v>
      </c>
    </row>
    <row r="8383" spans="8:37" x14ac:dyDescent="0.25">
      <c r="H8383" s="8"/>
      <c r="I8383" s="8"/>
      <c r="N8383" s="23"/>
      <c r="O8383" s="24"/>
      <c r="P8383" s="19"/>
      <c r="Q8383" s="19"/>
      <c r="R8383" s="19"/>
      <c r="U8383" s="27"/>
      <c r="Y8383" s="9" t="s">
        <v>619</v>
      </c>
      <c r="Z8383" s="9" t="s">
        <v>462</v>
      </c>
      <c r="AA8383" s="9" t="s">
        <v>237</v>
      </c>
      <c r="AB8383" s="9">
        <v>8004871</v>
      </c>
      <c r="AC8383" s="9" t="s">
        <v>9157</v>
      </c>
      <c r="AD8383" s="9" t="s">
        <v>225</v>
      </c>
      <c r="AE8383" s="5">
        <f t="shared" si="282"/>
        <v>0</v>
      </c>
      <c r="AF8383" s="5" t="str">
        <f t="shared" si="283"/>
        <v>katA</v>
      </c>
      <c r="AG8383" s="153"/>
      <c r="AH8383" s="153"/>
      <c r="AI8383" t="s">
        <v>229</v>
      </c>
      <c r="AJ8383" t="s">
        <v>17878</v>
      </c>
      <c r="AK8383" s="9" t="str">
        <f>VLOOKUP(Y8383,zdroj!D:AJ,33,0)</f>
        <v>katA</v>
      </c>
    </row>
    <row r="8384" spans="8:37" x14ac:dyDescent="0.25">
      <c r="H8384" s="8"/>
      <c r="I8384" s="8"/>
      <c r="N8384" s="23"/>
      <c r="O8384" s="24"/>
      <c r="P8384" s="19"/>
      <c r="Q8384" s="19"/>
      <c r="R8384" s="19"/>
      <c r="U8384" s="27"/>
      <c r="Y8384" s="9" t="s">
        <v>619</v>
      </c>
      <c r="Z8384" s="9" t="s">
        <v>462</v>
      </c>
      <c r="AA8384" s="9" t="s">
        <v>237</v>
      </c>
      <c r="AB8384" s="9">
        <v>8004889</v>
      </c>
      <c r="AC8384" s="9" t="s">
        <v>9158</v>
      </c>
      <c r="AD8384" s="9" t="s">
        <v>225</v>
      </c>
      <c r="AE8384" s="5">
        <f t="shared" si="282"/>
        <v>0</v>
      </c>
      <c r="AF8384" s="5" t="str">
        <f t="shared" si="283"/>
        <v>katA</v>
      </c>
      <c r="AG8384" s="153"/>
      <c r="AH8384" s="153"/>
      <c r="AI8384" t="s">
        <v>229</v>
      </c>
      <c r="AJ8384" t="s">
        <v>17878</v>
      </c>
      <c r="AK8384" s="9" t="str">
        <f>VLOOKUP(Y8384,zdroj!D:AJ,33,0)</f>
        <v>katA</v>
      </c>
    </row>
    <row r="8385" spans="8:37" x14ac:dyDescent="0.25">
      <c r="H8385" s="8"/>
      <c r="I8385" s="8"/>
      <c r="N8385" s="23"/>
      <c r="O8385" s="24"/>
      <c r="P8385" s="19"/>
      <c r="Q8385" s="19"/>
      <c r="R8385" s="19"/>
      <c r="U8385" s="27"/>
      <c r="Y8385" s="9" t="s">
        <v>619</v>
      </c>
      <c r="Z8385" s="9" t="s">
        <v>462</v>
      </c>
      <c r="AA8385" s="9" t="s">
        <v>237</v>
      </c>
      <c r="AB8385" s="9">
        <v>8004897</v>
      </c>
      <c r="AC8385" s="9" t="s">
        <v>9159</v>
      </c>
      <c r="AD8385" s="9" t="s">
        <v>225</v>
      </c>
      <c r="AE8385" s="5">
        <f t="shared" si="282"/>
        <v>0</v>
      </c>
      <c r="AF8385" s="5" t="str">
        <f t="shared" si="283"/>
        <v>katA</v>
      </c>
      <c r="AG8385" s="153"/>
      <c r="AH8385" s="153"/>
      <c r="AI8385" t="s">
        <v>201</v>
      </c>
      <c r="AJ8385" t="s">
        <v>17878</v>
      </c>
      <c r="AK8385" s="9" t="str">
        <f>VLOOKUP(Y8385,zdroj!D:AJ,33,0)</f>
        <v>katA</v>
      </c>
    </row>
    <row r="8386" spans="8:37" x14ac:dyDescent="0.25">
      <c r="H8386" s="8"/>
      <c r="I8386" s="8"/>
      <c r="N8386" s="23"/>
      <c r="O8386" s="24"/>
      <c r="P8386" s="19"/>
      <c r="Q8386" s="19"/>
      <c r="R8386" s="19"/>
      <c r="U8386" s="27"/>
      <c r="Y8386" s="9" t="s">
        <v>619</v>
      </c>
      <c r="Z8386" s="9" t="s">
        <v>462</v>
      </c>
      <c r="AA8386" s="9" t="s">
        <v>237</v>
      </c>
      <c r="AB8386" s="9">
        <v>8004901</v>
      </c>
      <c r="AC8386" s="9" t="s">
        <v>9160</v>
      </c>
      <c r="AD8386" s="9" t="s">
        <v>225</v>
      </c>
      <c r="AE8386" s="5">
        <f t="shared" si="282"/>
        <v>0</v>
      </c>
      <c r="AF8386" s="5" t="str">
        <f t="shared" si="283"/>
        <v>katA</v>
      </c>
      <c r="AG8386" s="153"/>
      <c r="AH8386" s="153"/>
      <c r="AI8386" t="s">
        <v>201</v>
      </c>
      <c r="AJ8386" t="s">
        <v>17878</v>
      </c>
      <c r="AK8386" s="9" t="str">
        <f>VLOOKUP(Y8386,zdroj!D:AJ,33,0)</f>
        <v>katA</v>
      </c>
    </row>
    <row r="8387" spans="8:37" x14ac:dyDescent="0.25">
      <c r="H8387" s="8"/>
      <c r="I8387" s="8"/>
      <c r="N8387" s="23"/>
      <c r="O8387" s="24"/>
      <c r="P8387" s="19"/>
      <c r="Q8387" s="19"/>
      <c r="R8387" s="19"/>
      <c r="U8387" s="27"/>
      <c r="Y8387" s="9" t="s">
        <v>619</v>
      </c>
      <c r="Z8387" s="9" t="s">
        <v>462</v>
      </c>
      <c r="AA8387" s="9" t="s">
        <v>237</v>
      </c>
      <c r="AB8387" s="9">
        <v>8004919</v>
      </c>
      <c r="AC8387" s="9" t="s">
        <v>9161</v>
      </c>
      <c r="AD8387" s="9" t="s">
        <v>225</v>
      </c>
      <c r="AE8387" s="5">
        <f t="shared" si="282"/>
        <v>0</v>
      </c>
      <c r="AF8387" s="5" t="str">
        <f t="shared" si="283"/>
        <v>katA</v>
      </c>
      <c r="AG8387" s="153"/>
      <c r="AH8387" s="153"/>
      <c r="AI8387" t="s">
        <v>201</v>
      </c>
      <c r="AJ8387" t="s">
        <v>17878</v>
      </c>
      <c r="AK8387" s="9" t="str">
        <f>VLOOKUP(Y8387,zdroj!D:AJ,33,0)</f>
        <v>katA</v>
      </c>
    </row>
    <row r="8388" spans="8:37" x14ac:dyDescent="0.25">
      <c r="H8388" s="8"/>
      <c r="I8388" s="8"/>
      <c r="N8388" s="23"/>
      <c r="O8388" s="24"/>
      <c r="P8388" s="19"/>
      <c r="Q8388" s="19"/>
      <c r="R8388" s="19"/>
      <c r="U8388" s="27"/>
      <c r="Y8388" s="9" t="s">
        <v>619</v>
      </c>
      <c r="Z8388" s="9" t="s">
        <v>462</v>
      </c>
      <c r="AA8388" s="9" t="s">
        <v>237</v>
      </c>
      <c r="AB8388" s="9">
        <v>8004927</v>
      </c>
      <c r="AC8388" s="9" t="s">
        <v>9162</v>
      </c>
      <c r="AD8388" s="9" t="s">
        <v>225</v>
      </c>
      <c r="AE8388" s="5">
        <f t="shared" si="282"/>
        <v>0</v>
      </c>
      <c r="AF8388" s="5" t="str">
        <f t="shared" si="283"/>
        <v>katA</v>
      </c>
      <c r="AG8388" s="153"/>
      <c r="AH8388" s="153"/>
      <c r="AI8388" t="s">
        <v>201</v>
      </c>
      <c r="AJ8388" t="s">
        <v>17878</v>
      </c>
      <c r="AK8388" s="9" t="str">
        <f>VLOOKUP(Y8388,zdroj!D:AJ,33,0)</f>
        <v>katA</v>
      </c>
    </row>
    <row r="8389" spans="8:37" x14ac:dyDescent="0.25">
      <c r="H8389" s="8"/>
      <c r="I8389" s="8"/>
      <c r="N8389" s="23"/>
      <c r="O8389" s="24"/>
      <c r="P8389" s="19"/>
      <c r="Q8389" s="19"/>
      <c r="R8389" s="19"/>
      <c r="U8389" s="27"/>
      <c r="Y8389" s="9" t="s">
        <v>619</v>
      </c>
      <c r="Z8389" s="9" t="s">
        <v>462</v>
      </c>
      <c r="AA8389" s="9" t="s">
        <v>237</v>
      </c>
      <c r="AB8389" s="9">
        <v>8004935</v>
      </c>
      <c r="AC8389" s="9" t="s">
        <v>9163</v>
      </c>
      <c r="AD8389" s="9" t="s">
        <v>225</v>
      </c>
      <c r="AE8389" s="5">
        <f t="shared" si="282"/>
        <v>0</v>
      </c>
      <c r="AF8389" s="5" t="str">
        <f t="shared" si="283"/>
        <v>katA</v>
      </c>
      <c r="AG8389" s="153"/>
      <c r="AH8389" s="153"/>
      <c r="AI8389" t="s">
        <v>201</v>
      </c>
      <c r="AJ8389" t="s">
        <v>17878</v>
      </c>
      <c r="AK8389" s="9" t="str">
        <f>VLOOKUP(Y8389,zdroj!D:AJ,33,0)</f>
        <v>katA</v>
      </c>
    </row>
    <row r="8390" spans="8:37" x14ac:dyDescent="0.25">
      <c r="H8390" s="8"/>
      <c r="I8390" s="8"/>
      <c r="N8390" s="23"/>
      <c r="O8390" s="24"/>
      <c r="P8390" s="19"/>
      <c r="Q8390" s="19"/>
      <c r="R8390" s="19"/>
      <c r="U8390" s="27"/>
      <c r="Y8390" s="9" t="s">
        <v>619</v>
      </c>
      <c r="Z8390" s="9" t="s">
        <v>462</v>
      </c>
      <c r="AA8390" s="9" t="s">
        <v>237</v>
      </c>
      <c r="AB8390" s="9">
        <v>8004943</v>
      </c>
      <c r="AC8390" s="9" t="s">
        <v>9164</v>
      </c>
      <c r="AD8390" s="9" t="s">
        <v>225</v>
      </c>
      <c r="AE8390" s="5">
        <f t="shared" si="282"/>
        <v>0</v>
      </c>
      <c r="AF8390" s="5" t="str">
        <f t="shared" si="283"/>
        <v>katA</v>
      </c>
      <c r="AG8390" s="153"/>
      <c r="AH8390" s="153"/>
      <c r="AI8390" t="s">
        <v>229</v>
      </c>
      <c r="AJ8390" t="s">
        <v>17878</v>
      </c>
      <c r="AK8390" s="9" t="str">
        <f>VLOOKUP(Y8390,zdroj!D:AJ,33,0)</f>
        <v>katA</v>
      </c>
    </row>
    <row r="8391" spans="8:37" x14ac:dyDescent="0.25">
      <c r="H8391" s="8"/>
      <c r="I8391" s="8"/>
      <c r="N8391" s="23"/>
      <c r="O8391" s="24"/>
      <c r="P8391" s="19"/>
      <c r="Q8391" s="19"/>
      <c r="R8391" s="19"/>
      <c r="U8391" s="27"/>
      <c r="Y8391" s="9" t="s">
        <v>619</v>
      </c>
      <c r="Z8391" s="9" t="s">
        <v>462</v>
      </c>
      <c r="AA8391" s="9" t="s">
        <v>237</v>
      </c>
      <c r="AB8391" s="9">
        <v>8004951</v>
      </c>
      <c r="AC8391" s="9" t="s">
        <v>9165</v>
      </c>
      <c r="AD8391" s="9" t="s">
        <v>225</v>
      </c>
      <c r="AE8391" s="5">
        <f t="shared" si="282"/>
        <v>0</v>
      </c>
      <c r="AF8391" s="5" t="str">
        <f t="shared" si="283"/>
        <v>katA</v>
      </c>
      <c r="AG8391" s="153"/>
      <c r="AH8391" s="153"/>
      <c r="AI8391" t="s">
        <v>201</v>
      </c>
      <c r="AJ8391" t="s">
        <v>17878</v>
      </c>
      <c r="AK8391" s="9" t="str">
        <f>VLOOKUP(Y8391,zdroj!D:AJ,33,0)</f>
        <v>katA</v>
      </c>
    </row>
    <row r="8392" spans="8:37" x14ac:dyDescent="0.25">
      <c r="H8392" s="8"/>
      <c r="I8392" s="8"/>
      <c r="N8392" s="23"/>
      <c r="O8392" s="24"/>
      <c r="P8392" s="19"/>
      <c r="Q8392" s="19"/>
      <c r="R8392" s="19"/>
      <c r="U8392" s="27"/>
      <c r="Y8392" s="9" t="s">
        <v>619</v>
      </c>
      <c r="Z8392" s="9" t="s">
        <v>462</v>
      </c>
      <c r="AA8392" s="9" t="s">
        <v>237</v>
      </c>
      <c r="AB8392" s="9">
        <v>8004960</v>
      </c>
      <c r="AC8392" s="9" t="s">
        <v>9166</v>
      </c>
      <c r="AD8392" s="9" t="s">
        <v>225</v>
      </c>
      <c r="AE8392" s="5">
        <f t="shared" si="282"/>
        <v>0</v>
      </c>
      <c r="AF8392" s="5" t="str">
        <f t="shared" si="283"/>
        <v>katA</v>
      </c>
      <c r="AG8392" s="153"/>
      <c r="AH8392" s="153"/>
      <c r="AI8392" t="s">
        <v>229</v>
      </c>
      <c r="AJ8392" t="s">
        <v>17878</v>
      </c>
      <c r="AK8392" s="9" t="str">
        <f>VLOOKUP(Y8392,zdroj!D:AJ,33,0)</f>
        <v>katA</v>
      </c>
    </row>
    <row r="8393" spans="8:37" x14ac:dyDescent="0.25">
      <c r="H8393" s="8"/>
      <c r="I8393" s="8"/>
      <c r="N8393" s="23"/>
      <c r="O8393" s="24"/>
      <c r="P8393" s="19"/>
      <c r="Q8393" s="19"/>
      <c r="R8393" s="19"/>
      <c r="U8393" s="27"/>
      <c r="Y8393" s="9" t="s">
        <v>619</v>
      </c>
      <c r="Z8393" s="9" t="s">
        <v>462</v>
      </c>
      <c r="AA8393" s="9" t="s">
        <v>237</v>
      </c>
      <c r="AB8393" s="9">
        <v>8004706</v>
      </c>
      <c r="AC8393" s="9" t="s">
        <v>9167</v>
      </c>
      <c r="AD8393" s="9" t="s">
        <v>225</v>
      </c>
      <c r="AE8393" s="5">
        <f t="shared" si="282"/>
        <v>0</v>
      </c>
      <c r="AF8393" s="5" t="str">
        <f t="shared" si="283"/>
        <v>katA</v>
      </c>
      <c r="AG8393" s="153"/>
      <c r="AH8393" s="153"/>
      <c r="AI8393" t="s">
        <v>201</v>
      </c>
      <c r="AJ8393" t="s">
        <v>17878</v>
      </c>
      <c r="AK8393" s="9" t="str">
        <f>VLOOKUP(Y8393,zdroj!D:AJ,33,0)</f>
        <v>katA</v>
      </c>
    </row>
    <row r="8394" spans="8:37" x14ac:dyDescent="0.25">
      <c r="H8394" s="8"/>
      <c r="I8394" s="8"/>
      <c r="N8394" s="23"/>
      <c r="O8394" s="24"/>
      <c r="P8394" s="19"/>
      <c r="Q8394" s="19"/>
      <c r="R8394" s="19"/>
      <c r="U8394" s="27"/>
      <c r="Y8394" s="9" t="s">
        <v>619</v>
      </c>
      <c r="Z8394" s="9" t="s">
        <v>462</v>
      </c>
      <c r="AA8394" s="9" t="s">
        <v>237</v>
      </c>
      <c r="AB8394" s="9">
        <v>8004978</v>
      </c>
      <c r="AC8394" s="9" t="s">
        <v>9168</v>
      </c>
      <c r="AD8394" s="9" t="s">
        <v>225</v>
      </c>
      <c r="AE8394" s="5">
        <f t="shared" ref="AE8394:AE8457" si="284">VLOOKUP(Y8394,K:T,10,0)</f>
        <v>0</v>
      </c>
      <c r="AF8394" s="5" t="str">
        <f t="shared" ref="AF8394:AF8457" si="285">IF(AE8394="A",IF(AD8394="katA","katB",AD8394),AD8394)</f>
        <v>katA</v>
      </c>
      <c r="AG8394" s="153"/>
      <c r="AH8394" s="153"/>
      <c r="AI8394" t="s">
        <v>201</v>
      </c>
      <c r="AJ8394" t="s">
        <v>17878</v>
      </c>
      <c r="AK8394" s="9" t="str">
        <f>VLOOKUP(Y8394,zdroj!D:AJ,33,0)</f>
        <v>katA</v>
      </c>
    </row>
    <row r="8395" spans="8:37" x14ac:dyDescent="0.25">
      <c r="H8395" s="8"/>
      <c r="I8395" s="8"/>
      <c r="N8395" s="23"/>
      <c r="O8395" s="24"/>
      <c r="P8395" s="19"/>
      <c r="Q8395" s="19"/>
      <c r="R8395" s="19"/>
      <c r="U8395" s="27"/>
      <c r="Y8395" s="9" t="s">
        <v>619</v>
      </c>
      <c r="Z8395" s="9" t="s">
        <v>462</v>
      </c>
      <c r="AA8395" s="9" t="s">
        <v>237</v>
      </c>
      <c r="AB8395" s="9">
        <v>8004986</v>
      </c>
      <c r="AC8395" s="9" t="s">
        <v>9169</v>
      </c>
      <c r="AD8395" s="9" t="s">
        <v>225</v>
      </c>
      <c r="AE8395" s="5">
        <f t="shared" si="284"/>
        <v>0</v>
      </c>
      <c r="AF8395" s="5" t="str">
        <f t="shared" si="285"/>
        <v>katA</v>
      </c>
      <c r="AG8395" s="153"/>
      <c r="AH8395" s="153"/>
      <c r="AI8395" t="s">
        <v>201</v>
      </c>
      <c r="AJ8395" t="s">
        <v>17878</v>
      </c>
      <c r="AK8395" s="9" t="str">
        <f>VLOOKUP(Y8395,zdroj!D:AJ,33,0)</f>
        <v>katA</v>
      </c>
    </row>
    <row r="8396" spans="8:37" x14ac:dyDescent="0.25">
      <c r="H8396" s="8"/>
      <c r="I8396" s="8"/>
      <c r="N8396" s="23"/>
      <c r="O8396" s="24"/>
      <c r="P8396" s="19"/>
      <c r="Q8396" s="19"/>
      <c r="R8396" s="19"/>
      <c r="U8396" s="27"/>
      <c r="Y8396" s="9" t="s">
        <v>619</v>
      </c>
      <c r="Z8396" s="9" t="s">
        <v>462</v>
      </c>
      <c r="AA8396" s="9" t="s">
        <v>237</v>
      </c>
      <c r="AB8396" s="9">
        <v>8004994</v>
      </c>
      <c r="AC8396" s="9" t="s">
        <v>9170</v>
      </c>
      <c r="AD8396" s="9" t="s">
        <v>225</v>
      </c>
      <c r="AE8396" s="5">
        <f t="shared" si="284"/>
        <v>0</v>
      </c>
      <c r="AF8396" s="5" t="str">
        <f t="shared" si="285"/>
        <v>katA</v>
      </c>
      <c r="AG8396" s="153"/>
      <c r="AH8396" s="153"/>
      <c r="AI8396" t="s">
        <v>201</v>
      </c>
      <c r="AJ8396" t="s">
        <v>17878</v>
      </c>
      <c r="AK8396" s="9" t="str">
        <f>VLOOKUP(Y8396,zdroj!D:AJ,33,0)</f>
        <v>katA</v>
      </c>
    </row>
    <row r="8397" spans="8:37" x14ac:dyDescent="0.25">
      <c r="H8397" s="8"/>
      <c r="I8397" s="8"/>
      <c r="N8397" s="23"/>
      <c r="O8397" s="24"/>
      <c r="P8397" s="19"/>
      <c r="Q8397" s="19"/>
      <c r="R8397" s="19"/>
      <c r="U8397" s="27"/>
      <c r="Y8397" s="9" t="s">
        <v>619</v>
      </c>
      <c r="Z8397" s="9" t="s">
        <v>462</v>
      </c>
      <c r="AA8397" s="9" t="s">
        <v>237</v>
      </c>
      <c r="AB8397" s="9">
        <v>8005001</v>
      </c>
      <c r="AC8397" s="9" t="s">
        <v>9171</v>
      </c>
      <c r="AD8397" s="9" t="s">
        <v>225</v>
      </c>
      <c r="AE8397" s="5">
        <f t="shared" si="284"/>
        <v>0</v>
      </c>
      <c r="AF8397" s="5" t="str">
        <f t="shared" si="285"/>
        <v>katA</v>
      </c>
      <c r="AG8397" s="153"/>
      <c r="AH8397" s="153"/>
      <c r="AI8397" t="s">
        <v>201</v>
      </c>
      <c r="AJ8397" t="s">
        <v>17878</v>
      </c>
      <c r="AK8397" s="9" t="str">
        <f>VLOOKUP(Y8397,zdroj!D:AJ,33,0)</f>
        <v>katA</v>
      </c>
    </row>
    <row r="8398" spans="8:37" x14ac:dyDescent="0.25">
      <c r="H8398" s="8"/>
      <c r="I8398" s="8"/>
      <c r="N8398" s="23"/>
      <c r="O8398" s="24"/>
      <c r="P8398" s="19"/>
      <c r="Q8398" s="19"/>
      <c r="R8398" s="19"/>
      <c r="U8398" s="27"/>
      <c r="Y8398" s="9" t="s">
        <v>619</v>
      </c>
      <c r="Z8398" s="9" t="s">
        <v>462</v>
      </c>
      <c r="AA8398" s="9" t="s">
        <v>237</v>
      </c>
      <c r="AB8398" s="9">
        <v>8005010</v>
      </c>
      <c r="AC8398" s="9" t="s">
        <v>9172</v>
      </c>
      <c r="AD8398" s="9" t="s">
        <v>225</v>
      </c>
      <c r="AE8398" s="5">
        <f t="shared" si="284"/>
        <v>0</v>
      </c>
      <c r="AF8398" s="5" t="str">
        <f t="shared" si="285"/>
        <v>katA</v>
      </c>
      <c r="AG8398" s="153"/>
      <c r="AH8398" s="153"/>
      <c r="AI8398" t="s">
        <v>201</v>
      </c>
      <c r="AJ8398" t="s">
        <v>17878</v>
      </c>
      <c r="AK8398" s="9" t="str">
        <f>VLOOKUP(Y8398,zdroj!D:AJ,33,0)</f>
        <v>katA</v>
      </c>
    </row>
    <row r="8399" spans="8:37" x14ac:dyDescent="0.25">
      <c r="H8399" s="8"/>
      <c r="I8399" s="8"/>
      <c r="N8399" s="23"/>
      <c r="O8399" s="24"/>
      <c r="P8399" s="19"/>
      <c r="Q8399" s="19"/>
      <c r="R8399" s="19"/>
      <c r="U8399" s="27"/>
      <c r="Y8399" s="9" t="s">
        <v>619</v>
      </c>
      <c r="Z8399" s="9" t="s">
        <v>462</v>
      </c>
      <c r="AA8399" s="9" t="s">
        <v>237</v>
      </c>
      <c r="AB8399" s="9">
        <v>8005028</v>
      </c>
      <c r="AC8399" s="9" t="s">
        <v>9173</v>
      </c>
      <c r="AD8399" s="9" t="s">
        <v>225</v>
      </c>
      <c r="AE8399" s="5">
        <f t="shared" si="284"/>
        <v>0</v>
      </c>
      <c r="AF8399" s="5" t="str">
        <f t="shared" si="285"/>
        <v>katA</v>
      </c>
      <c r="AG8399" s="153"/>
      <c r="AH8399" s="153"/>
      <c r="AI8399" t="s">
        <v>201</v>
      </c>
      <c r="AJ8399" t="s">
        <v>17878</v>
      </c>
      <c r="AK8399" s="9" t="str">
        <f>VLOOKUP(Y8399,zdroj!D:AJ,33,0)</f>
        <v>katA</v>
      </c>
    </row>
    <row r="8400" spans="8:37" x14ac:dyDescent="0.25">
      <c r="H8400" s="8"/>
      <c r="I8400" s="8"/>
      <c r="N8400" s="23"/>
      <c r="O8400" s="24"/>
      <c r="P8400" s="19"/>
      <c r="Q8400" s="19"/>
      <c r="R8400" s="19"/>
      <c r="U8400" s="27"/>
      <c r="Y8400" s="9" t="s">
        <v>619</v>
      </c>
      <c r="Z8400" s="9" t="s">
        <v>462</v>
      </c>
      <c r="AA8400" s="9" t="s">
        <v>237</v>
      </c>
      <c r="AB8400" s="9">
        <v>8005036</v>
      </c>
      <c r="AC8400" s="9" t="s">
        <v>9174</v>
      </c>
      <c r="AD8400" s="9" t="s">
        <v>225</v>
      </c>
      <c r="AE8400" s="5">
        <f t="shared" si="284"/>
        <v>0</v>
      </c>
      <c r="AF8400" s="5" t="str">
        <f t="shared" si="285"/>
        <v>katA</v>
      </c>
      <c r="AG8400" s="153"/>
      <c r="AH8400" s="153"/>
      <c r="AI8400" t="s">
        <v>201</v>
      </c>
      <c r="AJ8400" t="s">
        <v>17878</v>
      </c>
      <c r="AK8400" s="9" t="str">
        <f>VLOOKUP(Y8400,zdroj!D:AJ,33,0)</f>
        <v>katA</v>
      </c>
    </row>
    <row r="8401" spans="8:37" x14ac:dyDescent="0.25">
      <c r="H8401" s="8"/>
      <c r="I8401" s="8"/>
      <c r="N8401" s="23"/>
      <c r="O8401" s="24"/>
      <c r="P8401" s="19"/>
      <c r="Q8401" s="19"/>
      <c r="R8401" s="19"/>
      <c r="U8401" s="27"/>
      <c r="Y8401" s="9" t="s">
        <v>619</v>
      </c>
      <c r="Z8401" s="9" t="s">
        <v>462</v>
      </c>
      <c r="AA8401" s="9" t="s">
        <v>237</v>
      </c>
      <c r="AB8401" s="9">
        <v>8005044</v>
      </c>
      <c r="AC8401" s="9" t="s">
        <v>9175</v>
      </c>
      <c r="AD8401" s="9" t="s">
        <v>225</v>
      </c>
      <c r="AE8401" s="5">
        <f t="shared" si="284"/>
        <v>0</v>
      </c>
      <c r="AF8401" s="5" t="str">
        <f t="shared" si="285"/>
        <v>katA</v>
      </c>
      <c r="AG8401" s="153"/>
      <c r="AH8401" s="153"/>
      <c r="AI8401" t="s">
        <v>201</v>
      </c>
      <c r="AJ8401" t="s">
        <v>17878</v>
      </c>
      <c r="AK8401" s="9" t="str">
        <f>VLOOKUP(Y8401,zdroj!D:AJ,33,0)</f>
        <v>katA</v>
      </c>
    </row>
    <row r="8402" spans="8:37" x14ac:dyDescent="0.25">
      <c r="H8402" s="8"/>
      <c r="I8402" s="8"/>
      <c r="N8402" s="23"/>
      <c r="O8402" s="24"/>
      <c r="P8402" s="19"/>
      <c r="Q8402" s="19"/>
      <c r="R8402" s="19"/>
      <c r="U8402" s="27"/>
      <c r="Y8402" s="9" t="s">
        <v>619</v>
      </c>
      <c r="Z8402" s="9" t="s">
        <v>462</v>
      </c>
      <c r="AA8402" s="9" t="s">
        <v>237</v>
      </c>
      <c r="AB8402" s="9">
        <v>8005052</v>
      </c>
      <c r="AC8402" s="9" t="s">
        <v>9176</v>
      </c>
      <c r="AD8402" s="9" t="s">
        <v>225</v>
      </c>
      <c r="AE8402" s="5">
        <f t="shared" si="284"/>
        <v>0</v>
      </c>
      <c r="AF8402" s="5" t="str">
        <f t="shared" si="285"/>
        <v>katA</v>
      </c>
      <c r="AG8402" s="153"/>
      <c r="AH8402" s="153"/>
      <c r="AI8402" t="s">
        <v>201</v>
      </c>
      <c r="AJ8402" t="s">
        <v>17878</v>
      </c>
      <c r="AK8402" s="9" t="str">
        <f>VLOOKUP(Y8402,zdroj!D:AJ,33,0)</f>
        <v>katA</v>
      </c>
    </row>
    <row r="8403" spans="8:37" x14ac:dyDescent="0.25">
      <c r="H8403" s="8"/>
      <c r="I8403" s="8"/>
      <c r="N8403" s="23"/>
      <c r="O8403" s="24"/>
      <c r="P8403" s="19"/>
      <c r="Q8403" s="19"/>
      <c r="R8403" s="19"/>
      <c r="U8403" s="27"/>
      <c r="Y8403" s="9" t="s">
        <v>619</v>
      </c>
      <c r="Z8403" s="9" t="s">
        <v>462</v>
      </c>
      <c r="AA8403" s="9" t="s">
        <v>237</v>
      </c>
      <c r="AB8403" s="9">
        <v>8005061</v>
      </c>
      <c r="AC8403" s="9" t="s">
        <v>9177</v>
      </c>
      <c r="AD8403" s="9" t="s">
        <v>225</v>
      </c>
      <c r="AE8403" s="5">
        <f t="shared" si="284"/>
        <v>0</v>
      </c>
      <c r="AF8403" s="5" t="str">
        <f t="shared" si="285"/>
        <v>katA</v>
      </c>
      <c r="AG8403" s="153"/>
      <c r="AH8403" s="153"/>
      <c r="AI8403" t="s">
        <v>201</v>
      </c>
      <c r="AJ8403" t="s">
        <v>17878</v>
      </c>
      <c r="AK8403" s="9" t="str">
        <f>VLOOKUP(Y8403,zdroj!D:AJ,33,0)</f>
        <v>katA</v>
      </c>
    </row>
    <row r="8404" spans="8:37" x14ac:dyDescent="0.25">
      <c r="H8404" s="8"/>
      <c r="I8404" s="8"/>
      <c r="N8404" s="23"/>
      <c r="O8404" s="24"/>
      <c r="P8404" s="19"/>
      <c r="Q8404" s="19"/>
      <c r="R8404" s="19"/>
      <c r="U8404" s="27"/>
      <c r="Y8404" s="9" t="s">
        <v>619</v>
      </c>
      <c r="Z8404" s="9" t="s">
        <v>462</v>
      </c>
      <c r="AA8404" s="9" t="s">
        <v>237</v>
      </c>
      <c r="AB8404" s="9">
        <v>8004714</v>
      </c>
      <c r="AC8404" s="9" t="s">
        <v>9178</v>
      </c>
      <c r="AD8404" s="9" t="s">
        <v>225</v>
      </c>
      <c r="AE8404" s="5">
        <f t="shared" si="284"/>
        <v>0</v>
      </c>
      <c r="AF8404" s="5" t="str">
        <f t="shared" si="285"/>
        <v>katA</v>
      </c>
      <c r="AG8404" s="153"/>
      <c r="AH8404" s="153"/>
      <c r="AI8404" t="s">
        <v>201</v>
      </c>
      <c r="AJ8404" t="s">
        <v>17878</v>
      </c>
      <c r="AK8404" s="9" t="str">
        <f>VLOOKUP(Y8404,zdroj!D:AJ,33,0)</f>
        <v>katA</v>
      </c>
    </row>
    <row r="8405" spans="8:37" x14ac:dyDescent="0.25">
      <c r="H8405" s="8"/>
      <c r="I8405" s="8"/>
      <c r="N8405" s="23"/>
      <c r="O8405" s="24"/>
      <c r="P8405" s="19"/>
      <c r="Q8405" s="19"/>
      <c r="R8405" s="19"/>
      <c r="U8405" s="27"/>
      <c r="Y8405" s="9" t="s">
        <v>619</v>
      </c>
      <c r="Z8405" s="9" t="s">
        <v>462</v>
      </c>
      <c r="AA8405" s="9" t="s">
        <v>237</v>
      </c>
      <c r="AB8405" s="9">
        <v>8005079</v>
      </c>
      <c r="AC8405" s="9" t="s">
        <v>9179</v>
      </c>
      <c r="AD8405" s="9" t="s">
        <v>225</v>
      </c>
      <c r="AE8405" s="5">
        <f t="shared" si="284"/>
        <v>0</v>
      </c>
      <c r="AF8405" s="5" t="str">
        <f t="shared" si="285"/>
        <v>katA</v>
      </c>
      <c r="AG8405" s="153"/>
      <c r="AH8405" s="153"/>
      <c r="AI8405" t="s">
        <v>201</v>
      </c>
      <c r="AJ8405" t="s">
        <v>17878</v>
      </c>
      <c r="AK8405" s="9" t="str">
        <f>VLOOKUP(Y8405,zdroj!D:AJ,33,0)</f>
        <v>katA</v>
      </c>
    </row>
    <row r="8406" spans="8:37" x14ac:dyDescent="0.25">
      <c r="H8406" s="8"/>
      <c r="I8406" s="8"/>
      <c r="N8406" s="23"/>
      <c r="O8406" s="24"/>
      <c r="P8406" s="19"/>
      <c r="Q8406" s="19"/>
      <c r="R8406" s="19"/>
      <c r="U8406" s="27"/>
      <c r="Y8406" s="9" t="s">
        <v>619</v>
      </c>
      <c r="Z8406" s="9" t="s">
        <v>462</v>
      </c>
      <c r="AA8406" s="9" t="s">
        <v>237</v>
      </c>
      <c r="AB8406" s="9">
        <v>8005087</v>
      </c>
      <c r="AC8406" s="9" t="s">
        <v>9180</v>
      </c>
      <c r="AD8406" s="9" t="s">
        <v>225</v>
      </c>
      <c r="AE8406" s="5">
        <f t="shared" si="284"/>
        <v>0</v>
      </c>
      <c r="AF8406" s="5" t="str">
        <f t="shared" si="285"/>
        <v>katA</v>
      </c>
      <c r="AG8406" s="153"/>
      <c r="AH8406" s="153"/>
      <c r="AI8406" t="s">
        <v>201</v>
      </c>
      <c r="AJ8406" t="s">
        <v>17878</v>
      </c>
      <c r="AK8406" s="9" t="str">
        <f>VLOOKUP(Y8406,zdroj!D:AJ,33,0)</f>
        <v>katA</v>
      </c>
    </row>
    <row r="8407" spans="8:37" x14ac:dyDescent="0.25">
      <c r="H8407" s="8"/>
      <c r="I8407" s="8"/>
      <c r="N8407" s="23"/>
      <c r="O8407" s="24"/>
      <c r="P8407" s="19"/>
      <c r="Q8407" s="19"/>
      <c r="R8407" s="19"/>
      <c r="U8407" s="27"/>
      <c r="Y8407" s="9" t="s">
        <v>619</v>
      </c>
      <c r="Z8407" s="9" t="s">
        <v>462</v>
      </c>
      <c r="AA8407" s="9" t="s">
        <v>237</v>
      </c>
      <c r="AB8407" s="9">
        <v>25915177</v>
      </c>
      <c r="AC8407" s="9" t="s">
        <v>9181</v>
      </c>
      <c r="AD8407" s="9" t="s">
        <v>225</v>
      </c>
      <c r="AE8407" s="5">
        <f t="shared" si="284"/>
        <v>0</v>
      </c>
      <c r="AF8407" s="5" t="str">
        <f t="shared" si="285"/>
        <v>katA</v>
      </c>
      <c r="AG8407" s="153"/>
      <c r="AH8407" s="153"/>
      <c r="AI8407" t="s">
        <v>201</v>
      </c>
      <c r="AJ8407" t="s">
        <v>17878</v>
      </c>
      <c r="AK8407" s="9" t="str">
        <f>VLOOKUP(Y8407,zdroj!D:AJ,33,0)</f>
        <v>katA</v>
      </c>
    </row>
    <row r="8408" spans="8:37" x14ac:dyDescent="0.25">
      <c r="H8408" s="8"/>
      <c r="I8408" s="8"/>
      <c r="N8408" s="23"/>
      <c r="O8408" s="24"/>
      <c r="P8408" s="19"/>
      <c r="Q8408" s="19"/>
      <c r="R8408" s="19"/>
      <c r="U8408" s="27"/>
      <c r="Y8408" s="9" t="s">
        <v>619</v>
      </c>
      <c r="Z8408" s="9" t="s">
        <v>462</v>
      </c>
      <c r="AA8408" s="9" t="s">
        <v>237</v>
      </c>
      <c r="AB8408" s="9">
        <v>8005095</v>
      </c>
      <c r="AC8408" s="9" t="s">
        <v>9182</v>
      </c>
      <c r="AD8408" s="9" t="s">
        <v>225</v>
      </c>
      <c r="AE8408" s="5">
        <f t="shared" si="284"/>
        <v>0</v>
      </c>
      <c r="AF8408" s="5" t="str">
        <f t="shared" si="285"/>
        <v>katA</v>
      </c>
      <c r="AG8408" s="153"/>
      <c r="AH8408" s="153"/>
      <c r="AI8408" t="s">
        <v>201</v>
      </c>
      <c r="AJ8408" t="s">
        <v>17878</v>
      </c>
      <c r="AK8408" s="9" t="str">
        <f>VLOOKUP(Y8408,zdroj!D:AJ,33,0)</f>
        <v>katA</v>
      </c>
    </row>
    <row r="8409" spans="8:37" x14ac:dyDescent="0.25">
      <c r="H8409" s="8"/>
      <c r="I8409" s="8"/>
      <c r="N8409" s="23"/>
      <c r="O8409" s="24"/>
      <c r="P8409" s="19"/>
      <c r="Q8409" s="19"/>
      <c r="R8409" s="19"/>
      <c r="U8409" s="27"/>
      <c r="Y8409" s="9" t="s">
        <v>619</v>
      </c>
      <c r="Z8409" s="9" t="s">
        <v>462</v>
      </c>
      <c r="AA8409" s="9" t="s">
        <v>237</v>
      </c>
      <c r="AB8409" s="9">
        <v>8005109</v>
      </c>
      <c r="AC8409" s="9" t="s">
        <v>9183</v>
      </c>
      <c r="AD8409" s="9" t="s">
        <v>225</v>
      </c>
      <c r="AE8409" s="5">
        <f t="shared" si="284"/>
        <v>0</v>
      </c>
      <c r="AF8409" s="5" t="str">
        <f t="shared" si="285"/>
        <v>katA</v>
      </c>
      <c r="AG8409" s="153"/>
      <c r="AH8409" s="153"/>
      <c r="AI8409" t="s">
        <v>201</v>
      </c>
      <c r="AJ8409" t="s">
        <v>17878</v>
      </c>
      <c r="AK8409" s="9" t="str">
        <f>VLOOKUP(Y8409,zdroj!D:AJ,33,0)</f>
        <v>katA</v>
      </c>
    </row>
    <row r="8410" spans="8:37" x14ac:dyDescent="0.25">
      <c r="H8410" s="8"/>
      <c r="I8410" s="8"/>
      <c r="N8410" s="23"/>
      <c r="O8410" s="24"/>
      <c r="P8410" s="19"/>
      <c r="Q8410" s="19"/>
      <c r="R8410" s="19"/>
      <c r="U8410" s="27"/>
      <c r="Y8410" s="9" t="s">
        <v>619</v>
      </c>
      <c r="Z8410" s="9" t="s">
        <v>462</v>
      </c>
      <c r="AA8410" s="9" t="s">
        <v>237</v>
      </c>
      <c r="AB8410" s="9">
        <v>8005117</v>
      </c>
      <c r="AC8410" s="9" t="s">
        <v>9184</v>
      </c>
      <c r="AD8410" s="9" t="s">
        <v>225</v>
      </c>
      <c r="AE8410" s="5">
        <f t="shared" si="284"/>
        <v>0</v>
      </c>
      <c r="AF8410" s="5" t="str">
        <f t="shared" si="285"/>
        <v>katA</v>
      </c>
      <c r="AG8410" s="153"/>
      <c r="AH8410" s="153"/>
      <c r="AI8410" t="s">
        <v>201</v>
      </c>
      <c r="AJ8410" t="s">
        <v>17878</v>
      </c>
      <c r="AK8410" s="9" t="str">
        <f>VLOOKUP(Y8410,zdroj!D:AJ,33,0)</f>
        <v>katA</v>
      </c>
    </row>
    <row r="8411" spans="8:37" x14ac:dyDescent="0.25">
      <c r="H8411" s="8"/>
      <c r="I8411" s="8"/>
      <c r="N8411" s="23"/>
      <c r="O8411" s="24"/>
      <c r="P8411" s="19"/>
      <c r="Q8411" s="19"/>
      <c r="R8411" s="19"/>
      <c r="U8411" s="27"/>
      <c r="Y8411" s="9" t="s">
        <v>619</v>
      </c>
      <c r="Z8411" s="9" t="s">
        <v>462</v>
      </c>
      <c r="AA8411" s="9" t="s">
        <v>237</v>
      </c>
      <c r="AB8411" s="9">
        <v>8005125</v>
      </c>
      <c r="AC8411" s="9" t="s">
        <v>9185</v>
      </c>
      <c r="AD8411" s="9" t="s">
        <v>225</v>
      </c>
      <c r="AE8411" s="5">
        <f t="shared" si="284"/>
        <v>0</v>
      </c>
      <c r="AF8411" s="5" t="str">
        <f t="shared" si="285"/>
        <v>katA</v>
      </c>
      <c r="AG8411" s="153"/>
      <c r="AH8411" s="153"/>
      <c r="AI8411" t="s">
        <v>201</v>
      </c>
      <c r="AJ8411" t="s">
        <v>17878</v>
      </c>
      <c r="AK8411" s="9" t="str">
        <f>VLOOKUP(Y8411,zdroj!D:AJ,33,0)</f>
        <v>katA</v>
      </c>
    </row>
    <row r="8412" spans="8:37" x14ac:dyDescent="0.25">
      <c r="H8412" s="8"/>
      <c r="I8412" s="8"/>
      <c r="N8412" s="23"/>
      <c r="O8412" s="24"/>
      <c r="P8412" s="19"/>
      <c r="Q8412" s="19"/>
      <c r="R8412" s="19"/>
      <c r="U8412" s="27"/>
      <c r="Y8412" s="9" t="s">
        <v>619</v>
      </c>
      <c r="Z8412" s="9" t="s">
        <v>462</v>
      </c>
      <c r="AA8412" s="9" t="s">
        <v>237</v>
      </c>
      <c r="AB8412" s="9">
        <v>8005133</v>
      </c>
      <c r="AC8412" s="9" t="s">
        <v>9186</v>
      </c>
      <c r="AD8412" s="9" t="s">
        <v>225</v>
      </c>
      <c r="AE8412" s="5">
        <f t="shared" si="284"/>
        <v>0</v>
      </c>
      <c r="AF8412" s="5" t="str">
        <f t="shared" si="285"/>
        <v>katA</v>
      </c>
      <c r="AG8412" s="153"/>
      <c r="AH8412" s="153"/>
      <c r="AI8412" t="s">
        <v>229</v>
      </c>
      <c r="AJ8412" t="s">
        <v>17878</v>
      </c>
      <c r="AK8412" s="9" t="str">
        <f>VLOOKUP(Y8412,zdroj!D:AJ,33,0)</f>
        <v>katA</v>
      </c>
    </row>
    <row r="8413" spans="8:37" x14ac:dyDescent="0.25">
      <c r="H8413" s="8"/>
      <c r="I8413" s="8"/>
      <c r="N8413" s="23"/>
      <c r="O8413" s="24"/>
      <c r="P8413" s="19"/>
      <c r="Q8413" s="19"/>
      <c r="R8413" s="19"/>
      <c r="U8413" s="27"/>
      <c r="Y8413" s="9" t="s">
        <v>619</v>
      </c>
      <c r="Z8413" s="9" t="s">
        <v>462</v>
      </c>
      <c r="AA8413" s="9" t="s">
        <v>237</v>
      </c>
      <c r="AB8413" s="9">
        <v>8004722</v>
      </c>
      <c r="AC8413" s="9" t="s">
        <v>9187</v>
      </c>
      <c r="AD8413" s="9" t="s">
        <v>225</v>
      </c>
      <c r="AE8413" s="5">
        <f t="shared" si="284"/>
        <v>0</v>
      </c>
      <c r="AF8413" s="5" t="str">
        <f t="shared" si="285"/>
        <v>katA</v>
      </c>
      <c r="AG8413" s="153"/>
      <c r="AH8413" s="153"/>
      <c r="AI8413" t="s">
        <v>201</v>
      </c>
      <c r="AJ8413" t="s">
        <v>17878</v>
      </c>
      <c r="AK8413" s="9" t="str">
        <f>VLOOKUP(Y8413,zdroj!D:AJ,33,0)</f>
        <v>katA</v>
      </c>
    </row>
    <row r="8414" spans="8:37" x14ac:dyDescent="0.25">
      <c r="H8414" s="8"/>
      <c r="I8414" s="8"/>
      <c r="N8414" s="23"/>
      <c r="O8414" s="24"/>
      <c r="P8414" s="19"/>
      <c r="Q8414" s="19"/>
      <c r="R8414" s="19"/>
      <c r="U8414" s="27"/>
      <c r="Y8414" s="9" t="s">
        <v>619</v>
      </c>
      <c r="Z8414" s="9" t="s">
        <v>462</v>
      </c>
      <c r="AA8414" s="9" t="s">
        <v>237</v>
      </c>
      <c r="AB8414" s="9">
        <v>8005141</v>
      </c>
      <c r="AC8414" s="9" t="s">
        <v>9188</v>
      </c>
      <c r="AD8414" s="9" t="s">
        <v>225</v>
      </c>
      <c r="AE8414" s="5">
        <f t="shared" si="284"/>
        <v>0</v>
      </c>
      <c r="AF8414" s="5" t="str">
        <f t="shared" si="285"/>
        <v>katA</v>
      </c>
      <c r="AG8414" s="153"/>
      <c r="AH8414" s="153"/>
      <c r="AI8414" t="s">
        <v>201</v>
      </c>
      <c r="AJ8414" t="s">
        <v>17878</v>
      </c>
      <c r="AK8414" s="9" t="str">
        <f>VLOOKUP(Y8414,zdroj!D:AJ,33,0)</f>
        <v>katA</v>
      </c>
    </row>
    <row r="8415" spans="8:37" x14ac:dyDescent="0.25">
      <c r="H8415" s="8"/>
      <c r="I8415" s="8"/>
      <c r="N8415" s="23"/>
      <c r="O8415" s="24"/>
      <c r="P8415" s="19"/>
      <c r="Q8415" s="19"/>
      <c r="R8415" s="19"/>
      <c r="U8415" s="27"/>
      <c r="Y8415" s="9" t="s">
        <v>619</v>
      </c>
      <c r="Z8415" s="9" t="s">
        <v>462</v>
      </c>
      <c r="AA8415" s="9" t="s">
        <v>237</v>
      </c>
      <c r="AB8415" s="9">
        <v>8005150</v>
      </c>
      <c r="AC8415" s="9" t="s">
        <v>9189</v>
      </c>
      <c r="AD8415" s="9" t="s">
        <v>225</v>
      </c>
      <c r="AE8415" s="5">
        <f t="shared" si="284"/>
        <v>0</v>
      </c>
      <c r="AF8415" s="5" t="str">
        <f t="shared" si="285"/>
        <v>katA</v>
      </c>
      <c r="AG8415" s="153"/>
      <c r="AH8415" s="153"/>
      <c r="AI8415" t="s">
        <v>201</v>
      </c>
      <c r="AJ8415" t="s">
        <v>17878</v>
      </c>
      <c r="AK8415" s="9" t="str">
        <f>VLOOKUP(Y8415,zdroj!D:AJ,33,0)</f>
        <v>katA</v>
      </c>
    </row>
    <row r="8416" spans="8:37" x14ac:dyDescent="0.25">
      <c r="H8416" s="8"/>
      <c r="I8416" s="8"/>
      <c r="N8416" s="23"/>
      <c r="O8416" s="24"/>
      <c r="P8416" s="19"/>
      <c r="Q8416" s="19"/>
      <c r="R8416" s="19"/>
      <c r="U8416" s="27"/>
      <c r="Y8416" s="9" t="s">
        <v>619</v>
      </c>
      <c r="Z8416" s="9" t="s">
        <v>462</v>
      </c>
      <c r="AA8416" s="9" t="s">
        <v>237</v>
      </c>
      <c r="AB8416" s="9">
        <v>24968528</v>
      </c>
      <c r="AC8416" s="9" t="s">
        <v>9190</v>
      </c>
      <c r="AD8416" s="9" t="s">
        <v>231</v>
      </c>
      <c r="AE8416" s="5">
        <f t="shared" si="284"/>
        <v>0</v>
      </c>
      <c r="AF8416" s="5" t="str">
        <f t="shared" si="285"/>
        <v>katB</v>
      </c>
      <c r="AG8416" s="153"/>
      <c r="AH8416" s="153"/>
      <c r="AI8416" t="s">
        <v>201</v>
      </c>
      <c r="AJ8416" t="s">
        <v>17878</v>
      </c>
      <c r="AK8416" s="9" t="str">
        <f>VLOOKUP(Y8416,zdroj!D:AJ,33,0)</f>
        <v>katA</v>
      </c>
    </row>
    <row r="8417" spans="8:37" x14ac:dyDescent="0.25">
      <c r="H8417" s="8"/>
      <c r="I8417" s="8"/>
      <c r="N8417" s="23"/>
      <c r="O8417" s="24"/>
      <c r="P8417" s="19"/>
      <c r="Q8417" s="19"/>
      <c r="R8417" s="19"/>
      <c r="U8417" s="27"/>
      <c r="Y8417" s="9" t="s">
        <v>619</v>
      </c>
      <c r="Z8417" s="9" t="s">
        <v>462</v>
      </c>
      <c r="AA8417" s="9" t="s">
        <v>237</v>
      </c>
      <c r="AB8417" s="9">
        <v>8005168</v>
      </c>
      <c r="AC8417" s="9" t="s">
        <v>9191</v>
      </c>
      <c r="AD8417" s="9" t="s">
        <v>225</v>
      </c>
      <c r="AE8417" s="5">
        <f t="shared" si="284"/>
        <v>0</v>
      </c>
      <c r="AF8417" s="5" t="str">
        <f t="shared" si="285"/>
        <v>katA</v>
      </c>
      <c r="AG8417" s="153"/>
      <c r="AH8417" s="153"/>
      <c r="AI8417" t="s">
        <v>201</v>
      </c>
      <c r="AJ8417" t="s">
        <v>17878</v>
      </c>
      <c r="AK8417" s="9" t="str">
        <f>VLOOKUP(Y8417,zdroj!D:AJ,33,0)</f>
        <v>katA</v>
      </c>
    </row>
    <row r="8418" spans="8:37" x14ac:dyDescent="0.25">
      <c r="H8418" s="8"/>
      <c r="I8418" s="8"/>
      <c r="N8418" s="23"/>
      <c r="O8418" s="24"/>
      <c r="P8418" s="19"/>
      <c r="Q8418" s="19"/>
      <c r="R8418" s="19"/>
      <c r="U8418" s="27"/>
      <c r="Y8418" s="9" t="s">
        <v>619</v>
      </c>
      <c r="Z8418" s="9" t="s">
        <v>462</v>
      </c>
      <c r="AA8418" s="9" t="s">
        <v>237</v>
      </c>
      <c r="AB8418" s="9">
        <v>8005176</v>
      </c>
      <c r="AC8418" s="9" t="s">
        <v>9192</v>
      </c>
      <c r="AD8418" s="9" t="s">
        <v>225</v>
      </c>
      <c r="AE8418" s="5">
        <f t="shared" si="284"/>
        <v>0</v>
      </c>
      <c r="AF8418" s="5" t="str">
        <f t="shared" si="285"/>
        <v>katA</v>
      </c>
      <c r="AG8418" s="153"/>
      <c r="AH8418" s="153"/>
      <c r="AI8418" t="s">
        <v>201</v>
      </c>
      <c r="AJ8418" t="s">
        <v>17878</v>
      </c>
      <c r="AK8418" s="9" t="str">
        <f>VLOOKUP(Y8418,zdroj!D:AJ,33,0)</f>
        <v>katA</v>
      </c>
    </row>
    <row r="8419" spans="8:37" x14ac:dyDescent="0.25">
      <c r="H8419" s="8"/>
      <c r="I8419" s="8"/>
      <c r="N8419" s="23"/>
      <c r="O8419" s="24"/>
      <c r="P8419" s="19"/>
      <c r="Q8419" s="19"/>
      <c r="R8419" s="19"/>
      <c r="U8419" s="27"/>
      <c r="Y8419" s="9" t="s">
        <v>619</v>
      </c>
      <c r="Z8419" s="9" t="s">
        <v>462</v>
      </c>
      <c r="AA8419" s="9" t="s">
        <v>237</v>
      </c>
      <c r="AB8419" s="9">
        <v>8005184</v>
      </c>
      <c r="AC8419" s="9" t="s">
        <v>9193</v>
      </c>
      <c r="AD8419" s="9" t="s">
        <v>225</v>
      </c>
      <c r="AE8419" s="5">
        <f t="shared" si="284"/>
        <v>0</v>
      </c>
      <c r="AF8419" s="5" t="str">
        <f t="shared" si="285"/>
        <v>katA</v>
      </c>
      <c r="AG8419" s="153"/>
      <c r="AH8419" s="153"/>
      <c r="AI8419" t="s">
        <v>201</v>
      </c>
      <c r="AJ8419" t="s">
        <v>17878</v>
      </c>
      <c r="AK8419" s="9" t="str">
        <f>VLOOKUP(Y8419,zdroj!D:AJ,33,0)</f>
        <v>katA</v>
      </c>
    </row>
    <row r="8420" spans="8:37" x14ac:dyDescent="0.25">
      <c r="H8420" s="8"/>
      <c r="I8420" s="8"/>
      <c r="N8420" s="23"/>
      <c r="O8420" s="24"/>
      <c r="P8420" s="19"/>
      <c r="Q8420" s="19"/>
      <c r="R8420" s="19"/>
      <c r="U8420" s="27"/>
      <c r="Y8420" s="9" t="s">
        <v>619</v>
      </c>
      <c r="Z8420" s="9" t="s">
        <v>462</v>
      </c>
      <c r="AA8420" s="9" t="s">
        <v>237</v>
      </c>
      <c r="AB8420" s="9">
        <v>8005192</v>
      </c>
      <c r="AC8420" s="9" t="s">
        <v>9194</v>
      </c>
      <c r="AD8420" s="9" t="s">
        <v>231</v>
      </c>
      <c r="AE8420" s="5">
        <f t="shared" si="284"/>
        <v>0</v>
      </c>
      <c r="AF8420" s="5" t="str">
        <f t="shared" si="285"/>
        <v>katB</v>
      </c>
      <c r="AG8420" s="153"/>
      <c r="AH8420" s="153"/>
      <c r="AI8420" t="s">
        <v>201</v>
      </c>
      <c r="AJ8420" t="s">
        <v>17878</v>
      </c>
      <c r="AK8420" s="9" t="str">
        <f>VLOOKUP(Y8420,zdroj!D:AJ,33,0)</f>
        <v>katA</v>
      </c>
    </row>
    <row r="8421" spans="8:37" x14ac:dyDescent="0.25">
      <c r="H8421" s="8"/>
      <c r="I8421" s="8"/>
      <c r="N8421" s="23"/>
      <c r="O8421" s="24"/>
      <c r="P8421" s="19"/>
      <c r="Q8421" s="19"/>
      <c r="R8421" s="19"/>
      <c r="U8421" s="27"/>
      <c r="Y8421" s="9" t="s">
        <v>619</v>
      </c>
      <c r="Z8421" s="9" t="s">
        <v>462</v>
      </c>
      <c r="AA8421" s="9" t="s">
        <v>237</v>
      </c>
      <c r="AB8421" s="9">
        <v>8004731</v>
      </c>
      <c r="AC8421" s="9" t="s">
        <v>9195</v>
      </c>
      <c r="AD8421" s="9" t="s">
        <v>231</v>
      </c>
      <c r="AE8421" s="5">
        <f t="shared" si="284"/>
        <v>0</v>
      </c>
      <c r="AF8421" s="5" t="str">
        <f t="shared" si="285"/>
        <v>katB</v>
      </c>
      <c r="AG8421" s="153"/>
      <c r="AH8421" s="153"/>
      <c r="AI8421" t="s">
        <v>201</v>
      </c>
      <c r="AJ8421" t="s">
        <v>17878</v>
      </c>
      <c r="AK8421" s="9" t="str">
        <f>VLOOKUP(Y8421,zdroj!D:AJ,33,0)</f>
        <v>katA</v>
      </c>
    </row>
    <row r="8422" spans="8:37" x14ac:dyDescent="0.25">
      <c r="H8422" s="8"/>
      <c r="I8422" s="8"/>
      <c r="N8422" s="23"/>
      <c r="O8422" s="24"/>
      <c r="P8422" s="19"/>
      <c r="Q8422" s="19"/>
      <c r="R8422" s="19"/>
      <c r="U8422" s="27"/>
      <c r="Y8422" s="9" t="s">
        <v>619</v>
      </c>
      <c r="Z8422" s="9" t="s">
        <v>462</v>
      </c>
      <c r="AA8422" s="9" t="s">
        <v>237</v>
      </c>
      <c r="AB8422" s="9">
        <v>8005222</v>
      </c>
      <c r="AC8422" s="9" t="s">
        <v>9196</v>
      </c>
      <c r="AD8422" s="9" t="s">
        <v>225</v>
      </c>
      <c r="AE8422" s="5">
        <f t="shared" si="284"/>
        <v>0</v>
      </c>
      <c r="AF8422" s="5" t="str">
        <f t="shared" si="285"/>
        <v>katA</v>
      </c>
      <c r="AG8422" s="153"/>
      <c r="AH8422" s="153"/>
      <c r="AI8422" t="s">
        <v>201</v>
      </c>
      <c r="AJ8422" t="s">
        <v>17878</v>
      </c>
      <c r="AK8422" s="9" t="str">
        <f>VLOOKUP(Y8422,zdroj!D:AJ,33,0)</f>
        <v>katA</v>
      </c>
    </row>
    <row r="8423" spans="8:37" x14ac:dyDescent="0.25">
      <c r="H8423" s="8"/>
      <c r="I8423" s="8"/>
      <c r="N8423" s="23"/>
      <c r="O8423" s="24"/>
      <c r="P8423" s="19"/>
      <c r="Q8423" s="19"/>
      <c r="R8423" s="19"/>
      <c r="U8423" s="27"/>
      <c r="Y8423" s="9" t="s">
        <v>619</v>
      </c>
      <c r="Z8423" s="9" t="s">
        <v>462</v>
      </c>
      <c r="AA8423" s="9" t="s">
        <v>237</v>
      </c>
      <c r="AB8423" s="9">
        <v>8005231</v>
      </c>
      <c r="AC8423" s="9" t="s">
        <v>9197</v>
      </c>
      <c r="AD8423" s="9" t="s">
        <v>225</v>
      </c>
      <c r="AE8423" s="5">
        <f t="shared" si="284"/>
        <v>0</v>
      </c>
      <c r="AF8423" s="5" t="str">
        <f t="shared" si="285"/>
        <v>katA</v>
      </c>
      <c r="AG8423" s="153"/>
      <c r="AH8423" s="153"/>
      <c r="AI8423" t="s">
        <v>229</v>
      </c>
      <c r="AJ8423" t="s">
        <v>17878</v>
      </c>
      <c r="AK8423" s="9" t="str">
        <f>VLOOKUP(Y8423,zdroj!D:AJ,33,0)</f>
        <v>katA</v>
      </c>
    </row>
    <row r="8424" spans="8:37" x14ac:dyDescent="0.25">
      <c r="H8424" s="8"/>
      <c r="I8424" s="8"/>
      <c r="N8424" s="23"/>
      <c r="O8424" s="24"/>
      <c r="P8424" s="19"/>
      <c r="Q8424" s="19"/>
      <c r="R8424" s="19"/>
      <c r="U8424" s="27"/>
      <c r="Y8424" s="9" t="s">
        <v>619</v>
      </c>
      <c r="Z8424" s="9" t="s">
        <v>462</v>
      </c>
      <c r="AA8424" s="9" t="s">
        <v>237</v>
      </c>
      <c r="AB8424" s="9">
        <v>8005249</v>
      </c>
      <c r="AC8424" s="9" t="s">
        <v>9198</v>
      </c>
      <c r="AD8424" s="9" t="s">
        <v>225</v>
      </c>
      <c r="AE8424" s="5">
        <f t="shared" si="284"/>
        <v>0</v>
      </c>
      <c r="AF8424" s="5" t="str">
        <f t="shared" si="285"/>
        <v>katA</v>
      </c>
      <c r="AG8424" s="153"/>
      <c r="AH8424" s="153"/>
      <c r="AI8424" t="s">
        <v>201</v>
      </c>
      <c r="AJ8424" t="s">
        <v>17878</v>
      </c>
      <c r="AK8424" s="9" t="str">
        <f>VLOOKUP(Y8424,zdroj!D:AJ,33,0)</f>
        <v>katA</v>
      </c>
    </row>
    <row r="8425" spans="8:37" x14ac:dyDescent="0.25">
      <c r="H8425" s="8"/>
      <c r="I8425" s="8"/>
      <c r="N8425" s="23"/>
      <c r="O8425" s="24"/>
      <c r="P8425" s="19"/>
      <c r="Q8425" s="19"/>
      <c r="R8425" s="19"/>
      <c r="U8425" s="27"/>
      <c r="Y8425" s="9" t="s">
        <v>619</v>
      </c>
      <c r="Z8425" s="9" t="s">
        <v>462</v>
      </c>
      <c r="AA8425" s="9" t="s">
        <v>237</v>
      </c>
      <c r="AB8425" s="9">
        <v>8005257</v>
      </c>
      <c r="AC8425" s="9" t="s">
        <v>9199</v>
      </c>
      <c r="AD8425" s="9" t="s">
        <v>800</v>
      </c>
      <c r="AE8425" s="5">
        <f t="shared" si="284"/>
        <v>0</v>
      </c>
      <c r="AF8425" s="5" t="str">
        <f t="shared" si="285"/>
        <v>Pokryto</v>
      </c>
      <c r="AG8425" s="153"/>
      <c r="AH8425" s="153"/>
      <c r="AI8425" t="s">
        <v>201</v>
      </c>
      <c r="AJ8425" t="s">
        <v>800</v>
      </c>
      <c r="AK8425" s="9" t="str">
        <f>VLOOKUP(Y8425,zdroj!D:AJ,33,0)</f>
        <v>katA</v>
      </c>
    </row>
    <row r="8426" spans="8:37" x14ac:dyDescent="0.25">
      <c r="H8426" s="8"/>
      <c r="I8426" s="8"/>
      <c r="N8426" s="23"/>
      <c r="O8426" s="24"/>
      <c r="P8426" s="19"/>
      <c r="Q8426" s="19"/>
      <c r="R8426" s="19"/>
      <c r="U8426" s="27"/>
      <c r="Y8426" s="9" t="s">
        <v>619</v>
      </c>
      <c r="Z8426" s="9" t="s">
        <v>462</v>
      </c>
      <c r="AA8426" s="9" t="s">
        <v>237</v>
      </c>
      <c r="AB8426" s="9">
        <v>26014181</v>
      </c>
      <c r="AC8426" s="9" t="s">
        <v>9200</v>
      </c>
      <c r="AD8426" s="9" t="s">
        <v>225</v>
      </c>
      <c r="AE8426" s="5">
        <f t="shared" si="284"/>
        <v>0</v>
      </c>
      <c r="AF8426" s="5" t="str">
        <f t="shared" si="285"/>
        <v>katA</v>
      </c>
      <c r="AG8426" s="153"/>
      <c r="AH8426" s="153"/>
      <c r="AI8426" t="s">
        <v>201</v>
      </c>
      <c r="AJ8426" t="s">
        <v>17878</v>
      </c>
      <c r="AK8426" s="9" t="str">
        <f>VLOOKUP(Y8426,zdroj!D:AJ,33,0)</f>
        <v>katA</v>
      </c>
    </row>
    <row r="8427" spans="8:37" x14ac:dyDescent="0.25">
      <c r="H8427" s="8"/>
      <c r="I8427" s="8"/>
      <c r="N8427" s="23"/>
      <c r="O8427" s="24"/>
      <c r="P8427" s="19"/>
      <c r="Q8427" s="19"/>
      <c r="R8427" s="19"/>
      <c r="U8427" s="27"/>
      <c r="Y8427" s="9" t="s">
        <v>619</v>
      </c>
      <c r="Z8427" s="9" t="s">
        <v>462</v>
      </c>
      <c r="AA8427" s="9" t="s">
        <v>237</v>
      </c>
      <c r="AB8427" s="9">
        <v>27550656</v>
      </c>
      <c r="AC8427" s="9" t="s">
        <v>9201</v>
      </c>
      <c r="AD8427" s="9" t="s">
        <v>231</v>
      </c>
      <c r="AE8427" s="5">
        <f t="shared" si="284"/>
        <v>0</v>
      </c>
      <c r="AF8427" s="5" t="str">
        <f t="shared" si="285"/>
        <v>katB</v>
      </c>
      <c r="AG8427" s="153"/>
      <c r="AH8427" s="153"/>
      <c r="AI8427" t="s">
        <v>201</v>
      </c>
      <c r="AJ8427" t="s">
        <v>17878</v>
      </c>
      <c r="AK8427" s="9" t="str">
        <f>VLOOKUP(Y8427,zdroj!D:AJ,33,0)</f>
        <v>katA</v>
      </c>
    </row>
    <row r="8428" spans="8:37" x14ac:dyDescent="0.25">
      <c r="H8428" s="8"/>
      <c r="I8428" s="8"/>
      <c r="N8428" s="23"/>
      <c r="O8428" s="24"/>
      <c r="P8428" s="19"/>
      <c r="Q8428" s="19"/>
      <c r="R8428" s="19"/>
      <c r="U8428" s="27"/>
      <c r="Y8428" s="9" t="s">
        <v>619</v>
      </c>
      <c r="Z8428" s="9" t="s">
        <v>462</v>
      </c>
      <c r="AA8428" s="9" t="s">
        <v>237</v>
      </c>
      <c r="AB8428" s="9">
        <v>8004749</v>
      </c>
      <c r="AC8428" s="9" t="s">
        <v>9202</v>
      </c>
      <c r="AD8428" s="9" t="s">
        <v>225</v>
      </c>
      <c r="AE8428" s="5">
        <f t="shared" si="284"/>
        <v>0</v>
      </c>
      <c r="AF8428" s="5" t="str">
        <f t="shared" si="285"/>
        <v>katA</v>
      </c>
      <c r="AG8428" s="153"/>
      <c r="AH8428" s="153"/>
      <c r="AI8428" t="s">
        <v>201</v>
      </c>
      <c r="AJ8428" t="s">
        <v>17878</v>
      </c>
      <c r="AK8428" s="9" t="str">
        <f>VLOOKUP(Y8428,zdroj!D:AJ,33,0)</f>
        <v>katA</v>
      </c>
    </row>
    <row r="8429" spans="8:37" x14ac:dyDescent="0.25">
      <c r="H8429" s="8"/>
      <c r="I8429" s="8"/>
      <c r="N8429" s="23"/>
      <c r="O8429" s="24"/>
      <c r="P8429" s="19"/>
      <c r="Q8429" s="19"/>
      <c r="R8429" s="19"/>
      <c r="U8429" s="27"/>
      <c r="Y8429" s="9" t="s">
        <v>619</v>
      </c>
      <c r="Z8429" s="9" t="s">
        <v>462</v>
      </c>
      <c r="AA8429" s="9" t="s">
        <v>237</v>
      </c>
      <c r="AB8429" s="9">
        <v>40821153</v>
      </c>
      <c r="AC8429" s="9" t="s">
        <v>9203</v>
      </c>
      <c r="AD8429" s="9" t="s">
        <v>231</v>
      </c>
      <c r="AE8429" s="5">
        <f t="shared" si="284"/>
        <v>0</v>
      </c>
      <c r="AF8429" s="5" t="str">
        <f t="shared" si="285"/>
        <v>katB</v>
      </c>
      <c r="AG8429" s="153"/>
      <c r="AH8429" s="153"/>
      <c r="AI8429" t="s">
        <v>201</v>
      </c>
      <c r="AJ8429" t="s">
        <v>17878</v>
      </c>
      <c r="AK8429" s="9" t="str">
        <f>VLOOKUP(Y8429,zdroj!D:AJ,33,0)</f>
        <v>katA</v>
      </c>
    </row>
    <row r="8430" spans="8:37" x14ac:dyDescent="0.25">
      <c r="H8430" s="8"/>
      <c r="I8430" s="8"/>
      <c r="N8430" s="23"/>
      <c r="O8430" s="24"/>
      <c r="P8430" s="19"/>
      <c r="Q8430" s="19"/>
      <c r="R8430" s="19"/>
      <c r="U8430" s="27"/>
      <c r="Y8430" s="9" t="s">
        <v>619</v>
      </c>
      <c r="Z8430" s="9" t="s">
        <v>462</v>
      </c>
      <c r="AA8430" s="9" t="s">
        <v>237</v>
      </c>
      <c r="AB8430" s="9">
        <v>42606951</v>
      </c>
      <c r="AC8430" s="9" t="s">
        <v>9204</v>
      </c>
      <c r="AD8430" s="9" t="s">
        <v>225</v>
      </c>
      <c r="AE8430" s="5">
        <f t="shared" si="284"/>
        <v>0</v>
      </c>
      <c r="AF8430" s="5" t="str">
        <f t="shared" si="285"/>
        <v>katA</v>
      </c>
      <c r="AG8430" s="153"/>
      <c r="AH8430" s="153"/>
      <c r="AI8430" t="s">
        <v>201</v>
      </c>
      <c r="AJ8430" t="s">
        <v>17878</v>
      </c>
      <c r="AK8430" s="9" t="str">
        <f>VLOOKUP(Y8430,zdroj!D:AJ,33,0)</f>
        <v>katA</v>
      </c>
    </row>
    <row r="8431" spans="8:37" x14ac:dyDescent="0.25">
      <c r="H8431" s="8"/>
      <c r="I8431" s="8"/>
      <c r="N8431" s="23"/>
      <c r="O8431" s="24"/>
      <c r="P8431" s="19"/>
      <c r="Q8431" s="19"/>
      <c r="R8431" s="19"/>
      <c r="U8431" s="27"/>
      <c r="Y8431" s="9" t="s">
        <v>619</v>
      </c>
      <c r="Z8431" s="9" t="s">
        <v>462</v>
      </c>
      <c r="AA8431" s="9" t="s">
        <v>237</v>
      </c>
      <c r="AB8431" s="9">
        <v>71088270</v>
      </c>
      <c r="AC8431" s="9" t="s">
        <v>9205</v>
      </c>
      <c r="AD8431" s="9" t="s">
        <v>225</v>
      </c>
      <c r="AE8431" s="5">
        <f t="shared" si="284"/>
        <v>0</v>
      </c>
      <c r="AF8431" s="5" t="str">
        <f t="shared" si="285"/>
        <v>katA</v>
      </c>
      <c r="AG8431" s="153"/>
      <c r="AH8431" s="153"/>
      <c r="AI8431" t="s">
        <v>229</v>
      </c>
      <c r="AJ8431" t="s">
        <v>17878</v>
      </c>
      <c r="AK8431" s="9" t="str">
        <f>VLOOKUP(Y8431,zdroj!D:AJ,33,0)</f>
        <v>katA</v>
      </c>
    </row>
    <row r="8432" spans="8:37" x14ac:dyDescent="0.25">
      <c r="H8432" s="8"/>
      <c r="I8432" s="8"/>
      <c r="N8432" s="23"/>
      <c r="O8432" s="24"/>
      <c r="P8432" s="19"/>
      <c r="Q8432" s="19"/>
      <c r="R8432" s="19"/>
      <c r="U8432" s="27"/>
      <c r="Y8432" s="9" t="s">
        <v>619</v>
      </c>
      <c r="Z8432" s="9" t="s">
        <v>462</v>
      </c>
      <c r="AA8432" s="9" t="s">
        <v>237</v>
      </c>
      <c r="AB8432" s="9">
        <v>72547464</v>
      </c>
      <c r="AC8432" s="9" t="s">
        <v>9206</v>
      </c>
      <c r="AD8432" s="9" t="s">
        <v>225</v>
      </c>
      <c r="AE8432" s="5">
        <f t="shared" si="284"/>
        <v>0</v>
      </c>
      <c r="AF8432" s="5" t="str">
        <f t="shared" si="285"/>
        <v>katA</v>
      </c>
      <c r="AG8432" s="153"/>
      <c r="AH8432" s="153"/>
      <c r="AI8432" t="s">
        <v>201</v>
      </c>
      <c r="AJ8432" t="s">
        <v>17878</v>
      </c>
      <c r="AK8432" s="9" t="str">
        <f>VLOOKUP(Y8432,zdroj!D:AJ,33,0)</f>
        <v>katA</v>
      </c>
    </row>
    <row r="8433" spans="8:37" x14ac:dyDescent="0.25">
      <c r="H8433" s="8"/>
      <c r="I8433" s="8"/>
      <c r="N8433" s="23"/>
      <c r="O8433" s="24"/>
      <c r="P8433" s="19"/>
      <c r="Q8433" s="19"/>
      <c r="R8433" s="19"/>
      <c r="U8433" s="27"/>
      <c r="Y8433" s="9" t="s">
        <v>619</v>
      </c>
      <c r="Z8433" s="9" t="s">
        <v>462</v>
      </c>
      <c r="AA8433" s="9" t="s">
        <v>237</v>
      </c>
      <c r="AB8433" s="9">
        <v>76999491</v>
      </c>
      <c r="AC8433" s="9" t="s">
        <v>9207</v>
      </c>
      <c r="AD8433" s="9" t="s">
        <v>225</v>
      </c>
      <c r="AE8433" s="5">
        <f t="shared" si="284"/>
        <v>0</v>
      </c>
      <c r="AF8433" s="5" t="str">
        <f t="shared" si="285"/>
        <v>katA</v>
      </c>
      <c r="AG8433" s="153"/>
      <c r="AH8433" s="153"/>
      <c r="AI8433" t="s">
        <v>17880</v>
      </c>
      <c r="AJ8433" t="s">
        <v>17878</v>
      </c>
      <c r="AK8433" s="9" t="str">
        <f>VLOOKUP(Y8433,zdroj!D:AJ,33,0)</f>
        <v>katA</v>
      </c>
    </row>
    <row r="8434" spans="8:37" x14ac:dyDescent="0.25">
      <c r="H8434" s="8"/>
      <c r="I8434" s="8"/>
      <c r="N8434" s="23"/>
      <c r="O8434" s="24"/>
      <c r="P8434" s="19"/>
      <c r="Q8434" s="19"/>
      <c r="R8434" s="19"/>
      <c r="U8434" s="27"/>
      <c r="Y8434" s="9" t="s">
        <v>619</v>
      </c>
      <c r="Z8434" s="9" t="s">
        <v>462</v>
      </c>
      <c r="AA8434" s="9" t="s">
        <v>237</v>
      </c>
      <c r="AB8434" s="9">
        <v>78670217</v>
      </c>
      <c r="AC8434" s="9" t="s">
        <v>9208</v>
      </c>
      <c r="AD8434" s="9" t="s">
        <v>225</v>
      </c>
      <c r="AE8434" s="5">
        <f t="shared" si="284"/>
        <v>0</v>
      </c>
      <c r="AF8434" s="5" t="str">
        <f t="shared" si="285"/>
        <v>katA</v>
      </c>
      <c r="AG8434" s="153"/>
      <c r="AH8434" s="153"/>
      <c r="AI8434" t="s">
        <v>201</v>
      </c>
      <c r="AJ8434" t="s">
        <v>17878</v>
      </c>
      <c r="AK8434" s="9" t="str">
        <f>VLOOKUP(Y8434,zdroj!D:AJ,33,0)</f>
        <v>katA</v>
      </c>
    </row>
    <row r="8435" spans="8:37" x14ac:dyDescent="0.25">
      <c r="H8435" s="8"/>
      <c r="I8435" s="8"/>
      <c r="N8435" s="23"/>
      <c r="O8435" s="24"/>
      <c r="P8435" s="19"/>
      <c r="Q8435" s="19"/>
      <c r="R8435" s="19"/>
      <c r="U8435" s="27"/>
      <c r="Y8435" s="9" t="s">
        <v>619</v>
      </c>
      <c r="Z8435" s="9" t="s">
        <v>462</v>
      </c>
      <c r="AA8435" s="9" t="s">
        <v>237</v>
      </c>
      <c r="AB8435" s="9">
        <v>80096212</v>
      </c>
      <c r="AC8435" s="9" t="s">
        <v>9209</v>
      </c>
      <c r="AD8435" s="9" t="s">
        <v>225</v>
      </c>
      <c r="AE8435" s="5">
        <f t="shared" si="284"/>
        <v>0</v>
      </c>
      <c r="AF8435" s="5" t="str">
        <f t="shared" si="285"/>
        <v>katA</v>
      </c>
      <c r="AG8435" s="153"/>
      <c r="AH8435" s="153"/>
      <c r="AI8435" t="s">
        <v>201</v>
      </c>
      <c r="AJ8435" t="s">
        <v>17878</v>
      </c>
      <c r="AK8435" s="9" t="str">
        <f>VLOOKUP(Y8435,zdroj!D:AJ,33,0)</f>
        <v>katA</v>
      </c>
    </row>
    <row r="8436" spans="8:37" x14ac:dyDescent="0.25">
      <c r="H8436" s="8"/>
      <c r="I8436" s="8"/>
      <c r="N8436" s="23"/>
      <c r="O8436" s="24"/>
      <c r="P8436" s="19"/>
      <c r="Q8436" s="19"/>
      <c r="R8436" s="19"/>
      <c r="U8436" s="27"/>
      <c r="Y8436" s="9" t="s">
        <v>619</v>
      </c>
      <c r="Z8436" s="9" t="s">
        <v>462</v>
      </c>
      <c r="AA8436" s="9" t="s">
        <v>237</v>
      </c>
      <c r="AB8436" s="9">
        <v>8004757</v>
      </c>
      <c r="AC8436" s="9" t="s">
        <v>9210</v>
      </c>
      <c r="AD8436" s="9" t="s">
        <v>225</v>
      </c>
      <c r="AE8436" s="5">
        <f t="shared" si="284"/>
        <v>0</v>
      </c>
      <c r="AF8436" s="5" t="str">
        <f t="shared" si="285"/>
        <v>katA</v>
      </c>
      <c r="AG8436" s="153"/>
      <c r="AH8436" s="153"/>
      <c r="AI8436" t="s">
        <v>201</v>
      </c>
      <c r="AJ8436" t="s">
        <v>17878</v>
      </c>
      <c r="AK8436" s="9" t="str">
        <f>VLOOKUP(Y8436,zdroj!D:AJ,33,0)</f>
        <v>katA</v>
      </c>
    </row>
    <row r="8437" spans="8:37" x14ac:dyDescent="0.25">
      <c r="H8437" s="8"/>
      <c r="I8437" s="8"/>
      <c r="N8437" s="23"/>
      <c r="O8437" s="24"/>
      <c r="P8437" s="19"/>
      <c r="Q8437" s="19"/>
      <c r="R8437" s="19"/>
      <c r="U8437" s="27"/>
      <c r="Y8437" s="9" t="s">
        <v>619</v>
      </c>
      <c r="Z8437" s="9" t="s">
        <v>462</v>
      </c>
      <c r="AA8437" s="9" t="s">
        <v>237</v>
      </c>
      <c r="AB8437" s="9">
        <v>8004765</v>
      </c>
      <c r="AC8437" s="9" t="s">
        <v>9211</v>
      </c>
      <c r="AD8437" s="9" t="s">
        <v>225</v>
      </c>
      <c r="AE8437" s="5">
        <f t="shared" si="284"/>
        <v>0</v>
      </c>
      <c r="AF8437" s="5" t="str">
        <f t="shared" si="285"/>
        <v>katA</v>
      </c>
      <c r="AG8437" s="153"/>
      <c r="AH8437" s="153"/>
      <c r="AI8437" t="s">
        <v>201</v>
      </c>
      <c r="AJ8437" t="s">
        <v>17878</v>
      </c>
      <c r="AK8437" s="9" t="str">
        <f>VLOOKUP(Y8437,zdroj!D:AJ,33,0)</f>
        <v>katA</v>
      </c>
    </row>
    <row r="8438" spans="8:37" x14ac:dyDescent="0.25">
      <c r="H8438" s="8"/>
      <c r="I8438" s="8"/>
      <c r="N8438" s="23"/>
      <c r="O8438" s="24"/>
      <c r="P8438" s="19"/>
      <c r="Q8438" s="19"/>
      <c r="R8438" s="19"/>
      <c r="U8438" s="27"/>
      <c r="Y8438" s="9" t="s">
        <v>620</v>
      </c>
      <c r="Z8438" s="9" t="s">
        <v>462</v>
      </c>
      <c r="AA8438" s="9" t="s">
        <v>198</v>
      </c>
      <c r="AB8438" s="9">
        <v>8006636</v>
      </c>
      <c r="AC8438" s="9" t="s">
        <v>9212</v>
      </c>
      <c r="AD8438" s="9" t="s">
        <v>231</v>
      </c>
      <c r="AE8438" s="5">
        <f t="shared" si="284"/>
        <v>0</v>
      </c>
      <c r="AF8438" s="5" t="str">
        <f t="shared" si="285"/>
        <v>katB</v>
      </c>
      <c r="AG8438" s="153"/>
      <c r="AH8438" s="153"/>
      <c r="AI8438" t="s">
        <v>201</v>
      </c>
      <c r="AJ8438" t="s">
        <v>17878</v>
      </c>
      <c r="AK8438" s="9" t="str">
        <f>VLOOKUP(Y8438,zdroj!D:AJ,33,0)</f>
        <v>katB</v>
      </c>
    </row>
    <row r="8439" spans="8:37" x14ac:dyDescent="0.25">
      <c r="H8439" s="8"/>
      <c r="I8439" s="8"/>
      <c r="N8439" s="23"/>
      <c r="O8439" s="24"/>
      <c r="P8439" s="19"/>
      <c r="Q8439" s="19"/>
      <c r="R8439" s="19"/>
      <c r="U8439" s="27"/>
      <c r="Y8439" s="9" t="s">
        <v>620</v>
      </c>
      <c r="Z8439" s="9" t="s">
        <v>462</v>
      </c>
      <c r="AA8439" s="9" t="s">
        <v>198</v>
      </c>
      <c r="AB8439" s="9">
        <v>8006725</v>
      </c>
      <c r="AC8439" s="9" t="s">
        <v>9213</v>
      </c>
      <c r="AD8439" s="9" t="s">
        <v>231</v>
      </c>
      <c r="AE8439" s="5">
        <f t="shared" si="284"/>
        <v>0</v>
      </c>
      <c r="AF8439" s="5" t="str">
        <f t="shared" si="285"/>
        <v>katB</v>
      </c>
      <c r="AG8439" s="153"/>
      <c r="AH8439" s="153"/>
      <c r="AI8439" t="s">
        <v>201</v>
      </c>
      <c r="AJ8439" t="s">
        <v>17878</v>
      </c>
      <c r="AK8439" s="9" t="str">
        <f>VLOOKUP(Y8439,zdroj!D:AJ,33,0)</f>
        <v>katB</v>
      </c>
    </row>
    <row r="8440" spans="8:37" x14ac:dyDescent="0.25">
      <c r="H8440" s="8"/>
      <c r="I8440" s="8"/>
      <c r="N8440" s="23"/>
      <c r="O8440" s="24"/>
      <c r="P8440" s="19"/>
      <c r="Q8440" s="19"/>
      <c r="R8440" s="19"/>
      <c r="U8440" s="27"/>
      <c r="Y8440" s="9" t="s">
        <v>620</v>
      </c>
      <c r="Z8440" s="9" t="s">
        <v>462</v>
      </c>
      <c r="AA8440" s="9" t="s">
        <v>198</v>
      </c>
      <c r="AB8440" s="9">
        <v>8006733</v>
      </c>
      <c r="AC8440" s="9" t="s">
        <v>9214</v>
      </c>
      <c r="AD8440" s="9" t="s">
        <v>231</v>
      </c>
      <c r="AE8440" s="5">
        <f t="shared" si="284"/>
        <v>0</v>
      </c>
      <c r="AF8440" s="5" t="str">
        <f t="shared" si="285"/>
        <v>katB</v>
      </c>
      <c r="AG8440" s="153"/>
      <c r="AH8440" s="153"/>
      <c r="AI8440" t="s">
        <v>201</v>
      </c>
      <c r="AJ8440" t="s">
        <v>17878</v>
      </c>
      <c r="AK8440" s="9" t="str">
        <f>VLOOKUP(Y8440,zdroj!D:AJ,33,0)</f>
        <v>katB</v>
      </c>
    </row>
    <row r="8441" spans="8:37" x14ac:dyDescent="0.25">
      <c r="H8441" s="8"/>
      <c r="I8441" s="8"/>
      <c r="N8441" s="23"/>
      <c r="O8441" s="24"/>
      <c r="P8441" s="19"/>
      <c r="Q8441" s="19"/>
      <c r="R8441" s="19"/>
      <c r="U8441" s="27"/>
      <c r="Y8441" s="9" t="s">
        <v>620</v>
      </c>
      <c r="Z8441" s="9" t="s">
        <v>462</v>
      </c>
      <c r="AA8441" s="9" t="s">
        <v>198</v>
      </c>
      <c r="AB8441" s="9">
        <v>8006741</v>
      </c>
      <c r="AC8441" s="9" t="s">
        <v>9215</v>
      </c>
      <c r="AD8441" s="9" t="s">
        <v>231</v>
      </c>
      <c r="AE8441" s="5">
        <f t="shared" si="284"/>
        <v>0</v>
      </c>
      <c r="AF8441" s="5" t="str">
        <f t="shared" si="285"/>
        <v>katB</v>
      </c>
      <c r="AG8441" s="153"/>
      <c r="AH8441" s="153"/>
      <c r="AI8441" t="s">
        <v>201</v>
      </c>
      <c r="AJ8441" t="s">
        <v>17878</v>
      </c>
      <c r="AK8441" s="9" t="str">
        <f>VLOOKUP(Y8441,zdroj!D:AJ,33,0)</f>
        <v>katB</v>
      </c>
    </row>
    <row r="8442" spans="8:37" x14ac:dyDescent="0.25">
      <c r="H8442" s="8"/>
      <c r="I8442" s="8"/>
      <c r="N8442" s="23"/>
      <c r="O8442" s="24"/>
      <c r="P8442" s="19"/>
      <c r="Q8442" s="19"/>
      <c r="R8442" s="19"/>
      <c r="U8442" s="27"/>
      <c r="Y8442" s="9" t="s">
        <v>620</v>
      </c>
      <c r="Z8442" s="9" t="s">
        <v>462</v>
      </c>
      <c r="AA8442" s="9" t="s">
        <v>198</v>
      </c>
      <c r="AB8442" s="9">
        <v>8006750</v>
      </c>
      <c r="AC8442" s="9" t="s">
        <v>9216</v>
      </c>
      <c r="AD8442" s="9" t="s">
        <v>231</v>
      </c>
      <c r="AE8442" s="5">
        <f t="shared" si="284"/>
        <v>0</v>
      </c>
      <c r="AF8442" s="5" t="str">
        <f t="shared" si="285"/>
        <v>katB</v>
      </c>
      <c r="AG8442" s="153"/>
      <c r="AH8442" s="153"/>
      <c r="AI8442" t="s">
        <v>201</v>
      </c>
      <c r="AJ8442" t="s">
        <v>17878</v>
      </c>
      <c r="AK8442" s="9" t="str">
        <f>VLOOKUP(Y8442,zdroj!D:AJ,33,0)</f>
        <v>katB</v>
      </c>
    </row>
    <row r="8443" spans="8:37" x14ac:dyDescent="0.25">
      <c r="H8443" s="8"/>
      <c r="I8443" s="8"/>
      <c r="N8443" s="23"/>
      <c r="O8443" s="24"/>
      <c r="P8443" s="19"/>
      <c r="Q8443" s="19"/>
      <c r="R8443" s="19"/>
      <c r="U8443" s="27"/>
      <c r="Y8443" s="9" t="s">
        <v>620</v>
      </c>
      <c r="Z8443" s="9" t="s">
        <v>462</v>
      </c>
      <c r="AA8443" s="9" t="s">
        <v>198</v>
      </c>
      <c r="AB8443" s="9">
        <v>8006768</v>
      </c>
      <c r="AC8443" s="9" t="s">
        <v>9217</v>
      </c>
      <c r="AD8443" s="9" t="s">
        <v>231</v>
      </c>
      <c r="AE8443" s="5">
        <f t="shared" si="284"/>
        <v>0</v>
      </c>
      <c r="AF8443" s="5" t="str">
        <f t="shared" si="285"/>
        <v>katB</v>
      </c>
      <c r="AG8443" s="153"/>
      <c r="AH8443" s="153"/>
      <c r="AI8443" t="s">
        <v>201</v>
      </c>
      <c r="AJ8443" t="s">
        <v>17878</v>
      </c>
      <c r="AK8443" s="9" t="str">
        <f>VLOOKUP(Y8443,zdroj!D:AJ,33,0)</f>
        <v>katB</v>
      </c>
    </row>
    <row r="8444" spans="8:37" x14ac:dyDescent="0.25">
      <c r="H8444" s="8"/>
      <c r="I8444" s="8"/>
      <c r="N8444" s="23"/>
      <c r="O8444" s="24"/>
      <c r="P8444" s="19"/>
      <c r="Q8444" s="19"/>
      <c r="R8444" s="19"/>
      <c r="U8444" s="27"/>
      <c r="Y8444" s="9" t="s">
        <v>620</v>
      </c>
      <c r="Z8444" s="9" t="s">
        <v>462</v>
      </c>
      <c r="AA8444" s="9" t="s">
        <v>198</v>
      </c>
      <c r="AB8444" s="9">
        <v>8006776</v>
      </c>
      <c r="AC8444" s="9" t="s">
        <v>9218</v>
      </c>
      <c r="AD8444" s="9" t="s">
        <v>231</v>
      </c>
      <c r="AE8444" s="5">
        <f t="shared" si="284"/>
        <v>0</v>
      </c>
      <c r="AF8444" s="5" t="str">
        <f t="shared" si="285"/>
        <v>katB</v>
      </c>
      <c r="AG8444" s="153"/>
      <c r="AH8444" s="153"/>
      <c r="AI8444" t="s">
        <v>201</v>
      </c>
      <c r="AJ8444" t="s">
        <v>17878</v>
      </c>
      <c r="AK8444" s="9" t="str">
        <f>VLOOKUP(Y8444,zdroj!D:AJ,33,0)</f>
        <v>katB</v>
      </c>
    </row>
    <row r="8445" spans="8:37" x14ac:dyDescent="0.25">
      <c r="H8445" s="8"/>
      <c r="I8445" s="8"/>
      <c r="N8445" s="23"/>
      <c r="O8445" s="24"/>
      <c r="P8445" s="19"/>
      <c r="Q8445" s="19"/>
      <c r="R8445" s="19"/>
      <c r="U8445" s="27"/>
      <c r="Y8445" s="9" t="s">
        <v>620</v>
      </c>
      <c r="Z8445" s="9" t="s">
        <v>462</v>
      </c>
      <c r="AA8445" s="9" t="s">
        <v>198</v>
      </c>
      <c r="AB8445" s="9">
        <v>8006784</v>
      </c>
      <c r="AC8445" s="9" t="s">
        <v>9219</v>
      </c>
      <c r="AD8445" s="9" t="s">
        <v>231</v>
      </c>
      <c r="AE8445" s="5">
        <f t="shared" si="284"/>
        <v>0</v>
      </c>
      <c r="AF8445" s="5" t="str">
        <f t="shared" si="285"/>
        <v>katB</v>
      </c>
      <c r="AG8445" s="153"/>
      <c r="AH8445" s="153"/>
      <c r="AI8445" t="s">
        <v>201</v>
      </c>
      <c r="AJ8445" t="s">
        <v>17878</v>
      </c>
      <c r="AK8445" s="9" t="str">
        <f>VLOOKUP(Y8445,zdroj!D:AJ,33,0)</f>
        <v>katB</v>
      </c>
    </row>
    <row r="8446" spans="8:37" x14ac:dyDescent="0.25">
      <c r="H8446" s="8"/>
      <c r="I8446" s="8"/>
      <c r="N8446" s="23"/>
      <c r="O8446" s="24"/>
      <c r="P8446" s="19"/>
      <c r="Q8446" s="19"/>
      <c r="R8446" s="19"/>
      <c r="U8446" s="27"/>
      <c r="Y8446" s="9" t="s">
        <v>620</v>
      </c>
      <c r="Z8446" s="9" t="s">
        <v>462</v>
      </c>
      <c r="AA8446" s="9" t="s">
        <v>198</v>
      </c>
      <c r="AB8446" s="9">
        <v>8006792</v>
      </c>
      <c r="AC8446" s="9" t="s">
        <v>9220</v>
      </c>
      <c r="AD8446" s="9" t="s">
        <v>231</v>
      </c>
      <c r="AE8446" s="5">
        <f t="shared" si="284"/>
        <v>0</v>
      </c>
      <c r="AF8446" s="5" t="str">
        <f t="shared" si="285"/>
        <v>katB</v>
      </c>
      <c r="AG8446" s="153"/>
      <c r="AH8446" s="153"/>
      <c r="AI8446" t="s">
        <v>201</v>
      </c>
      <c r="AJ8446" t="s">
        <v>17878</v>
      </c>
      <c r="AK8446" s="9" t="str">
        <f>VLOOKUP(Y8446,zdroj!D:AJ,33,0)</f>
        <v>katB</v>
      </c>
    </row>
    <row r="8447" spans="8:37" x14ac:dyDescent="0.25">
      <c r="H8447" s="8"/>
      <c r="I8447" s="8"/>
      <c r="N8447" s="23"/>
      <c r="O8447" s="24"/>
      <c r="P8447" s="19"/>
      <c r="Q8447" s="19"/>
      <c r="R8447" s="19"/>
      <c r="U8447" s="27"/>
      <c r="Y8447" s="9" t="s">
        <v>620</v>
      </c>
      <c r="Z8447" s="9" t="s">
        <v>462</v>
      </c>
      <c r="AA8447" s="9" t="s">
        <v>198</v>
      </c>
      <c r="AB8447" s="9">
        <v>8006806</v>
      </c>
      <c r="AC8447" s="9" t="s">
        <v>9221</v>
      </c>
      <c r="AD8447" s="9" t="s">
        <v>231</v>
      </c>
      <c r="AE8447" s="5">
        <f t="shared" si="284"/>
        <v>0</v>
      </c>
      <c r="AF8447" s="5" t="str">
        <f t="shared" si="285"/>
        <v>katB</v>
      </c>
      <c r="AG8447" s="153"/>
      <c r="AH8447" s="153"/>
      <c r="AI8447" t="s">
        <v>17879</v>
      </c>
      <c r="AJ8447" t="s">
        <v>17878</v>
      </c>
      <c r="AK8447" s="9" t="str">
        <f>VLOOKUP(Y8447,zdroj!D:AJ,33,0)</f>
        <v>katB</v>
      </c>
    </row>
    <row r="8448" spans="8:37" x14ac:dyDescent="0.25">
      <c r="H8448" s="8"/>
      <c r="I8448" s="8"/>
      <c r="N8448" s="23"/>
      <c r="O8448" s="24"/>
      <c r="P8448" s="19"/>
      <c r="Q8448" s="19"/>
      <c r="R8448" s="19"/>
      <c r="U8448" s="27"/>
      <c r="Y8448" s="9" t="s">
        <v>620</v>
      </c>
      <c r="Z8448" s="9" t="s">
        <v>462</v>
      </c>
      <c r="AA8448" s="9" t="s">
        <v>198</v>
      </c>
      <c r="AB8448" s="9">
        <v>8006814</v>
      </c>
      <c r="AC8448" s="9" t="s">
        <v>9222</v>
      </c>
      <c r="AD8448" s="9" t="s">
        <v>231</v>
      </c>
      <c r="AE8448" s="5">
        <f t="shared" si="284"/>
        <v>0</v>
      </c>
      <c r="AF8448" s="5" t="str">
        <f t="shared" si="285"/>
        <v>katB</v>
      </c>
      <c r="AG8448" s="153"/>
      <c r="AH8448" s="153"/>
      <c r="AI8448" t="s">
        <v>201</v>
      </c>
      <c r="AJ8448" t="s">
        <v>17878</v>
      </c>
      <c r="AK8448" s="9" t="str">
        <f>VLOOKUP(Y8448,zdroj!D:AJ,33,0)</f>
        <v>katB</v>
      </c>
    </row>
    <row r="8449" spans="8:37" x14ac:dyDescent="0.25">
      <c r="H8449" s="8"/>
      <c r="I8449" s="8"/>
      <c r="N8449" s="23"/>
      <c r="O8449" s="24"/>
      <c r="P8449" s="19"/>
      <c r="Q8449" s="19"/>
      <c r="R8449" s="19"/>
      <c r="U8449" s="27"/>
      <c r="Y8449" s="9" t="s">
        <v>620</v>
      </c>
      <c r="Z8449" s="9" t="s">
        <v>462</v>
      </c>
      <c r="AA8449" s="9" t="s">
        <v>198</v>
      </c>
      <c r="AB8449" s="9">
        <v>8006644</v>
      </c>
      <c r="AC8449" s="9" t="s">
        <v>9223</v>
      </c>
      <c r="AD8449" s="9" t="s">
        <v>231</v>
      </c>
      <c r="AE8449" s="5">
        <f t="shared" si="284"/>
        <v>0</v>
      </c>
      <c r="AF8449" s="5" t="str">
        <f t="shared" si="285"/>
        <v>katB</v>
      </c>
      <c r="AG8449" s="153"/>
      <c r="AH8449" s="153"/>
      <c r="AI8449" t="s">
        <v>201</v>
      </c>
      <c r="AJ8449" t="s">
        <v>17878</v>
      </c>
      <c r="AK8449" s="9" t="str">
        <f>VLOOKUP(Y8449,zdroj!D:AJ,33,0)</f>
        <v>katB</v>
      </c>
    </row>
    <row r="8450" spans="8:37" x14ac:dyDescent="0.25">
      <c r="H8450" s="8"/>
      <c r="I8450" s="8"/>
      <c r="N8450" s="23"/>
      <c r="O8450" s="24"/>
      <c r="P8450" s="19"/>
      <c r="Q8450" s="19"/>
      <c r="R8450" s="19"/>
      <c r="U8450" s="27"/>
      <c r="Y8450" s="9" t="s">
        <v>620</v>
      </c>
      <c r="Z8450" s="9" t="s">
        <v>462</v>
      </c>
      <c r="AA8450" s="9" t="s">
        <v>198</v>
      </c>
      <c r="AB8450" s="9">
        <v>8006822</v>
      </c>
      <c r="AC8450" s="9" t="s">
        <v>9224</v>
      </c>
      <c r="AD8450" s="9" t="s">
        <v>231</v>
      </c>
      <c r="AE8450" s="5">
        <f t="shared" si="284"/>
        <v>0</v>
      </c>
      <c r="AF8450" s="5" t="str">
        <f t="shared" si="285"/>
        <v>katB</v>
      </c>
      <c r="AG8450" s="153"/>
      <c r="AH8450" s="153"/>
      <c r="AI8450" t="s">
        <v>201</v>
      </c>
      <c r="AJ8450" t="s">
        <v>17878</v>
      </c>
      <c r="AK8450" s="9" t="str">
        <f>VLOOKUP(Y8450,zdroj!D:AJ,33,0)</f>
        <v>katB</v>
      </c>
    </row>
    <row r="8451" spans="8:37" x14ac:dyDescent="0.25">
      <c r="H8451" s="8"/>
      <c r="I8451" s="8"/>
      <c r="N8451" s="23"/>
      <c r="O8451" s="24"/>
      <c r="P8451" s="19"/>
      <c r="Q8451" s="19"/>
      <c r="R8451" s="19"/>
      <c r="U8451" s="27"/>
      <c r="Y8451" s="9" t="s">
        <v>620</v>
      </c>
      <c r="Z8451" s="9" t="s">
        <v>462</v>
      </c>
      <c r="AA8451" s="9" t="s">
        <v>198</v>
      </c>
      <c r="AB8451" s="9">
        <v>8006831</v>
      </c>
      <c r="AC8451" s="9" t="s">
        <v>9225</v>
      </c>
      <c r="AD8451" s="9" t="s">
        <v>231</v>
      </c>
      <c r="AE8451" s="5">
        <f t="shared" si="284"/>
        <v>0</v>
      </c>
      <c r="AF8451" s="5" t="str">
        <f t="shared" si="285"/>
        <v>katB</v>
      </c>
      <c r="AG8451" s="153"/>
      <c r="AH8451" s="153"/>
      <c r="AI8451" t="s">
        <v>201</v>
      </c>
      <c r="AJ8451" t="s">
        <v>17878</v>
      </c>
      <c r="AK8451" s="9" t="str">
        <f>VLOOKUP(Y8451,zdroj!D:AJ,33,0)</f>
        <v>katB</v>
      </c>
    </row>
    <row r="8452" spans="8:37" x14ac:dyDescent="0.25">
      <c r="H8452" s="8"/>
      <c r="I8452" s="8"/>
      <c r="N8452" s="23"/>
      <c r="O8452" s="24"/>
      <c r="P8452" s="19"/>
      <c r="Q8452" s="19"/>
      <c r="R8452" s="19"/>
      <c r="U8452" s="27"/>
      <c r="Y8452" s="9" t="s">
        <v>620</v>
      </c>
      <c r="Z8452" s="9" t="s">
        <v>462</v>
      </c>
      <c r="AA8452" s="9" t="s">
        <v>198</v>
      </c>
      <c r="AB8452" s="9">
        <v>8006849</v>
      </c>
      <c r="AC8452" s="9" t="s">
        <v>9226</v>
      </c>
      <c r="AD8452" s="9" t="s">
        <v>231</v>
      </c>
      <c r="AE8452" s="5">
        <f t="shared" si="284"/>
        <v>0</v>
      </c>
      <c r="AF8452" s="5" t="str">
        <f t="shared" si="285"/>
        <v>katB</v>
      </c>
      <c r="AG8452" s="153"/>
      <c r="AH8452" s="153"/>
      <c r="AI8452" t="s">
        <v>201</v>
      </c>
      <c r="AJ8452" t="s">
        <v>17878</v>
      </c>
      <c r="AK8452" s="9" t="str">
        <f>VLOOKUP(Y8452,zdroj!D:AJ,33,0)</f>
        <v>katB</v>
      </c>
    </row>
    <row r="8453" spans="8:37" x14ac:dyDescent="0.25">
      <c r="H8453" s="8"/>
      <c r="I8453" s="8"/>
      <c r="N8453" s="23"/>
      <c r="O8453" s="24"/>
      <c r="P8453" s="19"/>
      <c r="Q8453" s="19"/>
      <c r="R8453" s="19"/>
      <c r="U8453" s="27"/>
      <c r="Y8453" s="9" t="s">
        <v>620</v>
      </c>
      <c r="Z8453" s="9" t="s">
        <v>462</v>
      </c>
      <c r="AA8453" s="9" t="s">
        <v>198</v>
      </c>
      <c r="AB8453" s="9">
        <v>8006857</v>
      </c>
      <c r="AC8453" s="9" t="s">
        <v>9227</v>
      </c>
      <c r="AD8453" s="9" t="s">
        <v>231</v>
      </c>
      <c r="AE8453" s="5">
        <f t="shared" si="284"/>
        <v>0</v>
      </c>
      <c r="AF8453" s="5" t="str">
        <f t="shared" si="285"/>
        <v>katB</v>
      </c>
      <c r="AG8453" s="153"/>
      <c r="AH8453" s="153"/>
      <c r="AI8453" t="s">
        <v>201</v>
      </c>
      <c r="AJ8453" t="s">
        <v>17878</v>
      </c>
      <c r="AK8453" s="9" t="str">
        <f>VLOOKUP(Y8453,zdroj!D:AJ,33,0)</f>
        <v>katB</v>
      </c>
    </row>
    <row r="8454" spans="8:37" x14ac:dyDescent="0.25">
      <c r="H8454" s="8"/>
      <c r="I8454" s="8"/>
      <c r="N8454" s="23"/>
      <c r="O8454" s="24"/>
      <c r="P8454" s="19"/>
      <c r="Q8454" s="19"/>
      <c r="R8454" s="19"/>
      <c r="U8454" s="27"/>
      <c r="Y8454" s="9" t="s">
        <v>620</v>
      </c>
      <c r="Z8454" s="9" t="s">
        <v>462</v>
      </c>
      <c r="AA8454" s="9" t="s">
        <v>198</v>
      </c>
      <c r="AB8454" s="9">
        <v>8006865</v>
      </c>
      <c r="AC8454" s="9" t="s">
        <v>9228</v>
      </c>
      <c r="AD8454" s="9" t="s">
        <v>231</v>
      </c>
      <c r="AE8454" s="5">
        <f t="shared" si="284"/>
        <v>0</v>
      </c>
      <c r="AF8454" s="5" t="str">
        <f t="shared" si="285"/>
        <v>katB</v>
      </c>
      <c r="AG8454" s="153"/>
      <c r="AH8454" s="153"/>
      <c r="AI8454" t="s">
        <v>201</v>
      </c>
      <c r="AJ8454" t="s">
        <v>17878</v>
      </c>
      <c r="AK8454" s="9" t="str">
        <f>VLOOKUP(Y8454,zdroj!D:AJ,33,0)</f>
        <v>katB</v>
      </c>
    </row>
    <row r="8455" spans="8:37" x14ac:dyDescent="0.25">
      <c r="H8455" s="8"/>
      <c r="I8455" s="8"/>
      <c r="N8455" s="23"/>
      <c r="O8455" s="24"/>
      <c r="P8455" s="19"/>
      <c r="Q8455" s="19"/>
      <c r="R8455" s="19"/>
      <c r="U8455" s="27"/>
      <c r="Y8455" s="9" t="s">
        <v>620</v>
      </c>
      <c r="Z8455" s="9" t="s">
        <v>462</v>
      </c>
      <c r="AA8455" s="9" t="s">
        <v>198</v>
      </c>
      <c r="AB8455" s="9">
        <v>8006873</v>
      </c>
      <c r="AC8455" s="9" t="s">
        <v>9229</v>
      </c>
      <c r="AD8455" s="9" t="s">
        <v>231</v>
      </c>
      <c r="AE8455" s="5">
        <f t="shared" si="284"/>
        <v>0</v>
      </c>
      <c r="AF8455" s="5" t="str">
        <f t="shared" si="285"/>
        <v>katB</v>
      </c>
      <c r="AG8455" s="153"/>
      <c r="AH8455" s="153"/>
      <c r="AI8455" t="s">
        <v>201</v>
      </c>
      <c r="AJ8455" t="s">
        <v>17878</v>
      </c>
      <c r="AK8455" s="9" t="str">
        <f>VLOOKUP(Y8455,zdroj!D:AJ,33,0)</f>
        <v>katB</v>
      </c>
    </row>
    <row r="8456" spans="8:37" x14ac:dyDescent="0.25">
      <c r="H8456" s="8"/>
      <c r="I8456" s="8"/>
      <c r="N8456" s="23"/>
      <c r="O8456" s="24"/>
      <c r="P8456" s="19"/>
      <c r="Q8456" s="19"/>
      <c r="R8456" s="19"/>
      <c r="U8456" s="27"/>
      <c r="Y8456" s="9" t="s">
        <v>620</v>
      </c>
      <c r="Z8456" s="9" t="s">
        <v>462</v>
      </c>
      <c r="AA8456" s="9" t="s">
        <v>198</v>
      </c>
      <c r="AB8456" s="9">
        <v>25915151</v>
      </c>
      <c r="AC8456" s="9" t="s">
        <v>9230</v>
      </c>
      <c r="AD8456" s="9" t="s">
        <v>231</v>
      </c>
      <c r="AE8456" s="5">
        <f t="shared" si="284"/>
        <v>0</v>
      </c>
      <c r="AF8456" s="5" t="str">
        <f t="shared" si="285"/>
        <v>katB</v>
      </c>
      <c r="AG8456" s="153"/>
      <c r="AH8456" s="153"/>
      <c r="AI8456" t="s">
        <v>201</v>
      </c>
      <c r="AJ8456" t="s">
        <v>17878</v>
      </c>
      <c r="AK8456" s="9" t="str">
        <f>VLOOKUP(Y8456,zdroj!D:AJ,33,0)</f>
        <v>katB</v>
      </c>
    </row>
    <row r="8457" spans="8:37" x14ac:dyDescent="0.25">
      <c r="H8457" s="8"/>
      <c r="I8457" s="8"/>
      <c r="N8457" s="23"/>
      <c r="O8457" s="24"/>
      <c r="P8457" s="19"/>
      <c r="Q8457" s="19"/>
      <c r="R8457" s="19"/>
      <c r="U8457" s="27"/>
      <c r="Y8457" s="9" t="s">
        <v>620</v>
      </c>
      <c r="Z8457" s="9" t="s">
        <v>462</v>
      </c>
      <c r="AA8457" s="9" t="s">
        <v>198</v>
      </c>
      <c r="AB8457" s="9">
        <v>8006881</v>
      </c>
      <c r="AC8457" s="9" t="s">
        <v>9231</v>
      </c>
      <c r="AD8457" s="9" t="s">
        <v>231</v>
      </c>
      <c r="AE8457" s="5">
        <f t="shared" si="284"/>
        <v>0</v>
      </c>
      <c r="AF8457" s="5" t="str">
        <f t="shared" si="285"/>
        <v>katB</v>
      </c>
      <c r="AG8457" s="153"/>
      <c r="AH8457" s="153"/>
      <c r="AI8457" t="s">
        <v>201</v>
      </c>
      <c r="AJ8457" t="s">
        <v>17878</v>
      </c>
      <c r="AK8457" s="9" t="str">
        <f>VLOOKUP(Y8457,zdroj!D:AJ,33,0)</f>
        <v>katB</v>
      </c>
    </row>
    <row r="8458" spans="8:37" x14ac:dyDescent="0.25">
      <c r="H8458" s="8"/>
      <c r="I8458" s="8"/>
      <c r="N8458" s="23"/>
      <c r="O8458" s="24"/>
      <c r="P8458" s="19"/>
      <c r="Q8458" s="19"/>
      <c r="R8458" s="19"/>
      <c r="U8458" s="27"/>
      <c r="Y8458" s="9" t="s">
        <v>620</v>
      </c>
      <c r="Z8458" s="9" t="s">
        <v>462</v>
      </c>
      <c r="AA8458" s="9" t="s">
        <v>198</v>
      </c>
      <c r="AB8458" s="9">
        <v>8006890</v>
      </c>
      <c r="AC8458" s="9" t="s">
        <v>9232</v>
      </c>
      <c r="AD8458" s="9" t="s">
        <v>231</v>
      </c>
      <c r="AE8458" s="5">
        <f t="shared" ref="AE8458:AE8521" si="286">VLOOKUP(Y8458,K:T,10,0)</f>
        <v>0</v>
      </c>
      <c r="AF8458" s="5" t="str">
        <f t="shared" ref="AF8458:AF8521" si="287">IF(AE8458="A",IF(AD8458="katA","katB",AD8458),AD8458)</f>
        <v>katB</v>
      </c>
      <c r="AG8458" s="153"/>
      <c r="AH8458" s="153"/>
      <c r="AI8458" t="s">
        <v>201</v>
      </c>
      <c r="AJ8458" t="s">
        <v>17878</v>
      </c>
      <c r="AK8458" s="9" t="str">
        <f>VLOOKUP(Y8458,zdroj!D:AJ,33,0)</f>
        <v>katB</v>
      </c>
    </row>
    <row r="8459" spans="8:37" x14ac:dyDescent="0.25">
      <c r="H8459" s="8"/>
      <c r="I8459" s="8"/>
      <c r="N8459" s="23"/>
      <c r="O8459" s="24"/>
      <c r="P8459" s="19"/>
      <c r="Q8459" s="19"/>
      <c r="R8459" s="19"/>
      <c r="U8459" s="27"/>
      <c r="Y8459" s="9" t="s">
        <v>620</v>
      </c>
      <c r="Z8459" s="9" t="s">
        <v>462</v>
      </c>
      <c r="AA8459" s="9" t="s">
        <v>198</v>
      </c>
      <c r="AB8459" s="9">
        <v>8006903</v>
      </c>
      <c r="AC8459" s="9" t="s">
        <v>9233</v>
      </c>
      <c r="AD8459" s="9" t="s">
        <v>231</v>
      </c>
      <c r="AE8459" s="5">
        <f t="shared" si="286"/>
        <v>0</v>
      </c>
      <c r="AF8459" s="5" t="str">
        <f t="shared" si="287"/>
        <v>katB</v>
      </c>
      <c r="AG8459" s="153"/>
      <c r="AH8459" s="153"/>
      <c r="AI8459" t="s">
        <v>201</v>
      </c>
      <c r="AJ8459" t="s">
        <v>17878</v>
      </c>
      <c r="AK8459" s="9" t="str">
        <f>VLOOKUP(Y8459,zdroj!D:AJ,33,0)</f>
        <v>katB</v>
      </c>
    </row>
    <row r="8460" spans="8:37" x14ac:dyDescent="0.25">
      <c r="H8460" s="8"/>
      <c r="I8460" s="8"/>
      <c r="N8460" s="23"/>
      <c r="O8460" s="24"/>
      <c r="P8460" s="19"/>
      <c r="Q8460" s="19"/>
      <c r="R8460" s="19"/>
      <c r="U8460" s="27"/>
      <c r="Y8460" s="9" t="s">
        <v>620</v>
      </c>
      <c r="Z8460" s="9" t="s">
        <v>462</v>
      </c>
      <c r="AA8460" s="9" t="s">
        <v>198</v>
      </c>
      <c r="AB8460" s="9">
        <v>8006652</v>
      </c>
      <c r="AC8460" s="9" t="s">
        <v>9234</v>
      </c>
      <c r="AD8460" s="9" t="s">
        <v>231</v>
      </c>
      <c r="AE8460" s="5">
        <f t="shared" si="286"/>
        <v>0</v>
      </c>
      <c r="AF8460" s="5" t="str">
        <f t="shared" si="287"/>
        <v>katB</v>
      </c>
      <c r="AG8460" s="153"/>
      <c r="AH8460" s="153"/>
      <c r="AI8460" t="s">
        <v>201</v>
      </c>
      <c r="AJ8460" t="s">
        <v>17878</v>
      </c>
      <c r="AK8460" s="9" t="str">
        <f>VLOOKUP(Y8460,zdroj!D:AJ,33,0)</f>
        <v>katB</v>
      </c>
    </row>
    <row r="8461" spans="8:37" x14ac:dyDescent="0.25">
      <c r="H8461" s="8"/>
      <c r="I8461" s="8"/>
      <c r="N8461" s="23"/>
      <c r="O8461" s="24"/>
      <c r="P8461" s="19"/>
      <c r="Q8461" s="19"/>
      <c r="R8461" s="19"/>
      <c r="U8461" s="27"/>
      <c r="Y8461" s="9" t="s">
        <v>620</v>
      </c>
      <c r="Z8461" s="9" t="s">
        <v>462</v>
      </c>
      <c r="AA8461" s="9" t="s">
        <v>198</v>
      </c>
      <c r="AB8461" s="9">
        <v>8006911</v>
      </c>
      <c r="AC8461" s="9" t="s">
        <v>9235</v>
      </c>
      <c r="AD8461" s="9" t="s">
        <v>231</v>
      </c>
      <c r="AE8461" s="5">
        <f t="shared" si="286"/>
        <v>0</v>
      </c>
      <c r="AF8461" s="5" t="str">
        <f t="shared" si="287"/>
        <v>katB</v>
      </c>
      <c r="AG8461" s="153"/>
      <c r="AH8461" s="153"/>
      <c r="AI8461" t="s">
        <v>201</v>
      </c>
      <c r="AJ8461" t="s">
        <v>17878</v>
      </c>
      <c r="AK8461" s="9" t="str">
        <f>VLOOKUP(Y8461,zdroj!D:AJ,33,0)</f>
        <v>katB</v>
      </c>
    </row>
    <row r="8462" spans="8:37" x14ac:dyDescent="0.25">
      <c r="H8462" s="8"/>
      <c r="I8462" s="8"/>
      <c r="N8462" s="23"/>
      <c r="O8462" s="24"/>
      <c r="P8462" s="19"/>
      <c r="Q8462" s="19"/>
      <c r="R8462" s="19"/>
      <c r="U8462" s="27"/>
      <c r="Y8462" s="9" t="s">
        <v>620</v>
      </c>
      <c r="Z8462" s="9" t="s">
        <v>462</v>
      </c>
      <c r="AA8462" s="9" t="s">
        <v>198</v>
      </c>
      <c r="AB8462" s="9">
        <v>27838200</v>
      </c>
      <c r="AC8462" s="9" t="s">
        <v>9236</v>
      </c>
      <c r="AD8462" s="9" t="s">
        <v>231</v>
      </c>
      <c r="AE8462" s="5">
        <f t="shared" si="286"/>
        <v>0</v>
      </c>
      <c r="AF8462" s="5" t="str">
        <f t="shared" si="287"/>
        <v>katB</v>
      </c>
      <c r="AG8462" s="153"/>
      <c r="AH8462" s="153"/>
      <c r="AI8462" t="s">
        <v>201</v>
      </c>
      <c r="AJ8462" t="s">
        <v>17878</v>
      </c>
      <c r="AK8462" s="9" t="str">
        <f>VLOOKUP(Y8462,zdroj!D:AJ,33,0)</f>
        <v>katB</v>
      </c>
    </row>
    <row r="8463" spans="8:37" x14ac:dyDescent="0.25">
      <c r="H8463" s="8"/>
      <c r="I8463" s="8"/>
      <c r="N8463" s="23"/>
      <c r="O8463" s="24"/>
      <c r="P8463" s="19"/>
      <c r="Q8463" s="19"/>
      <c r="R8463" s="19"/>
      <c r="U8463" s="27"/>
      <c r="Y8463" s="9" t="s">
        <v>620</v>
      </c>
      <c r="Z8463" s="9" t="s">
        <v>462</v>
      </c>
      <c r="AA8463" s="9" t="s">
        <v>198</v>
      </c>
      <c r="AB8463" s="9">
        <v>8006920</v>
      </c>
      <c r="AC8463" s="9" t="s">
        <v>9237</v>
      </c>
      <c r="AD8463" s="9" t="s">
        <v>231</v>
      </c>
      <c r="AE8463" s="5">
        <f t="shared" si="286"/>
        <v>0</v>
      </c>
      <c r="AF8463" s="5" t="str">
        <f t="shared" si="287"/>
        <v>katB</v>
      </c>
      <c r="AG8463" s="153"/>
      <c r="AH8463" s="153"/>
      <c r="AI8463" t="s">
        <v>201</v>
      </c>
      <c r="AJ8463" t="s">
        <v>17878</v>
      </c>
      <c r="AK8463" s="9" t="str">
        <f>VLOOKUP(Y8463,zdroj!D:AJ,33,0)</f>
        <v>katB</v>
      </c>
    </row>
    <row r="8464" spans="8:37" x14ac:dyDescent="0.25">
      <c r="H8464" s="8"/>
      <c r="I8464" s="8"/>
      <c r="N8464" s="23"/>
      <c r="O8464" s="24"/>
      <c r="P8464" s="19"/>
      <c r="Q8464" s="19"/>
      <c r="R8464" s="19"/>
      <c r="U8464" s="27"/>
      <c r="Y8464" s="9" t="s">
        <v>620</v>
      </c>
      <c r="Z8464" s="9" t="s">
        <v>462</v>
      </c>
      <c r="AA8464" s="9" t="s">
        <v>198</v>
      </c>
      <c r="AB8464" s="9">
        <v>8006938</v>
      </c>
      <c r="AC8464" s="9" t="s">
        <v>9238</v>
      </c>
      <c r="AD8464" s="9" t="s">
        <v>231</v>
      </c>
      <c r="AE8464" s="5">
        <f t="shared" si="286"/>
        <v>0</v>
      </c>
      <c r="AF8464" s="5" t="str">
        <f t="shared" si="287"/>
        <v>katB</v>
      </c>
      <c r="AG8464" s="153"/>
      <c r="AH8464" s="153"/>
      <c r="AI8464" t="s">
        <v>201</v>
      </c>
      <c r="AJ8464" t="s">
        <v>17878</v>
      </c>
      <c r="AK8464" s="9" t="str">
        <f>VLOOKUP(Y8464,zdroj!D:AJ,33,0)</f>
        <v>katB</v>
      </c>
    </row>
    <row r="8465" spans="8:37" x14ac:dyDescent="0.25">
      <c r="H8465" s="8"/>
      <c r="I8465" s="8"/>
      <c r="N8465" s="23"/>
      <c r="O8465" s="24"/>
      <c r="P8465" s="19"/>
      <c r="Q8465" s="19"/>
      <c r="R8465" s="19"/>
      <c r="U8465" s="27"/>
      <c r="Y8465" s="9" t="s">
        <v>620</v>
      </c>
      <c r="Z8465" s="9" t="s">
        <v>462</v>
      </c>
      <c r="AA8465" s="9" t="s">
        <v>198</v>
      </c>
      <c r="AB8465" s="9">
        <v>8006946</v>
      </c>
      <c r="AC8465" s="9" t="s">
        <v>9239</v>
      </c>
      <c r="AD8465" s="9" t="s">
        <v>231</v>
      </c>
      <c r="AE8465" s="5">
        <f t="shared" si="286"/>
        <v>0</v>
      </c>
      <c r="AF8465" s="5" t="str">
        <f t="shared" si="287"/>
        <v>katB</v>
      </c>
      <c r="AG8465" s="153"/>
      <c r="AH8465" s="153"/>
      <c r="AI8465" t="s">
        <v>201</v>
      </c>
      <c r="AJ8465" t="s">
        <v>17878</v>
      </c>
      <c r="AK8465" s="9" t="str">
        <f>VLOOKUP(Y8465,zdroj!D:AJ,33,0)</f>
        <v>katB</v>
      </c>
    </row>
    <row r="8466" spans="8:37" x14ac:dyDescent="0.25">
      <c r="H8466" s="8"/>
      <c r="I8466" s="8"/>
      <c r="N8466" s="23"/>
      <c r="O8466" s="24"/>
      <c r="P8466" s="19"/>
      <c r="Q8466" s="19"/>
      <c r="R8466" s="19"/>
      <c r="U8466" s="27"/>
      <c r="Y8466" s="9" t="s">
        <v>620</v>
      </c>
      <c r="Z8466" s="9" t="s">
        <v>462</v>
      </c>
      <c r="AA8466" s="9" t="s">
        <v>198</v>
      </c>
      <c r="AB8466" s="9">
        <v>8006954</v>
      </c>
      <c r="AC8466" s="9" t="s">
        <v>9240</v>
      </c>
      <c r="AD8466" s="9" t="s">
        <v>231</v>
      </c>
      <c r="AE8466" s="5">
        <f t="shared" si="286"/>
        <v>0</v>
      </c>
      <c r="AF8466" s="5" t="str">
        <f t="shared" si="287"/>
        <v>katB</v>
      </c>
      <c r="AG8466" s="153"/>
      <c r="AH8466" s="153"/>
      <c r="AI8466" t="s">
        <v>201</v>
      </c>
      <c r="AJ8466" t="s">
        <v>17878</v>
      </c>
      <c r="AK8466" s="9" t="str">
        <f>VLOOKUP(Y8466,zdroj!D:AJ,33,0)</f>
        <v>katB</v>
      </c>
    </row>
    <row r="8467" spans="8:37" x14ac:dyDescent="0.25">
      <c r="H8467" s="8"/>
      <c r="I8467" s="8"/>
      <c r="N8467" s="23"/>
      <c r="O8467" s="24"/>
      <c r="P8467" s="19"/>
      <c r="Q8467" s="19"/>
      <c r="R8467" s="19"/>
      <c r="U8467" s="27"/>
      <c r="Y8467" s="9" t="s">
        <v>620</v>
      </c>
      <c r="Z8467" s="9" t="s">
        <v>462</v>
      </c>
      <c r="AA8467" s="9" t="s">
        <v>198</v>
      </c>
      <c r="AB8467" s="9">
        <v>8006962</v>
      </c>
      <c r="AC8467" s="9" t="s">
        <v>9241</v>
      </c>
      <c r="AD8467" s="9" t="s">
        <v>231</v>
      </c>
      <c r="AE8467" s="5">
        <f t="shared" si="286"/>
        <v>0</v>
      </c>
      <c r="AF8467" s="5" t="str">
        <f t="shared" si="287"/>
        <v>katB</v>
      </c>
      <c r="AG8467" s="153"/>
      <c r="AH8467" s="153"/>
      <c r="AI8467" t="s">
        <v>201</v>
      </c>
      <c r="AJ8467" t="s">
        <v>17878</v>
      </c>
      <c r="AK8467" s="9" t="str">
        <f>VLOOKUP(Y8467,zdroj!D:AJ,33,0)</f>
        <v>katB</v>
      </c>
    </row>
    <row r="8468" spans="8:37" x14ac:dyDescent="0.25">
      <c r="H8468" s="8"/>
      <c r="I8468" s="8"/>
      <c r="N8468" s="23"/>
      <c r="O8468" s="24"/>
      <c r="P8468" s="19"/>
      <c r="Q8468" s="19"/>
      <c r="R8468" s="19"/>
      <c r="U8468" s="27"/>
      <c r="Y8468" s="9" t="s">
        <v>620</v>
      </c>
      <c r="Z8468" s="9" t="s">
        <v>462</v>
      </c>
      <c r="AA8468" s="9" t="s">
        <v>198</v>
      </c>
      <c r="AB8468" s="9">
        <v>8006661</v>
      </c>
      <c r="AC8468" s="9" t="s">
        <v>9242</v>
      </c>
      <c r="AD8468" s="9" t="s">
        <v>231</v>
      </c>
      <c r="AE8468" s="5">
        <f t="shared" si="286"/>
        <v>0</v>
      </c>
      <c r="AF8468" s="5" t="str">
        <f t="shared" si="287"/>
        <v>katB</v>
      </c>
      <c r="AG8468" s="153"/>
      <c r="AH8468" s="153"/>
      <c r="AI8468" t="s">
        <v>201</v>
      </c>
      <c r="AJ8468" t="s">
        <v>17878</v>
      </c>
      <c r="AK8468" s="9" t="str">
        <f>VLOOKUP(Y8468,zdroj!D:AJ,33,0)</f>
        <v>katB</v>
      </c>
    </row>
    <row r="8469" spans="8:37" x14ac:dyDescent="0.25">
      <c r="H8469" s="8"/>
      <c r="I8469" s="8"/>
      <c r="N8469" s="23"/>
      <c r="O8469" s="24"/>
      <c r="P8469" s="19"/>
      <c r="Q8469" s="19"/>
      <c r="R8469" s="19"/>
      <c r="U8469" s="27"/>
      <c r="Y8469" s="9" t="s">
        <v>620</v>
      </c>
      <c r="Z8469" s="9" t="s">
        <v>462</v>
      </c>
      <c r="AA8469" s="9" t="s">
        <v>198</v>
      </c>
      <c r="AB8469" s="9">
        <v>8006971</v>
      </c>
      <c r="AC8469" s="9" t="s">
        <v>9243</v>
      </c>
      <c r="AD8469" s="9" t="s">
        <v>231</v>
      </c>
      <c r="AE8469" s="5">
        <f t="shared" si="286"/>
        <v>0</v>
      </c>
      <c r="AF8469" s="5" t="str">
        <f t="shared" si="287"/>
        <v>katB</v>
      </c>
      <c r="AG8469" s="153"/>
      <c r="AH8469" s="153"/>
      <c r="AI8469" t="s">
        <v>201</v>
      </c>
      <c r="AJ8469" t="s">
        <v>17878</v>
      </c>
      <c r="AK8469" s="9" t="str">
        <f>VLOOKUP(Y8469,zdroj!D:AJ,33,0)</f>
        <v>katB</v>
      </c>
    </row>
    <row r="8470" spans="8:37" x14ac:dyDescent="0.25">
      <c r="H8470" s="8"/>
      <c r="I8470" s="8"/>
      <c r="N8470" s="23"/>
      <c r="O8470" s="24"/>
      <c r="P8470" s="19"/>
      <c r="Q8470" s="19"/>
      <c r="R8470" s="19"/>
      <c r="U8470" s="27"/>
      <c r="Y8470" s="9" t="s">
        <v>620</v>
      </c>
      <c r="Z8470" s="9" t="s">
        <v>462</v>
      </c>
      <c r="AA8470" s="9" t="s">
        <v>198</v>
      </c>
      <c r="AB8470" s="9">
        <v>26245663</v>
      </c>
      <c r="AC8470" s="9" t="s">
        <v>9244</v>
      </c>
      <c r="AD8470" s="9" t="s">
        <v>231</v>
      </c>
      <c r="AE8470" s="5">
        <f t="shared" si="286"/>
        <v>0</v>
      </c>
      <c r="AF8470" s="5" t="str">
        <f t="shared" si="287"/>
        <v>katB</v>
      </c>
      <c r="AG8470" s="153"/>
      <c r="AH8470" s="153"/>
      <c r="AI8470" t="s">
        <v>201</v>
      </c>
      <c r="AJ8470" t="s">
        <v>17878</v>
      </c>
      <c r="AK8470" s="9" t="str">
        <f>VLOOKUP(Y8470,zdroj!D:AJ,33,0)</f>
        <v>katB</v>
      </c>
    </row>
    <row r="8471" spans="8:37" x14ac:dyDescent="0.25">
      <c r="H8471" s="8"/>
      <c r="I8471" s="8"/>
      <c r="N8471" s="23"/>
      <c r="O8471" s="24"/>
      <c r="P8471" s="19"/>
      <c r="Q8471" s="19"/>
      <c r="R8471" s="19"/>
      <c r="U8471" s="27"/>
      <c r="Y8471" s="9" t="s">
        <v>620</v>
      </c>
      <c r="Z8471" s="9" t="s">
        <v>462</v>
      </c>
      <c r="AA8471" s="9" t="s">
        <v>198</v>
      </c>
      <c r="AB8471" s="9">
        <v>8006989</v>
      </c>
      <c r="AC8471" s="9" t="s">
        <v>9245</v>
      </c>
      <c r="AD8471" s="9" t="s">
        <v>231</v>
      </c>
      <c r="AE8471" s="5">
        <f t="shared" si="286"/>
        <v>0</v>
      </c>
      <c r="AF8471" s="5" t="str">
        <f t="shared" si="287"/>
        <v>katB</v>
      </c>
      <c r="AG8471" s="153"/>
      <c r="AH8471" s="153"/>
      <c r="AI8471" t="s">
        <v>201</v>
      </c>
      <c r="AJ8471" t="s">
        <v>17878</v>
      </c>
      <c r="AK8471" s="9" t="str">
        <f>VLOOKUP(Y8471,zdroj!D:AJ,33,0)</f>
        <v>katB</v>
      </c>
    </row>
    <row r="8472" spans="8:37" x14ac:dyDescent="0.25">
      <c r="H8472" s="8"/>
      <c r="I8472" s="8"/>
      <c r="N8472" s="23"/>
      <c r="O8472" s="24"/>
      <c r="P8472" s="19"/>
      <c r="Q8472" s="19"/>
      <c r="R8472" s="19"/>
      <c r="U8472" s="27"/>
      <c r="Y8472" s="9" t="s">
        <v>620</v>
      </c>
      <c r="Z8472" s="9" t="s">
        <v>462</v>
      </c>
      <c r="AA8472" s="9" t="s">
        <v>198</v>
      </c>
      <c r="AB8472" s="9">
        <v>28249437</v>
      </c>
      <c r="AC8472" s="9" t="s">
        <v>9246</v>
      </c>
      <c r="AD8472" s="9" t="s">
        <v>231</v>
      </c>
      <c r="AE8472" s="5">
        <f t="shared" si="286"/>
        <v>0</v>
      </c>
      <c r="AF8472" s="5" t="str">
        <f t="shared" si="287"/>
        <v>katB</v>
      </c>
      <c r="AG8472" s="153"/>
      <c r="AH8472" s="153"/>
      <c r="AI8472" t="s">
        <v>201</v>
      </c>
      <c r="AJ8472" t="s">
        <v>17878</v>
      </c>
      <c r="AK8472" s="9" t="str">
        <f>VLOOKUP(Y8472,zdroj!D:AJ,33,0)</f>
        <v>katB</v>
      </c>
    </row>
    <row r="8473" spans="8:37" x14ac:dyDescent="0.25">
      <c r="H8473" s="8"/>
      <c r="I8473" s="8"/>
      <c r="N8473" s="23"/>
      <c r="O8473" s="24"/>
      <c r="P8473" s="19"/>
      <c r="Q8473" s="19"/>
      <c r="R8473" s="19"/>
      <c r="U8473" s="27"/>
      <c r="Y8473" s="9" t="s">
        <v>620</v>
      </c>
      <c r="Z8473" s="9" t="s">
        <v>462</v>
      </c>
      <c r="AA8473" s="9" t="s">
        <v>198</v>
      </c>
      <c r="AB8473" s="9">
        <v>41712994</v>
      </c>
      <c r="AC8473" s="9" t="s">
        <v>9247</v>
      </c>
      <c r="AD8473" s="9" t="s">
        <v>231</v>
      </c>
      <c r="AE8473" s="5">
        <f t="shared" si="286"/>
        <v>0</v>
      </c>
      <c r="AF8473" s="5" t="str">
        <f t="shared" si="287"/>
        <v>katB</v>
      </c>
      <c r="AG8473" s="153"/>
      <c r="AH8473" s="153"/>
      <c r="AI8473" t="s">
        <v>201</v>
      </c>
      <c r="AJ8473" t="s">
        <v>17878</v>
      </c>
      <c r="AK8473" s="9" t="str">
        <f>VLOOKUP(Y8473,zdroj!D:AJ,33,0)</f>
        <v>katB</v>
      </c>
    </row>
    <row r="8474" spans="8:37" x14ac:dyDescent="0.25">
      <c r="H8474" s="8"/>
      <c r="I8474" s="8"/>
      <c r="N8474" s="23"/>
      <c r="O8474" s="24"/>
      <c r="P8474" s="19"/>
      <c r="Q8474" s="19"/>
      <c r="R8474" s="19"/>
      <c r="U8474" s="27"/>
      <c r="Y8474" s="9" t="s">
        <v>620</v>
      </c>
      <c r="Z8474" s="9" t="s">
        <v>462</v>
      </c>
      <c r="AA8474" s="9" t="s">
        <v>198</v>
      </c>
      <c r="AB8474" s="9">
        <v>8006997</v>
      </c>
      <c r="AC8474" s="9" t="s">
        <v>9248</v>
      </c>
      <c r="AD8474" s="9" t="s">
        <v>231</v>
      </c>
      <c r="AE8474" s="5">
        <f t="shared" si="286"/>
        <v>0</v>
      </c>
      <c r="AF8474" s="5" t="str">
        <f t="shared" si="287"/>
        <v>katB</v>
      </c>
      <c r="AG8474" s="153"/>
      <c r="AH8474" s="153"/>
      <c r="AI8474" t="s">
        <v>17879</v>
      </c>
      <c r="AJ8474" t="s">
        <v>17878</v>
      </c>
      <c r="AK8474" s="9" t="str">
        <f>VLOOKUP(Y8474,zdroj!D:AJ,33,0)</f>
        <v>katB</v>
      </c>
    </row>
    <row r="8475" spans="8:37" x14ac:dyDescent="0.25">
      <c r="H8475" s="8"/>
      <c r="I8475" s="8"/>
      <c r="N8475" s="23"/>
      <c r="O8475" s="24"/>
      <c r="P8475" s="19"/>
      <c r="Q8475" s="19"/>
      <c r="R8475" s="19"/>
      <c r="U8475" s="27"/>
      <c r="Y8475" s="9" t="s">
        <v>620</v>
      </c>
      <c r="Z8475" s="9" t="s">
        <v>462</v>
      </c>
      <c r="AA8475" s="9" t="s">
        <v>198</v>
      </c>
      <c r="AB8475" s="9">
        <v>8007004</v>
      </c>
      <c r="AC8475" s="9" t="s">
        <v>9249</v>
      </c>
      <c r="AD8475" s="9" t="s">
        <v>231</v>
      </c>
      <c r="AE8475" s="5">
        <f t="shared" si="286"/>
        <v>0</v>
      </c>
      <c r="AF8475" s="5" t="str">
        <f t="shared" si="287"/>
        <v>katB</v>
      </c>
      <c r="AG8475" s="153"/>
      <c r="AH8475" s="153"/>
      <c r="AI8475" t="s">
        <v>201</v>
      </c>
      <c r="AJ8475" t="s">
        <v>17878</v>
      </c>
      <c r="AK8475" s="9" t="str">
        <f>VLOOKUP(Y8475,zdroj!D:AJ,33,0)</f>
        <v>katB</v>
      </c>
    </row>
    <row r="8476" spans="8:37" x14ac:dyDescent="0.25">
      <c r="H8476" s="8"/>
      <c r="I8476" s="8"/>
      <c r="N8476" s="23"/>
      <c r="O8476" s="24"/>
      <c r="P8476" s="19"/>
      <c r="Q8476" s="19"/>
      <c r="R8476" s="19"/>
      <c r="U8476" s="27"/>
      <c r="Y8476" s="9" t="s">
        <v>620</v>
      </c>
      <c r="Z8476" s="9" t="s">
        <v>462</v>
      </c>
      <c r="AA8476" s="9" t="s">
        <v>198</v>
      </c>
      <c r="AB8476" s="9">
        <v>8007012</v>
      </c>
      <c r="AC8476" s="9" t="s">
        <v>9250</v>
      </c>
      <c r="AD8476" s="9" t="s">
        <v>231</v>
      </c>
      <c r="AE8476" s="5">
        <f t="shared" si="286"/>
        <v>0</v>
      </c>
      <c r="AF8476" s="5" t="str">
        <f t="shared" si="287"/>
        <v>katB</v>
      </c>
      <c r="AG8476" s="153"/>
      <c r="AH8476" s="153"/>
      <c r="AI8476" t="s">
        <v>201</v>
      </c>
      <c r="AJ8476" t="s">
        <v>17878</v>
      </c>
      <c r="AK8476" s="9" t="str">
        <f>VLOOKUP(Y8476,zdroj!D:AJ,33,0)</f>
        <v>katB</v>
      </c>
    </row>
    <row r="8477" spans="8:37" x14ac:dyDescent="0.25">
      <c r="H8477" s="8"/>
      <c r="I8477" s="8"/>
      <c r="N8477" s="23"/>
      <c r="O8477" s="24"/>
      <c r="P8477" s="19"/>
      <c r="Q8477" s="19"/>
      <c r="R8477" s="19"/>
      <c r="U8477" s="27"/>
      <c r="Y8477" s="9" t="s">
        <v>620</v>
      </c>
      <c r="Z8477" s="9" t="s">
        <v>462</v>
      </c>
      <c r="AA8477" s="9" t="s">
        <v>198</v>
      </c>
      <c r="AB8477" s="9">
        <v>8007021</v>
      </c>
      <c r="AC8477" s="9" t="s">
        <v>9251</v>
      </c>
      <c r="AD8477" s="9" t="s">
        <v>231</v>
      </c>
      <c r="AE8477" s="5">
        <f t="shared" si="286"/>
        <v>0</v>
      </c>
      <c r="AF8477" s="5" t="str">
        <f t="shared" si="287"/>
        <v>katB</v>
      </c>
      <c r="AG8477" s="153"/>
      <c r="AH8477" s="153"/>
      <c r="AI8477" t="s">
        <v>201</v>
      </c>
      <c r="AJ8477" t="s">
        <v>17878</v>
      </c>
      <c r="AK8477" s="9" t="str">
        <f>VLOOKUP(Y8477,zdroj!D:AJ,33,0)</f>
        <v>katB</v>
      </c>
    </row>
    <row r="8478" spans="8:37" x14ac:dyDescent="0.25">
      <c r="H8478" s="8"/>
      <c r="I8478" s="8"/>
      <c r="N8478" s="23"/>
      <c r="O8478" s="24"/>
      <c r="P8478" s="19"/>
      <c r="Q8478" s="19"/>
      <c r="R8478" s="19"/>
      <c r="U8478" s="27"/>
      <c r="Y8478" s="9" t="s">
        <v>620</v>
      </c>
      <c r="Z8478" s="9" t="s">
        <v>462</v>
      </c>
      <c r="AA8478" s="9" t="s">
        <v>198</v>
      </c>
      <c r="AB8478" s="9">
        <v>8006679</v>
      </c>
      <c r="AC8478" s="9" t="s">
        <v>9252</v>
      </c>
      <c r="AD8478" s="9" t="s">
        <v>231</v>
      </c>
      <c r="AE8478" s="5">
        <f t="shared" si="286"/>
        <v>0</v>
      </c>
      <c r="AF8478" s="5" t="str">
        <f t="shared" si="287"/>
        <v>katB</v>
      </c>
      <c r="AG8478" s="153"/>
      <c r="AH8478" s="153"/>
      <c r="AI8478" t="s">
        <v>201</v>
      </c>
      <c r="AJ8478" t="s">
        <v>17878</v>
      </c>
      <c r="AK8478" s="9" t="str">
        <f>VLOOKUP(Y8478,zdroj!D:AJ,33,0)</f>
        <v>katB</v>
      </c>
    </row>
    <row r="8479" spans="8:37" x14ac:dyDescent="0.25">
      <c r="H8479" s="8"/>
      <c r="I8479" s="8"/>
      <c r="N8479" s="23"/>
      <c r="O8479" s="24"/>
      <c r="P8479" s="19"/>
      <c r="Q8479" s="19"/>
      <c r="R8479" s="19"/>
      <c r="U8479" s="27"/>
      <c r="Y8479" s="9" t="s">
        <v>620</v>
      </c>
      <c r="Z8479" s="9" t="s">
        <v>462</v>
      </c>
      <c r="AA8479" s="9" t="s">
        <v>198</v>
      </c>
      <c r="AB8479" s="9">
        <v>8007039</v>
      </c>
      <c r="AC8479" s="9" t="s">
        <v>9253</v>
      </c>
      <c r="AD8479" s="9" t="s">
        <v>231</v>
      </c>
      <c r="AE8479" s="5">
        <f t="shared" si="286"/>
        <v>0</v>
      </c>
      <c r="AF8479" s="5" t="str">
        <f t="shared" si="287"/>
        <v>katB</v>
      </c>
      <c r="AG8479" s="153"/>
      <c r="AH8479" s="153"/>
      <c r="AI8479" t="s">
        <v>229</v>
      </c>
      <c r="AJ8479" t="s">
        <v>17878</v>
      </c>
      <c r="AK8479" s="9" t="str">
        <f>VLOOKUP(Y8479,zdroj!D:AJ,33,0)</f>
        <v>katB</v>
      </c>
    </row>
    <row r="8480" spans="8:37" x14ac:dyDescent="0.25">
      <c r="H8480" s="8"/>
      <c r="I8480" s="8"/>
      <c r="N8480" s="23"/>
      <c r="O8480" s="24"/>
      <c r="P8480" s="19"/>
      <c r="Q8480" s="19"/>
      <c r="R8480" s="19"/>
      <c r="U8480" s="27"/>
      <c r="Y8480" s="9" t="s">
        <v>620</v>
      </c>
      <c r="Z8480" s="9" t="s">
        <v>462</v>
      </c>
      <c r="AA8480" s="9" t="s">
        <v>198</v>
      </c>
      <c r="AB8480" s="9">
        <v>25977008</v>
      </c>
      <c r="AC8480" s="9" t="s">
        <v>9254</v>
      </c>
      <c r="AD8480" s="9" t="s">
        <v>231</v>
      </c>
      <c r="AE8480" s="5">
        <f t="shared" si="286"/>
        <v>0</v>
      </c>
      <c r="AF8480" s="5" t="str">
        <f t="shared" si="287"/>
        <v>katB</v>
      </c>
      <c r="AG8480" s="153"/>
      <c r="AH8480" s="153"/>
      <c r="AI8480" t="s">
        <v>201</v>
      </c>
      <c r="AJ8480" t="s">
        <v>17878</v>
      </c>
      <c r="AK8480" s="9" t="str">
        <f>VLOOKUP(Y8480,zdroj!D:AJ,33,0)</f>
        <v>katB</v>
      </c>
    </row>
    <row r="8481" spans="8:37" x14ac:dyDescent="0.25">
      <c r="H8481" s="8"/>
      <c r="I8481" s="8"/>
      <c r="N8481" s="23"/>
      <c r="O8481" s="24"/>
      <c r="P8481" s="19"/>
      <c r="Q8481" s="19"/>
      <c r="R8481" s="19"/>
      <c r="U8481" s="27"/>
      <c r="Y8481" s="9" t="s">
        <v>620</v>
      </c>
      <c r="Z8481" s="9" t="s">
        <v>462</v>
      </c>
      <c r="AA8481" s="9" t="s">
        <v>198</v>
      </c>
      <c r="AB8481" s="9">
        <v>41713508</v>
      </c>
      <c r="AC8481" s="9" t="s">
        <v>9255</v>
      </c>
      <c r="AD8481" s="9" t="s">
        <v>231</v>
      </c>
      <c r="AE8481" s="5">
        <f t="shared" si="286"/>
        <v>0</v>
      </c>
      <c r="AF8481" s="5" t="str">
        <f t="shared" si="287"/>
        <v>katB</v>
      </c>
      <c r="AG8481" s="153"/>
      <c r="AH8481" s="153"/>
      <c r="AI8481" t="s">
        <v>201</v>
      </c>
      <c r="AJ8481" t="s">
        <v>17878</v>
      </c>
      <c r="AK8481" s="9" t="str">
        <f>VLOOKUP(Y8481,zdroj!D:AJ,33,0)</f>
        <v>katB</v>
      </c>
    </row>
    <row r="8482" spans="8:37" x14ac:dyDescent="0.25">
      <c r="H8482" s="8"/>
      <c r="I8482" s="8"/>
      <c r="N8482" s="23"/>
      <c r="O8482" s="24"/>
      <c r="P8482" s="19"/>
      <c r="Q8482" s="19"/>
      <c r="R8482" s="19"/>
      <c r="U8482" s="27"/>
      <c r="Y8482" s="9" t="s">
        <v>620</v>
      </c>
      <c r="Z8482" s="9" t="s">
        <v>462</v>
      </c>
      <c r="AA8482" s="9" t="s">
        <v>198</v>
      </c>
      <c r="AB8482" s="9">
        <v>8007047</v>
      </c>
      <c r="AC8482" s="9" t="s">
        <v>9256</v>
      </c>
      <c r="AD8482" s="9" t="s">
        <v>231</v>
      </c>
      <c r="AE8482" s="5">
        <f t="shared" si="286"/>
        <v>0</v>
      </c>
      <c r="AF8482" s="5" t="str">
        <f t="shared" si="287"/>
        <v>katB</v>
      </c>
      <c r="AG8482" s="153"/>
      <c r="AH8482" s="153"/>
      <c r="AI8482" t="s">
        <v>201</v>
      </c>
      <c r="AJ8482" t="s">
        <v>17878</v>
      </c>
      <c r="AK8482" s="9" t="str">
        <f>VLOOKUP(Y8482,zdroj!D:AJ,33,0)</f>
        <v>katB</v>
      </c>
    </row>
    <row r="8483" spans="8:37" x14ac:dyDescent="0.25">
      <c r="H8483" s="8"/>
      <c r="I8483" s="8"/>
      <c r="N8483" s="23"/>
      <c r="O8483" s="24"/>
      <c r="P8483" s="19"/>
      <c r="Q8483" s="19"/>
      <c r="R8483" s="19"/>
      <c r="U8483" s="27"/>
      <c r="Y8483" s="9" t="s">
        <v>620</v>
      </c>
      <c r="Z8483" s="9" t="s">
        <v>462</v>
      </c>
      <c r="AA8483" s="9" t="s">
        <v>198</v>
      </c>
      <c r="AB8483" s="9">
        <v>8007055</v>
      </c>
      <c r="AC8483" s="9" t="s">
        <v>9257</v>
      </c>
      <c r="AD8483" s="9" t="s">
        <v>231</v>
      </c>
      <c r="AE8483" s="5">
        <f t="shared" si="286"/>
        <v>0</v>
      </c>
      <c r="AF8483" s="5" t="str">
        <f t="shared" si="287"/>
        <v>katB</v>
      </c>
      <c r="AG8483" s="153"/>
      <c r="AH8483" s="153"/>
      <c r="AI8483" t="s">
        <v>201</v>
      </c>
      <c r="AJ8483" t="s">
        <v>17878</v>
      </c>
      <c r="AK8483" s="9" t="str">
        <f>VLOOKUP(Y8483,zdroj!D:AJ,33,0)</f>
        <v>katB</v>
      </c>
    </row>
    <row r="8484" spans="8:37" x14ac:dyDescent="0.25">
      <c r="H8484" s="8"/>
      <c r="I8484" s="8"/>
      <c r="N8484" s="23"/>
      <c r="O8484" s="24"/>
      <c r="P8484" s="19"/>
      <c r="Q8484" s="19"/>
      <c r="R8484" s="19"/>
      <c r="U8484" s="27"/>
      <c r="Y8484" s="9" t="s">
        <v>620</v>
      </c>
      <c r="Z8484" s="9" t="s">
        <v>462</v>
      </c>
      <c r="AA8484" s="9" t="s">
        <v>198</v>
      </c>
      <c r="AB8484" s="9">
        <v>8007063</v>
      </c>
      <c r="AC8484" s="9" t="s">
        <v>9258</v>
      </c>
      <c r="AD8484" s="9" t="s">
        <v>231</v>
      </c>
      <c r="AE8484" s="5">
        <f t="shared" si="286"/>
        <v>0</v>
      </c>
      <c r="AF8484" s="5" t="str">
        <f t="shared" si="287"/>
        <v>katB</v>
      </c>
      <c r="AG8484" s="153"/>
      <c r="AH8484" s="153"/>
      <c r="AI8484" t="s">
        <v>229</v>
      </c>
      <c r="AJ8484" t="s">
        <v>17878</v>
      </c>
      <c r="AK8484" s="9" t="str">
        <f>VLOOKUP(Y8484,zdroj!D:AJ,33,0)</f>
        <v>katB</v>
      </c>
    </row>
    <row r="8485" spans="8:37" x14ac:dyDescent="0.25">
      <c r="H8485" s="8"/>
      <c r="I8485" s="8"/>
      <c r="N8485" s="23"/>
      <c r="O8485" s="24"/>
      <c r="P8485" s="19"/>
      <c r="Q8485" s="19"/>
      <c r="R8485" s="19"/>
      <c r="U8485" s="27"/>
      <c r="Y8485" s="9" t="s">
        <v>620</v>
      </c>
      <c r="Z8485" s="9" t="s">
        <v>462</v>
      </c>
      <c r="AA8485" s="9" t="s">
        <v>198</v>
      </c>
      <c r="AB8485" s="9">
        <v>8007071</v>
      </c>
      <c r="AC8485" s="9" t="s">
        <v>9259</v>
      </c>
      <c r="AD8485" s="9" t="s">
        <v>231</v>
      </c>
      <c r="AE8485" s="5">
        <f t="shared" si="286"/>
        <v>0</v>
      </c>
      <c r="AF8485" s="5" t="str">
        <f t="shared" si="287"/>
        <v>katB</v>
      </c>
      <c r="AG8485" s="153"/>
      <c r="AH8485" s="153"/>
      <c r="AI8485" t="s">
        <v>201</v>
      </c>
      <c r="AJ8485" t="s">
        <v>17878</v>
      </c>
      <c r="AK8485" s="9" t="str">
        <f>VLOOKUP(Y8485,zdroj!D:AJ,33,0)</f>
        <v>katB</v>
      </c>
    </row>
    <row r="8486" spans="8:37" x14ac:dyDescent="0.25">
      <c r="H8486" s="8"/>
      <c r="I8486" s="8"/>
      <c r="N8486" s="23"/>
      <c r="O8486" s="24"/>
      <c r="P8486" s="19"/>
      <c r="Q8486" s="19"/>
      <c r="R8486" s="19"/>
      <c r="U8486" s="27"/>
      <c r="Y8486" s="9" t="s">
        <v>620</v>
      </c>
      <c r="Z8486" s="9" t="s">
        <v>462</v>
      </c>
      <c r="AA8486" s="9" t="s">
        <v>198</v>
      </c>
      <c r="AB8486" s="9">
        <v>8007080</v>
      </c>
      <c r="AC8486" s="9" t="s">
        <v>9260</v>
      </c>
      <c r="AD8486" s="9" t="s">
        <v>231</v>
      </c>
      <c r="AE8486" s="5">
        <f t="shared" si="286"/>
        <v>0</v>
      </c>
      <c r="AF8486" s="5" t="str">
        <f t="shared" si="287"/>
        <v>katB</v>
      </c>
      <c r="AG8486" s="153"/>
      <c r="AH8486" s="153"/>
      <c r="AI8486" t="s">
        <v>201</v>
      </c>
      <c r="AJ8486" t="s">
        <v>17878</v>
      </c>
      <c r="AK8486" s="9" t="str">
        <f>VLOOKUP(Y8486,zdroj!D:AJ,33,0)</f>
        <v>katB</v>
      </c>
    </row>
    <row r="8487" spans="8:37" x14ac:dyDescent="0.25">
      <c r="H8487" s="8"/>
      <c r="I8487" s="8"/>
      <c r="N8487" s="23"/>
      <c r="O8487" s="24"/>
      <c r="P8487" s="19"/>
      <c r="Q8487" s="19"/>
      <c r="R8487" s="19"/>
      <c r="U8487" s="27"/>
      <c r="Y8487" s="9" t="s">
        <v>620</v>
      </c>
      <c r="Z8487" s="9" t="s">
        <v>462</v>
      </c>
      <c r="AA8487" s="9" t="s">
        <v>198</v>
      </c>
      <c r="AB8487" s="9">
        <v>8007098</v>
      </c>
      <c r="AC8487" s="9" t="s">
        <v>9261</v>
      </c>
      <c r="AD8487" s="9" t="s">
        <v>231</v>
      </c>
      <c r="AE8487" s="5">
        <f t="shared" si="286"/>
        <v>0</v>
      </c>
      <c r="AF8487" s="5" t="str">
        <f t="shared" si="287"/>
        <v>katB</v>
      </c>
      <c r="AG8487" s="153"/>
      <c r="AH8487" s="153"/>
      <c r="AI8487" t="s">
        <v>201</v>
      </c>
      <c r="AJ8487" t="s">
        <v>17878</v>
      </c>
      <c r="AK8487" s="9" t="str">
        <f>VLOOKUP(Y8487,zdroj!D:AJ,33,0)</f>
        <v>katB</v>
      </c>
    </row>
    <row r="8488" spans="8:37" x14ac:dyDescent="0.25">
      <c r="H8488" s="8"/>
      <c r="I8488" s="8"/>
      <c r="N8488" s="23"/>
      <c r="O8488" s="24"/>
      <c r="P8488" s="19"/>
      <c r="Q8488" s="19"/>
      <c r="R8488" s="19"/>
      <c r="U8488" s="27"/>
      <c r="Y8488" s="9" t="s">
        <v>620</v>
      </c>
      <c r="Z8488" s="9" t="s">
        <v>462</v>
      </c>
      <c r="AA8488" s="9" t="s">
        <v>198</v>
      </c>
      <c r="AB8488" s="9">
        <v>8006687</v>
      </c>
      <c r="AC8488" s="9" t="s">
        <v>9262</v>
      </c>
      <c r="AD8488" s="9" t="s">
        <v>231</v>
      </c>
      <c r="AE8488" s="5">
        <f t="shared" si="286"/>
        <v>0</v>
      </c>
      <c r="AF8488" s="5" t="str">
        <f t="shared" si="287"/>
        <v>katB</v>
      </c>
      <c r="AG8488" s="153"/>
      <c r="AH8488" s="153"/>
      <c r="AI8488" t="s">
        <v>201</v>
      </c>
      <c r="AJ8488" t="s">
        <v>17878</v>
      </c>
      <c r="AK8488" s="9" t="str">
        <f>VLOOKUP(Y8488,zdroj!D:AJ,33,0)</f>
        <v>katB</v>
      </c>
    </row>
    <row r="8489" spans="8:37" x14ac:dyDescent="0.25">
      <c r="H8489" s="8"/>
      <c r="I8489" s="8"/>
      <c r="N8489" s="23"/>
      <c r="O8489" s="24"/>
      <c r="P8489" s="19"/>
      <c r="Q8489" s="19"/>
      <c r="R8489" s="19"/>
      <c r="U8489" s="27"/>
      <c r="Y8489" s="9" t="s">
        <v>620</v>
      </c>
      <c r="Z8489" s="9" t="s">
        <v>462</v>
      </c>
      <c r="AA8489" s="9" t="s">
        <v>198</v>
      </c>
      <c r="AB8489" s="9">
        <v>8006695</v>
      </c>
      <c r="AC8489" s="9" t="s">
        <v>9263</v>
      </c>
      <c r="AD8489" s="9" t="s">
        <v>231</v>
      </c>
      <c r="AE8489" s="5">
        <f t="shared" si="286"/>
        <v>0</v>
      </c>
      <c r="AF8489" s="5" t="str">
        <f t="shared" si="287"/>
        <v>katB</v>
      </c>
      <c r="AG8489" s="153"/>
      <c r="AH8489" s="153"/>
      <c r="AI8489" t="s">
        <v>201</v>
      </c>
      <c r="AJ8489" t="s">
        <v>17878</v>
      </c>
      <c r="AK8489" s="9" t="str">
        <f>VLOOKUP(Y8489,zdroj!D:AJ,33,0)</f>
        <v>katB</v>
      </c>
    </row>
    <row r="8490" spans="8:37" x14ac:dyDescent="0.25">
      <c r="H8490" s="8"/>
      <c r="I8490" s="8"/>
      <c r="N8490" s="23"/>
      <c r="O8490" s="24"/>
      <c r="P8490" s="19"/>
      <c r="Q8490" s="19"/>
      <c r="R8490" s="19"/>
      <c r="U8490" s="27"/>
      <c r="Y8490" s="9" t="s">
        <v>620</v>
      </c>
      <c r="Z8490" s="9" t="s">
        <v>462</v>
      </c>
      <c r="AA8490" s="9" t="s">
        <v>198</v>
      </c>
      <c r="AB8490" s="9">
        <v>8006709</v>
      </c>
      <c r="AC8490" s="9" t="s">
        <v>9264</v>
      </c>
      <c r="AD8490" s="9" t="s">
        <v>231</v>
      </c>
      <c r="AE8490" s="5">
        <f t="shared" si="286"/>
        <v>0</v>
      </c>
      <c r="AF8490" s="5" t="str">
        <f t="shared" si="287"/>
        <v>katB</v>
      </c>
      <c r="AG8490" s="153"/>
      <c r="AH8490" s="153"/>
      <c r="AI8490" t="s">
        <v>201</v>
      </c>
      <c r="AJ8490" t="s">
        <v>17878</v>
      </c>
      <c r="AK8490" s="9" t="str">
        <f>VLOOKUP(Y8490,zdroj!D:AJ,33,0)</f>
        <v>katB</v>
      </c>
    </row>
    <row r="8491" spans="8:37" x14ac:dyDescent="0.25">
      <c r="H8491" s="8"/>
      <c r="I8491" s="8"/>
      <c r="N8491" s="23"/>
      <c r="O8491" s="24"/>
      <c r="P8491" s="19"/>
      <c r="Q8491" s="19"/>
      <c r="R8491" s="19"/>
      <c r="U8491" s="27"/>
      <c r="Y8491" s="9" t="s">
        <v>620</v>
      </c>
      <c r="Z8491" s="9" t="s">
        <v>462</v>
      </c>
      <c r="AA8491" s="9" t="s">
        <v>198</v>
      </c>
      <c r="AB8491" s="9">
        <v>8006717</v>
      </c>
      <c r="AC8491" s="9" t="s">
        <v>9265</v>
      </c>
      <c r="AD8491" s="9" t="s">
        <v>231</v>
      </c>
      <c r="AE8491" s="5">
        <f t="shared" si="286"/>
        <v>0</v>
      </c>
      <c r="AF8491" s="5" t="str">
        <f t="shared" si="287"/>
        <v>katB</v>
      </c>
      <c r="AG8491" s="153"/>
      <c r="AH8491" s="153"/>
      <c r="AI8491" t="s">
        <v>201</v>
      </c>
      <c r="AJ8491" t="s">
        <v>17878</v>
      </c>
      <c r="AK8491" s="9" t="str">
        <f>VLOOKUP(Y8491,zdroj!D:AJ,33,0)</f>
        <v>katB</v>
      </c>
    </row>
    <row r="8492" spans="8:37" x14ac:dyDescent="0.25">
      <c r="H8492" s="8"/>
      <c r="I8492" s="8"/>
      <c r="N8492" s="23"/>
      <c r="O8492" s="24"/>
      <c r="P8492" s="19"/>
      <c r="Q8492" s="19"/>
      <c r="R8492" s="19"/>
      <c r="U8492" s="27"/>
      <c r="Y8492" s="9" t="s">
        <v>617</v>
      </c>
      <c r="Z8492" s="9" t="s">
        <v>462</v>
      </c>
      <c r="AA8492" s="9" t="s">
        <v>237</v>
      </c>
      <c r="AB8492" s="9">
        <v>8133051</v>
      </c>
      <c r="AC8492" s="9" t="s">
        <v>9266</v>
      </c>
      <c r="AD8492" s="9" t="s">
        <v>231</v>
      </c>
      <c r="AE8492" s="5">
        <f t="shared" si="286"/>
        <v>0</v>
      </c>
      <c r="AF8492" s="5" t="str">
        <f t="shared" si="287"/>
        <v>katB</v>
      </c>
      <c r="AG8492" s="153"/>
      <c r="AH8492" s="153"/>
      <c r="AI8492" t="s">
        <v>201</v>
      </c>
      <c r="AJ8492" t="s">
        <v>17878</v>
      </c>
      <c r="AK8492" s="9" t="str">
        <f>VLOOKUP(Y8492,zdroj!D:AJ,33,0)</f>
        <v>katA</v>
      </c>
    </row>
    <row r="8493" spans="8:37" x14ac:dyDescent="0.25">
      <c r="H8493" s="8"/>
      <c r="I8493" s="8"/>
      <c r="N8493" s="23"/>
      <c r="O8493" s="24"/>
      <c r="P8493" s="19"/>
      <c r="Q8493" s="19"/>
      <c r="R8493" s="19"/>
      <c r="U8493" s="27"/>
      <c r="Y8493" s="9" t="s">
        <v>617</v>
      </c>
      <c r="Z8493" s="9" t="s">
        <v>462</v>
      </c>
      <c r="AA8493" s="9" t="s">
        <v>237</v>
      </c>
      <c r="AB8493" s="9">
        <v>8133069</v>
      </c>
      <c r="AC8493" s="9" t="s">
        <v>9267</v>
      </c>
      <c r="AD8493" s="9" t="s">
        <v>231</v>
      </c>
      <c r="AE8493" s="5">
        <f t="shared" si="286"/>
        <v>0</v>
      </c>
      <c r="AF8493" s="5" t="str">
        <f t="shared" si="287"/>
        <v>katB</v>
      </c>
      <c r="AG8493" s="153"/>
      <c r="AH8493" s="153"/>
      <c r="AI8493" t="s">
        <v>201</v>
      </c>
      <c r="AJ8493" t="s">
        <v>17878</v>
      </c>
      <c r="AK8493" s="9" t="str">
        <f>VLOOKUP(Y8493,zdroj!D:AJ,33,0)</f>
        <v>katA</v>
      </c>
    </row>
    <row r="8494" spans="8:37" x14ac:dyDescent="0.25">
      <c r="H8494" s="8"/>
      <c r="I8494" s="8"/>
      <c r="N8494" s="23"/>
      <c r="O8494" s="24"/>
      <c r="P8494" s="19"/>
      <c r="Q8494" s="19"/>
      <c r="R8494" s="19"/>
      <c r="U8494" s="27"/>
      <c r="Y8494" s="9" t="s">
        <v>617</v>
      </c>
      <c r="Z8494" s="9" t="s">
        <v>462</v>
      </c>
      <c r="AA8494" s="9" t="s">
        <v>237</v>
      </c>
      <c r="AB8494" s="9">
        <v>8133077</v>
      </c>
      <c r="AC8494" s="9" t="s">
        <v>9268</v>
      </c>
      <c r="AD8494" s="9" t="s">
        <v>231</v>
      </c>
      <c r="AE8494" s="5">
        <f t="shared" si="286"/>
        <v>0</v>
      </c>
      <c r="AF8494" s="5" t="str">
        <f t="shared" si="287"/>
        <v>katB</v>
      </c>
      <c r="AG8494" s="153"/>
      <c r="AH8494" s="153"/>
      <c r="AI8494" t="s">
        <v>201</v>
      </c>
      <c r="AJ8494" t="s">
        <v>17878</v>
      </c>
      <c r="AK8494" s="9" t="str">
        <f>VLOOKUP(Y8494,zdroj!D:AJ,33,0)</f>
        <v>katA</v>
      </c>
    </row>
    <row r="8495" spans="8:37" x14ac:dyDescent="0.25">
      <c r="H8495" s="8"/>
      <c r="I8495" s="8"/>
      <c r="N8495" s="23"/>
      <c r="O8495" s="24"/>
      <c r="P8495" s="19"/>
      <c r="Q8495" s="19"/>
      <c r="R8495" s="19"/>
      <c r="U8495" s="27"/>
      <c r="Y8495" s="9" t="s">
        <v>617</v>
      </c>
      <c r="Z8495" s="9" t="s">
        <v>462</v>
      </c>
      <c r="AA8495" s="9" t="s">
        <v>237</v>
      </c>
      <c r="AB8495" s="9">
        <v>8133085</v>
      </c>
      <c r="AC8495" s="9" t="s">
        <v>9269</v>
      </c>
      <c r="AD8495" s="9" t="s">
        <v>225</v>
      </c>
      <c r="AE8495" s="5">
        <f t="shared" si="286"/>
        <v>0</v>
      </c>
      <c r="AF8495" s="5" t="str">
        <f t="shared" si="287"/>
        <v>katA</v>
      </c>
      <c r="AG8495" s="153"/>
      <c r="AH8495" s="153"/>
      <c r="AI8495" t="s">
        <v>201</v>
      </c>
      <c r="AJ8495" t="s">
        <v>17878</v>
      </c>
      <c r="AK8495" s="9" t="str">
        <f>VLOOKUP(Y8495,zdroj!D:AJ,33,0)</f>
        <v>katA</v>
      </c>
    </row>
    <row r="8496" spans="8:37" x14ac:dyDescent="0.25">
      <c r="H8496" s="8"/>
      <c r="I8496" s="8"/>
      <c r="N8496" s="23"/>
      <c r="O8496" s="24"/>
      <c r="P8496" s="19"/>
      <c r="Q8496" s="19"/>
      <c r="R8496" s="19"/>
      <c r="U8496" s="27"/>
      <c r="Y8496" s="9" t="s">
        <v>617</v>
      </c>
      <c r="Z8496" s="9" t="s">
        <v>462</v>
      </c>
      <c r="AA8496" s="9" t="s">
        <v>237</v>
      </c>
      <c r="AB8496" s="9">
        <v>8133093</v>
      </c>
      <c r="AC8496" s="9" t="s">
        <v>9270</v>
      </c>
      <c r="AD8496" s="9" t="s">
        <v>225</v>
      </c>
      <c r="AE8496" s="5">
        <f t="shared" si="286"/>
        <v>0</v>
      </c>
      <c r="AF8496" s="5" t="str">
        <f t="shared" si="287"/>
        <v>katA</v>
      </c>
      <c r="AG8496" s="153"/>
      <c r="AH8496" s="153"/>
      <c r="AI8496" t="s">
        <v>201</v>
      </c>
      <c r="AJ8496" t="s">
        <v>17878</v>
      </c>
      <c r="AK8496" s="9" t="str">
        <f>VLOOKUP(Y8496,zdroj!D:AJ,33,0)</f>
        <v>katA</v>
      </c>
    </row>
    <row r="8497" spans="8:37" x14ac:dyDescent="0.25">
      <c r="H8497" s="8"/>
      <c r="I8497" s="8"/>
      <c r="N8497" s="23"/>
      <c r="O8497" s="24"/>
      <c r="P8497" s="19"/>
      <c r="Q8497" s="19"/>
      <c r="R8497" s="19"/>
      <c r="U8497" s="27"/>
      <c r="Y8497" s="9" t="s">
        <v>617</v>
      </c>
      <c r="Z8497" s="9" t="s">
        <v>462</v>
      </c>
      <c r="AA8497" s="9" t="s">
        <v>237</v>
      </c>
      <c r="AB8497" s="9">
        <v>8133107</v>
      </c>
      <c r="AC8497" s="9" t="s">
        <v>9271</v>
      </c>
      <c r="AD8497" s="9" t="s">
        <v>225</v>
      </c>
      <c r="AE8497" s="5">
        <f t="shared" si="286"/>
        <v>0</v>
      </c>
      <c r="AF8497" s="5" t="str">
        <f t="shared" si="287"/>
        <v>katA</v>
      </c>
      <c r="AG8497" s="153"/>
      <c r="AH8497" s="153"/>
      <c r="AI8497" t="s">
        <v>201</v>
      </c>
      <c r="AJ8497" t="s">
        <v>17878</v>
      </c>
      <c r="AK8497" s="9" t="str">
        <f>VLOOKUP(Y8497,zdroj!D:AJ,33,0)</f>
        <v>katA</v>
      </c>
    </row>
    <row r="8498" spans="8:37" x14ac:dyDescent="0.25">
      <c r="H8498" s="8"/>
      <c r="I8498" s="8"/>
      <c r="N8498" s="23"/>
      <c r="O8498" s="24"/>
      <c r="P8498" s="19"/>
      <c r="Q8498" s="19"/>
      <c r="R8498" s="19"/>
      <c r="U8498" s="27"/>
      <c r="Y8498" s="9" t="s">
        <v>617</v>
      </c>
      <c r="Z8498" s="9" t="s">
        <v>462</v>
      </c>
      <c r="AA8498" s="9" t="s">
        <v>237</v>
      </c>
      <c r="AB8498" s="9">
        <v>8133115</v>
      </c>
      <c r="AC8498" s="9" t="s">
        <v>9272</v>
      </c>
      <c r="AD8498" s="9" t="s">
        <v>225</v>
      </c>
      <c r="AE8498" s="5">
        <f t="shared" si="286"/>
        <v>0</v>
      </c>
      <c r="AF8498" s="5" t="str">
        <f t="shared" si="287"/>
        <v>katA</v>
      </c>
      <c r="AG8498" s="153"/>
      <c r="AH8498" s="153"/>
      <c r="AI8498" t="s">
        <v>201</v>
      </c>
      <c r="AJ8498" t="s">
        <v>17878</v>
      </c>
      <c r="AK8498" s="9" t="str">
        <f>VLOOKUP(Y8498,zdroj!D:AJ,33,0)</f>
        <v>katA</v>
      </c>
    </row>
    <row r="8499" spans="8:37" x14ac:dyDescent="0.25">
      <c r="H8499" s="8"/>
      <c r="I8499" s="8"/>
      <c r="N8499" s="23"/>
      <c r="O8499" s="24"/>
      <c r="P8499" s="19"/>
      <c r="Q8499" s="19"/>
      <c r="R8499" s="19"/>
      <c r="U8499" s="27"/>
      <c r="Y8499" s="9" t="s">
        <v>617</v>
      </c>
      <c r="Z8499" s="9" t="s">
        <v>462</v>
      </c>
      <c r="AA8499" s="9" t="s">
        <v>237</v>
      </c>
      <c r="AB8499" s="9">
        <v>8133123</v>
      </c>
      <c r="AC8499" s="9" t="s">
        <v>9273</v>
      </c>
      <c r="AD8499" s="9" t="s">
        <v>231</v>
      </c>
      <c r="AE8499" s="5">
        <f t="shared" si="286"/>
        <v>0</v>
      </c>
      <c r="AF8499" s="5" t="str">
        <f t="shared" si="287"/>
        <v>katB</v>
      </c>
      <c r="AG8499" s="153"/>
      <c r="AH8499" s="153"/>
      <c r="AI8499" t="s">
        <v>201</v>
      </c>
      <c r="AJ8499" t="s">
        <v>17878</v>
      </c>
      <c r="AK8499" s="9" t="str">
        <f>VLOOKUP(Y8499,zdroj!D:AJ,33,0)</f>
        <v>katA</v>
      </c>
    </row>
    <row r="8500" spans="8:37" x14ac:dyDescent="0.25">
      <c r="H8500" s="8"/>
      <c r="I8500" s="8"/>
      <c r="N8500" s="23"/>
      <c r="O8500" s="24"/>
      <c r="P8500" s="19"/>
      <c r="Q8500" s="19"/>
      <c r="R8500" s="19"/>
      <c r="U8500" s="27"/>
      <c r="Y8500" s="9" t="s">
        <v>617</v>
      </c>
      <c r="Z8500" s="9" t="s">
        <v>462</v>
      </c>
      <c r="AA8500" s="9" t="s">
        <v>237</v>
      </c>
      <c r="AB8500" s="9">
        <v>8133140</v>
      </c>
      <c r="AC8500" s="9" t="s">
        <v>9274</v>
      </c>
      <c r="AD8500" s="9" t="s">
        <v>231</v>
      </c>
      <c r="AE8500" s="5">
        <f t="shared" si="286"/>
        <v>0</v>
      </c>
      <c r="AF8500" s="5" t="str">
        <f t="shared" si="287"/>
        <v>katB</v>
      </c>
      <c r="AG8500" s="153"/>
      <c r="AH8500" s="153"/>
      <c r="AI8500" t="s">
        <v>201</v>
      </c>
      <c r="AJ8500" t="s">
        <v>17878</v>
      </c>
      <c r="AK8500" s="9" t="str">
        <f>VLOOKUP(Y8500,zdroj!D:AJ,33,0)</f>
        <v>katA</v>
      </c>
    </row>
    <row r="8501" spans="8:37" x14ac:dyDescent="0.25">
      <c r="H8501" s="8"/>
      <c r="I8501" s="8"/>
      <c r="N8501" s="23"/>
      <c r="O8501" s="24"/>
      <c r="P8501" s="19"/>
      <c r="Q8501" s="19"/>
      <c r="R8501" s="19"/>
      <c r="U8501" s="27"/>
      <c r="Y8501" s="9" t="s">
        <v>617</v>
      </c>
      <c r="Z8501" s="9" t="s">
        <v>462</v>
      </c>
      <c r="AA8501" s="9" t="s">
        <v>237</v>
      </c>
      <c r="AB8501" s="9">
        <v>8133158</v>
      </c>
      <c r="AC8501" s="9" t="s">
        <v>9275</v>
      </c>
      <c r="AD8501" s="9" t="s">
        <v>225</v>
      </c>
      <c r="AE8501" s="5">
        <f t="shared" si="286"/>
        <v>0</v>
      </c>
      <c r="AF8501" s="5" t="str">
        <f t="shared" si="287"/>
        <v>katA</v>
      </c>
      <c r="AG8501" s="153"/>
      <c r="AH8501" s="153"/>
      <c r="AI8501" t="s">
        <v>201</v>
      </c>
      <c r="AJ8501" t="s">
        <v>17878</v>
      </c>
      <c r="AK8501" s="9" t="str">
        <f>VLOOKUP(Y8501,zdroj!D:AJ,33,0)</f>
        <v>katA</v>
      </c>
    </row>
    <row r="8502" spans="8:37" x14ac:dyDescent="0.25">
      <c r="H8502" s="8"/>
      <c r="I8502" s="8"/>
      <c r="N8502" s="23"/>
      <c r="O8502" s="24"/>
      <c r="P8502" s="19"/>
      <c r="Q8502" s="19"/>
      <c r="R8502" s="19"/>
      <c r="U8502" s="27"/>
      <c r="Y8502" s="9" t="s">
        <v>617</v>
      </c>
      <c r="Z8502" s="9" t="s">
        <v>462</v>
      </c>
      <c r="AA8502" s="9" t="s">
        <v>237</v>
      </c>
      <c r="AB8502" s="9">
        <v>8133166</v>
      </c>
      <c r="AC8502" s="9" t="s">
        <v>9276</v>
      </c>
      <c r="AD8502" s="9" t="s">
        <v>231</v>
      </c>
      <c r="AE8502" s="5">
        <f t="shared" si="286"/>
        <v>0</v>
      </c>
      <c r="AF8502" s="5" t="str">
        <f t="shared" si="287"/>
        <v>katB</v>
      </c>
      <c r="AG8502" s="153"/>
      <c r="AH8502" s="153"/>
      <c r="AI8502" t="s">
        <v>201</v>
      </c>
      <c r="AJ8502" t="s">
        <v>17878</v>
      </c>
      <c r="AK8502" s="9" t="str">
        <f>VLOOKUP(Y8502,zdroj!D:AJ,33,0)</f>
        <v>katA</v>
      </c>
    </row>
    <row r="8503" spans="8:37" x14ac:dyDescent="0.25">
      <c r="H8503" s="8"/>
      <c r="I8503" s="8"/>
      <c r="N8503" s="23"/>
      <c r="O8503" s="24"/>
      <c r="P8503" s="19"/>
      <c r="Q8503" s="19"/>
      <c r="R8503" s="19"/>
      <c r="U8503" s="27"/>
      <c r="Y8503" s="9" t="s">
        <v>617</v>
      </c>
      <c r="Z8503" s="9" t="s">
        <v>462</v>
      </c>
      <c r="AA8503" s="9" t="s">
        <v>237</v>
      </c>
      <c r="AB8503" s="9">
        <v>8133174</v>
      </c>
      <c r="AC8503" s="9" t="s">
        <v>9277</v>
      </c>
      <c r="AD8503" s="9" t="s">
        <v>231</v>
      </c>
      <c r="AE8503" s="5">
        <f t="shared" si="286"/>
        <v>0</v>
      </c>
      <c r="AF8503" s="5" t="str">
        <f t="shared" si="287"/>
        <v>katB</v>
      </c>
      <c r="AG8503" s="153"/>
      <c r="AH8503" s="153"/>
      <c r="AI8503" t="s">
        <v>201</v>
      </c>
      <c r="AJ8503" t="s">
        <v>17878</v>
      </c>
      <c r="AK8503" s="9" t="str">
        <f>VLOOKUP(Y8503,zdroj!D:AJ,33,0)</f>
        <v>katA</v>
      </c>
    </row>
    <row r="8504" spans="8:37" x14ac:dyDescent="0.25">
      <c r="H8504" s="8"/>
      <c r="I8504" s="8"/>
      <c r="N8504" s="23"/>
      <c r="O8504" s="24"/>
      <c r="P8504" s="19"/>
      <c r="Q8504" s="19"/>
      <c r="R8504" s="19"/>
      <c r="U8504" s="27"/>
      <c r="Y8504" s="9" t="s">
        <v>617</v>
      </c>
      <c r="Z8504" s="9" t="s">
        <v>462</v>
      </c>
      <c r="AA8504" s="9" t="s">
        <v>237</v>
      </c>
      <c r="AB8504" s="9">
        <v>8133182</v>
      </c>
      <c r="AC8504" s="9" t="s">
        <v>9278</v>
      </c>
      <c r="AD8504" s="9" t="s">
        <v>231</v>
      </c>
      <c r="AE8504" s="5">
        <f t="shared" si="286"/>
        <v>0</v>
      </c>
      <c r="AF8504" s="5" t="str">
        <f t="shared" si="287"/>
        <v>katB</v>
      </c>
      <c r="AG8504" s="153"/>
      <c r="AH8504" s="153"/>
      <c r="AI8504" t="s">
        <v>201</v>
      </c>
      <c r="AJ8504" t="s">
        <v>17878</v>
      </c>
      <c r="AK8504" s="9" t="str">
        <f>VLOOKUP(Y8504,zdroj!D:AJ,33,0)</f>
        <v>katA</v>
      </c>
    </row>
    <row r="8505" spans="8:37" x14ac:dyDescent="0.25">
      <c r="H8505" s="8"/>
      <c r="I8505" s="8"/>
      <c r="N8505" s="23"/>
      <c r="O8505" s="24"/>
      <c r="P8505" s="19"/>
      <c r="Q8505" s="19"/>
      <c r="R8505" s="19"/>
      <c r="U8505" s="27"/>
      <c r="Y8505" s="9" t="s">
        <v>617</v>
      </c>
      <c r="Z8505" s="9" t="s">
        <v>462</v>
      </c>
      <c r="AA8505" s="9" t="s">
        <v>237</v>
      </c>
      <c r="AB8505" s="9">
        <v>8133191</v>
      </c>
      <c r="AC8505" s="9" t="s">
        <v>9279</v>
      </c>
      <c r="AD8505" s="9" t="s">
        <v>225</v>
      </c>
      <c r="AE8505" s="5">
        <f t="shared" si="286"/>
        <v>0</v>
      </c>
      <c r="AF8505" s="5" t="str">
        <f t="shared" si="287"/>
        <v>katA</v>
      </c>
      <c r="AG8505" s="153"/>
      <c r="AH8505" s="153"/>
      <c r="AI8505" t="s">
        <v>201</v>
      </c>
      <c r="AJ8505" t="s">
        <v>17878</v>
      </c>
      <c r="AK8505" s="9" t="str">
        <f>VLOOKUP(Y8505,zdroj!D:AJ,33,0)</f>
        <v>katA</v>
      </c>
    </row>
    <row r="8506" spans="8:37" x14ac:dyDescent="0.25">
      <c r="H8506" s="8"/>
      <c r="I8506" s="8"/>
      <c r="N8506" s="23"/>
      <c r="O8506" s="24"/>
      <c r="P8506" s="19"/>
      <c r="Q8506" s="19"/>
      <c r="R8506" s="19"/>
      <c r="U8506" s="27"/>
      <c r="Y8506" s="9" t="s">
        <v>617</v>
      </c>
      <c r="Z8506" s="9" t="s">
        <v>462</v>
      </c>
      <c r="AA8506" s="9" t="s">
        <v>237</v>
      </c>
      <c r="AB8506" s="9">
        <v>8133204</v>
      </c>
      <c r="AC8506" s="9" t="s">
        <v>9280</v>
      </c>
      <c r="AD8506" s="9" t="s">
        <v>231</v>
      </c>
      <c r="AE8506" s="5">
        <f t="shared" si="286"/>
        <v>0</v>
      </c>
      <c r="AF8506" s="5" t="str">
        <f t="shared" si="287"/>
        <v>katB</v>
      </c>
      <c r="AG8506" s="153"/>
      <c r="AH8506" s="153"/>
      <c r="AI8506" t="s">
        <v>201</v>
      </c>
      <c r="AJ8506" t="s">
        <v>17878</v>
      </c>
      <c r="AK8506" s="9" t="str">
        <f>VLOOKUP(Y8506,zdroj!D:AJ,33,0)</f>
        <v>katA</v>
      </c>
    </row>
    <row r="8507" spans="8:37" x14ac:dyDescent="0.25">
      <c r="H8507" s="8"/>
      <c r="I8507" s="8"/>
      <c r="N8507" s="23"/>
      <c r="O8507" s="24"/>
      <c r="P8507" s="19"/>
      <c r="Q8507" s="19"/>
      <c r="R8507" s="19"/>
      <c r="U8507" s="27"/>
      <c r="Y8507" s="9" t="s">
        <v>617</v>
      </c>
      <c r="Z8507" s="9" t="s">
        <v>462</v>
      </c>
      <c r="AA8507" s="9" t="s">
        <v>237</v>
      </c>
      <c r="AB8507" s="9">
        <v>8133212</v>
      </c>
      <c r="AC8507" s="9" t="s">
        <v>9281</v>
      </c>
      <c r="AD8507" s="9" t="s">
        <v>231</v>
      </c>
      <c r="AE8507" s="5">
        <f t="shared" si="286"/>
        <v>0</v>
      </c>
      <c r="AF8507" s="5" t="str">
        <f t="shared" si="287"/>
        <v>katB</v>
      </c>
      <c r="AG8507" s="153"/>
      <c r="AH8507" s="153"/>
      <c r="AI8507" t="s">
        <v>201</v>
      </c>
      <c r="AJ8507" t="s">
        <v>17878</v>
      </c>
      <c r="AK8507" s="9" t="str">
        <f>VLOOKUP(Y8507,zdroj!D:AJ,33,0)</f>
        <v>katA</v>
      </c>
    </row>
    <row r="8508" spans="8:37" x14ac:dyDescent="0.25">
      <c r="H8508" s="8"/>
      <c r="I8508" s="8"/>
      <c r="N8508" s="23"/>
      <c r="O8508" s="24"/>
      <c r="P8508" s="19"/>
      <c r="Q8508" s="19"/>
      <c r="R8508" s="19"/>
      <c r="U8508" s="27"/>
      <c r="Y8508" s="9" t="s">
        <v>617</v>
      </c>
      <c r="Z8508" s="9" t="s">
        <v>462</v>
      </c>
      <c r="AA8508" s="9" t="s">
        <v>237</v>
      </c>
      <c r="AB8508" s="9">
        <v>8133221</v>
      </c>
      <c r="AC8508" s="9" t="s">
        <v>9282</v>
      </c>
      <c r="AD8508" s="9" t="s">
        <v>225</v>
      </c>
      <c r="AE8508" s="5">
        <f t="shared" si="286"/>
        <v>0</v>
      </c>
      <c r="AF8508" s="5" t="str">
        <f t="shared" si="287"/>
        <v>katA</v>
      </c>
      <c r="AG8508" s="153"/>
      <c r="AH8508" s="153"/>
      <c r="AI8508" t="s">
        <v>201</v>
      </c>
      <c r="AJ8508" t="s">
        <v>17878</v>
      </c>
      <c r="AK8508" s="9" t="str">
        <f>VLOOKUP(Y8508,zdroj!D:AJ,33,0)</f>
        <v>katA</v>
      </c>
    </row>
    <row r="8509" spans="8:37" x14ac:dyDescent="0.25">
      <c r="H8509" s="8"/>
      <c r="I8509" s="8"/>
      <c r="N8509" s="23"/>
      <c r="O8509" s="24"/>
      <c r="P8509" s="19"/>
      <c r="Q8509" s="19"/>
      <c r="R8509" s="19"/>
      <c r="U8509" s="27"/>
      <c r="Y8509" s="9" t="s">
        <v>617</v>
      </c>
      <c r="Z8509" s="9" t="s">
        <v>462</v>
      </c>
      <c r="AA8509" s="9" t="s">
        <v>237</v>
      </c>
      <c r="AB8509" s="9">
        <v>8133239</v>
      </c>
      <c r="AC8509" s="9" t="s">
        <v>9283</v>
      </c>
      <c r="AD8509" s="9" t="s">
        <v>231</v>
      </c>
      <c r="AE8509" s="5">
        <f t="shared" si="286"/>
        <v>0</v>
      </c>
      <c r="AF8509" s="5" t="str">
        <f t="shared" si="287"/>
        <v>katB</v>
      </c>
      <c r="AG8509" s="153"/>
      <c r="AH8509" s="153"/>
      <c r="AI8509" t="s">
        <v>201</v>
      </c>
      <c r="AJ8509" t="s">
        <v>17878</v>
      </c>
      <c r="AK8509" s="9" t="str">
        <f>VLOOKUP(Y8509,zdroj!D:AJ,33,0)</f>
        <v>katA</v>
      </c>
    </row>
    <row r="8510" spans="8:37" x14ac:dyDescent="0.25">
      <c r="H8510" s="8"/>
      <c r="I8510" s="8"/>
      <c r="N8510" s="23"/>
      <c r="O8510" s="24"/>
      <c r="P8510" s="19"/>
      <c r="Q8510" s="19"/>
      <c r="R8510" s="19"/>
      <c r="U8510" s="27"/>
      <c r="Y8510" s="9" t="s">
        <v>617</v>
      </c>
      <c r="Z8510" s="9" t="s">
        <v>462</v>
      </c>
      <c r="AA8510" s="9" t="s">
        <v>237</v>
      </c>
      <c r="AB8510" s="9">
        <v>8133247</v>
      </c>
      <c r="AC8510" s="9" t="s">
        <v>9284</v>
      </c>
      <c r="AD8510" s="9" t="s">
        <v>225</v>
      </c>
      <c r="AE8510" s="5">
        <f t="shared" si="286"/>
        <v>0</v>
      </c>
      <c r="AF8510" s="5" t="str">
        <f t="shared" si="287"/>
        <v>katA</v>
      </c>
      <c r="AG8510" s="153"/>
      <c r="AH8510" s="153"/>
      <c r="AI8510" t="s">
        <v>201</v>
      </c>
      <c r="AJ8510" t="s">
        <v>17878</v>
      </c>
      <c r="AK8510" s="9" t="str">
        <f>VLOOKUP(Y8510,zdroj!D:AJ,33,0)</f>
        <v>katA</v>
      </c>
    </row>
    <row r="8511" spans="8:37" x14ac:dyDescent="0.25">
      <c r="H8511" s="8"/>
      <c r="I8511" s="8"/>
      <c r="N8511" s="23"/>
      <c r="O8511" s="24"/>
      <c r="P8511" s="19"/>
      <c r="Q8511" s="19"/>
      <c r="R8511" s="19"/>
      <c r="U8511" s="27"/>
      <c r="Y8511" s="9" t="s">
        <v>617</v>
      </c>
      <c r="Z8511" s="9" t="s">
        <v>462</v>
      </c>
      <c r="AA8511" s="9" t="s">
        <v>237</v>
      </c>
      <c r="AB8511" s="9">
        <v>8133255</v>
      </c>
      <c r="AC8511" s="9" t="s">
        <v>9285</v>
      </c>
      <c r="AD8511" s="9" t="s">
        <v>231</v>
      </c>
      <c r="AE8511" s="5">
        <f t="shared" si="286"/>
        <v>0</v>
      </c>
      <c r="AF8511" s="5" t="str">
        <f t="shared" si="287"/>
        <v>katB</v>
      </c>
      <c r="AG8511" s="153"/>
      <c r="AH8511" s="153"/>
      <c r="AI8511" t="s">
        <v>201</v>
      </c>
      <c r="AJ8511" t="s">
        <v>17878</v>
      </c>
      <c r="AK8511" s="9" t="str">
        <f>VLOOKUP(Y8511,zdroj!D:AJ,33,0)</f>
        <v>katA</v>
      </c>
    </row>
    <row r="8512" spans="8:37" x14ac:dyDescent="0.25">
      <c r="H8512" s="8"/>
      <c r="I8512" s="8"/>
      <c r="N8512" s="23"/>
      <c r="O8512" s="24"/>
      <c r="P8512" s="19"/>
      <c r="Q8512" s="19"/>
      <c r="R8512" s="19"/>
      <c r="U8512" s="27"/>
      <c r="Y8512" s="9" t="s">
        <v>617</v>
      </c>
      <c r="Z8512" s="9" t="s">
        <v>462</v>
      </c>
      <c r="AA8512" s="9" t="s">
        <v>237</v>
      </c>
      <c r="AB8512" s="9">
        <v>8133263</v>
      </c>
      <c r="AC8512" s="9" t="s">
        <v>9286</v>
      </c>
      <c r="AD8512" s="9" t="s">
        <v>225</v>
      </c>
      <c r="AE8512" s="5">
        <f t="shared" si="286"/>
        <v>0</v>
      </c>
      <c r="AF8512" s="5" t="str">
        <f t="shared" si="287"/>
        <v>katA</v>
      </c>
      <c r="AG8512" s="153"/>
      <c r="AH8512" s="153"/>
      <c r="AI8512" t="s">
        <v>201</v>
      </c>
      <c r="AJ8512" t="s">
        <v>17878</v>
      </c>
      <c r="AK8512" s="9" t="str">
        <f>VLOOKUP(Y8512,zdroj!D:AJ,33,0)</f>
        <v>katA</v>
      </c>
    </row>
    <row r="8513" spans="8:37" x14ac:dyDescent="0.25">
      <c r="H8513" s="8"/>
      <c r="I8513" s="8"/>
      <c r="N8513" s="23"/>
      <c r="O8513" s="24"/>
      <c r="P8513" s="19"/>
      <c r="Q8513" s="19"/>
      <c r="R8513" s="19"/>
      <c r="U8513" s="27"/>
      <c r="Y8513" s="9" t="s">
        <v>617</v>
      </c>
      <c r="Z8513" s="9" t="s">
        <v>462</v>
      </c>
      <c r="AA8513" s="9" t="s">
        <v>237</v>
      </c>
      <c r="AB8513" s="9">
        <v>8133271</v>
      </c>
      <c r="AC8513" s="9" t="s">
        <v>9287</v>
      </c>
      <c r="AD8513" s="9" t="s">
        <v>231</v>
      </c>
      <c r="AE8513" s="5">
        <f t="shared" si="286"/>
        <v>0</v>
      </c>
      <c r="AF8513" s="5" t="str">
        <f t="shared" si="287"/>
        <v>katB</v>
      </c>
      <c r="AG8513" s="153"/>
      <c r="AH8513" s="153"/>
      <c r="AI8513" t="s">
        <v>201</v>
      </c>
      <c r="AJ8513" t="s">
        <v>17878</v>
      </c>
      <c r="AK8513" s="9" t="str">
        <f>VLOOKUP(Y8513,zdroj!D:AJ,33,0)</f>
        <v>katA</v>
      </c>
    </row>
    <row r="8514" spans="8:37" x14ac:dyDescent="0.25">
      <c r="H8514" s="8"/>
      <c r="I8514" s="8"/>
      <c r="N8514" s="23"/>
      <c r="O8514" s="24"/>
      <c r="P8514" s="19"/>
      <c r="Q8514" s="19"/>
      <c r="R8514" s="19"/>
      <c r="U8514" s="27"/>
      <c r="Y8514" s="9" t="s">
        <v>617</v>
      </c>
      <c r="Z8514" s="9" t="s">
        <v>462</v>
      </c>
      <c r="AA8514" s="9" t="s">
        <v>237</v>
      </c>
      <c r="AB8514" s="9">
        <v>8133280</v>
      </c>
      <c r="AC8514" s="9" t="s">
        <v>9288</v>
      </c>
      <c r="AD8514" s="9" t="s">
        <v>225</v>
      </c>
      <c r="AE8514" s="5">
        <f t="shared" si="286"/>
        <v>0</v>
      </c>
      <c r="AF8514" s="5" t="str">
        <f t="shared" si="287"/>
        <v>katA</v>
      </c>
      <c r="AG8514" s="153"/>
      <c r="AH8514" s="153"/>
      <c r="AI8514" t="s">
        <v>201</v>
      </c>
      <c r="AJ8514" t="s">
        <v>17878</v>
      </c>
      <c r="AK8514" s="9" t="str">
        <f>VLOOKUP(Y8514,zdroj!D:AJ,33,0)</f>
        <v>katA</v>
      </c>
    </row>
    <row r="8515" spans="8:37" x14ac:dyDescent="0.25">
      <c r="H8515" s="8"/>
      <c r="I8515" s="8"/>
      <c r="N8515" s="23"/>
      <c r="O8515" s="24"/>
      <c r="P8515" s="19"/>
      <c r="Q8515" s="19"/>
      <c r="R8515" s="19"/>
      <c r="U8515" s="27"/>
      <c r="Y8515" s="9" t="s">
        <v>617</v>
      </c>
      <c r="Z8515" s="9" t="s">
        <v>462</v>
      </c>
      <c r="AA8515" s="9" t="s">
        <v>237</v>
      </c>
      <c r="AB8515" s="9">
        <v>8133298</v>
      </c>
      <c r="AC8515" s="9" t="s">
        <v>9289</v>
      </c>
      <c r="AD8515" s="9" t="s">
        <v>225</v>
      </c>
      <c r="AE8515" s="5">
        <f t="shared" si="286"/>
        <v>0</v>
      </c>
      <c r="AF8515" s="5" t="str">
        <f t="shared" si="287"/>
        <v>katA</v>
      </c>
      <c r="AG8515" s="153"/>
      <c r="AH8515" s="153"/>
      <c r="AI8515" t="s">
        <v>201</v>
      </c>
      <c r="AJ8515" t="s">
        <v>17878</v>
      </c>
      <c r="AK8515" s="9" t="str">
        <f>VLOOKUP(Y8515,zdroj!D:AJ,33,0)</f>
        <v>katA</v>
      </c>
    </row>
    <row r="8516" spans="8:37" x14ac:dyDescent="0.25">
      <c r="H8516" s="8"/>
      <c r="I8516" s="8"/>
      <c r="N8516" s="23"/>
      <c r="O8516" s="24"/>
      <c r="P8516" s="19"/>
      <c r="Q8516" s="19"/>
      <c r="R8516" s="19"/>
      <c r="U8516" s="27"/>
      <c r="Y8516" s="9" t="s">
        <v>617</v>
      </c>
      <c r="Z8516" s="9" t="s">
        <v>462</v>
      </c>
      <c r="AA8516" s="9" t="s">
        <v>237</v>
      </c>
      <c r="AB8516" s="9">
        <v>8133301</v>
      </c>
      <c r="AC8516" s="9" t="s">
        <v>9290</v>
      </c>
      <c r="AD8516" s="9" t="s">
        <v>225</v>
      </c>
      <c r="AE8516" s="5">
        <f t="shared" si="286"/>
        <v>0</v>
      </c>
      <c r="AF8516" s="5" t="str">
        <f t="shared" si="287"/>
        <v>katA</v>
      </c>
      <c r="AG8516" s="153"/>
      <c r="AH8516" s="153"/>
      <c r="AI8516" t="s">
        <v>201</v>
      </c>
      <c r="AJ8516" t="s">
        <v>17878</v>
      </c>
      <c r="AK8516" s="9" t="str">
        <f>VLOOKUP(Y8516,zdroj!D:AJ,33,0)</f>
        <v>katA</v>
      </c>
    </row>
    <row r="8517" spans="8:37" x14ac:dyDescent="0.25">
      <c r="H8517" s="8"/>
      <c r="I8517" s="8"/>
      <c r="N8517" s="23"/>
      <c r="O8517" s="24"/>
      <c r="P8517" s="19"/>
      <c r="Q8517" s="19"/>
      <c r="R8517" s="19"/>
      <c r="U8517" s="27"/>
      <c r="Y8517" s="9" t="s">
        <v>617</v>
      </c>
      <c r="Z8517" s="9" t="s">
        <v>462</v>
      </c>
      <c r="AA8517" s="9" t="s">
        <v>237</v>
      </c>
      <c r="AB8517" s="9">
        <v>8133310</v>
      </c>
      <c r="AC8517" s="9" t="s">
        <v>9291</v>
      </c>
      <c r="AD8517" s="9" t="s">
        <v>225</v>
      </c>
      <c r="AE8517" s="5">
        <f t="shared" si="286"/>
        <v>0</v>
      </c>
      <c r="AF8517" s="5" t="str">
        <f t="shared" si="287"/>
        <v>katA</v>
      </c>
      <c r="AG8517" s="153"/>
      <c r="AH8517" s="153"/>
      <c r="AI8517" t="s">
        <v>201</v>
      </c>
      <c r="AJ8517" t="s">
        <v>17878</v>
      </c>
      <c r="AK8517" s="9" t="str">
        <f>VLOOKUP(Y8517,zdroj!D:AJ,33,0)</f>
        <v>katA</v>
      </c>
    </row>
    <row r="8518" spans="8:37" x14ac:dyDescent="0.25">
      <c r="H8518" s="8"/>
      <c r="I8518" s="8"/>
      <c r="N8518" s="23"/>
      <c r="O8518" s="24"/>
      <c r="P8518" s="19"/>
      <c r="Q8518" s="19"/>
      <c r="R8518" s="19"/>
      <c r="U8518" s="27"/>
      <c r="Y8518" s="9" t="s">
        <v>617</v>
      </c>
      <c r="Z8518" s="9" t="s">
        <v>462</v>
      </c>
      <c r="AA8518" s="9" t="s">
        <v>237</v>
      </c>
      <c r="AB8518" s="9">
        <v>8133328</v>
      </c>
      <c r="AC8518" s="9" t="s">
        <v>9292</v>
      </c>
      <c r="AD8518" s="9" t="s">
        <v>225</v>
      </c>
      <c r="AE8518" s="5">
        <f t="shared" si="286"/>
        <v>0</v>
      </c>
      <c r="AF8518" s="5" t="str">
        <f t="shared" si="287"/>
        <v>katA</v>
      </c>
      <c r="AG8518" s="153"/>
      <c r="AH8518" s="153"/>
      <c r="AI8518" t="s">
        <v>201</v>
      </c>
      <c r="AJ8518" t="s">
        <v>17878</v>
      </c>
      <c r="AK8518" s="9" t="str">
        <f>VLOOKUP(Y8518,zdroj!D:AJ,33,0)</f>
        <v>katA</v>
      </c>
    </row>
    <row r="8519" spans="8:37" x14ac:dyDescent="0.25">
      <c r="H8519" s="8"/>
      <c r="I8519" s="8"/>
      <c r="N8519" s="23"/>
      <c r="O8519" s="24"/>
      <c r="P8519" s="19"/>
      <c r="Q8519" s="19"/>
      <c r="R8519" s="19"/>
      <c r="U8519" s="27"/>
      <c r="Y8519" s="9" t="s">
        <v>617</v>
      </c>
      <c r="Z8519" s="9" t="s">
        <v>462</v>
      </c>
      <c r="AA8519" s="9" t="s">
        <v>237</v>
      </c>
      <c r="AB8519" s="9">
        <v>8133336</v>
      </c>
      <c r="AC8519" s="9" t="s">
        <v>9293</v>
      </c>
      <c r="AD8519" s="9" t="s">
        <v>231</v>
      </c>
      <c r="AE8519" s="5">
        <f t="shared" si="286"/>
        <v>0</v>
      </c>
      <c r="AF8519" s="5" t="str">
        <f t="shared" si="287"/>
        <v>katB</v>
      </c>
      <c r="AG8519" s="153"/>
      <c r="AH8519" s="153"/>
      <c r="AI8519" t="s">
        <v>201</v>
      </c>
      <c r="AJ8519" t="s">
        <v>17878</v>
      </c>
      <c r="AK8519" s="9" t="str">
        <f>VLOOKUP(Y8519,zdroj!D:AJ,33,0)</f>
        <v>katA</v>
      </c>
    </row>
    <row r="8520" spans="8:37" x14ac:dyDescent="0.25">
      <c r="H8520" s="8"/>
      <c r="I8520" s="8"/>
      <c r="N8520" s="23"/>
      <c r="O8520" s="24"/>
      <c r="P8520" s="19"/>
      <c r="Q8520" s="19"/>
      <c r="R8520" s="19"/>
      <c r="U8520" s="27"/>
      <c r="Y8520" s="9" t="s">
        <v>617</v>
      </c>
      <c r="Z8520" s="9" t="s">
        <v>462</v>
      </c>
      <c r="AA8520" s="9" t="s">
        <v>237</v>
      </c>
      <c r="AB8520" s="9">
        <v>8133344</v>
      </c>
      <c r="AC8520" s="9" t="s">
        <v>9294</v>
      </c>
      <c r="AD8520" s="9" t="s">
        <v>225</v>
      </c>
      <c r="AE8520" s="5">
        <f t="shared" si="286"/>
        <v>0</v>
      </c>
      <c r="AF8520" s="5" t="str">
        <f t="shared" si="287"/>
        <v>katA</v>
      </c>
      <c r="AG8520" s="153"/>
      <c r="AH8520" s="153"/>
      <c r="AI8520" t="s">
        <v>201</v>
      </c>
      <c r="AJ8520" t="s">
        <v>17878</v>
      </c>
      <c r="AK8520" s="9" t="str">
        <f>VLOOKUP(Y8520,zdroj!D:AJ,33,0)</f>
        <v>katA</v>
      </c>
    </row>
    <row r="8521" spans="8:37" x14ac:dyDescent="0.25">
      <c r="H8521" s="8"/>
      <c r="I8521" s="8"/>
      <c r="N8521" s="23"/>
      <c r="O8521" s="24"/>
      <c r="P8521" s="19"/>
      <c r="Q8521" s="19"/>
      <c r="R8521" s="19"/>
      <c r="U8521" s="27"/>
      <c r="Y8521" s="9" t="s">
        <v>617</v>
      </c>
      <c r="Z8521" s="9" t="s">
        <v>462</v>
      </c>
      <c r="AA8521" s="9" t="s">
        <v>237</v>
      </c>
      <c r="AB8521" s="9">
        <v>8133352</v>
      </c>
      <c r="AC8521" s="9" t="s">
        <v>9295</v>
      </c>
      <c r="AD8521" s="9" t="s">
        <v>225</v>
      </c>
      <c r="AE8521" s="5">
        <f t="shared" si="286"/>
        <v>0</v>
      </c>
      <c r="AF8521" s="5" t="str">
        <f t="shared" si="287"/>
        <v>katA</v>
      </c>
      <c r="AG8521" s="153"/>
      <c r="AH8521" s="153"/>
      <c r="AI8521" t="s">
        <v>201</v>
      </c>
      <c r="AJ8521" t="s">
        <v>17878</v>
      </c>
      <c r="AK8521" s="9" t="str">
        <f>VLOOKUP(Y8521,zdroj!D:AJ,33,0)</f>
        <v>katA</v>
      </c>
    </row>
    <row r="8522" spans="8:37" x14ac:dyDescent="0.25">
      <c r="H8522" s="8"/>
      <c r="I8522" s="8"/>
      <c r="N8522" s="23"/>
      <c r="O8522" s="24"/>
      <c r="P8522" s="19"/>
      <c r="Q8522" s="19"/>
      <c r="R8522" s="19"/>
      <c r="U8522" s="27"/>
      <c r="Y8522" s="9" t="s">
        <v>617</v>
      </c>
      <c r="Z8522" s="9" t="s">
        <v>462</v>
      </c>
      <c r="AA8522" s="9" t="s">
        <v>237</v>
      </c>
      <c r="AB8522" s="9">
        <v>8133816</v>
      </c>
      <c r="AC8522" s="9" t="s">
        <v>9296</v>
      </c>
      <c r="AD8522" s="9" t="s">
        <v>231</v>
      </c>
      <c r="AE8522" s="5">
        <f t="shared" ref="AE8522:AE8585" si="288">VLOOKUP(Y8522,K:T,10,0)</f>
        <v>0</v>
      </c>
      <c r="AF8522" s="5" t="str">
        <f t="shared" ref="AF8522:AF8585" si="289">IF(AE8522="A",IF(AD8522="katA","katB",AD8522),AD8522)</f>
        <v>katB</v>
      </c>
      <c r="AG8522" s="153"/>
      <c r="AH8522" s="153"/>
      <c r="AI8522" t="s">
        <v>201</v>
      </c>
      <c r="AJ8522" t="s">
        <v>17878</v>
      </c>
      <c r="AK8522" s="9" t="str">
        <f>VLOOKUP(Y8522,zdroj!D:AJ,33,0)</f>
        <v>katA</v>
      </c>
    </row>
    <row r="8523" spans="8:37" x14ac:dyDescent="0.25">
      <c r="H8523" s="8"/>
      <c r="I8523" s="8"/>
      <c r="N8523" s="23"/>
      <c r="O8523" s="24"/>
      <c r="P8523" s="19"/>
      <c r="Q8523" s="19"/>
      <c r="R8523" s="19"/>
      <c r="U8523" s="27"/>
      <c r="Y8523" s="9" t="s">
        <v>617</v>
      </c>
      <c r="Z8523" s="9" t="s">
        <v>462</v>
      </c>
      <c r="AA8523" s="9" t="s">
        <v>237</v>
      </c>
      <c r="AB8523" s="9">
        <v>8133824</v>
      </c>
      <c r="AC8523" s="9" t="s">
        <v>9297</v>
      </c>
      <c r="AD8523" s="9" t="s">
        <v>225</v>
      </c>
      <c r="AE8523" s="5">
        <f t="shared" si="288"/>
        <v>0</v>
      </c>
      <c r="AF8523" s="5" t="str">
        <f t="shared" si="289"/>
        <v>katA</v>
      </c>
      <c r="AG8523" s="153"/>
      <c r="AH8523" s="153"/>
      <c r="AI8523" t="s">
        <v>201</v>
      </c>
      <c r="AJ8523" t="s">
        <v>17878</v>
      </c>
      <c r="AK8523" s="9" t="str">
        <f>VLOOKUP(Y8523,zdroj!D:AJ,33,0)</f>
        <v>katA</v>
      </c>
    </row>
    <row r="8524" spans="8:37" x14ac:dyDescent="0.25">
      <c r="H8524" s="8"/>
      <c r="I8524" s="8"/>
      <c r="N8524" s="23"/>
      <c r="O8524" s="24"/>
      <c r="P8524" s="19"/>
      <c r="Q8524" s="19"/>
      <c r="R8524" s="19"/>
      <c r="U8524" s="27"/>
      <c r="Y8524" s="9" t="s">
        <v>617</v>
      </c>
      <c r="Z8524" s="9" t="s">
        <v>462</v>
      </c>
      <c r="AA8524" s="9" t="s">
        <v>237</v>
      </c>
      <c r="AB8524" s="9">
        <v>8133832</v>
      </c>
      <c r="AC8524" s="9" t="s">
        <v>9298</v>
      </c>
      <c r="AD8524" s="9" t="s">
        <v>225</v>
      </c>
      <c r="AE8524" s="5">
        <f t="shared" si="288"/>
        <v>0</v>
      </c>
      <c r="AF8524" s="5" t="str">
        <f t="shared" si="289"/>
        <v>katA</v>
      </c>
      <c r="AG8524" s="153"/>
      <c r="AH8524" s="153"/>
      <c r="AI8524" t="s">
        <v>201</v>
      </c>
      <c r="AJ8524" t="s">
        <v>17878</v>
      </c>
      <c r="AK8524" s="9" t="str">
        <f>VLOOKUP(Y8524,zdroj!D:AJ,33,0)</f>
        <v>katA</v>
      </c>
    </row>
    <row r="8525" spans="8:37" x14ac:dyDescent="0.25">
      <c r="H8525" s="8"/>
      <c r="I8525" s="8"/>
      <c r="N8525" s="23"/>
      <c r="O8525" s="24"/>
      <c r="P8525" s="19"/>
      <c r="Q8525" s="19"/>
      <c r="R8525" s="19"/>
      <c r="U8525" s="27"/>
      <c r="Y8525" s="9" t="s">
        <v>617</v>
      </c>
      <c r="Z8525" s="9" t="s">
        <v>462</v>
      </c>
      <c r="AA8525" s="9" t="s">
        <v>237</v>
      </c>
      <c r="AB8525" s="9">
        <v>8133841</v>
      </c>
      <c r="AC8525" s="9" t="s">
        <v>9299</v>
      </c>
      <c r="AD8525" s="9" t="s">
        <v>225</v>
      </c>
      <c r="AE8525" s="5">
        <f t="shared" si="288"/>
        <v>0</v>
      </c>
      <c r="AF8525" s="5" t="str">
        <f t="shared" si="289"/>
        <v>katA</v>
      </c>
      <c r="AG8525" s="153"/>
      <c r="AH8525" s="153"/>
      <c r="AI8525" t="s">
        <v>201</v>
      </c>
      <c r="AJ8525" t="s">
        <v>17878</v>
      </c>
      <c r="AK8525" s="9" t="str">
        <f>VLOOKUP(Y8525,zdroj!D:AJ,33,0)</f>
        <v>katA</v>
      </c>
    </row>
    <row r="8526" spans="8:37" x14ac:dyDescent="0.25">
      <c r="H8526" s="8"/>
      <c r="I8526" s="8"/>
      <c r="N8526" s="23"/>
      <c r="O8526" s="24"/>
      <c r="P8526" s="19"/>
      <c r="Q8526" s="19"/>
      <c r="R8526" s="19"/>
      <c r="U8526" s="27"/>
      <c r="Y8526" s="9" t="s">
        <v>617</v>
      </c>
      <c r="Z8526" s="9" t="s">
        <v>462</v>
      </c>
      <c r="AA8526" s="9" t="s">
        <v>237</v>
      </c>
      <c r="AB8526" s="9">
        <v>8133859</v>
      </c>
      <c r="AC8526" s="9" t="s">
        <v>9300</v>
      </c>
      <c r="AD8526" s="9" t="s">
        <v>231</v>
      </c>
      <c r="AE8526" s="5">
        <f t="shared" si="288"/>
        <v>0</v>
      </c>
      <c r="AF8526" s="5" t="str">
        <f t="shared" si="289"/>
        <v>katB</v>
      </c>
      <c r="AG8526" s="153"/>
      <c r="AH8526" s="153"/>
      <c r="AI8526" t="s">
        <v>201</v>
      </c>
      <c r="AJ8526" t="s">
        <v>17878</v>
      </c>
      <c r="AK8526" s="9" t="str">
        <f>VLOOKUP(Y8526,zdroj!D:AJ,33,0)</f>
        <v>katA</v>
      </c>
    </row>
    <row r="8527" spans="8:37" x14ac:dyDescent="0.25">
      <c r="H8527" s="8"/>
      <c r="I8527" s="8"/>
      <c r="N8527" s="23"/>
      <c r="O8527" s="24"/>
      <c r="P8527" s="19"/>
      <c r="Q8527" s="19"/>
      <c r="R8527" s="19"/>
      <c r="U8527" s="27"/>
      <c r="Y8527" s="9" t="s">
        <v>617</v>
      </c>
      <c r="Z8527" s="9" t="s">
        <v>462</v>
      </c>
      <c r="AA8527" s="9" t="s">
        <v>237</v>
      </c>
      <c r="AB8527" s="9">
        <v>8133867</v>
      </c>
      <c r="AC8527" s="9" t="s">
        <v>9301</v>
      </c>
      <c r="AD8527" s="9" t="s">
        <v>225</v>
      </c>
      <c r="AE8527" s="5">
        <f t="shared" si="288"/>
        <v>0</v>
      </c>
      <c r="AF8527" s="5" t="str">
        <f t="shared" si="289"/>
        <v>katA</v>
      </c>
      <c r="AG8527" s="153"/>
      <c r="AH8527" s="153"/>
      <c r="AI8527" t="s">
        <v>201</v>
      </c>
      <c r="AJ8527" t="s">
        <v>17878</v>
      </c>
      <c r="AK8527" s="9" t="str">
        <f>VLOOKUP(Y8527,zdroj!D:AJ,33,0)</f>
        <v>katA</v>
      </c>
    </row>
    <row r="8528" spans="8:37" x14ac:dyDescent="0.25">
      <c r="H8528" s="8"/>
      <c r="I8528" s="8"/>
      <c r="N8528" s="23"/>
      <c r="O8528" s="24"/>
      <c r="P8528" s="19"/>
      <c r="Q8528" s="19"/>
      <c r="R8528" s="19"/>
      <c r="U8528" s="27"/>
      <c r="Y8528" s="9" t="s">
        <v>617</v>
      </c>
      <c r="Z8528" s="9" t="s">
        <v>462</v>
      </c>
      <c r="AA8528" s="9" t="s">
        <v>237</v>
      </c>
      <c r="AB8528" s="9">
        <v>8133875</v>
      </c>
      <c r="AC8528" s="9" t="s">
        <v>9302</v>
      </c>
      <c r="AD8528" s="9" t="s">
        <v>225</v>
      </c>
      <c r="AE8528" s="5">
        <f t="shared" si="288"/>
        <v>0</v>
      </c>
      <c r="AF8528" s="5" t="str">
        <f t="shared" si="289"/>
        <v>katA</v>
      </c>
      <c r="AG8528" s="153"/>
      <c r="AH8528" s="153"/>
      <c r="AI8528" t="s">
        <v>201</v>
      </c>
      <c r="AJ8528" t="s">
        <v>17878</v>
      </c>
      <c r="AK8528" s="9" t="str">
        <f>VLOOKUP(Y8528,zdroj!D:AJ,33,0)</f>
        <v>katA</v>
      </c>
    </row>
    <row r="8529" spans="8:37" x14ac:dyDescent="0.25">
      <c r="H8529" s="8"/>
      <c r="I8529" s="8"/>
      <c r="N8529" s="23"/>
      <c r="O8529" s="24"/>
      <c r="P8529" s="19"/>
      <c r="Q8529" s="19"/>
      <c r="R8529" s="19"/>
      <c r="U8529" s="27"/>
      <c r="Y8529" s="9" t="s">
        <v>617</v>
      </c>
      <c r="Z8529" s="9" t="s">
        <v>462</v>
      </c>
      <c r="AA8529" s="9" t="s">
        <v>237</v>
      </c>
      <c r="AB8529" s="9">
        <v>25415671</v>
      </c>
      <c r="AC8529" s="9" t="s">
        <v>9303</v>
      </c>
      <c r="AD8529" s="9" t="s">
        <v>225</v>
      </c>
      <c r="AE8529" s="5">
        <f t="shared" si="288"/>
        <v>0</v>
      </c>
      <c r="AF8529" s="5" t="str">
        <f t="shared" si="289"/>
        <v>katA</v>
      </c>
      <c r="AG8529" s="153"/>
      <c r="AH8529" s="153"/>
      <c r="AI8529" t="s">
        <v>201</v>
      </c>
      <c r="AJ8529" t="s">
        <v>17878</v>
      </c>
      <c r="AK8529" s="9" t="str">
        <f>VLOOKUP(Y8529,zdroj!D:AJ,33,0)</f>
        <v>katA</v>
      </c>
    </row>
    <row r="8530" spans="8:37" x14ac:dyDescent="0.25">
      <c r="H8530" s="8"/>
      <c r="I8530" s="8"/>
      <c r="N8530" s="23"/>
      <c r="O8530" s="24"/>
      <c r="P8530" s="19"/>
      <c r="Q8530" s="19"/>
      <c r="R8530" s="19"/>
      <c r="U8530" s="27"/>
      <c r="Y8530" s="9" t="s">
        <v>617</v>
      </c>
      <c r="Z8530" s="9" t="s">
        <v>462</v>
      </c>
      <c r="AA8530" s="9" t="s">
        <v>237</v>
      </c>
      <c r="AB8530" s="9">
        <v>27264581</v>
      </c>
      <c r="AC8530" s="9" t="s">
        <v>9304</v>
      </c>
      <c r="AD8530" s="9" t="s">
        <v>225</v>
      </c>
      <c r="AE8530" s="5">
        <f t="shared" si="288"/>
        <v>0</v>
      </c>
      <c r="AF8530" s="5" t="str">
        <f t="shared" si="289"/>
        <v>katA</v>
      </c>
      <c r="AG8530" s="153"/>
      <c r="AH8530" s="153"/>
      <c r="AI8530" t="s">
        <v>201</v>
      </c>
      <c r="AJ8530" t="s">
        <v>17878</v>
      </c>
      <c r="AK8530" s="9" t="str">
        <f>VLOOKUP(Y8530,zdroj!D:AJ,33,0)</f>
        <v>katA</v>
      </c>
    </row>
    <row r="8531" spans="8:37" x14ac:dyDescent="0.25">
      <c r="H8531" s="8"/>
      <c r="I8531" s="8"/>
      <c r="N8531" s="23"/>
      <c r="O8531" s="24"/>
      <c r="P8531" s="19"/>
      <c r="Q8531" s="19"/>
      <c r="R8531" s="19"/>
      <c r="U8531" s="27"/>
      <c r="Y8531" s="9" t="s">
        <v>617</v>
      </c>
      <c r="Z8531" s="9" t="s">
        <v>462</v>
      </c>
      <c r="AA8531" s="9" t="s">
        <v>237</v>
      </c>
      <c r="AB8531" s="9">
        <v>25969366</v>
      </c>
      <c r="AC8531" s="9" t="s">
        <v>9305</v>
      </c>
      <c r="AD8531" s="9" t="s">
        <v>225</v>
      </c>
      <c r="AE8531" s="5">
        <f t="shared" si="288"/>
        <v>0</v>
      </c>
      <c r="AF8531" s="5" t="str">
        <f t="shared" si="289"/>
        <v>katA</v>
      </c>
      <c r="AG8531" s="153"/>
      <c r="AH8531" s="153"/>
      <c r="AI8531" t="s">
        <v>201</v>
      </c>
      <c r="AJ8531" t="s">
        <v>17878</v>
      </c>
      <c r="AK8531" s="9" t="str">
        <f>VLOOKUP(Y8531,zdroj!D:AJ,33,0)</f>
        <v>katA</v>
      </c>
    </row>
    <row r="8532" spans="8:37" x14ac:dyDescent="0.25">
      <c r="H8532" s="8"/>
      <c r="I8532" s="8"/>
      <c r="N8532" s="23"/>
      <c r="O8532" s="24"/>
      <c r="P8532" s="19"/>
      <c r="Q8532" s="19"/>
      <c r="R8532" s="19"/>
      <c r="U8532" s="27"/>
      <c r="Y8532" s="9" t="s">
        <v>617</v>
      </c>
      <c r="Z8532" s="9" t="s">
        <v>462</v>
      </c>
      <c r="AA8532" s="9" t="s">
        <v>237</v>
      </c>
      <c r="AB8532" s="9">
        <v>25797123</v>
      </c>
      <c r="AC8532" s="9" t="s">
        <v>9306</v>
      </c>
      <c r="AD8532" s="9" t="s">
        <v>231</v>
      </c>
      <c r="AE8532" s="5">
        <f t="shared" si="288"/>
        <v>0</v>
      </c>
      <c r="AF8532" s="5" t="str">
        <f t="shared" si="289"/>
        <v>katB</v>
      </c>
      <c r="AG8532" s="153"/>
      <c r="AH8532" s="153"/>
      <c r="AI8532" t="s">
        <v>201</v>
      </c>
      <c r="AJ8532" t="s">
        <v>17878</v>
      </c>
      <c r="AK8532" s="9" t="str">
        <f>VLOOKUP(Y8532,zdroj!D:AJ,33,0)</f>
        <v>katA</v>
      </c>
    </row>
    <row r="8533" spans="8:37" x14ac:dyDescent="0.25">
      <c r="H8533" s="8"/>
      <c r="I8533" s="8"/>
      <c r="N8533" s="23"/>
      <c r="O8533" s="24"/>
      <c r="P8533" s="19"/>
      <c r="Q8533" s="19"/>
      <c r="R8533" s="19"/>
      <c r="U8533" s="27"/>
      <c r="Y8533" s="9" t="s">
        <v>617</v>
      </c>
      <c r="Z8533" s="9" t="s">
        <v>462</v>
      </c>
      <c r="AA8533" s="9" t="s">
        <v>237</v>
      </c>
      <c r="AB8533" s="9">
        <v>27727858</v>
      </c>
      <c r="AC8533" s="9" t="s">
        <v>9307</v>
      </c>
      <c r="AD8533" s="9" t="s">
        <v>225</v>
      </c>
      <c r="AE8533" s="5">
        <f t="shared" si="288"/>
        <v>0</v>
      </c>
      <c r="AF8533" s="5" t="str">
        <f t="shared" si="289"/>
        <v>katA</v>
      </c>
      <c r="AG8533" s="153"/>
      <c r="AH8533" s="153"/>
      <c r="AI8533" t="s">
        <v>201</v>
      </c>
      <c r="AJ8533" t="s">
        <v>17878</v>
      </c>
      <c r="AK8533" s="9" t="str">
        <f>VLOOKUP(Y8533,zdroj!D:AJ,33,0)</f>
        <v>katA</v>
      </c>
    </row>
    <row r="8534" spans="8:37" x14ac:dyDescent="0.25">
      <c r="H8534" s="8"/>
      <c r="I8534" s="8"/>
      <c r="N8534" s="23"/>
      <c r="O8534" s="24"/>
      <c r="P8534" s="19"/>
      <c r="Q8534" s="19"/>
      <c r="R8534" s="19"/>
      <c r="U8534" s="27"/>
      <c r="Y8534" s="9" t="s">
        <v>617</v>
      </c>
      <c r="Z8534" s="9" t="s">
        <v>462</v>
      </c>
      <c r="AA8534" s="9" t="s">
        <v>237</v>
      </c>
      <c r="AB8534" s="9">
        <v>73775738</v>
      </c>
      <c r="AC8534" s="9" t="s">
        <v>9308</v>
      </c>
      <c r="AD8534" s="9" t="s">
        <v>231</v>
      </c>
      <c r="AE8534" s="5">
        <f t="shared" si="288"/>
        <v>0</v>
      </c>
      <c r="AF8534" s="5" t="str">
        <f t="shared" si="289"/>
        <v>katB</v>
      </c>
      <c r="AG8534" s="153"/>
      <c r="AH8534" s="153"/>
      <c r="AI8534" t="s">
        <v>201</v>
      </c>
      <c r="AJ8534" t="s">
        <v>17878</v>
      </c>
      <c r="AK8534" s="9" t="str">
        <f>VLOOKUP(Y8534,zdroj!D:AJ,33,0)</f>
        <v>katA</v>
      </c>
    </row>
    <row r="8535" spans="8:37" x14ac:dyDescent="0.25">
      <c r="H8535" s="8"/>
      <c r="I8535" s="8"/>
      <c r="N8535" s="23"/>
      <c r="O8535" s="24"/>
      <c r="P8535" s="19"/>
      <c r="Q8535" s="19"/>
      <c r="R8535" s="19"/>
      <c r="U8535" s="27"/>
      <c r="Y8535" s="9" t="s">
        <v>617</v>
      </c>
      <c r="Z8535" s="9" t="s">
        <v>462</v>
      </c>
      <c r="AA8535" s="9" t="s">
        <v>237</v>
      </c>
      <c r="AB8535" s="9">
        <v>79324827</v>
      </c>
      <c r="AC8535" s="9" t="s">
        <v>9309</v>
      </c>
      <c r="AD8535" s="9" t="s">
        <v>225</v>
      </c>
      <c r="AE8535" s="5">
        <f t="shared" si="288"/>
        <v>0</v>
      </c>
      <c r="AF8535" s="5" t="str">
        <f t="shared" si="289"/>
        <v>katA</v>
      </c>
      <c r="AG8535" s="153"/>
      <c r="AH8535" s="153"/>
      <c r="AI8535" t="s">
        <v>201</v>
      </c>
      <c r="AJ8535" t="s">
        <v>17878</v>
      </c>
      <c r="AK8535" s="9" t="str">
        <f>VLOOKUP(Y8535,zdroj!D:AJ,33,0)</f>
        <v>katA</v>
      </c>
    </row>
    <row r="8536" spans="8:37" x14ac:dyDescent="0.25">
      <c r="H8536" s="8"/>
      <c r="I8536" s="8"/>
      <c r="N8536" s="23"/>
      <c r="O8536" s="24"/>
      <c r="P8536" s="19"/>
      <c r="Q8536" s="19"/>
      <c r="R8536" s="19"/>
      <c r="U8536" s="27"/>
      <c r="Y8536" s="9" t="s">
        <v>617</v>
      </c>
      <c r="Z8536" s="9" t="s">
        <v>462</v>
      </c>
      <c r="AA8536" s="9" t="s">
        <v>237</v>
      </c>
      <c r="AB8536" s="9">
        <v>79231870</v>
      </c>
      <c r="AC8536" s="9" t="s">
        <v>9310</v>
      </c>
      <c r="AD8536" s="9" t="s">
        <v>225</v>
      </c>
      <c r="AE8536" s="5">
        <f t="shared" si="288"/>
        <v>0</v>
      </c>
      <c r="AF8536" s="5" t="str">
        <f t="shared" si="289"/>
        <v>katA</v>
      </c>
      <c r="AG8536" s="153"/>
      <c r="AH8536" s="153"/>
      <c r="AI8536" t="s">
        <v>201</v>
      </c>
      <c r="AJ8536" t="s">
        <v>17878</v>
      </c>
      <c r="AK8536" s="9" t="str">
        <f>VLOOKUP(Y8536,zdroj!D:AJ,33,0)</f>
        <v>katA</v>
      </c>
    </row>
    <row r="8537" spans="8:37" x14ac:dyDescent="0.25">
      <c r="H8537" s="8"/>
      <c r="I8537" s="8"/>
      <c r="N8537" s="23"/>
      <c r="O8537" s="24"/>
      <c r="P8537" s="19"/>
      <c r="Q8537" s="19"/>
      <c r="R8537" s="19"/>
      <c r="U8537" s="27"/>
      <c r="Y8537" s="9" t="s">
        <v>617</v>
      </c>
      <c r="Z8537" s="9" t="s">
        <v>462</v>
      </c>
      <c r="AA8537" s="9" t="s">
        <v>237</v>
      </c>
      <c r="AB8537" s="9">
        <v>83056769</v>
      </c>
      <c r="AC8537" s="9" t="s">
        <v>9311</v>
      </c>
      <c r="AD8537" s="9" t="s">
        <v>225</v>
      </c>
      <c r="AE8537" s="5">
        <f t="shared" si="288"/>
        <v>0</v>
      </c>
      <c r="AF8537" s="5" t="str">
        <f t="shared" si="289"/>
        <v>katA</v>
      </c>
      <c r="AG8537" s="153"/>
      <c r="AH8537" s="153"/>
      <c r="AI8537" t="s">
        <v>201</v>
      </c>
      <c r="AJ8537" t="s">
        <v>17878</v>
      </c>
      <c r="AK8537" s="9" t="str">
        <f>VLOOKUP(Y8537,zdroj!D:AJ,33,0)</f>
        <v>katA</v>
      </c>
    </row>
    <row r="8538" spans="8:37" x14ac:dyDescent="0.25">
      <c r="H8538" s="8"/>
      <c r="I8538" s="8"/>
      <c r="N8538" s="23"/>
      <c r="O8538" s="24"/>
      <c r="P8538" s="19"/>
      <c r="Q8538" s="19"/>
      <c r="R8538" s="19"/>
      <c r="U8538" s="27"/>
      <c r="Y8538" s="9" t="s">
        <v>617</v>
      </c>
      <c r="Z8538" s="9" t="s">
        <v>462</v>
      </c>
      <c r="AA8538" s="9" t="s">
        <v>237</v>
      </c>
      <c r="AB8538" s="9">
        <v>84677821</v>
      </c>
      <c r="AC8538" s="9" t="s">
        <v>9312</v>
      </c>
      <c r="AD8538" s="9" t="s">
        <v>225</v>
      </c>
      <c r="AE8538" s="5">
        <f t="shared" si="288"/>
        <v>0</v>
      </c>
      <c r="AF8538" s="5" t="str">
        <f t="shared" si="289"/>
        <v>katA</v>
      </c>
      <c r="AG8538" s="153"/>
      <c r="AH8538" s="153"/>
      <c r="AI8538" t="s">
        <v>201</v>
      </c>
      <c r="AJ8538" t="s">
        <v>17878</v>
      </c>
      <c r="AK8538" s="9" t="str">
        <f>VLOOKUP(Y8538,zdroj!D:AJ,33,0)</f>
        <v>katA</v>
      </c>
    </row>
    <row r="8539" spans="8:37" x14ac:dyDescent="0.25">
      <c r="H8539" s="8"/>
      <c r="I8539" s="8"/>
      <c r="N8539" s="23"/>
      <c r="O8539" s="24"/>
      <c r="P8539" s="19"/>
      <c r="Q8539" s="19"/>
      <c r="R8539" s="19"/>
      <c r="U8539" s="27"/>
      <c r="Y8539" s="9" t="s">
        <v>617</v>
      </c>
      <c r="Z8539" s="9" t="s">
        <v>462</v>
      </c>
      <c r="AA8539" s="9" t="s">
        <v>237</v>
      </c>
      <c r="AB8539" s="9">
        <v>8125937</v>
      </c>
      <c r="AC8539" s="9" t="s">
        <v>9313</v>
      </c>
      <c r="AD8539" s="9" t="s">
        <v>225</v>
      </c>
      <c r="AE8539" s="5">
        <f t="shared" si="288"/>
        <v>0</v>
      </c>
      <c r="AF8539" s="5" t="str">
        <f t="shared" si="289"/>
        <v>katA</v>
      </c>
      <c r="AG8539" s="153"/>
      <c r="AH8539" s="153"/>
      <c r="AI8539" t="s">
        <v>201</v>
      </c>
      <c r="AJ8539" t="s">
        <v>17878</v>
      </c>
      <c r="AK8539" s="9" t="str">
        <f>VLOOKUP(Y8539,zdroj!D:AJ,33,0)</f>
        <v>katA</v>
      </c>
    </row>
    <row r="8540" spans="8:37" x14ac:dyDescent="0.25">
      <c r="H8540" s="8"/>
      <c r="I8540" s="8"/>
      <c r="N8540" s="23"/>
      <c r="O8540" s="24"/>
      <c r="P8540" s="19"/>
      <c r="Q8540" s="19"/>
      <c r="R8540" s="19"/>
      <c r="U8540" s="27"/>
      <c r="Y8540" s="9" t="s">
        <v>617</v>
      </c>
      <c r="Z8540" s="9" t="s">
        <v>462</v>
      </c>
      <c r="AA8540" s="9" t="s">
        <v>237</v>
      </c>
      <c r="AB8540" s="9">
        <v>8125945</v>
      </c>
      <c r="AC8540" s="9" t="s">
        <v>9314</v>
      </c>
      <c r="AD8540" s="9" t="s">
        <v>225</v>
      </c>
      <c r="AE8540" s="5">
        <f t="shared" si="288"/>
        <v>0</v>
      </c>
      <c r="AF8540" s="5" t="str">
        <f t="shared" si="289"/>
        <v>katA</v>
      </c>
      <c r="AG8540" s="153"/>
      <c r="AH8540" s="153"/>
      <c r="AI8540" t="s">
        <v>201</v>
      </c>
      <c r="AJ8540" t="s">
        <v>17878</v>
      </c>
      <c r="AK8540" s="9" t="str">
        <f>VLOOKUP(Y8540,zdroj!D:AJ,33,0)</f>
        <v>katA</v>
      </c>
    </row>
    <row r="8541" spans="8:37" x14ac:dyDescent="0.25">
      <c r="H8541" s="8"/>
      <c r="I8541" s="8"/>
      <c r="N8541" s="23"/>
      <c r="O8541" s="24"/>
      <c r="P8541" s="19"/>
      <c r="Q8541" s="19"/>
      <c r="R8541" s="19"/>
      <c r="U8541" s="27"/>
      <c r="Y8541" s="9" t="s">
        <v>617</v>
      </c>
      <c r="Z8541" s="9" t="s">
        <v>462</v>
      </c>
      <c r="AA8541" s="9" t="s">
        <v>237</v>
      </c>
      <c r="AB8541" s="9">
        <v>8125953</v>
      </c>
      <c r="AC8541" s="9" t="s">
        <v>9315</v>
      </c>
      <c r="AD8541" s="9" t="s">
        <v>225</v>
      </c>
      <c r="AE8541" s="5">
        <f t="shared" si="288"/>
        <v>0</v>
      </c>
      <c r="AF8541" s="5" t="str">
        <f t="shared" si="289"/>
        <v>katA</v>
      </c>
      <c r="AG8541" s="153"/>
      <c r="AH8541" s="153"/>
      <c r="AI8541" t="s">
        <v>201</v>
      </c>
      <c r="AJ8541" t="s">
        <v>17878</v>
      </c>
      <c r="AK8541" s="9" t="str">
        <f>VLOOKUP(Y8541,zdroj!D:AJ,33,0)</f>
        <v>katA</v>
      </c>
    </row>
    <row r="8542" spans="8:37" x14ac:dyDescent="0.25">
      <c r="H8542" s="8"/>
      <c r="I8542" s="8"/>
      <c r="N8542" s="23"/>
      <c r="O8542" s="24"/>
      <c r="P8542" s="19"/>
      <c r="Q8542" s="19"/>
      <c r="R8542" s="19"/>
      <c r="U8542" s="27"/>
      <c r="Y8542" s="9" t="s">
        <v>617</v>
      </c>
      <c r="Z8542" s="9" t="s">
        <v>462</v>
      </c>
      <c r="AA8542" s="9" t="s">
        <v>237</v>
      </c>
      <c r="AB8542" s="9">
        <v>27187039</v>
      </c>
      <c r="AC8542" s="9" t="s">
        <v>9316</v>
      </c>
      <c r="AD8542" s="9" t="s">
        <v>225</v>
      </c>
      <c r="AE8542" s="5">
        <f t="shared" si="288"/>
        <v>0</v>
      </c>
      <c r="AF8542" s="5" t="str">
        <f t="shared" si="289"/>
        <v>katA</v>
      </c>
      <c r="AG8542" s="153"/>
      <c r="AH8542" s="153"/>
      <c r="AI8542" t="s">
        <v>195</v>
      </c>
      <c r="AJ8542" t="s">
        <v>340</v>
      </c>
      <c r="AK8542" s="9" t="str">
        <f>VLOOKUP(Y8542,zdroj!D:AJ,33,0)</f>
        <v>katA</v>
      </c>
    </row>
    <row r="8543" spans="8:37" x14ac:dyDescent="0.25">
      <c r="H8543" s="8"/>
      <c r="I8543" s="8"/>
      <c r="N8543" s="23"/>
      <c r="O8543" s="24"/>
      <c r="P8543" s="19"/>
      <c r="Q8543" s="19"/>
      <c r="R8543" s="19"/>
      <c r="U8543" s="27"/>
      <c r="Y8543" s="9" t="s">
        <v>617</v>
      </c>
      <c r="Z8543" s="9" t="s">
        <v>462</v>
      </c>
      <c r="AA8543" s="9" t="s">
        <v>237</v>
      </c>
      <c r="AB8543" s="9">
        <v>25240161</v>
      </c>
      <c r="AC8543" s="9" t="s">
        <v>9317</v>
      </c>
      <c r="AD8543" s="9" t="s">
        <v>231</v>
      </c>
      <c r="AE8543" s="5">
        <f t="shared" si="288"/>
        <v>0</v>
      </c>
      <c r="AF8543" s="5" t="str">
        <f t="shared" si="289"/>
        <v>katB</v>
      </c>
      <c r="AG8543" s="153"/>
      <c r="AH8543" s="153"/>
      <c r="AI8543" t="s">
        <v>201</v>
      </c>
      <c r="AJ8543" t="s">
        <v>17878</v>
      </c>
      <c r="AK8543" s="9" t="str">
        <f>VLOOKUP(Y8543,zdroj!D:AJ,33,0)</f>
        <v>katA</v>
      </c>
    </row>
    <row r="8544" spans="8:37" x14ac:dyDescent="0.25">
      <c r="H8544" s="8"/>
      <c r="I8544" s="8"/>
      <c r="N8544" s="23"/>
      <c r="O8544" s="24"/>
      <c r="P8544" s="19"/>
      <c r="Q8544" s="19"/>
      <c r="R8544" s="19"/>
      <c r="U8544" s="27"/>
      <c r="Y8544" s="9" t="s">
        <v>617</v>
      </c>
      <c r="Z8544" s="9" t="s">
        <v>462</v>
      </c>
      <c r="AA8544" s="9" t="s">
        <v>237</v>
      </c>
      <c r="AB8544" s="9">
        <v>8123624</v>
      </c>
      <c r="AC8544" s="9" t="s">
        <v>9318</v>
      </c>
      <c r="AD8544" s="9" t="s">
        <v>225</v>
      </c>
      <c r="AE8544" s="5">
        <f t="shared" si="288"/>
        <v>0</v>
      </c>
      <c r="AF8544" s="5" t="str">
        <f t="shared" si="289"/>
        <v>katA</v>
      </c>
      <c r="AG8544" s="153"/>
      <c r="AH8544" s="153"/>
      <c r="AI8544" t="s">
        <v>201</v>
      </c>
      <c r="AJ8544" t="s">
        <v>17878</v>
      </c>
      <c r="AK8544" s="9" t="str">
        <f>VLOOKUP(Y8544,zdroj!D:AJ,33,0)</f>
        <v>katA</v>
      </c>
    </row>
    <row r="8545" spans="8:37" x14ac:dyDescent="0.25">
      <c r="H8545" s="8"/>
      <c r="I8545" s="8"/>
      <c r="N8545" s="23"/>
      <c r="O8545" s="24"/>
      <c r="P8545" s="19"/>
      <c r="Q8545" s="19"/>
      <c r="R8545" s="19"/>
      <c r="U8545" s="27"/>
      <c r="Y8545" s="9" t="s">
        <v>629</v>
      </c>
      <c r="Z8545" s="9" t="s">
        <v>462</v>
      </c>
      <c r="AA8545" s="9" t="s">
        <v>237</v>
      </c>
      <c r="AB8545" s="9">
        <v>80286101</v>
      </c>
      <c r="AC8545" s="9" t="s">
        <v>9319</v>
      </c>
      <c r="AD8545" s="9" t="s">
        <v>225</v>
      </c>
      <c r="AE8545" s="5">
        <f t="shared" si="288"/>
        <v>0</v>
      </c>
      <c r="AF8545" s="5" t="str">
        <f t="shared" si="289"/>
        <v>katA</v>
      </c>
      <c r="AG8545" s="153"/>
      <c r="AH8545" s="153"/>
      <c r="AI8545" t="s">
        <v>229</v>
      </c>
      <c r="AJ8545" t="s">
        <v>17878</v>
      </c>
      <c r="AK8545" s="9" t="str">
        <f>VLOOKUP(Y8545,zdroj!D:AJ,33,0)</f>
        <v>katA</v>
      </c>
    </row>
    <row r="8546" spans="8:37" x14ac:dyDescent="0.25">
      <c r="H8546" s="8"/>
      <c r="I8546" s="8"/>
      <c r="N8546" s="23"/>
      <c r="O8546" s="24"/>
      <c r="P8546" s="19"/>
      <c r="Q8546" s="19"/>
      <c r="R8546" s="19"/>
      <c r="U8546" s="27"/>
      <c r="Y8546" s="9" t="s">
        <v>629</v>
      </c>
      <c r="Z8546" s="9" t="s">
        <v>462</v>
      </c>
      <c r="AA8546" s="9" t="s">
        <v>237</v>
      </c>
      <c r="AB8546" s="9">
        <v>7975376</v>
      </c>
      <c r="AC8546" s="9" t="s">
        <v>9320</v>
      </c>
      <c r="AD8546" s="9" t="s">
        <v>231</v>
      </c>
      <c r="AE8546" s="5">
        <f t="shared" si="288"/>
        <v>0</v>
      </c>
      <c r="AF8546" s="5" t="str">
        <f t="shared" si="289"/>
        <v>katB</v>
      </c>
      <c r="AG8546" s="153"/>
      <c r="AH8546" s="153"/>
      <c r="AI8546" t="s">
        <v>201</v>
      </c>
      <c r="AJ8546" t="s">
        <v>17878</v>
      </c>
      <c r="AK8546" s="9" t="str">
        <f>VLOOKUP(Y8546,zdroj!D:AJ,33,0)</f>
        <v>katA</v>
      </c>
    </row>
    <row r="8547" spans="8:37" x14ac:dyDescent="0.25">
      <c r="H8547" s="8"/>
      <c r="I8547" s="8"/>
      <c r="N8547" s="23"/>
      <c r="O8547" s="24"/>
      <c r="P8547" s="19"/>
      <c r="Q8547" s="19"/>
      <c r="R8547" s="19"/>
      <c r="U8547" s="27"/>
      <c r="Y8547" s="9" t="s">
        <v>629</v>
      </c>
      <c r="Z8547" s="9" t="s">
        <v>462</v>
      </c>
      <c r="AA8547" s="9" t="s">
        <v>237</v>
      </c>
      <c r="AB8547" s="9">
        <v>7975465</v>
      </c>
      <c r="AC8547" s="9" t="s">
        <v>9321</v>
      </c>
      <c r="AD8547" s="9" t="s">
        <v>231</v>
      </c>
      <c r="AE8547" s="5">
        <f t="shared" si="288"/>
        <v>0</v>
      </c>
      <c r="AF8547" s="5" t="str">
        <f t="shared" si="289"/>
        <v>katB</v>
      </c>
      <c r="AG8547" s="153"/>
      <c r="AH8547" s="153"/>
      <c r="AI8547" t="s">
        <v>201</v>
      </c>
      <c r="AJ8547" t="s">
        <v>17878</v>
      </c>
      <c r="AK8547" s="9" t="str">
        <f>VLOOKUP(Y8547,zdroj!D:AJ,33,0)</f>
        <v>katA</v>
      </c>
    </row>
    <row r="8548" spans="8:37" x14ac:dyDescent="0.25">
      <c r="H8548" s="8"/>
      <c r="I8548" s="8"/>
      <c r="N8548" s="23"/>
      <c r="O8548" s="24"/>
      <c r="P8548" s="19"/>
      <c r="Q8548" s="19"/>
      <c r="R8548" s="19"/>
      <c r="U8548" s="27"/>
      <c r="Y8548" s="9" t="s">
        <v>629</v>
      </c>
      <c r="Z8548" s="9" t="s">
        <v>462</v>
      </c>
      <c r="AA8548" s="9" t="s">
        <v>237</v>
      </c>
      <c r="AB8548" s="9">
        <v>7975473</v>
      </c>
      <c r="AC8548" s="9" t="s">
        <v>9322</v>
      </c>
      <c r="AD8548" s="9" t="s">
        <v>225</v>
      </c>
      <c r="AE8548" s="5">
        <f t="shared" si="288"/>
        <v>0</v>
      </c>
      <c r="AF8548" s="5" t="str">
        <f t="shared" si="289"/>
        <v>katA</v>
      </c>
      <c r="AG8548" s="153"/>
      <c r="AH8548" s="153"/>
      <c r="AI8548" t="s">
        <v>201</v>
      </c>
      <c r="AJ8548" t="s">
        <v>17878</v>
      </c>
      <c r="AK8548" s="9" t="str">
        <f>VLOOKUP(Y8548,zdroj!D:AJ,33,0)</f>
        <v>katA</v>
      </c>
    </row>
    <row r="8549" spans="8:37" x14ac:dyDescent="0.25">
      <c r="H8549" s="8"/>
      <c r="I8549" s="8"/>
      <c r="N8549" s="23"/>
      <c r="O8549" s="24"/>
      <c r="P8549" s="19"/>
      <c r="Q8549" s="19"/>
      <c r="R8549" s="19"/>
      <c r="U8549" s="27"/>
      <c r="Y8549" s="9" t="s">
        <v>629</v>
      </c>
      <c r="Z8549" s="9" t="s">
        <v>462</v>
      </c>
      <c r="AA8549" s="9" t="s">
        <v>237</v>
      </c>
      <c r="AB8549" s="9">
        <v>7975481</v>
      </c>
      <c r="AC8549" s="9" t="s">
        <v>9323</v>
      </c>
      <c r="AD8549" s="9" t="s">
        <v>800</v>
      </c>
      <c r="AE8549" s="5">
        <f t="shared" si="288"/>
        <v>0</v>
      </c>
      <c r="AF8549" s="5" t="str">
        <f t="shared" si="289"/>
        <v>Pokryto</v>
      </c>
      <c r="AG8549" s="153"/>
      <c r="AH8549" s="153"/>
      <c r="AI8549" t="s">
        <v>201</v>
      </c>
      <c r="AJ8549" t="s">
        <v>800</v>
      </c>
      <c r="AK8549" s="9" t="str">
        <f>VLOOKUP(Y8549,zdroj!D:AJ,33,0)</f>
        <v>katA</v>
      </c>
    </row>
    <row r="8550" spans="8:37" x14ac:dyDescent="0.25">
      <c r="H8550" s="8"/>
      <c r="I8550" s="8"/>
      <c r="N8550" s="23"/>
      <c r="O8550" s="24"/>
      <c r="P8550" s="19"/>
      <c r="Q8550" s="19"/>
      <c r="R8550" s="19"/>
      <c r="U8550" s="27"/>
      <c r="Y8550" s="9" t="s">
        <v>629</v>
      </c>
      <c r="Z8550" s="9" t="s">
        <v>462</v>
      </c>
      <c r="AA8550" s="9" t="s">
        <v>237</v>
      </c>
      <c r="AB8550" s="9">
        <v>7975490</v>
      </c>
      <c r="AC8550" s="9" t="s">
        <v>9324</v>
      </c>
      <c r="AD8550" s="9" t="s">
        <v>225</v>
      </c>
      <c r="AE8550" s="5">
        <f t="shared" si="288"/>
        <v>0</v>
      </c>
      <c r="AF8550" s="5" t="str">
        <f t="shared" si="289"/>
        <v>katA</v>
      </c>
      <c r="AG8550" s="153"/>
      <c r="AH8550" s="153"/>
      <c r="AI8550" t="s">
        <v>201</v>
      </c>
      <c r="AJ8550" t="s">
        <v>17878</v>
      </c>
      <c r="AK8550" s="9" t="str">
        <f>VLOOKUP(Y8550,zdroj!D:AJ,33,0)</f>
        <v>katA</v>
      </c>
    </row>
    <row r="8551" spans="8:37" x14ac:dyDescent="0.25">
      <c r="H8551" s="8"/>
      <c r="I8551" s="8"/>
      <c r="N8551" s="23"/>
      <c r="O8551" s="24"/>
      <c r="P8551" s="19"/>
      <c r="Q8551" s="19"/>
      <c r="R8551" s="19"/>
      <c r="U8551" s="27"/>
      <c r="Y8551" s="9" t="s">
        <v>629</v>
      </c>
      <c r="Z8551" s="9" t="s">
        <v>462</v>
      </c>
      <c r="AA8551" s="9" t="s">
        <v>237</v>
      </c>
      <c r="AB8551" s="9">
        <v>7975503</v>
      </c>
      <c r="AC8551" s="9" t="s">
        <v>9325</v>
      </c>
      <c r="AD8551" s="9" t="s">
        <v>225</v>
      </c>
      <c r="AE8551" s="5">
        <f t="shared" si="288"/>
        <v>0</v>
      </c>
      <c r="AF8551" s="5" t="str">
        <f t="shared" si="289"/>
        <v>katA</v>
      </c>
      <c r="AG8551" s="153"/>
      <c r="AH8551" s="153"/>
      <c r="AI8551" t="s">
        <v>201</v>
      </c>
      <c r="AJ8551" t="s">
        <v>17878</v>
      </c>
      <c r="AK8551" s="9" t="str">
        <f>VLOOKUP(Y8551,zdroj!D:AJ,33,0)</f>
        <v>katA</v>
      </c>
    </row>
    <row r="8552" spans="8:37" x14ac:dyDescent="0.25">
      <c r="H8552" s="8"/>
      <c r="I8552" s="8"/>
      <c r="N8552" s="23"/>
      <c r="O8552" s="24"/>
      <c r="P8552" s="19"/>
      <c r="Q8552" s="19"/>
      <c r="R8552" s="19"/>
      <c r="U8552" s="27"/>
      <c r="Y8552" s="9" t="s">
        <v>629</v>
      </c>
      <c r="Z8552" s="9" t="s">
        <v>462</v>
      </c>
      <c r="AA8552" s="9" t="s">
        <v>237</v>
      </c>
      <c r="AB8552" s="9">
        <v>7975511</v>
      </c>
      <c r="AC8552" s="9" t="s">
        <v>9326</v>
      </c>
      <c r="AD8552" s="9" t="s">
        <v>225</v>
      </c>
      <c r="AE8552" s="5">
        <f t="shared" si="288"/>
        <v>0</v>
      </c>
      <c r="AF8552" s="5" t="str">
        <f t="shared" si="289"/>
        <v>katA</v>
      </c>
      <c r="AG8552" s="153"/>
      <c r="AH8552" s="153"/>
      <c r="AI8552" t="s">
        <v>201</v>
      </c>
      <c r="AJ8552" t="s">
        <v>17878</v>
      </c>
      <c r="AK8552" s="9" t="str">
        <f>VLOOKUP(Y8552,zdroj!D:AJ,33,0)</f>
        <v>katA</v>
      </c>
    </row>
    <row r="8553" spans="8:37" x14ac:dyDescent="0.25">
      <c r="H8553" s="8"/>
      <c r="I8553" s="8"/>
      <c r="N8553" s="23"/>
      <c r="O8553" s="24"/>
      <c r="P8553" s="19"/>
      <c r="Q8553" s="19"/>
      <c r="R8553" s="19"/>
      <c r="U8553" s="27"/>
      <c r="Y8553" s="9" t="s">
        <v>629</v>
      </c>
      <c r="Z8553" s="9" t="s">
        <v>462</v>
      </c>
      <c r="AA8553" s="9" t="s">
        <v>237</v>
      </c>
      <c r="AB8553" s="9">
        <v>7975520</v>
      </c>
      <c r="AC8553" s="9" t="s">
        <v>9327</v>
      </c>
      <c r="AD8553" s="9" t="s">
        <v>225</v>
      </c>
      <c r="AE8553" s="5">
        <f t="shared" si="288"/>
        <v>0</v>
      </c>
      <c r="AF8553" s="5" t="str">
        <f t="shared" si="289"/>
        <v>katA</v>
      </c>
      <c r="AG8553" s="153"/>
      <c r="AH8553" s="153"/>
      <c r="AI8553" t="s">
        <v>201</v>
      </c>
      <c r="AJ8553" t="s">
        <v>17878</v>
      </c>
      <c r="AK8553" s="9" t="str">
        <f>VLOOKUP(Y8553,zdroj!D:AJ,33,0)</f>
        <v>katA</v>
      </c>
    </row>
    <row r="8554" spans="8:37" x14ac:dyDescent="0.25">
      <c r="H8554" s="8"/>
      <c r="I8554" s="8"/>
      <c r="N8554" s="23"/>
      <c r="O8554" s="24"/>
      <c r="P8554" s="19"/>
      <c r="Q8554" s="19"/>
      <c r="R8554" s="19"/>
      <c r="U8554" s="27"/>
      <c r="Y8554" s="9" t="s">
        <v>629</v>
      </c>
      <c r="Z8554" s="9" t="s">
        <v>462</v>
      </c>
      <c r="AA8554" s="9" t="s">
        <v>237</v>
      </c>
      <c r="AB8554" s="9">
        <v>7975538</v>
      </c>
      <c r="AC8554" s="9" t="s">
        <v>9328</v>
      </c>
      <c r="AD8554" s="9" t="s">
        <v>225</v>
      </c>
      <c r="AE8554" s="5">
        <f t="shared" si="288"/>
        <v>0</v>
      </c>
      <c r="AF8554" s="5" t="str">
        <f t="shared" si="289"/>
        <v>katA</v>
      </c>
      <c r="AG8554" s="153"/>
      <c r="AH8554" s="153"/>
      <c r="AI8554" t="s">
        <v>201</v>
      </c>
      <c r="AJ8554" t="s">
        <v>17878</v>
      </c>
      <c r="AK8554" s="9" t="str">
        <f>VLOOKUP(Y8554,zdroj!D:AJ,33,0)</f>
        <v>katA</v>
      </c>
    </row>
    <row r="8555" spans="8:37" x14ac:dyDescent="0.25">
      <c r="H8555" s="8"/>
      <c r="I8555" s="8"/>
      <c r="N8555" s="23"/>
      <c r="O8555" s="24"/>
      <c r="P8555" s="19"/>
      <c r="Q8555" s="19"/>
      <c r="R8555" s="19"/>
      <c r="U8555" s="27"/>
      <c r="Y8555" s="9" t="s">
        <v>629</v>
      </c>
      <c r="Z8555" s="9" t="s">
        <v>462</v>
      </c>
      <c r="AA8555" s="9" t="s">
        <v>237</v>
      </c>
      <c r="AB8555" s="9">
        <v>7975546</v>
      </c>
      <c r="AC8555" s="9" t="s">
        <v>9329</v>
      </c>
      <c r="AD8555" s="9" t="s">
        <v>225</v>
      </c>
      <c r="AE8555" s="5">
        <f t="shared" si="288"/>
        <v>0</v>
      </c>
      <c r="AF8555" s="5" t="str">
        <f t="shared" si="289"/>
        <v>katA</v>
      </c>
      <c r="AG8555" s="153"/>
      <c r="AH8555" s="153"/>
      <c r="AI8555" t="s">
        <v>201</v>
      </c>
      <c r="AJ8555" t="s">
        <v>17878</v>
      </c>
      <c r="AK8555" s="9" t="str">
        <f>VLOOKUP(Y8555,zdroj!D:AJ,33,0)</f>
        <v>katA</v>
      </c>
    </row>
    <row r="8556" spans="8:37" x14ac:dyDescent="0.25">
      <c r="H8556" s="8"/>
      <c r="I8556" s="8"/>
      <c r="N8556" s="23"/>
      <c r="O8556" s="24"/>
      <c r="P8556" s="19"/>
      <c r="Q8556" s="19"/>
      <c r="R8556" s="19"/>
      <c r="U8556" s="27"/>
      <c r="Y8556" s="9" t="s">
        <v>629</v>
      </c>
      <c r="Z8556" s="9" t="s">
        <v>462</v>
      </c>
      <c r="AA8556" s="9" t="s">
        <v>237</v>
      </c>
      <c r="AB8556" s="9">
        <v>7975554</v>
      </c>
      <c r="AC8556" s="9" t="s">
        <v>9330</v>
      </c>
      <c r="AD8556" s="9" t="s">
        <v>225</v>
      </c>
      <c r="AE8556" s="5">
        <f t="shared" si="288"/>
        <v>0</v>
      </c>
      <c r="AF8556" s="5" t="str">
        <f t="shared" si="289"/>
        <v>katA</v>
      </c>
      <c r="AG8556" s="153"/>
      <c r="AH8556" s="153"/>
      <c r="AI8556" t="s">
        <v>201</v>
      </c>
      <c r="AJ8556" t="s">
        <v>17878</v>
      </c>
      <c r="AK8556" s="9" t="str">
        <f>VLOOKUP(Y8556,zdroj!D:AJ,33,0)</f>
        <v>katA</v>
      </c>
    </row>
    <row r="8557" spans="8:37" x14ac:dyDescent="0.25">
      <c r="H8557" s="8"/>
      <c r="I8557" s="8"/>
      <c r="N8557" s="23"/>
      <c r="O8557" s="24"/>
      <c r="P8557" s="19"/>
      <c r="Q8557" s="19"/>
      <c r="R8557" s="19"/>
      <c r="U8557" s="27"/>
      <c r="Y8557" s="9" t="s">
        <v>629</v>
      </c>
      <c r="Z8557" s="9" t="s">
        <v>462</v>
      </c>
      <c r="AA8557" s="9" t="s">
        <v>237</v>
      </c>
      <c r="AB8557" s="9">
        <v>7975384</v>
      </c>
      <c r="AC8557" s="9" t="s">
        <v>9331</v>
      </c>
      <c r="AD8557" s="9" t="s">
        <v>231</v>
      </c>
      <c r="AE8557" s="5">
        <f t="shared" si="288"/>
        <v>0</v>
      </c>
      <c r="AF8557" s="5" t="str">
        <f t="shared" si="289"/>
        <v>katB</v>
      </c>
      <c r="AG8557" s="153"/>
      <c r="AH8557" s="153"/>
      <c r="AI8557" t="s">
        <v>201</v>
      </c>
      <c r="AJ8557" t="s">
        <v>17878</v>
      </c>
      <c r="AK8557" s="9" t="str">
        <f>VLOOKUP(Y8557,zdroj!D:AJ,33,0)</f>
        <v>katA</v>
      </c>
    </row>
    <row r="8558" spans="8:37" x14ac:dyDescent="0.25">
      <c r="H8558" s="8"/>
      <c r="I8558" s="8"/>
      <c r="N8558" s="23"/>
      <c r="O8558" s="24"/>
      <c r="P8558" s="19"/>
      <c r="Q8558" s="19"/>
      <c r="R8558" s="19"/>
      <c r="U8558" s="27"/>
      <c r="Y8558" s="9" t="s">
        <v>629</v>
      </c>
      <c r="Z8558" s="9" t="s">
        <v>462</v>
      </c>
      <c r="AA8558" s="9" t="s">
        <v>237</v>
      </c>
      <c r="AB8558" s="9">
        <v>7975562</v>
      </c>
      <c r="AC8558" s="9" t="s">
        <v>9332</v>
      </c>
      <c r="AD8558" s="9" t="s">
        <v>225</v>
      </c>
      <c r="AE8558" s="5">
        <f t="shared" si="288"/>
        <v>0</v>
      </c>
      <c r="AF8558" s="5" t="str">
        <f t="shared" si="289"/>
        <v>katA</v>
      </c>
      <c r="AG8558" s="153"/>
      <c r="AH8558" s="153"/>
      <c r="AI8558" t="s">
        <v>201</v>
      </c>
      <c r="AJ8558" t="s">
        <v>17878</v>
      </c>
      <c r="AK8558" s="9" t="str">
        <f>VLOOKUP(Y8558,zdroj!D:AJ,33,0)</f>
        <v>katA</v>
      </c>
    </row>
    <row r="8559" spans="8:37" x14ac:dyDescent="0.25">
      <c r="H8559" s="8"/>
      <c r="I8559" s="8"/>
      <c r="N8559" s="23"/>
      <c r="O8559" s="24"/>
      <c r="P8559" s="19"/>
      <c r="Q8559" s="19"/>
      <c r="R8559" s="19"/>
      <c r="U8559" s="27"/>
      <c r="Y8559" s="9" t="s">
        <v>629</v>
      </c>
      <c r="Z8559" s="9" t="s">
        <v>462</v>
      </c>
      <c r="AA8559" s="9" t="s">
        <v>237</v>
      </c>
      <c r="AB8559" s="9">
        <v>7975571</v>
      </c>
      <c r="AC8559" s="9" t="s">
        <v>9333</v>
      </c>
      <c r="AD8559" s="9" t="s">
        <v>225</v>
      </c>
      <c r="AE8559" s="5">
        <f t="shared" si="288"/>
        <v>0</v>
      </c>
      <c r="AF8559" s="5" t="str">
        <f t="shared" si="289"/>
        <v>katA</v>
      </c>
      <c r="AG8559" s="153"/>
      <c r="AH8559" s="153"/>
      <c r="AI8559" t="s">
        <v>201</v>
      </c>
      <c r="AJ8559" t="s">
        <v>17878</v>
      </c>
      <c r="AK8559" s="9" t="str">
        <f>VLOOKUP(Y8559,zdroj!D:AJ,33,0)</f>
        <v>katA</v>
      </c>
    </row>
    <row r="8560" spans="8:37" x14ac:dyDescent="0.25">
      <c r="H8560" s="8"/>
      <c r="I8560" s="8"/>
      <c r="N8560" s="23"/>
      <c r="O8560" s="24"/>
      <c r="P8560" s="19"/>
      <c r="Q8560" s="19"/>
      <c r="R8560" s="19"/>
      <c r="U8560" s="27"/>
      <c r="Y8560" s="9" t="s">
        <v>629</v>
      </c>
      <c r="Z8560" s="9" t="s">
        <v>462</v>
      </c>
      <c r="AA8560" s="9" t="s">
        <v>237</v>
      </c>
      <c r="AB8560" s="9">
        <v>7975589</v>
      </c>
      <c r="AC8560" s="9" t="s">
        <v>9334</v>
      </c>
      <c r="AD8560" s="9" t="s">
        <v>231</v>
      </c>
      <c r="AE8560" s="5">
        <f t="shared" si="288"/>
        <v>0</v>
      </c>
      <c r="AF8560" s="5" t="str">
        <f t="shared" si="289"/>
        <v>katB</v>
      </c>
      <c r="AG8560" s="153"/>
      <c r="AH8560" s="153"/>
      <c r="AI8560" t="s">
        <v>201</v>
      </c>
      <c r="AJ8560" t="s">
        <v>17878</v>
      </c>
      <c r="AK8560" s="9" t="str">
        <f>VLOOKUP(Y8560,zdroj!D:AJ,33,0)</f>
        <v>katA</v>
      </c>
    </row>
    <row r="8561" spans="8:37" x14ac:dyDescent="0.25">
      <c r="H8561" s="8"/>
      <c r="I8561" s="8"/>
      <c r="N8561" s="23"/>
      <c r="O8561" s="24"/>
      <c r="P8561" s="19"/>
      <c r="Q8561" s="19"/>
      <c r="R8561" s="19"/>
      <c r="U8561" s="27"/>
      <c r="Y8561" s="9" t="s">
        <v>629</v>
      </c>
      <c r="Z8561" s="9" t="s">
        <v>462</v>
      </c>
      <c r="AA8561" s="9" t="s">
        <v>237</v>
      </c>
      <c r="AB8561" s="9">
        <v>7975597</v>
      </c>
      <c r="AC8561" s="9" t="s">
        <v>9335</v>
      </c>
      <c r="AD8561" s="9" t="s">
        <v>225</v>
      </c>
      <c r="AE8561" s="5">
        <f t="shared" si="288"/>
        <v>0</v>
      </c>
      <c r="AF8561" s="5" t="str">
        <f t="shared" si="289"/>
        <v>katA</v>
      </c>
      <c r="AG8561" s="153"/>
      <c r="AH8561" s="153"/>
      <c r="AI8561" t="s">
        <v>201</v>
      </c>
      <c r="AJ8561" t="s">
        <v>17878</v>
      </c>
      <c r="AK8561" s="9" t="str">
        <f>VLOOKUP(Y8561,zdroj!D:AJ,33,0)</f>
        <v>katA</v>
      </c>
    </row>
    <row r="8562" spans="8:37" x14ac:dyDescent="0.25">
      <c r="H8562" s="8"/>
      <c r="I8562" s="8"/>
      <c r="N8562" s="23"/>
      <c r="O8562" s="24"/>
      <c r="P8562" s="19"/>
      <c r="Q8562" s="19"/>
      <c r="R8562" s="19"/>
      <c r="U8562" s="27"/>
      <c r="Y8562" s="9" t="s">
        <v>629</v>
      </c>
      <c r="Z8562" s="9" t="s">
        <v>462</v>
      </c>
      <c r="AA8562" s="9" t="s">
        <v>237</v>
      </c>
      <c r="AB8562" s="9">
        <v>7975601</v>
      </c>
      <c r="AC8562" s="9" t="s">
        <v>9336</v>
      </c>
      <c r="AD8562" s="9" t="s">
        <v>225</v>
      </c>
      <c r="AE8562" s="5">
        <f t="shared" si="288"/>
        <v>0</v>
      </c>
      <c r="AF8562" s="5" t="str">
        <f t="shared" si="289"/>
        <v>katA</v>
      </c>
      <c r="AG8562" s="153"/>
      <c r="AH8562" s="153"/>
      <c r="AI8562" t="s">
        <v>201</v>
      </c>
      <c r="AJ8562" t="s">
        <v>17878</v>
      </c>
      <c r="AK8562" s="9" t="str">
        <f>VLOOKUP(Y8562,zdroj!D:AJ,33,0)</f>
        <v>katA</v>
      </c>
    </row>
    <row r="8563" spans="8:37" x14ac:dyDescent="0.25">
      <c r="H8563" s="8"/>
      <c r="I8563" s="8"/>
      <c r="N8563" s="23"/>
      <c r="O8563" s="24"/>
      <c r="P8563" s="19"/>
      <c r="Q8563" s="19"/>
      <c r="R8563" s="19"/>
      <c r="U8563" s="27"/>
      <c r="Y8563" s="9" t="s">
        <v>629</v>
      </c>
      <c r="Z8563" s="9" t="s">
        <v>462</v>
      </c>
      <c r="AA8563" s="9" t="s">
        <v>237</v>
      </c>
      <c r="AB8563" s="9">
        <v>7975619</v>
      </c>
      <c r="AC8563" s="9" t="s">
        <v>9337</v>
      </c>
      <c r="AD8563" s="9" t="s">
        <v>225</v>
      </c>
      <c r="AE8563" s="5">
        <f t="shared" si="288"/>
        <v>0</v>
      </c>
      <c r="AF8563" s="5" t="str">
        <f t="shared" si="289"/>
        <v>katA</v>
      </c>
      <c r="AG8563" s="153"/>
      <c r="AH8563" s="153"/>
      <c r="AI8563" t="s">
        <v>201</v>
      </c>
      <c r="AJ8563" t="s">
        <v>17878</v>
      </c>
      <c r="AK8563" s="9" t="str">
        <f>VLOOKUP(Y8563,zdroj!D:AJ,33,0)</f>
        <v>katA</v>
      </c>
    </row>
    <row r="8564" spans="8:37" x14ac:dyDescent="0.25">
      <c r="H8564" s="8"/>
      <c r="I8564" s="8"/>
      <c r="N8564" s="23"/>
      <c r="O8564" s="24"/>
      <c r="P8564" s="19"/>
      <c r="Q8564" s="19"/>
      <c r="R8564" s="19"/>
      <c r="U8564" s="27"/>
      <c r="Y8564" s="9" t="s">
        <v>629</v>
      </c>
      <c r="Z8564" s="9" t="s">
        <v>462</v>
      </c>
      <c r="AA8564" s="9" t="s">
        <v>237</v>
      </c>
      <c r="AB8564" s="9">
        <v>7975627</v>
      </c>
      <c r="AC8564" s="9" t="s">
        <v>9338</v>
      </c>
      <c r="AD8564" s="9" t="s">
        <v>231</v>
      </c>
      <c r="AE8564" s="5">
        <f t="shared" si="288"/>
        <v>0</v>
      </c>
      <c r="AF8564" s="5" t="str">
        <f t="shared" si="289"/>
        <v>katB</v>
      </c>
      <c r="AG8564" s="153"/>
      <c r="AH8564" s="153"/>
      <c r="AI8564" t="s">
        <v>201</v>
      </c>
      <c r="AJ8564" t="s">
        <v>17878</v>
      </c>
      <c r="AK8564" s="9" t="str">
        <f>VLOOKUP(Y8564,zdroj!D:AJ,33,0)</f>
        <v>katA</v>
      </c>
    </row>
    <row r="8565" spans="8:37" x14ac:dyDescent="0.25">
      <c r="H8565" s="8"/>
      <c r="I8565" s="8"/>
      <c r="N8565" s="23"/>
      <c r="O8565" s="24"/>
      <c r="P8565" s="19"/>
      <c r="Q8565" s="19"/>
      <c r="R8565" s="19"/>
      <c r="U8565" s="27"/>
      <c r="Y8565" s="9" t="s">
        <v>629</v>
      </c>
      <c r="Z8565" s="9" t="s">
        <v>462</v>
      </c>
      <c r="AA8565" s="9" t="s">
        <v>237</v>
      </c>
      <c r="AB8565" s="9">
        <v>7975635</v>
      </c>
      <c r="AC8565" s="9" t="s">
        <v>9339</v>
      </c>
      <c r="AD8565" s="9" t="s">
        <v>225</v>
      </c>
      <c r="AE8565" s="5">
        <f t="shared" si="288"/>
        <v>0</v>
      </c>
      <c r="AF8565" s="5" t="str">
        <f t="shared" si="289"/>
        <v>katA</v>
      </c>
      <c r="AG8565" s="153"/>
      <c r="AH8565" s="153"/>
      <c r="AI8565" t="s">
        <v>201</v>
      </c>
      <c r="AJ8565" t="s">
        <v>17878</v>
      </c>
      <c r="AK8565" s="9" t="str">
        <f>VLOOKUP(Y8565,zdroj!D:AJ,33,0)</f>
        <v>katA</v>
      </c>
    </row>
    <row r="8566" spans="8:37" x14ac:dyDescent="0.25">
      <c r="H8566" s="8"/>
      <c r="I8566" s="8"/>
      <c r="N8566" s="23"/>
      <c r="O8566" s="24"/>
      <c r="P8566" s="19"/>
      <c r="Q8566" s="19"/>
      <c r="R8566" s="19"/>
      <c r="U8566" s="27"/>
      <c r="Y8566" s="9" t="s">
        <v>629</v>
      </c>
      <c r="Z8566" s="9" t="s">
        <v>462</v>
      </c>
      <c r="AA8566" s="9" t="s">
        <v>237</v>
      </c>
      <c r="AB8566" s="9">
        <v>7975643</v>
      </c>
      <c r="AC8566" s="9" t="s">
        <v>9340</v>
      </c>
      <c r="AD8566" s="9" t="s">
        <v>225</v>
      </c>
      <c r="AE8566" s="5">
        <f t="shared" si="288"/>
        <v>0</v>
      </c>
      <c r="AF8566" s="5" t="str">
        <f t="shared" si="289"/>
        <v>katA</v>
      </c>
      <c r="AG8566" s="153"/>
      <c r="AH8566" s="153"/>
      <c r="AI8566" t="s">
        <v>201</v>
      </c>
      <c r="AJ8566" t="s">
        <v>17878</v>
      </c>
      <c r="AK8566" s="9" t="str">
        <f>VLOOKUP(Y8566,zdroj!D:AJ,33,0)</f>
        <v>katA</v>
      </c>
    </row>
    <row r="8567" spans="8:37" x14ac:dyDescent="0.25">
      <c r="H8567" s="8"/>
      <c r="I8567" s="8"/>
      <c r="N8567" s="23"/>
      <c r="O8567" s="24"/>
      <c r="P8567" s="19"/>
      <c r="Q8567" s="19"/>
      <c r="R8567" s="19"/>
      <c r="U8567" s="27"/>
      <c r="Y8567" s="9" t="s">
        <v>629</v>
      </c>
      <c r="Z8567" s="9" t="s">
        <v>462</v>
      </c>
      <c r="AA8567" s="9" t="s">
        <v>237</v>
      </c>
      <c r="AB8567" s="9">
        <v>7975651</v>
      </c>
      <c r="AC8567" s="9" t="s">
        <v>9341</v>
      </c>
      <c r="AD8567" s="9" t="s">
        <v>225</v>
      </c>
      <c r="AE8567" s="5">
        <f t="shared" si="288"/>
        <v>0</v>
      </c>
      <c r="AF8567" s="5" t="str">
        <f t="shared" si="289"/>
        <v>katA</v>
      </c>
      <c r="AG8567" s="153"/>
      <c r="AH8567" s="153"/>
      <c r="AI8567" t="s">
        <v>229</v>
      </c>
      <c r="AJ8567" t="s">
        <v>17878</v>
      </c>
      <c r="AK8567" s="9" t="str">
        <f>VLOOKUP(Y8567,zdroj!D:AJ,33,0)</f>
        <v>katA</v>
      </c>
    </row>
    <row r="8568" spans="8:37" x14ac:dyDescent="0.25">
      <c r="H8568" s="8"/>
      <c r="I8568" s="8"/>
      <c r="N8568" s="23"/>
      <c r="O8568" s="24"/>
      <c r="P8568" s="19"/>
      <c r="Q8568" s="19"/>
      <c r="R8568" s="19"/>
      <c r="U8568" s="27"/>
      <c r="Y8568" s="9" t="s">
        <v>629</v>
      </c>
      <c r="Z8568" s="9" t="s">
        <v>462</v>
      </c>
      <c r="AA8568" s="9" t="s">
        <v>237</v>
      </c>
      <c r="AB8568" s="9">
        <v>7975392</v>
      </c>
      <c r="AC8568" s="9" t="s">
        <v>9342</v>
      </c>
      <c r="AD8568" s="9" t="s">
        <v>225</v>
      </c>
      <c r="AE8568" s="5">
        <f t="shared" si="288"/>
        <v>0</v>
      </c>
      <c r="AF8568" s="5" t="str">
        <f t="shared" si="289"/>
        <v>katA</v>
      </c>
      <c r="AG8568" s="153"/>
      <c r="AH8568" s="153"/>
      <c r="AI8568" t="s">
        <v>201</v>
      </c>
      <c r="AJ8568" t="s">
        <v>17878</v>
      </c>
      <c r="AK8568" s="9" t="str">
        <f>VLOOKUP(Y8568,zdroj!D:AJ,33,0)</f>
        <v>katA</v>
      </c>
    </row>
    <row r="8569" spans="8:37" x14ac:dyDescent="0.25">
      <c r="H8569" s="8"/>
      <c r="I8569" s="8"/>
      <c r="N8569" s="23"/>
      <c r="O8569" s="24"/>
      <c r="P8569" s="19"/>
      <c r="Q8569" s="19"/>
      <c r="R8569" s="19"/>
      <c r="U8569" s="27"/>
      <c r="Y8569" s="9" t="s">
        <v>629</v>
      </c>
      <c r="Z8569" s="9" t="s">
        <v>462</v>
      </c>
      <c r="AA8569" s="9" t="s">
        <v>237</v>
      </c>
      <c r="AB8569" s="9">
        <v>7975660</v>
      </c>
      <c r="AC8569" s="9" t="s">
        <v>9343</v>
      </c>
      <c r="AD8569" s="9" t="s">
        <v>231</v>
      </c>
      <c r="AE8569" s="5">
        <f t="shared" si="288"/>
        <v>0</v>
      </c>
      <c r="AF8569" s="5" t="str">
        <f t="shared" si="289"/>
        <v>katB</v>
      </c>
      <c r="AG8569" s="153"/>
      <c r="AH8569" s="153"/>
      <c r="AI8569" t="s">
        <v>201</v>
      </c>
      <c r="AJ8569" t="s">
        <v>17878</v>
      </c>
      <c r="AK8569" s="9" t="str">
        <f>VLOOKUP(Y8569,zdroj!D:AJ,33,0)</f>
        <v>katA</v>
      </c>
    </row>
    <row r="8570" spans="8:37" x14ac:dyDescent="0.25">
      <c r="H8570" s="8"/>
      <c r="I8570" s="8"/>
      <c r="N8570" s="23"/>
      <c r="O8570" s="24"/>
      <c r="P8570" s="19"/>
      <c r="Q8570" s="19"/>
      <c r="R8570" s="19"/>
      <c r="U8570" s="27"/>
      <c r="Y8570" s="9" t="s">
        <v>629</v>
      </c>
      <c r="Z8570" s="9" t="s">
        <v>462</v>
      </c>
      <c r="AA8570" s="9" t="s">
        <v>237</v>
      </c>
      <c r="AB8570" s="9">
        <v>7975678</v>
      </c>
      <c r="AC8570" s="9" t="s">
        <v>9344</v>
      </c>
      <c r="AD8570" s="9" t="s">
        <v>231</v>
      </c>
      <c r="AE8570" s="5">
        <f t="shared" si="288"/>
        <v>0</v>
      </c>
      <c r="AF8570" s="5" t="str">
        <f t="shared" si="289"/>
        <v>katB</v>
      </c>
      <c r="AG8570" s="153"/>
      <c r="AH8570" s="153"/>
      <c r="AI8570" t="s">
        <v>17879</v>
      </c>
      <c r="AJ8570" t="s">
        <v>17878</v>
      </c>
      <c r="AK8570" s="9" t="str">
        <f>VLOOKUP(Y8570,zdroj!D:AJ,33,0)</f>
        <v>katA</v>
      </c>
    </row>
    <row r="8571" spans="8:37" x14ac:dyDescent="0.25">
      <c r="H8571" s="8"/>
      <c r="I8571" s="8"/>
      <c r="N8571" s="23"/>
      <c r="O8571" s="24"/>
      <c r="P8571" s="19"/>
      <c r="Q8571" s="19"/>
      <c r="R8571" s="19"/>
      <c r="U8571" s="27"/>
      <c r="Y8571" s="9" t="s">
        <v>629</v>
      </c>
      <c r="Z8571" s="9" t="s">
        <v>462</v>
      </c>
      <c r="AA8571" s="9" t="s">
        <v>237</v>
      </c>
      <c r="AB8571" s="9">
        <v>7975686</v>
      </c>
      <c r="AC8571" s="9" t="s">
        <v>9345</v>
      </c>
      <c r="AD8571" s="9" t="s">
        <v>231</v>
      </c>
      <c r="AE8571" s="5">
        <f t="shared" si="288"/>
        <v>0</v>
      </c>
      <c r="AF8571" s="5" t="str">
        <f t="shared" si="289"/>
        <v>katB</v>
      </c>
      <c r="AG8571" s="153"/>
      <c r="AH8571" s="153"/>
      <c r="AI8571" t="s">
        <v>201</v>
      </c>
      <c r="AJ8571" t="s">
        <v>17878</v>
      </c>
      <c r="AK8571" s="9" t="str">
        <f>VLOOKUP(Y8571,zdroj!D:AJ,33,0)</f>
        <v>katA</v>
      </c>
    </row>
    <row r="8572" spans="8:37" x14ac:dyDescent="0.25">
      <c r="H8572" s="8"/>
      <c r="I8572" s="8"/>
      <c r="N8572" s="23"/>
      <c r="O8572" s="24"/>
      <c r="P8572" s="19"/>
      <c r="Q8572" s="19"/>
      <c r="R8572" s="19"/>
      <c r="U8572" s="27"/>
      <c r="Y8572" s="9" t="s">
        <v>629</v>
      </c>
      <c r="Z8572" s="9" t="s">
        <v>462</v>
      </c>
      <c r="AA8572" s="9" t="s">
        <v>237</v>
      </c>
      <c r="AB8572" s="9">
        <v>7975694</v>
      </c>
      <c r="AC8572" s="9" t="s">
        <v>9346</v>
      </c>
      <c r="AD8572" s="9" t="s">
        <v>225</v>
      </c>
      <c r="AE8572" s="5">
        <f t="shared" si="288"/>
        <v>0</v>
      </c>
      <c r="AF8572" s="5" t="str">
        <f t="shared" si="289"/>
        <v>katA</v>
      </c>
      <c r="AG8572" s="153"/>
      <c r="AH8572" s="153"/>
      <c r="AI8572" t="s">
        <v>201</v>
      </c>
      <c r="AJ8572" t="s">
        <v>17878</v>
      </c>
      <c r="AK8572" s="9" t="str">
        <f>VLOOKUP(Y8572,zdroj!D:AJ,33,0)</f>
        <v>katA</v>
      </c>
    </row>
    <row r="8573" spans="8:37" x14ac:dyDescent="0.25">
      <c r="H8573" s="8"/>
      <c r="I8573" s="8"/>
      <c r="N8573" s="23"/>
      <c r="O8573" s="24"/>
      <c r="P8573" s="19"/>
      <c r="Q8573" s="19"/>
      <c r="R8573" s="19"/>
      <c r="U8573" s="27"/>
      <c r="Y8573" s="9" t="s">
        <v>629</v>
      </c>
      <c r="Z8573" s="9" t="s">
        <v>462</v>
      </c>
      <c r="AA8573" s="9" t="s">
        <v>237</v>
      </c>
      <c r="AB8573" s="9">
        <v>7975708</v>
      </c>
      <c r="AC8573" s="9" t="s">
        <v>9347</v>
      </c>
      <c r="AD8573" s="9" t="s">
        <v>225</v>
      </c>
      <c r="AE8573" s="5">
        <f t="shared" si="288"/>
        <v>0</v>
      </c>
      <c r="AF8573" s="5" t="str">
        <f t="shared" si="289"/>
        <v>katA</v>
      </c>
      <c r="AG8573" s="153"/>
      <c r="AH8573" s="153"/>
      <c r="AI8573" t="s">
        <v>201</v>
      </c>
      <c r="AJ8573" t="s">
        <v>17878</v>
      </c>
      <c r="AK8573" s="9" t="str">
        <f>VLOOKUP(Y8573,zdroj!D:AJ,33,0)</f>
        <v>katA</v>
      </c>
    </row>
    <row r="8574" spans="8:37" x14ac:dyDescent="0.25">
      <c r="H8574" s="8"/>
      <c r="I8574" s="8"/>
      <c r="N8574" s="23"/>
      <c r="O8574" s="24"/>
      <c r="P8574" s="19"/>
      <c r="Q8574" s="19"/>
      <c r="R8574" s="19"/>
      <c r="U8574" s="27"/>
      <c r="Y8574" s="9" t="s">
        <v>629</v>
      </c>
      <c r="Z8574" s="9" t="s">
        <v>462</v>
      </c>
      <c r="AA8574" s="9" t="s">
        <v>237</v>
      </c>
      <c r="AB8574" s="9">
        <v>7975716</v>
      </c>
      <c r="AC8574" s="9" t="s">
        <v>9348</v>
      </c>
      <c r="AD8574" s="9" t="s">
        <v>225</v>
      </c>
      <c r="AE8574" s="5">
        <f t="shared" si="288"/>
        <v>0</v>
      </c>
      <c r="AF8574" s="5" t="str">
        <f t="shared" si="289"/>
        <v>katA</v>
      </c>
      <c r="AG8574" s="153"/>
      <c r="AH8574" s="153"/>
      <c r="AI8574" t="s">
        <v>201</v>
      </c>
      <c r="AJ8574" t="s">
        <v>17878</v>
      </c>
      <c r="AK8574" s="9" t="str">
        <f>VLOOKUP(Y8574,zdroj!D:AJ,33,0)</f>
        <v>katA</v>
      </c>
    </row>
    <row r="8575" spans="8:37" x14ac:dyDescent="0.25">
      <c r="H8575" s="8"/>
      <c r="I8575" s="8"/>
      <c r="N8575" s="23"/>
      <c r="O8575" s="24"/>
      <c r="P8575" s="19"/>
      <c r="Q8575" s="19"/>
      <c r="R8575" s="19"/>
      <c r="U8575" s="27"/>
      <c r="Y8575" s="9" t="s">
        <v>629</v>
      </c>
      <c r="Z8575" s="9" t="s">
        <v>462</v>
      </c>
      <c r="AA8575" s="9" t="s">
        <v>237</v>
      </c>
      <c r="AB8575" s="9">
        <v>7975724</v>
      </c>
      <c r="AC8575" s="9" t="s">
        <v>9349</v>
      </c>
      <c r="AD8575" s="9" t="s">
        <v>225</v>
      </c>
      <c r="AE8575" s="5">
        <f t="shared" si="288"/>
        <v>0</v>
      </c>
      <c r="AF8575" s="5" t="str">
        <f t="shared" si="289"/>
        <v>katA</v>
      </c>
      <c r="AG8575" s="153"/>
      <c r="AH8575" s="153"/>
      <c r="AI8575" t="s">
        <v>17879</v>
      </c>
      <c r="AJ8575" t="s">
        <v>17878</v>
      </c>
      <c r="AK8575" s="9" t="str">
        <f>VLOOKUP(Y8575,zdroj!D:AJ,33,0)</f>
        <v>katA</v>
      </c>
    </row>
    <row r="8576" spans="8:37" x14ac:dyDescent="0.25">
      <c r="H8576" s="8"/>
      <c r="I8576" s="8"/>
      <c r="N8576" s="23"/>
      <c r="O8576" s="24"/>
      <c r="P8576" s="19"/>
      <c r="Q8576" s="19"/>
      <c r="R8576" s="19"/>
      <c r="U8576" s="27"/>
      <c r="Y8576" s="9" t="s">
        <v>629</v>
      </c>
      <c r="Z8576" s="9" t="s">
        <v>462</v>
      </c>
      <c r="AA8576" s="9" t="s">
        <v>237</v>
      </c>
      <c r="AB8576" s="9">
        <v>7975732</v>
      </c>
      <c r="AC8576" s="9" t="s">
        <v>9350</v>
      </c>
      <c r="AD8576" s="9" t="s">
        <v>231</v>
      </c>
      <c r="AE8576" s="5">
        <f t="shared" si="288"/>
        <v>0</v>
      </c>
      <c r="AF8576" s="5" t="str">
        <f t="shared" si="289"/>
        <v>katB</v>
      </c>
      <c r="AG8576" s="153"/>
      <c r="AH8576" s="153"/>
      <c r="AI8576" t="s">
        <v>17879</v>
      </c>
      <c r="AJ8576" t="s">
        <v>17878</v>
      </c>
      <c r="AK8576" s="9" t="str">
        <f>VLOOKUP(Y8576,zdroj!D:AJ,33,0)</f>
        <v>katA</v>
      </c>
    </row>
    <row r="8577" spans="8:37" x14ac:dyDescent="0.25">
      <c r="H8577" s="8"/>
      <c r="I8577" s="8"/>
      <c r="N8577" s="23"/>
      <c r="O8577" s="24"/>
      <c r="P8577" s="19"/>
      <c r="Q8577" s="19"/>
      <c r="R8577" s="19"/>
      <c r="U8577" s="27"/>
      <c r="Y8577" s="9" t="s">
        <v>629</v>
      </c>
      <c r="Z8577" s="9" t="s">
        <v>462</v>
      </c>
      <c r="AA8577" s="9" t="s">
        <v>237</v>
      </c>
      <c r="AB8577" s="9">
        <v>7975741</v>
      </c>
      <c r="AC8577" s="9" t="s">
        <v>9351</v>
      </c>
      <c r="AD8577" s="9" t="s">
        <v>225</v>
      </c>
      <c r="AE8577" s="5">
        <f t="shared" si="288"/>
        <v>0</v>
      </c>
      <c r="AF8577" s="5" t="str">
        <f t="shared" si="289"/>
        <v>katA</v>
      </c>
      <c r="AG8577" s="153"/>
      <c r="AH8577" s="153"/>
      <c r="AI8577" t="s">
        <v>201</v>
      </c>
      <c r="AJ8577" t="s">
        <v>17878</v>
      </c>
      <c r="AK8577" s="9" t="str">
        <f>VLOOKUP(Y8577,zdroj!D:AJ,33,0)</f>
        <v>katA</v>
      </c>
    </row>
    <row r="8578" spans="8:37" x14ac:dyDescent="0.25">
      <c r="H8578" s="8"/>
      <c r="I8578" s="8"/>
      <c r="N8578" s="23"/>
      <c r="O8578" s="24"/>
      <c r="P8578" s="19"/>
      <c r="Q8578" s="19"/>
      <c r="R8578" s="19"/>
      <c r="U8578" s="27"/>
      <c r="Y8578" s="9" t="s">
        <v>629</v>
      </c>
      <c r="Z8578" s="9" t="s">
        <v>462</v>
      </c>
      <c r="AA8578" s="9" t="s">
        <v>237</v>
      </c>
      <c r="AB8578" s="9">
        <v>7975759</v>
      </c>
      <c r="AC8578" s="9" t="s">
        <v>9352</v>
      </c>
      <c r="AD8578" s="9" t="s">
        <v>231</v>
      </c>
      <c r="AE8578" s="5">
        <f t="shared" si="288"/>
        <v>0</v>
      </c>
      <c r="AF8578" s="5" t="str">
        <f t="shared" si="289"/>
        <v>katB</v>
      </c>
      <c r="AG8578" s="153"/>
      <c r="AH8578" s="153"/>
      <c r="AI8578" t="s">
        <v>201</v>
      </c>
      <c r="AJ8578" t="s">
        <v>17878</v>
      </c>
      <c r="AK8578" s="9" t="str">
        <f>VLOOKUP(Y8578,zdroj!D:AJ,33,0)</f>
        <v>katA</v>
      </c>
    </row>
    <row r="8579" spans="8:37" x14ac:dyDescent="0.25">
      <c r="H8579" s="8"/>
      <c r="I8579" s="8"/>
      <c r="N8579" s="23"/>
      <c r="O8579" s="24"/>
      <c r="P8579" s="19"/>
      <c r="Q8579" s="19"/>
      <c r="R8579" s="19"/>
      <c r="U8579" s="27"/>
      <c r="Y8579" s="9" t="s">
        <v>629</v>
      </c>
      <c r="Z8579" s="9" t="s">
        <v>462</v>
      </c>
      <c r="AA8579" s="9" t="s">
        <v>237</v>
      </c>
      <c r="AB8579" s="9">
        <v>7975406</v>
      </c>
      <c r="AC8579" s="9" t="s">
        <v>9353</v>
      </c>
      <c r="AD8579" s="9" t="s">
        <v>231</v>
      </c>
      <c r="AE8579" s="5">
        <f t="shared" si="288"/>
        <v>0</v>
      </c>
      <c r="AF8579" s="5" t="str">
        <f t="shared" si="289"/>
        <v>katB</v>
      </c>
      <c r="AG8579" s="153"/>
      <c r="AH8579" s="153"/>
      <c r="AI8579" t="s">
        <v>201</v>
      </c>
      <c r="AJ8579" t="s">
        <v>17878</v>
      </c>
      <c r="AK8579" s="9" t="str">
        <f>VLOOKUP(Y8579,zdroj!D:AJ,33,0)</f>
        <v>katA</v>
      </c>
    </row>
    <row r="8580" spans="8:37" x14ac:dyDescent="0.25">
      <c r="H8580" s="8"/>
      <c r="I8580" s="8"/>
      <c r="N8580" s="23"/>
      <c r="O8580" s="24"/>
      <c r="P8580" s="19"/>
      <c r="Q8580" s="19"/>
      <c r="R8580" s="19"/>
      <c r="U8580" s="27"/>
      <c r="Y8580" s="9" t="s">
        <v>629</v>
      </c>
      <c r="Z8580" s="9" t="s">
        <v>462</v>
      </c>
      <c r="AA8580" s="9" t="s">
        <v>237</v>
      </c>
      <c r="AB8580" s="9">
        <v>7975767</v>
      </c>
      <c r="AC8580" s="9" t="s">
        <v>9354</v>
      </c>
      <c r="AD8580" s="9" t="s">
        <v>231</v>
      </c>
      <c r="AE8580" s="5">
        <f t="shared" si="288"/>
        <v>0</v>
      </c>
      <c r="AF8580" s="5" t="str">
        <f t="shared" si="289"/>
        <v>katB</v>
      </c>
      <c r="AG8580" s="153"/>
      <c r="AH8580" s="153"/>
      <c r="AI8580" t="s">
        <v>201</v>
      </c>
      <c r="AJ8580" t="s">
        <v>17878</v>
      </c>
      <c r="AK8580" s="9" t="str">
        <f>VLOOKUP(Y8580,zdroj!D:AJ,33,0)</f>
        <v>katA</v>
      </c>
    </row>
    <row r="8581" spans="8:37" x14ac:dyDescent="0.25">
      <c r="H8581" s="8"/>
      <c r="I8581" s="8"/>
      <c r="N8581" s="23"/>
      <c r="O8581" s="24"/>
      <c r="P8581" s="19"/>
      <c r="Q8581" s="19"/>
      <c r="R8581" s="19"/>
      <c r="U8581" s="27"/>
      <c r="Y8581" s="9" t="s">
        <v>629</v>
      </c>
      <c r="Z8581" s="9" t="s">
        <v>462</v>
      </c>
      <c r="AA8581" s="9" t="s">
        <v>237</v>
      </c>
      <c r="AB8581" s="9">
        <v>7975775</v>
      </c>
      <c r="AC8581" s="9" t="s">
        <v>9355</v>
      </c>
      <c r="AD8581" s="9" t="s">
        <v>225</v>
      </c>
      <c r="AE8581" s="5">
        <f t="shared" si="288"/>
        <v>0</v>
      </c>
      <c r="AF8581" s="5" t="str">
        <f t="shared" si="289"/>
        <v>katA</v>
      </c>
      <c r="AG8581" s="153"/>
      <c r="AH8581" s="153"/>
      <c r="AI8581" t="s">
        <v>201</v>
      </c>
      <c r="AJ8581" t="s">
        <v>17878</v>
      </c>
      <c r="AK8581" s="9" t="str">
        <f>VLOOKUP(Y8581,zdroj!D:AJ,33,0)</f>
        <v>katA</v>
      </c>
    </row>
    <row r="8582" spans="8:37" x14ac:dyDescent="0.25">
      <c r="H8582" s="8"/>
      <c r="I8582" s="8"/>
      <c r="N8582" s="23"/>
      <c r="O8582" s="24"/>
      <c r="P8582" s="19"/>
      <c r="Q8582" s="19"/>
      <c r="R8582" s="19"/>
      <c r="U8582" s="27"/>
      <c r="Y8582" s="9" t="s">
        <v>629</v>
      </c>
      <c r="Z8582" s="9" t="s">
        <v>462</v>
      </c>
      <c r="AA8582" s="9" t="s">
        <v>237</v>
      </c>
      <c r="AB8582" s="9">
        <v>7975783</v>
      </c>
      <c r="AC8582" s="9" t="s">
        <v>9356</v>
      </c>
      <c r="AD8582" s="9" t="s">
        <v>225</v>
      </c>
      <c r="AE8582" s="5">
        <f t="shared" si="288"/>
        <v>0</v>
      </c>
      <c r="AF8582" s="5" t="str">
        <f t="shared" si="289"/>
        <v>katA</v>
      </c>
      <c r="AG8582" s="153"/>
      <c r="AH8582" s="153"/>
      <c r="AI8582" t="s">
        <v>201</v>
      </c>
      <c r="AJ8582" t="s">
        <v>17878</v>
      </c>
      <c r="AK8582" s="9" t="str">
        <f>VLOOKUP(Y8582,zdroj!D:AJ,33,0)</f>
        <v>katA</v>
      </c>
    </row>
    <row r="8583" spans="8:37" x14ac:dyDescent="0.25">
      <c r="H8583" s="8"/>
      <c r="I8583" s="8"/>
      <c r="N8583" s="23"/>
      <c r="O8583" s="24"/>
      <c r="P8583" s="19"/>
      <c r="Q8583" s="19"/>
      <c r="R8583" s="19"/>
      <c r="U8583" s="27"/>
      <c r="Y8583" s="9" t="s">
        <v>629</v>
      </c>
      <c r="Z8583" s="9" t="s">
        <v>462</v>
      </c>
      <c r="AA8583" s="9" t="s">
        <v>237</v>
      </c>
      <c r="AB8583" s="9">
        <v>7975791</v>
      </c>
      <c r="AC8583" s="9" t="s">
        <v>9357</v>
      </c>
      <c r="AD8583" s="9" t="s">
        <v>225</v>
      </c>
      <c r="AE8583" s="5">
        <f t="shared" si="288"/>
        <v>0</v>
      </c>
      <c r="AF8583" s="5" t="str">
        <f t="shared" si="289"/>
        <v>katA</v>
      </c>
      <c r="AG8583" s="153"/>
      <c r="AH8583" s="153"/>
      <c r="AI8583" t="s">
        <v>201</v>
      </c>
      <c r="AJ8583" t="s">
        <v>17878</v>
      </c>
      <c r="AK8583" s="9" t="str">
        <f>VLOOKUP(Y8583,zdroj!D:AJ,33,0)</f>
        <v>katA</v>
      </c>
    </row>
    <row r="8584" spans="8:37" x14ac:dyDescent="0.25">
      <c r="H8584" s="8"/>
      <c r="I8584" s="8"/>
      <c r="N8584" s="23"/>
      <c r="O8584" s="24"/>
      <c r="P8584" s="19"/>
      <c r="Q8584" s="19"/>
      <c r="R8584" s="19"/>
      <c r="U8584" s="27"/>
      <c r="Y8584" s="9" t="s">
        <v>629</v>
      </c>
      <c r="Z8584" s="9" t="s">
        <v>462</v>
      </c>
      <c r="AA8584" s="9" t="s">
        <v>237</v>
      </c>
      <c r="AB8584" s="9">
        <v>7975805</v>
      </c>
      <c r="AC8584" s="9" t="s">
        <v>9358</v>
      </c>
      <c r="AD8584" s="9" t="s">
        <v>225</v>
      </c>
      <c r="AE8584" s="5">
        <f t="shared" si="288"/>
        <v>0</v>
      </c>
      <c r="AF8584" s="5" t="str">
        <f t="shared" si="289"/>
        <v>katA</v>
      </c>
      <c r="AG8584" s="153"/>
      <c r="AH8584" s="153"/>
      <c r="AI8584" t="s">
        <v>201</v>
      </c>
      <c r="AJ8584" t="s">
        <v>17878</v>
      </c>
      <c r="AK8584" s="9" t="str">
        <f>VLOOKUP(Y8584,zdroj!D:AJ,33,0)</f>
        <v>katA</v>
      </c>
    </row>
    <row r="8585" spans="8:37" x14ac:dyDescent="0.25">
      <c r="H8585" s="8"/>
      <c r="I8585" s="8"/>
      <c r="N8585" s="23"/>
      <c r="O8585" s="24"/>
      <c r="P8585" s="19"/>
      <c r="Q8585" s="19"/>
      <c r="R8585" s="19"/>
      <c r="U8585" s="27"/>
      <c r="Y8585" s="9" t="s">
        <v>629</v>
      </c>
      <c r="Z8585" s="9" t="s">
        <v>462</v>
      </c>
      <c r="AA8585" s="9" t="s">
        <v>237</v>
      </c>
      <c r="AB8585" s="9">
        <v>7975813</v>
      </c>
      <c r="AC8585" s="9" t="s">
        <v>9359</v>
      </c>
      <c r="AD8585" s="9" t="s">
        <v>231</v>
      </c>
      <c r="AE8585" s="5">
        <f t="shared" si="288"/>
        <v>0</v>
      </c>
      <c r="AF8585" s="5" t="str">
        <f t="shared" si="289"/>
        <v>katB</v>
      </c>
      <c r="AG8585" s="153"/>
      <c r="AH8585" s="153"/>
      <c r="AI8585" t="s">
        <v>201</v>
      </c>
      <c r="AJ8585" t="s">
        <v>17878</v>
      </c>
      <c r="AK8585" s="9" t="str">
        <f>VLOOKUP(Y8585,zdroj!D:AJ,33,0)</f>
        <v>katA</v>
      </c>
    </row>
    <row r="8586" spans="8:37" x14ac:dyDescent="0.25">
      <c r="H8586" s="8"/>
      <c r="I8586" s="8"/>
      <c r="N8586" s="23"/>
      <c r="O8586" s="24"/>
      <c r="P8586" s="19"/>
      <c r="Q8586" s="19"/>
      <c r="R8586" s="19"/>
      <c r="U8586" s="27"/>
      <c r="Y8586" s="9" t="s">
        <v>629</v>
      </c>
      <c r="Z8586" s="9" t="s">
        <v>462</v>
      </c>
      <c r="AA8586" s="9" t="s">
        <v>237</v>
      </c>
      <c r="AB8586" s="9">
        <v>7975821</v>
      </c>
      <c r="AC8586" s="9" t="s">
        <v>9360</v>
      </c>
      <c r="AD8586" s="9" t="s">
        <v>225</v>
      </c>
      <c r="AE8586" s="5">
        <f t="shared" ref="AE8586:AE8649" si="290">VLOOKUP(Y8586,K:T,10,0)</f>
        <v>0</v>
      </c>
      <c r="AF8586" s="5" t="str">
        <f t="shared" ref="AF8586:AF8649" si="291">IF(AE8586="A",IF(AD8586="katA","katB",AD8586),AD8586)</f>
        <v>katA</v>
      </c>
      <c r="AG8586" s="153"/>
      <c r="AH8586" s="153"/>
      <c r="AI8586" t="s">
        <v>201</v>
      </c>
      <c r="AJ8586" t="s">
        <v>17878</v>
      </c>
      <c r="AK8586" s="9" t="str">
        <f>VLOOKUP(Y8586,zdroj!D:AJ,33,0)</f>
        <v>katA</v>
      </c>
    </row>
    <row r="8587" spans="8:37" x14ac:dyDescent="0.25">
      <c r="H8587" s="8"/>
      <c r="I8587" s="8"/>
      <c r="N8587" s="23"/>
      <c r="O8587" s="24"/>
      <c r="P8587" s="19"/>
      <c r="Q8587" s="19"/>
      <c r="R8587" s="19"/>
      <c r="U8587" s="27"/>
      <c r="Y8587" s="9" t="s">
        <v>629</v>
      </c>
      <c r="Z8587" s="9" t="s">
        <v>462</v>
      </c>
      <c r="AA8587" s="9" t="s">
        <v>237</v>
      </c>
      <c r="AB8587" s="9">
        <v>7975830</v>
      </c>
      <c r="AC8587" s="9" t="s">
        <v>9361</v>
      </c>
      <c r="AD8587" s="9" t="s">
        <v>800</v>
      </c>
      <c r="AE8587" s="5">
        <f t="shared" si="290"/>
        <v>0</v>
      </c>
      <c r="AF8587" s="5" t="str">
        <f t="shared" si="291"/>
        <v>Pokryto</v>
      </c>
      <c r="AG8587" s="153"/>
      <c r="AH8587" s="153"/>
      <c r="AI8587" t="s">
        <v>201</v>
      </c>
      <c r="AJ8587" t="s">
        <v>800</v>
      </c>
      <c r="AK8587" s="9" t="str">
        <f>VLOOKUP(Y8587,zdroj!D:AJ,33,0)</f>
        <v>katA</v>
      </c>
    </row>
    <row r="8588" spans="8:37" x14ac:dyDescent="0.25">
      <c r="H8588" s="8"/>
      <c r="I8588" s="8"/>
      <c r="N8588" s="23"/>
      <c r="O8588" s="24"/>
      <c r="P8588" s="19"/>
      <c r="Q8588" s="19"/>
      <c r="R8588" s="19"/>
      <c r="U8588" s="27"/>
      <c r="Y8588" s="9" t="s">
        <v>629</v>
      </c>
      <c r="Z8588" s="9" t="s">
        <v>462</v>
      </c>
      <c r="AA8588" s="9" t="s">
        <v>237</v>
      </c>
      <c r="AB8588" s="9">
        <v>7975848</v>
      </c>
      <c r="AC8588" s="9" t="s">
        <v>9362</v>
      </c>
      <c r="AD8588" s="9" t="s">
        <v>225</v>
      </c>
      <c r="AE8588" s="5">
        <f t="shared" si="290"/>
        <v>0</v>
      </c>
      <c r="AF8588" s="5" t="str">
        <f t="shared" si="291"/>
        <v>katA</v>
      </c>
      <c r="AG8588" s="153"/>
      <c r="AH8588" s="153"/>
      <c r="AI8588" t="s">
        <v>201</v>
      </c>
      <c r="AJ8588" t="s">
        <v>17878</v>
      </c>
      <c r="AK8588" s="9" t="str">
        <f>VLOOKUP(Y8588,zdroj!D:AJ,33,0)</f>
        <v>katA</v>
      </c>
    </row>
    <row r="8589" spans="8:37" x14ac:dyDescent="0.25">
      <c r="H8589" s="8"/>
      <c r="I8589" s="8"/>
      <c r="N8589" s="23"/>
      <c r="O8589" s="24"/>
      <c r="P8589" s="19"/>
      <c r="Q8589" s="19"/>
      <c r="R8589" s="19"/>
      <c r="U8589" s="27"/>
      <c r="Y8589" s="9" t="s">
        <v>629</v>
      </c>
      <c r="Z8589" s="9" t="s">
        <v>462</v>
      </c>
      <c r="AA8589" s="9" t="s">
        <v>237</v>
      </c>
      <c r="AB8589" s="9">
        <v>7975856</v>
      </c>
      <c r="AC8589" s="9" t="s">
        <v>9363</v>
      </c>
      <c r="AD8589" s="9" t="s">
        <v>225</v>
      </c>
      <c r="AE8589" s="5">
        <f t="shared" si="290"/>
        <v>0</v>
      </c>
      <c r="AF8589" s="5" t="str">
        <f t="shared" si="291"/>
        <v>katA</v>
      </c>
      <c r="AG8589" s="153"/>
      <c r="AH8589" s="153"/>
      <c r="AI8589" t="s">
        <v>201</v>
      </c>
      <c r="AJ8589" t="s">
        <v>17878</v>
      </c>
      <c r="AK8589" s="9" t="str">
        <f>VLOOKUP(Y8589,zdroj!D:AJ,33,0)</f>
        <v>katA</v>
      </c>
    </row>
    <row r="8590" spans="8:37" x14ac:dyDescent="0.25">
      <c r="H8590" s="8"/>
      <c r="I8590" s="8"/>
      <c r="N8590" s="23"/>
      <c r="O8590" s="24"/>
      <c r="P8590" s="19"/>
      <c r="Q8590" s="19"/>
      <c r="R8590" s="19"/>
      <c r="U8590" s="27"/>
      <c r="Y8590" s="9" t="s">
        <v>629</v>
      </c>
      <c r="Z8590" s="9" t="s">
        <v>462</v>
      </c>
      <c r="AA8590" s="9" t="s">
        <v>237</v>
      </c>
      <c r="AB8590" s="9">
        <v>7975414</v>
      </c>
      <c r="AC8590" s="9" t="s">
        <v>9364</v>
      </c>
      <c r="AD8590" s="9" t="s">
        <v>225</v>
      </c>
      <c r="AE8590" s="5">
        <f t="shared" si="290"/>
        <v>0</v>
      </c>
      <c r="AF8590" s="5" t="str">
        <f t="shared" si="291"/>
        <v>katA</v>
      </c>
      <c r="AG8590" s="153"/>
      <c r="AH8590" s="153"/>
      <c r="AI8590" t="s">
        <v>201</v>
      </c>
      <c r="AJ8590" t="s">
        <v>17878</v>
      </c>
      <c r="AK8590" s="9" t="str">
        <f>VLOOKUP(Y8590,zdroj!D:AJ,33,0)</f>
        <v>katA</v>
      </c>
    </row>
    <row r="8591" spans="8:37" x14ac:dyDescent="0.25">
      <c r="H8591" s="8"/>
      <c r="I8591" s="8"/>
      <c r="N8591" s="23"/>
      <c r="O8591" s="24"/>
      <c r="P8591" s="19"/>
      <c r="Q8591" s="19"/>
      <c r="R8591" s="19"/>
      <c r="U8591" s="27"/>
      <c r="Y8591" s="9" t="s">
        <v>629</v>
      </c>
      <c r="Z8591" s="9" t="s">
        <v>462</v>
      </c>
      <c r="AA8591" s="9" t="s">
        <v>237</v>
      </c>
      <c r="AB8591" s="9">
        <v>7975864</v>
      </c>
      <c r="AC8591" s="9" t="s">
        <v>9365</v>
      </c>
      <c r="AD8591" s="9" t="s">
        <v>225</v>
      </c>
      <c r="AE8591" s="5">
        <f t="shared" si="290"/>
        <v>0</v>
      </c>
      <c r="AF8591" s="5" t="str">
        <f t="shared" si="291"/>
        <v>katA</v>
      </c>
      <c r="AG8591" s="153"/>
      <c r="AH8591" s="153"/>
      <c r="AI8591" t="s">
        <v>201</v>
      </c>
      <c r="AJ8591" t="s">
        <v>17878</v>
      </c>
      <c r="AK8591" s="9" t="str">
        <f>VLOOKUP(Y8591,zdroj!D:AJ,33,0)</f>
        <v>katA</v>
      </c>
    </row>
    <row r="8592" spans="8:37" x14ac:dyDescent="0.25">
      <c r="H8592" s="8"/>
      <c r="I8592" s="8"/>
      <c r="N8592" s="23"/>
      <c r="O8592" s="24"/>
      <c r="P8592" s="19"/>
      <c r="Q8592" s="19"/>
      <c r="R8592" s="19"/>
      <c r="U8592" s="27"/>
      <c r="Y8592" s="9" t="s">
        <v>629</v>
      </c>
      <c r="Z8592" s="9" t="s">
        <v>462</v>
      </c>
      <c r="AA8592" s="9" t="s">
        <v>237</v>
      </c>
      <c r="AB8592" s="9">
        <v>7975872</v>
      </c>
      <c r="AC8592" s="9" t="s">
        <v>9366</v>
      </c>
      <c r="AD8592" s="9" t="s">
        <v>225</v>
      </c>
      <c r="AE8592" s="5">
        <f t="shared" si="290"/>
        <v>0</v>
      </c>
      <c r="AF8592" s="5" t="str">
        <f t="shared" si="291"/>
        <v>katA</v>
      </c>
      <c r="AG8592" s="153"/>
      <c r="AH8592" s="153"/>
      <c r="AI8592" t="s">
        <v>201</v>
      </c>
      <c r="AJ8592" t="s">
        <v>17878</v>
      </c>
      <c r="AK8592" s="9" t="str">
        <f>VLOOKUP(Y8592,zdroj!D:AJ,33,0)</f>
        <v>katA</v>
      </c>
    </row>
    <row r="8593" spans="8:37" x14ac:dyDescent="0.25">
      <c r="H8593" s="8"/>
      <c r="I8593" s="8"/>
      <c r="N8593" s="23"/>
      <c r="O8593" s="24"/>
      <c r="P8593" s="19"/>
      <c r="Q8593" s="19"/>
      <c r="R8593" s="19"/>
      <c r="U8593" s="27"/>
      <c r="Y8593" s="9" t="s">
        <v>629</v>
      </c>
      <c r="Z8593" s="9" t="s">
        <v>462</v>
      </c>
      <c r="AA8593" s="9" t="s">
        <v>237</v>
      </c>
      <c r="AB8593" s="9">
        <v>7975881</v>
      </c>
      <c r="AC8593" s="9" t="s">
        <v>9367</v>
      </c>
      <c r="AD8593" s="9" t="s">
        <v>225</v>
      </c>
      <c r="AE8593" s="5">
        <f t="shared" si="290"/>
        <v>0</v>
      </c>
      <c r="AF8593" s="5" t="str">
        <f t="shared" si="291"/>
        <v>katA</v>
      </c>
      <c r="AG8593" s="153"/>
      <c r="AH8593" s="153"/>
      <c r="AI8593" t="s">
        <v>201</v>
      </c>
      <c r="AJ8593" t="s">
        <v>17878</v>
      </c>
      <c r="AK8593" s="9" t="str">
        <f>VLOOKUP(Y8593,zdroj!D:AJ,33,0)</f>
        <v>katA</v>
      </c>
    </row>
    <row r="8594" spans="8:37" x14ac:dyDescent="0.25">
      <c r="H8594" s="8"/>
      <c r="I8594" s="8"/>
      <c r="N8594" s="23"/>
      <c r="O8594" s="24"/>
      <c r="P8594" s="19"/>
      <c r="Q8594" s="19"/>
      <c r="R8594" s="19"/>
      <c r="U8594" s="27"/>
      <c r="Y8594" s="9" t="s">
        <v>629</v>
      </c>
      <c r="Z8594" s="9" t="s">
        <v>462</v>
      </c>
      <c r="AA8594" s="9" t="s">
        <v>237</v>
      </c>
      <c r="AB8594" s="9">
        <v>7975899</v>
      </c>
      <c r="AC8594" s="9" t="s">
        <v>9368</v>
      </c>
      <c r="AD8594" s="9" t="s">
        <v>231</v>
      </c>
      <c r="AE8594" s="5">
        <f t="shared" si="290"/>
        <v>0</v>
      </c>
      <c r="AF8594" s="5" t="str">
        <f t="shared" si="291"/>
        <v>katB</v>
      </c>
      <c r="AG8594" s="153"/>
      <c r="AH8594" s="153"/>
      <c r="AI8594" t="s">
        <v>201</v>
      </c>
      <c r="AJ8594" t="s">
        <v>17878</v>
      </c>
      <c r="AK8594" s="9" t="str">
        <f>VLOOKUP(Y8594,zdroj!D:AJ,33,0)</f>
        <v>katA</v>
      </c>
    </row>
    <row r="8595" spans="8:37" x14ac:dyDescent="0.25">
      <c r="H8595" s="8"/>
      <c r="I8595" s="8"/>
      <c r="N8595" s="23"/>
      <c r="O8595" s="24"/>
      <c r="P8595" s="19"/>
      <c r="Q8595" s="19"/>
      <c r="R8595" s="19"/>
      <c r="U8595" s="27"/>
      <c r="Y8595" s="9" t="s">
        <v>629</v>
      </c>
      <c r="Z8595" s="9" t="s">
        <v>462</v>
      </c>
      <c r="AA8595" s="9" t="s">
        <v>237</v>
      </c>
      <c r="AB8595" s="9">
        <v>7975902</v>
      </c>
      <c r="AC8595" s="9" t="s">
        <v>9369</v>
      </c>
      <c r="AD8595" s="9" t="s">
        <v>231</v>
      </c>
      <c r="AE8595" s="5">
        <f t="shared" si="290"/>
        <v>0</v>
      </c>
      <c r="AF8595" s="5" t="str">
        <f t="shared" si="291"/>
        <v>katB</v>
      </c>
      <c r="AG8595" s="153"/>
      <c r="AH8595" s="153"/>
      <c r="AI8595" t="s">
        <v>201</v>
      </c>
      <c r="AJ8595" t="s">
        <v>17878</v>
      </c>
      <c r="AK8595" s="9" t="str">
        <f>VLOOKUP(Y8595,zdroj!D:AJ,33,0)</f>
        <v>katA</v>
      </c>
    </row>
    <row r="8596" spans="8:37" x14ac:dyDescent="0.25">
      <c r="H8596" s="8"/>
      <c r="I8596" s="8"/>
      <c r="N8596" s="23"/>
      <c r="O8596" s="24"/>
      <c r="P8596" s="19"/>
      <c r="Q8596" s="19"/>
      <c r="R8596" s="19"/>
      <c r="U8596" s="27"/>
      <c r="Y8596" s="9" t="s">
        <v>629</v>
      </c>
      <c r="Z8596" s="9" t="s">
        <v>462</v>
      </c>
      <c r="AA8596" s="9" t="s">
        <v>237</v>
      </c>
      <c r="AB8596" s="9">
        <v>7975911</v>
      </c>
      <c r="AC8596" s="9" t="s">
        <v>9370</v>
      </c>
      <c r="AD8596" s="9" t="s">
        <v>225</v>
      </c>
      <c r="AE8596" s="5">
        <f t="shared" si="290"/>
        <v>0</v>
      </c>
      <c r="AF8596" s="5" t="str">
        <f t="shared" si="291"/>
        <v>katA</v>
      </c>
      <c r="AG8596" s="153"/>
      <c r="AH8596" s="153"/>
      <c r="AI8596" t="s">
        <v>201</v>
      </c>
      <c r="AJ8596" t="s">
        <v>17878</v>
      </c>
      <c r="AK8596" s="9" t="str">
        <f>VLOOKUP(Y8596,zdroj!D:AJ,33,0)</f>
        <v>katA</v>
      </c>
    </row>
    <row r="8597" spans="8:37" x14ac:dyDescent="0.25">
      <c r="H8597" s="8"/>
      <c r="I8597" s="8"/>
      <c r="N8597" s="23"/>
      <c r="O8597" s="24"/>
      <c r="P8597" s="19"/>
      <c r="Q8597" s="19"/>
      <c r="R8597" s="19"/>
      <c r="U8597" s="27"/>
      <c r="Y8597" s="9" t="s">
        <v>629</v>
      </c>
      <c r="Z8597" s="9" t="s">
        <v>462</v>
      </c>
      <c r="AA8597" s="9" t="s">
        <v>237</v>
      </c>
      <c r="AB8597" s="9">
        <v>7975929</v>
      </c>
      <c r="AC8597" s="9" t="s">
        <v>9371</v>
      </c>
      <c r="AD8597" s="9" t="s">
        <v>231</v>
      </c>
      <c r="AE8597" s="5">
        <f t="shared" si="290"/>
        <v>0</v>
      </c>
      <c r="AF8597" s="5" t="str">
        <f t="shared" si="291"/>
        <v>katB</v>
      </c>
      <c r="AG8597" s="153"/>
      <c r="AH8597" s="153"/>
      <c r="AI8597" t="s">
        <v>201</v>
      </c>
      <c r="AJ8597" t="s">
        <v>17878</v>
      </c>
      <c r="AK8597" s="9" t="str">
        <f>VLOOKUP(Y8597,zdroj!D:AJ,33,0)</f>
        <v>katA</v>
      </c>
    </row>
    <row r="8598" spans="8:37" x14ac:dyDescent="0.25">
      <c r="H8598" s="8"/>
      <c r="I8598" s="8"/>
      <c r="N8598" s="23"/>
      <c r="O8598" s="24"/>
      <c r="P8598" s="19"/>
      <c r="Q8598" s="19"/>
      <c r="R8598" s="19"/>
      <c r="U8598" s="27"/>
      <c r="Y8598" s="9" t="s">
        <v>629</v>
      </c>
      <c r="Z8598" s="9" t="s">
        <v>462</v>
      </c>
      <c r="AA8598" s="9" t="s">
        <v>237</v>
      </c>
      <c r="AB8598" s="9">
        <v>7975937</v>
      </c>
      <c r="AC8598" s="9" t="s">
        <v>9372</v>
      </c>
      <c r="AD8598" s="9" t="s">
        <v>225</v>
      </c>
      <c r="AE8598" s="5">
        <f t="shared" si="290"/>
        <v>0</v>
      </c>
      <c r="AF8598" s="5" t="str">
        <f t="shared" si="291"/>
        <v>katA</v>
      </c>
      <c r="AG8598" s="153"/>
      <c r="AH8598" s="153"/>
      <c r="AI8598" t="s">
        <v>201</v>
      </c>
      <c r="AJ8598" t="s">
        <v>17878</v>
      </c>
      <c r="AK8598" s="9" t="str">
        <f>VLOOKUP(Y8598,zdroj!D:AJ,33,0)</f>
        <v>katA</v>
      </c>
    </row>
    <row r="8599" spans="8:37" x14ac:dyDescent="0.25">
      <c r="H8599" s="8"/>
      <c r="I8599" s="8"/>
      <c r="N8599" s="23"/>
      <c r="O8599" s="24"/>
      <c r="P8599" s="19"/>
      <c r="Q8599" s="19"/>
      <c r="R8599" s="19"/>
      <c r="U8599" s="27"/>
      <c r="Y8599" s="9" t="s">
        <v>629</v>
      </c>
      <c r="Z8599" s="9" t="s">
        <v>462</v>
      </c>
      <c r="AA8599" s="9" t="s">
        <v>237</v>
      </c>
      <c r="AB8599" s="9">
        <v>7975945</v>
      </c>
      <c r="AC8599" s="9" t="s">
        <v>9373</v>
      </c>
      <c r="AD8599" s="9" t="s">
        <v>225</v>
      </c>
      <c r="AE8599" s="5">
        <f t="shared" si="290"/>
        <v>0</v>
      </c>
      <c r="AF8599" s="5" t="str">
        <f t="shared" si="291"/>
        <v>katA</v>
      </c>
      <c r="AG8599" s="153"/>
      <c r="AH8599" s="153"/>
      <c r="AI8599" t="s">
        <v>201</v>
      </c>
      <c r="AJ8599" t="s">
        <v>17878</v>
      </c>
      <c r="AK8599" s="9" t="str">
        <f>VLOOKUP(Y8599,zdroj!D:AJ,33,0)</f>
        <v>katA</v>
      </c>
    </row>
    <row r="8600" spans="8:37" x14ac:dyDescent="0.25">
      <c r="H8600" s="8"/>
      <c r="I8600" s="8"/>
      <c r="N8600" s="23"/>
      <c r="O8600" s="24"/>
      <c r="P8600" s="19"/>
      <c r="Q8600" s="19"/>
      <c r="R8600" s="19"/>
      <c r="U8600" s="27"/>
      <c r="Y8600" s="9" t="s">
        <v>629</v>
      </c>
      <c r="Z8600" s="9" t="s">
        <v>462</v>
      </c>
      <c r="AA8600" s="9" t="s">
        <v>237</v>
      </c>
      <c r="AB8600" s="9">
        <v>7975953</v>
      </c>
      <c r="AC8600" s="9" t="s">
        <v>9374</v>
      </c>
      <c r="AD8600" s="9" t="s">
        <v>225</v>
      </c>
      <c r="AE8600" s="5">
        <f t="shared" si="290"/>
        <v>0</v>
      </c>
      <c r="AF8600" s="5" t="str">
        <f t="shared" si="291"/>
        <v>katA</v>
      </c>
      <c r="AG8600" s="153"/>
      <c r="AH8600" s="153"/>
      <c r="AI8600" t="s">
        <v>201</v>
      </c>
      <c r="AJ8600" t="s">
        <v>17878</v>
      </c>
      <c r="AK8600" s="9" t="str">
        <f>VLOOKUP(Y8600,zdroj!D:AJ,33,0)</f>
        <v>katA</v>
      </c>
    </row>
    <row r="8601" spans="8:37" x14ac:dyDescent="0.25">
      <c r="H8601" s="8"/>
      <c r="I8601" s="8"/>
      <c r="N8601" s="23"/>
      <c r="O8601" s="24"/>
      <c r="P8601" s="19"/>
      <c r="Q8601" s="19"/>
      <c r="R8601" s="19"/>
      <c r="U8601" s="27"/>
      <c r="Y8601" s="9" t="s">
        <v>629</v>
      </c>
      <c r="Z8601" s="9" t="s">
        <v>462</v>
      </c>
      <c r="AA8601" s="9" t="s">
        <v>237</v>
      </c>
      <c r="AB8601" s="9">
        <v>7975422</v>
      </c>
      <c r="AC8601" s="9" t="s">
        <v>9375</v>
      </c>
      <c r="AD8601" s="9" t="s">
        <v>800</v>
      </c>
      <c r="AE8601" s="5">
        <f t="shared" si="290"/>
        <v>0</v>
      </c>
      <c r="AF8601" s="5" t="str">
        <f t="shared" si="291"/>
        <v>Pokryto</v>
      </c>
      <c r="AG8601" s="153"/>
      <c r="AH8601" s="153"/>
      <c r="AI8601" t="s">
        <v>17880</v>
      </c>
      <c r="AJ8601" t="s">
        <v>800</v>
      </c>
      <c r="AK8601" s="9" t="str">
        <f>VLOOKUP(Y8601,zdroj!D:AJ,33,0)</f>
        <v>katA</v>
      </c>
    </row>
    <row r="8602" spans="8:37" x14ac:dyDescent="0.25">
      <c r="H8602" s="8"/>
      <c r="I8602" s="8"/>
      <c r="N8602" s="23"/>
      <c r="O8602" s="24"/>
      <c r="P8602" s="19"/>
      <c r="Q8602" s="19"/>
      <c r="R8602" s="19"/>
      <c r="U8602" s="27"/>
      <c r="Y8602" s="9" t="s">
        <v>629</v>
      </c>
      <c r="Z8602" s="9" t="s">
        <v>462</v>
      </c>
      <c r="AA8602" s="9" t="s">
        <v>237</v>
      </c>
      <c r="AB8602" s="9">
        <v>7975961</v>
      </c>
      <c r="AC8602" s="9" t="s">
        <v>9376</v>
      </c>
      <c r="AD8602" s="9" t="s">
        <v>225</v>
      </c>
      <c r="AE8602" s="5">
        <f t="shared" si="290"/>
        <v>0</v>
      </c>
      <c r="AF8602" s="5" t="str">
        <f t="shared" si="291"/>
        <v>katA</v>
      </c>
      <c r="AG8602" s="153"/>
      <c r="AH8602" s="153"/>
      <c r="AI8602" t="s">
        <v>201</v>
      </c>
      <c r="AJ8602" t="s">
        <v>17878</v>
      </c>
      <c r="AK8602" s="9" t="str">
        <f>VLOOKUP(Y8602,zdroj!D:AJ,33,0)</f>
        <v>katA</v>
      </c>
    </row>
    <row r="8603" spans="8:37" x14ac:dyDescent="0.25">
      <c r="H8603" s="8"/>
      <c r="I8603" s="8"/>
      <c r="N8603" s="23"/>
      <c r="O8603" s="24"/>
      <c r="P8603" s="19"/>
      <c r="Q8603" s="19"/>
      <c r="R8603" s="19"/>
      <c r="U8603" s="27"/>
      <c r="Y8603" s="9" t="s">
        <v>629</v>
      </c>
      <c r="Z8603" s="9" t="s">
        <v>462</v>
      </c>
      <c r="AA8603" s="9" t="s">
        <v>237</v>
      </c>
      <c r="AB8603" s="9">
        <v>7975970</v>
      </c>
      <c r="AC8603" s="9" t="s">
        <v>9377</v>
      </c>
      <c r="AD8603" s="9" t="s">
        <v>231</v>
      </c>
      <c r="AE8603" s="5">
        <f t="shared" si="290"/>
        <v>0</v>
      </c>
      <c r="AF8603" s="5" t="str">
        <f t="shared" si="291"/>
        <v>katB</v>
      </c>
      <c r="AG8603" s="153"/>
      <c r="AH8603" s="153"/>
      <c r="AI8603" t="s">
        <v>229</v>
      </c>
      <c r="AJ8603" t="s">
        <v>17878</v>
      </c>
      <c r="AK8603" s="9" t="str">
        <f>VLOOKUP(Y8603,zdroj!D:AJ,33,0)</f>
        <v>katA</v>
      </c>
    </row>
    <row r="8604" spans="8:37" x14ac:dyDescent="0.25">
      <c r="H8604" s="8"/>
      <c r="I8604" s="8"/>
      <c r="N8604" s="23"/>
      <c r="O8604" s="24"/>
      <c r="P8604" s="19"/>
      <c r="Q8604" s="19"/>
      <c r="R8604" s="19"/>
      <c r="U8604" s="27"/>
      <c r="Y8604" s="9" t="s">
        <v>629</v>
      </c>
      <c r="Z8604" s="9" t="s">
        <v>462</v>
      </c>
      <c r="AA8604" s="9" t="s">
        <v>237</v>
      </c>
      <c r="AB8604" s="9">
        <v>7975988</v>
      </c>
      <c r="AC8604" s="9" t="s">
        <v>9378</v>
      </c>
      <c r="AD8604" s="9" t="s">
        <v>225</v>
      </c>
      <c r="AE8604" s="5">
        <f t="shared" si="290"/>
        <v>0</v>
      </c>
      <c r="AF8604" s="5" t="str">
        <f t="shared" si="291"/>
        <v>katA</v>
      </c>
      <c r="AG8604" s="153"/>
      <c r="AH8604" s="153"/>
      <c r="AI8604" t="s">
        <v>201</v>
      </c>
      <c r="AJ8604" t="s">
        <v>17878</v>
      </c>
      <c r="AK8604" s="9" t="str">
        <f>VLOOKUP(Y8604,zdroj!D:AJ,33,0)</f>
        <v>katA</v>
      </c>
    </row>
    <row r="8605" spans="8:37" x14ac:dyDescent="0.25">
      <c r="H8605" s="8"/>
      <c r="I8605" s="8"/>
      <c r="N8605" s="23"/>
      <c r="O8605" s="24"/>
      <c r="P8605" s="19"/>
      <c r="Q8605" s="19"/>
      <c r="R8605" s="19"/>
      <c r="U8605" s="27"/>
      <c r="Y8605" s="9" t="s">
        <v>629</v>
      </c>
      <c r="Z8605" s="9" t="s">
        <v>462</v>
      </c>
      <c r="AA8605" s="9" t="s">
        <v>237</v>
      </c>
      <c r="AB8605" s="9">
        <v>7975996</v>
      </c>
      <c r="AC8605" s="9" t="s">
        <v>9379</v>
      </c>
      <c r="AD8605" s="9" t="s">
        <v>225</v>
      </c>
      <c r="AE8605" s="5">
        <f t="shared" si="290"/>
        <v>0</v>
      </c>
      <c r="AF8605" s="5" t="str">
        <f t="shared" si="291"/>
        <v>katA</v>
      </c>
      <c r="AG8605" s="153"/>
      <c r="AH8605" s="153"/>
      <c r="AI8605" t="s">
        <v>201</v>
      </c>
      <c r="AJ8605" t="s">
        <v>17878</v>
      </c>
      <c r="AK8605" s="9" t="str">
        <f>VLOOKUP(Y8605,zdroj!D:AJ,33,0)</f>
        <v>katA</v>
      </c>
    </row>
    <row r="8606" spans="8:37" x14ac:dyDescent="0.25">
      <c r="H8606" s="8"/>
      <c r="I8606" s="8"/>
      <c r="N8606" s="23"/>
      <c r="O8606" s="24"/>
      <c r="P8606" s="19"/>
      <c r="Q8606" s="19"/>
      <c r="R8606" s="19"/>
      <c r="U8606" s="27"/>
      <c r="Y8606" s="9" t="s">
        <v>629</v>
      </c>
      <c r="Z8606" s="9" t="s">
        <v>462</v>
      </c>
      <c r="AA8606" s="9" t="s">
        <v>237</v>
      </c>
      <c r="AB8606" s="9">
        <v>7976003</v>
      </c>
      <c r="AC8606" s="9" t="s">
        <v>9380</v>
      </c>
      <c r="AD8606" s="9" t="s">
        <v>231</v>
      </c>
      <c r="AE8606" s="5">
        <f t="shared" si="290"/>
        <v>0</v>
      </c>
      <c r="AF8606" s="5" t="str">
        <f t="shared" si="291"/>
        <v>katB</v>
      </c>
      <c r="AG8606" s="153"/>
      <c r="AH8606" s="153"/>
      <c r="AI8606" t="s">
        <v>201</v>
      </c>
      <c r="AJ8606" t="s">
        <v>17878</v>
      </c>
      <c r="AK8606" s="9" t="str">
        <f>VLOOKUP(Y8606,zdroj!D:AJ,33,0)</f>
        <v>katA</v>
      </c>
    </row>
    <row r="8607" spans="8:37" x14ac:dyDescent="0.25">
      <c r="H8607" s="8"/>
      <c r="I8607" s="8"/>
      <c r="N8607" s="23"/>
      <c r="O8607" s="24"/>
      <c r="P8607" s="19"/>
      <c r="Q8607" s="19"/>
      <c r="R8607" s="19"/>
      <c r="U8607" s="27"/>
      <c r="Y8607" s="9" t="s">
        <v>629</v>
      </c>
      <c r="Z8607" s="9" t="s">
        <v>462</v>
      </c>
      <c r="AA8607" s="9" t="s">
        <v>237</v>
      </c>
      <c r="AB8607" s="9">
        <v>7976011</v>
      </c>
      <c r="AC8607" s="9" t="s">
        <v>9381</v>
      </c>
      <c r="AD8607" s="9" t="s">
        <v>225</v>
      </c>
      <c r="AE8607" s="5">
        <f t="shared" si="290"/>
        <v>0</v>
      </c>
      <c r="AF8607" s="5" t="str">
        <f t="shared" si="291"/>
        <v>katA</v>
      </c>
      <c r="AG8607" s="153"/>
      <c r="AH8607" s="153"/>
      <c r="AI8607" t="s">
        <v>201</v>
      </c>
      <c r="AJ8607" t="s">
        <v>17878</v>
      </c>
      <c r="AK8607" s="9" t="str">
        <f>VLOOKUP(Y8607,zdroj!D:AJ,33,0)</f>
        <v>katA</v>
      </c>
    </row>
    <row r="8608" spans="8:37" x14ac:dyDescent="0.25">
      <c r="H8608" s="8"/>
      <c r="I8608" s="8"/>
      <c r="N8608" s="23"/>
      <c r="O8608" s="24"/>
      <c r="P8608" s="19"/>
      <c r="Q8608" s="19"/>
      <c r="R8608" s="19"/>
      <c r="U8608" s="27"/>
      <c r="Y8608" s="9" t="s">
        <v>629</v>
      </c>
      <c r="Z8608" s="9" t="s">
        <v>462</v>
      </c>
      <c r="AA8608" s="9" t="s">
        <v>237</v>
      </c>
      <c r="AB8608" s="9">
        <v>7976020</v>
      </c>
      <c r="AC8608" s="9" t="s">
        <v>9382</v>
      </c>
      <c r="AD8608" s="9" t="s">
        <v>225</v>
      </c>
      <c r="AE8608" s="5">
        <f t="shared" si="290"/>
        <v>0</v>
      </c>
      <c r="AF8608" s="5" t="str">
        <f t="shared" si="291"/>
        <v>katA</v>
      </c>
      <c r="AG8608" s="153"/>
      <c r="AH8608" s="153"/>
      <c r="AI8608" t="s">
        <v>201</v>
      </c>
      <c r="AJ8608" t="s">
        <v>17878</v>
      </c>
      <c r="AK8608" s="9" t="str">
        <f>VLOOKUP(Y8608,zdroj!D:AJ,33,0)</f>
        <v>katA</v>
      </c>
    </row>
    <row r="8609" spans="8:37" x14ac:dyDescent="0.25">
      <c r="H8609" s="8"/>
      <c r="I8609" s="8"/>
      <c r="N8609" s="23"/>
      <c r="O8609" s="24"/>
      <c r="P8609" s="19"/>
      <c r="Q8609" s="19"/>
      <c r="R8609" s="19"/>
      <c r="U8609" s="27"/>
      <c r="Y8609" s="9" t="s">
        <v>629</v>
      </c>
      <c r="Z8609" s="9" t="s">
        <v>462</v>
      </c>
      <c r="AA8609" s="9" t="s">
        <v>237</v>
      </c>
      <c r="AB8609" s="9">
        <v>7976038</v>
      </c>
      <c r="AC8609" s="9" t="s">
        <v>9383</v>
      </c>
      <c r="AD8609" s="9" t="s">
        <v>225</v>
      </c>
      <c r="AE8609" s="5">
        <f t="shared" si="290"/>
        <v>0</v>
      </c>
      <c r="AF8609" s="5" t="str">
        <f t="shared" si="291"/>
        <v>katA</v>
      </c>
      <c r="AG8609" s="153"/>
      <c r="AH8609" s="153"/>
      <c r="AI8609" t="s">
        <v>201</v>
      </c>
      <c r="AJ8609" t="s">
        <v>17878</v>
      </c>
      <c r="AK8609" s="9" t="str">
        <f>VLOOKUP(Y8609,zdroj!D:AJ,33,0)</f>
        <v>katA</v>
      </c>
    </row>
    <row r="8610" spans="8:37" x14ac:dyDescent="0.25">
      <c r="H8610" s="8"/>
      <c r="I8610" s="8"/>
      <c r="N8610" s="23"/>
      <c r="O8610" s="24"/>
      <c r="P8610" s="19"/>
      <c r="Q8610" s="19"/>
      <c r="R8610" s="19"/>
      <c r="U8610" s="27"/>
      <c r="Y8610" s="9" t="s">
        <v>629</v>
      </c>
      <c r="Z8610" s="9" t="s">
        <v>462</v>
      </c>
      <c r="AA8610" s="9" t="s">
        <v>237</v>
      </c>
      <c r="AB8610" s="9">
        <v>25651927</v>
      </c>
      <c r="AC8610" s="9" t="s">
        <v>9384</v>
      </c>
      <c r="AD8610" s="9" t="s">
        <v>225</v>
      </c>
      <c r="AE8610" s="5">
        <f t="shared" si="290"/>
        <v>0</v>
      </c>
      <c r="AF8610" s="5" t="str">
        <f t="shared" si="291"/>
        <v>katA</v>
      </c>
      <c r="AG8610" s="153"/>
      <c r="AH8610" s="153"/>
      <c r="AI8610" t="s">
        <v>201</v>
      </c>
      <c r="AJ8610" t="s">
        <v>17878</v>
      </c>
      <c r="AK8610" s="9" t="str">
        <f>VLOOKUP(Y8610,zdroj!D:AJ,33,0)</f>
        <v>katA</v>
      </c>
    </row>
    <row r="8611" spans="8:37" x14ac:dyDescent="0.25">
      <c r="H8611" s="8"/>
      <c r="I8611" s="8"/>
      <c r="N8611" s="23"/>
      <c r="O8611" s="24"/>
      <c r="P8611" s="19"/>
      <c r="Q8611" s="19"/>
      <c r="R8611" s="19"/>
      <c r="U8611" s="27"/>
      <c r="Y8611" s="9" t="s">
        <v>629</v>
      </c>
      <c r="Z8611" s="9" t="s">
        <v>462</v>
      </c>
      <c r="AA8611" s="9" t="s">
        <v>237</v>
      </c>
      <c r="AB8611" s="9">
        <v>25635182</v>
      </c>
      <c r="AC8611" s="9" t="s">
        <v>9385</v>
      </c>
      <c r="AD8611" s="9" t="s">
        <v>225</v>
      </c>
      <c r="AE8611" s="5">
        <f t="shared" si="290"/>
        <v>0</v>
      </c>
      <c r="AF8611" s="5" t="str">
        <f t="shared" si="291"/>
        <v>katA</v>
      </c>
      <c r="AG8611" s="153"/>
      <c r="AH8611" s="153"/>
      <c r="AI8611" t="s">
        <v>201</v>
      </c>
      <c r="AJ8611" t="s">
        <v>17878</v>
      </c>
      <c r="AK8611" s="9" t="str">
        <f>VLOOKUP(Y8611,zdroj!D:AJ,33,0)</f>
        <v>katA</v>
      </c>
    </row>
    <row r="8612" spans="8:37" x14ac:dyDescent="0.25">
      <c r="H8612" s="8"/>
      <c r="I8612" s="8"/>
      <c r="N8612" s="23"/>
      <c r="O8612" s="24"/>
      <c r="P8612" s="19"/>
      <c r="Q8612" s="19"/>
      <c r="R8612" s="19"/>
      <c r="U8612" s="27"/>
      <c r="Y8612" s="9" t="s">
        <v>629</v>
      </c>
      <c r="Z8612" s="9" t="s">
        <v>462</v>
      </c>
      <c r="AA8612" s="9" t="s">
        <v>237</v>
      </c>
      <c r="AB8612" s="9">
        <v>7975431</v>
      </c>
      <c r="AC8612" s="9" t="s">
        <v>9386</v>
      </c>
      <c r="AD8612" s="9" t="s">
        <v>225</v>
      </c>
      <c r="AE8612" s="5">
        <f t="shared" si="290"/>
        <v>0</v>
      </c>
      <c r="AF8612" s="5" t="str">
        <f t="shared" si="291"/>
        <v>katA</v>
      </c>
      <c r="AG8612" s="153"/>
      <c r="AH8612" s="153"/>
      <c r="AI8612" t="s">
        <v>201</v>
      </c>
      <c r="AJ8612" t="s">
        <v>17878</v>
      </c>
      <c r="AK8612" s="9" t="str">
        <f>VLOOKUP(Y8612,zdroj!D:AJ,33,0)</f>
        <v>katA</v>
      </c>
    </row>
    <row r="8613" spans="8:37" x14ac:dyDescent="0.25">
      <c r="H8613" s="8"/>
      <c r="I8613" s="8"/>
      <c r="N8613" s="23"/>
      <c r="O8613" s="24"/>
      <c r="P8613" s="19"/>
      <c r="Q8613" s="19"/>
      <c r="R8613" s="19"/>
      <c r="U8613" s="27"/>
      <c r="Y8613" s="9" t="s">
        <v>629</v>
      </c>
      <c r="Z8613" s="9" t="s">
        <v>462</v>
      </c>
      <c r="AA8613" s="9" t="s">
        <v>237</v>
      </c>
      <c r="AB8613" s="9">
        <v>28448481</v>
      </c>
      <c r="AC8613" s="9" t="s">
        <v>9387</v>
      </c>
      <c r="AD8613" s="9" t="s">
        <v>231</v>
      </c>
      <c r="AE8613" s="5">
        <f t="shared" si="290"/>
        <v>0</v>
      </c>
      <c r="AF8613" s="5" t="str">
        <f t="shared" si="291"/>
        <v>katB</v>
      </c>
      <c r="AG8613" s="153"/>
      <c r="AH8613" s="153"/>
      <c r="AI8613" t="s">
        <v>201</v>
      </c>
      <c r="AJ8613" t="s">
        <v>17878</v>
      </c>
      <c r="AK8613" s="9" t="str">
        <f>VLOOKUP(Y8613,zdroj!D:AJ,33,0)</f>
        <v>katA</v>
      </c>
    </row>
    <row r="8614" spans="8:37" x14ac:dyDescent="0.25">
      <c r="H8614" s="8"/>
      <c r="I8614" s="8"/>
      <c r="N8614" s="23"/>
      <c r="O8614" s="24"/>
      <c r="P8614" s="19"/>
      <c r="Q8614" s="19"/>
      <c r="R8614" s="19"/>
      <c r="U8614" s="27"/>
      <c r="Y8614" s="9" t="s">
        <v>629</v>
      </c>
      <c r="Z8614" s="9" t="s">
        <v>462</v>
      </c>
      <c r="AA8614" s="9" t="s">
        <v>237</v>
      </c>
      <c r="AB8614" s="9">
        <v>73156612</v>
      </c>
      <c r="AC8614" s="9" t="s">
        <v>9388</v>
      </c>
      <c r="AD8614" s="9" t="s">
        <v>231</v>
      </c>
      <c r="AE8614" s="5">
        <f t="shared" si="290"/>
        <v>0</v>
      </c>
      <c r="AF8614" s="5" t="str">
        <f t="shared" si="291"/>
        <v>katB</v>
      </c>
      <c r="AG8614" s="153"/>
      <c r="AH8614" s="153"/>
      <c r="AI8614" t="s">
        <v>201</v>
      </c>
      <c r="AJ8614" t="s">
        <v>17878</v>
      </c>
      <c r="AK8614" s="9" t="str">
        <f>VLOOKUP(Y8614,zdroj!D:AJ,33,0)</f>
        <v>katA</v>
      </c>
    </row>
    <row r="8615" spans="8:37" x14ac:dyDescent="0.25">
      <c r="H8615" s="8"/>
      <c r="I8615" s="8"/>
      <c r="N8615" s="23"/>
      <c r="O8615" s="24"/>
      <c r="P8615" s="19"/>
      <c r="Q8615" s="19"/>
      <c r="R8615" s="19"/>
      <c r="U8615" s="27"/>
      <c r="Y8615" s="9" t="s">
        <v>629</v>
      </c>
      <c r="Z8615" s="9" t="s">
        <v>462</v>
      </c>
      <c r="AA8615" s="9" t="s">
        <v>237</v>
      </c>
      <c r="AB8615" s="9">
        <v>28448499</v>
      </c>
      <c r="AC8615" s="9" t="s">
        <v>9389</v>
      </c>
      <c r="AD8615" s="9" t="s">
        <v>231</v>
      </c>
      <c r="AE8615" s="5">
        <f t="shared" si="290"/>
        <v>0</v>
      </c>
      <c r="AF8615" s="5" t="str">
        <f t="shared" si="291"/>
        <v>katB</v>
      </c>
      <c r="AG8615" s="153"/>
      <c r="AH8615" s="153"/>
      <c r="AI8615" t="s">
        <v>201</v>
      </c>
      <c r="AJ8615" t="s">
        <v>17878</v>
      </c>
      <c r="AK8615" s="9" t="str">
        <f>VLOOKUP(Y8615,zdroj!D:AJ,33,0)</f>
        <v>katA</v>
      </c>
    </row>
    <row r="8616" spans="8:37" x14ac:dyDescent="0.25">
      <c r="H8616" s="8"/>
      <c r="I8616" s="8"/>
      <c r="N8616" s="23"/>
      <c r="O8616" s="24"/>
      <c r="P8616" s="19"/>
      <c r="Q8616" s="19"/>
      <c r="R8616" s="19"/>
      <c r="U8616" s="27"/>
      <c r="Y8616" s="9" t="s">
        <v>629</v>
      </c>
      <c r="Z8616" s="9" t="s">
        <v>462</v>
      </c>
      <c r="AA8616" s="9" t="s">
        <v>237</v>
      </c>
      <c r="AB8616" s="9">
        <v>81349351</v>
      </c>
      <c r="AC8616" s="9" t="s">
        <v>9390</v>
      </c>
      <c r="AD8616" s="9" t="s">
        <v>225</v>
      </c>
      <c r="AE8616" s="5">
        <f t="shared" si="290"/>
        <v>0</v>
      </c>
      <c r="AF8616" s="5" t="str">
        <f t="shared" si="291"/>
        <v>katA</v>
      </c>
      <c r="AG8616" s="153"/>
      <c r="AH8616" s="153"/>
      <c r="AI8616" t="s">
        <v>201</v>
      </c>
      <c r="AJ8616" t="s">
        <v>17878</v>
      </c>
      <c r="AK8616" s="9" t="str">
        <f>VLOOKUP(Y8616,zdroj!D:AJ,33,0)</f>
        <v>katA</v>
      </c>
    </row>
    <row r="8617" spans="8:37" x14ac:dyDescent="0.25">
      <c r="H8617" s="8"/>
      <c r="I8617" s="8"/>
      <c r="N8617" s="23"/>
      <c r="O8617" s="24"/>
      <c r="P8617" s="19"/>
      <c r="Q8617" s="19"/>
      <c r="R8617" s="19"/>
      <c r="U8617" s="27"/>
      <c r="Y8617" s="9" t="s">
        <v>629</v>
      </c>
      <c r="Z8617" s="9" t="s">
        <v>462</v>
      </c>
      <c r="AA8617" s="9" t="s">
        <v>237</v>
      </c>
      <c r="AB8617" s="9">
        <v>82919941</v>
      </c>
      <c r="AC8617" s="9" t="s">
        <v>9391</v>
      </c>
      <c r="AD8617" s="9" t="s">
        <v>225</v>
      </c>
      <c r="AE8617" s="5">
        <f t="shared" si="290"/>
        <v>0</v>
      </c>
      <c r="AF8617" s="5" t="str">
        <f t="shared" si="291"/>
        <v>katA</v>
      </c>
      <c r="AG8617" s="153"/>
      <c r="AH8617" s="153"/>
      <c r="AI8617" t="s">
        <v>201</v>
      </c>
      <c r="AJ8617" t="s">
        <v>17878</v>
      </c>
      <c r="AK8617" s="9" t="str">
        <f>VLOOKUP(Y8617,zdroj!D:AJ,33,0)</f>
        <v>katA</v>
      </c>
    </row>
    <row r="8618" spans="8:37" x14ac:dyDescent="0.25">
      <c r="H8618" s="8"/>
      <c r="I8618" s="8"/>
      <c r="N8618" s="23"/>
      <c r="O8618" s="24"/>
      <c r="P8618" s="19"/>
      <c r="Q8618" s="19"/>
      <c r="R8618" s="19"/>
      <c r="U8618" s="27"/>
      <c r="Y8618" s="9" t="s">
        <v>629</v>
      </c>
      <c r="Z8618" s="9" t="s">
        <v>462</v>
      </c>
      <c r="AA8618" s="9" t="s">
        <v>237</v>
      </c>
      <c r="AB8618" s="9">
        <v>83425306</v>
      </c>
      <c r="AC8618" s="9" t="s">
        <v>9392</v>
      </c>
      <c r="AD8618" s="9" t="s">
        <v>225</v>
      </c>
      <c r="AE8618" s="5">
        <f t="shared" si="290"/>
        <v>0</v>
      </c>
      <c r="AF8618" s="5" t="str">
        <f t="shared" si="291"/>
        <v>katA</v>
      </c>
      <c r="AG8618" s="153"/>
      <c r="AH8618" s="153"/>
      <c r="AI8618" t="s">
        <v>201</v>
      </c>
      <c r="AJ8618" t="s">
        <v>17878</v>
      </c>
      <c r="AK8618" s="9" t="str">
        <f>VLOOKUP(Y8618,zdroj!D:AJ,33,0)</f>
        <v>katA</v>
      </c>
    </row>
    <row r="8619" spans="8:37" x14ac:dyDescent="0.25">
      <c r="H8619" s="8"/>
      <c r="I8619" s="8"/>
      <c r="N8619" s="23"/>
      <c r="O8619" s="24"/>
      <c r="P8619" s="19"/>
      <c r="Q8619" s="19"/>
      <c r="R8619" s="19"/>
      <c r="U8619" s="27"/>
      <c r="Y8619" s="9" t="s">
        <v>629</v>
      </c>
      <c r="Z8619" s="9" t="s">
        <v>462</v>
      </c>
      <c r="AA8619" s="9" t="s">
        <v>237</v>
      </c>
      <c r="AB8619" s="9">
        <v>7975457</v>
      </c>
      <c r="AC8619" s="9" t="s">
        <v>9393</v>
      </c>
      <c r="AD8619" s="9" t="s">
        <v>225</v>
      </c>
      <c r="AE8619" s="5">
        <f t="shared" si="290"/>
        <v>0</v>
      </c>
      <c r="AF8619" s="5" t="str">
        <f t="shared" si="291"/>
        <v>katA</v>
      </c>
      <c r="AG8619" s="153"/>
      <c r="AH8619" s="153"/>
      <c r="AI8619" t="s">
        <v>201</v>
      </c>
      <c r="AJ8619" t="s">
        <v>17878</v>
      </c>
      <c r="AK8619" s="9" t="str">
        <f>VLOOKUP(Y8619,zdroj!D:AJ,33,0)</f>
        <v>katA</v>
      </c>
    </row>
    <row r="8620" spans="8:37" x14ac:dyDescent="0.25">
      <c r="H8620" s="8"/>
      <c r="I8620" s="8"/>
      <c r="N8620" s="23"/>
      <c r="O8620" s="24"/>
      <c r="P8620" s="19"/>
      <c r="Q8620" s="19"/>
      <c r="R8620" s="19"/>
      <c r="U8620" s="27"/>
      <c r="Y8620" s="9" t="s">
        <v>629</v>
      </c>
      <c r="Z8620" s="9" t="s">
        <v>462</v>
      </c>
      <c r="AA8620" s="9" t="s">
        <v>237</v>
      </c>
      <c r="AB8620" s="9">
        <v>80223842</v>
      </c>
      <c r="AC8620" s="9" t="s">
        <v>9394</v>
      </c>
      <c r="AD8620" s="9" t="s">
        <v>225</v>
      </c>
      <c r="AE8620" s="5">
        <f t="shared" si="290"/>
        <v>0</v>
      </c>
      <c r="AF8620" s="5" t="str">
        <f t="shared" si="291"/>
        <v>katA</v>
      </c>
      <c r="AG8620" s="153"/>
      <c r="AH8620" s="153"/>
      <c r="AI8620" t="s">
        <v>229</v>
      </c>
      <c r="AJ8620" t="s">
        <v>17878</v>
      </c>
      <c r="AK8620" s="9" t="str">
        <f>VLOOKUP(Y8620,zdroj!D:AJ,33,0)</f>
        <v>katA</v>
      </c>
    </row>
    <row r="8621" spans="8:37" x14ac:dyDescent="0.25">
      <c r="H8621" s="8"/>
      <c r="I8621" s="8"/>
      <c r="N8621" s="23"/>
      <c r="O8621" s="24"/>
      <c r="P8621" s="19"/>
      <c r="Q8621" s="19"/>
      <c r="R8621" s="19"/>
      <c r="U8621" s="27"/>
      <c r="Y8621" s="9" t="s">
        <v>630</v>
      </c>
      <c r="Z8621" s="9" t="s">
        <v>462</v>
      </c>
      <c r="AA8621" s="9" t="s">
        <v>237</v>
      </c>
      <c r="AB8621" s="9">
        <v>30719194</v>
      </c>
      <c r="AC8621" s="9" t="s">
        <v>9395</v>
      </c>
      <c r="AD8621" s="9" t="s">
        <v>231</v>
      </c>
      <c r="AE8621" s="5">
        <f t="shared" si="290"/>
        <v>0</v>
      </c>
      <c r="AF8621" s="5" t="str">
        <f t="shared" si="291"/>
        <v>katB</v>
      </c>
      <c r="AG8621" s="153"/>
      <c r="AH8621" s="153"/>
      <c r="AI8621" t="s">
        <v>201</v>
      </c>
      <c r="AJ8621" t="s">
        <v>17878</v>
      </c>
      <c r="AK8621" s="9" t="str">
        <f>VLOOKUP(Y8621,zdroj!D:AJ,33,0)</f>
        <v>katA</v>
      </c>
    </row>
    <row r="8622" spans="8:37" x14ac:dyDescent="0.25">
      <c r="H8622" s="8"/>
      <c r="I8622" s="8"/>
      <c r="N8622" s="23"/>
      <c r="O8622" s="24"/>
      <c r="P8622" s="19"/>
      <c r="Q8622" s="19"/>
      <c r="R8622" s="19"/>
      <c r="U8622" s="27"/>
      <c r="Y8622" s="9" t="s">
        <v>630</v>
      </c>
      <c r="Z8622" s="9" t="s">
        <v>462</v>
      </c>
      <c r="AA8622" s="9" t="s">
        <v>237</v>
      </c>
      <c r="AB8622" s="9">
        <v>7976135</v>
      </c>
      <c r="AC8622" s="9" t="s">
        <v>9396</v>
      </c>
      <c r="AD8622" s="9" t="s">
        <v>231</v>
      </c>
      <c r="AE8622" s="5">
        <f t="shared" si="290"/>
        <v>0</v>
      </c>
      <c r="AF8622" s="5" t="str">
        <f t="shared" si="291"/>
        <v>katB</v>
      </c>
      <c r="AG8622" s="153"/>
      <c r="AH8622" s="153"/>
      <c r="AI8622" t="s">
        <v>201</v>
      </c>
      <c r="AJ8622" t="s">
        <v>17878</v>
      </c>
      <c r="AK8622" s="9" t="str">
        <f>VLOOKUP(Y8622,zdroj!D:AJ,33,0)</f>
        <v>katA</v>
      </c>
    </row>
    <row r="8623" spans="8:37" x14ac:dyDescent="0.25">
      <c r="H8623" s="8"/>
      <c r="I8623" s="8"/>
      <c r="N8623" s="23"/>
      <c r="O8623" s="24"/>
      <c r="P8623" s="19"/>
      <c r="Q8623" s="19"/>
      <c r="R8623" s="19"/>
      <c r="U8623" s="27"/>
      <c r="Y8623" s="9" t="s">
        <v>630</v>
      </c>
      <c r="Z8623" s="9" t="s">
        <v>462</v>
      </c>
      <c r="AA8623" s="9" t="s">
        <v>237</v>
      </c>
      <c r="AB8623" s="9">
        <v>7976151</v>
      </c>
      <c r="AC8623" s="9" t="s">
        <v>9397</v>
      </c>
      <c r="AD8623" s="9" t="s">
        <v>225</v>
      </c>
      <c r="AE8623" s="5">
        <f t="shared" si="290"/>
        <v>0</v>
      </c>
      <c r="AF8623" s="5" t="str">
        <f t="shared" si="291"/>
        <v>katA</v>
      </c>
      <c r="AG8623" s="153"/>
      <c r="AH8623" s="153"/>
      <c r="AI8623" t="s">
        <v>201</v>
      </c>
      <c r="AJ8623" t="s">
        <v>17878</v>
      </c>
      <c r="AK8623" s="9" t="str">
        <f>VLOOKUP(Y8623,zdroj!D:AJ,33,0)</f>
        <v>katA</v>
      </c>
    </row>
    <row r="8624" spans="8:37" x14ac:dyDescent="0.25">
      <c r="H8624" s="8"/>
      <c r="I8624" s="8"/>
      <c r="N8624" s="23"/>
      <c r="O8624" s="24"/>
      <c r="P8624" s="19"/>
      <c r="Q8624" s="19"/>
      <c r="R8624" s="19"/>
      <c r="U8624" s="27"/>
      <c r="Y8624" s="9" t="s">
        <v>630</v>
      </c>
      <c r="Z8624" s="9" t="s">
        <v>462</v>
      </c>
      <c r="AA8624" s="9" t="s">
        <v>237</v>
      </c>
      <c r="AB8624" s="9">
        <v>7976160</v>
      </c>
      <c r="AC8624" s="9" t="s">
        <v>9398</v>
      </c>
      <c r="AD8624" s="9" t="s">
        <v>225</v>
      </c>
      <c r="AE8624" s="5">
        <f t="shared" si="290"/>
        <v>0</v>
      </c>
      <c r="AF8624" s="5" t="str">
        <f t="shared" si="291"/>
        <v>katA</v>
      </c>
      <c r="AG8624" s="153"/>
      <c r="AH8624" s="153"/>
      <c r="AI8624" t="s">
        <v>201</v>
      </c>
      <c r="AJ8624" t="s">
        <v>17878</v>
      </c>
      <c r="AK8624" s="9" t="str">
        <f>VLOOKUP(Y8624,zdroj!D:AJ,33,0)</f>
        <v>katA</v>
      </c>
    </row>
    <row r="8625" spans="8:37" x14ac:dyDescent="0.25">
      <c r="H8625" s="8"/>
      <c r="I8625" s="8"/>
      <c r="N8625" s="23"/>
      <c r="O8625" s="24"/>
      <c r="P8625" s="19"/>
      <c r="Q8625" s="19"/>
      <c r="R8625" s="19"/>
      <c r="U8625" s="27"/>
      <c r="Y8625" s="9" t="s">
        <v>630</v>
      </c>
      <c r="Z8625" s="9" t="s">
        <v>462</v>
      </c>
      <c r="AA8625" s="9" t="s">
        <v>237</v>
      </c>
      <c r="AB8625" s="9">
        <v>7976178</v>
      </c>
      <c r="AC8625" s="9" t="s">
        <v>9399</v>
      </c>
      <c r="AD8625" s="9" t="s">
        <v>225</v>
      </c>
      <c r="AE8625" s="5">
        <f t="shared" si="290"/>
        <v>0</v>
      </c>
      <c r="AF8625" s="5" t="str">
        <f t="shared" si="291"/>
        <v>katA</v>
      </c>
      <c r="AG8625" s="153"/>
      <c r="AH8625" s="153"/>
      <c r="AI8625" t="s">
        <v>201</v>
      </c>
      <c r="AJ8625" t="s">
        <v>17878</v>
      </c>
      <c r="AK8625" s="9" t="str">
        <f>VLOOKUP(Y8625,zdroj!D:AJ,33,0)</f>
        <v>katA</v>
      </c>
    </row>
    <row r="8626" spans="8:37" x14ac:dyDescent="0.25">
      <c r="H8626" s="8"/>
      <c r="I8626" s="8"/>
      <c r="N8626" s="23"/>
      <c r="O8626" s="24"/>
      <c r="P8626" s="19"/>
      <c r="Q8626" s="19"/>
      <c r="R8626" s="19"/>
      <c r="U8626" s="27"/>
      <c r="Y8626" s="9" t="s">
        <v>630</v>
      </c>
      <c r="Z8626" s="9" t="s">
        <v>462</v>
      </c>
      <c r="AA8626" s="9" t="s">
        <v>237</v>
      </c>
      <c r="AB8626" s="9">
        <v>7976186</v>
      </c>
      <c r="AC8626" s="9" t="s">
        <v>9400</v>
      </c>
      <c r="AD8626" s="9" t="s">
        <v>231</v>
      </c>
      <c r="AE8626" s="5">
        <f t="shared" si="290"/>
        <v>0</v>
      </c>
      <c r="AF8626" s="5" t="str">
        <f t="shared" si="291"/>
        <v>katB</v>
      </c>
      <c r="AG8626" s="153"/>
      <c r="AH8626" s="153"/>
      <c r="AI8626" t="s">
        <v>201</v>
      </c>
      <c r="AJ8626" t="s">
        <v>17878</v>
      </c>
      <c r="AK8626" s="9" t="str">
        <f>VLOOKUP(Y8626,zdroj!D:AJ,33,0)</f>
        <v>katA</v>
      </c>
    </row>
    <row r="8627" spans="8:37" x14ac:dyDescent="0.25">
      <c r="H8627" s="8"/>
      <c r="I8627" s="8"/>
      <c r="N8627" s="23"/>
      <c r="O8627" s="24"/>
      <c r="P8627" s="19"/>
      <c r="Q8627" s="19"/>
      <c r="R8627" s="19"/>
      <c r="U8627" s="27"/>
      <c r="Y8627" s="9" t="s">
        <v>630</v>
      </c>
      <c r="Z8627" s="9" t="s">
        <v>462</v>
      </c>
      <c r="AA8627" s="9" t="s">
        <v>237</v>
      </c>
      <c r="AB8627" s="9">
        <v>7976194</v>
      </c>
      <c r="AC8627" s="9" t="s">
        <v>9401</v>
      </c>
      <c r="AD8627" s="9" t="s">
        <v>225</v>
      </c>
      <c r="AE8627" s="5">
        <f t="shared" si="290"/>
        <v>0</v>
      </c>
      <c r="AF8627" s="5" t="str">
        <f t="shared" si="291"/>
        <v>katA</v>
      </c>
      <c r="AG8627" s="153"/>
      <c r="AH8627" s="153"/>
      <c r="AI8627" t="s">
        <v>201</v>
      </c>
      <c r="AJ8627" t="s">
        <v>17878</v>
      </c>
      <c r="AK8627" s="9" t="str">
        <f>VLOOKUP(Y8627,zdroj!D:AJ,33,0)</f>
        <v>katA</v>
      </c>
    </row>
    <row r="8628" spans="8:37" x14ac:dyDescent="0.25">
      <c r="H8628" s="8"/>
      <c r="I8628" s="8"/>
      <c r="N8628" s="23"/>
      <c r="O8628" s="24"/>
      <c r="P8628" s="19"/>
      <c r="Q8628" s="19"/>
      <c r="R8628" s="19"/>
      <c r="U8628" s="27"/>
      <c r="Y8628" s="9" t="s">
        <v>630</v>
      </c>
      <c r="Z8628" s="9" t="s">
        <v>462</v>
      </c>
      <c r="AA8628" s="9" t="s">
        <v>237</v>
      </c>
      <c r="AB8628" s="9">
        <v>7976208</v>
      </c>
      <c r="AC8628" s="9" t="s">
        <v>9402</v>
      </c>
      <c r="AD8628" s="9" t="s">
        <v>225</v>
      </c>
      <c r="AE8628" s="5">
        <f t="shared" si="290"/>
        <v>0</v>
      </c>
      <c r="AF8628" s="5" t="str">
        <f t="shared" si="291"/>
        <v>katA</v>
      </c>
      <c r="AG8628" s="153"/>
      <c r="AH8628" s="153"/>
      <c r="AI8628" t="s">
        <v>201</v>
      </c>
      <c r="AJ8628" t="s">
        <v>17878</v>
      </c>
      <c r="AK8628" s="9" t="str">
        <f>VLOOKUP(Y8628,zdroj!D:AJ,33,0)</f>
        <v>katA</v>
      </c>
    </row>
    <row r="8629" spans="8:37" x14ac:dyDescent="0.25">
      <c r="H8629" s="8"/>
      <c r="I8629" s="8"/>
      <c r="N8629" s="23"/>
      <c r="O8629" s="24"/>
      <c r="P8629" s="19"/>
      <c r="Q8629" s="19"/>
      <c r="R8629" s="19"/>
      <c r="U8629" s="27"/>
      <c r="Y8629" s="9" t="s">
        <v>630</v>
      </c>
      <c r="Z8629" s="9" t="s">
        <v>462</v>
      </c>
      <c r="AA8629" s="9" t="s">
        <v>237</v>
      </c>
      <c r="AB8629" s="9">
        <v>7976216</v>
      </c>
      <c r="AC8629" s="9" t="s">
        <v>9403</v>
      </c>
      <c r="AD8629" s="9" t="s">
        <v>231</v>
      </c>
      <c r="AE8629" s="5">
        <f t="shared" si="290"/>
        <v>0</v>
      </c>
      <c r="AF8629" s="5" t="str">
        <f t="shared" si="291"/>
        <v>katB</v>
      </c>
      <c r="AG8629" s="153"/>
      <c r="AH8629" s="153"/>
      <c r="AI8629" t="s">
        <v>195</v>
      </c>
      <c r="AJ8629" t="s">
        <v>340</v>
      </c>
      <c r="AK8629" s="9" t="str">
        <f>VLOOKUP(Y8629,zdroj!D:AJ,33,0)</f>
        <v>katA</v>
      </c>
    </row>
    <row r="8630" spans="8:37" x14ac:dyDescent="0.25">
      <c r="H8630" s="8"/>
      <c r="I8630" s="8"/>
      <c r="N8630" s="23"/>
      <c r="O8630" s="24"/>
      <c r="P8630" s="19"/>
      <c r="Q8630" s="19"/>
      <c r="R8630" s="19"/>
      <c r="U8630" s="27"/>
      <c r="Y8630" s="9" t="s">
        <v>630</v>
      </c>
      <c r="Z8630" s="9" t="s">
        <v>462</v>
      </c>
      <c r="AA8630" s="9" t="s">
        <v>237</v>
      </c>
      <c r="AB8630" s="9">
        <v>7976224</v>
      </c>
      <c r="AC8630" s="9" t="s">
        <v>9404</v>
      </c>
      <c r="AD8630" s="9" t="s">
        <v>231</v>
      </c>
      <c r="AE8630" s="5">
        <f t="shared" si="290"/>
        <v>0</v>
      </c>
      <c r="AF8630" s="5" t="str">
        <f t="shared" si="291"/>
        <v>katB</v>
      </c>
      <c r="AG8630" s="153"/>
      <c r="AH8630" s="153"/>
      <c r="AI8630" t="s">
        <v>201</v>
      </c>
      <c r="AJ8630" t="s">
        <v>17878</v>
      </c>
      <c r="AK8630" s="9" t="str">
        <f>VLOOKUP(Y8630,zdroj!D:AJ,33,0)</f>
        <v>katA</v>
      </c>
    </row>
    <row r="8631" spans="8:37" x14ac:dyDescent="0.25">
      <c r="H8631" s="8"/>
      <c r="I8631" s="8"/>
      <c r="N8631" s="23"/>
      <c r="O8631" s="24"/>
      <c r="P8631" s="19"/>
      <c r="Q8631" s="19"/>
      <c r="R8631" s="19"/>
      <c r="U8631" s="27"/>
      <c r="Y8631" s="9" t="s">
        <v>630</v>
      </c>
      <c r="Z8631" s="9" t="s">
        <v>462</v>
      </c>
      <c r="AA8631" s="9" t="s">
        <v>237</v>
      </c>
      <c r="AB8631" s="9">
        <v>7976054</v>
      </c>
      <c r="AC8631" s="9" t="s">
        <v>9405</v>
      </c>
      <c r="AD8631" s="9" t="s">
        <v>225</v>
      </c>
      <c r="AE8631" s="5">
        <f t="shared" si="290"/>
        <v>0</v>
      </c>
      <c r="AF8631" s="5" t="str">
        <f t="shared" si="291"/>
        <v>katA</v>
      </c>
      <c r="AG8631" s="153"/>
      <c r="AH8631" s="153"/>
      <c r="AI8631" t="s">
        <v>201</v>
      </c>
      <c r="AJ8631" t="s">
        <v>17878</v>
      </c>
      <c r="AK8631" s="9" t="str">
        <f>VLOOKUP(Y8631,zdroj!D:AJ,33,0)</f>
        <v>katA</v>
      </c>
    </row>
    <row r="8632" spans="8:37" x14ac:dyDescent="0.25">
      <c r="H8632" s="8"/>
      <c r="I8632" s="8"/>
      <c r="N8632" s="23"/>
      <c r="O8632" s="24"/>
      <c r="P8632" s="19"/>
      <c r="Q8632" s="19"/>
      <c r="R8632" s="19"/>
      <c r="U8632" s="27"/>
      <c r="Y8632" s="9" t="s">
        <v>630</v>
      </c>
      <c r="Z8632" s="9" t="s">
        <v>462</v>
      </c>
      <c r="AA8632" s="9" t="s">
        <v>237</v>
      </c>
      <c r="AB8632" s="9">
        <v>7976232</v>
      </c>
      <c r="AC8632" s="9" t="s">
        <v>9406</v>
      </c>
      <c r="AD8632" s="9" t="s">
        <v>225</v>
      </c>
      <c r="AE8632" s="5">
        <f t="shared" si="290"/>
        <v>0</v>
      </c>
      <c r="AF8632" s="5" t="str">
        <f t="shared" si="291"/>
        <v>katA</v>
      </c>
      <c r="AG8632" s="153"/>
      <c r="AH8632" s="153"/>
      <c r="AI8632" t="s">
        <v>201</v>
      </c>
      <c r="AJ8632" t="s">
        <v>17878</v>
      </c>
      <c r="AK8632" s="9" t="str">
        <f>VLOOKUP(Y8632,zdroj!D:AJ,33,0)</f>
        <v>katA</v>
      </c>
    </row>
    <row r="8633" spans="8:37" x14ac:dyDescent="0.25">
      <c r="H8633" s="8"/>
      <c r="I8633" s="8"/>
      <c r="N8633" s="23"/>
      <c r="O8633" s="24"/>
      <c r="P8633" s="19"/>
      <c r="Q8633" s="19"/>
      <c r="R8633" s="19"/>
      <c r="U8633" s="27"/>
      <c r="Y8633" s="9" t="s">
        <v>630</v>
      </c>
      <c r="Z8633" s="9" t="s">
        <v>462</v>
      </c>
      <c r="AA8633" s="9" t="s">
        <v>237</v>
      </c>
      <c r="AB8633" s="9">
        <v>7976241</v>
      </c>
      <c r="AC8633" s="9" t="s">
        <v>9407</v>
      </c>
      <c r="AD8633" s="9" t="s">
        <v>231</v>
      </c>
      <c r="AE8633" s="5">
        <f t="shared" si="290"/>
        <v>0</v>
      </c>
      <c r="AF8633" s="5" t="str">
        <f t="shared" si="291"/>
        <v>katB</v>
      </c>
      <c r="AG8633" s="153"/>
      <c r="AH8633" s="153"/>
      <c r="AI8633" t="s">
        <v>201</v>
      </c>
      <c r="AJ8633" t="s">
        <v>17878</v>
      </c>
      <c r="AK8633" s="9" t="str">
        <f>VLOOKUP(Y8633,zdroj!D:AJ,33,0)</f>
        <v>katA</v>
      </c>
    </row>
    <row r="8634" spans="8:37" x14ac:dyDescent="0.25">
      <c r="H8634" s="8"/>
      <c r="I8634" s="8"/>
      <c r="N8634" s="23"/>
      <c r="O8634" s="24"/>
      <c r="P8634" s="19"/>
      <c r="Q8634" s="19"/>
      <c r="R8634" s="19"/>
      <c r="U8634" s="27"/>
      <c r="Y8634" s="9" t="s">
        <v>630</v>
      </c>
      <c r="Z8634" s="9" t="s">
        <v>462</v>
      </c>
      <c r="AA8634" s="9" t="s">
        <v>237</v>
      </c>
      <c r="AB8634" s="9">
        <v>7976259</v>
      </c>
      <c r="AC8634" s="9" t="s">
        <v>9408</v>
      </c>
      <c r="AD8634" s="9" t="s">
        <v>225</v>
      </c>
      <c r="AE8634" s="5">
        <f t="shared" si="290"/>
        <v>0</v>
      </c>
      <c r="AF8634" s="5" t="str">
        <f t="shared" si="291"/>
        <v>katA</v>
      </c>
      <c r="AG8634" s="153"/>
      <c r="AH8634" s="153"/>
      <c r="AI8634" t="s">
        <v>201</v>
      </c>
      <c r="AJ8634" t="s">
        <v>17878</v>
      </c>
      <c r="AK8634" s="9" t="str">
        <f>VLOOKUP(Y8634,zdroj!D:AJ,33,0)</f>
        <v>katA</v>
      </c>
    </row>
    <row r="8635" spans="8:37" x14ac:dyDescent="0.25">
      <c r="H8635" s="8"/>
      <c r="I8635" s="8"/>
      <c r="N8635" s="23"/>
      <c r="O8635" s="24"/>
      <c r="P8635" s="19"/>
      <c r="Q8635" s="19"/>
      <c r="R8635" s="19"/>
      <c r="U8635" s="27"/>
      <c r="Y8635" s="9" t="s">
        <v>630</v>
      </c>
      <c r="Z8635" s="9" t="s">
        <v>462</v>
      </c>
      <c r="AA8635" s="9" t="s">
        <v>237</v>
      </c>
      <c r="AB8635" s="9">
        <v>7976267</v>
      </c>
      <c r="AC8635" s="9" t="s">
        <v>9409</v>
      </c>
      <c r="AD8635" s="9" t="s">
        <v>225</v>
      </c>
      <c r="AE8635" s="5">
        <f t="shared" si="290"/>
        <v>0</v>
      </c>
      <c r="AF8635" s="5" t="str">
        <f t="shared" si="291"/>
        <v>katA</v>
      </c>
      <c r="AG8635" s="153"/>
      <c r="AH8635" s="153"/>
      <c r="AI8635" t="s">
        <v>201</v>
      </c>
      <c r="AJ8635" t="s">
        <v>17878</v>
      </c>
      <c r="AK8635" s="9" t="str">
        <f>VLOOKUP(Y8635,zdroj!D:AJ,33,0)</f>
        <v>katA</v>
      </c>
    </row>
    <row r="8636" spans="8:37" x14ac:dyDescent="0.25">
      <c r="H8636" s="8"/>
      <c r="I8636" s="8"/>
      <c r="N8636" s="23"/>
      <c r="O8636" s="24"/>
      <c r="P8636" s="19"/>
      <c r="Q8636" s="19"/>
      <c r="R8636" s="19"/>
      <c r="U8636" s="27"/>
      <c r="Y8636" s="9" t="s">
        <v>630</v>
      </c>
      <c r="Z8636" s="9" t="s">
        <v>462</v>
      </c>
      <c r="AA8636" s="9" t="s">
        <v>237</v>
      </c>
      <c r="AB8636" s="9">
        <v>7976275</v>
      </c>
      <c r="AC8636" s="9" t="s">
        <v>9410</v>
      </c>
      <c r="AD8636" s="9" t="s">
        <v>231</v>
      </c>
      <c r="AE8636" s="5">
        <f t="shared" si="290"/>
        <v>0</v>
      </c>
      <c r="AF8636" s="5" t="str">
        <f t="shared" si="291"/>
        <v>katB</v>
      </c>
      <c r="AG8636" s="153"/>
      <c r="AH8636" s="153"/>
      <c r="AI8636" t="s">
        <v>201</v>
      </c>
      <c r="AJ8636" t="s">
        <v>17878</v>
      </c>
      <c r="AK8636" s="9" t="str">
        <f>VLOOKUP(Y8636,zdroj!D:AJ,33,0)</f>
        <v>katA</v>
      </c>
    </row>
    <row r="8637" spans="8:37" x14ac:dyDescent="0.25">
      <c r="H8637" s="8"/>
      <c r="I8637" s="8"/>
      <c r="N8637" s="23"/>
      <c r="O8637" s="24"/>
      <c r="P8637" s="19"/>
      <c r="Q8637" s="19"/>
      <c r="R8637" s="19"/>
      <c r="U8637" s="27"/>
      <c r="Y8637" s="9" t="s">
        <v>630</v>
      </c>
      <c r="Z8637" s="9" t="s">
        <v>462</v>
      </c>
      <c r="AA8637" s="9" t="s">
        <v>237</v>
      </c>
      <c r="AB8637" s="9">
        <v>7976283</v>
      </c>
      <c r="AC8637" s="9" t="s">
        <v>9411</v>
      </c>
      <c r="AD8637" s="9" t="s">
        <v>231</v>
      </c>
      <c r="AE8637" s="5">
        <f t="shared" si="290"/>
        <v>0</v>
      </c>
      <c r="AF8637" s="5" t="str">
        <f t="shared" si="291"/>
        <v>katB</v>
      </c>
      <c r="AG8637" s="153"/>
      <c r="AH8637" s="153"/>
      <c r="AI8637" t="s">
        <v>201</v>
      </c>
      <c r="AJ8637" t="s">
        <v>17878</v>
      </c>
      <c r="AK8637" s="9" t="str">
        <f>VLOOKUP(Y8637,zdroj!D:AJ,33,0)</f>
        <v>katA</v>
      </c>
    </row>
    <row r="8638" spans="8:37" x14ac:dyDescent="0.25">
      <c r="H8638" s="8"/>
      <c r="I8638" s="8"/>
      <c r="N8638" s="23"/>
      <c r="O8638" s="24"/>
      <c r="P8638" s="19"/>
      <c r="Q8638" s="19"/>
      <c r="R8638" s="19"/>
      <c r="U8638" s="27"/>
      <c r="Y8638" s="9" t="s">
        <v>630</v>
      </c>
      <c r="Z8638" s="9" t="s">
        <v>462</v>
      </c>
      <c r="AA8638" s="9" t="s">
        <v>237</v>
      </c>
      <c r="AB8638" s="9">
        <v>7976291</v>
      </c>
      <c r="AC8638" s="9" t="s">
        <v>9412</v>
      </c>
      <c r="AD8638" s="9" t="s">
        <v>225</v>
      </c>
      <c r="AE8638" s="5">
        <f t="shared" si="290"/>
        <v>0</v>
      </c>
      <c r="AF8638" s="5" t="str">
        <f t="shared" si="291"/>
        <v>katA</v>
      </c>
      <c r="AG8638" s="153"/>
      <c r="AH8638" s="153"/>
      <c r="AI8638" t="s">
        <v>201</v>
      </c>
      <c r="AJ8638" t="s">
        <v>17878</v>
      </c>
      <c r="AK8638" s="9" t="str">
        <f>VLOOKUP(Y8638,zdroj!D:AJ,33,0)</f>
        <v>katA</v>
      </c>
    </row>
    <row r="8639" spans="8:37" x14ac:dyDescent="0.25">
      <c r="H8639" s="8"/>
      <c r="I8639" s="8"/>
      <c r="N8639" s="23"/>
      <c r="O8639" s="24"/>
      <c r="P8639" s="19"/>
      <c r="Q8639" s="19"/>
      <c r="R8639" s="19"/>
      <c r="U8639" s="27"/>
      <c r="Y8639" s="9" t="s">
        <v>630</v>
      </c>
      <c r="Z8639" s="9" t="s">
        <v>462</v>
      </c>
      <c r="AA8639" s="9" t="s">
        <v>237</v>
      </c>
      <c r="AB8639" s="9">
        <v>7976305</v>
      </c>
      <c r="AC8639" s="9" t="s">
        <v>9413</v>
      </c>
      <c r="AD8639" s="9" t="s">
        <v>225</v>
      </c>
      <c r="AE8639" s="5">
        <f t="shared" si="290"/>
        <v>0</v>
      </c>
      <c r="AF8639" s="5" t="str">
        <f t="shared" si="291"/>
        <v>katA</v>
      </c>
      <c r="AG8639" s="153"/>
      <c r="AH8639" s="153"/>
      <c r="AI8639" t="s">
        <v>201</v>
      </c>
      <c r="AJ8639" t="s">
        <v>17878</v>
      </c>
      <c r="AK8639" s="9" t="str">
        <f>VLOOKUP(Y8639,zdroj!D:AJ,33,0)</f>
        <v>katA</v>
      </c>
    </row>
    <row r="8640" spans="8:37" x14ac:dyDescent="0.25">
      <c r="H8640" s="8"/>
      <c r="I8640" s="8"/>
      <c r="N8640" s="23"/>
      <c r="O8640" s="24"/>
      <c r="P8640" s="19"/>
      <c r="Q8640" s="19"/>
      <c r="R8640" s="19"/>
      <c r="U8640" s="27"/>
      <c r="Y8640" s="9" t="s">
        <v>630</v>
      </c>
      <c r="Z8640" s="9" t="s">
        <v>462</v>
      </c>
      <c r="AA8640" s="9" t="s">
        <v>237</v>
      </c>
      <c r="AB8640" s="9">
        <v>7976313</v>
      </c>
      <c r="AC8640" s="9" t="s">
        <v>9414</v>
      </c>
      <c r="AD8640" s="9" t="s">
        <v>231</v>
      </c>
      <c r="AE8640" s="5">
        <f t="shared" si="290"/>
        <v>0</v>
      </c>
      <c r="AF8640" s="5" t="str">
        <f t="shared" si="291"/>
        <v>katB</v>
      </c>
      <c r="AG8640" s="153"/>
      <c r="AH8640" s="153"/>
      <c r="AI8640" t="s">
        <v>201</v>
      </c>
      <c r="AJ8640" t="s">
        <v>17878</v>
      </c>
      <c r="AK8640" s="9" t="str">
        <f>VLOOKUP(Y8640,zdroj!D:AJ,33,0)</f>
        <v>katA</v>
      </c>
    </row>
    <row r="8641" spans="8:37" x14ac:dyDescent="0.25">
      <c r="H8641" s="8"/>
      <c r="I8641" s="8"/>
      <c r="N8641" s="23"/>
      <c r="O8641" s="24"/>
      <c r="P8641" s="19"/>
      <c r="Q8641" s="19"/>
      <c r="R8641" s="19"/>
      <c r="U8641" s="27"/>
      <c r="Y8641" s="9" t="s">
        <v>630</v>
      </c>
      <c r="Z8641" s="9" t="s">
        <v>462</v>
      </c>
      <c r="AA8641" s="9" t="s">
        <v>237</v>
      </c>
      <c r="AB8641" s="9">
        <v>7976321</v>
      </c>
      <c r="AC8641" s="9" t="s">
        <v>9415</v>
      </c>
      <c r="AD8641" s="9" t="s">
        <v>225</v>
      </c>
      <c r="AE8641" s="5">
        <f t="shared" si="290"/>
        <v>0</v>
      </c>
      <c r="AF8641" s="5" t="str">
        <f t="shared" si="291"/>
        <v>katA</v>
      </c>
      <c r="AG8641" s="153"/>
      <c r="AH8641" s="153"/>
      <c r="AI8641" t="s">
        <v>201</v>
      </c>
      <c r="AJ8641" t="s">
        <v>17878</v>
      </c>
      <c r="AK8641" s="9" t="str">
        <f>VLOOKUP(Y8641,zdroj!D:AJ,33,0)</f>
        <v>katA</v>
      </c>
    </row>
    <row r="8642" spans="8:37" x14ac:dyDescent="0.25">
      <c r="H8642" s="8"/>
      <c r="I8642" s="8"/>
      <c r="N8642" s="23"/>
      <c r="O8642" s="24"/>
      <c r="P8642" s="19"/>
      <c r="Q8642" s="19"/>
      <c r="R8642" s="19"/>
      <c r="U8642" s="27"/>
      <c r="Y8642" s="9" t="s">
        <v>630</v>
      </c>
      <c r="Z8642" s="9" t="s">
        <v>462</v>
      </c>
      <c r="AA8642" s="9" t="s">
        <v>237</v>
      </c>
      <c r="AB8642" s="9">
        <v>7976062</v>
      </c>
      <c r="AC8642" s="9" t="s">
        <v>9416</v>
      </c>
      <c r="AD8642" s="9" t="s">
        <v>225</v>
      </c>
      <c r="AE8642" s="5">
        <f t="shared" si="290"/>
        <v>0</v>
      </c>
      <c r="AF8642" s="5" t="str">
        <f t="shared" si="291"/>
        <v>katA</v>
      </c>
      <c r="AG8642" s="153"/>
      <c r="AH8642" s="153"/>
      <c r="AI8642" t="s">
        <v>201</v>
      </c>
      <c r="AJ8642" t="s">
        <v>17878</v>
      </c>
      <c r="AK8642" s="9" t="str">
        <f>VLOOKUP(Y8642,zdroj!D:AJ,33,0)</f>
        <v>katA</v>
      </c>
    </row>
    <row r="8643" spans="8:37" x14ac:dyDescent="0.25">
      <c r="H8643" s="8"/>
      <c r="I8643" s="8"/>
      <c r="N8643" s="23"/>
      <c r="O8643" s="24"/>
      <c r="P8643" s="19"/>
      <c r="Q8643" s="19"/>
      <c r="R8643" s="19"/>
      <c r="U8643" s="27"/>
      <c r="Y8643" s="9" t="s">
        <v>630</v>
      </c>
      <c r="Z8643" s="9" t="s">
        <v>462</v>
      </c>
      <c r="AA8643" s="9" t="s">
        <v>237</v>
      </c>
      <c r="AB8643" s="9">
        <v>7976330</v>
      </c>
      <c r="AC8643" s="9" t="s">
        <v>9417</v>
      </c>
      <c r="AD8643" s="9" t="s">
        <v>225</v>
      </c>
      <c r="AE8643" s="5">
        <f t="shared" si="290"/>
        <v>0</v>
      </c>
      <c r="AF8643" s="5" t="str">
        <f t="shared" si="291"/>
        <v>katA</v>
      </c>
      <c r="AG8643" s="153"/>
      <c r="AH8643" s="153"/>
      <c r="AI8643" t="s">
        <v>195</v>
      </c>
      <c r="AJ8643" t="s">
        <v>340</v>
      </c>
      <c r="AK8643" s="9" t="str">
        <f>VLOOKUP(Y8643,zdroj!D:AJ,33,0)</f>
        <v>katA</v>
      </c>
    </row>
    <row r="8644" spans="8:37" x14ac:dyDescent="0.25">
      <c r="H8644" s="8"/>
      <c r="I8644" s="8"/>
      <c r="N8644" s="23"/>
      <c r="O8644" s="24"/>
      <c r="P8644" s="19"/>
      <c r="Q8644" s="19"/>
      <c r="R8644" s="19"/>
      <c r="U8644" s="27"/>
      <c r="Y8644" s="9" t="s">
        <v>630</v>
      </c>
      <c r="Z8644" s="9" t="s">
        <v>462</v>
      </c>
      <c r="AA8644" s="9" t="s">
        <v>237</v>
      </c>
      <c r="AB8644" s="9">
        <v>80588638</v>
      </c>
      <c r="AC8644" s="9" t="s">
        <v>9418</v>
      </c>
      <c r="AD8644" s="9" t="s">
        <v>225</v>
      </c>
      <c r="AE8644" s="5">
        <f t="shared" si="290"/>
        <v>0</v>
      </c>
      <c r="AF8644" s="5" t="str">
        <f t="shared" si="291"/>
        <v>katA</v>
      </c>
      <c r="AG8644" s="153"/>
      <c r="AH8644" s="153"/>
      <c r="AI8644" t="s">
        <v>201</v>
      </c>
      <c r="AJ8644" t="s">
        <v>17878</v>
      </c>
      <c r="AK8644" s="9" t="str">
        <f>VLOOKUP(Y8644,zdroj!D:AJ,33,0)</f>
        <v>katA</v>
      </c>
    </row>
    <row r="8645" spans="8:37" x14ac:dyDescent="0.25">
      <c r="H8645" s="8"/>
      <c r="I8645" s="8"/>
      <c r="N8645" s="23"/>
      <c r="O8645" s="24"/>
      <c r="P8645" s="19"/>
      <c r="Q8645" s="19"/>
      <c r="R8645" s="19"/>
      <c r="U8645" s="27"/>
      <c r="Y8645" s="9" t="s">
        <v>630</v>
      </c>
      <c r="Z8645" s="9" t="s">
        <v>462</v>
      </c>
      <c r="AA8645" s="9" t="s">
        <v>237</v>
      </c>
      <c r="AB8645" s="9">
        <v>7976071</v>
      </c>
      <c r="AC8645" s="9" t="s">
        <v>9419</v>
      </c>
      <c r="AD8645" s="9" t="s">
        <v>225</v>
      </c>
      <c r="AE8645" s="5">
        <f t="shared" si="290"/>
        <v>0</v>
      </c>
      <c r="AF8645" s="5" t="str">
        <f t="shared" si="291"/>
        <v>katA</v>
      </c>
      <c r="AG8645" s="153"/>
      <c r="AH8645" s="153"/>
      <c r="AI8645" t="s">
        <v>201</v>
      </c>
      <c r="AJ8645" t="s">
        <v>17878</v>
      </c>
      <c r="AK8645" s="9" t="str">
        <f>VLOOKUP(Y8645,zdroj!D:AJ,33,0)</f>
        <v>katA</v>
      </c>
    </row>
    <row r="8646" spans="8:37" x14ac:dyDescent="0.25">
      <c r="H8646" s="8"/>
      <c r="I8646" s="8"/>
      <c r="N8646" s="23"/>
      <c r="O8646" s="24"/>
      <c r="P8646" s="19"/>
      <c r="Q8646" s="19"/>
      <c r="R8646" s="19"/>
      <c r="U8646" s="27"/>
      <c r="Y8646" s="9" t="s">
        <v>630</v>
      </c>
      <c r="Z8646" s="9" t="s">
        <v>462</v>
      </c>
      <c r="AA8646" s="9" t="s">
        <v>237</v>
      </c>
      <c r="AB8646" s="9">
        <v>7976089</v>
      </c>
      <c r="AC8646" s="9" t="s">
        <v>9420</v>
      </c>
      <c r="AD8646" s="9" t="s">
        <v>225</v>
      </c>
      <c r="AE8646" s="5">
        <f t="shared" si="290"/>
        <v>0</v>
      </c>
      <c r="AF8646" s="5" t="str">
        <f t="shared" si="291"/>
        <v>katA</v>
      </c>
      <c r="AG8646" s="153"/>
      <c r="AH8646" s="153"/>
      <c r="AI8646" t="s">
        <v>201</v>
      </c>
      <c r="AJ8646" t="s">
        <v>17878</v>
      </c>
      <c r="AK8646" s="9" t="str">
        <f>VLOOKUP(Y8646,zdroj!D:AJ,33,0)</f>
        <v>katA</v>
      </c>
    </row>
    <row r="8647" spans="8:37" x14ac:dyDescent="0.25">
      <c r="H8647" s="8"/>
      <c r="I8647" s="8"/>
      <c r="N8647" s="23"/>
      <c r="O8647" s="24"/>
      <c r="P8647" s="19"/>
      <c r="Q8647" s="19"/>
      <c r="R8647" s="19"/>
      <c r="U8647" s="27"/>
      <c r="Y8647" s="9" t="s">
        <v>630</v>
      </c>
      <c r="Z8647" s="9" t="s">
        <v>462</v>
      </c>
      <c r="AA8647" s="9" t="s">
        <v>237</v>
      </c>
      <c r="AB8647" s="9">
        <v>7976097</v>
      </c>
      <c r="AC8647" s="9" t="s">
        <v>9421</v>
      </c>
      <c r="AD8647" s="9" t="s">
        <v>225</v>
      </c>
      <c r="AE8647" s="5">
        <f t="shared" si="290"/>
        <v>0</v>
      </c>
      <c r="AF8647" s="5" t="str">
        <f t="shared" si="291"/>
        <v>katA</v>
      </c>
      <c r="AG8647" s="153"/>
      <c r="AH8647" s="153"/>
      <c r="AI8647" t="s">
        <v>201</v>
      </c>
      <c r="AJ8647" t="s">
        <v>17878</v>
      </c>
      <c r="AK8647" s="9" t="str">
        <f>VLOOKUP(Y8647,zdroj!D:AJ,33,0)</f>
        <v>katA</v>
      </c>
    </row>
    <row r="8648" spans="8:37" x14ac:dyDescent="0.25">
      <c r="H8648" s="8"/>
      <c r="I8648" s="8"/>
      <c r="N8648" s="23"/>
      <c r="O8648" s="24"/>
      <c r="P8648" s="19"/>
      <c r="Q8648" s="19"/>
      <c r="R8648" s="19"/>
      <c r="U8648" s="27"/>
      <c r="Y8648" s="9" t="s">
        <v>630</v>
      </c>
      <c r="Z8648" s="9" t="s">
        <v>462</v>
      </c>
      <c r="AA8648" s="9" t="s">
        <v>237</v>
      </c>
      <c r="AB8648" s="9">
        <v>7976101</v>
      </c>
      <c r="AC8648" s="9" t="s">
        <v>9422</v>
      </c>
      <c r="AD8648" s="9" t="s">
        <v>231</v>
      </c>
      <c r="AE8648" s="5">
        <f t="shared" si="290"/>
        <v>0</v>
      </c>
      <c r="AF8648" s="5" t="str">
        <f t="shared" si="291"/>
        <v>katB</v>
      </c>
      <c r="AG8648" s="153"/>
      <c r="AH8648" s="153"/>
      <c r="AI8648" t="s">
        <v>201</v>
      </c>
      <c r="AJ8648" t="s">
        <v>17878</v>
      </c>
      <c r="AK8648" s="9" t="str">
        <f>VLOOKUP(Y8648,zdroj!D:AJ,33,0)</f>
        <v>katA</v>
      </c>
    </row>
    <row r="8649" spans="8:37" x14ac:dyDescent="0.25">
      <c r="H8649" s="8"/>
      <c r="I8649" s="8"/>
      <c r="N8649" s="23"/>
      <c r="O8649" s="24"/>
      <c r="P8649" s="19"/>
      <c r="Q8649" s="19"/>
      <c r="R8649" s="19"/>
      <c r="U8649" s="27"/>
      <c r="Y8649" s="9" t="s">
        <v>630</v>
      </c>
      <c r="Z8649" s="9" t="s">
        <v>462</v>
      </c>
      <c r="AA8649" s="9" t="s">
        <v>237</v>
      </c>
      <c r="AB8649" s="9">
        <v>7976119</v>
      </c>
      <c r="AC8649" s="9" t="s">
        <v>9423</v>
      </c>
      <c r="AD8649" s="9" t="s">
        <v>231</v>
      </c>
      <c r="AE8649" s="5">
        <f t="shared" si="290"/>
        <v>0</v>
      </c>
      <c r="AF8649" s="5" t="str">
        <f t="shared" si="291"/>
        <v>katB</v>
      </c>
      <c r="AG8649" s="153"/>
      <c r="AH8649" s="153"/>
      <c r="AI8649" t="s">
        <v>201</v>
      </c>
      <c r="AJ8649" t="s">
        <v>17878</v>
      </c>
      <c r="AK8649" s="9" t="str">
        <f>VLOOKUP(Y8649,zdroj!D:AJ,33,0)</f>
        <v>katA</v>
      </c>
    </row>
    <row r="8650" spans="8:37" x14ac:dyDescent="0.25">
      <c r="H8650" s="8"/>
      <c r="I8650" s="8"/>
      <c r="N8650" s="23"/>
      <c r="O8650" s="24"/>
      <c r="P8650" s="19"/>
      <c r="Q8650" s="19"/>
      <c r="R8650" s="19"/>
      <c r="U8650" s="27"/>
      <c r="Y8650" s="9" t="s">
        <v>630</v>
      </c>
      <c r="Z8650" s="9" t="s">
        <v>462</v>
      </c>
      <c r="AA8650" s="9" t="s">
        <v>237</v>
      </c>
      <c r="AB8650" s="9">
        <v>7976127</v>
      </c>
      <c r="AC8650" s="9" t="s">
        <v>9424</v>
      </c>
      <c r="AD8650" s="9" t="s">
        <v>231</v>
      </c>
      <c r="AE8650" s="5">
        <f t="shared" ref="AE8650:AE8713" si="292">VLOOKUP(Y8650,K:T,10,0)</f>
        <v>0</v>
      </c>
      <c r="AF8650" s="5" t="str">
        <f t="shared" ref="AF8650:AF8713" si="293">IF(AE8650="A",IF(AD8650="katA","katB",AD8650),AD8650)</f>
        <v>katB</v>
      </c>
      <c r="AG8650" s="153"/>
      <c r="AH8650" s="153"/>
      <c r="AI8650" t="s">
        <v>201</v>
      </c>
      <c r="AJ8650" t="s">
        <v>17878</v>
      </c>
      <c r="AK8650" s="9" t="str">
        <f>VLOOKUP(Y8650,zdroj!D:AJ,33,0)</f>
        <v>katA</v>
      </c>
    </row>
    <row r="8651" spans="8:37" x14ac:dyDescent="0.25">
      <c r="H8651" s="8"/>
      <c r="I8651" s="8"/>
      <c r="N8651" s="23"/>
      <c r="O8651" s="24"/>
      <c r="P8651" s="19"/>
      <c r="Q8651" s="19"/>
      <c r="R8651" s="19"/>
      <c r="U8651" s="27"/>
      <c r="Y8651" s="9" t="s">
        <v>632</v>
      </c>
      <c r="Z8651" s="9" t="s">
        <v>232</v>
      </c>
      <c r="AA8651" s="9" t="s">
        <v>198</v>
      </c>
      <c r="AB8651" s="9">
        <v>77701992</v>
      </c>
      <c r="AC8651" s="9" t="s">
        <v>9425</v>
      </c>
      <c r="AD8651" s="9" t="s">
        <v>231</v>
      </c>
      <c r="AE8651" s="5">
        <f t="shared" si="292"/>
        <v>0</v>
      </c>
      <c r="AF8651" s="5" t="str">
        <f t="shared" si="293"/>
        <v>katB</v>
      </c>
      <c r="AG8651" s="153"/>
      <c r="AH8651" s="153"/>
      <c r="AI8651" t="s">
        <v>195</v>
      </c>
      <c r="AJ8651" t="s">
        <v>340</v>
      </c>
      <c r="AK8651" s="9" t="str">
        <f>VLOOKUP(Y8651,zdroj!D:AJ,33,0)</f>
        <v>katB</v>
      </c>
    </row>
    <row r="8652" spans="8:37" x14ac:dyDescent="0.25">
      <c r="H8652" s="8"/>
      <c r="I8652" s="8"/>
      <c r="N8652" s="23"/>
      <c r="O8652" s="24"/>
      <c r="P8652" s="19"/>
      <c r="Q8652" s="19"/>
      <c r="R8652" s="19"/>
      <c r="U8652" s="27"/>
      <c r="Y8652" s="9" t="s">
        <v>632</v>
      </c>
      <c r="Z8652" s="9" t="s">
        <v>232</v>
      </c>
      <c r="AA8652" s="9" t="s">
        <v>198</v>
      </c>
      <c r="AB8652" s="9">
        <v>8040907</v>
      </c>
      <c r="AC8652" s="9" t="s">
        <v>9426</v>
      </c>
      <c r="AD8652" s="9" t="s">
        <v>231</v>
      </c>
      <c r="AE8652" s="5">
        <f t="shared" si="292"/>
        <v>0</v>
      </c>
      <c r="AF8652" s="5" t="str">
        <f t="shared" si="293"/>
        <v>katB</v>
      </c>
      <c r="AG8652" s="153"/>
      <c r="AH8652" s="153"/>
      <c r="AI8652" t="s">
        <v>201</v>
      </c>
      <c r="AJ8652" t="s">
        <v>17878</v>
      </c>
      <c r="AK8652" s="9" t="str">
        <f>VLOOKUP(Y8652,zdroj!D:AJ,33,0)</f>
        <v>katB</v>
      </c>
    </row>
    <row r="8653" spans="8:37" x14ac:dyDescent="0.25">
      <c r="H8653" s="8"/>
      <c r="I8653" s="8"/>
      <c r="N8653" s="23"/>
      <c r="O8653" s="24"/>
      <c r="P8653" s="19"/>
      <c r="Q8653" s="19"/>
      <c r="R8653" s="19"/>
      <c r="U8653" s="27"/>
      <c r="Y8653" s="9" t="s">
        <v>632</v>
      </c>
      <c r="Z8653" s="9" t="s">
        <v>232</v>
      </c>
      <c r="AA8653" s="9" t="s">
        <v>198</v>
      </c>
      <c r="AB8653" s="9">
        <v>8040991</v>
      </c>
      <c r="AC8653" s="9" t="s">
        <v>9427</v>
      </c>
      <c r="AD8653" s="9" t="s">
        <v>231</v>
      </c>
      <c r="AE8653" s="5">
        <f t="shared" si="292"/>
        <v>0</v>
      </c>
      <c r="AF8653" s="5" t="str">
        <f t="shared" si="293"/>
        <v>katB</v>
      </c>
      <c r="AG8653" s="153"/>
      <c r="AH8653" s="153"/>
      <c r="AI8653" t="s">
        <v>201</v>
      </c>
      <c r="AJ8653" t="s">
        <v>17878</v>
      </c>
      <c r="AK8653" s="9" t="str">
        <f>VLOOKUP(Y8653,zdroj!D:AJ,33,0)</f>
        <v>katB</v>
      </c>
    </row>
    <row r="8654" spans="8:37" x14ac:dyDescent="0.25">
      <c r="H8654" s="8"/>
      <c r="I8654" s="8"/>
      <c r="N8654" s="23"/>
      <c r="O8654" s="24"/>
      <c r="P8654" s="19"/>
      <c r="Q8654" s="19"/>
      <c r="R8654" s="19"/>
      <c r="U8654" s="27"/>
      <c r="Y8654" s="9" t="s">
        <v>632</v>
      </c>
      <c r="Z8654" s="9" t="s">
        <v>232</v>
      </c>
      <c r="AA8654" s="9" t="s">
        <v>198</v>
      </c>
      <c r="AB8654" s="9">
        <v>8041008</v>
      </c>
      <c r="AC8654" s="9" t="s">
        <v>9428</v>
      </c>
      <c r="AD8654" s="9" t="s">
        <v>231</v>
      </c>
      <c r="AE8654" s="5">
        <f t="shared" si="292"/>
        <v>0</v>
      </c>
      <c r="AF8654" s="5" t="str">
        <f t="shared" si="293"/>
        <v>katB</v>
      </c>
      <c r="AG8654" s="153"/>
      <c r="AH8654" s="153"/>
      <c r="AI8654" t="s">
        <v>201</v>
      </c>
      <c r="AJ8654" t="s">
        <v>17878</v>
      </c>
      <c r="AK8654" s="9" t="str">
        <f>VLOOKUP(Y8654,zdroj!D:AJ,33,0)</f>
        <v>katB</v>
      </c>
    </row>
    <row r="8655" spans="8:37" x14ac:dyDescent="0.25">
      <c r="H8655" s="8"/>
      <c r="I8655" s="8"/>
      <c r="N8655" s="23"/>
      <c r="O8655" s="24"/>
      <c r="P8655" s="19"/>
      <c r="Q8655" s="19"/>
      <c r="R8655" s="19"/>
      <c r="U8655" s="27"/>
      <c r="Y8655" s="9" t="s">
        <v>632</v>
      </c>
      <c r="Z8655" s="9" t="s">
        <v>232</v>
      </c>
      <c r="AA8655" s="9" t="s">
        <v>198</v>
      </c>
      <c r="AB8655" s="9">
        <v>8041016</v>
      </c>
      <c r="AC8655" s="9" t="s">
        <v>9429</v>
      </c>
      <c r="AD8655" s="9" t="s">
        <v>231</v>
      </c>
      <c r="AE8655" s="5">
        <f t="shared" si="292"/>
        <v>0</v>
      </c>
      <c r="AF8655" s="5" t="str">
        <f t="shared" si="293"/>
        <v>katB</v>
      </c>
      <c r="AG8655" s="153"/>
      <c r="AH8655" s="153"/>
      <c r="AI8655" t="s">
        <v>201</v>
      </c>
      <c r="AJ8655" t="s">
        <v>17878</v>
      </c>
      <c r="AK8655" s="9" t="str">
        <f>VLOOKUP(Y8655,zdroj!D:AJ,33,0)</f>
        <v>katB</v>
      </c>
    </row>
    <row r="8656" spans="8:37" x14ac:dyDescent="0.25">
      <c r="H8656" s="8"/>
      <c r="I8656" s="8"/>
      <c r="N8656" s="23"/>
      <c r="O8656" s="24"/>
      <c r="P8656" s="19"/>
      <c r="Q8656" s="19"/>
      <c r="R8656" s="19"/>
      <c r="U8656" s="27"/>
      <c r="Y8656" s="9" t="s">
        <v>632</v>
      </c>
      <c r="Z8656" s="9" t="s">
        <v>232</v>
      </c>
      <c r="AA8656" s="9" t="s">
        <v>198</v>
      </c>
      <c r="AB8656" s="9">
        <v>8041024</v>
      </c>
      <c r="AC8656" s="9" t="s">
        <v>9430</v>
      </c>
      <c r="AD8656" s="9" t="s">
        <v>231</v>
      </c>
      <c r="AE8656" s="5">
        <f t="shared" si="292"/>
        <v>0</v>
      </c>
      <c r="AF8656" s="5" t="str">
        <f t="shared" si="293"/>
        <v>katB</v>
      </c>
      <c r="AG8656" s="153"/>
      <c r="AH8656" s="153"/>
      <c r="AI8656" t="s">
        <v>201</v>
      </c>
      <c r="AJ8656" t="s">
        <v>17878</v>
      </c>
      <c r="AK8656" s="9" t="str">
        <f>VLOOKUP(Y8656,zdroj!D:AJ,33,0)</f>
        <v>katB</v>
      </c>
    </row>
    <row r="8657" spans="8:37" x14ac:dyDescent="0.25">
      <c r="H8657" s="8"/>
      <c r="I8657" s="8"/>
      <c r="N8657" s="23"/>
      <c r="O8657" s="24"/>
      <c r="P8657" s="19"/>
      <c r="Q8657" s="19"/>
      <c r="R8657" s="19"/>
      <c r="U8657" s="27"/>
      <c r="Y8657" s="9" t="s">
        <v>632</v>
      </c>
      <c r="Z8657" s="9" t="s">
        <v>232</v>
      </c>
      <c r="AA8657" s="9" t="s">
        <v>198</v>
      </c>
      <c r="AB8657" s="9">
        <v>8041032</v>
      </c>
      <c r="AC8657" s="9" t="s">
        <v>9431</v>
      </c>
      <c r="AD8657" s="9" t="s">
        <v>231</v>
      </c>
      <c r="AE8657" s="5">
        <f t="shared" si="292"/>
        <v>0</v>
      </c>
      <c r="AF8657" s="5" t="str">
        <f t="shared" si="293"/>
        <v>katB</v>
      </c>
      <c r="AG8657" s="153"/>
      <c r="AH8657" s="153"/>
      <c r="AI8657" t="s">
        <v>201</v>
      </c>
      <c r="AJ8657" t="s">
        <v>17878</v>
      </c>
      <c r="AK8657" s="9" t="str">
        <f>VLOOKUP(Y8657,zdroj!D:AJ,33,0)</f>
        <v>katB</v>
      </c>
    </row>
    <row r="8658" spans="8:37" x14ac:dyDescent="0.25">
      <c r="H8658" s="8"/>
      <c r="I8658" s="8"/>
      <c r="N8658" s="23"/>
      <c r="O8658" s="24"/>
      <c r="P8658" s="19"/>
      <c r="Q8658" s="19"/>
      <c r="R8658" s="19"/>
      <c r="U8658" s="27"/>
      <c r="Y8658" s="9" t="s">
        <v>632</v>
      </c>
      <c r="Z8658" s="9" t="s">
        <v>232</v>
      </c>
      <c r="AA8658" s="9" t="s">
        <v>198</v>
      </c>
      <c r="AB8658" s="9">
        <v>8041041</v>
      </c>
      <c r="AC8658" s="9" t="s">
        <v>9432</v>
      </c>
      <c r="AD8658" s="9" t="s">
        <v>231</v>
      </c>
      <c r="AE8658" s="5">
        <f t="shared" si="292"/>
        <v>0</v>
      </c>
      <c r="AF8658" s="5" t="str">
        <f t="shared" si="293"/>
        <v>katB</v>
      </c>
      <c r="AG8658" s="153"/>
      <c r="AH8658" s="153"/>
      <c r="AI8658" t="s">
        <v>201</v>
      </c>
      <c r="AJ8658" t="s">
        <v>17878</v>
      </c>
      <c r="AK8658" s="9" t="str">
        <f>VLOOKUP(Y8658,zdroj!D:AJ,33,0)</f>
        <v>katB</v>
      </c>
    </row>
    <row r="8659" spans="8:37" x14ac:dyDescent="0.25">
      <c r="H8659" s="8"/>
      <c r="I8659" s="8"/>
      <c r="N8659" s="23"/>
      <c r="O8659" s="24"/>
      <c r="P8659" s="19"/>
      <c r="Q8659" s="19"/>
      <c r="R8659" s="19"/>
      <c r="U8659" s="27"/>
      <c r="Y8659" s="9" t="s">
        <v>632</v>
      </c>
      <c r="Z8659" s="9" t="s">
        <v>232</v>
      </c>
      <c r="AA8659" s="9" t="s">
        <v>198</v>
      </c>
      <c r="AB8659" s="9">
        <v>8041059</v>
      </c>
      <c r="AC8659" s="9" t="s">
        <v>9433</v>
      </c>
      <c r="AD8659" s="9" t="s">
        <v>231</v>
      </c>
      <c r="AE8659" s="5">
        <f t="shared" si="292"/>
        <v>0</v>
      </c>
      <c r="AF8659" s="5" t="str">
        <f t="shared" si="293"/>
        <v>katB</v>
      </c>
      <c r="AG8659" s="153"/>
      <c r="AH8659" s="153"/>
      <c r="AI8659" t="s">
        <v>201</v>
      </c>
      <c r="AJ8659" t="s">
        <v>17878</v>
      </c>
      <c r="AK8659" s="9" t="str">
        <f>VLOOKUP(Y8659,zdroj!D:AJ,33,0)</f>
        <v>katB</v>
      </c>
    </row>
    <row r="8660" spans="8:37" x14ac:dyDescent="0.25">
      <c r="H8660" s="8"/>
      <c r="I8660" s="8"/>
      <c r="N8660" s="23"/>
      <c r="O8660" s="24"/>
      <c r="P8660" s="19"/>
      <c r="Q8660" s="19"/>
      <c r="R8660" s="19"/>
      <c r="U8660" s="27"/>
      <c r="Y8660" s="9" t="s">
        <v>632</v>
      </c>
      <c r="Z8660" s="9" t="s">
        <v>232</v>
      </c>
      <c r="AA8660" s="9" t="s">
        <v>198</v>
      </c>
      <c r="AB8660" s="9">
        <v>8041067</v>
      </c>
      <c r="AC8660" s="9" t="s">
        <v>9434</v>
      </c>
      <c r="AD8660" s="9" t="s">
        <v>231</v>
      </c>
      <c r="AE8660" s="5">
        <f t="shared" si="292"/>
        <v>0</v>
      </c>
      <c r="AF8660" s="5" t="str">
        <f t="shared" si="293"/>
        <v>katB</v>
      </c>
      <c r="AG8660" s="153"/>
      <c r="AH8660" s="153"/>
      <c r="AI8660" t="s">
        <v>201</v>
      </c>
      <c r="AJ8660" t="s">
        <v>17878</v>
      </c>
      <c r="AK8660" s="9" t="str">
        <f>VLOOKUP(Y8660,zdroj!D:AJ,33,0)</f>
        <v>katB</v>
      </c>
    </row>
    <row r="8661" spans="8:37" x14ac:dyDescent="0.25">
      <c r="H8661" s="8"/>
      <c r="I8661" s="8"/>
      <c r="N8661" s="23"/>
      <c r="O8661" s="24"/>
      <c r="P8661" s="19"/>
      <c r="Q8661" s="19"/>
      <c r="R8661" s="19"/>
      <c r="U8661" s="27"/>
      <c r="Y8661" s="9" t="s">
        <v>632</v>
      </c>
      <c r="Z8661" s="9" t="s">
        <v>232</v>
      </c>
      <c r="AA8661" s="9" t="s">
        <v>198</v>
      </c>
      <c r="AB8661" s="9">
        <v>8041075</v>
      </c>
      <c r="AC8661" s="9" t="s">
        <v>9435</v>
      </c>
      <c r="AD8661" s="9" t="s">
        <v>231</v>
      </c>
      <c r="AE8661" s="5">
        <f t="shared" si="292"/>
        <v>0</v>
      </c>
      <c r="AF8661" s="5" t="str">
        <f t="shared" si="293"/>
        <v>katB</v>
      </c>
      <c r="AG8661" s="153"/>
      <c r="AH8661" s="153"/>
      <c r="AI8661" t="s">
        <v>201</v>
      </c>
      <c r="AJ8661" t="s">
        <v>17878</v>
      </c>
      <c r="AK8661" s="9" t="str">
        <f>VLOOKUP(Y8661,zdroj!D:AJ,33,0)</f>
        <v>katB</v>
      </c>
    </row>
    <row r="8662" spans="8:37" x14ac:dyDescent="0.25">
      <c r="H8662" s="8"/>
      <c r="I8662" s="8"/>
      <c r="N8662" s="23"/>
      <c r="O8662" s="24"/>
      <c r="P8662" s="19"/>
      <c r="Q8662" s="19"/>
      <c r="R8662" s="19"/>
      <c r="U8662" s="27"/>
      <c r="Y8662" s="9" t="s">
        <v>632</v>
      </c>
      <c r="Z8662" s="9" t="s">
        <v>232</v>
      </c>
      <c r="AA8662" s="9" t="s">
        <v>198</v>
      </c>
      <c r="AB8662" s="9">
        <v>8041083</v>
      </c>
      <c r="AC8662" s="9" t="s">
        <v>9436</v>
      </c>
      <c r="AD8662" s="9" t="s">
        <v>231</v>
      </c>
      <c r="AE8662" s="5">
        <f t="shared" si="292"/>
        <v>0</v>
      </c>
      <c r="AF8662" s="5" t="str">
        <f t="shared" si="293"/>
        <v>katB</v>
      </c>
      <c r="AG8662" s="153"/>
      <c r="AH8662" s="153"/>
      <c r="AI8662" t="s">
        <v>201</v>
      </c>
      <c r="AJ8662" t="s">
        <v>17878</v>
      </c>
      <c r="AK8662" s="9" t="str">
        <f>VLOOKUP(Y8662,zdroj!D:AJ,33,0)</f>
        <v>katB</v>
      </c>
    </row>
    <row r="8663" spans="8:37" x14ac:dyDescent="0.25">
      <c r="H8663" s="8"/>
      <c r="I8663" s="8"/>
      <c r="N8663" s="23"/>
      <c r="O8663" s="24"/>
      <c r="P8663" s="19"/>
      <c r="Q8663" s="19"/>
      <c r="R8663" s="19"/>
      <c r="U8663" s="27"/>
      <c r="Y8663" s="9" t="s">
        <v>632</v>
      </c>
      <c r="Z8663" s="9" t="s">
        <v>232</v>
      </c>
      <c r="AA8663" s="9" t="s">
        <v>198</v>
      </c>
      <c r="AB8663" s="9">
        <v>8040915</v>
      </c>
      <c r="AC8663" s="9" t="s">
        <v>9437</v>
      </c>
      <c r="AD8663" s="9" t="s">
        <v>231</v>
      </c>
      <c r="AE8663" s="5">
        <f t="shared" si="292"/>
        <v>0</v>
      </c>
      <c r="AF8663" s="5" t="str">
        <f t="shared" si="293"/>
        <v>katB</v>
      </c>
      <c r="AG8663" s="153"/>
      <c r="AH8663" s="153"/>
      <c r="AI8663" t="s">
        <v>201</v>
      </c>
      <c r="AJ8663" t="s">
        <v>17878</v>
      </c>
      <c r="AK8663" s="9" t="str">
        <f>VLOOKUP(Y8663,zdroj!D:AJ,33,0)</f>
        <v>katB</v>
      </c>
    </row>
    <row r="8664" spans="8:37" x14ac:dyDescent="0.25">
      <c r="H8664" s="8"/>
      <c r="I8664" s="8"/>
      <c r="N8664" s="23"/>
      <c r="O8664" s="24"/>
      <c r="P8664" s="19"/>
      <c r="Q8664" s="19"/>
      <c r="R8664" s="19"/>
      <c r="U8664" s="27"/>
      <c r="Y8664" s="9" t="s">
        <v>632</v>
      </c>
      <c r="Z8664" s="9" t="s">
        <v>232</v>
      </c>
      <c r="AA8664" s="9" t="s">
        <v>198</v>
      </c>
      <c r="AB8664" s="9">
        <v>8041091</v>
      </c>
      <c r="AC8664" s="9" t="s">
        <v>9438</v>
      </c>
      <c r="AD8664" s="9" t="s">
        <v>231</v>
      </c>
      <c r="AE8664" s="5">
        <f t="shared" si="292"/>
        <v>0</v>
      </c>
      <c r="AF8664" s="5" t="str">
        <f t="shared" si="293"/>
        <v>katB</v>
      </c>
      <c r="AG8664" s="153"/>
      <c r="AH8664" s="153"/>
      <c r="AI8664" t="s">
        <v>201</v>
      </c>
      <c r="AJ8664" t="s">
        <v>17878</v>
      </c>
      <c r="AK8664" s="9" t="str">
        <f>VLOOKUP(Y8664,zdroj!D:AJ,33,0)</f>
        <v>katB</v>
      </c>
    </row>
    <row r="8665" spans="8:37" x14ac:dyDescent="0.25">
      <c r="H8665" s="8"/>
      <c r="I8665" s="8"/>
      <c r="N8665" s="23"/>
      <c r="O8665" s="24"/>
      <c r="P8665" s="19"/>
      <c r="Q8665" s="19"/>
      <c r="R8665" s="19"/>
      <c r="U8665" s="27"/>
      <c r="Y8665" s="9" t="s">
        <v>632</v>
      </c>
      <c r="Z8665" s="9" t="s">
        <v>232</v>
      </c>
      <c r="AA8665" s="9" t="s">
        <v>198</v>
      </c>
      <c r="AB8665" s="9">
        <v>8041105</v>
      </c>
      <c r="AC8665" s="9" t="s">
        <v>9439</v>
      </c>
      <c r="AD8665" s="9" t="s">
        <v>231</v>
      </c>
      <c r="AE8665" s="5">
        <f t="shared" si="292"/>
        <v>0</v>
      </c>
      <c r="AF8665" s="5" t="str">
        <f t="shared" si="293"/>
        <v>katB</v>
      </c>
      <c r="AG8665" s="153"/>
      <c r="AH8665" s="153"/>
      <c r="AI8665" t="s">
        <v>201</v>
      </c>
      <c r="AJ8665" t="s">
        <v>17878</v>
      </c>
      <c r="AK8665" s="9" t="str">
        <f>VLOOKUP(Y8665,zdroj!D:AJ,33,0)</f>
        <v>katB</v>
      </c>
    </row>
    <row r="8666" spans="8:37" x14ac:dyDescent="0.25">
      <c r="H8666" s="8"/>
      <c r="I8666" s="8"/>
      <c r="N8666" s="23"/>
      <c r="O8666" s="24"/>
      <c r="P8666" s="19"/>
      <c r="Q8666" s="19"/>
      <c r="R8666" s="19"/>
      <c r="U8666" s="27"/>
      <c r="Y8666" s="9" t="s">
        <v>632</v>
      </c>
      <c r="Z8666" s="9" t="s">
        <v>232</v>
      </c>
      <c r="AA8666" s="9" t="s">
        <v>198</v>
      </c>
      <c r="AB8666" s="9">
        <v>8041113</v>
      </c>
      <c r="AC8666" s="9" t="s">
        <v>9440</v>
      </c>
      <c r="AD8666" s="9" t="s">
        <v>231</v>
      </c>
      <c r="AE8666" s="5">
        <f t="shared" si="292"/>
        <v>0</v>
      </c>
      <c r="AF8666" s="5" t="str">
        <f t="shared" si="293"/>
        <v>katB</v>
      </c>
      <c r="AG8666" s="153"/>
      <c r="AH8666" s="153"/>
      <c r="AI8666" t="s">
        <v>201</v>
      </c>
      <c r="AJ8666" t="s">
        <v>17878</v>
      </c>
      <c r="AK8666" s="9" t="str">
        <f>VLOOKUP(Y8666,zdroj!D:AJ,33,0)</f>
        <v>katB</v>
      </c>
    </row>
    <row r="8667" spans="8:37" x14ac:dyDescent="0.25">
      <c r="H8667" s="8"/>
      <c r="I8667" s="8"/>
      <c r="N8667" s="23"/>
      <c r="O8667" s="24"/>
      <c r="P8667" s="19"/>
      <c r="Q8667" s="19"/>
      <c r="R8667" s="19"/>
      <c r="U8667" s="27"/>
      <c r="Y8667" s="9" t="s">
        <v>632</v>
      </c>
      <c r="Z8667" s="9" t="s">
        <v>232</v>
      </c>
      <c r="AA8667" s="9" t="s">
        <v>198</v>
      </c>
      <c r="AB8667" s="9">
        <v>8041121</v>
      </c>
      <c r="AC8667" s="9" t="s">
        <v>9441</v>
      </c>
      <c r="AD8667" s="9" t="s">
        <v>231</v>
      </c>
      <c r="AE8667" s="5">
        <f t="shared" si="292"/>
        <v>0</v>
      </c>
      <c r="AF8667" s="5" t="str">
        <f t="shared" si="293"/>
        <v>katB</v>
      </c>
      <c r="AG8667" s="153"/>
      <c r="AH8667" s="153"/>
      <c r="AI8667" t="s">
        <v>201</v>
      </c>
      <c r="AJ8667" t="s">
        <v>17878</v>
      </c>
      <c r="AK8667" s="9" t="str">
        <f>VLOOKUP(Y8667,zdroj!D:AJ,33,0)</f>
        <v>katB</v>
      </c>
    </row>
    <row r="8668" spans="8:37" x14ac:dyDescent="0.25">
      <c r="H8668" s="8"/>
      <c r="I8668" s="8"/>
      <c r="N8668" s="23"/>
      <c r="O8668" s="24"/>
      <c r="P8668" s="19"/>
      <c r="Q8668" s="19"/>
      <c r="R8668" s="19"/>
      <c r="U8668" s="27"/>
      <c r="Y8668" s="9" t="s">
        <v>632</v>
      </c>
      <c r="Z8668" s="9" t="s">
        <v>232</v>
      </c>
      <c r="AA8668" s="9" t="s">
        <v>198</v>
      </c>
      <c r="AB8668" s="9">
        <v>26006162</v>
      </c>
      <c r="AC8668" s="9" t="s">
        <v>9442</v>
      </c>
      <c r="AD8668" s="9" t="s">
        <v>231</v>
      </c>
      <c r="AE8668" s="5">
        <f t="shared" si="292"/>
        <v>0</v>
      </c>
      <c r="AF8668" s="5" t="str">
        <f t="shared" si="293"/>
        <v>katB</v>
      </c>
      <c r="AG8668" s="153"/>
      <c r="AH8668" s="153"/>
      <c r="AI8668" t="s">
        <v>201</v>
      </c>
      <c r="AJ8668" t="s">
        <v>17878</v>
      </c>
      <c r="AK8668" s="9" t="str">
        <f>VLOOKUP(Y8668,zdroj!D:AJ,33,0)</f>
        <v>katB</v>
      </c>
    </row>
    <row r="8669" spans="8:37" x14ac:dyDescent="0.25">
      <c r="H8669" s="8"/>
      <c r="I8669" s="8"/>
      <c r="N8669" s="23"/>
      <c r="O8669" s="24"/>
      <c r="P8669" s="19"/>
      <c r="Q8669" s="19"/>
      <c r="R8669" s="19"/>
      <c r="U8669" s="27"/>
      <c r="Y8669" s="9" t="s">
        <v>632</v>
      </c>
      <c r="Z8669" s="9" t="s">
        <v>232</v>
      </c>
      <c r="AA8669" s="9" t="s">
        <v>198</v>
      </c>
      <c r="AB8669" s="9">
        <v>8041130</v>
      </c>
      <c r="AC8669" s="9" t="s">
        <v>9443</v>
      </c>
      <c r="AD8669" s="9" t="s">
        <v>231</v>
      </c>
      <c r="AE8669" s="5">
        <f t="shared" si="292"/>
        <v>0</v>
      </c>
      <c r="AF8669" s="5" t="str">
        <f t="shared" si="293"/>
        <v>katB</v>
      </c>
      <c r="AG8669" s="153"/>
      <c r="AH8669" s="153"/>
      <c r="AI8669" t="s">
        <v>201</v>
      </c>
      <c r="AJ8669" t="s">
        <v>17878</v>
      </c>
      <c r="AK8669" s="9" t="str">
        <f>VLOOKUP(Y8669,zdroj!D:AJ,33,0)</f>
        <v>katB</v>
      </c>
    </row>
    <row r="8670" spans="8:37" x14ac:dyDescent="0.25">
      <c r="H8670" s="8"/>
      <c r="I8670" s="8"/>
      <c r="N8670" s="23"/>
      <c r="O8670" s="24"/>
      <c r="P8670" s="19"/>
      <c r="Q8670" s="19"/>
      <c r="R8670" s="19"/>
      <c r="U8670" s="27"/>
      <c r="Y8670" s="9" t="s">
        <v>632</v>
      </c>
      <c r="Z8670" s="9" t="s">
        <v>232</v>
      </c>
      <c r="AA8670" s="9" t="s">
        <v>198</v>
      </c>
      <c r="AB8670" s="9">
        <v>27028640</v>
      </c>
      <c r="AC8670" s="9" t="s">
        <v>9444</v>
      </c>
      <c r="AD8670" s="9" t="s">
        <v>231</v>
      </c>
      <c r="AE8670" s="5">
        <f t="shared" si="292"/>
        <v>0</v>
      </c>
      <c r="AF8670" s="5" t="str">
        <f t="shared" si="293"/>
        <v>katB</v>
      </c>
      <c r="AG8670" s="153"/>
      <c r="AH8670" s="153"/>
      <c r="AI8670" t="s">
        <v>201</v>
      </c>
      <c r="AJ8670" t="s">
        <v>17878</v>
      </c>
      <c r="AK8670" s="9" t="str">
        <f>VLOOKUP(Y8670,zdroj!D:AJ,33,0)</f>
        <v>katB</v>
      </c>
    </row>
    <row r="8671" spans="8:37" x14ac:dyDescent="0.25">
      <c r="H8671" s="8"/>
      <c r="I8671" s="8"/>
      <c r="N8671" s="23"/>
      <c r="O8671" s="24"/>
      <c r="P8671" s="19"/>
      <c r="Q8671" s="19"/>
      <c r="R8671" s="19"/>
      <c r="U8671" s="27"/>
      <c r="Y8671" s="9" t="s">
        <v>632</v>
      </c>
      <c r="Z8671" s="9" t="s">
        <v>232</v>
      </c>
      <c r="AA8671" s="9" t="s">
        <v>198</v>
      </c>
      <c r="AB8671" s="9">
        <v>30837880</v>
      </c>
      <c r="AC8671" s="9" t="s">
        <v>9445</v>
      </c>
      <c r="AD8671" s="9" t="s">
        <v>231</v>
      </c>
      <c r="AE8671" s="5">
        <f t="shared" si="292"/>
        <v>0</v>
      </c>
      <c r="AF8671" s="5" t="str">
        <f t="shared" si="293"/>
        <v>katB</v>
      </c>
      <c r="AG8671" s="153"/>
      <c r="AH8671" s="153"/>
      <c r="AI8671" t="s">
        <v>201</v>
      </c>
      <c r="AJ8671" t="s">
        <v>17878</v>
      </c>
      <c r="AK8671" s="9" t="str">
        <f>VLOOKUP(Y8671,zdroj!D:AJ,33,0)</f>
        <v>katB</v>
      </c>
    </row>
    <row r="8672" spans="8:37" x14ac:dyDescent="0.25">
      <c r="H8672" s="8"/>
      <c r="I8672" s="8"/>
      <c r="N8672" s="23"/>
      <c r="O8672" s="24"/>
      <c r="P8672" s="19"/>
      <c r="Q8672" s="19"/>
      <c r="R8672" s="19"/>
      <c r="U8672" s="27"/>
      <c r="Y8672" s="9" t="s">
        <v>632</v>
      </c>
      <c r="Z8672" s="9" t="s">
        <v>232</v>
      </c>
      <c r="AA8672" s="9" t="s">
        <v>198</v>
      </c>
      <c r="AB8672" s="9">
        <v>8041148</v>
      </c>
      <c r="AC8672" s="9" t="s">
        <v>9446</v>
      </c>
      <c r="AD8672" s="9" t="s">
        <v>231</v>
      </c>
      <c r="AE8672" s="5">
        <f t="shared" si="292"/>
        <v>0</v>
      </c>
      <c r="AF8672" s="5" t="str">
        <f t="shared" si="293"/>
        <v>katB</v>
      </c>
      <c r="AG8672" s="153"/>
      <c r="AH8672" s="153"/>
      <c r="AI8672" t="s">
        <v>201</v>
      </c>
      <c r="AJ8672" t="s">
        <v>17878</v>
      </c>
      <c r="AK8672" s="9" t="str">
        <f>VLOOKUP(Y8672,zdroj!D:AJ,33,0)</f>
        <v>katB</v>
      </c>
    </row>
    <row r="8673" spans="8:37" x14ac:dyDescent="0.25">
      <c r="H8673" s="8"/>
      <c r="I8673" s="8"/>
      <c r="N8673" s="23"/>
      <c r="O8673" s="24"/>
      <c r="P8673" s="19"/>
      <c r="Q8673" s="19"/>
      <c r="R8673" s="19"/>
      <c r="U8673" s="27"/>
      <c r="Y8673" s="9" t="s">
        <v>632</v>
      </c>
      <c r="Z8673" s="9" t="s">
        <v>232</v>
      </c>
      <c r="AA8673" s="9" t="s">
        <v>198</v>
      </c>
      <c r="AB8673" s="9">
        <v>8041156</v>
      </c>
      <c r="AC8673" s="9" t="s">
        <v>9447</v>
      </c>
      <c r="AD8673" s="9" t="s">
        <v>231</v>
      </c>
      <c r="AE8673" s="5">
        <f t="shared" si="292"/>
        <v>0</v>
      </c>
      <c r="AF8673" s="5" t="str">
        <f t="shared" si="293"/>
        <v>katB</v>
      </c>
      <c r="AG8673" s="153"/>
      <c r="AH8673" s="153"/>
      <c r="AI8673" t="s">
        <v>201</v>
      </c>
      <c r="AJ8673" t="s">
        <v>17878</v>
      </c>
      <c r="AK8673" s="9" t="str">
        <f>VLOOKUP(Y8673,zdroj!D:AJ,33,0)</f>
        <v>katB</v>
      </c>
    </row>
    <row r="8674" spans="8:37" x14ac:dyDescent="0.25">
      <c r="H8674" s="8"/>
      <c r="I8674" s="8"/>
      <c r="N8674" s="23"/>
      <c r="O8674" s="24"/>
      <c r="P8674" s="19"/>
      <c r="Q8674" s="19"/>
      <c r="R8674" s="19"/>
      <c r="U8674" s="27"/>
      <c r="Y8674" s="9" t="s">
        <v>632</v>
      </c>
      <c r="Z8674" s="9" t="s">
        <v>232</v>
      </c>
      <c r="AA8674" s="9" t="s">
        <v>198</v>
      </c>
      <c r="AB8674" s="9">
        <v>8040923</v>
      </c>
      <c r="AC8674" s="9" t="s">
        <v>9448</v>
      </c>
      <c r="AD8674" s="9" t="s">
        <v>231</v>
      </c>
      <c r="AE8674" s="5">
        <f t="shared" si="292"/>
        <v>0</v>
      </c>
      <c r="AF8674" s="5" t="str">
        <f t="shared" si="293"/>
        <v>katB</v>
      </c>
      <c r="AG8674" s="153"/>
      <c r="AH8674" s="153"/>
      <c r="AI8674" t="s">
        <v>201</v>
      </c>
      <c r="AJ8674" t="s">
        <v>17878</v>
      </c>
      <c r="AK8674" s="9" t="str">
        <f>VLOOKUP(Y8674,zdroj!D:AJ,33,0)</f>
        <v>katB</v>
      </c>
    </row>
    <row r="8675" spans="8:37" x14ac:dyDescent="0.25">
      <c r="H8675" s="8"/>
      <c r="I8675" s="8"/>
      <c r="N8675" s="23"/>
      <c r="O8675" s="24"/>
      <c r="P8675" s="19"/>
      <c r="Q8675" s="19"/>
      <c r="R8675" s="19"/>
      <c r="U8675" s="27"/>
      <c r="Y8675" s="9" t="s">
        <v>632</v>
      </c>
      <c r="Z8675" s="9" t="s">
        <v>232</v>
      </c>
      <c r="AA8675" s="9" t="s">
        <v>198</v>
      </c>
      <c r="AB8675" s="9">
        <v>8041164</v>
      </c>
      <c r="AC8675" s="9" t="s">
        <v>9449</v>
      </c>
      <c r="AD8675" s="9" t="s">
        <v>231</v>
      </c>
      <c r="AE8675" s="5">
        <f t="shared" si="292"/>
        <v>0</v>
      </c>
      <c r="AF8675" s="5" t="str">
        <f t="shared" si="293"/>
        <v>katB</v>
      </c>
      <c r="AG8675" s="153"/>
      <c r="AH8675" s="153"/>
      <c r="AI8675" t="s">
        <v>201</v>
      </c>
      <c r="AJ8675" t="s">
        <v>17878</v>
      </c>
      <c r="AK8675" s="9" t="str">
        <f>VLOOKUP(Y8675,zdroj!D:AJ,33,0)</f>
        <v>katB</v>
      </c>
    </row>
    <row r="8676" spans="8:37" x14ac:dyDescent="0.25">
      <c r="H8676" s="8"/>
      <c r="I8676" s="8"/>
      <c r="N8676" s="23"/>
      <c r="O8676" s="24"/>
      <c r="P8676" s="19"/>
      <c r="Q8676" s="19"/>
      <c r="R8676" s="19"/>
      <c r="U8676" s="27"/>
      <c r="Y8676" s="9" t="s">
        <v>632</v>
      </c>
      <c r="Z8676" s="9" t="s">
        <v>232</v>
      </c>
      <c r="AA8676" s="9" t="s">
        <v>198</v>
      </c>
      <c r="AB8676" s="9">
        <v>8041172</v>
      </c>
      <c r="AC8676" s="9" t="s">
        <v>9450</v>
      </c>
      <c r="AD8676" s="9" t="s">
        <v>231</v>
      </c>
      <c r="AE8676" s="5">
        <f t="shared" si="292"/>
        <v>0</v>
      </c>
      <c r="AF8676" s="5" t="str">
        <f t="shared" si="293"/>
        <v>katB</v>
      </c>
      <c r="AG8676" s="153"/>
      <c r="AH8676" s="153"/>
      <c r="AI8676" t="s">
        <v>201</v>
      </c>
      <c r="AJ8676" t="s">
        <v>17878</v>
      </c>
      <c r="AK8676" s="9" t="str">
        <f>VLOOKUP(Y8676,zdroj!D:AJ,33,0)</f>
        <v>katB</v>
      </c>
    </row>
    <row r="8677" spans="8:37" x14ac:dyDescent="0.25">
      <c r="H8677" s="8"/>
      <c r="I8677" s="8"/>
      <c r="N8677" s="23"/>
      <c r="O8677" s="24"/>
      <c r="P8677" s="19"/>
      <c r="Q8677" s="19"/>
      <c r="R8677" s="19"/>
      <c r="U8677" s="27"/>
      <c r="Y8677" s="9" t="s">
        <v>632</v>
      </c>
      <c r="Z8677" s="9" t="s">
        <v>232</v>
      </c>
      <c r="AA8677" s="9" t="s">
        <v>198</v>
      </c>
      <c r="AB8677" s="9">
        <v>8041181</v>
      </c>
      <c r="AC8677" s="9" t="s">
        <v>9451</v>
      </c>
      <c r="AD8677" s="9" t="s">
        <v>231</v>
      </c>
      <c r="AE8677" s="5">
        <f t="shared" si="292"/>
        <v>0</v>
      </c>
      <c r="AF8677" s="5" t="str">
        <f t="shared" si="293"/>
        <v>katB</v>
      </c>
      <c r="AG8677" s="153"/>
      <c r="AH8677" s="153"/>
      <c r="AI8677" t="s">
        <v>201</v>
      </c>
      <c r="AJ8677" t="s">
        <v>17878</v>
      </c>
      <c r="AK8677" s="9" t="str">
        <f>VLOOKUP(Y8677,zdroj!D:AJ,33,0)</f>
        <v>katB</v>
      </c>
    </row>
    <row r="8678" spans="8:37" x14ac:dyDescent="0.25">
      <c r="H8678" s="8"/>
      <c r="I8678" s="8"/>
      <c r="N8678" s="23"/>
      <c r="O8678" s="24"/>
      <c r="P8678" s="19"/>
      <c r="Q8678" s="19"/>
      <c r="R8678" s="19"/>
      <c r="U8678" s="27"/>
      <c r="Y8678" s="9" t="s">
        <v>632</v>
      </c>
      <c r="Z8678" s="9" t="s">
        <v>232</v>
      </c>
      <c r="AA8678" s="9" t="s">
        <v>198</v>
      </c>
      <c r="AB8678" s="9">
        <v>8041199</v>
      </c>
      <c r="AC8678" s="9" t="s">
        <v>9452</v>
      </c>
      <c r="AD8678" s="9" t="s">
        <v>231</v>
      </c>
      <c r="AE8678" s="5">
        <f t="shared" si="292"/>
        <v>0</v>
      </c>
      <c r="AF8678" s="5" t="str">
        <f t="shared" si="293"/>
        <v>katB</v>
      </c>
      <c r="AG8678" s="153"/>
      <c r="AH8678" s="153"/>
      <c r="AI8678" t="s">
        <v>17880</v>
      </c>
      <c r="AJ8678" t="s">
        <v>17878</v>
      </c>
      <c r="AK8678" s="9" t="str">
        <f>VLOOKUP(Y8678,zdroj!D:AJ,33,0)</f>
        <v>katB</v>
      </c>
    </row>
    <row r="8679" spans="8:37" x14ac:dyDescent="0.25">
      <c r="H8679" s="8"/>
      <c r="I8679" s="8"/>
      <c r="N8679" s="23"/>
      <c r="O8679" s="24"/>
      <c r="P8679" s="19"/>
      <c r="Q8679" s="19"/>
      <c r="R8679" s="19"/>
      <c r="U8679" s="27"/>
      <c r="Y8679" s="9" t="s">
        <v>632</v>
      </c>
      <c r="Z8679" s="9" t="s">
        <v>232</v>
      </c>
      <c r="AA8679" s="9" t="s">
        <v>198</v>
      </c>
      <c r="AB8679" s="9">
        <v>8041202</v>
      </c>
      <c r="AC8679" s="9" t="s">
        <v>9453</v>
      </c>
      <c r="AD8679" s="9" t="s">
        <v>800</v>
      </c>
      <c r="AE8679" s="5">
        <f t="shared" si="292"/>
        <v>0</v>
      </c>
      <c r="AF8679" s="5" t="str">
        <f t="shared" si="293"/>
        <v>Pokryto</v>
      </c>
      <c r="AG8679" s="153"/>
      <c r="AH8679" s="153"/>
      <c r="AI8679" t="s">
        <v>201</v>
      </c>
      <c r="AJ8679" t="s">
        <v>800</v>
      </c>
      <c r="AK8679" s="9" t="str">
        <f>VLOOKUP(Y8679,zdroj!D:AJ,33,0)</f>
        <v>katB</v>
      </c>
    </row>
    <row r="8680" spans="8:37" x14ac:dyDescent="0.25">
      <c r="H8680" s="8"/>
      <c r="I8680" s="8"/>
      <c r="N8680" s="23"/>
      <c r="O8680" s="24"/>
      <c r="P8680" s="19"/>
      <c r="Q8680" s="19"/>
      <c r="R8680" s="19"/>
      <c r="U8680" s="27"/>
      <c r="Y8680" s="9" t="s">
        <v>632</v>
      </c>
      <c r="Z8680" s="9" t="s">
        <v>232</v>
      </c>
      <c r="AA8680" s="9" t="s">
        <v>198</v>
      </c>
      <c r="AB8680" s="9">
        <v>8041211</v>
      </c>
      <c r="AC8680" s="9" t="s">
        <v>9454</v>
      </c>
      <c r="AD8680" s="9" t="s">
        <v>231</v>
      </c>
      <c r="AE8680" s="5">
        <f t="shared" si="292"/>
        <v>0</v>
      </c>
      <c r="AF8680" s="5" t="str">
        <f t="shared" si="293"/>
        <v>katB</v>
      </c>
      <c r="AG8680" s="153"/>
      <c r="AH8680" s="153"/>
      <c r="AI8680" t="s">
        <v>201</v>
      </c>
      <c r="AJ8680" t="s">
        <v>17878</v>
      </c>
      <c r="AK8680" s="9" t="str">
        <f>VLOOKUP(Y8680,zdroj!D:AJ,33,0)</f>
        <v>katB</v>
      </c>
    </row>
    <row r="8681" spans="8:37" x14ac:dyDescent="0.25">
      <c r="H8681" s="8"/>
      <c r="I8681" s="8"/>
      <c r="N8681" s="23"/>
      <c r="O8681" s="24"/>
      <c r="P8681" s="19"/>
      <c r="Q8681" s="19"/>
      <c r="R8681" s="19"/>
      <c r="U8681" s="27"/>
      <c r="Y8681" s="9" t="s">
        <v>632</v>
      </c>
      <c r="Z8681" s="9" t="s">
        <v>232</v>
      </c>
      <c r="AA8681" s="9" t="s">
        <v>198</v>
      </c>
      <c r="AB8681" s="9">
        <v>8041229</v>
      </c>
      <c r="AC8681" s="9" t="s">
        <v>9455</v>
      </c>
      <c r="AD8681" s="9" t="s">
        <v>231</v>
      </c>
      <c r="AE8681" s="5">
        <f t="shared" si="292"/>
        <v>0</v>
      </c>
      <c r="AF8681" s="5" t="str">
        <f t="shared" si="293"/>
        <v>katB</v>
      </c>
      <c r="AG8681" s="153"/>
      <c r="AH8681" s="153"/>
      <c r="AI8681" t="s">
        <v>201</v>
      </c>
      <c r="AJ8681" t="s">
        <v>17878</v>
      </c>
      <c r="AK8681" s="9" t="str">
        <f>VLOOKUP(Y8681,zdroj!D:AJ,33,0)</f>
        <v>katB</v>
      </c>
    </row>
    <row r="8682" spans="8:37" x14ac:dyDescent="0.25">
      <c r="H8682" s="8"/>
      <c r="I8682" s="8"/>
      <c r="N8682" s="23"/>
      <c r="O8682" s="24"/>
      <c r="P8682" s="19"/>
      <c r="Q8682" s="19"/>
      <c r="R8682" s="19"/>
      <c r="U8682" s="27"/>
      <c r="Y8682" s="9" t="s">
        <v>632</v>
      </c>
      <c r="Z8682" s="9" t="s">
        <v>232</v>
      </c>
      <c r="AA8682" s="9" t="s">
        <v>198</v>
      </c>
      <c r="AB8682" s="9">
        <v>26008912</v>
      </c>
      <c r="AC8682" s="9" t="s">
        <v>9456</v>
      </c>
      <c r="AD8682" s="9" t="s">
        <v>231</v>
      </c>
      <c r="AE8682" s="5">
        <f t="shared" si="292"/>
        <v>0</v>
      </c>
      <c r="AF8682" s="5" t="str">
        <f t="shared" si="293"/>
        <v>katB</v>
      </c>
      <c r="AG8682" s="153"/>
      <c r="AH8682" s="153"/>
      <c r="AI8682" t="s">
        <v>201</v>
      </c>
      <c r="AJ8682" t="s">
        <v>17878</v>
      </c>
      <c r="AK8682" s="9" t="str">
        <f>VLOOKUP(Y8682,zdroj!D:AJ,33,0)</f>
        <v>katB</v>
      </c>
    </row>
    <row r="8683" spans="8:37" x14ac:dyDescent="0.25">
      <c r="H8683" s="8"/>
      <c r="I8683" s="8"/>
      <c r="N8683" s="23"/>
      <c r="O8683" s="24"/>
      <c r="P8683" s="19"/>
      <c r="Q8683" s="19"/>
      <c r="R8683" s="19"/>
      <c r="U8683" s="27"/>
      <c r="Y8683" s="9" t="s">
        <v>632</v>
      </c>
      <c r="Z8683" s="9" t="s">
        <v>232</v>
      </c>
      <c r="AA8683" s="9" t="s">
        <v>198</v>
      </c>
      <c r="AB8683" s="9">
        <v>8040931</v>
      </c>
      <c r="AC8683" s="9" t="s">
        <v>9457</v>
      </c>
      <c r="AD8683" s="9" t="s">
        <v>231</v>
      </c>
      <c r="AE8683" s="5">
        <f t="shared" si="292"/>
        <v>0</v>
      </c>
      <c r="AF8683" s="5" t="str">
        <f t="shared" si="293"/>
        <v>katB</v>
      </c>
      <c r="AG8683" s="153"/>
      <c r="AH8683" s="153"/>
      <c r="AI8683" t="s">
        <v>201</v>
      </c>
      <c r="AJ8683" t="s">
        <v>17878</v>
      </c>
      <c r="AK8683" s="9" t="str">
        <f>VLOOKUP(Y8683,zdroj!D:AJ,33,0)</f>
        <v>katB</v>
      </c>
    </row>
    <row r="8684" spans="8:37" x14ac:dyDescent="0.25">
      <c r="H8684" s="8"/>
      <c r="I8684" s="8"/>
      <c r="N8684" s="23"/>
      <c r="O8684" s="24"/>
      <c r="P8684" s="19"/>
      <c r="Q8684" s="19"/>
      <c r="R8684" s="19"/>
      <c r="U8684" s="27"/>
      <c r="Y8684" s="9" t="s">
        <v>632</v>
      </c>
      <c r="Z8684" s="9" t="s">
        <v>232</v>
      </c>
      <c r="AA8684" s="9" t="s">
        <v>198</v>
      </c>
      <c r="AB8684" s="9">
        <v>8041245</v>
      </c>
      <c r="AC8684" s="9" t="s">
        <v>9458</v>
      </c>
      <c r="AD8684" s="9" t="s">
        <v>231</v>
      </c>
      <c r="AE8684" s="5">
        <f t="shared" si="292"/>
        <v>0</v>
      </c>
      <c r="AF8684" s="5" t="str">
        <f t="shared" si="293"/>
        <v>katB</v>
      </c>
      <c r="AG8684" s="153"/>
      <c r="AH8684" s="153"/>
      <c r="AI8684" t="s">
        <v>201</v>
      </c>
      <c r="AJ8684" t="s">
        <v>17878</v>
      </c>
      <c r="AK8684" s="9" t="str">
        <f>VLOOKUP(Y8684,zdroj!D:AJ,33,0)</f>
        <v>katB</v>
      </c>
    </row>
    <row r="8685" spans="8:37" x14ac:dyDescent="0.25">
      <c r="H8685" s="8"/>
      <c r="I8685" s="8"/>
      <c r="N8685" s="23"/>
      <c r="O8685" s="24"/>
      <c r="P8685" s="19"/>
      <c r="Q8685" s="19"/>
      <c r="R8685" s="19"/>
      <c r="U8685" s="27"/>
      <c r="Y8685" s="9" t="s">
        <v>632</v>
      </c>
      <c r="Z8685" s="9" t="s">
        <v>232</v>
      </c>
      <c r="AA8685" s="9" t="s">
        <v>198</v>
      </c>
      <c r="AB8685" s="9">
        <v>8041253</v>
      </c>
      <c r="AC8685" s="9" t="s">
        <v>9459</v>
      </c>
      <c r="AD8685" s="9" t="s">
        <v>800</v>
      </c>
      <c r="AE8685" s="5">
        <f t="shared" si="292"/>
        <v>0</v>
      </c>
      <c r="AF8685" s="5" t="str">
        <f t="shared" si="293"/>
        <v>Pokryto</v>
      </c>
      <c r="AG8685" s="153"/>
      <c r="AH8685" s="153"/>
      <c r="AI8685" t="s">
        <v>201</v>
      </c>
      <c r="AJ8685" t="s">
        <v>800</v>
      </c>
      <c r="AK8685" s="9" t="str">
        <f>VLOOKUP(Y8685,zdroj!D:AJ,33,0)</f>
        <v>katB</v>
      </c>
    </row>
    <row r="8686" spans="8:37" x14ac:dyDescent="0.25">
      <c r="H8686" s="8"/>
      <c r="I8686" s="8"/>
      <c r="N8686" s="23"/>
      <c r="O8686" s="24"/>
      <c r="P8686" s="19"/>
      <c r="Q8686" s="19"/>
      <c r="R8686" s="19"/>
      <c r="U8686" s="27"/>
      <c r="Y8686" s="9" t="s">
        <v>632</v>
      </c>
      <c r="Z8686" s="9" t="s">
        <v>232</v>
      </c>
      <c r="AA8686" s="9" t="s">
        <v>198</v>
      </c>
      <c r="AB8686" s="9">
        <v>8041261</v>
      </c>
      <c r="AC8686" s="9" t="s">
        <v>9460</v>
      </c>
      <c r="AD8686" s="9" t="s">
        <v>800</v>
      </c>
      <c r="AE8686" s="5">
        <f t="shared" si="292"/>
        <v>0</v>
      </c>
      <c r="AF8686" s="5" t="str">
        <f t="shared" si="293"/>
        <v>Pokryto</v>
      </c>
      <c r="AG8686" s="153"/>
      <c r="AH8686" s="153"/>
      <c r="AI8686" t="s">
        <v>201</v>
      </c>
      <c r="AJ8686" t="s">
        <v>800</v>
      </c>
      <c r="AK8686" s="9" t="str">
        <f>VLOOKUP(Y8686,zdroj!D:AJ,33,0)</f>
        <v>katB</v>
      </c>
    </row>
    <row r="8687" spans="8:37" x14ac:dyDescent="0.25">
      <c r="H8687" s="8"/>
      <c r="I8687" s="8"/>
      <c r="N8687" s="23"/>
      <c r="O8687" s="24"/>
      <c r="P8687" s="19"/>
      <c r="Q8687" s="19"/>
      <c r="R8687" s="19"/>
      <c r="U8687" s="27"/>
      <c r="Y8687" s="9" t="s">
        <v>632</v>
      </c>
      <c r="Z8687" s="9" t="s">
        <v>232</v>
      </c>
      <c r="AA8687" s="9" t="s">
        <v>198</v>
      </c>
      <c r="AB8687" s="9">
        <v>8041270</v>
      </c>
      <c r="AC8687" s="9" t="s">
        <v>9461</v>
      </c>
      <c r="AD8687" s="9" t="s">
        <v>231</v>
      </c>
      <c r="AE8687" s="5">
        <f t="shared" si="292"/>
        <v>0</v>
      </c>
      <c r="AF8687" s="5" t="str">
        <f t="shared" si="293"/>
        <v>katB</v>
      </c>
      <c r="AG8687" s="153"/>
      <c r="AH8687" s="153"/>
      <c r="AI8687" t="s">
        <v>201</v>
      </c>
      <c r="AJ8687" t="s">
        <v>17878</v>
      </c>
      <c r="AK8687" s="9" t="str">
        <f>VLOOKUP(Y8687,zdroj!D:AJ,33,0)</f>
        <v>katB</v>
      </c>
    </row>
    <row r="8688" spans="8:37" x14ac:dyDescent="0.25">
      <c r="H8688" s="8"/>
      <c r="I8688" s="8"/>
      <c r="N8688" s="23"/>
      <c r="O8688" s="24"/>
      <c r="P8688" s="19"/>
      <c r="Q8688" s="19"/>
      <c r="R8688" s="19"/>
      <c r="U8688" s="27"/>
      <c r="Y8688" s="9" t="s">
        <v>632</v>
      </c>
      <c r="Z8688" s="9" t="s">
        <v>232</v>
      </c>
      <c r="AA8688" s="9" t="s">
        <v>198</v>
      </c>
      <c r="AB8688" s="9">
        <v>8041288</v>
      </c>
      <c r="AC8688" s="9" t="s">
        <v>9462</v>
      </c>
      <c r="AD8688" s="9" t="s">
        <v>231</v>
      </c>
      <c r="AE8688" s="5">
        <f t="shared" si="292"/>
        <v>0</v>
      </c>
      <c r="AF8688" s="5" t="str">
        <f t="shared" si="293"/>
        <v>katB</v>
      </c>
      <c r="AG8688" s="153"/>
      <c r="AH8688" s="153"/>
      <c r="AI8688" t="s">
        <v>201</v>
      </c>
      <c r="AJ8688" t="s">
        <v>17878</v>
      </c>
      <c r="AK8688" s="9" t="str">
        <f>VLOOKUP(Y8688,zdroj!D:AJ,33,0)</f>
        <v>katB</v>
      </c>
    </row>
    <row r="8689" spans="8:37" x14ac:dyDescent="0.25">
      <c r="H8689" s="8"/>
      <c r="I8689" s="8"/>
      <c r="N8689" s="23"/>
      <c r="O8689" s="24"/>
      <c r="P8689" s="19"/>
      <c r="Q8689" s="19"/>
      <c r="R8689" s="19"/>
      <c r="U8689" s="27"/>
      <c r="Y8689" s="9" t="s">
        <v>632</v>
      </c>
      <c r="Z8689" s="9" t="s">
        <v>232</v>
      </c>
      <c r="AA8689" s="9" t="s">
        <v>198</v>
      </c>
      <c r="AB8689" s="9">
        <v>8041296</v>
      </c>
      <c r="AC8689" s="9" t="s">
        <v>9463</v>
      </c>
      <c r="AD8689" s="9" t="s">
        <v>231</v>
      </c>
      <c r="AE8689" s="5">
        <f t="shared" si="292"/>
        <v>0</v>
      </c>
      <c r="AF8689" s="5" t="str">
        <f t="shared" si="293"/>
        <v>katB</v>
      </c>
      <c r="AG8689" s="153"/>
      <c r="AH8689" s="153"/>
      <c r="AI8689" t="s">
        <v>201</v>
      </c>
      <c r="AJ8689" t="s">
        <v>17878</v>
      </c>
      <c r="AK8689" s="9" t="str">
        <f>VLOOKUP(Y8689,zdroj!D:AJ,33,0)</f>
        <v>katB</v>
      </c>
    </row>
    <row r="8690" spans="8:37" x14ac:dyDescent="0.25">
      <c r="H8690" s="8"/>
      <c r="I8690" s="8"/>
      <c r="N8690" s="23"/>
      <c r="O8690" s="24"/>
      <c r="P8690" s="19"/>
      <c r="Q8690" s="19"/>
      <c r="R8690" s="19"/>
      <c r="U8690" s="27"/>
      <c r="Y8690" s="9" t="s">
        <v>632</v>
      </c>
      <c r="Z8690" s="9" t="s">
        <v>232</v>
      </c>
      <c r="AA8690" s="9" t="s">
        <v>198</v>
      </c>
      <c r="AB8690" s="9">
        <v>8041300</v>
      </c>
      <c r="AC8690" s="9" t="s">
        <v>9464</v>
      </c>
      <c r="AD8690" s="9" t="s">
        <v>231</v>
      </c>
      <c r="AE8690" s="5">
        <f t="shared" si="292"/>
        <v>0</v>
      </c>
      <c r="AF8690" s="5" t="str">
        <f t="shared" si="293"/>
        <v>katB</v>
      </c>
      <c r="AG8690" s="153"/>
      <c r="AH8690" s="153"/>
      <c r="AI8690" t="s">
        <v>201</v>
      </c>
      <c r="AJ8690" t="s">
        <v>17878</v>
      </c>
      <c r="AK8690" s="9" t="str">
        <f>VLOOKUP(Y8690,zdroj!D:AJ,33,0)</f>
        <v>katB</v>
      </c>
    </row>
    <row r="8691" spans="8:37" x14ac:dyDescent="0.25">
      <c r="H8691" s="8"/>
      <c r="I8691" s="8"/>
      <c r="N8691" s="23"/>
      <c r="O8691" s="24"/>
      <c r="P8691" s="19"/>
      <c r="Q8691" s="19"/>
      <c r="R8691" s="19"/>
      <c r="U8691" s="27"/>
      <c r="Y8691" s="9" t="s">
        <v>632</v>
      </c>
      <c r="Z8691" s="9" t="s">
        <v>232</v>
      </c>
      <c r="AA8691" s="9" t="s">
        <v>198</v>
      </c>
      <c r="AB8691" s="9">
        <v>8041318</v>
      </c>
      <c r="AC8691" s="9" t="s">
        <v>9465</v>
      </c>
      <c r="AD8691" s="9" t="s">
        <v>231</v>
      </c>
      <c r="AE8691" s="5">
        <f t="shared" si="292"/>
        <v>0</v>
      </c>
      <c r="AF8691" s="5" t="str">
        <f t="shared" si="293"/>
        <v>katB</v>
      </c>
      <c r="AG8691" s="153"/>
      <c r="AH8691" s="153"/>
      <c r="AI8691" t="s">
        <v>201</v>
      </c>
      <c r="AJ8691" t="s">
        <v>17878</v>
      </c>
      <c r="AK8691" s="9" t="str">
        <f>VLOOKUP(Y8691,zdroj!D:AJ,33,0)</f>
        <v>katB</v>
      </c>
    </row>
    <row r="8692" spans="8:37" x14ac:dyDescent="0.25">
      <c r="H8692" s="8"/>
      <c r="I8692" s="8"/>
      <c r="N8692" s="23"/>
      <c r="O8692" s="24"/>
      <c r="P8692" s="19"/>
      <c r="Q8692" s="19"/>
      <c r="R8692" s="19"/>
      <c r="U8692" s="27"/>
      <c r="Y8692" s="9" t="s">
        <v>632</v>
      </c>
      <c r="Z8692" s="9" t="s">
        <v>232</v>
      </c>
      <c r="AA8692" s="9" t="s">
        <v>198</v>
      </c>
      <c r="AB8692" s="9">
        <v>8041326</v>
      </c>
      <c r="AC8692" s="9" t="s">
        <v>9466</v>
      </c>
      <c r="AD8692" s="9" t="s">
        <v>231</v>
      </c>
      <c r="AE8692" s="5">
        <f t="shared" si="292"/>
        <v>0</v>
      </c>
      <c r="AF8692" s="5" t="str">
        <f t="shared" si="293"/>
        <v>katB</v>
      </c>
      <c r="AG8692" s="153"/>
      <c r="AH8692" s="153"/>
      <c r="AI8692" t="s">
        <v>201</v>
      </c>
      <c r="AJ8692" t="s">
        <v>17878</v>
      </c>
      <c r="AK8692" s="9" t="str">
        <f>VLOOKUP(Y8692,zdroj!D:AJ,33,0)</f>
        <v>katB</v>
      </c>
    </row>
    <row r="8693" spans="8:37" x14ac:dyDescent="0.25">
      <c r="H8693" s="8"/>
      <c r="I8693" s="8"/>
      <c r="N8693" s="23"/>
      <c r="O8693" s="24"/>
      <c r="P8693" s="19"/>
      <c r="Q8693" s="19"/>
      <c r="R8693" s="19"/>
      <c r="U8693" s="27"/>
      <c r="Y8693" s="9" t="s">
        <v>632</v>
      </c>
      <c r="Z8693" s="9" t="s">
        <v>232</v>
      </c>
      <c r="AA8693" s="9" t="s">
        <v>198</v>
      </c>
      <c r="AB8693" s="9">
        <v>26008921</v>
      </c>
      <c r="AC8693" s="9" t="s">
        <v>9467</v>
      </c>
      <c r="AD8693" s="9" t="s">
        <v>231</v>
      </c>
      <c r="AE8693" s="5">
        <f t="shared" si="292"/>
        <v>0</v>
      </c>
      <c r="AF8693" s="5" t="str">
        <f t="shared" si="293"/>
        <v>katB</v>
      </c>
      <c r="AG8693" s="153"/>
      <c r="AH8693" s="153"/>
      <c r="AI8693" t="s">
        <v>201</v>
      </c>
      <c r="AJ8693" t="s">
        <v>17878</v>
      </c>
      <c r="AK8693" s="9" t="str">
        <f>VLOOKUP(Y8693,zdroj!D:AJ,33,0)</f>
        <v>katB</v>
      </c>
    </row>
    <row r="8694" spans="8:37" x14ac:dyDescent="0.25">
      <c r="H8694" s="8"/>
      <c r="I8694" s="8"/>
      <c r="N8694" s="23"/>
      <c r="O8694" s="24"/>
      <c r="P8694" s="19"/>
      <c r="Q8694" s="19"/>
      <c r="R8694" s="19"/>
      <c r="U8694" s="27"/>
      <c r="Y8694" s="9" t="s">
        <v>632</v>
      </c>
      <c r="Z8694" s="9" t="s">
        <v>232</v>
      </c>
      <c r="AA8694" s="9" t="s">
        <v>198</v>
      </c>
      <c r="AB8694" s="9">
        <v>27028658</v>
      </c>
      <c r="AC8694" s="9" t="s">
        <v>9468</v>
      </c>
      <c r="AD8694" s="9" t="s">
        <v>231</v>
      </c>
      <c r="AE8694" s="5">
        <f t="shared" si="292"/>
        <v>0</v>
      </c>
      <c r="AF8694" s="5" t="str">
        <f t="shared" si="293"/>
        <v>katB</v>
      </c>
      <c r="AG8694" s="153"/>
      <c r="AH8694" s="153"/>
      <c r="AI8694" t="s">
        <v>201</v>
      </c>
      <c r="AJ8694" t="s">
        <v>17878</v>
      </c>
      <c r="AK8694" s="9" t="str">
        <f>VLOOKUP(Y8694,zdroj!D:AJ,33,0)</f>
        <v>katB</v>
      </c>
    </row>
    <row r="8695" spans="8:37" x14ac:dyDescent="0.25">
      <c r="H8695" s="8"/>
      <c r="I8695" s="8"/>
      <c r="N8695" s="23"/>
      <c r="O8695" s="24"/>
      <c r="P8695" s="19"/>
      <c r="Q8695" s="19"/>
      <c r="R8695" s="19"/>
      <c r="U8695" s="27"/>
      <c r="Y8695" s="9" t="s">
        <v>632</v>
      </c>
      <c r="Z8695" s="9" t="s">
        <v>232</v>
      </c>
      <c r="AA8695" s="9" t="s">
        <v>198</v>
      </c>
      <c r="AB8695" s="9">
        <v>27109071</v>
      </c>
      <c r="AC8695" s="9" t="s">
        <v>9469</v>
      </c>
      <c r="AD8695" s="9" t="s">
        <v>231</v>
      </c>
      <c r="AE8695" s="5">
        <f t="shared" si="292"/>
        <v>0</v>
      </c>
      <c r="AF8695" s="5" t="str">
        <f t="shared" si="293"/>
        <v>katB</v>
      </c>
      <c r="AG8695" s="153"/>
      <c r="AH8695" s="153"/>
      <c r="AI8695" t="s">
        <v>201</v>
      </c>
      <c r="AJ8695" t="s">
        <v>17878</v>
      </c>
      <c r="AK8695" s="9" t="str">
        <f>VLOOKUP(Y8695,zdroj!D:AJ,33,0)</f>
        <v>katB</v>
      </c>
    </row>
    <row r="8696" spans="8:37" x14ac:dyDescent="0.25">
      <c r="H8696" s="8"/>
      <c r="I8696" s="8"/>
      <c r="N8696" s="23"/>
      <c r="O8696" s="24"/>
      <c r="P8696" s="19"/>
      <c r="Q8696" s="19"/>
      <c r="R8696" s="19"/>
      <c r="U8696" s="27"/>
      <c r="Y8696" s="9" t="s">
        <v>632</v>
      </c>
      <c r="Z8696" s="9" t="s">
        <v>232</v>
      </c>
      <c r="AA8696" s="9" t="s">
        <v>198</v>
      </c>
      <c r="AB8696" s="9">
        <v>75006626</v>
      </c>
      <c r="AC8696" s="9" t="s">
        <v>9470</v>
      </c>
      <c r="AD8696" s="9" t="s">
        <v>231</v>
      </c>
      <c r="AE8696" s="5">
        <f t="shared" si="292"/>
        <v>0</v>
      </c>
      <c r="AF8696" s="5" t="str">
        <f t="shared" si="293"/>
        <v>katB</v>
      </c>
      <c r="AG8696" s="153"/>
      <c r="AH8696" s="153"/>
      <c r="AI8696" t="s">
        <v>229</v>
      </c>
      <c r="AJ8696" t="s">
        <v>17878</v>
      </c>
      <c r="AK8696" s="9" t="str">
        <f>VLOOKUP(Y8696,zdroj!D:AJ,33,0)</f>
        <v>katB</v>
      </c>
    </row>
    <row r="8697" spans="8:37" x14ac:dyDescent="0.25">
      <c r="H8697" s="8"/>
      <c r="I8697" s="8"/>
      <c r="N8697" s="23"/>
      <c r="O8697" s="24"/>
      <c r="P8697" s="19"/>
      <c r="Q8697" s="19"/>
      <c r="R8697" s="19"/>
      <c r="U8697" s="27"/>
      <c r="Y8697" s="9" t="s">
        <v>632</v>
      </c>
      <c r="Z8697" s="9" t="s">
        <v>232</v>
      </c>
      <c r="AA8697" s="9" t="s">
        <v>198</v>
      </c>
      <c r="AB8697" s="9">
        <v>77915771</v>
      </c>
      <c r="AC8697" s="9" t="s">
        <v>9471</v>
      </c>
      <c r="AD8697" s="9" t="s">
        <v>231</v>
      </c>
      <c r="AE8697" s="5">
        <f t="shared" si="292"/>
        <v>0</v>
      </c>
      <c r="AF8697" s="5" t="str">
        <f t="shared" si="293"/>
        <v>katB</v>
      </c>
      <c r="AG8697" s="153"/>
      <c r="AH8697" s="153"/>
      <c r="AI8697" t="s">
        <v>201</v>
      </c>
      <c r="AJ8697" t="s">
        <v>17878</v>
      </c>
      <c r="AK8697" s="9" t="str">
        <f>VLOOKUP(Y8697,zdroj!D:AJ,33,0)</f>
        <v>katB</v>
      </c>
    </row>
    <row r="8698" spans="8:37" x14ac:dyDescent="0.25">
      <c r="H8698" s="8"/>
      <c r="I8698" s="8"/>
      <c r="N8698" s="23"/>
      <c r="O8698" s="24"/>
      <c r="P8698" s="19"/>
      <c r="Q8698" s="19"/>
      <c r="R8698" s="19"/>
      <c r="U8698" s="27"/>
      <c r="Y8698" s="9" t="s">
        <v>632</v>
      </c>
      <c r="Z8698" s="9" t="s">
        <v>232</v>
      </c>
      <c r="AA8698" s="9" t="s">
        <v>198</v>
      </c>
      <c r="AB8698" s="9">
        <v>78567394</v>
      </c>
      <c r="AC8698" s="9" t="s">
        <v>9472</v>
      </c>
      <c r="AD8698" s="9" t="s">
        <v>231</v>
      </c>
      <c r="AE8698" s="5">
        <f t="shared" si="292"/>
        <v>0</v>
      </c>
      <c r="AF8698" s="5" t="str">
        <f t="shared" si="293"/>
        <v>katB</v>
      </c>
      <c r="AG8698" s="153"/>
      <c r="AH8698" s="153"/>
      <c r="AI8698" t="s">
        <v>201</v>
      </c>
      <c r="AJ8698" t="s">
        <v>17878</v>
      </c>
      <c r="AK8698" s="9" t="str">
        <f>VLOOKUP(Y8698,zdroj!D:AJ,33,0)</f>
        <v>katB</v>
      </c>
    </row>
    <row r="8699" spans="8:37" x14ac:dyDescent="0.25">
      <c r="H8699" s="8"/>
      <c r="I8699" s="8"/>
      <c r="N8699" s="23"/>
      <c r="O8699" s="24"/>
      <c r="P8699" s="19"/>
      <c r="Q8699" s="19"/>
      <c r="R8699" s="19"/>
      <c r="U8699" s="27"/>
      <c r="Y8699" s="9" t="s">
        <v>632</v>
      </c>
      <c r="Z8699" s="9" t="s">
        <v>232</v>
      </c>
      <c r="AA8699" s="9" t="s">
        <v>198</v>
      </c>
      <c r="AB8699" s="9">
        <v>79462120</v>
      </c>
      <c r="AC8699" s="9" t="s">
        <v>9473</v>
      </c>
      <c r="AD8699" s="9" t="s">
        <v>231</v>
      </c>
      <c r="AE8699" s="5">
        <f t="shared" si="292"/>
        <v>0</v>
      </c>
      <c r="AF8699" s="5" t="str">
        <f t="shared" si="293"/>
        <v>katB</v>
      </c>
      <c r="AG8699" s="153"/>
      <c r="AH8699" s="153"/>
      <c r="AI8699" t="s">
        <v>201</v>
      </c>
      <c r="AJ8699" t="s">
        <v>17878</v>
      </c>
      <c r="AK8699" s="9" t="str">
        <f>VLOOKUP(Y8699,zdroj!D:AJ,33,0)</f>
        <v>katB</v>
      </c>
    </row>
    <row r="8700" spans="8:37" x14ac:dyDescent="0.25">
      <c r="H8700" s="8"/>
      <c r="I8700" s="8"/>
      <c r="N8700" s="23"/>
      <c r="O8700" s="24"/>
      <c r="P8700" s="19"/>
      <c r="Q8700" s="19"/>
      <c r="R8700" s="19"/>
      <c r="U8700" s="27"/>
      <c r="Y8700" s="9" t="s">
        <v>632</v>
      </c>
      <c r="Z8700" s="9" t="s">
        <v>232</v>
      </c>
      <c r="AA8700" s="9" t="s">
        <v>198</v>
      </c>
      <c r="AB8700" s="9">
        <v>8040958</v>
      </c>
      <c r="AC8700" s="9" t="s">
        <v>9474</v>
      </c>
      <c r="AD8700" s="9" t="s">
        <v>231</v>
      </c>
      <c r="AE8700" s="5">
        <f t="shared" si="292"/>
        <v>0</v>
      </c>
      <c r="AF8700" s="5" t="str">
        <f t="shared" si="293"/>
        <v>katB</v>
      </c>
      <c r="AG8700" s="153"/>
      <c r="AH8700" s="153"/>
      <c r="AI8700" t="s">
        <v>201</v>
      </c>
      <c r="AJ8700" t="s">
        <v>17878</v>
      </c>
      <c r="AK8700" s="9" t="str">
        <f>VLOOKUP(Y8700,zdroj!D:AJ,33,0)</f>
        <v>katB</v>
      </c>
    </row>
    <row r="8701" spans="8:37" x14ac:dyDescent="0.25">
      <c r="H8701" s="8"/>
      <c r="I8701" s="8"/>
      <c r="N8701" s="23"/>
      <c r="O8701" s="24"/>
      <c r="P8701" s="19"/>
      <c r="Q8701" s="19"/>
      <c r="R8701" s="19"/>
      <c r="U8701" s="27"/>
      <c r="Y8701" s="9" t="s">
        <v>632</v>
      </c>
      <c r="Z8701" s="9" t="s">
        <v>232</v>
      </c>
      <c r="AA8701" s="9" t="s">
        <v>198</v>
      </c>
      <c r="AB8701" s="9">
        <v>8040966</v>
      </c>
      <c r="AC8701" s="9" t="s">
        <v>9475</v>
      </c>
      <c r="AD8701" s="9" t="s">
        <v>800</v>
      </c>
      <c r="AE8701" s="5">
        <f t="shared" si="292"/>
        <v>0</v>
      </c>
      <c r="AF8701" s="5" t="str">
        <f t="shared" si="293"/>
        <v>Pokryto</v>
      </c>
      <c r="AG8701" s="153"/>
      <c r="AH8701" s="153"/>
      <c r="AI8701" t="s">
        <v>201</v>
      </c>
      <c r="AJ8701" t="s">
        <v>800</v>
      </c>
      <c r="AK8701" s="9" t="str">
        <f>VLOOKUP(Y8701,zdroj!D:AJ,33,0)</f>
        <v>katB</v>
      </c>
    </row>
    <row r="8702" spans="8:37" x14ac:dyDescent="0.25">
      <c r="H8702" s="8"/>
      <c r="I8702" s="8"/>
      <c r="N8702" s="23"/>
      <c r="O8702" s="24"/>
      <c r="P8702" s="19"/>
      <c r="Q8702" s="19"/>
      <c r="R8702" s="19"/>
      <c r="U8702" s="27"/>
      <c r="Y8702" s="9" t="s">
        <v>632</v>
      </c>
      <c r="Z8702" s="9" t="s">
        <v>232</v>
      </c>
      <c r="AA8702" s="9" t="s">
        <v>198</v>
      </c>
      <c r="AB8702" s="9">
        <v>8040974</v>
      </c>
      <c r="AC8702" s="9" t="s">
        <v>9476</v>
      </c>
      <c r="AD8702" s="9" t="s">
        <v>231</v>
      </c>
      <c r="AE8702" s="5">
        <f t="shared" si="292"/>
        <v>0</v>
      </c>
      <c r="AF8702" s="5" t="str">
        <f t="shared" si="293"/>
        <v>katB</v>
      </c>
      <c r="AG8702" s="153"/>
      <c r="AH8702" s="153"/>
      <c r="AI8702" t="s">
        <v>201</v>
      </c>
      <c r="AJ8702" t="s">
        <v>17878</v>
      </c>
      <c r="AK8702" s="9" t="str">
        <f>VLOOKUP(Y8702,zdroj!D:AJ,33,0)</f>
        <v>katB</v>
      </c>
    </row>
    <row r="8703" spans="8:37" x14ac:dyDescent="0.25">
      <c r="H8703" s="8"/>
      <c r="I8703" s="8"/>
      <c r="N8703" s="23"/>
      <c r="O8703" s="24"/>
      <c r="P8703" s="19"/>
      <c r="Q8703" s="19"/>
      <c r="R8703" s="19"/>
      <c r="U8703" s="27"/>
      <c r="Y8703" s="9" t="s">
        <v>632</v>
      </c>
      <c r="Z8703" s="9" t="s">
        <v>232</v>
      </c>
      <c r="AA8703" s="9" t="s">
        <v>198</v>
      </c>
      <c r="AB8703" s="9">
        <v>8040982</v>
      </c>
      <c r="AC8703" s="9" t="s">
        <v>9477</v>
      </c>
      <c r="AD8703" s="9" t="s">
        <v>231</v>
      </c>
      <c r="AE8703" s="5">
        <f t="shared" si="292"/>
        <v>0</v>
      </c>
      <c r="AF8703" s="5" t="str">
        <f t="shared" si="293"/>
        <v>katB</v>
      </c>
      <c r="AG8703" s="153"/>
      <c r="AH8703" s="153"/>
      <c r="AI8703" t="s">
        <v>17879</v>
      </c>
      <c r="AJ8703" t="s">
        <v>17878</v>
      </c>
      <c r="AK8703" s="9" t="str">
        <f>VLOOKUP(Y8703,zdroj!D:AJ,33,0)</f>
        <v>katB</v>
      </c>
    </row>
    <row r="8704" spans="8:37" x14ac:dyDescent="0.25">
      <c r="H8704" s="8"/>
      <c r="I8704" s="8"/>
      <c r="N8704" s="23"/>
      <c r="O8704" s="24"/>
      <c r="P8704" s="19"/>
      <c r="Q8704" s="19"/>
      <c r="R8704" s="19"/>
      <c r="U8704" s="27"/>
      <c r="Y8704" s="9" t="s">
        <v>633</v>
      </c>
      <c r="Z8704" s="9" t="s">
        <v>232</v>
      </c>
      <c r="AA8704" s="9" t="s">
        <v>202</v>
      </c>
      <c r="AB8704" s="9">
        <v>8041342</v>
      </c>
      <c r="AC8704" s="9" t="s">
        <v>9478</v>
      </c>
      <c r="AD8704" s="9" t="s">
        <v>234</v>
      </c>
      <c r="AE8704" s="5">
        <f t="shared" si="292"/>
        <v>0</v>
      </c>
      <c r="AF8704" s="5" t="str">
        <f t="shared" si="293"/>
        <v>katD</v>
      </c>
      <c r="AG8704" s="153"/>
      <c r="AH8704" s="153"/>
      <c r="AI8704" t="s">
        <v>201</v>
      </c>
      <c r="AJ8704" s="228" t="s">
        <v>238</v>
      </c>
      <c r="AK8704" s="9" t="str">
        <f>VLOOKUP(Y8704,zdroj!D:AJ,33,0)</f>
        <v>katD</v>
      </c>
    </row>
    <row r="8705" spans="8:37" x14ac:dyDescent="0.25">
      <c r="H8705" s="8"/>
      <c r="I8705" s="8"/>
      <c r="N8705" s="23"/>
      <c r="O8705" s="24"/>
      <c r="P8705" s="19"/>
      <c r="Q8705" s="19"/>
      <c r="R8705" s="19"/>
      <c r="U8705" s="27"/>
      <c r="Y8705" s="9" t="s">
        <v>633</v>
      </c>
      <c r="Z8705" s="9" t="s">
        <v>232</v>
      </c>
      <c r="AA8705" s="9" t="s">
        <v>202</v>
      </c>
      <c r="AB8705" s="9">
        <v>8041431</v>
      </c>
      <c r="AC8705" s="9" t="s">
        <v>9479</v>
      </c>
      <c r="AD8705" s="9" t="s">
        <v>234</v>
      </c>
      <c r="AE8705" s="5">
        <f t="shared" si="292"/>
        <v>0</v>
      </c>
      <c r="AF8705" s="5" t="str">
        <f t="shared" si="293"/>
        <v>katD</v>
      </c>
      <c r="AG8705" s="153"/>
      <c r="AH8705" s="153"/>
      <c r="AI8705" t="s">
        <v>201</v>
      </c>
      <c r="AJ8705" s="228" t="s">
        <v>238</v>
      </c>
      <c r="AK8705" s="9" t="str">
        <f>VLOOKUP(Y8705,zdroj!D:AJ,33,0)</f>
        <v>katD</v>
      </c>
    </row>
    <row r="8706" spans="8:37" x14ac:dyDescent="0.25">
      <c r="H8706" s="8"/>
      <c r="I8706" s="8"/>
      <c r="N8706" s="23"/>
      <c r="O8706" s="24"/>
      <c r="P8706" s="19"/>
      <c r="Q8706" s="19"/>
      <c r="R8706" s="19"/>
      <c r="U8706" s="27"/>
      <c r="Y8706" s="9" t="s">
        <v>633</v>
      </c>
      <c r="Z8706" s="9" t="s">
        <v>232</v>
      </c>
      <c r="AA8706" s="9" t="s">
        <v>202</v>
      </c>
      <c r="AB8706" s="9">
        <v>8042365</v>
      </c>
      <c r="AC8706" s="9" t="s">
        <v>9480</v>
      </c>
      <c r="AD8706" s="9" t="s">
        <v>234</v>
      </c>
      <c r="AE8706" s="5">
        <f t="shared" si="292"/>
        <v>0</v>
      </c>
      <c r="AF8706" s="5" t="str">
        <f t="shared" si="293"/>
        <v>katD</v>
      </c>
      <c r="AG8706" s="153"/>
      <c r="AH8706" s="153"/>
      <c r="AI8706" t="s">
        <v>201</v>
      </c>
      <c r="AJ8706" s="228" t="s">
        <v>238</v>
      </c>
      <c r="AK8706" s="9" t="str">
        <f>VLOOKUP(Y8706,zdroj!D:AJ,33,0)</f>
        <v>katD</v>
      </c>
    </row>
    <row r="8707" spans="8:37" x14ac:dyDescent="0.25">
      <c r="H8707" s="8"/>
      <c r="I8707" s="8"/>
      <c r="N8707" s="23"/>
      <c r="O8707" s="24"/>
      <c r="P8707" s="19"/>
      <c r="Q8707" s="19"/>
      <c r="R8707" s="19"/>
      <c r="U8707" s="27"/>
      <c r="Y8707" s="9" t="s">
        <v>633</v>
      </c>
      <c r="Z8707" s="9" t="s">
        <v>232</v>
      </c>
      <c r="AA8707" s="9" t="s">
        <v>202</v>
      </c>
      <c r="AB8707" s="9">
        <v>8042381</v>
      </c>
      <c r="AC8707" s="9" t="s">
        <v>9481</v>
      </c>
      <c r="AD8707" s="9" t="s">
        <v>234</v>
      </c>
      <c r="AE8707" s="5">
        <f t="shared" si="292"/>
        <v>0</v>
      </c>
      <c r="AF8707" s="5" t="str">
        <f t="shared" si="293"/>
        <v>katD</v>
      </c>
      <c r="AG8707" s="153"/>
      <c r="AH8707" s="153"/>
      <c r="AI8707" t="s">
        <v>201</v>
      </c>
      <c r="AJ8707" s="228" t="s">
        <v>238</v>
      </c>
      <c r="AK8707" s="9" t="str">
        <f>VLOOKUP(Y8707,zdroj!D:AJ,33,0)</f>
        <v>katD</v>
      </c>
    </row>
    <row r="8708" spans="8:37" x14ac:dyDescent="0.25">
      <c r="H8708" s="8"/>
      <c r="I8708" s="8"/>
      <c r="N8708" s="23"/>
      <c r="O8708" s="24"/>
      <c r="P8708" s="19"/>
      <c r="Q8708" s="19"/>
      <c r="R8708" s="19"/>
      <c r="U8708" s="27"/>
      <c r="Y8708" s="9" t="s">
        <v>633</v>
      </c>
      <c r="Z8708" s="9" t="s">
        <v>232</v>
      </c>
      <c r="AA8708" s="9" t="s">
        <v>202</v>
      </c>
      <c r="AB8708" s="9">
        <v>8042403</v>
      </c>
      <c r="AC8708" s="9" t="s">
        <v>9482</v>
      </c>
      <c r="AD8708" s="9" t="s">
        <v>234</v>
      </c>
      <c r="AE8708" s="5">
        <f t="shared" si="292"/>
        <v>0</v>
      </c>
      <c r="AF8708" s="5" t="str">
        <f t="shared" si="293"/>
        <v>katD</v>
      </c>
      <c r="AG8708" s="153"/>
      <c r="AH8708" s="153"/>
      <c r="AI8708" t="s">
        <v>201</v>
      </c>
      <c r="AJ8708" s="228" t="s">
        <v>238</v>
      </c>
      <c r="AK8708" s="9" t="str">
        <f>VLOOKUP(Y8708,zdroj!D:AJ,33,0)</f>
        <v>katD</v>
      </c>
    </row>
    <row r="8709" spans="8:37" x14ac:dyDescent="0.25">
      <c r="H8709" s="8"/>
      <c r="I8709" s="8"/>
      <c r="N8709" s="23"/>
      <c r="O8709" s="24"/>
      <c r="P8709" s="19"/>
      <c r="Q8709" s="19"/>
      <c r="R8709" s="19"/>
      <c r="U8709" s="27"/>
      <c r="Y8709" s="9" t="s">
        <v>633</v>
      </c>
      <c r="Z8709" s="9" t="s">
        <v>232</v>
      </c>
      <c r="AA8709" s="9" t="s">
        <v>202</v>
      </c>
      <c r="AB8709" s="9">
        <v>8042411</v>
      </c>
      <c r="AC8709" s="9" t="s">
        <v>9483</v>
      </c>
      <c r="AD8709" s="9" t="s">
        <v>234</v>
      </c>
      <c r="AE8709" s="5">
        <f t="shared" si="292"/>
        <v>0</v>
      </c>
      <c r="AF8709" s="5" t="str">
        <f t="shared" si="293"/>
        <v>katD</v>
      </c>
      <c r="AG8709" s="153"/>
      <c r="AH8709" s="153"/>
      <c r="AI8709" t="s">
        <v>201</v>
      </c>
      <c r="AJ8709" s="228" t="s">
        <v>238</v>
      </c>
      <c r="AK8709" s="9" t="str">
        <f>VLOOKUP(Y8709,zdroj!D:AJ,33,0)</f>
        <v>katD</v>
      </c>
    </row>
    <row r="8710" spans="8:37" x14ac:dyDescent="0.25">
      <c r="H8710" s="8"/>
      <c r="I8710" s="8"/>
      <c r="N8710" s="23"/>
      <c r="O8710" s="24"/>
      <c r="P8710" s="19"/>
      <c r="Q8710" s="19"/>
      <c r="R8710" s="19"/>
      <c r="U8710" s="27"/>
      <c r="Y8710" s="9" t="s">
        <v>633</v>
      </c>
      <c r="Z8710" s="9" t="s">
        <v>232</v>
      </c>
      <c r="AA8710" s="9" t="s">
        <v>202</v>
      </c>
      <c r="AB8710" s="9">
        <v>8041440</v>
      </c>
      <c r="AC8710" s="9" t="s">
        <v>9484</v>
      </c>
      <c r="AD8710" s="9" t="s">
        <v>234</v>
      </c>
      <c r="AE8710" s="5">
        <f t="shared" si="292"/>
        <v>0</v>
      </c>
      <c r="AF8710" s="5" t="str">
        <f t="shared" si="293"/>
        <v>katD</v>
      </c>
      <c r="AG8710" s="153"/>
      <c r="AH8710" s="153"/>
      <c r="AI8710" t="s">
        <v>201</v>
      </c>
      <c r="AJ8710" s="228" t="s">
        <v>238</v>
      </c>
      <c r="AK8710" s="9" t="str">
        <f>VLOOKUP(Y8710,zdroj!D:AJ,33,0)</f>
        <v>katD</v>
      </c>
    </row>
    <row r="8711" spans="8:37" x14ac:dyDescent="0.25">
      <c r="H8711" s="8"/>
      <c r="I8711" s="8"/>
      <c r="N8711" s="23"/>
      <c r="O8711" s="24"/>
      <c r="P8711" s="19"/>
      <c r="Q8711" s="19"/>
      <c r="R8711" s="19"/>
      <c r="U8711" s="27"/>
      <c r="Y8711" s="9" t="s">
        <v>633</v>
      </c>
      <c r="Z8711" s="9" t="s">
        <v>232</v>
      </c>
      <c r="AA8711" s="9" t="s">
        <v>202</v>
      </c>
      <c r="AB8711" s="9">
        <v>8042420</v>
      </c>
      <c r="AC8711" s="9" t="s">
        <v>9485</v>
      </c>
      <c r="AD8711" s="9" t="s">
        <v>234</v>
      </c>
      <c r="AE8711" s="5">
        <f t="shared" si="292"/>
        <v>0</v>
      </c>
      <c r="AF8711" s="5" t="str">
        <f t="shared" si="293"/>
        <v>katD</v>
      </c>
      <c r="AG8711" s="153"/>
      <c r="AH8711" s="153"/>
      <c r="AI8711" t="s">
        <v>201</v>
      </c>
      <c r="AJ8711" s="228" t="s">
        <v>238</v>
      </c>
      <c r="AK8711" s="9" t="str">
        <f>VLOOKUP(Y8711,zdroj!D:AJ,33,0)</f>
        <v>katD</v>
      </c>
    </row>
    <row r="8712" spans="8:37" x14ac:dyDescent="0.25">
      <c r="H8712" s="8"/>
      <c r="I8712" s="8"/>
      <c r="N8712" s="23"/>
      <c r="O8712" s="24"/>
      <c r="P8712" s="19"/>
      <c r="Q8712" s="19"/>
      <c r="R8712" s="19"/>
      <c r="U8712" s="27"/>
      <c r="Y8712" s="9" t="s">
        <v>633</v>
      </c>
      <c r="Z8712" s="9" t="s">
        <v>232</v>
      </c>
      <c r="AA8712" s="9" t="s">
        <v>202</v>
      </c>
      <c r="AB8712" s="9">
        <v>8042438</v>
      </c>
      <c r="AC8712" s="9" t="s">
        <v>9486</v>
      </c>
      <c r="AD8712" s="9" t="s">
        <v>234</v>
      </c>
      <c r="AE8712" s="5">
        <f t="shared" si="292"/>
        <v>0</v>
      </c>
      <c r="AF8712" s="5" t="str">
        <f t="shared" si="293"/>
        <v>katD</v>
      </c>
      <c r="AG8712" s="153"/>
      <c r="AH8712" s="153"/>
      <c r="AI8712" t="s">
        <v>229</v>
      </c>
      <c r="AJ8712" s="228" t="s">
        <v>238</v>
      </c>
      <c r="AK8712" s="9" t="str">
        <f>VLOOKUP(Y8712,zdroj!D:AJ,33,0)</f>
        <v>katD</v>
      </c>
    </row>
    <row r="8713" spans="8:37" x14ac:dyDescent="0.25">
      <c r="H8713" s="8"/>
      <c r="I8713" s="8"/>
      <c r="N8713" s="23"/>
      <c r="O8713" s="24"/>
      <c r="P8713" s="19"/>
      <c r="Q8713" s="19"/>
      <c r="R8713" s="19"/>
      <c r="U8713" s="27"/>
      <c r="Y8713" s="9" t="s">
        <v>633</v>
      </c>
      <c r="Z8713" s="9" t="s">
        <v>232</v>
      </c>
      <c r="AA8713" s="9" t="s">
        <v>202</v>
      </c>
      <c r="AB8713" s="9">
        <v>8042446</v>
      </c>
      <c r="AC8713" s="9" t="s">
        <v>9487</v>
      </c>
      <c r="AD8713" s="9" t="s">
        <v>234</v>
      </c>
      <c r="AE8713" s="5">
        <f t="shared" si="292"/>
        <v>0</v>
      </c>
      <c r="AF8713" s="5" t="str">
        <f t="shared" si="293"/>
        <v>katD</v>
      </c>
      <c r="AG8713" s="153"/>
      <c r="AH8713" s="153"/>
      <c r="AI8713" t="s">
        <v>201</v>
      </c>
      <c r="AJ8713" s="228" t="s">
        <v>238</v>
      </c>
      <c r="AK8713" s="9" t="str">
        <f>VLOOKUP(Y8713,zdroj!D:AJ,33,0)</f>
        <v>katD</v>
      </c>
    </row>
    <row r="8714" spans="8:37" x14ac:dyDescent="0.25">
      <c r="H8714" s="8"/>
      <c r="I8714" s="8"/>
      <c r="N8714" s="23"/>
      <c r="O8714" s="24"/>
      <c r="P8714" s="19"/>
      <c r="Q8714" s="19"/>
      <c r="R8714" s="19"/>
      <c r="U8714" s="27"/>
      <c r="Y8714" s="9" t="s">
        <v>633</v>
      </c>
      <c r="Z8714" s="9" t="s">
        <v>232</v>
      </c>
      <c r="AA8714" s="9" t="s">
        <v>202</v>
      </c>
      <c r="AB8714" s="9">
        <v>8042454</v>
      </c>
      <c r="AC8714" s="9" t="s">
        <v>9488</v>
      </c>
      <c r="AD8714" s="9" t="s">
        <v>234</v>
      </c>
      <c r="AE8714" s="5">
        <f t="shared" ref="AE8714:AE8777" si="294">VLOOKUP(Y8714,K:T,10,0)</f>
        <v>0</v>
      </c>
      <c r="AF8714" s="5" t="str">
        <f t="shared" ref="AF8714:AF8777" si="295">IF(AE8714="A",IF(AD8714="katA","katB",AD8714),AD8714)</f>
        <v>katD</v>
      </c>
      <c r="AG8714" s="153"/>
      <c r="AH8714" s="153"/>
      <c r="AI8714" t="s">
        <v>201</v>
      </c>
      <c r="AJ8714" s="228" t="s">
        <v>238</v>
      </c>
      <c r="AK8714" s="9" t="str">
        <f>VLOOKUP(Y8714,zdroj!D:AJ,33,0)</f>
        <v>katD</v>
      </c>
    </row>
    <row r="8715" spans="8:37" x14ac:dyDescent="0.25">
      <c r="H8715" s="8"/>
      <c r="I8715" s="8"/>
      <c r="N8715" s="23"/>
      <c r="O8715" s="24"/>
      <c r="P8715" s="19"/>
      <c r="Q8715" s="19"/>
      <c r="R8715" s="19"/>
      <c r="U8715" s="27"/>
      <c r="Y8715" s="9" t="s">
        <v>633</v>
      </c>
      <c r="Z8715" s="9" t="s">
        <v>232</v>
      </c>
      <c r="AA8715" s="9" t="s">
        <v>202</v>
      </c>
      <c r="AB8715" s="9">
        <v>8042462</v>
      </c>
      <c r="AC8715" s="9" t="s">
        <v>9489</v>
      </c>
      <c r="AD8715" s="9" t="s">
        <v>234</v>
      </c>
      <c r="AE8715" s="5">
        <f t="shared" si="294"/>
        <v>0</v>
      </c>
      <c r="AF8715" s="5" t="str">
        <f t="shared" si="295"/>
        <v>katD</v>
      </c>
      <c r="AG8715" s="153"/>
      <c r="AH8715" s="153"/>
      <c r="AI8715" t="s">
        <v>201</v>
      </c>
      <c r="AJ8715" s="228" t="s">
        <v>238</v>
      </c>
      <c r="AK8715" s="9" t="str">
        <f>VLOOKUP(Y8715,zdroj!D:AJ,33,0)</f>
        <v>katD</v>
      </c>
    </row>
    <row r="8716" spans="8:37" x14ac:dyDescent="0.25">
      <c r="H8716" s="8"/>
      <c r="I8716" s="8"/>
      <c r="N8716" s="23"/>
      <c r="O8716" s="24"/>
      <c r="P8716" s="19"/>
      <c r="Q8716" s="19"/>
      <c r="R8716" s="19"/>
      <c r="U8716" s="27"/>
      <c r="Y8716" s="9" t="s">
        <v>633</v>
      </c>
      <c r="Z8716" s="9" t="s">
        <v>232</v>
      </c>
      <c r="AA8716" s="9" t="s">
        <v>202</v>
      </c>
      <c r="AB8716" s="9">
        <v>8042471</v>
      </c>
      <c r="AC8716" s="9" t="s">
        <v>9490</v>
      </c>
      <c r="AD8716" s="9" t="s">
        <v>234</v>
      </c>
      <c r="AE8716" s="5">
        <f t="shared" si="294"/>
        <v>0</v>
      </c>
      <c r="AF8716" s="5" t="str">
        <f t="shared" si="295"/>
        <v>katD</v>
      </c>
      <c r="AG8716" s="153"/>
      <c r="AH8716" s="153"/>
      <c r="AI8716" t="s">
        <v>201</v>
      </c>
      <c r="AJ8716" s="228" t="s">
        <v>238</v>
      </c>
      <c r="AK8716" s="9" t="str">
        <f>VLOOKUP(Y8716,zdroj!D:AJ,33,0)</f>
        <v>katD</v>
      </c>
    </row>
    <row r="8717" spans="8:37" x14ac:dyDescent="0.25">
      <c r="H8717" s="8"/>
      <c r="I8717" s="8"/>
      <c r="N8717" s="23"/>
      <c r="O8717" s="24"/>
      <c r="P8717" s="19"/>
      <c r="Q8717" s="19"/>
      <c r="R8717" s="19"/>
      <c r="U8717" s="27"/>
      <c r="Y8717" s="9" t="s">
        <v>633</v>
      </c>
      <c r="Z8717" s="9" t="s">
        <v>232</v>
      </c>
      <c r="AA8717" s="9" t="s">
        <v>202</v>
      </c>
      <c r="AB8717" s="9">
        <v>8042489</v>
      </c>
      <c r="AC8717" s="9" t="s">
        <v>9491</v>
      </c>
      <c r="AD8717" s="9" t="s">
        <v>234</v>
      </c>
      <c r="AE8717" s="5">
        <f t="shared" si="294"/>
        <v>0</v>
      </c>
      <c r="AF8717" s="5" t="str">
        <f t="shared" si="295"/>
        <v>katD</v>
      </c>
      <c r="AG8717" s="153"/>
      <c r="AH8717" s="153"/>
      <c r="AI8717" t="s">
        <v>201</v>
      </c>
      <c r="AJ8717" s="228" t="s">
        <v>238</v>
      </c>
      <c r="AK8717" s="9" t="str">
        <f>VLOOKUP(Y8717,zdroj!D:AJ,33,0)</f>
        <v>katD</v>
      </c>
    </row>
    <row r="8718" spans="8:37" x14ac:dyDescent="0.25">
      <c r="H8718" s="8"/>
      <c r="I8718" s="8"/>
      <c r="N8718" s="23"/>
      <c r="O8718" s="24"/>
      <c r="P8718" s="19"/>
      <c r="Q8718" s="19"/>
      <c r="R8718" s="19"/>
      <c r="U8718" s="27"/>
      <c r="Y8718" s="9" t="s">
        <v>633</v>
      </c>
      <c r="Z8718" s="9" t="s">
        <v>232</v>
      </c>
      <c r="AA8718" s="9" t="s">
        <v>202</v>
      </c>
      <c r="AB8718" s="9">
        <v>8042497</v>
      </c>
      <c r="AC8718" s="9" t="s">
        <v>9492</v>
      </c>
      <c r="AD8718" s="9" t="s">
        <v>234</v>
      </c>
      <c r="AE8718" s="5">
        <f t="shared" si="294"/>
        <v>0</v>
      </c>
      <c r="AF8718" s="5" t="str">
        <f t="shared" si="295"/>
        <v>katD</v>
      </c>
      <c r="AG8718" s="153"/>
      <c r="AH8718" s="153"/>
      <c r="AI8718" t="s">
        <v>201</v>
      </c>
      <c r="AJ8718" s="228" t="s">
        <v>238</v>
      </c>
      <c r="AK8718" s="9" t="str">
        <f>VLOOKUP(Y8718,zdroj!D:AJ,33,0)</f>
        <v>katD</v>
      </c>
    </row>
    <row r="8719" spans="8:37" x14ac:dyDescent="0.25">
      <c r="H8719" s="8"/>
      <c r="I8719" s="8"/>
      <c r="N8719" s="23"/>
      <c r="O8719" s="24"/>
      <c r="P8719" s="19"/>
      <c r="Q8719" s="19"/>
      <c r="R8719" s="19"/>
      <c r="U8719" s="27"/>
      <c r="Y8719" s="9" t="s">
        <v>633</v>
      </c>
      <c r="Z8719" s="9" t="s">
        <v>232</v>
      </c>
      <c r="AA8719" s="9" t="s">
        <v>202</v>
      </c>
      <c r="AB8719" s="9">
        <v>8042501</v>
      </c>
      <c r="AC8719" s="9" t="s">
        <v>9493</v>
      </c>
      <c r="AD8719" s="9" t="s">
        <v>234</v>
      </c>
      <c r="AE8719" s="5">
        <f t="shared" si="294"/>
        <v>0</v>
      </c>
      <c r="AF8719" s="5" t="str">
        <f t="shared" si="295"/>
        <v>katD</v>
      </c>
      <c r="AG8719" s="153"/>
      <c r="AH8719" s="153"/>
      <c r="AI8719" t="s">
        <v>201</v>
      </c>
      <c r="AJ8719" s="228" t="s">
        <v>238</v>
      </c>
      <c r="AK8719" s="9" t="str">
        <f>VLOOKUP(Y8719,zdroj!D:AJ,33,0)</f>
        <v>katD</v>
      </c>
    </row>
    <row r="8720" spans="8:37" x14ac:dyDescent="0.25">
      <c r="H8720" s="8"/>
      <c r="I8720" s="8"/>
      <c r="N8720" s="23"/>
      <c r="O8720" s="24"/>
      <c r="P8720" s="19"/>
      <c r="Q8720" s="19"/>
      <c r="R8720" s="19"/>
      <c r="U8720" s="27"/>
      <c r="Y8720" s="9" t="s">
        <v>633</v>
      </c>
      <c r="Z8720" s="9" t="s">
        <v>232</v>
      </c>
      <c r="AA8720" s="9" t="s">
        <v>202</v>
      </c>
      <c r="AB8720" s="9">
        <v>8041458</v>
      </c>
      <c r="AC8720" s="9" t="s">
        <v>9494</v>
      </c>
      <c r="AD8720" s="9" t="s">
        <v>234</v>
      </c>
      <c r="AE8720" s="5">
        <f t="shared" si="294"/>
        <v>0</v>
      </c>
      <c r="AF8720" s="5" t="str">
        <f t="shared" si="295"/>
        <v>katD</v>
      </c>
      <c r="AG8720" s="153"/>
      <c r="AH8720" s="153"/>
      <c r="AI8720" t="s">
        <v>201</v>
      </c>
      <c r="AJ8720" s="228" t="s">
        <v>238</v>
      </c>
      <c r="AK8720" s="9" t="str">
        <f>VLOOKUP(Y8720,zdroj!D:AJ,33,0)</f>
        <v>katD</v>
      </c>
    </row>
    <row r="8721" spans="8:37" x14ac:dyDescent="0.25">
      <c r="H8721" s="8"/>
      <c r="I8721" s="8"/>
      <c r="N8721" s="23"/>
      <c r="O8721" s="24"/>
      <c r="P8721" s="19"/>
      <c r="Q8721" s="19"/>
      <c r="R8721" s="19"/>
      <c r="U8721" s="27"/>
      <c r="Y8721" s="9" t="s">
        <v>633</v>
      </c>
      <c r="Z8721" s="9" t="s">
        <v>232</v>
      </c>
      <c r="AA8721" s="9" t="s">
        <v>202</v>
      </c>
      <c r="AB8721" s="9">
        <v>8042527</v>
      </c>
      <c r="AC8721" s="9" t="s">
        <v>9495</v>
      </c>
      <c r="AD8721" s="9" t="s">
        <v>234</v>
      </c>
      <c r="AE8721" s="5">
        <f t="shared" si="294"/>
        <v>0</v>
      </c>
      <c r="AF8721" s="5" t="str">
        <f t="shared" si="295"/>
        <v>katD</v>
      </c>
      <c r="AG8721" s="153"/>
      <c r="AH8721" s="153"/>
      <c r="AI8721" t="s">
        <v>201</v>
      </c>
      <c r="AJ8721" s="228" t="s">
        <v>238</v>
      </c>
      <c r="AK8721" s="9" t="str">
        <f>VLOOKUP(Y8721,zdroj!D:AJ,33,0)</f>
        <v>katD</v>
      </c>
    </row>
    <row r="8722" spans="8:37" x14ac:dyDescent="0.25">
      <c r="H8722" s="8"/>
      <c r="I8722" s="8"/>
      <c r="N8722" s="23"/>
      <c r="O8722" s="24"/>
      <c r="P8722" s="19"/>
      <c r="Q8722" s="19"/>
      <c r="R8722" s="19"/>
      <c r="U8722" s="27"/>
      <c r="Y8722" s="9" t="s">
        <v>633</v>
      </c>
      <c r="Z8722" s="9" t="s">
        <v>232</v>
      </c>
      <c r="AA8722" s="9" t="s">
        <v>202</v>
      </c>
      <c r="AB8722" s="9">
        <v>8042543</v>
      </c>
      <c r="AC8722" s="9" t="s">
        <v>9496</v>
      </c>
      <c r="AD8722" s="9" t="s">
        <v>234</v>
      </c>
      <c r="AE8722" s="5">
        <f t="shared" si="294"/>
        <v>0</v>
      </c>
      <c r="AF8722" s="5" t="str">
        <f t="shared" si="295"/>
        <v>katD</v>
      </c>
      <c r="AG8722" s="153"/>
      <c r="AH8722" s="153"/>
      <c r="AI8722" t="s">
        <v>201</v>
      </c>
      <c r="AJ8722" s="228" t="s">
        <v>238</v>
      </c>
      <c r="AK8722" s="9" t="str">
        <f>VLOOKUP(Y8722,zdroj!D:AJ,33,0)</f>
        <v>katD</v>
      </c>
    </row>
    <row r="8723" spans="8:37" x14ac:dyDescent="0.25">
      <c r="H8723" s="8"/>
      <c r="I8723" s="8"/>
      <c r="N8723" s="23"/>
      <c r="O8723" s="24"/>
      <c r="P8723" s="19"/>
      <c r="Q8723" s="19"/>
      <c r="R8723" s="19"/>
      <c r="U8723" s="27"/>
      <c r="Y8723" s="9" t="s">
        <v>633</v>
      </c>
      <c r="Z8723" s="9" t="s">
        <v>232</v>
      </c>
      <c r="AA8723" s="9" t="s">
        <v>202</v>
      </c>
      <c r="AB8723" s="9">
        <v>8042551</v>
      </c>
      <c r="AC8723" s="9" t="s">
        <v>9497</v>
      </c>
      <c r="AD8723" s="9" t="s">
        <v>234</v>
      </c>
      <c r="AE8723" s="5">
        <f t="shared" si="294"/>
        <v>0</v>
      </c>
      <c r="AF8723" s="5" t="str">
        <f t="shared" si="295"/>
        <v>katD</v>
      </c>
      <c r="AG8723" s="153"/>
      <c r="AH8723" s="153"/>
      <c r="AI8723" t="s">
        <v>201</v>
      </c>
      <c r="AJ8723" s="228" t="s">
        <v>238</v>
      </c>
      <c r="AK8723" s="9" t="str">
        <f>VLOOKUP(Y8723,zdroj!D:AJ,33,0)</f>
        <v>katD</v>
      </c>
    </row>
    <row r="8724" spans="8:37" x14ac:dyDescent="0.25">
      <c r="H8724" s="8"/>
      <c r="I8724" s="8"/>
      <c r="N8724" s="23"/>
      <c r="O8724" s="24"/>
      <c r="P8724" s="19"/>
      <c r="Q8724" s="19"/>
      <c r="R8724" s="19"/>
      <c r="U8724" s="27"/>
      <c r="Y8724" s="9" t="s">
        <v>633</v>
      </c>
      <c r="Z8724" s="9" t="s">
        <v>232</v>
      </c>
      <c r="AA8724" s="9" t="s">
        <v>202</v>
      </c>
      <c r="AB8724" s="9">
        <v>8042560</v>
      </c>
      <c r="AC8724" s="9" t="s">
        <v>9498</v>
      </c>
      <c r="AD8724" s="9" t="s">
        <v>234</v>
      </c>
      <c r="AE8724" s="5">
        <f t="shared" si="294"/>
        <v>0</v>
      </c>
      <c r="AF8724" s="5" t="str">
        <f t="shared" si="295"/>
        <v>katD</v>
      </c>
      <c r="AG8724" s="153"/>
      <c r="AH8724" s="153"/>
      <c r="AI8724" t="s">
        <v>201</v>
      </c>
      <c r="AJ8724" s="228" t="s">
        <v>238</v>
      </c>
      <c r="AK8724" s="9" t="str">
        <f>VLOOKUP(Y8724,zdroj!D:AJ,33,0)</f>
        <v>katD</v>
      </c>
    </row>
    <row r="8725" spans="8:37" x14ac:dyDescent="0.25">
      <c r="H8725" s="8"/>
      <c r="I8725" s="8"/>
      <c r="N8725" s="23"/>
      <c r="O8725" s="24"/>
      <c r="P8725" s="19"/>
      <c r="Q8725" s="19"/>
      <c r="R8725" s="19"/>
      <c r="U8725" s="27"/>
      <c r="Y8725" s="9" t="s">
        <v>633</v>
      </c>
      <c r="Z8725" s="9" t="s">
        <v>232</v>
      </c>
      <c r="AA8725" s="9" t="s">
        <v>202</v>
      </c>
      <c r="AB8725" s="9">
        <v>8042578</v>
      </c>
      <c r="AC8725" s="9" t="s">
        <v>9499</v>
      </c>
      <c r="AD8725" s="9" t="s">
        <v>234</v>
      </c>
      <c r="AE8725" s="5">
        <f t="shared" si="294"/>
        <v>0</v>
      </c>
      <c r="AF8725" s="5" t="str">
        <f t="shared" si="295"/>
        <v>katD</v>
      </c>
      <c r="AG8725" s="153"/>
      <c r="AH8725" s="153"/>
      <c r="AI8725" t="s">
        <v>201</v>
      </c>
      <c r="AJ8725" s="228" t="s">
        <v>238</v>
      </c>
      <c r="AK8725" s="9" t="str">
        <f>VLOOKUP(Y8725,zdroj!D:AJ,33,0)</f>
        <v>katD</v>
      </c>
    </row>
    <row r="8726" spans="8:37" x14ac:dyDescent="0.25">
      <c r="H8726" s="8"/>
      <c r="I8726" s="8"/>
      <c r="N8726" s="23"/>
      <c r="O8726" s="24"/>
      <c r="P8726" s="19"/>
      <c r="Q8726" s="19"/>
      <c r="R8726" s="19"/>
      <c r="U8726" s="27"/>
      <c r="Y8726" s="9" t="s">
        <v>633</v>
      </c>
      <c r="Z8726" s="9" t="s">
        <v>232</v>
      </c>
      <c r="AA8726" s="9" t="s">
        <v>202</v>
      </c>
      <c r="AB8726" s="9">
        <v>8042586</v>
      </c>
      <c r="AC8726" s="9" t="s">
        <v>9500</v>
      </c>
      <c r="AD8726" s="9" t="s">
        <v>234</v>
      </c>
      <c r="AE8726" s="5">
        <f t="shared" si="294"/>
        <v>0</v>
      </c>
      <c r="AF8726" s="5" t="str">
        <f t="shared" si="295"/>
        <v>katD</v>
      </c>
      <c r="AG8726" s="153"/>
      <c r="AH8726" s="153"/>
      <c r="AI8726" t="s">
        <v>201</v>
      </c>
      <c r="AJ8726" s="228" t="s">
        <v>238</v>
      </c>
      <c r="AK8726" s="9" t="str">
        <f>VLOOKUP(Y8726,zdroj!D:AJ,33,0)</f>
        <v>katD</v>
      </c>
    </row>
    <row r="8727" spans="8:37" x14ac:dyDescent="0.25">
      <c r="H8727" s="8"/>
      <c r="I8727" s="8"/>
      <c r="N8727" s="23"/>
      <c r="O8727" s="24"/>
      <c r="P8727" s="19"/>
      <c r="Q8727" s="19"/>
      <c r="R8727" s="19"/>
      <c r="U8727" s="27"/>
      <c r="Y8727" s="9" t="s">
        <v>633</v>
      </c>
      <c r="Z8727" s="9" t="s">
        <v>232</v>
      </c>
      <c r="AA8727" s="9" t="s">
        <v>202</v>
      </c>
      <c r="AB8727" s="9">
        <v>8042594</v>
      </c>
      <c r="AC8727" s="9" t="s">
        <v>9501</v>
      </c>
      <c r="AD8727" s="9" t="s">
        <v>234</v>
      </c>
      <c r="AE8727" s="5">
        <f t="shared" si="294"/>
        <v>0</v>
      </c>
      <c r="AF8727" s="5" t="str">
        <f t="shared" si="295"/>
        <v>katD</v>
      </c>
      <c r="AG8727" s="153"/>
      <c r="AH8727" s="153"/>
      <c r="AI8727" t="s">
        <v>201</v>
      </c>
      <c r="AJ8727" s="228" t="s">
        <v>238</v>
      </c>
      <c r="AK8727" s="9" t="str">
        <f>VLOOKUP(Y8727,zdroj!D:AJ,33,0)</f>
        <v>katD</v>
      </c>
    </row>
    <row r="8728" spans="8:37" x14ac:dyDescent="0.25">
      <c r="H8728" s="8"/>
      <c r="I8728" s="8"/>
      <c r="N8728" s="23"/>
      <c r="O8728" s="24"/>
      <c r="P8728" s="19"/>
      <c r="Q8728" s="19"/>
      <c r="R8728" s="19"/>
      <c r="U8728" s="27"/>
      <c r="Y8728" s="9" t="s">
        <v>633</v>
      </c>
      <c r="Z8728" s="9" t="s">
        <v>232</v>
      </c>
      <c r="AA8728" s="9" t="s">
        <v>202</v>
      </c>
      <c r="AB8728" s="9">
        <v>8042608</v>
      </c>
      <c r="AC8728" s="9" t="s">
        <v>9502</v>
      </c>
      <c r="AD8728" s="9" t="s">
        <v>234</v>
      </c>
      <c r="AE8728" s="5">
        <f t="shared" si="294"/>
        <v>0</v>
      </c>
      <c r="AF8728" s="5" t="str">
        <f t="shared" si="295"/>
        <v>katD</v>
      </c>
      <c r="AG8728" s="153"/>
      <c r="AH8728" s="153"/>
      <c r="AI8728" t="s">
        <v>201</v>
      </c>
      <c r="AJ8728" s="228" t="s">
        <v>238</v>
      </c>
      <c r="AK8728" s="9" t="str">
        <f>VLOOKUP(Y8728,zdroj!D:AJ,33,0)</f>
        <v>katD</v>
      </c>
    </row>
    <row r="8729" spans="8:37" x14ac:dyDescent="0.25">
      <c r="H8729" s="8"/>
      <c r="I8729" s="8"/>
      <c r="N8729" s="23"/>
      <c r="O8729" s="24"/>
      <c r="P8729" s="19"/>
      <c r="Q8729" s="19"/>
      <c r="R8729" s="19"/>
      <c r="U8729" s="27"/>
      <c r="Y8729" s="9" t="s">
        <v>633</v>
      </c>
      <c r="Z8729" s="9" t="s">
        <v>232</v>
      </c>
      <c r="AA8729" s="9" t="s">
        <v>202</v>
      </c>
      <c r="AB8729" s="9">
        <v>8042616</v>
      </c>
      <c r="AC8729" s="9" t="s">
        <v>9503</v>
      </c>
      <c r="AD8729" s="9" t="s">
        <v>234</v>
      </c>
      <c r="AE8729" s="5">
        <f t="shared" si="294"/>
        <v>0</v>
      </c>
      <c r="AF8729" s="5" t="str">
        <f t="shared" si="295"/>
        <v>katD</v>
      </c>
      <c r="AG8729" s="153"/>
      <c r="AH8729" s="153"/>
      <c r="AI8729" t="s">
        <v>17879</v>
      </c>
      <c r="AJ8729" s="228" t="s">
        <v>238</v>
      </c>
      <c r="AK8729" s="9" t="str">
        <f>VLOOKUP(Y8729,zdroj!D:AJ,33,0)</f>
        <v>katD</v>
      </c>
    </row>
    <row r="8730" spans="8:37" x14ac:dyDescent="0.25">
      <c r="H8730" s="8"/>
      <c r="I8730" s="8"/>
      <c r="N8730" s="23"/>
      <c r="O8730" s="24"/>
      <c r="P8730" s="19"/>
      <c r="Q8730" s="19"/>
      <c r="R8730" s="19"/>
      <c r="U8730" s="27"/>
      <c r="Y8730" s="9" t="s">
        <v>633</v>
      </c>
      <c r="Z8730" s="9" t="s">
        <v>232</v>
      </c>
      <c r="AA8730" s="9" t="s">
        <v>202</v>
      </c>
      <c r="AB8730" s="9">
        <v>8042624</v>
      </c>
      <c r="AC8730" s="9" t="s">
        <v>9504</v>
      </c>
      <c r="AD8730" s="9" t="s">
        <v>234</v>
      </c>
      <c r="AE8730" s="5">
        <f t="shared" si="294"/>
        <v>0</v>
      </c>
      <c r="AF8730" s="5" t="str">
        <f t="shared" si="295"/>
        <v>katD</v>
      </c>
      <c r="AG8730" s="153"/>
      <c r="AH8730" s="153"/>
      <c r="AI8730" t="s">
        <v>201</v>
      </c>
      <c r="AJ8730" s="228" t="s">
        <v>238</v>
      </c>
      <c r="AK8730" s="9" t="str">
        <f>VLOOKUP(Y8730,zdroj!D:AJ,33,0)</f>
        <v>katD</v>
      </c>
    </row>
    <row r="8731" spans="8:37" x14ac:dyDescent="0.25">
      <c r="H8731" s="8"/>
      <c r="I8731" s="8"/>
      <c r="N8731" s="23"/>
      <c r="O8731" s="24"/>
      <c r="P8731" s="19"/>
      <c r="Q8731" s="19"/>
      <c r="R8731" s="19"/>
      <c r="U8731" s="27"/>
      <c r="Y8731" s="9" t="s">
        <v>633</v>
      </c>
      <c r="Z8731" s="9" t="s">
        <v>232</v>
      </c>
      <c r="AA8731" s="9" t="s">
        <v>202</v>
      </c>
      <c r="AB8731" s="9">
        <v>8042632</v>
      </c>
      <c r="AC8731" s="9" t="s">
        <v>9505</v>
      </c>
      <c r="AD8731" s="9" t="s">
        <v>234</v>
      </c>
      <c r="AE8731" s="5">
        <f t="shared" si="294"/>
        <v>0</v>
      </c>
      <c r="AF8731" s="5" t="str">
        <f t="shared" si="295"/>
        <v>katD</v>
      </c>
      <c r="AG8731" s="153"/>
      <c r="AH8731" s="153"/>
      <c r="AI8731" t="s">
        <v>201</v>
      </c>
      <c r="AJ8731" s="228" t="s">
        <v>238</v>
      </c>
      <c r="AK8731" s="9" t="str">
        <f>VLOOKUP(Y8731,zdroj!D:AJ,33,0)</f>
        <v>katD</v>
      </c>
    </row>
    <row r="8732" spans="8:37" x14ac:dyDescent="0.25">
      <c r="H8732" s="8"/>
      <c r="I8732" s="8"/>
      <c r="N8732" s="23"/>
      <c r="O8732" s="24"/>
      <c r="P8732" s="19"/>
      <c r="Q8732" s="19"/>
      <c r="R8732" s="19"/>
      <c r="U8732" s="27"/>
      <c r="Y8732" s="9" t="s">
        <v>633</v>
      </c>
      <c r="Z8732" s="9" t="s">
        <v>232</v>
      </c>
      <c r="AA8732" s="9" t="s">
        <v>202</v>
      </c>
      <c r="AB8732" s="9">
        <v>8042641</v>
      </c>
      <c r="AC8732" s="9" t="s">
        <v>9506</v>
      </c>
      <c r="AD8732" s="9" t="s">
        <v>234</v>
      </c>
      <c r="AE8732" s="5">
        <f t="shared" si="294"/>
        <v>0</v>
      </c>
      <c r="AF8732" s="5" t="str">
        <f t="shared" si="295"/>
        <v>katD</v>
      </c>
      <c r="AG8732" s="153"/>
      <c r="AH8732" s="153"/>
      <c r="AI8732" t="s">
        <v>201</v>
      </c>
      <c r="AJ8732" s="228" t="s">
        <v>238</v>
      </c>
      <c r="AK8732" s="9" t="str">
        <f>VLOOKUP(Y8732,zdroj!D:AJ,33,0)</f>
        <v>katD</v>
      </c>
    </row>
    <row r="8733" spans="8:37" x14ac:dyDescent="0.25">
      <c r="H8733" s="8"/>
      <c r="I8733" s="8"/>
      <c r="N8733" s="23"/>
      <c r="O8733" s="24"/>
      <c r="P8733" s="19"/>
      <c r="Q8733" s="19"/>
      <c r="R8733" s="19"/>
      <c r="U8733" s="27"/>
      <c r="Y8733" s="9" t="s">
        <v>633</v>
      </c>
      <c r="Z8733" s="9" t="s">
        <v>232</v>
      </c>
      <c r="AA8733" s="9" t="s">
        <v>202</v>
      </c>
      <c r="AB8733" s="9">
        <v>8042659</v>
      </c>
      <c r="AC8733" s="9" t="s">
        <v>9507</v>
      </c>
      <c r="AD8733" s="9" t="s">
        <v>234</v>
      </c>
      <c r="AE8733" s="5">
        <f t="shared" si="294"/>
        <v>0</v>
      </c>
      <c r="AF8733" s="5" t="str">
        <f t="shared" si="295"/>
        <v>katD</v>
      </c>
      <c r="AG8733" s="153"/>
      <c r="AH8733" s="153"/>
      <c r="AI8733" t="s">
        <v>201</v>
      </c>
      <c r="AJ8733" s="228" t="s">
        <v>238</v>
      </c>
      <c r="AK8733" s="9" t="str">
        <f>VLOOKUP(Y8733,zdroj!D:AJ,33,0)</f>
        <v>katD</v>
      </c>
    </row>
    <row r="8734" spans="8:37" x14ac:dyDescent="0.25">
      <c r="H8734" s="8"/>
      <c r="I8734" s="8"/>
      <c r="N8734" s="23"/>
      <c r="O8734" s="24"/>
      <c r="P8734" s="19"/>
      <c r="Q8734" s="19"/>
      <c r="R8734" s="19"/>
      <c r="U8734" s="27"/>
      <c r="Y8734" s="9" t="s">
        <v>633</v>
      </c>
      <c r="Z8734" s="9" t="s">
        <v>232</v>
      </c>
      <c r="AA8734" s="9" t="s">
        <v>202</v>
      </c>
      <c r="AB8734" s="9">
        <v>8042667</v>
      </c>
      <c r="AC8734" s="9" t="s">
        <v>9508</v>
      </c>
      <c r="AD8734" s="9" t="s">
        <v>234</v>
      </c>
      <c r="AE8734" s="5">
        <f t="shared" si="294"/>
        <v>0</v>
      </c>
      <c r="AF8734" s="5" t="str">
        <f t="shared" si="295"/>
        <v>katD</v>
      </c>
      <c r="AG8734" s="153"/>
      <c r="AH8734" s="153"/>
      <c r="AI8734" t="s">
        <v>201</v>
      </c>
      <c r="AJ8734" s="228" t="s">
        <v>238</v>
      </c>
      <c r="AK8734" s="9" t="str">
        <f>VLOOKUP(Y8734,zdroj!D:AJ,33,0)</f>
        <v>katD</v>
      </c>
    </row>
    <row r="8735" spans="8:37" x14ac:dyDescent="0.25">
      <c r="H8735" s="8"/>
      <c r="I8735" s="8"/>
      <c r="N8735" s="23"/>
      <c r="O8735" s="24"/>
      <c r="P8735" s="19"/>
      <c r="Q8735" s="19"/>
      <c r="R8735" s="19"/>
      <c r="U8735" s="27"/>
      <c r="Y8735" s="9" t="s">
        <v>633</v>
      </c>
      <c r="Z8735" s="9" t="s">
        <v>232</v>
      </c>
      <c r="AA8735" s="9" t="s">
        <v>202</v>
      </c>
      <c r="AB8735" s="9">
        <v>8042675</v>
      </c>
      <c r="AC8735" s="9" t="s">
        <v>9509</v>
      </c>
      <c r="AD8735" s="9" t="s">
        <v>234</v>
      </c>
      <c r="AE8735" s="5">
        <f t="shared" si="294"/>
        <v>0</v>
      </c>
      <c r="AF8735" s="5" t="str">
        <f t="shared" si="295"/>
        <v>katD</v>
      </c>
      <c r="AG8735" s="153"/>
      <c r="AH8735" s="153"/>
      <c r="AI8735" t="s">
        <v>201</v>
      </c>
      <c r="AJ8735" s="228" t="s">
        <v>238</v>
      </c>
      <c r="AK8735" s="9" t="str">
        <f>VLOOKUP(Y8735,zdroj!D:AJ,33,0)</f>
        <v>katD</v>
      </c>
    </row>
    <row r="8736" spans="8:37" x14ac:dyDescent="0.25">
      <c r="H8736" s="8"/>
      <c r="I8736" s="8"/>
      <c r="N8736" s="23"/>
      <c r="O8736" s="24"/>
      <c r="P8736" s="19"/>
      <c r="Q8736" s="19"/>
      <c r="R8736" s="19"/>
      <c r="U8736" s="27"/>
      <c r="Y8736" s="9" t="s">
        <v>633</v>
      </c>
      <c r="Z8736" s="9" t="s">
        <v>232</v>
      </c>
      <c r="AA8736" s="9" t="s">
        <v>202</v>
      </c>
      <c r="AB8736" s="9">
        <v>8042683</v>
      </c>
      <c r="AC8736" s="9" t="s">
        <v>9510</v>
      </c>
      <c r="AD8736" s="9" t="s">
        <v>234</v>
      </c>
      <c r="AE8736" s="5">
        <f t="shared" si="294"/>
        <v>0</v>
      </c>
      <c r="AF8736" s="5" t="str">
        <f t="shared" si="295"/>
        <v>katD</v>
      </c>
      <c r="AG8736" s="153"/>
      <c r="AH8736" s="153"/>
      <c r="AI8736" t="s">
        <v>201</v>
      </c>
      <c r="AJ8736" s="228" t="s">
        <v>238</v>
      </c>
      <c r="AK8736" s="9" t="str">
        <f>VLOOKUP(Y8736,zdroj!D:AJ,33,0)</f>
        <v>katD</v>
      </c>
    </row>
    <row r="8737" spans="8:37" x14ac:dyDescent="0.25">
      <c r="H8737" s="8"/>
      <c r="I8737" s="8"/>
      <c r="N8737" s="23"/>
      <c r="O8737" s="24"/>
      <c r="P8737" s="19"/>
      <c r="Q8737" s="19"/>
      <c r="R8737" s="19"/>
      <c r="U8737" s="27"/>
      <c r="Y8737" s="9" t="s">
        <v>633</v>
      </c>
      <c r="Z8737" s="9" t="s">
        <v>232</v>
      </c>
      <c r="AA8737" s="9" t="s">
        <v>202</v>
      </c>
      <c r="AB8737" s="9">
        <v>8042691</v>
      </c>
      <c r="AC8737" s="9" t="s">
        <v>9511</v>
      </c>
      <c r="AD8737" s="9" t="s">
        <v>234</v>
      </c>
      <c r="AE8737" s="5">
        <f t="shared" si="294"/>
        <v>0</v>
      </c>
      <c r="AF8737" s="5" t="str">
        <f t="shared" si="295"/>
        <v>katD</v>
      </c>
      <c r="AG8737" s="153"/>
      <c r="AH8737" s="153"/>
      <c r="AI8737" t="s">
        <v>201</v>
      </c>
      <c r="AJ8737" s="228" t="s">
        <v>238</v>
      </c>
      <c r="AK8737" s="9" t="str">
        <f>VLOOKUP(Y8737,zdroj!D:AJ,33,0)</f>
        <v>katD</v>
      </c>
    </row>
    <row r="8738" spans="8:37" x14ac:dyDescent="0.25">
      <c r="H8738" s="8"/>
      <c r="I8738" s="8"/>
      <c r="N8738" s="23"/>
      <c r="O8738" s="24"/>
      <c r="P8738" s="19"/>
      <c r="Q8738" s="19"/>
      <c r="R8738" s="19"/>
      <c r="U8738" s="27"/>
      <c r="Y8738" s="9" t="s">
        <v>633</v>
      </c>
      <c r="Z8738" s="9" t="s">
        <v>232</v>
      </c>
      <c r="AA8738" s="9" t="s">
        <v>202</v>
      </c>
      <c r="AB8738" s="9">
        <v>8042705</v>
      </c>
      <c r="AC8738" s="9" t="s">
        <v>9512</v>
      </c>
      <c r="AD8738" s="9" t="s">
        <v>234</v>
      </c>
      <c r="AE8738" s="5">
        <f t="shared" si="294"/>
        <v>0</v>
      </c>
      <c r="AF8738" s="5" t="str">
        <f t="shared" si="295"/>
        <v>katD</v>
      </c>
      <c r="AG8738" s="153"/>
      <c r="AH8738" s="153"/>
      <c r="AI8738" t="s">
        <v>201</v>
      </c>
      <c r="AJ8738" s="228" t="s">
        <v>238</v>
      </c>
      <c r="AK8738" s="9" t="str">
        <f>VLOOKUP(Y8738,zdroj!D:AJ,33,0)</f>
        <v>katD</v>
      </c>
    </row>
    <row r="8739" spans="8:37" x14ac:dyDescent="0.25">
      <c r="H8739" s="8"/>
      <c r="I8739" s="8"/>
      <c r="N8739" s="23"/>
      <c r="O8739" s="24"/>
      <c r="P8739" s="19"/>
      <c r="Q8739" s="19"/>
      <c r="R8739" s="19"/>
      <c r="U8739" s="27"/>
      <c r="Y8739" s="9" t="s">
        <v>633</v>
      </c>
      <c r="Z8739" s="9" t="s">
        <v>232</v>
      </c>
      <c r="AA8739" s="9" t="s">
        <v>202</v>
      </c>
      <c r="AB8739" s="9">
        <v>25240196</v>
      </c>
      <c r="AC8739" s="9" t="s">
        <v>9513</v>
      </c>
      <c r="AD8739" s="9" t="s">
        <v>234</v>
      </c>
      <c r="AE8739" s="5">
        <f t="shared" si="294"/>
        <v>0</v>
      </c>
      <c r="AF8739" s="5" t="str">
        <f t="shared" si="295"/>
        <v>katD</v>
      </c>
      <c r="AG8739" s="153"/>
      <c r="AH8739" s="153"/>
      <c r="AI8739" t="s">
        <v>17879</v>
      </c>
      <c r="AJ8739" s="228" t="s">
        <v>238</v>
      </c>
      <c r="AK8739" s="9" t="str">
        <f>VLOOKUP(Y8739,zdroj!D:AJ,33,0)</f>
        <v>katD</v>
      </c>
    </row>
    <row r="8740" spans="8:37" x14ac:dyDescent="0.25">
      <c r="H8740" s="8"/>
      <c r="I8740" s="8"/>
      <c r="N8740" s="23"/>
      <c r="O8740" s="24"/>
      <c r="P8740" s="19"/>
      <c r="Q8740" s="19"/>
      <c r="R8740" s="19"/>
      <c r="U8740" s="27"/>
      <c r="Y8740" s="9" t="s">
        <v>633</v>
      </c>
      <c r="Z8740" s="9" t="s">
        <v>232</v>
      </c>
      <c r="AA8740" s="9" t="s">
        <v>202</v>
      </c>
      <c r="AB8740" s="9">
        <v>8042781</v>
      </c>
      <c r="AC8740" s="9" t="s">
        <v>9514</v>
      </c>
      <c r="AD8740" s="9" t="s">
        <v>234</v>
      </c>
      <c r="AE8740" s="5">
        <f t="shared" si="294"/>
        <v>0</v>
      </c>
      <c r="AF8740" s="5" t="str">
        <f t="shared" si="295"/>
        <v>katD</v>
      </c>
      <c r="AG8740" s="153"/>
      <c r="AH8740" s="153"/>
      <c r="AI8740" t="s">
        <v>201</v>
      </c>
      <c r="AJ8740" s="228" t="s">
        <v>238</v>
      </c>
      <c r="AK8740" s="9" t="str">
        <f>VLOOKUP(Y8740,zdroj!D:AJ,33,0)</f>
        <v>katD</v>
      </c>
    </row>
    <row r="8741" spans="8:37" x14ac:dyDescent="0.25">
      <c r="H8741" s="8"/>
      <c r="I8741" s="8"/>
      <c r="N8741" s="23"/>
      <c r="O8741" s="24"/>
      <c r="P8741" s="19"/>
      <c r="Q8741" s="19"/>
      <c r="R8741" s="19"/>
      <c r="U8741" s="27"/>
      <c r="Y8741" s="9" t="s">
        <v>633</v>
      </c>
      <c r="Z8741" s="9" t="s">
        <v>232</v>
      </c>
      <c r="AA8741" s="9" t="s">
        <v>202</v>
      </c>
      <c r="AB8741" s="9">
        <v>8041482</v>
      </c>
      <c r="AC8741" s="9" t="s">
        <v>9515</v>
      </c>
      <c r="AD8741" s="9" t="s">
        <v>234</v>
      </c>
      <c r="AE8741" s="5">
        <f t="shared" si="294"/>
        <v>0</v>
      </c>
      <c r="AF8741" s="5" t="str">
        <f t="shared" si="295"/>
        <v>katD</v>
      </c>
      <c r="AG8741" s="153"/>
      <c r="AH8741" s="153"/>
      <c r="AI8741" t="s">
        <v>201</v>
      </c>
      <c r="AJ8741" s="228" t="s">
        <v>238</v>
      </c>
      <c r="AK8741" s="9" t="str">
        <f>VLOOKUP(Y8741,zdroj!D:AJ,33,0)</f>
        <v>katD</v>
      </c>
    </row>
    <row r="8742" spans="8:37" x14ac:dyDescent="0.25">
      <c r="H8742" s="8"/>
      <c r="I8742" s="8"/>
      <c r="N8742" s="23"/>
      <c r="O8742" s="24"/>
      <c r="P8742" s="19"/>
      <c r="Q8742" s="19"/>
      <c r="R8742" s="19"/>
      <c r="U8742" s="27"/>
      <c r="Y8742" s="9" t="s">
        <v>633</v>
      </c>
      <c r="Z8742" s="9" t="s">
        <v>232</v>
      </c>
      <c r="AA8742" s="9" t="s">
        <v>202</v>
      </c>
      <c r="AB8742" s="9">
        <v>8042799</v>
      </c>
      <c r="AC8742" s="9" t="s">
        <v>9516</v>
      </c>
      <c r="AD8742" s="9" t="s">
        <v>234</v>
      </c>
      <c r="AE8742" s="5">
        <f t="shared" si="294"/>
        <v>0</v>
      </c>
      <c r="AF8742" s="5" t="str">
        <f t="shared" si="295"/>
        <v>katD</v>
      </c>
      <c r="AG8742" s="153"/>
      <c r="AH8742" s="153"/>
      <c r="AI8742" t="s">
        <v>201</v>
      </c>
      <c r="AJ8742" s="228" t="s">
        <v>238</v>
      </c>
      <c r="AK8742" s="9" t="str">
        <f>VLOOKUP(Y8742,zdroj!D:AJ,33,0)</f>
        <v>katD</v>
      </c>
    </row>
    <row r="8743" spans="8:37" x14ac:dyDescent="0.25">
      <c r="H8743" s="8"/>
      <c r="I8743" s="8"/>
      <c r="N8743" s="23"/>
      <c r="O8743" s="24"/>
      <c r="P8743" s="19"/>
      <c r="Q8743" s="19"/>
      <c r="R8743" s="19"/>
      <c r="U8743" s="27"/>
      <c r="Y8743" s="9" t="s">
        <v>633</v>
      </c>
      <c r="Z8743" s="9" t="s">
        <v>232</v>
      </c>
      <c r="AA8743" s="9" t="s">
        <v>202</v>
      </c>
      <c r="AB8743" s="9">
        <v>25839641</v>
      </c>
      <c r="AC8743" s="9" t="s">
        <v>9517</v>
      </c>
      <c r="AD8743" s="9" t="s">
        <v>234</v>
      </c>
      <c r="AE8743" s="5">
        <f t="shared" si="294"/>
        <v>0</v>
      </c>
      <c r="AF8743" s="5" t="str">
        <f t="shared" si="295"/>
        <v>katD</v>
      </c>
      <c r="AG8743" s="153"/>
      <c r="AH8743" s="153"/>
      <c r="AI8743" t="s">
        <v>201</v>
      </c>
      <c r="AJ8743" s="228" t="s">
        <v>238</v>
      </c>
      <c r="AK8743" s="9" t="str">
        <f>VLOOKUP(Y8743,zdroj!D:AJ,33,0)</f>
        <v>katD</v>
      </c>
    </row>
    <row r="8744" spans="8:37" x14ac:dyDescent="0.25">
      <c r="H8744" s="8"/>
      <c r="I8744" s="8"/>
      <c r="N8744" s="23"/>
      <c r="O8744" s="24"/>
      <c r="P8744" s="19"/>
      <c r="Q8744" s="19"/>
      <c r="R8744" s="19"/>
      <c r="U8744" s="27"/>
      <c r="Y8744" s="9" t="s">
        <v>633</v>
      </c>
      <c r="Z8744" s="9" t="s">
        <v>232</v>
      </c>
      <c r="AA8744" s="9" t="s">
        <v>202</v>
      </c>
      <c r="AB8744" s="9">
        <v>26008904</v>
      </c>
      <c r="AC8744" s="9" t="s">
        <v>9518</v>
      </c>
      <c r="AD8744" s="9" t="s">
        <v>234</v>
      </c>
      <c r="AE8744" s="5">
        <f t="shared" si="294"/>
        <v>0</v>
      </c>
      <c r="AF8744" s="5" t="str">
        <f t="shared" si="295"/>
        <v>katD</v>
      </c>
      <c r="AG8744" s="153"/>
      <c r="AH8744" s="153"/>
      <c r="AI8744" t="s">
        <v>17879</v>
      </c>
      <c r="AJ8744" s="228" t="s">
        <v>238</v>
      </c>
      <c r="AK8744" s="9" t="str">
        <f>VLOOKUP(Y8744,zdroj!D:AJ,33,0)</f>
        <v>katD</v>
      </c>
    </row>
    <row r="8745" spans="8:37" x14ac:dyDescent="0.25">
      <c r="H8745" s="8"/>
      <c r="I8745" s="8"/>
      <c r="N8745" s="23"/>
      <c r="O8745" s="24"/>
      <c r="P8745" s="19"/>
      <c r="Q8745" s="19"/>
      <c r="R8745" s="19"/>
      <c r="U8745" s="27"/>
      <c r="Y8745" s="9" t="s">
        <v>633</v>
      </c>
      <c r="Z8745" s="9" t="s">
        <v>232</v>
      </c>
      <c r="AA8745" s="9" t="s">
        <v>202</v>
      </c>
      <c r="AB8745" s="9">
        <v>25839667</v>
      </c>
      <c r="AC8745" s="9" t="s">
        <v>9519</v>
      </c>
      <c r="AD8745" s="9" t="s">
        <v>234</v>
      </c>
      <c r="AE8745" s="5">
        <f t="shared" si="294"/>
        <v>0</v>
      </c>
      <c r="AF8745" s="5" t="str">
        <f t="shared" si="295"/>
        <v>katD</v>
      </c>
      <c r="AG8745" s="153"/>
      <c r="AH8745" s="153"/>
      <c r="AI8745" t="s">
        <v>201</v>
      </c>
      <c r="AJ8745" s="228" t="s">
        <v>238</v>
      </c>
      <c r="AK8745" s="9" t="str">
        <f>VLOOKUP(Y8745,zdroj!D:AJ,33,0)</f>
        <v>katD</v>
      </c>
    </row>
    <row r="8746" spans="8:37" x14ac:dyDescent="0.25">
      <c r="H8746" s="8"/>
      <c r="I8746" s="8"/>
      <c r="N8746" s="23"/>
      <c r="O8746" s="24"/>
      <c r="P8746" s="19"/>
      <c r="Q8746" s="19"/>
      <c r="R8746" s="19"/>
      <c r="U8746" s="27"/>
      <c r="Y8746" s="9" t="s">
        <v>633</v>
      </c>
      <c r="Z8746" s="9" t="s">
        <v>232</v>
      </c>
      <c r="AA8746" s="9" t="s">
        <v>202</v>
      </c>
      <c r="AB8746" s="9">
        <v>25847708</v>
      </c>
      <c r="AC8746" s="9" t="s">
        <v>9520</v>
      </c>
      <c r="AD8746" s="9" t="s">
        <v>234</v>
      </c>
      <c r="AE8746" s="5">
        <f t="shared" si="294"/>
        <v>0</v>
      </c>
      <c r="AF8746" s="5" t="str">
        <f t="shared" si="295"/>
        <v>katD</v>
      </c>
      <c r="AG8746" s="153"/>
      <c r="AH8746" s="153"/>
      <c r="AI8746" t="s">
        <v>17879</v>
      </c>
      <c r="AJ8746" s="228" t="s">
        <v>238</v>
      </c>
      <c r="AK8746" s="9" t="str">
        <f>VLOOKUP(Y8746,zdroj!D:AJ,33,0)</f>
        <v>katD</v>
      </c>
    </row>
    <row r="8747" spans="8:37" x14ac:dyDescent="0.25">
      <c r="H8747" s="8"/>
      <c r="I8747" s="8"/>
      <c r="N8747" s="23"/>
      <c r="O8747" s="24"/>
      <c r="P8747" s="19"/>
      <c r="Q8747" s="19"/>
      <c r="R8747" s="19"/>
      <c r="U8747" s="27"/>
      <c r="Y8747" s="9" t="s">
        <v>633</v>
      </c>
      <c r="Z8747" s="9" t="s">
        <v>232</v>
      </c>
      <c r="AA8747" s="9" t="s">
        <v>202</v>
      </c>
      <c r="AB8747" s="9">
        <v>8041491</v>
      </c>
      <c r="AC8747" s="9" t="s">
        <v>9521</v>
      </c>
      <c r="AD8747" s="9" t="s">
        <v>234</v>
      </c>
      <c r="AE8747" s="5">
        <f t="shared" si="294"/>
        <v>0</v>
      </c>
      <c r="AF8747" s="5" t="str">
        <f t="shared" si="295"/>
        <v>katD</v>
      </c>
      <c r="AG8747" s="153"/>
      <c r="AH8747" s="153"/>
      <c r="AI8747" t="s">
        <v>17879</v>
      </c>
      <c r="AJ8747" s="228" t="s">
        <v>238</v>
      </c>
      <c r="AK8747" s="9" t="str">
        <f>VLOOKUP(Y8747,zdroj!D:AJ,33,0)</f>
        <v>katD</v>
      </c>
    </row>
    <row r="8748" spans="8:37" x14ac:dyDescent="0.25">
      <c r="H8748" s="8"/>
      <c r="I8748" s="8"/>
      <c r="N8748" s="23"/>
      <c r="O8748" s="24"/>
      <c r="P8748" s="19"/>
      <c r="Q8748" s="19"/>
      <c r="R8748" s="19"/>
      <c r="U8748" s="27"/>
      <c r="Y8748" s="9" t="s">
        <v>633</v>
      </c>
      <c r="Z8748" s="9" t="s">
        <v>232</v>
      </c>
      <c r="AA8748" s="9" t="s">
        <v>202</v>
      </c>
      <c r="AB8748" s="9">
        <v>8041504</v>
      </c>
      <c r="AC8748" s="9" t="s">
        <v>9522</v>
      </c>
      <c r="AD8748" s="9" t="s">
        <v>234</v>
      </c>
      <c r="AE8748" s="5">
        <f t="shared" si="294"/>
        <v>0</v>
      </c>
      <c r="AF8748" s="5" t="str">
        <f t="shared" si="295"/>
        <v>katD</v>
      </c>
      <c r="AG8748" s="153"/>
      <c r="AH8748" s="153"/>
      <c r="AI8748" t="s">
        <v>201</v>
      </c>
      <c r="AJ8748" s="228" t="s">
        <v>238</v>
      </c>
      <c r="AK8748" s="9" t="str">
        <f>VLOOKUP(Y8748,zdroj!D:AJ,33,0)</f>
        <v>katD</v>
      </c>
    </row>
    <row r="8749" spans="8:37" x14ac:dyDescent="0.25">
      <c r="H8749" s="8"/>
      <c r="I8749" s="8"/>
      <c r="N8749" s="23"/>
      <c r="O8749" s="24"/>
      <c r="P8749" s="19"/>
      <c r="Q8749" s="19"/>
      <c r="R8749" s="19"/>
      <c r="U8749" s="27"/>
      <c r="Y8749" s="9" t="s">
        <v>633</v>
      </c>
      <c r="Z8749" s="9" t="s">
        <v>232</v>
      </c>
      <c r="AA8749" s="9" t="s">
        <v>202</v>
      </c>
      <c r="AB8749" s="9">
        <v>27198804</v>
      </c>
      <c r="AC8749" s="9" t="s">
        <v>9523</v>
      </c>
      <c r="AD8749" s="9" t="s">
        <v>234</v>
      </c>
      <c r="AE8749" s="5">
        <f t="shared" si="294"/>
        <v>0</v>
      </c>
      <c r="AF8749" s="5" t="str">
        <f t="shared" si="295"/>
        <v>katD</v>
      </c>
      <c r="AG8749" s="153"/>
      <c r="AH8749" s="153"/>
      <c r="AI8749" t="s">
        <v>201</v>
      </c>
      <c r="AJ8749" s="228" t="s">
        <v>238</v>
      </c>
      <c r="AK8749" s="9" t="str">
        <f>VLOOKUP(Y8749,zdroj!D:AJ,33,0)</f>
        <v>katD</v>
      </c>
    </row>
    <row r="8750" spans="8:37" x14ac:dyDescent="0.25">
      <c r="H8750" s="8"/>
      <c r="I8750" s="8"/>
      <c r="N8750" s="23"/>
      <c r="O8750" s="24"/>
      <c r="P8750" s="19"/>
      <c r="Q8750" s="19"/>
      <c r="R8750" s="19"/>
      <c r="U8750" s="27"/>
      <c r="Y8750" s="9" t="s">
        <v>633</v>
      </c>
      <c r="Z8750" s="9" t="s">
        <v>232</v>
      </c>
      <c r="AA8750" s="9" t="s">
        <v>202</v>
      </c>
      <c r="AB8750" s="9">
        <v>30837898</v>
      </c>
      <c r="AC8750" s="9" t="s">
        <v>9524</v>
      </c>
      <c r="AD8750" s="9" t="s">
        <v>234</v>
      </c>
      <c r="AE8750" s="5">
        <f t="shared" si="294"/>
        <v>0</v>
      </c>
      <c r="AF8750" s="5" t="str">
        <f t="shared" si="295"/>
        <v>katD</v>
      </c>
      <c r="AG8750" s="153"/>
      <c r="AH8750" s="153"/>
      <c r="AI8750" t="s">
        <v>201</v>
      </c>
      <c r="AJ8750" s="228" t="s">
        <v>238</v>
      </c>
      <c r="AK8750" s="9" t="str">
        <f>VLOOKUP(Y8750,zdroj!D:AJ,33,0)</f>
        <v>katD</v>
      </c>
    </row>
    <row r="8751" spans="8:37" x14ac:dyDescent="0.25">
      <c r="H8751" s="8"/>
      <c r="I8751" s="8"/>
      <c r="N8751" s="23"/>
      <c r="O8751" s="24"/>
      <c r="P8751" s="19"/>
      <c r="Q8751" s="19"/>
      <c r="R8751" s="19"/>
      <c r="U8751" s="27"/>
      <c r="Y8751" s="9" t="s">
        <v>633</v>
      </c>
      <c r="Z8751" s="9" t="s">
        <v>232</v>
      </c>
      <c r="AA8751" s="9" t="s">
        <v>202</v>
      </c>
      <c r="AB8751" s="9">
        <v>41298560</v>
      </c>
      <c r="AC8751" s="9" t="s">
        <v>9525</v>
      </c>
      <c r="AD8751" s="9" t="s">
        <v>234</v>
      </c>
      <c r="AE8751" s="5">
        <f t="shared" si="294"/>
        <v>0</v>
      </c>
      <c r="AF8751" s="5" t="str">
        <f t="shared" si="295"/>
        <v>katD</v>
      </c>
      <c r="AG8751" s="153"/>
      <c r="AH8751" s="153"/>
      <c r="AI8751" t="s">
        <v>201</v>
      </c>
      <c r="AJ8751" s="228" t="s">
        <v>238</v>
      </c>
      <c r="AK8751" s="9" t="str">
        <f>VLOOKUP(Y8751,zdroj!D:AJ,33,0)</f>
        <v>katD</v>
      </c>
    </row>
    <row r="8752" spans="8:37" x14ac:dyDescent="0.25">
      <c r="H8752" s="8"/>
      <c r="I8752" s="8"/>
      <c r="N8752" s="23"/>
      <c r="O8752" s="24"/>
      <c r="P8752" s="19"/>
      <c r="Q8752" s="19"/>
      <c r="R8752" s="19"/>
      <c r="U8752" s="27"/>
      <c r="Y8752" s="9" t="s">
        <v>633</v>
      </c>
      <c r="Z8752" s="9" t="s">
        <v>232</v>
      </c>
      <c r="AA8752" s="9" t="s">
        <v>202</v>
      </c>
      <c r="AB8752" s="9">
        <v>27703991</v>
      </c>
      <c r="AC8752" s="9" t="s">
        <v>9526</v>
      </c>
      <c r="AD8752" s="9" t="s">
        <v>234</v>
      </c>
      <c r="AE8752" s="5">
        <f t="shared" si="294"/>
        <v>0</v>
      </c>
      <c r="AF8752" s="5" t="str">
        <f t="shared" si="295"/>
        <v>katD</v>
      </c>
      <c r="AG8752" s="153"/>
      <c r="AH8752" s="153"/>
      <c r="AI8752" t="s">
        <v>201</v>
      </c>
      <c r="AJ8752" s="228" t="s">
        <v>238</v>
      </c>
      <c r="AK8752" s="9" t="str">
        <f>VLOOKUP(Y8752,zdroj!D:AJ,33,0)</f>
        <v>katD</v>
      </c>
    </row>
    <row r="8753" spans="8:37" x14ac:dyDescent="0.25">
      <c r="H8753" s="8"/>
      <c r="I8753" s="8"/>
      <c r="N8753" s="23"/>
      <c r="O8753" s="24"/>
      <c r="P8753" s="19"/>
      <c r="Q8753" s="19"/>
      <c r="R8753" s="19"/>
      <c r="U8753" s="27"/>
      <c r="Y8753" s="9" t="s">
        <v>633</v>
      </c>
      <c r="Z8753" s="9" t="s">
        <v>232</v>
      </c>
      <c r="AA8753" s="9" t="s">
        <v>202</v>
      </c>
      <c r="AB8753" s="9">
        <v>8041512</v>
      </c>
      <c r="AC8753" s="9" t="s">
        <v>9527</v>
      </c>
      <c r="AD8753" s="9" t="s">
        <v>234</v>
      </c>
      <c r="AE8753" s="5">
        <f t="shared" si="294"/>
        <v>0</v>
      </c>
      <c r="AF8753" s="5" t="str">
        <f t="shared" si="295"/>
        <v>katD</v>
      </c>
      <c r="AG8753" s="153"/>
      <c r="AH8753" s="153"/>
      <c r="AI8753" t="s">
        <v>201</v>
      </c>
      <c r="AJ8753" s="228" t="s">
        <v>238</v>
      </c>
      <c r="AK8753" s="9" t="str">
        <f>VLOOKUP(Y8753,zdroj!D:AJ,33,0)</f>
        <v>katD</v>
      </c>
    </row>
    <row r="8754" spans="8:37" x14ac:dyDescent="0.25">
      <c r="H8754" s="8"/>
      <c r="I8754" s="8"/>
      <c r="N8754" s="23"/>
      <c r="O8754" s="24"/>
      <c r="P8754" s="19"/>
      <c r="Q8754" s="19"/>
      <c r="R8754" s="19"/>
      <c r="U8754" s="27"/>
      <c r="Y8754" s="9" t="s">
        <v>633</v>
      </c>
      <c r="Z8754" s="9" t="s">
        <v>232</v>
      </c>
      <c r="AA8754" s="9" t="s">
        <v>202</v>
      </c>
      <c r="AB8754" s="9">
        <v>41969669</v>
      </c>
      <c r="AC8754" s="9" t="s">
        <v>9528</v>
      </c>
      <c r="AD8754" s="9" t="s">
        <v>234</v>
      </c>
      <c r="AE8754" s="5">
        <f t="shared" si="294"/>
        <v>0</v>
      </c>
      <c r="AF8754" s="5" t="str">
        <f t="shared" si="295"/>
        <v>katD</v>
      </c>
      <c r="AG8754" s="153"/>
      <c r="AH8754" s="153"/>
      <c r="AI8754" t="s">
        <v>236</v>
      </c>
      <c r="AJ8754" s="228" t="s">
        <v>238</v>
      </c>
      <c r="AK8754" s="9" t="str">
        <f>VLOOKUP(Y8754,zdroj!D:AJ,33,0)</f>
        <v>katD</v>
      </c>
    </row>
    <row r="8755" spans="8:37" x14ac:dyDescent="0.25">
      <c r="H8755" s="8"/>
      <c r="I8755" s="8"/>
      <c r="N8755" s="23"/>
      <c r="O8755" s="24"/>
      <c r="P8755" s="19"/>
      <c r="Q8755" s="19"/>
      <c r="R8755" s="19"/>
      <c r="U8755" s="27"/>
      <c r="Y8755" s="9" t="s">
        <v>633</v>
      </c>
      <c r="Z8755" s="9" t="s">
        <v>232</v>
      </c>
      <c r="AA8755" s="9" t="s">
        <v>202</v>
      </c>
      <c r="AB8755" s="9">
        <v>42440149</v>
      </c>
      <c r="AC8755" s="9" t="s">
        <v>9529</v>
      </c>
      <c r="AD8755" s="9" t="s">
        <v>234</v>
      </c>
      <c r="AE8755" s="5">
        <f t="shared" si="294"/>
        <v>0</v>
      </c>
      <c r="AF8755" s="5" t="str">
        <f t="shared" si="295"/>
        <v>katD</v>
      </c>
      <c r="AG8755" s="153"/>
      <c r="AH8755" s="153"/>
      <c r="AI8755" t="s">
        <v>201</v>
      </c>
      <c r="AJ8755" s="228" t="s">
        <v>238</v>
      </c>
      <c r="AK8755" s="9" t="str">
        <f>VLOOKUP(Y8755,zdroj!D:AJ,33,0)</f>
        <v>katD</v>
      </c>
    </row>
    <row r="8756" spans="8:37" x14ac:dyDescent="0.25">
      <c r="H8756" s="8"/>
      <c r="I8756" s="8"/>
      <c r="N8756" s="23"/>
      <c r="O8756" s="24"/>
      <c r="P8756" s="19"/>
      <c r="Q8756" s="19"/>
      <c r="R8756" s="19"/>
      <c r="U8756" s="27"/>
      <c r="Y8756" s="9" t="s">
        <v>633</v>
      </c>
      <c r="Z8756" s="9" t="s">
        <v>232</v>
      </c>
      <c r="AA8756" s="9" t="s">
        <v>202</v>
      </c>
      <c r="AB8756" s="9">
        <v>42806496</v>
      </c>
      <c r="AC8756" s="9" t="s">
        <v>9530</v>
      </c>
      <c r="AD8756" s="9" t="s">
        <v>234</v>
      </c>
      <c r="AE8756" s="5">
        <f t="shared" si="294"/>
        <v>0</v>
      </c>
      <c r="AF8756" s="5" t="str">
        <f t="shared" si="295"/>
        <v>katD</v>
      </c>
      <c r="AG8756" s="153"/>
      <c r="AH8756" s="153"/>
      <c r="AI8756" t="s">
        <v>201</v>
      </c>
      <c r="AJ8756" s="228" t="s">
        <v>238</v>
      </c>
      <c r="AK8756" s="9" t="str">
        <f>VLOOKUP(Y8756,zdroj!D:AJ,33,0)</f>
        <v>katD</v>
      </c>
    </row>
    <row r="8757" spans="8:37" x14ac:dyDescent="0.25">
      <c r="H8757" s="8"/>
      <c r="I8757" s="8"/>
      <c r="N8757" s="23"/>
      <c r="O8757" s="24"/>
      <c r="P8757" s="19"/>
      <c r="Q8757" s="19"/>
      <c r="R8757" s="19"/>
      <c r="U8757" s="27"/>
      <c r="Y8757" s="9" t="s">
        <v>633</v>
      </c>
      <c r="Z8757" s="9" t="s">
        <v>232</v>
      </c>
      <c r="AA8757" s="9" t="s">
        <v>202</v>
      </c>
      <c r="AB8757" s="9">
        <v>70840253</v>
      </c>
      <c r="AC8757" s="9" t="s">
        <v>9531</v>
      </c>
      <c r="AD8757" s="9" t="s">
        <v>234</v>
      </c>
      <c r="AE8757" s="5">
        <f t="shared" si="294"/>
        <v>0</v>
      </c>
      <c r="AF8757" s="5" t="str">
        <f t="shared" si="295"/>
        <v>katD</v>
      </c>
      <c r="AG8757" s="153"/>
      <c r="AH8757" s="153"/>
      <c r="AI8757" t="s">
        <v>201</v>
      </c>
      <c r="AJ8757" s="228" t="s">
        <v>238</v>
      </c>
      <c r="AK8757" s="9" t="str">
        <f>VLOOKUP(Y8757,zdroj!D:AJ,33,0)</f>
        <v>katD</v>
      </c>
    </row>
    <row r="8758" spans="8:37" x14ac:dyDescent="0.25">
      <c r="H8758" s="8"/>
      <c r="I8758" s="8"/>
      <c r="N8758" s="23"/>
      <c r="O8758" s="24"/>
      <c r="P8758" s="19"/>
      <c r="Q8758" s="19"/>
      <c r="R8758" s="19"/>
      <c r="U8758" s="27"/>
      <c r="Y8758" s="9" t="s">
        <v>633</v>
      </c>
      <c r="Z8758" s="9" t="s">
        <v>232</v>
      </c>
      <c r="AA8758" s="9" t="s">
        <v>202</v>
      </c>
      <c r="AB8758" s="9">
        <v>72562005</v>
      </c>
      <c r="AC8758" s="9" t="s">
        <v>9532</v>
      </c>
      <c r="AD8758" s="9" t="s">
        <v>234</v>
      </c>
      <c r="AE8758" s="5">
        <f t="shared" si="294"/>
        <v>0</v>
      </c>
      <c r="AF8758" s="5" t="str">
        <f t="shared" si="295"/>
        <v>katD</v>
      </c>
      <c r="AG8758" s="153"/>
      <c r="AH8758" s="153"/>
      <c r="AI8758" t="s">
        <v>236</v>
      </c>
      <c r="AJ8758" s="228" t="s">
        <v>238</v>
      </c>
      <c r="AK8758" s="9" t="str">
        <f>VLOOKUP(Y8758,zdroj!D:AJ,33,0)</f>
        <v>katD</v>
      </c>
    </row>
    <row r="8759" spans="8:37" x14ac:dyDescent="0.25">
      <c r="H8759" s="8"/>
      <c r="I8759" s="8"/>
      <c r="N8759" s="23"/>
      <c r="O8759" s="24"/>
      <c r="P8759" s="19"/>
      <c r="Q8759" s="19"/>
      <c r="R8759" s="19"/>
      <c r="U8759" s="27"/>
      <c r="Y8759" s="9" t="s">
        <v>633</v>
      </c>
      <c r="Z8759" s="9" t="s">
        <v>232</v>
      </c>
      <c r="AA8759" s="9" t="s">
        <v>202</v>
      </c>
      <c r="AB8759" s="9">
        <v>73232432</v>
      </c>
      <c r="AC8759" s="9" t="s">
        <v>9533</v>
      </c>
      <c r="AD8759" s="9" t="s">
        <v>234</v>
      </c>
      <c r="AE8759" s="5">
        <f t="shared" si="294"/>
        <v>0</v>
      </c>
      <c r="AF8759" s="5" t="str">
        <f t="shared" si="295"/>
        <v>katD</v>
      </c>
      <c r="AG8759" s="153"/>
      <c r="AH8759" s="153"/>
      <c r="AI8759" t="s">
        <v>201</v>
      </c>
      <c r="AJ8759" s="228" t="s">
        <v>238</v>
      </c>
      <c r="AK8759" s="9" t="str">
        <f>VLOOKUP(Y8759,zdroj!D:AJ,33,0)</f>
        <v>katD</v>
      </c>
    </row>
    <row r="8760" spans="8:37" x14ac:dyDescent="0.25">
      <c r="H8760" s="8"/>
      <c r="I8760" s="8"/>
      <c r="N8760" s="23"/>
      <c r="O8760" s="24"/>
      <c r="P8760" s="19"/>
      <c r="Q8760" s="19"/>
      <c r="R8760" s="19"/>
      <c r="U8760" s="27"/>
      <c r="Y8760" s="9" t="s">
        <v>633</v>
      </c>
      <c r="Z8760" s="9" t="s">
        <v>232</v>
      </c>
      <c r="AA8760" s="9" t="s">
        <v>202</v>
      </c>
      <c r="AB8760" s="9">
        <v>8041521</v>
      </c>
      <c r="AC8760" s="9" t="s">
        <v>9534</v>
      </c>
      <c r="AD8760" s="9" t="s">
        <v>234</v>
      </c>
      <c r="AE8760" s="5">
        <f t="shared" si="294"/>
        <v>0</v>
      </c>
      <c r="AF8760" s="5" t="str">
        <f t="shared" si="295"/>
        <v>katD</v>
      </c>
      <c r="AG8760" s="153"/>
      <c r="AH8760" s="153"/>
      <c r="AI8760" t="s">
        <v>201</v>
      </c>
      <c r="AJ8760" s="228" t="s">
        <v>238</v>
      </c>
      <c r="AK8760" s="9" t="str">
        <f>VLOOKUP(Y8760,zdroj!D:AJ,33,0)</f>
        <v>katD</v>
      </c>
    </row>
    <row r="8761" spans="8:37" x14ac:dyDescent="0.25">
      <c r="H8761" s="8"/>
      <c r="I8761" s="8"/>
      <c r="N8761" s="23"/>
      <c r="O8761" s="24"/>
      <c r="P8761" s="19"/>
      <c r="Q8761" s="19"/>
      <c r="R8761" s="19"/>
      <c r="U8761" s="27"/>
      <c r="Y8761" s="9" t="s">
        <v>633</v>
      </c>
      <c r="Z8761" s="9" t="s">
        <v>232</v>
      </c>
      <c r="AA8761" s="9" t="s">
        <v>202</v>
      </c>
      <c r="AB8761" s="9">
        <v>75264951</v>
      </c>
      <c r="AC8761" s="9" t="s">
        <v>9535</v>
      </c>
      <c r="AD8761" s="9" t="s">
        <v>234</v>
      </c>
      <c r="AE8761" s="5">
        <f t="shared" si="294"/>
        <v>0</v>
      </c>
      <c r="AF8761" s="5" t="str">
        <f t="shared" si="295"/>
        <v>katD</v>
      </c>
      <c r="AG8761" s="153"/>
      <c r="AH8761" s="153"/>
      <c r="AI8761" t="s">
        <v>229</v>
      </c>
      <c r="AJ8761" s="228" t="s">
        <v>238</v>
      </c>
      <c r="AK8761" s="9" t="str">
        <f>VLOOKUP(Y8761,zdroj!D:AJ,33,0)</f>
        <v>katD</v>
      </c>
    </row>
    <row r="8762" spans="8:37" x14ac:dyDescent="0.25">
      <c r="H8762" s="8"/>
      <c r="I8762" s="8"/>
      <c r="N8762" s="23"/>
      <c r="O8762" s="24"/>
      <c r="P8762" s="19"/>
      <c r="Q8762" s="19"/>
      <c r="R8762" s="19"/>
      <c r="U8762" s="27"/>
      <c r="Y8762" s="9" t="s">
        <v>633</v>
      </c>
      <c r="Z8762" s="9" t="s">
        <v>232</v>
      </c>
      <c r="AA8762" s="9" t="s">
        <v>202</v>
      </c>
      <c r="AB8762" s="9">
        <v>79276857</v>
      </c>
      <c r="AC8762" s="9" t="s">
        <v>9536</v>
      </c>
      <c r="AD8762" s="9" t="s">
        <v>234</v>
      </c>
      <c r="AE8762" s="5">
        <f t="shared" si="294"/>
        <v>0</v>
      </c>
      <c r="AF8762" s="5" t="str">
        <f t="shared" si="295"/>
        <v>katD</v>
      </c>
      <c r="AG8762" s="153"/>
      <c r="AH8762" s="153"/>
      <c r="AI8762" t="s">
        <v>201</v>
      </c>
      <c r="AJ8762" s="228" t="s">
        <v>238</v>
      </c>
      <c r="AK8762" s="9" t="str">
        <f>VLOOKUP(Y8762,zdroj!D:AJ,33,0)</f>
        <v>katD</v>
      </c>
    </row>
    <row r="8763" spans="8:37" x14ac:dyDescent="0.25">
      <c r="H8763" s="8"/>
      <c r="I8763" s="8"/>
      <c r="N8763" s="23"/>
      <c r="O8763" s="24"/>
      <c r="P8763" s="19"/>
      <c r="Q8763" s="19"/>
      <c r="R8763" s="19"/>
      <c r="U8763" s="27"/>
      <c r="Y8763" s="9" t="s">
        <v>633</v>
      </c>
      <c r="Z8763" s="9" t="s">
        <v>232</v>
      </c>
      <c r="AA8763" s="9" t="s">
        <v>202</v>
      </c>
      <c r="AB8763" s="9">
        <v>80918018</v>
      </c>
      <c r="AC8763" s="9" t="s">
        <v>9537</v>
      </c>
      <c r="AD8763" s="9" t="s">
        <v>234</v>
      </c>
      <c r="AE8763" s="5">
        <f t="shared" si="294"/>
        <v>0</v>
      </c>
      <c r="AF8763" s="5" t="str">
        <f t="shared" si="295"/>
        <v>katD</v>
      </c>
      <c r="AG8763" s="153"/>
      <c r="AH8763" s="153"/>
      <c r="AI8763" t="s">
        <v>201</v>
      </c>
      <c r="AJ8763" s="228" t="s">
        <v>238</v>
      </c>
      <c r="AK8763" s="9" t="str">
        <f>VLOOKUP(Y8763,zdroj!D:AJ,33,0)</f>
        <v>katD</v>
      </c>
    </row>
    <row r="8764" spans="8:37" x14ac:dyDescent="0.25">
      <c r="H8764" s="8"/>
      <c r="I8764" s="8"/>
      <c r="N8764" s="23"/>
      <c r="O8764" s="24"/>
      <c r="P8764" s="19"/>
      <c r="Q8764" s="19"/>
      <c r="R8764" s="19"/>
      <c r="U8764" s="27"/>
      <c r="Y8764" s="9" t="s">
        <v>633</v>
      </c>
      <c r="Z8764" s="9" t="s">
        <v>232</v>
      </c>
      <c r="AA8764" s="9" t="s">
        <v>202</v>
      </c>
      <c r="AB8764" s="9">
        <v>8041351</v>
      </c>
      <c r="AC8764" s="9" t="s">
        <v>9538</v>
      </c>
      <c r="AD8764" s="9" t="s">
        <v>234</v>
      </c>
      <c r="AE8764" s="5">
        <f t="shared" si="294"/>
        <v>0</v>
      </c>
      <c r="AF8764" s="5" t="str">
        <f t="shared" si="295"/>
        <v>katD</v>
      </c>
      <c r="AG8764" s="153"/>
      <c r="AH8764" s="153"/>
      <c r="AI8764" t="s">
        <v>201</v>
      </c>
      <c r="AJ8764" s="228" t="s">
        <v>238</v>
      </c>
      <c r="AK8764" s="9" t="str">
        <f>VLOOKUP(Y8764,zdroj!D:AJ,33,0)</f>
        <v>katD</v>
      </c>
    </row>
    <row r="8765" spans="8:37" x14ac:dyDescent="0.25">
      <c r="H8765" s="8"/>
      <c r="I8765" s="8"/>
      <c r="N8765" s="23"/>
      <c r="O8765" s="24"/>
      <c r="P8765" s="19"/>
      <c r="Q8765" s="19"/>
      <c r="R8765" s="19"/>
      <c r="U8765" s="27"/>
      <c r="Y8765" s="9" t="s">
        <v>633</v>
      </c>
      <c r="Z8765" s="9" t="s">
        <v>232</v>
      </c>
      <c r="AA8765" s="9" t="s">
        <v>202</v>
      </c>
      <c r="AB8765" s="9">
        <v>8041539</v>
      </c>
      <c r="AC8765" s="9" t="s">
        <v>9539</v>
      </c>
      <c r="AD8765" s="9" t="s">
        <v>234</v>
      </c>
      <c r="AE8765" s="5">
        <f t="shared" si="294"/>
        <v>0</v>
      </c>
      <c r="AF8765" s="5" t="str">
        <f t="shared" si="295"/>
        <v>katD</v>
      </c>
      <c r="AG8765" s="153"/>
      <c r="AH8765" s="153"/>
      <c r="AI8765" t="s">
        <v>201</v>
      </c>
      <c r="AJ8765" s="228" t="s">
        <v>238</v>
      </c>
      <c r="AK8765" s="9" t="str">
        <f>VLOOKUP(Y8765,zdroj!D:AJ,33,0)</f>
        <v>katD</v>
      </c>
    </row>
    <row r="8766" spans="8:37" x14ac:dyDescent="0.25">
      <c r="H8766" s="8"/>
      <c r="I8766" s="8"/>
      <c r="N8766" s="23"/>
      <c r="O8766" s="24"/>
      <c r="P8766" s="19"/>
      <c r="Q8766" s="19"/>
      <c r="R8766" s="19"/>
      <c r="U8766" s="27"/>
      <c r="Y8766" s="9" t="s">
        <v>633</v>
      </c>
      <c r="Z8766" s="9" t="s">
        <v>232</v>
      </c>
      <c r="AA8766" s="9" t="s">
        <v>202</v>
      </c>
      <c r="AB8766" s="9">
        <v>8041547</v>
      </c>
      <c r="AC8766" s="9" t="s">
        <v>9540</v>
      </c>
      <c r="AD8766" s="9" t="s">
        <v>234</v>
      </c>
      <c r="AE8766" s="5">
        <f t="shared" si="294"/>
        <v>0</v>
      </c>
      <c r="AF8766" s="5" t="str">
        <f t="shared" si="295"/>
        <v>katD</v>
      </c>
      <c r="AG8766" s="153"/>
      <c r="AH8766" s="153"/>
      <c r="AI8766" t="s">
        <v>201</v>
      </c>
      <c r="AJ8766" s="228" t="s">
        <v>238</v>
      </c>
      <c r="AK8766" s="9" t="str">
        <f>VLOOKUP(Y8766,zdroj!D:AJ,33,0)</f>
        <v>katD</v>
      </c>
    </row>
    <row r="8767" spans="8:37" x14ac:dyDescent="0.25">
      <c r="H8767" s="8"/>
      <c r="I8767" s="8"/>
      <c r="N8767" s="23"/>
      <c r="O8767" s="24"/>
      <c r="P8767" s="19"/>
      <c r="Q8767" s="19"/>
      <c r="R8767" s="19"/>
      <c r="U8767" s="27"/>
      <c r="Y8767" s="9" t="s">
        <v>633</v>
      </c>
      <c r="Z8767" s="9" t="s">
        <v>232</v>
      </c>
      <c r="AA8767" s="9" t="s">
        <v>202</v>
      </c>
      <c r="AB8767" s="9">
        <v>8041555</v>
      </c>
      <c r="AC8767" s="9" t="s">
        <v>9541</v>
      </c>
      <c r="AD8767" s="9" t="s">
        <v>234</v>
      </c>
      <c r="AE8767" s="5">
        <f t="shared" si="294"/>
        <v>0</v>
      </c>
      <c r="AF8767" s="5" t="str">
        <f t="shared" si="295"/>
        <v>katD</v>
      </c>
      <c r="AG8767" s="153"/>
      <c r="AH8767" s="153"/>
      <c r="AI8767" t="s">
        <v>201</v>
      </c>
      <c r="AJ8767" s="228" t="s">
        <v>238</v>
      </c>
      <c r="AK8767" s="9" t="str">
        <f>VLOOKUP(Y8767,zdroj!D:AJ,33,0)</f>
        <v>katD</v>
      </c>
    </row>
    <row r="8768" spans="8:37" x14ac:dyDescent="0.25">
      <c r="H8768" s="8"/>
      <c r="I8768" s="8"/>
      <c r="N8768" s="23"/>
      <c r="O8768" s="24"/>
      <c r="P8768" s="19"/>
      <c r="Q8768" s="19"/>
      <c r="R8768" s="19"/>
      <c r="U8768" s="27"/>
      <c r="Y8768" s="9" t="s">
        <v>633</v>
      </c>
      <c r="Z8768" s="9" t="s">
        <v>232</v>
      </c>
      <c r="AA8768" s="9" t="s">
        <v>202</v>
      </c>
      <c r="AB8768" s="9">
        <v>8041563</v>
      </c>
      <c r="AC8768" s="9" t="s">
        <v>9542</v>
      </c>
      <c r="AD8768" s="9" t="s">
        <v>234</v>
      </c>
      <c r="AE8768" s="5">
        <f t="shared" si="294"/>
        <v>0</v>
      </c>
      <c r="AF8768" s="5" t="str">
        <f t="shared" si="295"/>
        <v>katD</v>
      </c>
      <c r="AG8768" s="153"/>
      <c r="AH8768" s="153"/>
      <c r="AI8768" t="s">
        <v>201</v>
      </c>
      <c r="AJ8768" s="228" t="s">
        <v>238</v>
      </c>
      <c r="AK8768" s="9" t="str">
        <f>VLOOKUP(Y8768,zdroj!D:AJ,33,0)</f>
        <v>katD</v>
      </c>
    </row>
    <row r="8769" spans="8:37" x14ac:dyDescent="0.25">
      <c r="H8769" s="8"/>
      <c r="I8769" s="8"/>
      <c r="N8769" s="23"/>
      <c r="O8769" s="24"/>
      <c r="P8769" s="19"/>
      <c r="Q8769" s="19"/>
      <c r="R8769" s="19"/>
      <c r="U8769" s="27"/>
      <c r="Y8769" s="9" t="s">
        <v>633</v>
      </c>
      <c r="Z8769" s="9" t="s">
        <v>232</v>
      </c>
      <c r="AA8769" s="9" t="s">
        <v>202</v>
      </c>
      <c r="AB8769" s="9">
        <v>8041571</v>
      </c>
      <c r="AC8769" s="9" t="s">
        <v>9543</v>
      </c>
      <c r="AD8769" s="9" t="s">
        <v>234</v>
      </c>
      <c r="AE8769" s="5">
        <f t="shared" si="294"/>
        <v>0</v>
      </c>
      <c r="AF8769" s="5" t="str">
        <f t="shared" si="295"/>
        <v>katD</v>
      </c>
      <c r="AG8769" s="153"/>
      <c r="AH8769" s="153"/>
      <c r="AI8769" t="s">
        <v>201</v>
      </c>
      <c r="AJ8769" s="228" t="s">
        <v>238</v>
      </c>
      <c r="AK8769" s="9" t="str">
        <f>VLOOKUP(Y8769,zdroj!D:AJ,33,0)</f>
        <v>katD</v>
      </c>
    </row>
    <row r="8770" spans="8:37" x14ac:dyDescent="0.25">
      <c r="H8770" s="8"/>
      <c r="I8770" s="8"/>
      <c r="N8770" s="23"/>
      <c r="O8770" s="24"/>
      <c r="P8770" s="19"/>
      <c r="Q8770" s="19"/>
      <c r="R8770" s="19"/>
      <c r="U8770" s="27"/>
      <c r="Y8770" s="9" t="s">
        <v>633</v>
      </c>
      <c r="Z8770" s="9" t="s">
        <v>232</v>
      </c>
      <c r="AA8770" s="9" t="s">
        <v>202</v>
      </c>
      <c r="AB8770" s="9">
        <v>8041580</v>
      </c>
      <c r="AC8770" s="9" t="s">
        <v>9544</v>
      </c>
      <c r="AD8770" s="9" t="s">
        <v>234</v>
      </c>
      <c r="AE8770" s="5">
        <f t="shared" si="294"/>
        <v>0</v>
      </c>
      <c r="AF8770" s="5" t="str">
        <f t="shared" si="295"/>
        <v>katD</v>
      </c>
      <c r="AG8770" s="153"/>
      <c r="AH8770" s="153"/>
      <c r="AI8770" t="s">
        <v>201</v>
      </c>
      <c r="AJ8770" s="228" t="s">
        <v>238</v>
      </c>
      <c r="AK8770" s="9" t="str">
        <f>VLOOKUP(Y8770,zdroj!D:AJ,33,0)</f>
        <v>katD</v>
      </c>
    </row>
    <row r="8771" spans="8:37" x14ac:dyDescent="0.25">
      <c r="H8771" s="8"/>
      <c r="I8771" s="8"/>
      <c r="N8771" s="23"/>
      <c r="O8771" s="24"/>
      <c r="P8771" s="19"/>
      <c r="Q8771" s="19"/>
      <c r="R8771" s="19"/>
      <c r="U8771" s="27"/>
      <c r="Y8771" s="9" t="s">
        <v>633</v>
      </c>
      <c r="Z8771" s="9" t="s">
        <v>232</v>
      </c>
      <c r="AA8771" s="9" t="s">
        <v>202</v>
      </c>
      <c r="AB8771" s="9">
        <v>8041598</v>
      </c>
      <c r="AC8771" s="9" t="s">
        <v>9545</v>
      </c>
      <c r="AD8771" s="9" t="s">
        <v>234</v>
      </c>
      <c r="AE8771" s="5">
        <f t="shared" si="294"/>
        <v>0</v>
      </c>
      <c r="AF8771" s="5" t="str">
        <f t="shared" si="295"/>
        <v>katD</v>
      </c>
      <c r="AG8771" s="153"/>
      <c r="AH8771" s="153"/>
      <c r="AI8771" t="s">
        <v>201</v>
      </c>
      <c r="AJ8771" s="228" t="s">
        <v>238</v>
      </c>
      <c r="AK8771" s="9" t="str">
        <f>VLOOKUP(Y8771,zdroj!D:AJ,33,0)</f>
        <v>katD</v>
      </c>
    </row>
    <row r="8772" spans="8:37" x14ac:dyDescent="0.25">
      <c r="H8772" s="8"/>
      <c r="I8772" s="8"/>
      <c r="N8772" s="23"/>
      <c r="O8772" s="24"/>
      <c r="P8772" s="19"/>
      <c r="Q8772" s="19"/>
      <c r="R8772" s="19"/>
      <c r="U8772" s="27"/>
      <c r="Y8772" s="9" t="s">
        <v>633</v>
      </c>
      <c r="Z8772" s="9" t="s">
        <v>232</v>
      </c>
      <c r="AA8772" s="9" t="s">
        <v>202</v>
      </c>
      <c r="AB8772" s="9">
        <v>8041601</v>
      </c>
      <c r="AC8772" s="9" t="s">
        <v>9546</v>
      </c>
      <c r="AD8772" s="9" t="s">
        <v>234</v>
      </c>
      <c r="AE8772" s="5">
        <f t="shared" si="294"/>
        <v>0</v>
      </c>
      <c r="AF8772" s="5" t="str">
        <f t="shared" si="295"/>
        <v>katD</v>
      </c>
      <c r="AG8772" s="153"/>
      <c r="AH8772" s="153"/>
      <c r="AI8772" t="s">
        <v>201</v>
      </c>
      <c r="AJ8772" s="228" t="s">
        <v>238</v>
      </c>
      <c r="AK8772" s="9" t="str">
        <f>VLOOKUP(Y8772,zdroj!D:AJ,33,0)</f>
        <v>katD</v>
      </c>
    </row>
    <row r="8773" spans="8:37" x14ac:dyDescent="0.25">
      <c r="H8773" s="8"/>
      <c r="I8773" s="8"/>
      <c r="N8773" s="23"/>
      <c r="O8773" s="24"/>
      <c r="P8773" s="19"/>
      <c r="Q8773" s="19"/>
      <c r="R8773" s="19"/>
      <c r="U8773" s="27"/>
      <c r="Y8773" s="9" t="s">
        <v>633</v>
      </c>
      <c r="Z8773" s="9" t="s">
        <v>232</v>
      </c>
      <c r="AA8773" s="9" t="s">
        <v>202</v>
      </c>
      <c r="AB8773" s="9">
        <v>8041610</v>
      </c>
      <c r="AC8773" s="9" t="s">
        <v>9547</v>
      </c>
      <c r="AD8773" s="9" t="s">
        <v>234</v>
      </c>
      <c r="AE8773" s="5">
        <f t="shared" si="294"/>
        <v>0</v>
      </c>
      <c r="AF8773" s="5" t="str">
        <f t="shared" si="295"/>
        <v>katD</v>
      </c>
      <c r="AG8773" s="153"/>
      <c r="AH8773" s="153"/>
      <c r="AI8773" t="s">
        <v>17879</v>
      </c>
      <c r="AJ8773" s="228" t="s">
        <v>238</v>
      </c>
      <c r="AK8773" s="9" t="str">
        <f>VLOOKUP(Y8773,zdroj!D:AJ,33,0)</f>
        <v>katD</v>
      </c>
    </row>
    <row r="8774" spans="8:37" x14ac:dyDescent="0.25">
      <c r="H8774" s="8"/>
      <c r="I8774" s="8"/>
      <c r="N8774" s="23"/>
      <c r="O8774" s="24"/>
      <c r="P8774" s="19"/>
      <c r="Q8774" s="19"/>
      <c r="R8774" s="19"/>
      <c r="U8774" s="27"/>
      <c r="Y8774" s="9" t="s">
        <v>633</v>
      </c>
      <c r="Z8774" s="9" t="s">
        <v>232</v>
      </c>
      <c r="AA8774" s="9" t="s">
        <v>202</v>
      </c>
      <c r="AB8774" s="9">
        <v>8041628</v>
      </c>
      <c r="AC8774" s="9" t="s">
        <v>9548</v>
      </c>
      <c r="AD8774" s="9" t="s">
        <v>234</v>
      </c>
      <c r="AE8774" s="5">
        <f t="shared" si="294"/>
        <v>0</v>
      </c>
      <c r="AF8774" s="5" t="str">
        <f t="shared" si="295"/>
        <v>katD</v>
      </c>
      <c r="AG8774" s="153"/>
      <c r="AH8774" s="153"/>
      <c r="AI8774" t="s">
        <v>201</v>
      </c>
      <c r="AJ8774" s="228" t="s">
        <v>238</v>
      </c>
      <c r="AK8774" s="9" t="str">
        <f>VLOOKUP(Y8774,zdroj!D:AJ,33,0)</f>
        <v>katD</v>
      </c>
    </row>
    <row r="8775" spans="8:37" x14ac:dyDescent="0.25">
      <c r="H8775" s="8"/>
      <c r="I8775" s="8"/>
      <c r="N8775" s="23"/>
      <c r="O8775" s="24"/>
      <c r="P8775" s="19"/>
      <c r="Q8775" s="19"/>
      <c r="R8775" s="19"/>
      <c r="U8775" s="27"/>
      <c r="Y8775" s="9" t="s">
        <v>633</v>
      </c>
      <c r="Z8775" s="9" t="s">
        <v>232</v>
      </c>
      <c r="AA8775" s="9" t="s">
        <v>202</v>
      </c>
      <c r="AB8775" s="9">
        <v>8041369</v>
      </c>
      <c r="AC8775" s="9" t="s">
        <v>9549</v>
      </c>
      <c r="AD8775" s="9" t="s">
        <v>234</v>
      </c>
      <c r="AE8775" s="5">
        <f t="shared" si="294"/>
        <v>0</v>
      </c>
      <c r="AF8775" s="5" t="str">
        <f t="shared" si="295"/>
        <v>katD</v>
      </c>
      <c r="AG8775" s="153"/>
      <c r="AH8775" s="153"/>
      <c r="AI8775" t="s">
        <v>201</v>
      </c>
      <c r="AJ8775" s="228" t="s">
        <v>238</v>
      </c>
      <c r="AK8775" s="9" t="str">
        <f>VLOOKUP(Y8775,zdroj!D:AJ,33,0)</f>
        <v>katD</v>
      </c>
    </row>
    <row r="8776" spans="8:37" x14ac:dyDescent="0.25">
      <c r="H8776" s="8"/>
      <c r="I8776" s="8"/>
      <c r="N8776" s="23"/>
      <c r="O8776" s="24"/>
      <c r="P8776" s="19"/>
      <c r="Q8776" s="19"/>
      <c r="R8776" s="19"/>
      <c r="U8776" s="27"/>
      <c r="Y8776" s="9" t="s">
        <v>633</v>
      </c>
      <c r="Z8776" s="9" t="s">
        <v>232</v>
      </c>
      <c r="AA8776" s="9" t="s">
        <v>202</v>
      </c>
      <c r="AB8776" s="9">
        <v>8041644</v>
      </c>
      <c r="AC8776" s="9" t="s">
        <v>9550</v>
      </c>
      <c r="AD8776" s="9" t="s">
        <v>234</v>
      </c>
      <c r="AE8776" s="5">
        <f t="shared" si="294"/>
        <v>0</v>
      </c>
      <c r="AF8776" s="5" t="str">
        <f t="shared" si="295"/>
        <v>katD</v>
      </c>
      <c r="AG8776" s="153"/>
      <c r="AH8776" s="153"/>
      <c r="AI8776" t="s">
        <v>201</v>
      </c>
      <c r="AJ8776" s="228" t="s">
        <v>238</v>
      </c>
      <c r="AK8776" s="9" t="str">
        <f>VLOOKUP(Y8776,zdroj!D:AJ,33,0)</f>
        <v>katD</v>
      </c>
    </row>
    <row r="8777" spans="8:37" x14ac:dyDescent="0.25">
      <c r="H8777" s="8"/>
      <c r="I8777" s="8"/>
      <c r="N8777" s="23"/>
      <c r="O8777" s="24"/>
      <c r="P8777" s="19"/>
      <c r="Q8777" s="19"/>
      <c r="R8777" s="19"/>
      <c r="U8777" s="27"/>
      <c r="Y8777" s="9" t="s">
        <v>633</v>
      </c>
      <c r="Z8777" s="9" t="s">
        <v>232</v>
      </c>
      <c r="AA8777" s="9" t="s">
        <v>202</v>
      </c>
      <c r="AB8777" s="9">
        <v>8041661</v>
      </c>
      <c r="AC8777" s="9" t="s">
        <v>9551</v>
      </c>
      <c r="AD8777" s="9" t="s">
        <v>234</v>
      </c>
      <c r="AE8777" s="5">
        <f t="shared" si="294"/>
        <v>0</v>
      </c>
      <c r="AF8777" s="5" t="str">
        <f t="shared" si="295"/>
        <v>katD</v>
      </c>
      <c r="AG8777" s="153"/>
      <c r="AH8777" s="153"/>
      <c r="AI8777" t="s">
        <v>201</v>
      </c>
      <c r="AJ8777" s="228" t="s">
        <v>238</v>
      </c>
      <c r="AK8777" s="9" t="str">
        <f>VLOOKUP(Y8777,zdroj!D:AJ,33,0)</f>
        <v>katD</v>
      </c>
    </row>
    <row r="8778" spans="8:37" x14ac:dyDescent="0.25">
      <c r="H8778" s="8"/>
      <c r="I8778" s="8"/>
      <c r="N8778" s="23"/>
      <c r="O8778" s="24"/>
      <c r="P8778" s="19"/>
      <c r="Q8778" s="19"/>
      <c r="R8778" s="19"/>
      <c r="U8778" s="27"/>
      <c r="Y8778" s="9" t="s">
        <v>633</v>
      </c>
      <c r="Z8778" s="9" t="s">
        <v>232</v>
      </c>
      <c r="AA8778" s="9" t="s">
        <v>202</v>
      </c>
      <c r="AB8778" s="9">
        <v>8041687</v>
      </c>
      <c r="AC8778" s="9" t="s">
        <v>9552</v>
      </c>
      <c r="AD8778" s="9" t="s">
        <v>234</v>
      </c>
      <c r="AE8778" s="5">
        <f t="shared" ref="AE8778:AE8841" si="296">VLOOKUP(Y8778,K:T,10,0)</f>
        <v>0</v>
      </c>
      <c r="AF8778" s="5" t="str">
        <f t="shared" ref="AF8778:AF8841" si="297">IF(AE8778="A",IF(AD8778="katA","katB",AD8778),AD8778)</f>
        <v>katD</v>
      </c>
      <c r="AG8778" s="153"/>
      <c r="AH8778" s="153"/>
      <c r="AI8778" t="s">
        <v>201</v>
      </c>
      <c r="AJ8778" s="228" t="s">
        <v>238</v>
      </c>
      <c r="AK8778" s="9" t="str">
        <f>VLOOKUP(Y8778,zdroj!D:AJ,33,0)</f>
        <v>katD</v>
      </c>
    </row>
    <row r="8779" spans="8:37" x14ac:dyDescent="0.25">
      <c r="H8779" s="8"/>
      <c r="I8779" s="8"/>
      <c r="N8779" s="23"/>
      <c r="O8779" s="24"/>
      <c r="P8779" s="19"/>
      <c r="Q8779" s="19"/>
      <c r="R8779" s="19"/>
      <c r="U8779" s="27"/>
      <c r="Y8779" s="9" t="s">
        <v>633</v>
      </c>
      <c r="Z8779" s="9" t="s">
        <v>232</v>
      </c>
      <c r="AA8779" s="9" t="s">
        <v>202</v>
      </c>
      <c r="AB8779" s="9">
        <v>8041709</v>
      </c>
      <c r="AC8779" s="9" t="s">
        <v>9553</v>
      </c>
      <c r="AD8779" s="9" t="s">
        <v>234</v>
      </c>
      <c r="AE8779" s="5">
        <f t="shared" si="296"/>
        <v>0</v>
      </c>
      <c r="AF8779" s="5" t="str">
        <f t="shared" si="297"/>
        <v>katD</v>
      </c>
      <c r="AG8779" s="153"/>
      <c r="AH8779" s="153"/>
      <c r="AI8779" t="s">
        <v>201</v>
      </c>
      <c r="AJ8779" s="228" t="s">
        <v>238</v>
      </c>
      <c r="AK8779" s="9" t="str">
        <f>VLOOKUP(Y8779,zdroj!D:AJ,33,0)</f>
        <v>katD</v>
      </c>
    </row>
    <row r="8780" spans="8:37" x14ac:dyDescent="0.25">
      <c r="H8780" s="8"/>
      <c r="I8780" s="8"/>
      <c r="N8780" s="23"/>
      <c r="O8780" s="24"/>
      <c r="P8780" s="19"/>
      <c r="Q8780" s="19"/>
      <c r="R8780" s="19"/>
      <c r="U8780" s="27"/>
      <c r="Y8780" s="9" t="s">
        <v>633</v>
      </c>
      <c r="Z8780" s="9" t="s">
        <v>232</v>
      </c>
      <c r="AA8780" s="9" t="s">
        <v>202</v>
      </c>
      <c r="AB8780" s="9">
        <v>8041725</v>
      </c>
      <c r="AC8780" s="9" t="s">
        <v>9554</v>
      </c>
      <c r="AD8780" s="9" t="s">
        <v>234</v>
      </c>
      <c r="AE8780" s="5">
        <f t="shared" si="296"/>
        <v>0</v>
      </c>
      <c r="AF8780" s="5" t="str">
        <f t="shared" si="297"/>
        <v>katD</v>
      </c>
      <c r="AG8780" s="153"/>
      <c r="AH8780" s="153"/>
      <c r="AI8780" t="s">
        <v>201</v>
      </c>
      <c r="AJ8780" s="228" t="s">
        <v>238</v>
      </c>
      <c r="AK8780" s="9" t="str">
        <f>VLOOKUP(Y8780,zdroj!D:AJ,33,0)</f>
        <v>katD</v>
      </c>
    </row>
    <row r="8781" spans="8:37" x14ac:dyDescent="0.25">
      <c r="H8781" s="8"/>
      <c r="I8781" s="8"/>
      <c r="N8781" s="23"/>
      <c r="O8781" s="24"/>
      <c r="P8781" s="19"/>
      <c r="Q8781" s="19"/>
      <c r="R8781" s="19"/>
      <c r="U8781" s="27"/>
      <c r="Y8781" s="9" t="s">
        <v>633</v>
      </c>
      <c r="Z8781" s="9" t="s">
        <v>232</v>
      </c>
      <c r="AA8781" s="9" t="s">
        <v>202</v>
      </c>
      <c r="AB8781" s="9">
        <v>8041377</v>
      </c>
      <c r="AC8781" s="9" t="s">
        <v>9555</v>
      </c>
      <c r="AD8781" s="9" t="s">
        <v>234</v>
      </c>
      <c r="AE8781" s="5">
        <f t="shared" si="296"/>
        <v>0</v>
      </c>
      <c r="AF8781" s="5" t="str">
        <f t="shared" si="297"/>
        <v>katD</v>
      </c>
      <c r="AG8781" s="153"/>
      <c r="AH8781" s="153"/>
      <c r="AI8781" t="s">
        <v>201</v>
      </c>
      <c r="AJ8781" s="228" t="s">
        <v>238</v>
      </c>
      <c r="AK8781" s="9" t="str">
        <f>VLOOKUP(Y8781,zdroj!D:AJ,33,0)</f>
        <v>katD</v>
      </c>
    </row>
    <row r="8782" spans="8:37" x14ac:dyDescent="0.25">
      <c r="H8782" s="8"/>
      <c r="I8782" s="8"/>
      <c r="N8782" s="23"/>
      <c r="O8782" s="24"/>
      <c r="P8782" s="19"/>
      <c r="Q8782" s="19"/>
      <c r="R8782" s="19"/>
      <c r="U8782" s="27"/>
      <c r="Y8782" s="9" t="s">
        <v>633</v>
      </c>
      <c r="Z8782" s="9" t="s">
        <v>232</v>
      </c>
      <c r="AA8782" s="9" t="s">
        <v>202</v>
      </c>
      <c r="AB8782" s="9">
        <v>8041741</v>
      </c>
      <c r="AC8782" s="9" t="s">
        <v>9556</v>
      </c>
      <c r="AD8782" s="9" t="s">
        <v>234</v>
      </c>
      <c r="AE8782" s="5">
        <f t="shared" si="296"/>
        <v>0</v>
      </c>
      <c r="AF8782" s="5" t="str">
        <f t="shared" si="297"/>
        <v>katD</v>
      </c>
      <c r="AG8782" s="153"/>
      <c r="AH8782" s="153"/>
      <c r="AI8782" t="s">
        <v>201</v>
      </c>
      <c r="AJ8782" s="228" t="s">
        <v>238</v>
      </c>
      <c r="AK8782" s="9" t="str">
        <f>VLOOKUP(Y8782,zdroj!D:AJ,33,0)</f>
        <v>katD</v>
      </c>
    </row>
    <row r="8783" spans="8:37" x14ac:dyDescent="0.25">
      <c r="H8783" s="8"/>
      <c r="I8783" s="8"/>
      <c r="N8783" s="23"/>
      <c r="O8783" s="24"/>
      <c r="P8783" s="19"/>
      <c r="Q8783" s="19"/>
      <c r="R8783" s="19"/>
      <c r="U8783" s="27"/>
      <c r="Y8783" s="9" t="s">
        <v>633</v>
      </c>
      <c r="Z8783" s="9" t="s">
        <v>232</v>
      </c>
      <c r="AA8783" s="9" t="s">
        <v>202</v>
      </c>
      <c r="AB8783" s="9">
        <v>8041768</v>
      </c>
      <c r="AC8783" s="9" t="s">
        <v>9557</v>
      </c>
      <c r="AD8783" s="9" t="s">
        <v>234</v>
      </c>
      <c r="AE8783" s="5">
        <f t="shared" si="296"/>
        <v>0</v>
      </c>
      <c r="AF8783" s="5" t="str">
        <f t="shared" si="297"/>
        <v>katD</v>
      </c>
      <c r="AG8783" s="153"/>
      <c r="AH8783" s="153"/>
      <c r="AI8783" t="s">
        <v>201</v>
      </c>
      <c r="AJ8783" s="228" t="s">
        <v>238</v>
      </c>
      <c r="AK8783" s="9" t="str">
        <f>VLOOKUP(Y8783,zdroj!D:AJ,33,0)</f>
        <v>katD</v>
      </c>
    </row>
    <row r="8784" spans="8:37" x14ac:dyDescent="0.25">
      <c r="H8784" s="8"/>
      <c r="I8784" s="8"/>
      <c r="N8784" s="23"/>
      <c r="O8784" s="24"/>
      <c r="P8784" s="19"/>
      <c r="Q8784" s="19"/>
      <c r="R8784" s="19"/>
      <c r="U8784" s="27"/>
      <c r="Y8784" s="9" t="s">
        <v>633</v>
      </c>
      <c r="Z8784" s="9" t="s">
        <v>232</v>
      </c>
      <c r="AA8784" s="9" t="s">
        <v>202</v>
      </c>
      <c r="AB8784" s="9">
        <v>8041784</v>
      </c>
      <c r="AC8784" s="9" t="s">
        <v>9558</v>
      </c>
      <c r="AD8784" s="9" t="s">
        <v>234</v>
      </c>
      <c r="AE8784" s="5">
        <f t="shared" si="296"/>
        <v>0</v>
      </c>
      <c r="AF8784" s="5" t="str">
        <f t="shared" si="297"/>
        <v>katD</v>
      </c>
      <c r="AG8784" s="153"/>
      <c r="AH8784" s="153"/>
      <c r="AI8784" t="s">
        <v>201</v>
      </c>
      <c r="AJ8784" s="228" t="s">
        <v>238</v>
      </c>
      <c r="AK8784" s="9" t="str">
        <f>VLOOKUP(Y8784,zdroj!D:AJ,33,0)</f>
        <v>katD</v>
      </c>
    </row>
    <row r="8785" spans="8:37" x14ac:dyDescent="0.25">
      <c r="H8785" s="8"/>
      <c r="I8785" s="8"/>
      <c r="N8785" s="23"/>
      <c r="O8785" s="24"/>
      <c r="P8785" s="19"/>
      <c r="Q8785" s="19"/>
      <c r="R8785" s="19"/>
      <c r="U8785" s="27"/>
      <c r="Y8785" s="9" t="s">
        <v>633</v>
      </c>
      <c r="Z8785" s="9" t="s">
        <v>232</v>
      </c>
      <c r="AA8785" s="9" t="s">
        <v>202</v>
      </c>
      <c r="AB8785" s="9">
        <v>8041806</v>
      </c>
      <c r="AC8785" s="9" t="s">
        <v>9559</v>
      </c>
      <c r="AD8785" s="9" t="s">
        <v>234</v>
      </c>
      <c r="AE8785" s="5">
        <f t="shared" si="296"/>
        <v>0</v>
      </c>
      <c r="AF8785" s="5" t="str">
        <f t="shared" si="297"/>
        <v>katD</v>
      </c>
      <c r="AG8785" s="153"/>
      <c r="AH8785" s="153"/>
      <c r="AI8785" t="s">
        <v>201</v>
      </c>
      <c r="AJ8785" s="228" t="s">
        <v>238</v>
      </c>
      <c r="AK8785" s="9" t="str">
        <f>VLOOKUP(Y8785,zdroj!D:AJ,33,0)</f>
        <v>katD</v>
      </c>
    </row>
    <row r="8786" spans="8:37" x14ac:dyDescent="0.25">
      <c r="H8786" s="8"/>
      <c r="I8786" s="8"/>
      <c r="N8786" s="23"/>
      <c r="O8786" s="24"/>
      <c r="P8786" s="19"/>
      <c r="Q8786" s="19"/>
      <c r="R8786" s="19"/>
      <c r="U8786" s="27"/>
      <c r="Y8786" s="9" t="s">
        <v>633</v>
      </c>
      <c r="Z8786" s="9" t="s">
        <v>232</v>
      </c>
      <c r="AA8786" s="9" t="s">
        <v>202</v>
      </c>
      <c r="AB8786" s="9">
        <v>8041822</v>
      </c>
      <c r="AC8786" s="9" t="s">
        <v>9560</v>
      </c>
      <c r="AD8786" s="9" t="s">
        <v>234</v>
      </c>
      <c r="AE8786" s="5">
        <f t="shared" si="296"/>
        <v>0</v>
      </c>
      <c r="AF8786" s="5" t="str">
        <f t="shared" si="297"/>
        <v>katD</v>
      </c>
      <c r="AG8786" s="153"/>
      <c r="AH8786" s="153"/>
      <c r="AI8786" t="s">
        <v>201</v>
      </c>
      <c r="AJ8786" s="228" t="s">
        <v>238</v>
      </c>
      <c r="AK8786" s="9" t="str">
        <f>VLOOKUP(Y8786,zdroj!D:AJ,33,0)</f>
        <v>katD</v>
      </c>
    </row>
    <row r="8787" spans="8:37" x14ac:dyDescent="0.25">
      <c r="H8787" s="8"/>
      <c r="I8787" s="8"/>
      <c r="N8787" s="23"/>
      <c r="O8787" s="24"/>
      <c r="P8787" s="19"/>
      <c r="Q8787" s="19"/>
      <c r="R8787" s="19"/>
      <c r="U8787" s="27"/>
      <c r="Y8787" s="9" t="s">
        <v>633</v>
      </c>
      <c r="Z8787" s="9" t="s">
        <v>232</v>
      </c>
      <c r="AA8787" s="9" t="s">
        <v>202</v>
      </c>
      <c r="AB8787" s="9">
        <v>8041385</v>
      </c>
      <c r="AC8787" s="9" t="s">
        <v>9561</v>
      </c>
      <c r="AD8787" s="9" t="s">
        <v>234</v>
      </c>
      <c r="AE8787" s="5">
        <f t="shared" si="296"/>
        <v>0</v>
      </c>
      <c r="AF8787" s="5" t="str">
        <f t="shared" si="297"/>
        <v>katD</v>
      </c>
      <c r="AG8787" s="153"/>
      <c r="AH8787" s="153"/>
      <c r="AI8787" t="s">
        <v>201</v>
      </c>
      <c r="AJ8787" s="228" t="s">
        <v>238</v>
      </c>
      <c r="AK8787" s="9" t="str">
        <f>VLOOKUP(Y8787,zdroj!D:AJ,33,0)</f>
        <v>katD</v>
      </c>
    </row>
    <row r="8788" spans="8:37" x14ac:dyDescent="0.25">
      <c r="H8788" s="8"/>
      <c r="I8788" s="8"/>
      <c r="N8788" s="23"/>
      <c r="O8788" s="24"/>
      <c r="P8788" s="19"/>
      <c r="Q8788" s="19"/>
      <c r="R8788" s="19"/>
      <c r="U8788" s="27"/>
      <c r="Y8788" s="9" t="s">
        <v>633</v>
      </c>
      <c r="Z8788" s="9" t="s">
        <v>232</v>
      </c>
      <c r="AA8788" s="9" t="s">
        <v>202</v>
      </c>
      <c r="AB8788" s="9">
        <v>8041849</v>
      </c>
      <c r="AC8788" s="9" t="s">
        <v>9562</v>
      </c>
      <c r="AD8788" s="9" t="s">
        <v>234</v>
      </c>
      <c r="AE8788" s="5">
        <f t="shared" si="296"/>
        <v>0</v>
      </c>
      <c r="AF8788" s="5" t="str">
        <f t="shared" si="297"/>
        <v>katD</v>
      </c>
      <c r="AG8788" s="153"/>
      <c r="AH8788" s="153"/>
      <c r="AI8788" t="s">
        <v>201</v>
      </c>
      <c r="AJ8788" s="228" t="s">
        <v>238</v>
      </c>
      <c r="AK8788" s="9" t="str">
        <f>VLOOKUP(Y8788,zdroj!D:AJ,33,0)</f>
        <v>katD</v>
      </c>
    </row>
    <row r="8789" spans="8:37" x14ac:dyDescent="0.25">
      <c r="H8789" s="8"/>
      <c r="I8789" s="8"/>
      <c r="N8789" s="23"/>
      <c r="O8789" s="24"/>
      <c r="P8789" s="19"/>
      <c r="Q8789" s="19"/>
      <c r="R8789" s="19"/>
      <c r="U8789" s="27"/>
      <c r="Y8789" s="9" t="s">
        <v>633</v>
      </c>
      <c r="Z8789" s="9" t="s">
        <v>232</v>
      </c>
      <c r="AA8789" s="9" t="s">
        <v>202</v>
      </c>
      <c r="AB8789" s="9">
        <v>8041865</v>
      </c>
      <c r="AC8789" s="9" t="s">
        <v>9563</v>
      </c>
      <c r="AD8789" s="9" t="s">
        <v>234</v>
      </c>
      <c r="AE8789" s="5">
        <f t="shared" si="296"/>
        <v>0</v>
      </c>
      <c r="AF8789" s="5" t="str">
        <f t="shared" si="297"/>
        <v>katD</v>
      </c>
      <c r="AG8789" s="153"/>
      <c r="AH8789" s="153"/>
      <c r="AI8789" t="s">
        <v>201</v>
      </c>
      <c r="AJ8789" s="228" t="s">
        <v>238</v>
      </c>
      <c r="AK8789" s="9" t="str">
        <f>VLOOKUP(Y8789,zdroj!D:AJ,33,0)</f>
        <v>katD</v>
      </c>
    </row>
    <row r="8790" spans="8:37" x14ac:dyDescent="0.25">
      <c r="H8790" s="8"/>
      <c r="I8790" s="8"/>
      <c r="N8790" s="23"/>
      <c r="O8790" s="24"/>
      <c r="P8790" s="19"/>
      <c r="Q8790" s="19"/>
      <c r="R8790" s="19"/>
      <c r="U8790" s="27"/>
      <c r="Y8790" s="9" t="s">
        <v>633</v>
      </c>
      <c r="Z8790" s="9" t="s">
        <v>232</v>
      </c>
      <c r="AA8790" s="9" t="s">
        <v>202</v>
      </c>
      <c r="AB8790" s="9">
        <v>8041881</v>
      </c>
      <c r="AC8790" s="9" t="s">
        <v>9564</v>
      </c>
      <c r="AD8790" s="9" t="s">
        <v>234</v>
      </c>
      <c r="AE8790" s="5">
        <f t="shared" si="296"/>
        <v>0</v>
      </c>
      <c r="AF8790" s="5" t="str">
        <f t="shared" si="297"/>
        <v>katD</v>
      </c>
      <c r="AG8790" s="153"/>
      <c r="AH8790" s="153"/>
      <c r="AI8790" t="s">
        <v>201</v>
      </c>
      <c r="AJ8790" s="228" t="s">
        <v>238</v>
      </c>
      <c r="AK8790" s="9" t="str">
        <f>VLOOKUP(Y8790,zdroj!D:AJ,33,0)</f>
        <v>katD</v>
      </c>
    </row>
    <row r="8791" spans="8:37" x14ac:dyDescent="0.25">
      <c r="H8791" s="8"/>
      <c r="I8791" s="8"/>
      <c r="N8791" s="23"/>
      <c r="O8791" s="24"/>
      <c r="P8791" s="19"/>
      <c r="Q8791" s="19"/>
      <c r="R8791" s="19"/>
      <c r="U8791" s="27"/>
      <c r="Y8791" s="9" t="s">
        <v>633</v>
      </c>
      <c r="Z8791" s="9" t="s">
        <v>232</v>
      </c>
      <c r="AA8791" s="9" t="s">
        <v>202</v>
      </c>
      <c r="AB8791" s="9">
        <v>8041903</v>
      </c>
      <c r="AC8791" s="9" t="s">
        <v>9565</v>
      </c>
      <c r="AD8791" s="9" t="s">
        <v>234</v>
      </c>
      <c r="AE8791" s="5">
        <f t="shared" si="296"/>
        <v>0</v>
      </c>
      <c r="AF8791" s="5" t="str">
        <f t="shared" si="297"/>
        <v>katD</v>
      </c>
      <c r="AG8791" s="153"/>
      <c r="AH8791" s="153"/>
      <c r="AI8791" t="s">
        <v>201</v>
      </c>
      <c r="AJ8791" s="228" t="s">
        <v>238</v>
      </c>
      <c r="AK8791" s="9" t="str">
        <f>VLOOKUP(Y8791,zdroj!D:AJ,33,0)</f>
        <v>katD</v>
      </c>
    </row>
    <row r="8792" spans="8:37" x14ac:dyDescent="0.25">
      <c r="H8792" s="8"/>
      <c r="I8792" s="8"/>
      <c r="N8792" s="23"/>
      <c r="O8792" s="24"/>
      <c r="P8792" s="19"/>
      <c r="Q8792" s="19"/>
      <c r="R8792" s="19"/>
      <c r="U8792" s="27"/>
      <c r="Y8792" s="9" t="s">
        <v>633</v>
      </c>
      <c r="Z8792" s="9" t="s">
        <v>232</v>
      </c>
      <c r="AA8792" s="9" t="s">
        <v>202</v>
      </c>
      <c r="AB8792" s="9">
        <v>8041911</v>
      </c>
      <c r="AC8792" s="9" t="s">
        <v>9566</v>
      </c>
      <c r="AD8792" s="9" t="s">
        <v>234</v>
      </c>
      <c r="AE8792" s="5">
        <f t="shared" si="296"/>
        <v>0</v>
      </c>
      <c r="AF8792" s="5" t="str">
        <f t="shared" si="297"/>
        <v>katD</v>
      </c>
      <c r="AG8792" s="153"/>
      <c r="AH8792" s="153"/>
      <c r="AI8792" t="s">
        <v>201</v>
      </c>
      <c r="AJ8792" s="228" t="s">
        <v>238</v>
      </c>
      <c r="AK8792" s="9" t="str">
        <f>VLOOKUP(Y8792,zdroj!D:AJ,33,0)</f>
        <v>katD</v>
      </c>
    </row>
    <row r="8793" spans="8:37" x14ac:dyDescent="0.25">
      <c r="H8793" s="8"/>
      <c r="I8793" s="8"/>
      <c r="N8793" s="23"/>
      <c r="O8793" s="24"/>
      <c r="P8793" s="19"/>
      <c r="Q8793" s="19"/>
      <c r="R8793" s="19"/>
      <c r="U8793" s="27"/>
      <c r="Y8793" s="9" t="s">
        <v>633</v>
      </c>
      <c r="Z8793" s="9" t="s">
        <v>232</v>
      </c>
      <c r="AA8793" s="9" t="s">
        <v>202</v>
      </c>
      <c r="AB8793" s="9">
        <v>8041920</v>
      </c>
      <c r="AC8793" s="9" t="s">
        <v>9567</v>
      </c>
      <c r="AD8793" s="9" t="s">
        <v>234</v>
      </c>
      <c r="AE8793" s="5">
        <f t="shared" si="296"/>
        <v>0</v>
      </c>
      <c r="AF8793" s="5" t="str">
        <f t="shared" si="297"/>
        <v>katD</v>
      </c>
      <c r="AG8793" s="153"/>
      <c r="AH8793" s="153"/>
      <c r="AI8793" t="s">
        <v>201</v>
      </c>
      <c r="AJ8793" s="228" t="s">
        <v>238</v>
      </c>
      <c r="AK8793" s="9" t="str">
        <f>VLOOKUP(Y8793,zdroj!D:AJ,33,0)</f>
        <v>katD</v>
      </c>
    </row>
    <row r="8794" spans="8:37" x14ac:dyDescent="0.25">
      <c r="H8794" s="8"/>
      <c r="I8794" s="8"/>
      <c r="N8794" s="23"/>
      <c r="O8794" s="24"/>
      <c r="P8794" s="19"/>
      <c r="Q8794" s="19"/>
      <c r="R8794" s="19"/>
      <c r="U8794" s="27"/>
      <c r="Y8794" s="9" t="s">
        <v>633</v>
      </c>
      <c r="Z8794" s="9" t="s">
        <v>232</v>
      </c>
      <c r="AA8794" s="9" t="s">
        <v>202</v>
      </c>
      <c r="AB8794" s="9">
        <v>8041393</v>
      </c>
      <c r="AC8794" s="9" t="s">
        <v>9568</v>
      </c>
      <c r="AD8794" s="9" t="s">
        <v>234</v>
      </c>
      <c r="AE8794" s="5">
        <f t="shared" si="296"/>
        <v>0</v>
      </c>
      <c r="AF8794" s="5" t="str">
        <f t="shared" si="297"/>
        <v>katD</v>
      </c>
      <c r="AG8794" s="153"/>
      <c r="AH8794" s="153"/>
      <c r="AI8794" t="s">
        <v>201</v>
      </c>
      <c r="AJ8794" s="228" t="s">
        <v>238</v>
      </c>
      <c r="AK8794" s="9" t="str">
        <f>VLOOKUP(Y8794,zdroj!D:AJ,33,0)</f>
        <v>katD</v>
      </c>
    </row>
    <row r="8795" spans="8:37" x14ac:dyDescent="0.25">
      <c r="H8795" s="8"/>
      <c r="I8795" s="8"/>
      <c r="N8795" s="23"/>
      <c r="O8795" s="24"/>
      <c r="P8795" s="19"/>
      <c r="Q8795" s="19"/>
      <c r="R8795" s="19"/>
      <c r="U8795" s="27"/>
      <c r="Y8795" s="9" t="s">
        <v>633</v>
      </c>
      <c r="Z8795" s="9" t="s">
        <v>232</v>
      </c>
      <c r="AA8795" s="9" t="s">
        <v>202</v>
      </c>
      <c r="AB8795" s="9">
        <v>8041946</v>
      </c>
      <c r="AC8795" s="9" t="s">
        <v>9569</v>
      </c>
      <c r="AD8795" s="9" t="s">
        <v>234</v>
      </c>
      <c r="AE8795" s="5">
        <f t="shared" si="296"/>
        <v>0</v>
      </c>
      <c r="AF8795" s="5" t="str">
        <f t="shared" si="297"/>
        <v>katD</v>
      </c>
      <c r="AG8795" s="153"/>
      <c r="AH8795" s="153"/>
      <c r="AI8795" t="s">
        <v>201</v>
      </c>
      <c r="AJ8795" s="228" t="s">
        <v>238</v>
      </c>
      <c r="AK8795" s="9" t="str">
        <f>VLOOKUP(Y8795,zdroj!D:AJ,33,0)</f>
        <v>katD</v>
      </c>
    </row>
    <row r="8796" spans="8:37" x14ac:dyDescent="0.25">
      <c r="H8796" s="8"/>
      <c r="I8796" s="8"/>
      <c r="N8796" s="23"/>
      <c r="O8796" s="24"/>
      <c r="P8796" s="19"/>
      <c r="Q8796" s="19"/>
      <c r="R8796" s="19"/>
      <c r="U8796" s="27"/>
      <c r="Y8796" s="9" t="s">
        <v>633</v>
      </c>
      <c r="Z8796" s="9" t="s">
        <v>232</v>
      </c>
      <c r="AA8796" s="9" t="s">
        <v>202</v>
      </c>
      <c r="AB8796" s="9">
        <v>8041962</v>
      </c>
      <c r="AC8796" s="9" t="s">
        <v>9570</v>
      </c>
      <c r="AD8796" s="9" t="s">
        <v>234</v>
      </c>
      <c r="AE8796" s="5">
        <f t="shared" si="296"/>
        <v>0</v>
      </c>
      <c r="AF8796" s="5" t="str">
        <f t="shared" si="297"/>
        <v>katD</v>
      </c>
      <c r="AG8796" s="153"/>
      <c r="AH8796" s="153"/>
      <c r="AI8796" t="s">
        <v>201</v>
      </c>
      <c r="AJ8796" s="228" t="s">
        <v>238</v>
      </c>
      <c r="AK8796" s="9" t="str">
        <f>VLOOKUP(Y8796,zdroj!D:AJ,33,0)</f>
        <v>katD</v>
      </c>
    </row>
    <row r="8797" spans="8:37" x14ac:dyDescent="0.25">
      <c r="H8797" s="8"/>
      <c r="I8797" s="8"/>
      <c r="N8797" s="23"/>
      <c r="O8797" s="24"/>
      <c r="P8797" s="19"/>
      <c r="Q8797" s="19"/>
      <c r="R8797" s="19"/>
      <c r="U8797" s="27"/>
      <c r="Y8797" s="9" t="s">
        <v>633</v>
      </c>
      <c r="Z8797" s="9" t="s">
        <v>232</v>
      </c>
      <c r="AA8797" s="9" t="s">
        <v>202</v>
      </c>
      <c r="AB8797" s="9">
        <v>8041971</v>
      </c>
      <c r="AC8797" s="9" t="s">
        <v>9571</v>
      </c>
      <c r="AD8797" s="9" t="s">
        <v>234</v>
      </c>
      <c r="AE8797" s="5">
        <f t="shared" si="296"/>
        <v>0</v>
      </c>
      <c r="AF8797" s="5" t="str">
        <f t="shared" si="297"/>
        <v>katD</v>
      </c>
      <c r="AG8797" s="153"/>
      <c r="AH8797" s="153"/>
      <c r="AI8797" t="s">
        <v>201</v>
      </c>
      <c r="AJ8797" s="228" t="s">
        <v>238</v>
      </c>
      <c r="AK8797" s="9" t="str">
        <f>VLOOKUP(Y8797,zdroj!D:AJ,33,0)</f>
        <v>katD</v>
      </c>
    </row>
    <row r="8798" spans="8:37" x14ac:dyDescent="0.25">
      <c r="H8798" s="8"/>
      <c r="I8798" s="8"/>
      <c r="N8798" s="23"/>
      <c r="O8798" s="24"/>
      <c r="P8798" s="19"/>
      <c r="Q8798" s="19"/>
      <c r="R8798" s="19"/>
      <c r="U8798" s="27"/>
      <c r="Y8798" s="9" t="s">
        <v>633</v>
      </c>
      <c r="Z8798" s="9" t="s">
        <v>232</v>
      </c>
      <c r="AA8798" s="9" t="s">
        <v>202</v>
      </c>
      <c r="AB8798" s="9">
        <v>8041989</v>
      </c>
      <c r="AC8798" s="9" t="s">
        <v>9572</v>
      </c>
      <c r="AD8798" s="9" t="s">
        <v>234</v>
      </c>
      <c r="AE8798" s="5">
        <f t="shared" si="296"/>
        <v>0</v>
      </c>
      <c r="AF8798" s="5" t="str">
        <f t="shared" si="297"/>
        <v>katD</v>
      </c>
      <c r="AG8798" s="153"/>
      <c r="AH8798" s="153"/>
      <c r="AI8798" t="s">
        <v>201</v>
      </c>
      <c r="AJ8798" s="228" t="s">
        <v>238</v>
      </c>
      <c r="AK8798" s="9" t="str">
        <f>VLOOKUP(Y8798,zdroj!D:AJ,33,0)</f>
        <v>katD</v>
      </c>
    </row>
    <row r="8799" spans="8:37" x14ac:dyDescent="0.25">
      <c r="H8799" s="8"/>
      <c r="I8799" s="8"/>
      <c r="N8799" s="23"/>
      <c r="O8799" s="24"/>
      <c r="P8799" s="19"/>
      <c r="Q8799" s="19"/>
      <c r="R8799" s="19"/>
      <c r="U8799" s="27"/>
      <c r="Y8799" s="9" t="s">
        <v>633</v>
      </c>
      <c r="Z8799" s="9" t="s">
        <v>232</v>
      </c>
      <c r="AA8799" s="9" t="s">
        <v>202</v>
      </c>
      <c r="AB8799" s="9">
        <v>8042012</v>
      </c>
      <c r="AC8799" s="9" t="s">
        <v>9573</v>
      </c>
      <c r="AD8799" s="9" t="s">
        <v>234</v>
      </c>
      <c r="AE8799" s="5">
        <f t="shared" si="296"/>
        <v>0</v>
      </c>
      <c r="AF8799" s="5" t="str">
        <f t="shared" si="297"/>
        <v>katD</v>
      </c>
      <c r="AG8799" s="153"/>
      <c r="AH8799" s="153"/>
      <c r="AI8799" t="s">
        <v>201</v>
      </c>
      <c r="AJ8799" s="228" t="s">
        <v>238</v>
      </c>
      <c r="AK8799" s="9" t="str">
        <f>VLOOKUP(Y8799,zdroj!D:AJ,33,0)</f>
        <v>katD</v>
      </c>
    </row>
    <row r="8800" spans="8:37" x14ac:dyDescent="0.25">
      <c r="H8800" s="8"/>
      <c r="I8800" s="8"/>
      <c r="N8800" s="23"/>
      <c r="O8800" s="24"/>
      <c r="P8800" s="19"/>
      <c r="Q8800" s="19"/>
      <c r="R8800" s="19"/>
      <c r="U8800" s="27"/>
      <c r="Y8800" s="9" t="s">
        <v>633</v>
      </c>
      <c r="Z8800" s="9" t="s">
        <v>232</v>
      </c>
      <c r="AA8800" s="9" t="s">
        <v>202</v>
      </c>
      <c r="AB8800" s="9">
        <v>8041407</v>
      </c>
      <c r="AC8800" s="9" t="s">
        <v>9574</v>
      </c>
      <c r="AD8800" s="9" t="s">
        <v>234</v>
      </c>
      <c r="AE8800" s="5">
        <f t="shared" si="296"/>
        <v>0</v>
      </c>
      <c r="AF8800" s="5" t="str">
        <f t="shared" si="297"/>
        <v>katD</v>
      </c>
      <c r="AG8800" s="153"/>
      <c r="AH8800" s="153"/>
      <c r="AI8800" t="s">
        <v>201</v>
      </c>
      <c r="AJ8800" s="228" t="s">
        <v>238</v>
      </c>
      <c r="AK8800" s="9" t="str">
        <f>VLOOKUP(Y8800,zdroj!D:AJ,33,0)</f>
        <v>katD</v>
      </c>
    </row>
    <row r="8801" spans="8:37" x14ac:dyDescent="0.25">
      <c r="H8801" s="8"/>
      <c r="I8801" s="8"/>
      <c r="N8801" s="23"/>
      <c r="O8801" s="24"/>
      <c r="P8801" s="19"/>
      <c r="Q8801" s="19"/>
      <c r="R8801" s="19"/>
      <c r="U8801" s="27"/>
      <c r="Y8801" s="9" t="s">
        <v>633</v>
      </c>
      <c r="Z8801" s="9" t="s">
        <v>232</v>
      </c>
      <c r="AA8801" s="9" t="s">
        <v>202</v>
      </c>
      <c r="AB8801" s="9">
        <v>8042039</v>
      </c>
      <c r="AC8801" s="9" t="s">
        <v>9575</v>
      </c>
      <c r="AD8801" s="9" t="s">
        <v>234</v>
      </c>
      <c r="AE8801" s="5">
        <f t="shared" si="296"/>
        <v>0</v>
      </c>
      <c r="AF8801" s="5" t="str">
        <f t="shared" si="297"/>
        <v>katD</v>
      </c>
      <c r="AG8801" s="153"/>
      <c r="AH8801" s="153"/>
      <c r="AI8801" t="s">
        <v>201</v>
      </c>
      <c r="AJ8801" s="228" t="s">
        <v>238</v>
      </c>
      <c r="AK8801" s="9" t="str">
        <f>VLOOKUP(Y8801,zdroj!D:AJ,33,0)</f>
        <v>katD</v>
      </c>
    </row>
    <row r="8802" spans="8:37" x14ac:dyDescent="0.25">
      <c r="H8802" s="8"/>
      <c r="I8802" s="8"/>
      <c r="N8802" s="23"/>
      <c r="O8802" s="24"/>
      <c r="P8802" s="19"/>
      <c r="Q8802" s="19"/>
      <c r="R8802" s="19"/>
      <c r="U8802" s="27"/>
      <c r="Y8802" s="9" t="s">
        <v>633</v>
      </c>
      <c r="Z8802" s="9" t="s">
        <v>232</v>
      </c>
      <c r="AA8802" s="9" t="s">
        <v>202</v>
      </c>
      <c r="AB8802" s="9">
        <v>8042055</v>
      </c>
      <c r="AC8802" s="9" t="s">
        <v>9576</v>
      </c>
      <c r="AD8802" s="9" t="s">
        <v>234</v>
      </c>
      <c r="AE8802" s="5">
        <f t="shared" si="296"/>
        <v>0</v>
      </c>
      <c r="AF8802" s="5" t="str">
        <f t="shared" si="297"/>
        <v>katD</v>
      </c>
      <c r="AG8802" s="153"/>
      <c r="AH8802" s="153"/>
      <c r="AI8802" t="s">
        <v>201</v>
      </c>
      <c r="AJ8802" s="228" t="s">
        <v>238</v>
      </c>
      <c r="AK8802" s="9" t="str">
        <f>VLOOKUP(Y8802,zdroj!D:AJ,33,0)</f>
        <v>katD</v>
      </c>
    </row>
    <row r="8803" spans="8:37" x14ac:dyDescent="0.25">
      <c r="H8803" s="8"/>
      <c r="I8803" s="8"/>
      <c r="N8803" s="23"/>
      <c r="O8803" s="24"/>
      <c r="P8803" s="19"/>
      <c r="Q8803" s="19"/>
      <c r="R8803" s="19"/>
      <c r="U8803" s="27"/>
      <c r="Y8803" s="9" t="s">
        <v>633</v>
      </c>
      <c r="Z8803" s="9" t="s">
        <v>232</v>
      </c>
      <c r="AA8803" s="9" t="s">
        <v>202</v>
      </c>
      <c r="AB8803" s="9">
        <v>8042071</v>
      </c>
      <c r="AC8803" s="9" t="s">
        <v>9577</v>
      </c>
      <c r="AD8803" s="9" t="s">
        <v>234</v>
      </c>
      <c r="AE8803" s="5">
        <f t="shared" si="296"/>
        <v>0</v>
      </c>
      <c r="AF8803" s="5" t="str">
        <f t="shared" si="297"/>
        <v>katD</v>
      </c>
      <c r="AG8803" s="153"/>
      <c r="AH8803" s="153"/>
      <c r="AI8803" t="s">
        <v>201</v>
      </c>
      <c r="AJ8803" s="228" t="s">
        <v>238</v>
      </c>
      <c r="AK8803" s="9" t="str">
        <f>VLOOKUP(Y8803,zdroj!D:AJ,33,0)</f>
        <v>katD</v>
      </c>
    </row>
    <row r="8804" spans="8:37" x14ac:dyDescent="0.25">
      <c r="H8804" s="8"/>
      <c r="I8804" s="8"/>
      <c r="N8804" s="23"/>
      <c r="O8804" s="24"/>
      <c r="P8804" s="19"/>
      <c r="Q8804" s="19"/>
      <c r="R8804" s="19"/>
      <c r="U8804" s="27"/>
      <c r="Y8804" s="9" t="s">
        <v>633</v>
      </c>
      <c r="Z8804" s="9" t="s">
        <v>232</v>
      </c>
      <c r="AA8804" s="9" t="s">
        <v>202</v>
      </c>
      <c r="AB8804" s="9">
        <v>8042098</v>
      </c>
      <c r="AC8804" s="9" t="s">
        <v>9578</v>
      </c>
      <c r="AD8804" s="9" t="s">
        <v>234</v>
      </c>
      <c r="AE8804" s="5">
        <f t="shared" si="296"/>
        <v>0</v>
      </c>
      <c r="AF8804" s="5" t="str">
        <f t="shared" si="297"/>
        <v>katD</v>
      </c>
      <c r="AG8804" s="153"/>
      <c r="AH8804" s="153"/>
      <c r="AI8804" t="s">
        <v>201</v>
      </c>
      <c r="AJ8804" s="228" t="s">
        <v>238</v>
      </c>
      <c r="AK8804" s="9" t="str">
        <f>VLOOKUP(Y8804,zdroj!D:AJ,33,0)</f>
        <v>katD</v>
      </c>
    </row>
    <row r="8805" spans="8:37" x14ac:dyDescent="0.25">
      <c r="H8805" s="8"/>
      <c r="I8805" s="8"/>
      <c r="N8805" s="23"/>
      <c r="O8805" s="24"/>
      <c r="P8805" s="19"/>
      <c r="Q8805" s="19"/>
      <c r="R8805" s="19"/>
      <c r="U8805" s="27"/>
      <c r="Y8805" s="9" t="s">
        <v>633</v>
      </c>
      <c r="Z8805" s="9" t="s">
        <v>232</v>
      </c>
      <c r="AA8805" s="9" t="s">
        <v>202</v>
      </c>
      <c r="AB8805" s="9">
        <v>8042110</v>
      </c>
      <c r="AC8805" s="9" t="s">
        <v>9579</v>
      </c>
      <c r="AD8805" s="9" t="s">
        <v>234</v>
      </c>
      <c r="AE8805" s="5">
        <f t="shared" si="296"/>
        <v>0</v>
      </c>
      <c r="AF8805" s="5" t="str">
        <f t="shared" si="297"/>
        <v>katD</v>
      </c>
      <c r="AG8805" s="153"/>
      <c r="AH8805" s="153"/>
      <c r="AI8805" t="s">
        <v>201</v>
      </c>
      <c r="AJ8805" s="228" t="s">
        <v>238</v>
      </c>
      <c r="AK8805" s="9" t="str">
        <f>VLOOKUP(Y8805,zdroj!D:AJ,33,0)</f>
        <v>katD</v>
      </c>
    </row>
    <row r="8806" spans="8:37" x14ac:dyDescent="0.25">
      <c r="H8806" s="8"/>
      <c r="I8806" s="8"/>
      <c r="N8806" s="23"/>
      <c r="O8806" s="24"/>
      <c r="P8806" s="19"/>
      <c r="Q8806" s="19"/>
      <c r="R8806" s="19"/>
      <c r="U8806" s="27"/>
      <c r="Y8806" s="9" t="s">
        <v>633</v>
      </c>
      <c r="Z8806" s="9" t="s">
        <v>232</v>
      </c>
      <c r="AA8806" s="9" t="s">
        <v>202</v>
      </c>
      <c r="AB8806" s="9">
        <v>8041415</v>
      </c>
      <c r="AC8806" s="9" t="s">
        <v>9580</v>
      </c>
      <c r="AD8806" s="9" t="s">
        <v>234</v>
      </c>
      <c r="AE8806" s="5">
        <f t="shared" si="296"/>
        <v>0</v>
      </c>
      <c r="AF8806" s="5" t="str">
        <f t="shared" si="297"/>
        <v>katD</v>
      </c>
      <c r="AG8806" s="153"/>
      <c r="AH8806" s="153"/>
      <c r="AI8806" t="s">
        <v>201</v>
      </c>
      <c r="AJ8806" s="228" t="s">
        <v>238</v>
      </c>
      <c r="AK8806" s="9" t="str">
        <f>VLOOKUP(Y8806,zdroj!D:AJ,33,0)</f>
        <v>katD</v>
      </c>
    </row>
    <row r="8807" spans="8:37" x14ac:dyDescent="0.25">
      <c r="H8807" s="8"/>
      <c r="I8807" s="8"/>
      <c r="N8807" s="23"/>
      <c r="O8807" s="24"/>
      <c r="P8807" s="19"/>
      <c r="Q8807" s="19"/>
      <c r="R8807" s="19"/>
      <c r="U8807" s="27"/>
      <c r="Y8807" s="9" t="s">
        <v>633</v>
      </c>
      <c r="Z8807" s="9" t="s">
        <v>232</v>
      </c>
      <c r="AA8807" s="9" t="s">
        <v>202</v>
      </c>
      <c r="AB8807" s="9">
        <v>8042136</v>
      </c>
      <c r="AC8807" s="9" t="s">
        <v>9581</v>
      </c>
      <c r="AD8807" s="9" t="s">
        <v>234</v>
      </c>
      <c r="AE8807" s="5">
        <f t="shared" si="296"/>
        <v>0</v>
      </c>
      <c r="AF8807" s="5" t="str">
        <f t="shared" si="297"/>
        <v>katD</v>
      </c>
      <c r="AG8807" s="153"/>
      <c r="AH8807" s="153"/>
      <c r="AI8807" t="s">
        <v>201</v>
      </c>
      <c r="AJ8807" s="228" t="s">
        <v>238</v>
      </c>
      <c r="AK8807" s="9" t="str">
        <f>VLOOKUP(Y8807,zdroj!D:AJ,33,0)</f>
        <v>katD</v>
      </c>
    </row>
    <row r="8808" spans="8:37" x14ac:dyDescent="0.25">
      <c r="H8808" s="8"/>
      <c r="I8808" s="8"/>
      <c r="N8808" s="23"/>
      <c r="O8808" s="24"/>
      <c r="P8808" s="19"/>
      <c r="Q8808" s="19"/>
      <c r="R8808" s="19"/>
      <c r="U8808" s="27"/>
      <c r="Y8808" s="9" t="s">
        <v>633</v>
      </c>
      <c r="Z8808" s="9" t="s">
        <v>232</v>
      </c>
      <c r="AA8808" s="9" t="s">
        <v>202</v>
      </c>
      <c r="AB8808" s="9">
        <v>8042152</v>
      </c>
      <c r="AC8808" s="9" t="s">
        <v>9582</v>
      </c>
      <c r="AD8808" s="9" t="s">
        <v>234</v>
      </c>
      <c r="AE8808" s="5">
        <f t="shared" si="296"/>
        <v>0</v>
      </c>
      <c r="AF8808" s="5" t="str">
        <f t="shared" si="297"/>
        <v>katD</v>
      </c>
      <c r="AG8808" s="153"/>
      <c r="AH8808" s="153"/>
      <c r="AI8808" t="s">
        <v>201</v>
      </c>
      <c r="AJ8808" s="228" t="s">
        <v>238</v>
      </c>
      <c r="AK8808" s="9" t="str">
        <f>VLOOKUP(Y8808,zdroj!D:AJ,33,0)</f>
        <v>katD</v>
      </c>
    </row>
    <row r="8809" spans="8:37" x14ac:dyDescent="0.25">
      <c r="H8809" s="8"/>
      <c r="I8809" s="8"/>
      <c r="N8809" s="23"/>
      <c r="O8809" s="24"/>
      <c r="P8809" s="19"/>
      <c r="Q8809" s="19"/>
      <c r="R8809" s="19"/>
      <c r="U8809" s="27"/>
      <c r="Y8809" s="9" t="s">
        <v>633</v>
      </c>
      <c r="Z8809" s="9" t="s">
        <v>232</v>
      </c>
      <c r="AA8809" s="9" t="s">
        <v>202</v>
      </c>
      <c r="AB8809" s="9">
        <v>8042179</v>
      </c>
      <c r="AC8809" s="9" t="s">
        <v>9583</v>
      </c>
      <c r="AD8809" s="9" t="s">
        <v>234</v>
      </c>
      <c r="AE8809" s="5">
        <f t="shared" si="296"/>
        <v>0</v>
      </c>
      <c r="AF8809" s="5" t="str">
        <f t="shared" si="297"/>
        <v>katD</v>
      </c>
      <c r="AG8809" s="153"/>
      <c r="AH8809" s="153"/>
      <c r="AI8809" t="s">
        <v>201</v>
      </c>
      <c r="AJ8809" s="228" t="s">
        <v>238</v>
      </c>
      <c r="AK8809" s="9" t="str">
        <f>VLOOKUP(Y8809,zdroj!D:AJ,33,0)</f>
        <v>katD</v>
      </c>
    </row>
    <row r="8810" spans="8:37" x14ac:dyDescent="0.25">
      <c r="H8810" s="8"/>
      <c r="I8810" s="8"/>
      <c r="N8810" s="23"/>
      <c r="O8810" s="24"/>
      <c r="P8810" s="19"/>
      <c r="Q8810" s="19"/>
      <c r="R8810" s="19"/>
      <c r="U8810" s="27"/>
      <c r="Y8810" s="9" t="s">
        <v>633</v>
      </c>
      <c r="Z8810" s="9" t="s">
        <v>232</v>
      </c>
      <c r="AA8810" s="9" t="s">
        <v>202</v>
      </c>
      <c r="AB8810" s="9">
        <v>8042195</v>
      </c>
      <c r="AC8810" s="9" t="s">
        <v>9584</v>
      </c>
      <c r="AD8810" s="9" t="s">
        <v>234</v>
      </c>
      <c r="AE8810" s="5">
        <f t="shared" si="296"/>
        <v>0</v>
      </c>
      <c r="AF8810" s="5" t="str">
        <f t="shared" si="297"/>
        <v>katD</v>
      </c>
      <c r="AG8810" s="153"/>
      <c r="AH8810" s="153"/>
      <c r="AI8810" t="s">
        <v>201</v>
      </c>
      <c r="AJ8810" s="228" t="s">
        <v>238</v>
      </c>
      <c r="AK8810" s="9" t="str">
        <f>VLOOKUP(Y8810,zdroj!D:AJ,33,0)</f>
        <v>katD</v>
      </c>
    </row>
    <row r="8811" spans="8:37" x14ac:dyDescent="0.25">
      <c r="H8811" s="8"/>
      <c r="I8811" s="8"/>
      <c r="N8811" s="23"/>
      <c r="O8811" s="24"/>
      <c r="P8811" s="19"/>
      <c r="Q8811" s="19"/>
      <c r="R8811" s="19"/>
      <c r="U8811" s="27"/>
      <c r="Y8811" s="9" t="s">
        <v>633</v>
      </c>
      <c r="Z8811" s="9" t="s">
        <v>232</v>
      </c>
      <c r="AA8811" s="9" t="s">
        <v>202</v>
      </c>
      <c r="AB8811" s="9">
        <v>8042209</v>
      </c>
      <c r="AC8811" s="9" t="s">
        <v>9585</v>
      </c>
      <c r="AD8811" s="9" t="s">
        <v>234</v>
      </c>
      <c r="AE8811" s="5">
        <f t="shared" si="296"/>
        <v>0</v>
      </c>
      <c r="AF8811" s="5" t="str">
        <f t="shared" si="297"/>
        <v>katD</v>
      </c>
      <c r="AG8811" s="153"/>
      <c r="AH8811" s="153"/>
      <c r="AI8811" t="s">
        <v>201</v>
      </c>
      <c r="AJ8811" s="228" t="s">
        <v>238</v>
      </c>
      <c r="AK8811" s="9" t="str">
        <f>VLOOKUP(Y8811,zdroj!D:AJ,33,0)</f>
        <v>katD</v>
      </c>
    </row>
    <row r="8812" spans="8:37" x14ac:dyDescent="0.25">
      <c r="H8812" s="8"/>
      <c r="I8812" s="8"/>
      <c r="N8812" s="23"/>
      <c r="O8812" s="24"/>
      <c r="P8812" s="19"/>
      <c r="Q8812" s="19"/>
      <c r="R8812" s="19"/>
      <c r="U8812" s="27"/>
      <c r="Y8812" s="9" t="s">
        <v>633</v>
      </c>
      <c r="Z8812" s="9" t="s">
        <v>232</v>
      </c>
      <c r="AA8812" s="9" t="s">
        <v>202</v>
      </c>
      <c r="AB8812" s="9">
        <v>8042217</v>
      </c>
      <c r="AC8812" s="9" t="s">
        <v>9586</v>
      </c>
      <c r="AD8812" s="9" t="s">
        <v>234</v>
      </c>
      <c r="AE8812" s="5">
        <f t="shared" si="296"/>
        <v>0</v>
      </c>
      <c r="AF8812" s="5" t="str">
        <f t="shared" si="297"/>
        <v>katD</v>
      </c>
      <c r="AG8812" s="153"/>
      <c r="AH8812" s="153"/>
      <c r="AI8812" t="s">
        <v>201</v>
      </c>
      <c r="AJ8812" s="228" t="s">
        <v>238</v>
      </c>
      <c r="AK8812" s="9" t="str">
        <f>VLOOKUP(Y8812,zdroj!D:AJ,33,0)</f>
        <v>katD</v>
      </c>
    </row>
    <row r="8813" spans="8:37" x14ac:dyDescent="0.25">
      <c r="H8813" s="8"/>
      <c r="I8813" s="8"/>
      <c r="N8813" s="23"/>
      <c r="O8813" s="24"/>
      <c r="P8813" s="19"/>
      <c r="Q8813" s="19"/>
      <c r="R8813" s="19"/>
      <c r="U8813" s="27"/>
      <c r="Y8813" s="9" t="s">
        <v>633</v>
      </c>
      <c r="Z8813" s="9" t="s">
        <v>232</v>
      </c>
      <c r="AA8813" s="9" t="s">
        <v>202</v>
      </c>
      <c r="AB8813" s="9">
        <v>8041423</v>
      </c>
      <c r="AC8813" s="9" t="s">
        <v>9587</v>
      </c>
      <c r="AD8813" s="9" t="s">
        <v>234</v>
      </c>
      <c r="AE8813" s="5">
        <f t="shared" si="296"/>
        <v>0</v>
      </c>
      <c r="AF8813" s="5" t="str">
        <f t="shared" si="297"/>
        <v>katD</v>
      </c>
      <c r="AG8813" s="153"/>
      <c r="AH8813" s="153"/>
      <c r="AI8813" t="s">
        <v>201</v>
      </c>
      <c r="AJ8813" s="228" t="s">
        <v>238</v>
      </c>
      <c r="AK8813" s="9" t="str">
        <f>VLOOKUP(Y8813,zdroj!D:AJ,33,0)</f>
        <v>katD</v>
      </c>
    </row>
    <row r="8814" spans="8:37" x14ac:dyDescent="0.25">
      <c r="H8814" s="8"/>
      <c r="I8814" s="8"/>
      <c r="N8814" s="23"/>
      <c r="O8814" s="24"/>
      <c r="P8814" s="19"/>
      <c r="Q8814" s="19"/>
      <c r="R8814" s="19"/>
      <c r="U8814" s="27"/>
      <c r="Y8814" s="9" t="s">
        <v>633</v>
      </c>
      <c r="Z8814" s="9" t="s">
        <v>232</v>
      </c>
      <c r="AA8814" s="9" t="s">
        <v>202</v>
      </c>
      <c r="AB8814" s="9">
        <v>8042225</v>
      </c>
      <c r="AC8814" s="9" t="s">
        <v>9588</v>
      </c>
      <c r="AD8814" s="9" t="s">
        <v>234</v>
      </c>
      <c r="AE8814" s="5">
        <f t="shared" si="296"/>
        <v>0</v>
      </c>
      <c r="AF8814" s="5" t="str">
        <f t="shared" si="297"/>
        <v>katD</v>
      </c>
      <c r="AG8814" s="153"/>
      <c r="AH8814" s="153"/>
      <c r="AI8814" t="s">
        <v>17882</v>
      </c>
      <c r="AJ8814" s="228" t="s">
        <v>238</v>
      </c>
      <c r="AK8814" s="9" t="str">
        <f>VLOOKUP(Y8814,zdroj!D:AJ,33,0)</f>
        <v>katD</v>
      </c>
    </row>
    <row r="8815" spans="8:37" x14ac:dyDescent="0.25">
      <c r="H8815" s="8"/>
      <c r="I8815" s="8"/>
      <c r="N8815" s="23"/>
      <c r="O8815" s="24"/>
      <c r="P8815" s="19"/>
      <c r="Q8815" s="19"/>
      <c r="R8815" s="19"/>
      <c r="U8815" s="27"/>
      <c r="Y8815" s="9" t="s">
        <v>633</v>
      </c>
      <c r="Z8815" s="9" t="s">
        <v>232</v>
      </c>
      <c r="AA8815" s="9" t="s">
        <v>202</v>
      </c>
      <c r="AB8815" s="9">
        <v>8042233</v>
      </c>
      <c r="AC8815" s="9" t="s">
        <v>9589</v>
      </c>
      <c r="AD8815" s="9" t="s">
        <v>234</v>
      </c>
      <c r="AE8815" s="5">
        <f t="shared" si="296"/>
        <v>0</v>
      </c>
      <c r="AF8815" s="5" t="str">
        <f t="shared" si="297"/>
        <v>katD</v>
      </c>
      <c r="AG8815" s="153"/>
      <c r="AH8815" s="153"/>
      <c r="AI8815" t="s">
        <v>201</v>
      </c>
      <c r="AJ8815" s="228" t="s">
        <v>238</v>
      </c>
      <c r="AK8815" s="9" t="str">
        <f>VLOOKUP(Y8815,zdroj!D:AJ,33,0)</f>
        <v>katD</v>
      </c>
    </row>
    <row r="8816" spans="8:37" x14ac:dyDescent="0.25">
      <c r="H8816" s="8"/>
      <c r="I8816" s="8"/>
      <c r="N8816" s="23"/>
      <c r="O8816" s="24"/>
      <c r="P8816" s="19"/>
      <c r="Q8816" s="19"/>
      <c r="R8816" s="19"/>
      <c r="U8816" s="27"/>
      <c r="Y8816" s="9" t="s">
        <v>631</v>
      </c>
      <c r="Z8816" s="9" t="s">
        <v>232</v>
      </c>
      <c r="AA8816" s="9" t="s">
        <v>202</v>
      </c>
      <c r="AB8816" s="9">
        <v>75006413</v>
      </c>
      <c r="AC8816" s="9" t="s">
        <v>9590</v>
      </c>
      <c r="AD8816" s="9" t="s">
        <v>234</v>
      </c>
      <c r="AE8816" s="5">
        <f t="shared" si="296"/>
        <v>0</v>
      </c>
      <c r="AF8816" s="5" t="str">
        <f t="shared" si="297"/>
        <v>katD</v>
      </c>
      <c r="AG8816" s="153"/>
      <c r="AH8816" s="153"/>
      <c r="AI8816" t="s">
        <v>229</v>
      </c>
      <c r="AJ8816" s="228" t="s">
        <v>238</v>
      </c>
      <c r="AK8816" s="9" t="str">
        <f>VLOOKUP(Y8816,zdroj!D:AJ,33,0)</f>
        <v>katD</v>
      </c>
    </row>
    <row r="8817" spans="8:37" x14ac:dyDescent="0.25">
      <c r="H8817" s="8"/>
      <c r="I8817" s="8"/>
      <c r="N8817" s="23"/>
      <c r="O8817" s="24"/>
      <c r="P8817" s="19"/>
      <c r="Q8817" s="19"/>
      <c r="R8817" s="19"/>
      <c r="U8817" s="27"/>
      <c r="Y8817" s="9" t="s">
        <v>631</v>
      </c>
      <c r="Z8817" s="9" t="s">
        <v>232</v>
      </c>
      <c r="AA8817" s="9" t="s">
        <v>202</v>
      </c>
      <c r="AB8817" s="9">
        <v>81954841</v>
      </c>
      <c r="AC8817" s="9" t="s">
        <v>9591</v>
      </c>
      <c r="AD8817" s="9" t="s">
        <v>234</v>
      </c>
      <c r="AE8817" s="5">
        <f t="shared" si="296"/>
        <v>0</v>
      </c>
      <c r="AF8817" s="5" t="str">
        <f t="shared" si="297"/>
        <v>katD</v>
      </c>
      <c r="AG8817" s="153"/>
      <c r="AH8817" s="153"/>
      <c r="AI8817" t="s">
        <v>229</v>
      </c>
      <c r="AJ8817" s="228" t="s">
        <v>238</v>
      </c>
      <c r="AK8817" s="9" t="str">
        <f>VLOOKUP(Y8817,zdroj!D:AJ,33,0)</f>
        <v>katD</v>
      </c>
    </row>
    <row r="8818" spans="8:37" x14ac:dyDescent="0.25">
      <c r="H8818" s="8"/>
      <c r="I8818" s="8"/>
      <c r="N8818" s="23"/>
      <c r="O8818" s="24"/>
      <c r="P8818" s="19"/>
      <c r="Q8818" s="19"/>
      <c r="R8818" s="19"/>
      <c r="U8818" s="27"/>
      <c r="Y8818" s="9" t="s">
        <v>631</v>
      </c>
      <c r="Z8818" s="9" t="s">
        <v>232</v>
      </c>
      <c r="AA8818" s="9" t="s">
        <v>202</v>
      </c>
      <c r="AB8818" s="9">
        <v>8042322</v>
      </c>
      <c r="AC8818" s="9" t="s">
        <v>9592</v>
      </c>
      <c r="AD8818" s="9" t="s">
        <v>234</v>
      </c>
      <c r="AE8818" s="5">
        <f t="shared" si="296"/>
        <v>0</v>
      </c>
      <c r="AF8818" s="5" t="str">
        <f t="shared" si="297"/>
        <v>katD</v>
      </c>
      <c r="AG8818" s="153"/>
      <c r="AH8818" s="153"/>
      <c r="AI8818" t="s">
        <v>201</v>
      </c>
      <c r="AJ8818" s="228" t="s">
        <v>238</v>
      </c>
      <c r="AK8818" s="9" t="str">
        <f>VLOOKUP(Y8818,zdroj!D:AJ,33,0)</f>
        <v>katD</v>
      </c>
    </row>
    <row r="8819" spans="8:37" x14ac:dyDescent="0.25">
      <c r="H8819" s="8"/>
      <c r="I8819" s="8"/>
      <c r="N8819" s="23"/>
      <c r="O8819" s="24"/>
      <c r="P8819" s="19"/>
      <c r="Q8819" s="19"/>
      <c r="R8819" s="19"/>
      <c r="U8819" s="27"/>
      <c r="Y8819" s="9" t="s">
        <v>631</v>
      </c>
      <c r="Z8819" s="9" t="s">
        <v>232</v>
      </c>
      <c r="AA8819" s="9" t="s">
        <v>202</v>
      </c>
      <c r="AB8819" s="9">
        <v>8042331</v>
      </c>
      <c r="AC8819" s="9" t="s">
        <v>9593</v>
      </c>
      <c r="AD8819" s="9" t="s">
        <v>234</v>
      </c>
      <c r="AE8819" s="5">
        <f t="shared" si="296"/>
        <v>0</v>
      </c>
      <c r="AF8819" s="5" t="str">
        <f t="shared" si="297"/>
        <v>katD</v>
      </c>
      <c r="AG8819" s="153"/>
      <c r="AH8819" s="153"/>
      <c r="AI8819" t="s">
        <v>201</v>
      </c>
      <c r="AJ8819" s="228" t="s">
        <v>238</v>
      </c>
      <c r="AK8819" s="9" t="str">
        <f>VLOOKUP(Y8819,zdroj!D:AJ,33,0)</f>
        <v>katD</v>
      </c>
    </row>
    <row r="8820" spans="8:37" x14ac:dyDescent="0.25">
      <c r="H8820" s="8"/>
      <c r="I8820" s="8"/>
      <c r="N8820" s="23"/>
      <c r="O8820" s="24"/>
      <c r="P8820" s="19"/>
      <c r="Q8820" s="19"/>
      <c r="R8820" s="19"/>
      <c r="U8820" s="27"/>
      <c r="Y8820" s="9" t="s">
        <v>631</v>
      </c>
      <c r="Z8820" s="9" t="s">
        <v>232</v>
      </c>
      <c r="AA8820" s="9" t="s">
        <v>202</v>
      </c>
      <c r="AB8820" s="9">
        <v>8042349</v>
      </c>
      <c r="AC8820" s="9" t="s">
        <v>9594</v>
      </c>
      <c r="AD8820" s="9" t="s">
        <v>234</v>
      </c>
      <c r="AE8820" s="5">
        <f t="shared" si="296"/>
        <v>0</v>
      </c>
      <c r="AF8820" s="5" t="str">
        <f t="shared" si="297"/>
        <v>katD</v>
      </c>
      <c r="AG8820" s="153"/>
      <c r="AH8820" s="153"/>
      <c r="AI8820" t="s">
        <v>201</v>
      </c>
      <c r="AJ8820" s="228" t="s">
        <v>238</v>
      </c>
      <c r="AK8820" s="9" t="str">
        <f>VLOOKUP(Y8820,zdroj!D:AJ,33,0)</f>
        <v>katD</v>
      </c>
    </row>
    <row r="8821" spans="8:37" x14ac:dyDescent="0.25">
      <c r="H8821" s="8"/>
      <c r="I8821" s="8"/>
      <c r="N8821" s="23"/>
      <c r="O8821" s="24"/>
      <c r="P8821" s="19"/>
      <c r="Q8821" s="19"/>
      <c r="R8821" s="19"/>
      <c r="U8821" s="27"/>
      <c r="Y8821" s="9" t="s">
        <v>631</v>
      </c>
      <c r="Z8821" s="9" t="s">
        <v>232</v>
      </c>
      <c r="AA8821" s="9" t="s">
        <v>202</v>
      </c>
      <c r="AB8821" s="9">
        <v>8042357</v>
      </c>
      <c r="AC8821" s="9" t="s">
        <v>9595</v>
      </c>
      <c r="AD8821" s="9" t="s">
        <v>234</v>
      </c>
      <c r="AE8821" s="5">
        <f t="shared" si="296"/>
        <v>0</v>
      </c>
      <c r="AF8821" s="5" t="str">
        <f t="shared" si="297"/>
        <v>katD</v>
      </c>
      <c r="AG8821" s="153"/>
      <c r="AH8821" s="153"/>
      <c r="AI8821" t="s">
        <v>201</v>
      </c>
      <c r="AJ8821" s="228" t="s">
        <v>238</v>
      </c>
      <c r="AK8821" s="9" t="str">
        <f>VLOOKUP(Y8821,zdroj!D:AJ,33,0)</f>
        <v>katD</v>
      </c>
    </row>
    <row r="8822" spans="8:37" x14ac:dyDescent="0.25">
      <c r="H8822" s="8"/>
      <c r="I8822" s="8"/>
      <c r="N8822" s="23"/>
      <c r="O8822" s="24"/>
      <c r="P8822" s="19"/>
      <c r="Q8822" s="19"/>
      <c r="R8822" s="19"/>
      <c r="U8822" s="27"/>
      <c r="Y8822" s="9" t="s">
        <v>631</v>
      </c>
      <c r="Z8822" s="9" t="s">
        <v>232</v>
      </c>
      <c r="AA8822" s="9" t="s">
        <v>202</v>
      </c>
      <c r="AB8822" s="9">
        <v>8042373</v>
      </c>
      <c r="AC8822" s="9" t="s">
        <v>9596</v>
      </c>
      <c r="AD8822" s="9" t="s">
        <v>234</v>
      </c>
      <c r="AE8822" s="5">
        <f t="shared" si="296"/>
        <v>0</v>
      </c>
      <c r="AF8822" s="5" t="str">
        <f t="shared" si="297"/>
        <v>katD</v>
      </c>
      <c r="AG8822" s="153"/>
      <c r="AH8822" s="153"/>
      <c r="AI8822" t="s">
        <v>201</v>
      </c>
      <c r="AJ8822" s="228" t="s">
        <v>238</v>
      </c>
      <c r="AK8822" s="9" t="str">
        <f>VLOOKUP(Y8822,zdroj!D:AJ,33,0)</f>
        <v>katD</v>
      </c>
    </row>
    <row r="8823" spans="8:37" x14ac:dyDescent="0.25">
      <c r="H8823" s="8"/>
      <c r="I8823" s="8"/>
      <c r="N8823" s="23"/>
      <c r="O8823" s="24"/>
      <c r="P8823" s="19"/>
      <c r="Q8823" s="19"/>
      <c r="R8823" s="19"/>
      <c r="U8823" s="27"/>
      <c r="Y8823" s="9" t="s">
        <v>631</v>
      </c>
      <c r="Z8823" s="9" t="s">
        <v>232</v>
      </c>
      <c r="AA8823" s="9" t="s">
        <v>202</v>
      </c>
      <c r="AB8823" s="9">
        <v>8042390</v>
      </c>
      <c r="AC8823" s="9" t="s">
        <v>9597</v>
      </c>
      <c r="AD8823" s="9" t="s">
        <v>234</v>
      </c>
      <c r="AE8823" s="5">
        <f t="shared" si="296"/>
        <v>0</v>
      </c>
      <c r="AF8823" s="5" t="str">
        <f t="shared" si="297"/>
        <v>katD</v>
      </c>
      <c r="AG8823" s="153"/>
      <c r="AH8823" s="153"/>
      <c r="AI8823" t="s">
        <v>201</v>
      </c>
      <c r="AJ8823" s="228" t="s">
        <v>238</v>
      </c>
      <c r="AK8823" s="9" t="str">
        <f>VLOOKUP(Y8823,zdroj!D:AJ,33,0)</f>
        <v>katD</v>
      </c>
    </row>
    <row r="8824" spans="8:37" x14ac:dyDescent="0.25">
      <c r="H8824" s="8"/>
      <c r="I8824" s="8"/>
      <c r="N8824" s="23"/>
      <c r="O8824" s="24"/>
      <c r="P8824" s="19"/>
      <c r="Q8824" s="19"/>
      <c r="R8824" s="19"/>
      <c r="U8824" s="27"/>
      <c r="Y8824" s="9" t="s">
        <v>631</v>
      </c>
      <c r="Z8824" s="9" t="s">
        <v>232</v>
      </c>
      <c r="AA8824" s="9" t="s">
        <v>202</v>
      </c>
      <c r="AB8824" s="9">
        <v>8042519</v>
      </c>
      <c r="AC8824" s="9" t="s">
        <v>9598</v>
      </c>
      <c r="AD8824" s="9" t="s">
        <v>234</v>
      </c>
      <c r="AE8824" s="5">
        <f t="shared" si="296"/>
        <v>0</v>
      </c>
      <c r="AF8824" s="5" t="str">
        <f t="shared" si="297"/>
        <v>katD</v>
      </c>
      <c r="AG8824" s="153"/>
      <c r="AH8824" s="153"/>
      <c r="AI8824" t="s">
        <v>201</v>
      </c>
      <c r="AJ8824" s="228" t="s">
        <v>238</v>
      </c>
      <c r="AK8824" s="9" t="str">
        <f>VLOOKUP(Y8824,zdroj!D:AJ,33,0)</f>
        <v>katD</v>
      </c>
    </row>
    <row r="8825" spans="8:37" x14ac:dyDescent="0.25">
      <c r="H8825" s="8"/>
      <c r="I8825" s="8"/>
      <c r="N8825" s="23"/>
      <c r="O8825" s="24"/>
      <c r="P8825" s="19"/>
      <c r="Q8825" s="19"/>
      <c r="R8825" s="19"/>
      <c r="U8825" s="27"/>
      <c r="Y8825" s="9" t="s">
        <v>631</v>
      </c>
      <c r="Z8825" s="9" t="s">
        <v>232</v>
      </c>
      <c r="AA8825" s="9" t="s">
        <v>202</v>
      </c>
      <c r="AB8825" s="9">
        <v>8042535</v>
      </c>
      <c r="AC8825" s="9" t="s">
        <v>9599</v>
      </c>
      <c r="AD8825" s="9" t="s">
        <v>234</v>
      </c>
      <c r="AE8825" s="5">
        <f t="shared" si="296"/>
        <v>0</v>
      </c>
      <c r="AF8825" s="5" t="str">
        <f t="shared" si="297"/>
        <v>katD</v>
      </c>
      <c r="AG8825" s="153"/>
      <c r="AH8825" s="153"/>
      <c r="AI8825" t="s">
        <v>201</v>
      </c>
      <c r="AJ8825" s="228" t="s">
        <v>238</v>
      </c>
      <c r="AK8825" s="9" t="str">
        <f>VLOOKUP(Y8825,zdroj!D:AJ,33,0)</f>
        <v>katD</v>
      </c>
    </row>
    <row r="8826" spans="8:37" x14ac:dyDescent="0.25">
      <c r="H8826" s="8"/>
      <c r="I8826" s="8"/>
      <c r="N8826" s="23"/>
      <c r="O8826" s="24"/>
      <c r="P8826" s="19"/>
      <c r="Q8826" s="19"/>
      <c r="R8826" s="19"/>
      <c r="U8826" s="27"/>
      <c r="Y8826" s="9" t="s">
        <v>631</v>
      </c>
      <c r="Z8826" s="9" t="s">
        <v>232</v>
      </c>
      <c r="AA8826" s="9" t="s">
        <v>202</v>
      </c>
      <c r="AB8826" s="9">
        <v>8041466</v>
      </c>
      <c r="AC8826" s="9" t="s">
        <v>9600</v>
      </c>
      <c r="AD8826" s="9" t="s">
        <v>234</v>
      </c>
      <c r="AE8826" s="5">
        <f t="shared" si="296"/>
        <v>0</v>
      </c>
      <c r="AF8826" s="5" t="str">
        <f t="shared" si="297"/>
        <v>katD</v>
      </c>
      <c r="AG8826" s="153"/>
      <c r="AH8826" s="153"/>
      <c r="AI8826" t="s">
        <v>201</v>
      </c>
      <c r="AJ8826" s="228" t="s">
        <v>238</v>
      </c>
      <c r="AK8826" s="9" t="str">
        <f>VLOOKUP(Y8826,zdroj!D:AJ,33,0)</f>
        <v>katD</v>
      </c>
    </row>
    <row r="8827" spans="8:37" x14ac:dyDescent="0.25">
      <c r="H8827" s="8"/>
      <c r="I8827" s="8"/>
      <c r="N8827" s="23"/>
      <c r="O8827" s="24"/>
      <c r="P8827" s="19"/>
      <c r="Q8827" s="19"/>
      <c r="R8827" s="19"/>
      <c r="U8827" s="27"/>
      <c r="Y8827" s="9" t="s">
        <v>631</v>
      </c>
      <c r="Z8827" s="9" t="s">
        <v>232</v>
      </c>
      <c r="AA8827" s="9" t="s">
        <v>202</v>
      </c>
      <c r="AB8827" s="9">
        <v>8042713</v>
      </c>
      <c r="AC8827" s="9" t="s">
        <v>9601</v>
      </c>
      <c r="AD8827" s="9" t="s">
        <v>234</v>
      </c>
      <c r="AE8827" s="5">
        <f t="shared" si="296"/>
        <v>0</v>
      </c>
      <c r="AF8827" s="5" t="str">
        <f t="shared" si="297"/>
        <v>katD</v>
      </c>
      <c r="AG8827" s="153"/>
      <c r="AH8827" s="153"/>
      <c r="AI8827" t="s">
        <v>201</v>
      </c>
      <c r="AJ8827" s="228" t="s">
        <v>238</v>
      </c>
      <c r="AK8827" s="9" t="str">
        <f>VLOOKUP(Y8827,zdroj!D:AJ,33,0)</f>
        <v>katD</v>
      </c>
    </row>
    <row r="8828" spans="8:37" x14ac:dyDescent="0.25">
      <c r="H8828" s="8"/>
      <c r="I8828" s="8"/>
      <c r="N8828" s="23"/>
      <c r="O8828" s="24"/>
      <c r="P8828" s="19"/>
      <c r="Q8828" s="19"/>
      <c r="R8828" s="19"/>
      <c r="U8828" s="27"/>
      <c r="Y8828" s="9" t="s">
        <v>631</v>
      </c>
      <c r="Z8828" s="9" t="s">
        <v>232</v>
      </c>
      <c r="AA8828" s="9" t="s">
        <v>202</v>
      </c>
      <c r="AB8828" s="9">
        <v>8042721</v>
      </c>
      <c r="AC8828" s="9" t="s">
        <v>9602</v>
      </c>
      <c r="AD8828" s="9" t="s">
        <v>234</v>
      </c>
      <c r="AE8828" s="5">
        <f t="shared" si="296"/>
        <v>0</v>
      </c>
      <c r="AF8828" s="5" t="str">
        <f t="shared" si="297"/>
        <v>katD</v>
      </c>
      <c r="AG8828" s="153"/>
      <c r="AH8828" s="153"/>
      <c r="AI8828" t="s">
        <v>201</v>
      </c>
      <c r="AJ8828" s="228" t="s">
        <v>238</v>
      </c>
      <c r="AK8828" s="9" t="str">
        <f>VLOOKUP(Y8828,zdroj!D:AJ,33,0)</f>
        <v>katD</v>
      </c>
    </row>
    <row r="8829" spans="8:37" x14ac:dyDescent="0.25">
      <c r="H8829" s="8"/>
      <c r="I8829" s="8"/>
      <c r="N8829" s="23"/>
      <c r="O8829" s="24"/>
      <c r="P8829" s="19"/>
      <c r="Q8829" s="19"/>
      <c r="R8829" s="19"/>
      <c r="U8829" s="27"/>
      <c r="Y8829" s="9" t="s">
        <v>631</v>
      </c>
      <c r="Z8829" s="9" t="s">
        <v>232</v>
      </c>
      <c r="AA8829" s="9" t="s">
        <v>202</v>
      </c>
      <c r="AB8829" s="9">
        <v>8042730</v>
      </c>
      <c r="AC8829" s="9" t="s">
        <v>9603</v>
      </c>
      <c r="AD8829" s="9" t="s">
        <v>234</v>
      </c>
      <c r="AE8829" s="5">
        <f t="shared" si="296"/>
        <v>0</v>
      </c>
      <c r="AF8829" s="5" t="str">
        <f t="shared" si="297"/>
        <v>katD</v>
      </c>
      <c r="AG8829" s="153"/>
      <c r="AH8829" s="153"/>
      <c r="AI8829" t="s">
        <v>201</v>
      </c>
      <c r="AJ8829" s="228" t="s">
        <v>238</v>
      </c>
      <c r="AK8829" s="9" t="str">
        <f>VLOOKUP(Y8829,zdroj!D:AJ,33,0)</f>
        <v>katD</v>
      </c>
    </row>
    <row r="8830" spans="8:37" x14ac:dyDescent="0.25">
      <c r="H8830" s="8"/>
      <c r="I8830" s="8"/>
      <c r="N8830" s="23"/>
      <c r="O8830" s="24"/>
      <c r="P8830" s="19"/>
      <c r="Q8830" s="19"/>
      <c r="R8830" s="19"/>
      <c r="U8830" s="27"/>
      <c r="Y8830" s="9" t="s">
        <v>631</v>
      </c>
      <c r="Z8830" s="9" t="s">
        <v>232</v>
      </c>
      <c r="AA8830" s="9" t="s">
        <v>202</v>
      </c>
      <c r="AB8830" s="9">
        <v>8042748</v>
      </c>
      <c r="AC8830" s="9" t="s">
        <v>9604</v>
      </c>
      <c r="AD8830" s="9" t="s">
        <v>234</v>
      </c>
      <c r="AE8830" s="5">
        <f t="shared" si="296"/>
        <v>0</v>
      </c>
      <c r="AF8830" s="5" t="str">
        <f t="shared" si="297"/>
        <v>katD</v>
      </c>
      <c r="AG8830" s="153"/>
      <c r="AH8830" s="153"/>
      <c r="AI8830" t="s">
        <v>201</v>
      </c>
      <c r="AJ8830" s="228" t="s">
        <v>238</v>
      </c>
      <c r="AK8830" s="9" t="str">
        <f>VLOOKUP(Y8830,zdroj!D:AJ,33,0)</f>
        <v>katD</v>
      </c>
    </row>
    <row r="8831" spans="8:37" x14ac:dyDescent="0.25">
      <c r="H8831" s="8"/>
      <c r="I8831" s="8"/>
      <c r="N8831" s="23"/>
      <c r="O8831" s="24"/>
      <c r="P8831" s="19"/>
      <c r="Q8831" s="19"/>
      <c r="R8831" s="19"/>
      <c r="U8831" s="27"/>
      <c r="Y8831" s="9" t="s">
        <v>631</v>
      </c>
      <c r="Z8831" s="9" t="s">
        <v>232</v>
      </c>
      <c r="AA8831" s="9" t="s">
        <v>202</v>
      </c>
      <c r="AB8831" s="9">
        <v>8042756</v>
      </c>
      <c r="AC8831" s="9" t="s">
        <v>9605</v>
      </c>
      <c r="AD8831" s="9" t="s">
        <v>234</v>
      </c>
      <c r="AE8831" s="5">
        <f t="shared" si="296"/>
        <v>0</v>
      </c>
      <c r="AF8831" s="5" t="str">
        <f t="shared" si="297"/>
        <v>katD</v>
      </c>
      <c r="AG8831" s="153"/>
      <c r="AH8831" s="153"/>
      <c r="AI8831" t="s">
        <v>201</v>
      </c>
      <c r="AJ8831" s="228" t="s">
        <v>238</v>
      </c>
      <c r="AK8831" s="9" t="str">
        <f>VLOOKUP(Y8831,zdroj!D:AJ,33,0)</f>
        <v>katD</v>
      </c>
    </row>
    <row r="8832" spans="8:37" x14ac:dyDescent="0.25">
      <c r="H8832" s="8"/>
      <c r="I8832" s="8"/>
      <c r="N8832" s="23"/>
      <c r="O8832" s="24"/>
      <c r="P8832" s="19"/>
      <c r="Q8832" s="19"/>
      <c r="R8832" s="19"/>
      <c r="U8832" s="27"/>
      <c r="Y8832" s="9" t="s">
        <v>631</v>
      </c>
      <c r="Z8832" s="9" t="s">
        <v>232</v>
      </c>
      <c r="AA8832" s="9" t="s">
        <v>202</v>
      </c>
      <c r="AB8832" s="9">
        <v>8042764</v>
      </c>
      <c r="AC8832" s="9" t="s">
        <v>9606</v>
      </c>
      <c r="AD8832" s="9" t="s">
        <v>234</v>
      </c>
      <c r="AE8832" s="5">
        <f t="shared" si="296"/>
        <v>0</v>
      </c>
      <c r="AF8832" s="5" t="str">
        <f t="shared" si="297"/>
        <v>katD</v>
      </c>
      <c r="AG8832" s="153"/>
      <c r="AH8832" s="153"/>
      <c r="AI8832" t="s">
        <v>201</v>
      </c>
      <c r="AJ8832" s="228" t="s">
        <v>238</v>
      </c>
      <c r="AK8832" s="9" t="str">
        <f>VLOOKUP(Y8832,zdroj!D:AJ,33,0)</f>
        <v>katD</v>
      </c>
    </row>
    <row r="8833" spans="8:37" x14ac:dyDescent="0.25">
      <c r="H8833" s="8"/>
      <c r="I8833" s="8"/>
      <c r="N8833" s="23"/>
      <c r="O8833" s="24"/>
      <c r="P8833" s="19"/>
      <c r="Q8833" s="19"/>
      <c r="R8833" s="19"/>
      <c r="U8833" s="27"/>
      <c r="Y8833" s="9" t="s">
        <v>631</v>
      </c>
      <c r="Z8833" s="9" t="s">
        <v>232</v>
      </c>
      <c r="AA8833" s="9" t="s">
        <v>202</v>
      </c>
      <c r="AB8833" s="9">
        <v>8042772</v>
      </c>
      <c r="AC8833" s="9" t="s">
        <v>9607</v>
      </c>
      <c r="AD8833" s="9" t="s">
        <v>234</v>
      </c>
      <c r="AE8833" s="5">
        <f t="shared" si="296"/>
        <v>0</v>
      </c>
      <c r="AF8833" s="5" t="str">
        <f t="shared" si="297"/>
        <v>katD</v>
      </c>
      <c r="AG8833" s="153"/>
      <c r="AH8833" s="153"/>
      <c r="AI8833" t="s">
        <v>201</v>
      </c>
      <c r="AJ8833" s="228" t="s">
        <v>238</v>
      </c>
      <c r="AK8833" s="9" t="str">
        <f>VLOOKUP(Y8833,zdroj!D:AJ,33,0)</f>
        <v>katD</v>
      </c>
    </row>
    <row r="8834" spans="8:37" x14ac:dyDescent="0.25">
      <c r="H8834" s="8"/>
      <c r="I8834" s="8"/>
      <c r="N8834" s="23"/>
      <c r="O8834" s="24"/>
      <c r="P8834" s="19"/>
      <c r="Q8834" s="19"/>
      <c r="R8834" s="19"/>
      <c r="U8834" s="27"/>
      <c r="Y8834" s="9" t="s">
        <v>631</v>
      </c>
      <c r="Z8834" s="9" t="s">
        <v>232</v>
      </c>
      <c r="AA8834" s="9" t="s">
        <v>202</v>
      </c>
      <c r="AB8834" s="9">
        <v>25061038</v>
      </c>
      <c r="AC8834" s="9" t="s">
        <v>9608</v>
      </c>
      <c r="AD8834" s="9" t="s">
        <v>234</v>
      </c>
      <c r="AE8834" s="5">
        <f t="shared" si="296"/>
        <v>0</v>
      </c>
      <c r="AF8834" s="5" t="str">
        <f t="shared" si="297"/>
        <v>katD</v>
      </c>
      <c r="AG8834" s="153"/>
      <c r="AH8834" s="153"/>
      <c r="AI8834" t="s">
        <v>201</v>
      </c>
      <c r="AJ8834" s="228" t="s">
        <v>238</v>
      </c>
      <c r="AK8834" s="9" t="str">
        <f>VLOOKUP(Y8834,zdroj!D:AJ,33,0)</f>
        <v>katD</v>
      </c>
    </row>
    <row r="8835" spans="8:37" x14ac:dyDescent="0.25">
      <c r="H8835" s="8"/>
      <c r="I8835" s="8"/>
      <c r="N8835" s="23"/>
      <c r="O8835" s="24"/>
      <c r="P8835" s="19"/>
      <c r="Q8835" s="19"/>
      <c r="R8835" s="19"/>
      <c r="U8835" s="27"/>
      <c r="Y8835" s="9" t="s">
        <v>631</v>
      </c>
      <c r="Z8835" s="9" t="s">
        <v>232</v>
      </c>
      <c r="AA8835" s="9" t="s">
        <v>202</v>
      </c>
      <c r="AB8835" s="9">
        <v>25839659</v>
      </c>
      <c r="AC8835" s="9" t="s">
        <v>9609</v>
      </c>
      <c r="AD8835" s="9" t="s">
        <v>234</v>
      </c>
      <c r="AE8835" s="5">
        <f t="shared" si="296"/>
        <v>0</v>
      </c>
      <c r="AF8835" s="5" t="str">
        <f t="shared" si="297"/>
        <v>katD</v>
      </c>
      <c r="AG8835" s="153"/>
      <c r="AH8835" s="153"/>
      <c r="AI8835" t="s">
        <v>201</v>
      </c>
      <c r="AJ8835" s="228" t="s">
        <v>238</v>
      </c>
      <c r="AK8835" s="9" t="str">
        <f>VLOOKUP(Y8835,zdroj!D:AJ,33,0)</f>
        <v>katD</v>
      </c>
    </row>
    <row r="8836" spans="8:37" x14ac:dyDescent="0.25">
      <c r="H8836" s="8"/>
      <c r="I8836" s="8"/>
      <c r="N8836" s="23"/>
      <c r="O8836" s="24"/>
      <c r="P8836" s="19"/>
      <c r="Q8836" s="19"/>
      <c r="R8836" s="19"/>
      <c r="U8836" s="27"/>
      <c r="Y8836" s="9" t="s">
        <v>631</v>
      </c>
      <c r="Z8836" s="9" t="s">
        <v>232</v>
      </c>
      <c r="AA8836" s="9" t="s">
        <v>202</v>
      </c>
      <c r="AB8836" s="9">
        <v>26036410</v>
      </c>
      <c r="AC8836" s="9" t="s">
        <v>9610</v>
      </c>
      <c r="AD8836" s="9" t="s">
        <v>234</v>
      </c>
      <c r="AE8836" s="5">
        <f t="shared" si="296"/>
        <v>0</v>
      </c>
      <c r="AF8836" s="5" t="str">
        <f t="shared" si="297"/>
        <v>katD</v>
      </c>
      <c r="AG8836" s="153"/>
      <c r="AH8836" s="153"/>
      <c r="AI8836" t="s">
        <v>201</v>
      </c>
      <c r="AJ8836" s="228" t="s">
        <v>238</v>
      </c>
      <c r="AK8836" s="9" t="str">
        <f>VLOOKUP(Y8836,zdroj!D:AJ,33,0)</f>
        <v>katD</v>
      </c>
    </row>
    <row r="8837" spans="8:37" x14ac:dyDescent="0.25">
      <c r="H8837" s="8"/>
      <c r="I8837" s="8"/>
      <c r="N8837" s="23"/>
      <c r="O8837" s="24"/>
      <c r="P8837" s="19"/>
      <c r="Q8837" s="19"/>
      <c r="R8837" s="19"/>
      <c r="U8837" s="27"/>
      <c r="Y8837" s="9" t="s">
        <v>631</v>
      </c>
      <c r="Z8837" s="9" t="s">
        <v>232</v>
      </c>
      <c r="AA8837" s="9" t="s">
        <v>202</v>
      </c>
      <c r="AB8837" s="9">
        <v>26036380</v>
      </c>
      <c r="AC8837" s="9" t="s">
        <v>9611</v>
      </c>
      <c r="AD8837" s="9" t="s">
        <v>234</v>
      </c>
      <c r="AE8837" s="5">
        <f t="shared" si="296"/>
        <v>0</v>
      </c>
      <c r="AF8837" s="5" t="str">
        <f t="shared" si="297"/>
        <v>katD</v>
      </c>
      <c r="AG8837" s="153"/>
      <c r="AH8837" s="153"/>
      <c r="AI8837" t="s">
        <v>201</v>
      </c>
      <c r="AJ8837" s="228" t="s">
        <v>238</v>
      </c>
      <c r="AK8837" s="9" t="str">
        <f>VLOOKUP(Y8837,zdroj!D:AJ,33,0)</f>
        <v>katD</v>
      </c>
    </row>
    <row r="8838" spans="8:37" x14ac:dyDescent="0.25">
      <c r="H8838" s="8"/>
      <c r="I8838" s="8"/>
      <c r="N8838" s="23"/>
      <c r="O8838" s="24"/>
      <c r="P8838" s="19"/>
      <c r="Q8838" s="19"/>
      <c r="R8838" s="19"/>
      <c r="U8838" s="27"/>
      <c r="Y8838" s="9" t="s">
        <v>631</v>
      </c>
      <c r="Z8838" s="9" t="s">
        <v>232</v>
      </c>
      <c r="AA8838" s="9" t="s">
        <v>202</v>
      </c>
      <c r="AB8838" s="9">
        <v>26600889</v>
      </c>
      <c r="AC8838" s="9" t="s">
        <v>9612</v>
      </c>
      <c r="AD8838" s="9" t="s">
        <v>234</v>
      </c>
      <c r="AE8838" s="5">
        <f t="shared" si="296"/>
        <v>0</v>
      </c>
      <c r="AF8838" s="5" t="str">
        <f t="shared" si="297"/>
        <v>katD</v>
      </c>
      <c r="AG8838" s="153"/>
      <c r="AH8838" s="153"/>
      <c r="AI8838" t="s">
        <v>201</v>
      </c>
      <c r="AJ8838" s="228" t="s">
        <v>238</v>
      </c>
      <c r="AK8838" s="9" t="str">
        <f>VLOOKUP(Y8838,zdroj!D:AJ,33,0)</f>
        <v>katD</v>
      </c>
    </row>
    <row r="8839" spans="8:37" x14ac:dyDescent="0.25">
      <c r="H8839" s="8"/>
      <c r="I8839" s="8"/>
      <c r="N8839" s="23"/>
      <c r="O8839" s="24"/>
      <c r="P8839" s="19"/>
      <c r="Q8839" s="19"/>
      <c r="R8839" s="19"/>
      <c r="U8839" s="27"/>
      <c r="Y8839" s="9" t="s">
        <v>631</v>
      </c>
      <c r="Z8839" s="9" t="s">
        <v>232</v>
      </c>
      <c r="AA8839" s="9" t="s">
        <v>202</v>
      </c>
      <c r="AB8839" s="9">
        <v>25847716</v>
      </c>
      <c r="AC8839" s="9" t="s">
        <v>9613</v>
      </c>
      <c r="AD8839" s="9" t="s">
        <v>234</v>
      </c>
      <c r="AE8839" s="5">
        <f t="shared" si="296"/>
        <v>0</v>
      </c>
      <c r="AF8839" s="5" t="str">
        <f t="shared" si="297"/>
        <v>katD</v>
      </c>
      <c r="AG8839" s="153"/>
      <c r="AH8839" s="153"/>
      <c r="AI8839" t="s">
        <v>201</v>
      </c>
      <c r="AJ8839" s="228" t="s">
        <v>238</v>
      </c>
      <c r="AK8839" s="9" t="str">
        <f>VLOOKUP(Y8839,zdroj!D:AJ,33,0)</f>
        <v>katD</v>
      </c>
    </row>
    <row r="8840" spans="8:37" x14ac:dyDescent="0.25">
      <c r="H8840" s="8"/>
      <c r="I8840" s="8"/>
      <c r="N8840" s="23"/>
      <c r="O8840" s="24"/>
      <c r="P8840" s="19"/>
      <c r="Q8840" s="19"/>
      <c r="R8840" s="19"/>
      <c r="U8840" s="27"/>
      <c r="Y8840" s="9" t="s">
        <v>631</v>
      </c>
      <c r="Z8840" s="9" t="s">
        <v>232</v>
      </c>
      <c r="AA8840" s="9" t="s">
        <v>202</v>
      </c>
      <c r="AB8840" s="9">
        <v>27103021</v>
      </c>
      <c r="AC8840" s="9" t="s">
        <v>9614</v>
      </c>
      <c r="AD8840" s="9" t="s">
        <v>234</v>
      </c>
      <c r="AE8840" s="5">
        <f t="shared" si="296"/>
        <v>0</v>
      </c>
      <c r="AF8840" s="5" t="str">
        <f t="shared" si="297"/>
        <v>katD</v>
      </c>
      <c r="AG8840" s="153"/>
      <c r="AH8840" s="153"/>
      <c r="AI8840" t="s">
        <v>201</v>
      </c>
      <c r="AJ8840" s="228" t="s">
        <v>238</v>
      </c>
      <c r="AK8840" s="9" t="str">
        <f>VLOOKUP(Y8840,zdroj!D:AJ,33,0)</f>
        <v>katD</v>
      </c>
    </row>
    <row r="8841" spans="8:37" x14ac:dyDescent="0.25">
      <c r="H8841" s="8"/>
      <c r="I8841" s="8"/>
      <c r="N8841" s="23"/>
      <c r="O8841" s="24"/>
      <c r="P8841" s="19"/>
      <c r="Q8841" s="19"/>
      <c r="R8841" s="19"/>
      <c r="U8841" s="27"/>
      <c r="Y8841" s="9" t="s">
        <v>631</v>
      </c>
      <c r="Z8841" s="9" t="s">
        <v>232</v>
      </c>
      <c r="AA8841" s="9" t="s">
        <v>202</v>
      </c>
      <c r="AB8841" s="9">
        <v>26036398</v>
      </c>
      <c r="AC8841" s="9" t="s">
        <v>9615</v>
      </c>
      <c r="AD8841" s="9" t="s">
        <v>234</v>
      </c>
      <c r="AE8841" s="5">
        <f t="shared" si="296"/>
        <v>0</v>
      </c>
      <c r="AF8841" s="5" t="str">
        <f t="shared" si="297"/>
        <v>katD</v>
      </c>
      <c r="AG8841" s="153"/>
      <c r="AH8841" s="153"/>
      <c r="AI8841" t="s">
        <v>201</v>
      </c>
      <c r="AJ8841" s="228" t="s">
        <v>238</v>
      </c>
      <c r="AK8841" s="9" t="str">
        <f>VLOOKUP(Y8841,zdroj!D:AJ,33,0)</f>
        <v>katD</v>
      </c>
    </row>
    <row r="8842" spans="8:37" x14ac:dyDescent="0.25">
      <c r="H8842" s="8"/>
      <c r="I8842" s="8"/>
      <c r="N8842" s="23"/>
      <c r="O8842" s="24"/>
      <c r="P8842" s="19"/>
      <c r="Q8842" s="19"/>
      <c r="R8842" s="19"/>
      <c r="U8842" s="27"/>
      <c r="Y8842" s="9" t="s">
        <v>631</v>
      </c>
      <c r="Z8842" s="9" t="s">
        <v>232</v>
      </c>
      <c r="AA8842" s="9" t="s">
        <v>202</v>
      </c>
      <c r="AB8842" s="9">
        <v>27174344</v>
      </c>
      <c r="AC8842" s="9" t="s">
        <v>9616</v>
      </c>
      <c r="AD8842" s="9" t="s">
        <v>234</v>
      </c>
      <c r="AE8842" s="5">
        <f t="shared" ref="AE8842:AE8905" si="298">VLOOKUP(Y8842,K:T,10,0)</f>
        <v>0</v>
      </c>
      <c r="AF8842" s="5" t="str">
        <f t="shared" ref="AF8842:AF8905" si="299">IF(AE8842="A",IF(AD8842="katA","katB",AD8842),AD8842)</f>
        <v>katD</v>
      </c>
      <c r="AG8842" s="153"/>
      <c r="AH8842" s="153"/>
      <c r="AI8842" t="s">
        <v>201</v>
      </c>
      <c r="AJ8842" s="228" t="s">
        <v>238</v>
      </c>
      <c r="AK8842" s="9" t="str">
        <f>VLOOKUP(Y8842,zdroj!D:AJ,33,0)</f>
        <v>katD</v>
      </c>
    </row>
    <row r="8843" spans="8:37" x14ac:dyDescent="0.25">
      <c r="H8843" s="8"/>
      <c r="I8843" s="8"/>
      <c r="N8843" s="23"/>
      <c r="O8843" s="24"/>
      <c r="P8843" s="19"/>
      <c r="Q8843" s="19"/>
      <c r="R8843" s="19"/>
      <c r="U8843" s="27"/>
      <c r="Y8843" s="9" t="s">
        <v>631</v>
      </c>
      <c r="Z8843" s="9" t="s">
        <v>232</v>
      </c>
      <c r="AA8843" s="9" t="s">
        <v>202</v>
      </c>
      <c r="AB8843" s="9">
        <v>27174361</v>
      </c>
      <c r="AC8843" s="9" t="s">
        <v>9617</v>
      </c>
      <c r="AD8843" s="9" t="s">
        <v>234</v>
      </c>
      <c r="AE8843" s="5">
        <f t="shared" si="298"/>
        <v>0</v>
      </c>
      <c r="AF8843" s="5" t="str">
        <f t="shared" si="299"/>
        <v>katD</v>
      </c>
      <c r="AG8843" s="153"/>
      <c r="AH8843" s="153"/>
      <c r="AI8843" t="s">
        <v>201</v>
      </c>
      <c r="AJ8843" s="228" t="s">
        <v>238</v>
      </c>
      <c r="AK8843" s="9" t="str">
        <f>VLOOKUP(Y8843,zdroj!D:AJ,33,0)</f>
        <v>katD</v>
      </c>
    </row>
    <row r="8844" spans="8:37" x14ac:dyDescent="0.25">
      <c r="H8844" s="8"/>
      <c r="I8844" s="8"/>
      <c r="N8844" s="23"/>
      <c r="O8844" s="24"/>
      <c r="P8844" s="19"/>
      <c r="Q8844" s="19"/>
      <c r="R8844" s="19"/>
      <c r="U8844" s="27"/>
      <c r="Y8844" s="9" t="s">
        <v>631</v>
      </c>
      <c r="Z8844" s="9" t="s">
        <v>232</v>
      </c>
      <c r="AA8844" s="9" t="s">
        <v>202</v>
      </c>
      <c r="AB8844" s="9">
        <v>27307981</v>
      </c>
      <c r="AC8844" s="9" t="s">
        <v>9618</v>
      </c>
      <c r="AD8844" s="9" t="s">
        <v>234</v>
      </c>
      <c r="AE8844" s="5">
        <f t="shared" si="298"/>
        <v>0</v>
      </c>
      <c r="AF8844" s="5" t="str">
        <f t="shared" si="299"/>
        <v>katD</v>
      </c>
      <c r="AG8844" s="153"/>
      <c r="AH8844" s="153"/>
      <c r="AI8844" t="s">
        <v>201</v>
      </c>
      <c r="AJ8844" s="228" t="s">
        <v>238</v>
      </c>
      <c r="AK8844" s="9" t="str">
        <f>VLOOKUP(Y8844,zdroj!D:AJ,33,0)</f>
        <v>katD</v>
      </c>
    </row>
    <row r="8845" spans="8:37" x14ac:dyDescent="0.25">
      <c r="H8845" s="8"/>
      <c r="I8845" s="8"/>
      <c r="N8845" s="23"/>
      <c r="O8845" s="24"/>
      <c r="P8845" s="19"/>
      <c r="Q8845" s="19"/>
      <c r="R8845" s="19"/>
      <c r="U8845" s="27"/>
      <c r="Y8845" s="9" t="s">
        <v>631</v>
      </c>
      <c r="Z8845" s="9" t="s">
        <v>232</v>
      </c>
      <c r="AA8845" s="9" t="s">
        <v>202</v>
      </c>
      <c r="AB8845" s="9">
        <v>27174379</v>
      </c>
      <c r="AC8845" s="9" t="s">
        <v>9619</v>
      </c>
      <c r="AD8845" s="9" t="s">
        <v>234</v>
      </c>
      <c r="AE8845" s="5">
        <f t="shared" si="298"/>
        <v>0</v>
      </c>
      <c r="AF8845" s="5" t="str">
        <f t="shared" si="299"/>
        <v>katD</v>
      </c>
      <c r="AG8845" s="153"/>
      <c r="AH8845" s="153"/>
      <c r="AI8845" t="s">
        <v>201</v>
      </c>
      <c r="AJ8845" s="228" t="s">
        <v>238</v>
      </c>
      <c r="AK8845" s="9" t="str">
        <f>VLOOKUP(Y8845,zdroj!D:AJ,33,0)</f>
        <v>katD</v>
      </c>
    </row>
    <row r="8846" spans="8:37" x14ac:dyDescent="0.25">
      <c r="H8846" s="8"/>
      <c r="I8846" s="8"/>
      <c r="N8846" s="23"/>
      <c r="O8846" s="24"/>
      <c r="P8846" s="19"/>
      <c r="Q8846" s="19"/>
      <c r="R8846" s="19"/>
      <c r="U8846" s="27"/>
      <c r="Y8846" s="9" t="s">
        <v>631</v>
      </c>
      <c r="Z8846" s="9" t="s">
        <v>232</v>
      </c>
      <c r="AA8846" s="9" t="s">
        <v>202</v>
      </c>
      <c r="AB8846" s="9">
        <v>26191725</v>
      </c>
      <c r="AC8846" s="9" t="s">
        <v>9620</v>
      </c>
      <c r="AD8846" s="9" t="s">
        <v>234</v>
      </c>
      <c r="AE8846" s="5">
        <f t="shared" si="298"/>
        <v>0</v>
      </c>
      <c r="AF8846" s="5" t="str">
        <f t="shared" si="299"/>
        <v>katD</v>
      </c>
      <c r="AG8846" s="153"/>
      <c r="AH8846" s="153"/>
      <c r="AI8846" t="s">
        <v>201</v>
      </c>
      <c r="AJ8846" s="228" t="s">
        <v>238</v>
      </c>
      <c r="AK8846" s="9" t="str">
        <f>VLOOKUP(Y8846,zdroj!D:AJ,33,0)</f>
        <v>katD</v>
      </c>
    </row>
    <row r="8847" spans="8:37" x14ac:dyDescent="0.25">
      <c r="H8847" s="8"/>
      <c r="I8847" s="8"/>
      <c r="N8847" s="23"/>
      <c r="O8847" s="24"/>
      <c r="P8847" s="19"/>
      <c r="Q8847" s="19"/>
      <c r="R8847" s="19"/>
      <c r="U8847" s="27"/>
      <c r="Y8847" s="9" t="s">
        <v>631</v>
      </c>
      <c r="Z8847" s="9" t="s">
        <v>232</v>
      </c>
      <c r="AA8847" s="9" t="s">
        <v>202</v>
      </c>
      <c r="AB8847" s="9">
        <v>27356850</v>
      </c>
      <c r="AC8847" s="9" t="s">
        <v>9621</v>
      </c>
      <c r="AD8847" s="9" t="s">
        <v>234</v>
      </c>
      <c r="AE8847" s="5">
        <f t="shared" si="298"/>
        <v>0</v>
      </c>
      <c r="AF8847" s="5" t="str">
        <f t="shared" si="299"/>
        <v>katD</v>
      </c>
      <c r="AG8847" s="153"/>
      <c r="AH8847" s="153"/>
      <c r="AI8847" t="s">
        <v>201</v>
      </c>
      <c r="AJ8847" s="228" t="s">
        <v>238</v>
      </c>
      <c r="AK8847" s="9" t="str">
        <f>VLOOKUP(Y8847,zdroj!D:AJ,33,0)</f>
        <v>katD</v>
      </c>
    </row>
    <row r="8848" spans="8:37" x14ac:dyDescent="0.25">
      <c r="H8848" s="8"/>
      <c r="I8848" s="8"/>
      <c r="N8848" s="23"/>
      <c r="O8848" s="24"/>
      <c r="P8848" s="19"/>
      <c r="Q8848" s="19"/>
      <c r="R8848" s="19"/>
      <c r="U8848" s="27"/>
      <c r="Y8848" s="9" t="s">
        <v>631</v>
      </c>
      <c r="Z8848" s="9" t="s">
        <v>232</v>
      </c>
      <c r="AA8848" s="9" t="s">
        <v>202</v>
      </c>
      <c r="AB8848" s="9">
        <v>26654954</v>
      </c>
      <c r="AC8848" s="9" t="s">
        <v>9622</v>
      </c>
      <c r="AD8848" s="9" t="s">
        <v>234</v>
      </c>
      <c r="AE8848" s="5">
        <f t="shared" si="298"/>
        <v>0</v>
      </c>
      <c r="AF8848" s="5" t="str">
        <f t="shared" si="299"/>
        <v>katD</v>
      </c>
      <c r="AG8848" s="153"/>
      <c r="AH8848" s="153"/>
      <c r="AI8848" t="s">
        <v>201</v>
      </c>
      <c r="AJ8848" s="228" t="s">
        <v>238</v>
      </c>
      <c r="AK8848" s="9" t="str">
        <f>VLOOKUP(Y8848,zdroj!D:AJ,33,0)</f>
        <v>katD</v>
      </c>
    </row>
    <row r="8849" spans="8:37" x14ac:dyDescent="0.25">
      <c r="H8849" s="8"/>
      <c r="I8849" s="8"/>
      <c r="N8849" s="23"/>
      <c r="O8849" s="24"/>
      <c r="P8849" s="19"/>
      <c r="Q8849" s="19"/>
      <c r="R8849" s="19"/>
      <c r="U8849" s="27"/>
      <c r="Y8849" s="9" t="s">
        <v>631</v>
      </c>
      <c r="Z8849" s="9" t="s">
        <v>232</v>
      </c>
      <c r="AA8849" s="9" t="s">
        <v>202</v>
      </c>
      <c r="AB8849" s="9">
        <v>72743328</v>
      </c>
      <c r="AC8849" s="9" t="s">
        <v>9623</v>
      </c>
      <c r="AD8849" s="9" t="s">
        <v>234</v>
      </c>
      <c r="AE8849" s="5">
        <f t="shared" si="298"/>
        <v>0</v>
      </c>
      <c r="AF8849" s="5" t="str">
        <f t="shared" si="299"/>
        <v>katD</v>
      </c>
      <c r="AG8849" s="153"/>
      <c r="AH8849" s="153"/>
      <c r="AI8849" t="s">
        <v>201</v>
      </c>
      <c r="AJ8849" s="228" t="s">
        <v>238</v>
      </c>
      <c r="AK8849" s="9" t="str">
        <f>VLOOKUP(Y8849,zdroj!D:AJ,33,0)</f>
        <v>katD</v>
      </c>
    </row>
    <row r="8850" spans="8:37" x14ac:dyDescent="0.25">
      <c r="H8850" s="8"/>
      <c r="I8850" s="8"/>
      <c r="N8850" s="23"/>
      <c r="O8850" s="24"/>
      <c r="P8850" s="19"/>
      <c r="Q8850" s="19"/>
      <c r="R8850" s="19"/>
      <c r="U8850" s="27"/>
      <c r="Y8850" s="9" t="s">
        <v>631</v>
      </c>
      <c r="Z8850" s="9" t="s">
        <v>232</v>
      </c>
      <c r="AA8850" s="9" t="s">
        <v>202</v>
      </c>
      <c r="AB8850" s="9">
        <v>75689863</v>
      </c>
      <c r="AC8850" s="9" t="s">
        <v>9624</v>
      </c>
      <c r="AD8850" s="9" t="s">
        <v>234</v>
      </c>
      <c r="AE8850" s="5">
        <f t="shared" si="298"/>
        <v>0</v>
      </c>
      <c r="AF8850" s="5" t="str">
        <f t="shared" si="299"/>
        <v>katD</v>
      </c>
      <c r="AG8850" s="153"/>
      <c r="AH8850" s="153"/>
      <c r="AI8850" t="s">
        <v>201</v>
      </c>
      <c r="AJ8850" s="228" t="s">
        <v>238</v>
      </c>
      <c r="AK8850" s="9" t="str">
        <f>VLOOKUP(Y8850,zdroj!D:AJ,33,0)</f>
        <v>katD</v>
      </c>
    </row>
    <row r="8851" spans="8:37" x14ac:dyDescent="0.25">
      <c r="H8851" s="8"/>
      <c r="I8851" s="8"/>
      <c r="N8851" s="23"/>
      <c r="O8851" s="24"/>
      <c r="P8851" s="19"/>
      <c r="Q8851" s="19"/>
      <c r="R8851" s="19"/>
      <c r="U8851" s="27"/>
      <c r="Y8851" s="9" t="s">
        <v>631</v>
      </c>
      <c r="Z8851" s="9" t="s">
        <v>232</v>
      </c>
      <c r="AA8851" s="9" t="s">
        <v>202</v>
      </c>
      <c r="AB8851" s="9">
        <v>77704487</v>
      </c>
      <c r="AC8851" s="9" t="s">
        <v>9625</v>
      </c>
      <c r="AD8851" s="9" t="s">
        <v>234</v>
      </c>
      <c r="AE8851" s="5">
        <f t="shared" si="298"/>
        <v>0</v>
      </c>
      <c r="AF8851" s="5" t="str">
        <f t="shared" si="299"/>
        <v>katD</v>
      </c>
      <c r="AG8851" s="153"/>
      <c r="AH8851" s="153"/>
      <c r="AI8851" t="s">
        <v>201</v>
      </c>
      <c r="AJ8851" s="228" t="s">
        <v>238</v>
      </c>
      <c r="AK8851" s="9" t="str">
        <f>VLOOKUP(Y8851,zdroj!D:AJ,33,0)</f>
        <v>katD</v>
      </c>
    </row>
    <row r="8852" spans="8:37" x14ac:dyDescent="0.25">
      <c r="H8852" s="8"/>
      <c r="I8852" s="8"/>
      <c r="N8852" s="23"/>
      <c r="O8852" s="24"/>
      <c r="P8852" s="19"/>
      <c r="Q8852" s="19"/>
      <c r="R8852" s="19"/>
      <c r="U8852" s="27"/>
      <c r="Y8852" s="9" t="s">
        <v>631</v>
      </c>
      <c r="Z8852" s="9" t="s">
        <v>232</v>
      </c>
      <c r="AA8852" s="9" t="s">
        <v>202</v>
      </c>
      <c r="AB8852" s="9">
        <v>79758371</v>
      </c>
      <c r="AC8852" s="9" t="s">
        <v>9626</v>
      </c>
      <c r="AD8852" s="9" t="s">
        <v>234</v>
      </c>
      <c r="AE8852" s="5">
        <f t="shared" si="298"/>
        <v>0</v>
      </c>
      <c r="AF8852" s="5" t="str">
        <f t="shared" si="299"/>
        <v>katD</v>
      </c>
      <c r="AG8852" s="153"/>
      <c r="AH8852" s="153"/>
      <c r="AI8852" t="s">
        <v>201</v>
      </c>
      <c r="AJ8852" s="228" t="s">
        <v>238</v>
      </c>
      <c r="AK8852" s="9" t="str">
        <f>VLOOKUP(Y8852,zdroj!D:AJ,33,0)</f>
        <v>katD</v>
      </c>
    </row>
    <row r="8853" spans="8:37" x14ac:dyDescent="0.25">
      <c r="H8853" s="8"/>
      <c r="I8853" s="8"/>
      <c r="N8853" s="23"/>
      <c r="O8853" s="24"/>
      <c r="P8853" s="19"/>
      <c r="Q8853" s="19"/>
      <c r="R8853" s="19"/>
      <c r="U8853" s="27"/>
      <c r="Y8853" s="9" t="s">
        <v>631</v>
      </c>
      <c r="Z8853" s="9" t="s">
        <v>232</v>
      </c>
      <c r="AA8853" s="9" t="s">
        <v>202</v>
      </c>
      <c r="AB8853" s="9">
        <v>81414846</v>
      </c>
      <c r="AC8853" s="9" t="s">
        <v>9627</v>
      </c>
      <c r="AD8853" s="9" t="s">
        <v>234</v>
      </c>
      <c r="AE8853" s="5">
        <f t="shared" si="298"/>
        <v>0</v>
      </c>
      <c r="AF8853" s="5" t="str">
        <f t="shared" si="299"/>
        <v>katD</v>
      </c>
      <c r="AG8853" s="153"/>
      <c r="AH8853" s="153"/>
      <c r="AI8853" t="s">
        <v>201</v>
      </c>
      <c r="AJ8853" s="228" t="s">
        <v>238</v>
      </c>
      <c r="AK8853" s="9" t="str">
        <f>VLOOKUP(Y8853,zdroj!D:AJ,33,0)</f>
        <v>katD</v>
      </c>
    </row>
    <row r="8854" spans="8:37" x14ac:dyDescent="0.25">
      <c r="H8854" s="8"/>
      <c r="I8854" s="8"/>
      <c r="N8854" s="23"/>
      <c r="O8854" s="24"/>
      <c r="P8854" s="19"/>
      <c r="Q8854" s="19"/>
      <c r="R8854" s="19"/>
      <c r="U8854" s="27"/>
      <c r="Y8854" s="9" t="s">
        <v>631</v>
      </c>
      <c r="Z8854" s="9" t="s">
        <v>232</v>
      </c>
      <c r="AA8854" s="9" t="s">
        <v>202</v>
      </c>
      <c r="AB8854" s="9">
        <v>81551878</v>
      </c>
      <c r="AC8854" s="9" t="s">
        <v>9628</v>
      </c>
      <c r="AD8854" s="9" t="s">
        <v>234</v>
      </c>
      <c r="AE8854" s="5">
        <f t="shared" si="298"/>
        <v>0</v>
      </c>
      <c r="AF8854" s="5" t="str">
        <f t="shared" si="299"/>
        <v>katD</v>
      </c>
      <c r="AG8854" s="153"/>
      <c r="AH8854" s="153"/>
      <c r="AI8854" t="s">
        <v>201</v>
      </c>
      <c r="AJ8854" s="228" t="s">
        <v>238</v>
      </c>
      <c r="AK8854" s="9" t="str">
        <f>VLOOKUP(Y8854,zdroj!D:AJ,33,0)</f>
        <v>katD</v>
      </c>
    </row>
    <row r="8855" spans="8:37" x14ac:dyDescent="0.25">
      <c r="H8855" s="8"/>
      <c r="I8855" s="8"/>
      <c r="N8855" s="23"/>
      <c r="O8855" s="24"/>
      <c r="P8855" s="19"/>
      <c r="Q8855" s="19"/>
      <c r="R8855" s="19"/>
      <c r="U8855" s="27"/>
      <c r="Y8855" s="9" t="s">
        <v>631</v>
      </c>
      <c r="Z8855" s="9" t="s">
        <v>232</v>
      </c>
      <c r="AA8855" s="9" t="s">
        <v>202</v>
      </c>
      <c r="AB8855" s="9">
        <v>81874880</v>
      </c>
      <c r="AC8855" s="9" t="s">
        <v>9629</v>
      </c>
      <c r="AD8855" s="9" t="s">
        <v>234</v>
      </c>
      <c r="AE8855" s="5">
        <f t="shared" si="298"/>
        <v>0</v>
      </c>
      <c r="AF8855" s="5" t="str">
        <f t="shared" si="299"/>
        <v>katD</v>
      </c>
      <c r="AG8855" s="153"/>
      <c r="AH8855" s="153"/>
      <c r="AI8855" t="s">
        <v>201</v>
      </c>
      <c r="AJ8855" s="228" t="s">
        <v>238</v>
      </c>
      <c r="AK8855" s="9" t="str">
        <f>VLOOKUP(Y8855,zdroj!D:AJ,33,0)</f>
        <v>katD</v>
      </c>
    </row>
    <row r="8856" spans="8:37" x14ac:dyDescent="0.25">
      <c r="H8856" s="8"/>
      <c r="I8856" s="8"/>
      <c r="N8856" s="23"/>
      <c r="O8856" s="24"/>
      <c r="P8856" s="19"/>
      <c r="Q8856" s="19"/>
      <c r="R8856" s="19"/>
      <c r="U8856" s="27"/>
      <c r="Y8856" s="9" t="s">
        <v>631</v>
      </c>
      <c r="Z8856" s="9" t="s">
        <v>232</v>
      </c>
      <c r="AA8856" s="9" t="s">
        <v>202</v>
      </c>
      <c r="AB8856" s="9">
        <v>82952272</v>
      </c>
      <c r="AC8856" s="9" t="s">
        <v>9630</v>
      </c>
      <c r="AD8856" s="9" t="s">
        <v>234</v>
      </c>
      <c r="AE8856" s="5">
        <f t="shared" si="298"/>
        <v>0</v>
      </c>
      <c r="AF8856" s="5" t="str">
        <f t="shared" si="299"/>
        <v>katD</v>
      </c>
      <c r="AG8856" s="153"/>
      <c r="AH8856" s="153"/>
      <c r="AI8856" t="s">
        <v>201</v>
      </c>
      <c r="AJ8856" s="228" t="s">
        <v>238</v>
      </c>
      <c r="AK8856" s="9" t="str">
        <f>VLOOKUP(Y8856,zdroj!D:AJ,33,0)</f>
        <v>katD</v>
      </c>
    </row>
    <row r="8857" spans="8:37" x14ac:dyDescent="0.25">
      <c r="H8857" s="8"/>
      <c r="I8857" s="8"/>
      <c r="N8857" s="23"/>
      <c r="O8857" s="24"/>
      <c r="P8857" s="19"/>
      <c r="Q8857" s="19"/>
      <c r="R8857" s="19"/>
      <c r="U8857" s="27"/>
      <c r="Y8857" s="9" t="s">
        <v>631</v>
      </c>
      <c r="Z8857" s="9" t="s">
        <v>232</v>
      </c>
      <c r="AA8857" s="9" t="s">
        <v>202</v>
      </c>
      <c r="AB8857" s="9">
        <v>83046003</v>
      </c>
      <c r="AC8857" s="9" t="s">
        <v>9631</v>
      </c>
      <c r="AD8857" s="9" t="s">
        <v>234</v>
      </c>
      <c r="AE8857" s="5">
        <f t="shared" si="298"/>
        <v>0</v>
      </c>
      <c r="AF8857" s="5" t="str">
        <f t="shared" si="299"/>
        <v>katD</v>
      </c>
      <c r="AG8857" s="153"/>
      <c r="AH8857" s="153"/>
      <c r="AI8857" t="s">
        <v>201</v>
      </c>
      <c r="AJ8857" s="228" t="s">
        <v>238</v>
      </c>
      <c r="AK8857" s="9" t="str">
        <f>VLOOKUP(Y8857,zdroj!D:AJ,33,0)</f>
        <v>katD</v>
      </c>
    </row>
    <row r="8858" spans="8:37" x14ac:dyDescent="0.25">
      <c r="H8858" s="8"/>
      <c r="I8858" s="8"/>
      <c r="N8858" s="23"/>
      <c r="O8858" s="24"/>
      <c r="P8858" s="19"/>
      <c r="Q8858" s="19"/>
      <c r="R8858" s="19"/>
      <c r="U8858" s="27"/>
      <c r="Y8858" s="9" t="s">
        <v>631</v>
      </c>
      <c r="Z8858" s="9" t="s">
        <v>232</v>
      </c>
      <c r="AA8858" s="9" t="s">
        <v>202</v>
      </c>
      <c r="AB8858" s="9">
        <v>8041636</v>
      </c>
      <c r="AC8858" s="9" t="s">
        <v>9632</v>
      </c>
      <c r="AD8858" s="9" t="s">
        <v>234</v>
      </c>
      <c r="AE8858" s="5">
        <f t="shared" si="298"/>
        <v>0</v>
      </c>
      <c r="AF8858" s="5" t="str">
        <f t="shared" si="299"/>
        <v>katD</v>
      </c>
      <c r="AG8858" s="153"/>
      <c r="AH8858" s="153"/>
      <c r="AI8858" t="s">
        <v>201</v>
      </c>
      <c r="AJ8858" s="228" t="s">
        <v>238</v>
      </c>
      <c r="AK8858" s="9" t="str">
        <f>VLOOKUP(Y8858,zdroj!D:AJ,33,0)</f>
        <v>katD</v>
      </c>
    </row>
    <row r="8859" spans="8:37" x14ac:dyDescent="0.25">
      <c r="H8859" s="8"/>
      <c r="I8859" s="8"/>
      <c r="N8859" s="23"/>
      <c r="O8859" s="24"/>
      <c r="P8859" s="19"/>
      <c r="Q8859" s="19"/>
      <c r="R8859" s="19"/>
      <c r="U8859" s="27"/>
      <c r="Y8859" s="9" t="s">
        <v>631</v>
      </c>
      <c r="Z8859" s="9" t="s">
        <v>232</v>
      </c>
      <c r="AA8859" s="9" t="s">
        <v>202</v>
      </c>
      <c r="AB8859" s="9">
        <v>8041652</v>
      </c>
      <c r="AC8859" s="9" t="s">
        <v>9633</v>
      </c>
      <c r="AD8859" s="9" t="s">
        <v>234</v>
      </c>
      <c r="AE8859" s="5">
        <f t="shared" si="298"/>
        <v>0</v>
      </c>
      <c r="AF8859" s="5" t="str">
        <f t="shared" si="299"/>
        <v>katD</v>
      </c>
      <c r="AG8859" s="153"/>
      <c r="AH8859" s="153"/>
      <c r="AI8859" t="s">
        <v>201</v>
      </c>
      <c r="AJ8859" s="228" t="s">
        <v>238</v>
      </c>
      <c r="AK8859" s="9" t="str">
        <f>VLOOKUP(Y8859,zdroj!D:AJ,33,0)</f>
        <v>katD</v>
      </c>
    </row>
    <row r="8860" spans="8:37" x14ac:dyDescent="0.25">
      <c r="H8860" s="8"/>
      <c r="I8860" s="8"/>
      <c r="N8860" s="23"/>
      <c r="O8860" s="24"/>
      <c r="P8860" s="19"/>
      <c r="Q8860" s="19"/>
      <c r="R8860" s="19"/>
      <c r="U8860" s="27"/>
      <c r="Y8860" s="9" t="s">
        <v>631</v>
      </c>
      <c r="Z8860" s="9" t="s">
        <v>232</v>
      </c>
      <c r="AA8860" s="9" t="s">
        <v>202</v>
      </c>
      <c r="AB8860" s="9">
        <v>8041679</v>
      </c>
      <c r="AC8860" s="9" t="s">
        <v>9634</v>
      </c>
      <c r="AD8860" s="9" t="s">
        <v>234</v>
      </c>
      <c r="AE8860" s="5">
        <f t="shared" si="298"/>
        <v>0</v>
      </c>
      <c r="AF8860" s="5" t="str">
        <f t="shared" si="299"/>
        <v>katD</v>
      </c>
      <c r="AG8860" s="153"/>
      <c r="AH8860" s="153"/>
      <c r="AI8860" t="s">
        <v>17879</v>
      </c>
      <c r="AJ8860" s="228" t="s">
        <v>238</v>
      </c>
      <c r="AK8860" s="9" t="str">
        <f>VLOOKUP(Y8860,zdroj!D:AJ,33,0)</f>
        <v>katD</v>
      </c>
    </row>
    <row r="8861" spans="8:37" x14ac:dyDescent="0.25">
      <c r="H8861" s="8"/>
      <c r="I8861" s="8"/>
      <c r="N8861" s="23"/>
      <c r="O8861" s="24"/>
      <c r="P8861" s="19"/>
      <c r="Q8861" s="19"/>
      <c r="R8861" s="19"/>
      <c r="U8861" s="27"/>
      <c r="Y8861" s="9" t="s">
        <v>631</v>
      </c>
      <c r="Z8861" s="9" t="s">
        <v>232</v>
      </c>
      <c r="AA8861" s="9" t="s">
        <v>202</v>
      </c>
      <c r="AB8861" s="9">
        <v>8041695</v>
      </c>
      <c r="AC8861" s="9" t="s">
        <v>9635</v>
      </c>
      <c r="AD8861" s="9" t="s">
        <v>234</v>
      </c>
      <c r="AE8861" s="5">
        <f t="shared" si="298"/>
        <v>0</v>
      </c>
      <c r="AF8861" s="5" t="str">
        <f t="shared" si="299"/>
        <v>katD</v>
      </c>
      <c r="AG8861" s="153"/>
      <c r="AH8861" s="153"/>
      <c r="AI8861" t="s">
        <v>17879</v>
      </c>
      <c r="AJ8861" s="228" t="s">
        <v>238</v>
      </c>
      <c r="AK8861" s="9" t="str">
        <f>VLOOKUP(Y8861,zdroj!D:AJ,33,0)</f>
        <v>katD</v>
      </c>
    </row>
    <row r="8862" spans="8:37" x14ac:dyDescent="0.25">
      <c r="H8862" s="8"/>
      <c r="I8862" s="8"/>
      <c r="N8862" s="23"/>
      <c r="O8862" s="24"/>
      <c r="P8862" s="19"/>
      <c r="Q8862" s="19"/>
      <c r="R8862" s="19"/>
      <c r="U8862" s="27"/>
      <c r="Y8862" s="9" t="s">
        <v>631</v>
      </c>
      <c r="Z8862" s="9" t="s">
        <v>232</v>
      </c>
      <c r="AA8862" s="9" t="s">
        <v>202</v>
      </c>
      <c r="AB8862" s="9">
        <v>8041717</v>
      </c>
      <c r="AC8862" s="9" t="s">
        <v>9636</v>
      </c>
      <c r="AD8862" s="9" t="s">
        <v>234</v>
      </c>
      <c r="AE8862" s="5">
        <f t="shared" si="298"/>
        <v>0</v>
      </c>
      <c r="AF8862" s="5" t="str">
        <f t="shared" si="299"/>
        <v>katD</v>
      </c>
      <c r="AG8862" s="153"/>
      <c r="AH8862" s="153"/>
      <c r="AI8862" t="s">
        <v>201</v>
      </c>
      <c r="AJ8862" s="228" t="s">
        <v>238</v>
      </c>
      <c r="AK8862" s="9" t="str">
        <f>VLOOKUP(Y8862,zdroj!D:AJ,33,0)</f>
        <v>katD</v>
      </c>
    </row>
    <row r="8863" spans="8:37" x14ac:dyDescent="0.25">
      <c r="H8863" s="8"/>
      <c r="I8863" s="8"/>
      <c r="N8863" s="23"/>
      <c r="O8863" s="24"/>
      <c r="P8863" s="19"/>
      <c r="Q8863" s="19"/>
      <c r="R8863" s="19"/>
      <c r="U8863" s="27"/>
      <c r="Y8863" s="9" t="s">
        <v>631</v>
      </c>
      <c r="Z8863" s="9" t="s">
        <v>232</v>
      </c>
      <c r="AA8863" s="9" t="s">
        <v>202</v>
      </c>
      <c r="AB8863" s="9">
        <v>8041733</v>
      </c>
      <c r="AC8863" s="9" t="s">
        <v>9637</v>
      </c>
      <c r="AD8863" s="9" t="s">
        <v>234</v>
      </c>
      <c r="AE8863" s="5">
        <f t="shared" si="298"/>
        <v>0</v>
      </c>
      <c r="AF8863" s="5" t="str">
        <f t="shared" si="299"/>
        <v>katD</v>
      </c>
      <c r="AG8863" s="153"/>
      <c r="AH8863" s="153"/>
      <c r="AI8863" t="s">
        <v>17879</v>
      </c>
      <c r="AJ8863" s="228" t="s">
        <v>238</v>
      </c>
      <c r="AK8863" s="9" t="str">
        <f>VLOOKUP(Y8863,zdroj!D:AJ,33,0)</f>
        <v>katD</v>
      </c>
    </row>
    <row r="8864" spans="8:37" x14ac:dyDescent="0.25">
      <c r="H8864" s="8"/>
      <c r="I8864" s="8"/>
      <c r="N8864" s="23"/>
      <c r="O8864" s="24"/>
      <c r="P8864" s="19"/>
      <c r="Q8864" s="19"/>
      <c r="R8864" s="19"/>
      <c r="U8864" s="27"/>
      <c r="Y8864" s="9" t="s">
        <v>631</v>
      </c>
      <c r="Z8864" s="9" t="s">
        <v>232</v>
      </c>
      <c r="AA8864" s="9" t="s">
        <v>202</v>
      </c>
      <c r="AB8864" s="9">
        <v>8041750</v>
      </c>
      <c r="AC8864" s="9" t="s">
        <v>9638</v>
      </c>
      <c r="AD8864" s="9" t="s">
        <v>234</v>
      </c>
      <c r="AE8864" s="5">
        <f t="shared" si="298"/>
        <v>0</v>
      </c>
      <c r="AF8864" s="5" t="str">
        <f t="shared" si="299"/>
        <v>katD</v>
      </c>
      <c r="AG8864" s="153"/>
      <c r="AH8864" s="153"/>
      <c r="AI8864" t="s">
        <v>201</v>
      </c>
      <c r="AJ8864" s="228" t="s">
        <v>238</v>
      </c>
      <c r="AK8864" s="9" t="str">
        <f>VLOOKUP(Y8864,zdroj!D:AJ,33,0)</f>
        <v>katD</v>
      </c>
    </row>
    <row r="8865" spans="8:37" x14ac:dyDescent="0.25">
      <c r="H8865" s="8"/>
      <c r="I8865" s="8"/>
      <c r="N8865" s="23"/>
      <c r="O8865" s="24"/>
      <c r="P8865" s="19"/>
      <c r="Q8865" s="19"/>
      <c r="R8865" s="19"/>
      <c r="U8865" s="27"/>
      <c r="Y8865" s="9" t="s">
        <v>631</v>
      </c>
      <c r="Z8865" s="9" t="s">
        <v>232</v>
      </c>
      <c r="AA8865" s="9" t="s">
        <v>202</v>
      </c>
      <c r="AB8865" s="9">
        <v>8041776</v>
      </c>
      <c r="AC8865" s="9" t="s">
        <v>9639</v>
      </c>
      <c r="AD8865" s="9" t="s">
        <v>234</v>
      </c>
      <c r="AE8865" s="5">
        <f t="shared" si="298"/>
        <v>0</v>
      </c>
      <c r="AF8865" s="5" t="str">
        <f t="shared" si="299"/>
        <v>katD</v>
      </c>
      <c r="AG8865" s="153"/>
      <c r="AH8865" s="153"/>
      <c r="AI8865" t="s">
        <v>201</v>
      </c>
      <c r="AJ8865" s="228" t="s">
        <v>238</v>
      </c>
      <c r="AK8865" s="9" t="str">
        <f>VLOOKUP(Y8865,zdroj!D:AJ,33,0)</f>
        <v>katD</v>
      </c>
    </row>
    <row r="8866" spans="8:37" x14ac:dyDescent="0.25">
      <c r="H8866" s="8"/>
      <c r="I8866" s="8"/>
      <c r="N8866" s="23"/>
      <c r="O8866" s="24"/>
      <c r="P8866" s="19"/>
      <c r="Q8866" s="19"/>
      <c r="R8866" s="19"/>
      <c r="U8866" s="27"/>
      <c r="Y8866" s="9" t="s">
        <v>631</v>
      </c>
      <c r="Z8866" s="9" t="s">
        <v>232</v>
      </c>
      <c r="AA8866" s="9" t="s">
        <v>202</v>
      </c>
      <c r="AB8866" s="9">
        <v>8041792</v>
      </c>
      <c r="AC8866" s="9" t="s">
        <v>9640</v>
      </c>
      <c r="AD8866" s="9" t="s">
        <v>234</v>
      </c>
      <c r="AE8866" s="5">
        <f t="shared" si="298"/>
        <v>0</v>
      </c>
      <c r="AF8866" s="5" t="str">
        <f t="shared" si="299"/>
        <v>katD</v>
      </c>
      <c r="AG8866" s="153"/>
      <c r="AH8866" s="153"/>
      <c r="AI8866" t="s">
        <v>201</v>
      </c>
      <c r="AJ8866" s="228" t="s">
        <v>238</v>
      </c>
      <c r="AK8866" s="9" t="str">
        <f>VLOOKUP(Y8866,zdroj!D:AJ,33,0)</f>
        <v>katD</v>
      </c>
    </row>
    <row r="8867" spans="8:37" x14ac:dyDescent="0.25">
      <c r="H8867" s="8"/>
      <c r="I8867" s="8"/>
      <c r="N8867" s="23"/>
      <c r="O8867" s="24"/>
      <c r="P8867" s="19"/>
      <c r="Q8867" s="19"/>
      <c r="R8867" s="19"/>
      <c r="U8867" s="27"/>
      <c r="Y8867" s="9" t="s">
        <v>631</v>
      </c>
      <c r="Z8867" s="9" t="s">
        <v>232</v>
      </c>
      <c r="AA8867" s="9" t="s">
        <v>202</v>
      </c>
      <c r="AB8867" s="9">
        <v>8041814</v>
      </c>
      <c r="AC8867" s="9" t="s">
        <v>9641</v>
      </c>
      <c r="AD8867" s="9" t="s">
        <v>234</v>
      </c>
      <c r="AE8867" s="5">
        <f t="shared" si="298"/>
        <v>0</v>
      </c>
      <c r="AF8867" s="5" t="str">
        <f t="shared" si="299"/>
        <v>katD</v>
      </c>
      <c r="AG8867" s="153"/>
      <c r="AH8867" s="153"/>
      <c r="AI8867" t="s">
        <v>201</v>
      </c>
      <c r="AJ8867" s="228" t="s">
        <v>238</v>
      </c>
      <c r="AK8867" s="9" t="str">
        <f>VLOOKUP(Y8867,zdroj!D:AJ,33,0)</f>
        <v>katD</v>
      </c>
    </row>
    <row r="8868" spans="8:37" x14ac:dyDescent="0.25">
      <c r="H8868" s="8"/>
      <c r="I8868" s="8"/>
      <c r="N8868" s="23"/>
      <c r="O8868" s="24"/>
      <c r="P8868" s="19"/>
      <c r="Q8868" s="19"/>
      <c r="R8868" s="19"/>
      <c r="U8868" s="27"/>
      <c r="Y8868" s="9" t="s">
        <v>631</v>
      </c>
      <c r="Z8868" s="9" t="s">
        <v>232</v>
      </c>
      <c r="AA8868" s="9" t="s">
        <v>202</v>
      </c>
      <c r="AB8868" s="9">
        <v>8041831</v>
      </c>
      <c r="AC8868" s="9" t="s">
        <v>9642</v>
      </c>
      <c r="AD8868" s="9" t="s">
        <v>234</v>
      </c>
      <c r="AE8868" s="5">
        <f t="shared" si="298"/>
        <v>0</v>
      </c>
      <c r="AF8868" s="5" t="str">
        <f t="shared" si="299"/>
        <v>katD</v>
      </c>
      <c r="AG8868" s="153"/>
      <c r="AH8868" s="153"/>
      <c r="AI8868" t="s">
        <v>201</v>
      </c>
      <c r="AJ8868" s="228" t="s">
        <v>238</v>
      </c>
      <c r="AK8868" s="9" t="str">
        <f>VLOOKUP(Y8868,zdroj!D:AJ,33,0)</f>
        <v>katD</v>
      </c>
    </row>
    <row r="8869" spans="8:37" x14ac:dyDescent="0.25">
      <c r="H8869" s="8"/>
      <c r="I8869" s="8"/>
      <c r="N8869" s="23"/>
      <c r="O8869" s="24"/>
      <c r="P8869" s="19"/>
      <c r="Q8869" s="19"/>
      <c r="R8869" s="19"/>
      <c r="U8869" s="27"/>
      <c r="Y8869" s="9" t="s">
        <v>631</v>
      </c>
      <c r="Z8869" s="9" t="s">
        <v>232</v>
      </c>
      <c r="AA8869" s="9" t="s">
        <v>202</v>
      </c>
      <c r="AB8869" s="9">
        <v>8041857</v>
      </c>
      <c r="AC8869" s="9" t="s">
        <v>9643</v>
      </c>
      <c r="AD8869" s="9" t="s">
        <v>234</v>
      </c>
      <c r="AE8869" s="5">
        <f t="shared" si="298"/>
        <v>0</v>
      </c>
      <c r="AF8869" s="5" t="str">
        <f t="shared" si="299"/>
        <v>katD</v>
      </c>
      <c r="AG8869" s="153"/>
      <c r="AH8869" s="153"/>
      <c r="AI8869" t="s">
        <v>201</v>
      </c>
      <c r="AJ8869" s="228" t="s">
        <v>238</v>
      </c>
      <c r="AK8869" s="9" t="str">
        <f>VLOOKUP(Y8869,zdroj!D:AJ,33,0)</f>
        <v>katD</v>
      </c>
    </row>
    <row r="8870" spans="8:37" x14ac:dyDescent="0.25">
      <c r="H8870" s="8"/>
      <c r="I8870" s="8"/>
      <c r="N8870" s="23"/>
      <c r="O8870" s="24"/>
      <c r="P8870" s="19"/>
      <c r="Q8870" s="19"/>
      <c r="R8870" s="19"/>
      <c r="U8870" s="27"/>
      <c r="Y8870" s="9" t="s">
        <v>631</v>
      </c>
      <c r="Z8870" s="9" t="s">
        <v>232</v>
      </c>
      <c r="AA8870" s="9" t="s">
        <v>202</v>
      </c>
      <c r="AB8870" s="9">
        <v>8041873</v>
      </c>
      <c r="AC8870" s="9" t="s">
        <v>9644</v>
      </c>
      <c r="AD8870" s="9" t="s">
        <v>234</v>
      </c>
      <c r="AE8870" s="5">
        <f t="shared" si="298"/>
        <v>0</v>
      </c>
      <c r="AF8870" s="5" t="str">
        <f t="shared" si="299"/>
        <v>katD</v>
      </c>
      <c r="AG8870" s="153"/>
      <c r="AH8870" s="153"/>
      <c r="AI8870" t="s">
        <v>201</v>
      </c>
      <c r="AJ8870" s="228" t="s">
        <v>238</v>
      </c>
      <c r="AK8870" s="9" t="str">
        <f>VLOOKUP(Y8870,zdroj!D:AJ,33,0)</f>
        <v>katD</v>
      </c>
    </row>
    <row r="8871" spans="8:37" x14ac:dyDescent="0.25">
      <c r="H8871" s="8"/>
      <c r="I8871" s="8"/>
      <c r="N8871" s="23"/>
      <c r="O8871" s="24"/>
      <c r="P8871" s="19"/>
      <c r="Q8871" s="19"/>
      <c r="R8871" s="19"/>
      <c r="U8871" s="27"/>
      <c r="Y8871" s="9" t="s">
        <v>631</v>
      </c>
      <c r="Z8871" s="9" t="s">
        <v>232</v>
      </c>
      <c r="AA8871" s="9" t="s">
        <v>202</v>
      </c>
      <c r="AB8871" s="9">
        <v>8041890</v>
      </c>
      <c r="AC8871" s="9" t="s">
        <v>9645</v>
      </c>
      <c r="AD8871" s="9" t="s">
        <v>234</v>
      </c>
      <c r="AE8871" s="5">
        <f t="shared" si="298"/>
        <v>0</v>
      </c>
      <c r="AF8871" s="5" t="str">
        <f t="shared" si="299"/>
        <v>katD</v>
      </c>
      <c r="AG8871" s="153"/>
      <c r="AH8871" s="153"/>
      <c r="AI8871" t="s">
        <v>201</v>
      </c>
      <c r="AJ8871" s="228" t="s">
        <v>238</v>
      </c>
      <c r="AK8871" s="9" t="str">
        <f>VLOOKUP(Y8871,zdroj!D:AJ,33,0)</f>
        <v>katD</v>
      </c>
    </row>
    <row r="8872" spans="8:37" x14ac:dyDescent="0.25">
      <c r="H8872" s="8"/>
      <c r="I8872" s="8"/>
      <c r="N8872" s="23"/>
      <c r="O8872" s="24"/>
      <c r="P8872" s="19"/>
      <c r="Q8872" s="19"/>
      <c r="R8872" s="19"/>
      <c r="U8872" s="27"/>
      <c r="Y8872" s="9" t="s">
        <v>631</v>
      </c>
      <c r="Z8872" s="9" t="s">
        <v>232</v>
      </c>
      <c r="AA8872" s="9" t="s">
        <v>202</v>
      </c>
      <c r="AB8872" s="9">
        <v>8041938</v>
      </c>
      <c r="AC8872" s="9" t="s">
        <v>9646</v>
      </c>
      <c r="AD8872" s="9" t="s">
        <v>234</v>
      </c>
      <c r="AE8872" s="5">
        <f t="shared" si="298"/>
        <v>0</v>
      </c>
      <c r="AF8872" s="5" t="str">
        <f t="shared" si="299"/>
        <v>katD</v>
      </c>
      <c r="AG8872" s="153"/>
      <c r="AH8872" s="153"/>
      <c r="AI8872" t="s">
        <v>201</v>
      </c>
      <c r="AJ8872" s="228" t="s">
        <v>238</v>
      </c>
      <c r="AK8872" s="9" t="str">
        <f>VLOOKUP(Y8872,zdroj!D:AJ,33,0)</f>
        <v>katD</v>
      </c>
    </row>
    <row r="8873" spans="8:37" x14ac:dyDescent="0.25">
      <c r="H8873" s="8"/>
      <c r="I8873" s="8"/>
      <c r="N8873" s="23"/>
      <c r="O8873" s="24"/>
      <c r="P8873" s="19"/>
      <c r="Q8873" s="19"/>
      <c r="R8873" s="19"/>
      <c r="U8873" s="27"/>
      <c r="Y8873" s="9" t="s">
        <v>631</v>
      </c>
      <c r="Z8873" s="9" t="s">
        <v>232</v>
      </c>
      <c r="AA8873" s="9" t="s">
        <v>202</v>
      </c>
      <c r="AB8873" s="9">
        <v>8041954</v>
      </c>
      <c r="AC8873" s="9" t="s">
        <v>9647</v>
      </c>
      <c r="AD8873" s="9" t="s">
        <v>234</v>
      </c>
      <c r="AE8873" s="5">
        <f t="shared" si="298"/>
        <v>0</v>
      </c>
      <c r="AF8873" s="5" t="str">
        <f t="shared" si="299"/>
        <v>katD</v>
      </c>
      <c r="AG8873" s="153"/>
      <c r="AH8873" s="153"/>
      <c r="AI8873" t="s">
        <v>201</v>
      </c>
      <c r="AJ8873" s="228" t="s">
        <v>238</v>
      </c>
      <c r="AK8873" s="9" t="str">
        <f>VLOOKUP(Y8873,zdroj!D:AJ,33,0)</f>
        <v>katD</v>
      </c>
    </row>
    <row r="8874" spans="8:37" x14ac:dyDescent="0.25">
      <c r="H8874" s="8"/>
      <c r="I8874" s="8"/>
      <c r="N8874" s="23"/>
      <c r="O8874" s="24"/>
      <c r="P8874" s="19"/>
      <c r="Q8874" s="19"/>
      <c r="R8874" s="19"/>
      <c r="U8874" s="27"/>
      <c r="Y8874" s="9" t="s">
        <v>631</v>
      </c>
      <c r="Z8874" s="9" t="s">
        <v>232</v>
      </c>
      <c r="AA8874" s="9" t="s">
        <v>202</v>
      </c>
      <c r="AB8874" s="9">
        <v>8041997</v>
      </c>
      <c r="AC8874" s="9" t="s">
        <v>9648</v>
      </c>
      <c r="AD8874" s="9" t="s">
        <v>234</v>
      </c>
      <c r="AE8874" s="5">
        <f t="shared" si="298"/>
        <v>0</v>
      </c>
      <c r="AF8874" s="5" t="str">
        <f t="shared" si="299"/>
        <v>katD</v>
      </c>
      <c r="AG8874" s="153"/>
      <c r="AH8874" s="153"/>
      <c r="AI8874" t="s">
        <v>201</v>
      </c>
      <c r="AJ8874" s="228" t="s">
        <v>238</v>
      </c>
      <c r="AK8874" s="9" t="str">
        <f>VLOOKUP(Y8874,zdroj!D:AJ,33,0)</f>
        <v>katD</v>
      </c>
    </row>
    <row r="8875" spans="8:37" x14ac:dyDescent="0.25">
      <c r="H8875" s="8"/>
      <c r="I8875" s="8"/>
      <c r="N8875" s="23"/>
      <c r="O8875" s="24"/>
      <c r="P8875" s="19"/>
      <c r="Q8875" s="19"/>
      <c r="R8875" s="19"/>
      <c r="U8875" s="27"/>
      <c r="Y8875" s="9" t="s">
        <v>631</v>
      </c>
      <c r="Z8875" s="9" t="s">
        <v>232</v>
      </c>
      <c r="AA8875" s="9" t="s">
        <v>202</v>
      </c>
      <c r="AB8875" s="9">
        <v>8042004</v>
      </c>
      <c r="AC8875" s="9" t="s">
        <v>9649</v>
      </c>
      <c r="AD8875" s="9" t="s">
        <v>234</v>
      </c>
      <c r="AE8875" s="5">
        <f t="shared" si="298"/>
        <v>0</v>
      </c>
      <c r="AF8875" s="5" t="str">
        <f t="shared" si="299"/>
        <v>katD</v>
      </c>
      <c r="AG8875" s="153"/>
      <c r="AH8875" s="153"/>
      <c r="AI8875" t="s">
        <v>17879</v>
      </c>
      <c r="AJ8875" s="228" t="s">
        <v>238</v>
      </c>
      <c r="AK8875" s="9" t="str">
        <f>VLOOKUP(Y8875,zdroj!D:AJ,33,0)</f>
        <v>katD</v>
      </c>
    </row>
    <row r="8876" spans="8:37" x14ac:dyDescent="0.25">
      <c r="H8876" s="8"/>
      <c r="I8876" s="8"/>
      <c r="N8876" s="23"/>
      <c r="O8876" s="24"/>
      <c r="P8876" s="19"/>
      <c r="Q8876" s="19"/>
      <c r="R8876" s="19"/>
      <c r="U8876" s="27"/>
      <c r="Y8876" s="9" t="s">
        <v>631</v>
      </c>
      <c r="Z8876" s="9" t="s">
        <v>232</v>
      </c>
      <c r="AA8876" s="9" t="s">
        <v>202</v>
      </c>
      <c r="AB8876" s="9">
        <v>8042021</v>
      </c>
      <c r="AC8876" s="9" t="s">
        <v>9650</v>
      </c>
      <c r="AD8876" s="9" t="s">
        <v>234</v>
      </c>
      <c r="AE8876" s="5">
        <f t="shared" si="298"/>
        <v>0</v>
      </c>
      <c r="AF8876" s="5" t="str">
        <f t="shared" si="299"/>
        <v>katD</v>
      </c>
      <c r="AG8876" s="153"/>
      <c r="AH8876" s="153"/>
      <c r="AI8876" t="s">
        <v>201</v>
      </c>
      <c r="AJ8876" s="228" t="s">
        <v>238</v>
      </c>
      <c r="AK8876" s="9" t="str">
        <f>VLOOKUP(Y8876,zdroj!D:AJ,33,0)</f>
        <v>katD</v>
      </c>
    </row>
    <row r="8877" spans="8:37" x14ac:dyDescent="0.25">
      <c r="H8877" s="8"/>
      <c r="I8877" s="8"/>
      <c r="N8877" s="23"/>
      <c r="O8877" s="24"/>
      <c r="P8877" s="19"/>
      <c r="Q8877" s="19"/>
      <c r="R8877" s="19"/>
      <c r="U8877" s="27"/>
      <c r="Y8877" s="9" t="s">
        <v>631</v>
      </c>
      <c r="Z8877" s="9" t="s">
        <v>232</v>
      </c>
      <c r="AA8877" s="9" t="s">
        <v>202</v>
      </c>
      <c r="AB8877" s="9">
        <v>8042047</v>
      </c>
      <c r="AC8877" s="9" t="s">
        <v>9651</v>
      </c>
      <c r="AD8877" s="9" t="s">
        <v>234</v>
      </c>
      <c r="AE8877" s="5">
        <f t="shared" si="298"/>
        <v>0</v>
      </c>
      <c r="AF8877" s="5" t="str">
        <f t="shared" si="299"/>
        <v>katD</v>
      </c>
      <c r="AG8877" s="153"/>
      <c r="AH8877" s="153"/>
      <c r="AI8877" t="s">
        <v>201</v>
      </c>
      <c r="AJ8877" s="228" t="s">
        <v>238</v>
      </c>
      <c r="AK8877" s="9" t="str">
        <f>VLOOKUP(Y8877,zdroj!D:AJ,33,0)</f>
        <v>katD</v>
      </c>
    </row>
    <row r="8878" spans="8:37" x14ac:dyDescent="0.25">
      <c r="H8878" s="8"/>
      <c r="I8878" s="8"/>
      <c r="N8878" s="23"/>
      <c r="O8878" s="24"/>
      <c r="P8878" s="19"/>
      <c r="Q8878" s="19"/>
      <c r="R8878" s="19"/>
      <c r="U8878" s="27"/>
      <c r="Y8878" s="9" t="s">
        <v>631</v>
      </c>
      <c r="Z8878" s="9" t="s">
        <v>232</v>
      </c>
      <c r="AA8878" s="9" t="s">
        <v>202</v>
      </c>
      <c r="AB8878" s="9">
        <v>8042063</v>
      </c>
      <c r="AC8878" s="9" t="s">
        <v>9652</v>
      </c>
      <c r="AD8878" s="9" t="s">
        <v>234</v>
      </c>
      <c r="AE8878" s="5">
        <f t="shared" si="298"/>
        <v>0</v>
      </c>
      <c r="AF8878" s="5" t="str">
        <f t="shared" si="299"/>
        <v>katD</v>
      </c>
      <c r="AG8878" s="153"/>
      <c r="AH8878" s="153"/>
      <c r="AI8878" t="s">
        <v>201</v>
      </c>
      <c r="AJ8878" s="228" t="s">
        <v>238</v>
      </c>
      <c r="AK8878" s="9" t="str">
        <f>VLOOKUP(Y8878,zdroj!D:AJ,33,0)</f>
        <v>katD</v>
      </c>
    </row>
    <row r="8879" spans="8:37" x14ac:dyDescent="0.25">
      <c r="H8879" s="8"/>
      <c r="I8879" s="8"/>
      <c r="N8879" s="23"/>
      <c r="O8879" s="24"/>
      <c r="P8879" s="19"/>
      <c r="Q8879" s="19"/>
      <c r="R8879" s="19"/>
      <c r="U8879" s="27"/>
      <c r="Y8879" s="9" t="s">
        <v>631</v>
      </c>
      <c r="Z8879" s="9" t="s">
        <v>232</v>
      </c>
      <c r="AA8879" s="9" t="s">
        <v>202</v>
      </c>
      <c r="AB8879" s="9">
        <v>8042101</v>
      </c>
      <c r="AC8879" s="9" t="s">
        <v>9653</v>
      </c>
      <c r="AD8879" s="9" t="s">
        <v>234</v>
      </c>
      <c r="AE8879" s="5">
        <f t="shared" si="298"/>
        <v>0</v>
      </c>
      <c r="AF8879" s="5" t="str">
        <f t="shared" si="299"/>
        <v>katD</v>
      </c>
      <c r="AG8879" s="153"/>
      <c r="AH8879" s="153"/>
      <c r="AI8879" t="s">
        <v>201</v>
      </c>
      <c r="AJ8879" s="228" t="s">
        <v>238</v>
      </c>
      <c r="AK8879" s="9" t="str">
        <f>VLOOKUP(Y8879,zdroj!D:AJ,33,0)</f>
        <v>katD</v>
      </c>
    </row>
    <row r="8880" spans="8:37" x14ac:dyDescent="0.25">
      <c r="H8880" s="8"/>
      <c r="I8880" s="8"/>
      <c r="N8880" s="23"/>
      <c r="O8880" s="24"/>
      <c r="P8880" s="19"/>
      <c r="Q8880" s="19"/>
      <c r="R8880" s="19"/>
      <c r="U8880" s="27"/>
      <c r="Y8880" s="9" t="s">
        <v>631</v>
      </c>
      <c r="Z8880" s="9" t="s">
        <v>232</v>
      </c>
      <c r="AA8880" s="9" t="s">
        <v>202</v>
      </c>
      <c r="AB8880" s="9">
        <v>8042128</v>
      </c>
      <c r="AC8880" s="9" t="s">
        <v>9654</v>
      </c>
      <c r="AD8880" s="9" t="s">
        <v>234</v>
      </c>
      <c r="AE8880" s="5">
        <f t="shared" si="298"/>
        <v>0</v>
      </c>
      <c r="AF8880" s="5" t="str">
        <f t="shared" si="299"/>
        <v>katD</v>
      </c>
      <c r="AG8880" s="153"/>
      <c r="AH8880" s="153"/>
      <c r="AI8880" t="s">
        <v>201</v>
      </c>
      <c r="AJ8880" s="228" t="s">
        <v>238</v>
      </c>
      <c r="AK8880" s="9" t="str">
        <f>VLOOKUP(Y8880,zdroj!D:AJ,33,0)</f>
        <v>katD</v>
      </c>
    </row>
    <row r="8881" spans="8:37" x14ac:dyDescent="0.25">
      <c r="H8881" s="8"/>
      <c r="I8881" s="8"/>
      <c r="N8881" s="23"/>
      <c r="O8881" s="24"/>
      <c r="P8881" s="19"/>
      <c r="Q8881" s="19"/>
      <c r="R8881" s="19"/>
      <c r="U8881" s="27"/>
      <c r="Y8881" s="9" t="s">
        <v>631</v>
      </c>
      <c r="Z8881" s="9" t="s">
        <v>232</v>
      </c>
      <c r="AA8881" s="9" t="s">
        <v>202</v>
      </c>
      <c r="AB8881" s="9">
        <v>8042144</v>
      </c>
      <c r="AC8881" s="9" t="s">
        <v>9655</v>
      </c>
      <c r="AD8881" s="9" t="s">
        <v>234</v>
      </c>
      <c r="AE8881" s="5">
        <f t="shared" si="298"/>
        <v>0</v>
      </c>
      <c r="AF8881" s="5" t="str">
        <f t="shared" si="299"/>
        <v>katD</v>
      </c>
      <c r="AG8881" s="153"/>
      <c r="AH8881" s="153"/>
      <c r="AI8881" t="s">
        <v>201</v>
      </c>
      <c r="AJ8881" s="228" t="s">
        <v>238</v>
      </c>
      <c r="AK8881" s="9" t="str">
        <f>VLOOKUP(Y8881,zdroj!D:AJ,33,0)</f>
        <v>katD</v>
      </c>
    </row>
    <row r="8882" spans="8:37" x14ac:dyDescent="0.25">
      <c r="H8882" s="8"/>
      <c r="I8882" s="8"/>
      <c r="N8882" s="23"/>
      <c r="O8882" s="24"/>
      <c r="P8882" s="19"/>
      <c r="Q8882" s="19"/>
      <c r="R8882" s="19"/>
      <c r="U8882" s="27"/>
      <c r="Y8882" s="9" t="s">
        <v>631</v>
      </c>
      <c r="Z8882" s="9" t="s">
        <v>232</v>
      </c>
      <c r="AA8882" s="9" t="s">
        <v>202</v>
      </c>
      <c r="AB8882" s="9">
        <v>8042161</v>
      </c>
      <c r="AC8882" s="9" t="s">
        <v>9656</v>
      </c>
      <c r="AD8882" s="9" t="s">
        <v>234</v>
      </c>
      <c r="AE8882" s="5">
        <f t="shared" si="298"/>
        <v>0</v>
      </c>
      <c r="AF8882" s="5" t="str">
        <f t="shared" si="299"/>
        <v>katD</v>
      </c>
      <c r="AG8882" s="153"/>
      <c r="AH8882" s="153"/>
      <c r="AI8882" t="s">
        <v>201</v>
      </c>
      <c r="AJ8882" s="228" t="s">
        <v>238</v>
      </c>
      <c r="AK8882" s="9" t="str">
        <f>VLOOKUP(Y8882,zdroj!D:AJ,33,0)</f>
        <v>katD</v>
      </c>
    </row>
    <row r="8883" spans="8:37" x14ac:dyDescent="0.25">
      <c r="H8883" s="8"/>
      <c r="I8883" s="8"/>
      <c r="N8883" s="23"/>
      <c r="O8883" s="24"/>
      <c r="P8883" s="19"/>
      <c r="Q8883" s="19"/>
      <c r="R8883" s="19"/>
      <c r="U8883" s="27"/>
      <c r="Y8883" s="9" t="s">
        <v>631</v>
      </c>
      <c r="Z8883" s="9" t="s">
        <v>232</v>
      </c>
      <c r="AA8883" s="9" t="s">
        <v>202</v>
      </c>
      <c r="AB8883" s="9">
        <v>8042187</v>
      </c>
      <c r="AC8883" s="9" t="s">
        <v>9657</v>
      </c>
      <c r="AD8883" s="9" t="s">
        <v>234</v>
      </c>
      <c r="AE8883" s="5">
        <f t="shared" si="298"/>
        <v>0</v>
      </c>
      <c r="AF8883" s="5" t="str">
        <f t="shared" si="299"/>
        <v>katD</v>
      </c>
      <c r="AG8883" s="153"/>
      <c r="AH8883" s="153"/>
      <c r="AI8883" t="s">
        <v>201</v>
      </c>
      <c r="AJ8883" s="228" t="s">
        <v>238</v>
      </c>
      <c r="AK8883" s="9" t="str">
        <f>VLOOKUP(Y8883,zdroj!D:AJ,33,0)</f>
        <v>katD</v>
      </c>
    </row>
    <row r="8884" spans="8:37" x14ac:dyDescent="0.25">
      <c r="H8884" s="8"/>
      <c r="I8884" s="8"/>
      <c r="N8884" s="23"/>
      <c r="O8884" s="24"/>
      <c r="P8884" s="19"/>
      <c r="Q8884" s="19"/>
      <c r="R8884" s="19"/>
      <c r="U8884" s="27"/>
      <c r="Y8884" s="9" t="s">
        <v>631</v>
      </c>
      <c r="Z8884" s="9" t="s">
        <v>232</v>
      </c>
      <c r="AA8884" s="9" t="s">
        <v>202</v>
      </c>
      <c r="AB8884" s="9">
        <v>8042241</v>
      </c>
      <c r="AC8884" s="9" t="s">
        <v>9658</v>
      </c>
      <c r="AD8884" s="9" t="s">
        <v>234</v>
      </c>
      <c r="AE8884" s="5">
        <f t="shared" si="298"/>
        <v>0</v>
      </c>
      <c r="AF8884" s="5" t="str">
        <f t="shared" si="299"/>
        <v>katD</v>
      </c>
      <c r="AG8884" s="153"/>
      <c r="AH8884" s="153"/>
      <c r="AI8884" t="s">
        <v>201</v>
      </c>
      <c r="AJ8884" s="228" t="s">
        <v>238</v>
      </c>
      <c r="AK8884" s="9" t="str">
        <f>VLOOKUP(Y8884,zdroj!D:AJ,33,0)</f>
        <v>katD</v>
      </c>
    </row>
    <row r="8885" spans="8:37" x14ac:dyDescent="0.25">
      <c r="H8885" s="8"/>
      <c r="I8885" s="8"/>
      <c r="N8885" s="23"/>
      <c r="O8885" s="24"/>
      <c r="P8885" s="19"/>
      <c r="Q8885" s="19"/>
      <c r="R8885" s="19"/>
      <c r="U8885" s="27"/>
      <c r="Y8885" s="9" t="s">
        <v>631</v>
      </c>
      <c r="Z8885" s="9" t="s">
        <v>232</v>
      </c>
      <c r="AA8885" s="9" t="s">
        <v>202</v>
      </c>
      <c r="AB8885" s="9">
        <v>8042250</v>
      </c>
      <c r="AC8885" s="9" t="s">
        <v>9659</v>
      </c>
      <c r="AD8885" s="9" t="s">
        <v>234</v>
      </c>
      <c r="AE8885" s="5">
        <f t="shared" si="298"/>
        <v>0</v>
      </c>
      <c r="AF8885" s="5" t="str">
        <f t="shared" si="299"/>
        <v>katD</v>
      </c>
      <c r="AG8885" s="153"/>
      <c r="AH8885" s="153"/>
      <c r="AI8885" t="s">
        <v>17884</v>
      </c>
      <c r="AJ8885" s="228" t="s">
        <v>238</v>
      </c>
      <c r="AK8885" s="9" t="str">
        <f>VLOOKUP(Y8885,zdroj!D:AJ,33,0)</f>
        <v>katD</v>
      </c>
    </row>
    <row r="8886" spans="8:37" x14ac:dyDescent="0.25">
      <c r="H8886" s="8"/>
      <c r="I8886" s="8"/>
      <c r="N8886" s="23"/>
      <c r="O8886" s="24"/>
      <c r="P8886" s="19"/>
      <c r="Q8886" s="19"/>
      <c r="R8886" s="19"/>
      <c r="U8886" s="27"/>
      <c r="Y8886" s="9" t="s">
        <v>631</v>
      </c>
      <c r="Z8886" s="9" t="s">
        <v>232</v>
      </c>
      <c r="AA8886" s="9" t="s">
        <v>202</v>
      </c>
      <c r="AB8886" s="9">
        <v>8042268</v>
      </c>
      <c r="AC8886" s="9" t="s">
        <v>9660</v>
      </c>
      <c r="AD8886" s="9" t="s">
        <v>234</v>
      </c>
      <c r="AE8886" s="5">
        <f t="shared" si="298"/>
        <v>0</v>
      </c>
      <c r="AF8886" s="5" t="str">
        <f t="shared" si="299"/>
        <v>katD</v>
      </c>
      <c r="AG8886" s="153"/>
      <c r="AH8886" s="153"/>
      <c r="AI8886" t="s">
        <v>201</v>
      </c>
      <c r="AJ8886" s="228" t="s">
        <v>238</v>
      </c>
      <c r="AK8886" s="9" t="str">
        <f>VLOOKUP(Y8886,zdroj!D:AJ,33,0)</f>
        <v>katD</v>
      </c>
    </row>
    <row r="8887" spans="8:37" x14ac:dyDescent="0.25">
      <c r="H8887" s="8"/>
      <c r="I8887" s="8"/>
      <c r="N8887" s="23"/>
      <c r="O8887" s="24"/>
      <c r="P8887" s="19"/>
      <c r="Q8887" s="19"/>
      <c r="R8887" s="19"/>
      <c r="U8887" s="27"/>
      <c r="Y8887" s="9" t="s">
        <v>631</v>
      </c>
      <c r="Z8887" s="9" t="s">
        <v>232</v>
      </c>
      <c r="AA8887" s="9" t="s">
        <v>202</v>
      </c>
      <c r="AB8887" s="9">
        <v>8042276</v>
      </c>
      <c r="AC8887" s="9" t="s">
        <v>9661</v>
      </c>
      <c r="AD8887" s="9" t="s">
        <v>234</v>
      </c>
      <c r="AE8887" s="5">
        <f t="shared" si="298"/>
        <v>0</v>
      </c>
      <c r="AF8887" s="5" t="str">
        <f t="shared" si="299"/>
        <v>katD</v>
      </c>
      <c r="AG8887" s="153"/>
      <c r="AH8887" s="153"/>
      <c r="AI8887" t="s">
        <v>201</v>
      </c>
      <c r="AJ8887" s="228" t="s">
        <v>238</v>
      </c>
      <c r="AK8887" s="9" t="str">
        <f>VLOOKUP(Y8887,zdroj!D:AJ,33,0)</f>
        <v>katD</v>
      </c>
    </row>
    <row r="8888" spans="8:37" x14ac:dyDescent="0.25">
      <c r="H8888" s="8"/>
      <c r="I8888" s="8"/>
      <c r="N8888" s="23"/>
      <c r="O8888" s="24"/>
      <c r="P8888" s="19"/>
      <c r="Q8888" s="19"/>
      <c r="R8888" s="19"/>
      <c r="U8888" s="27"/>
      <c r="Y8888" s="9" t="s">
        <v>631</v>
      </c>
      <c r="Z8888" s="9" t="s">
        <v>232</v>
      </c>
      <c r="AA8888" s="9" t="s">
        <v>202</v>
      </c>
      <c r="AB8888" s="9">
        <v>8042284</v>
      </c>
      <c r="AC8888" s="9" t="s">
        <v>9662</v>
      </c>
      <c r="AD8888" s="9" t="s">
        <v>234</v>
      </c>
      <c r="AE8888" s="5">
        <f t="shared" si="298"/>
        <v>0</v>
      </c>
      <c r="AF8888" s="5" t="str">
        <f t="shared" si="299"/>
        <v>katD</v>
      </c>
      <c r="AG8888" s="153"/>
      <c r="AH8888" s="153"/>
      <c r="AI8888" t="s">
        <v>201</v>
      </c>
      <c r="AJ8888" s="228" t="s">
        <v>238</v>
      </c>
      <c r="AK8888" s="9" t="str">
        <f>VLOOKUP(Y8888,zdroj!D:AJ,33,0)</f>
        <v>katD</v>
      </c>
    </row>
    <row r="8889" spans="8:37" x14ac:dyDescent="0.25">
      <c r="H8889" s="8"/>
      <c r="I8889" s="8"/>
      <c r="N8889" s="23"/>
      <c r="O8889" s="24"/>
      <c r="P8889" s="19"/>
      <c r="Q8889" s="19"/>
      <c r="R8889" s="19"/>
      <c r="U8889" s="27"/>
      <c r="Y8889" s="9" t="s">
        <v>631</v>
      </c>
      <c r="Z8889" s="9" t="s">
        <v>232</v>
      </c>
      <c r="AA8889" s="9" t="s">
        <v>202</v>
      </c>
      <c r="AB8889" s="9">
        <v>8042292</v>
      </c>
      <c r="AC8889" s="9" t="s">
        <v>9663</v>
      </c>
      <c r="AD8889" s="9" t="s">
        <v>234</v>
      </c>
      <c r="AE8889" s="5">
        <f t="shared" si="298"/>
        <v>0</v>
      </c>
      <c r="AF8889" s="5" t="str">
        <f t="shared" si="299"/>
        <v>katD</v>
      </c>
      <c r="AG8889" s="153"/>
      <c r="AH8889" s="153"/>
      <c r="AI8889" t="s">
        <v>201</v>
      </c>
      <c r="AJ8889" s="228" t="s">
        <v>238</v>
      </c>
      <c r="AK8889" s="9" t="str">
        <f>VLOOKUP(Y8889,zdroj!D:AJ,33,0)</f>
        <v>katD</v>
      </c>
    </row>
    <row r="8890" spans="8:37" x14ac:dyDescent="0.25">
      <c r="H8890" s="8"/>
      <c r="I8890" s="8"/>
      <c r="N8890" s="23"/>
      <c r="O8890" s="24"/>
      <c r="P8890" s="19"/>
      <c r="Q8890" s="19"/>
      <c r="R8890" s="19"/>
      <c r="U8890" s="27"/>
      <c r="Y8890" s="9" t="s">
        <v>631</v>
      </c>
      <c r="Z8890" s="9" t="s">
        <v>232</v>
      </c>
      <c r="AA8890" s="9" t="s">
        <v>202</v>
      </c>
      <c r="AB8890" s="9">
        <v>8042306</v>
      </c>
      <c r="AC8890" s="9" t="s">
        <v>9664</v>
      </c>
      <c r="AD8890" s="9" t="s">
        <v>234</v>
      </c>
      <c r="AE8890" s="5">
        <f t="shared" si="298"/>
        <v>0</v>
      </c>
      <c r="AF8890" s="5" t="str">
        <f t="shared" si="299"/>
        <v>katD</v>
      </c>
      <c r="AG8890" s="153"/>
      <c r="AH8890" s="153"/>
      <c r="AI8890" t="s">
        <v>201</v>
      </c>
      <c r="AJ8890" s="228" t="s">
        <v>238</v>
      </c>
      <c r="AK8890" s="9" t="str">
        <f>VLOOKUP(Y8890,zdroj!D:AJ,33,0)</f>
        <v>katD</v>
      </c>
    </row>
    <row r="8891" spans="8:37" x14ac:dyDescent="0.25">
      <c r="H8891" s="8"/>
      <c r="I8891" s="8"/>
      <c r="N8891" s="23"/>
      <c r="O8891" s="24"/>
      <c r="P8891" s="19"/>
      <c r="Q8891" s="19"/>
      <c r="R8891" s="19"/>
      <c r="U8891" s="27"/>
      <c r="Y8891" s="9" t="s">
        <v>631</v>
      </c>
      <c r="Z8891" s="9" t="s">
        <v>232</v>
      </c>
      <c r="AA8891" s="9" t="s">
        <v>202</v>
      </c>
      <c r="AB8891" s="9">
        <v>8042314</v>
      </c>
      <c r="AC8891" s="9" t="s">
        <v>9665</v>
      </c>
      <c r="AD8891" s="9" t="s">
        <v>234</v>
      </c>
      <c r="AE8891" s="5">
        <f t="shared" si="298"/>
        <v>0</v>
      </c>
      <c r="AF8891" s="5" t="str">
        <f t="shared" si="299"/>
        <v>katD</v>
      </c>
      <c r="AG8891" s="153"/>
      <c r="AH8891" s="153"/>
      <c r="AI8891" t="s">
        <v>201</v>
      </c>
      <c r="AJ8891" s="228" t="s">
        <v>238</v>
      </c>
      <c r="AK8891" s="9" t="str">
        <f>VLOOKUP(Y8891,zdroj!D:AJ,33,0)</f>
        <v>katD</v>
      </c>
    </row>
    <row r="8892" spans="8:37" x14ac:dyDescent="0.25">
      <c r="H8892" s="8"/>
      <c r="I8892" s="8"/>
      <c r="N8892" s="23"/>
      <c r="O8892" s="24"/>
      <c r="P8892" s="19"/>
      <c r="Q8892" s="19"/>
      <c r="R8892" s="19"/>
      <c r="U8892" s="27"/>
      <c r="Y8892" s="9" t="s">
        <v>637</v>
      </c>
      <c r="Z8892" s="9" t="s">
        <v>462</v>
      </c>
      <c r="AA8892" s="9" t="s">
        <v>198</v>
      </c>
      <c r="AB8892" s="9">
        <v>5823668</v>
      </c>
      <c r="AC8892" s="9" t="s">
        <v>9666</v>
      </c>
      <c r="AD8892" s="9" t="s">
        <v>231</v>
      </c>
      <c r="AE8892" s="5">
        <f t="shared" si="298"/>
        <v>0</v>
      </c>
      <c r="AF8892" s="5" t="str">
        <f t="shared" si="299"/>
        <v>katB</v>
      </c>
      <c r="AG8892" s="153"/>
      <c r="AH8892" s="153"/>
      <c r="AI8892" t="s">
        <v>201</v>
      </c>
      <c r="AJ8892" t="s">
        <v>17878</v>
      </c>
      <c r="AK8892" s="9" t="str">
        <f>VLOOKUP(Y8892,zdroj!D:AJ,33,0)</f>
        <v>katB</v>
      </c>
    </row>
    <row r="8893" spans="8:37" x14ac:dyDescent="0.25">
      <c r="H8893" s="8"/>
      <c r="I8893" s="8"/>
      <c r="N8893" s="23"/>
      <c r="O8893" s="24"/>
      <c r="P8893" s="19"/>
      <c r="Q8893" s="19"/>
      <c r="R8893" s="19"/>
      <c r="U8893" s="27"/>
      <c r="Y8893" s="9" t="s">
        <v>637</v>
      </c>
      <c r="Z8893" s="9" t="s">
        <v>462</v>
      </c>
      <c r="AA8893" s="9" t="s">
        <v>198</v>
      </c>
      <c r="AB8893" s="9">
        <v>5823757</v>
      </c>
      <c r="AC8893" s="9" t="s">
        <v>9667</v>
      </c>
      <c r="AD8893" s="9" t="s">
        <v>231</v>
      </c>
      <c r="AE8893" s="5">
        <f t="shared" si="298"/>
        <v>0</v>
      </c>
      <c r="AF8893" s="5" t="str">
        <f t="shared" si="299"/>
        <v>katB</v>
      </c>
      <c r="AG8893" s="153"/>
      <c r="AH8893" s="153"/>
      <c r="AI8893" t="s">
        <v>201</v>
      </c>
      <c r="AJ8893" t="s">
        <v>17878</v>
      </c>
      <c r="AK8893" s="9" t="str">
        <f>VLOOKUP(Y8893,zdroj!D:AJ,33,0)</f>
        <v>katB</v>
      </c>
    </row>
    <row r="8894" spans="8:37" x14ac:dyDescent="0.25">
      <c r="H8894" s="8"/>
      <c r="I8894" s="8"/>
      <c r="N8894" s="23"/>
      <c r="O8894" s="24"/>
      <c r="P8894" s="19"/>
      <c r="Q8894" s="19"/>
      <c r="R8894" s="19"/>
      <c r="U8894" s="27"/>
      <c r="Y8894" s="9" t="s">
        <v>637</v>
      </c>
      <c r="Z8894" s="9" t="s">
        <v>462</v>
      </c>
      <c r="AA8894" s="9" t="s">
        <v>198</v>
      </c>
      <c r="AB8894" s="9">
        <v>5823765</v>
      </c>
      <c r="AC8894" s="9" t="s">
        <v>9668</v>
      </c>
      <c r="AD8894" s="9" t="s">
        <v>231</v>
      </c>
      <c r="AE8894" s="5">
        <f t="shared" si="298"/>
        <v>0</v>
      </c>
      <c r="AF8894" s="5" t="str">
        <f t="shared" si="299"/>
        <v>katB</v>
      </c>
      <c r="AG8894" s="153"/>
      <c r="AH8894" s="153"/>
      <c r="AI8894" t="s">
        <v>201</v>
      </c>
      <c r="AJ8894" t="s">
        <v>17878</v>
      </c>
      <c r="AK8894" s="9" t="str">
        <f>VLOOKUP(Y8894,zdroj!D:AJ,33,0)</f>
        <v>katB</v>
      </c>
    </row>
    <row r="8895" spans="8:37" x14ac:dyDescent="0.25">
      <c r="H8895" s="8"/>
      <c r="I8895" s="8"/>
      <c r="N8895" s="23"/>
      <c r="O8895" s="24"/>
      <c r="P8895" s="19"/>
      <c r="Q8895" s="19"/>
      <c r="R8895" s="19"/>
      <c r="U8895" s="27"/>
      <c r="Y8895" s="9" t="s">
        <v>637</v>
      </c>
      <c r="Z8895" s="9" t="s">
        <v>462</v>
      </c>
      <c r="AA8895" s="9" t="s">
        <v>198</v>
      </c>
      <c r="AB8895" s="9">
        <v>5823773</v>
      </c>
      <c r="AC8895" s="9" t="s">
        <v>9669</v>
      </c>
      <c r="AD8895" s="9" t="s">
        <v>800</v>
      </c>
      <c r="AE8895" s="5">
        <f t="shared" si="298"/>
        <v>0</v>
      </c>
      <c r="AF8895" s="5" t="str">
        <f t="shared" si="299"/>
        <v>Pokryto</v>
      </c>
      <c r="AG8895" s="153"/>
      <c r="AH8895" s="153"/>
      <c r="AI8895" t="s">
        <v>201</v>
      </c>
      <c r="AJ8895" t="s">
        <v>800</v>
      </c>
      <c r="AK8895" s="9" t="str">
        <f>VLOOKUP(Y8895,zdroj!D:AJ,33,0)</f>
        <v>katB</v>
      </c>
    </row>
    <row r="8896" spans="8:37" x14ac:dyDescent="0.25">
      <c r="H8896" s="8"/>
      <c r="I8896" s="8"/>
      <c r="N8896" s="23"/>
      <c r="O8896" s="24"/>
      <c r="P8896" s="19"/>
      <c r="Q8896" s="19"/>
      <c r="R8896" s="19"/>
      <c r="U8896" s="27"/>
      <c r="Y8896" s="9" t="s">
        <v>637</v>
      </c>
      <c r="Z8896" s="9" t="s">
        <v>462</v>
      </c>
      <c r="AA8896" s="9" t="s">
        <v>198</v>
      </c>
      <c r="AB8896" s="9">
        <v>5823781</v>
      </c>
      <c r="AC8896" s="9" t="s">
        <v>9670</v>
      </c>
      <c r="AD8896" s="9" t="s">
        <v>231</v>
      </c>
      <c r="AE8896" s="5">
        <f t="shared" si="298"/>
        <v>0</v>
      </c>
      <c r="AF8896" s="5" t="str">
        <f t="shared" si="299"/>
        <v>katB</v>
      </c>
      <c r="AG8896" s="153"/>
      <c r="AH8896" s="153"/>
      <c r="AI8896" t="s">
        <v>201</v>
      </c>
      <c r="AJ8896" t="s">
        <v>17878</v>
      </c>
      <c r="AK8896" s="9" t="str">
        <f>VLOOKUP(Y8896,zdroj!D:AJ,33,0)</f>
        <v>katB</v>
      </c>
    </row>
    <row r="8897" spans="8:37" x14ac:dyDescent="0.25">
      <c r="H8897" s="8"/>
      <c r="I8897" s="8"/>
      <c r="N8897" s="23"/>
      <c r="O8897" s="24"/>
      <c r="P8897" s="19"/>
      <c r="Q8897" s="19"/>
      <c r="R8897" s="19"/>
      <c r="U8897" s="27"/>
      <c r="Y8897" s="9" t="s">
        <v>637</v>
      </c>
      <c r="Z8897" s="9" t="s">
        <v>462</v>
      </c>
      <c r="AA8897" s="9" t="s">
        <v>198</v>
      </c>
      <c r="AB8897" s="9">
        <v>5823790</v>
      </c>
      <c r="AC8897" s="9" t="s">
        <v>9671</v>
      </c>
      <c r="AD8897" s="9" t="s">
        <v>231</v>
      </c>
      <c r="AE8897" s="5">
        <f t="shared" si="298"/>
        <v>0</v>
      </c>
      <c r="AF8897" s="5" t="str">
        <f t="shared" si="299"/>
        <v>katB</v>
      </c>
      <c r="AG8897" s="153"/>
      <c r="AH8897" s="153"/>
      <c r="AI8897" t="s">
        <v>201</v>
      </c>
      <c r="AJ8897" t="s">
        <v>17878</v>
      </c>
      <c r="AK8897" s="9" t="str">
        <f>VLOOKUP(Y8897,zdroj!D:AJ,33,0)</f>
        <v>katB</v>
      </c>
    </row>
    <row r="8898" spans="8:37" x14ac:dyDescent="0.25">
      <c r="H8898" s="8"/>
      <c r="I8898" s="8"/>
      <c r="N8898" s="23"/>
      <c r="O8898" s="24"/>
      <c r="P8898" s="19"/>
      <c r="Q8898" s="19"/>
      <c r="R8898" s="19"/>
      <c r="U8898" s="27"/>
      <c r="Y8898" s="9" t="s">
        <v>637</v>
      </c>
      <c r="Z8898" s="9" t="s">
        <v>462</v>
      </c>
      <c r="AA8898" s="9" t="s">
        <v>198</v>
      </c>
      <c r="AB8898" s="9">
        <v>5823803</v>
      </c>
      <c r="AC8898" s="9" t="s">
        <v>9672</v>
      </c>
      <c r="AD8898" s="9" t="s">
        <v>231</v>
      </c>
      <c r="AE8898" s="5">
        <f t="shared" si="298"/>
        <v>0</v>
      </c>
      <c r="AF8898" s="5" t="str">
        <f t="shared" si="299"/>
        <v>katB</v>
      </c>
      <c r="AG8898" s="153"/>
      <c r="AH8898" s="153"/>
      <c r="AI8898" t="s">
        <v>201</v>
      </c>
      <c r="AJ8898" t="s">
        <v>17878</v>
      </c>
      <c r="AK8898" s="9" t="str">
        <f>VLOOKUP(Y8898,zdroj!D:AJ,33,0)</f>
        <v>katB</v>
      </c>
    </row>
    <row r="8899" spans="8:37" x14ac:dyDescent="0.25">
      <c r="H8899" s="8"/>
      <c r="I8899" s="8"/>
      <c r="N8899" s="23"/>
      <c r="O8899" s="24"/>
      <c r="P8899" s="19"/>
      <c r="Q8899" s="19"/>
      <c r="R8899" s="19"/>
      <c r="U8899" s="27"/>
      <c r="Y8899" s="9" t="s">
        <v>637</v>
      </c>
      <c r="Z8899" s="9" t="s">
        <v>462</v>
      </c>
      <c r="AA8899" s="9" t="s">
        <v>198</v>
      </c>
      <c r="AB8899" s="9">
        <v>5823811</v>
      </c>
      <c r="AC8899" s="9" t="s">
        <v>9673</v>
      </c>
      <c r="AD8899" s="9" t="s">
        <v>231</v>
      </c>
      <c r="AE8899" s="5">
        <f t="shared" si="298"/>
        <v>0</v>
      </c>
      <c r="AF8899" s="5" t="str">
        <f t="shared" si="299"/>
        <v>katB</v>
      </c>
      <c r="AG8899" s="153"/>
      <c r="AH8899" s="153"/>
      <c r="AI8899" t="s">
        <v>201</v>
      </c>
      <c r="AJ8899" t="s">
        <v>17878</v>
      </c>
      <c r="AK8899" s="9" t="str">
        <f>VLOOKUP(Y8899,zdroj!D:AJ,33,0)</f>
        <v>katB</v>
      </c>
    </row>
    <row r="8900" spans="8:37" x14ac:dyDescent="0.25">
      <c r="H8900" s="8"/>
      <c r="I8900" s="8"/>
      <c r="N8900" s="23"/>
      <c r="O8900" s="24"/>
      <c r="P8900" s="19"/>
      <c r="Q8900" s="19"/>
      <c r="R8900" s="19"/>
      <c r="U8900" s="27"/>
      <c r="Y8900" s="9" t="s">
        <v>637</v>
      </c>
      <c r="Z8900" s="9" t="s">
        <v>462</v>
      </c>
      <c r="AA8900" s="9" t="s">
        <v>198</v>
      </c>
      <c r="AB8900" s="9">
        <v>5823820</v>
      </c>
      <c r="AC8900" s="9" t="s">
        <v>9674</v>
      </c>
      <c r="AD8900" s="9" t="s">
        <v>231</v>
      </c>
      <c r="AE8900" s="5">
        <f t="shared" si="298"/>
        <v>0</v>
      </c>
      <c r="AF8900" s="5" t="str">
        <f t="shared" si="299"/>
        <v>katB</v>
      </c>
      <c r="AG8900" s="153"/>
      <c r="AH8900" s="153"/>
      <c r="AI8900" t="s">
        <v>17879</v>
      </c>
      <c r="AJ8900" t="s">
        <v>17878</v>
      </c>
      <c r="AK8900" s="9" t="str">
        <f>VLOOKUP(Y8900,zdroj!D:AJ,33,0)</f>
        <v>katB</v>
      </c>
    </row>
    <row r="8901" spans="8:37" x14ac:dyDescent="0.25">
      <c r="H8901" s="8"/>
      <c r="I8901" s="8"/>
      <c r="N8901" s="23"/>
      <c r="O8901" s="24"/>
      <c r="P8901" s="19"/>
      <c r="Q8901" s="19"/>
      <c r="R8901" s="19"/>
      <c r="U8901" s="27"/>
      <c r="Y8901" s="9" t="s">
        <v>637</v>
      </c>
      <c r="Z8901" s="9" t="s">
        <v>462</v>
      </c>
      <c r="AA8901" s="9" t="s">
        <v>198</v>
      </c>
      <c r="AB8901" s="9">
        <v>5823838</v>
      </c>
      <c r="AC8901" s="9" t="s">
        <v>9675</v>
      </c>
      <c r="AD8901" s="9" t="s">
        <v>231</v>
      </c>
      <c r="AE8901" s="5">
        <f t="shared" si="298"/>
        <v>0</v>
      </c>
      <c r="AF8901" s="5" t="str">
        <f t="shared" si="299"/>
        <v>katB</v>
      </c>
      <c r="AG8901" s="153"/>
      <c r="AH8901" s="153"/>
      <c r="AI8901" t="s">
        <v>201</v>
      </c>
      <c r="AJ8901" t="s">
        <v>17878</v>
      </c>
      <c r="AK8901" s="9" t="str">
        <f>VLOOKUP(Y8901,zdroj!D:AJ,33,0)</f>
        <v>katB</v>
      </c>
    </row>
    <row r="8902" spans="8:37" x14ac:dyDescent="0.25">
      <c r="H8902" s="8"/>
      <c r="I8902" s="8"/>
      <c r="N8902" s="23"/>
      <c r="O8902" s="24"/>
      <c r="P8902" s="19"/>
      <c r="Q8902" s="19"/>
      <c r="R8902" s="19"/>
      <c r="U8902" s="27"/>
      <c r="Y8902" s="9" t="s">
        <v>637</v>
      </c>
      <c r="Z8902" s="9" t="s">
        <v>462</v>
      </c>
      <c r="AA8902" s="9" t="s">
        <v>198</v>
      </c>
      <c r="AB8902" s="9">
        <v>5823846</v>
      </c>
      <c r="AC8902" s="9" t="s">
        <v>9676</v>
      </c>
      <c r="AD8902" s="9" t="s">
        <v>231</v>
      </c>
      <c r="AE8902" s="5">
        <f t="shared" si="298"/>
        <v>0</v>
      </c>
      <c r="AF8902" s="5" t="str">
        <f t="shared" si="299"/>
        <v>katB</v>
      </c>
      <c r="AG8902" s="153"/>
      <c r="AH8902" s="153"/>
      <c r="AI8902" t="s">
        <v>201</v>
      </c>
      <c r="AJ8902" t="s">
        <v>17878</v>
      </c>
      <c r="AK8902" s="9" t="str">
        <f>VLOOKUP(Y8902,zdroj!D:AJ,33,0)</f>
        <v>katB</v>
      </c>
    </row>
    <row r="8903" spans="8:37" x14ac:dyDescent="0.25">
      <c r="H8903" s="8"/>
      <c r="I8903" s="8"/>
      <c r="N8903" s="23"/>
      <c r="O8903" s="24"/>
      <c r="P8903" s="19"/>
      <c r="Q8903" s="19"/>
      <c r="R8903" s="19"/>
      <c r="U8903" s="27"/>
      <c r="Y8903" s="9" t="s">
        <v>637</v>
      </c>
      <c r="Z8903" s="9" t="s">
        <v>462</v>
      </c>
      <c r="AA8903" s="9" t="s">
        <v>198</v>
      </c>
      <c r="AB8903" s="9">
        <v>5823676</v>
      </c>
      <c r="AC8903" s="9" t="s">
        <v>9677</v>
      </c>
      <c r="AD8903" s="9" t="s">
        <v>231</v>
      </c>
      <c r="AE8903" s="5">
        <f t="shared" si="298"/>
        <v>0</v>
      </c>
      <c r="AF8903" s="5" t="str">
        <f t="shared" si="299"/>
        <v>katB</v>
      </c>
      <c r="AG8903" s="153"/>
      <c r="AH8903" s="153"/>
      <c r="AI8903" t="s">
        <v>201</v>
      </c>
      <c r="AJ8903" t="s">
        <v>17878</v>
      </c>
      <c r="AK8903" s="9" t="str">
        <f>VLOOKUP(Y8903,zdroj!D:AJ,33,0)</f>
        <v>katB</v>
      </c>
    </row>
    <row r="8904" spans="8:37" x14ac:dyDescent="0.25">
      <c r="H8904" s="8"/>
      <c r="I8904" s="8"/>
      <c r="N8904" s="23"/>
      <c r="O8904" s="24"/>
      <c r="P8904" s="19"/>
      <c r="Q8904" s="19"/>
      <c r="R8904" s="19"/>
      <c r="U8904" s="27"/>
      <c r="Y8904" s="9" t="s">
        <v>637</v>
      </c>
      <c r="Z8904" s="9" t="s">
        <v>462</v>
      </c>
      <c r="AA8904" s="9" t="s">
        <v>198</v>
      </c>
      <c r="AB8904" s="9">
        <v>5823854</v>
      </c>
      <c r="AC8904" s="9" t="s">
        <v>9678</v>
      </c>
      <c r="AD8904" s="9" t="s">
        <v>231</v>
      </c>
      <c r="AE8904" s="5">
        <f t="shared" si="298"/>
        <v>0</v>
      </c>
      <c r="AF8904" s="5" t="str">
        <f t="shared" si="299"/>
        <v>katB</v>
      </c>
      <c r="AG8904" s="153"/>
      <c r="AH8904" s="153"/>
      <c r="AI8904" t="s">
        <v>201</v>
      </c>
      <c r="AJ8904" t="s">
        <v>17878</v>
      </c>
      <c r="AK8904" s="9" t="str">
        <f>VLOOKUP(Y8904,zdroj!D:AJ,33,0)</f>
        <v>katB</v>
      </c>
    </row>
    <row r="8905" spans="8:37" x14ac:dyDescent="0.25">
      <c r="H8905" s="8"/>
      <c r="I8905" s="8"/>
      <c r="N8905" s="23"/>
      <c r="O8905" s="24"/>
      <c r="P8905" s="19"/>
      <c r="Q8905" s="19"/>
      <c r="R8905" s="19"/>
      <c r="U8905" s="27"/>
      <c r="Y8905" s="9" t="s">
        <v>637</v>
      </c>
      <c r="Z8905" s="9" t="s">
        <v>462</v>
      </c>
      <c r="AA8905" s="9" t="s">
        <v>198</v>
      </c>
      <c r="AB8905" s="9">
        <v>5823862</v>
      </c>
      <c r="AC8905" s="9" t="s">
        <v>9679</v>
      </c>
      <c r="AD8905" s="9" t="s">
        <v>231</v>
      </c>
      <c r="AE8905" s="5">
        <f t="shared" si="298"/>
        <v>0</v>
      </c>
      <c r="AF8905" s="5" t="str">
        <f t="shared" si="299"/>
        <v>katB</v>
      </c>
      <c r="AG8905" s="153"/>
      <c r="AH8905" s="153"/>
      <c r="AI8905" t="s">
        <v>201</v>
      </c>
      <c r="AJ8905" t="s">
        <v>17878</v>
      </c>
      <c r="AK8905" s="9" t="str">
        <f>VLOOKUP(Y8905,zdroj!D:AJ,33,0)</f>
        <v>katB</v>
      </c>
    </row>
    <row r="8906" spans="8:37" x14ac:dyDescent="0.25">
      <c r="H8906" s="8"/>
      <c r="I8906" s="8"/>
      <c r="N8906" s="23"/>
      <c r="O8906" s="24"/>
      <c r="P8906" s="19"/>
      <c r="Q8906" s="19"/>
      <c r="R8906" s="19"/>
      <c r="U8906" s="27"/>
      <c r="Y8906" s="9" t="s">
        <v>637</v>
      </c>
      <c r="Z8906" s="9" t="s">
        <v>462</v>
      </c>
      <c r="AA8906" s="9" t="s">
        <v>198</v>
      </c>
      <c r="AB8906" s="9">
        <v>5823871</v>
      </c>
      <c r="AC8906" s="9" t="s">
        <v>9680</v>
      </c>
      <c r="AD8906" s="9" t="s">
        <v>231</v>
      </c>
      <c r="AE8906" s="5">
        <f t="shared" ref="AE8906:AE8969" si="300">VLOOKUP(Y8906,K:T,10,0)</f>
        <v>0</v>
      </c>
      <c r="AF8906" s="5" t="str">
        <f t="shared" ref="AF8906:AF8969" si="301">IF(AE8906="A",IF(AD8906="katA","katB",AD8906),AD8906)</f>
        <v>katB</v>
      </c>
      <c r="AG8906" s="153"/>
      <c r="AH8906" s="153"/>
      <c r="AI8906" t="s">
        <v>201</v>
      </c>
      <c r="AJ8906" t="s">
        <v>17878</v>
      </c>
      <c r="AK8906" s="9" t="str">
        <f>VLOOKUP(Y8906,zdroj!D:AJ,33,0)</f>
        <v>katB</v>
      </c>
    </row>
    <row r="8907" spans="8:37" x14ac:dyDescent="0.25">
      <c r="H8907" s="8"/>
      <c r="I8907" s="8"/>
      <c r="N8907" s="23"/>
      <c r="O8907" s="24"/>
      <c r="P8907" s="19"/>
      <c r="Q8907" s="19"/>
      <c r="R8907" s="19"/>
      <c r="U8907" s="27"/>
      <c r="Y8907" s="9" t="s">
        <v>637</v>
      </c>
      <c r="Z8907" s="9" t="s">
        <v>462</v>
      </c>
      <c r="AA8907" s="9" t="s">
        <v>198</v>
      </c>
      <c r="AB8907" s="9">
        <v>5823889</v>
      </c>
      <c r="AC8907" s="9" t="s">
        <v>9681</v>
      </c>
      <c r="AD8907" s="9" t="s">
        <v>231</v>
      </c>
      <c r="AE8907" s="5">
        <f t="shared" si="300"/>
        <v>0</v>
      </c>
      <c r="AF8907" s="5" t="str">
        <f t="shared" si="301"/>
        <v>katB</v>
      </c>
      <c r="AG8907" s="153"/>
      <c r="AH8907" s="153"/>
      <c r="AI8907" t="s">
        <v>201</v>
      </c>
      <c r="AJ8907" t="s">
        <v>17878</v>
      </c>
      <c r="AK8907" s="9" t="str">
        <f>VLOOKUP(Y8907,zdroj!D:AJ,33,0)</f>
        <v>katB</v>
      </c>
    </row>
    <row r="8908" spans="8:37" x14ac:dyDescent="0.25">
      <c r="H8908" s="8"/>
      <c r="I8908" s="8"/>
      <c r="N8908" s="23"/>
      <c r="O8908" s="24"/>
      <c r="P8908" s="19"/>
      <c r="Q8908" s="19"/>
      <c r="R8908" s="19"/>
      <c r="U8908" s="27"/>
      <c r="Y8908" s="9" t="s">
        <v>637</v>
      </c>
      <c r="Z8908" s="9" t="s">
        <v>462</v>
      </c>
      <c r="AA8908" s="9" t="s">
        <v>198</v>
      </c>
      <c r="AB8908" s="9">
        <v>5823897</v>
      </c>
      <c r="AC8908" s="9" t="s">
        <v>9682</v>
      </c>
      <c r="AD8908" s="9" t="s">
        <v>231</v>
      </c>
      <c r="AE8908" s="5">
        <f t="shared" si="300"/>
        <v>0</v>
      </c>
      <c r="AF8908" s="5" t="str">
        <f t="shared" si="301"/>
        <v>katB</v>
      </c>
      <c r="AG8908" s="153"/>
      <c r="AH8908" s="153"/>
      <c r="AI8908" t="s">
        <v>201</v>
      </c>
      <c r="AJ8908" t="s">
        <v>17878</v>
      </c>
      <c r="AK8908" s="9" t="str">
        <f>VLOOKUP(Y8908,zdroj!D:AJ,33,0)</f>
        <v>katB</v>
      </c>
    </row>
    <row r="8909" spans="8:37" x14ac:dyDescent="0.25">
      <c r="H8909" s="8"/>
      <c r="I8909" s="8"/>
      <c r="N8909" s="23"/>
      <c r="O8909" s="24"/>
      <c r="P8909" s="19"/>
      <c r="Q8909" s="19"/>
      <c r="R8909" s="19"/>
      <c r="U8909" s="27"/>
      <c r="Y8909" s="9" t="s">
        <v>637</v>
      </c>
      <c r="Z8909" s="9" t="s">
        <v>462</v>
      </c>
      <c r="AA8909" s="9" t="s">
        <v>198</v>
      </c>
      <c r="AB8909" s="9">
        <v>5823901</v>
      </c>
      <c r="AC8909" s="9" t="s">
        <v>9683</v>
      </c>
      <c r="AD8909" s="9" t="s">
        <v>231</v>
      </c>
      <c r="AE8909" s="5">
        <f t="shared" si="300"/>
        <v>0</v>
      </c>
      <c r="AF8909" s="5" t="str">
        <f t="shared" si="301"/>
        <v>katB</v>
      </c>
      <c r="AG8909" s="153"/>
      <c r="AH8909" s="153"/>
      <c r="AI8909" t="s">
        <v>201</v>
      </c>
      <c r="AJ8909" t="s">
        <v>17878</v>
      </c>
      <c r="AK8909" s="9" t="str">
        <f>VLOOKUP(Y8909,zdroj!D:AJ,33,0)</f>
        <v>katB</v>
      </c>
    </row>
    <row r="8910" spans="8:37" x14ac:dyDescent="0.25">
      <c r="H8910" s="8"/>
      <c r="I8910" s="8"/>
      <c r="N8910" s="23"/>
      <c r="O8910" s="24"/>
      <c r="P8910" s="19"/>
      <c r="Q8910" s="19"/>
      <c r="R8910" s="19"/>
      <c r="U8910" s="27"/>
      <c r="Y8910" s="9" t="s">
        <v>637</v>
      </c>
      <c r="Z8910" s="9" t="s">
        <v>462</v>
      </c>
      <c r="AA8910" s="9" t="s">
        <v>198</v>
      </c>
      <c r="AB8910" s="9">
        <v>5823919</v>
      </c>
      <c r="AC8910" s="9" t="s">
        <v>9684</v>
      </c>
      <c r="AD8910" s="9" t="s">
        <v>231</v>
      </c>
      <c r="AE8910" s="5">
        <f t="shared" si="300"/>
        <v>0</v>
      </c>
      <c r="AF8910" s="5" t="str">
        <f t="shared" si="301"/>
        <v>katB</v>
      </c>
      <c r="AG8910" s="153"/>
      <c r="AH8910" s="153"/>
      <c r="AI8910" t="s">
        <v>17881</v>
      </c>
      <c r="AJ8910" t="s">
        <v>17878</v>
      </c>
      <c r="AK8910" s="9" t="str">
        <f>VLOOKUP(Y8910,zdroj!D:AJ,33,0)</f>
        <v>katB</v>
      </c>
    </row>
    <row r="8911" spans="8:37" x14ac:dyDescent="0.25">
      <c r="H8911" s="8"/>
      <c r="I8911" s="8"/>
      <c r="N8911" s="23"/>
      <c r="O8911" s="24"/>
      <c r="P8911" s="19"/>
      <c r="Q8911" s="19"/>
      <c r="R8911" s="19"/>
      <c r="U8911" s="27"/>
      <c r="Y8911" s="9" t="s">
        <v>637</v>
      </c>
      <c r="Z8911" s="9" t="s">
        <v>462</v>
      </c>
      <c r="AA8911" s="9" t="s">
        <v>198</v>
      </c>
      <c r="AB8911" s="9">
        <v>5823927</v>
      </c>
      <c r="AC8911" s="9" t="s">
        <v>9685</v>
      </c>
      <c r="AD8911" s="9" t="s">
        <v>231</v>
      </c>
      <c r="AE8911" s="5">
        <f t="shared" si="300"/>
        <v>0</v>
      </c>
      <c r="AF8911" s="5" t="str">
        <f t="shared" si="301"/>
        <v>katB</v>
      </c>
      <c r="AG8911" s="153"/>
      <c r="AH8911" s="153"/>
      <c r="AI8911" t="s">
        <v>201</v>
      </c>
      <c r="AJ8911" t="s">
        <v>17878</v>
      </c>
      <c r="AK8911" s="9" t="str">
        <f>VLOOKUP(Y8911,zdroj!D:AJ,33,0)</f>
        <v>katB</v>
      </c>
    </row>
    <row r="8912" spans="8:37" x14ac:dyDescent="0.25">
      <c r="H8912" s="8"/>
      <c r="I8912" s="8"/>
      <c r="N8912" s="23"/>
      <c r="O8912" s="24"/>
      <c r="P8912" s="19"/>
      <c r="Q8912" s="19"/>
      <c r="R8912" s="19"/>
      <c r="U8912" s="27"/>
      <c r="Y8912" s="9" t="s">
        <v>637</v>
      </c>
      <c r="Z8912" s="9" t="s">
        <v>462</v>
      </c>
      <c r="AA8912" s="9" t="s">
        <v>198</v>
      </c>
      <c r="AB8912" s="9">
        <v>5823935</v>
      </c>
      <c r="AC8912" s="9" t="s">
        <v>9686</v>
      </c>
      <c r="AD8912" s="9" t="s">
        <v>231</v>
      </c>
      <c r="AE8912" s="5">
        <f t="shared" si="300"/>
        <v>0</v>
      </c>
      <c r="AF8912" s="5" t="str">
        <f t="shared" si="301"/>
        <v>katB</v>
      </c>
      <c r="AG8912" s="153"/>
      <c r="AH8912" s="153"/>
      <c r="AI8912" t="s">
        <v>201</v>
      </c>
      <c r="AJ8912" t="s">
        <v>17878</v>
      </c>
      <c r="AK8912" s="9" t="str">
        <f>VLOOKUP(Y8912,zdroj!D:AJ,33,0)</f>
        <v>katB</v>
      </c>
    </row>
    <row r="8913" spans="8:37" x14ac:dyDescent="0.25">
      <c r="H8913" s="8"/>
      <c r="I8913" s="8"/>
      <c r="N8913" s="23"/>
      <c r="O8913" s="24"/>
      <c r="P8913" s="19"/>
      <c r="Q8913" s="19"/>
      <c r="R8913" s="19"/>
      <c r="U8913" s="27"/>
      <c r="Y8913" s="9" t="s">
        <v>637</v>
      </c>
      <c r="Z8913" s="9" t="s">
        <v>462</v>
      </c>
      <c r="AA8913" s="9" t="s">
        <v>198</v>
      </c>
      <c r="AB8913" s="9">
        <v>5823943</v>
      </c>
      <c r="AC8913" s="9" t="s">
        <v>9687</v>
      </c>
      <c r="AD8913" s="9" t="s">
        <v>231</v>
      </c>
      <c r="AE8913" s="5">
        <f t="shared" si="300"/>
        <v>0</v>
      </c>
      <c r="AF8913" s="5" t="str">
        <f t="shared" si="301"/>
        <v>katB</v>
      </c>
      <c r="AG8913" s="153"/>
      <c r="AH8913" s="153"/>
      <c r="AI8913" t="s">
        <v>201</v>
      </c>
      <c r="AJ8913" t="s">
        <v>17878</v>
      </c>
      <c r="AK8913" s="9" t="str">
        <f>VLOOKUP(Y8913,zdroj!D:AJ,33,0)</f>
        <v>katB</v>
      </c>
    </row>
    <row r="8914" spans="8:37" x14ac:dyDescent="0.25">
      <c r="H8914" s="8"/>
      <c r="I8914" s="8"/>
      <c r="N8914" s="23"/>
      <c r="O8914" s="24"/>
      <c r="P8914" s="19"/>
      <c r="Q8914" s="19"/>
      <c r="R8914" s="19"/>
      <c r="U8914" s="27"/>
      <c r="Y8914" s="9" t="s">
        <v>637</v>
      </c>
      <c r="Z8914" s="9" t="s">
        <v>462</v>
      </c>
      <c r="AA8914" s="9" t="s">
        <v>198</v>
      </c>
      <c r="AB8914" s="9">
        <v>5823684</v>
      </c>
      <c r="AC8914" s="9" t="s">
        <v>9688</v>
      </c>
      <c r="AD8914" s="9" t="s">
        <v>231</v>
      </c>
      <c r="AE8914" s="5">
        <f t="shared" si="300"/>
        <v>0</v>
      </c>
      <c r="AF8914" s="5" t="str">
        <f t="shared" si="301"/>
        <v>katB</v>
      </c>
      <c r="AG8914" s="153"/>
      <c r="AH8914" s="153"/>
      <c r="AI8914" t="s">
        <v>201</v>
      </c>
      <c r="AJ8914" t="s">
        <v>17878</v>
      </c>
      <c r="AK8914" s="9" t="str">
        <f>VLOOKUP(Y8914,zdroj!D:AJ,33,0)</f>
        <v>katB</v>
      </c>
    </row>
    <row r="8915" spans="8:37" x14ac:dyDescent="0.25">
      <c r="H8915" s="8"/>
      <c r="I8915" s="8"/>
      <c r="N8915" s="23"/>
      <c r="O8915" s="24"/>
      <c r="P8915" s="19"/>
      <c r="Q8915" s="19"/>
      <c r="R8915" s="19"/>
      <c r="U8915" s="27"/>
      <c r="Y8915" s="9" t="s">
        <v>637</v>
      </c>
      <c r="Z8915" s="9" t="s">
        <v>462</v>
      </c>
      <c r="AA8915" s="9" t="s">
        <v>198</v>
      </c>
      <c r="AB8915" s="9">
        <v>5823951</v>
      </c>
      <c r="AC8915" s="9" t="s">
        <v>9689</v>
      </c>
      <c r="AD8915" s="9" t="s">
        <v>231</v>
      </c>
      <c r="AE8915" s="5">
        <f t="shared" si="300"/>
        <v>0</v>
      </c>
      <c r="AF8915" s="5" t="str">
        <f t="shared" si="301"/>
        <v>katB</v>
      </c>
      <c r="AG8915" s="153"/>
      <c r="AH8915" s="153"/>
      <c r="AI8915" t="s">
        <v>201</v>
      </c>
      <c r="AJ8915" t="s">
        <v>17878</v>
      </c>
      <c r="AK8915" s="9" t="str">
        <f>VLOOKUP(Y8915,zdroj!D:AJ,33,0)</f>
        <v>katB</v>
      </c>
    </row>
    <row r="8916" spans="8:37" x14ac:dyDescent="0.25">
      <c r="H8916" s="8"/>
      <c r="I8916" s="8"/>
      <c r="N8916" s="23"/>
      <c r="O8916" s="24"/>
      <c r="P8916" s="19"/>
      <c r="Q8916" s="19"/>
      <c r="R8916" s="19"/>
      <c r="U8916" s="27"/>
      <c r="Y8916" s="9" t="s">
        <v>637</v>
      </c>
      <c r="Z8916" s="9" t="s">
        <v>462</v>
      </c>
      <c r="AA8916" s="9" t="s">
        <v>198</v>
      </c>
      <c r="AB8916" s="9">
        <v>5823960</v>
      </c>
      <c r="AC8916" s="9" t="s">
        <v>9690</v>
      </c>
      <c r="AD8916" s="9" t="s">
        <v>231</v>
      </c>
      <c r="AE8916" s="5">
        <f t="shared" si="300"/>
        <v>0</v>
      </c>
      <c r="AF8916" s="5" t="str">
        <f t="shared" si="301"/>
        <v>katB</v>
      </c>
      <c r="AG8916" s="153"/>
      <c r="AH8916" s="153"/>
      <c r="AI8916" t="s">
        <v>201</v>
      </c>
      <c r="AJ8916" t="s">
        <v>17878</v>
      </c>
      <c r="AK8916" s="9" t="str">
        <f>VLOOKUP(Y8916,zdroj!D:AJ,33,0)</f>
        <v>katB</v>
      </c>
    </row>
    <row r="8917" spans="8:37" x14ac:dyDescent="0.25">
      <c r="H8917" s="8"/>
      <c r="I8917" s="8"/>
      <c r="N8917" s="23"/>
      <c r="O8917" s="24"/>
      <c r="P8917" s="19"/>
      <c r="Q8917" s="19"/>
      <c r="R8917" s="19"/>
      <c r="U8917" s="27"/>
      <c r="Y8917" s="9" t="s">
        <v>637</v>
      </c>
      <c r="Z8917" s="9" t="s">
        <v>462</v>
      </c>
      <c r="AA8917" s="9" t="s">
        <v>198</v>
      </c>
      <c r="AB8917" s="9">
        <v>5823978</v>
      </c>
      <c r="AC8917" s="9" t="s">
        <v>9691</v>
      </c>
      <c r="AD8917" s="9" t="s">
        <v>231</v>
      </c>
      <c r="AE8917" s="5">
        <f t="shared" si="300"/>
        <v>0</v>
      </c>
      <c r="AF8917" s="5" t="str">
        <f t="shared" si="301"/>
        <v>katB</v>
      </c>
      <c r="AG8917" s="153"/>
      <c r="AH8917" s="153"/>
      <c r="AI8917" t="s">
        <v>201</v>
      </c>
      <c r="AJ8917" t="s">
        <v>17878</v>
      </c>
      <c r="AK8917" s="9" t="str">
        <f>VLOOKUP(Y8917,zdroj!D:AJ,33,0)</f>
        <v>katB</v>
      </c>
    </row>
    <row r="8918" spans="8:37" x14ac:dyDescent="0.25">
      <c r="H8918" s="8"/>
      <c r="I8918" s="8"/>
      <c r="N8918" s="23"/>
      <c r="O8918" s="24"/>
      <c r="P8918" s="19"/>
      <c r="Q8918" s="19"/>
      <c r="R8918" s="19"/>
      <c r="U8918" s="27"/>
      <c r="Y8918" s="9" t="s">
        <v>637</v>
      </c>
      <c r="Z8918" s="9" t="s">
        <v>462</v>
      </c>
      <c r="AA8918" s="9" t="s">
        <v>198</v>
      </c>
      <c r="AB8918" s="9">
        <v>5823986</v>
      </c>
      <c r="AC8918" s="9" t="s">
        <v>9692</v>
      </c>
      <c r="AD8918" s="9" t="s">
        <v>231</v>
      </c>
      <c r="AE8918" s="5">
        <f t="shared" si="300"/>
        <v>0</v>
      </c>
      <c r="AF8918" s="5" t="str">
        <f t="shared" si="301"/>
        <v>katB</v>
      </c>
      <c r="AG8918" s="153"/>
      <c r="AH8918" s="153"/>
      <c r="AI8918" t="s">
        <v>201</v>
      </c>
      <c r="AJ8918" t="s">
        <v>17878</v>
      </c>
      <c r="AK8918" s="9" t="str">
        <f>VLOOKUP(Y8918,zdroj!D:AJ,33,0)</f>
        <v>katB</v>
      </c>
    </row>
    <row r="8919" spans="8:37" x14ac:dyDescent="0.25">
      <c r="H8919" s="8"/>
      <c r="I8919" s="8"/>
      <c r="N8919" s="23"/>
      <c r="O8919" s="24"/>
      <c r="P8919" s="19"/>
      <c r="Q8919" s="19"/>
      <c r="R8919" s="19"/>
      <c r="U8919" s="27"/>
      <c r="Y8919" s="9" t="s">
        <v>637</v>
      </c>
      <c r="Z8919" s="9" t="s">
        <v>462</v>
      </c>
      <c r="AA8919" s="9" t="s">
        <v>198</v>
      </c>
      <c r="AB8919" s="9">
        <v>5823994</v>
      </c>
      <c r="AC8919" s="9" t="s">
        <v>9693</v>
      </c>
      <c r="AD8919" s="9" t="s">
        <v>231</v>
      </c>
      <c r="AE8919" s="5">
        <f t="shared" si="300"/>
        <v>0</v>
      </c>
      <c r="AF8919" s="5" t="str">
        <f t="shared" si="301"/>
        <v>katB</v>
      </c>
      <c r="AG8919" s="153"/>
      <c r="AH8919" s="153"/>
      <c r="AI8919" t="s">
        <v>201</v>
      </c>
      <c r="AJ8919" t="s">
        <v>17878</v>
      </c>
      <c r="AK8919" s="9" t="str">
        <f>VLOOKUP(Y8919,zdroj!D:AJ,33,0)</f>
        <v>katB</v>
      </c>
    </row>
    <row r="8920" spans="8:37" x14ac:dyDescent="0.25">
      <c r="H8920" s="8"/>
      <c r="I8920" s="8"/>
      <c r="N8920" s="23"/>
      <c r="O8920" s="24"/>
      <c r="P8920" s="19"/>
      <c r="Q8920" s="19"/>
      <c r="R8920" s="19"/>
      <c r="U8920" s="27"/>
      <c r="Y8920" s="9" t="s">
        <v>637</v>
      </c>
      <c r="Z8920" s="9" t="s">
        <v>462</v>
      </c>
      <c r="AA8920" s="9" t="s">
        <v>198</v>
      </c>
      <c r="AB8920" s="9">
        <v>5824001</v>
      </c>
      <c r="AC8920" s="9" t="s">
        <v>9694</v>
      </c>
      <c r="AD8920" s="9" t="s">
        <v>231</v>
      </c>
      <c r="AE8920" s="5">
        <f t="shared" si="300"/>
        <v>0</v>
      </c>
      <c r="AF8920" s="5" t="str">
        <f t="shared" si="301"/>
        <v>katB</v>
      </c>
      <c r="AG8920" s="153"/>
      <c r="AH8920" s="153"/>
      <c r="AI8920" t="s">
        <v>201</v>
      </c>
      <c r="AJ8920" t="s">
        <v>17878</v>
      </c>
      <c r="AK8920" s="9" t="str">
        <f>VLOOKUP(Y8920,zdroj!D:AJ,33,0)</f>
        <v>katB</v>
      </c>
    </row>
    <row r="8921" spans="8:37" x14ac:dyDescent="0.25">
      <c r="H8921" s="8"/>
      <c r="I8921" s="8"/>
      <c r="N8921" s="23"/>
      <c r="O8921" s="24"/>
      <c r="P8921" s="19"/>
      <c r="Q8921" s="19"/>
      <c r="R8921" s="19"/>
      <c r="U8921" s="27"/>
      <c r="Y8921" s="9" t="s">
        <v>637</v>
      </c>
      <c r="Z8921" s="9" t="s">
        <v>462</v>
      </c>
      <c r="AA8921" s="9" t="s">
        <v>198</v>
      </c>
      <c r="AB8921" s="9">
        <v>5824010</v>
      </c>
      <c r="AC8921" s="9" t="s">
        <v>9695</v>
      </c>
      <c r="AD8921" s="9" t="s">
        <v>231</v>
      </c>
      <c r="AE8921" s="5">
        <f t="shared" si="300"/>
        <v>0</v>
      </c>
      <c r="AF8921" s="5" t="str">
        <f t="shared" si="301"/>
        <v>katB</v>
      </c>
      <c r="AG8921" s="153"/>
      <c r="AH8921" s="153"/>
      <c r="AI8921" t="s">
        <v>201</v>
      </c>
      <c r="AJ8921" t="s">
        <v>17878</v>
      </c>
      <c r="AK8921" s="9" t="str">
        <f>VLOOKUP(Y8921,zdroj!D:AJ,33,0)</f>
        <v>katB</v>
      </c>
    </row>
    <row r="8922" spans="8:37" x14ac:dyDescent="0.25">
      <c r="H8922" s="8"/>
      <c r="I8922" s="8"/>
      <c r="N8922" s="23"/>
      <c r="O8922" s="24"/>
      <c r="P8922" s="19"/>
      <c r="Q8922" s="19"/>
      <c r="R8922" s="19"/>
      <c r="U8922" s="27"/>
      <c r="Y8922" s="9" t="s">
        <v>637</v>
      </c>
      <c r="Z8922" s="9" t="s">
        <v>462</v>
      </c>
      <c r="AA8922" s="9" t="s">
        <v>198</v>
      </c>
      <c r="AB8922" s="9">
        <v>5824028</v>
      </c>
      <c r="AC8922" s="9" t="s">
        <v>9696</v>
      </c>
      <c r="AD8922" s="9" t="s">
        <v>231</v>
      </c>
      <c r="AE8922" s="5">
        <f t="shared" si="300"/>
        <v>0</v>
      </c>
      <c r="AF8922" s="5" t="str">
        <f t="shared" si="301"/>
        <v>katB</v>
      </c>
      <c r="AG8922" s="153"/>
      <c r="AH8922" s="153"/>
      <c r="AI8922" t="s">
        <v>201</v>
      </c>
      <c r="AJ8922" t="s">
        <v>17878</v>
      </c>
      <c r="AK8922" s="9" t="str">
        <f>VLOOKUP(Y8922,zdroj!D:AJ,33,0)</f>
        <v>katB</v>
      </c>
    </row>
    <row r="8923" spans="8:37" x14ac:dyDescent="0.25">
      <c r="H8923" s="8"/>
      <c r="I8923" s="8"/>
      <c r="N8923" s="23"/>
      <c r="O8923" s="24"/>
      <c r="P8923" s="19"/>
      <c r="Q8923" s="19"/>
      <c r="R8923" s="19"/>
      <c r="U8923" s="27"/>
      <c r="Y8923" s="9" t="s">
        <v>637</v>
      </c>
      <c r="Z8923" s="9" t="s">
        <v>462</v>
      </c>
      <c r="AA8923" s="9" t="s">
        <v>198</v>
      </c>
      <c r="AB8923" s="9">
        <v>5824036</v>
      </c>
      <c r="AC8923" s="9" t="s">
        <v>9697</v>
      </c>
      <c r="AD8923" s="9" t="s">
        <v>231</v>
      </c>
      <c r="AE8923" s="5">
        <f t="shared" si="300"/>
        <v>0</v>
      </c>
      <c r="AF8923" s="5" t="str">
        <f t="shared" si="301"/>
        <v>katB</v>
      </c>
      <c r="AG8923" s="153"/>
      <c r="AH8923" s="153"/>
      <c r="AI8923" t="s">
        <v>201</v>
      </c>
      <c r="AJ8923" t="s">
        <v>17878</v>
      </c>
      <c r="AK8923" s="9" t="str">
        <f>VLOOKUP(Y8923,zdroj!D:AJ,33,0)</f>
        <v>katB</v>
      </c>
    </row>
    <row r="8924" spans="8:37" x14ac:dyDescent="0.25">
      <c r="H8924" s="8"/>
      <c r="I8924" s="8"/>
      <c r="N8924" s="23"/>
      <c r="O8924" s="24"/>
      <c r="P8924" s="19"/>
      <c r="Q8924" s="19"/>
      <c r="R8924" s="19"/>
      <c r="U8924" s="27"/>
      <c r="Y8924" s="9" t="s">
        <v>637</v>
      </c>
      <c r="Z8924" s="9" t="s">
        <v>462</v>
      </c>
      <c r="AA8924" s="9" t="s">
        <v>198</v>
      </c>
      <c r="AB8924" s="9">
        <v>5824044</v>
      </c>
      <c r="AC8924" s="9" t="s">
        <v>9698</v>
      </c>
      <c r="AD8924" s="9" t="s">
        <v>231</v>
      </c>
      <c r="AE8924" s="5">
        <f t="shared" si="300"/>
        <v>0</v>
      </c>
      <c r="AF8924" s="5" t="str">
        <f t="shared" si="301"/>
        <v>katB</v>
      </c>
      <c r="AG8924" s="153"/>
      <c r="AH8924" s="153"/>
      <c r="AI8924" t="s">
        <v>201</v>
      </c>
      <c r="AJ8924" t="s">
        <v>17878</v>
      </c>
      <c r="AK8924" s="9" t="str">
        <f>VLOOKUP(Y8924,zdroj!D:AJ,33,0)</f>
        <v>katB</v>
      </c>
    </row>
    <row r="8925" spans="8:37" x14ac:dyDescent="0.25">
      <c r="H8925" s="8"/>
      <c r="I8925" s="8"/>
      <c r="N8925" s="23"/>
      <c r="O8925" s="24"/>
      <c r="P8925" s="19"/>
      <c r="Q8925" s="19"/>
      <c r="R8925" s="19"/>
      <c r="U8925" s="27"/>
      <c r="Y8925" s="9" t="s">
        <v>637</v>
      </c>
      <c r="Z8925" s="9" t="s">
        <v>462</v>
      </c>
      <c r="AA8925" s="9" t="s">
        <v>198</v>
      </c>
      <c r="AB8925" s="9">
        <v>5823692</v>
      </c>
      <c r="AC8925" s="9" t="s">
        <v>9699</v>
      </c>
      <c r="AD8925" s="9" t="s">
        <v>231</v>
      </c>
      <c r="AE8925" s="5">
        <f t="shared" si="300"/>
        <v>0</v>
      </c>
      <c r="AF8925" s="5" t="str">
        <f t="shared" si="301"/>
        <v>katB</v>
      </c>
      <c r="AG8925" s="153"/>
      <c r="AH8925" s="153"/>
      <c r="AI8925" t="s">
        <v>201</v>
      </c>
      <c r="AJ8925" t="s">
        <v>17878</v>
      </c>
      <c r="AK8925" s="9" t="str">
        <f>VLOOKUP(Y8925,zdroj!D:AJ,33,0)</f>
        <v>katB</v>
      </c>
    </row>
    <row r="8926" spans="8:37" x14ac:dyDescent="0.25">
      <c r="H8926" s="8"/>
      <c r="I8926" s="8"/>
      <c r="N8926" s="23"/>
      <c r="O8926" s="24"/>
      <c r="P8926" s="19"/>
      <c r="Q8926" s="19"/>
      <c r="R8926" s="19"/>
      <c r="U8926" s="27"/>
      <c r="Y8926" s="9" t="s">
        <v>637</v>
      </c>
      <c r="Z8926" s="9" t="s">
        <v>462</v>
      </c>
      <c r="AA8926" s="9" t="s">
        <v>198</v>
      </c>
      <c r="AB8926" s="9">
        <v>5824052</v>
      </c>
      <c r="AC8926" s="9" t="s">
        <v>9700</v>
      </c>
      <c r="AD8926" s="9" t="s">
        <v>231</v>
      </c>
      <c r="AE8926" s="5">
        <f t="shared" si="300"/>
        <v>0</v>
      </c>
      <c r="AF8926" s="5" t="str">
        <f t="shared" si="301"/>
        <v>katB</v>
      </c>
      <c r="AG8926" s="153"/>
      <c r="AH8926" s="153"/>
      <c r="AI8926" t="s">
        <v>201</v>
      </c>
      <c r="AJ8926" t="s">
        <v>17878</v>
      </c>
      <c r="AK8926" s="9" t="str">
        <f>VLOOKUP(Y8926,zdroj!D:AJ,33,0)</f>
        <v>katB</v>
      </c>
    </row>
    <row r="8927" spans="8:37" x14ac:dyDescent="0.25">
      <c r="H8927" s="8"/>
      <c r="I8927" s="8"/>
      <c r="N8927" s="23"/>
      <c r="O8927" s="24"/>
      <c r="P8927" s="19"/>
      <c r="Q8927" s="19"/>
      <c r="R8927" s="19"/>
      <c r="U8927" s="27"/>
      <c r="Y8927" s="9" t="s">
        <v>637</v>
      </c>
      <c r="Z8927" s="9" t="s">
        <v>462</v>
      </c>
      <c r="AA8927" s="9" t="s">
        <v>198</v>
      </c>
      <c r="AB8927" s="9">
        <v>5824061</v>
      </c>
      <c r="AC8927" s="9" t="s">
        <v>9701</v>
      </c>
      <c r="AD8927" s="9" t="s">
        <v>231</v>
      </c>
      <c r="AE8927" s="5">
        <f t="shared" si="300"/>
        <v>0</v>
      </c>
      <c r="AF8927" s="5" t="str">
        <f t="shared" si="301"/>
        <v>katB</v>
      </c>
      <c r="AG8927" s="153"/>
      <c r="AH8927" s="153"/>
      <c r="AI8927" t="s">
        <v>201</v>
      </c>
      <c r="AJ8927" t="s">
        <v>17878</v>
      </c>
      <c r="AK8927" s="9" t="str">
        <f>VLOOKUP(Y8927,zdroj!D:AJ,33,0)</f>
        <v>katB</v>
      </c>
    </row>
    <row r="8928" spans="8:37" x14ac:dyDescent="0.25">
      <c r="H8928" s="8"/>
      <c r="I8928" s="8"/>
      <c r="N8928" s="23"/>
      <c r="O8928" s="24"/>
      <c r="P8928" s="19"/>
      <c r="Q8928" s="19"/>
      <c r="R8928" s="19"/>
      <c r="U8928" s="27"/>
      <c r="Y8928" s="9" t="s">
        <v>637</v>
      </c>
      <c r="Z8928" s="9" t="s">
        <v>462</v>
      </c>
      <c r="AA8928" s="9" t="s">
        <v>198</v>
      </c>
      <c r="AB8928" s="9">
        <v>5824079</v>
      </c>
      <c r="AC8928" s="9" t="s">
        <v>9702</v>
      </c>
      <c r="AD8928" s="9" t="s">
        <v>231</v>
      </c>
      <c r="AE8928" s="5">
        <f t="shared" si="300"/>
        <v>0</v>
      </c>
      <c r="AF8928" s="5" t="str">
        <f t="shared" si="301"/>
        <v>katB</v>
      </c>
      <c r="AG8928" s="153"/>
      <c r="AH8928" s="153"/>
      <c r="AI8928" t="s">
        <v>201</v>
      </c>
      <c r="AJ8928" t="s">
        <v>17878</v>
      </c>
      <c r="AK8928" s="9" t="str">
        <f>VLOOKUP(Y8928,zdroj!D:AJ,33,0)</f>
        <v>katB</v>
      </c>
    </row>
    <row r="8929" spans="8:37" x14ac:dyDescent="0.25">
      <c r="H8929" s="8"/>
      <c r="I8929" s="8"/>
      <c r="N8929" s="23"/>
      <c r="O8929" s="24"/>
      <c r="P8929" s="19"/>
      <c r="Q8929" s="19"/>
      <c r="R8929" s="19"/>
      <c r="U8929" s="27"/>
      <c r="Y8929" s="9" t="s">
        <v>637</v>
      </c>
      <c r="Z8929" s="9" t="s">
        <v>462</v>
      </c>
      <c r="AA8929" s="9" t="s">
        <v>198</v>
      </c>
      <c r="AB8929" s="9">
        <v>5824087</v>
      </c>
      <c r="AC8929" s="9" t="s">
        <v>9703</v>
      </c>
      <c r="AD8929" s="9" t="s">
        <v>231</v>
      </c>
      <c r="AE8929" s="5">
        <f t="shared" si="300"/>
        <v>0</v>
      </c>
      <c r="AF8929" s="5" t="str">
        <f t="shared" si="301"/>
        <v>katB</v>
      </c>
      <c r="AG8929" s="153"/>
      <c r="AH8929" s="153"/>
      <c r="AI8929" t="s">
        <v>201</v>
      </c>
      <c r="AJ8929" t="s">
        <v>17878</v>
      </c>
      <c r="AK8929" s="9" t="str">
        <f>VLOOKUP(Y8929,zdroj!D:AJ,33,0)</f>
        <v>katB</v>
      </c>
    </row>
    <row r="8930" spans="8:37" x14ac:dyDescent="0.25">
      <c r="H8930" s="8"/>
      <c r="I8930" s="8"/>
      <c r="N8930" s="23"/>
      <c r="O8930" s="24"/>
      <c r="P8930" s="19"/>
      <c r="Q8930" s="19"/>
      <c r="R8930" s="19"/>
      <c r="U8930" s="27"/>
      <c r="Y8930" s="9" t="s">
        <v>637</v>
      </c>
      <c r="Z8930" s="9" t="s">
        <v>462</v>
      </c>
      <c r="AA8930" s="9" t="s">
        <v>198</v>
      </c>
      <c r="AB8930" s="9">
        <v>5824095</v>
      </c>
      <c r="AC8930" s="9" t="s">
        <v>9704</v>
      </c>
      <c r="AD8930" s="9" t="s">
        <v>231</v>
      </c>
      <c r="AE8930" s="5">
        <f t="shared" si="300"/>
        <v>0</v>
      </c>
      <c r="AF8930" s="5" t="str">
        <f t="shared" si="301"/>
        <v>katB</v>
      </c>
      <c r="AG8930" s="153"/>
      <c r="AH8930" s="153"/>
      <c r="AI8930" t="s">
        <v>17879</v>
      </c>
      <c r="AJ8930" t="s">
        <v>17878</v>
      </c>
      <c r="AK8930" s="9" t="str">
        <f>VLOOKUP(Y8930,zdroj!D:AJ,33,0)</f>
        <v>katB</v>
      </c>
    </row>
    <row r="8931" spans="8:37" x14ac:dyDescent="0.25">
      <c r="H8931" s="8"/>
      <c r="I8931" s="8"/>
      <c r="N8931" s="23"/>
      <c r="O8931" s="24"/>
      <c r="P8931" s="19"/>
      <c r="Q8931" s="19"/>
      <c r="R8931" s="19"/>
      <c r="U8931" s="27"/>
      <c r="Y8931" s="9" t="s">
        <v>637</v>
      </c>
      <c r="Z8931" s="9" t="s">
        <v>462</v>
      </c>
      <c r="AA8931" s="9" t="s">
        <v>198</v>
      </c>
      <c r="AB8931" s="9">
        <v>5824109</v>
      </c>
      <c r="AC8931" s="9" t="s">
        <v>9705</v>
      </c>
      <c r="AD8931" s="9" t="s">
        <v>231</v>
      </c>
      <c r="AE8931" s="5">
        <f t="shared" si="300"/>
        <v>0</v>
      </c>
      <c r="AF8931" s="5" t="str">
        <f t="shared" si="301"/>
        <v>katB</v>
      </c>
      <c r="AG8931" s="153"/>
      <c r="AH8931" s="153"/>
      <c r="AI8931" t="s">
        <v>201</v>
      </c>
      <c r="AJ8931" t="s">
        <v>17878</v>
      </c>
      <c r="AK8931" s="9" t="str">
        <f>VLOOKUP(Y8931,zdroj!D:AJ,33,0)</f>
        <v>katB</v>
      </c>
    </row>
    <row r="8932" spans="8:37" x14ac:dyDescent="0.25">
      <c r="H8932" s="8"/>
      <c r="I8932" s="8"/>
      <c r="N8932" s="23"/>
      <c r="O8932" s="24"/>
      <c r="P8932" s="19"/>
      <c r="Q8932" s="19"/>
      <c r="R8932" s="19"/>
      <c r="U8932" s="27"/>
      <c r="Y8932" s="9" t="s">
        <v>637</v>
      </c>
      <c r="Z8932" s="9" t="s">
        <v>462</v>
      </c>
      <c r="AA8932" s="9" t="s">
        <v>198</v>
      </c>
      <c r="AB8932" s="9">
        <v>5824117</v>
      </c>
      <c r="AC8932" s="9" t="s">
        <v>9706</v>
      </c>
      <c r="AD8932" s="9" t="s">
        <v>231</v>
      </c>
      <c r="AE8932" s="5">
        <f t="shared" si="300"/>
        <v>0</v>
      </c>
      <c r="AF8932" s="5" t="str">
        <f t="shared" si="301"/>
        <v>katB</v>
      </c>
      <c r="AG8932" s="153"/>
      <c r="AH8932" s="153"/>
      <c r="AI8932" t="s">
        <v>201</v>
      </c>
      <c r="AJ8932" t="s">
        <v>17878</v>
      </c>
      <c r="AK8932" s="9" t="str">
        <f>VLOOKUP(Y8932,zdroj!D:AJ,33,0)</f>
        <v>katB</v>
      </c>
    </row>
    <row r="8933" spans="8:37" x14ac:dyDescent="0.25">
      <c r="H8933" s="8"/>
      <c r="I8933" s="8"/>
      <c r="N8933" s="23"/>
      <c r="O8933" s="24"/>
      <c r="P8933" s="19"/>
      <c r="Q8933" s="19"/>
      <c r="R8933" s="19"/>
      <c r="U8933" s="27"/>
      <c r="Y8933" s="9" t="s">
        <v>637</v>
      </c>
      <c r="Z8933" s="9" t="s">
        <v>462</v>
      </c>
      <c r="AA8933" s="9" t="s">
        <v>198</v>
      </c>
      <c r="AB8933" s="9">
        <v>5824125</v>
      </c>
      <c r="AC8933" s="9" t="s">
        <v>9707</v>
      </c>
      <c r="AD8933" s="9" t="s">
        <v>231</v>
      </c>
      <c r="AE8933" s="5">
        <f t="shared" si="300"/>
        <v>0</v>
      </c>
      <c r="AF8933" s="5" t="str">
        <f t="shared" si="301"/>
        <v>katB</v>
      </c>
      <c r="AG8933" s="153"/>
      <c r="AH8933" s="153"/>
      <c r="AI8933" t="s">
        <v>201</v>
      </c>
      <c r="AJ8933" t="s">
        <v>17878</v>
      </c>
      <c r="AK8933" s="9" t="str">
        <f>VLOOKUP(Y8933,zdroj!D:AJ,33,0)</f>
        <v>katB</v>
      </c>
    </row>
    <row r="8934" spans="8:37" x14ac:dyDescent="0.25">
      <c r="H8934" s="8"/>
      <c r="I8934" s="8"/>
      <c r="N8934" s="23"/>
      <c r="O8934" s="24"/>
      <c r="P8934" s="19"/>
      <c r="Q8934" s="19"/>
      <c r="R8934" s="19"/>
      <c r="U8934" s="27"/>
      <c r="Y8934" s="9" t="s">
        <v>637</v>
      </c>
      <c r="Z8934" s="9" t="s">
        <v>462</v>
      </c>
      <c r="AA8934" s="9" t="s">
        <v>198</v>
      </c>
      <c r="AB8934" s="9">
        <v>5824133</v>
      </c>
      <c r="AC8934" s="9" t="s">
        <v>9708</v>
      </c>
      <c r="AD8934" s="9" t="s">
        <v>231</v>
      </c>
      <c r="AE8934" s="5">
        <f t="shared" si="300"/>
        <v>0</v>
      </c>
      <c r="AF8934" s="5" t="str">
        <f t="shared" si="301"/>
        <v>katB</v>
      </c>
      <c r="AG8934" s="153"/>
      <c r="AH8934" s="153"/>
      <c r="AI8934" t="s">
        <v>201</v>
      </c>
      <c r="AJ8934" t="s">
        <v>17878</v>
      </c>
      <c r="AK8934" s="9" t="str">
        <f>VLOOKUP(Y8934,zdroj!D:AJ,33,0)</f>
        <v>katB</v>
      </c>
    </row>
    <row r="8935" spans="8:37" x14ac:dyDescent="0.25">
      <c r="H8935" s="8"/>
      <c r="I8935" s="8"/>
      <c r="N8935" s="23"/>
      <c r="O8935" s="24"/>
      <c r="P8935" s="19"/>
      <c r="Q8935" s="19"/>
      <c r="R8935" s="19"/>
      <c r="U8935" s="27"/>
      <c r="Y8935" s="9" t="s">
        <v>637</v>
      </c>
      <c r="Z8935" s="9" t="s">
        <v>462</v>
      </c>
      <c r="AA8935" s="9" t="s">
        <v>198</v>
      </c>
      <c r="AB8935" s="9">
        <v>5824141</v>
      </c>
      <c r="AC8935" s="9" t="s">
        <v>9709</v>
      </c>
      <c r="AD8935" s="9" t="s">
        <v>231</v>
      </c>
      <c r="AE8935" s="5">
        <f t="shared" si="300"/>
        <v>0</v>
      </c>
      <c r="AF8935" s="5" t="str">
        <f t="shared" si="301"/>
        <v>katB</v>
      </c>
      <c r="AG8935" s="153"/>
      <c r="AH8935" s="153"/>
      <c r="AI8935" t="s">
        <v>201</v>
      </c>
      <c r="AJ8935" t="s">
        <v>17878</v>
      </c>
      <c r="AK8935" s="9" t="str">
        <f>VLOOKUP(Y8935,zdroj!D:AJ,33,0)</f>
        <v>katB</v>
      </c>
    </row>
    <row r="8936" spans="8:37" x14ac:dyDescent="0.25">
      <c r="H8936" s="8"/>
      <c r="I8936" s="8"/>
      <c r="N8936" s="23"/>
      <c r="O8936" s="24"/>
      <c r="P8936" s="19"/>
      <c r="Q8936" s="19"/>
      <c r="R8936" s="19"/>
      <c r="U8936" s="27"/>
      <c r="Y8936" s="9" t="s">
        <v>637</v>
      </c>
      <c r="Z8936" s="9" t="s">
        <v>462</v>
      </c>
      <c r="AA8936" s="9" t="s">
        <v>198</v>
      </c>
      <c r="AB8936" s="9">
        <v>5823706</v>
      </c>
      <c r="AC8936" s="9" t="s">
        <v>9710</v>
      </c>
      <c r="AD8936" s="9" t="s">
        <v>231</v>
      </c>
      <c r="AE8936" s="5">
        <f t="shared" si="300"/>
        <v>0</v>
      </c>
      <c r="AF8936" s="5" t="str">
        <f t="shared" si="301"/>
        <v>katB</v>
      </c>
      <c r="AG8936" s="153"/>
      <c r="AH8936" s="153"/>
      <c r="AI8936" t="s">
        <v>201</v>
      </c>
      <c r="AJ8936" t="s">
        <v>17878</v>
      </c>
      <c r="AK8936" s="9" t="str">
        <f>VLOOKUP(Y8936,zdroj!D:AJ,33,0)</f>
        <v>katB</v>
      </c>
    </row>
    <row r="8937" spans="8:37" x14ac:dyDescent="0.25">
      <c r="H8937" s="8"/>
      <c r="I8937" s="8"/>
      <c r="N8937" s="23"/>
      <c r="O8937" s="24"/>
      <c r="P8937" s="19"/>
      <c r="Q8937" s="19"/>
      <c r="R8937" s="19"/>
      <c r="U8937" s="27"/>
      <c r="Y8937" s="9" t="s">
        <v>637</v>
      </c>
      <c r="Z8937" s="9" t="s">
        <v>462</v>
      </c>
      <c r="AA8937" s="9" t="s">
        <v>198</v>
      </c>
      <c r="AB8937" s="9">
        <v>5824150</v>
      </c>
      <c r="AC8937" s="9" t="s">
        <v>9711</v>
      </c>
      <c r="AD8937" s="9" t="s">
        <v>231</v>
      </c>
      <c r="AE8937" s="5">
        <f t="shared" si="300"/>
        <v>0</v>
      </c>
      <c r="AF8937" s="5" t="str">
        <f t="shared" si="301"/>
        <v>katB</v>
      </c>
      <c r="AG8937" s="153"/>
      <c r="AH8937" s="153"/>
      <c r="AI8937" t="s">
        <v>201</v>
      </c>
      <c r="AJ8937" t="s">
        <v>17878</v>
      </c>
      <c r="AK8937" s="9" t="str">
        <f>VLOOKUP(Y8937,zdroj!D:AJ,33,0)</f>
        <v>katB</v>
      </c>
    </row>
    <row r="8938" spans="8:37" x14ac:dyDescent="0.25">
      <c r="H8938" s="8"/>
      <c r="I8938" s="8"/>
      <c r="N8938" s="23"/>
      <c r="O8938" s="24"/>
      <c r="P8938" s="19"/>
      <c r="Q8938" s="19"/>
      <c r="R8938" s="19"/>
      <c r="U8938" s="27"/>
      <c r="Y8938" s="9" t="s">
        <v>637</v>
      </c>
      <c r="Z8938" s="9" t="s">
        <v>462</v>
      </c>
      <c r="AA8938" s="9" t="s">
        <v>198</v>
      </c>
      <c r="AB8938" s="9">
        <v>5824168</v>
      </c>
      <c r="AC8938" s="9" t="s">
        <v>9712</v>
      </c>
      <c r="AD8938" s="9" t="s">
        <v>231</v>
      </c>
      <c r="AE8938" s="5">
        <f t="shared" si="300"/>
        <v>0</v>
      </c>
      <c r="AF8938" s="5" t="str">
        <f t="shared" si="301"/>
        <v>katB</v>
      </c>
      <c r="AG8938" s="153"/>
      <c r="AH8938" s="153"/>
      <c r="AI8938" t="s">
        <v>201</v>
      </c>
      <c r="AJ8938" t="s">
        <v>17878</v>
      </c>
      <c r="AK8938" s="9" t="str">
        <f>VLOOKUP(Y8938,zdroj!D:AJ,33,0)</f>
        <v>katB</v>
      </c>
    </row>
    <row r="8939" spans="8:37" x14ac:dyDescent="0.25">
      <c r="H8939" s="8"/>
      <c r="I8939" s="8"/>
      <c r="N8939" s="23"/>
      <c r="O8939" s="24"/>
      <c r="P8939" s="19"/>
      <c r="Q8939" s="19"/>
      <c r="R8939" s="19"/>
      <c r="U8939" s="27"/>
      <c r="Y8939" s="9" t="s">
        <v>637</v>
      </c>
      <c r="Z8939" s="9" t="s">
        <v>462</v>
      </c>
      <c r="AA8939" s="9" t="s">
        <v>198</v>
      </c>
      <c r="AB8939" s="9">
        <v>5824176</v>
      </c>
      <c r="AC8939" s="9" t="s">
        <v>9713</v>
      </c>
      <c r="AD8939" s="9" t="s">
        <v>231</v>
      </c>
      <c r="AE8939" s="5">
        <f t="shared" si="300"/>
        <v>0</v>
      </c>
      <c r="AF8939" s="5" t="str">
        <f t="shared" si="301"/>
        <v>katB</v>
      </c>
      <c r="AG8939" s="153"/>
      <c r="AH8939" s="153"/>
      <c r="AI8939" t="s">
        <v>201</v>
      </c>
      <c r="AJ8939" t="s">
        <v>17878</v>
      </c>
      <c r="AK8939" s="9" t="str">
        <f>VLOOKUP(Y8939,zdroj!D:AJ,33,0)</f>
        <v>katB</v>
      </c>
    </row>
    <row r="8940" spans="8:37" x14ac:dyDescent="0.25">
      <c r="H8940" s="8"/>
      <c r="I8940" s="8"/>
      <c r="N8940" s="23"/>
      <c r="O8940" s="24"/>
      <c r="P8940" s="19"/>
      <c r="Q8940" s="19"/>
      <c r="R8940" s="19"/>
      <c r="U8940" s="27"/>
      <c r="Y8940" s="9" t="s">
        <v>637</v>
      </c>
      <c r="Z8940" s="9" t="s">
        <v>462</v>
      </c>
      <c r="AA8940" s="9" t="s">
        <v>198</v>
      </c>
      <c r="AB8940" s="9">
        <v>5824184</v>
      </c>
      <c r="AC8940" s="9" t="s">
        <v>9714</v>
      </c>
      <c r="AD8940" s="9" t="s">
        <v>231</v>
      </c>
      <c r="AE8940" s="5">
        <f t="shared" si="300"/>
        <v>0</v>
      </c>
      <c r="AF8940" s="5" t="str">
        <f t="shared" si="301"/>
        <v>katB</v>
      </c>
      <c r="AG8940" s="153"/>
      <c r="AH8940" s="153"/>
      <c r="AI8940" t="s">
        <v>201</v>
      </c>
      <c r="AJ8940" t="s">
        <v>17878</v>
      </c>
      <c r="AK8940" s="9" t="str">
        <f>VLOOKUP(Y8940,zdroj!D:AJ,33,0)</f>
        <v>katB</v>
      </c>
    </row>
    <row r="8941" spans="8:37" x14ac:dyDescent="0.25">
      <c r="H8941" s="8"/>
      <c r="I8941" s="8"/>
      <c r="N8941" s="23"/>
      <c r="O8941" s="24"/>
      <c r="P8941" s="19"/>
      <c r="Q8941" s="19"/>
      <c r="R8941" s="19"/>
      <c r="U8941" s="27"/>
      <c r="Y8941" s="9" t="s">
        <v>637</v>
      </c>
      <c r="Z8941" s="9" t="s">
        <v>462</v>
      </c>
      <c r="AA8941" s="9" t="s">
        <v>198</v>
      </c>
      <c r="AB8941" s="9">
        <v>5824192</v>
      </c>
      <c r="AC8941" s="9" t="s">
        <v>9715</v>
      </c>
      <c r="AD8941" s="9" t="s">
        <v>231</v>
      </c>
      <c r="AE8941" s="5">
        <f t="shared" si="300"/>
        <v>0</v>
      </c>
      <c r="AF8941" s="5" t="str">
        <f t="shared" si="301"/>
        <v>katB</v>
      </c>
      <c r="AG8941" s="153"/>
      <c r="AH8941" s="153"/>
      <c r="AI8941" t="s">
        <v>201</v>
      </c>
      <c r="AJ8941" t="s">
        <v>17878</v>
      </c>
      <c r="AK8941" s="9" t="str">
        <f>VLOOKUP(Y8941,zdroj!D:AJ,33,0)</f>
        <v>katB</v>
      </c>
    </row>
    <row r="8942" spans="8:37" x14ac:dyDescent="0.25">
      <c r="H8942" s="8"/>
      <c r="I8942" s="8"/>
      <c r="N8942" s="23"/>
      <c r="O8942" s="24"/>
      <c r="P8942" s="19"/>
      <c r="Q8942" s="19"/>
      <c r="R8942" s="19"/>
      <c r="U8942" s="27"/>
      <c r="Y8942" s="9" t="s">
        <v>637</v>
      </c>
      <c r="Z8942" s="9" t="s">
        <v>462</v>
      </c>
      <c r="AA8942" s="9" t="s">
        <v>198</v>
      </c>
      <c r="AB8942" s="9">
        <v>25053531</v>
      </c>
      <c r="AC8942" s="9" t="s">
        <v>9716</v>
      </c>
      <c r="AD8942" s="9" t="s">
        <v>231</v>
      </c>
      <c r="AE8942" s="5">
        <f t="shared" si="300"/>
        <v>0</v>
      </c>
      <c r="AF8942" s="5" t="str">
        <f t="shared" si="301"/>
        <v>katB</v>
      </c>
      <c r="AG8942" s="153"/>
      <c r="AH8942" s="153"/>
      <c r="AI8942" t="s">
        <v>201</v>
      </c>
      <c r="AJ8942" t="s">
        <v>17878</v>
      </c>
      <c r="AK8942" s="9" t="str">
        <f>VLOOKUP(Y8942,zdroj!D:AJ,33,0)</f>
        <v>katB</v>
      </c>
    </row>
    <row r="8943" spans="8:37" x14ac:dyDescent="0.25">
      <c r="H8943" s="8"/>
      <c r="I8943" s="8"/>
      <c r="N8943" s="23"/>
      <c r="O8943" s="24"/>
      <c r="P8943" s="19"/>
      <c r="Q8943" s="19"/>
      <c r="R8943" s="19"/>
      <c r="U8943" s="27"/>
      <c r="Y8943" s="9" t="s">
        <v>637</v>
      </c>
      <c r="Z8943" s="9" t="s">
        <v>462</v>
      </c>
      <c r="AA8943" s="9" t="s">
        <v>198</v>
      </c>
      <c r="AB8943" s="9">
        <v>25053540</v>
      </c>
      <c r="AC8943" s="9" t="s">
        <v>9717</v>
      </c>
      <c r="AD8943" s="9" t="s">
        <v>231</v>
      </c>
      <c r="AE8943" s="5">
        <f t="shared" si="300"/>
        <v>0</v>
      </c>
      <c r="AF8943" s="5" t="str">
        <f t="shared" si="301"/>
        <v>katB</v>
      </c>
      <c r="AG8943" s="153"/>
      <c r="AH8943" s="153"/>
      <c r="AI8943" t="s">
        <v>201</v>
      </c>
      <c r="AJ8943" t="s">
        <v>17878</v>
      </c>
      <c r="AK8943" s="9" t="str">
        <f>VLOOKUP(Y8943,zdroj!D:AJ,33,0)</f>
        <v>katB</v>
      </c>
    </row>
    <row r="8944" spans="8:37" x14ac:dyDescent="0.25">
      <c r="H8944" s="8"/>
      <c r="I8944" s="8"/>
      <c r="N8944" s="23"/>
      <c r="O8944" s="24"/>
      <c r="P8944" s="19"/>
      <c r="Q8944" s="19"/>
      <c r="R8944" s="19"/>
      <c r="U8944" s="27"/>
      <c r="Y8944" s="9" t="s">
        <v>637</v>
      </c>
      <c r="Z8944" s="9" t="s">
        <v>462</v>
      </c>
      <c r="AA8944" s="9" t="s">
        <v>198</v>
      </c>
      <c r="AB8944" s="9">
        <v>5824206</v>
      </c>
      <c r="AC8944" s="9" t="s">
        <v>9718</v>
      </c>
      <c r="AD8944" s="9" t="s">
        <v>231</v>
      </c>
      <c r="AE8944" s="5">
        <f t="shared" si="300"/>
        <v>0</v>
      </c>
      <c r="AF8944" s="5" t="str">
        <f t="shared" si="301"/>
        <v>katB</v>
      </c>
      <c r="AG8944" s="153"/>
      <c r="AH8944" s="153"/>
      <c r="AI8944" t="s">
        <v>201</v>
      </c>
      <c r="AJ8944" t="s">
        <v>17878</v>
      </c>
      <c r="AK8944" s="9" t="str">
        <f>VLOOKUP(Y8944,zdroj!D:AJ,33,0)</f>
        <v>katB</v>
      </c>
    </row>
    <row r="8945" spans="8:37" x14ac:dyDescent="0.25">
      <c r="H8945" s="8"/>
      <c r="I8945" s="8"/>
      <c r="N8945" s="23"/>
      <c r="O8945" s="24"/>
      <c r="P8945" s="19"/>
      <c r="Q8945" s="19"/>
      <c r="R8945" s="19"/>
      <c r="U8945" s="27"/>
      <c r="Y8945" s="9" t="s">
        <v>637</v>
      </c>
      <c r="Z8945" s="9" t="s">
        <v>462</v>
      </c>
      <c r="AA8945" s="9" t="s">
        <v>198</v>
      </c>
      <c r="AB8945" s="9">
        <v>5824214</v>
      </c>
      <c r="AC8945" s="9" t="s">
        <v>9719</v>
      </c>
      <c r="AD8945" s="9" t="s">
        <v>231</v>
      </c>
      <c r="AE8945" s="5">
        <f t="shared" si="300"/>
        <v>0</v>
      </c>
      <c r="AF8945" s="5" t="str">
        <f t="shared" si="301"/>
        <v>katB</v>
      </c>
      <c r="AG8945" s="153"/>
      <c r="AH8945" s="153"/>
      <c r="AI8945" t="s">
        <v>201</v>
      </c>
      <c r="AJ8945" t="s">
        <v>17878</v>
      </c>
      <c r="AK8945" s="9" t="str">
        <f>VLOOKUP(Y8945,zdroj!D:AJ,33,0)</f>
        <v>katB</v>
      </c>
    </row>
    <row r="8946" spans="8:37" x14ac:dyDescent="0.25">
      <c r="H8946" s="8"/>
      <c r="I8946" s="8"/>
      <c r="N8946" s="23"/>
      <c r="O8946" s="24"/>
      <c r="P8946" s="19"/>
      <c r="Q8946" s="19"/>
      <c r="R8946" s="19"/>
      <c r="U8946" s="27"/>
      <c r="Y8946" s="9" t="s">
        <v>637</v>
      </c>
      <c r="Z8946" s="9" t="s">
        <v>462</v>
      </c>
      <c r="AA8946" s="9" t="s">
        <v>198</v>
      </c>
      <c r="AB8946" s="9">
        <v>5830079</v>
      </c>
      <c r="AC8946" s="9" t="s">
        <v>9720</v>
      </c>
      <c r="AD8946" s="9" t="s">
        <v>231</v>
      </c>
      <c r="AE8946" s="5">
        <f t="shared" si="300"/>
        <v>0</v>
      </c>
      <c r="AF8946" s="5" t="str">
        <f t="shared" si="301"/>
        <v>katB</v>
      </c>
      <c r="AG8946" s="153"/>
      <c r="AH8946" s="153"/>
      <c r="AI8946" t="s">
        <v>201</v>
      </c>
      <c r="AJ8946" t="s">
        <v>17878</v>
      </c>
      <c r="AK8946" s="9" t="str">
        <f>VLOOKUP(Y8946,zdroj!D:AJ,33,0)</f>
        <v>katB</v>
      </c>
    </row>
    <row r="8947" spans="8:37" x14ac:dyDescent="0.25">
      <c r="H8947" s="8"/>
      <c r="I8947" s="8"/>
      <c r="N8947" s="23"/>
      <c r="O8947" s="24"/>
      <c r="P8947" s="19"/>
      <c r="Q8947" s="19"/>
      <c r="R8947" s="19"/>
      <c r="U8947" s="27"/>
      <c r="Y8947" s="9" t="s">
        <v>637</v>
      </c>
      <c r="Z8947" s="9" t="s">
        <v>462</v>
      </c>
      <c r="AA8947" s="9" t="s">
        <v>198</v>
      </c>
      <c r="AB8947" s="9">
        <v>26242583</v>
      </c>
      <c r="AC8947" s="9" t="s">
        <v>9721</v>
      </c>
      <c r="AD8947" s="9" t="s">
        <v>231</v>
      </c>
      <c r="AE8947" s="5">
        <f t="shared" si="300"/>
        <v>0</v>
      </c>
      <c r="AF8947" s="5" t="str">
        <f t="shared" si="301"/>
        <v>katB</v>
      </c>
      <c r="AG8947" s="153"/>
      <c r="AH8947" s="153"/>
      <c r="AI8947" t="s">
        <v>201</v>
      </c>
      <c r="AJ8947" t="s">
        <v>17878</v>
      </c>
      <c r="AK8947" s="9" t="str">
        <f>VLOOKUP(Y8947,zdroj!D:AJ,33,0)</f>
        <v>katB</v>
      </c>
    </row>
    <row r="8948" spans="8:37" x14ac:dyDescent="0.25">
      <c r="H8948" s="8"/>
      <c r="I8948" s="8"/>
      <c r="N8948" s="23"/>
      <c r="O8948" s="24"/>
      <c r="P8948" s="19"/>
      <c r="Q8948" s="19"/>
      <c r="R8948" s="19"/>
      <c r="U8948" s="27"/>
      <c r="Y8948" s="9" t="s">
        <v>637</v>
      </c>
      <c r="Z8948" s="9" t="s">
        <v>462</v>
      </c>
      <c r="AA8948" s="9" t="s">
        <v>198</v>
      </c>
      <c r="AB8948" s="9">
        <v>25769201</v>
      </c>
      <c r="AC8948" s="9" t="s">
        <v>9722</v>
      </c>
      <c r="AD8948" s="9" t="s">
        <v>231</v>
      </c>
      <c r="AE8948" s="5">
        <f t="shared" si="300"/>
        <v>0</v>
      </c>
      <c r="AF8948" s="5" t="str">
        <f t="shared" si="301"/>
        <v>katB</v>
      </c>
      <c r="AG8948" s="153"/>
      <c r="AH8948" s="153"/>
      <c r="AI8948" t="s">
        <v>201</v>
      </c>
      <c r="AJ8948" t="s">
        <v>17878</v>
      </c>
      <c r="AK8948" s="9" t="str">
        <f>VLOOKUP(Y8948,zdroj!D:AJ,33,0)</f>
        <v>katB</v>
      </c>
    </row>
    <row r="8949" spans="8:37" x14ac:dyDescent="0.25">
      <c r="H8949" s="8"/>
      <c r="I8949" s="8"/>
      <c r="N8949" s="23"/>
      <c r="O8949" s="24"/>
      <c r="P8949" s="19"/>
      <c r="Q8949" s="19"/>
      <c r="R8949" s="19"/>
      <c r="U8949" s="27"/>
      <c r="Y8949" s="9" t="s">
        <v>637</v>
      </c>
      <c r="Z8949" s="9" t="s">
        <v>462</v>
      </c>
      <c r="AA8949" s="9" t="s">
        <v>198</v>
      </c>
      <c r="AB8949" s="9">
        <v>25824660</v>
      </c>
      <c r="AC8949" s="9" t="s">
        <v>9723</v>
      </c>
      <c r="AD8949" s="9" t="s">
        <v>231</v>
      </c>
      <c r="AE8949" s="5">
        <f t="shared" si="300"/>
        <v>0</v>
      </c>
      <c r="AF8949" s="5" t="str">
        <f t="shared" si="301"/>
        <v>katB</v>
      </c>
      <c r="AG8949" s="153"/>
      <c r="AH8949" s="153"/>
      <c r="AI8949" t="s">
        <v>201</v>
      </c>
      <c r="AJ8949" t="s">
        <v>17878</v>
      </c>
      <c r="AK8949" s="9" t="str">
        <f>VLOOKUP(Y8949,zdroj!D:AJ,33,0)</f>
        <v>katB</v>
      </c>
    </row>
    <row r="8950" spans="8:37" x14ac:dyDescent="0.25">
      <c r="H8950" s="8"/>
      <c r="I8950" s="8"/>
      <c r="N8950" s="23"/>
      <c r="O8950" s="24"/>
      <c r="P8950" s="19"/>
      <c r="Q8950" s="19"/>
      <c r="R8950" s="19"/>
      <c r="U8950" s="27"/>
      <c r="Y8950" s="9" t="s">
        <v>637</v>
      </c>
      <c r="Z8950" s="9" t="s">
        <v>462</v>
      </c>
      <c r="AA8950" s="9" t="s">
        <v>198</v>
      </c>
      <c r="AB8950" s="9">
        <v>25769219</v>
      </c>
      <c r="AC8950" s="9" t="s">
        <v>9724</v>
      </c>
      <c r="AD8950" s="9" t="s">
        <v>231</v>
      </c>
      <c r="AE8950" s="5">
        <f t="shared" si="300"/>
        <v>0</v>
      </c>
      <c r="AF8950" s="5" t="str">
        <f t="shared" si="301"/>
        <v>katB</v>
      </c>
      <c r="AG8950" s="153"/>
      <c r="AH8950" s="153"/>
      <c r="AI8950" t="s">
        <v>201</v>
      </c>
      <c r="AJ8950" t="s">
        <v>17878</v>
      </c>
      <c r="AK8950" s="9" t="str">
        <f>VLOOKUP(Y8950,zdroj!D:AJ,33,0)</f>
        <v>katB</v>
      </c>
    </row>
    <row r="8951" spans="8:37" x14ac:dyDescent="0.25">
      <c r="H8951" s="8"/>
      <c r="I8951" s="8"/>
      <c r="N8951" s="23"/>
      <c r="O8951" s="24"/>
      <c r="P8951" s="19"/>
      <c r="Q8951" s="19"/>
      <c r="R8951" s="19"/>
      <c r="U8951" s="27"/>
      <c r="Y8951" s="9" t="s">
        <v>637</v>
      </c>
      <c r="Z8951" s="9" t="s">
        <v>462</v>
      </c>
      <c r="AA8951" s="9" t="s">
        <v>198</v>
      </c>
      <c r="AB8951" s="9">
        <v>25877275</v>
      </c>
      <c r="AC8951" s="9" t="s">
        <v>9725</v>
      </c>
      <c r="AD8951" s="9" t="s">
        <v>231</v>
      </c>
      <c r="AE8951" s="5">
        <f t="shared" si="300"/>
        <v>0</v>
      </c>
      <c r="AF8951" s="5" t="str">
        <f t="shared" si="301"/>
        <v>katB</v>
      </c>
      <c r="AG8951" s="153"/>
      <c r="AH8951" s="153"/>
      <c r="AI8951" t="s">
        <v>201</v>
      </c>
      <c r="AJ8951" t="s">
        <v>17878</v>
      </c>
      <c r="AK8951" s="9" t="str">
        <f>VLOOKUP(Y8951,zdroj!D:AJ,33,0)</f>
        <v>katB</v>
      </c>
    </row>
    <row r="8952" spans="8:37" x14ac:dyDescent="0.25">
      <c r="H8952" s="8"/>
      <c r="I8952" s="8"/>
      <c r="N8952" s="23"/>
      <c r="O8952" s="24"/>
      <c r="P8952" s="19"/>
      <c r="Q8952" s="19"/>
      <c r="R8952" s="19"/>
      <c r="U8952" s="27"/>
      <c r="Y8952" s="9" t="s">
        <v>637</v>
      </c>
      <c r="Z8952" s="9" t="s">
        <v>462</v>
      </c>
      <c r="AA8952" s="9" t="s">
        <v>198</v>
      </c>
      <c r="AB8952" s="9">
        <v>25872087</v>
      </c>
      <c r="AC8952" s="9" t="s">
        <v>9726</v>
      </c>
      <c r="AD8952" s="9" t="s">
        <v>231</v>
      </c>
      <c r="AE8952" s="5">
        <f t="shared" si="300"/>
        <v>0</v>
      </c>
      <c r="AF8952" s="5" t="str">
        <f t="shared" si="301"/>
        <v>katB</v>
      </c>
      <c r="AG8952" s="153"/>
      <c r="AH8952" s="153"/>
      <c r="AI8952" t="s">
        <v>201</v>
      </c>
      <c r="AJ8952" t="s">
        <v>17878</v>
      </c>
      <c r="AK8952" s="9" t="str">
        <f>VLOOKUP(Y8952,zdroj!D:AJ,33,0)</f>
        <v>katB</v>
      </c>
    </row>
    <row r="8953" spans="8:37" x14ac:dyDescent="0.25">
      <c r="H8953" s="8"/>
      <c r="I8953" s="8"/>
      <c r="N8953" s="23"/>
      <c r="O8953" s="24"/>
      <c r="P8953" s="19"/>
      <c r="Q8953" s="19"/>
      <c r="R8953" s="19"/>
      <c r="U8953" s="27"/>
      <c r="Y8953" s="9" t="s">
        <v>637</v>
      </c>
      <c r="Z8953" s="9" t="s">
        <v>462</v>
      </c>
      <c r="AA8953" s="9" t="s">
        <v>198</v>
      </c>
      <c r="AB8953" s="9">
        <v>27307948</v>
      </c>
      <c r="AC8953" s="9" t="s">
        <v>9727</v>
      </c>
      <c r="AD8953" s="9" t="s">
        <v>231</v>
      </c>
      <c r="AE8953" s="5">
        <f t="shared" si="300"/>
        <v>0</v>
      </c>
      <c r="AF8953" s="5" t="str">
        <f t="shared" si="301"/>
        <v>katB</v>
      </c>
      <c r="AG8953" s="153"/>
      <c r="AH8953" s="153"/>
      <c r="AI8953" t="s">
        <v>201</v>
      </c>
      <c r="AJ8953" t="s">
        <v>17878</v>
      </c>
      <c r="AK8953" s="9" t="str">
        <f>VLOOKUP(Y8953,zdroj!D:AJ,33,0)</f>
        <v>katB</v>
      </c>
    </row>
    <row r="8954" spans="8:37" x14ac:dyDescent="0.25">
      <c r="H8954" s="8"/>
      <c r="I8954" s="8"/>
      <c r="N8954" s="23"/>
      <c r="O8954" s="24"/>
      <c r="P8954" s="19"/>
      <c r="Q8954" s="19"/>
      <c r="R8954" s="19"/>
      <c r="U8954" s="27"/>
      <c r="Y8954" s="9" t="s">
        <v>637</v>
      </c>
      <c r="Z8954" s="9" t="s">
        <v>462</v>
      </c>
      <c r="AA8954" s="9" t="s">
        <v>198</v>
      </c>
      <c r="AB8954" s="9">
        <v>27307956</v>
      </c>
      <c r="AC8954" s="9" t="s">
        <v>9728</v>
      </c>
      <c r="AD8954" s="9" t="s">
        <v>231</v>
      </c>
      <c r="AE8954" s="5">
        <f t="shared" si="300"/>
        <v>0</v>
      </c>
      <c r="AF8954" s="5" t="str">
        <f t="shared" si="301"/>
        <v>katB</v>
      </c>
      <c r="AG8954" s="153"/>
      <c r="AH8954" s="153"/>
      <c r="AI8954" t="s">
        <v>201</v>
      </c>
      <c r="AJ8954" t="s">
        <v>17878</v>
      </c>
      <c r="AK8954" s="9" t="str">
        <f>VLOOKUP(Y8954,zdroj!D:AJ,33,0)</f>
        <v>katB</v>
      </c>
    </row>
    <row r="8955" spans="8:37" x14ac:dyDescent="0.25">
      <c r="H8955" s="8"/>
      <c r="I8955" s="8"/>
      <c r="N8955" s="23"/>
      <c r="O8955" s="24"/>
      <c r="P8955" s="19"/>
      <c r="Q8955" s="19"/>
      <c r="R8955" s="19"/>
      <c r="U8955" s="27"/>
      <c r="Y8955" s="9" t="s">
        <v>637</v>
      </c>
      <c r="Z8955" s="9" t="s">
        <v>462</v>
      </c>
      <c r="AA8955" s="9" t="s">
        <v>198</v>
      </c>
      <c r="AB8955" s="9">
        <v>72911301</v>
      </c>
      <c r="AC8955" s="9" t="s">
        <v>9729</v>
      </c>
      <c r="AD8955" s="9" t="s">
        <v>231</v>
      </c>
      <c r="AE8955" s="5">
        <f t="shared" si="300"/>
        <v>0</v>
      </c>
      <c r="AF8955" s="5" t="str">
        <f t="shared" si="301"/>
        <v>katB</v>
      </c>
      <c r="AG8955" s="153"/>
      <c r="AH8955" s="153"/>
      <c r="AI8955" t="s">
        <v>201</v>
      </c>
      <c r="AJ8955" t="s">
        <v>17878</v>
      </c>
      <c r="AK8955" s="9" t="str">
        <f>VLOOKUP(Y8955,zdroj!D:AJ,33,0)</f>
        <v>katB</v>
      </c>
    </row>
    <row r="8956" spans="8:37" x14ac:dyDescent="0.25">
      <c r="H8956" s="8"/>
      <c r="I8956" s="8"/>
      <c r="N8956" s="23"/>
      <c r="O8956" s="24"/>
      <c r="P8956" s="19"/>
      <c r="Q8956" s="19"/>
      <c r="R8956" s="19"/>
      <c r="U8956" s="27"/>
      <c r="Y8956" s="9" t="s">
        <v>637</v>
      </c>
      <c r="Z8956" s="9" t="s">
        <v>462</v>
      </c>
      <c r="AA8956" s="9" t="s">
        <v>198</v>
      </c>
      <c r="AB8956" s="9">
        <v>71111417</v>
      </c>
      <c r="AC8956" s="9" t="s">
        <v>9730</v>
      </c>
      <c r="AD8956" s="9" t="s">
        <v>231</v>
      </c>
      <c r="AE8956" s="5">
        <f t="shared" si="300"/>
        <v>0</v>
      </c>
      <c r="AF8956" s="5" t="str">
        <f t="shared" si="301"/>
        <v>katB</v>
      </c>
      <c r="AG8956" s="153"/>
      <c r="AH8956" s="153"/>
      <c r="AI8956" t="s">
        <v>201</v>
      </c>
      <c r="AJ8956" t="s">
        <v>17878</v>
      </c>
      <c r="AK8956" s="9" t="str">
        <f>VLOOKUP(Y8956,zdroj!D:AJ,33,0)</f>
        <v>katB</v>
      </c>
    </row>
    <row r="8957" spans="8:37" x14ac:dyDescent="0.25">
      <c r="H8957" s="8"/>
      <c r="I8957" s="8"/>
      <c r="N8957" s="23"/>
      <c r="O8957" s="24"/>
      <c r="P8957" s="19"/>
      <c r="Q8957" s="19"/>
      <c r="R8957" s="19"/>
      <c r="U8957" s="27"/>
      <c r="Y8957" s="9" t="s">
        <v>637</v>
      </c>
      <c r="Z8957" s="9" t="s">
        <v>462</v>
      </c>
      <c r="AA8957" s="9" t="s">
        <v>198</v>
      </c>
      <c r="AB8957" s="9">
        <v>5823731</v>
      </c>
      <c r="AC8957" s="9" t="s">
        <v>9731</v>
      </c>
      <c r="AD8957" s="9" t="s">
        <v>231</v>
      </c>
      <c r="AE8957" s="5">
        <f t="shared" si="300"/>
        <v>0</v>
      </c>
      <c r="AF8957" s="5" t="str">
        <f t="shared" si="301"/>
        <v>katB</v>
      </c>
      <c r="AG8957" s="153"/>
      <c r="AH8957" s="153"/>
      <c r="AI8957" t="s">
        <v>201</v>
      </c>
      <c r="AJ8957" t="s">
        <v>17878</v>
      </c>
      <c r="AK8957" s="9" t="str">
        <f>VLOOKUP(Y8957,zdroj!D:AJ,33,0)</f>
        <v>katB</v>
      </c>
    </row>
    <row r="8958" spans="8:37" x14ac:dyDescent="0.25">
      <c r="H8958" s="8"/>
      <c r="I8958" s="8"/>
      <c r="N8958" s="23"/>
      <c r="O8958" s="24"/>
      <c r="P8958" s="19"/>
      <c r="Q8958" s="19"/>
      <c r="R8958" s="19"/>
      <c r="U8958" s="27"/>
      <c r="Y8958" s="9" t="s">
        <v>637</v>
      </c>
      <c r="Z8958" s="9" t="s">
        <v>462</v>
      </c>
      <c r="AA8958" s="9" t="s">
        <v>198</v>
      </c>
      <c r="AB8958" s="9">
        <v>5823749</v>
      </c>
      <c r="AC8958" s="9" t="s">
        <v>9732</v>
      </c>
      <c r="AD8958" s="9" t="s">
        <v>231</v>
      </c>
      <c r="AE8958" s="5">
        <f t="shared" si="300"/>
        <v>0</v>
      </c>
      <c r="AF8958" s="5" t="str">
        <f t="shared" si="301"/>
        <v>katB</v>
      </c>
      <c r="AG8958" s="153"/>
      <c r="AH8958" s="153"/>
      <c r="AI8958" t="s">
        <v>201</v>
      </c>
      <c r="AJ8958" t="s">
        <v>17878</v>
      </c>
      <c r="AK8958" s="9" t="str">
        <f>VLOOKUP(Y8958,zdroj!D:AJ,33,0)</f>
        <v>katB</v>
      </c>
    </row>
    <row r="8959" spans="8:37" x14ac:dyDescent="0.25">
      <c r="H8959" s="8"/>
      <c r="I8959" s="8"/>
      <c r="N8959" s="23"/>
      <c r="O8959" s="24"/>
      <c r="P8959" s="19"/>
      <c r="Q8959" s="19"/>
      <c r="R8959" s="19"/>
      <c r="U8959" s="27"/>
      <c r="Y8959" s="9" t="s">
        <v>637</v>
      </c>
      <c r="Z8959" s="9" t="s">
        <v>462</v>
      </c>
      <c r="AA8959" s="9" t="s">
        <v>198</v>
      </c>
      <c r="AB8959" s="9">
        <v>80665527</v>
      </c>
      <c r="AC8959" s="9" t="s">
        <v>9733</v>
      </c>
      <c r="AD8959" s="9" t="s">
        <v>231</v>
      </c>
      <c r="AE8959" s="5">
        <f t="shared" si="300"/>
        <v>0</v>
      </c>
      <c r="AF8959" s="5" t="str">
        <f t="shared" si="301"/>
        <v>katB</v>
      </c>
      <c r="AG8959" s="153"/>
      <c r="AH8959" s="153"/>
      <c r="AI8959" t="s">
        <v>201</v>
      </c>
      <c r="AJ8959" t="s">
        <v>17878</v>
      </c>
      <c r="AK8959" s="9" t="str">
        <f>VLOOKUP(Y8959,zdroj!D:AJ,33,0)</f>
        <v>katB</v>
      </c>
    </row>
    <row r="8960" spans="8:37" x14ac:dyDescent="0.25">
      <c r="H8960" s="8"/>
      <c r="I8960" s="8"/>
      <c r="N8960" s="23"/>
      <c r="O8960" s="24"/>
      <c r="P8960" s="19"/>
      <c r="Q8960" s="19"/>
      <c r="R8960" s="19"/>
      <c r="U8960" s="27"/>
      <c r="Y8960" s="9" t="s">
        <v>637</v>
      </c>
      <c r="Z8960" s="9" t="s">
        <v>462</v>
      </c>
      <c r="AA8960" s="9" t="s">
        <v>198</v>
      </c>
      <c r="AB8960" s="9">
        <v>41861256</v>
      </c>
      <c r="AC8960" s="9" t="s">
        <v>9734</v>
      </c>
      <c r="AD8960" s="9" t="s">
        <v>231</v>
      </c>
      <c r="AE8960" s="5">
        <f t="shared" si="300"/>
        <v>0</v>
      </c>
      <c r="AF8960" s="5" t="str">
        <f t="shared" si="301"/>
        <v>katB</v>
      </c>
      <c r="AG8960" s="153"/>
      <c r="AH8960" s="153"/>
      <c r="AI8960" t="s">
        <v>17880</v>
      </c>
      <c r="AJ8960" t="s">
        <v>17878</v>
      </c>
      <c r="AK8960" s="9" t="str">
        <f>VLOOKUP(Y8960,zdroj!D:AJ,33,0)</f>
        <v>katB</v>
      </c>
    </row>
    <row r="8961" spans="8:37" x14ac:dyDescent="0.25">
      <c r="H8961" s="8"/>
      <c r="I8961" s="8"/>
      <c r="N8961" s="23"/>
      <c r="O8961" s="24"/>
      <c r="P8961" s="19"/>
      <c r="Q8961" s="19"/>
      <c r="R8961" s="19"/>
      <c r="U8961" s="27"/>
      <c r="Y8961" s="9" t="s">
        <v>636</v>
      </c>
      <c r="Z8961" s="9" t="s">
        <v>462</v>
      </c>
      <c r="AA8961" s="9" t="s">
        <v>44</v>
      </c>
      <c r="AB8961" s="9">
        <v>5829615</v>
      </c>
      <c r="AC8961" s="9" t="s">
        <v>9735</v>
      </c>
      <c r="AD8961" s="9" t="s">
        <v>225</v>
      </c>
      <c r="AE8961" s="5">
        <f t="shared" si="300"/>
        <v>0</v>
      </c>
      <c r="AF8961" s="5" t="str">
        <f t="shared" si="301"/>
        <v>katA</v>
      </c>
      <c r="AG8961" s="153"/>
      <c r="AH8961" s="153"/>
      <c r="AI8961" t="s">
        <v>195</v>
      </c>
      <c r="AJ8961" t="s">
        <v>340</v>
      </c>
      <c r="AK8961" s="9" t="str">
        <f>VLOOKUP(Y8961,zdroj!D:AJ,33,0)</f>
        <v>katA</v>
      </c>
    </row>
    <row r="8962" spans="8:37" x14ac:dyDescent="0.25">
      <c r="H8962" s="8"/>
      <c r="I8962" s="8"/>
      <c r="N8962" s="23"/>
      <c r="O8962" s="24"/>
      <c r="P8962" s="19"/>
      <c r="Q8962" s="19"/>
      <c r="R8962" s="19"/>
      <c r="U8962" s="27"/>
      <c r="Y8962" s="9" t="s">
        <v>636</v>
      </c>
      <c r="Z8962" s="9" t="s">
        <v>462</v>
      </c>
      <c r="AA8962" s="9" t="s">
        <v>44</v>
      </c>
      <c r="AB8962" s="9">
        <v>5829704</v>
      </c>
      <c r="AC8962" s="9" t="s">
        <v>9736</v>
      </c>
      <c r="AD8962" s="9" t="s">
        <v>225</v>
      </c>
      <c r="AE8962" s="5">
        <f t="shared" si="300"/>
        <v>0</v>
      </c>
      <c r="AF8962" s="5" t="str">
        <f t="shared" si="301"/>
        <v>katA</v>
      </c>
      <c r="AG8962" s="153"/>
      <c r="AH8962" s="153"/>
      <c r="AI8962" t="s">
        <v>195</v>
      </c>
      <c r="AJ8962" t="s">
        <v>340</v>
      </c>
      <c r="AK8962" s="9" t="str">
        <f>VLOOKUP(Y8962,zdroj!D:AJ,33,0)</f>
        <v>katA</v>
      </c>
    </row>
    <row r="8963" spans="8:37" x14ac:dyDescent="0.25">
      <c r="H8963" s="8"/>
      <c r="I8963" s="8"/>
      <c r="N8963" s="23"/>
      <c r="O8963" s="24"/>
      <c r="P8963" s="19"/>
      <c r="Q8963" s="19"/>
      <c r="R8963" s="19"/>
      <c r="U8963" s="27"/>
      <c r="Y8963" s="9" t="s">
        <v>636</v>
      </c>
      <c r="Z8963" s="9" t="s">
        <v>462</v>
      </c>
      <c r="AA8963" s="9" t="s">
        <v>44</v>
      </c>
      <c r="AB8963" s="9">
        <v>5829712</v>
      </c>
      <c r="AC8963" s="9" t="s">
        <v>9737</v>
      </c>
      <c r="AD8963" s="9" t="s">
        <v>225</v>
      </c>
      <c r="AE8963" s="5">
        <f t="shared" si="300"/>
        <v>0</v>
      </c>
      <c r="AF8963" s="5" t="str">
        <f t="shared" si="301"/>
        <v>katA</v>
      </c>
      <c r="AG8963" s="153"/>
      <c r="AH8963" s="153"/>
      <c r="AI8963" t="s">
        <v>195</v>
      </c>
      <c r="AJ8963" t="s">
        <v>340</v>
      </c>
      <c r="AK8963" s="9" t="str">
        <f>VLOOKUP(Y8963,zdroj!D:AJ,33,0)</f>
        <v>katA</v>
      </c>
    </row>
    <row r="8964" spans="8:37" x14ac:dyDescent="0.25">
      <c r="H8964" s="8"/>
      <c r="I8964" s="8"/>
      <c r="N8964" s="23"/>
      <c r="O8964" s="24"/>
      <c r="P8964" s="19"/>
      <c r="Q8964" s="19"/>
      <c r="R8964" s="19"/>
      <c r="U8964" s="27"/>
      <c r="Y8964" s="9" t="s">
        <v>636</v>
      </c>
      <c r="Z8964" s="9" t="s">
        <v>462</v>
      </c>
      <c r="AA8964" s="9" t="s">
        <v>44</v>
      </c>
      <c r="AB8964" s="9">
        <v>5829721</v>
      </c>
      <c r="AC8964" s="9" t="s">
        <v>9738</v>
      </c>
      <c r="AD8964" s="9" t="s">
        <v>225</v>
      </c>
      <c r="AE8964" s="5">
        <f t="shared" si="300"/>
        <v>0</v>
      </c>
      <c r="AF8964" s="5" t="str">
        <f t="shared" si="301"/>
        <v>katA</v>
      </c>
      <c r="AG8964" s="153"/>
      <c r="AH8964" s="153"/>
      <c r="AI8964" t="s">
        <v>195</v>
      </c>
      <c r="AJ8964" t="s">
        <v>340</v>
      </c>
      <c r="AK8964" s="9" t="str">
        <f>VLOOKUP(Y8964,zdroj!D:AJ,33,0)</f>
        <v>katA</v>
      </c>
    </row>
    <row r="8965" spans="8:37" x14ac:dyDescent="0.25">
      <c r="H8965" s="8"/>
      <c r="I8965" s="8"/>
      <c r="N8965" s="23"/>
      <c r="O8965" s="24"/>
      <c r="P8965" s="19"/>
      <c r="Q8965" s="19"/>
      <c r="R8965" s="19"/>
      <c r="U8965" s="27"/>
      <c r="Y8965" s="9" t="s">
        <v>636</v>
      </c>
      <c r="Z8965" s="9" t="s">
        <v>462</v>
      </c>
      <c r="AA8965" s="9" t="s">
        <v>44</v>
      </c>
      <c r="AB8965" s="9">
        <v>5829739</v>
      </c>
      <c r="AC8965" s="9" t="s">
        <v>9739</v>
      </c>
      <c r="AD8965" s="9" t="s">
        <v>225</v>
      </c>
      <c r="AE8965" s="5">
        <f t="shared" si="300"/>
        <v>0</v>
      </c>
      <c r="AF8965" s="5" t="str">
        <f t="shared" si="301"/>
        <v>katA</v>
      </c>
      <c r="AG8965" s="153"/>
      <c r="AH8965" s="153"/>
      <c r="AI8965" t="s">
        <v>195</v>
      </c>
      <c r="AJ8965" t="s">
        <v>340</v>
      </c>
      <c r="AK8965" s="9" t="str">
        <f>VLOOKUP(Y8965,zdroj!D:AJ,33,0)</f>
        <v>katA</v>
      </c>
    </row>
    <row r="8966" spans="8:37" x14ac:dyDescent="0.25">
      <c r="H8966" s="8"/>
      <c r="I8966" s="8"/>
      <c r="N8966" s="23"/>
      <c r="O8966" s="24"/>
      <c r="P8966" s="19"/>
      <c r="Q8966" s="19"/>
      <c r="R8966" s="19"/>
      <c r="U8966" s="27"/>
      <c r="Y8966" s="9" t="s">
        <v>636</v>
      </c>
      <c r="Z8966" s="9" t="s">
        <v>462</v>
      </c>
      <c r="AA8966" s="9" t="s">
        <v>44</v>
      </c>
      <c r="AB8966" s="9">
        <v>5829747</v>
      </c>
      <c r="AC8966" s="9" t="s">
        <v>9740</v>
      </c>
      <c r="AD8966" s="9" t="s">
        <v>225</v>
      </c>
      <c r="AE8966" s="5">
        <f t="shared" si="300"/>
        <v>0</v>
      </c>
      <c r="AF8966" s="5" t="str">
        <f t="shared" si="301"/>
        <v>katA</v>
      </c>
      <c r="AG8966" s="153"/>
      <c r="AH8966" s="153"/>
      <c r="AI8966" t="s">
        <v>195</v>
      </c>
      <c r="AJ8966" t="s">
        <v>340</v>
      </c>
      <c r="AK8966" s="9" t="str">
        <f>VLOOKUP(Y8966,zdroj!D:AJ,33,0)</f>
        <v>katA</v>
      </c>
    </row>
    <row r="8967" spans="8:37" x14ac:dyDescent="0.25">
      <c r="H8967" s="8"/>
      <c r="I8967" s="8"/>
      <c r="N8967" s="23"/>
      <c r="O8967" s="24"/>
      <c r="P8967" s="19"/>
      <c r="Q8967" s="19"/>
      <c r="R8967" s="19"/>
      <c r="U8967" s="27"/>
      <c r="Y8967" s="9" t="s">
        <v>636</v>
      </c>
      <c r="Z8967" s="9" t="s">
        <v>462</v>
      </c>
      <c r="AA8967" s="9" t="s">
        <v>44</v>
      </c>
      <c r="AB8967" s="9">
        <v>5829755</v>
      </c>
      <c r="AC8967" s="9" t="s">
        <v>9741</v>
      </c>
      <c r="AD8967" s="9" t="s">
        <v>225</v>
      </c>
      <c r="AE8967" s="5">
        <f t="shared" si="300"/>
        <v>0</v>
      </c>
      <c r="AF8967" s="5" t="str">
        <f t="shared" si="301"/>
        <v>katA</v>
      </c>
      <c r="AG8967" s="153"/>
      <c r="AH8967" s="153"/>
      <c r="AI8967" t="s">
        <v>195</v>
      </c>
      <c r="AJ8967" t="s">
        <v>340</v>
      </c>
      <c r="AK8967" s="9" t="str">
        <f>VLOOKUP(Y8967,zdroj!D:AJ,33,0)</f>
        <v>katA</v>
      </c>
    </row>
    <row r="8968" spans="8:37" x14ac:dyDescent="0.25">
      <c r="H8968" s="8"/>
      <c r="I8968" s="8"/>
      <c r="N8968" s="23"/>
      <c r="O8968" s="24"/>
      <c r="P8968" s="19"/>
      <c r="Q8968" s="19"/>
      <c r="R8968" s="19"/>
      <c r="U8968" s="27"/>
      <c r="Y8968" s="9" t="s">
        <v>636</v>
      </c>
      <c r="Z8968" s="9" t="s">
        <v>462</v>
      </c>
      <c r="AA8968" s="9" t="s">
        <v>44</v>
      </c>
      <c r="AB8968" s="9">
        <v>5829763</v>
      </c>
      <c r="AC8968" s="9" t="s">
        <v>9742</v>
      </c>
      <c r="AD8968" s="9" t="s">
        <v>225</v>
      </c>
      <c r="AE8968" s="5">
        <f t="shared" si="300"/>
        <v>0</v>
      </c>
      <c r="AF8968" s="5" t="str">
        <f t="shared" si="301"/>
        <v>katA</v>
      </c>
      <c r="AG8968" s="153"/>
      <c r="AH8968" s="153"/>
      <c r="AI8968" t="s">
        <v>195</v>
      </c>
      <c r="AJ8968" t="s">
        <v>340</v>
      </c>
      <c r="AK8968" s="9" t="str">
        <f>VLOOKUP(Y8968,zdroj!D:AJ,33,0)</f>
        <v>katA</v>
      </c>
    </row>
    <row r="8969" spans="8:37" x14ac:dyDescent="0.25">
      <c r="H8969" s="8"/>
      <c r="I8969" s="8"/>
      <c r="N8969" s="23"/>
      <c r="O8969" s="24"/>
      <c r="P8969" s="19"/>
      <c r="Q8969" s="19"/>
      <c r="R8969" s="19"/>
      <c r="U8969" s="27"/>
      <c r="Y8969" s="9" t="s">
        <v>636</v>
      </c>
      <c r="Z8969" s="9" t="s">
        <v>462</v>
      </c>
      <c r="AA8969" s="9" t="s">
        <v>44</v>
      </c>
      <c r="AB8969" s="9">
        <v>5829771</v>
      </c>
      <c r="AC8969" s="9" t="s">
        <v>9743</v>
      </c>
      <c r="AD8969" s="9" t="s">
        <v>225</v>
      </c>
      <c r="AE8969" s="5">
        <f t="shared" si="300"/>
        <v>0</v>
      </c>
      <c r="AF8969" s="5" t="str">
        <f t="shared" si="301"/>
        <v>katA</v>
      </c>
      <c r="AG8969" s="153"/>
      <c r="AH8969" s="153"/>
      <c r="AI8969" t="s">
        <v>195</v>
      </c>
      <c r="AJ8969" t="s">
        <v>340</v>
      </c>
      <c r="AK8969" s="9" t="str">
        <f>VLOOKUP(Y8969,zdroj!D:AJ,33,0)</f>
        <v>katA</v>
      </c>
    </row>
    <row r="8970" spans="8:37" x14ac:dyDescent="0.25">
      <c r="H8970" s="8"/>
      <c r="I8970" s="8"/>
      <c r="N8970" s="23"/>
      <c r="O8970" s="24"/>
      <c r="P8970" s="19"/>
      <c r="Q8970" s="19"/>
      <c r="R8970" s="19"/>
      <c r="U8970" s="27"/>
      <c r="Y8970" s="9" t="s">
        <v>636</v>
      </c>
      <c r="Z8970" s="9" t="s">
        <v>462</v>
      </c>
      <c r="AA8970" s="9" t="s">
        <v>44</v>
      </c>
      <c r="AB8970" s="9">
        <v>5829780</v>
      </c>
      <c r="AC8970" s="9" t="s">
        <v>9744</v>
      </c>
      <c r="AD8970" s="9" t="s">
        <v>225</v>
      </c>
      <c r="AE8970" s="5">
        <f t="shared" ref="AE8970:AE9033" si="302">VLOOKUP(Y8970,K:T,10,0)</f>
        <v>0</v>
      </c>
      <c r="AF8970" s="5" t="str">
        <f t="shared" ref="AF8970:AF9033" si="303">IF(AE8970="A",IF(AD8970="katA","katB",AD8970),AD8970)</f>
        <v>katA</v>
      </c>
      <c r="AG8970" s="153"/>
      <c r="AH8970" s="153"/>
      <c r="AI8970" t="s">
        <v>195</v>
      </c>
      <c r="AJ8970" t="s">
        <v>340</v>
      </c>
      <c r="AK8970" s="9" t="str">
        <f>VLOOKUP(Y8970,zdroj!D:AJ,33,0)</f>
        <v>katA</v>
      </c>
    </row>
    <row r="8971" spans="8:37" x14ac:dyDescent="0.25">
      <c r="H8971" s="8"/>
      <c r="I8971" s="8"/>
      <c r="N8971" s="23"/>
      <c r="O8971" s="24"/>
      <c r="P8971" s="19"/>
      <c r="Q8971" s="19"/>
      <c r="R8971" s="19"/>
      <c r="U8971" s="27"/>
      <c r="Y8971" s="9" t="s">
        <v>636</v>
      </c>
      <c r="Z8971" s="9" t="s">
        <v>462</v>
      </c>
      <c r="AA8971" s="9" t="s">
        <v>44</v>
      </c>
      <c r="AB8971" s="9">
        <v>5829798</v>
      </c>
      <c r="AC8971" s="9" t="s">
        <v>9745</v>
      </c>
      <c r="AD8971" s="9" t="s">
        <v>225</v>
      </c>
      <c r="AE8971" s="5">
        <f t="shared" si="302"/>
        <v>0</v>
      </c>
      <c r="AF8971" s="5" t="str">
        <f t="shared" si="303"/>
        <v>katA</v>
      </c>
      <c r="AG8971" s="153"/>
      <c r="AH8971" s="153"/>
      <c r="AI8971" t="s">
        <v>195</v>
      </c>
      <c r="AJ8971" t="s">
        <v>340</v>
      </c>
      <c r="AK8971" s="9" t="str">
        <f>VLOOKUP(Y8971,zdroj!D:AJ,33,0)</f>
        <v>katA</v>
      </c>
    </row>
    <row r="8972" spans="8:37" x14ac:dyDescent="0.25">
      <c r="H8972" s="8"/>
      <c r="I8972" s="8"/>
      <c r="N8972" s="23"/>
      <c r="O8972" s="24"/>
      <c r="P8972" s="19"/>
      <c r="Q8972" s="19"/>
      <c r="R8972" s="19"/>
      <c r="U8972" s="27"/>
      <c r="Y8972" s="9" t="s">
        <v>636</v>
      </c>
      <c r="Z8972" s="9" t="s">
        <v>462</v>
      </c>
      <c r="AA8972" s="9" t="s">
        <v>44</v>
      </c>
      <c r="AB8972" s="9">
        <v>5829623</v>
      </c>
      <c r="AC8972" s="9" t="s">
        <v>9746</v>
      </c>
      <c r="AD8972" s="9" t="s">
        <v>225</v>
      </c>
      <c r="AE8972" s="5">
        <f t="shared" si="302"/>
        <v>0</v>
      </c>
      <c r="AF8972" s="5" t="str">
        <f t="shared" si="303"/>
        <v>katA</v>
      </c>
      <c r="AG8972" s="153"/>
      <c r="AH8972" s="153"/>
      <c r="AI8972" t="s">
        <v>195</v>
      </c>
      <c r="AJ8972" t="s">
        <v>340</v>
      </c>
      <c r="AK8972" s="9" t="str">
        <f>VLOOKUP(Y8972,zdroj!D:AJ,33,0)</f>
        <v>katA</v>
      </c>
    </row>
    <row r="8973" spans="8:37" x14ac:dyDescent="0.25">
      <c r="H8973" s="8"/>
      <c r="I8973" s="8"/>
      <c r="N8973" s="23"/>
      <c r="O8973" s="24"/>
      <c r="P8973" s="19"/>
      <c r="Q8973" s="19"/>
      <c r="R8973" s="19"/>
      <c r="U8973" s="27"/>
      <c r="Y8973" s="9" t="s">
        <v>636</v>
      </c>
      <c r="Z8973" s="9" t="s">
        <v>462</v>
      </c>
      <c r="AA8973" s="9" t="s">
        <v>44</v>
      </c>
      <c r="AB8973" s="9">
        <v>5829801</v>
      </c>
      <c r="AC8973" s="9" t="s">
        <v>9747</v>
      </c>
      <c r="AD8973" s="9" t="s">
        <v>225</v>
      </c>
      <c r="AE8973" s="5">
        <f t="shared" si="302"/>
        <v>0</v>
      </c>
      <c r="AF8973" s="5" t="str">
        <f t="shared" si="303"/>
        <v>katA</v>
      </c>
      <c r="AG8973" s="153"/>
      <c r="AH8973" s="153"/>
      <c r="AI8973" t="s">
        <v>195</v>
      </c>
      <c r="AJ8973" t="s">
        <v>340</v>
      </c>
      <c r="AK8973" s="9" t="str">
        <f>VLOOKUP(Y8973,zdroj!D:AJ,33,0)</f>
        <v>katA</v>
      </c>
    </row>
    <row r="8974" spans="8:37" x14ac:dyDescent="0.25">
      <c r="H8974" s="8"/>
      <c r="I8974" s="8"/>
      <c r="N8974" s="23"/>
      <c r="O8974" s="24"/>
      <c r="P8974" s="19"/>
      <c r="Q8974" s="19"/>
      <c r="R8974" s="19"/>
      <c r="U8974" s="27"/>
      <c r="Y8974" s="9" t="s">
        <v>636</v>
      </c>
      <c r="Z8974" s="9" t="s">
        <v>462</v>
      </c>
      <c r="AA8974" s="9" t="s">
        <v>44</v>
      </c>
      <c r="AB8974" s="9">
        <v>5829810</v>
      </c>
      <c r="AC8974" s="9" t="s">
        <v>9748</v>
      </c>
      <c r="AD8974" s="9" t="s">
        <v>225</v>
      </c>
      <c r="AE8974" s="5">
        <f t="shared" si="302"/>
        <v>0</v>
      </c>
      <c r="AF8974" s="5" t="str">
        <f t="shared" si="303"/>
        <v>katA</v>
      </c>
      <c r="AG8974" s="153"/>
      <c r="AH8974" s="153"/>
      <c r="AI8974" t="s">
        <v>195</v>
      </c>
      <c r="AJ8974" t="s">
        <v>340</v>
      </c>
      <c r="AK8974" s="9" t="str">
        <f>VLOOKUP(Y8974,zdroj!D:AJ,33,0)</f>
        <v>katA</v>
      </c>
    </row>
    <row r="8975" spans="8:37" x14ac:dyDescent="0.25">
      <c r="H8975" s="8"/>
      <c r="I8975" s="8"/>
      <c r="N8975" s="23"/>
      <c r="O8975" s="24"/>
      <c r="P8975" s="19"/>
      <c r="Q8975" s="19"/>
      <c r="R8975" s="19"/>
      <c r="U8975" s="27"/>
      <c r="Y8975" s="9" t="s">
        <v>636</v>
      </c>
      <c r="Z8975" s="9" t="s">
        <v>462</v>
      </c>
      <c r="AA8975" s="9" t="s">
        <v>44</v>
      </c>
      <c r="AB8975" s="9">
        <v>5829828</v>
      </c>
      <c r="AC8975" s="9" t="s">
        <v>9749</v>
      </c>
      <c r="AD8975" s="9" t="s">
        <v>225</v>
      </c>
      <c r="AE8975" s="5">
        <f t="shared" si="302"/>
        <v>0</v>
      </c>
      <c r="AF8975" s="5" t="str">
        <f t="shared" si="303"/>
        <v>katA</v>
      </c>
      <c r="AG8975" s="153"/>
      <c r="AH8975" s="153"/>
      <c r="AI8975" t="s">
        <v>195</v>
      </c>
      <c r="AJ8975" t="s">
        <v>340</v>
      </c>
      <c r="AK8975" s="9" t="str">
        <f>VLOOKUP(Y8975,zdroj!D:AJ,33,0)</f>
        <v>katA</v>
      </c>
    </row>
    <row r="8976" spans="8:37" x14ac:dyDescent="0.25">
      <c r="H8976" s="8"/>
      <c r="I8976" s="8"/>
      <c r="N8976" s="23"/>
      <c r="O8976" s="24"/>
      <c r="P8976" s="19"/>
      <c r="Q8976" s="19"/>
      <c r="R8976" s="19"/>
      <c r="U8976" s="27"/>
      <c r="Y8976" s="9" t="s">
        <v>636</v>
      </c>
      <c r="Z8976" s="9" t="s">
        <v>462</v>
      </c>
      <c r="AA8976" s="9" t="s">
        <v>44</v>
      </c>
      <c r="AB8976" s="9">
        <v>5829836</v>
      </c>
      <c r="AC8976" s="9" t="s">
        <v>9750</v>
      </c>
      <c r="AD8976" s="9" t="s">
        <v>225</v>
      </c>
      <c r="AE8976" s="5">
        <f t="shared" si="302"/>
        <v>0</v>
      </c>
      <c r="AF8976" s="5" t="str">
        <f t="shared" si="303"/>
        <v>katA</v>
      </c>
      <c r="AG8976" s="153"/>
      <c r="AH8976" s="153"/>
      <c r="AI8976" t="s">
        <v>195</v>
      </c>
      <c r="AJ8976" t="s">
        <v>340</v>
      </c>
      <c r="AK8976" s="9" t="str">
        <f>VLOOKUP(Y8976,zdroj!D:AJ,33,0)</f>
        <v>katA</v>
      </c>
    </row>
    <row r="8977" spans="8:37" x14ac:dyDescent="0.25">
      <c r="H8977" s="8"/>
      <c r="I8977" s="8"/>
      <c r="N8977" s="23"/>
      <c r="O8977" s="24"/>
      <c r="P8977" s="19"/>
      <c r="Q8977" s="19"/>
      <c r="R8977" s="19"/>
      <c r="U8977" s="27"/>
      <c r="Y8977" s="9" t="s">
        <v>636</v>
      </c>
      <c r="Z8977" s="9" t="s">
        <v>462</v>
      </c>
      <c r="AA8977" s="9" t="s">
        <v>44</v>
      </c>
      <c r="AB8977" s="9">
        <v>5829852</v>
      </c>
      <c r="AC8977" s="9" t="s">
        <v>9751</v>
      </c>
      <c r="AD8977" s="9" t="s">
        <v>225</v>
      </c>
      <c r="AE8977" s="5">
        <f t="shared" si="302"/>
        <v>0</v>
      </c>
      <c r="AF8977" s="5" t="str">
        <f t="shared" si="303"/>
        <v>katA</v>
      </c>
      <c r="AG8977" s="153"/>
      <c r="AH8977" s="153"/>
      <c r="AI8977" t="s">
        <v>195</v>
      </c>
      <c r="AJ8977" t="s">
        <v>340</v>
      </c>
      <c r="AK8977" s="9" t="str">
        <f>VLOOKUP(Y8977,zdroj!D:AJ,33,0)</f>
        <v>katA</v>
      </c>
    </row>
    <row r="8978" spans="8:37" x14ac:dyDescent="0.25">
      <c r="H8978" s="8"/>
      <c r="I8978" s="8"/>
      <c r="N8978" s="23"/>
      <c r="O8978" s="24"/>
      <c r="P8978" s="19"/>
      <c r="Q8978" s="19"/>
      <c r="R8978" s="19"/>
      <c r="U8978" s="27"/>
      <c r="Y8978" s="9" t="s">
        <v>636</v>
      </c>
      <c r="Z8978" s="9" t="s">
        <v>462</v>
      </c>
      <c r="AA8978" s="9" t="s">
        <v>44</v>
      </c>
      <c r="AB8978" s="9">
        <v>5829861</v>
      </c>
      <c r="AC8978" s="9" t="s">
        <v>9752</v>
      </c>
      <c r="AD8978" s="9" t="s">
        <v>225</v>
      </c>
      <c r="AE8978" s="5">
        <f t="shared" si="302"/>
        <v>0</v>
      </c>
      <c r="AF8978" s="5" t="str">
        <f t="shared" si="303"/>
        <v>katA</v>
      </c>
      <c r="AG8978" s="153"/>
      <c r="AH8978" s="153"/>
      <c r="AI8978" t="s">
        <v>195</v>
      </c>
      <c r="AJ8978" t="s">
        <v>340</v>
      </c>
      <c r="AK8978" s="9" t="str">
        <f>VLOOKUP(Y8978,zdroj!D:AJ,33,0)</f>
        <v>katA</v>
      </c>
    </row>
    <row r="8979" spans="8:37" x14ac:dyDescent="0.25">
      <c r="H8979" s="8"/>
      <c r="I8979" s="8"/>
      <c r="N8979" s="23"/>
      <c r="O8979" s="24"/>
      <c r="P8979" s="19"/>
      <c r="Q8979" s="19"/>
      <c r="R8979" s="19"/>
      <c r="U8979" s="27"/>
      <c r="Y8979" s="9" t="s">
        <v>636</v>
      </c>
      <c r="Z8979" s="9" t="s">
        <v>462</v>
      </c>
      <c r="AA8979" s="9" t="s">
        <v>44</v>
      </c>
      <c r="AB8979" s="9">
        <v>5829879</v>
      </c>
      <c r="AC8979" s="9" t="s">
        <v>9753</v>
      </c>
      <c r="AD8979" s="9" t="s">
        <v>225</v>
      </c>
      <c r="AE8979" s="5">
        <f t="shared" si="302"/>
        <v>0</v>
      </c>
      <c r="AF8979" s="5" t="str">
        <f t="shared" si="303"/>
        <v>katA</v>
      </c>
      <c r="AG8979" s="153"/>
      <c r="AH8979" s="153"/>
      <c r="AI8979" t="s">
        <v>195</v>
      </c>
      <c r="AJ8979" t="s">
        <v>340</v>
      </c>
      <c r="AK8979" s="9" t="str">
        <f>VLOOKUP(Y8979,zdroj!D:AJ,33,0)</f>
        <v>katA</v>
      </c>
    </row>
    <row r="8980" spans="8:37" x14ac:dyDescent="0.25">
      <c r="H8980" s="8"/>
      <c r="I8980" s="8"/>
      <c r="N8980" s="23"/>
      <c r="O8980" s="24"/>
      <c r="P8980" s="19"/>
      <c r="Q8980" s="19"/>
      <c r="R8980" s="19"/>
      <c r="U8980" s="27"/>
      <c r="Y8980" s="9" t="s">
        <v>636</v>
      </c>
      <c r="Z8980" s="9" t="s">
        <v>462</v>
      </c>
      <c r="AA8980" s="9" t="s">
        <v>44</v>
      </c>
      <c r="AB8980" s="9">
        <v>5829887</v>
      </c>
      <c r="AC8980" s="9" t="s">
        <v>9754</v>
      </c>
      <c r="AD8980" s="9" t="s">
        <v>225</v>
      </c>
      <c r="AE8980" s="5">
        <f t="shared" si="302"/>
        <v>0</v>
      </c>
      <c r="AF8980" s="5" t="str">
        <f t="shared" si="303"/>
        <v>katA</v>
      </c>
      <c r="AG8980" s="153"/>
      <c r="AH8980" s="153"/>
      <c r="AI8980" t="s">
        <v>195</v>
      </c>
      <c r="AJ8980" t="s">
        <v>340</v>
      </c>
      <c r="AK8980" s="9" t="str">
        <f>VLOOKUP(Y8980,zdroj!D:AJ,33,0)</f>
        <v>katA</v>
      </c>
    </row>
    <row r="8981" spans="8:37" x14ac:dyDescent="0.25">
      <c r="H8981" s="8"/>
      <c r="I8981" s="8"/>
      <c r="N8981" s="23"/>
      <c r="O8981" s="24"/>
      <c r="P8981" s="19"/>
      <c r="Q8981" s="19"/>
      <c r="R8981" s="19"/>
      <c r="U8981" s="27"/>
      <c r="Y8981" s="9" t="s">
        <v>636</v>
      </c>
      <c r="Z8981" s="9" t="s">
        <v>462</v>
      </c>
      <c r="AA8981" s="9" t="s">
        <v>44</v>
      </c>
      <c r="AB8981" s="9">
        <v>5829895</v>
      </c>
      <c r="AC8981" s="9" t="s">
        <v>9755</v>
      </c>
      <c r="AD8981" s="9" t="s">
        <v>225</v>
      </c>
      <c r="AE8981" s="5">
        <f t="shared" si="302"/>
        <v>0</v>
      </c>
      <c r="AF8981" s="5" t="str">
        <f t="shared" si="303"/>
        <v>katA</v>
      </c>
      <c r="AG8981" s="153"/>
      <c r="AH8981" s="153"/>
      <c r="AI8981" t="s">
        <v>195</v>
      </c>
      <c r="AJ8981" t="s">
        <v>340</v>
      </c>
      <c r="AK8981" s="9" t="str">
        <f>VLOOKUP(Y8981,zdroj!D:AJ,33,0)</f>
        <v>katA</v>
      </c>
    </row>
    <row r="8982" spans="8:37" x14ac:dyDescent="0.25">
      <c r="H8982" s="8"/>
      <c r="I8982" s="8"/>
      <c r="N8982" s="23"/>
      <c r="O8982" s="24"/>
      <c r="P8982" s="19"/>
      <c r="Q8982" s="19"/>
      <c r="R8982" s="19"/>
      <c r="U8982" s="27"/>
      <c r="Y8982" s="9" t="s">
        <v>636</v>
      </c>
      <c r="Z8982" s="9" t="s">
        <v>462</v>
      </c>
      <c r="AA8982" s="9" t="s">
        <v>44</v>
      </c>
      <c r="AB8982" s="9">
        <v>5829631</v>
      </c>
      <c r="AC8982" s="9" t="s">
        <v>9756</v>
      </c>
      <c r="AD8982" s="9" t="s">
        <v>225</v>
      </c>
      <c r="AE8982" s="5">
        <f t="shared" si="302"/>
        <v>0</v>
      </c>
      <c r="AF8982" s="5" t="str">
        <f t="shared" si="303"/>
        <v>katA</v>
      </c>
      <c r="AG8982" s="153"/>
      <c r="AH8982" s="153"/>
      <c r="AI8982" t="s">
        <v>195</v>
      </c>
      <c r="AJ8982" t="s">
        <v>340</v>
      </c>
      <c r="AK8982" s="9" t="str">
        <f>VLOOKUP(Y8982,zdroj!D:AJ,33,0)</f>
        <v>katA</v>
      </c>
    </row>
    <row r="8983" spans="8:37" x14ac:dyDescent="0.25">
      <c r="H8983" s="8"/>
      <c r="I8983" s="8"/>
      <c r="N8983" s="23"/>
      <c r="O8983" s="24"/>
      <c r="P8983" s="19"/>
      <c r="Q8983" s="19"/>
      <c r="R8983" s="19"/>
      <c r="U8983" s="27"/>
      <c r="Y8983" s="9" t="s">
        <v>636</v>
      </c>
      <c r="Z8983" s="9" t="s">
        <v>462</v>
      </c>
      <c r="AA8983" s="9" t="s">
        <v>44</v>
      </c>
      <c r="AB8983" s="9">
        <v>5829909</v>
      </c>
      <c r="AC8983" s="9" t="s">
        <v>9757</v>
      </c>
      <c r="AD8983" s="9" t="s">
        <v>225</v>
      </c>
      <c r="AE8983" s="5">
        <f t="shared" si="302"/>
        <v>0</v>
      </c>
      <c r="AF8983" s="5" t="str">
        <f t="shared" si="303"/>
        <v>katA</v>
      </c>
      <c r="AG8983" s="153"/>
      <c r="AH8983" s="153"/>
      <c r="AI8983" t="s">
        <v>195</v>
      </c>
      <c r="AJ8983" t="s">
        <v>340</v>
      </c>
      <c r="AK8983" s="9" t="str">
        <f>VLOOKUP(Y8983,zdroj!D:AJ,33,0)</f>
        <v>katA</v>
      </c>
    </row>
    <row r="8984" spans="8:37" x14ac:dyDescent="0.25">
      <c r="H8984" s="8"/>
      <c r="I8984" s="8"/>
      <c r="N8984" s="23"/>
      <c r="O8984" s="24"/>
      <c r="P8984" s="19"/>
      <c r="Q8984" s="19"/>
      <c r="R8984" s="19"/>
      <c r="U8984" s="27"/>
      <c r="Y8984" s="9" t="s">
        <v>636</v>
      </c>
      <c r="Z8984" s="9" t="s">
        <v>462</v>
      </c>
      <c r="AA8984" s="9" t="s">
        <v>44</v>
      </c>
      <c r="AB8984" s="9">
        <v>5829917</v>
      </c>
      <c r="AC8984" s="9" t="s">
        <v>9758</v>
      </c>
      <c r="AD8984" s="9" t="s">
        <v>225</v>
      </c>
      <c r="AE8984" s="5">
        <f t="shared" si="302"/>
        <v>0</v>
      </c>
      <c r="AF8984" s="5" t="str">
        <f t="shared" si="303"/>
        <v>katA</v>
      </c>
      <c r="AG8984" s="153"/>
      <c r="AH8984" s="153"/>
      <c r="AI8984" t="s">
        <v>195</v>
      </c>
      <c r="AJ8984" t="s">
        <v>340</v>
      </c>
      <c r="AK8984" s="9" t="str">
        <f>VLOOKUP(Y8984,zdroj!D:AJ,33,0)</f>
        <v>katA</v>
      </c>
    </row>
    <row r="8985" spans="8:37" x14ac:dyDescent="0.25">
      <c r="H8985" s="8"/>
      <c r="I8985" s="8"/>
      <c r="N8985" s="23"/>
      <c r="O8985" s="24"/>
      <c r="P8985" s="19"/>
      <c r="Q8985" s="19"/>
      <c r="R8985" s="19"/>
      <c r="U8985" s="27"/>
      <c r="Y8985" s="9" t="s">
        <v>636</v>
      </c>
      <c r="Z8985" s="9" t="s">
        <v>462</v>
      </c>
      <c r="AA8985" s="9" t="s">
        <v>44</v>
      </c>
      <c r="AB8985" s="9">
        <v>5829925</v>
      </c>
      <c r="AC8985" s="9" t="s">
        <v>9759</v>
      </c>
      <c r="AD8985" s="9" t="s">
        <v>225</v>
      </c>
      <c r="AE8985" s="5">
        <f t="shared" si="302"/>
        <v>0</v>
      </c>
      <c r="AF8985" s="5" t="str">
        <f t="shared" si="303"/>
        <v>katA</v>
      </c>
      <c r="AG8985" s="153"/>
      <c r="AH8985" s="153"/>
      <c r="AI8985" t="s">
        <v>195</v>
      </c>
      <c r="AJ8985" t="s">
        <v>340</v>
      </c>
      <c r="AK8985" s="9" t="str">
        <f>VLOOKUP(Y8985,zdroj!D:AJ,33,0)</f>
        <v>katA</v>
      </c>
    </row>
    <row r="8986" spans="8:37" x14ac:dyDescent="0.25">
      <c r="H8986" s="8"/>
      <c r="I8986" s="8"/>
      <c r="N8986" s="23"/>
      <c r="O8986" s="24"/>
      <c r="P8986" s="19"/>
      <c r="Q8986" s="19"/>
      <c r="R8986" s="19"/>
      <c r="U8986" s="27"/>
      <c r="Y8986" s="9" t="s">
        <v>636</v>
      </c>
      <c r="Z8986" s="9" t="s">
        <v>462</v>
      </c>
      <c r="AA8986" s="9" t="s">
        <v>44</v>
      </c>
      <c r="AB8986" s="9">
        <v>5829933</v>
      </c>
      <c r="AC8986" s="9" t="s">
        <v>9760</v>
      </c>
      <c r="AD8986" s="9" t="s">
        <v>225</v>
      </c>
      <c r="AE8986" s="5">
        <f t="shared" si="302"/>
        <v>0</v>
      </c>
      <c r="AF8986" s="5" t="str">
        <f t="shared" si="303"/>
        <v>katA</v>
      </c>
      <c r="AG8986" s="153"/>
      <c r="AH8986" s="153"/>
      <c r="AI8986" t="s">
        <v>195</v>
      </c>
      <c r="AJ8986" t="s">
        <v>340</v>
      </c>
      <c r="AK8986" s="9" t="str">
        <f>VLOOKUP(Y8986,zdroj!D:AJ,33,0)</f>
        <v>katA</v>
      </c>
    </row>
    <row r="8987" spans="8:37" x14ac:dyDescent="0.25">
      <c r="H8987" s="8"/>
      <c r="I8987" s="8"/>
      <c r="N8987" s="23"/>
      <c r="O8987" s="24"/>
      <c r="P8987" s="19"/>
      <c r="Q8987" s="19"/>
      <c r="R8987" s="19"/>
      <c r="U8987" s="27"/>
      <c r="Y8987" s="9" t="s">
        <v>636</v>
      </c>
      <c r="Z8987" s="9" t="s">
        <v>462</v>
      </c>
      <c r="AA8987" s="9" t="s">
        <v>44</v>
      </c>
      <c r="AB8987" s="9">
        <v>5829941</v>
      </c>
      <c r="AC8987" s="9" t="s">
        <v>9761</v>
      </c>
      <c r="AD8987" s="9" t="s">
        <v>225</v>
      </c>
      <c r="AE8987" s="5">
        <f t="shared" si="302"/>
        <v>0</v>
      </c>
      <c r="AF8987" s="5" t="str">
        <f t="shared" si="303"/>
        <v>katA</v>
      </c>
      <c r="AG8987" s="153"/>
      <c r="AH8987" s="153"/>
      <c r="AI8987" t="s">
        <v>195</v>
      </c>
      <c r="AJ8987" t="s">
        <v>340</v>
      </c>
      <c r="AK8987" s="9" t="str">
        <f>VLOOKUP(Y8987,zdroj!D:AJ,33,0)</f>
        <v>katA</v>
      </c>
    </row>
    <row r="8988" spans="8:37" x14ac:dyDescent="0.25">
      <c r="H8988" s="8"/>
      <c r="I8988" s="8"/>
      <c r="N8988" s="23"/>
      <c r="O8988" s="24"/>
      <c r="P8988" s="19"/>
      <c r="Q8988" s="19"/>
      <c r="R8988" s="19"/>
      <c r="U8988" s="27"/>
      <c r="Y8988" s="9" t="s">
        <v>636</v>
      </c>
      <c r="Z8988" s="9" t="s">
        <v>462</v>
      </c>
      <c r="AA8988" s="9" t="s">
        <v>44</v>
      </c>
      <c r="AB8988" s="9">
        <v>5829950</v>
      </c>
      <c r="AC8988" s="9" t="s">
        <v>9762</v>
      </c>
      <c r="AD8988" s="9" t="s">
        <v>225</v>
      </c>
      <c r="AE8988" s="5">
        <f t="shared" si="302"/>
        <v>0</v>
      </c>
      <c r="AF8988" s="5" t="str">
        <f t="shared" si="303"/>
        <v>katA</v>
      </c>
      <c r="AG8988" s="153"/>
      <c r="AH8988" s="153"/>
      <c r="AI8988" t="s">
        <v>195</v>
      </c>
      <c r="AJ8988" t="s">
        <v>340</v>
      </c>
      <c r="AK8988" s="9" t="str">
        <f>VLOOKUP(Y8988,zdroj!D:AJ,33,0)</f>
        <v>katA</v>
      </c>
    </row>
    <row r="8989" spans="8:37" x14ac:dyDescent="0.25">
      <c r="H8989" s="8"/>
      <c r="I8989" s="8"/>
      <c r="N8989" s="23"/>
      <c r="O8989" s="24"/>
      <c r="P8989" s="19"/>
      <c r="Q8989" s="19"/>
      <c r="R8989" s="19"/>
      <c r="U8989" s="27"/>
      <c r="Y8989" s="9" t="s">
        <v>636</v>
      </c>
      <c r="Z8989" s="9" t="s">
        <v>462</v>
      </c>
      <c r="AA8989" s="9" t="s">
        <v>44</v>
      </c>
      <c r="AB8989" s="9">
        <v>5829968</v>
      </c>
      <c r="AC8989" s="9" t="s">
        <v>9763</v>
      </c>
      <c r="AD8989" s="9" t="s">
        <v>225</v>
      </c>
      <c r="AE8989" s="5">
        <f t="shared" si="302"/>
        <v>0</v>
      </c>
      <c r="AF8989" s="5" t="str">
        <f t="shared" si="303"/>
        <v>katA</v>
      </c>
      <c r="AG8989" s="153"/>
      <c r="AH8989" s="153"/>
      <c r="AI8989" t="s">
        <v>195</v>
      </c>
      <c r="AJ8989" t="s">
        <v>340</v>
      </c>
      <c r="AK8989" s="9" t="str">
        <f>VLOOKUP(Y8989,zdroj!D:AJ,33,0)</f>
        <v>katA</v>
      </c>
    </row>
    <row r="8990" spans="8:37" x14ac:dyDescent="0.25">
      <c r="H8990" s="8"/>
      <c r="I8990" s="8"/>
      <c r="N8990" s="23"/>
      <c r="O8990" s="24"/>
      <c r="P8990" s="19"/>
      <c r="Q8990" s="19"/>
      <c r="R8990" s="19"/>
      <c r="U8990" s="27"/>
      <c r="Y8990" s="9" t="s">
        <v>636</v>
      </c>
      <c r="Z8990" s="9" t="s">
        <v>462</v>
      </c>
      <c r="AA8990" s="9" t="s">
        <v>44</v>
      </c>
      <c r="AB8990" s="9">
        <v>5829976</v>
      </c>
      <c r="AC8990" s="9" t="s">
        <v>9764</v>
      </c>
      <c r="AD8990" s="9" t="s">
        <v>225</v>
      </c>
      <c r="AE8990" s="5">
        <f t="shared" si="302"/>
        <v>0</v>
      </c>
      <c r="AF8990" s="5" t="str">
        <f t="shared" si="303"/>
        <v>katA</v>
      </c>
      <c r="AG8990" s="153"/>
      <c r="AH8990" s="153"/>
      <c r="AI8990" t="s">
        <v>195</v>
      </c>
      <c r="AJ8990" t="s">
        <v>340</v>
      </c>
      <c r="AK8990" s="9" t="str">
        <f>VLOOKUP(Y8990,zdroj!D:AJ,33,0)</f>
        <v>katA</v>
      </c>
    </row>
    <row r="8991" spans="8:37" x14ac:dyDescent="0.25">
      <c r="H8991" s="8"/>
      <c r="I8991" s="8"/>
      <c r="N8991" s="23"/>
      <c r="O8991" s="24"/>
      <c r="P8991" s="19"/>
      <c r="Q8991" s="19"/>
      <c r="R8991" s="19"/>
      <c r="U8991" s="27"/>
      <c r="Y8991" s="9" t="s">
        <v>636</v>
      </c>
      <c r="Z8991" s="9" t="s">
        <v>462</v>
      </c>
      <c r="AA8991" s="9" t="s">
        <v>44</v>
      </c>
      <c r="AB8991" s="9">
        <v>5829984</v>
      </c>
      <c r="AC8991" s="9" t="s">
        <v>9765</v>
      </c>
      <c r="AD8991" s="9" t="s">
        <v>225</v>
      </c>
      <c r="AE8991" s="5">
        <f t="shared" si="302"/>
        <v>0</v>
      </c>
      <c r="AF8991" s="5" t="str">
        <f t="shared" si="303"/>
        <v>katA</v>
      </c>
      <c r="AG8991" s="153"/>
      <c r="AH8991" s="153"/>
      <c r="AI8991" t="s">
        <v>195</v>
      </c>
      <c r="AJ8991" t="s">
        <v>340</v>
      </c>
      <c r="AK8991" s="9" t="str">
        <f>VLOOKUP(Y8991,zdroj!D:AJ,33,0)</f>
        <v>katA</v>
      </c>
    </row>
    <row r="8992" spans="8:37" x14ac:dyDescent="0.25">
      <c r="H8992" s="8"/>
      <c r="I8992" s="8"/>
      <c r="N8992" s="23"/>
      <c r="O8992" s="24"/>
      <c r="P8992" s="19"/>
      <c r="Q8992" s="19"/>
      <c r="R8992" s="19"/>
      <c r="U8992" s="27"/>
      <c r="Y8992" s="9" t="s">
        <v>636</v>
      </c>
      <c r="Z8992" s="9" t="s">
        <v>462</v>
      </c>
      <c r="AA8992" s="9" t="s">
        <v>44</v>
      </c>
      <c r="AB8992" s="9">
        <v>5829640</v>
      </c>
      <c r="AC8992" s="9" t="s">
        <v>9766</v>
      </c>
      <c r="AD8992" s="9" t="s">
        <v>225</v>
      </c>
      <c r="AE8992" s="5">
        <f t="shared" si="302"/>
        <v>0</v>
      </c>
      <c r="AF8992" s="5" t="str">
        <f t="shared" si="303"/>
        <v>katA</v>
      </c>
      <c r="AG8992" s="153"/>
      <c r="AH8992" s="153"/>
      <c r="AI8992" t="s">
        <v>195</v>
      </c>
      <c r="AJ8992" t="s">
        <v>340</v>
      </c>
      <c r="AK8992" s="9" t="str">
        <f>VLOOKUP(Y8992,zdroj!D:AJ,33,0)</f>
        <v>katA</v>
      </c>
    </row>
    <row r="8993" spans="8:37" x14ac:dyDescent="0.25">
      <c r="H8993" s="8"/>
      <c r="I8993" s="8"/>
      <c r="N8993" s="23"/>
      <c r="O8993" s="24"/>
      <c r="P8993" s="19"/>
      <c r="Q8993" s="19"/>
      <c r="R8993" s="19"/>
      <c r="U8993" s="27"/>
      <c r="Y8993" s="9" t="s">
        <v>636</v>
      </c>
      <c r="Z8993" s="9" t="s">
        <v>462</v>
      </c>
      <c r="AA8993" s="9" t="s">
        <v>44</v>
      </c>
      <c r="AB8993" s="9">
        <v>5830001</v>
      </c>
      <c r="AC8993" s="9" t="s">
        <v>9767</v>
      </c>
      <c r="AD8993" s="9" t="s">
        <v>225</v>
      </c>
      <c r="AE8993" s="5">
        <f t="shared" si="302"/>
        <v>0</v>
      </c>
      <c r="AF8993" s="5" t="str">
        <f t="shared" si="303"/>
        <v>katA</v>
      </c>
      <c r="AG8993" s="153"/>
      <c r="AH8993" s="153"/>
      <c r="AI8993" t="s">
        <v>236</v>
      </c>
      <c r="AJ8993" t="s">
        <v>17878</v>
      </c>
      <c r="AK8993" s="9" t="str">
        <f>VLOOKUP(Y8993,zdroj!D:AJ,33,0)</f>
        <v>katA</v>
      </c>
    </row>
    <row r="8994" spans="8:37" x14ac:dyDescent="0.25">
      <c r="H8994" s="8"/>
      <c r="I8994" s="8"/>
      <c r="N8994" s="23"/>
      <c r="O8994" s="24"/>
      <c r="P8994" s="19"/>
      <c r="Q8994" s="19"/>
      <c r="R8994" s="19"/>
      <c r="U8994" s="27"/>
      <c r="Y8994" s="9" t="s">
        <v>636</v>
      </c>
      <c r="Z8994" s="9" t="s">
        <v>462</v>
      </c>
      <c r="AA8994" s="9" t="s">
        <v>44</v>
      </c>
      <c r="AB8994" s="9">
        <v>5830010</v>
      </c>
      <c r="AC8994" s="9" t="s">
        <v>9768</v>
      </c>
      <c r="AD8994" s="9" t="s">
        <v>225</v>
      </c>
      <c r="AE8994" s="5">
        <f t="shared" si="302"/>
        <v>0</v>
      </c>
      <c r="AF8994" s="5" t="str">
        <f t="shared" si="303"/>
        <v>katA</v>
      </c>
      <c r="AG8994" s="153"/>
      <c r="AH8994" s="153"/>
      <c r="AI8994" t="s">
        <v>195</v>
      </c>
      <c r="AJ8994" t="s">
        <v>340</v>
      </c>
      <c r="AK8994" s="9" t="str">
        <f>VLOOKUP(Y8994,zdroj!D:AJ,33,0)</f>
        <v>katA</v>
      </c>
    </row>
    <row r="8995" spans="8:37" x14ac:dyDescent="0.25">
      <c r="H8995" s="8"/>
      <c r="I8995" s="8"/>
      <c r="N8995" s="23"/>
      <c r="O8995" s="24"/>
      <c r="P8995" s="19"/>
      <c r="Q8995" s="19"/>
      <c r="R8995" s="19"/>
      <c r="U8995" s="27"/>
      <c r="Y8995" s="9" t="s">
        <v>636</v>
      </c>
      <c r="Z8995" s="9" t="s">
        <v>462</v>
      </c>
      <c r="AA8995" s="9" t="s">
        <v>44</v>
      </c>
      <c r="AB8995" s="9">
        <v>5830036</v>
      </c>
      <c r="AC8995" s="9" t="s">
        <v>9769</v>
      </c>
      <c r="AD8995" s="9" t="s">
        <v>225</v>
      </c>
      <c r="AE8995" s="5">
        <f t="shared" si="302"/>
        <v>0</v>
      </c>
      <c r="AF8995" s="5" t="str">
        <f t="shared" si="303"/>
        <v>katA</v>
      </c>
      <c r="AG8995" s="153"/>
      <c r="AH8995" s="153"/>
      <c r="AI8995" t="s">
        <v>195</v>
      </c>
      <c r="AJ8995" t="s">
        <v>340</v>
      </c>
      <c r="AK8995" s="9" t="str">
        <f>VLOOKUP(Y8995,zdroj!D:AJ,33,0)</f>
        <v>katA</v>
      </c>
    </row>
    <row r="8996" spans="8:37" x14ac:dyDescent="0.25">
      <c r="H8996" s="8"/>
      <c r="I8996" s="8"/>
      <c r="N8996" s="23"/>
      <c r="O8996" s="24"/>
      <c r="P8996" s="19"/>
      <c r="Q8996" s="19"/>
      <c r="R8996" s="19"/>
      <c r="U8996" s="27"/>
      <c r="Y8996" s="9" t="s">
        <v>636</v>
      </c>
      <c r="Z8996" s="9" t="s">
        <v>462</v>
      </c>
      <c r="AA8996" s="9" t="s">
        <v>44</v>
      </c>
      <c r="AB8996" s="9">
        <v>5830044</v>
      </c>
      <c r="AC8996" s="9" t="s">
        <v>9770</v>
      </c>
      <c r="AD8996" s="9" t="s">
        <v>225</v>
      </c>
      <c r="AE8996" s="5">
        <f t="shared" si="302"/>
        <v>0</v>
      </c>
      <c r="AF8996" s="5" t="str">
        <f t="shared" si="303"/>
        <v>katA</v>
      </c>
      <c r="AG8996" s="153"/>
      <c r="AH8996" s="153"/>
      <c r="AI8996" t="s">
        <v>195</v>
      </c>
      <c r="AJ8996" t="s">
        <v>340</v>
      </c>
      <c r="AK8996" s="9" t="str">
        <f>VLOOKUP(Y8996,zdroj!D:AJ,33,0)</f>
        <v>katA</v>
      </c>
    </row>
    <row r="8997" spans="8:37" x14ac:dyDescent="0.25">
      <c r="H8997" s="8"/>
      <c r="I8997" s="8"/>
      <c r="N8997" s="23"/>
      <c r="O8997" s="24"/>
      <c r="P8997" s="19"/>
      <c r="Q8997" s="19"/>
      <c r="R8997" s="19"/>
      <c r="U8997" s="27"/>
      <c r="Y8997" s="9" t="s">
        <v>636</v>
      </c>
      <c r="Z8997" s="9" t="s">
        <v>462</v>
      </c>
      <c r="AA8997" s="9" t="s">
        <v>44</v>
      </c>
      <c r="AB8997" s="9">
        <v>5830052</v>
      </c>
      <c r="AC8997" s="9" t="s">
        <v>9771</v>
      </c>
      <c r="AD8997" s="9" t="s">
        <v>225</v>
      </c>
      <c r="AE8997" s="5">
        <f t="shared" si="302"/>
        <v>0</v>
      </c>
      <c r="AF8997" s="5" t="str">
        <f t="shared" si="303"/>
        <v>katA</v>
      </c>
      <c r="AG8997" s="153"/>
      <c r="AH8997" s="153"/>
      <c r="AI8997" t="s">
        <v>195</v>
      </c>
      <c r="AJ8997" t="s">
        <v>340</v>
      </c>
      <c r="AK8997" s="9" t="str">
        <f>VLOOKUP(Y8997,zdroj!D:AJ,33,0)</f>
        <v>katA</v>
      </c>
    </row>
    <row r="8998" spans="8:37" x14ac:dyDescent="0.25">
      <c r="H8998" s="8"/>
      <c r="I8998" s="8"/>
      <c r="N8998" s="23"/>
      <c r="O8998" s="24"/>
      <c r="P8998" s="19"/>
      <c r="Q8998" s="19"/>
      <c r="R8998" s="19"/>
      <c r="U8998" s="27"/>
      <c r="Y8998" s="9" t="s">
        <v>636</v>
      </c>
      <c r="Z8998" s="9" t="s">
        <v>462</v>
      </c>
      <c r="AA8998" s="9" t="s">
        <v>44</v>
      </c>
      <c r="AB8998" s="9">
        <v>5830061</v>
      </c>
      <c r="AC8998" s="9" t="s">
        <v>9772</v>
      </c>
      <c r="AD8998" s="9" t="s">
        <v>225</v>
      </c>
      <c r="AE8998" s="5">
        <f t="shared" si="302"/>
        <v>0</v>
      </c>
      <c r="AF8998" s="5" t="str">
        <f t="shared" si="303"/>
        <v>katA</v>
      </c>
      <c r="AG8998" s="153"/>
      <c r="AH8998" s="153"/>
      <c r="AI8998" t="s">
        <v>195</v>
      </c>
      <c r="AJ8998" t="s">
        <v>340</v>
      </c>
      <c r="AK8998" s="9" t="str">
        <f>VLOOKUP(Y8998,zdroj!D:AJ,33,0)</f>
        <v>katA</v>
      </c>
    </row>
    <row r="8999" spans="8:37" x14ac:dyDescent="0.25">
      <c r="H8999" s="8"/>
      <c r="I8999" s="8"/>
      <c r="N8999" s="23"/>
      <c r="O8999" s="24"/>
      <c r="P8999" s="19"/>
      <c r="Q8999" s="19"/>
      <c r="R8999" s="19"/>
      <c r="U8999" s="27"/>
      <c r="Y8999" s="9" t="s">
        <v>636</v>
      </c>
      <c r="Z8999" s="9" t="s">
        <v>462</v>
      </c>
      <c r="AA8999" s="9" t="s">
        <v>44</v>
      </c>
      <c r="AB8999" s="9">
        <v>80228615</v>
      </c>
      <c r="AC8999" s="9" t="s">
        <v>9773</v>
      </c>
      <c r="AD8999" s="9" t="s">
        <v>225</v>
      </c>
      <c r="AE8999" s="5">
        <f t="shared" si="302"/>
        <v>0</v>
      </c>
      <c r="AF8999" s="5" t="str">
        <f t="shared" si="303"/>
        <v>katA</v>
      </c>
      <c r="AG8999" s="153"/>
      <c r="AH8999" s="153"/>
      <c r="AI8999" t="s">
        <v>195</v>
      </c>
      <c r="AJ8999" t="s">
        <v>340</v>
      </c>
      <c r="AK8999" s="9" t="str">
        <f>VLOOKUP(Y8999,zdroj!D:AJ,33,0)</f>
        <v>katA</v>
      </c>
    </row>
    <row r="9000" spans="8:37" x14ac:dyDescent="0.25">
      <c r="H9000" s="8"/>
      <c r="I9000" s="8"/>
      <c r="N9000" s="23"/>
      <c r="O9000" s="24"/>
      <c r="P9000" s="19"/>
      <c r="Q9000" s="19"/>
      <c r="R9000" s="19"/>
      <c r="U9000" s="27"/>
      <c r="Y9000" s="9" t="s">
        <v>636</v>
      </c>
      <c r="Z9000" s="9" t="s">
        <v>462</v>
      </c>
      <c r="AA9000" s="9" t="s">
        <v>44</v>
      </c>
      <c r="AB9000" s="9">
        <v>27534952</v>
      </c>
      <c r="AC9000" s="9" t="s">
        <v>9774</v>
      </c>
      <c r="AD9000" s="9" t="s">
        <v>225</v>
      </c>
      <c r="AE9000" s="5">
        <f t="shared" si="302"/>
        <v>0</v>
      </c>
      <c r="AF9000" s="5" t="str">
        <f t="shared" si="303"/>
        <v>katA</v>
      </c>
      <c r="AG9000" s="153"/>
      <c r="AH9000" s="153"/>
      <c r="AI9000" t="s">
        <v>195</v>
      </c>
      <c r="AJ9000" t="s">
        <v>340</v>
      </c>
      <c r="AK9000" s="9" t="str">
        <f>VLOOKUP(Y9000,zdroj!D:AJ,33,0)</f>
        <v>katA</v>
      </c>
    </row>
    <row r="9001" spans="8:37" x14ac:dyDescent="0.25">
      <c r="H9001" s="8"/>
      <c r="I9001" s="8"/>
      <c r="N9001" s="23"/>
      <c r="O9001" s="24"/>
      <c r="P9001" s="19"/>
      <c r="Q9001" s="19"/>
      <c r="R9001" s="19"/>
      <c r="U9001" s="27"/>
      <c r="Y9001" s="9" t="s">
        <v>636</v>
      </c>
      <c r="Z9001" s="9" t="s">
        <v>462</v>
      </c>
      <c r="AA9001" s="9" t="s">
        <v>44</v>
      </c>
      <c r="AB9001" s="9">
        <v>5829658</v>
      </c>
      <c r="AC9001" s="9" t="s">
        <v>9775</v>
      </c>
      <c r="AD9001" s="9" t="s">
        <v>225</v>
      </c>
      <c r="AE9001" s="5">
        <f t="shared" si="302"/>
        <v>0</v>
      </c>
      <c r="AF9001" s="5" t="str">
        <f t="shared" si="303"/>
        <v>katA</v>
      </c>
      <c r="AG9001" s="153"/>
      <c r="AH9001" s="153"/>
      <c r="AI9001" t="s">
        <v>195</v>
      </c>
      <c r="AJ9001" t="s">
        <v>340</v>
      </c>
      <c r="AK9001" s="9" t="str">
        <f>VLOOKUP(Y9001,zdroj!D:AJ,33,0)</f>
        <v>katA</v>
      </c>
    </row>
    <row r="9002" spans="8:37" x14ac:dyDescent="0.25">
      <c r="H9002" s="8"/>
      <c r="I9002" s="8"/>
      <c r="N9002" s="23"/>
      <c r="O9002" s="24"/>
      <c r="P9002" s="19"/>
      <c r="Q9002" s="19"/>
      <c r="R9002" s="19"/>
      <c r="U9002" s="27"/>
      <c r="Y9002" s="9" t="s">
        <v>636</v>
      </c>
      <c r="Z9002" s="9" t="s">
        <v>462</v>
      </c>
      <c r="AA9002" s="9" t="s">
        <v>44</v>
      </c>
      <c r="AB9002" s="9">
        <v>5830109</v>
      </c>
      <c r="AC9002" s="9" t="s">
        <v>9776</v>
      </c>
      <c r="AD9002" s="9" t="s">
        <v>225</v>
      </c>
      <c r="AE9002" s="5">
        <f t="shared" si="302"/>
        <v>0</v>
      </c>
      <c r="AF9002" s="5" t="str">
        <f t="shared" si="303"/>
        <v>katA</v>
      </c>
      <c r="AG9002" s="153"/>
      <c r="AH9002" s="153"/>
      <c r="AI9002" t="s">
        <v>195</v>
      </c>
      <c r="AJ9002" t="s">
        <v>340</v>
      </c>
      <c r="AK9002" s="9" t="str">
        <f>VLOOKUP(Y9002,zdroj!D:AJ,33,0)</f>
        <v>katA</v>
      </c>
    </row>
    <row r="9003" spans="8:37" x14ac:dyDescent="0.25">
      <c r="H9003" s="8"/>
      <c r="I9003" s="8"/>
      <c r="N9003" s="23"/>
      <c r="O9003" s="24"/>
      <c r="P9003" s="19"/>
      <c r="Q9003" s="19"/>
      <c r="R9003" s="19"/>
      <c r="U9003" s="27"/>
      <c r="Y9003" s="9" t="s">
        <v>636</v>
      </c>
      <c r="Z9003" s="9" t="s">
        <v>462</v>
      </c>
      <c r="AA9003" s="9" t="s">
        <v>44</v>
      </c>
      <c r="AB9003" s="9">
        <v>27534910</v>
      </c>
      <c r="AC9003" s="9" t="s">
        <v>9777</v>
      </c>
      <c r="AD9003" s="9" t="s">
        <v>225</v>
      </c>
      <c r="AE9003" s="5">
        <f t="shared" si="302"/>
        <v>0</v>
      </c>
      <c r="AF9003" s="5" t="str">
        <f t="shared" si="303"/>
        <v>katA</v>
      </c>
      <c r="AG9003" s="153"/>
      <c r="AH9003" s="153"/>
      <c r="AI9003" t="s">
        <v>195</v>
      </c>
      <c r="AJ9003" t="s">
        <v>340</v>
      </c>
      <c r="AK9003" s="9" t="str">
        <f>VLOOKUP(Y9003,zdroj!D:AJ,33,0)</f>
        <v>katA</v>
      </c>
    </row>
    <row r="9004" spans="8:37" x14ac:dyDescent="0.25">
      <c r="H9004" s="8"/>
      <c r="I9004" s="8"/>
      <c r="N9004" s="23"/>
      <c r="O9004" s="24"/>
      <c r="P9004" s="19"/>
      <c r="Q9004" s="19"/>
      <c r="R9004" s="19"/>
      <c r="U9004" s="27"/>
      <c r="Y9004" s="9" t="s">
        <v>636</v>
      </c>
      <c r="Z9004" s="9" t="s">
        <v>462</v>
      </c>
      <c r="AA9004" s="9" t="s">
        <v>44</v>
      </c>
      <c r="AB9004" s="9">
        <v>27534928</v>
      </c>
      <c r="AC9004" s="9" t="s">
        <v>9778</v>
      </c>
      <c r="AD9004" s="9" t="s">
        <v>225</v>
      </c>
      <c r="AE9004" s="5">
        <f t="shared" si="302"/>
        <v>0</v>
      </c>
      <c r="AF9004" s="5" t="str">
        <f t="shared" si="303"/>
        <v>katA</v>
      </c>
      <c r="AG9004" s="153"/>
      <c r="AH9004" s="153"/>
      <c r="AI9004" t="s">
        <v>195</v>
      </c>
      <c r="AJ9004" t="s">
        <v>340</v>
      </c>
      <c r="AK9004" s="9" t="str">
        <f>VLOOKUP(Y9004,zdroj!D:AJ,33,0)</f>
        <v>katA</v>
      </c>
    </row>
    <row r="9005" spans="8:37" x14ac:dyDescent="0.25">
      <c r="H9005" s="8"/>
      <c r="I9005" s="8"/>
      <c r="N9005" s="23"/>
      <c r="O9005" s="24"/>
      <c r="P9005" s="19"/>
      <c r="Q9005" s="19"/>
      <c r="R9005" s="19"/>
      <c r="U9005" s="27"/>
      <c r="Y9005" s="9" t="s">
        <v>636</v>
      </c>
      <c r="Z9005" s="9" t="s">
        <v>462</v>
      </c>
      <c r="AA9005" s="9" t="s">
        <v>44</v>
      </c>
      <c r="AB9005" s="9">
        <v>84591625</v>
      </c>
      <c r="AC9005" s="9" t="s">
        <v>9779</v>
      </c>
      <c r="AD9005" s="9" t="s">
        <v>225</v>
      </c>
      <c r="AE9005" s="5">
        <f t="shared" si="302"/>
        <v>0</v>
      </c>
      <c r="AF9005" s="5" t="str">
        <f t="shared" si="303"/>
        <v>katA</v>
      </c>
      <c r="AG9005" s="153"/>
      <c r="AH9005" s="153"/>
      <c r="AI9005" t="s">
        <v>195</v>
      </c>
      <c r="AJ9005" t="s">
        <v>340</v>
      </c>
      <c r="AK9005" s="9" t="str">
        <f>VLOOKUP(Y9005,zdroj!D:AJ,33,0)</f>
        <v>katA</v>
      </c>
    </row>
    <row r="9006" spans="8:37" x14ac:dyDescent="0.25">
      <c r="H9006" s="8"/>
      <c r="I9006" s="8"/>
      <c r="N9006" s="23"/>
      <c r="O9006" s="24"/>
      <c r="P9006" s="19"/>
      <c r="Q9006" s="19"/>
      <c r="R9006" s="19"/>
      <c r="U9006" s="27"/>
      <c r="Y9006" s="9" t="s">
        <v>636</v>
      </c>
      <c r="Z9006" s="9" t="s">
        <v>462</v>
      </c>
      <c r="AA9006" s="9" t="s">
        <v>44</v>
      </c>
      <c r="AB9006" s="9">
        <v>5829666</v>
      </c>
      <c r="AC9006" s="9" t="s">
        <v>9780</v>
      </c>
      <c r="AD9006" s="9" t="s">
        <v>225</v>
      </c>
      <c r="AE9006" s="5">
        <f t="shared" si="302"/>
        <v>0</v>
      </c>
      <c r="AF9006" s="5" t="str">
        <f t="shared" si="303"/>
        <v>katA</v>
      </c>
      <c r="AG9006" s="153"/>
      <c r="AH9006" s="153"/>
      <c r="AI9006" t="s">
        <v>195</v>
      </c>
      <c r="AJ9006" t="s">
        <v>340</v>
      </c>
      <c r="AK9006" s="9" t="str">
        <f>VLOOKUP(Y9006,zdroj!D:AJ,33,0)</f>
        <v>katA</v>
      </c>
    </row>
    <row r="9007" spans="8:37" x14ac:dyDescent="0.25">
      <c r="H9007" s="8"/>
      <c r="I9007" s="8"/>
      <c r="N9007" s="23"/>
      <c r="O9007" s="24"/>
      <c r="P9007" s="19"/>
      <c r="Q9007" s="19"/>
      <c r="R9007" s="19"/>
      <c r="U9007" s="27"/>
      <c r="Y9007" s="9" t="s">
        <v>636</v>
      </c>
      <c r="Z9007" s="9" t="s">
        <v>462</v>
      </c>
      <c r="AA9007" s="9" t="s">
        <v>44</v>
      </c>
      <c r="AB9007" s="9">
        <v>5829674</v>
      </c>
      <c r="AC9007" s="9" t="s">
        <v>9781</v>
      </c>
      <c r="AD9007" s="9" t="s">
        <v>225</v>
      </c>
      <c r="AE9007" s="5">
        <f t="shared" si="302"/>
        <v>0</v>
      </c>
      <c r="AF9007" s="5" t="str">
        <f t="shared" si="303"/>
        <v>katA</v>
      </c>
      <c r="AG9007" s="153"/>
      <c r="AH9007" s="153"/>
      <c r="AI9007" t="s">
        <v>195</v>
      </c>
      <c r="AJ9007" t="s">
        <v>340</v>
      </c>
      <c r="AK9007" s="9" t="str">
        <f>VLOOKUP(Y9007,zdroj!D:AJ,33,0)</f>
        <v>katA</v>
      </c>
    </row>
    <row r="9008" spans="8:37" x14ac:dyDescent="0.25">
      <c r="H9008" s="8"/>
      <c r="I9008" s="8"/>
      <c r="N9008" s="23"/>
      <c r="O9008" s="24"/>
      <c r="P9008" s="19"/>
      <c r="Q9008" s="19"/>
      <c r="R9008" s="19"/>
      <c r="U9008" s="27"/>
      <c r="Y9008" s="9" t="s">
        <v>636</v>
      </c>
      <c r="Z9008" s="9" t="s">
        <v>462</v>
      </c>
      <c r="AA9008" s="9" t="s">
        <v>44</v>
      </c>
      <c r="AB9008" s="9">
        <v>5829682</v>
      </c>
      <c r="AC9008" s="9" t="s">
        <v>9782</v>
      </c>
      <c r="AD9008" s="9" t="s">
        <v>225</v>
      </c>
      <c r="AE9008" s="5">
        <f t="shared" si="302"/>
        <v>0</v>
      </c>
      <c r="AF9008" s="5" t="str">
        <f t="shared" si="303"/>
        <v>katA</v>
      </c>
      <c r="AG9008" s="153"/>
      <c r="AH9008" s="153"/>
      <c r="AI9008" t="s">
        <v>195</v>
      </c>
      <c r="AJ9008" t="s">
        <v>340</v>
      </c>
      <c r="AK9008" s="9" t="str">
        <f>VLOOKUP(Y9008,zdroj!D:AJ,33,0)</f>
        <v>katA</v>
      </c>
    </row>
    <row r="9009" spans="8:37" x14ac:dyDescent="0.25">
      <c r="H9009" s="8"/>
      <c r="I9009" s="8"/>
      <c r="N9009" s="23"/>
      <c r="O9009" s="24"/>
      <c r="P9009" s="19"/>
      <c r="Q9009" s="19"/>
      <c r="R9009" s="19"/>
      <c r="U9009" s="27"/>
      <c r="Y9009" s="9" t="s">
        <v>636</v>
      </c>
      <c r="Z9009" s="9" t="s">
        <v>462</v>
      </c>
      <c r="AA9009" s="9" t="s">
        <v>44</v>
      </c>
      <c r="AB9009" s="9">
        <v>5829691</v>
      </c>
      <c r="AC9009" s="9" t="s">
        <v>9783</v>
      </c>
      <c r="AD9009" s="9" t="s">
        <v>225</v>
      </c>
      <c r="AE9009" s="5">
        <f t="shared" si="302"/>
        <v>0</v>
      </c>
      <c r="AF9009" s="5" t="str">
        <f t="shared" si="303"/>
        <v>katA</v>
      </c>
      <c r="AG9009" s="153"/>
      <c r="AH9009" s="153"/>
      <c r="AI9009" t="s">
        <v>195</v>
      </c>
      <c r="AJ9009" t="s">
        <v>340</v>
      </c>
      <c r="AK9009" s="9" t="str">
        <f>VLOOKUP(Y9009,zdroj!D:AJ,33,0)</f>
        <v>katA</v>
      </c>
    </row>
    <row r="9010" spans="8:37" x14ac:dyDescent="0.25">
      <c r="H9010" s="8"/>
      <c r="I9010" s="8"/>
      <c r="N9010" s="23"/>
      <c r="O9010" s="24"/>
      <c r="P9010" s="19"/>
      <c r="Q9010" s="19"/>
      <c r="R9010" s="19"/>
      <c r="U9010" s="27"/>
      <c r="Y9010" s="9" t="s">
        <v>636</v>
      </c>
      <c r="Z9010" s="9" t="s">
        <v>462</v>
      </c>
      <c r="AA9010" s="9" t="s">
        <v>44</v>
      </c>
      <c r="AB9010" s="9">
        <v>5829267</v>
      </c>
      <c r="AC9010" s="9" t="s">
        <v>9784</v>
      </c>
      <c r="AD9010" s="9" t="s">
        <v>225</v>
      </c>
      <c r="AE9010" s="5">
        <f t="shared" si="302"/>
        <v>0</v>
      </c>
      <c r="AF9010" s="5" t="str">
        <f t="shared" si="303"/>
        <v>katA</v>
      </c>
      <c r="AG9010" s="153"/>
      <c r="AH9010" s="153"/>
      <c r="AI9010" t="s">
        <v>201</v>
      </c>
      <c r="AJ9010" t="s">
        <v>17878</v>
      </c>
      <c r="AK9010" s="9" t="str">
        <f>VLOOKUP(Y9010,zdroj!D:AJ,33,0)</f>
        <v>katA</v>
      </c>
    </row>
    <row r="9011" spans="8:37" x14ac:dyDescent="0.25">
      <c r="H9011" s="8"/>
      <c r="I9011" s="8"/>
      <c r="N9011" s="23"/>
      <c r="O9011" s="24"/>
      <c r="P9011" s="19"/>
      <c r="Q9011" s="19"/>
      <c r="R9011" s="19"/>
      <c r="U9011" s="27"/>
      <c r="Y9011" s="9" t="s">
        <v>636</v>
      </c>
      <c r="Z9011" s="9" t="s">
        <v>462</v>
      </c>
      <c r="AA9011" s="9" t="s">
        <v>44</v>
      </c>
      <c r="AB9011" s="9">
        <v>5829542</v>
      </c>
      <c r="AC9011" s="9" t="s">
        <v>9785</v>
      </c>
      <c r="AD9011" s="9" t="s">
        <v>225</v>
      </c>
      <c r="AE9011" s="5">
        <f t="shared" si="302"/>
        <v>0</v>
      </c>
      <c r="AF9011" s="5" t="str">
        <f t="shared" si="303"/>
        <v>katA</v>
      </c>
      <c r="AG9011" s="153"/>
      <c r="AH9011" s="153"/>
      <c r="AI9011" t="s">
        <v>17880</v>
      </c>
      <c r="AJ9011" t="s">
        <v>17878</v>
      </c>
      <c r="AK9011" s="9" t="str">
        <f>VLOOKUP(Y9011,zdroj!D:AJ,33,0)</f>
        <v>katA</v>
      </c>
    </row>
    <row r="9012" spans="8:37" x14ac:dyDescent="0.25">
      <c r="H9012" s="8"/>
      <c r="I9012" s="8"/>
      <c r="N9012" s="23"/>
      <c r="O9012" s="24"/>
      <c r="P9012" s="19"/>
      <c r="Q9012" s="19"/>
      <c r="R9012" s="19"/>
      <c r="U9012" s="27"/>
      <c r="Y9012" s="9" t="s">
        <v>635</v>
      </c>
      <c r="Z9012" s="9" t="s">
        <v>462</v>
      </c>
      <c r="AA9012" s="9" t="s">
        <v>237</v>
      </c>
      <c r="AB9012" s="9">
        <v>8037019</v>
      </c>
      <c r="AC9012" s="9" t="s">
        <v>9786</v>
      </c>
      <c r="AD9012" s="9" t="s">
        <v>225</v>
      </c>
      <c r="AE9012" s="5">
        <f t="shared" si="302"/>
        <v>0</v>
      </c>
      <c r="AF9012" s="5" t="str">
        <f t="shared" si="303"/>
        <v>katA</v>
      </c>
      <c r="AG9012" s="153"/>
      <c r="AH9012" s="153"/>
      <c r="AI9012" t="s">
        <v>195</v>
      </c>
      <c r="AJ9012" t="s">
        <v>340</v>
      </c>
      <c r="AK9012" s="9" t="str">
        <f>VLOOKUP(Y9012,zdroj!D:AJ,33,0)</f>
        <v>katA</v>
      </c>
    </row>
    <row r="9013" spans="8:37" x14ac:dyDescent="0.25">
      <c r="H9013" s="8"/>
      <c r="I9013" s="8"/>
      <c r="N9013" s="23"/>
      <c r="O9013" s="24"/>
      <c r="P9013" s="19"/>
      <c r="Q9013" s="19"/>
      <c r="R9013" s="19"/>
      <c r="U9013" s="27"/>
      <c r="Y9013" s="9" t="s">
        <v>635</v>
      </c>
      <c r="Z9013" s="9" t="s">
        <v>462</v>
      </c>
      <c r="AA9013" s="9" t="s">
        <v>237</v>
      </c>
      <c r="AB9013" s="9">
        <v>8037108</v>
      </c>
      <c r="AC9013" s="9" t="s">
        <v>9787</v>
      </c>
      <c r="AD9013" s="9" t="s">
        <v>225</v>
      </c>
      <c r="AE9013" s="5">
        <f t="shared" si="302"/>
        <v>0</v>
      </c>
      <c r="AF9013" s="5" t="str">
        <f t="shared" si="303"/>
        <v>katA</v>
      </c>
      <c r="AG9013" s="153"/>
      <c r="AH9013" s="153"/>
      <c r="AI9013" t="s">
        <v>195</v>
      </c>
      <c r="AJ9013" t="s">
        <v>340</v>
      </c>
      <c r="AK9013" s="9" t="str">
        <f>VLOOKUP(Y9013,zdroj!D:AJ,33,0)</f>
        <v>katA</v>
      </c>
    </row>
    <row r="9014" spans="8:37" x14ac:dyDescent="0.25">
      <c r="H9014" s="8"/>
      <c r="I9014" s="8"/>
      <c r="N9014" s="23"/>
      <c r="O9014" s="24"/>
      <c r="P9014" s="19"/>
      <c r="Q9014" s="19"/>
      <c r="R9014" s="19"/>
      <c r="U9014" s="27"/>
      <c r="Y9014" s="9" t="s">
        <v>635</v>
      </c>
      <c r="Z9014" s="9" t="s">
        <v>462</v>
      </c>
      <c r="AA9014" s="9" t="s">
        <v>237</v>
      </c>
      <c r="AB9014" s="9">
        <v>8037124</v>
      </c>
      <c r="AC9014" s="9" t="s">
        <v>9788</v>
      </c>
      <c r="AD9014" s="9" t="s">
        <v>231</v>
      </c>
      <c r="AE9014" s="5">
        <f t="shared" si="302"/>
        <v>0</v>
      </c>
      <c r="AF9014" s="5" t="str">
        <f t="shared" si="303"/>
        <v>katB</v>
      </c>
      <c r="AG9014" s="153"/>
      <c r="AH9014" s="153"/>
      <c r="AI9014" t="s">
        <v>195</v>
      </c>
      <c r="AJ9014" t="s">
        <v>340</v>
      </c>
      <c r="AK9014" s="9" t="str">
        <f>VLOOKUP(Y9014,zdroj!D:AJ,33,0)</f>
        <v>katA</v>
      </c>
    </row>
    <row r="9015" spans="8:37" x14ac:dyDescent="0.25">
      <c r="H9015" s="8"/>
      <c r="I9015" s="8"/>
      <c r="N9015" s="23"/>
      <c r="O9015" s="24"/>
      <c r="P9015" s="19"/>
      <c r="Q9015" s="19"/>
      <c r="R9015" s="19"/>
      <c r="U9015" s="27"/>
      <c r="Y9015" s="9" t="s">
        <v>635</v>
      </c>
      <c r="Z9015" s="9" t="s">
        <v>462</v>
      </c>
      <c r="AA9015" s="9" t="s">
        <v>237</v>
      </c>
      <c r="AB9015" s="9">
        <v>8037132</v>
      </c>
      <c r="AC9015" s="9" t="s">
        <v>9789</v>
      </c>
      <c r="AD9015" s="9" t="s">
        <v>225</v>
      </c>
      <c r="AE9015" s="5">
        <f t="shared" si="302"/>
        <v>0</v>
      </c>
      <c r="AF9015" s="5" t="str">
        <f t="shared" si="303"/>
        <v>katA</v>
      </c>
      <c r="AG9015" s="153"/>
      <c r="AH9015" s="153"/>
      <c r="AI9015" t="s">
        <v>195</v>
      </c>
      <c r="AJ9015" t="s">
        <v>340</v>
      </c>
      <c r="AK9015" s="9" t="str">
        <f>VLOOKUP(Y9015,zdroj!D:AJ,33,0)</f>
        <v>katA</v>
      </c>
    </row>
    <row r="9016" spans="8:37" x14ac:dyDescent="0.25">
      <c r="H9016" s="8"/>
      <c r="I9016" s="8"/>
      <c r="N9016" s="23"/>
      <c r="O9016" s="24"/>
      <c r="P9016" s="19"/>
      <c r="Q9016" s="19"/>
      <c r="R9016" s="19"/>
      <c r="U9016" s="27"/>
      <c r="Y9016" s="9" t="s">
        <v>635</v>
      </c>
      <c r="Z9016" s="9" t="s">
        <v>462</v>
      </c>
      <c r="AA9016" s="9" t="s">
        <v>237</v>
      </c>
      <c r="AB9016" s="9">
        <v>8037159</v>
      </c>
      <c r="AC9016" s="9" t="s">
        <v>9790</v>
      </c>
      <c r="AD9016" s="9" t="s">
        <v>225</v>
      </c>
      <c r="AE9016" s="5">
        <f t="shared" si="302"/>
        <v>0</v>
      </c>
      <c r="AF9016" s="5" t="str">
        <f t="shared" si="303"/>
        <v>katA</v>
      </c>
      <c r="AG9016" s="153"/>
      <c r="AH9016" s="153"/>
      <c r="AI9016" t="s">
        <v>195</v>
      </c>
      <c r="AJ9016" t="s">
        <v>340</v>
      </c>
      <c r="AK9016" s="9" t="str">
        <f>VLOOKUP(Y9016,zdroj!D:AJ,33,0)</f>
        <v>katA</v>
      </c>
    </row>
    <row r="9017" spans="8:37" x14ac:dyDescent="0.25">
      <c r="H9017" s="8"/>
      <c r="I9017" s="8"/>
      <c r="N9017" s="23"/>
      <c r="O9017" s="24"/>
      <c r="P9017" s="19"/>
      <c r="Q9017" s="19"/>
      <c r="R9017" s="19"/>
      <c r="U9017" s="27"/>
      <c r="Y9017" s="9" t="s">
        <v>635</v>
      </c>
      <c r="Z9017" s="9" t="s">
        <v>462</v>
      </c>
      <c r="AA9017" s="9" t="s">
        <v>237</v>
      </c>
      <c r="AB9017" s="9">
        <v>8037167</v>
      </c>
      <c r="AC9017" s="9" t="s">
        <v>9791</v>
      </c>
      <c r="AD9017" s="9" t="s">
        <v>225</v>
      </c>
      <c r="AE9017" s="5">
        <f t="shared" si="302"/>
        <v>0</v>
      </c>
      <c r="AF9017" s="5" t="str">
        <f t="shared" si="303"/>
        <v>katA</v>
      </c>
      <c r="AG9017" s="153"/>
      <c r="AH9017" s="153"/>
      <c r="AI9017" t="s">
        <v>195</v>
      </c>
      <c r="AJ9017" t="s">
        <v>340</v>
      </c>
      <c r="AK9017" s="9" t="str">
        <f>VLOOKUP(Y9017,zdroj!D:AJ,33,0)</f>
        <v>katA</v>
      </c>
    </row>
    <row r="9018" spans="8:37" x14ac:dyDescent="0.25">
      <c r="H9018" s="8"/>
      <c r="I9018" s="8"/>
      <c r="N9018" s="23"/>
      <c r="O9018" s="24"/>
      <c r="P9018" s="19"/>
      <c r="Q9018" s="19"/>
      <c r="R9018" s="19"/>
      <c r="U9018" s="27"/>
      <c r="Y9018" s="9" t="s">
        <v>635</v>
      </c>
      <c r="Z9018" s="9" t="s">
        <v>462</v>
      </c>
      <c r="AA9018" s="9" t="s">
        <v>237</v>
      </c>
      <c r="AB9018" s="9">
        <v>8037175</v>
      </c>
      <c r="AC9018" s="9" t="s">
        <v>9792</v>
      </c>
      <c r="AD9018" s="9" t="s">
        <v>225</v>
      </c>
      <c r="AE9018" s="5">
        <f t="shared" si="302"/>
        <v>0</v>
      </c>
      <c r="AF9018" s="5" t="str">
        <f t="shared" si="303"/>
        <v>katA</v>
      </c>
      <c r="AG9018" s="153"/>
      <c r="AH9018" s="153"/>
      <c r="AI9018" t="s">
        <v>195</v>
      </c>
      <c r="AJ9018" t="s">
        <v>340</v>
      </c>
      <c r="AK9018" s="9" t="str">
        <f>VLOOKUP(Y9018,zdroj!D:AJ,33,0)</f>
        <v>katA</v>
      </c>
    </row>
    <row r="9019" spans="8:37" x14ac:dyDescent="0.25">
      <c r="H9019" s="8"/>
      <c r="I9019" s="8"/>
      <c r="N9019" s="23"/>
      <c r="O9019" s="24"/>
      <c r="P9019" s="19"/>
      <c r="Q9019" s="19"/>
      <c r="R9019" s="19"/>
      <c r="U9019" s="27"/>
      <c r="Y9019" s="9" t="s">
        <v>635</v>
      </c>
      <c r="Z9019" s="9" t="s">
        <v>462</v>
      </c>
      <c r="AA9019" s="9" t="s">
        <v>237</v>
      </c>
      <c r="AB9019" s="9">
        <v>8037191</v>
      </c>
      <c r="AC9019" s="9" t="s">
        <v>9793</v>
      </c>
      <c r="AD9019" s="9" t="s">
        <v>225</v>
      </c>
      <c r="AE9019" s="5">
        <f t="shared" si="302"/>
        <v>0</v>
      </c>
      <c r="AF9019" s="5" t="str">
        <f t="shared" si="303"/>
        <v>katA</v>
      </c>
      <c r="AG9019" s="153"/>
      <c r="AH9019" s="153"/>
      <c r="AI9019" t="s">
        <v>195</v>
      </c>
      <c r="AJ9019" t="s">
        <v>340</v>
      </c>
      <c r="AK9019" s="9" t="str">
        <f>VLOOKUP(Y9019,zdroj!D:AJ,33,0)</f>
        <v>katA</v>
      </c>
    </row>
    <row r="9020" spans="8:37" x14ac:dyDescent="0.25">
      <c r="H9020" s="8"/>
      <c r="I9020" s="8"/>
      <c r="N9020" s="23"/>
      <c r="O9020" s="24"/>
      <c r="P9020" s="19"/>
      <c r="Q9020" s="19"/>
      <c r="R9020" s="19"/>
      <c r="U9020" s="27"/>
      <c r="Y9020" s="9" t="s">
        <v>635</v>
      </c>
      <c r="Z9020" s="9" t="s">
        <v>462</v>
      </c>
      <c r="AA9020" s="9" t="s">
        <v>237</v>
      </c>
      <c r="AB9020" s="9">
        <v>8037027</v>
      </c>
      <c r="AC9020" s="9" t="s">
        <v>9794</v>
      </c>
      <c r="AD9020" s="9" t="s">
        <v>225</v>
      </c>
      <c r="AE9020" s="5">
        <f t="shared" si="302"/>
        <v>0</v>
      </c>
      <c r="AF9020" s="5" t="str">
        <f t="shared" si="303"/>
        <v>katA</v>
      </c>
      <c r="AG9020" s="153"/>
      <c r="AH9020" s="153"/>
      <c r="AI9020" t="s">
        <v>195</v>
      </c>
      <c r="AJ9020" t="s">
        <v>340</v>
      </c>
      <c r="AK9020" s="9" t="str">
        <f>VLOOKUP(Y9020,zdroj!D:AJ,33,0)</f>
        <v>katA</v>
      </c>
    </row>
    <row r="9021" spans="8:37" x14ac:dyDescent="0.25">
      <c r="H9021" s="8"/>
      <c r="I9021" s="8"/>
      <c r="N9021" s="23"/>
      <c r="O9021" s="24"/>
      <c r="P9021" s="19"/>
      <c r="Q9021" s="19"/>
      <c r="R9021" s="19"/>
      <c r="U9021" s="27"/>
      <c r="Y9021" s="9" t="s">
        <v>635</v>
      </c>
      <c r="Z9021" s="9" t="s">
        <v>462</v>
      </c>
      <c r="AA9021" s="9" t="s">
        <v>237</v>
      </c>
      <c r="AB9021" s="9">
        <v>8037205</v>
      </c>
      <c r="AC9021" s="9" t="s">
        <v>9795</v>
      </c>
      <c r="AD9021" s="9" t="s">
        <v>225</v>
      </c>
      <c r="AE9021" s="5">
        <f t="shared" si="302"/>
        <v>0</v>
      </c>
      <c r="AF9021" s="5" t="str">
        <f t="shared" si="303"/>
        <v>katA</v>
      </c>
      <c r="AG9021" s="153"/>
      <c r="AH9021" s="153"/>
      <c r="AI9021" t="s">
        <v>195</v>
      </c>
      <c r="AJ9021" t="s">
        <v>340</v>
      </c>
      <c r="AK9021" s="9" t="str">
        <f>VLOOKUP(Y9021,zdroj!D:AJ,33,0)</f>
        <v>katA</v>
      </c>
    </row>
    <row r="9022" spans="8:37" x14ac:dyDescent="0.25">
      <c r="H9022" s="8"/>
      <c r="I9022" s="8"/>
      <c r="N9022" s="23"/>
      <c r="O9022" s="24"/>
      <c r="P9022" s="19"/>
      <c r="Q9022" s="19"/>
      <c r="R9022" s="19"/>
      <c r="U9022" s="27"/>
      <c r="Y9022" s="9" t="s">
        <v>635</v>
      </c>
      <c r="Z9022" s="9" t="s">
        <v>462</v>
      </c>
      <c r="AA9022" s="9" t="s">
        <v>237</v>
      </c>
      <c r="AB9022" s="9">
        <v>8037213</v>
      </c>
      <c r="AC9022" s="9" t="s">
        <v>9796</v>
      </c>
      <c r="AD9022" s="9" t="s">
        <v>225</v>
      </c>
      <c r="AE9022" s="5">
        <f t="shared" si="302"/>
        <v>0</v>
      </c>
      <c r="AF9022" s="5" t="str">
        <f t="shared" si="303"/>
        <v>katA</v>
      </c>
      <c r="AG9022" s="153"/>
      <c r="AH9022" s="153"/>
      <c r="AI9022" t="s">
        <v>195</v>
      </c>
      <c r="AJ9022" t="s">
        <v>340</v>
      </c>
      <c r="AK9022" s="9" t="str">
        <f>VLOOKUP(Y9022,zdroj!D:AJ,33,0)</f>
        <v>katA</v>
      </c>
    </row>
    <row r="9023" spans="8:37" x14ac:dyDescent="0.25">
      <c r="H9023" s="8"/>
      <c r="I9023" s="8"/>
      <c r="N9023" s="23"/>
      <c r="O9023" s="24"/>
      <c r="P9023" s="19"/>
      <c r="Q9023" s="19"/>
      <c r="R9023" s="19"/>
      <c r="U9023" s="27"/>
      <c r="Y9023" s="9" t="s">
        <v>635</v>
      </c>
      <c r="Z9023" s="9" t="s">
        <v>462</v>
      </c>
      <c r="AA9023" s="9" t="s">
        <v>237</v>
      </c>
      <c r="AB9023" s="9">
        <v>8037230</v>
      </c>
      <c r="AC9023" s="9" t="s">
        <v>9797</v>
      </c>
      <c r="AD9023" s="9" t="s">
        <v>225</v>
      </c>
      <c r="AE9023" s="5">
        <f t="shared" si="302"/>
        <v>0</v>
      </c>
      <c r="AF9023" s="5" t="str">
        <f t="shared" si="303"/>
        <v>katA</v>
      </c>
      <c r="AG9023" s="153"/>
      <c r="AH9023" s="153"/>
      <c r="AI9023" t="s">
        <v>195</v>
      </c>
      <c r="AJ9023" t="s">
        <v>340</v>
      </c>
      <c r="AK9023" s="9" t="str">
        <f>VLOOKUP(Y9023,zdroj!D:AJ,33,0)</f>
        <v>katA</v>
      </c>
    </row>
    <row r="9024" spans="8:37" x14ac:dyDescent="0.25">
      <c r="H9024" s="8"/>
      <c r="I9024" s="8"/>
      <c r="N9024" s="23"/>
      <c r="O9024" s="24"/>
      <c r="P9024" s="19"/>
      <c r="Q9024" s="19"/>
      <c r="R9024" s="19"/>
      <c r="U9024" s="27"/>
      <c r="Y9024" s="9" t="s">
        <v>635</v>
      </c>
      <c r="Z9024" s="9" t="s">
        <v>462</v>
      </c>
      <c r="AA9024" s="9" t="s">
        <v>237</v>
      </c>
      <c r="AB9024" s="9">
        <v>8037035</v>
      </c>
      <c r="AC9024" s="9" t="s">
        <v>9798</v>
      </c>
      <c r="AD9024" s="9" t="s">
        <v>225</v>
      </c>
      <c r="AE9024" s="5">
        <f t="shared" si="302"/>
        <v>0</v>
      </c>
      <c r="AF9024" s="5" t="str">
        <f t="shared" si="303"/>
        <v>katA</v>
      </c>
      <c r="AG9024" s="153"/>
      <c r="AH9024" s="153"/>
      <c r="AI9024" t="s">
        <v>195</v>
      </c>
      <c r="AJ9024" t="s">
        <v>340</v>
      </c>
      <c r="AK9024" s="9" t="str">
        <f>VLOOKUP(Y9024,zdroj!D:AJ,33,0)</f>
        <v>katA</v>
      </c>
    </row>
    <row r="9025" spans="8:37" x14ac:dyDescent="0.25">
      <c r="H9025" s="8"/>
      <c r="I9025" s="8"/>
      <c r="N9025" s="23"/>
      <c r="O9025" s="24"/>
      <c r="P9025" s="19"/>
      <c r="Q9025" s="19"/>
      <c r="R9025" s="19"/>
      <c r="U9025" s="27"/>
      <c r="Y9025" s="9" t="s">
        <v>635</v>
      </c>
      <c r="Z9025" s="9" t="s">
        <v>462</v>
      </c>
      <c r="AA9025" s="9" t="s">
        <v>237</v>
      </c>
      <c r="AB9025" s="9">
        <v>8037043</v>
      </c>
      <c r="AC9025" s="9" t="s">
        <v>9799</v>
      </c>
      <c r="AD9025" s="9" t="s">
        <v>225</v>
      </c>
      <c r="AE9025" s="5">
        <f t="shared" si="302"/>
        <v>0</v>
      </c>
      <c r="AF9025" s="5" t="str">
        <f t="shared" si="303"/>
        <v>katA</v>
      </c>
      <c r="AG9025" s="153"/>
      <c r="AH9025" s="153"/>
      <c r="AI9025" t="s">
        <v>195</v>
      </c>
      <c r="AJ9025" t="s">
        <v>340</v>
      </c>
      <c r="AK9025" s="9" t="str">
        <f>VLOOKUP(Y9025,zdroj!D:AJ,33,0)</f>
        <v>katA</v>
      </c>
    </row>
    <row r="9026" spans="8:37" x14ac:dyDescent="0.25">
      <c r="H9026" s="8"/>
      <c r="I9026" s="8"/>
      <c r="N9026" s="23"/>
      <c r="O9026" s="24"/>
      <c r="P9026" s="19"/>
      <c r="Q9026" s="19"/>
      <c r="R9026" s="19"/>
      <c r="U9026" s="27"/>
      <c r="Y9026" s="9" t="s">
        <v>635</v>
      </c>
      <c r="Z9026" s="9" t="s">
        <v>462</v>
      </c>
      <c r="AA9026" s="9" t="s">
        <v>237</v>
      </c>
      <c r="AB9026" s="9">
        <v>8037051</v>
      </c>
      <c r="AC9026" s="9" t="s">
        <v>9800</v>
      </c>
      <c r="AD9026" s="9" t="s">
        <v>225</v>
      </c>
      <c r="AE9026" s="5">
        <f t="shared" si="302"/>
        <v>0</v>
      </c>
      <c r="AF9026" s="5" t="str">
        <f t="shared" si="303"/>
        <v>katA</v>
      </c>
      <c r="AG9026" s="153"/>
      <c r="AH9026" s="153"/>
      <c r="AI9026" t="s">
        <v>195</v>
      </c>
      <c r="AJ9026" t="s">
        <v>340</v>
      </c>
      <c r="AK9026" s="9" t="str">
        <f>VLOOKUP(Y9026,zdroj!D:AJ,33,0)</f>
        <v>katA</v>
      </c>
    </row>
    <row r="9027" spans="8:37" x14ac:dyDescent="0.25">
      <c r="H9027" s="8"/>
      <c r="I9027" s="8"/>
      <c r="N9027" s="23"/>
      <c r="O9027" s="24"/>
      <c r="P9027" s="19"/>
      <c r="Q9027" s="19"/>
      <c r="R9027" s="19"/>
      <c r="U9027" s="27"/>
      <c r="Y9027" s="9" t="s">
        <v>635</v>
      </c>
      <c r="Z9027" s="9" t="s">
        <v>462</v>
      </c>
      <c r="AA9027" s="9" t="s">
        <v>237</v>
      </c>
      <c r="AB9027" s="9">
        <v>8037060</v>
      </c>
      <c r="AC9027" s="9" t="s">
        <v>9801</v>
      </c>
      <c r="AD9027" s="9" t="s">
        <v>225</v>
      </c>
      <c r="AE9027" s="5">
        <f t="shared" si="302"/>
        <v>0</v>
      </c>
      <c r="AF9027" s="5" t="str">
        <f t="shared" si="303"/>
        <v>katA</v>
      </c>
      <c r="AG9027" s="153"/>
      <c r="AH9027" s="153"/>
      <c r="AI9027" t="s">
        <v>195</v>
      </c>
      <c r="AJ9027" t="s">
        <v>340</v>
      </c>
      <c r="AK9027" s="9" t="str">
        <f>VLOOKUP(Y9027,zdroj!D:AJ,33,0)</f>
        <v>katA</v>
      </c>
    </row>
    <row r="9028" spans="8:37" x14ac:dyDescent="0.25">
      <c r="H9028" s="8"/>
      <c r="I9028" s="8"/>
      <c r="N9028" s="23"/>
      <c r="O9028" s="24"/>
      <c r="P9028" s="19"/>
      <c r="Q9028" s="19"/>
      <c r="R9028" s="19"/>
      <c r="U9028" s="27"/>
      <c r="Y9028" s="9" t="s">
        <v>635</v>
      </c>
      <c r="Z9028" s="9" t="s">
        <v>462</v>
      </c>
      <c r="AA9028" s="9" t="s">
        <v>237</v>
      </c>
      <c r="AB9028" s="9">
        <v>8037078</v>
      </c>
      <c r="AC9028" s="9" t="s">
        <v>9802</v>
      </c>
      <c r="AD9028" s="9" t="s">
        <v>225</v>
      </c>
      <c r="AE9028" s="5">
        <f t="shared" si="302"/>
        <v>0</v>
      </c>
      <c r="AF9028" s="5" t="str">
        <f t="shared" si="303"/>
        <v>katA</v>
      </c>
      <c r="AG9028" s="153"/>
      <c r="AH9028" s="153"/>
      <c r="AI9028" t="s">
        <v>195</v>
      </c>
      <c r="AJ9028" t="s">
        <v>340</v>
      </c>
      <c r="AK9028" s="9" t="str">
        <f>VLOOKUP(Y9028,zdroj!D:AJ,33,0)</f>
        <v>katA</v>
      </c>
    </row>
    <row r="9029" spans="8:37" x14ac:dyDescent="0.25">
      <c r="H9029" s="8"/>
      <c r="I9029" s="8"/>
      <c r="N9029" s="23"/>
      <c r="O9029" s="24"/>
      <c r="P9029" s="19"/>
      <c r="Q9029" s="19"/>
      <c r="R9029" s="19"/>
      <c r="U9029" s="27"/>
      <c r="Y9029" s="9" t="s">
        <v>635</v>
      </c>
      <c r="Z9029" s="9" t="s">
        <v>462</v>
      </c>
      <c r="AA9029" s="9" t="s">
        <v>237</v>
      </c>
      <c r="AB9029" s="9">
        <v>8037086</v>
      </c>
      <c r="AC9029" s="9" t="s">
        <v>9803</v>
      </c>
      <c r="AD9029" s="9" t="s">
        <v>225</v>
      </c>
      <c r="AE9029" s="5">
        <f t="shared" si="302"/>
        <v>0</v>
      </c>
      <c r="AF9029" s="5" t="str">
        <f t="shared" si="303"/>
        <v>katA</v>
      </c>
      <c r="AG9029" s="153"/>
      <c r="AH9029" s="153"/>
      <c r="AI9029" t="s">
        <v>195</v>
      </c>
      <c r="AJ9029" t="s">
        <v>340</v>
      </c>
      <c r="AK9029" s="9" t="str">
        <f>VLOOKUP(Y9029,zdroj!D:AJ,33,0)</f>
        <v>katA</v>
      </c>
    </row>
    <row r="9030" spans="8:37" x14ac:dyDescent="0.25">
      <c r="H9030" s="8"/>
      <c r="I9030" s="8"/>
      <c r="N9030" s="23"/>
      <c r="O9030" s="24"/>
      <c r="P9030" s="19"/>
      <c r="Q9030" s="19"/>
      <c r="R9030" s="19"/>
      <c r="U9030" s="27"/>
      <c r="Y9030" s="9" t="s">
        <v>635</v>
      </c>
      <c r="Z9030" s="9" t="s">
        <v>462</v>
      </c>
      <c r="AA9030" s="9" t="s">
        <v>237</v>
      </c>
      <c r="AB9030" s="9">
        <v>8037094</v>
      </c>
      <c r="AC9030" s="9" t="s">
        <v>9804</v>
      </c>
      <c r="AD9030" s="9" t="s">
        <v>225</v>
      </c>
      <c r="AE9030" s="5">
        <f t="shared" si="302"/>
        <v>0</v>
      </c>
      <c r="AF9030" s="5" t="str">
        <f t="shared" si="303"/>
        <v>katA</v>
      </c>
      <c r="AG9030" s="153"/>
      <c r="AH9030" s="153"/>
      <c r="AI9030" t="s">
        <v>195</v>
      </c>
      <c r="AJ9030" t="s">
        <v>340</v>
      </c>
      <c r="AK9030" s="9" t="str">
        <f>VLOOKUP(Y9030,zdroj!D:AJ,33,0)</f>
        <v>katA</v>
      </c>
    </row>
    <row r="9031" spans="8:37" x14ac:dyDescent="0.25">
      <c r="H9031" s="8"/>
      <c r="I9031" s="8"/>
      <c r="N9031" s="23"/>
      <c r="O9031" s="24"/>
      <c r="P9031" s="19"/>
      <c r="Q9031" s="19"/>
      <c r="R9031" s="19"/>
      <c r="U9031" s="27"/>
      <c r="Y9031" s="9" t="s">
        <v>635</v>
      </c>
      <c r="Z9031" s="9" t="s">
        <v>462</v>
      </c>
      <c r="AA9031" s="9" t="s">
        <v>237</v>
      </c>
      <c r="AB9031" s="9">
        <v>8036187</v>
      </c>
      <c r="AC9031" s="9" t="s">
        <v>9805</v>
      </c>
      <c r="AD9031" s="9" t="s">
        <v>225</v>
      </c>
      <c r="AE9031" s="5">
        <f t="shared" si="302"/>
        <v>0</v>
      </c>
      <c r="AF9031" s="5" t="str">
        <f t="shared" si="303"/>
        <v>katA</v>
      </c>
      <c r="AG9031" s="153"/>
      <c r="AH9031" s="153"/>
      <c r="AI9031" t="s">
        <v>201</v>
      </c>
      <c r="AJ9031" t="s">
        <v>17878</v>
      </c>
      <c r="AK9031" s="9" t="str">
        <f>VLOOKUP(Y9031,zdroj!D:AJ,33,0)</f>
        <v>katA</v>
      </c>
    </row>
    <row r="9032" spans="8:37" x14ac:dyDescent="0.25">
      <c r="H9032" s="8"/>
      <c r="I9032" s="8"/>
      <c r="N9032" s="23"/>
      <c r="O9032" s="24"/>
      <c r="P9032" s="19"/>
      <c r="Q9032" s="19"/>
      <c r="R9032" s="19"/>
      <c r="U9032" s="27"/>
      <c r="Y9032" s="9" t="s">
        <v>635</v>
      </c>
      <c r="Z9032" s="9" t="s">
        <v>462</v>
      </c>
      <c r="AA9032" s="9" t="s">
        <v>237</v>
      </c>
      <c r="AB9032" s="9">
        <v>8036276</v>
      </c>
      <c r="AC9032" s="9" t="s">
        <v>9806</v>
      </c>
      <c r="AD9032" s="9" t="s">
        <v>231</v>
      </c>
      <c r="AE9032" s="5">
        <f t="shared" si="302"/>
        <v>0</v>
      </c>
      <c r="AF9032" s="5" t="str">
        <f t="shared" si="303"/>
        <v>katB</v>
      </c>
      <c r="AG9032" s="153"/>
      <c r="AH9032" s="153"/>
      <c r="AI9032" t="s">
        <v>201</v>
      </c>
      <c r="AJ9032" t="s">
        <v>17878</v>
      </c>
      <c r="AK9032" s="9" t="str">
        <f>VLOOKUP(Y9032,zdroj!D:AJ,33,0)</f>
        <v>katA</v>
      </c>
    </row>
    <row r="9033" spans="8:37" x14ac:dyDescent="0.25">
      <c r="H9033" s="8"/>
      <c r="I9033" s="8"/>
      <c r="N9033" s="23"/>
      <c r="O9033" s="24"/>
      <c r="P9033" s="19"/>
      <c r="Q9033" s="19"/>
      <c r="R9033" s="19"/>
      <c r="U9033" s="27"/>
      <c r="Y9033" s="9" t="s">
        <v>635</v>
      </c>
      <c r="Z9033" s="9" t="s">
        <v>462</v>
      </c>
      <c r="AA9033" s="9" t="s">
        <v>237</v>
      </c>
      <c r="AB9033" s="9">
        <v>8036896</v>
      </c>
      <c r="AC9033" s="9" t="s">
        <v>9807</v>
      </c>
      <c r="AD9033" s="9" t="s">
        <v>231</v>
      </c>
      <c r="AE9033" s="5">
        <f t="shared" si="302"/>
        <v>0</v>
      </c>
      <c r="AF9033" s="5" t="str">
        <f t="shared" si="303"/>
        <v>katB</v>
      </c>
      <c r="AG9033" s="153"/>
      <c r="AH9033" s="153"/>
      <c r="AI9033" t="s">
        <v>201</v>
      </c>
      <c r="AJ9033" t="s">
        <v>17878</v>
      </c>
      <c r="AK9033" s="9" t="str">
        <f>VLOOKUP(Y9033,zdroj!D:AJ,33,0)</f>
        <v>katA</v>
      </c>
    </row>
    <row r="9034" spans="8:37" x14ac:dyDescent="0.25">
      <c r="H9034" s="8"/>
      <c r="I9034" s="8"/>
      <c r="N9034" s="23"/>
      <c r="O9034" s="24"/>
      <c r="P9034" s="19"/>
      <c r="Q9034" s="19"/>
      <c r="R9034" s="19"/>
      <c r="U9034" s="27"/>
      <c r="Y9034" s="9" t="s">
        <v>635</v>
      </c>
      <c r="Z9034" s="9" t="s">
        <v>462</v>
      </c>
      <c r="AA9034" s="9" t="s">
        <v>237</v>
      </c>
      <c r="AB9034" s="9">
        <v>8036900</v>
      </c>
      <c r="AC9034" s="9" t="s">
        <v>9808</v>
      </c>
      <c r="AD9034" s="9" t="s">
        <v>231</v>
      </c>
      <c r="AE9034" s="5">
        <f t="shared" ref="AE9034:AE9097" si="304">VLOOKUP(Y9034,K:T,10,0)</f>
        <v>0</v>
      </c>
      <c r="AF9034" s="5" t="str">
        <f t="shared" ref="AF9034:AF9097" si="305">IF(AE9034="A",IF(AD9034="katA","katB",AD9034),AD9034)</f>
        <v>katB</v>
      </c>
      <c r="AG9034" s="153"/>
      <c r="AH9034" s="153"/>
      <c r="AI9034" t="s">
        <v>201</v>
      </c>
      <c r="AJ9034" t="s">
        <v>17878</v>
      </c>
      <c r="AK9034" s="9" t="str">
        <f>VLOOKUP(Y9034,zdroj!D:AJ,33,0)</f>
        <v>katA</v>
      </c>
    </row>
    <row r="9035" spans="8:37" x14ac:dyDescent="0.25">
      <c r="H9035" s="8"/>
      <c r="I9035" s="8"/>
      <c r="N9035" s="23"/>
      <c r="O9035" s="24"/>
      <c r="P9035" s="19"/>
      <c r="Q9035" s="19"/>
      <c r="R9035" s="19"/>
      <c r="U9035" s="27"/>
      <c r="Y9035" s="9" t="s">
        <v>635</v>
      </c>
      <c r="Z9035" s="9" t="s">
        <v>462</v>
      </c>
      <c r="AA9035" s="9" t="s">
        <v>237</v>
      </c>
      <c r="AB9035" s="9">
        <v>74661116</v>
      </c>
      <c r="AC9035" s="9" t="s">
        <v>9809</v>
      </c>
      <c r="AD9035" s="9" t="s">
        <v>225</v>
      </c>
      <c r="AE9035" s="5">
        <f t="shared" si="304"/>
        <v>0</v>
      </c>
      <c r="AF9035" s="5" t="str">
        <f t="shared" si="305"/>
        <v>katA</v>
      </c>
      <c r="AG9035" s="153"/>
      <c r="AH9035" s="153"/>
      <c r="AI9035" t="s">
        <v>201</v>
      </c>
      <c r="AJ9035" t="s">
        <v>17878</v>
      </c>
      <c r="AK9035" s="9" t="str">
        <f>VLOOKUP(Y9035,zdroj!D:AJ,33,0)</f>
        <v>katA</v>
      </c>
    </row>
    <row r="9036" spans="8:37" x14ac:dyDescent="0.25">
      <c r="H9036" s="8"/>
      <c r="I9036" s="8"/>
      <c r="N9036" s="23"/>
      <c r="O9036" s="24"/>
      <c r="P9036" s="19"/>
      <c r="Q9036" s="19"/>
      <c r="R9036" s="19"/>
      <c r="U9036" s="27"/>
      <c r="Y9036" s="9" t="s">
        <v>635</v>
      </c>
      <c r="Z9036" s="9" t="s">
        <v>462</v>
      </c>
      <c r="AA9036" s="9" t="s">
        <v>237</v>
      </c>
      <c r="AB9036" s="9">
        <v>8036918</v>
      </c>
      <c r="AC9036" s="9" t="s">
        <v>9810</v>
      </c>
      <c r="AD9036" s="9" t="s">
        <v>225</v>
      </c>
      <c r="AE9036" s="5">
        <f t="shared" si="304"/>
        <v>0</v>
      </c>
      <c r="AF9036" s="5" t="str">
        <f t="shared" si="305"/>
        <v>katA</v>
      </c>
      <c r="AG9036" s="153"/>
      <c r="AH9036" s="153"/>
      <c r="AI9036" t="s">
        <v>17879</v>
      </c>
      <c r="AJ9036" t="s">
        <v>17878</v>
      </c>
      <c r="AK9036" s="9" t="str">
        <f>VLOOKUP(Y9036,zdroj!D:AJ,33,0)</f>
        <v>katA</v>
      </c>
    </row>
    <row r="9037" spans="8:37" x14ac:dyDescent="0.25">
      <c r="H9037" s="8"/>
      <c r="I9037" s="8"/>
      <c r="N9037" s="23"/>
      <c r="O9037" s="24"/>
      <c r="P9037" s="19"/>
      <c r="Q9037" s="19"/>
      <c r="R9037" s="19"/>
      <c r="U9037" s="27"/>
      <c r="Y9037" s="9" t="s">
        <v>635</v>
      </c>
      <c r="Z9037" s="9" t="s">
        <v>462</v>
      </c>
      <c r="AA9037" s="9" t="s">
        <v>237</v>
      </c>
      <c r="AB9037" s="9">
        <v>8036926</v>
      </c>
      <c r="AC9037" s="9" t="s">
        <v>9811</v>
      </c>
      <c r="AD9037" s="9" t="s">
        <v>225</v>
      </c>
      <c r="AE9037" s="5">
        <f t="shared" si="304"/>
        <v>0</v>
      </c>
      <c r="AF9037" s="5" t="str">
        <f t="shared" si="305"/>
        <v>katA</v>
      </c>
      <c r="AG9037" s="153"/>
      <c r="AH9037" s="153"/>
      <c r="AI9037" t="s">
        <v>201</v>
      </c>
      <c r="AJ9037" t="s">
        <v>17878</v>
      </c>
      <c r="AK9037" s="9" t="str">
        <f>VLOOKUP(Y9037,zdroj!D:AJ,33,0)</f>
        <v>katA</v>
      </c>
    </row>
    <row r="9038" spans="8:37" x14ac:dyDescent="0.25">
      <c r="H9038" s="8"/>
      <c r="I9038" s="8"/>
      <c r="N9038" s="23"/>
      <c r="O9038" s="24"/>
      <c r="P9038" s="19"/>
      <c r="Q9038" s="19"/>
      <c r="R9038" s="19"/>
      <c r="U9038" s="27"/>
      <c r="Y9038" s="9" t="s">
        <v>635</v>
      </c>
      <c r="Z9038" s="9" t="s">
        <v>462</v>
      </c>
      <c r="AA9038" s="9" t="s">
        <v>237</v>
      </c>
      <c r="AB9038" s="9">
        <v>8036934</v>
      </c>
      <c r="AC9038" s="9" t="s">
        <v>9812</v>
      </c>
      <c r="AD9038" s="9" t="s">
        <v>225</v>
      </c>
      <c r="AE9038" s="5">
        <f t="shared" si="304"/>
        <v>0</v>
      </c>
      <c r="AF9038" s="5" t="str">
        <f t="shared" si="305"/>
        <v>katA</v>
      </c>
      <c r="AG9038" s="153"/>
      <c r="AH9038" s="153"/>
      <c r="AI9038" t="s">
        <v>201</v>
      </c>
      <c r="AJ9038" t="s">
        <v>17878</v>
      </c>
      <c r="AK9038" s="9" t="str">
        <f>VLOOKUP(Y9038,zdroj!D:AJ,33,0)</f>
        <v>katA</v>
      </c>
    </row>
    <row r="9039" spans="8:37" x14ac:dyDescent="0.25">
      <c r="H9039" s="8"/>
      <c r="I9039" s="8"/>
      <c r="N9039" s="23"/>
      <c r="O9039" s="24"/>
      <c r="P9039" s="19"/>
      <c r="Q9039" s="19"/>
      <c r="R9039" s="19"/>
      <c r="U9039" s="27"/>
      <c r="Y9039" s="9" t="s">
        <v>635</v>
      </c>
      <c r="Z9039" s="9" t="s">
        <v>462</v>
      </c>
      <c r="AA9039" s="9" t="s">
        <v>237</v>
      </c>
      <c r="AB9039" s="9">
        <v>8036942</v>
      </c>
      <c r="AC9039" s="9" t="s">
        <v>9813</v>
      </c>
      <c r="AD9039" s="9" t="s">
        <v>231</v>
      </c>
      <c r="AE9039" s="5">
        <f t="shared" si="304"/>
        <v>0</v>
      </c>
      <c r="AF9039" s="5" t="str">
        <f t="shared" si="305"/>
        <v>katB</v>
      </c>
      <c r="AG9039" s="153"/>
      <c r="AH9039" s="153"/>
      <c r="AI9039" t="s">
        <v>201</v>
      </c>
      <c r="AJ9039" t="s">
        <v>17878</v>
      </c>
      <c r="AK9039" s="9" t="str">
        <f>VLOOKUP(Y9039,zdroj!D:AJ,33,0)</f>
        <v>katA</v>
      </c>
    </row>
    <row r="9040" spans="8:37" x14ac:dyDescent="0.25">
      <c r="H9040" s="8"/>
      <c r="I9040" s="8"/>
      <c r="N9040" s="23"/>
      <c r="O9040" s="24"/>
      <c r="P9040" s="19"/>
      <c r="Q9040" s="19"/>
      <c r="R9040" s="19"/>
      <c r="U9040" s="27"/>
      <c r="Y9040" s="9" t="s">
        <v>635</v>
      </c>
      <c r="Z9040" s="9" t="s">
        <v>462</v>
      </c>
      <c r="AA9040" s="9" t="s">
        <v>237</v>
      </c>
      <c r="AB9040" s="9">
        <v>8036951</v>
      </c>
      <c r="AC9040" s="9" t="s">
        <v>9814</v>
      </c>
      <c r="AD9040" s="9" t="s">
        <v>225</v>
      </c>
      <c r="AE9040" s="5">
        <f t="shared" si="304"/>
        <v>0</v>
      </c>
      <c r="AF9040" s="5" t="str">
        <f t="shared" si="305"/>
        <v>katA</v>
      </c>
      <c r="AG9040" s="153"/>
      <c r="AH9040" s="153"/>
      <c r="AI9040" t="s">
        <v>201</v>
      </c>
      <c r="AJ9040" t="s">
        <v>17878</v>
      </c>
      <c r="AK9040" s="9" t="str">
        <f>VLOOKUP(Y9040,zdroj!D:AJ,33,0)</f>
        <v>katA</v>
      </c>
    </row>
    <row r="9041" spans="8:37" x14ac:dyDescent="0.25">
      <c r="H9041" s="8"/>
      <c r="I9041" s="8"/>
      <c r="N9041" s="23"/>
      <c r="O9041" s="24"/>
      <c r="P9041" s="19"/>
      <c r="Q9041" s="19"/>
      <c r="R9041" s="19"/>
      <c r="U9041" s="27"/>
      <c r="Y9041" s="9" t="s">
        <v>635</v>
      </c>
      <c r="Z9041" s="9" t="s">
        <v>462</v>
      </c>
      <c r="AA9041" s="9" t="s">
        <v>237</v>
      </c>
      <c r="AB9041" s="9">
        <v>8036969</v>
      </c>
      <c r="AC9041" s="9" t="s">
        <v>9815</v>
      </c>
      <c r="AD9041" s="9" t="s">
        <v>231</v>
      </c>
      <c r="AE9041" s="5">
        <f t="shared" si="304"/>
        <v>0</v>
      </c>
      <c r="AF9041" s="5" t="str">
        <f t="shared" si="305"/>
        <v>katB</v>
      </c>
      <c r="AG9041" s="153"/>
      <c r="AH9041" s="153"/>
      <c r="AI9041" t="s">
        <v>201</v>
      </c>
      <c r="AJ9041" t="s">
        <v>17878</v>
      </c>
      <c r="AK9041" s="9" t="str">
        <f>VLOOKUP(Y9041,zdroj!D:AJ,33,0)</f>
        <v>katA</v>
      </c>
    </row>
    <row r="9042" spans="8:37" x14ac:dyDescent="0.25">
      <c r="H9042" s="8"/>
      <c r="I9042" s="8"/>
      <c r="N9042" s="23"/>
      <c r="O9042" s="24"/>
      <c r="P9042" s="19"/>
      <c r="Q9042" s="19"/>
      <c r="R9042" s="19"/>
      <c r="U9042" s="27"/>
      <c r="Y9042" s="9" t="s">
        <v>635</v>
      </c>
      <c r="Z9042" s="9" t="s">
        <v>462</v>
      </c>
      <c r="AA9042" s="9" t="s">
        <v>237</v>
      </c>
      <c r="AB9042" s="9">
        <v>8036977</v>
      </c>
      <c r="AC9042" s="9" t="s">
        <v>9816</v>
      </c>
      <c r="AD9042" s="9" t="s">
        <v>231</v>
      </c>
      <c r="AE9042" s="5">
        <f t="shared" si="304"/>
        <v>0</v>
      </c>
      <c r="AF9042" s="5" t="str">
        <f t="shared" si="305"/>
        <v>katB</v>
      </c>
      <c r="AG9042" s="153"/>
      <c r="AH9042" s="153"/>
      <c r="AI9042" t="s">
        <v>201</v>
      </c>
      <c r="AJ9042" t="s">
        <v>17878</v>
      </c>
      <c r="AK9042" s="9" t="str">
        <f>VLOOKUP(Y9042,zdroj!D:AJ,33,0)</f>
        <v>katA</v>
      </c>
    </row>
    <row r="9043" spans="8:37" x14ac:dyDescent="0.25">
      <c r="H9043" s="8"/>
      <c r="I9043" s="8"/>
      <c r="N9043" s="23"/>
      <c r="O9043" s="24"/>
      <c r="P9043" s="19"/>
      <c r="Q9043" s="19"/>
      <c r="R9043" s="19"/>
      <c r="U9043" s="27"/>
      <c r="Y9043" s="9" t="s">
        <v>635</v>
      </c>
      <c r="Z9043" s="9" t="s">
        <v>462</v>
      </c>
      <c r="AA9043" s="9" t="s">
        <v>237</v>
      </c>
      <c r="AB9043" s="9">
        <v>8036284</v>
      </c>
      <c r="AC9043" s="9" t="s">
        <v>9817</v>
      </c>
      <c r="AD9043" s="9" t="s">
        <v>225</v>
      </c>
      <c r="AE9043" s="5">
        <f t="shared" si="304"/>
        <v>0</v>
      </c>
      <c r="AF9043" s="5" t="str">
        <f t="shared" si="305"/>
        <v>katA</v>
      </c>
      <c r="AG9043" s="153"/>
      <c r="AH9043" s="153"/>
      <c r="AI9043" t="s">
        <v>201</v>
      </c>
      <c r="AJ9043" t="s">
        <v>17878</v>
      </c>
      <c r="AK9043" s="9" t="str">
        <f>VLOOKUP(Y9043,zdroj!D:AJ,33,0)</f>
        <v>katA</v>
      </c>
    </row>
    <row r="9044" spans="8:37" x14ac:dyDescent="0.25">
      <c r="H9044" s="8"/>
      <c r="I9044" s="8"/>
      <c r="N9044" s="23"/>
      <c r="O9044" s="24"/>
      <c r="P9044" s="19"/>
      <c r="Q9044" s="19"/>
      <c r="R9044" s="19"/>
      <c r="U9044" s="27"/>
      <c r="Y9044" s="9" t="s">
        <v>635</v>
      </c>
      <c r="Z9044" s="9" t="s">
        <v>462</v>
      </c>
      <c r="AA9044" s="9" t="s">
        <v>237</v>
      </c>
      <c r="AB9044" s="9">
        <v>8036985</v>
      </c>
      <c r="AC9044" s="9" t="s">
        <v>9818</v>
      </c>
      <c r="AD9044" s="9" t="s">
        <v>225</v>
      </c>
      <c r="AE9044" s="5">
        <f t="shared" si="304"/>
        <v>0</v>
      </c>
      <c r="AF9044" s="5" t="str">
        <f t="shared" si="305"/>
        <v>katA</v>
      </c>
      <c r="AG9044" s="153"/>
      <c r="AH9044" s="153"/>
      <c r="AI9044" t="s">
        <v>201</v>
      </c>
      <c r="AJ9044" t="s">
        <v>17878</v>
      </c>
      <c r="AK9044" s="9" t="str">
        <f>VLOOKUP(Y9044,zdroj!D:AJ,33,0)</f>
        <v>katA</v>
      </c>
    </row>
    <row r="9045" spans="8:37" x14ac:dyDescent="0.25">
      <c r="H9045" s="8"/>
      <c r="I9045" s="8"/>
      <c r="N9045" s="23"/>
      <c r="O9045" s="24"/>
      <c r="P9045" s="19"/>
      <c r="Q9045" s="19"/>
      <c r="R9045" s="19"/>
      <c r="U9045" s="27"/>
      <c r="Y9045" s="9" t="s">
        <v>635</v>
      </c>
      <c r="Z9045" s="9" t="s">
        <v>462</v>
      </c>
      <c r="AA9045" s="9" t="s">
        <v>237</v>
      </c>
      <c r="AB9045" s="9">
        <v>8036993</v>
      </c>
      <c r="AC9045" s="9" t="s">
        <v>9819</v>
      </c>
      <c r="AD9045" s="9" t="s">
        <v>225</v>
      </c>
      <c r="AE9045" s="5">
        <f t="shared" si="304"/>
        <v>0</v>
      </c>
      <c r="AF9045" s="5" t="str">
        <f t="shared" si="305"/>
        <v>katA</v>
      </c>
      <c r="AG9045" s="153"/>
      <c r="AH9045" s="153"/>
      <c r="AI9045" t="s">
        <v>201</v>
      </c>
      <c r="AJ9045" t="s">
        <v>17878</v>
      </c>
      <c r="AK9045" s="9" t="str">
        <f>VLOOKUP(Y9045,zdroj!D:AJ,33,0)</f>
        <v>katA</v>
      </c>
    </row>
    <row r="9046" spans="8:37" x14ac:dyDescent="0.25">
      <c r="H9046" s="8"/>
      <c r="I9046" s="8"/>
      <c r="N9046" s="23"/>
      <c r="O9046" s="24"/>
      <c r="P9046" s="19"/>
      <c r="Q9046" s="19"/>
      <c r="R9046" s="19"/>
      <c r="U9046" s="27"/>
      <c r="Y9046" s="9" t="s">
        <v>635</v>
      </c>
      <c r="Z9046" s="9" t="s">
        <v>462</v>
      </c>
      <c r="AA9046" s="9" t="s">
        <v>237</v>
      </c>
      <c r="AB9046" s="9">
        <v>8037001</v>
      </c>
      <c r="AC9046" s="9" t="s">
        <v>9820</v>
      </c>
      <c r="AD9046" s="9" t="s">
        <v>225</v>
      </c>
      <c r="AE9046" s="5">
        <f t="shared" si="304"/>
        <v>0</v>
      </c>
      <c r="AF9046" s="5" t="str">
        <f t="shared" si="305"/>
        <v>katA</v>
      </c>
      <c r="AG9046" s="153"/>
      <c r="AH9046" s="153"/>
      <c r="AI9046" t="s">
        <v>201</v>
      </c>
      <c r="AJ9046" t="s">
        <v>17878</v>
      </c>
      <c r="AK9046" s="9" t="str">
        <f>VLOOKUP(Y9046,zdroj!D:AJ,33,0)</f>
        <v>katA</v>
      </c>
    </row>
    <row r="9047" spans="8:37" x14ac:dyDescent="0.25">
      <c r="H9047" s="8"/>
      <c r="I9047" s="8"/>
      <c r="N9047" s="23"/>
      <c r="O9047" s="24"/>
      <c r="P9047" s="19"/>
      <c r="Q9047" s="19"/>
      <c r="R9047" s="19"/>
      <c r="U9047" s="27"/>
      <c r="Y9047" s="9" t="s">
        <v>635</v>
      </c>
      <c r="Z9047" s="9" t="s">
        <v>462</v>
      </c>
      <c r="AA9047" s="9" t="s">
        <v>237</v>
      </c>
      <c r="AB9047" s="9">
        <v>8036292</v>
      </c>
      <c r="AC9047" s="9" t="s">
        <v>9821</v>
      </c>
      <c r="AD9047" s="9" t="s">
        <v>231</v>
      </c>
      <c r="AE9047" s="5">
        <f t="shared" si="304"/>
        <v>0</v>
      </c>
      <c r="AF9047" s="5" t="str">
        <f t="shared" si="305"/>
        <v>katB</v>
      </c>
      <c r="AG9047" s="153"/>
      <c r="AH9047" s="153"/>
      <c r="AI9047" t="s">
        <v>201</v>
      </c>
      <c r="AJ9047" t="s">
        <v>17878</v>
      </c>
      <c r="AK9047" s="9" t="str">
        <f>VLOOKUP(Y9047,zdroj!D:AJ,33,0)</f>
        <v>katA</v>
      </c>
    </row>
    <row r="9048" spans="8:37" x14ac:dyDescent="0.25">
      <c r="H9048" s="8"/>
      <c r="I9048" s="8"/>
      <c r="N9048" s="23"/>
      <c r="O9048" s="24"/>
      <c r="P9048" s="19"/>
      <c r="Q9048" s="19"/>
      <c r="R9048" s="19"/>
      <c r="U9048" s="27"/>
      <c r="Y9048" s="9" t="s">
        <v>635</v>
      </c>
      <c r="Z9048" s="9" t="s">
        <v>462</v>
      </c>
      <c r="AA9048" s="9" t="s">
        <v>237</v>
      </c>
      <c r="AB9048" s="9">
        <v>8036306</v>
      </c>
      <c r="AC9048" s="9" t="s">
        <v>9822</v>
      </c>
      <c r="AD9048" s="9" t="s">
        <v>231</v>
      </c>
      <c r="AE9048" s="5">
        <f t="shared" si="304"/>
        <v>0</v>
      </c>
      <c r="AF9048" s="5" t="str">
        <f t="shared" si="305"/>
        <v>katB</v>
      </c>
      <c r="AG9048" s="153"/>
      <c r="AH9048" s="153"/>
      <c r="AI9048" t="s">
        <v>201</v>
      </c>
      <c r="AJ9048" t="s">
        <v>17878</v>
      </c>
      <c r="AK9048" s="9" t="str">
        <f>VLOOKUP(Y9048,zdroj!D:AJ,33,0)</f>
        <v>katA</v>
      </c>
    </row>
    <row r="9049" spans="8:37" x14ac:dyDescent="0.25">
      <c r="H9049" s="8"/>
      <c r="I9049" s="8"/>
      <c r="N9049" s="23"/>
      <c r="O9049" s="24"/>
      <c r="P9049" s="19"/>
      <c r="Q9049" s="19"/>
      <c r="R9049" s="19"/>
      <c r="U9049" s="27"/>
      <c r="Y9049" s="9" t="s">
        <v>635</v>
      </c>
      <c r="Z9049" s="9" t="s">
        <v>462</v>
      </c>
      <c r="AA9049" s="9" t="s">
        <v>237</v>
      </c>
      <c r="AB9049" s="9">
        <v>8036314</v>
      </c>
      <c r="AC9049" s="9" t="s">
        <v>9823</v>
      </c>
      <c r="AD9049" s="9" t="s">
        <v>225</v>
      </c>
      <c r="AE9049" s="5">
        <f t="shared" si="304"/>
        <v>0</v>
      </c>
      <c r="AF9049" s="5" t="str">
        <f t="shared" si="305"/>
        <v>katA</v>
      </c>
      <c r="AG9049" s="153"/>
      <c r="AH9049" s="153"/>
      <c r="AI9049" t="s">
        <v>201</v>
      </c>
      <c r="AJ9049" t="s">
        <v>17878</v>
      </c>
      <c r="AK9049" s="9" t="str">
        <f>VLOOKUP(Y9049,zdroj!D:AJ,33,0)</f>
        <v>katA</v>
      </c>
    </row>
    <row r="9050" spans="8:37" x14ac:dyDescent="0.25">
      <c r="H9050" s="8"/>
      <c r="I9050" s="8"/>
      <c r="N9050" s="23"/>
      <c r="O9050" s="24"/>
      <c r="P9050" s="19"/>
      <c r="Q9050" s="19"/>
      <c r="R9050" s="19"/>
      <c r="U9050" s="27"/>
      <c r="Y9050" s="9" t="s">
        <v>635</v>
      </c>
      <c r="Z9050" s="9" t="s">
        <v>462</v>
      </c>
      <c r="AA9050" s="9" t="s">
        <v>237</v>
      </c>
      <c r="AB9050" s="9">
        <v>8036322</v>
      </c>
      <c r="AC9050" s="9" t="s">
        <v>9824</v>
      </c>
      <c r="AD9050" s="9" t="s">
        <v>225</v>
      </c>
      <c r="AE9050" s="5">
        <f t="shared" si="304"/>
        <v>0</v>
      </c>
      <c r="AF9050" s="5" t="str">
        <f t="shared" si="305"/>
        <v>katA</v>
      </c>
      <c r="AG9050" s="153"/>
      <c r="AH9050" s="153"/>
      <c r="AI9050" t="s">
        <v>201</v>
      </c>
      <c r="AJ9050" t="s">
        <v>17878</v>
      </c>
      <c r="AK9050" s="9" t="str">
        <f>VLOOKUP(Y9050,zdroj!D:AJ,33,0)</f>
        <v>katA</v>
      </c>
    </row>
    <row r="9051" spans="8:37" x14ac:dyDescent="0.25">
      <c r="H9051" s="8"/>
      <c r="I9051" s="8"/>
      <c r="N9051" s="23"/>
      <c r="O9051" s="24"/>
      <c r="P9051" s="19"/>
      <c r="Q9051" s="19"/>
      <c r="R9051" s="19"/>
      <c r="U9051" s="27"/>
      <c r="Y9051" s="9" t="s">
        <v>635</v>
      </c>
      <c r="Z9051" s="9" t="s">
        <v>462</v>
      </c>
      <c r="AA9051" s="9" t="s">
        <v>237</v>
      </c>
      <c r="AB9051" s="9">
        <v>8036331</v>
      </c>
      <c r="AC9051" s="9" t="s">
        <v>9825</v>
      </c>
      <c r="AD9051" s="9" t="s">
        <v>231</v>
      </c>
      <c r="AE9051" s="5">
        <f t="shared" si="304"/>
        <v>0</v>
      </c>
      <c r="AF9051" s="5" t="str">
        <f t="shared" si="305"/>
        <v>katB</v>
      </c>
      <c r="AG9051" s="153"/>
      <c r="AH9051" s="153"/>
      <c r="AI9051" t="s">
        <v>17880</v>
      </c>
      <c r="AJ9051" t="s">
        <v>17878</v>
      </c>
      <c r="AK9051" s="9" t="str">
        <f>VLOOKUP(Y9051,zdroj!D:AJ,33,0)</f>
        <v>katA</v>
      </c>
    </row>
    <row r="9052" spans="8:37" x14ac:dyDescent="0.25">
      <c r="H9052" s="8"/>
      <c r="I9052" s="8"/>
      <c r="N9052" s="23"/>
      <c r="O9052" s="24"/>
      <c r="P9052" s="19"/>
      <c r="Q9052" s="19"/>
      <c r="R9052" s="19"/>
      <c r="U9052" s="27"/>
      <c r="Y9052" s="9" t="s">
        <v>635</v>
      </c>
      <c r="Z9052" s="9" t="s">
        <v>462</v>
      </c>
      <c r="AA9052" s="9" t="s">
        <v>237</v>
      </c>
      <c r="AB9052" s="9">
        <v>8036349</v>
      </c>
      <c r="AC9052" s="9" t="s">
        <v>9826</v>
      </c>
      <c r="AD9052" s="9" t="s">
        <v>225</v>
      </c>
      <c r="AE9052" s="5">
        <f t="shared" si="304"/>
        <v>0</v>
      </c>
      <c r="AF9052" s="5" t="str">
        <f t="shared" si="305"/>
        <v>katA</v>
      </c>
      <c r="AG9052" s="153"/>
      <c r="AH9052" s="153"/>
      <c r="AI9052" t="s">
        <v>201</v>
      </c>
      <c r="AJ9052" t="s">
        <v>17878</v>
      </c>
      <c r="AK9052" s="9" t="str">
        <f>VLOOKUP(Y9052,zdroj!D:AJ,33,0)</f>
        <v>katA</v>
      </c>
    </row>
    <row r="9053" spans="8:37" x14ac:dyDescent="0.25">
      <c r="H9053" s="8"/>
      <c r="I9053" s="8"/>
      <c r="N9053" s="23"/>
      <c r="O9053" s="24"/>
      <c r="P9053" s="19"/>
      <c r="Q9053" s="19"/>
      <c r="R9053" s="19"/>
      <c r="U9053" s="27"/>
      <c r="Y9053" s="9" t="s">
        <v>635</v>
      </c>
      <c r="Z9053" s="9" t="s">
        <v>462</v>
      </c>
      <c r="AA9053" s="9" t="s">
        <v>237</v>
      </c>
      <c r="AB9053" s="9">
        <v>8036357</v>
      </c>
      <c r="AC9053" s="9" t="s">
        <v>9827</v>
      </c>
      <c r="AD9053" s="9" t="s">
        <v>225</v>
      </c>
      <c r="AE9053" s="5">
        <f t="shared" si="304"/>
        <v>0</v>
      </c>
      <c r="AF9053" s="5" t="str">
        <f t="shared" si="305"/>
        <v>katA</v>
      </c>
      <c r="AG9053" s="153"/>
      <c r="AH9053" s="153"/>
      <c r="AI9053" t="s">
        <v>201</v>
      </c>
      <c r="AJ9053" t="s">
        <v>17878</v>
      </c>
      <c r="AK9053" s="9" t="str">
        <f>VLOOKUP(Y9053,zdroj!D:AJ,33,0)</f>
        <v>katA</v>
      </c>
    </row>
    <row r="9054" spans="8:37" x14ac:dyDescent="0.25">
      <c r="H9054" s="8"/>
      <c r="I9054" s="8"/>
      <c r="N9054" s="23"/>
      <c r="O9054" s="24"/>
      <c r="P9054" s="19"/>
      <c r="Q9054" s="19"/>
      <c r="R9054" s="19"/>
      <c r="U9054" s="27"/>
      <c r="Y9054" s="9" t="s">
        <v>635</v>
      </c>
      <c r="Z9054" s="9" t="s">
        <v>462</v>
      </c>
      <c r="AA9054" s="9" t="s">
        <v>237</v>
      </c>
      <c r="AB9054" s="9">
        <v>8036365</v>
      </c>
      <c r="AC9054" s="9" t="s">
        <v>9828</v>
      </c>
      <c r="AD9054" s="9" t="s">
        <v>231</v>
      </c>
      <c r="AE9054" s="5">
        <f t="shared" si="304"/>
        <v>0</v>
      </c>
      <c r="AF9054" s="5" t="str">
        <f t="shared" si="305"/>
        <v>katB</v>
      </c>
      <c r="AG9054" s="153"/>
      <c r="AH9054" s="153"/>
      <c r="AI9054" t="s">
        <v>201</v>
      </c>
      <c r="AJ9054" t="s">
        <v>17878</v>
      </c>
      <c r="AK9054" s="9" t="str">
        <f>VLOOKUP(Y9054,zdroj!D:AJ,33,0)</f>
        <v>katA</v>
      </c>
    </row>
    <row r="9055" spans="8:37" x14ac:dyDescent="0.25">
      <c r="H9055" s="8"/>
      <c r="I9055" s="8"/>
      <c r="N9055" s="23"/>
      <c r="O9055" s="24"/>
      <c r="P9055" s="19"/>
      <c r="Q9055" s="19"/>
      <c r="R9055" s="19"/>
      <c r="U9055" s="27"/>
      <c r="Y9055" s="9" t="s">
        <v>635</v>
      </c>
      <c r="Z9055" s="9" t="s">
        <v>462</v>
      </c>
      <c r="AA9055" s="9" t="s">
        <v>237</v>
      </c>
      <c r="AB9055" s="9">
        <v>8036195</v>
      </c>
      <c r="AC9055" s="9" t="s">
        <v>9829</v>
      </c>
      <c r="AD9055" s="9" t="s">
        <v>231</v>
      </c>
      <c r="AE9055" s="5">
        <f t="shared" si="304"/>
        <v>0</v>
      </c>
      <c r="AF9055" s="5" t="str">
        <f t="shared" si="305"/>
        <v>katB</v>
      </c>
      <c r="AG9055" s="153"/>
      <c r="AH9055" s="153"/>
      <c r="AI9055" t="s">
        <v>201</v>
      </c>
      <c r="AJ9055" t="s">
        <v>17878</v>
      </c>
      <c r="AK9055" s="9" t="str">
        <f>VLOOKUP(Y9055,zdroj!D:AJ,33,0)</f>
        <v>katA</v>
      </c>
    </row>
    <row r="9056" spans="8:37" x14ac:dyDescent="0.25">
      <c r="H9056" s="8"/>
      <c r="I9056" s="8"/>
      <c r="N9056" s="23"/>
      <c r="O9056" s="24"/>
      <c r="P9056" s="19"/>
      <c r="Q9056" s="19"/>
      <c r="R9056" s="19"/>
      <c r="U9056" s="27"/>
      <c r="Y9056" s="9" t="s">
        <v>635</v>
      </c>
      <c r="Z9056" s="9" t="s">
        <v>462</v>
      </c>
      <c r="AA9056" s="9" t="s">
        <v>237</v>
      </c>
      <c r="AB9056" s="9">
        <v>8036373</v>
      </c>
      <c r="AC9056" s="9" t="s">
        <v>9830</v>
      </c>
      <c r="AD9056" s="9" t="s">
        <v>225</v>
      </c>
      <c r="AE9056" s="5">
        <f t="shared" si="304"/>
        <v>0</v>
      </c>
      <c r="AF9056" s="5" t="str">
        <f t="shared" si="305"/>
        <v>katA</v>
      </c>
      <c r="AG9056" s="153"/>
      <c r="AH9056" s="153"/>
      <c r="AI9056" t="s">
        <v>17879</v>
      </c>
      <c r="AJ9056" t="s">
        <v>17878</v>
      </c>
      <c r="AK9056" s="9" t="str">
        <f>VLOOKUP(Y9056,zdroj!D:AJ,33,0)</f>
        <v>katA</v>
      </c>
    </row>
    <row r="9057" spans="8:37" x14ac:dyDescent="0.25">
      <c r="H9057" s="8"/>
      <c r="I9057" s="8"/>
      <c r="N9057" s="23"/>
      <c r="O9057" s="24"/>
      <c r="P9057" s="19"/>
      <c r="Q9057" s="19"/>
      <c r="R9057" s="19"/>
      <c r="U9057" s="27"/>
      <c r="Y9057" s="9" t="s">
        <v>635</v>
      </c>
      <c r="Z9057" s="9" t="s">
        <v>462</v>
      </c>
      <c r="AA9057" s="9" t="s">
        <v>237</v>
      </c>
      <c r="AB9057" s="9">
        <v>8036381</v>
      </c>
      <c r="AC9057" s="9" t="s">
        <v>9831</v>
      </c>
      <c r="AD9057" s="9" t="s">
        <v>231</v>
      </c>
      <c r="AE9057" s="5">
        <f t="shared" si="304"/>
        <v>0</v>
      </c>
      <c r="AF9057" s="5" t="str">
        <f t="shared" si="305"/>
        <v>katB</v>
      </c>
      <c r="AG9057" s="153"/>
      <c r="AH9057" s="153"/>
      <c r="AI9057" t="s">
        <v>17880</v>
      </c>
      <c r="AJ9057" t="s">
        <v>17878</v>
      </c>
      <c r="AK9057" s="9" t="str">
        <f>VLOOKUP(Y9057,zdroj!D:AJ,33,0)</f>
        <v>katA</v>
      </c>
    </row>
    <row r="9058" spans="8:37" x14ac:dyDescent="0.25">
      <c r="H9058" s="8"/>
      <c r="I9058" s="8"/>
      <c r="N9058" s="23"/>
      <c r="O9058" s="24"/>
      <c r="P9058" s="19"/>
      <c r="Q9058" s="19"/>
      <c r="R9058" s="19"/>
      <c r="U9058" s="27"/>
      <c r="Y9058" s="9" t="s">
        <v>635</v>
      </c>
      <c r="Z9058" s="9" t="s">
        <v>462</v>
      </c>
      <c r="AA9058" s="9" t="s">
        <v>237</v>
      </c>
      <c r="AB9058" s="9">
        <v>8036390</v>
      </c>
      <c r="AC9058" s="9" t="s">
        <v>9832</v>
      </c>
      <c r="AD9058" s="9" t="s">
        <v>225</v>
      </c>
      <c r="AE9058" s="5">
        <f t="shared" si="304"/>
        <v>0</v>
      </c>
      <c r="AF9058" s="5" t="str">
        <f t="shared" si="305"/>
        <v>katA</v>
      </c>
      <c r="AG9058" s="153"/>
      <c r="AH9058" s="153"/>
      <c r="AI9058" t="s">
        <v>201</v>
      </c>
      <c r="AJ9058" t="s">
        <v>17878</v>
      </c>
      <c r="AK9058" s="9" t="str">
        <f>VLOOKUP(Y9058,zdroj!D:AJ,33,0)</f>
        <v>katA</v>
      </c>
    </row>
    <row r="9059" spans="8:37" x14ac:dyDescent="0.25">
      <c r="H9059" s="8"/>
      <c r="I9059" s="8"/>
      <c r="N9059" s="23"/>
      <c r="O9059" s="24"/>
      <c r="P9059" s="19"/>
      <c r="Q9059" s="19"/>
      <c r="R9059" s="19"/>
      <c r="U9059" s="27"/>
      <c r="Y9059" s="9" t="s">
        <v>635</v>
      </c>
      <c r="Z9059" s="9" t="s">
        <v>462</v>
      </c>
      <c r="AA9059" s="9" t="s">
        <v>237</v>
      </c>
      <c r="AB9059" s="9">
        <v>8036403</v>
      </c>
      <c r="AC9059" s="9" t="s">
        <v>9833</v>
      </c>
      <c r="AD9059" s="9" t="s">
        <v>231</v>
      </c>
      <c r="AE9059" s="5">
        <f t="shared" si="304"/>
        <v>0</v>
      </c>
      <c r="AF9059" s="5" t="str">
        <f t="shared" si="305"/>
        <v>katB</v>
      </c>
      <c r="AG9059" s="153"/>
      <c r="AH9059" s="153"/>
      <c r="AI9059" t="s">
        <v>201</v>
      </c>
      <c r="AJ9059" t="s">
        <v>17878</v>
      </c>
      <c r="AK9059" s="9" t="str">
        <f>VLOOKUP(Y9059,zdroj!D:AJ,33,0)</f>
        <v>katA</v>
      </c>
    </row>
    <row r="9060" spans="8:37" x14ac:dyDescent="0.25">
      <c r="H9060" s="8"/>
      <c r="I9060" s="8"/>
      <c r="N9060" s="23"/>
      <c r="O9060" s="24"/>
      <c r="P9060" s="19"/>
      <c r="Q9060" s="19"/>
      <c r="R9060" s="19"/>
      <c r="U9060" s="27"/>
      <c r="Y9060" s="9" t="s">
        <v>635</v>
      </c>
      <c r="Z9060" s="9" t="s">
        <v>462</v>
      </c>
      <c r="AA9060" s="9" t="s">
        <v>237</v>
      </c>
      <c r="AB9060" s="9">
        <v>8036411</v>
      </c>
      <c r="AC9060" s="9" t="s">
        <v>9834</v>
      </c>
      <c r="AD9060" s="9" t="s">
        <v>231</v>
      </c>
      <c r="AE9060" s="5">
        <f t="shared" si="304"/>
        <v>0</v>
      </c>
      <c r="AF9060" s="5" t="str">
        <f t="shared" si="305"/>
        <v>katB</v>
      </c>
      <c r="AG9060" s="153"/>
      <c r="AH9060" s="153"/>
      <c r="AI9060" t="s">
        <v>201</v>
      </c>
      <c r="AJ9060" t="s">
        <v>17878</v>
      </c>
      <c r="AK9060" s="9" t="str">
        <f>VLOOKUP(Y9060,zdroj!D:AJ,33,0)</f>
        <v>katA</v>
      </c>
    </row>
    <row r="9061" spans="8:37" x14ac:dyDescent="0.25">
      <c r="H9061" s="8"/>
      <c r="I9061" s="8"/>
      <c r="N9061" s="23"/>
      <c r="O9061" s="24"/>
      <c r="P9061" s="19"/>
      <c r="Q9061" s="19"/>
      <c r="R9061" s="19"/>
      <c r="U9061" s="27"/>
      <c r="Y9061" s="9" t="s">
        <v>635</v>
      </c>
      <c r="Z9061" s="9" t="s">
        <v>462</v>
      </c>
      <c r="AA9061" s="9" t="s">
        <v>237</v>
      </c>
      <c r="AB9061" s="9">
        <v>8036420</v>
      </c>
      <c r="AC9061" s="9" t="s">
        <v>9835</v>
      </c>
      <c r="AD9061" s="9" t="s">
        <v>225</v>
      </c>
      <c r="AE9061" s="5">
        <f t="shared" si="304"/>
        <v>0</v>
      </c>
      <c r="AF9061" s="5" t="str">
        <f t="shared" si="305"/>
        <v>katA</v>
      </c>
      <c r="AG9061" s="153"/>
      <c r="AH9061" s="153"/>
      <c r="AI9061" t="s">
        <v>201</v>
      </c>
      <c r="AJ9061" t="s">
        <v>17878</v>
      </c>
      <c r="AK9061" s="9" t="str">
        <f>VLOOKUP(Y9061,zdroj!D:AJ,33,0)</f>
        <v>katA</v>
      </c>
    </row>
    <row r="9062" spans="8:37" x14ac:dyDescent="0.25">
      <c r="H9062" s="8"/>
      <c r="I9062" s="8"/>
      <c r="N9062" s="23"/>
      <c r="O9062" s="24"/>
      <c r="P9062" s="19"/>
      <c r="Q9062" s="19"/>
      <c r="R9062" s="19"/>
      <c r="U9062" s="27"/>
      <c r="Y9062" s="9" t="s">
        <v>635</v>
      </c>
      <c r="Z9062" s="9" t="s">
        <v>462</v>
      </c>
      <c r="AA9062" s="9" t="s">
        <v>237</v>
      </c>
      <c r="AB9062" s="9">
        <v>8036438</v>
      </c>
      <c r="AC9062" s="9" t="s">
        <v>9836</v>
      </c>
      <c r="AD9062" s="9" t="s">
        <v>225</v>
      </c>
      <c r="AE9062" s="5">
        <f t="shared" si="304"/>
        <v>0</v>
      </c>
      <c r="AF9062" s="5" t="str">
        <f t="shared" si="305"/>
        <v>katA</v>
      </c>
      <c r="AG9062" s="153"/>
      <c r="AH9062" s="153"/>
      <c r="AI9062" t="s">
        <v>201</v>
      </c>
      <c r="AJ9062" t="s">
        <v>17878</v>
      </c>
      <c r="AK9062" s="9" t="str">
        <f>VLOOKUP(Y9062,zdroj!D:AJ,33,0)</f>
        <v>katA</v>
      </c>
    </row>
    <row r="9063" spans="8:37" x14ac:dyDescent="0.25">
      <c r="H9063" s="8"/>
      <c r="I9063" s="8"/>
      <c r="N9063" s="23"/>
      <c r="O9063" s="24"/>
      <c r="P9063" s="19"/>
      <c r="Q9063" s="19"/>
      <c r="R9063" s="19"/>
      <c r="U9063" s="27"/>
      <c r="Y9063" s="9" t="s">
        <v>635</v>
      </c>
      <c r="Z9063" s="9" t="s">
        <v>462</v>
      </c>
      <c r="AA9063" s="9" t="s">
        <v>237</v>
      </c>
      <c r="AB9063" s="9">
        <v>8036446</v>
      </c>
      <c r="AC9063" s="9" t="s">
        <v>9837</v>
      </c>
      <c r="AD9063" s="9" t="s">
        <v>225</v>
      </c>
      <c r="AE9063" s="5">
        <f t="shared" si="304"/>
        <v>0</v>
      </c>
      <c r="AF9063" s="5" t="str">
        <f t="shared" si="305"/>
        <v>katA</v>
      </c>
      <c r="AG9063" s="153"/>
      <c r="AH9063" s="153"/>
      <c r="AI9063" t="s">
        <v>201</v>
      </c>
      <c r="AJ9063" t="s">
        <v>17878</v>
      </c>
      <c r="AK9063" s="9" t="str">
        <f>VLOOKUP(Y9063,zdroj!D:AJ,33,0)</f>
        <v>katA</v>
      </c>
    </row>
    <row r="9064" spans="8:37" x14ac:dyDescent="0.25">
      <c r="H9064" s="8"/>
      <c r="I9064" s="8"/>
      <c r="N9064" s="23"/>
      <c r="O9064" s="24"/>
      <c r="P9064" s="19"/>
      <c r="Q9064" s="19"/>
      <c r="R9064" s="19"/>
      <c r="U9064" s="27"/>
      <c r="Y9064" s="9" t="s">
        <v>635</v>
      </c>
      <c r="Z9064" s="9" t="s">
        <v>462</v>
      </c>
      <c r="AA9064" s="9" t="s">
        <v>237</v>
      </c>
      <c r="AB9064" s="9">
        <v>8036454</v>
      </c>
      <c r="AC9064" s="9" t="s">
        <v>9838</v>
      </c>
      <c r="AD9064" s="9" t="s">
        <v>231</v>
      </c>
      <c r="AE9064" s="5">
        <f t="shared" si="304"/>
        <v>0</v>
      </c>
      <c r="AF9064" s="5" t="str">
        <f t="shared" si="305"/>
        <v>katB</v>
      </c>
      <c r="AG9064" s="153"/>
      <c r="AH9064" s="153"/>
      <c r="AI9064" t="s">
        <v>201</v>
      </c>
      <c r="AJ9064" t="s">
        <v>17878</v>
      </c>
      <c r="AK9064" s="9" t="str">
        <f>VLOOKUP(Y9064,zdroj!D:AJ,33,0)</f>
        <v>katA</v>
      </c>
    </row>
    <row r="9065" spans="8:37" x14ac:dyDescent="0.25">
      <c r="H9065" s="8"/>
      <c r="I9065" s="8"/>
      <c r="N9065" s="23"/>
      <c r="O9065" s="24"/>
      <c r="P9065" s="19"/>
      <c r="Q9065" s="19"/>
      <c r="R9065" s="19"/>
      <c r="U9065" s="27"/>
      <c r="Y9065" s="9" t="s">
        <v>635</v>
      </c>
      <c r="Z9065" s="9" t="s">
        <v>462</v>
      </c>
      <c r="AA9065" s="9" t="s">
        <v>237</v>
      </c>
      <c r="AB9065" s="9">
        <v>8036209</v>
      </c>
      <c r="AC9065" s="9" t="s">
        <v>9839</v>
      </c>
      <c r="AD9065" s="9" t="s">
        <v>225</v>
      </c>
      <c r="AE9065" s="5">
        <f t="shared" si="304"/>
        <v>0</v>
      </c>
      <c r="AF9065" s="5" t="str">
        <f t="shared" si="305"/>
        <v>katA</v>
      </c>
      <c r="AG9065" s="153"/>
      <c r="AH9065" s="153"/>
      <c r="AI9065" t="s">
        <v>201</v>
      </c>
      <c r="AJ9065" t="s">
        <v>17878</v>
      </c>
      <c r="AK9065" s="9" t="str">
        <f>VLOOKUP(Y9065,zdroj!D:AJ,33,0)</f>
        <v>katA</v>
      </c>
    </row>
    <row r="9066" spans="8:37" x14ac:dyDescent="0.25">
      <c r="H9066" s="8"/>
      <c r="I9066" s="8"/>
      <c r="N9066" s="23"/>
      <c r="O9066" s="24"/>
      <c r="P9066" s="19"/>
      <c r="Q9066" s="19"/>
      <c r="R9066" s="19"/>
      <c r="U9066" s="27"/>
      <c r="Y9066" s="9" t="s">
        <v>635</v>
      </c>
      <c r="Z9066" s="9" t="s">
        <v>462</v>
      </c>
      <c r="AA9066" s="9" t="s">
        <v>237</v>
      </c>
      <c r="AB9066" s="9">
        <v>8036462</v>
      </c>
      <c r="AC9066" s="9" t="s">
        <v>9840</v>
      </c>
      <c r="AD9066" s="9" t="s">
        <v>231</v>
      </c>
      <c r="AE9066" s="5">
        <f t="shared" si="304"/>
        <v>0</v>
      </c>
      <c r="AF9066" s="5" t="str">
        <f t="shared" si="305"/>
        <v>katB</v>
      </c>
      <c r="AG9066" s="153"/>
      <c r="AH9066" s="153"/>
      <c r="AI9066" t="s">
        <v>201</v>
      </c>
      <c r="AJ9066" t="s">
        <v>17878</v>
      </c>
      <c r="AK9066" s="9" t="str">
        <f>VLOOKUP(Y9066,zdroj!D:AJ,33,0)</f>
        <v>katA</v>
      </c>
    </row>
    <row r="9067" spans="8:37" x14ac:dyDescent="0.25">
      <c r="H9067" s="8"/>
      <c r="I9067" s="8"/>
      <c r="N9067" s="23"/>
      <c r="O9067" s="24"/>
      <c r="P9067" s="19"/>
      <c r="Q9067" s="19"/>
      <c r="R9067" s="19"/>
      <c r="U9067" s="27"/>
      <c r="Y9067" s="9" t="s">
        <v>635</v>
      </c>
      <c r="Z9067" s="9" t="s">
        <v>462</v>
      </c>
      <c r="AA9067" s="9" t="s">
        <v>237</v>
      </c>
      <c r="AB9067" s="9">
        <v>8036471</v>
      </c>
      <c r="AC9067" s="9" t="s">
        <v>9841</v>
      </c>
      <c r="AD9067" s="9" t="s">
        <v>225</v>
      </c>
      <c r="AE9067" s="5">
        <f t="shared" si="304"/>
        <v>0</v>
      </c>
      <c r="AF9067" s="5" t="str">
        <f t="shared" si="305"/>
        <v>katA</v>
      </c>
      <c r="AG9067" s="153"/>
      <c r="AH9067" s="153"/>
      <c r="AI9067" t="s">
        <v>201</v>
      </c>
      <c r="AJ9067" t="s">
        <v>17878</v>
      </c>
      <c r="AK9067" s="9" t="str">
        <f>VLOOKUP(Y9067,zdroj!D:AJ,33,0)</f>
        <v>katA</v>
      </c>
    </row>
    <row r="9068" spans="8:37" x14ac:dyDescent="0.25">
      <c r="H9068" s="8"/>
      <c r="I9068" s="8"/>
      <c r="N9068" s="23"/>
      <c r="O9068" s="24"/>
      <c r="P9068" s="19"/>
      <c r="Q9068" s="19"/>
      <c r="R9068" s="19"/>
      <c r="U9068" s="27"/>
      <c r="Y9068" s="9" t="s">
        <v>635</v>
      </c>
      <c r="Z9068" s="9" t="s">
        <v>462</v>
      </c>
      <c r="AA9068" s="9" t="s">
        <v>237</v>
      </c>
      <c r="AB9068" s="9">
        <v>8036489</v>
      </c>
      <c r="AC9068" s="9" t="s">
        <v>9842</v>
      </c>
      <c r="AD9068" s="9" t="s">
        <v>225</v>
      </c>
      <c r="AE9068" s="5">
        <f t="shared" si="304"/>
        <v>0</v>
      </c>
      <c r="AF9068" s="5" t="str">
        <f t="shared" si="305"/>
        <v>katA</v>
      </c>
      <c r="AG9068" s="153"/>
      <c r="AH9068" s="153"/>
      <c r="AI9068" t="s">
        <v>201</v>
      </c>
      <c r="AJ9068" t="s">
        <v>17878</v>
      </c>
      <c r="AK9068" s="9" t="str">
        <f>VLOOKUP(Y9068,zdroj!D:AJ,33,0)</f>
        <v>katA</v>
      </c>
    </row>
    <row r="9069" spans="8:37" x14ac:dyDescent="0.25">
      <c r="H9069" s="8"/>
      <c r="I9069" s="8"/>
      <c r="N9069" s="23"/>
      <c r="O9069" s="24"/>
      <c r="P9069" s="19"/>
      <c r="Q9069" s="19"/>
      <c r="R9069" s="19"/>
      <c r="U9069" s="27"/>
      <c r="Y9069" s="9" t="s">
        <v>635</v>
      </c>
      <c r="Z9069" s="9" t="s">
        <v>462</v>
      </c>
      <c r="AA9069" s="9" t="s">
        <v>237</v>
      </c>
      <c r="AB9069" s="9">
        <v>8036497</v>
      </c>
      <c r="AC9069" s="9" t="s">
        <v>9843</v>
      </c>
      <c r="AD9069" s="9" t="s">
        <v>231</v>
      </c>
      <c r="AE9069" s="5">
        <f t="shared" si="304"/>
        <v>0</v>
      </c>
      <c r="AF9069" s="5" t="str">
        <f t="shared" si="305"/>
        <v>katB</v>
      </c>
      <c r="AG9069" s="153"/>
      <c r="AH9069" s="153"/>
      <c r="AI9069" t="s">
        <v>201</v>
      </c>
      <c r="AJ9069" t="s">
        <v>17878</v>
      </c>
      <c r="AK9069" s="9" t="str">
        <f>VLOOKUP(Y9069,zdroj!D:AJ,33,0)</f>
        <v>katA</v>
      </c>
    </row>
    <row r="9070" spans="8:37" x14ac:dyDescent="0.25">
      <c r="H9070" s="8"/>
      <c r="I9070" s="8"/>
      <c r="N9070" s="23"/>
      <c r="O9070" s="24"/>
      <c r="P9070" s="19"/>
      <c r="Q9070" s="19"/>
      <c r="R9070" s="19"/>
      <c r="U9070" s="27"/>
      <c r="Y9070" s="9" t="s">
        <v>635</v>
      </c>
      <c r="Z9070" s="9" t="s">
        <v>462</v>
      </c>
      <c r="AA9070" s="9" t="s">
        <v>237</v>
      </c>
      <c r="AB9070" s="9">
        <v>8036501</v>
      </c>
      <c r="AC9070" s="9" t="s">
        <v>9844</v>
      </c>
      <c r="AD9070" s="9" t="s">
        <v>225</v>
      </c>
      <c r="AE9070" s="5">
        <f t="shared" si="304"/>
        <v>0</v>
      </c>
      <c r="AF9070" s="5" t="str">
        <f t="shared" si="305"/>
        <v>katA</v>
      </c>
      <c r="AG9070" s="153"/>
      <c r="AH9070" s="153"/>
      <c r="AI9070" t="s">
        <v>201</v>
      </c>
      <c r="AJ9070" t="s">
        <v>17878</v>
      </c>
      <c r="AK9070" s="9" t="str">
        <f>VLOOKUP(Y9070,zdroj!D:AJ,33,0)</f>
        <v>katA</v>
      </c>
    </row>
    <row r="9071" spans="8:37" x14ac:dyDescent="0.25">
      <c r="H9071" s="8"/>
      <c r="I9071" s="8"/>
      <c r="N9071" s="23"/>
      <c r="O9071" s="24"/>
      <c r="P9071" s="19"/>
      <c r="Q9071" s="19"/>
      <c r="R9071" s="19"/>
      <c r="U9071" s="27"/>
      <c r="Y9071" s="9" t="s">
        <v>635</v>
      </c>
      <c r="Z9071" s="9" t="s">
        <v>462</v>
      </c>
      <c r="AA9071" s="9" t="s">
        <v>237</v>
      </c>
      <c r="AB9071" s="9">
        <v>8036217</v>
      </c>
      <c r="AC9071" s="9" t="s">
        <v>9845</v>
      </c>
      <c r="AD9071" s="9" t="s">
        <v>231</v>
      </c>
      <c r="AE9071" s="5">
        <f t="shared" si="304"/>
        <v>0</v>
      </c>
      <c r="AF9071" s="5" t="str">
        <f t="shared" si="305"/>
        <v>katB</v>
      </c>
      <c r="AG9071" s="153"/>
      <c r="AH9071" s="153"/>
      <c r="AI9071" t="s">
        <v>201</v>
      </c>
      <c r="AJ9071" t="s">
        <v>17878</v>
      </c>
      <c r="AK9071" s="9" t="str">
        <f>VLOOKUP(Y9071,zdroj!D:AJ,33,0)</f>
        <v>katA</v>
      </c>
    </row>
    <row r="9072" spans="8:37" x14ac:dyDescent="0.25">
      <c r="H9072" s="8"/>
      <c r="I9072" s="8"/>
      <c r="N9072" s="23"/>
      <c r="O9072" s="24"/>
      <c r="P9072" s="19"/>
      <c r="Q9072" s="19"/>
      <c r="R9072" s="19"/>
      <c r="U9072" s="27"/>
      <c r="Y9072" s="9" t="s">
        <v>635</v>
      </c>
      <c r="Z9072" s="9" t="s">
        <v>462</v>
      </c>
      <c r="AA9072" s="9" t="s">
        <v>237</v>
      </c>
      <c r="AB9072" s="9">
        <v>8036519</v>
      </c>
      <c r="AC9072" s="9" t="s">
        <v>9846</v>
      </c>
      <c r="AD9072" s="9" t="s">
        <v>225</v>
      </c>
      <c r="AE9072" s="5">
        <f t="shared" si="304"/>
        <v>0</v>
      </c>
      <c r="AF9072" s="5" t="str">
        <f t="shared" si="305"/>
        <v>katA</v>
      </c>
      <c r="AG9072" s="153"/>
      <c r="AH9072" s="153"/>
      <c r="AI9072" t="s">
        <v>229</v>
      </c>
      <c r="AJ9072" t="s">
        <v>17878</v>
      </c>
      <c r="AK9072" s="9" t="str">
        <f>VLOOKUP(Y9072,zdroj!D:AJ,33,0)</f>
        <v>katA</v>
      </c>
    </row>
    <row r="9073" spans="8:37" x14ac:dyDescent="0.25">
      <c r="H9073" s="8"/>
      <c r="I9073" s="8"/>
      <c r="N9073" s="23"/>
      <c r="O9073" s="24"/>
      <c r="P9073" s="19"/>
      <c r="Q9073" s="19"/>
      <c r="R9073" s="19"/>
      <c r="U9073" s="27"/>
      <c r="Y9073" s="9" t="s">
        <v>635</v>
      </c>
      <c r="Z9073" s="9" t="s">
        <v>462</v>
      </c>
      <c r="AA9073" s="9" t="s">
        <v>237</v>
      </c>
      <c r="AB9073" s="9">
        <v>8036527</v>
      </c>
      <c r="AC9073" s="9" t="s">
        <v>9847</v>
      </c>
      <c r="AD9073" s="9" t="s">
        <v>225</v>
      </c>
      <c r="AE9073" s="5">
        <f t="shared" si="304"/>
        <v>0</v>
      </c>
      <c r="AF9073" s="5" t="str">
        <f t="shared" si="305"/>
        <v>katA</v>
      </c>
      <c r="AG9073" s="153"/>
      <c r="AH9073" s="153"/>
      <c r="AI9073" t="s">
        <v>201</v>
      </c>
      <c r="AJ9073" t="s">
        <v>17878</v>
      </c>
      <c r="AK9073" s="9" t="str">
        <f>VLOOKUP(Y9073,zdroj!D:AJ,33,0)</f>
        <v>katA</v>
      </c>
    </row>
    <row r="9074" spans="8:37" x14ac:dyDescent="0.25">
      <c r="H9074" s="8"/>
      <c r="I9074" s="8"/>
      <c r="N9074" s="23"/>
      <c r="O9074" s="24"/>
      <c r="P9074" s="19"/>
      <c r="Q9074" s="19"/>
      <c r="R9074" s="19"/>
      <c r="U9074" s="27"/>
      <c r="Y9074" s="9" t="s">
        <v>635</v>
      </c>
      <c r="Z9074" s="9" t="s">
        <v>462</v>
      </c>
      <c r="AA9074" s="9" t="s">
        <v>237</v>
      </c>
      <c r="AB9074" s="9">
        <v>8036535</v>
      </c>
      <c r="AC9074" s="9" t="s">
        <v>9848</v>
      </c>
      <c r="AD9074" s="9" t="s">
        <v>231</v>
      </c>
      <c r="AE9074" s="5">
        <f t="shared" si="304"/>
        <v>0</v>
      </c>
      <c r="AF9074" s="5" t="str">
        <f t="shared" si="305"/>
        <v>katB</v>
      </c>
      <c r="AG9074" s="153"/>
      <c r="AH9074" s="153"/>
      <c r="AI9074" t="s">
        <v>201</v>
      </c>
      <c r="AJ9074" t="s">
        <v>17878</v>
      </c>
      <c r="AK9074" s="9" t="str">
        <f>VLOOKUP(Y9074,zdroj!D:AJ,33,0)</f>
        <v>katA</v>
      </c>
    </row>
    <row r="9075" spans="8:37" x14ac:dyDescent="0.25">
      <c r="H9075" s="8"/>
      <c r="I9075" s="8"/>
      <c r="N9075" s="23"/>
      <c r="O9075" s="24"/>
      <c r="P9075" s="19"/>
      <c r="Q9075" s="19"/>
      <c r="R9075" s="19"/>
      <c r="U9075" s="27"/>
      <c r="Y9075" s="9" t="s">
        <v>635</v>
      </c>
      <c r="Z9075" s="9" t="s">
        <v>462</v>
      </c>
      <c r="AA9075" s="9" t="s">
        <v>237</v>
      </c>
      <c r="AB9075" s="9">
        <v>8036543</v>
      </c>
      <c r="AC9075" s="9" t="s">
        <v>9849</v>
      </c>
      <c r="AD9075" s="9" t="s">
        <v>231</v>
      </c>
      <c r="AE9075" s="5">
        <f t="shared" si="304"/>
        <v>0</v>
      </c>
      <c r="AF9075" s="5" t="str">
        <f t="shared" si="305"/>
        <v>katB</v>
      </c>
      <c r="AG9075" s="153"/>
      <c r="AH9075" s="153"/>
      <c r="AI9075" t="s">
        <v>201</v>
      </c>
      <c r="AJ9075" t="s">
        <v>17878</v>
      </c>
      <c r="AK9075" s="9" t="str">
        <f>VLOOKUP(Y9075,zdroj!D:AJ,33,0)</f>
        <v>katA</v>
      </c>
    </row>
    <row r="9076" spans="8:37" x14ac:dyDescent="0.25">
      <c r="H9076" s="8"/>
      <c r="I9076" s="8"/>
      <c r="N9076" s="23"/>
      <c r="O9076" s="24"/>
      <c r="P9076" s="19"/>
      <c r="Q9076" s="19"/>
      <c r="R9076" s="19"/>
      <c r="U9076" s="27"/>
      <c r="Y9076" s="9" t="s">
        <v>635</v>
      </c>
      <c r="Z9076" s="9" t="s">
        <v>462</v>
      </c>
      <c r="AA9076" s="9" t="s">
        <v>237</v>
      </c>
      <c r="AB9076" s="9">
        <v>8036551</v>
      </c>
      <c r="AC9076" s="9" t="s">
        <v>9850</v>
      </c>
      <c r="AD9076" s="9" t="s">
        <v>231</v>
      </c>
      <c r="AE9076" s="5">
        <f t="shared" si="304"/>
        <v>0</v>
      </c>
      <c r="AF9076" s="5" t="str">
        <f t="shared" si="305"/>
        <v>katB</v>
      </c>
      <c r="AG9076" s="153"/>
      <c r="AH9076" s="153"/>
      <c r="AI9076" t="s">
        <v>201</v>
      </c>
      <c r="AJ9076" t="s">
        <v>17878</v>
      </c>
      <c r="AK9076" s="9" t="str">
        <f>VLOOKUP(Y9076,zdroj!D:AJ,33,0)</f>
        <v>katA</v>
      </c>
    </row>
    <row r="9077" spans="8:37" x14ac:dyDescent="0.25">
      <c r="H9077" s="8"/>
      <c r="I9077" s="8"/>
      <c r="N9077" s="23"/>
      <c r="O9077" s="24"/>
      <c r="P9077" s="19"/>
      <c r="Q9077" s="19"/>
      <c r="R9077" s="19"/>
      <c r="U9077" s="27"/>
      <c r="Y9077" s="9" t="s">
        <v>635</v>
      </c>
      <c r="Z9077" s="9" t="s">
        <v>462</v>
      </c>
      <c r="AA9077" s="9" t="s">
        <v>237</v>
      </c>
      <c r="AB9077" s="9">
        <v>8036225</v>
      </c>
      <c r="AC9077" s="9" t="s">
        <v>9851</v>
      </c>
      <c r="AD9077" s="9" t="s">
        <v>231</v>
      </c>
      <c r="AE9077" s="5">
        <f t="shared" si="304"/>
        <v>0</v>
      </c>
      <c r="AF9077" s="5" t="str">
        <f t="shared" si="305"/>
        <v>katB</v>
      </c>
      <c r="AG9077" s="153"/>
      <c r="AH9077" s="153"/>
      <c r="AI9077" t="s">
        <v>201</v>
      </c>
      <c r="AJ9077" t="s">
        <v>17878</v>
      </c>
      <c r="AK9077" s="9" t="str">
        <f>VLOOKUP(Y9077,zdroj!D:AJ,33,0)</f>
        <v>katA</v>
      </c>
    </row>
    <row r="9078" spans="8:37" x14ac:dyDescent="0.25">
      <c r="H9078" s="8"/>
      <c r="I9078" s="8"/>
      <c r="N9078" s="23"/>
      <c r="O9078" s="24"/>
      <c r="P9078" s="19"/>
      <c r="Q9078" s="19"/>
      <c r="R9078" s="19"/>
      <c r="U9078" s="27"/>
      <c r="Y9078" s="9" t="s">
        <v>635</v>
      </c>
      <c r="Z9078" s="9" t="s">
        <v>462</v>
      </c>
      <c r="AA9078" s="9" t="s">
        <v>237</v>
      </c>
      <c r="AB9078" s="9">
        <v>8036560</v>
      </c>
      <c r="AC9078" s="9" t="s">
        <v>9852</v>
      </c>
      <c r="AD9078" s="9" t="s">
        <v>225</v>
      </c>
      <c r="AE9078" s="5">
        <f t="shared" si="304"/>
        <v>0</v>
      </c>
      <c r="AF9078" s="5" t="str">
        <f t="shared" si="305"/>
        <v>katA</v>
      </c>
      <c r="AG9078" s="153"/>
      <c r="AH9078" s="153"/>
      <c r="AI9078" t="s">
        <v>201</v>
      </c>
      <c r="AJ9078" t="s">
        <v>17878</v>
      </c>
      <c r="AK9078" s="9" t="str">
        <f>VLOOKUP(Y9078,zdroj!D:AJ,33,0)</f>
        <v>katA</v>
      </c>
    </row>
    <row r="9079" spans="8:37" x14ac:dyDescent="0.25">
      <c r="H9079" s="8"/>
      <c r="I9079" s="8"/>
      <c r="N9079" s="23"/>
      <c r="O9079" s="24"/>
      <c r="P9079" s="19"/>
      <c r="Q9079" s="19"/>
      <c r="R9079" s="19"/>
      <c r="U9079" s="27"/>
      <c r="Y9079" s="9" t="s">
        <v>635</v>
      </c>
      <c r="Z9079" s="9" t="s">
        <v>462</v>
      </c>
      <c r="AA9079" s="9" t="s">
        <v>237</v>
      </c>
      <c r="AB9079" s="9">
        <v>8036594</v>
      </c>
      <c r="AC9079" s="9" t="s">
        <v>9853</v>
      </c>
      <c r="AD9079" s="9" t="s">
        <v>231</v>
      </c>
      <c r="AE9079" s="5">
        <f t="shared" si="304"/>
        <v>0</v>
      </c>
      <c r="AF9079" s="5" t="str">
        <f t="shared" si="305"/>
        <v>katB</v>
      </c>
      <c r="AG9079" s="153"/>
      <c r="AH9079" s="153"/>
      <c r="AI9079" t="s">
        <v>201</v>
      </c>
      <c r="AJ9079" t="s">
        <v>17878</v>
      </c>
      <c r="AK9079" s="9" t="str">
        <f>VLOOKUP(Y9079,zdroj!D:AJ,33,0)</f>
        <v>katA</v>
      </c>
    </row>
    <row r="9080" spans="8:37" x14ac:dyDescent="0.25">
      <c r="H9080" s="8"/>
      <c r="I9080" s="8"/>
      <c r="N9080" s="23"/>
      <c r="O9080" s="24"/>
      <c r="P9080" s="19"/>
      <c r="Q9080" s="19"/>
      <c r="R9080" s="19"/>
      <c r="U9080" s="27"/>
      <c r="Y9080" s="9" t="s">
        <v>635</v>
      </c>
      <c r="Z9080" s="9" t="s">
        <v>462</v>
      </c>
      <c r="AA9080" s="9" t="s">
        <v>237</v>
      </c>
      <c r="AB9080" s="9">
        <v>8036608</v>
      </c>
      <c r="AC9080" s="9" t="s">
        <v>9854</v>
      </c>
      <c r="AD9080" s="9" t="s">
        <v>231</v>
      </c>
      <c r="AE9080" s="5">
        <f t="shared" si="304"/>
        <v>0</v>
      </c>
      <c r="AF9080" s="5" t="str">
        <f t="shared" si="305"/>
        <v>katB</v>
      </c>
      <c r="AG9080" s="153"/>
      <c r="AH9080" s="153"/>
      <c r="AI9080" t="s">
        <v>201</v>
      </c>
      <c r="AJ9080" t="s">
        <v>17878</v>
      </c>
      <c r="AK9080" s="9" t="str">
        <f>VLOOKUP(Y9080,zdroj!D:AJ,33,0)</f>
        <v>katA</v>
      </c>
    </row>
    <row r="9081" spans="8:37" x14ac:dyDescent="0.25">
      <c r="H9081" s="8"/>
      <c r="I9081" s="8"/>
      <c r="N9081" s="23"/>
      <c r="O9081" s="24"/>
      <c r="P9081" s="19"/>
      <c r="Q9081" s="19"/>
      <c r="R9081" s="19"/>
      <c r="U9081" s="27"/>
      <c r="Y9081" s="9" t="s">
        <v>635</v>
      </c>
      <c r="Z9081" s="9" t="s">
        <v>462</v>
      </c>
      <c r="AA9081" s="9" t="s">
        <v>237</v>
      </c>
      <c r="AB9081" s="9">
        <v>73909319</v>
      </c>
      <c r="AC9081" s="9" t="s">
        <v>9855</v>
      </c>
      <c r="AD9081" s="9" t="s">
        <v>225</v>
      </c>
      <c r="AE9081" s="5">
        <f t="shared" si="304"/>
        <v>0</v>
      </c>
      <c r="AF9081" s="5" t="str">
        <f t="shared" si="305"/>
        <v>katA</v>
      </c>
      <c r="AG9081" s="153"/>
      <c r="AH9081" s="153"/>
      <c r="AI9081" t="s">
        <v>201</v>
      </c>
      <c r="AJ9081" t="s">
        <v>17878</v>
      </c>
      <c r="AK9081" s="9" t="str">
        <f>VLOOKUP(Y9081,zdroj!D:AJ,33,0)</f>
        <v>katA</v>
      </c>
    </row>
    <row r="9082" spans="8:37" x14ac:dyDescent="0.25">
      <c r="H9082" s="8"/>
      <c r="I9082" s="8"/>
      <c r="N9082" s="23"/>
      <c r="O9082" s="24"/>
      <c r="P9082" s="19"/>
      <c r="Q9082" s="19"/>
      <c r="R9082" s="19"/>
      <c r="U9082" s="27"/>
      <c r="Y9082" s="9" t="s">
        <v>635</v>
      </c>
      <c r="Z9082" s="9" t="s">
        <v>462</v>
      </c>
      <c r="AA9082" s="9" t="s">
        <v>237</v>
      </c>
      <c r="AB9082" s="9">
        <v>8036616</v>
      </c>
      <c r="AC9082" s="9" t="s">
        <v>9856</v>
      </c>
      <c r="AD9082" s="9" t="s">
        <v>231</v>
      </c>
      <c r="AE9082" s="5">
        <f t="shared" si="304"/>
        <v>0</v>
      </c>
      <c r="AF9082" s="5" t="str">
        <f t="shared" si="305"/>
        <v>katB</v>
      </c>
      <c r="AG9082" s="153"/>
      <c r="AH9082" s="153"/>
      <c r="AI9082" t="s">
        <v>201</v>
      </c>
      <c r="AJ9082" t="s">
        <v>17878</v>
      </c>
      <c r="AK9082" s="9" t="str">
        <f>VLOOKUP(Y9082,zdroj!D:AJ,33,0)</f>
        <v>katA</v>
      </c>
    </row>
    <row r="9083" spans="8:37" x14ac:dyDescent="0.25">
      <c r="H9083" s="8"/>
      <c r="I9083" s="8"/>
      <c r="N9083" s="23"/>
      <c r="O9083" s="24"/>
      <c r="P9083" s="19"/>
      <c r="Q9083" s="19"/>
      <c r="R9083" s="19"/>
      <c r="U9083" s="27"/>
      <c r="Y9083" s="9" t="s">
        <v>635</v>
      </c>
      <c r="Z9083" s="9" t="s">
        <v>462</v>
      </c>
      <c r="AA9083" s="9" t="s">
        <v>237</v>
      </c>
      <c r="AB9083" s="9">
        <v>8036624</v>
      </c>
      <c r="AC9083" s="9" t="s">
        <v>9857</v>
      </c>
      <c r="AD9083" s="9" t="s">
        <v>225</v>
      </c>
      <c r="AE9083" s="5">
        <f t="shared" si="304"/>
        <v>0</v>
      </c>
      <c r="AF9083" s="5" t="str">
        <f t="shared" si="305"/>
        <v>katA</v>
      </c>
      <c r="AG9083" s="153"/>
      <c r="AH9083" s="153"/>
      <c r="AI9083" t="s">
        <v>201</v>
      </c>
      <c r="AJ9083" t="s">
        <v>17878</v>
      </c>
      <c r="AK9083" s="9" t="str">
        <f>VLOOKUP(Y9083,zdroj!D:AJ,33,0)</f>
        <v>katA</v>
      </c>
    </row>
    <row r="9084" spans="8:37" x14ac:dyDescent="0.25">
      <c r="H9084" s="8"/>
      <c r="I9084" s="8"/>
      <c r="N9084" s="23"/>
      <c r="O9084" s="24"/>
      <c r="P9084" s="19"/>
      <c r="Q9084" s="19"/>
      <c r="R9084" s="19"/>
      <c r="U9084" s="27"/>
      <c r="Y9084" s="9" t="s">
        <v>635</v>
      </c>
      <c r="Z9084" s="9" t="s">
        <v>462</v>
      </c>
      <c r="AA9084" s="9" t="s">
        <v>237</v>
      </c>
      <c r="AB9084" s="9">
        <v>8036632</v>
      </c>
      <c r="AC9084" s="9" t="s">
        <v>9858</v>
      </c>
      <c r="AD9084" s="9" t="s">
        <v>225</v>
      </c>
      <c r="AE9084" s="5">
        <f t="shared" si="304"/>
        <v>0</v>
      </c>
      <c r="AF9084" s="5" t="str">
        <f t="shared" si="305"/>
        <v>katA</v>
      </c>
      <c r="AG9084" s="153"/>
      <c r="AH9084" s="153"/>
      <c r="AI9084" t="s">
        <v>201</v>
      </c>
      <c r="AJ9084" t="s">
        <v>17878</v>
      </c>
      <c r="AK9084" s="9" t="str">
        <f>VLOOKUP(Y9084,zdroj!D:AJ,33,0)</f>
        <v>katA</v>
      </c>
    </row>
    <row r="9085" spans="8:37" x14ac:dyDescent="0.25">
      <c r="H9085" s="8"/>
      <c r="I9085" s="8"/>
      <c r="N9085" s="23"/>
      <c r="O9085" s="24"/>
      <c r="P9085" s="19"/>
      <c r="Q9085" s="19"/>
      <c r="R9085" s="19"/>
      <c r="U9085" s="27"/>
      <c r="Y9085" s="9" t="s">
        <v>635</v>
      </c>
      <c r="Z9085" s="9" t="s">
        <v>462</v>
      </c>
      <c r="AA9085" s="9" t="s">
        <v>237</v>
      </c>
      <c r="AB9085" s="9">
        <v>8036233</v>
      </c>
      <c r="AC9085" s="9" t="s">
        <v>9859</v>
      </c>
      <c r="AD9085" s="9" t="s">
        <v>225</v>
      </c>
      <c r="AE9085" s="5">
        <f t="shared" si="304"/>
        <v>0</v>
      </c>
      <c r="AF9085" s="5" t="str">
        <f t="shared" si="305"/>
        <v>katA</v>
      </c>
      <c r="AG9085" s="153"/>
      <c r="AH9085" s="153"/>
      <c r="AI9085" t="s">
        <v>201</v>
      </c>
      <c r="AJ9085" t="s">
        <v>17878</v>
      </c>
      <c r="AK9085" s="9" t="str">
        <f>VLOOKUP(Y9085,zdroj!D:AJ,33,0)</f>
        <v>katA</v>
      </c>
    </row>
    <row r="9086" spans="8:37" x14ac:dyDescent="0.25">
      <c r="H9086" s="8"/>
      <c r="I9086" s="8"/>
      <c r="N9086" s="23"/>
      <c r="O9086" s="24"/>
      <c r="P9086" s="19"/>
      <c r="Q9086" s="19"/>
      <c r="R9086" s="19"/>
      <c r="U9086" s="27"/>
      <c r="Y9086" s="9" t="s">
        <v>635</v>
      </c>
      <c r="Z9086" s="9" t="s">
        <v>462</v>
      </c>
      <c r="AA9086" s="9" t="s">
        <v>237</v>
      </c>
      <c r="AB9086" s="9">
        <v>8036641</v>
      </c>
      <c r="AC9086" s="9" t="s">
        <v>9860</v>
      </c>
      <c r="AD9086" s="9" t="s">
        <v>225</v>
      </c>
      <c r="AE9086" s="5">
        <f t="shared" si="304"/>
        <v>0</v>
      </c>
      <c r="AF9086" s="5" t="str">
        <f t="shared" si="305"/>
        <v>katA</v>
      </c>
      <c r="AG9086" s="153"/>
      <c r="AH9086" s="153"/>
      <c r="AI9086" t="s">
        <v>201</v>
      </c>
      <c r="AJ9086" t="s">
        <v>17878</v>
      </c>
      <c r="AK9086" s="9" t="str">
        <f>VLOOKUP(Y9086,zdroj!D:AJ,33,0)</f>
        <v>katA</v>
      </c>
    </row>
    <row r="9087" spans="8:37" x14ac:dyDescent="0.25">
      <c r="H9087" s="8"/>
      <c r="I9087" s="8"/>
      <c r="N9087" s="23"/>
      <c r="O9087" s="24"/>
      <c r="P9087" s="19"/>
      <c r="Q9087" s="19"/>
      <c r="R9087" s="19"/>
      <c r="U9087" s="27"/>
      <c r="Y9087" s="9" t="s">
        <v>635</v>
      </c>
      <c r="Z9087" s="9" t="s">
        <v>462</v>
      </c>
      <c r="AA9087" s="9" t="s">
        <v>237</v>
      </c>
      <c r="AB9087" s="9">
        <v>8036659</v>
      </c>
      <c r="AC9087" s="9" t="s">
        <v>9861</v>
      </c>
      <c r="AD9087" s="9" t="s">
        <v>231</v>
      </c>
      <c r="AE9087" s="5">
        <f t="shared" si="304"/>
        <v>0</v>
      </c>
      <c r="AF9087" s="5" t="str">
        <f t="shared" si="305"/>
        <v>katB</v>
      </c>
      <c r="AG9087" s="153"/>
      <c r="AH9087" s="153"/>
      <c r="AI9087" t="s">
        <v>201</v>
      </c>
      <c r="AJ9087" t="s">
        <v>17878</v>
      </c>
      <c r="AK9087" s="9" t="str">
        <f>VLOOKUP(Y9087,zdroj!D:AJ,33,0)</f>
        <v>katA</v>
      </c>
    </row>
    <row r="9088" spans="8:37" x14ac:dyDescent="0.25">
      <c r="H9088" s="8"/>
      <c r="I9088" s="8"/>
      <c r="N9088" s="23"/>
      <c r="O9088" s="24"/>
      <c r="P9088" s="19"/>
      <c r="Q9088" s="19"/>
      <c r="R9088" s="19"/>
      <c r="U9088" s="27"/>
      <c r="Y9088" s="9" t="s">
        <v>635</v>
      </c>
      <c r="Z9088" s="9" t="s">
        <v>462</v>
      </c>
      <c r="AA9088" s="9" t="s">
        <v>237</v>
      </c>
      <c r="AB9088" s="9">
        <v>8036667</v>
      </c>
      <c r="AC9088" s="9" t="s">
        <v>9862</v>
      </c>
      <c r="AD9088" s="9" t="s">
        <v>231</v>
      </c>
      <c r="AE9088" s="5">
        <f t="shared" si="304"/>
        <v>0</v>
      </c>
      <c r="AF9088" s="5" t="str">
        <f t="shared" si="305"/>
        <v>katB</v>
      </c>
      <c r="AG9088" s="153"/>
      <c r="AH9088" s="153"/>
      <c r="AI9088" t="s">
        <v>201</v>
      </c>
      <c r="AJ9088" t="s">
        <v>17878</v>
      </c>
      <c r="AK9088" s="9" t="str">
        <f>VLOOKUP(Y9088,zdroj!D:AJ,33,0)</f>
        <v>katA</v>
      </c>
    </row>
    <row r="9089" spans="8:37" x14ac:dyDescent="0.25">
      <c r="H9089" s="8"/>
      <c r="I9089" s="8"/>
      <c r="N9089" s="23"/>
      <c r="O9089" s="24"/>
      <c r="P9089" s="19"/>
      <c r="Q9089" s="19"/>
      <c r="R9089" s="19"/>
      <c r="U9089" s="27"/>
      <c r="Y9089" s="9" t="s">
        <v>635</v>
      </c>
      <c r="Z9089" s="9" t="s">
        <v>462</v>
      </c>
      <c r="AA9089" s="9" t="s">
        <v>237</v>
      </c>
      <c r="AB9089" s="9">
        <v>8036675</v>
      </c>
      <c r="AC9089" s="9" t="s">
        <v>9863</v>
      </c>
      <c r="AD9089" s="9" t="s">
        <v>231</v>
      </c>
      <c r="AE9089" s="5">
        <f t="shared" si="304"/>
        <v>0</v>
      </c>
      <c r="AF9089" s="5" t="str">
        <f t="shared" si="305"/>
        <v>katB</v>
      </c>
      <c r="AG9089" s="153"/>
      <c r="AH9089" s="153"/>
      <c r="AI9089" t="s">
        <v>201</v>
      </c>
      <c r="AJ9089" t="s">
        <v>17878</v>
      </c>
      <c r="AK9089" s="9" t="str">
        <f>VLOOKUP(Y9089,zdroj!D:AJ,33,0)</f>
        <v>katA</v>
      </c>
    </row>
    <row r="9090" spans="8:37" x14ac:dyDescent="0.25">
      <c r="H9090" s="8"/>
      <c r="I9090" s="8"/>
      <c r="N9090" s="23"/>
      <c r="O9090" s="24"/>
      <c r="P9090" s="19"/>
      <c r="Q9090" s="19"/>
      <c r="R9090" s="19"/>
      <c r="U9090" s="27"/>
      <c r="Y9090" s="9" t="s">
        <v>635</v>
      </c>
      <c r="Z9090" s="9" t="s">
        <v>462</v>
      </c>
      <c r="AA9090" s="9" t="s">
        <v>237</v>
      </c>
      <c r="AB9090" s="9">
        <v>8036683</v>
      </c>
      <c r="AC9090" s="9" t="s">
        <v>9864</v>
      </c>
      <c r="AD9090" s="9" t="s">
        <v>231</v>
      </c>
      <c r="AE9090" s="5">
        <f t="shared" si="304"/>
        <v>0</v>
      </c>
      <c r="AF9090" s="5" t="str">
        <f t="shared" si="305"/>
        <v>katB</v>
      </c>
      <c r="AG9090" s="153"/>
      <c r="AH9090" s="153"/>
      <c r="AI9090" t="s">
        <v>201</v>
      </c>
      <c r="AJ9090" t="s">
        <v>17878</v>
      </c>
      <c r="AK9090" s="9" t="str">
        <f>VLOOKUP(Y9090,zdroj!D:AJ,33,0)</f>
        <v>katA</v>
      </c>
    </row>
    <row r="9091" spans="8:37" x14ac:dyDescent="0.25">
      <c r="H9091" s="8"/>
      <c r="I9091" s="8"/>
      <c r="N9091" s="23"/>
      <c r="O9091" s="24"/>
      <c r="P9091" s="19"/>
      <c r="Q9091" s="19"/>
      <c r="R9091" s="19"/>
      <c r="U9091" s="27"/>
      <c r="Y9091" s="9" t="s">
        <v>635</v>
      </c>
      <c r="Z9091" s="9" t="s">
        <v>462</v>
      </c>
      <c r="AA9091" s="9" t="s">
        <v>237</v>
      </c>
      <c r="AB9091" s="9">
        <v>8036691</v>
      </c>
      <c r="AC9091" s="9" t="s">
        <v>9865</v>
      </c>
      <c r="AD9091" s="9" t="s">
        <v>225</v>
      </c>
      <c r="AE9091" s="5">
        <f t="shared" si="304"/>
        <v>0</v>
      </c>
      <c r="AF9091" s="5" t="str">
        <f t="shared" si="305"/>
        <v>katA</v>
      </c>
      <c r="AG9091" s="153"/>
      <c r="AH9091" s="153"/>
      <c r="AI9091" t="s">
        <v>201</v>
      </c>
      <c r="AJ9091" t="s">
        <v>17878</v>
      </c>
      <c r="AK9091" s="9" t="str">
        <f>VLOOKUP(Y9091,zdroj!D:AJ,33,0)</f>
        <v>katA</v>
      </c>
    </row>
    <row r="9092" spans="8:37" x14ac:dyDescent="0.25">
      <c r="H9092" s="8"/>
      <c r="I9092" s="8"/>
      <c r="N9092" s="23"/>
      <c r="O9092" s="24"/>
      <c r="P9092" s="19"/>
      <c r="Q9092" s="19"/>
      <c r="R9092" s="19"/>
      <c r="U9092" s="27"/>
      <c r="Y9092" s="9" t="s">
        <v>635</v>
      </c>
      <c r="Z9092" s="9" t="s">
        <v>462</v>
      </c>
      <c r="AA9092" s="9" t="s">
        <v>237</v>
      </c>
      <c r="AB9092" s="9">
        <v>8036705</v>
      </c>
      <c r="AC9092" s="9" t="s">
        <v>9866</v>
      </c>
      <c r="AD9092" s="9" t="s">
        <v>225</v>
      </c>
      <c r="AE9092" s="5">
        <f t="shared" si="304"/>
        <v>0</v>
      </c>
      <c r="AF9092" s="5" t="str">
        <f t="shared" si="305"/>
        <v>katA</v>
      </c>
      <c r="AG9092" s="153"/>
      <c r="AH9092" s="153"/>
      <c r="AI9092" t="s">
        <v>201</v>
      </c>
      <c r="AJ9092" t="s">
        <v>17878</v>
      </c>
      <c r="AK9092" s="9" t="str">
        <f>VLOOKUP(Y9092,zdroj!D:AJ,33,0)</f>
        <v>katA</v>
      </c>
    </row>
    <row r="9093" spans="8:37" x14ac:dyDescent="0.25">
      <c r="H9093" s="8"/>
      <c r="I9093" s="8"/>
      <c r="N9093" s="23"/>
      <c r="O9093" s="24"/>
      <c r="P9093" s="19"/>
      <c r="Q9093" s="19"/>
      <c r="R9093" s="19"/>
      <c r="U9093" s="27"/>
      <c r="Y9093" s="9" t="s">
        <v>635</v>
      </c>
      <c r="Z9093" s="9" t="s">
        <v>462</v>
      </c>
      <c r="AA9093" s="9" t="s">
        <v>237</v>
      </c>
      <c r="AB9093" s="9">
        <v>8036241</v>
      </c>
      <c r="AC9093" s="9" t="s">
        <v>9867</v>
      </c>
      <c r="AD9093" s="9" t="s">
        <v>225</v>
      </c>
      <c r="AE9093" s="5">
        <f t="shared" si="304"/>
        <v>0</v>
      </c>
      <c r="AF9093" s="5" t="str">
        <f t="shared" si="305"/>
        <v>katA</v>
      </c>
      <c r="AG9093" s="153"/>
      <c r="AH9093" s="153"/>
      <c r="AI9093" t="s">
        <v>201</v>
      </c>
      <c r="AJ9093" t="s">
        <v>17878</v>
      </c>
      <c r="AK9093" s="9" t="str">
        <f>VLOOKUP(Y9093,zdroj!D:AJ,33,0)</f>
        <v>katA</v>
      </c>
    </row>
    <row r="9094" spans="8:37" x14ac:dyDescent="0.25">
      <c r="H9094" s="8"/>
      <c r="I9094" s="8"/>
      <c r="N9094" s="23"/>
      <c r="O9094" s="24"/>
      <c r="P9094" s="19"/>
      <c r="Q9094" s="19"/>
      <c r="R9094" s="19"/>
      <c r="U9094" s="27"/>
      <c r="Y9094" s="9" t="s">
        <v>635</v>
      </c>
      <c r="Z9094" s="9" t="s">
        <v>462</v>
      </c>
      <c r="AA9094" s="9" t="s">
        <v>237</v>
      </c>
      <c r="AB9094" s="9">
        <v>8036713</v>
      </c>
      <c r="AC9094" s="9" t="s">
        <v>9868</v>
      </c>
      <c r="AD9094" s="9" t="s">
        <v>225</v>
      </c>
      <c r="AE9094" s="5">
        <f t="shared" si="304"/>
        <v>0</v>
      </c>
      <c r="AF9094" s="5" t="str">
        <f t="shared" si="305"/>
        <v>katA</v>
      </c>
      <c r="AG9094" s="153"/>
      <c r="AH9094" s="153"/>
      <c r="AI9094" t="s">
        <v>201</v>
      </c>
      <c r="AJ9094" t="s">
        <v>17878</v>
      </c>
      <c r="AK9094" s="9" t="str">
        <f>VLOOKUP(Y9094,zdroj!D:AJ,33,0)</f>
        <v>katA</v>
      </c>
    </row>
    <row r="9095" spans="8:37" x14ac:dyDescent="0.25">
      <c r="H9095" s="8"/>
      <c r="I9095" s="8"/>
      <c r="N9095" s="23"/>
      <c r="O9095" s="24"/>
      <c r="P9095" s="19"/>
      <c r="Q9095" s="19"/>
      <c r="R9095" s="19"/>
      <c r="U9095" s="27"/>
      <c r="Y9095" s="9" t="s">
        <v>635</v>
      </c>
      <c r="Z9095" s="9" t="s">
        <v>462</v>
      </c>
      <c r="AA9095" s="9" t="s">
        <v>237</v>
      </c>
      <c r="AB9095" s="9">
        <v>8036721</v>
      </c>
      <c r="AC9095" s="9" t="s">
        <v>9869</v>
      </c>
      <c r="AD9095" s="9" t="s">
        <v>231</v>
      </c>
      <c r="AE9095" s="5">
        <f t="shared" si="304"/>
        <v>0</v>
      </c>
      <c r="AF9095" s="5" t="str">
        <f t="shared" si="305"/>
        <v>katB</v>
      </c>
      <c r="AG9095" s="153"/>
      <c r="AH9095" s="153"/>
      <c r="AI9095" t="s">
        <v>201</v>
      </c>
      <c r="AJ9095" t="s">
        <v>17878</v>
      </c>
      <c r="AK9095" s="9" t="str">
        <f>VLOOKUP(Y9095,zdroj!D:AJ,33,0)</f>
        <v>katA</v>
      </c>
    </row>
    <row r="9096" spans="8:37" x14ac:dyDescent="0.25">
      <c r="H9096" s="8"/>
      <c r="I9096" s="8"/>
      <c r="N9096" s="23"/>
      <c r="O9096" s="24"/>
      <c r="P9096" s="19"/>
      <c r="Q9096" s="19"/>
      <c r="R9096" s="19"/>
      <c r="U9096" s="27"/>
      <c r="Y9096" s="9" t="s">
        <v>635</v>
      </c>
      <c r="Z9096" s="9" t="s">
        <v>462</v>
      </c>
      <c r="AA9096" s="9" t="s">
        <v>237</v>
      </c>
      <c r="AB9096" s="9">
        <v>8036730</v>
      </c>
      <c r="AC9096" s="9" t="s">
        <v>9870</v>
      </c>
      <c r="AD9096" s="9" t="s">
        <v>231</v>
      </c>
      <c r="AE9096" s="5">
        <f t="shared" si="304"/>
        <v>0</v>
      </c>
      <c r="AF9096" s="5" t="str">
        <f t="shared" si="305"/>
        <v>katB</v>
      </c>
      <c r="AG9096" s="153"/>
      <c r="AH9096" s="153"/>
      <c r="AI9096" t="s">
        <v>201</v>
      </c>
      <c r="AJ9096" t="s">
        <v>17878</v>
      </c>
      <c r="AK9096" s="9" t="str">
        <f>VLOOKUP(Y9096,zdroj!D:AJ,33,0)</f>
        <v>katA</v>
      </c>
    </row>
    <row r="9097" spans="8:37" x14ac:dyDescent="0.25">
      <c r="H9097" s="8"/>
      <c r="I9097" s="8"/>
      <c r="N9097" s="23"/>
      <c r="O9097" s="24"/>
      <c r="P9097" s="19"/>
      <c r="Q9097" s="19"/>
      <c r="R9097" s="19"/>
      <c r="U9097" s="27"/>
      <c r="Y9097" s="9" t="s">
        <v>635</v>
      </c>
      <c r="Z9097" s="9" t="s">
        <v>462</v>
      </c>
      <c r="AA9097" s="9" t="s">
        <v>237</v>
      </c>
      <c r="AB9097" s="9">
        <v>8036748</v>
      </c>
      <c r="AC9097" s="9" t="s">
        <v>9871</v>
      </c>
      <c r="AD9097" s="9" t="s">
        <v>225</v>
      </c>
      <c r="AE9097" s="5">
        <f t="shared" si="304"/>
        <v>0</v>
      </c>
      <c r="AF9097" s="5" t="str">
        <f t="shared" si="305"/>
        <v>katA</v>
      </c>
      <c r="AG9097" s="153"/>
      <c r="AH9097" s="153"/>
      <c r="AI9097" t="s">
        <v>201</v>
      </c>
      <c r="AJ9097" t="s">
        <v>17878</v>
      </c>
      <c r="AK9097" s="9" t="str">
        <f>VLOOKUP(Y9097,zdroj!D:AJ,33,0)</f>
        <v>katA</v>
      </c>
    </row>
    <row r="9098" spans="8:37" x14ac:dyDescent="0.25">
      <c r="H9098" s="8"/>
      <c r="I9098" s="8"/>
      <c r="N9098" s="23"/>
      <c r="O9098" s="24"/>
      <c r="P9098" s="19"/>
      <c r="Q9098" s="19"/>
      <c r="R9098" s="19"/>
      <c r="U9098" s="27"/>
      <c r="Y9098" s="9" t="s">
        <v>635</v>
      </c>
      <c r="Z9098" s="9" t="s">
        <v>462</v>
      </c>
      <c r="AA9098" s="9" t="s">
        <v>237</v>
      </c>
      <c r="AB9098" s="9">
        <v>84591404</v>
      </c>
      <c r="AC9098" s="9" t="s">
        <v>9872</v>
      </c>
      <c r="AD9098" s="9" t="s">
        <v>225</v>
      </c>
      <c r="AE9098" s="5">
        <f t="shared" ref="AE9098:AE9161" si="306">VLOOKUP(Y9098,K:T,10,0)</f>
        <v>0</v>
      </c>
      <c r="AF9098" s="5" t="str">
        <f t="shared" ref="AF9098:AF9161" si="307">IF(AE9098="A",IF(AD9098="katA","katB",AD9098),AD9098)</f>
        <v>katA</v>
      </c>
      <c r="AG9098" s="153"/>
      <c r="AH9098" s="153"/>
      <c r="AI9098" t="s">
        <v>201</v>
      </c>
      <c r="AJ9098" t="s">
        <v>17878</v>
      </c>
      <c r="AK9098" s="9" t="str">
        <f>VLOOKUP(Y9098,zdroj!D:AJ,33,0)</f>
        <v>katA</v>
      </c>
    </row>
    <row r="9099" spans="8:37" x14ac:dyDescent="0.25">
      <c r="H9099" s="8"/>
      <c r="I9099" s="8"/>
      <c r="N9099" s="23"/>
      <c r="O9099" s="24"/>
      <c r="P9099" s="19"/>
      <c r="Q9099" s="19"/>
      <c r="R9099" s="19"/>
      <c r="U9099" s="27"/>
      <c r="Y9099" s="9" t="s">
        <v>635</v>
      </c>
      <c r="Z9099" s="9" t="s">
        <v>462</v>
      </c>
      <c r="AA9099" s="9" t="s">
        <v>237</v>
      </c>
      <c r="AB9099" s="9">
        <v>8036250</v>
      </c>
      <c r="AC9099" s="9" t="s">
        <v>9873</v>
      </c>
      <c r="AD9099" s="9" t="s">
        <v>231</v>
      </c>
      <c r="AE9099" s="5">
        <f t="shared" si="306"/>
        <v>0</v>
      </c>
      <c r="AF9099" s="5" t="str">
        <f t="shared" si="307"/>
        <v>katB</v>
      </c>
      <c r="AG9099" s="153"/>
      <c r="AH9099" s="153"/>
      <c r="AI9099" t="s">
        <v>201</v>
      </c>
      <c r="AJ9099" t="s">
        <v>17878</v>
      </c>
      <c r="AK9099" s="9" t="str">
        <f>VLOOKUP(Y9099,zdroj!D:AJ,33,0)</f>
        <v>katA</v>
      </c>
    </row>
    <row r="9100" spans="8:37" x14ac:dyDescent="0.25">
      <c r="H9100" s="8"/>
      <c r="I9100" s="8"/>
      <c r="N9100" s="23"/>
      <c r="O9100" s="24"/>
      <c r="P9100" s="19"/>
      <c r="Q9100" s="19"/>
      <c r="R9100" s="19"/>
      <c r="U9100" s="27"/>
      <c r="Y9100" s="9" t="s">
        <v>635</v>
      </c>
      <c r="Z9100" s="9" t="s">
        <v>462</v>
      </c>
      <c r="AA9100" s="9" t="s">
        <v>237</v>
      </c>
      <c r="AB9100" s="9">
        <v>25937162</v>
      </c>
      <c r="AC9100" s="9" t="s">
        <v>9874</v>
      </c>
      <c r="AD9100" s="9" t="s">
        <v>225</v>
      </c>
      <c r="AE9100" s="5">
        <f t="shared" si="306"/>
        <v>0</v>
      </c>
      <c r="AF9100" s="5" t="str">
        <f t="shared" si="307"/>
        <v>katA</v>
      </c>
      <c r="AG9100" s="153"/>
      <c r="AH9100" s="153"/>
      <c r="AI9100" t="s">
        <v>201</v>
      </c>
      <c r="AJ9100" t="s">
        <v>17878</v>
      </c>
      <c r="AK9100" s="9" t="str">
        <f>VLOOKUP(Y9100,zdroj!D:AJ,33,0)</f>
        <v>katA</v>
      </c>
    </row>
    <row r="9101" spans="8:37" x14ac:dyDescent="0.25">
      <c r="H9101" s="8"/>
      <c r="I9101" s="8"/>
      <c r="N9101" s="23"/>
      <c r="O9101" s="24"/>
      <c r="P9101" s="19"/>
      <c r="Q9101" s="19"/>
      <c r="R9101" s="19"/>
      <c r="U9101" s="27"/>
      <c r="Y9101" s="9" t="s">
        <v>635</v>
      </c>
      <c r="Z9101" s="9" t="s">
        <v>462</v>
      </c>
      <c r="AA9101" s="9" t="s">
        <v>237</v>
      </c>
      <c r="AB9101" s="9">
        <v>8036764</v>
      </c>
      <c r="AC9101" s="9" t="s">
        <v>9875</v>
      </c>
      <c r="AD9101" s="9" t="s">
        <v>231</v>
      </c>
      <c r="AE9101" s="5">
        <f t="shared" si="306"/>
        <v>0</v>
      </c>
      <c r="AF9101" s="5" t="str">
        <f t="shared" si="307"/>
        <v>katB</v>
      </c>
      <c r="AG9101" s="153"/>
      <c r="AH9101" s="153"/>
      <c r="AI9101" t="s">
        <v>17880</v>
      </c>
      <c r="AJ9101" t="s">
        <v>17878</v>
      </c>
      <c r="AK9101" s="9" t="str">
        <f>VLOOKUP(Y9101,zdroj!D:AJ,33,0)</f>
        <v>katA</v>
      </c>
    </row>
    <row r="9102" spans="8:37" x14ac:dyDescent="0.25">
      <c r="H9102" s="8"/>
      <c r="I9102" s="8"/>
      <c r="N9102" s="23"/>
      <c r="O9102" s="24"/>
      <c r="P9102" s="19"/>
      <c r="Q9102" s="19"/>
      <c r="R9102" s="19"/>
      <c r="U9102" s="27"/>
      <c r="Y9102" s="9" t="s">
        <v>635</v>
      </c>
      <c r="Z9102" s="9" t="s">
        <v>462</v>
      </c>
      <c r="AA9102" s="9" t="s">
        <v>237</v>
      </c>
      <c r="AB9102" s="9">
        <v>8036772</v>
      </c>
      <c r="AC9102" s="9" t="s">
        <v>9876</v>
      </c>
      <c r="AD9102" s="9" t="s">
        <v>231</v>
      </c>
      <c r="AE9102" s="5">
        <f t="shared" si="306"/>
        <v>0</v>
      </c>
      <c r="AF9102" s="5" t="str">
        <f t="shared" si="307"/>
        <v>katB</v>
      </c>
      <c r="AG9102" s="153"/>
      <c r="AH9102" s="153"/>
      <c r="AI9102" t="s">
        <v>201</v>
      </c>
      <c r="AJ9102" t="s">
        <v>17878</v>
      </c>
      <c r="AK9102" s="9" t="str">
        <f>VLOOKUP(Y9102,zdroj!D:AJ,33,0)</f>
        <v>katA</v>
      </c>
    </row>
    <row r="9103" spans="8:37" x14ac:dyDescent="0.25">
      <c r="H9103" s="8"/>
      <c r="I9103" s="8"/>
      <c r="N9103" s="23"/>
      <c r="O9103" s="24"/>
      <c r="P9103" s="19"/>
      <c r="Q9103" s="19"/>
      <c r="R9103" s="19"/>
      <c r="U9103" s="27"/>
      <c r="Y9103" s="9" t="s">
        <v>635</v>
      </c>
      <c r="Z9103" s="9" t="s">
        <v>462</v>
      </c>
      <c r="AA9103" s="9" t="s">
        <v>237</v>
      </c>
      <c r="AB9103" s="9">
        <v>8036781</v>
      </c>
      <c r="AC9103" s="9" t="s">
        <v>9877</v>
      </c>
      <c r="AD9103" s="9" t="s">
        <v>231</v>
      </c>
      <c r="AE9103" s="5">
        <f t="shared" si="306"/>
        <v>0</v>
      </c>
      <c r="AF9103" s="5" t="str">
        <f t="shared" si="307"/>
        <v>katB</v>
      </c>
      <c r="AG9103" s="153"/>
      <c r="AH9103" s="153"/>
      <c r="AI9103" t="s">
        <v>201</v>
      </c>
      <c r="AJ9103" t="s">
        <v>17878</v>
      </c>
      <c r="AK9103" s="9" t="str">
        <f>VLOOKUP(Y9103,zdroj!D:AJ,33,0)</f>
        <v>katA</v>
      </c>
    </row>
    <row r="9104" spans="8:37" x14ac:dyDescent="0.25">
      <c r="H9104" s="8"/>
      <c r="I9104" s="8"/>
      <c r="N9104" s="23"/>
      <c r="O9104" s="24"/>
      <c r="P9104" s="19"/>
      <c r="Q9104" s="19"/>
      <c r="R9104" s="19"/>
      <c r="U9104" s="27"/>
      <c r="Y9104" s="9" t="s">
        <v>635</v>
      </c>
      <c r="Z9104" s="9" t="s">
        <v>462</v>
      </c>
      <c r="AA9104" s="9" t="s">
        <v>237</v>
      </c>
      <c r="AB9104" s="9">
        <v>8036799</v>
      </c>
      <c r="AC9104" s="9" t="s">
        <v>9878</v>
      </c>
      <c r="AD9104" s="9" t="s">
        <v>231</v>
      </c>
      <c r="AE9104" s="5">
        <f t="shared" si="306"/>
        <v>0</v>
      </c>
      <c r="AF9104" s="5" t="str">
        <f t="shared" si="307"/>
        <v>katB</v>
      </c>
      <c r="AG9104" s="153"/>
      <c r="AH9104" s="153"/>
      <c r="AI9104" t="s">
        <v>201</v>
      </c>
      <c r="AJ9104" t="s">
        <v>17878</v>
      </c>
      <c r="AK9104" s="9" t="str">
        <f>VLOOKUP(Y9104,zdroj!D:AJ,33,0)</f>
        <v>katA</v>
      </c>
    </row>
    <row r="9105" spans="8:37" x14ac:dyDescent="0.25">
      <c r="H9105" s="8"/>
      <c r="I9105" s="8"/>
      <c r="N9105" s="23"/>
      <c r="O9105" s="24"/>
      <c r="P9105" s="19"/>
      <c r="Q9105" s="19"/>
      <c r="R9105" s="19"/>
      <c r="U9105" s="27"/>
      <c r="Y9105" s="9" t="s">
        <v>635</v>
      </c>
      <c r="Z9105" s="9" t="s">
        <v>462</v>
      </c>
      <c r="AA9105" s="9" t="s">
        <v>237</v>
      </c>
      <c r="AB9105" s="9">
        <v>8036802</v>
      </c>
      <c r="AC9105" s="9" t="s">
        <v>9879</v>
      </c>
      <c r="AD9105" s="9" t="s">
        <v>231</v>
      </c>
      <c r="AE9105" s="5">
        <f t="shared" si="306"/>
        <v>0</v>
      </c>
      <c r="AF9105" s="5" t="str">
        <f t="shared" si="307"/>
        <v>katB</v>
      </c>
      <c r="AG9105" s="153"/>
      <c r="AH9105" s="153"/>
      <c r="AI9105" t="s">
        <v>201</v>
      </c>
      <c r="AJ9105" t="s">
        <v>17878</v>
      </c>
      <c r="AK9105" s="9" t="str">
        <f>VLOOKUP(Y9105,zdroj!D:AJ,33,0)</f>
        <v>katA</v>
      </c>
    </row>
    <row r="9106" spans="8:37" x14ac:dyDescent="0.25">
      <c r="H9106" s="8"/>
      <c r="I9106" s="8"/>
      <c r="N9106" s="23"/>
      <c r="O9106" s="24"/>
      <c r="P9106" s="19"/>
      <c r="Q9106" s="19"/>
      <c r="R9106" s="19"/>
      <c r="U9106" s="27"/>
      <c r="Y9106" s="9" t="s">
        <v>635</v>
      </c>
      <c r="Z9106" s="9" t="s">
        <v>462</v>
      </c>
      <c r="AA9106" s="9" t="s">
        <v>237</v>
      </c>
      <c r="AB9106" s="9">
        <v>8036811</v>
      </c>
      <c r="AC9106" s="9" t="s">
        <v>9880</v>
      </c>
      <c r="AD9106" s="9" t="s">
        <v>225</v>
      </c>
      <c r="AE9106" s="5">
        <f t="shared" si="306"/>
        <v>0</v>
      </c>
      <c r="AF9106" s="5" t="str">
        <f t="shared" si="307"/>
        <v>katA</v>
      </c>
      <c r="AG9106" s="153"/>
      <c r="AH9106" s="153"/>
      <c r="AI9106" t="s">
        <v>201</v>
      </c>
      <c r="AJ9106" t="s">
        <v>17878</v>
      </c>
      <c r="AK9106" s="9" t="str">
        <f>VLOOKUP(Y9106,zdroj!D:AJ,33,0)</f>
        <v>katA</v>
      </c>
    </row>
    <row r="9107" spans="8:37" x14ac:dyDescent="0.25">
      <c r="H9107" s="8"/>
      <c r="I9107" s="8"/>
      <c r="N9107" s="23"/>
      <c r="O9107" s="24"/>
      <c r="P9107" s="19"/>
      <c r="Q9107" s="19"/>
      <c r="R9107" s="19"/>
      <c r="U9107" s="27"/>
      <c r="Y9107" s="9" t="s">
        <v>635</v>
      </c>
      <c r="Z9107" s="9" t="s">
        <v>462</v>
      </c>
      <c r="AA9107" s="9" t="s">
        <v>237</v>
      </c>
      <c r="AB9107" s="9">
        <v>8036268</v>
      </c>
      <c r="AC9107" s="9" t="s">
        <v>9881</v>
      </c>
      <c r="AD9107" s="9" t="s">
        <v>225</v>
      </c>
      <c r="AE9107" s="5">
        <f t="shared" si="306"/>
        <v>0</v>
      </c>
      <c r="AF9107" s="5" t="str">
        <f t="shared" si="307"/>
        <v>katA</v>
      </c>
      <c r="AG9107" s="153"/>
      <c r="AH9107" s="153"/>
      <c r="AI9107" t="s">
        <v>201</v>
      </c>
      <c r="AJ9107" t="s">
        <v>17878</v>
      </c>
      <c r="AK9107" s="9" t="str">
        <f>VLOOKUP(Y9107,zdroj!D:AJ,33,0)</f>
        <v>katA</v>
      </c>
    </row>
    <row r="9108" spans="8:37" x14ac:dyDescent="0.25">
      <c r="H9108" s="8"/>
      <c r="I9108" s="8"/>
      <c r="N9108" s="23"/>
      <c r="O9108" s="24"/>
      <c r="P9108" s="19"/>
      <c r="Q9108" s="19"/>
      <c r="R9108" s="19"/>
      <c r="U9108" s="27"/>
      <c r="Y9108" s="9" t="s">
        <v>635</v>
      </c>
      <c r="Z9108" s="9" t="s">
        <v>462</v>
      </c>
      <c r="AA9108" s="9" t="s">
        <v>237</v>
      </c>
      <c r="AB9108" s="9">
        <v>8036829</v>
      </c>
      <c r="AC9108" s="9" t="s">
        <v>9882</v>
      </c>
      <c r="AD9108" s="9" t="s">
        <v>231</v>
      </c>
      <c r="AE9108" s="5">
        <f t="shared" si="306"/>
        <v>0</v>
      </c>
      <c r="AF9108" s="5" t="str">
        <f t="shared" si="307"/>
        <v>katB</v>
      </c>
      <c r="AG9108" s="153"/>
      <c r="AH9108" s="153"/>
      <c r="AI9108" t="s">
        <v>201</v>
      </c>
      <c r="AJ9108" t="s">
        <v>17878</v>
      </c>
      <c r="AK9108" s="9" t="str">
        <f>VLOOKUP(Y9108,zdroj!D:AJ,33,0)</f>
        <v>katA</v>
      </c>
    </row>
    <row r="9109" spans="8:37" x14ac:dyDescent="0.25">
      <c r="H9109" s="8"/>
      <c r="I9109" s="8"/>
      <c r="N9109" s="23"/>
      <c r="O9109" s="24"/>
      <c r="P9109" s="19"/>
      <c r="Q9109" s="19"/>
      <c r="R9109" s="19"/>
      <c r="U9109" s="27"/>
      <c r="Y9109" s="9" t="s">
        <v>635</v>
      </c>
      <c r="Z9109" s="9" t="s">
        <v>462</v>
      </c>
      <c r="AA9109" s="9" t="s">
        <v>237</v>
      </c>
      <c r="AB9109" s="9">
        <v>8036837</v>
      </c>
      <c r="AC9109" s="9" t="s">
        <v>9883</v>
      </c>
      <c r="AD9109" s="9" t="s">
        <v>231</v>
      </c>
      <c r="AE9109" s="5">
        <f t="shared" si="306"/>
        <v>0</v>
      </c>
      <c r="AF9109" s="5" t="str">
        <f t="shared" si="307"/>
        <v>katB</v>
      </c>
      <c r="AG9109" s="153"/>
      <c r="AH9109" s="153"/>
      <c r="AI9109" t="s">
        <v>201</v>
      </c>
      <c r="AJ9109" t="s">
        <v>17878</v>
      </c>
      <c r="AK9109" s="9" t="str">
        <f>VLOOKUP(Y9109,zdroj!D:AJ,33,0)</f>
        <v>katA</v>
      </c>
    </row>
    <row r="9110" spans="8:37" x14ac:dyDescent="0.25">
      <c r="H9110" s="8"/>
      <c r="I9110" s="8"/>
      <c r="N9110" s="23"/>
      <c r="O9110" s="24"/>
      <c r="P9110" s="19"/>
      <c r="Q9110" s="19"/>
      <c r="R9110" s="19"/>
      <c r="U9110" s="27"/>
      <c r="Y9110" s="9" t="s">
        <v>635</v>
      </c>
      <c r="Z9110" s="9" t="s">
        <v>462</v>
      </c>
      <c r="AA9110" s="9" t="s">
        <v>237</v>
      </c>
      <c r="AB9110" s="9">
        <v>8036845</v>
      </c>
      <c r="AC9110" s="9" t="s">
        <v>9884</v>
      </c>
      <c r="AD9110" s="9" t="s">
        <v>225</v>
      </c>
      <c r="AE9110" s="5">
        <f t="shared" si="306"/>
        <v>0</v>
      </c>
      <c r="AF9110" s="5" t="str">
        <f t="shared" si="307"/>
        <v>katA</v>
      </c>
      <c r="AG9110" s="153"/>
      <c r="AH9110" s="153"/>
      <c r="AI9110" t="s">
        <v>201</v>
      </c>
      <c r="AJ9110" t="s">
        <v>17878</v>
      </c>
      <c r="AK9110" s="9" t="str">
        <f>VLOOKUP(Y9110,zdroj!D:AJ,33,0)</f>
        <v>katA</v>
      </c>
    </row>
    <row r="9111" spans="8:37" x14ac:dyDescent="0.25">
      <c r="H9111" s="8"/>
      <c r="I9111" s="8"/>
      <c r="N9111" s="23"/>
      <c r="O9111" s="24"/>
      <c r="P9111" s="19"/>
      <c r="Q9111" s="19"/>
      <c r="R9111" s="19"/>
      <c r="U9111" s="27"/>
      <c r="Y9111" s="9" t="s">
        <v>635</v>
      </c>
      <c r="Z9111" s="9" t="s">
        <v>462</v>
      </c>
      <c r="AA9111" s="9" t="s">
        <v>237</v>
      </c>
      <c r="AB9111" s="9">
        <v>8036853</v>
      </c>
      <c r="AC9111" s="9" t="s">
        <v>9885</v>
      </c>
      <c r="AD9111" s="9" t="s">
        <v>225</v>
      </c>
      <c r="AE9111" s="5">
        <f t="shared" si="306"/>
        <v>0</v>
      </c>
      <c r="AF9111" s="5" t="str">
        <f t="shared" si="307"/>
        <v>katA</v>
      </c>
      <c r="AG9111" s="153"/>
      <c r="AH9111" s="153"/>
      <c r="AI9111" t="s">
        <v>201</v>
      </c>
      <c r="AJ9111" t="s">
        <v>17878</v>
      </c>
      <c r="AK9111" s="9" t="str">
        <f>VLOOKUP(Y9111,zdroj!D:AJ,33,0)</f>
        <v>katA</v>
      </c>
    </row>
    <row r="9112" spans="8:37" x14ac:dyDescent="0.25">
      <c r="H9112" s="8"/>
      <c r="I9112" s="8"/>
      <c r="N9112" s="23"/>
      <c r="O9112" s="24"/>
      <c r="P9112" s="19"/>
      <c r="Q9112" s="19"/>
      <c r="R9112" s="19"/>
      <c r="U9112" s="27"/>
      <c r="Y9112" s="9" t="s">
        <v>635</v>
      </c>
      <c r="Z9112" s="9" t="s">
        <v>462</v>
      </c>
      <c r="AA9112" s="9" t="s">
        <v>237</v>
      </c>
      <c r="AB9112" s="9">
        <v>8036861</v>
      </c>
      <c r="AC9112" s="9" t="s">
        <v>9886</v>
      </c>
      <c r="AD9112" s="9" t="s">
        <v>225</v>
      </c>
      <c r="AE9112" s="5">
        <f t="shared" si="306"/>
        <v>0</v>
      </c>
      <c r="AF9112" s="5" t="str">
        <f t="shared" si="307"/>
        <v>katA</v>
      </c>
      <c r="AG9112" s="153"/>
      <c r="AH9112" s="153"/>
      <c r="AI9112" t="s">
        <v>201</v>
      </c>
      <c r="AJ9112" t="s">
        <v>17878</v>
      </c>
      <c r="AK9112" s="9" t="str">
        <f>VLOOKUP(Y9112,zdroj!D:AJ,33,0)</f>
        <v>katA</v>
      </c>
    </row>
    <row r="9113" spans="8:37" x14ac:dyDescent="0.25">
      <c r="H9113" s="8"/>
      <c r="I9113" s="8"/>
      <c r="N9113" s="23"/>
      <c r="O9113" s="24"/>
      <c r="P9113" s="19"/>
      <c r="Q9113" s="19"/>
      <c r="R9113" s="19"/>
      <c r="U9113" s="27"/>
      <c r="Y9113" s="9" t="s">
        <v>635</v>
      </c>
      <c r="Z9113" s="9" t="s">
        <v>462</v>
      </c>
      <c r="AA9113" s="9" t="s">
        <v>237</v>
      </c>
      <c r="AB9113" s="9">
        <v>77616669</v>
      </c>
      <c r="AC9113" s="9" t="s">
        <v>9887</v>
      </c>
      <c r="AD9113" s="9" t="s">
        <v>225</v>
      </c>
      <c r="AE9113" s="5">
        <f t="shared" si="306"/>
        <v>0</v>
      </c>
      <c r="AF9113" s="5" t="str">
        <f t="shared" si="307"/>
        <v>katA</v>
      </c>
      <c r="AG9113" s="153"/>
      <c r="AH9113" s="153"/>
      <c r="AI9113" t="s">
        <v>201</v>
      </c>
      <c r="AJ9113" t="s">
        <v>17878</v>
      </c>
      <c r="AK9113" s="9" t="str">
        <f>VLOOKUP(Y9113,zdroj!D:AJ,33,0)</f>
        <v>katA</v>
      </c>
    </row>
    <row r="9114" spans="8:37" x14ac:dyDescent="0.25">
      <c r="H9114" s="8"/>
      <c r="I9114" s="8"/>
      <c r="N9114" s="23"/>
      <c r="O9114" s="24"/>
      <c r="P9114" s="19"/>
      <c r="Q9114" s="19"/>
      <c r="R9114" s="19"/>
      <c r="U9114" s="27"/>
      <c r="Y9114" s="9" t="s">
        <v>635</v>
      </c>
      <c r="Z9114" s="9" t="s">
        <v>462</v>
      </c>
      <c r="AA9114" s="9" t="s">
        <v>237</v>
      </c>
      <c r="AB9114" s="9">
        <v>8036870</v>
      </c>
      <c r="AC9114" s="9" t="s">
        <v>9888</v>
      </c>
      <c r="AD9114" s="9" t="s">
        <v>231</v>
      </c>
      <c r="AE9114" s="5">
        <f t="shared" si="306"/>
        <v>0</v>
      </c>
      <c r="AF9114" s="5" t="str">
        <f t="shared" si="307"/>
        <v>katB</v>
      </c>
      <c r="AG9114" s="153"/>
      <c r="AH9114" s="153"/>
      <c r="AI9114" t="s">
        <v>201</v>
      </c>
      <c r="AJ9114" t="s">
        <v>17878</v>
      </c>
      <c r="AK9114" s="9" t="str">
        <f>VLOOKUP(Y9114,zdroj!D:AJ,33,0)</f>
        <v>katA</v>
      </c>
    </row>
    <row r="9115" spans="8:37" x14ac:dyDescent="0.25">
      <c r="H9115" s="8"/>
      <c r="I9115" s="8"/>
      <c r="N9115" s="23"/>
      <c r="O9115" s="24"/>
      <c r="P9115" s="19"/>
      <c r="Q9115" s="19"/>
      <c r="R9115" s="19"/>
      <c r="U9115" s="27"/>
      <c r="Y9115" s="9" t="s">
        <v>640</v>
      </c>
      <c r="Z9115" s="9" t="s">
        <v>462</v>
      </c>
      <c r="AA9115" s="9" t="s">
        <v>198</v>
      </c>
      <c r="AB9115" s="9">
        <v>8044317</v>
      </c>
      <c r="AC9115" s="9" t="s">
        <v>9889</v>
      </c>
      <c r="AD9115" s="9" t="s">
        <v>231</v>
      </c>
      <c r="AE9115" s="5">
        <f t="shared" si="306"/>
        <v>0</v>
      </c>
      <c r="AF9115" s="5" t="str">
        <f t="shared" si="307"/>
        <v>katB</v>
      </c>
      <c r="AG9115" s="153"/>
      <c r="AH9115" s="153"/>
      <c r="AI9115" t="s">
        <v>195</v>
      </c>
      <c r="AJ9115" t="s">
        <v>340</v>
      </c>
      <c r="AK9115" s="9" t="str">
        <f>VLOOKUP(Y9115,zdroj!D:AJ,33,0)</f>
        <v>katB</v>
      </c>
    </row>
    <row r="9116" spans="8:37" x14ac:dyDescent="0.25">
      <c r="H9116" s="8"/>
      <c r="I9116" s="8"/>
      <c r="N9116" s="23"/>
      <c r="O9116" s="24"/>
      <c r="P9116" s="19"/>
      <c r="Q9116" s="19"/>
      <c r="R9116" s="19"/>
      <c r="U9116" s="27"/>
      <c r="Y9116" s="9" t="s">
        <v>640</v>
      </c>
      <c r="Z9116" s="9" t="s">
        <v>462</v>
      </c>
      <c r="AA9116" s="9" t="s">
        <v>198</v>
      </c>
      <c r="AB9116" s="9">
        <v>27028313</v>
      </c>
      <c r="AC9116" s="9" t="s">
        <v>9890</v>
      </c>
      <c r="AD9116" s="9" t="s">
        <v>231</v>
      </c>
      <c r="AE9116" s="5">
        <f t="shared" si="306"/>
        <v>0</v>
      </c>
      <c r="AF9116" s="5" t="str">
        <f t="shared" si="307"/>
        <v>katB</v>
      </c>
      <c r="AG9116" s="153"/>
      <c r="AH9116" s="153"/>
      <c r="AI9116" t="s">
        <v>195</v>
      </c>
      <c r="AJ9116" t="s">
        <v>340</v>
      </c>
      <c r="AK9116" s="9" t="str">
        <f>VLOOKUP(Y9116,zdroj!D:AJ,33,0)</f>
        <v>katB</v>
      </c>
    </row>
    <row r="9117" spans="8:37" x14ac:dyDescent="0.25">
      <c r="H9117" s="8"/>
      <c r="I9117" s="8"/>
      <c r="N9117" s="23"/>
      <c r="O9117" s="24"/>
      <c r="P9117" s="19"/>
      <c r="Q9117" s="19"/>
      <c r="R9117" s="19"/>
      <c r="U9117" s="27"/>
      <c r="Y9117" s="9" t="s">
        <v>640</v>
      </c>
      <c r="Z9117" s="9" t="s">
        <v>462</v>
      </c>
      <c r="AA9117" s="9" t="s">
        <v>198</v>
      </c>
      <c r="AB9117" s="9">
        <v>8042802</v>
      </c>
      <c r="AC9117" s="9" t="s">
        <v>9891</v>
      </c>
      <c r="AD9117" s="9" t="s">
        <v>231</v>
      </c>
      <c r="AE9117" s="5">
        <f t="shared" si="306"/>
        <v>0</v>
      </c>
      <c r="AF9117" s="5" t="str">
        <f t="shared" si="307"/>
        <v>katB</v>
      </c>
      <c r="AG9117" s="153"/>
      <c r="AH9117" s="153"/>
      <c r="AI9117" t="s">
        <v>201</v>
      </c>
      <c r="AJ9117" t="s">
        <v>17878</v>
      </c>
      <c r="AK9117" s="9" t="str">
        <f>VLOOKUP(Y9117,zdroj!D:AJ,33,0)</f>
        <v>katB</v>
      </c>
    </row>
    <row r="9118" spans="8:37" x14ac:dyDescent="0.25">
      <c r="H9118" s="8"/>
      <c r="I9118" s="8"/>
      <c r="N9118" s="23"/>
      <c r="O9118" s="24"/>
      <c r="P9118" s="19"/>
      <c r="Q9118" s="19"/>
      <c r="R9118" s="19"/>
      <c r="U9118" s="27"/>
      <c r="Y9118" s="9" t="s">
        <v>640</v>
      </c>
      <c r="Z9118" s="9" t="s">
        <v>462</v>
      </c>
      <c r="AA9118" s="9" t="s">
        <v>198</v>
      </c>
      <c r="AB9118" s="9">
        <v>8042896</v>
      </c>
      <c r="AC9118" s="9" t="s">
        <v>9892</v>
      </c>
      <c r="AD9118" s="9" t="s">
        <v>231</v>
      </c>
      <c r="AE9118" s="5">
        <f t="shared" si="306"/>
        <v>0</v>
      </c>
      <c r="AF9118" s="5" t="str">
        <f t="shared" si="307"/>
        <v>katB</v>
      </c>
      <c r="AG9118" s="153"/>
      <c r="AH9118" s="153"/>
      <c r="AI9118" t="s">
        <v>201</v>
      </c>
      <c r="AJ9118" t="s">
        <v>17878</v>
      </c>
      <c r="AK9118" s="9" t="str">
        <f>VLOOKUP(Y9118,zdroj!D:AJ,33,0)</f>
        <v>katB</v>
      </c>
    </row>
    <row r="9119" spans="8:37" x14ac:dyDescent="0.25">
      <c r="H9119" s="8"/>
      <c r="I9119" s="8"/>
      <c r="N9119" s="23"/>
      <c r="O9119" s="24"/>
      <c r="P9119" s="19"/>
      <c r="Q9119" s="19"/>
      <c r="R9119" s="19"/>
      <c r="U9119" s="27"/>
      <c r="Y9119" s="9" t="s">
        <v>640</v>
      </c>
      <c r="Z9119" s="9" t="s">
        <v>462</v>
      </c>
      <c r="AA9119" s="9" t="s">
        <v>198</v>
      </c>
      <c r="AB9119" s="9">
        <v>8043795</v>
      </c>
      <c r="AC9119" s="9" t="s">
        <v>9893</v>
      </c>
      <c r="AD9119" s="9" t="s">
        <v>231</v>
      </c>
      <c r="AE9119" s="5">
        <f t="shared" si="306"/>
        <v>0</v>
      </c>
      <c r="AF9119" s="5" t="str">
        <f t="shared" si="307"/>
        <v>katB</v>
      </c>
      <c r="AG9119" s="153"/>
      <c r="AH9119" s="153"/>
      <c r="AI9119" t="s">
        <v>201</v>
      </c>
      <c r="AJ9119" t="s">
        <v>17878</v>
      </c>
      <c r="AK9119" s="9" t="str">
        <f>VLOOKUP(Y9119,zdroj!D:AJ,33,0)</f>
        <v>katB</v>
      </c>
    </row>
    <row r="9120" spans="8:37" x14ac:dyDescent="0.25">
      <c r="H9120" s="8"/>
      <c r="I9120" s="8"/>
      <c r="N9120" s="23"/>
      <c r="O9120" s="24"/>
      <c r="P9120" s="19"/>
      <c r="Q9120" s="19"/>
      <c r="R9120" s="19"/>
      <c r="U9120" s="27"/>
      <c r="Y9120" s="9" t="s">
        <v>640</v>
      </c>
      <c r="Z9120" s="9" t="s">
        <v>462</v>
      </c>
      <c r="AA9120" s="9" t="s">
        <v>198</v>
      </c>
      <c r="AB9120" s="9">
        <v>8043809</v>
      </c>
      <c r="AC9120" s="9" t="s">
        <v>9894</v>
      </c>
      <c r="AD9120" s="9" t="s">
        <v>231</v>
      </c>
      <c r="AE9120" s="5">
        <f t="shared" si="306"/>
        <v>0</v>
      </c>
      <c r="AF9120" s="5" t="str">
        <f t="shared" si="307"/>
        <v>katB</v>
      </c>
      <c r="AG9120" s="153"/>
      <c r="AH9120" s="153"/>
      <c r="AI9120" t="s">
        <v>201</v>
      </c>
      <c r="AJ9120" t="s">
        <v>17878</v>
      </c>
      <c r="AK9120" s="9" t="str">
        <f>VLOOKUP(Y9120,zdroj!D:AJ,33,0)</f>
        <v>katB</v>
      </c>
    </row>
    <row r="9121" spans="8:37" x14ac:dyDescent="0.25">
      <c r="H9121" s="8"/>
      <c r="I9121" s="8"/>
      <c r="N9121" s="23"/>
      <c r="O9121" s="24"/>
      <c r="P9121" s="19"/>
      <c r="Q9121" s="19"/>
      <c r="R9121" s="19"/>
      <c r="U9121" s="27"/>
      <c r="Y9121" s="9" t="s">
        <v>640</v>
      </c>
      <c r="Z9121" s="9" t="s">
        <v>462</v>
      </c>
      <c r="AA9121" s="9" t="s">
        <v>198</v>
      </c>
      <c r="AB9121" s="9">
        <v>8043817</v>
      </c>
      <c r="AC9121" s="9" t="s">
        <v>9895</v>
      </c>
      <c r="AD9121" s="9" t="s">
        <v>231</v>
      </c>
      <c r="AE9121" s="5">
        <f t="shared" si="306"/>
        <v>0</v>
      </c>
      <c r="AF9121" s="5" t="str">
        <f t="shared" si="307"/>
        <v>katB</v>
      </c>
      <c r="AG9121" s="153"/>
      <c r="AH9121" s="153"/>
      <c r="AI9121" t="s">
        <v>201</v>
      </c>
      <c r="AJ9121" t="s">
        <v>17878</v>
      </c>
      <c r="AK9121" s="9" t="str">
        <f>VLOOKUP(Y9121,zdroj!D:AJ,33,0)</f>
        <v>katB</v>
      </c>
    </row>
    <row r="9122" spans="8:37" x14ac:dyDescent="0.25">
      <c r="H9122" s="8"/>
      <c r="I9122" s="8"/>
      <c r="N9122" s="23"/>
      <c r="O9122" s="24"/>
      <c r="P9122" s="19"/>
      <c r="Q9122" s="19"/>
      <c r="R9122" s="19"/>
      <c r="U9122" s="27"/>
      <c r="Y9122" s="9" t="s">
        <v>640</v>
      </c>
      <c r="Z9122" s="9" t="s">
        <v>462</v>
      </c>
      <c r="AA9122" s="9" t="s">
        <v>198</v>
      </c>
      <c r="AB9122" s="9">
        <v>8043825</v>
      </c>
      <c r="AC9122" s="9" t="s">
        <v>9896</v>
      </c>
      <c r="AD9122" s="9" t="s">
        <v>231</v>
      </c>
      <c r="AE9122" s="5">
        <f t="shared" si="306"/>
        <v>0</v>
      </c>
      <c r="AF9122" s="5" t="str">
        <f t="shared" si="307"/>
        <v>katB</v>
      </c>
      <c r="AG9122" s="153"/>
      <c r="AH9122" s="153"/>
      <c r="AI9122" t="s">
        <v>201</v>
      </c>
      <c r="AJ9122" t="s">
        <v>17878</v>
      </c>
      <c r="AK9122" s="9" t="str">
        <f>VLOOKUP(Y9122,zdroj!D:AJ,33,0)</f>
        <v>katB</v>
      </c>
    </row>
    <row r="9123" spans="8:37" x14ac:dyDescent="0.25">
      <c r="H9123" s="8"/>
      <c r="I9123" s="8"/>
      <c r="N9123" s="23"/>
      <c r="O9123" s="24"/>
      <c r="P9123" s="19"/>
      <c r="Q9123" s="19"/>
      <c r="R9123" s="19"/>
      <c r="U9123" s="27"/>
      <c r="Y9123" s="9" t="s">
        <v>640</v>
      </c>
      <c r="Z9123" s="9" t="s">
        <v>462</v>
      </c>
      <c r="AA9123" s="9" t="s">
        <v>198</v>
      </c>
      <c r="AB9123" s="9">
        <v>8043833</v>
      </c>
      <c r="AC9123" s="9" t="s">
        <v>9897</v>
      </c>
      <c r="AD9123" s="9" t="s">
        <v>231</v>
      </c>
      <c r="AE9123" s="5">
        <f t="shared" si="306"/>
        <v>0</v>
      </c>
      <c r="AF9123" s="5" t="str">
        <f t="shared" si="307"/>
        <v>katB</v>
      </c>
      <c r="AG9123" s="153"/>
      <c r="AH9123" s="153"/>
      <c r="AI9123" t="s">
        <v>201</v>
      </c>
      <c r="AJ9123" t="s">
        <v>17878</v>
      </c>
      <c r="AK9123" s="9" t="str">
        <f>VLOOKUP(Y9123,zdroj!D:AJ,33,0)</f>
        <v>katB</v>
      </c>
    </row>
    <row r="9124" spans="8:37" x14ac:dyDescent="0.25">
      <c r="H9124" s="8"/>
      <c r="I9124" s="8"/>
      <c r="N9124" s="23"/>
      <c r="O9124" s="24"/>
      <c r="P9124" s="19"/>
      <c r="Q9124" s="19"/>
      <c r="R9124" s="19"/>
      <c r="U9124" s="27"/>
      <c r="Y9124" s="9" t="s">
        <v>640</v>
      </c>
      <c r="Z9124" s="9" t="s">
        <v>462</v>
      </c>
      <c r="AA9124" s="9" t="s">
        <v>198</v>
      </c>
      <c r="AB9124" s="9">
        <v>8043841</v>
      </c>
      <c r="AC9124" s="9" t="s">
        <v>9898</v>
      </c>
      <c r="AD9124" s="9" t="s">
        <v>231</v>
      </c>
      <c r="AE9124" s="5">
        <f t="shared" si="306"/>
        <v>0</v>
      </c>
      <c r="AF9124" s="5" t="str">
        <f t="shared" si="307"/>
        <v>katB</v>
      </c>
      <c r="AG9124" s="153"/>
      <c r="AH9124" s="153"/>
      <c r="AI9124" t="s">
        <v>201</v>
      </c>
      <c r="AJ9124" t="s">
        <v>17878</v>
      </c>
      <c r="AK9124" s="9" t="str">
        <f>VLOOKUP(Y9124,zdroj!D:AJ,33,0)</f>
        <v>katB</v>
      </c>
    </row>
    <row r="9125" spans="8:37" x14ac:dyDescent="0.25">
      <c r="H9125" s="8"/>
      <c r="I9125" s="8"/>
      <c r="N9125" s="23"/>
      <c r="O9125" s="24"/>
      <c r="P9125" s="19"/>
      <c r="Q9125" s="19"/>
      <c r="R9125" s="19"/>
      <c r="U9125" s="27"/>
      <c r="Y9125" s="9" t="s">
        <v>640</v>
      </c>
      <c r="Z9125" s="9" t="s">
        <v>462</v>
      </c>
      <c r="AA9125" s="9" t="s">
        <v>198</v>
      </c>
      <c r="AB9125" s="9">
        <v>8043850</v>
      </c>
      <c r="AC9125" s="9" t="s">
        <v>9899</v>
      </c>
      <c r="AD9125" s="9" t="s">
        <v>231</v>
      </c>
      <c r="AE9125" s="5">
        <f t="shared" si="306"/>
        <v>0</v>
      </c>
      <c r="AF9125" s="5" t="str">
        <f t="shared" si="307"/>
        <v>katB</v>
      </c>
      <c r="AG9125" s="153"/>
      <c r="AH9125" s="153"/>
      <c r="AI9125" t="s">
        <v>201</v>
      </c>
      <c r="AJ9125" t="s">
        <v>17878</v>
      </c>
      <c r="AK9125" s="9" t="str">
        <f>VLOOKUP(Y9125,zdroj!D:AJ,33,0)</f>
        <v>katB</v>
      </c>
    </row>
    <row r="9126" spans="8:37" x14ac:dyDescent="0.25">
      <c r="H9126" s="8"/>
      <c r="I9126" s="8"/>
      <c r="N9126" s="23"/>
      <c r="O9126" s="24"/>
      <c r="P9126" s="19"/>
      <c r="Q9126" s="19"/>
      <c r="R9126" s="19"/>
      <c r="U9126" s="27"/>
      <c r="Y9126" s="9" t="s">
        <v>640</v>
      </c>
      <c r="Z9126" s="9" t="s">
        <v>462</v>
      </c>
      <c r="AA9126" s="9" t="s">
        <v>198</v>
      </c>
      <c r="AB9126" s="9">
        <v>8043868</v>
      </c>
      <c r="AC9126" s="9" t="s">
        <v>9900</v>
      </c>
      <c r="AD9126" s="9" t="s">
        <v>231</v>
      </c>
      <c r="AE9126" s="5">
        <f t="shared" si="306"/>
        <v>0</v>
      </c>
      <c r="AF9126" s="5" t="str">
        <f t="shared" si="307"/>
        <v>katB</v>
      </c>
      <c r="AG9126" s="153"/>
      <c r="AH9126" s="153"/>
      <c r="AI9126" t="s">
        <v>201</v>
      </c>
      <c r="AJ9126" t="s">
        <v>17878</v>
      </c>
      <c r="AK9126" s="9" t="str">
        <f>VLOOKUP(Y9126,zdroj!D:AJ,33,0)</f>
        <v>katB</v>
      </c>
    </row>
    <row r="9127" spans="8:37" x14ac:dyDescent="0.25">
      <c r="H9127" s="8"/>
      <c r="I9127" s="8"/>
      <c r="N9127" s="23"/>
      <c r="O9127" s="24"/>
      <c r="P9127" s="19"/>
      <c r="Q9127" s="19"/>
      <c r="R9127" s="19"/>
      <c r="U9127" s="27"/>
      <c r="Y9127" s="9" t="s">
        <v>640</v>
      </c>
      <c r="Z9127" s="9" t="s">
        <v>462</v>
      </c>
      <c r="AA9127" s="9" t="s">
        <v>198</v>
      </c>
      <c r="AB9127" s="9">
        <v>8043876</v>
      </c>
      <c r="AC9127" s="9" t="s">
        <v>9901</v>
      </c>
      <c r="AD9127" s="9" t="s">
        <v>231</v>
      </c>
      <c r="AE9127" s="5">
        <f t="shared" si="306"/>
        <v>0</v>
      </c>
      <c r="AF9127" s="5" t="str">
        <f t="shared" si="307"/>
        <v>katB</v>
      </c>
      <c r="AG9127" s="153"/>
      <c r="AH9127" s="153"/>
      <c r="AI9127" t="s">
        <v>201</v>
      </c>
      <c r="AJ9127" t="s">
        <v>17878</v>
      </c>
      <c r="AK9127" s="9" t="str">
        <f>VLOOKUP(Y9127,zdroj!D:AJ,33,0)</f>
        <v>katB</v>
      </c>
    </row>
    <row r="9128" spans="8:37" x14ac:dyDescent="0.25">
      <c r="H9128" s="8"/>
      <c r="I9128" s="8"/>
      <c r="N9128" s="23"/>
      <c r="O9128" s="24"/>
      <c r="P9128" s="19"/>
      <c r="Q9128" s="19"/>
      <c r="R9128" s="19"/>
      <c r="U9128" s="27"/>
      <c r="Y9128" s="9" t="s">
        <v>640</v>
      </c>
      <c r="Z9128" s="9" t="s">
        <v>462</v>
      </c>
      <c r="AA9128" s="9" t="s">
        <v>198</v>
      </c>
      <c r="AB9128" s="9">
        <v>8043884</v>
      </c>
      <c r="AC9128" s="9" t="s">
        <v>9902</v>
      </c>
      <c r="AD9128" s="9" t="s">
        <v>231</v>
      </c>
      <c r="AE9128" s="5">
        <f t="shared" si="306"/>
        <v>0</v>
      </c>
      <c r="AF9128" s="5" t="str">
        <f t="shared" si="307"/>
        <v>katB</v>
      </c>
      <c r="AG9128" s="153"/>
      <c r="AH9128" s="153"/>
      <c r="AI9128" t="s">
        <v>201</v>
      </c>
      <c r="AJ9128" t="s">
        <v>17878</v>
      </c>
      <c r="AK9128" s="9" t="str">
        <f>VLOOKUP(Y9128,zdroj!D:AJ,33,0)</f>
        <v>katB</v>
      </c>
    </row>
    <row r="9129" spans="8:37" x14ac:dyDescent="0.25">
      <c r="H9129" s="8"/>
      <c r="I9129" s="8"/>
      <c r="N9129" s="23"/>
      <c r="O9129" s="24"/>
      <c r="P9129" s="19"/>
      <c r="Q9129" s="19"/>
      <c r="R9129" s="19"/>
      <c r="U9129" s="27"/>
      <c r="Y9129" s="9" t="s">
        <v>640</v>
      </c>
      <c r="Z9129" s="9" t="s">
        <v>462</v>
      </c>
      <c r="AA9129" s="9" t="s">
        <v>198</v>
      </c>
      <c r="AB9129" s="9">
        <v>8042900</v>
      </c>
      <c r="AC9129" s="9" t="s">
        <v>9903</v>
      </c>
      <c r="AD9129" s="9" t="s">
        <v>231</v>
      </c>
      <c r="AE9129" s="5">
        <f t="shared" si="306"/>
        <v>0</v>
      </c>
      <c r="AF9129" s="5" t="str">
        <f t="shared" si="307"/>
        <v>katB</v>
      </c>
      <c r="AG9129" s="153"/>
      <c r="AH9129" s="153"/>
      <c r="AI9129" t="s">
        <v>201</v>
      </c>
      <c r="AJ9129" t="s">
        <v>17878</v>
      </c>
      <c r="AK9129" s="9" t="str">
        <f>VLOOKUP(Y9129,zdroj!D:AJ,33,0)</f>
        <v>katB</v>
      </c>
    </row>
    <row r="9130" spans="8:37" x14ac:dyDescent="0.25">
      <c r="H9130" s="8"/>
      <c r="I9130" s="8"/>
      <c r="N9130" s="23"/>
      <c r="O9130" s="24"/>
      <c r="P9130" s="19"/>
      <c r="Q9130" s="19"/>
      <c r="R9130" s="19"/>
      <c r="U9130" s="27"/>
      <c r="Y9130" s="9" t="s">
        <v>640</v>
      </c>
      <c r="Z9130" s="9" t="s">
        <v>462</v>
      </c>
      <c r="AA9130" s="9" t="s">
        <v>198</v>
      </c>
      <c r="AB9130" s="9">
        <v>8043892</v>
      </c>
      <c r="AC9130" s="9" t="s">
        <v>9904</v>
      </c>
      <c r="AD9130" s="9" t="s">
        <v>231</v>
      </c>
      <c r="AE9130" s="5">
        <f t="shared" si="306"/>
        <v>0</v>
      </c>
      <c r="AF9130" s="5" t="str">
        <f t="shared" si="307"/>
        <v>katB</v>
      </c>
      <c r="AG9130" s="153"/>
      <c r="AH9130" s="153"/>
      <c r="AI9130" t="s">
        <v>201</v>
      </c>
      <c r="AJ9130" t="s">
        <v>17878</v>
      </c>
      <c r="AK9130" s="9" t="str">
        <f>VLOOKUP(Y9130,zdroj!D:AJ,33,0)</f>
        <v>katB</v>
      </c>
    </row>
    <row r="9131" spans="8:37" x14ac:dyDescent="0.25">
      <c r="H9131" s="8"/>
      <c r="I9131" s="8"/>
      <c r="N9131" s="23"/>
      <c r="O9131" s="24"/>
      <c r="P9131" s="19"/>
      <c r="Q9131" s="19"/>
      <c r="R9131" s="19"/>
      <c r="U9131" s="27"/>
      <c r="Y9131" s="9" t="s">
        <v>640</v>
      </c>
      <c r="Z9131" s="9" t="s">
        <v>462</v>
      </c>
      <c r="AA9131" s="9" t="s">
        <v>198</v>
      </c>
      <c r="AB9131" s="9">
        <v>8043906</v>
      </c>
      <c r="AC9131" s="9" t="s">
        <v>9905</v>
      </c>
      <c r="AD9131" s="9" t="s">
        <v>231</v>
      </c>
      <c r="AE9131" s="5">
        <f t="shared" si="306"/>
        <v>0</v>
      </c>
      <c r="AF9131" s="5" t="str">
        <f t="shared" si="307"/>
        <v>katB</v>
      </c>
      <c r="AG9131" s="153"/>
      <c r="AH9131" s="153"/>
      <c r="AI9131" t="s">
        <v>201</v>
      </c>
      <c r="AJ9131" t="s">
        <v>17878</v>
      </c>
      <c r="AK9131" s="9" t="str">
        <f>VLOOKUP(Y9131,zdroj!D:AJ,33,0)</f>
        <v>katB</v>
      </c>
    </row>
    <row r="9132" spans="8:37" x14ac:dyDescent="0.25">
      <c r="H9132" s="8"/>
      <c r="I9132" s="8"/>
      <c r="N9132" s="23"/>
      <c r="O9132" s="24"/>
      <c r="P9132" s="19"/>
      <c r="Q9132" s="19"/>
      <c r="R9132" s="19"/>
      <c r="U9132" s="27"/>
      <c r="Y9132" s="9" t="s">
        <v>640</v>
      </c>
      <c r="Z9132" s="9" t="s">
        <v>462</v>
      </c>
      <c r="AA9132" s="9" t="s">
        <v>198</v>
      </c>
      <c r="AB9132" s="9">
        <v>8043914</v>
      </c>
      <c r="AC9132" s="9" t="s">
        <v>9906</v>
      </c>
      <c r="AD9132" s="9" t="s">
        <v>231</v>
      </c>
      <c r="AE9132" s="5">
        <f t="shared" si="306"/>
        <v>0</v>
      </c>
      <c r="AF9132" s="5" t="str">
        <f t="shared" si="307"/>
        <v>katB</v>
      </c>
      <c r="AG9132" s="153"/>
      <c r="AH9132" s="153"/>
      <c r="AI9132" t="s">
        <v>201</v>
      </c>
      <c r="AJ9132" t="s">
        <v>17878</v>
      </c>
      <c r="AK9132" s="9" t="str">
        <f>VLOOKUP(Y9132,zdroj!D:AJ,33,0)</f>
        <v>katB</v>
      </c>
    </row>
    <row r="9133" spans="8:37" x14ac:dyDescent="0.25">
      <c r="H9133" s="8"/>
      <c r="I9133" s="8"/>
      <c r="N9133" s="23"/>
      <c r="O9133" s="24"/>
      <c r="P9133" s="19"/>
      <c r="Q9133" s="19"/>
      <c r="R9133" s="19"/>
      <c r="U9133" s="27"/>
      <c r="Y9133" s="9" t="s">
        <v>640</v>
      </c>
      <c r="Z9133" s="9" t="s">
        <v>462</v>
      </c>
      <c r="AA9133" s="9" t="s">
        <v>198</v>
      </c>
      <c r="AB9133" s="9">
        <v>8043922</v>
      </c>
      <c r="AC9133" s="9" t="s">
        <v>9907</v>
      </c>
      <c r="AD9133" s="9" t="s">
        <v>231</v>
      </c>
      <c r="AE9133" s="5">
        <f t="shared" si="306"/>
        <v>0</v>
      </c>
      <c r="AF9133" s="5" t="str">
        <f t="shared" si="307"/>
        <v>katB</v>
      </c>
      <c r="AG9133" s="153"/>
      <c r="AH9133" s="153"/>
      <c r="AI9133" t="s">
        <v>201</v>
      </c>
      <c r="AJ9133" t="s">
        <v>17878</v>
      </c>
      <c r="AK9133" s="9" t="str">
        <f>VLOOKUP(Y9133,zdroj!D:AJ,33,0)</f>
        <v>katB</v>
      </c>
    </row>
    <row r="9134" spans="8:37" x14ac:dyDescent="0.25">
      <c r="H9134" s="8"/>
      <c r="I9134" s="8"/>
      <c r="N9134" s="23"/>
      <c r="O9134" s="24"/>
      <c r="P9134" s="19"/>
      <c r="Q9134" s="19"/>
      <c r="R9134" s="19"/>
      <c r="U9134" s="27"/>
      <c r="Y9134" s="9" t="s">
        <v>640</v>
      </c>
      <c r="Z9134" s="9" t="s">
        <v>462</v>
      </c>
      <c r="AA9134" s="9" t="s">
        <v>198</v>
      </c>
      <c r="AB9134" s="9">
        <v>8043931</v>
      </c>
      <c r="AC9134" s="9" t="s">
        <v>9908</v>
      </c>
      <c r="AD9134" s="9" t="s">
        <v>231</v>
      </c>
      <c r="AE9134" s="5">
        <f t="shared" si="306"/>
        <v>0</v>
      </c>
      <c r="AF9134" s="5" t="str">
        <f t="shared" si="307"/>
        <v>katB</v>
      </c>
      <c r="AG9134" s="153"/>
      <c r="AH9134" s="153"/>
      <c r="AI9134" t="s">
        <v>201</v>
      </c>
      <c r="AJ9134" t="s">
        <v>17878</v>
      </c>
      <c r="AK9134" s="9" t="str">
        <f>VLOOKUP(Y9134,zdroj!D:AJ,33,0)</f>
        <v>katB</v>
      </c>
    </row>
    <row r="9135" spans="8:37" x14ac:dyDescent="0.25">
      <c r="H9135" s="8"/>
      <c r="I9135" s="8"/>
      <c r="N9135" s="23"/>
      <c r="O9135" s="24"/>
      <c r="P9135" s="19"/>
      <c r="Q9135" s="19"/>
      <c r="R9135" s="19"/>
      <c r="U9135" s="27"/>
      <c r="Y9135" s="9" t="s">
        <v>640</v>
      </c>
      <c r="Z9135" s="9" t="s">
        <v>462</v>
      </c>
      <c r="AA9135" s="9" t="s">
        <v>198</v>
      </c>
      <c r="AB9135" s="9">
        <v>8043949</v>
      </c>
      <c r="AC9135" s="9" t="s">
        <v>9909</v>
      </c>
      <c r="AD9135" s="9" t="s">
        <v>231</v>
      </c>
      <c r="AE9135" s="5">
        <f t="shared" si="306"/>
        <v>0</v>
      </c>
      <c r="AF9135" s="5" t="str">
        <f t="shared" si="307"/>
        <v>katB</v>
      </c>
      <c r="AG9135" s="153"/>
      <c r="AH9135" s="153"/>
      <c r="AI9135" t="s">
        <v>201</v>
      </c>
      <c r="AJ9135" t="s">
        <v>17878</v>
      </c>
      <c r="AK9135" s="9" t="str">
        <f>VLOOKUP(Y9135,zdroj!D:AJ,33,0)</f>
        <v>katB</v>
      </c>
    </row>
    <row r="9136" spans="8:37" x14ac:dyDescent="0.25">
      <c r="H9136" s="8"/>
      <c r="I9136" s="8"/>
      <c r="N9136" s="23"/>
      <c r="O9136" s="24"/>
      <c r="P9136" s="19"/>
      <c r="Q9136" s="19"/>
      <c r="R9136" s="19"/>
      <c r="U9136" s="27"/>
      <c r="Y9136" s="9" t="s">
        <v>640</v>
      </c>
      <c r="Z9136" s="9" t="s">
        <v>462</v>
      </c>
      <c r="AA9136" s="9" t="s">
        <v>198</v>
      </c>
      <c r="AB9136" s="9">
        <v>8043957</v>
      </c>
      <c r="AC9136" s="9" t="s">
        <v>9910</v>
      </c>
      <c r="AD9136" s="9" t="s">
        <v>231</v>
      </c>
      <c r="AE9136" s="5">
        <f t="shared" si="306"/>
        <v>0</v>
      </c>
      <c r="AF9136" s="5" t="str">
        <f t="shared" si="307"/>
        <v>katB</v>
      </c>
      <c r="AG9136" s="153"/>
      <c r="AH9136" s="153"/>
      <c r="AI9136" t="s">
        <v>201</v>
      </c>
      <c r="AJ9136" t="s">
        <v>17878</v>
      </c>
      <c r="AK9136" s="9" t="str">
        <f>VLOOKUP(Y9136,zdroj!D:AJ,33,0)</f>
        <v>katB</v>
      </c>
    </row>
    <row r="9137" spans="8:37" x14ac:dyDescent="0.25">
      <c r="H9137" s="8"/>
      <c r="I9137" s="8"/>
      <c r="N9137" s="23"/>
      <c r="O9137" s="24"/>
      <c r="P9137" s="19"/>
      <c r="Q9137" s="19"/>
      <c r="R9137" s="19"/>
      <c r="U9137" s="27"/>
      <c r="Y9137" s="9" t="s">
        <v>640</v>
      </c>
      <c r="Z9137" s="9" t="s">
        <v>462</v>
      </c>
      <c r="AA9137" s="9" t="s">
        <v>198</v>
      </c>
      <c r="AB9137" s="9">
        <v>8043965</v>
      </c>
      <c r="AC9137" s="9" t="s">
        <v>9911</v>
      </c>
      <c r="AD9137" s="9" t="s">
        <v>231</v>
      </c>
      <c r="AE9137" s="5">
        <f t="shared" si="306"/>
        <v>0</v>
      </c>
      <c r="AF9137" s="5" t="str">
        <f t="shared" si="307"/>
        <v>katB</v>
      </c>
      <c r="AG9137" s="153"/>
      <c r="AH9137" s="153"/>
      <c r="AI9137" t="s">
        <v>17879</v>
      </c>
      <c r="AJ9137" t="s">
        <v>17878</v>
      </c>
      <c r="AK9137" s="9" t="str">
        <f>VLOOKUP(Y9137,zdroj!D:AJ,33,0)</f>
        <v>katB</v>
      </c>
    </row>
    <row r="9138" spans="8:37" x14ac:dyDescent="0.25">
      <c r="H9138" s="8"/>
      <c r="I9138" s="8"/>
      <c r="N9138" s="23"/>
      <c r="O9138" s="24"/>
      <c r="P9138" s="19"/>
      <c r="Q9138" s="19"/>
      <c r="R9138" s="19"/>
      <c r="U9138" s="27"/>
      <c r="Y9138" s="9" t="s">
        <v>640</v>
      </c>
      <c r="Z9138" s="9" t="s">
        <v>462</v>
      </c>
      <c r="AA9138" s="9" t="s">
        <v>198</v>
      </c>
      <c r="AB9138" s="9">
        <v>8043973</v>
      </c>
      <c r="AC9138" s="9" t="s">
        <v>9912</v>
      </c>
      <c r="AD9138" s="9" t="s">
        <v>231</v>
      </c>
      <c r="AE9138" s="5">
        <f t="shared" si="306"/>
        <v>0</v>
      </c>
      <c r="AF9138" s="5" t="str">
        <f t="shared" si="307"/>
        <v>katB</v>
      </c>
      <c r="AG9138" s="153"/>
      <c r="AH9138" s="153"/>
      <c r="AI9138" t="s">
        <v>201</v>
      </c>
      <c r="AJ9138" t="s">
        <v>17878</v>
      </c>
      <c r="AK9138" s="9" t="str">
        <f>VLOOKUP(Y9138,zdroj!D:AJ,33,0)</f>
        <v>katB</v>
      </c>
    </row>
    <row r="9139" spans="8:37" x14ac:dyDescent="0.25">
      <c r="H9139" s="8"/>
      <c r="I9139" s="8"/>
      <c r="N9139" s="23"/>
      <c r="O9139" s="24"/>
      <c r="P9139" s="19"/>
      <c r="Q9139" s="19"/>
      <c r="R9139" s="19"/>
      <c r="U9139" s="27"/>
      <c r="Y9139" s="9" t="s">
        <v>640</v>
      </c>
      <c r="Z9139" s="9" t="s">
        <v>462</v>
      </c>
      <c r="AA9139" s="9" t="s">
        <v>198</v>
      </c>
      <c r="AB9139" s="9">
        <v>8043981</v>
      </c>
      <c r="AC9139" s="9" t="s">
        <v>9913</v>
      </c>
      <c r="AD9139" s="9" t="s">
        <v>231</v>
      </c>
      <c r="AE9139" s="5">
        <f t="shared" si="306"/>
        <v>0</v>
      </c>
      <c r="AF9139" s="5" t="str">
        <f t="shared" si="307"/>
        <v>katB</v>
      </c>
      <c r="AG9139" s="153"/>
      <c r="AH9139" s="153"/>
      <c r="AI9139" t="s">
        <v>201</v>
      </c>
      <c r="AJ9139" t="s">
        <v>17878</v>
      </c>
      <c r="AK9139" s="9" t="str">
        <f>VLOOKUP(Y9139,zdroj!D:AJ,33,0)</f>
        <v>katB</v>
      </c>
    </row>
    <row r="9140" spans="8:37" x14ac:dyDescent="0.25">
      <c r="H9140" s="8"/>
      <c r="I9140" s="8"/>
      <c r="N9140" s="23"/>
      <c r="O9140" s="24"/>
      <c r="P9140" s="19"/>
      <c r="Q9140" s="19"/>
      <c r="R9140" s="19"/>
      <c r="U9140" s="27"/>
      <c r="Y9140" s="9" t="s">
        <v>640</v>
      </c>
      <c r="Z9140" s="9" t="s">
        <v>462</v>
      </c>
      <c r="AA9140" s="9" t="s">
        <v>198</v>
      </c>
      <c r="AB9140" s="9">
        <v>8042918</v>
      </c>
      <c r="AC9140" s="9" t="s">
        <v>9914</v>
      </c>
      <c r="AD9140" s="9" t="s">
        <v>231</v>
      </c>
      <c r="AE9140" s="5">
        <f t="shared" si="306"/>
        <v>0</v>
      </c>
      <c r="AF9140" s="5" t="str">
        <f t="shared" si="307"/>
        <v>katB</v>
      </c>
      <c r="AG9140" s="153"/>
      <c r="AH9140" s="153"/>
      <c r="AI9140" t="s">
        <v>201</v>
      </c>
      <c r="AJ9140" t="s">
        <v>17878</v>
      </c>
      <c r="AK9140" s="9" t="str">
        <f>VLOOKUP(Y9140,zdroj!D:AJ,33,0)</f>
        <v>katB</v>
      </c>
    </row>
    <row r="9141" spans="8:37" x14ac:dyDescent="0.25">
      <c r="H9141" s="8"/>
      <c r="I9141" s="8"/>
      <c r="N9141" s="23"/>
      <c r="O9141" s="24"/>
      <c r="P9141" s="19"/>
      <c r="Q9141" s="19"/>
      <c r="R9141" s="19"/>
      <c r="U9141" s="27"/>
      <c r="Y9141" s="9" t="s">
        <v>640</v>
      </c>
      <c r="Z9141" s="9" t="s">
        <v>462</v>
      </c>
      <c r="AA9141" s="9" t="s">
        <v>198</v>
      </c>
      <c r="AB9141" s="9">
        <v>8043990</v>
      </c>
      <c r="AC9141" s="9" t="s">
        <v>9915</v>
      </c>
      <c r="AD9141" s="9" t="s">
        <v>231</v>
      </c>
      <c r="AE9141" s="5">
        <f t="shared" si="306"/>
        <v>0</v>
      </c>
      <c r="AF9141" s="5" t="str">
        <f t="shared" si="307"/>
        <v>katB</v>
      </c>
      <c r="AG9141" s="153"/>
      <c r="AH9141" s="153"/>
      <c r="AI9141" t="s">
        <v>201</v>
      </c>
      <c r="AJ9141" t="s">
        <v>17878</v>
      </c>
      <c r="AK9141" s="9" t="str">
        <f>VLOOKUP(Y9141,zdroj!D:AJ,33,0)</f>
        <v>katB</v>
      </c>
    </row>
    <row r="9142" spans="8:37" x14ac:dyDescent="0.25">
      <c r="H9142" s="8"/>
      <c r="I9142" s="8"/>
      <c r="N9142" s="23"/>
      <c r="O9142" s="24"/>
      <c r="P9142" s="19"/>
      <c r="Q9142" s="19"/>
      <c r="R9142" s="19"/>
      <c r="U9142" s="27"/>
      <c r="Y9142" s="9" t="s">
        <v>640</v>
      </c>
      <c r="Z9142" s="9" t="s">
        <v>462</v>
      </c>
      <c r="AA9142" s="9" t="s">
        <v>198</v>
      </c>
      <c r="AB9142" s="9">
        <v>8044007</v>
      </c>
      <c r="AC9142" s="9" t="s">
        <v>9916</v>
      </c>
      <c r="AD9142" s="9" t="s">
        <v>231</v>
      </c>
      <c r="AE9142" s="5">
        <f t="shared" si="306"/>
        <v>0</v>
      </c>
      <c r="AF9142" s="5" t="str">
        <f t="shared" si="307"/>
        <v>katB</v>
      </c>
      <c r="AG9142" s="153"/>
      <c r="AH9142" s="153"/>
      <c r="AI9142" t="s">
        <v>201</v>
      </c>
      <c r="AJ9142" t="s">
        <v>17878</v>
      </c>
      <c r="AK9142" s="9" t="str">
        <f>VLOOKUP(Y9142,zdroj!D:AJ,33,0)</f>
        <v>katB</v>
      </c>
    </row>
    <row r="9143" spans="8:37" x14ac:dyDescent="0.25">
      <c r="H9143" s="8"/>
      <c r="I9143" s="8"/>
      <c r="N9143" s="23"/>
      <c r="O9143" s="24"/>
      <c r="P9143" s="19"/>
      <c r="Q9143" s="19"/>
      <c r="R9143" s="19"/>
      <c r="U9143" s="27"/>
      <c r="Y9143" s="9" t="s">
        <v>640</v>
      </c>
      <c r="Z9143" s="9" t="s">
        <v>462</v>
      </c>
      <c r="AA9143" s="9" t="s">
        <v>198</v>
      </c>
      <c r="AB9143" s="9">
        <v>8044015</v>
      </c>
      <c r="AC9143" s="9" t="s">
        <v>9917</v>
      </c>
      <c r="AD9143" s="9" t="s">
        <v>231</v>
      </c>
      <c r="AE9143" s="5">
        <f t="shared" si="306"/>
        <v>0</v>
      </c>
      <c r="AF9143" s="5" t="str">
        <f t="shared" si="307"/>
        <v>katB</v>
      </c>
      <c r="AG9143" s="153"/>
      <c r="AH9143" s="153"/>
      <c r="AI9143" t="s">
        <v>201</v>
      </c>
      <c r="AJ9143" t="s">
        <v>17878</v>
      </c>
      <c r="AK9143" s="9" t="str">
        <f>VLOOKUP(Y9143,zdroj!D:AJ,33,0)</f>
        <v>katB</v>
      </c>
    </row>
    <row r="9144" spans="8:37" x14ac:dyDescent="0.25">
      <c r="H9144" s="8"/>
      <c r="I9144" s="8"/>
      <c r="N9144" s="23"/>
      <c r="O9144" s="24"/>
      <c r="P9144" s="19"/>
      <c r="Q9144" s="19"/>
      <c r="R9144" s="19"/>
      <c r="U9144" s="27"/>
      <c r="Y9144" s="9" t="s">
        <v>640</v>
      </c>
      <c r="Z9144" s="9" t="s">
        <v>462</v>
      </c>
      <c r="AA9144" s="9" t="s">
        <v>198</v>
      </c>
      <c r="AB9144" s="9">
        <v>8044023</v>
      </c>
      <c r="AC9144" s="9" t="s">
        <v>9918</v>
      </c>
      <c r="AD9144" s="9" t="s">
        <v>231</v>
      </c>
      <c r="AE9144" s="5">
        <f t="shared" si="306"/>
        <v>0</v>
      </c>
      <c r="AF9144" s="5" t="str">
        <f t="shared" si="307"/>
        <v>katB</v>
      </c>
      <c r="AG9144" s="153"/>
      <c r="AH9144" s="153"/>
      <c r="AI9144" t="s">
        <v>201</v>
      </c>
      <c r="AJ9144" t="s">
        <v>17878</v>
      </c>
      <c r="AK9144" s="9" t="str">
        <f>VLOOKUP(Y9144,zdroj!D:AJ,33,0)</f>
        <v>katB</v>
      </c>
    </row>
    <row r="9145" spans="8:37" x14ac:dyDescent="0.25">
      <c r="H9145" s="8"/>
      <c r="I9145" s="8"/>
      <c r="N9145" s="23"/>
      <c r="O9145" s="24"/>
      <c r="P9145" s="19"/>
      <c r="Q9145" s="19"/>
      <c r="R9145" s="19"/>
      <c r="U9145" s="27"/>
      <c r="Y9145" s="9" t="s">
        <v>640</v>
      </c>
      <c r="Z9145" s="9" t="s">
        <v>462</v>
      </c>
      <c r="AA9145" s="9" t="s">
        <v>198</v>
      </c>
      <c r="AB9145" s="9">
        <v>8044031</v>
      </c>
      <c r="AC9145" s="9" t="s">
        <v>9919</v>
      </c>
      <c r="AD9145" s="9" t="s">
        <v>231</v>
      </c>
      <c r="AE9145" s="5">
        <f t="shared" si="306"/>
        <v>0</v>
      </c>
      <c r="AF9145" s="5" t="str">
        <f t="shared" si="307"/>
        <v>katB</v>
      </c>
      <c r="AG9145" s="153"/>
      <c r="AH9145" s="153"/>
      <c r="AI9145" t="s">
        <v>201</v>
      </c>
      <c r="AJ9145" t="s">
        <v>17878</v>
      </c>
      <c r="AK9145" s="9" t="str">
        <f>VLOOKUP(Y9145,zdroj!D:AJ,33,0)</f>
        <v>katB</v>
      </c>
    </row>
    <row r="9146" spans="8:37" x14ac:dyDescent="0.25">
      <c r="H9146" s="8"/>
      <c r="I9146" s="8"/>
      <c r="N9146" s="23"/>
      <c r="O9146" s="24"/>
      <c r="P9146" s="19"/>
      <c r="Q9146" s="19"/>
      <c r="R9146" s="19"/>
      <c r="U9146" s="27"/>
      <c r="Y9146" s="9" t="s">
        <v>640</v>
      </c>
      <c r="Z9146" s="9" t="s">
        <v>462</v>
      </c>
      <c r="AA9146" s="9" t="s">
        <v>198</v>
      </c>
      <c r="AB9146" s="9">
        <v>8044040</v>
      </c>
      <c r="AC9146" s="9" t="s">
        <v>9920</v>
      </c>
      <c r="AD9146" s="9" t="s">
        <v>231</v>
      </c>
      <c r="AE9146" s="5">
        <f t="shared" si="306"/>
        <v>0</v>
      </c>
      <c r="AF9146" s="5" t="str">
        <f t="shared" si="307"/>
        <v>katB</v>
      </c>
      <c r="AG9146" s="153"/>
      <c r="AH9146" s="153"/>
      <c r="AI9146" t="s">
        <v>201</v>
      </c>
      <c r="AJ9146" t="s">
        <v>17878</v>
      </c>
      <c r="AK9146" s="9" t="str">
        <f>VLOOKUP(Y9146,zdroj!D:AJ,33,0)</f>
        <v>katB</v>
      </c>
    </row>
    <row r="9147" spans="8:37" x14ac:dyDescent="0.25">
      <c r="H9147" s="8"/>
      <c r="I9147" s="8"/>
      <c r="N9147" s="23"/>
      <c r="O9147" s="24"/>
      <c r="P9147" s="19"/>
      <c r="Q9147" s="19"/>
      <c r="R9147" s="19"/>
      <c r="U9147" s="27"/>
      <c r="Y9147" s="9" t="s">
        <v>640</v>
      </c>
      <c r="Z9147" s="9" t="s">
        <v>462</v>
      </c>
      <c r="AA9147" s="9" t="s">
        <v>198</v>
      </c>
      <c r="AB9147" s="9">
        <v>8044058</v>
      </c>
      <c r="AC9147" s="9" t="s">
        <v>9921</v>
      </c>
      <c r="AD9147" s="9" t="s">
        <v>231</v>
      </c>
      <c r="AE9147" s="5">
        <f t="shared" si="306"/>
        <v>0</v>
      </c>
      <c r="AF9147" s="5" t="str">
        <f t="shared" si="307"/>
        <v>katB</v>
      </c>
      <c r="AG9147" s="153"/>
      <c r="AH9147" s="153"/>
      <c r="AI9147" t="s">
        <v>201</v>
      </c>
      <c r="AJ9147" t="s">
        <v>17878</v>
      </c>
      <c r="AK9147" s="9" t="str">
        <f>VLOOKUP(Y9147,zdroj!D:AJ,33,0)</f>
        <v>katB</v>
      </c>
    </row>
    <row r="9148" spans="8:37" x14ac:dyDescent="0.25">
      <c r="H9148" s="8"/>
      <c r="I9148" s="8"/>
      <c r="N9148" s="23"/>
      <c r="O9148" s="24"/>
      <c r="P9148" s="19"/>
      <c r="Q9148" s="19"/>
      <c r="R9148" s="19"/>
      <c r="U9148" s="27"/>
      <c r="Y9148" s="9" t="s">
        <v>640</v>
      </c>
      <c r="Z9148" s="9" t="s">
        <v>462</v>
      </c>
      <c r="AA9148" s="9" t="s">
        <v>198</v>
      </c>
      <c r="AB9148" s="9">
        <v>8044066</v>
      </c>
      <c r="AC9148" s="9" t="s">
        <v>9922</v>
      </c>
      <c r="AD9148" s="9" t="s">
        <v>231</v>
      </c>
      <c r="AE9148" s="5">
        <f t="shared" si="306"/>
        <v>0</v>
      </c>
      <c r="AF9148" s="5" t="str">
        <f t="shared" si="307"/>
        <v>katB</v>
      </c>
      <c r="AG9148" s="153"/>
      <c r="AH9148" s="153"/>
      <c r="AI9148" t="s">
        <v>201</v>
      </c>
      <c r="AJ9148" t="s">
        <v>17878</v>
      </c>
      <c r="AK9148" s="9" t="str">
        <f>VLOOKUP(Y9148,zdroj!D:AJ,33,0)</f>
        <v>katB</v>
      </c>
    </row>
    <row r="9149" spans="8:37" x14ac:dyDescent="0.25">
      <c r="H9149" s="8"/>
      <c r="I9149" s="8"/>
      <c r="N9149" s="23"/>
      <c r="O9149" s="24"/>
      <c r="P9149" s="19"/>
      <c r="Q9149" s="19"/>
      <c r="R9149" s="19"/>
      <c r="U9149" s="27"/>
      <c r="Y9149" s="9" t="s">
        <v>640</v>
      </c>
      <c r="Z9149" s="9" t="s">
        <v>462</v>
      </c>
      <c r="AA9149" s="9" t="s">
        <v>198</v>
      </c>
      <c r="AB9149" s="9">
        <v>8044074</v>
      </c>
      <c r="AC9149" s="9" t="s">
        <v>9923</v>
      </c>
      <c r="AD9149" s="9" t="s">
        <v>800</v>
      </c>
      <c r="AE9149" s="5">
        <f t="shared" si="306"/>
        <v>0</v>
      </c>
      <c r="AF9149" s="5" t="str">
        <f t="shared" si="307"/>
        <v>Pokryto</v>
      </c>
      <c r="AG9149" s="153"/>
      <c r="AH9149" s="153"/>
      <c r="AI9149" t="s">
        <v>17879</v>
      </c>
      <c r="AJ9149" t="s">
        <v>800</v>
      </c>
      <c r="AK9149" s="9" t="str">
        <f>VLOOKUP(Y9149,zdroj!D:AJ,33,0)</f>
        <v>katB</v>
      </c>
    </row>
    <row r="9150" spans="8:37" x14ac:dyDescent="0.25">
      <c r="H9150" s="8"/>
      <c r="I9150" s="8"/>
      <c r="N9150" s="23"/>
      <c r="O9150" s="24"/>
      <c r="P9150" s="19"/>
      <c r="Q9150" s="19"/>
      <c r="R9150" s="19"/>
      <c r="U9150" s="27"/>
      <c r="Y9150" s="9" t="s">
        <v>640</v>
      </c>
      <c r="Z9150" s="9" t="s">
        <v>462</v>
      </c>
      <c r="AA9150" s="9" t="s">
        <v>198</v>
      </c>
      <c r="AB9150" s="9">
        <v>8044082</v>
      </c>
      <c r="AC9150" s="9" t="s">
        <v>9924</v>
      </c>
      <c r="AD9150" s="9" t="s">
        <v>800</v>
      </c>
      <c r="AE9150" s="5">
        <f t="shared" si="306"/>
        <v>0</v>
      </c>
      <c r="AF9150" s="5" t="str">
        <f t="shared" si="307"/>
        <v>Pokryto</v>
      </c>
      <c r="AG9150" s="153"/>
      <c r="AH9150" s="153"/>
      <c r="AI9150" t="s">
        <v>201</v>
      </c>
      <c r="AJ9150" t="s">
        <v>800</v>
      </c>
      <c r="AK9150" s="9" t="str">
        <f>VLOOKUP(Y9150,zdroj!D:AJ,33,0)</f>
        <v>katB</v>
      </c>
    </row>
    <row r="9151" spans="8:37" x14ac:dyDescent="0.25">
      <c r="H9151" s="8"/>
      <c r="I9151" s="8"/>
      <c r="N9151" s="23"/>
      <c r="O9151" s="24"/>
      <c r="P9151" s="19"/>
      <c r="Q9151" s="19"/>
      <c r="R9151" s="19"/>
      <c r="U9151" s="27"/>
      <c r="Y9151" s="9" t="s">
        <v>640</v>
      </c>
      <c r="Z9151" s="9" t="s">
        <v>462</v>
      </c>
      <c r="AA9151" s="9" t="s">
        <v>198</v>
      </c>
      <c r="AB9151" s="9">
        <v>8044091</v>
      </c>
      <c r="AC9151" s="9" t="s">
        <v>9925</v>
      </c>
      <c r="AD9151" s="9" t="s">
        <v>231</v>
      </c>
      <c r="AE9151" s="5">
        <f t="shared" si="306"/>
        <v>0</v>
      </c>
      <c r="AF9151" s="5" t="str">
        <f t="shared" si="307"/>
        <v>katB</v>
      </c>
      <c r="AG9151" s="153"/>
      <c r="AH9151" s="153"/>
      <c r="AI9151" t="s">
        <v>201</v>
      </c>
      <c r="AJ9151" t="s">
        <v>17878</v>
      </c>
      <c r="AK9151" s="9" t="str">
        <f>VLOOKUP(Y9151,zdroj!D:AJ,33,0)</f>
        <v>katB</v>
      </c>
    </row>
    <row r="9152" spans="8:37" x14ac:dyDescent="0.25">
      <c r="H9152" s="8"/>
      <c r="I9152" s="8"/>
      <c r="N9152" s="23"/>
      <c r="O9152" s="24"/>
      <c r="P9152" s="19"/>
      <c r="Q9152" s="19"/>
      <c r="R9152" s="19"/>
      <c r="U9152" s="27"/>
      <c r="Y9152" s="9" t="s">
        <v>640</v>
      </c>
      <c r="Z9152" s="9" t="s">
        <v>462</v>
      </c>
      <c r="AA9152" s="9" t="s">
        <v>198</v>
      </c>
      <c r="AB9152" s="9">
        <v>8044104</v>
      </c>
      <c r="AC9152" s="9" t="s">
        <v>9926</v>
      </c>
      <c r="AD9152" s="9" t="s">
        <v>231</v>
      </c>
      <c r="AE9152" s="5">
        <f t="shared" si="306"/>
        <v>0</v>
      </c>
      <c r="AF9152" s="5" t="str">
        <f t="shared" si="307"/>
        <v>katB</v>
      </c>
      <c r="AG9152" s="153"/>
      <c r="AH9152" s="153"/>
      <c r="AI9152" t="s">
        <v>201</v>
      </c>
      <c r="AJ9152" t="s">
        <v>17878</v>
      </c>
      <c r="AK9152" s="9" t="str">
        <f>VLOOKUP(Y9152,zdroj!D:AJ,33,0)</f>
        <v>katB</v>
      </c>
    </row>
    <row r="9153" spans="8:37" x14ac:dyDescent="0.25">
      <c r="H9153" s="8"/>
      <c r="I9153" s="8"/>
      <c r="N9153" s="23"/>
      <c r="O9153" s="24"/>
      <c r="P9153" s="19"/>
      <c r="Q9153" s="19"/>
      <c r="R9153" s="19"/>
      <c r="U9153" s="27"/>
      <c r="Y9153" s="9" t="s">
        <v>640</v>
      </c>
      <c r="Z9153" s="9" t="s">
        <v>462</v>
      </c>
      <c r="AA9153" s="9" t="s">
        <v>198</v>
      </c>
      <c r="AB9153" s="9">
        <v>8044112</v>
      </c>
      <c r="AC9153" s="9" t="s">
        <v>9927</v>
      </c>
      <c r="AD9153" s="9" t="s">
        <v>231</v>
      </c>
      <c r="AE9153" s="5">
        <f t="shared" si="306"/>
        <v>0</v>
      </c>
      <c r="AF9153" s="5" t="str">
        <f t="shared" si="307"/>
        <v>katB</v>
      </c>
      <c r="AG9153" s="153"/>
      <c r="AH9153" s="153"/>
      <c r="AI9153" t="s">
        <v>201</v>
      </c>
      <c r="AJ9153" t="s">
        <v>17878</v>
      </c>
      <c r="AK9153" s="9" t="str">
        <f>VLOOKUP(Y9153,zdroj!D:AJ,33,0)</f>
        <v>katB</v>
      </c>
    </row>
    <row r="9154" spans="8:37" x14ac:dyDescent="0.25">
      <c r="H9154" s="8"/>
      <c r="I9154" s="8"/>
      <c r="N9154" s="23"/>
      <c r="O9154" s="24"/>
      <c r="P9154" s="19"/>
      <c r="Q9154" s="19"/>
      <c r="R9154" s="19"/>
      <c r="U9154" s="27"/>
      <c r="Y9154" s="9" t="s">
        <v>640</v>
      </c>
      <c r="Z9154" s="9" t="s">
        <v>462</v>
      </c>
      <c r="AA9154" s="9" t="s">
        <v>198</v>
      </c>
      <c r="AB9154" s="9">
        <v>8044121</v>
      </c>
      <c r="AC9154" s="9" t="s">
        <v>9928</v>
      </c>
      <c r="AD9154" s="9" t="s">
        <v>231</v>
      </c>
      <c r="AE9154" s="5">
        <f t="shared" si="306"/>
        <v>0</v>
      </c>
      <c r="AF9154" s="5" t="str">
        <f t="shared" si="307"/>
        <v>katB</v>
      </c>
      <c r="AG9154" s="153"/>
      <c r="AH9154" s="153"/>
      <c r="AI9154" t="s">
        <v>17879</v>
      </c>
      <c r="AJ9154" t="s">
        <v>17878</v>
      </c>
      <c r="AK9154" s="9" t="str">
        <f>VLOOKUP(Y9154,zdroj!D:AJ,33,0)</f>
        <v>katB</v>
      </c>
    </row>
    <row r="9155" spans="8:37" x14ac:dyDescent="0.25">
      <c r="H9155" s="8"/>
      <c r="I9155" s="8"/>
      <c r="N9155" s="23"/>
      <c r="O9155" s="24"/>
      <c r="P9155" s="19"/>
      <c r="Q9155" s="19"/>
      <c r="R9155" s="19"/>
      <c r="U9155" s="27"/>
      <c r="Y9155" s="9" t="s">
        <v>640</v>
      </c>
      <c r="Z9155" s="9" t="s">
        <v>462</v>
      </c>
      <c r="AA9155" s="9" t="s">
        <v>198</v>
      </c>
      <c r="AB9155" s="9">
        <v>8044139</v>
      </c>
      <c r="AC9155" s="9" t="s">
        <v>9929</v>
      </c>
      <c r="AD9155" s="9" t="s">
        <v>231</v>
      </c>
      <c r="AE9155" s="5">
        <f t="shared" si="306"/>
        <v>0</v>
      </c>
      <c r="AF9155" s="5" t="str">
        <f t="shared" si="307"/>
        <v>katB</v>
      </c>
      <c r="AG9155" s="153"/>
      <c r="AH9155" s="153"/>
      <c r="AI9155" t="s">
        <v>201</v>
      </c>
      <c r="AJ9155" t="s">
        <v>17878</v>
      </c>
      <c r="AK9155" s="9" t="str">
        <f>VLOOKUP(Y9155,zdroj!D:AJ,33,0)</f>
        <v>katB</v>
      </c>
    </row>
    <row r="9156" spans="8:37" x14ac:dyDescent="0.25">
      <c r="H9156" s="8"/>
      <c r="I9156" s="8"/>
      <c r="N9156" s="23"/>
      <c r="O9156" s="24"/>
      <c r="P9156" s="19"/>
      <c r="Q9156" s="19"/>
      <c r="R9156" s="19"/>
      <c r="U9156" s="27"/>
      <c r="Y9156" s="9" t="s">
        <v>640</v>
      </c>
      <c r="Z9156" s="9" t="s">
        <v>462</v>
      </c>
      <c r="AA9156" s="9" t="s">
        <v>198</v>
      </c>
      <c r="AB9156" s="9">
        <v>8044155</v>
      </c>
      <c r="AC9156" s="9" t="s">
        <v>9930</v>
      </c>
      <c r="AD9156" s="9" t="s">
        <v>231</v>
      </c>
      <c r="AE9156" s="5">
        <f t="shared" si="306"/>
        <v>0</v>
      </c>
      <c r="AF9156" s="5" t="str">
        <f t="shared" si="307"/>
        <v>katB</v>
      </c>
      <c r="AG9156" s="153"/>
      <c r="AH9156" s="153"/>
      <c r="AI9156" t="s">
        <v>17879</v>
      </c>
      <c r="AJ9156" t="s">
        <v>17878</v>
      </c>
      <c r="AK9156" s="9" t="str">
        <f>VLOOKUP(Y9156,zdroj!D:AJ,33,0)</f>
        <v>katB</v>
      </c>
    </row>
    <row r="9157" spans="8:37" x14ac:dyDescent="0.25">
      <c r="H9157" s="8"/>
      <c r="I9157" s="8"/>
      <c r="N9157" s="23"/>
      <c r="O9157" s="24"/>
      <c r="P9157" s="19"/>
      <c r="Q9157" s="19"/>
      <c r="R9157" s="19"/>
      <c r="U9157" s="27"/>
      <c r="Y9157" s="9" t="s">
        <v>640</v>
      </c>
      <c r="Z9157" s="9" t="s">
        <v>462</v>
      </c>
      <c r="AA9157" s="9" t="s">
        <v>198</v>
      </c>
      <c r="AB9157" s="9">
        <v>8044163</v>
      </c>
      <c r="AC9157" s="9" t="s">
        <v>9931</v>
      </c>
      <c r="AD9157" s="9" t="s">
        <v>231</v>
      </c>
      <c r="AE9157" s="5">
        <f t="shared" si="306"/>
        <v>0</v>
      </c>
      <c r="AF9157" s="5" t="str">
        <f t="shared" si="307"/>
        <v>katB</v>
      </c>
      <c r="AG9157" s="153"/>
      <c r="AH9157" s="153"/>
      <c r="AI9157" t="s">
        <v>201</v>
      </c>
      <c r="AJ9157" t="s">
        <v>17878</v>
      </c>
      <c r="AK9157" s="9" t="str">
        <f>VLOOKUP(Y9157,zdroj!D:AJ,33,0)</f>
        <v>katB</v>
      </c>
    </row>
    <row r="9158" spans="8:37" x14ac:dyDescent="0.25">
      <c r="H9158" s="8"/>
      <c r="I9158" s="8"/>
      <c r="N9158" s="23"/>
      <c r="O9158" s="24"/>
      <c r="P9158" s="19"/>
      <c r="Q9158" s="19"/>
      <c r="R9158" s="19"/>
      <c r="U9158" s="27"/>
      <c r="Y9158" s="9" t="s">
        <v>640</v>
      </c>
      <c r="Z9158" s="9" t="s">
        <v>462</v>
      </c>
      <c r="AA9158" s="9" t="s">
        <v>198</v>
      </c>
      <c r="AB9158" s="9">
        <v>8044171</v>
      </c>
      <c r="AC9158" s="9" t="s">
        <v>9932</v>
      </c>
      <c r="AD9158" s="9" t="s">
        <v>231</v>
      </c>
      <c r="AE9158" s="5">
        <f t="shared" si="306"/>
        <v>0</v>
      </c>
      <c r="AF9158" s="5" t="str">
        <f t="shared" si="307"/>
        <v>katB</v>
      </c>
      <c r="AG9158" s="153"/>
      <c r="AH9158" s="153"/>
      <c r="AI9158" t="s">
        <v>201</v>
      </c>
      <c r="AJ9158" t="s">
        <v>17878</v>
      </c>
      <c r="AK9158" s="9" t="str">
        <f>VLOOKUP(Y9158,zdroj!D:AJ,33,0)</f>
        <v>katB</v>
      </c>
    </row>
    <row r="9159" spans="8:37" x14ac:dyDescent="0.25">
      <c r="H9159" s="8"/>
      <c r="I9159" s="8"/>
      <c r="N9159" s="23"/>
      <c r="O9159" s="24"/>
      <c r="P9159" s="19"/>
      <c r="Q9159" s="19"/>
      <c r="R9159" s="19"/>
      <c r="U9159" s="27"/>
      <c r="Y9159" s="9" t="s">
        <v>640</v>
      </c>
      <c r="Z9159" s="9" t="s">
        <v>462</v>
      </c>
      <c r="AA9159" s="9" t="s">
        <v>198</v>
      </c>
      <c r="AB9159" s="9">
        <v>8044180</v>
      </c>
      <c r="AC9159" s="9" t="s">
        <v>9933</v>
      </c>
      <c r="AD9159" s="9" t="s">
        <v>800</v>
      </c>
      <c r="AE9159" s="5">
        <f t="shared" si="306"/>
        <v>0</v>
      </c>
      <c r="AF9159" s="5" t="str">
        <f t="shared" si="307"/>
        <v>Pokryto</v>
      </c>
      <c r="AG9159" s="153"/>
      <c r="AH9159" s="153"/>
      <c r="AI9159" t="s">
        <v>201</v>
      </c>
      <c r="AJ9159" t="s">
        <v>800</v>
      </c>
      <c r="AK9159" s="9" t="str">
        <f>VLOOKUP(Y9159,zdroj!D:AJ,33,0)</f>
        <v>katB</v>
      </c>
    </row>
    <row r="9160" spans="8:37" x14ac:dyDescent="0.25">
      <c r="H9160" s="8"/>
      <c r="I9160" s="8"/>
      <c r="N9160" s="23"/>
      <c r="O9160" s="24"/>
      <c r="P9160" s="19"/>
      <c r="Q9160" s="19"/>
      <c r="R9160" s="19"/>
      <c r="U9160" s="27"/>
      <c r="Y9160" s="9" t="s">
        <v>640</v>
      </c>
      <c r="Z9160" s="9" t="s">
        <v>462</v>
      </c>
      <c r="AA9160" s="9" t="s">
        <v>198</v>
      </c>
      <c r="AB9160" s="9">
        <v>82057605</v>
      </c>
      <c r="AC9160" s="9" t="s">
        <v>9934</v>
      </c>
      <c r="AD9160" s="9" t="s">
        <v>231</v>
      </c>
      <c r="AE9160" s="5">
        <f t="shared" si="306"/>
        <v>0</v>
      </c>
      <c r="AF9160" s="5" t="str">
        <f t="shared" si="307"/>
        <v>katB</v>
      </c>
      <c r="AG9160" s="153"/>
      <c r="AH9160" s="153"/>
      <c r="AI9160" t="s">
        <v>201</v>
      </c>
      <c r="AJ9160" t="s">
        <v>17878</v>
      </c>
      <c r="AK9160" s="9" t="str">
        <f>VLOOKUP(Y9160,zdroj!D:AJ,33,0)</f>
        <v>katB</v>
      </c>
    </row>
    <row r="9161" spans="8:37" x14ac:dyDescent="0.25">
      <c r="H9161" s="8"/>
      <c r="I9161" s="8"/>
      <c r="N9161" s="23"/>
      <c r="O9161" s="24"/>
      <c r="P9161" s="19"/>
      <c r="Q9161" s="19"/>
      <c r="R9161" s="19"/>
      <c r="U9161" s="27"/>
      <c r="Y9161" s="9" t="s">
        <v>640</v>
      </c>
      <c r="Z9161" s="9" t="s">
        <v>462</v>
      </c>
      <c r="AA9161" s="9" t="s">
        <v>198</v>
      </c>
      <c r="AB9161" s="9">
        <v>8044198</v>
      </c>
      <c r="AC9161" s="9" t="s">
        <v>9935</v>
      </c>
      <c r="AD9161" s="9" t="s">
        <v>231</v>
      </c>
      <c r="AE9161" s="5">
        <f t="shared" si="306"/>
        <v>0</v>
      </c>
      <c r="AF9161" s="5" t="str">
        <f t="shared" si="307"/>
        <v>katB</v>
      </c>
      <c r="AG9161" s="153"/>
      <c r="AH9161" s="153"/>
      <c r="AI9161" t="s">
        <v>201</v>
      </c>
      <c r="AJ9161" t="s">
        <v>17878</v>
      </c>
      <c r="AK9161" s="9" t="str">
        <f>VLOOKUP(Y9161,zdroj!D:AJ,33,0)</f>
        <v>katB</v>
      </c>
    </row>
    <row r="9162" spans="8:37" x14ac:dyDescent="0.25">
      <c r="H9162" s="8"/>
      <c r="I9162" s="8"/>
      <c r="N9162" s="23"/>
      <c r="O9162" s="24"/>
      <c r="P9162" s="19"/>
      <c r="Q9162" s="19"/>
      <c r="R9162" s="19"/>
      <c r="U9162" s="27"/>
      <c r="Y9162" s="9" t="s">
        <v>640</v>
      </c>
      <c r="Z9162" s="9" t="s">
        <v>462</v>
      </c>
      <c r="AA9162" s="9" t="s">
        <v>198</v>
      </c>
      <c r="AB9162" s="9">
        <v>8044201</v>
      </c>
      <c r="AC9162" s="9" t="s">
        <v>9936</v>
      </c>
      <c r="AD9162" s="9" t="s">
        <v>800</v>
      </c>
      <c r="AE9162" s="5">
        <f t="shared" ref="AE9162:AE9225" si="308">VLOOKUP(Y9162,K:T,10,0)</f>
        <v>0</v>
      </c>
      <c r="AF9162" s="5" t="str">
        <f t="shared" ref="AF9162:AF9225" si="309">IF(AE9162="A",IF(AD9162="katA","katB",AD9162),AD9162)</f>
        <v>Pokryto</v>
      </c>
      <c r="AG9162" s="153"/>
      <c r="AH9162" s="153"/>
      <c r="AI9162" t="s">
        <v>17879</v>
      </c>
      <c r="AJ9162" t="s">
        <v>800</v>
      </c>
      <c r="AK9162" s="9" t="str">
        <f>VLOOKUP(Y9162,zdroj!D:AJ,33,0)</f>
        <v>katB</v>
      </c>
    </row>
    <row r="9163" spans="8:37" x14ac:dyDescent="0.25">
      <c r="H9163" s="8"/>
      <c r="I9163" s="8"/>
      <c r="N9163" s="23"/>
      <c r="O9163" s="24"/>
      <c r="P9163" s="19"/>
      <c r="Q9163" s="19"/>
      <c r="R9163" s="19"/>
      <c r="U9163" s="27"/>
      <c r="Y9163" s="9" t="s">
        <v>640</v>
      </c>
      <c r="Z9163" s="9" t="s">
        <v>462</v>
      </c>
      <c r="AA9163" s="9" t="s">
        <v>198</v>
      </c>
      <c r="AB9163" s="9">
        <v>8044210</v>
      </c>
      <c r="AC9163" s="9" t="s">
        <v>9937</v>
      </c>
      <c r="AD9163" s="9" t="s">
        <v>800</v>
      </c>
      <c r="AE9163" s="5">
        <f t="shared" si="308"/>
        <v>0</v>
      </c>
      <c r="AF9163" s="5" t="str">
        <f t="shared" si="309"/>
        <v>Pokryto</v>
      </c>
      <c r="AG9163" s="153"/>
      <c r="AH9163" s="153"/>
      <c r="AI9163" t="s">
        <v>201</v>
      </c>
      <c r="AJ9163" t="s">
        <v>800</v>
      </c>
      <c r="AK9163" s="9" t="str">
        <f>VLOOKUP(Y9163,zdroj!D:AJ,33,0)</f>
        <v>katB</v>
      </c>
    </row>
    <row r="9164" spans="8:37" x14ac:dyDescent="0.25">
      <c r="H9164" s="8"/>
      <c r="I9164" s="8"/>
      <c r="N9164" s="23"/>
      <c r="O9164" s="24"/>
      <c r="P9164" s="19"/>
      <c r="Q9164" s="19"/>
      <c r="R9164" s="19"/>
      <c r="U9164" s="27"/>
      <c r="Y9164" s="9" t="s">
        <v>640</v>
      </c>
      <c r="Z9164" s="9" t="s">
        <v>462</v>
      </c>
      <c r="AA9164" s="9" t="s">
        <v>198</v>
      </c>
      <c r="AB9164" s="9">
        <v>8044228</v>
      </c>
      <c r="AC9164" s="9" t="s">
        <v>9938</v>
      </c>
      <c r="AD9164" s="9" t="s">
        <v>800</v>
      </c>
      <c r="AE9164" s="5">
        <f t="shared" si="308"/>
        <v>0</v>
      </c>
      <c r="AF9164" s="5" t="str">
        <f t="shared" si="309"/>
        <v>Pokryto</v>
      </c>
      <c r="AG9164" s="153"/>
      <c r="AH9164" s="153"/>
      <c r="AI9164" t="s">
        <v>17880</v>
      </c>
      <c r="AJ9164" t="s">
        <v>800</v>
      </c>
      <c r="AK9164" s="9" t="str">
        <f>VLOOKUP(Y9164,zdroj!D:AJ,33,0)</f>
        <v>katB</v>
      </c>
    </row>
    <row r="9165" spans="8:37" x14ac:dyDescent="0.25">
      <c r="H9165" s="8"/>
      <c r="I9165" s="8"/>
      <c r="N9165" s="23"/>
      <c r="O9165" s="24"/>
      <c r="P9165" s="19"/>
      <c r="Q9165" s="19"/>
      <c r="R9165" s="19"/>
      <c r="U9165" s="27"/>
      <c r="Y9165" s="9" t="s">
        <v>640</v>
      </c>
      <c r="Z9165" s="9" t="s">
        <v>462</v>
      </c>
      <c r="AA9165" s="9" t="s">
        <v>198</v>
      </c>
      <c r="AB9165" s="9">
        <v>8044236</v>
      </c>
      <c r="AC9165" s="9" t="s">
        <v>9939</v>
      </c>
      <c r="AD9165" s="9" t="s">
        <v>800</v>
      </c>
      <c r="AE9165" s="5">
        <f t="shared" si="308"/>
        <v>0</v>
      </c>
      <c r="AF9165" s="5" t="str">
        <f t="shared" si="309"/>
        <v>Pokryto</v>
      </c>
      <c r="AG9165" s="153"/>
      <c r="AH9165" s="153"/>
      <c r="AI9165" t="s">
        <v>17879</v>
      </c>
      <c r="AJ9165" t="s">
        <v>800</v>
      </c>
      <c r="AK9165" s="9" t="str">
        <f>VLOOKUP(Y9165,zdroj!D:AJ,33,0)</f>
        <v>katB</v>
      </c>
    </row>
    <row r="9166" spans="8:37" x14ac:dyDescent="0.25">
      <c r="H9166" s="8"/>
      <c r="I9166" s="8"/>
      <c r="N9166" s="23"/>
      <c r="O9166" s="24"/>
      <c r="P9166" s="19"/>
      <c r="Q9166" s="19"/>
      <c r="R9166" s="19"/>
      <c r="U9166" s="27"/>
      <c r="Y9166" s="9" t="s">
        <v>640</v>
      </c>
      <c r="Z9166" s="9" t="s">
        <v>462</v>
      </c>
      <c r="AA9166" s="9" t="s">
        <v>198</v>
      </c>
      <c r="AB9166" s="9">
        <v>8044244</v>
      </c>
      <c r="AC9166" s="9" t="s">
        <v>9940</v>
      </c>
      <c r="AD9166" s="9" t="s">
        <v>800</v>
      </c>
      <c r="AE9166" s="5">
        <f t="shared" si="308"/>
        <v>0</v>
      </c>
      <c r="AF9166" s="5" t="str">
        <f t="shared" si="309"/>
        <v>Pokryto</v>
      </c>
      <c r="AG9166" s="153"/>
      <c r="AH9166" s="153"/>
      <c r="AI9166" t="s">
        <v>201</v>
      </c>
      <c r="AJ9166" t="s">
        <v>800</v>
      </c>
      <c r="AK9166" s="9" t="str">
        <f>VLOOKUP(Y9166,zdroj!D:AJ,33,0)</f>
        <v>katB</v>
      </c>
    </row>
    <row r="9167" spans="8:37" x14ac:dyDescent="0.25">
      <c r="H9167" s="8"/>
      <c r="I9167" s="8"/>
      <c r="N9167" s="23"/>
      <c r="O9167" s="24"/>
      <c r="P9167" s="19"/>
      <c r="Q9167" s="19"/>
      <c r="R9167" s="19"/>
      <c r="U9167" s="27"/>
      <c r="Y9167" s="9" t="s">
        <v>640</v>
      </c>
      <c r="Z9167" s="9" t="s">
        <v>462</v>
      </c>
      <c r="AA9167" s="9" t="s">
        <v>198</v>
      </c>
      <c r="AB9167" s="9">
        <v>8044252</v>
      </c>
      <c r="AC9167" s="9" t="s">
        <v>9941</v>
      </c>
      <c r="AD9167" s="9" t="s">
        <v>800</v>
      </c>
      <c r="AE9167" s="5">
        <f t="shared" si="308"/>
        <v>0</v>
      </c>
      <c r="AF9167" s="5" t="str">
        <f t="shared" si="309"/>
        <v>Pokryto</v>
      </c>
      <c r="AG9167" s="153"/>
      <c r="AH9167" s="153"/>
      <c r="AI9167" t="s">
        <v>201</v>
      </c>
      <c r="AJ9167" t="s">
        <v>800</v>
      </c>
      <c r="AK9167" s="9" t="str">
        <f>VLOOKUP(Y9167,zdroj!D:AJ,33,0)</f>
        <v>katB</v>
      </c>
    </row>
    <row r="9168" spans="8:37" x14ac:dyDescent="0.25">
      <c r="H9168" s="8"/>
      <c r="I9168" s="8"/>
      <c r="N9168" s="23"/>
      <c r="O9168" s="24"/>
      <c r="P9168" s="19"/>
      <c r="Q9168" s="19"/>
      <c r="R9168" s="19"/>
      <c r="U9168" s="27"/>
      <c r="Y9168" s="9" t="s">
        <v>640</v>
      </c>
      <c r="Z9168" s="9" t="s">
        <v>462</v>
      </c>
      <c r="AA9168" s="9" t="s">
        <v>198</v>
      </c>
      <c r="AB9168" s="9">
        <v>8044279</v>
      </c>
      <c r="AC9168" s="9" t="s">
        <v>9942</v>
      </c>
      <c r="AD9168" s="9" t="s">
        <v>231</v>
      </c>
      <c r="AE9168" s="5">
        <f t="shared" si="308"/>
        <v>0</v>
      </c>
      <c r="AF9168" s="5" t="str">
        <f t="shared" si="309"/>
        <v>katB</v>
      </c>
      <c r="AG9168" s="153"/>
      <c r="AH9168" s="153"/>
      <c r="AI9168" t="s">
        <v>201</v>
      </c>
      <c r="AJ9168" t="s">
        <v>17878</v>
      </c>
      <c r="AK9168" s="9" t="str">
        <f>VLOOKUP(Y9168,zdroj!D:AJ,33,0)</f>
        <v>katB</v>
      </c>
    </row>
    <row r="9169" spans="8:37" x14ac:dyDescent="0.25">
      <c r="H9169" s="8"/>
      <c r="I9169" s="8"/>
      <c r="N9169" s="23"/>
      <c r="O9169" s="24"/>
      <c r="P9169" s="19"/>
      <c r="Q9169" s="19"/>
      <c r="R9169" s="19"/>
      <c r="U9169" s="27"/>
      <c r="Y9169" s="9" t="s">
        <v>640</v>
      </c>
      <c r="Z9169" s="9" t="s">
        <v>462</v>
      </c>
      <c r="AA9169" s="9" t="s">
        <v>198</v>
      </c>
      <c r="AB9169" s="9">
        <v>8044287</v>
      </c>
      <c r="AC9169" s="9" t="s">
        <v>9943</v>
      </c>
      <c r="AD9169" s="9" t="s">
        <v>231</v>
      </c>
      <c r="AE9169" s="5">
        <f t="shared" si="308"/>
        <v>0</v>
      </c>
      <c r="AF9169" s="5" t="str">
        <f t="shared" si="309"/>
        <v>katB</v>
      </c>
      <c r="AG9169" s="153"/>
      <c r="AH9169" s="153"/>
      <c r="AI9169" t="s">
        <v>201</v>
      </c>
      <c r="AJ9169" t="s">
        <v>17878</v>
      </c>
      <c r="AK9169" s="9" t="str">
        <f>VLOOKUP(Y9169,zdroj!D:AJ,33,0)</f>
        <v>katB</v>
      </c>
    </row>
    <row r="9170" spans="8:37" x14ac:dyDescent="0.25">
      <c r="H9170" s="8"/>
      <c r="I9170" s="8"/>
      <c r="N9170" s="23"/>
      <c r="O9170" s="24"/>
      <c r="P9170" s="19"/>
      <c r="Q9170" s="19"/>
      <c r="R9170" s="19"/>
      <c r="U9170" s="27"/>
      <c r="Y9170" s="9" t="s">
        <v>640</v>
      </c>
      <c r="Z9170" s="9" t="s">
        <v>462</v>
      </c>
      <c r="AA9170" s="9" t="s">
        <v>198</v>
      </c>
      <c r="AB9170" s="9">
        <v>8042942</v>
      </c>
      <c r="AC9170" s="9" t="s">
        <v>9944</v>
      </c>
      <c r="AD9170" s="9" t="s">
        <v>231</v>
      </c>
      <c r="AE9170" s="5">
        <f t="shared" si="308"/>
        <v>0</v>
      </c>
      <c r="AF9170" s="5" t="str">
        <f t="shared" si="309"/>
        <v>katB</v>
      </c>
      <c r="AG9170" s="153"/>
      <c r="AH9170" s="153"/>
      <c r="AI9170" t="s">
        <v>201</v>
      </c>
      <c r="AJ9170" t="s">
        <v>17878</v>
      </c>
      <c r="AK9170" s="9" t="str">
        <f>VLOOKUP(Y9170,zdroj!D:AJ,33,0)</f>
        <v>katB</v>
      </c>
    </row>
    <row r="9171" spans="8:37" x14ac:dyDescent="0.25">
      <c r="H9171" s="8"/>
      <c r="I9171" s="8"/>
      <c r="N9171" s="23"/>
      <c r="O9171" s="24"/>
      <c r="P9171" s="19"/>
      <c r="Q9171" s="19"/>
      <c r="R9171" s="19"/>
      <c r="U9171" s="27"/>
      <c r="Y9171" s="9" t="s">
        <v>640</v>
      </c>
      <c r="Z9171" s="9" t="s">
        <v>462</v>
      </c>
      <c r="AA9171" s="9" t="s">
        <v>198</v>
      </c>
      <c r="AB9171" s="9">
        <v>8044295</v>
      </c>
      <c r="AC9171" s="9" t="s">
        <v>9945</v>
      </c>
      <c r="AD9171" s="9" t="s">
        <v>231</v>
      </c>
      <c r="AE9171" s="5">
        <f t="shared" si="308"/>
        <v>0</v>
      </c>
      <c r="AF9171" s="5" t="str">
        <f t="shared" si="309"/>
        <v>katB</v>
      </c>
      <c r="AG9171" s="153"/>
      <c r="AH9171" s="153"/>
      <c r="AI9171" t="s">
        <v>201</v>
      </c>
      <c r="AJ9171" t="s">
        <v>17878</v>
      </c>
      <c r="AK9171" s="9" t="str">
        <f>VLOOKUP(Y9171,zdroj!D:AJ,33,0)</f>
        <v>katB</v>
      </c>
    </row>
    <row r="9172" spans="8:37" x14ac:dyDescent="0.25">
      <c r="H9172" s="8"/>
      <c r="I9172" s="8"/>
      <c r="N9172" s="23"/>
      <c r="O9172" s="24"/>
      <c r="P9172" s="19"/>
      <c r="Q9172" s="19"/>
      <c r="R9172" s="19"/>
      <c r="U9172" s="27"/>
      <c r="Y9172" s="9" t="s">
        <v>640</v>
      </c>
      <c r="Z9172" s="9" t="s">
        <v>462</v>
      </c>
      <c r="AA9172" s="9" t="s">
        <v>198</v>
      </c>
      <c r="AB9172" s="9">
        <v>8044309</v>
      </c>
      <c r="AC9172" s="9" t="s">
        <v>9946</v>
      </c>
      <c r="AD9172" s="9" t="s">
        <v>231</v>
      </c>
      <c r="AE9172" s="5">
        <f t="shared" si="308"/>
        <v>0</v>
      </c>
      <c r="AF9172" s="5" t="str">
        <f t="shared" si="309"/>
        <v>katB</v>
      </c>
      <c r="AG9172" s="153"/>
      <c r="AH9172" s="153"/>
      <c r="AI9172" t="s">
        <v>17880</v>
      </c>
      <c r="AJ9172" t="s">
        <v>17878</v>
      </c>
      <c r="AK9172" s="9" t="str">
        <f>VLOOKUP(Y9172,zdroj!D:AJ,33,0)</f>
        <v>katB</v>
      </c>
    </row>
    <row r="9173" spans="8:37" x14ac:dyDescent="0.25">
      <c r="H9173" s="8"/>
      <c r="I9173" s="8"/>
      <c r="N9173" s="23"/>
      <c r="O9173" s="24"/>
      <c r="P9173" s="19"/>
      <c r="Q9173" s="19"/>
      <c r="R9173" s="19"/>
      <c r="U9173" s="27"/>
      <c r="Y9173" s="9" t="s">
        <v>640</v>
      </c>
      <c r="Z9173" s="9" t="s">
        <v>462</v>
      </c>
      <c r="AA9173" s="9" t="s">
        <v>198</v>
      </c>
      <c r="AB9173" s="9">
        <v>25303465</v>
      </c>
      <c r="AC9173" s="9" t="s">
        <v>9947</v>
      </c>
      <c r="AD9173" s="9" t="s">
        <v>231</v>
      </c>
      <c r="AE9173" s="5">
        <f t="shared" si="308"/>
        <v>0</v>
      </c>
      <c r="AF9173" s="5" t="str">
        <f t="shared" si="309"/>
        <v>katB</v>
      </c>
      <c r="AG9173" s="153"/>
      <c r="AH9173" s="153"/>
      <c r="AI9173" t="s">
        <v>17880</v>
      </c>
      <c r="AJ9173" t="s">
        <v>17878</v>
      </c>
      <c r="AK9173" s="9" t="str">
        <f>VLOOKUP(Y9173,zdroj!D:AJ,33,0)</f>
        <v>katB</v>
      </c>
    </row>
    <row r="9174" spans="8:37" x14ac:dyDescent="0.25">
      <c r="H9174" s="8"/>
      <c r="I9174" s="8"/>
      <c r="N9174" s="23"/>
      <c r="O9174" s="24"/>
      <c r="P9174" s="19"/>
      <c r="Q9174" s="19"/>
      <c r="R9174" s="19"/>
      <c r="U9174" s="27"/>
      <c r="Y9174" s="9" t="s">
        <v>640</v>
      </c>
      <c r="Z9174" s="9" t="s">
        <v>462</v>
      </c>
      <c r="AA9174" s="9" t="s">
        <v>198</v>
      </c>
      <c r="AB9174" s="9">
        <v>25303473</v>
      </c>
      <c r="AC9174" s="9" t="s">
        <v>9948</v>
      </c>
      <c r="AD9174" s="9" t="s">
        <v>231</v>
      </c>
      <c r="AE9174" s="5">
        <f t="shared" si="308"/>
        <v>0</v>
      </c>
      <c r="AF9174" s="5" t="str">
        <f t="shared" si="309"/>
        <v>katB</v>
      </c>
      <c r="AG9174" s="153"/>
      <c r="AH9174" s="153"/>
      <c r="AI9174" t="s">
        <v>201</v>
      </c>
      <c r="AJ9174" t="s">
        <v>17878</v>
      </c>
      <c r="AK9174" s="9" t="str">
        <f>VLOOKUP(Y9174,zdroj!D:AJ,33,0)</f>
        <v>katB</v>
      </c>
    </row>
    <row r="9175" spans="8:37" x14ac:dyDescent="0.25">
      <c r="H9175" s="8"/>
      <c r="I9175" s="8"/>
      <c r="N9175" s="23"/>
      <c r="O9175" s="24"/>
      <c r="P9175" s="19"/>
      <c r="Q9175" s="19"/>
      <c r="R9175" s="19"/>
      <c r="U9175" s="27"/>
      <c r="Y9175" s="9" t="s">
        <v>640</v>
      </c>
      <c r="Z9175" s="9" t="s">
        <v>462</v>
      </c>
      <c r="AA9175" s="9" t="s">
        <v>198</v>
      </c>
      <c r="AB9175" s="9">
        <v>25303481</v>
      </c>
      <c r="AC9175" s="9" t="s">
        <v>9949</v>
      </c>
      <c r="AD9175" s="9" t="s">
        <v>231</v>
      </c>
      <c r="AE9175" s="5">
        <f t="shared" si="308"/>
        <v>0</v>
      </c>
      <c r="AF9175" s="5" t="str">
        <f t="shared" si="309"/>
        <v>katB</v>
      </c>
      <c r="AG9175" s="153"/>
      <c r="AH9175" s="153"/>
      <c r="AI9175" t="s">
        <v>201</v>
      </c>
      <c r="AJ9175" t="s">
        <v>17878</v>
      </c>
      <c r="AK9175" s="9" t="str">
        <f>VLOOKUP(Y9175,zdroj!D:AJ,33,0)</f>
        <v>katB</v>
      </c>
    </row>
    <row r="9176" spans="8:37" x14ac:dyDescent="0.25">
      <c r="H9176" s="8"/>
      <c r="I9176" s="8"/>
      <c r="N9176" s="23"/>
      <c r="O9176" s="24"/>
      <c r="P9176" s="19"/>
      <c r="Q9176" s="19"/>
      <c r="R9176" s="19"/>
      <c r="U9176" s="27"/>
      <c r="Y9176" s="9" t="s">
        <v>640</v>
      </c>
      <c r="Z9176" s="9" t="s">
        <v>462</v>
      </c>
      <c r="AA9176" s="9" t="s">
        <v>198</v>
      </c>
      <c r="AB9176" s="9">
        <v>25303490</v>
      </c>
      <c r="AC9176" s="9" t="s">
        <v>9950</v>
      </c>
      <c r="AD9176" s="9" t="s">
        <v>231</v>
      </c>
      <c r="AE9176" s="5">
        <f t="shared" si="308"/>
        <v>0</v>
      </c>
      <c r="AF9176" s="5" t="str">
        <f t="shared" si="309"/>
        <v>katB</v>
      </c>
      <c r="AG9176" s="153"/>
      <c r="AH9176" s="153"/>
      <c r="AI9176" t="s">
        <v>201</v>
      </c>
      <c r="AJ9176" t="s">
        <v>17878</v>
      </c>
      <c r="AK9176" s="9" t="str">
        <f>VLOOKUP(Y9176,zdroj!D:AJ,33,0)</f>
        <v>katB</v>
      </c>
    </row>
    <row r="9177" spans="8:37" x14ac:dyDescent="0.25">
      <c r="H9177" s="8"/>
      <c r="I9177" s="8"/>
      <c r="N9177" s="23"/>
      <c r="O9177" s="24"/>
      <c r="P9177" s="19"/>
      <c r="Q9177" s="19"/>
      <c r="R9177" s="19"/>
      <c r="U9177" s="27"/>
      <c r="Y9177" s="9" t="s">
        <v>640</v>
      </c>
      <c r="Z9177" s="9" t="s">
        <v>462</v>
      </c>
      <c r="AA9177" s="9" t="s">
        <v>198</v>
      </c>
      <c r="AB9177" s="9">
        <v>25303503</v>
      </c>
      <c r="AC9177" s="9" t="s">
        <v>9951</v>
      </c>
      <c r="AD9177" s="9" t="s">
        <v>231</v>
      </c>
      <c r="AE9177" s="5">
        <f t="shared" si="308"/>
        <v>0</v>
      </c>
      <c r="AF9177" s="5" t="str">
        <f t="shared" si="309"/>
        <v>katB</v>
      </c>
      <c r="AG9177" s="153"/>
      <c r="AH9177" s="153"/>
      <c r="AI9177" t="s">
        <v>201</v>
      </c>
      <c r="AJ9177" t="s">
        <v>17878</v>
      </c>
      <c r="AK9177" s="9" t="str">
        <f>VLOOKUP(Y9177,zdroj!D:AJ,33,0)</f>
        <v>katB</v>
      </c>
    </row>
    <row r="9178" spans="8:37" x14ac:dyDescent="0.25">
      <c r="H9178" s="8"/>
      <c r="I9178" s="8"/>
      <c r="N9178" s="23"/>
      <c r="O9178" s="24"/>
      <c r="P9178" s="19"/>
      <c r="Q9178" s="19"/>
      <c r="R9178" s="19"/>
      <c r="U9178" s="27"/>
      <c r="Y9178" s="9" t="s">
        <v>640</v>
      </c>
      <c r="Z9178" s="9" t="s">
        <v>462</v>
      </c>
      <c r="AA9178" s="9" t="s">
        <v>198</v>
      </c>
      <c r="AB9178" s="9">
        <v>25335278</v>
      </c>
      <c r="AC9178" s="9" t="s">
        <v>9952</v>
      </c>
      <c r="AD9178" s="9" t="s">
        <v>231</v>
      </c>
      <c r="AE9178" s="5">
        <f t="shared" si="308"/>
        <v>0</v>
      </c>
      <c r="AF9178" s="5" t="str">
        <f t="shared" si="309"/>
        <v>katB</v>
      </c>
      <c r="AG9178" s="153"/>
      <c r="AH9178" s="153"/>
      <c r="AI9178" t="s">
        <v>201</v>
      </c>
      <c r="AJ9178" t="s">
        <v>17878</v>
      </c>
      <c r="AK9178" s="9" t="str">
        <f>VLOOKUP(Y9178,zdroj!D:AJ,33,0)</f>
        <v>katB</v>
      </c>
    </row>
    <row r="9179" spans="8:37" x14ac:dyDescent="0.25">
      <c r="H9179" s="8"/>
      <c r="I9179" s="8"/>
      <c r="N9179" s="23"/>
      <c r="O9179" s="24"/>
      <c r="P9179" s="19"/>
      <c r="Q9179" s="19"/>
      <c r="R9179" s="19"/>
      <c r="U9179" s="27"/>
      <c r="Y9179" s="9" t="s">
        <v>640</v>
      </c>
      <c r="Z9179" s="9" t="s">
        <v>462</v>
      </c>
      <c r="AA9179" s="9" t="s">
        <v>198</v>
      </c>
      <c r="AB9179" s="9">
        <v>25670590</v>
      </c>
      <c r="AC9179" s="9" t="s">
        <v>9953</v>
      </c>
      <c r="AD9179" s="9" t="s">
        <v>231</v>
      </c>
      <c r="AE9179" s="5">
        <f t="shared" si="308"/>
        <v>0</v>
      </c>
      <c r="AF9179" s="5" t="str">
        <f t="shared" si="309"/>
        <v>katB</v>
      </c>
      <c r="AG9179" s="153"/>
      <c r="AH9179" s="153"/>
      <c r="AI9179" t="s">
        <v>201</v>
      </c>
      <c r="AJ9179" t="s">
        <v>17878</v>
      </c>
      <c r="AK9179" s="9" t="str">
        <f>VLOOKUP(Y9179,zdroj!D:AJ,33,0)</f>
        <v>katB</v>
      </c>
    </row>
    <row r="9180" spans="8:37" x14ac:dyDescent="0.25">
      <c r="H9180" s="8"/>
      <c r="I9180" s="8"/>
      <c r="N9180" s="23"/>
      <c r="O9180" s="24"/>
      <c r="P9180" s="19"/>
      <c r="Q9180" s="19"/>
      <c r="R9180" s="19"/>
      <c r="U9180" s="27"/>
      <c r="Y9180" s="9" t="s">
        <v>640</v>
      </c>
      <c r="Z9180" s="9" t="s">
        <v>462</v>
      </c>
      <c r="AA9180" s="9" t="s">
        <v>198</v>
      </c>
      <c r="AB9180" s="9">
        <v>25670581</v>
      </c>
      <c r="AC9180" s="9" t="s">
        <v>9954</v>
      </c>
      <c r="AD9180" s="9" t="s">
        <v>231</v>
      </c>
      <c r="AE9180" s="5">
        <f t="shared" si="308"/>
        <v>0</v>
      </c>
      <c r="AF9180" s="5" t="str">
        <f t="shared" si="309"/>
        <v>katB</v>
      </c>
      <c r="AG9180" s="153"/>
      <c r="AH9180" s="153"/>
      <c r="AI9180" t="s">
        <v>201</v>
      </c>
      <c r="AJ9180" t="s">
        <v>17878</v>
      </c>
      <c r="AK9180" s="9" t="str">
        <f>VLOOKUP(Y9180,zdroj!D:AJ,33,0)</f>
        <v>katB</v>
      </c>
    </row>
    <row r="9181" spans="8:37" x14ac:dyDescent="0.25">
      <c r="H9181" s="8"/>
      <c r="I9181" s="8"/>
      <c r="N9181" s="23"/>
      <c r="O9181" s="24"/>
      <c r="P9181" s="19"/>
      <c r="Q9181" s="19"/>
      <c r="R9181" s="19"/>
      <c r="U9181" s="27"/>
      <c r="Y9181" s="9" t="s">
        <v>640</v>
      </c>
      <c r="Z9181" s="9" t="s">
        <v>462</v>
      </c>
      <c r="AA9181" s="9" t="s">
        <v>198</v>
      </c>
      <c r="AB9181" s="9">
        <v>8042951</v>
      </c>
      <c r="AC9181" s="9" t="s">
        <v>9955</v>
      </c>
      <c r="AD9181" s="9" t="s">
        <v>231</v>
      </c>
      <c r="AE9181" s="5">
        <f t="shared" si="308"/>
        <v>0</v>
      </c>
      <c r="AF9181" s="5" t="str">
        <f t="shared" si="309"/>
        <v>katB</v>
      </c>
      <c r="AG9181" s="153"/>
      <c r="AH9181" s="153"/>
      <c r="AI9181" t="s">
        <v>201</v>
      </c>
      <c r="AJ9181" t="s">
        <v>17878</v>
      </c>
      <c r="AK9181" s="9" t="str">
        <f>VLOOKUP(Y9181,zdroj!D:AJ,33,0)</f>
        <v>katB</v>
      </c>
    </row>
    <row r="9182" spans="8:37" x14ac:dyDescent="0.25">
      <c r="H9182" s="8"/>
      <c r="I9182" s="8"/>
      <c r="N9182" s="23"/>
      <c r="O9182" s="24"/>
      <c r="P9182" s="19"/>
      <c r="Q9182" s="19"/>
      <c r="R9182" s="19"/>
      <c r="U9182" s="27"/>
      <c r="Y9182" s="9" t="s">
        <v>640</v>
      </c>
      <c r="Z9182" s="9" t="s">
        <v>462</v>
      </c>
      <c r="AA9182" s="9" t="s">
        <v>198</v>
      </c>
      <c r="AB9182" s="9">
        <v>25921487</v>
      </c>
      <c r="AC9182" s="9" t="s">
        <v>9956</v>
      </c>
      <c r="AD9182" s="9" t="s">
        <v>231</v>
      </c>
      <c r="AE9182" s="5">
        <f t="shared" si="308"/>
        <v>0</v>
      </c>
      <c r="AF9182" s="5" t="str">
        <f t="shared" si="309"/>
        <v>katB</v>
      </c>
      <c r="AG9182" s="153"/>
      <c r="AH9182" s="153"/>
      <c r="AI9182" t="s">
        <v>201</v>
      </c>
      <c r="AJ9182" t="s">
        <v>17878</v>
      </c>
      <c r="AK9182" s="9" t="str">
        <f>VLOOKUP(Y9182,zdroj!D:AJ,33,0)</f>
        <v>katB</v>
      </c>
    </row>
    <row r="9183" spans="8:37" x14ac:dyDescent="0.25">
      <c r="H9183" s="8"/>
      <c r="I9183" s="8"/>
      <c r="N9183" s="23"/>
      <c r="O9183" s="24"/>
      <c r="P9183" s="19"/>
      <c r="Q9183" s="19"/>
      <c r="R9183" s="19"/>
      <c r="U9183" s="27"/>
      <c r="Y9183" s="9" t="s">
        <v>640</v>
      </c>
      <c r="Z9183" s="9" t="s">
        <v>462</v>
      </c>
      <c r="AA9183" s="9" t="s">
        <v>198</v>
      </c>
      <c r="AB9183" s="9">
        <v>26036266</v>
      </c>
      <c r="AC9183" s="9" t="s">
        <v>9957</v>
      </c>
      <c r="AD9183" s="9" t="s">
        <v>231</v>
      </c>
      <c r="AE9183" s="5">
        <f t="shared" si="308"/>
        <v>0</v>
      </c>
      <c r="AF9183" s="5" t="str">
        <f t="shared" si="309"/>
        <v>katB</v>
      </c>
      <c r="AG9183" s="153"/>
      <c r="AH9183" s="153"/>
      <c r="AI9183" t="s">
        <v>201</v>
      </c>
      <c r="AJ9183" t="s">
        <v>17878</v>
      </c>
      <c r="AK9183" s="9" t="str">
        <f>VLOOKUP(Y9183,zdroj!D:AJ,33,0)</f>
        <v>katB</v>
      </c>
    </row>
    <row r="9184" spans="8:37" x14ac:dyDescent="0.25">
      <c r="H9184" s="8"/>
      <c r="I9184" s="8"/>
      <c r="N9184" s="23"/>
      <c r="O9184" s="24"/>
      <c r="P9184" s="19"/>
      <c r="Q9184" s="19"/>
      <c r="R9184" s="19"/>
      <c r="U9184" s="27"/>
      <c r="Y9184" s="9" t="s">
        <v>640</v>
      </c>
      <c r="Z9184" s="9" t="s">
        <v>462</v>
      </c>
      <c r="AA9184" s="9" t="s">
        <v>198</v>
      </c>
      <c r="AB9184" s="9">
        <v>26053713</v>
      </c>
      <c r="AC9184" s="9" t="s">
        <v>9958</v>
      </c>
      <c r="AD9184" s="9" t="s">
        <v>800</v>
      </c>
      <c r="AE9184" s="5">
        <f t="shared" si="308"/>
        <v>0</v>
      </c>
      <c r="AF9184" s="5" t="str">
        <f t="shared" si="309"/>
        <v>Pokryto</v>
      </c>
      <c r="AG9184" s="153"/>
      <c r="AH9184" s="153"/>
      <c r="AI9184" t="s">
        <v>201</v>
      </c>
      <c r="AJ9184" t="s">
        <v>800</v>
      </c>
      <c r="AK9184" s="9" t="str">
        <f>VLOOKUP(Y9184,zdroj!D:AJ,33,0)</f>
        <v>katB</v>
      </c>
    </row>
    <row r="9185" spans="8:37" x14ac:dyDescent="0.25">
      <c r="H9185" s="8"/>
      <c r="I9185" s="8"/>
      <c r="N9185" s="23"/>
      <c r="O9185" s="24"/>
      <c r="P9185" s="19"/>
      <c r="Q9185" s="19"/>
      <c r="R9185" s="19"/>
      <c r="U9185" s="27"/>
      <c r="Y9185" s="9" t="s">
        <v>640</v>
      </c>
      <c r="Z9185" s="9" t="s">
        <v>462</v>
      </c>
      <c r="AA9185" s="9" t="s">
        <v>198</v>
      </c>
      <c r="AB9185" s="9">
        <v>26067374</v>
      </c>
      <c r="AC9185" s="9" t="s">
        <v>9959</v>
      </c>
      <c r="AD9185" s="9" t="s">
        <v>231</v>
      </c>
      <c r="AE9185" s="5">
        <f t="shared" si="308"/>
        <v>0</v>
      </c>
      <c r="AF9185" s="5" t="str">
        <f t="shared" si="309"/>
        <v>katB</v>
      </c>
      <c r="AG9185" s="153"/>
      <c r="AH9185" s="153"/>
      <c r="AI9185" t="s">
        <v>201</v>
      </c>
      <c r="AJ9185" t="s">
        <v>17878</v>
      </c>
      <c r="AK9185" s="9" t="str">
        <f>VLOOKUP(Y9185,zdroj!D:AJ,33,0)</f>
        <v>katB</v>
      </c>
    </row>
    <row r="9186" spans="8:37" x14ac:dyDescent="0.25">
      <c r="H9186" s="8"/>
      <c r="I9186" s="8"/>
      <c r="N9186" s="23"/>
      <c r="O9186" s="24"/>
      <c r="P9186" s="19"/>
      <c r="Q9186" s="19"/>
      <c r="R9186" s="19"/>
      <c r="U9186" s="27"/>
      <c r="Y9186" s="9" t="s">
        <v>640</v>
      </c>
      <c r="Z9186" s="9" t="s">
        <v>462</v>
      </c>
      <c r="AA9186" s="9" t="s">
        <v>198</v>
      </c>
      <c r="AB9186" s="9">
        <v>26083388</v>
      </c>
      <c r="AC9186" s="9" t="s">
        <v>9960</v>
      </c>
      <c r="AD9186" s="9" t="s">
        <v>231</v>
      </c>
      <c r="AE9186" s="5">
        <f t="shared" si="308"/>
        <v>0</v>
      </c>
      <c r="AF9186" s="5" t="str">
        <f t="shared" si="309"/>
        <v>katB</v>
      </c>
      <c r="AG9186" s="153"/>
      <c r="AH9186" s="153"/>
      <c r="AI9186" t="s">
        <v>201</v>
      </c>
      <c r="AJ9186" t="s">
        <v>17878</v>
      </c>
      <c r="AK9186" s="9" t="str">
        <f>VLOOKUP(Y9186,zdroj!D:AJ,33,0)</f>
        <v>katB</v>
      </c>
    </row>
    <row r="9187" spans="8:37" x14ac:dyDescent="0.25">
      <c r="H9187" s="8"/>
      <c r="I9187" s="8"/>
      <c r="N9187" s="23"/>
      <c r="O9187" s="24"/>
      <c r="P9187" s="19"/>
      <c r="Q9187" s="19"/>
      <c r="R9187" s="19"/>
      <c r="U9187" s="27"/>
      <c r="Y9187" s="9" t="s">
        <v>640</v>
      </c>
      <c r="Z9187" s="9" t="s">
        <v>462</v>
      </c>
      <c r="AA9187" s="9" t="s">
        <v>198</v>
      </c>
      <c r="AB9187" s="9">
        <v>26083396</v>
      </c>
      <c r="AC9187" s="9" t="s">
        <v>9961</v>
      </c>
      <c r="AD9187" s="9" t="s">
        <v>231</v>
      </c>
      <c r="AE9187" s="5">
        <f t="shared" si="308"/>
        <v>0</v>
      </c>
      <c r="AF9187" s="5" t="str">
        <f t="shared" si="309"/>
        <v>katB</v>
      </c>
      <c r="AG9187" s="153"/>
      <c r="AH9187" s="153"/>
      <c r="AI9187" t="s">
        <v>17879</v>
      </c>
      <c r="AJ9187" t="s">
        <v>17878</v>
      </c>
      <c r="AK9187" s="9" t="str">
        <f>VLOOKUP(Y9187,zdroj!D:AJ,33,0)</f>
        <v>katB</v>
      </c>
    </row>
    <row r="9188" spans="8:37" x14ac:dyDescent="0.25">
      <c r="H9188" s="8"/>
      <c r="I9188" s="8"/>
      <c r="N9188" s="23"/>
      <c r="O9188" s="24"/>
      <c r="P9188" s="19"/>
      <c r="Q9188" s="19"/>
      <c r="R9188" s="19"/>
      <c r="U9188" s="27"/>
      <c r="Y9188" s="9" t="s">
        <v>640</v>
      </c>
      <c r="Z9188" s="9" t="s">
        <v>462</v>
      </c>
      <c r="AA9188" s="9" t="s">
        <v>198</v>
      </c>
      <c r="AB9188" s="9">
        <v>26177021</v>
      </c>
      <c r="AC9188" s="9" t="s">
        <v>9962</v>
      </c>
      <c r="AD9188" s="9" t="s">
        <v>231</v>
      </c>
      <c r="AE9188" s="5">
        <f t="shared" si="308"/>
        <v>0</v>
      </c>
      <c r="AF9188" s="5" t="str">
        <f t="shared" si="309"/>
        <v>katB</v>
      </c>
      <c r="AG9188" s="153"/>
      <c r="AH9188" s="153"/>
      <c r="AI9188" t="s">
        <v>201</v>
      </c>
      <c r="AJ9188" t="s">
        <v>17878</v>
      </c>
      <c r="AK9188" s="9" t="str">
        <f>VLOOKUP(Y9188,zdroj!D:AJ,33,0)</f>
        <v>katB</v>
      </c>
    </row>
    <row r="9189" spans="8:37" x14ac:dyDescent="0.25">
      <c r="H9189" s="8"/>
      <c r="I9189" s="8"/>
      <c r="N9189" s="23"/>
      <c r="O9189" s="24"/>
      <c r="P9189" s="19"/>
      <c r="Q9189" s="19"/>
      <c r="R9189" s="19"/>
      <c r="U9189" s="27"/>
      <c r="Y9189" s="9" t="s">
        <v>640</v>
      </c>
      <c r="Z9189" s="9" t="s">
        <v>462</v>
      </c>
      <c r="AA9189" s="9" t="s">
        <v>198</v>
      </c>
      <c r="AB9189" s="9">
        <v>26263408</v>
      </c>
      <c r="AC9189" s="9" t="s">
        <v>9963</v>
      </c>
      <c r="AD9189" s="9" t="s">
        <v>231</v>
      </c>
      <c r="AE9189" s="5">
        <f t="shared" si="308"/>
        <v>0</v>
      </c>
      <c r="AF9189" s="5" t="str">
        <f t="shared" si="309"/>
        <v>katB</v>
      </c>
      <c r="AG9189" s="153"/>
      <c r="AH9189" s="153"/>
      <c r="AI9189" t="s">
        <v>201</v>
      </c>
      <c r="AJ9189" t="s">
        <v>17878</v>
      </c>
      <c r="AK9189" s="9" t="str">
        <f>VLOOKUP(Y9189,zdroj!D:AJ,33,0)</f>
        <v>katB</v>
      </c>
    </row>
    <row r="9190" spans="8:37" x14ac:dyDescent="0.25">
      <c r="H9190" s="8"/>
      <c r="I9190" s="8"/>
      <c r="N9190" s="23"/>
      <c r="O9190" s="24"/>
      <c r="P9190" s="19"/>
      <c r="Q9190" s="19"/>
      <c r="R9190" s="19"/>
      <c r="U9190" s="27"/>
      <c r="Y9190" s="9" t="s">
        <v>640</v>
      </c>
      <c r="Z9190" s="9" t="s">
        <v>462</v>
      </c>
      <c r="AA9190" s="9" t="s">
        <v>198</v>
      </c>
      <c r="AB9190" s="9">
        <v>27449513</v>
      </c>
      <c r="AC9190" s="9" t="s">
        <v>9964</v>
      </c>
      <c r="AD9190" s="9" t="s">
        <v>231</v>
      </c>
      <c r="AE9190" s="5">
        <f t="shared" si="308"/>
        <v>0</v>
      </c>
      <c r="AF9190" s="5" t="str">
        <f t="shared" si="309"/>
        <v>katB</v>
      </c>
      <c r="AG9190" s="153"/>
      <c r="AH9190" s="153"/>
      <c r="AI9190" t="s">
        <v>229</v>
      </c>
      <c r="AJ9190" t="s">
        <v>17878</v>
      </c>
      <c r="AK9190" s="9" t="str">
        <f>VLOOKUP(Y9190,zdroj!D:AJ,33,0)</f>
        <v>katB</v>
      </c>
    </row>
    <row r="9191" spans="8:37" x14ac:dyDescent="0.25">
      <c r="H9191" s="8"/>
      <c r="I9191" s="8"/>
      <c r="N9191" s="23"/>
      <c r="O9191" s="24"/>
      <c r="P9191" s="19"/>
      <c r="Q9191" s="19"/>
      <c r="R9191" s="19"/>
      <c r="U9191" s="27"/>
      <c r="Y9191" s="9" t="s">
        <v>640</v>
      </c>
      <c r="Z9191" s="9" t="s">
        <v>462</v>
      </c>
      <c r="AA9191" s="9" t="s">
        <v>198</v>
      </c>
      <c r="AB9191" s="9">
        <v>27449521</v>
      </c>
      <c r="AC9191" s="9" t="s">
        <v>9965</v>
      </c>
      <c r="AD9191" s="9" t="s">
        <v>231</v>
      </c>
      <c r="AE9191" s="5">
        <f t="shared" si="308"/>
        <v>0</v>
      </c>
      <c r="AF9191" s="5" t="str">
        <f t="shared" si="309"/>
        <v>katB</v>
      </c>
      <c r="AG9191" s="153"/>
      <c r="AH9191" s="153"/>
      <c r="AI9191" t="s">
        <v>201</v>
      </c>
      <c r="AJ9191" t="s">
        <v>17878</v>
      </c>
      <c r="AK9191" s="9" t="str">
        <f>VLOOKUP(Y9191,zdroj!D:AJ,33,0)</f>
        <v>katB</v>
      </c>
    </row>
    <row r="9192" spans="8:37" x14ac:dyDescent="0.25">
      <c r="H9192" s="8"/>
      <c r="I9192" s="8"/>
      <c r="N9192" s="23"/>
      <c r="O9192" s="24"/>
      <c r="P9192" s="19"/>
      <c r="Q9192" s="19"/>
      <c r="R9192" s="19"/>
      <c r="U9192" s="27"/>
      <c r="Y9192" s="9" t="s">
        <v>640</v>
      </c>
      <c r="Z9192" s="9" t="s">
        <v>462</v>
      </c>
      <c r="AA9192" s="9" t="s">
        <v>198</v>
      </c>
      <c r="AB9192" s="9">
        <v>8042969</v>
      </c>
      <c r="AC9192" s="9" t="s">
        <v>9966</v>
      </c>
      <c r="AD9192" s="9" t="s">
        <v>231</v>
      </c>
      <c r="AE9192" s="5">
        <f t="shared" si="308"/>
        <v>0</v>
      </c>
      <c r="AF9192" s="5" t="str">
        <f t="shared" si="309"/>
        <v>katB</v>
      </c>
      <c r="AG9192" s="153"/>
      <c r="AH9192" s="153"/>
      <c r="AI9192" t="s">
        <v>201</v>
      </c>
      <c r="AJ9192" t="s">
        <v>17878</v>
      </c>
      <c r="AK9192" s="9" t="str">
        <f>VLOOKUP(Y9192,zdroj!D:AJ,33,0)</f>
        <v>katB</v>
      </c>
    </row>
    <row r="9193" spans="8:37" x14ac:dyDescent="0.25">
      <c r="H9193" s="8"/>
      <c r="I9193" s="8"/>
      <c r="N9193" s="23"/>
      <c r="O9193" s="24"/>
      <c r="P9193" s="19"/>
      <c r="Q9193" s="19"/>
      <c r="R9193" s="19"/>
      <c r="U9193" s="27"/>
      <c r="Y9193" s="9" t="s">
        <v>640</v>
      </c>
      <c r="Z9193" s="9" t="s">
        <v>462</v>
      </c>
      <c r="AA9193" s="9" t="s">
        <v>198</v>
      </c>
      <c r="AB9193" s="9">
        <v>27753212</v>
      </c>
      <c r="AC9193" s="9" t="s">
        <v>9967</v>
      </c>
      <c r="AD9193" s="9" t="s">
        <v>231</v>
      </c>
      <c r="AE9193" s="5">
        <f t="shared" si="308"/>
        <v>0</v>
      </c>
      <c r="AF9193" s="5" t="str">
        <f t="shared" si="309"/>
        <v>katB</v>
      </c>
      <c r="AG9193" s="153"/>
      <c r="AH9193" s="153"/>
      <c r="AI9193" t="s">
        <v>201</v>
      </c>
      <c r="AJ9193" t="s">
        <v>17878</v>
      </c>
      <c r="AK9193" s="9" t="str">
        <f>VLOOKUP(Y9193,zdroj!D:AJ,33,0)</f>
        <v>katB</v>
      </c>
    </row>
    <row r="9194" spans="8:37" x14ac:dyDescent="0.25">
      <c r="H9194" s="8"/>
      <c r="I9194" s="8"/>
      <c r="N9194" s="23"/>
      <c r="O9194" s="24"/>
      <c r="P9194" s="19"/>
      <c r="Q9194" s="19"/>
      <c r="R9194" s="19"/>
      <c r="U9194" s="27"/>
      <c r="Y9194" s="9" t="s">
        <v>640</v>
      </c>
      <c r="Z9194" s="9" t="s">
        <v>462</v>
      </c>
      <c r="AA9194" s="9" t="s">
        <v>198</v>
      </c>
      <c r="AB9194" s="9">
        <v>27753221</v>
      </c>
      <c r="AC9194" s="9" t="s">
        <v>9968</v>
      </c>
      <c r="AD9194" s="9" t="s">
        <v>231</v>
      </c>
      <c r="AE9194" s="5">
        <f t="shared" si="308"/>
        <v>0</v>
      </c>
      <c r="AF9194" s="5" t="str">
        <f t="shared" si="309"/>
        <v>katB</v>
      </c>
      <c r="AG9194" s="153"/>
      <c r="AH9194" s="153"/>
      <c r="AI9194" t="s">
        <v>201</v>
      </c>
      <c r="AJ9194" t="s">
        <v>17878</v>
      </c>
      <c r="AK9194" s="9" t="str">
        <f>VLOOKUP(Y9194,zdroj!D:AJ,33,0)</f>
        <v>katB</v>
      </c>
    </row>
    <row r="9195" spans="8:37" x14ac:dyDescent="0.25">
      <c r="H9195" s="8"/>
      <c r="I9195" s="8"/>
      <c r="N9195" s="23"/>
      <c r="O9195" s="24"/>
      <c r="P9195" s="19"/>
      <c r="Q9195" s="19"/>
      <c r="R9195" s="19"/>
      <c r="U9195" s="27"/>
      <c r="Y9195" s="9" t="s">
        <v>640</v>
      </c>
      <c r="Z9195" s="9" t="s">
        <v>462</v>
      </c>
      <c r="AA9195" s="9" t="s">
        <v>198</v>
      </c>
      <c r="AB9195" s="9">
        <v>28187377</v>
      </c>
      <c r="AC9195" s="9" t="s">
        <v>9969</v>
      </c>
      <c r="AD9195" s="9" t="s">
        <v>231</v>
      </c>
      <c r="AE9195" s="5">
        <f t="shared" si="308"/>
        <v>0</v>
      </c>
      <c r="AF9195" s="5" t="str">
        <f t="shared" si="309"/>
        <v>katB</v>
      </c>
      <c r="AG9195" s="153"/>
      <c r="AH9195" s="153"/>
      <c r="AI9195" t="s">
        <v>201</v>
      </c>
      <c r="AJ9195" t="s">
        <v>17878</v>
      </c>
      <c r="AK9195" s="9" t="str">
        <f>VLOOKUP(Y9195,zdroj!D:AJ,33,0)</f>
        <v>katB</v>
      </c>
    </row>
    <row r="9196" spans="8:37" x14ac:dyDescent="0.25">
      <c r="H9196" s="8"/>
      <c r="I9196" s="8"/>
      <c r="N9196" s="23"/>
      <c r="O9196" s="24"/>
      <c r="P9196" s="19"/>
      <c r="Q9196" s="19"/>
      <c r="R9196" s="19"/>
      <c r="U9196" s="27"/>
      <c r="Y9196" s="9" t="s">
        <v>640</v>
      </c>
      <c r="Z9196" s="9" t="s">
        <v>462</v>
      </c>
      <c r="AA9196" s="9" t="s">
        <v>198</v>
      </c>
      <c r="AB9196" s="9">
        <v>28249488</v>
      </c>
      <c r="AC9196" s="9" t="s">
        <v>9970</v>
      </c>
      <c r="AD9196" s="9" t="s">
        <v>231</v>
      </c>
      <c r="AE9196" s="5">
        <f t="shared" si="308"/>
        <v>0</v>
      </c>
      <c r="AF9196" s="5" t="str">
        <f t="shared" si="309"/>
        <v>katB</v>
      </c>
      <c r="AG9196" s="153"/>
      <c r="AH9196" s="153"/>
      <c r="AI9196" t="s">
        <v>201</v>
      </c>
      <c r="AJ9196" t="s">
        <v>17878</v>
      </c>
      <c r="AK9196" s="9" t="str">
        <f>VLOOKUP(Y9196,zdroj!D:AJ,33,0)</f>
        <v>katB</v>
      </c>
    </row>
    <row r="9197" spans="8:37" x14ac:dyDescent="0.25">
      <c r="H9197" s="8"/>
      <c r="I9197" s="8"/>
      <c r="N9197" s="23"/>
      <c r="O9197" s="24"/>
      <c r="P9197" s="19"/>
      <c r="Q9197" s="19"/>
      <c r="R9197" s="19"/>
      <c r="U9197" s="27"/>
      <c r="Y9197" s="9" t="s">
        <v>640</v>
      </c>
      <c r="Z9197" s="9" t="s">
        <v>462</v>
      </c>
      <c r="AA9197" s="9" t="s">
        <v>198</v>
      </c>
      <c r="AB9197" s="9">
        <v>42142059</v>
      </c>
      <c r="AC9197" s="9" t="s">
        <v>9971</v>
      </c>
      <c r="AD9197" s="9" t="s">
        <v>231</v>
      </c>
      <c r="AE9197" s="5">
        <f t="shared" si="308"/>
        <v>0</v>
      </c>
      <c r="AF9197" s="5" t="str">
        <f t="shared" si="309"/>
        <v>katB</v>
      </c>
      <c r="AG9197" s="153"/>
      <c r="AH9197" s="153"/>
      <c r="AI9197" t="s">
        <v>201</v>
      </c>
      <c r="AJ9197" t="s">
        <v>17878</v>
      </c>
      <c r="AK9197" s="9" t="str">
        <f>VLOOKUP(Y9197,zdroj!D:AJ,33,0)</f>
        <v>katB</v>
      </c>
    </row>
    <row r="9198" spans="8:37" x14ac:dyDescent="0.25">
      <c r="H9198" s="8"/>
      <c r="I9198" s="8"/>
      <c r="N9198" s="23"/>
      <c r="O9198" s="24"/>
      <c r="P9198" s="19"/>
      <c r="Q9198" s="19"/>
      <c r="R9198" s="19"/>
      <c r="U9198" s="27"/>
      <c r="Y9198" s="9" t="s">
        <v>640</v>
      </c>
      <c r="Z9198" s="9" t="s">
        <v>462</v>
      </c>
      <c r="AA9198" s="9" t="s">
        <v>198</v>
      </c>
      <c r="AB9198" s="9">
        <v>71052631</v>
      </c>
      <c r="AC9198" s="9" t="s">
        <v>9972</v>
      </c>
      <c r="AD9198" s="9" t="s">
        <v>231</v>
      </c>
      <c r="AE9198" s="5">
        <f t="shared" si="308"/>
        <v>0</v>
      </c>
      <c r="AF9198" s="5" t="str">
        <f t="shared" si="309"/>
        <v>katB</v>
      </c>
      <c r="AG9198" s="153"/>
      <c r="AH9198" s="153"/>
      <c r="AI9198" t="s">
        <v>201</v>
      </c>
      <c r="AJ9198" t="s">
        <v>17878</v>
      </c>
      <c r="AK9198" s="9" t="str">
        <f>VLOOKUP(Y9198,zdroj!D:AJ,33,0)</f>
        <v>katB</v>
      </c>
    </row>
    <row r="9199" spans="8:37" x14ac:dyDescent="0.25">
      <c r="H9199" s="8"/>
      <c r="I9199" s="8"/>
      <c r="N9199" s="23"/>
      <c r="O9199" s="24"/>
      <c r="P9199" s="19"/>
      <c r="Q9199" s="19"/>
      <c r="R9199" s="19"/>
      <c r="U9199" s="27"/>
      <c r="Y9199" s="9" t="s">
        <v>640</v>
      </c>
      <c r="Z9199" s="9" t="s">
        <v>462</v>
      </c>
      <c r="AA9199" s="9" t="s">
        <v>198</v>
      </c>
      <c r="AB9199" s="9">
        <v>75541149</v>
      </c>
      <c r="AC9199" s="9" t="s">
        <v>9973</v>
      </c>
      <c r="AD9199" s="9" t="s">
        <v>231</v>
      </c>
      <c r="AE9199" s="5">
        <f t="shared" si="308"/>
        <v>0</v>
      </c>
      <c r="AF9199" s="5" t="str">
        <f t="shared" si="309"/>
        <v>katB</v>
      </c>
      <c r="AG9199" s="153"/>
      <c r="AH9199" s="153"/>
      <c r="AI9199" t="s">
        <v>236</v>
      </c>
      <c r="AJ9199" t="s">
        <v>17878</v>
      </c>
      <c r="AK9199" s="9" t="str">
        <f>VLOOKUP(Y9199,zdroj!D:AJ,33,0)</f>
        <v>katB</v>
      </c>
    </row>
    <row r="9200" spans="8:37" x14ac:dyDescent="0.25">
      <c r="H9200" s="8"/>
      <c r="I9200" s="8"/>
      <c r="N9200" s="23"/>
      <c r="O9200" s="24"/>
      <c r="P9200" s="19"/>
      <c r="Q9200" s="19"/>
      <c r="R9200" s="19"/>
      <c r="U9200" s="27"/>
      <c r="Y9200" s="9" t="s">
        <v>640</v>
      </c>
      <c r="Z9200" s="9" t="s">
        <v>462</v>
      </c>
      <c r="AA9200" s="9" t="s">
        <v>198</v>
      </c>
      <c r="AB9200" s="9">
        <v>72961988</v>
      </c>
      <c r="AC9200" s="9" t="s">
        <v>9974</v>
      </c>
      <c r="AD9200" s="9" t="s">
        <v>231</v>
      </c>
      <c r="AE9200" s="5">
        <f t="shared" si="308"/>
        <v>0</v>
      </c>
      <c r="AF9200" s="5" t="str">
        <f t="shared" si="309"/>
        <v>katB</v>
      </c>
      <c r="AG9200" s="153"/>
      <c r="AH9200" s="153"/>
      <c r="AI9200" t="s">
        <v>201</v>
      </c>
      <c r="AJ9200" t="s">
        <v>17878</v>
      </c>
      <c r="AK9200" s="9" t="str">
        <f>VLOOKUP(Y9200,zdroj!D:AJ,33,0)</f>
        <v>katB</v>
      </c>
    </row>
    <row r="9201" spans="8:37" x14ac:dyDescent="0.25">
      <c r="H9201" s="8"/>
      <c r="I9201" s="8"/>
      <c r="N9201" s="23"/>
      <c r="O9201" s="24"/>
      <c r="P9201" s="19"/>
      <c r="Q9201" s="19"/>
      <c r="R9201" s="19"/>
      <c r="U9201" s="27"/>
      <c r="Y9201" s="9" t="s">
        <v>640</v>
      </c>
      <c r="Z9201" s="9" t="s">
        <v>462</v>
      </c>
      <c r="AA9201" s="9" t="s">
        <v>198</v>
      </c>
      <c r="AB9201" s="9">
        <v>73824640</v>
      </c>
      <c r="AC9201" s="9" t="s">
        <v>9975</v>
      </c>
      <c r="AD9201" s="9" t="s">
        <v>231</v>
      </c>
      <c r="AE9201" s="5">
        <f t="shared" si="308"/>
        <v>0</v>
      </c>
      <c r="AF9201" s="5" t="str">
        <f t="shared" si="309"/>
        <v>katB</v>
      </c>
      <c r="AG9201" s="153"/>
      <c r="AH9201" s="153"/>
      <c r="AI9201" t="s">
        <v>201</v>
      </c>
      <c r="AJ9201" t="s">
        <v>17878</v>
      </c>
      <c r="AK9201" s="9" t="str">
        <f>VLOOKUP(Y9201,zdroj!D:AJ,33,0)</f>
        <v>katB</v>
      </c>
    </row>
    <row r="9202" spans="8:37" x14ac:dyDescent="0.25">
      <c r="H9202" s="8"/>
      <c r="I9202" s="8"/>
      <c r="N9202" s="23"/>
      <c r="O9202" s="24"/>
      <c r="P9202" s="19"/>
      <c r="Q9202" s="19"/>
      <c r="R9202" s="19"/>
      <c r="U9202" s="27"/>
      <c r="Y9202" s="9" t="s">
        <v>640</v>
      </c>
      <c r="Z9202" s="9" t="s">
        <v>462</v>
      </c>
      <c r="AA9202" s="9" t="s">
        <v>198</v>
      </c>
      <c r="AB9202" s="9">
        <v>73845779</v>
      </c>
      <c r="AC9202" s="9" t="s">
        <v>9976</v>
      </c>
      <c r="AD9202" s="9" t="s">
        <v>231</v>
      </c>
      <c r="AE9202" s="5">
        <f t="shared" si="308"/>
        <v>0</v>
      </c>
      <c r="AF9202" s="5" t="str">
        <f t="shared" si="309"/>
        <v>katB</v>
      </c>
      <c r="AG9202" s="153"/>
      <c r="AH9202" s="153"/>
      <c r="AI9202" t="s">
        <v>201</v>
      </c>
      <c r="AJ9202" t="s">
        <v>17878</v>
      </c>
      <c r="AK9202" s="9" t="str">
        <f>VLOOKUP(Y9202,zdroj!D:AJ,33,0)</f>
        <v>katB</v>
      </c>
    </row>
    <row r="9203" spans="8:37" x14ac:dyDescent="0.25">
      <c r="H9203" s="8"/>
      <c r="I9203" s="8"/>
      <c r="N9203" s="23"/>
      <c r="O9203" s="24"/>
      <c r="P9203" s="19"/>
      <c r="Q9203" s="19"/>
      <c r="R9203" s="19"/>
      <c r="U9203" s="27"/>
      <c r="Y9203" s="9" t="s">
        <v>640</v>
      </c>
      <c r="Z9203" s="9" t="s">
        <v>462</v>
      </c>
      <c r="AA9203" s="9" t="s">
        <v>198</v>
      </c>
      <c r="AB9203" s="9">
        <v>8042977</v>
      </c>
      <c r="AC9203" s="9" t="s">
        <v>9977</v>
      </c>
      <c r="AD9203" s="9" t="s">
        <v>231</v>
      </c>
      <c r="AE9203" s="5">
        <f t="shared" si="308"/>
        <v>0</v>
      </c>
      <c r="AF9203" s="5" t="str">
        <f t="shared" si="309"/>
        <v>katB</v>
      </c>
      <c r="AG9203" s="153"/>
      <c r="AH9203" s="153"/>
      <c r="AI9203" t="s">
        <v>236</v>
      </c>
      <c r="AJ9203" t="s">
        <v>17878</v>
      </c>
      <c r="AK9203" s="9" t="str">
        <f>VLOOKUP(Y9203,zdroj!D:AJ,33,0)</f>
        <v>katB</v>
      </c>
    </row>
    <row r="9204" spans="8:37" x14ac:dyDescent="0.25">
      <c r="H9204" s="8"/>
      <c r="I9204" s="8"/>
      <c r="N9204" s="23"/>
      <c r="O9204" s="24"/>
      <c r="P9204" s="19"/>
      <c r="Q9204" s="19"/>
      <c r="R9204" s="19"/>
      <c r="U9204" s="27"/>
      <c r="Y9204" s="9" t="s">
        <v>640</v>
      </c>
      <c r="Z9204" s="9" t="s">
        <v>462</v>
      </c>
      <c r="AA9204" s="9" t="s">
        <v>198</v>
      </c>
      <c r="AB9204" s="9">
        <v>73972789</v>
      </c>
      <c r="AC9204" s="9" t="s">
        <v>9978</v>
      </c>
      <c r="AD9204" s="9" t="s">
        <v>231</v>
      </c>
      <c r="AE9204" s="5">
        <f t="shared" si="308"/>
        <v>0</v>
      </c>
      <c r="AF9204" s="5" t="str">
        <f t="shared" si="309"/>
        <v>katB</v>
      </c>
      <c r="AG9204" s="153"/>
      <c r="AH9204" s="153"/>
      <c r="AI9204" t="s">
        <v>201</v>
      </c>
      <c r="AJ9204" t="s">
        <v>17878</v>
      </c>
      <c r="AK9204" s="9" t="str">
        <f>VLOOKUP(Y9204,zdroj!D:AJ,33,0)</f>
        <v>katB</v>
      </c>
    </row>
    <row r="9205" spans="8:37" x14ac:dyDescent="0.25">
      <c r="H9205" s="8"/>
      <c r="I9205" s="8"/>
      <c r="N9205" s="23"/>
      <c r="O9205" s="24"/>
      <c r="P9205" s="19"/>
      <c r="Q9205" s="19"/>
      <c r="R9205" s="19"/>
      <c r="U9205" s="27"/>
      <c r="Y9205" s="9" t="s">
        <v>640</v>
      </c>
      <c r="Z9205" s="9" t="s">
        <v>462</v>
      </c>
      <c r="AA9205" s="9" t="s">
        <v>198</v>
      </c>
      <c r="AB9205" s="9">
        <v>77968981</v>
      </c>
      <c r="AC9205" s="9" t="s">
        <v>9979</v>
      </c>
      <c r="AD9205" s="9" t="s">
        <v>231</v>
      </c>
      <c r="AE9205" s="5">
        <f t="shared" si="308"/>
        <v>0</v>
      </c>
      <c r="AF9205" s="5" t="str">
        <f t="shared" si="309"/>
        <v>katB</v>
      </c>
      <c r="AG9205" s="153"/>
      <c r="AH9205" s="153"/>
      <c r="AI9205" t="s">
        <v>201</v>
      </c>
      <c r="AJ9205" t="s">
        <v>17878</v>
      </c>
      <c r="AK9205" s="9" t="str">
        <f>VLOOKUP(Y9205,zdroj!D:AJ,33,0)</f>
        <v>katB</v>
      </c>
    </row>
    <row r="9206" spans="8:37" x14ac:dyDescent="0.25">
      <c r="H9206" s="8"/>
      <c r="I9206" s="8"/>
      <c r="N9206" s="23"/>
      <c r="O9206" s="24"/>
      <c r="P9206" s="19"/>
      <c r="Q9206" s="19"/>
      <c r="R9206" s="19"/>
      <c r="U9206" s="27"/>
      <c r="Y9206" s="9" t="s">
        <v>640</v>
      </c>
      <c r="Z9206" s="9" t="s">
        <v>462</v>
      </c>
      <c r="AA9206" s="9" t="s">
        <v>198</v>
      </c>
      <c r="AB9206" s="9">
        <v>78018684</v>
      </c>
      <c r="AC9206" s="9" t="s">
        <v>9980</v>
      </c>
      <c r="AD9206" s="9" t="s">
        <v>231</v>
      </c>
      <c r="AE9206" s="5">
        <f t="shared" si="308"/>
        <v>0</v>
      </c>
      <c r="AF9206" s="5" t="str">
        <f t="shared" si="309"/>
        <v>katB</v>
      </c>
      <c r="AG9206" s="153"/>
      <c r="AH9206" s="153"/>
      <c r="AI9206" t="s">
        <v>201</v>
      </c>
      <c r="AJ9206" t="s">
        <v>17878</v>
      </c>
      <c r="AK9206" s="9" t="str">
        <f>VLOOKUP(Y9206,zdroj!D:AJ,33,0)</f>
        <v>katB</v>
      </c>
    </row>
    <row r="9207" spans="8:37" x14ac:dyDescent="0.25">
      <c r="H9207" s="8"/>
      <c r="I9207" s="8"/>
      <c r="N9207" s="23"/>
      <c r="O9207" s="24"/>
      <c r="P9207" s="19"/>
      <c r="Q9207" s="19"/>
      <c r="R9207" s="19"/>
      <c r="U9207" s="27"/>
      <c r="Y9207" s="9" t="s">
        <v>640</v>
      </c>
      <c r="Z9207" s="9" t="s">
        <v>462</v>
      </c>
      <c r="AA9207" s="9" t="s">
        <v>198</v>
      </c>
      <c r="AB9207" s="9">
        <v>79878032</v>
      </c>
      <c r="AC9207" s="9" t="s">
        <v>9981</v>
      </c>
      <c r="AD9207" s="9" t="s">
        <v>231</v>
      </c>
      <c r="AE9207" s="5">
        <f t="shared" si="308"/>
        <v>0</v>
      </c>
      <c r="AF9207" s="5" t="str">
        <f t="shared" si="309"/>
        <v>katB</v>
      </c>
      <c r="AG9207" s="153"/>
      <c r="AH9207" s="153"/>
      <c r="AI9207" t="s">
        <v>201</v>
      </c>
      <c r="AJ9207" t="s">
        <v>17878</v>
      </c>
      <c r="AK9207" s="9" t="str">
        <f>VLOOKUP(Y9207,zdroj!D:AJ,33,0)</f>
        <v>katB</v>
      </c>
    </row>
    <row r="9208" spans="8:37" x14ac:dyDescent="0.25">
      <c r="H9208" s="8"/>
      <c r="I9208" s="8"/>
      <c r="N9208" s="23"/>
      <c r="O9208" s="24"/>
      <c r="P9208" s="19"/>
      <c r="Q9208" s="19"/>
      <c r="R9208" s="19"/>
      <c r="U9208" s="27"/>
      <c r="Y9208" s="9" t="s">
        <v>640</v>
      </c>
      <c r="Z9208" s="9" t="s">
        <v>462</v>
      </c>
      <c r="AA9208" s="9" t="s">
        <v>198</v>
      </c>
      <c r="AB9208" s="9">
        <v>80962092</v>
      </c>
      <c r="AC9208" s="9" t="s">
        <v>9982</v>
      </c>
      <c r="AD9208" s="9" t="s">
        <v>231</v>
      </c>
      <c r="AE9208" s="5">
        <f t="shared" si="308"/>
        <v>0</v>
      </c>
      <c r="AF9208" s="5" t="str">
        <f t="shared" si="309"/>
        <v>katB</v>
      </c>
      <c r="AG9208" s="153"/>
      <c r="AH9208" s="153"/>
      <c r="AI9208" t="s">
        <v>201</v>
      </c>
      <c r="AJ9208" t="s">
        <v>17878</v>
      </c>
      <c r="AK9208" s="9" t="str">
        <f>VLOOKUP(Y9208,zdroj!D:AJ,33,0)</f>
        <v>katB</v>
      </c>
    </row>
    <row r="9209" spans="8:37" x14ac:dyDescent="0.25">
      <c r="H9209" s="8"/>
      <c r="I9209" s="8"/>
      <c r="N9209" s="23"/>
      <c r="O9209" s="24"/>
      <c r="P9209" s="19"/>
      <c r="Q9209" s="19"/>
      <c r="R9209" s="19"/>
      <c r="U9209" s="27"/>
      <c r="Y9209" s="9" t="s">
        <v>640</v>
      </c>
      <c r="Z9209" s="9" t="s">
        <v>462</v>
      </c>
      <c r="AA9209" s="9" t="s">
        <v>198</v>
      </c>
      <c r="AB9209" s="9">
        <v>83011960</v>
      </c>
      <c r="AC9209" s="9" t="s">
        <v>9983</v>
      </c>
      <c r="AD9209" s="9" t="s">
        <v>231</v>
      </c>
      <c r="AE9209" s="5">
        <f t="shared" si="308"/>
        <v>0</v>
      </c>
      <c r="AF9209" s="5" t="str">
        <f t="shared" si="309"/>
        <v>katB</v>
      </c>
      <c r="AG9209" s="153"/>
      <c r="AH9209" s="153"/>
      <c r="AI9209" t="s">
        <v>201</v>
      </c>
      <c r="AJ9209" t="s">
        <v>17878</v>
      </c>
      <c r="AK9209" s="9" t="str">
        <f>VLOOKUP(Y9209,zdroj!D:AJ,33,0)</f>
        <v>katB</v>
      </c>
    </row>
    <row r="9210" spans="8:37" x14ac:dyDescent="0.25">
      <c r="H9210" s="8"/>
      <c r="I9210" s="8"/>
      <c r="N9210" s="23"/>
      <c r="O9210" s="24"/>
      <c r="P9210" s="19"/>
      <c r="Q9210" s="19"/>
      <c r="R9210" s="19"/>
      <c r="U9210" s="27"/>
      <c r="Y9210" s="9" t="s">
        <v>640</v>
      </c>
      <c r="Z9210" s="9" t="s">
        <v>462</v>
      </c>
      <c r="AA9210" s="9" t="s">
        <v>198</v>
      </c>
      <c r="AB9210" s="9">
        <v>83346392</v>
      </c>
      <c r="AC9210" s="9" t="s">
        <v>9984</v>
      </c>
      <c r="AD9210" s="9" t="s">
        <v>231</v>
      </c>
      <c r="AE9210" s="5">
        <f t="shared" si="308"/>
        <v>0</v>
      </c>
      <c r="AF9210" s="5" t="str">
        <f t="shared" si="309"/>
        <v>katB</v>
      </c>
      <c r="AG9210" s="153"/>
      <c r="AH9210" s="153"/>
      <c r="AI9210" t="s">
        <v>201</v>
      </c>
      <c r="AJ9210" t="s">
        <v>17878</v>
      </c>
      <c r="AK9210" s="9" t="str">
        <f>VLOOKUP(Y9210,zdroj!D:AJ,33,0)</f>
        <v>katB</v>
      </c>
    </row>
    <row r="9211" spans="8:37" x14ac:dyDescent="0.25">
      <c r="H9211" s="8"/>
      <c r="I9211" s="8"/>
      <c r="N9211" s="23"/>
      <c r="O9211" s="24"/>
      <c r="P9211" s="19"/>
      <c r="Q9211" s="19"/>
      <c r="R9211" s="19"/>
      <c r="U9211" s="27"/>
      <c r="Y9211" s="9" t="s">
        <v>640</v>
      </c>
      <c r="Z9211" s="9" t="s">
        <v>462</v>
      </c>
      <c r="AA9211" s="9" t="s">
        <v>198</v>
      </c>
      <c r="AB9211" s="9">
        <v>84970260</v>
      </c>
      <c r="AC9211" s="9" t="s">
        <v>9985</v>
      </c>
      <c r="AD9211" s="9" t="s">
        <v>231</v>
      </c>
      <c r="AE9211" s="5">
        <f t="shared" si="308"/>
        <v>0</v>
      </c>
      <c r="AF9211" s="5" t="str">
        <f t="shared" si="309"/>
        <v>katB</v>
      </c>
      <c r="AG9211" s="153"/>
      <c r="AH9211" s="153"/>
      <c r="AI9211" t="s">
        <v>201</v>
      </c>
      <c r="AJ9211" t="s">
        <v>17878</v>
      </c>
      <c r="AK9211" s="9" t="str">
        <f>VLOOKUP(Y9211,zdroj!D:AJ,33,0)</f>
        <v>katB</v>
      </c>
    </row>
    <row r="9212" spans="8:37" x14ac:dyDescent="0.25">
      <c r="H9212" s="8"/>
      <c r="I9212" s="8"/>
      <c r="N9212" s="23"/>
      <c r="O9212" s="24"/>
      <c r="P9212" s="19"/>
      <c r="Q9212" s="19"/>
      <c r="R9212" s="19"/>
      <c r="U9212" s="27"/>
      <c r="Y9212" s="9" t="s">
        <v>640</v>
      </c>
      <c r="Z9212" s="9" t="s">
        <v>462</v>
      </c>
      <c r="AA9212" s="9" t="s">
        <v>198</v>
      </c>
      <c r="AB9212" s="9">
        <v>8042985</v>
      </c>
      <c r="AC9212" s="9" t="s">
        <v>9986</v>
      </c>
      <c r="AD9212" s="9" t="s">
        <v>231</v>
      </c>
      <c r="AE9212" s="5">
        <f t="shared" si="308"/>
        <v>0</v>
      </c>
      <c r="AF9212" s="5" t="str">
        <f t="shared" si="309"/>
        <v>katB</v>
      </c>
      <c r="AG9212" s="153"/>
      <c r="AH9212" s="153"/>
      <c r="AI9212" t="s">
        <v>229</v>
      </c>
      <c r="AJ9212" t="s">
        <v>17878</v>
      </c>
      <c r="AK9212" s="9" t="str">
        <f>VLOOKUP(Y9212,zdroj!D:AJ,33,0)</f>
        <v>katB</v>
      </c>
    </row>
    <row r="9213" spans="8:37" x14ac:dyDescent="0.25">
      <c r="H9213" s="8"/>
      <c r="I9213" s="8"/>
      <c r="N9213" s="23"/>
      <c r="O9213" s="24"/>
      <c r="P9213" s="19"/>
      <c r="Q9213" s="19"/>
      <c r="R9213" s="19"/>
      <c r="U9213" s="27"/>
      <c r="Y9213" s="9" t="s">
        <v>640</v>
      </c>
      <c r="Z9213" s="9" t="s">
        <v>462</v>
      </c>
      <c r="AA9213" s="9" t="s">
        <v>198</v>
      </c>
      <c r="AB9213" s="9">
        <v>8042811</v>
      </c>
      <c r="AC9213" s="9" t="s">
        <v>9987</v>
      </c>
      <c r="AD9213" s="9" t="s">
        <v>231</v>
      </c>
      <c r="AE9213" s="5">
        <f t="shared" si="308"/>
        <v>0</v>
      </c>
      <c r="AF9213" s="5" t="str">
        <f t="shared" si="309"/>
        <v>katB</v>
      </c>
      <c r="AG9213" s="153"/>
      <c r="AH9213" s="153"/>
      <c r="AI9213" t="s">
        <v>201</v>
      </c>
      <c r="AJ9213" t="s">
        <v>17878</v>
      </c>
      <c r="AK9213" s="9" t="str">
        <f>VLOOKUP(Y9213,zdroj!D:AJ,33,0)</f>
        <v>katB</v>
      </c>
    </row>
    <row r="9214" spans="8:37" x14ac:dyDescent="0.25">
      <c r="H9214" s="8"/>
      <c r="I9214" s="8"/>
      <c r="N9214" s="23"/>
      <c r="O9214" s="24"/>
      <c r="P9214" s="19"/>
      <c r="Q9214" s="19"/>
      <c r="R9214" s="19"/>
      <c r="U9214" s="27"/>
      <c r="Y9214" s="9" t="s">
        <v>640</v>
      </c>
      <c r="Z9214" s="9" t="s">
        <v>462</v>
      </c>
      <c r="AA9214" s="9" t="s">
        <v>198</v>
      </c>
      <c r="AB9214" s="9">
        <v>8042993</v>
      </c>
      <c r="AC9214" s="9" t="s">
        <v>9988</v>
      </c>
      <c r="AD9214" s="9" t="s">
        <v>231</v>
      </c>
      <c r="AE9214" s="5">
        <f t="shared" si="308"/>
        <v>0</v>
      </c>
      <c r="AF9214" s="5" t="str">
        <f t="shared" si="309"/>
        <v>katB</v>
      </c>
      <c r="AG9214" s="153"/>
      <c r="AH9214" s="153"/>
      <c r="AI9214" t="s">
        <v>201</v>
      </c>
      <c r="AJ9214" t="s">
        <v>17878</v>
      </c>
      <c r="AK9214" s="9" t="str">
        <f>VLOOKUP(Y9214,zdroj!D:AJ,33,0)</f>
        <v>katB</v>
      </c>
    </row>
    <row r="9215" spans="8:37" x14ac:dyDescent="0.25">
      <c r="H9215" s="8"/>
      <c r="I9215" s="8"/>
      <c r="N9215" s="23"/>
      <c r="O9215" s="24"/>
      <c r="P9215" s="19"/>
      <c r="Q9215" s="19"/>
      <c r="R9215" s="19"/>
      <c r="U9215" s="27"/>
      <c r="Y9215" s="9" t="s">
        <v>640</v>
      </c>
      <c r="Z9215" s="9" t="s">
        <v>462</v>
      </c>
      <c r="AA9215" s="9" t="s">
        <v>198</v>
      </c>
      <c r="AB9215" s="9">
        <v>8043001</v>
      </c>
      <c r="AC9215" s="9" t="s">
        <v>9989</v>
      </c>
      <c r="AD9215" s="9" t="s">
        <v>231</v>
      </c>
      <c r="AE9215" s="5">
        <f t="shared" si="308"/>
        <v>0</v>
      </c>
      <c r="AF9215" s="5" t="str">
        <f t="shared" si="309"/>
        <v>katB</v>
      </c>
      <c r="AG9215" s="153"/>
      <c r="AH9215" s="153"/>
      <c r="AI9215" t="s">
        <v>17879</v>
      </c>
      <c r="AJ9215" t="s">
        <v>17878</v>
      </c>
      <c r="AK9215" s="9" t="str">
        <f>VLOOKUP(Y9215,zdroj!D:AJ,33,0)</f>
        <v>katB</v>
      </c>
    </row>
    <row r="9216" spans="8:37" x14ac:dyDescent="0.25">
      <c r="H9216" s="8"/>
      <c r="I9216" s="8"/>
      <c r="N9216" s="23"/>
      <c r="O9216" s="24"/>
      <c r="P9216" s="19"/>
      <c r="Q9216" s="19"/>
      <c r="R9216" s="19"/>
      <c r="U9216" s="27"/>
      <c r="Y9216" s="9" t="s">
        <v>640</v>
      </c>
      <c r="Z9216" s="9" t="s">
        <v>462</v>
      </c>
      <c r="AA9216" s="9" t="s">
        <v>198</v>
      </c>
      <c r="AB9216" s="9">
        <v>8043019</v>
      </c>
      <c r="AC9216" s="9" t="s">
        <v>9990</v>
      </c>
      <c r="AD9216" s="9" t="s">
        <v>231</v>
      </c>
      <c r="AE9216" s="5">
        <f t="shared" si="308"/>
        <v>0</v>
      </c>
      <c r="AF9216" s="5" t="str">
        <f t="shared" si="309"/>
        <v>katB</v>
      </c>
      <c r="AG9216" s="153"/>
      <c r="AH9216" s="153"/>
      <c r="AI9216" t="s">
        <v>201</v>
      </c>
      <c r="AJ9216" t="s">
        <v>17878</v>
      </c>
      <c r="AK9216" s="9" t="str">
        <f>VLOOKUP(Y9216,zdroj!D:AJ,33,0)</f>
        <v>katB</v>
      </c>
    </row>
    <row r="9217" spans="8:37" x14ac:dyDescent="0.25">
      <c r="H9217" s="8"/>
      <c r="I9217" s="8"/>
      <c r="N9217" s="23"/>
      <c r="O9217" s="24"/>
      <c r="P9217" s="19"/>
      <c r="Q9217" s="19"/>
      <c r="R9217" s="19"/>
      <c r="U9217" s="27"/>
      <c r="Y9217" s="9" t="s">
        <v>640</v>
      </c>
      <c r="Z9217" s="9" t="s">
        <v>462</v>
      </c>
      <c r="AA9217" s="9" t="s">
        <v>198</v>
      </c>
      <c r="AB9217" s="9">
        <v>8043027</v>
      </c>
      <c r="AC9217" s="9" t="s">
        <v>9991</v>
      </c>
      <c r="AD9217" s="9" t="s">
        <v>231</v>
      </c>
      <c r="AE9217" s="5">
        <f t="shared" si="308"/>
        <v>0</v>
      </c>
      <c r="AF9217" s="5" t="str">
        <f t="shared" si="309"/>
        <v>katB</v>
      </c>
      <c r="AG9217" s="153"/>
      <c r="AH9217" s="153"/>
      <c r="AI9217" t="s">
        <v>201</v>
      </c>
      <c r="AJ9217" t="s">
        <v>17878</v>
      </c>
      <c r="AK9217" s="9" t="str">
        <f>VLOOKUP(Y9217,zdroj!D:AJ,33,0)</f>
        <v>katB</v>
      </c>
    </row>
    <row r="9218" spans="8:37" x14ac:dyDescent="0.25">
      <c r="H9218" s="8"/>
      <c r="I9218" s="8"/>
      <c r="N9218" s="23"/>
      <c r="O9218" s="24"/>
      <c r="P9218" s="19"/>
      <c r="Q9218" s="19"/>
      <c r="R9218" s="19"/>
      <c r="U9218" s="27"/>
      <c r="Y9218" s="9" t="s">
        <v>640</v>
      </c>
      <c r="Z9218" s="9" t="s">
        <v>462</v>
      </c>
      <c r="AA9218" s="9" t="s">
        <v>198</v>
      </c>
      <c r="AB9218" s="9">
        <v>8043035</v>
      </c>
      <c r="AC9218" s="9" t="s">
        <v>9992</v>
      </c>
      <c r="AD9218" s="9" t="s">
        <v>231</v>
      </c>
      <c r="AE9218" s="5">
        <f t="shared" si="308"/>
        <v>0</v>
      </c>
      <c r="AF9218" s="5" t="str">
        <f t="shared" si="309"/>
        <v>katB</v>
      </c>
      <c r="AG9218" s="153"/>
      <c r="AH9218" s="153"/>
      <c r="AI9218" t="s">
        <v>201</v>
      </c>
      <c r="AJ9218" t="s">
        <v>17878</v>
      </c>
      <c r="AK9218" s="9" t="str">
        <f>VLOOKUP(Y9218,zdroj!D:AJ,33,0)</f>
        <v>katB</v>
      </c>
    </row>
    <row r="9219" spans="8:37" x14ac:dyDescent="0.25">
      <c r="H9219" s="8"/>
      <c r="I9219" s="8"/>
      <c r="N9219" s="23"/>
      <c r="O9219" s="24"/>
      <c r="P9219" s="19"/>
      <c r="Q9219" s="19"/>
      <c r="R9219" s="19"/>
      <c r="U9219" s="27"/>
      <c r="Y9219" s="9" t="s">
        <v>640</v>
      </c>
      <c r="Z9219" s="9" t="s">
        <v>462</v>
      </c>
      <c r="AA9219" s="9" t="s">
        <v>198</v>
      </c>
      <c r="AB9219" s="9">
        <v>8043043</v>
      </c>
      <c r="AC9219" s="9" t="s">
        <v>9993</v>
      </c>
      <c r="AD9219" s="9" t="s">
        <v>231</v>
      </c>
      <c r="AE9219" s="5">
        <f t="shared" si="308"/>
        <v>0</v>
      </c>
      <c r="AF9219" s="5" t="str">
        <f t="shared" si="309"/>
        <v>katB</v>
      </c>
      <c r="AG9219" s="153"/>
      <c r="AH9219" s="153"/>
      <c r="AI9219" t="s">
        <v>229</v>
      </c>
      <c r="AJ9219" t="s">
        <v>17878</v>
      </c>
      <c r="AK9219" s="9" t="str">
        <f>VLOOKUP(Y9219,zdroj!D:AJ,33,0)</f>
        <v>katB</v>
      </c>
    </row>
    <row r="9220" spans="8:37" x14ac:dyDescent="0.25">
      <c r="H9220" s="8"/>
      <c r="I9220" s="8"/>
      <c r="N9220" s="23"/>
      <c r="O9220" s="24"/>
      <c r="P9220" s="19"/>
      <c r="Q9220" s="19"/>
      <c r="R9220" s="19"/>
      <c r="U9220" s="27"/>
      <c r="Y9220" s="9" t="s">
        <v>640</v>
      </c>
      <c r="Z9220" s="9" t="s">
        <v>462</v>
      </c>
      <c r="AA9220" s="9" t="s">
        <v>198</v>
      </c>
      <c r="AB9220" s="9">
        <v>8043051</v>
      </c>
      <c r="AC9220" s="9" t="s">
        <v>9994</v>
      </c>
      <c r="AD9220" s="9" t="s">
        <v>231</v>
      </c>
      <c r="AE9220" s="5">
        <f t="shared" si="308"/>
        <v>0</v>
      </c>
      <c r="AF9220" s="5" t="str">
        <f t="shared" si="309"/>
        <v>katB</v>
      </c>
      <c r="AG9220" s="153"/>
      <c r="AH9220" s="153"/>
      <c r="AI9220" t="s">
        <v>201</v>
      </c>
      <c r="AJ9220" t="s">
        <v>17878</v>
      </c>
      <c r="AK9220" s="9" t="str">
        <f>VLOOKUP(Y9220,zdroj!D:AJ,33,0)</f>
        <v>katB</v>
      </c>
    </row>
    <row r="9221" spans="8:37" x14ac:dyDescent="0.25">
      <c r="H9221" s="8"/>
      <c r="I9221" s="8"/>
      <c r="N9221" s="23"/>
      <c r="O9221" s="24"/>
      <c r="P9221" s="19"/>
      <c r="Q9221" s="19"/>
      <c r="R9221" s="19"/>
      <c r="U9221" s="27"/>
      <c r="Y9221" s="9" t="s">
        <v>640</v>
      </c>
      <c r="Z9221" s="9" t="s">
        <v>462</v>
      </c>
      <c r="AA9221" s="9" t="s">
        <v>198</v>
      </c>
      <c r="AB9221" s="9">
        <v>8043060</v>
      </c>
      <c r="AC9221" s="9" t="s">
        <v>9995</v>
      </c>
      <c r="AD9221" s="9" t="s">
        <v>231</v>
      </c>
      <c r="AE9221" s="5">
        <f t="shared" si="308"/>
        <v>0</v>
      </c>
      <c r="AF9221" s="5" t="str">
        <f t="shared" si="309"/>
        <v>katB</v>
      </c>
      <c r="AG9221" s="153"/>
      <c r="AH9221" s="153"/>
      <c r="AI9221" t="s">
        <v>201</v>
      </c>
      <c r="AJ9221" t="s">
        <v>17878</v>
      </c>
      <c r="AK9221" s="9" t="str">
        <f>VLOOKUP(Y9221,zdroj!D:AJ,33,0)</f>
        <v>katB</v>
      </c>
    </row>
    <row r="9222" spans="8:37" x14ac:dyDescent="0.25">
      <c r="H9222" s="8"/>
      <c r="I9222" s="8"/>
      <c r="N9222" s="23"/>
      <c r="O9222" s="24"/>
      <c r="P9222" s="19"/>
      <c r="Q9222" s="19"/>
      <c r="R9222" s="19"/>
      <c r="U9222" s="27"/>
      <c r="Y9222" s="9" t="s">
        <v>640</v>
      </c>
      <c r="Z9222" s="9" t="s">
        <v>462</v>
      </c>
      <c r="AA9222" s="9" t="s">
        <v>198</v>
      </c>
      <c r="AB9222" s="9">
        <v>8043078</v>
      </c>
      <c r="AC9222" s="9" t="s">
        <v>9996</v>
      </c>
      <c r="AD9222" s="9" t="s">
        <v>231</v>
      </c>
      <c r="AE9222" s="5">
        <f t="shared" si="308"/>
        <v>0</v>
      </c>
      <c r="AF9222" s="5" t="str">
        <f t="shared" si="309"/>
        <v>katB</v>
      </c>
      <c r="AG9222" s="153"/>
      <c r="AH9222" s="153"/>
      <c r="AI9222" t="s">
        <v>201</v>
      </c>
      <c r="AJ9222" t="s">
        <v>17878</v>
      </c>
      <c r="AK9222" s="9" t="str">
        <f>VLOOKUP(Y9222,zdroj!D:AJ,33,0)</f>
        <v>katB</v>
      </c>
    </row>
    <row r="9223" spans="8:37" x14ac:dyDescent="0.25">
      <c r="H9223" s="8"/>
      <c r="I9223" s="8"/>
      <c r="N9223" s="23"/>
      <c r="O9223" s="24"/>
      <c r="P9223" s="19"/>
      <c r="Q9223" s="19"/>
      <c r="R9223" s="19"/>
      <c r="U9223" s="27"/>
      <c r="Y9223" s="9" t="s">
        <v>640</v>
      </c>
      <c r="Z9223" s="9" t="s">
        <v>462</v>
      </c>
      <c r="AA9223" s="9" t="s">
        <v>198</v>
      </c>
      <c r="AB9223" s="9">
        <v>8043086</v>
      </c>
      <c r="AC9223" s="9" t="s">
        <v>9997</v>
      </c>
      <c r="AD9223" s="9" t="s">
        <v>231</v>
      </c>
      <c r="AE9223" s="5">
        <f t="shared" si="308"/>
        <v>0</v>
      </c>
      <c r="AF9223" s="5" t="str">
        <f t="shared" si="309"/>
        <v>katB</v>
      </c>
      <c r="AG9223" s="153"/>
      <c r="AH9223" s="153"/>
      <c r="AI9223" t="s">
        <v>201</v>
      </c>
      <c r="AJ9223" t="s">
        <v>17878</v>
      </c>
      <c r="AK9223" s="9" t="str">
        <f>VLOOKUP(Y9223,zdroj!D:AJ,33,0)</f>
        <v>katB</v>
      </c>
    </row>
    <row r="9224" spans="8:37" x14ac:dyDescent="0.25">
      <c r="H9224" s="8"/>
      <c r="I9224" s="8"/>
      <c r="N9224" s="23"/>
      <c r="O9224" s="24"/>
      <c r="P9224" s="19"/>
      <c r="Q9224" s="19"/>
      <c r="R9224" s="19"/>
      <c r="U9224" s="27"/>
      <c r="Y9224" s="9" t="s">
        <v>640</v>
      </c>
      <c r="Z9224" s="9" t="s">
        <v>462</v>
      </c>
      <c r="AA9224" s="9" t="s">
        <v>198</v>
      </c>
      <c r="AB9224" s="9">
        <v>8042829</v>
      </c>
      <c r="AC9224" s="9" t="s">
        <v>9998</v>
      </c>
      <c r="AD9224" s="9" t="s">
        <v>231</v>
      </c>
      <c r="AE9224" s="5">
        <f t="shared" si="308"/>
        <v>0</v>
      </c>
      <c r="AF9224" s="5" t="str">
        <f t="shared" si="309"/>
        <v>katB</v>
      </c>
      <c r="AG9224" s="153"/>
      <c r="AH9224" s="153"/>
      <c r="AI9224" t="s">
        <v>201</v>
      </c>
      <c r="AJ9224" t="s">
        <v>17878</v>
      </c>
      <c r="AK9224" s="9" t="str">
        <f>VLOOKUP(Y9224,zdroj!D:AJ,33,0)</f>
        <v>katB</v>
      </c>
    </row>
    <row r="9225" spans="8:37" x14ac:dyDescent="0.25">
      <c r="H9225" s="8"/>
      <c r="I9225" s="8"/>
      <c r="N9225" s="23"/>
      <c r="O9225" s="24"/>
      <c r="P9225" s="19"/>
      <c r="Q9225" s="19"/>
      <c r="R9225" s="19"/>
      <c r="U9225" s="27"/>
      <c r="Y9225" s="9" t="s">
        <v>640</v>
      </c>
      <c r="Z9225" s="9" t="s">
        <v>462</v>
      </c>
      <c r="AA9225" s="9" t="s">
        <v>198</v>
      </c>
      <c r="AB9225" s="9">
        <v>8043094</v>
      </c>
      <c r="AC9225" s="9" t="s">
        <v>9999</v>
      </c>
      <c r="AD9225" s="9" t="s">
        <v>231</v>
      </c>
      <c r="AE9225" s="5">
        <f t="shared" si="308"/>
        <v>0</v>
      </c>
      <c r="AF9225" s="5" t="str">
        <f t="shared" si="309"/>
        <v>katB</v>
      </c>
      <c r="AG9225" s="153"/>
      <c r="AH9225" s="153"/>
      <c r="AI9225" t="s">
        <v>201</v>
      </c>
      <c r="AJ9225" t="s">
        <v>17878</v>
      </c>
      <c r="AK9225" s="9" t="str">
        <f>VLOOKUP(Y9225,zdroj!D:AJ,33,0)</f>
        <v>katB</v>
      </c>
    </row>
    <row r="9226" spans="8:37" x14ac:dyDescent="0.25">
      <c r="H9226" s="8"/>
      <c r="I9226" s="8"/>
      <c r="N9226" s="23"/>
      <c r="O9226" s="24"/>
      <c r="P9226" s="19"/>
      <c r="Q9226" s="19"/>
      <c r="R9226" s="19"/>
      <c r="U9226" s="27"/>
      <c r="Y9226" s="9" t="s">
        <v>640</v>
      </c>
      <c r="Z9226" s="9" t="s">
        <v>462</v>
      </c>
      <c r="AA9226" s="9" t="s">
        <v>198</v>
      </c>
      <c r="AB9226" s="9">
        <v>8043108</v>
      </c>
      <c r="AC9226" s="9" t="s">
        <v>10000</v>
      </c>
      <c r="AD9226" s="9" t="s">
        <v>231</v>
      </c>
      <c r="AE9226" s="5">
        <f t="shared" ref="AE9226:AE9289" si="310">VLOOKUP(Y9226,K:T,10,0)</f>
        <v>0</v>
      </c>
      <c r="AF9226" s="5" t="str">
        <f t="shared" ref="AF9226:AF9289" si="311">IF(AE9226="A",IF(AD9226="katA","katB",AD9226),AD9226)</f>
        <v>katB</v>
      </c>
      <c r="AG9226" s="153"/>
      <c r="AH9226" s="153"/>
      <c r="AI9226" t="s">
        <v>201</v>
      </c>
      <c r="AJ9226" t="s">
        <v>17878</v>
      </c>
      <c r="AK9226" s="9" t="str">
        <f>VLOOKUP(Y9226,zdroj!D:AJ,33,0)</f>
        <v>katB</v>
      </c>
    </row>
    <row r="9227" spans="8:37" x14ac:dyDescent="0.25">
      <c r="H9227" s="8"/>
      <c r="I9227" s="8"/>
      <c r="N9227" s="23"/>
      <c r="O9227" s="24"/>
      <c r="P9227" s="19"/>
      <c r="Q9227" s="19"/>
      <c r="R9227" s="19"/>
      <c r="U9227" s="27"/>
      <c r="Y9227" s="9" t="s">
        <v>640</v>
      </c>
      <c r="Z9227" s="9" t="s">
        <v>462</v>
      </c>
      <c r="AA9227" s="9" t="s">
        <v>198</v>
      </c>
      <c r="AB9227" s="9">
        <v>8043116</v>
      </c>
      <c r="AC9227" s="9" t="s">
        <v>10001</v>
      </c>
      <c r="AD9227" s="9" t="s">
        <v>231</v>
      </c>
      <c r="AE9227" s="5">
        <f t="shared" si="310"/>
        <v>0</v>
      </c>
      <c r="AF9227" s="5" t="str">
        <f t="shared" si="311"/>
        <v>katB</v>
      </c>
      <c r="AG9227" s="153"/>
      <c r="AH9227" s="153"/>
      <c r="AI9227" t="s">
        <v>201</v>
      </c>
      <c r="AJ9227" t="s">
        <v>17878</v>
      </c>
      <c r="AK9227" s="9" t="str">
        <f>VLOOKUP(Y9227,zdroj!D:AJ,33,0)</f>
        <v>katB</v>
      </c>
    </row>
    <row r="9228" spans="8:37" x14ac:dyDescent="0.25">
      <c r="H9228" s="8"/>
      <c r="I9228" s="8"/>
      <c r="N9228" s="23"/>
      <c r="O9228" s="24"/>
      <c r="P9228" s="19"/>
      <c r="Q9228" s="19"/>
      <c r="R9228" s="19"/>
      <c r="U9228" s="27"/>
      <c r="Y9228" s="9" t="s">
        <v>640</v>
      </c>
      <c r="Z9228" s="9" t="s">
        <v>462</v>
      </c>
      <c r="AA9228" s="9" t="s">
        <v>198</v>
      </c>
      <c r="AB9228" s="9">
        <v>8043124</v>
      </c>
      <c r="AC9228" s="9" t="s">
        <v>10002</v>
      </c>
      <c r="AD9228" s="9" t="s">
        <v>231</v>
      </c>
      <c r="AE9228" s="5">
        <f t="shared" si="310"/>
        <v>0</v>
      </c>
      <c r="AF9228" s="5" t="str">
        <f t="shared" si="311"/>
        <v>katB</v>
      </c>
      <c r="AG9228" s="153"/>
      <c r="AH9228" s="153"/>
      <c r="AI9228" t="s">
        <v>201</v>
      </c>
      <c r="AJ9228" t="s">
        <v>17878</v>
      </c>
      <c r="AK9228" s="9" t="str">
        <f>VLOOKUP(Y9228,zdroj!D:AJ,33,0)</f>
        <v>katB</v>
      </c>
    </row>
    <row r="9229" spans="8:37" x14ac:dyDescent="0.25">
      <c r="H9229" s="8"/>
      <c r="I9229" s="8"/>
      <c r="N9229" s="23"/>
      <c r="O9229" s="24"/>
      <c r="P9229" s="19"/>
      <c r="Q9229" s="19"/>
      <c r="R9229" s="19"/>
      <c r="U9229" s="27"/>
      <c r="Y9229" s="9" t="s">
        <v>640</v>
      </c>
      <c r="Z9229" s="9" t="s">
        <v>462</v>
      </c>
      <c r="AA9229" s="9" t="s">
        <v>198</v>
      </c>
      <c r="AB9229" s="9">
        <v>8043132</v>
      </c>
      <c r="AC9229" s="9" t="s">
        <v>10003</v>
      </c>
      <c r="AD9229" s="9" t="s">
        <v>231</v>
      </c>
      <c r="AE9229" s="5">
        <f t="shared" si="310"/>
        <v>0</v>
      </c>
      <c r="AF9229" s="5" t="str">
        <f t="shared" si="311"/>
        <v>katB</v>
      </c>
      <c r="AG9229" s="153"/>
      <c r="AH9229" s="153"/>
      <c r="AI9229" t="s">
        <v>229</v>
      </c>
      <c r="AJ9229" t="s">
        <v>17878</v>
      </c>
      <c r="AK9229" s="9" t="str">
        <f>VLOOKUP(Y9229,zdroj!D:AJ,33,0)</f>
        <v>katB</v>
      </c>
    </row>
    <row r="9230" spans="8:37" x14ac:dyDescent="0.25">
      <c r="H9230" s="8"/>
      <c r="I9230" s="8"/>
      <c r="N9230" s="23"/>
      <c r="O9230" s="24"/>
      <c r="P9230" s="19"/>
      <c r="Q9230" s="19"/>
      <c r="R9230" s="19"/>
      <c r="U9230" s="27"/>
      <c r="Y9230" s="9" t="s">
        <v>640</v>
      </c>
      <c r="Z9230" s="9" t="s">
        <v>462</v>
      </c>
      <c r="AA9230" s="9" t="s">
        <v>198</v>
      </c>
      <c r="AB9230" s="9">
        <v>8043141</v>
      </c>
      <c r="AC9230" s="9" t="s">
        <v>10004</v>
      </c>
      <c r="AD9230" s="9" t="s">
        <v>231</v>
      </c>
      <c r="AE9230" s="5">
        <f t="shared" si="310"/>
        <v>0</v>
      </c>
      <c r="AF9230" s="5" t="str">
        <f t="shared" si="311"/>
        <v>katB</v>
      </c>
      <c r="AG9230" s="153"/>
      <c r="AH9230" s="153"/>
      <c r="AI9230" t="s">
        <v>201</v>
      </c>
      <c r="AJ9230" t="s">
        <v>17878</v>
      </c>
      <c r="AK9230" s="9" t="str">
        <f>VLOOKUP(Y9230,zdroj!D:AJ,33,0)</f>
        <v>katB</v>
      </c>
    </row>
    <row r="9231" spans="8:37" x14ac:dyDescent="0.25">
      <c r="H9231" s="8"/>
      <c r="I9231" s="8"/>
      <c r="N9231" s="23"/>
      <c r="O9231" s="24"/>
      <c r="P9231" s="19"/>
      <c r="Q9231" s="19"/>
      <c r="R9231" s="19"/>
      <c r="U9231" s="27"/>
      <c r="Y9231" s="9" t="s">
        <v>640</v>
      </c>
      <c r="Z9231" s="9" t="s">
        <v>462</v>
      </c>
      <c r="AA9231" s="9" t="s">
        <v>198</v>
      </c>
      <c r="AB9231" s="9">
        <v>8043159</v>
      </c>
      <c r="AC9231" s="9" t="s">
        <v>10005</v>
      </c>
      <c r="AD9231" s="9" t="s">
        <v>231</v>
      </c>
      <c r="AE9231" s="5">
        <f t="shared" si="310"/>
        <v>0</v>
      </c>
      <c r="AF9231" s="5" t="str">
        <f t="shared" si="311"/>
        <v>katB</v>
      </c>
      <c r="AG9231" s="153"/>
      <c r="AH9231" s="153"/>
      <c r="AI9231" t="s">
        <v>201</v>
      </c>
      <c r="AJ9231" t="s">
        <v>17878</v>
      </c>
      <c r="AK9231" s="9" t="str">
        <f>VLOOKUP(Y9231,zdroj!D:AJ,33,0)</f>
        <v>katB</v>
      </c>
    </row>
    <row r="9232" spans="8:37" x14ac:dyDescent="0.25">
      <c r="H9232" s="8"/>
      <c r="I9232" s="8"/>
      <c r="N9232" s="23"/>
      <c r="O9232" s="24"/>
      <c r="P9232" s="19"/>
      <c r="Q9232" s="19"/>
      <c r="R9232" s="19"/>
      <c r="U9232" s="27"/>
      <c r="Y9232" s="9" t="s">
        <v>640</v>
      </c>
      <c r="Z9232" s="9" t="s">
        <v>462</v>
      </c>
      <c r="AA9232" s="9" t="s">
        <v>198</v>
      </c>
      <c r="AB9232" s="9">
        <v>8043167</v>
      </c>
      <c r="AC9232" s="9" t="s">
        <v>10006</v>
      </c>
      <c r="AD9232" s="9" t="s">
        <v>231</v>
      </c>
      <c r="AE9232" s="5">
        <f t="shared" si="310"/>
        <v>0</v>
      </c>
      <c r="AF9232" s="5" t="str">
        <f t="shared" si="311"/>
        <v>katB</v>
      </c>
      <c r="AG9232" s="153"/>
      <c r="AH9232" s="153"/>
      <c r="AI9232" t="s">
        <v>201</v>
      </c>
      <c r="AJ9232" t="s">
        <v>17878</v>
      </c>
      <c r="AK9232" s="9" t="str">
        <f>VLOOKUP(Y9232,zdroj!D:AJ,33,0)</f>
        <v>katB</v>
      </c>
    </row>
    <row r="9233" spans="8:37" x14ac:dyDescent="0.25">
      <c r="H9233" s="8"/>
      <c r="I9233" s="8"/>
      <c r="N9233" s="23"/>
      <c r="O9233" s="24"/>
      <c r="P9233" s="19"/>
      <c r="Q9233" s="19"/>
      <c r="R9233" s="19"/>
      <c r="U9233" s="27"/>
      <c r="Y9233" s="9" t="s">
        <v>640</v>
      </c>
      <c r="Z9233" s="9" t="s">
        <v>462</v>
      </c>
      <c r="AA9233" s="9" t="s">
        <v>198</v>
      </c>
      <c r="AB9233" s="9">
        <v>8043175</v>
      </c>
      <c r="AC9233" s="9" t="s">
        <v>10007</v>
      </c>
      <c r="AD9233" s="9" t="s">
        <v>231</v>
      </c>
      <c r="AE9233" s="5">
        <f t="shared" si="310"/>
        <v>0</v>
      </c>
      <c r="AF9233" s="5" t="str">
        <f t="shared" si="311"/>
        <v>katB</v>
      </c>
      <c r="AG9233" s="153"/>
      <c r="AH9233" s="153"/>
      <c r="AI9233" t="s">
        <v>201</v>
      </c>
      <c r="AJ9233" t="s">
        <v>17878</v>
      </c>
      <c r="AK9233" s="9" t="str">
        <f>VLOOKUP(Y9233,zdroj!D:AJ,33,0)</f>
        <v>katB</v>
      </c>
    </row>
    <row r="9234" spans="8:37" x14ac:dyDescent="0.25">
      <c r="H9234" s="8"/>
      <c r="I9234" s="8"/>
      <c r="N9234" s="23"/>
      <c r="O9234" s="24"/>
      <c r="P9234" s="19"/>
      <c r="Q9234" s="19"/>
      <c r="R9234" s="19"/>
      <c r="U9234" s="27"/>
      <c r="Y9234" s="9" t="s">
        <v>640</v>
      </c>
      <c r="Z9234" s="9" t="s">
        <v>462</v>
      </c>
      <c r="AA9234" s="9" t="s">
        <v>198</v>
      </c>
      <c r="AB9234" s="9">
        <v>8043183</v>
      </c>
      <c r="AC9234" s="9" t="s">
        <v>10008</v>
      </c>
      <c r="AD9234" s="9" t="s">
        <v>231</v>
      </c>
      <c r="AE9234" s="5">
        <f t="shared" si="310"/>
        <v>0</v>
      </c>
      <c r="AF9234" s="5" t="str">
        <f t="shared" si="311"/>
        <v>katB</v>
      </c>
      <c r="AG9234" s="153"/>
      <c r="AH9234" s="153"/>
      <c r="AI9234" t="s">
        <v>201</v>
      </c>
      <c r="AJ9234" t="s">
        <v>17878</v>
      </c>
      <c r="AK9234" s="9" t="str">
        <f>VLOOKUP(Y9234,zdroj!D:AJ,33,0)</f>
        <v>katB</v>
      </c>
    </row>
    <row r="9235" spans="8:37" x14ac:dyDescent="0.25">
      <c r="H9235" s="8"/>
      <c r="I9235" s="8"/>
      <c r="N9235" s="23"/>
      <c r="O9235" s="24"/>
      <c r="P9235" s="19"/>
      <c r="Q9235" s="19"/>
      <c r="R9235" s="19"/>
      <c r="U9235" s="27"/>
      <c r="Y9235" s="9" t="s">
        <v>640</v>
      </c>
      <c r="Z9235" s="9" t="s">
        <v>462</v>
      </c>
      <c r="AA9235" s="9" t="s">
        <v>198</v>
      </c>
      <c r="AB9235" s="9">
        <v>8042837</v>
      </c>
      <c r="AC9235" s="9" t="s">
        <v>10009</v>
      </c>
      <c r="AD9235" s="9" t="s">
        <v>231</v>
      </c>
      <c r="AE9235" s="5">
        <f t="shared" si="310"/>
        <v>0</v>
      </c>
      <c r="AF9235" s="5" t="str">
        <f t="shared" si="311"/>
        <v>katB</v>
      </c>
      <c r="AG9235" s="153"/>
      <c r="AH9235" s="153"/>
      <c r="AI9235" t="s">
        <v>201</v>
      </c>
      <c r="AJ9235" t="s">
        <v>17878</v>
      </c>
      <c r="AK9235" s="9" t="str">
        <f>VLOOKUP(Y9235,zdroj!D:AJ,33,0)</f>
        <v>katB</v>
      </c>
    </row>
    <row r="9236" spans="8:37" x14ac:dyDescent="0.25">
      <c r="H9236" s="8"/>
      <c r="I9236" s="8"/>
      <c r="N9236" s="23"/>
      <c r="O9236" s="24"/>
      <c r="P9236" s="19"/>
      <c r="Q9236" s="19"/>
      <c r="R9236" s="19"/>
      <c r="U9236" s="27"/>
      <c r="Y9236" s="9" t="s">
        <v>640</v>
      </c>
      <c r="Z9236" s="9" t="s">
        <v>462</v>
      </c>
      <c r="AA9236" s="9" t="s">
        <v>198</v>
      </c>
      <c r="AB9236" s="9">
        <v>8043191</v>
      </c>
      <c r="AC9236" s="9" t="s">
        <v>10010</v>
      </c>
      <c r="AD9236" s="9" t="s">
        <v>231</v>
      </c>
      <c r="AE9236" s="5">
        <f t="shared" si="310"/>
        <v>0</v>
      </c>
      <c r="AF9236" s="5" t="str">
        <f t="shared" si="311"/>
        <v>katB</v>
      </c>
      <c r="AG9236" s="153"/>
      <c r="AH9236" s="153"/>
      <c r="AI9236" t="s">
        <v>201</v>
      </c>
      <c r="AJ9236" t="s">
        <v>17878</v>
      </c>
      <c r="AK9236" s="9" t="str">
        <f>VLOOKUP(Y9236,zdroj!D:AJ,33,0)</f>
        <v>katB</v>
      </c>
    </row>
    <row r="9237" spans="8:37" x14ac:dyDescent="0.25">
      <c r="H9237" s="8"/>
      <c r="I9237" s="8"/>
      <c r="N9237" s="23"/>
      <c r="O9237" s="24"/>
      <c r="P9237" s="19"/>
      <c r="Q9237" s="19"/>
      <c r="R9237" s="19"/>
      <c r="U9237" s="27"/>
      <c r="Y9237" s="9" t="s">
        <v>640</v>
      </c>
      <c r="Z9237" s="9" t="s">
        <v>462</v>
      </c>
      <c r="AA9237" s="9" t="s">
        <v>198</v>
      </c>
      <c r="AB9237" s="9">
        <v>8043205</v>
      </c>
      <c r="AC9237" s="9" t="s">
        <v>10011</v>
      </c>
      <c r="AD9237" s="9" t="s">
        <v>231</v>
      </c>
      <c r="AE9237" s="5">
        <f t="shared" si="310"/>
        <v>0</v>
      </c>
      <c r="AF9237" s="5" t="str">
        <f t="shared" si="311"/>
        <v>katB</v>
      </c>
      <c r="AG9237" s="153"/>
      <c r="AH9237" s="153"/>
      <c r="AI9237" t="s">
        <v>201</v>
      </c>
      <c r="AJ9237" t="s">
        <v>17878</v>
      </c>
      <c r="AK9237" s="9" t="str">
        <f>VLOOKUP(Y9237,zdroj!D:AJ,33,0)</f>
        <v>katB</v>
      </c>
    </row>
    <row r="9238" spans="8:37" x14ac:dyDescent="0.25">
      <c r="H9238" s="8"/>
      <c r="I9238" s="8"/>
      <c r="N9238" s="23"/>
      <c r="O9238" s="24"/>
      <c r="P9238" s="19"/>
      <c r="Q9238" s="19"/>
      <c r="R9238" s="19"/>
      <c r="U9238" s="27"/>
      <c r="Y9238" s="9" t="s">
        <v>640</v>
      </c>
      <c r="Z9238" s="9" t="s">
        <v>462</v>
      </c>
      <c r="AA9238" s="9" t="s">
        <v>198</v>
      </c>
      <c r="AB9238" s="9">
        <v>8043213</v>
      </c>
      <c r="AC9238" s="9" t="s">
        <v>10012</v>
      </c>
      <c r="AD9238" s="9" t="s">
        <v>800</v>
      </c>
      <c r="AE9238" s="5">
        <f t="shared" si="310"/>
        <v>0</v>
      </c>
      <c r="AF9238" s="5" t="str">
        <f t="shared" si="311"/>
        <v>Pokryto</v>
      </c>
      <c r="AG9238" s="153"/>
      <c r="AH9238" s="153"/>
      <c r="AI9238" t="s">
        <v>201</v>
      </c>
      <c r="AJ9238" t="s">
        <v>800</v>
      </c>
      <c r="AK9238" s="9" t="str">
        <f>VLOOKUP(Y9238,zdroj!D:AJ,33,0)</f>
        <v>katB</v>
      </c>
    </row>
    <row r="9239" spans="8:37" x14ac:dyDescent="0.25">
      <c r="H9239" s="8"/>
      <c r="I9239" s="8"/>
      <c r="N9239" s="23"/>
      <c r="O9239" s="24"/>
      <c r="P9239" s="19"/>
      <c r="Q9239" s="19"/>
      <c r="R9239" s="19"/>
      <c r="U9239" s="27"/>
      <c r="Y9239" s="9" t="s">
        <v>640</v>
      </c>
      <c r="Z9239" s="9" t="s">
        <v>462</v>
      </c>
      <c r="AA9239" s="9" t="s">
        <v>198</v>
      </c>
      <c r="AB9239" s="9">
        <v>8043230</v>
      </c>
      <c r="AC9239" s="9" t="s">
        <v>10013</v>
      </c>
      <c r="AD9239" s="9" t="s">
        <v>231</v>
      </c>
      <c r="AE9239" s="5">
        <f t="shared" si="310"/>
        <v>0</v>
      </c>
      <c r="AF9239" s="5" t="str">
        <f t="shared" si="311"/>
        <v>katB</v>
      </c>
      <c r="AG9239" s="153"/>
      <c r="AH9239" s="153"/>
      <c r="AI9239" t="s">
        <v>201</v>
      </c>
      <c r="AJ9239" t="s">
        <v>17878</v>
      </c>
      <c r="AK9239" s="9" t="str">
        <f>VLOOKUP(Y9239,zdroj!D:AJ,33,0)</f>
        <v>katB</v>
      </c>
    </row>
    <row r="9240" spans="8:37" x14ac:dyDescent="0.25">
      <c r="H9240" s="8"/>
      <c r="I9240" s="8"/>
      <c r="N9240" s="23"/>
      <c r="O9240" s="24"/>
      <c r="P9240" s="19"/>
      <c r="Q9240" s="19"/>
      <c r="R9240" s="19"/>
      <c r="U9240" s="27"/>
      <c r="Y9240" s="9" t="s">
        <v>640</v>
      </c>
      <c r="Z9240" s="9" t="s">
        <v>462</v>
      </c>
      <c r="AA9240" s="9" t="s">
        <v>198</v>
      </c>
      <c r="AB9240" s="9">
        <v>8043248</v>
      </c>
      <c r="AC9240" s="9" t="s">
        <v>10014</v>
      </c>
      <c r="AD9240" s="9" t="s">
        <v>231</v>
      </c>
      <c r="AE9240" s="5">
        <f t="shared" si="310"/>
        <v>0</v>
      </c>
      <c r="AF9240" s="5" t="str">
        <f t="shared" si="311"/>
        <v>katB</v>
      </c>
      <c r="AG9240" s="153"/>
      <c r="AH9240" s="153"/>
      <c r="AI9240" t="s">
        <v>201</v>
      </c>
      <c r="AJ9240" t="s">
        <v>17878</v>
      </c>
      <c r="AK9240" s="9" t="str">
        <f>VLOOKUP(Y9240,zdroj!D:AJ,33,0)</f>
        <v>katB</v>
      </c>
    </row>
    <row r="9241" spans="8:37" x14ac:dyDescent="0.25">
      <c r="H9241" s="8"/>
      <c r="I9241" s="8"/>
      <c r="N9241" s="23"/>
      <c r="O9241" s="24"/>
      <c r="P9241" s="19"/>
      <c r="Q9241" s="19"/>
      <c r="R9241" s="19"/>
      <c r="U9241" s="27"/>
      <c r="Y9241" s="9" t="s">
        <v>640</v>
      </c>
      <c r="Z9241" s="9" t="s">
        <v>462</v>
      </c>
      <c r="AA9241" s="9" t="s">
        <v>198</v>
      </c>
      <c r="AB9241" s="9">
        <v>8043256</v>
      </c>
      <c r="AC9241" s="9" t="s">
        <v>10015</v>
      </c>
      <c r="AD9241" s="9" t="s">
        <v>231</v>
      </c>
      <c r="AE9241" s="5">
        <f t="shared" si="310"/>
        <v>0</v>
      </c>
      <c r="AF9241" s="5" t="str">
        <f t="shared" si="311"/>
        <v>katB</v>
      </c>
      <c r="AG9241" s="153"/>
      <c r="AH9241" s="153"/>
      <c r="AI9241" t="s">
        <v>201</v>
      </c>
      <c r="AJ9241" t="s">
        <v>17878</v>
      </c>
      <c r="AK9241" s="9" t="str">
        <f>VLOOKUP(Y9241,zdroj!D:AJ,33,0)</f>
        <v>katB</v>
      </c>
    </row>
    <row r="9242" spans="8:37" x14ac:dyDescent="0.25">
      <c r="H9242" s="8"/>
      <c r="I9242" s="8"/>
      <c r="N9242" s="23"/>
      <c r="O9242" s="24"/>
      <c r="P9242" s="19"/>
      <c r="Q9242" s="19"/>
      <c r="R9242" s="19"/>
      <c r="U9242" s="27"/>
      <c r="Y9242" s="9" t="s">
        <v>640</v>
      </c>
      <c r="Z9242" s="9" t="s">
        <v>462</v>
      </c>
      <c r="AA9242" s="9" t="s">
        <v>198</v>
      </c>
      <c r="AB9242" s="9">
        <v>8043264</v>
      </c>
      <c r="AC9242" s="9" t="s">
        <v>10016</v>
      </c>
      <c r="AD9242" s="9" t="s">
        <v>231</v>
      </c>
      <c r="AE9242" s="5">
        <f t="shared" si="310"/>
        <v>0</v>
      </c>
      <c r="AF9242" s="5" t="str">
        <f t="shared" si="311"/>
        <v>katB</v>
      </c>
      <c r="AG9242" s="153"/>
      <c r="AH9242" s="153"/>
      <c r="AI9242" t="s">
        <v>201</v>
      </c>
      <c r="AJ9242" t="s">
        <v>17878</v>
      </c>
      <c r="AK9242" s="9" t="str">
        <f>VLOOKUP(Y9242,zdroj!D:AJ,33,0)</f>
        <v>katB</v>
      </c>
    </row>
    <row r="9243" spans="8:37" x14ac:dyDescent="0.25">
      <c r="H9243" s="8"/>
      <c r="I9243" s="8"/>
      <c r="N9243" s="23"/>
      <c r="O9243" s="24"/>
      <c r="P9243" s="19"/>
      <c r="Q9243" s="19"/>
      <c r="R9243" s="19"/>
      <c r="U9243" s="27"/>
      <c r="Y9243" s="9" t="s">
        <v>640</v>
      </c>
      <c r="Z9243" s="9" t="s">
        <v>462</v>
      </c>
      <c r="AA9243" s="9" t="s">
        <v>198</v>
      </c>
      <c r="AB9243" s="9">
        <v>8043272</v>
      </c>
      <c r="AC9243" s="9" t="s">
        <v>10017</v>
      </c>
      <c r="AD9243" s="9" t="s">
        <v>231</v>
      </c>
      <c r="AE9243" s="5">
        <f t="shared" si="310"/>
        <v>0</v>
      </c>
      <c r="AF9243" s="5" t="str">
        <f t="shared" si="311"/>
        <v>katB</v>
      </c>
      <c r="AG9243" s="153"/>
      <c r="AH9243" s="153"/>
      <c r="AI9243" t="s">
        <v>201</v>
      </c>
      <c r="AJ9243" t="s">
        <v>17878</v>
      </c>
      <c r="AK9243" s="9" t="str">
        <f>VLOOKUP(Y9243,zdroj!D:AJ,33,0)</f>
        <v>katB</v>
      </c>
    </row>
    <row r="9244" spans="8:37" x14ac:dyDescent="0.25">
      <c r="H9244" s="8"/>
      <c r="I9244" s="8"/>
      <c r="N9244" s="23"/>
      <c r="O9244" s="24"/>
      <c r="P9244" s="19"/>
      <c r="Q9244" s="19"/>
      <c r="R9244" s="19"/>
      <c r="U9244" s="27"/>
      <c r="Y9244" s="9" t="s">
        <v>640</v>
      </c>
      <c r="Z9244" s="9" t="s">
        <v>462</v>
      </c>
      <c r="AA9244" s="9" t="s">
        <v>198</v>
      </c>
      <c r="AB9244" s="9">
        <v>8042845</v>
      </c>
      <c r="AC9244" s="9" t="s">
        <v>10018</v>
      </c>
      <c r="AD9244" s="9" t="s">
        <v>231</v>
      </c>
      <c r="AE9244" s="5">
        <f t="shared" si="310"/>
        <v>0</v>
      </c>
      <c r="AF9244" s="5" t="str">
        <f t="shared" si="311"/>
        <v>katB</v>
      </c>
      <c r="AG9244" s="153"/>
      <c r="AH9244" s="153"/>
      <c r="AI9244" t="s">
        <v>201</v>
      </c>
      <c r="AJ9244" t="s">
        <v>17878</v>
      </c>
      <c r="AK9244" s="9" t="str">
        <f>VLOOKUP(Y9244,zdroj!D:AJ,33,0)</f>
        <v>katB</v>
      </c>
    </row>
    <row r="9245" spans="8:37" x14ac:dyDescent="0.25">
      <c r="H9245" s="8"/>
      <c r="I9245" s="8"/>
      <c r="N9245" s="23"/>
      <c r="O9245" s="24"/>
      <c r="P9245" s="19"/>
      <c r="Q9245" s="19"/>
      <c r="R9245" s="19"/>
      <c r="U9245" s="27"/>
      <c r="Y9245" s="9" t="s">
        <v>640</v>
      </c>
      <c r="Z9245" s="9" t="s">
        <v>462</v>
      </c>
      <c r="AA9245" s="9" t="s">
        <v>198</v>
      </c>
      <c r="AB9245" s="9">
        <v>8043299</v>
      </c>
      <c r="AC9245" s="9" t="s">
        <v>10019</v>
      </c>
      <c r="AD9245" s="9" t="s">
        <v>231</v>
      </c>
      <c r="AE9245" s="5">
        <f t="shared" si="310"/>
        <v>0</v>
      </c>
      <c r="AF9245" s="5" t="str">
        <f t="shared" si="311"/>
        <v>katB</v>
      </c>
      <c r="AG9245" s="153"/>
      <c r="AH9245" s="153"/>
      <c r="AI9245" t="s">
        <v>201</v>
      </c>
      <c r="AJ9245" t="s">
        <v>17878</v>
      </c>
      <c r="AK9245" s="9" t="str">
        <f>VLOOKUP(Y9245,zdroj!D:AJ,33,0)</f>
        <v>katB</v>
      </c>
    </row>
    <row r="9246" spans="8:37" x14ac:dyDescent="0.25">
      <c r="H9246" s="8"/>
      <c r="I9246" s="8"/>
      <c r="N9246" s="23"/>
      <c r="O9246" s="24"/>
      <c r="P9246" s="19"/>
      <c r="Q9246" s="19"/>
      <c r="R9246" s="19"/>
      <c r="U9246" s="27"/>
      <c r="Y9246" s="9" t="s">
        <v>640</v>
      </c>
      <c r="Z9246" s="9" t="s">
        <v>462</v>
      </c>
      <c r="AA9246" s="9" t="s">
        <v>198</v>
      </c>
      <c r="AB9246" s="9">
        <v>8043302</v>
      </c>
      <c r="AC9246" s="9" t="s">
        <v>10020</v>
      </c>
      <c r="AD9246" s="9" t="s">
        <v>231</v>
      </c>
      <c r="AE9246" s="5">
        <f t="shared" si="310"/>
        <v>0</v>
      </c>
      <c r="AF9246" s="5" t="str">
        <f t="shared" si="311"/>
        <v>katB</v>
      </c>
      <c r="AG9246" s="153"/>
      <c r="AH9246" s="153"/>
      <c r="AI9246" t="s">
        <v>201</v>
      </c>
      <c r="AJ9246" t="s">
        <v>17878</v>
      </c>
      <c r="AK9246" s="9" t="str">
        <f>VLOOKUP(Y9246,zdroj!D:AJ,33,0)</f>
        <v>katB</v>
      </c>
    </row>
    <row r="9247" spans="8:37" x14ac:dyDescent="0.25">
      <c r="H9247" s="8"/>
      <c r="I9247" s="8"/>
      <c r="N9247" s="23"/>
      <c r="O9247" s="24"/>
      <c r="P9247" s="19"/>
      <c r="Q9247" s="19"/>
      <c r="R9247" s="19"/>
      <c r="U9247" s="27"/>
      <c r="Y9247" s="9" t="s">
        <v>640</v>
      </c>
      <c r="Z9247" s="9" t="s">
        <v>462</v>
      </c>
      <c r="AA9247" s="9" t="s">
        <v>198</v>
      </c>
      <c r="AB9247" s="9">
        <v>8043311</v>
      </c>
      <c r="AC9247" s="9" t="s">
        <v>10021</v>
      </c>
      <c r="AD9247" s="9" t="s">
        <v>231</v>
      </c>
      <c r="AE9247" s="5">
        <f t="shared" si="310"/>
        <v>0</v>
      </c>
      <c r="AF9247" s="5" t="str">
        <f t="shared" si="311"/>
        <v>katB</v>
      </c>
      <c r="AG9247" s="153"/>
      <c r="AH9247" s="153"/>
      <c r="AI9247" t="s">
        <v>201</v>
      </c>
      <c r="AJ9247" t="s">
        <v>17878</v>
      </c>
      <c r="AK9247" s="9" t="str">
        <f>VLOOKUP(Y9247,zdroj!D:AJ,33,0)</f>
        <v>katB</v>
      </c>
    </row>
    <row r="9248" spans="8:37" x14ac:dyDescent="0.25">
      <c r="H9248" s="8"/>
      <c r="I9248" s="8"/>
      <c r="N9248" s="23"/>
      <c r="O9248" s="24"/>
      <c r="P9248" s="19"/>
      <c r="Q9248" s="19"/>
      <c r="R9248" s="19"/>
      <c r="U9248" s="27"/>
      <c r="Y9248" s="9" t="s">
        <v>640</v>
      </c>
      <c r="Z9248" s="9" t="s">
        <v>462</v>
      </c>
      <c r="AA9248" s="9" t="s">
        <v>198</v>
      </c>
      <c r="AB9248" s="9">
        <v>8043329</v>
      </c>
      <c r="AC9248" s="9" t="s">
        <v>10022</v>
      </c>
      <c r="AD9248" s="9" t="s">
        <v>231</v>
      </c>
      <c r="AE9248" s="5">
        <f t="shared" si="310"/>
        <v>0</v>
      </c>
      <c r="AF9248" s="5" t="str">
        <f t="shared" si="311"/>
        <v>katB</v>
      </c>
      <c r="AG9248" s="153"/>
      <c r="AH9248" s="153"/>
      <c r="AI9248" t="s">
        <v>201</v>
      </c>
      <c r="AJ9248" t="s">
        <v>17878</v>
      </c>
      <c r="AK9248" s="9" t="str">
        <f>VLOOKUP(Y9248,zdroj!D:AJ,33,0)</f>
        <v>katB</v>
      </c>
    </row>
    <row r="9249" spans="8:37" x14ac:dyDescent="0.25">
      <c r="H9249" s="8"/>
      <c r="I9249" s="8"/>
      <c r="N9249" s="23"/>
      <c r="O9249" s="24"/>
      <c r="P9249" s="19"/>
      <c r="Q9249" s="19"/>
      <c r="R9249" s="19"/>
      <c r="U9249" s="27"/>
      <c r="Y9249" s="9" t="s">
        <v>640</v>
      </c>
      <c r="Z9249" s="9" t="s">
        <v>462</v>
      </c>
      <c r="AA9249" s="9" t="s">
        <v>198</v>
      </c>
      <c r="AB9249" s="9">
        <v>8043345</v>
      </c>
      <c r="AC9249" s="9" t="s">
        <v>10023</v>
      </c>
      <c r="AD9249" s="9" t="s">
        <v>231</v>
      </c>
      <c r="AE9249" s="5">
        <f t="shared" si="310"/>
        <v>0</v>
      </c>
      <c r="AF9249" s="5" t="str">
        <f t="shared" si="311"/>
        <v>katB</v>
      </c>
      <c r="AG9249" s="153"/>
      <c r="AH9249" s="153"/>
      <c r="AI9249" t="s">
        <v>229</v>
      </c>
      <c r="AJ9249" t="s">
        <v>17878</v>
      </c>
      <c r="AK9249" s="9" t="str">
        <f>VLOOKUP(Y9249,zdroj!D:AJ,33,0)</f>
        <v>katB</v>
      </c>
    </row>
    <row r="9250" spans="8:37" x14ac:dyDescent="0.25">
      <c r="H9250" s="8"/>
      <c r="I9250" s="8"/>
      <c r="N9250" s="23"/>
      <c r="O9250" s="24"/>
      <c r="P9250" s="19"/>
      <c r="Q9250" s="19"/>
      <c r="R9250" s="19"/>
      <c r="U9250" s="27"/>
      <c r="Y9250" s="9" t="s">
        <v>640</v>
      </c>
      <c r="Z9250" s="9" t="s">
        <v>462</v>
      </c>
      <c r="AA9250" s="9" t="s">
        <v>198</v>
      </c>
      <c r="AB9250" s="9">
        <v>8043353</v>
      </c>
      <c r="AC9250" s="9" t="s">
        <v>10024</v>
      </c>
      <c r="AD9250" s="9" t="s">
        <v>231</v>
      </c>
      <c r="AE9250" s="5">
        <f t="shared" si="310"/>
        <v>0</v>
      </c>
      <c r="AF9250" s="5" t="str">
        <f t="shared" si="311"/>
        <v>katB</v>
      </c>
      <c r="AG9250" s="153"/>
      <c r="AH9250" s="153"/>
      <c r="AI9250" t="s">
        <v>201</v>
      </c>
      <c r="AJ9250" t="s">
        <v>17878</v>
      </c>
      <c r="AK9250" s="9" t="str">
        <f>VLOOKUP(Y9250,zdroj!D:AJ,33,0)</f>
        <v>katB</v>
      </c>
    </row>
    <row r="9251" spans="8:37" x14ac:dyDescent="0.25">
      <c r="H9251" s="8"/>
      <c r="I9251" s="8"/>
      <c r="N9251" s="23"/>
      <c r="O9251" s="24"/>
      <c r="P9251" s="19"/>
      <c r="Q9251" s="19"/>
      <c r="R9251" s="19"/>
      <c r="U9251" s="27"/>
      <c r="Y9251" s="9" t="s">
        <v>640</v>
      </c>
      <c r="Z9251" s="9" t="s">
        <v>462</v>
      </c>
      <c r="AA9251" s="9" t="s">
        <v>198</v>
      </c>
      <c r="AB9251" s="9">
        <v>8043361</v>
      </c>
      <c r="AC9251" s="9" t="s">
        <v>10025</v>
      </c>
      <c r="AD9251" s="9" t="s">
        <v>231</v>
      </c>
      <c r="AE9251" s="5">
        <f t="shared" si="310"/>
        <v>0</v>
      </c>
      <c r="AF9251" s="5" t="str">
        <f t="shared" si="311"/>
        <v>katB</v>
      </c>
      <c r="AG9251" s="153"/>
      <c r="AH9251" s="153"/>
      <c r="AI9251" t="s">
        <v>201</v>
      </c>
      <c r="AJ9251" t="s">
        <v>17878</v>
      </c>
      <c r="AK9251" s="9" t="str">
        <f>VLOOKUP(Y9251,zdroj!D:AJ,33,0)</f>
        <v>katB</v>
      </c>
    </row>
    <row r="9252" spans="8:37" x14ac:dyDescent="0.25">
      <c r="H9252" s="8"/>
      <c r="I9252" s="8"/>
      <c r="N9252" s="23"/>
      <c r="O9252" s="24"/>
      <c r="P9252" s="19"/>
      <c r="Q9252" s="19"/>
      <c r="R9252" s="19"/>
      <c r="U9252" s="27"/>
      <c r="Y9252" s="9" t="s">
        <v>640</v>
      </c>
      <c r="Z9252" s="9" t="s">
        <v>462</v>
      </c>
      <c r="AA9252" s="9" t="s">
        <v>198</v>
      </c>
      <c r="AB9252" s="9">
        <v>8043370</v>
      </c>
      <c r="AC9252" s="9" t="s">
        <v>10026</v>
      </c>
      <c r="AD9252" s="9" t="s">
        <v>231</v>
      </c>
      <c r="AE9252" s="5">
        <f t="shared" si="310"/>
        <v>0</v>
      </c>
      <c r="AF9252" s="5" t="str">
        <f t="shared" si="311"/>
        <v>katB</v>
      </c>
      <c r="AG9252" s="153"/>
      <c r="AH9252" s="153"/>
      <c r="AI9252" t="s">
        <v>201</v>
      </c>
      <c r="AJ9252" t="s">
        <v>17878</v>
      </c>
      <c r="AK9252" s="9" t="str">
        <f>VLOOKUP(Y9252,zdroj!D:AJ,33,0)</f>
        <v>katB</v>
      </c>
    </row>
    <row r="9253" spans="8:37" x14ac:dyDescent="0.25">
      <c r="H9253" s="8"/>
      <c r="I9253" s="8"/>
      <c r="N9253" s="23"/>
      <c r="O9253" s="24"/>
      <c r="P9253" s="19"/>
      <c r="Q9253" s="19"/>
      <c r="R9253" s="19"/>
      <c r="U9253" s="27"/>
      <c r="Y9253" s="9" t="s">
        <v>640</v>
      </c>
      <c r="Z9253" s="9" t="s">
        <v>462</v>
      </c>
      <c r="AA9253" s="9" t="s">
        <v>198</v>
      </c>
      <c r="AB9253" s="9">
        <v>8043388</v>
      </c>
      <c r="AC9253" s="9" t="s">
        <v>10027</v>
      </c>
      <c r="AD9253" s="9" t="s">
        <v>231</v>
      </c>
      <c r="AE9253" s="5">
        <f t="shared" si="310"/>
        <v>0</v>
      </c>
      <c r="AF9253" s="5" t="str">
        <f t="shared" si="311"/>
        <v>katB</v>
      </c>
      <c r="AG9253" s="153"/>
      <c r="AH9253" s="153"/>
      <c r="AI9253" t="s">
        <v>201</v>
      </c>
      <c r="AJ9253" t="s">
        <v>17878</v>
      </c>
      <c r="AK9253" s="9" t="str">
        <f>VLOOKUP(Y9253,zdroj!D:AJ,33,0)</f>
        <v>katB</v>
      </c>
    </row>
    <row r="9254" spans="8:37" x14ac:dyDescent="0.25">
      <c r="H9254" s="8"/>
      <c r="I9254" s="8"/>
      <c r="N9254" s="23"/>
      <c r="O9254" s="24"/>
      <c r="P9254" s="19"/>
      <c r="Q9254" s="19"/>
      <c r="R9254" s="19"/>
      <c r="U9254" s="27"/>
      <c r="Y9254" s="9" t="s">
        <v>640</v>
      </c>
      <c r="Z9254" s="9" t="s">
        <v>462</v>
      </c>
      <c r="AA9254" s="9" t="s">
        <v>198</v>
      </c>
      <c r="AB9254" s="9">
        <v>8042853</v>
      </c>
      <c r="AC9254" s="9" t="s">
        <v>10028</v>
      </c>
      <c r="AD9254" s="9" t="s">
        <v>231</v>
      </c>
      <c r="AE9254" s="5">
        <f t="shared" si="310"/>
        <v>0</v>
      </c>
      <c r="AF9254" s="5" t="str">
        <f t="shared" si="311"/>
        <v>katB</v>
      </c>
      <c r="AG9254" s="153"/>
      <c r="AH9254" s="153"/>
      <c r="AI9254" t="s">
        <v>201</v>
      </c>
      <c r="AJ9254" t="s">
        <v>17878</v>
      </c>
      <c r="AK9254" s="9" t="str">
        <f>VLOOKUP(Y9254,zdroj!D:AJ,33,0)</f>
        <v>katB</v>
      </c>
    </row>
    <row r="9255" spans="8:37" x14ac:dyDescent="0.25">
      <c r="H9255" s="8"/>
      <c r="I9255" s="8"/>
      <c r="N9255" s="23"/>
      <c r="O9255" s="24"/>
      <c r="P9255" s="19"/>
      <c r="Q9255" s="19"/>
      <c r="R9255" s="19"/>
      <c r="U9255" s="27"/>
      <c r="Y9255" s="9" t="s">
        <v>640</v>
      </c>
      <c r="Z9255" s="9" t="s">
        <v>462</v>
      </c>
      <c r="AA9255" s="9" t="s">
        <v>198</v>
      </c>
      <c r="AB9255" s="9">
        <v>8043396</v>
      </c>
      <c r="AC9255" s="9" t="s">
        <v>10029</v>
      </c>
      <c r="AD9255" s="9" t="s">
        <v>231</v>
      </c>
      <c r="AE9255" s="5">
        <f t="shared" si="310"/>
        <v>0</v>
      </c>
      <c r="AF9255" s="5" t="str">
        <f t="shared" si="311"/>
        <v>katB</v>
      </c>
      <c r="AG9255" s="153"/>
      <c r="AH9255" s="153"/>
      <c r="AI9255" t="s">
        <v>201</v>
      </c>
      <c r="AJ9255" t="s">
        <v>17878</v>
      </c>
      <c r="AK9255" s="9" t="str">
        <f>VLOOKUP(Y9255,zdroj!D:AJ,33,0)</f>
        <v>katB</v>
      </c>
    </row>
    <row r="9256" spans="8:37" x14ac:dyDescent="0.25">
      <c r="H9256" s="8"/>
      <c r="I9256" s="8"/>
      <c r="N9256" s="23"/>
      <c r="O9256" s="24"/>
      <c r="P9256" s="19"/>
      <c r="Q9256" s="19"/>
      <c r="R9256" s="19"/>
      <c r="U9256" s="27"/>
      <c r="Y9256" s="9" t="s">
        <v>640</v>
      </c>
      <c r="Z9256" s="9" t="s">
        <v>462</v>
      </c>
      <c r="AA9256" s="9" t="s">
        <v>198</v>
      </c>
      <c r="AB9256" s="9">
        <v>8043400</v>
      </c>
      <c r="AC9256" s="9" t="s">
        <v>10030</v>
      </c>
      <c r="AD9256" s="9" t="s">
        <v>231</v>
      </c>
      <c r="AE9256" s="5">
        <f t="shared" si="310"/>
        <v>0</v>
      </c>
      <c r="AF9256" s="5" t="str">
        <f t="shared" si="311"/>
        <v>katB</v>
      </c>
      <c r="AG9256" s="153"/>
      <c r="AH9256" s="153"/>
      <c r="AI9256" t="s">
        <v>201</v>
      </c>
      <c r="AJ9256" t="s">
        <v>17878</v>
      </c>
      <c r="AK9256" s="9" t="str">
        <f>VLOOKUP(Y9256,zdroj!D:AJ,33,0)</f>
        <v>katB</v>
      </c>
    </row>
    <row r="9257" spans="8:37" x14ac:dyDescent="0.25">
      <c r="H9257" s="8"/>
      <c r="I9257" s="8"/>
      <c r="N9257" s="23"/>
      <c r="O9257" s="24"/>
      <c r="P9257" s="19"/>
      <c r="Q9257" s="19"/>
      <c r="R9257" s="19"/>
      <c r="U9257" s="27"/>
      <c r="Y9257" s="9" t="s">
        <v>640</v>
      </c>
      <c r="Z9257" s="9" t="s">
        <v>462</v>
      </c>
      <c r="AA9257" s="9" t="s">
        <v>198</v>
      </c>
      <c r="AB9257" s="9">
        <v>8043418</v>
      </c>
      <c r="AC9257" s="9" t="s">
        <v>10031</v>
      </c>
      <c r="AD9257" s="9" t="s">
        <v>231</v>
      </c>
      <c r="AE9257" s="5">
        <f t="shared" si="310"/>
        <v>0</v>
      </c>
      <c r="AF9257" s="5" t="str">
        <f t="shared" si="311"/>
        <v>katB</v>
      </c>
      <c r="AG9257" s="153"/>
      <c r="AH9257" s="153"/>
      <c r="AI9257" t="s">
        <v>201</v>
      </c>
      <c r="AJ9257" t="s">
        <v>17878</v>
      </c>
      <c r="AK9257" s="9" t="str">
        <f>VLOOKUP(Y9257,zdroj!D:AJ,33,0)</f>
        <v>katB</v>
      </c>
    </row>
    <row r="9258" spans="8:37" x14ac:dyDescent="0.25">
      <c r="H9258" s="8"/>
      <c r="I9258" s="8"/>
      <c r="N9258" s="23"/>
      <c r="O9258" s="24"/>
      <c r="P9258" s="19"/>
      <c r="Q9258" s="19"/>
      <c r="R9258" s="19"/>
      <c r="U9258" s="27"/>
      <c r="Y9258" s="9" t="s">
        <v>640</v>
      </c>
      <c r="Z9258" s="9" t="s">
        <v>462</v>
      </c>
      <c r="AA9258" s="9" t="s">
        <v>198</v>
      </c>
      <c r="AB9258" s="9">
        <v>8043426</v>
      </c>
      <c r="AC9258" s="9" t="s">
        <v>10032</v>
      </c>
      <c r="AD9258" s="9" t="s">
        <v>231</v>
      </c>
      <c r="AE9258" s="5">
        <f t="shared" si="310"/>
        <v>0</v>
      </c>
      <c r="AF9258" s="5" t="str">
        <f t="shared" si="311"/>
        <v>katB</v>
      </c>
      <c r="AG9258" s="153"/>
      <c r="AH9258" s="153"/>
      <c r="AI9258" t="s">
        <v>201</v>
      </c>
      <c r="AJ9258" t="s">
        <v>17878</v>
      </c>
      <c r="AK9258" s="9" t="str">
        <f>VLOOKUP(Y9258,zdroj!D:AJ,33,0)</f>
        <v>katB</v>
      </c>
    </row>
    <row r="9259" spans="8:37" x14ac:dyDescent="0.25">
      <c r="H9259" s="8"/>
      <c r="I9259" s="8"/>
      <c r="N9259" s="23"/>
      <c r="O9259" s="24"/>
      <c r="P9259" s="19"/>
      <c r="Q9259" s="19"/>
      <c r="R9259" s="19"/>
      <c r="U9259" s="27"/>
      <c r="Y9259" s="9" t="s">
        <v>640</v>
      </c>
      <c r="Z9259" s="9" t="s">
        <v>462</v>
      </c>
      <c r="AA9259" s="9" t="s">
        <v>198</v>
      </c>
      <c r="AB9259" s="9">
        <v>8043434</v>
      </c>
      <c r="AC9259" s="9" t="s">
        <v>10033</v>
      </c>
      <c r="AD9259" s="9" t="s">
        <v>231</v>
      </c>
      <c r="AE9259" s="5">
        <f t="shared" si="310"/>
        <v>0</v>
      </c>
      <c r="AF9259" s="5" t="str">
        <f t="shared" si="311"/>
        <v>katB</v>
      </c>
      <c r="AG9259" s="153"/>
      <c r="AH9259" s="153"/>
      <c r="AI9259" t="s">
        <v>17882</v>
      </c>
      <c r="AJ9259" t="s">
        <v>17878</v>
      </c>
      <c r="AK9259" s="9" t="str">
        <f>VLOOKUP(Y9259,zdroj!D:AJ,33,0)</f>
        <v>katB</v>
      </c>
    </row>
    <row r="9260" spans="8:37" x14ac:dyDescent="0.25">
      <c r="H9260" s="8"/>
      <c r="I9260" s="8"/>
      <c r="N9260" s="23"/>
      <c r="O9260" s="24"/>
      <c r="P9260" s="19"/>
      <c r="Q9260" s="19"/>
      <c r="R9260" s="19"/>
      <c r="U9260" s="27"/>
      <c r="Y9260" s="9" t="s">
        <v>640</v>
      </c>
      <c r="Z9260" s="9" t="s">
        <v>462</v>
      </c>
      <c r="AA9260" s="9" t="s">
        <v>198</v>
      </c>
      <c r="AB9260" s="9">
        <v>8043442</v>
      </c>
      <c r="AC9260" s="9" t="s">
        <v>10034</v>
      </c>
      <c r="AD9260" s="9" t="s">
        <v>231</v>
      </c>
      <c r="AE9260" s="5">
        <f t="shared" si="310"/>
        <v>0</v>
      </c>
      <c r="AF9260" s="5" t="str">
        <f t="shared" si="311"/>
        <v>katB</v>
      </c>
      <c r="AG9260" s="153"/>
      <c r="AH9260" s="153"/>
      <c r="AI9260" t="s">
        <v>201</v>
      </c>
      <c r="AJ9260" t="s">
        <v>17878</v>
      </c>
      <c r="AK9260" s="9" t="str">
        <f>VLOOKUP(Y9260,zdroj!D:AJ,33,0)</f>
        <v>katB</v>
      </c>
    </row>
    <row r="9261" spans="8:37" x14ac:dyDescent="0.25">
      <c r="H9261" s="8"/>
      <c r="I9261" s="8"/>
      <c r="N9261" s="23"/>
      <c r="O9261" s="24"/>
      <c r="P9261" s="19"/>
      <c r="Q9261" s="19"/>
      <c r="R9261" s="19"/>
      <c r="U9261" s="27"/>
      <c r="Y9261" s="9" t="s">
        <v>640</v>
      </c>
      <c r="Z9261" s="9" t="s">
        <v>462</v>
      </c>
      <c r="AA9261" s="9" t="s">
        <v>198</v>
      </c>
      <c r="AB9261" s="9">
        <v>8043451</v>
      </c>
      <c r="AC9261" s="9" t="s">
        <v>10035</v>
      </c>
      <c r="AD9261" s="9" t="s">
        <v>231</v>
      </c>
      <c r="AE9261" s="5">
        <f t="shared" si="310"/>
        <v>0</v>
      </c>
      <c r="AF9261" s="5" t="str">
        <f t="shared" si="311"/>
        <v>katB</v>
      </c>
      <c r="AG9261" s="153"/>
      <c r="AH9261" s="153"/>
      <c r="AI9261" t="s">
        <v>201</v>
      </c>
      <c r="AJ9261" t="s">
        <v>17878</v>
      </c>
      <c r="AK9261" s="9" t="str">
        <f>VLOOKUP(Y9261,zdroj!D:AJ,33,0)</f>
        <v>katB</v>
      </c>
    </row>
    <row r="9262" spans="8:37" x14ac:dyDescent="0.25">
      <c r="H9262" s="8"/>
      <c r="I9262" s="8"/>
      <c r="N9262" s="23"/>
      <c r="O9262" s="24"/>
      <c r="P9262" s="19"/>
      <c r="Q9262" s="19"/>
      <c r="R9262" s="19"/>
      <c r="U9262" s="27"/>
      <c r="Y9262" s="9" t="s">
        <v>640</v>
      </c>
      <c r="Z9262" s="9" t="s">
        <v>462</v>
      </c>
      <c r="AA9262" s="9" t="s">
        <v>198</v>
      </c>
      <c r="AB9262" s="9">
        <v>8043469</v>
      </c>
      <c r="AC9262" s="9" t="s">
        <v>10036</v>
      </c>
      <c r="AD9262" s="9" t="s">
        <v>231</v>
      </c>
      <c r="AE9262" s="5">
        <f t="shared" si="310"/>
        <v>0</v>
      </c>
      <c r="AF9262" s="5" t="str">
        <f t="shared" si="311"/>
        <v>katB</v>
      </c>
      <c r="AG9262" s="153"/>
      <c r="AH9262" s="153"/>
      <c r="AI9262" t="s">
        <v>201</v>
      </c>
      <c r="AJ9262" t="s">
        <v>17878</v>
      </c>
      <c r="AK9262" s="9" t="str">
        <f>VLOOKUP(Y9262,zdroj!D:AJ,33,0)</f>
        <v>katB</v>
      </c>
    </row>
    <row r="9263" spans="8:37" x14ac:dyDescent="0.25">
      <c r="H9263" s="8"/>
      <c r="I9263" s="8"/>
      <c r="N9263" s="23"/>
      <c r="O9263" s="24"/>
      <c r="P9263" s="19"/>
      <c r="Q9263" s="19"/>
      <c r="R9263" s="19"/>
      <c r="U9263" s="27"/>
      <c r="Y9263" s="9" t="s">
        <v>640</v>
      </c>
      <c r="Z9263" s="9" t="s">
        <v>462</v>
      </c>
      <c r="AA9263" s="9" t="s">
        <v>198</v>
      </c>
      <c r="AB9263" s="9">
        <v>8043485</v>
      </c>
      <c r="AC9263" s="9" t="s">
        <v>10037</v>
      </c>
      <c r="AD9263" s="9" t="s">
        <v>231</v>
      </c>
      <c r="AE9263" s="5">
        <f t="shared" si="310"/>
        <v>0</v>
      </c>
      <c r="AF9263" s="5" t="str">
        <f t="shared" si="311"/>
        <v>katB</v>
      </c>
      <c r="AG9263" s="153"/>
      <c r="AH9263" s="153"/>
      <c r="AI9263" t="s">
        <v>201</v>
      </c>
      <c r="AJ9263" t="s">
        <v>17878</v>
      </c>
      <c r="AK9263" s="9" t="str">
        <f>VLOOKUP(Y9263,zdroj!D:AJ,33,0)</f>
        <v>katB</v>
      </c>
    </row>
    <row r="9264" spans="8:37" x14ac:dyDescent="0.25">
      <c r="H9264" s="8"/>
      <c r="I9264" s="8"/>
      <c r="N9264" s="23"/>
      <c r="O9264" s="24"/>
      <c r="P9264" s="19"/>
      <c r="Q9264" s="19"/>
      <c r="R9264" s="19"/>
      <c r="U9264" s="27"/>
      <c r="Y9264" s="9" t="s">
        <v>640</v>
      </c>
      <c r="Z9264" s="9" t="s">
        <v>462</v>
      </c>
      <c r="AA9264" s="9" t="s">
        <v>198</v>
      </c>
      <c r="AB9264" s="9">
        <v>8042861</v>
      </c>
      <c r="AC9264" s="9" t="s">
        <v>10038</v>
      </c>
      <c r="AD9264" s="9" t="s">
        <v>231</v>
      </c>
      <c r="AE9264" s="5">
        <f t="shared" si="310"/>
        <v>0</v>
      </c>
      <c r="AF9264" s="5" t="str">
        <f t="shared" si="311"/>
        <v>katB</v>
      </c>
      <c r="AG9264" s="153"/>
      <c r="AH9264" s="153"/>
      <c r="AI9264" t="s">
        <v>201</v>
      </c>
      <c r="AJ9264" t="s">
        <v>17878</v>
      </c>
      <c r="AK9264" s="9" t="str">
        <f>VLOOKUP(Y9264,zdroj!D:AJ,33,0)</f>
        <v>katB</v>
      </c>
    </row>
    <row r="9265" spans="8:37" x14ac:dyDescent="0.25">
      <c r="H9265" s="8"/>
      <c r="I9265" s="8"/>
      <c r="N9265" s="23"/>
      <c r="O9265" s="24"/>
      <c r="P9265" s="19"/>
      <c r="Q9265" s="19"/>
      <c r="R9265" s="19"/>
      <c r="U9265" s="27"/>
      <c r="Y9265" s="9" t="s">
        <v>640</v>
      </c>
      <c r="Z9265" s="9" t="s">
        <v>462</v>
      </c>
      <c r="AA9265" s="9" t="s">
        <v>198</v>
      </c>
      <c r="AB9265" s="9">
        <v>8043493</v>
      </c>
      <c r="AC9265" s="9" t="s">
        <v>10039</v>
      </c>
      <c r="AD9265" s="9" t="s">
        <v>231</v>
      </c>
      <c r="AE9265" s="5">
        <f t="shared" si="310"/>
        <v>0</v>
      </c>
      <c r="AF9265" s="5" t="str">
        <f t="shared" si="311"/>
        <v>katB</v>
      </c>
      <c r="AG9265" s="153"/>
      <c r="AH9265" s="153"/>
      <c r="AI9265" t="s">
        <v>17879</v>
      </c>
      <c r="AJ9265" t="s">
        <v>17878</v>
      </c>
      <c r="AK9265" s="9" t="str">
        <f>VLOOKUP(Y9265,zdroj!D:AJ,33,0)</f>
        <v>katB</v>
      </c>
    </row>
    <row r="9266" spans="8:37" x14ac:dyDescent="0.25">
      <c r="H9266" s="8"/>
      <c r="I9266" s="8"/>
      <c r="N9266" s="23"/>
      <c r="O9266" s="24"/>
      <c r="P9266" s="19"/>
      <c r="Q9266" s="19"/>
      <c r="R9266" s="19"/>
      <c r="U9266" s="27"/>
      <c r="Y9266" s="9" t="s">
        <v>640</v>
      </c>
      <c r="Z9266" s="9" t="s">
        <v>462</v>
      </c>
      <c r="AA9266" s="9" t="s">
        <v>198</v>
      </c>
      <c r="AB9266" s="9">
        <v>8043507</v>
      </c>
      <c r="AC9266" s="9" t="s">
        <v>10040</v>
      </c>
      <c r="AD9266" s="9" t="s">
        <v>231</v>
      </c>
      <c r="AE9266" s="5">
        <f t="shared" si="310"/>
        <v>0</v>
      </c>
      <c r="AF9266" s="5" t="str">
        <f t="shared" si="311"/>
        <v>katB</v>
      </c>
      <c r="AG9266" s="153"/>
      <c r="AH9266" s="153"/>
      <c r="AI9266" t="s">
        <v>201</v>
      </c>
      <c r="AJ9266" t="s">
        <v>17878</v>
      </c>
      <c r="AK9266" s="9" t="str">
        <f>VLOOKUP(Y9266,zdroj!D:AJ,33,0)</f>
        <v>katB</v>
      </c>
    </row>
    <row r="9267" spans="8:37" x14ac:dyDescent="0.25">
      <c r="H9267" s="8"/>
      <c r="I9267" s="8"/>
      <c r="N9267" s="23"/>
      <c r="O9267" s="24"/>
      <c r="P9267" s="19"/>
      <c r="Q9267" s="19"/>
      <c r="R9267" s="19"/>
      <c r="U9267" s="27"/>
      <c r="Y9267" s="9" t="s">
        <v>640</v>
      </c>
      <c r="Z9267" s="9" t="s">
        <v>462</v>
      </c>
      <c r="AA9267" s="9" t="s">
        <v>198</v>
      </c>
      <c r="AB9267" s="9">
        <v>8043515</v>
      </c>
      <c r="AC9267" s="9" t="s">
        <v>10041</v>
      </c>
      <c r="AD9267" s="9" t="s">
        <v>231</v>
      </c>
      <c r="AE9267" s="5">
        <f t="shared" si="310"/>
        <v>0</v>
      </c>
      <c r="AF9267" s="5" t="str">
        <f t="shared" si="311"/>
        <v>katB</v>
      </c>
      <c r="AG9267" s="153"/>
      <c r="AH9267" s="153"/>
      <c r="AI9267" t="s">
        <v>201</v>
      </c>
      <c r="AJ9267" t="s">
        <v>17878</v>
      </c>
      <c r="AK9267" s="9" t="str">
        <f>VLOOKUP(Y9267,zdroj!D:AJ,33,0)</f>
        <v>katB</v>
      </c>
    </row>
    <row r="9268" spans="8:37" x14ac:dyDescent="0.25">
      <c r="H9268" s="8"/>
      <c r="I9268" s="8"/>
      <c r="N9268" s="23"/>
      <c r="O9268" s="24"/>
      <c r="P9268" s="19"/>
      <c r="Q9268" s="19"/>
      <c r="R9268" s="19"/>
      <c r="U9268" s="27"/>
      <c r="Y9268" s="9" t="s">
        <v>640</v>
      </c>
      <c r="Z9268" s="9" t="s">
        <v>462</v>
      </c>
      <c r="AA9268" s="9" t="s">
        <v>198</v>
      </c>
      <c r="AB9268" s="9">
        <v>8043523</v>
      </c>
      <c r="AC9268" s="9" t="s">
        <v>10042</v>
      </c>
      <c r="AD9268" s="9" t="s">
        <v>231</v>
      </c>
      <c r="AE9268" s="5">
        <f t="shared" si="310"/>
        <v>0</v>
      </c>
      <c r="AF9268" s="5" t="str">
        <f t="shared" si="311"/>
        <v>katB</v>
      </c>
      <c r="AG9268" s="153"/>
      <c r="AH9268" s="153"/>
      <c r="AI9268" t="s">
        <v>201</v>
      </c>
      <c r="AJ9268" t="s">
        <v>17878</v>
      </c>
      <c r="AK9268" s="9" t="str">
        <f>VLOOKUP(Y9268,zdroj!D:AJ,33,0)</f>
        <v>katB</v>
      </c>
    </row>
    <row r="9269" spans="8:37" x14ac:dyDescent="0.25">
      <c r="H9269" s="8"/>
      <c r="I9269" s="8"/>
      <c r="N9269" s="23"/>
      <c r="O9269" s="24"/>
      <c r="P9269" s="19"/>
      <c r="Q9269" s="19"/>
      <c r="R9269" s="19"/>
      <c r="U9269" s="27"/>
      <c r="Y9269" s="9" t="s">
        <v>640</v>
      </c>
      <c r="Z9269" s="9" t="s">
        <v>462</v>
      </c>
      <c r="AA9269" s="9" t="s">
        <v>198</v>
      </c>
      <c r="AB9269" s="9">
        <v>8043531</v>
      </c>
      <c r="AC9269" s="9" t="s">
        <v>10043</v>
      </c>
      <c r="AD9269" s="9" t="s">
        <v>231</v>
      </c>
      <c r="AE9269" s="5">
        <f t="shared" si="310"/>
        <v>0</v>
      </c>
      <c r="AF9269" s="5" t="str">
        <f t="shared" si="311"/>
        <v>katB</v>
      </c>
      <c r="AG9269" s="153"/>
      <c r="AH9269" s="153"/>
      <c r="AI9269" t="s">
        <v>201</v>
      </c>
      <c r="AJ9269" t="s">
        <v>17878</v>
      </c>
      <c r="AK9269" s="9" t="str">
        <f>VLOOKUP(Y9269,zdroj!D:AJ,33,0)</f>
        <v>katB</v>
      </c>
    </row>
    <row r="9270" spans="8:37" x14ac:dyDescent="0.25">
      <c r="H9270" s="8"/>
      <c r="I9270" s="8"/>
      <c r="N9270" s="23"/>
      <c r="O9270" s="24"/>
      <c r="P9270" s="19"/>
      <c r="Q9270" s="19"/>
      <c r="R9270" s="19"/>
      <c r="U9270" s="27"/>
      <c r="Y9270" s="9" t="s">
        <v>640</v>
      </c>
      <c r="Z9270" s="9" t="s">
        <v>462</v>
      </c>
      <c r="AA9270" s="9" t="s">
        <v>198</v>
      </c>
      <c r="AB9270" s="9">
        <v>8043540</v>
      </c>
      <c r="AC9270" s="9" t="s">
        <v>10044</v>
      </c>
      <c r="AD9270" s="9" t="s">
        <v>231</v>
      </c>
      <c r="AE9270" s="5">
        <f t="shared" si="310"/>
        <v>0</v>
      </c>
      <c r="AF9270" s="5" t="str">
        <f t="shared" si="311"/>
        <v>katB</v>
      </c>
      <c r="AG9270" s="153"/>
      <c r="AH9270" s="153"/>
      <c r="AI9270" t="s">
        <v>17883</v>
      </c>
      <c r="AJ9270" t="s">
        <v>17878</v>
      </c>
      <c r="AK9270" s="9" t="str">
        <f>VLOOKUP(Y9270,zdroj!D:AJ,33,0)</f>
        <v>katB</v>
      </c>
    </row>
    <row r="9271" spans="8:37" x14ac:dyDescent="0.25">
      <c r="H9271" s="8"/>
      <c r="I9271" s="8"/>
      <c r="N9271" s="23"/>
      <c r="O9271" s="24"/>
      <c r="P9271" s="19"/>
      <c r="Q9271" s="19"/>
      <c r="R9271" s="19"/>
      <c r="U9271" s="27"/>
      <c r="Y9271" s="9" t="s">
        <v>640</v>
      </c>
      <c r="Z9271" s="9" t="s">
        <v>462</v>
      </c>
      <c r="AA9271" s="9" t="s">
        <v>198</v>
      </c>
      <c r="AB9271" s="9">
        <v>8043558</v>
      </c>
      <c r="AC9271" s="9" t="s">
        <v>10045</v>
      </c>
      <c r="AD9271" s="9" t="s">
        <v>231</v>
      </c>
      <c r="AE9271" s="5">
        <f t="shared" si="310"/>
        <v>0</v>
      </c>
      <c r="AF9271" s="5" t="str">
        <f t="shared" si="311"/>
        <v>katB</v>
      </c>
      <c r="AG9271" s="153"/>
      <c r="AH9271" s="153"/>
      <c r="AI9271" t="s">
        <v>201</v>
      </c>
      <c r="AJ9271" t="s">
        <v>17878</v>
      </c>
      <c r="AK9271" s="9" t="str">
        <f>VLOOKUP(Y9271,zdroj!D:AJ,33,0)</f>
        <v>katB</v>
      </c>
    </row>
    <row r="9272" spans="8:37" x14ac:dyDescent="0.25">
      <c r="H9272" s="8"/>
      <c r="I9272" s="8"/>
      <c r="N9272" s="23"/>
      <c r="O9272" s="24"/>
      <c r="P9272" s="19"/>
      <c r="Q9272" s="19"/>
      <c r="R9272" s="19"/>
      <c r="U9272" s="27"/>
      <c r="Y9272" s="9" t="s">
        <v>640</v>
      </c>
      <c r="Z9272" s="9" t="s">
        <v>462</v>
      </c>
      <c r="AA9272" s="9" t="s">
        <v>198</v>
      </c>
      <c r="AB9272" s="9">
        <v>8043566</v>
      </c>
      <c r="AC9272" s="9" t="s">
        <v>10046</v>
      </c>
      <c r="AD9272" s="9" t="s">
        <v>231</v>
      </c>
      <c r="AE9272" s="5">
        <f t="shared" si="310"/>
        <v>0</v>
      </c>
      <c r="AF9272" s="5" t="str">
        <f t="shared" si="311"/>
        <v>katB</v>
      </c>
      <c r="AG9272" s="153"/>
      <c r="AH9272" s="153"/>
      <c r="AI9272" t="s">
        <v>201</v>
      </c>
      <c r="AJ9272" t="s">
        <v>17878</v>
      </c>
      <c r="AK9272" s="9" t="str">
        <f>VLOOKUP(Y9272,zdroj!D:AJ,33,0)</f>
        <v>katB</v>
      </c>
    </row>
    <row r="9273" spans="8:37" x14ac:dyDescent="0.25">
      <c r="H9273" s="8"/>
      <c r="I9273" s="8"/>
      <c r="N9273" s="23"/>
      <c r="O9273" s="24"/>
      <c r="P9273" s="19"/>
      <c r="Q9273" s="19"/>
      <c r="R9273" s="19"/>
      <c r="U9273" s="27"/>
      <c r="Y9273" s="9" t="s">
        <v>640</v>
      </c>
      <c r="Z9273" s="9" t="s">
        <v>462</v>
      </c>
      <c r="AA9273" s="9" t="s">
        <v>198</v>
      </c>
      <c r="AB9273" s="9">
        <v>8043574</v>
      </c>
      <c r="AC9273" s="9" t="s">
        <v>10047</v>
      </c>
      <c r="AD9273" s="9" t="s">
        <v>231</v>
      </c>
      <c r="AE9273" s="5">
        <f t="shared" si="310"/>
        <v>0</v>
      </c>
      <c r="AF9273" s="5" t="str">
        <f t="shared" si="311"/>
        <v>katB</v>
      </c>
      <c r="AG9273" s="153"/>
      <c r="AH9273" s="153"/>
      <c r="AI9273" t="s">
        <v>201</v>
      </c>
      <c r="AJ9273" t="s">
        <v>17878</v>
      </c>
      <c r="AK9273" s="9" t="str">
        <f>VLOOKUP(Y9273,zdroj!D:AJ,33,0)</f>
        <v>katB</v>
      </c>
    </row>
    <row r="9274" spans="8:37" x14ac:dyDescent="0.25">
      <c r="H9274" s="8"/>
      <c r="I9274" s="8"/>
      <c r="N9274" s="23"/>
      <c r="O9274" s="24"/>
      <c r="P9274" s="19"/>
      <c r="Q9274" s="19"/>
      <c r="R9274" s="19"/>
      <c r="U9274" s="27"/>
      <c r="Y9274" s="9" t="s">
        <v>640</v>
      </c>
      <c r="Z9274" s="9" t="s">
        <v>462</v>
      </c>
      <c r="AA9274" s="9" t="s">
        <v>198</v>
      </c>
      <c r="AB9274" s="9">
        <v>8043582</v>
      </c>
      <c r="AC9274" s="9" t="s">
        <v>10048</v>
      </c>
      <c r="AD9274" s="9" t="s">
        <v>231</v>
      </c>
      <c r="AE9274" s="5">
        <f t="shared" si="310"/>
        <v>0</v>
      </c>
      <c r="AF9274" s="5" t="str">
        <f t="shared" si="311"/>
        <v>katB</v>
      </c>
      <c r="AG9274" s="153"/>
      <c r="AH9274" s="153"/>
      <c r="AI9274" t="s">
        <v>201</v>
      </c>
      <c r="AJ9274" t="s">
        <v>17878</v>
      </c>
      <c r="AK9274" s="9" t="str">
        <f>VLOOKUP(Y9274,zdroj!D:AJ,33,0)</f>
        <v>katB</v>
      </c>
    </row>
    <row r="9275" spans="8:37" x14ac:dyDescent="0.25">
      <c r="H9275" s="8"/>
      <c r="I9275" s="8"/>
      <c r="N9275" s="23"/>
      <c r="O9275" s="24"/>
      <c r="P9275" s="19"/>
      <c r="Q9275" s="19"/>
      <c r="R9275" s="19"/>
      <c r="U9275" s="27"/>
      <c r="Y9275" s="9" t="s">
        <v>640</v>
      </c>
      <c r="Z9275" s="9" t="s">
        <v>462</v>
      </c>
      <c r="AA9275" s="9" t="s">
        <v>198</v>
      </c>
      <c r="AB9275" s="9">
        <v>8042870</v>
      </c>
      <c r="AC9275" s="9" t="s">
        <v>10049</v>
      </c>
      <c r="AD9275" s="9" t="s">
        <v>231</v>
      </c>
      <c r="AE9275" s="5">
        <f t="shared" si="310"/>
        <v>0</v>
      </c>
      <c r="AF9275" s="5" t="str">
        <f t="shared" si="311"/>
        <v>katB</v>
      </c>
      <c r="AG9275" s="153"/>
      <c r="AH9275" s="153"/>
      <c r="AI9275" t="s">
        <v>201</v>
      </c>
      <c r="AJ9275" t="s">
        <v>17878</v>
      </c>
      <c r="AK9275" s="9" t="str">
        <f>VLOOKUP(Y9275,zdroj!D:AJ,33,0)</f>
        <v>katB</v>
      </c>
    </row>
    <row r="9276" spans="8:37" x14ac:dyDescent="0.25">
      <c r="H9276" s="8"/>
      <c r="I9276" s="8"/>
      <c r="N9276" s="23"/>
      <c r="O9276" s="24"/>
      <c r="P9276" s="19"/>
      <c r="Q9276" s="19"/>
      <c r="R9276" s="19"/>
      <c r="U9276" s="27"/>
      <c r="Y9276" s="9" t="s">
        <v>640</v>
      </c>
      <c r="Z9276" s="9" t="s">
        <v>462</v>
      </c>
      <c r="AA9276" s="9" t="s">
        <v>198</v>
      </c>
      <c r="AB9276" s="9">
        <v>8043591</v>
      </c>
      <c r="AC9276" s="9" t="s">
        <v>10050</v>
      </c>
      <c r="AD9276" s="9" t="s">
        <v>231</v>
      </c>
      <c r="AE9276" s="5">
        <f t="shared" si="310"/>
        <v>0</v>
      </c>
      <c r="AF9276" s="5" t="str">
        <f t="shared" si="311"/>
        <v>katB</v>
      </c>
      <c r="AG9276" s="153"/>
      <c r="AH9276" s="153"/>
      <c r="AI9276" t="s">
        <v>201</v>
      </c>
      <c r="AJ9276" t="s">
        <v>17878</v>
      </c>
      <c r="AK9276" s="9" t="str">
        <f>VLOOKUP(Y9276,zdroj!D:AJ,33,0)</f>
        <v>katB</v>
      </c>
    </row>
    <row r="9277" spans="8:37" x14ac:dyDescent="0.25">
      <c r="H9277" s="8"/>
      <c r="I9277" s="8"/>
      <c r="N9277" s="23"/>
      <c r="O9277" s="24"/>
      <c r="P9277" s="19"/>
      <c r="Q9277" s="19"/>
      <c r="R9277" s="19"/>
      <c r="U9277" s="27"/>
      <c r="Y9277" s="9" t="s">
        <v>640</v>
      </c>
      <c r="Z9277" s="9" t="s">
        <v>462</v>
      </c>
      <c r="AA9277" s="9" t="s">
        <v>198</v>
      </c>
      <c r="AB9277" s="9">
        <v>8043604</v>
      </c>
      <c r="AC9277" s="9" t="s">
        <v>10051</v>
      </c>
      <c r="AD9277" s="9" t="s">
        <v>231</v>
      </c>
      <c r="AE9277" s="5">
        <f t="shared" si="310"/>
        <v>0</v>
      </c>
      <c r="AF9277" s="5" t="str">
        <f t="shared" si="311"/>
        <v>katB</v>
      </c>
      <c r="AG9277" s="153"/>
      <c r="AH9277" s="153"/>
      <c r="AI9277" t="s">
        <v>201</v>
      </c>
      <c r="AJ9277" t="s">
        <v>17878</v>
      </c>
      <c r="AK9277" s="9" t="str">
        <f>VLOOKUP(Y9277,zdroj!D:AJ,33,0)</f>
        <v>katB</v>
      </c>
    </row>
    <row r="9278" spans="8:37" x14ac:dyDescent="0.25">
      <c r="H9278" s="8"/>
      <c r="I9278" s="8"/>
      <c r="N9278" s="23"/>
      <c r="O9278" s="24"/>
      <c r="P9278" s="19"/>
      <c r="Q9278" s="19"/>
      <c r="R9278" s="19"/>
      <c r="U9278" s="27"/>
      <c r="Y9278" s="9" t="s">
        <v>640</v>
      </c>
      <c r="Z9278" s="9" t="s">
        <v>462</v>
      </c>
      <c r="AA9278" s="9" t="s">
        <v>198</v>
      </c>
      <c r="AB9278" s="9">
        <v>8043612</v>
      </c>
      <c r="AC9278" s="9" t="s">
        <v>10052</v>
      </c>
      <c r="AD9278" s="9" t="s">
        <v>231</v>
      </c>
      <c r="AE9278" s="5">
        <f t="shared" si="310"/>
        <v>0</v>
      </c>
      <c r="AF9278" s="5" t="str">
        <f t="shared" si="311"/>
        <v>katB</v>
      </c>
      <c r="AG9278" s="153"/>
      <c r="AH9278" s="153"/>
      <c r="AI9278" t="s">
        <v>201</v>
      </c>
      <c r="AJ9278" t="s">
        <v>17878</v>
      </c>
      <c r="AK9278" s="9" t="str">
        <f>VLOOKUP(Y9278,zdroj!D:AJ,33,0)</f>
        <v>katB</v>
      </c>
    </row>
    <row r="9279" spans="8:37" x14ac:dyDescent="0.25">
      <c r="H9279" s="8"/>
      <c r="I9279" s="8"/>
      <c r="N9279" s="23"/>
      <c r="O9279" s="24"/>
      <c r="P9279" s="19"/>
      <c r="Q9279" s="19"/>
      <c r="R9279" s="19"/>
      <c r="U9279" s="27"/>
      <c r="Y9279" s="9" t="s">
        <v>640</v>
      </c>
      <c r="Z9279" s="9" t="s">
        <v>462</v>
      </c>
      <c r="AA9279" s="9" t="s">
        <v>198</v>
      </c>
      <c r="AB9279" s="9">
        <v>8043621</v>
      </c>
      <c r="AC9279" s="9" t="s">
        <v>10053</v>
      </c>
      <c r="AD9279" s="9" t="s">
        <v>231</v>
      </c>
      <c r="AE9279" s="5">
        <f t="shared" si="310"/>
        <v>0</v>
      </c>
      <c r="AF9279" s="5" t="str">
        <f t="shared" si="311"/>
        <v>katB</v>
      </c>
      <c r="AG9279" s="153"/>
      <c r="AH9279" s="153"/>
      <c r="AI9279" t="s">
        <v>201</v>
      </c>
      <c r="AJ9279" t="s">
        <v>17878</v>
      </c>
      <c r="AK9279" s="9" t="str">
        <f>VLOOKUP(Y9279,zdroj!D:AJ,33,0)</f>
        <v>katB</v>
      </c>
    </row>
    <row r="9280" spans="8:37" x14ac:dyDescent="0.25">
      <c r="H9280" s="8"/>
      <c r="I9280" s="8"/>
      <c r="N9280" s="23"/>
      <c r="O9280" s="24"/>
      <c r="P9280" s="19"/>
      <c r="Q9280" s="19"/>
      <c r="R9280" s="19"/>
      <c r="U9280" s="27"/>
      <c r="Y9280" s="9" t="s">
        <v>640</v>
      </c>
      <c r="Z9280" s="9" t="s">
        <v>462</v>
      </c>
      <c r="AA9280" s="9" t="s">
        <v>198</v>
      </c>
      <c r="AB9280" s="9">
        <v>8043639</v>
      </c>
      <c r="AC9280" s="9" t="s">
        <v>10054</v>
      </c>
      <c r="AD9280" s="9" t="s">
        <v>231</v>
      </c>
      <c r="AE9280" s="5">
        <f t="shared" si="310"/>
        <v>0</v>
      </c>
      <c r="AF9280" s="5" t="str">
        <f t="shared" si="311"/>
        <v>katB</v>
      </c>
      <c r="AG9280" s="153"/>
      <c r="AH9280" s="153"/>
      <c r="AI9280" t="s">
        <v>201</v>
      </c>
      <c r="AJ9280" t="s">
        <v>17878</v>
      </c>
      <c r="AK9280" s="9" t="str">
        <f>VLOOKUP(Y9280,zdroj!D:AJ,33,0)</f>
        <v>katB</v>
      </c>
    </row>
    <row r="9281" spans="8:37" x14ac:dyDescent="0.25">
      <c r="H9281" s="8"/>
      <c r="I9281" s="8"/>
      <c r="N9281" s="23"/>
      <c r="O9281" s="24"/>
      <c r="P9281" s="19"/>
      <c r="Q9281" s="19"/>
      <c r="R9281" s="19"/>
      <c r="U9281" s="27"/>
      <c r="Y9281" s="9" t="s">
        <v>640</v>
      </c>
      <c r="Z9281" s="9" t="s">
        <v>462</v>
      </c>
      <c r="AA9281" s="9" t="s">
        <v>198</v>
      </c>
      <c r="AB9281" s="9">
        <v>8043647</v>
      </c>
      <c r="AC9281" s="9" t="s">
        <v>10055</v>
      </c>
      <c r="AD9281" s="9" t="s">
        <v>231</v>
      </c>
      <c r="AE9281" s="5">
        <f t="shared" si="310"/>
        <v>0</v>
      </c>
      <c r="AF9281" s="5" t="str">
        <f t="shared" si="311"/>
        <v>katB</v>
      </c>
      <c r="AG9281" s="153"/>
      <c r="AH9281" s="153"/>
      <c r="AI9281" t="s">
        <v>201</v>
      </c>
      <c r="AJ9281" t="s">
        <v>17878</v>
      </c>
      <c r="AK9281" s="9" t="str">
        <f>VLOOKUP(Y9281,zdroj!D:AJ,33,0)</f>
        <v>katB</v>
      </c>
    </row>
    <row r="9282" spans="8:37" x14ac:dyDescent="0.25">
      <c r="H9282" s="8"/>
      <c r="I9282" s="8"/>
      <c r="N9282" s="23"/>
      <c r="O9282" s="24"/>
      <c r="P9282" s="19"/>
      <c r="Q9282" s="19"/>
      <c r="R9282" s="19"/>
      <c r="U9282" s="27"/>
      <c r="Y9282" s="9" t="s">
        <v>640</v>
      </c>
      <c r="Z9282" s="9" t="s">
        <v>462</v>
      </c>
      <c r="AA9282" s="9" t="s">
        <v>198</v>
      </c>
      <c r="AB9282" s="9">
        <v>8043655</v>
      </c>
      <c r="AC9282" s="9" t="s">
        <v>10056</v>
      </c>
      <c r="AD9282" s="9" t="s">
        <v>231</v>
      </c>
      <c r="AE9282" s="5">
        <f t="shared" si="310"/>
        <v>0</v>
      </c>
      <c r="AF9282" s="5" t="str">
        <f t="shared" si="311"/>
        <v>katB</v>
      </c>
      <c r="AG9282" s="153"/>
      <c r="AH9282" s="153"/>
      <c r="AI9282" t="s">
        <v>201</v>
      </c>
      <c r="AJ9282" t="s">
        <v>17878</v>
      </c>
      <c r="AK9282" s="9" t="str">
        <f>VLOOKUP(Y9282,zdroj!D:AJ,33,0)</f>
        <v>katB</v>
      </c>
    </row>
    <row r="9283" spans="8:37" x14ac:dyDescent="0.25">
      <c r="H9283" s="8"/>
      <c r="I9283" s="8"/>
      <c r="N9283" s="23"/>
      <c r="O9283" s="24"/>
      <c r="P9283" s="19"/>
      <c r="Q9283" s="19"/>
      <c r="R9283" s="19"/>
      <c r="U9283" s="27"/>
      <c r="Y9283" s="9" t="s">
        <v>640</v>
      </c>
      <c r="Z9283" s="9" t="s">
        <v>462</v>
      </c>
      <c r="AA9283" s="9" t="s">
        <v>198</v>
      </c>
      <c r="AB9283" s="9">
        <v>8043663</v>
      </c>
      <c r="AC9283" s="9" t="s">
        <v>10057</v>
      </c>
      <c r="AD9283" s="9" t="s">
        <v>231</v>
      </c>
      <c r="AE9283" s="5">
        <f t="shared" si="310"/>
        <v>0</v>
      </c>
      <c r="AF9283" s="5" t="str">
        <f t="shared" si="311"/>
        <v>katB</v>
      </c>
      <c r="AG9283" s="153"/>
      <c r="AH9283" s="153"/>
      <c r="AI9283" t="s">
        <v>201</v>
      </c>
      <c r="AJ9283" t="s">
        <v>17878</v>
      </c>
      <c r="AK9283" s="9" t="str">
        <f>VLOOKUP(Y9283,zdroj!D:AJ,33,0)</f>
        <v>katB</v>
      </c>
    </row>
    <row r="9284" spans="8:37" x14ac:dyDescent="0.25">
      <c r="H9284" s="8"/>
      <c r="I9284" s="8"/>
      <c r="N9284" s="23"/>
      <c r="O9284" s="24"/>
      <c r="P9284" s="19"/>
      <c r="Q9284" s="19"/>
      <c r="R9284" s="19"/>
      <c r="U9284" s="27"/>
      <c r="Y9284" s="9" t="s">
        <v>640</v>
      </c>
      <c r="Z9284" s="9" t="s">
        <v>462</v>
      </c>
      <c r="AA9284" s="9" t="s">
        <v>198</v>
      </c>
      <c r="AB9284" s="9">
        <v>8043671</v>
      </c>
      <c r="AC9284" s="9" t="s">
        <v>10058</v>
      </c>
      <c r="AD9284" s="9" t="s">
        <v>231</v>
      </c>
      <c r="AE9284" s="5">
        <f t="shared" si="310"/>
        <v>0</v>
      </c>
      <c r="AF9284" s="5" t="str">
        <f t="shared" si="311"/>
        <v>katB</v>
      </c>
      <c r="AG9284" s="153"/>
      <c r="AH9284" s="153"/>
      <c r="AI9284" t="s">
        <v>201</v>
      </c>
      <c r="AJ9284" t="s">
        <v>17878</v>
      </c>
      <c r="AK9284" s="9" t="str">
        <f>VLOOKUP(Y9284,zdroj!D:AJ,33,0)</f>
        <v>katB</v>
      </c>
    </row>
    <row r="9285" spans="8:37" x14ac:dyDescent="0.25">
      <c r="H9285" s="8"/>
      <c r="I9285" s="8"/>
      <c r="N9285" s="23"/>
      <c r="O9285" s="24"/>
      <c r="P9285" s="19"/>
      <c r="Q9285" s="19"/>
      <c r="R9285" s="19"/>
      <c r="U9285" s="27"/>
      <c r="Y9285" s="9" t="s">
        <v>640</v>
      </c>
      <c r="Z9285" s="9" t="s">
        <v>462</v>
      </c>
      <c r="AA9285" s="9" t="s">
        <v>198</v>
      </c>
      <c r="AB9285" s="9">
        <v>72553154</v>
      </c>
      <c r="AC9285" s="9" t="s">
        <v>10059</v>
      </c>
      <c r="AD9285" s="9" t="s">
        <v>231</v>
      </c>
      <c r="AE9285" s="5">
        <f t="shared" si="310"/>
        <v>0</v>
      </c>
      <c r="AF9285" s="5" t="str">
        <f t="shared" si="311"/>
        <v>katB</v>
      </c>
      <c r="AG9285" s="153"/>
      <c r="AH9285" s="153"/>
      <c r="AI9285" t="s">
        <v>229</v>
      </c>
      <c r="AJ9285" t="s">
        <v>17878</v>
      </c>
      <c r="AK9285" s="9" t="str">
        <f>VLOOKUP(Y9285,zdroj!D:AJ,33,0)</f>
        <v>katB</v>
      </c>
    </row>
    <row r="9286" spans="8:37" x14ac:dyDescent="0.25">
      <c r="H9286" s="8"/>
      <c r="I9286" s="8"/>
      <c r="N9286" s="23"/>
      <c r="O9286" s="24"/>
      <c r="P9286" s="19"/>
      <c r="Q9286" s="19"/>
      <c r="R9286" s="19"/>
      <c r="U9286" s="27"/>
      <c r="Y9286" s="9" t="s">
        <v>640</v>
      </c>
      <c r="Z9286" s="9" t="s">
        <v>462</v>
      </c>
      <c r="AA9286" s="9" t="s">
        <v>198</v>
      </c>
      <c r="AB9286" s="9">
        <v>8043698</v>
      </c>
      <c r="AC9286" s="9" t="s">
        <v>10060</v>
      </c>
      <c r="AD9286" s="9" t="s">
        <v>231</v>
      </c>
      <c r="AE9286" s="5">
        <f t="shared" si="310"/>
        <v>0</v>
      </c>
      <c r="AF9286" s="5" t="str">
        <f t="shared" si="311"/>
        <v>katB</v>
      </c>
      <c r="AG9286" s="153"/>
      <c r="AH9286" s="153"/>
      <c r="AI9286" t="s">
        <v>201</v>
      </c>
      <c r="AJ9286" t="s">
        <v>17878</v>
      </c>
      <c r="AK9286" s="9" t="str">
        <f>VLOOKUP(Y9286,zdroj!D:AJ,33,0)</f>
        <v>katB</v>
      </c>
    </row>
    <row r="9287" spans="8:37" x14ac:dyDescent="0.25">
      <c r="H9287" s="8"/>
      <c r="I9287" s="8"/>
      <c r="N9287" s="23"/>
      <c r="O9287" s="24"/>
      <c r="P9287" s="19"/>
      <c r="Q9287" s="19"/>
      <c r="R9287" s="19"/>
      <c r="U9287" s="27"/>
      <c r="Y9287" s="9" t="s">
        <v>640</v>
      </c>
      <c r="Z9287" s="9" t="s">
        <v>462</v>
      </c>
      <c r="AA9287" s="9" t="s">
        <v>198</v>
      </c>
      <c r="AB9287" s="9">
        <v>8043701</v>
      </c>
      <c r="AC9287" s="9" t="s">
        <v>10061</v>
      </c>
      <c r="AD9287" s="9" t="s">
        <v>231</v>
      </c>
      <c r="AE9287" s="5">
        <f t="shared" si="310"/>
        <v>0</v>
      </c>
      <c r="AF9287" s="5" t="str">
        <f t="shared" si="311"/>
        <v>katB</v>
      </c>
      <c r="AG9287" s="153"/>
      <c r="AH9287" s="153"/>
      <c r="AI9287" t="s">
        <v>201</v>
      </c>
      <c r="AJ9287" t="s">
        <v>17878</v>
      </c>
      <c r="AK9287" s="9" t="str">
        <f>VLOOKUP(Y9287,zdroj!D:AJ,33,0)</f>
        <v>katB</v>
      </c>
    </row>
    <row r="9288" spans="8:37" x14ac:dyDescent="0.25">
      <c r="H9288" s="8"/>
      <c r="I9288" s="8"/>
      <c r="N9288" s="23"/>
      <c r="O9288" s="24"/>
      <c r="P9288" s="19"/>
      <c r="Q9288" s="19"/>
      <c r="R9288" s="19"/>
      <c r="U9288" s="27"/>
      <c r="Y9288" s="9" t="s">
        <v>640</v>
      </c>
      <c r="Z9288" s="9" t="s">
        <v>462</v>
      </c>
      <c r="AA9288" s="9" t="s">
        <v>198</v>
      </c>
      <c r="AB9288" s="9">
        <v>8043710</v>
      </c>
      <c r="AC9288" s="9" t="s">
        <v>10062</v>
      </c>
      <c r="AD9288" s="9" t="s">
        <v>231</v>
      </c>
      <c r="AE9288" s="5">
        <f t="shared" si="310"/>
        <v>0</v>
      </c>
      <c r="AF9288" s="5" t="str">
        <f t="shared" si="311"/>
        <v>katB</v>
      </c>
      <c r="AG9288" s="153"/>
      <c r="AH9288" s="153"/>
      <c r="AI9288" t="s">
        <v>201</v>
      </c>
      <c r="AJ9288" t="s">
        <v>17878</v>
      </c>
      <c r="AK9288" s="9" t="str">
        <f>VLOOKUP(Y9288,zdroj!D:AJ,33,0)</f>
        <v>katB</v>
      </c>
    </row>
    <row r="9289" spans="8:37" x14ac:dyDescent="0.25">
      <c r="H9289" s="8"/>
      <c r="I9289" s="8"/>
      <c r="N9289" s="23"/>
      <c r="O9289" s="24"/>
      <c r="P9289" s="19"/>
      <c r="Q9289" s="19"/>
      <c r="R9289" s="19"/>
      <c r="U9289" s="27"/>
      <c r="Y9289" s="9" t="s">
        <v>640</v>
      </c>
      <c r="Z9289" s="9" t="s">
        <v>462</v>
      </c>
      <c r="AA9289" s="9" t="s">
        <v>198</v>
      </c>
      <c r="AB9289" s="9">
        <v>8043728</v>
      </c>
      <c r="AC9289" s="9" t="s">
        <v>10063</v>
      </c>
      <c r="AD9289" s="9" t="s">
        <v>231</v>
      </c>
      <c r="AE9289" s="5">
        <f t="shared" si="310"/>
        <v>0</v>
      </c>
      <c r="AF9289" s="5" t="str">
        <f t="shared" si="311"/>
        <v>katB</v>
      </c>
      <c r="AG9289" s="153"/>
      <c r="AH9289" s="153"/>
      <c r="AI9289" t="s">
        <v>201</v>
      </c>
      <c r="AJ9289" t="s">
        <v>17878</v>
      </c>
      <c r="AK9289" s="9" t="str">
        <f>VLOOKUP(Y9289,zdroj!D:AJ,33,0)</f>
        <v>katB</v>
      </c>
    </row>
    <row r="9290" spans="8:37" x14ac:dyDescent="0.25">
      <c r="H9290" s="8"/>
      <c r="I9290" s="8"/>
      <c r="N9290" s="23"/>
      <c r="O9290" s="24"/>
      <c r="P9290" s="19"/>
      <c r="Q9290" s="19"/>
      <c r="R9290" s="19"/>
      <c r="U9290" s="27"/>
      <c r="Y9290" s="9" t="s">
        <v>640</v>
      </c>
      <c r="Z9290" s="9" t="s">
        <v>462</v>
      </c>
      <c r="AA9290" s="9" t="s">
        <v>198</v>
      </c>
      <c r="AB9290" s="9">
        <v>8043736</v>
      </c>
      <c r="AC9290" s="9" t="s">
        <v>10064</v>
      </c>
      <c r="AD9290" s="9" t="s">
        <v>231</v>
      </c>
      <c r="AE9290" s="5">
        <f t="shared" ref="AE9290:AE9353" si="312">VLOOKUP(Y9290,K:T,10,0)</f>
        <v>0</v>
      </c>
      <c r="AF9290" s="5" t="str">
        <f t="shared" ref="AF9290:AF9353" si="313">IF(AE9290="A",IF(AD9290="katA","katB",AD9290),AD9290)</f>
        <v>katB</v>
      </c>
      <c r="AG9290" s="153"/>
      <c r="AH9290" s="153"/>
      <c r="AI9290" t="s">
        <v>201</v>
      </c>
      <c r="AJ9290" t="s">
        <v>17878</v>
      </c>
      <c r="AK9290" s="9" t="str">
        <f>VLOOKUP(Y9290,zdroj!D:AJ,33,0)</f>
        <v>katB</v>
      </c>
    </row>
    <row r="9291" spans="8:37" x14ac:dyDescent="0.25">
      <c r="H9291" s="8"/>
      <c r="I9291" s="8"/>
      <c r="N9291" s="23"/>
      <c r="O9291" s="24"/>
      <c r="P9291" s="19"/>
      <c r="Q9291" s="19"/>
      <c r="R9291" s="19"/>
      <c r="U9291" s="27"/>
      <c r="Y9291" s="9" t="s">
        <v>640</v>
      </c>
      <c r="Z9291" s="9" t="s">
        <v>462</v>
      </c>
      <c r="AA9291" s="9" t="s">
        <v>198</v>
      </c>
      <c r="AB9291" s="9">
        <v>8043744</v>
      </c>
      <c r="AC9291" s="9" t="s">
        <v>10065</v>
      </c>
      <c r="AD9291" s="9" t="s">
        <v>800</v>
      </c>
      <c r="AE9291" s="5">
        <f t="shared" si="312"/>
        <v>0</v>
      </c>
      <c r="AF9291" s="5" t="str">
        <f t="shared" si="313"/>
        <v>Pokryto</v>
      </c>
      <c r="AG9291" s="153"/>
      <c r="AH9291" s="153"/>
      <c r="AI9291" t="s">
        <v>201</v>
      </c>
      <c r="AJ9291" t="s">
        <v>800</v>
      </c>
      <c r="AK9291" s="9" t="str">
        <f>VLOOKUP(Y9291,zdroj!D:AJ,33,0)</f>
        <v>katB</v>
      </c>
    </row>
    <row r="9292" spans="8:37" x14ac:dyDescent="0.25">
      <c r="H9292" s="8"/>
      <c r="I9292" s="8"/>
      <c r="N9292" s="23"/>
      <c r="O9292" s="24"/>
      <c r="P9292" s="19"/>
      <c r="Q9292" s="19"/>
      <c r="R9292" s="19"/>
      <c r="U9292" s="27"/>
      <c r="Y9292" s="9" t="s">
        <v>640</v>
      </c>
      <c r="Z9292" s="9" t="s">
        <v>462</v>
      </c>
      <c r="AA9292" s="9" t="s">
        <v>198</v>
      </c>
      <c r="AB9292" s="9">
        <v>8043752</v>
      </c>
      <c r="AC9292" s="9" t="s">
        <v>10066</v>
      </c>
      <c r="AD9292" s="9" t="s">
        <v>231</v>
      </c>
      <c r="AE9292" s="5">
        <f t="shared" si="312"/>
        <v>0</v>
      </c>
      <c r="AF9292" s="5" t="str">
        <f t="shared" si="313"/>
        <v>katB</v>
      </c>
      <c r="AG9292" s="153"/>
      <c r="AH9292" s="153"/>
      <c r="AI9292" t="s">
        <v>201</v>
      </c>
      <c r="AJ9292" t="s">
        <v>17878</v>
      </c>
      <c r="AK9292" s="9" t="str">
        <f>VLOOKUP(Y9292,zdroj!D:AJ,33,0)</f>
        <v>katB</v>
      </c>
    </row>
    <row r="9293" spans="8:37" x14ac:dyDescent="0.25">
      <c r="H9293" s="8"/>
      <c r="I9293" s="8"/>
      <c r="N9293" s="23"/>
      <c r="O9293" s="24"/>
      <c r="P9293" s="19"/>
      <c r="Q9293" s="19"/>
      <c r="R9293" s="19"/>
      <c r="U9293" s="27"/>
      <c r="Y9293" s="9" t="s">
        <v>640</v>
      </c>
      <c r="Z9293" s="9" t="s">
        <v>462</v>
      </c>
      <c r="AA9293" s="9" t="s">
        <v>198</v>
      </c>
      <c r="AB9293" s="9">
        <v>8043761</v>
      </c>
      <c r="AC9293" s="9" t="s">
        <v>10067</v>
      </c>
      <c r="AD9293" s="9" t="s">
        <v>231</v>
      </c>
      <c r="AE9293" s="5">
        <f t="shared" si="312"/>
        <v>0</v>
      </c>
      <c r="AF9293" s="5" t="str">
        <f t="shared" si="313"/>
        <v>katB</v>
      </c>
      <c r="AG9293" s="153"/>
      <c r="AH9293" s="153"/>
      <c r="AI9293" t="s">
        <v>201</v>
      </c>
      <c r="AJ9293" t="s">
        <v>17878</v>
      </c>
      <c r="AK9293" s="9" t="str">
        <f>VLOOKUP(Y9293,zdroj!D:AJ,33,0)</f>
        <v>katB</v>
      </c>
    </row>
    <row r="9294" spans="8:37" x14ac:dyDescent="0.25">
      <c r="H9294" s="8"/>
      <c r="I9294" s="8"/>
      <c r="N9294" s="23"/>
      <c r="O9294" s="24"/>
      <c r="P9294" s="19"/>
      <c r="Q9294" s="19"/>
      <c r="R9294" s="19"/>
      <c r="U9294" s="27"/>
      <c r="Y9294" s="9" t="s">
        <v>640</v>
      </c>
      <c r="Z9294" s="9" t="s">
        <v>462</v>
      </c>
      <c r="AA9294" s="9" t="s">
        <v>198</v>
      </c>
      <c r="AB9294" s="9">
        <v>8043779</v>
      </c>
      <c r="AC9294" s="9" t="s">
        <v>10068</v>
      </c>
      <c r="AD9294" s="9" t="s">
        <v>231</v>
      </c>
      <c r="AE9294" s="5">
        <f t="shared" si="312"/>
        <v>0</v>
      </c>
      <c r="AF9294" s="5" t="str">
        <f t="shared" si="313"/>
        <v>katB</v>
      </c>
      <c r="AG9294" s="153"/>
      <c r="AH9294" s="153"/>
      <c r="AI9294" t="s">
        <v>201</v>
      </c>
      <c r="AJ9294" t="s">
        <v>17878</v>
      </c>
      <c r="AK9294" s="9" t="str">
        <f>VLOOKUP(Y9294,zdroj!D:AJ,33,0)</f>
        <v>katB</v>
      </c>
    </row>
    <row r="9295" spans="8:37" x14ac:dyDescent="0.25">
      <c r="H9295" s="8"/>
      <c r="I9295" s="8"/>
      <c r="N9295" s="23"/>
      <c r="O9295" s="24"/>
      <c r="P9295" s="19"/>
      <c r="Q9295" s="19"/>
      <c r="R9295" s="19"/>
      <c r="U9295" s="27"/>
      <c r="Y9295" s="9" t="s">
        <v>640</v>
      </c>
      <c r="Z9295" s="9" t="s">
        <v>462</v>
      </c>
      <c r="AA9295" s="9" t="s">
        <v>198</v>
      </c>
      <c r="AB9295" s="9">
        <v>8043787</v>
      </c>
      <c r="AC9295" s="9" t="s">
        <v>10069</v>
      </c>
      <c r="AD9295" s="9" t="s">
        <v>800</v>
      </c>
      <c r="AE9295" s="5">
        <f t="shared" si="312"/>
        <v>0</v>
      </c>
      <c r="AF9295" s="5" t="str">
        <f t="shared" si="313"/>
        <v>Pokryto</v>
      </c>
      <c r="AG9295" s="153"/>
      <c r="AH9295" s="153"/>
      <c r="AI9295" t="s">
        <v>201</v>
      </c>
      <c r="AJ9295" t="s">
        <v>800</v>
      </c>
      <c r="AK9295" s="9" t="str">
        <f>VLOOKUP(Y9295,zdroj!D:AJ,33,0)</f>
        <v>katB</v>
      </c>
    </row>
    <row r="9296" spans="8:37" x14ac:dyDescent="0.25">
      <c r="H9296" s="8"/>
      <c r="I9296" s="8"/>
      <c r="N9296" s="23"/>
      <c r="O9296" s="24"/>
      <c r="P9296" s="19"/>
      <c r="Q9296" s="19"/>
      <c r="R9296" s="19"/>
      <c r="U9296" s="27"/>
      <c r="Y9296" s="9" t="s">
        <v>639</v>
      </c>
      <c r="Z9296" s="9" t="s">
        <v>462</v>
      </c>
      <c r="AA9296" s="9" t="s">
        <v>199</v>
      </c>
      <c r="AB9296" s="9">
        <v>7996608</v>
      </c>
      <c r="AC9296" s="9" t="s">
        <v>10070</v>
      </c>
      <c r="AD9296" s="9" t="s">
        <v>800</v>
      </c>
      <c r="AE9296" s="5">
        <f t="shared" si="312"/>
        <v>0</v>
      </c>
      <c r="AF9296" s="5" t="str">
        <f t="shared" si="313"/>
        <v>Pokryto</v>
      </c>
      <c r="AG9296" s="153"/>
      <c r="AH9296" s="153"/>
      <c r="AI9296" t="s">
        <v>201</v>
      </c>
      <c r="AJ9296" t="s">
        <v>800</v>
      </c>
      <c r="AK9296" s="9" t="str">
        <f>VLOOKUP(Y9296,zdroj!D:AJ,33,0)</f>
        <v>katC</v>
      </c>
    </row>
    <row r="9297" spans="8:37" x14ac:dyDescent="0.25">
      <c r="H9297" s="8"/>
      <c r="I9297" s="8"/>
      <c r="N9297" s="23"/>
      <c r="O9297" s="24"/>
      <c r="P9297" s="19"/>
      <c r="Q9297" s="19"/>
      <c r="R9297" s="19"/>
      <c r="U9297" s="27"/>
      <c r="Y9297" s="9" t="s">
        <v>639</v>
      </c>
      <c r="Z9297" s="9" t="s">
        <v>462</v>
      </c>
      <c r="AA9297" s="9" t="s">
        <v>199</v>
      </c>
      <c r="AB9297" s="9">
        <v>7996691</v>
      </c>
      <c r="AC9297" s="9" t="s">
        <v>10071</v>
      </c>
      <c r="AD9297" s="9" t="s">
        <v>226</v>
      </c>
      <c r="AE9297" s="5">
        <f t="shared" si="312"/>
        <v>0</v>
      </c>
      <c r="AF9297" s="5" t="str">
        <f t="shared" si="313"/>
        <v>katC</v>
      </c>
      <c r="AG9297" s="153"/>
      <c r="AH9297" s="153"/>
      <c r="AI9297" t="s">
        <v>201</v>
      </c>
      <c r="AJ9297" t="s">
        <v>340</v>
      </c>
      <c r="AK9297" s="9" t="str">
        <f>VLOOKUP(Y9297,zdroj!D:AJ,33,0)</f>
        <v>katC</v>
      </c>
    </row>
    <row r="9298" spans="8:37" x14ac:dyDescent="0.25">
      <c r="H9298" s="8"/>
      <c r="I9298" s="8"/>
      <c r="N9298" s="23"/>
      <c r="O9298" s="24"/>
      <c r="P9298" s="19"/>
      <c r="Q9298" s="19"/>
      <c r="R9298" s="19"/>
      <c r="U9298" s="27"/>
      <c r="Y9298" s="9" t="s">
        <v>639</v>
      </c>
      <c r="Z9298" s="9" t="s">
        <v>462</v>
      </c>
      <c r="AA9298" s="9" t="s">
        <v>199</v>
      </c>
      <c r="AB9298" s="9">
        <v>7996705</v>
      </c>
      <c r="AC9298" s="9" t="s">
        <v>10072</v>
      </c>
      <c r="AD9298" s="9" t="s">
        <v>800</v>
      </c>
      <c r="AE9298" s="5">
        <f t="shared" si="312"/>
        <v>0</v>
      </c>
      <c r="AF9298" s="5" t="str">
        <f t="shared" si="313"/>
        <v>Pokryto</v>
      </c>
      <c r="AG9298" s="153"/>
      <c r="AH9298" s="153"/>
      <c r="AI9298" t="s">
        <v>201</v>
      </c>
      <c r="AJ9298" t="s">
        <v>800</v>
      </c>
      <c r="AK9298" s="9" t="str">
        <f>VLOOKUP(Y9298,zdroj!D:AJ,33,0)</f>
        <v>katC</v>
      </c>
    </row>
    <row r="9299" spans="8:37" x14ac:dyDescent="0.25">
      <c r="H9299" s="8"/>
      <c r="I9299" s="8"/>
      <c r="N9299" s="23"/>
      <c r="O9299" s="24"/>
      <c r="P9299" s="19"/>
      <c r="Q9299" s="19"/>
      <c r="R9299" s="19"/>
      <c r="U9299" s="27"/>
      <c r="Y9299" s="9" t="s">
        <v>639</v>
      </c>
      <c r="Z9299" s="9" t="s">
        <v>462</v>
      </c>
      <c r="AA9299" s="9" t="s">
        <v>199</v>
      </c>
      <c r="AB9299" s="9">
        <v>7996713</v>
      </c>
      <c r="AC9299" s="9" t="s">
        <v>10073</v>
      </c>
      <c r="AD9299" s="9" t="s">
        <v>800</v>
      </c>
      <c r="AE9299" s="5">
        <f t="shared" si="312"/>
        <v>0</v>
      </c>
      <c r="AF9299" s="5" t="str">
        <f t="shared" si="313"/>
        <v>Pokryto</v>
      </c>
      <c r="AG9299" s="153"/>
      <c r="AH9299" s="153"/>
      <c r="AI9299" t="s">
        <v>201</v>
      </c>
      <c r="AJ9299" t="s">
        <v>800</v>
      </c>
      <c r="AK9299" s="9" t="str">
        <f>VLOOKUP(Y9299,zdroj!D:AJ,33,0)</f>
        <v>katC</v>
      </c>
    </row>
    <row r="9300" spans="8:37" x14ac:dyDescent="0.25">
      <c r="H9300" s="8"/>
      <c r="I9300" s="8"/>
      <c r="N9300" s="23"/>
      <c r="O9300" s="24"/>
      <c r="P9300" s="19"/>
      <c r="Q9300" s="19"/>
      <c r="R9300" s="19"/>
      <c r="U9300" s="27"/>
      <c r="Y9300" s="9" t="s">
        <v>639</v>
      </c>
      <c r="Z9300" s="9" t="s">
        <v>462</v>
      </c>
      <c r="AA9300" s="9" t="s">
        <v>199</v>
      </c>
      <c r="AB9300" s="9">
        <v>7996721</v>
      </c>
      <c r="AC9300" s="9" t="s">
        <v>10074</v>
      </c>
      <c r="AD9300" s="9" t="s">
        <v>226</v>
      </c>
      <c r="AE9300" s="5">
        <f t="shared" si="312"/>
        <v>0</v>
      </c>
      <c r="AF9300" s="5" t="str">
        <f t="shared" si="313"/>
        <v>katC</v>
      </c>
      <c r="AG9300" s="153"/>
      <c r="AH9300" s="153"/>
      <c r="AI9300" t="s">
        <v>201</v>
      </c>
      <c r="AJ9300" t="s">
        <v>340</v>
      </c>
      <c r="AK9300" s="9" t="str">
        <f>VLOOKUP(Y9300,zdroj!D:AJ,33,0)</f>
        <v>katC</v>
      </c>
    </row>
    <row r="9301" spans="8:37" x14ac:dyDescent="0.25">
      <c r="H9301" s="8"/>
      <c r="I9301" s="8"/>
      <c r="N9301" s="23"/>
      <c r="O9301" s="24"/>
      <c r="P9301" s="19"/>
      <c r="Q9301" s="19"/>
      <c r="R9301" s="19"/>
      <c r="U9301" s="27"/>
      <c r="Y9301" s="9" t="s">
        <v>639</v>
      </c>
      <c r="Z9301" s="9" t="s">
        <v>462</v>
      </c>
      <c r="AA9301" s="9" t="s">
        <v>199</v>
      </c>
      <c r="AB9301" s="9">
        <v>7996730</v>
      </c>
      <c r="AC9301" s="9" t="s">
        <v>10075</v>
      </c>
      <c r="AD9301" s="9" t="s">
        <v>226</v>
      </c>
      <c r="AE9301" s="5">
        <f t="shared" si="312"/>
        <v>0</v>
      </c>
      <c r="AF9301" s="5" t="str">
        <f t="shared" si="313"/>
        <v>katC</v>
      </c>
      <c r="AG9301" s="153"/>
      <c r="AH9301" s="153"/>
      <c r="AI9301" t="s">
        <v>201</v>
      </c>
      <c r="AJ9301" t="s">
        <v>340</v>
      </c>
      <c r="AK9301" s="9" t="str">
        <f>VLOOKUP(Y9301,zdroj!D:AJ,33,0)</f>
        <v>katC</v>
      </c>
    </row>
    <row r="9302" spans="8:37" x14ac:dyDescent="0.25">
      <c r="H9302" s="8"/>
      <c r="I9302" s="8"/>
      <c r="N9302" s="23"/>
      <c r="O9302" s="24"/>
      <c r="P9302" s="19"/>
      <c r="Q9302" s="19"/>
      <c r="R9302" s="19"/>
      <c r="U9302" s="27"/>
      <c r="Y9302" s="9" t="s">
        <v>639</v>
      </c>
      <c r="Z9302" s="9" t="s">
        <v>462</v>
      </c>
      <c r="AA9302" s="9" t="s">
        <v>199</v>
      </c>
      <c r="AB9302" s="9">
        <v>7996748</v>
      </c>
      <c r="AC9302" s="9" t="s">
        <v>10076</v>
      </c>
      <c r="AD9302" s="9" t="s">
        <v>800</v>
      </c>
      <c r="AE9302" s="5">
        <f t="shared" si="312"/>
        <v>0</v>
      </c>
      <c r="AF9302" s="5" t="str">
        <f t="shared" si="313"/>
        <v>Pokryto</v>
      </c>
      <c r="AG9302" s="153"/>
      <c r="AH9302" s="153"/>
      <c r="AI9302" t="s">
        <v>201</v>
      </c>
      <c r="AJ9302" t="s">
        <v>800</v>
      </c>
      <c r="AK9302" s="9" t="str">
        <f>VLOOKUP(Y9302,zdroj!D:AJ,33,0)</f>
        <v>katC</v>
      </c>
    </row>
    <row r="9303" spans="8:37" x14ac:dyDescent="0.25">
      <c r="H9303" s="8"/>
      <c r="I9303" s="8"/>
      <c r="N9303" s="23"/>
      <c r="O9303" s="24"/>
      <c r="P9303" s="19"/>
      <c r="Q9303" s="19"/>
      <c r="R9303" s="19"/>
      <c r="U9303" s="27"/>
      <c r="Y9303" s="9" t="s">
        <v>639</v>
      </c>
      <c r="Z9303" s="9" t="s">
        <v>462</v>
      </c>
      <c r="AA9303" s="9" t="s">
        <v>199</v>
      </c>
      <c r="AB9303" s="9">
        <v>7996756</v>
      </c>
      <c r="AC9303" s="9" t="s">
        <v>10077</v>
      </c>
      <c r="AD9303" s="9" t="s">
        <v>226</v>
      </c>
      <c r="AE9303" s="5">
        <f t="shared" si="312"/>
        <v>0</v>
      </c>
      <c r="AF9303" s="5" t="str">
        <f t="shared" si="313"/>
        <v>katC</v>
      </c>
      <c r="AG9303" s="153"/>
      <c r="AH9303" s="153"/>
      <c r="AI9303" t="s">
        <v>17879</v>
      </c>
      <c r="AJ9303" t="s">
        <v>17878</v>
      </c>
      <c r="AK9303" s="9" t="str">
        <f>VLOOKUP(Y9303,zdroj!D:AJ,33,0)</f>
        <v>katC</v>
      </c>
    </row>
    <row r="9304" spans="8:37" x14ac:dyDescent="0.25">
      <c r="H9304" s="8"/>
      <c r="I9304" s="8"/>
      <c r="N9304" s="23"/>
      <c r="O9304" s="24"/>
      <c r="P9304" s="19"/>
      <c r="Q9304" s="19"/>
      <c r="R9304" s="19"/>
      <c r="U9304" s="27"/>
      <c r="Y9304" s="9" t="s">
        <v>639</v>
      </c>
      <c r="Z9304" s="9" t="s">
        <v>462</v>
      </c>
      <c r="AA9304" s="9" t="s">
        <v>199</v>
      </c>
      <c r="AB9304" s="9">
        <v>7996764</v>
      </c>
      <c r="AC9304" s="9" t="s">
        <v>10078</v>
      </c>
      <c r="AD9304" s="9" t="s">
        <v>800</v>
      </c>
      <c r="AE9304" s="5">
        <f t="shared" si="312"/>
        <v>0</v>
      </c>
      <c r="AF9304" s="5" t="str">
        <f t="shared" si="313"/>
        <v>Pokryto</v>
      </c>
      <c r="AG9304" s="153"/>
      <c r="AH9304" s="153"/>
      <c r="AI9304" t="s">
        <v>201</v>
      </c>
      <c r="AJ9304" t="s">
        <v>800</v>
      </c>
      <c r="AK9304" s="9" t="str">
        <f>VLOOKUP(Y9304,zdroj!D:AJ,33,0)</f>
        <v>katC</v>
      </c>
    </row>
    <row r="9305" spans="8:37" x14ac:dyDescent="0.25">
      <c r="H9305" s="8"/>
      <c r="I9305" s="8"/>
      <c r="N9305" s="23"/>
      <c r="O9305" s="24"/>
      <c r="P9305" s="19"/>
      <c r="Q9305" s="19"/>
      <c r="R9305" s="19"/>
      <c r="U9305" s="27"/>
      <c r="Y9305" s="9" t="s">
        <v>639</v>
      </c>
      <c r="Z9305" s="9" t="s">
        <v>462</v>
      </c>
      <c r="AA9305" s="9" t="s">
        <v>199</v>
      </c>
      <c r="AB9305" s="9">
        <v>7996772</v>
      </c>
      <c r="AC9305" s="9" t="s">
        <v>10079</v>
      </c>
      <c r="AD9305" s="9" t="s">
        <v>800</v>
      </c>
      <c r="AE9305" s="5">
        <f t="shared" si="312"/>
        <v>0</v>
      </c>
      <c r="AF9305" s="5" t="str">
        <f t="shared" si="313"/>
        <v>Pokryto</v>
      </c>
      <c r="AG9305" s="153"/>
      <c r="AH9305" s="153"/>
      <c r="AI9305" t="s">
        <v>201</v>
      </c>
      <c r="AJ9305" t="s">
        <v>800</v>
      </c>
      <c r="AK9305" s="9" t="str">
        <f>VLOOKUP(Y9305,zdroj!D:AJ,33,0)</f>
        <v>katC</v>
      </c>
    </row>
    <row r="9306" spans="8:37" x14ac:dyDescent="0.25">
      <c r="H9306" s="8"/>
      <c r="I9306" s="8"/>
      <c r="N9306" s="23"/>
      <c r="O9306" s="24"/>
      <c r="P9306" s="19"/>
      <c r="Q9306" s="19"/>
      <c r="R9306" s="19"/>
      <c r="U9306" s="27"/>
      <c r="Y9306" s="9" t="s">
        <v>639</v>
      </c>
      <c r="Z9306" s="9" t="s">
        <v>462</v>
      </c>
      <c r="AA9306" s="9" t="s">
        <v>199</v>
      </c>
      <c r="AB9306" s="9">
        <v>7996781</v>
      </c>
      <c r="AC9306" s="9" t="s">
        <v>10080</v>
      </c>
      <c r="AD9306" s="9" t="s">
        <v>800</v>
      </c>
      <c r="AE9306" s="5">
        <f t="shared" si="312"/>
        <v>0</v>
      </c>
      <c r="AF9306" s="5" t="str">
        <f t="shared" si="313"/>
        <v>Pokryto</v>
      </c>
      <c r="AG9306" s="153"/>
      <c r="AH9306" s="153"/>
      <c r="AI9306" t="s">
        <v>201</v>
      </c>
      <c r="AJ9306" t="s">
        <v>800</v>
      </c>
      <c r="AK9306" s="9" t="str">
        <f>VLOOKUP(Y9306,zdroj!D:AJ,33,0)</f>
        <v>katC</v>
      </c>
    </row>
    <row r="9307" spans="8:37" x14ac:dyDescent="0.25">
      <c r="H9307" s="8"/>
      <c r="I9307" s="8"/>
      <c r="N9307" s="23"/>
      <c r="O9307" s="24"/>
      <c r="P9307" s="19"/>
      <c r="Q9307" s="19"/>
      <c r="R9307" s="19"/>
      <c r="U9307" s="27"/>
      <c r="Y9307" s="9" t="s">
        <v>639</v>
      </c>
      <c r="Z9307" s="9" t="s">
        <v>462</v>
      </c>
      <c r="AA9307" s="9" t="s">
        <v>199</v>
      </c>
      <c r="AB9307" s="9">
        <v>7996616</v>
      </c>
      <c r="AC9307" s="9" t="s">
        <v>10081</v>
      </c>
      <c r="AD9307" s="9" t="s">
        <v>800</v>
      </c>
      <c r="AE9307" s="5">
        <f t="shared" si="312"/>
        <v>0</v>
      </c>
      <c r="AF9307" s="5" t="str">
        <f t="shared" si="313"/>
        <v>Pokryto</v>
      </c>
      <c r="AG9307" s="153"/>
      <c r="AH9307" s="153"/>
      <c r="AI9307" t="s">
        <v>201</v>
      </c>
      <c r="AJ9307" t="s">
        <v>800</v>
      </c>
      <c r="AK9307" s="9" t="str">
        <f>VLOOKUP(Y9307,zdroj!D:AJ,33,0)</f>
        <v>katC</v>
      </c>
    </row>
    <row r="9308" spans="8:37" x14ac:dyDescent="0.25">
      <c r="H9308" s="8"/>
      <c r="I9308" s="8"/>
      <c r="N9308" s="23"/>
      <c r="O9308" s="24"/>
      <c r="P9308" s="19"/>
      <c r="Q9308" s="19"/>
      <c r="R9308" s="19"/>
      <c r="U9308" s="27"/>
      <c r="Y9308" s="9" t="s">
        <v>639</v>
      </c>
      <c r="Z9308" s="9" t="s">
        <v>462</v>
      </c>
      <c r="AA9308" s="9" t="s">
        <v>199</v>
      </c>
      <c r="AB9308" s="9">
        <v>7996799</v>
      </c>
      <c r="AC9308" s="9" t="s">
        <v>10082</v>
      </c>
      <c r="AD9308" s="9" t="s">
        <v>800</v>
      </c>
      <c r="AE9308" s="5">
        <f t="shared" si="312"/>
        <v>0</v>
      </c>
      <c r="AF9308" s="5" t="str">
        <f t="shared" si="313"/>
        <v>Pokryto</v>
      </c>
      <c r="AG9308" s="153"/>
      <c r="AH9308" s="153"/>
      <c r="AI9308" t="s">
        <v>201</v>
      </c>
      <c r="AJ9308" t="s">
        <v>800</v>
      </c>
      <c r="AK9308" s="9" t="str">
        <f>VLOOKUP(Y9308,zdroj!D:AJ,33,0)</f>
        <v>katC</v>
      </c>
    </row>
    <row r="9309" spans="8:37" x14ac:dyDescent="0.25">
      <c r="H9309" s="8"/>
      <c r="I9309" s="8"/>
      <c r="N9309" s="23"/>
      <c r="O9309" s="24"/>
      <c r="P9309" s="19"/>
      <c r="Q9309" s="19"/>
      <c r="R9309" s="19"/>
      <c r="U9309" s="27"/>
      <c r="Y9309" s="9" t="s">
        <v>639</v>
      </c>
      <c r="Z9309" s="9" t="s">
        <v>462</v>
      </c>
      <c r="AA9309" s="9" t="s">
        <v>199</v>
      </c>
      <c r="AB9309" s="9">
        <v>7996802</v>
      </c>
      <c r="AC9309" s="9" t="s">
        <v>10083</v>
      </c>
      <c r="AD9309" s="9" t="s">
        <v>800</v>
      </c>
      <c r="AE9309" s="5">
        <f t="shared" si="312"/>
        <v>0</v>
      </c>
      <c r="AF9309" s="5" t="str">
        <f t="shared" si="313"/>
        <v>Pokryto</v>
      </c>
      <c r="AG9309" s="153"/>
      <c r="AH9309" s="153"/>
      <c r="AI9309" t="s">
        <v>201</v>
      </c>
      <c r="AJ9309" t="s">
        <v>800</v>
      </c>
      <c r="AK9309" s="9" t="str">
        <f>VLOOKUP(Y9309,zdroj!D:AJ,33,0)</f>
        <v>katC</v>
      </c>
    </row>
    <row r="9310" spans="8:37" x14ac:dyDescent="0.25">
      <c r="H9310" s="8"/>
      <c r="I9310" s="8"/>
      <c r="N9310" s="23"/>
      <c r="O9310" s="24"/>
      <c r="P9310" s="19"/>
      <c r="Q9310" s="19"/>
      <c r="R9310" s="19"/>
      <c r="U9310" s="27"/>
      <c r="Y9310" s="9" t="s">
        <v>639</v>
      </c>
      <c r="Z9310" s="9" t="s">
        <v>462</v>
      </c>
      <c r="AA9310" s="9" t="s">
        <v>199</v>
      </c>
      <c r="AB9310" s="9">
        <v>7996811</v>
      </c>
      <c r="AC9310" s="9" t="s">
        <v>10084</v>
      </c>
      <c r="AD9310" s="9" t="s">
        <v>226</v>
      </c>
      <c r="AE9310" s="5">
        <f t="shared" si="312"/>
        <v>0</v>
      </c>
      <c r="AF9310" s="5" t="str">
        <f t="shared" si="313"/>
        <v>katC</v>
      </c>
      <c r="AG9310" s="153"/>
      <c r="AH9310" s="153"/>
      <c r="AI9310" t="s">
        <v>201</v>
      </c>
      <c r="AJ9310" t="s">
        <v>340</v>
      </c>
      <c r="AK9310" s="9" t="str">
        <f>VLOOKUP(Y9310,zdroj!D:AJ,33,0)</f>
        <v>katC</v>
      </c>
    </row>
    <row r="9311" spans="8:37" x14ac:dyDescent="0.25">
      <c r="H9311" s="8"/>
      <c r="I9311" s="8"/>
      <c r="N9311" s="23"/>
      <c r="O9311" s="24"/>
      <c r="P9311" s="19"/>
      <c r="Q9311" s="19"/>
      <c r="R9311" s="19"/>
      <c r="U9311" s="27"/>
      <c r="Y9311" s="9" t="s">
        <v>639</v>
      </c>
      <c r="Z9311" s="9" t="s">
        <v>462</v>
      </c>
      <c r="AA9311" s="9" t="s">
        <v>199</v>
      </c>
      <c r="AB9311" s="9">
        <v>7996829</v>
      </c>
      <c r="AC9311" s="9" t="s">
        <v>10085</v>
      </c>
      <c r="AD9311" s="9" t="s">
        <v>800</v>
      </c>
      <c r="AE9311" s="5">
        <f t="shared" si="312"/>
        <v>0</v>
      </c>
      <c r="AF9311" s="5" t="str">
        <f t="shared" si="313"/>
        <v>Pokryto</v>
      </c>
      <c r="AG9311" s="153"/>
      <c r="AH9311" s="153"/>
      <c r="AI9311" t="s">
        <v>201</v>
      </c>
      <c r="AJ9311" t="s">
        <v>800</v>
      </c>
      <c r="AK9311" s="9" t="str">
        <f>VLOOKUP(Y9311,zdroj!D:AJ,33,0)</f>
        <v>katC</v>
      </c>
    </row>
    <row r="9312" spans="8:37" x14ac:dyDescent="0.25">
      <c r="H9312" s="8"/>
      <c r="I9312" s="8"/>
      <c r="N9312" s="23"/>
      <c r="O9312" s="24"/>
      <c r="P9312" s="19"/>
      <c r="Q9312" s="19"/>
      <c r="R9312" s="19"/>
      <c r="U9312" s="27"/>
      <c r="Y9312" s="9" t="s">
        <v>639</v>
      </c>
      <c r="Z9312" s="9" t="s">
        <v>462</v>
      </c>
      <c r="AA9312" s="9" t="s">
        <v>199</v>
      </c>
      <c r="AB9312" s="9">
        <v>7996837</v>
      </c>
      <c r="AC9312" s="9" t="s">
        <v>10086</v>
      </c>
      <c r="AD9312" s="9" t="s">
        <v>226</v>
      </c>
      <c r="AE9312" s="5">
        <f t="shared" si="312"/>
        <v>0</v>
      </c>
      <c r="AF9312" s="5" t="str">
        <f t="shared" si="313"/>
        <v>katC</v>
      </c>
      <c r="AG9312" s="153"/>
      <c r="AH9312" s="153"/>
      <c r="AI9312" t="s">
        <v>201</v>
      </c>
      <c r="AJ9312" t="s">
        <v>340</v>
      </c>
      <c r="AK9312" s="9" t="str">
        <f>VLOOKUP(Y9312,zdroj!D:AJ,33,0)</f>
        <v>katC</v>
      </c>
    </row>
    <row r="9313" spans="8:37" x14ac:dyDescent="0.25">
      <c r="H9313" s="8"/>
      <c r="I9313" s="8"/>
      <c r="N9313" s="23"/>
      <c r="O9313" s="24"/>
      <c r="P9313" s="19"/>
      <c r="Q9313" s="19"/>
      <c r="R9313" s="19"/>
      <c r="U9313" s="27"/>
      <c r="Y9313" s="9" t="s">
        <v>639</v>
      </c>
      <c r="Z9313" s="9" t="s">
        <v>462</v>
      </c>
      <c r="AA9313" s="9" t="s">
        <v>199</v>
      </c>
      <c r="AB9313" s="9">
        <v>7996845</v>
      </c>
      <c r="AC9313" s="9" t="s">
        <v>10087</v>
      </c>
      <c r="AD9313" s="9" t="s">
        <v>800</v>
      </c>
      <c r="AE9313" s="5">
        <f t="shared" si="312"/>
        <v>0</v>
      </c>
      <c r="AF9313" s="5" t="str">
        <f t="shared" si="313"/>
        <v>Pokryto</v>
      </c>
      <c r="AG9313" s="153"/>
      <c r="AH9313" s="153"/>
      <c r="AI9313" t="s">
        <v>201</v>
      </c>
      <c r="AJ9313" t="s">
        <v>800</v>
      </c>
      <c r="AK9313" s="9" t="str">
        <f>VLOOKUP(Y9313,zdroj!D:AJ,33,0)</f>
        <v>katC</v>
      </c>
    </row>
    <row r="9314" spans="8:37" x14ac:dyDescent="0.25">
      <c r="H9314" s="8"/>
      <c r="I9314" s="8"/>
      <c r="N9314" s="23"/>
      <c r="O9314" s="24"/>
      <c r="P9314" s="19"/>
      <c r="Q9314" s="19"/>
      <c r="R9314" s="19"/>
      <c r="U9314" s="27"/>
      <c r="Y9314" s="9" t="s">
        <v>639</v>
      </c>
      <c r="Z9314" s="9" t="s">
        <v>462</v>
      </c>
      <c r="AA9314" s="9" t="s">
        <v>199</v>
      </c>
      <c r="AB9314" s="9">
        <v>7996853</v>
      </c>
      <c r="AC9314" s="9" t="s">
        <v>10088</v>
      </c>
      <c r="AD9314" s="9" t="s">
        <v>226</v>
      </c>
      <c r="AE9314" s="5">
        <f t="shared" si="312"/>
        <v>0</v>
      </c>
      <c r="AF9314" s="5" t="str">
        <f t="shared" si="313"/>
        <v>katC</v>
      </c>
      <c r="AG9314" s="153"/>
      <c r="AH9314" s="153"/>
      <c r="AI9314" t="s">
        <v>201</v>
      </c>
      <c r="AJ9314" t="s">
        <v>340</v>
      </c>
      <c r="AK9314" s="9" t="str">
        <f>VLOOKUP(Y9314,zdroj!D:AJ,33,0)</f>
        <v>katC</v>
      </c>
    </row>
    <row r="9315" spans="8:37" x14ac:dyDescent="0.25">
      <c r="H9315" s="8"/>
      <c r="I9315" s="8"/>
      <c r="N9315" s="23"/>
      <c r="O9315" s="24"/>
      <c r="P9315" s="19"/>
      <c r="Q9315" s="19"/>
      <c r="R9315" s="19"/>
      <c r="U9315" s="27"/>
      <c r="Y9315" s="9" t="s">
        <v>639</v>
      </c>
      <c r="Z9315" s="9" t="s">
        <v>462</v>
      </c>
      <c r="AA9315" s="9" t="s">
        <v>199</v>
      </c>
      <c r="AB9315" s="9">
        <v>7996861</v>
      </c>
      <c r="AC9315" s="9" t="s">
        <v>10089</v>
      </c>
      <c r="AD9315" s="9" t="s">
        <v>800</v>
      </c>
      <c r="AE9315" s="5">
        <f t="shared" si="312"/>
        <v>0</v>
      </c>
      <c r="AF9315" s="5" t="str">
        <f t="shared" si="313"/>
        <v>Pokryto</v>
      </c>
      <c r="AG9315" s="153"/>
      <c r="AH9315" s="153"/>
      <c r="AI9315" t="s">
        <v>201</v>
      </c>
      <c r="AJ9315" t="s">
        <v>800</v>
      </c>
      <c r="AK9315" s="9" t="str">
        <f>VLOOKUP(Y9315,zdroj!D:AJ,33,0)</f>
        <v>katC</v>
      </c>
    </row>
    <row r="9316" spans="8:37" x14ac:dyDescent="0.25">
      <c r="H9316" s="8"/>
      <c r="I9316" s="8"/>
      <c r="N9316" s="23"/>
      <c r="O9316" s="24"/>
      <c r="P9316" s="19"/>
      <c r="Q9316" s="19"/>
      <c r="R9316" s="19"/>
      <c r="U9316" s="27"/>
      <c r="Y9316" s="9" t="s">
        <v>639</v>
      </c>
      <c r="Z9316" s="9" t="s">
        <v>462</v>
      </c>
      <c r="AA9316" s="9" t="s">
        <v>199</v>
      </c>
      <c r="AB9316" s="9">
        <v>7996870</v>
      </c>
      <c r="AC9316" s="9" t="s">
        <v>10090</v>
      </c>
      <c r="AD9316" s="9" t="s">
        <v>800</v>
      </c>
      <c r="AE9316" s="5">
        <f t="shared" si="312"/>
        <v>0</v>
      </c>
      <c r="AF9316" s="5" t="str">
        <f t="shared" si="313"/>
        <v>Pokryto</v>
      </c>
      <c r="AG9316" s="153"/>
      <c r="AH9316" s="153"/>
      <c r="AI9316" t="s">
        <v>201</v>
      </c>
      <c r="AJ9316" t="s">
        <v>800</v>
      </c>
      <c r="AK9316" s="9" t="str">
        <f>VLOOKUP(Y9316,zdroj!D:AJ,33,0)</f>
        <v>katC</v>
      </c>
    </row>
    <row r="9317" spans="8:37" x14ac:dyDescent="0.25">
      <c r="H9317" s="8"/>
      <c r="I9317" s="8"/>
      <c r="N9317" s="23"/>
      <c r="O9317" s="24"/>
      <c r="P9317" s="19"/>
      <c r="Q9317" s="19"/>
      <c r="R9317" s="19"/>
      <c r="U9317" s="27"/>
      <c r="Y9317" s="9" t="s">
        <v>639</v>
      </c>
      <c r="Z9317" s="9" t="s">
        <v>462</v>
      </c>
      <c r="AA9317" s="9" t="s">
        <v>199</v>
      </c>
      <c r="AB9317" s="9">
        <v>7996888</v>
      </c>
      <c r="AC9317" s="9" t="s">
        <v>10091</v>
      </c>
      <c r="AD9317" s="9" t="s">
        <v>800</v>
      </c>
      <c r="AE9317" s="5">
        <f t="shared" si="312"/>
        <v>0</v>
      </c>
      <c r="AF9317" s="5" t="str">
        <f t="shared" si="313"/>
        <v>Pokryto</v>
      </c>
      <c r="AG9317" s="153"/>
      <c r="AH9317" s="153"/>
      <c r="AI9317" t="s">
        <v>201</v>
      </c>
      <c r="AJ9317" t="s">
        <v>800</v>
      </c>
      <c r="AK9317" s="9" t="str">
        <f>VLOOKUP(Y9317,zdroj!D:AJ,33,0)</f>
        <v>katC</v>
      </c>
    </row>
    <row r="9318" spans="8:37" x14ac:dyDescent="0.25">
      <c r="H9318" s="8"/>
      <c r="I9318" s="8"/>
      <c r="N9318" s="23"/>
      <c r="O9318" s="24"/>
      <c r="P9318" s="19"/>
      <c r="Q9318" s="19"/>
      <c r="R9318" s="19"/>
      <c r="U9318" s="27"/>
      <c r="Y9318" s="9" t="s">
        <v>639</v>
      </c>
      <c r="Z9318" s="9" t="s">
        <v>462</v>
      </c>
      <c r="AA9318" s="9" t="s">
        <v>199</v>
      </c>
      <c r="AB9318" s="9">
        <v>7996624</v>
      </c>
      <c r="AC9318" s="9" t="s">
        <v>10092</v>
      </c>
      <c r="AD9318" s="9" t="s">
        <v>800</v>
      </c>
      <c r="AE9318" s="5">
        <f t="shared" si="312"/>
        <v>0</v>
      </c>
      <c r="AF9318" s="5" t="str">
        <f t="shared" si="313"/>
        <v>Pokryto</v>
      </c>
      <c r="AG9318" s="153"/>
      <c r="AH9318" s="153"/>
      <c r="AI9318" t="s">
        <v>201</v>
      </c>
      <c r="AJ9318" t="s">
        <v>800</v>
      </c>
      <c r="AK9318" s="9" t="str">
        <f>VLOOKUP(Y9318,zdroj!D:AJ,33,0)</f>
        <v>katC</v>
      </c>
    </row>
    <row r="9319" spans="8:37" x14ac:dyDescent="0.25">
      <c r="H9319" s="8"/>
      <c r="I9319" s="8"/>
      <c r="N9319" s="23"/>
      <c r="O9319" s="24"/>
      <c r="P9319" s="19"/>
      <c r="Q9319" s="19"/>
      <c r="R9319" s="19"/>
      <c r="U9319" s="27"/>
      <c r="Y9319" s="9" t="s">
        <v>639</v>
      </c>
      <c r="Z9319" s="9" t="s">
        <v>462</v>
      </c>
      <c r="AA9319" s="9" t="s">
        <v>199</v>
      </c>
      <c r="AB9319" s="9">
        <v>7996896</v>
      </c>
      <c r="AC9319" s="9" t="s">
        <v>10093</v>
      </c>
      <c r="AD9319" s="9" t="s">
        <v>226</v>
      </c>
      <c r="AE9319" s="5">
        <f t="shared" si="312"/>
        <v>0</v>
      </c>
      <c r="AF9319" s="5" t="str">
        <f t="shared" si="313"/>
        <v>katC</v>
      </c>
      <c r="AG9319" s="153"/>
      <c r="AH9319" s="153"/>
      <c r="AI9319" t="s">
        <v>201</v>
      </c>
      <c r="AJ9319" t="s">
        <v>340</v>
      </c>
      <c r="AK9319" s="9" t="str">
        <f>VLOOKUP(Y9319,zdroj!D:AJ,33,0)</f>
        <v>katC</v>
      </c>
    </row>
    <row r="9320" spans="8:37" x14ac:dyDescent="0.25">
      <c r="H9320" s="8"/>
      <c r="I9320" s="8"/>
      <c r="N9320" s="23"/>
      <c r="O9320" s="24"/>
      <c r="P9320" s="19"/>
      <c r="Q9320" s="19"/>
      <c r="R9320" s="19"/>
      <c r="U9320" s="27"/>
      <c r="Y9320" s="9" t="s">
        <v>639</v>
      </c>
      <c r="Z9320" s="9" t="s">
        <v>462</v>
      </c>
      <c r="AA9320" s="9" t="s">
        <v>199</v>
      </c>
      <c r="AB9320" s="9">
        <v>7996900</v>
      </c>
      <c r="AC9320" s="9" t="s">
        <v>10094</v>
      </c>
      <c r="AD9320" s="9" t="s">
        <v>226</v>
      </c>
      <c r="AE9320" s="5">
        <f t="shared" si="312"/>
        <v>0</v>
      </c>
      <c r="AF9320" s="5" t="str">
        <f t="shared" si="313"/>
        <v>katC</v>
      </c>
      <c r="AG9320" s="153"/>
      <c r="AH9320" s="153"/>
      <c r="AI9320" t="s">
        <v>201</v>
      </c>
      <c r="AJ9320" t="s">
        <v>340</v>
      </c>
      <c r="AK9320" s="9" t="str">
        <f>VLOOKUP(Y9320,zdroj!D:AJ,33,0)</f>
        <v>katC</v>
      </c>
    </row>
    <row r="9321" spans="8:37" x14ac:dyDescent="0.25">
      <c r="H9321" s="8"/>
      <c r="I9321" s="8"/>
      <c r="N9321" s="23"/>
      <c r="O9321" s="24"/>
      <c r="P9321" s="19"/>
      <c r="Q9321" s="19"/>
      <c r="R9321" s="19"/>
      <c r="U9321" s="27"/>
      <c r="Y9321" s="9" t="s">
        <v>639</v>
      </c>
      <c r="Z9321" s="9" t="s">
        <v>462</v>
      </c>
      <c r="AA9321" s="9" t="s">
        <v>199</v>
      </c>
      <c r="AB9321" s="9">
        <v>7996918</v>
      </c>
      <c r="AC9321" s="9" t="s">
        <v>10095</v>
      </c>
      <c r="AD9321" s="9" t="s">
        <v>800</v>
      </c>
      <c r="AE9321" s="5">
        <f t="shared" si="312"/>
        <v>0</v>
      </c>
      <c r="AF9321" s="5" t="str">
        <f t="shared" si="313"/>
        <v>Pokryto</v>
      </c>
      <c r="AG9321" s="153"/>
      <c r="AH9321" s="153"/>
      <c r="AI9321" t="s">
        <v>201</v>
      </c>
      <c r="AJ9321" t="s">
        <v>800</v>
      </c>
      <c r="AK9321" s="9" t="str">
        <f>VLOOKUP(Y9321,zdroj!D:AJ,33,0)</f>
        <v>katC</v>
      </c>
    </row>
    <row r="9322" spans="8:37" x14ac:dyDescent="0.25">
      <c r="H9322" s="8"/>
      <c r="I9322" s="8"/>
      <c r="N9322" s="23"/>
      <c r="O9322" s="24"/>
      <c r="P9322" s="19"/>
      <c r="Q9322" s="19"/>
      <c r="R9322" s="19"/>
      <c r="U9322" s="27"/>
      <c r="Y9322" s="9" t="s">
        <v>639</v>
      </c>
      <c r="Z9322" s="9" t="s">
        <v>462</v>
      </c>
      <c r="AA9322" s="9" t="s">
        <v>199</v>
      </c>
      <c r="AB9322" s="9">
        <v>7996926</v>
      </c>
      <c r="AC9322" s="9" t="s">
        <v>10096</v>
      </c>
      <c r="AD9322" s="9" t="s">
        <v>226</v>
      </c>
      <c r="AE9322" s="5">
        <f t="shared" si="312"/>
        <v>0</v>
      </c>
      <c r="AF9322" s="5" t="str">
        <f t="shared" si="313"/>
        <v>katC</v>
      </c>
      <c r="AG9322" s="153"/>
      <c r="AH9322" s="153"/>
      <c r="AI9322" t="s">
        <v>201</v>
      </c>
      <c r="AJ9322" t="s">
        <v>340</v>
      </c>
      <c r="AK9322" s="9" t="str">
        <f>VLOOKUP(Y9322,zdroj!D:AJ,33,0)</f>
        <v>katC</v>
      </c>
    </row>
    <row r="9323" spans="8:37" x14ac:dyDescent="0.25">
      <c r="H9323" s="8"/>
      <c r="I9323" s="8"/>
      <c r="N9323" s="23"/>
      <c r="O9323" s="24"/>
      <c r="P9323" s="19"/>
      <c r="Q9323" s="19"/>
      <c r="R9323" s="19"/>
      <c r="U9323" s="27"/>
      <c r="Y9323" s="9" t="s">
        <v>639</v>
      </c>
      <c r="Z9323" s="9" t="s">
        <v>462</v>
      </c>
      <c r="AA9323" s="9" t="s">
        <v>199</v>
      </c>
      <c r="AB9323" s="9">
        <v>7996934</v>
      </c>
      <c r="AC9323" s="9" t="s">
        <v>10097</v>
      </c>
      <c r="AD9323" s="9" t="s">
        <v>226</v>
      </c>
      <c r="AE9323" s="5">
        <f t="shared" si="312"/>
        <v>0</v>
      </c>
      <c r="AF9323" s="5" t="str">
        <f t="shared" si="313"/>
        <v>katC</v>
      </c>
      <c r="AG9323" s="153"/>
      <c r="AH9323" s="153"/>
      <c r="AI9323" t="s">
        <v>17880</v>
      </c>
      <c r="AJ9323" t="s">
        <v>17878</v>
      </c>
      <c r="AK9323" s="9" t="str">
        <f>VLOOKUP(Y9323,zdroj!D:AJ,33,0)</f>
        <v>katC</v>
      </c>
    </row>
    <row r="9324" spans="8:37" x14ac:dyDescent="0.25">
      <c r="H9324" s="8"/>
      <c r="I9324" s="8"/>
      <c r="N9324" s="23"/>
      <c r="O9324" s="24"/>
      <c r="P9324" s="19"/>
      <c r="Q9324" s="19"/>
      <c r="R9324" s="19"/>
      <c r="U9324" s="27"/>
      <c r="Y9324" s="9" t="s">
        <v>639</v>
      </c>
      <c r="Z9324" s="9" t="s">
        <v>462</v>
      </c>
      <c r="AA9324" s="9" t="s">
        <v>199</v>
      </c>
      <c r="AB9324" s="9">
        <v>7996942</v>
      </c>
      <c r="AC9324" s="9" t="s">
        <v>10098</v>
      </c>
      <c r="AD9324" s="9" t="s">
        <v>800</v>
      </c>
      <c r="AE9324" s="5">
        <f t="shared" si="312"/>
        <v>0</v>
      </c>
      <c r="AF9324" s="5" t="str">
        <f t="shared" si="313"/>
        <v>Pokryto</v>
      </c>
      <c r="AG9324" s="153"/>
      <c r="AH9324" s="153"/>
      <c r="AI9324" t="s">
        <v>201</v>
      </c>
      <c r="AJ9324" t="s">
        <v>800</v>
      </c>
      <c r="AK9324" s="9" t="str">
        <f>VLOOKUP(Y9324,zdroj!D:AJ,33,0)</f>
        <v>katC</v>
      </c>
    </row>
    <row r="9325" spans="8:37" x14ac:dyDescent="0.25">
      <c r="H9325" s="8"/>
      <c r="I9325" s="8"/>
      <c r="N9325" s="23"/>
      <c r="O9325" s="24"/>
      <c r="P9325" s="19"/>
      <c r="Q9325" s="19"/>
      <c r="R9325" s="19"/>
      <c r="U9325" s="27"/>
      <c r="Y9325" s="9" t="s">
        <v>639</v>
      </c>
      <c r="Z9325" s="9" t="s">
        <v>462</v>
      </c>
      <c r="AA9325" s="9" t="s">
        <v>199</v>
      </c>
      <c r="AB9325" s="9">
        <v>7996951</v>
      </c>
      <c r="AC9325" s="9" t="s">
        <v>10099</v>
      </c>
      <c r="AD9325" s="9" t="s">
        <v>226</v>
      </c>
      <c r="AE9325" s="5">
        <f t="shared" si="312"/>
        <v>0</v>
      </c>
      <c r="AF9325" s="5" t="str">
        <f t="shared" si="313"/>
        <v>katC</v>
      </c>
      <c r="AG9325" s="153"/>
      <c r="AH9325" s="153"/>
      <c r="AI9325" t="s">
        <v>201</v>
      </c>
      <c r="AJ9325" t="s">
        <v>340</v>
      </c>
      <c r="AK9325" s="9" t="str">
        <f>VLOOKUP(Y9325,zdroj!D:AJ,33,0)</f>
        <v>katC</v>
      </c>
    </row>
    <row r="9326" spans="8:37" x14ac:dyDescent="0.25">
      <c r="H9326" s="8"/>
      <c r="I9326" s="8"/>
      <c r="N9326" s="23"/>
      <c r="O9326" s="24"/>
      <c r="P9326" s="19"/>
      <c r="Q9326" s="19"/>
      <c r="R9326" s="19"/>
      <c r="U9326" s="27"/>
      <c r="Y9326" s="9" t="s">
        <v>639</v>
      </c>
      <c r="Z9326" s="9" t="s">
        <v>462</v>
      </c>
      <c r="AA9326" s="9" t="s">
        <v>199</v>
      </c>
      <c r="AB9326" s="9">
        <v>7996969</v>
      </c>
      <c r="AC9326" s="9" t="s">
        <v>10100</v>
      </c>
      <c r="AD9326" s="9" t="s">
        <v>800</v>
      </c>
      <c r="AE9326" s="5">
        <f t="shared" si="312"/>
        <v>0</v>
      </c>
      <c r="AF9326" s="5" t="str">
        <f t="shared" si="313"/>
        <v>Pokryto</v>
      </c>
      <c r="AG9326" s="153"/>
      <c r="AH9326" s="153"/>
      <c r="AI9326" t="s">
        <v>201</v>
      </c>
      <c r="AJ9326" t="s">
        <v>800</v>
      </c>
      <c r="AK9326" s="9" t="str">
        <f>VLOOKUP(Y9326,zdroj!D:AJ,33,0)</f>
        <v>katC</v>
      </c>
    </row>
    <row r="9327" spans="8:37" x14ac:dyDescent="0.25">
      <c r="H9327" s="8"/>
      <c r="I9327" s="8"/>
      <c r="N9327" s="23"/>
      <c r="O9327" s="24"/>
      <c r="P9327" s="19"/>
      <c r="Q9327" s="19"/>
      <c r="R9327" s="19"/>
      <c r="U9327" s="27"/>
      <c r="Y9327" s="9" t="s">
        <v>639</v>
      </c>
      <c r="Z9327" s="9" t="s">
        <v>462</v>
      </c>
      <c r="AA9327" s="9" t="s">
        <v>199</v>
      </c>
      <c r="AB9327" s="9">
        <v>7996977</v>
      </c>
      <c r="AC9327" s="9" t="s">
        <v>10101</v>
      </c>
      <c r="AD9327" s="9" t="s">
        <v>226</v>
      </c>
      <c r="AE9327" s="5">
        <f t="shared" si="312"/>
        <v>0</v>
      </c>
      <c r="AF9327" s="5" t="str">
        <f t="shared" si="313"/>
        <v>katC</v>
      </c>
      <c r="AG9327" s="153"/>
      <c r="AH9327" s="153"/>
      <c r="AI9327" t="s">
        <v>201</v>
      </c>
      <c r="AJ9327" t="s">
        <v>340</v>
      </c>
      <c r="AK9327" s="9" t="str">
        <f>VLOOKUP(Y9327,zdroj!D:AJ,33,0)</f>
        <v>katC</v>
      </c>
    </row>
    <row r="9328" spans="8:37" x14ac:dyDescent="0.25">
      <c r="H9328" s="8"/>
      <c r="I9328" s="8"/>
      <c r="N9328" s="23"/>
      <c r="O9328" s="24"/>
      <c r="P9328" s="19"/>
      <c r="Q9328" s="19"/>
      <c r="R9328" s="19"/>
      <c r="U9328" s="27"/>
      <c r="Y9328" s="9" t="s">
        <v>639</v>
      </c>
      <c r="Z9328" s="9" t="s">
        <v>462</v>
      </c>
      <c r="AA9328" s="9" t="s">
        <v>199</v>
      </c>
      <c r="AB9328" s="9">
        <v>7996985</v>
      </c>
      <c r="AC9328" s="9" t="s">
        <v>10102</v>
      </c>
      <c r="AD9328" s="9" t="s">
        <v>226</v>
      </c>
      <c r="AE9328" s="5">
        <f t="shared" si="312"/>
        <v>0</v>
      </c>
      <c r="AF9328" s="5" t="str">
        <f t="shared" si="313"/>
        <v>katC</v>
      </c>
      <c r="AG9328" s="153"/>
      <c r="AH9328" s="153"/>
      <c r="AI9328" t="s">
        <v>201</v>
      </c>
      <c r="AJ9328" t="s">
        <v>340</v>
      </c>
      <c r="AK9328" s="9" t="str">
        <f>VLOOKUP(Y9328,zdroj!D:AJ,33,0)</f>
        <v>katC</v>
      </c>
    </row>
    <row r="9329" spans="8:37" x14ac:dyDescent="0.25">
      <c r="H9329" s="8"/>
      <c r="I9329" s="8"/>
      <c r="N9329" s="23"/>
      <c r="O9329" s="24"/>
      <c r="P9329" s="19"/>
      <c r="Q9329" s="19"/>
      <c r="R9329" s="19"/>
      <c r="U9329" s="27"/>
      <c r="Y9329" s="9" t="s">
        <v>639</v>
      </c>
      <c r="Z9329" s="9" t="s">
        <v>462</v>
      </c>
      <c r="AA9329" s="9" t="s">
        <v>199</v>
      </c>
      <c r="AB9329" s="9">
        <v>7996632</v>
      </c>
      <c r="AC9329" s="9" t="s">
        <v>10103</v>
      </c>
      <c r="AD9329" s="9" t="s">
        <v>800</v>
      </c>
      <c r="AE9329" s="5">
        <f t="shared" si="312"/>
        <v>0</v>
      </c>
      <c r="AF9329" s="5" t="str">
        <f t="shared" si="313"/>
        <v>Pokryto</v>
      </c>
      <c r="AG9329" s="153"/>
      <c r="AH9329" s="153"/>
      <c r="AI9329" t="s">
        <v>201</v>
      </c>
      <c r="AJ9329" t="s">
        <v>800</v>
      </c>
      <c r="AK9329" s="9" t="str">
        <f>VLOOKUP(Y9329,zdroj!D:AJ,33,0)</f>
        <v>katC</v>
      </c>
    </row>
    <row r="9330" spans="8:37" x14ac:dyDescent="0.25">
      <c r="H9330" s="8"/>
      <c r="I9330" s="8"/>
      <c r="N9330" s="23"/>
      <c r="O9330" s="24"/>
      <c r="P9330" s="19"/>
      <c r="Q9330" s="19"/>
      <c r="R9330" s="19"/>
      <c r="U9330" s="27"/>
      <c r="Y9330" s="9" t="s">
        <v>639</v>
      </c>
      <c r="Z9330" s="9" t="s">
        <v>462</v>
      </c>
      <c r="AA9330" s="9" t="s">
        <v>199</v>
      </c>
      <c r="AB9330" s="9">
        <v>7996993</v>
      </c>
      <c r="AC9330" s="9" t="s">
        <v>10104</v>
      </c>
      <c r="AD9330" s="9" t="s">
        <v>800</v>
      </c>
      <c r="AE9330" s="5">
        <f t="shared" si="312"/>
        <v>0</v>
      </c>
      <c r="AF9330" s="5" t="str">
        <f t="shared" si="313"/>
        <v>Pokryto</v>
      </c>
      <c r="AG9330" s="153"/>
      <c r="AH9330" s="153"/>
      <c r="AI9330" t="s">
        <v>201</v>
      </c>
      <c r="AJ9330" t="s">
        <v>800</v>
      </c>
      <c r="AK9330" s="9" t="str">
        <f>VLOOKUP(Y9330,zdroj!D:AJ,33,0)</f>
        <v>katC</v>
      </c>
    </row>
    <row r="9331" spans="8:37" x14ac:dyDescent="0.25">
      <c r="H9331" s="8"/>
      <c r="I9331" s="8"/>
      <c r="N9331" s="23"/>
      <c r="O9331" s="24"/>
      <c r="P9331" s="19"/>
      <c r="Q9331" s="19"/>
      <c r="R9331" s="19"/>
      <c r="U9331" s="27"/>
      <c r="Y9331" s="9" t="s">
        <v>639</v>
      </c>
      <c r="Z9331" s="9" t="s">
        <v>462</v>
      </c>
      <c r="AA9331" s="9" t="s">
        <v>199</v>
      </c>
      <c r="AB9331" s="9">
        <v>7997001</v>
      </c>
      <c r="AC9331" s="9" t="s">
        <v>10105</v>
      </c>
      <c r="AD9331" s="9" t="s">
        <v>800</v>
      </c>
      <c r="AE9331" s="5">
        <f t="shared" si="312"/>
        <v>0</v>
      </c>
      <c r="AF9331" s="5" t="str">
        <f t="shared" si="313"/>
        <v>Pokryto</v>
      </c>
      <c r="AG9331" s="153"/>
      <c r="AH9331" s="153"/>
      <c r="AI9331" t="s">
        <v>201</v>
      </c>
      <c r="AJ9331" t="s">
        <v>800</v>
      </c>
      <c r="AK9331" s="9" t="str">
        <f>VLOOKUP(Y9331,zdroj!D:AJ,33,0)</f>
        <v>katC</v>
      </c>
    </row>
    <row r="9332" spans="8:37" x14ac:dyDescent="0.25">
      <c r="H9332" s="8"/>
      <c r="I9332" s="8"/>
      <c r="N9332" s="23"/>
      <c r="O9332" s="24"/>
      <c r="P9332" s="19"/>
      <c r="Q9332" s="19"/>
      <c r="R9332" s="19"/>
      <c r="U9332" s="27"/>
      <c r="Y9332" s="9" t="s">
        <v>639</v>
      </c>
      <c r="Z9332" s="9" t="s">
        <v>462</v>
      </c>
      <c r="AA9332" s="9" t="s">
        <v>199</v>
      </c>
      <c r="AB9332" s="9">
        <v>7997019</v>
      </c>
      <c r="AC9332" s="9" t="s">
        <v>10106</v>
      </c>
      <c r="AD9332" s="9" t="s">
        <v>800</v>
      </c>
      <c r="AE9332" s="5">
        <f t="shared" si="312"/>
        <v>0</v>
      </c>
      <c r="AF9332" s="5" t="str">
        <f t="shared" si="313"/>
        <v>Pokryto</v>
      </c>
      <c r="AG9332" s="153"/>
      <c r="AH9332" s="153"/>
      <c r="AI9332" t="s">
        <v>201</v>
      </c>
      <c r="AJ9332" t="s">
        <v>800</v>
      </c>
      <c r="AK9332" s="9" t="str">
        <f>VLOOKUP(Y9332,zdroj!D:AJ,33,0)</f>
        <v>katC</v>
      </c>
    </row>
    <row r="9333" spans="8:37" x14ac:dyDescent="0.25">
      <c r="H9333" s="8"/>
      <c r="I9333" s="8"/>
      <c r="N9333" s="23"/>
      <c r="O9333" s="24"/>
      <c r="P9333" s="19"/>
      <c r="Q9333" s="19"/>
      <c r="R9333" s="19"/>
      <c r="U9333" s="27"/>
      <c r="Y9333" s="9" t="s">
        <v>639</v>
      </c>
      <c r="Z9333" s="9" t="s">
        <v>462</v>
      </c>
      <c r="AA9333" s="9" t="s">
        <v>199</v>
      </c>
      <c r="AB9333" s="9">
        <v>7997027</v>
      </c>
      <c r="AC9333" s="9" t="s">
        <v>10107</v>
      </c>
      <c r="AD9333" s="9" t="s">
        <v>226</v>
      </c>
      <c r="AE9333" s="5">
        <f t="shared" si="312"/>
        <v>0</v>
      </c>
      <c r="AF9333" s="5" t="str">
        <f t="shared" si="313"/>
        <v>katC</v>
      </c>
      <c r="AG9333" s="153"/>
      <c r="AH9333" s="153"/>
      <c r="AI9333" t="s">
        <v>201</v>
      </c>
      <c r="AJ9333" t="s">
        <v>340</v>
      </c>
      <c r="AK9333" s="9" t="str">
        <f>VLOOKUP(Y9333,zdroj!D:AJ,33,0)</f>
        <v>katC</v>
      </c>
    </row>
    <row r="9334" spans="8:37" x14ac:dyDescent="0.25">
      <c r="H9334" s="8"/>
      <c r="I9334" s="8"/>
      <c r="N9334" s="23"/>
      <c r="O9334" s="24"/>
      <c r="P9334" s="19"/>
      <c r="Q9334" s="19"/>
      <c r="R9334" s="19"/>
      <c r="U9334" s="27"/>
      <c r="Y9334" s="9" t="s">
        <v>639</v>
      </c>
      <c r="Z9334" s="9" t="s">
        <v>462</v>
      </c>
      <c r="AA9334" s="9" t="s">
        <v>199</v>
      </c>
      <c r="AB9334" s="9">
        <v>7997035</v>
      </c>
      <c r="AC9334" s="9" t="s">
        <v>10108</v>
      </c>
      <c r="AD9334" s="9" t="s">
        <v>226</v>
      </c>
      <c r="AE9334" s="5">
        <f t="shared" si="312"/>
        <v>0</v>
      </c>
      <c r="AF9334" s="5" t="str">
        <f t="shared" si="313"/>
        <v>katC</v>
      </c>
      <c r="AG9334" s="153"/>
      <c r="AH9334" s="153"/>
      <c r="AI9334" t="s">
        <v>201</v>
      </c>
      <c r="AJ9334" t="s">
        <v>340</v>
      </c>
      <c r="AK9334" s="9" t="str">
        <f>VLOOKUP(Y9334,zdroj!D:AJ,33,0)</f>
        <v>katC</v>
      </c>
    </row>
    <row r="9335" spans="8:37" x14ac:dyDescent="0.25">
      <c r="H9335" s="8"/>
      <c r="I9335" s="8"/>
      <c r="N9335" s="23"/>
      <c r="O9335" s="24"/>
      <c r="P9335" s="19"/>
      <c r="Q9335" s="19"/>
      <c r="R9335" s="19"/>
      <c r="U9335" s="27"/>
      <c r="Y9335" s="9" t="s">
        <v>639</v>
      </c>
      <c r="Z9335" s="9" t="s">
        <v>462</v>
      </c>
      <c r="AA9335" s="9" t="s">
        <v>199</v>
      </c>
      <c r="AB9335" s="9">
        <v>7997043</v>
      </c>
      <c r="AC9335" s="9" t="s">
        <v>10109</v>
      </c>
      <c r="AD9335" s="9" t="s">
        <v>226</v>
      </c>
      <c r="AE9335" s="5">
        <f t="shared" si="312"/>
        <v>0</v>
      </c>
      <c r="AF9335" s="5" t="str">
        <f t="shared" si="313"/>
        <v>katC</v>
      </c>
      <c r="AG9335" s="153"/>
      <c r="AH9335" s="153"/>
      <c r="AI9335" t="s">
        <v>201</v>
      </c>
      <c r="AJ9335" t="s">
        <v>340</v>
      </c>
      <c r="AK9335" s="9" t="str">
        <f>VLOOKUP(Y9335,zdroj!D:AJ,33,0)</f>
        <v>katC</v>
      </c>
    </row>
    <row r="9336" spans="8:37" x14ac:dyDescent="0.25">
      <c r="H9336" s="8"/>
      <c r="I9336" s="8"/>
      <c r="N9336" s="23"/>
      <c r="O9336" s="24"/>
      <c r="P9336" s="19"/>
      <c r="Q9336" s="19"/>
      <c r="R9336" s="19"/>
      <c r="U9336" s="27"/>
      <c r="Y9336" s="9" t="s">
        <v>639</v>
      </c>
      <c r="Z9336" s="9" t="s">
        <v>462</v>
      </c>
      <c r="AA9336" s="9" t="s">
        <v>199</v>
      </c>
      <c r="AB9336" s="9">
        <v>7997051</v>
      </c>
      <c r="AC9336" s="9" t="s">
        <v>10110</v>
      </c>
      <c r="AD9336" s="9" t="s">
        <v>800</v>
      </c>
      <c r="AE9336" s="5">
        <f t="shared" si="312"/>
        <v>0</v>
      </c>
      <c r="AF9336" s="5" t="str">
        <f t="shared" si="313"/>
        <v>Pokryto</v>
      </c>
      <c r="AG9336" s="153"/>
      <c r="AH9336" s="153"/>
      <c r="AI9336" t="s">
        <v>201</v>
      </c>
      <c r="AJ9336" t="s">
        <v>800</v>
      </c>
      <c r="AK9336" s="9" t="str">
        <f>VLOOKUP(Y9336,zdroj!D:AJ,33,0)</f>
        <v>katC</v>
      </c>
    </row>
    <row r="9337" spans="8:37" x14ac:dyDescent="0.25">
      <c r="H9337" s="8"/>
      <c r="I9337" s="8"/>
      <c r="N9337" s="23"/>
      <c r="O9337" s="24"/>
      <c r="P9337" s="19"/>
      <c r="Q9337" s="19"/>
      <c r="R9337" s="19"/>
      <c r="U9337" s="27"/>
      <c r="Y9337" s="9" t="s">
        <v>639</v>
      </c>
      <c r="Z9337" s="9" t="s">
        <v>462</v>
      </c>
      <c r="AA9337" s="9" t="s">
        <v>199</v>
      </c>
      <c r="AB9337" s="9">
        <v>7997060</v>
      </c>
      <c r="AC9337" s="9" t="s">
        <v>10111</v>
      </c>
      <c r="AD9337" s="9" t="s">
        <v>800</v>
      </c>
      <c r="AE9337" s="5">
        <f t="shared" si="312"/>
        <v>0</v>
      </c>
      <c r="AF9337" s="5" t="str">
        <f t="shared" si="313"/>
        <v>Pokryto</v>
      </c>
      <c r="AG9337" s="153"/>
      <c r="AH9337" s="153"/>
      <c r="AI9337" t="s">
        <v>201</v>
      </c>
      <c r="AJ9337" t="s">
        <v>800</v>
      </c>
      <c r="AK9337" s="9" t="str">
        <f>VLOOKUP(Y9337,zdroj!D:AJ,33,0)</f>
        <v>katC</v>
      </c>
    </row>
    <row r="9338" spans="8:37" x14ac:dyDescent="0.25">
      <c r="H9338" s="8"/>
      <c r="I9338" s="8"/>
      <c r="N9338" s="23"/>
      <c r="O9338" s="24"/>
      <c r="P9338" s="19"/>
      <c r="Q9338" s="19"/>
      <c r="R9338" s="19"/>
      <c r="U9338" s="27"/>
      <c r="Y9338" s="9" t="s">
        <v>639</v>
      </c>
      <c r="Z9338" s="9" t="s">
        <v>462</v>
      </c>
      <c r="AA9338" s="9" t="s">
        <v>199</v>
      </c>
      <c r="AB9338" s="9">
        <v>7997078</v>
      </c>
      <c r="AC9338" s="9" t="s">
        <v>10112</v>
      </c>
      <c r="AD9338" s="9" t="s">
        <v>800</v>
      </c>
      <c r="AE9338" s="5">
        <f t="shared" si="312"/>
        <v>0</v>
      </c>
      <c r="AF9338" s="5" t="str">
        <f t="shared" si="313"/>
        <v>Pokryto</v>
      </c>
      <c r="AG9338" s="153"/>
      <c r="AH9338" s="153"/>
      <c r="AI9338" t="s">
        <v>201</v>
      </c>
      <c r="AJ9338" t="s">
        <v>800</v>
      </c>
      <c r="AK9338" s="9" t="str">
        <f>VLOOKUP(Y9338,zdroj!D:AJ,33,0)</f>
        <v>katC</v>
      </c>
    </row>
    <row r="9339" spans="8:37" x14ac:dyDescent="0.25">
      <c r="H9339" s="8"/>
      <c r="I9339" s="8"/>
      <c r="N9339" s="23"/>
      <c r="O9339" s="24"/>
      <c r="P9339" s="19"/>
      <c r="Q9339" s="19"/>
      <c r="R9339" s="19"/>
      <c r="U9339" s="27"/>
      <c r="Y9339" s="9" t="s">
        <v>639</v>
      </c>
      <c r="Z9339" s="9" t="s">
        <v>462</v>
      </c>
      <c r="AA9339" s="9" t="s">
        <v>199</v>
      </c>
      <c r="AB9339" s="9">
        <v>7997086</v>
      </c>
      <c r="AC9339" s="9" t="s">
        <v>10113</v>
      </c>
      <c r="AD9339" s="9" t="s">
        <v>800</v>
      </c>
      <c r="AE9339" s="5">
        <f t="shared" si="312"/>
        <v>0</v>
      </c>
      <c r="AF9339" s="5" t="str">
        <f t="shared" si="313"/>
        <v>Pokryto</v>
      </c>
      <c r="AG9339" s="153"/>
      <c r="AH9339" s="153"/>
      <c r="AI9339" t="s">
        <v>201</v>
      </c>
      <c r="AJ9339" t="s">
        <v>800</v>
      </c>
      <c r="AK9339" s="9" t="str">
        <f>VLOOKUP(Y9339,zdroj!D:AJ,33,0)</f>
        <v>katC</v>
      </c>
    </row>
    <row r="9340" spans="8:37" x14ac:dyDescent="0.25">
      <c r="H9340" s="8"/>
      <c r="I9340" s="8"/>
      <c r="N9340" s="23"/>
      <c r="O9340" s="24"/>
      <c r="P9340" s="19"/>
      <c r="Q9340" s="19"/>
      <c r="R9340" s="19"/>
      <c r="U9340" s="27"/>
      <c r="Y9340" s="9" t="s">
        <v>639</v>
      </c>
      <c r="Z9340" s="9" t="s">
        <v>462</v>
      </c>
      <c r="AA9340" s="9" t="s">
        <v>199</v>
      </c>
      <c r="AB9340" s="9">
        <v>7996641</v>
      </c>
      <c r="AC9340" s="9" t="s">
        <v>10114</v>
      </c>
      <c r="AD9340" s="9" t="s">
        <v>226</v>
      </c>
      <c r="AE9340" s="5">
        <f t="shared" si="312"/>
        <v>0</v>
      </c>
      <c r="AF9340" s="5" t="str">
        <f t="shared" si="313"/>
        <v>katC</v>
      </c>
      <c r="AG9340" s="153"/>
      <c r="AH9340" s="153"/>
      <c r="AI9340" t="s">
        <v>17879</v>
      </c>
      <c r="AJ9340" t="s">
        <v>17878</v>
      </c>
      <c r="AK9340" s="9" t="str">
        <f>VLOOKUP(Y9340,zdroj!D:AJ,33,0)</f>
        <v>katC</v>
      </c>
    </row>
    <row r="9341" spans="8:37" x14ac:dyDescent="0.25">
      <c r="H9341" s="8"/>
      <c r="I9341" s="8"/>
      <c r="N9341" s="23"/>
      <c r="O9341" s="24"/>
      <c r="P9341" s="19"/>
      <c r="Q9341" s="19"/>
      <c r="R9341" s="19"/>
      <c r="U9341" s="27"/>
      <c r="Y9341" s="9" t="s">
        <v>639</v>
      </c>
      <c r="Z9341" s="9" t="s">
        <v>462</v>
      </c>
      <c r="AA9341" s="9" t="s">
        <v>199</v>
      </c>
      <c r="AB9341" s="9">
        <v>7997094</v>
      </c>
      <c r="AC9341" s="9" t="s">
        <v>10115</v>
      </c>
      <c r="AD9341" s="9" t="s">
        <v>800</v>
      </c>
      <c r="AE9341" s="5">
        <f t="shared" si="312"/>
        <v>0</v>
      </c>
      <c r="AF9341" s="5" t="str">
        <f t="shared" si="313"/>
        <v>Pokryto</v>
      </c>
      <c r="AG9341" s="153"/>
      <c r="AH9341" s="153"/>
      <c r="AI9341" t="s">
        <v>201</v>
      </c>
      <c r="AJ9341" t="s">
        <v>800</v>
      </c>
      <c r="AK9341" s="9" t="str">
        <f>VLOOKUP(Y9341,zdroj!D:AJ,33,0)</f>
        <v>katC</v>
      </c>
    </row>
    <row r="9342" spans="8:37" x14ac:dyDescent="0.25">
      <c r="H9342" s="8"/>
      <c r="I9342" s="8"/>
      <c r="N9342" s="23"/>
      <c r="O9342" s="24"/>
      <c r="P9342" s="19"/>
      <c r="Q9342" s="19"/>
      <c r="R9342" s="19"/>
      <c r="U9342" s="27"/>
      <c r="Y9342" s="9" t="s">
        <v>639</v>
      </c>
      <c r="Z9342" s="9" t="s">
        <v>462</v>
      </c>
      <c r="AA9342" s="9" t="s">
        <v>199</v>
      </c>
      <c r="AB9342" s="9">
        <v>7997108</v>
      </c>
      <c r="AC9342" s="9" t="s">
        <v>10116</v>
      </c>
      <c r="AD9342" s="9" t="s">
        <v>800</v>
      </c>
      <c r="AE9342" s="5">
        <f t="shared" si="312"/>
        <v>0</v>
      </c>
      <c r="AF9342" s="5" t="str">
        <f t="shared" si="313"/>
        <v>Pokryto</v>
      </c>
      <c r="AG9342" s="153"/>
      <c r="AH9342" s="153"/>
      <c r="AI9342" t="s">
        <v>201</v>
      </c>
      <c r="AJ9342" t="s">
        <v>800</v>
      </c>
      <c r="AK9342" s="9" t="str">
        <f>VLOOKUP(Y9342,zdroj!D:AJ,33,0)</f>
        <v>katC</v>
      </c>
    </row>
    <row r="9343" spans="8:37" x14ac:dyDescent="0.25">
      <c r="H9343" s="8"/>
      <c r="I9343" s="8"/>
      <c r="N9343" s="23"/>
      <c r="O9343" s="24"/>
      <c r="P9343" s="19"/>
      <c r="Q9343" s="19"/>
      <c r="R9343" s="19"/>
      <c r="U9343" s="27"/>
      <c r="Y9343" s="9" t="s">
        <v>639</v>
      </c>
      <c r="Z9343" s="9" t="s">
        <v>462</v>
      </c>
      <c r="AA9343" s="9" t="s">
        <v>199</v>
      </c>
      <c r="AB9343" s="9">
        <v>7997116</v>
      </c>
      <c r="AC9343" s="9" t="s">
        <v>10117</v>
      </c>
      <c r="AD9343" s="9" t="s">
        <v>800</v>
      </c>
      <c r="AE9343" s="5">
        <f t="shared" si="312"/>
        <v>0</v>
      </c>
      <c r="AF9343" s="5" t="str">
        <f t="shared" si="313"/>
        <v>Pokryto</v>
      </c>
      <c r="AG9343" s="153"/>
      <c r="AH9343" s="153"/>
      <c r="AI9343" t="s">
        <v>201</v>
      </c>
      <c r="AJ9343" t="s">
        <v>800</v>
      </c>
      <c r="AK9343" s="9" t="str">
        <f>VLOOKUP(Y9343,zdroj!D:AJ,33,0)</f>
        <v>katC</v>
      </c>
    </row>
    <row r="9344" spans="8:37" x14ac:dyDescent="0.25">
      <c r="H9344" s="8"/>
      <c r="I9344" s="8"/>
      <c r="N9344" s="23"/>
      <c r="O9344" s="24"/>
      <c r="P9344" s="19"/>
      <c r="Q9344" s="19"/>
      <c r="R9344" s="19"/>
      <c r="U9344" s="27"/>
      <c r="Y9344" s="9" t="s">
        <v>639</v>
      </c>
      <c r="Z9344" s="9" t="s">
        <v>462</v>
      </c>
      <c r="AA9344" s="9" t="s">
        <v>199</v>
      </c>
      <c r="AB9344" s="9">
        <v>7997124</v>
      </c>
      <c r="AC9344" s="9" t="s">
        <v>10118</v>
      </c>
      <c r="AD9344" s="9" t="s">
        <v>226</v>
      </c>
      <c r="AE9344" s="5">
        <f t="shared" si="312"/>
        <v>0</v>
      </c>
      <c r="AF9344" s="5" t="str">
        <f t="shared" si="313"/>
        <v>katC</v>
      </c>
      <c r="AG9344" s="153"/>
      <c r="AH9344" s="153"/>
      <c r="AI9344" t="s">
        <v>201</v>
      </c>
      <c r="AJ9344" t="s">
        <v>340</v>
      </c>
      <c r="AK9344" s="9" t="str">
        <f>VLOOKUP(Y9344,zdroj!D:AJ,33,0)</f>
        <v>katC</v>
      </c>
    </row>
    <row r="9345" spans="8:37" x14ac:dyDescent="0.25">
      <c r="H9345" s="8"/>
      <c r="I9345" s="8"/>
      <c r="N9345" s="23"/>
      <c r="O9345" s="24"/>
      <c r="P9345" s="19"/>
      <c r="Q9345" s="19"/>
      <c r="R9345" s="19"/>
      <c r="U9345" s="27"/>
      <c r="Y9345" s="9" t="s">
        <v>639</v>
      </c>
      <c r="Z9345" s="9" t="s">
        <v>462</v>
      </c>
      <c r="AA9345" s="9" t="s">
        <v>199</v>
      </c>
      <c r="AB9345" s="9">
        <v>7997132</v>
      </c>
      <c r="AC9345" s="9" t="s">
        <v>10119</v>
      </c>
      <c r="AD9345" s="9" t="s">
        <v>800</v>
      </c>
      <c r="AE9345" s="5">
        <f t="shared" si="312"/>
        <v>0</v>
      </c>
      <c r="AF9345" s="5" t="str">
        <f t="shared" si="313"/>
        <v>Pokryto</v>
      </c>
      <c r="AG9345" s="153"/>
      <c r="AH9345" s="153"/>
      <c r="AI9345" t="s">
        <v>201</v>
      </c>
      <c r="AJ9345" t="s">
        <v>800</v>
      </c>
      <c r="AK9345" s="9" t="str">
        <f>VLOOKUP(Y9345,zdroj!D:AJ,33,0)</f>
        <v>katC</v>
      </c>
    </row>
    <row r="9346" spans="8:37" x14ac:dyDescent="0.25">
      <c r="H9346" s="8"/>
      <c r="I9346" s="8"/>
      <c r="N9346" s="23"/>
      <c r="O9346" s="24"/>
      <c r="P9346" s="19"/>
      <c r="Q9346" s="19"/>
      <c r="R9346" s="19"/>
      <c r="U9346" s="27"/>
      <c r="Y9346" s="9" t="s">
        <v>639</v>
      </c>
      <c r="Z9346" s="9" t="s">
        <v>462</v>
      </c>
      <c r="AA9346" s="9" t="s">
        <v>199</v>
      </c>
      <c r="AB9346" s="9">
        <v>7997141</v>
      </c>
      <c r="AC9346" s="9" t="s">
        <v>10120</v>
      </c>
      <c r="AD9346" s="9" t="s">
        <v>800</v>
      </c>
      <c r="AE9346" s="5">
        <f t="shared" si="312"/>
        <v>0</v>
      </c>
      <c r="AF9346" s="5" t="str">
        <f t="shared" si="313"/>
        <v>Pokryto</v>
      </c>
      <c r="AG9346" s="153"/>
      <c r="AH9346" s="153"/>
      <c r="AI9346" t="s">
        <v>201</v>
      </c>
      <c r="AJ9346" t="s">
        <v>800</v>
      </c>
      <c r="AK9346" s="9" t="str">
        <f>VLOOKUP(Y9346,zdroj!D:AJ,33,0)</f>
        <v>katC</v>
      </c>
    </row>
    <row r="9347" spans="8:37" x14ac:dyDescent="0.25">
      <c r="H9347" s="8"/>
      <c r="I9347" s="8"/>
      <c r="N9347" s="23"/>
      <c r="O9347" s="24"/>
      <c r="P9347" s="19"/>
      <c r="Q9347" s="19"/>
      <c r="R9347" s="19"/>
      <c r="U9347" s="27"/>
      <c r="Y9347" s="9" t="s">
        <v>639</v>
      </c>
      <c r="Z9347" s="9" t="s">
        <v>462</v>
      </c>
      <c r="AA9347" s="9" t="s">
        <v>199</v>
      </c>
      <c r="AB9347" s="9">
        <v>7997159</v>
      </c>
      <c r="AC9347" s="9" t="s">
        <v>10121</v>
      </c>
      <c r="AD9347" s="9" t="s">
        <v>226</v>
      </c>
      <c r="AE9347" s="5">
        <f t="shared" si="312"/>
        <v>0</v>
      </c>
      <c r="AF9347" s="5" t="str">
        <f t="shared" si="313"/>
        <v>katC</v>
      </c>
      <c r="AG9347" s="153"/>
      <c r="AH9347" s="153"/>
      <c r="AI9347" t="s">
        <v>201</v>
      </c>
      <c r="AJ9347" t="s">
        <v>340</v>
      </c>
      <c r="AK9347" s="9" t="str">
        <f>VLOOKUP(Y9347,zdroj!D:AJ,33,0)</f>
        <v>katC</v>
      </c>
    </row>
    <row r="9348" spans="8:37" x14ac:dyDescent="0.25">
      <c r="H9348" s="8"/>
      <c r="I9348" s="8"/>
      <c r="N9348" s="23"/>
      <c r="O9348" s="24"/>
      <c r="P9348" s="19"/>
      <c r="Q9348" s="19"/>
      <c r="R9348" s="19"/>
      <c r="U9348" s="27"/>
      <c r="Y9348" s="9" t="s">
        <v>639</v>
      </c>
      <c r="Z9348" s="9" t="s">
        <v>462</v>
      </c>
      <c r="AA9348" s="9" t="s">
        <v>199</v>
      </c>
      <c r="AB9348" s="9">
        <v>7997167</v>
      </c>
      <c r="AC9348" s="9" t="s">
        <v>10122</v>
      </c>
      <c r="AD9348" s="9" t="s">
        <v>226</v>
      </c>
      <c r="AE9348" s="5">
        <f t="shared" si="312"/>
        <v>0</v>
      </c>
      <c r="AF9348" s="5" t="str">
        <f t="shared" si="313"/>
        <v>katC</v>
      </c>
      <c r="AG9348" s="153"/>
      <c r="AH9348" s="153"/>
      <c r="AI9348" t="s">
        <v>201</v>
      </c>
      <c r="AJ9348" t="s">
        <v>340</v>
      </c>
      <c r="AK9348" s="9" t="str">
        <f>VLOOKUP(Y9348,zdroj!D:AJ,33,0)</f>
        <v>katC</v>
      </c>
    </row>
    <row r="9349" spans="8:37" x14ac:dyDescent="0.25">
      <c r="H9349" s="8"/>
      <c r="I9349" s="8"/>
      <c r="N9349" s="23"/>
      <c r="O9349" s="24"/>
      <c r="P9349" s="19"/>
      <c r="Q9349" s="19"/>
      <c r="R9349" s="19"/>
      <c r="U9349" s="27"/>
      <c r="Y9349" s="9" t="s">
        <v>639</v>
      </c>
      <c r="Z9349" s="9" t="s">
        <v>462</v>
      </c>
      <c r="AA9349" s="9" t="s">
        <v>199</v>
      </c>
      <c r="AB9349" s="9">
        <v>7997175</v>
      </c>
      <c r="AC9349" s="9" t="s">
        <v>10123</v>
      </c>
      <c r="AD9349" s="9" t="s">
        <v>800</v>
      </c>
      <c r="AE9349" s="5">
        <f t="shared" si="312"/>
        <v>0</v>
      </c>
      <c r="AF9349" s="5" t="str">
        <f t="shared" si="313"/>
        <v>Pokryto</v>
      </c>
      <c r="AG9349" s="153"/>
      <c r="AH9349" s="153"/>
      <c r="AI9349" t="s">
        <v>201</v>
      </c>
      <c r="AJ9349" t="s">
        <v>800</v>
      </c>
      <c r="AK9349" s="9" t="str">
        <f>VLOOKUP(Y9349,zdroj!D:AJ,33,0)</f>
        <v>katC</v>
      </c>
    </row>
    <row r="9350" spans="8:37" x14ac:dyDescent="0.25">
      <c r="H9350" s="8"/>
      <c r="I9350" s="8"/>
      <c r="N9350" s="23"/>
      <c r="O9350" s="24"/>
      <c r="P9350" s="19"/>
      <c r="Q9350" s="19"/>
      <c r="R9350" s="19"/>
      <c r="U9350" s="27"/>
      <c r="Y9350" s="9" t="s">
        <v>639</v>
      </c>
      <c r="Z9350" s="9" t="s">
        <v>462</v>
      </c>
      <c r="AA9350" s="9" t="s">
        <v>199</v>
      </c>
      <c r="AB9350" s="9">
        <v>7997183</v>
      </c>
      <c r="AC9350" s="9" t="s">
        <v>10124</v>
      </c>
      <c r="AD9350" s="9" t="s">
        <v>800</v>
      </c>
      <c r="AE9350" s="5">
        <f t="shared" si="312"/>
        <v>0</v>
      </c>
      <c r="AF9350" s="5" t="str">
        <f t="shared" si="313"/>
        <v>Pokryto</v>
      </c>
      <c r="AG9350" s="153"/>
      <c r="AH9350" s="153"/>
      <c r="AI9350" t="s">
        <v>201</v>
      </c>
      <c r="AJ9350" t="s">
        <v>800</v>
      </c>
      <c r="AK9350" s="9" t="str">
        <f>VLOOKUP(Y9350,zdroj!D:AJ,33,0)</f>
        <v>katC</v>
      </c>
    </row>
    <row r="9351" spans="8:37" x14ac:dyDescent="0.25">
      <c r="H9351" s="8"/>
      <c r="I9351" s="8"/>
      <c r="N9351" s="23"/>
      <c r="O9351" s="24"/>
      <c r="P9351" s="19"/>
      <c r="Q9351" s="19"/>
      <c r="R9351" s="19"/>
      <c r="U9351" s="27"/>
      <c r="Y9351" s="9" t="s">
        <v>639</v>
      </c>
      <c r="Z9351" s="9" t="s">
        <v>462</v>
      </c>
      <c r="AA9351" s="9" t="s">
        <v>199</v>
      </c>
      <c r="AB9351" s="9">
        <v>7996659</v>
      </c>
      <c r="AC9351" s="9" t="s">
        <v>10125</v>
      </c>
      <c r="AD9351" s="9" t="s">
        <v>800</v>
      </c>
      <c r="AE9351" s="5">
        <f t="shared" si="312"/>
        <v>0</v>
      </c>
      <c r="AF9351" s="5" t="str">
        <f t="shared" si="313"/>
        <v>Pokryto</v>
      </c>
      <c r="AG9351" s="153"/>
      <c r="AH9351" s="153"/>
      <c r="AI9351" t="s">
        <v>201</v>
      </c>
      <c r="AJ9351" t="s">
        <v>800</v>
      </c>
      <c r="AK9351" s="9" t="str">
        <f>VLOOKUP(Y9351,zdroj!D:AJ,33,0)</f>
        <v>katC</v>
      </c>
    </row>
    <row r="9352" spans="8:37" x14ac:dyDescent="0.25">
      <c r="H9352" s="8"/>
      <c r="I9352" s="8"/>
      <c r="N9352" s="23"/>
      <c r="O9352" s="24"/>
      <c r="P9352" s="19"/>
      <c r="Q9352" s="19"/>
      <c r="R9352" s="19"/>
      <c r="U9352" s="27"/>
      <c r="Y9352" s="9" t="s">
        <v>639</v>
      </c>
      <c r="Z9352" s="9" t="s">
        <v>462</v>
      </c>
      <c r="AA9352" s="9" t="s">
        <v>199</v>
      </c>
      <c r="AB9352" s="9">
        <v>7997191</v>
      </c>
      <c r="AC9352" s="9" t="s">
        <v>10126</v>
      </c>
      <c r="AD9352" s="9" t="s">
        <v>226</v>
      </c>
      <c r="AE9352" s="5">
        <f t="shared" si="312"/>
        <v>0</v>
      </c>
      <c r="AF9352" s="5" t="str">
        <f t="shared" si="313"/>
        <v>katC</v>
      </c>
      <c r="AG9352" s="153"/>
      <c r="AH9352" s="153"/>
      <c r="AI9352" t="s">
        <v>17879</v>
      </c>
      <c r="AJ9352" t="s">
        <v>17878</v>
      </c>
      <c r="AK9352" s="9" t="str">
        <f>VLOOKUP(Y9352,zdroj!D:AJ,33,0)</f>
        <v>katC</v>
      </c>
    </row>
    <row r="9353" spans="8:37" x14ac:dyDescent="0.25">
      <c r="H9353" s="8"/>
      <c r="I9353" s="8"/>
      <c r="N9353" s="23"/>
      <c r="O9353" s="24"/>
      <c r="P9353" s="19"/>
      <c r="Q9353" s="19"/>
      <c r="R9353" s="19"/>
      <c r="U9353" s="27"/>
      <c r="Y9353" s="9" t="s">
        <v>639</v>
      </c>
      <c r="Z9353" s="9" t="s">
        <v>462</v>
      </c>
      <c r="AA9353" s="9" t="s">
        <v>199</v>
      </c>
      <c r="AB9353" s="9">
        <v>7997205</v>
      </c>
      <c r="AC9353" s="9" t="s">
        <v>10127</v>
      </c>
      <c r="AD9353" s="9" t="s">
        <v>800</v>
      </c>
      <c r="AE9353" s="5">
        <f t="shared" si="312"/>
        <v>0</v>
      </c>
      <c r="AF9353" s="5" t="str">
        <f t="shared" si="313"/>
        <v>Pokryto</v>
      </c>
      <c r="AG9353" s="153"/>
      <c r="AH9353" s="153"/>
      <c r="AI9353" t="s">
        <v>201</v>
      </c>
      <c r="AJ9353" t="s">
        <v>800</v>
      </c>
      <c r="AK9353" s="9" t="str">
        <f>VLOOKUP(Y9353,zdroj!D:AJ,33,0)</f>
        <v>katC</v>
      </c>
    </row>
    <row r="9354" spans="8:37" x14ac:dyDescent="0.25">
      <c r="H9354" s="8"/>
      <c r="I9354" s="8"/>
      <c r="N9354" s="23"/>
      <c r="O9354" s="24"/>
      <c r="P9354" s="19"/>
      <c r="Q9354" s="19"/>
      <c r="R9354" s="19"/>
      <c r="U9354" s="27"/>
      <c r="Y9354" s="9" t="s">
        <v>639</v>
      </c>
      <c r="Z9354" s="9" t="s">
        <v>462</v>
      </c>
      <c r="AA9354" s="9" t="s">
        <v>199</v>
      </c>
      <c r="AB9354" s="9">
        <v>7997213</v>
      </c>
      <c r="AC9354" s="9" t="s">
        <v>10128</v>
      </c>
      <c r="AD9354" s="9" t="s">
        <v>800</v>
      </c>
      <c r="AE9354" s="5">
        <f t="shared" ref="AE9354:AE9417" si="314">VLOOKUP(Y9354,K:T,10,0)</f>
        <v>0</v>
      </c>
      <c r="AF9354" s="5" t="str">
        <f t="shared" ref="AF9354:AF9417" si="315">IF(AE9354="A",IF(AD9354="katA","katB",AD9354),AD9354)</f>
        <v>Pokryto</v>
      </c>
      <c r="AG9354" s="153"/>
      <c r="AH9354" s="153"/>
      <c r="AI9354" t="s">
        <v>201</v>
      </c>
      <c r="AJ9354" t="s">
        <v>800</v>
      </c>
      <c r="AK9354" s="9" t="str">
        <f>VLOOKUP(Y9354,zdroj!D:AJ,33,0)</f>
        <v>katC</v>
      </c>
    </row>
    <row r="9355" spans="8:37" x14ac:dyDescent="0.25">
      <c r="H9355" s="8"/>
      <c r="I9355" s="8"/>
      <c r="N9355" s="23"/>
      <c r="O9355" s="24"/>
      <c r="P9355" s="19"/>
      <c r="Q9355" s="19"/>
      <c r="R9355" s="19"/>
      <c r="U9355" s="27"/>
      <c r="Y9355" s="9" t="s">
        <v>639</v>
      </c>
      <c r="Z9355" s="9" t="s">
        <v>462</v>
      </c>
      <c r="AA9355" s="9" t="s">
        <v>199</v>
      </c>
      <c r="AB9355" s="9">
        <v>7997221</v>
      </c>
      <c r="AC9355" s="9" t="s">
        <v>10129</v>
      </c>
      <c r="AD9355" s="9" t="s">
        <v>800</v>
      </c>
      <c r="AE9355" s="5">
        <f t="shared" si="314"/>
        <v>0</v>
      </c>
      <c r="AF9355" s="5" t="str">
        <f t="shared" si="315"/>
        <v>Pokryto</v>
      </c>
      <c r="AG9355" s="153"/>
      <c r="AH9355" s="153"/>
      <c r="AI9355" t="s">
        <v>201</v>
      </c>
      <c r="AJ9355" t="s">
        <v>800</v>
      </c>
      <c r="AK9355" s="9" t="str">
        <f>VLOOKUP(Y9355,zdroj!D:AJ,33,0)</f>
        <v>katC</v>
      </c>
    </row>
    <row r="9356" spans="8:37" x14ac:dyDescent="0.25">
      <c r="H9356" s="8"/>
      <c r="I9356" s="8"/>
      <c r="N9356" s="23"/>
      <c r="O9356" s="24"/>
      <c r="P9356" s="19"/>
      <c r="Q9356" s="19"/>
      <c r="R9356" s="19"/>
      <c r="U9356" s="27"/>
      <c r="Y9356" s="9" t="s">
        <v>639</v>
      </c>
      <c r="Z9356" s="9" t="s">
        <v>462</v>
      </c>
      <c r="AA9356" s="9" t="s">
        <v>199</v>
      </c>
      <c r="AB9356" s="9">
        <v>7997230</v>
      </c>
      <c r="AC9356" s="9" t="s">
        <v>10130</v>
      </c>
      <c r="AD9356" s="9" t="s">
        <v>800</v>
      </c>
      <c r="AE9356" s="5">
        <f t="shared" si="314"/>
        <v>0</v>
      </c>
      <c r="AF9356" s="5" t="str">
        <f t="shared" si="315"/>
        <v>Pokryto</v>
      </c>
      <c r="AG9356" s="153"/>
      <c r="AH9356" s="153"/>
      <c r="AI9356" t="s">
        <v>201</v>
      </c>
      <c r="AJ9356" t="s">
        <v>800</v>
      </c>
      <c r="AK9356" s="9" t="str">
        <f>VLOOKUP(Y9356,zdroj!D:AJ,33,0)</f>
        <v>katC</v>
      </c>
    </row>
    <row r="9357" spans="8:37" x14ac:dyDescent="0.25">
      <c r="H9357" s="8"/>
      <c r="I9357" s="8"/>
      <c r="N9357" s="23"/>
      <c r="O9357" s="24"/>
      <c r="P9357" s="19"/>
      <c r="Q9357" s="19"/>
      <c r="R9357" s="19"/>
      <c r="U9357" s="27"/>
      <c r="Y9357" s="9" t="s">
        <v>639</v>
      </c>
      <c r="Z9357" s="9" t="s">
        <v>462</v>
      </c>
      <c r="AA9357" s="9" t="s">
        <v>199</v>
      </c>
      <c r="AB9357" s="9">
        <v>7997248</v>
      </c>
      <c r="AC9357" s="9" t="s">
        <v>10131</v>
      </c>
      <c r="AD9357" s="9" t="s">
        <v>800</v>
      </c>
      <c r="AE9357" s="5">
        <f t="shared" si="314"/>
        <v>0</v>
      </c>
      <c r="AF9357" s="5" t="str">
        <f t="shared" si="315"/>
        <v>Pokryto</v>
      </c>
      <c r="AG9357" s="153"/>
      <c r="AH9357" s="153"/>
      <c r="AI9357" t="s">
        <v>201</v>
      </c>
      <c r="AJ9357" t="s">
        <v>800</v>
      </c>
      <c r="AK9357" s="9" t="str">
        <f>VLOOKUP(Y9357,zdroj!D:AJ,33,0)</f>
        <v>katC</v>
      </c>
    </row>
    <row r="9358" spans="8:37" x14ac:dyDescent="0.25">
      <c r="H9358" s="8"/>
      <c r="I9358" s="8"/>
      <c r="N9358" s="23"/>
      <c r="O9358" s="24"/>
      <c r="P9358" s="19"/>
      <c r="Q9358" s="19"/>
      <c r="R9358" s="19"/>
      <c r="U9358" s="27"/>
      <c r="Y9358" s="9" t="s">
        <v>639</v>
      </c>
      <c r="Z9358" s="9" t="s">
        <v>462</v>
      </c>
      <c r="AA9358" s="9" t="s">
        <v>199</v>
      </c>
      <c r="AB9358" s="9">
        <v>7997256</v>
      </c>
      <c r="AC9358" s="9" t="s">
        <v>10132</v>
      </c>
      <c r="AD9358" s="9" t="s">
        <v>800</v>
      </c>
      <c r="AE9358" s="5">
        <f t="shared" si="314"/>
        <v>0</v>
      </c>
      <c r="AF9358" s="5" t="str">
        <f t="shared" si="315"/>
        <v>Pokryto</v>
      </c>
      <c r="AG9358" s="153"/>
      <c r="AH9358" s="153"/>
      <c r="AI9358" t="s">
        <v>201</v>
      </c>
      <c r="AJ9358" t="s">
        <v>800</v>
      </c>
      <c r="AK9358" s="9" t="str">
        <f>VLOOKUP(Y9358,zdroj!D:AJ,33,0)</f>
        <v>katC</v>
      </c>
    </row>
    <row r="9359" spans="8:37" x14ac:dyDescent="0.25">
      <c r="H9359" s="8"/>
      <c r="I9359" s="8"/>
      <c r="N9359" s="23"/>
      <c r="O9359" s="24"/>
      <c r="P9359" s="19"/>
      <c r="Q9359" s="19"/>
      <c r="R9359" s="19"/>
      <c r="U9359" s="27"/>
      <c r="Y9359" s="9" t="s">
        <v>639</v>
      </c>
      <c r="Z9359" s="9" t="s">
        <v>462</v>
      </c>
      <c r="AA9359" s="9" t="s">
        <v>199</v>
      </c>
      <c r="AB9359" s="9">
        <v>7997264</v>
      </c>
      <c r="AC9359" s="9" t="s">
        <v>10133</v>
      </c>
      <c r="AD9359" s="9" t="s">
        <v>800</v>
      </c>
      <c r="AE9359" s="5">
        <f t="shared" si="314"/>
        <v>0</v>
      </c>
      <c r="AF9359" s="5" t="str">
        <f t="shared" si="315"/>
        <v>Pokryto</v>
      </c>
      <c r="AG9359" s="153"/>
      <c r="AH9359" s="153"/>
      <c r="AI9359" t="s">
        <v>201</v>
      </c>
      <c r="AJ9359" t="s">
        <v>800</v>
      </c>
      <c r="AK9359" s="9" t="str">
        <f>VLOOKUP(Y9359,zdroj!D:AJ,33,0)</f>
        <v>katC</v>
      </c>
    </row>
    <row r="9360" spans="8:37" x14ac:dyDescent="0.25">
      <c r="H9360" s="8"/>
      <c r="I9360" s="8"/>
      <c r="N9360" s="23"/>
      <c r="O9360" s="24"/>
      <c r="P9360" s="19"/>
      <c r="Q9360" s="19"/>
      <c r="R9360" s="19"/>
      <c r="U9360" s="27"/>
      <c r="Y9360" s="9" t="s">
        <v>639</v>
      </c>
      <c r="Z9360" s="9" t="s">
        <v>462</v>
      </c>
      <c r="AA9360" s="9" t="s">
        <v>199</v>
      </c>
      <c r="AB9360" s="9">
        <v>7997272</v>
      </c>
      <c r="AC9360" s="9" t="s">
        <v>10134</v>
      </c>
      <c r="AD9360" s="9" t="s">
        <v>800</v>
      </c>
      <c r="AE9360" s="5">
        <f t="shared" si="314"/>
        <v>0</v>
      </c>
      <c r="AF9360" s="5" t="str">
        <f t="shared" si="315"/>
        <v>Pokryto</v>
      </c>
      <c r="AG9360" s="153"/>
      <c r="AH9360" s="153"/>
      <c r="AI9360" t="s">
        <v>201</v>
      </c>
      <c r="AJ9360" t="s">
        <v>800</v>
      </c>
      <c r="AK9360" s="9" t="str">
        <f>VLOOKUP(Y9360,zdroj!D:AJ,33,0)</f>
        <v>katC</v>
      </c>
    </row>
    <row r="9361" spans="8:37" x14ac:dyDescent="0.25">
      <c r="H9361" s="8"/>
      <c r="I9361" s="8"/>
      <c r="N9361" s="23"/>
      <c r="O9361" s="24"/>
      <c r="P9361" s="19"/>
      <c r="Q9361" s="19"/>
      <c r="R9361" s="19"/>
      <c r="U9361" s="27"/>
      <c r="Y9361" s="9" t="s">
        <v>639</v>
      </c>
      <c r="Z9361" s="9" t="s">
        <v>462</v>
      </c>
      <c r="AA9361" s="9" t="s">
        <v>199</v>
      </c>
      <c r="AB9361" s="9">
        <v>7997281</v>
      </c>
      <c r="AC9361" s="9" t="s">
        <v>10135</v>
      </c>
      <c r="AD9361" s="9" t="s">
        <v>800</v>
      </c>
      <c r="AE9361" s="5">
        <f t="shared" si="314"/>
        <v>0</v>
      </c>
      <c r="AF9361" s="5" t="str">
        <f t="shared" si="315"/>
        <v>Pokryto</v>
      </c>
      <c r="AG9361" s="153"/>
      <c r="AH9361" s="153"/>
      <c r="AI9361" t="s">
        <v>201</v>
      </c>
      <c r="AJ9361" t="s">
        <v>800</v>
      </c>
      <c r="AK9361" s="9" t="str">
        <f>VLOOKUP(Y9361,zdroj!D:AJ,33,0)</f>
        <v>katC</v>
      </c>
    </row>
    <row r="9362" spans="8:37" x14ac:dyDescent="0.25">
      <c r="H9362" s="8"/>
      <c r="I9362" s="8"/>
      <c r="N9362" s="23"/>
      <c r="O9362" s="24"/>
      <c r="P9362" s="19"/>
      <c r="Q9362" s="19"/>
      <c r="R9362" s="19"/>
      <c r="U9362" s="27"/>
      <c r="Y9362" s="9" t="s">
        <v>639</v>
      </c>
      <c r="Z9362" s="9" t="s">
        <v>462</v>
      </c>
      <c r="AA9362" s="9" t="s">
        <v>199</v>
      </c>
      <c r="AB9362" s="9">
        <v>7996667</v>
      </c>
      <c r="AC9362" s="9" t="s">
        <v>10136</v>
      </c>
      <c r="AD9362" s="9" t="s">
        <v>226</v>
      </c>
      <c r="AE9362" s="5">
        <f t="shared" si="314"/>
        <v>0</v>
      </c>
      <c r="AF9362" s="5" t="str">
        <f t="shared" si="315"/>
        <v>katC</v>
      </c>
      <c r="AG9362" s="153"/>
      <c r="AH9362" s="153"/>
      <c r="AI9362" t="s">
        <v>17879</v>
      </c>
      <c r="AJ9362" t="s">
        <v>17878</v>
      </c>
      <c r="AK9362" s="9" t="str">
        <f>VLOOKUP(Y9362,zdroj!D:AJ,33,0)</f>
        <v>katC</v>
      </c>
    </row>
    <row r="9363" spans="8:37" x14ac:dyDescent="0.25">
      <c r="H9363" s="8"/>
      <c r="I9363" s="8"/>
      <c r="N9363" s="23"/>
      <c r="O9363" s="24"/>
      <c r="P9363" s="19"/>
      <c r="Q9363" s="19"/>
      <c r="R9363" s="19"/>
      <c r="U9363" s="27"/>
      <c r="Y9363" s="9" t="s">
        <v>639</v>
      </c>
      <c r="Z9363" s="9" t="s">
        <v>462</v>
      </c>
      <c r="AA9363" s="9" t="s">
        <v>199</v>
      </c>
      <c r="AB9363" s="9">
        <v>7997299</v>
      </c>
      <c r="AC9363" s="9" t="s">
        <v>10137</v>
      </c>
      <c r="AD9363" s="9" t="s">
        <v>226</v>
      </c>
      <c r="AE9363" s="5">
        <f t="shared" si="314"/>
        <v>0</v>
      </c>
      <c r="AF9363" s="5" t="str">
        <f t="shared" si="315"/>
        <v>katC</v>
      </c>
      <c r="AG9363" s="153"/>
      <c r="AH9363" s="153"/>
      <c r="AI9363" t="s">
        <v>17879</v>
      </c>
      <c r="AJ9363" t="s">
        <v>17878</v>
      </c>
      <c r="AK9363" s="9" t="str">
        <f>VLOOKUP(Y9363,zdroj!D:AJ,33,0)</f>
        <v>katC</v>
      </c>
    </row>
    <row r="9364" spans="8:37" x14ac:dyDescent="0.25">
      <c r="H9364" s="8"/>
      <c r="I9364" s="8"/>
      <c r="N9364" s="23"/>
      <c r="O9364" s="24"/>
      <c r="P9364" s="19"/>
      <c r="Q9364" s="19"/>
      <c r="R9364" s="19"/>
      <c r="U9364" s="27"/>
      <c r="Y9364" s="9" t="s">
        <v>639</v>
      </c>
      <c r="Z9364" s="9" t="s">
        <v>462</v>
      </c>
      <c r="AA9364" s="9" t="s">
        <v>199</v>
      </c>
      <c r="AB9364" s="9">
        <v>7997302</v>
      </c>
      <c r="AC9364" s="9" t="s">
        <v>10138</v>
      </c>
      <c r="AD9364" s="9" t="s">
        <v>226</v>
      </c>
      <c r="AE9364" s="5">
        <f t="shared" si="314"/>
        <v>0</v>
      </c>
      <c r="AF9364" s="5" t="str">
        <f t="shared" si="315"/>
        <v>katC</v>
      </c>
      <c r="AG9364" s="153"/>
      <c r="AH9364" s="153"/>
      <c r="AI9364" t="s">
        <v>201</v>
      </c>
      <c r="AJ9364" t="s">
        <v>340</v>
      </c>
      <c r="AK9364" s="9" t="str">
        <f>VLOOKUP(Y9364,zdroj!D:AJ,33,0)</f>
        <v>katC</v>
      </c>
    </row>
    <row r="9365" spans="8:37" x14ac:dyDescent="0.25">
      <c r="H9365" s="8"/>
      <c r="I9365" s="8"/>
      <c r="N9365" s="23"/>
      <c r="O9365" s="24"/>
      <c r="P9365" s="19"/>
      <c r="Q9365" s="19"/>
      <c r="R9365" s="19"/>
      <c r="U9365" s="27"/>
      <c r="Y9365" s="9" t="s">
        <v>639</v>
      </c>
      <c r="Z9365" s="9" t="s">
        <v>462</v>
      </c>
      <c r="AA9365" s="9" t="s">
        <v>199</v>
      </c>
      <c r="AB9365" s="9">
        <v>7997311</v>
      </c>
      <c r="AC9365" s="9" t="s">
        <v>10139</v>
      </c>
      <c r="AD9365" s="9" t="s">
        <v>226</v>
      </c>
      <c r="AE9365" s="5">
        <f t="shared" si="314"/>
        <v>0</v>
      </c>
      <c r="AF9365" s="5" t="str">
        <f t="shared" si="315"/>
        <v>katC</v>
      </c>
      <c r="AG9365" s="153"/>
      <c r="AH9365" s="153"/>
      <c r="AI9365" t="s">
        <v>201</v>
      </c>
      <c r="AJ9365" t="s">
        <v>340</v>
      </c>
      <c r="AK9365" s="9" t="str">
        <f>VLOOKUP(Y9365,zdroj!D:AJ,33,0)</f>
        <v>katC</v>
      </c>
    </row>
    <row r="9366" spans="8:37" x14ac:dyDescent="0.25">
      <c r="H9366" s="8"/>
      <c r="I9366" s="8"/>
      <c r="N9366" s="23"/>
      <c r="O9366" s="24"/>
      <c r="P9366" s="19"/>
      <c r="Q9366" s="19"/>
      <c r="R9366" s="19"/>
      <c r="U9366" s="27"/>
      <c r="Y9366" s="9" t="s">
        <v>639</v>
      </c>
      <c r="Z9366" s="9" t="s">
        <v>462</v>
      </c>
      <c r="AA9366" s="9" t="s">
        <v>199</v>
      </c>
      <c r="AB9366" s="9">
        <v>7997329</v>
      </c>
      <c r="AC9366" s="9" t="s">
        <v>10140</v>
      </c>
      <c r="AD9366" s="9" t="s">
        <v>226</v>
      </c>
      <c r="AE9366" s="5">
        <f t="shared" si="314"/>
        <v>0</v>
      </c>
      <c r="AF9366" s="5" t="str">
        <f t="shared" si="315"/>
        <v>katC</v>
      </c>
      <c r="AG9366" s="153"/>
      <c r="AH9366" s="153"/>
      <c r="AI9366" t="s">
        <v>201</v>
      </c>
      <c r="AJ9366" t="s">
        <v>340</v>
      </c>
      <c r="AK9366" s="9" t="str">
        <f>VLOOKUP(Y9366,zdroj!D:AJ,33,0)</f>
        <v>katC</v>
      </c>
    </row>
    <row r="9367" spans="8:37" x14ac:dyDescent="0.25">
      <c r="H9367" s="8"/>
      <c r="I9367" s="8"/>
      <c r="N9367" s="23"/>
      <c r="O9367" s="24"/>
      <c r="P9367" s="19"/>
      <c r="Q9367" s="19"/>
      <c r="R9367" s="19"/>
      <c r="U9367" s="27"/>
      <c r="Y9367" s="9" t="s">
        <v>639</v>
      </c>
      <c r="Z9367" s="9" t="s">
        <v>462</v>
      </c>
      <c r="AA9367" s="9" t="s">
        <v>199</v>
      </c>
      <c r="AB9367" s="9">
        <v>7997337</v>
      </c>
      <c r="AC9367" s="9" t="s">
        <v>10141</v>
      </c>
      <c r="AD9367" s="9" t="s">
        <v>800</v>
      </c>
      <c r="AE9367" s="5">
        <f t="shared" si="314"/>
        <v>0</v>
      </c>
      <c r="AF9367" s="5" t="str">
        <f t="shared" si="315"/>
        <v>Pokryto</v>
      </c>
      <c r="AG9367" s="153"/>
      <c r="AH9367" s="153"/>
      <c r="AI9367" t="s">
        <v>201</v>
      </c>
      <c r="AJ9367" t="s">
        <v>800</v>
      </c>
      <c r="AK9367" s="9" t="str">
        <f>VLOOKUP(Y9367,zdroj!D:AJ,33,0)</f>
        <v>katC</v>
      </c>
    </row>
    <row r="9368" spans="8:37" x14ac:dyDescent="0.25">
      <c r="H9368" s="8"/>
      <c r="I9368" s="8"/>
      <c r="N9368" s="23"/>
      <c r="O9368" s="24"/>
      <c r="P9368" s="19"/>
      <c r="Q9368" s="19"/>
      <c r="R9368" s="19"/>
      <c r="U9368" s="27"/>
      <c r="Y9368" s="9" t="s">
        <v>639</v>
      </c>
      <c r="Z9368" s="9" t="s">
        <v>462</v>
      </c>
      <c r="AA9368" s="9" t="s">
        <v>199</v>
      </c>
      <c r="AB9368" s="9">
        <v>7997345</v>
      </c>
      <c r="AC9368" s="9" t="s">
        <v>10142</v>
      </c>
      <c r="AD9368" s="9" t="s">
        <v>800</v>
      </c>
      <c r="AE9368" s="5">
        <f t="shared" si="314"/>
        <v>0</v>
      </c>
      <c r="AF9368" s="5" t="str">
        <f t="shared" si="315"/>
        <v>Pokryto</v>
      </c>
      <c r="AG9368" s="153"/>
      <c r="AH9368" s="153"/>
      <c r="AI9368" t="s">
        <v>201</v>
      </c>
      <c r="AJ9368" t="s">
        <v>800</v>
      </c>
      <c r="AK9368" s="9" t="str">
        <f>VLOOKUP(Y9368,zdroj!D:AJ,33,0)</f>
        <v>katC</v>
      </c>
    </row>
    <row r="9369" spans="8:37" x14ac:dyDescent="0.25">
      <c r="H9369" s="8"/>
      <c r="I9369" s="8"/>
      <c r="N9369" s="23"/>
      <c r="O9369" s="24"/>
      <c r="P9369" s="19"/>
      <c r="Q9369" s="19"/>
      <c r="R9369" s="19"/>
      <c r="U9369" s="27"/>
      <c r="Y9369" s="9" t="s">
        <v>639</v>
      </c>
      <c r="Z9369" s="9" t="s">
        <v>462</v>
      </c>
      <c r="AA9369" s="9" t="s">
        <v>199</v>
      </c>
      <c r="AB9369" s="9">
        <v>7997353</v>
      </c>
      <c r="AC9369" s="9" t="s">
        <v>10143</v>
      </c>
      <c r="AD9369" s="9" t="s">
        <v>800</v>
      </c>
      <c r="AE9369" s="5">
        <f t="shared" si="314"/>
        <v>0</v>
      </c>
      <c r="AF9369" s="5" t="str">
        <f t="shared" si="315"/>
        <v>Pokryto</v>
      </c>
      <c r="AG9369" s="153"/>
      <c r="AH9369" s="153"/>
      <c r="AI9369" t="s">
        <v>201</v>
      </c>
      <c r="AJ9369" t="s">
        <v>800</v>
      </c>
      <c r="AK9369" s="9" t="str">
        <f>VLOOKUP(Y9369,zdroj!D:AJ,33,0)</f>
        <v>katC</v>
      </c>
    </row>
    <row r="9370" spans="8:37" x14ac:dyDescent="0.25">
      <c r="H9370" s="8"/>
      <c r="I9370" s="8"/>
      <c r="N9370" s="23"/>
      <c r="O9370" s="24"/>
      <c r="P9370" s="19"/>
      <c r="Q9370" s="19"/>
      <c r="R9370" s="19"/>
      <c r="U9370" s="27"/>
      <c r="Y9370" s="9" t="s">
        <v>639</v>
      </c>
      <c r="Z9370" s="9" t="s">
        <v>462</v>
      </c>
      <c r="AA9370" s="9" t="s">
        <v>199</v>
      </c>
      <c r="AB9370" s="9">
        <v>7997361</v>
      </c>
      <c r="AC9370" s="9" t="s">
        <v>10144</v>
      </c>
      <c r="AD9370" s="9" t="s">
        <v>226</v>
      </c>
      <c r="AE9370" s="5">
        <f t="shared" si="314"/>
        <v>0</v>
      </c>
      <c r="AF9370" s="5" t="str">
        <f t="shared" si="315"/>
        <v>katC</v>
      </c>
      <c r="AG9370" s="153"/>
      <c r="AH9370" s="153"/>
      <c r="AI9370" t="s">
        <v>201</v>
      </c>
      <c r="AJ9370" t="s">
        <v>340</v>
      </c>
      <c r="AK9370" s="9" t="str">
        <f>VLOOKUP(Y9370,zdroj!D:AJ,33,0)</f>
        <v>katC</v>
      </c>
    </row>
    <row r="9371" spans="8:37" x14ac:dyDescent="0.25">
      <c r="H9371" s="8"/>
      <c r="I9371" s="8"/>
      <c r="N9371" s="23"/>
      <c r="O9371" s="24"/>
      <c r="P9371" s="19"/>
      <c r="Q9371" s="19"/>
      <c r="R9371" s="19"/>
      <c r="U9371" s="27"/>
      <c r="Y9371" s="9" t="s">
        <v>639</v>
      </c>
      <c r="Z9371" s="9" t="s">
        <v>462</v>
      </c>
      <c r="AA9371" s="9" t="s">
        <v>199</v>
      </c>
      <c r="AB9371" s="9">
        <v>7997370</v>
      </c>
      <c r="AC9371" s="9" t="s">
        <v>10145</v>
      </c>
      <c r="AD9371" s="9" t="s">
        <v>800</v>
      </c>
      <c r="AE9371" s="5">
        <f t="shared" si="314"/>
        <v>0</v>
      </c>
      <c r="AF9371" s="5" t="str">
        <f t="shared" si="315"/>
        <v>Pokryto</v>
      </c>
      <c r="AG9371" s="153"/>
      <c r="AH9371" s="153"/>
      <c r="AI9371" t="s">
        <v>201</v>
      </c>
      <c r="AJ9371" t="s">
        <v>800</v>
      </c>
      <c r="AK9371" s="9" t="str">
        <f>VLOOKUP(Y9371,zdroj!D:AJ,33,0)</f>
        <v>katC</v>
      </c>
    </row>
    <row r="9372" spans="8:37" x14ac:dyDescent="0.25">
      <c r="H9372" s="8"/>
      <c r="I9372" s="8"/>
      <c r="N9372" s="23"/>
      <c r="O9372" s="24"/>
      <c r="P9372" s="19"/>
      <c r="Q9372" s="19"/>
      <c r="R9372" s="19"/>
      <c r="U9372" s="27"/>
      <c r="Y9372" s="9" t="s">
        <v>639</v>
      </c>
      <c r="Z9372" s="9" t="s">
        <v>462</v>
      </c>
      <c r="AA9372" s="9" t="s">
        <v>199</v>
      </c>
      <c r="AB9372" s="9">
        <v>7997388</v>
      </c>
      <c r="AC9372" s="9" t="s">
        <v>10146</v>
      </c>
      <c r="AD9372" s="9" t="s">
        <v>226</v>
      </c>
      <c r="AE9372" s="5">
        <f t="shared" si="314"/>
        <v>0</v>
      </c>
      <c r="AF9372" s="5" t="str">
        <f t="shared" si="315"/>
        <v>katC</v>
      </c>
      <c r="AG9372" s="153"/>
      <c r="AH9372" s="153"/>
      <c r="AI9372" t="s">
        <v>17880</v>
      </c>
      <c r="AJ9372" t="s">
        <v>17878</v>
      </c>
      <c r="AK9372" s="9" t="str">
        <f>VLOOKUP(Y9372,zdroj!D:AJ,33,0)</f>
        <v>katC</v>
      </c>
    </row>
    <row r="9373" spans="8:37" x14ac:dyDescent="0.25">
      <c r="H9373" s="8"/>
      <c r="I9373" s="8"/>
      <c r="N9373" s="23"/>
      <c r="O9373" s="24"/>
      <c r="P9373" s="19"/>
      <c r="Q9373" s="19"/>
      <c r="R9373" s="19"/>
      <c r="U9373" s="27"/>
      <c r="Y9373" s="9" t="s">
        <v>639</v>
      </c>
      <c r="Z9373" s="9" t="s">
        <v>462</v>
      </c>
      <c r="AA9373" s="9" t="s">
        <v>199</v>
      </c>
      <c r="AB9373" s="9">
        <v>7996675</v>
      </c>
      <c r="AC9373" s="9" t="s">
        <v>10147</v>
      </c>
      <c r="AD9373" s="9" t="s">
        <v>800</v>
      </c>
      <c r="AE9373" s="5">
        <f t="shared" si="314"/>
        <v>0</v>
      </c>
      <c r="AF9373" s="5" t="str">
        <f t="shared" si="315"/>
        <v>Pokryto</v>
      </c>
      <c r="AG9373" s="153"/>
      <c r="AH9373" s="153"/>
      <c r="AI9373" t="s">
        <v>201</v>
      </c>
      <c r="AJ9373" t="s">
        <v>800</v>
      </c>
      <c r="AK9373" s="9" t="str">
        <f>VLOOKUP(Y9373,zdroj!D:AJ,33,0)</f>
        <v>katC</v>
      </c>
    </row>
    <row r="9374" spans="8:37" x14ac:dyDescent="0.25">
      <c r="H9374" s="8"/>
      <c r="I9374" s="8"/>
      <c r="N9374" s="23"/>
      <c r="O9374" s="24"/>
      <c r="P9374" s="19"/>
      <c r="Q9374" s="19"/>
      <c r="R9374" s="19"/>
      <c r="U9374" s="27"/>
      <c r="Y9374" s="9" t="s">
        <v>639</v>
      </c>
      <c r="Z9374" s="9" t="s">
        <v>462</v>
      </c>
      <c r="AA9374" s="9" t="s">
        <v>199</v>
      </c>
      <c r="AB9374" s="9">
        <v>7997396</v>
      </c>
      <c r="AC9374" s="9" t="s">
        <v>10148</v>
      </c>
      <c r="AD9374" s="9" t="s">
        <v>226</v>
      </c>
      <c r="AE9374" s="5">
        <f t="shared" si="314"/>
        <v>0</v>
      </c>
      <c r="AF9374" s="5" t="str">
        <f t="shared" si="315"/>
        <v>katC</v>
      </c>
      <c r="AG9374" s="153"/>
      <c r="AH9374" s="153"/>
      <c r="AI9374" t="s">
        <v>201</v>
      </c>
      <c r="AJ9374" t="s">
        <v>340</v>
      </c>
      <c r="AK9374" s="9" t="str">
        <f>VLOOKUP(Y9374,zdroj!D:AJ,33,0)</f>
        <v>katC</v>
      </c>
    </row>
    <row r="9375" spans="8:37" x14ac:dyDescent="0.25">
      <c r="H9375" s="8"/>
      <c r="I9375" s="8"/>
      <c r="N9375" s="23"/>
      <c r="O9375" s="24"/>
      <c r="P9375" s="19"/>
      <c r="Q9375" s="19"/>
      <c r="R9375" s="19"/>
      <c r="U9375" s="27"/>
      <c r="Y9375" s="9" t="s">
        <v>639</v>
      </c>
      <c r="Z9375" s="9" t="s">
        <v>462</v>
      </c>
      <c r="AA9375" s="9" t="s">
        <v>199</v>
      </c>
      <c r="AB9375" s="9">
        <v>7997400</v>
      </c>
      <c r="AC9375" s="9" t="s">
        <v>10149</v>
      </c>
      <c r="AD9375" s="9" t="s">
        <v>226</v>
      </c>
      <c r="AE9375" s="5">
        <f t="shared" si="314"/>
        <v>0</v>
      </c>
      <c r="AF9375" s="5" t="str">
        <f t="shared" si="315"/>
        <v>katC</v>
      </c>
      <c r="AG9375" s="153"/>
      <c r="AH9375" s="153"/>
      <c r="AI9375" t="s">
        <v>229</v>
      </c>
      <c r="AJ9375" t="s">
        <v>17878</v>
      </c>
      <c r="AK9375" s="9" t="str">
        <f>VLOOKUP(Y9375,zdroj!D:AJ,33,0)</f>
        <v>katC</v>
      </c>
    </row>
    <row r="9376" spans="8:37" x14ac:dyDescent="0.25">
      <c r="H9376" s="8"/>
      <c r="I9376" s="8"/>
      <c r="N9376" s="23"/>
      <c r="O9376" s="24"/>
      <c r="P9376" s="19"/>
      <c r="Q9376" s="19"/>
      <c r="R9376" s="19"/>
      <c r="U9376" s="27"/>
      <c r="Y9376" s="9" t="s">
        <v>639</v>
      </c>
      <c r="Z9376" s="9" t="s">
        <v>462</v>
      </c>
      <c r="AA9376" s="9" t="s">
        <v>199</v>
      </c>
      <c r="AB9376" s="9">
        <v>7997418</v>
      </c>
      <c r="AC9376" s="9" t="s">
        <v>10150</v>
      </c>
      <c r="AD9376" s="9" t="s">
        <v>226</v>
      </c>
      <c r="AE9376" s="5">
        <f t="shared" si="314"/>
        <v>0</v>
      </c>
      <c r="AF9376" s="5" t="str">
        <f t="shared" si="315"/>
        <v>katC</v>
      </c>
      <c r="AG9376" s="153"/>
      <c r="AH9376" s="153"/>
      <c r="AI9376" t="s">
        <v>201</v>
      </c>
      <c r="AJ9376" t="s">
        <v>340</v>
      </c>
      <c r="AK9376" s="9" t="str">
        <f>VLOOKUP(Y9376,zdroj!D:AJ,33,0)</f>
        <v>katC</v>
      </c>
    </row>
    <row r="9377" spans="8:37" x14ac:dyDescent="0.25">
      <c r="H9377" s="8"/>
      <c r="I9377" s="8"/>
      <c r="N9377" s="23"/>
      <c r="O9377" s="24"/>
      <c r="P9377" s="19"/>
      <c r="Q9377" s="19"/>
      <c r="R9377" s="19"/>
      <c r="U9377" s="27"/>
      <c r="Y9377" s="9" t="s">
        <v>639</v>
      </c>
      <c r="Z9377" s="9" t="s">
        <v>462</v>
      </c>
      <c r="AA9377" s="9" t="s">
        <v>199</v>
      </c>
      <c r="AB9377" s="9">
        <v>26177013</v>
      </c>
      <c r="AC9377" s="9" t="s">
        <v>10151</v>
      </c>
      <c r="AD9377" s="9" t="s">
        <v>226</v>
      </c>
      <c r="AE9377" s="5">
        <f t="shared" si="314"/>
        <v>0</v>
      </c>
      <c r="AF9377" s="5" t="str">
        <f t="shared" si="315"/>
        <v>katC</v>
      </c>
      <c r="AG9377" s="153"/>
      <c r="AH9377" s="153"/>
      <c r="AI9377" t="s">
        <v>201</v>
      </c>
      <c r="AJ9377" t="s">
        <v>340</v>
      </c>
      <c r="AK9377" s="9" t="str">
        <f>VLOOKUP(Y9377,zdroj!D:AJ,33,0)</f>
        <v>katC</v>
      </c>
    </row>
    <row r="9378" spans="8:37" x14ac:dyDescent="0.25">
      <c r="H9378" s="8"/>
      <c r="I9378" s="8"/>
      <c r="N9378" s="23"/>
      <c r="O9378" s="24"/>
      <c r="P9378" s="19"/>
      <c r="Q9378" s="19"/>
      <c r="R9378" s="19"/>
      <c r="U9378" s="27"/>
      <c r="Y9378" s="9" t="s">
        <v>639</v>
      </c>
      <c r="Z9378" s="9" t="s">
        <v>462</v>
      </c>
      <c r="AA9378" s="9" t="s">
        <v>199</v>
      </c>
      <c r="AB9378" s="9">
        <v>28044975</v>
      </c>
      <c r="AC9378" s="9" t="s">
        <v>10152</v>
      </c>
      <c r="AD9378" s="9" t="s">
        <v>226</v>
      </c>
      <c r="AE9378" s="5">
        <f t="shared" si="314"/>
        <v>0</v>
      </c>
      <c r="AF9378" s="5" t="str">
        <f t="shared" si="315"/>
        <v>katC</v>
      </c>
      <c r="AG9378" s="153"/>
      <c r="AH9378" s="153"/>
      <c r="AI9378" t="s">
        <v>201</v>
      </c>
      <c r="AJ9378" t="s">
        <v>340</v>
      </c>
      <c r="AK9378" s="9" t="str">
        <f>VLOOKUP(Y9378,zdroj!D:AJ,33,0)</f>
        <v>katC</v>
      </c>
    </row>
    <row r="9379" spans="8:37" x14ac:dyDescent="0.25">
      <c r="H9379" s="8"/>
      <c r="I9379" s="8"/>
      <c r="N9379" s="23"/>
      <c r="O9379" s="24"/>
      <c r="P9379" s="19"/>
      <c r="Q9379" s="19"/>
      <c r="R9379" s="19"/>
      <c r="U9379" s="27"/>
      <c r="Y9379" s="9" t="s">
        <v>639</v>
      </c>
      <c r="Z9379" s="9" t="s">
        <v>462</v>
      </c>
      <c r="AA9379" s="9" t="s">
        <v>199</v>
      </c>
      <c r="AB9379" s="9">
        <v>5862388</v>
      </c>
      <c r="AC9379" s="9" t="s">
        <v>10153</v>
      </c>
      <c r="AD9379" s="9" t="s">
        <v>800</v>
      </c>
      <c r="AE9379" s="5">
        <f t="shared" si="314"/>
        <v>0</v>
      </c>
      <c r="AF9379" s="5" t="str">
        <f t="shared" si="315"/>
        <v>Pokryto</v>
      </c>
      <c r="AG9379" s="153"/>
      <c r="AH9379" s="153"/>
      <c r="AI9379" t="s">
        <v>201</v>
      </c>
      <c r="AJ9379" t="s">
        <v>800</v>
      </c>
      <c r="AK9379" s="9" t="str">
        <f>VLOOKUP(Y9379,zdroj!D:AJ,33,0)</f>
        <v>katC</v>
      </c>
    </row>
    <row r="9380" spans="8:37" x14ac:dyDescent="0.25">
      <c r="H9380" s="8"/>
      <c r="I9380" s="8"/>
      <c r="N9380" s="23"/>
      <c r="O9380" s="24"/>
      <c r="P9380" s="19"/>
      <c r="Q9380" s="19"/>
      <c r="R9380" s="19"/>
      <c r="U9380" s="27"/>
      <c r="Y9380" s="9" t="s">
        <v>639</v>
      </c>
      <c r="Z9380" s="9" t="s">
        <v>462</v>
      </c>
      <c r="AA9380" s="9" t="s">
        <v>199</v>
      </c>
      <c r="AB9380" s="9">
        <v>5862655</v>
      </c>
      <c r="AC9380" s="9" t="s">
        <v>10154</v>
      </c>
      <c r="AD9380" s="9" t="s">
        <v>800</v>
      </c>
      <c r="AE9380" s="5">
        <f t="shared" si="314"/>
        <v>0</v>
      </c>
      <c r="AF9380" s="5" t="str">
        <f t="shared" si="315"/>
        <v>Pokryto</v>
      </c>
      <c r="AG9380" s="153"/>
      <c r="AH9380" s="153"/>
      <c r="AI9380" t="s">
        <v>201</v>
      </c>
      <c r="AJ9380" t="s">
        <v>800</v>
      </c>
      <c r="AK9380" s="9" t="str">
        <f>VLOOKUP(Y9380,zdroj!D:AJ,33,0)</f>
        <v>katC</v>
      </c>
    </row>
    <row r="9381" spans="8:37" x14ac:dyDescent="0.25">
      <c r="H9381" s="8"/>
      <c r="I9381" s="8"/>
      <c r="N9381" s="23"/>
      <c r="O9381" s="24"/>
      <c r="P9381" s="19"/>
      <c r="Q9381" s="19"/>
      <c r="R9381" s="19"/>
      <c r="U9381" s="27"/>
      <c r="Y9381" s="9" t="s">
        <v>639</v>
      </c>
      <c r="Z9381" s="9" t="s">
        <v>462</v>
      </c>
      <c r="AA9381" s="9" t="s">
        <v>199</v>
      </c>
      <c r="AB9381" s="9">
        <v>73186406</v>
      </c>
      <c r="AC9381" s="9" t="s">
        <v>10155</v>
      </c>
      <c r="AD9381" s="9" t="s">
        <v>226</v>
      </c>
      <c r="AE9381" s="5">
        <f t="shared" si="314"/>
        <v>0</v>
      </c>
      <c r="AF9381" s="5" t="str">
        <f t="shared" si="315"/>
        <v>katC</v>
      </c>
      <c r="AG9381" s="153"/>
      <c r="AH9381" s="153"/>
      <c r="AI9381" t="s">
        <v>201</v>
      </c>
      <c r="AJ9381" t="s">
        <v>340</v>
      </c>
      <c r="AK9381" s="9" t="str">
        <f>VLOOKUP(Y9381,zdroj!D:AJ,33,0)</f>
        <v>katC</v>
      </c>
    </row>
    <row r="9382" spans="8:37" x14ac:dyDescent="0.25">
      <c r="H9382" s="8"/>
      <c r="I9382" s="8"/>
      <c r="N9382" s="23"/>
      <c r="O9382" s="24"/>
      <c r="P9382" s="19"/>
      <c r="Q9382" s="19"/>
      <c r="R9382" s="19"/>
      <c r="U9382" s="27"/>
      <c r="Y9382" s="9" t="s">
        <v>639</v>
      </c>
      <c r="Z9382" s="9" t="s">
        <v>462</v>
      </c>
      <c r="AA9382" s="9" t="s">
        <v>199</v>
      </c>
      <c r="AB9382" s="9">
        <v>5862418</v>
      </c>
      <c r="AC9382" s="9" t="s">
        <v>10156</v>
      </c>
      <c r="AD9382" s="9" t="s">
        <v>800</v>
      </c>
      <c r="AE9382" s="5">
        <f t="shared" si="314"/>
        <v>0</v>
      </c>
      <c r="AF9382" s="5" t="str">
        <f t="shared" si="315"/>
        <v>Pokryto</v>
      </c>
      <c r="AG9382" s="153"/>
      <c r="AH9382" s="153"/>
      <c r="AI9382" t="s">
        <v>201</v>
      </c>
      <c r="AJ9382" t="s">
        <v>800</v>
      </c>
      <c r="AK9382" s="9" t="str">
        <f>VLOOKUP(Y9382,zdroj!D:AJ,33,0)</f>
        <v>katC</v>
      </c>
    </row>
    <row r="9383" spans="8:37" x14ac:dyDescent="0.25">
      <c r="H9383" s="8"/>
      <c r="I9383" s="8"/>
      <c r="N9383" s="23"/>
      <c r="O9383" s="24"/>
      <c r="P9383" s="19"/>
      <c r="Q9383" s="19"/>
      <c r="R9383" s="19"/>
      <c r="U9383" s="27"/>
      <c r="Y9383" s="9" t="s">
        <v>639</v>
      </c>
      <c r="Z9383" s="9" t="s">
        <v>462</v>
      </c>
      <c r="AA9383" s="9" t="s">
        <v>199</v>
      </c>
      <c r="AB9383" s="9">
        <v>25765345</v>
      </c>
      <c r="AC9383" s="9" t="s">
        <v>10157</v>
      </c>
      <c r="AD9383" s="9" t="s">
        <v>226</v>
      </c>
      <c r="AE9383" s="5">
        <f t="shared" si="314"/>
        <v>0</v>
      </c>
      <c r="AF9383" s="5" t="str">
        <f t="shared" si="315"/>
        <v>katC</v>
      </c>
      <c r="AG9383" s="153"/>
      <c r="AH9383" s="153"/>
      <c r="AI9383" t="s">
        <v>201</v>
      </c>
      <c r="AJ9383" t="s">
        <v>340</v>
      </c>
      <c r="AK9383" s="9" t="str">
        <f>VLOOKUP(Y9383,zdroj!D:AJ,33,0)</f>
        <v>katC</v>
      </c>
    </row>
    <row r="9384" spans="8:37" x14ac:dyDescent="0.25">
      <c r="H9384" s="8"/>
      <c r="I9384" s="8"/>
      <c r="N9384" s="23"/>
      <c r="O9384" s="24"/>
      <c r="P9384" s="19"/>
      <c r="Q9384" s="19"/>
      <c r="R9384" s="19"/>
      <c r="U9384" s="27"/>
      <c r="Y9384" s="9" t="s">
        <v>639</v>
      </c>
      <c r="Z9384" s="9" t="s">
        <v>462</v>
      </c>
      <c r="AA9384" s="9" t="s">
        <v>199</v>
      </c>
      <c r="AB9384" s="9">
        <v>7996683</v>
      </c>
      <c r="AC9384" s="9" t="s">
        <v>10158</v>
      </c>
      <c r="AD9384" s="9" t="s">
        <v>800</v>
      </c>
      <c r="AE9384" s="5">
        <f t="shared" si="314"/>
        <v>0</v>
      </c>
      <c r="AF9384" s="5" t="str">
        <f t="shared" si="315"/>
        <v>Pokryto</v>
      </c>
      <c r="AG9384" s="153"/>
      <c r="AH9384" s="153"/>
      <c r="AI9384" t="s">
        <v>201</v>
      </c>
      <c r="AJ9384" t="s">
        <v>800</v>
      </c>
      <c r="AK9384" s="9" t="str">
        <f>VLOOKUP(Y9384,zdroj!D:AJ,33,0)</f>
        <v>katC</v>
      </c>
    </row>
    <row r="9385" spans="8:37" x14ac:dyDescent="0.25">
      <c r="H9385" s="8"/>
      <c r="I9385" s="8"/>
      <c r="N9385" s="23"/>
      <c r="O9385" s="24"/>
      <c r="P9385" s="19"/>
      <c r="Q9385" s="19"/>
      <c r="R9385" s="19"/>
      <c r="U9385" s="27"/>
      <c r="Y9385" s="9" t="s">
        <v>642</v>
      </c>
      <c r="Z9385" s="9" t="s">
        <v>462</v>
      </c>
      <c r="AA9385" s="9" t="s">
        <v>198</v>
      </c>
      <c r="AB9385" s="9">
        <v>8045097</v>
      </c>
      <c r="AC9385" s="9" t="s">
        <v>10159</v>
      </c>
      <c r="AD9385" s="9" t="s">
        <v>231</v>
      </c>
      <c r="AE9385" s="5">
        <f t="shared" si="314"/>
        <v>0</v>
      </c>
      <c r="AF9385" s="5" t="str">
        <f t="shared" si="315"/>
        <v>katB</v>
      </c>
      <c r="AG9385" s="153"/>
      <c r="AH9385" s="153"/>
      <c r="AI9385" t="s">
        <v>195</v>
      </c>
      <c r="AJ9385" t="s">
        <v>340</v>
      </c>
      <c r="AK9385" s="9" t="str">
        <f>VLOOKUP(Y9385,zdroj!D:AJ,33,0)</f>
        <v>katB</v>
      </c>
    </row>
    <row r="9386" spans="8:37" x14ac:dyDescent="0.25">
      <c r="H9386" s="8"/>
      <c r="I9386" s="8"/>
      <c r="N9386" s="23"/>
      <c r="O9386" s="24"/>
      <c r="P9386" s="19"/>
      <c r="Q9386" s="19"/>
      <c r="R9386" s="19"/>
      <c r="U9386" s="27"/>
      <c r="Y9386" s="9" t="s">
        <v>642</v>
      </c>
      <c r="Z9386" s="9" t="s">
        <v>462</v>
      </c>
      <c r="AA9386" s="9" t="s">
        <v>198</v>
      </c>
      <c r="AB9386" s="9">
        <v>8045186</v>
      </c>
      <c r="AC9386" s="9" t="s">
        <v>10160</v>
      </c>
      <c r="AD9386" s="9" t="s">
        <v>231</v>
      </c>
      <c r="AE9386" s="5">
        <f t="shared" si="314"/>
        <v>0</v>
      </c>
      <c r="AF9386" s="5" t="str">
        <f t="shared" si="315"/>
        <v>katB</v>
      </c>
      <c r="AG9386" s="153"/>
      <c r="AH9386" s="153"/>
      <c r="AI9386" t="s">
        <v>195</v>
      </c>
      <c r="AJ9386" t="s">
        <v>340</v>
      </c>
      <c r="AK9386" s="9" t="str">
        <f>VLOOKUP(Y9386,zdroj!D:AJ,33,0)</f>
        <v>katB</v>
      </c>
    </row>
    <row r="9387" spans="8:37" x14ac:dyDescent="0.25">
      <c r="H9387" s="8"/>
      <c r="I9387" s="8"/>
      <c r="N9387" s="23"/>
      <c r="O9387" s="24"/>
      <c r="P9387" s="19"/>
      <c r="Q9387" s="19"/>
      <c r="R9387" s="19"/>
      <c r="U9387" s="27"/>
      <c r="Y9387" s="9" t="s">
        <v>642</v>
      </c>
      <c r="Z9387" s="9" t="s">
        <v>462</v>
      </c>
      <c r="AA9387" s="9" t="s">
        <v>198</v>
      </c>
      <c r="AB9387" s="9">
        <v>8045194</v>
      </c>
      <c r="AC9387" s="9" t="s">
        <v>10161</v>
      </c>
      <c r="AD9387" s="9" t="s">
        <v>231</v>
      </c>
      <c r="AE9387" s="5">
        <f t="shared" si="314"/>
        <v>0</v>
      </c>
      <c r="AF9387" s="5" t="str">
        <f t="shared" si="315"/>
        <v>katB</v>
      </c>
      <c r="AG9387" s="153"/>
      <c r="AH9387" s="153"/>
      <c r="AI9387" t="s">
        <v>195</v>
      </c>
      <c r="AJ9387" t="s">
        <v>340</v>
      </c>
      <c r="AK9387" s="9" t="str">
        <f>VLOOKUP(Y9387,zdroj!D:AJ,33,0)</f>
        <v>katB</v>
      </c>
    </row>
    <row r="9388" spans="8:37" x14ac:dyDescent="0.25">
      <c r="H9388" s="8"/>
      <c r="I9388" s="8"/>
      <c r="N9388" s="23"/>
      <c r="O9388" s="24"/>
      <c r="P9388" s="19"/>
      <c r="Q9388" s="19"/>
      <c r="R9388" s="19"/>
      <c r="U9388" s="27"/>
      <c r="Y9388" s="9" t="s">
        <v>642</v>
      </c>
      <c r="Z9388" s="9" t="s">
        <v>462</v>
      </c>
      <c r="AA9388" s="9" t="s">
        <v>198</v>
      </c>
      <c r="AB9388" s="9">
        <v>8045208</v>
      </c>
      <c r="AC9388" s="9" t="s">
        <v>10162</v>
      </c>
      <c r="AD9388" s="9" t="s">
        <v>231</v>
      </c>
      <c r="AE9388" s="5">
        <f t="shared" si="314"/>
        <v>0</v>
      </c>
      <c r="AF9388" s="5" t="str">
        <f t="shared" si="315"/>
        <v>katB</v>
      </c>
      <c r="AG9388" s="153"/>
      <c r="AH9388" s="153"/>
      <c r="AI9388" t="s">
        <v>195</v>
      </c>
      <c r="AJ9388" t="s">
        <v>340</v>
      </c>
      <c r="AK9388" s="9" t="str">
        <f>VLOOKUP(Y9388,zdroj!D:AJ,33,0)</f>
        <v>katB</v>
      </c>
    </row>
    <row r="9389" spans="8:37" x14ac:dyDescent="0.25">
      <c r="H9389" s="8"/>
      <c r="I9389" s="8"/>
      <c r="N9389" s="23"/>
      <c r="O9389" s="24"/>
      <c r="P9389" s="19"/>
      <c r="Q9389" s="19"/>
      <c r="R9389" s="19"/>
      <c r="U9389" s="27"/>
      <c r="Y9389" s="9" t="s">
        <v>642</v>
      </c>
      <c r="Z9389" s="9" t="s">
        <v>462</v>
      </c>
      <c r="AA9389" s="9" t="s">
        <v>198</v>
      </c>
      <c r="AB9389" s="9">
        <v>8045216</v>
      </c>
      <c r="AC9389" s="9" t="s">
        <v>10163</v>
      </c>
      <c r="AD9389" s="9" t="s">
        <v>231</v>
      </c>
      <c r="AE9389" s="5">
        <f t="shared" si="314"/>
        <v>0</v>
      </c>
      <c r="AF9389" s="5" t="str">
        <f t="shared" si="315"/>
        <v>katB</v>
      </c>
      <c r="AG9389" s="153"/>
      <c r="AH9389" s="153"/>
      <c r="AI9389" t="s">
        <v>195</v>
      </c>
      <c r="AJ9389" t="s">
        <v>340</v>
      </c>
      <c r="AK9389" s="9" t="str">
        <f>VLOOKUP(Y9389,zdroj!D:AJ,33,0)</f>
        <v>katB</v>
      </c>
    </row>
    <row r="9390" spans="8:37" x14ac:dyDescent="0.25">
      <c r="H9390" s="8"/>
      <c r="I9390" s="8"/>
      <c r="N9390" s="23"/>
      <c r="O9390" s="24"/>
      <c r="P9390" s="19"/>
      <c r="Q9390" s="19"/>
      <c r="R9390" s="19"/>
      <c r="U9390" s="27"/>
      <c r="Y9390" s="9" t="s">
        <v>642</v>
      </c>
      <c r="Z9390" s="9" t="s">
        <v>462</v>
      </c>
      <c r="AA9390" s="9" t="s">
        <v>198</v>
      </c>
      <c r="AB9390" s="9">
        <v>8045224</v>
      </c>
      <c r="AC9390" s="9" t="s">
        <v>10164</v>
      </c>
      <c r="AD9390" s="9" t="s">
        <v>231</v>
      </c>
      <c r="AE9390" s="5">
        <f t="shared" si="314"/>
        <v>0</v>
      </c>
      <c r="AF9390" s="5" t="str">
        <f t="shared" si="315"/>
        <v>katB</v>
      </c>
      <c r="AG9390" s="153"/>
      <c r="AH9390" s="153"/>
      <c r="AI9390" t="s">
        <v>195</v>
      </c>
      <c r="AJ9390" t="s">
        <v>340</v>
      </c>
      <c r="AK9390" s="9" t="str">
        <f>VLOOKUP(Y9390,zdroj!D:AJ,33,0)</f>
        <v>katB</v>
      </c>
    </row>
    <row r="9391" spans="8:37" x14ac:dyDescent="0.25">
      <c r="H9391" s="8"/>
      <c r="I9391" s="8"/>
      <c r="N9391" s="23"/>
      <c r="O9391" s="24"/>
      <c r="P9391" s="19"/>
      <c r="Q9391" s="19"/>
      <c r="R9391" s="19"/>
      <c r="U9391" s="27"/>
      <c r="Y9391" s="9" t="s">
        <v>642</v>
      </c>
      <c r="Z9391" s="9" t="s">
        <v>462</v>
      </c>
      <c r="AA9391" s="9" t="s">
        <v>198</v>
      </c>
      <c r="AB9391" s="9">
        <v>8045232</v>
      </c>
      <c r="AC9391" s="9" t="s">
        <v>10165</v>
      </c>
      <c r="AD9391" s="9" t="s">
        <v>231</v>
      </c>
      <c r="AE9391" s="5">
        <f t="shared" si="314"/>
        <v>0</v>
      </c>
      <c r="AF9391" s="5" t="str">
        <f t="shared" si="315"/>
        <v>katB</v>
      </c>
      <c r="AG9391" s="153"/>
      <c r="AH9391" s="153"/>
      <c r="AI9391" t="s">
        <v>195</v>
      </c>
      <c r="AJ9391" t="s">
        <v>340</v>
      </c>
      <c r="AK9391" s="9" t="str">
        <f>VLOOKUP(Y9391,zdroj!D:AJ,33,0)</f>
        <v>katB</v>
      </c>
    </row>
    <row r="9392" spans="8:37" x14ac:dyDescent="0.25">
      <c r="H9392" s="8"/>
      <c r="I9392" s="8"/>
      <c r="N9392" s="23"/>
      <c r="O9392" s="24"/>
      <c r="P9392" s="19"/>
      <c r="Q9392" s="19"/>
      <c r="R9392" s="19"/>
      <c r="U9392" s="27"/>
      <c r="Y9392" s="9" t="s">
        <v>642</v>
      </c>
      <c r="Z9392" s="9" t="s">
        <v>462</v>
      </c>
      <c r="AA9392" s="9" t="s">
        <v>198</v>
      </c>
      <c r="AB9392" s="9">
        <v>8045241</v>
      </c>
      <c r="AC9392" s="9" t="s">
        <v>10166</v>
      </c>
      <c r="AD9392" s="9" t="s">
        <v>231</v>
      </c>
      <c r="AE9392" s="5">
        <f t="shared" si="314"/>
        <v>0</v>
      </c>
      <c r="AF9392" s="5" t="str">
        <f t="shared" si="315"/>
        <v>katB</v>
      </c>
      <c r="AG9392" s="153"/>
      <c r="AH9392" s="153"/>
      <c r="AI9392" t="s">
        <v>195</v>
      </c>
      <c r="AJ9392" t="s">
        <v>340</v>
      </c>
      <c r="AK9392" s="9" t="str">
        <f>VLOOKUP(Y9392,zdroj!D:AJ,33,0)</f>
        <v>katB</v>
      </c>
    </row>
    <row r="9393" spans="8:37" x14ac:dyDescent="0.25">
      <c r="H9393" s="8"/>
      <c r="I9393" s="8"/>
      <c r="N9393" s="23"/>
      <c r="O9393" s="24"/>
      <c r="P9393" s="19"/>
      <c r="Q9393" s="19"/>
      <c r="R9393" s="19"/>
      <c r="U9393" s="27"/>
      <c r="Y9393" s="9" t="s">
        <v>642</v>
      </c>
      <c r="Z9393" s="9" t="s">
        <v>462</v>
      </c>
      <c r="AA9393" s="9" t="s">
        <v>198</v>
      </c>
      <c r="AB9393" s="9">
        <v>8045259</v>
      </c>
      <c r="AC9393" s="9" t="s">
        <v>10167</v>
      </c>
      <c r="AD9393" s="9" t="s">
        <v>231</v>
      </c>
      <c r="AE9393" s="5">
        <f t="shared" si="314"/>
        <v>0</v>
      </c>
      <c r="AF9393" s="5" t="str">
        <f t="shared" si="315"/>
        <v>katB</v>
      </c>
      <c r="AG9393" s="153"/>
      <c r="AH9393" s="153"/>
      <c r="AI9393" t="s">
        <v>195</v>
      </c>
      <c r="AJ9393" t="s">
        <v>340</v>
      </c>
      <c r="AK9393" s="9" t="str">
        <f>VLOOKUP(Y9393,zdroj!D:AJ,33,0)</f>
        <v>katB</v>
      </c>
    </row>
    <row r="9394" spans="8:37" x14ac:dyDescent="0.25">
      <c r="H9394" s="8"/>
      <c r="I9394" s="8"/>
      <c r="N9394" s="23"/>
      <c r="O9394" s="24"/>
      <c r="P9394" s="19"/>
      <c r="Q9394" s="19"/>
      <c r="R9394" s="19"/>
      <c r="U9394" s="27"/>
      <c r="Y9394" s="9" t="s">
        <v>642</v>
      </c>
      <c r="Z9394" s="9" t="s">
        <v>462</v>
      </c>
      <c r="AA9394" s="9" t="s">
        <v>198</v>
      </c>
      <c r="AB9394" s="9">
        <v>8045275</v>
      </c>
      <c r="AC9394" s="9" t="s">
        <v>10168</v>
      </c>
      <c r="AD9394" s="9" t="s">
        <v>231</v>
      </c>
      <c r="AE9394" s="5">
        <f t="shared" si="314"/>
        <v>0</v>
      </c>
      <c r="AF9394" s="5" t="str">
        <f t="shared" si="315"/>
        <v>katB</v>
      </c>
      <c r="AG9394" s="153"/>
      <c r="AH9394" s="153"/>
      <c r="AI9394" t="s">
        <v>195</v>
      </c>
      <c r="AJ9394" t="s">
        <v>340</v>
      </c>
      <c r="AK9394" s="9" t="str">
        <f>VLOOKUP(Y9394,zdroj!D:AJ,33,0)</f>
        <v>katB</v>
      </c>
    </row>
    <row r="9395" spans="8:37" x14ac:dyDescent="0.25">
      <c r="H9395" s="8"/>
      <c r="I9395" s="8"/>
      <c r="N9395" s="23"/>
      <c r="O9395" s="24"/>
      <c r="P9395" s="19"/>
      <c r="Q9395" s="19"/>
      <c r="R9395" s="19"/>
      <c r="U9395" s="27"/>
      <c r="Y9395" s="9" t="s">
        <v>642</v>
      </c>
      <c r="Z9395" s="9" t="s">
        <v>462</v>
      </c>
      <c r="AA9395" s="9" t="s">
        <v>198</v>
      </c>
      <c r="AB9395" s="9">
        <v>72058757</v>
      </c>
      <c r="AC9395" s="9" t="s">
        <v>10169</v>
      </c>
      <c r="AD9395" s="9" t="s">
        <v>231</v>
      </c>
      <c r="AE9395" s="5">
        <f t="shared" si="314"/>
        <v>0</v>
      </c>
      <c r="AF9395" s="5" t="str">
        <f t="shared" si="315"/>
        <v>katB</v>
      </c>
      <c r="AG9395" s="153"/>
      <c r="AH9395" s="153"/>
      <c r="AI9395" t="s">
        <v>195</v>
      </c>
      <c r="AJ9395" t="s">
        <v>340</v>
      </c>
      <c r="AK9395" s="9" t="str">
        <f>VLOOKUP(Y9395,zdroj!D:AJ,33,0)</f>
        <v>katB</v>
      </c>
    </row>
    <row r="9396" spans="8:37" x14ac:dyDescent="0.25">
      <c r="H9396" s="8"/>
      <c r="I9396" s="8"/>
      <c r="N9396" s="23"/>
      <c r="O9396" s="24"/>
      <c r="P9396" s="19"/>
      <c r="Q9396" s="19"/>
      <c r="R9396" s="19"/>
      <c r="U9396" s="27"/>
      <c r="Y9396" s="9" t="s">
        <v>642</v>
      </c>
      <c r="Z9396" s="9" t="s">
        <v>462</v>
      </c>
      <c r="AA9396" s="9" t="s">
        <v>198</v>
      </c>
      <c r="AB9396" s="9">
        <v>8045283</v>
      </c>
      <c r="AC9396" s="9" t="s">
        <v>10170</v>
      </c>
      <c r="AD9396" s="9" t="s">
        <v>231</v>
      </c>
      <c r="AE9396" s="5">
        <f t="shared" si="314"/>
        <v>0</v>
      </c>
      <c r="AF9396" s="5" t="str">
        <f t="shared" si="315"/>
        <v>katB</v>
      </c>
      <c r="AG9396" s="153"/>
      <c r="AH9396" s="153"/>
      <c r="AI9396" t="s">
        <v>195</v>
      </c>
      <c r="AJ9396" t="s">
        <v>340</v>
      </c>
      <c r="AK9396" s="9" t="str">
        <f>VLOOKUP(Y9396,zdroj!D:AJ,33,0)</f>
        <v>katB</v>
      </c>
    </row>
    <row r="9397" spans="8:37" x14ac:dyDescent="0.25">
      <c r="H9397" s="8"/>
      <c r="I9397" s="8"/>
      <c r="N9397" s="23"/>
      <c r="O9397" s="24"/>
      <c r="P9397" s="19"/>
      <c r="Q9397" s="19"/>
      <c r="R9397" s="19"/>
      <c r="U9397" s="27"/>
      <c r="Y9397" s="9" t="s">
        <v>642</v>
      </c>
      <c r="Z9397" s="9" t="s">
        <v>462</v>
      </c>
      <c r="AA9397" s="9" t="s">
        <v>198</v>
      </c>
      <c r="AB9397" s="9">
        <v>8045305</v>
      </c>
      <c r="AC9397" s="9" t="s">
        <v>10171</v>
      </c>
      <c r="AD9397" s="9" t="s">
        <v>231</v>
      </c>
      <c r="AE9397" s="5">
        <f t="shared" si="314"/>
        <v>0</v>
      </c>
      <c r="AF9397" s="5" t="str">
        <f t="shared" si="315"/>
        <v>katB</v>
      </c>
      <c r="AG9397" s="153"/>
      <c r="AH9397" s="153"/>
      <c r="AI9397" t="s">
        <v>195</v>
      </c>
      <c r="AJ9397" t="s">
        <v>340</v>
      </c>
      <c r="AK9397" s="9" t="str">
        <f>VLOOKUP(Y9397,zdroj!D:AJ,33,0)</f>
        <v>katB</v>
      </c>
    </row>
    <row r="9398" spans="8:37" x14ac:dyDescent="0.25">
      <c r="H9398" s="8"/>
      <c r="I9398" s="8"/>
      <c r="N9398" s="23"/>
      <c r="O9398" s="24"/>
      <c r="P9398" s="19"/>
      <c r="Q9398" s="19"/>
      <c r="R9398" s="19"/>
      <c r="U9398" s="27"/>
      <c r="Y9398" s="9" t="s">
        <v>642</v>
      </c>
      <c r="Z9398" s="9" t="s">
        <v>462</v>
      </c>
      <c r="AA9398" s="9" t="s">
        <v>198</v>
      </c>
      <c r="AB9398" s="9">
        <v>8045313</v>
      </c>
      <c r="AC9398" s="9" t="s">
        <v>10172</v>
      </c>
      <c r="AD9398" s="9" t="s">
        <v>231</v>
      </c>
      <c r="AE9398" s="5">
        <f t="shared" si="314"/>
        <v>0</v>
      </c>
      <c r="AF9398" s="5" t="str">
        <f t="shared" si="315"/>
        <v>katB</v>
      </c>
      <c r="AG9398" s="153"/>
      <c r="AH9398" s="153"/>
      <c r="AI9398" t="s">
        <v>195</v>
      </c>
      <c r="AJ9398" t="s">
        <v>340</v>
      </c>
      <c r="AK9398" s="9" t="str">
        <f>VLOOKUP(Y9398,zdroj!D:AJ,33,0)</f>
        <v>katB</v>
      </c>
    </row>
    <row r="9399" spans="8:37" x14ac:dyDescent="0.25">
      <c r="H9399" s="8"/>
      <c r="I9399" s="8"/>
      <c r="N9399" s="23"/>
      <c r="O9399" s="24"/>
      <c r="P9399" s="19"/>
      <c r="Q9399" s="19"/>
      <c r="R9399" s="19"/>
      <c r="U9399" s="27"/>
      <c r="Y9399" s="9" t="s">
        <v>642</v>
      </c>
      <c r="Z9399" s="9" t="s">
        <v>462</v>
      </c>
      <c r="AA9399" s="9" t="s">
        <v>198</v>
      </c>
      <c r="AB9399" s="9">
        <v>8045321</v>
      </c>
      <c r="AC9399" s="9" t="s">
        <v>10173</v>
      </c>
      <c r="AD9399" s="9" t="s">
        <v>231</v>
      </c>
      <c r="AE9399" s="5">
        <f t="shared" si="314"/>
        <v>0</v>
      </c>
      <c r="AF9399" s="5" t="str">
        <f t="shared" si="315"/>
        <v>katB</v>
      </c>
      <c r="AG9399" s="153"/>
      <c r="AH9399" s="153"/>
      <c r="AI9399" t="s">
        <v>195</v>
      </c>
      <c r="AJ9399" t="s">
        <v>340</v>
      </c>
      <c r="AK9399" s="9" t="str">
        <f>VLOOKUP(Y9399,zdroj!D:AJ,33,0)</f>
        <v>katB</v>
      </c>
    </row>
    <row r="9400" spans="8:37" x14ac:dyDescent="0.25">
      <c r="H9400" s="8"/>
      <c r="I9400" s="8"/>
      <c r="N9400" s="23"/>
      <c r="O9400" s="24"/>
      <c r="P9400" s="19"/>
      <c r="Q9400" s="19"/>
      <c r="R9400" s="19"/>
      <c r="U9400" s="27"/>
      <c r="Y9400" s="9" t="s">
        <v>642</v>
      </c>
      <c r="Z9400" s="9" t="s">
        <v>462</v>
      </c>
      <c r="AA9400" s="9" t="s">
        <v>198</v>
      </c>
      <c r="AB9400" s="9">
        <v>8045330</v>
      </c>
      <c r="AC9400" s="9" t="s">
        <v>10174</v>
      </c>
      <c r="AD9400" s="9" t="s">
        <v>231</v>
      </c>
      <c r="AE9400" s="5">
        <f t="shared" si="314"/>
        <v>0</v>
      </c>
      <c r="AF9400" s="5" t="str">
        <f t="shared" si="315"/>
        <v>katB</v>
      </c>
      <c r="AG9400" s="153"/>
      <c r="AH9400" s="153"/>
      <c r="AI9400" t="s">
        <v>195</v>
      </c>
      <c r="AJ9400" t="s">
        <v>340</v>
      </c>
      <c r="AK9400" s="9" t="str">
        <f>VLOOKUP(Y9400,zdroj!D:AJ,33,0)</f>
        <v>katB</v>
      </c>
    </row>
    <row r="9401" spans="8:37" x14ac:dyDescent="0.25">
      <c r="H9401" s="8"/>
      <c r="I9401" s="8"/>
      <c r="N9401" s="23"/>
      <c r="O9401" s="24"/>
      <c r="P9401" s="19"/>
      <c r="Q9401" s="19"/>
      <c r="R9401" s="19"/>
      <c r="U9401" s="27"/>
      <c r="Y9401" s="9" t="s">
        <v>642</v>
      </c>
      <c r="Z9401" s="9" t="s">
        <v>462</v>
      </c>
      <c r="AA9401" s="9" t="s">
        <v>198</v>
      </c>
      <c r="AB9401" s="9">
        <v>8045348</v>
      </c>
      <c r="AC9401" s="9" t="s">
        <v>10175</v>
      </c>
      <c r="AD9401" s="9" t="s">
        <v>231</v>
      </c>
      <c r="AE9401" s="5">
        <f t="shared" si="314"/>
        <v>0</v>
      </c>
      <c r="AF9401" s="5" t="str">
        <f t="shared" si="315"/>
        <v>katB</v>
      </c>
      <c r="AG9401" s="153"/>
      <c r="AH9401" s="153"/>
      <c r="AI9401" t="s">
        <v>195</v>
      </c>
      <c r="AJ9401" t="s">
        <v>340</v>
      </c>
      <c r="AK9401" s="9" t="str">
        <f>VLOOKUP(Y9401,zdroj!D:AJ,33,0)</f>
        <v>katB</v>
      </c>
    </row>
    <row r="9402" spans="8:37" x14ac:dyDescent="0.25">
      <c r="H9402" s="8"/>
      <c r="I9402" s="8"/>
      <c r="N9402" s="23"/>
      <c r="O9402" s="24"/>
      <c r="P9402" s="19"/>
      <c r="Q9402" s="19"/>
      <c r="R9402" s="19"/>
      <c r="U9402" s="27"/>
      <c r="Y9402" s="9" t="s">
        <v>642</v>
      </c>
      <c r="Z9402" s="9" t="s">
        <v>462</v>
      </c>
      <c r="AA9402" s="9" t="s">
        <v>198</v>
      </c>
      <c r="AB9402" s="9">
        <v>80605532</v>
      </c>
      <c r="AC9402" s="9" t="s">
        <v>10176</v>
      </c>
      <c r="AD9402" s="9" t="s">
        <v>231</v>
      </c>
      <c r="AE9402" s="5">
        <f t="shared" si="314"/>
        <v>0</v>
      </c>
      <c r="AF9402" s="5" t="str">
        <f t="shared" si="315"/>
        <v>katB</v>
      </c>
      <c r="AG9402" s="153"/>
      <c r="AH9402" s="153"/>
      <c r="AI9402" t="s">
        <v>195</v>
      </c>
      <c r="AJ9402" t="s">
        <v>340</v>
      </c>
      <c r="AK9402" s="9" t="str">
        <f>VLOOKUP(Y9402,zdroj!D:AJ,33,0)</f>
        <v>katB</v>
      </c>
    </row>
    <row r="9403" spans="8:37" x14ac:dyDescent="0.25">
      <c r="H9403" s="8"/>
      <c r="I9403" s="8"/>
      <c r="N9403" s="23"/>
      <c r="O9403" s="24"/>
      <c r="P9403" s="19"/>
      <c r="Q9403" s="19"/>
      <c r="R9403" s="19"/>
      <c r="U9403" s="27"/>
      <c r="Y9403" s="9" t="s">
        <v>642</v>
      </c>
      <c r="Z9403" s="9" t="s">
        <v>462</v>
      </c>
      <c r="AA9403" s="9" t="s">
        <v>198</v>
      </c>
      <c r="AB9403" s="9">
        <v>8045372</v>
      </c>
      <c r="AC9403" s="9" t="s">
        <v>10177</v>
      </c>
      <c r="AD9403" s="9" t="s">
        <v>231</v>
      </c>
      <c r="AE9403" s="5">
        <f t="shared" si="314"/>
        <v>0</v>
      </c>
      <c r="AF9403" s="5" t="str">
        <f t="shared" si="315"/>
        <v>katB</v>
      </c>
      <c r="AG9403" s="153"/>
      <c r="AH9403" s="153"/>
      <c r="AI9403" t="s">
        <v>195</v>
      </c>
      <c r="AJ9403" t="s">
        <v>340</v>
      </c>
      <c r="AK9403" s="9" t="str">
        <f>VLOOKUP(Y9403,zdroj!D:AJ,33,0)</f>
        <v>katB</v>
      </c>
    </row>
    <row r="9404" spans="8:37" x14ac:dyDescent="0.25">
      <c r="H9404" s="8"/>
      <c r="I9404" s="8"/>
      <c r="N9404" s="23"/>
      <c r="O9404" s="24"/>
      <c r="P9404" s="19"/>
      <c r="Q9404" s="19"/>
      <c r="R9404" s="19"/>
      <c r="U9404" s="27"/>
      <c r="Y9404" s="9" t="s">
        <v>642</v>
      </c>
      <c r="Z9404" s="9" t="s">
        <v>462</v>
      </c>
      <c r="AA9404" s="9" t="s">
        <v>198</v>
      </c>
      <c r="AB9404" s="9">
        <v>8045119</v>
      </c>
      <c r="AC9404" s="9" t="s">
        <v>10178</v>
      </c>
      <c r="AD9404" s="9" t="s">
        <v>231</v>
      </c>
      <c r="AE9404" s="5">
        <f t="shared" si="314"/>
        <v>0</v>
      </c>
      <c r="AF9404" s="5" t="str">
        <f t="shared" si="315"/>
        <v>katB</v>
      </c>
      <c r="AG9404" s="153"/>
      <c r="AH9404" s="153"/>
      <c r="AI9404" t="s">
        <v>195</v>
      </c>
      <c r="AJ9404" t="s">
        <v>340</v>
      </c>
      <c r="AK9404" s="9" t="str">
        <f>VLOOKUP(Y9404,zdroj!D:AJ,33,0)</f>
        <v>katB</v>
      </c>
    </row>
    <row r="9405" spans="8:37" x14ac:dyDescent="0.25">
      <c r="H9405" s="8"/>
      <c r="I9405" s="8"/>
      <c r="N9405" s="23"/>
      <c r="O9405" s="24"/>
      <c r="P9405" s="19"/>
      <c r="Q9405" s="19"/>
      <c r="R9405" s="19"/>
      <c r="U9405" s="27"/>
      <c r="Y9405" s="9" t="s">
        <v>642</v>
      </c>
      <c r="Z9405" s="9" t="s">
        <v>462</v>
      </c>
      <c r="AA9405" s="9" t="s">
        <v>198</v>
      </c>
      <c r="AB9405" s="9">
        <v>8045381</v>
      </c>
      <c r="AC9405" s="9" t="s">
        <v>10179</v>
      </c>
      <c r="AD9405" s="9" t="s">
        <v>231</v>
      </c>
      <c r="AE9405" s="5">
        <f t="shared" si="314"/>
        <v>0</v>
      </c>
      <c r="AF9405" s="5" t="str">
        <f t="shared" si="315"/>
        <v>katB</v>
      </c>
      <c r="AG9405" s="153"/>
      <c r="AH9405" s="153"/>
      <c r="AI9405" t="s">
        <v>195</v>
      </c>
      <c r="AJ9405" t="s">
        <v>340</v>
      </c>
      <c r="AK9405" s="9" t="str">
        <f>VLOOKUP(Y9405,zdroj!D:AJ,33,0)</f>
        <v>katB</v>
      </c>
    </row>
    <row r="9406" spans="8:37" x14ac:dyDescent="0.25">
      <c r="H9406" s="8"/>
      <c r="I9406" s="8"/>
      <c r="N9406" s="23"/>
      <c r="O9406" s="24"/>
      <c r="P9406" s="19"/>
      <c r="Q9406" s="19"/>
      <c r="R9406" s="19"/>
      <c r="U9406" s="27"/>
      <c r="Y9406" s="9" t="s">
        <v>642</v>
      </c>
      <c r="Z9406" s="9" t="s">
        <v>462</v>
      </c>
      <c r="AA9406" s="9" t="s">
        <v>198</v>
      </c>
      <c r="AB9406" s="9">
        <v>8045402</v>
      </c>
      <c r="AC9406" s="9" t="s">
        <v>10180</v>
      </c>
      <c r="AD9406" s="9" t="s">
        <v>231</v>
      </c>
      <c r="AE9406" s="5">
        <f t="shared" si="314"/>
        <v>0</v>
      </c>
      <c r="AF9406" s="5" t="str">
        <f t="shared" si="315"/>
        <v>katB</v>
      </c>
      <c r="AG9406" s="153"/>
      <c r="AH9406" s="153"/>
      <c r="AI9406" t="s">
        <v>195</v>
      </c>
      <c r="AJ9406" t="s">
        <v>340</v>
      </c>
      <c r="AK9406" s="9" t="str">
        <f>VLOOKUP(Y9406,zdroj!D:AJ,33,0)</f>
        <v>katB</v>
      </c>
    </row>
    <row r="9407" spans="8:37" x14ac:dyDescent="0.25">
      <c r="H9407" s="8"/>
      <c r="I9407" s="8"/>
      <c r="N9407" s="23"/>
      <c r="O9407" s="24"/>
      <c r="P9407" s="19"/>
      <c r="Q9407" s="19"/>
      <c r="R9407" s="19"/>
      <c r="U9407" s="27"/>
      <c r="Y9407" s="9" t="s">
        <v>642</v>
      </c>
      <c r="Z9407" s="9" t="s">
        <v>462</v>
      </c>
      <c r="AA9407" s="9" t="s">
        <v>198</v>
      </c>
      <c r="AB9407" s="9">
        <v>73772551</v>
      </c>
      <c r="AC9407" s="9" t="s">
        <v>10181</v>
      </c>
      <c r="AD9407" s="9" t="s">
        <v>231</v>
      </c>
      <c r="AE9407" s="5">
        <f t="shared" si="314"/>
        <v>0</v>
      </c>
      <c r="AF9407" s="5" t="str">
        <f t="shared" si="315"/>
        <v>katB</v>
      </c>
      <c r="AG9407" s="153"/>
      <c r="AH9407" s="153"/>
      <c r="AI9407" t="s">
        <v>195</v>
      </c>
      <c r="AJ9407" t="s">
        <v>340</v>
      </c>
      <c r="AK9407" s="9" t="str">
        <f>VLOOKUP(Y9407,zdroj!D:AJ,33,0)</f>
        <v>katB</v>
      </c>
    </row>
    <row r="9408" spans="8:37" x14ac:dyDescent="0.25">
      <c r="H9408" s="8"/>
      <c r="I9408" s="8"/>
      <c r="N9408" s="23"/>
      <c r="O9408" s="24"/>
      <c r="P9408" s="19"/>
      <c r="Q9408" s="19"/>
      <c r="R9408" s="19"/>
      <c r="U9408" s="27"/>
      <c r="Y9408" s="9" t="s">
        <v>642</v>
      </c>
      <c r="Z9408" s="9" t="s">
        <v>462</v>
      </c>
      <c r="AA9408" s="9" t="s">
        <v>198</v>
      </c>
      <c r="AB9408" s="9">
        <v>26014131</v>
      </c>
      <c r="AC9408" s="9" t="s">
        <v>10182</v>
      </c>
      <c r="AD9408" s="9" t="s">
        <v>231</v>
      </c>
      <c r="AE9408" s="5">
        <f t="shared" si="314"/>
        <v>0</v>
      </c>
      <c r="AF9408" s="5" t="str">
        <f t="shared" si="315"/>
        <v>katB</v>
      </c>
      <c r="AG9408" s="153"/>
      <c r="AH9408" s="153"/>
      <c r="AI9408" t="s">
        <v>195</v>
      </c>
      <c r="AJ9408" t="s">
        <v>340</v>
      </c>
      <c r="AK9408" s="9" t="str">
        <f>VLOOKUP(Y9408,zdroj!D:AJ,33,0)</f>
        <v>katB</v>
      </c>
    </row>
    <row r="9409" spans="8:37" x14ac:dyDescent="0.25">
      <c r="H9409" s="8"/>
      <c r="I9409" s="8"/>
      <c r="N9409" s="23"/>
      <c r="O9409" s="24"/>
      <c r="P9409" s="19"/>
      <c r="Q9409" s="19"/>
      <c r="R9409" s="19"/>
      <c r="U9409" s="27"/>
      <c r="Y9409" s="9" t="s">
        <v>642</v>
      </c>
      <c r="Z9409" s="9" t="s">
        <v>462</v>
      </c>
      <c r="AA9409" s="9" t="s">
        <v>198</v>
      </c>
      <c r="AB9409" s="9">
        <v>71617655</v>
      </c>
      <c r="AC9409" s="9" t="s">
        <v>10183</v>
      </c>
      <c r="AD9409" s="9" t="s">
        <v>231</v>
      </c>
      <c r="AE9409" s="5">
        <f t="shared" si="314"/>
        <v>0</v>
      </c>
      <c r="AF9409" s="5" t="str">
        <f t="shared" si="315"/>
        <v>katB</v>
      </c>
      <c r="AG9409" s="153"/>
      <c r="AH9409" s="153"/>
      <c r="AI9409" t="s">
        <v>195</v>
      </c>
      <c r="AJ9409" t="s">
        <v>340</v>
      </c>
      <c r="AK9409" s="9" t="str">
        <f>VLOOKUP(Y9409,zdroj!D:AJ,33,0)</f>
        <v>katB</v>
      </c>
    </row>
    <row r="9410" spans="8:37" x14ac:dyDescent="0.25">
      <c r="H9410" s="8"/>
      <c r="I9410" s="8"/>
      <c r="N9410" s="23"/>
      <c r="O9410" s="24"/>
      <c r="P9410" s="19"/>
      <c r="Q9410" s="19"/>
      <c r="R9410" s="19"/>
      <c r="U9410" s="27"/>
      <c r="Y9410" s="9" t="s">
        <v>642</v>
      </c>
      <c r="Z9410" s="9" t="s">
        <v>462</v>
      </c>
      <c r="AA9410" s="9" t="s">
        <v>198</v>
      </c>
      <c r="AB9410" s="9">
        <v>25771132</v>
      </c>
      <c r="AC9410" s="9" t="s">
        <v>10184</v>
      </c>
      <c r="AD9410" s="9" t="s">
        <v>231</v>
      </c>
      <c r="AE9410" s="5">
        <f t="shared" si="314"/>
        <v>0</v>
      </c>
      <c r="AF9410" s="5" t="str">
        <f t="shared" si="315"/>
        <v>katB</v>
      </c>
      <c r="AG9410" s="153"/>
      <c r="AH9410" s="153"/>
      <c r="AI9410" t="s">
        <v>195</v>
      </c>
      <c r="AJ9410" t="s">
        <v>340</v>
      </c>
      <c r="AK9410" s="9" t="str">
        <f>VLOOKUP(Y9410,zdroj!D:AJ,33,0)</f>
        <v>katB</v>
      </c>
    </row>
    <row r="9411" spans="8:37" x14ac:dyDescent="0.25">
      <c r="H9411" s="8"/>
      <c r="I9411" s="8"/>
      <c r="N9411" s="23"/>
      <c r="O9411" s="24"/>
      <c r="P9411" s="19"/>
      <c r="Q9411" s="19"/>
      <c r="R9411" s="19"/>
      <c r="U9411" s="27"/>
      <c r="Y9411" s="9" t="s">
        <v>642</v>
      </c>
      <c r="Z9411" s="9" t="s">
        <v>462</v>
      </c>
      <c r="AA9411" s="9" t="s">
        <v>198</v>
      </c>
      <c r="AB9411" s="9">
        <v>30849276</v>
      </c>
      <c r="AC9411" s="9" t="s">
        <v>10185</v>
      </c>
      <c r="AD9411" s="9" t="s">
        <v>231</v>
      </c>
      <c r="AE9411" s="5">
        <f t="shared" si="314"/>
        <v>0</v>
      </c>
      <c r="AF9411" s="5" t="str">
        <f t="shared" si="315"/>
        <v>katB</v>
      </c>
      <c r="AG9411" s="153"/>
      <c r="AH9411" s="153"/>
      <c r="AI9411" t="s">
        <v>195</v>
      </c>
      <c r="AJ9411" t="s">
        <v>340</v>
      </c>
      <c r="AK9411" s="9" t="str">
        <f>VLOOKUP(Y9411,zdroj!D:AJ,33,0)</f>
        <v>katB</v>
      </c>
    </row>
    <row r="9412" spans="8:37" x14ac:dyDescent="0.25">
      <c r="H9412" s="8"/>
      <c r="I9412" s="8"/>
      <c r="N9412" s="23"/>
      <c r="O9412" s="24"/>
      <c r="P9412" s="19"/>
      <c r="Q9412" s="19"/>
      <c r="R9412" s="19"/>
      <c r="U9412" s="27"/>
      <c r="Y9412" s="9" t="s">
        <v>642</v>
      </c>
      <c r="Z9412" s="9" t="s">
        <v>462</v>
      </c>
      <c r="AA9412" s="9" t="s">
        <v>198</v>
      </c>
      <c r="AB9412" s="9">
        <v>8049441</v>
      </c>
      <c r="AC9412" s="9" t="s">
        <v>10186</v>
      </c>
      <c r="AD9412" s="9" t="s">
        <v>231</v>
      </c>
      <c r="AE9412" s="5">
        <f t="shared" si="314"/>
        <v>0</v>
      </c>
      <c r="AF9412" s="5" t="str">
        <f t="shared" si="315"/>
        <v>katB</v>
      </c>
      <c r="AG9412" s="153"/>
      <c r="AH9412" s="153"/>
      <c r="AI9412" t="s">
        <v>195</v>
      </c>
      <c r="AJ9412" t="s">
        <v>340</v>
      </c>
      <c r="AK9412" s="9" t="str">
        <f>VLOOKUP(Y9412,zdroj!D:AJ,33,0)</f>
        <v>katB</v>
      </c>
    </row>
    <row r="9413" spans="8:37" x14ac:dyDescent="0.25">
      <c r="H9413" s="8"/>
      <c r="I9413" s="8"/>
      <c r="N9413" s="23"/>
      <c r="O9413" s="24"/>
      <c r="P9413" s="19"/>
      <c r="Q9413" s="19"/>
      <c r="R9413" s="19"/>
      <c r="U9413" s="27"/>
      <c r="Y9413" s="9" t="s">
        <v>642</v>
      </c>
      <c r="Z9413" s="9" t="s">
        <v>462</v>
      </c>
      <c r="AA9413" s="9" t="s">
        <v>198</v>
      </c>
      <c r="AB9413" s="9">
        <v>42565723</v>
      </c>
      <c r="AC9413" s="9" t="s">
        <v>10187</v>
      </c>
      <c r="AD9413" s="9" t="s">
        <v>231</v>
      </c>
      <c r="AE9413" s="5">
        <f t="shared" si="314"/>
        <v>0</v>
      </c>
      <c r="AF9413" s="5" t="str">
        <f t="shared" si="315"/>
        <v>katB</v>
      </c>
      <c r="AG9413" s="153"/>
      <c r="AH9413" s="153"/>
      <c r="AI9413" t="s">
        <v>229</v>
      </c>
      <c r="AJ9413" t="s">
        <v>17878</v>
      </c>
      <c r="AK9413" s="9" t="str">
        <f>VLOOKUP(Y9413,zdroj!D:AJ,33,0)</f>
        <v>katB</v>
      </c>
    </row>
    <row r="9414" spans="8:37" x14ac:dyDescent="0.25">
      <c r="H9414" s="8"/>
      <c r="I9414" s="8"/>
      <c r="N9414" s="23"/>
      <c r="O9414" s="24"/>
      <c r="P9414" s="19"/>
      <c r="Q9414" s="19"/>
      <c r="R9414" s="19"/>
      <c r="U9414" s="27"/>
      <c r="Y9414" s="9" t="s">
        <v>642</v>
      </c>
      <c r="Z9414" s="9" t="s">
        <v>462</v>
      </c>
      <c r="AA9414" s="9" t="s">
        <v>198</v>
      </c>
      <c r="AB9414" s="9">
        <v>8045127</v>
      </c>
      <c r="AC9414" s="9" t="s">
        <v>10188</v>
      </c>
      <c r="AD9414" s="9" t="s">
        <v>231</v>
      </c>
      <c r="AE9414" s="5">
        <f t="shared" si="314"/>
        <v>0</v>
      </c>
      <c r="AF9414" s="5" t="str">
        <f t="shared" si="315"/>
        <v>katB</v>
      </c>
      <c r="AG9414" s="153"/>
      <c r="AH9414" s="153"/>
      <c r="AI9414" t="s">
        <v>195</v>
      </c>
      <c r="AJ9414" t="s">
        <v>340</v>
      </c>
      <c r="AK9414" s="9" t="str">
        <f>VLOOKUP(Y9414,zdroj!D:AJ,33,0)</f>
        <v>katB</v>
      </c>
    </row>
    <row r="9415" spans="8:37" x14ac:dyDescent="0.25">
      <c r="H9415" s="8"/>
      <c r="I9415" s="8"/>
      <c r="N9415" s="23"/>
      <c r="O9415" s="24"/>
      <c r="P9415" s="19"/>
      <c r="Q9415" s="19"/>
      <c r="R9415" s="19"/>
      <c r="U9415" s="27"/>
      <c r="Y9415" s="9" t="s">
        <v>642</v>
      </c>
      <c r="Z9415" s="9" t="s">
        <v>462</v>
      </c>
      <c r="AA9415" s="9" t="s">
        <v>198</v>
      </c>
      <c r="AB9415" s="9">
        <v>8045135</v>
      </c>
      <c r="AC9415" s="9" t="s">
        <v>10189</v>
      </c>
      <c r="AD9415" s="9" t="s">
        <v>231</v>
      </c>
      <c r="AE9415" s="5">
        <f t="shared" si="314"/>
        <v>0</v>
      </c>
      <c r="AF9415" s="5" t="str">
        <f t="shared" si="315"/>
        <v>katB</v>
      </c>
      <c r="AG9415" s="153"/>
      <c r="AH9415" s="153"/>
      <c r="AI9415" t="s">
        <v>195</v>
      </c>
      <c r="AJ9415" t="s">
        <v>340</v>
      </c>
      <c r="AK9415" s="9" t="str">
        <f>VLOOKUP(Y9415,zdroj!D:AJ,33,0)</f>
        <v>katB</v>
      </c>
    </row>
    <row r="9416" spans="8:37" x14ac:dyDescent="0.25">
      <c r="H9416" s="8"/>
      <c r="I9416" s="8"/>
      <c r="N9416" s="23"/>
      <c r="O9416" s="24"/>
      <c r="P9416" s="19"/>
      <c r="Q9416" s="19"/>
      <c r="R9416" s="19"/>
      <c r="U9416" s="27"/>
      <c r="Y9416" s="9" t="s">
        <v>642</v>
      </c>
      <c r="Z9416" s="9" t="s">
        <v>462</v>
      </c>
      <c r="AA9416" s="9" t="s">
        <v>198</v>
      </c>
      <c r="AB9416" s="9">
        <v>83312463</v>
      </c>
      <c r="AC9416" s="9" t="s">
        <v>10190</v>
      </c>
      <c r="AD9416" s="9" t="s">
        <v>231</v>
      </c>
      <c r="AE9416" s="5">
        <f t="shared" si="314"/>
        <v>0</v>
      </c>
      <c r="AF9416" s="5" t="str">
        <f t="shared" si="315"/>
        <v>katB</v>
      </c>
      <c r="AG9416" s="153"/>
      <c r="AH9416" s="153"/>
      <c r="AI9416" t="s">
        <v>195</v>
      </c>
      <c r="AJ9416" t="s">
        <v>340</v>
      </c>
      <c r="AK9416" s="9" t="str">
        <f>VLOOKUP(Y9416,zdroj!D:AJ,33,0)</f>
        <v>katB</v>
      </c>
    </row>
    <row r="9417" spans="8:37" x14ac:dyDescent="0.25">
      <c r="H9417" s="8"/>
      <c r="I9417" s="8"/>
      <c r="N9417" s="23"/>
      <c r="O9417" s="24"/>
      <c r="P9417" s="19"/>
      <c r="Q9417" s="19"/>
      <c r="R9417" s="19"/>
      <c r="U9417" s="27"/>
      <c r="Y9417" s="9" t="s">
        <v>642</v>
      </c>
      <c r="Z9417" s="9" t="s">
        <v>462</v>
      </c>
      <c r="AA9417" s="9" t="s">
        <v>198</v>
      </c>
      <c r="AB9417" s="9">
        <v>8045151</v>
      </c>
      <c r="AC9417" s="9" t="s">
        <v>10191</v>
      </c>
      <c r="AD9417" s="9" t="s">
        <v>231</v>
      </c>
      <c r="AE9417" s="5">
        <f t="shared" si="314"/>
        <v>0</v>
      </c>
      <c r="AF9417" s="5" t="str">
        <f t="shared" si="315"/>
        <v>katB</v>
      </c>
      <c r="AG9417" s="153"/>
      <c r="AH9417" s="153"/>
      <c r="AI9417" t="s">
        <v>195</v>
      </c>
      <c r="AJ9417" t="s">
        <v>340</v>
      </c>
      <c r="AK9417" s="9" t="str">
        <f>VLOOKUP(Y9417,zdroj!D:AJ,33,0)</f>
        <v>katB</v>
      </c>
    </row>
    <row r="9418" spans="8:37" x14ac:dyDescent="0.25">
      <c r="H9418" s="8"/>
      <c r="I9418" s="8"/>
      <c r="N9418" s="23"/>
      <c r="O9418" s="24"/>
      <c r="P9418" s="19"/>
      <c r="Q9418" s="19"/>
      <c r="R9418" s="19"/>
      <c r="U9418" s="27"/>
      <c r="Y9418" s="9" t="s">
        <v>642</v>
      </c>
      <c r="Z9418" s="9" t="s">
        <v>462</v>
      </c>
      <c r="AA9418" s="9" t="s">
        <v>198</v>
      </c>
      <c r="AB9418" s="9">
        <v>8045178</v>
      </c>
      <c r="AC9418" s="9" t="s">
        <v>10192</v>
      </c>
      <c r="AD9418" s="9" t="s">
        <v>231</v>
      </c>
      <c r="AE9418" s="5">
        <f t="shared" ref="AE9418:AE9481" si="316">VLOOKUP(Y9418,K:T,10,0)</f>
        <v>0</v>
      </c>
      <c r="AF9418" s="5" t="str">
        <f t="shared" ref="AF9418:AF9481" si="317">IF(AE9418="A",IF(AD9418="katA","katB",AD9418),AD9418)</f>
        <v>katB</v>
      </c>
      <c r="AG9418" s="153"/>
      <c r="AH9418" s="153"/>
      <c r="AI9418" t="s">
        <v>195</v>
      </c>
      <c r="AJ9418" t="s">
        <v>340</v>
      </c>
      <c r="AK9418" s="9" t="str">
        <f>VLOOKUP(Y9418,zdroj!D:AJ,33,0)</f>
        <v>katB</v>
      </c>
    </row>
    <row r="9419" spans="8:37" x14ac:dyDescent="0.25">
      <c r="H9419" s="8"/>
      <c r="I9419" s="8"/>
      <c r="N9419" s="23"/>
      <c r="O9419" s="24"/>
      <c r="P9419" s="19"/>
      <c r="Q9419" s="19"/>
      <c r="R9419" s="19"/>
      <c r="U9419" s="27"/>
      <c r="Y9419" s="9" t="s">
        <v>642</v>
      </c>
      <c r="Z9419" s="9" t="s">
        <v>462</v>
      </c>
      <c r="AA9419" s="9" t="s">
        <v>198</v>
      </c>
      <c r="AB9419" s="9">
        <v>8044422</v>
      </c>
      <c r="AC9419" s="9" t="s">
        <v>10193</v>
      </c>
      <c r="AD9419" s="9" t="s">
        <v>231</v>
      </c>
      <c r="AE9419" s="5">
        <f t="shared" si="316"/>
        <v>0</v>
      </c>
      <c r="AF9419" s="5" t="str">
        <f t="shared" si="317"/>
        <v>katB</v>
      </c>
      <c r="AG9419" s="153"/>
      <c r="AH9419" s="153"/>
      <c r="AI9419" t="s">
        <v>201</v>
      </c>
      <c r="AJ9419" t="s">
        <v>17878</v>
      </c>
      <c r="AK9419" s="9" t="str">
        <f>VLOOKUP(Y9419,zdroj!D:AJ,33,0)</f>
        <v>katB</v>
      </c>
    </row>
    <row r="9420" spans="8:37" x14ac:dyDescent="0.25">
      <c r="H9420" s="8"/>
      <c r="I9420" s="8"/>
      <c r="N9420" s="23"/>
      <c r="O9420" s="24"/>
      <c r="P9420" s="19"/>
      <c r="Q9420" s="19"/>
      <c r="R9420" s="19"/>
      <c r="U9420" s="27"/>
      <c r="Y9420" s="9" t="s">
        <v>642</v>
      </c>
      <c r="Z9420" s="9" t="s">
        <v>462</v>
      </c>
      <c r="AA9420" s="9" t="s">
        <v>198</v>
      </c>
      <c r="AB9420" s="9">
        <v>8044864</v>
      </c>
      <c r="AC9420" s="9" t="s">
        <v>10194</v>
      </c>
      <c r="AD9420" s="9" t="s">
        <v>231</v>
      </c>
      <c r="AE9420" s="5">
        <f t="shared" si="316"/>
        <v>0</v>
      </c>
      <c r="AF9420" s="5" t="str">
        <f t="shared" si="317"/>
        <v>katB</v>
      </c>
      <c r="AG9420" s="153"/>
      <c r="AH9420" s="153"/>
      <c r="AI9420" t="s">
        <v>201</v>
      </c>
      <c r="AJ9420" t="s">
        <v>17878</v>
      </c>
      <c r="AK9420" s="9" t="str">
        <f>VLOOKUP(Y9420,zdroj!D:AJ,33,0)</f>
        <v>katB</v>
      </c>
    </row>
    <row r="9421" spans="8:37" x14ac:dyDescent="0.25">
      <c r="H9421" s="8"/>
      <c r="I9421" s="8"/>
      <c r="N9421" s="23"/>
      <c r="O9421" s="24"/>
      <c r="P9421" s="19"/>
      <c r="Q9421" s="19"/>
      <c r="R9421" s="19"/>
      <c r="U9421" s="27"/>
      <c r="Y9421" s="9" t="s">
        <v>642</v>
      </c>
      <c r="Z9421" s="9" t="s">
        <v>462</v>
      </c>
      <c r="AA9421" s="9" t="s">
        <v>198</v>
      </c>
      <c r="AB9421" s="9">
        <v>8044872</v>
      </c>
      <c r="AC9421" s="9" t="s">
        <v>10195</v>
      </c>
      <c r="AD9421" s="9" t="s">
        <v>231</v>
      </c>
      <c r="AE9421" s="5">
        <f t="shared" si="316"/>
        <v>0</v>
      </c>
      <c r="AF9421" s="5" t="str">
        <f t="shared" si="317"/>
        <v>katB</v>
      </c>
      <c r="AG9421" s="153"/>
      <c r="AH9421" s="153"/>
      <c r="AI9421" t="s">
        <v>201</v>
      </c>
      <c r="AJ9421" t="s">
        <v>17878</v>
      </c>
      <c r="AK9421" s="9" t="str">
        <f>VLOOKUP(Y9421,zdroj!D:AJ,33,0)</f>
        <v>katB</v>
      </c>
    </row>
    <row r="9422" spans="8:37" x14ac:dyDescent="0.25">
      <c r="H9422" s="8"/>
      <c r="I9422" s="8"/>
      <c r="N9422" s="23"/>
      <c r="O9422" s="24"/>
      <c r="P9422" s="19"/>
      <c r="Q9422" s="19"/>
      <c r="R9422" s="19"/>
      <c r="U9422" s="27"/>
      <c r="Y9422" s="9" t="s">
        <v>642</v>
      </c>
      <c r="Z9422" s="9" t="s">
        <v>462</v>
      </c>
      <c r="AA9422" s="9" t="s">
        <v>198</v>
      </c>
      <c r="AB9422" s="9">
        <v>30849268</v>
      </c>
      <c r="AC9422" s="9" t="s">
        <v>10196</v>
      </c>
      <c r="AD9422" s="9" t="s">
        <v>231</v>
      </c>
      <c r="AE9422" s="5">
        <f t="shared" si="316"/>
        <v>0</v>
      </c>
      <c r="AF9422" s="5" t="str">
        <f t="shared" si="317"/>
        <v>katB</v>
      </c>
      <c r="AG9422" s="153"/>
      <c r="AH9422" s="153"/>
      <c r="AI9422" t="s">
        <v>201</v>
      </c>
      <c r="AJ9422" t="s">
        <v>17878</v>
      </c>
      <c r="AK9422" s="9" t="str">
        <f>VLOOKUP(Y9422,zdroj!D:AJ,33,0)</f>
        <v>katB</v>
      </c>
    </row>
    <row r="9423" spans="8:37" x14ac:dyDescent="0.25">
      <c r="H9423" s="8"/>
      <c r="I9423" s="8"/>
      <c r="N9423" s="23"/>
      <c r="O9423" s="24"/>
      <c r="P9423" s="19"/>
      <c r="Q9423" s="19"/>
      <c r="R9423" s="19"/>
      <c r="U9423" s="27"/>
      <c r="Y9423" s="9" t="s">
        <v>642</v>
      </c>
      <c r="Z9423" s="9" t="s">
        <v>462</v>
      </c>
      <c r="AA9423" s="9" t="s">
        <v>198</v>
      </c>
      <c r="AB9423" s="9">
        <v>8044881</v>
      </c>
      <c r="AC9423" s="9" t="s">
        <v>10197</v>
      </c>
      <c r="AD9423" s="9" t="s">
        <v>231</v>
      </c>
      <c r="AE9423" s="5">
        <f t="shared" si="316"/>
        <v>0</v>
      </c>
      <c r="AF9423" s="5" t="str">
        <f t="shared" si="317"/>
        <v>katB</v>
      </c>
      <c r="AG9423" s="153"/>
      <c r="AH9423" s="153"/>
      <c r="AI9423" t="s">
        <v>201</v>
      </c>
      <c r="AJ9423" t="s">
        <v>17878</v>
      </c>
      <c r="AK9423" s="9" t="str">
        <f>VLOOKUP(Y9423,zdroj!D:AJ,33,0)</f>
        <v>katB</v>
      </c>
    </row>
    <row r="9424" spans="8:37" x14ac:dyDescent="0.25">
      <c r="H9424" s="8"/>
      <c r="I9424" s="8"/>
      <c r="N9424" s="23"/>
      <c r="O9424" s="24"/>
      <c r="P9424" s="19"/>
      <c r="Q9424" s="19"/>
      <c r="R9424" s="19"/>
      <c r="U9424" s="27"/>
      <c r="Y9424" s="9" t="s">
        <v>642</v>
      </c>
      <c r="Z9424" s="9" t="s">
        <v>462</v>
      </c>
      <c r="AA9424" s="9" t="s">
        <v>198</v>
      </c>
      <c r="AB9424" s="9">
        <v>8044899</v>
      </c>
      <c r="AC9424" s="9" t="s">
        <v>10198</v>
      </c>
      <c r="AD9424" s="9" t="s">
        <v>231</v>
      </c>
      <c r="AE9424" s="5">
        <f t="shared" si="316"/>
        <v>0</v>
      </c>
      <c r="AF9424" s="5" t="str">
        <f t="shared" si="317"/>
        <v>katB</v>
      </c>
      <c r="AG9424" s="153"/>
      <c r="AH9424" s="153"/>
      <c r="AI9424" t="s">
        <v>201</v>
      </c>
      <c r="AJ9424" t="s">
        <v>17878</v>
      </c>
      <c r="AK9424" s="9" t="str">
        <f>VLOOKUP(Y9424,zdroj!D:AJ,33,0)</f>
        <v>katB</v>
      </c>
    </row>
    <row r="9425" spans="8:37" x14ac:dyDescent="0.25">
      <c r="H9425" s="8"/>
      <c r="I9425" s="8"/>
      <c r="N9425" s="23"/>
      <c r="O9425" s="24"/>
      <c r="P9425" s="19"/>
      <c r="Q9425" s="19"/>
      <c r="R9425" s="19"/>
      <c r="U9425" s="27"/>
      <c r="Y9425" s="9" t="s">
        <v>642</v>
      </c>
      <c r="Z9425" s="9" t="s">
        <v>462</v>
      </c>
      <c r="AA9425" s="9" t="s">
        <v>198</v>
      </c>
      <c r="AB9425" s="9">
        <v>8044902</v>
      </c>
      <c r="AC9425" s="9" t="s">
        <v>10199</v>
      </c>
      <c r="AD9425" s="9" t="s">
        <v>231</v>
      </c>
      <c r="AE9425" s="5">
        <f t="shared" si="316"/>
        <v>0</v>
      </c>
      <c r="AF9425" s="5" t="str">
        <f t="shared" si="317"/>
        <v>katB</v>
      </c>
      <c r="AG9425" s="153"/>
      <c r="AH9425" s="153"/>
      <c r="AI9425" t="s">
        <v>229</v>
      </c>
      <c r="AJ9425" t="s">
        <v>17878</v>
      </c>
      <c r="AK9425" s="9" t="str">
        <f>VLOOKUP(Y9425,zdroj!D:AJ,33,0)</f>
        <v>katB</v>
      </c>
    </row>
    <row r="9426" spans="8:37" x14ac:dyDescent="0.25">
      <c r="H9426" s="8"/>
      <c r="I9426" s="8"/>
      <c r="N9426" s="23"/>
      <c r="O9426" s="24"/>
      <c r="P9426" s="19"/>
      <c r="Q9426" s="19"/>
      <c r="R9426" s="19"/>
      <c r="U9426" s="27"/>
      <c r="Y9426" s="9" t="s">
        <v>642</v>
      </c>
      <c r="Z9426" s="9" t="s">
        <v>462</v>
      </c>
      <c r="AA9426" s="9" t="s">
        <v>198</v>
      </c>
      <c r="AB9426" s="9">
        <v>25893840</v>
      </c>
      <c r="AC9426" s="9" t="s">
        <v>10200</v>
      </c>
      <c r="AD9426" s="9" t="s">
        <v>231</v>
      </c>
      <c r="AE9426" s="5">
        <f t="shared" si="316"/>
        <v>0</v>
      </c>
      <c r="AF9426" s="5" t="str">
        <f t="shared" si="317"/>
        <v>katB</v>
      </c>
      <c r="AG9426" s="153"/>
      <c r="AH9426" s="153"/>
      <c r="AI9426" t="s">
        <v>229</v>
      </c>
      <c r="AJ9426" t="s">
        <v>17878</v>
      </c>
      <c r="AK9426" s="9" t="str">
        <f>VLOOKUP(Y9426,zdroj!D:AJ,33,0)</f>
        <v>katB</v>
      </c>
    </row>
    <row r="9427" spans="8:37" x14ac:dyDescent="0.25">
      <c r="H9427" s="8"/>
      <c r="I9427" s="8"/>
      <c r="N9427" s="23"/>
      <c r="O9427" s="24"/>
      <c r="P9427" s="19"/>
      <c r="Q9427" s="19"/>
      <c r="R9427" s="19"/>
      <c r="U9427" s="27"/>
      <c r="Y9427" s="9" t="s">
        <v>642</v>
      </c>
      <c r="Z9427" s="9" t="s">
        <v>462</v>
      </c>
      <c r="AA9427" s="9" t="s">
        <v>198</v>
      </c>
      <c r="AB9427" s="9">
        <v>8044911</v>
      </c>
      <c r="AC9427" s="9" t="s">
        <v>10201</v>
      </c>
      <c r="AD9427" s="9" t="s">
        <v>231</v>
      </c>
      <c r="AE9427" s="5">
        <f t="shared" si="316"/>
        <v>0</v>
      </c>
      <c r="AF9427" s="5" t="str">
        <f t="shared" si="317"/>
        <v>katB</v>
      </c>
      <c r="AG9427" s="153"/>
      <c r="AH9427" s="153"/>
      <c r="AI9427" t="s">
        <v>201</v>
      </c>
      <c r="AJ9427" t="s">
        <v>17878</v>
      </c>
      <c r="AK9427" s="9" t="str">
        <f>VLOOKUP(Y9427,zdroj!D:AJ,33,0)</f>
        <v>katB</v>
      </c>
    </row>
    <row r="9428" spans="8:37" x14ac:dyDescent="0.25">
      <c r="H9428" s="8"/>
      <c r="I9428" s="8"/>
      <c r="N9428" s="23"/>
      <c r="O9428" s="24"/>
      <c r="P9428" s="19"/>
      <c r="Q9428" s="19"/>
      <c r="R9428" s="19"/>
      <c r="U9428" s="27"/>
      <c r="Y9428" s="9" t="s">
        <v>642</v>
      </c>
      <c r="Z9428" s="9" t="s">
        <v>462</v>
      </c>
      <c r="AA9428" s="9" t="s">
        <v>198</v>
      </c>
      <c r="AB9428" s="9">
        <v>8044929</v>
      </c>
      <c r="AC9428" s="9" t="s">
        <v>10202</v>
      </c>
      <c r="AD9428" s="9" t="s">
        <v>231</v>
      </c>
      <c r="AE9428" s="5">
        <f t="shared" si="316"/>
        <v>0</v>
      </c>
      <c r="AF9428" s="5" t="str">
        <f t="shared" si="317"/>
        <v>katB</v>
      </c>
      <c r="AG9428" s="153"/>
      <c r="AH9428" s="153"/>
      <c r="AI9428" t="s">
        <v>201</v>
      </c>
      <c r="AJ9428" t="s">
        <v>17878</v>
      </c>
      <c r="AK9428" s="9" t="str">
        <f>VLOOKUP(Y9428,zdroj!D:AJ,33,0)</f>
        <v>katB</v>
      </c>
    </row>
    <row r="9429" spans="8:37" x14ac:dyDescent="0.25">
      <c r="H9429" s="8"/>
      <c r="I9429" s="8"/>
      <c r="N9429" s="23"/>
      <c r="O9429" s="24"/>
      <c r="P9429" s="19"/>
      <c r="Q9429" s="19"/>
      <c r="R9429" s="19"/>
      <c r="U9429" s="27"/>
      <c r="Y9429" s="9" t="s">
        <v>642</v>
      </c>
      <c r="Z9429" s="9" t="s">
        <v>462</v>
      </c>
      <c r="AA9429" s="9" t="s">
        <v>198</v>
      </c>
      <c r="AB9429" s="9">
        <v>8044937</v>
      </c>
      <c r="AC9429" s="9" t="s">
        <v>10203</v>
      </c>
      <c r="AD9429" s="9" t="s">
        <v>231</v>
      </c>
      <c r="AE9429" s="5">
        <f t="shared" si="316"/>
        <v>0</v>
      </c>
      <c r="AF9429" s="5" t="str">
        <f t="shared" si="317"/>
        <v>katB</v>
      </c>
      <c r="AG9429" s="153"/>
      <c r="AH9429" s="153"/>
      <c r="AI9429" t="s">
        <v>201</v>
      </c>
      <c r="AJ9429" t="s">
        <v>17878</v>
      </c>
      <c r="AK9429" s="9" t="str">
        <f>VLOOKUP(Y9429,zdroj!D:AJ,33,0)</f>
        <v>katB</v>
      </c>
    </row>
    <row r="9430" spans="8:37" x14ac:dyDescent="0.25">
      <c r="H9430" s="8"/>
      <c r="I9430" s="8"/>
      <c r="N9430" s="23"/>
      <c r="O9430" s="24"/>
      <c r="P9430" s="19"/>
      <c r="Q9430" s="19"/>
      <c r="R9430" s="19"/>
      <c r="U9430" s="27"/>
      <c r="Y9430" s="9" t="s">
        <v>642</v>
      </c>
      <c r="Z9430" s="9" t="s">
        <v>462</v>
      </c>
      <c r="AA9430" s="9" t="s">
        <v>198</v>
      </c>
      <c r="AB9430" s="9">
        <v>8044945</v>
      </c>
      <c r="AC9430" s="9" t="s">
        <v>10204</v>
      </c>
      <c r="AD9430" s="9" t="s">
        <v>231</v>
      </c>
      <c r="AE9430" s="5">
        <f t="shared" si="316"/>
        <v>0</v>
      </c>
      <c r="AF9430" s="5" t="str">
        <f t="shared" si="317"/>
        <v>katB</v>
      </c>
      <c r="AG9430" s="153"/>
      <c r="AH9430" s="153"/>
      <c r="AI9430" t="s">
        <v>201</v>
      </c>
      <c r="AJ9430" t="s">
        <v>17878</v>
      </c>
      <c r="AK9430" s="9" t="str">
        <f>VLOOKUP(Y9430,zdroj!D:AJ,33,0)</f>
        <v>katB</v>
      </c>
    </row>
    <row r="9431" spans="8:37" x14ac:dyDescent="0.25">
      <c r="H9431" s="8"/>
      <c r="I9431" s="8"/>
      <c r="N9431" s="23"/>
      <c r="O9431" s="24"/>
      <c r="P9431" s="19"/>
      <c r="Q9431" s="19"/>
      <c r="R9431" s="19"/>
      <c r="U9431" s="27"/>
      <c r="Y9431" s="9" t="s">
        <v>642</v>
      </c>
      <c r="Z9431" s="9" t="s">
        <v>462</v>
      </c>
      <c r="AA9431" s="9" t="s">
        <v>198</v>
      </c>
      <c r="AB9431" s="9">
        <v>8044953</v>
      </c>
      <c r="AC9431" s="9" t="s">
        <v>10205</v>
      </c>
      <c r="AD9431" s="9" t="s">
        <v>231</v>
      </c>
      <c r="AE9431" s="5">
        <f t="shared" si="316"/>
        <v>0</v>
      </c>
      <c r="AF9431" s="5" t="str">
        <f t="shared" si="317"/>
        <v>katB</v>
      </c>
      <c r="AG9431" s="153"/>
      <c r="AH9431" s="153"/>
      <c r="AI9431" t="s">
        <v>201</v>
      </c>
      <c r="AJ9431" t="s">
        <v>17878</v>
      </c>
      <c r="AK9431" s="9" t="str">
        <f>VLOOKUP(Y9431,zdroj!D:AJ,33,0)</f>
        <v>katB</v>
      </c>
    </row>
    <row r="9432" spans="8:37" x14ac:dyDescent="0.25">
      <c r="H9432" s="8"/>
      <c r="I9432" s="8"/>
      <c r="N9432" s="23"/>
      <c r="O9432" s="24"/>
      <c r="P9432" s="19"/>
      <c r="Q9432" s="19"/>
      <c r="R9432" s="19"/>
      <c r="U9432" s="27"/>
      <c r="Y9432" s="9" t="s">
        <v>642</v>
      </c>
      <c r="Z9432" s="9" t="s">
        <v>462</v>
      </c>
      <c r="AA9432" s="9" t="s">
        <v>198</v>
      </c>
      <c r="AB9432" s="9">
        <v>8044961</v>
      </c>
      <c r="AC9432" s="9" t="s">
        <v>10206</v>
      </c>
      <c r="AD9432" s="9" t="s">
        <v>231</v>
      </c>
      <c r="AE9432" s="5">
        <f t="shared" si="316"/>
        <v>0</v>
      </c>
      <c r="AF9432" s="5" t="str">
        <f t="shared" si="317"/>
        <v>katB</v>
      </c>
      <c r="AG9432" s="153"/>
      <c r="AH9432" s="153"/>
      <c r="AI9432" t="s">
        <v>201</v>
      </c>
      <c r="AJ9432" t="s">
        <v>17878</v>
      </c>
      <c r="AK9432" s="9" t="str">
        <f>VLOOKUP(Y9432,zdroj!D:AJ,33,0)</f>
        <v>katB</v>
      </c>
    </row>
    <row r="9433" spans="8:37" x14ac:dyDescent="0.25">
      <c r="H9433" s="8"/>
      <c r="I9433" s="8"/>
      <c r="N9433" s="23"/>
      <c r="O9433" s="24"/>
      <c r="P9433" s="19"/>
      <c r="Q9433" s="19"/>
      <c r="R9433" s="19"/>
      <c r="U9433" s="27"/>
      <c r="Y9433" s="9" t="s">
        <v>642</v>
      </c>
      <c r="Z9433" s="9" t="s">
        <v>462</v>
      </c>
      <c r="AA9433" s="9" t="s">
        <v>198</v>
      </c>
      <c r="AB9433" s="9">
        <v>8044970</v>
      </c>
      <c r="AC9433" s="9" t="s">
        <v>10207</v>
      </c>
      <c r="AD9433" s="9" t="s">
        <v>231</v>
      </c>
      <c r="AE9433" s="5">
        <f t="shared" si="316"/>
        <v>0</v>
      </c>
      <c r="AF9433" s="5" t="str">
        <f t="shared" si="317"/>
        <v>katB</v>
      </c>
      <c r="AG9433" s="153"/>
      <c r="AH9433" s="153"/>
      <c r="AI9433" t="s">
        <v>201</v>
      </c>
      <c r="AJ9433" t="s">
        <v>17878</v>
      </c>
      <c r="AK9433" s="9" t="str">
        <f>VLOOKUP(Y9433,zdroj!D:AJ,33,0)</f>
        <v>katB</v>
      </c>
    </row>
    <row r="9434" spans="8:37" x14ac:dyDescent="0.25">
      <c r="H9434" s="8"/>
      <c r="I9434" s="8"/>
      <c r="N9434" s="23"/>
      <c r="O9434" s="24"/>
      <c r="P9434" s="19"/>
      <c r="Q9434" s="19"/>
      <c r="R9434" s="19"/>
      <c r="U9434" s="27"/>
      <c r="Y9434" s="9" t="s">
        <v>642</v>
      </c>
      <c r="Z9434" s="9" t="s">
        <v>462</v>
      </c>
      <c r="AA9434" s="9" t="s">
        <v>198</v>
      </c>
      <c r="AB9434" s="9">
        <v>8044988</v>
      </c>
      <c r="AC9434" s="9" t="s">
        <v>10208</v>
      </c>
      <c r="AD9434" s="9" t="s">
        <v>231</v>
      </c>
      <c r="AE9434" s="5">
        <f t="shared" si="316"/>
        <v>0</v>
      </c>
      <c r="AF9434" s="5" t="str">
        <f t="shared" si="317"/>
        <v>katB</v>
      </c>
      <c r="AG9434" s="153"/>
      <c r="AH9434" s="153"/>
      <c r="AI9434" t="s">
        <v>201</v>
      </c>
      <c r="AJ9434" t="s">
        <v>17878</v>
      </c>
      <c r="AK9434" s="9" t="str">
        <f>VLOOKUP(Y9434,zdroj!D:AJ,33,0)</f>
        <v>katB</v>
      </c>
    </row>
    <row r="9435" spans="8:37" x14ac:dyDescent="0.25">
      <c r="H9435" s="8"/>
      <c r="I9435" s="8"/>
      <c r="N9435" s="23"/>
      <c r="O9435" s="24"/>
      <c r="P9435" s="19"/>
      <c r="Q9435" s="19"/>
      <c r="R9435" s="19"/>
      <c r="U9435" s="27"/>
      <c r="Y9435" s="9" t="s">
        <v>642</v>
      </c>
      <c r="Z9435" s="9" t="s">
        <v>462</v>
      </c>
      <c r="AA9435" s="9" t="s">
        <v>198</v>
      </c>
      <c r="AB9435" s="9">
        <v>8044996</v>
      </c>
      <c r="AC9435" s="9" t="s">
        <v>10209</v>
      </c>
      <c r="AD9435" s="9" t="s">
        <v>231</v>
      </c>
      <c r="AE9435" s="5">
        <f t="shared" si="316"/>
        <v>0</v>
      </c>
      <c r="AF9435" s="5" t="str">
        <f t="shared" si="317"/>
        <v>katB</v>
      </c>
      <c r="AG9435" s="153"/>
      <c r="AH9435" s="153"/>
      <c r="AI9435" t="s">
        <v>201</v>
      </c>
      <c r="AJ9435" t="s">
        <v>17878</v>
      </c>
      <c r="AK9435" s="9" t="str">
        <f>VLOOKUP(Y9435,zdroj!D:AJ,33,0)</f>
        <v>katB</v>
      </c>
    </row>
    <row r="9436" spans="8:37" x14ac:dyDescent="0.25">
      <c r="H9436" s="8"/>
      <c r="I9436" s="8"/>
      <c r="N9436" s="23"/>
      <c r="O9436" s="24"/>
      <c r="P9436" s="19"/>
      <c r="Q9436" s="19"/>
      <c r="R9436" s="19"/>
      <c r="U9436" s="27"/>
      <c r="Y9436" s="9" t="s">
        <v>642</v>
      </c>
      <c r="Z9436" s="9" t="s">
        <v>462</v>
      </c>
      <c r="AA9436" s="9" t="s">
        <v>198</v>
      </c>
      <c r="AB9436" s="9">
        <v>8044431</v>
      </c>
      <c r="AC9436" s="9" t="s">
        <v>10210</v>
      </c>
      <c r="AD9436" s="9" t="s">
        <v>231</v>
      </c>
      <c r="AE9436" s="5">
        <f t="shared" si="316"/>
        <v>0</v>
      </c>
      <c r="AF9436" s="5" t="str">
        <f t="shared" si="317"/>
        <v>katB</v>
      </c>
      <c r="AG9436" s="153"/>
      <c r="AH9436" s="153"/>
      <c r="AI9436" t="s">
        <v>201</v>
      </c>
      <c r="AJ9436" t="s">
        <v>17878</v>
      </c>
      <c r="AK9436" s="9" t="str">
        <f>VLOOKUP(Y9436,zdroj!D:AJ,33,0)</f>
        <v>katB</v>
      </c>
    </row>
    <row r="9437" spans="8:37" x14ac:dyDescent="0.25">
      <c r="H9437" s="8"/>
      <c r="I9437" s="8"/>
      <c r="N9437" s="23"/>
      <c r="O9437" s="24"/>
      <c r="P9437" s="19"/>
      <c r="Q9437" s="19"/>
      <c r="R9437" s="19"/>
      <c r="U9437" s="27"/>
      <c r="Y9437" s="9" t="s">
        <v>642</v>
      </c>
      <c r="Z9437" s="9" t="s">
        <v>462</v>
      </c>
      <c r="AA9437" s="9" t="s">
        <v>198</v>
      </c>
      <c r="AB9437" s="9">
        <v>8045003</v>
      </c>
      <c r="AC9437" s="9" t="s">
        <v>10211</v>
      </c>
      <c r="AD9437" s="9" t="s">
        <v>231</v>
      </c>
      <c r="AE9437" s="5">
        <f t="shared" si="316"/>
        <v>0</v>
      </c>
      <c r="AF9437" s="5" t="str">
        <f t="shared" si="317"/>
        <v>katB</v>
      </c>
      <c r="AG9437" s="153"/>
      <c r="AH9437" s="153"/>
      <c r="AI9437" t="s">
        <v>201</v>
      </c>
      <c r="AJ9437" t="s">
        <v>17878</v>
      </c>
      <c r="AK9437" s="9" t="str">
        <f>VLOOKUP(Y9437,zdroj!D:AJ,33,0)</f>
        <v>katB</v>
      </c>
    </row>
    <row r="9438" spans="8:37" x14ac:dyDescent="0.25">
      <c r="H9438" s="8"/>
      <c r="I9438" s="8"/>
      <c r="N9438" s="23"/>
      <c r="O9438" s="24"/>
      <c r="P9438" s="19"/>
      <c r="Q9438" s="19"/>
      <c r="R9438" s="19"/>
      <c r="U9438" s="27"/>
      <c r="Y9438" s="9" t="s">
        <v>642</v>
      </c>
      <c r="Z9438" s="9" t="s">
        <v>462</v>
      </c>
      <c r="AA9438" s="9" t="s">
        <v>198</v>
      </c>
      <c r="AB9438" s="9">
        <v>8045011</v>
      </c>
      <c r="AC9438" s="9" t="s">
        <v>10212</v>
      </c>
      <c r="AD9438" s="9" t="s">
        <v>231</v>
      </c>
      <c r="AE9438" s="5">
        <f t="shared" si="316"/>
        <v>0</v>
      </c>
      <c r="AF9438" s="5" t="str">
        <f t="shared" si="317"/>
        <v>katB</v>
      </c>
      <c r="AG9438" s="153"/>
      <c r="AH9438" s="153"/>
      <c r="AI9438" t="s">
        <v>201</v>
      </c>
      <c r="AJ9438" t="s">
        <v>17878</v>
      </c>
      <c r="AK9438" s="9" t="str">
        <f>VLOOKUP(Y9438,zdroj!D:AJ,33,0)</f>
        <v>katB</v>
      </c>
    </row>
    <row r="9439" spans="8:37" x14ac:dyDescent="0.25">
      <c r="H9439" s="8"/>
      <c r="I9439" s="8"/>
      <c r="N9439" s="23"/>
      <c r="O9439" s="24"/>
      <c r="P9439" s="19"/>
      <c r="Q9439" s="19"/>
      <c r="R9439" s="19"/>
      <c r="U9439" s="27"/>
      <c r="Y9439" s="9" t="s">
        <v>642</v>
      </c>
      <c r="Z9439" s="9" t="s">
        <v>462</v>
      </c>
      <c r="AA9439" s="9" t="s">
        <v>198</v>
      </c>
      <c r="AB9439" s="9">
        <v>8045399</v>
      </c>
      <c r="AC9439" s="9" t="s">
        <v>10213</v>
      </c>
      <c r="AD9439" s="9" t="s">
        <v>231</v>
      </c>
      <c r="AE9439" s="5">
        <f t="shared" si="316"/>
        <v>0</v>
      </c>
      <c r="AF9439" s="5" t="str">
        <f t="shared" si="317"/>
        <v>katB</v>
      </c>
      <c r="AG9439" s="153"/>
      <c r="AH9439" s="153"/>
      <c r="AI9439" t="s">
        <v>201</v>
      </c>
      <c r="AJ9439" t="s">
        <v>17878</v>
      </c>
      <c r="AK9439" s="9" t="str">
        <f>VLOOKUP(Y9439,zdroj!D:AJ,33,0)</f>
        <v>katB</v>
      </c>
    </row>
    <row r="9440" spans="8:37" x14ac:dyDescent="0.25">
      <c r="H9440" s="8"/>
      <c r="I9440" s="8"/>
      <c r="N9440" s="23"/>
      <c r="O9440" s="24"/>
      <c r="P9440" s="19"/>
      <c r="Q9440" s="19"/>
      <c r="R9440" s="19"/>
      <c r="U9440" s="27"/>
      <c r="Y9440" s="9" t="s">
        <v>642</v>
      </c>
      <c r="Z9440" s="9" t="s">
        <v>462</v>
      </c>
      <c r="AA9440" s="9" t="s">
        <v>198</v>
      </c>
      <c r="AB9440" s="9">
        <v>8045020</v>
      </c>
      <c r="AC9440" s="9" t="s">
        <v>10214</v>
      </c>
      <c r="AD9440" s="9" t="s">
        <v>231</v>
      </c>
      <c r="AE9440" s="5">
        <f t="shared" si="316"/>
        <v>0</v>
      </c>
      <c r="AF9440" s="5" t="str">
        <f t="shared" si="317"/>
        <v>katB</v>
      </c>
      <c r="AG9440" s="153"/>
      <c r="AH9440" s="153"/>
      <c r="AI9440" t="s">
        <v>201</v>
      </c>
      <c r="AJ9440" t="s">
        <v>17878</v>
      </c>
      <c r="AK9440" s="9" t="str">
        <f>VLOOKUP(Y9440,zdroj!D:AJ,33,0)</f>
        <v>katB</v>
      </c>
    </row>
    <row r="9441" spans="8:37" x14ac:dyDescent="0.25">
      <c r="H9441" s="8"/>
      <c r="I9441" s="8"/>
      <c r="N9441" s="23"/>
      <c r="O9441" s="24"/>
      <c r="P9441" s="19"/>
      <c r="Q9441" s="19"/>
      <c r="R9441" s="19"/>
      <c r="U9441" s="27"/>
      <c r="Y9441" s="9" t="s">
        <v>642</v>
      </c>
      <c r="Z9441" s="9" t="s">
        <v>462</v>
      </c>
      <c r="AA9441" s="9" t="s">
        <v>198</v>
      </c>
      <c r="AB9441" s="9">
        <v>8045038</v>
      </c>
      <c r="AC9441" s="9" t="s">
        <v>10215</v>
      </c>
      <c r="AD9441" s="9" t="s">
        <v>231</v>
      </c>
      <c r="AE9441" s="5">
        <f t="shared" si="316"/>
        <v>0</v>
      </c>
      <c r="AF9441" s="5" t="str">
        <f t="shared" si="317"/>
        <v>katB</v>
      </c>
      <c r="AG9441" s="153"/>
      <c r="AH9441" s="153"/>
      <c r="AI9441" t="s">
        <v>201</v>
      </c>
      <c r="AJ9441" t="s">
        <v>17878</v>
      </c>
      <c r="AK9441" s="9" t="str">
        <f>VLOOKUP(Y9441,zdroj!D:AJ,33,0)</f>
        <v>katB</v>
      </c>
    </row>
    <row r="9442" spans="8:37" x14ac:dyDescent="0.25">
      <c r="H9442" s="8"/>
      <c r="I9442" s="8"/>
      <c r="N9442" s="23"/>
      <c r="O9442" s="24"/>
      <c r="P9442" s="19"/>
      <c r="Q9442" s="19"/>
      <c r="R9442" s="19"/>
      <c r="U9442" s="27"/>
      <c r="Y9442" s="9" t="s">
        <v>642</v>
      </c>
      <c r="Z9442" s="9" t="s">
        <v>462</v>
      </c>
      <c r="AA9442" s="9" t="s">
        <v>198</v>
      </c>
      <c r="AB9442" s="9">
        <v>8045046</v>
      </c>
      <c r="AC9442" s="9" t="s">
        <v>10216</v>
      </c>
      <c r="AD9442" s="9" t="s">
        <v>231</v>
      </c>
      <c r="AE9442" s="5">
        <f t="shared" si="316"/>
        <v>0</v>
      </c>
      <c r="AF9442" s="5" t="str">
        <f t="shared" si="317"/>
        <v>katB</v>
      </c>
      <c r="AG9442" s="153"/>
      <c r="AH9442" s="153"/>
      <c r="AI9442" t="s">
        <v>201</v>
      </c>
      <c r="AJ9442" t="s">
        <v>17878</v>
      </c>
      <c r="AK9442" s="9" t="str">
        <f>VLOOKUP(Y9442,zdroj!D:AJ,33,0)</f>
        <v>katB</v>
      </c>
    </row>
    <row r="9443" spans="8:37" x14ac:dyDescent="0.25">
      <c r="H9443" s="8"/>
      <c r="I9443" s="8"/>
      <c r="N9443" s="23"/>
      <c r="O9443" s="24"/>
      <c r="P9443" s="19"/>
      <c r="Q9443" s="19"/>
      <c r="R9443" s="19"/>
      <c r="U9443" s="27"/>
      <c r="Y9443" s="9" t="s">
        <v>642</v>
      </c>
      <c r="Z9443" s="9" t="s">
        <v>462</v>
      </c>
      <c r="AA9443" s="9" t="s">
        <v>198</v>
      </c>
      <c r="AB9443" s="9">
        <v>8045054</v>
      </c>
      <c r="AC9443" s="9" t="s">
        <v>10217</v>
      </c>
      <c r="AD9443" s="9" t="s">
        <v>231</v>
      </c>
      <c r="AE9443" s="5">
        <f t="shared" si="316"/>
        <v>0</v>
      </c>
      <c r="AF9443" s="5" t="str">
        <f t="shared" si="317"/>
        <v>katB</v>
      </c>
      <c r="AG9443" s="153"/>
      <c r="AH9443" s="153"/>
      <c r="AI9443" t="s">
        <v>201</v>
      </c>
      <c r="AJ9443" t="s">
        <v>17878</v>
      </c>
      <c r="AK9443" s="9" t="str">
        <f>VLOOKUP(Y9443,zdroj!D:AJ,33,0)</f>
        <v>katB</v>
      </c>
    </row>
    <row r="9444" spans="8:37" x14ac:dyDescent="0.25">
      <c r="H9444" s="8"/>
      <c r="I9444" s="8"/>
      <c r="N9444" s="23"/>
      <c r="O9444" s="24"/>
      <c r="P9444" s="19"/>
      <c r="Q9444" s="19"/>
      <c r="R9444" s="19"/>
      <c r="U9444" s="27"/>
      <c r="Y9444" s="9" t="s">
        <v>642</v>
      </c>
      <c r="Z9444" s="9" t="s">
        <v>462</v>
      </c>
      <c r="AA9444" s="9" t="s">
        <v>198</v>
      </c>
      <c r="AB9444" s="9">
        <v>8045062</v>
      </c>
      <c r="AC9444" s="9" t="s">
        <v>10218</v>
      </c>
      <c r="AD9444" s="9" t="s">
        <v>231</v>
      </c>
      <c r="AE9444" s="5">
        <f t="shared" si="316"/>
        <v>0</v>
      </c>
      <c r="AF9444" s="5" t="str">
        <f t="shared" si="317"/>
        <v>katB</v>
      </c>
      <c r="AG9444" s="153"/>
      <c r="AH9444" s="153"/>
      <c r="AI9444" t="s">
        <v>201</v>
      </c>
      <c r="AJ9444" t="s">
        <v>17878</v>
      </c>
      <c r="AK9444" s="9" t="str">
        <f>VLOOKUP(Y9444,zdroj!D:AJ,33,0)</f>
        <v>katB</v>
      </c>
    </row>
    <row r="9445" spans="8:37" x14ac:dyDescent="0.25">
      <c r="H9445" s="8"/>
      <c r="I9445" s="8"/>
      <c r="N9445" s="23"/>
      <c r="O9445" s="24"/>
      <c r="P9445" s="19"/>
      <c r="Q9445" s="19"/>
      <c r="R9445" s="19"/>
      <c r="U9445" s="27"/>
      <c r="Y9445" s="9" t="s">
        <v>642</v>
      </c>
      <c r="Z9445" s="9" t="s">
        <v>462</v>
      </c>
      <c r="AA9445" s="9" t="s">
        <v>198</v>
      </c>
      <c r="AB9445" s="9">
        <v>8045071</v>
      </c>
      <c r="AC9445" s="9" t="s">
        <v>10219</v>
      </c>
      <c r="AD9445" s="9" t="s">
        <v>231</v>
      </c>
      <c r="AE9445" s="5">
        <f t="shared" si="316"/>
        <v>0</v>
      </c>
      <c r="AF9445" s="5" t="str">
        <f t="shared" si="317"/>
        <v>katB</v>
      </c>
      <c r="AG9445" s="153"/>
      <c r="AH9445" s="153"/>
      <c r="AI9445" t="s">
        <v>201</v>
      </c>
      <c r="AJ9445" t="s">
        <v>17878</v>
      </c>
      <c r="AK9445" s="9" t="str">
        <f>VLOOKUP(Y9445,zdroj!D:AJ,33,0)</f>
        <v>katB</v>
      </c>
    </row>
    <row r="9446" spans="8:37" x14ac:dyDescent="0.25">
      <c r="H9446" s="8"/>
      <c r="I9446" s="8"/>
      <c r="N9446" s="23"/>
      <c r="O9446" s="24"/>
      <c r="P9446" s="19"/>
      <c r="Q9446" s="19"/>
      <c r="R9446" s="19"/>
      <c r="U9446" s="27"/>
      <c r="Y9446" s="9" t="s">
        <v>642</v>
      </c>
      <c r="Z9446" s="9" t="s">
        <v>462</v>
      </c>
      <c r="AA9446" s="9" t="s">
        <v>198</v>
      </c>
      <c r="AB9446" s="9">
        <v>8045089</v>
      </c>
      <c r="AC9446" s="9" t="s">
        <v>10220</v>
      </c>
      <c r="AD9446" s="9" t="s">
        <v>231</v>
      </c>
      <c r="AE9446" s="5">
        <f t="shared" si="316"/>
        <v>0</v>
      </c>
      <c r="AF9446" s="5" t="str">
        <f t="shared" si="317"/>
        <v>katB</v>
      </c>
      <c r="AG9446" s="153"/>
      <c r="AH9446" s="153"/>
      <c r="AI9446" t="s">
        <v>201</v>
      </c>
      <c r="AJ9446" t="s">
        <v>17878</v>
      </c>
      <c r="AK9446" s="9" t="str">
        <f>VLOOKUP(Y9446,zdroj!D:AJ,33,0)</f>
        <v>katB</v>
      </c>
    </row>
    <row r="9447" spans="8:37" x14ac:dyDescent="0.25">
      <c r="H9447" s="8"/>
      <c r="I9447" s="8"/>
      <c r="N9447" s="23"/>
      <c r="O9447" s="24"/>
      <c r="P9447" s="19"/>
      <c r="Q9447" s="19"/>
      <c r="R9447" s="19"/>
      <c r="U9447" s="27"/>
      <c r="Y9447" s="9" t="s">
        <v>642</v>
      </c>
      <c r="Z9447" s="9" t="s">
        <v>462</v>
      </c>
      <c r="AA9447" s="9" t="s">
        <v>198</v>
      </c>
      <c r="AB9447" s="9">
        <v>8044449</v>
      </c>
      <c r="AC9447" s="9" t="s">
        <v>10221</v>
      </c>
      <c r="AD9447" s="9" t="s">
        <v>231</v>
      </c>
      <c r="AE9447" s="5">
        <f t="shared" si="316"/>
        <v>0</v>
      </c>
      <c r="AF9447" s="5" t="str">
        <f t="shared" si="317"/>
        <v>katB</v>
      </c>
      <c r="AG9447" s="153"/>
      <c r="AH9447" s="153"/>
      <c r="AI9447" t="s">
        <v>201</v>
      </c>
      <c r="AJ9447" t="s">
        <v>17878</v>
      </c>
      <c r="AK9447" s="9" t="str">
        <f>VLOOKUP(Y9447,zdroj!D:AJ,33,0)</f>
        <v>katB</v>
      </c>
    </row>
    <row r="9448" spans="8:37" x14ac:dyDescent="0.25">
      <c r="H9448" s="8"/>
      <c r="I9448" s="8"/>
      <c r="N9448" s="23"/>
      <c r="O9448" s="24"/>
      <c r="P9448" s="19"/>
      <c r="Q9448" s="19"/>
      <c r="R9448" s="19"/>
      <c r="U9448" s="27"/>
      <c r="Y9448" s="9" t="s">
        <v>642</v>
      </c>
      <c r="Z9448" s="9" t="s">
        <v>462</v>
      </c>
      <c r="AA9448" s="9" t="s">
        <v>198</v>
      </c>
      <c r="AB9448" s="9">
        <v>8044457</v>
      </c>
      <c r="AC9448" s="9" t="s">
        <v>10222</v>
      </c>
      <c r="AD9448" s="9" t="s">
        <v>231</v>
      </c>
      <c r="AE9448" s="5">
        <f t="shared" si="316"/>
        <v>0</v>
      </c>
      <c r="AF9448" s="5" t="str">
        <f t="shared" si="317"/>
        <v>katB</v>
      </c>
      <c r="AG9448" s="153"/>
      <c r="AH9448" s="153"/>
      <c r="AI9448" t="s">
        <v>201</v>
      </c>
      <c r="AJ9448" t="s">
        <v>17878</v>
      </c>
      <c r="AK9448" s="9" t="str">
        <f>VLOOKUP(Y9448,zdroj!D:AJ,33,0)</f>
        <v>katB</v>
      </c>
    </row>
    <row r="9449" spans="8:37" x14ac:dyDescent="0.25">
      <c r="H9449" s="8"/>
      <c r="I9449" s="8"/>
      <c r="N9449" s="23"/>
      <c r="O9449" s="24"/>
      <c r="P9449" s="19"/>
      <c r="Q9449" s="19"/>
      <c r="R9449" s="19"/>
      <c r="U9449" s="27"/>
      <c r="Y9449" s="9" t="s">
        <v>642</v>
      </c>
      <c r="Z9449" s="9" t="s">
        <v>462</v>
      </c>
      <c r="AA9449" s="9" t="s">
        <v>198</v>
      </c>
      <c r="AB9449" s="9">
        <v>8044465</v>
      </c>
      <c r="AC9449" s="9" t="s">
        <v>10223</v>
      </c>
      <c r="AD9449" s="9" t="s">
        <v>231</v>
      </c>
      <c r="AE9449" s="5">
        <f t="shared" si="316"/>
        <v>0</v>
      </c>
      <c r="AF9449" s="5" t="str">
        <f t="shared" si="317"/>
        <v>katB</v>
      </c>
      <c r="AG9449" s="153"/>
      <c r="AH9449" s="153"/>
      <c r="AI9449" t="s">
        <v>201</v>
      </c>
      <c r="AJ9449" t="s">
        <v>17878</v>
      </c>
      <c r="AK9449" s="9" t="str">
        <f>VLOOKUP(Y9449,zdroj!D:AJ,33,0)</f>
        <v>katB</v>
      </c>
    </row>
    <row r="9450" spans="8:37" x14ac:dyDescent="0.25">
      <c r="H9450" s="8"/>
      <c r="I9450" s="8"/>
      <c r="N9450" s="23"/>
      <c r="O9450" s="24"/>
      <c r="P9450" s="19"/>
      <c r="Q9450" s="19"/>
      <c r="R9450" s="19"/>
      <c r="U9450" s="27"/>
      <c r="Y9450" s="9" t="s">
        <v>642</v>
      </c>
      <c r="Z9450" s="9" t="s">
        <v>462</v>
      </c>
      <c r="AA9450" s="9" t="s">
        <v>198</v>
      </c>
      <c r="AB9450" s="9">
        <v>8044341</v>
      </c>
      <c r="AC9450" s="9" t="s">
        <v>10224</v>
      </c>
      <c r="AD9450" s="9" t="s">
        <v>231</v>
      </c>
      <c r="AE9450" s="5">
        <f t="shared" si="316"/>
        <v>0</v>
      </c>
      <c r="AF9450" s="5" t="str">
        <f t="shared" si="317"/>
        <v>katB</v>
      </c>
      <c r="AG9450" s="153"/>
      <c r="AH9450" s="153"/>
      <c r="AI9450" t="s">
        <v>201</v>
      </c>
      <c r="AJ9450" t="s">
        <v>17878</v>
      </c>
      <c r="AK9450" s="9" t="str">
        <f>VLOOKUP(Y9450,zdroj!D:AJ,33,0)</f>
        <v>katB</v>
      </c>
    </row>
    <row r="9451" spans="8:37" x14ac:dyDescent="0.25">
      <c r="H9451" s="8"/>
      <c r="I9451" s="8"/>
      <c r="N9451" s="23"/>
      <c r="O9451" s="24"/>
      <c r="P9451" s="19"/>
      <c r="Q9451" s="19"/>
      <c r="R9451" s="19"/>
      <c r="U9451" s="27"/>
      <c r="Y9451" s="9" t="s">
        <v>642</v>
      </c>
      <c r="Z9451" s="9" t="s">
        <v>462</v>
      </c>
      <c r="AA9451" s="9" t="s">
        <v>198</v>
      </c>
      <c r="AB9451" s="9">
        <v>8045291</v>
      </c>
      <c r="AC9451" s="9" t="s">
        <v>10225</v>
      </c>
      <c r="AD9451" s="9" t="s">
        <v>231</v>
      </c>
      <c r="AE9451" s="5">
        <f t="shared" si="316"/>
        <v>0</v>
      </c>
      <c r="AF9451" s="5" t="str">
        <f t="shared" si="317"/>
        <v>katB</v>
      </c>
      <c r="AG9451" s="153"/>
      <c r="AH9451" s="153"/>
      <c r="AI9451" t="s">
        <v>201</v>
      </c>
      <c r="AJ9451" t="s">
        <v>17878</v>
      </c>
      <c r="AK9451" s="9" t="str">
        <f>VLOOKUP(Y9451,zdroj!D:AJ,33,0)</f>
        <v>katB</v>
      </c>
    </row>
    <row r="9452" spans="8:37" x14ac:dyDescent="0.25">
      <c r="H9452" s="8"/>
      <c r="I9452" s="8"/>
      <c r="N9452" s="23"/>
      <c r="O9452" s="24"/>
      <c r="P9452" s="19"/>
      <c r="Q9452" s="19"/>
      <c r="R9452" s="19"/>
      <c r="U9452" s="27"/>
      <c r="Y9452" s="9" t="s">
        <v>642</v>
      </c>
      <c r="Z9452" s="9" t="s">
        <v>462</v>
      </c>
      <c r="AA9452" s="9" t="s">
        <v>198</v>
      </c>
      <c r="AB9452" s="9">
        <v>8044481</v>
      </c>
      <c r="AC9452" s="9" t="s">
        <v>10226</v>
      </c>
      <c r="AD9452" s="9" t="s">
        <v>231</v>
      </c>
      <c r="AE9452" s="5">
        <f t="shared" si="316"/>
        <v>0</v>
      </c>
      <c r="AF9452" s="5" t="str">
        <f t="shared" si="317"/>
        <v>katB</v>
      </c>
      <c r="AG9452" s="153"/>
      <c r="AH9452" s="153"/>
      <c r="AI9452" t="s">
        <v>201</v>
      </c>
      <c r="AJ9452" t="s">
        <v>17878</v>
      </c>
      <c r="AK9452" s="9" t="str">
        <f>VLOOKUP(Y9452,zdroj!D:AJ,33,0)</f>
        <v>katB</v>
      </c>
    </row>
    <row r="9453" spans="8:37" x14ac:dyDescent="0.25">
      <c r="H9453" s="8"/>
      <c r="I9453" s="8"/>
      <c r="N9453" s="23"/>
      <c r="O9453" s="24"/>
      <c r="P9453" s="19"/>
      <c r="Q9453" s="19"/>
      <c r="R9453" s="19"/>
      <c r="U9453" s="27"/>
      <c r="Y9453" s="9" t="s">
        <v>642</v>
      </c>
      <c r="Z9453" s="9" t="s">
        <v>462</v>
      </c>
      <c r="AA9453" s="9" t="s">
        <v>198</v>
      </c>
      <c r="AB9453" s="9">
        <v>8045356</v>
      </c>
      <c r="AC9453" s="9" t="s">
        <v>10227</v>
      </c>
      <c r="AD9453" s="9" t="s">
        <v>231</v>
      </c>
      <c r="AE9453" s="5">
        <f t="shared" si="316"/>
        <v>0</v>
      </c>
      <c r="AF9453" s="5" t="str">
        <f t="shared" si="317"/>
        <v>katB</v>
      </c>
      <c r="AG9453" s="153"/>
      <c r="AH9453" s="153"/>
      <c r="AI9453" t="s">
        <v>201</v>
      </c>
      <c r="AJ9453" t="s">
        <v>17878</v>
      </c>
      <c r="AK9453" s="9" t="str">
        <f>VLOOKUP(Y9453,zdroj!D:AJ,33,0)</f>
        <v>katB</v>
      </c>
    </row>
    <row r="9454" spans="8:37" x14ac:dyDescent="0.25">
      <c r="H9454" s="8"/>
      <c r="I9454" s="8"/>
      <c r="N9454" s="23"/>
      <c r="O9454" s="24"/>
      <c r="P9454" s="19"/>
      <c r="Q9454" s="19"/>
      <c r="R9454" s="19"/>
      <c r="U9454" s="27"/>
      <c r="Y9454" s="9" t="s">
        <v>642</v>
      </c>
      <c r="Z9454" s="9" t="s">
        <v>462</v>
      </c>
      <c r="AA9454" s="9" t="s">
        <v>198</v>
      </c>
      <c r="AB9454" s="9">
        <v>8044490</v>
      </c>
      <c r="AC9454" s="9" t="s">
        <v>10228</v>
      </c>
      <c r="AD9454" s="9" t="s">
        <v>231</v>
      </c>
      <c r="AE9454" s="5">
        <f t="shared" si="316"/>
        <v>0</v>
      </c>
      <c r="AF9454" s="5" t="str">
        <f t="shared" si="317"/>
        <v>katB</v>
      </c>
      <c r="AG9454" s="153"/>
      <c r="AH9454" s="153"/>
      <c r="AI9454" t="s">
        <v>201</v>
      </c>
      <c r="AJ9454" t="s">
        <v>17878</v>
      </c>
      <c r="AK9454" s="9" t="str">
        <f>VLOOKUP(Y9454,zdroj!D:AJ,33,0)</f>
        <v>katB</v>
      </c>
    </row>
    <row r="9455" spans="8:37" x14ac:dyDescent="0.25">
      <c r="H9455" s="8"/>
      <c r="I9455" s="8"/>
      <c r="N9455" s="23"/>
      <c r="O9455" s="24"/>
      <c r="P9455" s="19"/>
      <c r="Q9455" s="19"/>
      <c r="R9455" s="19"/>
      <c r="U9455" s="27"/>
      <c r="Y9455" s="9" t="s">
        <v>642</v>
      </c>
      <c r="Z9455" s="9" t="s">
        <v>462</v>
      </c>
      <c r="AA9455" s="9" t="s">
        <v>198</v>
      </c>
      <c r="AB9455" s="9">
        <v>8044350</v>
      </c>
      <c r="AC9455" s="9" t="s">
        <v>10229</v>
      </c>
      <c r="AD9455" s="9" t="s">
        <v>231</v>
      </c>
      <c r="AE9455" s="5">
        <f t="shared" si="316"/>
        <v>0</v>
      </c>
      <c r="AF9455" s="5" t="str">
        <f t="shared" si="317"/>
        <v>katB</v>
      </c>
      <c r="AG9455" s="153"/>
      <c r="AH9455" s="153"/>
      <c r="AI9455" t="s">
        <v>201</v>
      </c>
      <c r="AJ9455" t="s">
        <v>17878</v>
      </c>
      <c r="AK9455" s="9" t="str">
        <f>VLOOKUP(Y9455,zdroj!D:AJ,33,0)</f>
        <v>katB</v>
      </c>
    </row>
    <row r="9456" spans="8:37" x14ac:dyDescent="0.25">
      <c r="H9456" s="8"/>
      <c r="I9456" s="8"/>
      <c r="N9456" s="23"/>
      <c r="O9456" s="24"/>
      <c r="P9456" s="19"/>
      <c r="Q9456" s="19"/>
      <c r="R9456" s="19"/>
      <c r="U9456" s="27"/>
      <c r="Y9456" s="9" t="s">
        <v>642</v>
      </c>
      <c r="Z9456" s="9" t="s">
        <v>462</v>
      </c>
      <c r="AA9456" s="9" t="s">
        <v>198</v>
      </c>
      <c r="AB9456" s="9">
        <v>8044503</v>
      </c>
      <c r="AC9456" s="9" t="s">
        <v>10230</v>
      </c>
      <c r="AD9456" s="9" t="s">
        <v>231</v>
      </c>
      <c r="AE9456" s="5">
        <f t="shared" si="316"/>
        <v>0</v>
      </c>
      <c r="AF9456" s="5" t="str">
        <f t="shared" si="317"/>
        <v>katB</v>
      </c>
      <c r="AG9456" s="153"/>
      <c r="AH9456" s="153"/>
      <c r="AI9456" t="s">
        <v>201</v>
      </c>
      <c r="AJ9456" t="s">
        <v>17878</v>
      </c>
      <c r="AK9456" s="9" t="str">
        <f>VLOOKUP(Y9456,zdroj!D:AJ,33,0)</f>
        <v>katB</v>
      </c>
    </row>
    <row r="9457" spans="8:37" x14ac:dyDescent="0.25">
      <c r="H9457" s="8"/>
      <c r="I9457" s="8"/>
      <c r="N9457" s="23"/>
      <c r="O9457" s="24"/>
      <c r="P9457" s="19"/>
      <c r="Q9457" s="19"/>
      <c r="R9457" s="19"/>
      <c r="U9457" s="27"/>
      <c r="Y9457" s="9" t="s">
        <v>642</v>
      </c>
      <c r="Z9457" s="9" t="s">
        <v>462</v>
      </c>
      <c r="AA9457" s="9" t="s">
        <v>198</v>
      </c>
      <c r="AB9457" s="9">
        <v>8044511</v>
      </c>
      <c r="AC9457" s="9" t="s">
        <v>10231</v>
      </c>
      <c r="AD9457" s="9" t="s">
        <v>231</v>
      </c>
      <c r="AE9457" s="5">
        <f t="shared" si="316"/>
        <v>0</v>
      </c>
      <c r="AF9457" s="5" t="str">
        <f t="shared" si="317"/>
        <v>katB</v>
      </c>
      <c r="AG9457" s="153"/>
      <c r="AH9457" s="153"/>
      <c r="AI9457" t="s">
        <v>201</v>
      </c>
      <c r="AJ9457" t="s">
        <v>17878</v>
      </c>
      <c r="AK9457" s="9" t="str">
        <f>VLOOKUP(Y9457,zdroj!D:AJ,33,0)</f>
        <v>katB</v>
      </c>
    </row>
    <row r="9458" spans="8:37" x14ac:dyDescent="0.25">
      <c r="H9458" s="8"/>
      <c r="I9458" s="8"/>
      <c r="N9458" s="23"/>
      <c r="O9458" s="24"/>
      <c r="P9458" s="19"/>
      <c r="Q9458" s="19"/>
      <c r="R9458" s="19"/>
      <c r="U9458" s="27"/>
      <c r="Y9458" s="9" t="s">
        <v>642</v>
      </c>
      <c r="Z9458" s="9" t="s">
        <v>462</v>
      </c>
      <c r="AA9458" s="9" t="s">
        <v>198</v>
      </c>
      <c r="AB9458" s="9">
        <v>8044520</v>
      </c>
      <c r="AC9458" s="9" t="s">
        <v>10232</v>
      </c>
      <c r="AD9458" s="9" t="s">
        <v>231</v>
      </c>
      <c r="AE9458" s="5">
        <f t="shared" si="316"/>
        <v>0</v>
      </c>
      <c r="AF9458" s="5" t="str">
        <f t="shared" si="317"/>
        <v>katB</v>
      </c>
      <c r="AG9458" s="153"/>
      <c r="AH9458" s="153"/>
      <c r="AI9458" t="s">
        <v>201</v>
      </c>
      <c r="AJ9458" t="s">
        <v>17878</v>
      </c>
      <c r="AK9458" s="9" t="str">
        <f>VLOOKUP(Y9458,zdroj!D:AJ,33,0)</f>
        <v>katB</v>
      </c>
    </row>
    <row r="9459" spans="8:37" x14ac:dyDescent="0.25">
      <c r="H9459" s="8"/>
      <c r="I9459" s="8"/>
      <c r="N9459" s="23"/>
      <c r="O9459" s="24"/>
      <c r="P9459" s="19"/>
      <c r="Q9459" s="19"/>
      <c r="R9459" s="19"/>
      <c r="U9459" s="27"/>
      <c r="Y9459" s="9" t="s">
        <v>642</v>
      </c>
      <c r="Z9459" s="9" t="s">
        <v>462</v>
      </c>
      <c r="AA9459" s="9" t="s">
        <v>198</v>
      </c>
      <c r="AB9459" s="9">
        <v>8044538</v>
      </c>
      <c r="AC9459" s="9" t="s">
        <v>10233</v>
      </c>
      <c r="AD9459" s="9" t="s">
        <v>231</v>
      </c>
      <c r="AE9459" s="5">
        <f t="shared" si="316"/>
        <v>0</v>
      </c>
      <c r="AF9459" s="5" t="str">
        <f t="shared" si="317"/>
        <v>katB</v>
      </c>
      <c r="AG9459" s="153"/>
      <c r="AH9459" s="153"/>
      <c r="AI9459" t="s">
        <v>201</v>
      </c>
      <c r="AJ9459" t="s">
        <v>17878</v>
      </c>
      <c r="AK9459" s="9" t="str">
        <f>VLOOKUP(Y9459,zdroj!D:AJ,33,0)</f>
        <v>katB</v>
      </c>
    </row>
    <row r="9460" spans="8:37" x14ac:dyDescent="0.25">
      <c r="H9460" s="8"/>
      <c r="I9460" s="8"/>
      <c r="N9460" s="23"/>
      <c r="O9460" s="24"/>
      <c r="P9460" s="19"/>
      <c r="Q9460" s="19"/>
      <c r="R9460" s="19"/>
      <c r="U9460" s="27"/>
      <c r="Y9460" s="9" t="s">
        <v>642</v>
      </c>
      <c r="Z9460" s="9" t="s">
        <v>462</v>
      </c>
      <c r="AA9460" s="9" t="s">
        <v>198</v>
      </c>
      <c r="AB9460" s="9">
        <v>8044546</v>
      </c>
      <c r="AC9460" s="9" t="s">
        <v>10234</v>
      </c>
      <c r="AD9460" s="9" t="s">
        <v>231</v>
      </c>
      <c r="AE9460" s="5">
        <f t="shared" si="316"/>
        <v>0</v>
      </c>
      <c r="AF9460" s="5" t="str">
        <f t="shared" si="317"/>
        <v>katB</v>
      </c>
      <c r="AG9460" s="153"/>
      <c r="AH9460" s="153"/>
      <c r="AI9460" t="s">
        <v>201</v>
      </c>
      <c r="AJ9460" t="s">
        <v>17878</v>
      </c>
      <c r="AK9460" s="9" t="str">
        <f>VLOOKUP(Y9460,zdroj!D:AJ,33,0)</f>
        <v>katB</v>
      </c>
    </row>
    <row r="9461" spans="8:37" x14ac:dyDescent="0.25">
      <c r="H9461" s="8"/>
      <c r="I9461" s="8"/>
      <c r="N9461" s="23"/>
      <c r="O9461" s="24"/>
      <c r="P9461" s="19"/>
      <c r="Q9461" s="19"/>
      <c r="R9461" s="19"/>
      <c r="U9461" s="27"/>
      <c r="Y9461" s="9" t="s">
        <v>642</v>
      </c>
      <c r="Z9461" s="9" t="s">
        <v>462</v>
      </c>
      <c r="AA9461" s="9" t="s">
        <v>198</v>
      </c>
      <c r="AB9461" s="9">
        <v>8044554</v>
      </c>
      <c r="AC9461" s="9" t="s">
        <v>10235</v>
      </c>
      <c r="AD9461" s="9" t="s">
        <v>231</v>
      </c>
      <c r="AE9461" s="5">
        <f t="shared" si="316"/>
        <v>0</v>
      </c>
      <c r="AF9461" s="5" t="str">
        <f t="shared" si="317"/>
        <v>katB</v>
      </c>
      <c r="AG9461" s="153"/>
      <c r="AH9461" s="153"/>
      <c r="AI9461" t="s">
        <v>201</v>
      </c>
      <c r="AJ9461" t="s">
        <v>17878</v>
      </c>
      <c r="AK9461" s="9" t="str">
        <f>VLOOKUP(Y9461,zdroj!D:AJ,33,0)</f>
        <v>katB</v>
      </c>
    </row>
    <row r="9462" spans="8:37" x14ac:dyDescent="0.25">
      <c r="H9462" s="8"/>
      <c r="I9462" s="8"/>
      <c r="N9462" s="23"/>
      <c r="O9462" s="24"/>
      <c r="P9462" s="19"/>
      <c r="Q9462" s="19"/>
      <c r="R9462" s="19"/>
      <c r="U9462" s="27"/>
      <c r="Y9462" s="9" t="s">
        <v>642</v>
      </c>
      <c r="Z9462" s="9" t="s">
        <v>462</v>
      </c>
      <c r="AA9462" s="9" t="s">
        <v>198</v>
      </c>
      <c r="AB9462" s="9">
        <v>8044562</v>
      </c>
      <c r="AC9462" s="9" t="s">
        <v>10236</v>
      </c>
      <c r="AD9462" s="9" t="s">
        <v>231</v>
      </c>
      <c r="AE9462" s="5">
        <f t="shared" si="316"/>
        <v>0</v>
      </c>
      <c r="AF9462" s="5" t="str">
        <f t="shared" si="317"/>
        <v>katB</v>
      </c>
      <c r="AG9462" s="153"/>
      <c r="AH9462" s="153"/>
      <c r="AI9462" t="s">
        <v>201</v>
      </c>
      <c r="AJ9462" t="s">
        <v>17878</v>
      </c>
      <c r="AK9462" s="9" t="str">
        <f>VLOOKUP(Y9462,zdroj!D:AJ,33,0)</f>
        <v>katB</v>
      </c>
    </row>
    <row r="9463" spans="8:37" x14ac:dyDescent="0.25">
      <c r="H9463" s="8"/>
      <c r="I9463" s="8"/>
      <c r="N9463" s="23"/>
      <c r="O9463" s="24"/>
      <c r="P9463" s="19"/>
      <c r="Q9463" s="19"/>
      <c r="R9463" s="19"/>
      <c r="U9463" s="27"/>
      <c r="Y9463" s="9" t="s">
        <v>642</v>
      </c>
      <c r="Z9463" s="9" t="s">
        <v>462</v>
      </c>
      <c r="AA9463" s="9" t="s">
        <v>198</v>
      </c>
      <c r="AB9463" s="9">
        <v>8044368</v>
      </c>
      <c r="AC9463" s="9" t="s">
        <v>10237</v>
      </c>
      <c r="AD9463" s="9" t="s">
        <v>231</v>
      </c>
      <c r="AE9463" s="5">
        <f t="shared" si="316"/>
        <v>0</v>
      </c>
      <c r="AF9463" s="5" t="str">
        <f t="shared" si="317"/>
        <v>katB</v>
      </c>
      <c r="AG9463" s="153"/>
      <c r="AH9463" s="153"/>
      <c r="AI9463" t="s">
        <v>195</v>
      </c>
      <c r="AJ9463" t="s">
        <v>340</v>
      </c>
      <c r="AK9463" s="9" t="str">
        <f>VLOOKUP(Y9463,zdroj!D:AJ,33,0)</f>
        <v>katB</v>
      </c>
    </row>
    <row r="9464" spans="8:37" x14ac:dyDescent="0.25">
      <c r="H9464" s="8"/>
      <c r="I9464" s="8"/>
      <c r="N9464" s="23"/>
      <c r="O9464" s="24"/>
      <c r="P9464" s="19"/>
      <c r="Q9464" s="19"/>
      <c r="R9464" s="19"/>
      <c r="U9464" s="27"/>
      <c r="Y9464" s="9" t="s">
        <v>642</v>
      </c>
      <c r="Z9464" s="9" t="s">
        <v>462</v>
      </c>
      <c r="AA9464" s="9" t="s">
        <v>198</v>
      </c>
      <c r="AB9464" s="9">
        <v>8044571</v>
      </c>
      <c r="AC9464" s="9" t="s">
        <v>10238</v>
      </c>
      <c r="AD9464" s="9" t="s">
        <v>231</v>
      </c>
      <c r="AE9464" s="5">
        <f t="shared" si="316"/>
        <v>0</v>
      </c>
      <c r="AF9464" s="5" t="str">
        <f t="shared" si="317"/>
        <v>katB</v>
      </c>
      <c r="AG9464" s="153"/>
      <c r="AH9464" s="153"/>
      <c r="AI9464" t="s">
        <v>229</v>
      </c>
      <c r="AJ9464" t="s">
        <v>17878</v>
      </c>
      <c r="AK9464" s="9" t="str">
        <f>VLOOKUP(Y9464,zdroj!D:AJ,33,0)</f>
        <v>katB</v>
      </c>
    </row>
    <row r="9465" spans="8:37" x14ac:dyDescent="0.25">
      <c r="H9465" s="8"/>
      <c r="I9465" s="8"/>
      <c r="N9465" s="23"/>
      <c r="O9465" s="24"/>
      <c r="P9465" s="19"/>
      <c r="Q9465" s="19"/>
      <c r="R9465" s="19"/>
      <c r="U9465" s="27"/>
      <c r="Y9465" s="9" t="s">
        <v>642</v>
      </c>
      <c r="Z9465" s="9" t="s">
        <v>462</v>
      </c>
      <c r="AA9465" s="9" t="s">
        <v>198</v>
      </c>
      <c r="AB9465" s="9">
        <v>8044589</v>
      </c>
      <c r="AC9465" s="9" t="s">
        <v>10239</v>
      </c>
      <c r="AD9465" s="9" t="s">
        <v>231</v>
      </c>
      <c r="AE9465" s="5">
        <f t="shared" si="316"/>
        <v>0</v>
      </c>
      <c r="AF9465" s="5" t="str">
        <f t="shared" si="317"/>
        <v>katB</v>
      </c>
      <c r="AG9465" s="153"/>
      <c r="AH9465" s="153"/>
      <c r="AI9465" t="s">
        <v>201</v>
      </c>
      <c r="AJ9465" t="s">
        <v>17878</v>
      </c>
      <c r="AK9465" s="9" t="str">
        <f>VLOOKUP(Y9465,zdroj!D:AJ,33,0)</f>
        <v>katB</v>
      </c>
    </row>
    <row r="9466" spans="8:37" x14ac:dyDescent="0.25">
      <c r="H9466" s="8"/>
      <c r="I9466" s="8"/>
      <c r="N9466" s="23"/>
      <c r="O9466" s="24"/>
      <c r="P9466" s="19"/>
      <c r="Q9466" s="19"/>
      <c r="R9466" s="19"/>
      <c r="U9466" s="27"/>
      <c r="Y9466" s="9" t="s">
        <v>642</v>
      </c>
      <c r="Z9466" s="9" t="s">
        <v>462</v>
      </c>
      <c r="AA9466" s="9" t="s">
        <v>198</v>
      </c>
      <c r="AB9466" s="9">
        <v>8044597</v>
      </c>
      <c r="AC9466" s="9" t="s">
        <v>10240</v>
      </c>
      <c r="AD9466" s="9" t="s">
        <v>231</v>
      </c>
      <c r="AE9466" s="5">
        <f t="shared" si="316"/>
        <v>0</v>
      </c>
      <c r="AF9466" s="5" t="str">
        <f t="shared" si="317"/>
        <v>katB</v>
      </c>
      <c r="AG9466" s="153"/>
      <c r="AH9466" s="153"/>
      <c r="AI9466" t="s">
        <v>201</v>
      </c>
      <c r="AJ9466" t="s">
        <v>17878</v>
      </c>
      <c r="AK9466" s="9" t="str">
        <f>VLOOKUP(Y9466,zdroj!D:AJ,33,0)</f>
        <v>katB</v>
      </c>
    </row>
    <row r="9467" spans="8:37" x14ac:dyDescent="0.25">
      <c r="H9467" s="8"/>
      <c r="I9467" s="8"/>
      <c r="N9467" s="23"/>
      <c r="O9467" s="24"/>
      <c r="P9467" s="19"/>
      <c r="Q9467" s="19"/>
      <c r="R9467" s="19"/>
      <c r="U9467" s="27"/>
      <c r="Y9467" s="9" t="s">
        <v>642</v>
      </c>
      <c r="Z9467" s="9" t="s">
        <v>462</v>
      </c>
      <c r="AA9467" s="9" t="s">
        <v>198</v>
      </c>
      <c r="AB9467" s="9">
        <v>8044619</v>
      </c>
      <c r="AC9467" s="9" t="s">
        <v>10241</v>
      </c>
      <c r="AD9467" s="9" t="s">
        <v>231</v>
      </c>
      <c r="AE9467" s="5">
        <f t="shared" si="316"/>
        <v>0</v>
      </c>
      <c r="AF9467" s="5" t="str">
        <f t="shared" si="317"/>
        <v>katB</v>
      </c>
      <c r="AG9467" s="153"/>
      <c r="AH9467" s="153"/>
      <c r="AI9467" t="s">
        <v>201</v>
      </c>
      <c r="AJ9467" t="s">
        <v>17878</v>
      </c>
      <c r="AK9467" s="9" t="str">
        <f>VLOOKUP(Y9467,zdroj!D:AJ,33,0)</f>
        <v>katB</v>
      </c>
    </row>
    <row r="9468" spans="8:37" x14ac:dyDescent="0.25">
      <c r="H9468" s="8"/>
      <c r="I9468" s="8"/>
      <c r="N9468" s="23"/>
      <c r="O9468" s="24"/>
      <c r="P9468" s="19"/>
      <c r="Q9468" s="19"/>
      <c r="R9468" s="19"/>
      <c r="U9468" s="27"/>
      <c r="Y9468" s="9" t="s">
        <v>642</v>
      </c>
      <c r="Z9468" s="9" t="s">
        <v>462</v>
      </c>
      <c r="AA9468" s="9" t="s">
        <v>198</v>
      </c>
      <c r="AB9468" s="9">
        <v>8044635</v>
      </c>
      <c r="AC9468" s="9" t="s">
        <v>10242</v>
      </c>
      <c r="AD9468" s="9" t="s">
        <v>231</v>
      </c>
      <c r="AE9468" s="5">
        <f t="shared" si="316"/>
        <v>0</v>
      </c>
      <c r="AF9468" s="5" t="str">
        <f t="shared" si="317"/>
        <v>katB</v>
      </c>
      <c r="AG9468" s="153"/>
      <c r="AH9468" s="153"/>
      <c r="AI9468" t="s">
        <v>201</v>
      </c>
      <c r="AJ9468" t="s">
        <v>17878</v>
      </c>
      <c r="AK9468" s="9" t="str">
        <f>VLOOKUP(Y9468,zdroj!D:AJ,33,0)</f>
        <v>katB</v>
      </c>
    </row>
    <row r="9469" spans="8:37" x14ac:dyDescent="0.25">
      <c r="H9469" s="8"/>
      <c r="I9469" s="8"/>
      <c r="N9469" s="23"/>
      <c r="O9469" s="24"/>
      <c r="P9469" s="19"/>
      <c r="Q9469" s="19"/>
      <c r="R9469" s="19"/>
      <c r="U9469" s="27"/>
      <c r="Y9469" s="9" t="s">
        <v>642</v>
      </c>
      <c r="Z9469" s="9" t="s">
        <v>462</v>
      </c>
      <c r="AA9469" s="9" t="s">
        <v>198</v>
      </c>
      <c r="AB9469" s="9">
        <v>8044643</v>
      </c>
      <c r="AC9469" s="9" t="s">
        <v>10243</v>
      </c>
      <c r="AD9469" s="9" t="s">
        <v>231</v>
      </c>
      <c r="AE9469" s="5">
        <f t="shared" si="316"/>
        <v>0</v>
      </c>
      <c r="AF9469" s="5" t="str">
        <f t="shared" si="317"/>
        <v>katB</v>
      </c>
      <c r="AG9469" s="153"/>
      <c r="AH9469" s="153"/>
      <c r="AI9469" t="s">
        <v>229</v>
      </c>
      <c r="AJ9469" t="s">
        <v>17878</v>
      </c>
      <c r="AK9469" s="9" t="str">
        <f>VLOOKUP(Y9469,zdroj!D:AJ,33,0)</f>
        <v>katB</v>
      </c>
    </row>
    <row r="9470" spans="8:37" x14ac:dyDescent="0.25">
      <c r="H9470" s="8"/>
      <c r="I9470" s="8"/>
      <c r="N9470" s="23"/>
      <c r="O9470" s="24"/>
      <c r="P9470" s="19"/>
      <c r="Q9470" s="19"/>
      <c r="R9470" s="19"/>
      <c r="U9470" s="27"/>
      <c r="Y9470" s="9" t="s">
        <v>642</v>
      </c>
      <c r="Z9470" s="9" t="s">
        <v>462</v>
      </c>
      <c r="AA9470" s="9" t="s">
        <v>198</v>
      </c>
      <c r="AB9470" s="9">
        <v>41182057</v>
      </c>
      <c r="AC9470" s="9" t="s">
        <v>10244</v>
      </c>
      <c r="AD9470" s="9" t="s">
        <v>231</v>
      </c>
      <c r="AE9470" s="5">
        <f t="shared" si="316"/>
        <v>0</v>
      </c>
      <c r="AF9470" s="5" t="str">
        <f t="shared" si="317"/>
        <v>katB</v>
      </c>
      <c r="AG9470" s="153"/>
      <c r="AH9470" s="153"/>
      <c r="AI9470" t="s">
        <v>201</v>
      </c>
      <c r="AJ9470" t="s">
        <v>17878</v>
      </c>
      <c r="AK9470" s="9" t="str">
        <f>VLOOKUP(Y9470,zdroj!D:AJ,33,0)</f>
        <v>katB</v>
      </c>
    </row>
    <row r="9471" spans="8:37" x14ac:dyDescent="0.25">
      <c r="H9471" s="8"/>
      <c r="I9471" s="8"/>
      <c r="N9471" s="23"/>
      <c r="O9471" s="24"/>
      <c r="P9471" s="19"/>
      <c r="Q9471" s="19"/>
      <c r="R9471" s="19"/>
      <c r="U9471" s="27"/>
      <c r="Y9471" s="9" t="s">
        <v>642</v>
      </c>
      <c r="Z9471" s="9" t="s">
        <v>462</v>
      </c>
      <c r="AA9471" s="9" t="s">
        <v>198</v>
      </c>
      <c r="AB9471" s="9">
        <v>8044651</v>
      </c>
      <c r="AC9471" s="9" t="s">
        <v>10245</v>
      </c>
      <c r="AD9471" s="9" t="s">
        <v>231</v>
      </c>
      <c r="AE9471" s="5">
        <f t="shared" si="316"/>
        <v>0</v>
      </c>
      <c r="AF9471" s="5" t="str">
        <f t="shared" si="317"/>
        <v>katB</v>
      </c>
      <c r="AG9471" s="153"/>
      <c r="AH9471" s="153"/>
      <c r="AI9471" t="s">
        <v>201</v>
      </c>
      <c r="AJ9471" t="s">
        <v>17878</v>
      </c>
      <c r="AK9471" s="9" t="str">
        <f>VLOOKUP(Y9471,zdroj!D:AJ,33,0)</f>
        <v>katB</v>
      </c>
    </row>
    <row r="9472" spans="8:37" x14ac:dyDescent="0.25">
      <c r="H9472" s="8"/>
      <c r="I9472" s="8"/>
      <c r="N9472" s="23"/>
      <c r="O9472" s="24"/>
      <c r="P9472" s="19"/>
      <c r="Q9472" s="19"/>
      <c r="R9472" s="19"/>
      <c r="U9472" s="27"/>
      <c r="Y9472" s="9" t="s">
        <v>642</v>
      </c>
      <c r="Z9472" s="9" t="s">
        <v>462</v>
      </c>
      <c r="AA9472" s="9" t="s">
        <v>198</v>
      </c>
      <c r="AB9472" s="9">
        <v>8044660</v>
      </c>
      <c r="AC9472" s="9" t="s">
        <v>10246</v>
      </c>
      <c r="AD9472" s="9" t="s">
        <v>231</v>
      </c>
      <c r="AE9472" s="5">
        <f t="shared" si="316"/>
        <v>0</v>
      </c>
      <c r="AF9472" s="5" t="str">
        <f t="shared" si="317"/>
        <v>katB</v>
      </c>
      <c r="AG9472" s="153"/>
      <c r="AH9472" s="153"/>
      <c r="AI9472" t="s">
        <v>201</v>
      </c>
      <c r="AJ9472" t="s">
        <v>17878</v>
      </c>
      <c r="AK9472" s="9" t="str">
        <f>VLOOKUP(Y9472,zdroj!D:AJ,33,0)</f>
        <v>katB</v>
      </c>
    </row>
    <row r="9473" spans="8:37" x14ac:dyDescent="0.25">
      <c r="H9473" s="8"/>
      <c r="I9473" s="8"/>
      <c r="N9473" s="23"/>
      <c r="O9473" s="24"/>
      <c r="P9473" s="19"/>
      <c r="Q9473" s="19"/>
      <c r="R9473" s="19"/>
      <c r="U9473" s="27"/>
      <c r="Y9473" s="9" t="s">
        <v>642</v>
      </c>
      <c r="Z9473" s="9" t="s">
        <v>462</v>
      </c>
      <c r="AA9473" s="9" t="s">
        <v>198</v>
      </c>
      <c r="AB9473" s="9">
        <v>8044686</v>
      </c>
      <c r="AC9473" s="9" t="s">
        <v>10247</v>
      </c>
      <c r="AD9473" s="9" t="s">
        <v>231</v>
      </c>
      <c r="AE9473" s="5">
        <f t="shared" si="316"/>
        <v>0</v>
      </c>
      <c r="AF9473" s="5" t="str">
        <f t="shared" si="317"/>
        <v>katB</v>
      </c>
      <c r="AG9473" s="153"/>
      <c r="AH9473" s="153"/>
      <c r="AI9473" t="s">
        <v>201</v>
      </c>
      <c r="AJ9473" t="s">
        <v>17878</v>
      </c>
      <c r="AK9473" s="9" t="str">
        <f>VLOOKUP(Y9473,zdroj!D:AJ,33,0)</f>
        <v>katB</v>
      </c>
    </row>
    <row r="9474" spans="8:37" x14ac:dyDescent="0.25">
      <c r="H9474" s="8"/>
      <c r="I9474" s="8"/>
      <c r="N9474" s="23"/>
      <c r="O9474" s="24"/>
      <c r="P9474" s="19"/>
      <c r="Q9474" s="19"/>
      <c r="R9474" s="19"/>
      <c r="U9474" s="27"/>
      <c r="Y9474" s="9" t="s">
        <v>642</v>
      </c>
      <c r="Z9474" s="9" t="s">
        <v>462</v>
      </c>
      <c r="AA9474" s="9" t="s">
        <v>198</v>
      </c>
      <c r="AB9474" s="9">
        <v>8044694</v>
      </c>
      <c r="AC9474" s="9" t="s">
        <v>10248</v>
      </c>
      <c r="AD9474" s="9" t="s">
        <v>231</v>
      </c>
      <c r="AE9474" s="5">
        <f t="shared" si="316"/>
        <v>0</v>
      </c>
      <c r="AF9474" s="5" t="str">
        <f t="shared" si="317"/>
        <v>katB</v>
      </c>
      <c r="AG9474" s="153"/>
      <c r="AH9474" s="153"/>
      <c r="AI9474" t="s">
        <v>201</v>
      </c>
      <c r="AJ9474" t="s">
        <v>17878</v>
      </c>
      <c r="AK9474" s="9" t="str">
        <f>VLOOKUP(Y9474,zdroj!D:AJ,33,0)</f>
        <v>katB</v>
      </c>
    </row>
    <row r="9475" spans="8:37" x14ac:dyDescent="0.25">
      <c r="H9475" s="8"/>
      <c r="I9475" s="8"/>
      <c r="N9475" s="23"/>
      <c r="O9475" s="24"/>
      <c r="P9475" s="19"/>
      <c r="Q9475" s="19"/>
      <c r="R9475" s="19"/>
      <c r="U9475" s="27"/>
      <c r="Y9475" s="9" t="s">
        <v>642</v>
      </c>
      <c r="Z9475" s="9" t="s">
        <v>462</v>
      </c>
      <c r="AA9475" s="9" t="s">
        <v>198</v>
      </c>
      <c r="AB9475" s="9">
        <v>8044384</v>
      </c>
      <c r="AC9475" s="9" t="s">
        <v>10249</v>
      </c>
      <c r="AD9475" s="9" t="s">
        <v>231</v>
      </c>
      <c r="AE9475" s="5">
        <f t="shared" si="316"/>
        <v>0</v>
      </c>
      <c r="AF9475" s="5" t="str">
        <f t="shared" si="317"/>
        <v>katB</v>
      </c>
      <c r="AG9475" s="153"/>
      <c r="AH9475" s="153"/>
      <c r="AI9475" t="s">
        <v>195</v>
      </c>
      <c r="AJ9475" t="s">
        <v>340</v>
      </c>
      <c r="AK9475" s="9" t="str">
        <f>VLOOKUP(Y9475,zdroj!D:AJ,33,0)</f>
        <v>katB</v>
      </c>
    </row>
    <row r="9476" spans="8:37" x14ac:dyDescent="0.25">
      <c r="H9476" s="8"/>
      <c r="I9476" s="8"/>
      <c r="N9476" s="23"/>
      <c r="O9476" s="24"/>
      <c r="P9476" s="19"/>
      <c r="Q9476" s="19"/>
      <c r="R9476" s="19"/>
      <c r="U9476" s="27"/>
      <c r="Y9476" s="9" t="s">
        <v>642</v>
      </c>
      <c r="Z9476" s="9" t="s">
        <v>462</v>
      </c>
      <c r="AA9476" s="9" t="s">
        <v>198</v>
      </c>
      <c r="AB9476" s="9">
        <v>8044708</v>
      </c>
      <c r="AC9476" s="9" t="s">
        <v>10250</v>
      </c>
      <c r="AD9476" s="9" t="s">
        <v>231</v>
      </c>
      <c r="AE9476" s="5">
        <f t="shared" si="316"/>
        <v>0</v>
      </c>
      <c r="AF9476" s="5" t="str">
        <f t="shared" si="317"/>
        <v>katB</v>
      </c>
      <c r="AG9476" s="153"/>
      <c r="AH9476" s="153"/>
      <c r="AI9476" t="s">
        <v>201</v>
      </c>
      <c r="AJ9476" t="s">
        <v>17878</v>
      </c>
      <c r="AK9476" s="9" t="str">
        <f>VLOOKUP(Y9476,zdroj!D:AJ,33,0)</f>
        <v>katB</v>
      </c>
    </row>
    <row r="9477" spans="8:37" x14ac:dyDescent="0.25">
      <c r="H9477" s="8"/>
      <c r="I9477" s="8"/>
      <c r="N9477" s="23"/>
      <c r="O9477" s="24"/>
      <c r="P9477" s="19"/>
      <c r="Q9477" s="19"/>
      <c r="R9477" s="19"/>
      <c r="U9477" s="27"/>
      <c r="Y9477" s="9" t="s">
        <v>642</v>
      </c>
      <c r="Z9477" s="9" t="s">
        <v>462</v>
      </c>
      <c r="AA9477" s="9" t="s">
        <v>198</v>
      </c>
      <c r="AB9477" s="9">
        <v>8044716</v>
      </c>
      <c r="AC9477" s="9" t="s">
        <v>10251</v>
      </c>
      <c r="AD9477" s="9" t="s">
        <v>231</v>
      </c>
      <c r="AE9477" s="5">
        <f t="shared" si="316"/>
        <v>0</v>
      </c>
      <c r="AF9477" s="5" t="str">
        <f t="shared" si="317"/>
        <v>katB</v>
      </c>
      <c r="AG9477" s="153"/>
      <c r="AH9477" s="153"/>
      <c r="AI9477" t="s">
        <v>201</v>
      </c>
      <c r="AJ9477" t="s">
        <v>17878</v>
      </c>
      <c r="AK9477" s="9" t="str">
        <f>VLOOKUP(Y9477,zdroj!D:AJ,33,0)</f>
        <v>katB</v>
      </c>
    </row>
    <row r="9478" spans="8:37" x14ac:dyDescent="0.25">
      <c r="H9478" s="8"/>
      <c r="I9478" s="8"/>
      <c r="N9478" s="23"/>
      <c r="O9478" s="24"/>
      <c r="P9478" s="19"/>
      <c r="Q9478" s="19"/>
      <c r="R9478" s="19"/>
      <c r="U9478" s="27"/>
      <c r="Y9478" s="9" t="s">
        <v>642</v>
      </c>
      <c r="Z9478" s="9" t="s">
        <v>462</v>
      </c>
      <c r="AA9478" s="9" t="s">
        <v>198</v>
      </c>
      <c r="AB9478" s="9">
        <v>8044724</v>
      </c>
      <c r="AC9478" s="9" t="s">
        <v>10252</v>
      </c>
      <c r="AD9478" s="9" t="s">
        <v>231</v>
      </c>
      <c r="AE9478" s="5">
        <f t="shared" si="316"/>
        <v>0</v>
      </c>
      <c r="AF9478" s="5" t="str">
        <f t="shared" si="317"/>
        <v>katB</v>
      </c>
      <c r="AG9478" s="153"/>
      <c r="AH9478" s="153"/>
      <c r="AI9478" t="s">
        <v>201</v>
      </c>
      <c r="AJ9478" t="s">
        <v>17878</v>
      </c>
      <c r="AK9478" s="9" t="str">
        <f>VLOOKUP(Y9478,zdroj!D:AJ,33,0)</f>
        <v>katB</v>
      </c>
    </row>
    <row r="9479" spans="8:37" x14ac:dyDescent="0.25">
      <c r="H9479" s="8"/>
      <c r="I9479" s="8"/>
      <c r="N9479" s="23"/>
      <c r="O9479" s="24"/>
      <c r="P9479" s="19"/>
      <c r="Q9479" s="19"/>
      <c r="R9479" s="19"/>
      <c r="U9479" s="27"/>
      <c r="Y9479" s="9" t="s">
        <v>642</v>
      </c>
      <c r="Z9479" s="9" t="s">
        <v>462</v>
      </c>
      <c r="AA9479" s="9" t="s">
        <v>198</v>
      </c>
      <c r="AB9479" s="9">
        <v>8044732</v>
      </c>
      <c r="AC9479" s="9" t="s">
        <v>10253</v>
      </c>
      <c r="AD9479" s="9" t="s">
        <v>231</v>
      </c>
      <c r="AE9479" s="5">
        <f t="shared" si="316"/>
        <v>0</v>
      </c>
      <c r="AF9479" s="5" t="str">
        <f t="shared" si="317"/>
        <v>katB</v>
      </c>
      <c r="AG9479" s="153"/>
      <c r="AH9479" s="153"/>
      <c r="AI9479" t="s">
        <v>201</v>
      </c>
      <c r="AJ9479" t="s">
        <v>17878</v>
      </c>
      <c r="AK9479" s="9" t="str">
        <f>VLOOKUP(Y9479,zdroj!D:AJ,33,0)</f>
        <v>katB</v>
      </c>
    </row>
    <row r="9480" spans="8:37" x14ac:dyDescent="0.25">
      <c r="H9480" s="8"/>
      <c r="I9480" s="8"/>
      <c r="N9480" s="23"/>
      <c r="O9480" s="24"/>
      <c r="P9480" s="19"/>
      <c r="Q9480" s="19"/>
      <c r="R9480" s="19"/>
      <c r="U9480" s="27"/>
      <c r="Y9480" s="9" t="s">
        <v>642</v>
      </c>
      <c r="Z9480" s="9" t="s">
        <v>462</v>
      </c>
      <c r="AA9480" s="9" t="s">
        <v>198</v>
      </c>
      <c r="AB9480" s="9">
        <v>8044392</v>
      </c>
      <c r="AC9480" s="9" t="s">
        <v>10254</v>
      </c>
      <c r="AD9480" s="9" t="s">
        <v>231</v>
      </c>
      <c r="AE9480" s="5">
        <f t="shared" si="316"/>
        <v>0</v>
      </c>
      <c r="AF9480" s="5" t="str">
        <f t="shared" si="317"/>
        <v>katB</v>
      </c>
      <c r="AG9480" s="153"/>
      <c r="AH9480" s="153"/>
      <c r="AI9480" t="s">
        <v>201</v>
      </c>
      <c r="AJ9480" t="s">
        <v>17878</v>
      </c>
      <c r="AK9480" s="9" t="str">
        <f>VLOOKUP(Y9480,zdroj!D:AJ,33,0)</f>
        <v>katB</v>
      </c>
    </row>
    <row r="9481" spans="8:37" x14ac:dyDescent="0.25">
      <c r="H9481" s="8"/>
      <c r="I9481" s="8"/>
      <c r="N9481" s="23"/>
      <c r="O9481" s="24"/>
      <c r="P9481" s="19"/>
      <c r="Q9481" s="19"/>
      <c r="R9481" s="19"/>
      <c r="U9481" s="27"/>
      <c r="Y9481" s="9" t="s">
        <v>642</v>
      </c>
      <c r="Z9481" s="9" t="s">
        <v>462</v>
      </c>
      <c r="AA9481" s="9" t="s">
        <v>198</v>
      </c>
      <c r="AB9481" s="9">
        <v>8044741</v>
      </c>
      <c r="AC9481" s="9" t="s">
        <v>10255</v>
      </c>
      <c r="AD9481" s="9" t="s">
        <v>231</v>
      </c>
      <c r="AE9481" s="5">
        <f t="shared" si="316"/>
        <v>0</v>
      </c>
      <c r="AF9481" s="5" t="str">
        <f t="shared" si="317"/>
        <v>katB</v>
      </c>
      <c r="AG9481" s="153"/>
      <c r="AH9481" s="153"/>
      <c r="AI9481" t="s">
        <v>201</v>
      </c>
      <c r="AJ9481" t="s">
        <v>17878</v>
      </c>
      <c r="AK9481" s="9" t="str">
        <f>VLOOKUP(Y9481,zdroj!D:AJ,33,0)</f>
        <v>katB</v>
      </c>
    </row>
    <row r="9482" spans="8:37" x14ac:dyDescent="0.25">
      <c r="H9482" s="8"/>
      <c r="I9482" s="8"/>
      <c r="N9482" s="23"/>
      <c r="O9482" s="24"/>
      <c r="P9482" s="19"/>
      <c r="Q9482" s="19"/>
      <c r="R9482" s="19"/>
      <c r="U9482" s="27"/>
      <c r="Y9482" s="9" t="s">
        <v>642</v>
      </c>
      <c r="Z9482" s="9" t="s">
        <v>462</v>
      </c>
      <c r="AA9482" s="9" t="s">
        <v>198</v>
      </c>
      <c r="AB9482" s="9">
        <v>8044759</v>
      </c>
      <c r="AC9482" s="9" t="s">
        <v>10256</v>
      </c>
      <c r="AD9482" s="9" t="s">
        <v>231</v>
      </c>
      <c r="AE9482" s="5">
        <f t="shared" ref="AE9482:AE9545" si="318">VLOOKUP(Y9482,K:T,10,0)</f>
        <v>0</v>
      </c>
      <c r="AF9482" s="5" t="str">
        <f t="shared" ref="AF9482:AF9545" si="319">IF(AE9482="A",IF(AD9482="katA","katB",AD9482),AD9482)</f>
        <v>katB</v>
      </c>
      <c r="AG9482" s="153"/>
      <c r="AH9482" s="153"/>
      <c r="AI9482" t="s">
        <v>201</v>
      </c>
      <c r="AJ9482" t="s">
        <v>17878</v>
      </c>
      <c r="AK9482" s="9" t="str">
        <f>VLOOKUP(Y9482,zdroj!D:AJ,33,0)</f>
        <v>katB</v>
      </c>
    </row>
    <row r="9483" spans="8:37" x14ac:dyDescent="0.25">
      <c r="H9483" s="8"/>
      <c r="I9483" s="8"/>
      <c r="N9483" s="23"/>
      <c r="O9483" s="24"/>
      <c r="P9483" s="19"/>
      <c r="Q9483" s="19"/>
      <c r="R9483" s="19"/>
      <c r="U9483" s="27"/>
      <c r="Y9483" s="9" t="s">
        <v>642</v>
      </c>
      <c r="Z9483" s="9" t="s">
        <v>462</v>
      </c>
      <c r="AA9483" s="9" t="s">
        <v>198</v>
      </c>
      <c r="AB9483" s="9">
        <v>8044767</v>
      </c>
      <c r="AC9483" s="9" t="s">
        <v>10257</v>
      </c>
      <c r="AD9483" s="9" t="s">
        <v>231</v>
      </c>
      <c r="AE9483" s="5">
        <f t="shared" si="318"/>
        <v>0</v>
      </c>
      <c r="AF9483" s="5" t="str">
        <f t="shared" si="319"/>
        <v>katB</v>
      </c>
      <c r="AG9483" s="153"/>
      <c r="AH9483" s="153"/>
      <c r="AI9483" t="s">
        <v>201</v>
      </c>
      <c r="AJ9483" t="s">
        <v>17878</v>
      </c>
      <c r="AK9483" s="9" t="str">
        <f>VLOOKUP(Y9483,zdroj!D:AJ,33,0)</f>
        <v>katB</v>
      </c>
    </row>
    <row r="9484" spans="8:37" x14ac:dyDescent="0.25">
      <c r="H9484" s="8"/>
      <c r="I9484" s="8"/>
      <c r="N9484" s="23"/>
      <c r="O9484" s="24"/>
      <c r="P9484" s="19"/>
      <c r="Q9484" s="19"/>
      <c r="R9484" s="19"/>
      <c r="U9484" s="27"/>
      <c r="Y9484" s="9" t="s">
        <v>642</v>
      </c>
      <c r="Z9484" s="9" t="s">
        <v>462</v>
      </c>
      <c r="AA9484" s="9" t="s">
        <v>198</v>
      </c>
      <c r="AB9484" s="9">
        <v>8044775</v>
      </c>
      <c r="AC9484" s="9" t="s">
        <v>10258</v>
      </c>
      <c r="AD9484" s="9" t="s">
        <v>231</v>
      </c>
      <c r="AE9484" s="5">
        <f t="shared" si="318"/>
        <v>0</v>
      </c>
      <c r="AF9484" s="5" t="str">
        <f t="shared" si="319"/>
        <v>katB</v>
      </c>
      <c r="AG9484" s="153"/>
      <c r="AH9484" s="153"/>
      <c r="AI9484" t="s">
        <v>201</v>
      </c>
      <c r="AJ9484" t="s">
        <v>17878</v>
      </c>
      <c r="AK9484" s="9" t="str">
        <f>VLOOKUP(Y9484,zdroj!D:AJ,33,0)</f>
        <v>katB</v>
      </c>
    </row>
    <row r="9485" spans="8:37" x14ac:dyDescent="0.25">
      <c r="H9485" s="8"/>
      <c r="I9485" s="8"/>
      <c r="N9485" s="23"/>
      <c r="O9485" s="24"/>
      <c r="P9485" s="19"/>
      <c r="Q9485" s="19"/>
      <c r="R9485" s="19"/>
      <c r="U9485" s="27"/>
      <c r="Y9485" s="9" t="s">
        <v>642</v>
      </c>
      <c r="Z9485" s="9" t="s">
        <v>462</v>
      </c>
      <c r="AA9485" s="9" t="s">
        <v>198</v>
      </c>
      <c r="AB9485" s="9">
        <v>8044783</v>
      </c>
      <c r="AC9485" s="9" t="s">
        <v>10259</v>
      </c>
      <c r="AD9485" s="9" t="s">
        <v>231</v>
      </c>
      <c r="AE9485" s="5">
        <f t="shared" si="318"/>
        <v>0</v>
      </c>
      <c r="AF9485" s="5" t="str">
        <f t="shared" si="319"/>
        <v>katB</v>
      </c>
      <c r="AG9485" s="153"/>
      <c r="AH9485" s="153"/>
      <c r="AI9485" t="s">
        <v>201</v>
      </c>
      <c r="AJ9485" t="s">
        <v>17878</v>
      </c>
      <c r="AK9485" s="9" t="str">
        <f>VLOOKUP(Y9485,zdroj!D:AJ,33,0)</f>
        <v>katB</v>
      </c>
    </row>
    <row r="9486" spans="8:37" x14ac:dyDescent="0.25">
      <c r="H9486" s="8"/>
      <c r="I9486" s="8"/>
      <c r="N9486" s="23"/>
      <c r="O9486" s="24"/>
      <c r="P9486" s="19"/>
      <c r="Q9486" s="19"/>
      <c r="R9486" s="19"/>
      <c r="U9486" s="27"/>
      <c r="Y9486" s="9" t="s">
        <v>642</v>
      </c>
      <c r="Z9486" s="9" t="s">
        <v>462</v>
      </c>
      <c r="AA9486" s="9" t="s">
        <v>198</v>
      </c>
      <c r="AB9486" s="9">
        <v>8044791</v>
      </c>
      <c r="AC9486" s="9" t="s">
        <v>10260</v>
      </c>
      <c r="AD9486" s="9" t="s">
        <v>231</v>
      </c>
      <c r="AE9486" s="5">
        <f t="shared" si="318"/>
        <v>0</v>
      </c>
      <c r="AF9486" s="5" t="str">
        <f t="shared" si="319"/>
        <v>katB</v>
      </c>
      <c r="AG9486" s="153"/>
      <c r="AH9486" s="153"/>
      <c r="AI9486" t="s">
        <v>201</v>
      </c>
      <c r="AJ9486" t="s">
        <v>17878</v>
      </c>
      <c r="AK9486" s="9" t="str">
        <f>VLOOKUP(Y9486,zdroj!D:AJ,33,0)</f>
        <v>katB</v>
      </c>
    </row>
    <row r="9487" spans="8:37" x14ac:dyDescent="0.25">
      <c r="H9487" s="8"/>
      <c r="I9487" s="8"/>
      <c r="N9487" s="23"/>
      <c r="O9487" s="24"/>
      <c r="P9487" s="19"/>
      <c r="Q9487" s="19"/>
      <c r="R9487" s="19"/>
      <c r="U9487" s="27"/>
      <c r="Y9487" s="9" t="s">
        <v>642</v>
      </c>
      <c r="Z9487" s="9" t="s">
        <v>462</v>
      </c>
      <c r="AA9487" s="9" t="s">
        <v>198</v>
      </c>
      <c r="AB9487" s="9">
        <v>41402707</v>
      </c>
      <c r="AC9487" s="9" t="s">
        <v>10261</v>
      </c>
      <c r="AD9487" s="9" t="s">
        <v>231</v>
      </c>
      <c r="AE9487" s="5">
        <f t="shared" si="318"/>
        <v>0</v>
      </c>
      <c r="AF9487" s="5" t="str">
        <f t="shared" si="319"/>
        <v>katB</v>
      </c>
      <c r="AG9487" s="153"/>
      <c r="AH9487" s="153"/>
      <c r="AI9487" t="s">
        <v>201</v>
      </c>
      <c r="AJ9487" t="s">
        <v>17878</v>
      </c>
      <c r="AK9487" s="9" t="str">
        <f>VLOOKUP(Y9487,zdroj!D:AJ,33,0)</f>
        <v>katB</v>
      </c>
    </row>
    <row r="9488" spans="8:37" x14ac:dyDescent="0.25">
      <c r="H9488" s="8"/>
      <c r="I9488" s="8"/>
      <c r="N9488" s="23"/>
      <c r="O9488" s="24"/>
      <c r="P9488" s="19"/>
      <c r="Q9488" s="19"/>
      <c r="R9488" s="19"/>
      <c r="U9488" s="27"/>
      <c r="Y9488" s="9" t="s">
        <v>642</v>
      </c>
      <c r="Z9488" s="9" t="s">
        <v>462</v>
      </c>
      <c r="AA9488" s="9" t="s">
        <v>198</v>
      </c>
      <c r="AB9488" s="9">
        <v>8044805</v>
      </c>
      <c r="AC9488" s="9" t="s">
        <v>10262</v>
      </c>
      <c r="AD9488" s="9" t="s">
        <v>231</v>
      </c>
      <c r="AE9488" s="5">
        <f t="shared" si="318"/>
        <v>0</v>
      </c>
      <c r="AF9488" s="5" t="str">
        <f t="shared" si="319"/>
        <v>katB</v>
      </c>
      <c r="AG9488" s="153"/>
      <c r="AH9488" s="153"/>
      <c r="AI9488" t="s">
        <v>201</v>
      </c>
      <c r="AJ9488" t="s">
        <v>17878</v>
      </c>
      <c r="AK9488" s="9" t="str">
        <f>VLOOKUP(Y9488,zdroj!D:AJ,33,0)</f>
        <v>katB</v>
      </c>
    </row>
    <row r="9489" spans="8:37" x14ac:dyDescent="0.25">
      <c r="H9489" s="8"/>
      <c r="I9489" s="8"/>
      <c r="N9489" s="23"/>
      <c r="O9489" s="24"/>
      <c r="P9489" s="19"/>
      <c r="Q9489" s="19"/>
      <c r="R9489" s="19"/>
      <c r="U9489" s="27"/>
      <c r="Y9489" s="9" t="s">
        <v>642</v>
      </c>
      <c r="Z9489" s="9" t="s">
        <v>462</v>
      </c>
      <c r="AA9489" s="9" t="s">
        <v>198</v>
      </c>
      <c r="AB9489" s="9">
        <v>8044813</v>
      </c>
      <c r="AC9489" s="9" t="s">
        <v>10263</v>
      </c>
      <c r="AD9489" s="9" t="s">
        <v>231</v>
      </c>
      <c r="AE9489" s="5">
        <f t="shared" si="318"/>
        <v>0</v>
      </c>
      <c r="AF9489" s="5" t="str">
        <f t="shared" si="319"/>
        <v>katB</v>
      </c>
      <c r="AG9489" s="153"/>
      <c r="AH9489" s="153"/>
      <c r="AI9489" t="s">
        <v>201</v>
      </c>
      <c r="AJ9489" t="s">
        <v>17878</v>
      </c>
      <c r="AK9489" s="9" t="str">
        <f>VLOOKUP(Y9489,zdroj!D:AJ,33,0)</f>
        <v>katB</v>
      </c>
    </row>
    <row r="9490" spans="8:37" x14ac:dyDescent="0.25">
      <c r="H9490" s="8"/>
      <c r="I9490" s="8"/>
      <c r="N9490" s="23"/>
      <c r="O9490" s="24"/>
      <c r="P9490" s="19"/>
      <c r="Q9490" s="19"/>
      <c r="R9490" s="19"/>
      <c r="U9490" s="27"/>
      <c r="Y9490" s="9" t="s">
        <v>642</v>
      </c>
      <c r="Z9490" s="9" t="s">
        <v>462</v>
      </c>
      <c r="AA9490" s="9" t="s">
        <v>198</v>
      </c>
      <c r="AB9490" s="9">
        <v>8044414</v>
      </c>
      <c r="AC9490" s="9" t="s">
        <v>10264</v>
      </c>
      <c r="AD9490" s="9" t="s">
        <v>231</v>
      </c>
      <c r="AE9490" s="5">
        <f t="shared" si="318"/>
        <v>0</v>
      </c>
      <c r="AF9490" s="5" t="str">
        <f t="shared" si="319"/>
        <v>katB</v>
      </c>
      <c r="AG9490" s="153"/>
      <c r="AH9490" s="153"/>
      <c r="AI9490" t="s">
        <v>201</v>
      </c>
      <c r="AJ9490" t="s">
        <v>17878</v>
      </c>
      <c r="AK9490" s="9" t="str">
        <f>VLOOKUP(Y9490,zdroj!D:AJ,33,0)</f>
        <v>katB</v>
      </c>
    </row>
    <row r="9491" spans="8:37" x14ac:dyDescent="0.25">
      <c r="H9491" s="8"/>
      <c r="I9491" s="8"/>
      <c r="N9491" s="23"/>
      <c r="O9491" s="24"/>
      <c r="P9491" s="19"/>
      <c r="Q9491" s="19"/>
      <c r="R9491" s="19"/>
      <c r="U9491" s="27"/>
      <c r="Y9491" s="9" t="s">
        <v>642</v>
      </c>
      <c r="Z9491" s="9" t="s">
        <v>462</v>
      </c>
      <c r="AA9491" s="9" t="s">
        <v>198</v>
      </c>
      <c r="AB9491" s="9">
        <v>30849250</v>
      </c>
      <c r="AC9491" s="9" t="s">
        <v>10265</v>
      </c>
      <c r="AD9491" s="9" t="s">
        <v>231</v>
      </c>
      <c r="AE9491" s="5">
        <f t="shared" si="318"/>
        <v>0</v>
      </c>
      <c r="AF9491" s="5" t="str">
        <f t="shared" si="319"/>
        <v>katB</v>
      </c>
      <c r="AG9491" s="153"/>
      <c r="AH9491" s="153"/>
      <c r="AI9491" t="s">
        <v>229</v>
      </c>
      <c r="AJ9491" t="s">
        <v>17878</v>
      </c>
      <c r="AK9491" s="9" t="str">
        <f>VLOOKUP(Y9491,zdroj!D:AJ,33,0)</f>
        <v>katB</v>
      </c>
    </row>
    <row r="9492" spans="8:37" x14ac:dyDescent="0.25">
      <c r="H9492" s="8"/>
      <c r="I9492" s="8"/>
      <c r="N9492" s="23"/>
      <c r="O9492" s="24"/>
      <c r="P9492" s="19"/>
      <c r="Q9492" s="19"/>
      <c r="R9492" s="19"/>
      <c r="U9492" s="27"/>
      <c r="Y9492" s="9" t="s">
        <v>642</v>
      </c>
      <c r="Z9492" s="9" t="s">
        <v>462</v>
      </c>
      <c r="AA9492" s="9" t="s">
        <v>198</v>
      </c>
      <c r="AB9492" s="9">
        <v>8044821</v>
      </c>
      <c r="AC9492" s="9" t="s">
        <v>10266</v>
      </c>
      <c r="AD9492" s="9" t="s">
        <v>231</v>
      </c>
      <c r="AE9492" s="5">
        <f t="shared" si="318"/>
        <v>0</v>
      </c>
      <c r="AF9492" s="5" t="str">
        <f t="shared" si="319"/>
        <v>katB</v>
      </c>
      <c r="AG9492" s="153"/>
      <c r="AH9492" s="153"/>
      <c r="AI9492" t="s">
        <v>201</v>
      </c>
      <c r="AJ9492" t="s">
        <v>17878</v>
      </c>
      <c r="AK9492" s="9" t="str">
        <f>VLOOKUP(Y9492,zdroj!D:AJ,33,0)</f>
        <v>katB</v>
      </c>
    </row>
    <row r="9493" spans="8:37" x14ac:dyDescent="0.25">
      <c r="H9493" s="8"/>
      <c r="I9493" s="8"/>
      <c r="N9493" s="23"/>
      <c r="O9493" s="24"/>
      <c r="P9493" s="19"/>
      <c r="Q9493" s="19"/>
      <c r="R9493" s="19"/>
      <c r="U9493" s="27"/>
      <c r="Y9493" s="9" t="s">
        <v>642</v>
      </c>
      <c r="Z9493" s="9" t="s">
        <v>462</v>
      </c>
      <c r="AA9493" s="9" t="s">
        <v>198</v>
      </c>
      <c r="AB9493" s="9">
        <v>8044830</v>
      </c>
      <c r="AC9493" s="9" t="s">
        <v>10267</v>
      </c>
      <c r="AD9493" s="9" t="s">
        <v>231</v>
      </c>
      <c r="AE9493" s="5">
        <f t="shared" si="318"/>
        <v>0</v>
      </c>
      <c r="AF9493" s="5" t="str">
        <f t="shared" si="319"/>
        <v>katB</v>
      </c>
      <c r="AG9493" s="153"/>
      <c r="AH9493" s="153"/>
      <c r="AI9493" t="s">
        <v>201</v>
      </c>
      <c r="AJ9493" t="s">
        <v>17878</v>
      </c>
      <c r="AK9493" s="9" t="str">
        <f>VLOOKUP(Y9493,zdroj!D:AJ,33,0)</f>
        <v>katB</v>
      </c>
    </row>
    <row r="9494" spans="8:37" x14ac:dyDescent="0.25">
      <c r="H9494" s="8"/>
      <c r="I9494" s="8"/>
      <c r="N9494" s="23"/>
      <c r="O9494" s="24"/>
      <c r="P9494" s="19"/>
      <c r="Q9494" s="19"/>
      <c r="R9494" s="19"/>
      <c r="U9494" s="27"/>
      <c r="Y9494" s="9" t="s">
        <v>642</v>
      </c>
      <c r="Z9494" s="9" t="s">
        <v>462</v>
      </c>
      <c r="AA9494" s="9" t="s">
        <v>198</v>
      </c>
      <c r="AB9494" s="9">
        <v>8044848</v>
      </c>
      <c r="AC9494" s="9" t="s">
        <v>10268</v>
      </c>
      <c r="AD9494" s="9" t="s">
        <v>231</v>
      </c>
      <c r="AE9494" s="5">
        <f t="shared" si="318"/>
        <v>0</v>
      </c>
      <c r="AF9494" s="5" t="str">
        <f t="shared" si="319"/>
        <v>katB</v>
      </c>
      <c r="AG9494" s="153"/>
      <c r="AH9494" s="153"/>
      <c r="AI9494" t="s">
        <v>17879</v>
      </c>
      <c r="AJ9494" t="s">
        <v>17878</v>
      </c>
      <c r="AK9494" s="9" t="str">
        <f>VLOOKUP(Y9494,zdroj!D:AJ,33,0)</f>
        <v>katB</v>
      </c>
    </row>
    <row r="9495" spans="8:37" x14ac:dyDescent="0.25">
      <c r="H9495" s="8"/>
      <c r="I9495" s="8"/>
      <c r="N9495" s="23"/>
      <c r="O9495" s="24"/>
      <c r="P9495" s="19"/>
      <c r="Q9495" s="19"/>
      <c r="R9495" s="19"/>
      <c r="U9495" s="27"/>
      <c r="Y9495" s="9" t="s">
        <v>642</v>
      </c>
      <c r="Z9495" s="9" t="s">
        <v>462</v>
      </c>
      <c r="AA9495" s="9" t="s">
        <v>198</v>
      </c>
      <c r="AB9495" s="9">
        <v>8044856</v>
      </c>
      <c r="AC9495" s="9" t="s">
        <v>10269</v>
      </c>
      <c r="AD9495" s="9" t="s">
        <v>231</v>
      </c>
      <c r="AE9495" s="5">
        <f t="shared" si="318"/>
        <v>0</v>
      </c>
      <c r="AF9495" s="5" t="str">
        <f t="shared" si="319"/>
        <v>katB</v>
      </c>
      <c r="AG9495" s="153"/>
      <c r="AH9495" s="153"/>
      <c r="AI9495" t="s">
        <v>201</v>
      </c>
      <c r="AJ9495" t="s">
        <v>17878</v>
      </c>
      <c r="AK9495" s="9" t="str">
        <f>VLOOKUP(Y9495,zdroj!D:AJ,33,0)</f>
        <v>katB</v>
      </c>
    </row>
    <row r="9496" spans="8:37" x14ac:dyDescent="0.25">
      <c r="H9496" s="8"/>
      <c r="I9496" s="8"/>
      <c r="N9496" s="23"/>
      <c r="O9496" s="24"/>
      <c r="P9496" s="19"/>
      <c r="Q9496" s="19"/>
      <c r="R9496" s="19"/>
      <c r="U9496" s="27"/>
      <c r="Y9496" s="9" t="s">
        <v>643</v>
      </c>
      <c r="Z9496" s="9" t="s">
        <v>462</v>
      </c>
      <c r="AA9496" s="9" t="s">
        <v>198</v>
      </c>
      <c r="AB9496" s="9">
        <v>8049319</v>
      </c>
      <c r="AC9496" s="9" t="s">
        <v>10270</v>
      </c>
      <c r="AD9496" s="9" t="s">
        <v>231</v>
      </c>
      <c r="AE9496" s="5">
        <f t="shared" si="318"/>
        <v>0</v>
      </c>
      <c r="AF9496" s="5" t="str">
        <f t="shared" si="319"/>
        <v>katB</v>
      </c>
      <c r="AG9496" s="153"/>
      <c r="AH9496" s="153"/>
      <c r="AI9496" t="s">
        <v>195</v>
      </c>
      <c r="AJ9496" t="s">
        <v>340</v>
      </c>
      <c r="AK9496" s="9" t="str">
        <f>VLOOKUP(Y9496,zdroj!D:AJ,33,0)</f>
        <v>katB</v>
      </c>
    </row>
    <row r="9497" spans="8:37" x14ac:dyDescent="0.25">
      <c r="H9497" s="8"/>
      <c r="I9497" s="8"/>
      <c r="N9497" s="23"/>
      <c r="O9497" s="24"/>
      <c r="P9497" s="19"/>
      <c r="Q9497" s="19"/>
      <c r="R9497" s="19"/>
      <c r="U9497" s="27"/>
      <c r="Y9497" s="9" t="s">
        <v>643</v>
      </c>
      <c r="Z9497" s="9" t="s">
        <v>462</v>
      </c>
      <c r="AA9497" s="9" t="s">
        <v>198</v>
      </c>
      <c r="AB9497" s="9">
        <v>8049327</v>
      </c>
      <c r="AC9497" s="9" t="s">
        <v>10271</v>
      </c>
      <c r="AD9497" s="9" t="s">
        <v>231</v>
      </c>
      <c r="AE9497" s="5">
        <f t="shared" si="318"/>
        <v>0</v>
      </c>
      <c r="AF9497" s="5" t="str">
        <f t="shared" si="319"/>
        <v>katB</v>
      </c>
      <c r="AG9497" s="153"/>
      <c r="AH9497" s="153"/>
      <c r="AI9497" t="s">
        <v>195</v>
      </c>
      <c r="AJ9497" t="s">
        <v>340</v>
      </c>
      <c r="AK9497" s="9" t="str">
        <f>VLOOKUP(Y9497,zdroj!D:AJ,33,0)</f>
        <v>katB</v>
      </c>
    </row>
    <row r="9498" spans="8:37" x14ac:dyDescent="0.25">
      <c r="H9498" s="8"/>
      <c r="I9498" s="8"/>
      <c r="N9498" s="23"/>
      <c r="O9498" s="24"/>
      <c r="P9498" s="19"/>
      <c r="Q9498" s="19"/>
      <c r="R9498" s="19"/>
      <c r="U9498" s="27"/>
      <c r="Y9498" s="9" t="s">
        <v>643</v>
      </c>
      <c r="Z9498" s="9" t="s">
        <v>462</v>
      </c>
      <c r="AA9498" s="9" t="s">
        <v>198</v>
      </c>
      <c r="AB9498" s="9">
        <v>8049335</v>
      </c>
      <c r="AC9498" s="9" t="s">
        <v>10272</v>
      </c>
      <c r="AD9498" s="9" t="s">
        <v>231</v>
      </c>
      <c r="AE9498" s="5">
        <f t="shared" si="318"/>
        <v>0</v>
      </c>
      <c r="AF9498" s="5" t="str">
        <f t="shared" si="319"/>
        <v>katB</v>
      </c>
      <c r="AG9498" s="153"/>
      <c r="AH9498" s="153"/>
      <c r="AI9498" t="s">
        <v>195</v>
      </c>
      <c r="AJ9498" t="s">
        <v>340</v>
      </c>
      <c r="AK9498" s="9" t="str">
        <f>VLOOKUP(Y9498,zdroj!D:AJ,33,0)</f>
        <v>katB</v>
      </c>
    </row>
    <row r="9499" spans="8:37" x14ac:dyDescent="0.25">
      <c r="H9499" s="8"/>
      <c r="I9499" s="8"/>
      <c r="N9499" s="23"/>
      <c r="O9499" s="24"/>
      <c r="P9499" s="19"/>
      <c r="Q9499" s="19"/>
      <c r="R9499" s="19"/>
      <c r="U9499" s="27"/>
      <c r="Y9499" s="9" t="s">
        <v>643</v>
      </c>
      <c r="Z9499" s="9" t="s">
        <v>462</v>
      </c>
      <c r="AA9499" s="9" t="s">
        <v>198</v>
      </c>
      <c r="AB9499" s="9">
        <v>8049343</v>
      </c>
      <c r="AC9499" s="9" t="s">
        <v>10273</v>
      </c>
      <c r="AD9499" s="9" t="s">
        <v>231</v>
      </c>
      <c r="AE9499" s="5">
        <f t="shared" si="318"/>
        <v>0</v>
      </c>
      <c r="AF9499" s="5" t="str">
        <f t="shared" si="319"/>
        <v>katB</v>
      </c>
      <c r="AG9499" s="153"/>
      <c r="AH9499" s="153"/>
      <c r="AI9499" t="s">
        <v>195</v>
      </c>
      <c r="AJ9499" t="s">
        <v>340</v>
      </c>
      <c r="AK9499" s="9" t="str">
        <f>VLOOKUP(Y9499,zdroj!D:AJ,33,0)</f>
        <v>katB</v>
      </c>
    </row>
    <row r="9500" spans="8:37" x14ac:dyDescent="0.25">
      <c r="H9500" s="8"/>
      <c r="I9500" s="8"/>
      <c r="N9500" s="23"/>
      <c r="O9500" s="24"/>
      <c r="P9500" s="19"/>
      <c r="Q9500" s="19"/>
      <c r="R9500" s="19"/>
      <c r="U9500" s="27"/>
      <c r="Y9500" s="9" t="s">
        <v>643</v>
      </c>
      <c r="Z9500" s="9" t="s">
        <v>462</v>
      </c>
      <c r="AA9500" s="9" t="s">
        <v>198</v>
      </c>
      <c r="AB9500" s="9">
        <v>8049351</v>
      </c>
      <c r="AC9500" s="9" t="s">
        <v>10274</v>
      </c>
      <c r="AD9500" s="9" t="s">
        <v>231</v>
      </c>
      <c r="AE9500" s="5">
        <f t="shared" si="318"/>
        <v>0</v>
      </c>
      <c r="AF9500" s="5" t="str">
        <f t="shared" si="319"/>
        <v>katB</v>
      </c>
      <c r="AG9500" s="153"/>
      <c r="AH9500" s="153"/>
      <c r="AI9500" t="s">
        <v>195</v>
      </c>
      <c r="AJ9500" t="s">
        <v>340</v>
      </c>
      <c r="AK9500" s="9" t="str">
        <f>VLOOKUP(Y9500,zdroj!D:AJ,33,0)</f>
        <v>katB</v>
      </c>
    </row>
    <row r="9501" spans="8:37" x14ac:dyDescent="0.25">
      <c r="H9501" s="8"/>
      <c r="I9501" s="8"/>
      <c r="N9501" s="23"/>
      <c r="O9501" s="24"/>
      <c r="P9501" s="19"/>
      <c r="Q9501" s="19"/>
      <c r="R9501" s="19"/>
      <c r="U9501" s="27"/>
      <c r="Y9501" s="9" t="s">
        <v>643</v>
      </c>
      <c r="Z9501" s="9" t="s">
        <v>462</v>
      </c>
      <c r="AA9501" s="9" t="s">
        <v>198</v>
      </c>
      <c r="AB9501" s="9">
        <v>8049378</v>
      </c>
      <c r="AC9501" s="9" t="s">
        <v>10275</v>
      </c>
      <c r="AD9501" s="9" t="s">
        <v>231</v>
      </c>
      <c r="AE9501" s="5">
        <f t="shared" si="318"/>
        <v>0</v>
      </c>
      <c r="AF9501" s="5" t="str">
        <f t="shared" si="319"/>
        <v>katB</v>
      </c>
      <c r="AG9501" s="153"/>
      <c r="AH9501" s="153"/>
      <c r="AI9501" t="s">
        <v>195</v>
      </c>
      <c r="AJ9501" t="s">
        <v>340</v>
      </c>
      <c r="AK9501" s="9" t="str">
        <f>VLOOKUP(Y9501,zdroj!D:AJ,33,0)</f>
        <v>katB</v>
      </c>
    </row>
    <row r="9502" spans="8:37" x14ac:dyDescent="0.25">
      <c r="H9502" s="8"/>
      <c r="I9502" s="8"/>
      <c r="N9502" s="23"/>
      <c r="O9502" s="24"/>
      <c r="P9502" s="19"/>
      <c r="Q9502" s="19"/>
      <c r="R9502" s="19"/>
      <c r="U9502" s="27"/>
      <c r="Y9502" s="9" t="s">
        <v>643</v>
      </c>
      <c r="Z9502" s="9" t="s">
        <v>462</v>
      </c>
      <c r="AA9502" s="9" t="s">
        <v>198</v>
      </c>
      <c r="AB9502" s="9">
        <v>8049386</v>
      </c>
      <c r="AC9502" s="9" t="s">
        <v>10276</v>
      </c>
      <c r="AD9502" s="9" t="s">
        <v>231</v>
      </c>
      <c r="AE9502" s="5">
        <f t="shared" si="318"/>
        <v>0</v>
      </c>
      <c r="AF9502" s="5" t="str">
        <f t="shared" si="319"/>
        <v>katB</v>
      </c>
      <c r="AG9502" s="153"/>
      <c r="AH9502" s="153"/>
      <c r="AI9502" t="s">
        <v>195</v>
      </c>
      <c r="AJ9502" t="s">
        <v>340</v>
      </c>
      <c r="AK9502" s="9" t="str">
        <f>VLOOKUP(Y9502,zdroj!D:AJ,33,0)</f>
        <v>katB</v>
      </c>
    </row>
    <row r="9503" spans="8:37" x14ac:dyDescent="0.25">
      <c r="H9503" s="8"/>
      <c r="I9503" s="8"/>
      <c r="N9503" s="23"/>
      <c r="O9503" s="24"/>
      <c r="P9503" s="19"/>
      <c r="Q9503" s="19"/>
      <c r="R9503" s="19"/>
      <c r="U9503" s="27"/>
      <c r="Y9503" s="9" t="s">
        <v>643</v>
      </c>
      <c r="Z9503" s="9" t="s">
        <v>462</v>
      </c>
      <c r="AA9503" s="9" t="s">
        <v>198</v>
      </c>
      <c r="AB9503" s="9">
        <v>8049408</v>
      </c>
      <c r="AC9503" s="9" t="s">
        <v>10277</v>
      </c>
      <c r="AD9503" s="9" t="s">
        <v>231</v>
      </c>
      <c r="AE9503" s="5">
        <f t="shared" si="318"/>
        <v>0</v>
      </c>
      <c r="AF9503" s="5" t="str">
        <f t="shared" si="319"/>
        <v>katB</v>
      </c>
      <c r="AG9503" s="153"/>
      <c r="AH9503" s="153"/>
      <c r="AI9503" t="s">
        <v>195</v>
      </c>
      <c r="AJ9503" t="s">
        <v>340</v>
      </c>
      <c r="AK9503" s="9" t="str">
        <f>VLOOKUP(Y9503,zdroj!D:AJ,33,0)</f>
        <v>katB</v>
      </c>
    </row>
    <row r="9504" spans="8:37" x14ac:dyDescent="0.25">
      <c r="H9504" s="8"/>
      <c r="I9504" s="8"/>
      <c r="N9504" s="23"/>
      <c r="O9504" s="24"/>
      <c r="P9504" s="19"/>
      <c r="Q9504" s="19"/>
      <c r="R9504" s="19"/>
      <c r="U9504" s="27"/>
      <c r="Y9504" s="9" t="s">
        <v>643</v>
      </c>
      <c r="Z9504" s="9" t="s">
        <v>462</v>
      </c>
      <c r="AA9504" s="9" t="s">
        <v>198</v>
      </c>
      <c r="AB9504" s="9">
        <v>8049416</v>
      </c>
      <c r="AC9504" s="9" t="s">
        <v>10278</v>
      </c>
      <c r="AD9504" s="9" t="s">
        <v>231</v>
      </c>
      <c r="AE9504" s="5">
        <f t="shared" si="318"/>
        <v>0</v>
      </c>
      <c r="AF9504" s="5" t="str">
        <f t="shared" si="319"/>
        <v>katB</v>
      </c>
      <c r="AG9504" s="153"/>
      <c r="AH9504" s="153"/>
      <c r="AI9504" t="s">
        <v>195</v>
      </c>
      <c r="AJ9504" t="s">
        <v>340</v>
      </c>
      <c r="AK9504" s="9" t="str">
        <f>VLOOKUP(Y9504,zdroj!D:AJ,33,0)</f>
        <v>katB</v>
      </c>
    </row>
    <row r="9505" spans="8:37" x14ac:dyDescent="0.25">
      <c r="H9505" s="8"/>
      <c r="I9505" s="8"/>
      <c r="N9505" s="23"/>
      <c r="O9505" s="24"/>
      <c r="P9505" s="19"/>
      <c r="Q9505" s="19"/>
      <c r="R9505" s="19"/>
      <c r="U9505" s="27"/>
      <c r="Y9505" s="9" t="s">
        <v>643</v>
      </c>
      <c r="Z9505" s="9" t="s">
        <v>462</v>
      </c>
      <c r="AA9505" s="9" t="s">
        <v>198</v>
      </c>
      <c r="AB9505" s="9">
        <v>72572825</v>
      </c>
      <c r="AC9505" s="9" t="s">
        <v>10279</v>
      </c>
      <c r="AD9505" s="9" t="s">
        <v>231</v>
      </c>
      <c r="AE9505" s="5">
        <f t="shared" si="318"/>
        <v>0</v>
      </c>
      <c r="AF9505" s="5" t="str">
        <f t="shared" si="319"/>
        <v>katB</v>
      </c>
      <c r="AG9505" s="153"/>
      <c r="AH9505" s="153"/>
      <c r="AI9505" t="s">
        <v>195</v>
      </c>
      <c r="AJ9505" t="s">
        <v>340</v>
      </c>
      <c r="AK9505" s="9" t="str">
        <f>VLOOKUP(Y9505,zdroj!D:AJ,33,0)</f>
        <v>katB</v>
      </c>
    </row>
    <row r="9506" spans="8:37" x14ac:dyDescent="0.25">
      <c r="H9506" s="8"/>
      <c r="I9506" s="8"/>
      <c r="N9506" s="23"/>
      <c r="O9506" s="24"/>
      <c r="P9506" s="19"/>
      <c r="Q9506" s="19"/>
      <c r="R9506" s="19"/>
      <c r="U9506" s="27"/>
      <c r="Y9506" s="9" t="s">
        <v>643</v>
      </c>
      <c r="Z9506" s="9" t="s">
        <v>462</v>
      </c>
      <c r="AA9506" s="9" t="s">
        <v>198</v>
      </c>
      <c r="AB9506" s="9">
        <v>8049459</v>
      </c>
      <c r="AC9506" s="9" t="s">
        <v>10280</v>
      </c>
      <c r="AD9506" s="9" t="s">
        <v>231</v>
      </c>
      <c r="AE9506" s="5">
        <f t="shared" si="318"/>
        <v>0</v>
      </c>
      <c r="AF9506" s="5" t="str">
        <f t="shared" si="319"/>
        <v>katB</v>
      </c>
      <c r="AG9506" s="153"/>
      <c r="AH9506" s="153"/>
      <c r="AI9506" t="s">
        <v>195</v>
      </c>
      <c r="AJ9506" t="s">
        <v>340</v>
      </c>
      <c r="AK9506" s="9" t="str">
        <f>VLOOKUP(Y9506,zdroj!D:AJ,33,0)</f>
        <v>katB</v>
      </c>
    </row>
    <row r="9507" spans="8:37" x14ac:dyDescent="0.25">
      <c r="H9507" s="8"/>
      <c r="I9507" s="8"/>
      <c r="N9507" s="23"/>
      <c r="O9507" s="24"/>
      <c r="P9507" s="19"/>
      <c r="Q9507" s="19"/>
      <c r="R9507" s="19"/>
      <c r="U9507" s="27"/>
      <c r="Y9507" s="9" t="s">
        <v>643</v>
      </c>
      <c r="Z9507" s="9" t="s">
        <v>462</v>
      </c>
      <c r="AA9507" s="9" t="s">
        <v>198</v>
      </c>
      <c r="AB9507" s="9">
        <v>8049467</v>
      </c>
      <c r="AC9507" s="9" t="s">
        <v>10281</v>
      </c>
      <c r="AD9507" s="9" t="s">
        <v>231</v>
      </c>
      <c r="AE9507" s="5">
        <f t="shared" si="318"/>
        <v>0</v>
      </c>
      <c r="AF9507" s="5" t="str">
        <f t="shared" si="319"/>
        <v>katB</v>
      </c>
      <c r="AG9507" s="153"/>
      <c r="AH9507" s="153"/>
      <c r="AI9507" t="s">
        <v>195</v>
      </c>
      <c r="AJ9507" t="s">
        <v>340</v>
      </c>
      <c r="AK9507" s="9" t="str">
        <f>VLOOKUP(Y9507,zdroj!D:AJ,33,0)</f>
        <v>katB</v>
      </c>
    </row>
    <row r="9508" spans="8:37" x14ac:dyDescent="0.25">
      <c r="H9508" s="8"/>
      <c r="I9508" s="8"/>
      <c r="N9508" s="23"/>
      <c r="O9508" s="24"/>
      <c r="P9508" s="19"/>
      <c r="Q9508" s="19"/>
      <c r="R9508" s="19"/>
      <c r="U9508" s="27"/>
      <c r="Y9508" s="9" t="s">
        <v>643</v>
      </c>
      <c r="Z9508" s="9" t="s">
        <v>462</v>
      </c>
      <c r="AA9508" s="9" t="s">
        <v>198</v>
      </c>
      <c r="AB9508" s="9">
        <v>8049521</v>
      </c>
      <c r="AC9508" s="9" t="s">
        <v>10282</v>
      </c>
      <c r="AD9508" s="9" t="s">
        <v>231</v>
      </c>
      <c r="AE9508" s="5">
        <f t="shared" si="318"/>
        <v>0</v>
      </c>
      <c r="AF9508" s="5" t="str">
        <f t="shared" si="319"/>
        <v>katB</v>
      </c>
      <c r="AG9508" s="153"/>
      <c r="AH9508" s="153"/>
      <c r="AI9508" t="s">
        <v>195</v>
      </c>
      <c r="AJ9508" t="s">
        <v>340</v>
      </c>
      <c r="AK9508" s="9" t="str">
        <f>VLOOKUP(Y9508,zdroj!D:AJ,33,0)</f>
        <v>katB</v>
      </c>
    </row>
    <row r="9509" spans="8:37" x14ac:dyDescent="0.25">
      <c r="H9509" s="8"/>
      <c r="I9509" s="8"/>
      <c r="N9509" s="23"/>
      <c r="O9509" s="24"/>
      <c r="P9509" s="19"/>
      <c r="Q9509" s="19"/>
      <c r="R9509" s="19"/>
      <c r="U9509" s="27"/>
      <c r="Y9509" s="9" t="s">
        <v>643</v>
      </c>
      <c r="Z9509" s="9" t="s">
        <v>462</v>
      </c>
      <c r="AA9509" s="9" t="s">
        <v>198</v>
      </c>
      <c r="AB9509" s="9">
        <v>8049548</v>
      </c>
      <c r="AC9509" s="9" t="s">
        <v>10283</v>
      </c>
      <c r="AD9509" s="9" t="s">
        <v>231</v>
      </c>
      <c r="AE9509" s="5">
        <f t="shared" si="318"/>
        <v>0</v>
      </c>
      <c r="AF9509" s="5" t="str">
        <f t="shared" si="319"/>
        <v>katB</v>
      </c>
      <c r="AG9509" s="153"/>
      <c r="AH9509" s="153"/>
      <c r="AI9509" t="s">
        <v>195</v>
      </c>
      <c r="AJ9509" t="s">
        <v>340</v>
      </c>
      <c r="AK9509" s="9" t="str">
        <f>VLOOKUP(Y9509,zdroj!D:AJ,33,0)</f>
        <v>katB</v>
      </c>
    </row>
    <row r="9510" spans="8:37" x14ac:dyDescent="0.25">
      <c r="H9510" s="8"/>
      <c r="I9510" s="8"/>
      <c r="N9510" s="23"/>
      <c r="O9510" s="24"/>
      <c r="P9510" s="19"/>
      <c r="Q9510" s="19"/>
      <c r="R9510" s="19"/>
      <c r="U9510" s="27"/>
      <c r="Y9510" s="9" t="s">
        <v>643</v>
      </c>
      <c r="Z9510" s="9" t="s">
        <v>462</v>
      </c>
      <c r="AA9510" s="9" t="s">
        <v>198</v>
      </c>
      <c r="AB9510" s="9">
        <v>80809685</v>
      </c>
      <c r="AC9510" s="9" t="s">
        <v>10284</v>
      </c>
      <c r="AD9510" s="9" t="s">
        <v>231</v>
      </c>
      <c r="AE9510" s="5">
        <f t="shared" si="318"/>
        <v>0</v>
      </c>
      <c r="AF9510" s="5" t="str">
        <f t="shared" si="319"/>
        <v>katB</v>
      </c>
      <c r="AG9510" s="153"/>
      <c r="AH9510" s="153"/>
      <c r="AI9510" t="s">
        <v>195</v>
      </c>
      <c r="AJ9510" t="s">
        <v>340</v>
      </c>
      <c r="AK9510" s="9" t="str">
        <f>VLOOKUP(Y9510,zdroj!D:AJ,33,0)</f>
        <v>katB</v>
      </c>
    </row>
    <row r="9511" spans="8:37" x14ac:dyDescent="0.25">
      <c r="H9511" s="8"/>
      <c r="I9511" s="8"/>
      <c r="N9511" s="23"/>
      <c r="O9511" s="24"/>
      <c r="P9511" s="19"/>
      <c r="Q9511" s="19"/>
      <c r="R9511" s="19"/>
      <c r="U9511" s="27"/>
      <c r="Y9511" s="9" t="s">
        <v>643</v>
      </c>
      <c r="Z9511" s="9" t="s">
        <v>462</v>
      </c>
      <c r="AA9511" s="9" t="s">
        <v>198</v>
      </c>
      <c r="AB9511" s="9">
        <v>26387131</v>
      </c>
      <c r="AC9511" s="9" t="s">
        <v>10285</v>
      </c>
      <c r="AD9511" s="9" t="s">
        <v>231</v>
      </c>
      <c r="AE9511" s="5">
        <f t="shared" si="318"/>
        <v>0</v>
      </c>
      <c r="AF9511" s="5" t="str">
        <f t="shared" si="319"/>
        <v>katB</v>
      </c>
      <c r="AG9511" s="153"/>
      <c r="AH9511" s="153"/>
      <c r="AI9511" t="s">
        <v>195</v>
      </c>
      <c r="AJ9511" t="s">
        <v>340</v>
      </c>
      <c r="AK9511" s="9" t="str">
        <f>VLOOKUP(Y9511,zdroj!D:AJ,33,0)</f>
        <v>katB</v>
      </c>
    </row>
    <row r="9512" spans="8:37" x14ac:dyDescent="0.25">
      <c r="H9512" s="8"/>
      <c r="I9512" s="8"/>
      <c r="N9512" s="23"/>
      <c r="O9512" s="24"/>
      <c r="P9512" s="19"/>
      <c r="Q9512" s="19"/>
      <c r="R9512" s="19"/>
      <c r="U9512" s="27"/>
      <c r="Y9512" s="9" t="s">
        <v>643</v>
      </c>
      <c r="Z9512" s="9" t="s">
        <v>462</v>
      </c>
      <c r="AA9512" s="9" t="s">
        <v>198</v>
      </c>
      <c r="AB9512" s="9">
        <v>8048924</v>
      </c>
      <c r="AC9512" s="9" t="s">
        <v>10286</v>
      </c>
      <c r="AD9512" s="9" t="s">
        <v>231</v>
      </c>
      <c r="AE9512" s="5">
        <f t="shared" si="318"/>
        <v>0</v>
      </c>
      <c r="AF9512" s="5" t="str">
        <f t="shared" si="319"/>
        <v>katB</v>
      </c>
      <c r="AG9512" s="153"/>
      <c r="AH9512" s="153"/>
      <c r="AI9512" t="s">
        <v>195</v>
      </c>
      <c r="AJ9512" t="s">
        <v>340</v>
      </c>
      <c r="AK9512" s="9" t="str">
        <f>VLOOKUP(Y9512,zdroj!D:AJ,33,0)</f>
        <v>katB</v>
      </c>
    </row>
    <row r="9513" spans="8:37" x14ac:dyDescent="0.25">
      <c r="H9513" s="8"/>
      <c r="I9513" s="8"/>
      <c r="N9513" s="23"/>
      <c r="O9513" s="24"/>
      <c r="P9513" s="19"/>
      <c r="Q9513" s="19"/>
      <c r="R9513" s="19"/>
      <c r="U9513" s="27"/>
      <c r="Y9513" s="9" t="s">
        <v>643</v>
      </c>
      <c r="Z9513" s="9" t="s">
        <v>462</v>
      </c>
      <c r="AA9513" s="9" t="s">
        <v>198</v>
      </c>
      <c r="AB9513" s="9">
        <v>8048932</v>
      </c>
      <c r="AC9513" s="9" t="s">
        <v>10287</v>
      </c>
      <c r="AD9513" s="9" t="s">
        <v>231</v>
      </c>
      <c r="AE9513" s="5">
        <f t="shared" si="318"/>
        <v>0</v>
      </c>
      <c r="AF9513" s="5" t="str">
        <f t="shared" si="319"/>
        <v>katB</v>
      </c>
      <c r="AG9513" s="153"/>
      <c r="AH9513" s="153"/>
      <c r="AI9513" t="s">
        <v>236</v>
      </c>
      <c r="AJ9513" t="s">
        <v>17878</v>
      </c>
      <c r="AK9513" s="9" t="str">
        <f>VLOOKUP(Y9513,zdroj!D:AJ,33,0)</f>
        <v>katB</v>
      </c>
    </row>
    <row r="9514" spans="8:37" x14ac:dyDescent="0.25">
      <c r="H9514" s="8"/>
      <c r="I9514" s="8"/>
      <c r="N9514" s="23"/>
      <c r="O9514" s="24"/>
      <c r="P9514" s="19"/>
      <c r="Q9514" s="19"/>
      <c r="R9514" s="19"/>
      <c r="U9514" s="27"/>
      <c r="Y9514" s="9" t="s">
        <v>643</v>
      </c>
      <c r="Z9514" s="9" t="s">
        <v>462</v>
      </c>
      <c r="AA9514" s="9" t="s">
        <v>198</v>
      </c>
      <c r="AB9514" s="9">
        <v>8048941</v>
      </c>
      <c r="AC9514" s="9" t="s">
        <v>10288</v>
      </c>
      <c r="AD9514" s="9" t="s">
        <v>231</v>
      </c>
      <c r="AE9514" s="5">
        <f t="shared" si="318"/>
        <v>0</v>
      </c>
      <c r="AF9514" s="5" t="str">
        <f t="shared" si="319"/>
        <v>katB</v>
      </c>
      <c r="AG9514" s="153"/>
      <c r="AH9514" s="153"/>
      <c r="AI9514" t="s">
        <v>195</v>
      </c>
      <c r="AJ9514" t="s">
        <v>340</v>
      </c>
      <c r="AK9514" s="9" t="str">
        <f>VLOOKUP(Y9514,zdroj!D:AJ,33,0)</f>
        <v>katB</v>
      </c>
    </row>
    <row r="9515" spans="8:37" x14ac:dyDescent="0.25">
      <c r="H9515" s="8"/>
      <c r="I9515" s="8"/>
      <c r="N9515" s="23"/>
      <c r="O9515" s="24"/>
      <c r="P9515" s="19"/>
      <c r="Q9515" s="19"/>
      <c r="R9515" s="19"/>
      <c r="U9515" s="27"/>
      <c r="Y9515" s="9" t="s">
        <v>643</v>
      </c>
      <c r="Z9515" s="9" t="s">
        <v>462</v>
      </c>
      <c r="AA9515" s="9" t="s">
        <v>198</v>
      </c>
      <c r="AB9515" s="9">
        <v>8048959</v>
      </c>
      <c r="AC9515" s="9" t="s">
        <v>10289</v>
      </c>
      <c r="AD9515" s="9" t="s">
        <v>231</v>
      </c>
      <c r="AE9515" s="5">
        <f t="shared" si="318"/>
        <v>0</v>
      </c>
      <c r="AF9515" s="5" t="str">
        <f t="shared" si="319"/>
        <v>katB</v>
      </c>
      <c r="AG9515" s="153"/>
      <c r="AH9515" s="153"/>
      <c r="AI9515" t="s">
        <v>201</v>
      </c>
      <c r="AJ9515" t="s">
        <v>17878</v>
      </c>
      <c r="AK9515" s="9" t="str">
        <f>VLOOKUP(Y9515,zdroj!D:AJ,33,0)</f>
        <v>katB</v>
      </c>
    </row>
    <row r="9516" spans="8:37" x14ac:dyDescent="0.25">
      <c r="H9516" s="8"/>
      <c r="I9516" s="8"/>
      <c r="N9516" s="23"/>
      <c r="O9516" s="24"/>
      <c r="P9516" s="19"/>
      <c r="Q9516" s="19"/>
      <c r="R9516" s="19"/>
      <c r="U9516" s="27"/>
      <c r="Y9516" s="9" t="s">
        <v>643</v>
      </c>
      <c r="Z9516" s="9" t="s">
        <v>462</v>
      </c>
      <c r="AA9516" s="9" t="s">
        <v>198</v>
      </c>
      <c r="AB9516" s="9">
        <v>8048967</v>
      </c>
      <c r="AC9516" s="9" t="s">
        <v>10290</v>
      </c>
      <c r="AD9516" s="9" t="s">
        <v>231</v>
      </c>
      <c r="AE9516" s="5">
        <f t="shared" si="318"/>
        <v>0</v>
      </c>
      <c r="AF9516" s="5" t="str">
        <f t="shared" si="319"/>
        <v>katB</v>
      </c>
      <c r="AG9516" s="153"/>
      <c r="AH9516" s="153"/>
      <c r="AI9516" t="s">
        <v>201</v>
      </c>
      <c r="AJ9516" t="s">
        <v>17878</v>
      </c>
      <c r="AK9516" s="9" t="str">
        <f>VLOOKUP(Y9516,zdroj!D:AJ,33,0)</f>
        <v>katB</v>
      </c>
    </row>
    <row r="9517" spans="8:37" x14ac:dyDescent="0.25">
      <c r="H9517" s="8"/>
      <c r="I9517" s="8"/>
      <c r="N9517" s="23"/>
      <c r="O9517" s="24"/>
      <c r="P9517" s="19"/>
      <c r="Q9517" s="19"/>
      <c r="R9517" s="19"/>
      <c r="U9517" s="27"/>
      <c r="Y9517" s="9" t="s">
        <v>643</v>
      </c>
      <c r="Z9517" s="9" t="s">
        <v>462</v>
      </c>
      <c r="AA9517" s="9" t="s">
        <v>198</v>
      </c>
      <c r="AB9517" s="9">
        <v>8048975</v>
      </c>
      <c r="AC9517" s="9" t="s">
        <v>10291</v>
      </c>
      <c r="AD9517" s="9" t="s">
        <v>231</v>
      </c>
      <c r="AE9517" s="5">
        <f t="shared" si="318"/>
        <v>0</v>
      </c>
      <c r="AF9517" s="5" t="str">
        <f t="shared" si="319"/>
        <v>katB</v>
      </c>
      <c r="AG9517" s="153"/>
      <c r="AH9517" s="153"/>
      <c r="AI9517" t="s">
        <v>201</v>
      </c>
      <c r="AJ9517" t="s">
        <v>17878</v>
      </c>
      <c r="AK9517" s="9" t="str">
        <f>VLOOKUP(Y9517,zdroj!D:AJ,33,0)</f>
        <v>katB</v>
      </c>
    </row>
    <row r="9518" spans="8:37" x14ac:dyDescent="0.25">
      <c r="H9518" s="8"/>
      <c r="I9518" s="8"/>
      <c r="N9518" s="23"/>
      <c r="O9518" s="24"/>
      <c r="P9518" s="19"/>
      <c r="Q9518" s="19"/>
      <c r="R9518" s="19"/>
      <c r="U9518" s="27"/>
      <c r="Y9518" s="9" t="s">
        <v>643</v>
      </c>
      <c r="Z9518" s="9" t="s">
        <v>462</v>
      </c>
      <c r="AA9518" s="9" t="s">
        <v>198</v>
      </c>
      <c r="AB9518" s="9">
        <v>8048983</v>
      </c>
      <c r="AC9518" s="9" t="s">
        <v>10292</v>
      </c>
      <c r="AD9518" s="9" t="s">
        <v>231</v>
      </c>
      <c r="AE9518" s="5">
        <f t="shared" si="318"/>
        <v>0</v>
      </c>
      <c r="AF9518" s="5" t="str">
        <f t="shared" si="319"/>
        <v>katB</v>
      </c>
      <c r="AG9518" s="153"/>
      <c r="AH9518" s="153"/>
      <c r="AI9518" t="s">
        <v>201</v>
      </c>
      <c r="AJ9518" t="s">
        <v>17878</v>
      </c>
      <c r="AK9518" s="9" t="str">
        <f>VLOOKUP(Y9518,zdroj!D:AJ,33,0)</f>
        <v>katB</v>
      </c>
    </row>
    <row r="9519" spans="8:37" x14ac:dyDescent="0.25">
      <c r="H9519" s="8"/>
      <c r="I9519" s="8"/>
      <c r="N9519" s="23"/>
      <c r="O9519" s="24"/>
      <c r="P9519" s="19"/>
      <c r="Q9519" s="19"/>
      <c r="R9519" s="19"/>
      <c r="U9519" s="27"/>
      <c r="Y9519" s="9" t="s">
        <v>643</v>
      </c>
      <c r="Z9519" s="9" t="s">
        <v>462</v>
      </c>
      <c r="AA9519" s="9" t="s">
        <v>198</v>
      </c>
      <c r="AB9519" s="9">
        <v>8048991</v>
      </c>
      <c r="AC9519" s="9" t="s">
        <v>10293</v>
      </c>
      <c r="AD9519" s="9" t="s">
        <v>231</v>
      </c>
      <c r="AE9519" s="5">
        <f t="shared" si="318"/>
        <v>0</v>
      </c>
      <c r="AF9519" s="5" t="str">
        <f t="shared" si="319"/>
        <v>katB</v>
      </c>
      <c r="AG9519" s="153"/>
      <c r="AH9519" s="153"/>
      <c r="AI9519" t="s">
        <v>201</v>
      </c>
      <c r="AJ9519" t="s">
        <v>17878</v>
      </c>
      <c r="AK9519" s="9" t="str">
        <f>VLOOKUP(Y9519,zdroj!D:AJ,33,0)</f>
        <v>katB</v>
      </c>
    </row>
    <row r="9520" spans="8:37" x14ac:dyDescent="0.25">
      <c r="H9520" s="8"/>
      <c r="I9520" s="8"/>
      <c r="N9520" s="23"/>
      <c r="O9520" s="24"/>
      <c r="P9520" s="19"/>
      <c r="Q9520" s="19"/>
      <c r="R9520" s="19"/>
      <c r="U9520" s="27"/>
      <c r="Y9520" s="9" t="s">
        <v>643</v>
      </c>
      <c r="Z9520" s="9" t="s">
        <v>462</v>
      </c>
      <c r="AA9520" s="9" t="s">
        <v>198</v>
      </c>
      <c r="AB9520" s="9">
        <v>8049009</v>
      </c>
      <c r="AC9520" s="9" t="s">
        <v>10294</v>
      </c>
      <c r="AD9520" s="9" t="s">
        <v>231</v>
      </c>
      <c r="AE9520" s="5">
        <f t="shared" si="318"/>
        <v>0</v>
      </c>
      <c r="AF9520" s="5" t="str">
        <f t="shared" si="319"/>
        <v>katB</v>
      </c>
      <c r="AG9520" s="153"/>
      <c r="AH9520" s="153"/>
      <c r="AI9520" t="s">
        <v>201</v>
      </c>
      <c r="AJ9520" t="s">
        <v>17878</v>
      </c>
      <c r="AK9520" s="9" t="str">
        <f>VLOOKUP(Y9520,zdroj!D:AJ,33,0)</f>
        <v>katB</v>
      </c>
    </row>
    <row r="9521" spans="8:37" x14ac:dyDescent="0.25">
      <c r="H9521" s="8"/>
      <c r="I9521" s="8"/>
      <c r="N9521" s="23"/>
      <c r="O9521" s="24"/>
      <c r="P9521" s="19"/>
      <c r="Q9521" s="19"/>
      <c r="R9521" s="19"/>
      <c r="U9521" s="27"/>
      <c r="Y9521" s="9" t="s">
        <v>643</v>
      </c>
      <c r="Z9521" s="9" t="s">
        <v>462</v>
      </c>
      <c r="AA9521" s="9" t="s">
        <v>198</v>
      </c>
      <c r="AB9521" s="9">
        <v>8049025</v>
      </c>
      <c r="AC9521" s="9" t="s">
        <v>10295</v>
      </c>
      <c r="AD9521" s="9" t="s">
        <v>231</v>
      </c>
      <c r="AE9521" s="5">
        <f t="shared" si="318"/>
        <v>0</v>
      </c>
      <c r="AF9521" s="5" t="str">
        <f t="shared" si="319"/>
        <v>katB</v>
      </c>
      <c r="AG9521" s="153"/>
      <c r="AH9521" s="153"/>
      <c r="AI9521" t="s">
        <v>201</v>
      </c>
      <c r="AJ9521" t="s">
        <v>17878</v>
      </c>
      <c r="AK9521" s="9" t="str">
        <f>VLOOKUP(Y9521,zdroj!D:AJ,33,0)</f>
        <v>katB</v>
      </c>
    </row>
    <row r="9522" spans="8:37" x14ac:dyDescent="0.25">
      <c r="H9522" s="8"/>
      <c r="I9522" s="8"/>
      <c r="N9522" s="23"/>
      <c r="O9522" s="24"/>
      <c r="P9522" s="19"/>
      <c r="Q9522" s="19"/>
      <c r="R9522" s="19"/>
      <c r="U9522" s="27"/>
      <c r="Y9522" s="9" t="s">
        <v>643</v>
      </c>
      <c r="Z9522" s="9" t="s">
        <v>462</v>
      </c>
      <c r="AA9522" s="9" t="s">
        <v>198</v>
      </c>
      <c r="AB9522" s="9">
        <v>8049033</v>
      </c>
      <c r="AC9522" s="9" t="s">
        <v>10296</v>
      </c>
      <c r="AD9522" s="9" t="s">
        <v>231</v>
      </c>
      <c r="AE9522" s="5">
        <f t="shared" si="318"/>
        <v>0</v>
      </c>
      <c r="AF9522" s="5" t="str">
        <f t="shared" si="319"/>
        <v>katB</v>
      </c>
      <c r="AG9522" s="153"/>
      <c r="AH9522" s="153"/>
      <c r="AI9522" t="s">
        <v>201</v>
      </c>
      <c r="AJ9522" t="s">
        <v>17878</v>
      </c>
      <c r="AK9522" s="9" t="str">
        <f>VLOOKUP(Y9522,zdroj!D:AJ,33,0)</f>
        <v>katB</v>
      </c>
    </row>
    <row r="9523" spans="8:37" x14ac:dyDescent="0.25">
      <c r="H9523" s="8"/>
      <c r="I9523" s="8"/>
      <c r="N9523" s="23"/>
      <c r="O9523" s="24"/>
      <c r="P9523" s="19"/>
      <c r="Q9523" s="19"/>
      <c r="R9523" s="19"/>
      <c r="U9523" s="27"/>
      <c r="Y9523" s="9" t="s">
        <v>643</v>
      </c>
      <c r="Z9523" s="9" t="s">
        <v>462</v>
      </c>
      <c r="AA9523" s="9" t="s">
        <v>198</v>
      </c>
      <c r="AB9523" s="9">
        <v>8049050</v>
      </c>
      <c r="AC9523" s="9" t="s">
        <v>10297</v>
      </c>
      <c r="AD9523" s="9" t="s">
        <v>231</v>
      </c>
      <c r="AE9523" s="5">
        <f t="shared" si="318"/>
        <v>0</v>
      </c>
      <c r="AF9523" s="5" t="str">
        <f t="shared" si="319"/>
        <v>katB</v>
      </c>
      <c r="AG9523" s="153"/>
      <c r="AH9523" s="153"/>
      <c r="AI9523" t="s">
        <v>201</v>
      </c>
      <c r="AJ9523" t="s">
        <v>17878</v>
      </c>
      <c r="AK9523" s="9" t="str">
        <f>VLOOKUP(Y9523,zdroj!D:AJ,33,0)</f>
        <v>katB</v>
      </c>
    </row>
    <row r="9524" spans="8:37" x14ac:dyDescent="0.25">
      <c r="H9524" s="8"/>
      <c r="I9524" s="8"/>
      <c r="N9524" s="23"/>
      <c r="O9524" s="24"/>
      <c r="P9524" s="19"/>
      <c r="Q9524" s="19"/>
      <c r="R9524" s="19"/>
      <c r="U9524" s="27"/>
      <c r="Y9524" s="9" t="s">
        <v>643</v>
      </c>
      <c r="Z9524" s="9" t="s">
        <v>462</v>
      </c>
      <c r="AA9524" s="9" t="s">
        <v>198</v>
      </c>
      <c r="AB9524" s="9">
        <v>8049068</v>
      </c>
      <c r="AC9524" s="9" t="s">
        <v>10298</v>
      </c>
      <c r="AD9524" s="9" t="s">
        <v>231</v>
      </c>
      <c r="AE9524" s="5">
        <f t="shared" si="318"/>
        <v>0</v>
      </c>
      <c r="AF9524" s="5" t="str">
        <f t="shared" si="319"/>
        <v>katB</v>
      </c>
      <c r="AG9524" s="153"/>
      <c r="AH9524" s="153"/>
      <c r="AI9524" t="s">
        <v>201</v>
      </c>
      <c r="AJ9524" t="s">
        <v>17878</v>
      </c>
      <c r="AK9524" s="9" t="str">
        <f>VLOOKUP(Y9524,zdroj!D:AJ,33,0)</f>
        <v>katB</v>
      </c>
    </row>
    <row r="9525" spans="8:37" x14ac:dyDescent="0.25">
      <c r="H9525" s="8"/>
      <c r="I9525" s="8"/>
      <c r="N9525" s="23"/>
      <c r="O9525" s="24"/>
      <c r="P9525" s="19"/>
      <c r="Q9525" s="19"/>
      <c r="R9525" s="19"/>
      <c r="U9525" s="27"/>
      <c r="Y9525" s="9" t="s">
        <v>643</v>
      </c>
      <c r="Z9525" s="9" t="s">
        <v>462</v>
      </c>
      <c r="AA9525" s="9" t="s">
        <v>198</v>
      </c>
      <c r="AB9525" s="9">
        <v>8049394</v>
      </c>
      <c r="AC9525" s="9" t="s">
        <v>10299</v>
      </c>
      <c r="AD9525" s="9" t="s">
        <v>231</v>
      </c>
      <c r="AE9525" s="5">
        <f t="shared" si="318"/>
        <v>0</v>
      </c>
      <c r="AF9525" s="5" t="str">
        <f t="shared" si="319"/>
        <v>katB</v>
      </c>
      <c r="AG9525" s="153"/>
      <c r="AH9525" s="153"/>
      <c r="AI9525" t="s">
        <v>201</v>
      </c>
      <c r="AJ9525" t="s">
        <v>17878</v>
      </c>
      <c r="AK9525" s="9" t="str">
        <f>VLOOKUP(Y9525,zdroj!D:AJ,33,0)</f>
        <v>katB</v>
      </c>
    </row>
    <row r="9526" spans="8:37" x14ac:dyDescent="0.25">
      <c r="H9526" s="8"/>
      <c r="I9526" s="8"/>
      <c r="N9526" s="23"/>
      <c r="O9526" s="24"/>
      <c r="P9526" s="19"/>
      <c r="Q9526" s="19"/>
      <c r="R9526" s="19"/>
      <c r="U9526" s="27"/>
      <c r="Y9526" s="9" t="s">
        <v>643</v>
      </c>
      <c r="Z9526" s="9" t="s">
        <v>462</v>
      </c>
      <c r="AA9526" s="9" t="s">
        <v>198</v>
      </c>
      <c r="AB9526" s="9">
        <v>8049360</v>
      </c>
      <c r="AC9526" s="9" t="s">
        <v>10300</v>
      </c>
      <c r="AD9526" s="9" t="s">
        <v>231</v>
      </c>
      <c r="AE9526" s="5">
        <f t="shared" si="318"/>
        <v>0</v>
      </c>
      <c r="AF9526" s="5" t="str">
        <f t="shared" si="319"/>
        <v>katB</v>
      </c>
      <c r="AG9526" s="153"/>
      <c r="AH9526" s="153"/>
      <c r="AI9526" t="s">
        <v>201</v>
      </c>
      <c r="AJ9526" t="s">
        <v>17878</v>
      </c>
      <c r="AK9526" s="9" t="str">
        <f>VLOOKUP(Y9526,zdroj!D:AJ,33,0)</f>
        <v>katB</v>
      </c>
    </row>
    <row r="9527" spans="8:37" x14ac:dyDescent="0.25">
      <c r="H9527" s="8"/>
      <c r="I9527" s="8"/>
      <c r="N9527" s="23"/>
      <c r="O9527" s="24"/>
      <c r="P9527" s="19"/>
      <c r="Q9527" s="19"/>
      <c r="R9527" s="19"/>
      <c r="U9527" s="27"/>
      <c r="Y9527" s="9" t="s">
        <v>643</v>
      </c>
      <c r="Z9527" s="9" t="s">
        <v>462</v>
      </c>
      <c r="AA9527" s="9" t="s">
        <v>198</v>
      </c>
      <c r="AB9527" s="9">
        <v>28393759</v>
      </c>
      <c r="AC9527" s="9" t="s">
        <v>10301</v>
      </c>
      <c r="AD9527" s="9" t="s">
        <v>231</v>
      </c>
      <c r="AE9527" s="5">
        <f t="shared" si="318"/>
        <v>0</v>
      </c>
      <c r="AF9527" s="5" t="str">
        <f t="shared" si="319"/>
        <v>katB</v>
      </c>
      <c r="AG9527" s="153"/>
      <c r="AH9527" s="153"/>
      <c r="AI9527" t="s">
        <v>201</v>
      </c>
      <c r="AJ9527" t="s">
        <v>17878</v>
      </c>
      <c r="AK9527" s="9" t="str">
        <f>VLOOKUP(Y9527,zdroj!D:AJ,33,0)</f>
        <v>katB</v>
      </c>
    </row>
    <row r="9528" spans="8:37" x14ac:dyDescent="0.25">
      <c r="H9528" s="8"/>
      <c r="I9528" s="8"/>
      <c r="N9528" s="23"/>
      <c r="O9528" s="24"/>
      <c r="P9528" s="19"/>
      <c r="Q9528" s="19"/>
      <c r="R9528" s="19"/>
      <c r="U9528" s="27"/>
      <c r="Y9528" s="9" t="s">
        <v>645</v>
      </c>
      <c r="Z9528" s="9" t="s">
        <v>462</v>
      </c>
      <c r="AA9528" s="9" t="s">
        <v>237</v>
      </c>
      <c r="AB9528" s="9">
        <v>15430979</v>
      </c>
      <c r="AC9528" s="9" t="s">
        <v>10302</v>
      </c>
      <c r="AD9528" s="9" t="s">
        <v>225</v>
      </c>
      <c r="AE9528" s="5">
        <f t="shared" si="318"/>
        <v>0</v>
      </c>
      <c r="AF9528" s="5" t="str">
        <f t="shared" si="319"/>
        <v>katA</v>
      </c>
      <c r="AG9528" s="153"/>
      <c r="AH9528" s="153"/>
      <c r="AI9528" t="s">
        <v>195</v>
      </c>
      <c r="AJ9528" t="s">
        <v>340</v>
      </c>
      <c r="AK9528" s="9" t="str">
        <f>VLOOKUP(Y9528,zdroj!D:AJ,33,0)</f>
        <v>katA</v>
      </c>
    </row>
    <row r="9529" spans="8:37" x14ac:dyDescent="0.25">
      <c r="H9529" s="8"/>
      <c r="I9529" s="8"/>
      <c r="N9529" s="23"/>
      <c r="O9529" s="24"/>
      <c r="P9529" s="19"/>
      <c r="Q9529" s="19"/>
      <c r="R9529" s="19"/>
      <c r="U9529" s="27"/>
      <c r="Y9529" s="9" t="s">
        <v>645</v>
      </c>
      <c r="Z9529" s="9" t="s">
        <v>462</v>
      </c>
      <c r="AA9529" s="9" t="s">
        <v>237</v>
      </c>
      <c r="AB9529" s="9">
        <v>15431061</v>
      </c>
      <c r="AC9529" s="9" t="s">
        <v>10303</v>
      </c>
      <c r="AD9529" s="9" t="s">
        <v>225</v>
      </c>
      <c r="AE9529" s="5">
        <f t="shared" si="318"/>
        <v>0</v>
      </c>
      <c r="AF9529" s="5" t="str">
        <f t="shared" si="319"/>
        <v>katA</v>
      </c>
      <c r="AG9529" s="153"/>
      <c r="AH9529" s="153"/>
      <c r="AI9529" t="s">
        <v>195</v>
      </c>
      <c r="AJ9529" t="s">
        <v>340</v>
      </c>
      <c r="AK9529" s="9" t="str">
        <f>VLOOKUP(Y9529,zdroj!D:AJ,33,0)</f>
        <v>katA</v>
      </c>
    </row>
    <row r="9530" spans="8:37" x14ac:dyDescent="0.25">
      <c r="H9530" s="8"/>
      <c r="I9530" s="8"/>
      <c r="N9530" s="23"/>
      <c r="O9530" s="24"/>
      <c r="P9530" s="19"/>
      <c r="Q9530" s="19"/>
      <c r="R9530" s="19"/>
      <c r="U9530" s="27"/>
      <c r="Y9530" s="9" t="s">
        <v>645</v>
      </c>
      <c r="Z9530" s="9" t="s">
        <v>462</v>
      </c>
      <c r="AA9530" s="9" t="s">
        <v>237</v>
      </c>
      <c r="AB9530" s="9">
        <v>15431088</v>
      </c>
      <c r="AC9530" s="9" t="s">
        <v>10304</v>
      </c>
      <c r="AD9530" s="9" t="s">
        <v>225</v>
      </c>
      <c r="AE9530" s="5">
        <f t="shared" si="318"/>
        <v>0</v>
      </c>
      <c r="AF9530" s="5" t="str">
        <f t="shared" si="319"/>
        <v>katA</v>
      </c>
      <c r="AG9530" s="153"/>
      <c r="AH9530" s="153"/>
      <c r="AI9530" t="s">
        <v>195</v>
      </c>
      <c r="AJ9530" t="s">
        <v>340</v>
      </c>
      <c r="AK9530" s="9" t="str">
        <f>VLOOKUP(Y9530,zdroj!D:AJ,33,0)</f>
        <v>katA</v>
      </c>
    </row>
    <row r="9531" spans="8:37" x14ac:dyDescent="0.25">
      <c r="H9531" s="8"/>
      <c r="I9531" s="8"/>
      <c r="N9531" s="23"/>
      <c r="O9531" s="24"/>
      <c r="P9531" s="19"/>
      <c r="Q9531" s="19"/>
      <c r="R9531" s="19"/>
      <c r="U9531" s="27"/>
      <c r="Y9531" s="9" t="s">
        <v>645</v>
      </c>
      <c r="Z9531" s="9" t="s">
        <v>462</v>
      </c>
      <c r="AA9531" s="9" t="s">
        <v>237</v>
      </c>
      <c r="AB9531" s="9">
        <v>15431100</v>
      </c>
      <c r="AC9531" s="9" t="s">
        <v>10305</v>
      </c>
      <c r="AD9531" s="9" t="s">
        <v>225</v>
      </c>
      <c r="AE9531" s="5">
        <f t="shared" si="318"/>
        <v>0</v>
      </c>
      <c r="AF9531" s="5" t="str">
        <f t="shared" si="319"/>
        <v>katA</v>
      </c>
      <c r="AG9531" s="153"/>
      <c r="AH9531" s="153"/>
      <c r="AI9531" t="s">
        <v>195</v>
      </c>
      <c r="AJ9531" t="s">
        <v>340</v>
      </c>
      <c r="AK9531" s="9" t="str">
        <f>VLOOKUP(Y9531,zdroj!D:AJ,33,0)</f>
        <v>katA</v>
      </c>
    </row>
    <row r="9532" spans="8:37" x14ac:dyDescent="0.25">
      <c r="H9532" s="8"/>
      <c r="I9532" s="8"/>
      <c r="N9532" s="23"/>
      <c r="O9532" s="24"/>
      <c r="P9532" s="19"/>
      <c r="Q9532" s="19"/>
      <c r="R9532" s="19"/>
      <c r="U9532" s="27"/>
      <c r="Y9532" s="9" t="s">
        <v>645</v>
      </c>
      <c r="Z9532" s="9" t="s">
        <v>462</v>
      </c>
      <c r="AA9532" s="9" t="s">
        <v>237</v>
      </c>
      <c r="AB9532" s="9">
        <v>15431118</v>
      </c>
      <c r="AC9532" s="9" t="s">
        <v>10306</v>
      </c>
      <c r="AD9532" s="9" t="s">
        <v>225</v>
      </c>
      <c r="AE9532" s="5">
        <f t="shared" si="318"/>
        <v>0</v>
      </c>
      <c r="AF9532" s="5" t="str">
        <f t="shared" si="319"/>
        <v>katA</v>
      </c>
      <c r="AG9532" s="153"/>
      <c r="AH9532" s="153"/>
      <c r="AI9532" t="s">
        <v>195</v>
      </c>
      <c r="AJ9532" t="s">
        <v>340</v>
      </c>
      <c r="AK9532" s="9" t="str">
        <f>VLOOKUP(Y9532,zdroj!D:AJ,33,0)</f>
        <v>katA</v>
      </c>
    </row>
    <row r="9533" spans="8:37" x14ac:dyDescent="0.25">
      <c r="H9533" s="8"/>
      <c r="I9533" s="8"/>
      <c r="N9533" s="23"/>
      <c r="O9533" s="24"/>
      <c r="P9533" s="19"/>
      <c r="Q9533" s="19"/>
      <c r="R9533" s="19"/>
      <c r="U9533" s="27"/>
      <c r="Y9533" s="9" t="s">
        <v>645</v>
      </c>
      <c r="Z9533" s="9" t="s">
        <v>462</v>
      </c>
      <c r="AA9533" s="9" t="s">
        <v>237</v>
      </c>
      <c r="AB9533" s="9">
        <v>15431126</v>
      </c>
      <c r="AC9533" s="9" t="s">
        <v>10307</v>
      </c>
      <c r="AD9533" s="9" t="s">
        <v>225</v>
      </c>
      <c r="AE9533" s="5">
        <f t="shared" si="318"/>
        <v>0</v>
      </c>
      <c r="AF9533" s="5" t="str">
        <f t="shared" si="319"/>
        <v>katA</v>
      </c>
      <c r="AG9533" s="153"/>
      <c r="AH9533" s="153"/>
      <c r="AI9533" t="s">
        <v>195</v>
      </c>
      <c r="AJ9533" t="s">
        <v>340</v>
      </c>
      <c r="AK9533" s="9" t="str">
        <f>VLOOKUP(Y9533,zdroj!D:AJ,33,0)</f>
        <v>katA</v>
      </c>
    </row>
    <row r="9534" spans="8:37" x14ac:dyDescent="0.25">
      <c r="H9534" s="8"/>
      <c r="I9534" s="8"/>
      <c r="N9534" s="23"/>
      <c r="O9534" s="24"/>
      <c r="P9534" s="19"/>
      <c r="Q9534" s="19"/>
      <c r="R9534" s="19"/>
      <c r="U9534" s="27"/>
      <c r="Y9534" s="9" t="s">
        <v>645</v>
      </c>
      <c r="Z9534" s="9" t="s">
        <v>462</v>
      </c>
      <c r="AA9534" s="9" t="s">
        <v>237</v>
      </c>
      <c r="AB9534" s="9">
        <v>15431134</v>
      </c>
      <c r="AC9534" s="9" t="s">
        <v>10308</v>
      </c>
      <c r="AD9534" s="9" t="s">
        <v>225</v>
      </c>
      <c r="AE9534" s="5">
        <f t="shared" si="318"/>
        <v>0</v>
      </c>
      <c r="AF9534" s="5" t="str">
        <f t="shared" si="319"/>
        <v>katA</v>
      </c>
      <c r="AG9534" s="153"/>
      <c r="AH9534" s="153"/>
      <c r="AI9534" t="s">
        <v>195</v>
      </c>
      <c r="AJ9534" t="s">
        <v>340</v>
      </c>
      <c r="AK9534" s="9" t="str">
        <f>VLOOKUP(Y9534,zdroj!D:AJ,33,0)</f>
        <v>katA</v>
      </c>
    </row>
    <row r="9535" spans="8:37" x14ac:dyDescent="0.25">
      <c r="H9535" s="8"/>
      <c r="I9535" s="8"/>
      <c r="N9535" s="23"/>
      <c r="O9535" s="24"/>
      <c r="P9535" s="19"/>
      <c r="Q9535" s="19"/>
      <c r="R9535" s="19"/>
      <c r="U9535" s="27"/>
      <c r="Y9535" s="9" t="s">
        <v>645</v>
      </c>
      <c r="Z9535" s="9" t="s">
        <v>462</v>
      </c>
      <c r="AA9535" s="9" t="s">
        <v>237</v>
      </c>
      <c r="AB9535" s="9">
        <v>15431142</v>
      </c>
      <c r="AC9535" s="9" t="s">
        <v>10309</v>
      </c>
      <c r="AD9535" s="9" t="s">
        <v>225</v>
      </c>
      <c r="AE9535" s="5">
        <f t="shared" si="318"/>
        <v>0</v>
      </c>
      <c r="AF9535" s="5" t="str">
        <f t="shared" si="319"/>
        <v>katA</v>
      </c>
      <c r="AG9535" s="153"/>
      <c r="AH9535" s="153"/>
      <c r="AI9535" t="s">
        <v>195</v>
      </c>
      <c r="AJ9535" t="s">
        <v>340</v>
      </c>
      <c r="AK9535" s="9" t="str">
        <f>VLOOKUP(Y9535,zdroj!D:AJ,33,0)</f>
        <v>katA</v>
      </c>
    </row>
    <row r="9536" spans="8:37" x14ac:dyDescent="0.25">
      <c r="H9536" s="8"/>
      <c r="I9536" s="8"/>
      <c r="N9536" s="23"/>
      <c r="O9536" s="24"/>
      <c r="P9536" s="19"/>
      <c r="Q9536" s="19"/>
      <c r="R9536" s="19"/>
      <c r="U9536" s="27"/>
      <c r="Y9536" s="9" t="s">
        <v>645</v>
      </c>
      <c r="Z9536" s="9" t="s">
        <v>462</v>
      </c>
      <c r="AA9536" s="9" t="s">
        <v>237</v>
      </c>
      <c r="AB9536" s="9">
        <v>15431151</v>
      </c>
      <c r="AC9536" s="9" t="s">
        <v>10310</v>
      </c>
      <c r="AD9536" s="9" t="s">
        <v>225</v>
      </c>
      <c r="AE9536" s="5">
        <f t="shared" si="318"/>
        <v>0</v>
      </c>
      <c r="AF9536" s="5" t="str">
        <f t="shared" si="319"/>
        <v>katA</v>
      </c>
      <c r="AG9536" s="153"/>
      <c r="AH9536" s="153"/>
      <c r="AI9536" t="s">
        <v>195</v>
      </c>
      <c r="AJ9536" t="s">
        <v>340</v>
      </c>
      <c r="AK9536" s="9" t="str">
        <f>VLOOKUP(Y9536,zdroj!D:AJ,33,0)</f>
        <v>katA</v>
      </c>
    </row>
    <row r="9537" spans="8:37" x14ac:dyDescent="0.25">
      <c r="H9537" s="8"/>
      <c r="I9537" s="8"/>
      <c r="N9537" s="23"/>
      <c r="O9537" s="24"/>
      <c r="P9537" s="19"/>
      <c r="Q9537" s="19"/>
      <c r="R9537" s="19"/>
      <c r="U9537" s="27"/>
      <c r="Y9537" s="9" t="s">
        <v>645</v>
      </c>
      <c r="Z9537" s="9" t="s">
        <v>462</v>
      </c>
      <c r="AA9537" s="9" t="s">
        <v>237</v>
      </c>
      <c r="AB9537" s="9">
        <v>15430987</v>
      </c>
      <c r="AC9537" s="9" t="s">
        <v>10311</v>
      </c>
      <c r="AD9537" s="9" t="s">
        <v>225</v>
      </c>
      <c r="AE9537" s="5">
        <f t="shared" si="318"/>
        <v>0</v>
      </c>
      <c r="AF9537" s="5" t="str">
        <f t="shared" si="319"/>
        <v>katA</v>
      </c>
      <c r="AG9537" s="153"/>
      <c r="AH9537" s="153"/>
      <c r="AI9537" t="s">
        <v>195</v>
      </c>
      <c r="AJ9537" t="s">
        <v>340</v>
      </c>
      <c r="AK9537" s="9" t="str">
        <f>VLOOKUP(Y9537,zdroj!D:AJ,33,0)</f>
        <v>katA</v>
      </c>
    </row>
    <row r="9538" spans="8:37" x14ac:dyDescent="0.25">
      <c r="H9538" s="8"/>
      <c r="I9538" s="8"/>
      <c r="N9538" s="23"/>
      <c r="O9538" s="24"/>
      <c r="P9538" s="19"/>
      <c r="Q9538" s="19"/>
      <c r="R9538" s="19"/>
      <c r="U9538" s="27"/>
      <c r="Y9538" s="9" t="s">
        <v>645</v>
      </c>
      <c r="Z9538" s="9" t="s">
        <v>462</v>
      </c>
      <c r="AA9538" s="9" t="s">
        <v>237</v>
      </c>
      <c r="AB9538" s="9">
        <v>15431169</v>
      </c>
      <c r="AC9538" s="9" t="s">
        <v>10312</v>
      </c>
      <c r="AD9538" s="9" t="s">
        <v>225</v>
      </c>
      <c r="AE9538" s="5">
        <f t="shared" si="318"/>
        <v>0</v>
      </c>
      <c r="AF9538" s="5" t="str">
        <f t="shared" si="319"/>
        <v>katA</v>
      </c>
      <c r="AG9538" s="153"/>
      <c r="AH9538" s="153"/>
      <c r="AI9538" t="s">
        <v>195</v>
      </c>
      <c r="AJ9538" t="s">
        <v>340</v>
      </c>
      <c r="AK9538" s="9" t="str">
        <f>VLOOKUP(Y9538,zdroj!D:AJ,33,0)</f>
        <v>katA</v>
      </c>
    </row>
    <row r="9539" spans="8:37" x14ac:dyDescent="0.25">
      <c r="H9539" s="8"/>
      <c r="I9539" s="8"/>
      <c r="N9539" s="23"/>
      <c r="O9539" s="24"/>
      <c r="P9539" s="19"/>
      <c r="Q9539" s="19"/>
      <c r="R9539" s="19"/>
      <c r="U9539" s="27"/>
      <c r="Y9539" s="9" t="s">
        <v>645</v>
      </c>
      <c r="Z9539" s="9" t="s">
        <v>462</v>
      </c>
      <c r="AA9539" s="9" t="s">
        <v>237</v>
      </c>
      <c r="AB9539" s="9">
        <v>15431177</v>
      </c>
      <c r="AC9539" s="9" t="s">
        <v>10313</v>
      </c>
      <c r="AD9539" s="9" t="s">
        <v>225</v>
      </c>
      <c r="AE9539" s="5">
        <f t="shared" si="318"/>
        <v>0</v>
      </c>
      <c r="AF9539" s="5" t="str">
        <f t="shared" si="319"/>
        <v>katA</v>
      </c>
      <c r="AG9539" s="153"/>
      <c r="AH9539" s="153"/>
      <c r="AI9539" t="s">
        <v>195</v>
      </c>
      <c r="AJ9539" t="s">
        <v>340</v>
      </c>
      <c r="AK9539" s="9" t="str">
        <f>VLOOKUP(Y9539,zdroj!D:AJ,33,0)</f>
        <v>katA</v>
      </c>
    </row>
    <row r="9540" spans="8:37" x14ac:dyDescent="0.25">
      <c r="H9540" s="8"/>
      <c r="I9540" s="8"/>
      <c r="N9540" s="23"/>
      <c r="O9540" s="24"/>
      <c r="P9540" s="19"/>
      <c r="Q9540" s="19"/>
      <c r="R9540" s="19"/>
      <c r="U9540" s="27"/>
      <c r="Y9540" s="9" t="s">
        <v>645</v>
      </c>
      <c r="Z9540" s="9" t="s">
        <v>462</v>
      </c>
      <c r="AA9540" s="9" t="s">
        <v>237</v>
      </c>
      <c r="AB9540" s="9">
        <v>15431185</v>
      </c>
      <c r="AC9540" s="9" t="s">
        <v>10314</v>
      </c>
      <c r="AD9540" s="9" t="s">
        <v>231</v>
      </c>
      <c r="AE9540" s="5">
        <f t="shared" si="318"/>
        <v>0</v>
      </c>
      <c r="AF9540" s="5" t="str">
        <f t="shared" si="319"/>
        <v>katB</v>
      </c>
      <c r="AG9540" s="153"/>
      <c r="AH9540" s="153"/>
      <c r="AI9540" t="s">
        <v>195</v>
      </c>
      <c r="AJ9540" t="s">
        <v>340</v>
      </c>
      <c r="AK9540" s="9" t="str">
        <f>VLOOKUP(Y9540,zdroj!D:AJ,33,0)</f>
        <v>katA</v>
      </c>
    </row>
    <row r="9541" spans="8:37" x14ac:dyDescent="0.25">
      <c r="H9541" s="8"/>
      <c r="I9541" s="8"/>
      <c r="N9541" s="23"/>
      <c r="O9541" s="24"/>
      <c r="P9541" s="19"/>
      <c r="Q9541" s="19"/>
      <c r="R9541" s="19"/>
      <c r="U9541" s="27"/>
      <c r="Y9541" s="9" t="s">
        <v>645</v>
      </c>
      <c r="Z9541" s="9" t="s">
        <v>462</v>
      </c>
      <c r="AA9541" s="9" t="s">
        <v>237</v>
      </c>
      <c r="AB9541" s="9">
        <v>15431193</v>
      </c>
      <c r="AC9541" s="9" t="s">
        <v>10315</v>
      </c>
      <c r="AD9541" s="9" t="s">
        <v>225</v>
      </c>
      <c r="AE9541" s="5">
        <f t="shared" si="318"/>
        <v>0</v>
      </c>
      <c r="AF9541" s="5" t="str">
        <f t="shared" si="319"/>
        <v>katA</v>
      </c>
      <c r="AG9541" s="153"/>
      <c r="AH9541" s="153"/>
      <c r="AI9541" t="s">
        <v>195</v>
      </c>
      <c r="AJ9541" t="s">
        <v>340</v>
      </c>
      <c r="AK9541" s="9" t="str">
        <f>VLOOKUP(Y9541,zdroj!D:AJ,33,0)</f>
        <v>katA</v>
      </c>
    </row>
    <row r="9542" spans="8:37" x14ac:dyDescent="0.25">
      <c r="H9542" s="8"/>
      <c r="I9542" s="8"/>
      <c r="N9542" s="23"/>
      <c r="O9542" s="24"/>
      <c r="P9542" s="19"/>
      <c r="Q9542" s="19"/>
      <c r="R9542" s="19"/>
      <c r="U9542" s="27"/>
      <c r="Y9542" s="9" t="s">
        <v>645</v>
      </c>
      <c r="Z9542" s="9" t="s">
        <v>462</v>
      </c>
      <c r="AA9542" s="9" t="s">
        <v>237</v>
      </c>
      <c r="AB9542" s="9">
        <v>15431207</v>
      </c>
      <c r="AC9542" s="9" t="s">
        <v>10316</v>
      </c>
      <c r="AD9542" s="9" t="s">
        <v>225</v>
      </c>
      <c r="AE9542" s="5">
        <f t="shared" si="318"/>
        <v>0</v>
      </c>
      <c r="AF9542" s="5" t="str">
        <f t="shared" si="319"/>
        <v>katA</v>
      </c>
      <c r="AG9542" s="153"/>
      <c r="AH9542" s="153"/>
      <c r="AI9542" t="s">
        <v>195</v>
      </c>
      <c r="AJ9542" t="s">
        <v>340</v>
      </c>
      <c r="AK9542" s="9" t="str">
        <f>VLOOKUP(Y9542,zdroj!D:AJ,33,0)</f>
        <v>katA</v>
      </c>
    </row>
    <row r="9543" spans="8:37" x14ac:dyDescent="0.25">
      <c r="H9543" s="8"/>
      <c r="I9543" s="8"/>
      <c r="N9543" s="23"/>
      <c r="O9543" s="24"/>
      <c r="P9543" s="19"/>
      <c r="Q9543" s="19"/>
      <c r="R9543" s="19"/>
      <c r="U9543" s="27"/>
      <c r="Y9543" s="9" t="s">
        <v>645</v>
      </c>
      <c r="Z9543" s="9" t="s">
        <v>462</v>
      </c>
      <c r="AA9543" s="9" t="s">
        <v>237</v>
      </c>
      <c r="AB9543" s="9">
        <v>15431215</v>
      </c>
      <c r="AC9543" s="9" t="s">
        <v>10317</v>
      </c>
      <c r="AD9543" s="9" t="s">
        <v>225</v>
      </c>
      <c r="AE9543" s="5">
        <f t="shared" si="318"/>
        <v>0</v>
      </c>
      <c r="AF9543" s="5" t="str">
        <f t="shared" si="319"/>
        <v>katA</v>
      </c>
      <c r="AG9543" s="153"/>
      <c r="AH9543" s="153"/>
      <c r="AI9543" t="s">
        <v>195</v>
      </c>
      <c r="AJ9543" t="s">
        <v>340</v>
      </c>
      <c r="AK9543" s="9" t="str">
        <f>VLOOKUP(Y9543,zdroj!D:AJ,33,0)</f>
        <v>katA</v>
      </c>
    </row>
    <row r="9544" spans="8:37" x14ac:dyDescent="0.25">
      <c r="H9544" s="8"/>
      <c r="I9544" s="8"/>
      <c r="N9544" s="23"/>
      <c r="O9544" s="24"/>
      <c r="P9544" s="19"/>
      <c r="Q9544" s="19"/>
      <c r="R9544" s="19"/>
      <c r="U9544" s="27"/>
      <c r="Y9544" s="9" t="s">
        <v>645</v>
      </c>
      <c r="Z9544" s="9" t="s">
        <v>462</v>
      </c>
      <c r="AA9544" s="9" t="s">
        <v>237</v>
      </c>
      <c r="AB9544" s="9">
        <v>15431223</v>
      </c>
      <c r="AC9544" s="9" t="s">
        <v>10318</v>
      </c>
      <c r="AD9544" s="9" t="s">
        <v>225</v>
      </c>
      <c r="AE9544" s="5">
        <f t="shared" si="318"/>
        <v>0</v>
      </c>
      <c r="AF9544" s="5" t="str">
        <f t="shared" si="319"/>
        <v>katA</v>
      </c>
      <c r="AG9544" s="153"/>
      <c r="AH9544" s="153"/>
      <c r="AI9544" t="s">
        <v>236</v>
      </c>
      <c r="AJ9544" t="s">
        <v>17878</v>
      </c>
      <c r="AK9544" s="9" t="str">
        <f>VLOOKUP(Y9544,zdroj!D:AJ,33,0)</f>
        <v>katA</v>
      </c>
    </row>
    <row r="9545" spans="8:37" x14ac:dyDescent="0.25">
      <c r="H9545" s="8"/>
      <c r="I9545" s="8"/>
      <c r="N9545" s="23"/>
      <c r="O9545" s="24"/>
      <c r="P9545" s="19"/>
      <c r="Q9545" s="19"/>
      <c r="R9545" s="19"/>
      <c r="U9545" s="27"/>
      <c r="Y9545" s="9" t="s">
        <v>645</v>
      </c>
      <c r="Z9545" s="9" t="s">
        <v>462</v>
      </c>
      <c r="AA9545" s="9" t="s">
        <v>237</v>
      </c>
      <c r="AB9545" s="9">
        <v>15431231</v>
      </c>
      <c r="AC9545" s="9" t="s">
        <v>10319</v>
      </c>
      <c r="AD9545" s="9" t="s">
        <v>225</v>
      </c>
      <c r="AE9545" s="5">
        <f t="shared" si="318"/>
        <v>0</v>
      </c>
      <c r="AF9545" s="5" t="str">
        <f t="shared" si="319"/>
        <v>katA</v>
      </c>
      <c r="AG9545" s="153"/>
      <c r="AH9545" s="153"/>
      <c r="AI9545" t="s">
        <v>195</v>
      </c>
      <c r="AJ9545" t="s">
        <v>340</v>
      </c>
      <c r="AK9545" s="9" t="str">
        <f>VLOOKUP(Y9545,zdroj!D:AJ,33,0)</f>
        <v>katA</v>
      </c>
    </row>
    <row r="9546" spans="8:37" x14ac:dyDescent="0.25">
      <c r="H9546" s="8"/>
      <c r="I9546" s="8"/>
      <c r="N9546" s="23"/>
      <c r="O9546" s="24"/>
      <c r="P9546" s="19"/>
      <c r="Q9546" s="19"/>
      <c r="R9546" s="19"/>
      <c r="U9546" s="27"/>
      <c r="Y9546" s="9" t="s">
        <v>645</v>
      </c>
      <c r="Z9546" s="9" t="s">
        <v>462</v>
      </c>
      <c r="AA9546" s="9" t="s">
        <v>237</v>
      </c>
      <c r="AB9546" s="9">
        <v>15431240</v>
      </c>
      <c r="AC9546" s="9" t="s">
        <v>10320</v>
      </c>
      <c r="AD9546" s="9" t="s">
        <v>225</v>
      </c>
      <c r="AE9546" s="5">
        <f t="shared" ref="AE9546:AE9609" si="320">VLOOKUP(Y9546,K:T,10,0)</f>
        <v>0</v>
      </c>
      <c r="AF9546" s="5" t="str">
        <f t="shared" ref="AF9546:AF9609" si="321">IF(AE9546="A",IF(AD9546="katA","katB",AD9546),AD9546)</f>
        <v>katA</v>
      </c>
      <c r="AG9546" s="153"/>
      <c r="AH9546" s="153"/>
      <c r="AI9546" t="s">
        <v>195</v>
      </c>
      <c r="AJ9546" t="s">
        <v>340</v>
      </c>
      <c r="AK9546" s="9" t="str">
        <f>VLOOKUP(Y9546,zdroj!D:AJ,33,0)</f>
        <v>katA</v>
      </c>
    </row>
    <row r="9547" spans="8:37" x14ac:dyDescent="0.25">
      <c r="H9547" s="8"/>
      <c r="I9547" s="8"/>
      <c r="N9547" s="23"/>
      <c r="O9547" s="24"/>
      <c r="P9547" s="19"/>
      <c r="Q9547" s="19"/>
      <c r="R9547" s="19"/>
      <c r="U9547" s="27"/>
      <c r="Y9547" s="9" t="s">
        <v>645</v>
      </c>
      <c r="Z9547" s="9" t="s">
        <v>462</v>
      </c>
      <c r="AA9547" s="9" t="s">
        <v>237</v>
      </c>
      <c r="AB9547" s="9">
        <v>15431258</v>
      </c>
      <c r="AC9547" s="9" t="s">
        <v>10321</v>
      </c>
      <c r="AD9547" s="9" t="s">
        <v>225</v>
      </c>
      <c r="AE9547" s="5">
        <f t="shared" si="320"/>
        <v>0</v>
      </c>
      <c r="AF9547" s="5" t="str">
        <f t="shared" si="321"/>
        <v>katA</v>
      </c>
      <c r="AG9547" s="153"/>
      <c r="AH9547" s="153"/>
      <c r="AI9547" t="s">
        <v>195</v>
      </c>
      <c r="AJ9547" t="s">
        <v>340</v>
      </c>
      <c r="AK9547" s="9" t="str">
        <f>VLOOKUP(Y9547,zdroj!D:AJ,33,0)</f>
        <v>katA</v>
      </c>
    </row>
    <row r="9548" spans="8:37" x14ac:dyDescent="0.25">
      <c r="H9548" s="8"/>
      <c r="I9548" s="8"/>
      <c r="N9548" s="23"/>
      <c r="O9548" s="24"/>
      <c r="P9548" s="19"/>
      <c r="Q9548" s="19"/>
      <c r="R9548" s="19"/>
      <c r="U9548" s="27"/>
      <c r="Y9548" s="9" t="s">
        <v>645</v>
      </c>
      <c r="Z9548" s="9" t="s">
        <v>462</v>
      </c>
      <c r="AA9548" s="9" t="s">
        <v>237</v>
      </c>
      <c r="AB9548" s="9">
        <v>15430995</v>
      </c>
      <c r="AC9548" s="9" t="s">
        <v>10322</v>
      </c>
      <c r="AD9548" s="9" t="s">
        <v>225</v>
      </c>
      <c r="AE9548" s="5">
        <f t="shared" si="320"/>
        <v>0</v>
      </c>
      <c r="AF9548" s="5" t="str">
        <f t="shared" si="321"/>
        <v>katA</v>
      </c>
      <c r="AG9548" s="153"/>
      <c r="AH9548" s="153"/>
      <c r="AI9548" t="s">
        <v>195</v>
      </c>
      <c r="AJ9548" t="s">
        <v>340</v>
      </c>
      <c r="AK9548" s="9" t="str">
        <f>VLOOKUP(Y9548,zdroj!D:AJ,33,0)</f>
        <v>katA</v>
      </c>
    </row>
    <row r="9549" spans="8:37" x14ac:dyDescent="0.25">
      <c r="H9549" s="8"/>
      <c r="I9549" s="8"/>
      <c r="N9549" s="23"/>
      <c r="O9549" s="24"/>
      <c r="P9549" s="19"/>
      <c r="Q9549" s="19"/>
      <c r="R9549" s="19"/>
      <c r="U9549" s="27"/>
      <c r="Y9549" s="9" t="s">
        <v>645</v>
      </c>
      <c r="Z9549" s="9" t="s">
        <v>462</v>
      </c>
      <c r="AA9549" s="9" t="s">
        <v>237</v>
      </c>
      <c r="AB9549" s="9">
        <v>15431266</v>
      </c>
      <c r="AC9549" s="9" t="s">
        <v>10323</v>
      </c>
      <c r="AD9549" s="9" t="s">
        <v>225</v>
      </c>
      <c r="AE9549" s="5">
        <f t="shared" si="320"/>
        <v>0</v>
      </c>
      <c r="AF9549" s="5" t="str">
        <f t="shared" si="321"/>
        <v>katA</v>
      </c>
      <c r="AG9549" s="153"/>
      <c r="AH9549" s="153"/>
      <c r="AI9549" t="s">
        <v>195</v>
      </c>
      <c r="AJ9549" t="s">
        <v>340</v>
      </c>
      <c r="AK9549" s="9" t="str">
        <f>VLOOKUP(Y9549,zdroj!D:AJ,33,0)</f>
        <v>katA</v>
      </c>
    </row>
    <row r="9550" spans="8:37" x14ac:dyDescent="0.25">
      <c r="H9550" s="8"/>
      <c r="I9550" s="8"/>
      <c r="N9550" s="23"/>
      <c r="O9550" s="24"/>
      <c r="P9550" s="19"/>
      <c r="Q9550" s="19"/>
      <c r="R9550" s="19"/>
      <c r="U9550" s="27"/>
      <c r="Y9550" s="9" t="s">
        <v>645</v>
      </c>
      <c r="Z9550" s="9" t="s">
        <v>462</v>
      </c>
      <c r="AA9550" s="9" t="s">
        <v>237</v>
      </c>
      <c r="AB9550" s="9">
        <v>15431274</v>
      </c>
      <c r="AC9550" s="9" t="s">
        <v>10324</v>
      </c>
      <c r="AD9550" s="9" t="s">
        <v>231</v>
      </c>
      <c r="AE9550" s="5">
        <f t="shared" si="320"/>
        <v>0</v>
      </c>
      <c r="AF9550" s="5" t="str">
        <f t="shared" si="321"/>
        <v>katB</v>
      </c>
      <c r="AG9550" s="153"/>
      <c r="AH9550" s="153"/>
      <c r="AI9550" t="s">
        <v>195</v>
      </c>
      <c r="AJ9550" t="s">
        <v>340</v>
      </c>
      <c r="AK9550" s="9" t="str">
        <f>VLOOKUP(Y9550,zdroj!D:AJ,33,0)</f>
        <v>katA</v>
      </c>
    </row>
    <row r="9551" spans="8:37" x14ac:dyDescent="0.25">
      <c r="H9551" s="8"/>
      <c r="I9551" s="8"/>
      <c r="N9551" s="23"/>
      <c r="O9551" s="24"/>
      <c r="P9551" s="19"/>
      <c r="Q9551" s="19"/>
      <c r="R9551" s="19"/>
      <c r="U9551" s="27"/>
      <c r="Y9551" s="9" t="s">
        <v>645</v>
      </c>
      <c r="Z9551" s="9" t="s">
        <v>462</v>
      </c>
      <c r="AA9551" s="9" t="s">
        <v>237</v>
      </c>
      <c r="AB9551" s="9">
        <v>15431291</v>
      </c>
      <c r="AC9551" s="9" t="s">
        <v>10325</v>
      </c>
      <c r="AD9551" s="9" t="s">
        <v>225</v>
      </c>
      <c r="AE9551" s="5">
        <f t="shared" si="320"/>
        <v>0</v>
      </c>
      <c r="AF9551" s="5" t="str">
        <f t="shared" si="321"/>
        <v>katA</v>
      </c>
      <c r="AG9551" s="153"/>
      <c r="AH9551" s="153"/>
      <c r="AI9551" t="s">
        <v>195</v>
      </c>
      <c r="AJ9551" t="s">
        <v>340</v>
      </c>
      <c r="AK9551" s="9" t="str">
        <f>VLOOKUP(Y9551,zdroj!D:AJ,33,0)</f>
        <v>katA</v>
      </c>
    </row>
    <row r="9552" spans="8:37" x14ac:dyDescent="0.25">
      <c r="H9552" s="8"/>
      <c r="I9552" s="8"/>
      <c r="N9552" s="23"/>
      <c r="O9552" s="24"/>
      <c r="P9552" s="19"/>
      <c r="Q9552" s="19"/>
      <c r="R9552" s="19"/>
      <c r="U9552" s="27"/>
      <c r="Y9552" s="9" t="s">
        <v>645</v>
      </c>
      <c r="Z9552" s="9" t="s">
        <v>462</v>
      </c>
      <c r="AA9552" s="9" t="s">
        <v>237</v>
      </c>
      <c r="AB9552" s="9">
        <v>15431304</v>
      </c>
      <c r="AC9552" s="9" t="s">
        <v>10326</v>
      </c>
      <c r="AD9552" s="9" t="s">
        <v>225</v>
      </c>
      <c r="AE9552" s="5">
        <f t="shared" si="320"/>
        <v>0</v>
      </c>
      <c r="AF9552" s="5" t="str">
        <f t="shared" si="321"/>
        <v>katA</v>
      </c>
      <c r="AG9552" s="153"/>
      <c r="AH9552" s="153"/>
      <c r="AI9552" t="s">
        <v>195</v>
      </c>
      <c r="AJ9552" t="s">
        <v>340</v>
      </c>
      <c r="AK9552" s="9" t="str">
        <f>VLOOKUP(Y9552,zdroj!D:AJ,33,0)</f>
        <v>katA</v>
      </c>
    </row>
    <row r="9553" spans="8:37" x14ac:dyDescent="0.25">
      <c r="H9553" s="8"/>
      <c r="I9553" s="8"/>
      <c r="N9553" s="23"/>
      <c r="O9553" s="24"/>
      <c r="P9553" s="19"/>
      <c r="Q9553" s="19"/>
      <c r="R9553" s="19"/>
      <c r="U9553" s="27"/>
      <c r="Y9553" s="9" t="s">
        <v>645</v>
      </c>
      <c r="Z9553" s="9" t="s">
        <v>462</v>
      </c>
      <c r="AA9553" s="9" t="s">
        <v>237</v>
      </c>
      <c r="AB9553" s="9">
        <v>15431321</v>
      </c>
      <c r="AC9553" s="9" t="s">
        <v>10327</v>
      </c>
      <c r="AD9553" s="9" t="s">
        <v>225</v>
      </c>
      <c r="AE9553" s="5">
        <f t="shared" si="320"/>
        <v>0</v>
      </c>
      <c r="AF9553" s="5" t="str">
        <f t="shared" si="321"/>
        <v>katA</v>
      </c>
      <c r="AG9553" s="153"/>
      <c r="AH9553" s="153"/>
      <c r="AI9553" t="s">
        <v>195</v>
      </c>
      <c r="AJ9553" t="s">
        <v>340</v>
      </c>
      <c r="AK9553" s="9" t="str">
        <f>VLOOKUP(Y9553,zdroj!D:AJ,33,0)</f>
        <v>katA</v>
      </c>
    </row>
    <row r="9554" spans="8:37" x14ac:dyDescent="0.25">
      <c r="H9554" s="8"/>
      <c r="I9554" s="8"/>
      <c r="N9554" s="23"/>
      <c r="O9554" s="24"/>
      <c r="P9554" s="19"/>
      <c r="Q9554" s="19"/>
      <c r="R9554" s="19"/>
      <c r="U9554" s="27"/>
      <c r="Y9554" s="9" t="s">
        <v>645</v>
      </c>
      <c r="Z9554" s="9" t="s">
        <v>462</v>
      </c>
      <c r="AA9554" s="9" t="s">
        <v>237</v>
      </c>
      <c r="AB9554" s="9">
        <v>15431347</v>
      </c>
      <c r="AC9554" s="9" t="s">
        <v>10328</v>
      </c>
      <c r="AD9554" s="9" t="s">
        <v>225</v>
      </c>
      <c r="AE9554" s="5">
        <f t="shared" si="320"/>
        <v>0</v>
      </c>
      <c r="AF9554" s="5" t="str">
        <f t="shared" si="321"/>
        <v>katA</v>
      </c>
      <c r="AG9554" s="153"/>
      <c r="AH9554" s="153"/>
      <c r="AI9554" t="s">
        <v>195</v>
      </c>
      <c r="AJ9554" t="s">
        <v>340</v>
      </c>
      <c r="AK9554" s="9" t="str">
        <f>VLOOKUP(Y9554,zdroj!D:AJ,33,0)</f>
        <v>katA</v>
      </c>
    </row>
    <row r="9555" spans="8:37" x14ac:dyDescent="0.25">
      <c r="H9555" s="8"/>
      <c r="I9555" s="8"/>
      <c r="N9555" s="23"/>
      <c r="O9555" s="24"/>
      <c r="P9555" s="19"/>
      <c r="Q9555" s="19"/>
      <c r="R9555" s="19"/>
      <c r="U9555" s="27"/>
      <c r="Y9555" s="9" t="s">
        <v>645</v>
      </c>
      <c r="Z9555" s="9" t="s">
        <v>462</v>
      </c>
      <c r="AA9555" s="9" t="s">
        <v>237</v>
      </c>
      <c r="AB9555" s="9">
        <v>15431002</v>
      </c>
      <c r="AC9555" s="9" t="s">
        <v>10329</v>
      </c>
      <c r="AD9555" s="9" t="s">
        <v>225</v>
      </c>
      <c r="AE9555" s="5">
        <f t="shared" si="320"/>
        <v>0</v>
      </c>
      <c r="AF9555" s="5" t="str">
        <f t="shared" si="321"/>
        <v>katA</v>
      </c>
      <c r="AG9555" s="153"/>
      <c r="AH9555" s="153"/>
      <c r="AI9555" t="s">
        <v>195</v>
      </c>
      <c r="AJ9555" t="s">
        <v>340</v>
      </c>
      <c r="AK9555" s="9" t="str">
        <f>VLOOKUP(Y9555,zdroj!D:AJ,33,0)</f>
        <v>katA</v>
      </c>
    </row>
    <row r="9556" spans="8:37" x14ac:dyDescent="0.25">
      <c r="H9556" s="8"/>
      <c r="I9556" s="8"/>
      <c r="N9556" s="23"/>
      <c r="O9556" s="24"/>
      <c r="P9556" s="19"/>
      <c r="Q9556" s="19"/>
      <c r="R9556" s="19"/>
      <c r="U9556" s="27"/>
      <c r="Y9556" s="9" t="s">
        <v>645</v>
      </c>
      <c r="Z9556" s="9" t="s">
        <v>462</v>
      </c>
      <c r="AA9556" s="9" t="s">
        <v>237</v>
      </c>
      <c r="AB9556" s="9">
        <v>15431363</v>
      </c>
      <c r="AC9556" s="9" t="s">
        <v>10330</v>
      </c>
      <c r="AD9556" s="9" t="s">
        <v>225</v>
      </c>
      <c r="AE9556" s="5">
        <f t="shared" si="320"/>
        <v>0</v>
      </c>
      <c r="AF9556" s="5" t="str">
        <f t="shared" si="321"/>
        <v>katA</v>
      </c>
      <c r="AG9556" s="153"/>
      <c r="AH9556" s="153"/>
      <c r="AI9556" t="s">
        <v>195</v>
      </c>
      <c r="AJ9556" t="s">
        <v>340</v>
      </c>
      <c r="AK9556" s="9" t="str">
        <f>VLOOKUP(Y9556,zdroj!D:AJ,33,0)</f>
        <v>katA</v>
      </c>
    </row>
    <row r="9557" spans="8:37" x14ac:dyDescent="0.25">
      <c r="H9557" s="8"/>
      <c r="I9557" s="8"/>
      <c r="N9557" s="23"/>
      <c r="O9557" s="24"/>
      <c r="P9557" s="19"/>
      <c r="Q9557" s="19"/>
      <c r="R9557" s="19"/>
      <c r="U9557" s="27"/>
      <c r="Y9557" s="9" t="s">
        <v>645</v>
      </c>
      <c r="Z9557" s="9" t="s">
        <v>462</v>
      </c>
      <c r="AA9557" s="9" t="s">
        <v>237</v>
      </c>
      <c r="AB9557" s="9">
        <v>15431371</v>
      </c>
      <c r="AC9557" s="9" t="s">
        <v>10331</v>
      </c>
      <c r="AD9557" s="9" t="s">
        <v>225</v>
      </c>
      <c r="AE9557" s="5">
        <f t="shared" si="320"/>
        <v>0</v>
      </c>
      <c r="AF9557" s="5" t="str">
        <f t="shared" si="321"/>
        <v>katA</v>
      </c>
      <c r="AG9557" s="153"/>
      <c r="AH9557" s="153"/>
      <c r="AI9557" t="s">
        <v>195</v>
      </c>
      <c r="AJ9557" t="s">
        <v>340</v>
      </c>
      <c r="AK9557" s="9" t="str">
        <f>VLOOKUP(Y9557,zdroj!D:AJ,33,0)</f>
        <v>katA</v>
      </c>
    </row>
    <row r="9558" spans="8:37" x14ac:dyDescent="0.25">
      <c r="H9558" s="8"/>
      <c r="I9558" s="8"/>
      <c r="N9558" s="23"/>
      <c r="O9558" s="24"/>
      <c r="P9558" s="19"/>
      <c r="Q9558" s="19"/>
      <c r="R9558" s="19"/>
      <c r="U9558" s="27"/>
      <c r="Y9558" s="9" t="s">
        <v>645</v>
      </c>
      <c r="Z9558" s="9" t="s">
        <v>462</v>
      </c>
      <c r="AA9558" s="9" t="s">
        <v>237</v>
      </c>
      <c r="AB9558" s="9">
        <v>15431380</v>
      </c>
      <c r="AC9558" s="9" t="s">
        <v>10332</v>
      </c>
      <c r="AD9558" s="9" t="s">
        <v>225</v>
      </c>
      <c r="AE9558" s="5">
        <f t="shared" si="320"/>
        <v>0</v>
      </c>
      <c r="AF9558" s="5" t="str">
        <f t="shared" si="321"/>
        <v>katA</v>
      </c>
      <c r="AG9558" s="153"/>
      <c r="AH9558" s="153"/>
      <c r="AI9558" t="s">
        <v>195</v>
      </c>
      <c r="AJ9558" t="s">
        <v>340</v>
      </c>
      <c r="AK9558" s="9" t="str">
        <f>VLOOKUP(Y9558,zdroj!D:AJ,33,0)</f>
        <v>katA</v>
      </c>
    </row>
    <row r="9559" spans="8:37" x14ac:dyDescent="0.25">
      <c r="H9559" s="8"/>
      <c r="I9559" s="8"/>
      <c r="N9559" s="23"/>
      <c r="O9559" s="24"/>
      <c r="P9559" s="19"/>
      <c r="Q9559" s="19"/>
      <c r="R9559" s="19"/>
      <c r="U9559" s="27"/>
      <c r="Y9559" s="9" t="s">
        <v>645</v>
      </c>
      <c r="Z9559" s="9" t="s">
        <v>462</v>
      </c>
      <c r="AA9559" s="9" t="s">
        <v>237</v>
      </c>
      <c r="AB9559" s="9">
        <v>15431398</v>
      </c>
      <c r="AC9559" s="9" t="s">
        <v>10333</v>
      </c>
      <c r="AD9559" s="9" t="s">
        <v>225</v>
      </c>
      <c r="AE9559" s="5">
        <f t="shared" si="320"/>
        <v>0</v>
      </c>
      <c r="AF9559" s="5" t="str">
        <f t="shared" si="321"/>
        <v>katA</v>
      </c>
      <c r="AG9559" s="153"/>
      <c r="AH9559" s="153"/>
      <c r="AI9559" t="s">
        <v>195</v>
      </c>
      <c r="AJ9559" t="s">
        <v>340</v>
      </c>
      <c r="AK9559" s="9" t="str">
        <f>VLOOKUP(Y9559,zdroj!D:AJ,33,0)</f>
        <v>katA</v>
      </c>
    </row>
    <row r="9560" spans="8:37" x14ac:dyDescent="0.25">
      <c r="H9560" s="8"/>
      <c r="I9560" s="8"/>
      <c r="N9560" s="23"/>
      <c r="O9560" s="24"/>
      <c r="P9560" s="19"/>
      <c r="Q9560" s="19"/>
      <c r="R9560" s="19"/>
      <c r="U9560" s="27"/>
      <c r="Y9560" s="9" t="s">
        <v>645</v>
      </c>
      <c r="Z9560" s="9" t="s">
        <v>462</v>
      </c>
      <c r="AA9560" s="9" t="s">
        <v>237</v>
      </c>
      <c r="AB9560" s="9">
        <v>15431401</v>
      </c>
      <c r="AC9560" s="9" t="s">
        <v>10334</v>
      </c>
      <c r="AD9560" s="9" t="s">
        <v>231</v>
      </c>
      <c r="AE9560" s="5">
        <f t="shared" si="320"/>
        <v>0</v>
      </c>
      <c r="AF9560" s="5" t="str">
        <f t="shared" si="321"/>
        <v>katB</v>
      </c>
      <c r="AG9560" s="153"/>
      <c r="AH9560" s="153"/>
      <c r="AI9560" t="s">
        <v>195</v>
      </c>
      <c r="AJ9560" t="s">
        <v>340</v>
      </c>
      <c r="AK9560" s="9" t="str">
        <f>VLOOKUP(Y9560,zdroj!D:AJ,33,0)</f>
        <v>katA</v>
      </c>
    </row>
    <row r="9561" spans="8:37" x14ac:dyDescent="0.25">
      <c r="H9561" s="8"/>
      <c r="I9561" s="8"/>
      <c r="N9561" s="23"/>
      <c r="O9561" s="24"/>
      <c r="P9561" s="19"/>
      <c r="Q9561" s="19"/>
      <c r="R9561" s="19"/>
      <c r="U9561" s="27"/>
      <c r="Y9561" s="9" t="s">
        <v>645</v>
      </c>
      <c r="Z9561" s="9" t="s">
        <v>462</v>
      </c>
      <c r="AA9561" s="9" t="s">
        <v>237</v>
      </c>
      <c r="AB9561" s="9">
        <v>15431428</v>
      </c>
      <c r="AC9561" s="9" t="s">
        <v>10335</v>
      </c>
      <c r="AD9561" s="9" t="s">
        <v>231</v>
      </c>
      <c r="AE9561" s="5">
        <f t="shared" si="320"/>
        <v>0</v>
      </c>
      <c r="AF9561" s="5" t="str">
        <f t="shared" si="321"/>
        <v>katB</v>
      </c>
      <c r="AG9561" s="153"/>
      <c r="AH9561" s="153"/>
      <c r="AI9561" t="s">
        <v>236</v>
      </c>
      <c r="AJ9561" t="s">
        <v>17878</v>
      </c>
      <c r="AK9561" s="9" t="str">
        <f>VLOOKUP(Y9561,zdroj!D:AJ,33,0)</f>
        <v>katA</v>
      </c>
    </row>
    <row r="9562" spans="8:37" x14ac:dyDescent="0.25">
      <c r="H9562" s="8"/>
      <c r="I9562" s="8"/>
      <c r="N9562" s="23"/>
      <c r="O9562" s="24"/>
      <c r="P9562" s="19"/>
      <c r="Q9562" s="19"/>
      <c r="R9562" s="19"/>
      <c r="U9562" s="27"/>
      <c r="Y9562" s="9" t="s">
        <v>645</v>
      </c>
      <c r="Z9562" s="9" t="s">
        <v>462</v>
      </c>
      <c r="AA9562" s="9" t="s">
        <v>237</v>
      </c>
      <c r="AB9562" s="9">
        <v>15431444</v>
      </c>
      <c r="AC9562" s="9" t="s">
        <v>10336</v>
      </c>
      <c r="AD9562" s="9" t="s">
        <v>225</v>
      </c>
      <c r="AE9562" s="5">
        <f t="shared" si="320"/>
        <v>0</v>
      </c>
      <c r="AF9562" s="5" t="str">
        <f t="shared" si="321"/>
        <v>katA</v>
      </c>
      <c r="AG9562" s="153"/>
      <c r="AH9562" s="153"/>
      <c r="AI9562" t="s">
        <v>236</v>
      </c>
      <c r="AJ9562" t="s">
        <v>17878</v>
      </c>
      <c r="AK9562" s="9" t="str">
        <f>VLOOKUP(Y9562,zdroj!D:AJ,33,0)</f>
        <v>katA</v>
      </c>
    </row>
    <row r="9563" spans="8:37" x14ac:dyDescent="0.25">
      <c r="H9563" s="8"/>
      <c r="I9563" s="8"/>
      <c r="N9563" s="23"/>
      <c r="O9563" s="24"/>
      <c r="P9563" s="19"/>
      <c r="Q9563" s="19"/>
      <c r="R9563" s="19"/>
      <c r="U9563" s="27"/>
      <c r="Y9563" s="9" t="s">
        <v>645</v>
      </c>
      <c r="Z9563" s="9" t="s">
        <v>462</v>
      </c>
      <c r="AA9563" s="9" t="s">
        <v>237</v>
      </c>
      <c r="AB9563" s="9">
        <v>15431011</v>
      </c>
      <c r="AC9563" s="9" t="s">
        <v>10337</v>
      </c>
      <c r="AD9563" s="9" t="s">
        <v>225</v>
      </c>
      <c r="AE9563" s="5">
        <f t="shared" si="320"/>
        <v>0</v>
      </c>
      <c r="AF9563" s="5" t="str">
        <f t="shared" si="321"/>
        <v>katA</v>
      </c>
      <c r="AG9563" s="153"/>
      <c r="AH9563" s="153"/>
      <c r="AI9563" t="s">
        <v>195</v>
      </c>
      <c r="AJ9563" t="s">
        <v>340</v>
      </c>
      <c r="AK9563" s="9" t="str">
        <f>VLOOKUP(Y9563,zdroj!D:AJ,33,0)</f>
        <v>katA</v>
      </c>
    </row>
    <row r="9564" spans="8:37" x14ac:dyDescent="0.25">
      <c r="H9564" s="8"/>
      <c r="I9564" s="8"/>
      <c r="N9564" s="23"/>
      <c r="O9564" s="24"/>
      <c r="P9564" s="19"/>
      <c r="Q9564" s="19"/>
      <c r="R9564" s="19"/>
      <c r="U9564" s="27"/>
      <c r="Y9564" s="9" t="s">
        <v>645</v>
      </c>
      <c r="Z9564" s="9" t="s">
        <v>462</v>
      </c>
      <c r="AA9564" s="9" t="s">
        <v>237</v>
      </c>
      <c r="AB9564" s="9">
        <v>15431461</v>
      </c>
      <c r="AC9564" s="9" t="s">
        <v>10338</v>
      </c>
      <c r="AD9564" s="9" t="s">
        <v>225</v>
      </c>
      <c r="AE9564" s="5">
        <f t="shared" si="320"/>
        <v>0</v>
      </c>
      <c r="AF9564" s="5" t="str">
        <f t="shared" si="321"/>
        <v>katA</v>
      </c>
      <c r="AG9564" s="153"/>
      <c r="AH9564" s="153"/>
      <c r="AI9564" t="s">
        <v>195</v>
      </c>
      <c r="AJ9564" t="s">
        <v>340</v>
      </c>
      <c r="AK9564" s="9" t="str">
        <f>VLOOKUP(Y9564,zdroj!D:AJ,33,0)</f>
        <v>katA</v>
      </c>
    </row>
    <row r="9565" spans="8:37" x14ac:dyDescent="0.25">
      <c r="H9565" s="8"/>
      <c r="I9565" s="8"/>
      <c r="N9565" s="23"/>
      <c r="O9565" s="24"/>
      <c r="P9565" s="19"/>
      <c r="Q9565" s="19"/>
      <c r="R9565" s="19"/>
      <c r="U9565" s="27"/>
      <c r="Y9565" s="9" t="s">
        <v>645</v>
      </c>
      <c r="Z9565" s="9" t="s">
        <v>462</v>
      </c>
      <c r="AA9565" s="9" t="s">
        <v>237</v>
      </c>
      <c r="AB9565" s="9">
        <v>81207875</v>
      </c>
      <c r="AC9565" s="9" t="s">
        <v>10339</v>
      </c>
      <c r="AD9565" s="9" t="s">
        <v>225</v>
      </c>
      <c r="AE9565" s="5">
        <f t="shared" si="320"/>
        <v>0</v>
      </c>
      <c r="AF9565" s="5" t="str">
        <f t="shared" si="321"/>
        <v>katA</v>
      </c>
      <c r="AG9565" s="153"/>
      <c r="AH9565" s="153"/>
      <c r="AI9565" t="s">
        <v>195</v>
      </c>
      <c r="AJ9565" t="s">
        <v>340</v>
      </c>
      <c r="AK9565" s="9" t="str">
        <f>VLOOKUP(Y9565,zdroj!D:AJ,33,0)</f>
        <v>katA</v>
      </c>
    </row>
    <row r="9566" spans="8:37" x14ac:dyDescent="0.25">
      <c r="H9566" s="8"/>
      <c r="I9566" s="8"/>
      <c r="N9566" s="23"/>
      <c r="O9566" s="24"/>
      <c r="P9566" s="19"/>
      <c r="Q9566" s="19"/>
      <c r="R9566" s="19"/>
      <c r="U9566" s="27"/>
      <c r="Y9566" s="9" t="s">
        <v>645</v>
      </c>
      <c r="Z9566" s="9" t="s">
        <v>462</v>
      </c>
      <c r="AA9566" s="9" t="s">
        <v>237</v>
      </c>
      <c r="AB9566" s="9">
        <v>15431487</v>
      </c>
      <c r="AC9566" s="9" t="s">
        <v>10340</v>
      </c>
      <c r="AD9566" s="9" t="s">
        <v>225</v>
      </c>
      <c r="AE9566" s="5">
        <f t="shared" si="320"/>
        <v>0</v>
      </c>
      <c r="AF9566" s="5" t="str">
        <f t="shared" si="321"/>
        <v>katA</v>
      </c>
      <c r="AG9566" s="153"/>
      <c r="AH9566" s="153"/>
      <c r="AI9566" t="s">
        <v>236</v>
      </c>
      <c r="AJ9566" t="s">
        <v>17878</v>
      </c>
      <c r="AK9566" s="9" t="str">
        <f>VLOOKUP(Y9566,zdroj!D:AJ,33,0)</f>
        <v>katA</v>
      </c>
    </row>
    <row r="9567" spans="8:37" x14ac:dyDescent="0.25">
      <c r="H9567" s="8"/>
      <c r="I9567" s="8"/>
      <c r="N9567" s="23"/>
      <c r="O9567" s="24"/>
      <c r="P9567" s="19"/>
      <c r="Q9567" s="19"/>
      <c r="R9567" s="19"/>
      <c r="U9567" s="27"/>
      <c r="Y9567" s="9" t="s">
        <v>645</v>
      </c>
      <c r="Z9567" s="9" t="s">
        <v>462</v>
      </c>
      <c r="AA9567" s="9" t="s">
        <v>237</v>
      </c>
      <c r="AB9567" s="9">
        <v>15431495</v>
      </c>
      <c r="AC9567" s="9" t="s">
        <v>10341</v>
      </c>
      <c r="AD9567" s="9" t="s">
        <v>225</v>
      </c>
      <c r="AE9567" s="5">
        <f t="shared" si="320"/>
        <v>0</v>
      </c>
      <c r="AF9567" s="5" t="str">
        <f t="shared" si="321"/>
        <v>katA</v>
      </c>
      <c r="AG9567" s="153"/>
      <c r="AH9567" s="153"/>
      <c r="AI9567" t="s">
        <v>195</v>
      </c>
      <c r="AJ9567" t="s">
        <v>340</v>
      </c>
      <c r="AK9567" s="9" t="str">
        <f>VLOOKUP(Y9567,zdroj!D:AJ,33,0)</f>
        <v>katA</v>
      </c>
    </row>
    <row r="9568" spans="8:37" x14ac:dyDescent="0.25">
      <c r="H9568" s="8"/>
      <c r="I9568" s="8"/>
      <c r="N9568" s="23"/>
      <c r="O9568" s="24"/>
      <c r="P9568" s="19"/>
      <c r="Q9568" s="19"/>
      <c r="R9568" s="19"/>
      <c r="U9568" s="27"/>
      <c r="Y9568" s="9" t="s">
        <v>645</v>
      </c>
      <c r="Z9568" s="9" t="s">
        <v>462</v>
      </c>
      <c r="AA9568" s="9" t="s">
        <v>237</v>
      </c>
      <c r="AB9568" s="9">
        <v>15431509</v>
      </c>
      <c r="AC9568" s="9" t="s">
        <v>10342</v>
      </c>
      <c r="AD9568" s="9" t="s">
        <v>225</v>
      </c>
      <c r="AE9568" s="5">
        <f t="shared" si="320"/>
        <v>0</v>
      </c>
      <c r="AF9568" s="5" t="str">
        <f t="shared" si="321"/>
        <v>katA</v>
      </c>
      <c r="AG9568" s="153"/>
      <c r="AH9568" s="153"/>
      <c r="AI9568" t="s">
        <v>195</v>
      </c>
      <c r="AJ9568" t="s">
        <v>340</v>
      </c>
      <c r="AK9568" s="9" t="str">
        <f>VLOOKUP(Y9568,zdroj!D:AJ,33,0)</f>
        <v>katA</v>
      </c>
    </row>
    <row r="9569" spans="8:37" x14ac:dyDescent="0.25">
      <c r="H9569" s="8"/>
      <c r="I9569" s="8"/>
      <c r="N9569" s="23"/>
      <c r="O9569" s="24"/>
      <c r="P9569" s="19"/>
      <c r="Q9569" s="19"/>
      <c r="R9569" s="19"/>
      <c r="U9569" s="27"/>
      <c r="Y9569" s="9" t="s">
        <v>645</v>
      </c>
      <c r="Z9569" s="9" t="s">
        <v>462</v>
      </c>
      <c r="AA9569" s="9" t="s">
        <v>237</v>
      </c>
      <c r="AB9569" s="9">
        <v>15431517</v>
      </c>
      <c r="AC9569" s="9" t="s">
        <v>10343</v>
      </c>
      <c r="AD9569" s="9" t="s">
        <v>231</v>
      </c>
      <c r="AE9569" s="5">
        <f t="shared" si="320"/>
        <v>0</v>
      </c>
      <c r="AF9569" s="5" t="str">
        <f t="shared" si="321"/>
        <v>katB</v>
      </c>
      <c r="AG9569" s="153"/>
      <c r="AH9569" s="153"/>
      <c r="AI9569" t="s">
        <v>195</v>
      </c>
      <c r="AJ9569" t="s">
        <v>340</v>
      </c>
      <c r="AK9569" s="9" t="str">
        <f>VLOOKUP(Y9569,zdroj!D:AJ,33,0)</f>
        <v>katA</v>
      </c>
    </row>
    <row r="9570" spans="8:37" x14ac:dyDescent="0.25">
      <c r="H9570" s="8"/>
      <c r="I9570" s="8"/>
      <c r="N9570" s="23"/>
      <c r="O9570" s="24"/>
      <c r="P9570" s="19"/>
      <c r="Q9570" s="19"/>
      <c r="R9570" s="19"/>
      <c r="U9570" s="27"/>
      <c r="Y9570" s="9" t="s">
        <v>645</v>
      </c>
      <c r="Z9570" s="9" t="s">
        <v>462</v>
      </c>
      <c r="AA9570" s="9" t="s">
        <v>237</v>
      </c>
      <c r="AB9570" s="9">
        <v>15431029</v>
      </c>
      <c r="AC9570" s="9" t="s">
        <v>10344</v>
      </c>
      <c r="AD9570" s="9" t="s">
        <v>225</v>
      </c>
      <c r="AE9570" s="5">
        <f t="shared" si="320"/>
        <v>0</v>
      </c>
      <c r="AF9570" s="5" t="str">
        <f t="shared" si="321"/>
        <v>katA</v>
      </c>
      <c r="AG9570" s="153"/>
      <c r="AH9570" s="153"/>
      <c r="AI9570" t="s">
        <v>195</v>
      </c>
      <c r="AJ9570" t="s">
        <v>340</v>
      </c>
      <c r="AK9570" s="9" t="str">
        <f>VLOOKUP(Y9570,zdroj!D:AJ,33,0)</f>
        <v>katA</v>
      </c>
    </row>
    <row r="9571" spans="8:37" x14ac:dyDescent="0.25">
      <c r="H9571" s="8"/>
      <c r="I9571" s="8"/>
      <c r="N9571" s="23"/>
      <c r="O9571" s="24"/>
      <c r="P9571" s="19"/>
      <c r="Q9571" s="19"/>
      <c r="R9571" s="19"/>
      <c r="U9571" s="27"/>
      <c r="Y9571" s="9" t="s">
        <v>645</v>
      </c>
      <c r="Z9571" s="9" t="s">
        <v>462</v>
      </c>
      <c r="AA9571" s="9" t="s">
        <v>237</v>
      </c>
      <c r="AB9571" s="9">
        <v>15431568</v>
      </c>
      <c r="AC9571" s="9" t="s">
        <v>10345</v>
      </c>
      <c r="AD9571" s="9" t="s">
        <v>225</v>
      </c>
      <c r="AE9571" s="5">
        <f t="shared" si="320"/>
        <v>0</v>
      </c>
      <c r="AF9571" s="5" t="str">
        <f t="shared" si="321"/>
        <v>katA</v>
      </c>
      <c r="AG9571" s="153"/>
      <c r="AH9571" s="153"/>
      <c r="AI9571" t="s">
        <v>195</v>
      </c>
      <c r="AJ9571" t="s">
        <v>340</v>
      </c>
      <c r="AK9571" s="9" t="str">
        <f>VLOOKUP(Y9571,zdroj!D:AJ,33,0)</f>
        <v>katA</v>
      </c>
    </row>
    <row r="9572" spans="8:37" x14ac:dyDescent="0.25">
      <c r="H9572" s="8"/>
      <c r="I9572" s="8"/>
      <c r="N9572" s="23"/>
      <c r="O9572" s="24"/>
      <c r="P9572" s="19"/>
      <c r="Q9572" s="19"/>
      <c r="R9572" s="19"/>
      <c r="U9572" s="27"/>
      <c r="Y9572" s="9" t="s">
        <v>645</v>
      </c>
      <c r="Z9572" s="9" t="s">
        <v>462</v>
      </c>
      <c r="AA9572" s="9" t="s">
        <v>237</v>
      </c>
      <c r="AB9572" s="9">
        <v>15431576</v>
      </c>
      <c r="AC9572" s="9" t="s">
        <v>10346</v>
      </c>
      <c r="AD9572" s="9" t="s">
        <v>225</v>
      </c>
      <c r="AE9572" s="5">
        <f t="shared" si="320"/>
        <v>0</v>
      </c>
      <c r="AF9572" s="5" t="str">
        <f t="shared" si="321"/>
        <v>katA</v>
      </c>
      <c r="AG9572" s="153"/>
      <c r="AH9572" s="153"/>
      <c r="AI9572" t="s">
        <v>195</v>
      </c>
      <c r="AJ9572" t="s">
        <v>340</v>
      </c>
      <c r="AK9572" s="9" t="str">
        <f>VLOOKUP(Y9572,zdroj!D:AJ,33,0)</f>
        <v>katA</v>
      </c>
    </row>
    <row r="9573" spans="8:37" x14ac:dyDescent="0.25">
      <c r="H9573" s="8"/>
      <c r="I9573" s="8"/>
      <c r="N9573" s="23"/>
      <c r="O9573" s="24"/>
      <c r="P9573" s="19"/>
      <c r="Q9573" s="19"/>
      <c r="R9573" s="19"/>
      <c r="U9573" s="27"/>
      <c r="Y9573" s="9" t="s">
        <v>645</v>
      </c>
      <c r="Z9573" s="9" t="s">
        <v>462</v>
      </c>
      <c r="AA9573" s="9" t="s">
        <v>237</v>
      </c>
      <c r="AB9573" s="9">
        <v>15431584</v>
      </c>
      <c r="AC9573" s="9" t="s">
        <v>10347</v>
      </c>
      <c r="AD9573" s="9" t="s">
        <v>225</v>
      </c>
      <c r="AE9573" s="5">
        <f t="shared" si="320"/>
        <v>0</v>
      </c>
      <c r="AF9573" s="5" t="str">
        <f t="shared" si="321"/>
        <v>katA</v>
      </c>
      <c r="AG9573" s="153"/>
      <c r="AH9573" s="153"/>
      <c r="AI9573" t="s">
        <v>195</v>
      </c>
      <c r="AJ9573" t="s">
        <v>340</v>
      </c>
      <c r="AK9573" s="9" t="str">
        <f>VLOOKUP(Y9573,zdroj!D:AJ,33,0)</f>
        <v>katA</v>
      </c>
    </row>
    <row r="9574" spans="8:37" x14ac:dyDescent="0.25">
      <c r="H9574" s="8"/>
      <c r="I9574" s="8"/>
      <c r="N9574" s="23"/>
      <c r="O9574" s="24"/>
      <c r="P9574" s="19"/>
      <c r="Q9574" s="19"/>
      <c r="R9574" s="19"/>
      <c r="U9574" s="27"/>
      <c r="Y9574" s="9" t="s">
        <v>645</v>
      </c>
      <c r="Z9574" s="9" t="s">
        <v>462</v>
      </c>
      <c r="AA9574" s="9" t="s">
        <v>237</v>
      </c>
      <c r="AB9574" s="9">
        <v>15431606</v>
      </c>
      <c r="AC9574" s="9" t="s">
        <v>10348</v>
      </c>
      <c r="AD9574" s="9" t="s">
        <v>225</v>
      </c>
      <c r="AE9574" s="5">
        <f t="shared" si="320"/>
        <v>0</v>
      </c>
      <c r="AF9574" s="5" t="str">
        <f t="shared" si="321"/>
        <v>katA</v>
      </c>
      <c r="AG9574" s="153"/>
      <c r="AH9574" s="153"/>
      <c r="AI9574" t="s">
        <v>195</v>
      </c>
      <c r="AJ9574" t="s">
        <v>340</v>
      </c>
      <c r="AK9574" s="9" t="str">
        <f>VLOOKUP(Y9574,zdroj!D:AJ,33,0)</f>
        <v>katA</v>
      </c>
    </row>
    <row r="9575" spans="8:37" x14ac:dyDescent="0.25">
      <c r="H9575" s="8"/>
      <c r="I9575" s="8"/>
      <c r="N9575" s="23"/>
      <c r="O9575" s="24"/>
      <c r="P9575" s="19"/>
      <c r="Q9575" s="19"/>
      <c r="R9575" s="19"/>
      <c r="U9575" s="27"/>
      <c r="Y9575" s="9" t="s">
        <v>645</v>
      </c>
      <c r="Z9575" s="9" t="s">
        <v>462</v>
      </c>
      <c r="AA9575" s="9" t="s">
        <v>237</v>
      </c>
      <c r="AB9575" s="9">
        <v>72573180</v>
      </c>
      <c r="AC9575" s="9" t="s">
        <v>10349</v>
      </c>
      <c r="AD9575" s="9" t="s">
        <v>225</v>
      </c>
      <c r="AE9575" s="5">
        <f t="shared" si="320"/>
        <v>0</v>
      </c>
      <c r="AF9575" s="5" t="str">
        <f t="shared" si="321"/>
        <v>katA</v>
      </c>
      <c r="AG9575" s="153"/>
      <c r="AH9575" s="153"/>
      <c r="AI9575" t="s">
        <v>195</v>
      </c>
      <c r="AJ9575" t="s">
        <v>340</v>
      </c>
      <c r="AK9575" s="9" t="str">
        <f>VLOOKUP(Y9575,zdroj!D:AJ,33,0)</f>
        <v>katA</v>
      </c>
    </row>
    <row r="9576" spans="8:37" x14ac:dyDescent="0.25">
      <c r="H9576" s="8"/>
      <c r="I9576" s="8"/>
      <c r="N9576" s="23"/>
      <c r="O9576" s="24"/>
      <c r="P9576" s="19"/>
      <c r="Q9576" s="19"/>
      <c r="R9576" s="19"/>
      <c r="U9576" s="27"/>
      <c r="Y9576" s="9" t="s">
        <v>645</v>
      </c>
      <c r="Z9576" s="9" t="s">
        <v>462</v>
      </c>
      <c r="AA9576" s="9" t="s">
        <v>237</v>
      </c>
      <c r="AB9576" s="9">
        <v>30851190</v>
      </c>
      <c r="AC9576" s="9" t="s">
        <v>10350</v>
      </c>
      <c r="AD9576" s="9" t="s">
        <v>225</v>
      </c>
      <c r="AE9576" s="5">
        <f t="shared" si="320"/>
        <v>0</v>
      </c>
      <c r="AF9576" s="5" t="str">
        <f t="shared" si="321"/>
        <v>katA</v>
      </c>
      <c r="AG9576" s="153"/>
      <c r="AH9576" s="153"/>
      <c r="AI9576" t="s">
        <v>195</v>
      </c>
      <c r="AJ9576" t="s">
        <v>340</v>
      </c>
      <c r="AK9576" s="9" t="str">
        <f>VLOOKUP(Y9576,zdroj!D:AJ,33,0)</f>
        <v>katA</v>
      </c>
    </row>
    <row r="9577" spans="8:37" x14ac:dyDescent="0.25">
      <c r="H9577" s="8"/>
      <c r="I9577" s="8"/>
      <c r="N9577" s="23"/>
      <c r="O9577" s="24"/>
      <c r="P9577" s="19"/>
      <c r="Q9577" s="19"/>
      <c r="R9577" s="19"/>
      <c r="U9577" s="27"/>
      <c r="Y9577" s="9" t="s">
        <v>645</v>
      </c>
      <c r="Z9577" s="9" t="s">
        <v>462</v>
      </c>
      <c r="AA9577" s="9" t="s">
        <v>237</v>
      </c>
      <c r="AB9577" s="9">
        <v>30851203</v>
      </c>
      <c r="AC9577" s="9" t="s">
        <v>10351</v>
      </c>
      <c r="AD9577" s="9" t="s">
        <v>225</v>
      </c>
      <c r="AE9577" s="5">
        <f t="shared" si="320"/>
        <v>0</v>
      </c>
      <c r="AF9577" s="5" t="str">
        <f t="shared" si="321"/>
        <v>katA</v>
      </c>
      <c r="AG9577" s="153"/>
      <c r="AH9577" s="153"/>
      <c r="AI9577" t="s">
        <v>195</v>
      </c>
      <c r="AJ9577" t="s">
        <v>340</v>
      </c>
      <c r="AK9577" s="9" t="str">
        <f>VLOOKUP(Y9577,zdroj!D:AJ,33,0)</f>
        <v>katA</v>
      </c>
    </row>
    <row r="9578" spans="8:37" x14ac:dyDescent="0.25">
      <c r="H9578" s="8"/>
      <c r="I9578" s="8"/>
      <c r="N9578" s="23"/>
      <c r="O9578" s="24"/>
      <c r="P9578" s="19"/>
      <c r="Q9578" s="19"/>
      <c r="R9578" s="19"/>
      <c r="U9578" s="27"/>
      <c r="Y9578" s="9" t="s">
        <v>645</v>
      </c>
      <c r="Z9578" s="9" t="s">
        <v>462</v>
      </c>
      <c r="AA9578" s="9" t="s">
        <v>237</v>
      </c>
      <c r="AB9578" s="9">
        <v>15431037</v>
      </c>
      <c r="AC9578" s="9" t="s">
        <v>10352</v>
      </c>
      <c r="AD9578" s="9" t="s">
        <v>225</v>
      </c>
      <c r="AE9578" s="5">
        <f t="shared" si="320"/>
        <v>0</v>
      </c>
      <c r="AF9578" s="5" t="str">
        <f t="shared" si="321"/>
        <v>katA</v>
      </c>
      <c r="AG9578" s="153"/>
      <c r="AH9578" s="153"/>
      <c r="AI9578" t="s">
        <v>195</v>
      </c>
      <c r="AJ9578" t="s">
        <v>340</v>
      </c>
      <c r="AK9578" s="9" t="str">
        <f>VLOOKUP(Y9578,zdroj!D:AJ,33,0)</f>
        <v>katA</v>
      </c>
    </row>
    <row r="9579" spans="8:37" x14ac:dyDescent="0.25">
      <c r="H9579" s="8"/>
      <c r="I9579" s="8"/>
      <c r="N9579" s="23"/>
      <c r="O9579" s="24"/>
      <c r="P9579" s="19"/>
      <c r="Q9579" s="19"/>
      <c r="R9579" s="19"/>
      <c r="U9579" s="27"/>
      <c r="Y9579" s="9" t="s">
        <v>645</v>
      </c>
      <c r="Z9579" s="9" t="s">
        <v>462</v>
      </c>
      <c r="AA9579" s="9" t="s">
        <v>237</v>
      </c>
      <c r="AB9579" s="9">
        <v>15431045</v>
      </c>
      <c r="AC9579" s="9" t="s">
        <v>10353</v>
      </c>
      <c r="AD9579" s="9" t="s">
        <v>225</v>
      </c>
      <c r="AE9579" s="5">
        <f t="shared" si="320"/>
        <v>0</v>
      </c>
      <c r="AF9579" s="5" t="str">
        <f t="shared" si="321"/>
        <v>katA</v>
      </c>
      <c r="AG9579" s="153"/>
      <c r="AH9579" s="153"/>
      <c r="AI9579" t="s">
        <v>195</v>
      </c>
      <c r="AJ9579" t="s">
        <v>340</v>
      </c>
      <c r="AK9579" s="9" t="str">
        <f>VLOOKUP(Y9579,zdroj!D:AJ,33,0)</f>
        <v>katA</v>
      </c>
    </row>
    <row r="9580" spans="8:37" x14ac:dyDescent="0.25">
      <c r="H9580" s="8"/>
      <c r="I9580" s="8"/>
      <c r="N9580" s="23"/>
      <c r="O9580" s="24"/>
      <c r="P9580" s="19"/>
      <c r="Q9580" s="19"/>
      <c r="R9580" s="19"/>
      <c r="U9580" s="27"/>
      <c r="Y9580" s="9" t="s">
        <v>645</v>
      </c>
      <c r="Z9580" s="9" t="s">
        <v>462</v>
      </c>
      <c r="AA9580" s="9" t="s">
        <v>237</v>
      </c>
      <c r="AB9580" s="9">
        <v>15431622</v>
      </c>
      <c r="AC9580" s="9" t="s">
        <v>10354</v>
      </c>
      <c r="AD9580" s="9" t="s">
        <v>225</v>
      </c>
      <c r="AE9580" s="5">
        <f t="shared" si="320"/>
        <v>0</v>
      </c>
      <c r="AF9580" s="5" t="str">
        <f t="shared" si="321"/>
        <v>katA</v>
      </c>
      <c r="AG9580" s="153"/>
      <c r="AH9580" s="153"/>
      <c r="AI9580" t="s">
        <v>229</v>
      </c>
      <c r="AJ9580" t="s">
        <v>17878</v>
      </c>
      <c r="AK9580" s="9" t="str">
        <f>VLOOKUP(Y9580,zdroj!D:AJ,33,0)</f>
        <v>katA</v>
      </c>
    </row>
    <row r="9581" spans="8:37" x14ac:dyDescent="0.25">
      <c r="H9581" s="8"/>
      <c r="I9581" s="8"/>
      <c r="N9581" s="23"/>
      <c r="O9581" s="24"/>
      <c r="P9581" s="19"/>
      <c r="Q9581" s="19"/>
      <c r="R9581" s="19"/>
      <c r="U9581" s="27"/>
      <c r="Y9581" s="9" t="s">
        <v>645</v>
      </c>
      <c r="Z9581" s="9" t="s">
        <v>462</v>
      </c>
      <c r="AA9581" s="9" t="s">
        <v>237</v>
      </c>
      <c r="AB9581" s="9">
        <v>15431631</v>
      </c>
      <c r="AC9581" s="9" t="s">
        <v>10355</v>
      </c>
      <c r="AD9581" s="9" t="s">
        <v>225</v>
      </c>
      <c r="AE9581" s="5">
        <f t="shared" si="320"/>
        <v>0</v>
      </c>
      <c r="AF9581" s="5" t="str">
        <f t="shared" si="321"/>
        <v>katA</v>
      </c>
      <c r="AG9581" s="153"/>
      <c r="AH9581" s="153"/>
      <c r="AI9581" t="s">
        <v>229</v>
      </c>
      <c r="AJ9581" t="s">
        <v>17878</v>
      </c>
      <c r="AK9581" s="9" t="str">
        <f>VLOOKUP(Y9581,zdroj!D:AJ,33,0)</f>
        <v>katA</v>
      </c>
    </row>
    <row r="9582" spans="8:37" x14ac:dyDescent="0.25">
      <c r="H9582" s="8"/>
      <c r="I9582" s="8"/>
      <c r="N9582" s="23"/>
      <c r="O9582" s="24"/>
      <c r="P9582" s="19"/>
      <c r="Q9582" s="19"/>
      <c r="R9582" s="19"/>
      <c r="U9582" s="27"/>
      <c r="Y9582" s="9" t="s">
        <v>645</v>
      </c>
      <c r="Z9582" s="9" t="s">
        <v>462</v>
      </c>
      <c r="AA9582" s="9" t="s">
        <v>237</v>
      </c>
      <c r="AB9582" s="9">
        <v>15431649</v>
      </c>
      <c r="AC9582" s="9" t="s">
        <v>10356</v>
      </c>
      <c r="AD9582" s="9" t="s">
        <v>225</v>
      </c>
      <c r="AE9582" s="5">
        <f t="shared" si="320"/>
        <v>0</v>
      </c>
      <c r="AF9582" s="5" t="str">
        <f t="shared" si="321"/>
        <v>katA</v>
      </c>
      <c r="AG9582" s="153"/>
      <c r="AH9582" s="153"/>
      <c r="AI9582" t="s">
        <v>195</v>
      </c>
      <c r="AJ9582" t="s">
        <v>340</v>
      </c>
      <c r="AK9582" s="9" t="str">
        <f>VLOOKUP(Y9582,zdroj!D:AJ,33,0)</f>
        <v>katA</v>
      </c>
    </row>
    <row r="9583" spans="8:37" x14ac:dyDescent="0.25">
      <c r="H9583" s="8"/>
      <c r="I9583" s="8"/>
      <c r="N9583" s="23"/>
      <c r="O9583" s="24"/>
      <c r="P9583" s="19"/>
      <c r="Q9583" s="19"/>
      <c r="R9583" s="19"/>
      <c r="U9583" s="27"/>
      <c r="Y9583" s="9" t="s">
        <v>645</v>
      </c>
      <c r="Z9583" s="9" t="s">
        <v>462</v>
      </c>
      <c r="AA9583" s="9" t="s">
        <v>237</v>
      </c>
      <c r="AB9583" s="9">
        <v>25762214</v>
      </c>
      <c r="AC9583" s="9" t="s">
        <v>10357</v>
      </c>
      <c r="AD9583" s="9" t="s">
        <v>225</v>
      </c>
      <c r="AE9583" s="5">
        <f t="shared" si="320"/>
        <v>0</v>
      </c>
      <c r="AF9583" s="5" t="str">
        <f t="shared" si="321"/>
        <v>katA</v>
      </c>
      <c r="AG9583" s="153"/>
      <c r="AH9583" s="153"/>
      <c r="AI9583" t="s">
        <v>229</v>
      </c>
      <c r="AJ9583" t="s">
        <v>17878</v>
      </c>
      <c r="AK9583" s="9" t="str">
        <f>VLOOKUP(Y9583,zdroj!D:AJ,33,0)</f>
        <v>katA</v>
      </c>
    </row>
    <row r="9584" spans="8:37" x14ac:dyDescent="0.25">
      <c r="H9584" s="8"/>
      <c r="I9584" s="8"/>
      <c r="N9584" s="23"/>
      <c r="O9584" s="24"/>
      <c r="P9584" s="19"/>
      <c r="Q9584" s="19"/>
      <c r="R9584" s="19"/>
      <c r="U9584" s="27"/>
      <c r="Y9584" s="9" t="s">
        <v>645</v>
      </c>
      <c r="Z9584" s="9" t="s">
        <v>462</v>
      </c>
      <c r="AA9584" s="9" t="s">
        <v>237</v>
      </c>
      <c r="AB9584" s="9">
        <v>25784145</v>
      </c>
      <c r="AC9584" s="9" t="s">
        <v>10358</v>
      </c>
      <c r="AD9584" s="9" t="s">
        <v>225</v>
      </c>
      <c r="AE9584" s="5">
        <f t="shared" si="320"/>
        <v>0</v>
      </c>
      <c r="AF9584" s="5" t="str">
        <f t="shared" si="321"/>
        <v>katA</v>
      </c>
      <c r="AG9584" s="153"/>
      <c r="AH9584" s="153"/>
      <c r="AI9584" t="s">
        <v>195</v>
      </c>
      <c r="AJ9584" t="s">
        <v>340</v>
      </c>
      <c r="AK9584" s="9" t="str">
        <f>VLOOKUP(Y9584,zdroj!D:AJ,33,0)</f>
        <v>katA</v>
      </c>
    </row>
    <row r="9585" spans="8:37" x14ac:dyDescent="0.25">
      <c r="H9585" s="8"/>
      <c r="I9585" s="8"/>
      <c r="N9585" s="23"/>
      <c r="O9585" s="24"/>
      <c r="P9585" s="19"/>
      <c r="Q9585" s="19"/>
      <c r="R9585" s="19"/>
      <c r="U9585" s="27"/>
      <c r="Y9585" s="9" t="s">
        <v>645</v>
      </c>
      <c r="Z9585" s="9" t="s">
        <v>462</v>
      </c>
      <c r="AA9585" s="9" t="s">
        <v>237</v>
      </c>
      <c r="AB9585" s="9">
        <v>15431053</v>
      </c>
      <c r="AC9585" s="9" t="s">
        <v>10359</v>
      </c>
      <c r="AD9585" s="9" t="s">
        <v>225</v>
      </c>
      <c r="AE9585" s="5">
        <f t="shared" si="320"/>
        <v>0</v>
      </c>
      <c r="AF9585" s="5" t="str">
        <f t="shared" si="321"/>
        <v>katA</v>
      </c>
      <c r="AG9585" s="153"/>
      <c r="AH9585" s="153"/>
      <c r="AI9585" t="s">
        <v>195</v>
      </c>
      <c r="AJ9585" t="s">
        <v>340</v>
      </c>
      <c r="AK9585" s="9" t="str">
        <f>VLOOKUP(Y9585,zdroj!D:AJ,33,0)</f>
        <v>katA</v>
      </c>
    </row>
    <row r="9586" spans="8:37" x14ac:dyDescent="0.25">
      <c r="H9586" s="8"/>
      <c r="I9586" s="8"/>
      <c r="N9586" s="23"/>
      <c r="O9586" s="24"/>
      <c r="P9586" s="19"/>
      <c r="Q9586" s="19"/>
      <c r="R9586" s="19"/>
      <c r="U9586" s="27"/>
      <c r="Y9586" s="9" t="s">
        <v>645</v>
      </c>
      <c r="Z9586" s="9" t="s">
        <v>462</v>
      </c>
      <c r="AA9586" s="9" t="s">
        <v>237</v>
      </c>
      <c r="AB9586" s="9">
        <v>15430847</v>
      </c>
      <c r="AC9586" s="9" t="s">
        <v>10360</v>
      </c>
      <c r="AD9586" s="9" t="s">
        <v>800</v>
      </c>
      <c r="AE9586" s="5">
        <f t="shared" si="320"/>
        <v>0</v>
      </c>
      <c r="AF9586" s="5" t="str">
        <f t="shared" si="321"/>
        <v>Pokryto</v>
      </c>
      <c r="AG9586" s="153"/>
      <c r="AH9586" s="153"/>
      <c r="AI9586" t="s">
        <v>201</v>
      </c>
      <c r="AJ9586" t="s">
        <v>800</v>
      </c>
      <c r="AK9586" s="9" t="str">
        <f>VLOOKUP(Y9586,zdroj!D:AJ,33,0)</f>
        <v>katA</v>
      </c>
    </row>
    <row r="9587" spans="8:37" x14ac:dyDescent="0.25">
      <c r="H9587" s="8"/>
      <c r="I9587" s="8"/>
      <c r="N9587" s="23"/>
      <c r="O9587" s="24"/>
      <c r="P9587" s="19"/>
      <c r="Q9587" s="19"/>
      <c r="R9587" s="19"/>
      <c r="U9587" s="27"/>
      <c r="Y9587" s="9" t="s">
        <v>645</v>
      </c>
      <c r="Z9587" s="9" t="s">
        <v>462</v>
      </c>
      <c r="AA9587" s="9" t="s">
        <v>237</v>
      </c>
      <c r="AB9587" s="9">
        <v>27206947</v>
      </c>
      <c r="AC9587" s="9" t="s">
        <v>10361</v>
      </c>
      <c r="AD9587" s="9" t="s">
        <v>225</v>
      </c>
      <c r="AE9587" s="5">
        <f t="shared" si="320"/>
        <v>0</v>
      </c>
      <c r="AF9587" s="5" t="str">
        <f t="shared" si="321"/>
        <v>katA</v>
      </c>
      <c r="AG9587" s="153"/>
      <c r="AH9587" s="153"/>
      <c r="AI9587" t="s">
        <v>17880</v>
      </c>
      <c r="AJ9587" t="s">
        <v>17878</v>
      </c>
      <c r="AK9587" s="9" t="str">
        <f>VLOOKUP(Y9587,zdroj!D:AJ,33,0)</f>
        <v>katA</v>
      </c>
    </row>
    <row r="9588" spans="8:37" x14ac:dyDescent="0.25">
      <c r="H9588" s="8"/>
      <c r="I9588" s="8"/>
      <c r="N9588" s="23"/>
      <c r="O9588" s="24"/>
      <c r="P9588" s="19"/>
      <c r="Q9588" s="19"/>
      <c r="R9588" s="19"/>
      <c r="U9588" s="27"/>
      <c r="Y9588" s="9" t="s">
        <v>645</v>
      </c>
      <c r="Z9588" s="9" t="s">
        <v>462</v>
      </c>
      <c r="AA9588" s="9" t="s">
        <v>237</v>
      </c>
      <c r="AB9588" s="9">
        <v>30851157</v>
      </c>
      <c r="AC9588" s="9" t="s">
        <v>10362</v>
      </c>
      <c r="AD9588" s="9" t="s">
        <v>225</v>
      </c>
      <c r="AE9588" s="5">
        <f t="shared" si="320"/>
        <v>0</v>
      </c>
      <c r="AF9588" s="5" t="str">
        <f t="shared" si="321"/>
        <v>katA</v>
      </c>
      <c r="AG9588" s="153"/>
      <c r="AH9588" s="153"/>
      <c r="AI9588" t="s">
        <v>201</v>
      </c>
      <c r="AJ9588" t="s">
        <v>17878</v>
      </c>
      <c r="AK9588" s="9" t="str">
        <f>VLOOKUP(Y9588,zdroj!D:AJ,33,0)</f>
        <v>katA</v>
      </c>
    </row>
    <row r="9589" spans="8:37" x14ac:dyDescent="0.25">
      <c r="H9589" s="8"/>
      <c r="I9589" s="8"/>
      <c r="N9589" s="23"/>
      <c r="O9589" s="24"/>
      <c r="P9589" s="19"/>
      <c r="Q9589" s="19"/>
      <c r="R9589" s="19"/>
      <c r="U9589" s="27"/>
      <c r="Y9589" s="9" t="s">
        <v>645</v>
      </c>
      <c r="Z9589" s="9" t="s">
        <v>462</v>
      </c>
      <c r="AA9589" s="9" t="s">
        <v>237</v>
      </c>
      <c r="AB9589" s="9">
        <v>15430901</v>
      </c>
      <c r="AC9589" s="9" t="s">
        <v>10363</v>
      </c>
      <c r="AD9589" s="9" t="s">
        <v>225</v>
      </c>
      <c r="AE9589" s="5">
        <f t="shared" si="320"/>
        <v>0</v>
      </c>
      <c r="AF9589" s="5" t="str">
        <f t="shared" si="321"/>
        <v>katA</v>
      </c>
      <c r="AG9589" s="153"/>
      <c r="AH9589" s="153"/>
      <c r="AI9589" t="s">
        <v>236</v>
      </c>
      <c r="AJ9589" t="s">
        <v>17878</v>
      </c>
      <c r="AK9589" s="9" t="str">
        <f>VLOOKUP(Y9589,zdroj!D:AJ,33,0)</f>
        <v>katA</v>
      </c>
    </row>
    <row r="9590" spans="8:37" x14ac:dyDescent="0.25">
      <c r="H9590" s="8"/>
      <c r="I9590" s="8"/>
      <c r="N9590" s="23"/>
      <c r="O9590" s="24"/>
      <c r="P9590" s="19"/>
      <c r="Q9590" s="19"/>
      <c r="R9590" s="19"/>
      <c r="U9590" s="27"/>
      <c r="Y9590" s="9" t="s">
        <v>645</v>
      </c>
      <c r="Z9590" s="9" t="s">
        <v>462</v>
      </c>
      <c r="AA9590" s="9" t="s">
        <v>237</v>
      </c>
      <c r="AB9590" s="9">
        <v>15430928</v>
      </c>
      <c r="AC9590" s="9" t="s">
        <v>10364</v>
      </c>
      <c r="AD9590" s="9" t="s">
        <v>225</v>
      </c>
      <c r="AE9590" s="5">
        <f t="shared" si="320"/>
        <v>0</v>
      </c>
      <c r="AF9590" s="5" t="str">
        <f t="shared" si="321"/>
        <v>katA</v>
      </c>
      <c r="AG9590" s="153"/>
      <c r="AH9590" s="153"/>
      <c r="AI9590" t="s">
        <v>201</v>
      </c>
      <c r="AJ9590" t="s">
        <v>17878</v>
      </c>
      <c r="AK9590" s="9" t="str">
        <f>VLOOKUP(Y9590,zdroj!D:AJ,33,0)</f>
        <v>katA</v>
      </c>
    </row>
    <row r="9591" spans="8:37" x14ac:dyDescent="0.25">
      <c r="H9591" s="8"/>
      <c r="I9591" s="8"/>
      <c r="N9591" s="23"/>
      <c r="O9591" s="24"/>
      <c r="P9591" s="19"/>
      <c r="Q9591" s="19"/>
      <c r="R9591" s="19"/>
      <c r="U9591" s="27"/>
      <c r="Y9591" s="9" t="s">
        <v>645</v>
      </c>
      <c r="Z9591" s="9" t="s">
        <v>462</v>
      </c>
      <c r="AA9591" s="9" t="s">
        <v>237</v>
      </c>
      <c r="AB9591" s="9">
        <v>27410641</v>
      </c>
      <c r="AC9591" s="9" t="s">
        <v>10365</v>
      </c>
      <c r="AD9591" s="9" t="s">
        <v>225</v>
      </c>
      <c r="AE9591" s="5">
        <f t="shared" si="320"/>
        <v>0</v>
      </c>
      <c r="AF9591" s="5" t="str">
        <f t="shared" si="321"/>
        <v>katA</v>
      </c>
      <c r="AG9591" s="153"/>
      <c r="AH9591" s="153"/>
      <c r="AI9591" t="s">
        <v>17880</v>
      </c>
      <c r="AJ9591" t="s">
        <v>17878</v>
      </c>
      <c r="AK9591" s="9" t="str">
        <f>VLOOKUP(Y9591,zdroj!D:AJ,33,0)</f>
        <v>katA</v>
      </c>
    </row>
    <row r="9592" spans="8:37" x14ac:dyDescent="0.25">
      <c r="H9592" s="8"/>
      <c r="I9592" s="8"/>
      <c r="N9592" s="23"/>
      <c r="O9592" s="24"/>
      <c r="P9592" s="19"/>
      <c r="Q9592" s="19"/>
      <c r="R9592" s="19"/>
      <c r="U9592" s="27"/>
      <c r="Y9592" s="9" t="s">
        <v>645</v>
      </c>
      <c r="Z9592" s="9" t="s">
        <v>462</v>
      </c>
      <c r="AA9592" s="9" t="s">
        <v>237</v>
      </c>
      <c r="AB9592" s="9">
        <v>15430936</v>
      </c>
      <c r="AC9592" s="9" t="s">
        <v>10366</v>
      </c>
      <c r="AD9592" s="9" t="s">
        <v>225</v>
      </c>
      <c r="AE9592" s="5">
        <f t="shared" si="320"/>
        <v>0</v>
      </c>
      <c r="AF9592" s="5" t="str">
        <f t="shared" si="321"/>
        <v>katA</v>
      </c>
      <c r="AG9592" s="153"/>
      <c r="AH9592" s="153"/>
      <c r="AI9592" t="s">
        <v>201</v>
      </c>
      <c r="AJ9592" t="s">
        <v>17878</v>
      </c>
      <c r="AK9592" s="9" t="str">
        <f>VLOOKUP(Y9592,zdroj!D:AJ,33,0)</f>
        <v>katA</v>
      </c>
    </row>
    <row r="9593" spans="8:37" x14ac:dyDescent="0.25">
      <c r="H9593" s="8"/>
      <c r="I9593" s="8"/>
      <c r="N9593" s="23"/>
      <c r="O9593" s="24"/>
      <c r="P9593" s="19"/>
      <c r="Q9593" s="19"/>
      <c r="R9593" s="19"/>
      <c r="U9593" s="27"/>
      <c r="Y9593" s="9" t="s">
        <v>645</v>
      </c>
      <c r="Z9593" s="9" t="s">
        <v>462</v>
      </c>
      <c r="AA9593" s="9" t="s">
        <v>237</v>
      </c>
      <c r="AB9593" s="9">
        <v>25770012</v>
      </c>
      <c r="AC9593" s="9" t="s">
        <v>10367</v>
      </c>
      <c r="AD9593" s="9" t="s">
        <v>800</v>
      </c>
      <c r="AE9593" s="5">
        <f t="shared" si="320"/>
        <v>0</v>
      </c>
      <c r="AF9593" s="5" t="str">
        <f t="shared" si="321"/>
        <v>Pokryto</v>
      </c>
      <c r="AG9593" s="153"/>
      <c r="AH9593" s="153"/>
      <c r="AI9593" t="s">
        <v>201</v>
      </c>
      <c r="AJ9593" t="s">
        <v>800</v>
      </c>
      <c r="AK9593" s="9" t="str">
        <f>VLOOKUP(Y9593,zdroj!D:AJ,33,0)</f>
        <v>katA</v>
      </c>
    </row>
    <row r="9594" spans="8:37" x14ac:dyDescent="0.25">
      <c r="H9594" s="8"/>
      <c r="I9594" s="8"/>
      <c r="N9594" s="23"/>
      <c r="O9594" s="24"/>
      <c r="P9594" s="19"/>
      <c r="Q9594" s="19"/>
      <c r="R9594" s="19"/>
      <c r="U9594" s="27"/>
      <c r="Y9594" s="9" t="s">
        <v>645</v>
      </c>
      <c r="Z9594" s="9" t="s">
        <v>462</v>
      </c>
      <c r="AA9594" s="9" t="s">
        <v>237</v>
      </c>
      <c r="AB9594" s="9">
        <v>15430855</v>
      </c>
      <c r="AC9594" s="9" t="s">
        <v>10368</v>
      </c>
      <c r="AD9594" s="9" t="s">
        <v>231</v>
      </c>
      <c r="AE9594" s="5">
        <f t="shared" si="320"/>
        <v>0</v>
      </c>
      <c r="AF9594" s="5" t="str">
        <f t="shared" si="321"/>
        <v>katB</v>
      </c>
      <c r="AG9594" s="153"/>
      <c r="AH9594" s="153"/>
      <c r="AI9594" t="s">
        <v>201</v>
      </c>
      <c r="AJ9594" t="s">
        <v>17878</v>
      </c>
      <c r="AK9594" s="9" t="str">
        <f>VLOOKUP(Y9594,zdroj!D:AJ,33,0)</f>
        <v>katA</v>
      </c>
    </row>
    <row r="9595" spans="8:37" x14ac:dyDescent="0.25">
      <c r="H9595" s="8"/>
      <c r="I9595" s="8"/>
      <c r="N9595" s="23"/>
      <c r="O9595" s="24"/>
      <c r="P9595" s="19"/>
      <c r="Q9595" s="19"/>
      <c r="R9595" s="19"/>
      <c r="U9595" s="27"/>
      <c r="Y9595" s="9" t="s">
        <v>645</v>
      </c>
      <c r="Z9595" s="9" t="s">
        <v>462</v>
      </c>
      <c r="AA9595" s="9" t="s">
        <v>237</v>
      </c>
      <c r="AB9595" s="9">
        <v>25834801</v>
      </c>
      <c r="AC9595" s="9" t="s">
        <v>10369</v>
      </c>
      <c r="AD9595" s="9" t="s">
        <v>225</v>
      </c>
      <c r="AE9595" s="5">
        <f t="shared" si="320"/>
        <v>0</v>
      </c>
      <c r="AF9595" s="5" t="str">
        <f t="shared" si="321"/>
        <v>katA</v>
      </c>
      <c r="AG9595" s="153"/>
      <c r="AH9595" s="153"/>
      <c r="AI9595" t="s">
        <v>17879</v>
      </c>
      <c r="AJ9595" t="s">
        <v>17878</v>
      </c>
      <c r="AK9595" s="9" t="str">
        <f>VLOOKUP(Y9595,zdroj!D:AJ,33,0)</f>
        <v>katA</v>
      </c>
    </row>
    <row r="9596" spans="8:37" x14ac:dyDescent="0.25">
      <c r="H9596" s="8"/>
      <c r="I9596" s="8"/>
      <c r="N9596" s="23"/>
      <c r="O9596" s="24"/>
      <c r="P9596" s="19"/>
      <c r="Q9596" s="19"/>
      <c r="R9596" s="19"/>
      <c r="U9596" s="27"/>
      <c r="Y9596" s="9" t="s">
        <v>645</v>
      </c>
      <c r="Z9596" s="9" t="s">
        <v>462</v>
      </c>
      <c r="AA9596" s="9" t="s">
        <v>237</v>
      </c>
      <c r="AB9596" s="9">
        <v>15430944</v>
      </c>
      <c r="AC9596" s="9" t="s">
        <v>10370</v>
      </c>
      <c r="AD9596" s="9" t="s">
        <v>231</v>
      </c>
      <c r="AE9596" s="5">
        <f t="shared" si="320"/>
        <v>0</v>
      </c>
      <c r="AF9596" s="5" t="str">
        <f t="shared" si="321"/>
        <v>katB</v>
      </c>
      <c r="AG9596" s="153"/>
      <c r="AH9596" s="153"/>
      <c r="AI9596" t="s">
        <v>201</v>
      </c>
      <c r="AJ9596" t="s">
        <v>17878</v>
      </c>
      <c r="AK9596" s="9" t="str">
        <f>VLOOKUP(Y9596,zdroj!D:AJ,33,0)</f>
        <v>katA</v>
      </c>
    </row>
    <row r="9597" spans="8:37" x14ac:dyDescent="0.25">
      <c r="H9597" s="8"/>
      <c r="I9597" s="8"/>
      <c r="N9597" s="23"/>
      <c r="O9597" s="24"/>
      <c r="P9597" s="19"/>
      <c r="Q9597" s="19"/>
      <c r="R9597" s="19"/>
      <c r="U9597" s="27"/>
      <c r="Y9597" s="9" t="s">
        <v>645</v>
      </c>
      <c r="Z9597" s="9" t="s">
        <v>462</v>
      </c>
      <c r="AA9597" s="9" t="s">
        <v>237</v>
      </c>
      <c r="AB9597" s="9">
        <v>30851165</v>
      </c>
      <c r="AC9597" s="9" t="s">
        <v>10371</v>
      </c>
      <c r="AD9597" s="9" t="s">
        <v>231</v>
      </c>
      <c r="AE9597" s="5">
        <f t="shared" si="320"/>
        <v>0</v>
      </c>
      <c r="AF9597" s="5" t="str">
        <f t="shared" si="321"/>
        <v>katB</v>
      </c>
      <c r="AG9597" s="153"/>
      <c r="AH9597" s="153"/>
      <c r="AI9597" t="s">
        <v>201</v>
      </c>
      <c r="AJ9597" t="s">
        <v>17878</v>
      </c>
      <c r="AK9597" s="9" t="str">
        <f>VLOOKUP(Y9597,zdroj!D:AJ,33,0)</f>
        <v>katA</v>
      </c>
    </row>
    <row r="9598" spans="8:37" x14ac:dyDescent="0.25">
      <c r="H9598" s="8"/>
      <c r="I9598" s="8"/>
      <c r="N9598" s="23"/>
      <c r="O9598" s="24"/>
      <c r="P9598" s="19"/>
      <c r="Q9598" s="19"/>
      <c r="R9598" s="19"/>
      <c r="U9598" s="27"/>
      <c r="Y9598" s="9" t="s">
        <v>645</v>
      </c>
      <c r="Z9598" s="9" t="s">
        <v>462</v>
      </c>
      <c r="AA9598" s="9" t="s">
        <v>237</v>
      </c>
      <c r="AB9598" s="9">
        <v>15431339</v>
      </c>
      <c r="AC9598" s="9" t="s">
        <v>10372</v>
      </c>
      <c r="AD9598" s="9" t="s">
        <v>225</v>
      </c>
      <c r="AE9598" s="5">
        <f t="shared" si="320"/>
        <v>0</v>
      </c>
      <c r="AF9598" s="5" t="str">
        <f t="shared" si="321"/>
        <v>katA</v>
      </c>
      <c r="AG9598" s="153"/>
      <c r="AH9598" s="153"/>
      <c r="AI9598" t="s">
        <v>17879</v>
      </c>
      <c r="AJ9598" t="s">
        <v>17878</v>
      </c>
      <c r="AK9598" s="9" t="str">
        <f>VLOOKUP(Y9598,zdroj!D:AJ,33,0)</f>
        <v>katA</v>
      </c>
    </row>
    <row r="9599" spans="8:37" x14ac:dyDescent="0.25">
      <c r="H9599" s="8"/>
      <c r="I9599" s="8"/>
      <c r="N9599" s="23"/>
      <c r="O9599" s="24"/>
      <c r="P9599" s="19"/>
      <c r="Q9599" s="19"/>
      <c r="R9599" s="19"/>
      <c r="U9599" s="27"/>
      <c r="Y9599" s="9" t="s">
        <v>645</v>
      </c>
      <c r="Z9599" s="9" t="s">
        <v>462</v>
      </c>
      <c r="AA9599" s="9" t="s">
        <v>237</v>
      </c>
      <c r="AB9599" s="9">
        <v>25770021</v>
      </c>
      <c r="AC9599" s="9" t="s">
        <v>10373</v>
      </c>
      <c r="AD9599" s="9" t="s">
        <v>225</v>
      </c>
      <c r="AE9599" s="5">
        <f t="shared" si="320"/>
        <v>0</v>
      </c>
      <c r="AF9599" s="5" t="str">
        <f t="shared" si="321"/>
        <v>katA</v>
      </c>
      <c r="AG9599" s="153"/>
      <c r="AH9599" s="153"/>
      <c r="AI9599" t="s">
        <v>236</v>
      </c>
      <c r="AJ9599" t="s">
        <v>17878</v>
      </c>
      <c r="AK9599" s="9" t="str">
        <f>VLOOKUP(Y9599,zdroj!D:AJ,33,0)</f>
        <v>katA</v>
      </c>
    </row>
    <row r="9600" spans="8:37" x14ac:dyDescent="0.25">
      <c r="H9600" s="8"/>
      <c r="I9600" s="8"/>
      <c r="N9600" s="23"/>
      <c r="O9600" s="24"/>
      <c r="P9600" s="19"/>
      <c r="Q9600" s="19"/>
      <c r="R9600" s="19"/>
      <c r="U9600" s="27"/>
      <c r="Y9600" s="9" t="s">
        <v>645</v>
      </c>
      <c r="Z9600" s="9" t="s">
        <v>462</v>
      </c>
      <c r="AA9600" s="9" t="s">
        <v>237</v>
      </c>
      <c r="AB9600" s="9">
        <v>42673402</v>
      </c>
      <c r="AC9600" s="9" t="s">
        <v>10374</v>
      </c>
      <c r="AD9600" s="9" t="s">
        <v>225</v>
      </c>
      <c r="AE9600" s="5">
        <f t="shared" si="320"/>
        <v>0</v>
      </c>
      <c r="AF9600" s="5" t="str">
        <f t="shared" si="321"/>
        <v>katA</v>
      </c>
      <c r="AG9600" s="153"/>
      <c r="AH9600" s="153"/>
      <c r="AI9600" t="s">
        <v>201</v>
      </c>
      <c r="AJ9600" t="s">
        <v>17878</v>
      </c>
      <c r="AK9600" s="9" t="str">
        <f>VLOOKUP(Y9600,zdroj!D:AJ,33,0)</f>
        <v>katA</v>
      </c>
    </row>
    <row r="9601" spans="8:37" x14ac:dyDescent="0.25">
      <c r="H9601" s="8"/>
      <c r="I9601" s="8"/>
      <c r="N9601" s="23"/>
      <c r="O9601" s="24"/>
      <c r="P9601" s="19"/>
      <c r="Q9601" s="19"/>
      <c r="R9601" s="19"/>
      <c r="U9601" s="27"/>
      <c r="Y9601" s="9" t="s">
        <v>645</v>
      </c>
      <c r="Z9601" s="9" t="s">
        <v>462</v>
      </c>
      <c r="AA9601" s="9" t="s">
        <v>237</v>
      </c>
      <c r="AB9601" s="9">
        <v>15430863</v>
      </c>
      <c r="AC9601" s="9" t="s">
        <v>10375</v>
      </c>
      <c r="AD9601" s="9" t="s">
        <v>231</v>
      </c>
      <c r="AE9601" s="5">
        <f t="shared" si="320"/>
        <v>0</v>
      </c>
      <c r="AF9601" s="5" t="str">
        <f t="shared" si="321"/>
        <v>katB</v>
      </c>
      <c r="AG9601" s="153"/>
      <c r="AH9601" s="153"/>
      <c r="AI9601" t="s">
        <v>201</v>
      </c>
      <c r="AJ9601" t="s">
        <v>17878</v>
      </c>
      <c r="AK9601" s="9" t="str">
        <f>VLOOKUP(Y9601,zdroj!D:AJ,33,0)</f>
        <v>katA</v>
      </c>
    </row>
    <row r="9602" spans="8:37" x14ac:dyDescent="0.25">
      <c r="H9602" s="8"/>
      <c r="I9602" s="8"/>
      <c r="N9602" s="23"/>
      <c r="O9602" s="24"/>
      <c r="P9602" s="19"/>
      <c r="Q9602" s="19"/>
      <c r="R9602" s="19"/>
      <c r="U9602" s="27"/>
      <c r="Y9602" s="9" t="s">
        <v>645</v>
      </c>
      <c r="Z9602" s="9" t="s">
        <v>462</v>
      </c>
      <c r="AA9602" s="9" t="s">
        <v>237</v>
      </c>
      <c r="AB9602" s="9">
        <v>15431533</v>
      </c>
      <c r="AC9602" s="9" t="s">
        <v>10376</v>
      </c>
      <c r="AD9602" s="9" t="s">
        <v>225</v>
      </c>
      <c r="AE9602" s="5">
        <f t="shared" si="320"/>
        <v>0</v>
      </c>
      <c r="AF9602" s="5" t="str">
        <f t="shared" si="321"/>
        <v>katA</v>
      </c>
      <c r="AG9602" s="153"/>
      <c r="AH9602" s="153"/>
      <c r="AI9602" t="s">
        <v>201</v>
      </c>
      <c r="AJ9602" t="s">
        <v>17878</v>
      </c>
      <c r="AK9602" s="9" t="str">
        <f>VLOOKUP(Y9602,zdroj!D:AJ,33,0)</f>
        <v>katA</v>
      </c>
    </row>
    <row r="9603" spans="8:37" x14ac:dyDescent="0.25">
      <c r="H9603" s="8"/>
      <c r="I9603" s="8"/>
      <c r="N9603" s="23"/>
      <c r="O9603" s="24"/>
      <c r="P9603" s="19"/>
      <c r="Q9603" s="19"/>
      <c r="R9603" s="19"/>
      <c r="U9603" s="27"/>
      <c r="Y9603" s="9" t="s">
        <v>645</v>
      </c>
      <c r="Z9603" s="9" t="s">
        <v>462</v>
      </c>
      <c r="AA9603" s="9" t="s">
        <v>237</v>
      </c>
      <c r="AB9603" s="9">
        <v>15431541</v>
      </c>
      <c r="AC9603" s="9" t="s">
        <v>10377</v>
      </c>
      <c r="AD9603" s="9" t="s">
        <v>225</v>
      </c>
      <c r="AE9603" s="5">
        <f t="shared" si="320"/>
        <v>0</v>
      </c>
      <c r="AF9603" s="5" t="str">
        <f t="shared" si="321"/>
        <v>katA</v>
      </c>
      <c r="AG9603" s="153"/>
      <c r="AH9603" s="153"/>
      <c r="AI9603" t="s">
        <v>201</v>
      </c>
      <c r="AJ9603" t="s">
        <v>17878</v>
      </c>
      <c r="AK9603" s="9" t="str">
        <f>VLOOKUP(Y9603,zdroj!D:AJ,33,0)</f>
        <v>katA</v>
      </c>
    </row>
    <row r="9604" spans="8:37" x14ac:dyDescent="0.25">
      <c r="H9604" s="8"/>
      <c r="I9604" s="8"/>
      <c r="N9604" s="23"/>
      <c r="O9604" s="24"/>
      <c r="P9604" s="19"/>
      <c r="Q9604" s="19"/>
      <c r="R9604" s="19"/>
      <c r="U9604" s="27"/>
      <c r="Y9604" s="9" t="s">
        <v>645</v>
      </c>
      <c r="Z9604" s="9" t="s">
        <v>462</v>
      </c>
      <c r="AA9604" s="9" t="s">
        <v>237</v>
      </c>
      <c r="AB9604" s="9">
        <v>15431550</v>
      </c>
      <c r="AC9604" s="9" t="s">
        <v>10378</v>
      </c>
      <c r="AD9604" s="9" t="s">
        <v>225</v>
      </c>
      <c r="AE9604" s="5">
        <f t="shared" si="320"/>
        <v>0</v>
      </c>
      <c r="AF9604" s="5" t="str">
        <f t="shared" si="321"/>
        <v>katA</v>
      </c>
      <c r="AG9604" s="153"/>
      <c r="AH9604" s="153"/>
      <c r="AI9604" t="s">
        <v>201</v>
      </c>
      <c r="AJ9604" t="s">
        <v>17878</v>
      </c>
      <c r="AK9604" s="9" t="str">
        <f>VLOOKUP(Y9604,zdroj!D:AJ,33,0)</f>
        <v>katA</v>
      </c>
    </row>
    <row r="9605" spans="8:37" x14ac:dyDescent="0.25">
      <c r="H9605" s="8"/>
      <c r="I9605" s="8"/>
      <c r="N9605" s="23"/>
      <c r="O9605" s="24"/>
      <c r="P9605" s="19"/>
      <c r="Q9605" s="19"/>
      <c r="R9605" s="19"/>
      <c r="U9605" s="27"/>
      <c r="Y9605" s="9" t="s">
        <v>645</v>
      </c>
      <c r="Z9605" s="9" t="s">
        <v>462</v>
      </c>
      <c r="AA9605" s="9" t="s">
        <v>237</v>
      </c>
      <c r="AB9605" s="9">
        <v>15430952</v>
      </c>
      <c r="AC9605" s="9" t="s">
        <v>10379</v>
      </c>
      <c r="AD9605" s="9" t="s">
        <v>231</v>
      </c>
      <c r="AE9605" s="5">
        <f t="shared" si="320"/>
        <v>0</v>
      </c>
      <c r="AF9605" s="5" t="str">
        <f t="shared" si="321"/>
        <v>katB</v>
      </c>
      <c r="AG9605" s="153"/>
      <c r="AH9605" s="153"/>
      <c r="AI9605" t="s">
        <v>236</v>
      </c>
      <c r="AJ9605" t="s">
        <v>17878</v>
      </c>
      <c r="AK9605" s="9" t="str">
        <f>VLOOKUP(Y9605,zdroj!D:AJ,33,0)</f>
        <v>katA</v>
      </c>
    </row>
    <row r="9606" spans="8:37" x14ac:dyDescent="0.25">
      <c r="H9606" s="8"/>
      <c r="I9606" s="8"/>
      <c r="N9606" s="23"/>
      <c r="O9606" s="24"/>
      <c r="P9606" s="19"/>
      <c r="Q9606" s="19"/>
      <c r="R9606" s="19"/>
      <c r="U9606" s="27"/>
      <c r="Y9606" s="9" t="s">
        <v>645</v>
      </c>
      <c r="Z9606" s="9" t="s">
        <v>462</v>
      </c>
      <c r="AA9606" s="9" t="s">
        <v>237</v>
      </c>
      <c r="AB9606" s="9">
        <v>25778927</v>
      </c>
      <c r="AC9606" s="9" t="s">
        <v>10380</v>
      </c>
      <c r="AD9606" s="9" t="s">
        <v>225</v>
      </c>
      <c r="AE9606" s="5">
        <f t="shared" si="320"/>
        <v>0</v>
      </c>
      <c r="AF9606" s="5" t="str">
        <f t="shared" si="321"/>
        <v>katA</v>
      </c>
      <c r="AG9606" s="153"/>
      <c r="AH9606" s="153"/>
      <c r="AI9606" t="s">
        <v>195</v>
      </c>
      <c r="AJ9606" t="s">
        <v>340</v>
      </c>
      <c r="AK9606" s="9" t="str">
        <f>VLOOKUP(Y9606,zdroj!D:AJ,33,0)</f>
        <v>katA</v>
      </c>
    </row>
    <row r="9607" spans="8:37" x14ac:dyDescent="0.25">
      <c r="H9607" s="8"/>
      <c r="I9607" s="8"/>
      <c r="N9607" s="23"/>
      <c r="O9607" s="24"/>
      <c r="P9607" s="19"/>
      <c r="Q9607" s="19"/>
      <c r="R9607" s="19"/>
      <c r="U9607" s="27"/>
      <c r="Y9607" s="9" t="s">
        <v>645</v>
      </c>
      <c r="Z9607" s="9" t="s">
        <v>462</v>
      </c>
      <c r="AA9607" s="9" t="s">
        <v>237</v>
      </c>
      <c r="AB9607" s="9">
        <v>27705030</v>
      </c>
      <c r="AC9607" s="9" t="s">
        <v>10381</v>
      </c>
      <c r="AD9607" s="9" t="s">
        <v>225</v>
      </c>
      <c r="AE9607" s="5">
        <f t="shared" si="320"/>
        <v>0</v>
      </c>
      <c r="AF9607" s="5" t="str">
        <f t="shared" si="321"/>
        <v>katA</v>
      </c>
      <c r="AG9607" s="153"/>
      <c r="AH9607" s="153"/>
      <c r="AI9607" t="s">
        <v>17879</v>
      </c>
      <c r="AJ9607" t="s">
        <v>17878</v>
      </c>
      <c r="AK9607" s="9" t="str">
        <f>VLOOKUP(Y9607,zdroj!D:AJ,33,0)</f>
        <v>katA</v>
      </c>
    </row>
    <row r="9608" spans="8:37" x14ac:dyDescent="0.25">
      <c r="H9608" s="8"/>
      <c r="I9608" s="8"/>
      <c r="N9608" s="23"/>
      <c r="O9608" s="24"/>
      <c r="P9608" s="19"/>
      <c r="Q9608" s="19"/>
      <c r="R9608" s="19"/>
      <c r="U9608" s="27"/>
      <c r="Y9608" s="9" t="s">
        <v>645</v>
      </c>
      <c r="Z9608" s="9" t="s">
        <v>462</v>
      </c>
      <c r="AA9608" s="9" t="s">
        <v>237</v>
      </c>
      <c r="AB9608" s="9">
        <v>73441023</v>
      </c>
      <c r="AC9608" s="9" t="s">
        <v>10382</v>
      </c>
      <c r="AD9608" s="9" t="s">
        <v>225</v>
      </c>
      <c r="AE9608" s="5">
        <f t="shared" si="320"/>
        <v>0</v>
      </c>
      <c r="AF9608" s="5" t="str">
        <f t="shared" si="321"/>
        <v>katA</v>
      </c>
      <c r="AG9608" s="153"/>
      <c r="AH9608" s="153"/>
      <c r="AI9608" t="s">
        <v>201</v>
      </c>
      <c r="AJ9608" t="s">
        <v>17878</v>
      </c>
      <c r="AK9608" s="9" t="str">
        <f>VLOOKUP(Y9608,zdroj!D:AJ,33,0)</f>
        <v>katA</v>
      </c>
    </row>
    <row r="9609" spans="8:37" x14ac:dyDescent="0.25">
      <c r="H9609" s="8"/>
      <c r="I9609" s="8"/>
      <c r="N9609" s="23"/>
      <c r="O9609" s="24"/>
      <c r="P9609" s="19"/>
      <c r="Q9609" s="19"/>
      <c r="R9609" s="19"/>
      <c r="U9609" s="27"/>
      <c r="Y9609" s="9" t="s">
        <v>645</v>
      </c>
      <c r="Z9609" s="9" t="s">
        <v>462</v>
      </c>
      <c r="AA9609" s="9" t="s">
        <v>237</v>
      </c>
      <c r="AB9609" s="9">
        <v>15430871</v>
      </c>
      <c r="AC9609" s="9" t="s">
        <v>10383</v>
      </c>
      <c r="AD9609" s="9" t="s">
        <v>225</v>
      </c>
      <c r="AE9609" s="5">
        <f t="shared" si="320"/>
        <v>0</v>
      </c>
      <c r="AF9609" s="5" t="str">
        <f t="shared" si="321"/>
        <v>katA</v>
      </c>
      <c r="AG9609" s="153"/>
      <c r="AH9609" s="153"/>
      <c r="AI9609" t="s">
        <v>17880</v>
      </c>
      <c r="AJ9609" t="s">
        <v>17878</v>
      </c>
      <c r="AK9609" s="9" t="str">
        <f>VLOOKUP(Y9609,zdroj!D:AJ,33,0)</f>
        <v>katA</v>
      </c>
    </row>
    <row r="9610" spans="8:37" x14ac:dyDescent="0.25">
      <c r="H9610" s="8"/>
      <c r="I9610" s="8"/>
      <c r="N9610" s="23"/>
      <c r="O9610" s="24"/>
      <c r="P9610" s="19"/>
      <c r="Q9610" s="19"/>
      <c r="R9610" s="19"/>
      <c r="U9610" s="27"/>
      <c r="Y9610" s="9" t="s">
        <v>645</v>
      </c>
      <c r="Z9610" s="9" t="s">
        <v>462</v>
      </c>
      <c r="AA9610" s="9" t="s">
        <v>237</v>
      </c>
      <c r="AB9610" s="9">
        <v>15430961</v>
      </c>
      <c r="AC9610" s="9" t="s">
        <v>10384</v>
      </c>
      <c r="AD9610" s="9" t="s">
        <v>231</v>
      </c>
      <c r="AE9610" s="5">
        <f t="shared" ref="AE9610:AE9673" si="322">VLOOKUP(Y9610,K:T,10,0)</f>
        <v>0</v>
      </c>
      <c r="AF9610" s="5" t="str">
        <f t="shared" ref="AF9610:AF9673" si="323">IF(AE9610="A",IF(AD9610="katA","katB",AD9610),AD9610)</f>
        <v>katB</v>
      </c>
      <c r="AG9610" s="153"/>
      <c r="AH9610" s="153"/>
      <c r="AI9610" t="s">
        <v>17879</v>
      </c>
      <c r="AJ9610" t="s">
        <v>17878</v>
      </c>
      <c r="AK9610" s="9" t="str">
        <f>VLOOKUP(Y9610,zdroj!D:AJ,33,0)</f>
        <v>katA</v>
      </c>
    </row>
    <row r="9611" spans="8:37" x14ac:dyDescent="0.25">
      <c r="H9611" s="8"/>
      <c r="I9611" s="8"/>
      <c r="N9611" s="23"/>
      <c r="O9611" s="24"/>
      <c r="P9611" s="19"/>
      <c r="Q9611" s="19"/>
      <c r="R9611" s="19"/>
      <c r="U9611" s="27"/>
      <c r="Y9611" s="9" t="s">
        <v>645</v>
      </c>
      <c r="Z9611" s="9" t="s">
        <v>462</v>
      </c>
      <c r="AA9611" s="9" t="s">
        <v>237</v>
      </c>
      <c r="AB9611" s="9">
        <v>30851173</v>
      </c>
      <c r="AC9611" s="9" t="s">
        <v>10385</v>
      </c>
      <c r="AD9611" s="9" t="s">
        <v>225</v>
      </c>
      <c r="AE9611" s="5">
        <f t="shared" si="322"/>
        <v>0</v>
      </c>
      <c r="AF9611" s="5" t="str">
        <f t="shared" si="323"/>
        <v>katA</v>
      </c>
      <c r="AG9611" s="153"/>
      <c r="AH9611" s="153"/>
      <c r="AI9611" t="s">
        <v>17879</v>
      </c>
      <c r="AJ9611" t="s">
        <v>17878</v>
      </c>
      <c r="AK9611" s="9" t="str">
        <f>VLOOKUP(Y9611,zdroj!D:AJ,33,0)</f>
        <v>katA</v>
      </c>
    </row>
    <row r="9612" spans="8:37" x14ac:dyDescent="0.25">
      <c r="H9612" s="8"/>
      <c r="I9612" s="8"/>
      <c r="N9612" s="23"/>
      <c r="O9612" s="24"/>
      <c r="P9612" s="19"/>
      <c r="Q9612" s="19"/>
      <c r="R9612" s="19"/>
      <c r="U9612" s="27"/>
      <c r="Y9612" s="9" t="s">
        <v>645</v>
      </c>
      <c r="Z9612" s="9" t="s">
        <v>462</v>
      </c>
      <c r="AA9612" s="9" t="s">
        <v>237</v>
      </c>
      <c r="AB9612" s="9">
        <v>25950436</v>
      </c>
      <c r="AC9612" s="9" t="s">
        <v>10386</v>
      </c>
      <c r="AD9612" s="9" t="s">
        <v>231</v>
      </c>
      <c r="AE9612" s="5">
        <f t="shared" si="322"/>
        <v>0</v>
      </c>
      <c r="AF9612" s="5" t="str">
        <f t="shared" si="323"/>
        <v>katB</v>
      </c>
      <c r="AG9612" s="153"/>
      <c r="AH9612" s="153"/>
      <c r="AI9612" t="s">
        <v>201</v>
      </c>
      <c r="AJ9612" t="s">
        <v>17878</v>
      </c>
      <c r="AK9612" s="9" t="str">
        <f>VLOOKUP(Y9612,zdroj!D:AJ,33,0)</f>
        <v>katA</v>
      </c>
    </row>
    <row r="9613" spans="8:37" x14ac:dyDescent="0.25">
      <c r="H9613" s="8"/>
      <c r="I9613" s="8"/>
      <c r="N9613" s="23"/>
      <c r="O9613" s="24"/>
      <c r="P9613" s="19"/>
      <c r="Q9613" s="19"/>
      <c r="R9613" s="19"/>
      <c r="U9613" s="27"/>
      <c r="Y9613" s="9" t="s">
        <v>645</v>
      </c>
      <c r="Z9613" s="9" t="s">
        <v>462</v>
      </c>
      <c r="AA9613" s="9" t="s">
        <v>237</v>
      </c>
      <c r="AB9613" s="9">
        <v>25950444</v>
      </c>
      <c r="AC9613" s="9" t="s">
        <v>10387</v>
      </c>
      <c r="AD9613" s="9" t="s">
        <v>225</v>
      </c>
      <c r="AE9613" s="5">
        <f t="shared" si="322"/>
        <v>0</v>
      </c>
      <c r="AF9613" s="5" t="str">
        <f t="shared" si="323"/>
        <v>katA</v>
      </c>
      <c r="AG9613" s="153"/>
      <c r="AH9613" s="153"/>
      <c r="AI9613" t="s">
        <v>201</v>
      </c>
      <c r="AJ9613" t="s">
        <v>17878</v>
      </c>
      <c r="AK9613" s="9" t="str">
        <f>VLOOKUP(Y9613,zdroj!D:AJ,33,0)</f>
        <v>katA</v>
      </c>
    </row>
    <row r="9614" spans="8:37" x14ac:dyDescent="0.25">
      <c r="H9614" s="8"/>
      <c r="I9614" s="8"/>
      <c r="N9614" s="23"/>
      <c r="O9614" s="24"/>
      <c r="P9614" s="19"/>
      <c r="Q9614" s="19"/>
      <c r="R9614" s="19"/>
      <c r="U9614" s="27"/>
      <c r="Y9614" s="9" t="s">
        <v>645</v>
      </c>
      <c r="Z9614" s="9" t="s">
        <v>462</v>
      </c>
      <c r="AA9614" s="9" t="s">
        <v>237</v>
      </c>
      <c r="AB9614" s="9">
        <v>26691965</v>
      </c>
      <c r="AC9614" s="9" t="s">
        <v>10388</v>
      </c>
      <c r="AD9614" s="9" t="s">
        <v>225</v>
      </c>
      <c r="AE9614" s="5">
        <f t="shared" si="322"/>
        <v>0</v>
      </c>
      <c r="AF9614" s="5" t="str">
        <f t="shared" si="323"/>
        <v>katA</v>
      </c>
      <c r="AG9614" s="153"/>
      <c r="AH9614" s="153"/>
      <c r="AI9614" t="s">
        <v>201</v>
      </c>
      <c r="AJ9614" t="s">
        <v>17878</v>
      </c>
      <c r="AK9614" s="9" t="str">
        <f>VLOOKUP(Y9614,zdroj!D:AJ,33,0)</f>
        <v>katA</v>
      </c>
    </row>
    <row r="9615" spans="8:37" x14ac:dyDescent="0.25">
      <c r="H9615" s="8"/>
      <c r="I9615" s="8"/>
      <c r="N9615" s="23"/>
      <c r="O9615" s="24"/>
      <c r="P9615" s="19"/>
      <c r="Q9615" s="19"/>
      <c r="R9615" s="19"/>
      <c r="U9615" s="27"/>
      <c r="Y9615" s="9" t="s">
        <v>645</v>
      </c>
      <c r="Z9615" s="9" t="s">
        <v>462</v>
      </c>
      <c r="AA9615" s="9" t="s">
        <v>237</v>
      </c>
      <c r="AB9615" s="9">
        <v>30851181</v>
      </c>
      <c r="AC9615" s="9" t="s">
        <v>10389</v>
      </c>
      <c r="AD9615" s="9" t="s">
        <v>225</v>
      </c>
      <c r="AE9615" s="5">
        <f t="shared" si="322"/>
        <v>0</v>
      </c>
      <c r="AF9615" s="5" t="str">
        <f t="shared" si="323"/>
        <v>katA</v>
      </c>
      <c r="AG9615" s="153"/>
      <c r="AH9615" s="153"/>
      <c r="AI9615" t="s">
        <v>17879</v>
      </c>
      <c r="AJ9615" t="s">
        <v>17878</v>
      </c>
      <c r="AK9615" s="9" t="str">
        <f>VLOOKUP(Y9615,zdroj!D:AJ,33,0)</f>
        <v>katA</v>
      </c>
    </row>
    <row r="9616" spans="8:37" x14ac:dyDescent="0.25">
      <c r="H9616" s="8"/>
      <c r="I9616" s="8"/>
      <c r="N9616" s="23"/>
      <c r="O9616" s="24"/>
      <c r="P9616" s="19"/>
      <c r="Q9616" s="19"/>
      <c r="R9616" s="19"/>
      <c r="U9616" s="27"/>
      <c r="Y9616" s="9" t="s">
        <v>645</v>
      </c>
      <c r="Z9616" s="9" t="s">
        <v>462</v>
      </c>
      <c r="AA9616" s="9" t="s">
        <v>237</v>
      </c>
      <c r="AB9616" s="9">
        <v>31278361</v>
      </c>
      <c r="AC9616" s="9" t="s">
        <v>10390</v>
      </c>
      <c r="AD9616" s="9" t="s">
        <v>231</v>
      </c>
      <c r="AE9616" s="5">
        <f t="shared" si="322"/>
        <v>0</v>
      </c>
      <c r="AF9616" s="5" t="str">
        <f t="shared" si="323"/>
        <v>katB</v>
      </c>
      <c r="AG9616" s="153"/>
      <c r="AH9616" s="153"/>
      <c r="AI9616" t="s">
        <v>17879</v>
      </c>
      <c r="AJ9616" t="s">
        <v>17878</v>
      </c>
      <c r="AK9616" s="9" t="str">
        <f>VLOOKUP(Y9616,zdroj!D:AJ,33,0)</f>
        <v>katA</v>
      </c>
    </row>
    <row r="9617" spans="8:37" x14ac:dyDescent="0.25">
      <c r="H9617" s="8"/>
      <c r="I9617" s="8"/>
      <c r="N9617" s="23"/>
      <c r="O9617" s="24"/>
      <c r="P9617" s="19"/>
      <c r="Q9617" s="19"/>
      <c r="R9617" s="19"/>
      <c r="U9617" s="27"/>
      <c r="Y9617" s="9" t="s">
        <v>646</v>
      </c>
      <c r="Z9617" s="9" t="s">
        <v>462</v>
      </c>
      <c r="AA9617" s="9" t="s">
        <v>198</v>
      </c>
      <c r="AB9617" s="9">
        <v>15432424</v>
      </c>
      <c r="AC9617" s="9" t="s">
        <v>10391</v>
      </c>
      <c r="AD9617" s="9" t="s">
        <v>231</v>
      </c>
      <c r="AE9617" s="5">
        <f t="shared" si="322"/>
        <v>0</v>
      </c>
      <c r="AF9617" s="5" t="str">
        <f t="shared" si="323"/>
        <v>katB</v>
      </c>
      <c r="AG9617" s="153"/>
      <c r="AH9617" s="153"/>
      <c r="AI9617" t="s">
        <v>195</v>
      </c>
      <c r="AJ9617" t="s">
        <v>340</v>
      </c>
      <c r="AK9617" s="9" t="str">
        <f>VLOOKUP(Y9617,zdroj!D:AJ,33,0)</f>
        <v>katB</v>
      </c>
    </row>
    <row r="9618" spans="8:37" x14ac:dyDescent="0.25">
      <c r="H9618" s="8"/>
      <c r="I9618" s="8"/>
      <c r="N9618" s="23"/>
      <c r="O9618" s="24"/>
      <c r="P9618" s="19"/>
      <c r="Q9618" s="19"/>
      <c r="R9618" s="19"/>
      <c r="U9618" s="27"/>
      <c r="Y9618" s="9" t="s">
        <v>646</v>
      </c>
      <c r="Z9618" s="9" t="s">
        <v>462</v>
      </c>
      <c r="AA9618" s="9" t="s">
        <v>198</v>
      </c>
      <c r="AB9618" s="9">
        <v>15432084</v>
      </c>
      <c r="AC9618" s="9" t="s">
        <v>10392</v>
      </c>
      <c r="AD9618" s="9" t="s">
        <v>231</v>
      </c>
      <c r="AE9618" s="5">
        <f t="shared" si="322"/>
        <v>0</v>
      </c>
      <c r="AF9618" s="5" t="str">
        <f t="shared" si="323"/>
        <v>katB</v>
      </c>
      <c r="AG9618" s="153"/>
      <c r="AH9618" s="153"/>
      <c r="AI9618" t="s">
        <v>236</v>
      </c>
      <c r="AJ9618" t="s">
        <v>17878</v>
      </c>
      <c r="AK9618" s="9" t="str">
        <f>VLOOKUP(Y9618,zdroj!D:AJ,33,0)</f>
        <v>katB</v>
      </c>
    </row>
    <row r="9619" spans="8:37" x14ac:dyDescent="0.25">
      <c r="H9619" s="8"/>
      <c r="I9619" s="8"/>
      <c r="N9619" s="23"/>
      <c r="O9619" s="24"/>
      <c r="P9619" s="19"/>
      <c r="Q9619" s="19"/>
      <c r="R9619" s="19"/>
      <c r="U9619" s="27"/>
      <c r="Y9619" s="9" t="s">
        <v>646</v>
      </c>
      <c r="Z9619" s="9" t="s">
        <v>462</v>
      </c>
      <c r="AA9619" s="9" t="s">
        <v>198</v>
      </c>
      <c r="AB9619" s="9">
        <v>15432092</v>
      </c>
      <c r="AC9619" s="9" t="s">
        <v>10393</v>
      </c>
      <c r="AD9619" s="9" t="s">
        <v>231</v>
      </c>
      <c r="AE9619" s="5">
        <f t="shared" si="322"/>
        <v>0</v>
      </c>
      <c r="AF9619" s="5" t="str">
        <f t="shared" si="323"/>
        <v>katB</v>
      </c>
      <c r="AG9619" s="153"/>
      <c r="AH9619" s="153"/>
      <c r="AI9619" t="s">
        <v>195</v>
      </c>
      <c r="AJ9619" t="s">
        <v>340</v>
      </c>
      <c r="AK9619" s="9" t="str">
        <f>VLOOKUP(Y9619,zdroj!D:AJ,33,0)</f>
        <v>katB</v>
      </c>
    </row>
    <row r="9620" spans="8:37" x14ac:dyDescent="0.25">
      <c r="H9620" s="8"/>
      <c r="I9620" s="8"/>
      <c r="N9620" s="23"/>
      <c r="O9620" s="24"/>
      <c r="P9620" s="19"/>
      <c r="Q9620" s="19"/>
      <c r="R9620" s="19"/>
      <c r="U9620" s="27"/>
      <c r="Y9620" s="9" t="s">
        <v>646</v>
      </c>
      <c r="Z9620" s="9" t="s">
        <v>462</v>
      </c>
      <c r="AA9620" s="9" t="s">
        <v>198</v>
      </c>
      <c r="AB9620" s="9">
        <v>15432157</v>
      </c>
      <c r="AC9620" s="9" t="s">
        <v>10394</v>
      </c>
      <c r="AD9620" s="9" t="s">
        <v>231</v>
      </c>
      <c r="AE9620" s="5">
        <f t="shared" si="322"/>
        <v>0</v>
      </c>
      <c r="AF9620" s="5" t="str">
        <f t="shared" si="323"/>
        <v>katB</v>
      </c>
      <c r="AG9620" s="153"/>
      <c r="AH9620" s="153"/>
      <c r="AI9620" t="s">
        <v>195</v>
      </c>
      <c r="AJ9620" t="s">
        <v>340</v>
      </c>
      <c r="AK9620" s="9" t="str">
        <f>VLOOKUP(Y9620,zdroj!D:AJ,33,0)</f>
        <v>katB</v>
      </c>
    </row>
    <row r="9621" spans="8:37" x14ac:dyDescent="0.25">
      <c r="H9621" s="8"/>
      <c r="I9621" s="8"/>
      <c r="N9621" s="23"/>
      <c r="O9621" s="24"/>
      <c r="P9621" s="19"/>
      <c r="Q9621" s="19"/>
      <c r="R9621" s="19"/>
      <c r="U9621" s="27"/>
      <c r="Y9621" s="9" t="s">
        <v>646</v>
      </c>
      <c r="Z9621" s="9" t="s">
        <v>462</v>
      </c>
      <c r="AA9621" s="9" t="s">
        <v>198</v>
      </c>
      <c r="AB9621" s="9">
        <v>15432165</v>
      </c>
      <c r="AC9621" s="9" t="s">
        <v>10395</v>
      </c>
      <c r="AD9621" s="9" t="s">
        <v>231</v>
      </c>
      <c r="AE9621" s="5">
        <f t="shared" si="322"/>
        <v>0</v>
      </c>
      <c r="AF9621" s="5" t="str">
        <f t="shared" si="323"/>
        <v>katB</v>
      </c>
      <c r="AG9621" s="153"/>
      <c r="AH9621" s="153"/>
      <c r="AI9621" t="s">
        <v>195</v>
      </c>
      <c r="AJ9621" t="s">
        <v>340</v>
      </c>
      <c r="AK9621" s="9" t="str">
        <f>VLOOKUP(Y9621,zdroj!D:AJ,33,0)</f>
        <v>katB</v>
      </c>
    </row>
    <row r="9622" spans="8:37" x14ac:dyDescent="0.25">
      <c r="H9622" s="8"/>
      <c r="I9622" s="8"/>
      <c r="N9622" s="23"/>
      <c r="O9622" s="24"/>
      <c r="P9622" s="19"/>
      <c r="Q9622" s="19"/>
      <c r="R9622" s="19"/>
      <c r="U9622" s="27"/>
      <c r="Y9622" s="9" t="s">
        <v>646</v>
      </c>
      <c r="Z9622" s="9" t="s">
        <v>462</v>
      </c>
      <c r="AA9622" s="9" t="s">
        <v>198</v>
      </c>
      <c r="AB9622" s="9">
        <v>15432173</v>
      </c>
      <c r="AC9622" s="9" t="s">
        <v>10396</v>
      </c>
      <c r="AD9622" s="9" t="s">
        <v>231</v>
      </c>
      <c r="AE9622" s="5">
        <f t="shared" si="322"/>
        <v>0</v>
      </c>
      <c r="AF9622" s="5" t="str">
        <f t="shared" si="323"/>
        <v>katB</v>
      </c>
      <c r="AG9622" s="153"/>
      <c r="AH9622" s="153"/>
      <c r="AI9622" t="s">
        <v>236</v>
      </c>
      <c r="AJ9622" t="s">
        <v>17878</v>
      </c>
      <c r="AK9622" s="9" t="str">
        <f>VLOOKUP(Y9622,zdroj!D:AJ,33,0)</f>
        <v>katB</v>
      </c>
    </row>
    <row r="9623" spans="8:37" x14ac:dyDescent="0.25">
      <c r="H9623" s="8"/>
      <c r="I9623" s="8"/>
      <c r="N9623" s="23"/>
      <c r="O9623" s="24"/>
      <c r="P9623" s="19"/>
      <c r="Q9623" s="19"/>
      <c r="R9623" s="19"/>
      <c r="U9623" s="27"/>
      <c r="Y9623" s="9" t="s">
        <v>646</v>
      </c>
      <c r="Z9623" s="9" t="s">
        <v>462</v>
      </c>
      <c r="AA9623" s="9" t="s">
        <v>198</v>
      </c>
      <c r="AB9623" s="9">
        <v>15432181</v>
      </c>
      <c r="AC9623" s="9" t="s">
        <v>10397</v>
      </c>
      <c r="AD9623" s="9" t="s">
        <v>231</v>
      </c>
      <c r="AE9623" s="5">
        <f t="shared" si="322"/>
        <v>0</v>
      </c>
      <c r="AF9623" s="5" t="str">
        <f t="shared" si="323"/>
        <v>katB</v>
      </c>
      <c r="AG9623" s="153"/>
      <c r="AH9623" s="153"/>
      <c r="AI9623" t="s">
        <v>195</v>
      </c>
      <c r="AJ9623" t="s">
        <v>340</v>
      </c>
      <c r="AK9623" s="9" t="str">
        <f>VLOOKUP(Y9623,zdroj!D:AJ,33,0)</f>
        <v>katB</v>
      </c>
    </row>
    <row r="9624" spans="8:37" x14ac:dyDescent="0.25">
      <c r="H9624" s="8"/>
      <c r="I9624" s="8"/>
      <c r="N9624" s="23"/>
      <c r="O9624" s="24"/>
      <c r="P9624" s="19"/>
      <c r="Q9624" s="19"/>
      <c r="R9624" s="19"/>
      <c r="U9624" s="27"/>
      <c r="Y9624" s="9" t="s">
        <v>646</v>
      </c>
      <c r="Z9624" s="9" t="s">
        <v>462</v>
      </c>
      <c r="AA9624" s="9" t="s">
        <v>198</v>
      </c>
      <c r="AB9624" s="9">
        <v>15432190</v>
      </c>
      <c r="AC9624" s="9" t="s">
        <v>10398</v>
      </c>
      <c r="AD9624" s="9" t="s">
        <v>231</v>
      </c>
      <c r="AE9624" s="5">
        <f t="shared" si="322"/>
        <v>0</v>
      </c>
      <c r="AF9624" s="5" t="str">
        <f t="shared" si="323"/>
        <v>katB</v>
      </c>
      <c r="AG9624" s="153"/>
      <c r="AH9624" s="153"/>
      <c r="AI9624" t="s">
        <v>195</v>
      </c>
      <c r="AJ9624" t="s">
        <v>340</v>
      </c>
      <c r="AK9624" s="9" t="str">
        <f>VLOOKUP(Y9624,zdroj!D:AJ,33,0)</f>
        <v>katB</v>
      </c>
    </row>
    <row r="9625" spans="8:37" x14ac:dyDescent="0.25">
      <c r="H9625" s="8"/>
      <c r="I9625" s="8"/>
      <c r="N9625" s="23"/>
      <c r="O9625" s="24"/>
      <c r="P9625" s="19"/>
      <c r="Q9625" s="19"/>
      <c r="R9625" s="19"/>
      <c r="U9625" s="27"/>
      <c r="Y9625" s="9" t="s">
        <v>646</v>
      </c>
      <c r="Z9625" s="9" t="s">
        <v>462</v>
      </c>
      <c r="AA9625" s="9" t="s">
        <v>198</v>
      </c>
      <c r="AB9625" s="9">
        <v>15432220</v>
      </c>
      <c r="AC9625" s="9" t="s">
        <v>10399</v>
      </c>
      <c r="AD9625" s="9" t="s">
        <v>231</v>
      </c>
      <c r="AE9625" s="5">
        <f t="shared" si="322"/>
        <v>0</v>
      </c>
      <c r="AF9625" s="5" t="str">
        <f t="shared" si="323"/>
        <v>katB</v>
      </c>
      <c r="AG9625" s="153"/>
      <c r="AH9625" s="153"/>
      <c r="AI9625" t="s">
        <v>236</v>
      </c>
      <c r="AJ9625" t="s">
        <v>17878</v>
      </c>
      <c r="AK9625" s="9" t="str">
        <f>VLOOKUP(Y9625,zdroj!D:AJ,33,0)</f>
        <v>katB</v>
      </c>
    </row>
    <row r="9626" spans="8:37" x14ac:dyDescent="0.25">
      <c r="H9626" s="8"/>
      <c r="I9626" s="8"/>
      <c r="N9626" s="23"/>
      <c r="O9626" s="24"/>
      <c r="P9626" s="19"/>
      <c r="Q9626" s="19"/>
      <c r="R9626" s="19"/>
      <c r="U9626" s="27"/>
      <c r="Y9626" s="9" t="s">
        <v>646</v>
      </c>
      <c r="Z9626" s="9" t="s">
        <v>462</v>
      </c>
      <c r="AA9626" s="9" t="s">
        <v>198</v>
      </c>
      <c r="AB9626" s="9">
        <v>15432238</v>
      </c>
      <c r="AC9626" s="9" t="s">
        <v>10400</v>
      </c>
      <c r="AD9626" s="9" t="s">
        <v>231</v>
      </c>
      <c r="AE9626" s="5">
        <f t="shared" si="322"/>
        <v>0</v>
      </c>
      <c r="AF9626" s="5" t="str">
        <f t="shared" si="323"/>
        <v>katB</v>
      </c>
      <c r="AG9626" s="153"/>
      <c r="AH9626" s="153"/>
      <c r="AI9626" t="s">
        <v>195</v>
      </c>
      <c r="AJ9626" t="s">
        <v>340</v>
      </c>
      <c r="AK9626" s="9" t="str">
        <f>VLOOKUP(Y9626,zdroj!D:AJ,33,0)</f>
        <v>katB</v>
      </c>
    </row>
    <row r="9627" spans="8:37" x14ac:dyDescent="0.25">
      <c r="H9627" s="8"/>
      <c r="I9627" s="8"/>
      <c r="N9627" s="23"/>
      <c r="O9627" s="24"/>
      <c r="P9627" s="19"/>
      <c r="Q9627" s="19"/>
      <c r="R9627" s="19"/>
      <c r="U9627" s="27"/>
      <c r="Y9627" s="9" t="s">
        <v>646</v>
      </c>
      <c r="Z9627" s="9" t="s">
        <v>462</v>
      </c>
      <c r="AA9627" s="9" t="s">
        <v>198</v>
      </c>
      <c r="AB9627" s="9">
        <v>15432246</v>
      </c>
      <c r="AC9627" s="9" t="s">
        <v>10401</v>
      </c>
      <c r="AD9627" s="9" t="s">
        <v>231</v>
      </c>
      <c r="AE9627" s="5">
        <f t="shared" si="322"/>
        <v>0</v>
      </c>
      <c r="AF9627" s="5" t="str">
        <f t="shared" si="323"/>
        <v>katB</v>
      </c>
      <c r="AG9627" s="153"/>
      <c r="AH9627" s="153"/>
      <c r="AI9627" t="s">
        <v>195</v>
      </c>
      <c r="AJ9627" t="s">
        <v>340</v>
      </c>
      <c r="AK9627" s="9" t="str">
        <f>VLOOKUP(Y9627,zdroj!D:AJ,33,0)</f>
        <v>katB</v>
      </c>
    </row>
    <row r="9628" spans="8:37" x14ac:dyDescent="0.25">
      <c r="H9628" s="8"/>
      <c r="I9628" s="8"/>
      <c r="N9628" s="23"/>
      <c r="O9628" s="24"/>
      <c r="P9628" s="19"/>
      <c r="Q9628" s="19"/>
      <c r="R9628" s="19"/>
      <c r="U9628" s="27"/>
      <c r="Y9628" s="9" t="s">
        <v>646</v>
      </c>
      <c r="Z9628" s="9" t="s">
        <v>462</v>
      </c>
      <c r="AA9628" s="9" t="s">
        <v>198</v>
      </c>
      <c r="AB9628" s="9">
        <v>15432254</v>
      </c>
      <c r="AC9628" s="9" t="s">
        <v>10402</v>
      </c>
      <c r="AD9628" s="9" t="s">
        <v>231</v>
      </c>
      <c r="AE9628" s="5">
        <f t="shared" si="322"/>
        <v>0</v>
      </c>
      <c r="AF9628" s="5" t="str">
        <f t="shared" si="323"/>
        <v>katB</v>
      </c>
      <c r="AG9628" s="153"/>
      <c r="AH9628" s="153"/>
      <c r="AI9628" t="s">
        <v>195</v>
      </c>
      <c r="AJ9628" t="s">
        <v>340</v>
      </c>
      <c r="AK9628" s="9" t="str">
        <f>VLOOKUP(Y9628,zdroj!D:AJ,33,0)</f>
        <v>katB</v>
      </c>
    </row>
    <row r="9629" spans="8:37" x14ac:dyDescent="0.25">
      <c r="H9629" s="8"/>
      <c r="I9629" s="8"/>
      <c r="N9629" s="23"/>
      <c r="O9629" s="24"/>
      <c r="P9629" s="19"/>
      <c r="Q9629" s="19"/>
      <c r="R9629" s="19"/>
      <c r="U9629" s="27"/>
      <c r="Y9629" s="9" t="s">
        <v>646</v>
      </c>
      <c r="Z9629" s="9" t="s">
        <v>462</v>
      </c>
      <c r="AA9629" s="9" t="s">
        <v>198</v>
      </c>
      <c r="AB9629" s="9">
        <v>15432262</v>
      </c>
      <c r="AC9629" s="9" t="s">
        <v>10403</v>
      </c>
      <c r="AD9629" s="9" t="s">
        <v>231</v>
      </c>
      <c r="AE9629" s="5">
        <f t="shared" si="322"/>
        <v>0</v>
      </c>
      <c r="AF9629" s="5" t="str">
        <f t="shared" si="323"/>
        <v>katB</v>
      </c>
      <c r="AG9629" s="153"/>
      <c r="AH9629" s="153"/>
      <c r="AI9629" t="s">
        <v>195</v>
      </c>
      <c r="AJ9629" t="s">
        <v>340</v>
      </c>
      <c r="AK9629" s="9" t="str">
        <f>VLOOKUP(Y9629,zdroj!D:AJ,33,0)</f>
        <v>katB</v>
      </c>
    </row>
    <row r="9630" spans="8:37" x14ac:dyDescent="0.25">
      <c r="H9630" s="8"/>
      <c r="I9630" s="8"/>
      <c r="N9630" s="23"/>
      <c r="O9630" s="24"/>
      <c r="P9630" s="19"/>
      <c r="Q9630" s="19"/>
      <c r="R9630" s="19"/>
      <c r="U9630" s="27"/>
      <c r="Y9630" s="9" t="s">
        <v>646</v>
      </c>
      <c r="Z9630" s="9" t="s">
        <v>462</v>
      </c>
      <c r="AA9630" s="9" t="s">
        <v>198</v>
      </c>
      <c r="AB9630" s="9">
        <v>15432271</v>
      </c>
      <c r="AC9630" s="9" t="s">
        <v>10404</v>
      </c>
      <c r="AD9630" s="9" t="s">
        <v>231</v>
      </c>
      <c r="AE9630" s="5">
        <f t="shared" si="322"/>
        <v>0</v>
      </c>
      <c r="AF9630" s="5" t="str">
        <f t="shared" si="323"/>
        <v>katB</v>
      </c>
      <c r="AG9630" s="153"/>
      <c r="AH9630" s="153"/>
      <c r="AI9630" t="s">
        <v>236</v>
      </c>
      <c r="AJ9630" t="s">
        <v>17878</v>
      </c>
      <c r="AK9630" s="9" t="str">
        <f>VLOOKUP(Y9630,zdroj!D:AJ,33,0)</f>
        <v>katB</v>
      </c>
    </row>
    <row r="9631" spans="8:37" x14ac:dyDescent="0.25">
      <c r="H9631" s="8"/>
      <c r="I9631" s="8"/>
      <c r="N9631" s="23"/>
      <c r="O9631" s="24"/>
      <c r="P9631" s="19"/>
      <c r="Q9631" s="19"/>
      <c r="R9631" s="19"/>
      <c r="U9631" s="27"/>
      <c r="Y9631" s="9" t="s">
        <v>646</v>
      </c>
      <c r="Z9631" s="9" t="s">
        <v>462</v>
      </c>
      <c r="AA9631" s="9" t="s">
        <v>198</v>
      </c>
      <c r="AB9631" s="9">
        <v>15432289</v>
      </c>
      <c r="AC9631" s="9" t="s">
        <v>10405</v>
      </c>
      <c r="AD9631" s="9" t="s">
        <v>231</v>
      </c>
      <c r="AE9631" s="5">
        <f t="shared" si="322"/>
        <v>0</v>
      </c>
      <c r="AF9631" s="5" t="str">
        <f t="shared" si="323"/>
        <v>katB</v>
      </c>
      <c r="AG9631" s="153"/>
      <c r="AH9631" s="153"/>
      <c r="AI9631" t="s">
        <v>195</v>
      </c>
      <c r="AJ9631" t="s">
        <v>340</v>
      </c>
      <c r="AK9631" s="9" t="str">
        <f>VLOOKUP(Y9631,zdroj!D:AJ,33,0)</f>
        <v>katB</v>
      </c>
    </row>
    <row r="9632" spans="8:37" x14ac:dyDescent="0.25">
      <c r="H9632" s="8"/>
      <c r="I9632" s="8"/>
      <c r="N9632" s="23"/>
      <c r="O9632" s="24"/>
      <c r="P9632" s="19"/>
      <c r="Q9632" s="19"/>
      <c r="R9632" s="19"/>
      <c r="U9632" s="27"/>
      <c r="Y9632" s="9" t="s">
        <v>646</v>
      </c>
      <c r="Z9632" s="9" t="s">
        <v>462</v>
      </c>
      <c r="AA9632" s="9" t="s">
        <v>198</v>
      </c>
      <c r="AB9632" s="9">
        <v>15432297</v>
      </c>
      <c r="AC9632" s="9" t="s">
        <v>10406</v>
      </c>
      <c r="AD9632" s="9" t="s">
        <v>231</v>
      </c>
      <c r="AE9632" s="5">
        <f t="shared" si="322"/>
        <v>0</v>
      </c>
      <c r="AF9632" s="5" t="str">
        <f t="shared" si="323"/>
        <v>katB</v>
      </c>
      <c r="AG9632" s="153"/>
      <c r="AH9632" s="153"/>
      <c r="AI9632" t="s">
        <v>195</v>
      </c>
      <c r="AJ9632" t="s">
        <v>340</v>
      </c>
      <c r="AK9632" s="9" t="str">
        <f>VLOOKUP(Y9632,zdroj!D:AJ,33,0)</f>
        <v>katB</v>
      </c>
    </row>
    <row r="9633" spans="8:37" x14ac:dyDescent="0.25">
      <c r="H9633" s="8"/>
      <c r="I9633" s="8"/>
      <c r="N9633" s="23"/>
      <c r="O9633" s="24"/>
      <c r="P9633" s="19"/>
      <c r="Q9633" s="19"/>
      <c r="R9633" s="19"/>
      <c r="U9633" s="27"/>
      <c r="Y9633" s="9" t="s">
        <v>646</v>
      </c>
      <c r="Z9633" s="9" t="s">
        <v>462</v>
      </c>
      <c r="AA9633" s="9" t="s">
        <v>198</v>
      </c>
      <c r="AB9633" s="9">
        <v>15432301</v>
      </c>
      <c r="AC9633" s="9" t="s">
        <v>10407</v>
      </c>
      <c r="AD9633" s="9" t="s">
        <v>231</v>
      </c>
      <c r="AE9633" s="5">
        <f t="shared" si="322"/>
        <v>0</v>
      </c>
      <c r="AF9633" s="5" t="str">
        <f t="shared" si="323"/>
        <v>katB</v>
      </c>
      <c r="AG9633" s="153"/>
      <c r="AH9633" s="153"/>
      <c r="AI9633" t="s">
        <v>195</v>
      </c>
      <c r="AJ9633" t="s">
        <v>340</v>
      </c>
      <c r="AK9633" s="9" t="str">
        <f>VLOOKUP(Y9633,zdroj!D:AJ,33,0)</f>
        <v>katB</v>
      </c>
    </row>
    <row r="9634" spans="8:37" x14ac:dyDescent="0.25">
      <c r="H9634" s="8"/>
      <c r="I9634" s="8"/>
      <c r="N9634" s="23"/>
      <c r="O9634" s="24"/>
      <c r="P9634" s="19"/>
      <c r="Q9634" s="19"/>
      <c r="R9634" s="19"/>
      <c r="U9634" s="27"/>
      <c r="Y9634" s="9" t="s">
        <v>646</v>
      </c>
      <c r="Z9634" s="9" t="s">
        <v>462</v>
      </c>
      <c r="AA9634" s="9" t="s">
        <v>198</v>
      </c>
      <c r="AB9634" s="9">
        <v>15432319</v>
      </c>
      <c r="AC9634" s="9" t="s">
        <v>10408</v>
      </c>
      <c r="AD9634" s="9" t="s">
        <v>231</v>
      </c>
      <c r="AE9634" s="5">
        <f t="shared" si="322"/>
        <v>0</v>
      </c>
      <c r="AF9634" s="5" t="str">
        <f t="shared" si="323"/>
        <v>katB</v>
      </c>
      <c r="AG9634" s="153"/>
      <c r="AH9634" s="153"/>
      <c r="AI9634" t="s">
        <v>195</v>
      </c>
      <c r="AJ9634" t="s">
        <v>340</v>
      </c>
      <c r="AK9634" s="9" t="str">
        <f>VLOOKUP(Y9634,zdroj!D:AJ,33,0)</f>
        <v>katB</v>
      </c>
    </row>
    <row r="9635" spans="8:37" x14ac:dyDescent="0.25">
      <c r="H9635" s="8"/>
      <c r="I9635" s="8"/>
      <c r="N9635" s="23"/>
      <c r="O9635" s="24"/>
      <c r="P9635" s="19"/>
      <c r="Q9635" s="19"/>
      <c r="R9635" s="19"/>
      <c r="U9635" s="27"/>
      <c r="Y9635" s="9" t="s">
        <v>646</v>
      </c>
      <c r="Z9635" s="9" t="s">
        <v>462</v>
      </c>
      <c r="AA9635" s="9" t="s">
        <v>198</v>
      </c>
      <c r="AB9635" s="9">
        <v>15432327</v>
      </c>
      <c r="AC9635" s="9" t="s">
        <v>10409</v>
      </c>
      <c r="AD9635" s="9" t="s">
        <v>231</v>
      </c>
      <c r="AE9635" s="5">
        <f t="shared" si="322"/>
        <v>0</v>
      </c>
      <c r="AF9635" s="5" t="str">
        <f t="shared" si="323"/>
        <v>katB</v>
      </c>
      <c r="AG9635" s="153"/>
      <c r="AH9635" s="153"/>
      <c r="AI9635" t="s">
        <v>195</v>
      </c>
      <c r="AJ9635" t="s">
        <v>340</v>
      </c>
      <c r="AK9635" s="9" t="str">
        <f>VLOOKUP(Y9635,zdroj!D:AJ,33,0)</f>
        <v>katB</v>
      </c>
    </row>
    <row r="9636" spans="8:37" x14ac:dyDescent="0.25">
      <c r="H9636" s="8"/>
      <c r="I9636" s="8"/>
      <c r="N9636" s="23"/>
      <c r="O9636" s="24"/>
      <c r="P9636" s="19"/>
      <c r="Q9636" s="19"/>
      <c r="R9636" s="19"/>
      <c r="U9636" s="27"/>
      <c r="Y9636" s="9" t="s">
        <v>646</v>
      </c>
      <c r="Z9636" s="9" t="s">
        <v>462</v>
      </c>
      <c r="AA9636" s="9" t="s">
        <v>198</v>
      </c>
      <c r="AB9636" s="9">
        <v>15432343</v>
      </c>
      <c r="AC9636" s="9" t="s">
        <v>10410</v>
      </c>
      <c r="AD9636" s="9" t="s">
        <v>231</v>
      </c>
      <c r="AE9636" s="5">
        <f t="shared" si="322"/>
        <v>0</v>
      </c>
      <c r="AF9636" s="5" t="str">
        <f t="shared" si="323"/>
        <v>katB</v>
      </c>
      <c r="AG9636" s="153"/>
      <c r="AH9636" s="153"/>
      <c r="AI9636" t="s">
        <v>195</v>
      </c>
      <c r="AJ9636" t="s">
        <v>340</v>
      </c>
      <c r="AK9636" s="9" t="str">
        <f>VLOOKUP(Y9636,zdroj!D:AJ,33,0)</f>
        <v>katB</v>
      </c>
    </row>
    <row r="9637" spans="8:37" x14ac:dyDescent="0.25">
      <c r="H9637" s="8"/>
      <c r="I9637" s="8"/>
      <c r="N9637" s="23"/>
      <c r="O9637" s="24"/>
      <c r="P9637" s="19"/>
      <c r="Q9637" s="19"/>
      <c r="R9637" s="19"/>
      <c r="U9637" s="27"/>
      <c r="Y9637" s="9" t="s">
        <v>646</v>
      </c>
      <c r="Z9637" s="9" t="s">
        <v>462</v>
      </c>
      <c r="AA9637" s="9" t="s">
        <v>198</v>
      </c>
      <c r="AB9637" s="9">
        <v>15432351</v>
      </c>
      <c r="AC9637" s="9" t="s">
        <v>10411</v>
      </c>
      <c r="AD9637" s="9" t="s">
        <v>231</v>
      </c>
      <c r="AE9637" s="5">
        <f t="shared" si="322"/>
        <v>0</v>
      </c>
      <c r="AF9637" s="5" t="str">
        <f t="shared" si="323"/>
        <v>katB</v>
      </c>
      <c r="AG9637" s="153"/>
      <c r="AH9637" s="153"/>
      <c r="AI9637" t="s">
        <v>195</v>
      </c>
      <c r="AJ9637" t="s">
        <v>340</v>
      </c>
      <c r="AK9637" s="9" t="str">
        <f>VLOOKUP(Y9637,zdroj!D:AJ,33,0)</f>
        <v>katB</v>
      </c>
    </row>
    <row r="9638" spans="8:37" x14ac:dyDescent="0.25">
      <c r="H9638" s="8"/>
      <c r="I9638" s="8"/>
      <c r="N9638" s="23"/>
      <c r="O9638" s="24"/>
      <c r="P9638" s="19"/>
      <c r="Q9638" s="19"/>
      <c r="R9638" s="19"/>
      <c r="U9638" s="27"/>
      <c r="Y9638" s="9" t="s">
        <v>646</v>
      </c>
      <c r="Z9638" s="9" t="s">
        <v>462</v>
      </c>
      <c r="AA9638" s="9" t="s">
        <v>198</v>
      </c>
      <c r="AB9638" s="9">
        <v>31278370</v>
      </c>
      <c r="AC9638" s="9" t="s">
        <v>10412</v>
      </c>
      <c r="AD9638" s="9" t="s">
        <v>231</v>
      </c>
      <c r="AE9638" s="5">
        <f t="shared" si="322"/>
        <v>0</v>
      </c>
      <c r="AF9638" s="5" t="str">
        <f t="shared" si="323"/>
        <v>katB</v>
      </c>
      <c r="AG9638" s="153"/>
      <c r="AH9638" s="153"/>
      <c r="AI9638" t="s">
        <v>195</v>
      </c>
      <c r="AJ9638" t="s">
        <v>340</v>
      </c>
      <c r="AK9638" s="9" t="str">
        <f>VLOOKUP(Y9638,zdroj!D:AJ,33,0)</f>
        <v>katB</v>
      </c>
    </row>
    <row r="9639" spans="8:37" x14ac:dyDescent="0.25">
      <c r="H9639" s="8"/>
      <c r="I9639" s="8"/>
      <c r="N9639" s="23"/>
      <c r="O9639" s="24"/>
      <c r="P9639" s="19"/>
      <c r="Q9639" s="19"/>
      <c r="R9639" s="19"/>
      <c r="U9639" s="27"/>
      <c r="Y9639" s="9" t="s">
        <v>646</v>
      </c>
      <c r="Z9639" s="9" t="s">
        <v>462</v>
      </c>
      <c r="AA9639" s="9" t="s">
        <v>198</v>
      </c>
      <c r="AB9639" s="9">
        <v>15432360</v>
      </c>
      <c r="AC9639" s="9" t="s">
        <v>10413</v>
      </c>
      <c r="AD9639" s="9" t="s">
        <v>231</v>
      </c>
      <c r="AE9639" s="5">
        <f t="shared" si="322"/>
        <v>0</v>
      </c>
      <c r="AF9639" s="5" t="str">
        <f t="shared" si="323"/>
        <v>katB</v>
      </c>
      <c r="AG9639" s="153"/>
      <c r="AH9639" s="153"/>
      <c r="AI9639" t="s">
        <v>195</v>
      </c>
      <c r="AJ9639" t="s">
        <v>340</v>
      </c>
      <c r="AK9639" s="9" t="str">
        <f>VLOOKUP(Y9639,zdroj!D:AJ,33,0)</f>
        <v>katB</v>
      </c>
    </row>
    <row r="9640" spans="8:37" x14ac:dyDescent="0.25">
      <c r="H9640" s="8"/>
      <c r="I9640" s="8"/>
      <c r="N9640" s="23"/>
      <c r="O9640" s="24"/>
      <c r="P9640" s="19"/>
      <c r="Q9640" s="19"/>
      <c r="R9640" s="19"/>
      <c r="U9640" s="27"/>
      <c r="Y9640" s="9" t="s">
        <v>646</v>
      </c>
      <c r="Z9640" s="9" t="s">
        <v>462</v>
      </c>
      <c r="AA9640" s="9" t="s">
        <v>198</v>
      </c>
      <c r="AB9640" s="9">
        <v>30851254</v>
      </c>
      <c r="AC9640" s="9" t="s">
        <v>10414</v>
      </c>
      <c r="AD9640" s="9" t="s">
        <v>231</v>
      </c>
      <c r="AE9640" s="5">
        <f t="shared" si="322"/>
        <v>0</v>
      </c>
      <c r="AF9640" s="5" t="str">
        <f t="shared" si="323"/>
        <v>katB</v>
      </c>
      <c r="AG9640" s="153"/>
      <c r="AH9640" s="153"/>
      <c r="AI9640" t="s">
        <v>195</v>
      </c>
      <c r="AJ9640" t="s">
        <v>340</v>
      </c>
      <c r="AK9640" s="9" t="str">
        <f>VLOOKUP(Y9640,zdroj!D:AJ,33,0)</f>
        <v>katB</v>
      </c>
    </row>
    <row r="9641" spans="8:37" x14ac:dyDescent="0.25">
      <c r="H9641" s="8"/>
      <c r="I9641" s="8"/>
      <c r="N9641" s="23"/>
      <c r="O9641" s="24"/>
      <c r="P9641" s="19"/>
      <c r="Q9641" s="19"/>
      <c r="R9641" s="19"/>
      <c r="U9641" s="27"/>
      <c r="Y9641" s="9" t="s">
        <v>646</v>
      </c>
      <c r="Z9641" s="9" t="s">
        <v>462</v>
      </c>
      <c r="AA9641" s="9" t="s">
        <v>198</v>
      </c>
      <c r="AB9641" s="9">
        <v>15432378</v>
      </c>
      <c r="AC9641" s="9" t="s">
        <v>10415</v>
      </c>
      <c r="AD9641" s="9" t="s">
        <v>231</v>
      </c>
      <c r="AE9641" s="5">
        <f t="shared" si="322"/>
        <v>0</v>
      </c>
      <c r="AF9641" s="5" t="str">
        <f t="shared" si="323"/>
        <v>katB</v>
      </c>
      <c r="AG9641" s="153"/>
      <c r="AH9641" s="153"/>
      <c r="AI9641" t="s">
        <v>195</v>
      </c>
      <c r="AJ9641" t="s">
        <v>340</v>
      </c>
      <c r="AK9641" s="9" t="str">
        <f>VLOOKUP(Y9641,zdroj!D:AJ,33,0)</f>
        <v>katB</v>
      </c>
    </row>
    <row r="9642" spans="8:37" x14ac:dyDescent="0.25">
      <c r="H9642" s="8"/>
      <c r="I9642" s="8"/>
      <c r="N9642" s="23"/>
      <c r="O9642" s="24"/>
      <c r="P9642" s="19"/>
      <c r="Q9642" s="19"/>
      <c r="R9642" s="19"/>
      <c r="U9642" s="27"/>
      <c r="Y9642" s="9" t="s">
        <v>646</v>
      </c>
      <c r="Z9642" s="9" t="s">
        <v>462</v>
      </c>
      <c r="AA9642" s="9" t="s">
        <v>198</v>
      </c>
      <c r="AB9642" s="9">
        <v>15432386</v>
      </c>
      <c r="AC9642" s="9" t="s">
        <v>10416</v>
      </c>
      <c r="AD9642" s="9" t="s">
        <v>800</v>
      </c>
      <c r="AE9642" s="5">
        <f t="shared" si="322"/>
        <v>0</v>
      </c>
      <c r="AF9642" s="5" t="str">
        <f t="shared" si="323"/>
        <v>Pokryto</v>
      </c>
      <c r="AG9642" s="153"/>
      <c r="AH9642" s="153"/>
      <c r="AI9642" t="s">
        <v>236</v>
      </c>
      <c r="AJ9642" t="s">
        <v>800</v>
      </c>
      <c r="AK9642" s="9" t="str">
        <f>VLOOKUP(Y9642,zdroj!D:AJ,33,0)</f>
        <v>katB</v>
      </c>
    </row>
    <row r="9643" spans="8:37" x14ac:dyDescent="0.25">
      <c r="H9643" s="8"/>
      <c r="I9643" s="8"/>
      <c r="N9643" s="23"/>
      <c r="O9643" s="24"/>
      <c r="P9643" s="19"/>
      <c r="Q9643" s="19"/>
      <c r="R9643" s="19"/>
      <c r="U9643" s="27"/>
      <c r="Y9643" s="9" t="s">
        <v>646</v>
      </c>
      <c r="Z9643" s="9" t="s">
        <v>462</v>
      </c>
      <c r="AA9643" s="9" t="s">
        <v>198</v>
      </c>
      <c r="AB9643" s="9">
        <v>15432394</v>
      </c>
      <c r="AC9643" s="9" t="s">
        <v>10417</v>
      </c>
      <c r="AD9643" s="9" t="s">
        <v>231</v>
      </c>
      <c r="AE9643" s="5">
        <f t="shared" si="322"/>
        <v>0</v>
      </c>
      <c r="AF9643" s="5" t="str">
        <f t="shared" si="323"/>
        <v>katB</v>
      </c>
      <c r="AG9643" s="153"/>
      <c r="AH9643" s="153"/>
      <c r="AI9643" t="s">
        <v>236</v>
      </c>
      <c r="AJ9643" t="s">
        <v>17878</v>
      </c>
      <c r="AK9643" s="9" t="str">
        <f>VLOOKUP(Y9643,zdroj!D:AJ,33,0)</f>
        <v>katB</v>
      </c>
    </row>
    <row r="9644" spans="8:37" x14ac:dyDescent="0.25">
      <c r="H9644" s="8"/>
      <c r="I9644" s="8"/>
      <c r="N9644" s="23"/>
      <c r="O9644" s="24"/>
      <c r="P9644" s="19"/>
      <c r="Q9644" s="19"/>
      <c r="R9644" s="19"/>
      <c r="U9644" s="27"/>
      <c r="Y9644" s="9" t="s">
        <v>646</v>
      </c>
      <c r="Z9644" s="9" t="s">
        <v>462</v>
      </c>
      <c r="AA9644" s="9" t="s">
        <v>198</v>
      </c>
      <c r="AB9644" s="9">
        <v>15432408</v>
      </c>
      <c r="AC9644" s="9" t="s">
        <v>10418</v>
      </c>
      <c r="AD9644" s="9" t="s">
        <v>231</v>
      </c>
      <c r="AE9644" s="5">
        <f t="shared" si="322"/>
        <v>0</v>
      </c>
      <c r="AF9644" s="5" t="str">
        <f t="shared" si="323"/>
        <v>katB</v>
      </c>
      <c r="AG9644" s="153"/>
      <c r="AH9644" s="153"/>
      <c r="AI9644" t="s">
        <v>195</v>
      </c>
      <c r="AJ9644" t="s">
        <v>340</v>
      </c>
      <c r="AK9644" s="9" t="str">
        <f>VLOOKUP(Y9644,zdroj!D:AJ,33,0)</f>
        <v>katB</v>
      </c>
    </row>
    <row r="9645" spans="8:37" x14ac:dyDescent="0.25">
      <c r="H9645" s="8"/>
      <c r="I9645" s="8"/>
      <c r="N9645" s="23"/>
      <c r="O9645" s="24"/>
      <c r="P9645" s="19"/>
      <c r="Q9645" s="19"/>
      <c r="R9645" s="19"/>
      <c r="U9645" s="27"/>
      <c r="Y9645" s="9" t="s">
        <v>646</v>
      </c>
      <c r="Z9645" s="9" t="s">
        <v>462</v>
      </c>
      <c r="AA9645" s="9" t="s">
        <v>198</v>
      </c>
      <c r="AB9645" s="9">
        <v>25762222</v>
      </c>
      <c r="AC9645" s="9" t="s">
        <v>10419</v>
      </c>
      <c r="AD9645" s="9" t="s">
        <v>231</v>
      </c>
      <c r="AE9645" s="5">
        <f t="shared" si="322"/>
        <v>0</v>
      </c>
      <c r="AF9645" s="5" t="str">
        <f t="shared" si="323"/>
        <v>katB</v>
      </c>
      <c r="AG9645" s="153"/>
      <c r="AH9645" s="153"/>
      <c r="AI9645" t="s">
        <v>236</v>
      </c>
      <c r="AJ9645" t="s">
        <v>17878</v>
      </c>
      <c r="AK9645" s="9" t="str">
        <f>VLOOKUP(Y9645,zdroj!D:AJ,33,0)</f>
        <v>katB</v>
      </c>
    </row>
    <row r="9646" spans="8:37" x14ac:dyDescent="0.25">
      <c r="H9646" s="8"/>
      <c r="I9646" s="8"/>
      <c r="N9646" s="23"/>
      <c r="O9646" s="24"/>
      <c r="P9646" s="19"/>
      <c r="Q9646" s="19"/>
      <c r="R9646" s="19"/>
      <c r="U9646" s="27"/>
      <c r="Y9646" s="9" t="s">
        <v>646</v>
      </c>
      <c r="Z9646" s="9" t="s">
        <v>462</v>
      </c>
      <c r="AA9646" s="9" t="s">
        <v>198</v>
      </c>
      <c r="AB9646" s="9">
        <v>26265532</v>
      </c>
      <c r="AC9646" s="9" t="s">
        <v>10420</v>
      </c>
      <c r="AD9646" s="9" t="s">
        <v>231</v>
      </c>
      <c r="AE9646" s="5">
        <f t="shared" si="322"/>
        <v>0</v>
      </c>
      <c r="AF9646" s="5" t="str">
        <f t="shared" si="323"/>
        <v>katB</v>
      </c>
      <c r="AG9646" s="153"/>
      <c r="AH9646" s="153"/>
      <c r="AI9646" t="s">
        <v>17880</v>
      </c>
      <c r="AJ9646" t="s">
        <v>17878</v>
      </c>
      <c r="AK9646" s="9" t="str">
        <f>VLOOKUP(Y9646,zdroj!D:AJ,33,0)</f>
        <v>katB</v>
      </c>
    </row>
    <row r="9647" spans="8:37" x14ac:dyDescent="0.25">
      <c r="H9647" s="8"/>
      <c r="I9647" s="8"/>
      <c r="N9647" s="23"/>
      <c r="O9647" s="24"/>
      <c r="P9647" s="19"/>
      <c r="Q9647" s="19"/>
      <c r="R9647" s="19"/>
      <c r="U9647" s="27"/>
      <c r="Y9647" s="9" t="s">
        <v>646</v>
      </c>
      <c r="Z9647" s="9" t="s">
        <v>462</v>
      </c>
      <c r="AA9647" s="9" t="s">
        <v>198</v>
      </c>
      <c r="AB9647" s="9">
        <v>15432149</v>
      </c>
      <c r="AC9647" s="9" t="s">
        <v>10421</v>
      </c>
      <c r="AD9647" s="9" t="s">
        <v>231</v>
      </c>
      <c r="AE9647" s="5">
        <f t="shared" si="322"/>
        <v>0</v>
      </c>
      <c r="AF9647" s="5" t="str">
        <f t="shared" si="323"/>
        <v>katB</v>
      </c>
      <c r="AG9647" s="153"/>
      <c r="AH9647" s="153"/>
      <c r="AI9647" t="s">
        <v>17880</v>
      </c>
      <c r="AJ9647" t="s">
        <v>17878</v>
      </c>
      <c r="AK9647" s="9" t="str">
        <f>VLOOKUP(Y9647,zdroj!D:AJ,33,0)</f>
        <v>katB</v>
      </c>
    </row>
    <row r="9648" spans="8:37" x14ac:dyDescent="0.25">
      <c r="H9648" s="8"/>
      <c r="I9648" s="8"/>
      <c r="N9648" s="23"/>
      <c r="O9648" s="24"/>
      <c r="P9648" s="19"/>
      <c r="Q9648" s="19"/>
      <c r="R9648" s="19"/>
      <c r="U9648" s="27"/>
      <c r="Y9648" s="9" t="s">
        <v>646</v>
      </c>
      <c r="Z9648" s="9" t="s">
        <v>462</v>
      </c>
      <c r="AA9648" s="9" t="s">
        <v>198</v>
      </c>
      <c r="AB9648" s="9">
        <v>15431886</v>
      </c>
      <c r="AC9648" s="9" t="s">
        <v>10422</v>
      </c>
      <c r="AD9648" s="9" t="s">
        <v>231</v>
      </c>
      <c r="AE9648" s="5">
        <f t="shared" si="322"/>
        <v>0</v>
      </c>
      <c r="AF9648" s="5" t="str">
        <f t="shared" si="323"/>
        <v>katB</v>
      </c>
      <c r="AG9648" s="153"/>
      <c r="AH9648" s="153"/>
      <c r="AI9648" t="s">
        <v>195</v>
      </c>
      <c r="AJ9648" t="s">
        <v>340</v>
      </c>
      <c r="AK9648" s="9" t="str">
        <f>VLOOKUP(Y9648,zdroj!D:AJ,33,0)</f>
        <v>katB</v>
      </c>
    </row>
    <row r="9649" spans="8:37" x14ac:dyDescent="0.25">
      <c r="H9649" s="8"/>
      <c r="I9649" s="8"/>
      <c r="N9649" s="23"/>
      <c r="O9649" s="24"/>
      <c r="P9649" s="19"/>
      <c r="Q9649" s="19"/>
      <c r="R9649" s="19"/>
      <c r="U9649" s="27"/>
      <c r="Y9649" s="9" t="s">
        <v>646</v>
      </c>
      <c r="Z9649" s="9" t="s">
        <v>462</v>
      </c>
      <c r="AA9649" s="9" t="s">
        <v>198</v>
      </c>
      <c r="AB9649" s="9">
        <v>26265541</v>
      </c>
      <c r="AC9649" s="9" t="s">
        <v>10423</v>
      </c>
      <c r="AD9649" s="9" t="s">
        <v>231</v>
      </c>
      <c r="AE9649" s="5">
        <f t="shared" si="322"/>
        <v>0</v>
      </c>
      <c r="AF9649" s="5" t="str">
        <f t="shared" si="323"/>
        <v>katB</v>
      </c>
      <c r="AG9649" s="153"/>
      <c r="AH9649" s="153"/>
      <c r="AI9649" t="s">
        <v>17879</v>
      </c>
      <c r="AJ9649" t="s">
        <v>17878</v>
      </c>
      <c r="AK9649" s="9" t="str">
        <f>VLOOKUP(Y9649,zdroj!D:AJ,33,0)</f>
        <v>katB</v>
      </c>
    </row>
    <row r="9650" spans="8:37" x14ac:dyDescent="0.25">
      <c r="H9650" s="8"/>
      <c r="I9650" s="8"/>
      <c r="N9650" s="23"/>
      <c r="O9650" s="24"/>
      <c r="P9650" s="19"/>
      <c r="Q9650" s="19"/>
      <c r="R9650" s="19"/>
      <c r="U9650" s="27"/>
      <c r="Y9650" s="9" t="s">
        <v>646</v>
      </c>
      <c r="Z9650" s="9" t="s">
        <v>462</v>
      </c>
      <c r="AA9650" s="9" t="s">
        <v>198</v>
      </c>
      <c r="AB9650" s="9">
        <v>42130344</v>
      </c>
      <c r="AC9650" s="9" t="s">
        <v>10424</v>
      </c>
      <c r="AD9650" s="9" t="s">
        <v>231</v>
      </c>
      <c r="AE9650" s="5">
        <f t="shared" si="322"/>
        <v>0</v>
      </c>
      <c r="AF9650" s="5" t="str">
        <f t="shared" si="323"/>
        <v>katB</v>
      </c>
      <c r="AG9650" s="153"/>
      <c r="AH9650" s="153"/>
      <c r="AI9650" t="s">
        <v>201</v>
      </c>
      <c r="AJ9650" t="s">
        <v>17878</v>
      </c>
      <c r="AK9650" s="9" t="str">
        <f>VLOOKUP(Y9650,zdroj!D:AJ,33,0)</f>
        <v>katB</v>
      </c>
    </row>
    <row r="9651" spans="8:37" x14ac:dyDescent="0.25">
      <c r="H9651" s="8"/>
      <c r="I9651" s="8"/>
      <c r="N9651" s="23"/>
      <c r="O9651" s="24"/>
      <c r="P9651" s="19"/>
      <c r="Q9651" s="19"/>
      <c r="R9651" s="19"/>
      <c r="U9651" s="27"/>
      <c r="Y9651" s="9" t="s">
        <v>646</v>
      </c>
      <c r="Z9651" s="9" t="s">
        <v>462</v>
      </c>
      <c r="AA9651" s="9" t="s">
        <v>198</v>
      </c>
      <c r="AB9651" s="9">
        <v>15431738</v>
      </c>
      <c r="AC9651" s="9" t="s">
        <v>10425</v>
      </c>
      <c r="AD9651" s="9" t="s">
        <v>231</v>
      </c>
      <c r="AE9651" s="5">
        <f t="shared" si="322"/>
        <v>0</v>
      </c>
      <c r="AF9651" s="5" t="str">
        <f t="shared" si="323"/>
        <v>katB</v>
      </c>
      <c r="AG9651" s="153"/>
      <c r="AH9651" s="153"/>
      <c r="AI9651" t="s">
        <v>17879</v>
      </c>
      <c r="AJ9651" t="s">
        <v>17878</v>
      </c>
      <c r="AK9651" s="9" t="str">
        <f>VLOOKUP(Y9651,zdroj!D:AJ,33,0)</f>
        <v>katB</v>
      </c>
    </row>
    <row r="9652" spans="8:37" x14ac:dyDescent="0.25">
      <c r="H9652" s="8"/>
      <c r="I9652" s="8"/>
      <c r="N9652" s="23"/>
      <c r="O9652" s="24"/>
      <c r="P9652" s="19"/>
      <c r="Q9652" s="19"/>
      <c r="R9652" s="19"/>
      <c r="U9652" s="27"/>
      <c r="Y9652" s="9" t="s">
        <v>646</v>
      </c>
      <c r="Z9652" s="9" t="s">
        <v>462</v>
      </c>
      <c r="AA9652" s="9" t="s">
        <v>198</v>
      </c>
      <c r="AB9652" s="9">
        <v>15431746</v>
      </c>
      <c r="AC9652" s="9" t="s">
        <v>10426</v>
      </c>
      <c r="AD9652" s="9" t="s">
        <v>231</v>
      </c>
      <c r="AE9652" s="5">
        <f t="shared" si="322"/>
        <v>0</v>
      </c>
      <c r="AF9652" s="5" t="str">
        <f t="shared" si="323"/>
        <v>katB</v>
      </c>
      <c r="AG9652" s="153"/>
      <c r="AH9652" s="153"/>
      <c r="AI9652" t="s">
        <v>201</v>
      </c>
      <c r="AJ9652" t="s">
        <v>17878</v>
      </c>
      <c r="AK9652" s="9" t="str">
        <f>VLOOKUP(Y9652,zdroj!D:AJ,33,0)</f>
        <v>katB</v>
      </c>
    </row>
    <row r="9653" spans="8:37" x14ac:dyDescent="0.25">
      <c r="H9653" s="8"/>
      <c r="I9653" s="8"/>
      <c r="N9653" s="23"/>
      <c r="O9653" s="24"/>
      <c r="P9653" s="19"/>
      <c r="Q9653" s="19"/>
      <c r="R9653" s="19"/>
      <c r="U9653" s="27"/>
      <c r="Y9653" s="9" t="s">
        <v>646</v>
      </c>
      <c r="Z9653" s="9" t="s">
        <v>462</v>
      </c>
      <c r="AA9653" s="9" t="s">
        <v>198</v>
      </c>
      <c r="AB9653" s="9">
        <v>15431754</v>
      </c>
      <c r="AC9653" s="9" t="s">
        <v>10427</v>
      </c>
      <c r="AD9653" s="9" t="s">
        <v>231</v>
      </c>
      <c r="AE9653" s="5">
        <f t="shared" si="322"/>
        <v>0</v>
      </c>
      <c r="AF9653" s="5" t="str">
        <f t="shared" si="323"/>
        <v>katB</v>
      </c>
      <c r="AG9653" s="153"/>
      <c r="AH9653" s="153"/>
      <c r="AI9653" t="s">
        <v>201</v>
      </c>
      <c r="AJ9653" t="s">
        <v>17878</v>
      </c>
      <c r="AK9653" s="9" t="str">
        <f>VLOOKUP(Y9653,zdroj!D:AJ,33,0)</f>
        <v>katB</v>
      </c>
    </row>
    <row r="9654" spans="8:37" x14ac:dyDescent="0.25">
      <c r="H9654" s="8"/>
      <c r="I9654" s="8"/>
      <c r="N9654" s="23"/>
      <c r="O9654" s="24"/>
      <c r="P9654" s="19"/>
      <c r="Q9654" s="19"/>
      <c r="R9654" s="19"/>
      <c r="U9654" s="27"/>
      <c r="Y9654" s="9" t="s">
        <v>646</v>
      </c>
      <c r="Z9654" s="9" t="s">
        <v>462</v>
      </c>
      <c r="AA9654" s="9" t="s">
        <v>198</v>
      </c>
      <c r="AB9654" s="9">
        <v>15431673</v>
      </c>
      <c r="AC9654" s="9" t="s">
        <v>10428</v>
      </c>
      <c r="AD9654" s="9" t="s">
        <v>231</v>
      </c>
      <c r="AE9654" s="5">
        <f t="shared" si="322"/>
        <v>0</v>
      </c>
      <c r="AF9654" s="5" t="str">
        <f t="shared" si="323"/>
        <v>katB</v>
      </c>
      <c r="AG9654" s="153"/>
      <c r="AH9654" s="153"/>
      <c r="AI9654" t="s">
        <v>201</v>
      </c>
      <c r="AJ9654" t="s">
        <v>17878</v>
      </c>
      <c r="AK9654" s="9" t="str">
        <f>VLOOKUP(Y9654,zdroj!D:AJ,33,0)</f>
        <v>katB</v>
      </c>
    </row>
    <row r="9655" spans="8:37" x14ac:dyDescent="0.25">
      <c r="H9655" s="8"/>
      <c r="I9655" s="8"/>
      <c r="N9655" s="23"/>
      <c r="O9655" s="24"/>
      <c r="P9655" s="19"/>
      <c r="Q9655" s="19"/>
      <c r="R9655" s="19"/>
      <c r="U9655" s="27"/>
      <c r="Y9655" s="9" t="s">
        <v>646</v>
      </c>
      <c r="Z9655" s="9" t="s">
        <v>462</v>
      </c>
      <c r="AA9655" s="9" t="s">
        <v>198</v>
      </c>
      <c r="AB9655" s="9">
        <v>15431762</v>
      </c>
      <c r="AC9655" s="9" t="s">
        <v>10429</v>
      </c>
      <c r="AD9655" s="9" t="s">
        <v>231</v>
      </c>
      <c r="AE9655" s="5">
        <f t="shared" si="322"/>
        <v>0</v>
      </c>
      <c r="AF9655" s="5" t="str">
        <f t="shared" si="323"/>
        <v>katB</v>
      </c>
      <c r="AG9655" s="153"/>
      <c r="AH9655" s="153"/>
      <c r="AI9655" t="s">
        <v>17879</v>
      </c>
      <c r="AJ9655" t="s">
        <v>17878</v>
      </c>
      <c r="AK9655" s="9" t="str">
        <f>VLOOKUP(Y9655,zdroj!D:AJ,33,0)</f>
        <v>katB</v>
      </c>
    </row>
    <row r="9656" spans="8:37" x14ac:dyDescent="0.25">
      <c r="H9656" s="8"/>
      <c r="I9656" s="8"/>
      <c r="N9656" s="23"/>
      <c r="O9656" s="24"/>
      <c r="P9656" s="19"/>
      <c r="Q9656" s="19"/>
      <c r="R9656" s="19"/>
      <c r="U9656" s="27"/>
      <c r="Y9656" s="9" t="s">
        <v>646</v>
      </c>
      <c r="Z9656" s="9" t="s">
        <v>462</v>
      </c>
      <c r="AA9656" s="9" t="s">
        <v>198</v>
      </c>
      <c r="AB9656" s="9">
        <v>30851211</v>
      </c>
      <c r="AC9656" s="9" t="s">
        <v>10430</v>
      </c>
      <c r="AD9656" s="9" t="s">
        <v>231</v>
      </c>
      <c r="AE9656" s="5">
        <f t="shared" si="322"/>
        <v>0</v>
      </c>
      <c r="AF9656" s="5" t="str">
        <f t="shared" si="323"/>
        <v>katB</v>
      </c>
      <c r="AG9656" s="153"/>
      <c r="AH9656" s="153"/>
      <c r="AI9656" t="s">
        <v>201</v>
      </c>
      <c r="AJ9656" t="s">
        <v>17878</v>
      </c>
      <c r="AK9656" s="9" t="str">
        <f>VLOOKUP(Y9656,zdroj!D:AJ,33,0)</f>
        <v>katB</v>
      </c>
    </row>
    <row r="9657" spans="8:37" x14ac:dyDescent="0.25">
      <c r="H9657" s="8"/>
      <c r="I9657" s="8"/>
      <c r="N9657" s="23"/>
      <c r="O9657" s="24"/>
      <c r="P9657" s="19"/>
      <c r="Q9657" s="19"/>
      <c r="R9657" s="19"/>
      <c r="U9657" s="27"/>
      <c r="Y9657" s="9" t="s">
        <v>646</v>
      </c>
      <c r="Z9657" s="9" t="s">
        <v>462</v>
      </c>
      <c r="AA9657" s="9" t="s">
        <v>198</v>
      </c>
      <c r="AB9657" s="9">
        <v>15431771</v>
      </c>
      <c r="AC9657" s="9" t="s">
        <v>10431</v>
      </c>
      <c r="AD9657" s="9" t="s">
        <v>231</v>
      </c>
      <c r="AE9657" s="5">
        <f t="shared" si="322"/>
        <v>0</v>
      </c>
      <c r="AF9657" s="5" t="str">
        <f t="shared" si="323"/>
        <v>katB</v>
      </c>
      <c r="AG9657" s="153"/>
      <c r="AH9657" s="153"/>
      <c r="AI9657" t="s">
        <v>17880</v>
      </c>
      <c r="AJ9657" t="s">
        <v>17878</v>
      </c>
      <c r="AK9657" s="9" t="str">
        <f>VLOOKUP(Y9657,zdroj!D:AJ,33,0)</f>
        <v>katB</v>
      </c>
    </row>
    <row r="9658" spans="8:37" x14ac:dyDescent="0.25">
      <c r="H9658" s="8"/>
      <c r="I9658" s="8"/>
      <c r="N9658" s="23"/>
      <c r="O9658" s="24"/>
      <c r="P9658" s="19"/>
      <c r="Q9658" s="19"/>
      <c r="R9658" s="19"/>
      <c r="U9658" s="27"/>
      <c r="Y9658" s="9" t="s">
        <v>646</v>
      </c>
      <c r="Z9658" s="9" t="s">
        <v>462</v>
      </c>
      <c r="AA9658" s="9" t="s">
        <v>198</v>
      </c>
      <c r="AB9658" s="9">
        <v>26692015</v>
      </c>
      <c r="AC9658" s="9" t="s">
        <v>10432</v>
      </c>
      <c r="AD9658" s="9" t="s">
        <v>231</v>
      </c>
      <c r="AE9658" s="5">
        <f t="shared" si="322"/>
        <v>0</v>
      </c>
      <c r="AF9658" s="5" t="str">
        <f t="shared" si="323"/>
        <v>katB</v>
      </c>
      <c r="AG9658" s="153"/>
      <c r="AH9658" s="153"/>
      <c r="AI9658" t="s">
        <v>17880</v>
      </c>
      <c r="AJ9658" t="s">
        <v>17878</v>
      </c>
      <c r="AK9658" s="9" t="str">
        <f>VLOOKUP(Y9658,zdroj!D:AJ,33,0)</f>
        <v>katB</v>
      </c>
    </row>
    <row r="9659" spans="8:37" x14ac:dyDescent="0.25">
      <c r="H9659" s="8"/>
      <c r="I9659" s="8"/>
      <c r="N9659" s="23"/>
      <c r="O9659" s="24"/>
      <c r="P9659" s="19"/>
      <c r="Q9659" s="19"/>
      <c r="R9659" s="19"/>
      <c r="U9659" s="27"/>
      <c r="Y9659" s="9" t="s">
        <v>646</v>
      </c>
      <c r="Z9659" s="9" t="s">
        <v>462</v>
      </c>
      <c r="AA9659" s="9" t="s">
        <v>198</v>
      </c>
      <c r="AB9659" s="9">
        <v>27766594</v>
      </c>
      <c r="AC9659" s="9" t="s">
        <v>10433</v>
      </c>
      <c r="AD9659" s="9" t="s">
        <v>231</v>
      </c>
      <c r="AE9659" s="5">
        <f t="shared" si="322"/>
        <v>0</v>
      </c>
      <c r="AF9659" s="5" t="str">
        <f t="shared" si="323"/>
        <v>katB</v>
      </c>
      <c r="AG9659" s="153"/>
      <c r="AH9659" s="153"/>
      <c r="AI9659" t="s">
        <v>17879</v>
      </c>
      <c r="AJ9659" t="s">
        <v>17878</v>
      </c>
      <c r="AK9659" s="9" t="str">
        <f>VLOOKUP(Y9659,zdroj!D:AJ,33,0)</f>
        <v>katB</v>
      </c>
    </row>
    <row r="9660" spans="8:37" x14ac:dyDescent="0.25">
      <c r="H9660" s="8"/>
      <c r="I9660" s="8"/>
      <c r="N9660" s="23"/>
      <c r="O9660" s="24"/>
      <c r="P9660" s="19"/>
      <c r="Q9660" s="19"/>
      <c r="R9660" s="19"/>
      <c r="U9660" s="27"/>
      <c r="Y9660" s="9" t="s">
        <v>646</v>
      </c>
      <c r="Z9660" s="9" t="s">
        <v>462</v>
      </c>
      <c r="AA9660" s="9" t="s">
        <v>198</v>
      </c>
      <c r="AB9660" s="9">
        <v>15431789</v>
      </c>
      <c r="AC9660" s="9" t="s">
        <v>10434</v>
      </c>
      <c r="AD9660" s="9" t="s">
        <v>800</v>
      </c>
      <c r="AE9660" s="5">
        <f t="shared" si="322"/>
        <v>0</v>
      </c>
      <c r="AF9660" s="5" t="str">
        <f t="shared" si="323"/>
        <v>Pokryto</v>
      </c>
      <c r="AG9660" s="153"/>
      <c r="AH9660" s="153"/>
      <c r="AI9660" t="s">
        <v>17880</v>
      </c>
      <c r="AJ9660" t="s">
        <v>800</v>
      </c>
      <c r="AK9660" s="9" t="str">
        <f>VLOOKUP(Y9660,zdroj!D:AJ,33,0)</f>
        <v>katB</v>
      </c>
    </row>
    <row r="9661" spans="8:37" x14ac:dyDescent="0.25">
      <c r="H9661" s="8"/>
      <c r="I9661" s="8"/>
      <c r="N9661" s="23"/>
      <c r="O9661" s="24"/>
      <c r="P9661" s="19"/>
      <c r="Q9661" s="19"/>
      <c r="R9661" s="19"/>
      <c r="U9661" s="27"/>
      <c r="Y9661" s="9" t="s">
        <v>646</v>
      </c>
      <c r="Z9661" s="9" t="s">
        <v>462</v>
      </c>
      <c r="AA9661" s="9" t="s">
        <v>198</v>
      </c>
      <c r="AB9661" s="9">
        <v>15431797</v>
      </c>
      <c r="AC9661" s="9" t="s">
        <v>10435</v>
      </c>
      <c r="AD9661" s="9" t="s">
        <v>231</v>
      </c>
      <c r="AE9661" s="5">
        <f t="shared" si="322"/>
        <v>0</v>
      </c>
      <c r="AF9661" s="5" t="str">
        <f t="shared" si="323"/>
        <v>katB</v>
      </c>
      <c r="AG9661" s="153"/>
      <c r="AH9661" s="153"/>
      <c r="AI9661" t="s">
        <v>229</v>
      </c>
      <c r="AJ9661" t="s">
        <v>17878</v>
      </c>
      <c r="AK9661" s="9" t="str">
        <f>VLOOKUP(Y9661,zdroj!D:AJ,33,0)</f>
        <v>katB</v>
      </c>
    </row>
    <row r="9662" spans="8:37" x14ac:dyDescent="0.25">
      <c r="H9662" s="8"/>
      <c r="I9662" s="8"/>
      <c r="N9662" s="23"/>
      <c r="O9662" s="24"/>
      <c r="P9662" s="19"/>
      <c r="Q9662" s="19"/>
      <c r="R9662" s="19"/>
      <c r="U9662" s="27"/>
      <c r="Y9662" s="9" t="s">
        <v>646</v>
      </c>
      <c r="Z9662" s="9" t="s">
        <v>462</v>
      </c>
      <c r="AA9662" s="9" t="s">
        <v>198</v>
      </c>
      <c r="AB9662" s="9">
        <v>26691981</v>
      </c>
      <c r="AC9662" s="9" t="s">
        <v>10436</v>
      </c>
      <c r="AD9662" s="9" t="s">
        <v>231</v>
      </c>
      <c r="AE9662" s="5">
        <f t="shared" si="322"/>
        <v>0</v>
      </c>
      <c r="AF9662" s="5" t="str">
        <f t="shared" si="323"/>
        <v>katB</v>
      </c>
      <c r="AG9662" s="153"/>
      <c r="AH9662" s="153"/>
      <c r="AI9662" t="s">
        <v>229</v>
      </c>
      <c r="AJ9662" t="s">
        <v>17878</v>
      </c>
      <c r="AK9662" s="9" t="str">
        <f>VLOOKUP(Y9662,zdroj!D:AJ,33,0)</f>
        <v>katB</v>
      </c>
    </row>
    <row r="9663" spans="8:37" x14ac:dyDescent="0.25">
      <c r="H9663" s="8"/>
      <c r="I9663" s="8"/>
      <c r="N9663" s="23"/>
      <c r="O9663" s="24"/>
      <c r="P9663" s="19"/>
      <c r="Q9663" s="19"/>
      <c r="R9663" s="19"/>
      <c r="U9663" s="27"/>
      <c r="Y9663" s="9" t="s">
        <v>646</v>
      </c>
      <c r="Z9663" s="9" t="s">
        <v>462</v>
      </c>
      <c r="AA9663" s="9" t="s">
        <v>198</v>
      </c>
      <c r="AB9663" s="9">
        <v>26691990</v>
      </c>
      <c r="AC9663" s="9" t="s">
        <v>10437</v>
      </c>
      <c r="AD9663" s="9" t="s">
        <v>231</v>
      </c>
      <c r="AE9663" s="5">
        <f t="shared" si="322"/>
        <v>0</v>
      </c>
      <c r="AF9663" s="5" t="str">
        <f t="shared" si="323"/>
        <v>katB</v>
      </c>
      <c r="AG9663" s="153"/>
      <c r="AH9663" s="153"/>
      <c r="AI9663" t="s">
        <v>17879</v>
      </c>
      <c r="AJ9663" t="s">
        <v>17878</v>
      </c>
      <c r="AK9663" s="9" t="str">
        <f>VLOOKUP(Y9663,zdroj!D:AJ,33,0)</f>
        <v>katB</v>
      </c>
    </row>
    <row r="9664" spans="8:37" x14ac:dyDescent="0.25">
      <c r="H9664" s="8"/>
      <c r="I9664" s="8"/>
      <c r="N9664" s="23"/>
      <c r="O9664" s="24"/>
      <c r="P9664" s="19"/>
      <c r="Q9664" s="19"/>
      <c r="R9664" s="19"/>
      <c r="U9664" s="27"/>
      <c r="Y9664" s="9" t="s">
        <v>646</v>
      </c>
      <c r="Z9664" s="9" t="s">
        <v>462</v>
      </c>
      <c r="AA9664" s="9" t="s">
        <v>198</v>
      </c>
      <c r="AB9664" s="9">
        <v>26692007</v>
      </c>
      <c r="AC9664" s="9" t="s">
        <v>10438</v>
      </c>
      <c r="AD9664" s="9" t="s">
        <v>800</v>
      </c>
      <c r="AE9664" s="5">
        <f t="shared" si="322"/>
        <v>0</v>
      </c>
      <c r="AF9664" s="5" t="str">
        <f t="shared" si="323"/>
        <v>Pokryto</v>
      </c>
      <c r="AG9664" s="153"/>
      <c r="AH9664" s="153"/>
      <c r="AI9664" t="s">
        <v>17879</v>
      </c>
      <c r="AJ9664" t="s">
        <v>800</v>
      </c>
      <c r="AK9664" s="9" t="str">
        <f>VLOOKUP(Y9664,zdroj!D:AJ,33,0)</f>
        <v>katB</v>
      </c>
    </row>
    <row r="9665" spans="8:37" x14ac:dyDescent="0.25">
      <c r="H9665" s="8"/>
      <c r="I9665" s="8"/>
      <c r="N9665" s="23"/>
      <c r="O9665" s="24"/>
      <c r="P9665" s="19"/>
      <c r="Q9665" s="19"/>
      <c r="R9665" s="19"/>
      <c r="U9665" s="27"/>
      <c r="Y9665" s="9" t="s">
        <v>646</v>
      </c>
      <c r="Z9665" s="9" t="s">
        <v>462</v>
      </c>
      <c r="AA9665" s="9" t="s">
        <v>198</v>
      </c>
      <c r="AB9665" s="9">
        <v>30851220</v>
      </c>
      <c r="AC9665" s="9" t="s">
        <v>10439</v>
      </c>
      <c r="AD9665" s="9" t="s">
        <v>231</v>
      </c>
      <c r="AE9665" s="5">
        <f t="shared" si="322"/>
        <v>0</v>
      </c>
      <c r="AF9665" s="5" t="str">
        <f t="shared" si="323"/>
        <v>katB</v>
      </c>
      <c r="AG9665" s="153"/>
      <c r="AH9665" s="153"/>
      <c r="AI9665" t="s">
        <v>17879</v>
      </c>
      <c r="AJ9665" t="s">
        <v>17878</v>
      </c>
      <c r="AK9665" s="9" t="str">
        <f>VLOOKUP(Y9665,zdroj!D:AJ,33,0)</f>
        <v>katB</v>
      </c>
    </row>
    <row r="9666" spans="8:37" x14ac:dyDescent="0.25">
      <c r="H9666" s="8"/>
      <c r="I9666" s="8"/>
      <c r="N9666" s="23"/>
      <c r="O9666" s="24"/>
      <c r="P9666" s="19"/>
      <c r="Q9666" s="19"/>
      <c r="R9666" s="19"/>
      <c r="U9666" s="27"/>
      <c r="Y9666" s="9" t="s">
        <v>646</v>
      </c>
      <c r="Z9666" s="9" t="s">
        <v>462</v>
      </c>
      <c r="AA9666" s="9" t="s">
        <v>198</v>
      </c>
      <c r="AB9666" s="9">
        <v>15431690</v>
      </c>
      <c r="AC9666" s="9" t="s">
        <v>10440</v>
      </c>
      <c r="AD9666" s="9" t="s">
        <v>231</v>
      </c>
      <c r="AE9666" s="5">
        <f t="shared" si="322"/>
        <v>0</v>
      </c>
      <c r="AF9666" s="5" t="str">
        <f t="shared" si="323"/>
        <v>katB</v>
      </c>
      <c r="AG9666" s="153"/>
      <c r="AH9666" s="153"/>
      <c r="AI9666" t="s">
        <v>17880</v>
      </c>
      <c r="AJ9666" t="s">
        <v>17878</v>
      </c>
      <c r="AK9666" s="9" t="str">
        <f>VLOOKUP(Y9666,zdroj!D:AJ,33,0)</f>
        <v>katB</v>
      </c>
    </row>
    <row r="9667" spans="8:37" x14ac:dyDescent="0.25">
      <c r="H9667" s="8"/>
      <c r="I9667" s="8"/>
      <c r="N9667" s="23"/>
      <c r="O9667" s="24"/>
      <c r="P9667" s="19"/>
      <c r="Q9667" s="19"/>
      <c r="R9667" s="19"/>
      <c r="U9667" s="27"/>
      <c r="Y9667" s="9" t="s">
        <v>648</v>
      </c>
      <c r="Z9667" s="9" t="s">
        <v>462</v>
      </c>
      <c r="AA9667" s="9" t="s">
        <v>237</v>
      </c>
      <c r="AB9667" s="9">
        <v>8053278</v>
      </c>
      <c r="AC9667" s="9" t="s">
        <v>10441</v>
      </c>
      <c r="AD9667" s="9" t="s">
        <v>225</v>
      </c>
      <c r="AE9667" s="5">
        <f t="shared" si="322"/>
        <v>0</v>
      </c>
      <c r="AF9667" s="5" t="str">
        <f t="shared" si="323"/>
        <v>katA</v>
      </c>
      <c r="AG9667" s="153"/>
      <c r="AH9667" s="153"/>
      <c r="AI9667" t="s">
        <v>195</v>
      </c>
      <c r="AJ9667" t="s">
        <v>340</v>
      </c>
      <c r="AK9667" s="9" t="str">
        <f>VLOOKUP(Y9667,zdroj!D:AJ,33,0)</f>
        <v>katA</v>
      </c>
    </row>
    <row r="9668" spans="8:37" x14ac:dyDescent="0.25">
      <c r="H9668" s="8"/>
      <c r="I9668" s="8"/>
      <c r="N9668" s="23"/>
      <c r="O9668" s="24"/>
      <c r="P9668" s="19"/>
      <c r="Q9668" s="19"/>
      <c r="R9668" s="19"/>
      <c r="U9668" s="27"/>
      <c r="Y9668" s="9" t="s">
        <v>648</v>
      </c>
      <c r="Z9668" s="9" t="s">
        <v>462</v>
      </c>
      <c r="AA9668" s="9" t="s">
        <v>237</v>
      </c>
      <c r="AB9668" s="9">
        <v>8052778</v>
      </c>
      <c r="AC9668" s="9" t="s">
        <v>10442</v>
      </c>
      <c r="AD9668" s="9" t="s">
        <v>231</v>
      </c>
      <c r="AE9668" s="5">
        <f t="shared" si="322"/>
        <v>0</v>
      </c>
      <c r="AF9668" s="5" t="str">
        <f t="shared" si="323"/>
        <v>katB</v>
      </c>
      <c r="AG9668" s="153"/>
      <c r="AH9668" s="153"/>
      <c r="AI9668" t="s">
        <v>201</v>
      </c>
      <c r="AJ9668" t="s">
        <v>17878</v>
      </c>
      <c r="AK9668" s="9" t="str">
        <f>VLOOKUP(Y9668,zdroj!D:AJ,33,0)</f>
        <v>katA</v>
      </c>
    </row>
    <row r="9669" spans="8:37" x14ac:dyDescent="0.25">
      <c r="H9669" s="8"/>
      <c r="I9669" s="8"/>
      <c r="N9669" s="23"/>
      <c r="O9669" s="24"/>
      <c r="P9669" s="19"/>
      <c r="Q9669" s="19"/>
      <c r="R9669" s="19"/>
      <c r="U9669" s="27"/>
      <c r="Y9669" s="9" t="s">
        <v>648</v>
      </c>
      <c r="Z9669" s="9" t="s">
        <v>462</v>
      </c>
      <c r="AA9669" s="9" t="s">
        <v>237</v>
      </c>
      <c r="AB9669" s="9">
        <v>8052786</v>
      </c>
      <c r="AC9669" s="9" t="s">
        <v>10443</v>
      </c>
      <c r="AD9669" s="9" t="s">
        <v>231</v>
      </c>
      <c r="AE9669" s="5">
        <f t="shared" si="322"/>
        <v>0</v>
      </c>
      <c r="AF9669" s="5" t="str">
        <f t="shared" si="323"/>
        <v>katB</v>
      </c>
      <c r="AG9669" s="153"/>
      <c r="AH9669" s="153"/>
      <c r="AI9669" t="s">
        <v>201</v>
      </c>
      <c r="AJ9669" t="s">
        <v>17878</v>
      </c>
      <c r="AK9669" s="9" t="str">
        <f>VLOOKUP(Y9669,zdroj!D:AJ,33,0)</f>
        <v>katA</v>
      </c>
    </row>
    <row r="9670" spans="8:37" x14ac:dyDescent="0.25">
      <c r="H9670" s="8"/>
      <c r="I9670" s="8"/>
      <c r="N9670" s="23"/>
      <c r="O9670" s="24"/>
      <c r="P9670" s="19"/>
      <c r="Q9670" s="19"/>
      <c r="R9670" s="19"/>
      <c r="U9670" s="27"/>
      <c r="Y9670" s="9" t="s">
        <v>648</v>
      </c>
      <c r="Z9670" s="9" t="s">
        <v>462</v>
      </c>
      <c r="AA9670" s="9" t="s">
        <v>237</v>
      </c>
      <c r="AB9670" s="9">
        <v>8052794</v>
      </c>
      <c r="AC9670" s="9" t="s">
        <v>10444</v>
      </c>
      <c r="AD9670" s="9" t="s">
        <v>225</v>
      </c>
      <c r="AE9670" s="5">
        <f t="shared" si="322"/>
        <v>0</v>
      </c>
      <c r="AF9670" s="5" t="str">
        <f t="shared" si="323"/>
        <v>katA</v>
      </c>
      <c r="AG9670" s="153"/>
      <c r="AH9670" s="153"/>
      <c r="AI9670" t="s">
        <v>201</v>
      </c>
      <c r="AJ9670" t="s">
        <v>17878</v>
      </c>
      <c r="AK9670" s="9" t="str">
        <f>VLOOKUP(Y9670,zdroj!D:AJ,33,0)</f>
        <v>katA</v>
      </c>
    </row>
    <row r="9671" spans="8:37" x14ac:dyDescent="0.25">
      <c r="H9671" s="8"/>
      <c r="I9671" s="8"/>
      <c r="N9671" s="23"/>
      <c r="O9671" s="24"/>
      <c r="P9671" s="19"/>
      <c r="Q9671" s="19"/>
      <c r="R9671" s="19"/>
      <c r="U9671" s="27"/>
      <c r="Y9671" s="9" t="s">
        <v>648</v>
      </c>
      <c r="Z9671" s="9" t="s">
        <v>462</v>
      </c>
      <c r="AA9671" s="9" t="s">
        <v>237</v>
      </c>
      <c r="AB9671" s="9">
        <v>8052808</v>
      </c>
      <c r="AC9671" s="9" t="s">
        <v>10445</v>
      </c>
      <c r="AD9671" s="9" t="s">
        <v>225</v>
      </c>
      <c r="AE9671" s="5">
        <f t="shared" si="322"/>
        <v>0</v>
      </c>
      <c r="AF9671" s="5" t="str">
        <f t="shared" si="323"/>
        <v>katA</v>
      </c>
      <c r="AG9671" s="153"/>
      <c r="AH9671" s="153"/>
      <c r="AI9671" t="s">
        <v>201</v>
      </c>
      <c r="AJ9671" t="s">
        <v>17878</v>
      </c>
      <c r="AK9671" s="9" t="str">
        <f>VLOOKUP(Y9671,zdroj!D:AJ,33,0)</f>
        <v>katA</v>
      </c>
    </row>
    <row r="9672" spans="8:37" x14ac:dyDescent="0.25">
      <c r="H9672" s="8"/>
      <c r="I9672" s="8"/>
      <c r="N9672" s="23"/>
      <c r="O9672" s="24"/>
      <c r="P9672" s="19"/>
      <c r="Q9672" s="19"/>
      <c r="R9672" s="19"/>
      <c r="U9672" s="27"/>
      <c r="Y9672" s="9" t="s">
        <v>648</v>
      </c>
      <c r="Z9672" s="9" t="s">
        <v>462</v>
      </c>
      <c r="AA9672" s="9" t="s">
        <v>237</v>
      </c>
      <c r="AB9672" s="9">
        <v>8052816</v>
      </c>
      <c r="AC9672" s="9" t="s">
        <v>10446</v>
      </c>
      <c r="AD9672" s="9" t="s">
        <v>225</v>
      </c>
      <c r="AE9672" s="5">
        <f t="shared" si="322"/>
        <v>0</v>
      </c>
      <c r="AF9672" s="5" t="str">
        <f t="shared" si="323"/>
        <v>katA</v>
      </c>
      <c r="AG9672" s="153"/>
      <c r="AH9672" s="153"/>
      <c r="AI9672" t="s">
        <v>201</v>
      </c>
      <c r="AJ9672" t="s">
        <v>17878</v>
      </c>
      <c r="AK9672" s="9" t="str">
        <f>VLOOKUP(Y9672,zdroj!D:AJ,33,0)</f>
        <v>katA</v>
      </c>
    </row>
    <row r="9673" spans="8:37" x14ac:dyDescent="0.25">
      <c r="H9673" s="8"/>
      <c r="I9673" s="8"/>
      <c r="N9673" s="23"/>
      <c r="O9673" s="24"/>
      <c r="P9673" s="19"/>
      <c r="Q9673" s="19"/>
      <c r="R9673" s="19"/>
      <c r="U9673" s="27"/>
      <c r="Y9673" s="9" t="s">
        <v>648</v>
      </c>
      <c r="Z9673" s="9" t="s">
        <v>462</v>
      </c>
      <c r="AA9673" s="9" t="s">
        <v>237</v>
      </c>
      <c r="AB9673" s="9">
        <v>8052824</v>
      </c>
      <c r="AC9673" s="9" t="s">
        <v>10447</v>
      </c>
      <c r="AD9673" s="9" t="s">
        <v>225</v>
      </c>
      <c r="AE9673" s="5">
        <f t="shared" si="322"/>
        <v>0</v>
      </c>
      <c r="AF9673" s="5" t="str">
        <f t="shared" si="323"/>
        <v>katA</v>
      </c>
      <c r="AG9673" s="153"/>
      <c r="AH9673" s="153"/>
      <c r="AI9673" t="s">
        <v>201</v>
      </c>
      <c r="AJ9673" t="s">
        <v>17878</v>
      </c>
      <c r="AK9673" s="9" t="str">
        <f>VLOOKUP(Y9673,zdroj!D:AJ,33,0)</f>
        <v>katA</v>
      </c>
    </row>
    <row r="9674" spans="8:37" x14ac:dyDescent="0.25">
      <c r="H9674" s="8"/>
      <c r="I9674" s="8"/>
      <c r="N9674" s="23"/>
      <c r="O9674" s="24"/>
      <c r="P9674" s="19"/>
      <c r="Q9674" s="19"/>
      <c r="R9674" s="19"/>
      <c r="U9674" s="27"/>
      <c r="Y9674" s="9" t="s">
        <v>648</v>
      </c>
      <c r="Z9674" s="9" t="s">
        <v>462</v>
      </c>
      <c r="AA9674" s="9" t="s">
        <v>237</v>
      </c>
      <c r="AB9674" s="9">
        <v>8052832</v>
      </c>
      <c r="AC9674" s="9" t="s">
        <v>10448</v>
      </c>
      <c r="AD9674" s="9" t="s">
        <v>231</v>
      </c>
      <c r="AE9674" s="5">
        <f t="shared" ref="AE9674:AE9737" si="324">VLOOKUP(Y9674,K:T,10,0)</f>
        <v>0</v>
      </c>
      <c r="AF9674" s="5" t="str">
        <f t="shared" ref="AF9674:AF9737" si="325">IF(AE9674="A",IF(AD9674="katA","katB",AD9674),AD9674)</f>
        <v>katB</v>
      </c>
      <c r="AG9674" s="153"/>
      <c r="AH9674" s="153"/>
      <c r="AI9674" t="s">
        <v>201</v>
      </c>
      <c r="AJ9674" t="s">
        <v>17878</v>
      </c>
      <c r="AK9674" s="9" t="str">
        <f>VLOOKUP(Y9674,zdroj!D:AJ,33,0)</f>
        <v>katA</v>
      </c>
    </row>
    <row r="9675" spans="8:37" x14ac:dyDescent="0.25">
      <c r="H9675" s="8"/>
      <c r="I9675" s="8"/>
      <c r="N9675" s="23"/>
      <c r="O9675" s="24"/>
      <c r="P9675" s="19"/>
      <c r="Q9675" s="19"/>
      <c r="R9675" s="19"/>
      <c r="U9675" s="27"/>
      <c r="Y9675" s="9" t="s">
        <v>648</v>
      </c>
      <c r="Z9675" s="9" t="s">
        <v>462</v>
      </c>
      <c r="AA9675" s="9" t="s">
        <v>237</v>
      </c>
      <c r="AB9675" s="9">
        <v>8052841</v>
      </c>
      <c r="AC9675" s="9" t="s">
        <v>10449</v>
      </c>
      <c r="AD9675" s="9" t="s">
        <v>225</v>
      </c>
      <c r="AE9675" s="5">
        <f t="shared" si="324"/>
        <v>0</v>
      </c>
      <c r="AF9675" s="5" t="str">
        <f t="shared" si="325"/>
        <v>katA</v>
      </c>
      <c r="AG9675" s="153"/>
      <c r="AH9675" s="153"/>
      <c r="AI9675" t="s">
        <v>201</v>
      </c>
      <c r="AJ9675" t="s">
        <v>17878</v>
      </c>
      <c r="AK9675" s="9" t="str">
        <f>VLOOKUP(Y9675,zdroj!D:AJ,33,0)</f>
        <v>katA</v>
      </c>
    </row>
    <row r="9676" spans="8:37" x14ac:dyDescent="0.25">
      <c r="H9676" s="8"/>
      <c r="I9676" s="8"/>
      <c r="N9676" s="23"/>
      <c r="O9676" s="24"/>
      <c r="P9676" s="19"/>
      <c r="Q9676" s="19"/>
      <c r="R9676" s="19"/>
      <c r="U9676" s="27"/>
      <c r="Y9676" s="9" t="s">
        <v>648</v>
      </c>
      <c r="Z9676" s="9" t="s">
        <v>462</v>
      </c>
      <c r="AA9676" s="9" t="s">
        <v>237</v>
      </c>
      <c r="AB9676" s="9">
        <v>8052859</v>
      </c>
      <c r="AC9676" s="9" t="s">
        <v>10450</v>
      </c>
      <c r="AD9676" s="9" t="s">
        <v>225</v>
      </c>
      <c r="AE9676" s="5">
        <f t="shared" si="324"/>
        <v>0</v>
      </c>
      <c r="AF9676" s="5" t="str">
        <f t="shared" si="325"/>
        <v>katA</v>
      </c>
      <c r="AG9676" s="153"/>
      <c r="AH9676" s="153"/>
      <c r="AI9676" t="s">
        <v>201</v>
      </c>
      <c r="AJ9676" t="s">
        <v>17878</v>
      </c>
      <c r="AK9676" s="9" t="str">
        <f>VLOOKUP(Y9676,zdroj!D:AJ,33,0)</f>
        <v>katA</v>
      </c>
    </row>
    <row r="9677" spans="8:37" x14ac:dyDescent="0.25">
      <c r="H9677" s="8"/>
      <c r="I9677" s="8"/>
      <c r="N9677" s="23"/>
      <c r="O9677" s="24"/>
      <c r="P9677" s="19"/>
      <c r="Q9677" s="19"/>
      <c r="R9677" s="19"/>
      <c r="U9677" s="27"/>
      <c r="Y9677" s="9" t="s">
        <v>648</v>
      </c>
      <c r="Z9677" s="9" t="s">
        <v>462</v>
      </c>
      <c r="AA9677" s="9" t="s">
        <v>237</v>
      </c>
      <c r="AB9677" s="9">
        <v>8052867</v>
      </c>
      <c r="AC9677" s="9" t="s">
        <v>10451</v>
      </c>
      <c r="AD9677" s="9" t="s">
        <v>225</v>
      </c>
      <c r="AE9677" s="5">
        <f t="shared" si="324"/>
        <v>0</v>
      </c>
      <c r="AF9677" s="5" t="str">
        <f t="shared" si="325"/>
        <v>katA</v>
      </c>
      <c r="AG9677" s="153"/>
      <c r="AH9677" s="153"/>
      <c r="AI9677" t="s">
        <v>201</v>
      </c>
      <c r="AJ9677" t="s">
        <v>17878</v>
      </c>
      <c r="AK9677" s="9" t="str">
        <f>VLOOKUP(Y9677,zdroj!D:AJ,33,0)</f>
        <v>katA</v>
      </c>
    </row>
    <row r="9678" spans="8:37" x14ac:dyDescent="0.25">
      <c r="H9678" s="8"/>
      <c r="I9678" s="8"/>
      <c r="N9678" s="23"/>
      <c r="O9678" s="24"/>
      <c r="P9678" s="19"/>
      <c r="Q9678" s="19"/>
      <c r="R9678" s="19"/>
      <c r="U9678" s="27"/>
      <c r="Y9678" s="9" t="s">
        <v>648</v>
      </c>
      <c r="Z9678" s="9" t="s">
        <v>462</v>
      </c>
      <c r="AA9678" s="9" t="s">
        <v>237</v>
      </c>
      <c r="AB9678" s="9">
        <v>8052875</v>
      </c>
      <c r="AC9678" s="9" t="s">
        <v>10452</v>
      </c>
      <c r="AD9678" s="9" t="s">
        <v>225</v>
      </c>
      <c r="AE9678" s="5">
        <f t="shared" si="324"/>
        <v>0</v>
      </c>
      <c r="AF9678" s="5" t="str">
        <f t="shared" si="325"/>
        <v>katA</v>
      </c>
      <c r="AG9678" s="153"/>
      <c r="AH9678" s="153"/>
      <c r="AI9678" t="s">
        <v>201</v>
      </c>
      <c r="AJ9678" t="s">
        <v>17878</v>
      </c>
      <c r="AK9678" s="9" t="str">
        <f>VLOOKUP(Y9678,zdroj!D:AJ,33,0)</f>
        <v>katA</v>
      </c>
    </row>
    <row r="9679" spans="8:37" x14ac:dyDescent="0.25">
      <c r="H9679" s="8"/>
      <c r="I9679" s="8"/>
      <c r="N9679" s="23"/>
      <c r="O9679" s="24"/>
      <c r="P9679" s="19"/>
      <c r="Q9679" s="19"/>
      <c r="R9679" s="19"/>
      <c r="U9679" s="27"/>
      <c r="Y9679" s="9" t="s">
        <v>648</v>
      </c>
      <c r="Z9679" s="9" t="s">
        <v>462</v>
      </c>
      <c r="AA9679" s="9" t="s">
        <v>237</v>
      </c>
      <c r="AB9679" s="9">
        <v>26600862</v>
      </c>
      <c r="AC9679" s="9" t="s">
        <v>10453</v>
      </c>
      <c r="AD9679" s="9" t="s">
        <v>231</v>
      </c>
      <c r="AE9679" s="5">
        <f t="shared" si="324"/>
        <v>0</v>
      </c>
      <c r="AF9679" s="5" t="str">
        <f t="shared" si="325"/>
        <v>katB</v>
      </c>
      <c r="AG9679" s="153"/>
      <c r="AH9679" s="153"/>
      <c r="AI9679" t="s">
        <v>201</v>
      </c>
      <c r="AJ9679" t="s">
        <v>17878</v>
      </c>
      <c r="AK9679" s="9" t="str">
        <f>VLOOKUP(Y9679,zdroj!D:AJ,33,0)</f>
        <v>katA</v>
      </c>
    </row>
    <row r="9680" spans="8:37" x14ac:dyDescent="0.25">
      <c r="H9680" s="8"/>
      <c r="I9680" s="8"/>
      <c r="N9680" s="23"/>
      <c r="O9680" s="24"/>
      <c r="P9680" s="19"/>
      <c r="Q9680" s="19"/>
      <c r="R9680" s="19"/>
      <c r="U9680" s="27"/>
      <c r="Y9680" s="9" t="s">
        <v>648</v>
      </c>
      <c r="Z9680" s="9" t="s">
        <v>462</v>
      </c>
      <c r="AA9680" s="9" t="s">
        <v>237</v>
      </c>
      <c r="AB9680" s="9">
        <v>40719294</v>
      </c>
      <c r="AC9680" s="9" t="s">
        <v>10454</v>
      </c>
      <c r="AD9680" s="9" t="s">
        <v>225</v>
      </c>
      <c r="AE9680" s="5">
        <f t="shared" si="324"/>
        <v>0</v>
      </c>
      <c r="AF9680" s="5" t="str">
        <f t="shared" si="325"/>
        <v>katA</v>
      </c>
      <c r="AG9680" s="153"/>
      <c r="AH9680" s="153"/>
      <c r="AI9680" t="s">
        <v>201</v>
      </c>
      <c r="AJ9680" t="s">
        <v>17878</v>
      </c>
      <c r="AK9680" s="9" t="str">
        <f>VLOOKUP(Y9680,zdroj!D:AJ,33,0)</f>
        <v>katA</v>
      </c>
    </row>
    <row r="9681" spans="8:37" x14ac:dyDescent="0.25">
      <c r="H9681" s="8"/>
      <c r="I9681" s="8"/>
      <c r="N9681" s="23"/>
      <c r="O9681" s="24"/>
      <c r="P9681" s="19"/>
      <c r="Q9681" s="19"/>
      <c r="R9681" s="19"/>
      <c r="U9681" s="27"/>
      <c r="Y9681" s="9" t="s">
        <v>648</v>
      </c>
      <c r="Z9681" s="9" t="s">
        <v>462</v>
      </c>
      <c r="AA9681" s="9" t="s">
        <v>237</v>
      </c>
      <c r="AB9681" s="9">
        <v>73196568</v>
      </c>
      <c r="AC9681" s="9" t="s">
        <v>10455</v>
      </c>
      <c r="AD9681" s="9" t="s">
        <v>231</v>
      </c>
      <c r="AE9681" s="5">
        <f t="shared" si="324"/>
        <v>0</v>
      </c>
      <c r="AF9681" s="5" t="str">
        <f t="shared" si="325"/>
        <v>katB</v>
      </c>
      <c r="AG9681" s="153"/>
      <c r="AH9681" s="153"/>
      <c r="AI9681" t="s">
        <v>201</v>
      </c>
      <c r="AJ9681" t="s">
        <v>17878</v>
      </c>
      <c r="AK9681" s="9" t="str">
        <f>VLOOKUP(Y9681,zdroj!D:AJ,33,0)</f>
        <v>katA</v>
      </c>
    </row>
    <row r="9682" spans="8:37" x14ac:dyDescent="0.25">
      <c r="H9682" s="8"/>
      <c r="I9682" s="8"/>
      <c r="N9682" s="23"/>
      <c r="O9682" s="24"/>
      <c r="P9682" s="19"/>
      <c r="Q9682" s="19"/>
      <c r="R9682" s="19"/>
      <c r="U9682" s="27"/>
      <c r="Y9682" s="9" t="s">
        <v>648</v>
      </c>
      <c r="Z9682" s="9" t="s">
        <v>462</v>
      </c>
      <c r="AA9682" s="9" t="s">
        <v>237</v>
      </c>
      <c r="AB9682" s="9">
        <v>75450496</v>
      </c>
      <c r="AC9682" s="9" t="s">
        <v>10456</v>
      </c>
      <c r="AD9682" s="9" t="s">
        <v>225</v>
      </c>
      <c r="AE9682" s="5">
        <f t="shared" si="324"/>
        <v>0</v>
      </c>
      <c r="AF9682" s="5" t="str">
        <f t="shared" si="325"/>
        <v>katA</v>
      </c>
      <c r="AG9682" s="153"/>
      <c r="AH9682" s="153"/>
      <c r="AI9682" t="s">
        <v>201</v>
      </c>
      <c r="AJ9682" t="s">
        <v>17878</v>
      </c>
      <c r="AK9682" s="9" t="str">
        <f>VLOOKUP(Y9682,zdroj!D:AJ,33,0)</f>
        <v>katA</v>
      </c>
    </row>
    <row r="9683" spans="8:37" x14ac:dyDescent="0.25">
      <c r="H9683" s="8"/>
      <c r="I9683" s="8"/>
      <c r="N9683" s="23"/>
      <c r="O9683" s="24"/>
      <c r="P9683" s="19"/>
      <c r="Q9683" s="19"/>
      <c r="R9683" s="19"/>
      <c r="U9683" s="27"/>
      <c r="Y9683" s="9" t="s">
        <v>648</v>
      </c>
      <c r="Z9683" s="9" t="s">
        <v>462</v>
      </c>
      <c r="AA9683" s="9" t="s">
        <v>237</v>
      </c>
      <c r="AB9683" s="9">
        <v>76129985</v>
      </c>
      <c r="AC9683" s="9" t="s">
        <v>10457</v>
      </c>
      <c r="AD9683" s="9" t="s">
        <v>225</v>
      </c>
      <c r="AE9683" s="5">
        <f t="shared" si="324"/>
        <v>0</v>
      </c>
      <c r="AF9683" s="5" t="str">
        <f t="shared" si="325"/>
        <v>katA</v>
      </c>
      <c r="AG9683" s="153"/>
      <c r="AH9683" s="153"/>
      <c r="AI9683" t="s">
        <v>201</v>
      </c>
      <c r="AJ9683" t="s">
        <v>17878</v>
      </c>
      <c r="AK9683" s="9" t="str">
        <f>VLOOKUP(Y9683,zdroj!D:AJ,33,0)</f>
        <v>katA</v>
      </c>
    </row>
    <row r="9684" spans="8:37" x14ac:dyDescent="0.25">
      <c r="H9684" s="8"/>
      <c r="I9684" s="8"/>
      <c r="N9684" s="23"/>
      <c r="O9684" s="24"/>
      <c r="P9684" s="19"/>
      <c r="Q9684" s="19"/>
      <c r="R9684" s="19"/>
      <c r="U9684" s="27"/>
      <c r="Y9684" s="9" t="s">
        <v>648</v>
      </c>
      <c r="Z9684" s="9" t="s">
        <v>462</v>
      </c>
      <c r="AA9684" s="9" t="s">
        <v>237</v>
      </c>
      <c r="AB9684" s="9">
        <v>76140423</v>
      </c>
      <c r="AC9684" s="9" t="s">
        <v>10458</v>
      </c>
      <c r="AD9684" s="9" t="s">
        <v>231</v>
      </c>
      <c r="AE9684" s="5">
        <f t="shared" si="324"/>
        <v>0</v>
      </c>
      <c r="AF9684" s="5" t="str">
        <f t="shared" si="325"/>
        <v>katB</v>
      </c>
      <c r="AG9684" s="153"/>
      <c r="AH9684" s="153"/>
      <c r="AI9684" t="s">
        <v>201</v>
      </c>
      <c r="AJ9684" t="s">
        <v>17878</v>
      </c>
      <c r="AK9684" s="9" t="str">
        <f>VLOOKUP(Y9684,zdroj!D:AJ,33,0)</f>
        <v>katA</v>
      </c>
    </row>
    <row r="9685" spans="8:37" x14ac:dyDescent="0.25">
      <c r="H9685" s="8"/>
      <c r="I9685" s="8"/>
      <c r="N9685" s="23"/>
      <c r="O9685" s="24"/>
      <c r="P9685" s="19"/>
      <c r="Q9685" s="19"/>
      <c r="R9685" s="19"/>
      <c r="U9685" s="27"/>
      <c r="Y9685" s="9" t="s">
        <v>648</v>
      </c>
      <c r="Z9685" s="9" t="s">
        <v>462</v>
      </c>
      <c r="AA9685" s="9" t="s">
        <v>237</v>
      </c>
      <c r="AB9685" s="9">
        <v>78680255</v>
      </c>
      <c r="AC9685" s="9" t="s">
        <v>10459</v>
      </c>
      <c r="AD9685" s="9" t="s">
        <v>231</v>
      </c>
      <c r="AE9685" s="5">
        <f t="shared" si="324"/>
        <v>0</v>
      </c>
      <c r="AF9685" s="5" t="str">
        <f t="shared" si="325"/>
        <v>katB</v>
      </c>
      <c r="AG9685" s="153"/>
      <c r="AH9685" s="153"/>
      <c r="AI9685" t="s">
        <v>201</v>
      </c>
      <c r="AJ9685" t="s">
        <v>17878</v>
      </c>
      <c r="AK9685" s="9" t="str">
        <f>VLOOKUP(Y9685,zdroj!D:AJ,33,0)</f>
        <v>katA</v>
      </c>
    </row>
    <row r="9686" spans="8:37" x14ac:dyDescent="0.25">
      <c r="H9686" s="8"/>
      <c r="I9686" s="8"/>
      <c r="N9686" s="23"/>
      <c r="O9686" s="24"/>
      <c r="P9686" s="19"/>
      <c r="Q9686" s="19"/>
      <c r="R9686" s="19"/>
      <c r="U9686" s="27"/>
      <c r="Y9686" s="9" t="s">
        <v>648</v>
      </c>
      <c r="Z9686" s="9" t="s">
        <v>462</v>
      </c>
      <c r="AA9686" s="9" t="s">
        <v>237</v>
      </c>
      <c r="AB9686" s="9">
        <v>79666736</v>
      </c>
      <c r="AC9686" s="9" t="s">
        <v>10460</v>
      </c>
      <c r="AD9686" s="9" t="s">
        <v>225</v>
      </c>
      <c r="AE9686" s="5">
        <f t="shared" si="324"/>
        <v>0</v>
      </c>
      <c r="AF9686" s="5" t="str">
        <f t="shared" si="325"/>
        <v>katA</v>
      </c>
      <c r="AG9686" s="153"/>
      <c r="AH9686" s="153"/>
      <c r="AI9686" t="s">
        <v>201</v>
      </c>
      <c r="AJ9686" t="s">
        <v>17878</v>
      </c>
      <c r="AK9686" s="9" t="str">
        <f>VLOOKUP(Y9686,zdroj!D:AJ,33,0)</f>
        <v>katA</v>
      </c>
    </row>
    <row r="9687" spans="8:37" x14ac:dyDescent="0.25">
      <c r="H9687" s="8"/>
      <c r="I9687" s="8"/>
      <c r="N9687" s="23"/>
      <c r="O9687" s="24"/>
      <c r="P9687" s="19"/>
      <c r="Q9687" s="19"/>
      <c r="R9687" s="19"/>
      <c r="U9687" s="27"/>
      <c r="Y9687" s="9" t="s">
        <v>648</v>
      </c>
      <c r="Z9687" s="9" t="s">
        <v>462</v>
      </c>
      <c r="AA9687" s="9" t="s">
        <v>237</v>
      </c>
      <c r="AB9687" s="9">
        <v>8052549</v>
      </c>
      <c r="AC9687" s="9" t="s">
        <v>10461</v>
      </c>
      <c r="AD9687" s="9" t="s">
        <v>225</v>
      </c>
      <c r="AE9687" s="5">
        <f t="shared" si="324"/>
        <v>0</v>
      </c>
      <c r="AF9687" s="5" t="str">
        <f t="shared" si="325"/>
        <v>katA</v>
      </c>
      <c r="AG9687" s="153"/>
      <c r="AH9687" s="153"/>
      <c r="AI9687" t="s">
        <v>201</v>
      </c>
      <c r="AJ9687" t="s">
        <v>17878</v>
      </c>
      <c r="AK9687" s="9" t="str">
        <f>VLOOKUP(Y9687,zdroj!D:AJ,33,0)</f>
        <v>katA</v>
      </c>
    </row>
    <row r="9688" spans="8:37" x14ac:dyDescent="0.25">
      <c r="H9688" s="8"/>
      <c r="I9688" s="8"/>
      <c r="N9688" s="23"/>
      <c r="O9688" s="24"/>
      <c r="P9688" s="19"/>
      <c r="Q9688" s="19"/>
      <c r="R9688" s="19"/>
      <c r="U9688" s="27"/>
      <c r="Y9688" s="9" t="s">
        <v>648</v>
      </c>
      <c r="Z9688" s="9" t="s">
        <v>462</v>
      </c>
      <c r="AA9688" s="9" t="s">
        <v>237</v>
      </c>
      <c r="AB9688" s="9">
        <v>8052565</v>
      </c>
      <c r="AC9688" s="9" t="s">
        <v>10462</v>
      </c>
      <c r="AD9688" s="9" t="s">
        <v>231</v>
      </c>
      <c r="AE9688" s="5">
        <f t="shared" si="324"/>
        <v>0</v>
      </c>
      <c r="AF9688" s="5" t="str">
        <f t="shared" si="325"/>
        <v>katB</v>
      </c>
      <c r="AG9688" s="153"/>
      <c r="AH9688" s="153"/>
      <c r="AI9688" t="s">
        <v>201</v>
      </c>
      <c r="AJ9688" t="s">
        <v>17878</v>
      </c>
      <c r="AK9688" s="9" t="str">
        <f>VLOOKUP(Y9688,zdroj!D:AJ,33,0)</f>
        <v>katA</v>
      </c>
    </row>
    <row r="9689" spans="8:37" x14ac:dyDescent="0.25">
      <c r="H9689" s="8"/>
      <c r="I9689" s="8"/>
      <c r="N9689" s="23"/>
      <c r="O9689" s="24"/>
      <c r="P9689" s="19"/>
      <c r="Q9689" s="19"/>
      <c r="R9689" s="19"/>
      <c r="U9689" s="27"/>
      <c r="Y9689" s="9" t="s">
        <v>648</v>
      </c>
      <c r="Z9689" s="9" t="s">
        <v>462</v>
      </c>
      <c r="AA9689" s="9" t="s">
        <v>237</v>
      </c>
      <c r="AB9689" s="9">
        <v>25094866</v>
      </c>
      <c r="AC9689" s="9" t="s">
        <v>10463</v>
      </c>
      <c r="AD9689" s="9" t="s">
        <v>225</v>
      </c>
      <c r="AE9689" s="5">
        <f t="shared" si="324"/>
        <v>0</v>
      </c>
      <c r="AF9689" s="5" t="str">
        <f t="shared" si="325"/>
        <v>katA</v>
      </c>
      <c r="AG9689" s="153"/>
      <c r="AH9689" s="153"/>
      <c r="AI9689" t="s">
        <v>201</v>
      </c>
      <c r="AJ9689" t="s">
        <v>17878</v>
      </c>
      <c r="AK9689" s="9" t="str">
        <f>VLOOKUP(Y9689,zdroj!D:AJ,33,0)</f>
        <v>katA</v>
      </c>
    </row>
    <row r="9690" spans="8:37" x14ac:dyDescent="0.25">
      <c r="H9690" s="8"/>
      <c r="I9690" s="8"/>
      <c r="N9690" s="23"/>
      <c r="O9690" s="24"/>
      <c r="P9690" s="19"/>
      <c r="Q9690" s="19"/>
      <c r="R9690" s="19"/>
      <c r="U9690" s="27"/>
      <c r="Y9690" s="9" t="s">
        <v>648</v>
      </c>
      <c r="Z9690" s="9" t="s">
        <v>462</v>
      </c>
      <c r="AA9690" s="9" t="s">
        <v>237</v>
      </c>
      <c r="AB9690" s="9">
        <v>25670654</v>
      </c>
      <c r="AC9690" s="9" t="s">
        <v>10464</v>
      </c>
      <c r="AD9690" s="9" t="s">
        <v>231</v>
      </c>
      <c r="AE9690" s="5">
        <f t="shared" si="324"/>
        <v>0</v>
      </c>
      <c r="AF9690" s="5" t="str">
        <f t="shared" si="325"/>
        <v>katB</v>
      </c>
      <c r="AG9690" s="153"/>
      <c r="AH9690" s="153"/>
      <c r="AI9690" t="s">
        <v>201</v>
      </c>
      <c r="AJ9690" t="s">
        <v>17878</v>
      </c>
      <c r="AK9690" s="9" t="str">
        <f>VLOOKUP(Y9690,zdroj!D:AJ,33,0)</f>
        <v>katA</v>
      </c>
    </row>
    <row r="9691" spans="8:37" x14ac:dyDescent="0.25">
      <c r="H9691" s="8"/>
      <c r="I9691" s="8"/>
      <c r="N9691" s="23"/>
      <c r="O9691" s="24"/>
      <c r="P9691" s="19"/>
      <c r="Q9691" s="19"/>
      <c r="R9691" s="19"/>
      <c r="U9691" s="27"/>
      <c r="Y9691" s="9" t="s">
        <v>648</v>
      </c>
      <c r="Z9691" s="9" t="s">
        <v>462</v>
      </c>
      <c r="AA9691" s="9" t="s">
        <v>237</v>
      </c>
      <c r="AB9691" s="9">
        <v>26553864</v>
      </c>
      <c r="AC9691" s="9" t="s">
        <v>10465</v>
      </c>
      <c r="AD9691" s="9" t="s">
        <v>225</v>
      </c>
      <c r="AE9691" s="5">
        <f t="shared" si="324"/>
        <v>0</v>
      </c>
      <c r="AF9691" s="5" t="str">
        <f t="shared" si="325"/>
        <v>katA</v>
      </c>
      <c r="AG9691" s="153"/>
      <c r="AH9691" s="153"/>
      <c r="AI9691" t="s">
        <v>201</v>
      </c>
      <c r="AJ9691" t="s">
        <v>17878</v>
      </c>
      <c r="AK9691" s="9" t="str">
        <f>VLOOKUP(Y9691,zdroj!D:AJ,33,0)</f>
        <v>katA</v>
      </c>
    </row>
    <row r="9692" spans="8:37" x14ac:dyDescent="0.25">
      <c r="H9692" s="8"/>
      <c r="I9692" s="8"/>
      <c r="N9692" s="23"/>
      <c r="O9692" s="24"/>
      <c r="P9692" s="19"/>
      <c r="Q9692" s="19"/>
      <c r="R9692" s="19"/>
      <c r="U9692" s="27"/>
      <c r="Y9692" s="9" t="s">
        <v>648</v>
      </c>
      <c r="Z9692" s="9" t="s">
        <v>462</v>
      </c>
      <c r="AA9692" s="9" t="s">
        <v>237</v>
      </c>
      <c r="AB9692" s="9">
        <v>8052573</v>
      </c>
      <c r="AC9692" s="9" t="s">
        <v>10466</v>
      </c>
      <c r="AD9692" s="9" t="s">
        <v>225</v>
      </c>
      <c r="AE9692" s="5">
        <f t="shared" si="324"/>
        <v>0</v>
      </c>
      <c r="AF9692" s="5" t="str">
        <f t="shared" si="325"/>
        <v>katA</v>
      </c>
      <c r="AG9692" s="153"/>
      <c r="AH9692" s="153"/>
      <c r="AI9692" t="s">
        <v>201</v>
      </c>
      <c r="AJ9692" t="s">
        <v>17878</v>
      </c>
      <c r="AK9692" s="9" t="str">
        <f>VLOOKUP(Y9692,zdroj!D:AJ,33,0)</f>
        <v>katA</v>
      </c>
    </row>
    <row r="9693" spans="8:37" x14ac:dyDescent="0.25">
      <c r="H9693" s="8"/>
      <c r="I9693" s="8"/>
      <c r="N9693" s="23"/>
      <c r="O9693" s="24"/>
      <c r="P9693" s="19"/>
      <c r="Q9693" s="19"/>
      <c r="R9693" s="19"/>
      <c r="U9693" s="27"/>
      <c r="Y9693" s="9" t="s">
        <v>648</v>
      </c>
      <c r="Z9693" s="9" t="s">
        <v>462</v>
      </c>
      <c r="AA9693" s="9" t="s">
        <v>237</v>
      </c>
      <c r="AB9693" s="9">
        <v>8052581</v>
      </c>
      <c r="AC9693" s="9" t="s">
        <v>10467</v>
      </c>
      <c r="AD9693" s="9" t="s">
        <v>225</v>
      </c>
      <c r="AE9693" s="5">
        <f t="shared" si="324"/>
        <v>0</v>
      </c>
      <c r="AF9693" s="5" t="str">
        <f t="shared" si="325"/>
        <v>katA</v>
      </c>
      <c r="AG9693" s="153"/>
      <c r="AH9693" s="153"/>
      <c r="AI9693" t="s">
        <v>201</v>
      </c>
      <c r="AJ9693" t="s">
        <v>17878</v>
      </c>
      <c r="AK9693" s="9" t="str">
        <f>VLOOKUP(Y9693,zdroj!D:AJ,33,0)</f>
        <v>katA</v>
      </c>
    </row>
    <row r="9694" spans="8:37" x14ac:dyDescent="0.25">
      <c r="H9694" s="8"/>
      <c r="I9694" s="8"/>
      <c r="N9694" s="23"/>
      <c r="O9694" s="24"/>
      <c r="P9694" s="19"/>
      <c r="Q9694" s="19"/>
      <c r="R9694" s="19"/>
      <c r="U9694" s="27"/>
      <c r="Y9694" s="9" t="s">
        <v>648</v>
      </c>
      <c r="Z9694" s="9" t="s">
        <v>462</v>
      </c>
      <c r="AA9694" s="9" t="s">
        <v>237</v>
      </c>
      <c r="AB9694" s="9">
        <v>8052590</v>
      </c>
      <c r="AC9694" s="9" t="s">
        <v>10468</v>
      </c>
      <c r="AD9694" s="9" t="s">
        <v>225</v>
      </c>
      <c r="AE9694" s="5">
        <f t="shared" si="324"/>
        <v>0</v>
      </c>
      <c r="AF9694" s="5" t="str">
        <f t="shared" si="325"/>
        <v>katA</v>
      </c>
      <c r="AG9694" s="153"/>
      <c r="AH9694" s="153"/>
      <c r="AI9694" t="s">
        <v>201</v>
      </c>
      <c r="AJ9694" t="s">
        <v>17878</v>
      </c>
      <c r="AK9694" s="9" t="str">
        <f>VLOOKUP(Y9694,zdroj!D:AJ,33,0)</f>
        <v>katA</v>
      </c>
    </row>
    <row r="9695" spans="8:37" x14ac:dyDescent="0.25">
      <c r="H9695" s="8"/>
      <c r="I9695" s="8"/>
      <c r="N9695" s="23"/>
      <c r="O9695" s="24"/>
      <c r="P9695" s="19"/>
      <c r="Q9695" s="19"/>
      <c r="R9695" s="19"/>
      <c r="U9695" s="27"/>
      <c r="Y9695" s="9" t="s">
        <v>648</v>
      </c>
      <c r="Z9695" s="9" t="s">
        <v>462</v>
      </c>
      <c r="AA9695" s="9" t="s">
        <v>237</v>
      </c>
      <c r="AB9695" s="9">
        <v>8052603</v>
      </c>
      <c r="AC9695" s="9" t="s">
        <v>10469</v>
      </c>
      <c r="AD9695" s="9" t="s">
        <v>231</v>
      </c>
      <c r="AE9695" s="5">
        <f t="shared" si="324"/>
        <v>0</v>
      </c>
      <c r="AF9695" s="5" t="str">
        <f t="shared" si="325"/>
        <v>katB</v>
      </c>
      <c r="AG9695" s="153"/>
      <c r="AH9695" s="153"/>
      <c r="AI9695" t="s">
        <v>201</v>
      </c>
      <c r="AJ9695" t="s">
        <v>17878</v>
      </c>
      <c r="AK9695" s="9" t="str">
        <f>VLOOKUP(Y9695,zdroj!D:AJ,33,0)</f>
        <v>katA</v>
      </c>
    </row>
    <row r="9696" spans="8:37" x14ac:dyDescent="0.25">
      <c r="H9696" s="8"/>
      <c r="I9696" s="8"/>
      <c r="N9696" s="23"/>
      <c r="O9696" s="24"/>
      <c r="P9696" s="19"/>
      <c r="Q9696" s="19"/>
      <c r="R9696" s="19"/>
      <c r="U9696" s="27"/>
      <c r="Y9696" s="9" t="s">
        <v>648</v>
      </c>
      <c r="Z9696" s="9" t="s">
        <v>462</v>
      </c>
      <c r="AA9696" s="9" t="s">
        <v>237</v>
      </c>
      <c r="AB9696" s="9">
        <v>8052611</v>
      </c>
      <c r="AC9696" s="9" t="s">
        <v>10470</v>
      </c>
      <c r="AD9696" s="9" t="s">
        <v>225</v>
      </c>
      <c r="AE9696" s="5">
        <f t="shared" si="324"/>
        <v>0</v>
      </c>
      <c r="AF9696" s="5" t="str">
        <f t="shared" si="325"/>
        <v>katA</v>
      </c>
      <c r="AG9696" s="153"/>
      <c r="AH9696" s="153"/>
      <c r="AI9696" t="s">
        <v>201</v>
      </c>
      <c r="AJ9696" t="s">
        <v>17878</v>
      </c>
      <c r="AK9696" s="9" t="str">
        <f>VLOOKUP(Y9696,zdroj!D:AJ,33,0)</f>
        <v>katA</v>
      </c>
    </row>
    <row r="9697" spans="8:37" x14ac:dyDescent="0.25">
      <c r="H9697" s="8"/>
      <c r="I9697" s="8"/>
      <c r="N9697" s="23"/>
      <c r="O9697" s="24"/>
      <c r="P9697" s="19"/>
      <c r="Q9697" s="19"/>
      <c r="R9697" s="19"/>
      <c r="U9697" s="27"/>
      <c r="Y9697" s="9" t="s">
        <v>648</v>
      </c>
      <c r="Z9697" s="9" t="s">
        <v>462</v>
      </c>
      <c r="AA9697" s="9" t="s">
        <v>237</v>
      </c>
      <c r="AB9697" s="9">
        <v>8052620</v>
      </c>
      <c r="AC9697" s="9" t="s">
        <v>10471</v>
      </c>
      <c r="AD9697" s="9" t="s">
        <v>225</v>
      </c>
      <c r="AE9697" s="5">
        <f t="shared" si="324"/>
        <v>0</v>
      </c>
      <c r="AF9697" s="5" t="str">
        <f t="shared" si="325"/>
        <v>katA</v>
      </c>
      <c r="AG9697" s="153"/>
      <c r="AH9697" s="153"/>
      <c r="AI9697" t="s">
        <v>201</v>
      </c>
      <c r="AJ9697" t="s">
        <v>17878</v>
      </c>
      <c r="AK9697" s="9" t="str">
        <f>VLOOKUP(Y9697,zdroj!D:AJ,33,0)</f>
        <v>katA</v>
      </c>
    </row>
    <row r="9698" spans="8:37" x14ac:dyDescent="0.25">
      <c r="H9698" s="8"/>
      <c r="I9698" s="8"/>
      <c r="N9698" s="23"/>
      <c r="O9698" s="24"/>
      <c r="P9698" s="19"/>
      <c r="Q9698" s="19"/>
      <c r="R9698" s="19"/>
      <c r="U9698" s="27"/>
      <c r="Y9698" s="9" t="s">
        <v>648</v>
      </c>
      <c r="Z9698" s="9" t="s">
        <v>462</v>
      </c>
      <c r="AA9698" s="9" t="s">
        <v>237</v>
      </c>
      <c r="AB9698" s="9">
        <v>8052638</v>
      </c>
      <c r="AC9698" s="9" t="s">
        <v>10472</v>
      </c>
      <c r="AD9698" s="9" t="s">
        <v>231</v>
      </c>
      <c r="AE9698" s="5">
        <f t="shared" si="324"/>
        <v>0</v>
      </c>
      <c r="AF9698" s="5" t="str">
        <f t="shared" si="325"/>
        <v>katB</v>
      </c>
      <c r="AG9698" s="153"/>
      <c r="AH9698" s="153"/>
      <c r="AI9698" t="s">
        <v>201</v>
      </c>
      <c r="AJ9698" t="s">
        <v>17878</v>
      </c>
      <c r="AK9698" s="9" t="str">
        <f>VLOOKUP(Y9698,zdroj!D:AJ,33,0)</f>
        <v>katA</v>
      </c>
    </row>
    <row r="9699" spans="8:37" x14ac:dyDescent="0.25">
      <c r="H9699" s="8"/>
      <c r="I9699" s="8"/>
      <c r="N9699" s="23"/>
      <c r="O9699" s="24"/>
      <c r="P9699" s="19"/>
      <c r="Q9699" s="19"/>
      <c r="R9699" s="19"/>
      <c r="U9699" s="27"/>
      <c r="Y9699" s="9" t="s">
        <v>648</v>
      </c>
      <c r="Z9699" s="9" t="s">
        <v>462</v>
      </c>
      <c r="AA9699" s="9" t="s">
        <v>237</v>
      </c>
      <c r="AB9699" s="9">
        <v>8052646</v>
      </c>
      <c r="AC9699" s="9" t="s">
        <v>10473</v>
      </c>
      <c r="AD9699" s="9" t="s">
        <v>225</v>
      </c>
      <c r="AE9699" s="5">
        <f t="shared" si="324"/>
        <v>0</v>
      </c>
      <c r="AF9699" s="5" t="str">
        <f t="shared" si="325"/>
        <v>katA</v>
      </c>
      <c r="AG9699" s="153"/>
      <c r="AH9699" s="153"/>
      <c r="AI9699" t="s">
        <v>201</v>
      </c>
      <c r="AJ9699" t="s">
        <v>17878</v>
      </c>
      <c r="AK9699" s="9" t="str">
        <f>VLOOKUP(Y9699,zdroj!D:AJ,33,0)</f>
        <v>katA</v>
      </c>
    </row>
    <row r="9700" spans="8:37" x14ac:dyDescent="0.25">
      <c r="H9700" s="8"/>
      <c r="I9700" s="8"/>
      <c r="N9700" s="23"/>
      <c r="O9700" s="24"/>
      <c r="P9700" s="19"/>
      <c r="Q9700" s="19"/>
      <c r="R9700" s="19"/>
      <c r="U9700" s="27"/>
      <c r="Y9700" s="9" t="s">
        <v>648</v>
      </c>
      <c r="Z9700" s="9" t="s">
        <v>462</v>
      </c>
      <c r="AA9700" s="9" t="s">
        <v>237</v>
      </c>
      <c r="AB9700" s="9">
        <v>8052654</v>
      </c>
      <c r="AC9700" s="9" t="s">
        <v>10474</v>
      </c>
      <c r="AD9700" s="9" t="s">
        <v>225</v>
      </c>
      <c r="AE9700" s="5">
        <f t="shared" si="324"/>
        <v>0</v>
      </c>
      <c r="AF9700" s="5" t="str">
        <f t="shared" si="325"/>
        <v>katA</v>
      </c>
      <c r="AG9700" s="153"/>
      <c r="AH9700" s="153"/>
      <c r="AI9700" t="s">
        <v>201</v>
      </c>
      <c r="AJ9700" t="s">
        <v>17878</v>
      </c>
      <c r="AK9700" s="9" t="str">
        <f>VLOOKUP(Y9700,zdroj!D:AJ,33,0)</f>
        <v>katA</v>
      </c>
    </row>
    <row r="9701" spans="8:37" x14ac:dyDescent="0.25">
      <c r="H9701" s="8"/>
      <c r="I9701" s="8"/>
      <c r="N9701" s="23"/>
      <c r="O9701" s="24"/>
      <c r="P9701" s="19"/>
      <c r="Q9701" s="19"/>
      <c r="R9701" s="19"/>
      <c r="U9701" s="27"/>
      <c r="Y9701" s="9" t="s">
        <v>648</v>
      </c>
      <c r="Z9701" s="9" t="s">
        <v>462</v>
      </c>
      <c r="AA9701" s="9" t="s">
        <v>237</v>
      </c>
      <c r="AB9701" s="9">
        <v>8052662</v>
      </c>
      <c r="AC9701" s="9" t="s">
        <v>10475</v>
      </c>
      <c r="AD9701" s="9" t="s">
        <v>225</v>
      </c>
      <c r="AE9701" s="5">
        <f t="shared" si="324"/>
        <v>0</v>
      </c>
      <c r="AF9701" s="5" t="str">
        <f t="shared" si="325"/>
        <v>katA</v>
      </c>
      <c r="AG9701" s="153"/>
      <c r="AH9701" s="153"/>
      <c r="AI9701" t="s">
        <v>201</v>
      </c>
      <c r="AJ9701" t="s">
        <v>17878</v>
      </c>
      <c r="AK9701" s="9" t="str">
        <f>VLOOKUP(Y9701,zdroj!D:AJ,33,0)</f>
        <v>katA</v>
      </c>
    </row>
    <row r="9702" spans="8:37" x14ac:dyDescent="0.25">
      <c r="H9702" s="8"/>
      <c r="I9702" s="8"/>
      <c r="N9702" s="23"/>
      <c r="O9702" s="24"/>
      <c r="P9702" s="19"/>
      <c r="Q9702" s="19"/>
      <c r="R9702" s="19"/>
      <c r="U9702" s="27"/>
      <c r="Y9702" s="9" t="s">
        <v>648</v>
      </c>
      <c r="Z9702" s="9" t="s">
        <v>462</v>
      </c>
      <c r="AA9702" s="9" t="s">
        <v>237</v>
      </c>
      <c r="AB9702" s="9">
        <v>8052671</v>
      </c>
      <c r="AC9702" s="9" t="s">
        <v>10476</v>
      </c>
      <c r="AD9702" s="9" t="s">
        <v>225</v>
      </c>
      <c r="AE9702" s="5">
        <f t="shared" si="324"/>
        <v>0</v>
      </c>
      <c r="AF9702" s="5" t="str">
        <f t="shared" si="325"/>
        <v>katA</v>
      </c>
      <c r="AG9702" s="153"/>
      <c r="AH9702" s="153"/>
      <c r="AI9702" t="s">
        <v>201</v>
      </c>
      <c r="AJ9702" t="s">
        <v>17878</v>
      </c>
      <c r="AK9702" s="9" t="str">
        <f>VLOOKUP(Y9702,zdroj!D:AJ,33,0)</f>
        <v>katA</v>
      </c>
    </row>
    <row r="9703" spans="8:37" x14ac:dyDescent="0.25">
      <c r="H9703" s="8"/>
      <c r="I9703" s="8"/>
      <c r="N9703" s="23"/>
      <c r="O9703" s="24"/>
      <c r="P9703" s="19"/>
      <c r="Q9703" s="19"/>
      <c r="R9703" s="19"/>
      <c r="U9703" s="27"/>
      <c r="Y9703" s="9" t="s">
        <v>648</v>
      </c>
      <c r="Z9703" s="9" t="s">
        <v>462</v>
      </c>
      <c r="AA9703" s="9" t="s">
        <v>237</v>
      </c>
      <c r="AB9703" s="9">
        <v>8052689</v>
      </c>
      <c r="AC9703" s="9" t="s">
        <v>10477</v>
      </c>
      <c r="AD9703" s="9" t="s">
        <v>225</v>
      </c>
      <c r="AE9703" s="5">
        <f t="shared" si="324"/>
        <v>0</v>
      </c>
      <c r="AF9703" s="5" t="str">
        <f t="shared" si="325"/>
        <v>katA</v>
      </c>
      <c r="AG9703" s="153"/>
      <c r="AH9703" s="153"/>
      <c r="AI9703" t="s">
        <v>201</v>
      </c>
      <c r="AJ9703" t="s">
        <v>17878</v>
      </c>
      <c r="AK9703" s="9" t="str">
        <f>VLOOKUP(Y9703,zdroj!D:AJ,33,0)</f>
        <v>katA</v>
      </c>
    </row>
    <row r="9704" spans="8:37" x14ac:dyDescent="0.25">
      <c r="H9704" s="8"/>
      <c r="I9704" s="8"/>
      <c r="N9704" s="23"/>
      <c r="O9704" s="24"/>
      <c r="P9704" s="19"/>
      <c r="Q9704" s="19"/>
      <c r="R9704" s="19"/>
      <c r="U9704" s="27"/>
      <c r="Y9704" s="9" t="s">
        <v>648</v>
      </c>
      <c r="Z9704" s="9" t="s">
        <v>462</v>
      </c>
      <c r="AA9704" s="9" t="s">
        <v>237</v>
      </c>
      <c r="AB9704" s="9">
        <v>8052697</v>
      </c>
      <c r="AC9704" s="9" t="s">
        <v>10478</v>
      </c>
      <c r="AD9704" s="9" t="s">
        <v>231</v>
      </c>
      <c r="AE9704" s="5">
        <f t="shared" si="324"/>
        <v>0</v>
      </c>
      <c r="AF9704" s="5" t="str">
        <f t="shared" si="325"/>
        <v>katB</v>
      </c>
      <c r="AG9704" s="153"/>
      <c r="AH9704" s="153"/>
      <c r="AI9704" t="s">
        <v>201</v>
      </c>
      <c r="AJ9704" t="s">
        <v>17878</v>
      </c>
      <c r="AK9704" s="9" t="str">
        <f>VLOOKUP(Y9704,zdroj!D:AJ,33,0)</f>
        <v>katA</v>
      </c>
    </row>
    <row r="9705" spans="8:37" x14ac:dyDescent="0.25">
      <c r="H9705" s="8"/>
      <c r="I9705" s="8"/>
      <c r="N9705" s="23"/>
      <c r="O9705" s="24"/>
      <c r="P9705" s="19"/>
      <c r="Q9705" s="19"/>
      <c r="R9705" s="19"/>
      <c r="U9705" s="27"/>
      <c r="Y9705" s="9" t="s">
        <v>648</v>
      </c>
      <c r="Z9705" s="9" t="s">
        <v>462</v>
      </c>
      <c r="AA9705" s="9" t="s">
        <v>237</v>
      </c>
      <c r="AB9705" s="9">
        <v>8052701</v>
      </c>
      <c r="AC9705" s="9" t="s">
        <v>10479</v>
      </c>
      <c r="AD9705" s="9" t="s">
        <v>225</v>
      </c>
      <c r="AE9705" s="5">
        <f t="shared" si="324"/>
        <v>0</v>
      </c>
      <c r="AF9705" s="5" t="str">
        <f t="shared" si="325"/>
        <v>katA</v>
      </c>
      <c r="AG9705" s="153"/>
      <c r="AH9705" s="153"/>
      <c r="AI9705" t="s">
        <v>201</v>
      </c>
      <c r="AJ9705" t="s">
        <v>17878</v>
      </c>
      <c r="AK9705" s="9" t="str">
        <f>VLOOKUP(Y9705,zdroj!D:AJ,33,0)</f>
        <v>katA</v>
      </c>
    </row>
    <row r="9706" spans="8:37" x14ac:dyDescent="0.25">
      <c r="H9706" s="8"/>
      <c r="I9706" s="8"/>
      <c r="N9706" s="23"/>
      <c r="O9706" s="24"/>
      <c r="P9706" s="19"/>
      <c r="Q9706" s="19"/>
      <c r="R9706" s="19"/>
      <c r="U9706" s="27"/>
      <c r="Y9706" s="9" t="s">
        <v>648</v>
      </c>
      <c r="Z9706" s="9" t="s">
        <v>462</v>
      </c>
      <c r="AA9706" s="9" t="s">
        <v>237</v>
      </c>
      <c r="AB9706" s="9">
        <v>8052719</v>
      </c>
      <c r="AC9706" s="9" t="s">
        <v>10480</v>
      </c>
      <c r="AD9706" s="9" t="s">
        <v>225</v>
      </c>
      <c r="AE9706" s="5">
        <f t="shared" si="324"/>
        <v>0</v>
      </c>
      <c r="AF9706" s="5" t="str">
        <f t="shared" si="325"/>
        <v>katA</v>
      </c>
      <c r="AG9706" s="153"/>
      <c r="AH9706" s="153"/>
      <c r="AI9706" t="s">
        <v>201</v>
      </c>
      <c r="AJ9706" t="s">
        <v>17878</v>
      </c>
      <c r="AK9706" s="9" t="str">
        <f>VLOOKUP(Y9706,zdroj!D:AJ,33,0)</f>
        <v>katA</v>
      </c>
    </row>
    <row r="9707" spans="8:37" x14ac:dyDescent="0.25">
      <c r="H9707" s="8"/>
      <c r="I9707" s="8"/>
      <c r="N9707" s="23"/>
      <c r="O9707" s="24"/>
      <c r="P9707" s="19"/>
      <c r="Q9707" s="19"/>
      <c r="R9707" s="19"/>
      <c r="U9707" s="27"/>
      <c r="Y9707" s="9" t="s">
        <v>648</v>
      </c>
      <c r="Z9707" s="9" t="s">
        <v>462</v>
      </c>
      <c r="AA9707" s="9" t="s">
        <v>237</v>
      </c>
      <c r="AB9707" s="9">
        <v>8052727</v>
      </c>
      <c r="AC9707" s="9" t="s">
        <v>10481</v>
      </c>
      <c r="AD9707" s="9" t="s">
        <v>225</v>
      </c>
      <c r="AE9707" s="5">
        <f t="shared" si="324"/>
        <v>0</v>
      </c>
      <c r="AF9707" s="5" t="str">
        <f t="shared" si="325"/>
        <v>katA</v>
      </c>
      <c r="AG9707" s="153"/>
      <c r="AH9707" s="153"/>
      <c r="AI9707" t="s">
        <v>201</v>
      </c>
      <c r="AJ9707" t="s">
        <v>17878</v>
      </c>
      <c r="AK9707" s="9" t="str">
        <f>VLOOKUP(Y9707,zdroj!D:AJ,33,0)</f>
        <v>katA</v>
      </c>
    </row>
    <row r="9708" spans="8:37" x14ac:dyDescent="0.25">
      <c r="H9708" s="8"/>
      <c r="I9708" s="8"/>
      <c r="N9708" s="23"/>
      <c r="O9708" s="24"/>
      <c r="P9708" s="19"/>
      <c r="Q9708" s="19"/>
      <c r="R9708" s="19"/>
      <c r="U9708" s="27"/>
      <c r="Y9708" s="9" t="s">
        <v>648</v>
      </c>
      <c r="Z9708" s="9" t="s">
        <v>462</v>
      </c>
      <c r="AA9708" s="9" t="s">
        <v>237</v>
      </c>
      <c r="AB9708" s="9">
        <v>8052735</v>
      </c>
      <c r="AC9708" s="9" t="s">
        <v>10482</v>
      </c>
      <c r="AD9708" s="9" t="s">
        <v>231</v>
      </c>
      <c r="AE9708" s="5">
        <f t="shared" si="324"/>
        <v>0</v>
      </c>
      <c r="AF9708" s="5" t="str">
        <f t="shared" si="325"/>
        <v>katB</v>
      </c>
      <c r="AG9708" s="153"/>
      <c r="AH9708" s="153"/>
      <c r="AI9708" t="s">
        <v>201</v>
      </c>
      <c r="AJ9708" t="s">
        <v>17878</v>
      </c>
      <c r="AK9708" s="9" t="str">
        <f>VLOOKUP(Y9708,zdroj!D:AJ,33,0)</f>
        <v>katA</v>
      </c>
    </row>
    <row r="9709" spans="8:37" x14ac:dyDescent="0.25">
      <c r="H9709" s="8"/>
      <c r="I9709" s="8"/>
      <c r="N9709" s="23"/>
      <c r="O9709" s="24"/>
      <c r="P9709" s="19"/>
      <c r="Q9709" s="19"/>
      <c r="R9709" s="19"/>
      <c r="U9709" s="27"/>
      <c r="Y9709" s="9" t="s">
        <v>648</v>
      </c>
      <c r="Z9709" s="9" t="s">
        <v>462</v>
      </c>
      <c r="AA9709" s="9" t="s">
        <v>237</v>
      </c>
      <c r="AB9709" s="9">
        <v>8052743</v>
      </c>
      <c r="AC9709" s="9" t="s">
        <v>10483</v>
      </c>
      <c r="AD9709" s="9" t="s">
        <v>225</v>
      </c>
      <c r="AE9709" s="5">
        <f t="shared" si="324"/>
        <v>0</v>
      </c>
      <c r="AF9709" s="5" t="str">
        <f t="shared" si="325"/>
        <v>katA</v>
      </c>
      <c r="AG9709" s="153"/>
      <c r="AH9709" s="153"/>
      <c r="AI9709" t="s">
        <v>201</v>
      </c>
      <c r="AJ9709" t="s">
        <v>17878</v>
      </c>
      <c r="AK9709" s="9" t="str">
        <f>VLOOKUP(Y9709,zdroj!D:AJ,33,0)</f>
        <v>katA</v>
      </c>
    </row>
    <row r="9710" spans="8:37" x14ac:dyDescent="0.25">
      <c r="H9710" s="8"/>
      <c r="I9710" s="8"/>
      <c r="N9710" s="23"/>
      <c r="O9710" s="24"/>
      <c r="P9710" s="19"/>
      <c r="Q9710" s="19"/>
      <c r="R9710" s="19"/>
      <c r="U9710" s="27"/>
      <c r="Y9710" s="9" t="s">
        <v>648</v>
      </c>
      <c r="Z9710" s="9" t="s">
        <v>462</v>
      </c>
      <c r="AA9710" s="9" t="s">
        <v>237</v>
      </c>
      <c r="AB9710" s="9">
        <v>8052751</v>
      </c>
      <c r="AC9710" s="9" t="s">
        <v>10484</v>
      </c>
      <c r="AD9710" s="9" t="s">
        <v>225</v>
      </c>
      <c r="AE9710" s="5">
        <f t="shared" si="324"/>
        <v>0</v>
      </c>
      <c r="AF9710" s="5" t="str">
        <f t="shared" si="325"/>
        <v>katA</v>
      </c>
      <c r="AG9710" s="153"/>
      <c r="AH9710" s="153"/>
      <c r="AI9710" t="s">
        <v>201</v>
      </c>
      <c r="AJ9710" t="s">
        <v>17878</v>
      </c>
      <c r="AK9710" s="9" t="str">
        <f>VLOOKUP(Y9710,zdroj!D:AJ,33,0)</f>
        <v>katA</v>
      </c>
    </row>
    <row r="9711" spans="8:37" x14ac:dyDescent="0.25">
      <c r="H9711" s="8"/>
      <c r="I9711" s="8"/>
      <c r="N9711" s="23"/>
      <c r="O9711" s="24"/>
      <c r="P9711" s="19"/>
      <c r="Q9711" s="19"/>
      <c r="R9711" s="19"/>
      <c r="U9711" s="27"/>
      <c r="Y9711" s="9" t="s">
        <v>648</v>
      </c>
      <c r="Z9711" s="9" t="s">
        <v>462</v>
      </c>
      <c r="AA9711" s="9" t="s">
        <v>237</v>
      </c>
      <c r="AB9711" s="9">
        <v>8052760</v>
      </c>
      <c r="AC9711" s="9" t="s">
        <v>10485</v>
      </c>
      <c r="AD9711" s="9" t="s">
        <v>231</v>
      </c>
      <c r="AE9711" s="5">
        <f t="shared" si="324"/>
        <v>0</v>
      </c>
      <c r="AF9711" s="5" t="str">
        <f t="shared" si="325"/>
        <v>katB</v>
      </c>
      <c r="AG9711" s="153"/>
      <c r="AH9711" s="153"/>
      <c r="AI9711" t="s">
        <v>201</v>
      </c>
      <c r="AJ9711" t="s">
        <v>17878</v>
      </c>
      <c r="AK9711" s="9" t="str">
        <f>VLOOKUP(Y9711,zdroj!D:AJ,33,0)</f>
        <v>katA</v>
      </c>
    </row>
    <row r="9712" spans="8:37" x14ac:dyDescent="0.25">
      <c r="H9712" s="8"/>
      <c r="I9712" s="8"/>
      <c r="N9712" s="23"/>
      <c r="O9712" s="24"/>
      <c r="P9712" s="19"/>
      <c r="Q9712" s="19"/>
      <c r="R9712" s="19"/>
      <c r="U9712" s="27"/>
      <c r="Y9712" s="9" t="s">
        <v>649</v>
      </c>
      <c r="Z9712" s="9" t="s">
        <v>462</v>
      </c>
      <c r="AA9712" s="9" t="s">
        <v>198</v>
      </c>
      <c r="AB9712" s="9">
        <v>8051836</v>
      </c>
      <c r="AC9712" s="9" t="s">
        <v>10486</v>
      </c>
      <c r="AD9712" s="9" t="s">
        <v>231</v>
      </c>
      <c r="AE9712" s="5">
        <f t="shared" si="324"/>
        <v>0</v>
      </c>
      <c r="AF9712" s="5" t="str">
        <f t="shared" si="325"/>
        <v>katB</v>
      </c>
      <c r="AG9712" s="153"/>
      <c r="AH9712" s="153"/>
      <c r="AI9712" t="s">
        <v>201</v>
      </c>
      <c r="AJ9712" t="s">
        <v>17878</v>
      </c>
      <c r="AK9712" s="9" t="str">
        <f>VLOOKUP(Y9712,zdroj!D:AJ,33,0)</f>
        <v>katB</v>
      </c>
    </row>
    <row r="9713" spans="8:37" x14ac:dyDescent="0.25">
      <c r="H9713" s="8"/>
      <c r="I9713" s="8"/>
      <c r="N9713" s="23"/>
      <c r="O9713" s="24"/>
      <c r="P9713" s="19"/>
      <c r="Q9713" s="19"/>
      <c r="R9713" s="19"/>
      <c r="U9713" s="27"/>
      <c r="Y9713" s="9" t="s">
        <v>649</v>
      </c>
      <c r="Z9713" s="9" t="s">
        <v>462</v>
      </c>
      <c r="AA9713" s="9" t="s">
        <v>198</v>
      </c>
      <c r="AB9713" s="9">
        <v>8051925</v>
      </c>
      <c r="AC9713" s="9" t="s">
        <v>10487</v>
      </c>
      <c r="AD9713" s="9" t="s">
        <v>231</v>
      </c>
      <c r="AE9713" s="5">
        <f t="shared" si="324"/>
        <v>0</v>
      </c>
      <c r="AF9713" s="5" t="str">
        <f t="shared" si="325"/>
        <v>katB</v>
      </c>
      <c r="AG9713" s="153"/>
      <c r="AH9713" s="153"/>
      <c r="AI9713" t="s">
        <v>201</v>
      </c>
      <c r="AJ9713" t="s">
        <v>17878</v>
      </c>
      <c r="AK9713" s="9" t="str">
        <f>VLOOKUP(Y9713,zdroj!D:AJ,33,0)</f>
        <v>katB</v>
      </c>
    </row>
    <row r="9714" spans="8:37" x14ac:dyDescent="0.25">
      <c r="H9714" s="8"/>
      <c r="I9714" s="8"/>
      <c r="N9714" s="23"/>
      <c r="O9714" s="24"/>
      <c r="P9714" s="19"/>
      <c r="Q9714" s="19"/>
      <c r="R9714" s="19"/>
      <c r="U9714" s="27"/>
      <c r="Y9714" s="9" t="s">
        <v>649</v>
      </c>
      <c r="Z9714" s="9" t="s">
        <v>462</v>
      </c>
      <c r="AA9714" s="9" t="s">
        <v>198</v>
      </c>
      <c r="AB9714" s="9">
        <v>8051933</v>
      </c>
      <c r="AC9714" s="9" t="s">
        <v>10488</v>
      </c>
      <c r="AD9714" s="9" t="s">
        <v>231</v>
      </c>
      <c r="AE9714" s="5">
        <f t="shared" si="324"/>
        <v>0</v>
      </c>
      <c r="AF9714" s="5" t="str">
        <f t="shared" si="325"/>
        <v>katB</v>
      </c>
      <c r="AG9714" s="153"/>
      <c r="AH9714" s="153"/>
      <c r="AI9714" t="s">
        <v>201</v>
      </c>
      <c r="AJ9714" t="s">
        <v>17878</v>
      </c>
      <c r="AK9714" s="9" t="str">
        <f>VLOOKUP(Y9714,zdroj!D:AJ,33,0)</f>
        <v>katB</v>
      </c>
    </row>
    <row r="9715" spans="8:37" x14ac:dyDescent="0.25">
      <c r="H9715" s="8"/>
      <c r="I9715" s="8"/>
      <c r="N9715" s="23"/>
      <c r="O9715" s="24"/>
      <c r="P9715" s="19"/>
      <c r="Q9715" s="19"/>
      <c r="R9715" s="19"/>
      <c r="U9715" s="27"/>
      <c r="Y9715" s="9" t="s">
        <v>649</v>
      </c>
      <c r="Z9715" s="9" t="s">
        <v>462</v>
      </c>
      <c r="AA9715" s="9" t="s">
        <v>198</v>
      </c>
      <c r="AB9715" s="9">
        <v>8051941</v>
      </c>
      <c r="AC9715" s="9" t="s">
        <v>10489</v>
      </c>
      <c r="AD9715" s="9" t="s">
        <v>231</v>
      </c>
      <c r="AE9715" s="5">
        <f t="shared" si="324"/>
        <v>0</v>
      </c>
      <c r="AF9715" s="5" t="str">
        <f t="shared" si="325"/>
        <v>katB</v>
      </c>
      <c r="AG9715" s="153"/>
      <c r="AH9715" s="153"/>
      <c r="AI9715" t="s">
        <v>201</v>
      </c>
      <c r="AJ9715" t="s">
        <v>17878</v>
      </c>
      <c r="AK9715" s="9" t="str">
        <f>VLOOKUP(Y9715,zdroj!D:AJ,33,0)</f>
        <v>katB</v>
      </c>
    </row>
    <row r="9716" spans="8:37" x14ac:dyDescent="0.25">
      <c r="H9716" s="8"/>
      <c r="I9716" s="8"/>
      <c r="N9716" s="23"/>
      <c r="O9716" s="24"/>
      <c r="P9716" s="19"/>
      <c r="Q9716" s="19"/>
      <c r="R9716" s="19"/>
      <c r="U9716" s="27"/>
      <c r="Y9716" s="9" t="s">
        <v>649</v>
      </c>
      <c r="Z9716" s="9" t="s">
        <v>462</v>
      </c>
      <c r="AA9716" s="9" t="s">
        <v>198</v>
      </c>
      <c r="AB9716" s="9">
        <v>8051950</v>
      </c>
      <c r="AC9716" s="9" t="s">
        <v>10490</v>
      </c>
      <c r="AD9716" s="9" t="s">
        <v>231</v>
      </c>
      <c r="AE9716" s="5">
        <f t="shared" si="324"/>
        <v>0</v>
      </c>
      <c r="AF9716" s="5" t="str">
        <f t="shared" si="325"/>
        <v>katB</v>
      </c>
      <c r="AG9716" s="153"/>
      <c r="AH9716" s="153"/>
      <c r="AI9716" t="s">
        <v>201</v>
      </c>
      <c r="AJ9716" t="s">
        <v>17878</v>
      </c>
      <c r="AK9716" s="9" t="str">
        <f>VLOOKUP(Y9716,zdroj!D:AJ,33,0)</f>
        <v>katB</v>
      </c>
    </row>
    <row r="9717" spans="8:37" x14ac:dyDescent="0.25">
      <c r="H9717" s="8"/>
      <c r="I9717" s="8"/>
      <c r="N9717" s="23"/>
      <c r="O9717" s="24"/>
      <c r="P9717" s="19"/>
      <c r="Q9717" s="19"/>
      <c r="R9717" s="19"/>
      <c r="U9717" s="27"/>
      <c r="Y9717" s="9" t="s">
        <v>649</v>
      </c>
      <c r="Z9717" s="9" t="s">
        <v>462</v>
      </c>
      <c r="AA9717" s="9" t="s">
        <v>198</v>
      </c>
      <c r="AB9717" s="9">
        <v>8051968</v>
      </c>
      <c r="AC9717" s="9" t="s">
        <v>10491</v>
      </c>
      <c r="AD9717" s="9" t="s">
        <v>231</v>
      </c>
      <c r="AE9717" s="5">
        <f t="shared" si="324"/>
        <v>0</v>
      </c>
      <c r="AF9717" s="5" t="str">
        <f t="shared" si="325"/>
        <v>katB</v>
      </c>
      <c r="AG9717" s="153"/>
      <c r="AH9717" s="153"/>
      <c r="AI9717" t="s">
        <v>201</v>
      </c>
      <c r="AJ9717" t="s">
        <v>17878</v>
      </c>
      <c r="AK9717" s="9" t="str">
        <f>VLOOKUP(Y9717,zdroj!D:AJ,33,0)</f>
        <v>katB</v>
      </c>
    </row>
    <row r="9718" spans="8:37" x14ac:dyDescent="0.25">
      <c r="H9718" s="8"/>
      <c r="I9718" s="8"/>
      <c r="N9718" s="23"/>
      <c r="O9718" s="24"/>
      <c r="P9718" s="19"/>
      <c r="Q9718" s="19"/>
      <c r="R9718" s="19"/>
      <c r="U9718" s="27"/>
      <c r="Y9718" s="9" t="s">
        <v>649</v>
      </c>
      <c r="Z9718" s="9" t="s">
        <v>462</v>
      </c>
      <c r="AA9718" s="9" t="s">
        <v>198</v>
      </c>
      <c r="AB9718" s="9">
        <v>8051976</v>
      </c>
      <c r="AC9718" s="9" t="s">
        <v>10492</v>
      </c>
      <c r="AD9718" s="9" t="s">
        <v>231</v>
      </c>
      <c r="AE9718" s="5">
        <f t="shared" si="324"/>
        <v>0</v>
      </c>
      <c r="AF9718" s="5" t="str">
        <f t="shared" si="325"/>
        <v>katB</v>
      </c>
      <c r="AG9718" s="153"/>
      <c r="AH9718" s="153"/>
      <c r="AI9718" t="s">
        <v>201</v>
      </c>
      <c r="AJ9718" t="s">
        <v>17878</v>
      </c>
      <c r="AK9718" s="9" t="str">
        <f>VLOOKUP(Y9718,zdroj!D:AJ,33,0)</f>
        <v>katB</v>
      </c>
    </row>
    <row r="9719" spans="8:37" x14ac:dyDescent="0.25">
      <c r="H9719" s="8"/>
      <c r="I9719" s="8"/>
      <c r="N9719" s="23"/>
      <c r="O9719" s="24"/>
      <c r="P9719" s="19"/>
      <c r="Q9719" s="19"/>
      <c r="R9719" s="19"/>
      <c r="U9719" s="27"/>
      <c r="Y9719" s="9" t="s">
        <v>649</v>
      </c>
      <c r="Z9719" s="9" t="s">
        <v>462</v>
      </c>
      <c r="AA9719" s="9" t="s">
        <v>198</v>
      </c>
      <c r="AB9719" s="9">
        <v>26553872</v>
      </c>
      <c r="AC9719" s="9" t="s">
        <v>10493</v>
      </c>
      <c r="AD9719" s="9" t="s">
        <v>231</v>
      </c>
      <c r="AE9719" s="5">
        <f t="shared" si="324"/>
        <v>0</v>
      </c>
      <c r="AF9719" s="5" t="str">
        <f t="shared" si="325"/>
        <v>katB</v>
      </c>
      <c r="AG9719" s="153"/>
      <c r="AH9719" s="153"/>
      <c r="AI9719" t="s">
        <v>201</v>
      </c>
      <c r="AJ9719" t="s">
        <v>17878</v>
      </c>
      <c r="AK9719" s="9" t="str">
        <f>VLOOKUP(Y9719,zdroj!D:AJ,33,0)</f>
        <v>katB</v>
      </c>
    </row>
    <row r="9720" spans="8:37" x14ac:dyDescent="0.25">
      <c r="H9720" s="8"/>
      <c r="I9720" s="8"/>
      <c r="N9720" s="23"/>
      <c r="O9720" s="24"/>
      <c r="P9720" s="19"/>
      <c r="Q9720" s="19"/>
      <c r="R9720" s="19"/>
      <c r="U9720" s="27"/>
      <c r="Y9720" s="9" t="s">
        <v>649</v>
      </c>
      <c r="Z9720" s="9" t="s">
        <v>462</v>
      </c>
      <c r="AA9720" s="9" t="s">
        <v>198</v>
      </c>
      <c r="AB9720" s="9">
        <v>8051984</v>
      </c>
      <c r="AC9720" s="9" t="s">
        <v>10494</v>
      </c>
      <c r="AD9720" s="9" t="s">
        <v>231</v>
      </c>
      <c r="AE9720" s="5">
        <f t="shared" si="324"/>
        <v>0</v>
      </c>
      <c r="AF9720" s="5" t="str">
        <f t="shared" si="325"/>
        <v>katB</v>
      </c>
      <c r="AG9720" s="153"/>
      <c r="AH9720" s="153"/>
      <c r="AI9720" t="s">
        <v>201</v>
      </c>
      <c r="AJ9720" t="s">
        <v>17878</v>
      </c>
      <c r="AK9720" s="9" t="str">
        <f>VLOOKUP(Y9720,zdroj!D:AJ,33,0)</f>
        <v>katB</v>
      </c>
    </row>
    <row r="9721" spans="8:37" x14ac:dyDescent="0.25">
      <c r="H9721" s="8"/>
      <c r="I9721" s="8"/>
      <c r="N9721" s="23"/>
      <c r="O9721" s="24"/>
      <c r="P9721" s="19"/>
      <c r="Q9721" s="19"/>
      <c r="R9721" s="19"/>
      <c r="U9721" s="27"/>
      <c r="Y9721" s="9" t="s">
        <v>649</v>
      </c>
      <c r="Z9721" s="9" t="s">
        <v>462</v>
      </c>
      <c r="AA9721" s="9" t="s">
        <v>198</v>
      </c>
      <c r="AB9721" s="9">
        <v>8051992</v>
      </c>
      <c r="AC9721" s="9" t="s">
        <v>10495</v>
      </c>
      <c r="AD9721" s="9" t="s">
        <v>231</v>
      </c>
      <c r="AE9721" s="5">
        <f t="shared" si="324"/>
        <v>0</v>
      </c>
      <c r="AF9721" s="5" t="str">
        <f t="shared" si="325"/>
        <v>katB</v>
      </c>
      <c r="AG9721" s="153"/>
      <c r="AH9721" s="153"/>
      <c r="AI9721" t="s">
        <v>201</v>
      </c>
      <c r="AJ9721" t="s">
        <v>17878</v>
      </c>
      <c r="AK9721" s="9" t="str">
        <f>VLOOKUP(Y9721,zdroj!D:AJ,33,0)</f>
        <v>katB</v>
      </c>
    </row>
    <row r="9722" spans="8:37" x14ac:dyDescent="0.25">
      <c r="H9722" s="8"/>
      <c r="I9722" s="8"/>
      <c r="N9722" s="23"/>
      <c r="O9722" s="24"/>
      <c r="P9722" s="19"/>
      <c r="Q9722" s="19"/>
      <c r="R9722" s="19"/>
      <c r="U9722" s="27"/>
      <c r="Y9722" s="9" t="s">
        <v>649</v>
      </c>
      <c r="Z9722" s="9" t="s">
        <v>462</v>
      </c>
      <c r="AA9722" s="9" t="s">
        <v>198</v>
      </c>
      <c r="AB9722" s="9">
        <v>27896731</v>
      </c>
      <c r="AC9722" s="9" t="s">
        <v>10496</v>
      </c>
      <c r="AD9722" s="9" t="s">
        <v>231</v>
      </c>
      <c r="AE9722" s="5">
        <f t="shared" si="324"/>
        <v>0</v>
      </c>
      <c r="AF9722" s="5" t="str">
        <f t="shared" si="325"/>
        <v>katB</v>
      </c>
      <c r="AG9722" s="153"/>
      <c r="AH9722" s="153"/>
      <c r="AI9722" t="s">
        <v>201</v>
      </c>
      <c r="AJ9722" t="s">
        <v>17878</v>
      </c>
      <c r="AK9722" s="9" t="str">
        <f>VLOOKUP(Y9722,zdroj!D:AJ,33,0)</f>
        <v>katB</v>
      </c>
    </row>
    <row r="9723" spans="8:37" x14ac:dyDescent="0.25">
      <c r="H9723" s="8"/>
      <c r="I9723" s="8"/>
      <c r="N9723" s="23"/>
      <c r="O9723" s="24"/>
      <c r="P9723" s="19"/>
      <c r="Q9723" s="19"/>
      <c r="R9723" s="19"/>
      <c r="U9723" s="27"/>
      <c r="Y9723" s="9" t="s">
        <v>649</v>
      </c>
      <c r="Z9723" s="9" t="s">
        <v>462</v>
      </c>
      <c r="AA9723" s="9" t="s">
        <v>198</v>
      </c>
      <c r="AB9723" s="9">
        <v>74872923</v>
      </c>
      <c r="AC9723" s="9" t="s">
        <v>10497</v>
      </c>
      <c r="AD9723" s="9" t="s">
        <v>231</v>
      </c>
      <c r="AE9723" s="5">
        <f t="shared" si="324"/>
        <v>0</v>
      </c>
      <c r="AF9723" s="5" t="str">
        <f t="shared" si="325"/>
        <v>katB</v>
      </c>
      <c r="AG9723" s="153"/>
      <c r="AH9723" s="153"/>
      <c r="AI9723" t="s">
        <v>201</v>
      </c>
      <c r="AJ9723" t="s">
        <v>17878</v>
      </c>
      <c r="AK9723" s="9" t="str">
        <f>VLOOKUP(Y9723,zdroj!D:AJ,33,0)</f>
        <v>katB</v>
      </c>
    </row>
    <row r="9724" spans="8:37" x14ac:dyDescent="0.25">
      <c r="H9724" s="8"/>
      <c r="I9724" s="8"/>
      <c r="N9724" s="23"/>
      <c r="O9724" s="24"/>
      <c r="P9724" s="19"/>
      <c r="Q9724" s="19"/>
      <c r="R9724" s="19"/>
      <c r="U9724" s="27"/>
      <c r="Y9724" s="9" t="s">
        <v>649</v>
      </c>
      <c r="Z9724" s="9" t="s">
        <v>462</v>
      </c>
      <c r="AA9724" s="9" t="s">
        <v>198</v>
      </c>
      <c r="AB9724" s="9">
        <v>82970971</v>
      </c>
      <c r="AC9724" s="9" t="s">
        <v>10498</v>
      </c>
      <c r="AD9724" s="9" t="s">
        <v>231</v>
      </c>
      <c r="AE9724" s="5">
        <f t="shared" si="324"/>
        <v>0</v>
      </c>
      <c r="AF9724" s="5" t="str">
        <f t="shared" si="325"/>
        <v>katB</v>
      </c>
      <c r="AG9724" s="153"/>
      <c r="AH9724" s="153"/>
      <c r="AI9724" t="s">
        <v>201</v>
      </c>
      <c r="AJ9724" t="s">
        <v>17878</v>
      </c>
      <c r="AK9724" s="9" t="str">
        <f>VLOOKUP(Y9724,zdroj!D:AJ,33,0)</f>
        <v>katB</v>
      </c>
    </row>
    <row r="9725" spans="8:37" x14ac:dyDescent="0.25">
      <c r="H9725" s="8"/>
      <c r="I9725" s="8"/>
      <c r="N9725" s="23"/>
      <c r="O9725" s="24"/>
      <c r="P9725" s="19"/>
      <c r="Q9725" s="19"/>
      <c r="R9725" s="19"/>
      <c r="U9725" s="27"/>
      <c r="Y9725" s="9" t="s">
        <v>649</v>
      </c>
      <c r="Z9725" s="9" t="s">
        <v>462</v>
      </c>
      <c r="AA9725" s="9" t="s">
        <v>198</v>
      </c>
      <c r="AB9725" s="9">
        <v>8052000</v>
      </c>
      <c r="AC9725" s="9" t="s">
        <v>10499</v>
      </c>
      <c r="AD9725" s="9" t="s">
        <v>231</v>
      </c>
      <c r="AE9725" s="5">
        <f t="shared" si="324"/>
        <v>0</v>
      </c>
      <c r="AF9725" s="5" t="str">
        <f t="shared" si="325"/>
        <v>katB</v>
      </c>
      <c r="AG9725" s="153"/>
      <c r="AH9725" s="153"/>
      <c r="AI9725" t="s">
        <v>17879</v>
      </c>
      <c r="AJ9725" t="s">
        <v>17878</v>
      </c>
      <c r="AK9725" s="9" t="str">
        <f>VLOOKUP(Y9725,zdroj!D:AJ,33,0)</f>
        <v>katB</v>
      </c>
    </row>
    <row r="9726" spans="8:37" x14ac:dyDescent="0.25">
      <c r="H9726" s="8"/>
      <c r="I9726" s="8"/>
      <c r="N9726" s="23"/>
      <c r="O9726" s="24"/>
      <c r="P9726" s="19"/>
      <c r="Q9726" s="19"/>
      <c r="R9726" s="19"/>
      <c r="U9726" s="27"/>
      <c r="Y9726" s="9" t="s">
        <v>649</v>
      </c>
      <c r="Z9726" s="9" t="s">
        <v>462</v>
      </c>
      <c r="AA9726" s="9" t="s">
        <v>198</v>
      </c>
      <c r="AB9726" s="9">
        <v>77975782</v>
      </c>
      <c r="AC9726" s="9" t="s">
        <v>10500</v>
      </c>
      <c r="AD9726" s="9" t="s">
        <v>231</v>
      </c>
      <c r="AE9726" s="5">
        <f t="shared" si="324"/>
        <v>0</v>
      </c>
      <c r="AF9726" s="5" t="str">
        <f t="shared" si="325"/>
        <v>katB</v>
      </c>
      <c r="AG9726" s="153"/>
      <c r="AH9726" s="153"/>
      <c r="AI9726" t="s">
        <v>201</v>
      </c>
      <c r="AJ9726" t="s">
        <v>17878</v>
      </c>
      <c r="AK9726" s="9" t="str">
        <f>VLOOKUP(Y9726,zdroj!D:AJ,33,0)</f>
        <v>katB</v>
      </c>
    </row>
    <row r="9727" spans="8:37" x14ac:dyDescent="0.25">
      <c r="H9727" s="8"/>
      <c r="I9727" s="8"/>
      <c r="N9727" s="23"/>
      <c r="O9727" s="24"/>
      <c r="P9727" s="19"/>
      <c r="Q9727" s="19"/>
      <c r="R9727" s="19"/>
      <c r="U9727" s="27"/>
      <c r="Y9727" s="9" t="s">
        <v>649</v>
      </c>
      <c r="Z9727" s="9" t="s">
        <v>462</v>
      </c>
      <c r="AA9727" s="9" t="s">
        <v>198</v>
      </c>
      <c r="AB9727" s="9">
        <v>78545498</v>
      </c>
      <c r="AC9727" s="9" t="s">
        <v>10501</v>
      </c>
      <c r="AD9727" s="9" t="s">
        <v>231</v>
      </c>
      <c r="AE9727" s="5">
        <f t="shared" si="324"/>
        <v>0</v>
      </c>
      <c r="AF9727" s="5" t="str">
        <f t="shared" si="325"/>
        <v>katB</v>
      </c>
      <c r="AG9727" s="153"/>
      <c r="AH9727" s="153"/>
      <c r="AI9727" t="s">
        <v>201</v>
      </c>
      <c r="AJ9727" t="s">
        <v>17878</v>
      </c>
      <c r="AK9727" s="9" t="str">
        <f>VLOOKUP(Y9727,zdroj!D:AJ,33,0)</f>
        <v>katB</v>
      </c>
    </row>
    <row r="9728" spans="8:37" x14ac:dyDescent="0.25">
      <c r="H9728" s="8"/>
      <c r="I9728" s="8"/>
      <c r="N9728" s="23"/>
      <c r="O9728" s="24"/>
      <c r="P9728" s="19"/>
      <c r="Q9728" s="19"/>
      <c r="R9728" s="19"/>
      <c r="U9728" s="27"/>
      <c r="Y9728" s="9" t="s">
        <v>649</v>
      </c>
      <c r="Z9728" s="9" t="s">
        <v>462</v>
      </c>
      <c r="AA9728" s="9" t="s">
        <v>198</v>
      </c>
      <c r="AB9728" s="9">
        <v>78991544</v>
      </c>
      <c r="AC9728" s="9" t="s">
        <v>10502</v>
      </c>
      <c r="AD9728" s="9" t="s">
        <v>231</v>
      </c>
      <c r="AE9728" s="5">
        <f t="shared" si="324"/>
        <v>0</v>
      </c>
      <c r="AF9728" s="5" t="str">
        <f t="shared" si="325"/>
        <v>katB</v>
      </c>
      <c r="AG9728" s="153"/>
      <c r="AH9728" s="153"/>
      <c r="AI9728" t="s">
        <v>201</v>
      </c>
      <c r="AJ9728" t="s">
        <v>17878</v>
      </c>
      <c r="AK9728" s="9" t="str">
        <f>VLOOKUP(Y9728,zdroj!D:AJ,33,0)</f>
        <v>katB</v>
      </c>
    </row>
    <row r="9729" spans="8:37" x14ac:dyDescent="0.25">
      <c r="H9729" s="8"/>
      <c r="I9729" s="8"/>
      <c r="N9729" s="23"/>
      <c r="O9729" s="24"/>
      <c r="P9729" s="19"/>
      <c r="Q9729" s="19"/>
      <c r="R9729" s="19"/>
      <c r="U9729" s="27"/>
      <c r="Y9729" s="9" t="s">
        <v>649</v>
      </c>
      <c r="Z9729" s="9" t="s">
        <v>462</v>
      </c>
      <c r="AA9729" s="9" t="s">
        <v>198</v>
      </c>
      <c r="AB9729" s="9">
        <v>84628944</v>
      </c>
      <c r="AC9729" s="9" t="s">
        <v>10503</v>
      </c>
      <c r="AD9729" s="9" t="s">
        <v>231</v>
      </c>
      <c r="AE9729" s="5">
        <f t="shared" si="324"/>
        <v>0</v>
      </c>
      <c r="AF9729" s="5" t="str">
        <f t="shared" si="325"/>
        <v>katB</v>
      </c>
      <c r="AG9729" s="153"/>
      <c r="AH9729" s="153"/>
      <c r="AI9729" t="s">
        <v>201</v>
      </c>
      <c r="AJ9729" t="s">
        <v>17878</v>
      </c>
      <c r="AK9729" s="9" t="str">
        <f>VLOOKUP(Y9729,zdroj!D:AJ,33,0)</f>
        <v>katB</v>
      </c>
    </row>
    <row r="9730" spans="8:37" x14ac:dyDescent="0.25">
      <c r="H9730" s="8"/>
      <c r="I9730" s="8"/>
      <c r="N9730" s="23"/>
      <c r="O9730" s="24"/>
      <c r="P9730" s="19"/>
      <c r="Q9730" s="19"/>
      <c r="R9730" s="19"/>
      <c r="U9730" s="27"/>
      <c r="Y9730" s="9" t="s">
        <v>649</v>
      </c>
      <c r="Z9730" s="9" t="s">
        <v>462</v>
      </c>
      <c r="AA9730" s="9" t="s">
        <v>198</v>
      </c>
      <c r="AB9730" s="9">
        <v>8052018</v>
      </c>
      <c r="AC9730" s="9" t="s">
        <v>10504</v>
      </c>
      <c r="AD9730" s="9" t="s">
        <v>231</v>
      </c>
      <c r="AE9730" s="5">
        <f t="shared" si="324"/>
        <v>0</v>
      </c>
      <c r="AF9730" s="5" t="str">
        <f t="shared" si="325"/>
        <v>katB</v>
      </c>
      <c r="AG9730" s="153"/>
      <c r="AH9730" s="153"/>
      <c r="AI9730" t="s">
        <v>201</v>
      </c>
      <c r="AJ9730" t="s">
        <v>17878</v>
      </c>
      <c r="AK9730" s="9" t="str">
        <f>VLOOKUP(Y9730,zdroj!D:AJ,33,0)</f>
        <v>katB</v>
      </c>
    </row>
    <row r="9731" spans="8:37" x14ac:dyDescent="0.25">
      <c r="H9731" s="8"/>
      <c r="I9731" s="8"/>
      <c r="N9731" s="23"/>
      <c r="O9731" s="24"/>
      <c r="P9731" s="19"/>
      <c r="Q9731" s="19"/>
      <c r="R9731" s="19"/>
      <c r="U9731" s="27"/>
      <c r="Y9731" s="9" t="s">
        <v>649</v>
      </c>
      <c r="Z9731" s="9" t="s">
        <v>462</v>
      </c>
      <c r="AA9731" s="9" t="s">
        <v>198</v>
      </c>
      <c r="AB9731" s="9">
        <v>8051844</v>
      </c>
      <c r="AC9731" s="9" t="s">
        <v>10505</v>
      </c>
      <c r="AD9731" s="9" t="s">
        <v>231</v>
      </c>
      <c r="AE9731" s="5">
        <f t="shared" si="324"/>
        <v>0</v>
      </c>
      <c r="AF9731" s="5" t="str">
        <f t="shared" si="325"/>
        <v>katB</v>
      </c>
      <c r="AG9731" s="153"/>
      <c r="AH9731" s="153"/>
      <c r="AI9731" t="s">
        <v>201</v>
      </c>
      <c r="AJ9731" t="s">
        <v>17878</v>
      </c>
      <c r="AK9731" s="9" t="str">
        <f>VLOOKUP(Y9731,zdroj!D:AJ,33,0)</f>
        <v>katB</v>
      </c>
    </row>
    <row r="9732" spans="8:37" x14ac:dyDescent="0.25">
      <c r="H9732" s="8"/>
      <c r="I9732" s="8"/>
      <c r="N9732" s="23"/>
      <c r="O9732" s="24"/>
      <c r="P9732" s="19"/>
      <c r="Q9732" s="19"/>
      <c r="R9732" s="19"/>
      <c r="U9732" s="27"/>
      <c r="Y9732" s="9" t="s">
        <v>649</v>
      </c>
      <c r="Z9732" s="9" t="s">
        <v>462</v>
      </c>
      <c r="AA9732" s="9" t="s">
        <v>198</v>
      </c>
      <c r="AB9732" s="9">
        <v>8052026</v>
      </c>
      <c r="AC9732" s="9" t="s">
        <v>10506</v>
      </c>
      <c r="AD9732" s="9" t="s">
        <v>231</v>
      </c>
      <c r="AE9732" s="5">
        <f t="shared" si="324"/>
        <v>0</v>
      </c>
      <c r="AF9732" s="5" t="str">
        <f t="shared" si="325"/>
        <v>katB</v>
      </c>
      <c r="AG9732" s="153"/>
      <c r="AH9732" s="153"/>
      <c r="AI9732" t="s">
        <v>201</v>
      </c>
      <c r="AJ9732" t="s">
        <v>17878</v>
      </c>
      <c r="AK9732" s="9" t="str">
        <f>VLOOKUP(Y9732,zdroj!D:AJ,33,0)</f>
        <v>katB</v>
      </c>
    </row>
    <row r="9733" spans="8:37" x14ac:dyDescent="0.25">
      <c r="H9733" s="8"/>
      <c r="I9733" s="8"/>
      <c r="N9733" s="23"/>
      <c r="O9733" s="24"/>
      <c r="P9733" s="19"/>
      <c r="Q9733" s="19"/>
      <c r="R9733" s="19"/>
      <c r="U9733" s="27"/>
      <c r="Y9733" s="9" t="s">
        <v>649</v>
      </c>
      <c r="Z9733" s="9" t="s">
        <v>462</v>
      </c>
      <c r="AA9733" s="9" t="s">
        <v>198</v>
      </c>
      <c r="AB9733" s="9">
        <v>8052034</v>
      </c>
      <c r="AC9733" s="9" t="s">
        <v>10507</v>
      </c>
      <c r="AD9733" s="9" t="s">
        <v>231</v>
      </c>
      <c r="AE9733" s="5">
        <f t="shared" si="324"/>
        <v>0</v>
      </c>
      <c r="AF9733" s="5" t="str">
        <f t="shared" si="325"/>
        <v>katB</v>
      </c>
      <c r="AG9733" s="153"/>
      <c r="AH9733" s="153"/>
      <c r="AI9733" t="s">
        <v>201</v>
      </c>
      <c r="AJ9733" t="s">
        <v>17878</v>
      </c>
      <c r="AK9733" s="9" t="str">
        <f>VLOOKUP(Y9733,zdroj!D:AJ,33,0)</f>
        <v>katB</v>
      </c>
    </row>
    <row r="9734" spans="8:37" x14ac:dyDescent="0.25">
      <c r="H9734" s="8"/>
      <c r="I9734" s="8"/>
      <c r="N9734" s="23"/>
      <c r="O9734" s="24"/>
      <c r="P9734" s="19"/>
      <c r="Q9734" s="19"/>
      <c r="R9734" s="19"/>
      <c r="U9734" s="27"/>
      <c r="Y9734" s="9" t="s">
        <v>649</v>
      </c>
      <c r="Z9734" s="9" t="s">
        <v>462</v>
      </c>
      <c r="AA9734" s="9" t="s">
        <v>198</v>
      </c>
      <c r="AB9734" s="9">
        <v>8052042</v>
      </c>
      <c r="AC9734" s="9" t="s">
        <v>10508</v>
      </c>
      <c r="AD9734" s="9" t="s">
        <v>231</v>
      </c>
      <c r="AE9734" s="5">
        <f t="shared" si="324"/>
        <v>0</v>
      </c>
      <c r="AF9734" s="5" t="str">
        <f t="shared" si="325"/>
        <v>katB</v>
      </c>
      <c r="AG9734" s="153"/>
      <c r="AH9734" s="153"/>
      <c r="AI9734" t="s">
        <v>201</v>
      </c>
      <c r="AJ9734" t="s">
        <v>17878</v>
      </c>
      <c r="AK9734" s="9" t="str">
        <f>VLOOKUP(Y9734,zdroj!D:AJ,33,0)</f>
        <v>katB</v>
      </c>
    </row>
    <row r="9735" spans="8:37" x14ac:dyDescent="0.25">
      <c r="H9735" s="8"/>
      <c r="I9735" s="8"/>
      <c r="N9735" s="23"/>
      <c r="O9735" s="24"/>
      <c r="P9735" s="19"/>
      <c r="Q9735" s="19"/>
      <c r="R9735" s="19"/>
      <c r="U9735" s="27"/>
      <c r="Y9735" s="9" t="s">
        <v>649</v>
      </c>
      <c r="Z9735" s="9" t="s">
        <v>462</v>
      </c>
      <c r="AA9735" s="9" t="s">
        <v>198</v>
      </c>
      <c r="AB9735" s="9">
        <v>8052051</v>
      </c>
      <c r="AC9735" s="9" t="s">
        <v>10509</v>
      </c>
      <c r="AD9735" s="9" t="s">
        <v>231</v>
      </c>
      <c r="AE9735" s="5">
        <f t="shared" si="324"/>
        <v>0</v>
      </c>
      <c r="AF9735" s="5" t="str">
        <f t="shared" si="325"/>
        <v>katB</v>
      </c>
      <c r="AG9735" s="153"/>
      <c r="AH9735" s="153"/>
      <c r="AI9735" t="s">
        <v>201</v>
      </c>
      <c r="AJ9735" t="s">
        <v>17878</v>
      </c>
      <c r="AK9735" s="9" t="str">
        <f>VLOOKUP(Y9735,zdroj!D:AJ,33,0)</f>
        <v>katB</v>
      </c>
    </row>
    <row r="9736" spans="8:37" x14ac:dyDescent="0.25">
      <c r="H9736" s="8"/>
      <c r="I9736" s="8"/>
      <c r="N9736" s="23"/>
      <c r="O9736" s="24"/>
      <c r="P9736" s="19"/>
      <c r="Q9736" s="19"/>
      <c r="R9736" s="19"/>
      <c r="U9736" s="27"/>
      <c r="Y9736" s="9" t="s">
        <v>649</v>
      </c>
      <c r="Z9736" s="9" t="s">
        <v>462</v>
      </c>
      <c r="AA9736" s="9" t="s">
        <v>198</v>
      </c>
      <c r="AB9736" s="9">
        <v>8052077</v>
      </c>
      <c r="AC9736" s="9" t="s">
        <v>10510</v>
      </c>
      <c r="AD9736" s="9" t="s">
        <v>231</v>
      </c>
      <c r="AE9736" s="5">
        <f t="shared" si="324"/>
        <v>0</v>
      </c>
      <c r="AF9736" s="5" t="str">
        <f t="shared" si="325"/>
        <v>katB</v>
      </c>
      <c r="AG9736" s="153"/>
      <c r="AH9736" s="153"/>
      <c r="AI9736" t="s">
        <v>201</v>
      </c>
      <c r="AJ9736" t="s">
        <v>17878</v>
      </c>
      <c r="AK9736" s="9" t="str">
        <f>VLOOKUP(Y9736,zdroj!D:AJ,33,0)</f>
        <v>katB</v>
      </c>
    </row>
    <row r="9737" spans="8:37" x14ac:dyDescent="0.25">
      <c r="H9737" s="8"/>
      <c r="I9737" s="8"/>
      <c r="N9737" s="23"/>
      <c r="O9737" s="24"/>
      <c r="P9737" s="19"/>
      <c r="Q9737" s="19"/>
      <c r="R9737" s="19"/>
      <c r="U9737" s="27"/>
      <c r="Y9737" s="9" t="s">
        <v>649</v>
      </c>
      <c r="Z9737" s="9" t="s">
        <v>462</v>
      </c>
      <c r="AA9737" s="9" t="s">
        <v>198</v>
      </c>
      <c r="AB9737" s="9">
        <v>8052085</v>
      </c>
      <c r="AC9737" s="9" t="s">
        <v>10511</v>
      </c>
      <c r="AD9737" s="9" t="s">
        <v>231</v>
      </c>
      <c r="AE9737" s="5">
        <f t="shared" si="324"/>
        <v>0</v>
      </c>
      <c r="AF9737" s="5" t="str">
        <f t="shared" si="325"/>
        <v>katB</v>
      </c>
      <c r="AG9737" s="153"/>
      <c r="AH9737" s="153"/>
      <c r="AI9737" t="s">
        <v>201</v>
      </c>
      <c r="AJ9737" t="s">
        <v>17878</v>
      </c>
      <c r="AK9737" s="9" t="str">
        <f>VLOOKUP(Y9737,zdroj!D:AJ,33,0)</f>
        <v>katB</v>
      </c>
    </row>
    <row r="9738" spans="8:37" x14ac:dyDescent="0.25">
      <c r="H9738" s="8"/>
      <c r="I9738" s="8"/>
      <c r="N9738" s="23"/>
      <c r="O9738" s="24"/>
      <c r="P9738" s="19"/>
      <c r="Q9738" s="19"/>
      <c r="R9738" s="19"/>
      <c r="U9738" s="27"/>
      <c r="Y9738" s="9" t="s">
        <v>649</v>
      </c>
      <c r="Z9738" s="9" t="s">
        <v>462</v>
      </c>
      <c r="AA9738" s="9" t="s">
        <v>198</v>
      </c>
      <c r="AB9738" s="9">
        <v>8052093</v>
      </c>
      <c r="AC9738" s="9" t="s">
        <v>10512</v>
      </c>
      <c r="AD9738" s="9" t="s">
        <v>231</v>
      </c>
      <c r="AE9738" s="5">
        <f t="shared" ref="AE9738:AE9801" si="326">VLOOKUP(Y9738,K:T,10,0)</f>
        <v>0</v>
      </c>
      <c r="AF9738" s="5" t="str">
        <f t="shared" ref="AF9738:AF9801" si="327">IF(AE9738="A",IF(AD9738="katA","katB",AD9738),AD9738)</f>
        <v>katB</v>
      </c>
      <c r="AG9738" s="153"/>
      <c r="AH9738" s="153"/>
      <c r="AI9738" t="s">
        <v>201</v>
      </c>
      <c r="AJ9738" t="s">
        <v>17878</v>
      </c>
      <c r="AK9738" s="9" t="str">
        <f>VLOOKUP(Y9738,zdroj!D:AJ,33,0)</f>
        <v>katB</v>
      </c>
    </row>
    <row r="9739" spans="8:37" x14ac:dyDescent="0.25">
      <c r="H9739" s="8"/>
      <c r="I9739" s="8"/>
      <c r="N9739" s="23"/>
      <c r="O9739" s="24"/>
      <c r="P9739" s="19"/>
      <c r="Q9739" s="19"/>
      <c r="R9739" s="19"/>
      <c r="U9739" s="27"/>
      <c r="Y9739" s="9" t="s">
        <v>649</v>
      </c>
      <c r="Z9739" s="9" t="s">
        <v>462</v>
      </c>
      <c r="AA9739" s="9" t="s">
        <v>198</v>
      </c>
      <c r="AB9739" s="9">
        <v>8052107</v>
      </c>
      <c r="AC9739" s="9" t="s">
        <v>10513</v>
      </c>
      <c r="AD9739" s="9" t="s">
        <v>231</v>
      </c>
      <c r="AE9739" s="5">
        <f t="shared" si="326"/>
        <v>0</v>
      </c>
      <c r="AF9739" s="5" t="str">
        <f t="shared" si="327"/>
        <v>katB</v>
      </c>
      <c r="AG9739" s="153"/>
      <c r="AH9739" s="153"/>
      <c r="AI9739" t="s">
        <v>201</v>
      </c>
      <c r="AJ9739" t="s">
        <v>17878</v>
      </c>
      <c r="AK9739" s="9" t="str">
        <f>VLOOKUP(Y9739,zdroj!D:AJ,33,0)</f>
        <v>katB</v>
      </c>
    </row>
    <row r="9740" spans="8:37" x14ac:dyDescent="0.25">
      <c r="H9740" s="8"/>
      <c r="I9740" s="8"/>
      <c r="N9740" s="23"/>
      <c r="O9740" s="24"/>
      <c r="P9740" s="19"/>
      <c r="Q9740" s="19"/>
      <c r="R9740" s="19"/>
      <c r="U9740" s="27"/>
      <c r="Y9740" s="9" t="s">
        <v>649</v>
      </c>
      <c r="Z9740" s="9" t="s">
        <v>462</v>
      </c>
      <c r="AA9740" s="9" t="s">
        <v>198</v>
      </c>
      <c r="AB9740" s="9">
        <v>8052115</v>
      </c>
      <c r="AC9740" s="9" t="s">
        <v>10514</v>
      </c>
      <c r="AD9740" s="9" t="s">
        <v>231</v>
      </c>
      <c r="AE9740" s="5">
        <f t="shared" si="326"/>
        <v>0</v>
      </c>
      <c r="AF9740" s="5" t="str">
        <f t="shared" si="327"/>
        <v>katB</v>
      </c>
      <c r="AG9740" s="153"/>
      <c r="AH9740" s="153"/>
      <c r="AI9740" t="s">
        <v>201</v>
      </c>
      <c r="AJ9740" t="s">
        <v>17878</v>
      </c>
      <c r="AK9740" s="9" t="str">
        <f>VLOOKUP(Y9740,zdroj!D:AJ,33,0)</f>
        <v>katB</v>
      </c>
    </row>
    <row r="9741" spans="8:37" x14ac:dyDescent="0.25">
      <c r="H9741" s="8"/>
      <c r="I9741" s="8"/>
      <c r="N9741" s="23"/>
      <c r="O9741" s="24"/>
      <c r="P9741" s="19"/>
      <c r="Q9741" s="19"/>
      <c r="R9741" s="19"/>
      <c r="U9741" s="27"/>
      <c r="Y9741" s="9" t="s">
        <v>649</v>
      </c>
      <c r="Z9741" s="9" t="s">
        <v>462</v>
      </c>
      <c r="AA9741" s="9" t="s">
        <v>198</v>
      </c>
      <c r="AB9741" s="9">
        <v>8051852</v>
      </c>
      <c r="AC9741" s="9" t="s">
        <v>10515</v>
      </c>
      <c r="AD9741" s="9" t="s">
        <v>231</v>
      </c>
      <c r="AE9741" s="5">
        <f t="shared" si="326"/>
        <v>0</v>
      </c>
      <c r="AF9741" s="5" t="str">
        <f t="shared" si="327"/>
        <v>katB</v>
      </c>
      <c r="AG9741" s="153"/>
      <c r="AH9741" s="153"/>
      <c r="AI9741" t="s">
        <v>201</v>
      </c>
      <c r="AJ9741" t="s">
        <v>17878</v>
      </c>
      <c r="AK9741" s="9" t="str">
        <f>VLOOKUP(Y9741,zdroj!D:AJ,33,0)</f>
        <v>katB</v>
      </c>
    </row>
    <row r="9742" spans="8:37" x14ac:dyDescent="0.25">
      <c r="H9742" s="8"/>
      <c r="I9742" s="8"/>
      <c r="N9742" s="23"/>
      <c r="O9742" s="24"/>
      <c r="P9742" s="19"/>
      <c r="Q9742" s="19"/>
      <c r="R9742" s="19"/>
      <c r="U9742" s="27"/>
      <c r="Y9742" s="9" t="s">
        <v>649</v>
      </c>
      <c r="Z9742" s="9" t="s">
        <v>462</v>
      </c>
      <c r="AA9742" s="9" t="s">
        <v>198</v>
      </c>
      <c r="AB9742" s="9">
        <v>8052123</v>
      </c>
      <c r="AC9742" s="9" t="s">
        <v>10516</v>
      </c>
      <c r="AD9742" s="9" t="s">
        <v>231</v>
      </c>
      <c r="AE9742" s="5">
        <f t="shared" si="326"/>
        <v>0</v>
      </c>
      <c r="AF9742" s="5" t="str">
        <f t="shared" si="327"/>
        <v>katB</v>
      </c>
      <c r="AG9742" s="153"/>
      <c r="AH9742" s="153"/>
      <c r="AI9742" t="s">
        <v>201</v>
      </c>
      <c r="AJ9742" t="s">
        <v>17878</v>
      </c>
      <c r="AK9742" s="9" t="str">
        <f>VLOOKUP(Y9742,zdroj!D:AJ,33,0)</f>
        <v>katB</v>
      </c>
    </row>
    <row r="9743" spans="8:37" x14ac:dyDescent="0.25">
      <c r="H9743" s="8"/>
      <c r="I9743" s="8"/>
      <c r="N9743" s="23"/>
      <c r="O9743" s="24"/>
      <c r="P9743" s="19"/>
      <c r="Q9743" s="19"/>
      <c r="R9743" s="19"/>
      <c r="U9743" s="27"/>
      <c r="Y9743" s="9" t="s">
        <v>649</v>
      </c>
      <c r="Z9743" s="9" t="s">
        <v>462</v>
      </c>
      <c r="AA9743" s="9" t="s">
        <v>198</v>
      </c>
      <c r="AB9743" s="9">
        <v>8052131</v>
      </c>
      <c r="AC9743" s="9" t="s">
        <v>10517</v>
      </c>
      <c r="AD9743" s="9" t="s">
        <v>231</v>
      </c>
      <c r="AE9743" s="5">
        <f t="shared" si="326"/>
        <v>0</v>
      </c>
      <c r="AF9743" s="5" t="str">
        <f t="shared" si="327"/>
        <v>katB</v>
      </c>
      <c r="AG9743" s="153"/>
      <c r="AH9743" s="153"/>
      <c r="AI9743" t="s">
        <v>201</v>
      </c>
      <c r="AJ9743" t="s">
        <v>17878</v>
      </c>
      <c r="AK9743" s="9" t="str">
        <f>VLOOKUP(Y9743,zdroj!D:AJ,33,0)</f>
        <v>katB</v>
      </c>
    </row>
    <row r="9744" spans="8:37" x14ac:dyDescent="0.25">
      <c r="H9744" s="8"/>
      <c r="I9744" s="8"/>
      <c r="N9744" s="23"/>
      <c r="O9744" s="24"/>
      <c r="P9744" s="19"/>
      <c r="Q9744" s="19"/>
      <c r="R9744" s="19"/>
      <c r="U9744" s="27"/>
      <c r="Y9744" s="9" t="s">
        <v>649</v>
      </c>
      <c r="Z9744" s="9" t="s">
        <v>462</v>
      </c>
      <c r="AA9744" s="9" t="s">
        <v>198</v>
      </c>
      <c r="AB9744" s="9">
        <v>8052140</v>
      </c>
      <c r="AC9744" s="9" t="s">
        <v>10518</v>
      </c>
      <c r="AD9744" s="9" t="s">
        <v>231</v>
      </c>
      <c r="AE9744" s="5">
        <f t="shared" si="326"/>
        <v>0</v>
      </c>
      <c r="AF9744" s="5" t="str">
        <f t="shared" si="327"/>
        <v>katB</v>
      </c>
      <c r="AG9744" s="153"/>
      <c r="AH9744" s="153"/>
      <c r="AI9744" t="s">
        <v>201</v>
      </c>
      <c r="AJ9744" t="s">
        <v>17878</v>
      </c>
      <c r="AK9744" s="9" t="str">
        <f>VLOOKUP(Y9744,zdroj!D:AJ,33,0)</f>
        <v>katB</v>
      </c>
    </row>
    <row r="9745" spans="8:37" x14ac:dyDescent="0.25">
      <c r="H9745" s="8"/>
      <c r="I9745" s="8"/>
      <c r="N9745" s="23"/>
      <c r="O9745" s="24"/>
      <c r="P9745" s="19"/>
      <c r="Q9745" s="19"/>
      <c r="R9745" s="19"/>
      <c r="U9745" s="27"/>
      <c r="Y9745" s="9" t="s">
        <v>649</v>
      </c>
      <c r="Z9745" s="9" t="s">
        <v>462</v>
      </c>
      <c r="AA9745" s="9" t="s">
        <v>198</v>
      </c>
      <c r="AB9745" s="9">
        <v>8052158</v>
      </c>
      <c r="AC9745" s="9" t="s">
        <v>10519</v>
      </c>
      <c r="AD9745" s="9" t="s">
        <v>231</v>
      </c>
      <c r="AE9745" s="5">
        <f t="shared" si="326"/>
        <v>0</v>
      </c>
      <c r="AF9745" s="5" t="str">
        <f t="shared" si="327"/>
        <v>katB</v>
      </c>
      <c r="AG9745" s="153"/>
      <c r="AH9745" s="153"/>
      <c r="AI9745" t="s">
        <v>201</v>
      </c>
      <c r="AJ9745" t="s">
        <v>17878</v>
      </c>
      <c r="AK9745" s="9" t="str">
        <f>VLOOKUP(Y9745,zdroj!D:AJ,33,0)</f>
        <v>katB</v>
      </c>
    </row>
    <row r="9746" spans="8:37" x14ac:dyDescent="0.25">
      <c r="H9746" s="8"/>
      <c r="I9746" s="8"/>
      <c r="N9746" s="23"/>
      <c r="O9746" s="24"/>
      <c r="P9746" s="19"/>
      <c r="Q9746" s="19"/>
      <c r="R9746" s="19"/>
      <c r="U9746" s="27"/>
      <c r="Y9746" s="9" t="s">
        <v>649</v>
      </c>
      <c r="Z9746" s="9" t="s">
        <v>462</v>
      </c>
      <c r="AA9746" s="9" t="s">
        <v>198</v>
      </c>
      <c r="AB9746" s="9">
        <v>25670662</v>
      </c>
      <c r="AC9746" s="9" t="s">
        <v>10520</v>
      </c>
      <c r="AD9746" s="9" t="s">
        <v>231</v>
      </c>
      <c r="AE9746" s="5">
        <f t="shared" si="326"/>
        <v>0</v>
      </c>
      <c r="AF9746" s="5" t="str">
        <f t="shared" si="327"/>
        <v>katB</v>
      </c>
      <c r="AG9746" s="153"/>
      <c r="AH9746" s="153"/>
      <c r="AI9746" t="s">
        <v>201</v>
      </c>
      <c r="AJ9746" t="s">
        <v>17878</v>
      </c>
      <c r="AK9746" s="9" t="str">
        <f>VLOOKUP(Y9746,zdroj!D:AJ,33,0)</f>
        <v>katB</v>
      </c>
    </row>
    <row r="9747" spans="8:37" x14ac:dyDescent="0.25">
      <c r="H9747" s="8"/>
      <c r="I9747" s="8"/>
      <c r="N9747" s="23"/>
      <c r="O9747" s="24"/>
      <c r="P9747" s="19"/>
      <c r="Q9747" s="19"/>
      <c r="R9747" s="19"/>
      <c r="U9747" s="27"/>
      <c r="Y9747" s="9" t="s">
        <v>649</v>
      </c>
      <c r="Z9747" s="9" t="s">
        <v>462</v>
      </c>
      <c r="AA9747" s="9" t="s">
        <v>198</v>
      </c>
      <c r="AB9747" s="9">
        <v>8052166</v>
      </c>
      <c r="AC9747" s="9" t="s">
        <v>10521</v>
      </c>
      <c r="AD9747" s="9" t="s">
        <v>231</v>
      </c>
      <c r="AE9747" s="5">
        <f t="shared" si="326"/>
        <v>0</v>
      </c>
      <c r="AF9747" s="5" t="str">
        <f t="shared" si="327"/>
        <v>katB</v>
      </c>
      <c r="AG9747" s="153"/>
      <c r="AH9747" s="153"/>
      <c r="AI9747" t="s">
        <v>201</v>
      </c>
      <c r="AJ9747" t="s">
        <v>17878</v>
      </c>
      <c r="AK9747" s="9" t="str">
        <f>VLOOKUP(Y9747,zdroj!D:AJ,33,0)</f>
        <v>katB</v>
      </c>
    </row>
    <row r="9748" spans="8:37" x14ac:dyDescent="0.25">
      <c r="H9748" s="8"/>
      <c r="I9748" s="8"/>
      <c r="N9748" s="23"/>
      <c r="O9748" s="24"/>
      <c r="P9748" s="19"/>
      <c r="Q9748" s="19"/>
      <c r="R9748" s="19"/>
      <c r="U9748" s="27"/>
      <c r="Y9748" s="9" t="s">
        <v>649</v>
      </c>
      <c r="Z9748" s="9" t="s">
        <v>462</v>
      </c>
      <c r="AA9748" s="9" t="s">
        <v>198</v>
      </c>
      <c r="AB9748" s="9">
        <v>8052174</v>
      </c>
      <c r="AC9748" s="9" t="s">
        <v>10522</v>
      </c>
      <c r="AD9748" s="9" t="s">
        <v>231</v>
      </c>
      <c r="AE9748" s="5">
        <f t="shared" si="326"/>
        <v>0</v>
      </c>
      <c r="AF9748" s="5" t="str">
        <f t="shared" si="327"/>
        <v>katB</v>
      </c>
      <c r="AG9748" s="153"/>
      <c r="AH9748" s="153"/>
      <c r="AI9748" t="s">
        <v>201</v>
      </c>
      <c r="AJ9748" t="s">
        <v>17878</v>
      </c>
      <c r="AK9748" s="9" t="str">
        <f>VLOOKUP(Y9748,zdroj!D:AJ,33,0)</f>
        <v>katB</v>
      </c>
    </row>
    <row r="9749" spans="8:37" x14ac:dyDescent="0.25">
      <c r="H9749" s="8"/>
      <c r="I9749" s="8"/>
      <c r="N9749" s="23"/>
      <c r="O9749" s="24"/>
      <c r="P9749" s="19"/>
      <c r="Q9749" s="19"/>
      <c r="R9749" s="19"/>
      <c r="U9749" s="27"/>
      <c r="Y9749" s="9" t="s">
        <v>649</v>
      </c>
      <c r="Z9749" s="9" t="s">
        <v>462</v>
      </c>
      <c r="AA9749" s="9" t="s">
        <v>198</v>
      </c>
      <c r="AB9749" s="9">
        <v>8052182</v>
      </c>
      <c r="AC9749" s="9" t="s">
        <v>10523</v>
      </c>
      <c r="AD9749" s="9" t="s">
        <v>800</v>
      </c>
      <c r="AE9749" s="5">
        <f t="shared" si="326"/>
        <v>0</v>
      </c>
      <c r="AF9749" s="5" t="str">
        <f t="shared" si="327"/>
        <v>Pokryto</v>
      </c>
      <c r="AG9749" s="153"/>
      <c r="AH9749" s="153"/>
      <c r="AI9749" t="s">
        <v>201</v>
      </c>
      <c r="AJ9749" t="s">
        <v>800</v>
      </c>
      <c r="AK9749" s="9" t="str">
        <f>VLOOKUP(Y9749,zdroj!D:AJ,33,0)</f>
        <v>katB</v>
      </c>
    </row>
    <row r="9750" spans="8:37" x14ac:dyDescent="0.25">
      <c r="H9750" s="8"/>
      <c r="I9750" s="8"/>
      <c r="N9750" s="23"/>
      <c r="O9750" s="24"/>
      <c r="P9750" s="19"/>
      <c r="Q9750" s="19"/>
      <c r="R9750" s="19"/>
      <c r="U9750" s="27"/>
      <c r="Y9750" s="9" t="s">
        <v>649</v>
      </c>
      <c r="Z9750" s="9" t="s">
        <v>462</v>
      </c>
      <c r="AA9750" s="9" t="s">
        <v>198</v>
      </c>
      <c r="AB9750" s="9">
        <v>8052191</v>
      </c>
      <c r="AC9750" s="9" t="s">
        <v>10524</v>
      </c>
      <c r="AD9750" s="9" t="s">
        <v>231</v>
      </c>
      <c r="AE9750" s="5">
        <f t="shared" si="326"/>
        <v>0</v>
      </c>
      <c r="AF9750" s="5" t="str">
        <f t="shared" si="327"/>
        <v>katB</v>
      </c>
      <c r="AG9750" s="153"/>
      <c r="AH9750" s="153"/>
      <c r="AI9750" t="s">
        <v>201</v>
      </c>
      <c r="AJ9750" t="s">
        <v>17878</v>
      </c>
      <c r="AK9750" s="9" t="str">
        <f>VLOOKUP(Y9750,zdroj!D:AJ,33,0)</f>
        <v>katB</v>
      </c>
    </row>
    <row r="9751" spans="8:37" x14ac:dyDescent="0.25">
      <c r="H9751" s="8"/>
      <c r="I9751" s="8"/>
      <c r="N9751" s="23"/>
      <c r="O9751" s="24"/>
      <c r="P9751" s="19"/>
      <c r="Q9751" s="19"/>
      <c r="R9751" s="19"/>
      <c r="U9751" s="27"/>
      <c r="Y9751" s="9" t="s">
        <v>649</v>
      </c>
      <c r="Z9751" s="9" t="s">
        <v>462</v>
      </c>
      <c r="AA9751" s="9" t="s">
        <v>198</v>
      </c>
      <c r="AB9751" s="9">
        <v>8052204</v>
      </c>
      <c r="AC9751" s="9" t="s">
        <v>10525</v>
      </c>
      <c r="AD9751" s="9" t="s">
        <v>231</v>
      </c>
      <c r="AE9751" s="5">
        <f t="shared" si="326"/>
        <v>0</v>
      </c>
      <c r="AF9751" s="5" t="str">
        <f t="shared" si="327"/>
        <v>katB</v>
      </c>
      <c r="AG9751" s="153"/>
      <c r="AH9751" s="153"/>
      <c r="AI9751" t="s">
        <v>201</v>
      </c>
      <c r="AJ9751" t="s">
        <v>17878</v>
      </c>
      <c r="AK9751" s="9" t="str">
        <f>VLOOKUP(Y9751,zdroj!D:AJ,33,0)</f>
        <v>katB</v>
      </c>
    </row>
    <row r="9752" spans="8:37" x14ac:dyDescent="0.25">
      <c r="H9752" s="8"/>
      <c r="I9752" s="8"/>
      <c r="N9752" s="23"/>
      <c r="O9752" s="24"/>
      <c r="P9752" s="19"/>
      <c r="Q9752" s="19"/>
      <c r="R9752" s="19"/>
      <c r="U9752" s="27"/>
      <c r="Y9752" s="9" t="s">
        <v>649</v>
      </c>
      <c r="Z9752" s="9" t="s">
        <v>462</v>
      </c>
      <c r="AA9752" s="9" t="s">
        <v>198</v>
      </c>
      <c r="AB9752" s="9">
        <v>8051861</v>
      </c>
      <c r="AC9752" s="9" t="s">
        <v>10526</v>
      </c>
      <c r="AD9752" s="9" t="s">
        <v>231</v>
      </c>
      <c r="AE9752" s="5">
        <f t="shared" si="326"/>
        <v>0</v>
      </c>
      <c r="AF9752" s="5" t="str">
        <f t="shared" si="327"/>
        <v>katB</v>
      </c>
      <c r="AG9752" s="153"/>
      <c r="AH9752" s="153"/>
      <c r="AI9752" t="s">
        <v>201</v>
      </c>
      <c r="AJ9752" t="s">
        <v>17878</v>
      </c>
      <c r="AK9752" s="9" t="str">
        <f>VLOOKUP(Y9752,zdroj!D:AJ,33,0)</f>
        <v>katB</v>
      </c>
    </row>
    <row r="9753" spans="8:37" x14ac:dyDescent="0.25">
      <c r="H9753" s="8"/>
      <c r="I9753" s="8"/>
      <c r="N9753" s="23"/>
      <c r="O9753" s="24"/>
      <c r="P9753" s="19"/>
      <c r="Q9753" s="19"/>
      <c r="R9753" s="19"/>
      <c r="U9753" s="27"/>
      <c r="Y9753" s="9" t="s">
        <v>649</v>
      </c>
      <c r="Z9753" s="9" t="s">
        <v>462</v>
      </c>
      <c r="AA9753" s="9" t="s">
        <v>198</v>
      </c>
      <c r="AB9753" s="9">
        <v>8052212</v>
      </c>
      <c r="AC9753" s="9" t="s">
        <v>10527</v>
      </c>
      <c r="AD9753" s="9" t="s">
        <v>231</v>
      </c>
      <c r="AE9753" s="5">
        <f t="shared" si="326"/>
        <v>0</v>
      </c>
      <c r="AF9753" s="5" t="str">
        <f t="shared" si="327"/>
        <v>katB</v>
      </c>
      <c r="AG9753" s="153"/>
      <c r="AH9753" s="153"/>
      <c r="AI9753" t="s">
        <v>201</v>
      </c>
      <c r="AJ9753" t="s">
        <v>17878</v>
      </c>
      <c r="AK9753" s="9" t="str">
        <f>VLOOKUP(Y9753,zdroj!D:AJ,33,0)</f>
        <v>katB</v>
      </c>
    </row>
    <row r="9754" spans="8:37" x14ac:dyDescent="0.25">
      <c r="H9754" s="8"/>
      <c r="I9754" s="8"/>
      <c r="N9754" s="23"/>
      <c r="O9754" s="24"/>
      <c r="P9754" s="19"/>
      <c r="Q9754" s="19"/>
      <c r="R9754" s="19"/>
      <c r="U9754" s="27"/>
      <c r="Y9754" s="9" t="s">
        <v>649</v>
      </c>
      <c r="Z9754" s="9" t="s">
        <v>462</v>
      </c>
      <c r="AA9754" s="9" t="s">
        <v>198</v>
      </c>
      <c r="AB9754" s="9">
        <v>8052221</v>
      </c>
      <c r="AC9754" s="9" t="s">
        <v>10528</v>
      </c>
      <c r="AD9754" s="9" t="s">
        <v>231</v>
      </c>
      <c r="AE9754" s="5">
        <f t="shared" si="326"/>
        <v>0</v>
      </c>
      <c r="AF9754" s="5" t="str">
        <f t="shared" si="327"/>
        <v>katB</v>
      </c>
      <c r="AG9754" s="153"/>
      <c r="AH9754" s="153"/>
      <c r="AI9754" t="s">
        <v>201</v>
      </c>
      <c r="AJ9754" t="s">
        <v>17878</v>
      </c>
      <c r="AK9754" s="9" t="str">
        <f>VLOOKUP(Y9754,zdroj!D:AJ,33,0)</f>
        <v>katB</v>
      </c>
    </row>
    <row r="9755" spans="8:37" x14ac:dyDescent="0.25">
      <c r="H9755" s="8"/>
      <c r="I9755" s="8"/>
      <c r="N9755" s="23"/>
      <c r="O9755" s="24"/>
      <c r="P9755" s="19"/>
      <c r="Q9755" s="19"/>
      <c r="R9755" s="19"/>
      <c r="U9755" s="27"/>
      <c r="Y9755" s="9" t="s">
        <v>649</v>
      </c>
      <c r="Z9755" s="9" t="s">
        <v>462</v>
      </c>
      <c r="AA9755" s="9" t="s">
        <v>198</v>
      </c>
      <c r="AB9755" s="9">
        <v>8052239</v>
      </c>
      <c r="AC9755" s="9" t="s">
        <v>10529</v>
      </c>
      <c r="AD9755" s="9" t="s">
        <v>800</v>
      </c>
      <c r="AE9755" s="5">
        <f t="shared" si="326"/>
        <v>0</v>
      </c>
      <c r="AF9755" s="5" t="str">
        <f t="shared" si="327"/>
        <v>Pokryto</v>
      </c>
      <c r="AG9755" s="153"/>
      <c r="AH9755" s="153"/>
      <c r="AI9755" t="s">
        <v>17882</v>
      </c>
      <c r="AJ9755" t="s">
        <v>800</v>
      </c>
      <c r="AK9755" s="9" t="str">
        <f>VLOOKUP(Y9755,zdroj!D:AJ,33,0)</f>
        <v>katB</v>
      </c>
    </row>
    <row r="9756" spans="8:37" x14ac:dyDescent="0.25">
      <c r="H9756" s="8"/>
      <c r="I9756" s="8"/>
      <c r="N9756" s="23"/>
      <c r="O9756" s="24"/>
      <c r="P9756" s="19"/>
      <c r="Q9756" s="19"/>
      <c r="R9756" s="19"/>
      <c r="U9756" s="27"/>
      <c r="Y9756" s="9" t="s">
        <v>649</v>
      </c>
      <c r="Z9756" s="9" t="s">
        <v>462</v>
      </c>
      <c r="AA9756" s="9" t="s">
        <v>198</v>
      </c>
      <c r="AB9756" s="9">
        <v>8052247</v>
      </c>
      <c r="AC9756" s="9" t="s">
        <v>10530</v>
      </c>
      <c r="AD9756" s="9" t="s">
        <v>231</v>
      </c>
      <c r="AE9756" s="5">
        <f t="shared" si="326"/>
        <v>0</v>
      </c>
      <c r="AF9756" s="5" t="str">
        <f t="shared" si="327"/>
        <v>katB</v>
      </c>
      <c r="AG9756" s="153"/>
      <c r="AH9756" s="153"/>
      <c r="AI9756" t="s">
        <v>229</v>
      </c>
      <c r="AJ9756" t="s">
        <v>17878</v>
      </c>
      <c r="AK9756" s="9" t="str">
        <f>VLOOKUP(Y9756,zdroj!D:AJ,33,0)</f>
        <v>katB</v>
      </c>
    </row>
    <row r="9757" spans="8:37" x14ac:dyDescent="0.25">
      <c r="H9757" s="8"/>
      <c r="I9757" s="8"/>
      <c r="N9757" s="23"/>
      <c r="O9757" s="24"/>
      <c r="P9757" s="19"/>
      <c r="Q9757" s="19"/>
      <c r="R9757" s="19"/>
      <c r="U9757" s="27"/>
      <c r="Y9757" s="9" t="s">
        <v>649</v>
      </c>
      <c r="Z9757" s="9" t="s">
        <v>462</v>
      </c>
      <c r="AA9757" s="9" t="s">
        <v>198</v>
      </c>
      <c r="AB9757" s="9">
        <v>8052255</v>
      </c>
      <c r="AC9757" s="9" t="s">
        <v>10531</v>
      </c>
      <c r="AD9757" s="9" t="s">
        <v>231</v>
      </c>
      <c r="AE9757" s="5">
        <f t="shared" si="326"/>
        <v>0</v>
      </c>
      <c r="AF9757" s="5" t="str">
        <f t="shared" si="327"/>
        <v>katB</v>
      </c>
      <c r="AG9757" s="153"/>
      <c r="AH9757" s="153"/>
      <c r="AI9757" t="s">
        <v>201</v>
      </c>
      <c r="AJ9757" t="s">
        <v>17878</v>
      </c>
      <c r="AK9757" s="9" t="str">
        <f>VLOOKUP(Y9757,zdroj!D:AJ,33,0)</f>
        <v>katB</v>
      </c>
    </row>
    <row r="9758" spans="8:37" x14ac:dyDescent="0.25">
      <c r="H9758" s="8"/>
      <c r="I9758" s="8"/>
      <c r="N9758" s="23"/>
      <c r="O9758" s="24"/>
      <c r="P9758" s="19"/>
      <c r="Q9758" s="19"/>
      <c r="R9758" s="19"/>
      <c r="U9758" s="27"/>
      <c r="Y9758" s="9" t="s">
        <v>649</v>
      </c>
      <c r="Z9758" s="9" t="s">
        <v>462</v>
      </c>
      <c r="AA9758" s="9" t="s">
        <v>198</v>
      </c>
      <c r="AB9758" s="9">
        <v>8052263</v>
      </c>
      <c r="AC9758" s="9" t="s">
        <v>10532</v>
      </c>
      <c r="AD9758" s="9" t="s">
        <v>231</v>
      </c>
      <c r="AE9758" s="5">
        <f t="shared" si="326"/>
        <v>0</v>
      </c>
      <c r="AF9758" s="5" t="str">
        <f t="shared" si="327"/>
        <v>katB</v>
      </c>
      <c r="AG9758" s="153"/>
      <c r="AH9758" s="153"/>
      <c r="AI9758" t="s">
        <v>201</v>
      </c>
      <c r="AJ9758" t="s">
        <v>17878</v>
      </c>
      <c r="AK9758" s="9" t="str">
        <f>VLOOKUP(Y9758,zdroj!D:AJ,33,0)</f>
        <v>katB</v>
      </c>
    </row>
    <row r="9759" spans="8:37" x14ac:dyDescent="0.25">
      <c r="H9759" s="8"/>
      <c r="I9759" s="8"/>
      <c r="N9759" s="23"/>
      <c r="O9759" s="24"/>
      <c r="P9759" s="19"/>
      <c r="Q9759" s="19"/>
      <c r="R9759" s="19"/>
      <c r="U9759" s="27"/>
      <c r="Y9759" s="9" t="s">
        <v>649</v>
      </c>
      <c r="Z9759" s="9" t="s">
        <v>462</v>
      </c>
      <c r="AA9759" s="9" t="s">
        <v>198</v>
      </c>
      <c r="AB9759" s="9">
        <v>8052271</v>
      </c>
      <c r="AC9759" s="9" t="s">
        <v>10533</v>
      </c>
      <c r="AD9759" s="9" t="s">
        <v>231</v>
      </c>
      <c r="AE9759" s="5">
        <f t="shared" si="326"/>
        <v>0</v>
      </c>
      <c r="AF9759" s="5" t="str">
        <f t="shared" si="327"/>
        <v>katB</v>
      </c>
      <c r="AG9759" s="153"/>
      <c r="AH9759" s="153"/>
      <c r="AI9759" t="s">
        <v>201</v>
      </c>
      <c r="AJ9759" t="s">
        <v>17878</v>
      </c>
      <c r="AK9759" s="9" t="str">
        <f>VLOOKUP(Y9759,zdroj!D:AJ,33,0)</f>
        <v>katB</v>
      </c>
    </row>
    <row r="9760" spans="8:37" x14ac:dyDescent="0.25">
      <c r="H9760" s="8"/>
      <c r="I9760" s="8"/>
      <c r="N9760" s="23"/>
      <c r="O9760" s="24"/>
      <c r="P9760" s="19"/>
      <c r="Q9760" s="19"/>
      <c r="R9760" s="19"/>
      <c r="U9760" s="27"/>
      <c r="Y9760" s="9" t="s">
        <v>649</v>
      </c>
      <c r="Z9760" s="9" t="s">
        <v>462</v>
      </c>
      <c r="AA9760" s="9" t="s">
        <v>198</v>
      </c>
      <c r="AB9760" s="9">
        <v>8052280</v>
      </c>
      <c r="AC9760" s="9" t="s">
        <v>10534</v>
      </c>
      <c r="AD9760" s="9" t="s">
        <v>231</v>
      </c>
      <c r="AE9760" s="5">
        <f t="shared" si="326"/>
        <v>0</v>
      </c>
      <c r="AF9760" s="5" t="str">
        <f t="shared" si="327"/>
        <v>katB</v>
      </c>
      <c r="AG9760" s="153"/>
      <c r="AH9760" s="153"/>
      <c r="AI9760" t="s">
        <v>201</v>
      </c>
      <c r="AJ9760" t="s">
        <v>17878</v>
      </c>
      <c r="AK9760" s="9" t="str">
        <f>VLOOKUP(Y9760,zdroj!D:AJ,33,0)</f>
        <v>katB</v>
      </c>
    </row>
    <row r="9761" spans="8:37" x14ac:dyDescent="0.25">
      <c r="H9761" s="8"/>
      <c r="I9761" s="8"/>
      <c r="N9761" s="23"/>
      <c r="O9761" s="24"/>
      <c r="P9761" s="19"/>
      <c r="Q9761" s="19"/>
      <c r="R9761" s="19"/>
      <c r="U9761" s="27"/>
      <c r="Y9761" s="9" t="s">
        <v>649</v>
      </c>
      <c r="Z9761" s="9" t="s">
        <v>462</v>
      </c>
      <c r="AA9761" s="9" t="s">
        <v>198</v>
      </c>
      <c r="AB9761" s="9">
        <v>8052298</v>
      </c>
      <c r="AC9761" s="9" t="s">
        <v>10535</v>
      </c>
      <c r="AD9761" s="9" t="s">
        <v>231</v>
      </c>
      <c r="AE9761" s="5">
        <f t="shared" si="326"/>
        <v>0</v>
      </c>
      <c r="AF9761" s="5" t="str">
        <f t="shared" si="327"/>
        <v>katB</v>
      </c>
      <c r="AG9761" s="153"/>
      <c r="AH9761" s="153"/>
      <c r="AI9761" t="s">
        <v>201</v>
      </c>
      <c r="AJ9761" t="s">
        <v>17878</v>
      </c>
      <c r="AK9761" s="9" t="str">
        <f>VLOOKUP(Y9761,zdroj!D:AJ,33,0)</f>
        <v>katB</v>
      </c>
    </row>
    <row r="9762" spans="8:37" x14ac:dyDescent="0.25">
      <c r="H9762" s="8"/>
      <c r="I9762" s="8"/>
      <c r="N9762" s="23"/>
      <c r="O9762" s="24"/>
      <c r="P9762" s="19"/>
      <c r="Q9762" s="19"/>
      <c r="R9762" s="19"/>
      <c r="U9762" s="27"/>
      <c r="Y9762" s="9" t="s">
        <v>649</v>
      </c>
      <c r="Z9762" s="9" t="s">
        <v>462</v>
      </c>
      <c r="AA9762" s="9" t="s">
        <v>198</v>
      </c>
      <c r="AB9762" s="9">
        <v>8052301</v>
      </c>
      <c r="AC9762" s="9" t="s">
        <v>10536</v>
      </c>
      <c r="AD9762" s="9" t="s">
        <v>231</v>
      </c>
      <c r="AE9762" s="5">
        <f t="shared" si="326"/>
        <v>0</v>
      </c>
      <c r="AF9762" s="5" t="str">
        <f t="shared" si="327"/>
        <v>katB</v>
      </c>
      <c r="AG9762" s="153"/>
      <c r="AH9762" s="153"/>
      <c r="AI9762" t="s">
        <v>201</v>
      </c>
      <c r="AJ9762" t="s">
        <v>17878</v>
      </c>
      <c r="AK9762" s="9" t="str">
        <f>VLOOKUP(Y9762,zdroj!D:AJ,33,0)</f>
        <v>katB</v>
      </c>
    </row>
    <row r="9763" spans="8:37" x14ac:dyDescent="0.25">
      <c r="H9763" s="8"/>
      <c r="I9763" s="8"/>
      <c r="N9763" s="23"/>
      <c r="O9763" s="24"/>
      <c r="P9763" s="19"/>
      <c r="Q9763" s="19"/>
      <c r="R9763" s="19"/>
      <c r="U9763" s="27"/>
      <c r="Y9763" s="9" t="s">
        <v>649</v>
      </c>
      <c r="Z9763" s="9" t="s">
        <v>462</v>
      </c>
      <c r="AA9763" s="9" t="s">
        <v>198</v>
      </c>
      <c r="AB9763" s="9">
        <v>8051879</v>
      </c>
      <c r="AC9763" s="9" t="s">
        <v>10537</v>
      </c>
      <c r="AD9763" s="9" t="s">
        <v>231</v>
      </c>
      <c r="AE9763" s="5">
        <f t="shared" si="326"/>
        <v>0</v>
      </c>
      <c r="AF9763" s="5" t="str">
        <f t="shared" si="327"/>
        <v>katB</v>
      </c>
      <c r="AG9763" s="153"/>
      <c r="AH9763" s="153"/>
      <c r="AI9763" t="s">
        <v>201</v>
      </c>
      <c r="AJ9763" t="s">
        <v>17878</v>
      </c>
      <c r="AK9763" s="9" t="str">
        <f>VLOOKUP(Y9763,zdroj!D:AJ,33,0)</f>
        <v>katB</v>
      </c>
    </row>
    <row r="9764" spans="8:37" x14ac:dyDescent="0.25">
      <c r="H9764" s="8"/>
      <c r="I9764" s="8"/>
      <c r="N9764" s="23"/>
      <c r="O9764" s="24"/>
      <c r="P9764" s="19"/>
      <c r="Q9764" s="19"/>
      <c r="R9764" s="19"/>
      <c r="U9764" s="27"/>
      <c r="Y9764" s="9" t="s">
        <v>649</v>
      </c>
      <c r="Z9764" s="9" t="s">
        <v>462</v>
      </c>
      <c r="AA9764" s="9" t="s">
        <v>198</v>
      </c>
      <c r="AB9764" s="9">
        <v>8052310</v>
      </c>
      <c r="AC9764" s="9" t="s">
        <v>10538</v>
      </c>
      <c r="AD9764" s="9" t="s">
        <v>231</v>
      </c>
      <c r="AE9764" s="5">
        <f t="shared" si="326"/>
        <v>0</v>
      </c>
      <c r="AF9764" s="5" t="str">
        <f t="shared" si="327"/>
        <v>katB</v>
      </c>
      <c r="AG9764" s="153"/>
      <c r="AH9764" s="153"/>
      <c r="AI9764" t="s">
        <v>201</v>
      </c>
      <c r="AJ9764" t="s">
        <v>17878</v>
      </c>
      <c r="AK9764" s="9" t="str">
        <f>VLOOKUP(Y9764,zdroj!D:AJ,33,0)</f>
        <v>katB</v>
      </c>
    </row>
    <row r="9765" spans="8:37" x14ac:dyDescent="0.25">
      <c r="H9765" s="8"/>
      <c r="I9765" s="8"/>
      <c r="N9765" s="23"/>
      <c r="O9765" s="24"/>
      <c r="P9765" s="19"/>
      <c r="Q9765" s="19"/>
      <c r="R9765" s="19"/>
      <c r="U9765" s="27"/>
      <c r="Y9765" s="9" t="s">
        <v>649</v>
      </c>
      <c r="Z9765" s="9" t="s">
        <v>462</v>
      </c>
      <c r="AA9765" s="9" t="s">
        <v>198</v>
      </c>
      <c r="AB9765" s="9">
        <v>8052328</v>
      </c>
      <c r="AC9765" s="9" t="s">
        <v>10539</v>
      </c>
      <c r="AD9765" s="9" t="s">
        <v>231</v>
      </c>
      <c r="AE9765" s="5">
        <f t="shared" si="326"/>
        <v>0</v>
      </c>
      <c r="AF9765" s="5" t="str">
        <f t="shared" si="327"/>
        <v>katB</v>
      </c>
      <c r="AG9765" s="153"/>
      <c r="AH9765" s="153"/>
      <c r="AI9765" t="s">
        <v>201</v>
      </c>
      <c r="AJ9765" t="s">
        <v>17878</v>
      </c>
      <c r="AK9765" s="9" t="str">
        <f>VLOOKUP(Y9765,zdroj!D:AJ,33,0)</f>
        <v>katB</v>
      </c>
    </row>
    <row r="9766" spans="8:37" x14ac:dyDescent="0.25">
      <c r="H9766" s="8"/>
      <c r="I9766" s="8"/>
      <c r="N9766" s="23"/>
      <c r="O9766" s="24"/>
      <c r="P9766" s="19"/>
      <c r="Q9766" s="19"/>
      <c r="R9766" s="19"/>
      <c r="U9766" s="27"/>
      <c r="Y9766" s="9" t="s">
        <v>649</v>
      </c>
      <c r="Z9766" s="9" t="s">
        <v>462</v>
      </c>
      <c r="AA9766" s="9" t="s">
        <v>198</v>
      </c>
      <c r="AB9766" s="9">
        <v>8052336</v>
      </c>
      <c r="AC9766" s="9" t="s">
        <v>10540</v>
      </c>
      <c r="AD9766" s="9" t="s">
        <v>231</v>
      </c>
      <c r="AE9766" s="5">
        <f t="shared" si="326"/>
        <v>0</v>
      </c>
      <c r="AF9766" s="5" t="str">
        <f t="shared" si="327"/>
        <v>katB</v>
      </c>
      <c r="AG9766" s="153"/>
      <c r="AH9766" s="153"/>
      <c r="AI9766" t="s">
        <v>201</v>
      </c>
      <c r="AJ9766" t="s">
        <v>17878</v>
      </c>
      <c r="AK9766" s="9" t="str">
        <f>VLOOKUP(Y9766,zdroj!D:AJ,33,0)</f>
        <v>katB</v>
      </c>
    </row>
    <row r="9767" spans="8:37" x14ac:dyDescent="0.25">
      <c r="H9767" s="8"/>
      <c r="I9767" s="8"/>
      <c r="N9767" s="23"/>
      <c r="O9767" s="24"/>
      <c r="P9767" s="19"/>
      <c r="Q9767" s="19"/>
      <c r="R9767" s="19"/>
      <c r="U9767" s="27"/>
      <c r="Y9767" s="9" t="s">
        <v>649</v>
      </c>
      <c r="Z9767" s="9" t="s">
        <v>462</v>
      </c>
      <c r="AA9767" s="9" t="s">
        <v>198</v>
      </c>
      <c r="AB9767" s="9">
        <v>27307115</v>
      </c>
      <c r="AC9767" s="9" t="s">
        <v>10541</v>
      </c>
      <c r="AD9767" s="9" t="s">
        <v>231</v>
      </c>
      <c r="AE9767" s="5">
        <f t="shared" si="326"/>
        <v>0</v>
      </c>
      <c r="AF9767" s="5" t="str">
        <f t="shared" si="327"/>
        <v>katB</v>
      </c>
      <c r="AG9767" s="153"/>
      <c r="AH9767" s="153"/>
      <c r="AI9767" t="s">
        <v>201</v>
      </c>
      <c r="AJ9767" t="s">
        <v>17878</v>
      </c>
      <c r="AK9767" s="9" t="str">
        <f>VLOOKUP(Y9767,zdroj!D:AJ,33,0)</f>
        <v>katB</v>
      </c>
    </row>
    <row r="9768" spans="8:37" x14ac:dyDescent="0.25">
      <c r="H9768" s="8"/>
      <c r="I9768" s="8"/>
      <c r="N9768" s="23"/>
      <c r="O9768" s="24"/>
      <c r="P9768" s="19"/>
      <c r="Q9768" s="19"/>
      <c r="R9768" s="19"/>
      <c r="U9768" s="27"/>
      <c r="Y9768" s="9" t="s">
        <v>649</v>
      </c>
      <c r="Z9768" s="9" t="s">
        <v>462</v>
      </c>
      <c r="AA9768" s="9" t="s">
        <v>198</v>
      </c>
      <c r="AB9768" s="9">
        <v>8052361</v>
      </c>
      <c r="AC9768" s="9" t="s">
        <v>10542</v>
      </c>
      <c r="AD9768" s="9" t="s">
        <v>231</v>
      </c>
      <c r="AE9768" s="5">
        <f t="shared" si="326"/>
        <v>0</v>
      </c>
      <c r="AF9768" s="5" t="str">
        <f t="shared" si="327"/>
        <v>katB</v>
      </c>
      <c r="AG9768" s="153"/>
      <c r="AH9768" s="153"/>
      <c r="AI9768" t="s">
        <v>201</v>
      </c>
      <c r="AJ9768" t="s">
        <v>17878</v>
      </c>
      <c r="AK9768" s="9" t="str">
        <f>VLOOKUP(Y9768,zdroj!D:AJ,33,0)</f>
        <v>katB</v>
      </c>
    </row>
    <row r="9769" spans="8:37" x14ac:dyDescent="0.25">
      <c r="H9769" s="8"/>
      <c r="I9769" s="8"/>
      <c r="N9769" s="23"/>
      <c r="O9769" s="24"/>
      <c r="P9769" s="19"/>
      <c r="Q9769" s="19"/>
      <c r="R9769" s="19"/>
      <c r="U9769" s="27"/>
      <c r="Y9769" s="9" t="s">
        <v>649</v>
      </c>
      <c r="Z9769" s="9" t="s">
        <v>462</v>
      </c>
      <c r="AA9769" s="9" t="s">
        <v>198</v>
      </c>
      <c r="AB9769" s="9">
        <v>8052379</v>
      </c>
      <c r="AC9769" s="9" t="s">
        <v>10543</v>
      </c>
      <c r="AD9769" s="9" t="s">
        <v>231</v>
      </c>
      <c r="AE9769" s="5">
        <f t="shared" si="326"/>
        <v>0</v>
      </c>
      <c r="AF9769" s="5" t="str">
        <f t="shared" si="327"/>
        <v>katB</v>
      </c>
      <c r="AG9769" s="153"/>
      <c r="AH9769" s="153"/>
      <c r="AI9769" t="s">
        <v>229</v>
      </c>
      <c r="AJ9769" t="s">
        <v>17878</v>
      </c>
      <c r="AK9769" s="9" t="str">
        <f>VLOOKUP(Y9769,zdroj!D:AJ,33,0)</f>
        <v>katB</v>
      </c>
    </row>
    <row r="9770" spans="8:37" x14ac:dyDescent="0.25">
      <c r="H9770" s="8"/>
      <c r="I9770" s="8"/>
      <c r="N9770" s="23"/>
      <c r="O9770" s="24"/>
      <c r="P9770" s="19"/>
      <c r="Q9770" s="19"/>
      <c r="R9770" s="19"/>
      <c r="U9770" s="27"/>
      <c r="Y9770" s="9" t="s">
        <v>649</v>
      </c>
      <c r="Z9770" s="9" t="s">
        <v>462</v>
      </c>
      <c r="AA9770" s="9" t="s">
        <v>198</v>
      </c>
      <c r="AB9770" s="9">
        <v>8052387</v>
      </c>
      <c r="AC9770" s="9" t="s">
        <v>10544</v>
      </c>
      <c r="AD9770" s="9" t="s">
        <v>231</v>
      </c>
      <c r="AE9770" s="5">
        <f t="shared" si="326"/>
        <v>0</v>
      </c>
      <c r="AF9770" s="5" t="str">
        <f t="shared" si="327"/>
        <v>katB</v>
      </c>
      <c r="AG9770" s="153"/>
      <c r="AH9770" s="153"/>
      <c r="AI9770" t="s">
        <v>201</v>
      </c>
      <c r="AJ9770" t="s">
        <v>17878</v>
      </c>
      <c r="AK9770" s="9" t="str">
        <f>VLOOKUP(Y9770,zdroj!D:AJ,33,0)</f>
        <v>katB</v>
      </c>
    </row>
    <row r="9771" spans="8:37" x14ac:dyDescent="0.25">
      <c r="H9771" s="8"/>
      <c r="I9771" s="8"/>
      <c r="N9771" s="23"/>
      <c r="O9771" s="24"/>
      <c r="P9771" s="19"/>
      <c r="Q9771" s="19"/>
      <c r="R9771" s="19"/>
      <c r="U9771" s="27"/>
      <c r="Y9771" s="9" t="s">
        <v>649</v>
      </c>
      <c r="Z9771" s="9" t="s">
        <v>462</v>
      </c>
      <c r="AA9771" s="9" t="s">
        <v>198</v>
      </c>
      <c r="AB9771" s="9">
        <v>8052395</v>
      </c>
      <c r="AC9771" s="9" t="s">
        <v>10545</v>
      </c>
      <c r="AD9771" s="9" t="s">
        <v>231</v>
      </c>
      <c r="AE9771" s="5">
        <f t="shared" si="326"/>
        <v>0</v>
      </c>
      <c r="AF9771" s="5" t="str">
        <f t="shared" si="327"/>
        <v>katB</v>
      </c>
      <c r="AG9771" s="153"/>
      <c r="AH9771" s="153"/>
      <c r="AI9771" t="s">
        <v>201</v>
      </c>
      <c r="AJ9771" t="s">
        <v>17878</v>
      </c>
      <c r="AK9771" s="9" t="str">
        <f>VLOOKUP(Y9771,zdroj!D:AJ,33,0)</f>
        <v>katB</v>
      </c>
    </row>
    <row r="9772" spans="8:37" x14ac:dyDescent="0.25">
      <c r="H9772" s="8"/>
      <c r="I9772" s="8"/>
      <c r="N9772" s="23"/>
      <c r="O9772" s="24"/>
      <c r="P9772" s="19"/>
      <c r="Q9772" s="19"/>
      <c r="R9772" s="19"/>
      <c r="U9772" s="27"/>
      <c r="Y9772" s="9" t="s">
        <v>649</v>
      </c>
      <c r="Z9772" s="9" t="s">
        <v>462</v>
      </c>
      <c r="AA9772" s="9" t="s">
        <v>198</v>
      </c>
      <c r="AB9772" s="9">
        <v>8051887</v>
      </c>
      <c r="AC9772" s="9" t="s">
        <v>10546</v>
      </c>
      <c r="AD9772" s="9" t="s">
        <v>231</v>
      </c>
      <c r="AE9772" s="5">
        <f t="shared" si="326"/>
        <v>0</v>
      </c>
      <c r="AF9772" s="5" t="str">
        <f t="shared" si="327"/>
        <v>katB</v>
      </c>
      <c r="AG9772" s="153"/>
      <c r="AH9772" s="153"/>
      <c r="AI9772" t="s">
        <v>201</v>
      </c>
      <c r="AJ9772" t="s">
        <v>17878</v>
      </c>
      <c r="AK9772" s="9" t="str">
        <f>VLOOKUP(Y9772,zdroj!D:AJ,33,0)</f>
        <v>katB</v>
      </c>
    </row>
    <row r="9773" spans="8:37" x14ac:dyDescent="0.25">
      <c r="H9773" s="8"/>
      <c r="I9773" s="8"/>
      <c r="N9773" s="23"/>
      <c r="O9773" s="24"/>
      <c r="P9773" s="19"/>
      <c r="Q9773" s="19"/>
      <c r="R9773" s="19"/>
      <c r="U9773" s="27"/>
      <c r="Y9773" s="9" t="s">
        <v>649</v>
      </c>
      <c r="Z9773" s="9" t="s">
        <v>462</v>
      </c>
      <c r="AA9773" s="9" t="s">
        <v>198</v>
      </c>
      <c r="AB9773" s="9">
        <v>8052409</v>
      </c>
      <c r="AC9773" s="9" t="s">
        <v>10547</v>
      </c>
      <c r="AD9773" s="9" t="s">
        <v>231</v>
      </c>
      <c r="AE9773" s="5">
        <f t="shared" si="326"/>
        <v>0</v>
      </c>
      <c r="AF9773" s="5" t="str">
        <f t="shared" si="327"/>
        <v>katB</v>
      </c>
      <c r="AG9773" s="153"/>
      <c r="AH9773" s="153"/>
      <c r="AI9773" t="s">
        <v>201</v>
      </c>
      <c r="AJ9773" t="s">
        <v>17878</v>
      </c>
      <c r="AK9773" s="9" t="str">
        <f>VLOOKUP(Y9773,zdroj!D:AJ,33,0)</f>
        <v>katB</v>
      </c>
    </row>
    <row r="9774" spans="8:37" x14ac:dyDescent="0.25">
      <c r="H9774" s="8"/>
      <c r="I9774" s="8"/>
      <c r="N9774" s="23"/>
      <c r="O9774" s="24"/>
      <c r="P9774" s="19"/>
      <c r="Q9774" s="19"/>
      <c r="R9774" s="19"/>
      <c r="U9774" s="27"/>
      <c r="Y9774" s="9" t="s">
        <v>649</v>
      </c>
      <c r="Z9774" s="9" t="s">
        <v>462</v>
      </c>
      <c r="AA9774" s="9" t="s">
        <v>198</v>
      </c>
      <c r="AB9774" s="9">
        <v>8052417</v>
      </c>
      <c r="AC9774" s="9" t="s">
        <v>10548</v>
      </c>
      <c r="AD9774" s="9" t="s">
        <v>231</v>
      </c>
      <c r="AE9774" s="5">
        <f t="shared" si="326"/>
        <v>0</v>
      </c>
      <c r="AF9774" s="5" t="str">
        <f t="shared" si="327"/>
        <v>katB</v>
      </c>
      <c r="AG9774" s="153"/>
      <c r="AH9774" s="153"/>
      <c r="AI9774" t="s">
        <v>201</v>
      </c>
      <c r="AJ9774" t="s">
        <v>17878</v>
      </c>
      <c r="AK9774" s="9" t="str">
        <f>VLOOKUP(Y9774,zdroj!D:AJ,33,0)</f>
        <v>katB</v>
      </c>
    </row>
    <row r="9775" spans="8:37" x14ac:dyDescent="0.25">
      <c r="H9775" s="8"/>
      <c r="I9775" s="8"/>
      <c r="N9775" s="23"/>
      <c r="O9775" s="24"/>
      <c r="P9775" s="19"/>
      <c r="Q9775" s="19"/>
      <c r="R9775" s="19"/>
      <c r="U9775" s="27"/>
      <c r="Y9775" s="9" t="s">
        <v>649</v>
      </c>
      <c r="Z9775" s="9" t="s">
        <v>462</v>
      </c>
      <c r="AA9775" s="9" t="s">
        <v>198</v>
      </c>
      <c r="AB9775" s="9">
        <v>8052425</v>
      </c>
      <c r="AC9775" s="9" t="s">
        <v>10549</v>
      </c>
      <c r="AD9775" s="9" t="s">
        <v>231</v>
      </c>
      <c r="AE9775" s="5">
        <f t="shared" si="326"/>
        <v>0</v>
      </c>
      <c r="AF9775" s="5" t="str">
        <f t="shared" si="327"/>
        <v>katB</v>
      </c>
      <c r="AG9775" s="153"/>
      <c r="AH9775" s="153"/>
      <c r="AI9775" t="s">
        <v>201</v>
      </c>
      <c r="AJ9775" t="s">
        <v>17878</v>
      </c>
      <c r="AK9775" s="9" t="str">
        <f>VLOOKUP(Y9775,zdroj!D:AJ,33,0)</f>
        <v>katB</v>
      </c>
    </row>
    <row r="9776" spans="8:37" x14ac:dyDescent="0.25">
      <c r="H9776" s="8"/>
      <c r="I9776" s="8"/>
      <c r="N9776" s="23"/>
      <c r="O9776" s="24"/>
      <c r="P9776" s="19"/>
      <c r="Q9776" s="19"/>
      <c r="R9776" s="19"/>
      <c r="U9776" s="27"/>
      <c r="Y9776" s="9" t="s">
        <v>649</v>
      </c>
      <c r="Z9776" s="9" t="s">
        <v>462</v>
      </c>
      <c r="AA9776" s="9" t="s">
        <v>198</v>
      </c>
      <c r="AB9776" s="9">
        <v>8052433</v>
      </c>
      <c r="AC9776" s="9" t="s">
        <v>10550</v>
      </c>
      <c r="AD9776" s="9" t="s">
        <v>231</v>
      </c>
      <c r="AE9776" s="5">
        <f t="shared" si="326"/>
        <v>0</v>
      </c>
      <c r="AF9776" s="5" t="str">
        <f t="shared" si="327"/>
        <v>katB</v>
      </c>
      <c r="AG9776" s="153"/>
      <c r="AH9776" s="153"/>
      <c r="AI9776" t="s">
        <v>201</v>
      </c>
      <c r="AJ9776" t="s">
        <v>17878</v>
      </c>
      <c r="AK9776" s="9" t="str">
        <f>VLOOKUP(Y9776,zdroj!D:AJ,33,0)</f>
        <v>katB</v>
      </c>
    </row>
    <row r="9777" spans="8:37" x14ac:dyDescent="0.25">
      <c r="H9777" s="8"/>
      <c r="I9777" s="8"/>
      <c r="N9777" s="23"/>
      <c r="O9777" s="24"/>
      <c r="P9777" s="19"/>
      <c r="Q9777" s="19"/>
      <c r="R9777" s="19"/>
      <c r="U9777" s="27"/>
      <c r="Y9777" s="9" t="s">
        <v>649</v>
      </c>
      <c r="Z9777" s="9" t="s">
        <v>462</v>
      </c>
      <c r="AA9777" s="9" t="s">
        <v>198</v>
      </c>
      <c r="AB9777" s="9">
        <v>8052441</v>
      </c>
      <c r="AC9777" s="9" t="s">
        <v>10551</v>
      </c>
      <c r="AD9777" s="9" t="s">
        <v>231</v>
      </c>
      <c r="AE9777" s="5">
        <f t="shared" si="326"/>
        <v>0</v>
      </c>
      <c r="AF9777" s="5" t="str">
        <f t="shared" si="327"/>
        <v>katB</v>
      </c>
      <c r="AG9777" s="153"/>
      <c r="AH9777" s="153"/>
      <c r="AI9777" t="s">
        <v>201</v>
      </c>
      <c r="AJ9777" t="s">
        <v>17878</v>
      </c>
      <c r="AK9777" s="9" t="str">
        <f>VLOOKUP(Y9777,zdroj!D:AJ,33,0)</f>
        <v>katB</v>
      </c>
    </row>
    <row r="9778" spans="8:37" x14ac:dyDescent="0.25">
      <c r="H9778" s="8"/>
      <c r="I9778" s="8"/>
      <c r="N9778" s="23"/>
      <c r="O9778" s="24"/>
      <c r="P9778" s="19"/>
      <c r="Q9778" s="19"/>
      <c r="R9778" s="19"/>
      <c r="U9778" s="27"/>
      <c r="Y9778" s="9" t="s">
        <v>649</v>
      </c>
      <c r="Z9778" s="9" t="s">
        <v>462</v>
      </c>
      <c r="AA9778" s="9" t="s">
        <v>198</v>
      </c>
      <c r="AB9778" s="9">
        <v>8052450</v>
      </c>
      <c r="AC9778" s="9" t="s">
        <v>10552</v>
      </c>
      <c r="AD9778" s="9" t="s">
        <v>231</v>
      </c>
      <c r="AE9778" s="5">
        <f t="shared" si="326"/>
        <v>0</v>
      </c>
      <c r="AF9778" s="5" t="str">
        <f t="shared" si="327"/>
        <v>katB</v>
      </c>
      <c r="AG9778" s="153"/>
      <c r="AH9778" s="153"/>
      <c r="AI9778" t="s">
        <v>201</v>
      </c>
      <c r="AJ9778" t="s">
        <v>17878</v>
      </c>
      <c r="AK9778" s="9" t="str">
        <f>VLOOKUP(Y9778,zdroj!D:AJ,33,0)</f>
        <v>katB</v>
      </c>
    </row>
    <row r="9779" spans="8:37" x14ac:dyDescent="0.25">
      <c r="H9779" s="8"/>
      <c r="I9779" s="8"/>
      <c r="N9779" s="23"/>
      <c r="O9779" s="24"/>
      <c r="P9779" s="19"/>
      <c r="Q9779" s="19"/>
      <c r="R9779" s="19"/>
      <c r="U9779" s="27"/>
      <c r="Y9779" s="9" t="s">
        <v>649</v>
      </c>
      <c r="Z9779" s="9" t="s">
        <v>462</v>
      </c>
      <c r="AA9779" s="9" t="s">
        <v>198</v>
      </c>
      <c r="AB9779" s="9">
        <v>8052468</v>
      </c>
      <c r="AC9779" s="9" t="s">
        <v>10553</v>
      </c>
      <c r="AD9779" s="9" t="s">
        <v>231</v>
      </c>
      <c r="AE9779" s="5">
        <f t="shared" si="326"/>
        <v>0</v>
      </c>
      <c r="AF9779" s="5" t="str">
        <f t="shared" si="327"/>
        <v>katB</v>
      </c>
      <c r="AG9779" s="153"/>
      <c r="AH9779" s="153"/>
      <c r="AI9779" t="s">
        <v>201</v>
      </c>
      <c r="AJ9779" t="s">
        <v>17878</v>
      </c>
      <c r="AK9779" s="9" t="str">
        <f>VLOOKUP(Y9779,zdroj!D:AJ,33,0)</f>
        <v>katB</v>
      </c>
    </row>
    <row r="9780" spans="8:37" x14ac:dyDescent="0.25">
      <c r="H9780" s="8"/>
      <c r="I9780" s="8"/>
      <c r="N9780" s="23"/>
      <c r="O9780" s="24"/>
      <c r="P9780" s="19"/>
      <c r="Q9780" s="19"/>
      <c r="R9780" s="19"/>
      <c r="U9780" s="27"/>
      <c r="Y9780" s="9" t="s">
        <v>649</v>
      </c>
      <c r="Z9780" s="9" t="s">
        <v>462</v>
      </c>
      <c r="AA9780" s="9" t="s">
        <v>198</v>
      </c>
      <c r="AB9780" s="9">
        <v>8052476</v>
      </c>
      <c r="AC9780" s="9" t="s">
        <v>10554</v>
      </c>
      <c r="AD9780" s="9" t="s">
        <v>231</v>
      </c>
      <c r="AE9780" s="5">
        <f t="shared" si="326"/>
        <v>0</v>
      </c>
      <c r="AF9780" s="5" t="str">
        <f t="shared" si="327"/>
        <v>katB</v>
      </c>
      <c r="AG9780" s="153"/>
      <c r="AH9780" s="153"/>
      <c r="AI9780" t="s">
        <v>201</v>
      </c>
      <c r="AJ9780" t="s">
        <v>17878</v>
      </c>
      <c r="AK9780" s="9" t="str">
        <f>VLOOKUP(Y9780,zdroj!D:AJ,33,0)</f>
        <v>katB</v>
      </c>
    </row>
    <row r="9781" spans="8:37" x14ac:dyDescent="0.25">
      <c r="H9781" s="8"/>
      <c r="I9781" s="8"/>
      <c r="N9781" s="23"/>
      <c r="O9781" s="24"/>
      <c r="P9781" s="19"/>
      <c r="Q9781" s="19"/>
      <c r="R9781" s="19"/>
      <c r="U9781" s="27"/>
      <c r="Y9781" s="9" t="s">
        <v>649</v>
      </c>
      <c r="Z9781" s="9" t="s">
        <v>462</v>
      </c>
      <c r="AA9781" s="9" t="s">
        <v>198</v>
      </c>
      <c r="AB9781" s="9">
        <v>8052484</v>
      </c>
      <c r="AC9781" s="9" t="s">
        <v>10555</v>
      </c>
      <c r="AD9781" s="9" t="s">
        <v>231</v>
      </c>
      <c r="AE9781" s="5">
        <f t="shared" si="326"/>
        <v>0</v>
      </c>
      <c r="AF9781" s="5" t="str">
        <f t="shared" si="327"/>
        <v>katB</v>
      </c>
      <c r="AG9781" s="153"/>
      <c r="AH9781" s="153"/>
      <c r="AI9781" t="s">
        <v>17880</v>
      </c>
      <c r="AJ9781" t="s">
        <v>17878</v>
      </c>
      <c r="AK9781" s="9" t="str">
        <f>VLOOKUP(Y9781,zdroj!D:AJ,33,0)</f>
        <v>katB</v>
      </c>
    </row>
    <row r="9782" spans="8:37" x14ac:dyDescent="0.25">
      <c r="H9782" s="8"/>
      <c r="I9782" s="8"/>
      <c r="N9782" s="23"/>
      <c r="O9782" s="24"/>
      <c r="P9782" s="19"/>
      <c r="Q9782" s="19"/>
      <c r="R9782" s="19"/>
      <c r="U9782" s="27"/>
      <c r="Y9782" s="9" t="s">
        <v>649</v>
      </c>
      <c r="Z9782" s="9" t="s">
        <v>462</v>
      </c>
      <c r="AA9782" s="9" t="s">
        <v>198</v>
      </c>
      <c r="AB9782" s="9">
        <v>8052492</v>
      </c>
      <c r="AC9782" s="9" t="s">
        <v>10556</v>
      </c>
      <c r="AD9782" s="9" t="s">
        <v>231</v>
      </c>
      <c r="AE9782" s="5">
        <f t="shared" si="326"/>
        <v>0</v>
      </c>
      <c r="AF9782" s="5" t="str">
        <f t="shared" si="327"/>
        <v>katB</v>
      </c>
      <c r="AG9782" s="153"/>
      <c r="AH9782" s="153"/>
      <c r="AI9782" t="s">
        <v>201</v>
      </c>
      <c r="AJ9782" t="s">
        <v>17878</v>
      </c>
      <c r="AK9782" s="9" t="str">
        <f>VLOOKUP(Y9782,zdroj!D:AJ,33,0)</f>
        <v>katB</v>
      </c>
    </row>
    <row r="9783" spans="8:37" x14ac:dyDescent="0.25">
      <c r="H9783" s="8"/>
      <c r="I9783" s="8"/>
      <c r="N9783" s="23"/>
      <c r="O9783" s="24"/>
      <c r="P9783" s="19"/>
      <c r="Q9783" s="19"/>
      <c r="R9783" s="19"/>
      <c r="U9783" s="27"/>
      <c r="Y9783" s="9" t="s">
        <v>649</v>
      </c>
      <c r="Z9783" s="9" t="s">
        <v>462</v>
      </c>
      <c r="AA9783" s="9" t="s">
        <v>198</v>
      </c>
      <c r="AB9783" s="9">
        <v>8051895</v>
      </c>
      <c r="AC9783" s="9" t="s">
        <v>10557</v>
      </c>
      <c r="AD9783" s="9" t="s">
        <v>231</v>
      </c>
      <c r="AE9783" s="5">
        <f t="shared" si="326"/>
        <v>0</v>
      </c>
      <c r="AF9783" s="5" t="str">
        <f t="shared" si="327"/>
        <v>katB</v>
      </c>
      <c r="AG9783" s="153"/>
      <c r="AH9783" s="153"/>
      <c r="AI9783" t="s">
        <v>201</v>
      </c>
      <c r="AJ9783" t="s">
        <v>17878</v>
      </c>
      <c r="AK9783" s="9" t="str">
        <f>VLOOKUP(Y9783,zdroj!D:AJ,33,0)</f>
        <v>katB</v>
      </c>
    </row>
    <row r="9784" spans="8:37" x14ac:dyDescent="0.25">
      <c r="H9784" s="8"/>
      <c r="I9784" s="8"/>
      <c r="N9784" s="23"/>
      <c r="O9784" s="24"/>
      <c r="P9784" s="19"/>
      <c r="Q9784" s="19"/>
      <c r="R9784" s="19"/>
      <c r="U9784" s="27"/>
      <c r="Y9784" s="9" t="s">
        <v>649</v>
      </c>
      <c r="Z9784" s="9" t="s">
        <v>462</v>
      </c>
      <c r="AA9784" s="9" t="s">
        <v>198</v>
      </c>
      <c r="AB9784" s="9">
        <v>8052506</v>
      </c>
      <c r="AC9784" s="9" t="s">
        <v>10558</v>
      </c>
      <c r="AD9784" s="9" t="s">
        <v>231</v>
      </c>
      <c r="AE9784" s="5">
        <f t="shared" si="326"/>
        <v>0</v>
      </c>
      <c r="AF9784" s="5" t="str">
        <f t="shared" si="327"/>
        <v>katB</v>
      </c>
      <c r="AG9784" s="153"/>
      <c r="AH9784" s="153"/>
      <c r="AI9784" t="s">
        <v>201</v>
      </c>
      <c r="AJ9784" t="s">
        <v>17878</v>
      </c>
      <c r="AK9784" s="9" t="str">
        <f>VLOOKUP(Y9784,zdroj!D:AJ,33,0)</f>
        <v>katB</v>
      </c>
    </row>
    <row r="9785" spans="8:37" x14ac:dyDescent="0.25">
      <c r="H9785" s="8"/>
      <c r="I9785" s="8"/>
      <c r="N9785" s="23"/>
      <c r="O9785" s="24"/>
      <c r="P9785" s="19"/>
      <c r="Q9785" s="19"/>
      <c r="R9785" s="19"/>
      <c r="U9785" s="27"/>
      <c r="Y9785" s="9" t="s">
        <v>649</v>
      </c>
      <c r="Z9785" s="9" t="s">
        <v>462</v>
      </c>
      <c r="AA9785" s="9" t="s">
        <v>198</v>
      </c>
      <c r="AB9785" s="9">
        <v>8052514</v>
      </c>
      <c r="AC9785" s="9" t="s">
        <v>10559</v>
      </c>
      <c r="AD9785" s="9" t="s">
        <v>231</v>
      </c>
      <c r="AE9785" s="5">
        <f t="shared" si="326"/>
        <v>0</v>
      </c>
      <c r="AF9785" s="5" t="str">
        <f t="shared" si="327"/>
        <v>katB</v>
      </c>
      <c r="AG9785" s="153"/>
      <c r="AH9785" s="153"/>
      <c r="AI9785" t="s">
        <v>201</v>
      </c>
      <c r="AJ9785" t="s">
        <v>17878</v>
      </c>
      <c r="AK9785" s="9" t="str">
        <f>VLOOKUP(Y9785,zdroj!D:AJ,33,0)</f>
        <v>katB</v>
      </c>
    </row>
    <row r="9786" spans="8:37" x14ac:dyDescent="0.25">
      <c r="H9786" s="8"/>
      <c r="I9786" s="8"/>
      <c r="N9786" s="23"/>
      <c r="O9786" s="24"/>
      <c r="P9786" s="19"/>
      <c r="Q9786" s="19"/>
      <c r="R9786" s="19"/>
      <c r="U9786" s="27"/>
      <c r="Y9786" s="9" t="s">
        <v>649</v>
      </c>
      <c r="Z9786" s="9" t="s">
        <v>462</v>
      </c>
      <c r="AA9786" s="9" t="s">
        <v>198</v>
      </c>
      <c r="AB9786" s="9">
        <v>8052522</v>
      </c>
      <c r="AC9786" s="9" t="s">
        <v>10560</v>
      </c>
      <c r="AD9786" s="9" t="s">
        <v>231</v>
      </c>
      <c r="AE9786" s="5">
        <f t="shared" si="326"/>
        <v>0</v>
      </c>
      <c r="AF9786" s="5" t="str">
        <f t="shared" si="327"/>
        <v>katB</v>
      </c>
      <c r="AG9786" s="153"/>
      <c r="AH9786" s="153"/>
      <c r="AI9786" t="s">
        <v>201</v>
      </c>
      <c r="AJ9786" t="s">
        <v>17878</v>
      </c>
      <c r="AK9786" s="9" t="str">
        <f>VLOOKUP(Y9786,zdroj!D:AJ,33,0)</f>
        <v>katB</v>
      </c>
    </row>
    <row r="9787" spans="8:37" x14ac:dyDescent="0.25">
      <c r="H9787" s="8"/>
      <c r="I9787" s="8"/>
      <c r="N9787" s="23"/>
      <c r="O9787" s="24"/>
      <c r="P9787" s="19"/>
      <c r="Q9787" s="19"/>
      <c r="R9787" s="19"/>
      <c r="U9787" s="27"/>
      <c r="Y9787" s="9" t="s">
        <v>649</v>
      </c>
      <c r="Z9787" s="9" t="s">
        <v>462</v>
      </c>
      <c r="AA9787" s="9" t="s">
        <v>198</v>
      </c>
      <c r="AB9787" s="9">
        <v>8052531</v>
      </c>
      <c r="AC9787" s="9" t="s">
        <v>10561</v>
      </c>
      <c r="AD9787" s="9" t="s">
        <v>231</v>
      </c>
      <c r="AE9787" s="5">
        <f t="shared" si="326"/>
        <v>0</v>
      </c>
      <c r="AF9787" s="5" t="str">
        <f t="shared" si="327"/>
        <v>katB</v>
      </c>
      <c r="AG9787" s="153"/>
      <c r="AH9787" s="153"/>
      <c r="AI9787" t="s">
        <v>201</v>
      </c>
      <c r="AJ9787" t="s">
        <v>17878</v>
      </c>
      <c r="AK9787" s="9" t="str">
        <f>VLOOKUP(Y9787,zdroj!D:AJ,33,0)</f>
        <v>katB</v>
      </c>
    </row>
    <row r="9788" spans="8:37" x14ac:dyDescent="0.25">
      <c r="H9788" s="8"/>
      <c r="I9788" s="8"/>
      <c r="N9788" s="23"/>
      <c r="O9788" s="24"/>
      <c r="P9788" s="19"/>
      <c r="Q9788" s="19"/>
      <c r="R9788" s="19"/>
      <c r="U9788" s="27"/>
      <c r="Y9788" s="9" t="s">
        <v>649</v>
      </c>
      <c r="Z9788" s="9" t="s">
        <v>462</v>
      </c>
      <c r="AA9788" s="9" t="s">
        <v>198</v>
      </c>
      <c r="AB9788" s="9">
        <v>8052557</v>
      </c>
      <c r="AC9788" s="9" t="s">
        <v>10562</v>
      </c>
      <c r="AD9788" s="9" t="s">
        <v>231</v>
      </c>
      <c r="AE9788" s="5">
        <f t="shared" si="326"/>
        <v>0</v>
      </c>
      <c r="AF9788" s="5" t="str">
        <f t="shared" si="327"/>
        <v>katB</v>
      </c>
      <c r="AG9788" s="153"/>
      <c r="AH9788" s="153"/>
      <c r="AI9788" t="s">
        <v>201</v>
      </c>
      <c r="AJ9788" t="s">
        <v>17878</v>
      </c>
      <c r="AK9788" s="9" t="str">
        <f>VLOOKUP(Y9788,zdroj!D:AJ,33,0)</f>
        <v>katB</v>
      </c>
    </row>
    <row r="9789" spans="8:37" x14ac:dyDescent="0.25">
      <c r="H9789" s="8"/>
      <c r="I9789" s="8"/>
      <c r="N9789" s="23"/>
      <c r="O9789" s="24"/>
      <c r="P9789" s="19"/>
      <c r="Q9789" s="19"/>
      <c r="R9789" s="19"/>
      <c r="U9789" s="27"/>
      <c r="Y9789" s="9" t="s">
        <v>649</v>
      </c>
      <c r="Z9789" s="9" t="s">
        <v>462</v>
      </c>
      <c r="AA9789" s="9" t="s">
        <v>198</v>
      </c>
      <c r="AB9789" s="9">
        <v>8051909</v>
      </c>
      <c r="AC9789" s="9" t="s">
        <v>10563</v>
      </c>
      <c r="AD9789" s="9" t="s">
        <v>231</v>
      </c>
      <c r="AE9789" s="5">
        <f t="shared" si="326"/>
        <v>0</v>
      </c>
      <c r="AF9789" s="5" t="str">
        <f t="shared" si="327"/>
        <v>katB</v>
      </c>
      <c r="AG9789" s="153"/>
      <c r="AH9789" s="153"/>
      <c r="AI9789" t="s">
        <v>201</v>
      </c>
      <c r="AJ9789" t="s">
        <v>17878</v>
      </c>
      <c r="AK9789" s="9" t="str">
        <f>VLOOKUP(Y9789,zdroj!D:AJ,33,0)</f>
        <v>katB</v>
      </c>
    </row>
    <row r="9790" spans="8:37" x14ac:dyDescent="0.25">
      <c r="H9790" s="8"/>
      <c r="I9790" s="8"/>
      <c r="N9790" s="23"/>
      <c r="O9790" s="24"/>
      <c r="P9790" s="19"/>
      <c r="Q9790" s="19"/>
      <c r="R9790" s="19"/>
      <c r="U9790" s="27"/>
      <c r="Y9790" s="9" t="s">
        <v>649</v>
      </c>
      <c r="Z9790" s="9" t="s">
        <v>462</v>
      </c>
      <c r="AA9790" s="9" t="s">
        <v>198</v>
      </c>
      <c r="AB9790" s="9">
        <v>8051917</v>
      </c>
      <c r="AC9790" s="9" t="s">
        <v>10564</v>
      </c>
      <c r="AD9790" s="9" t="s">
        <v>231</v>
      </c>
      <c r="AE9790" s="5">
        <f t="shared" si="326"/>
        <v>0</v>
      </c>
      <c r="AF9790" s="5" t="str">
        <f t="shared" si="327"/>
        <v>katB</v>
      </c>
      <c r="AG9790" s="153"/>
      <c r="AH9790" s="153"/>
      <c r="AI9790" t="s">
        <v>201</v>
      </c>
      <c r="AJ9790" t="s">
        <v>17878</v>
      </c>
      <c r="AK9790" s="9" t="str">
        <f>VLOOKUP(Y9790,zdroj!D:AJ,33,0)</f>
        <v>katB</v>
      </c>
    </row>
    <row r="9791" spans="8:37" x14ac:dyDescent="0.25">
      <c r="H9791" s="8"/>
      <c r="I9791" s="8"/>
      <c r="N9791" s="23"/>
      <c r="O9791" s="24"/>
      <c r="P9791" s="19"/>
      <c r="Q9791" s="19"/>
      <c r="R9791" s="19"/>
      <c r="U9791" s="27"/>
      <c r="Y9791" s="9" t="s">
        <v>653</v>
      </c>
      <c r="Z9791" s="9" t="s">
        <v>462</v>
      </c>
      <c r="AA9791" s="9" t="s">
        <v>237</v>
      </c>
      <c r="AB9791" s="9">
        <v>8053286</v>
      </c>
      <c r="AC9791" s="9" t="s">
        <v>10565</v>
      </c>
      <c r="AD9791" s="9" t="s">
        <v>225</v>
      </c>
      <c r="AE9791" s="5">
        <f t="shared" si="326"/>
        <v>0</v>
      </c>
      <c r="AF9791" s="5" t="str">
        <f t="shared" si="327"/>
        <v>katA</v>
      </c>
      <c r="AG9791" s="153"/>
      <c r="AH9791" s="153"/>
      <c r="AI9791" t="s">
        <v>195</v>
      </c>
      <c r="AJ9791" t="s">
        <v>340</v>
      </c>
      <c r="AK9791" s="9" t="str">
        <f>VLOOKUP(Y9791,zdroj!D:AJ,33,0)</f>
        <v>katA</v>
      </c>
    </row>
    <row r="9792" spans="8:37" x14ac:dyDescent="0.25">
      <c r="H9792" s="8"/>
      <c r="I9792" s="8"/>
      <c r="N9792" s="23"/>
      <c r="O9792" s="24"/>
      <c r="P9792" s="19"/>
      <c r="Q9792" s="19"/>
      <c r="R9792" s="19"/>
      <c r="U9792" s="27"/>
      <c r="Y9792" s="9" t="s">
        <v>653</v>
      </c>
      <c r="Z9792" s="9" t="s">
        <v>462</v>
      </c>
      <c r="AA9792" s="9" t="s">
        <v>237</v>
      </c>
      <c r="AB9792" s="9">
        <v>8053316</v>
      </c>
      <c r="AC9792" s="9" t="s">
        <v>10566</v>
      </c>
      <c r="AD9792" s="9" t="s">
        <v>231</v>
      </c>
      <c r="AE9792" s="5">
        <f t="shared" si="326"/>
        <v>0</v>
      </c>
      <c r="AF9792" s="5" t="str">
        <f t="shared" si="327"/>
        <v>katB</v>
      </c>
      <c r="AG9792" s="153"/>
      <c r="AH9792" s="153"/>
      <c r="AI9792" t="s">
        <v>195</v>
      </c>
      <c r="AJ9792" t="s">
        <v>340</v>
      </c>
      <c r="AK9792" s="9" t="str">
        <f>VLOOKUP(Y9792,zdroj!D:AJ,33,0)</f>
        <v>katA</v>
      </c>
    </row>
    <row r="9793" spans="8:37" x14ac:dyDescent="0.25">
      <c r="H9793" s="8"/>
      <c r="I9793" s="8"/>
      <c r="N9793" s="23"/>
      <c r="O9793" s="24"/>
      <c r="P9793" s="19"/>
      <c r="Q9793" s="19"/>
      <c r="R9793" s="19"/>
      <c r="U9793" s="27"/>
      <c r="Y9793" s="9" t="s">
        <v>653</v>
      </c>
      <c r="Z9793" s="9" t="s">
        <v>462</v>
      </c>
      <c r="AA9793" s="9" t="s">
        <v>237</v>
      </c>
      <c r="AB9793" s="9">
        <v>8052883</v>
      </c>
      <c r="AC9793" s="9" t="s">
        <v>10567</v>
      </c>
      <c r="AD9793" s="9" t="s">
        <v>225</v>
      </c>
      <c r="AE9793" s="5">
        <f t="shared" si="326"/>
        <v>0</v>
      </c>
      <c r="AF9793" s="5" t="str">
        <f t="shared" si="327"/>
        <v>katA</v>
      </c>
      <c r="AG9793" s="153"/>
      <c r="AH9793" s="153"/>
      <c r="AI9793" t="s">
        <v>201</v>
      </c>
      <c r="AJ9793" t="s">
        <v>17878</v>
      </c>
      <c r="AK9793" s="9" t="str">
        <f>VLOOKUP(Y9793,zdroj!D:AJ,33,0)</f>
        <v>katA</v>
      </c>
    </row>
    <row r="9794" spans="8:37" x14ac:dyDescent="0.25">
      <c r="H9794" s="8"/>
      <c r="I9794" s="8"/>
      <c r="N9794" s="23"/>
      <c r="O9794" s="24"/>
      <c r="P9794" s="19"/>
      <c r="Q9794" s="19"/>
      <c r="R9794" s="19"/>
      <c r="U9794" s="27"/>
      <c r="Y9794" s="9" t="s">
        <v>653</v>
      </c>
      <c r="Z9794" s="9" t="s">
        <v>462</v>
      </c>
      <c r="AA9794" s="9" t="s">
        <v>237</v>
      </c>
      <c r="AB9794" s="9">
        <v>8052891</v>
      </c>
      <c r="AC9794" s="9" t="s">
        <v>10568</v>
      </c>
      <c r="AD9794" s="9" t="s">
        <v>231</v>
      </c>
      <c r="AE9794" s="5">
        <f t="shared" si="326"/>
        <v>0</v>
      </c>
      <c r="AF9794" s="5" t="str">
        <f t="shared" si="327"/>
        <v>katB</v>
      </c>
      <c r="AG9794" s="153"/>
      <c r="AH9794" s="153"/>
      <c r="AI9794" t="s">
        <v>201</v>
      </c>
      <c r="AJ9794" t="s">
        <v>17878</v>
      </c>
      <c r="AK9794" s="9" t="str">
        <f>VLOOKUP(Y9794,zdroj!D:AJ,33,0)</f>
        <v>katA</v>
      </c>
    </row>
    <row r="9795" spans="8:37" x14ac:dyDescent="0.25">
      <c r="H9795" s="8"/>
      <c r="I9795" s="8"/>
      <c r="N9795" s="23"/>
      <c r="O9795" s="24"/>
      <c r="P9795" s="19"/>
      <c r="Q9795" s="19"/>
      <c r="R9795" s="19"/>
      <c r="U9795" s="27"/>
      <c r="Y9795" s="9" t="s">
        <v>653</v>
      </c>
      <c r="Z9795" s="9" t="s">
        <v>462</v>
      </c>
      <c r="AA9795" s="9" t="s">
        <v>237</v>
      </c>
      <c r="AB9795" s="9">
        <v>26323427</v>
      </c>
      <c r="AC9795" s="9" t="s">
        <v>10569</v>
      </c>
      <c r="AD9795" s="9" t="s">
        <v>225</v>
      </c>
      <c r="AE9795" s="5">
        <f t="shared" si="326"/>
        <v>0</v>
      </c>
      <c r="AF9795" s="5" t="str">
        <f t="shared" si="327"/>
        <v>katA</v>
      </c>
      <c r="AG9795" s="153"/>
      <c r="AH9795" s="153"/>
      <c r="AI9795" t="s">
        <v>201</v>
      </c>
      <c r="AJ9795" t="s">
        <v>17878</v>
      </c>
      <c r="AK9795" s="9" t="str">
        <f>VLOOKUP(Y9795,zdroj!D:AJ,33,0)</f>
        <v>katA</v>
      </c>
    </row>
    <row r="9796" spans="8:37" x14ac:dyDescent="0.25">
      <c r="H9796" s="8"/>
      <c r="I9796" s="8"/>
      <c r="N9796" s="23"/>
      <c r="O9796" s="24"/>
      <c r="P9796" s="19"/>
      <c r="Q9796" s="19"/>
      <c r="R9796" s="19"/>
      <c r="U9796" s="27"/>
      <c r="Y9796" s="9" t="s">
        <v>653</v>
      </c>
      <c r="Z9796" s="9" t="s">
        <v>462</v>
      </c>
      <c r="AA9796" s="9" t="s">
        <v>237</v>
      </c>
      <c r="AB9796" s="9">
        <v>8052905</v>
      </c>
      <c r="AC9796" s="9" t="s">
        <v>10570</v>
      </c>
      <c r="AD9796" s="9" t="s">
        <v>225</v>
      </c>
      <c r="AE9796" s="5">
        <f t="shared" si="326"/>
        <v>0</v>
      </c>
      <c r="AF9796" s="5" t="str">
        <f t="shared" si="327"/>
        <v>katA</v>
      </c>
      <c r="AG9796" s="153"/>
      <c r="AH9796" s="153"/>
      <c r="AI9796" t="s">
        <v>201</v>
      </c>
      <c r="AJ9796" t="s">
        <v>17878</v>
      </c>
      <c r="AK9796" s="9" t="str">
        <f>VLOOKUP(Y9796,zdroj!D:AJ,33,0)</f>
        <v>katA</v>
      </c>
    </row>
    <row r="9797" spans="8:37" x14ac:dyDescent="0.25">
      <c r="H9797" s="8"/>
      <c r="I9797" s="8"/>
      <c r="N9797" s="23"/>
      <c r="O9797" s="24"/>
      <c r="P9797" s="19"/>
      <c r="Q9797" s="19"/>
      <c r="R9797" s="19"/>
      <c r="U9797" s="27"/>
      <c r="Y9797" s="9" t="s">
        <v>653</v>
      </c>
      <c r="Z9797" s="9" t="s">
        <v>462</v>
      </c>
      <c r="AA9797" s="9" t="s">
        <v>237</v>
      </c>
      <c r="AB9797" s="9">
        <v>8052913</v>
      </c>
      <c r="AC9797" s="9" t="s">
        <v>10571</v>
      </c>
      <c r="AD9797" s="9" t="s">
        <v>225</v>
      </c>
      <c r="AE9797" s="5">
        <f t="shared" si="326"/>
        <v>0</v>
      </c>
      <c r="AF9797" s="5" t="str">
        <f t="shared" si="327"/>
        <v>katA</v>
      </c>
      <c r="AG9797" s="153"/>
      <c r="AH9797" s="153"/>
      <c r="AI9797" t="s">
        <v>201</v>
      </c>
      <c r="AJ9797" t="s">
        <v>17878</v>
      </c>
      <c r="AK9797" s="9" t="str">
        <f>VLOOKUP(Y9797,zdroj!D:AJ,33,0)</f>
        <v>katA</v>
      </c>
    </row>
    <row r="9798" spans="8:37" x14ac:dyDescent="0.25">
      <c r="H9798" s="8"/>
      <c r="I9798" s="8"/>
      <c r="N9798" s="23"/>
      <c r="O9798" s="24"/>
      <c r="P9798" s="19"/>
      <c r="Q9798" s="19"/>
      <c r="R9798" s="19"/>
      <c r="U9798" s="27"/>
      <c r="Y9798" s="9" t="s">
        <v>653</v>
      </c>
      <c r="Z9798" s="9" t="s">
        <v>462</v>
      </c>
      <c r="AA9798" s="9" t="s">
        <v>237</v>
      </c>
      <c r="AB9798" s="9">
        <v>8052921</v>
      </c>
      <c r="AC9798" s="9" t="s">
        <v>10572</v>
      </c>
      <c r="AD9798" s="9" t="s">
        <v>231</v>
      </c>
      <c r="AE9798" s="5">
        <f t="shared" si="326"/>
        <v>0</v>
      </c>
      <c r="AF9798" s="5" t="str">
        <f t="shared" si="327"/>
        <v>katB</v>
      </c>
      <c r="AG9798" s="153"/>
      <c r="AH9798" s="153"/>
      <c r="AI9798" t="s">
        <v>201</v>
      </c>
      <c r="AJ9798" t="s">
        <v>17878</v>
      </c>
      <c r="AK9798" s="9" t="str">
        <f>VLOOKUP(Y9798,zdroj!D:AJ,33,0)</f>
        <v>katA</v>
      </c>
    </row>
    <row r="9799" spans="8:37" x14ac:dyDescent="0.25">
      <c r="H9799" s="8"/>
      <c r="I9799" s="8"/>
      <c r="N9799" s="23"/>
      <c r="O9799" s="24"/>
      <c r="P9799" s="19"/>
      <c r="Q9799" s="19"/>
      <c r="R9799" s="19"/>
      <c r="U9799" s="27"/>
      <c r="Y9799" s="9" t="s">
        <v>653</v>
      </c>
      <c r="Z9799" s="9" t="s">
        <v>462</v>
      </c>
      <c r="AA9799" s="9" t="s">
        <v>237</v>
      </c>
      <c r="AB9799" s="9">
        <v>8052930</v>
      </c>
      <c r="AC9799" s="9" t="s">
        <v>10573</v>
      </c>
      <c r="AD9799" s="9" t="s">
        <v>225</v>
      </c>
      <c r="AE9799" s="5">
        <f t="shared" si="326"/>
        <v>0</v>
      </c>
      <c r="AF9799" s="5" t="str">
        <f t="shared" si="327"/>
        <v>katA</v>
      </c>
      <c r="AG9799" s="153"/>
      <c r="AH9799" s="153"/>
      <c r="AI9799" t="s">
        <v>201</v>
      </c>
      <c r="AJ9799" t="s">
        <v>17878</v>
      </c>
      <c r="AK9799" s="9" t="str">
        <f>VLOOKUP(Y9799,zdroj!D:AJ,33,0)</f>
        <v>katA</v>
      </c>
    </row>
    <row r="9800" spans="8:37" x14ac:dyDescent="0.25">
      <c r="H9800" s="8"/>
      <c r="I9800" s="8"/>
      <c r="N9800" s="23"/>
      <c r="O9800" s="24"/>
      <c r="P9800" s="19"/>
      <c r="Q9800" s="19"/>
      <c r="R9800" s="19"/>
      <c r="U9800" s="27"/>
      <c r="Y9800" s="9" t="s">
        <v>653</v>
      </c>
      <c r="Z9800" s="9" t="s">
        <v>462</v>
      </c>
      <c r="AA9800" s="9" t="s">
        <v>237</v>
      </c>
      <c r="AB9800" s="9">
        <v>8052948</v>
      </c>
      <c r="AC9800" s="9" t="s">
        <v>10574</v>
      </c>
      <c r="AD9800" s="9" t="s">
        <v>225</v>
      </c>
      <c r="AE9800" s="5">
        <f t="shared" si="326"/>
        <v>0</v>
      </c>
      <c r="AF9800" s="5" t="str">
        <f t="shared" si="327"/>
        <v>katA</v>
      </c>
      <c r="AG9800" s="153"/>
      <c r="AH9800" s="153"/>
      <c r="AI9800" t="s">
        <v>17879</v>
      </c>
      <c r="AJ9800" t="s">
        <v>17878</v>
      </c>
      <c r="AK9800" s="9" t="str">
        <f>VLOOKUP(Y9800,zdroj!D:AJ,33,0)</f>
        <v>katA</v>
      </c>
    </row>
    <row r="9801" spans="8:37" x14ac:dyDescent="0.25">
      <c r="H9801" s="8"/>
      <c r="I9801" s="8"/>
      <c r="N9801" s="23"/>
      <c r="O9801" s="24"/>
      <c r="P9801" s="19"/>
      <c r="Q9801" s="19"/>
      <c r="R9801" s="19"/>
      <c r="U9801" s="27"/>
      <c r="Y9801" s="9" t="s">
        <v>653</v>
      </c>
      <c r="Z9801" s="9" t="s">
        <v>462</v>
      </c>
      <c r="AA9801" s="9" t="s">
        <v>237</v>
      </c>
      <c r="AB9801" s="9">
        <v>8052956</v>
      </c>
      <c r="AC9801" s="9" t="s">
        <v>10575</v>
      </c>
      <c r="AD9801" s="9" t="s">
        <v>231</v>
      </c>
      <c r="AE9801" s="5">
        <f t="shared" si="326"/>
        <v>0</v>
      </c>
      <c r="AF9801" s="5" t="str">
        <f t="shared" si="327"/>
        <v>katB</v>
      </c>
      <c r="AG9801" s="153"/>
      <c r="AH9801" s="153"/>
      <c r="AI9801" t="s">
        <v>201</v>
      </c>
      <c r="AJ9801" t="s">
        <v>17878</v>
      </c>
      <c r="AK9801" s="9" t="str">
        <f>VLOOKUP(Y9801,zdroj!D:AJ,33,0)</f>
        <v>katA</v>
      </c>
    </row>
    <row r="9802" spans="8:37" x14ac:dyDescent="0.25">
      <c r="H9802" s="8"/>
      <c r="I9802" s="8"/>
      <c r="N9802" s="23"/>
      <c r="O9802" s="24"/>
      <c r="P9802" s="19"/>
      <c r="Q9802" s="19"/>
      <c r="R9802" s="19"/>
      <c r="U9802" s="27"/>
      <c r="Y9802" s="9" t="s">
        <v>653</v>
      </c>
      <c r="Z9802" s="9" t="s">
        <v>462</v>
      </c>
      <c r="AA9802" s="9" t="s">
        <v>237</v>
      </c>
      <c r="AB9802" s="9">
        <v>8052964</v>
      </c>
      <c r="AC9802" s="9" t="s">
        <v>10576</v>
      </c>
      <c r="AD9802" s="9" t="s">
        <v>225</v>
      </c>
      <c r="AE9802" s="5">
        <f t="shared" ref="AE9802:AE9865" si="328">VLOOKUP(Y9802,K:T,10,0)</f>
        <v>0</v>
      </c>
      <c r="AF9802" s="5" t="str">
        <f t="shared" ref="AF9802:AF9865" si="329">IF(AE9802="A",IF(AD9802="katA","katB",AD9802),AD9802)</f>
        <v>katA</v>
      </c>
      <c r="AG9802" s="153"/>
      <c r="AH9802" s="153"/>
      <c r="AI9802" t="s">
        <v>201</v>
      </c>
      <c r="AJ9802" t="s">
        <v>17878</v>
      </c>
      <c r="AK9802" s="9" t="str">
        <f>VLOOKUP(Y9802,zdroj!D:AJ,33,0)</f>
        <v>katA</v>
      </c>
    </row>
    <row r="9803" spans="8:37" x14ac:dyDescent="0.25">
      <c r="H9803" s="8"/>
      <c r="I9803" s="8"/>
      <c r="N9803" s="23"/>
      <c r="O9803" s="24"/>
      <c r="P9803" s="19"/>
      <c r="Q9803" s="19"/>
      <c r="R9803" s="19"/>
      <c r="U9803" s="27"/>
      <c r="Y9803" s="9" t="s">
        <v>653</v>
      </c>
      <c r="Z9803" s="9" t="s">
        <v>462</v>
      </c>
      <c r="AA9803" s="9" t="s">
        <v>237</v>
      </c>
      <c r="AB9803" s="9">
        <v>8052972</v>
      </c>
      <c r="AC9803" s="9" t="s">
        <v>10577</v>
      </c>
      <c r="AD9803" s="9" t="s">
        <v>231</v>
      </c>
      <c r="AE9803" s="5">
        <f t="shared" si="328"/>
        <v>0</v>
      </c>
      <c r="AF9803" s="5" t="str">
        <f t="shared" si="329"/>
        <v>katB</v>
      </c>
      <c r="AG9803" s="153"/>
      <c r="AH9803" s="153"/>
      <c r="AI9803" t="s">
        <v>201</v>
      </c>
      <c r="AJ9803" t="s">
        <v>17878</v>
      </c>
      <c r="AK9803" s="9" t="str">
        <f>VLOOKUP(Y9803,zdroj!D:AJ,33,0)</f>
        <v>katA</v>
      </c>
    </row>
    <row r="9804" spans="8:37" x14ac:dyDescent="0.25">
      <c r="H9804" s="8"/>
      <c r="I9804" s="8"/>
      <c r="N9804" s="23"/>
      <c r="O9804" s="24"/>
      <c r="P9804" s="19"/>
      <c r="Q9804" s="19"/>
      <c r="R9804" s="19"/>
      <c r="U9804" s="27"/>
      <c r="Y9804" s="9" t="s">
        <v>653</v>
      </c>
      <c r="Z9804" s="9" t="s">
        <v>462</v>
      </c>
      <c r="AA9804" s="9" t="s">
        <v>237</v>
      </c>
      <c r="AB9804" s="9">
        <v>8052981</v>
      </c>
      <c r="AC9804" s="9" t="s">
        <v>10578</v>
      </c>
      <c r="AD9804" s="9" t="s">
        <v>225</v>
      </c>
      <c r="AE9804" s="5">
        <f t="shared" si="328"/>
        <v>0</v>
      </c>
      <c r="AF9804" s="5" t="str">
        <f t="shared" si="329"/>
        <v>katA</v>
      </c>
      <c r="AG9804" s="153"/>
      <c r="AH9804" s="153"/>
      <c r="AI9804" t="s">
        <v>201</v>
      </c>
      <c r="AJ9804" t="s">
        <v>17878</v>
      </c>
      <c r="AK9804" s="9" t="str">
        <f>VLOOKUP(Y9804,zdroj!D:AJ,33,0)</f>
        <v>katA</v>
      </c>
    </row>
    <row r="9805" spans="8:37" x14ac:dyDescent="0.25">
      <c r="H9805" s="8"/>
      <c r="I9805" s="8"/>
      <c r="N9805" s="23"/>
      <c r="O9805" s="24"/>
      <c r="P9805" s="19"/>
      <c r="Q9805" s="19"/>
      <c r="R9805" s="19"/>
      <c r="U9805" s="27"/>
      <c r="Y9805" s="9" t="s">
        <v>653</v>
      </c>
      <c r="Z9805" s="9" t="s">
        <v>462</v>
      </c>
      <c r="AA9805" s="9" t="s">
        <v>237</v>
      </c>
      <c r="AB9805" s="9">
        <v>8052999</v>
      </c>
      <c r="AC9805" s="9" t="s">
        <v>10579</v>
      </c>
      <c r="AD9805" s="9" t="s">
        <v>231</v>
      </c>
      <c r="AE9805" s="5">
        <f t="shared" si="328"/>
        <v>0</v>
      </c>
      <c r="AF9805" s="5" t="str">
        <f t="shared" si="329"/>
        <v>katB</v>
      </c>
      <c r="AG9805" s="153"/>
      <c r="AH9805" s="153"/>
      <c r="AI9805" t="s">
        <v>201</v>
      </c>
      <c r="AJ9805" t="s">
        <v>17878</v>
      </c>
      <c r="AK9805" s="9" t="str">
        <f>VLOOKUP(Y9805,zdroj!D:AJ,33,0)</f>
        <v>katA</v>
      </c>
    </row>
    <row r="9806" spans="8:37" x14ac:dyDescent="0.25">
      <c r="H9806" s="8"/>
      <c r="I9806" s="8"/>
      <c r="N9806" s="23"/>
      <c r="O9806" s="24"/>
      <c r="P9806" s="19"/>
      <c r="Q9806" s="19"/>
      <c r="R9806" s="19"/>
      <c r="U9806" s="27"/>
      <c r="Y9806" s="9" t="s">
        <v>653</v>
      </c>
      <c r="Z9806" s="9" t="s">
        <v>462</v>
      </c>
      <c r="AA9806" s="9" t="s">
        <v>237</v>
      </c>
      <c r="AB9806" s="9">
        <v>8053006</v>
      </c>
      <c r="AC9806" s="9" t="s">
        <v>10580</v>
      </c>
      <c r="AD9806" s="9" t="s">
        <v>225</v>
      </c>
      <c r="AE9806" s="5">
        <f t="shared" si="328"/>
        <v>0</v>
      </c>
      <c r="AF9806" s="5" t="str">
        <f t="shared" si="329"/>
        <v>katA</v>
      </c>
      <c r="AG9806" s="153"/>
      <c r="AH9806" s="153"/>
      <c r="AI9806" t="s">
        <v>201</v>
      </c>
      <c r="AJ9806" t="s">
        <v>17878</v>
      </c>
      <c r="AK9806" s="9" t="str">
        <f>VLOOKUP(Y9806,zdroj!D:AJ,33,0)</f>
        <v>katA</v>
      </c>
    </row>
    <row r="9807" spans="8:37" x14ac:dyDescent="0.25">
      <c r="H9807" s="8"/>
      <c r="I9807" s="8"/>
      <c r="N9807" s="23"/>
      <c r="O9807" s="24"/>
      <c r="P9807" s="19"/>
      <c r="Q9807" s="19"/>
      <c r="R9807" s="19"/>
      <c r="U9807" s="27"/>
      <c r="Y9807" s="9" t="s">
        <v>653</v>
      </c>
      <c r="Z9807" s="9" t="s">
        <v>462</v>
      </c>
      <c r="AA9807" s="9" t="s">
        <v>237</v>
      </c>
      <c r="AB9807" s="9">
        <v>8053014</v>
      </c>
      <c r="AC9807" s="9" t="s">
        <v>10581</v>
      </c>
      <c r="AD9807" s="9" t="s">
        <v>225</v>
      </c>
      <c r="AE9807" s="5">
        <f t="shared" si="328"/>
        <v>0</v>
      </c>
      <c r="AF9807" s="5" t="str">
        <f t="shared" si="329"/>
        <v>katA</v>
      </c>
      <c r="AG9807" s="153"/>
      <c r="AH9807" s="153"/>
      <c r="AI9807" t="s">
        <v>201</v>
      </c>
      <c r="AJ9807" t="s">
        <v>17878</v>
      </c>
      <c r="AK9807" s="9" t="str">
        <f>VLOOKUP(Y9807,zdroj!D:AJ,33,0)</f>
        <v>katA</v>
      </c>
    </row>
    <row r="9808" spans="8:37" x14ac:dyDescent="0.25">
      <c r="H9808" s="8"/>
      <c r="I9808" s="8"/>
      <c r="N9808" s="23"/>
      <c r="O9808" s="24"/>
      <c r="P9808" s="19"/>
      <c r="Q9808" s="19"/>
      <c r="R9808" s="19"/>
      <c r="U9808" s="27"/>
      <c r="Y9808" s="9" t="s">
        <v>653</v>
      </c>
      <c r="Z9808" s="9" t="s">
        <v>462</v>
      </c>
      <c r="AA9808" s="9" t="s">
        <v>237</v>
      </c>
      <c r="AB9808" s="9">
        <v>8053022</v>
      </c>
      <c r="AC9808" s="9" t="s">
        <v>10582</v>
      </c>
      <c r="AD9808" s="9" t="s">
        <v>231</v>
      </c>
      <c r="AE9808" s="5">
        <f t="shared" si="328"/>
        <v>0</v>
      </c>
      <c r="AF9808" s="5" t="str">
        <f t="shared" si="329"/>
        <v>katB</v>
      </c>
      <c r="AG9808" s="153"/>
      <c r="AH9808" s="153"/>
      <c r="AI9808" t="s">
        <v>201</v>
      </c>
      <c r="AJ9808" t="s">
        <v>17878</v>
      </c>
      <c r="AK9808" s="9" t="str">
        <f>VLOOKUP(Y9808,zdroj!D:AJ,33,0)</f>
        <v>katA</v>
      </c>
    </row>
    <row r="9809" spans="8:37" x14ac:dyDescent="0.25">
      <c r="H9809" s="8"/>
      <c r="I9809" s="8"/>
      <c r="N9809" s="23"/>
      <c r="O9809" s="24"/>
      <c r="P9809" s="19"/>
      <c r="Q9809" s="19"/>
      <c r="R9809" s="19"/>
      <c r="U9809" s="27"/>
      <c r="Y9809" s="9" t="s">
        <v>653</v>
      </c>
      <c r="Z9809" s="9" t="s">
        <v>462</v>
      </c>
      <c r="AA9809" s="9" t="s">
        <v>237</v>
      </c>
      <c r="AB9809" s="9">
        <v>8053031</v>
      </c>
      <c r="AC9809" s="9" t="s">
        <v>10583</v>
      </c>
      <c r="AD9809" s="9" t="s">
        <v>225</v>
      </c>
      <c r="AE9809" s="5">
        <f t="shared" si="328"/>
        <v>0</v>
      </c>
      <c r="AF9809" s="5" t="str">
        <f t="shared" si="329"/>
        <v>katA</v>
      </c>
      <c r="AG9809" s="153"/>
      <c r="AH9809" s="153"/>
      <c r="AI9809" t="s">
        <v>229</v>
      </c>
      <c r="AJ9809" t="s">
        <v>17878</v>
      </c>
      <c r="AK9809" s="9" t="str">
        <f>VLOOKUP(Y9809,zdroj!D:AJ,33,0)</f>
        <v>katA</v>
      </c>
    </row>
    <row r="9810" spans="8:37" x14ac:dyDescent="0.25">
      <c r="H9810" s="8"/>
      <c r="I9810" s="8"/>
      <c r="N9810" s="23"/>
      <c r="O9810" s="24"/>
      <c r="P9810" s="19"/>
      <c r="Q9810" s="19"/>
      <c r="R9810" s="19"/>
      <c r="U9810" s="27"/>
      <c r="Y9810" s="9" t="s">
        <v>653</v>
      </c>
      <c r="Z9810" s="9" t="s">
        <v>462</v>
      </c>
      <c r="AA9810" s="9" t="s">
        <v>237</v>
      </c>
      <c r="AB9810" s="9">
        <v>8053049</v>
      </c>
      <c r="AC9810" s="9" t="s">
        <v>10584</v>
      </c>
      <c r="AD9810" s="9" t="s">
        <v>225</v>
      </c>
      <c r="AE9810" s="5">
        <f t="shared" si="328"/>
        <v>0</v>
      </c>
      <c r="AF9810" s="5" t="str">
        <f t="shared" si="329"/>
        <v>katA</v>
      </c>
      <c r="AG9810" s="153"/>
      <c r="AH9810" s="153"/>
      <c r="AI9810" t="s">
        <v>201</v>
      </c>
      <c r="AJ9810" t="s">
        <v>17878</v>
      </c>
      <c r="AK9810" s="9" t="str">
        <f>VLOOKUP(Y9810,zdroj!D:AJ,33,0)</f>
        <v>katA</v>
      </c>
    </row>
    <row r="9811" spans="8:37" x14ac:dyDescent="0.25">
      <c r="H9811" s="8"/>
      <c r="I9811" s="8"/>
      <c r="N9811" s="23"/>
      <c r="O9811" s="24"/>
      <c r="P9811" s="19"/>
      <c r="Q9811" s="19"/>
      <c r="R9811" s="19"/>
      <c r="U9811" s="27"/>
      <c r="Y9811" s="9" t="s">
        <v>653</v>
      </c>
      <c r="Z9811" s="9" t="s">
        <v>462</v>
      </c>
      <c r="AA9811" s="9" t="s">
        <v>237</v>
      </c>
      <c r="AB9811" s="9">
        <v>8053057</v>
      </c>
      <c r="AC9811" s="9" t="s">
        <v>10585</v>
      </c>
      <c r="AD9811" s="9" t="s">
        <v>231</v>
      </c>
      <c r="AE9811" s="5">
        <f t="shared" si="328"/>
        <v>0</v>
      </c>
      <c r="AF9811" s="5" t="str">
        <f t="shared" si="329"/>
        <v>katB</v>
      </c>
      <c r="AG9811" s="153"/>
      <c r="AH9811" s="153"/>
      <c r="AI9811" t="s">
        <v>17880</v>
      </c>
      <c r="AJ9811" t="s">
        <v>17878</v>
      </c>
      <c r="AK9811" s="9" t="str">
        <f>VLOOKUP(Y9811,zdroj!D:AJ,33,0)</f>
        <v>katA</v>
      </c>
    </row>
    <row r="9812" spans="8:37" x14ac:dyDescent="0.25">
      <c r="H9812" s="8"/>
      <c r="I9812" s="8"/>
      <c r="N9812" s="23"/>
      <c r="O9812" s="24"/>
      <c r="P9812" s="19"/>
      <c r="Q9812" s="19"/>
      <c r="R9812" s="19"/>
      <c r="U9812" s="27"/>
      <c r="Y9812" s="9" t="s">
        <v>653</v>
      </c>
      <c r="Z9812" s="9" t="s">
        <v>462</v>
      </c>
      <c r="AA9812" s="9" t="s">
        <v>237</v>
      </c>
      <c r="AB9812" s="9">
        <v>8053243</v>
      </c>
      <c r="AC9812" s="9" t="s">
        <v>10586</v>
      </c>
      <c r="AD9812" s="9" t="s">
        <v>225</v>
      </c>
      <c r="AE9812" s="5">
        <f t="shared" si="328"/>
        <v>0</v>
      </c>
      <c r="AF9812" s="5" t="str">
        <f t="shared" si="329"/>
        <v>katA</v>
      </c>
      <c r="AG9812" s="153"/>
      <c r="AH9812" s="153"/>
      <c r="AI9812" t="s">
        <v>201</v>
      </c>
      <c r="AJ9812" t="s">
        <v>17878</v>
      </c>
      <c r="AK9812" s="9" t="str">
        <f>VLOOKUP(Y9812,zdroj!D:AJ,33,0)</f>
        <v>katA</v>
      </c>
    </row>
    <row r="9813" spans="8:37" x14ac:dyDescent="0.25">
      <c r="H9813" s="8"/>
      <c r="I9813" s="8"/>
      <c r="N9813" s="23"/>
      <c r="O9813" s="24"/>
      <c r="P9813" s="19"/>
      <c r="Q9813" s="19"/>
      <c r="R9813" s="19"/>
      <c r="U9813" s="27"/>
      <c r="Y9813" s="9" t="s">
        <v>653</v>
      </c>
      <c r="Z9813" s="9" t="s">
        <v>462</v>
      </c>
      <c r="AA9813" s="9" t="s">
        <v>237</v>
      </c>
      <c r="AB9813" s="9">
        <v>25094858</v>
      </c>
      <c r="AC9813" s="9" t="s">
        <v>10587</v>
      </c>
      <c r="AD9813" s="9" t="s">
        <v>231</v>
      </c>
      <c r="AE9813" s="5">
        <f t="shared" si="328"/>
        <v>0</v>
      </c>
      <c r="AF9813" s="5" t="str">
        <f t="shared" si="329"/>
        <v>katB</v>
      </c>
      <c r="AG9813" s="153"/>
      <c r="AH9813" s="153"/>
      <c r="AI9813" t="s">
        <v>201</v>
      </c>
      <c r="AJ9813" t="s">
        <v>17878</v>
      </c>
      <c r="AK9813" s="9" t="str">
        <f>VLOOKUP(Y9813,zdroj!D:AJ,33,0)</f>
        <v>katA</v>
      </c>
    </row>
    <row r="9814" spans="8:37" x14ac:dyDescent="0.25">
      <c r="H9814" s="8"/>
      <c r="I9814" s="8"/>
      <c r="N9814" s="23"/>
      <c r="O9814" s="24"/>
      <c r="P9814" s="19"/>
      <c r="Q9814" s="19"/>
      <c r="R9814" s="19"/>
      <c r="U9814" s="27"/>
      <c r="Y9814" s="9" t="s">
        <v>653</v>
      </c>
      <c r="Z9814" s="9" t="s">
        <v>462</v>
      </c>
      <c r="AA9814" s="9" t="s">
        <v>237</v>
      </c>
      <c r="AB9814" s="9">
        <v>25670646</v>
      </c>
      <c r="AC9814" s="9" t="s">
        <v>10588</v>
      </c>
      <c r="AD9814" s="9" t="s">
        <v>225</v>
      </c>
      <c r="AE9814" s="5">
        <f t="shared" si="328"/>
        <v>0</v>
      </c>
      <c r="AF9814" s="5" t="str">
        <f t="shared" si="329"/>
        <v>katA</v>
      </c>
      <c r="AG9814" s="153"/>
      <c r="AH9814" s="153"/>
      <c r="AI9814" t="s">
        <v>201</v>
      </c>
      <c r="AJ9814" t="s">
        <v>17878</v>
      </c>
      <c r="AK9814" s="9" t="str">
        <f>VLOOKUP(Y9814,zdroj!D:AJ,33,0)</f>
        <v>katA</v>
      </c>
    </row>
    <row r="9815" spans="8:37" x14ac:dyDescent="0.25">
      <c r="H9815" s="8"/>
      <c r="I9815" s="8"/>
      <c r="N9815" s="23"/>
      <c r="O9815" s="24"/>
      <c r="P9815" s="19"/>
      <c r="Q9815" s="19"/>
      <c r="R9815" s="19"/>
      <c r="U9815" s="27"/>
      <c r="Y9815" s="9" t="s">
        <v>653</v>
      </c>
      <c r="Z9815" s="9" t="s">
        <v>462</v>
      </c>
      <c r="AA9815" s="9" t="s">
        <v>237</v>
      </c>
      <c r="AB9815" s="9">
        <v>25977016</v>
      </c>
      <c r="AC9815" s="9" t="s">
        <v>10589</v>
      </c>
      <c r="AD9815" s="9" t="s">
        <v>231</v>
      </c>
      <c r="AE9815" s="5">
        <f t="shared" si="328"/>
        <v>0</v>
      </c>
      <c r="AF9815" s="5" t="str">
        <f t="shared" si="329"/>
        <v>katB</v>
      </c>
      <c r="AG9815" s="153"/>
      <c r="AH9815" s="153"/>
      <c r="AI9815" t="s">
        <v>201</v>
      </c>
      <c r="AJ9815" t="s">
        <v>17878</v>
      </c>
      <c r="AK9815" s="9" t="str">
        <f>VLOOKUP(Y9815,zdroj!D:AJ,33,0)</f>
        <v>katA</v>
      </c>
    </row>
    <row r="9816" spans="8:37" x14ac:dyDescent="0.25">
      <c r="H9816" s="8"/>
      <c r="I9816" s="8"/>
      <c r="N9816" s="23"/>
      <c r="O9816" s="24"/>
      <c r="P9816" s="19"/>
      <c r="Q9816" s="19"/>
      <c r="R9816" s="19"/>
      <c r="U9816" s="27"/>
      <c r="Y9816" s="9" t="s">
        <v>653</v>
      </c>
      <c r="Z9816" s="9" t="s">
        <v>462</v>
      </c>
      <c r="AA9816" s="9" t="s">
        <v>237</v>
      </c>
      <c r="AB9816" s="9">
        <v>26563614</v>
      </c>
      <c r="AC9816" s="9" t="s">
        <v>10590</v>
      </c>
      <c r="AD9816" s="9" t="s">
        <v>231</v>
      </c>
      <c r="AE9816" s="5">
        <f t="shared" si="328"/>
        <v>0</v>
      </c>
      <c r="AF9816" s="5" t="str">
        <f t="shared" si="329"/>
        <v>katB</v>
      </c>
      <c r="AG9816" s="153"/>
      <c r="AH9816" s="153"/>
      <c r="AI9816" t="s">
        <v>201</v>
      </c>
      <c r="AJ9816" t="s">
        <v>17878</v>
      </c>
      <c r="AK9816" s="9" t="str">
        <f>VLOOKUP(Y9816,zdroj!D:AJ,33,0)</f>
        <v>katA</v>
      </c>
    </row>
    <row r="9817" spans="8:37" x14ac:dyDescent="0.25">
      <c r="H9817" s="8"/>
      <c r="I9817" s="8"/>
      <c r="N9817" s="23"/>
      <c r="O9817" s="24"/>
      <c r="P9817" s="19"/>
      <c r="Q9817" s="19"/>
      <c r="R9817" s="19"/>
      <c r="U9817" s="27"/>
      <c r="Y9817" s="9" t="s">
        <v>653</v>
      </c>
      <c r="Z9817" s="9" t="s">
        <v>462</v>
      </c>
      <c r="AA9817" s="9" t="s">
        <v>237</v>
      </c>
      <c r="AB9817" s="9">
        <v>26669102</v>
      </c>
      <c r="AC9817" s="9" t="s">
        <v>10591</v>
      </c>
      <c r="AD9817" s="9" t="s">
        <v>231</v>
      </c>
      <c r="AE9817" s="5">
        <f t="shared" si="328"/>
        <v>0</v>
      </c>
      <c r="AF9817" s="5" t="str">
        <f t="shared" si="329"/>
        <v>katB</v>
      </c>
      <c r="AG9817" s="153"/>
      <c r="AH9817" s="153"/>
      <c r="AI9817" t="s">
        <v>201</v>
      </c>
      <c r="AJ9817" t="s">
        <v>17878</v>
      </c>
      <c r="AK9817" s="9" t="str">
        <f>VLOOKUP(Y9817,zdroj!D:AJ,33,0)</f>
        <v>katA</v>
      </c>
    </row>
    <row r="9818" spans="8:37" x14ac:dyDescent="0.25">
      <c r="H9818" s="8"/>
      <c r="I9818" s="8"/>
      <c r="N9818" s="23"/>
      <c r="O9818" s="24"/>
      <c r="P9818" s="19"/>
      <c r="Q9818" s="19"/>
      <c r="R9818" s="19"/>
      <c r="U9818" s="27"/>
      <c r="Y9818" s="9" t="s">
        <v>653</v>
      </c>
      <c r="Z9818" s="9" t="s">
        <v>462</v>
      </c>
      <c r="AA9818" s="9" t="s">
        <v>237</v>
      </c>
      <c r="AB9818" s="9">
        <v>27976041</v>
      </c>
      <c r="AC9818" s="9" t="s">
        <v>10592</v>
      </c>
      <c r="AD9818" s="9" t="s">
        <v>231</v>
      </c>
      <c r="AE9818" s="5">
        <f t="shared" si="328"/>
        <v>0</v>
      </c>
      <c r="AF9818" s="5" t="str">
        <f t="shared" si="329"/>
        <v>katB</v>
      </c>
      <c r="AG9818" s="153"/>
      <c r="AH9818" s="153"/>
      <c r="AI9818" t="s">
        <v>201</v>
      </c>
      <c r="AJ9818" t="s">
        <v>17878</v>
      </c>
      <c r="AK9818" s="9" t="str">
        <f>VLOOKUP(Y9818,zdroj!D:AJ,33,0)</f>
        <v>katA</v>
      </c>
    </row>
    <row r="9819" spans="8:37" x14ac:dyDescent="0.25">
      <c r="H9819" s="8"/>
      <c r="I9819" s="8"/>
      <c r="N9819" s="23"/>
      <c r="O9819" s="24"/>
      <c r="P9819" s="19"/>
      <c r="Q9819" s="19"/>
      <c r="R9819" s="19"/>
      <c r="U9819" s="27"/>
      <c r="Y9819" s="9" t="s">
        <v>653</v>
      </c>
      <c r="Z9819" s="9" t="s">
        <v>462</v>
      </c>
      <c r="AA9819" s="9" t="s">
        <v>237</v>
      </c>
      <c r="AB9819" s="9">
        <v>28309138</v>
      </c>
      <c r="AC9819" s="9" t="s">
        <v>10593</v>
      </c>
      <c r="AD9819" s="9" t="s">
        <v>231</v>
      </c>
      <c r="AE9819" s="5">
        <f t="shared" si="328"/>
        <v>0</v>
      </c>
      <c r="AF9819" s="5" t="str">
        <f t="shared" si="329"/>
        <v>katB</v>
      </c>
      <c r="AG9819" s="153"/>
      <c r="AH9819" s="153"/>
      <c r="AI9819" t="s">
        <v>201</v>
      </c>
      <c r="AJ9819" t="s">
        <v>17878</v>
      </c>
      <c r="AK9819" s="9" t="str">
        <f>VLOOKUP(Y9819,zdroj!D:AJ,33,0)</f>
        <v>katA</v>
      </c>
    </row>
    <row r="9820" spans="8:37" x14ac:dyDescent="0.25">
      <c r="H9820" s="8"/>
      <c r="I9820" s="8"/>
      <c r="N9820" s="23"/>
      <c r="O9820" s="24"/>
      <c r="P9820" s="19"/>
      <c r="Q9820" s="19"/>
      <c r="R9820" s="19"/>
      <c r="U9820" s="27"/>
      <c r="Y9820" s="9" t="s">
        <v>653</v>
      </c>
      <c r="Z9820" s="9" t="s">
        <v>462</v>
      </c>
      <c r="AA9820" s="9" t="s">
        <v>237</v>
      </c>
      <c r="AB9820" s="9">
        <v>40904601</v>
      </c>
      <c r="AC9820" s="9" t="s">
        <v>10594</v>
      </c>
      <c r="AD9820" s="9" t="s">
        <v>231</v>
      </c>
      <c r="AE9820" s="5">
        <f t="shared" si="328"/>
        <v>0</v>
      </c>
      <c r="AF9820" s="5" t="str">
        <f t="shared" si="329"/>
        <v>katB</v>
      </c>
      <c r="AG9820" s="153"/>
      <c r="AH9820" s="153"/>
      <c r="AI9820" t="s">
        <v>201</v>
      </c>
      <c r="AJ9820" t="s">
        <v>17878</v>
      </c>
      <c r="AK9820" s="9" t="str">
        <f>VLOOKUP(Y9820,zdroj!D:AJ,33,0)</f>
        <v>katA</v>
      </c>
    </row>
    <row r="9821" spans="8:37" x14ac:dyDescent="0.25">
      <c r="H9821" s="8"/>
      <c r="I9821" s="8"/>
      <c r="N9821" s="23"/>
      <c r="O9821" s="24"/>
      <c r="P9821" s="19"/>
      <c r="Q9821" s="19"/>
      <c r="R9821" s="19"/>
      <c r="U9821" s="27"/>
      <c r="Y9821" s="9" t="s">
        <v>653</v>
      </c>
      <c r="Z9821" s="9" t="s">
        <v>462</v>
      </c>
      <c r="AA9821" s="9" t="s">
        <v>237</v>
      </c>
      <c r="AB9821" s="9">
        <v>40743217</v>
      </c>
      <c r="AC9821" s="9" t="s">
        <v>10595</v>
      </c>
      <c r="AD9821" s="9" t="s">
        <v>231</v>
      </c>
      <c r="AE9821" s="5">
        <f t="shared" si="328"/>
        <v>0</v>
      </c>
      <c r="AF9821" s="5" t="str">
        <f t="shared" si="329"/>
        <v>katB</v>
      </c>
      <c r="AG9821" s="153"/>
      <c r="AH9821" s="153"/>
      <c r="AI9821" t="s">
        <v>201</v>
      </c>
      <c r="AJ9821" t="s">
        <v>17878</v>
      </c>
      <c r="AK9821" s="9" t="str">
        <f>VLOOKUP(Y9821,zdroj!D:AJ,33,0)</f>
        <v>katA</v>
      </c>
    </row>
    <row r="9822" spans="8:37" x14ac:dyDescent="0.25">
      <c r="H9822" s="8"/>
      <c r="I9822" s="8"/>
      <c r="N9822" s="23"/>
      <c r="O9822" s="24"/>
      <c r="P9822" s="19"/>
      <c r="Q9822" s="19"/>
      <c r="R9822" s="19"/>
      <c r="U9822" s="27"/>
      <c r="Y9822" s="9" t="s">
        <v>653</v>
      </c>
      <c r="Z9822" s="9" t="s">
        <v>462</v>
      </c>
      <c r="AA9822" s="9" t="s">
        <v>237</v>
      </c>
      <c r="AB9822" s="9">
        <v>81349157</v>
      </c>
      <c r="AC9822" s="9" t="s">
        <v>10596</v>
      </c>
      <c r="AD9822" s="9" t="s">
        <v>225</v>
      </c>
      <c r="AE9822" s="5">
        <f t="shared" si="328"/>
        <v>0</v>
      </c>
      <c r="AF9822" s="5" t="str">
        <f t="shared" si="329"/>
        <v>katA</v>
      </c>
      <c r="AG9822" s="153"/>
      <c r="AH9822" s="153"/>
      <c r="AI9822" t="s">
        <v>201</v>
      </c>
      <c r="AJ9822" t="s">
        <v>17878</v>
      </c>
      <c r="AK9822" s="9" t="str">
        <f>VLOOKUP(Y9822,zdroj!D:AJ,33,0)</f>
        <v>katA</v>
      </c>
    </row>
    <row r="9823" spans="8:37" x14ac:dyDescent="0.25">
      <c r="H9823" s="8"/>
      <c r="I9823" s="8"/>
      <c r="N9823" s="23"/>
      <c r="O9823" s="24"/>
      <c r="P9823" s="19"/>
      <c r="Q9823" s="19"/>
      <c r="R9823" s="19"/>
      <c r="U9823" s="27"/>
      <c r="Y9823" s="9" t="s">
        <v>650</v>
      </c>
      <c r="Z9823" s="9" t="s">
        <v>462</v>
      </c>
      <c r="AA9823" s="9" t="s">
        <v>237</v>
      </c>
      <c r="AB9823" s="9">
        <v>8068917</v>
      </c>
      <c r="AC9823" s="9" t="s">
        <v>10597</v>
      </c>
      <c r="AD9823" s="9" t="s">
        <v>225</v>
      </c>
      <c r="AE9823" s="5">
        <f t="shared" si="328"/>
        <v>0</v>
      </c>
      <c r="AF9823" s="5" t="str">
        <f t="shared" si="329"/>
        <v>katA</v>
      </c>
      <c r="AG9823" s="153"/>
      <c r="AH9823" s="153"/>
      <c r="AI9823" t="s">
        <v>195</v>
      </c>
      <c r="AJ9823" t="s">
        <v>340</v>
      </c>
      <c r="AK9823" s="9" t="str">
        <f>VLOOKUP(Y9823,zdroj!D:AJ,33,0)</f>
        <v>katA</v>
      </c>
    </row>
    <row r="9824" spans="8:37" x14ac:dyDescent="0.25">
      <c r="H9824" s="8"/>
      <c r="I9824" s="8"/>
      <c r="N9824" s="23"/>
      <c r="O9824" s="24"/>
      <c r="P9824" s="19"/>
      <c r="Q9824" s="19"/>
      <c r="R9824" s="19"/>
      <c r="U9824" s="27"/>
      <c r="Y9824" s="9" t="s">
        <v>650</v>
      </c>
      <c r="Z9824" s="9" t="s">
        <v>462</v>
      </c>
      <c r="AA9824" s="9" t="s">
        <v>237</v>
      </c>
      <c r="AB9824" s="9">
        <v>8069000</v>
      </c>
      <c r="AC9824" s="9" t="s">
        <v>10598</v>
      </c>
      <c r="AD9824" s="9" t="s">
        <v>225</v>
      </c>
      <c r="AE9824" s="5">
        <f t="shared" si="328"/>
        <v>0</v>
      </c>
      <c r="AF9824" s="5" t="str">
        <f t="shared" si="329"/>
        <v>katA</v>
      </c>
      <c r="AG9824" s="153"/>
      <c r="AH9824" s="153"/>
      <c r="AI9824" t="s">
        <v>195</v>
      </c>
      <c r="AJ9824" t="s">
        <v>340</v>
      </c>
      <c r="AK9824" s="9" t="str">
        <f>VLOOKUP(Y9824,zdroj!D:AJ,33,0)</f>
        <v>katA</v>
      </c>
    </row>
    <row r="9825" spans="8:37" x14ac:dyDescent="0.25">
      <c r="H9825" s="8"/>
      <c r="I9825" s="8"/>
      <c r="N9825" s="23"/>
      <c r="O9825" s="24"/>
      <c r="P9825" s="19"/>
      <c r="Q9825" s="19"/>
      <c r="R9825" s="19"/>
      <c r="U9825" s="27"/>
      <c r="Y9825" s="9" t="s">
        <v>650</v>
      </c>
      <c r="Z9825" s="9" t="s">
        <v>462</v>
      </c>
      <c r="AA9825" s="9" t="s">
        <v>237</v>
      </c>
      <c r="AB9825" s="9">
        <v>8069018</v>
      </c>
      <c r="AC9825" s="9" t="s">
        <v>10599</v>
      </c>
      <c r="AD9825" s="9" t="s">
        <v>225</v>
      </c>
      <c r="AE9825" s="5">
        <f t="shared" si="328"/>
        <v>0</v>
      </c>
      <c r="AF9825" s="5" t="str">
        <f t="shared" si="329"/>
        <v>katA</v>
      </c>
      <c r="AG9825" s="153"/>
      <c r="AH9825" s="153"/>
      <c r="AI9825" t="s">
        <v>195</v>
      </c>
      <c r="AJ9825" t="s">
        <v>340</v>
      </c>
      <c r="AK9825" s="9" t="str">
        <f>VLOOKUP(Y9825,zdroj!D:AJ,33,0)</f>
        <v>katA</v>
      </c>
    </row>
    <row r="9826" spans="8:37" x14ac:dyDescent="0.25">
      <c r="H9826" s="8"/>
      <c r="I9826" s="8"/>
      <c r="N9826" s="23"/>
      <c r="O9826" s="24"/>
      <c r="P9826" s="19"/>
      <c r="Q9826" s="19"/>
      <c r="R9826" s="19"/>
      <c r="U9826" s="27"/>
      <c r="Y9826" s="9" t="s">
        <v>650</v>
      </c>
      <c r="Z9826" s="9" t="s">
        <v>462</v>
      </c>
      <c r="AA9826" s="9" t="s">
        <v>237</v>
      </c>
      <c r="AB9826" s="9">
        <v>8069026</v>
      </c>
      <c r="AC9826" s="9" t="s">
        <v>10600</v>
      </c>
      <c r="AD9826" s="9" t="s">
        <v>225</v>
      </c>
      <c r="AE9826" s="5">
        <f t="shared" si="328"/>
        <v>0</v>
      </c>
      <c r="AF9826" s="5" t="str">
        <f t="shared" si="329"/>
        <v>katA</v>
      </c>
      <c r="AG9826" s="153"/>
      <c r="AH9826" s="153"/>
      <c r="AI9826" t="s">
        <v>195</v>
      </c>
      <c r="AJ9826" t="s">
        <v>340</v>
      </c>
      <c r="AK9826" s="9" t="str">
        <f>VLOOKUP(Y9826,zdroj!D:AJ,33,0)</f>
        <v>katA</v>
      </c>
    </row>
    <row r="9827" spans="8:37" x14ac:dyDescent="0.25">
      <c r="H9827" s="8"/>
      <c r="I9827" s="8"/>
      <c r="N9827" s="23"/>
      <c r="O9827" s="24"/>
      <c r="P9827" s="19"/>
      <c r="Q9827" s="19"/>
      <c r="R9827" s="19"/>
      <c r="U9827" s="27"/>
      <c r="Y9827" s="9" t="s">
        <v>650</v>
      </c>
      <c r="Z9827" s="9" t="s">
        <v>462</v>
      </c>
      <c r="AA9827" s="9" t="s">
        <v>237</v>
      </c>
      <c r="AB9827" s="9">
        <v>8069034</v>
      </c>
      <c r="AC9827" s="9" t="s">
        <v>10601</v>
      </c>
      <c r="AD9827" s="9" t="s">
        <v>225</v>
      </c>
      <c r="AE9827" s="5">
        <f t="shared" si="328"/>
        <v>0</v>
      </c>
      <c r="AF9827" s="5" t="str">
        <f t="shared" si="329"/>
        <v>katA</v>
      </c>
      <c r="AG9827" s="153"/>
      <c r="AH9827" s="153"/>
      <c r="AI9827" t="s">
        <v>195</v>
      </c>
      <c r="AJ9827" t="s">
        <v>340</v>
      </c>
      <c r="AK9827" s="9" t="str">
        <f>VLOOKUP(Y9827,zdroj!D:AJ,33,0)</f>
        <v>katA</v>
      </c>
    </row>
    <row r="9828" spans="8:37" x14ac:dyDescent="0.25">
      <c r="H9828" s="8"/>
      <c r="I9828" s="8"/>
      <c r="N9828" s="23"/>
      <c r="O9828" s="24"/>
      <c r="P9828" s="19"/>
      <c r="Q9828" s="19"/>
      <c r="R9828" s="19"/>
      <c r="U9828" s="27"/>
      <c r="Y9828" s="9" t="s">
        <v>650</v>
      </c>
      <c r="Z9828" s="9" t="s">
        <v>462</v>
      </c>
      <c r="AA9828" s="9" t="s">
        <v>237</v>
      </c>
      <c r="AB9828" s="9">
        <v>8069042</v>
      </c>
      <c r="AC9828" s="9" t="s">
        <v>10602</v>
      </c>
      <c r="AD9828" s="9" t="s">
        <v>225</v>
      </c>
      <c r="AE9828" s="5">
        <f t="shared" si="328"/>
        <v>0</v>
      </c>
      <c r="AF9828" s="5" t="str">
        <f t="shared" si="329"/>
        <v>katA</v>
      </c>
      <c r="AG9828" s="153"/>
      <c r="AH9828" s="153"/>
      <c r="AI9828" t="s">
        <v>195</v>
      </c>
      <c r="AJ9828" t="s">
        <v>340</v>
      </c>
      <c r="AK9828" s="9" t="str">
        <f>VLOOKUP(Y9828,zdroj!D:AJ,33,0)</f>
        <v>katA</v>
      </c>
    </row>
    <row r="9829" spans="8:37" x14ac:dyDescent="0.25">
      <c r="H9829" s="8"/>
      <c r="I9829" s="8"/>
      <c r="N9829" s="23"/>
      <c r="O9829" s="24"/>
      <c r="P9829" s="19"/>
      <c r="Q9829" s="19"/>
      <c r="R9829" s="19"/>
      <c r="U9829" s="27"/>
      <c r="Y9829" s="9" t="s">
        <v>650</v>
      </c>
      <c r="Z9829" s="9" t="s">
        <v>462</v>
      </c>
      <c r="AA9829" s="9" t="s">
        <v>237</v>
      </c>
      <c r="AB9829" s="9">
        <v>8069051</v>
      </c>
      <c r="AC9829" s="9" t="s">
        <v>10603</v>
      </c>
      <c r="AD9829" s="9" t="s">
        <v>231</v>
      </c>
      <c r="AE9829" s="5">
        <f t="shared" si="328"/>
        <v>0</v>
      </c>
      <c r="AF9829" s="5" t="str">
        <f t="shared" si="329"/>
        <v>katB</v>
      </c>
      <c r="AG9829" s="153"/>
      <c r="AH9829" s="153"/>
      <c r="AI9829" t="s">
        <v>195</v>
      </c>
      <c r="AJ9829" t="s">
        <v>340</v>
      </c>
      <c r="AK9829" s="9" t="str">
        <f>VLOOKUP(Y9829,zdroj!D:AJ,33,0)</f>
        <v>katA</v>
      </c>
    </row>
    <row r="9830" spans="8:37" x14ac:dyDescent="0.25">
      <c r="H9830" s="8"/>
      <c r="I9830" s="8"/>
      <c r="N9830" s="23"/>
      <c r="O9830" s="24"/>
      <c r="P9830" s="19"/>
      <c r="Q9830" s="19"/>
      <c r="R9830" s="19"/>
      <c r="U9830" s="27"/>
      <c r="Y9830" s="9" t="s">
        <v>650</v>
      </c>
      <c r="Z9830" s="9" t="s">
        <v>462</v>
      </c>
      <c r="AA9830" s="9" t="s">
        <v>237</v>
      </c>
      <c r="AB9830" s="9">
        <v>8069069</v>
      </c>
      <c r="AC9830" s="9" t="s">
        <v>10604</v>
      </c>
      <c r="AD9830" s="9" t="s">
        <v>225</v>
      </c>
      <c r="AE9830" s="5">
        <f t="shared" si="328"/>
        <v>0</v>
      </c>
      <c r="AF9830" s="5" t="str">
        <f t="shared" si="329"/>
        <v>katA</v>
      </c>
      <c r="AG9830" s="153"/>
      <c r="AH9830" s="153"/>
      <c r="AI9830" t="s">
        <v>229</v>
      </c>
      <c r="AJ9830" t="s">
        <v>17878</v>
      </c>
      <c r="AK9830" s="9" t="str">
        <f>VLOOKUP(Y9830,zdroj!D:AJ,33,0)</f>
        <v>katA</v>
      </c>
    </row>
    <row r="9831" spans="8:37" x14ac:dyDescent="0.25">
      <c r="H9831" s="8"/>
      <c r="I9831" s="8"/>
      <c r="N9831" s="23"/>
      <c r="O9831" s="24"/>
      <c r="P9831" s="19"/>
      <c r="Q9831" s="19"/>
      <c r="R9831" s="19"/>
      <c r="U9831" s="27"/>
      <c r="Y9831" s="9" t="s">
        <v>650</v>
      </c>
      <c r="Z9831" s="9" t="s">
        <v>462</v>
      </c>
      <c r="AA9831" s="9" t="s">
        <v>237</v>
      </c>
      <c r="AB9831" s="9">
        <v>8069077</v>
      </c>
      <c r="AC9831" s="9" t="s">
        <v>10605</v>
      </c>
      <c r="AD9831" s="9" t="s">
        <v>225</v>
      </c>
      <c r="AE9831" s="5">
        <f t="shared" si="328"/>
        <v>0</v>
      </c>
      <c r="AF9831" s="5" t="str">
        <f t="shared" si="329"/>
        <v>katA</v>
      </c>
      <c r="AG9831" s="153"/>
      <c r="AH9831" s="153"/>
      <c r="AI9831" t="s">
        <v>195</v>
      </c>
      <c r="AJ9831" t="s">
        <v>340</v>
      </c>
      <c r="AK9831" s="9" t="str">
        <f>VLOOKUP(Y9831,zdroj!D:AJ,33,0)</f>
        <v>katA</v>
      </c>
    </row>
    <row r="9832" spans="8:37" x14ac:dyDescent="0.25">
      <c r="H9832" s="8"/>
      <c r="I9832" s="8"/>
      <c r="N9832" s="23"/>
      <c r="O9832" s="24"/>
      <c r="P9832" s="19"/>
      <c r="Q9832" s="19"/>
      <c r="R9832" s="19"/>
      <c r="U9832" s="27"/>
      <c r="Y9832" s="9" t="s">
        <v>650</v>
      </c>
      <c r="Z9832" s="9" t="s">
        <v>462</v>
      </c>
      <c r="AA9832" s="9" t="s">
        <v>237</v>
      </c>
      <c r="AB9832" s="9">
        <v>8069085</v>
      </c>
      <c r="AC9832" s="9" t="s">
        <v>10606</v>
      </c>
      <c r="AD9832" s="9" t="s">
        <v>225</v>
      </c>
      <c r="AE9832" s="5">
        <f t="shared" si="328"/>
        <v>0</v>
      </c>
      <c r="AF9832" s="5" t="str">
        <f t="shared" si="329"/>
        <v>katA</v>
      </c>
      <c r="AG9832" s="153"/>
      <c r="AH9832" s="153"/>
      <c r="AI9832" t="s">
        <v>195</v>
      </c>
      <c r="AJ9832" t="s">
        <v>340</v>
      </c>
      <c r="AK9832" s="9" t="str">
        <f>VLOOKUP(Y9832,zdroj!D:AJ,33,0)</f>
        <v>katA</v>
      </c>
    </row>
    <row r="9833" spans="8:37" x14ac:dyDescent="0.25">
      <c r="H9833" s="8"/>
      <c r="I9833" s="8"/>
      <c r="N9833" s="23"/>
      <c r="O9833" s="24"/>
      <c r="P9833" s="19"/>
      <c r="Q9833" s="19"/>
      <c r="R9833" s="19"/>
      <c r="U9833" s="27"/>
      <c r="Y9833" s="9" t="s">
        <v>650</v>
      </c>
      <c r="Z9833" s="9" t="s">
        <v>462</v>
      </c>
      <c r="AA9833" s="9" t="s">
        <v>237</v>
      </c>
      <c r="AB9833" s="9">
        <v>8069093</v>
      </c>
      <c r="AC9833" s="9" t="s">
        <v>10607</v>
      </c>
      <c r="AD9833" s="9" t="s">
        <v>225</v>
      </c>
      <c r="AE9833" s="5">
        <f t="shared" si="328"/>
        <v>0</v>
      </c>
      <c r="AF9833" s="5" t="str">
        <f t="shared" si="329"/>
        <v>katA</v>
      </c>
      <c r="AG9833" s="153"/>
      <c r="AH9833" s="153"/>
      <c r="AI9833" t="s">
        <v>195</v>
      </c>
      <c r="AJ9833" t="s">
        <v>340</v>
      </c>
      <c r="AK9833" s="9" t="str">
        <f>VLOOKUP(Y9833,zdroj!D:AJ,33,0)</f>
        <v>katA</v>
      </c>
    </row>
    <row r="9834" spans="8:37" x14ac:dyDescent="0.25">
      <c r="H9834" s="8"/>
      <c r="I9834" s="8"/>
      <c r="N9834" s="23"/>
      <c r="O9834" s="24"/>
      <c r="P9834" s="19"/>
      <c r="Q9834" s="19"/>
      <c r="R9834" s="19"/>
      <c r="U9834" s="27"/>
      <c r="Y9834" s="9" t="s">
        <v>650</v>
      </c>
      <c r="Z9834" s="9" t="s">
        <v>462</v>
      </c>
      <c r="AA9834" s="9" t="s">
        <v>237</v>
      </c>
      <c r="AB9834" s="9">
        <v>8068925</v>
      </c>
      <c r="AC9834" s="9" t="s">
        <v>10608</v>
      </c>
      <c r="AD9834" s="9" t="s">
        <v>225</v>
      </c>
      <c r="AE9834" s="5">
        <f t="shared" si="328"/>
        <v>0</v>
      </c>
      <c r="AF9834" s="5" t="str">
        <f t="shared" si="329"/>
        <v>katA</v>
      </c>
      <c r="AG9834" s="153"/>
      <c r="AH9834" s="153"/>
      <c r="AI9834" t="s">
        <v>195</v>
      </c>
      <c r="AJ9834" t="s">
        <v>340</v>
      </c>
      <c r="AK9834" s="9" t="str">
        <f>VLOOKUP(Y9834,zdroj!D:AJ,33,0)</f>
        <v>katA</v>
      </c>
    </row>
    <row r="9835" spans="8:37" x14ac:dyDescent="0.25">
      <c r="H9835" s="8"/>
      <c r="I9835" s="8"/>
      <c r="N9835" s="23"/>
      <c r="O9835" s="24"/>
      <c r="P9835" s="19"/>
      <c r="Q9835" s="19"/>
      <c r="R9835" s="19"/>
      <c r="U9835" s="27"/>
      <c r="Y9835" s="9" t="s">
        <v>650</v>
      </c>
      <c r="Z9835" s="9" t="s">
        <v>462</v>
      </c>
      <c r="AA9835" s="9" t="s">
        <v>237</v>
      </c>
      <c r="AB9835" s="9">
        <v>8069107</v>
      </c>
      <c r="AC9835" s="9" t="s">
        <v>10609</v>
      </c>
      <c r="AD9835" s="9" t="s">
        <v>225</v>
      </c>
      <c r="AE9835" s="5">
        <f t="shared" si="328"/>
        <v>0</v>
      </c>
      <c r="AF9835" s="5" t="str">
        <f t="shared" si="329"/>
        <v>katA</v>
      </c>
      <c r="AG9835" s="153"/>
      <c r="AH9835" s="153"/>
      <c r="AI9835" t="s">
        <v>195</v>
      </c>
      <c r="AJ9835" t="s">
        <v>340</v>
      </c>
      <c r="AK9835" s="9" t="str">
        <f>VLOOKUP(Y9835,zdroj!D:AJ,33,0)</f>
        <v>katA</v>
      </c>
    </row>
    <row r="9836" spans="8:37" x14ac:dyDescent="0.25">
      <c r="H9836" s="8"/>
      <c r="I9836" s="8"/>
      <c r="N9836" s="23"/>
      <c r="O9836" s="24"/>
      <c r="P9836" s="19"/>
      <c r="Q9836" s="19"/>
      <c r="R9836" s="19"/>
      <c r="U9836" s="27"/>
      <c r="Y9836" s="9" t="s">
        <v>650</v>
      </c>
      <c r="Z9836" s="9" t="s">
        <v>462</v>
      </c>
      <c r="AA9836" s="9" t="s">
        <v>237</v>
      </c>
      <c r="AB9836" s="9">
        <v>8069115</v>
      </c>
      <c r="AC9836" s="9" t="s">
        <v>10610</v>
      </c>
      <c r="AD9836" s="9" t="s">
        <v>225</v>
      </c>
      <c r="AE9836" s="5">
        <f t="shared" si="328"/>
        <v>0</v>
      </c>
      <c r="AF9836" s="5" t="str">
        <f t="shared" si="329"/>
        <v>katA</v>
      </c>
      <c r="AG9836" s="153"/>
      <c r="AH9836" s="153"/>
      <c r="AI9836" t="s">
        <v>195</v>
      </c>
      <c r="AJ9836" t="s">
        <v>340</v>
      </c>
      <c r="AK9836" s="9" t="str">
        <f>VLOOKUP(Y9836,zdroj!D:AJ,33,0)</f>
        <v>katA</v>
      </c>
    </row>
    <row r="9837" spans="8:37" x14ac:dyDescent="0.25">
      <c r="H9837" s="8"/>
      <c r="I9837" s="8"/>
      <c r="N9837" s="23"/>
      <c r="O9837" s="24"/>
      <c r="P9837" s="19"/>
      <c r="Q9837" s="19"/>
      <c r="R9837" s="19"/>
      <c r="U9837" s="27"/>
      <c r="Y9837" s="9" t="s">
        <v>650</v>
      </c>
      <c r="Z9837" s="9" t="s">
        <v>462</v>
      </c>
      <c r="AA9837" s="9" t="s">
        <v>237</v>
      </c>
      <c r="AB9837" s="9">
        <v>8069123</v>
      </c>
      <c r="AC9837" s="9" t="s">
        <v>10611</v>
      </c>
      <c r="AD9837" s="9" t="s">
        <v>225</v>
      </c>
      <c r="AE9837" s="5">
        <f t="shared" si="328"/>
        <v>0</v>
      </c>
      <c r="AF9837" s="5" t="str">
        <f t="shared" si="329"/>
        <v>katA</v>
      </c>
      <c r="AG9837" s="153"/>
      <c r="AH9837" s="153"/>
      <c r="AI9837" t="s">
        <v>195</v>
      </c>
      <c r="AJ9837" t="s">
        <v>340</v>
      </c>
      <c r="AK9837" s="9" t="str">
        <f>VLOOKUP(Y9837,zdroj!D:AJ,33,0)</f>
        <v>katA</v>
      </c>
    </row>
    <row r="9838" spans="8:37" x14ac:dyDescent="0.25">
      <c r="H9838" s="8"/>
      <c r="I9838" s="8"/>
      <c r="N9838" s="23"/>
      <c r="O9838" s="24"/>
      <c r="P9838" s="19"/>
      <c r="Q9838" s="19"/>
      <c r="R9838" s="19"/>
      <c r="U9838" s="27"/>
      <c r="Y9838" s="9" t="s">
        <v>650</v>
      </c>
      <c r="Z9838" s="9" t="s">
        <v>462</v>
      </c>
      <c r="AA9838" s="9" t="s">
        <v>237</v>
      </c>
      <c r="AB9838" s="9">
        <v>8069131</v>
      </c>
      <c r="AC9838" s="9" t="s">
        <v>10612</v>
      </c>
      <c r="AD9838" s="9" t="s">
        <v>225</v>
      </c>
      <c r="AE9838" s="5">
        <f t="shared" si="328"/>
        <v>0</v>
      </c>
      <c r="AF9838" s="5" t="str">
        <f t="shared" si="329"/>
        <v>katA</v>
      </c>
      <c r="AG9838" s="153"/>
      <c r="AH9838" s="153"/>
      <c r="AI9838" t="s">
        <v>195</v>
      </c>
      <c r="AJ9838" t="s">
        <v>340</v>
      </c>
      <c r="AK9838" s="9" t="str">
        <f>VLOOKUP(Y9838,zdroj!D:AJ,33,0)</f>
        <v>katA</v>
      </c>
    </row>
    <row r="9839" spans="8:37" x14ac:dyDescent="0.25">
      <c r="H9839" s="8"/>
      <c r="I9839" s="8"/>
      <c r="N9839" s="23"/>
      <c r="O9839" s="24"/>
      <c r="P9839" s="19"/>
      <c r="Q9839" s="19"/>
      <c r="R9839" s="19"/>
      <c r="U9839" s="27"/>
      <c r="Y9839" s="9" t="s">
        <v>650</v>
      </c>
      <c r="Z9839" s="9" t="s">
        <v>462</v>
      </c>
      <c r="AA9839" s="9" t="s">
        <v>237</v>
      </c>
      <c r="AB9839" s="9">
        <v>8069140</v>
      </c>
      <c r="AC9839" s="9" t="s">
        <v>10613</v>
      </c>
      <c r="AD9839" s="9" t="s">
        <v>231</v>
      </c>
      <c r="AE9839" s="5">
        <f t="shared" si="328"/>
        <v>0</v>
      </c>
      <c r="AF9839" s="5" t="str">
        <f t="shared" si="329"/>
        <v>katB</v>
      </c>
      <c r="AG9839" s="153"/>
      <c r="AH9839" s="153"/>
      <c r="AI9839" t="s">
        <v>195</v>
      </c>
      <c r="AJ9839" t="s">
        <v>340</v>
      </c>
      <c r="AK9839" s="9" t="str">
        <f>VLOOKUP(Y9839,zdroj!D:AJ,33,0)</f>
        <v>katA</v>
      </c>
    </row>
    <row r="9840" spans="8:37" x14ac:dyDescent="0.25">
      <c r="H9840" s="8"/>
      <c r="I9840" s="8"/>
      <c r="N9840" s="23"/>
      <c r="O9840" s="24"/>
      <c r="P9840" s="19"/>
      <c r="Q9840" s="19"/>
      <c r="R9840" s="19"/>
      <c r="U9840" s="27"/>
      <c r="Y9840" s="9" t="s">
        <v>650</v>
      </c>
      <c r="Z9840" s="9" t="s">
        <v>462</v>
      </c>
      <c r="AA9840" s="9" t="s">
        <v>237</v>
      </c>
      <c r="AB9840" s="9">
        <v>8069158</v>
      </c>
      <c r="AC9840" s="9" t="s">
        <v>10614</v>
      </c>
      <c r="AD9840" s="9" t="s">
        <v>225</v>
      </c>
      <c r="AE9840" s="5">
        <f t="shared" si="328"/>
        <v>0</v>
      </c>
      <c r="AF9840" s="5" t="str">
        <f t="shared" si="329"/>
        <v>katA</v>
      </c>
      <c r="AG9840" s="153"/>
      <c r="AH9840" s="153"/>
      <c r="AI9840" t="s">
        <v>195</v>
      </c>
      <c r="AJ9840" t="s">
        <v>340</v>
      </c>
      <c r="AK9840" s="9" t="str">
        <f>VLOOKUP(Y9840,zdroj!D:AJ,33,0)</f>
        <v>katA</v>
      </c>
    </row>
    <row r="9841" spans="8:37" x14ac:dyDescent="0.25">
      <c r="H9841" s="8"/>
      <c r="I9841" s="8"/>
      <c r="N9841" s="23"/>
      <c r="O9841" s="24"/>
      <c r="P9841" s="19"/>
      <c r="Q9841" s="19"/>
      <c r="R9841" s="19"/>
      <c r="U9841" s="27"/>
      <c r="Y9841" s="9" t="s">
        <v>650</v>
      </c>
      <c r="Z9841" s="9" t="s">
        <v>462</v>
      </c>
      <c r="AA9841" s="9" t="s">
        <v>237</v>
      </c>
      <c r="AB9841" s="9">
        <v>8069166</v>
      </c>
      <c r="AC9841" s="9" t="s">
        <v>10615</v>
      </c>
      <c r="AD9841" s="9" t="s">
        <v>225</v>
      </c>
      <c r="AE9841" s="5">
        <f t="shared" si="328"/>
        <v>0</v>
      </c>
      <c r="AF9841" s="5" t="str">
        <f t="shared" si="329"/>
        <v>katA</v>
      </c>
      <c r="AG9841" s="153"/>
      <c r="AH9841" s="153"/>
      <c r="AI9841" t="s">
        <v>195</v>
      </c>
      <c r="AJ9841" t="s">
        <v>340</v>
      </c>
      <c r="AK9841" s="9" t="str">
        <f>VLOOKUP(Y9841,zdroj!D:AJ,33,0)</f>
        <v>katA</v>
      </c>
    </row>
    <row r="9842" spans="8:37" x14ac:dyDescent="0.25">
      <c r="H9842" s="8"/>
      <c r="I9842" s="8"/>
      <c r="N9842" s="23"/>
      <c r="O9842" s="24"/>
      <c r="P9842" s="19"/>
      <c r="Q9842" s="19"/>
      <c r="R9842" s="19"/>
      <c r="U9842" s="27"/>
      <c r="Y9842" s="9" t="s">
        <v>650</v>
      </c>
      <c r="Z9842" s="9" t="s">
        <v>462</v>
      </c>
      <c r="AA9842" s="9" t="s">
        <v>237</v>
      </c>
      <c r="AB9842" s="9">
        <v>79894143</v>
      </c>
      <c r="AC9842" s="9" t="s">
        <v>10616</v>
      </c>
      <c r="AD9842" s="9" t="s">
        <v>225</v>
      </c>
      <c r="AE9842" s="5">
        <f t="shared" si="328"/>
        <v>0</v>
      </c>
      <c r="AF9842" s="5" t="str">
        <f t="shared" si="329"/>
        <v>katA</v>
      </c>
      <c r="AG9842" s="153"/>
      <c r="AH9842" s="153"/>
      <c r="AI9842" t="s">
        <v>195</v>
      </c>
      <c r="AJ9842" t="s">
        <v>340</v>
      </c>
      <c r="AK9842" s="9" t="str">
        <f>VLOOKUP(Y9842,zdroj!D:AJ,33,0)</f>
        <v>katA</v>
      </c>
    </row>
    <row r="9843" spans="8:37" x14ac:dyDescent="0.25">
      <c r="H9843" s="8"/>
      <c r="I9843" s="8"/>
      <c r="N9843" s="23"/>
      <c r="O9843" s="24"/>
      <c r="P9843" s="19"/>
      <c r="Q9843" s="19"/>
      <c r="R9843" s="19"/>
      <c r="U9843" s="27"/>
      <c r="Y9843" s="9" t="s">
        <v>650</v>
      </c>
      <c r="Z9843" s="9" t="s">
        <v>462</v>
      </c>
      <c r="AA9843" s="9" t="s">
        <v>237</v>
      </c>
      <c r="AB9843" s="9">
        <v>8068941</v>
      </c>
      <c r="AC9843" s="9" t="s">
        <v>10617</v>
      </c>
      <c r="AD9843" s="9" t="s">
        <v>225</v>
      </c>
      <c r="AE9843" s="5">
        <f t="shared" si="328"/>
        <v>0</v>
      </c>
      <c r="AF9843" s="5" t="str">
        <f t="shared" si="329"/>
        <v>katA</v>
      </c>
      <c r="AG9843" s="153"/>
      <c r="AH9843" s="153"/>
      <c r="AI9843" t="s">
        <v>195</v>
      </c>
      <c r="AJ9843" t="s">
        <v>340</v>
      </c>
      <c r="AK9843" s="9" t="str">
        <f>VLOOKUP(Y9843,zdroj!D:AJ,33,0)</f>
        <v>katA</v>
      </c>
    </row>
    <row r="9844" spans="8:37" x14ac:dyDescent="0.25">
      <c r="H9844" s="8"/>
      <c r="I9844" s="8"/>
      <c r="N9844" s="23"/>
      <c r="O9844" s="24"/>
      <c r="P9844" s="19"/>
      <c r="Q9844" s="19"/>
      <c r="R9844" s="19"/>
      <c r="U9844" s="27"/>
      <c r="Y9844" s="9" t="s">
        <v>650</v>
      </c>
      <c r="Z9844" s="9" t="s">
        <v>462</v>
      </c>
      <c r="AA9844" s="9" t="s">
        <v>237</v>
      </c>
      <c r="AB9844" s="9">
        <v>8068950</v>
      </c>
      <c r="AC9844" s="9" t="s">
        <v>10618</v>
      </c>
      <c r="AD9844" s="9" t="s">
        <v>225</v>
      </c>
      <c r="AE9844" s="5">
        <f t="shared" si="328"/>
        <v>0</v>
      </c>
      <c r="AF9844" s="5" t="str">
        <f t="shared" si="329"/>
        <v>katA</v>
      </c>
      <c r="AG9844" s="153"/>
      <c r="AH9844" s="153"/>
      <c r="AI9844" t="s">
        <v>195</v>
      </c>
      <c r="AJ9844" t="s">
        <v>340</v>
      </c>
      <c r="AK9844" s="9" t="str">
        <f>VLOOKUP(Y9844,zdroj!D:AJ,33,0)</f>
        <v>katA</v>
      </c>
    </row>
    <row r="9845" spans="8:37" x14ac:dyDescent="0.25">
      <c r="H9845" s="8"/>
      <c r="I9845" s="8"/>
      <c r="N9845" s="23"/>
      <c r="O9845" s="24"/>
      <c r="P9845" s="19"/>
      <c r="Q9845" s="19"/>
      <c r="R9845" s="19"/>
      <c r="U9845" s="27"/>
      <c r="Y9845" s="9" t="s">
        <v>650</v>
      </c>
      <c r="Z9845" s="9" t="s">
        <v>462</v>
      </c>
      <c r="AA9845" s="9" t="s">
        <v>237</v>
      </c>
      <c r="AB9845" s="9">
        <v>8068968</v>
      </c>
      <c r="AC9845" s="9" t="s">
        <v>10619</v>
      </c>
      <c r="AD9845" s="9" t="s">
        <v>225</v>
      </c>
      <c r="AE9845" s="5">
        <f t="shared" si="328"/>
        <v>0</v>
      </c>
      <c r="AF9845" s="5" t="str">
        <f t="shared" si="329"/>
        <v>katA</v>
      </c>
      <c r="AG9845" s="153"/>
      <c r="AH9845" s="153"/>
      <c r="AI9845" t="s">
        <v>195</v>
      </c>
      <c r="AJ9845" t="s">
        <v>340</v>
      </c>
      <c r="AK9845" s="9" t="str">
        <f>VLOOKUP(Y9845,zdroj!D:AJ,33,0)</f>
        <v>katA</v>
      </c>
    </row>
    <row r="9846" spans="8:37" x14ac:dyDescent="0.25">
      <c r="H9846" s="8"/>
      <c r="I9846" s="8"/>
      <c r="N9846" s="23"/>
      <c r="O9846" s="24"/>
      <c r="P9846" s="19"/>
      <c r="Q9846" s="19"/>
      <c r="R9846" s="19"/>
      <c r="U9846" s="27"/>
      <c r="Y9846" s="9" t="s">
        <v>650</v>
      </c>
      <c r="Z9846" s="9" t="s">
        <v>462</v>
      </c>
      <c r="AA9846" s="9" t="s">
        <v>237</v>
      </c>
      <c r="AB9846" s="9">
        <v>8068976</v>
      </c>
      <c r="AC9846" s="9" t="s">
        <v>10620</v>
      </c>
      <c r="AD9846" s="9" t="s">
        <v>225</v>
      </c>
      <c r="AE9846" s="5">
        <f t="shared" si="328"/>
        <v>0</v>
      </c>
      <c r="AF9846" s="5" t="str">
        <f t="shared" si="329"/>
        <v>katA</v>
      </c>
      <c r="AG9846" s="153"/>
      <c r="AH9846" s="153"/>
      <c r="AI9846" t="s">
        <v>229</v>
      </c>
      <c r="AJ9846" t="s">
        <v>17878</v>
      </c>
      <c r="AK9846" s="9" t="str">
        <f>VLOOKUP(Y9846,zdroj!D:AJ,33,0)</f>
        <v>katA</v>
      </c>
    </row>
    <row r="9847" spans="8:37" x14ac:dyDescent="0.25">
      <c r="H9847" s="8"/>
      <c r="I9847" s="8"/>
      <c r="N9847" s="23"/>
      <c r="O9847" s="24"/>
      <c r="P9847" s="19"/>
      <c r="Q9847" s="19"/>
      <c r="R9847" s="19"/>
      <c r="U9847" s="27"/>
      <c r="Y9847" s="9" t="s">
        <v>650</v>
      </c>
      <c r="Z9847" s="9" t="s">
        <v>462</v>
      </c>
      <c r="AA9847" s="9" t="s">
        <v>237</v>
      </c>
      <c r="AB9847" s="9">
        <v>8068984</v>
      </c>
      <c r="AC9847" s="9" t="s">
        <v>10621</v>
      </c>
      <c r="AD9847" s="9" t="s">
        <v>225</v>
      </c>
      <c r="AE9847" s="5">
        <f t="shared" si="328"/>
        <v>0</v>
      </c>
      <c r="AF9847" s="5" t="str">
        <f t="shared" si="329"/>
        <v>katA</v>
      </c>
      <c r="AG9847" s="153"/>
      <c r="AH9847" s="153"/>
      <c r="AI9847" t="s">
        <v>195</v>
      </c>
      <c r="AJ9847" t="s">
        <v>340</v>
      </c>
      <c r="AK9847" s="9" t="str">
        <f>VLOOKUP(Y9847,zdroj!D:AJ,33,0)</f>
        <v>katA</v>
      </c>
    </row>
    <row r="9848" spans="8:37" x14ac:dyDescent="0.25">
      <c r="H9848" s="8"/>
      <c r="I9848" s="8"/>
      <c r="N9848" s="23"/>
      <c r="O9848" s="24"/>
      <c r="P9848" s="19"/>
      <c r="Q9848" s="19"/>
      <c r="R9848" s="19"/>
      <c r="U9848" s="27"/>
      <c r="Y9848" s="9" t="s">
        <v>650</v>
      </c>
      <c r="Z9848" s="9" t="s">
        <v>462</v>
      </c>
      <c r="AA9848" s="9" t="s">
        <v>237</v>
      </c>
      <c r="AB9848" s="9">
        <v>8068992</v>
      </c>
      <c r="AC9848" s="9" t="s">
        <v>10622</v>
      </c>
      <c r="AD9848" s="9" t="s">
        <v>225</v>
      </c>
      <c r="AE9848" s="5">
        <f t="shared" si="328"/>
        <v>0</v>
      </c>
      <c r="AF9848" s="5" t="str">
        <f t="shared" si="329"/>
        <v>katA</v>
      </c>
      <c r="AG9848" s="153"/>
      <c r="AH9848" s="153"/>
      <c r="AI9848" t="s">
        <v>195</v>
      </c>
      <c r="AJ9848" t="s">
        <v>340</v>
      </c>
      <c r="AK9848" s="9" t="str">
        <f>VLOOKUP(Y9848,zdroj!D:AJ,33,0)</f>
        <v>katA</v>
      </c>
    </row>
    <row r="9849" spans="8:37" x14ac:dyDescent="0.25">
      <c r="H9849" s="8"/>
      <c r="I9849" s="8"/>
      <c r="N9849" s="23"/>
      <c r="O9849" s="24"/>
      <c r="P9849" s="19"/>
      <c r="Q9849" s="19"/>
      <c r="R9849" s="19"/>
      <c r="U9849" s="27"/>
      <c r="Y9849" s="9" t="s">
        <v>650</v>
      </c>
      <c r="Z9849" s="9" t="s">
        <v>462</v>
      </c>
      <c r="AA9849" s="9" t="s">
        <v>237</v>
      </c>
      <c r="AB9849" s="9">
        <v>8068437</v>
      </c>
      <c r="AC9849" s="9" t="s">
        <v>10623</v>
      </c>
      <c r="AD9849" s="9" t="s">
        <v>231</v>
      </c>
      <c r="AE9849" s="5">
        <f t="shared" si="328"/>
        <v>0</v>
      </c>
      <c r="AF9849" s="5" t="str">
        <f t="shared" si="329"/>
        <v>katB</v>
      </c>
      <c r="AG9849" s="153"/>
      <c r="AH9849" s="153"/>
      <c r="AI9849" t="s">
        <v>201</v>
      </c>
      <c r="AJ9849" t="s">
        <v>17878</v>
      </c>
      <c r="AK9849" s="9" t="str">
        <f>VLOOKUP(Y9849,zdroj!D:AJ,33,0)</f>
        <v>katA</v>
      </c>
    </row>
    <row r="9850" spans="8:37" x14ac:dyDescent="0.25">
      <c r="H9850" s="8"/>
      <c r="I9850" s="8"/>
      <c r="N9850" s="23"/>
      <c r="O9850" s="24"/>
      <c r="P9850" s="19"/>
      <c r="Q9850" s="19"/>
      <c r="R9850" s="19"/>
      <c r="U9850" s="27"/>
      <c r="Y9850" s="9" t="s">
        <v>650</v>
      </c>
      <c r="Z9850" s="9" t="s">
        <v>462</v>
      </c>
      <c r="AA9850" s="9" t="s">
        <v>237</v>
      </c>
      <c r="AB9850" s="9">
        <v>8068526</v>
      </c>
      <c r="AC9850" s="9" t="s">
        <v>10624</v>
      </c>
      <c r="AD9850" s="9" t="s">
        <v>231</v>
      </c>
      <c r="AE9850" s="5">
        <f t="shared" si="328"/>
        <v>0</v>
      </c>
      <c r="AF9850" s="5" t="str">
        <f t="shared" si="329"/>
        <v>katB</v>
      </c>
      <c r="AG9850" s="153"/>
      <c r="AH9850" s="153"/>
      <c r="AI9850" t="s">
        <v>201</v>
      </c>
      <c r="AJ9850" t="s">
        <v>17878</v>
      </c>
      <c r="AK9850" s="9" t="str">
        <f>VLOOKUP(Y9850,zdroj!D:AJ,33,0)</f>
        <v>katA</v>
      </c>
    </row>
    <row r="9851" spans="8:37" x14ac:dyDescent="0.25">
      <c r="H9851" s="8"/>
      <c r="I9851" s="8"/>
      <c r="N9851" s="23"/>
      <c r="O9851" s="24"/>
      <c r="P9851" s="19"/>
      <c r="Q9851" s="19"/>
      <c r="R9851" s="19"/>
      <c r="U9851" s="27"/>
      <c r="Y9851" s="9" t="s">
        <v>650</v>
      </c>
      <c r="Z9851" s="9" t="s">
        <v>462</v>
      </c>
      <c r="AA9851" s="9" t="s">
        <v>237</v>
      </c>
      <c r="AB9851" s="9">
        <v>8068534</v>
      </c>
      <c r="AC9851" s="9" t="s">
        <v>10625</v>
      </c>
      <c r="AD9851" s="9" t="s">
        <v>231</v>
      </c>
      <c r="AE9851" s="5">
        <f t="shared" si="328"/>
        <v>0</v>
      </c>
      <c r="AF9851" s="5" t="str">
        <f t="shared" si="329"/>
        <v>katB</v>
      </c>
      <c r="AG9851" s="153"/>
      <c r="AH9851" s="153"/>
      <c r="AI9851" t="s">
        <v>201</v>
      </c>
      <c r="AJ9851" t="s">
        <v>17878</v>
      </c>
      <c r="AK9851" s="9" t="str">
        <f>VLOOKUP(Y9851,zdroj!D:AJ,33,0)</f>
        <v>katA</v>
      </c>
    </row>
    <row r="9852" spans="8:37" x14ac:dyDescent="0.25">
      <c r="H9852" s="8"/>
      <c r="I9852" s="8"/>
      <c r="N9852" s="23"/>
      <c r="O9852" s="24"/>
      <c r="P9852" s="19"/>
      <c r="Q9852" s="19"/>
      <c r="R9852" s="19"/>
      <c r="U9852" s="27"/>
      <c r="Y9852" s="9" t="s">
        <v>650</v>
      </c>
      <c r="Z9852" s="9" t="s">
        <v>462</v>
      </c>
      <c r="AA9852" s="9" t="s">
        <v>237</v>
      </c>
      <c r="AB9852" s="9">
        <v>8068542</v>
      </c>
      <c r="AC9852" s="9" t="s">
        <v>10626</v>
      </c>
      <c r="AD9852" s="9" t="s">
        <v>225</v>
      </c>
      <c r="AE9852" s="5">
        <f t="shared" si="328"/>
        <v>0</v>
      </c>
      <c r="AF9852" s="5" t="str">
        <f t="shared" si="329"/>
        <v>katA</v>
      </c>
      <c r="AG9852" s="153"/>
      <c r="AH9852" s="153"/>
      <c r="AI9852" t="s">
        <v>201</v>
      </c>
      <c r="AJ9852" t="s">
        <v>17878</v>
      </c>
      <c r="AK9852" s="9" t="str">
        <f>VLOOKUP(Y9852,zdroj!D:AJ,33,0)</f>
        <v>katA</v>
      </c>
    </row>
    <row r="9853" spans="8:37" x14ac:dyDescent="0.25">
      <c r="H9853" s="8"/>
      <c r="I9853" s="8"/>
      <c r="N9853" s="23"/>
      <c r="O9853" s="24"/>
      <c r="P9853" s="19"/>
      <c r="Q9853" s="19"/>
      <c r="R9853" s="19"/>
      <c r="U9853" s="27"/>
      <c r="Y9853" s="9" t="s">
        <v>650</v>
      </c>
      <c r="Z9853" s="9" t="s">
        <v>462</v>
      </c>
      <c r="AA9853" s="9" t="s">
        <v>237</v>
      </c>
      <c r="AB9853" s="9">
        <v>8068551</v>
      </c>
      <c r="AC9853" s="9" t="s">
        <v>10627</v>
      </c>
      <c r="AD9853" s="9" t="s">
        <v>231</v>
      </c>
      <c r="AE9853" s="5">
        <f t="shared" si="328"/>
        <v>0</v>
      </c>
      <c r="AF9853" s="5" t="str">
        <f t="shared" si="329"/>
        <v>katB</v>
      </c>
      <c r="AG9853" s="153"/>
      <c r="AH9853" s="153"/>
      <c r="AI9853" t="s">
        <v>201</v>
      </c>
      <c r="AJ9853" t="s">
        <v>17878</v>
      </c>
      <c r="AK9853" s="9" t="str">
        <f>VLOOKUP(Y9853,zdroj!D:AJ,33,0)</f>
        <v>katA</v>
      </c>
    </row>
    <row r="9854" spans="8:37" x14ac:dyDescent="0.25">
      <c r="H9854" s="8"/>
      <c r="I9854" s="8"/>
      <c r="N9854" s="23"/>
      <c r="O9854" s="24"/>
      <c r="P9854" s="19"/>
      <c r="Q9854" s="19"/>
      <c r="R9854" s="19"/>
      <c r="U9854" s="27"/>
      <c r="Y9854" s="9" t="s">
        <v>650</v>
      </c>
      <c r="Z9854" s="9" t="s">
        <v>462</v>
      </c>
      <c r="AA9854" s="9" t="s">
        <v>237</v>
      </c>
      <c r="AB9854" s="9">
        <v>8068569</v>
      </c>
      <c r="AC9854" s="9" t="s">
        <v>10628</v>
      </c>
      <c r="AD9854" s="9" t="s">
        <v>231</v>
      </c>
      <c r="AE9854" s="5">
        <f t="shared" si="328"/>
        <v>0</v>
      </c>
      <c r="AF9854" s="5" t="str">
        <f t="shared" si="329"/>
        <v>katB</v>
      </c>
      <c r="AG9854" s="153"/>
      <c r="AH9854" s="153"/>
      <c r="AI9854" t="s">
        <v>201</v>
      </c>
      <c r="AJ9854" t="s">
        <v>17878</v>
      </c>
      <c r="AK9854" s="9" t="str">
        <f>VLOOKUP(Y9854,zdroj!D:AJ,33,0)</f>
        <v>katA</v>
      </c>
    </row>
    <row r="9855" spans="8:37" x14ac:dyDescent="0.25">
      <c r="H9855" s="8"/>
      <c r="I9855" s="8"/>
      <c r="N9855" s="23"/>
      <c r="O9855" s="24"/>
      <c r="P9855" s="19"/>
      <c r="Q9855" s="19"/>
      <c r="R9855" s="19"/>
      <c r="U9855" s="27"/>
      <c r="Y9855" s="9" t="s">
        <v>650</v>
      </c>
      <c r="Z9855" s="9" t="s">
        <v>462</v>
      </c>
      <c r="AA9855" s="9" t="s">
        <v>237</v>
      </c>
      <c r="AB9855" s="9">
        <v>8068577</v>
      </c>
      <c r="AC9855" s="9" t="s">
        <v>10629</v>
      </c>
      <c r="AD9855" s="9" t="s">
        <v>225</v>
      </c>
      <c r="AE9855" s="5">
        <f t="shared" si="328"/>
        <v>0</v>
      </c>
      <c r="AF9855" s="5" t="str">
        <f t="shared" si="329"/>
        <v>katA</v>
      </c>
      <c r="AG9855" s="153"/>
      <c r="AH9855" s="153"/>
      <c r="AI9855" t="s">
        <v>201</v>
      </c>
      <c r="AJ9855" t="s">
        <v>17878</v>
      </c>
      <c r="AK9855" s="9" t="str">
        <f>VLOOKUP(Y9855,zdroj!D:AJ,33,0)</f>
        <v>katA</v>
      </c>
    </row>
    <row r="9856" spans="8:37" x14ac:dyDescent="0.25">
      <c r="H9856" s="8"/>
      <c r="I9856" s="8"/>
      <c r="N9856" s="23"/>
      <c r="O9856" s="24"/>
      <c r="P9856" s="19"/>
      <c r="Q9856" s="19"/>
      <c r="R9856" s="19"/>
      <c r="U9856" s="27"/>
      <c r="Y9856" s="9" t="s">
        <v>650</v>
      </c>
      <c r="Z9856" s="9" t="s">
        <v>462</v>
      </c>
      <c r="AA9856" s="9" t="s">
        <v>237</v>
      </c>
      <c r="AB9856" s="9">
        <v>8068585</v>
      </c>
      <c r="AC9856" s="9" t="s">
        <v>10630</v>
      </c>
      <c r="AD9856" s="9" t="s">
        <v>231</v>
      </c>
      <c r="AE9856" s="5">
        <f t="shared" si="328"/>
        <v>0</v>
      </c>
      <c r="AF9856" s="5" t="str">
        <f t="shared" si="329"/>
        <v>katB</v>
      </c>
      <c r="AG9856" s="153"/>
      <c r="AH9856" s="153"/>
      <c r="AI9856" t="s">
        <v>17879</v>
      </c>
      <c r="AJ9856" t="s">
        <v>17878</v>
      </c>
      <c r="AK9856" s="9" t="str">
        <f>VLOOKUP(Y9856,zdroj!D:AJ,33,0)</f>
        <v>katA</v>
      </c>
    </row>
    <row r="9857" spans="8:37" x14ac:dyDescent="0.25">
      <c r="H9857" s="8"/>
      <c r="I9857" s="8"/>
      <c r="N9857" s="23"/>
      <c r="O9857" s="24"/>
      <c r="P9857" s="19"/>
      <c r="Q9857" s="19"/>
      <c r="R9857" s="19"/>
      <c r="U9857" s="27"/>
      <c r="Y9857" s="9" t="s">
        <v>650</v>
      </c>
      <c r="Z9857" s="9" t="s">
        <v>462</v>
      </c>
      <c r="AA9857" s="9" t="s">
        <v>237</v>
      </c>
      <c r="AB9857" s="9">
        <v>8068593</v>
      </c>
      <c r="AC9857" s="9" t="s">
        <v>10631</v>
      </c>
      <c r="AD9857" s="9" t="s">
        <v>225</v>
      </c>
      <c r="AE9857" s="5">
        <f t="shared" si="328"/>
        <v>0</v>
      </c>
      <c r="AF9857" s="5" t="str">
        <f t="shared" si="329"/>
        <v>katA</v>
      </c>
      <c r="AG9857" s="153"/>
      <c r="AH9857" s="153"/>
      <c r="AI9857" t="s">
        <v>201</v>
      </c>
      <c r="AJ9857" t="s">
        <v>17878</v>
      </c>
      <c r="AK9857" s="9" t="str">
        <f>VLOOKUP(Y9857,zdroj!D:AJ,33,0)</f>
        <v>katA</v>
      </c>
    </row>
    <row r="9858" spans="8:37" x14ac:dyDescent="0.25">
      <c r="H9858" s="8"/>
      <c r="I9858" s="8"/>
      <c r="N9858" s="23"/>
      <c r="O9858" s="24"/>
      <c r="P9858" s="19"/>
      <c r="Q9858" s="19"/>
      <c r="R9858" s="19"/>
      <c r="U9858" s="27"/>
      <c r="Y9858" s="9" t="s">
        <v>650</v>
      </c>
      <c r="Z9858" s="9" t="s">
        <v>462</v>
      </c>
      <c r="AA9858" s="9" t="s">
        <v>237</v>
      </c>
      <c r="AB9858" s="9">
        <v>8068607</v>
      </c>
      <c r="AC9858" s="9" t="s">
        <v>10632</v>
      </c>
      <c r="AD9858" s="9" t="s">
        <v>225</v>
      </c>
      <c r="AE9858" s="5">
        <f t="shared" si="328"/>
        <v>0</v>
      </c>
      <c r="AF9858" s="5" t="str">
        <f t="shared" si="329"/>
        <v>katA</v>
      </c>
      <c r="AG9858" s="153"/>
      <c r="AH9858" s="153"/>
      <c r="AI9858" t="s">
        <v>201</v>
      </c>
      <c r="AJ9858" t="s">
        <v>17878</v>
      </c>
      <c r="AK9858" s="9" t="str">
        <f>VLOOKUP(Y9858,zdroj!D:AJ,33,0)</f>
        <v>katA</v>
      </c>
    </row>
    <row r="9859" spans="8:37" x14ac:dyDescent="0.25">
      <c r="H9859" s="8"/>
      <c r="I9859" s="8"/>
      <c r="N9859" s="23"/>
      <c r="O9859" s="24"/>
      <c r="P9859" s="19"/>
      <c r="Q9859" s="19"/>
      <c r="R9859" s="19"/>
      <c r="U9859" s="27"/>
      <c r="Y9859" s="9" t="s">
        <v>650</v>
      </c>
      <c r="Z9859" s="9" t="s">
        <v>462</v>
      </c>
      <c r="AA9859" s="9" t="s">
        <v>237</v>
      </c>
      <c r="AB9859" s="9">
        <v>8068615</v>
      </c>
      <c r="AC9859" s="9" t="s">
        <v>10633</v>
      </c>
      <c r="AD9859" s="9" t="s">
        <v>225</v>
      </c>
      <c r="AE9859" s="5">
        <f t="shared" si="328"/>
        <v>0</v>
      </c>
      <c r="AF9859" s="5" t="str">
        <f t="shared" si="329"/>
        <v>katA</v>
      </c>
      <c r="AG9859" s="153"/>
      <c r="AH9859" s="153"/>
      <c r="AI9859" t="s">
        <v>201</v>
      </c>
      <c r="AJ9859" t="s">
        <v>17878</v>
      </c>
      <c r="AK9859" s="9" t="str">
        <f>VLOOKUP(Y9859,zdroj!D:AJ,33,0)</f>
        <v>katA</v>
      </c>
    </row>
    <row r="9860" spans="8:37" x14ac:dyDescent="0.25">
      <c r="H9860" s="8"/>
      <c r="I9860" s="8"/>
      <c r="N9860" s="23"/>
      <c r="O9860" s="24"/>
      <c r="P9860" s="19"/>
      <c r="Q9860" s="19"/>
      <c r="R9860" s="19"/>
      <c r="U9860" s="27"/>
      <c r="Y9860" s="9" t="s">
        <v>650</v>
      </c>
      <c r="Z9860" s="9" t="s">
        <v>462</v>
      </c>
      <c r="AA9860" s="9" t="s">
        <v>237</v>
      </c>
      <c r="AB9860" s="9">
        <v>8068445</v>
      </c>
      <c r="AC9860" s="9" t="s">
        <v>10634</v>
      </c>
      <c r="AD9860" s="9" t="s">
        <v>225</v>
      </c>
      <c r="AE9860" s="5">
        <f t="shared" si="328"/>
        <v>0</v>
      </c>
      <c r="AF9860" s="5" t="str">
        <f t="shared" si="329"/>
        <v>katA</v>
      </c>
      <c r="AG9860" s="153"/>
      <c r="AH9860" s="153"/>
      <c r="AI9860" t="s">
        <v>201</v>
      </c>
      <c r="AJ9860" t="s">
        <v>17878</v>
      </c>
      <c r="AK9860" s="9" t="str">
        <f>VLOOKUP(Y9860,zdroj!D:AJ,33,0)</f>
        <v>katA</v>
      </c>
    </row>
    <row r="9861" spans="8:37" x14ac:dyDescent="0.25">
      <c r="H9861" s="8"/>
      <c r="I9861" s="8"/>
      <c r="N9861" s="23"/>
      <c r="O9861" s="24"/>
      <c r="P9861" s="19"/>
      <c r="Q9861" s="19"/>
      <c r="R9861" s="19"/>
      <c r="U9861" s="27"/>
      <c r="Y9861" s="9" t="s">
        <v>650</v>
      </c>
      <c r="Z9861" s="9" t="s">
        <v>462</v>
      </c>
      <c r="AA9861" s="9" t="s">
        <v>237</v>
      </c>
      <c r="AB9861" s="9">
        <v>8068623</v>
      </c>
      <c r="AC9861" s="9" t="s">
        <v>10635</v>
      </c>
      <c r="AD9861" s="9" t="s">
        <v>225</v>
      </c>
      <c r="AE9861" s="5">
        <f t="shared" si="328"/>
        <v>0</v>
      </c>
      <c r="AF9861" s="5" t="str">
        <f t="shared" si="329"/>
        <v>katA</v>
      </c>
      <c r="AG9861" s="153"/>
      <c r="AH9861" s="153"/>
      <c r="AI9861" t="s">
        <v>201</v>
      </c>
      <c r="AJ9861" t="s">
        <v>17878</v>
      </c>
      <c r="AK9861" s="9" t="str">
        <f>VLOOKUP(Y9861,zdroj!D:AJ,33,0)</f>
        <v>katA</v>
      </c>
    </row>
    <row r="9862" spans="8:37" x14ac:dyDescent="0.25">
      <c r="H9862" s="8"/>
      <c r="I9862" s="8"/>
      <c r="N9862" s="23"/>
      <c r="O9862" s="24"/>
      <c r="P9862" s="19"/>
      <c r="Q9862" s="19"/>
      <c r="R9862" s="19"/>
      <c r="U9862" s="27"/>
      <c r="Y9862" s="9" t="s">
        <v>650</v>
      </c>
      <c r="Z9862" s="9" t="s">
        <v>462</v>
      </c>
      <c r="AA9862" s="9" t="s">
        <v>237</v>
      </c>
      <c r="AB9862" s="9">
        <v>8068631</v>
      </c>
      <c r="AC9862" s="9" t="s">
        <v>10636</v>
      </c>
      <c r="AD9862" s="9" t="s">
        <v>231</v>
      </c>
      <c r="AE9862" s="5">
        <f t="shared" si="328"/>
        <v>0</v>
      </c>
      <c r="AF9862" s="5" t="str">
        <f t="shared" si="329"/>
        <v>katB</v>
      </c>
      <c r="AG9862" s="153"/>
      <c r="AH9862" s="153"/>
      <c r="AI9862" t="s">
        <v>201</v>
      </c>
      <c r="AJ9862" t="s">
        <v>17878</v>
      </c>
      <c r="AK9862" s="9" t="str">
        <f>VLOOKUP(Y9862,zdroj!D:AJ,33,0)</f>
        <v>katA</v>
      </c>
    </row>
    <row r="9863" spans="8:37" x14ac:dyDescent="0.25">
      <c r="H9863" s="8"/>
      <c r="I9863" s="8"/>
      <c r="N9863" s="23"/>
      <c r="O9863" s="24"/>
      <c r="P9863" s="19"/>
      <c r="Q9863" s="19"/>
      <c r="R9863" s="19"/>
      <c r="U9863" s="27"/>
      <c r="Y9863" s="9" t="s">
        <v>650</v>
      </c>
      <c r="Z9863" s="9" t="s">
        <v>462</v>
      </c>
      <c r="AA9863" s="9" t="s">
        <v>237</v>
      </c>
      <c r="AB9863" s="9">
        <v>25175335</v>
      </c>
      <c r="AC9863" s="9" t="s">
        <v>10637</v>
      </c>
      <c r="AD9863" s="9" t="s">
        <v>231</v>
      </c>
      <c r="AE9863" s="5">
        <f t="shared" si="328"/>
        <v>0</v>
      </c>
      <c r="AF9863" s="5" t="str">
        <f t="shared" si="329"/>
        <v>katB</v>
      </c>
      <c r="AG9863" s="153"/>
      <c r="AH9863" s="153"/>
      <c r="AI9863" t="s">
        <v>201</v>
      </c>
      <c r="AJ9863" t="s">
        <v>17878</v>
      </c>
      <c r="AK9863" s="9" t="str">
        <f>VLOOKUP(Y9863,zdroj!D:AJ,33,0)</f>
        <v>katA</v>
      </c>
    </row>
    <row r="9864" spans="8:37" x14ac:dyDescent="0.25">
      <c r="H9864" s="8"/>
      <c r="I9864" s="8"/>
      <c r="N9864" s="23"/>
      <c r="O9864" s="24"/>
      <c r="P9864" s="19"/>
      <c r="Q9864" s="19"/>
      <c r="R9864" s="19"/>
      <c r="U9864" s="27"/>
      <c r="Y9864" s="9" t="s">
        <v>650</v>
      </c>
      <c r="Z9864" s="9" t="s">
        <v>462</v>
      </c>
      <c r="AA9864" s="9" t="s">
        <v>237</v>
      </c>
      <c r="AB9864" s="9">
        <v>8068640</v>
      </c>
      <c r="AC9864" s="9" t="s">
        <v>10638</v>
      </c>
      <c r="AD9864" s="9" t="s">
        <v>225</v>
      </c>
      <c r="AE9864" s="5">
        <f t="shared" si="328"/>
        <v>0</v>
      </c>
      <c r="AF9864" s="5" t="str">
        <f t="shared" si="329"/>
        <v>katA</v>
      </c>
      <c r="AG9864" s="153"/>
      <c r="AH9864" s="153"/>
      <c r="AI9864" t="s">
        <v>201</v>
      </c>
      <c r="AJ9864" t="s">
        <v>17878</v>
      </c>
      <c r="AK9864" s="9" t="str">
        <f>VLOOKUP(Y9864,zdroj!D:AJ,33,0)</f>
        <v>katA</v>
      </c>
    </row>
    <row r="9865" spans="8:37" x14ac:dyDescent="0.25">
      <c r="H9865" s="8"/>
      <c r="I9865" s="8"/>
      <c r="N9865" s="23"/>
      <c r="O9865" s="24"/>
      <c r="P9865" s="19"/>
      <c r="Q9865" s="19"/>
      <c r="R9865" s="19"/>
      <c r="U9865" s="27"/>
      <c r="Y9865" s="9" t="s">
        <v>650</v>
      </c>
      <c r="Z9865" s="9" t="s">
        <v>462</v>
      </c>
      <c r="AA9865" s="9" t="s">
        <v>237</v>
      </c>
      <c r="AB9865" s="9">
        <v>8068658</v>
      </c>
      <c r="AC9865" s="9" t="s">
        <v>10639</v>
      </c>
      <c r="AD9865" s="9" t="s">
        <v>231</v>
      </c>
      <c r="AE9865" s="5">
        <f t="shared" si="328"/>
        <v>0</v>
      </c>
      <c r="AF9865" s="5" t="str">
        <f t="shared" si="329"/>
        <v>katB</v>
      </c>
      <c r="AG9865" s="153"/>
      <c r="AH9865" s="153"/>
      <c r="AI9865" t="s">
        <v>201</v>
      </c>
      <c r="AJ9865" t="s">
        <v>17878</v>
      </c>
      <c r="AK9865" s="9" t="str">
        <f>VLOOKUP(Y9865,zdroj!D:AJ,33,0)</f>
        <v>katA</v>
      </c>
    </row>
    <row r="9866" spans="8:37" x14ac:dyDescent="0.25">
      <c r="H9866" s="8"/>
      <c r="I9866" s="8"/>
      <c r="N9866" s="23"/>
      <c r="O9866" s="24"/>
      <c r="P9866" s="19"/>
      <c r="Q9866" s="19"/>
      <c r="R9866" s="19"/>
      <c r="U9866" s="27"/>
      <c r="Y9866" s="9" t="s">
        <v>650</v>
      </c>
      <c r="Z9866" s="9" t="s">
        <v>462</v>
      </c>
      <c r="AA9866" s="9" t="s">
        <v>237</v>
      </c>
      <c r="AB9866" s="9">
        <v>8068666</v>
      </c>
      <c r="AC9866" s="9" t="s">
        <v>10640</v>
      </c>
      <c r="AD9866" s="9" t="s">
        <v>231</v>
      </c>
      <c r="AE9866" s="5">
        <f t="shared" ref="AE9866:AE9929" si="330">VLOOKUP(Y9866,K:T,10,0)</f>
        <v>0</v>
      </c>
      <c r="AF9866" s="5" t="str">
        <f t="shared" ref="AF9866:AF9929" si="331">IF(AE9866="A",IF(AD9866="katA","katB",AD9866),AD9866)</f>
        <v>katB</v>
      </c>
      <c r="AG9866" s="153"/>
      <c r="AH9866" s="153"/>
      <c r="AI9866" t="s">
        <v>201</v>
      </c>
      <c r="AJ9866" t="s">
        <v>17878</v>
      </c>
      <c r="AK9866" s="9" t="str">
        <f>VLOOKUP(Y9866,zdroj!D:AJ,33,0)</f>
        <v>katA</v>
      </c>
    </row>
    <row r="9867" spans="8:37" x14ac:dyDescent="0.25">
      <c r="H9867" s="8"/>
      <c r="I9867" s="8"/>
      <c r="N9867" s="23"/>
      <c r="O9867" s="24"/>
      <c r="P9867" s="19"/>
      <c r="Q9867" s="19"/>
      <c r="R9867" s="19"/>
      <c r="U9867" s="27"/>
      <c r="Y9867" s="9" t="s">
        <v>650</v>
      </c>
      <c r="Z9867" s="9" t="s">
        <v>462</v>
      </c>
      <c r="AA9867" s="9" t="s">
        <v>237</v>
      </c>
      <c r="AB9867" s="9">
        <v>8068933</v>
      </c>
      <c r="AC9867" s="9" t="s">
        <v>10641</v>
      </c>
      <c r="AD9867" s="9" t="s">
        <v>225</v>
      </c>
      <c r="AE9867" s="5">
        <f t="shared" si="330"/>
        <v>0</v>
      </c>
      <c r="AF9867" s="5" t="str">
        <f t="shared" si="331"/>
        <v>katA</v>
      </c>
      <c r="AG9867" s="153"/>
      <c r="AH9867" s="153"/>
      <c r="AI9867" t="s">
        <v>201</v>
      </c>
      <c r="AJ9867" t="s">
        <v>17878</v>
      </c>
      <c r="AK9867" s="9" t="str">
        <f>VLOOKUP(Y9867,zdroj!D:AJ,33,0)</f>
        <v>katA</v>
      </c>
    </row>
    <row r="9868" spans="8:37" x14ac:dyDescent="0.25">
      <c r="H9868" s="8"/>
      <c r="I9868" s="8"/>
      <c r="N9868" s="23"/>
      <c r="O9868" s="24"/>
      <c r="P9868" s="19"/>
      <c r="Q9868" s="19"/>
      <c r="R9868" s="19"/>
      <c r="U9868" s="27"/>
      <c r="Y9868" s="9" t="s">
        <v>650</v>
      </c>
      <c r="Z9868" s="9" t="s">
        <v>462</v>
      </c>
      <c r="AA9868" s="9" t="s">
        <v>237</v>
      </c>
      <c r="AB9868" s="9">
        <v>8068674</v>
      </c>
      <c r="AC9868" s="9" t="s">
        <v>10642</v>
      </c>
      <c r="AD9868" s="9" t="s">
        <v>231</v>
      </c>
      <c r="AE9868" s="5">
        <f t="shared" si="330"/>
        <v>0</v>
      </c>
      <c r="AF9868" s="5" t="str">
        <f t="shared" si="331"/>
        <v>katB</v>
      </c>
      <c r="AG9868" s="153"/>
      <c r="AH9868" s="153"/>
      <c r="AI9868" t="s">
        <v>201</v>
      </c>
      <c r="AJ9868" t="s">
        <v>17878</v>
      </c>
      <c r="AK9868" s="9" t="str">
        <f>VLOOKUP(Y9868,zdroj!D:AJ,33,0)</f>
        <v>katA</v>
      </c>
    </row>
    <row r="9869" spans="8:37" x14ac:dyDescent="0.25">
      <c r="H9869" s="8"/>
      <c r="I9869" s="8"/>
      <c r="N9869" s="23"/>
      <c r="O9869" s="24"/>
      <c r="P9869" s="19"/>
      <c r="Q9869" s="19"/>
      <c r="R9869" s="19"/>
      <c r="U9869" s="27"/>
      <c r="Y9869" s="9" t="s">
        <v>650</v>
      </c>
      <c r="Z9869" s="9" t="s">
        <v>462</v>
      </c>
      <c r="AA9869" s="9" t="s">
        <v>237</v>
      </c>
      <c r="AB9869" s="9">
        <v>8068682</v>
      </c>
      <c r="AC9869" s="9" t="s">
        <v>10643</v>
      </c>
      <c r="AD9869" s="9" t="s">
        <v>231</v>
      </c>
      <c r="AE9869" s="5">
        <f t="shared" si="330"/>
        <v>0</v>
      </c>
      <c r="AF9869" s="5" t="str">
        <f t="shared" si="331"/>
        <v>katB</v>
      </c>
      <c r="AG9869" s="153"/>
      <c r="AH9869" s="153"/>
      <c r="AI9869" t="s">
        <v>201</v>
      </c>
      <c r="AJ9869" t="s">
        <v>17878</v>
      </c>
      <c r="AK9869" s="9" t="str">
        <f>VLOOKUP(Y9869,zdroj!D:AJ,33,0)</f>
        <v>katA</v>
      </c>
    </row>
    <row r="9870" spans="8:37" x14ac:dyDescent="0.25">
      <c r="H9870" s="8"/>
      <c r="I9870" s="8"/>
      <c r="N9870" s="23"/>
      <c r="O9870" s="24"/>
      <c r="P9870" s="19"/>
      <c r="Q9870" s="19"/>
      <c r="R9870" s="19"/>
      <c r="U9870" s="27"/>
      <c r="Y9870" s="9" t="s">
        <v>650</v>
      </c>
      <c r="Z9870" s="9" t="s">
        <v>462</v>
      </c>
      <c r="AA9870" s="9" t="s">
        <v>237</v>
      </c>
      <c r="AB9870" s="9">
        <v>8068691</v>
      </c>
      <c r="AC9870" s="9" t="s">
        <v>10644</v>
      </c>
      <c r="AD9870" s="9" t="s">
        <v>225</v>
      </c>
      <c r="AE9870" s="5">
        <f t="shared" si="330"/>
        <v>0</v>
      </c>
      <c r="AF9870" s="5" t="str">
        <f t="shared" si="331"/>
        <v>katA</v>
      </c>
      <c r="AG9870" s="153"/>
      <c r="AH9870" s="153"/>
      <c r="AI9870" t="s">
        <v>201</v>
      </c>
      <c r="AJ9870" t="s">
        <v>17878</v>
      </c>
      <c r="AK9870" s="9" t="str">
        <f>VLOOKUP(Y9870,zdroj!D:AJ,33,0)</f>
        <v>katA</v>
      </c>
    </row>
    <row r="9871" spans="8:37" x14ac:dyDescent="0.25">
      <c r="H9871" s="8"/>
      <c r="I9871" s="8"/>
      <c r="N9871" s="23"/>
      <c r="O9871" s="24"/>
      <c r="P9871" s="19"/>
      <c r="Q9871" s="19"/>
      <c r="R9871" s="19"/>
      <c r="U9871" s="27"/>
      <c r="Y9871" s="9" t="s">
        <v>650</v>
      </c>
      <c r="Z9871" s="9" t="s">
        <v>462</v>
      </c>
      <c r="AA9871" s="9" t="s">
        <v>237</v>
      </c>
      <c r="AB9871" s="9">
        <v>8068453</v>
      </c>
      <c r="AC9871" s="9" t="s">
        <v>10645</v>
      </c>
      <c r="AD9871" s="9" t="s">
        <v>231</v>
      </c>
      <c r="AE9871" s="5">
        <f t="shared" si="330"/>
        <v>0</v>
      </c>
      <c r="AF9871" s="5" t="str">
        <f t="shared" si="331"/>
        <v>katB</v>
      </c>
      <c r="AG9871" s="153"/>
      <c r="AH9871" s="153"/>
      <c r="AI9871" t="s">
        <v>201</v>
      </c>
      <c r="AJ9871" t="s">
        <v>17878</v>
      </c>
      <c r="AK9871" s="9" t="str">
        <f>VLOOKUP(Y9871,zdroj!D:AJ,33,0)</f>
        <v>katA</v>
      </c>
    </row>
    <row r="9872" spans="8:37" x14ac:dyDescent="0.25">
      <c r="H9872" s="8"/>
      <c r="I9872" s="8"/>
      <c r="N9872" s="23"/>
      <c r="O9872" s="24"/>
      <c r="P9872" s="19"/>
      <c r="Q9872" s="19"/>
      <c r="R9872" s="19"/>
      <c r="U9872" s="27"/>
      <c r="Y9872" s="9" t="s">
        <v>650</v>
      </c>
      <c r="Z9872" s="9" t="s">
        <v>462</v>
      </c>
      <c r="AA9872" s="9" t="s">
        <v>237</v>
      </c>
      <c r="AB9872" s="9">
        <v>8068704</v>
      </c>
      <c r="AC9872" s="9" t="s">
        <v>10646</v>
      </c>
      <c r="AD9872" s="9" t="s">
        <v>225</v>
      </c>
      <c r="AE9872" s="5">
        <f t="shared" si="330"/>
        <v>0</v>
      </c>
      <c r="AF9872" s="5" t="str">
        <f t="shared" si="331"/>
        <v>katA</v>
      </c>
      <c r="AG9872" s="153"/>
      <c r="AH9872" s="153"/>
      <c r="AI9872" t="s">
        <v>201</v>
      </c>
      <c r="AJ9872" t="s">
        <v>17878</v>
      </c>
      <c r="AK9872" s="9" t="str">
        <f>VLOOKUP(Y9872,zdroj!D:AJ,33,0)</f>
        <v>katA</v>
      </c>
    </row>
    <row r="9873" spans="8:37" x14ac:dyDescent="0.25">
      <c r="H9873" s="8"/>
      <c r="I9873" s="8"/>
      <c r="N9873" s="23"/>
      <c r="O9873" s="24"/>
      <c r="P9873" s="19"/>
      <c r="Q9873" s="19"/>
      <c r="R9873" s="19"/>
      <c r="U9873" s="27"/>
      <c r="Y9873" s="9" t="s">
        <v>650</v>
      </c>
      <c r="Z9873" s="9" t="s">
        <v>462</v>
      </c>
      <c r="AA9873" s="9" t="s">
        <v>237</v>
      </c>
      <c r="AB9873" s="9">
        <v>8068712</v>
      </c>
      <c r="AC9873" s="9" t="s">
        <v>10647</v>
      </c>
      <c r="AD9873" s="9" t="s">
        <v>225</v>
      </c>
      <c r="AE9873" s="5">
        <f t="shared" si="330"/>
        <v>0</v>
      </c>
      <c r="AF9873" s="5" t="str">
        <f t="shared" si="331"/>
        <v>katA</v>
      </c>
      <c r="AG9873" s="153"/>
      <c r="AH9873" s="153"/>
      <c r="AI9873" t="s">
        <v>201</v>
      </c>
      <c r="AJ9873" t="s">
        <v>17878</v>
      </c>
      <c r="AK9873" s="9" t="str">
        <f>VLOOKUP(Y9873,zdroj!D:AJ,33,0)</f>
        <v>katA</v>
      </c>
    </row>
    <row r="9874" spans="8:37" x14ac:dyDescent="0.25">
      <c r="H9874" s="8"/>
      <c r="I9874" s="8"/>
      <c r="N9874" s="23"/>
      <c r="O9874" s="24"/>
      <c r="P9874" s="19"/>
      <c r="Q9874" s="19"/>
      <c r="R9874" s="19"/>
      <c r="U9874" s="27"/>
      <c r="Y9874" s="9" t="s">
        <v>650</v>
      </c>
      <c r="Z9874" s="9" t="s">
        <v>462</v>
      </c>
      <c r="AA9874" s="9" t="s">
        <v>237</v>
      </c>
      <c r="AB9874" s="9">
        <v>8068721</v>
      </c>
      <c r="AC9874" s="9" t="s">
        <v>10648</v>
      </c>
      <c r="AD9874" s="9" t="s">
        <v>225</v>
      </c>
      <c r="AE9874" s="5">
        <f t="shared" si="330"/>
        <v>0</v>
      </c>
      <c r="AF9874" s="5" t="str">
        <f t="shared" si="331"/>
        <v>katA</v>
      </c>
      <c r="AG9874" s="153"/>
      <c r="AH9874" s="153"/>
      <c r="AI9874" t="s">
        <v>201</v>
      </c>
      <c r="AJ9874" t="s">
        <v>17878</v>
      </c>
      <c r="AK9874" s="9" t="str">
        <f>VLOOKUP(Y9874,zdroj!D:AJ,33,0)</f>
        <v>katA</v>
      </c>
    </row>
    <row r="9875" spans="8:37" x14ac:dyDescent="0.25">
      <c r="H9875" s="8"/>
      <c r="I9875" s="8"/>
      <c r="N9875" s="23"/>
      <c r="O9875" s="24"/>
      <c r="P9875" s="19"/>
      <c r="Q9875" s="19"/>
      <c r="R9875" s="19"/>
      <c r="U9875" s="27"/>
      <c r="Y9875" s="9" t="s">
        <v>650</v>
      </c>
      <c r="Z9875" s="9" t="s">
        <v>462</v>
      </c>
      <c r="AA9875" s="9" t="s">
        <v>237</v>
      </c>
      <c r="AB9875" s="9">
        <v>8068739</v>
      </c>
      <c r="AC9875" s="9" t="s">
        <v>10649</v>
      </c>
      <c r="AD9875" s="9" t="s">
        <v>225</v>
      </c>
      <c r="AE9875" s="5">
        <f t="shared" si="330"/>
        <v>0</v>
      </c>
      <c r="AF9875" s="5" t="str">
        <f t="shared" si="331"/>
        <v>katA</v>
      </c>
      <c r="AG9875" s="153"/>
      <c r="AH9875" s="153"/>
      <c r="AI9875" t="s">
        <v>201</v>
      </c>
      <c r="AJ9875" t="s">
        <v>17878</v>
      </c>
      <c r="AK9875" s="9" t="str">
        <f>VLOOKUP(Y9875,zdroj!D:AJ,33,0)</f>
        <v>katA</v>
      </c>
    </row>
    <row r="9876" spans="8:37" x14ac:dyDescent="0.25">
      <c r="H9876" s="8"/>
      <c r="I9876" s="8"/>
      <c r="N9876" s="23"/>
      <c r="O9876" s="24"/>
      <c r="P9876" s="19"/>
      <c r="Q9876" s="19"/>
      <c r="R9876" s="19"/>
      <c r="U9876" s="27"/>
      <c r="Y9876" s="9" t="s">
        <v>650</v>
      </c>
      <c r="Z9876" s="9" t="s">
        <v>462</v>
      </c>
      <c r="AA9876" s="9" t="s">
        <v>237</v>
      </c>
      <c r="AB9876" s="9">
        <v>8068747</v>
      </c>
      <c r="AC9876" s="9" t="s">
        <v>10650</v>
      </c>
      <c r="AD9876" s="9" t="s">
        <v>225</v>
      </c>
      <c r="AE9876" s="5">
        <f t="shared" si="330"/>
        <v>0</v>
      </c>
      <c r="AF9876" s="5" t="str">
        <f t="shared" si="331"/>
        <v>katA</v>
      </c>
      <c r="AG9876" s="153"/>
      <c r="AH9876" s="153"/>
      <c r="AI9876" t="s">
        <v>201</v>
      </c>
      <c r="AJ9876" t="s">
        <v>17878</v>
      </c>
      <c r="AK9876" s="9" t="str">
        <f>VLOOKUP(Y9876,zdroj!D:AJ,33,0)</f>
        <v>katA</v>
      </c>
    </row>
    <row r="9877" spans="8:37" x14ac:dyDescent="0.25">
      <c r="H9877" s="8"/>
      <c r="I9877" s="8"/>
      <c r="N9877" s="23"/>
      <c r="O9877" s="24"/>
      <c r="P9877" s="19"/>
      <c r="Q9877" s="19"/>
      <c r="R9877" s="19"/>
      <c r="U9877" s="27"/>
      <c r="Y9877" s="9" t="s">
        <v>650</v>
      </c>
      <c r="Z9877" s="9" t="s">
        <v>462</v>
      </c>
      <c r="AA9877" s="9" t="s">
        <v>237</v>
      </c>
      <c r="AB9877" s="9">
        <v>8068755</v>
      </c>
      <c r="AC9877" s="9" t="s">
        <v>10651</v>
      </c>
      <c r="AD9877" s="9" t="s">
        <v>225</v>
      </c>
      <c r="AE9877" s="5">
        <f t="shared" si="330"/>
        <v>0</v>
      </c>
      <c r="AF9877" s="5" t="str">
        <f t="shared" si="331"/>
        <v>katA</v>
      </c>
      <c r="AG9877" s="153"/>
      <c r="AH9877" s="153"/>
      <c r="AI9877" t="s">
        <v>201</v>
      </c>
      <c r="AJ9877" t="s">
        <v>17878</v>
      </c>
      <c r="AK9877" s="9" t="str">
        <f>VLOOKUP(Y9877,zdroj!D:AJ,33,0)</f>
        <v>katA</v>
      </c>
    </row>
    <row r="9878" spans="8:37" x14ac:dyDescent="0.25">
      <c r="H9878" s="8"/>
      <c r="I9878" s="8"/>
      <c r="N9878" s="23"/>
      <c r="O9878" s="24"/>
      <c r="P9878" s="19"/>
      <c r="Q9878" s="19"/>
      <c r="R9878" s="19"/>
      <c r="U9878" s="27"/>
      <c r="Y9878" s="9" t="s">
        <v>650</v>
      </c>
      <c r="Z9878" s="9" t="s">
        <v>462</v>
      </c>
      <c r="AA9878" s="9" t="s">
        <v>237</v>
      </c>
      <c r="AB9878" s="9">
        <v>8068763</v>
      </c>
      <c r="AC9878" s="9" t="s">
        <v>10652</v>
      </c>
      <c r="AD9878" s="9" t="s">
        <v>225</v>
      </c>
      <c r="AE9878" s="5">
        <f t="shared" si="330"/>
        <v>0</v>
      </c>
      <c r="AF9878" s="5" t="str">
        <f t="shared" si="331"/>
        <v>katA</v>
      </c>
      <c r="AG9878" s="153"/>
      <c r="AH9878" s="153"/>
      <c r="AI9878" t="s">
        <v>201</v>
      </c>
      <c r="AJ9878" t="s">
        <v>17878</v>
      </c>
      <c r="AK9878" s="9" t="str">
        <f>VLOOKUP(Y9878,zdroj!D:AJ,33,0)</f>
        <v>katA</v>
      </c>
    </row>
    <row r="9879" spans="8:37" x14ac:dyDescent="0.25">
      <c r="H9879" s="8"/>
      <c r="I9879" s="8"/>
      <c r="N9879" s="23"/>
      <c r="O9879" s="24"/>
      <c r="P9879" s="19"/>
      <c r="Q9879" s="19"/>
      <c r="R9879" s="19"/>
      <c r="U9879" s="27"/>
      <c r="Y9879" s="9" t="s">
        <v>650</v>
      </c>
      <c r="Z9879" s="9" t="s">
        <v>462</v>
      </c>
      <c r="AA9879" s="9" t="s">
        <v>237</v>
      </c>
      <c r="AB9879" s="9">
        <v>8068771</v>
      </c>
      <c r="AC9879" s="9" t="s">
        <v>10653</v>
      </c>
      <c r="AD9879" s="9" t="s">
        <v>225</v>
      </c>
      <c r="AE9879" s="5">
        <f t="shared" si="330"/>
        <v>0</v>
      </c>
      <c r="AF9879" s="5" t="str">
        <f t="shared" si="331"/>
        <v>katA</v>
      </c>
      <c r="AG9879" s="153"/>
      <c r="AH9879" s="153"/>
      <c r="AI9879" t="s">
        <v>229</v>
      </c>
      <c r="AJ9879" t="s">
        <v>17878</v>
      </c>
      <c r="AK9879" s="9" t="str">
        <f>VLOOKUP(Y9879,zdroj!D:AJ,33,0)</f>
        <v>katA</v>
      </c>
    </row>
    <row r="9880" spans="8:37" x14ac:dyDescent="0.25">
      <c r="H9880" s="8"/>
      <c r="I9880" s="8"/>
      <c r="N9880" s="23"/>
      <c r="O9880" s="24"/>
      <c r="P9880" s="19"/>
      <c r="Q9880" s="19"/>
      <c r="R9880" s="19"/>
      <c r="U9880" s="27"/>
      <c r="Y9880" s="9" t="s">
        <v>650</v>
      </c>
      <c r="Z9880" s="9" t="s">
        <v>462</v>
      </c>
      <c r="AA9880" s="9" t="s">
        <v>237</v>
      </c>
      <c r="AB9880" s="9">
        <v>8068780</v>
      </c>
      <c r="AC9880" s="9" t="s">
        <v>10654</v>
      </c>
      <c r="AD9880" s="9" t="s">
        <v>225</v>
      </c>
      <c r="AE9880" s="5">
        <f t="shared" si="330"/>
        <v>0</v>
      </c>
      <c r="AF9880" s="5" t="str">
        <f t="shared" si="331"/>
        <v>katA</v>
      </c>
      <c r="AG9880" s="153"/>
      <c r="AH9880" s="153"/>
      <c r="AI9880" t="s">
        <v>201</v>
      </c>
      <c r="AJ9880" t="s">
        <v>17878</v>
      </c>
      <c r="AK9880" s="9" t="str">
        <f>VLOOKUP(Y9880,zdroj!D:AJ,33,0)</f>
        <v>katA</v>
      </c>
    </row>
    <row r="9881" spans="8:37" x14ac:dyDescent="0.25">
      <c r="H9881" s="8"/>
      <c r="I9881" s="8"/>
      <c r="N9881" s="23"/>
      <c r="O9881" s="24"/>
      <c r="P9881" s="19"/>
      <c r="Q9881" s="19"/>
      <c r="R9881" s="19"/>
      <c r="U9881" s="27"/>
      <c r="Y9881" s="9" t="s">
        <v>650</v>
      </c>
      <c r="Z9881" s="9" t="s">
        <v>462</v>
      </c>
      <c r="AA9881" s="9" t="s">
        <v>237</v>
      </c>
      <c r="AB9881" s="9">
        <v>8068798</v>
      </c>
      <c r="AC9881" s="9" t="s">
        <v>10655</v>
      </c>
      <c r="AD9881" s="9" t="s">
        <v>225</v>
      </c>
      <c r="AE9881" s="5">
        <f t="shared" si="330"/>
        <v>0</v>
      </c>
      <c r="AF9881" s="5" t="str">
        <f t="shared" si="331"/>
        <v>katA</v>
      </c>
      <c r="AG9881" s="153"/>
      <c r="AH9881" s="153"/>
      <c r="AI9881" t="s">
        <v>229</v>
      </c>
      <c r="AJ9881" t="s">
        <v>17878</v>
      </c>
      <c r="AK9881" s="9" t="str">
        <f>VLOOKUP(Y9881,zdroj!D:AJ,33,0)</f>
        <v>katA</v>
      </c>
    </row>
    <row r="9882" spans="8:37" x14ac:dyDescent="0.25">
      <c r="H9882" s="8"/>
      <c r="I9882" s="8"/>
      <c r="N9882" s="23"/>
      <c r="O9882" s="24"/>
      <c r="P9882" s="19"/>
      <c r="Q9882" s="19"/>
      <c r="R9882" s="19"/>
      <c r="U9882" s="27"/>
      <c r="Y9882" s="9" t="s">
        <v>650</v>
      </c>
      <c r="Z9882" s="9" t="s">
        <v>462</v>
      </c>
      <c r="AA9882" s="9" t="s">
        <v>237</v>
      </c>
      <c r="AB9882" s="9">
        <v>8068461</v>
      </c>
      <c r="AC9882" s="9" t="s">
        <v>10656</v>
      </c>
      <c r="AD9882" s="9" t="s">
        <v>231</v>
      </c>
      <c r="AE9882" s="5">
        <f t="shared" si="330"/>
        <v>0</v>
      </c>
      <c r="AF9882" s="5" t="str">
        <f t="shared" si="331"/>
        <v>katB</v>
      </c>
      <c r="AG9882" s="153"/>
      <c r="AH9882" s="153"/>
      <c r="AI9882" t="s">
        <v>201</v>
      </c>
      <c r="AJ9882" t="s">
        <v>17878</v>
      </c>
      <c r="AK9882" s="9" t="str">
        <f>VLOOKUP(Y9882,zdroj!D:AJ,33,0)</f>
        <v>katA</v>
      </c>
    </row>
    <row r="9883" spans="8:37" x14ac:dyDescent="0.25">
      <c r="H9883" s="8"/>
      <c r="I9883" s="8"/>
      <c r="N9883" s="23"/>
      <c r="O9883" s="24"/>
      <c r="P9883" s="19"/>
      <c r="Q9883" s="19"/>
      <c r="R9883" s="19"/>
      <c r="U9883" s="27"/>
      <c r="Y9883" s="9" t="s">
        <v>650</v>
      </c>
      <c r="Z9883" s="9" t="s">
        <v>462</v>
      </c>
      <c r="AA9883" s="9" t="s">
        <v>237</v>
      </c>
      <c r="AB9883" s="9">
        <v>8068801</v>
      </c>
      <c r="AC9883" s="9" t="s">
        <v>10657</v>
      </c>
      <c r="AD9883" s="9" t="s">
        <v>225</v>
      </c>
      <c r="AE9883" s="5">
        <f t="shared" si="330"/>
        <v>0</v>
      </c>
      <c r="AF9883" s="5" t="str">
        <f t="shared" si="331"/>
        <v>katA</v>
      </c>
      <c r="AG9883" s="153"/>
      <c r="AH9883" s="153"/>
      <c r="AI9883" t="s">
        <v>201</v>
      </c>
      <c r="AJ9883" t="s">
        <v>17878</v>
      </c>
      <c r="AK9883" s="9" t="str">
        <f>VLOOKUP(Y9883,zdroj!D:AJ,33,0)</f>
        <v>katA</v>
      </c>
    </row>
    <row r="9884" spans="8:37" x14ac:dyDescent="0.25">
      <c r="H9884" s="8"/>
      <c r="I9884" s="8"/>
      <c r="N9884" s="23"/>
      <c r="O9884" s="24"/>
      <c r="P9884" s="19"/>
      <c r="Q9884" s="19"/>
      <c r="R9884" s="19"/>
      <c r="U9884" s="27"/>
      <c r="Y9884" s="9" t="s">
        <v>650</v>
      </c>
      <c r="Z9884" s="9" t="s">
        <v>462</v>
      </c>
      <c r="AA9884" s="9" t="s">
        <v>237</v>
      </c>
      <c r="AB9884" s="9">
        <v>8068810</v>
      </c>
      <c r="AC9884" s="9" t="s">
        <v>10658</v>
      </c>
      <c r="AD9884" s="9" t="s">
        <v>225</v>
      </c>
      <c r="AE9884" s="5">
        <f t="shared" si="330"/>
        <v>0</v>
      </c>
      <c r="AF9884" s="5" t="str">
        <f t="shared" si="331"/>
        <v>katA</v>
      </c>
      <c r="AG9884" s="153"/>
      <c r="AH9884" s="153"/>
      <c r="AI9884" t="s">
        <v>201</v>
      </c>
      <c r="AJ9884" t="s">
        <v>17878</v>
      </c>
      <c r="AK9884" s="9" t="str">
        <f>VLOOKUP(Y9884,zdroj!D:AJ,33,0)</f>
        <v>katA</v>
      </c>
    </row>
    <row r="9885" spans="8:37" x14ac:dyDescent="0.25">
      <c r="H9885" s="8"/>
      <c r="I9885" s="8"/>
      <c r="N9885" s="23"/>
      <c r="O9885" s="24"/>
      <c r="P9885" s="19"/>
      <c r="Q9885" s="19"/>
      <c r="R9885" s="19"/>
      <c r="U9885" s="27"/>
      <c r="Y9885" s="9" t="s">
        <v>650</v>
      </c>
      <c r="Z9885" s="9" t="s">
        <v>462</v>
      </c>
      <c r="AA9885" s="9" t="s">
        <v>237</v>
      </c>
      <c r="AB9885" s="9">
        <v>8068828</v>
      </c>
      <c r="AC9885" s="9" t="s">
        <v>10659</v>
      </c>
      <c r="AD9885" s="9" t="s">
        <v>225</v>
      </c>
      <c r="AE9885" s="5">
        <f t="shared" si="330"/>
        <v>0</v>
      </c>
      <c r="AF9885" s="5" t="str">
        <f t="shared" si="331"/>
        <v>katA</v>
      </c>
      <c r="AG9885" s="153"/>
      <c r="AH9885" s="153"/>
      <c r="AI9885" t="s">
        <v>201</v>
      </c>
      <c r="AJ9885" t="s">
        <v>17878</v>
      </c>
      <c r="AK9885" s="9" t="str">
        <f>VLOOKUP(Y9885,zdroj!D:AJ,33,0)</f>
        <v>katA</v>
      </c>
    </row>
    <row r="9886" spans="8:37" x14ac:dyDescent="0.25">
      <c r="H9886" s="8"/>
      <c r="I9886" s="8"/>
      <c r="N9886" s="23"/>
      <c r="O9886" s="24"/>
      <c r="P9886" s="19"/>
      <c r="Q9886" s="19"/>
      <c r="R9886" s="19"/>
      <c r="U9886" s="27"/>
      <c r="Y9886" s="9" t="s">
        <v>650</v>
      </c>
      <c r="Z9886" s="9" t="s">
        <v>462</v>
      </c>
      <c r="AA9886" s="9" t="s">
        <v>237</v>
      </c>
      <c r="AB9886" s="9">
        <v>8068836</v>
      </c>
      <c r="AC9886" s="9" t="s">
        <v>10660</v>
      </c>
      <c r="AD9886" s="9" t="s">
        <v>225</v>
      </c>
      <c r="AE9886" s="5">
        <f t="shared" si="330"/>
        <v>0</v>
      </c>
      <c r="AF9886" s="5" t="str">
        <f t="shared" si="331"/>
        <v>katA</v>
      </c>
      <c r="AG9886" s="153"/>
      <c r="AH9886" s="153"/>
      <c r="AI9886" t="s">
        <v>201</v>
      </c>
      <c r="AJ9886" t="s">
        <v>17878</v>
      </c>
      <c r="AK9886" s="9" t="str">
        <f>VLOOKUP(Y9886,zdroj!D:AJ,33,0)</f>
        <v>katA</v>
      </c>
    </row>
    <row r="9887" spans="8:37" x14ac:dyDescent="0.25">
      <c r="H9887" s="8"/>
      <c r="I9887" s="8"/>
      <c r="N9887" s="23"/>
      <c r="O9887" s="24"/>
      <c r="P9887" s="19"/>
      <c r="Q9887" s="19"/>
      <c r="R9887" s="19"/>
      <c r="U9887" s="27"/>
      <c r="Y9887" s="9" t="s">
        <v>650</v>
      </c>
      <c r="Z9887" s="9" t="s">
        <v>462</v>
      </c>
      <c r="AA9887" s="9" t="s">
        <v>237</v>
      </c>
      <c r="AB9887" s="9">
        <v>8068844</v>
      </c>
      <c r="AC9887" s="9" t="s">
        <v>10661</v>
      </c>
      <c r="AD9887" s="9" t="s">
        <v>225</v>
      </c>
      <c r="AE9887" s="5">
        <f t="shared" si="330"/>
        <v>0</v>
      </c>
      <c r="AF9887" s="5" t="str">
        <f t="shared" si="331"/>
        <v>katA</v>
      </c>
      <c r="AG9887" s="153"/>
      <c r="AH9887" s="153"/>
      <c r="AI9887" t="s">
        <v>201</v>
      </c>
      <c r="AJ9887" t="s">
        <v>17878</v>
      </c>
      <c r="AK9887" s="9" t="str">
        <f>VLOOKUP(Y9887,zdroj!D:AJ,33,0)</f>
        <v>katA</v>
      </c>
    </row>
    <row r="9888" spans="8:37" x14ac:dyDescent="0.25">
      <c r="H9888" s="8"/>
      <c r="I9888" s="8"/>
      <c r="N9888" s="23"/>
      <c r="O9888" s="24"/>
      <c r="P9888" s="19"/>
      <c r="Q9888" s="19"/>
      <c r="R9888" s="19"/>
      <c r="U9888" s="27"/>
      <c r="Y9888" s="9" t="s">
        <v>650</v>
      </c>
      <c r="Z9888" s="9" t="s">
        <v>462</v>
      </c>
      <c r="AA9888" s="9" t="s">
        <v>237</v>
      </c>
      <c r="AB9888" s="9">
        <v>8068852</v>
      </c>
      <c r="AC9888" s="9" t="s">
        <v>10662</v>
      </c>
      <c r="AD9888" s="9" t="s">
        <v>225</v>
      </c>
      <c r="AE9888" s="5">
        <f t="shared" si="330"/>
        <v>0</v>
      </c>
      <c r="AF9888" s="5" t="str">
        <f t="shared" si="331"/>
        <v>katA</v>
      </c>
      <c r="AG9888" s="153"/>
      <c r="AH9888" s="153"/>
      <c r="AI9888" t="s">
        <v>201</v>
      </c>
      <c r="AJ9888" t="s">
        <v>17878</v>
      </c>
      <c r="AK9888" s="9" t="str">
        <f>VLOOKUP(Y9888,zdroj!D:AJ,33,0)</f>
        <v>katA</v>
      </c>
    </row>
    <row r="9889" spans="8:37" x14ac:dyDescent="0.25">
      <c r="H9889" s="8"/>
      <c r="I9889" s="8"/>
      <c r="N9889" s="23"/>
      <c r="O9889" s="24"/>
      <c r="P9889" s="19"/>
      <c r="Q9889" s="19"/>
      <c r="R9889" s="19"/>
      <c r="U9889" s="27"/>
      <c r="Y9889" s="9" t="s">
        <v>650</v>
      </c>
      <c r="Z9889" s="9" t="s">
        <v>462</v>
      </c>
      <c r="AA9889" s="9" t="s">
        <v>237</v>
      </c>
      <c r="AB9889" s="9">
        <v>8068861</v>
      </c>
      <c r="AC9889" s="9" t="s">
        <v>10663</v>
      </c>
      <c r="AD9889" s="9" t="s">
        <v>225</v>
      </c>
      <c r="AE9889" s="5">
        <f t="shared" si="330"/>
        <v>0</v>
      </c>
      <c r="AF9889" s="5" t="str">
        <f t="shared" si="331"/>
        <v>katA</v>
      </c>
      <c r="AG9889" s="153"/>
      <c r="AH9889" s="153"/>
      <c r="AI9889" t="s">
        <v>201</v>
      </c>
      <c r="AJ9889" t="s">
        <v>17878</v>
      </c>
      <c r="AK9889" s="9" t="str">
        <f>VLOOKUP(Y9889,zdroj!D:AJ,33,0)</f>
        <v>katA</v>
      </c>
    </row>
    <row r="9890" spans="8:37" x14ac:dyDescent="0.25">
      <c r="H9890" s="8"/>
      <c r="I9890" s="8"/>
      <c r="N9890" s="23"/>
      <c r="O9890" s="24"/>
      <c r="P9890" s="19"/>
      <c r="Q9890" s="19"/>
      <c r="R9890" s="19"/>
      <c r="U9890" s="27"/>
      <c r="Y9890" s="9" t="s">
        <v>650</v>
      </c>
      <c r="Z9890" s="9" t="s">
        <v>462</v>
      </c>
      <c r="AA9890" s="9" t="s">
        <v>237</v>
      </c>
      <c r="AB9890" s="9">
        <v>8068879</v>
      </c>
      <c r="AC9890" s="9" t="s">
        <v>10664</v>
      </c>
      <c r="AD9890" s="9" t="s">
        <v>231</v>
      </c>
      <c r="AE9890" s="5">
        <f t="shared" si="330"/>
        <v>0</v>
      </c>
      <c r="AF9890" s="5" t="str">
        <f t="shared" si="331"/>
        <v>katB</v>
      </c>
      <c r="AG9890" s="153"/>
      <c r="AH9890" s="153"/>
      <c r="AI9890" t="s">
        <v>201</v>
      </c>
      <c r="AJ9890" t="s">
        <v>17878</v>
      </c>
      <c r="AK9890" s="9" t="str">
        <f>VLOOKUP(Y9890,zdroj!D:AJ,33,0)</f>
        <v>katA</v>
      </c>
    </row>
    <row r="9891" spans="8:37" x14ac:dyDescent="0.25">
      <c r="H9891" s="8"/>
      <c r="I9891" s="8"/>
      <c r="N9891" s="23"/>
      <c r="O9891" s="24"/>
      <c r="P9891" s="19"/>
      <c r="Q9891" s="19"/>
      <c r="R9891" s="19"/>
      <c r="U9891" s="27"/>
      <c r="Y9891" s="9" t="s">
        <v>650</v>
      </c>
      <c r="Z9891" s="9" t="s">
        <v>462</v>
      </c>
      <c r="AA9891" s="9" t="s">
        <v>237</v>
      </c>
      <c r="AB9891" s="9">
        <v>8068887</v>
      </c>
      <c r="AC9891" s="9" t="s">
        <v>10665</v>
      </c>
      <c r="AD9891" s="9" t="s">
        <v>231</v>
      </c>
      <c r="AE9891" s="5">
        <f t="shared" si="330"/>
        <v>0</v>
      </c>
      <c r="AF9891" s="5" t="str">
        <f t="shared" si="331"/>
        <v>katB</v>
      </c>
      <c r="AG9891" s="153"/>
      <c r="AH9891" s="153"/>
      <c r="AI9891" t="s">
        <v>201</v>
      </c>
      <c r="AJ9891" t="s">
        <v>17878</v>
      </c>
      <c r="AK9891" s="9" t="str">
        <f>VLOOKUP(Y9891,zdroj!D:AJ,33,0)</f>
        <v>katA</v>
      </c>
    </row>
    <row r="9892" spans="8:37" x14ac:dyDescent="0.25">
      <c r="H9892" s="8"/>
      <c r="I9892" s="8"/>
      <c r="N9892" s="23"/>
      <c r="O9892" s="24"/>
      <c r="P9892" s="19"/>
      <c r="Q9892" s="19"/>
      <c r="R9892" s="19"/>
      <c r="U9892" s="27"/>
      <c r="Y9892" s="9" t="s">
        <v>650</v>
      </c>
      <c r="Z9892" s="9" t="s">
        <v>462</v>
      </c>
      <c r="AA9892" s="9" t="s">
        <v>237</v>
      </c>
      <c r="AB9892" s="9">
        <v>8068895</v>
      </c>
      <c r="AC9892" s="9" t="s">
        <v>10666</v>
      </c>
      <c r="AD9892" s="9" t="s">
        <v>225</v>
      </c>
      <c r="AE9892" s="5">
        <f t="shared" si="330"/>
        <v>0</v>
      </c>
      <c r="AF9892" s="5" t="str">
        <f t="shared" si="331"/>
        <v>katA</v>
      </c>
      <c r="AG9892" s="153"/>
      <c r="AH9892" s="153"/>
      <c r="AI9892" t="s">
        <v>201</v>
      </c>
      <c r="AJ9892" t="s">
        <v>17878</v>
      </c>
      <c r="AK9892" s="9" t="str">
        <f>VLOOKUP(Y9892,zdroj!D:AJ,33,0)</f>
        <v>katA</v>
      </c>
    </row>
    <row r="9893" spans="8:37" x14ac:dyDescent="0.25">
      <c r="H9893" s="8"/>
      <c r="I9893" s="8"/>
      <c r="N9893" s="23"/>
      <c r="O9893" s="24"/>
      <c r="P9893" s="19"/>
      <c r="Q9893" s="19"/>
      <c r="R9893" s="19"/>
      <c r="U9893" s="27"/>
      <c r="Y9893" s="9" t="s">
        <v>650</v>
      </c>
      <c r="Z9893" s="9" t="s">
        <v>462</v>
      </c>
      <c r="AA9893" s="9" t="s">
        <v>237</v>
      </c>
      <c r="AB9893" s="9">
        <v>8068470</v>
      </c>
      <c r="AC9893" s="9" t="s">
        <v>10667</v>
      </c>
      <c r="AD9893" s="9" t="s">
        <v>225</v>
      </c>
      <c r="AE9893" s="5">
        <f t="shared" si="330"/>
        <v>0</v>
      </c>
      <c r="AF9893" s="5" t="str">
        <f t="shared" si="331"/>
        <v>katA</v>
      </c>
      <c r="AG9893" s="153"/>
      <c r="AH9893" s="153"/>
      <c r="AI9893" t="s">
        <v>201</v>
      </c>
      <c r="AJ9893" t="s">
        <v>17878</v>
      </c>
      <c r="AK9893" s="9" t="str">
        <f>VLOOKUP(Y9893,zdroj!D:AJ,33,0)</f>
        <v>katA</v>
      </c>
    </row>
    <row r="9894" spans="8:37" x14ac:dyDescent="0.25">
      <c r="H9894" s="8"/>
      <c r="I9894" s="8"/>
      <c r="N9894" s="23"/>
      <c r="O9894" s="24"/>
      <c r="P9894" s="19"/>
      <c r="Q9894" s="19"/>
      <c r="R9894" s="19"/>
      <c r="U9894" s="27"/>
      <c r="Y9894" s="9" t="s">
        <v>650</v>
      </c>
      <c r="Z9894" s="9" t="s">
        <v>462</v>
      </c>
      <c r="AA9894" s="9" t="s">
        <v>237</v>
      </c>
      <c r="AB9894" s="9">
        <v>8068909</v>
      </c>
      <c r="AC9894" s="9" t="s">
        <v>10668</v>
      </c>
      <c r="AD9894" s="9" t="s">
        <v>225</v>
      </c>
      <c r="AE9894" s="5">
        <f t="shared" si="330"/>
        <v>0</v>
      </c>
      <c r="AF9894" s="5" t="str">
        <f t="shared" si="331"/>
        <v>katA</v>
      </c>
      <c r="AG9894" s="153"/>
      <c r="AH9894" s="153"/>
      <c r="AI9894" t="s">
        <v>201</v>
      </c>
      <c r="AJ9894" t="s">
        <v>17878</v>
      </c>
      <c r="AK9894" s="9" t="str">
        <f>VLOOKUP(Y9894,zdroj!D:AJ,33,0)</f>
        <v>katA</v>
      </c>
    </row>
    <row r="9895" spans="8:37" x14ac:dyDescent="0.25">
      <c r="H9895" s="8"/>
      <c r="I9895" s="8"/>
      <c r="N9895" s="23"/>
      <c r="O9895" s="24"/>
      <c r="P9895" s="19"/>
      <c r="Q9895" s="19"/>
      <c r="R9895" s="19"/>
      <c r="U9895" s="27"/>
      <c r="Y9895" s="9" t="s">
        <v>650</v>
      </c>
      <c r="Z9895" s="9" t="s">
        <v>462</v>
      </c>
      <c r="AA9895" s="9" t="s">
        <v>237</v>
      </c>
      <c r="AB9895" s="9">
        <v>28045017</v>
      </c>
      <c r="AC9895" s="9" t="s">
        <v>10669</v>
      </c>
      <c r="AD9895" s="9" t="s">
        <v>231</v>
      </c>
      <c r="AE9895" s="5">
        <f t="shared" si="330"/>
        <v>0</v>
      </c>
      <c r="AF9895" s="5" t="str">
        <f t="shared" si="331"/>
        <v>katB</v>
      </c>
      <c r="AG9895" s="153"/>
      <c r="AH9895" s="153"/>
      <c r="AI9895" t="s">
        <v>201</v>
      </c>
      <c r="AJ9895" t="s">
        <v>17878</v>
      </c>
      <c r="AK9895" s="9" t="str">
        <f>VLOOKUP(Y9895,zdroj!D:AJ,33,0)</f>
        <v>katA</v>
      </c>
    </row>
    <row r="9896" spans="8:37" x14ac:dyDescent="0.25">
      <c r="H9896" s="8"/>
      <c r="I9896" s="8"/>
      <c r="N9896" s="23"/>
      <c r="O9896" s="24"/>
      <c r="P9896" s="19"/>
      <c r="Q9896" s="19"/>
      <c r="R9896" s="19"/>
      <c r="U9896" s="27"/>
      <c r="Y9896" s="9" t="s">
        <v>650</v>
      </c>
      <c r="Z9896" s="9" t="s">
        <v>462</v>
      </c>
      <c r="AA9896" s="9" t="s">
        <v>237</v>
      </c>
      <c r="AB9896" s="9">
        <v>82596794</v>
      </c>
      <c r="AC9896" s="9" t="s">
        <v>10670</v>
      </c>
      <c r="AD9896" s="9" t="s">
        <v>225</v>
      </c>
      <c r="AE9896" s="5">
        <f t="shared" si="330"/>
        <v>0</v>
      </c>
      <c r="AF9896" s="5" t="str">
        <f t="shared" si="331"/>
        <v>katA</v>
      </c>
      <c r="AG9896" s="153"/>
      <c r="AH9896" s="153"/>
      <c r="AI9896" t="s">
        <v>201</v>
      </c>
      <c r="AJ9896" t="s">
        <v>17878</v>
      </c>
      <c r="AK9896" s="9" t="str">
        <f>VLOOKUP(Y9896,zdroj!D:AJ,33,0)</f>
        <v>katA</v>
      </c>
    </row>
    <row r="9897" spans="8:37" x14ac:dyDescent="0.25">
      <c r="H9897" s="8"/>
      <c r="I9897" s="8"/>
      <c r="N9897" s="23"/>
      <c r="O9897" s="24"/>
      <c r="P9897" s="19"/>
      <c r="Q9897" s="19"/>
      <c r="R9897" s="19"/>
      <c r="U9897" s="27"/>
      <c r="Y9897" s="9" t="s">
        <v>650</v>
      </c>
      <c r="Z9897" s="9" t="s">
        <v>462</v>
      </c>
      <c r="AA9897" s="9" t="s">
        <v>237</v>
      </c>
      <c r="AB9897" s="9">
        <v>8068488</v>
      </c>
      <c r="AC9897" s="9" t="s">
        <v>10671</v>
      </c>
      <c r="AD9897" s="9" t="s">
        <v>225</v>
      </c>
      <c r="AE9897" s="5">
        <f t="shared" si="330"/>
        <v>0</v>
      </c>
      <c r="AF9897" s="5" t="str">
        <f t="shared" si="331"/>
        <v>katA</v>
      </c>
      <c r="AG9897" s="153"/>
      <c r="AH9897" s="153"/>
      <c r="AI9897" t="s">
        <v>201</v>
      </c>
      <c r="AJ9897" t="s">
        <v>17878</v>
      </c>
      <c r="AK9897" s="9" t="str">
        <f>VLOOKUP(Y9897,zdroj!D:AJ,33,0)</f>
        <v>katA</v>
      </c>
    </row>
    <row r="9898" spans="8:37" x14ac:dyDescent="0.25">
      <c r="H9898" s="8"/>
      <c r="I9898" s="8"/>
      <c r="N9898" s="23"/>
      <c r="O9898" s="24"/>
      <c r="P9898" s="19"/>
      <c r="Q9898" s="19"/>
      <c r="R9898" s="19"/>
      <c r="U9898" s="27"/>
      <c r="Y9898" s="9" t="s">
        <v>650</v>
      </c>
      <c r="Z9898" s="9" t="s">
        <v>462</v>
      </c>
      <c r="AA9898" s="9" t="s">
        <v>237</v>
      </c>
      <c r="AB9898" s="9">
        <v>8068496</v>
      </c>
      <c r="AC9898" s="9" t="s">
        <v>10672</v>
      </c>
      <c r="AD9898" s="9" t="s">
        <v>225</v>
      </c>
      <c r="AE9898" s="5">
        <f t="shared" si="330"/>
        <v>0</v>
      </c>
      <c r="AF9898" s="5" t="str">
        <f t="shared" si="331"/>
        <v>katA</v>
      </c>
      <c r="AG9898" s="153"/>
      <c r="AH9898" s="153"/>
      <c r="AI9898" t="s">
        <v>201</v>
      </c>
      <c r="AJ9898" t="s">
        <v>17878</v>
      </c>
      <c r="AK9898" s="9" t="str">
        <f>VLOOKUP(Y9898,zdroj!D:AJ,33,0)</f>
        <v>katA</v>
      </c>
    </row>
    <row r="9899" spans="8:37" x14ac:dyDescent="0.25">
      <c r="H9899" s="8"/>
      <c r="I9899" s="8"/>
      <c r="N9899" s="23"/>
      <c r="O9899" s="24"/>
      <c r="P9899" s="19"/>
      <c r="Q9899" s="19"/>
      <c r="R9899" s="19"/>
      <c r="U9899" s="27"/>
      <c r="Y9899" s="9" t="s">
        <v>650</v>
      </c>
      <c r="Z9899" s="9" t="s">
        <v>462</v>
      </c>
      <c r="AA9899" s="9" t="s">
        <v>237</v>
      </c>
      <c r="AB9899" s="9">
        <v>8068500</v>
      </c>
      <c r="AC9899" s="9" t="s">
        <v>10673</v>
      </c>
      <c r="AD9899" s="9" t="s">
        <v>225</v>
      </c>
      <c r="AE9899" s="5">
        <f t="shared" si="330"/>
        <v>0</v>
      </c>
      <c r="AF9899" s="5" t="str">
        <f t="shared" si="331"/>
        <v>katA</v>
      </c>
      <c r="AG9899" s="153"/>
      <c r="AH9899" s="153"/>
      <c r="AI9899" t="s">
        <v>201</v>
      </c>
      <c r="AJ9899" t="s">
        <v>17878</v>
      </c>
      <c r="AK9899" s="9" t="str">
        <f>VLOOKUP(Y9899,zdroj!D:AJ,33,0)</f>
        <v>katA</v>
      </c>
    </row>
    <row r="9900" spans="8:37" x14ac:dyDescent="0.25">
      <c r="H9900" s="8"/>
      <c r="I9900" s="8"/>
      <c r="N9900" s="23"/>
      <c r="O9900" s="24"/>
      <c r="P9900" s="19"/>
      <c r="Q9900" s="19"/>
      <c r="R9900" s="19"/>
      <c r="U9900" s="27"/>
      <c r="Y9900" s="9" t="s">
        <v>650</v>
      </c>
      <c r="Z9900" s="9" t="s">
        <v>462</v>
      </c>
      <c r="AA9900" s="9" t="s">
        <v>237</v>
      </c>
      <c r="AB9900" s="9">
        <v>8068518</v>
      </c>
      <c r="AC9900" s="9" t="s">
        <v>10674</v>
      </c>
      <c r="AD9900" s="9" t="s">
        <v>225</v>
      </c>
      <c r="AE9900" s="5">
        <f t="shared" si="330"/>
        <v>0</v>
      </c>
      <c r="AF9900" s="5" t="str">
        <f t="shared" si="331"/>
        <v>katA</v>
      </c>
      <c r="AG9900" s="153"/>
      <c r="AH9900" s="153"/>
      <c r="AI9900" t="s">
        <v>201</v>
      </c>
      <c r="AJ9900" t="s">
        <v>17878</v>
      </c>
      <c r="AK9900" s="9" t="str">
        <f>VLOOKUP(Y9900,zdroj!D:AJ,33,0)</f>
        <v>katA</v>
      </c>
    </row>
    <row r="9901" spans="8:37" x14ac:dyDescent="0.25">
      <c r="H9901" s="8"/>
      <c r="I9901" s="8"/>
      <c r="N9901" s="23"/>
      <c r="O9901" s="24"/>
      <c r="P9901" s="19"/>
      <c r="Q9901" s="19"/>
      <c r="R9901" s="19"/>
      <c r="U9901" s="27"/>
      <c r="Y9901" s="9" t="s">
        <v>651</v>
      </c>
      <c r="Z9901" s="9" t="s">
        <v>462</v>
      </c>
      <c r="AA9901" s="9" t="s">
        <v>237</v>
      </c>
      <c r="AB9901" s="9">
        <v>8105537</v>
      </c>
      <c r="AC9901" s="9" t="s">
        <v>10675</v>
      </c>
      <c r="AD9901" s="9" t="s">
        <v>225</v>
      </c>
      <c r="AE9901" s="5">
        <f t="shared" si="330"/>
        <v>0</v>
      </c>
      <c r="AF9901" s="5" t="str">
        <f t="shared" si="331"/>
        <v>katA</v>
      </c>
      <c r="AG9901" s="153"/>
      <c r="AH9901" s="153"/>
      <c r="AI9901" t="s">
        <v>195</v>
      </c>
      <c r="AJ9901" t="s">
        <v>340</v>
      </c>
      <c r="AK9901" s="9" t="str">
        <f>VLOOKUP(Y9901,zdroj!D:AJ,33,0)</f>
        <v>katA</v>
      </c>
    </row>
    <row r="9902" spans="8:37" x14ac:dyDescent="0.25">
      <c r="H9902" s="8"/>
      <c r="I9902" s="8"/>
      <c r="N9902" s="23"/>
      <c r="O9902" s="24"/>
      <c r="P9902" s="19"/>
      <c r="Q9902" s="19"/>
      <c r="R9902" s="19"/>
      <c r="U9902" s="27"/>
      <c r="Y9902" s="9" t="s">
        <v>651</v>
      </c>
      <c r="Z9902" s="9" t="s">
        <v>462</v>
      </c>
      <c r="AA9902" s="9" t="s">
        <v>237</v>
      </c>
      <c r="AB9902" s="9">
        <v>8105553</v>
      </c>
      <c r="AC9902" s="9" t="s">
        <v>10676</v>
      </c>
      <c r="AD9902" s="9" t="s">
        <v>225</v>
      </c>
      <c r="AE9902" s="5">
        <f t="shared" si="330"/>
        <v>0</v>
      </c>
      <c r="AF9902" s="5" t="str">
        <f t="shared" si="331"/>
        <v>katA</v>
      </c>
      <c r="AG9902" s="153"/>
      <c r="AH9902" s="153"/>
      <c r="AI9902" t="s">
        <v>195</v>
      </c>
      <c r="AJ9902" t="s">
        <v>340</v>
      </c>
      <c r="AK9902" s="9" t="str">
        <f>VLOOKUP(Y9902,zdroj!D:AJ,33,0)</f>
        <v>katA</v>
      </c>
    </row>
    <row r="9903" spans="8:37" x14ac:dyDescent="0.25">
      <c r="H9903" s="8"/>
      <c r="I9903" s="8"/>
      <c r="N9903" s="23"/>
      <c r="O9903" s="24"/>
      <c r="P9903" s="19"/>
      <c r="Q9903" s="19"/>
      <c r="R9903" s="19"/>
      <c r="U9903" s="27"/>
      <c r="Y9903" s="9" t="s">
        <v>651</v>
      </c>
      <c r="Z9903" s="9" t="s">
        <v>462</v>
      </c>
      <c r="AA9903" s="9" t="s">
        <v>237</v>
      </c>
      <c r="AB9903" s="9">
        <v>8105570</v>
      </c>
      <c r="AC9903" s="9" t="s">
        <v>10677</v>
      </c>
      <c r="AD9903" s="9" t="s">
        <v>225</v>
      </c>
      <c r="AE9903" s="5">
        <f t="shared" si="330"/>
        <v>0</v>
      </c>
      <c r="AF9903" s="5" t="str">
        <f t="shared" si="331"/>
        <v>katA</v>
      </c>
      <c r="AG9903" s="153"/>
      <c r="AH9903" s="153"/>
      <c r="AI9903" t="s">
        <v>195</v>
      </c>
      <c r="AJ9903" t="s">
        <v>340</v>
      </c>
      <c r="AK9903" s="9" t="str">
        <f>VLOOKUP(Y9903,zdroj!D:AJ,33,0)</f>
        <v>katA</v>
      </c>
    </row>
    <row r="9904" spans="8:37" x14ac:dyDescent="0.25">
      <c r="H9904" s="8"/>
      <c r="I9904" s="8"/>
      <c r="N9904" s="23"/>
      <c r="O9904" s="24"/>
      <c r="P9904" s="19"/>
      <c r="Q9904" s="19"/>
      <c r="R9904" s="19"/>
      <c r="U9904" s="27"/>
      <c r="Y9904" s="9" t="s">
        <v>651</v>
      </c>
      <c r="Z9904" s="9" t="s">
        <v>462</v>
      </c>
      <c r="AA9904" s="9" t="s">
        <v>237</v>
      </c>
      <c r="AB9904" s="9">
        <v>8105391</v>
      </c>
      <c r="AC9904" s="9" t="s">
        <v>10678</v>
      </c>
      <c r="AD9904" s="9" t="s">
        <v>225</v>
      </c>
      <c r="AE9904" s="5">
        <f t="shared" si="330"/>
        <v>0</v>
      </c>
      <c r="AF9904" s="5" t="str">
        <f t="shared" si="331"/>
        <v>katA</v>
      </c>
      <c r="AG9904" s="153"/>
      <c r="AH9904" s="153"/>
      <c r="AI9904" t="s">
        <v>201</v>
      </c>
      <c r="AJ9904" t="s">
        <v>17878</v>
      </c>
      <c r="AK9904" s="9" t="str">
        <f>VLOOKUP(Y9904,zdroj!D:AJ,33,0)</f>
        <v>katA</v>
      </c>
    </row>
    <row r="9905" spans="8:37" x14ac:dyDescent="0.25">
      <c r="H9905" s="8"/>
      <c r="I9905" s="8"/>
      <c r="N9905" s="23"/>
      <c r="O9905" s="24"/>
      <c r="P9905" s="19"/>
      <c r="Q9905" s="19"/>
      <c r="R9905" s="19"/>
      <c r="U9905" s="27"/>
      <c r="Y9905" s="9" t="s">
        <v>651</v>
      </c>
      <c r="Z9905" s="9" t="s">
        <v>462</v>
      </c>
      <c r="AA9905" s="9" t="s">
        <v>237</v>
      </c>
      <c r="AB9905" s="9">
        <v>8105405</v>
      </c>
      <c r="AC9905" s="9" t="s">
        <v>10679</v>
      </c>
      <c r="AD9905" s="9" t="s">
        <v>225</v>
      </c>
      <c r="AE9905" s="5">
        <f t="shared" si="330"/>
        <v>0</v>
      </c>
      <c r="AF9905" s="5" t="str">
        <f t="shared" si="331"/>
        <v>katA</v>
      </c>
      <c r="AG9905" s="153"/>
      <c r="AH9905" s="153"/>
      <c r="AI9905" t="s">
        <v>201</v>
      </c>
      <c r="AJ9905" t="s">
        <v>17878</v>
      </c>
      <c r="AK9905" s="9" t="str">
        <f>VLOOKUP(Y9905,zdroj!D:AJ,33,0)</f>
        <v>katA</v>
      </c>
    </row>
    <row r="9906" spans="8:37" x14ac:dyDescent="0.25">
      <c r="H9906" s="8"/>
      <c r="I9906" s="8"/>
      <c r="N9906" s="23"/>
      <c r="O9906" s="24"/>
      <c r="P9906" s="19"/>
      <c r="Q9906" s="19"/>
      <c r="R9906" s="19"/>
      <c r="U9906" s="27"/>
      <c r="Y9906" s="9" t="s">
        <v>651</v>
      </c>
      <c r="Z9906" s="9" t="s">
        <v>462</v>
      </c>
      <c r="AA9906" s="9" t="s">
        <v>237</v>
      </c>
      <c r="AB9906" s="9">
        <v>8105413</v>
      </c>
      <c r="AC9906" s="9" t="s">
        <v>10680</v>
      </c>
      <c r="AD9906" s="9" t="s">
        <v>225</v>
      </c>
      <c r="AE9906" s="5">
        <f t="shared" si="330"/>
        <v>0</v>
      </c>
      <c r="AF9906" s="5" t="str">
        <f t="shared" si="331"/>
        <v>katA</v>
      </c>
      <c r="AG9906" s="153"/>
      <c r="AH9906" s="153"/>
      <c r="AI9906" t="s">
        <v>201</v>
      </c>
      <c r="AJ9906" t="s">
        <v>17878</v>
      </c>
      <c r="AK9906" s="9" t="str">
        <f>VLOOKUP(Y9906,zdroj!D:AJ,33,0)</f>
        <v>katA</v>
      </c>
    </row>
    <row r="9907" spans="8:37" x14ac:dyDescent="0.25">
      <c r="H9907" s="8"/>
      <c r="I9907" s="8"/>
      <c r="N9907" s="23"/>
      <c r="O9907" s="24"/>
      <c r="P9907" s="19"/>
      <c r="Q9907" s="19"/>
      <c r="R9907" s="19"/>
      <c r="U9907" s="27"/>
      <c r="Y9907" s="9" t="s">
        <v>651</v>
      </c>
      <c r="Z9907" s="9" t="s">
        <v>462</v>
      </c>
      <c r="AA9907" s="9" t="s">
        <v>237</v>
      </c>
      <c r="AB9907" s="9">
        <v>8105421</v>
      </c>
      <c r="AC9907" s="9" t="s">
        <v>10681</v>
      </c>
      <c r="AD9907" s="9" t="s">
        <v>225</v>
      </c>
      <c r="AE9907" s="5">
        <f t="shared" si="330"/>
        <v>0</v>
      </c>
      <c r="AF9907" s="5" t="str">
        <f t="shared" si="331"/>
        <v>katA</v>
      </c>
      <c r="AG9907" s="153"/>
      <c r="AH9907" s="153"/>
      <c r="AI9907" t="s">
        <v>201</v>
      </c>
      <c r="AJ9907" t="s">
        <v>17878</v>
      </c>
      <c r="AK9907" s="9" t="str">
        <f>VLOOKUP(Y9907,zdroj!D:AJ,33,0)</f>
        <v>katA</v>
      </c>
    </row>
    <row r="9908" spans="8:37" x14ac:dyDescent="0.25">
      <c r="H9908" s="8"/>
      <c r="I9908" s="8"/>
      <c r="N9908" s="23"/>
      <c r="O9908" s="24"/>
      <c r="P9908" s="19"/>
      <c r="Q9908" s="19"/>
      <c r="R9908" s="19"/>
      <c r="U9908" s="27"/>
      <c r="Y9908" s="9" t="s">
        <v>651</v>
      </c>
      <c r="Z9908" s="9" t="s">
        <v>462</v>
      </c>
      <c r="AA9908" s="9" t="s">
        <v>237</v>
      </c>
      <c r="AB9908" s="9">
        <v>8105430</v>
      </c>
      <c r="AC9908" s="9" t="s">
        <v>10682</v>
      </c>
      <c r="AD9908" s="9" t="s">
        <v>225</v>
      </c>
      <c r="AE9908" s="5">
        <f t="shared" si="330"/>
        <v>0</v>
      </c>
      <c r="AF9908" s="5" t="str">
        <f t="shared" si="331"/>
        <v>katA</v>
      </c>
      <c r="AG9908" s="153"/>
      <c r="AH9908" s="153"/>
      <c r="AI9908" t="s">
        <v>201</v>
      </c>
      <c r="AJ9908" t="s">
        <v>17878</v>
      </c>
      <c r="AK9908" s="9" t="str">
        <f>VLOOKUP(Y9908,zdroj!D:AJ,33,0)</f>
        <v>katA</v>
      </c>
    </row>
    <row r="9909" spans="8:37" x14ac:dyDescent="0.25">
      <c r="H9909" s="8"/>
      <c r="I9909" s="8"/>
      <c r="N9909" s="23"/>
      <c r="O9909" s="24"/>
      <c r="P9909" s="19"/>
      <c r="Q9909" s="19"/>
      <c r="R9909" s="19"/>
      <c r="U9909" s="27"/>
      <c r="Y9909" s="9" t="s">
        <v>651</v>
      </c>
      <c r="Z9909" s="9" t="s">
        <v>462</v>
      </c>
      <c r="AA9909" s="9" t="s">
        <v>237</v>
      </c>
      <c r="AB9909" s="9">
        <v>8105448</v>
      </c>
      <c r="AC9909" s="9" t="s">
        <v>10683</v>
      </c>
      <c r="AD9909" s="9" t="s">
        <v>225</v>
      </c>
      <c r="AE9909" s="5">
        <f t="shared" si="330"/>
        <v>0</v>
      </c>
      <c r="AF9909" s="5" t="str">
        <f t="shared" si="331"/>
        <v>katA</v>
      </c>
      <c r="AG9909" s="153"/>
      <c r="AH9909" s="153"/>
      <c r="AI9909" t="s">
        <v>201</v>
      </c>
      <c r="AJ9909" t="s">
        <v>17878</v>
      </c>
      <c r="AK9909" s="9" t="str">
        <f>VLOOKUP(Y9909,zdroj!D:AJ,33,0)</f>
        <v>katA</v>
      </c>
    </row>
    <row r="9910" spans="8:37" x14ac:dyDescent="0.25">
      <c r="H9910" s="8"/>
      <c r="I9910" s="8"/>
      <c r="N9910" s="23"/>
      <c r="O9910" s="24"/>
      <c r="P9910" s="19"/>
      <c r="Q9910" s="19"/>
      <c r="R9910" s="19"/>
      <c r="U9910" s="27"/>
      <c r="Y9910" s="9" t="s">
        <v>651</v>
      </c>
      <c r="Z9910" s="9" t="s">
        <v>462</v>
      </c>
      <c r="AA9910" s="9" t="s">
        <v>237</v>
      </c>
      <c r="AB9910" s="9">
        <v>8105456</v>
      </c>
      <c r="AC9910" s="9" t="s">
        <v>10684</v>
      </c>
      <c r="AD9910" s="9" t="s">
        <v>225</v>
      </c>
      <c r="AE9910" s="5">
        <f t="shared" si="330"/>
        <v>0</v>
      </c>
      <c r="AF9910" s="5" t="str">
        <f t="shared" si="331"/>
        <v>katA</v>
      </c>
      <c r="AG9910" s="153"/>
      <c r="AH9910" s="153"/>
      <c r="AI9910" t="s">
        <v>201</v>
      </c>
      <c r="AJ9910" t="s">
        <v>17878</v>
      </c>
      <c r="AK9910" s="9" t="str">
        <f>VLOOKUP(Y9910,zdroj!D:AJ,33,0)</f>
        <v>katA</v>
      </c>
    </row>
    <row r="9911" spans="8:37" x14ac:dyDescent="0.25">
      <c r="H9911" s="8"/>
      <c r="I9911" s="8"/>
      <c r="N9911" s="23"/>
      <c r="O9911" s="24"/>
      <c r="P9911" s="19"/>
      <c r="Q9911" s="19"/>
      <c r="R9911" s="19"/>
      <c r="U9911" s="27"/>
      <c r="Y9911" s="9" t="s">
        <v>651</v>
      </c>
      <c r="Z9911" s="9" t="s">
        <v>462</v>
      </c>
      <c r="AA9911" s="9" t="s">
        <v>237</v>
      </c>
      <c r="AB9911" s="9">
        <v>8105464</v>
      </c>
      <c r="AC9911" s="9" t="s">
        <v>10685</v>
      </c>
      <c r="AD9911" s="9" t="s">
        <v>225</v>
      </c>
      <c r="AE9911" s="5">
        <f t="shared" si="330"/>
        <v>0</v>
      </c>
      <c r="AF9911" s="5" t="str">
        <f t="shared" si="331"/>
        <v>katA</v>
      </c>
      <c r="AG9911" s="153"/>
      <c r="AH9911" s="153"/>
      <c r="AI9911" t="s">
        <v>201</v>
      </c>
      <c r="AJ9911" t="s">
        <v>17878</v>
      </c>
      <c r="AK9911" s="9" t="str">
        <f>VLOOKUP(Y9911,zdroj!D:AJ,33,0)</f>
        <v>katA</v>
      </c>
    </row>
    <row r="9912" spans="8:37" x14ac:dyDescent="0.25">
      <c r="H9912" s="8"/>
      <c r="I9912" s="8"/>
      <c r="N9912" s="23"/>
      <c r="O9912" s="24"/>
      <c r="P9912" s="19"/>
      <c r="Q9912" s="19"/>
      <c r="R9912" s="19"/>
      <c r="U9912" s="27"/>
      <c r="Y9912" s="9" t="s">
        <v>651</v>
      </c>
      <c r="Z9912" s="9" t="s">
        <v>462</v>
      </c>
      <c r="AA9912" s="9" t="s">
        <v>237</v>
      </c>
      <c r="AB9912" s="9">
        <v>8105472</v>
      </c>
      <c r="AC9912" s="9" t="s">
        <v>10686</v>
      </c>
      <c r="AD9912" s="9" t="s">
        <v>225</v>
      </c>
      <c r="AE9912" s="5">
        <f t="shared" si="330"/>
        <v>0</v>
      </c>
      <c r="AF9912" s="5" t="str">
        <f t="shared" si="331"/>
        <v>katA</v>
      </c>
      <c r="AG9912" s="153"/>
      <c r="AH9912" s="153"/>
      <c r="AI9912" t="s">
        <v>201</v>
      </c>
      <c r="AJ9912" t="s">
        <v>17878</v>
      </c>
      <c r="AK9912" s="9" t="str">
        <f>VLOOKUP(Y9912,zdroj!D:AJ,33,0)</f>
        <v>katA</v>
      </c>
    </row>
    <row r="9913" spans="8:37" x14ac:dyDescent="0.25">
      <c r="H9913" s="8"/>
      <c r="I9913" s="8"/>
      <c r="N9913" s="23"/>
      <c r="O9913" s="24"/>
      <c r="P9913" s="19"/>
      <c r="Q9913" s="19"/>
      <c r="R9913" s="19"/>
      <c r="U9913" s="27"/>
      <c r="Y9913" s="9" t="s">
        <v>651</v>
      </c>
      <c r="Z9913" s="9" t="s">
        <v>462</v>
      </c>
      <c r="AA9913" s="9" t="s">
        <v>237</v>
      </c>
      <c r="AB9913" s="9">
        <v>8105481</v>
      </c>
      <c r="AC9913" s="9" t="s">
        <v>10687</v>
      </c>
      <c r="AD9913" s="9" t="s">
        <v>225</v>
      </c>
      <c r="AE9913" s="5">
        <f t="shared" si="330"/>
        <v>0</v>
      </c>
      <c r="AF9913" s="5" t="str">
        <f t="shared" si="331"/>
        <v>katA</v>
      </c>
      <c r="AG9913" s="153"/>
      <c r="AH9913" s="153"/>
      <c r="AI9913" t="s">
        <v>201</v>
      </c>
      <c r="AJ9913" t="s">
        <v>17878</v>
      </c>
      <c r="AK9913" s="9" t="str">
        <f>VLOOKUP(Y9913,zdroj!D:AJ,33,0)</f>
        <v>katA</v>
      </c>
    </row>
    <row r="9914" spans="8:37" x14ac:dyDescent="0.25">
      <c r="H9914" s="8"/>
      <c r="I9914" s="8"/>
      <c r="N9914" s="23"/>
      <c r="O9914" s="24"/>
      <c r="P9914" s="19"/>
      <c r="Q9914" s="19"/>
      <c r="R9914" s="19"/>
      <c r="U9914" s="27"/>
      <c r="Y9914" s="9" t="s">
        <v>651</v>
      </c>
      <c r="Z9914" s="9" t="s">
        <v>462</v>
      </c>
      <c r="AA9914" s="9" t="s">
        <v>237</v>
      </c>
      <c r="AB9914" s="9">
        <v>8105499</v>
      </c>
      <c r="AC9914" s="9" t="s">
        <v>10688</v>
      </c>
      <c r="AD9914" s="9" t="s">
        <v>225</v>
      </c>
      <c r="AE9914" s="5">
        <f t="shared" si="330"/>
        <v>0</v>
      </c>
      <c r="AF9914" s="5" t="str">
        <f t="shared" si="331"/>
        <v>katA</v>
      </c>
      <c r="AG9914" s="153"/>
      <c r="AH9914" s="153"/>
      <c r="AI9914" t="s">
        <v>201</v>
      </c>
      <c r="AJ9914" t="s">
        <v>17878</v>
      </c>
      <c r="AK9914" s="9" t="str">
        <f>VLOOKUP(Y9914,zdroj!D:AJ,33,0)</f>
        <v>katA</v>
      </c>
    </row>
    <row r="9915" spans="8:37" x14ac:dyDescent="0.25">
      <c r="H9915" s="8"/>
      <c r="I9915" s="8"/>
      <c r="N9915" s="23"/>
      <c r="O9915" s="24"/>
      <c r="P9915" s="19"/>
      <c r="Q9915" s="19"/>
      <c r="R9915" s="19"/>
      <c r="U9915" s="27"/>
      <c r="Y9915" s="9" t="s">
        <v>651</v>
      </c>
      <c r="Z9915" s="9" t="s">
        <v>462</v>
      </c>
      <c r="AA9915" s="9" t="s">
        <v>237</v>
      </c>
      <c r="AB9915" s="9">
        <v>8105511</v>
      </c>
      <c r="AC9915" s="9" t="s">
        <v>10689</v>
      </c>
      <c r="AD9915" s="9" t="s">
        <v>231</v>
      </c>
      <c r="AE9915" s="5">
        <f t="shared" si="330"/>
        <v>0</v>
      </c>
      <c r="AF9915" s="5" t="str">
        <f t="shared" si="331"/>
        <v>katB</v>
      </c>
      <c r="AG9915" s="153"/>
      <c r="AH9915" s="153"/>
      <c r="AI9915" t="s">
        <v>201</v>
      </c>
      <c r="AJ9915" t="s">
        <v>17878</v>
      </c>
      <c r="AK9915" s="9" t="str">
        <f>VLOOKUP(Y9915,zdroj!D:AJ,33,0)</f>
        <v>katA</v>
      </c>
    </row>
    <row r="9916" spans="8:37" x14ac:dyDescent="0.25">
      <c r="H9916" s="8"/>
      <c r="I9916" s="8"/>
      <c r="N9916" s="23"/>
      <c r="O9916" s="24"/>
      <c r="P9916" s="19"/>
      <c r="Q9916" s="19"/>
      <c r="R9916" s="19"/>
      <c r="U9916" s="27"/>
      <c r="Y9916" s="9" t="s">
        <v>651</v>
      </c>
      <c r="Z9916" s="9" t="s">
        <v>462</v>
      </c>
      <c r="AA9916" s="9" t="s">
        <v>237</v>
      </c>
      <c r="AB9916" s="9">
        <v>8105529</v>
      </c>
      <c r="AC9916" s="9" t="s">
        <v>10690</v>
      </c>
      <c r="AD9916" s="9" t="s">
        <v>225</v>
      </c>
      <c r="AE9916" s="5">
        <f t="shared" si="330"/>
        <v>0</v>
      </c>
      <c r="AF9916" s="5" t="str">
        <f t="shared" si="331"/>
        <v>katA</v>
      </c>
      <c r="AG9916" s="153"/>
      <c r="AH9916" s="153"/>
      <c r="AI9916" t="s">
        <v>201</v>
      </c>
      <c r="AJ9916" t="s">
        <v>17878</v>
      </c>
      <c r="AK9916" s="9" t="str">
        <f>VLOOKUP(Y9916,zdroj!D:AJ,33,0)</f>
        <v>katA</v>
      </c>
    </row>
    <row r="9917" spans="8:37" x14ac:dyDescent="0.25">
      <c r="H9917" s="8"/>
      <c r="I9917" s="8"/>
      <c r="N9917" s="23"/>
      <c r="O9917" s="24"/>
      <c r="P9917" s="19"/>
      <c r="Q9917" s="19"/>
      <c r="R9917" s="19"/>
      <c r="U9917" s="27"/>
      <c r="Y9917" s="9" t="s">
        <v>652</v>
      </c>
      <c r="Z9917" s="9" t="s">
        <v>462</v>
      </c>
      <c r="AA9917" s="9" t="s">
        <v>237</v>
      </c>
      <c r="AB9917" s="9">
        <v>8105545</v>
      </c>
      <c r="AC9917" s="9" t="s">
        <v>10691</v>
      </c>
      <c r="AD9917" s="9" t="s">
        <v>225</v>
      </c>
      <c r="AE9917" s="5">
        <f t="shared" si="330"/>
        <v>0</v>
      </c>
      <c r="AF9917" s="5" t="str">
        <f t="shared" si="331"/>
        <v>katA</v>
      </c>
      <c r="AG9917" s="153"/>
      <c r="AH9917" s="153"/>
      <c r="AI9917" t="s">
        <v>195</v>
      </c>
      <c r="AJ9917" t="s">
        <v>340</v>
      </c>
      <c r="AK9917" s="9" t="str">
        <f>VLOOKUP(Y9917,zdroj!D:AJ,33,0)</f>
        <v>katA</v>
      </c>
    </row>
    <row r="9918" spans="8:37" x14ac:dyDescent="0.25">
      <c r="H9918" s="8"/>
      <c r="I9918" s="8"/>
      <c r="N9918" s="23"/>
      <c r="O9918" s="24"/>
      <c r="P9918" s="19"/>
      <c r="Q9918" s="19"/>
      <c r="R9918" s="19"/>
      <c r="U9918" s="27"/>
      <c r="Y9918" s="9" t="s">
        <v>652</v>
      </c>
      <c r="Z9918" s="9" t="s">
        <v>462</v>
      </c>
      <c r="AA9918" s="9" t="s">
        <v>237</v>
      </c>
      <c r="AB9918" s="9">
        <v>8105561</v>
      </c>
      <c r="AC9918" s="9" t="s">
        <v>10692</v>
      </c>
      <c r="AD9918" s="9" t="s">
        <v>225</v>
      </c>
      <c r="AE9918" s="5">
        <f t="shared" si="330"/>
        <v>0</v>
      </c>
      <c r="AF9918" s="5" t="str">
        <f t="shared" si="331"/>
        <v>katA</v>
      </c>
      <c r="AG9918" s="153"/>
      <c r="AH9918" s="153"/>
      <c r="AI9918" t="s">
        <v>195</v>
      </c>
      <c r="AJ9918" t="s">
        <v>340</v>
      </c>
      <c r="AK9918" s="9" t="str">
        <f>VLOOKUP(Y9918,zdroj!D:AJ,33,0)</f>
        <v>katA</v>
      </c>
    </row>
    <row r="9919" spans="8:37" x14ac:dyDescent="0.25">
      <c r="H9919" s="8"/>
      <c r="I9919" s="8"/>
      <c r="N9919" s="23"/>
      <c r="O9919" s="24"/>
      <c r="P9919" s="19"/>
      <c r="Q9919" s="19"/>
      <c r="R9919" s="19"/>
      <c r="U9919" s="27"/>
      <c r="Y9919" s="9" t="s">
        <v>652</v>
      </c>
      <c r="Z9919" s="9" t="s">
        <v>462</v>
      </c>
      <c r="AA9919" s="9" t="s">
        <v>237</v>
      </c>
      <c r="AB9919" s="9">
        <v>8105081</v>
      </c>
      <c r="AC9919" s="9" t="s">
        <v>10693</v>
      </c>
      <c r="AD9919" s="9" t="s">
        <v>225</v>
      </c>
      <c r="AE9919" s="5">
        <f t="shared" si="330"/>
        <v>0</v>
      </c>
      <c r="AF9919" s="5" t="str">
        <f t="shared" si="331"/>
        <v>katA</v>
      </c>
      <c r="AG9919" s="153"/>
      <c r="AH9919" s="153"/>
      <c r="AI9919" t="s">
        <v>201</v>
      </c>
      <c r="AJ9919" t="s">
        <v>17878</v>
      </c>
      <c r="AK9919" s="9" t="str">
        <f>VLOOKUP(Y9919,zdroj!D:AJ,33,0)</f>
        <v>katA</v>
      </c>
    </row>
    <row r="9920" spans="8:37" x14ac:dyDescent="0.25">
      <c r="H9920" s="8"/>
      <c r="I9920" s="8"/>
      <c r="N9920" s="23"/>
      <c r="O9920" s="24"/>
      <c r="P9920" s="19"/>
      <c r="Q9920" s="19"/>
      <c r="R9920" s="19"/>
      <c r="U9920" s="27"/>
      <c r="Y9920" s="9" t="s">
        <v>652</v>
      </c>
      <c r="Z9920" s="9" t="s">
        <v>462</v>
      </c>
      <c r="AA9920" s="9" t="s">
        <v>237</v>
      </c>
      <c r="AB9920" s="9">
        <v>8105171</v>
      </c>
      <c r="AC9920" s="9" t="s">
        <v>10694</v>
      </c>
      <c r="AD9920" s="9" t="s">
        <v>231</v>
      </c>
      <c r="AE9920" s="5">
        <f t="shared" si="330"/>
        <v>0</v>
      </c>
      <c r="AF9920" s="5" t="str">
        <f t="shared" si="331"/>
        <v>katB</v>
      </c>
      <c r="AG9920" s="153"/>
      <c r="AH9920" s="153"/>
      <c r="AI9920" t="s">
        <v>201</v>
      </c>
      <c r="AJ9920" t="s">
        <v>17878</v>
      </c>
      <c r="AK9920" s="9" t="str">
        <f>VLOOKUP(Y9920,zdroj!D:AJ,33,0)</f>
        <v>katA</v>
      </c>
    </row>
    <row r="9921" spans="8:37" x14ac:dyDescent="0.25">
      <c r="H9921" s="8"/>
      <c r="I9921" s="8"/>
      <c r="N9921" s="23"/>
      <c r="O9921" s="24"/>
      <c r="P9921" s="19"/>
      <c r="Q9921" s="19"/>
      <c r="R9921" s="19"/>
      <c r="U9921" s="27"/>
      <c r="Y9921" s="9" t="s">
        <v>652</v>
      </c>
      <c r="Z9921" s="9" t="s">
        <v>462</v>
      </c>
      <c r="AA9921" s="9" t="s">
        <v>237</v>
      </c>
      <c r="AB9921" s="9">
        <v>8105189</v>
      </c>
      <c r="AC9921" s="9" t="s">
        <v>10695</v>
      </c>
      <c r="AD9921" s="9" t="s">
        <v>231</v>
      </c>
      <c r="AE9921" s="5">
        <f t="shared" si="330"/>
        <v>0</v>
      </c>
      <c r="AF9921" s="5" t="str">
        <f t="shared" si="331"/>
        <v>katB</v>
      </c>
      <c r="AG9921" s="153"/>
      <c r="AH9921" s="153"/>
      <c r="AI9921" t="s">
        <v>201</v>
      </c>
      <c r="AJ9921" t="s">
        <v>17878</v>
      </c>
      <c r="AK9921" s="9" t="str">
        <f>VLOOKUP(Y9921,zdroj!D:AJ,33,0)</f>
        <v>katA</v>
      </c>
    </row>
    <row r="9922" spans="8:37" x14ac:dyDescent="0.25">
      <c r="H9922" s="8"/>
      <c r="I9922" s="8"/>
      <c r="N9922" s="23"/>
      <c r="O9922" s="24"/>
      <c r="P9922" s="19"/>
      <c r="Q9922" s="19"/>
      <c r="R9922" s="19"/>
      <c r="U9922" s="27"/>
      <c r="Y9922" s="9" t="s">
        <v>652</v>
      </c>
      <c r="Z9922" s="9" t="s">
        <v>462</v>
      </c>
      <c r="AA9922" s="9" t="s">
        <v>237</v>
      </c>
      <c r="AB9922" s="9">
        <v>8105197</v>
      </c>
      <c r="AC9922" s="9" t="s">
        <v>10696</v>
      </c>
      <c r="AD9922" s="9" t="s">
        <v>231</v>
      </c>
      <c r="AE9922" s="5">
        <f t="shared" si="330"/>
        <v>0</v>
      </c>
      <c r="AF9922" s="5" t="str">
        <f t="shared" si="331"/>
        <v>katB</v>
      </c>
      <c r="AG9922" s="153"/>
      <c r="AH9922" s="153"/>
      <c r="AI9922" t="s">
        <v>17879</v>
      </c>
      <c r="AJ9922" t="s">
        <v>17878</v>
      </c>
      <c r="AK9922" s="9" t="str">
        <f>VLOOKUP(Y9922,zdroj!D:AJ,33,0)</f>
        <v>katA</v>
      </c>
    </row>
    <row r="9923" spans="8:37" x14ac:dyDescent="0.25">
      <c r="H9923" s="8"/>
      <c r="I9923" s="8"/>
      <c r="N9923" s="23"/>
      <c r="O9923" s="24"/>
      <c r="P9923" s="19"/>
      <c r="Q9923" s="19"/>
      <c r="R9923" s="19"/>
      <c r="U9923" s="27"/>
      <c r="Y9923" s="9" t="s">
        <v>652</v>
      </c>
      <c r="Z9923" s="9" t="s">
        <v>462</v>
      </c>
      <c r="AA9923" s="9" t="s">
        <v>237</v>
      </c>
      <c r="AB9923" s="9">
        <v>8105201</v>
      </c>
      <c r="AC9923" s="9" t="s">
        <v>10697</v>
      </c>
      <c r="AD9923" s="9" t="s">
        <v>225</v>
      </c>
      <c r="AE9923" s="5">
        <f t="shared" si="330"/>
        <v>0</v>
      </c>
      <c r="AF9923" s="5" t="str">
        <f t="shared" si="331"/>
        <v>katA</v>
      </c>
      <c r="AG9923" s="153"/>
      <c r="AH9923" s="153"/>
      <c r="AI9923" t="s">
        <v>201</v>
      </c>
      <c r="AJ9923" t="s">
        <v>17878</v>
      </c>
      <c r="AK9923" s="9" t="str">
        <f>VLOOKUP(Y9923,zdroj!D:AJ,33,0)</f>
        <v>katA</v>
      </c>
    </row>
    <row r="9924" spans="8:37" x14ac:dyDescent="0.25">
      <c r="H9924" s="8"/>
      <c r="I9924" s="8"/>
      <c r="N9924" s="23"/>
      <c r="O9924" s="24"/>
      <c r="P9924" s="19"/>
      <c r="Q9924" s="19"/>
      <c r="R9924" s="19"/>
      <c r="U9924" s="27"/>
      <c r="Y9924" s="9" t="s">
        <v>652</v>
      </c>
      <c r="Z9924" s="9" t="s">
        <v>462</v>
      </c>
      <c r="AA9924" s="9" t="s">
        <v>237</v>
      </c>
      <c r="AB9924" s="9">
        <v>8105219</v>
      </c>
      <c r="AC9924" s="9" t="s">
        <v>10698</v>
      </c>
      <c r="AD9924" s="9" t="s">
        <v>231</v>
      </c>
      <c r="AE9924" s="5">
        <f t="shared" si="330"/>
        <v>0</v>
      </c>
      <c r="AF9924" s="5" t="str">
        <f t="shared" si="331"/>
        <v>katB</v>
      </c>
      <c r="AG9924" s="153"/>
      <c r="AH9924" s="153"/>
      <c r="AI9924" t="s">
        <v>201</v>
      </c>
      <c r="AJ9924" t="s">
        <v>17878</v>
      </c>
      <c r="AK9924" s="9" t="str">
        <f>VLOOKUP(Y9924,zdroj!D:AJ,33,0)</f>
        <v>katA</v>
      </c>
    </row>
    <row r="9925" spans="8:37" x14ac:dyDescent="0.25">
      <c r="H9925" s="8"/>
      <c r="I9925" s="8"/>
      <c r="N9925" s="23"/>
      <c r="O9925" s="24"/>
      <c r="P9925" s="19"/>
      <c r="Q9925" s="19"/>
      <c r="R9925" s="19"/>
      <c r="U9925" s="27"/>
      <c r="Y9925" s="9" t="s">
        <v>652</v>
      </c>
      <c r="Z9925" s="9" t="s">
        <v>462</v>
      </c>
      <c r="AA9925" s="9" t="s">
        <v>237</v>
      </c>
      <c r="AB9925" s="9">
        <v>8105227</v>
      </c>
      <c r="AC9925" s="9" t="s">
        <v>10699</v>
      </c>
      <c r="AD9925" s="9" t="s">
        <v>231</v>
      </c>
      <c r="AE9925" s="5">
        <f t="shared" si="330"/>
        <v>0</v>
      </c>
      <c r="AF9925" s="5" t="str">
        <f t="shared" si="331"/>
        <v>katB</v>
      </c>
      <c r="AG9925" s="153"/>
      <c r="AH9925" s="153"/>
      <c r="AI9925" t="s">
        <v>201</v>
      </c>
      <c r="AJ9925" t="s">
        <v>17878</v>
      </c>
      <c r="AK9925" s="9" t="str">
        <f>VLOOKUP(Y9925,zdroj!D:AJ,33,0)</f>
        <v>katA</v>
      </c>
    </row>
    <row r="9926" spans="8:37" x14ac:dyDescent="0.25">
      <c r="H9926" s="8"/>
      <c r="I9926" s="8"/>
      <c r="N9926" s="23"/>
      <c r="O9926" s="24"/>
      <c r="P9926" s="19"/>
      <c r="Q9926" s="19"/>
      <c r="R9926" s="19"/>
      <c r="U9926" s="27"/>
      <c r="Y9926" s="9" t="s">
        <v>652</v>
      </c>
      <c r="Z9926" s="9" t="s">
        <v>462</v>
      </c>
      <c r="AA9926" s="9" t="s">
        <v>237</v>
      </c>
      <c r="AB9926" s="9">
        <v>8105235</v>
      </c>
      <c r="AC9926" s="9" t="s">
        <v>10700</v>
      </c>
      <c r="AD9926" s="9" t="s">
        <v>225</v>
      </c>
      <c r="AE9926" s="5">
        <f t="shared" si="330"/>
        <v>0</v>
      </c>
      <c r="AF9926" s="5" t="str">
        <f t="shared" si="331"/>
        <v>katA</v>
      </c>
      <c r="AG9926" s="153"/>
      <c r="AH9926" s="153"/>
      <c r="AI9926" t="s">
        <v>201</v>
      </c>
      <c r="AJ9926" t="s">
        <v>17878</v>
      </c>
      <c r="AK9926" s="9" t="str">
        <f>VLOOKUP(Y9926,zdroj!D:AJ,33,0)</f>
        <v>katA</v>
      </c>
    </row>
    <row r="9927" spans="8:37" x14ac:dyDescent="0.25">
      <c r="H9927" s="8"/>
      <c r="I9927" s="8"/>
      <c r="N9927" s="23"/>
      <c r="O9927" s="24"/>
      <c r="P9927" s="19"/>
      <c r="Q9927" s="19"/>
      <c r="R9927" s="19"/>
      <c r="U9927" s="27"/>
      <c r="Y9927" s="9" t="s">
        <v>652</v>
      </c>
      <c r="Z9927" s="9" t="s">
        <v>462</v>
      </c>
      <c r="AA9927" s="9" t="s">
        <v>237</v>
      </c>
      <c r="AB9927" s="9">
        <v>8105243</v>
      </c>
      <c r="AC9927" s="9" t="s">
        <v>10701</v>
      </c>
      <c r="AD9927" s="9" t="s">
        <v>225</v>
      </c>
      <c r="AE9927" s="5">
        <f t="shared" si="330"/>
        <v>0</v>
      </c>
      <c r="AF9927" s="5" t="str">
        <f t="shared" si="331"/>
        <v>katA</v>
      </c>
      <c r="AG9927" s="153"/>
      <c r="AH9927" s="153"/>
      <c r="AI9927" t="s">
        <v>201</v>
      </c>
      <c r="AJ9927" t="s">
        <v>17878</v>
      </c>
      <c r="AK9927" s="9" t="str">
        <f>VLOOKUP(Y9927,zdroj!D:AJ,33,0)</f>
        <v>katA</v>
      </c>
    </row>
    <row r="9928" spans="8:37" x14ac:dyDescent="0.25">
      <c r="H9928" s="8"/>
      <c r="I9928" s="8"/>
      <c r="N9928" s="23"/>
      <c r="O9928" s="24"/>
      <c r="P9928" s="19"/>
      <c r="Q9928" s="19"/>
      <c r="R9928" s="19"/>
      <c r="U9928" s="27"/>
      <c r="Y9928" s="9" t="s">
        <v>652</v>
      </c>
      <c r="Z9928" s="9" t="s">
        <v>462</v>
      </c>
      <c r="AA9928" s="9" t="s">
        <v>237</v>
      </c>
      <c r="AB9928" s="9">
        <v>8105251</v>
      </c>
      <c r="AC9928" s="9" t="s">
        <v>10702</v>
      </c>
      <c r="AD9928" s="9" t="s">
        <v>225</v>
      </c>
      <c r="AE9928" s="5">
        <f t="shared" si="330"/>
        <v>0</v>
      </c>
      <c r="AF9928" s="5" t="str">
        <f t="shared" si="331"/>
        <v>katA</v>
      </c>
      <c r="AG9928" s="153"/>
      <c r="AH9928" s="153"/>
      <c r="AI9928" t="s">
        <v>201</v>
      </c>
      <c r="AJ9928" t="s">
        <v>17878</v>
      </c>
      <c r="AK9928" s="9" t="str">
        <f>VLOOKUP(Y9928,zdroj!D:AJ,33,0)</f>
        <v>katA</v>
      </c>
    </row>
    <row r="9929" spans="8:37" x14ac:dyDescent="0.25">
      <c r="H9929" s="8"/>
      <c r="I9929" s="8"/>
      <c r="N9929" s="23"/>
      <c r="O9929" s="24"/>
      <c r="P9929" s="19"/>
      <c r="Q9929" s="19"/>
      <c r="R9929" s="19"/>
      <c r="U9929" s="27"/>
      <c r="Y9929" s="9" t="s">
        <v>652</v>
      </c>
      <c r="Z9929" s="9" t="s">
        <v>462</v>
      </c>
      <c r="AA9929" s="9" t="s">
        <v>237</v>
      </c>
      <c r="AB9929" s="9">
        <v>8105090</v>
      </c>
      <c r="AC9929" s="9" t="s">
        <v>10703</v>
      </c>
      <c r="AD9929" s="9" t="s">
        <v>225</v>
      </c>
      <c r="AE9929" s="5">
        <f t="shared" si="330"/>
        <v>0</v>
      </c>
      <c r="AF9929" s="5" t="str">
        <f t="shared" si="331"/>
        <v>katA</v>
      </c>
      <c r="AG9929" s="153"/>
      <c r="AH9929" s="153"/>
      <c r="AI9929" t="s">
        <v>201</v>
      </c>
      <c r="AJ9929" t="s">
        <v>17878</v>
      </c>
      <c r="AK9929" s="9" t="str">
        <f>VLOOKUP(Y9929,zdroj!D:AJ,33,0)</f>
        <v>katA</v>
      </c>
    </row>
    <row r="9930" spans="8:37" x14ac:dyDescent="0.25">
      <c r="H9930" s="8"/>
      <c r="I9930" s="8"/>
      <c r="N9930" s="23"/>
      <c r="O9930" s="24"/>
      <c r="P9930" s="19"/>
      <c r="Q9930" s="19"/>
      <c r="R9930" s="19"/>
      <c r="U9930" s="27"/>
      <c r="Y9930" s="9" t="s">
        <v>652</v>
      </c>
      <c r="Z9930" s="9" t="s">
        <v>462</v>
      </c>
      <c r="AA9930" s="9" t="s">
        <v>237</v>
      </c>
      <c r="AB9930" s="9">
        <v>8105260</v>
      </c>
      <c r="AC9930" s="9" t="s">
        <v>10704</v>
      </c>
      <c r="AD9930" s="9" t="s">
        <v>225</v>
      </c>
      <c r="AE9930" s="5">
        <f t="shared" ref="AE9930:AE9993" si="332">VLOOKUP(Y9930,K:T,10,0)</f>
        <v>0</v>
      </c>
      <c r="AF9930" s="5" t="str">
        <f t="shared" ref="AF9930:AF9993" si="333">IF(AE9930="A",IF(AD9930="katA","katB",AD9930),AD9930)</f>
        <v>katA</v>
      </c>
      <c r="AG9930" s="153"/>
      <c r="AH9930" s="153"/>
      <c r="AI9930" t="s">
        <v>201</v>
      </c>
      <c r="AJ9930" t="s">
        <v>17878</v>
      </c>
      <c r="AK9930" s="9" t="str">
        <f>VLOOKUP(Y9930,zdroj!D:AJ,33,0)</f>
        <v>katA</v>
      </c>
    </row>
    <row r="9931" spans="8:37" x14ac:dyDescent="0.25">
      <c r="H9931" s="8"/>
      <c r="I9931" s="8"/>
      <c r="N9931" s="23"/>
      <c r="O9931" s="24"/>
      <c r="P9931" s="19"/>
      <c r="Q9931" s="19"/>
      <c r="R9931" s="19"/>
      <c r="U9931" s="27"/>
      <c r="Y9931" s="9" t="s">
        <v>652</v>
      </c>
      <c r="Z9931" s="9" t="s">
        <v>462</v>
      </c>
      <c r="AA9931" s="9" t="s">
        <v>237</v>
      </c>
      <c r="AB9931" s="9">
        <v>8105278</v>
      </c>
      <c r="AC9931" s="9" t="s">
        <v>10705</v>
      </c>
      <c r="AD9931" s="9" t="s">
        <v>225</v>
      </c>
      <c r="AE9931" s="5">
        <f t="shared" si="332"/>
        <v>0</v>
      </c>
      <c r="AF9931" s="5" t="str">
        <f t="shared" si="333"/>
        <v>katA</v>
      </c>
      <c r="AG9931" s="153"/>
      <c r="AH9931" s="153"/>
      <c r="AI9931" t="s">
        <v>201</v>
      </c>
      <c r="AJ9931" t="s">
        <v>17878</v>
      </c>
      <c r="AK9931" s="9" t="str">
        <f>VLOOKUP(Y9931,zdroj!D:AJ,33,0)</f>
        <v>katA</v>
      </c>
    </row>
    <row r="9932" spans="8:37" x14ac:dyDescent="0.25">
      <c r="H9932" s="8"/>
      <c r="I9932" s="8"/>
      <c r="N9932" s="23"/>
      <c r="O9932" s="24"/>
      <c r="P9932" s="19"/>
      <c r="Q9932" s="19"/>
      <c r="R9932" s="19"/>
      <c r="U9932" s="27"/>
      <c r="Y9932" s="9" t="s">
        <v>652</v>
      </c>
      <c r="Z9932" s="9" t="s">
        <v>462</v>
      </c>
      <c r="AA9932" s="9" t="s">
        <v>237</v>
      </c>
      <c r="AB9932" s="9">
        <v>8105286</v>
      </c>
      <c r="AC9932" s="9" t="s">
        <v>10706</v>
      </c>
      <c r="AD9932" s="9" t="s">
        <v>231</v>
      </c>
      <c r="AE9932" s="5">
        <f t="shared" si="332"/>
        <v>0</v>
      </c>
      <c r="AF9932" s="5" t="str">
        <f t="shared" si="333"/>
        <v>katB</v>
      </c>
      <c r="AG9932" s="153"/>
      <c r="AH9932" s="153"/>
      <c r="AI9932" t="s">
        <v>201</v>
      </c>
      <c r="AJ9932" t="s">
        <v>17878</v>
      </c>
      <c r="AK9932" s="9" t="str">
        <f>VLOOKUP(Y9932,zdroj!D:AJ,33,0)</f>
        <v>katA</v>
      </c>
    </row>
    <row r="9933" spans="8:37" x14ac:dyDescent="0.25">
      <c r="H9933" s="8"/>
      <c r="I9933" s="8"/>
      <c r="N9933" s="23"/>
      <c r="O9933" s="24"/>
      <c r="P9933" s="19"/>
      <c r="Q9933" s="19"/>
      <c r="R9933" s="19"/>
      <c r="U9933" s="27"/>
      <c r="Y9933" s="9" t="s">
        <v>652</v>
      </c>
      <c r="Z9933" s="9" t="s">
        <v>462</v>
      </c>
      <c r="AA9933" s="9" t="s">
        <v>237</v>
      </c>
      <c r="AB9933" s="9">
        <v>8105294</v>
      </c>
      <c r="AC9933" s="9" t="s">
        <v>10707</v>
      </c>
      <c r="AD9933" s="9" t="s">
        <v>225</v>
      </c>
      <c r="AE9933" s="5">
        <f t="shared" si="332"/>
        <v>0</v>
      </c>
      <c r="AF9933" s="5" t="str">
        <f t="shared" si="333"/>
        <v>katA</v>
      </c>
      <c r="AG9933" s="153"/>
      <c r="AH9933" s="153"/>
      <c r="AI9933" t="s">
        <v>201</v>
      </c>
      <c r="AJ9933" t="s">
        <v>17878</v>
      </c>
      <c r="AK9933" s="9" t="str">
        <f>VLOOKUP(Y9933,zdroj!D:AJ,33,0)</f>
        <v>katA</v>
      </c>
    </row>
    <row r="9934" spans="8:37" x14ac:dyDescent="0.25">
      <c r="H9934" s="8"/>
      <c r="I9934" s="8"/>
      <c r="N9934" s="23"/>
      <c r="O9934" s="24"/>
      <c r="P9934" s="19"/>
      <c r="Q9934" s="19"/>
      <c r="R9934" s="19"/>
      <c r="U9934" s="27"/>
      <c r="Y9934" s="9" t="s">
        <v>652</v>
      </c>
      <c r="Z9934" s="9" t="s">
        <v>462</v>
      </c>
      <c r="AA9934" s="9" t="s">
        <v>237</v>
      </c>
      <c r="AB9934" s="9">
        <v>8105308</v>
      </c>
      <c r="AC9934" s="9" t="s">
        <v>10708</v>
      </c>
      <c r="AD9934" s="9" t="s">
        <v>225</v>
      </c>
      <c r="AE9934" s="5">
        <f t="shared" si="332"/>
        <v>0</v>
      </c>
      <c r="AF9934" s="5" t="str">
        <f t="shared" si="333"/>
        <v>katA</v>
      </c>
      <c r="AG9934" s="153"/>
      <c r="AH9934" s="153"/>
      <c r="AI9934" t="s">
        <v>201</v>
      </c>
      <c r="AJ9934" t="s">
        <v>17878</v>
      </c>
      <c r="AK9934" s="9" t="str">
        <f>VLOOKUP(Y9934,zdroj!D:AJ,33,0)</f>
        <v>katA</v>
      </c>
    </row>
    <row r="9935" spans="8:37" x14ac:dyDescent="0.25">
      <c r="H9935" s="8"/>
      <c r="I9935" s="8"/>
      <c r="N9935" s="23"/>
      <c r="O9935" s="24"/>
      <c r="P9935" s="19"/>
      <c r="Q9935" s="19"/>
      <c r="R9935" s="19"/>
      <c r="U9935" s="27"/>
      <c r="Y9935" s="9" t="s">
        <v>652</v>
      </c>
      <c r="Z9935" s="9" t="s">
        <v>462</v>
      </c>
      <c r="AA9935" s="9" t="s">
        <v>237</v>
      </c>
      <c r="AB9935" s="9">
        <v>30938619</v>
      </c>
      <c r="AC9935" s="9" t="s">
        <v>10709</v>
      </c>
      <c r="AD9935" s="9" t="s">
        <v>225</v>
      </c>
      <c r="AE9935" s="5">
        <f t="shared" si="332"/>
        <v>0</v>
      </c>
      <c r="AF9935" s="5" t="str">
        <f t="shared" si="333"/>
        <v>katA</v>
      </c>
      <c r="AG9935" s="153"/>
      <c r="AH9935" s="153"/>
      <c r="AI9935" t="s">
        <v>201</v>
      </c>
      <c r="AJ9935" t="s">
        <v>17878</v>
      </c>
      <c r="AK9935" s="9" t="str">
        <f>VLOOKUP(Y9935,zdroj!D:AJ,33,0)</f>
        <v>katA</v>
      </c>
    </row>
    <row r="9936" spans="8:37" x14ac:dyDescent="0.25">
      <c r="H9936" s="8"/>
      <c r="I9936" s="8"/>
      <c r="N9936" s="23"/>
      <c r="O9936" s="24"/>
      <c r="P9936" s="19"/>
      <c r="Q9936" s="19"/>
      <c r="R9936" s="19"/>
      <c r="U9936" s="27"/>
      <c r="Y9936" s="9" t="s">
        <v>652</v>
      </c>
      <c r="Z9936" s="9" t="s">
        <v>462</v>
      </c>
      <c r="AA9936" s="9" t="s">
        <v>237</v>
      </c>
      <c r="AB9936" s="9">
        <v>8105316</v>
      </c>
      <c r="AC9936" s="9" t="s">
        <v>10710</v>
      </c>
      <c r="AD9936" s="9" t="s">
        <v>225</v>
      </c>
      <c r="AE9936" s="5">
        <f t="shared" si="332"/>
        <v>0</v>
      </c>
      <c r="AF9936" s="5" t="str">
        <f t="shared" si="333"/>
        <v>katA</v>
      </c>
      <c r="AG9936" s="153"/>
      <c r="AH9936" s="153"/>
      <c r="AI9936" t="s">
        <v>201</v>
      </c>
      <c r="AJ9936" t="s">
        <v>17878</v>
      </c>
      <c r="AK9936" s="9" t="str">
        <f>VLOOKUP(Y9936,zdroj!D:AJ,33,0)</f>
        <v>katA</v>
      </c>
    </row>
    <row r="9937" spans="8:37" x14ac:dyDescent="0.25">
      <c r="H9937" s="8"/>
      <c r="I9937" s="8"/>
      <c r="N9937" s="23"/>
      <c r="O9937" s="24"/>
      <c r="P9937" s="19"/>
      <c r="Q9937" s="19"/>
      <c r="R9937" s="19"/>
      <c r="U9937" s="27"/>
      <c r="Y9937" s="9" t="s">
        <v>652</v>
      </c>
      <c r="Z9937" s="9" t="s">
        <v>462</v>
      </c>
      <c r="AA9937" s="9" t="s">
        <v>237</v>
      </c>
      <c r="AB9937" s="9">
        <v>8105324</v>
      </c>
      <c r="AC9937" s="9" t="s">
        <v>10711</v>
      </c>
      <c r="AD9937" s="9" t="s">
        <v>225</v>
      </c>
      <c r="AE9937" s="5">
        <f t="shared" si="332"/>
        <v>0</v>
      </c>
      <c r="AF9937" s="5" t="str">
        <f t="shared" si="333"/>
        <v>katA</v>
      </c>
      <c r="AG9937" s="153"/>
      <c r="AH9937" s="153"/>
      <c r="AI9937" t="s">
        <v>201</v>
      </c>
      <c r="AJ9937" t="s">
        <v>17878</v>
      </c>
      <c r="AK9937" s="9" t="str">
        <f>VLOOKUP(Y9937,zdroj!D:AJ,33,0)</f>
        <v>katA</v>
      </c>
    </row>
    <row r="9938" spans="8:37" x14ac:dyDescent="0.25">
      <c r="H9938" s="8"/>
      <c r="I9938" s="8"/>
      <c r="N9938" s="23"/>
      <c r="O9938" s="24"/>
      <c r="P9938" s="19"/>
      <c r="Q9938" s="19"/>
      <c r="R9938" s="19"/>
      <c r="U9938" s="27"/>
      <c r="Y9938" s="9" t="s">
        <v>652</v>
      </c>
      <c r="Z9938" s="9" t="s">
        <v>462</v>
      </c>
      <c r="AA9938" s="9" t="s">
        <v>237</v>
      </c>
      <c r="AB9938" s="9">
        <v>8105332</v>
      </c>
      <c r="AC9938" s="9" t="s">
        <v>10712</v>
      </c>
      <c r="AD9938" s="9" t="s">
        <v>225</v>
      </c>
      <c r="AE9938" s="5">
        <f t="shared" si="332"/>
        <v>0</v>
      </c>
      <c r="AF9938" s="5" t="str">
        <f t="shared" si="333"/>
        <v>katA</v>
      </c>
      <c r="AG9938" s="153"/>
      <c r="AH9938" s="153"/>
      <c r="AI9938" t="s">
        <v>229</v>
      </c>
      <c r="AJ9938" t="s">
        <v>17878</v>
      </c>
      <c r="AK9938" s="9" t="str">
        <f>VLOOKUP(Y9938,zdroj!D:AJ,33,0)</f>
        <v>katA</v>
      </c>
    </row>
    <row r="9939" spans="8:37" x14ac:dyDescent="0.25">
      <c r="H9939" s="8"/>
      <c r="I9939" s="8"/>
      <c r="N9939" s="23"/>
      <c r="O9939" s="24"/>
      <c r="P9939" s="19"/>
      <c r="Q9939" s="19"/>
      <c r="R9939" s="19"/>
      <c r="U9939" s="27"/>
      <c r="Y9939" s="9" t="s">
        <v>652</v>
      </c>
      <c r="Z9939" s="9" t="s">
        <v>462</v>
      </c>
      <c r="AA9939" s="9" t="s">
        <v>237</v>
      </c>
      <c r="AB9939" s="9">
        <v>8105341</v>
      </c>
      <c r="AC9939" s="9" t="s">
        <v>10713</v>
      </c>
      <c r="AD9939" s="9" t="s">
        <v>231</v>
      </c>
      <c r="AE9939" s="5">
        <f t="shared" si="332"/>
        <v>0</v>
      </c>
      <c r="AF9939" s="5" t="str">
        <f t="shared" si="333"/>
        <v>katB</v>
      </c>
      <c r="AG9939" s="153"/>
      <c r="AH9939" s="153"/>
      <c r="AI9939" t="s">
        <v>201</v>
      </c>
      <c r="AJ9939" t="s">
        <v>17878</v>
      </c>
      <c r="AK9939" s="9" t="str">
        <f>VLOOKUP(Y9939,zdroj!D:AJ,33,0)</f>
        <v>katA</v>
      </c>
    </row>
    <row r="9940" spans="8:37" x14ac:dyDescent="0.25">
      <c r="H9940" s="8"/>
      <c r="I9940" s="8"/>
      <c r="N9940" s="23"/>
      <c r="O9940" s="24"/>
      <c r="P9940" s="19"/>
      <c r="Q9940" s="19"/>
      <c r="R9940" s="19"/>
      <c r="U9940" s="27"/>
      <c r="Y9940" s="9" t="s">
        <v>652</v>
      </c>
      <c r="Z9940" s="9" t="s">
        <v>462</v>
      </c>
      <c r="AA9940" s="9" t="s">
        <v>237</v>
      </c>
      <c r="AB9940" s="9">
        <v>8105359</v>
      </c>
      <c r="AC9940" s="9" t="s">
        <v>10714</v>
      </c>
      <c r="AD9940" s="9" t="s">
        <v>225</v>
      </c>
      <c r="AE9940" s="5">
        <f t="shared" si="332"/>
        <v>0</v>
      </c>
      <c r="AF9940" s="5" t="str">
        <f t="shared" si="333"/>
        <v>katA</v>
      </c>
      <c r="AG9940" s="153"/>
      <c r="AH9940" s="153"/>
      <c r="AI9940" t="s">
        <v>201</v>
      </c>
      <c r="AJ9940" t="s">
        <v>17878</v>
      </c>
      <c r="AK9940" s="9" t="str">
        <f>VLOOKUP(Y9940,zdroj!D:AJ,33,0)</f>
        <v>katA</v>
      </c>
    </row>
    <row r="9941" spans="8:37" x14ac:dyDescent="0.25">
      <c r="H9941" s="8"/>
      <c r="I9941" s="8"/>
      <c r="N9941" s="23"/>
      <c r="O9941" s="24"/>
      <c r="P9941" s="19"/>
      <c r="Q9941" s="19"/>
      <c r="R9941" s="19"/>
      <c r="U9941" s="27"/>
      <c r="Y9941" s="9" t="s">
        <v>652</v>
      </c>
      <c r="Z9941" s="9" t="s">
        <v>462</v>
      </c>
      <c r="AA9941" s="9" t="s">
        <v>237</v>
      </c>
      <c r="AB9941" s="9">
        <v>8105367</v>
      </c>
      <c r="AC9941" s="9" t="s">
        <v>10715</v>
      </c>
      <c r="AD9941" s="9" t="s">
        <v>231</v>
      </c>
      <c r="AE9941" s="5">
        <f t="shared" si="332"/>
        <v>0</v>
      </c>
      <c r="AF9941" s="5" t="str">
        <f t="shared" si="333"/>
        <v>katB</v>
      </c>
      <c r="AG9941" s="153"/>
      <c r="AH9941" s="153"/>
      <c r="AI9941" t="s">
        <v>201</v>
      </c>
      <c r="AJ9941" t="s">
        <v>17878</v>
      </c>
      <c r="AK9941" s="9" t="str">
        <f>VLOOKUP(Y9941,zdroj!D:AJ,33,0)</f>
        <v>katA</v>
      </c>
    </row>
    <row r="9942" spans="8:37" x14ac:dyDescent="0.25">
      <c r="H9942" s="8"/>
      <c r="I9942" s="8"/>
      <c r="N9942" s="23"/>
      <c r="O9942" s="24"/>
      <c r="P9942" s="19"/>
      <c r="Q9942" s="19"/>
      <c r="R9942" s="19"/>
      <c r="U9942" s="27"/>
      <c r="Y9942" s="9" t="s">
        <v>652</v>
      </c>
      <c r="Z9942" s="9" t="s">
        <v>462</v>
      </c>
      <c r="AA9942" s="9" t="s">
        <v>237</v>
      </c>
      <c r="AB9942" s="9">
        <v>8105375</v>
      </c>
      <c r="AC9942" s="9" t="s">
        <v>10716</v>
      </c>
      <c r="AD9942" s="9" t="s">
        <v>231</v>
      </c>
      <c r="AE9942" s="5">
        <f t="shared" si="332"/>
        <v>0</v>
      </c>
      <c r="AF9942" s="5" t="str">
        <f t="shared" si="333"/>
        <v>katB</v>
      </c>
      <c r="AG9942" s="153"/>
      <c r="AH9942" s="153"/>
      <c r="AI9942" t="s">
        <v>201</v>
      </c>
      <c r="AJ9942" t="s">
        <v>17878</v>
      </c>
      <c r="AK9942" s="9" t="str">
        <f>VLOOKUP(Y9942,zdroj!D:AJ,33,0)</f>
        <v>katA</v>
      </c>
    </row>
    <row r="9943" spans="8:37" x14ac:dyDescent="0.25">
      <c r="H9943" s="8"/>
      <c r="I9943" s="8"/>
      <c r="N9943" s="23"/>
      <c r="O9943" s="24"/>
      <c r="P9943" s="19"/>
      <c r="Q9943" s="19"/>
      <c r="R9943" s="19"/>
      <c r="U9943" s="27"/>
      <c r="Y9943" s="9" t="s">
        <v>652</v>
      </c>
      <c r="Z9943" s="9" t="s">
        <v>462</v>
      </c>
      <c r="AA9943" s="9" t="s">
        <v>237</v>
      </c>
      <c r="AB9943" s="9">
        <v>8105383</v>
      </c>
      <c r="AC9943" s="9" t="s">
        <v>10717</v>
      </c>
      <c r="AD9943" s="9" t="s">
        <v>231</v>
      </c>
      <c r="AE9943" s="5">
        <f t="shared" si="332"/>
        <v>0</v>
      </c>
      <c r="AF9943" s="5" t="str">
        <f t="shared" si="333"/>
        <v>katB</v>
      </c>
      <c r="AG9943" s="153"/>
      <c r="AH9943" s="153"/>
      <c r="AI9943" t="s">
        <v>201</v>
      </c>
      <c r="AJ9943" t="s">
        <v>17878</v>
      </c>
      <c r="AK9943" s="9" t="str">
        <f>VLOOKUP(Y9943,zdroj!D:AJ,33,0)</f>
        <v>katA</v>
      </c>
    </row>
    <row r="9944" spans="8:37" x14ac:dyDescent="0.25">
      <c r="H9944" s="8"/>
      <c r="I9944" s="8"/>
      <c r="N9944" s="23"/>
      <c r="O9944" s="24"/>
      <c r="P9944" s="19"/>
      <c r="Q9944" s="19"/>
      <c r="R9944" s="19"/>
      <c r="U9944" s="27"/>
      <c r="Y9944" s="9" t="s">
        <v>652</v>
      </c>
      <c r="Z9944" s="9" t="s">
        <v>462</v>
      </c>
      <c r="AA9944" s="9" t="s">
        <v>237</v>
      </c>
      <c r="AB9944" s="9">
        <v>8105111</v>
      </c>
      <c r="AC9944" s="9" t="s">
        <v>10718</v>
      </c>
      <c r="AD9944" s="9" t="s">
        <v>225</v>
      </c>
      <c r="AE9944" s="5">
        <f t="shared" si="332"/>
        <v>0</v>
      </c>
      <c r="AF9944" s="5" t="str">
        <f t="shared" si="333"/>
        <v>katA</v>
      </c>
      <c r="AG9944" s="153"/>
      <c r="AH9944" s="153"/>
      <c r="AI9944" t="s">
        <v>201</v>
      </c>
      <c r="AJ9944" t="s">
        <v>17878</v>
      </c>
      <c r="AK9944" s="9" t="str">
        <f>VLOOKUP(Y9944,zdroj!D:AJ,33,0)</f>
        <v>katA</v>
      </c>
    </row>
    <row r="9945" spans="8:37" x14ac:dyDescent="0.25">
      <c r="H9945" s="8"/>
      <c r="I9945" s="8"/>
      <c r="N9945" s="23"/>
      <c r="O9945" s="24"/>
      <c r="P9945" s="19"/>
      <c r="Q9945" s="19"/>
      <c r="R9945" s="19"/>
      <c r="U9945" s="27"/>
      <c r="Y9945" s="9" t="s">
        <v>652</v>
      </c>
      <c r="Z9945" s="9" t="s">
        <v>462</v>
      </c>
      <c r="AA9945" s="9" t="s">
        <v>237</v>
      </c>
      <c r="AB9945" s="9">
        <v>8105120</v>
      </c>
      <c r="AC9945" s="9" t="s">
        <v>10719</v>
      </c>
      <c r="AD9945" s="9" t="s">
        <v>231</v>
      </c>
      <c r="AE9945" s="5">
        <f t="shared" si="332"/>
        <v>0</v>
      </c>
      <c r="AF9945" s="5" t="str">
        <f t="shared" si="333"/>
        <v>katB</v>
      </c>
      <c r="AG9945" s="153"/>
      <c r="AH9945" s="153"/>
      <c r="AI9945" t="s">
        <v>201</v>
      </c>
      <c r="AJ9945" t="s">
        <v>17878</v>
      </c>
      <c r="AK9945" s="9" t="str">
        <f>VLOOKUP(Y9945,zdroj!D:AJ,33,0)</f>
        <v>katA</v>
      </c>
    </row>
    <row r="9946" spans="8:37" x14ac:dyDescent="0.25">
      <c r="H9946" s="8"/>
      <c r="I9946" s="8"/>
      <c r="N9946" s="23"/>
      <c r="O9946" s="24"/>
      <c r="P9946" s="19"/>
      <c r="Q9946" s="19"/>
      <c r="R9946" s="19"/>
      <c r="U9946" s="27"/>
      <c r="Y9946" s="9" t="s">
        <v>652</v>
      </c>
      <c r="Z9946" s="9" t="s">
        <v>462</v>
      </c>
      <c r="AA9946" s="9" t="s">
        <v>237</v>
      </c>
      <c r="AB9946" s="9">
        <v>40749380</v>
      </c>
      <c r="AC9946" s="9" t="s">
        <v>10720</v>
      </c>
      <c r="AD9946" s="9" t="s">
        <v>225</v>
      </c>
      <c r="AE9946" s="5">
        <f t="shared" si="332"/>
        <v>0</v>
      </c>
      <c r="AF9946" s="5" t="str">
        <f t="shared" si="333"/>
        <v>katA</v>
      </c>
      <c r="AG9946" s="153"/>
      <c r="AH9946" s="153"/>
      <c r="AI9946" t="s">
        <v>201</v>
      </c>
      <c r="AJ9946" t="s">
        <v>17878</v>
      </c>
      <c r="AK9946" s="9" t="str">
        <f>VLOOKUP(Y9946,zdroj!D:AJ,33,0)</f>
        <v>katA</v>
      </c>
    </row>
    <row r="9947" spans="8:37" x14ac:dyDescent="0.25">
      <c r="H9947" s="8"/>
      <c r="I9947" s="8"/>
      <c r="N9947" s="23"/>
      <c r="O9947" s="24"/>
      <c r="P9947" s="19"/>
      <c r="Q9947" s="19"/>
      <c r="R9947" s="19"/>
      <c r="U9947" s="27"/>
      <c r="Y9947" s="9" t="s">
        <v>652</v>
      </c>
      <c r="Z9947" s="9" t="s">
        <v>462</v>
      </c>
      <c r="AA9947" s="9" t="s">
        <v>237</v>
      </c>
      <c r="AB9947" s="9">
        <v>42484251</v>
      </c>
      <c r="AC9947" s="9" t="s">
        <v>10721</v>
      </c>
      <c r="AD9947" s="9" t="s">
        <v>225</v>
      </c>
      <c r="AE9947" s="5">
        <f t="shared" si="332"/>
        <v>0</v>
      </c>
      <c r="AF9947" s="5" t="str">
        <f t="shared" si="333"/>
        <v>katA</v>
      </c>
      <c r="AG9947" s="153"/>
      <c r="AH9947" s="153"/>
      <c r="AI9947" t="s">
        <v>201</v>
      </c>
      <c r="AJ9947" t="s">
        <v>17878</v>
      </c>
      <c r="AK9947" s="9" t="str">
        <f>VLOOKUP(Y9947,zdroj!D:AJ,33,0)</f>
        <v>katA</v>
      </c>
    </row>
    <row r="9948" spans="8:37" x14ac:dyDescent="0.25">
      <c r="H9948" s="8"/>
      <c r="I9948" s="8"/>
      <c r="N9948" s="23"/>
      <c r="O9948" s="24"/>
      <c r="P9948" s="19"/>
      <c r="Q9948" s="19"/>
      <c r="R9948" s="19"/>
      <c r="U9948" s="27"/>
      <c r="Y9948" s="9" t="s">
        <v>652</v>
      </c>
      <c r="Z9948" s="9" t="s">
        <v>462</v>
      </c>
      <c r="AA9948" s="9" t="s">
        <v>237</v>
      </c>
      <c r="AB9948" s="9">
        <v>78748038</v>
      </c>
      <c r="AC9948" s="9" t="s">
        <v>10722</v>
      </c>
      <c r="AD9948" s="9" t="s">
        <v>225</v>
      </c>
      <c r="AE9948" s="5">
        <f t="shared" si="332"/>
        <v>0</v>
      </c>
      <c r="AF9948" s="5" t="str">
        <f t="shared" si="333"/>
        <v>katA</v>
      </c>
      <c r="AG9948" s="153"/>
      <c r="AH9948" s="153"/>
      <c r="AI9948" t="s">
        <v>201</v>
      </c>
      <c r="AJ9948" t="s">
        <v>17878</v>
      </c>
      <c r="AK9948" s="9" t="str">
        <f>VLOOKUP(Y9948,zdroj!D:AJ,33,0)</f>
        <v>katA</v>
      </c>
    </row>
    <row r="9949" spans="8:37" x14ac:dyDescent="0.25">
      <c r="H9949" s="8"/>
      <c r="I9949" s="8"/>
      <c r="N9949" s="23"/>
      <c r="O9949" s="24"/>
      <c r="P9949" s="19"/>
      <c r="Q9949" s="19"/>
      <c r="R9949" s="19"/>
      <c r="U9949" s="27"/>
      <c r="Y9949" s="9" t="s">
        <v>652</v>
      </c>
      <c r="Z9949" s="9" t="s">
        <v>462</v>
      </c>
      <c r="AA9949" s="9" t="s">
        <v>237</v>
      </c>
      <c r="AB9949" s="9">
        <v>8105138</v>
      </c>
      <c r="AC9949" s="9" t="s">
        <v>10723</v>
      </c>
      <c r="AD9949" s="9" t="s">
        <v>225</v>
      </c>
      <c r="AE9949" s="5">
        <f t="shared" si="332"/>
        <v>0</v>
      </c>
      <c r="AF9949" s="5" t="str">
        <f t="shared" si="333"/>
        <v>katA</v>
      </c>
      <c r="AG9949" s="153"/>
      <c r="AH9949" s="153"/>
      <c r="AI9949" t="s">
        <v>201</v>
      </c>
      <c r="AJ9949" t="s">
        <v>17878</v>
      </c>
      <c r="AK9949" s="9" t="str">
        <f>VLOOKUP(Y9949,zdroj!D:AJ,33,0)</f>
        <v>katA</v>
      </c>
    </row>
    <row r="9950" spans="8:37" x14ac:dyDescent="0.25">
      <c r="H9950" s="8"/>
      <c r="I9950" s="8"/>
      <c r="N9950" s="23"/>
      <c r="O9950" s="24"/>
      <c r="P9950" s="19"/>
      <c r="Q9950" s="19"/>
      <c r="R9950" s="19"/>
      <c r="U9950" s="27"/>
      <c r="Y9950" s="9" t="s">
        <v>652</v>
      </c>
      <c r="Z9950" s="9" t="s">
        <v>462</v>
      </c>
      <c r="AA9950" s="9" t="s">
        <v>237</v>
      </c>
      <c r="AB9950" s="9">
        <v>8105146</v>
      </c>
      <c r="AC9950" s="9" t="s">
        <v>10724</v>
      </c>
      <c r="AD9950" s="9" t="s">
        <v>225</v>
      </c>
      <c r="AE9950" s="5">
        <f t="shared" si="332"/>
        <v>0</v>
      </c>
      <c r="AF9950" s="5" t="str">
        <f t="shared" si="333"/>
        <v>katA</v>
      </c>
      <c r="AG9950" s="153"/>
      <c r="AH9950" s="153"/>
      <c r="AI9950" t="s">
        <v>201</v>
      </c>
      <c r="AJ9950" t="s">
        <v>17878</v>
      </c>
      <c r="AK9950" s="9" t="str">
        <f>VLOOKUP(Y9950,zdroj!D:AJ,33,0)</f>
        <v>katA</v>
      </c>
    </row>
    <row r="9951" spans="8:37" x14ac:dyDescent="0.25">
      <c r="H9951" s="8"/>
      <c r="I9951" s="8"/>
      <c r="N9951" s="23"/>
      <c r="O9951" s="24"/>
      <c r="P9951" s="19"/>
      <c r="Q9951" s="19"/>
      <c r="R9951" s="19"/>
      <c r="U9951" s="27"/>
      <c r="Y9951" s="9" t="s">
        <v>652</v>
      </c>
      <c r="Z9951" s="9" t="s">
        <v>462</v>
      </c>
      <c r="AA9951" s="9" t="s">
        <v>237</v>
      </c>
      <c r="AB9951" s="9">
        <v>8105154</v>
      </c>
      <c r="AC9951" s="9" t="s">
        <v>10725</v>
      </c>
      <c r="AD9951" s="9" t="s">
        <v>231</v>
      </c>
      <c r="AE9951" s="5">
        <f t="shared" si="332"/>
        <v>0</v>
      </c>
      <c r="AF9951" s="5" t="str">
        <f t="shared" si="333"/>
        <v>katB</v>
      </c>
      <c r="AG9951" s="153"/>
      <c r="AH9951" s="153"/>
      <c r="AI9951" t="s">
        <v>201</v>
      </c>
      <c r="AJ9951" t="s">
        <v>17878</v>
      </c>
      <c r="AK9951" s="9" t="str">
        <f>VLOOKUP(Y9951,zdroj!D:AJ,33,0)</f>
        <v>katA</v>
      </c>
    </row>
    <row r="9952" spans="8:37" x14ac:dyDescent="0.25">
      <c r="H9952" s="8"/>
      <c r="I9952" s="8"/>
      <c r="N9952" s="23"/>
      <c r="O9952" s="24"/>
      <c r="P9952" s="19"/>
      <c r="Q9952" s="19"/>
      <c r="R9952" s="19"/>
      <c r="U9952" s="27"/>
      <c r="Y9952" s="9" t="s">
        <v>652</v>
      </c>
      <c r="Z9952" s="9" t="s">
        <v>462</v>
      </c>
      <c r="AA9952" s="9" t="s">
        <v>237</v>
      </c>
      <c r="AB9952" s="9">
        <v>8105162</v>
      </c>
      <c r="AC9952" s="9" t="s">
        <v>10726</v>
      </c>
      <c r="AD9952" s="9" t="s">
        <v>225</v>
      </c>
      <c r="AE9952" s="5">
        <f t="shared" si="332"/>
        <v>0</v>
      </c>
      <c r="AF9952" s="5" t="str">
        <f t="shared" si="333"/>
        <v>katA</v>
      </c>
      <c r="AG9952" s="153"/>
      <c r="AH9952" s="153"/>
      <c r="AI9952" t="s">
        <v>201</v>
      </c>
      <c r="AJ9952" t="s">
        <v>17878</v>
      </c>
      <c r="AK9952" s="9" t="str">
        <f>VLOOKUP(Y9952,zdroj!D:AJ,33,0)</f>
        <v>katA</v>
      </c>
    </row>
    <row r="9953" spans="8:37" x14ac:dyDescent="0.25">
      <c r="H9953" s="8"/>
      <c r="I9953" s="8"/>
      <c r="N9953" s="23"/>
      <c r="O9953" s="24"/>
      <c r="P9953" s="19"/>
      <c r="Q9953" s="19"/>
      <c r="R9953" s="19"/>
      <c r="U9953" s="27"/>
      <c r="Y9953" s="9" t="s">
        <v>655</v>
      </c>
      <c r="Z9953" s="9" t="s">
        <v>462</v>
      </c>
      <c r="AA9953" s="9" t="s">
        <v>198</v>
      </c>
      <c r="AB9953" s="9">
        <v>8056307</v>
      </c>
      <c r="AC9953" s="9" t="s">
        <v>10727</v>
      </c>
      <c r="AD9953" s="9" t="s">
        <v>231</v>
      </c>
      <c r="AE9953" s="5">
        <f t="shared" si="332"/>
        <v>0</v>
      </c>
      <c r="AF9953" s="5" t="str">
        <f t="shared" si="333"/>
        <v>katB</v>
      </c>
      <c r="AG9953" s="153"/>
      <c r="AH9953" s="153"/>
      <c r="AI9953" t="s">
        <v>201</v>
      </c>
      <c r="AJ9953" t="s">
        <v>17878</v>
      </c>
      <c r="AK9953" s="9" t="str">
        <f>VLOOKUP(Y9953,zdroj!D:AJ,33,0)</f>
        <v>katB</v>
      </c>
    </row>
    <row r="9954" spans="8:37" x14ac:dyDescent="0.25">
      <c r="H9954" s="8"/>
      <c r="I9954" s="8"/>
      <c r="N9954" s="23"/>
      <c r="O9954" s="24"/>
      <c r="P9954" s="19"/>
      <c r="Q9954" s="19"/>
      <c r="R9954" s="19"/>
      <c r="U9954" s="27"/>
      <c r="Y9954" s="9" t="s">
        <v>655</v>
      </c>
      <c r="Z9954" s="9" t="s">
        <v>462</v>
      </c>
      <c r="AA9954" s="9" t="s">
        <v>198</v>
      </c>
      <c r="AB9954" s="9">
        <v>30854768</v>
      </c>
      <c r="AC9954" s="9" t="s">
        <v>10728</v>
      </c>
      <c r="AD9954" s="9" t="s">
        <v>231</v>
      </c>
      <c r="AE9954" s="5">
        <f t="shared" si="332"/>
        <v>0</v>
      </c>
      <c r="AF9954" s="5" t="str">
        <f t="shared" si="333"/>
        <v>katB</v>
      </c>
      <c r="AG9954" s="153"/>
      <c r="AH9954" s="153"/>
      <c r="AI9954" t="s">
        <v>195</v>
      </c>
      <c r="AJ9954" t="s">
        <v>340</v>
      </c>
      <c r="AK9954" s="9" t="str">
        <f>VLOOKUP(Y9954,zdroj!D:AJ,33,0)</f>
        <v>katB</v>
      </c>
    </row>
    <row r="9955" spans="8:37" x14ac:dyDescent="0.25">
      <c r="H9955" s="8"/>
      <c r="I9955" s="8"/>
      <c r="N9955" s="23"/>
      <c r="O9955" s="24"/>
      <c r="P9955" s="19"/>
      <c r="Q9955" s="19"/>
      <c r="R9955" s="19"/>
      <c r="U9955" s="27"/>
      <c r="Y9955" s="9" t="s">
        <v>655</v>
      </c>
      <c r="Z9955" s="9" t="s">
        <v>462</v>
      </c>
      <c r="AA9955" s="9" t="s">
        <v>198</v>
      </c>
      <c r="AB9955" s="9">
        <v>30854776</v>
      </c>
      <c r="AC9955" s="9" t="s">
        <v>10729</v>
      </c>
      <c r="AD9955" s="9" t="s">
        <v>231</v>
      </c>
      <c r="AE9955" s="5">
        <f t="shared" si="332"/>
        <v>0</v>
      </c>
      <c r="AF9955" s="5" t="str">
        <f t="shared" si="333"/>
        <v>katB</v>
      </c>
      <c r="AG9955" s="153"/>
      <c r="AH9955" s="153"/>
      <c r="AI9955" t="s">
        <v>229</v>
      </c>
      <c r="AJ9955" t="s">
        <v>17878</v>
      </c>
      <c r="AK9955" s="9" t="str">
        <f>VLOOKUP(Y9955,zdroj!D:AJ,33,0)</f>
        <v>katB</v>
      </c>
    </row>
    <row r="9956" spans="8:37" x14ac:dyDescent="0.25">
      <c r="H9956" s="8"/>
      <c r="I9956" s="8"/>
      <c r="N9956" s="23"/>
      <c r="O9956" s="24"/>
      <c r="P9956" s="19"/>
      <c r="Q9956" s="19"/>
      <c r="R9956" s="19"/>
      <c r="U9956" s="27"/>
      <c r="Y9956" s="9" t="s">
        <v>655</v>
      </c>
      <c r="Z9956" s="9" t="s">
        <v>462</v>
      </c>
      <c r="AA9956" s="9" t="s">
        <v>198</v>
      </c>
      <c r="AB9956" s="9">
        <v>8056323</v>
      </c>
      <c r="AC9956" s="9" t="s">
        <v>10730</v>
      </c>
      <c r="AD9956" s="9" t="s">
        <v>231</v>
      </c>
      <c r="AE9956" s="5">
        <f t="shared" si="332"/>
        <v>0</v>
      </c>
      <c r="AF9956" s="5" t="str">
        <f t="shared" si="333"/>
        <v>katB</v>
      </c>
      <c r="AG9956" s="153"/>
      <c r="AH9956" s="153"/>
      <c r="AI9956" t="s">
        <v>201</v>
      </c>
      <c r="AJ9956" t="s">
        <v>17878</v>
      </c>
      <c r="AK9956" s="9" t="str">
        <f>VLOOKUP(Y9956,zdroj!D:AJ,33,0)</f>
        <v>katB</v>
      </c>
    </row>
    <row r="9957" spans="8:37" x14ac:dyDescent="0.25">
      <c r="H9957" s="8"/>
      <c r="I9957" s="8"/>
      <c r="N9957" s="23"/>
      <c r="O9957" s="24"/>
      <c r="P9957" s="19"/>
      <c r="Q9957" s="19"/>
      <c r="R9957" s="19"/>
      <c r="U9957" s="27"/>
      <c r="Y9957" s="9" t="s">
        <v>655</v>
      </c>
      <c r="Z9957" s="9" t="s">
        <v>462</v>
      </c>
      <c r="AA9957" s="9" t="s">
        <v>198</v>
      </c>
      <c r="AB9957" s="9">
        <v>75684888</v>
      </c>
      <c r="AC9957" s="9" t="s">
        <v>10731</v>
      </c>
      <c r="AD9957" s="9" t="s">
        <v>231</v>
      </c>
      <c r="AE9957" s="5">
        <f t="shared" si="332"/>
        <v>0</v>
      </c>
      <c r="AF9957" s="5" t="str">
        <f t="shared" si="333"/>
        <v>katB</v>
      </c>
      <c r="AG9957" s="153"/>
      <c r="AH9957" s="153"/>
      <c r="AI9957" t="s">
        <v>229</v>
      </c>
      <c r="AJ9957" t="s">
        <v>17878</v>
      </c>
      <c r="AK9957" s="9" t="str">
        <f>VLOOKUP(Y9957,zdroj!D:AJ,33,0)</f>
        <v>katB</v>
      </c>
    </row>
    <row r="9958" spans="8:37" x14ac:dyDescent="0.25">
      <c r="H9958" s="8"/>
      <c r="I9958" s="8"/>
      <c r="N9958" s="23"/>
      <c r="O9958" s="24"/>
      <c r="P9958" s="19"/>
      <c r="Q9958" s="19"/>
      <c r="R9958" s="19"/>
      <c r="U9958" s="27"/>
      <c r="Y9958" s="9" t="s">
        <v>655</v>
      </c>
      <c r="Z9958" s="9" t="s">
        <v>462</v>
      </c>
      <c r="AA9958" s="9" t="s">
        <v>198</v>
      </c>
      <c r="AB9958" s="9">
        <v>77695127</v>
      </c>
      <c r="AC9958" s="9" t="s">
        <v>10732</v>
      </c>
      <c r="AD9958" s="9" t="s">
        <v>231</v>
      </c>
      <c r="AE9958" s="5">
        <f t="shared" si="332"/>
        <v>0</v>
      </c>
      <c r="AF9958" s="5" t="str">
        <f t="shared" si="333"/>
        <v>katB</v>
      </c>
      <c r="AG9958" s="153"/>
      <c r="AH9958" s="153"/>
      <c r="AI9958" t="s">
        <v>236</v>
      </c>
      <c r="AJ9958" t="s">
        <v>17878</v>
      </c>
      <c r="AK9958" s="9" t="str">
        <f>VLOOKUP(Y9958,zdroj!D:AJ,33,0)</f>
        <v>katB</v>
      </c>
    </row>
    <row r="9959" spans="8:37" x14ac:dyDescent="0.25">
      <c r="H9959" s="8"/>
      <c r="I9959" s="8"/>
      <c r="N9959" s="23"/>
      <c r="O9959" s="24"/>
      <c r="P9959" s="19"/>
      <c r="Q9959" s="19"/>
      <c r="R9959" s="19"/>
      <c r="U9959" s="27"/>
      <c r="Y9959" s="9" t="s">
        <v>655</v>
      </c>
      <c r="Z9959" s="9" t="s">
        <v>462</v>
      </c>
      <c r="AA9959" s="9" t="s">
        <v>198</v>
      </c>
      <c r="AB9959" s="9">
        <v>79366708</v>
      </c>
      <c r="AC9959" s="9" t="s">
        <v>10733</v>
      </c>
      <c r="AD9959" s="9" t="s">
        <v>231</v>
      </c>
      <c r="AE9959" s="5">
        <f t="shared" si="332"/>
        <v>0</v>
      </c>
      <c r="AF9959" s="5" t="str">
        <f t="shared" si="333"/>
        <v>katB</v>
      </c>
      <c r="AG9959" s="153"/>
      <c r="AH9959" s="153"/>
      <c r="AI9959" t="s">
        <v>229</v>
      </c>
      <c r="AJ9959" t="s">
        <v>17878</v>
      </c>
      <c r="AK9959" s="9" t="str">
        <f>VLOOKUP(Y9959,zdroj!D:AJ,33,0)</f>
        <v>katB</v>
      </c>
    </row>
    <row r="9960" spans="8:37" x14ac:dyDescent="0.25">
      <c r="H9960" s="8"/>
      <c r="I9960" s="8"/>
      <c r="N9960" s="23"/>
      <c r="O9960" s="24"/>
      <c r="P9960" s="19"/>
      <c r="Q9960" s="19"/>
      <c r="R9960" s="19"/>
      <c r="U9960" s="27"/>
      <c r="Y9960" s="9" t="s">
        <v>655</v>
      </c>
      <c r="Z9960" s="9" t="s">
        <v>462</v>
      </c>
      <c r="AA9960" s="9" t="s">
        <v>198</v>
      </c>
      <c r="AB9960" s="9">
        <v>8053324</v>
      </c>
      <c r="AC9960" s="9" t="s">
        <v>10734</v>
      </c>
      <c r="AD9960" s="9" t="s">
        <v>231</v>
      </c>
      <c r="AE9960" s="5">
        <f t="shared" si="332"/>
        <v>0</v>
      </c>
      <c r="AF9960" s="5" t="str">
        <f t="shared" si="333"/>
        <v>katB</v>
      </c>
      <c r="AG9960" s="153"/>
      <c r="AH9960" s="153"/>
      <c r="AI9960" t="s">
        <v>229</v>
      </c>
      <c r="AJ9960" t="s">
        <v>17878</v>
      </c>
      <c r="AK9960" s="9" t="str">
        <f>VLOOKUP(Y9960,zdroj!D:AJ,33,0)</f>
        <v>katB</v>
      </c>
    </row>
    <row r="9961" spans="8:37" x14ac:dyDescent="0.25">
      <c r="H9961" s="8"/>
      <c r="I9961" s="8"/>
      <c r="N9961" s="23"/>
      <c r="O9961" s="24"/>
      <c r="P9961" s="19"/>
      <c r="Q9961" s="19"/>
      <c r="R9961" s="19"/>
      <c r="U9961" s="27"/>
      <c r="Y9961" s="9" t="s">
        <v>655</v>
      </c>
      <c r="Z9961" s="9" t="s">
        <v>462</v>
      </c>
      <c r="AA9961" s="9" t="s">
        <v>198</v>
      </c>
      <c r="AB9961" s="9">
        <v>8053413</v>
      </c>
      <c r="AC9961" s="9" t="s">
        <v>10735</v>
      </c>
      <c r="AD9961" s="9" t="s">
        <v>231</v>
      </c>
      <c r="AE9961" s="5">
        <f t="shared" si="332"/>
        <v>0</v>
      </c>
      <c r="AF9961" s="5" t="str">
        <f t="shared" si="333"/>
        <v>katB</v>
      </c>
      <c r="AG9961" s="153"/>
      <c r="AH9961" s="153"/>
      <c r="AI9961" t="s">
        <v>201</v>
      </c>
      <c r="AJ9961" t="s">
        <v>17878</v>
      </c>
      <c r="AK9961" s="9" t="str">
        <f>VLOOKUP(Y9961,zdroj!D:AJ,33,0)</f>
        <v>katB</v>
      </c>
    </row>
    <row r="9962" spans="8:37" x14ac:dyDescent="0.25">
      <c r="H9962" s="8"/>
      <c r="I9962" s="8"/>
      <c r="N9962" s="23"/>
      <c r="O9962" s="24"/>
      <c r="P9962" s="19"/>
      <c r="Q9962" s="19"/>
      <c r="R9962" s="19"/>
      <c r="U9962" s="27"/>
      <c r="Y9962" s="9" t="s">
        <v>655</v>
      </c>
      <c r="Z9962" s="9" t="s">
        <v>462</v>
      </c>
      <c r="AA9962" s="9" t="s">
        <v>198</v>
      </c>
      <c r="AB9962" s="9">
        <v>8054312</v>
      </c>
      <c r="AC9962" s="9" t="s">
        <v>10736</v>
      </c>
      <c r="AD9962" s="9" t="s">
        <v>231</v>
      </c>
      <c r="AE9962" s="5">
        <f t="shared" si="332"/>
        <v>0</v>
      </c>
      <c r="AF9962" s="5" t="str">
        <f t="shared" si="333"/>
        <v>katB</v>
      </c>
      <c r="AG9962" s="153"/>
      <c r="AH9962" s="153"/>
      <c r="AI9962" t="s">
        <v>201</v>
      </c>
      <c r="AJ9962" t="s">
        <v>17878</v>
      </c>
      <c r="AK9962" s="9" t="str">
        <f>VLOOKUP(Y9962,zdroj!D:AJ,33,0)</f>
        <v>katB</v>
      </c>
    </row>
    <row r="9963" spans="8:37" x14ac:dyDescent="0.25">
      <c r="H9963" s="8"/>
      <c r="I9963" s="8"/>
      <c r="N9963" s="23"/>
      <c r="O9963" s="24"/>
      <c r="P9963" s="19"/>
      <c r="Q9963" s="19"/>
      <c r="R9963" s="19"/>
      <c r="U9963" s="27"/>
      <c r="Y9963" s="9" t="s">
        <v>655</v>
      </c>
      <c r="Z9963" s="9" t="s">
        <v>462</v>
      </c>
      <c r="AA9963" s="9" t="s">
        <v>198</v>
      </c>
      <c r="AB9963" s="9">
        <v>8054321</v>
      </c>
      <c r="AC9963" s="9" t="s">
        <v>10737</v>
      </c>
      <c r="AD9963" s="9" t="s">
        <v>231</v>
      </c>
      <c r="AE9963" s="5">
        <f t="shared" si="332"/>
        <v>0</v>
      </c>
      <c r="AF9963" s="5" t="str">
        <f t="shared" si="333"/>
        <v>katB</v>
      </c>
      <c r="AG9963" s="153"/>
      <c r="AH9963" s="153"/>
      <c r="AI9963" t="s">
        <v>201</v>
      </c>
      <c r="AJ9963" t="s">
        <v>17878</v>
      </c>
      <c r="AK9963" s="9" t="str">
        <f>VLOOKUP(Y9963,zdroj!D:AJ,33,0)</f>
        <v>katB</v>
      </c>
    </row>
    <row r="9964" spans="8:37" x14ac:dyDescent="0.25">
      <c r="H9964" s="8"/>
      <c r="I9964" s="8"/>
      <c r="N9964" s="23"/>
      <c r="O9964" s="24"/>
      <c r="P9964" s="19"/>
      <c r="Q9964" s="19"/>
      <c r="R9964" s="19"/>
      <c r="U9964" s="27"/>
      <c r="Y9964" s="9" t="s">
        <v>655</v>
      </c>
      <c r="Z9964" s="9" t="s">
        <v>462</v>
      </c>
      <c r="AA9964" s="9" t="s">
        <v>198</v>
      </c>
      <c r="AB9964" s="9">
        <v>8054339</v>
      </c>
      <c r="AC9964" s="9" t="s">
        <v>10738</v>
      </c>
      <c r="AD9964" s="9" t="s">
        <v>231</v>
      </c>
      <c r="AE9964" s="5">
        <f t="shared" si="332"/>
        <v>0</v>
      </c>
      <c r="AF9964" s="5" t="str">
        <f t="shared" si="333"/>
        <v>katB</v>
      </c>
      <c r="AG9964" s="153"/>
      <c r="AH9964" s="153"/>
      <c r="AI9964" t="s">
        <v>201</v>
      </c>
      <c r="AJ9964" t="s">
        <v>17878</v>
      </c>
      <c r="AK9964" s="9" t="str">
        <f>VLOOKUP(Y9964,zdroj!D:AJ,33,0)</f>
        <v>katB</v>
      </c>
    </row>
    <row r="9965" spans="8:37" x14ac:dyDescent="0.25">
      <c r="H9965" s="8"/>
      <c r="I9965" s="8"/>
      <c r="N9965" s="23"/>
      <c r="O9965" s="24"/>
      <c r="P9965" s="19"/>
      <c r="Q9965" s="19"/>
      <c r="R9965" s="19"/>
      <c r="U9965" s="27"/>
      <c r="Y9965" s="9" t="s">
        <v>655</v>
      </c>
      <c r="Z9965" s="9" t="s">
        <v>462</v>
      </c>
      <c r="AA9965" s="9" t="s">
        <v>198</v>
      </c>
      <c r="AB9965" s="9">
        <v>8054347</v>
      </c>
      <c r="AC9965" s="9" t="s">
        <v>10739</v>
      </c>
      <c r="AD9965" s="9" t="s">
        <v>231</v>
      </c>
      <c r="AE9965" s="5">
        <f t="shared" si="332"/>
        <v>0</v>
      </c>
      <c r="AF9965" s="5" t="str">
        <f t="shared" si="333"/>
        <v>katB</v>
      </c>
      <c r="AG9965" s="153"/>
      <c r="AH9965" s="153"/>
      <c r="AI9965" t="s">
        <v>201</v>
      </c>
      <c r="AJ9965" t="s">
        <v>17878</v>
      </c>
      <c r="AK9965" s="9" t="str">
        <f>VLOOKUP(Y9965,zdroj!D:AJ,33,0)</f>
        <v>katB</v>
      </c>
    </row>
    <row r="9966" spans="8:37" x14ac:dyDescent="0.25">
      <c r="H9966" s="8"/>
      <c r="I9966" s="8"/>
      <c r="N9966" s="23"/>
      <c r="O9966" s="24"/>
      <c r="P9966" s="19"/>
      <c r="Q9966" s="19"/>
      <c r="R9966" s="19"/>
      <c r="U9966" s="27"/>
      <c r="Y9966" s="9" t="s">
        <v>655</v>
      </c>
      <c r="Z9966" s="9" t="s">
        <v>462</v>
      </c>
      <c r="AA9966" s="9" t="s">
        <v>198</v>
      </c>
      <c r="AB9966" s="9">
        <v>8054355</v>
      </c>
      <c r="AC9966" s="9" t="s">
        <v>10740</v>
      </c>
      <c r="AD9966" s="9" t="s">
        <v>231</v>
      </c>
      <c r="AE9966" s="5">
        <f t="shared" si="332"/>
        <v>0</v>
      </c>
      <c r="AF9966" s="5" t="str">
        <f t="shared" si="333"/>
        <v>katB</v>
      </c>
      <c r="AG9966" s="153"/>
      <c r="AH9966" s="153"/>
      <c r="AI9966" t="s">
        <v>201</v>
      </c>
      <c r="AJ9966" t="s">
        <v>17878</v>
      </c>
      <c r="AK9966" s="9" t="str">
        <f>VLOOKUP(Y9966,zdroj!D:AJ,33,0)</f>
        <v>katB</v>
      </c>
    </row>
    <row r="9967" spans="8:37" x14ac:dyDescent="0.25">
      <c r="H9967" s="8"/>
      <c r="I9967" s="8"/>
      <c r="N9967" s="23"/>
      <c r="O9967" s="24"/>
      <c r="P9967" s="19"/>
      <c r="Q9967" s="19"/>
      <c r="R9967" s="19"/>
      <c r="U9967" s="27"/>
      <c r="Y9967" s="9" t="s">
        <v>655</v>
      </c>
      <c r="Z9967" s="9" t="s">
        <v>462</v>
      </c>
      <c r="AA9967" s="9" t="s">
        <v>198</v>
      </c>
      <c r="AB9967" s="9">
        <v>8054363</v>
      </c>
      <c r="AC9967" s="9" t="s">
        <v>10741</v>
      </c>
      <c r="AD9967" s="9" t="s">
        <v>231</v>
      </c>
      <c r="AE9967" s="5">
        <f t="shared" si="332"/>
        <v>0</v>
      </c>
      <c r="AF9967" s="5" t="str">
        <f t="shared" si="333"/>
        <v>katB</v>
      </c>
      <c r="AG9967" s="153"/>
      <c r="AH9967" s="153"/>
      <c r="AI9967" t="s">
        <v>201</v>
      </c>
      <c r="AJ9967" t="s">
        <v>17878</v>
      </c>
      <c r="AK9967" s="9" t="str">
        <f>VLOOKUP(Y9967,zdroj!D:AJ,33,0)</f>
        <v>katB</v>
      </c>
    </row>
    <row r="9968" spans="8:37" x14ac:dyDescent="0.25">
      <c r="H9968" s="8"/>
      <c r="I9968" s="8"/>
      <c r="N9968" s="23"/>
      <c r="O9968" s="24"/>
      <c r="P9968" s="19"/>
      <c r="Q9968" s="19"/>
      <c r="R9968" s="19"/>
      <c r="U9968" s="27"/>
      <c r="Y9968" s="9" t="s">
        <v>655</v>
      </c>
      <c r="Z9968" s="9" t="s">
        <v>462</v>
      </c>
      <c r="AA9968" s="9" t="s">
        <v>198</v>
      </c>
      <c r="AB9968" s="9">
        <v>8054371</v>
      </c>
      <c r="AC9968" s="9" t="s">
        <v>10742</v>
      </c>
      <c r="AD9968" s="9" t="s">
        <v>231</v>
      </c>
      <c r="AE9968" s="5">
        <f t="shared" si="332"/>
        <v>0</v>
      </c>
      <c r="AF9968" s="5" t="str">
        <f t="shared" si="333"/>
        <v>katB</v>
      </c>
      <c r="AG9968" s="153"/>
      <c r="AH9968" s="153"/>
      <c r="AI9968" t="s">
        <v>201</v>
      </c>
      <c r="AJ9968" t="s">
        <v>17878</v>
      </c>
      <c r="AK9968" s="9" t="str">
        <f>VLOOKUP(Y9968,zdroj!D:AJ,33,0)</f>
        <v>katB</v>
      </c>
    </row>
    <row r="9969" spans="8:37" x14ac:dyDescent="0.25">
      <c r="H9969" s="8"/>
      <c r="I9969" s="8"/>
      <c r="N9969" s="23"/>
      <c r="O9969" s="24"/>
      <c r="P9969" s="19"/>
      <c r="Q9969" s="19"/>
      <c r="R9969" s="19"/>
      <c r="U9969" s="27"/>
      <c r="Y9969" s="9" t="s">
        <v>655</v>
      </c>
      <c r="Z9969" s="9" t="s">
        <v>462</v>
      </c>
      <c r="AA9969" s="9" t="s">
        <v>198</v>
      </c>
      <c r="AB9969" s="9">
        <v>8054380</v>
      </c>
      <c r="AC9969" s="9" t="s">
        <v>10743</v>
      </c>
      <c r="AD9969" s="9" t="s">
        <v>231</v>
      </c>
      <c r="AE9969" s="5">
        <f t="shared" si="332"/>
        <v>0</v>
      </c>
      <c r="AF9969" s="5" t="str">
        <f t="shared" si="333"/>
        <v>katB</v>
      </c>
      <c r="AG9969" s="153"/>
      <c r="AH9969" s="153"/>
      <c r="AI9969" t="s">
        <v>17879</v>
      </c>
      <c r="AJ9969" t="s">
        <v>17878</v>
      </c>
      <c r="AK9969" s="9" t="str">
        <f>VLOOKUP(Y9969,zdroj!D:AJ,33,0)</f>
        <v>katB</v>
      </c>
    </row>
    <row r="9970" spans="8:37" x14ac:dyDescent="0.25">
      <c r="H9970" s="8"/>
      <c r="I9970" s="8"/>
      <c r="N9970" s="23"/>
      <c r="O9970" s="24"/>
      <c r="P9970" s="19"/>
      <c r="Q9970" s="19"/>
      <c r="R9970" s="19"/>
      <c r="U9970" s="27"/>
      <c r="Y9970" s="9" t="s">
        <v>655</v>
      </c>
      <c r="Z9970" s="9" t="s">
        <v>462</v>
      </c>
      <c r="AA9970" s="9" t="s">
        <v>198</v>
      </c>
      <c r="AB9970" s="9">
        <v>8054398</v>
      </c>
      <c r="AC9970" s="9" t="s">
        <v>10744</v>
      </c>
      <c r="AD9970" s="9" t="s">
        <v>231</v>
      </c>
      <c r="AE9970" s="5">
        <f t="shared" si="332"/>
        <v>0</v>
      </c>
      <c r="AF9970" s="5" t="str">
        <f t="shared" si="333"/>
        <v>katB</v>
      </c>
      <c r="AG9970" s="153"/>
      <c r="AH9970" s="153"/>
      <c r="AI9970" t="s">
        <v>201</v>
      </c>
      <c r="AJ9970" t="s">
        <v>17878</v>
      </c>
      <c r="AK9970" s="9" t="str">
        <f>VLOOKUP(Y9970,zdroj!D:AJ,33,0)</f>
        <v>katB</v>
      </c>
    </row>
    <row r="9971" spans="8:37" x14ac:dyDescent="0.25">
      <c r="H9971" s="8"/>
      <c r="I9971" s="8"/>
      <c r="N9971" s="23"/>
      <c r="O9971" s="24"/>
      <c r="P9971" s="19"/>
      <c r="Q9971" s="19"/>
      <c r="R9971" s="19"/>
      <c r="U9971" s="27"/>
      <c r="Y9971" s="9" t="s">
        <v>655</v>
      </c>
      <c r="Z9971" s="9" t="s">
        <v>462</v>
      </c>
      <c r="AA9971" s="9" t="s">
        <v>198</v>
      </c>
      <c r="AB9971" s="9">
        <v>8054401</v>
      </c>
      <c r="AC9971" s="9" t="s">
        <v>10745</v>
      </c>
      <c r="AD9971" s="9" t="s">
        <v>231</v>
      </c>
      <c r="AE9971" s="5">
        <f t="shared" si="332"/>
        <v>0</v>
      </c>
      <c r="AF9971" s="5" t="str">
        <f t="shared" si="333"/>
        <v>katB</v>
      </c>
      <c r="AG9971" s="153"/>
      <c r="AH9971" s="153"/>
      <c r="AI9971" t="s">
        <v>201</v>
      </c>
      <c r="AJ9971" t="s">
        <v>17878</v>
      </c>
      <c r="AK9971" s="9" t="str">
        <f>VLOOKUP(Y9971,zdroj!D:AJ,33,0)</f>
        <v>katB</v>
      </c>
    </row>
    <row r="9972" spans="8:37" x14ac:dyDescent="0.25">
      <c r="H9972" s="8"/>
      <c r="I9972" s="8"/>
      <c r="N9972" s="23"/>
      <c r="O9972" s="24"/>
      <c r="P9972" s="19"/>
      <c r="Q9972" s="19"/>
      <c r="R9972" s="19"/>
      <c r="U9972" s="27"/>
      <c r="Y9972" s="9" t="s">
        <v>655</v>
      </c>
      <c r="Z9972" s="9" t="s">
        <v>462</v>
      </c>
      <c r="AA9972" s="9" t="s">
        <v>198</v>
      </c>
      <c r="AB9972" s="9">
        <v>8053421</v>
      </c>
      <c r="AC9972" s="9" t="s">
        <v>10746</v>
      </c>
      <c r="AD9972" s="9" t="s">
        <v>800</v>
      </c>
      <c r="AE9972" s="5">
        <f t="shared" si="332"/>
        <v>0</v>
      </c>
      <c r="AF9972" s="5" t="str">
        <f t="shared" si="333"/>
        <v>Pokryto</v>
      </c>
      <c r="AG9972" s="153"/>
      <c r="AH9972" s="153"/>
      <c r="AI9972" t="s">
        <v>201</v>
      </c>
      <c r="AJ9972" t="s">
        <v>800</v>
      </c>
      <c r="AK9972" s="9" t="str">
        <f>VLOOKUP(Y9972,zdroj!D:AJ,33,0)</f>
        <v>katB</v>
      </c>
    </row>
    <row r="9973" spans="8:37" x14ac:dyDescent="0.25">
      <c r="H9973" s="8"/>
      <c r="I9973" s="8"/>
      <c r="N9973" s="23"/>
      <c r="O9973" s="24"/>
      <c r="P9973" s="19"/>
      <c r="Q9973" s="19"/>
      <c r="R9973" s="19"/>
      <c r="U9973" s="27"/>
      <c r="Y9973" s="9" t="s">
        <v>655</v>
      </c>
      <c r="Z9973" s="9" t="s">
        <v>462</v>
      </c>
      <c r="AA9973" s="9" t="s">
        <v>198</v>
      </c>
      <c r="AB9973" s="9">
        <v>8054410</v>
      </c>
      <c r="AC9973" s="9" t="s">
        <v>10747</v>
      </c>
      <c r="AD9973" s="9" t="s">
        <v>231</v>
      </c>
      <c r="AE9973" s="5">
        <f t="shared" si="332"/>
        <v>0</v>
      </c>
      <c r="AF9973" s="5" t="str">
        <f t="shared" si="333"/>
        <v>katB</v>
      </c>
      <c r="AG9973" s="153"/>
      <c r="AH9973" s="153"/>
      <c r="AI9973" t="s">
        <v>201</v>
      </c>
      <c r="AJ9973" t="s">
        <v>17878</v>
      </c>
      <c r="AK9973" s="9" t="str">
        <f>VLOOKUP(Y9973,zdroj!D:AJ,33,0)</f>
        <v>katB</v>
      </c>
    </row>
    <row r="9974" spans="8:37" x14ac:dyDescent="0.25">
      <c r="H9974" s="8"/>
      <c r="I9974" s="8"/>
      <c r="N9974" s="23"/>
      <c r="O9974" s="24"/>
      <c r="P9974" s="19"/>
      <c r="Q9974" s="19"/>
      <c r="R9974" s="19"/>
      <c r="U9974" s="27"/>
      <c r="Y9974" s="9" t="s">
        <v>655</v>
      </c>
      <c r="Z9974" s="9" t="s">
        <v>462</v>
      </c>
      <c r="AA9974" s="9" t="s">
        <v>198</v>
      </c>
      <c r="AB9974" s="9">
        <v>8054428</v>
      </c>
      <c r="AC9974" s="9" t="s">
        <v>10748</v>
      </c>
      <c r="AD9974" s="9" t="s">
        <v>231</v>
      </c>
      <c r="AE9974" s="5">
        <f t="shared" si="332"/>
        <v>0</v>
      </c>
      <c r="AF9974" s="5" t="str">
        <f t="shared" si="333"/>
        <v>katB</v>
      </c>
      <c r="AG9974" s="153"/>
      <c r="AH9974" s="153"/>
      <c r="AI9974" t="s">
        <v>201</v>
      </c>
      <c r="AJ9974" t="s">
        <v>17878</v>
      </c>
      <c r="AK9974" s="9" t="str">
        <f>VLOOKUP(Y9974,zdroj!D:AJ,33,0)</f>
        <v>katB</v>
      </c>
    </row>
    <row r="9975" spans="8:37" x14ac:dyDescent="0.25">
      <c r="H9975" s="8"/>
      <c r="I9975" s="8"/>
      <c r="N9975" s="23"/>
      <c r="O9975" s="24"/>
      <c r="P9975" s="19"/>
      <c r="Q9975" s="19"/>
      <c r="R9975" s="19"/>
      <c r="U9975" s="27"/>
      <c r="Y9975" s="9" t="s">
        <v>655</v>
      </c>
      <c r="Z9975" s="9" t="s">
        <v>462</v>
      </c>
      <c r="AA9975" s="9" t="s">
        <v>198</v>
      </c>
      <c r="AB9975" s="9">
        <v>8054436</v>
      </c>
      <c r="AC9975" s="9" t="s">
        <v>10749</v>
      </c>
      <c r="AD9975" s="9" t="s">
        <v>231</v>
      </c>
      <c r="AE9975" s="5">
        <f t="shared" si="332"/>
        <v>0</v>
      </c>
      <c r="AF9975" s="5" t="str">
        <f t="shared" si="333"/>
        <v>katB</v>
      </c>
      <c r="AG9975" s="153"/>
      <c r="AH9975" s="153"/>
      <c r="AI9975" t="s">
        <v>201</v>
      </c>
      <c r="AJ9975" t="s">
        <v>17878</v>
      </c>
      <c r="AK9975" s="9" t="str">
        <f>VLOOKUP(Y9975,zdroj!D:AJ,33,0)</f>
        <v>katB</v>
      </c>
    </row>
    <row r="9976" spans="8:37" x14ac:dyDescent="0.25">
      <c r="H9976" s="8"/>
      <c r="I9976" s="8"/>
      <c r="N9976" s="23"/>
      <c r="O9976" s="24"/>
      <c r="P9976" s="19"/>
      <c r="Q9976" s="19"/>
      <c r="R9976" s="19"/>
      <c r="U9976" s="27"/>
      <c r="Y9976" s="9" t="s">
        <v>655</v>
      </c>
      <c r="Z9976" s="9" t="s">
        <v>462</v>
      </c>
      <c r="AA9976" s="9" t="s">
        <v>198</v>
      </c>
      <c r="AB9976" s="9">
        <v>8054452</v>
      </c>
      <c r="AC9976" s="9" t="s">
        <v>10750</v>
      </c>
      <c r="AD9976" s="9" t="s">
        <v>231</v>
      </c>
      <c r="AE9976" s="5">
        <f t="shared" si="332"/>
        <v>0</v>
      </c>
      <c r="AF9976" s="5" t="str">
        <f t="shared" si="333"/>
        <v>katB</v>
      </c>
      <c r="AG9976" s="153"/>
      <c r="AH9976" s="153"/>
      <c r="AI9976" t="s">
        <v>201</v>
      </c>
      <c r="AJ9976" t="s">
        <v>17878</v>
      </c>
      <c r="AK9976" s="9" t="str">
        <f>VLOOKUP(Y9976,zdroj!D:AJ,33,0)</f>
        <v>katB</v>
      </c>
    </row>
    <row r="9977" spans="8:37" x14ac:dyDescent="0.25">
      <c r="H9977" s="8"/>
      <c r="I9977" s="8"/>
      <c r="N9977" s="23"/>
      <c r="O9977" s="24"/>
      <c r="P9977" s="19"/>
      <c r="Q9977" s="19"/>
      <c r="R9977" s="19"/>
      <c r="U9977" s="27"/>
      <c r="Y9977" s="9" t="s">
        <v>655</v>
      </c>
      <c r="Z9977" s="9" t="s">
        <v>462</v>
      </c>
      <c r="AA9977" s="9" t="s">
        <v>198</v>
      </c>
      <c r="AB9977" s="9">
        <v>8054461</v>
      </c>
      <c r="AC9977" s="9" t="s">
        <v>10751</v>
      </c>
      <c r="AD9977" s="9" t="s">
        <v>231</v>
      </c>
      <c r="AE9977" s="5">
        <f t="shared" si="332"/>
        <v>0</v>
      </c>
      <c r="AF9977" s="5" t="str">
        <f t="shared" si="333"/>
        <v>katB</v>
      </c>
      <c r="AG9977" s="153"/>
      <c r="AH9977" s="153"/>
      <c r="AI9977" t="s">
        <v>201</v>
      </c>
      <c r="AJ9977" t="s">
        <v>17878</v>
      </c>
      <c r="AK9977" s="9" t="str">
        <f>VLOOKUP(Y9977,zdroj!D:AJ,33,0)</f>
        <v>katB</v>
      </c>
    </row>
    <row r="9978" spans="8:37" x14ac:dyDescent="0.25">
      <c r="H9978" s="8"/>
      <c r="I9978" s="8"/>
      <c r="N9978" s="23"/>
      <c r="O9978" s="24"/>
      <c r="P9978" s="19"/>
      <c r="Q9978" s="19"/>
      <c r="R9978" s="19"/>
      <c r="U9978" s="27"/>
      <c r="Y9978" s="9" t="s">
        <v>655</v>
      </c>
      <c r="Z9978" s="9" t="s">
        <v>462</v>
      </c>
      <c r="AA9978" s="9" t="s">
        <v>198</v>
      </c>
      <c r="AB9978" s="9">
        <v>8054479</v>
      </c>
      <c r="AC9978" s="9" t="s">
        <v>10752</v>
      </c>
      <c r="AD9978" s="9" t="s">
        <v>231</v>
      </c>
      <c r="AE9978" s="5">
        <f t="shared" si="332"/>
        <v>0</v>
      </c>
      <c r="AF9978" s="5" t="str">
        <f t="shared" si="333"/>
        <v>katB</v>
      </c>
      <c r="AG9978" s="153"/>
      <c r="AH9978" s="153"/>
      <c r="AI9978" t="s">
        <v>201</v>
      </c>
      <c r="AJ9978" t="s">
        <v>17878</v>
      </c>
      <c r="AK9978" s="9" t="str">
        <f>VLOOKUP(Y9978,zdroj!D:AJ,33,0)</f>
        <v>katB</v>
      </c>
    </row>
    <row r="9979" spans="8:37" x14ac:dyDescent="0.25">
      <c r="H9979" s="8"/>
      <c r="I9979" s="8"/>
      <c r="N9979" s="23"/>
      <c r="O9979" s="24"/>
      <c r="P9979" s="19"/>
      <c r="Q9979" s="19"/>
      <c r="R9979" s="19"/>
      <c r="U9979" s="27"/>
      <c r="Y9979" s="9" t="s">
        <v>655</v>
      </c>
      <c r="Z9979" s="9" t="s">
        <v>462</v>
      </c>
      <c r="AA9979" s="9" t="s">
        <v>198</v>
      </c>
      <c r="AB9979" s="9">
        <v>8054487</v>
      </c>
      <c r="AC9979" s="9" t="s">
        <v>10753</v>
      </c>
      <c r="AD9979" s="9" t="s">
        <v>231</v>
      </c>
      <c r="AE9979" s="5">
        <f t="shared" si="332"/>
        <v>0</v>
      </c>
      <c r="AF9979" s="5" t="str">
        <f t="shared" si="333"/>
        <v>katB</v>
      </c>
      <c r="AG9979" s="153"/>
      <c r="AH9979" s="153"/>
      <c r="AI9979" t="s">
        <v>201</v>
      </c>
      <c r="AJ9979" t="s">
        <v>17878</v>
      </c>
      <c r="AK9979" s="9" t="str">
        <f>VLOOKUP(Y9979,zdroj!D:AJ,33,0)</f>
        <v>katB</v>
      </c>
    </row>
    <row r="9980" spans="8:37" x14ac:dyDescent="0.25">
      <c r="H9980" s="8"/>
      <c r="I9980" s="8"/>
      <c r="N9980" s="23"/>
      <c r="O9980" s="24"/>
      <c r="P9980" s="19"/>
      <c r="Q9980" s="19"/>
      <c r="R9980" s="19"/>
      <c r="U9980" s="27"/>
      <c r="Y9980" s="9" t="s">
        <v>655</v>
      </c>
      <c r="Z9980" s="9" t="s">
        <v>462</v>
      </c>
      <c r="AA9980" s="9" t="s">
        <v>198</v>
      </c>
      <c r="AB9980" s="9">
        <v>8054495</v>
      </c>
      <c r="AC9980" s="9" t="s">
        <v>10754</v>
      </c>
      <c r="AD9980" s="9" t="s">
        <v>231</v>
      </c>
      <c r="AE9980" s="5">
        <f t="shared" si="332"/>
        <v>0</v>
      </c>
      <c r="AF9980" s="5" t="str">
        <f t="shared" si="333"/>
        <v>katB</v>
      </c>
      <c r="AG9980" s="153"/>
      <c r="AH9980" s="153"/>
      <c r="AI9980" t="s">
        <v>17879</v>
      </c>
      <c r="AJ9980" t="s">
        <v>17878</v>
      </c>
      <c r="AK9980" s="9" t="str">
        <f>VLOOKUP(Y9980,zdroj!D:AJ,33,0)</f>
        <v>katB</v>
      </c>
    </row>
    <row r="9981" spans="8:37" x14ac:dyDescent="0.25">
      <c r="H9981" s="8"/>
      <c r="I9981" s="8"/>
      <c r="N9981" s="23"/>
      <c r="O9981" s="24"/>
      <c r="P9981" s="19"/>
      <c r="Q9981" s="19"/>
      <c r="R9981" s="19"/>
      <c r="U9981" s="27"/>
      <c r="Y9981" s="9" t="s">
        <v>655</v>
      </c>
      <c r="Z9981" s="9" t="s">
        <v>462</v>
      </c>
      <c r="AA9981" s="9" t="s">
        <v>198</v>
      </c>
      <c r="AB9981" s="9">
        <v>8054509</v>
      </c>
      <c r="AC9981" s="9" t="s">
        <v>10755</v>
      </c>
      <c r="AD9981" s="9" t="s">
        <v>231</v>
      </c>
      <c r="AE9981" s="5">
        <f t="shared" si="332"/>
        <v>0</v>
      </c>
      <c r="AF9981" s="5" t="str">
        <f t="shared" si="333"/>
        <v>katB</v>
      </c>
      <c r="AG9981" s="153"/>
      <c r="AH9981" s="153"/>
      <c r="AI9981" t="s">
        <v>201</v>
      </c>
      <c r="AJ9981" t="s">
        <v>17878</v>
      </c>
      <c r="AK9981" s="9" t="str">
        <f>VLOOKUP(Y9981,zdroj!D:AJ,33,0)</f>
        <v>katB</v>
      </c>
    </row>
    <row r="9982" spans="8:37" x14ac:dyDescent="0.25">
      <c r="H9982" s="8"/>
      <c r="I9982" s="8"/>
      <c r="N9982" s="23"/>
      <c r="O9982" s="24"/>
      <c r="P9982" s="19"/>
      <c r="Q9982" s="19"/>
      <c r="R9982" s="19"/>
      <c r="U9982" s="27"/>
      <c r="Y9982" s="9" t="s">
        <v>655</v>
      </c>
      <c r="Z9982" s="9" t="s">
        <v>462</v>
      </c>
      <c r="AA9982" s="9" t="s">
        <v>198</v>
      </c>
      <c r="AB9982" s="9">
        <v>8053430</v>
      </c>
      <c r="AC9982" s="9" t="s">
        <v>10756</v>
      </c>
      <c r="AD9982" s="9" t="s">
        <v>231</v>
      </c>
      <c r="AE9982" s="5">
        <f t="shared" si="332"/>
        <v>0</v>
      </c>
      <c r="AF9982" s="5" t="str">
        <f t="shared" si="333"/>
        <v>katB</v>
      </c>
      <c r="AG9982" s="153"/>
      <c r="AH9982" s="153"/>
      <c r="AI9982" t="s">
        <v>201</v>
      </c>
      <c r="AJ9982" t="s">
        <v>17878</v>
      </c>
      <c r="AK9982" s="9" t="str">
        <f>VLOOKUP(Y9982,zdroj!D:AJ,33,0)</f>
        <v>katB</v>
      </c>
    </row>
    <row r="9983" spans="8:37" x14ac:dyDescent="0.25">
      <c r="H9983" s="8"/>
      <c r="I9983" s="8"/>
      <c r="N9983" s="23"/>
      <c r="O9983" s="24"/>
      <c r="P9983" s="19"/>
      <c r="Q9983" s="19"/>
      <c r="R9983" s="19"/>
      <c r="U9983" s="27"/>
      <c r="Y9983" s="9" t="s">
        <v>655</v>
      </c>
      <c r="Z9983" s="9" t="s">
        <v>462</v>
      </c>
      <c r="AA9983" s="9" t="s">
        <v>198</v>
      </c>
      <c r="AB9983" s="9">
        <v>8054517</v>
      </c>
      <c r="AC9983" s="9" t="s">
        <v>10757</v>
      </c>
      <c r="AD9983" s="9" t="s">
        <v>231</v>
      </c>
      <c r="AE9983" s="5">
        <f t="shared" si="332"/>
        <v>0</v>
      </c>
      <c r="AF9983" s="5" t="str">
        <f t="shared" si="333"/>
        <v>katB</v>
      </c>
      <c r="AG9983" s="153"/>
      <c r="AH9983" s="153"/>
      <c r="AI9983" t="s">
        <v>201</v>
      </c>
      <c r="AJ9983" t="s">
        <v>17878</v>
      </c>
      <c r="AK9983" s="9" t="str">
        <f>VLOOKUP(Y9983,zdroj!D:AJ,33,0)</f>
        <v>katB</v>
      </c>
    </row>
    <row r="9984" spans="8:37" x14ac:dyDescent="0.25">
      <c r="H9984" s="8"/>
      <c r="I9984" s="8"/>
      <c r="N9984" s="23"/>
      <c r="O9984" s="24"/>
      <c r="P9984" s="19"/>
      <c r="Q9984" s="19"/>
      <c r="R9984" s="19"/>
      <c r="U9984" s="27"/>
      <c r="Y9984" s="9" t="s">
        <v>655</v>
      </c>
      <c r="Z9984" s="9" t="s">
        <v>462</v>
      </c>
      <c r="AA9984" s="9" t="s">
        <v>198</v>
      </c>
      <c r="AB9984" s="9">
        <v>8054525</v>
      </c>
      <c r="AC9984" s="9" t="s">
        <v>10758</v>
      </c>
      <c r="AD9984" s="9" t="s">
        <v>231</v>
      </c>
      <c r="AE9984" s="5">
        <f t="shared" si="332"/>
        <v>0</v>
      </c>
      <c r="AF9984" s="5" t="str">
        <f t="shared" si="333"/>
        <v>katB</v>
      </c>
      <c r="AG9984" s="153"/>
      <c r="AH9984" s="153"/>
      <c r="AI9984" t="s">
        <v>201</v>
      </c>
      <c r="AJ9984" t="s">
        <v>17878</v>
      </c>
      <c r="AK9984" s="9" t="str">
        <f>VLOOKUP(Y9984,zdroj!D:AJ,33,0)</f>
        <v>katB</v>
      </c>
    </row>
    <row r="9985" spans="8:37" x14ac:dyDescent="0.25">
      <c r="H9985" s="8"/>
      <c r="I9985" s="8"/>
      <c r="N9985" s="23"/>
      <c r="O9985" s="24"/>
      <c r="P9985" s="19"/>
      <c r="Q9985" s="19"/>
      <c r="R9985" s="19"/>
      <c r="U9985" s="27"/>
      <c r="Y9985" s="9" t="s">
        <v>655</v>
      </c>
      <c r="Z9985" s="9" t="s">
        <v>462</v>
      </c>
      <c r="AA9985" s="9" t="s">
        <v>198</v>
      </c>
      <c r="AB9985" s="9">
        <v>8054533</v>
      </c>
      <c r="AC9985" s="9" t="s">
        <v>10759</v>
      </c>
      <c r="AD9985" s="9" t="s">
        <v>231</v>
      </c>
      <c r="AE9985" s="5">
        <f t="shared" si="332"/>
        <v>0</v>
      </c>
      <c r="AF9985" s="5" t="str">
        <f t="shared" si="333"/>
        <v>katB</v>
      </c>
      <c r="AG9985" s="153"/>
      <c r="AH9985" s="153"/>
      <c r="AI9985" t="s">
        <v>201</v>
      </c>
      <c r="AJ9985" t="s">
        <v>17878</v>
      </c>
      <c r="AK9985" s="9" t="str">
        <f>VLOOKUP(Y9985,zdroj!D:AJ,33,0)</f>
        <v>katB</v>
      </c>
    </row>
    <row r="9986" spans="8:37" x14ac:dyDescent="0.25">
      <c r="H9986" s="8"/>
      <c r="I9986" s="8"/>
      <c r="N9986" s="23"/>
      <c r="O9986" s="24"/>
      <c r="P9986" s="19"/>
      <c r="Q9986" s="19"/>
      <c r="R9986" s="19"/>
      <c r="U9986" s="27"/>
      <c r="Y9986" s="9" t="s">
        <v>655</v>
      </c>
      <c r="Z9986" s="9" t="s">
        <v>462</v>
      </c>
      <c r="AA9986" s="9" t="s">
        <v>198</v>
      </c>
      <c r="AB9986" s="9">
        <v>8054541</v>
      </c>
      <c r="AC9986" s="9" t="s">
        <v>10760</v>
      </c>
      <c r="AD9986" s="9" t="s">
        <v>231</v>
      </c>
      <c r="AE9986" s="5">
        <f t="shared" si="332"/>
        <v>0</v>
      </c>
      <c r="AF9986" s="5" t="str">
        <f t="shared" si="333"/>
        <v>katB</v>
      </c>
      <c r="AG9986" s="153"/>
      <c r="AH9986" s="153"/>
      <c r="AI9986" t="s">
        <v>201</v>
      </c>
      <c r="AJ9986" t="s">
        <v>17878</v>
      </c>
      <c r="AK9986" s="9" t="str">
        <f>VLOOKUP(Y9986,zdroj!D:AJ,33,0)</f>
        <v>katB</v>
      </c>
    </row>
    <row r="9987" spans="8:37" x14ac:dyDescent="0.25">
      <c r="H9987" s="8"/>
      <c r="I9987" s="8"/>
      <c r="N9987" s="23"/>
      <c r="O9987" s="24"/>
      <c r="P9987" s="19"/>
      <c r="Q9987" s="19"/>
      <c r="R9987" s="19"/>
      <c r="U9987" s="27"/>
      <c r="Y9987" s="9" t="s">
        <v>655</v>
      </c>
      <c r="Z9987" s="9" t="s">
        <v>462</v>
      </c>
      <c r="AA9987" s="9" t="s">
        <v>198</v>
      </c>
      <c r="AB9987" s="9">
        <v>8054550</v>
      </c>
      <c r="AC9987" s="9" t="s">
        <v>10761</v>
      </c>
      <c r="AD9987" s="9" t="s">
        <v>231</v>
      </c>
      <c r="AE9987" s="5">
        <f t="shared" si="332"/>
        <v>0</v>
      </c>
      <c r="AF9987" s="5" t="str">
        <f t="shared" si="333"/>
        <v>katB</v>
      </c>
      <c r="AG9987" s="153"/>
      <c r="AH9987" s="153"/>
      <c r="AI9987" t="s">
        <v>201</v>
      </c>
      <c r="AJ9987" t="s">
        <v>17878</v>
      </c>
      <c r="AK9987" s="9" t="str">
        <f>VLOOKUP(Y9987,zdroj!D:AJ,33,0)</f>
        <v>katB</v>
      </c>
    </row>
    <row r="9988" spans="8:37" x14ac:dyDescent="0.25">
      <c r="H9988" s="8"/>
      <c r="I9988" s="8"/>
      <c r="N9988" s="23"/>
      <c r="O9988" s="24"/>
      <c r="P9988" s="19"/>
      <c r="Q9988" s="19"/>
      <c r="R9988" s="19"/>
      <c r="U9988" s="27"/>
      <c r="Y9988" s="9" t="s">
        <v>655</v>
      </c>
      <c r="Z9988" s="9" t="s">
        <v>462</v>
      </c>
      <c r="AA9988" s="9" t="s">
        <v>198</v>
      </c>
      <c r="AB9988" s="9">
        <v>8054568</v>
      </c>
      <c r="AC9988" s="9" t="s">
        <v>10762</v>
      </c>
      <c r="AD9988" s="9" t="s">
        <v>231</v>
      </c>
      <c r="AE9988" s="5">
        <f t="shared" si="332"/>
        <v>0</v>
      </c>
      <c r="AF9988" s="5" t="str">
        <f t="shared" si="333"/>
        <v>katB</v>
      </c>
      <c r="AG9988" s="153"/>
      <c r="AH9988" s="153"/>
      <c r="AI9988" t="s">
        <v>201</v>
      </c>
      <c r="AJ9988" t="s">
        <v>17878</v>
      </c>
      <c r="AK9988" s="9" t="str">
        <f>VLOOKUP(Y9988,zdroj!D:AJ,33,0)</f>
        <v>katB</v>
      </c>
    </row>
    <row r="9989" spans="8:37" x14ac:dyDescent="0.25">
      <c r="H9989" s="8"/>
      <c r="I9989" s="8"/>
      <c r="N9989" s="23"/>
      <c r="O9989" s="24"/>
      <c r="P9989" s="19"/>
      <c r="Q9989" s="19"/>
      <c r="R9989" s="19"/>
      <c r="U9989" s="27"/>
      <c r="Y9989" s="9" t="s">
        <v>655</v>
      </c>
      <c r="Z9989" s="9" t="s">
        <v>462</v>
      </c>
      <c r="AA9989" s="9" t="s">
        <v>198</v>
      </c>
      <c r="AB9989" s="9">
        <v>8054576</v>
      </c>
      <c r="AC9989" s="9" t="s">
        <v>10763</v>
      </c>
      <c r="AD9989" s="9" t="s">
        <v>231</v>
      </c>
      <c r="AE9989" s="5">
        <f t="shared" si="332"/>
        <v>0</v>
      </c>
      <c r="AF9989" s="5" t="str">
        <f t="shared" si="333"/>
        <v>katB</v>
      </c>
      <c r="AG9989" s="153"/>
      <c r="AH9989" s="153"/>
      <c r="AI9989" t="s">
        <v>201</v>
      </c>
      <c r="AJ9989" t="s">
        <v>17878</v>
      </c>
      <c r="AK9989" s="9" t="str">
        <f>VLOOKUP(Y9989,zdroj!D:AJ,33,0)</f>
        <v>katB</v>
      </c>
    </row>
    <row r="9990" spans="8:37" x14ac:dyDescent="0.25">
      <c r="H9990" s="8"/>
      <c r="I9990" s="8"/>
      <c r="N9990" s="23"/>
      <c r="O9990" s="24"/>
      <c r="P9990" s="19"/>
      <c r="Q9990" s="19"/>
      <c r="R9990" s="19"/>
      <c r="U9990" s="27"/>
      <c r="Y9990" s="9" t="s">
        <v>655</v>
      </c>
      <c r="Z9990" s="9" t="s">
        <v>462</v>
      </c>
      <c r="AA9990" s="9" t="s">
        <v>198</v>
      </c>
      <c r="AB9990" s="9">
        <v>25855654</v>
      </c>
      <c r="AC9990" s="9" t="s">
        <v>10764</v>
      </c>
      <c r="AD9990" s="9" t="s">
        <v>231</v>
      </c>
      <c r="AE9990" s="5">
        <f t="shared" si="332"/>
        <v>0</v>
      </c>
      <c r="AF9990" s="5" t="str">
        <f t="shared" si="333"/>
        <v>katB</v>
      </c>
      <c r="AG9990" s="153"/>
      <c r="AH9990" s="153"/>
      <c r="AI9990" t="s">
        <v>201</v>
      </c>
      <c r="AJ9990" t="s">
        <v>17878</v>
      </c>
      <c r="AK9990" s="9" t="str">
        <f>VLOOKUP(Y9990,zdroj!D:AJ,33,0)</f>
        <v>katB</v>
      </c>
    </row>
    <row r="9991" spans="8:37" x14ac:dyDescent="0.25">
      <c r="H9991" s="8"/>
      <c r="I9991" s="8"/>
      <c r="N9991" s="23"/>
      <c r="O9991" s="24"/>
      <c r="P9991" s="19"/>
      <c r="Q9991" s="19"/>
      <c r="R9991" s="19"/>
      <c r="U9991" s="27"/>
      <c r="Y9991" s="9" t="s">
        <v>655</v>
      </c>
      <c r="Z9991" s="9" t="s">
        <v>462</v>
      </c>
      <c r="AA9991" s="9" t="s">
        <v>198</v>
      </c>
      <c r="AB9991" s="9">
        <v>8054592</v>
      </c>
      <c r="AC9991" s="9" t="s">
        <v>10765</v>
      </c>
      <c r="AD9991" s="9" t="s">
        <v>231</v>
      </c>
      <c r="AE9991" s="5">
        <f t="shared" si="332"/>
        <v>0</v>
      </c>
      <c r="AF9991" s="5" t="str">
        <f t="shared" si="333"/>
        <v>katB</v>
      </c>
      <c r="AG9991" s="153"/>
      <c r="AH9991" s="153"/>
      <c r="AI9991" t="s">
        <v>201</v>
      </c>
      <c r="AJ9991" t="s">
        <v>17878</v>
      </c>
      <c r="AK9991" s="9" t="str">
        <f>VLOOKUP(Y9991,zdroj!D:AJ,33,0)</f>
        <v>katB</v>
      </c>
    </row>
    <row r="9992" spans="8:37" x14ac:dyDescent="0.25">
      <c r="H9992" s="8"/>
      <c r="I9992" s="8"/>
      <c r="N9992" s="23"/>
      <c r="O9992" s="24"/>
      <c r="P9992" s="19"/>
      <c r="Q9992" s="19"/>
      <c r="R9992" s="19"/>
      <c r="U9992" s="27"/>
      <c r="Y9992" s="9" t="s">
        <v>655</v>
      </c>
      <c r="Z9992" s="9" t="s">
        <v>462</v>
      </c>
      <c r="AA9992" s="9" t="s">
        <v>198</v>
      </c>
      <c r="AB9992" s="9">
        <v>8054606</v>
      </c>
      <c r="AC9992" s="9" t="s">
        <v>10766</v>
      </c>
      <c r="AD9992" s="9" t="s">
        <v>231</v>
      </c>
      <c r="AE9992" s="5">
        <f t="shared" si="332"/>
        <v>0</v>
      </c>
      <c r="AF9992" s="5" t="str">
        <f t="shared" si="333"/>
        <v>katB</v>
      </c>
      <c r="AG9992" s="153"/>
      <c r="AH9992" s="153"/>
      <c r="AI9992" t="s">
        <v>201</v>
      </c>
      <c r="AJ9992" t="s">
        <v>17878</v>
      </c>
      <c r="AK9992" s="9" t="str">
        <f>VLOOKUP(Y9992,zdroj!D:AJ,33,0)</f>
        <v>katB</v>
      </c>
    </row>
    <row r="9993" spans="8:37" x14ac:dyDescent="0.25">
      <c r="H9993" s="8"/>
      <c r="I9993" s="8"/>
      <c r="N9993" s="23"/>
      <c r="O9993" s="24"/>
      <c r="P9993" s="19"/>
      <c r="Q9993" s="19"/>
      <c r="R9993" s="19"/>
      <c r="U9993" s="27"/>
      <c r="Y9993" s="9" t="s">
        <v>655</v>
      </c>
      <c r="Z9993" s="9" t="s">
        <v>462</v>
      </c>
      <c r="AA9993" s="9" t="s">
        <v>198</v>
      </c>
      <c r="AB9993" s="9">
        <v>8053448</v>
      </c>
      <c r="AC9993" s="9" t="s">
        <v>10767</v>
      </c>
      <c r="AD9993" s="9" t="s">
        <v>231</v>
      </c>
      <c r="AE9993" s="5">
        <f t="shared" si="332"/>
        <v>0</v>
      </c>
      <c r="AF9993" s="5" t="str">
        <f t="shared" si="333"/>
        <v>katB</v>
      </c>
      <c r="AG9993" s="153"/>
      <c r="AH9993" s="153"/>
      <c r="AI9993" t="s">
        <v>201</v>
      </c>
      <c r="AJ9993" t="s">
        <v>17878</v>
      </c>
      <c r="AK9993" s="9" t="str">
        <f>VLOOKUP(Y9993,zdroj!D:AJ,33,0)</f>
        <v>katB</v>
      </c>
    </row>
    <row r="9994" spans="8:37" x14ac:dyDescent="0.25">
      <c r="H9994" s="8"/>
      <c r="I9994" s="8"/>
      <c r="N9994" s="23"/>
      <c r="O9994" s="24"/>
      <c r="P9994" s="19"/>
      <c r="Q9994" s="19"/>
      <c r="R9994" s="19"/>
      <c r="U9994" s="27"/>
      <c r="Y9994" s="9" t="s">
        <v>655</v>
      </c>
      <c r="Z9994" s="9" t="s">
        <v>462</v>
      </c>
      <c r="AA9994" s="9" t="s">
        <v>198</v>
      </c>
      <c r="AB9994" s="9">
        <v>8054614</v>
      </c>
      <c r="AC9994" s="9" t="s">
        <v>10768</v>
      </c>
      <c r="AD9994" s="9" t="s">
        <v>231</v>
      </c>
      <c r="AE9994" s="5">
        <f t="shared" ref="AE9994:AE10057" si="334">VLOOKUP(Y9994,K:T,10,0)</f>
        <v>0</v>
      </c>
      <c r="AF9994" s="5" t="str">
        <f t="shared" ref="AF9994:AF10057" si="335">IF(AE9994="A",IF(AD9994="katA","katB",AD9994),AD9994)</f>
        <v>katB</v>
      </c>
      <c r="AG9994" s="153"/>
      <c r="AH9994" s="153"/>
      <c r="AI9994" t="s">
        <v>201</v>
      </c>
      <c r="AJ9994" t="s">
        <v>17878</v>
      </c>
      <c r="AK9994" s="9" t="str">
        <f>VLOOKUP(Y9994,zdroj!D:AJ,33,0)</f>
        <v>katB</v>
      </c>
    </row>
    <row r="9995" spans="8:37" x14ac:dyDescent="0.25">
      <c r="H9995" s="8"/>
      <c r="I9995" s="8"/>
      <c r="N9995" s="23"/>
      <c r="O9995" s="24"/>
      <c r="P9995" s="19"/>
      <c r="Q9995" s="19"/>
      <c r="R9995" s="19"/>
      <c r="U9995" s="27"/>
      <c r="Y9995" s="9" t="s">
        <v>655</v>
      </c>
      <c r="Z9995" s="9" t="s">
        <v>462</v>
      </c>
      <c r="AA9995" s="9" t="s">
        <v>198</v>
      </c>
      <c r="AB9995" s="9">
        <v>8054622</v>
      </c>
      <c r="AC9995" s="9" t="s">
        <v>10769</v>
      </c>
      <c r="AD9995" s="9" t="s">
        <v>800</v>
      </c>
      <c r="AE9995" s="5">
        <f t="shared" si="334"/>
        <v>0</v>
      </c>
      <c r="AF9995" s="5" t="str">
        <f t="shared" si="335"/>
        <v>Pokryto</v>
      </c>
      <c r="AG9995" s="153"/>
      <c r="AH9995" s="153"/>
      <c r="AI9995" t="s">
        <v>201</v>
      </c>
      <c r="AJ9995" t="s">
        <v>800</v>
      </c>
      <c r="AK9995" s="9" t="str">
        <f>VLOOKUP(Y9995,zdroj!D:AJ,33,0)</f>
        <v>katB</v>
      </c>
    </row>
    <row r="9996" spans="8:37" x14ac:dyDescent="0.25">
      <c r="H9996" s="8"/>
      <c r="I9996" s="8"/>
      <c r="N9996" s="23"/>
      <c r="O9996" s="24"/>
      <c r="P9996" s="19"/>
      <c r="Q9996" s="19"/>
      <c r="R9996" s="19"/>
      <c r="U9996" s="27"/>
      <c r="Y9996" s="9" t="s">
        <v>655</v>
      </c>
      <c r="Z9996" s="9" t="s">
        <v>462</v>
      </c>
      <c r="AA9996" s="9" t="s">
        <v>198</v>
      </c>
      <c r="AB9996" s="9">
        <v>8054631</v>
      </c>
      <c r="AC9996" s="9" t="s">
        <v>10770</v>
      </c>
      <c r="AD9996" s="9" t="s">
        <v>800</v>
      </c>
      <c r="AE9996" s="5">
        <f t="shared" si="334"/>
        <v>0</v>
      </c>
      <c r="AF9996" s="5" t="str">
        <f t="shared" si="335"/>
        <v>Pokryto</v>
      </c>
      <c r="AG9996" s="153"/>
      <c r="AH9996" s="153"/>
      <c r="AI9996" t="s">
        <v>201</v>
      </c>
      <c r="AJ9996" t="s">
        <v>800</v>
      </c>
      <c r="AK9996" s="9" t="str">
        <f>VLOOKUP(Y9996,zdroj!D:AJ,33,0)</f>
        <v>katB</v>
      </c>
    </row>
    <row r="9997" spans="8:37" x14ac:dyDescent="0.25">
      <c r="H9997" s="8"/>
      <c r="I9997" s="8"/>
      <c r="N9997" s="23"/>
      <c r="O9997" s="24"/>
      <c r="P9997" s="19"/>
      <c r="Q9997" s="19"/>
      <c r="R9997" s="19"/>
      <c r="U9997" s="27"/>
      <c r="Y9997" s="9" t="s">
        <v>655</v>
      </c>
      <c r="Z9997" s="9" t="s">
        <v>462</v>
      </c>
      <c r="AA9997" s="9" t="s">
        <v>198</v>
      </c>
      <c r="AB9997" s="9">
        <v>8054665</v>
      </c>
      <c r="AC9997" s="9" t="s">
        <v>10771</v>
      </c>
      <c r="AD9997" s="9" t="s">
        <v>231</v>
      </c>
      <c r="AE9997" s="5">
        <f t="shared" si="334"/>
        <v>0</v>
      </c>
      <c r="AF9997" s="5" t="str">
        <f t="shared" si="335"/>
        <v>katB</v>
      </c>
      <c r="AG9997" s="153"/>
      <c r="AH9997" s="153"/>
      <c r="AI9997" t="s">
        <v>201</v>
      </c>
      <c r="AJ9997" t="s">
        <v>17878</v>
      </c>
      <c r="AK9997" s="9" t="str">
        <f>VLOOKUP(Y9997,zdroj!D:AJ,33,0)</f>
        <v>katB</v>
      </c>
    </row>
    <row r="9998" spans="8:37" x14ac:dyDescent="0.25">
      <c r="H9998" s="8"/>
      <c r="I9998" s="8"/>
      <c r="N9998" s="23"/>
      <c r="O9998" s="24"/>
      <c r="P9998" s="19"/>
      <c r="Q9998" s="19"/>
      <c r="R9998" s="19"/>
      <c r="U9998" s="27"/>
      <c r="Y9998" s="9" t="s">
        <v>655</v>
      </c>
      <c r="Z9998" s="9" t="s">
        <v>462</v>
      </c>
      <c r="AA9998" s="9" t="s">
        <v>198</v>
      </c>
      <c r="AB9998" s="9">
        <v>8054673</v>
      </c>
      <c r="AC9998" s="9" t="s">
        <v>10772</v>
      </c>
      <c r="AD9998" s="9" t="s">
        <v>231</v>
      </c>
      <c r="AE9998" s="5">
        <f t="shared" si="334"/>
        <v>0</v>
      </c>
      <c r="AF9998" s="5" t="str">
        <f t="shared" si="335"/>
        <v>katB</v>
      </c>
      <c r="AG9998" s="153"/>
      <c r="AH9998" s="153"/>
      <c r="AI9998" t="s">
        <v>201</v>
      </c>
      <c r="AJ9998" t="s">
        <v>17878</v>
      </c>
      <c r="AK9998" s="9" t="str">
        <f>VLOOKUP(Y9998,zdroj!D:AJ,33,0)</f>
        <v>katB</v>
      </c>
    </row>
    <row r="9999" spans="8:37" x14ac:dyDescent="0.25">
      <c r="H9999" s="8"/>
      <c r="I9999" s="8"/>
      <c r="N9999" s="23"/>
      <c r="O9999" s="24"/>
      <c r="P9999" s="19"/>
      <c r="Q9999" s="19"/>
      <c r="R9999" s="19"/>
      <c r="U9999" s="27"/>
      <c r="Y9999" s="9" t="s">
        <v>655</v>
      </c>
      <c r="Z9999" s="9" t="s">
        <v>462</v>
      </c>
      <c r="AA9999" s="9" t="s">
        <v>198</v>
      </c>
      <c r="AB9999" s="9">
        <v>8054681</v>
      </c>
      <c r="AC9999" s="9" t="s">
        <v>10773</v>
      </c>
      <c r="AD9999" s="9" t="s">
        <v>231</v>
      </c>
      <c r="AE9999" s="5">
        <f t="shared" si="334"/>
        <v>0</v>
      </c>
      <c r="AF9999" s="5" t="str">
        <f t="shared" si="335"/>
        <v>katB</v>
      </c>
      <c r="AG9999" s="153"/>
      <c r="AH9999" s="153"/>
      <c r="AI9999" t="s">
        <v>17879</v>
      </c>
      <c r="AJ9999" t="s">
        <v>17878</v>
      </c>
      <c r="AK9999" s="9" t="str">
        <f>VLOOKUP(Y9999,zdroj!D:AJ,33,0)</f>
        <v>katB</v>
      </c>
    </row>
    <row r="10000" spans="8:37" x14ac:dyDescent="0.25">
      <c r="H10000" s="8"/>
      <c r="I10000" s="8"/>
      <c r="N10000" s="23"/>
      <c r="O10000" s="24"/>
      <c r="P10000" s="19"/>
      <c r="Q10000" s="19"/>
      <c r="R10000" s="19"/>
      <c r="U10000" s="27"/>
      <c r="Y10000" s="9" t="s">
        <v>655</v>
      </c>
      <c r="Z10000" s="9" t="s">
        <v>462</v>
      </c>
      <c r="AA10000" s="9" t="s">
        <v>198</v>
      </c>
      <c r="AB10000" s="9">
        <v>8054703</v>
      </c>
      <c r="AC10000" s="9" t="s">
        <v>10774</v>
      </c>
      <c r="AD10000" s="9" t="s">
        <v>231</v>
      </c>
      <c r="AE10000" s="5">
        <f t="shared" si="334"/>
        <v>0</v>
      </c>
      <c r="AF10000" s="5" t="str">
        <f t="shared" si="335"/>
        <v>katB</v>
      </c>
      <c r="AG10000" s="153"/>
      <c r="AH10000" s="153"/>
      <c r="AI10000" t="s">
        <v>201</v>
      </c>
      <c r="AJ10000" t="s">
        <v>17878</v>
      </c>
      <c r="AK10000" s="9" t="str">
        <f>VLOOKUP(Y10000,zdroj!D:AJ,33,0)</f>
        <v>katB</v>
      </c>
    </row>
    <row r="10001" spans="8:37" x14ac:dyDescent="0.25">
      <c r="H10001" s="8"/>
      <c r="I10001" s="8"/>
      <c r="N10001" s="23"/>
      <c r="O10001" s="24"/>
      <c r="P10001" s="19"/>
      <c r="Q10001" s="19"/>
      <c r="R10001" s="19"/>
      <c r="U10001" s="27"/>
      <c r="Y10001" s="9" t="s">
        <v>655</v>
      </c>
      <c r="Z10001" s="9" t="s">
        <v>462</v>
      </c>
      <c r="AA10001" s="9" t="s">
        <v>198</v>
      </c>
      <c r="AB10001" s="9">
        <v>8053456</v>
      </c>
      <c r="AC10001" s="9" t="s">
        <v>10775</v>
      </c>
      <c r="AD10001" s="9" t="s">
        <v>231</v>
      </c>
      <c r="AE10001" s="5">
        <f t="shared" si="334"/>
        <v>0</v>
      </c>
      <c r="AF10001" s="5" t="str">
        <f t="shared" si="335"/>
        <v>katB</v>
      </c>
      <c r="AG10001" s="153"/>
      <c r="AH10001" s="153"/>
      <c r="AI10001" t="s">
        <v>201</v>
      </c>
      <c r="AJ10001" t="s">
        <v>17878</v>
      </c>
      <c r="AK10001" s="9" t="str">
        <f>VLOOKUP(Y10001,zdroj!D:AJ,33,0)</f>
        <v>katB</v>
      </c>
    </row>
    <row r="10002" spans="8:37" x14ac:dyDescent="0.25">
      <c r="H10002" s="8"/>
      <c r="I10002" s="8"/>
      <c r="N10002" s="23"/>
      <c r="O10002" s="24"/>
      <c r="P10002" s="19"/>
      <c r="Q10002" s="19"/>
      <c r="R10002" s="19"/>
      <c r="U10002" s="27"/>
      <c r="Y10002" s="9" t="s">
        <v>655</v>
      </c>
      <c r="Z10002" s="9" t="s">
        <v>462</v>
      </c>
      <c r="AA10002" s="9" t="s">
        <v>198</v>
      </c>
      <c r="AB10002" s="9">
        <v>8054711</v>
      </c>
      <c r="AC10002" s="9" t="s">
        <v>10776</v>
      </c>
      <c r="AD10002" s="9" t="s">
        <v>231</v>
      </c>
      <c r="AE10002" s="5">
        <f t="shared" si="334"/>
        <v>0</v>
      </c>
      <c r="AF10002" s="5" t="str">
        <f t="shared" si="335"/>
        <v>katB</v>
      </c>
      <c r="AG10002" s="153"/>
      <c r="AH10002" s="153"/>
      <c r="AI10002" t="s">
        <v>201</v>
      </c>
      <c r="AJ10002" t="s">
        <v>17878</v>
      </c>
      <c r="AK10002" s="9" t="str">
        <f>VLOOKUP(Y10002,zdroj!D:AJ,33,0)</f>
        <v>katB</v>
      </c>
    </row>
    <row r="10003" spans="8:37" x14ac:dyDescent="0.25">
      <c r="H10003" s="8"/>
      <c r="I10003" s="8"/>
      <c r="N10003" s="23"/>
      <c r="O10003" s="24"/>
      <c r="P10003" s="19"/>
      <c r="Q10003" s="19"/>
      <c r="R10003" s="19"/>
      <c r="U10003" s="27"/>
      <c r="Y10003" s="9" t="s">
        <v>655</v>
      </c>
      <c r="Z10003" s="9" t="s">
        <v>462</v>
      </c>
      <c r="AA10003" s="9" t="s">
        <v>198</v>
      </c>
      <c r="AB10003" s="9">
        <v>8054720</v>
      </c>
      <c r="AC10003" s="9" t="s">
        <v>10777</v>
      </c>
      <c r="AD10003" s="9" t="s">
        <v>231</v>
      </c>
      <c r="AE10003" s="5">
        <f t="shared" si="334"/>
        <v>0</v>
      </c>
      <c r="AF10003" s="5" t="str">
        <f t="shared" si="335"/>
        <v>katB</v>
      </c>
      <c r="AG10003" s="153"/>
      <c r="AH10003" s="153"/>
      <c r="AI10003" t="s">
        <v>201</v>
      </c>
      <c r="AJ10003" t="s">
        <v>17878</v>
      </c>
      <c r="AK10003" s="9" t="str">
        <f>VLOOKUP(Y10003,zdroj!D:AJ,33,0)</f>
        <v>katB</v>
      </c>
    </row>
    <row r="10004" spans="8:37" x14ac:dyDescent="0.25">
      <c r="H10004" s="8"/>
      <c r="I10004" s="8"/>
      <c r="N10004" s="23"/>
      <c r="O10004" s="24"/>
      <c r="P10004" s="19"/>
      <c r="Q10004" s="19"/>
      <c r="R10004" s="19"/>
      <c r="U10004" s="27"/>
      <c r="Y10004" s="9" t="s">
        <v>655</v>
      </c>
      <c r="Z10004" s="9" t="s">
        <v>462</v>
      </c>
      <c r="AA10004" s="9" t="s">
        <v>198</v>
      </c>
      <c r="AB10004" s="9">
        <v>8054738</v>
      </c>
      <c r="AC10004" s="9" t="s">
        <v>10778</v>
      </c>
      <c r="AD10004" s="9" t="s">
        <v>231</v>
      </c>
      <c r="AE10004" s="5">
        <f t="shared" si="334"/>
        <v>0</v>
      </c>
      <c r="AF10004" s="5" t="str">
        <f t="shared" si="335"/>
        <v>katB</v>
      </c>
      <c r="AG10004" s="153"/>
      <c r="AH10004" s="153"/>
      <c r="AI10004" t="s">
        <v>201</v>
      </c>
      <c r="AJ10004" t="s">
        <v>17878</v>
      </c>
      <c r="AK10004" s="9" t="str">
        <f>VLOOKUP(Y10004,zdroj!D:AJ,33,0)</f>
        <v>katB</v>
      </c>
    </row>
    <row r="10005" spans="8:37" x14ac:dyDescent="0.25">
      <c r="H10005" s="8"/>
      <c r="I10005" s="8"/>
      <c r="N10005" s="23"/>
      <c r="O10005" s="24"/>
      <c r="P10005" s="19"/>
      <c r="Q10005" s="19"/>
      <c r="R10005" s="19"/>
      <c r="U10005" s="27"/>
      <c r="Y10005" s="9" t="s">
        <v>655</v>
      </c>
      <c r="Z10005" s="9" t="s">
        <v>462</v>
      </c>
      <c r="AA10005" s="9" t="s">
        <v>198</v>
      </c>
      <c r="AB10005" s="9">
        <v>8054746</v>
      </c>
      <c r="AC10005" s="9" t="s">
        <v>10779</v>
      </c>
      <c r="AD10005" s="9" t="s">
        <v>231</v>
      </c>
      <c r="AE10005" s="5">
        <f t="shared" si="334"/>
        <v>0</v>
      </c>
      <c r="AF10005" s="5" t="str">
        <f t="shared" si="335"/>
        <v>katB</v>
      </c>
      <c r="AG10005" s="153"/>
      <c r="AH10005" s="153"/>
      <c r="AI10005" t="s">
        <v>201</v>
      </c>
      <c r="AJ10005" t="s">
        <v>17878</v>
      </c>
      <c r="AK10005" s="9" t="str">
        <f>VLOOKUP(Y10005,zdroj!D:AJ,33,0)</f>
        <v>katB</v>
      </c>
    </row>
    <row r="10006" spans="8:37" x14ac:dyDescent="0.25">
      <c r="H10006" s="8"/>
      <c r="I10006" s="8"/>
      <c r="N10006" s="23"/>
      <c r="O10006" s="24"/>
      <c r="P10006" s="19"/>
      <c r="Q10006" s="19"/>
      <c r="R10006" s="19"/>
      <c r="U10006" s="27"/>
      <c r="Y10006" s="9" t="s">
        <v>655</v>
      </c>
      <c r="Z10006" s="9" t="s">
        <v>462</v>
      </c>
      <c r="AA10006" s="9" t="s">
        <v>198</v>
      </c>
      <c r="AB10006" s="9">
        <v>8054754</v>
      </c>
      <c r="AC10006" s="9" t="s">
        <v>10780</v>
      </c>
      <c r="AD10006" s="9" t="s">
        <v>231</v>
      </c>
      <c r="AE10006" s="5">
        <f t="shared" si="334"/>
        <v>0</v>
      </c>
      <c r="AF10006" s="5" t="str">
        <f t="shared" si="335"/>
        <v>katB</v>
      </c>
      <c r="AG10006" s="153"/>
      <c r="AH10006" s="153"/>
      <c r="AI10006" t="s">
        <v>201</v>
      </c>
      <c r="AJ10006" t="s">
        <v>17878</v>
      </c>
      <c r="AK10006" s="9" t="str">
        <f>VLOOKUP(Y10006,zdroj!D:AJ,33,0)</f>
        <v>katB</v>
      </c>
    </row>
    <row r="10007" spans="8:37" x14ac:dyDescent="0.25">
      <c r="H10007" s="8"/>
      <c r="I10007" s="8"/>
      <c r="N10007" s="23"/>
      <c r="O10007" s="24"/>
      <c r="P10007" s="19"/>
      <c r="Q10007" s="19"/>
      <c r="R10007" s="19"/>
      <c r="U10007" s="27"/>
      <c r="Y10007" s="9" t="s">
        <v>655</v>
      </c>
      <c r="Z10007" s="9" t="s">
        <v>462</v>
      </c>
      <c r="AA10007" s="9" t="s">
        <v>198</v>
      </c>
      <c r="AB10007" s="9">
        <v>8054762</v>
      </c>
      <c r="AC10007" s="9" t="s">
        <v>10781</v>
      </c>
      <c r="AD10007" s="9" t="s">
        <v>231</v>
      </c>
      <c r="AE10007" s="5">
        <f t="shared" si="334"/>
        <v>0</v>
      </c>
      <c r="AF10007" s="5" t="str">
        <f t="shared" si="335"/>
        <v>katB</v>
      </c>
      <c r="AG10007" s="153"/>
      <c r="AH10007" s="153"/>
      <c r="AI10007" t="s">
        <v>201</v>
      </c>
      <c r="AJ10007" t="s">
        <v>17878</v>
      </c>
      <c r="AK10007" s="9" t="str">
        <f>VLOOKUP(Y10007,zdroj!D:AJ,33,0)</f>
        <v>katB</v>
      </c>
    </row>
    <row r="10008" spans="8:37" x14ac:dyDescent="0.25">
      <c r="H10008" s="8"/>
      <c r="I10008" s="8"/>
      <c r="N10008" s="23"/>
      <c r="O10008" s="24"/>
      <c r="P10008" s="19"/>
      <c r="Q10008" s="19"/>
      <c r="R10008" s="19"/>
      <c r="U10008" s="27"/>
      <c r="Y10008" s="9" t="s">
        <v>655</v>
      </c>
      <c r="Z10008" s="9" t="s">
        <v>462</v>
      </c>
      <c r="AA10008" s="9" t="s">
        <v>198</v>
      </c>
      <c r="AB10008" s="9">
        <v>8054771</v>
      </c>
      <c r="AC10008" s="9" t="s">
        <v>10782</v>
      </c>
      <c r="AD10008" s="9" t="s">
        <v>231</v>
      </c>
      <c r="AE10008" s="5">
        <f t="shared" si="334"/>
        <v>0</v>
      </c>
      <c r="AF10008" s="5" t="str">
        <f t="shared" si="335"/>
        <v>katB</v>
      </c>
      <c r="AG10008" s="153"/>
      <c r="AH10008" s="153"/>
      <c r="AI10008" t="s">
        <v>201</v>
      </c>
      <c r="AJ10008" t="s">
        <v>17878</v>
      </c>
      <c r="AK10008" s="9" t="str">
        <f>VLOOKUP(Y10008,zdroj!D:AJ,33,0)</f>
        <v>katB</v>
      </c>
    </row>
    <row r="10009" spans="8:37" x14ac:dyDescent="0.25">
      <c r="H10009" s="8"/>
      <c r="I10009" s="8"/>
      <c r="N10009" s="23"/>
      <c r="O10009" s="24"/>
      <c r="P10009" s="19"/>
      <c r="Q10009" s="19"/>
      <c r="R10009" s="19"/>
      <c r="U10009" s="27"/>
      <c r="Y10009" s="9" t="s">
        <v>655</v>
      </c>
      <c r="Z10009" s="9" t="s">
        <v>462</v>
      </c>
      <c r="AA10009" s="9" t="s">
        <v>198</v>
      </c>
      <c r="AB10009" s="9">
        <v>8054789</v>
      </c>
      <c r="AC10009" s="9" t="s">
        <v>10783</v>
      </c>
      <c r="AD10009" s="9" t="s">
        <v>231</v>
      </c>
      <c r="AE10009" s="5">
        <f t="shared" si="334"/>
        <v>0</v>
      </c>
      <c r="AF10009" s="5" t="str">
        <f t="shared" si="335"/>
        <v>katB</v>
      </c>
      <c r="AG10009" s="153"/>
      <c r="AH10009" s="153"/>
      <c r="AI10009" t="s">
        <v>201</v>
      </c>
      <c r="AJ10009" t="s">
        <v>17878</v>
      </c>
      <c r="AK10009" s="9" t="str">
        <f>VLOOKUP(Y10009,zdroj!D:AJ,33,0)</f>
        <v>katB</v>
      </c>
    </row>
    <row r="10010" spans="8:37" x14ac:dyDescent="0.25">
      <c r="H10010" s="8"/>
      <c r="I10010" s="8"/>
      <c r="N10010" s="23"/>
      <c r="O10010" s="24"/>
      <c r="P10010" s="19"/>
      <c r="Q10010" s="19"/>
      <c r="R10010" s="19"/>
      <c r="U10010" s="27"/>
      <c r="Y10010" s="9" t="s">
        <v>655</v>
      </c>
      <c r="Z10010" s="9" t="s">
        <v>462</v>
      </c>
      <c r="AA10010" s="9" t="s">
        <v>198</v>
      </c>
      <c r="AB10010" s="9">
        <v>8054797</v>
      </c>
      <c r="AC10010" s="9" t="s">
        <v>10784</v>
      </c>
      <c r="AD10010" s="9" t="s">
        <v>800</v>
      </c>
      <c r="AE10010" s="5">
        <f t="shared" si="334"/>
        <v>0</v>
      </c>
      <c r="AF10010" s="5" t="str">
        <f t="shared" si="335"/>
        <v>Pokryto</v>
      </c>
      <c r="AG10010" s="153"/>
      <c r="AH10010" s="153"/>
      <c r="AI10010" t="s">
        <v>17880</v>
      </c>
      <c r="AJ10010" t="s">
        <v>800</v>
      </c>
      <c r="AK10010" s="9" t="str">
        <f>VLOOKUP(Y10010,zdroj!D:AJ,33,0)</f>
        <v>katB</v>
      </c>
    </row>
    <row r="10011" spans="8:37" x14ac:dyDescent="0.25">
      <c r="H10011" s="8"/>
      <c r="I10011" s="8"/>
      <c r="N10011" s="23"/>
      <c r="O10011" s="24"/>
      <c r="P10011" s="19"/>
      <c r="Q10011" s="19"/>
      <c r="R10011" s="19"/>
      <c r="U10011" s="27"/>
      <c r="Y10011" s="9" t="s">
        <v>655</v>
      </c>
      <c r="Z10011" s="9" t="s">
        <v>462</v>
      </c>
      <c r="AA10011" s="9" t="s">
        <v>198</v>
      </c>
      <c r="AB10011" s="9">
        <v>8054801</v>
      </c>
      <c r="AC10011" s="9" t="s">
        <v>10785</v>
      </c>
      <c r="AD10011" s="9" t="s">
        <v>231</v>
      </c>
      <c r="AE10011" s="5">
        <f t="shared" si="334"/>
        <v>0</v>
      </c>
      <c r="AF10011" s="5" t="str">
        <f t="shared" si="335"/>
        <v>katB</v>
      </c>
      <c r="AG10011" s="153"/>
      <c r="AH10011" s="153"/>
      <c r="AI10011" t="s">
        <v>201</v>
      </c>
      <c r="AJ10011" t="s">
        <v>17878</v>
      </c>
      <c r="AK10011" s="9" t="str">
        <f>VLOOKUP(Y10011,zdroj!D:AJ,33,0)</f>
        <v>katB</v>
      </c>
    </row>
    <row r="10012" spans="8:37" x14ac:dyDescent="0.25">
      <c r="H10012" s="8"/>
      <c r="I10012" s="8"/>
      <c r="N10012" s="23"/>
      <c r="O10012" s="24"/>
      <c r="P10012" s="19"/>
      <c r="Q10012" s="19"/>
      <c r="R10012" s="19"/>
      <c r="U10012" s="27"/>
      <c r="Y10012" s="9" t="s">
        <v>655</v>
      </c>
      <c r="Z10012" s="9" t="s">
        <v>462</v>
      </c>
      <c r="AA10012" s="9" t="s">
        <v>198</v>
      </c>
      <c r="AB10012" s="9">
        <v>8053464</v>
      </c>
      <c r="AC10012" s="9" t="s">
        <v>10786</v>
      </c>
      <c r="AD10012" s="9" t="s">
        <v>231</v>
      </c>
      <c r="AE10012" s="5">
        <f t="shared" si="334"/>
        <v>0</v>
      </c>
      <c r="AF10012" s="5" t="str">
        <f t="shared" si="335"/>
        <v>katB</v>
      </c>
      <c r="AG10012" s="153"/>
      <c r="AH10012" s="153"/>
      <c r="AI10012" t="s">
        <v>201</v>
      </c>
      <c r="AJ10012" t="s">
        <v>17878</v>
      </c>
      <c r="AK10012" s="9" t="str">
        <f>VLOOKUP(Y10012,zdroj!D:AJ,33,0)</f>
        <v>katB</v>
      </c>
    </row>
    <row r="10013" spans="8:37" x14ac:dyDescent="0.25">
      <c r="H10013" s="8"/>
      <c r="I10013" s="8"/>
      <c r="N10013" s="23"/>
      <c r="O10013" s="24"/>
      <c r="P10013" s="19"/>
      <c r="Q10013" s="19"/>
      <c r="R10013" s="19"/>
      <c r="U10013" s="27"/>
      <c r="Y10013" s="9" t="s">
        <v>655</v>
      </c>
      <c r="Z10013" s="9" t="s">
        <v>462</v>
      </c>
      <c r="AA10013" s="9" t="s">
        <v>198</v>
      </c>
      <c r="AB10013" s="9">
        <v>8054819</v>
      </c>
      <c r="AC10013" s="9" t="s">
        <v>10787</v>
      </c>
      <c r="AD10013" s="9" t="s">
        <v>231</v>
      </c>
      <c r="AE10013" s="5">
        <f t="shared" si="334"/>
        <v>0</v>
      </c>
      <c r="AF10013" s="5" t="str">
        <f t="shared" si="335"/>
        <v>katB</v>
      </c>
      <c r="AG10013" s="153"/>
      <c r="AH10013" s="153"/>
      <c r="AI10013" t="s">
        <v>17879</v>
      </c>
      <c r="AJ10013" t="s">
        <v>17878</v>
      </c>
      <c r="AK10013" s="9" t="str">
        <f>VLOOKUP(Y10013,zdroj!D:AJ,33,0)</f>
        <v>katB</v>
      </c>
    </row>
    <row r="10014" spans="8:37" x14ac:dyDescent="0.25">
      <c r="H10014" s="8"/>
      <c r="I10014" s="8"/>
      <c r="N10014" s="23"/>
      <c r="O10014" s="24"/>
      <c r="P10014" s="19"/>
      <c r="Q10014" s="19"/>
      <c r="R10014" s="19"/>
      <c r="U10014" s="27"/>
      <c r="Y10014" s="9" t="s">
        <v>655</v>
      </c>
      <c r="Z10014" s="9" t="s">
        <v>462</v>
      </c>
      <c r="AA10014" s="9" t="s">
        <v>198</v>
      </c>
      <c r="AB10014" s="9">
        <v>8054827</v>
      </c>
      <c r="AC10014" s="9" t="s">
        <v>10788</v>
      </c>
      <c r="AD10014" s="9" t="s">
        <v>800</v>
      </c>
      <c r="AE10014" s="5">
        <f t="shared" si="334"/>
        <v>0</v>
      </c>
      <c r="AF10014" s="5" t="str">
        <f t="shared" si="335"/>
        <v>Pokryto</v>
      </c>
      <c r="AG10014" s="153"/>
      <c r="AH10014" s="153"/>
      <c r="AI10014" t="s">
        <v>229</v>
      </c>
      <c r="AJ10014" t="s">
        <v>800</v>
      </c>
      <c r="AK10014" s="9" t="str">
        <f>VLOOKUP(Y10014,zdroj!D:AJ,33,0)</f>
        <v>katB</v>
      </c>
    </row>
    <row r="10015" spans="8:37" x14ac:dyDescent="0.25">
      <c r="H10015" s="8"/>
      <c r="I10015" s="8"/>
      <c r="N10015" s="23"/>
      <c r="O10015" s="24"/>
      <c r="P10015" s="19"/>
      <c r="Q10015" s="19"/>
      <c r="R10015" s="19"/>
      <c r="U10015" s="27"/>
      <c r="Y10015" s="9" t="s">
        <v>655</v>
      </c>
      <c r="Z10015" s="9" t="s">
        <v>462</v>
      </c>
      <c r="AA10015" s="9" t="s">
        <v>198</v>
      </c>
      <c r="AB10015" s="9">
        <v>28183126</v>
      </c>
      <c r="AC10015" s="9" t="s">
        <v>10789</v>
      </c>
      <c r="AD10015" s="9" t="s">
        <v>231</v>
      </c>
      <c r="AE10015" s="5">
        <f t="shared" si="334"/>
        <v>0</v>
      </c>
      <c r="AF10015" s="5" t="str">
        <f t="shared" si="335"/>
        <v>katB</v>
      </c>
      <c r="AG10015" s="153"/>
      <c r="AH10015" s="153"/>
      <c r="AI10015" t="s">
        <v>201</v>
      </c>
      <c r="AJ10015" t="s">
        <v>17878</v>
      </c>
      <c r="AK10015" s="9" t="str">
        <f>VLOOKUP(Y10015,zdroj!D:AJ,33,0)</f>
        <v>katB</v>
      </c>
    </row>
    <row r="10016" spans="8:37" x14ac:dyDescent="0.25">
      <c r="H10016" s="8"/>
      <c r="I10016" s="8"/>
      <c r="N10016" s="23"/>
      <c r="O10016" s="24"/>
      <c r="P10016" s="19"/>
      <c r="Q10016" s="19"/>
      <c r="R10016" s="19"/>
      <c r="U10016" s="27"/>
      <c r="Y10016" s="9" t="s">
        <v>655</v>
      </c>
      <c r="Z10016" s="9" t="s">
        <v>462</v>
      </c>
      <c r="AA10016" s="9" t="s">
        <v>198</v>
      </c>
      <c r="AB10016" s="9">
        <v>8054851</v>
      </c>
      <c r="AC10016" s="9" t="s">
        <v>10790</v>
      </c>
      <c r="AD10016" s="9" t="s">
        <v>231</v>
      </c>
      <c r="AE10016" s="5">
        <f t="shared" si="334"/>
        <v>0</v>
      </c>
      <c r="AF10016" s="5" t="str">
        <f t="shared" si="335"/>
        <v>katB</v>
      </c>
      <c r="AG10016" s="153"/>
      <c r="AH10016" s="153"/>
      <c r="AI10016" t="s">
        <v>229</v>
      </c>
      <c r="AJ10016" t="s">
        <v>17878</v>
      </c>
      <c r="AK10016" s="9" t="str">
        <f>VLOOKUP(Y10016,zdroj!D:AJ,33,0)</f>
        <v>katB</v>
      </c>
    </row>
    <row r="10017" spans="8:37" x14ac:dyDescent="0.25">
      <c r="H10017" s="8"/>
      <c r="I10017" s="8"/>
      <c r="N10017" s="23"/>
      <c r="O10017" s="24"/>
      <c r="P10017" s="19"/>
      <c r="Q10017" s="19"/>
      <c r="R10017" s="19"/>
      <c r="U10017" s="27"/>
      <c r="Y10017" s="9" t="s">
        <v>655</v>
      </c>
      <c r="Z10017" s="9" t="s">
        <v>462</v>
      </c>
      <c r="AA10017" s="9" t="s">
        <v>198</v>
      </c>
      <c r="AB10017" s="9">
        <v>8054860</v>
      </c>
      <c r="AC10017" s="9" t="s">
        <v>10791</v>
      </c>
      <c r="AD10017" s="9" t="s">
        <v>231</v>
      </c>
      <c r="AE10017" s="5">
        <f t="shared" si="334"/>
        <v>0</v>
      </c>
      <c r="AF10017" s="5" t="str">
        <f t="shared" si="335"/>
        <v>katB</v>
      </c>
      <c r="AG10017" s="153"/>
      <c r="AH10017" s="153"/>
      <c r="AI10017" t="s">
        <v>201</v>
      </c>
      <c r="AJ10017" t="s">
        <v>17878</v>
      </c>
      <c r="AK10017" s="9" t="str">
        <f>VLOOKUP(Y10017,zdroj!D:AJ,33,0)</f>
        <v>katB</v>
      </c>
    </row>
    <row r="10018" spans="8:37" x14ac:dyDescent="0.25">
      <c r="H10018" s="8"/>
      <c r="I10018" s="8"/>
      <c r="N10018" s="23"/>
      <c r="O10018" s="24"/>
      <c r="P10018" s="19"/>
      <c r="Q10018" s="19"/>
      <c r="R10018" s="19"/>
      <c r="U10018" s="27"/>
      <c r="Y10018" s="9" t="s">
        <v>655</v>
      </c>
      <c r="Z10018" s="9" t="s">
        <v>462</v>
      </c>
      <c r="AA10018" s="9" t="s">
        <v>198</v>
      </c>
      <c r="AB10018" s="9">
        <v>8054878</v>
      </c>
      <c r="AC10018" s="9" t="s">
        <v>10792</v>
      </c>
      <c r="AD10018" s="9" t="s">
        <v>800</v>
      </c>
      <c r="AE10018" s="5">
        <f t="shared" si="334"/>
        <v>0</v>
      </c>
      <c r="AF10018" s="5" t="str">
        <f t="shared" si="335"/>
        <v>Pokryto</v>
      </c>
      <c r="AG10018" s="153"/>
      <c r="AH10018" s="153"/>
      <c r="AI10018" t="s">
        <v>17882</v>
      </c>
      <c r="AJ10018" t="s">
        <v>800</v>
      </c>
      <c r="AK10018" s="9" t="str">
        <f>VLOOKUP(Y10018,zdroj!D:AJ,33,0)</f>
        <v>katB</v>
      </c>
    </row>
    <row r="10019" spans="8:37" x14ac:dyDescent="0.25">
      <c r="H10019" s="8"/>
      <c r="I10019" s="8"/>
      <c r="N10019" s="23"/>
      <c r="O10019" s="24"/>
      <c r="P10019" s="19"/>
      <c r="Q10019" s="19"/>
      <c r="R10019" s="19"/>
      <c r="U10019" s="27"/>
      <c r="Y10019" s="9" t="s">
        <v>655</v>
      </c>
      <c r="Z10019" s="9" t="s">
        <v>462</v>
      </c>
      <c r="AA10019" s="9" t="s">
        <v>198</v>
      </c>
      <c r="AB10019" s="9">
        <v>8054886</v>
      </c>
      <c r="AC10019" s="9" t="s">
        <v>10793</v>
      </c>
      <c r="AD10019" s="9" t="s">
        <v>800</v>
      </c>
      <c r="AE10019" s="5">
        <f t="shared" si="334"/>
        <v>0</v>
      </c>
      <c r="AF10019" s="5" t="str">
        <f t="shared" si="335"/>
        <v>Pokryto</v>
      </c>
      <c r="AG10019" s="153"/>
      <c r="AH10019" s="153"/>
      <c r="AI10019" t="s">
        <v>236</v>
      </c>
      <c r="AJ10019" t="s">
        <v>800</v>
      </c>
      <c r="AK10019" s="9" t="str">
        <f>VLOOKUP(Y10019,zdroj!D:AJ,33,0)</f>
        <v>katB</v>
      </c>
    </row>
    <row r="10020" spans="8:37" x14ac:dyDescent="0.25">
      <c r="H10020" s="8"/>
      <c r="I10020" s="8"/>
      <c r="N10020" s="23"/>
      <c r="O10020" s="24"/>
      <c r="P10020" s="19"/>
      <c r="Q10020" s="19"/>
      <c r="R10020" s="19"/>
      <c r="U10020" s="27"/>
      <c r="Y10020" s="9" t="s">
        <v>655</v>
      </c>
      <c r="Z10020" s="9" t="s">
        <v>462</v>
      </c>
      <c r="AA10020" s="9" t="s">
        <v>198</v>
      </c>
      <c r="AB10020" s="9">
        <v>8054894</v>
      </c>
      <c r="AC10020" s="9" t="s">
        <v>10794</v>
      </c>
      <c r="AD10020" s="9" t="s">
        <v>231</v>
      </c>
      <c r="AE10020" s="5">
        <f t="shared" si="334"/>
        <v>0</v>
      </c>
      <c r="AF10020" s="5" t="str">
        <f t="shared" si="335"/>
        <v>katB</v>
      </c>
      <c r="AG10020" s="153"/>
      <c r="AH10020" s="153"/>
      <c r="AI10020" t="s">
        <v>201</v>
      </c>
      <c r="AJ10020" t="s">
        <v>17878</v>
      </c>
      <c r="AK10020" s="9" t="str">
        <f>VLOOKUP(Y10020,zdroj!D:AJ,33,0)</f>
        <v>katB</v>
      </c>
    </row>
    <row r="10021" spans="8:37" x14ac:dyDescent="0.25">
      <c r="H10021" s="8"/>
      <c r="I10021" s="8"/>
      <c r="N10021" s="23"/>
      <c r="O10021" s="24"/>
      <c r="P10021" s="19"/>
      <c r="Q10021" s="19"/>
      <c r="R10021" s="19"/>
      <c r="U10021" s="27"/>
      <c r="Y10021" s="9" t="s">
        <v>655</v>
      </c>
      <c r="Z10021" s="9" t="s">
        <v>462</v>
      </c>
      <c r="AA10021" s="9" t="s">
        <v>198</v>
      </c>
      <c r="AB10021" s="9">
        <v>8054908</v>
      </c>
      <c r="AC10021" s="9" t="s">
        <v>10795</v>
      </c>
      <c r="AD10021" s="9" t="s">
        <v>231</v>
      </c>
      <c r="AE10021" s="5">
        <f t="shared" si="334"/>
        <v>0</v>
      </c>
      <c r="AF10021" s="5" t="str">
        <f t="shared" si="335"/>
        <v>katB</v>
      </c>
      <c r="AG10021" s="153"/>
      <c r="AH10021" s="153"/>
      <c r="AI10021" t="s">
        <v>201</v>
      </c>
      <c r="AJ10021" t="s">
        <v>17878</v>
      </c>
      <c r="AK10021" s="9" t="str">
        <f>VLOOKUP(Y10021,zdroj!D:AJ,33,0)</f>
        <v>katB</v>
      </c>
    </row>
    <row r="10022" spans="8:37" x14ac:dyDescent="0.25">
      <c r="H10022" s="8"/>
      <c r="I10022" s="8"/>
      <c r="N10022" s="23"/>
      <c r="O10022" s="24"/>
      <c r="P10022" s="19"/>
      <c r="Q10022" s="19"/>
      <c r="R10022" s="19"/>
      <c r="U10022" s="27"/>
      <c r="Y10022" s="9" t="s">
        <v>655</v>
      </c>
      <c r="Z10022" s="9" t="s">
        <v>462</v>
      </c>
      <c r="AA10022" s="9" t="s">
        <v>198</v>
      </c>
      <c r="AB10022" s="9">
        <v>8053472</v>
      </c>
      <c r="AC10022" s="9" t="s">
        <v>10796</v>
      </c>
      <c r="AD10022" s="9" t="s">
        <v>231</v>
      </c>
      <c r="AE10022" s="5">
        <f t="shared" si="334"/>
        <v>0</v>
      </c>
      <c r="AF10022" s="5" t="str">
        <f t="shared" si="335"/>
        <v>katB</v>
      </c>
      <c r="AG10022" s="153"/>
      <c r="AH10022" s="153"/>
      <c r="AI10022" t="s">
        <v>201</v>
      </c>
      <c r="AJ10022" t="s">
        <v>17878</v>
      </c>
      <c r="AK10022" s="9" t="str">
        <f>VLOOKUP(Y10022,zdroj!D:AJ,33,0)</f>
        <v>katB</v>
      </c>
    </row>
    <row r="10023" spans="8:37" x14ac:dyDescent="0.25">
      <c r="H10023" s="8"/>
      <c r="I10023" s="8"/>
      <c r="N10023" s="23"/>
      <c r="O10023" s="24"/>
      <c r="P10023" s="19"/>
      <c r="Q10023" s="19"/>
      <c r="R10023" s="19"/>
      <c r="U10023" s="27"/>
      <c r="Y10023" s="9" t="s">
        <v>655</v>
      </c>
      <c r="Z10023" s="9" t="s">
        <v>462</v>
      </c>
      <c r="AA10023" s="9" t="s">
        <v>198</v>
      </c>
      <c r="AB10023" s="9">
        <v>8054916</v>
      </c>
      <c r="AC10023" s="9" t="s">
        <v>10797</v>
      </c>
      <c r="AD10023" s="9" t="s">
        <v>231</v>
      </c>
      <c r="AE10023" s="5">
        <f t="shared" si="334"/>
        <v>0</v>
      </c>
      <c r="AF10023" s="5" t="str">
        <f t="shared" si="335"/>
        <v>katB</v>
      </c>
      <c r="AG10023" s="153"/>
      <c r="AH10023" s="153"/>
      <c r="AI10023" t="s">
        <v>201</v>
      </c>
      <c r="AJ10023" t="s">
        <v>17878</v>
      </c>
      <c r="AK10023" s="9" t="str">
        <f>VLOOKUP(Y10023,zdroj!D:AJ,33,0)</f>
        <v>katB</v>
      </c>
    </row>
    <row r="10024" spans="8:37" x14ac:dyDescent="0.25">
      <c r="H10024" s="8"/>
      <c r="I10024" s="8"/>
      <c r="N10024" s="23"/>
      <c r="O10024" s="24"/>
      <c r="P10024" s="19"/>
      <c r="Q10024" s="19"/>
      <c r="R10024" s="19"/>
      <c r="U10024" s="27"/>
      <c r="Y10024" s="9" t="s">
        <v>655</v>
      </c>
      <c r="Z10024" s="9" t="s">
        <v>462</v>
      </c>
      <c r="AA10024" s="9" t="s">
        <v>198</v>
      </c>
      <c r="AB10024" s="9">
        <v>8054924</v>
      </c>
      <c r="AC10024" s="9" t="s">
        <v>10798</v>
      </c>
      <c r="AD10024" s="9" t="s">
        <v>231</v>
      </c>
      <c r="AE10024" s="5">
        <f t="shared" si="334"/>
        <v>0</v>
      </c>
      <c r="AF10024" s="5" t="str">
        <f t="shared" si="335"/>
        <v>katB</v>
      </c>
      <c r="AG10024" s="153"/>
      <c r="AH10024" s="153"/>
      <c r="AI10024" t="s">
        <v>201</v>
      </c>
      <c r="AJ10024" t="s">
        <v>17878</v>
      </c>
      <c r="AK10024" s="9" t="str">
        <f>VLOOKUP(Y10024,zdroj!D:AJ,33,0)</f>
        <v>katB</v>
      </c>
    </row>
    <row r="10025" spans="8:37" x14ac:dyDescent="0.25">
      <c r="H10025" s="8"/>
      <c r="I10025" s="8"/>
      <c r="N10025" s="23"/>
      <c r="O10025" s="24"/>
      <c r="P10025" s="19"/>
      <c r="Q10025" s="19"/>
      <c r="R10025" s="19"/>
      <c r="U10025" s="27"/>
      <c r="Y10025" s="9" t="s">
        <v>655</v>
      </c>
      <c r="Z10025" s="9" t="s">
        <v>462</v>
      </c>
      <c r="AA10025" s="9" t="s">
        <v>198</v>
      </c>
      <c r="AB10025" s="9">
        <v>8054932</v>
      </c>
      <c r="AC10025" s="9" t="s">
        <v>10799</v>
      </c>
      <c r="AD10025" s="9" t="s">
        <v>231</v>
      </c>
      <c r="AE10025" s="5">
        <f t="shared" si="334"/>
        <v>0</v>
      </c>
      <c r="AF10025" s="5" t="str">
        <f t="shared" si="335"/>
        <v>katB</v>
      </c>
      <c r="AG10025" s="153"/>
      <c r="AH10025" s="153"/>
      <c r="AI10025" t="s">
        <v>201</v>
      </c>
      <c r="AJ10025" t="s">
        <v>17878</v>
      </c>
      <c r="AK10025" s="9" t="str">
        <f>VLOOKUP(Y10025,zdroj!D:AJ,33,0)</f>
        <v>katB</v>
      </c>
    </row>
    <row r="10026" spans="8:37" x14ac:dyDescent="0.25">
      <c r="H10026" s="8"/>
      <c r="I10026" s="8"/>
      <c r="N10026" s="23"/>
      <c r="O10026" s="24"/>
      <c r="P10026" s="19"/>
      <c r="Q10026" s="19"/>
      <c r="R10026" s="19"/>
      <c r="U10026" s="27"/>
      <c r="Y10026" s="9" t="s">
        <v>655</v>
      </c>
      <c r="Z10026" s="9" t="s">
        <v>462</v>
      </c>
      <c r="AA10026" s="9" t="s">
        <v>198</v>
      </c>
      <c r="AB10026" s="9">
        <v>8054941</v>
      </c>
      <c r="AC10026" s="9" t="s">
        <v>10800</v>
      </c>
      <c r="AD10026" s="9" t="s">
        <v>231</v>
      </c>
      <c r="AE10026" s="5">
        <f t="shared" si="334"/>
        <v>0</v>
      </c>
      <c r="AF10026" s="5" t="str">
        <f t="shared" si="335"/>
        <v>katB</v>
      </c>
      <c r="AG10026" s="153"/>
      <c r="AH10026" s="153"/>
      <c r="AI10026" t="s">
        <v>17879</v>
      </c>
      <c r="AJ10026" t="s">
        <v>17878</v>
      </c>
      <c r="AK10026" s="9" t="str">
        <f>VLOOKUP(Y10026,zdroj!D:AJ,33,0)</f>
        <v>katB</v>
      </c>
    </row>
    <row r="10027" spans="8:37" x14ac:dyDescent="0.25">
      <c r="H10027" s="8"/>
      <c r="I10027" s="8"/>
      <c r="N10027" s="23"/>
      <c r="O10027" s="24"/>
      <c r="P10027" s="19"/>
      <c r="Q10027" s="19"/>
      <c r="R10027" s="19"/>
      <c r="U10027" s="27"/>
      <c r="Y10027" s="9" t="s">
        <v>655</v>
      </c>
      <c r="Z10027" s="9" t="s">
        <v>462</v>
      </c>
      <c r="AA10027" s="9" t="s">
        <v>198</v>
      </c>
      <c r="AB10027" s="9">
        <v>8054959</v>
      </c>
      <c r="AC10027" s="9" t="s">
        <v>10801</v>
      </c>
      <c r="AD10027" s="9" t="s">
        <v>800</v>
      </c>
      <c r="AE10027" s="5">
        <f t="shared" si="334"/>
        <v>0</v>
      </c>
      <c r="AF10027" s="5" t="str">
        <f t="shared" si="335"/>
        <v>Pokryto</v>
      </c>
      <c r="AG10027" s="153"/>
      <c r="AH10027" s="153"/>
      <c r="AI10027" t="s">
        <v>201</v>
      </c>
      <c r="AJ10027" t="s">
        <v>800</v>
      </c>
      <c r="AK10027" s="9" t="str">
        <f>VLOOKUP(Y10027,zdroj!D:AJ,33,0)</f>
        <v>katB</v>
      </c>
    </row>
    <row r="10028" spans="8:37" x14ac:dyDescent="0.25">
      <c r="H10028" s="8"/>
      <c r="I10028" s="8"/>
      <c r="N10028" s="23"/>
      <c r="O10028" s="24"/>
      <c r="P10028" s="19"/>
      <c r="Q10028" s="19"/>
      <c r="R10028" s="19"/>
      <c r="U10028" s="27"/>
      <c r="Y10028" s="9" t="s">
        <v>655</v>
      </c>
      <c r="Z10028" s="9" t="s">
        <v>462</v>
      </c>
      <c r="AA10028" s="9" t="s">
        <v>198</v>
      </c>
      <c r="AB10028" s="9">
        <v>8054967</v>
      </c>
      <c r="AC10028" s="9" t="s">
        <v>10802</v>
      </c>
      <c r="AD10028" s="9" t="s">
        <v>800</v>
      </c>
      <c r="AE10028" s="5">
        <f t="shared" si="334"/>
        <v>0</v>
      </c>
      <c r="AF10028" s="5" t="str">
        <f t="shared" si="335"/>
        <v>Pokryto</v>
      </c>
      <c r="AG10028" s="153"/>
      <c r="AH10028" s="153"/>
      <c r="AI10028" t="s">
        <v>201</v>
      </c>
      <c r="AJ10028" t="s">
        <v>800</v>
      </c>
      <c r="AK10028" s="9" t="str">
        <f>VLOOKUP(Y10028,zdroj!D:AJ,33,0)</f>
        <v>katB</v>
      </c>
    </row>
    <row r="10029" spans="8:37" x14ac:dyDescent="0.25">
      <c r="H10029" s="8"/>
      <c r="I10029" s="8"/>
      <c r="N10029" s="23"/>
      <c r="O10029" s="24"/>
      <c r="P10029" s="19"/>
      <c r="Q10029" s="19"/>
      <c r="R10029" s="19"/>
      <c r="U10029" s="27"/>
      <c r="Y10029" s="9" t="s">
        <v>655</v>
      </c>
      <c r="Z10029" s="9" t="s">
        <v>462</v>
      </c>
      <c r="AA10029" s="9" t="s">
        <v>198</v>
      </c>
      <c r="AB10029" s="9">
        <v>8054983</v>
      </c>
      <c r="AC10029" s="9" t="s">
        <v>10803</v>
      </c>
      <c r="AD10029" s="9" t="s">
        <v>231</v>
      </c>
      <c r="AE10029" s="5">
        <f t="shared" si="334"/>
        <v>0</v>
      </c>
      <c r="AF10029" s="5" t="str">
        <f t="shared" si="335"/>
        <v>katB</v>
      </c>
      <c r="AG10029" s="153"/>
      <c r="AH10029" s="153"/>
      <c r="AI10029" t="s">
        <v>201</v>
      </c>
      <c r="AJ10029" t="s">
        <v>17878</v>
      </c>
      <c r="AK10029" s="9" t="str">
        <f>VLOOKUP(Y10029,zdroj!D:AJ,33,0)</f>
        <v>katB</v>
      </c>
    </row>
    <row r="10030" spans="8:37" x14ac:dyDescent="0.25">
      <c r="H10030" s="8"/>
      <c r="I10030" s="8"/>
      <c r="N10030" s="23"/>
      <c r="O10030" s="24"/>
      <c r="P10030" s="19"/>
      <c r="Q10030" s="19"/>
      <c r="R10030" s="19"/>
      <c r="U10030" s="27"/>
      <c r="Y10030" s="9" t="s">
        <v>655</v>
      </c>
      <c r="Z10030" s="9" t="s">
        <v>462</v>
      </c>
      <c r="AA10030" s="9" t="s">
        <v>198</v>
      </c>
      <c r="AB10030" s="9">
        <v>8054991</v>
      </c>
      <c r="AC10030" s="9" t="s">
        <v>10804</v>
      </c>
      <c r="AD10030" s="9" t="s">
        <v>231</v>
      </c>
      <c r="AE10030" s="5">
        <f t="shared" si="334"/>
        <v>0</v>
      </c>
      <c r="AF10030" s="5" t="str">
        <f t="shared" si="335"/>
        <v>katB</v>
      </c>
      <c r="AG10030" s="153"/>
      <c r="AH10030" s="153"/>
      <c r="AI10030" t="s">
        <v>201</v>
      </c>
      <c r="AJ10030" t="s">
        <v>17878</v>
      </c>
      <c r="AK10030" s="9" t="str">
        <f>VLOOKUP(Y10030,zdroj!D:AJ,33,0)</f>
        <v>katB</v>
      </c>
    </row>
    <row r="10031" spans="8:37" x14ac:dyDescent="0.25">
      <c r="H10031" s="8"/>
      <c r="I10031" s="8"/>
      <c r="N10031" s="23"/>
      <c r="O10031" s="24"/>
      <c r="P10031" s="19"/>
      <c r="Q10031" s="19"/>
      <c r="R10031" s="19"/>
      <c r="U10031" s="27"/>
      <c r="Y10031" s="9" t="s">
        <v>655</v>
      </c>
      <c r="Z10031" s="9" t="s">
        <v>462</v>
      </c>
      <c r="AA10031" s="9" t="s">
        <v>198</v>
      </c>
      <c r="AB10031" s="9">
        <v>8055009</v>
      </c>
      <c r="AC10031" s="9" t="s">
        <v>10805</v>
      </c>
      <c r="AD10031" s="9" t="s">
        <v>231</v>
      </c>
      <c r="AE10031" s="5">
        <f t="shared" si="334"/>
        <v>0</v>
      </c>
      <c r="AF10031" s="5" t="str">
        <f t="shared" si="335"/>
        <v>katB</v>
      </c>
      <c r="AG10031" s="153"/>
      <c r="AH10031" s="153"/>
      <c r="AI10031" t="s">
        <v>201</v>
      </c>
      <c r="AJ10031" t="s">
        <v>17878</v>
      </c>
      <c r="AK10031" s="9" t="str">
        <f>VLOOKUP(Y10031,zdroj!D:AJ,33,0)</f>
        <v>katB</v>
      </c>
    </row>
    <row r="10032" spans="8:37" x14ac:dyDescent="0.25">
      <c r="H10032" s="8"/>
      <c r="I10032" s="8"/>
      <c r="N10032" s="23"/>
      <c r="O10032" s="24"/>
      <c r="P10032" s="19"/>
      <c r="Q10032" s="19"/>
      <c r="R10032" s="19"/>
      <c r="U10032" s="27"/>
      <c r="Y10032" s="9" t="s">
        <v>655</v>
      </c>
      <c r="Z10032" s="9" t="s">
        <v>462</v>
      </c>
      <c r="AA10032" s="9" t="s">
        <v>198</v>
      </c>
      <c r="AB10032" s="9">
        <v>8053481</v>
      </c>
      <c r="AC10032" s="9" t="s">
        <v>10806</v>
      </c>
      <c r="AD10032" s="9" t="s">
        <v>231</v>
      </c>
      <c r="AE10032" s="5">
        <f t="shared" si="334"/>
        <v>0</v>
      </c>
      <c r="AF10032" s="5" t="str">
        <f t="shared" si="335"/>
        <v>katB</v>
      </c>
      <c r="AG10032" s="153"/>
      <c r="AH10032" s="153"/>
      <c r="AI10032" t="s">
        <v>17879</v>
      </c>
      <c r="AJ10032" t="s">
        <v>17878</v>
      </c>
      <c r="AK10032" s="9" t="str">
        <f>VLOOKUP(Y10032,zdroj!D:AJ,33,0)</f>
        <v>katB</v>
      </c>
    </row>
    <row r="10033" spans="8:37" x14ac:dyDescent="0.25">
      <c r="H10033" s="8"/>
      <c r="I10033" s="8"/>
      <c r="N10033" s="23"/>
      <c r="O10033" s="24"/>
      <c r="P10033" s="19"/>
      <c r="Q10033" s="19"/>
      <c r="R10033" s="19"/>
      <c r="U10033" s="27"/>
      <c r="Y10033" s="9" t="s">
        <v>655</v>
      </c>
      <c r="Z10033" s="9" t="s">
        <v>462</v>
      </c>
      <c r="AA10033" s="9" t="s">
        <v>198</v>
      </c>
      <c r="AB10033" s="9">
        <v>8055017</v>
      </c>
      <c r="AC10033" s="9" t="s">
        <v>10807</v>
      </c>
      <c r="AD10033" s="9" t="s">
        <v>231</v>
      </c>
      <c r="AE10033" s="5">
        <f t="shared" si="334"/>
        <v>0</v>
      </c>
      <c r="AF10033" s="5" t="str">
        <f t="shared" si="335"/>
        <v>katB</v>
      </c>
      <c r="AG10033" s="153"/>
      <c r="AH10033" s="153"/>
      <c r="AI10033" t="s">
        <v>201</v>
      </c>
      <c r="AJ10033" t="s">
        <v>17878</v>
      </c>
      <c r="AK10033" s="9" t="str">
        <f>VLOOKUP(Y10033,zdroj!D:AJ,33,0)</f>
        <v>katB</v>
      </c>
    </row>
    <row r="10034" spans="8:37" x14ac:dyDescent="0.25">
      <c r="H10034" s="8"/>
      <c r="I10034" s="8"/>
      <c r="N10034" s="23"/>
      <c r="O10034" s="24"/>
      <c r="P10034" s="19"/>
      <c r="Q10034" s="19"/>
      <c r="R10034" s="19"/>
      <c r="U10034" s="27"/>
      <c r="Y10034" s="9" t="s">
        <v>655</v>
      </c>
      <c r="Z10034" s="9" t="s">
        <v>462</v>
      </c>
      <c r="AA10034" s="9" t="s">
        <v>198</v>
      </c>
      <c r="AB10034" s="9">
        <v>8055025</v>
      </c>
      <c r="AC10034" s="9" t="s">
        <v>10808</v>
      </c>
      <c r="AD10034" s="9" t="s">
        <v>231</v>
      </c>
      <c r="AE10034" s="5">
        <f t="shared" si="334"/>
        <v>0</v>
      </c>
      <c r="AF10034" s="5" t="str">
        <f t="shared" si="335"/>
        <v>katB</v>
      </c>
      <c r="AG10034" s="153"/>
      <c r="AH10034" s="153"/>
      <c r="AI10034" t="s">
        <v>17880</v>
      </c>
      <c r="AJ10034" t="s">
        <v>17878</v>
      </c>
      <c r="AK10034" s="9" t="str">
        <f>VLOOKUP(Y10034,zdroj!D:AJ,33,0)</f>
        <v>katB</v>
      </c>
    </row>
    <row r="10035" spans="8:37" x14ac:dyDescent="0.25">
      <c r="H10035" s="8"/>
      <c r="I10035" s="8"/>
      <c r="N10035" s="23"/>
      <c r="O10035" s="24"/>
      <c r="P10035" s="19"/>
      <c r="Q10035" s="19"/>
      <c r="R10035" s="19"/>
      <c r="U10035" s="27"/>
      <c r="Y10035" s="9" t="s">
        <v>655</v>
      </c>
      <c r="Z10035" s="9" t="s">
        <v>462</v>
      </c>
      <c r="AA10035" s="9" t="s">
        <v>198</v>
      </c>
      <c r="AB10035" s="9">
        <v>8055033</v>
      </c>
      <c r="AC10035" s="9" t="s">
        <v>10809</v>
      </c>
      <c r="AD10035" s="9" t="s">
        <v>231</v>
      </c>
      <c r="AE10035" s="5">
        <f t="shared" si="334"/>
        <v>0</v>
      </c>
      <c r="AF10035" s="5" t="str">
        <f t="shared" si="335"/>
        <v>katB</v>
      </c>
      <c r="AG10035" s="153"/>
      <c r="AH10035" s="153"/>
      <c r="AI10035" t="s">
        <v>201</v>
      </c>
      <c r="AJ10035" t="s">
        <v>17878</v>
      </c>
      <c r="AK10035" s="9" t="str">
        <f>VLOOKUP(Y10035,zdroj!D:AJ,33,0)</f>
        <v>katB</v>
      </c>
    </row>
    <row r="10036" spans="8:37" x14ac:dyDescent="0.25">
      <c r="H10036" s="8"/>
      <c r="I10036" s="8"/>
      <c r="N10036" s="23"/>
      <c r="O10036" s="24"/>
      <c r="P10036" s="19"/>
      <c r="Q10036" s="19"/>
      <c r="R10036" s="19"/>
      <c r="U10036" s="27"/>
      <c r="Y10036" s="9" t="s">
        <v>655</v>
      </c>
      <c r="Z10036" s="9" t="s">
        <v>462</v>
      </c>
      <c r="AA10036" s="9" t="s">
        <v>198</v>
      </c>
      <c r="AB10036" s="9">
        <v>8055041</v>
      </c>
      <c r="AC10036" s="9" t="s">
        <v>10810</v>
      </c>
      <c r="AD10036" s="9" t="s">
        <v>231</v>
      </c>
      <c r="AE10036" s="5">
        <f t="shared" si="334"/>
        <v>0</v>
      </c>
      <c r="AF10036" s="5" t="str">
        <f t="shared" si="335"/>
        <v>katB</v>
      </c>
      <c r="AG10036" s="153"/>
      <c r="AH10036" s="153"/>
      <c r="AI10036" t="s">
        <v>17879</v>
      </c>
      <c r="AJ10036" t="s">
        <v>17878</v>
      </c>
      <c r="AK10036" s="9" t="str">
        <f>VLOOKUP(Y10036,zdroj!D:AJ,33,0)</f>
        <v>katB</v>
      </c>
    </row>
    <row r="10037" spans="8:37" x14ac:dyDescent="0.25">
      <c r="H10037" s="8"/>
      <c r="I10037" s="8"/>
      <c r="N10037" s="23"/>
      <c r="O10037" s="24"/>
      <c r="P10037" s="19"/>
      <c r="Q10037" s="19"/>
      <c r="R10037" s="19"/>
      <c r="U10037" s="27"/>
      <c r="Y10037" s="9" t="s">
        <v>655</v>
      </c>
      <c r="Z10037" s="9" t="s">
        <v>462</v>
      </c>
      <c r="AA10037" s="9" t="s">
        <v>198</v>
      </c>
      <c r="AB10037" s="9">
        <v>8055050</v>
      </c>
      <c r="AC10037" s="9" t="s">
        <v>10811</v>
      </c>
      <c r="AD10037" s="9" t="s">
        <v>231</v>
      </c>
      <c r="AE10037" s="5">
        <f t="shared" si="334"/>
        <v>0</v>
      </c>
      <c r="AF10037" s="5" t="str">
        <f t="shared" si="335"/>
        <v>katB</v>
      </c>
      <c r="AG10037" s="153"/>
      <c r="AH10037" s="153"/>
      <c r="AI10037" t="s">
        <v>201</v>
      </c>
      <c r="AJ10037" t="s">
        <v>17878</v>
      </c>
      <c r="AK10037" s="9" t="str">
        <f>VLOOKUP(Y10037,zdroj!D:AJ,33,0)</f>
        <v>katB</v>
      </c>
    </row>
    <row r="10038" spans="8:37" x14ac:dyDescent="0.25">
      <c r="H10038" s="8"/>
      <c r="I10038" s="8"/>
      <c r="N10038" s="23"/>
      <c r="O10038" s="24"/>
      <c r="P10038" s="19"/>
      <c r="Q10038" s="19"/>
      <c r="R10038" s="19"/>
      <c r="U10038" s="27"/>
      <c r="Y10038" s="9" t="s">
        <v>655</v>
      </c>
      <c r="Z10038" s="9" t="s">
        <v>462</v>
      </c>
      <c r="AA10038" s="9" t="s">
        <v>198</v>
      </c>
      <c r="AB10038" s="9">
        <v>8055068</v>
      </c>
      <c r="AC10038" s="9" t="s">
        <v>10812</v>
      </c>
      <c r="AD10038" s="9" t="s">
        <v>231</v>
      </c>
      <c r="AE10038" s="5">
        <f t="shared" si="334"/>
        <v>0</v>
      </c>
      <c r="AF10038" s="5" t="str">
        <f t="shared" si="335"/>
        <v>katB</v>
      </c>
      <c r="AG10038" s="153"/>
      <c r="AH10038" s="153"/>
      <c r="AI10038" t="s">
        <v>201</v>
      </c>
      <c r="AJ10038" t="s">
        <v>17878</v>
      </c>
      <c r="AK10038" s="9" t="str">
        <f>VLOOKUP(Y10038,zdroj!D:AJ,33,0)</f>
        <v>katB</v>
      </c>
    </row>
    <row r="10039" spans="8:37" x14ac:dyDescent="0.25">
      <c r="H10039" s="8"/>
      <c r="I10039" s="8"/>
      <c r="N10039" s="23"/>
      <c r="O10039" s="24"/>
      <c r="P10039" s="19"/>
      <c r="Q10039" s="19"/>
      <c r="R10039" s="19"/>
      <c r="U10039" s="27"/>
      <c r="Y10039" s="9" t="s">
        <v>655</v>
      </c>
      <c r="Z10039" s="9" t="s">
        <v>462</v>
      </c>
      <c r="AA10039" s="9" t="s">
        <v>198</v>
      </c>
      <c r="AB10039" s="9">
        <v>8055076</v>
      </c>
      <c r="AC10039" s="9" t="s">
        <v>10813</v>
      </c>
      <c r="AD10039" s="9" t="s">
        <v>231</v>
      </c>
      <c r="AE10039" s="5">
        <f t="shared" si="334"/>
        <v>0</v>
      </c>
      <c r="AF10039" s="5" t="str">
        <f t="shared" si="335"/>
        <v>katB</v>
      </c>
      <c r="AG10039" s="153"/>
      <c r="AH10039" s="153"/>
      <c r="AI10039" t="s">
        <v>201</v>
      </c>
      <c r="AJ10039" t="s">
        <v>17878</v>
      </c>
      <c r="AK10039" s="9" t="str">
        <f>VLOOKUP(Y10039,zdroj!D:AJ,33,0)</f>
        <v>katB</v>
      </c>
    </row>
    <row r="10040" spans="8:37" x14ac:dyDescent="0.25">
      <c r="H10040" s="8"/>
      <c r="I10040" s="8"/>
      <c r="N10040" s="23"/>
      <c r="O10040" s="24"/>
      <c r="P10040" s="19"/>
      <c r="Q10040" s="19"/>
      <c r="R10040" s="19"/>
      <c r="U10040" s="27"/>
      <c r="Y10040" s="9" t="s">
        <v>655</v>
      </c>
      <c r="Z10040" s="9" t="s">
        <v>462</v>
      </c>
      <c r="AA10040" s="9" t="s">
        <v>198</v>
      </c>
      <c r="AB10040" s="9">
        <v>8055084</v>
      </c>
      <c r="AC10040" s="9" t="s">
        <v>10814</v>
      </c>
      <c r="AD10040" s="9" t="s">
        <v>231</v>
      </c>
      <c r="AE10040" s="5">
        <f t="shared" si="334"/>
        <v>0</v>
      </c>
      <c r="AF10040" s="5" t="str">
        <f t="shared" si="335"/>
        <v>katB</v>
      </c>
      <c r="AG10040" s="153"/>
      <c r="AH10040" s="153"/>
      <c r="AI10040" t="s">
        <v>201</v>
      </c>
      <c r="AJ10040" t="s">
        <v>17878</v>
      </c>
      <c r="AK10040" s="9" t="str">
        <f>VLOOKUP(Y10040,zdroj!D:AJ,33,0)</f>
        <v>katB</v>
      </c>
    </row>
    <row r="10041" spans="8:37" x14ac:dyDescent="0.25">
      <c r="H10041" s="8"/>
      <c r="I10041" s="8"/>
      <c r="N10041" s="23"/>
      <c r="O10041" s="24"/>
      <c r="P10041" s="19"/>
      <c r="Q10041" s="19"/>
      <c r="R10041" s="19"/>
      <c r="U10041" s="27"/>
      <c r="Y10041" s="9" t="s">
        <v>655</v>
      </c>
      <c r="Z10041" s="9" t="s">
        <v>462</v>
      </c>
      <c r="AA10041" s="9" t="s">
        <v>198</v>
      </c>
      <c r="AB10041" s="9">
        <v>8055092</v>
      </c>
      <c r="AC10041" s="9" t="s">
        <v>10815</v>
      </c>
      <c r="AD10041" s="9" t="s">
        <v>231</v>
      </c>
      <c r="AE10041" s="5">
        <f t="shared" si="334"/>
        <v>0</v>
      </c>
      <c r="AF10041" s="5" t="str">
        <f t="shared" si="335"/>
        <v>katB</v>
      </c>
      <c r="AG10041" s="153"/>
      <c r="AH10041" s="153"/>
      <c r="AI10041" t="s">
        <v>201</v>
      </c>
      <c r="AJ10041" t="s">
        <v>17878</v>
      </c>
      <c r="AK10041" s="9" t="str">
        <f>VLOOKUP(Y10041,zdroj!D:AJ,33,0)</f>
        <v>katB</v>
      </c>
    </row>
    <row r="10042" spans="8:37" x14ac:dyDescent="0.25">
      <c r="H10042" s="8"/>
      <c r="I10042" s="8"/>
      <c r="N10042" s="23"/>
      <c r="O10042" s="24"/>
      <c r="P10042" s="19"/>
      <c r="Q10042" s="19"/>
      <c r="R10042" s="19"/>
      <c r="U10042" s="27"/>
      <c r="Y10042" s="9" t="s">
        <v>655</v>
      </c>
      <c r="Z10042" s="9" t="s">
        <v>462</v>
      </c>
      <c r="AA10042" s="9" t="s">
        <v>198</v>
      </c>
      <c r="AB10042" s="9">
        <v>8055106</v>
      </c>
      <c r="AC10042" s="9" t="s">
        <v>10816</v>
      </c>
      <c r="AD10042" s="9" t="s">
        <v>231</v>
      </c>
      <c r="AE10042" s="5">
        <f t="shared" si="334"/>
        <v>0</v>
      </c>
      <c r="AF10042" s="5" t="str">
        <f t="shared" si="335"/>
        <v>katB</v>
      </c>
      <c r="AG10042" s="153"/>
      <c r="AH10042" s="153"/>
      <c r="AI10042" t="s">
        <v>201</v>
      </c>
      <c r="AJ10042" t="s">
        <v>17878</v>
      </c>
      <c r="AK10042" s="9" t="str">
        <f>VLOOKUP(Y10042,zdroj!D:AJ,33,0)</f>
        <v>katB</v>
      </c>
    </row>
    <row r="10043" spans="8:37" x14ac:dyDescent="0.25">
      <c r="H10043" s="8"/>
      <c r="I10043" s="8"/>
      <c r="N10043" s="23"/>
      <c r="O10043" s="24"/>
      <c r="P10043" s="19"/>
      <c r="Q10043" s="19"/>
      <c r="R10043" s="19"/>
      <c r="U10043" s="27"/>
      <c r="Y10043" s="9" t="s">
        <v>655</v>
      </c>
      <c r="Z10043" s="9" t="s">
        <v>462</v>
      </c>
      <c r="AA10043" s="9" t="s">
        <v>198</v>
      </c>
      <c r="AB10043" s="9">
        <v>8053499</v>
      </c>
      <c r="AC10043" s="9" t="s">
        <v>10817</v>
      </c>
      <c r="AD10043" s="9" t="s">
        <v>231</v>
      </c>
      <c r="AE10043" s="5">
        <f t="shared" si="334"/>
        <v>0</v>
      </c>
      <c r="AF10043" s="5" t="str">
        <f t="shared" si="335"/>
        <v>katB</v>
      </c>
      <c r="AG10043" s="153"/>
      <c r="AH10043" s="153"/>
      <c r="AI10043" t="s">
        <v>201</v>
      </c>
      <c r="AJ10043" t="s">
        <v>17878</v>
      </c>
      <c r="AK10043" s="9" t="str">
        <f>VLOOKUP(Y10043,zdroj!D:AJ,33,0)</f>
        <v>katB</v>
      </c>
    </row>
    <row r="10044" spans="8:37" x14ac:dyDescent="0.25">
      <c r="H10044" s="8"/>
      <c r="I10044" s="8"/>
      <c r="N10044" s="23"/>
      <c r="O10044" s="24"/>
      <c r="P10044" s="19"/>
      <c r="Q10044" s="19"/>
      <c r="R10044" s="19"/>
      <c r="U10044" s="27"/>
      <c r="Y10044" s="9" t="s">
        <v>655</v>
      </c>
      <c r="Z10044" s="9" t="s">
        <v>462</v>
      </c>
      <c r="AA10044" s="9" t="s">
        <v>198</v>
      </c>
      <c r="AB10044" s="9">
        <v>8055114</v>
      </c>
      <c r="AC10044" s="9" t="s">
        <v>10818</v>
      </c>
      <c r="AD10044" s="9" t="s">
        <v>231</v>
      </c>
      <c r="AE10044" s="5">
        <f t="shared" si="334"/>
        <v>0</v>
      </c>
      <c r="AF10044" s="5" t="str">
        <f t="shared" si="335"/>
        <v>katB</v>
      </c>
      <c r="AG10044" s="153"/>
      <c r="AH10044" s="153"/>
      <c r="AI10044" t="s">
        <v>201</v>
      </c>
      <c r="AJ10044" t="s">
        <v>17878</v>
      </c>
      <c r="AK10044" s="9" t="str">
        <f>VLOOKUP(Y10044,zdroj!D:AJ,33,0)</f>
        <v>katB</v>
      </c>
    </row>
    <row r="10045" spans="8:37" x14ac:dyDescent="0.25">
      <c r="H10045" s="8"/>
      <c r="I10045" s="8"/>
      <c r="N10045" s="23"/>
      <c r="O10045" s="24"/>
      <c r="P10045" s="19"/>
      <c r="Q10045" s="19"/>
      <c r="R10045" s="19"/>
      <c r="U10045" s="27"/>
      <c r="Y10045" s="9" t="s">
        <v>655</v>
      </c>
      <c r="Z10045" s="9" t="s">
        <v>462</v>
      </c>
      <c r="AA10045" s="9" t="s">
        <v>198</v>
      </c>
      <c r="AB10045" s="9">
        <v>8055122</v>
      </c>
      <c r="AC10045" s="9" t="s">
        <v>10819</v>
      </c>
      <c r="AD10045" s="9" t="s">
        <v>231</v>
      </c>
      <c r="AE10045" s="5">
        <f t="shared" si="334"/>
        <v>0</v>
      </c>
      <c r="AF10045" s="5" t="str">
        <f t="shared" si="335"/>
        <v>katB</v>
      </c>
      <c r="AG10045" s="153"/>
      <c r="AH10045" s="153"/>
      <c r="AI10045" t="s">
        <v>201</v>
      </c>
      <c r="AJ10045" t="s">
        <v>17878</v>
      </c>
      <c r="AK10045" s="9" t="str">
        <f>VLOOKUP(Y10045,zdroj!D:AJ,33,0)</f>
        <v>katB</v>
      </c>
    </row>
    <row r="10046" spans="8:37" x14ac:dyDescent="0.25">
      <c r="H10046" s="8"/>
      <c r="I10046" s="8"/>
      <c r="N10046" s="23"/>
      <c r="O10046" s="24"/>
      <c r="P10046" s="19"/>
      <c r="Q10046" s="19"/>
      <c r="R10046" s="19"/>
      <c r="U10046" s="27"/>
      <c r="Y10046" s="9" t="s">
        <v>655</v>
      </c>
      <c r="Z10046" s="9" t="s">
        <v>462</v>
      </c>
      <c r="AA10046" s="9" t="s">
        <v>198</v>
      </c>
      <c r="AB10046" s="9">
        <v>8055131</v>
      </c>
      <c r="AC10046" s="9" t="s">
        <v>10820</v>
      </c>
      <c r="AD10046" s="9" t="s">
        <v>231</v>
      </c>
      <c r="AE10046" s="5">
        <f t="shared" si="334"/>
        <v>0</v>
      </c>
      <c r="AF10046" s="5" t="str">
        <f t="shared" si="335"/>
        <v>katB</v>
      </c>
      <c r="AG10046" s="153"/>
      <c r="AH10046" s="153"/>
      <c r="AI10046" t="s">
        <v>201</v>
      </c>
      <c r="AJ10046" t="s">
        <v>17878</v>
      </c>
      <c r="AK10046" s="9" t="str">
        <f>VLOOKUP(Y10046,zdroj!D:AJ,33,0)</f>
        <v>katB</v>
      </c>
    </row>
    <row r="10047" spans="8:37" x14ac:dyDescent="0.25">
      <c r="H10047" s="8"/>
      <c r="I10047" s="8"/>
      <c r="N10047" s="23"/>
      <c r="O10047" s="24"/>
      <c r="P10047" s="19"/>
      <c r="Q10047" s="19"/>
      <c r="R10047" s="19"/>
      <c r="U10047" s="27"/>
      <c r="Y10047" s="9" t="s">
        <v>655</v>
      </c>
      <c r="Z10047" s="9" t="s">
        <v>462</v>
      </c>
      <c r="AA10047" s="9" t="s">
        <v>198</v>
      </c>
      <c r="AB10047" s="9">
        <v>8055149</v>
      </c>
      <c r="AC10047" s="9" t="s">
        <v>10821</v>
      </c>
      <c r="AD10047" s="9" t="s">
        <v>231</v>
      </c>
      <c r="AE10047" s="5">
        <f t="shared" si="334"/>
        <v>0</v>
      </c>
      <c r="AF10047" s="5" t="str">
        <f t="shared" si="335"/>
        <v>katB</v>
      </c>
      <c r="AG10047" s="153"/>
      <c r="AH10047" s="153"/>
      <c r="AI10047" t="s">
        <v>201</v>
      </c>
      <c r="AJ10047" t="s">
        <v>17878</v>
      </c>
      <c r="AK10047" s="9" t="str">
        <f>VLOOKUP(Y10047,zdroj!D:AJ,33,0)</f>
        <v>katB</v>
      </c>
    </row>
    <row r="10048" spans="8:37" x14ac:dyDescent="0.25">
      <c r="H10048" s="8"/>
      <c r="I10048" s="8"/>
      <c r="N10048" s="23"/>
      <c r="O10048" s="24"/>
      <c r="P10048" s="19"/>
      <c r="Q10048" s="19"/>
      <c r="R10048" s="19"/>
      <c r="U10048" s="27"/>
      <c r="Y10048" s="9" t="s">
        <v>655</v>
      </c>
      <c r="Z10048" s="9" t="s">
        <v>462</v>
      </c>
      <c r="AA10048" s="9" t="s">
        <v>198</v>
      </c>
      <c r="AB10048" s="9">
        <v>8055157</v>
      </c>
      <c r="AC10048" s="9" t="s">
        <v>10822</v>
      </c>
      <c r="AD10048" s="9" t="s">
        <v>231</v>
      </c>
      <c r="AE10048" s="5">
        <f t="shared" si="334"/>
        <v>0</v>
      </c>
      <c r="AF10048" s="5" t="str">
        <f t="shared" si="335"/>
        <v>katB</v>
      </c>
      <c r="AG10048" s="153"/>
      <c r="AH10048" s="153"/>
      <c r="AI10048" t="s">
        <v>201</v>
      </c>
      <c r="AJ10048" t="s">
        <v>17878</v>
      </c>
      <c r="AK10048" s="9" t="str">
        <f>VLOOKUP(Y10048,zdroj!D:AJ,33,0)</f>
        <v>katB</v>
      </c>
    </row>
    <row r="10049" spans="8:37" x14ac:dyDescent="0.25">
      <c r="H10049" s="8"/>
      <c r="I10049" s="8"/>
      <c r="N10049" s="23"/>
      <c r="O10049" s="24"/>
      <c r="P10049" s="19"/>
      <c r="Q10049" s="19"/>
      <c r="R10049" s="19"/>
      <c r="U10049" s="27"/>
      <c r="Y10049" s="9" t="s">
        <v>655</v>
      </c>
      <c r="Z10049" s="9" t="s">
        <v>462</v>
      </c>
      <c r="AA10049" s="9" t="s">
        <v>198</v>
      </c>
      <c r="AB10049" s="9">
        <v>8055165</v>
      </c>
      <c r="AC10049" s="9" t="s">
        <v>10823</v>
      </c>
      <c r="AD10049" s="9" t="s">
        <v>231</v>
      </c>
      <c r="AE10049" s="5">
        <f t="shared" si="334"/>
        <v>0</v>
      </c>
      <c r="AF10049" s="5" t="str">
        <f t="shared" si="335"/>
        <v>katB</v>
      </c>
      <c r="AG10049" s="153"/>
      <c r="AH10049" s="153"/>
      <c r="AI10049" t="s">
        <v>201</v>
      </c>
      <c r="AJ10049" t="s">
        <v>17878</v>
      </c>
      <c r="AK10049" s="9" t="str">
        <f>VLOOKUP(Y10049,zdroj!D:AJ,33,0)</f>
        <v>katB</v>
      </c>
    </row>
    <row r="10050" spans="8:37" x14ac:dyDescent="0.25">
      <c r="H10050" s="8"/>
      <c r="I10050" s="8"/>
      <c r="N10050" s="23"/>
      <c r="O10050" s="24"/>
      <c r="P10050" s="19"/>
      <c r="Q10050" s="19"/>
      <c r="R10050" s="19"/>
      <c r="U10050" s="27"/>
      <c r="Y10050" s="9" t="s">
        <v>655</v>
      </c>
      <c r="Z10050" s="9" t="s">
        <v>462</v>
      </c>
      <c r="AA10050" s="9" t="s">
        <v>198</v>
      </c>
      <c r="AB10050" s="9">
        <v>8055173</v>
      </c>
      <c r="AC10050" s="9" t="s">
        <v>10824</v>
      </c>
      <c r="AD10050" s="9" t="s">
        <v>231</v>
      </c>
      <c r="AE10050" s="5">
        <f t="shared" si="334"/>
        <v>0</v>
      </c>
      <c r="AF10050" s="5" t="str">
        <f t="shared" si="335"/>
        <v>katB</v>
      </c>
      <c r="AG10050" s="153"/>
      <c r="AH10050" s="153"/>
      <c r="AI10050" t="s">
        <v>201</v>
      </c>
      <c r="AJ10050" t="s">
        <v>17878</v>
      </c>
      <c r="AK10050" s="9" t="str">
        <f>VLOOKUP(Y10050,zdroj!D:AJ,33,0)</f>
        <v>katB</v>
      </c>
    </row>
    <row r="10051" spans="8:37" x14ac:dyDescent="0.25">
      <c r="H10051" s="8"/>
      <c r="I10051" s="8"/>
      <c r="N10051" s="23"/>
      <c r="O10051" s="24"/>
      <c r="P10051" s="19"/>
      <c r="Q10051" s="19"/>
      <c r="R10051" s="19"/>
      <c r="U10051" s="27"/>
      <c r="Y10051" s="9" t="s">
        <v>655</v>
      </c>
      <c r="Z10051" s="9" t="s">
        <v>462</v>
      </c>
      <c r="AA10051" s="9" t="s">
        <v>198</v>
      </c>
      <c r="AB10051" s="9">
        <v>8055181</v>
      </c>
      <c r="AC10051" s="9" t="s">
        <v>10825</v>
      </c>
      <c r="AD10051" s="9" t="s">
        <v>231</v>
      </c>
      <c r="AE10051" s="5">
        <f t="shared" si="334"/>
        <v>0</v>
      </c>
      <c r="AF10051" s="5" t="str">
        <f t="shared" si="335"/>
        <v>katB</v>
      </c>
      <c r="AG10051" s="153"/>
      <c r="AH10051" s="153"/>
      <c r="AI10051" t="s">
        <v>201</v>
      </c>
      <c r="AJ10051" t="s">
        <v>17878</v>
      </c>
      <c r="AK10051" s="9" t="str">
        <f>VLOOKUP(Y10051,zdroj!D:AJ,33,0)</f>
        <v>katB</v>
      </c>
    </row>
    <row r="10052" spans="8:37" x14ac:dyDescent="0.25">
      <c r="H10052" s="8"/>
      <c r="I10052" s="8"/>
      <c r="N10052" s="23"/>
      <c r="O10052" s="24"/>
      <c r="P10052" s="19"/>
      <c r="Q10052" s="19"/>
      <c r="R10052" s="19"/>
      <c r="U10052" s="27"/>
      <c r="Y10052" s="9" t="s">
        <v>655</v>
      </c>
      <c r="Z10052" s="9" t="s">
        <v>462</v>
      </c>
      <c r="AA10052" s="9" t="s">
        <v>198</v>
      </c>
      <c r="AB10052" s="9">
        <v>8055190</v>
      </c>
      <c r="AC10052" s="9" t="s">
        <v>10826</v>
      </c>
      <c r="AD10052" s="9" t="s">
        <v>231</v>
      </c>
      <c r="AE10052" s="5">
        <f t="shared" si="334"/>
        <v>0</v>
      </c>
      <c r="AF10052" s="5" t="str">
        <f t="shared" si="335"/>
        <v>katB</v>
      </c>
      <c r="AG10052" s="153"/>
      <c r="AH10052" s="153"/>
      <c r="AI10052" t="s">
        <v>201</v>
      </c>
      <c r="AJ10052" t="s">
        <v>17878</v>
      </c>
      <c r="AK10052" s="9" t="str">
        <f>VLOOKUP(Y10052,zdroj!D:AJ,33,0)</f>
        <v>katB</v>
      </c>
    </row>
    <row r="10053" spans="8:37" x14ac:dyDescent="0.25">
      <c r="H10053" s="8"/>
      <c r="I10053" s="8"/>
      <c r="N10053" s="23"/>
      <c r="O10053" s="24"/>
      <c r="P10053" s="19"/>
      <c r="Q10053" s="19"/>
      <c r="R10053" s="19"/>
      <c r="U10053" s="27"/>
      <c r="Y10053" s="9" t="s">
        <v>655</v>
      </c>
      <c r="Z10053" s="9" t="s">
        <v>462</v>
      </c>
      <c r="AA10053" s="9" t="s">
        <v>198</v>
      </c>
      <c r="AB10053" s="9">
        <v>8055203</v>
      </c>
      <c r="AC10053" s="9" t="s">
        <v>10827</v>
      </c>
      <c r="AD10053" s="9" t="s">
        <v>231</v>
      </c>
      <c r="AE10053" s="5">
        <f t="shared" si="334"/>
        <v>0</v>
      </c>
      <c r="AF10053" s="5" t="str">
        <f t="shared" si="335"/>
        <v>katB</v>
      </c>
      <c r="AG10053" s="153"/>
      <c r="AH10053" s="153"/>
      <c r="AI10053" t="s">
        <v>201</v>
      </c>
      <c r="AJ10053" t="s">
        <v>17878</v>
      </c>
      <c r="AK10053" s="9" t="str">
        <f>VLOOKUP(Y10053,zdroj!D:AJ,33,0)</f>
        <v>katB</v>
      </c>
    </row>
    <row r="10054" spans="8:37" x14ac:dyDescent="0.25">
      <c r="H10054" s="8"/>
      <c r="I10054" s="8"/>
      <c r="N10054" s="23"/>
      <c r="O10054" s="24"/>
      <c r="P10054" s="19"/>
      <c r="Q10054" s="19"/>
      <c r="R10054" s="19"/>
      <c r="U10054" s="27"/>
      <c r="Y10054" s="9" t="s">
        <v>655</v>
      </c>
      <c r="Z10054" s="9" t="s">
        <v>462</v>
      </c>
      <c r="AA10054" s="9" t="s">
        <v>198</v>
      </c>
      <c r="AB10054" s="9">
        <v>8055211</v>
      </c>
      <c r="AC10054" s="9" t="s">
        <v>10828</v>
      </c>
      <c r="AD10054" s="9" t="s">
        <v>231</v>
      </c>
      <c r="AE10054" s="5">
        <f t="shared" si="334"/>
        <v>0</v>
      </c>
      <c r="AF10054" s="5" t="str">
        <f t="shared" si="335"/>
        <v>katB</v>
      </c>
      <c r="AG10054" s="153"/>
      <c r="AH10054" s="153"/>
      <c r="AI10054" t="s">
        <v>201</v>
      </c>
      <c r="AJ10054" t="s">
        <v>17878</v>
      </c>
      <c r="AK10054" s="9" t="str">
        <f>VLOOKUP(Y10054,zdroj!D:AJ,33,0)</f>
        <v>katB</v>
      </c>
    </row>
    <row r="10055" spans="8:37" x14ac:dyDescent="0.25">
      <c r="H10055" s="8"/>
      <c r="I10055" s="8"/>
      <c r="N10055" s="23"/>
      <c r="O10055" s="24"/>
      <c r="P10055" s="19"/>
      <c r="Q10055" s="19"/>
      <c r="R10055" s="19"/>
      <c r="U10055" s="27"/>
      <c r="Y10055" s="9" t="s">
        <v>655</v>
      </c>
      <c r="Z10055" s="9" t="s">
        <v>462</v>
      </c>
      <c r="AA10055" s="9" t="s">
        <v>198</v>
      </c>
      <c r="AB10055" s="9">
        <v>8055220</v>
      </c>
      <c r="AC10055" s="9" t="s">
        <v>10829</v>
      </c>
      <c r="AD10055" s="9" t="s">
        <v>231</v>
      </c>
      <c r="AE10055" s="5">
        <f t="shared" si="334"/>
        <v>0</v>
      </c>
      <c r="AF10055" s="5" t="str">
        <f t="shared" si="335"/>
        <v>katB</v>
      </c>
      <c r="AG10055" s="153"/>
      <c r="AH10055" s="153"/>
      <c r="AI10055" t="s">
        <v>201</v>
      </c>
      <c r="AJ10055" t="s">
        <v>17878</v>
      </c>
      <c r="AK10055" s="9" t="str">
        <f>VLOOKUP(Y10055,zdroj!D:AJ,33,0)</f>
        <v>katB</v>
      </c>
    </row>
    <row r="10056" spans="8:37" x14ac:dyDescent="0.25">
      <c r="H10056" s="8"/>
      <c r="I10056" s="8"/>
      <c r="N10056" s="23"/>
      <c r="O10056" s="24"/>
      <c r="P10056" s="19"/>
      <c r="Q10056" s="19"/>
      <c r="R10056" s="19"/>
      <c r="U10056" s="27"/>
      <c r="Y10056" s="9" t="s">
        <v>655</v>
      </c>
      <c r="Z10056" s="9" t="s">
        <v>462</v>
      </c>
      <c r="AA10056" s="9" t="s">
        <v>198</v>
      </c>
      <c r="AB10056" s="9">
        <v>8055238</v>
      </c>
      <c r="AC10056" s="9" t="s">
        <v>10830</v>
      </c>
      <c r="AD10056" s="9" t="s">
        <v>231</v>
      </c>
      <c r="AE10056" s="5">
        <f t="shared" si="334"/>
        <v>0</v>
      </c>
      <c r="AF10056" s="5" t="str">
        <f t="shared" si="335"/>
        <v>katB</v>
      </c>
      <c r="AG10056" s="153"/>
      <c r="AH10056" s="153"/>
      <c r="AI10056" t="s">
        <v>201</v>
      </c>
      <c r="AJ10056" t="s">
        <v>17878</v>
      </c>
      <c r="AK10056" s="9" t="str">
        <f>VLOOKUP(Y10056,zdroj!D:AJ,33,0)</f>
        <v>katB</v>
      </c>
    </row>
    <row r="10057" spans="8:37" x14ac:dyDescent="0.25">
      <c r="H10057" s="8"/>
      <c r="I10057" s="8"/>
      <c r="N10057" s="23"/>
      <c r="O10057" s="24"/>
      <c r="P10057" s="19"/>
      <c r="Q10057" s="19"/>
      <c r="R10057" s="19"/>
      <c r="U10057" s="27"/>
      <c r="Y10057" s="9" t="s">
        <v>655</v>
      </c>
      <c r="Z10057" s="9" t="s">
        <v>462</v>
      </c>
      <c r="AA10057" s="9" t="s">
        <v>198</v>
      </c>
      <c r="AB10057" s="9">
        <v>8055246</v>
      </c>
      <c r="AC10057" s="9" t="s">
        <v>10831</v>
      </c>
      <c r="AD10057" s="9" t="s">
        <v>231</v>
      </c>
      <c r="AE10057" s="5">
        <f t="shared" si="334"/>
        <v>0</v>
      </c>
      <c r="AF10057" s="5" t="str">
        <f t="shared" si="335"/>
        <v>katB</v>
      </c>
      <c r="AG10057" s="153"/>
      <c r="AH10057" s="153"/>
      <c r="AI10057" t="s">
        <v>201</v>
      </c>
      <c r="AJ10057" t="s">
        <v>17878</v>
      </c>
      <c r="AK10057" s="9" t="str">
        <f>VLOOKUP(Y10057,zdroj!D:AJ,33,0)</f>
        <v>katB</v>
      </c>
    </row>
    <row r="10058" spans="8:37" x14ac:dyDescent="0.25">
      <c r="H10058" s="8"/>
      <c r="I10058" s="8"/>
      <c r="N10058" s="23"/>
      <c r="O10058" s="24"/>
      <c r="P10058" s="19"/>
      <c r="Q10058" s="19"/>
      <c r="R10058" s="19"/>
      <c r="U10058" s="27"/>
      <c r="Y10058" s="9" t="s">
        <v>655</v>
      </c>
      <c r="Z10058" s="9" t="s">
        <v>462</v>
      </c>
      <c r="AA10058" s="9" t="s">
        <v>198</v>
      </c>
      <c r="AB10058" s="9">
        <v>8055254</v>
      </c>
      <c r="AC10058" s="9" t="s">
        <v>10832</v>
      </c>
      <c r="AD10058" s="9" t="s">
        <v>231</v>
      </c>
      <c r="AE10058" s="5">
        <f t="shared" ref="AE10058:AE10121" si="336">VLOOKUP(Y10058,K:T,10,0)</f>
        <v>0</v>
      </c>
      <c r="AF10058" s="5" t="str">
        <f t="shared" ref="AF10058:AF10121" si="337">IF(AE10058="A",IF(AD10058="katA","katB",AD10058),AD10058)</f>
        <v>katB</v>
      </c>
      <c r="AG10058" s="153"/>
      <c r="AH10058" s="153"/>
      <c r="AI10058" t="s">
        <v>201</v>
      </c>
      <c r="AJ10058" t="s">
        <v>17878</v>
      </c>
      <c r="AK10058" s="9" t="str">
        <f>VLOOKUP(Y10058,zdroj!D:AJ,33,0)</f>
        <v>katB</v>
      </c>
    </row>
    <row r="10059" spans="8:37" x14ac:dyDescent="0.25">
      <c r="H10059" s="8"/>
      <c r="I10059" s="8"/>
      <c r="N10059" s="23"/>
      <c r="O10059" s="24"/>
      <c r="P10059" s="19"/>
      <c r="Q10059" s="19"/>
      <c r="R10059" s="19"/>
      <c r="U10059" s="27"/>
      <c r="Y10059" s="9" t="s">
        <v>655</v>
      </c>
      <c r="Z10059" s="9" t="s">
        <v>462</v>
      </c>
      <c r="AA10059" s="9" t="s">
        <v>198</v>
      </c>
      <c r="AB10059" s="9">
        <v>8055262</v>
      </c>
      <c r="AC10059" s="9" t="s">
        <v>10833</v>
      </c>
      <c r="AD10059" s="9" t="s">
        <v>231</v>
      </c>
      <c r="AE10059" s="5">
        <f t="shared" si="336"/>
        <v>0</v>
      </c>
      <c r="AF10059" s="5" t="str">
        <f t="shared" si="337"/>
        <v>katB</v>
      </c>
      <c r="AG10059" s="153"/>
      <c r="AH10059" s="153"/>
      <c r="AI10059" t="s">
        <v>201</v>
      </c>
      <c r="AJ10059" t="s">
        <v>17878</v>
      </c>
      <c r="AK10059" s="9" t="str">
        <f>VLOOKUP(Y10059,zdroj!D:AJ,33,0)</f>
        <v>katB</v>
      </c>
    </row>
    <row r="10060" spans="8:37" x14ac:dyDescent="0.25">
      <c r="H10060" s="8"/>
      <c r="I10060" s="8"/>
      <c r="N10060" s="23"/>
      <c r="O10060" s="24"/>
      <c r="P10060" s="19"/>
      <c r="Q10060" s="19"/>
      <c r="R10060" s="19"/>
      <c r="U10060" s="27"/>
      <c r="Y10060" s="9" t="s">
        <v>655</v>
      </c>
      <c r="Z10060" s="9" t="s">
        <v>462</v>
      </c>
      <c r="AA10060" s="9" t="s">
        <v>198</v>
      </c>
      <c r="AB10060" s="9">
        <v>8055271</v>
      </c>
      <c r="AC10060" s="9" t="s">
        <v>10834</v>
      </c>
      <c r="AD10060" s="9" t="s">
        <v>231</v>
      </c>
      <c r="AE10060" s="5">
        <f t="shared" si="336"/>
        <v>0</v>
      </c>
      <c r="AF10060" s="5" t="str">
        <f t="shared" si="337"/>
        <v>katB</v>
      </c>
      <c r="AG10060" s="153"/>
      <c r="AH10060" s="153"/>
      <c r="AI10060" t="s">
        <v>201</v>
      </c>
      <c r="AJ10060" t="s">
        <v>17878</v>
      </c>
      <c r="AK10060" s="9" t="str">
        <f>VLOOKUP(Y10060,zdroj!D:AJ,33,0)</f>
        <v>katB</v>
      </c>
    </row>
    <row r="10061" spans="8:37" x14ac:dyDescent="0.25">
      <c r="H10061" s="8"/>
      <c r="I10061" s="8"/>
      <c r="N10061" s="23"/>
      <c r="O10061" s="24"/>
      <c r="P10061" s="19"/>
      <c r="Q10061" s="19"/>
      <c r="R10061" s="19"/>
      <c r="U10061" s="27"/>
      <c r="Y10061" s="9" t="s">
        <v>655</v>
      </c>
      <c r="Z10061" s="9" t="s">
        <v>462</v>
      </c>
      <c r="AA10061" s="9" t="s">
        <v>198</v>
      </c>
      <c r="AB10061" s="9">
        <v>8055289</v>
      </c>
      <c r="AC10061" s="9" t="s">
        <v>10835</v>
      </c>
      <c r="AD10061" s="9" t="s">
        <v>800</v>
      </c>
      <c r="AE10061" s="5">
        <f t="shared" si="336"/>
        <v>0</v>
      </c>
      <c r="AF10061" s="5" t="str">
        <f t="shared" si="337"/>
        <v>Pokryto</v>
      </c>
      <c r="AG10061" s="153"/>
      <c r="AH10061" s="153"/>
      <c r="AI10061" t="s">
        <v>201</v>
      </c>
      <c r="AJ10061" t="s">
        <v>800</v>
      </c>
      <c r="AK10061" s="9" t="str">
        <f>VLOOKUP(Y10061,zdroj!D:AJ,33,0)</f>
        <v>katB</v>
      </c>
    </row>
    <row r="10062" spans="8:37" x14ac:dyDescent="0.25">
      <c r="H10062" s="8"/>
      <c r="I10062" s="8"/>
      <c r="N10062" s="23"/>
      <c r="O10062" s="24"/>
      <c r="P10062" s="19"/>
      <c r="Q10062" s="19"/>
      <c r="R10062" s="19"/>
      <c r="U10062" s="27"/>
      <c r="Y10062" s="9" t="s">
        <v>655</v>
      </c>
      <c r="Z10062" s="9" t="s">
        <v>462</v>
      </c>
      <c r="AA10062" s="9" t="s">
        <v>198</v>
      </c>
      <c r="AB10062" s="9">
        <v>8055301</v>
      </c>
      <c r="AC10062" s="9" t="s">
        <v>10836</v>
      </c>
      <c r="AD10062" s="9" t="s">
        <v>231</v>
      </c>
      <c r="AE10062" s="5">
        <f t="shared" si="336"/>
        <v>0</v>
      </c>
      <c r="AF10062" s="5" t="str">
        <f t="shared" si="337"/>
        <v>katB</v>
      </c>
      <c r="AG10062" s="153"/>
      <c r="AH10062" s="153"/>
      <c r="AI10062" t="s">
        <v>201</v>
      </c>
      <c r="AJ10062" t="s">
        <v>17878</v>
      </c>
      <c r="AK10062" s="9" t="str">
        <f>VLOOKUP(Y10062,zdroj!D:AJ,33,0)</f>
        <v>katB</v>
      </c>
    </row>
    <row r="10063" spans="8:37" x14ac:dyDescent="0.25">
      <c r="H10063" s="8"/>
      <c r="I10063" s="8"/>
      <c r="N10063" s="23"/>
      <c r="O10063" s="24"/>
      <c r="P10063" s="19"/>
      <c r="Q10063" s="19"/>
      <c r="R10063" s="19"/>
      <c r="U10063" s="27"/>
      <c r="Y10063" s="9" t="s">
        <v>655</v>
      </c>
      <c r="Z10063" s="9" t="s">
        <v>462</v>
      </c>
      <c r="AA10063" s="9" t="s">
        <v>198</v>
      </c>
      <c r="AB10063" s="9">
        <v>8053332</v>
      </c>
      <c r="AC10063" s="9" t="s">
        <v>10837</v>
      </c>
      <c r="AD10063" s="9" t="s">
        <v>231</v>
      </c>
      <c r="AE10063" s="5">
        <f t="shared" si="336"/>
        <v>0</v>
      </c>
      <c r="AF10063" s="5" t="str">
        <f t="shared" si="337"/>
        <v>katB</v>
      </c>
      <c r="AG10063" s="153"/>
      <c r="AH10063" s="153"/>
      <c r="AI10063" t="s">
        <v>17880</v>
      </c>
      <c r="AJ10063" t="s">
        <v>17878</v>
      </c>
      <c r="AK10063" s="9" t="str">
        <f>VLOOKUP(Y10063,zdroj!D:AJ,33,0)</f>
        <v>katB</v>
      </c>
    </row>
    <row r="10064" spans="8:37" x14ac:dyDescent="0.25">
      <c r="H10064" s="8"/>
      <c r="I10064" s="8"/>
      <c r="N10064" s="23"/>
      <c r="O10064" s="24"/>
      <c r="P10064" s="19"/>
      <c r="Q10064" s="19"/>
      <c r="R10064" s="19"/>
      <c r="U10064" s="27"/>
      <c r="Y10064" s="9" t="s">
        <v>655</v>
      </c>
      <c r="Z10064" s="9" t="s">
        <v>462</v>
      </c>
      <c r="AA10064" s="9" t="s">
        <v>198</v>
      </c>
      <c r="AB10064" s="9">
        <v>8053511</v>
      </c>
      <c r="AC10064" s="9" t="s">
        <v>10838</v>
      </c>
      <c r="AD10064" s="9" t="s">
        <v>231</v>
      </c>
      <c r="AE10064" s="5">
        <f t="shared" si="336"/>
        <v>0</v>
      </c>
      <c r="AF10064" s="5" t="str">
        <f t="shared" si="337"/>
        <v>katB</v>
      </c>
      <c r="AG10064" s="153"/>
      <c r="AH10064" s="153"/>
      <c r="AI10064" t="s">
        <v>201</v>
      </c>
      <c r="AJ10064" t="s">
        <v>17878</v>
      </c>
      <c r="AK10064" s="9" t="str">
        <f>VLOOKUP(Y10064,zdroj!D:AJ,33,0)</f>
        <v>katB</v>
      </c>
    </row>
    <row r="10065" spans="8:37" x14ac:dyDescent="0.25">
      <c r="H10065" s="8"/>
      <c r="I10065" s="8"/>
      <c r="N10065" s="23"/>
      <c r="O10065" s="24"/>
      <c r="P10065" s="19"/>
      <c r="Q10065" s="19"/>
      <c r="R10065" s="19"/>
      <c r="U10065" s="27"/>
      <c r="Y10065" s="9" t="s">
        <v>655</v>
      </c>
      <c r="Z10065" s="9" t="s">
        <v>462</v>
      </c>
      <c r="AA10065" s="9" t="s">
        <v>198</v>
      </c>
      <c r="AB10065" s="9">
        <v>8055319</v>
      </c>
      <c r="AC10065" s="9" t="s">
        <v>10839</v>
      </c>
      <c r="AD10065" s="9" t="s">
        <v>231</v>
      </c>
      <c r="AE10065" s="5">
        <f t="shared" si="336"/>
        <v>0</v>
      </c>
      <c r="AF10065" s="5" t="str">
        <f t="shared" si="337"/>
        <v>katB</v>
      </c>
      <c r="AG10065" s="153"/>
      <c r="AH10065" s="153"/>
      <c r="AI10065" t="s">
        <v>17880</v>
      </c>
      <c r="AJ10065" t="s">
        <v>17878</v>
      </c>
      <c r="AK10065" s="9" t="str">
        <f>VLOOKUP(Y10065,zdroj!D:AJ,33,0)</f>
        <v>katB</v>
      </c>
    </row>
    <row r="10066" spans="8:37" x14ac:dyDescent="0.25">
      <c r="H10066" s="8"/>
      <c r="I10066" s="8"/>
      <c r="N10066" s="23"/>
      <c r="O10066" s="24"/>
      <c r="P10066" s="19"/>
      <c r="Q10066" s="19"/>
      <c r="R10066" s="19"/>
      <c r="U10066" s="27"/>
      <c r="Y10066" s="9" t="s">
        <v>655</v>
      </c>
      <c r="Z10066" s="9" t="s">
        <v>462</v>
      </c>
      <c r="AA10066" s="9" t="s">
        <v>198</v>
      </c>
      <c r="AB10066" s="9">
        <v>8055327</v>
      </c>
      <c r="AC10066" s="9" t="s">
        <v>10840</v>
      </c>
      <c r="AD10066" s="9" t="s">
        <v>231</v>
      </c>
      <c r="AE10066" s="5">
        <f t="shared" si="336"/>
        <v>0</v>
      </c>
      <c r="AF10066" s="5" t="str">
        <f t="shared" si="337"/>
        <v>katB</v>
      </c>
      <c r="AG10066" s="153"/>
      <c r="AH10066" s="153"/>
      <c r="AI10066" t="s">
        <v>201</v>
      </c>
      <c r="AJ10066" t="s">
        <v>17878</v>
      </c>
      <c r="AK10066" s="9" t="str">
        <f>VLOOKUP(Y10066,zdroj!D:AJ,33,0)</f>
        <v>katB</v>
      </c>
    </row>
    <row r="10067" spans="8:37" x14ac:dyDescent="0.25">
      <c r="H10067" s="8"/>
      <c r="I10067" s="8"/>
      <c r="N10067" s="23"/>
      <c r="O10067" s="24"/>
      <c r="P10067" s="19"/>
      <c r="Q10067" s="19"/>
      <c r="R10067" s="19"/>
      <c r="U10067" s="27"/>
      <c r="Y10067" s="9" t="s">
        <v>655</v>
      </c>
      <c r="Z10067" s="9" t="s">
        <v>462</v>
      </c>
      <c r="AA10067" s="9" t="s">
        <v>198</v>
      </c>
      <c r="AB10067" s="9">
        <v>8055335</v>
      </c>
      <c r="AC10067" s="9" t="s">
        <v>10841</v>
      </c>
      <c r="AD10067" s="9" t="s">
        <v>231</v>
      </c>
      <c r="AE10067" s="5">
        <f t="shared" si="336"/>
        <v>0</v>
      </c>
      <c r="AF10067" s="5" t="str">
        <f t="shared" si="337"/>
        <v>katB</v>
      </c>
      <c r="AG10067" s="153"/>
      <c r="AH10067" s="153"/>
      <c r="AI10067" t="s">
        <v>201</v>
      </c>
      <c r="AJ10067" t="s">
        <v>17878</v>
      </c>
      <c r="AK10067" s="9" t="str">
        <f>VLOOKUP(Y10067,zdroj!D:AJ,33,0)</f>
        <v>katB</v>
      </c>
    </row>
    <row r="10068" spans="8:37" x14ac:dyDescent="0.25">
      <c r="H10068" s="8"/>
      <c r="I10068" s="8"/>
      <c r="N10068" s="23"/>
      <c r="O10068" s="24"/>
      <c r="P10068" s="19"/>
      <c r="Q10068" s="19"/>
      <c r="R10068" s="19"/>
      <c r="U10068" s="27"/>
      <c r="Y10068" s="9" t="s">
        <v>655</v>
      </c>
      <c r="Z10068" s="9" t="s">
        <v>462</v>
      </c>
      <c r="AA10068" s="9" t="s">
        <v>198</v>
      </c>
      <c r="AB10068" s="9">
        <v>8055343</v>
      </c>
      <c r="AC10068" s="9" t="s">
        <v>10842</v>
      </c>
      <c r="AD10068" s="9" t="s">
        <v>231</v>
      </c>
      <c r="AE10068" s="5">
        <f t="shared" si="336"/>
        <v>0</v>
      </c>
      <c r="AF10068" s="5" t="str">
        <f t="shared" si="337"/>
        <v>katB</v>
      </c>
      <c r="AG10068" s="153"/>
      <c r="AH10068" s="153"/>
      <c r="AI10068" t="s">
        <v>229</v>
      </c>
      <c r="AJ10068" t="s">
        <v>17878</v>
      </c>
      <c r="AK10068" s="9" t="str">
        <f>VLOOKUP(Y10068,zdroj!D:AJ,33,0)</f>
        <v>katB</v>
      </c>
    </row>
    <row r="10069" spans="8:37" x14ac:dyDescent="0.25">
      <c r="H10069" s="8"/>
      <c r="I10069" s="8"/>
      <c r="N10069" s="23"/>
      <c r="O10069" s="24"/>
      <c r="P10069" s="19"/>
      <c r="Q10069" s="19"/>
      <c r="R10069" s="19"/>
      <c r="U10069" s="27"/>
      <c r="Y10069" s="9" t="s">
        <v>655</v>
      </c>
      <c r="Z10069" s="9" t="s">
        <v>462</v>
      </c>
      <c r="AA10069" s="9" t="s">
        <v>198</v>
      </c>
      <c r="AB10069" s="9">
        <v>8055351</v>
      </c>
      <c r="AC10069" s="9" t="s">
        <v>10843</v>
      </c>
      <c r="AD10069" s="9" t="s">
        <v>231</v>
      </c>
      <c r="AE10069" s="5">
        <f t="shared" si="336"/>
        <v>0</v>
      </c>
      <c r="AF10069" s="5" t="str">
        <f t="shared" si="337"/>
        <v>katB</v>
      </c>
      <c r="AG10069" s="153"/>
      <c r="AH10069" s="153"/>
      <c r="AI10069" t="s">
        <v>201</v>
      </c>
      <c r="AJ10069" t="s">
        <v>17878</v>
      </c>
      <c r="AK10069" s="9" t="str">
        <f>VLOOKUP(Y10069,zdroj!D:AJ,33,0)</f>
        <v>katB</v>
      </c>
    </row>
    <row r="10070" spans="8:37" x14ac:dyDescent="0.25">
      <c r="H10070" s="8"/>
      <c r="I10070" s="8"/>
      <c r="N10070" s="23"/>
      <c r="O10070" s="24"/>
      <c r="P10070" s="19"/>
      <c r="Q10070" s="19"/>
      <c r="R10070" s="19"/>
      <c r="U10070" s="27"/>
      <c r="Y10070" s="9" t="s">
        <v>655</v>
      </c>
      <c r="Z10070" s="9" t="s">
        <v>462</v>
      </c>
      <c r="AA10070" s="9" t="s">
        <v>198</v>
      </c>
      <c r="AB10070" s="9">
        <v>8055360</v>
      </c>
      <c r="AC10070" s="9" t="s">
        <v>10844</v>
      </c>
      <c r="AD10070" s="9" t="s">
        <v>231</v>
      </c>
      <c r="AE10070" s="5">
        <f t="shared" si="336"/>
        <v>0</v>
      </c>
      <c r="AF10070" s="5" t="str">
        <f t="shared" si="337"/>
        <v>katB</v>
      </c>
      <c r="AG10070" s="153"/>
      <c r="AH10070" s="153"/>
      <c r="AI10070" t="s">
        <v>201</v>
      </c>
      <c r="AJ10070" t="s">
        <v>17878</v>
      </c>
      <c r="AK10070" s="9" t="str">
        <f>VLOOKUP(Y10070,zdroj!D:AJ,33,0)</f>
        <v>katB</v>
      </c>
    </row>
    <row r="10071" spans="8:37" x14ac:dyDescent="0.25">
      <c r="H10071" s="8"/>
      <c r="I10071" s="8"/>
      <c r="N10071" s="23"/>
      <c r="O10071" s="24"/>
      <c r="P10071" s="19"/>
      <c r="Q10071" s="19"/>
      <c r="R10071" s="19"/>
      <c r="U10071" s="27"/>
      <c r="Y10071" s="9" t="s">
        <v>655</v>
      </c>
      <c r="Z10071" s="9" t="s">
        <v>462</v>
      </c>
      <c r="AA10071" s="9" t="s">
        <v>198</v>
      </c>
      <c r="AB10071" s="9">
        <v>8055378</v>
      </c>
      <c r="AC10071" s="9" t="s">
        <v>10845</v>
      </c>
      <c r="AD10071" s="9" t="s">
        <v>231</v>
      </c>
      <c r="AE10071" s="5">
        <f t="shared" si="336"/>
        <v>0</v>
      </c>
      <c r="AF10071" s="5" t="str">
        <f t="shared" si="337"/>
        <v>katB</v>
      </c>
      <c r="AG10071" s="153"/>
      <c r="AH10071" s="153"/>
      <c r="AI10071" t="s">
        <v>201</v>
      </c>
      <c r="AJ10071" t="s">
        <v>17878</v>
      </c>
      <c r="AK10071" s="9" t="str">
        <f>VLOOKUP(Y10071,zdroj!D:AJ,33,0)</f>
        <v>katB</v>
      </c>
    </row>
    <row r="10072" spans="8:37" x14ac:dyDescent="0.25">
      <c r="H10072" s="8"/>
      <c r="I10072" s="8"/>
      <c r="N10072" s="23"/>
      <c r="O10072" s="24"/>
      <c r="P10072" s="19"/>
      <c r="Q10072" s="19"/>
      <c r="R10072" s="19"/>
      <c r="U10072" s="27"/>
      <c r="Y10072" s="9" t="s">
        <v>655</v>
      </c>
      <c r="Z10072" s="9" t="s">
        <v>462</v>
      </c>
      <c r="AA10072" s="9" t="s">
        <v>198</v>
      </c>
      <c r="AB10072" s="9">
        <v>8055386</v>
      </c>
      <c r="AC10072" s="9" t="s">
        <v>10846</v>
      </c>
      <c r="AD10072" s="9" t="s">
        <v>231</v>
      </c>
      <c r="AE10072" s="5">
        <f t="shared" si="336"/>
        <v>0</v>
      </c>
      <c r="AF10072" s="5" t="str">
        <f t="shared" si="337"/>
        <v>katB</v>
      </c>
      <c r="AG10072" s="153"/>
      <c r="AH10072" s="153"/>
      <c r="AI10072" t="s">
        <v>201</v>
      </c>
      <c r="AJ10072" t="s">
        <v>17878</v>
      </c>
      <c r="AK10072" s="9" t="str">
        <f>VLOOKUP(Y10072,zdroj!D:AJ,33,0)</f>
        <v>katB</v>
      </c>
    </row>
    <row r="10073" spans="8:37" x14ac:dyDescent="0.25">
      <c r="H10073" s="8"/>
      <c r="I10073" s="8"/>
      <c r="N10073" s="23"/>
      <c r="O10073" s="24"/>
      <c r="P10073" s="19"/>
      <c r="Q10073" s="19"/>
      <c r="R10073" s="19"/>
      <c r="U10073" s="27"/>
      <c r="Y10073" s="9" t="s">
        <v>655</v>
      </c>
      <c r="Z10073" s="9" t="s">
        <v>462</v>
      </c>
      <c r="AA10073" s="9" t="s">
        <v>198</v>
      </c>
      <c r="AB10073" s="9">
        <v>8055394</v>
      </c>
      <c r="AC10073" s="9" t="s">
        <v>10847</v>
      </c>
      <c r="AD10073" s="9" t="s">
        <v>231</v>
      </c>
      <c r="AE10073" s="5">
        <f t="shared" si="336"/>
        <v>0</v>
      </c>
      <c r="AF10073" s="5" t="str">
        <f t="shared" si="337"/>
        <v>katB</v>
      </c>
      <c r="AG10073" s="153"/>
      <c r="AH10073" s="153"/>
      <c r="AI10073" t="s">
        <v>201</v>
      </c>
      <c r="AJ10073" t="s">
        <v>17878</v>
      </c>
      <c r="AK10073" s="9" t="str">
        <f>VLOOKUP(Y10073,zdroj!D:AJ,33,0)</f>
        <v>katB</v>
      </c>
    </row>
    <row r="10074" spans="8:37" x14ac:dyDescent="0.25">
      <c r="H10074" s="8"/>
      <c r="I10074" s="8"/>
      <c r="N10074" s="23"/>
      <c r="O10074" s="24"/>
      <c r="P10074" s="19"/>
      <c r="Q10074" s="19"/>
      <c r="R10074" s="19"/>
      <c r="U10074" s="27"/>
      <c r="Y10074" s="9" t="s">
        <v>655</v>
      </c>
      <c r="Z10074" s="9" t="s">
        <v>462</v>
      </c>
      <c r="AA10074" s="9" t="s">
        <v>198</v>
      </c>
      <c r="AB10074" s="9">
        <v>8055408</v>
      </c>
      <c r="AC10074" s="9" t="s">
        <v>10848</v>
      </c>
      <c r="AD10074" s="9" t="s">
        <v>231</v>
      </c>
      <c r="AE10074" s="5">
        <f t="shared" si="336"/>
        <v>0</v>
      </c>
      <c r="AF10074" s="5" t="str">
        <f t="shared" si="337"/>
        <v>katB</v>
      </c>
      <c r="AG10074" s="153"/>
      <c r="AH10074" s="153"/>
      <c r="AI10074" t="s">
        <v>201</v>
      </c>
      <c r="AJ10074" t="s">
        <v>17878</v>
      </c>
      <c r="AK10074" s="9" t="str">
        <f>VLOOKUP(Y10074,zdroj!D:AJ,33,0)</f>
        <v>katB</v>
      </c>
    </row>
    <row r="10075" spans="8:37" x14ac:dyDescent="0.25">
      <c r="H10075" s="8"/>
      <c r="I10075" s="8"/>
      <c r="N10075" s="23"/>
      <c r="O10075" s="24"/>
      <c r="P10075" s="19"/>
      <c r="Q10075" s="19"/>
      <c r="R10075" s="19"/>
      <c r="U10075" s="27"/>
      <c r="Y10075" s="9" t="s">
        <v>655</v>
      </c>
      <c r="Z10075" s="9" t="s">
        <v>462</v>
      </c>
      <c r="AA10075" s="9" t="s">
        <v>198</v>
      </c>
      <c r="AB10075" s="9">
        <v>8053529</v>
      </c>
      <c r="AC10075" s="9" t="s">
        <v>10849</v>
      </c>
      <c r="AD10075" s="9" t="s">
        <v>231</v>
      </c>
      <c r="AE10075" s="5">
        <f t="shared" si="336"/>
        <v>0</v>
      </c>
      <c r="AF10075" s="5" t="str">
        <f t="shared" si="337"/>
        <v>katB</v>
      </c>
      <c r="AG10075" s="153"/>
      <c r="AH10075" s="153"/>
      <c r="AI10075" t="s">
        <v>201</v>
      </c>
      <c r="AJ10075" t="s">
        <v>17878</v>
      </c>
      <c r="AK10075" s="9" t="str">
        <f>VLOOKUP(Y10075,zdroj!D:AJ,33,0)</f>
        <v>katB</v>
      </c>
    </row>
    <row r="10076" spans="8:37" x14ac:dyDescent="0.25">
      <c r="H10076" s="8"/>
      <c r="I10076" s="8"/>
      <c r="N10076" s="23"/>
      <c r="O10076" s="24"/>
      <c r="P10076" s="19"/>
      <c r="Q10076" s="19"/>
      <c r="R10076" s="19"/>
      <c r="U10076" s="27"/>
      <c r="Y10076" s="9" t="s">
        <v>655</v>
      </c>
      <c r="Z10076" s="9" t="s">
        <v>462</v>
      </c>
      <c r="AA10076" s="9" t="s">
        <v>198</v>
      </c>
      <c r="AB10076" s="9">
        <v>8055416</v>
      </c>
      <c r="AC10076" s="9" t="s">
        <v>10850</v>
      </c>
      <c r="AD10076" s="9" t="s">
        <v>231</v>
      </c>
      <c r="AE10076" s="5">
        <f t="shared" si="336"/>
        <v>0</v>
      </c>
      <c r="AF10076" s="5" t="str">
        <f t="shared" si="337"/>
        <v>katB</v>
      </c>
      <c r="AG10076" s="153"/>
      <c r="AH10076" s="153"/>
      <c r="AI10076" t="s">
        <v>201</v>
      </c>
      <c r="AJ10076" t="s">
        <v>17878</v>
      </c>
      <c r="AK10076" s="9" t="str">
        <f>VLOOKUP(Y10076,zdroj!D:AJ,33,0)</f>
        <v>katB</v>
      </c>
    </row>
    <row r="10077" spans="8:37" x14ac:dyDescent="0.25">
      <c r="H10077" s="8"/>
      <c r="I10077" s="8"/>
      <c r="N10077" s="23"/>
      <c r="O10077" s="24"/>
      <c r="P10077" s="19"/>
      <c r="Q10077" s="19"/>
      <c r="R10077" s="19"/>
      <c r="U10077" s="27"/>
      <c r="Y10077" s="9" t="s">
        <v>655</v>
      </c>
      <c r="Z10077" s="9" t="s">
        <v>462</v>
      </c>
      <c r="AA10077" s="9" t="s">
        <v>198</v>
      </c>
      <c r="AB10077" s="9">
        <v>8055424</v>
      </c>
      <c r="AC10077" s="9" t="s">
        <v>10851</v>
      </c>
      <c r="AD10077" s="9" t="s">
        <v>231</v>
      </c>
      <c r="AE10077" s="5">
        <f t="shared" si="336"/>
        <v>0</v>
      </c>
      <c r="AF10077" s="5" t="str">
        <f t="shared" si="337"/>
        <v>katB</v>
      </c>
      <c r="AG10077" s="153"/>
      <c r="AH10077" s="153"/>
      <c r="AI10077" t="s">
        <v>201</v>
      </c>
      <c r="AJ10077" t="s">
        <v>17878</v>
      </c>
      <c r="AK10077" s="9" t="str">
        <f>VLOOKUP(Y10077,zdroj!D:AJ,33,0)</f>
        <v>katB</v>
      </c>
    </row>
    <row r="10078" spans="8:37" x14ac:dyDescent="0.25">
      <c r="H10078" s="8"/>
      <c r="I10078" s="8"/>
      <c r="N10078" s="23"/>
      <c r="O10078" s="24"/>
      <c r="P10078" s="19"/>
      <c r="Q10078" s="19"/>
      <c r="R10078" s="19"/>
      <c r="U10078" s="27"/>
      <c r="Y10078" s="9" t="s">
        <v>655</v>
      </c>
      <c r="Z10078" s="9" t="s">
        <v>462</v>
      </c>
      <c r="AA10078" s="9" t="s">
        <v>198</v>
      </c>
      <c r="AB10078" s="9">
        <v>8055432</v>
      </c>
      <c r="AC10078" s="9" t="s">
        <v>10852</v>
      </c>
      <c r="AD10078" s="9" t="s">
        <v>231</v>
      </c>
      <c r="AE10078" s="5">
        <f t="shared" si="336"/>
        <v>0</v>
      </c>
      <c r="AF10078" s="5" t="str">
        <f t="shared" si="337"/>
        <v>katB</v>
      </c>
      <c r="AG10078" s="153"/>
      <c r="AH10078" s="153"/>
      <c r="AI10078" t="s">
        <v>201</v>
      </c>
      <c r="AJ10078" t="s">
        <v>17878</v>
      </c>
      <c r="AK10078" s="9" t="str">
        <f>VLOOKUP(Y10078,zdroj!D:AJ,33,0)</f>
        <v>katB</v>
      </c>
    </row>
    <row r="10079" spans="8:37" x14ac:dyDescent="0.25">
      <c r="H10079" s="8"/>
      <c r="I10079" s="8"/>
      <c r="N10079" s="23"/>
      <c r="O10079" s="24"/>
      <c r="P10079" s="19"/>
      <c r="Q10079" s="19"/>
      <c r="R10079" s="19"/>
      <c r="U10079" s="27"/>
      <c r="Y10079" s="9" t="s">
        <v>655</v>
      </c>
      <c r="Z10079" s="9" t="s">
        <v>462</v>
      </c>
      <c r="AA10079" s="9" t="s">
        <v>198</v>
      </c>
      <c r="AB10079" s="9">
        <v>8055441</v>
      </c>
      <c r="AC10079" s="9" t="s">
        <v>10853</v>
      </c>
      <c r="AD10079" s="9" t="s">
        <v>231</v>
      </c>
      <c r="AE10079" s="5">
        <f t="shared" si="336"/>
        <v>0</v>
      </c>
      <c r="AF10079" s="5" t="str">
        <f t="shared" si="337"/>
        <v>katB</v>
      </c>
      <c r="AG10079" s="153"/>
      <c r="AH10079" s="153"/>
      <c r="AI10079" t="s">
        <v>201</v>
      </c>
      <c r="AJ10079" t="s">
        <v>17878</v>
      </c>
      <c r="AK10079" s="9" t="str">
        <f>VLOOKUP(Y10079,zdroj!D:AJ,33,0)</f>
        <v>katB</v>
      </c>
    </row>
    <row r="10080" spans="8:37" x14ac:dyDescent="0.25">
      <c r="H10080" s="8"/>
      <c r="I10080" s="8"/>
      <c r="N10080" s="23"/>
      <c r="O10080" s="24"/>
      <c r="P10080" s="19"/>
      <c r="Q10080" s="19"/>
      <c r="R10080" s="19"/>
      <c r="U10080" s="27"/>
      <c r="Y10080" s="9" t="s">
        <v>655</v>
      </c>
      <c r="Z10080" s="9" t="s">
        <v>462</v>
      </c>
      <c r="AA10080" s="9" t="s">
        <v>198</v>
      </c>
      <c r="AB10080" s="9">
        <v>8055459</v>
      </c>
      <c r="AC10080" s="9" t="s">
        <v>10854</v>
      </c>
      <c r="AD10080" s="9" t="s">
        <v>231</v>
      </c>
      <c r="AE10080" s="5">
        <f t="shared" si="336"/>
        <v>0</v>
      </c>
      <c r="AF10080" s="5" t="str">
        <f t="shared" si="337"/>
        <v>katB</v>
      </c>
      <c r="AG10080" s="153"/>
      <c r="AH10080" s="153"/>
      <c r="AI10080" t="s">
        <v>201</v>
      </c>
      <c r="AJ10080" t="s">
        <v>17878</v>
      </c>
      <c r="AK10080" s="9" t="str">
        <f>VLOOKUP(Y10080,zdroj!D:AJ,33,0)</f>
        <v>katB</v>
      </c>
    </row>
    <row r="10081" spans="8:37" x14ac:dyDescent="0.25">
      <c r="H10081" s="8"/>
      <c r="I10081" s="8"/>
      <c r="N10081" s="23"/>
      <c r="O10081" s="24"/>
      <c r="P10081" s="19"/>
      <c r="Q10081" s="19"/>
      <c r="R10081" s="19"/>
      <c r="U10081" s="27"/>
      <c r="Y10081" s="9" t="s">
        <v>655</v>
      </c>
      <c r="Z10081" s="9" t="s">
        <v>462</v>
      </c>
      <c r="AA10081" s="9" t="s">
        <v>198</v>
      </c>
      <c r="AB10081" s="9">
        <v>8055467</v>
      </c>
      <c r="AC10081" s="9" t="s">
        <v>10855</v>
      </c>
      <c r="AD10081" s="9" t="s">
        <v>231</v>
      </c>
      <c r="AE10081" s="5">
        <f t="shared" si="336"/>
        <v>0</v>
      </c>
      <c r="AF10081" s="5" t="str">
        <f t="shared" si="337"/>
        <v>katB</v>
      </c>
      <c r="AG10081" s="153"/>
      <c r="AH10081" s="153"/>
      <c r="AI10081" t="s">
        <v>201</v>
      </c>
      <c r="AJ10081" t="s">
        <v>17878</v>
      </c>
      <c r="AK10081" s="9" t="str">
        <f>VLOOKUP(Y10081,zdroj!D:AJ,33,0)</f>
        <v>katB</v>
      </c>
    </row>
    <row r="10082" spans="8:37" x14ac:dyDescent="0.25">
      <c r="H10082" s="8"/>
      <c r="I10082" s="8"/>
      <c r="N10082" s="23"/>
      <c r="O10082" s="24"/>
      <c r="P10082" s="19"/>
      <c r="Q10082" s="19"/>
      <c r="R10082" s="19"/>
      <c r="U10082" s="27"/>
      <c r="Y10082" s="9" t="s">
        <v>655</v>
      </c>
      <c r="Z10082" s="9" t="s">
        <v>462</v>
      </c>
      <c r="AA10082" s="9" t="s">
        <v>198</v>
      </c>
      <c r="AB10082" s="9">
        <v>8055475</v>
      </c>
      <c r="AC10082" s="9" t="s">
        <v>10856</v>
      </c>
      <c r="AD10082" s="9" t="s">
        <v>231</v>
      </c>
      <c r="AE10082" s="5">
        <f t="shared" si="336"/>
        <v>0</v>
      </c>
      <c r="AF10082" s="5" t="str">
        <f t="shared" si="337"/>
        <v>katB</v>
      </c>
      <c r="AG10082" s="153"/>
      <c r="AH10082" s="153"/>
      <c r="AI10082" t="s">
        <v>201</v>
      </c>
      <c r="AJ10082" t="s">
        <v>17878</v>
      </c>
      <c r="AK10082" s="9" t="str">
        <f>VLOOKUP(Y10082,zdroj!D:AJ,33,0)</f>
        <v>katB</v>
      </c>
    </row>
    <row r="10083" spans="8:37" x14ac:dyDescent="0.25">
      <c r="H10083" s="8"/>
      <c r="I10083" s="8"/>
      <c r="N10083" s="23"/>
      <c r="O10083" s="24"/>
      <c r="P10083" s="19"/>
      <c r="Q10083" s="19"/>
      <c r="R10083" s="19"/>
      <c r="U10083" s="27"/>
      <c r="Y10083" s="9" t="s">
        <v>655</v>
      </c>
      <c r="Z10083" s="9" t="s">
        <v>462</v>
      </c>
      <c r="AA10083" s="9" t="s">
        <v>198</v>
      </c>
      <c r="AB10083" s="9">
        <v>8055483</v>
      </c>
      <c r="AC10083" s="9" t="s">
        <v>10857</v>
      </c>
      <c r="AD10083" s="9" t="s">
        <v>231</v>
      </c>
      <c r="AE10083" s="5">
        <f t="shared" si="336"/>
        <v>0</v>
      </c>
      <c r="AF10083" s="5" t="str">
        <f t="shared" si="337"/>
        <v>katB</v>
      </c>
      <c r="AG10083" s="153"/>
      <c r="AH10083" s="153"/>
      <c r="AI10083" t="s">
        <v>201</v>
      </c>
      <c r="AJ10083" t="s">
        <v>17878</v>
      </c>
      <c r="AK10083" s="9" t="str">
        <f>VLOOKUP(Y10083,zdroj!D:AJ,33,0)</f>
        <v>katB</v>
      </c>
    </row>
    <row r="10084" spans="8:37" x14ac:dyDescent="0.25">
      <c r="H10084" s="8"/>
      <c r="I10084" s="8"/>
      <c r="N10084" s="23"/>
      <c r="O10084" s="24"/>
      <c r="P10084" s="19"/>
      <c r="Q10084" s="19"/>
      <c r="R10084" s="19"/>
      <c r="U10084" s="27"/>
      <c r="Y10084" s="9" t="s">
        <v>655</v>
      </c>
      <c r="Z10084" s="9" t="s">
        <v>462</v>
      </c>
      <c r="AA10084" s="9" t="s">
        <v>198</v>
      </c>
      <c r="AB10084" s="9">
        <v>8055491</v>
      </c>
      <c r="AC10084" s="9" t="s">
        <v>10858</v>
      </c>
      <c r="AD10084" s="9" t="s">
        <v>231</v>
      </c>
      <c r="AE10084" s="5">
        <f t="shared" si="336"/>
        <v>0</v>
      </c>
      <c r="AF10084" s="5" t="str">
        <f t="shared" si="337"/>
        <v>katB</v>
      </c>
      <c r="AG10084" s="153"/>
      <c r="AH10084" s="153"/>
      <c r="AI10084" t="s">
        <v>17879</v>
      </c>
      <c r="AJ10084" t="s">
        <v>17878</v>
      </c>
      <c r="AK10084" s="9" t="str">
        <f>VLOOKUP(Y10084,zdroj!D:AJ,33,0)</f>
        <v>katB</v>
      </c>
    </row>
    <row r="10085" spans="8:37" x14ac:dyDescent="0.25">
      <c r="H10085" s="8"/>
      <c r="I10085" s="8"/>
      <c r="N10085" s="23"/>
      <c r="O10085" s="24"/>
      <c r="P10085" s="19"/>
      <c r="Q10085" s="19"/>
      <c r="R10085" s="19"/>
      <c r="U10085" s="27"/>
      <c r="Y10085" s="9" t="s">
        <v>655</v>
      </c>
      <c r="Z10085" s="9" t="s">
        <v>462</v>
      </c>
      <c r="AA10085" s="9" t="s">
        <v>198</v>
      </c>
      <c r="AB10085" s="9">
        <v>8055505</v>
      </c>
      <c r="AC10085" s="9" t="s">
        <v>10859</v>
      </c>
      <c r="AD10085" s="9" t="s">
        <v>231</v>
      </c>
      <c r="AE10085" s="5">
        <f t="shared" si="336"/>
        <v>0</v>
      </c>
      <c r="AF10085" s="5" t="str">
        <f t="shared" si="337"/>
        <v>katB</v>
      </c>
      <c r="AG10085" s="153"/>
      <c r="AH10085" s="153"/>
      <c r="AI10085" t="s">
        <v>201</v>
      </c>
      <c r="AJ10085" t="s">
        <v>17878</v>
      </c>
      <c r="AK10085" s="9" t="str">
        <f>VLOOKUP(Y10085,zdroj!D:AJ,33,0)</f>
        <v>katB</v>
      </c>
    </row>
    <row r="10086" spans="8:37" x14ac:dyDescent="0.25">
      <c r="H10086" s="8"/>
      <c r="I10086" s="8"/>
      <c r="N10086" s="23"/>
      <c r="O10086" s="24"/>
      <c r="P10086" s="19"/>
      <c r="Q10086" s="19"/>
      <c r="R10086" s="19"/>
      <c r="U10086" s="27"/>
      <c r="Y10086" s="9" t="s">
        <v>655</v>
      </c>
      <c r="Z10086" s="9" t="s">
        <v>462</v>
      </c>
      <c r="AA10086" s="9" t="s">
        <v>198</v>
      </c>
      <c r="AB10086" s="9">
        <v>8053537</v>
      </c>
      <c r="AC10086" s="9" t="s">
        <v>10860</v>
      </c>
      <c r="AD10086" s="9" t="s">
        <v>800</v>
      </c>
      <c r="AE10086" s="5">
        <f t="shared" si="336"/>
        <v>0</v>
      </c>
      <c r="AF10086" s="5" t="str">
        <f t="shared" si="337"/>
        <v>Pokryto</v>
      </c>
      <c r="AG10086" s="153"/>
      <c r="AH10086" s="153"/>
      <c r="AI10086" t="s">
        <v>201</v>
      </c>
      <c r="AJ10086" t="s">
        <v>800</v>
      </c>
      <c r="AK10086" s="9" t="str">
        <f>VLOOKUP(Y10086,zdroj!D:AJ,33,0)</f>
        <v>katB</v>
      </c>
    </row>
    <row r="10087" spans="8:37" x14ac:dyDescent="0.25">
      <c r="H10087" s="8"/>
      <c r="I10087" s="8"/>
      <c r="N10087" s="23"/>
      <c r="O10087" s="24"/>
      <c r="P10087" s="19"/>
      <c r="Q10087" s="19"/>
      <c r="R10087" s="19"/>
      <c r="U10087" s="27"/>
      <c r="Y10087" s="9" t="s">
        <v>655</v>
      </c>
      <c r="Z10087" s="9" t="s">
        <v>462</v>
      </c>
      <c r="AA10087" s="9" t="s">
        <v>198</v>
      </c>
      <c r="AB10087" s="9">
        <v>8055513</v>
      </c>
      <c r="AC10087" s="9" t="s">
        <v>10861</v>
      </c>
      <c r="AD10087" s="9" t="s">
        <v>231</v>
      </c>
      <c r="AE10087" s="5">
        <f t="shared" si="336"/>
        <v>0</v>
      </c>
      <c r="AF10087" s="5" t="str">
        <f t="shared" si="337"/>
        <v>katB</v>
      </c>
      <c r="AG10087" s="153"/>
      <c r="AH10087" s="153"/>
      <c r="AI10087" t="s">
        <v>201</v>
      </c>
      <c r="AJ10087" t="s">
        <v>17878</v>
      </c>
      <c r="AK10087" s="9" t="str">
        <f>VLOOKUP(Y10087,zdroj!D:AJ,33,0)</f>
        <v>katB</v>
      </c>
    </row>
    <row r="10088" spans="8:37" x14ac:dyDescent="0.25">
      <c r="H10088" s="8"/>
      <c r="I10088" s="8"/>
      <c r="N10088" s="23"/>
      <c r="O10088" s="24"/>
      <c r="P10088" s="19"/>
      <c r="Q10088" s="19"/>
      <c r="R10088" s="19"/>
      <c r="U10088" s="27"/>
      <c r="Y10088" s="9" t="s">
        <v>655</v>
      </c>
      <c r="Z10088" s="9" t="s">
        <v>462</v>
      </c>
      <c r="AA10088" s="9" t="s">
        <v>198</v>
      </c>
      <c r="AB10088" s="9">
        <v>8055521</v>
      </c>
      <c r="AC10088" s="9" t="s">
        <v>10862</v>
      </c>
      <c r="AD10088" s="9" t="s">
        <v>231</v>
      </c>
      <c r="AE10088" s="5">
        <f t="shared" si="336"/>
        <v>0</v>
      </c>
      <c r="AF10088" s="5" t="str">
        <f t="shared" si="337"/>
        <v>katB</v>
      </c>
      <c r="AG10088" s="153"/>
      <c r="AH10088" s="153"/>
      <c r="AI10088" t="s">
        <v>201</v>
      </c>
      <c r="AJ10088" t="s">
        <v>17878</v>
      </c>
      <c r="AK10088" s="9" t="str">
        <f>VLOOKUP(Y10088,zdroj!D:AJ,33,0)</f>
        <v>katB</v>
      </c>
    </row>
    <row r="10089" spans="8:37" x14ac:dyDescent="0.25">
      <c r="H10089" s="8"/>
      <c r="I10089" s="8"/>
      <c r="N10089" s="23"/>
      <c r="O10089" s="24"/>
      <c r="P10089" s="19"/>
      <c r="Q10089" s="19"/>
      <c r="R10089" s="19"/>
      <c r="U10089" s="27"/>
      <c r="Y10089" s="9" t="s">
        <v>655</v>
      </c>
      <c r="Z10089" s="9" t="s">
        <v>462</v>
      </c>
      <c r="AA10089" s="9" t="s">
        <v>198</v>
      </c>
      <c r="AB10089" s="9">
        <v>8055530</v>
      </c>
      <c r="AC10089" s="9" t="s">
        <v>10863</v>
      </c>
      <c r="AD10089" s="9" t="s">
        <v>231</v>
      </c>
      <c r="AE10089" s="5">
        <f t="shared" si="336"/>
        <v>0</v>
      </c>
      <c r="AF10089" s="5" t="str">
        <f t="shared" si="337"/>
        <v>katB</v>
      </c>
      <c r="AG10089" s="153"/>
      <c r="AH10089" s="153"/>
      <c r="AI10089" t="s">
        <v>201</v>
      </c>
      <c r="AJ10089" t="s">
        <v>17878</v>
      </c>
      <c r="AK10089" s="9" t="str">
        <f>VLOOKUP(Y10089,zdroj!D:AJ,33,0)</f>
        <v>katB</v>
      </c>
    </row>
    <row r="10090" spans="8:37" x14ac:dyDescent="0.25">
      <c r="H10090" s="8"/>
      <c r="I10090" s="8"/>
      <c r="N10090" s="23"/>
      <c r="O10090" s="24"/>
      <c r="P10090" s="19"/>
      <c r="Q10090" s="19"/>
      <c r="R10090" s="19"/>
      <c r="U10090" s="27"/>
      <c r="Y10090" s="9" t="s">
        <v>655</v>
      </c>
      <c r="Z10090" s="9" t="s">
        <v>462</v>
      </c>
      <c r="AA10090" s="9" t="s">
        <v>198</v>
      </c>
      <c r="AB10090" s="9">
        <v>8055548</v>
      </c>
      <c r="AC10090" s="9" t="s">
        <v>10864</v>
      </c>
      <c r="AD10090" s="9" t="s">
        <v>231</v>
      </c>
      <c r="AE10090" s="5">
        <f t="shared" si="336"/>
        <v>0</v>
      </c>
      <c r="AF10090" s="5" t="str">
        <f t="shared" si="337"/>
        <v>katB</v>
      </c>
      <c r="AG10090" s="153"/>
      <c r="AH10090" s="153"/>
      <c r="AI10090" t="s">
        <v>201</v>
      </c>
      <c r="AJ10090" t="s">
        <v>17878</v>
      </c>
      <c r="AK10090" s="9" t="str">
        <f>VLOOKUP(Y10090,zdroj!D:AJ,33,0)</f>
        <v>katB</v>
      </c>
    </row>
    <row r="10091" spans="8:37" x14ac:dyDescent="0.25">
      <c r="H10091" s="8"/>
      <c r="I10091" s="8"/>
      <c r="N10091" s="23"/>
      <c r="O10091" s="24"/>
      <c r="P10091" s="19"/>
      <c r="Q10091" s="19"/>
      <c r="R10091" s="19"/>
      <c r="U10091" s="27"/>
      <c r="Y10091" s="9" t="s">
        <v>655</v>
      </c>
      <c r="Z10091" s="9" t="s">
        <v>462</v>
      </c>
      <c r="AA10091" s="9" t="s">
        <v>198</v>
      </c>
      <c r="AB10091" s="9">
        <v>8055556</v>
      </c>
      <c r="AC10091" s="9" t="s">
        <v>10865</v>
      </c>
      <c r="AD10091" s="9" t="s">
        <v>231</v>
      </c>
      <c r="AE10091" s="5">
        <f t="shared" si="336"/>
        <v>0</v>
      </c>
      <c r="AF10091" s="5" t="str">
        <f t="shared" si="337"/>
        <v>katB</v>
      </c>
      <c r="AG10091" s="153"/>
      <c r="AH10091" s="153"/>
      <c r="AI10091" t="s">
        <v>201</v>
      </c>
      <c r="AJ10091" t="s">
        <v>17878</v>
      </c>
      <c r="AK10091" s="9" t="str">
        <f>VLOOKUP(Y10091,zdroj!D:AJ,33,0)</f>
        <v>katB</v>
      </c>
    </row>
    <row r="10092" spans="8:37" x14ac:dyDescent="0.25">
      <c r="H10092" s="8"/>
      <c r="I10092" s="8"/>
      <c r="N10092" s="23"/>
      <c r="O10092" s="24"/>
      <c r="P10092" s="19"/>
      <c r="Q10092" s="19"/>
      <c r="R10092" s="19"/>
      <c r="U10092" s="27"/>
      <c r="Y10092" s="9" t="s">
        <v>655</v>
      </c>
      <c r="Z10092" s="9" t="s">
        <v>462</v>
      </c>
      <c r="AA10092" s="9" t="s">
        <v>198</v>
      </c>
      <c r="AB10092" s="9">
        <v>8055564</v>
      </c>
      <c r="AC10092" s="9" t="s">
        <v>10866</v>
      </c>
      <c r="AD10092" s="9" t="s">
        <v>231</v>
      </c>
      <c r="AE10092" s="5">
        <f t="shared" si="336"/>
        <v>0</v>
      </c>
      <c r="AF10092" s="5" t="str">
        <f t="shared" si="337"/>
        <v>katB</v>
      </c>
      <c r="AG10092" s="153"/>
      <c r="AH10092" s="153"/>
      <c r="AI10092" t="s">
        <v>201</v>
      </c>
      <c r="AJ10092" t="s">
        <v>17878</v>
      </c>
      <c r="AK10092" s="9" t="str">
        <f>VLOOKUP(Y10092,zdroj!D:AJ,33,0)</f>
        <v>katB</v>
      </c>
    </row>
    <row r="10093" spans="8:37" x14ac:dyDescent="0.25">
      <c r="H10093" s="8"/>
      <c r="I10093" s="8"/>
      <c r="N10093" s="23"/>
      <c r="O10093" s="24"/>
      <c r="P10093" s="19"/>
      <c r="Q10093" s="19"/>
      <c r="R10093" s="19"/>
      <c r="U10093" s="27"/>
      <c r="Y10093" s="9" t="s">
        <v>655</v>
      </c>
      <c r="Z10093" s="9" t="s">
        <v>462</v>
      </c>
      <c r="AA10093" s="9" t="s">
        <v>198</v>
      </c>
      <c r="AB10093" s="9">
        <v>8055572</v>
      </c>
      <c r="AC10093" s="9" t="s">
        <v>10867</v>
      </c>
      <c r="AD10093" s="9" t="s">
        <v>231</v>
      </c>
      <c r="AE10093" s="5">
        <f t="shared" si="336"/>
        <v>0</v>
      </c>
      <c r="AF10093" s="5" t="str">
        <f t="shared" si="337"/>
        <v>katB</v>
      </c>
      <c r="AG10093" s="153"/>
      <c r="AH10093" s="153"/>
      <c r="AI10093" t="s">
        <v>201</v>
      </c>
      <c r="AJ10093" t="s">
        <v>17878</v>
      </c>
      <c r="AK10093" s="9" t="str">
        <f>VLOOKUP(Y10093,zdroj!D:AJ,33,0)</f>
        <v>katB</v>
      </c>
    </row>
    <row r="10094" spans="8:37" x14ac:dyDescent="0.25">
      <c r="H10094" s="8"/>
      <c r="I10094" s="8"/>
      <c r="N10094" s="23"/>
      <c r="O10094" s="24"/>
      <c r="P10094" s="19"/>
      <c r="Q10094" s="19"/>
      <c r="R10094" s="19"/>
      <c r="U10094" s="27"/>
      <c r="Y10094" s="9" t="s">
        <v>655</v>
      </c>
      <c r="Z10094" s="9" t="s">
        <v>462</v>
      </c>
      <c r="AA10094" s="9" t="s">
        <v>198</v>
      </c>
      <c r="AB10094" s="9">
        <v>8055581</v>
      </c>
      <c r="AC10094" s="9" t="s">
        <v>10868</v>
      </c>
      <c r="AD10094" s="9" t="s">
        <v>231</v>
      </c>
      <c r="AE10094" s="5">
        <f t="shared" si="336"/>
        <v>0</v>
      </c>
      <c r="AF10094" s="5" t="str">
        <f t="shared" si="337"/>
        <v>katB</v>
      </c>
      <c r="AG10094" s="153"/>
      <c r="AH10094" s="153"/>
      <c r="AI10094" t="s">
        <v>201</v>
      </c>
      <c r="AJ10094" t="s">
        <v>17878</v>
      </c>
      <c r="AK10094" s="9" t="str">
        <f>VLOOKUP(Y10094,zdroj!D:AJ,33,0)</f>
        <v>katB</v>
      </c>
    </row>
    <row r="10095" spans="8:37" x14ac:dyDescent="0.25">
      <c r="H10095" s="8"/>
      <c r="I10095" s="8"/>
      <c r="N10095" s="23"/>
      <c r="O10095" s="24"/>
      <c r="P10095" s="19"/>
      <c r="Q10095" s="19"/>
      <c r="R10095" s="19"/>
      <c r="U10095" s="27"/>
      <c r="Y10095" s="9" t="s">
        <v>655</v>
      </c>
      <c r="Z10095" s="9" t="s">
        <v>462</v>
      </c>
      <c r="AA10095" s="9" t="s">
        <v>198</v>
      </c>
      <c r="AB10095" s="9">
        <v>8055599</v>
      </c>
      <c r="AC10095" s="9" t="s">
        <v>10869</v>
      </c>
      <c r="AD10095" s="9" t="s">
        <v>231</v>
      </c>
      <c r="AE10095" s="5">
        <f t="shared" si="336"/>
        <v>0</v>
      </c>
      <c r="AF10095" s="5" t="str">
        <f t="shared" si="337"/>
        <v>katB</v>
      </c>
      <c r="AG10095" s="153"/>
      <c r="AH10095" s="153"/>
      <c r="AI10095" t="s">
        <v>201</v>
      </c>
      <c r="AJ10095" t="s">
        <v>17878</v>
      </c>
      <c r="AK10095" s="9" t="str">
        <f>VLOOKUP(Y10095,zdroj!D:AJ,33,0)</f>
        <v>katB</v>
      </c>
    </row>
    <row r="10096" spans="8:37" x14ac:dyDescent="0.25">
      <c r="H10096" s="8"/>
      <c r="I10096" s="8"/>
      <c r="N10096" s="23"/>
      <c r="O10096" s="24"/>
      <c r="P10096" s="19"/>
      <c r="Q10096" s="19"/>
      <c r="R10096" s="19"/>
      <c r="U10096" s="27"/>
      <c r="Y10096" s="9" t="s">
        <v>655</v>
      </c>
      <c r="Z10096" s="9" t="s">
        <v>462</v>
      </c>
      <c r="AA10096" s="9" t="s">
        <v>198</v>
      </c>
      <c r="AB10096" s="9">
        <v>8055602</v>
      </c>
      <c r="AC10096" s="9" t="s">
        <v>10870</v>
      </c>
      <c r="AD10096" s="9" t="s">
        <v>231</v>
      </c>
      <c r="AE10096" s="5">
        <f t="shared" si="336"/>
        <v>0</v>
      </c>
      <c r="AF10096" s="5" t="str">
        <f t="shared" si="337"/>
        <v>katB</v>
      </c>
      <c r="AG10096" s="153"/>
      <c r="AH10096" s="153"/>
      <c r="AI10096" t="s">
        <v>201</v>
      </c>
      <c r="AJ10096" t="s">
        <v>17878</v>
      </c>
      <c r="AK10096" s="9" t="str">
        <f>VLOOKUP(Y10096,zdroj!D:AJ,33,0)</f>
        <v>katB</v>
      </c>
    </row>
    <row r="10097" spans="8:37" x14ac:dyDescent="0.25">
      <c r="H10097" s="8"/>
      <c r="I10097" s="8"/>
      <c r="N10097" s="23"/>
      <c r="O10097" s="24"/>
      <c r="P10097" s="19"/>
      <c r="Q10097" s="19"/>
      <c r="R10097" s="19"/>
      <c r="U10097" s="27"/>
      <c r="Y10097" s="9" t="s">
        <v>655</v>
      </c>
      <c r="Z10097" s="9" t="s">
        <v>462</v>
      </c>
      <c r="AA10097" s="9" t="s">
        <v>198</v>
      </c>
      <c r="AB10097" s="9">
        <v>8053545</v>
      </c>
      <c r="AC10097" s="9" t="s">
        <v>10871</v>
      </c>
      <c r="AD10097" s="9" t="s">
        <v>231</v>
      </c>
      <c r="AE10097" s="5">
        <f t="shared" si="336"/>
        <v>0</v>
      </c>
      <c r="AF10097" s="5" t="str">
        <f t="shared" si="337"/>
        <v>katB</v>
      </c>
      <c r="AG10097" s="153"/>
      <c r="AH10097" s="153"/>
      <c r="AI10097" t="s">
        <v>17880</v>
      </c>
      <c r="AJ10097" t="s">
        <v>17878</v>
      </c>
      <c r="AK10097" s="9" t="str">
        <f>VLOOKUP(Y10097,zdroj!D:AJ,33,0)</f>
        <v>katB</v>
      </c>
    </row>
    <row r="10098" spans="8:37" x14ac:dyDescent="0.25">
      <c r="H10098" s="8"/>
      <c r="I10098" s="8"/>
      <c r="N10098" s="23"/>
      <c r="O10098" s="24"/>
      <c r="P10098" s="19"/>
      <c r="Q10098" s="19"/>
      <c r="R10098" s="19"/>
      <c r="U10098" s="27"/>
      <c r="Y10098" s="9" t="s">
        <v>655</v>
      </c>
      <c r="Z10098" s="9" t="s">
        <v>462</v>
      </c>
      <c r="AA10098" s="9" t="s">
        <v>198</v>
      </c>
      <c r="AB10098" s="9">
        <v>8055611</v>
      </c>
      <c r="AC10098" s="9" t="s">
        <v>10872</v>
      </c>
      <c r="AD10098" s="9" t="s">
        <v>231</v>
      </c>
      <c r="AE10098" s="5">
        <f t="shared" si="336"/>
        <v>0</v>
      </c>
      <c r="AF10098" s="5" t="str">
        <f t="shared" si="337"/>
        <v>katB</v>
      </c>
      <c r="AG10098" s="153"/>
      <c r="AH10098" s="153"/>
      <c r="AI10098" t="s">
        <v>201</v>
      </c>
      <c r="AJ10098" t="s">
        <v>17878</v>
      </c>
      <c r="AK10098" s="9" t="str">
        <f>VLOOKUP(Y10098,zdroj!D:AJ,33,0)</f>
        <v>katB</v>
      </c>
    </row>
    <row r="10099" spans="8:37" x14ac:dyDescent="0.25">
      <c r="H10099" s="8"/>
      <c r="I10099" s="8"/>
      <c r="N10099" s="23"/>
      <c r="O10099" s="24"/>
      <c r="P10099" s="19"/>
      <c r="Q10099" s="19"/>
      <c r="R10099" s="19"/>
      <c r="U10099" s="27"/>
      <c r="Y10099" s="9" t="s">
        <v>655</v>
      </c>
      <c r="Z10099" s="9" t="s">
        <v>462</v>
      </c>
      <c r="AA10099" s="9" t="s">
        <v>198</v>
      </c>
      <c r="AB10099" s="9">
        <v>8055629</v>
      </c>
      <c r="AC10099" s="9" t="s">
        <v>10873</v>
      </c>
      <c r="AD10099" s="9" t="s">
        <v>231</v>
      </c>
      <c r="AE10099" s="5">
        <f t="shared" si="336"/>
        <v>0</v>
      </c>
      <c r="AF10099" s="5" t="str">
        <f t="shared" si="337"/>
        <v>katB</v>
      </c>
      <c r="AG10099" s="153"/>
      <c r="AH10099" s="153"/>
      <c r="AI10099" t="s">
        <v>201</v>
      </c>
      <c r="AJ10099" t="s">
        <v>17878</v>
      </c>
      <c r="AK10099" s="9" t="str">
        <f>VLOOKUP(Y10099,zdroj!D:AJ,33,0)</f>
        <v>katB</v>
      </c>
    </row>
    <row r="10100" spans="8:37" x14ac:dyDescent="0.25">
      <c r="H10100" s="8"/>
      <c r="I10100" s="8"/>
      <c r="N10100" s="23"/>
      <c r="O10100" s="24"/>
      <c r="P10100" s="19"/>
      <c r="Q10100" s="19"/>
      <c r="R10100" s="19"/>
      <c r="U10100" s="27"/>
      <c r="Y10100" s="9" t="s">
        <v>655</v>
      </c>
      <c r="Z10100" s="9" t="s">
        <v>462</v>
      </c>
      <c r="AA10100" s="9" t="s">
        <v>198</v>
      </c>
      <c r="AB10100" s="9">
        <v>8055637</v>
      </c>
      <c r="AC10100" s="9" t="s">
        <v>10874</v>
      </c>
      <c r="AD10100" s="9" t="s">
        <v>231</v>
      </c>
      <c r="AE10100" s="5">
        <f t="shared" si="336"/>
        <v>0</v>
      </c>
      <c r="AF10100" s="5" t="str">
        <f t="shared" si="337"/>
        <v>katB</v>
      </c>
      <c r="AG10100" s="153"/>
      <c r="AH10100" s="153"/>
      <c r="AI10100" t="s">
        <v>201</v>
      </c>
      <c r="AJ10100" t="s">
        <v>17878</v>
      </c>
      <c r="AK10100" s="9" t="str">
        <f>VLOOKUP(Y10100,zdroj!D:AJ,33,0)</f>
        <v>katB</v>
      </c>
    </row>
    <row r="10101" spans="8:37" x14ac:dyDescent="0.25">
      <c r="H10101" s="8"/>
      <c r="I10101" s="8"/>
      <c r="N10101" s="23"/>
      <c r="O10101" s="24"/>
      <c r="P10101" s="19"/>
      <c r="Q10101" s="19"/>
      <c r="R10101" s="19"/>
      <c r="U10101" s="27"/>
      <c r="Y10101" s="9" t="s">
        <v>655</v>
      </c>
      <c r="Z10101" s="9" t="s">
        <v>462</v>
      </c>
      <c r="AA10101" s="9" t="s">
        <v>198</v>
      </c>
      <c r="AB10101" s="9">
        <v>8055645</v>
      </c>
      <c r="AC10101" s="9" t="s">
        <v>10875</v>
      </c>
      <c r="AD10101" s="9" t="s">
        <v>231</v>
      </c>
      <c r="AE10101" s="5">
        <f t="shared" si="336"/>
        <v>0</v>
      </c>
      <c r="AF10101" s="5" t="str">
        <f t="shared" si="337"/>
        <v>katB</v>
      </c>
      <c r="AG10101" s="153"/>
      <c r="AH10101" s="153"/>
      <c r="AI10101" t="s">
        <v>201</v>
      </c>
      <c r="AJ10101" t="s">
        <v>17878</v>
      </c>
      <c r="AK10101" s="9" t="str">
        <f>VLOOKUP(Y10101,zdroj!D:AJ,33,0)</f>
        <v>katB</v>
      </c>
    </row>
    <row r="10102" spans="8:37" x14ac:dyDescent="0.25">
      <c r="H10102" s="8"/>
      <c r="I10102" s="8"/>
      <c r="N10102" s="23"/>
      <c r="O10102" s="24"/>
      <c r="P10102" s="19"/>
      <c r="Q10102" s="19"/>
      <c r="R10102" s="19"/>
      <c r="U10102" s="27"/>
      <c r="Y10102" s="9" t="s">
        <v>655</v>
      </c>
      <c r="Z10102" s="9" t="s">
        <v>462</v>
      </c>
      <c r="AA10102" s="9" t="s">
        <v>198</v>
      </c>
      <c r="AB10102" s="9">
        <v>8055653</v>
      </c>
      <c r="AC10102" s="9" t="s">
        <v>10876</v>
      </c>
      <c r="AD10102" s="9" t="s">
        <v>800</v>
      </c>
      <c r="AE10102" s="5">
        <f t="shared" si="336"/>
        <v>0</v>
      </c>
      <c r="AF10102" s="5" t="str">
        <f t="shared" si="337"/>
        <v>Pokryto</v>
      </c>
      <c r="AG10102" s="153"/>
      <c r="AH10102" s="153"/>
      <c r="AI10102" t="s">
        <v>201</v>
      </c>
      <c r="AJ10102" t="s">
        <v>800</v>
      </c>
      <c r="AK10102" s="9" t="str">
        <f>VLOOKUP(Y10102,zdroj!D:AJ,33,0)</f>
        <v>katB</v>
      </c>
    </row>
    <row r="10103" spans="8:37" x14ac:dyDescent="0.25">
      <c r="H10103" s="8"/>
      <c r="I10103" s="8"/>
      <c r="N10103" s="23"/>
      <c r="O10103" s="24"/>
      <c r="P10103" s="19"/>
      <c r="Q10103" s="19"/>
      <c r="R10103" s="19"/>
      <c r="U10103" s="27"/>
      <c r="Y10103" s="9" t="s">
        <v>655</v>
      </c>
      <c r="Z10103" s="9" t="s">
        <v>462</v>
      </c>
      <c r="AA10103" s="9" t="s">
        <v>198</v>
      </c>
      <c r="AB10103" s="9">
        <v>8055661</v>
      </c>
      <c r="AC10103" s="9" t="s">
        <v>10877</v>
      </c>
      <c r="AD10103" s="9" t="s">
        <v>800</v>
      </c>
      <c r="AE10103" s="5">
        <f t="shared" si="336"/>
        <v>0</v>
      </c>
      <c r="AF10103" s="5" t="str">
        <f t="shared" si="337"/>
        <v>Pokryto</v>
      </c>
      <c r="AG10103" s="153"/>
      <c r="AH10103" s="153"/>
      <c r="AI10103" t="s">
        <v>17879</v>
      </c>
      <c r="AJ10103" t="s">
        <v>800</v>
      </c>
      <c r="AK10103" s="9" t="str">
        <f>VLOOKUP(Y10103,zdroj!D:AJ,33,0)</f>
        <v>katB</v>
      </c>
    </row>
    <row r="10104" spans="8:37" x14ac:dyDescent="0.25">
      <c r="H10104" s="8"/>
      <c r="I10104" s="8"/>
      <c r="N10104" s="23"/>
      <c r="O10104" s="24"/>
      <c r="P10104" s="19"/>
      <c r="Q10104" s="19"/>
      <c r="R10104" s="19"/>
      <c r="U10104" s="27"/>
      <c r="Y10104" s="9" t="s">
        <v>655</v>
      </c>
      <c r="Z10104" s="9" t="s">
        <v>462</v>
      </c>
      <c r="AA10104" s="9" t="s">
        <v>198</v>
      </c>
      <c r="AB10104" s="9">
        <v>8055670</v>
      </c>
      <c r="AC10104" s="9" t="s">
        <v>10878</v>
      </c>
      <c r="AD10104" s="9" t="s">
        <v>231</v>
      </c>
      <c r="AE10104" s="5">
        <f t="shared" si="336"/>
        <v>0</v>
      </c>
      <c r="AF10104" s="5" t="str">
        <f t="shared" si="337"/>
        <v>katB</v>
      </c>
      <c r="AG10104" s="153"/>
      <c r="AH10104" s="153"/>
      <c r="AI10104" t="s">
        <v>201</v>
      </c>
      <c r="AJ10104" t="s">
        <v>17878</v>
      </c>
      <c r="AK10104" s="9" t="str">
        <f>VLOOKUP(Y10104,zdroj!D:AJ,33,0)</f>
        <v>katB</v>
      </c>
    </row>
    <row r="10105" spans="8:37" x14ac:dyDescent="0.25">
      <c r="H10105" s="8"/>
      <c r="I10105" s="8"/>
      <c r="N10105" s="23"/>
      <c r="O10105" s="24"/>
      <c r="P10105" s="19"/>
      <c r="Q10105" s="19"/>
      <c r="R10105" s="19"/>
      <c r="U10105" s="27"/>
      <c r="Y10105" s="9" t="s">
        <v>655</v>
      </c>
      <c r="Z10105" s="9" t="s">
        <v>462</v>
      </c>
      <c r="AA10105" s="9" t="s">
        <v>198</v>
      </c>
      <c r="AB10105" s="9">
        <v>8055688</v>
      </c>
      <c r="AC10105" s="9" t="s">
        <v>10879</v>
      </c>
      <c r="AD10105" s="9" t="s">
        <v>231</v>
      </c>
      <c r="AE10105" s="5">
        <f t="shared" si="336"/>
        <v>0</v>
      </c>
      <c r="AF10105" s="5" t="str">
        <f t="shared" si="337"/>
        <v>katB</v>
      </c>
      <c r="AG10105" s="153"/>
      <c r="AH10105" s="153"/>
      <c r="AI10105" t="s">
        <v>201</v>
      </c>
      <c r="AJ10105" t="s">
        <v>17878</v>
      </c>
      <c r="AK10105" s="9" t="str">
        <f>VLOOKUP(Y10105,zdroj!D:AJ,33,0)</f>
        <v>katB</v>
      </c>
    </row>
    <row r="10106" spans="8:37" x14ac:dyDescent="0.25">
      <c r="H10106" s="8"/>
      <c r="I10106" s="8"/>
      <c r="N10106" s="23"/>
      <c r="O10106" s="24"/>
      <c r="P10106" s="19"/>
      <c r="Q10106" s="19"/>
      <c r="R10106" s="19"/>
      <c r="U10106" s="27"/>
      <c r="Y10106" s="9" t="s">
        <v>655</v>
      </c>
      <c r="Z10106" s="9" t="s">
        <v>462</v>
      </c>
      <c r="AA10106" s="9" t="s">
        <v>198</v>
      </c>
      <c r="AB10106" s="9">
        <v>8055696</v>
      </c>
      <c r="AC10106" s="9" t="s">
        <v>10880</v>
      </c>
      <c r="AD10106" s="9" t="s">
        <v>800</v>
      </c>
      <c r="AE10106" s="5">
        <f t="shared" si="336"/>
        <v>0</v>
      </c>
      <c r="AF10106" s="5" t="str">
        <f t="shared" si="337"/>
        <v>Pokryto</v>
      </c>
      <c r="AG10106" s="153"/>
      <c r="AH10106" s="153"/>
      <c r="AI10106" t="s">
        <v>17879</v>
      </c>
      <c r="AJ10106" t="s">
        <v>800</v>
      </c>
      <c r="AK10106" s="9" t="str">
        <f>VLOOKUP(Y10106,zdroj!D:AJ,33,0)</f>
        <v>katB</v>
      </c>
    </row>
    <row r="10107" spans="8:37" x14ac:dyDescent="0.25">
      <c r="H10107" s="8"/>
      <c r="I10107" s="8"/>
      <c r="N10107" s="23"/>
      <c r="O10107" s="24"/>
      <c r="P10107" s="19"/>
      <c r="Q10107" s="19"/>
      <c r="R10107" s="19"/>
      <c r="U10107" s="27"/>
      <c r="Y10107" s="9" t="s">
        <v>655</v>
      </c>
      <c r="Z10107" s="9" t="s">
        <v>462</v>
      </c>
      <c r="AA10107" s="9" t="s">
        <v>198</v>
      </c>
      <c r="AB10107" s="9">
        <v>8055700</v>
      </c>
      <c r="AC10107" s="9" t="s">
        <v>10881</v>
      </c>
      <c r="AD10107" s="9" t="s">
        <v>800</v>
      </c>
      <c r="AE10107" s="5">
        <f t="shared" si="336"/>
        <v>0</v>
      </c>
      <c r="AF10107" s="5" t="str">
        <f t="shared" si="337"/>
        <v>Pokryto</v>
      </c>
      <c r="AG10107" s="153"/>
      <c r="AH10107" s="153"/>
      <c r="AI10107" t="s">
        <v>17879</v>
      </c>
      <c r="AJ10107" t="s">
        <v>800</v>
      </c>
      <c r="AK10107" s="9" t="str">
        <f>VLOOKUP(Y10107,zdroj!D:AJ,33,0)</f>
        <v>katB</v>
      </c>
    </row>
    <row r="10108" spans="8:37" x14ac:dyDescent="0.25">
      <c r="H10108" s="8"/>
      <c r="I10108" s="8"/>
      <c r="N10108" s="23"/>
      <c r="O10108" s="24"/>
      <c r="P10108" s="19"/>
      <c r="Q10108" s="19"/>
      <c r="R10108" s="19"/>
      <c r="U10108" s="27"/>
      <c r="Y10108" s="9" t="s">
        <v>655</v>
      </c>
      <c r="Z10108" s="9" t="s">
        <v>462</v>
      </c>
      <c r="AA10108" s="9" t="s">
        <v>198</v>
      </c>
      <c r="AB10108" s="9">
        <v>8053553</v>
      </c>
      <c r="AC10108" s="9" t="s">
        <v>10882</v>
      </c>
      <c r="AD10108" s="9" t="s">
        <v>231</v>
      </c>
      <c r="AE10108" s="5">
        <f t="shared" si="336"/>
        <v>0</v>
      </c>
      <c r="AF10108" s="5" t="str">
        <f t="shared" si="337"/>
        <v>katB</v>
      </c>
      <c r="AG10108" s="153"/>
      <c r="AH10108" s="153"/>
      <c r="AI10108" t="s">
        <v>201</v>
      </c>
      <c r="AJ10108" t="s">
        <v>17878</v>
      </c>
      <c r="AK10108" s="9" t="str">
        <f>VLOOKUP(Y10108,zdroj!D:AJ,33,0)</f>
        <v>katB</v>
      </c>
    </row>
    <row r="10109" spans="8:37" x14ac:dyDescent="0.25">
      <c r="H10109" s="8"/>
      <c r="I10109" s="8"/>
      <c r="N10109" s="23"/>
      <c r="O10109" s="24"/>
      <c r="P10109" s="19"/>
      <c r="Q10109" s="19"/>
      <c r="R10109" s="19"/>
      <c r="U10109" s="27"/>
      <c r="Y10109" s="9" t="s">
        <v>655</v>
      </c>
      <c r="Z10109" s="9" t="s">
        <v>462</v>
      </c>
      <c r="AA10109" s="9" t="s">
        <v>198</v>
      </c>
      <c r="AB10109" s="9">
        <v>8055718</v>
      </c>
      <c r="AC10109" s="9" t="s">
        <v>10883</v>
      </c>
      <c r="AD10109" s="9" t="s">
        <v>800</v>
      </c>
      <c r="AE10109" s="5">
        <f t="shared" si="336"/>
        <v>0</v>
      </c>
      <c r="AF10109" s="5" t="str">
        <f t="shared" si="337"/>
        <v>Pokryto</v>
      </c>
      <c r="AG10109" s="153"/>
      <c r="AH10109" s="153"/>
      <c r="AI10109" t="s">
        <v>201</v>
      </c>
      <c r="AJ10109" t="s">
        <v>800</v>
      </c>
      <c r="AK10109" s="9" t="str">
        <f>VLOOKUP(Y10109,zdroj!D:AJ,33,0)</f>
        <v>katB</v>
      </c>
    </row>
    <row r="10110" spans="8:37" x14ac:dyDescent="0.25">
      <c r="H10110" s="8"/>
      <c r="I10110" s="8"/>
      <c r="N10110" s="23"/>
      <c r="O10110" s="24"/>
      <c r="P10110" s="19"/>
      <c r="Q10110" s="19"/>
      <c r="R10110" s="19"/>
      <c r="U10110" s="27"/>
      <c r="Y10110" s="9" t="s">
        <v>655</v>
      </c>
      <c r="Z10110" s="9" t="s">
        <v>462</v>
      </c>
      <c r="AA10110" s="9" t="s">
        <v>198</v>
      </c>
      <c r="AB10110" s="9">
        <v>8055726</v>
      </c>
      <c r="AC10110" s="9" t="s">
        <v>10884</v>
      </c>
      <c r="AD10110" s="9" t="s">
        <v>231</v>
      </c>
      <c r="AE10110" s="5">
        <f t="shared" si="336"/>
        <v>0</v>
      </c>
      <c r="AF10110" s="5" t="str">
        <f t="shared" si="337"/>
        <v>katB</v>
      </c>
      <c r="AG10110" s="153"/>
      <c r="AH10110" s="153"/>
      <c r="AI10110" t="s">
        <v>201</v>
      </c>
      <c r="AJ10110" t="s">
        <v>17878</v>
      </c>
      <c r="AK10110" s="9" t="str">
        <f>VLOOKUP(Y10110,zdroj!D:AJ,33,0)</f>
        <v>katB</v>
      </c>
    </row>
    <row r="10111" spans="8:37" x14ac:dyDescent="0.25">
      <c r="H10111" s="8"/>
      <c r="I10111" s="8"/>
      <c r="N10111" s="23"/>
      <c r="O10111" s="24"/>
      <c r="P10111" s="19"/>
      <c r="Q10111" s="19"/>
      <c r="R10111" s="19"/>
      <c r="U10111" s="27"/>
      <c r="Y10111" s="9" t="s">
        <v>655</v>
      </c>
      <c r="Z10111" s="9" t="s">
        <v>462</v>
      </c>
      <c r="AA10111" s="9" t="s">
        <v>198</v>
      </c>
      <c r="AB10111" s="9">
        <v>8055734</v>
      </c>
      <c r="AC10111" s="9" t="s">
        <v>10885</v>
      </c>
      <c r="AD10111" s="9" t="s">
        <v>231</v>
      </c>
      <c r="AE10111" s="5">
        <f t="shared" si="336"/>
        <v>0</v>
      </c>
      <c r="AF10111" s="5" t="str">
        <f t="shared" si="337"/>
        <v>katB</v>
      </c>
      <c r="AG10111" s="153"/>
      <c r="AH10111" s="153"/>
      <c r="AI10111" t="s">
        <v>201</v>
      </c>
      <c r="AJ10111" t="s">
        <v>17878</v>
      </c>
      <c r="AK10111" s="9" t="str">
        <f>VLOOKUP(Y10111,zdroj!D:AJ,33,0)</f>
        <v>katB</v>
      </c>
    </row>
    <row r="10112" spans="8:37" x14ac:dyDescent="0.25">
      <c r="H10112" s="8"/>
      <c r="I10112" s="8"/>
      <c r="N10112" s="23"/>
      <c r="O10112" s="24"/>
      <c r="P10112" s="19"/>
      <c r="Q10112" s="19"/>
      <c r="R10112" s="19"/>
      <c r="U10112" s="27"/>
      <c r="Y10112" s="9" t="s">
        <v>655</v>
      </c>
      <c r="Z10112" s="9" t="s">
        <v>462</v>
      </c>
      <c r="AA10112" s="9" t="s">
        <v>198</v>
      </c>
      <c r="AB10112" s="9">
        <v>8055742</v>
      </c>
      <c r="AC10112" s="9" t="s">
        <v>10886</v>
      </c>
      <c r="AD10112" s="9" t="s">
        <v>231</v>
      </c>
      <c r="AE10112" s="5">
        <f t="shared" si="336"/>
        <v>0</v>
      </c>
      <c r="AF10112" s="5" t="str">
        <f t="shared" si="337"/>
        <v>katB</v>
      </c>
      <c r="AG10112" s="153"/>
      <c r="AH10112" s="153"/>
      <c r="AI10112" t="s">
        <v>201</v>
      </c>
      <c r="AJ10112" t="s">
        <v>17878</v>
      </c>
      <c r="AK10112" s="9" t="str">
        <f>VLOOKUP(Y10112,zdroj!D:AJ,33,0)</f>
        <v>katB</v>
      </c>
    </row>
    <row r="10113" spans="8:37" x14ac:dyDescent="0.25">
      <c r="H10113" s="8"/>
      <c r="I10113" s="8"/>
      <c r="N10113" s="23"/>
      <c r="O10113" s="24"/>
      <c r="P10113" s="19"/>
      <c r="Q10113" s="19"/>
      <c r="R10113" s="19"/>
      <c r="U10113" s="27"/>
      <c r="Y10113" s="9" t="s">
        <v>655</v>
      </c>
      <c r="Z10113" s="9" t="s">
        <v>462</v>
      </c>
      <c r="AA10113" s="9" t="s">
        <v>198</v>
      </c>
      <c r="AB10113" s="9">
        <v>8055751</v>
      </c>
      <c r="AC10113" s="9" t="s">
        <v>10887</v>
      </c>
      <c r="AD10113" s="9" t="s">
        <v>231</v>
      </c>
      <c r="AE10113" s="5">
        <f t="shared" si="336"/>
        <v>0</v>
      </c>
      <c r="AF10113" s="5" t="str">
        <f t="shared" si="337"/>
        <v>katB</v>
      </c>
      <c r="AG10113" s="153"/>
      <c r="AH10113" s="153"/>
      <c r="AI10113" t="s">
        <v>201</v>
      </c>
      <c r="AJ10113" t="s">
        <v>17878</v>
      </c>
      <c r="AK10113" s="9" t="str">
        <f>VLOOKUP(Y10113,zdroj!D:AJ,33,0)</f>
        <v>katB</v>
      </c>
    </row>
    <row r="10114" spans="8:37" x14ac:dyDescent="0.25">
      <c r="H10114" s="8"/>
      <c r="I10114" s="8"/>
      <c r="N10114" s="23"/>
      <c r="O10114" s="24"/>
      <c r="P10114" s="19"/>
      <c r="Q10114" s="19"/>
      <c r="R10114" s="19"/>
      <c r="U10114" s="27"/>
      <c r="Y10114" s="9" t="s">
        <v>655</v>
      </c>
      <c r="Z10114" s="9" t="s">
        <v>462</v>
      </c>
      <c r="AA10114" s="9" t="s">
        <v>198</v>
      </c>
      <c r="AB10114" s="9">
        <v>8055769</v>
      </c>
      <c r="AC10114" s="9" t="s">
        <v>10888</v>
      </c>
      <c r="AD10114" s="9" t="s">
        <v>800</v>
      </c>
      <c r="AE10114" s="5">
        <f t="shared" si="336"/>
        <v>0</v>
      </c>
      <c r="AF10114" s="5" t="str">
        <f t="shared" si="337"/>
        <v>Pokryto</v>
      </c>
      <c r="AG10114" s="153"/>
      <c r="AH10114" s="153"/>
      <c r="AI10114" t="s">
        <v>201</v>
      </c>
      <c r="AJ10114" t="s">
        <v>800</v>
      </c>
      <c r="AK10114" s="9" t="str">
        <f>VLOOKUP(Y10114,zdroj!D:AJ,33,0)</f>
        <v>katB</v>
      </c>
    </row>
    <row r="10115" spans="8:37" x14ac:dyDescent="0.25">
      <c r="H10115" s="8"/>
      <c r="I10115" s="8"/>
      <c r="N10115" s="23"/>
      <c r="O10115" s="24"/>
      <c r="P10115" s="19"/>
      <c r="Q10115" s="19"/>
      <c r="R10115" s="19"/>
      <c r="U10115" s="27"/>
      <c r="Y10115" s="9" t="s">
        <v>655</v>
      </c>
      <c r="Z10115" s="9" t="s">
        <v>462</v>
      </c>
      <c r="AA10115" s="9" t="s">
        <v>198</v>
      </c>
      <c r="AB10115" s="9">
        <v>8055777</v>
      </c>
      <c r="AC10115" s="9" t="s">
        <v>10889</v>
      </c>
      <c r="AD10115" s="9" t="s">
        <v>231</v>
      </c>
      <c r="AE10115" s="5">
        <f t="shared" si="336"/>
        <v>0</v>
      </c>
      <c r="AF10115" s="5" t="str">
        <f t="shared" si="337"/>
        <v>katB</v>
      </c>
      <c r="AG10115" s="153"/>
      <c r="AH10115" s="153"/>
      <c r="AI10115" t="s">
        <v>201</v>
      </c>
      <c r="AJ10115" t="s">
        <v>17878</v>
      </c>
      <c r="AK10115" s="9" t="str">
        <f>VLOOKUP(Y10115,zdroj!D:AJ,33,0)</f>
        <v>katB</v>
      </c>
    </row>
    <row r="10116" spans="8:37" x14ac:dyDescent="0.25">
      <c r="H10116" s="8"/>
      <c r="I10116" s="8"/>
      <c r="N10116" s="23"/>
      <c r="O10116" s="24"/>
      <c r="P10116" s="19"/>
      <c r="Q10116" s="19"/>
      <c r="R10116" s="19"/>
      <c r="U10116" s="27"/>
      <c r="Y10116" s="9" t="s">
        <v>655</v>
      </c>
      <c r="Z10116" s="9" t="s">
        <v>462</v>
      </c>
      <c r="AA10116" s="9" t="s">
        <v>198</v>
      </c>
      <c r="AB10116" s="9">
        <v>8055785</v>
      </c>
      <c r="AC10116" s="9" t="s">
        <v>10890</v>
      </c>
      <c r="AD10116" s="9" t="s">
        <v>231</v>
      </c>
      <c r="AE10116" s="5">
        <f t="shared" si="336"/>
        <v>0</v>
      </c>
      <c r="AF10116" s="5" t="str">
        <f t="shared" si="337"/>
        <v>katB</v>
      </c>
      <c r="AG10116" s="153"/>
      <c r="AH10116" s="153"/>
      <c r="AI10116" t="s">
        <v>201</v>
      </c>
      <c r="AJ10116" t="s">
        <v>17878</v>
      </c>
      <c r="AK10116" s="9" t="str">
        <f>VLOOKUP(Y10116,zdroj!D:AJ,33,0)</f>
        <v>katB</v>
      </c>
    </row>
    <row r="10117" spans="8:37" x14ac:dyDescent="0.25">
      <c r="H10117" s="8"/>
      <c r="I10117" s="8"/>
      <c r="N10117" s="23"/>
      <c r="O10117" s="24"/>
      <c r="P10117" s="19"/>
      <c r="Q10117" s="19"/>
      <c r="R10117" s="19"/>
      <c r="U10117" s="27"/>
      <c r="Y10117" s="9" t="s">
        <v>655</v>
      </c>
      <c r="Z10117" s="9" t="s">
        <v>462</v>
      </c>
      <c r="AA10117" s="9" t="s">
        <v>198</v>
      </c>
      <c r="AB10117" s="9">
        <v>8055793</v>
      </c>
      <c r="AC10117" s="9" t="s">
        <v>10891</v>
      </c>
      <c r="AD10117" s="9" t="s">
        <v>231</v>
      </c>
      <c r="AE10117" s="5">
        <f t="shared" si="336"/>
        <v>0</v>
      </c>
      <c r="AF10117" s="5" t="str">
        <f t="shared" si="337"/>
        <v>katB</v>
      </c>
      <c r="AG10117" s="153"/>
      <c r="AH10117" s="153"/>
      <c r="AI10117" t="s">
        <v>229</v>
      </c>
      <c r="AJ10117" t="s">
        <v>17878</v>
      </c>
      <c r="AK10117" s="9" t="str">
        <f>VLOOKUP(Y10117,zdroj!D:AJ,33,0)</f>
        <v>katB</v>
      </c>
    </row>
    <row r="10118" spans="8:37" x14ac:dyDescent="0.25">
      <c r="H10118" s="8"/>
      <c r="I10118" s="8"/>
      <c r="N10118" s="23"/>
      <c r="O10118" s="24"/>
      <c r="P10118" s="19"/>
      <c r="Q10118" s="19"/>
      <c r="R10118" s="19"/>
      <c r="U10118" s="27"/>
      <c r="Y10118" s="9" t="s">
        <v>655</v>
      </c>
      <c r="Z10118" s="9" t="s">
        <v>462</v>
      </c>
      <c r="AA10118" s="9" t="s">
        <v>198</v>
      </c>
      <c r="AB10118" s="9">
        <v>8055807</v>
      </c>
      <c r="AC10118" s="9" t="s">
        <v>10892</v>
      </c>
      <c r="AD10118" s="9" t="s">
        <v>231</v>
      </c>
      <c r="AE10118" s="5">
        <f t="shared" si="336"/>
        <v>0</v>
      </c>
      <c r="AF10118" s="5" t="str">
        <f t="shared" si="337"/>
        <v>katB</v>
      </c>
      <c r="AG10118" s="153"/>
      <c r="AH10118" s="153"/>
      <c r="AI10118" t="s">
        <v>201</v>
      </c>
      <c r="AJ10118" t="s">
        <v>17878</v>
      </c>
      <c r="AK10118" s="9" t="str">
        <f>VLOOKUP(Y10118,zdroj!D:AJ,33,0)</f>
        <v>katB</v>
      </c>
    </row>
    <row r="10119" spans="8:37" x14ac:dyDescent="0.25">
      <c r="H10119" s="8"/>
      <c r="I10119" s="8"/>
      <c r="N10119" s="23"/>
      <c r="O10119" s="24"/>
      <c r="P10119" s="19"/>
      <c r="Q10119" s="19"/>
      <c r="R10119" s="19"/>
      <c r="U10119" s="27"/>
      <c r="Y10119" s="9" t="s">
        <v>655</v>
      </c>
      <c r="Z10119" s="9" t="s">
        <v>462</v>
      </c>
      <c r="AA10119" s="9" t="s">
        <v>198</v>
      </c>
      <c r="AB10119" s="9">
        <v>8053561</v>
      </c>
      <c r="AC10119" s="9" t="s">
        <v>10893</v>
      </c>
      <c r="AD10119" s="9" t="s">
        <v>231</v>
      </c>
      <c r="AE10119" s="5">
        <f t="shared" si="336"/>
        <v>0</v>
      </c>
      <c r="AF10119" s="5" t="str">
        <f t="shared" si="337"/>
        <v>katB</v>
      </c>
      <c r="AG10119" s="153"/>
      <c r="AH10119" s="153"/>
      <c r="AI10119" t="s">
        <v>201</v>
      </c>
      <c r="AJ10119" t="s">
        <v>17878</v>
      </c>
      <c r="AK10119" s="9" t="str">
        <f>VLOOKUP(Y10119,zdroj!D:AJ,33,0)</f>
        <v>katB</v>
      </c>
    </row>
    <row r="10120" spans="8:37" x14ac:dyDescent="0.25">
      <c r="H10120" s="8"/>
      <c r="I10120" s="8"/>
      <c r="N10120" s="23"/>
      <c r="O10120" s="24"/>
      <c r="P10120" s="19"/>
      <c r="Q10120" s="19"/>
      <c r="R10120" s="19"/>
      <c r="U10120" s="27"/>
      <c r="Y10120" s="9" t="s">
        <v>655</v>
      </c>
      <c r="Z10120" s="9" t="s">
        <v>462</v>
      </c>
      <c r="AA10120" s="9" t="s">
        <v>198</v>
      </c>
      <c r="AB10120" s="9">
        <v>8055815</v>
      </c>
      <c r="AC10120" s="9" t="s">
        <v>10894</v>
      </c>
      <c r="AD10120" s="9" t="s">
        <v>231</v>
      </c>
      <c r="AE10120" s="5">
        <f t="shared" si="336"/>
        <v>0</v>
      </c>
      <c r="AF10120" s="5" t="str">
        <f t="shared" si="337"/>
        <v>katB</v>
      </c>
      <c r="AG10120" s="153"/>
      <c r="AH10120" s="153"/>
      <c r="AI10120" t="s">
        <v>229</v>
      </c>
      <c r="AJ10120" t="s">
        <v>17878</v>
      </c>
      <c r="AK10120" s="9" t="str">
        <f>VLOOKUP(Y10120,zdroj!D:AJ,33,0)</f>
        <v>katB</v>
      </c>
    </row>
    <row r="10121" spans="8:37" x14ac:dyDescent="0.25">
      <c r="H10121" s="8"/>
      <c r="I10121" s="8"/>
      <c r="N10121" s="23"/>
      <c r="O10121" s="24"/>
      <c r="P10121" s="19"/>
      <c r="Q10121" s="19"/>
      <c r="R10121" s="19"/>
      <c r="U10121" s="27"/>
      <c r="Y10121" s="9" t="s">
        <v>655</v>
      </c>
      <c r="Z10121" s="9" t="s">
        <v>462</v>
      </c>
      <c r="AA10121" s="9" t="s">
        <v>198</v>
      </c>
      <c r="AB10121" s="9">
        <v>8055823</v>
      </c>
      <c r="AC10121" s="9" t="s">
        <v>10895</v>
      </c>
      <c r="AD10121" s="9" t="s">
        <v>800</v>
      </c>
      <c r="AE10121" s="5">
        <f t="shared" si="336"/>
        <v>0</v>
      </c>
      <c r="AF10121" s="5" t="str">
        <f t="shared" si="337"/>
        <v>Pokryto</v>
      </c>
      <c r="AG10121" s="153"/>
      <c r="AH10121" s="153"/>
      <c r="AI10121" t="s">
        <v>201</v>
      </c>
      <c r="AJ10121" t="s">
        <v>800</v>
      </c>
      <c r="AK10121" s="9" t="str">
        <f>VLOOKUP(Y10121,zdroj!D:AJ,33,0)</f>
        <v>katB</v>
      </c>
    </row>
    <row r="10122" spans="8:37" x14ac:dyDescent="0.25">
      <c r="H10122" s="8"/>
      <c r="I10122" s="8"/>
      <c r="N10122" s="23"/>
      <c r="O10122" s="24"/>
      <c r="P10122" s="19"/>
      <c r="Q10122" s="19"/>
      <c r="R10122" s="19"/>
      <c r="U10122" s="27"/>
      <c r="Y10122" s="9" t="s">
        <v>655</v>
      </c>
      <c r="Z10122" s="9" t="s">
        <v>462</v>
      </c>
      <c r="AA10122" s="9" t="s">
        <v>198</v>
      </c>
      <c r="AB10122" s="9">
        <v>8055831</v>
      </c>
      <c r="AC10122" s="9" t="s">
        <v>10896</v>
      </c>
      <c r="AD10122" s="9" t="s">
        <v>800</v>
      </c>
      <c r="AE10122" s="5">
        <f t="shared" ref="AE10122:AE10185" si="338">VLOOKUP(Y10122,K:T,10,0)</f>
        <v>0</v>
      </c>
      <c r="AF10122" s="5" t="str">
        <f t="shared" ref="AF10122:AF10185" si="339">IF(AE10122="A",IF(AD10122="katA","katB",AD10122),AD10122)</f>
        <v>Pokryto</v>
      </c>
      <c r="AG10122" s="153"/>
      <c r="AH10122" s="153"/>
      <c r="AI10122" t="s">
        <v>229</v>
      </c>
      <c r="AJ10122" t="s">
        <v>800</v>
      </c>
      <c r="AK10122" s="9" t="str">
        <f>VLOOKUP(Y10122,zdroj!D:AJ,33,0)</f>
        <v>katB</v>
      </c>
    </row>
    <row r="10123" spans="8:37" x14ac:dyDescent="0.25">
      <c r="H10123" s="8"/>
      <c r="I10123" s="8"/>
      <c r="N10123" s="23"/>
      <c r="O10123" s="24"/>
      <c r="P10123" s="19"/>
      <c r="Q10123" s="19"/>
      <c r="R10123" s="19"/>
      <c r="U10123" s="27"/>
      <c r="Y10123" s="9" t="s">
        <v>655</v>
      </c>
      <c r="Z10123" s="9" t="s">
        <v>462</v>
      </c>
      <c r="AA10123" s="9" t="s">
        <v>198</v>
      </c>
      <c r="AB10123" s="9">
        <v>8055840</v>
      </c>
      <c r="AC10123" s="9" t="s">
        <v>10897</v>
      </c>
      <c r="AD10123" s="9" t="s">
        <v>231</v>
      </c>
      <c r="AE10123" s="5">
        <f t="shared" si="338"/>
        <v>0</v>
      </c>
      <c r="AF10123" s="5" t="str">
        <f t="shared" si="339"/>
        <v>katB</v>
      </c>
      <c r="AG10123" s="153"/>
      <c r="AH10123" s="153"/>
      <c r="AI10123" t="s">
        <v>229</v>
      </c>
      <c r="AJ10123" t="s">
        <v>17878</v>
      </c>
      <c r="AK10123" s="9" t="str">
        <f>VLOOKUP(Y10123,zdroj!D:AJ,33,0)</f>
        <v>katB</v>
      </c>
    </row>
    <row r="10124" spans="8:37" x14ac:dyDescent="0.25">
      <c r="H10124" s="8"/>
      <c r="I10124" s="8"/>
      <c r="N10124" s="23"/>
      <c r="O10124" s="24"/>
      <c r="P10124" s="19"/>
      <c r="Q10124" s="19"/>
      <c r="R10124" s="19"/>
      <c r="U10124" s="27"/>
      <c r="Y10124" s="9" t="s">
        <v>655</v>
      </c>
      <c r="Z10124" s="9" t="s">
        <v>462</v>
      </c>
      <c r="AA10124" s="9" t="s">
        <v>198</v>
      </c>
      <c r="AB10124" s="9">
        <v>8055858</v>
      </c>
      <c r="AC10124" s="9" t="s">
        <v>10898</v>
      </c>
      <c r="AD10124" s="9" t="s">
        <v>231</v>
      </c>
      <c r="AE10124" s="5">
        <f t="shared" si="338"/>
        <v>0</v>
      </c>
      <c r="AF10124" s="5" t="str">
        <f t="shared" si="339"/>
        <v>katB</v>
      </c>
      <c r="AG10124" s="153"/>
      <c r="AH10124" s="153"/>
      <c r="AI10124" t="s">
        <v>229</v>
      </c>
      <c r="AJ10124" t="s">
        <v>17878</v>
      </c>
      <c r="AK10124" s="9" t="str">
        <f>VLOOKUP(Y10124,zdroj!D:AJ,33,0)</f>
        <v>katB</v>
      </c>
    </row>
    <row r="10125" spans="8:37" x14ac:dyDescent="0.25">
      <c r="H10125" s="8"/>
      <c r="I10125" s="8"/>
      <c r="N10125" s="23"/>
      <c r="O10125" s="24"/>
      <c r="P10125" s="19"/>
      <c r="Q10125" s="19"/>
      <c r="R10125" s="19"/>
      <c r="U10125" s="27"/>
      <c r="Y10125" s="9" t="s">
        <v>655</v>
      </c>
      <c r="Z10125" s="9" t="s">
        <v>462</v>
      </c>
      <c r="AA10125" s="9" t="s">
        <v>198</v>
      </c>
      <c r="AB10125" s="9">
        <v>8055866</v>
      </c>
      <c r="AC10125" s="9" t="s">
        <v>10899</v>
      </c>
      <c r="AD10125" s="9" t="s">
        <v>231</v>
      </c>
      <c r="AE10125" s="5">
        <f t="shared" si="338"/>
        <v>0</v>
      </c>
      <c r="AF10125" s="5" t="str">
        <f t="shared" si="339"/>
        <v>katB</v>
      </c>
      <c r="AG10125" s="153"/>
      <c r="AH10125" s="153"/>
      <c r="AI10125" t="s">
        <v>201</v>
      </c>
      <c r="AJ10125" t="s">
        <v>17878</v>
      </c>
      <c r="AK10125" s="9" t="str">
        <f>VLOOKUP(Y10125,zdroj!D:AJ,33,0)</f>
        <v>katB</v>
      </c>
    </row>
    <row r="10126" spans="8:37" x14ac:dyDescent="0.25">
      <c r="H10126" s="8"/>
      <c r="I10126" s="8"/>
      <c r="N10126" s="23"/>
      <c r="O10126" s="24"/>
      <c r="P10126" s="19"/>
      <c r="Q10126" s="19"/>
      <c r="R10126" s="19"/>
      <c r="U10126" s="27"/>
      <c r="Y10126" s="9" t="s">
        <v>655</v>
      </c>
      <c r="Z10126" s="9" t="s">
        <v>462</v>
      </c>
      <c r="AA10126" s="9" t="s">
        <v>198</v>
      </c>
      <c r="AB10126" s="9">
        <v>8055874</v>
      </c>
      <c r="AC10126" s="9" t="s">
        <v>10900</v>
      </c>
      <c r="AD10126" s="9" t="s">
        <v>800</v>
      </c>
      <c r="AE10126" s="5">
        <f t="shared" si="338"/>
        <v>0</v>
      </c>
      <c r="AF10126" s="5" t="str">
        <f t="shared" si="339"/>
        <v>Pokryto</v>
      </c>
      <c r="AG10126" s="153"/>
      <c r="AH10126" s="153"/>
      <c r="AI10126" t="s">
        <v>201</v>
      </c>
      <c r="AJ10126" t="s">
        <v>800</v>
      </c>
      <c r="AK10126" s="9" t="str">
        <f>VLOOKUP(Y10126,zdroj!D:AJ,33,0)</f>
        <v>katB</v>
      </c>
    </row>
    <row r="10127" spans="8:37" x14ac:dyDescent="0.25">
      <c r="H10127" s="8"/>
      <c r="I10127" s="8"/>
      <c r="N10127" s="23"/>
      <c r="O10127" s="24"/>
      <c r="P10127" s="19"/>
      <c r="Q10127" s="19"/>
      <c r="R10127" s="19"/>
      <c r="U10127" s="27"/>
      <c r="Y10127" s="9" t="s">
        <v>655</v>
      </c>
      <c r="Z10127" s="9" t="s">
        <v>462</v>
      </c>
      <c r="AA10127" s="9" t="s">
        <v>198</v>
      </c>
      <c r="AB10127" s="9">
        <v>8055882</v>
      </c>
      <c r="AC10127" s="9" t="s">
        <v>10901</v>
      </c>
      <c r="AD10127" s="9" t="s">
        <v>231</v>
      </c>
      <c r="AE10127" s="5">
        <f t="shared" si="338"/>
        <v>0</v>
      </c>
      <c r="AF10127" s="5" t="str">
        <f t="shared" si="339"/>
        <v>katB</v>
      </c>
      <c r="AG10127" s="153"/>
      <c r="AH10127" s="153"/>
      <c r="AI10127" t="s">
        <v>201</v>
      </c>
      <c r="AJ10127" t="s">
        <v>17878</v>
      </c>
      <c r="AK10127" s="9" t="str">
        <f>VLOOKUP(Y10127,zdroj!D:AJ,33,0)</f>
        <v>katB</v>
      </c>
    </row>
    <row r="10128" spans="8:37" x14ac:dyDescent="0.25">
      <c r="H10128" s="8"/>
      <c r="I10128" s="8"/>
      <c r="N10128" s="23"/>
      <c r="O10128" s="24"/>
      <c r="P10128" s="19"/>
      <c r="Q10128" s="19"/>
      <c r="R10128" s="19"/>
      <c r="U10128" s="27"/>
      <c r="Y10128" s="9" t="s">
        <v>655</v>
      </c>
      <c r="Z10128" s="9" t="s">
        <v>462</v>
      </c>
      <c r="AA10128" s="9" t="s">
        <v>198</v>
      </c>
      <c r="AB10128" s="9">
        <v>8055891</v>
      </c>
      <c r="AC10128" s="9" t="s">
        <v>10902</v>
      </c>
      <c r="AD10128" s="9" t="s">
        <v>231</v>
      </c>
      <c r="AE10128" s="5">
        <f t="shared" si="338"/>
        <v>0</v>
      </c>
      <c r="AF10128" s="5" t="str">
        <f t="shared" si="339"/>
        <v>katB</v>
      </c>
      <c r="AG10128" s="153"/>
      <c r="AH10128" s="153"/>
      <c r="AI10128" t="s">
        <v>201</v>
      </c>
      <c r="AJ10128" t="s">
        <v>17878</v>
      </c>
      <c r="AK10128" s="9" t="str">
        <f>VLOOKUP(Y10128,zdroj!D:AJ,33,0)</f>
        <v>katB</v>
      </c>
    </row>
    <row r="10129" spans="8:37" x14ac:dyDescent="0.25">
      <c r="H10129" s="8"/>
      <c r="I10129" s="8"/>
      <c r="N10129" s="23"/>
      <c r="O10129" s="24"/>
      <c r="P10129" s="19"/>
      <c r="Q10129" s="19"/>
      <c r="R10129" s="19"/>
      <c r="U10129" s="27"/>
      <c r="Y10129" s="9" t="s">
        <v>655</v>
      </c>
      <c r="Z10129" s="9" t="s">
        <v>462</v>
      </c>
      <c r="AA10129" s="9" t="s">
        <v>198</v>
      </c>
      <c r="AB10129" s="9">
        <v>8055904</v>
      </c>
      <c r="AC10129" s="9" t="s">
        <v>10903</v>
      </c>
      <c r="AD10129" s="9" t="s">
        <v>231</v>
      </c>
      <c r="AE10129" s="5">
        <f t="shared" si="338"/>
        <v>0</v>
      </c>
      <c r="AF10129" s="5" t="str">
        <f t="shared" si="339"/>
        <v>katB</v>
      </c>
      <c r="AG10129" s="153"/>
      <c r="AH10129" s="153"/>
      <c r="AI10129" t="s">
        <v>201</v>
      </c>
      <c r="AJ10129" t="s">
        <v>17878</v>
      </c>
      <c r="AK10129" s="9" t="str">
        <f>VLOOKUP(Y10129,zdroj!D:AJ,33,0)</f>
        <v>katB</v>
      </c>
    </row>
    <row r="10130" spans="8:37" x14ac:dyDescent="0.25">
      <c r="H10130" s="8"/>
      <c r="I10130" s="8"/>
      <c r="N10130" s="23"/>
      <c r="O10130" s="24"/>
      <c r="P10130" s="19"/>
      <c r="Q10130" s="19"/>
      <c r="R10130" s="19"/>
      <c r="U10130" s="27"/>
      <c r="Y10130" s="9" t="s">
        <v>655</v>
      </c>
      <c r="Z10130" s="9" t="s">
        <v>462</v>
      </c>
      <c r="AA10130" s="9" t="s">
        <v>198</v>
      </c>
      <c r="AB10130" s="9">
        <v>8053570</v>
      </c>
      <c r="AC10130" s="9" t="s">
        <v>10904</v>
      </c>
      <c r="AD10130" s="9" t="s">
        <v>231</v>
      </c>
      <c r="AE10130" s="5">
        <f t="shared" si="338"/>
        <v>0</v>
      </c>
      <c r="AF10130" s="5" t="str">
        <f t="shared" si="339"/>
        <v>katB</v>
      </c>
      <c r="AG10130" s="153"/>
      <c r="AH10130" s="153"/>
      <c r="AI10130" t="s">
        <v>201</v>
      </c>
      <c r="AJ10130" t="s">
        <v>17878</v>
      </c>
      <c r="AK10130" s="9" t="str">
        <f>VLOOKUP(Y10130,zdroj!D:AJ,33,0)</f>
        <v>katB</v>
      </c>
    </row>
    <row r="10131" spans="8:37" x14ac:dyDescent="0.25">
      <c r="H10131" s="8"/>
      <c r="I10131" s="8"/>
      <c r="N10131" s="23"/>
      <c r="O10131" s="24"/>
      <c r="P10131" s="19"/>
      <c r="Q10131" s="19"/>
      <c r="R10131" s="19"/>
      <c r="U10131" s="27"/>
      <c r="Y10131" s="9" t="s">
        <v>655</v>
      </c>
      <c r="Z10131" s="9" t="s">
        <v>462</v>
      </c>
      <c r="AA10131" s="9" t="s">
        <v>198</v>
      </c>
      <c r="AB10131" s="9">
        <v>8055912</v>
      </c>
      <c r="AC10131" s="9" t="s">
        <v>10905</v>
      </c>
      <c r="AD10131" s="9" t="s">
        <v>231</v>
      </c>
      <c r="AE10131" s="5">
        <f t="shared" si="338"/>
        <v>0</v>
      </c>
      <c r="AF10131" s="5" t="str">
        <f t="shared" si="339"/>
        <v>katB</v>
      </c>
      <c r="AG10131" s="153"/>
      <c r="AH10131" s="153"/>
      <c r="AI10131" t="s">
        <v>201</v>
      </c>
      <c r="AJ10131" t="s">
        <v>17878</v>
      </c>
      <c r="AK10131" s="9" t="str">
        <f>VLOOKUP(Y10131,zdroj!D:AJ,33,0)</f>
        <v>katB</v>
      </c>
    </row>
    <row r="10132" spans="8:37" x14ac:dyDescent="0.25">
      <c r="H10132" s="8"/>
      <c r="I10132" s="8"/>
      <c r="N10132" s="23"/>
      <c r="O10132" s="24"/>
      <c r="P10132" s="19"/>
      <c r="Q10132" s="19"/>
      <c r="R10132" s="19"/>
      <c r="U10132" s="27"/>
      <c r="Y10132" s="9" t="s">
        <v>655</v>
      </c>
      <c r="Z10132" s="9" t="s">
        <v>462</v>
      </c>
      <c r="AA10132" s="9" t="s">
        <v>198</v>
      </c>
      <c r="AB10132" s="9">
        <v>8055921</v>
      </c>
      <c r="AC10132" s="9" t="s">
        <v>10906</v>
      </c>
      <c r="AD10132" s="9" t="s">
        <v>231</v>
      </c>
      <c r="AE10132" s="5">
        <f t="shared" si="338"/>
        <v>0</v>
      </c>
      <c r="AF10132" s="5" t="str">
        <f t="shared" si="339"/>
        <v>katB</v>
      </c>
      <c r="AG10132" s="153"/>
      <c r="AH10132" s="153"/>
      <c r="AI10132" t="s">
        <v>201</v>
      </c>
      <c r="AJ10132" t="s">
        <v>17878</v>
      </c>
      <c r="AK10132" s="9" t="str">
        <f>VLOOKUP(Y10132,zdroj!D:AJ,33,0)</f>
        <v>katB</v>
      </c>
    </row>
    <row r="10133" spans="8:37" x14ac:dyDescent="0.25">
      <c r="H10133" s="8"/>
      <c r="I10133" s="8"/>
      <c r="N10133" s="23"/>
      <c r="O10133" s="24"/>
      <c r="P10133" s="19"/>
      <c r="Q10133" s="19"/>
      <c r="R10133" s="19"/>
      <c r="U10133" s="27"/>
      <c r="Y10133" s="9" t="s">
        <v>655</v>
      </c>
      <c r="Z10133" s="9" t="s">
        <v>462</v>
      </c>
      <c r="AA10133" s="9" t="s">
        <v>198</v>
      </c>
      <c r="AB10133" s="9">
        <v>8055939</v>
      </c>
      <c r="AC10133" s="9" t="s">
        <v>10907</v>
      </c>
      <c r="AD10133" s="9" t="s">
        <v>231</v>
      </c>
      <c r="AE10133" s="5">
        <f t="shared" si="338"/>
        <v>0</v>
      </c>
      <c r="AF10133" s="5" t="str">
        <f t="shared" si="339"/>
        <v>katB</v>
      </c>
      <c r="AG10133" s="153"/>
      <c r="AH10133" s="153"/>
      <c r="AI10133" t="s">
        <v>201</v>
      </c>
      <c r="AJ10133" t="s">
        <v>17878</v>
      </c>
      <c r="AK10133" s="9" t="str">
        <f>VLOOKUP(Y10133,zdroj!D:AJ,33,0)</f>
        <v>katB</v>
      </c>
    </row>
    <row r="10134" spans="8:37" x14ac:dyDescent="0.25">
      <c r="H10134" s="8"/>
      <c r="I10134" s="8"/>
      <c r="N10134" s="23"/>
      <c r="O10134" s="24"/>
      <c r="P10134" s="19"/>
      <c r="Q10134" s="19"/>
      <c r="R10134" s="19"/>
      <c r="U10134" s="27"/>
      <c r="Y10134" s="9" t="s">
        <v>655</v>
      </c>
      <c r="Z10134" s="9" t="s">
        <v>462</v>
      </c>
      <c r="AA10134" s="9" t="s">
        <v>198</v>
      </c>
      <c r="AB10134" s="9">
        <v>8055947</v>
      </c>
      <c r="AC10134" s="9" t="s">
        <v>10908</v>
      </c>
      <c r="AD10134" s="9" t="s">
        <v>231</v>
      </c>
      <c r="AE10134" s="5">
        <f t="shared" si="338"/>
        <v>0</v>
      </c>
      <c r="AF10134" s="5" t="str">
        <f t="shared" si="339"/>
        <v>katB</v>
      </c>
      <c r="AG10134" s="153"/>
      <c r="AH10134" s="153"/>
      <c r="AI10134" t="s">
        <v>201</v>
      </c>
      <c r="AJ10134" t="s">
        <v>17878</v>
      </c>
      <c r="AK10134" s="9" t="str">
        <f>VLOOKUP(Y10134,zdroj!D:AJ,33,0)</f>
        <v>katB</v>
      </c>
    </row>
    <row r="10135" spans="8:37" x14ac:dyDescent="0.25">
      <c r="H10135" s="8"/>
      <c r="I10135" s="8"/>
      <c r="N10135" s="23"/>
      <c r="O10135" s="24"/>
      <c r="P10135" s="19"/>
      <c r="Q10135" s="19"/>
      <c r="R10135" s="19"/>
      <c r="U10135" s="27"/>
      <c r="Y10135" s="9" t="s">
        <v>655</v>
      </c>
      <c r="Z10135" s="9" t="s">
        <v>462</v>
      </c>
      <c r="AA10135" s="9" t="s">
        <v>198</v>
      </c>
      <c r="AB10135" s="9">
        <v>8055955</v>
      </c>
      <c r="AC10135" s="9" t="s">
        <v>10909</v>
      </c>
      <c r="AD10135" s="9" t="s">
        <v>231</v>
      </c>
      <c r="AE10135" s="5">
        <f t="shared" si="338"/>
        <v>0</v>
      </c>
      <c r="AF10135" s="5" t="str">
        <f t="shared" si="339"/>
        <v>katB</v>
      </c>
      <c r="AG10135" s="153"/>
      <c r="AH10135" s="153"/>
      <c r="AI10135" t="s">
        <v>201</v>
      </c>
      <c r="AJ10135" t="s">
        <v>17878</v>
      </c>
      <c r="AK10135" s="9" t="str">
        <f>VLOOKUP(Y10135,zdroj!D:AJ,33,0)</f>
        <v>katB</v>
      </c>
    </row>
    <row r="10136" spans="8:37" x14ac:dyDescent="0.25">
      <c r="H10136" s="8"/>
      <c r="I10136" s="8"/>
      <c r="N10136" s="23"/>
      <c r="O10136" s="24"/>
      <c r="P10136" s="19"/>
      <c r="Q10136" s="19"/>
      <c r="R10136" s="19"/>
      <c r="U10136" s="27"/>
      <c r="Y10136" s="9" t="s">
        <v>655</v>
      </c>
      <c r="Z10136" s="9" t="s">
        <v>462</v>
      </c>
      <c r="AA10136" s="9" t="s">
        <v>198</v>
      </c>
      <c r="AB10136" s="9">
        <v>8055963</v>
      </c>
      <c r="AC10136" s="9" t="s">
        <v>10910</v>
      </c>
      <c r="AD10136" s="9" t="s">
        <v>231</v>
      </c>
      <c r="AE10136" s="5">
        <f t="shared" si="338"/>
        <v>0</v>
      </c>
      <c r="AF10136" s="5" t="str">
        <f t="shared" si="339"/>
        <v>katB</v>
      </c>
      <c r="AG10136" s="153"/>
      <c r="AH10136" s="153"/>
      <c r="AI10136" t="s">
        <v>201</v>
      </c>
      <c r="AJ10136" t="s">
        <v>17878</v>
      </c>
      <c r="AK10136" s="9" t="str">
        <f>VLOOKUP(Y10136,zdroj!D:AJ,33,0)</f>
        <v>katB</v>
      </c>
    </row>
    <row r="10137" spans="8:37" x14ac:dyDescent="0.25">
      <c r="H10137" s="8"/>
      <c r="I10137" s="8"/>
      <c r="N10137" s="23"/>
      <c r="O10137" s="24"/>
      <c r="P10137" s="19"/>
      <c r="Q10137" s="19"/>
      <c r="R10137" s="19"/>
      <c r="U10137" s="27"/>
      <c r="Y10137" s="9" t="s">
        <v>655</v>
      </c>
      <c r="Z10137" s="9" t="s">
        <v>462</v>
      </c>
      <c r="AA10137" s="9" t="s">
        <v>198</v>
      </c>
      <c r="AB10137" s="9">
        <v>8055971</v>
      </c>
      <c r="AC10137" s="9" t="s">
        <v>10911</v>
      </c>
      <c r="AD10137" s="9" t="s">
        <v>231</v>
      </c>
      <c r="AE10137" s="5">
        <f t="shared" si="338"/>
        <v>0</v>
      </c>
      <c r="AF10137" s="5" t="str">
        <f t="shared" si="339"/>
        <v>katB</v>
      </c>
      <c r="AG10137" s="153"/>
      <c r="AH10137" s="153"/>
      <c r="AI10137" t="s">
        <v>201</v>
      </c>
      <c r="AJ10137" t="s">
        <v>17878</v>
      </c>
      <c r="AK10137" s="9" t="str">
        <f>VLOOKUP(Y10137,zdroj!D:AJ,33,0)</f>
        <v>katB</v>
      </c>
    </row>
    <row r="10138" spans="8:37" x14ac:dyDescent="0.25">
      <c r="H10138" s="8"/>
      <c r="I10138" s="8"/>
      <c r="N10138" s="23"/>
      <c r="O10138" s="24"/>
      <c r="P10138" s="19"/>
      <c r="Q10138" s="19"/>
      <c r="R10138" s="19"/>
      <c r="U10138" s="27"/>
      <c r="Y10138" s="9" t="s">
        <v>655</v>
      </c>
      <c r="Z10138" s="9" t="s">
        <v>462</v>
      </c>
      <c r="AA10138" s="9" t="s">
        <v>198</v>
      </c>
      <c r="AB10138" s="9">
        <v>8055980</v>
      </c>
      <c r="AC10138" s="9" t="s">
        <v>10912</v>
      </c>
      <c r="AD10138" s="9" t="s">
        <v>231</v>
      </c>
      <c r="AE10138" s="5">
        <f t="shared" si="338"/>
        <v>0</v>
      </c>
      <c r="AF10138" s="5" t="str">
        <f t="shared" si="339"/>
        <v>katB</v>
      </c>
      <c r="AG10138" s="153"/>
      <c r="AH10138" s="153"/>
      <c r="AI10138" t="s">
        <v>201</v>
      </c>
      <c r="AJ10138" t="s">
        <v>17878</v>
      </c>
      <c r="AK10138" s="9" t="str">
        <f>VLOOKUP(Y10138,zdroj!D:AJ,33,0)</f>
        <v>katB</v>
      </c>
    </row>
    <row r="10139" spans="8:37" x14ac:dyDescent="0.25">
      <c r="H10139" s="8"/>
      <c r="I10139" s="8"/>
      <c r="N10139" s="23"/>
      <c r="O10139" s="24"/>
      <c r="P10139" s="19"/>
      <c r="Q10139" s="19"/>
      <c r="R10139" s="19"/>
      <c r="U10139" s="27"/>
      <c r="Y10139" s="9" t="s">
        <v>655</v>
      </c>
      <c r="Z10139" s="9" t="s">
        <v>462</v>
      </c>
      <c r="AA10139" s="9" t="s">
        <v>198</v>
      </c>
      <c r="AB10139" s="9">
        <v>8055998</v>
      </c>
      <c r="AC10139" s="9" t="s">
        <v>10913</v>
      </c>
      <c r="AD10139" s="9" t="s">
        <v>800</v>
      </c>
      <c r="AE10139" s="5">
        <f t="shared" si="338"/>
        <v>0</v>
      </c>
      <c r="AF10139" s="5" t="str">
        <f t="shared" si="339"/>
        <v>Pokryto</v>
      </c>
      <c r="AG10139" s="153"/>
      <c r="AH10139" s="153"/>
      <c r="AI10139" t="s">
        <v>201</v>
      </c>
      <c r="AJ10139" t="s">
        <v>800</v>
      </c>
      <c r="AK10139" s="9" t="str">
        <f>VLOOKUP(Y10139,zdroj!D:AJ,33,0)</f>
        <v>katB</v>
      </c>
    </row>
    <row r="10140" spans="8:37" x14ac:dyDescent="0.25">
      <c r="H10140" s="8"/>
      <c r="I10140" s="8"/>
      <c r="N10140" s="23"/>
      <c r="O10140" s="24"/>
      <c r="P10140" s="19"/>
      <c r="Q10140" s="19"/>
      <c r="R10140" s="19"/>
      <c r="U10140" s="27"/>
      <c r="Y10140" s="9" t="s">
        <v>655</v>
      </c>
      <c r="Z10140" s="9" t="s">
        <v>462</v>
      </c>
      <c r="AA10140" s="9" t="s">
        <v>198</v>
      </c>
      <c r="AB10140" s="9">
        <v>8056005</v>
      </c>
      <c r="AC10140" s="9" t="s">
        <v>10914</v>
      </c>
      <c r="AD10140" s="9" t="s">
        <v>800</v>
      </c>
      <c r="AE10140" s="5">
        <f t="shared" si="338"/>
        <v>0</v>
      </c>
      <c r="AF10140" s="5" t="str">
        <f t="shared" si="339"/>
        <v>Pokryto</v>
      </c>
      <c r="AG10140" s="153"/>
      <c r="AH10140" s="153"/>
      <c r="AI10140" t="s">
        <v>201</v>
      </c>
      <c r="AJ10140" t="s">
        <v>800</v>
      </c>
      <c r="AK10140" s="9" t="str">
        <f>VLOOKUP(Y10140,zdroj!D:AJ,33,0)</f>
        <v>katB</v>
      </c>
    </row>
    <row r="10141" spans="8:37" x14ac:dyDescent="0.25">
      <c r="H10141" s="8"/>
      <c r="I10141" s="8"/>
      <c r="N10141" s="23"/>
      <c r="O10141" s="24"/>
      <c r="P10141" s="19"/>
      <c r="Q10141" s="19"/>
      <c r="R10141" s="19"/>
      <c r="U10141" s="27"/>
      <c r="Y10141" s="9" t="s">
        <v>655</v>
      </c>
      <c r="Z10141" s="9" t="s">
        <v>462</v>
      </c>
      <c r="AA10141" s="9" t="s">
        <v>198</v>
      </c>
      <c r="AB10141" s="9">
        <v>8053588</v>
      </c>
      <c r="AC10141" s="9" t="s">
        <v>10915</v>
      </c>
      <c r="AD10141" s="9" t="s">
        <v>231</v>
      </c>
      <c r="AE10141" s="5">
        <f t="shared" si="338"/>
        <v>0</v>
      </c>
      <c r="AF10141" s="5" t="str">
        <f t="shared" si="339"/>
        <v>katB</v>
      </c>
      <c r="AG10141" s="153"/>
      <c r="AH10141" s="153"/>
      <c r="AI10141" t="s">
        <v>201</v>
      </c>
      <c r="AJ10141" t="s">
        <v>17878</v>
      </c>
      <c r="AK10141" s="9" t="str">
        <f>VLOOKUP(Y10141,zdroj!D:AJ,33,0)</f>
        <v>katB</v>
      </c>
    </row>
    <row r="10142" spans="8:37" x14ac:dyDescent="0.25">
      <c r="H10142" s="8"/>
      <c r="I10142" s="8"/>
      <c r="N10142" s="23"/>
      <c r="O10142" s="24"/>
      <c r="P10142" s="19"/>
      <c r="Q10142" s="19"/>
      <c r="R10142" s="19"/>
      <c r="U10142" s="27"/>
      <c r="Y10142" s="9" t="s">
        <v>655</v>
      </c>
      <c r="Z10142" s="9" t="s">
        <v>462</v>
      </c>
      <c r="AA10142" s="9" t="s">
        <v>198</v>
      </c>
      <c r="AB10142" s="9">
        <v>8056013</v>
      </c>
      <c r="AC10142" s="9" t="s">
        <v>10916</v>
      </c>
      <c r="AD10142" s="9" t="s">
        <v>800</v>
      </c>
      <c r="AE10142" s="5">
        <f t="shared" si="338"/>
        <v>0</v>
      </c>
      <c r="AF10142" s="5" t="str">
        <f t="shared" si="339"/>
        <v>Pokryto</v>
      </c>
      <c r="AG10142" s="153"/>
      <c r="AH10142" s="153"/>
      <c r="AI10142" t="s">
        <v>201</v>
      </c>
      <c r="AJ10142" t="s">
        <v>800</v>
      </c>
      <c r="AK10142" s="9" t="str">
        <f>VLOOKUP(Y10142,zdroj!D:AJ,33,0)</f>
        <v>katB</v>
      </c>
    </row>
    <row r="10143" spans="8:37" x14ac:dyDescent="0.25">
      <c r="H10143" s="8"/>
      <c r="I10143" s="8"/>
      <c r="N10143" s="23"/>
      <c r="O10143" s="24"/>
      <c r="P10143" s="19"/>
      <c r="Q10143" s="19"/>
      <c r="R10143" s="19"/>
      <c r="U10143" s="27"/>
      <c r="Y10143" s="9" t="s">
        <v>655</v>
      </c>
      <c r="Z10143" s="9" t="s">
        <v>462</v>
      </c>
      <c r="AA10143" s="9" t="s">
        <v>198</v>
      </c>
      <c r="AB10143" s="9">
        <v>8056021</v>
      </c>
      <c r="AC10143" s="9" t="s">
        <v>10917</v>
      </c>
      <c r="AD10143" s="9" t="s">
        <v>231</v>
      </c>
      <c r="AE10143" s="5">
        <f t="shared" si="338"/>
        <v>0</v>
      </c>
      <c r="AF10143" s="5" t="str">
        <f t="shared" si="339"/>
        <v>katB</v>
      </c>
      <c r="AG10143" s="153"/>
      <c r="AH10143" s="153"/>
      <c r="AI10143" t="s">
        <v>17879</v>
      </c>
      <c r="AJ10143" t="s">
        <v>17878</v>
      </c>
      <c r="AK10143" s="9" t="str">
        <f>VLOOKUP(Y10143,zdroj!D:AJ,33,0)</f>
        <v>katB</v>
      </c>
    </row>
    <row r="10144" spans="8:37" x14ac:dyDescent="0.25">
      <c r="H10144" s="8"/>
      <c r="I10144" s="8"/>
      <c r="N10144" s="23"/>
      <c r="O10144" s="24"/>
      <c r="P10144" s="19"/>
      <c r="Q10144" s="19"/>
      <c r="R10144" s="19"/>
      <c r="U10144" s="27"/>
      <c r="Y10144" s="9" t="s">
        <v>655</v>
      </c>
      <c r="Z10144" s="9" t="s">
        <v>462</v>
      </c>
      <c r="AA10144" s="9" t="s">
        <v>198</v>
      </c>
      <c r="AB10144" s="9">
        <v>8056030</v>
      </c>
      <c r="AC10144" s="9" t="s">
        <v>10918</v>
      </c>
      <c r="AD10144" s="9" t="s">
        <v>231</v>
      </c>
      <c r="AE10144" s="5">
        <f t="shared" si="338"/>
        <v>0</v>
      </c>
      <c r="AF10144" s="5" t="str">
        <f t="shared" si="339"/>
        <v>katB</v>
      </c>
      <c r="AG10144" s="153"/>
      <c r="AH10144" s="153"/>
      <c r="AI10144" t="s">
        <v>201</v>
      </c>
      <c r="AJ10144" t="s">
        <v>17878</v>
      </c>
      <c r="AK10144" s="9" t="str">
        <f>VLOOKUP(Y10144,zdroj!D:AJ,33,0)</f>
        <v>katB</v>
      </c>
    </row>
    <row r="10145" spans="8:37" x14ac:dyDescent="0.25">
      <c r="H10145" s="8"/>
      <c r="I10145" s="8"/>
      <c r="N10145" s="23"/>
      <c r="O10145" s="24"/>
      <c r="P10145" s="19"/>
      <c r="Q10145" s="19"/>
      <c r="R10145" s="19"/>
      <c r="U10145" s="27"/>
      <c r="Y10145" s="9" t="s">
        <v>655</v>
      </c>
      <c r="Z10145" s="9" t="s">
        <v>462</v>
      </c>
      <c r="AA10145" s="9" t="s">
        <v>198</v>
      </c>
      <c r="AB10145" s="9">
        <v>8056048</v>
      </c>
      <c r="AC10145" s="9" t="s">
        <v>10919</v>
      </c>
      <c r="AD10145" s="9" t="s">
        <v>231</v>
      </c>
      <c r="AE10145" s="5">
        <f t="shared" si="338"/>
        <v>0</v>
      </c>
      <c r="AF10145" s="5" t="str">
        <f t="shared" si="339"/>
        <v>katB</v>
      </c>
      <c r="AG10145" s="153"/>
      <c r="AH10145" s="153"/>
      <c r="AI10145" t="s">
        <v>201</v>
      </c>
      <c r="AJ10145" t="s">
        <v>17878</v>
      </c>
      <c r="AK10145" s="9" t="str">
        <f>VLOOKUP(Y10145,zdroj!D:AJ,33,0)</f>
        <v>katB</v>
      </c>
    </row>
    <row r="10146" spans="8:37" x14ac:dyDescent="0.25">
      <c r="H10146" s="8"/>
      <c r="I10146" s="8"/>
      <c r="N10146" s="23"/>
      <c r="O10146" s="24"/>
      <c r="P10146" s="19"/>
      <c r="Q10146" s="19"/>
      <c r="R10146" s="19"/>
      <c r="U10146" s="27"/>
      <c r="Y10146" s="9" t="s">
        <v>655</v>
      </c>
      <c r="Z10146" s="9" t="s">
        <v>462</v>
      </c>
      <c r="AA10146" s="9" t="s">
        <v>198</v>
      </c>
      <c r="AB10146" s="9">
        <v>8056056</v>
      </c>
      <c r="AC10146" s="9" t="s">
        <v>10920</v>
      </c>
      <c r="AD10146" s="9" t="s">
        <v>231</v>
      </c>
      <c r="AE10146" s="5">
        <f t="shared" si="338"/>
        <v>0</v>
      </c>
      <c r="AF10146" s="5" t="str">
        <f t="shared" si="339"/>
        <v>katB</v>
      </c>
      <c r="AG10146" s="153"/>
      <c r="AH10146" s="153"/>
      <c r="AI10146" t="s">
        <v>201</v>
      </c>
      <c r="AJ10146" t="s">
        <v>17878</v>
      </c>
      <c r="AK10146" s="9" t="str">
        <f>VLOOKUP(Y10146,zdroj!D:AJ,33,0)</f>
        <v>katB</v>
      </c>
    </row>
    <row r="10147" spans="8:37" x14ac:dyDescent="0.25">
      <c r="H10147" s="8"/>
      <c r="I10147" s="8"/>
      <c r="N10147" s="23"/>
      <c r="O10147" s="24"/>
      <c r="P10147" s="19"/>
      <c r="Q10147" s="19"/>
      <c r="R10147" s="19"/>
      <c r="U10147" s="27"/>
      <c r="Y10147" s="9" t="s">
        <v>655</v>
      </c>
      <c r="Z10147" s="9" t="s">
        <v>462</v>
      </c>
      <c r="AA10147" s="9" t="s">
        <v>198</v>
      </c>
      <c r="AB10147" s="9">
        <v>8056064</v>
      </c>
      <c r="AC10147" s="9" t="s">
        <v>10921</v>
      </c>
      <c r="AD10147" s="9" t="s">
        <v>231</v>
      </c>
      <c r="AE10147" s="5">
        <f t="shared" si="338"/>
        <v>0</v>
      </c>
      <c r="AF10147" s="5" t="str">
        <f t="shared" si="339"/>
        <v>katB</v>
      </c>
      <c r="AG10147" s="153"/>
      <c r="AH10147" s="153"/>
      <c r="AI10147" t="s">
        <v>201</v>
      </c>
      <c r="AJ10147" t="s">
        <v>17878</v>
      </c>
      <c r="AK10147" s="9" t="str">
        <f>VLOOKUP(Y10147,zdroj!D:AJ,33,0)</f>
        <v>katB</v>
      </c>
    </row>
    <row r="10148" spans="8:37" x14ac:dyDescent="0.25">
      <c r="H10148" s="8"/>
      <c r="I10148" s="8"/>
      <c r="N10148" s="23"/>
      <c r="O10148" s="24"/>
      <c r="P10148" s="19"/>
      <c r="Q10148" s="19"/>
      <c r="R10148" s="19"/>
      <c r="U10148" s="27"/>
      <c r="Y10148" s="9" t="s">
        <v>655</v>
      </c>
      <c r="Z10148" s="9" t="s">
        <v>462</v>
      </c>
      <c r="AA10148" s="9" t="s">
        <v>198</v>
      </c>
      <c r="AB10148" s="9">
        <v>8056072</v>
      </c>
      <c r="AC10148" s="9" t="s">
        <v>10922</v>
      </c>
      <c r="AD10148" s="9" t="s">
        <v>231</v>
      </c>
      <c r="AE10148" s="5">
        <f t="shared" si="338"/>
        <v>0</v>
      </c>
      <c r="AF10148" s="5" t="str">
        <f t="shared" si="339"/>
        <v>katB</v>
      </c>
      <c r="AG10148" s="153"/>
      <c r="AH10148" s="153"/>
      <c r="AI10148" t="s">
        <v>201</v>
      </c>
      <c r="AJ10148" t="s">
        <v>17878</v>
      </c>
      <c r="AK10148" s="9" t="str">
        <f>VLOOKUP(Y10148,zdroj!D:AJ,33,0)</f>
        <v>katB</v>
      </c>
    </row>
    <row r="10149" spans="8:37" x14ac:dyDescent="0.25">
      <c r="H10149" s="8"/>
      <c r="I10149" s="8"/>
      <c r="N10149" s="23"/>
      <c r="O10149" s="24"/>
      <c r="P10149" s="19"/>
      <c r="Q10149" s="19"/>
      <c r="R10149" s="19"/>
      <c r="U10149" s="27"/>
      <c r="Y10149" s="9" t="s">
        <v>655</v>
      </c>
      <c r="Z10149" s="9" t="s">
        <v>462</v>
      </c>
      <c r="AA10149" s="9" t="s">
        <v>198</v>
      </c>
      <c r="AB10149" s="9">
        <v>8056081</v>
      </c>
      <c r="AC10149" s="9" t="s">
        <v>10923</v>
      </c>
      <c r="AD10149" s="9" t="s">
        <v>231</v>
      </c>
      <c r="AE10149" s="5">
        <f t="shared" si="338"/>
        <v>0</v>
      </c>
      <c r="AF10149" s="5" t="str">
        <f t="shared" si="339"/>
        <v>katB</v>
      </c>
      <c r="AG10149" s="153"/>
      <c r="AH10149" s="153"/>
      <c r="AI10149" t="s">
        <v>201</v>
      </c>
      <c r="AJ10149" t="s">
        <v>17878</v>
      </c>
      <c r="AK10149" s="9" t="str">
        <f>VLOOKUP(Y10149,zdroj!D:AJ,33,0)</f>
        <v>katB</v>
      </c>
    </row>
    <row r="10150" spans="8:37" x14ac:dyDescent="0.25">
      <c r="H10150" s="8"/>
      <c r="I10150" s="8"/>
      <c r="N10150" s="23"/>
      <c r="O10150" s="24"/>
      <c r="P10150" s="19"/>
      <c r="Q10150" s="19"/>
      <c r="R10150" s="19"/>
      <c r="U10150" s="27"/>
      <c r="Y10150" s="9" t="s">
        <v>655</v>
      </c>
      <c r="Z10150" s="9" t="s">
        <v>462</v>
      </c>
      <c r="AA10150" s="9" t="s">
        <v>198</v>
      </c>
      <c r="AB10150" s="9">
        <v>8056099</v>
      </c>
      <c r="AC10150" s="9" t="s">
        <v>10924</v>
      </c>
      <c r="AD10150" s="9" t="s">
        <v>231</v>
      </c>
      <c r="AE10150" s="5">
        <f t="shared" si="338"/>
        <v>0</v>
      </c>
      <c r="AF10150" s="5" t="str">
        <f t="shared" si="339"/>
        <v>katB</v>
      </c>
      <c r="AG10150" s="153"/>
      <c r="AH10150" s="153"/>
      <c r="AI10150" t="s">
        <v>201</v>
      </c>
      <c r="AJ10150" t="s">
        <v>17878</v>
      </c>
      <c r="AK10150" s="9" t="str">
        <f>VLOOKUP(Y10150,zdroj!D:AJ,33,0)</f>
        <v>katB</v>
      </c>
    </row>
    <row r="10151" spans="8:37" x14ac:dyDescent="0.25">
      <c r="H10151" s="8"/>
      <c r="I10151" s="8"/>
      <c r="N10151" s="23"/>
      <c r="O10151" s="24"/>
      <c r="P10151" s="19"/>
      <c r="Q10151" s="19"/>
      <c r="R10151" s="19"/>
      <c r="U10151" s="27"/>
      <c r="Y10151" s="9" t="s">
        <v>655</v>
      </c>
      <c r="Z10151" s="9" t="s">
        <v>462</v>
      </c>
      <c r="AA10151" s="9" t="s">
        <v>198</v>
      </c>
      <c r="AB10151" s="9">
        <v>8056102</v>
      </c>
      <c r="AC10151" s="9" t="s">
        <v>10925</v>
      </c>
      <c r="AD10151" s="9" t="s">
        <v>231</v>
      </c>
      <c r="AE10151" s="5">
        <f t="shared" si="338"/>
        <v>0</v>
      </c>
      <c r="AF10151" s="5" t="str">
        <f t="shared" si="339"/>
        <v>katB</v>
      </c>
      <c r="AG10151" s="153"/>
      <c r="AH10151" s="153"/>
      <c r="AI10151" t="s">
        <v>201</v>
      </c>
      <c r="AJ10151" t="s">
        <v>17878</v>
      </c>
      <c r="AK10151" s="9" t="str">
        <f>VLOOKUP(Y10151,zdroj!D:AJ,33,0)</f>
        <v>katB</v>
      </c>
    </row>
    <row r="10152" spans="8:37" x14ac:dyDescent="0.25">
      <c r="H10152" s="8"/>
      <c r="I10152" s="8"/>
      <c r="N10152" s="23"/>
      <c r="O10152" s="24"/>
      <c r="P10152" s="19"/>
      <c r="Q10152" s="19"/>
      <c r="R10152" s="19"/>
      <c r="U10152" s="27"/>
      <c r="Y10152" s="9" t="s">
        <v>655</v>
      </c>
      <c r="Z10152" s="9" t="s">
        <v>462</v>
      </c>
      <c r="AA10152" s="9" t="s">
        <v>198</v>
      </c>
      <c r="AB10152" s="9">
        <v>8053596</v>
      </c>
      <c r="AC10152" s="9" t="s">
        <v>10926</v>
      </c>
      <c r="AD10152" s="9" t="s">
        <v>231</v>
      </c>
      <c r="AE10152" s="5">
        <f t="shared" si="338"/>
        <v>0</v>
      </c>
      <c r="AF10152" s="5" t="str">
        <f t="shared" si="339"/>
        <v>katB</v>
      </c>
      <c r="AG10152" s="153"/>
      <c r="AH10152" s="153"/>
      <c r="AI10152" t="s">
        <v>201</v>
      </c>
      <c r="AJ10152" t="s">
        <v>17878</v>
      </c>
      <c r="AK10152" s="9" t="str">
        <f>VLOOKUP(Y10152,zdroj!D:AJ,33,0)</f>
        <v>katB</v>
      </c>
    </row>
    <row r="10153" spans="8:37" x14ac:dyDescent="0.25">
      <c r="H10153" s="8"/>
      <c r="I10153" s="8"/>
      <c r="N10153" s="23"/>
      <c r="O10153" s="24"/>
      <c r="P10153" s="19"/>
      <c r="Q10153" s="19"/>
      <c r="R10153" s="19"/>
      <c r="U10153" s="27"/>
      <c r="Y10153" s="9" t="s">
        <v>655</v>
      </c>
      <c r="Z10153" s="9" t="s">
        <v>462</v>
      </c>
      <c r="AA10153" s="9" t="s">
        <v>198</v>
      </c>
      <c r="AB10153" s="9">
        <v>8056111</v>
      </c>
      <c r="AC10153" s="9" t="s">
        <v>10927</v>
      </c>
      <c r="AD10153" s="9" t="s">
        <v>231</v>
      </c>
      <c r="AE10153" s="5">
        <f t="shared" si="338"/>
        <v>0</v>
      </c>
      <c r="AF10153" s="5" t="str">
        <f t="shared" si="339"/>
        <v>katB</v>
      </c>
      <c r="AG10153" s="153"/>
      <c r="AH10153" s="153"/>
      <c r="AI10153" t="s">
        <v>201</v>
      </c>
      <c r="AJ10153" t="s">
        <v>17878</v>
      </c>
      <c r="AK10153" s="9" t="str">
        <f>VLOOKUP(Y10153,zdroj!D:AJ,33,0)</f>
        <v>katB</v>
      </c>
    </row>
    <row r="10154" spans="8:37" x14ac:dyDescent="0.25">
      <c r="H10154" s="8"/>
      <c r="I10154" s="8"/>
      <c r="N10154" s="23"/>
      <c r="O10154" s="24"/>
      <c r="P10154" s="19"/>
      <c r="Q10154" s="19"/>
      <c r="R10154" s="19"/>
      <c r="U10154" s="27"/>
      <c r="Y10154" s="9" t="s">
        <v>655</v>
      </c>
      <c r="Z10154" s="9" t="s">
        <v>462</v>
      </c>
      <c r="AA10154" s="9" t="s">
        <v>198</v>
      </c>
      <c r="AB10154" s="9">
        <v>8056129</v>
      </c>
      <c r="AC10154" s="9" t="s">
        <v>10928</v>
      </c>
      <c r="AD10154" s="9" t="s">
        <v>231</v>
      </c>
      <c r="AE10154" s="5">
        <f t="shared" si="338"/>
        <v>0</v>
      </c>
      <c r="AF10154" s="5" t="str">
        <f t="shared" si="339"/>
        <v>katB</v>
      </c>
      <c r="AG10154" s="153"/>
      <c r="AH10154" s="153"/>
      <c r="AI10154" t="s">
        <v>201</v>
      </c>
      <c r="AJ10154" t="s">
        <v>17878</v>
      </c>
      <c r="AK10154" s="9" t="str">
        <f>VLOOKUP(Y10154,zdroj!D:AJ,33,0)</f>
        <v>katB</v>
      </c>
    </row>
    <row r="10155" spans="8:37" x14ac:dyDescent="0.25">
      <c r="H10155" s="8"/>
      <c r="I10155" s="8"/>
      <c r="N10155" s="23"/>
      <c r="O10155" s="24"/>
      <c r="P10155" s="19"/>
      <c r="Q10155" s="19"/>
      <c r="R10155" s="19"/>
      <c r="U10155" s="27"/>
      <c r="Y10155" s="9" t="s">
        <v>655</v>
      </c>
      <c r="Z10155" s="9" t="s">
        <v>462</v>
      </c>
      <c r="AA10155" s="9" t="s">
        <v>198</v>
      </c>
      <c r="AB10155" s="9">
        <v>8056137</v>
      </c>
      <c r="AC10155" s="9" t="s">
        <v>10929</v>
      </c>
      <c r="AD10155" s="9" t="s">
        <v>231</v>
      </c>
      <c r="AE10155" s="5">
        <f t="shared" si="338"/>
        <v>0</v>
      </c>
      <c r="AF10155" s="5" t="str">
        <f t="shared" si="339"/>
        <v>katB</v>
      </c>
      <c r="AG10155" s="153"/>
      <c r="AH10155" s="153"/>
      <c r="AI10155" t="s">
        <v>201</v>
      </c>
      <c r="AJ10155" t="s">
        <v>17878</v>
      </c>
      <c r="AK10155" s="9" t="str">
        <f>VLOOKUP(Y10155,zdroj!D:AJ,33,0)</f>
        <v>katB</v>
      </c>
    </row>
    <row r="10156" spans="8:37" x14ac:dyDescent="0.25">
      <c r="H10156" s="8"/>
      <c r="I10156" s="8"/>
      <c r="N10156" s="23"/>
      <c r="O10156" s="24"/>
      <c r="P10156" s="19"/>
      <c r="Q10156" s="19"/>
      <c r="R10156" s="19"/>
      <c r="U10156" s="27"/>
      <c r="Y10156" s="9" t="s">
        <v>655</v>
      </c>
      <c r="Z10156" s="9" t="s">
        <v>462</v>
      </c>
      <c r="AA10156" s="9" t="s">
        <v>198</v>
      </c>
      <c r="AB10156" s="9">
        <v>8056145</v>
      </c>
      <c r="AC10156" s="9" t="s">
        <v>10930</v>
      </c>
      <c r="AD10156" s="9" t="s">
        <v>231</v>
      </c>
      <c r="AE10156" s="5">
        <f t="shared" si="338"/>
        <v>0</v>
      </c>
      <c r="AF10156" s="5" t="str">
        <f t="shared" si="339"/>
        <v>katB</v>
      </c>
      <c r="AG10156" s="153"/>
      <c r="AH10156" s="153"/>
      <c r="AI10156" t="s">
        <v>201</v>
      </c>
      <c r="AJ10156" t="s">
        <v>17878</v>
      </c>
      <c r="AK10156" s="9" t="str">
        <f>VLOOKUP(Y10156,zdroj!D:AJ,33,0)</f>
        <v>katB</v>
      </c>
    </row>
    <row r="10157" spans="8:37" x14ac:dyDescent="0.25">
      <c r="H10157" s="8"/>
      <c r="I10157" s="8"/>
      <c r="N10157" s="23"/>
      <c r="O10157" s="24"/>
      <c r="P10157" s="19"/>
      <c r="Q10157" s="19"/>
      <c r="R10157" s="19"/>
      <c r="U10157" s="27"/>
      <c r="Y10157" s="9" t="s">
        <v>655</v>
      </c>
      <c r="Z10157" s="9" t="s">
        <v>462</v>
      </c>
      <c r="AA10157" s="9" t="s">
        <v>198</v>
      </c>
      <c r="AB10157" s="9">
        <v>8056153</v>
      </c>
      <c r="AC10157" s="9" t="s">
        <v>10931</v>
      </c>
      <c r="AD10157" s="9" t="s">
        <v>231</v>
      </c>
      <c r="AE10157" s="5">
        <f t="shared" si="338"/>
        <v>0</v>
      </c>
      <c r="AF10157" s="5" t="str">
        <f t="shared" si="339"/>
        <v>katB</v>
      </c>
      <c r="AG10157" s="153"/>
      <c r="AH10157" s="153"/>
      <c r="AI10157" t="s">
        <v>201</v>
      </c>
      <c r="AJ10157" t="s">
        <v>17878</v>
      </c>
      <c r="AK10157" s="9" t="str">
        <f>VLOOKUP(Y10157,zdroj!D:AJ,33,0)</f>
        <v>katB</v>
      </c>
    </row>
    <row r="10158" spans="8:37" x14ac:dyDescent="0.25">
      <c r="H10158" s="8"/>
      <c r="I10158" s="8"/>
      <c r="N10158" s="23"/>
      <c r="O10158" s="24"/>
      <c r="P10158" s="19"/>
      <c r="Q10158" s="19"/>
      <c r="R10158" s="19"/>
      <c r="U10158" s="27"/>
      <c r="Y10158" s="9" t="s">
        <v>655</v>
      </c>
      <c r="Z10158" s="9" t="s">
        <v>462</v>
      </c>
      <c r="AA10158" s="9" t="s">
        <v>198</v>
      </c>
      <c r="AB10158" s="9">
        <v>8056161</v>
      </c>
      <c r="AC10158" s="9" t="s">
        <v>10932</v>
      </c>
      <c r="AD10158" s="9" t="s">
        <v>231</v>
      </c>
      <c r="AE10158" s="5">
        <f t="shared" si="338"/>
        <v>0</v>
      </c>
      <c r="AF10158" s="5" t="str">
        <f t="shared" si="339"/>
        <v>katB</v>
      </c>
      <c r="AG10158" s="153"/>
      <c r="AH10158" s="153"/>
      <c r="AI10158" t="s">
        <v>201</v>
      </c>
      <c r="AJ10158" t="s">
        <v>17878</v>
      </c>
      <c r="AK10158" s="9" t="str">
        <f>VLOOKUP(Y10158,zdroj!D:AJ,33,0)</f>
        <v>katB</v>
      </c>
    </row>
    <row r="10159" spans="8:37" x14ac:dyDescent="0.25">
      <c r="H10159" s="8"/>
      <c r="I10159" s="8"/>
      <c r="N10159" s="23"/>
      <c r="O10159" s="24"/>
      <c r="P10159" s="19"/>
      <c r="Q10159" s="19"/>
      <c r="R10159" s="19"/>
      <c r="U10159" s="27"/>
      <c r="Y10159" s="9" t="s">
        <v>655</v>
      </c>
      <c r="Z10159" s="9" t="s">
        <v>462</v>
      </c>
      <c r="AA10159" s="9" t="s">
        <v>198</v>
      </c>
      <c r="AB10159" s="9">
        <v>8056170</v>
      </c>
      <c r="AC10159" s="9" t="s">
        <v>10933</v>
      </c>
      <c r="AD10159" s="9" t="s">
        <v>231</v>
      </c>
      <c r="AE10159" s="5">
        <f t="shared" si="338"/>
        <v>0</v>
      </c>
      <c r="AF10159" s="5" t="str">
        <f t="shared" si="339"/>
        <v>katB</v>
      </c>
      <c r="AG10159" s="153"/>
      <c r="AH10159" s="153"/>
      <c r="AI10159" t="s">
        <v>201</v>
      </c>
      <c r="AJ10159" t="s">
        <v>17878</v>
      </c>
      <c r="AK10159" s="9" t="str">
        <f>VLOOKUP(Y10159,zdroj!D:AJ,33,0)</f>
        <v>katB</v>
      </c>
    </row>
    <row r="10160" spans="8:37" x14ac:dyDescent="0.25">
      <c r="H10160" s="8"/>
      <c r="I10160" s="8"/>
      <c r="N10160" s="23"/>
      <c r="O10160" s="24"/>
      <c r="P10160" s="19"/>
      <c r="Q10160" s="19"/>
      <c r="R10160" s="19"/>
      <c r="U10160" s="27"/>
      <c r="Y10160" s="9" t="s">
        <v>655</v>
      </c>
      <c r="Z10160" s="9" t="s">
        <v>462</v>
      </c>
      <c r="AA10160" s="9" t="s">
        <v>198</v>
      </c>
      <c r="AB10160" s="9">
        <v>8056188</v>
      </c>
      <c r="AC10160" s="9" t="s">
        <v>10934</v>
      </c>
      <c r="AD10160" s="9" t="s">
        <v>231</v>
      </c>
      <c r="AE10160" s="5">
        <f t="shared" si="338"/>
        <v>0</v>
      </c>
      <c r="AF10160" s="5" t="str">
        <f t="shared" si="339"/>
        <v>katB</v>
      </c>
      <c r="AG10160" s="153"/>
      <c r="AH10160" s="153"/>
      <c r="AI10160" t="s">
        <v>201</v>
      </c>
      <c r="AJ10160" t="s">
        <v>17878</v>
      </c>
      <c r="AK10160" s="9" t="str">
        <f>VLOOKUP(Y10160,zdroj!D:AJ,33,0)</f>
        <v>katB</v>
      </c>
    </row>
    <row r="10161" spans="8:37" x14ac:dyDescent="0.25">
      <c r="H10161" s="8"/>
      <c r="I10161" s="8"/>
      <c r="N10161" s="23"/>
      <c r="O10161" s="24"/>
      <c r="P10161" s="19"/>
      <c r="Q10161" s="19"/>
      <c r="R10161" s="19"/>
      <c r="U10161" s="27"/>
      <c r="Y10161" s="9" t="s">
        <v>655</v>
      </c>
      <c r="Z10161" s="9" t="s">
        <v>462</v>
      </c>
      <c r="AA10161" s="9" t="s">
        <v>198</v>
      </c>
      <c r="AB10161" s="9">
        <v>8056196</v>
      </c>
      <c r="AC10161" s="9" t="s">
        <v>10935</v>
      </c>
      <c r="AD10161" s="9" t="s">
        <v>231</v>
      </c>
      <c r="AE10161" s="5">
        <f t="shared" si="338"/>
        <v>0</v>
      </c>
      <c r="AF10161" s="5" t="str">
        <f t="shared" si="339"/>
        <v>katB</v>
      </c>
      <c r="AG10161" s="153"/>
      <c r="AH10161" s="153"/>
      <c r="AI10161" t="s">
        <v>201</v>
      </c>
      <c r="AJ10161" t="s">
        <v>17878</v>
      </c>
      <c r="AK10161" s="9" t="str">
        <f>VLOOKUP(Y10161,zdroj!D:AJ,33,0)</f>
        <v>katB</v>
      </c>
    </row>
    <row r="10162" spans="8:37" x14ac:dyDescent="0.25">
      <c r="H10162" s="8"/>
      <c r="I10162" s="8"/>
      <c r="N10162" s="23"/>
      <c r="O10162" s="24"/>
      <c r="P10162" s="19"/>
      <c r="Q10162" s="19"/>
      <c r="R10162" s="19"/>
      <c r="U10162" s="27"/>
      <c r="Y10162" s="9" t="s">
        <v>655</v>
      </c>
      <c r="Z10162" s="9" t="s">
        <v>462</v>
      </c>
      <c r="AA10162" s="9" t="s">
        <v>198</v>
      </c>
      <c r="AB10162" s="9">
        <v>8053600</v>
      </c>
      <c r="AC10162" s="9" t="s">
        <v>10936</v>
      </c>
      <c r="AD10162" s="9" t="s">
        <v>231</v>
      </c>
      <c r="AE10162" s="5">
        <f t="shared" si="338"/>
        <v>0</v>
      </c>
      <c r="AF10162" s="5" t="str">
        <f t="shared" si="339"/>
        <v>katB</v>
      </c>
      <c r="AG10162" s="153"/>
      <c r="AH10162" s="153"/>
      <c r="AI10162" t="s">
        <v>201</v>
      </c>
      <c r="AJ10162" t="s">
        <v>17878</v>
      </c>
      <c r="AK10162" s="9" t="str">
        <f>VLOOKUP(Y10162,zdroj!D:AJ,33,0)</f>
        <v>katB</v>
      </c>
    </row>
    <row r="10163" spans="8:37" x14ac:dyDescent="0.25">
      <c r="H10163" s="8"/>
      <c r="I10163" s="8"/>
      <c r="N10163" s="23"/>
      <c r="O10163" s="24"/>
      <c r="P10163" s="19"/>
      <c r="Q10163" s="19"/>
      <c r="R10163" s="19"/>
      <c r="U10163" s="27"/>
      <c r="Y10163" s="9" t="s">
        <v>655</v>
      </c>
      <c r="Z10163" s="9" t="s">
        <v>462</v>
      </c>
      <c r="AA10163" s="9" t="s">
        <v>198</v>
      </c>
      <c r="AB10163" s="9">
        <v>8056200</v>
      </c>
      <c r="AC10163" s="9" t="s">
        <v>10937</v>
      </c>
      <c r="AD10163" s="9" t="s">
        <v>231</v>
      </c>
      <c r="AE10163" s="5">
        <f t="shared" si="338"/>
        <v>0</v>
      </c>
      <c r="AF10163" s="5" t="str">
        <f t="shared" si="339"/>
        <v>katB</v>
      </c>
      <c r="AG10163" s="153"/>
      <c r="AH10163" s="153"/>
      <c r="AI10163" t="s">
        <v>201</v>
      </c>
      <c r="AJ10163" t="s">
        <v>17878</v>
      </c>
      <c r="AK10163" s="9" t="str">
        <f>VLOOKUP(Y10163,zdroj!D:AJ,33,0)</f>
        <v>katB</v>
      </c>
    </row>
    <row r="10164" spans="8:37" x14ac:dyDescent="0.25">
      <c r="H10164" s="8"/>
      <c r="I10164" s="8"/>
      <c r="N10164" s="23"/>
      <c r="O10164" s="24"/>
      <c r="P10164" s="19"/>
      <c r="Q10164" s="19"/>
      <c r="R10164" s="19"/>
      <c r="U10164" s="27"/>
      <c r="Y10164" s="9" t="s">
        <v>655</v>
      </c>
      <c r="Z10164" s="9" t="s">
        <v>462</v>
      </c>
      <c r="AA10164" s="9" t="s">
        <v>198</v>
      </c>
      <c r="AB10164" s="9">
        <v>8056218</v>
      </c>
      <c r="AC10164" s="9" t="s">
        <v>10938</v>
      </c>
      <c r="AD10164" s="9" t="s">
        <v>231</v>
      </c>
      <c r="AE10164" s="5">
        <f t="shared" si="338"/>
        <v>0</v>
      </c>
      <c r="AF10164" s="5" t="str">
        <f t="shared" si="339"/>
        <v>katB</v>
      </c>
      <c r="AG10164" s="153"/>
      <c r="AH10164" s="153"/>
      <c r="AI10164" t="s">
        <v>17880</v>
      </c>
      <c r="AJ10164" t="s">
        <v>17878</v>
      </c>
      <c r="AK10164" s="9" t="str">
        <f>VLOOKUP(Y10164,zdroj!D:AJ,33,0)</f>
        <v>katB</v>
      </c>
    </row>
    <row r="10165" spans="8:37" x14ac:dyDescent="0.25">
      <c r="H10165" s="8"/>
      <c r="I10165" s="8"/>
      <c r="N10165" s="23"/>
      <c r="O10165" s="24"/>
      <c r="P10165" s="19"/>
      <c r="Q10165" s="19"/>
      <c r="R10165" s="19"/>
      <c r="U10165" s="27"/>
      <c r="Y10165" s="9" t="s">
        <v>655</v>
      </c>
      <c r="Z10165" s="9" t="s">
        <v>462</v>
      </c>
      <c r="AA10165" s="9" t="s">
        <v>198</v>
      </c>
      <c r="AB10165" s="9">
        <v>8056226</v>
      </c>
      <c r="AC10165" s="9" t="s">
        <v>10939</v>
      </c>
      <c r="AD10165" s="9" t="s">
        <v>231</v>
      </c>
      <c r="AE10165" s="5">
        <f t="shared" si="338"/>
        <v>0</v>
      </c>
      <c r="AF10165" s="5" t="str">
        <f t="shared" si="339"/>
        <v>katB</v>
      </c>
      <c r="AG10165" s="153"/>
      <c r="AH10165" s="153"/>
      <c r="AI10165" t="s">
        <v>201</v>
      </c>
      <c r="AJ10165" t="s">
        <v>17878</v>
      </c>
      <c r="AK10165" s="9" t="str">
        <f>VLOOKUP(Y10165,zdroj!D:AJ,33,0)</f>
        <v>katB</v>
      </c>
    </row>
    <row r="10166" spans="8:37" x14ac:dyDescent="0.25">
      <c r="H10166" s="8"/>
      <c r="I10166" s="8"/>
      <c r="N10166" s="23"/>
      <c r="O10166" s="24"/>
      <c r="P10166" s="19"/>
      <c r="Q10166" s="19"/>
      <c r="R10166" s="19"/>
      <c r="U10166" s="27"/>
      <c r="Y10166" s="9" t="s">
        <v>655</v>
      </c>
      <c r="Z10166" s="9" t="s">
        <v>462</v>
      </c>
      <c r="AA10166" s="9" t="s">
        <v>198</v>
      </c>
      <c r="AB10166" s="9">
        <v>8056234</v>
      </c>
      <c r="AC10166" s="9" t="s">
        <v>10940</v>
      </c>
      <c r="AD10166" s="9" t="s">
        <v>231</v>
      </c>
      <c r="AE10166" s="5">
        <f t="shared" si="338"/>
        <v>0</v>
      </c>
      <c r="AF10166" s="5" t="str">
        <f t="shared" si="339"/>
        <v>katB</v>
      </c>
      <c r="AG10166" s="153"/>
      <c r="AH10166" s="153"/>
      <c r="AI10166" t="s">
        <v>229</v>
      </c>
      <c r="AJ10166" t="s">
        <v>17878</v>
      </c>
      <c r="AK10166" s="9" t="str">
        <f>VLOOKUP(Y10166,zdroj!D:AJ,33,0)</f>
        <v>katB</v>
      </c>
    </row>
    <row r="10167" spans="8:37" x14ac:dyDescent="0.25">
      <c r="H10167" s="8"/>
      <c r="I10167" s="8"/>
      <c r="N10167" s="23"/>
      <c r="O10167" s="24"/>
      <c r="P10167" s="19"/>
      <c r="Q10167" s="19"/>
      <c r="R10167" s="19"/>
      <c r="U10167" s="27"/>
      <c r="Y10167" s="9" t="s">
        <v>655</v>
      </c>
      <c r="Z10167" s="9" t="s">
        <v>462</v>
      </c>
      <c r="AA10167" s="9" t="s">
        <v>198</v>
      </c>
      <c r="AB10167" s="9">
        <v>8056242</v>
      </c>
      <c r="AC10167" s="9" t="s">
        <v>10941</v>
      </c>
      <c r="AD10167" s="9" t="s">
        <v>231</v>
      </c>
      <c r="AE10167" s="5">
        <f t="shared" si="338"/>
        <v>0</v>
      </c>
      <c r="AF10167" s="5" t="str">
        <f t="shared" si="339"/>
        <v>katB</v>
      </c>
      <c r="AG10167" s="153"/>
      <c r="AH10167" s="153"/>
      <c r="AI10167" t="s">
        <v>201</v>
      </c>
      <c r="AJ10167" t="s">
        <v>17878</v>
      </c>
      <c r="AK10167" s="9" t="str">
        <f>VLOOKUP(Y10167,zdroj!D:AJ,33,0)</f>
        <v>katB</v>
      </c>
    </row>
    <row r="10168" spans="8:37" x14ac:dyDescent="0.25">
      <c r="H10168" s="8"/>
      <c r="I10168" s="8"/>
      <c r="N10168" s="23"/>
      <c r="O10168" s="24"/>
      <c r="P10168" s="19"/>
      <c r="Q10168" s="19"/>
      <c r="R10168" s="19"/>
      <c r="U10168" s="27"/>
      <c r="Y10168" s="9" t="s">
        <v>655</v>
      </c>
      <c r="Z10168" s="9" t="s">
        <v>462</v>
      </c>
      <c r="AA10168" s="9" t="s">
        <v>198</v>
      </c>
      <c r="AB10168" s="9">
        <v>8056251</v>
      </c>
      <c r="AC10168" s="9" t="s">
        <v>10942</v>
      </c>
      <c r="AD10168" s="9" t="s">
        <v>231</v>
      </c>
      <c r="AE10168" s="5">
        <f t="shared" si="338"/>
        <v>0</v>
      </c>
      <c r="AF10168" s="5" t="str">
        <f t="shared" si="339"/>
        <v>katB</v>
      </c>
      <c r="AG10168" s="153"/>
      <c r="AH10168" s="153"/>
      <c r="AI10168" t="s">
        <v>17880</v>
      </c>
      <c r="AJ10168" t="s">
        <v>17878</v>
      </c>
      <c r="AK10168" s="9" t="str">
        <f>VLOOKUP(Y10168,zdroj!D:AJ,33,0)</f>
        <v>katB</v>
      </c>
    </row>
    <row r="10169" spans="8:37" x14ac:dyDescent="0.25">
      <c r="H10169" s="8"/>
      <c r="I10169" s="8"/>
      <c r="N10169" s="23"/>
      <c r="O10169" s="24"/>
      <c r="P10169" s="19"/>
      <c r="Q10169" s="19"/>
      <c r="R10169" s="19"/>
      <c r="U10169" s="27"/>
      <c r="Y10169" s="9" t="s">
        <v>655</v>
      </c>
      <c r="Z10169" s="9" t="s">
        <v>462</v>
      </c>
      <c r="AA10169" s="9" t="s">
        <v>198</v>
      </c>
      <c r="AB10169" s="9">
        <v>8056269</v>
      </c>
      <c r="AC10169" s="9" t="s">
        <v>10943</v>
      </c>
      <c r="AD10169" s="9" t="s">
        <v>231</v>
      </c>
      <c r="AE10169" s="5">
        <f t="shared" si="338"/>
        <v>0</v>
      </c>
      <c r="AF10169" s="5" t="str">
        <f t="shared" si="339"/>
        <v>katB</v>
      </c>
      <c r="AG10169" s="153"/>
      <c r="AH10169" s="153"/>
      <c r="AI10169" t="s">
        <v>201</v>
      </c>
      <c r="AJ10169" t="s">
        <v>17878</v>
      </c>
      <c r="AK10169" s="9" t="str">
        <f>VLOOKUP(Y10169,zdroj!D:AJ,33,0)</f>
        <v>katB</v>
      </c>
    </row>
    <row r="10170" spans="8:37" x14ac:dyDescent="0.25">
      <c r="H10170" s="8"/>
      <c r="I10170" s="8"/>
      <c r="N10170" s="23"/>
      <c r="O10170" s="24"/>
      <c r="P10170" s="19"/>
      <c r="Q10170" s="19"/>
      <c r="R10170" s="19"/>
      <c r="U10170" s="27"/>
      <c r="Y10170" s="9" t="s">
        <v>655</v>
      </c>
      <c r="Z10170" s="9" t="s">
        <v>462</v>
      </c>
      <c r="AA10170" s="9" t="s">
        <v>198</v>
      </c>
      <c r="AB10170" s="9">
        <v>8056277</v>
      </c>
      <c r="AC10170" s="9" t="s">
        <v>10944</v>
      </c>
      <c r="AD10170" s="9" t="s">
        <v>231</v>
      </c>
      <c r="AE10170" s="5">
        <f t="shared" si="338"/>
        <v>0</v>
      </c>
      <c r="AF10170" s="5" t="str">
        <f t="shared" si="339"/>
        <v>katB</v>
      </c>
      <c r="AG10170" s="153"/>
      <c r="AH10170" s="153"/>
      <c r="AI10170" t="s">
        <v>201</v>
      </c>
      <c r="AJ10170" t="s">
        <v>17878</v>
      </c>
      <c r="AK10170" s="9" t="str">
        <f>VLOOKUP(Y10170,zdroj!D:AJ,33,0)</f>
        <v>katB</v>
      </c>
    </row>
    <row r="10171" spans="8:37" x14ac:dyDescent="0.25">
      <c r="H10171" s="8"/>
      <c r="I10171" s="8"/>
      <c r="N10171" s="23"/>
      <c r="O10171" s="24"/>
      <c r="P10171" s="19"/>
      <c r="Q10171" s="19"/>
      <c r="R10171" s="19"/>
      <c r="U10171" s="27"/>
      <c r="Y10171" s="9" t="s">
        <v>655</v>
      </c>
      <c r="Z10171" s="9" t="s">
        <v>462</v>
      </c>
      <c r="AA10171" s="9" t="s">
        <v>198</v>
      </c>
      <c r="AB10171" s="9">
        <v>26144352</v>
      </c>
      <c r="AC10171" s="9" t="s">
        <v>10945</v>
      </c>
      <c r="AD10171" s="9" t="s">
        <v>231</v>
      </c>
      <c r="AE10171" s="5">
        <f t="shared" si="338"/>
        <v>0</v>
      </c>
      <c r="AF10171" s="5" t="str">
        <f t="shared" si="339"/>
        <v>katB</v>
      </c>
      <c r="AG10171" s="153"/>
      <c r="AH10171" s="153"/>
      <c r="AI10171" t="s">
        <v>201</v>
      </c>
      <c r="AJ10171" t="s">
        <v>17878</v>
      </c>
      <c r="AK10171" s="9" t="str">
        <f>VLOOKUP(Y10171,zdroj!D:AJ,33,0)</f>
        <v>katB</v>
      </c>
    </row>
    <row r="10172" spans="8:37" x14ac:dyDescent="0.25">
      <c r="H10172" s="8"/>
      <c r="I10172" s="8"/>
      <c r="N10172" s="23"/>
      <c r="O10172" s="24"/>
      <c r="P10172" s="19"/>
      <c r="Q10172" s="19"/>
      <c r="R10172" s="19"/>
      <c r="U10172" s="27"/>
      <c r="Y10172" s="9" t="s">
        <v>655</v>
      </c>
      <c r="Z10172" s="9" t="s">
        <v>462</v>
      </c>
      <c r="AA10172" s="9" t="s">
        <v>198</v>
      </c>
      <c r="AB10172" s="9">
        <v>8053341</v>
      </c>
      <c r="AC10172" s="9" t="s">
        <v>10946</v>
      </c>
      <c r="AD10172" s="9" t="s">
        <v>231</v>
      </c>
      <c r="AE10172" s="5">
        <f t="shared" si="338"/>
        <v>0</v>
      </c>
      <c r="AF10172" s="5" t="str">
        <f t="shared" si="339"/>
        <v>katB</v>
      </c>
      <c r="AG10172" s="153"/>
      <c r="AH10172" s="153"/>
      <c r="AI10172" t="s">
        <v>201</v>
      </c>
      <c r="AJ10172" t="s">
        <v>17878</v>
      </c>
      <c r="AK10172" s="9" t="str">
        <f>VLOOKUP(Y10172,zdroj!D:AJ,33,0)</f>
        <v>katB</v>
      </c>
    </row>
    <row r="10173" spans="8:37" x14ac:dyDescent="0.25">
      <c r="H10173" s="8"/>
      <c r="I10173" s="8"/>
      <c r="N10173" s="23"/>
      <c r="O10173" s="24"/>
      <c r="P10173" s="19"/>
      <c r="Q10173" s="19"/>
      <c r="R10173" s="19"/>
      <c r="U10173" s="27"/>
      <c r="Y10173" s="9" t="s">
        <v>655</v>
      </c>
      <c r="Z10173" s="9" t="s">
        <v>462</v>
      </c>
      <c r="AA10173" s="9" t="s">
        <v>198</v>
      </c>
      <c r="AB10173" s="9">
        <v>8053618</v>
      </c>
      <c r="AC10173" s="9" t="s">
        <v>10947</v>
      </c>
      <c r="AD10173" s="9" t="s">
        <v>231</v>
      </c>
      <c r="AE10173" s="5">
        <f t="shared" si="338"/>
        <v>0</v>
      </c>
      <c r="AF10173" s="5" t="str">
        <f t="shared" si="339"/>
        <v>katB</v>
      </c>
      <c r="AG10173" s="153"/>
      <c r="AH10173" s="153"/>
      <c r="AI10173" t="s">
        <v>201</v>
      </c>
      <c r="AJ10173" t="s">
        <v>17878</v>
      </c>
      <c r="AK10173" s="9" t="str">
        <f>VLOOKUP(Y10173,zdroj!D:AJ,33,0)</f>
        <v>katB</v>
      </c>
    </row>
    <row r="10174" spans="8:37" x14ac:dyDescent="0.25">
      <c r="H10174" s="8"/>
      <c r="I10174" s="8"/>
      <c r="N10174" s="23"/>
      <c r="O10174" s="24"/>
      <c r="P10174" s="19"/>
      <c r="Q10174" s="19"/>
      <c r="R10174" s="19"/>
      <c r="U10174" s="27"/>
      <c r="Y10174" s="9" t="s">
        <v>655</v>
      </c>
      <c r="Z10174" s="9" t="s">
        <v>462</v>
      </c>
      <c r="AA10174" s="9" t="s">
        <v>198</v>
      </c>
      <c r="AB10174" s="9">
        <v>8056293</v>
      </c>
      <c r="AC10174" s="9" t="s">
        <v>10948</v>
      </c>
      <c r="AD10174" s="9" t="s">
        <v>231</v>
      </c>
      <c r="AE10174" s="5">
        <f t="shared" si="338"/>
        <v>0</v>
      </c>
      <c r="AF10174" s="5" t="str">
        <f t="shared" si="339"/>
        <v>katB</v>
      </c>
      <c r="AG10174" s="153"/>
      <c r="AH10174" s="153"/>
      <c r="AI10174" t="s">
        <v>201</v>
      </c>
      <c r="AJ10174" t="s">
        <v>17878</v>
      </c>
      <c r="AK10174" s="9" t="str">
        <f>VLOOKUP(Y10174,zdroj!D:AJ,33,0)</f>
        <v>katB</v>
      </c>
    </row>
    <row r="10175" spans="8:37" x14ac:dyDescent="0.25">
      <c r="H10175" s="8"/>
      <c r="I10175" s="8"/>
      <c r="N10175" s="23"/>
      <c r="O10175" s="24"/>
      <c r="P10175" s="19"/>
      <c r="Q10175" s="19"/>
      <c r="R10175" s="19"/>
      <c r="U10175" s="27"/>
      <c r="Y10175" s="9" t="s">
        <v>655</v>
      </c>
      <c r="Z10175" s="9" t="s">
        <v>462</v>
      </c>
      <c r="AA10175" s="9" t="s">
        <v>198</v>
      </c>
      <c r="AB10175" s="9">
        <v>25771299</v>
      </c>
      <c r="AC10175" s="9" t="s">
        <v>10949</v>
      </c>
      <c r="AD10175" s="9" t="s">
        <v>231</v>
      </c>
      <c r="AE10175" s="5">
        <f t="shared" si="338"/>
        <v>0</v>
      </c>
      <c r="AF10175" s="5" t="str">
        <f t="shared" si="339"/>
        <v>katB</v>
      </c>
      <c r="AG10175" s="153"/>
      <c r="AH10175" s="153"/>
      <c r="AI10175" t="s">
        <v>17880</v>
      </c>
      <c r="AJ10175" t="s">
        <v>17878</v>
      </c>
      <c r="AK10175" s="9" t="str">
        <f>VLOOKUP(Y10175,zdroj!D:AJ,33,0)</f>
        <v>katB</v>
      </c>
    </row>
    <row r="10176" spans="8:37" x14ac:dyDescent="0.25">
      <c r="H10176" s="8"/>
      <c r="I10176" s="8"/>
      <c r="N10176" s="23"/>
      <c r="O10176" s="24"/>
      <c r="P10176" s="19"/>
      <c r="Q10176" s="19"/>
      <c r="R10176" s="19"/>
      <c r="U10176" s="27"/>
      <c r="Y10176" s="9" t="s">
        <v>655</v>
      </c>
      <c r="Z10176" s="9" t="s">
        <v>462</v>
      </c>
      <c r="AA10176" s="9" t="s">
        <v>198</v>
      </c>
      <c r="AB10176" s="9">
        <v>25130901</v>
      </c>
      <c r="AC10176" s="9" t="s">
        <v>10950</v>
      </c>
      <c r="AD10176" s="9" t="s">
        <v>231</v>
      </c>
      <c r="AE10176" s="5">
        <f t="shared" si="338"/>
        <v>0</v>
      </c>
      <c r="AF10176" s="5" t="str">
        <f t="shared" si="339"/>
        <v>katB</v>
      </c>
      <c r="AG10176" s="153"/>
      <c r="AH10176" s="153"/>
      <c r="AI10176" t="s">
        <v>201</v>
      </c>
      <c r="AJ10176" t="s">
        <v>17878</v>
      </c>
      <c r="AK10176" s="9" t="str">
        <f>VLOOKUP(Y10176,zdroj!D:AJ,33,0)</f>
        <v>katB</v>
      </c>
    </row>
    <row r="10177" spans="8:37" x14ac:dyDescent="0.25">
      <c r="H10177" s="8"/>
      <c r="I10177" s="8"/>
      <c r="N10177" s="23"/>
      <c r="O10177" s="24"/>
      <c r="P10177" s="19"/>
      <c r="Q10177" s="19"/>
      <c r="R10177" s="19"/>
      <c r="U10177" s="27"/>
      <c r="Y10177" s="9" t="s">
        <v>655</v>
      </c>
      <c r="Z10177" s="9" t="s">
        <v>462</v>
      </c>
      <c r="AA10177" s="9" t="s">
        <v>198</v>
      </c>
      <c r="AB10177" s="9">
        <v>8053626</v>
      </c>
      <c r="AC10177" s="9" t="s">
        <v>10951</v>
      </c>
      <c r="AD10177" s="9" t="s">
        <v>231</v>
      </c>
      <c r="AE10177" s="5">
        <f t="shared" si="338"/>
        <v>0</v>
      </c>
      <c r="AF10177" s="5" t="str">
        <f t="shared" si="339"/>
        <v>katB</v>
      </c>
      <c r="AG10177" s="153"/>
      <c r="AH10177" s="153"/>
      <c r="AI10177" t="s">
        <v>201</v>
      </c>
      <c r="AJ10177" t="s">
        <v>17878</v>
      </c>
      <c r="AK10177" s="9" t="str">
        <f>VLOOKUP(Y10177,zdroj!D:AJ,33,0)</f>
        <v>katB</v>
      </c>
    </row>
    <row r="10178" spans="8:37" x14ac:dyDescent="0.25">
      <c r="H10178" s="8"/>
      <c r="I10178" s="8"/>
      <c r="N10178" s="23"/>
      <c r="O10178" s="24"/>
      <c r="P10178" s="19"/>
      <c r="Q10178" s="19"/>
      <c r="R10178" s="19"/>
      <c r="U10178" s="27"/>
      <c r="Y10178" s="9" t="s">
        <v>655</v>
      </c>
      <c r="Z10178" s="9" t="s">
        <v>462</v>
      </c>
      <c r="AA10178" s="9" t="s">
        <v>198</v>
      </c>
      <c r="AB10178" s="9">
        <v>8053634</v>
      </c>
      <c r="AC10178" s="9" t="s">
        <v>10952</v>
      </c>
      <c r="AD10178" s="9" t="s">
        <v>231</v>
      </c>
      <c r="AE10178" s="5">
        <f t="shared" si="338"/>
        <v>0</v>
      </c>
      <c r="AF10178" s="5" t="str">
        <f t="shared" si="339"/>
        <v>katB</v>
      </c>
      <c r="AG10178" s="153"/>
      <c r="AH10178" s="153"/>
      <c r="AI10178" t="s">
        <v>201</v>
      </c>
      <c r="AJ10178" t="s">
        <v>17878</v>
      </c>
      <c r="AK10178" s="9" t="str">
        <f>VLOOKUP(Y10178,zdroj!D:AJ,33,0)</f>
        <v>katB</v>
      </c>
    </row>
    <row r="10179" spans="8:37" x14ac:dyDescent="0.25">
      <c r="H10179" s="8"/>
      <c r="I10179" s="8"/>
      <c r="N10179" s="23"/>
      <c r="O10179" s="24"/>
      <c r="P10179" s="19"/>
      <c r="Q10179" s="19"/>
      <c r="R10179" s="19"/>
      <c r="U10179" s="27"/>
      <c r="Y10179" s="9" t="s">
        <v>655</v>
      </c>
      <c r="Z10179" s="9" t="s">
        <v>462</v>
      </c>
      <c r="AA10179" s="9" t="s">
        <v>198</v>
      </c>
      <c r="AB10179" s="9">
        <v>8053642</v>
      </c>
      <c r="AC10179" s="9" t="s">
        <v>10953</v>
      </c>
      <c r="AD10179" s="9" t="s">
        <v>231</v>
      </c>
      <c r="AE10179" s="5">
        <f t="shared" si="338"/>
        <v>0</v>
      </c>
      <c r="AF10179" s="5" t="str">
        <f t="shared" si="339"/>
        <v>katB</v>
      </c>
      <c r="AG10179" s="153"/>
      <c r="AH10179" s="153"/>
      <c r="AI10179" t="s">
        <v>201</v>
      </c>
      <c r="AJ10179" t="s">
        <v>17878</v>
      </c>
      <c r="AK10179" s="9" t="str">
        <f>VLOOKUP(Y10179,zdroj!D:AJ,33,0)</f>
        <v>katB</v>
      </c>
    </row>
    <row r="10180" spans="8:37" x14ac:dyDescent="0.25">
      <c r="H10180" s="8"/>
      <c r="I10180" s="8"/>
      <c r="N10180" s="23"/>
      <c r="O10180" s="24"/>
      <c r="P10180" s="19"/>
      <c r="Q10180" s="19"/>
      <c r="R10180" s="19"/>
      <c r="U10180" s="27"/>
      <c r="Y10180" s="9" t="s">
        <v>655</v>
      </c>
      <c r="Z10180" s="9" t="s">
        <v>462</v>
      </c>
      <c r="AA10180" s="9" t="s">
        <v>198</v>
      </c>
      <c r="AB10180" s="9">
        <v>8053651</v>
      </c>
      <c r="AC10180" s="9" t="s">
        <v>10954</v>
      </c>
      <c r="AD10180" s="9" t="s">
        <v>231</v>
      </c>
      <c r="AE10180" s="5">
        <f t="shared" si="338"/>
        <v>0</v>
      </c>
      <c r="AF10180" s="5" t="str">
        <f t="shared" si="339"/>
        <v>katB</v>
      </c>
      <c r="AG10180" s="153"/>
      <c r="AH10180" s="153"/>
      <c r="AI10180" t="s">
        <v>201</v>
      </c>
      <c r="AJ10180" t="s">
        <v>17878</v>
      </c>
      <c r="AK10180" s="9" t="str">
        <f>VLOOKUP(Y10180,zdroj!D:AJ,33,0)</f>
        <v>katB</v>
      </c>
    </row>
    <row r="10181" spans="8:37" x14ac:dyDescent="0.25">
      <c r="H10181" s="8"/>
      <c r="I10181" s="8"/>
      <c r="N10181" s="23"/>
      <c r="O10181" s="24"/>
      <c r="P10181" s="19"/>
      <c r="Q10181" s="19"/>
      <c r="R10181" s="19"/>
      <c r="U10181" s="27"/>
      <c r="Y10181" s="9" t="s">
        <v>655</v>
      </c>
      <c r="Z10181" s="9" t="s">
        <v>462</v>
      </c>
      <c r="AA10181" s="9" t="s">
        <v>198</v>
      </c>
      <c r="AB10181" s="9">
        <v>25646630</v>
      </c>
      <c r="AC10181" s="9" t="s">
        <v>10955</v>
      </c>
      <c r="AD10181" s="9" t="s">
        <v>231</v>
      </c>
      <c r="AE10181" s="5">
        <f t="shared" si="338"/>
        <v>0</v>
      </c>
      <c r="AF10181" s="5" t="str">
        <f t="shared" si="339"/>
        <v>katB</v>
      </c>
      <c r="AG10181" s="153"/>
      <c r="AH10181" s="153"/>
      <c r="AI10181" t="s">
        <v>201</v>
      </c>
      <c r="AJ10181" t="s">
        <v>17878</v>
      </c>
      <c r="AK10181" s="9" t="str">
        <f>VLOOKUP(Y10181,zdroj!D:AJ,33,0)</f>
        <v>katB</v>
      </c>
    </row>
    <row r="10182" spans="8:37" x14ac:dyDescent="0.25">
      <c r="H10182" s="8"/>
      <c r="I10182" s="8"/>
      <c r="N10182" s="23"/>
      <c r="O10182" s="24"/>
      <c r="P10182" s="19"/>
      <c r="Q10182" s="19"/>
      <c r="R10182" s="19"/>
      <c r="U10182" s="27"/>
      <c r="Y10182" s="9" t="s">
        <v>655</v>
      </c>
      <c r="Z10182" s="9" t="s">
        <v>462</v>
      </c>
      <c r="AA10182" s="9" t="s">
        <v>198</v>
      </c>
      <c r="AB10182" s="9">
        <v>25771302</v>
      </c>
      <c r="AC10182" s="9" t="s">
        <v>10956</v>
      </c>
      <c r="AD10182" s="9" t="s">
        <v>231</v>
      </c>
      <c r="AE10182" s="5">
        <f t="shared" si="338"/>
        <v>0</v>
      </c>
      <c r="AF10182" s="5" t="str">
        <f t="shared" si="339"/>
        <v>katB</v>
      </c>
      <c r="AG10182" s="153"/>
      <c r="AH10182" s="153"/>
      <c r="AI10182" t="s">
        <v>201</v>
      </c>
      <c r="AJ10182" t="s">
        <v>17878</v>
      </c>
      <c r="AK10182" s="9" t="str">
        <f>VLOOKUP(Y10182,zdroj!D:AJ,33,0)</f>
        <v>katB</v>
      </c>
    </row>
    <row r="10183" spans="8:37" x14ac:dyDescent="0.25">
      <c r="H10183" s="8"/>
      <c r="I10183" s="8"/>
      <c r="N10183" s="23"/>
      <c r="O10183" s="24"/>
      <c r="P10183" s="19"/>
      <c r="Q10183" s="19"/>
      <c r="R10183" s="19"/>
      <c r="U10183" s="27"/>
      <c r="Y10183" s="9" t="s">
        <v>655</v>
      </c>
      <c r="Z10183" s="9" t="s">
        <v>462</v>
      </c>
      <c r="AA10183" s="9" t="s">
        <v>198</v>
      </c>
      <c r="AB10183" s="9">
        <v>25771311</v>
      </c>
      <c r="AC10183" s="9" t="s">
        <v>10957</v>
      </c>
      <c r="AD10183" s="9" t="s">
        <v>231</v>
      </c>
      <c r="AE10183" s="5">
        <f t="shared" si="338"/>
        <v>0</v>
      </c>
      <c r="AF10183" s="5" t="str">
        <f t="shared" si="339"/>
        <v>katB</v>
      </c>
      <c r="AG10183" s="153"/>
      <c r="AH10183" s="153"/>
      <c r="AI10183" t="s">
        <v>201</v>
      </c>
      <c r="AJ10183" t="s">
        <v>17878</v>
      </c>
      <c r="AK10183" s="9" t="str">
        <f>VLOOKUP(Y10183,zdroj!D:AJ,33,0)</f>
        <v>katB</v>
      </c>
    </row>
    <row r="10184" spans="8:37" x14ac:dyDescent="0.25">
      <c r="H10184" s="8"/>
      <c r="I10184" s="8"/>
      <c r="N10184" s="23"/>
      <c r="O10184" s="24"/>
      <c r="P10184" s="19"/>
      <c r="Q10184" s="19"/>
      <c r="R10184" s="19"/>
      <c r="U10184" s="27"/>
      <c r="Y10184" s="9" t="s">
        <v>655</v>
      </c>
      <c r="Z10184" s="9" t="s">
        <v>462</v>
      </c>
      <c r="AA10184" s="9" t="s">
        <v>198</v>
      </c>
      <c r="AB10184" s="9">
        <v>25771329</v>
      </c>
      <c r="AC10184" s="9" t="s">
        <v>10958</v>
      </c>
      <c r="AD10184" s="9" t="s">
        <v>231</v>
      </c>
      <c r="AE10184" s="5">
        <f t="shared" si="338"/>
        <v>0</v>
      </c>
      <c r="AF10184" s="5" t="str">
        <f t="shared" si="339"/>
        <v>katB</v>
      </c>
      <c r="AG10184" s="153"/>
      <c r="AH10184" s="153"/>
      <c r="AI10184" t="s">
        <v>229</v>
      </c>
      <c r="AJ10184" t="s">
        <v>17878</v>
      </c>
      <c r="AK10184" s="9" t="str">
        <f>VLOOKUP(Y10184,zdroj!D:AJ,33,0)</f>
        <v>katB</v>
      </c>
    </row>
    <row r="10185" spans="8:37" x14ac:dyDescent="0.25">
      <c r="H10185" s="8"/>
      <c r="I10185" s="8"/>
      <c r="N10185" s="23"/>
      <c r="O10185" s="24"/>
      <c r="P10185" s="19"/>
      <c r="Q10185" s="19"/>
      <c r="R10185" s="19"/>
      <c r="U10185" s="27"/>
      <c r="Y10185" s="9" t="s">
        <v>655</v>
      </c>
      <c r="Z10185" s="9" t="s">
        <v>462</v>
      </c>
      <c r="AA10185" s="9" t="s">
        <v>198</v>
      </c>
      <c r="AB10185" s="9">
        <v>26334305</v>
      </c>
      <c r="AC10185" s="9" t="s">
        <v>10959</v>
      </c>
      <c r="AD10185" s="9" t="s">
        <v>231</v>
      </c>
      <c r="AE10185" s="5">
        <f t="shared" si="338"/>
        <v>0</v>
      </c>
      <c r="AF10185" s="5" t="str">
        <f t="shared" si="339"/>
        <v>katB</v>
      </c>
      <c r="AG10185" s="153"/>
      <c r="AH10185" s="153"/>
      <c r="AI10185" t="s">
        <v>201</v>
      </c>
      <c r="AJ10185" t="s">
        <v>17878</v>
      </c>
      <c r="AK10185" s="9" t="str">
        <f>VLOOKUP(Y10185,zdroj!D:AJ,33,0)</f>
        <v>katB</v>
      </c>
    </row>
    <row r="10186" spans="8:37" x14ac:dyDescent="0.25">
      <c r="H10186" s="8"/>
      <c r="I10186" s="8"/>
      <c r="N10186" s="23"/>
      <c r="O10186" s="24"/>
      <c r="P10186" s="19"/>
      <c r="Q10186" s="19"/>
      <c r="R10186" s="19"/>
      <c r="U10186" s="27"/>
      <c r="Y10186" s="9" t="s">
        <v>655</v>
      </c>
      <c r="Z10186" s="9" t="s">
        <v>462</v>
      </c>
      <c r="AA10186" s="9" t="s">
        <v>198</v>
      </c>
      <c r="AB10186" s="9">
        <v>8053669</v>
      </c>
      <c r="AC10186" s="9" t="s">
        <v>10960</v>
      </c>
      <c r="AD10186" s="9" t="s">
        <v>231</v>
      </c>
      <c r="AE10186" s="5">
        <f t="shared" ref="AE10186:AE10249" si="340">VLOOKUP(Y10186,K:T,10,0)</f>
        <v>0</v>
      </c>
      <c r="AF10186" s="5" t="str">
        <f t="shared" ref="AF10186:AF10249" si="341">IF(AE10186="A",IF(AD10186="katA","katB",AD10186),AD10186)</f>
        <v>katB</v>
      </c>
      <c r="AG10186" s="153"/>
      <c r="AH10186" s="153"/>
      <c r="AI10186" t="s">
        <v>201</v>
      </c>
      <c r="AJ10186" t="s">
        <v>17878</v>
      </c>
      <c r="AK10186" s="9" t="str">
        <f>VLOOKUP(Y10186,zdroj!D:AJ,33,0)</f>
        <v>katB</v>
      </c>
    </row>
    <row r="10187" spans="8:37" x14ac:dyDescent="0.25">
      <c r="H10187" s="8"/>
      <c r="I10187" s="8"/>
      <c r="N10187" s="23"/>
      <c r="O10187" s="24"/>
      <c r="P10187" s="19"/>
      <c r="Q10187" s="19"/>
      <c r="R10187" s="19"/>
      <c r="U10187" s="27"/>
      <c r="Y10187" s="9" t="s">
        <v>655</v>
      </c>
      <c r="Z10187" s="9" t="s">
        <v>462</v>
      </c>
      <c r="AA10187" s="9" t="s">
        <v>198</v>
      </c>
      <c r="AB10187" s="9">
        <v>26297639</v>
      </c>
      <c r="AC10187" s="9" t="s">
        <v>10961</v>
      </c>
      <c r="AD10187" s="9" t="s">
        <v>231</v>
      </c>
      <c r="AE10187" s="5">
        <f t="shared" si="340"/>
        <v>0</v>
      </c>
      <c r="AF10187" s="5" t="str">
        <f t="shared" si="341"/>
        <v>katB</v>
      </c>
      <c r="AG10187" s="153"/>
      <c r="AH10187" s="153"/>
      <c r="AI10187" t="s">
        <v>201</v>
      </c>
      <c r="AJ10187" t="s">
        <v>17878</v>
      </c>
      <c r="AK10187" s="9" t="str">
        <f>VLOOKUP(Y10187,zdroj!D:AJ,33,0)</f>
        <v>katB</v>
      </c>
    </row>
    <row r="10188" spans="8:37" x14ac:dyDescent="0.25">
      <c r="H10188" s="8"/>
      <c r="I10188" s="8"/>
      <c r="N10188" s="23"/>
      <c r="O10188" s="24"/>
      <c r="P10188" s="19"/>
      <c r="Q10188" s="19"/>
      <c r="R10188" s="19"/>
      <c r="U10188" s="27"/>
      <c r="Y10188" s="9" t="s">
        <v>655</v>
      </c>
      <c r="Z10188" s="9" t="s">
        <v>462</v>
      </c>
      <c r="AA10188" s="9" t="s">
        <v>198</v>
      </c>
      <c r="AB10188" s="9">
        <v>27028372</v>
      </c>
      <c r="AC10188" s="9" t="s">
        <v>10962</v>
      </c>
      <c r="AD10188" s="9" t="s">
        <v>231</v>
      </c>
      <c r="AE10188" s="5">
        <f t="shared" si="340"/>
        <v>0</v>
      </c>
      <c r="AF10188" s="5" t="str">
        <f t="shared" si="341"/>
        <v>katB</v>
      </c>
      <c r="AG10188" s="153"/>
      <c r="AH10188" s="153"/>
      <c r="AI10188" t="s">
        <v>201</v>
      </c>
      <c r="AJ10188" t="s">
        <v>17878</v>
      </c>
      <c r="AK10188" s="9" t="str">
        <f>VLOOKUP(Y10188,zdroj!D:AJ,33,0)</f>
        <v>katB</v>
      </c>
    </row>
    <row r="10189" spans="8:37" x14ac:dyDescent="0.25">
      <c r="H10189" s="8"/>
      <c r="I10189" s="8"/>
      <c r="N10189" s="23"/>
      <c r="O10189" s="24"/>
      <c r="P10189" s="19"/>
      <c r="Q10189" s="19"/>
      <c r="R10189" s="19"/>
      <c r="U10189" s="27"/>
      <c r="Y10189" s="9" t="s">
        <v>655</v>
      </c>
      <c r="Z10189" s="9" t="s">
        <v>462</v>
      </c>
      <c r="AA10189" s="9" t="s">
        <v>198</v>
      </c>
      <c r="AB10189" s="9">
        <v>27332012</v>
      </c>
      <c r="AC10189" s="9" t="s">
        <v>10963</v>
      </c>
      <c r="AD10189" s="9" t="s">
        <v>231</v>
      </c>
      <c r="AE10189" s="5">
        <f t="shared" si="340"/>
        <v>0</v>
      </c>
      <c r="AF10189" s="5" t="str">
        <f t="shared" si="341"/>
        <v>katB</v>
      </c>
      <c r="AG10189" s="153"/>
      <c r="AH10189" s="153"/>
      <c r="AI10189" t="s">
        <v>201</v>
      </c>
      <c r="AJ10189" t="s">
        <v>17878</v>
      </c>
      <c r="AK10189" s="9" t="str">
        <f>VLOOKUP(Y10189,zdroj!D:AJ,33,0)</f>
        <v>katB</v>
      </c>
    </row>
    <row r="10190" spans="8:37" x14ac:dyDescent="0.25">
      <c r="H10190" s="8"/>
      <c r="I10190" s="8"/>
      <c r="N10190" s="23"/>
      <c r="O10190" s="24"/>
      <c r="P10190" s="19"/>
      <c r="Q10190" s="19"/>
      <c r="R10190" s="19"/>
      <c r="U10190" s="27"/>
      <c r="Y10190" s="9" t="s">
        <v>655</v>
      </c>
      <c r="Z10190" s="9" t="s">
        <v>462</v>
      </c>
      <c r="AA10190" s="9" t="s">
        <v>198</v>
      </c>
      <c r="AB10190" s="9">
        <v>28229631</v>
      </c>
      <c r="AC10190" s="9" t="s">
        <v>10964</v>
      </c>
      <c r="AD10190" s="9" t="s">
        <v>231</v>
      </c>
      <c r="AE10190" s="5">
        <f t="shared" si="340"/>
        <v>0</v>
      </c>
      <c r="AF10190" s="5" t="str">
        <f t="shared" si="341"/>
        <v>katB</v>
      </c>
      <c r="AG10190" s="153"/>
      <c r="AH10190" s="153"/>
      <c r="AI10190" t="s">
        <v>201</v>
      </c>
      <c r="AJ10190" t="s">
        <v>17878</v>
      </c>
      <c r="AK10190" s="9" t="str">
        <f>VLOOKUP(Y10190,zdroj!D:AJ,33,0)</f>
        <v>katB</v>
      </c>
    </row>
    <row r="10191" spans="8:37" x14ac:dyDescent="0.25">
      <c r="H10191" s="8"/>
      <c r="I10191" s="8"/>
      <c r="N10191" s="23"/>
      <c r="O10191" s="24"/>
      <c r="P10191" s="19"/>
      <c r="Q10191" s="19"/>
      <c r="R10191" s="19"/>
      <c r="U10191" s="27"/>
      <c r="Y10191" s="9" t="s">
        <v>655</v>
      </c>
      <c r="Z10191" s="9" t="s">
        <v>462</v>
      </c>
      <c r="AA10191" s="9" t="s">
        <v>198</v>
      </c>
      <c r="AB10191" s="9">
        <v>26578964</v>
      </c>
      <c r="AC10191" s="9" t="s">
        <v>10965</v>
      </c>
      <c r="AD10191" s="9" t="s">
        <v>231</v>
      </c>
      <c r="AE10191" s="5">
        <f t="shared" si="340"/>
        <v>0</v>
      </c>
      <c r="AF10191" s="5" t="str">
        <f t="shared" si="341"/>
        <v>katB</v>
      </c>
      <c r="AG10191" s="153"/>
      <c r="AH10191" s="153"/>
      <c r="AI10191" t="s">
        <v>201</v>
      </c>
      <c r="AJ10191" t="s">
        <v>17878</v>
      </c>
      <c r="AK10191" s="9" t="str">
        <f>VLOOKUP(Y10191,zdroj!D:AJ,33,0)</f>
        <v>katB</v>
      </c>
    </row>
    <row r="10192" spans="8:37" x14ac:dyDescent="0.25">
      <c r="H10192" s="8"/>
      <c r="I10192" s="8"/>
      <c r="N10192" s="23"/>
      <c r="O10192" s="24"/>
      <c r="P10192" s="19"/>
      <c r="Q10192" s="19"/>
      <c r="R10192" s="19"/>
      <c r="U10192" s="27"/>
      <c r="Y10192" s="9" t="s">
        <v>655</v>
      </c>
      <c r="Z10192" s="9" t="s">
        <v>462</v>
      </c>
      <c r="AA10192" s="9" t="s">
        <v>198</v>
      </c>
      <c r="AB10192" s="9">
        <v>27252060</v>
      </c>
      <c r="AC10192" s="9" t="s">
        <v>10966</v>
      </c>
      <c r="AD10192" s="9" t="s">
        <v>231</v>
      </c>
      <c r="AE10192" s="5">
        <f t="shared" si="340"/>
        <v>0</v>
      </c>
      <c r="AF10192" s="5" t="str">
        <f t="shared" si="341"/>
        <v>katB</v>
      </c>
      <c r="AG10192" s="153"/>
      <c r="AH10192" s="153"/>
      <c r="AI10192" t="s">
        <v>201</v>
      </c>
      <c r="AJ10192" t="s">
        <v>17878</v>
      </c>
      <c r="AK10192" s="9" t="str">
        <f>VLOOKUP(Y10192,zdroj!D:AJ,33,0)</f>
        <v>katB</v>
      </c>
    </row>
    <row r="10193" spans="8:37" x14ac:dyDescent="0.25">
      <c r="H10193" s="8"/>
      <c r="I10193" s="8"/>
      <c r="N10193" s="23"/>
      <c r="O10193" s="24"/>
      <c r="P10193" s="19"/>
      <c r="Q10193" s="19"/>
      <c r="R10193" s="19"/>
      <c r="U10193" s="27"/>
      <c r="Y10193" s="9" t="s">
        <v>655</v>
      </c>
      <c r="Z10193" s="9" t="s">
        <v>462</v>
      </c>
      <c r="AA10193" s="9" t="s">
        <v>198</v>
      </c>
      <c r="AB10193" s="9">
        <v>26613085</v>
      </c>
      <c r="AC10193" s="9" t="s">
        <v>10967</v>
      </c>
      <c r="AD10193" s="9" t="s">
        <v>231</v>
      </c>
      <c r="AE10193" s="5">
        <f t="shared" si="340"/>
        <v>0</v>
      </c>
      <c r="AF10193" s="5" t="str">
        <f t="shared" si="341"/>
        <v>katB</v>
      </c>
      <c r="AG10193" s="153"/>
      <c r="AH10193" s="153"/>
      <c r="AI10193" t="s">
        <v>201</v>
      </c>
      <c r="AJ10193" t="s">
        <v>17878</v>
      </c>
      <c r="AK10193" s="9" t="str">
        <f>VLOOKUP(Y10193,zdroj!D:AJ,33,0)</f>
        <v>katB</v>
      </c>
    </row>
    <row r="10194" spans="8:37" x14ac:dyDescent="0.25">
      <c r="H10194" s="8"/>
      <c r="I10194" s="8"/>
      <c r="N10194" s="23"/>
      <c r="O10194" s="24"/>
      <c r="P10194" s="19"/>
      <c r="Q10194" s="19"/>
      <c r="R10194" s="19"/>
      <c r="U10194" s="27"/>
      <c r="Y10194" s="9" t="s">
        <v>655</v>
      </c>
      <c r="Z10194" s="9" t="s">
        <v>462</v>
      </c>
      <c r="AA10194" s="9" t="s">
        <v>198</v>
      </c>
      <c r="AB10194" s="9">
        <v>26575426</v>
      </c>
      <c r="AC10194" s="9" t="s">
        <v>10968</v>
      </c>
      <c r="AD10194" s="9" t="s">
        <v>800</v>
      </c>
      <c r="AE10194" s="5">
        <f t="shared" si="340"/>
        <v>0</v>
      </c>
      <c r="AF10194" s="5" t="str">
        <f t="shared" si="341"/>
        <v>Pokryto</v>
      </c>
      <c r="AG10194" s="153"/>
      <c r="AH10194" s="153"/>
      <c r="AI10194" t="s">
        <v>201</v>
      </c>
      <c r="AJ10194" t="s">
        <v>800</v>
      </c>
      <c r="AK10194" s="9" t="str">
        <f>VLOOKUP(Y10194,zdroj!D:AJ,33,0)</f>
        <v>katB</v>
      </c>
    </row>
    <row r="10195" spans="8:37" x14ac:dyDescent="0.25">
      <c r="H10195" s="8"/>
      <c r="I10195" s="8"/>
      <c r="N10195" s="23"/>
      <c r="O10195" s="24"/>
      <c r="P10195" s="19"/>
      <c r="Q10195" s="19"/>
      <c r="R10195" s="19"/>
      <c r="U10195" s="27"/>
      <c r="Y10195" s="9" t="s">
        <v>655</v>
      </c>
      <c r="Z10195" s="9" t="s">
        <v>462</v>
      </c>
      <c r="AA10195" s="9" t="s">
        <v>198</v>
      </c>
      <c r="AB10195" s="9">
        <v>8053677</v>
      </c>
      <c r="AC10195" s="9" t="s">
        <v>10969</v>
      </c>
      <c r="AD10195" s="9" t="s">
        <v>231</v>
      </c>
      <c r="AE10195" s="5">
        <f t="shared" si="340"/>
        <v>0</v>
      </c>
      <c r="AF10195" s="5" t="str">
        <f t="shared" si="341"/>
        <v>katB</v>
      </c>
      <c r="AG10195" s="153"/>
      <c r="AH10195" s="153"/>
      <c r="AI10195" t="s">
        <v>201</v>
      </c>
      <c r="AJ10195" t="s">
        <v>17878</v>
      </c>
      <c r="AK10195" s="9" t="str">
        <f>VLOOKUP(Y10195,zdroj!D:AJ,33,0)</f>
        <v>katB</v>
      </c>
    </row>
    <row r="10196" spans="8:37" x14ac:dyDescent="0.25">
      <c r="H10196" s="8"/>
      <c r="I10196" s="8"/>
      <c r="N10196" s="23"/>
      <c r="O10196" s="24"/>
      <c r="P10196" s="19"/>
      <c r="Q10196" s="19"/>
      <c r="R10196" s="19"/>
      <c r="U10196" s="27"/>
      <c r="Y10196" s="9" t="s">
        <v>655</v>
      </c>
      <c r="Z10196" s="9" t="s">
        <v>462</v>
      </c>
      <c r="AA10196" s="9" t="s">
        <v>198</v>
      </c>
      <c r="AB10196" s="9">
        <v>27028381</v>
      </c>
      <c r="AC10196" s="9" t="s">
        <v>10970</v>
      </c>
      <c r="AD10196" s="9" t="s">
        <v>231</v>
      </c>
      <c r="AE10196" s="5">
        <f t="shared" si="340"/>
        <v>0</v>
      </c>
      <c r="AF10196" s="5" t="str">
        <f t="shared" si="341"/>
        <v>katB</v>
      </c>
      <c r="AG10196" s="153"/>
      <c r="AH10196" s="153"/>
      <c r="AI10196" t="s">
        <v>201</v>
      </c>
      <c r="AJ10196" t="s">
        <v>17878</v>
      </c>
      <c r="AK10196" s="9" t="str">
        <f>VLOOKUP(Y10196,zdroj!D:AJ,33,0)</f>
        <v>katB</v>
      </c>
    </row>
    <row r="10197" spans="8:37" x14ac:dyDescent="0.25">
      <c r="H10197" s="8"/>
      <c r="I10197" s="8"/>
      <c r="N10197" s="23"/>
      <c r="O10197" s="24"/>
      <c r="P10197" s="19"/>
      <c r="Q10197" s="19"/>
      <c r="R10197" s="19"/>
      <c r="U10197" s="27"/>
      <c r="Y10197" s="9" t="s">
        <v>655</v>
      </c>
      <c r="Z10197" s="9" t="s">
        <v>462</v>
      </c>
      <c r="AA10197" s="9" t="s">
        <v>198</v>
      </c>
      <c r="AB10197" s="9">
        <v>26633281</v>
      </c>
      <c r="AC10197" s="9" t="s">
        <v>10971</v>
      </c>
      <c r="AD10197" s="9" t="s">
        <v>231</v>
      </c>
      <c r="AE10197" s="5">
        <f t="shared" si="340"/>
        <v>0</v>
      </c>
      <c r="AF10197" s="5" t="str">
        <f t="shared" si="341"/>
        <v>katB</v>
      </c>
      <c r="AG10197" s="153"/>
      <c r="AH10197" s="153"/>
      <c r="AI10197" t="s">
        <v>201</v>
      </c>
      <c r="AJ10197" t="s">
        <v>17878</v>
      </c>
      <c r="AK10197" s="9" t="str">
        <f>VLOOKUP(Y10197,zdroj!D:AJ,33,0)</f>
        <v>katB</v>
      </c>
    </row>
    <row r="10198" spans="8:37" x14ac:dyDescent="0.25">
      <c r="H10198" s="8"/>
      <c r="I10198" s="8"/>
      <c r="N10198" s="23"/>
      <c r="O10198" s="24"/>
      <c r="P10198" s="19"/>
      <c r="Q10198" s="19"/>
      <c r="R10198" s="19"/>
      <c r="U10198" s="27"/>
      <c r="Y10198" s="9" t="s">
        <v>655</v>
      </c>
      <c r="Z10198" s="9" t="s">
        <v>462</v>
      </c>
      <c r="AA10198" s="9" t="s">
        <v>198</v>
      </c>
      <c r="AB10198" s="9">
        <v>8054835</v>
      </c>
      <c r="AC10198" s="9" t="s">
        <v>10972</v>
      </c>
      <c r="AD10198" s="9" t="s">
        <v>231</v>
      </c>
      <c r="AE10198" s="5">
        <f t="shared" si="340"/>
        <v>0</v>
      </c>
      <c r="AF10198" s="5" t="str">
        <f t="shared" si="341"/>
        <v>katB</v>
      </c>
      <c r="AG10198" s="153"/>
      <c r="AH10198" s="153"/>
      <c r="AI10198" t="s">
        <v>201</v>
      </c>
      <c r="AJ10198" t="s">
        <v>17878</v>
      </c>
      <c r="AK10198" s="9" t="str">
        <f>VLOOKUP(Y10198,zdroj!D:AJ,33,0)</f>
        <v>katB</v>
      </c>
    </row>
    <row r="10199" spans="8:37" x14ac:dyDescent="0.25">
      <c r="H10199" s="8"/>
      <c r="I10199" s="8"/>
      <c r="N10199" s="23"/>
      <c r="O10199" s="24"/>
      <c r="P10199" s="19"/>
      <c r="Q10199" s="19"/>
      <c r="R10199" s="19"/>
      <c r="U10199" s="27"/>
      <c r="Y10199" s="9" t="s">
        <v>655</v>
      </c>
      <c r="Z10199" s="9" t="s">
        <v>462</v>
      </c>
      <c r="AA10199" s="9" t="s">
        <v>198</v>
      </c>
      <c r="AB10199" s="9">
        <v>27458865</v>
      </c>
      <c r="AC10199" s="9" t="s">
        <v>10973</v>
      </c>
      <c r="AD10199" s="9" t="s">
        <v>231</v>
      </c>
      <c r="AE10199" s="5">
        <f t="shared" si="340"/>
        <v>0</v>
      </c>
      <c r="AF10199" s="5" t="str">
        <f t="shared" si="341"/>
        <v>katB</v>
      </c>
      <c r="AG10199" s="153"/>
      <c r="AH10199" s="153"/>
      <c r="AI10199" t="s">
        <v>17879</v>
      </c>
      <c r="AJ10199" t="s">
        <v>17878</v>
      </c>
      <c r="AK10199" s="9" t="str">
        <f>VLOOKUP(Y10199,zdroj!D:AJ,33,0)</f>
        <v>katB</v>
      </c>
    </row>
    <row r="10200" spans="8:37" x14ac:dyDescent="0.25">
      <c r="H10200" s="8"/>
      <c r="I10200" s="8"/>
      <c r="N10200" s="23"/>
      <c r="O10200" s="24"/>
      <c r="P10200" s="19"/>
      <c r="Q10200" s="19"/>
      <c r="R10200" s="19"/>
      <c r="U10200" s="27"/>
      <c r="Y10200" s="9" t="s">
        <v>655</v>
      </c>
      <c r="Z10200" s="9" t="s">
        <v>462</v>
      </c>
      <c r="AA10200" s="9" t="s">
        <v>198</v>
      </c>
      <c r="AB10200" s="9">
        <v>27356761</v>
      </c>
      <c r="AC10200" s="9" t="s">
        <v>10974</v>
      </c>
      <c r="AD10200" s="9" t="s">
        <v>231</v>
      </c>
      <c r="AE10200" s="5">
        <f t="shared" si="340"/>
        <v>0</v>
      </c>
      <c r="AF10200" s="5" t="str">
        <f t="shared" si="341"/>
        <v>katB</v>
      </c>
      <c r="AG10200" s="153"/>
      <c r="AH10200" s="153"/>
      <c r="AI10200" t="s">
        <v>201</v>
      </c>
      <c r="AJ10200" t="s">
        <v>17878</v>
      </c>
      <c r="AK10200" s="9" t="str">
        <f>VLOOKUP(Y10200,zdroj!D:AJ,33,0)</f>
        <v>katB</v>
      </c>
    </row>
    <row r="10201" spans="8:37" x14ac:dyDescent="0.25">
      <c r="H10201" s="8"/>
      <c r="I10201" s="8"/>
      <c r="N10201" s="23"/>
      <c r="O10201" s="24"/>
      <c r="P10201" s="19"/>
      <c r="Q10201" s="19"/>
      <c r="R10201" s="19"/>
      <c r="U10201" s="27"/>
      <c r="Y10201" s="9" t="s">
        <v>655</v>
      </c>
      <c r="Z10201" s="9" t="s">
        <v>462</v>
      </c>
      <c r="AA10201" s="9" t="s">
        <v>198</v>
      </c>
      <c r="AB10201" s="9">
        <v>27692418</v>
      </c>
      <c r="AC10201" s="9" t="s">
        <v>10975</v>
      </c>
      <c r="AD10201" s="9" t="s">
        <v>231</v>
      </c>
      <c r="AE10201" s="5">
        <f t="shared" si="340"/>
        <v>0</v>
      </c>
      <c r="AF10201" s="5" t="str">
        <f t="shared" si="341"/>
        <v>katB</v>
      </c>
      <c r="AG10201" s="153"/>
      <c r="AH10201" s="153"/>
      <c r="AI10201" t="s">
        <v>201</v>
      </c>
      <c r="AJ10201" t="s">
        <v>17878</v>
      </c>
      <c r="AK10201" s="9" t="str">
        <f>VLOOKUP(Y10201,zdroj!D:AJ,33,0)</f>
        <v>katB</v>
      </c>
    </row>
    <row r="10202" spans="8:37" x14ac:dyDescent="0.25">
      <c r="H10202" s="8"/>
      <c r="I10202" s="8"/>
      <c r="N10202" s="23"/>
      <c r="O10202" s="24"/>
      <c r="P10202" s="19"/>
      <c r="Q10202" s="19"/>
      <c r="R10202" s="19"/>
      <c r="U10202" s="27"/>
      <c r="Y10202" s="9" t="s">
        <v>655</v>
      </c>
      <c r="Z10202" s="9" t="s">
        <v>462</v>
      </c>
      <c r="AA10202" s="9" t="s">
        <v>198</v>
      </c>
      <c r="AB10202" s="9">
        <v>28249411</v>
      </c>
      <c r="AC10202" s="9" t="s">
        <v>10976</v>
      </c>
      <c r="AD10202" s="9" t="s">
        <v>231</v>
      </c>
      <c r="AE10202" s="5">
        <f t="shared" si="340"/>
        <v>0</v>
      </c>
      <c r="AF10202" s="5" t="str">
        <f t="shared" si="341"/>
        <v>katB</v>
      </c>
      <c r="AG10202" s="153"/>
      <c r="AH10202" s="153"/>
      <c r="AI10202" t="s">
        <v>201</v>
      </c>
      <c r="AJ10202" t="s">
        <v>17878</v>
      </c>
      <c r="AK10202" s="9" t="str">
        <f>VLOOKUP(Y10202,zdroj!D:AJ,33,0)</f>
        <v>katB</v>
      </c>
    </row>
    <row r="10203" spans="8:37" x14ac:dyDescent="0.25">
      <c r="H10203" s="8"/>
      <c r="I10203" s="8"/>
      <c r="N10203" s="23"/>
      <c r="O10203" s="24"/>
      <c r="P10203" s="19"/>
      <c r="Q10203" s="19"/>
      <c r="R10203" s="19"/>
      <c r="U10203" s="27"/>
      <c r="Y10203" s="9" t="s">
        <v>655</v>
      </c>
      <c r="Z10203" s="9" t="s">
        <v>462</v>
      </c>
      <c r="AA10203" s="9" t="s">
        <v>198</v>
      </c>
      <c r="AB10203" s="9">
        <v>28183118</v>
      </c>
      <c r="AC10203" s="9" t="s">
        <v>10977</v>
      </c>
      <c r="AD10203" s="9" t="s">
        <v>231</v>
      </c>
      <c r="AE10203" s="5">
        <f t="shared" si="340"/>
        <v>0</v>
      </c>
      <c r="AF10203" s="5" t="str">
        <f t="shared" si="341"/>
        <v>katB</v>
      </c>
      <c r="AG10203" s="153"/>
      <c r="AH10203" s="153"/>
      <c r="AI10203" t="s">
        <v>201</v>
      </c>
      <c r="AJ10203" t="s">
        <v>17878</v>
      </c>
      <c r="AK10203" s="9" t="str">
        <f>VLOOKUP(Y10203,zdroj!D:AJ,33,0)</f>
        <v>katB</v>
      </c>
    </row>
    <row r="10204" spans="8:37" x14ac:dyDescent="0.25">
      <c r="H10204" s="8"/>
      <c r="I10204" s="8"/>
      <c r="N10204" s="23"/>
      <c r="O10204" s="24"/>
      <c r="P10204" s="19"/>
      <c r="Q10204" s="19"/>
      <c r="R10204" s="19"/>
      <c r="U10204" s="27"/>
      <c r="Y10204" s="9" t="s">
        <v>655</v>
      </c>
      <c r="Z10204" s="9" t="s">
        <v>462</v>
      </c>
      <c r="AA10204" s="9" t="s">
        <v>198</v>
      </c>
      <c r="AB10204" s="9">
        <v>8053685</v>
      </c>
      <c r="AC10204" s="9" t="s">
        <v>10978</v>
      </c>
      <c r="AD10204" s="9" t="s">
        <v>231</v>
      </c>
      <c r="AE10204" s="5">
        <f t="shared" si="340"/>
        <v>0</v>
      </c>
      <c r="AF10204" s="5" t="str">
        <f t="shared" si="341"/>
        <v>katB</v>
      </c>
      <c r="AG10204" s="153"/>
      <c r="AH10204" s="153"/>
      <c r="AI10204" t="s">
        <v>201</v>
      </c>
      <c r="AJ10204" t="s">
        <v>17878</v>
      </c>
      <c r="AK10204" s="9" t="str">
        <f>VLOOKUP(Y10204,zdroj!D:AJ,33,0)</f>
        <v>katB</v>
      </c>
    </row>
    <row r="10205" spans="8:37" x14ac:dyDescent="0.25">
      <c r="H10205" s="8"/>
      <c r="I10205" s="8"/>
      <c r="N10205" s="23"/>
      <c r="O10205" s="24"/>
      <c r="P10205" s="19"/>
      <c r="Q10205" s="19"/>
      <c r="R10205" s="19"/>
      <c r="U10205" s="27"/>
      <c r="Y10205" s="9" t="s">
        <v>655</v>
      </c>
      <c r="Z10205" s="9" t="s">
        <v>462</v>
      </c>
      <c r="AA10205" s="9" t="s">
        <v>198</v>
      </c>
      <c r="AB10205" s="9">
        <v>28333616</v>
      </c>
      <c r="AC10205" s="9" t="s">
        <v>10979</v>
      </c>
      <c r="AD10205" s="9" t="s">
        <v>231</v>
      </c>
      <c r="AE10205" s="5">
        <f t="shared" si="340"/>
        <v>0</v>
      </c>
      <c r="AF10205" s="5" t="str">
        <f t="shared" si="341"/>
        <v>katB</v>
      </c>
      <c r="AG10205" s="153"/>
      <c r="AH10205" s="153"/>
      <c r="AI10205" t="s">
        <v>201</v>
      </c>
      <c r="AJ10205" t="s">
        <v>17878</v>
      </c>
      <c r="AK10205" s="9" t="str">
        <f>VLOOKUP(Y10205,zdroj!D:AJ,33,0)</f>
        <v>katB</v>
      </c>
    </row>
    <row r="10206" spans="8:37" x14ac:dyDescent="0.25">
      <c r="H10206" s="8"/>
      <c r="I10206" s="8"/>
      <c r="N10206" s="23"/>
      <c r="O10206" s="24"/>
      <c r="P10206" s="19"/>
      <c r="Q10206" s="19"/>
      <c r="R10206" s="19"/>
      <c r="U10206" s="27"/>
      <c r="Y10206" s="9" t="s">
        <v>655</v>
      </c>
      <c r="Z10206" s="9" t="s">
        <v>462</v>
      </c>
      <c r="AA10206" s="9" t="s">
        <v>198</v>
      </c>
      <c r="AB10206" s="9">
        <v>40652572</v>
      </c>
      <c r="AC10206" s="9" t="s">
        <v>10980</v>
      </c>
      <c r="AD10206" s="9" t="s">
        <v>231</v>
      </c>
      <c r="AE10206" s="5">
        <f t="shared" si="340"/>
        <v>0</v>
      </c>
      <c r="AF10206" s="5" t="str">
        <f t="shared" si="341"/>
        <v>katB</v>
      </c>
      <c r="AG10206" s="153"/>
      <c r="AH10206" s="153"/>
      <c r="AI10206" t="s">
        <v>201</v>
      </c>
      <c r="AJ10206" t="s">
        <v>17878</v>
      </c>
      <c r="AK10206" s="9" t="str">
        <f>VLOOKUP(Y10206,zdroj!D:AJ,33,0)</f>
        <v>katB</v>
      </c>
    </row>
    <row r="10207" spans="8:37" x14ac:dyDescent="0.25">
      <c r="H10207" s="8"/>
      <c r="I10207" s="8"/>
      <c r="N10207" s="23"/>
      <c r="O10207" s="24"/>
      <c r="P10207" s="19"/>
      <c r="Q10207" s="19"/>
      <c r="R10207" s="19"/>
      <c r="U10207" s="27"/>
      <c r="Y10207" s="9" t="s">
        <v>655</v>
      </c>
      <c r="Z10207" s="9" t="s">
        <v>462</v>
      </c>
      <c r="AA10207" s="9" t="s">
        <v>198</v>
      </c>
      <c r="AB10207" s="9">
        <v>40987612</v>
      </c>
      <c r="AC10207" s="9" t="s">
        <v>10981</v>
      </c>
      <c r="AD10207" s="9" t="s">
        <v>231</v>
      </c>
      <c r="AE10207" s="5">
        <f t="shared" si="340"/>
        <v>0</v>
      </c>
      <c r="AF10207" s="5" t="str">
        <f t="shared" si="341"/>
        <v>katB</v>
      </c>
      <c r="AG10207" s="153"/>
      <c r="AH10207" s="153"/>
      <c r="AI10207" t="s">
        <v>201</v>
      </c>
      <c r="AJ10207" t="s">
        <v>17878</v>
      </c>
      <c r="AK10207" s="9" t="str">
        <f>VLOOKUP(Y10207,zdroj!D:AJ,33,0)</f>
        <v>katB</v>
      </c>
    </row>
    <row r="10208" spans="8:37" x14ac:dyDescent="0.25">
      <c r="H10208" s="8"/>
      <c r="I10208" s="8"/>
      <c r="N10208" s="23"/>
      <c r="O10208" s="24"/>
      <c r="P10208" s="19"/>
      <c r="Q10208" s="19"/>
      <c r="R10208" s="19"/>
      <c r="U10208" s="27"/>
      <c r="Y10208" s="9" t="s">
        <v>655</v>
      </c>
      <c r="Z10208" s="9" t="s">
        <v>462</v>
      </c>
      <c r="AA10208" s="9" t="s">
        <v>198</v>
      </c>
      <c r="AB10208" s="9">
        <v>41728742</v>
      </c>
      <c r="AC10208" s="9" t="s">
        <v>10982</v>
      </c>
      <c r="AD10208" s="9" t="s">
        <v>231</v>
      </c>
      <c r="AE10208" s="5">
        <f t="shared" si="340"/>
        <v>0</v>
      </c>
      <c r="AF10208" s="5" t="str">
        <f t="shared" si="341"/>
        <v>katB</v>
      </c>
      <c r="AG10208" s="153"/>
      <c r="AH10208" s="153"/>
      <c r="AI10208" t="s">
        <v>201</v>
      </c>
      <c r="AJ10208" t="s">
        <v>17878</v>
      </c>
      <c r="AK10208" s="9" t="str">
        <f>VLOOKUP(Y10208,zdroj!D:AJ,33,0)</f>
        <v>katB</v>
      </c>
    </row>
    <row r="10209" spans="8:37" x14ac:dyDescent="0.25">
      <c r="H10209" s="8"/>
      <c r="I10209" s="8"/>
      <c r="N10209" s="23"/>
      <c r="O10209" s="24"/>
      <c r="P10209" s="19"/>
      <c r="Q10209" s="19"/>
      <c r="R10209" s="19"/>
      <c r="U10209" s="27"/>
      <c r="Y10209" s="9" t="s">
        <v>655</v>
      </c>
      <c r="Z10209" s="9" t="s">
        <v>462</v>
      </c>
      <c r="AA10209" s="9" t="s">
        <v>198</v>
      </c>
      <c r="AB10209" s="9">
        <v>72715499</v>
      </c>
      <c r="AC10209" s="9" t="s">
        <v>10983</v>
      </c>
      <c r="AD10209" s="9" t="s">
        <v>231</v>
      </c>
      <c r="AE10209" s="5">
        <f t="shared" si="340"/>
        <v>0</v>
      </c>
      <c r="AF10209" s="5" t="str">
        <f t="shared" si="341"/>
        <v>katB</v>
      </c>
      <c r="AG10209" s="153"/>
      <c r="AH10209" s="153"/>
      <c r="AI10209" t="s">
        <v>229</v>
      </c>
      <c r="AJ10209" t="s">
        <v>17878</v>
      </c>
      <c r="AK10209" s="9" t="str">
        <f>VLOOKUP(Y10209,zdroj!D:AJ,33,0)</f>
        <v>katB</v>
      </c>
    </row>
    <row r="10210" spans="8:37" x14ac:dyDescent="0.25">
      <c r="H10210" s="8"/>
      <c r="I10210" s="8"/>
      <c r="N10210" s="23"/>
      <c r="O10210" s="24"/>
      <c r="P10210" s="19"/>
      <c r="Q10210" s="19"/>
      <c r="R10210" s="19"/>
      <c r="U10210" s="27"/>
      <c r="Y10210" s="9" t="s">
        <v>655</v>
      </c>
      <c r="Z10210" s="9" t="s">
        <v>462</v>
      </c>
      <c r="AA10210" s="9" t="s">
        <v>198</v>
      </c>
      <c r="AB10210" s="9">
        <v>41917863</v>
      </c>
      <c r="AC10210" s="9" t="s">
        <v>10984</v>
      </c>
      <c r="AD10210" s="9" t="s">
        <v>231</v>
      </c>
      <c r="AE10210" s="5">
        <f t="shared" si="340"/>
        <v>0</v>
      </c>
      <c r="AF10210" s="5" t="str">
        <f t="shared" si="341"/>
        <v>katB</v>
      </c>
      <c r="AG10210" s="153"/>
      <c r="AH10210" s="153"/>
      <c r="AI10210" t="s">
        <v>201</v>
      </c>
      <c r="AJ10210" t="s">
        <v>17878</v>
      </c>
      <c r="AK10210" s="9" t="str">
        <f>VLOOKUP(Y10210,zdroj!D:AJ,33,0)</f>
        <v>katB</v>
      </c>
    </row>
    <row r="10211" spans="8:37" x14ac:dyDescent="0.25">
      <c r="H10211" s="8"/>
      <c r="I10211" s="8"/>
      <c r="N10211" s="23"/>
      <c r="O10211" s="24"/>
      <c r="P10211" s="19"/>
      <c r="Q10211" s="19"/>
      <c r="R10211" s="19"/>
      <c r="U10211" s="27"/>
      <c r="Y10211" s="9" t="s">
        <v>655</v>
      </c>
      <c r="Z10211" s="9" t="s">
        <v>462</v>
      </c>
      <c r="AA10211" s="9" t="s">
        <v>198</v>
      </c>
      <c r="AB10211" s="9">
        <v>42220530</v>
      </c>
      <c r="AC10211" s="9" t="s">
        <v>10985</v>
      </c>
      <c r="AD10211" s="9" t="s">
        <v>231</v>
      </c>
      <c r="AE10211" s="5">
        <f t="shared" si="340"/>
        <v>0</v>
      </c>
      <c r="AF10211" s="5" t="str">
        <f t="shared" si="341"/>
        <v>katB</v>
      </c>
      <c r="AG10211" s="153"/>
      <c r="AH10211" s="153"/>
      <c r="AI10211" t="s">
        <v>201</v>
      </c>
      <c r="AJ10211" t="s">
        <v>17878</v>
      </c>
      <c r="AK10211" s="9" t="str">
        <f>VLOOKUP(Y10211,zdroj!D:AJ,33,0)</f>
        <v>katB</v>
      </c>
    </row>
    <row r="10212" spans="8:37" x14ac:dyDescent="0.25">
      <c r="H10212" s="8"/>
      <c r="I10212" s="8"/>
      <c r="N10212" s="23"/>
      <c r="O10212" s="24"/>
      <c r="P10212" s="19"/>
      <c r="Q10212" s="19"/>
      <c r="R10212" s="19"/>
      <c r="U10212" s="27"/>
      <c r="Y10212" s="9" t="s">
        <v>655</v>
      </c>
      <c r="Z10212" s="9" t="s">
        <v>462</v>
      </c>
      <c r="AA10212" s="9" t="s">
        <v>198</v>
      </c>
      <c r="AB10212" s="9">
        <v>42361478</v>
      </c>
      <c r="AC10212" s="9" t="s">
        <v>10986</v>
      </c>
      <c r="AD10212" s="9" t="s">
        <v>231</v>
      </c>
      <c r="AE10212" s="5">
        <f t="shared" si="340"/>
        <v>0</v>
      </c>
      <c r="AF10212" s="5" t="str">
        <f t="shared" si="341"/>
        <v>katB</v>
      </c>
      <c r="AG10212" s="153"/>
      <c r="AH10212" s="153"/>
      <c r="AI10212" t="s">
        <v>201</v>
      </c>
      <c r="AJ10212" t="s">
        <v>17878</v>
      </c>
      <c r="AK10212" s="9" t="str">
        <f>VLOOKUP(Y10212,zdroj!D:AJ,33,0)</f>
        <v>katB</v>
      </c>
    </row>
    <row r="10213" spans="8:37" x14ac:dyDescent="0.25">
      <c r="H10213" s="8"/>
      <c r="I10213" s="8"/>
      <c r="N10213" s="23"/>
      <c r="O10213" s="24"/>
      <c r="P10213" s="19"/>
      <c r="Q10213" s="19"/>
      <c r="R10213" s="19"/>
      <c r="U10213" s="27"/>
      <c r="Y10213" s="9" t="s">
        <v>655</v>
      </c>
      <c r="Z10213" s="9" t="s">
        <v>462</v>
      </c>
      <c r="AA10213" s="9" t="s">
        <v>198</v>
      </c>
      <c r="AB10213" s="9">
        <v>42398932</v>
      </c>
      <c r="AC10213" s="9" t="s">
        <v>10987</v>
      </c>
      <c r="AD10213" s="9" t="s">
        <v>231</v>
      </c>
      <c r="AE10213" s="5">
        <f t="shared" si="340"/>
        <v>0</v>
      </c>
      <c r="AF10213" s="5" t="str">
        <f t="shared" si="341"/>
        <v>katB</v>
      </c>
      <c r="AG10213" s="153"/>
      <c r="AH10213" s="153"/>
      <c r="AI10213" t="s">
        <v>201</v>
      </c>
      <c r="AJ10213" t="s">
        <v>17878</v>
      </c>
      <c r="AK10213" s="9" t="str">
        <f>VLOOKUP(Y10213,zdroj!D:AJ,33,0)</f>
        <v>katB</v>
      </c>
    </row>
    <row r="10214" spans="8:37" x14ac:dyDescent="0.25">
      <c r="H10214" s="8"/>
      <c r="I10214" s="8"/>
      <c r="N10214" s="23"/>
      <c r="O10214" s="24"/>
      <c r="P10214" s="19"/>
      <c r="Q10214" s="19"/>
      <c r="R10214" s="19"/>
      <c r="U10214" s="27"/>
      <c r="Y10214" s="9" t="s">
        <v>655</v>
      </c>
      <c r="Z10214" s="9" t="s">
        <v>462</v>
      </c>
      <c r="AA10214" s="9" t="s">
        <v>198</v>
      </c>
      <c r="AB10214" s="9">
        <v>8053693</v>
      </c>
      <c r="AC10214" s="9" t="s">
        <v>10988</v>
      </c>
      <c r="AD10214" s="9" t="s">
        <v>231</v>
      </c>
      <c r="AE10214" s="5">
        <f t="shared" si="340"/>
        <v>0</v>
      </c>
      <c r="AF10214" s="5" t="str">
        <f t="shared" si="341"/>
        <v>katB</v>
      </c>
      <c r="AG10214" s="153"/>
      <c r="AH10214" s="153"/>
      <c r="AI10214" t="s">
        <v>201</v>
      </c>
      <c r="AJ10214" t="s">
        <v>17878</v>
      </c>
      <c r="AK10214" s="9" t="str">
        <f>VLOOKUP(Y10214,zdroj!D:AJ,33,0)</f>
        <v>katB</v>
      </c>
    </row>
    <row r="10215" spans="8:37" x14ac:dyDescent="0.25">
      <c r="H10215" s="8"/>
      <c r="I10215" s="8"/>
      <c r="N10215" s="23"/>
      <c r="O10215" s="24"/>
      <c r="P10215" s="19"/>
      <c r="Q10215" s="19"/>
      <c r="R10215" s="19"/>
      <c r="U10215" s="27"/>
      <c r="Y10215" s="9" t="s">
        <v>655</v>
      </c>
      <c r="Z10215" s="9" t="s">
        <v>462</v>
      </c>
      <c r="AA10215" s="9" t="s">
        <v>198</v>
      </c>
      <c r="AB10215" s="9">
        <v>42725518</v>
      </c>
      <c r="AC10215" s="9" t="s">
        <v>10989</v>
      </c>
      <c r="AD10215" s="9" t="s">
        <v>231</v>
      </c>
      <c r="AE10215" s="5">
        <f t="shared" si="340"/>
        <v>0</v>
      </c>
      <c r="AF10215" s="5" t="str">
        <f t="shared" si="341"/>
        <v>katB</v>
      </c>
      <c r="AG10215" s="153"/>
      <c r="AH10215" s="153"/>
      <c r="AI10215" t="s">
        <v>201</v>
      </c>
      <c r="AJ10215" t="s">
        <v>17878</v>
      </c>
      <c r="AK10215" s="9" t="str">
        <f>VLOOKUP(Y10215,zdroj!D:AJ,33,0)</f>
        <v>katB</v>
      </c>
    </row>
    <row r="10216" spans="8:37" x14ac:dyDescent="0.25">
      <c r="H10216" s="8"/>
      <c r="I10216" s="8"/>
      <c r="N10216" s="23"/>
      <c r="O10216" s="24"/>
      <c r="P10216" s="19"/>
      <c r="Q10216" s="19"/>
      <c r="R10216" s="19"/>
      <c r="U10216" s="27"/>
      <c r="Y10216" s="9" t="s">
        <v>655</v>
      </c>
      <c r="Z10216" s="9" t="s">
        <v>462</v>
      </c>
      <c r="AA10216" s="9" t="s">
        <v>198</v>
      </c>
      <c r="AB10216" s="9">
        <v>69813493</v>
      </c>
      <c r="AC10216" s="9" t="s">
        <v>10990</v>
      </c>
      <c r="AD10216" s="9" t="s">
        <v>231</v>
      </c>
      <c r="AE10216" s="5">
        <f t="shared" si="340"/>
        <v>0</v>
      </c>
      <c r="AF10216" s="5" t="str">
        <f t="shared" si="341"/>
        <v>katB</v>
      </c>
      <c r="AG10216" s="153"/>
      <c r="AH10216" s="153"/>
      <c r="AI10216" t="s">
        <v>201</v>
      </c>
      <c r="AJ10216" t="s">
        <v>17878</v>
      </c>
      <c r="AK10216" s="9" t="str">
        <f>VLOOKUP(Y10216,zdroj!D:AJ,33,0)</f>
        <v>katB</v>
      </c>
    </row>
    <row r="10217" spans="8:37" x14ac:dyDescent="0.25">
      <c r="H10217" s="8"/>
      <c r="I10217" s="8"/>
      <c r="N10217" s="23"/>
      <c r="O10217" s="24"/>
      <c r="P10217" s="19"/>
      <c r="Q10217" s="19"/>
      <c r="R10217" s="19"/>
      <c r="U10217" s="27"/>
      <c r="Y10217" s="9" t="s">
        <v>655</v>
      </c>
      <c r="Z10217" s="9" t="s">
        <v>462</v>
      </c>
      <c r="AA10217" s="9" t="s">
        <v>198</v>
      </c>
      <c r="AB10217" s="9">
        <v>72602414</v>
      </c>
      <c r="AC10217" s="9" t="s">
        <v>10991</v>
      </c>
      <c r="AD10217" s="9" t="s">
        <v>231</v>
      </c>
      <c r="AE10217" s="5">
        <f t="shared" si="340"/>
        <v>0</v>
      </c>
      <c r="AF10217" s="5" t="str">
        <f t="shared" si="341"/>
        <v>katB</v>
      </c>
      <c r="AG10217" s="153"/>
      <c r="AH10217" s="153"/>
      <c r="AI10217" t="s">
        <v>201</v>
      </c>
      <c r="AJ10217" t="s">
        <v>17878</v>
      </c>
      <c r="AK10217" s="9" t="str">
        <f>VLOOKUP(Y10217,zdroj!D:AJ,33,0)</f>
        <v>katB</v>
      </c>
    </row>
    <row r="10218" spans="8:37" x14ac:dyDescent="0.25">
      <c r="H10218" s="8"/>
      <c r="I10218" s="8"/>
      <c r="N10218" s="23"/>
      <c r="O10218" s="24"/>
      <c r="P10218" s="19"/>
      <c r="Q10218" s="19"/>
      <c r="R10218" s="19"/>
      <c r="U10218" s="27"/>
      <c r="Y10218" s="9" t="s">
        <v>655</v>
      </c>
      <c r="Z10218" s="9" t="s">
        <v>462</v>
      </c>
      <c r="AA10218" s="9" t="s">
        <v>198</v>
      </c>
      <c r="AB10218" s="9">
        <v>73289957</v>
      </c>
      <c r="AC10218" s="9" t="s">
        <v>10992</v>
      </c>
      <c r="AD10218" s="9" t="s">
        <v>231</v>
      </c>
      <c r="AE10218" s="5">
        <f t="shared" si="340"/>
        <v>0</v>
      </c>
      <c r="AF10218" s="5" t="str">
        <f t="shared" si="341"/>
        <v>katB</v>
      </c>
      <c r="AG10218" s="153"/>
      <c r="AH10218" s="153"/>
      <c r="AI10218" t="s">
        <v>201</v>
      </c>
      <c r="AJ10218" t="s">
        <v>17878</v>
      </c>
      <c r="AK10218" s="9" t="str">
        <f>VLOOKUP(Y10218,zdroj!D:AJ,33,0)</f>
        <v>katB</v>
      </c>
    </row>
    <row r="10219" spans="8:37" x14ac:dyDescent="0.25">
      <c r="H10219" s="8"/>
      <c r="I10219" s="8"/>
      <c r="N10219" s="23"/>
      <c r="O10219" s="24"/>
      <c r="P10219" s="19"/>
      <c r="Q10219" s="19"/>
      <c r="R10219" s="19"/>
      <c r="U10219" s="27"/>
      <c r="Y10219" s="9" t="s">
        <v>655</v>
      </c>
      <c r="Z10219" s="9" t="s">
        <v>462</v>
      </c>
      <c r="AA10219" s="9" t="s">
        <v>198</v>
      </c>
      <c r="AB10219" s="9">
        <v>74308149</v>
      </c>
      <c r="AC10219" s="9" t="s">
        <v>10993</v>
      </c>
      <c r="AD10219" s="9" t="s">
        <v>231</v>
      </c>
      <c r="AE10219" s="5">
        <f t="shared" si="340"/>
        <v>0</v>
      </c>
      <c r="AF10219" s="5" t="str">
        <f t="shared" si="341"/>
        <v>katB</v>
      </c>
      <c r="AG10219" s="153"/>
      <c r="AH10219" s="153"/>
      <c r="AI10219" t="s">
        <v>17879</v>
      </c>
      <c r="AJ10219" t="s">
        <v>17878</v>
      </c>
      <c r="AK10219" s="9" t="str">
        <f>VLOOKUP(Y10219,zdroj!D:AJ,33,0)</f>
        <v>katB</v>
      </c>
    </row>
    <row r="10220" spans="8:37" x14ac:dyDescent="0.25">
      <c r="H10220" s="8"/>
      <c r="I10220" s="8"/>
      <c r="N10220" s="23"/>
      <c r="O10220" s="24"/>
      <c r="P10220" s="19"/>
      <c r="Q10220" s="19"/>
      <c r="R10220" s="19"/>
      <c r="U10220" s="27"/>
      <c r="Y10220" s="9" t="s">
        <v>655</v>
      </c>
      <c r="Z10220" s="9" t="s">
        <v>462</v>
      </c>
      <c r="AA10220" s="9" t="s">
        <v>198</v>
      </c>
      <c r="AB10220" s="9">
        <v>74511262</v>
      </c>
      <c r="AC10220" s="9" t="s">
        <v>10994</v>
      </c>
      <c r="AD10220" s="9" t="s">
        <v>231</v>
      </c>
      <c r="AE10220" s="5">
        <f t="shared" si="340"/>
        <v>0</v>
      </c>
      <c r="AF10220" s="5" t="str">
        <f t="shared" si="341"/>
        <v>katB</v>
      </c>
      <c r="AG10220" s="153"/>
      <c r="AH10220" s="153"/>
      <c r="AI10220" t="s">
        <v>201</v>
      </c>
      <c r="AJ10220" t="s">
        <v>17878</v>
      </c>
      <c r="AK10220" s="9" t="str">
        <f>VLOOKUP(Y10220,zdroj!D:AJ,33,0)</f>
        <v>katB</v>
      </c>
    </row>
    <row r="10221" spans="8:37" x14ac:dyDescent="0.25">
      <c r="H10221" s="8"/>
      <c r="I10221" s="8"/>
      <c r="N10221" s="23"/>
      <c r="O10221" s="24"/>
      <c r="P10221" s="19"/>
      <c r="Q10221" s="19"/>
      <c r="R10221" s="19"/>
      <c r="U10221" s="27"/>
      <c r="Y10221" s="9" t="s">
        <v>655</v>
      </c>
      <c r="Z10221" s="9" t="s">
        <v>462</v>
      </c>
      <c r="AA10221" s="9" t="s">
        <v>198</v>
      </c>
      <c r="AB10221" s="9">
        <v>74818538</v>
      </c>
      <c r="AC10221" s="9" t="s">
        <v>10995</v>
      </c>
      <c r="AD10221" s="9" t="s">
        <v>231</v>
      </c>
      <c r="AE10221" s="5">
        <f t="shared" si="340"/>
        <v>0</v>
      </c>
      <c r="AF10221" s="5" t="str">
        <f t="shared" si="341"/>
        <v>katB</v>
      </c>
      <c r="AG10221" s="153"/>
      <c r="AH10221" s="153"/>
      <c r="AI10221" t="s">
        <v>201</v>
      </c>
      <c r="AJ10221" t="s">
        <v>17878</v>
      </c>
      <c r="AK10221" s="9" t="str">
        <f>VLOOKUP(Y10221,zdroj!D:AJ,33,0)</f>
        <v>katB</v>
      </c>
    </row>
    <row r="10222" spans="8:37" x14ac:dyDescent="0.25">
      <c r="H10222" s="8"/>
      <c r="I10222" s="8"/>
      <c r="N10222" s="23"/>
      <c r="O10222" s="24"/>
      <c r="P10222" s="19"/>
      <c r="Q10222" s="19"/>
      <c r="R10222" s="19"/>
      <c r="U10222" s="27"/>
      <c r="Y10222" s="9" t="s">
        <v>655</v>
      </c>
      <c r="Z10222" s="9" t="s">
        <v>462</v>
      </c>
      <c r="AA10222" s="9" t="s">
        <v>198</v>
      </c>
      <c r="AB10222" s="9">
        <v>75100568</v>
      </c>
      <c r="AC10222" s="9" t="s">
        <v>10996</v>
      </c>
      <c r="AD10222" s="9" t="s">
        <v>231</v>
      </c>
      <c r="AE10222" s="5">
        <f t="shared" si="340"/>
        <v>0</v>
      </c>
      <c r="AF10222" s="5" t="str">
        <f t="shared" si="341"/>
        <v>katB</v>
      </c>
      <c r="AG10222" s="153"/>
      <c r="AH10222" s="153"/>
      <c r="AI10222" t="s">
        <v>201</v>
      </c>
      <c r="AJ10222" t="s">
        <v>17878</v>
      </c>
      <c r="AK10222" s="9" t="str">
        <f>VLOOKUP(Y10222,zdroj!D:AJ,33,0)</f>
        <v>katB</v>
      </c>
    </row>
    <row r="10223" spans="8:37" x14ac:dyDescent="0.25">
      <c r="H10223" s="8"/>
      <c r="I10223" s="8"/>
      <c r="N10223" s="23"/>
      <c r="O10223" s="24"/>
      <c r="P10223" s="19"/>
      <c r="Q10223" s="19"/>
      <c r="R10223" s="19"/>
      <c r="U10223" s="27"/>
      <c r="Y10223" s="9" t="s">
        <v>655</v>
      </c>
      <c r="Z10223" s="9" t="s">
        <v>462</v>
      </c>
      <c r="AA10223" s="9" t="s">
        <v>198</v>
      </c>
      <c r="AB10223" s="9">
        <v>8053707</v>
      </c>
      <c r="AC10223" s="9" t="s">
        <v>10997</v>
      </c>
      <c r="AD10223" s="9" t="s">
        <v>231</v>
      </c>
      <c r="AE10223" s="5">
        <f t="shared" si="340"/>
        <v>0</v>
      </c>
      <c r="AF10223" s="5" t="str">
        <f t="shared" si="341"/>
        <v>katB</v>
      </c>
      <c r="AG10223" s="153"/>
      <c r="AH10223" s="153"/>
      <c r="AI10223" t="s">
        <v>17879</v>
      </c>
      <c r="AJ10223" t="s">
        <v>17878</v>
      </c>
      <c r="AK10223" s="9" t="str">
        <f>VLOOKUP(Y10223,zdroj!D:AJ,33,0)</f>
        <v>katB</v>
      </c>
    </row>
    <row r="10224" spans="8:37" x14ac:dyDescent="0.25">
      <c r="H10224" s="8"/>
      <c r="I10224" s="8"/>
      <c r="N10224" s="23"/>
      <c r="O10224" s="24"/>
      <c r="P10224" s="19"/>
      <c r="Q10224" s="19"/>
      <c r="R10224" s="19"/>
      <c r="U10224" s="27"/>
      <c r="Y10224" s="9" t="s">
        <v>655</v>
      </c>
      <c r="Z10224" s="9" t="s">
        <v>462</v>
      </c>
      <c r="AA10224" s="9" t="s">
        <v>198</v>
      </c>
      <c r="AB10224" s="9">
        <v>76082491</v>
      </c>
      <c r="AC10224" s="9" t="s">
        <v>10998</v>
      </c>
      <c r="AD10224" s="9" t="s">
        <v>231</v>
      </c>
      <c r="AE10224" s="5">
        <f t="shared" si="340"/>
        <v>0</v>
      </c>
      <c r="AF10224" s="5" t="str">
        <f t="shared" si="341"/>
        <v>katB</v>
      </c>
      <c r="AG10224" s="153"/>
      <c r="AH10224" s="153"/>
      <c r="AI10224" t="s">
        <v>201</v>
      </c>
      <c r="AJ10224" t="s">
        <v>17878</v>
      </c>
      <c r="AK10224" s="9" t="str">
        <f>VLOOKUP(Y10224,zdroj!D:AJ,33,0)</f>
        <v>katB</v>
      </c>
    </row>
    <row r="10225" spans="8:37" x14ac:dyDescent="0.25">
      <c r="H10225" s="8"/>
      <c r="I10225" s="8"/>
      <c r="N10225" s="23"/>
      <c r="O10225" s="24"/>
      <c r="P10225" s="19"/>
      <c r="Q10225" s="19"/>
      <c r="R10225" s="19"/>
      <c r="U10225" s="27"/>
      <c r="Y10225" s="9" t="s">
        <v>655</v>
      </c>
      <c r="Z10225" s="9" t="s">
        <v>462</v>
      </c>
      <c r="AA10225" s="9" t="s">
        <v>198</v>
      </c>
      <c r="AB10225" s="9">
        <v>77475259</v>
      </c>
      <c r="AC10225" s="9" t="s">
        <v>10999</v>
      </c>
      <c r="AD10225" s="9" t="s">
        <v>231</v>
      </c>
      <c r="AE10225" s="5">
        <f t="shared" si="340"/>
        <v>0</v>
      </c>
      <c r="AF10225" s="5" t="str">
        <f t="shared" si="341"/>
        <v>katB</v>
      </c>
      <c r="AG10225" s="153"/>
      <c r="AH10225" s="153"/>
      <c r="AI10225" t="s">
        <v>201</v>
      </c>
      <c r="AJ10225" t="s">
        <v>17878</v>
      </c>
      <c r="AK10225" s="9" t="str">
        <f>VLOOKUP(Y10225,zdroj!D:AJ,33,0)</f>
        <v>katB</v>
      </c>
    </row>
    <row r="10226" spans="8:37" x14ac:dyDescent="0.25">
      <c r="H10226" s="8"/>
      <c r="I10226" s="8"/>
      <c r="N10226" s="23"/>
      <c r="O10226" s="24"/>
      <c r="P10226" s="19"/>
      <c r="Q10226" s="19"/>
      <c r="R10226" s="19"/>
      <c r="U10226" s="27"/>
      <c r="Y10226" s="9" t="s">
        <v>655</v>
      </c>
      <c r="Z10226" s="9" t="s">
        <v>462</v>
      </c>
      <c r="AA10226" s="9" t="s">
        <v>198</v>
      </c>
      <c r="AB10226" s="9">
        <v>77991524</v>
      </c>
      <c r="AC10226" s="9" t="s">
        <v>11000</v>
      </c>
      <c r="AD10226" s="9" t="s">
        <v>231</v>
      </c>
      <c r="AE10226" s="5">
        <f t="shared" si="340"/>
        <v>0</v>
      </c>
      <c r="AF10226" s="5" t="str">
        <f t="shared" si="341"/>
        <v>katB</v>
      </c>
      <c r="AG10226" s="153"/>
      <c r="AH10226" s="153"/>
      <c r="AI10226" t="s">
        <v>236</v>
      </c>
      <c r="AJ10226" t="s">
        <v>17878</v>
      </c>
      <c r="AK10226" s="9" t="str">
        <f>VLOOKUP(Y10226,zdroj!D:AJ,33,0)</f>
        <v>katB</v>
      </c>
    </row>
    <row r="10227" spans="8:37" x14ac:dyDescent="0.25">
      <c r="H10227" s="8"/>
      <c r="I10227" s="8"/>
      <c r="N10227" s="23"/>
      <c r="O10227" s="24"/>
      <c r="P10227" s="19"/>
      <c r="Q10227" s="19"/>
      <c r="R10227" s="19"/>
      <c r="U10227" s="27"/>
      <c r="Y10227" s="9" t="s">
        <v>655</v>
      </c>
      <c r="Z10227" s="9" t="s">
        <v>462</v>
      </c>
      <c r="AA10227" s="9" t="s">
        <v>198</v>
      </c>
      <c r="AB10227" s="9">
        <v>77894383</v>
      </c>
      <c r="AC10227" s="9" t="s">
        <v>11001</v>
      </c>
      <c r="AD10227" s="9" t="s">
        <v>231</v>
      </c>
      <c r="AE10227" s="5">
        <f t="shared" si="340"/>
        <v>0</v>
      </c>
      <c r="AF10227" s="5" t="str">
        <f t="shared" si="341"/>
        <v>katB</v>
      </c>
      <c r="AG10227" s="153"/>
      <c r="AH10227" s="153"/>
      <c r="AI10227" t="s">
        <v>201</v>
      </c>
      <c r="AJ10227" t="s">
        <v>17878</v>
      </c>
      <c r="AK10227" s="9" t="str">
        <f>VLOOKUP(Y10227,zdroj!D:AJ,33,0)</f>
        <v>katB</v>
      </c>
    </row>
    <row r="10228" spans="8:37" x14ac:dyDescent="0.25">
      <c r="H10228" s="8"/>
      <c r="I10228" s="8"/>
      <c r="N10228" s="23"/>
      <c r="O10228" s="24"/>
      <c r="P10228" s="19"/>
      <c r="Q10228" s="19"/>
      <c r="R10228" s="19"/>
      <c r="U10228" s="27"/>
      <c r="Y10228" s="9" t="s">
        <v>655</v>
      </c>
      <c r="Z10228" s="9" t="s">
        <v>462</v>
      </c>
      <c r="AA10228" s="9" t="s">
        <v>198</v>
      </c>
      <c r="AB10228" s="9">
        <v>77934717</v>
      </c>
      <c r="AC10228" s="9" t="s">
        <v>11002</v>
      </c>
      <c r="AD10228" s="9" t="s">
        <v>231</v>
      </c>
      <c r="AE10228" s="5">
        <f t="shared" si="340"/>
        <v>0</v>
      </c>
      <c r="AF10228" s="5" t="str">
        <f t="shared" si="341"/>
        <v>katB</v>
      </c>
      <c r="AG10228" s="153"/>
      <c r="AH10228" s="153"/>
      <c r="AI10228" t="s">
        <v>201</v>
      </c>
      <c r="AJ10228" t="s">
        <v>17878</v>
      </c>
      <c r="AK10228" s="9" t="str">
        <f>VLOOKUP(Y10228,zdroj!D:AJ,33,0)</f>
        <v>katB</v>
      </c>
    </row>
    <row r="10229" spans="8:37" x14ac:dyDescent="0.25">
      <c r="H10229" s="8"/>
      <c r="I10229" s="8"/>
      <c r="N10229" s="23"/>
      <c r="O10229" s="24"/>
      <c r="P10229" s="19"/>
      <c r="Q10229" s="19"/>
      <c r="R10229" s="19"/>
      <c r="U10229" s="27"/>
      <c r="Y10229" s="9" t="s">
        <v>655</v>
      </c>
      <c r="Z10229" s="9" t="s">
        <v>462</v>
      </c>
      <c r="AA10229" s="9" t="s">
        <v>198</v>
      </c>
      <c r="AB10229" s="9">
        <v>78281652</v>
      </c>
      <c r="AC10229" s="9" t="s">
        <v>11003</v>
      </c>
      <c r="AD10229" s="9" t="s">
        <v>231</v>
      </c>
      <c r="AE10229" s="5">
        <f t="shared" si="340"/>
        <v>0</v>
      </c>
      <c r="AF10229" s="5" t="str">
        <f t="shared" si="341"/>
        <v>katB</v>
      </c>
      <c r="AG10229" s="153"/>
      <c r="AH10229" s="153"/>
      <c r="AI10229" t="s">
        <v>201</v>
      </c>
      <c r="AJ10229" t="s">
        <v>17878</v>
      </c>
      <c r="AK10229" s="9" t="str">
        <f>VLOOKUP(Y10229,zdroj!D:AJ,33,0)</f>
        <v>katB</v>
      </c>
    </row>
    <row r="10230" spans="8:37" x14ac:dyDescent="0.25">
      <c r="H10230" s="8"/>
      <c r="I10230" s="8"/>
      <c r="N10230" s="23"/>
      <c r="O10230" s="24"/>
      <c r="P10230" s="19"/>
      <c r="Q10230" s="19"/>
      <c r="R10230" s="19"/>
      <c r="U10230" s="27"/>
      <c r="Y10230" s="9" t="s">
        <v>655</v>
      </c>
      <c r="Z10230" s="9" t="s">
        <v>462</v>
      </c>
      <c r="AA10230" s="9" t="s">
        <v>198</v>
      </c>
      <c r="AB10230" s="9">
        <v>78447763</v>
      </c>
      <c r="AC10230" s="9" t="s">
        <v>11004</v>
      </c>
      <c r="AD10230" s="9" t="s">
        <v>231</v>
      </c>
      <c r="AE10230" s="5">
        <f t="shared" si="340"/>
        <v>0</v>
      </c>
      <c r="AF10230" s="5" t="str">
        <f t="shared" si="341"/>
        <v>katB</v>
      </c>
      <c r="AG10230" s="153"/>
      <c r="AH10230" s="153"/>
      <c r="AI10230" t="s">
        <v>201</v>
      </c>
      <c r="AJ10230" t="s">
        <v>17878</v>
      </c>
      <c r="AK10230" s="9" t="str">
        <f>VLOOKUP(Y10230,zdroj!D:AJ,33,0)</f>
        <v>katB</v>
      </c>
    </row>
    <row r="10231" spans="8:37" x14ac:dyDescent="0.25">
      <c r="H10231" s="8"/>
      <c r="I10231" s="8"/>
      <c r="N10231" s="23"/>
      <c r="O10231" s="24"/>
      <c r="P10231" s="19"/>
      <c r="Q10231" s="19"/>
      <c r="R10231" s="19"/>
      <c r="U10231" s="27"/>
      <c r="Y10231" s="9" t="s">
        <v>655</v>
      </c>
      <c r="Z10231" s="9" t="s">
        <v>462</v>
      </c>
      <c r="AA10231" s="9" t="s">
        <v>198</v>
      </c>
      <c r="AB10231" s="9">
        <v>78768357</v>
      </c>
      <c r="AC10231" s="9" t="s">
        <v>11005</v>
      </c>
      <c r="AD10231" s="9" t="s">
        <v>231</v>
      </c>
      <c r="AE10231" s="5">
        <f t="shared" si="340"/>
        <v>0</v>
      </c>
      <c r="AF10231" s="5" t="str">
        <f t="shared" si="341"/>
        <v>katB</v>
      </c>
      <c r="AG10231" s="153"/>
      <c r="AH10231" s="153"/>
      <c r="AI10231" t="s">
        <v>201</v>
      </c>
      <c r="AJ10231" t="s">
        <v>17878</v>
      </c>
      <c r="AK10231" s="9" t="str">
        <f>VLOOKUP(Y10231,zdroj!D:AJ,33,0)</f>
        <v>katB</v>
      </c>
    </row>
    <row r="10232" spans="8:37" x14ac:dyDescent="0.25">
      <c r="H10232" s="8"/>
      <c r="I10232" s="8"/>
      <c r="N10232" s="23"/>
      <c r="O10232" s="24"/>
      <c r="P10232" s="19"/>
      <c r="Q10232" s="19"/>
      <c r="R10232" s="19"/>
      <c r="U10232" s="27"/>
      <c r="Y10232" s="9" t="s">
        <v>655</v>
      </c>
      <c r="Z10232" s="9" t="s">
        <v>462</v>
      </c>
      <c r="AA10232" s="9" t="s">
        <v>198</v>
      </c>
      <c r="AB10232" s="9">
        <v>79008071</v>
      </c>
      <c r="AC10232" s="9" t="s">
        <v>11006</v>
      </c>
      <c r="AD10232" s="9" t="s">
        <v>231</v>
      </c>
      <c r="AE10232" s="5">
        <f t="shared" si="340"/>
        <v>0</v>
      </c>
      <c r="AF10232" s="5" t="str">
        <f t="shared" si="341"/>
        <v>katB</v>
      </c>
      <c r="AG10232" s="153"/>
      <c r="AH10232" s="153"/>
      <c r="AI10232" t="s">
        <v>201</v>
      </c>
      <c r="AJ10232" t="s">
        <v>17878</v>
      </c>
      <c r="AK10232" s="9" t="str">
        <f>VLOOKUP(Y10232,zdroj!D:AJ,33,0)</f>
        <v>katB</v>
      </c>
    </row>
    <row r="10233" spans="8:37" x14ac:dyDescent="0.25">
      <c r="H10233" s="8"/>
      <c r="I10233" s="8"/>
      <c r="N10233" s="23"/>
      <c r="O10233" s="24"/>
      <c r="P10233" s="19"/>
      <c r="Q10233" s="19"/>
      <c r="R10233" s="19"/>
      <c r="U10233" s="27"/>
      <c r="Y10233" s="9" t="s">
        <v>655</v>
      </c>
      <c r="Z10233" s="9" t="s">
        <v>462</v>
      </c>
      <c r="AA10233" s="9" t="s">
        <v>198</v>
      </c>
      <c r="AB10233" s="9">
        <v>8053359</v>
      </c>
      <c r="AC10233" s="9" t="s">
        <v>11007</v>
      </c>
      <c r="AD10233" s="9" t="s">
        <v>231</v>
      </c>
      <c r="AE10233" s="5">
        <f t="shared" si="340"/>
        <v>0</v>
      </c>
      <c r="AF10233" s="5" t="str">
        <f t="shared" si="341"/>
        <v>katB</v>
      </c>
      <c r="AG10233" s="153"/>
      <c r="AH10233" s="153"/>
      <c r="AI10233" t="s">
        <v>201</v>
      </c>
      <c r="AJ10233" t="s">
        <v>17878</v>
      </c>
      <c r="AK10233" s="9" t="str">
        <f>VLOOKUP(Y10233,zdroj!D:AJ,33,0)</f>
        <v>katB</v>
      </c>
    </row>
    <row r="10234" spans="8:37" x14ac:dyDescent="0.25">
      <c r="H10234" s="8"/>
      <c r="I10234" s="8"/>
      <c r="N10234" s="23"/>
      <c r="O10234" s="24"/>
      <c r="P10234" s="19"/>
      <c r="Q10234" s="19"/>
      <c r="R10234" s="19"/>
      <c r="U10234" s="27"/>
      <c r="Y10234" s="9" t="s">
        <v>655</v>
      </c>
      <c r="Z10234" s="9" t="s">
        <v>462</v>
      </c>
      <c r="AA10234" s="9" t="s">
        <v>198</v>
      </c>
      <c r="AB10234" s="9">
        <v>8053715</v>
      </c>
      <c r="AC10234" s="9" t="s">
        <v>11008</v>
      </c>
      <c r="AD10234" s="9" t="s">
        <v>231</v>
      </c>
      <c r="AE10234" s="5">
        <f t="shared" si="340"/>
        <v>0</v>
      </c>
      <c r="AF10234" s="5" t="str">
        <f t="shared" si="341"/>
        <v>katB</v>
      </c>
      <c r="AG10234" s="153"/>
      <c r="AH10234" s="153"/>
      <c r="AI10234" t="s">
        <v>201</v>
      </c>
      <c r="AJ10234" t="s">
        <v>17878</v>
      </c>
      <c r="AK10234" s="9" t="str">
        <f>VLOOKUP(Y10234,zdroj!D:AJ,33,0)</f>
        <v>katB</v>
      </c>
    </row>
    <row r="10235" spans="8:37" x14ac:dyDescent="0.25">
      <c r="H10235" s="8"/>
      <c r="I10235" s="8"/>
      <c r="N10235" s="23"/>
      <c r="O10235" s="24"/>
      <c r="P10235" s="19"/>
      <c r="Q10235" s="19"/>
      <c r="R10235" s="19"/>
      <c r="U10235" s="27"/>
      <c r="Y10235" s="9" t="s">
        <v>655</v>
      </c>
      <c r="Z10235" s="9" t="s">
        <v>462</v>
      </c>
      <c r="AA10235" s="9" t="s">
        <v>198</v>
      </c>
      <c r="AB10235" s="9">
        <v>79120687</v>
      </c>
      <c r="AC10235" s="9" t="s">
        <v>11009</v>
      </c>
      <c r="AD10235" s="9" t="s">
        <v>231</v>
      </c>
      <c r="AE10235" s="5">
        <f t="shared" si="340"/>
        <v>0</v>
      </c>
      <c r="AF10235" s="5" t="str">
        <f t="shared" si="341"/>
        <v>katB</v>
      </c>
      <c r="AG10235" s="153"/>
      <c r="AH10235" s="153"/>
      <c r="AI10235" t="s">
        <v>201</v>
      </c>
      <c r="AJ10235" t="s">
        <v>17878</v>
      </c>
      <c r="AK10235" s="9" t="str">
        <f>VLOOKUP(Y10235,zdroj!D:AJ,33,0)</f>
        <v>katB</v>
      </c>
    </row>
    <row r="10236" spans="8:37" x14ac:dyDescent="0.25">
      <c r="H10236" s="8"/>
      <c r="I10236" s="8"/>
      <c r="N10236" s="23"/>
      <c r="O10236" s="24"/>
      <c r="P10236" s="19"/>
      <c r="Q10236" s="19"/>
      <c r="R10236" s="19"/>
      <c r="U10236" s="27"/>
      <c r="Y10236" s="9" t="s">
        <v>655</v>
      </c>
      <c r="Z10236" s="9" t="s">
        <v>462</v>
      </c>
      <c r="AA10236" s="9" t="s">
        <v>198</v>
      </c>
      <c r="AB10236" s="9">
        <v>79171273</v>
      </c>
      <c r="AC10236" s="9" t="s">
        <v>11010</v>
      </c>
      <c r="AD10236" s="9" t="s">
        <v>231</v>
      </c>
      <c r="AE10236" s="5">
        <f t="shared" si="340"/>
        <v>0</v>
      </c>
      <c r="AF10236" s="5" t="str">
        <f t="shared" si="341"/>
        <v>katB</v>
      </c>
      <c r="AG10236" s="153"/>
      <c r="AH10236" s="153"/>
      <c r="AI10236" t="s">
        <v>201</v>
      </c>
      <c r="AJ10236" t="s">
        <v>17878</v>
      </c>
      <c r="AK10236" s="9" t="str">
        <f>VLOOKUP(Y10236,zdroj!D:AJ,33,0)</f>
        <v>katB</v>
      </c>
    </row>
    <row r="10237" spans="8:37" x14ac:dyDescent="0.25">
      <c r="H10237" s="8"/>
      <c r="I10237" s="8"/>
      <c r="N10237" s="23"/>
      <c r="O10237" s="24"/>
      <c r="P10237" s="19"/>
      <c r="Q10237" s="19"/>
      <c r="R10237" s="19"/>
      <c r="U10237" s="27"/>
      <c r="Y10237" s="9" t="s">
        <v>655</v>
      </c>
      <c r="Z10237" s="9" t="s">
        <v>462</v>
      </c>
      <c r="AA10237" s="9" t="s">
        <v>198</v>
      </c>
      <c r="AB10237" s="9">
        <v>79348530</v>
      </c>
      <c r="AC10237" s="9" t="s">
        <v>11011</v>
      </c>
      <c r="AD10237" s="9" t="s">
        <v>231</v>
      </c>
      <c r="AE10237" s="5">
        <f t="shared" si="340"/>
        <v>0</v>
      </c>
      <c r="AF10237" s="5" t="str">
        <f t="shared" si="341"/>
        <v>katB</v>
      </c>
      <c r="AG10237" s="153"/>
      <c r="AH10237" s="153"/>
      <c r="AI10237" t="s">
        <v>201</v>
      </c>
      <c r="AJ10237" t="s">
        <v>17878</v>
      </c>
      <c r="AK10237" s="9" t="str">
        <f>VLOOKUP(Y10237,zdroj!D:AJ,33,0)</f>
        <v>katB</v>
      </c>
    </row>
    <row r="10238" spans="8:37" x14ac:dyDescent="0.25">
      <c r="H10238" s="8"/>
      <c r="I10238" s="8"/>
      <c r="N10238" s="23"/>
      <c r="O10238" s="24"/>
      <c r="P10238" s="19"/>
      <c r="Q10238" s="19"/>
      <c r="R10238" s="19"/>
      <c r="U10238" s="27"/>
      <c r="Y10238" s="9" t="s">
        <v>655</v>
      </c>
      <c r="Z10238" s="9" t="s">
        <v>462</v>
      </c>
      <c r="AA10238" s="9" t="s">
        <v>198</v>
      </c>
      <c r="AB10238" s="9">
        <v>79386563</v>
      </c>
      <c r="AC10238" s="9" t="s">
        <v>11012</v>
      </c>
      <c r="AD10238" s="9" t="s">
        <v>800</v>
      </c>
      <c r="AE10238" s="5">
        <f t="shared" si="340"/>
        <v>0</v>
      </c>
      <c r="AF10238" s="5" t="str">
        <f t="shared" si="341"/>
        <v>Pokryto</v>
      </c>
      <c r="AG10238" s="153"/>
      <c r="AH10238" s="153"/>
      <c r="AI10238" t="s">
        <v>229</v>
      </c>
      <c r="AJ10238" t="s">
        <v>800</v>
      </c>
      <c r="AK10238" s="9" t="str">
        <f>VLOOKUP(Y10238,zdroj!D:AJ,33,0)</f>
        <v>katB</v>
      </c>
    </row>
    <row r="10239" spans="8:37" x14ac:dyDescent="0.25">
      <c r="H10239" s="8"/>
      <c r="I10239" s="8"/>
      <c r="N10239" s="23"/>
      <c r="O10239" s="24"/>
      <c r="P10239" s="19"/>
      <c r="Q10239" s="19"/>
      <c r="R10239" s="19"/>
      <c r="U10239" s="27"/>
      <c r="Y10239" s="9" t="s">
        <v>655</v>
      </c>
      <c r="Z10239" s="9" t="s">
        <v>462</v>
      </c>
      <c r="AA10239" s="9" t="s">
        <v>198</v>
      </c>
      <c r="AB10239" s="9">
        <v>79761798</v>
      </c>
      <c r="AC10239" s="9" t="s">
        <v>11013</v>
      </c>
      <c r="AD10239" s="9" t="s">
        <v>231</v>
      </c>
      <c r="AE10239" s="5">
        <f t="shared" si="340"/>
        <v>0</v>
      </c>
      <c r="AF10239" s="5" t="str">
        <f t="shared" si="341"/>
        <v>katB</v>
      </c>
      <c r="AG10239" s="153"/>
      <c r="AH10239" s="153"/>
      <c r="AI10239" t="s">
        <v>201</v>
      </c>
      <c r="AJ10239" t="s">
        <v>17878</v>
      </c>
      <c r="AK10239" s="9" t="str">
        <f>VLOOKUP(Y10239,zdroj!D:AJ,33,0)</f>
        <v>katB</v>
      </c>
    </row>
    <row r="10240" spans="8:37" x14ac:dyDescent="0.25">
      <c r="H10240" s="8"/>
      <c r="I10240" s="8"/>
      <c r="N10240" s="23"/>
      <c r="O10240" s="24"/>
      <c r="P10240" s="19"/>
      <c r="Q10240" s="19"/>
      <c r="R10240" s="19"/>
      <c r="U10240" s="27"/>
      <c r="Y10240" s="9" t="s">
        <v>655</v>
      </c>
      <c r="Z10240" s="9" t="s">
        <v>462</v>
      </c>
      <c r="AA10240" s="9" t="s">
        <v>198</v>
      </c>
      <c r="AB10240" s="9">
        <v>79937152</v>
      </c>
      <c r="AC10240" s="9" t="s">
        <v>11014</v>
      </c>
      <c r="AD10240" s="9" t="s">
        <v>231</v>
      </c>
      <c r="AE10240" s="5">
        <f t="shared" si="340"/>
        <v>0</v>
      </c>
      <c r="AF10240" s="5" t="str">
        <f t="shared" si="341"/>
        <v>katB</v>
      </c>
      <c r="AG10240" s="153"/>
      <c r="AH10240" s="153"/>
      <c r="AI10240" t="s">
        <v>201</v>
      </c>
      <c r="AJ10240" t="s">
        <v>17878</v>
      </c>
      <c r="AK10240" s="9" t="str">
        <f>VLOOKUP(Y10240,zdroj!D:AJ,33,0)</f>
        <v>katB</v>
      </c>
    </row>
    <row r="10241" spans="8:37" x14ac:dyDescent="0.25">
      <c r="H10241" s="8"/>
      <c r="I10241" s="8"/>
      <c r="N10241" s="23"/>
      <c r="O10241" s="24"/>
      <c r="P10241" s="19"/>
      <c r="Q10241" s="19"/>
      <c r="R10241" s="19"/>
      <c r="U10241" s="27"/>
      <c r="Y10241" s="9" t="s">
        <v>655</v>
      </c>
      <c r="Z10241" s="9" t="s">
        <v>462</v>
      </c>
      <c r="AA10241" s="9" t="s">
        <v>198</v>
      </c>
      <c r="AB10241" s="9">
        <v>79946186</v>
      </c>
      <c r="AC10241" s="9" t="s">
        <v>11015</v>
      </c>
      <c r="AD10241" s="9" t="s">
        <v>231</v>
      </c>
      <c r="AE10241" s="5">
        <f t="shared" si="340"/>
        <v>0</v>
      </c>
      <c r="AF10241" s="5" t="str">
        <f t="shared" si="341"/>
        <v>katB</v>
      </c>
      <c r="AG10241" s="153"/>
      <c r="AH10241" s="153"/>
      <c r="AI10241" t="s">
        <v>201</v>
      </c>
      <c r="AJ10241" t="s">
        <v>17878</v>
      </c>
      <c r="AK10241" s="9" t="str">
        <f>VLOOKUP(Y10241,zdroj!D:AJ,33,0)</f>
        <v>katB</v>
      </c>
    </row>
    <row r="10242" spans="8:37" x14ac:dyDescent="0.25">
      <c r="H10242" s="8"/>
      <c r="I10242" s="8"/>
      <c r="N10242" s="23"/>
      <c r="O10242" s="24"/>
      <c r="P10242" s="19"/>
      <c r="Q10242" s="19"/>
      <c r="R10242" s="19"/>
      <c r="U10242" s="27"/>
      <c r="Y10242" s="9" t="s">
        <v>655</v>
      </c>
      <c r="Z10242" s="9" t="s">
        <v>462</v>
      </c>
      <c r="AA10242" s="9" t="s">
        <v>198</v>
      </c>
      <c r="AB10242" s="9">
        <v>79981437</v>
      </c>
      <c r="AC10242" s="9" t="s">
        <v>11016</v>
      </c>
      <c r="AD10242" s="9" t="s">
        <v>231</v>
      </c>
      <c r="AE10242" s="5">
        <f t="shared" si="340"/>
        <v>0</v>
      </c>
      <c r="AF10242" s="5" t="str">
        <f t="shared" si="341"/>
        <v>katB</v>
      </c>
      <c r="AG10242" s="153"/>
      <c r="AH10242" s="153"/>
      <c r="AI10242" t="s">
        <v>17880</v>
      </c>
      <c r="AJ10242" t="s">
        <v>17878</v>
      </c>
      <c r="AK10242" s="9" t="str">
        <f>VLOOKUP(Y10242,zdroj!D:AJ,33,0)</f>
        <v>katB</v>
      </c>
    </row>
    <row r="10243" spans="8:37" x14ac:dyDescent="0.25">
      <c r="H10243" s="8"/>
      <c r="I10243" s="8"/>
      <c r="N10243" s="23"/>
      <c r="O10243" s="24"/>
      <c r="P10243" s="19"/>
      <c r="Q10243" s="19"/>
      <c r="R10243" s="19"/>
      <c r="U10243" s="27"/>
      <c r="Y10243" s="9" t="s">
        <v>655</v>
      </c>
      <c r="Z10243" s="9" t="s">
        <v>462</v>
      </c>
      <c r="AA10243" s="9" t="s">
        <v>198</v>
      </c>
      <c r="AB10243" s="9">
        <v>8053723</v>
      </c>
      <c r="AC10243" s="9" t="s">
        <v>11017</v>
      </c>
      <c r="AD10243" s="9" t="s">
        <v>231</v>
      </c>
      <c r="AE10243" s="5">
        <f t="shared" si="340"/>
        <v>0</v>
      </c>
      <c r="AF10243" s="5" t="str">
        <f t="shared" si="341"/>
        <v>katB</v>
      </c>
      <c r="AG10243" s="153"/>
      <c r="AH10243" s="153"/>
      <c r="AI10243" t="s">
        <v>201</v>
      </c>
      <c r="AJ10243" t="s">
        <v>17878</v>
      </c>
      <c r="AK10243" s="9" t="str">
        <f>VLOOKUP(Y10243,zdroj!D:AJ,33,0)</f>
        <v>katB</v>
      </c>
    </row>
    <row r="10244" spans="8:37" x14ac:dyDescent="0.25">
      <c r="H10244" s="8"/>
      <c r="I10244" s="8"/>
      <c r="N10244" s="23"/>
      <c r="O10244" s="24"/>
      <c r="P10244" s="19"/>
      <c r="Q10244" s="19"/>
      <c r="R10244" s="19"/>
      <c r="U10244" s="27"/>
      <c r="Y10244" s="9" t="s">
        <v>655</v>
      </c>
      <c r="Z10244" s="9" t="s">
        <v>462</v>
      </c>
      <c r="AA10244" s="9" t="s">
        <v>198</v>
      </c>
      <c r="AB10244" s="9">
        <v>80067298</v>
      </c>
      <c r="AC10244" s="9" t="s">
        <v>11018</v>
      </c>
      <c r="AD10244" s="9" t="s">
        <v>231</v>
      </c>
      <c r="AE10244" s="5">
        <f t="shared" si="340"/>
        <v>0</v>
      </c>
      <c r="AF10244" s="5" t="str">
        <f t="shared" si="341"/>
        <v>katB</v>
      </c>
      <c r="AG10244" s="153"/>
      <c r="AH10244" s="153"/>
      <c r="AI10244" t="s">
        <v>201</v>
      </c>
      <c r="AJ10244" t="s">
        <v>17878</v>
      </c>
      <c r="AK10244" s="9" t="str">
        <f>VLOOKUP(Y10244,zdroj!D:AJ,33,0)</f>
        <v>katB</v>
      </c>
    </row>
    <row r="10245" spans="8:37" x14ac:dyDescent="0.25">
      <c r="H10245" s="8"/>
      <c r="I10245" s="8"/>
      <c r="N10245" s="23"/>
      <c r="O10245" s="24"/>
      <c r="P10245" s="19"/>
      <c r="Q10245" s="19"/>
      <c r="R10245" s="19"/>
      <c r="U10245" s="27"/>
      <c r="Y10245" s="9" t="s">
        <v>655</v>
      </c>
      <c r="Z10245" s="9" t="s">
        <v>462</v>
      </c>
      <c r="AA10245" s="9" t="s">
        <v>198</v>
      </c>
      <c r="AB10245" s="9">
        <v>80349544</v>
      </c>
      <c r="AC10245" s="9" t="s">
        <v>11019</v>
      </c>
      <c r="AD10245" s="9" t="s">
        <v>231</v>
      </c>
      <c r="AE10245" s="5">
        <f t="shared" si="340"/>
        <v>0</v>
      </c>
      <c r="AF10245" s="5" t="str">
        <f t="shared" si="341"/>
        <v>katB</v>
      </c>
      <c r="AG10245" s="153"/>
      <c r="AH10245" s="153"/>
      <c r="AI10245" t="s">
        <v>201</v>
      </c>
      <c r="AJ10245" t="s">
        <v>17878</v>
      </c>
      <c r="AK10245" s="9" t="str">
        <f>VLOOKUP(Y10245,zdroj!D:AJ,33,0)</f>
        <v>katB</v>
      </c>
    </row>
    <row r="10246" spans="8:37" x14ac:dyDescent="0.25">
      <c r="H10246" s="8"/>
      <c r="I10246" s="8"/>
      <c r="N10246" s="23"/>
      <c r="O10246" s="24"/>
      <c r="P10246" s="19"/>
      <c r="Q10246" s="19"/>
      <c r="R10246" s="19"/>
      <c r="U10246" s="27"/>
      <c r="Y10246" s="9" t="s">
        <v>655</v>
      </c>
      <c r="Z10246" s="9" t="s">
        <v>462</v>
      </c>
      <c r="AA10246" s="9" t="s">
        <v>198</v>
      </c>
      <c r="AB10246" s="9">
        <v>80451373</v>
      </c>
      <c r="AC10246" s="9" t="s">
        <v>11020</v>
      </c>
      <c r="AD10246" s="9" t="s">
        <v>231</v>
      </c>
      <c r="AE10246" s="5">
        <f t="shared" si="340"/>
        <v>0</v>
      </c>
      <c r="AF10246" s="5" t="str">
        <f t="shared" si="341"/>
        <v>katB</v>
      </c>
      <c r="AG10246" s="153"/>
      <c r="AH10246" s="153"/>
      <c r="AI10246" t="s">
        <v>201</v>
      </c>
      <c r="AJ10246" t="s">
        <v>17878</v>
      </c>
      <c r="AK10246" s="9" t="str">
        <f>VLOOKUP(Y10246,zdroj!D:AJ,33,0)</f>
        <v>katB</v>
      </c>
    </row>
    <row r="10247" spans="8:37" x14ac:dyDescent="0.25">
      <c r="H10247" s="8"/>
      <c r="I10247" s="8"/>
      <c r="N10247" s="23"/>
      <c r="O10247" s="24"/>
      <c r="P10247" s="19"/>
      <c r="Q10247" s="19"/>
      <c r="R10247" s="19"/>
      <c r="U10247" s="27"/>
      <c r="Y10247" s="9" t="s">
        <v>655</v>
      </c>
      <c r="Z10247" s="9" t="s">
        <v>462</v>
      </c>
      <c r="AA10247" s="9" t="s">
        <v>198</v>
      </c>
      <c r="AB10247" s="9">
        <v>81390815</v>
      </c>
      <c r="AC10247" s="9" t="s">
        <v>11021</v>
      </c>
      <c r="AD10247" s="9" t="s">
        <v>231</v>
      </c>
      <c r="AE10247" s="5">
        <f t="shared" si="340"/>
        <v>0</v>
      </c>
      <c r="AF10247" s="5" t="str">
        <f t="shared" si="341"/>
        <v>katB</v>
      </c>
      <c r="AG10247" s="153"/>
      <c r="AH10247" s="153"/>
      <c r="AI10247" t="s">
        <v>201</v>
      </c>
      <c r="AJ10247" t="s">
        <v>17878</v>
      </c>
      <c r="AK10247" s="9" t="str">
        <f>VLOOKUP(Y10247,zdroj!D:AJ,33,0)</f>
        <v>katB</v>
      </c>
    </row>
    <row r="10248" spans="8:37" x14ac:dyDescent="0.25">
      <c r="H10248" s="8"/>
      <c r="I10248" s="8"/>
      <c r="N10248" s="23"/>
      <c r="O10248" s="24"/>
      <c r="P10248" s="19"/>
      <c r="Q10248" s="19"/>
      <c r="R10248" s="19"/>
      <c r="U10248" s="27"/>
      <c r="Y10248" s="9" t="s">
        <v>655</v>
      </c>
      <c r="Z10248" s="9" t="s">
        <v>462</v>
      </c>
      <c r="AA10248" s="9" t="s">
        <v>198</v>
      </c>
      <c r="AB10248" s="9">
        <v>81465556</v>
      </c>
      <c r="AC10248" s="9" t="s">
        <v>11022</v>
      </c>
      <c r="AD10248" s="9" t="s">
        <v>231</v>
      </c>
      <c r="AE10248" s="5">
        <f t="shared" si="340"/>
        <v>0</v>
      </c>
      <c r="AF10248" s="5" t="str">
        <f t="shared" si="341"/>
        <v>katB</v>
      </c>
      <c r="AG10248" s="153"/>
      <c r="AH10248" s="153"/>
      <c r="AI10248" t="s">
        <v>201</v>
      </c>
      <c r="AJ10248" t="s">
        <v>17878</v>
      </c>
      <c r="AK10248" s="9" t="str">
        <f>VLOOKUP(Y10248,zdroj!D:AJ,33,0)</f>
        <v>katB</v>
      </c>
    </row>
    <row r="10249" spans="8:37" x14ac:dyDescent="0.25">
      <c r="H10249" s="8"/>
      <c r="I10249" s="8"/>
      <c r="N10249" s="23"/>
      <c r="O10249" s="24"/>
      <c r="P10249" s="19"/>
      <c r="Q10249" s="19"/>
      <c r="R10249" s="19"/>
      <c r="U10249" s="27"/>
      <c r="Y10249" s="9" t="s">
        <v>655</v>
      </c>
      <c r="Z10249" s="9" t="s">
        <v>462</v>
      </c>
      <c r="AA10249" s="9" t="s">
        <v>198</v>
      </c>
      <c r="AB10249" s="9">
        <v>81522193</v>
      </c>
      <c r="AC10249" s="9" t="s">
        <v>11023</v>
      </c>
      <c r="AD10249" s="9" t="s">
        <v>231</v>
      </c>
      <c r="AE10249" s="5">
        <f t="shared" si="340"/>
        <v>0</v>
      </c>
      <c r="AF10249" s="5" t="str">
        <f t="shared" si="341"/>
        <v>katB</v>
      </c>
      <c r="AG10249" s="153"/>
      <c r="AH10249" s="153"/>
      <c r="AI10249" t="s">
        <v>201</v>
      </c>
      <c r="AJ10249" t="s">
        <v>17878</v>
      </c>
      <c r="AK10249" s="9" t="str">
        <f>VLOOKUP(Y10249,zdroj!D:AJ,33,0)</f>
        <v>katB</v>
      </c>
    </row>
    <row r="10250" spans="8:37" x14ac:dyDescent="0.25">
      <c r="H10250" s="8"/>
      <c r="I10250" s="8"/>
      <c r="N10250" s="23"/>
      <c r="O10250" s="24"/>
      <c r="P10250" s="19"/>
      <c r="Q10250" s="19"/>
      <c r="R10250" s="19"/>
      <c r="U10250" s="27"/>
      <c r="Y10250" s="9" t="s">
        <v>655</v>
      </c>
      <c r="Z10250" s="9" t="s">
        <v>462</v>
      </c>
      <c r="AA10250" s="9" t="s">
        <v>198</v>
      </c>
      <c r="AB10250" s="9">
        <v>82728747</v>
      </c>
      <c r="AC10250" s="9" t="s">
        <v>11024</v>
      </c>
      <c r="AD10250" s="9" t="s">
        <v>231</v>
      </c>
      <c r="AE10250" s="5">
        <f t="shared" ref="AE10250:AE10313" si="342">VLOOKUP(Y10250,K:T,10,0)</f>
        <v>0</v>
      </c>
      <c r="AF10250" s="5" t="str">
        <f t="shared" ref="AF10250:AF10313" si="343">IF(AE10250="A",IF(AD10250="katA","katB",AD10250),AD10250)</f>
        <v>katB</v>
      </c>
      <c r="AG10250" s="153"/>
      <c r="AH10250" s="153"/>
      <c r="AI10250" t="s">
        <v>201</v>
      </c>
      <c r="AJ10250" t="s">
        <v>17878</v>
      </c>
      <c r="AK10250" s="9" t="str">
        <f>VLOOKUP(Y10250,zdroj!D:AJ,33,0)</f>
        <v>katB</v>
      </c>
    </row>
    <row r="10251" spans="8:37" x14ac:dyDescent="0.25">
      <c r="H10251" s="8"/>
      <c r="I10251" s="8"/>
      <c r="N10251" s="23"/>
      <c r="O10251" s="24"/>
      <c r="P10251" s="19"/>
      <c r="Q10251" s="19"/>
      <c r="R10251" s="19"/>
      <c r="U10251" s="27"/>
      <c r="Y10251" s="9" t="s">
        <v>655</v>
      </c>
      <c r="Z10251" s="9" t="s">
        <v>462</v>
      </c>
      <c r="AA10251" s="9" t="s">
        <v>198</v>
      </c>
      <c r="AB10251" s="9">
        <v>82860785</v>
      </c>
      <c r="AC10251" s="9" t="s">
        <v>11025</v>
      </c>
      <c r="AD10251" s="9" t="s">
        <v>231</v>
      </c>
      <c r="AE10251" s="5">
        <f t="shared" si="342"/>
        <v>0</v>
      </c>
      <c r="AF10251" s="5" t="str">
        <f t="shared" si="343"/>
        <v>katB</v>
      </c>
      <c r="AG10251" s="153"/>
      <c r="AH10251" s="153"/>
      <c r="AI10251" t="s">
        <v>201</v>
      </c>
      <c r="AJ10251" t="s">
        <v>17878</v>
      </c>
      <c r="AK10251" s="9" t="str">
        <f>VLOOKUP(Y10251,zdroj!D:AJ,33,0)</f>
        <v>katB</v>
      </c>
    </row>
    <row r="10252" spans="8:37" x14ac:dyDescent="0.25">
      <c r="H10252" s="8"/>
      <c r="I10252" s="8"/>
      <c r="N10252" s="23"/>
      <c r="O10252" s="24"/>
      <c r="P10252" s="19"/>
      <c r="Q10252" s="19"/>
      <c r="R10252" s="19"/>
      <c r="U10252" s="27"/>
      <c r="Y10252" s="9" t="s">
        <v>655</v>
      </c>
      <c r="Z10252" s="9" t="s">
        <v>462</v>
      </c>
      <c r="AA10252" s="9" t="s">
        <v>198</v>
      </c>
      <c r="AB10252" s="9">
        <v>83337997</v>
      </c>
      <c r="AC10252" s="9" t="s">
        <v>11026</v>
      </c>
      <c r="AD10252" s="9" t="s">
        <v>231</v>
      </c>
      <c r="AE10252" s="5">
        <f t="shared" si="342"/>
        <v>0</v>
      </c>
      <c r="AF10252" s="5" t="str">
        <f t="shared" si="343"/>
        <v>katB</v>
      </c>
      <c r="AG10252" s="153"/>
      <c r="AH10252" s="153"/>
      <c r="AI10252" t="s">
        <v>201</v>
      </c>
      <c r="AJ10252" t="s">
        <v>17878</v>
      </c>
      <c r="AK10252" s="9" t="str">
        <f>VLOOKUP(Y10252,zdroj!D:AJ,33,0)</f>
        <v>katB</v>
      </c>
    </row>
    <row r="10253" spans="8:37" x14ac:dyDescent="0.25">
      <c r="H10253" s="8"/>
      <c r="I10253" s="8"/>
      <c r="N10253" s="23"/>
      <c r="O10253" s="24"/>
      <c r="P10253" s="19"/>
      <c r="Q10253" s="19"/>
      <c r="R10253" s="19"/>
      <c r="U10253" s="27"/>
      <c r="Y10253" s="9" t="s">
        <v>655</v>
      </c>
      <c r="Z10253" s="9" t="s">
        <v>462</v>
      </c>
      <c r="AA10253" s="9" t="s">
        <v>198</v>
      </c>
      <c r="AB10253" s="9">
        <v>8053731</v>
      </c>
      <c r="AC10253" s="9" t="s">
        <v>11027</v>
      </c>
      <c r="AD10253" s="9" t="s">
        <v>231</v>
      </c>
      <c r="AE10253" s="5">
        <f t="shared" si="342"/>
        <v>0</v>
      </c>
      <c r="AF10253" s="5" t="str">
        <f t="shared" si="343"/>
        <v>katB</v>
      </c>
      <c r="AG10253" s="153"/>
      <c r="AH10253" s="153"/>
      <c r="AI10253" t="s">
        <v>201</v>
      </c>
      <c r="AJ10253" t="s">
        <v>17878</v>
      </c>
      <c r="AK10253" s="9" t="str">
        <f>VLOOKUP(Y10253,zdroj!D:AJ,33,0)</f>
        <v>katB</v>
      </c>
    </row>
    <row r="10254" spans="8:37" x14ac:dyDescent="0.25">
      <c r="H10254" s="8"/>
      <c r="I10254" s="8"/>
      <c r="N10254" s="23"/>
      <c r="O10254" s="24"/>
      <c r="P10254" s="19"/>
      <c r="Q10254" s="19"/>
      <c r="R10254" s="19"/>
      <c r="U10254" s="27"/>
      <c r="Y10254" s="9" t="s">
        <v>655</v>
      </c>
      <c r="Z10254" s="9" t="s">
        <v>462</v>
      </c>
      <c r="AA10254" s="9" t="s">
        <v>198</v>
      </c>
      <c r="AB10254" s="9">
        <v>84646969</v>
      </c>
      <c r="AC10254" s="9" t="s">
        <v>11028</v>
      </c>
      <c r="AD10254" s="9" t="s">
        <v>231</v>
      </c>
      <c r="AE10254" s="5">
        <f t="shared" si="342"/>
        <v>0</v>
      </c>
      <c r="AF10254" s="5" t="str">
        <f t="shared" si="343"/>
        <v>katB</v>
      </c>
      <c r="AG10254" s="153"/>
      <c r="AH10254" s="153"/>
      <c r="AI10254" t="s">
        <v>201</v>
      </c>
      <c r="AJ10254" t="s">
        <v>17878</v>
      </c>
      <c r="AK10254" s="9" t="str">
        <f>VLOOKUP(Y10254,zdroj!D:AJ,33,0)</f>
        <v>katB</v>
      </c>
    </row>
    <row r="10255" spans="8:37" x14ac:dyDescent="0.25">
      <c r="H10255" s="8"/>
      <c r="I10255" s="8"/>
      <c r="N10255" s="23"/>
      <c r="O10255" s="24"/>
      <c r="P10255" s="19"/>
      <c r="Q10255" s="19"/>
      <c r="R10255" s="19"/>
      <c r="U10255" s="27"/>
      <c r="Y10255" s="9" t="s">
        <v>655</v>
      </c>
      <c r="Z10255" s="9" t="s">
        <v>462</v>
      </c>
      <c r="AA10255" s="9" t="s">
        <v>198</v>
      </c>
      <c r="AB10255" s="9">
        <v>8053758</v>
      </c>
      <c r="AC10255" s="9" t="s">
        <v>11029</v>
      </c>
      <c r="AD10255" s="9" t="s">
        <v>231</v>
      </c>
      <c r="AE10255" s="5">
        <f t="shared" si="342"/>
        <v>0</v>
      </c>
      <c r="AF10255" s="5" t="str">
        <f t="shared" si="343"/>
        <v>katB</v>
      </c>
      <c r="AG10255" s="153"/>
      <c r="AH10255" s="153"/>
      <c r="AI10255" t="s">
        <v>201</v>
      </c>
      <c r="AJ10255" t="s">
        <v>17878</v>
      </c>
      <c r="AK10255" s="9" t="str">
        <f>VLOOKUP(Y10255,zdroj!D:AJ,33,0)</f>
        <v>katB</v>
      </c>
    </row>
    <row r="10256" spans="8:37" x14ac:dyDescent="0.25">
      <c r="H10256" s="8"/>
      <c r="I10256" s="8"/>
      <c r="N10256" s="23"/>
      <c r="O10256" s="24"/>
      <c r="P10256" s="19"/>
      <c r="Q10256" s="19"/>
      <c r="R10256" s="19"/>
      <c r="U10256" s="27"/>
      <c r="Y10256" s="9" t="s">
        <v>655</v>
      </c>
      <c r="Z10256" s="9" t="s">
        <v>462</v>
      </c>
      <c r="AA10256" s="9" t="s">
        <v>198</v>
      </c>
      <c r="AB10256" s="9">
        <v>8053766</v>
      </c>
      <c r="AC10256" s="9" t="s">
        <v>11030</v>
      </c>
      <c r="AD10256" s="9" t="s">
        <v>231</v>
      </c>
      <c r="AE10256" s="5">
        <f t="shared" si="342"/>
        <v>0</v>
      </c>
      <c r="AF10256" s="5" t="str">
        <f t="shared" si="343"/>
        <v>katB</v>
      </c>
      <c r="AG10256" s="153"/>
      <c r="AH10256" s="153"/>
      <c r="AI10256" t="s">
        <v>201</v>
      </c>
      <c r="AJ10256" t="s">
        <v>17878</v>
      </c>
      <c r="AK10256" s="9" t="str">
        <f>VLOOKUP(Y10256,zdroj!D:AJ,33,0)</f>
        <v>katB</v>
      </c>
    </row>
    <row r="10257" spans="8:37" x14ac:dyDescent="0.25">
      <c r="H10257" s="8"/>
      <c r="I10257" s="8"/>
      <c r="N10257" s="23"/>
      <c r="O10257" s="24"/>
      <c r="P10257" s="19"/>
      <c r="Q10257" s="19"/>
      <c r="R10257" s="19"/>
      <c r="U10257" s="27"/>
      <c r="Y10257" s="9" t="s">
        <v>655</v>
      </c>
      <c r="Z10257" s="9" t="s">
        <v>462</v>
      </c>
      <c r="AA10257" s="9" t="s">
        <v>198</v>
      </c>
      <c r="AB10257" s="9">
        <v>8053774</v>
      </c>
      <c r="AC10257" s="9" t="s">
        <v>11031</v>
      </c>
      <c r="AD10257" s="9" t="s">
        <v>231</v>
      </c>
      <c r="AE10257" s="5">
        <f t="shared" si="342"/>
        <v>0</v>
      </c>
      <c r="AF10257" s="5" t="str">
        <f t="shared" si="343"/>
        <v>katB</v>
      </c>
      <c r="AG10257" s="153"/>
      <c r="AH10257" s="153"/>
      <c r="AI10257" t="s">
        <v>201</v>
      </c>
      <c r="AJ10257" t="s">
        <v>17878</v>
      </c>
      <c r="AK10257" s="9" t="str">
        <f>VLOOKUP(Y10257,zdroj!D:AJ,33,0)</f>
        <v>katB</v>
      </c>
    </row>
    <row r="10258" spans="8:37" x14ac:dyDescent="0.25">
      <c r="H10258" s="8"/>
      <c r="I10258" s="8"/>
      <c r="N10258" s="23"/>
      <c r="O10258" s="24"/>
      <c r="P10258" s="19"/>
      <c r="Q10258" s="19"/>
      <c r="R10258" s="19"/>
      <c r="U10258" s="27"/>
      <c r="Y10258" s="9" t="s">
        <v>655</v>
      </c>
      <c r="Z10258" s="9" t="s">
        <v>462</v>
      </c>
      <c r="AA10258" s="9" t="s">
        <v>198</v>
      </c>
      <c r="AB10258" s="9">
        <v>8053782</v>
      </c>
      <c r="AC10258" s="9" t="s">
        <v>11032</v>
      </c>
      <c r="AD10258" s="9" t="s">
        <v>231</v>
      </c>
      <c r="AE10258" s="5">
        <f t="shared" si="342"/>
        <v>0</v>
      </c>
      <c r="AF10258" s="5" t="str">
        <f t="shared" si="343"/>
        <v>katB</v>
      </c>
      <c r="AG10258" s="153"/>
      <c r="AH10258" s="153"/>
      <c r="AI10258" t="s">
        <v>201</v>
      </c>
      <c r="AJ10258" t="s">
        <v>17878</v>
      </c>
      <c r="AK10258" s="9" t="str">
        <f>VLOOKUP(Y10258,zdroj!D:AJ,33,0)</f>
        <v>katB</v>
      </c>
    </row>
    <row r="10259" spans="8:37" x14ac:dyDescent="0.25">
      <c r="H10259" s="8"/>
      <c r="I10259" s="8"/>
      <c r="N10259" s="23"/>
      <c r="O10259" s="24"/>
      <c r="P10259" s="19"/>
      <c r="Q10259" s="19"/>
      <c r="R10259" s="19"/>
      <c r="U10259" s="27"/>
      <c r="Y10259" s="9" t="s">
        <v>655</v>
      </c>
      <c r="Z10259" s="9" t="s">
        <v>462</v>
      </c>
      <c r="AA10259" s="9" t="s">
        <v>198</v>
      </c>
      <c r="AB10259" s="9">
        <v>8053791</v>
      </c>
      <c r="AC10259" s="9" t="s">
        <v>11033</v>
      </c>
      <c r="AD10259" s="9" t="s">
        <v>231</v>
      </c>
      <c r="AE10259" s="5">
        <f t="shared" si="342"/>
        <v>0</v>
      </c>
      <c r="AF10259" s="5" t="str">
        <f t="shared" si="343"/>
        <v>katB</v>
      </c>
      <c r="AG10259" s="153"/>
      <c r="AH10259" s="153"/>
      <c r="AI10259" t="s">
        <v>17879</v>
      </c>
      <c r="AJ10259" t="s">
        <v>17878</v>
      </c>
      <c r="AK10259" s="9" t="str">
        <f>VLOOKUP(Y10259,zdroj!D:AJ,33,0)</f>
        <v>katB</v>
      </c>
    </row>
    <row r="10260" spans="8:37" x14ac:dyDescent="0.25">
      <c r="H10260" s="8"/>
      <c r="I10260" s="8"/>
      <c r="N10260" s="23"/>
      <c r="O10260" s="24"/>
      <c r="P10260" s="19"/>
      <c r="Q10260" s="19"/>
      <c r="R10260" s="19"/>
      <c r="U10260" s="27"/>
      <c r="Y10260" s="9" t="s">
        <v>655</v>
      </c>
      <c r="Z10260" s="9" t="s">
        <v>462</v>
      </c>
      <c r="AA10260" s="9" t="s">
        <v>198</v>
      </c>
      <c r="AB10260" s="9">
        <v>8053804</v>
      </c>
      <c r="AC10260" s="9" t="s">
        <v>11034</v>
      </c>
      <c r="AD10260" s="9" t="s">
        <v>231</v>
      </c>
      <c r="AE10260" s="5">
        <f t="shared" si="342"/>
        <v>0</v>
      </c>
      <c r="AF10260" s="5" t="str">
        <f t="shared" si="343"/>
        <v>katB</v>
      </c>
      <c r="AG10260" s="153"/>
      <c r="AH10260" s="153"/>
      <c r="AI10260" t="s">
        <v>201</v>
      </c>
      <c r="AJ10260" t="s">
        <v>17878</v>
      </c>
      <c r="AK10260" s="9" t="str">
        <f>VLOOKUP(Y10260,zdroj!D:AJ,33,0)</f>
        <v>katB</v>
      </c>
    </row>
    <row r="10261" spans="8:37" x14ac:dyDescent="0.25">
      <c r="H10261" s="8"/>
      <c r="I10261" s="8"/>
      <c r="N10261" s="23"/>
      <c r="O10261" s="24"/>
      <c r="P10261" s="19"/>
      <c r="Q10261" s="19"/>
      <c r="R10261" s="19"/>
      <c r="U10261" s="27"/>
      <c r="Y10261" s="9" t="s">
        <v>655</v>
      </c>
      <c r="Z10261" s="9" t="s">
        <v>462</v>
      </c>
      <c r="AA10261" s="9" t="s">
        <v>198</v>
      </c>
      <c r="AB10261" s="9">
        <v>8053367</v>
      </c>
      <c r="AC10261" s="9" t="s">
        <v>11035</v>
      </c>
      <c r="AD10261" s="9" t="s">
        <v>231</v>
      </c>
      <c r="AE10261" s="5">
        <f t="shared" si="342"/>
        <v>0</v>
      </c>
      <c r="AF10261" s="5" t="str">
        <f t="shared" si="343"/>
        <v>katB</v>
      </c>
      <c r="AG10261" s="153"/>
      <c r="AH10261" s="153"/>
      <c r="AI10261" t="s">
        <v>17879</v>
      </c>
      <c r="AJ10261" t="s">
        <v>17878</v>
      </c>
      <c r="AK10261" s="9" t="str">
        <f>VLOOKUP(Y10261,zdroj!D:AJ,33,0)</f>
        <v>katB</v>
      </c>
    </row>
    <row r="10262" spans="8:37" x14ac:dyDescent="0.25">
      <c r="H10262" s="8"/>
      <c r="I10262" s="8"/>
      <c r="N10262" s="23"/>
      <c r="O10262" s="24"/>
      <c r="P10262" s="19"/>
      <c r="Q10262" s="19"/>
      <c r="R10262" s="19"/>
      <c r="U10262" s="27"/>
      <c r="Y10262" s="9" t="s">
        <v>655</v>
      </c>
      <c r="Z10262" s="9" t="s">
        <v>462</v>
      </c>
      <c r="AA10262" s="9" t="s">
        <v>198</v>
      </c>
      <c r="AB10262" s="9">
        <v>8053812</v>
      </c>
      <c r="AC10262" s="9" t="s">
        <v>11036</v>
      </c>
      <c r="AD10262" s="9" t="s">
        <v>231</v>
      </c>
      <c r="AE10262" s="5">
        <f t="shared" si="342"/>
        <v>0</v>
      </c>
      <c r="AF10262" s="5" t="str">
        <f t="shared" si="343"/>
        <v>katB</v>
      </c>
      <c r="AG10262" s="153"/>
      <c r="AH10262" s="153"/>
      <c r="AI10262" t="s">
        <v>201</v>
      </c>
      <c r="AJ10262" t="s">
        <v>17878</v>
      </c>
      <c r="AK10262" s="9" t="str">
        <f>VLOOKUP(Y10262,zdroj!D:AJ,33,0)</f>
        <v>katB</v>
      </c>
    </row>
    <row r="10263" spans="8:37" x14ac:dyDescent="0.25">
      <c r="H10263" s="8"/>
      <c r="I10263" s="8"/>
      <c r="N10263" s="23"/>
      <c r="O10263" s="24"/>
      <c r="P10263" s="19"/>
      <c r="Q10263" s="19"/>
      <c r="R10263" s="19"/>
      <c r="U10263" s="27"/>
      <c r="Y10263" s="9" t="s">
        <v>655</v>
      </c>
      <c r="Z10263" s="9" t="s">
        <v>462</v>
      </c>
      <c r="AA10263" s="9" t="s">
        <v>198</v>
      </c>
      <c r="AB10263" s="9">
        <v>8053821</v>
      </c>
      <c r="AC10263" s="9" t="s">
        <v>11037</v>
      </c>
      <c r="AD10263" s="9" t="s">
        <v>231</v>
      </c>
      <c r="AE10263" s="5">
        <f t="shared" si="342"/>
        <v>0</v>
      </c>
      <c r="AF10263" s="5" t="str">
        <f t="shared" si="343"/>
        <v>katB</v>
      </c>
      <c r="AG10263" s="153"/>
      <c r="AH10263" s="153"/>
      <c r="AI10263" t="s">
        <v>201</v>
      </c>
      <c r="AJ10263" t="s">
        <v>17878</v>
      </c>
      <c r="AK10263" s="9" t="str">
        <f>VLOOKUP(Y10263,zdroj!D:AJ,33,0)</f>
        <v>katB</v>
      </c>
    </row>
    <row r="10264" spans="8:37" x14ac:dyDescent="0.25">
      <c r="H10264" s="8"/>
      <c r="I10264" s="8"/>
      <c r="N10264" s="23"/>
      <c r="O10264" s="24"/>
      <c r="P10264" s="19"/>
      <c r="Q10264" s="19"/>
      <c r="R10264" s="19"/>
      <c r="U10264" s="27"/>
      <c r="Y10264" s="9" t="s">
        <v>655</v>
      </c>
      <c r="Z10264" s="9" t="s">
        <v>462</v>
      </c>
      <c r="AA10264" s="9" t="s">
        <v>198</v>
      </c>
      <c r="AB10264" s="9">
        <v>8053839</v>
      </c>
      <c r="AC10264" s="9" t="s">
        <v>11038</v>
      </c>
      <c r="AD10264" s="9" t="s">
        <v>231</v>
      </c>
      <c r="AE10264" s="5">
        <f t="shared" si="342"/>
        <v>0</v>
      </c>
      <c r="AF10264" s="5" t="str">
        <f t="shared" si="343"/>
        <v>katB</v>
      </c>
      <c r="AG10264" s="153"/>
      <c r="AH10264" s="153"/>
      <c r="AI10264" t="s">
        <v>201</v>
      </c>
      <c r="AJ10264" t="s">
        <v>17878</v>
      </c>
      <c r="AK10264" s="9" t="str">
        <f>VLOOKUP(Y10264,zdroj!D:AJ,33,0)</f>
        <v>katB</v>
      </c>
    </row>
    <row r="10265" spans="8:37" x14ac:dyDescent="0.25">
      <c r="H10265" s="8"/>
      <c r="I10265" s="8"/>
      <c r="N10265" s="23"/>
      <c r="O10265" s="24"/>
      <c r="P10265" s="19"/>
      <c r="Q10265" s="19"/>
      <c r="R10265" s="19"/>
      <c r="U10265" s="27"/>
      <c r="Y10265" s="9" t="s">
        <v>655</v>
      </c>
      <c r="Z10265" s="9" t="s">
        <v>462</v>
      </c>
      <c r="AA10265" s="9" t="s">
        <v>198</v>
      </c>
      <c r="AB10265" s="9">
        <v>8053855</v>
      </c>
      <c r="AC10265" s="9" t="s">
        <v>11039</v>
      </c>
      <c r="AD10265" s="9" t="s">
        <v>231</v>
      </c>
      <c r="AE10265" s="5">
        <f t="shared" si="342"/>
        <v>0</v>
      </c>
      <c r="AF10265" s="5" t="str">
        <f t="shared" si="343"/>
        <v>katB</v>
      </c>
      <c r="AG10265" s="153"/>
      <c r="AH10265" s="153"/>
      <c r="AI10265" t="s">
        <v>201</v>
      </c>
      <c r="AJ10265" t="s">
        <v>17878</v>
      </c>
      <c r="AK10265" s="9" t="str">
        <f>VLOOKUP(Y10265,zdroj!D:AJ,33,0)</f>
        <v>katB</v>
      </c>
    </row>
    <row r="10266" spans="8:37" x14ac:dyDescent="0.25">
      <c r="H10266" s="8"/>
      <c r="I10266" s="8"/>
      <c r="N10266" s="23"/>
      <c r="O10266" s="24"/>
      <c r="P10266" s="19"/>
      <c r="Q10266" s="19"/>
      <c r="R10266" s="19"/>
      <c r="U10266" s="27"/>
      <c r="Y10266" s="9" t="s">
        <v>655</v>
      </c>
      <c r="Z10266" s="9" t="s">
        <v>462</v>
      </c>
      <c r="AA10266" s="9" t="s">
        <v>198</v>
      </c>
      <c r="AB10266" s="9">
        <v>8053863</v>
      </c>
      <c r="AC10266" s="9" t="s">
        <v>11040</v>
      </c>
      <c r="AD10266" s="9" t="s">
        <v>231</v>
      </c>
      <c r="AE10266" s="5">
        <f t="shared" si="342"/>
        <v>0</v>
      </c>
      <c r="AF10266" s="5" t="str">
        <f t="shared" si="343"/>
        <v>katB</v>
      </c>
      <c r="AG10266" s="153"/>
      <c r="AH10266" s="153"/>
      <c r="AI10266" t="s">
        <v>201</v>
      </c>
      <c r="AJ10266" t="s">
        <v>17878</v>
      </c>
      <c r="AK10266" s="9" t="str">
        <f>VLOOKUP(Y10266,zdroj!D:AJ,33,0)</f>
        <v>katB</v>
      </c>
    </row>
    <row r="10267" spans="8:37" x14ac:dyDescent="0.25">
      <c r="H10267" s="8"/>
      <c r="I10267" s="8"/>
      <c r="N10267" s="23"/>
      <c r="O10267" s="24"/>
      <c r="P10267" s="19"/>
      <c r="Q10267" s="19"/>
      <c r="R10267" s="19"/>
      <c r="U10267" s="27"/>
      <c r="Y10267" s="9" t="s">
        <v>655</v>
      </c>
      <c r="Z10267" s="9" t="s">
        <v>462</v>
      </c>
      <c r="AA10267" s="9" t="s">
        <v>198</v>
      </c>
      <c r="AB10267" s="9">
        <v>8053871</v>
      </c>
      <c r="AC10267" s="9" t="s">
        <v>11041</v>
      </c>
      <c r="AD10267" s="9" t="s">
        <v>231</v>
      </c>
      <c r="AE10267" s="5">
        <f t="shared" si="342"/>
        <v>0</v>
      </c>
      <c r="AF10267" s="5" t="str">
        <f t="shared" si="343"/>
        <v>katB</v>
      </c>
      <c r="AG10267" s="153"/>
      <c r="AH10267" s="153"/>
      <c r="AI10267" t="s">
        <v>201</v>
      </c>
      <c r="AJ10267" t="s">
        <v>17878</v>
      </c>
      <c r="AK10267" s="9" t="str">
        <f>VLOOKUP(Y10267,zdroj!D:AJ,33,0)</f>
        <v>katB</v>
      </c>
    </row>
    <row r="10268" spans="8:37" x14ac:dyDescent="0.25">
      <c r="H10268" s="8"/>
      <c r="I10268" s="8"/>
      <c r="N10268" s="23"/>
      <c r="O10268" s="24"/>
      <c r="P10268" s="19"/>
      <c r="Q10268" s="19"/>
      <c r="R10268" s="19"/>
      <c r="U10268" s="27"/>
      <c r="Y10268" s="9" t="s">
        <v>655</v>
      </c>
      <c r="Z10268" s="9" t="s">
        <v>462</v>
      </c>
      <c r="AA10268" s="9" t="s">
        <v>198</v>
      </c>
      <c r="AB10268" s="9">
        <v>8053880</v>
      </c>
      <c r="AC10268" s="9" t="s">
        <v>11042</v>
      </c>
      <c r="AD10268" s="9" t="s">
        <v>231</v>
      </c>
      <c r="AE10268" s="5">
        <f t="shared" si="342"/>
        <v>0</v>
      </c>
      <c r="AF10268" s="5" t="str">
        <f t="shared" si="343"/>
        <v>katB</v>
      </c>
      <c r="AG10268" s="153"/>
      <c r="AH10268" s="153"/>
      <c r="AI10268" t="s">
        <v>201</v>
      </c>
      <c r="AJ10268" t="s">
        <v>17878</v>
      </c>
      <c r="AK10268" s="9" t="str">
        <f>VLOOKUP(Y10268,zdroj!D:AJ,33,0)</f>
        <v>katB</v>
      </c>
    </row>
    <row r="10269" spans="8:37" x14ac:dyDescent="0.25">
      <c r="H10269" s="8"/>
      <c r="I10269" s="8"/>
      <c r="N10269" s="23"/>
      <c r="O10269" s="24"/>
      <c r="P10269" s="19"/>
      <c r="Q10269" s="19"/>
      <c r="R10269" s="19"/>
      <c r="U10269" s="27"/>
      <c r="Y10269" s="9" t="s">
        <v>655</v>
      </c>
      <c r="Z10269" s="9" t="s">
        <v>462</v>
      </c>
      <c r="AA10269" s="9" t="s">
        <v>198</v>
      </c>
      <c r="AB10269" s="9">
        <v>8053898</v>
      </c>
      <c r="AC10269" s="9" t="s">
        <v>11043</v>
      </c>
      <c r="AD10269" s="9" t="s">
        <v>231</v>
      </c>
      <c r="AE10269" s="5">
        <f t="shared" si="342"/>
        <v>0</v>
      </c>
      <c r="AF10269" s="5" t="str">
        <f t="shared" si="343"/>
        <v>katB</v>
      </c>
      <c r="AG10269" s="153"/>
      <c r="AH10269" s="153"/>
      <c r="AI10269" t="s">
        <v>201</v>
      </c>
      <c r="AJ10269" t="s">
        <v>17878</v>
      </c>
      <c r="AK10269" s="9" t="str">
        <f>VLOOKUP(Y10269,zdroj!D:AJ,33,0)</f>
        <v>katB</v>
      </c>
    </row>
    <row r="10270" spans="8:37" x14ac:dyDescent="0.25">
      <c r="H10270" s="8"/>
      <c r="I10270" s="8"/>
      <c r="N10270" s="23"/>
      <c r="O10270" s="24"/>
      <c r="P10270" s="19"/>
      <c r="Q10270" s="19"/>
      <c r="R10270" s="19"/>
      <c r="U10270" s="27"/>
      <c r="Y10270" s="9" t="s">
        <v>655</v>
      </c>
      <c r="Z10270" s="9" t="s">
        <v>462</v>
      </c>
      <c r="AA10270" s="9" t="s">
        <v>198</v>
      </c>
      <c r="AB10270" s="9">
        <v>8053901</v>
      </c>
      <c r="AC10270" s="9" t="s">
        <v>11044</v>
      </c>
      <c r="AD10270" s="9" t="s">
        <v>231</v>
      </c>
      <c r="AE10270" s="5">
        <f t="shared" si="342"/>
        <v>0</v>
      </c>
      <c r="AF10270" s="5" t="str">
        <f t="shared" si="343"/>
        <v>katB</v>
      </c>
      <c r="AG10270" s="153"/>
      <c r="AH10270" s="153"/>
      <c r="AI10270" t="s">
        <v>201</v>
      </c>
      <c r="AJ10270" t="s">
        <v>17878</v>
      </c>
      <c r="AK10270" s="9" t="str">
        <f>VLOOKUP(Y10270,zdroj!D:AJ,33,0)</f>
        <v>katB</v>
      </c>
    </row>
    <row r="10271" spans="8:37" x14ac:dyDescent="0.25">
      <c r="H10271" s="8"/>
      <c r="I10271" s="8"/>
      <c r="N10271" s="23"/>
      <c r="O10271" s="24"/>
      <c r="P10271" s="19"/>
      <c r="Q10271" s="19"/>
      <c r="R10271" s="19"/>
      <c r="U10271" s="27"/>
      <c r="Y10271" s="9" t="s">
        <v>655</v>
      </c>
      <c r="Z10271" s="9" t="s">
        <v>462</v>
      </c>
      <c r="AA10271" s="9" t="s">
        <v>198</v>
      </c>
      <c r="AB10271" s="9">
        <v>8053375</v>
      </c>
      <c r="AC10271" s="9" t="s">
        <v>11045</v>
      </c>
      <c r="AD10271" s="9" t="s">
        <v>231</v>
      </c>
      <c r="AE10271" s="5">
        <f t="shared" si="342"/>
        <v>0</v>
      </c>
      <c r="AF10271" s="5" t="str">
        <f t="shared" si="343"/>
        <v>katB</v>
      </c>
      <c r="AG10271" s="153"/>
      <c r="AH10271" s="153"/>
      <c r="AI10271" t="s">
        <v>201</v>
      </c>
      <c r="AJ10271" t="s">
        <v>17878</v>
      </c>
      <c r="AK10271" s="9" t="str">
        <f>VLOOKUP(Y10271,zdroj!D:AJ,33,0)</f>
        <v>katB</v>
      </c>
    </row>
    <row r="10272" spans="8:37" x14ac:dyDescent="0.25">
      <c r="H10272" s="8"/>
      <c r="I10272" s="8"/>
      <c r="N10272" s="23"/>
      <c r="O10272" s="24"/>
      <c r="P10272" s="19"/>
      <c r="Q10272" s="19"/>
      <c r="R10272" s="19"/>
      <c r="U10272" s="27"/>
      <c r="Y10272" s="9" t="s">
        <v>655</v>
      </c>
      <c r="Z10272" s="9" t="s">
        <v>462</v>
      </c>
      <c r="AA10272" s="9" t="s">
        <v>198</v>
      </c>
      <c r="AB10272" s="9">
        <v>8053910</v>
      </c>
      <c r="AC10272" s="9" t="s">
        <v>11046</v>
      </c>
      <c r="AD10272" s="9" t="s">
        <v>231</v>
      </c>
      <c r="AE10272" s="5">
        <f t="shared" si="342"/>
        <v>0</v>
      </c>
      <c r="AF10272" s="5" t="str">
        <f t="shared" si="343"/>
        <v>katB</v>
      </c>
      <c r="AG10272" s="153"/>
      <c r="AH10272" s="153"/>
      <c r="AI10272" t="s">
        <v>201</v>
      </c>
      <c r="AJ10272" t="s">
        <v>17878</v>
      </c>
      <c r="AK10272" s="9" t="str">
        <f>VLOOKUP(Y10272,zdroj!D:AJ,33,0)</f>
        <v>katB</v>
      </c>
    </row>
    <row r="10273" spans="8:37" x14ac:dyDescent="0.25">
      <c r="H10273" s="8"/>
      <c r="I10273" s="8"/>
      <c r="N10273" s="23"/>
      <c r="O10273" s="24"/>
      <c r="P10273" s="19"/>
      <c r="Q10273" s="19"/>
      <c r="R10273" s="19"/>
      <c r="U10273" s="27"/>
      <c r="Y10273" s="9" t="s">
        <v>655</v>
      </c>
      <c r="Z10273" s="9" t="s">
        <v>462</v>
      </c>
      <c r="AA10273" s="9" t="s">
        <v>198</v>
      </c>
      <c r="AB10273" s="9">
        <v>8053928</v>
      </c>
      <c r="AC10273" s="9" t="s">
        <v>11047</v>
      </c>
      <c r="AD10273" s="9" t="s">
        <v>231</v>
      </c>
      <c r="AE10273" s="5">
        <f t="shared" si="342"/>
        <v>0</v>
      </c>
      <c r="AF10273" s="5" t="str">
        <f t="shared" si="343"/>
        <v>katB</v>
      </c>
      <c r="AG10273" s="153"/>
      <c r="AH10273" s="153"/>
      <c r="AI10273" t="s">
        <v>201</v>
      </c>
      <c r="AJ10273" t="s">
        <v>17878</v>
      </c>
      <c r="AK10273" s="9" t="str">
        <f>VLOOKUP(Y10273,zdroj!D:AJ,33,0)</f>
        <v>katB</v>
      </c>
    </row>
    <row r="10274" spans="8:37" x14ac:dyDescent="0.25">
      <c r="H10274" s="8"/>
      <c r="I10274" s="8"/>
      <c r="N10274" s="23"/>
      <c r="O10274" s="24"/>
      <c r="P10274" s="19"/>
      <c r="Q10274" s="19"/>
      <c r="R10274" s="19"/>
      <c r="U10274" s="27"/>
      <c r="Y10274" s="9" t="s">
        <v>655</v>
      </c>
      <c r="Z10274" s="9" t="s">
        <v>462</v>
      </c>
      <c r="AA10274" s="9" t="s">
        <v>198</v>
      </c>
      <c r="AB10274" s="9">
        <v>8053936</v>
      </c>
      <c r="AC10274" s="9" t="s">
        <v>11048</v>
      </c>
      <c r="AD10274" s="9" t="s">
        <v>231</v>
      </c>
      <c r="AE10274" s="5">
        <f t="shared" si="342"/>
        <v>0</v>
      </c>
      <c r="AF10274" s="5" t="str">
        <f t="shared" si="343"/>
        <v>katB</v>
      </c>
      <c r="AG10274" s="153"/>
      <c r="AH10274" s="153"/>
      <c r="AI10274" t="s">
        <v>201</v>
      </c>
      <c r="AJ10274" t="s">
        <v>17878</v>
      </c>
      <c r="AK10274" s="9" t="str">
        <f>VLOOKUP(Y10274,zdroj!D:AJ,33,0)</f>
        <v>katB</v>
      </c>
    </row>
    <row r="10275" spans="8:37" x14ac:dyDescent="0.25">
      <c r="H10275" s="8"/>
      <c r="I10275" s="8"/>
      <c r="N10275" s="23"/>
      <c r="O10275" s="24"/>
      <c r="P10275" s="19"/>
      <c r="Q10275" s="19"/>
      <c r="R10275" s="19"/>
      <c r="U10275" s="27"/>
      <c r="Y10275" s="9" t="s">
        <v>655</v>
      </c>
      <c r="Z10275" s="9" t="s">
        <v>462</v>
      </c>
      <c r="AA10275" s="9" t="s">
        <v>198</v>
      </c>
      <c r="AB10275" s="9">
        <v>8053944</v>
      </c>
      <c r="AC10275" s="9" t="s">
        <v>11049</v>
      </c>
      <c r="AD10275" s="9" t="s">
        <v>231</v>
      </c>
      <c r="AE10275" s="5">
        <f t="shared" si="342"/>
        <v>0</v>
      </c>
      <c r="AF10275" s="5" t="str">
        <f t="shared" si="343"/>
        <v>katB</v>
      </c>
      <c r="AG10275" s="153"/>
      <c r="AH10275" s="153"/>
      <c r="AI10275" t="s">
        <v>201</v>
      </c>
      <c r="AJ10275" t="s">
        <v>17878</v>
      </c>
      <c r="AK10275" s="9" t="str">
        <f>VLOOKUP(Y10275,zdroj!D:AJ,33,0)</f>
        <v>katB</v>
      </c>
    </row>
    <row r="10276" spans="8:37" x14ac:dyDescent="0.25">
      <c r="H10276" s="8"/>
      <c r="I10276" s="8"/>
      <c r="N10276" s="23"/>
      <c r="O10276" s="24"/>
      <c r="P10276" s="19"/>
      <c r="Q10276" s="19"/>
      <c r="R10276" s="19"/>
      <c r="U10276" s="27"/>
      <c r="Y10276" s="9" t="s">
        <v>655</v>
      </c>
      <c r="Z10276" s="9" t="s">
        <v>462</v>
      </c>
      <c r="AA10276" s="9" t="s">
        <v>198</v>
      </c>
      <c r="AB10276" s="9">
        <v>8053952</v>
      </c>
      <c r="AC10276" s="9" t="s">
        <v>11050</v>
      </c>
      <c r="AD10276" s="9" t="s">
        <v>231</v>
      </c>
      <c r="AE10276" s="5">
        <f t="shared" si="342"/>
        <v>0</v>
      </c>
      <c r="AF10276" s="5" t="str">
        <f t="shared" si="343"/>
        <v>katB</v>
      </c>
      <c r="AG10276" s="153"/>
      <c r="AH10276" s="153"/>
      <c r="AI10276" t="s">
        <v>229</v>
      </c>
      <c r="AJ10276" t="s">
        <v>17878</v>
      </c>
      <c r="AK10276" s="9" t="str">
        <f>VLOOKUP(Y10276,zdroj!D:AJ,33,0)</f>
        <v>katB</v>
      </c>
    </row>
    <row r="10277" spans="8:37" x14ac:dyDescent="0.25">
      <c r="H10277" s="8"/>
      <c r="I10277" s="8"/>
      <c r="N10277" s="23"/>
      <c r="O10277" s="24"/>
      <c r="P10277" s="19"/>
      <c r="Q10277" s="19"/>
      <c r="R10277" s="19"/>
      <c r="U10277" s="27"/>
      <c r="Y10277" s="9" t="s">
        <v>655</v>
      </c>
      <c r="Z10277" s="9" t="s">
        <v>462</v>
      </c>
      <c r="AA10277" s="9" t="s">
        <v>198</v>
      </c>
      <c r="AB10277" s="9">
        <v>8053961</v>
      </c>
      <c r="AC10277" s="9" t="s">
        <v>11051</v>
      </c>
      <c r="AD10277" s="9" t="s">
        <v>231</v>
      </c>
      <c r="AE10277" s="5">
        <f t="shared" si="342"/>
        <v>0</v>
      </c>
      <c r="AF10277" s="5" t="str">
        <f t="shared" si="343"/>
        <v>katB</v>
      </c>
      <c r="AG10277" s="153"/>
      <c r="AH10277" s="153"/>
      <c r="AI10277" t="s">
        <v>17879</v>
      </c>
      <c r="AJ10277" t="s">
        <v>17878</v>
      </c>
      <c r="AK10277" s="9" t="str">
        <f>VLOOKUP(Y10277,zdroj!D:AJ,33,0)</f>
        <v>katB</v>
      </c>
    </row>
    <row r="10278" spans="8:37" x14ac:dyDescent="0.25">
      <c r="H10278" s="8"/>
      <c r="I10278" s="8"/>
      <c r="N10278" s="23"/>
      <c r="O10278" s="24"/>
      <c r="P10278" s="19"/>
      <c r="Q10278" s="19"/>
      <c r="R10278" s="19"/>
      <c r="U10278" s="27"/>
      <c r="Y10278" s="9" t="s">
        <v>655</v>
      </c>
      <c r="Z10278" s="9" t="s">
        <v>462</v>
      </c>
      <c r="AA10278" s="9" t="s">
        <v>198</v>
      </c>
      <c r="AB10278" s="9">
        <v>8053979</v>
      </c>
      <c r="AC10278" s="9" t="s">
        <v>11052</v>
      </c>
      <c r="AD10278" s="9" t="s">
        <v>231</v>
      </c>
      <c r="AE10278" s="5">
        <f t="shared" si="342"/>
        <v>0</v>
      </c>
      <c r="AF10278" s="5" t="str">
        <f t="shared" si="343"/>
        <v>katB</v>
      </c>
      <c r="AG10278" s="153"/>
      <c r="AH10278" s="153"/>
      <c r="AI10278" t="s">
        <v>201</v>
      </c>
      <c r="AJ10278" t="s">
        <v>17878</v>
      </c>
      <c r="AK10278" s="9" t="str">
        <f>VLOOKUP(Y10278,zdroj!D:AJ,33,0)</f>
        <v>katB</v>
      </c>
    </row>
    <row r="10279" spans="8:37" x14ac:dyDescent="0.25">
      <c r="H10279" s="8"/>
      <c r="I10279" s="8"/>
      <c r="N10279" s="23"/>
      <c r="O10279" s="24"/>
      <c r="P10279" s="19"/>
      <c r="Q10279" s="19"/>
      <c r="R10279" s="19"/>
      <c r="U10279" s="27"/>
      <c r="Y10279" s="9" t="s">
        <v>655</v>
      </c>
      <c r="Z10279" s="9" t="s">
        <v>462</v>
      </c>
      <c r="AA10279" s="9" t="s">
        <v>198</v>
      </c>
      <c r="AB10279" s="9">
        <v>8053987</v>
      </c>
      <c r="AC10279" s="9" t="s">
        <v>11053</v>
      </c>
      <c r="AD10279" s="9" t="s">
        <v>231</v>
      </c>
      <c r="AE10279" s="5">
        <f t="shared" si="342"/>
        <v>0</v>
      </c>
      <c r="AF10279" s="5" t="str">
        <f t="shared" si="343"/>
        <v>katB</v>
      </c>
      <c r="AG10279" s="153"/>
      <c r="AH10279" s="153"/>
      <c r="AI10279" t="s">
        <v>201</v>
      </c>
      <c r="AJ10279" t="s">
        <v>17878</v>
      </c>
      <c r="AK10279" s="9" t="str">
        <f>VLOOKUP(Y10279,zdroj!D:AJ,33,0)</f>
        <v>katB</v>
      </c>
    </row>
    <row r="10280" spans="8:37" x14ac:dyDescent="0.25">
      <c r="H10280" s="8"/>
      <c r="I10280" s="8"/>
      <c r="N10280" s="23"/>
      <c r="O10280" s="24"/>
      <c r="P10280" s="19"/>
      <c r="Q10280" s="19"/>
      <c r="R10280" s="19"/>
      <c r="U10280" s="27"/>
      <c r="Y10280" s="9" t="s">
        <v>655</v>
      </c>
      <c r="Z10280" s="9" t="s">
        <v>462</v>
      </c>
      <c r="AA10280" s="9" t="s">
        <v>198</v>
      </c>
      <c r="AB10280" s="9">
        <v>8053995</v>
      </c>
      <c r="AC10280" s="9" t="s">
        <v>11054</v>
      </c>
      <c r="AD10280" s="9" t="s">
        <v>231</v>
      </c>
      <c r="AE10280" s="5">
        <f t="shared" si="342"/>
        <v>0</v>
      </c>
      <c r="AF10280" s="5" t="str">
        <f t="shared" si="343"/>
        <v>katB</v>
      </c>
      <c r="AG10280" s="153"/>
      <c r="AH10280" s="153"/>
      <c r="AI10280" t="s">
        <v>201</v>
      </c>
      <c r="AJ10280" t="s">
        <v>17878</v>
      </c>
      <c r="AK10280" s="9" t="str">
        <f>VLOOKUP(Y10280,zdroj!D:AJ,33,0)</f>
        <v>katB</v>
      </c>
    </row>
    <row r="10281" spans="8:37" x14ac:dyDescent="0.25">
      <c r="H10281" s="8"/>
      <c r="I10281" s="8"/>
      <c r="N10281" s="23"/>
      <c r="O10281" s="24"/>
      <c r="P10281" s="19"/>
      <c r="Q10281" s="19"/>
      <c r="R10281" s="19"/>
      <c r="U10281" s="27"/>
      <c r="Y10281" s="9" t="s">
        <v>655</v>
      </c>
      <c r="Z10281" s="9" t="s">
        <v>462</v>
      </c>
      <c r="AA10281" s="9" t="s">
        <v>198</v>
      </c>
      <c r="AB10281" s="9">
        <v>8054002</v>
      </c>
      <c r="AC10281" s="9" t="s">
        <v>11055</v>
      </c>
      <c r="AD10281" s="9" t="s">
        <v>231</v>
      </c>
      <c r="AE10281" s="5">
        <f t="shared" si="342"/>
        <v>0</v>
      </c>
      <c r="AF10281" s="5" t="str">
        <f t="shared" si="343"/>
        <v>katB</v>
      </c>
      <c r="AG10281" s="153"/>
      <c r="AH10281" s="153"/>
      <c r="AI10281" t="s">
        <v>201</v>
      </c>
      <c r="AJ10281" t="s">
        <v>17878</v>
      </c>
      <c r="AK10281" s="9" t="str">
        <f>VLOOKUP(Y10281,zdroj!D:AJ,33,0)</f>
        <v>katB</v>
      </c>
    </row>
    <row r="10282" spans="8:37" x14ac:dyDescent="0.25">
      <c r="H10282" s="8"/>
      <c r="I10282" s="8"/>
      <c r="N10282" s="23"/>
      <c r="O10282" s="24"/>
      <c r="P10282" s="19"/>
      <c r="Q10282" s="19"/>
      <c r="R10282" s="19"/>
      <c r="U10282" s="27"/>
      <c r="Y10282" s="9" t="s">
        <v>655</v>
      </c>
      <c r="Z10282" s="9" t="s">
        <v>462</v>
      </c>
      <c r="AA10282" s="9" t="s">
        <v>198</v>
      </c>
      <c r="AB10282" s="9">
        <v>8053383</v>
      </c>
      <c r="AC10282" s="9" t="s">
        <v>11056</v>
      </c>
      <c r="AD10282" s="9" t="s">
        <v>231</v>
      </c>
      <c r="AE10282" s="5">
        <f t="shared" si="342"/>
        <v>0</v>
      </c>
      <c r="AF10282" s="5" t="str">
        <f t="shared" si="343"/>
        <v>katB</v>
      </c>
      <c r="AG10282" s="153"/>
      <c r="AH10282" s="153"/>
      <c r="AI10282" t="s">
        <v>201</v>
      </c>
      <c r="AJ10282" t="s">
        <v>17878</v>
      </c>
      <c r="AK10282" s="9" t="str">
        <f>VLOOKUP(Y10282,zdroj!D:AJ,33,0)</f>
        <v>katB</v>
      </c>
    </row>
    <row r="10283" spans="8:37" x14ac:dyDescent="0.25">
      <c r="H10283" s="8"/>
      <c r="I10283" s="8"/>
      <c r="N10283" s="23"/>
      <c r="O10283" s="24"/>
      <c r="P10283" s="19"/>
      <c r="Q10283" s="19"/>
      <c r="R10283" s="19"/>
      <c r="U10283" s="27"/>
      <c r="Y10283" s="9" t="s">
        <v>655</v>
      </c>
      <c r="Z10283" s="9" t="s">
        <v>462</v>
      </c>
      <c r="AA10283" s="9" t="s">
        <v>198</v>
      </c>
      <c r="AB10283" s="9">
        <v>8054011</v>
      </c>
      <c r="AC10283" s="9" t="s">
        <v>11057</v>
      </c>
      <c r="AD10283" s="9" t="s">
        <v>231</v>
      </c>
      <c r="AE10283" s="5">
        <f t="shared" si="342"/>
        <v>0</v>
      </c>
      <c r="AF10283" s="5" t="str">
        <f t="shared" si="343"/>
        <v>katB</v>
      </c>
      <c r="AG10283" s="153"/>
      <c r="AH10283" s="153"/>
      <c r="AI10283" t="s">
        <v>201</v>
      </c>
      <c r="AJ10283" t="s">
        <v>17878</v>
      </c>
      <c r="AK10283" s="9" t="str">
        <f>VLOOKUP(Y10283,zdroj!D:AJ,33,0)</f>
        <v>katB</v>
      </c>
    </row>
    <row r="10284" spans="8:37" x14ac:dyDescent="0.25">
      <c r="H10284" s="8"/>
      <c r="I10284" s="8"/>
      <c r="N10284" s="23"/>
      <c r="O10284" s="24"/>
      <c r="P10284" s="19"/>
      <c r="Q10284" s="19"/>
      <c r="R10284" s="19"/>
      <c r="U10284" s="27"/>
      <c r="Y10284" s="9" t="s">
        <v>655</v>
      </c>
      <c r="Z10284" s="9" t="s">
        <v>462</v>
      </c>
      <c r="AA10284" s="9" t="s">
        <v>198</v>
      </c>
      <c r="AB10284" s="9">
        <v>8054029</v>
      </c>
      <c r="AC10284" s="9" t="s">
        <v>11058</v>
      </c>
      <c r="AD10284" s="9" t="s">
        <v>231</v>
      </c>
      <c r="AE10284" s="5">
        <f t="shared" si="342"/>
        <v>0</v>
      </c>
      <c r="AF10284" s="5" t="str">
        <f t="shared" si="343"/>
        <v>katB</v>
      </c>
      <c r="AG10284" s="153"/>
      <c r="AH10284" s="153"/>
      <c r="AI10284" t="s">
        <v>201</v>
      </c>
      <c r="AJ10284" t="s">
        <v>17878</v>
      </c>
      <c r="AK10284" s="9" t="str">
        <f>VLOOKUP(Y10284,zdroj!D:AJ,33,0)</f>
        <v>katB</v>
      </c>
    </row>
    <row r="10285" spans="8:37" x14ac:dyDescent="0.25">
      <c r="H10285" s="8"/>
      <c r="I10285" s="8"/>
      <c r="N10285" s="23"/>
      <c r="O10285" s="24"/>
      <c r="P10285" s="19"/>
      <c r="Q10285" s="19"/>
      <c r="R10285" s="19"/>
      <c r="U10285" s="27"/>
      <c r="Y10285" s="9" t="s">
        <v>655</v>
      </c>
      <c r="Z10285" s="9" t="s">
        <v>462</v>
      </c>
      <c r="AA10285" s="9" t="s">
        <v>198</v>
      </c>
      <c r="AB10285" s="9">
        <v>8054037</v>
      </c>
      <c r="AC10285" s="9" t="s">
        <v>11059</v>
      </c>
      <c r="AD10285" s="9" t="s">
        <v>231</v>
      </c>
      <c r="AE10285" s="5">
        <f t="shared" si="342"/>
        <v>0</v>
      </c>
      <c r="AF10285" s="5" t="str">
        <f t="shared" si="343"/>
        <v>katB</v>
      </c>
      <c r="AG10285" s="153"/>
      <c r="AH10285" s="153"/>
      <c r="AI10285" t="s">
        <v>201</v>
      </c>
      <c r="AJ10285" t="s">
        <v>17878</v>
      </c>
      <c r="AK10285" s="9" t="str">
        <f>VLOOKUP(Y10285,zdroj!D:AJ,33,0)</f>
        <v>katB</v>
      </c>
    </row>
    <row r="10286" spans="8:37" x14ac:dyDescent="0.25">
      <c r="H10286" s="8"/>
      <c r="I10286" s="8"/>
      <c r="N10286" s="23"/>
      <c r="O10286" s="24"/>
      <c r="P10286" s="19"/>
      <c r="Q10286" s="19"/>
      <c r="R10286" s="19"/>
      <c r="U10286" s="27"/>
      <c r="Y10286" s="9" t="s">
        <v>655</v>
      </c>
      <c r="Z10286" s="9" t="s">
        <v>462</v>
      </c>
      <c r="AA10286" s="9" t="s">
        <v>198</v>
      </c>
      <c r="AB10286" s="9">
        <v>8054045</v>
      </c>
      <c r="AC10286" s="9" t="s">
        <v>11060</v>
      </c>
      <c r="AD10286" s="9" t="s">
        <v>231</v>
      </c>
      <c r="AE10286" s="5">
        <f t="shared" si="342"/>
        <v>0</v>
      </c>
      <c r="AF10286" s="5" t="str">
        <f t="shared" si="343"/>
        <v>katB</v>
      </c>
      <c r="AG10286" s="153"/>
      <c r="AH10286" s="153"/>
      <c r="AI10286" t="s">
        <v>201</v>
      </c>
      <c r="AJ10286" t="s">
        <v>17878</v>
      </c>
      <c r="AK10286" s="9" t="str">
        <f>VLOOKUP(Y10286,zdroj!D:AJ,33,0)</f>
        <v>katB</v>
      </c>
    </row>
    <row r="10287" spans="8:37" x14ac:dyDescent="0.25">
      <c r="H10287" s="8"/>
      <c r="I10287" s="8"/>
      <c r="N10287" s="23"/>
      <c r="O10287" s="24"/>
      <c r="P10287" s="19"/>
      <c r="Q10287" s="19"/>
      <c r="R10287" s="19"/>
      <c r="U10287" s="27"/>
      <c r="Y10287" s="9" t="s">
        <v>655</v>
      </c>
      <c r="Z10287" s="9" t="s">
        <v>462</v>
      </c>
      <c r="AA10287" s="9" t="s">
        <v>198</v>
      </c>
      <c r="AB10287" s="9">
        <v>8054053</v>
      </c>
      <c r="AC10287" s="9" t="s">
        <v>11061</v>
      </c>
      <c r="AD10287" s="9" t="s">
        <v>231</v>
      </c>
      <c r="AE10287" s="5">
        <f t="shared" si="342"/>
        <v>0</v>
      </c>
      <c r="AF10287" s="5" t="str">
        <f t="shared" si="343"/>
        <v>katB</v>
      </c>
      <c r="AG10287" s="153"/>
      <c r="AH10287" s="153"/>
      <c r="AI10287" t="s">
        <v>201</v>
      </c>
      <c r="AJ10287" t="s">
        <v>17878</v>
      </c>
      <c r="AK10287" s="9" t="str">
        <f>VLOOKUP(Y10287,zdroj!D:AJ,33,0)</f>
        <v>katB</v>
      </c>
    </row>
    <row r="10288" spans="8:37" x14ac:dyDescent="0.25">
      <c r="H10288" s="8"/>
      <c r="I10288" s="8"/>
      <c r="N10288" s="23"/>
      <c r="O10288" s="24"/>
      <c r="P10288" s="19"/>
      <c r="Q10288" s="19"/>
      <c r="R10288" s="19"/>
      <c r="U10288" s="27"/>
      <c r="Y10288" s="9" t="s">
        <v>655</v>
      </c>
      <c r="Z10288" s="9" t="s">
        <v>462</v>
      </c>
      <c r="AA10288" s="9" t="s">
        <v>198</v>
      </c>
      <c r="AB10288" s="9">
        <v>8054070</v>
      </c>
      <c r="AC10288" s="9" t="s">
        <v>11062</v>
      </c>
      <c r="AD10288" s="9" t="s">
        <v>800</v>
      </c>
      <c r="AE10288" s="5">
        <f t="shared" si="342"/>
        <v>0</v>
      </c>
      <c r="AF10288" s="5" t="str">
        <f t="shared" si="343"/>
        <v>Pokryto</v>
      </c>
      <c r="AG10288" s="153"/>
      <c r="AH10288" s="153"/>
      <c r="AI10288" t="s">
        <v>201</v>
      </c>
      <c r="AJ10288" t="s">
        <v>800</v>
      </c>
      <c r="AK10288" s="9" t="str">
        <f>VLOOKUP(Y10288,zdroj!D:AJ,33,0)</f>
        <v>katB</v>
      </c>
    </row>
    <row r="10289" spans="8:37" x14ac:dyDescent="0.25">
      <c r="H10289" s="8"/>
      <c r="I10289" s="8"/>
      <c r="N10289" s="23"/>
      <c r="O10289" s="24"/>
      <c r="P10289" s="19"/>
      <c r="Q10289" s="19"/>
      <c r="R10289" s="19"/>
      <c r="U10289" s="27"/>
      <c r="Y10289" s="9" t="s">
        <v>655</v>
      </c>
      <c r="Z10289" s="9" t="s">
        <v>462</v>
      </c>
      <c r="AA10289" s="9" t="s">
        <v>198</v>
      </c>
      <c r="AB10289" s="9">
        <v>8054100</v>
      </c>
      <c r="AC10289" s="9" t="s">
        <v>11063</v>
      </c>
      <c r="AD10289" s="9" t="s">
        <v>231</v>
      </c>
      <c r="AE10289" s="5">
        <f t="shared" si="342"/>
        <v>0</v>
      </c>
      <c r="AF10289" s="5" t="str">
        <f t="shared" si="343"/>
        <v>katB</v>
      </c>
      <c r="AG10289" s="153"/>
      <c r="AH10289" s="153"/>
      <c r="AI10289" t="s">
        <v>201</v>
      </c>
      <c r="AJ10289" t="s">
        <v>17878</v>
      </c>
      <c r="AK10289" s="9" t="str">
        <f>VLOOKUP(Y10289,zdroj!D:AJ,33,0)</f>
        <v>katB</v>
      </c>
    </row>
    <row r="10290" spans="8:37" x14ac:dyDescent="0.25">
      <c r="H10290" s="8"/>
      <c r="I10290" s="8"/>
      <c r="N10290" s="23"/>
      <c r="O10290" s="24"/>
      <c r="P10290" s="19"/>
      <c r="Q10290" s="19"/>
      <c r="R10290" s="19"/>
      <c r="U10290" s="27"/>
      <c r="Y10290" s="9" t="s">
        <v>655</v>
      </c>
      <c r="Z10290" s="9" t="s">
        <v>462</v>
      </c>
      <c r="AA10290" s="9" t="s">
        <v>198</v>
      </c>
      <c r="AB10290" s="9">
        <v>8053391</v>
      </c>
      <c r="AC10290" s="9" t="s">
        <v>11064</v>
      </c>
      <c r="AD10290" s="9" t="s">
        <v>231</v>
      </c>
      <c r="AE10290" s="5">
        <f t="shared" si="342"/>
        <v>0</v>
      </c>
      <c r="AF10290" s="5" t="str">
        <f t="shared" si="343"/>
        <v>katB</v>
      </c>
      <c r="AG10290" s="153"/>
      <c r="AH10290" s="153"/>
      <c r="AI10290" t="s">
        <v>201</v>
      </c>
      <c r="AJ10290" t="s">
        <v>17878</v>
      </c>
      <c r="AK10290" s="9" t="str">
        <f>VLOOKUP(Y10290,zdroj!D:AJ,33,0)</f>
        <v>katB</v>
      </c>
    </row>
    <row r="10291" spans="8:37" x14ac:dyDescent="0.25">
      <c r="H10291" s="8"/>
      <c r="I10291" s="8"/>
      <c r="N10291" s="23"/>
      <c r="O10291" s="24"/>
      <c r="P10291" s="19"/>
      <c r="Q10291" s="19"/>
      <c r="R10291" s="19"/>
      <c r="U10291" s="27"/>
      <c r="Y10291" s="9" t="s">
        <v>655</v>
      </c>
      <c r="Z10291" s="9" t="s">
        <v>462</v>
      </c>
      <c r="AA10291" s="9" t="s">
        <v>198</v>
      </c>
      <c r="AB10291" s="9">
        <v>8054118</v>
      </c>
      <c r="AC10291" s="9" t="s">
        <v>11065</v>
      </c>
      <c r="AD10291" s="9" t="s">
        <v>231</v>
      </c>
      <c r="AE10291" s="5">
        <f t="shared" si="342"/>
        <v>0</v>
      </c>
      <c r="AF10291" s="5" t="str">
        <f t="shared" si="343"/>
        <v>katB</v>
      </c>
      <c r="AG10291" s="153"/>
      <c r="AH10291" s="153"/>
      <c r="AI10291" t="s">
        <v>201</v>
      </c>
      <c r="AJ10291" t="s">
        <v>17878</v>
      </c>
      <c r="AK10291" s="9" t="str">
        <f>VLOOKUP(Y10291,zdroj!D:AJ,33,0)</f>
        <v>katB</v>
      </c>
    </row>
    <row r="10292" spans="8:37" x14ac:dyDescent="0.25">
      <c r="H10292" s="8"/>
      <c r="I10292" s="8"/>
      <c r="N10292" s="23"/>
      <c r="O10292" s="24"/>
      <c r="P10292" s="19"/>
      <c r="Q10292" s="19"/>
      <c r="R10292" s="19"/>
      <c r="U10292" s="27"/>
      <c r="Y10292" s="9" t="s">
        <v>655</v>
      </c>
      <c r="Z10292" s="9" t="s">
        <v>462</v>
      </c>
      <c r="AA10292" s="9" t="s">
        <v>198</v>
      </c>
      <c r="AB10292" s="9">
        <v>8054126</v>
      </c>
      <c r="AC10292" s="9" t="s">
        <v>11066</v>
      </c>
      <c r="AD10292" s="9" t="s">
        <v>800</v>
      </c>
      <c r="AE10292" s="5">
        <f t="shared" si="342"/>
        <v>0</v>
      </c>
      <c r="AF10292" s="5" t="str">
        <f t="shared" si="343"/>
        <v>Pokryto</v>
      </c>
      <c r="AG10292" s="153"/>
      <c r="AH10292" s="153"/>
      <c r="AI10292" t="s">
        <v>201</v>
      </c>
      <c r="AJ10292" t="s">
        <v>800</v>
      </c>
      <c r="AK10292" s="9" t="str">
        <f>VLOOKUP(Y10292,zdroj!D:AJ,33,0)</f>
        <v>katB</v>
      </c>
    </row>
    <row r="10293" spans="8:37" x14ac:dyDescent="0.25">
      <c r="H10293" s="8"/>
      <c r="I10293" s="8"/>
      <c r="N10293" s="23"/>
      <c r="O10293" s="24"/>
      <c r="P10293" s="19"/>
      <c r="Q10293" s="19"/>
      <c r="R10293" s="19"/>
      <c r="U10293" s="27"/>
      <c r="Y10293" s="9" t="s">
        <v>655</v>
      </c>
      <c r="Z10293" s="9" t="s">
        <v>462</v>
      </c>
      <c r="AA10293" s="9" t="s">
        <v>198</v>
      </c>
      <c r="AB10293" s="9">
        <v>8054134</v>
      </c>
      <c r="AC10293" s="9" t="s">
        <v>11067</v>
      </c>
      <c r="AD10293" s="9" t="s">
        <v>231</v>
      </c>
      <c r="AE10293" s="5">
        <f t="shared" si="342"/>
        <v>0</v>
      </c>
      <c r="AF10293" s="5" t="str">
        <f t="shared" si="343"/>
        <v>katB</v>
      </c>
      <c r="AG10293" s="153"/>
      <c r="AH10293" s="153"/>
      <c r="AI10293" t="s">
        <v>201</v>
      </c>
      <c r="AJ10293" t="s">
        <v>17878</v>
      </c>
      <c r="AK10293" s="9" t="str">
        <f>VLOOKUP(Y10293,zdroj!D:AJ,33,0)</f>
        <v>katB</v>
      </c>
    </row>
    <row r="10294" spans="8:37" x14ac:dyDescent="0.25">
      <c r="H10294" s="8"/>
      <c r="I10294" s="8"/>
      <c r="N10294" s="23"/>
      <c r="O10294" s="24"/>
      <c r="P10294" s="19"/>
      <c r="Q10294" s="19"/>
      <c r="R10294" s="19"/>
      <c r="U10294" s="27"/>
      <c r="Y10294" s="9" t="s">
        <v>655</v>
      </c>
      <c r="Z10294" s="9" t="s">
        <v>462</v>
      </c>
      <c r="AA10294" s="9" t="s">
        <v>198</v>
      </c>
      <c r="AB10294" s="9">
        <v>8054142</v>
      </c>
      <c r="AC10294" s="9" t="s">
        <v>11068</v>
      </c>
      <c r="AD10294" s="9" t="s">
        <v>231</v>
      </c>
      <c r="AE10294" s="5">
        <f t="shared" si="342"/>
        <v>0</v>
      </c>
      <c r="AF10294" s="5" t="str">
        <f t="shared" si="343"/>
        <v>katB</v>
      </c>
      <c r="AG10294" s="153"/>
      <c r="AH10294" s="153"/>
      <c r="AI10294" t="s">
        <v>201</v>
      </c>
      <c r="AJ10294" t="s">
        <v>17878</v>
      </c>
      <c r="AK10294" s="9" t="str">
        <f>VLOOKUP(Y10294,zdroj!D:AJ,33,0)</f>
        <v>katB</v>
      </c>
    </row>
    <row r="10295" spans="8:37" x14ac:dyDescent="0.25">
      <c r="H10295" s="8"/>
      <c r="I10295" s="8"/>
      <c r="N10295" s="23"/>
      <c r="O10295" s="24"/>
      <c r="P10295" s="19"/>
      <c r="Q10295" s="19"/>
      <c r="R10295" s="19"/>
      <c r="U10295" s="27"/>
      <c r="Y10295" s="9" t="s">
        <v>655</v>
      </c>
      <c r="Z10295" s="9" t="s">
        <v>462</v>
      </c>
      <c r="AA10295" s="9" t="s">
        <v>198</v>
      </c>
      <c r="AB10295" s="9">
        <v>8054151</v>
      </c>
      <c r="AC10295" s="9" t="s">
        <v>11069</v>
      </c>
      <c r="AD10295" s="9" t="s">
        <v>800</v>
      </c>
      <c r="AE10295" s="5">
        <f t="shared" si="342"/>
        <v>0</v>
      </c>
      <c r="AF10295" s="5" t="str">
        <f t="shared" si="343"/>
        <v>Pokryto</v>
      </c>
      <c r="AG10295" s="153"/>
      <c r="AH10295" s="153"/>
      <c r="AI10295" t="s">
        <v>17880</v>
      </c>
      <c r="AJ10295" t="s">
        <v>800</v>
      </c>
      <c r="AK10295" s="9" t="str">
        <f>VLOOKUP(Y10295,zdroj!D:AJ,33,0)</f>
        <v>katB</v>
      </c>
    </row>
    <row r="10296" spans="8:37" x14ac:dyDescent="0.25">
      <c r="H10296" s="8"/>
      <c r="I10296" s="8"/>
      <c r="N10296" s="23"/>
      <c r="O10296" s="24"/>
      <c r="P10296" s="19"/>
      <c r="Q10296" s="19"/>
      <c r="R10296" s="19"/>
      <c r="U10296" s="27"/>
      <c r="Y10296" s="9" t="s">
        <v>655</v>
      </c>
      <c r="Z10296" s="9" t="s">
        <v>462</v>
      </c>
      <c r="AA10296" s="9" t="s">
        <v>198</v>
      </c>
      <c r="AB10296" s="9">
        <v>8054169</v>
      </c>
      <c r="AC10296" s="9" t="s">
        <v>11070</v>
      </c>
      <c r="AD10296" s="9" t="s">
        <v>800</v>
      </c>
      <c r="AE10296" s="5">
        <f t="shared" si="342"/>
        <v>0</v>
      </c>
      <c r="AF10296" s="5" t="str">
        <f t="shared" si="343"/>
        <v>Pokryto</v>
      </c>
      <c r="AG10296" s="153"/>
      <c r="AH10296" s="153"/>
      <c r="AI10296" t="s">
        <v>201</v>
      </c>
      <c r="AJ10296" t="s">
        <v>800</v>
      </c>
      <c r="AK10296" s="9" t="str">
        <f>VLOOKUP(Y10296,zdroj!D:AJ,33,0)</f>
        <v>katB</v>
      </c>
    </row>
    <row r="10297" spans="8:37" x14ac:dyDescent="0.25">
      <c r="H10297" s="8"/>
      <c r="I10297" s="8"/>
      <c r="N10297" s="23"/>
      <c r="O10297" s="24"/>
      <c r="P10297" s="19"/>
      <c r="Q10297" s="19"/>
      <c r="R10297" s="19"/>
      <c r="U10297" s="27"/>
      <c r="Y10297" s="9" t="s">
        <v>655</v>
      </c>
      <c r="Z10297" s="9" t="s">
        <v>462</v>
      </c>
      <c r="AA10297" s="9" t="s">
        <v>198</v>
      </c>
      <c r="AB10297" s="9">
        <v>8054177</v>
      </c>
      <c r="AC10297" s="9" t="s">
        <v>11071</v>
      </c>
      <c r="AD10297" s="9" t="s">
        <v>800</v>
      </c>
      <c r="AE10297" s="5">
        <f t="shared" si="342"/>
        <v>0</v>
      </c>
      <c r="AF10297" s="5" t="str">
        <f t="shared" si="343"/>
        <v>Pokryto</v>
      </c>
      <c r="AG10297" s="153"/>
      <c r="AH10297" s="153"/>
      <c r="AI10297" t="s">
        <v>201</v>
      </c>
      <c r="AJ10297" t="s">
        <v>800</v>
      </c>
      <c r="AK10297" s="9" t="str">
        <f>VLOOKUP(Y10297,zdroj!D:AJ,33,0)</f>
        <v>katB</v>
      </c>
    </row>
    <row r="10298" spans="8:37" x14ac:dyDescent="0.25">
      <c r="H10298" s="8"/>
      <c r="I10298" s="8"/>
      <c r="N10298" s="23"/>
      <c r="O10298" s="24"/>
      <c r="P10298" s="19"/>
      <c r="Q10298" s="19"/>
      <c r="R10298" s="19"/>
      <c r="U10298" s="27"/>
      <c r="Y10298" s="9" t="s">
        <v>655</v>
      </c>
      <c r="Z10298" s="9" t="s">
        <v>462</v>
      </c>
      <c r="AA10298" s="9" t="s">
        <v>198</v>
      </c>
      <c r="AB10298" s="9">
        <v>8054185</v>
      </c>
      <c r="AC10298" s="9" t="s">
        <v>11072</v>
      </c>
      <c r="AD10298" s="9" t="s">
        <v>231</v>
      </c>
      <c r="AE10298" s="5">
        <f t="shared" si="342"/>
        <v>0</v>
      </c>
      <c r="AF10298" s="5" t="str">
        <f t="shared" si="343"/>
        <v>katB</v>
      </c>
      <c r="AG10298" s="153"/>
      <c r="AH10298" s="153"/>
      <c r="AI10298" t="s">
        <v>229</v>
      </c>
      <c r="AJ10298" t="s">
        <v>17878</v>
      </c>
      <c r="AK10298" s="9" t="str">
        <f>VLOOKUP(Y10298,zdroj!D:AJ,33,0)</f>
        <v>katB</v>
      </c>
    </row>
    <row r="10299" spans="8:37" x14ac:dyDescent="0.25">
      <c r="H10299" s="8"/>
      <c r="I10299" s="8"/>
      <c r="N10299" s="23"/>
      <c r="O10299" s="24"/>
      <c r="P10299" s="19"/>
      <c r="Q10299" s="19"/>
      <c r="R10299" s="19"/>
      <c r="U10299" s="27"/>
      <c r="Y10299" s="9" t="s">
        <v>655</v>
      </c>
      <c r="Z10299" s="9" t="s">
        <v>462</v>
      </c>
      <c r="AA10299" s="9" t="s">
        <v>198</v>
      </c>
      <c r="AB10299" s="9">
        <v>8054207</v>
      </c>
      <c r="AC10299" s="9" t="s">
        <v>11073</v>
      </c>
      <c r="AD10299" s="9" t="s">
        <v>231</v>
      </c>
      <c r="AE10299" s="5">
        <f t="shared" si="342"/>
        <v>0</v>
      </c>
      <c r="AF10299" s="5" t="str">
        <f t="shared" si="343"/>
        <v>katB</v>
      </c>
      <c r="AG10299" s="153"/>
      <c r="AH10299" s="153"/>
      <c r="AI10299" t="s">
        <v>201</v>
      </c>
      <c r="AJ10299" t="s">
        <v>17878</v>
      </c>
      <c r="AK10299" s="9" t="str">
        <f>VLOOKUP(Y10299,zdroj!D:AJ,33,0)</f>
        <v>katB</v>
      </c>
    </row>
    <row r="10300" spans="8:37" x14ac:dyDescent="0.25">
      <c r="H10300" s="8"/>
      <c r="I10300" s="8"/>
      <c r="N10300" s="23"/>
      <c r="O10300" s="24"/>
      <c r="P10300" s="19"/>
      <c r="Q10300" s="19"/>
      <c r="R10300" s="19"/>
      <c r="U10300" s="27"/>
      <c r="Y10300" s="9" t="s">
        <v>655</v>
      </c>
      <c r="Z10300" s="9" t="s">
        <v>462</v>
      </c>
      <c r="AA10300" s="9" t="s">
        <v>198</v>
      </c>
      <c r="AB10300" s="9">
        <v>8053405</v>
      </c>
      <c r="AC10300" s="9" t="s">
        <v>11074</v>
      </c>
      <c r="AD10300" s="9" t="s">
        <v>231</v>
      </c>
      <c r="AE10300" s="5">
        <f t="shared" si="342"/>
        <v>0</v>
      </c>
      <c r="AF10300" s="5" t="str">
        <f t="shared" si="343"/>
        <v>katB</v>
      </c>
      <c r="AG10300" s="153"/>
      <c r="AH10300" s="153"/>
      <c r="AI10300" t="s">
        <v>201</v>
      </c>
      <c r="AJ10300" t="s">
        <v>17878</v>
      </c>
      <c r="AK10300" s="9" t="str">
        <f>VLOOKUP(Y10300,zdroj!D:AJ,33,0)</f>
        <v>katB</v>
      </c>
    </row>
    <row r="10301" spans="8:37" x14ac:dyDescent="0.25">
      <c r="H10301" s="8"/>
      <c r="I10301" s="8"/>
      <c r="N10301" s="23"/>
      <c r="O10301" s="24"/>
      <c r="P10301" s="19"/>
      <c r="Q10301" s="19"/>
      <c r="R10301" s="19"/>
      <c r="U10301" s="27"/>
      <c r="Y10301" s="9" t="s">
        <v>655</v>
      </c>
      <c r="Z10301" s="9" t="s">
        <v>462</v>
      </c>
      <c r="AA10301" s="9" t="s">
        <v>198</v>
      </c>
      <c r="AB10301" s="9">
        <v>8054215</v>
      </c>
      <c r="AC10301" s="9" t="s">
        <v>11075</v>
      </c>
      <c r="AD10301" s="9" t="s">
        <v>231</v>
      </c>
      <c r="AE10301" s="5">
        <f t="shared" si="342"/>
        <v>0</v>
      </c>
      <c r="AF10301" s="5" t="str">
        <f t="shared" si="343"/>
        <v>katB</v>
      </c>
      <c r="AG10301" s="153"/>
      <c r="AH10301" s="153"/>
      <c r="AI10301" t="s">
        <v>201</v>
      </c>
      <c r="AJ10301" t="s">
        <v>17878</v>
      </c>
      <c r="AK10301" s="9" t="str">
        <f>VLOOKUP(Y10301,zdroj!D:AJ,33,0)</f>
        <v>katB</v>
      </c>
    </row>
    <row r="10302" spans="8:37" x14ac:dyDescent="0.25">
      <c r="H10302" s="8"/>
      <c r="I10302" s="8"/>
      <c r="N10302" s="23"/>
      <c r="O10302" s="24"/>
      <c r="P10302" s="19"/>
      <c r="Q10302" s="19"/>
      <c r="R10302" s="19"/>
      <c r="U10302" s="27"/>
      <c r="Y10302" s="9" t="s">
        <v>655</v>
      </c>
      <c r="Z10302" s="9" t="s">
        <v>462</v>
      </c>
      <c r="AA10302" s="9" t="s">
        <v>198</v>
      </c>
      <c r="AB10302" s="9">
        <v>8054223</v>
      </c>
      <c r="AC10302" s="9" t="s">
        <v>11076</v>
      </c>
      <c r="AD10302" s="9" t="s">
        <v>800</v>
      </c>
      <c r="AE10302" s="5">
        <f t="shared" si="342"/>
        <v>0</v>
      </c>
      <c r="AF10302" s="5" t="str">
        <f t="shared" si="343"/>
        <v>Pokryto</v>
      </c>
      <c r="AG10302" s="153"/>
      <c r="AH10302" s="153"/>
      <c r="AI10302" t="s">
        <v>201</v>
      </c>
      <c r="AJ10302" t="s">
        <v>800</v>
      </c>
      <c r="AK10302" s="9" t="str">
        <f>VLOOKUP(Y10302,zdroj!D:AJ,33,0)</f>
        <v>katB</v>
      </c>
    </row>
    <row r="10303" spans="8:37" x14ac:dyDescent="0.25">
      <c r="H10303" s="8"/>
      <c r="I10303" s="8"/>
      <c r="N10303" s="23"/>
      <c r="O10303" s="24"/>
      <c r="P10303" s="19"/>
      <c r="Q10303" s="19"/>
      <c r="R10303" s="19"/>
      <c r="U10303" s="27"/>
      <c r="Y10303" s="9" t="s">
        <v>655</v>
      </c>
      <c r="Z10303" s="9" t="s">
        <v>462</v>
      </c>
      <c r="AA10303" s="9" t="s">
        <v>198</v>
      </c>
      <c r="AB10303" s="9">
        <v>8054231</v>
      </c>
      <c r="AC10303" s="9" t="s">
        <v>11077</v>
      </c>
      <c r="AD10303" s="9" t="s">
        <v>231</v>
      </c>
      <c r="AE10303" s="5">
        <f t="shared" si="342"/>
        <v>0</v>
      </c>
      <c r="AF10303" s="5" t="str">
        <f t="shared" si="343"/>
        <v>katB</v>
      </c>
      <c r="AG10303" s="153"/>
      <c r="AH10303" s="153"/>
      <c r="AI10303" t="s">
        <v>17879</v>
      </c>
      <c r="AJ10303" t="s">
        <v>17878</v>
      </c>
      <c r="AK10303" s="9" t="str">
        <f>VLOOKUP(Y10303,zdroj!D:AJ,33,0)</f>
        <v>katB</v>
      </c>
    </row>
    <row r="10304" spans="8:37" x14ac:dyDescent="0.25">
      <c r="H10304" s="8"/>
      <c r="I10304" s="8"/>
      <c r="N10304" s="23"/>
      <c r="O10304" s="24"/>
      <c r="P10304" s="19"/>
      <c r="Q10304" s="19"/>
      <c r="R10304" s="19"/>
      <c r="U10304" s="27"/>
      <c r="Y10304" s="9" t="s">
        <v>655</v>
      </c>
      <c r="Z10304" s="9" t="s">
        <v>462</v>
      </c>
      <c r="AA10304" s="9" t="s">
        <v>198</v>
      </c>
      <c r="AB10304" s="9">
        <v>8054240</v>
      </c>
      <c r="AC10304" s="9" t="s">
        <v>11078</v>
      </c>
      <c r="AD10304" s="9" t="s">
        <v>231</v>
      </c>
      <c r="AE10304" s="5">
        <f t="shared" si="342"/>
        <v>0</v>
      </c>
      <c r="AF10304" s="5" t="str">
        <f t="shared" si="343"/>
        <v>katB</v>
      </c>
      <c r="AG10304" s="153"/>
      <c r="AH10304" s="153"/>
      <c r="AI10304" t="s">
        <v>201</v>
      </c>
      <c r="AJ10304" t="s">
        <v>17878</v>
      </c>
      <c r="AK10304" s="9" t="str">
        <f>VLOOKUP(Y10304,zdroj!D:AJ,33,0)</f>
        <v>katB</v>
      </c>
    </row>
    <row r="10305" spans="8:37" x14ac:dyDescent="0.25">
      <c r="H10305" s="8"/>
      <c r="I10305" s="8"/>
      <c r="N10305" s="23"/>
      <c r="O10305" s="24"/>
      <c r="P10305" s="19"/>
      <c r="Q10305" s="19"/>
      <c r="R10305" s="19"/>
      <c r="U10305" s="27"/>
      <c r="Y10305" s="9" t="s">
        <v>655</v>
      </c>
      <c r="Z10305" s="9" t="s">
        <v>462</v>
      </c>
      <c r="AA10305" s="9" t="s">
        <v>198</v>
      </c>
      <c r="AB10305" s="9">
        <v>8054258</v>
      </c>
      <c r="AC10305" s="9" t="s">
        <v>11079</v>
      </c>
      <c r="AD10305" s="9" t="s">
        <v>231</v>
      </c>
      <c r="AE10305" s="5">
        <f t="shared" si="342"/>
        <v>0</v>
      </c>
      <c r="AF10305" s="5" t="str">
        <f t="shared" si="343"/>
        <v>katB</v>
      </c>
      <c r="AG10305" s="153"/>
      <c r="AH10305" s="153"/>
      <c r="AI10305" t="s">
        <v>201</v>
      </c>
      <c r="AJ10305" t="s">
        <v>17878</v>
      </c>
      <c r="AK10305" s="9" t="str">
        <f>VLOOKUP(Y10305,zdroj!D:AJ,33,0)</f>
        <v>katB</v>
      </c>
    </row>
    <row r="10306" spans="8:37" x14ac:dyDescent="0.25">
      <c r="H10306" s="8"/>
      <c r="I10306" s="8"/>
      <c r="N10306" s="23"/>
      <c r="O10306" s="24"/>
      <c r="P10306" s="19"/>
      <c r="Q10306" s="19"/>
      <c r="R10306" s="19"/>
      <c r="U10306" s="27"/>
      <c r="Y10306" s="9" t="s">
        <v>655</v>
      </c>
      <c r="Z10306" s="9" t="s">
        <v>462</v>
      </c>
      <c r="AA10306" s="9" t="s">
        <v>198</v>
      </c>
      <c r="AB10306" s="9">
        <v>8054266</v>
      </c>
      <c r="AC10306" s="9" t="s">
        <v>11080</v>
      </c>
      <c r="AD10306" s="9" t="s">
        <v>231</v>
      </c>
      <c r="AE10306" s="5">
        <f t="shared" si="342"/>
        <v>0</v>
      </c>
      <c r="AF10306" s="5" t="str">
        <f t="shared" si="343"/>
        <v>katB</v>
      </c>
      <c r="AG10306" s="153"/>
      <c r="AH10306" s="153"/>
      <c r="AI10306" t="s">
        <v>201</v>
      </c>
      <c r="AJ10306" t="s">
        <v>17878</v>
      </c>
      <c r="AK10306" s="9" t="str">
        <f>VLOOKUP(Y10306,zdroj!D:AJ,33,0)</f>
        <v>katB</v>
      </c>
    </row>
    <row r="10307" spans="8:37" x14ac:dyDescent="0.25">
      <c r="H10307" s="8"/>
      <c r="I10307" s="8"/>
      <c r="N10307" s="23"/>
      <c r="O10307" s="24"/>
      <c r="P10307" s="19"/>
      <c r="Q10307" s="19"/>
      <c r="R10307" s="19"/>
      <c r="U10307" s="27"/>
      <c r="Y10307" s="9" t="s">
        <v>655</v>
      </c>
      <c r="Z10307" s="9" t="s">
        <v>462</v>
      </c>
      <c r="AA10307" s="9" t="s">
        <v>198</v>
      </c>
      <c r="AB10307" s="9">
        <v>8054274</v>
      </c>
      <c r="AC10307" s="9" t="s">
        <v>11081</v>
      </c>
      <c r="AD10307" s="9" t="s">
        <v>231</v>
      </c>
      <c r="AE10307" s="5">
        <f t="shared" si="342"/>
        <v>0</v>
      </c>
      <c r="AF10307" s="5" t="str">
        <f t="shared" si="343"/>
        <v>katB</v>
      </c>
      <c r="AG10307" s="153"/>
      <c r="AH10307" s="153"/>
      <c r="AI10307" t="s">
        <v>201</v>
      </c>
      <c r="AJ10307" t="s">
        <v>17878</v>
      </c>
      <c r="AK10307" s="9" t="str">
        <f>VLOOKUP(Y10307,zdroj!D:AJ,33,0)</f>
        <v>katB</v>
      </c>
    </row>
    <row r="10308" spans="8:37" x14ac:dyDescent="0.25">
      <c r="H10308" s="8"/>
      <c r="I10308" s="8"/>
      <c r="N10308" s="23"/>
      <c r="O10308" s="24"/>
      <c r="P10308" s="19"/>
      <c r="Q10308" s="19"/>
      <c r="R10308" s="19"/>
      <c r="U10308" s="27"/>
      <c r="Y10308" s="9" t="s">
        <v>655</v>
      </c>
      <c r="Z10308" s="9" t="s">
        <v>462</v>
      </c>
      <c r="AA10308" s="9" t="s">
        <v>198</v>
      </c>
      <c r="AB10308" s="9">
        <v>8054282</v>
      </c>
      <c r="AC10308" s="9" t="s">
        <v>11082</v>
      </c>
      <c r="AD10308" s="9" t="s">
        <v>231</v>
      </c>
      <c r="AE10308" s="5">
        <f t="shared" si="342"/>
        <v>0</v>
      </c>
      <c r="AF10308" s="5" t="str">
        <f t="shared" si="343"/>
        <v>katB</v>
      </c>
      <c r="AG10308" s="153"/>
      <c r="AH10308" s="153"/>
      <c r="AI10308" t="s">
        <v>201</v>
      </c>
      <c r="AJ10308" t="s">
        <v>17878</v>
      </c>
      <c r="AK10308" s="9" t="str">
        <f>VLOOKUP(Y10308,zdroj!D:AJ,33,0)</f>
        <v>katB</v>
      </c>
    </row>
    <row r="10309" spans="8:37" x14ac:dyDescent="0.25">
      <c r="H10309" s="8"/>
      <c r="I10309" s="8"/>
      <c r="N10309" s="23"/>
      <c r="O10309" s="24"/>
      <c r="P10309" s="19"/>
      <c r="Q10309" s="19"/>
      <c r="R10309" s="19"/>
      <c r="U10309" s="27"/>
      <c r="Y10309" s="9" t="s">
        <v>655</v>
      </c>
      <c r="Z10309" s="9" t="s">
        <v>462</v>
      </c>
      <c r="AA10309" s="9" t="s">
        <v>198</v>
      </c>
      <c r="AB10309" s="9">
        <v>8054291</v>
      </c>
      <c r="AC10309" s="9" t="s">
        <v>11083</v>
      </c>
      <c r="AD10309" s="9" t="s">
        <v>231</v>
      </c>
      <c r="AE10309" s="5">
        <f t="shared" si="342"/>
        <v>0</v>
      </c>
      <c r="AF10309" s="5" t="str">
        <f t="shared" si="343"/>
        <v>katB</v>
      </c>
      <c r="AG10309" s="153"/>
      <c r="AH10309" s="153"/>
      <c r="AI10309" t="s">
        <v>201</v>
      </c>
      <c r="AJ10309" t="s">
        <v>17878</v>
      </c>
      <c r="AK10309" s="9" t="str">
        <f>VLOOKUP(Y10309,zdroj!D:AJ,33,0)</f>
        <v>katB</v>
      </c>
    </row>
    <row r="10310" spans="8:37" x14ac:dyDescent="0.25">
      <c r="H10310" s="8"/>
      <c r="I10310" s="8"/>
      <c r="N10310" s="23"/>
      <c r="O10310" s="24"/>
      <c r="P10310" s="19"/>
      <c r="Q10310" s="19"/>
      <c r="R10310" s="19"/>
      <c r="U10310" s="27"/>
      <c r="Y10310" s="9" t="s">
        <v>655</v>
      </c>
      <c r="Z10310" s="9" t="s">
        <v>462</v>
      </c>
      <c r="AA10310" s="9" t="s">
        <v>198</v>
      </c>
      <c r="AB10310" s="9">
        <v>8054304</v>
      </c>
      <c r="AC10310" s="9" t="s">
        <v>11084</v>
      </c>
      <c r="AD10310" s="9" t="s">
        <v>231</v>
      </c>
      <c r="AE10310" s="5">
        <f t="shared" si="342"/>
        <v>0</v>
      </c>
      <c r="AF10310" s="5" t="str">
        <f t="shared" si="343"/>
        <v>katB</v>
      </c>
      <c r="AG10310" s="153"/>
      <c r="AH10310" s="153"/>
      <c r="AI10310" t="s">
        <v>201</v>
      </c>
      <c r="AJ10310" t="s">
        <v>17878</v>
      </c>
      <c r="AK10310" s="9" t="str">
        <f>VLOOKUP(Y10310,zdroj!D:AJ,33,0)</f>
        <v>katB</v>
      </c>
    </row>
    <row r="10311" spans="8:37" x14ac:dyDescent="0.25">
      <c r="H10311" s="8"/>
      <c r="I10311" s="8"/>
      <c r="N10311" s="23"/>
      <c r="O10311" s="24"/>
      <c r="P10311" s="19"/>
      <c r="Q10311" s="19"/>
      <c r="R10311" s="19"/>
      <c r="U10311" s="27"/>
      <c r="Y10311" s="9" t="s">
        <v>656</v>
      </c>
      <c r="Z10311" s="9" t="s">
        <v>462</v>
      </c>
      <c r="AA10311" s="9" t="s">
        <v>198</v>
      </c>
      <c r="AB10311" s="9">
        <v>25771337</v>
      </c>
      <c r="AC10311" s="9" t="s">
        <v>11085</v>
      </c>
      <c r="AD10311" s="9" t="s">
        <v>231</v>
      </c>
      <c r="AE10311" s="5">
        <f t="shared" si="342"/>
        <v>0</v>
      </c>
      <c r="AF10311" s="5" t="str">
        <f t="shared" si="343"/>
        <v>katB</v>
      </c>
      <c r="AG10311" s="153"/>
      <c r="AH10311" s="153"/>
      <c r="AI10311" t="s">
        <v>201</v>
      </c>
      <c r="AJ10311" t="s">
        <v>17878</v>
      </c>
      <c r="AK10311" s="9" t="str">
        <f>VLOOKUP(Y10311,zdroj!D:AJ,33,0)</f>
        <v>katB</v>
      </c>
    </row>
    <row r="10312" spans="8:37" x14ac:dyDescent="0.25">
      <c r="H10312" s="8"/>
      <c r="I10312" s="8"/>
      <c r="N10312" s="23"/>
      <c r="O10312" s="24"/>
      <c r="P10312" s="19"/>
      <c r="Q10312" s="19"/>
      <c r="R10312" s="19"/>
      <c r="U10312" s="27"/>
      <c r="Y10312" s="9" t="s">
        <v>656</v>
      </c>
      <c r="Z10312" s="9" t="s">
        <v>462</v>
      </c>
      <c r="AA10312" s="9" t="s">
        <v>198</v>
      </c>
      <c r="AB10312" s="9">
        <v>8056412</v>
      </c>
      <c r="AC10312" s="9" t="s">
        <v>11086</v>
      </c>
      <c r="AD10312" s="9" t="s">
        <v>231</v>
      </c>
      <c r="AE10312" s="5">
        <f t="shared" si="342"/>
        <v>0</v>
      </c>
      <c r="AF10312" s="5" t="str">
        <f t="shared" si="343"/>
        <v>katB</v>
      </c>
      <c r="AG10312" s="153"/>
      <c r="AH10312" s="153"/>
      <c r="AI10312" t="s">
        <v>201</v>
      </c>
      <c r="AJ10312" t="s">
        <v>17878</v>
      </c>
      <c r="AK10312" s="9" t="str">
        <f>VLOOKUP(Y10312,zdroj!D:AJ,33,0)</f>
        <v>katB</v>
      </c>
    </row>
    <row r="10313" spans="8:37" x14ac:dyDescent="0.25">
      <c r="H10313" s="8"/>
      <c r="I10313" s="8"/>
      <c r="N10313" s="23"/>
      <c r="O10313" s="24"/>
      <c r="P10313" s="19"/>
      <c r="Q10313" s="19"/>
      <c r="R10313" s="19"/>
      <c r="U10313" s="27"/>
      <c r="Y10313" s="9" t="s">
        <v>656</v>
      </c>
      <c r="Z10313" s="9" t="s">
        <v>462</v>
      </c>
      <c r="AA10313" s="9" t="s">
        <v>198</v>
      </c>
      <c r="AB10313" s="9">
        <v>8056421</v>
      </c>
      <c r="AC10313" s="9" t="s">
        <v>11087</v>
      </c>
      <c r="AD10313" s="9" t="s">
        <v>231</v>
      </c>
      <c r="AE10313" s="5">
        <f t="shared" si="342"/>
        <v>0</v>
      </c>
      <c r="AF10313" s="5" t="str">
        <f t="shared" si="343"/>
        <v>katB</v>
      </c>
      <c r="AG10313" s="153"/>
      <c r="AH10313" s="153"/>
      <c r="AI10313" t="s">
        <v>201</v>
      </c>
      <c r="AJ10313" t="s">
        <v>17878</v>
      </c>
      <c r="AK10313" s="9" t="str">
        <f>VLOOKUP(Y10313,zdroj!D:AJ,33,0)</f>
        <v>katB</v>
      </c>
    </row>
    <row r="10314" spans="8:37" x14ac:dyDescent="0.25">
      <c r="H10314" s="8"/>
      <c r="I10314" s="8"/>
      <c r="N10314" s="23"/>
      <c r="O10314" s="24"/>
      <c r="P10314" s="19"/>
      <c r="Q10314" s="19"/>
      <c r="R10314" s="19"/>
      <c r="U10314" s="27"/>
      <c r="Y10314" s="9" t="s">
        <v>656</v>
      </c>
      <c r="Z10314" s="9" t="s">
        <v>462</v>
      </c>
      <c r="AA10314" s="9" t="s">
        <v>198</v>
      </c>
      <c r="AB10314" s="9">
        <v>8056439</v>
      </c>
      <c r="AC10314" s="9" t="s">
        <v>11088</v>
      </c>
      <c r="AD10314" s="9" t="s">
        <v>231</v>
      </c>
      <c r="AE10314" s="5">
        <f t="shared" ref="AE10314:AE10377" si="344">VLOOKUP(Y10314,K:T,10,0)</f>
        <v>0</v>
      </c>
      <c r="AF10314" s="5" t="str">
        <f t="shared" ref="AF10314:AF10377" si="345">IF(AE10314="A",IF(AD10314="katA","katB",AD10314),AD10314)</f>
        <v>katB</v>
      </c>
      <c r="AG10314" s="153"/>
      <c r="AH10314" s="153"/>
      <c r="AI10314" t="s">
        <v>201</v>
      </c>
      <c r="AJ10314" t="s">
        <v>17878</v>
      </c>
      <c r="AK10314" s="9" t="str">
        <f>VLOOKUP(Y10314,zdroj!D:AJ,33,0)</f>
        <v>katB</v>
      </c>
    </row>
    <row r="10315" spans="8:37" x14ac:dyDescent="0.25">
      <c r="H10315" s="8"/>
      <c r="I10315" s="8"/>
      <c r="N10315" s="23"/>
      <c r="O10315" s="24"/>
      <c r="P10315" s="19"/>
      <c r="Q10315" s="19"/>
      <c r="R10315" s="19"/>
      <c r="U10315" s="27"/>
      <c r="Y10315" s="9" t="s">
        <v>656</v>
      </c>
      <c r="Z10315" s="9" t="s">
        <v>462</v>
      </c>
      <c r="AA10315" s="9" t="s">
        <v>198</v>
      </c>
      <c r="AB10315" s="9">
        <v>8056447</v>
      </c>
      <c r="AC10315" s="9" t="s">
        <v>11089</v>
      </c>
      <c r="AD10315" s="9" t="s">
        <v>231</v>
      </c>
      <c r="AE10315" s="5">
        <f t="shared" si="344"/>
        <v>0</v>
      </c>
      <c r="AF10315" s="5" t="str">
        <f t="shared" si="345"/>
        <v>katB</v>
      </c>
      <c r="AG10315" s="153"/>
      <c r="AH10315" s="153"/>
      <c r="AI10315" t="s">
        <v>201</v>
      </c>
      <c r="AJ10315" t="s">
        <v>17878</v>
      </c>
      <c r="AK10315" s="9" t="str">
        <f>VLOOKUP(Y10315,zdroj!D:AJ,33,0)</f>
        <v>katB</v>
      </c>
    </row>
    <row r="10316" spans="8:37" x14ac:dyDescent="0.25">
      <c r="H10316" s="8"/>
      <c r="I10316" s="8"/>
      <c r="N10316" s="23"/>
      <c r="O10316" s="24"/>
      <c r="P10316" s="19"/>
      <c r="Q10316" s="19"/>
      <c r="R10316" s="19"/>
      <c r="U10316" s="27"/>
      <c r="Y10316" s="9" t="s">
        <v>656</v>
      </c>
      <c r="Z10316" s="9" t="s">
        <v>462</v>
      </c>
      <c r="AA10316" s="9" t="s">
        <v>198</v>
      </c>
      <c r="AB10316" s="9">
        <v>8056455</v>
      </c>
      <c r="AC10316" s="9" t="s">
        <v>11090</v>
      </c>
      <c r="AD10316" s="9" t="s">
        <v>231</v>
      </c>
      <c r="AE10316" s="5">
        <f t="shared" si="344"/>
        <v>0</v>
      </c>
      <c r="AF10316" s="5" t="str">
        <f t="shared" si="345"/>
        <v>katB</v>
      </c>
      <c r="AG10316" s="153"/>
      <c r="AH10316" s="153"/>
      <c r="AI10316" t="s">
        <v>201</v>
      </c>
      <c r="AJ10316" t="s">
        <v>17878</v>
      </c>
      <c r="AK10316" s="9" t="str">
        <f>VLOOKUP(Y10316,zdroj!D:AJ,33,0)</f>
        <v>katB</v>
      </c>
    </row>
    <row r="10317" spans="8:37" x14ac:dyDescent="0.25">
      <c r="H10317" s="8"/>
      <c r="I10317" s="8"/>
      <c r="N10317" s="23"/>
      <c r="O10317" s="24"/>
      <c r="P10317" s="19"/>
      <c r="Q10317" s="19"/>
      <c r="R10317" s="19"/>
      <c r="U10317" s="27"/>
      <c r="Y10317" s="9" t="s">
        <v>656</v>
      </c>
      <c r="Z10317" s="9" t="s">
        <v>462</v>
      </c>
      <c r="AA10317" s="9" t="s">
        <v>198</v>
      </c>
      <c r="AB10317" s="9">
        <v>8056463</v>
      </c>
      <c r="AC10317" s="9" t="s">
        <v>11091</v>
      </c>
      <c r="AD10317" s="9" t="s">
        <v>231</v>
      </c>
      <c r="AE10317" s="5">
        <f t="shared" si="344"/>
        <v>0</v>
      </c>
      <c r="AF10317" s="5" t="str">
        <f t="shared" si="345"/>
        <v>katB</v>
      </c>
      <c r="AG10317" s="153"/>
      <c r="AH10317" s="153"/>
      <c r="AI10317" t="s">
        <v>201</v>
      </c>
      <c r="AJ10317" t="s">
        <v>17878</v>
      </c>
      <c r="AK10317" s="9" t="str">
        <f>VLOOKUP(Y10317,zdroj!D:AJ,33,0)</f>
        <v>katB</v>
      </c>
    </row>
    <row r="10318" spans="8:37" x14ac:dyDescent="0.25">
      <c r="H10318" s="8"/>
      <c r="I10318" s="8"/>
      <c r="N10318" s="23"/>
      <c r="O10318" s="24"/>
      <c r="P10318" s="19"/>
      <c r="Q10318" s="19"/>
      <c r="R10318" s="19"/>
      <c r="U10318" s="27"/>
      <c r="Y10318" s="9" t="s">
        <v>656</v>
      </c>
      <c r="Z10318" s="9" t="s">
        <v>462</v>
      </c>
      <c r="AA10318" s="9" t="s">
        <v>198</v>
      </c>
      <c r="AB10318" s="9">
        <v>8056471</v>
      </c>
      <c r="AC10318" s="9" t="s">
        <v>11092</v>
      </c>
      <c r="AD10318" s="9" t="s">
        <v>231</v>
      </c>
      <c r="AE10318" s="5">
        <f t="shared" si="344"/>
        <v>0</v>
      </c>
      <c r="AF10318" s="5" t="str">
        <f t="shared" si="345"/>
        <v>katB</v>
      </c>
      <c r="AG10318" s="153"/>
      <c r="AH10318" s="153"/>
      <c r="AI10318" t="s">
        <v>201</v>
      </c>
      <c r="AJ10318" t="s">
        <v>17878</v>
      </c>
      <c r="AK10318" s="9" t="str">
        <f>VLOOKUP(Y10318,zdroj!D:AJ,33,0)</f>
        <v>katB</v>
      </c>
    </row>
    <row r="10319" spans="8:37" x14ac:dyDescent="0.25">
      <c r="H10319" s="8"/>
      <c r="I10319" s="8"/>
      <c r="N10319" s="23"/>
      <c r="O10319" s="24"/>
      <c r="P10319" s="19"/>
      <c r="Q10319" s="19"/>
      <c r="R10319" s="19"/>
      <c r="U10319" s="27"/>
      <c r="Y10319" s="9" t="s">
        <v>656</v>
      </c>
      <c r="Z10319" s="9" t="s">
        <v>462</v>
      </c>
      <c r="AA10319" s="9" t="s">
        <v>198</v>
      </c>
      <c r="AB10319" s="9">
        <v>8056480</v>
      </c>
      <c r="AC10319" s="9" t="s">
        <v>11093</v>
      </c>
      <c r="AD10319" s="9" t="s">
        <v>231</v>
      </c>
      <c r="AE10319" s="5">
        <f t="shared" si="344"/>
        <v>0</v>
      </c>
      <c r="AF10319" s="5" t="str">
        <f t="shared" si="345"/>
        <v>katB</v>
      </c>
      <c r="AG10319" s="153"/>
      <c r="AH10319" s="153"/>
      <c r="AI10319" t="s">
        <v>201</v>
      </c>
      <c r="AJ10319" t="s">
        <v>17878</v>
      </c>
      <c r="AK10319" s="9" t="str">
        <f>VLOOKUP(Y10319,zdroj!D:AJ,33,0)</f>
        <v>katB</v>
      </c>
    </row>
    <row r="10320" spans="8:37" x14ac:dyDescent="0.25">
      <c r="H10320" s="8"/>
      <c r="I10320" s="8"/>
      <c r="N10320" s="23"/>
      <c r="O10320" s="24"/>
      <c r="P10320" s="19"/>
      <c r="Q10320" s="19"/>
      <c r="R10320" s="19"/>
      <c r="U10320" s="27"/>
      <c r="Y10320" s="9" t="s">
        <v>656</v>
      </c>
      <c r="Z10320" s="9" t="s">
        <v>462</v>
      </c>
      <c r="AA10320" s="9" t="s">
        <v>198</v>
      </c>
      <c r="AB10320" s="9">
        <v>8056498</v>
      </c>
      <c r="AC10320" s="9" t="s">
        <v>11094</v>
      </c>
      <c r="AD10320" s="9" t="s">
        <v>231</v>
      </c>
      <c r="AE10320" s="5">
        <f t="shared" si="344"/>
        <v>0</v>
      </c>
      <c r="AF10320" s="5" t="str">
        <f t="shared" si="345"/>
        <v>katB</v>
      </c>
      <c r="AG10320" s="153"/>
      <c r="AH10320" s="153"/>
      <c r="AI10320" t="s">
        <v>201</v>
      </c>
      <c r="AJ10320" t="s">
        <v>17878</v>
      </c>
      <c r="AK10320" s="9" t="str">
        <f>VLOOKUP(Y10320,zdroj!D:AJ,33,0)</f>
        <v>katB</v>
      </c>
    </row>
    <row r="10321" spans="8:37" x14ac:dyDescent="0.25">
      <c r="H10321" s="8"/>
      <c r="I10321" s="8"/>
      <c r="N10321" s="23"/>
      <c r="O10321" s="24"/>
      <c r="P10321" s="19"/>
      <c r="Q10321" s="19"/>
      <c r="R10321" s="19"/>
      <c r="U10321" s="27"/>
      <c r="Y10321" s="9" t="s">
        <v>656</v>
      </c>
      <c r="Z10321" s="9" t="s">
        <v>462</v>
      </c>
      <c r="AA10321" s="9" t="s">
        <v>198</v>
      </c>
      <c r="AB10321" s="9">
        <v>8056501</v>
      </c>
      <c r="AC10321" s="9" t="s">
        <v>11095</v>
      </c>
      <c r="AD10321" s="9" t="s">
        <v>231</v>
      </c>
      <c r="AE10321" s="5">
        <f t="shared" si="344"/>
        <v>0</v>
      </c>
      <c r="AF10321" s="5" t="str">
        <f t="shared" si="345"/>
        <v>katB</v>
      </c>
      <c r="AG10321" s="153"/>
      <c r="AH10321" s="153"/>
      <c r="AI10321" t="s">
        <v>201</v>
      </c>
      <c r="AJ10321" t="s">
        <v>17878</v>
      </c>
      <c r="AK10321" s="9" t="str">
        <f>VLOOKUP(Y10321,zdroj!D:AJ,33,0)</f>
        <v>katB</v>
      </c>
    </row>
    <row r="10322" spans="8:37" x14ac:dyDescent="0.25">
      <c r="H10322" s="8"/>
      <c r="I10322" s="8"/>
      <c r="N10322" s="23"/>
      <c r="O10322" s="24"/>
      <c r="P10322" s="19"/>
      <c r="Q10322" s="19"/>
      <c r="R10322" s="19"/>
      <c r="U10322" s="27"/>
      <c r="Y10322" s="9" t="s">
        <v>656</v>
      </c>
      <c r="Z10322" s="9" t="s">
        <v>462</v>
      </c>
      <c r="AA10322" s="9" t="s">
        <v>198</v>
      </c>
      <c r="AB10322" s="9">
        <v>8056510</v>
      </c>
      <c r="AC10322" s="9" t="s">
        <v>11096</v>
      </c>
      <c r="AD10322" s="9" t="s">
        <v>231</v>
      </c>
      <c r="AE10322" s="5">
        <f t="shared" si="344"/>
        <v>0</v>
      </c>
      <c r="AF10322" s="5" t="str">
        <f t="shared" si="345"/>
        <v>katB</v>
      </c>
      <c r="AG10322" s="153"/>
      <c r="AH10322" s="153"/>
      <c r="AI10322" t="s">
        <v>201</v>
      </c>
      <c r="AJ10322" t="s">
        <v>17878</v>
      </c>
      <c r="AK10322" s="9" t="str">
        <f>VLOOKUP(Y10322,zdroj!D:AJ,33,0)</f>
        <v>katB</v>
      </c>
    </row>
    <row r="10323" spans="8:37" x14ac:dyDescent="0.25">
      <c r="H10323" s="8"/>
      <c r="I10323" s="8"/>
      <c r="N10323" s="23"/>
      <c r="O10323" s="24"/>
      <c r="P10323" s="19"/>
      <c r="Q10323" s="19"/>
      <c r="R10323" s="19"/>
      <c r="U10323" s="27"/>
      <c r="Y10323" s="9" t="s">
        <v>656</v>
      </c>
      <c r="Z10323" s="9" t="s">
        <v>462</v>
      </c>
      <c r="AA10323" s="9" t="s">
        <v>198</v>
      </c>
      <c r="AB10323" s="9">
        <v>8056528</v>
      </c>
      <c r="AC10323" s="9" t="s">
        <v>11097</v>
      </c>
      <c r="AD10323" s="9" t="s">
        <v>231</v>
      </c>
      <c r="AE10323" s="5">
        <f t="shared" si="344"/>
        <v>0</v>
      </c>
      <c r="AF10323" s="5" t="str">
        <f t="shared" si="345"/>
        <v>katB</v>
      </c>
      <c r="AG10323" s="153"/>
      <c r="AH10323" s="153"/>
      <c r="AI10323" t="s">
        <v>201</v>
      </c>
      <c r="AJ10323" t="s">
        <v>17878</v>
      </c>
      <c r="AK10323" s="9" t="str">
        <f>VLOOKUP(Y10323,zdroj!D:AJ,33,0)</f>
        <v>katB</v>
      </c>
    </row>
    <row r="10324" spans="8:37" x14ac:dyDescent="0.25">
      <c r="H10324" s="8"/>
      <c r="I10324" s="8"/>
      <c r="N10324" s="23"/>
      <c r="O10324" s="24"/>
      <c r="P10324" s="19"/>
      <c r="Q10324" s="19"/>
      <c r="R10324" s="19"/>
      <c r="U10324" s="27"/>
      <c r="Y10324" s="9" t="s">
        <v>656</v>
      </c>
      <c r="Z10324" s="9" t="s">
        <v>462</v>
      </c>
      <c r="AA10324" s="9" t="s">
        <v>198</v>
      </c>
      <c r="AB10324" s="9">
        <v>8056536</v>
      </c>
      <c r="AC10324" s="9" t="s">
        <v>11098</v>
      </c>
      <c r="AD10324" s="9" t="s">
        <v>231</v>
      </c>
      <c r="AE10324" s="5">
        <f t="shared" si="344"/>
        <v>0</v>
      </c>
      <c r="AF10324" s="5" t="str">
        <f t="shared" si="345"/>
        <v>katB</v>
      </c>
      <c r="AG10324" s="153"/>
      <c r="AH10324" s="153"/>
      <c r="AI10324" t="s">
        <v>201</v>
      </c>
      <c r="AJ10324" t="s">
        <v>17878</v>
      </c>
      <c r="AK10324" s="9" t="str">
        <f>VLOOKUP(Y10324,zdroj!D:AJ,33,0)</f>
        <v>katB</v>
      </c>
    </row>
    <row r="10325" spans="8:37" x14ac:dyDescent="0.25">
      <c r="H10325" s="8"/>
      <c r="I10325" s="8"/>
      <c r="N10325" s="23"/>
      <c r="O10325" s="24"/>
      <c r="P10325" s="19"/>
      <c r="Q10325" s="19"/>
      <c r="R10325" s="19"/>
      <c r="U10325" s="27"/>
      <c r="Y10325" s="9" t="s">
        <v>656</v>
      </c>
      <c r="Z10325" s="9" t="s">
        <v>462</v>
      </c>
      <c r="AA10325" s="9" t="s">
        <v>198</v>
      </c>
      <c r="AB10325" s="9">
        <v>8056544</v>
      </c>
      <c r="AC10325" s="9" t="s">
        <v>11099</v>
      </c>
      <c r="AD10325" s="9" t="s">
        <v>231</v>
      </c>
      <c r="AE10325" s="5">
        <f t="shared" si="344"/>
        <v>0</v>
      </c>
      <c r="AF10325" s="5" t="str">
        <f t="shared" si="345"/>
        <v>katB</v>
      </c>
      <c r="AG10325" s="153"/>
      <c r="AH10325" s="153"/>
      <c r="AI10325" t="s">
        <v>201</v>
      </c>
      <c r="AJ10325" t="s">
        <v>17878</v>
      </c>
      <c r="AK10325" s="9" t="str">
        <f>VLOOKUP(Y10325,zdroj!D:AJ,33,0)</f>
        <v>katB</v>
      </c>
    </row>
    <row r="10326" spans="8:37" x14ac:dyDescent="0.25">
      <c r="H10326" s="8"/>
      <c r="I10326" s="8"/>
      <c r="N10326" s="23"/>
      <c r="O10326" s="24"/>
      <c r="P10326" s="19"/>
      <c r="Q10326" s="19"/>
      <c r="R10326" s="19"/>
      <c r="U10326" s="27"/>
      <c r="Y10326" s="9" t="s">
        <v>656</v>
      </c>
      <c r="Z10326" s="9" t="s">
        <v>462</v>
      </c>
      <c r="AA10326" s="9" t="s">
        <v>198</v>
      </c>
      <c r="AB10326" s="9">
        <v>8056552</v>
      </c>
      <c r="AC10326" s="9" t="s">
        <v>11100</v>
      </c>
      <c r="AD10326" s="9" t="s">
        <v>231</v>
      </c>
      <c r="AE10326" s="5">
        <f t="shared" si="344"/>
        <v>0</v>
      </c>
      <c r="AF10326" s="5" t="str">
        <f t="shared" si="345"/>
        <v>katB</v>
      </c>
      <c r="AG10326" s="153"/>
      <c r="AH10326" s="153"/>
      <c r="AI10326" t="s">
        <v>201</v>
      </c>
      <c r="AJ10326" t="s">
        <v>17878</v>
      </c>
      <c r="AK10326" s="9" t="str">
        <f>VLOOKUP(Y10326,zdroj!D:AJ,33,0)</f>
        <v>katB</v>
      </c>
    </row>
    <row r="10327" spans="8:37" x14ac:dyDescent="0.25">
      <c r="H10327" s="8"/>
      <c r="I10327" s="8"/>
      <c r="N10327" s="23"/>
      <c r="O10327" s="24"/>
      <c r="P10327" s="19"/>
      <c r="Q10327" s="19"/>
      <c r="R10327" s="19"/>
      <c r="U10327" s="27"/>
      <c r="Y10327" s="9" t="s">
        <v>656</v>
      </c>
      <c r="Z10327" s="9" t="s">
        <v>462</v>
      </c>
      <c r="AA10327" s="9" t="s">
        <v>198</v>
      </c>
      <c r="AB10327" s="9">
        <v>8056561</v>
      </c>
      <c r="AC10327" s="9" t="s">
        <v>11101</v>
      </c>
      <c r="AD10327" s="9" t="s">
        <v>231</v>
      </c>
      <c r="AE10327" s="5">
        <f t="shared" si="344"/>
        <v>0</v>
      </c>
      <c r="AF10327" s="5" t="str">
        <f t="shared" si="345"/>
        <v>katB</v>
      </c>
      <c r="AG10327" s="153"/>
      <c r="AH10327" s="153"/>
      <c r="AI10327" t="s">
        <v>201</v>
      </c>
      <c r="AJ10327" t="s">
        <v>17878</v>
      </c>
      <c r="AK10327" s="9" t="str">
        <f>VLOOKUP(Y10327,zdroj!D:AJ,33,0)</f>
        <v>katB</v>
      </c>
    </row>
    <row r="10328" spans="8:37" x14ac:dyDescent="0.25">
      <c r="H10328" s="8"/>
      <c r="I10328" s="8"/>
      <c r="N10328" s="23"/>
      <c r="O10328" s="24"/>
      <c r="P10328" s="19"/>
      <c r="Q10328" s="19"/>
      <c r="R10328" s="19"/>
      <c r="U10328" s="27"/>
      <c r="Y10328" s="9" t="s">
        <v>656</v>
      </c>
      <c r="Z10328" s="9" t="s">
        <v>462</v>
      </c>
      <c r="AA10328" s="9" t="s">
        <v>198</v>
      </c>
      <c r="AB10328" s="9">
        <v>8056579</v>
      </c>
      <c r="AC10328" s="9" t="s">
        <v>11102</v>
      </c>
      <c r="AD10328" s="9" t="s">
        <v>231</v>
      </c>
      <c r="AE10328" s="5">
        <f t="shared" si="344"/>
        <v>0</v>
      </c>
      <c r="AF10328" s="5" t="str">
        <f t="shared" si="345"/>
        <v>katB</v>
      </c>
      <c r="AG10328" s="153"/>
      <c r="AH10328" s="153"/>
      <c r="AI10328" t="s">
        <v>201</v>
      </c>
      <c r="AJ10328" t="s">
        <v>17878</v>
      </c>
      <c r="AK10328" s="9" t="str">
        <f>VLOOKUP(Y10328,zdroj!D:AJ,33,0)</f>
        <v>katB</v>
      </c>
    </row>
    <row r="10329" spans="8:37" x14ac:dyDescent="0.25">
      <c r="H10329" s="8"/>
      <c r="I10329" s="8"/>
      <c r="N10329" s="23"/>
      <c r="O10329" s="24"/>
      <c r="P10329" s="19"/>
      <c r="Q10329" s="19"/>
      <c r="R10329" s="19"/>
      <c r="U10329" s="27"/>
      <c r="Y10329" s="9" t="s">
        <v>656</v>
      </c>
      <c r="Z10329" s="9" t="s">
        <v>462</v>
      </c>
      <c r="AA10329" s="9" t="s">
        <v>198</v>
      </c>
      <c r="AB10329" s="9">
        <v>8056340</v>
      </c>
      <c r="AC10329" s="9" t="s">
        <v>11103</v>
      </c>
      <c r="AD10329" s="9" t="s">
        <v>231</v>
      </c>
      <c r="AE10329" s="5">
        <f t="shared" si="344"/>
        <v>0</v>
      </c>
      <c r="AF10329" s="5" t="str">
        <f t="shared" si="345"/>
        <v>katB</v>
      </c>
      <c r="AG10329" s="153"/>
      <c r="AH10329" s="153"/>
      <c r="AI10329" t="s">
        <v>201</v>
      </c>
      <c r="AJ10329" t="s">
        <v>17878</v>
      </c>
      <c r="AK10329" s="9" t="str">
        <f>VLOOKUP(Y10329,zdroj!D:AJ,33,0)</f>
        <v>katB</v>
      </c>
    </row>
    <row r="10330" spans="8:37" x14ac:dyDescent="0.25">
      <c r="H10330" s="8"/>
      <c r="I10330" s="8"/>
      <c r="N10330" s="23"/>
      <c r="O10330" s="24"/>
      <c r="P10330" s="19"/>
      <c r="Q10330" s="19"/>
      <c r="R10330" s="19"/>
      <c r="U10330" s="27"/>
      <c r="Y10330" s="9" t="s">
        <v>656</v>
      </c>
      <c r="Z10330" s="9" t="s">
        <v>462</v>
      </c>
      <c r="AA10330" s="9" t="s">
        <v>198</v>
      </c>
      <c r="AB10330" s="9">
        <v>8056587</v>
      </c>
      <c r="AC10330" s="9" t="s">
        <v>11104</v>
      </c>
      <c r="AD10330" s="9" t="s">
        <v>800</v>
      </c>
      <c r="AE10330" s="5">
        <f t="shared" si="344"/>
        <v>0</v>
      </c>
      <c r="AF10330" s="5" t="str">
        <f t="shared" si="345"/>
        <v>Pokryto</v>
      </c>
      <c r="AG10330" s="153"/>
      <c r="AH10330" s="153"/>
      <c r="AI10330" t="s">
        <v>201</v>
      </c>
      <c r="AJ10330" t="s">
        <v>800</v>
      </c>
      <c r="AK10330" s="9" t="str">
        <f>VLOOKUP(Y10330,zdroj!D:AJ,33,0)</f>
        <v>katB</v>
      </c>
    </row>
    <row r="10331" spans="8:37" x14ac:dyDescent="0.25">
      <c r="H10331" s="8"/>
      <c r="I10331" s="8"/>
      <c r="N10331" s="23"/>
      <c r="O10331" s="24"/>
      <c r="P10331" s="19"/>
      <c r="Q10331" s="19"/>
      <c r="R10331" s="19"/>
      <c r="U10331" s="27"/>
      <c r="Y10331" s="9" t="s">
        <v>656</v>
      </c>
      <c r="Z10331" s="9" t="s">
        <v>462</v>
      </c>
      <c r="AA10331" s="9" t="s">
        <v>198</v>
      </c>
      <c r="AB10331" s="9">
        <v>8056595</v>
      </c>
      <c r="AC10331" s="9" t="s">
        <v>11105</v>
      </c>
      <c r="AD10331" s="9" t="s">
        <v>800</v>
      </c>
      <c r="AE10331" s="5">
        <f t="shared" si="344"/>
        <v>0</v>
      </c>
      <c r="AF10331" s="5" t="str">
        <f t="shared" si="345"/>
        <v>Pokryto</v>
      </c>
      <c r="AG10331" s="153"/>
      <c r="AH10331" s="153"/>
      <c r="AI10331" t="s">
        <v>201</v>
      </c>
      <c r="AJ10331" t="s">
        <v>800</v>
      </c>
      <c r="AK10331" s="9" t="str">
        <f>VLOOKUP(Y10331,zdroj!D:AJ,33,0)</f>
        <v>katB</v>
      </c>
    </row>
    <row r="10332" spans="8:37" x14ac:dyDescent="0.25">
      <c r="H10332" s="8"/>
      <c r="I10332" s="8"/>
      <c r="N10332" s="23"/>
      <c r="O10332" s="24"/>
      <c r="P10332" s="19"/>
      <c r="Q10332" s="19"/>
      <c r="R10332" s="19"/>
      <c r="U10332" s="27"/>
      <c r="Y10332" s="9" t="s">
        <v>656</v>
      </c>
      <c r="Z10332" s="9" t="s">
        <v>462</v>
      </c>
      <c r="AA10332" s="9" t="s">
        <v>198</v>
      </c>
      <c r="AB10332" s="9">
        <v>8056609</v>
      </c>
      <c r="AC10332" s="9" t="s">
        <v>11106</v>
      </c>
      <c r="AD10332" s="9" t="s">
        <v>231</v>
      </c>
      <c r="AE10332" s="5">
        <f t="shared" si="344"/>
        <v>0</v>
      </c>
      <c r="AF10332" s="5" t="str">
        <f t="shared" si="345"/>
        <v>katB</v>
      </c>
      <c r="AG10332" s="153"/>
      <c r="AH10332" s="153"/>
      <c r="AI10332" t="s">
        <v>201</v>
      </c>
      <c r="AJ10332" t="s">
        <v>17878</v>
      </c>
      <c r="AK10332" s="9" t="str">
        <f>VLOOKUP(Y10332,zdroj!D:AJ,33,0)</f>
        <v>katB</v>
      </c>
    </row>
    <row r="10333" spans="8:37" x14ac:dyDescent="0.25">
      <c r="H10333" s="8"/>
      <c r="I10333" s="8"/>
      <c r="N10333" s="23"/>
      <c r="O10333" s="24"/>
      <c r="P10333" s="19"/>
      <c r="Q10333" s="19"/>
      <c r="R10333" s="19"/>
      <c r="U10333" s="27"/>
      <c r="Y10333" s="9" t="s">
        <v>656</v>
      </c>
      <c r="Z10333" s="9" t="s">
        <v>462</v>
      </c>
      <c r="AA10333" s="9" t="s">
        <v>198</v>
      </c>
      <c r="AB10333" s="9">
        <v>8056617</v>
      </c>
      <c r="AC10333" s="9" t="s">
        <v>11107</v>
      </c>
      <c r="AD10333" s="9" t="s">
        <v>231</v>
      </c>
      <c r="AE10333" s="5">
        <f t="shared" si="344"/>
        <v>0</v>
      </c>
      <c r="AF10333" s="5" t="str">
        <f t="shared" si="345"/>
        <v>katB</v>
      </c>
      <c r="AG10333" s="153"/>
      <c r="AH10333" s="153"/>
      <c r="AI10333" t="s">
        <v>201</v>
      </c>
      <c r="AJ10333" t="s">
        <v>17878</v>
      </c>
      <c r="AK10333" s="9" t="str">
        <f>VLOOKUP(Y10333,zdroj!D:AJ,33,0)</f>
        <v>katB</v>
      </c>
    </row>
    <row r="10334" spans="8:37" x14ac:dyDescent="0.25">
      <c r="H10334" s="8"/>
      <c r="I10334" s="8"/>
      <c r="N10334" s="23"/>
      <c r="O10334" s="24"/>
      <c r="P10334" s="19"/>
      <c r="Q10334" s="19"/>
      <c r="R10334" s="19"/>
      <c r="U10334" s="27"/>
      <c r="Y10334" s="9" t="s">
        <v>656</v>
      </c>
      <c r="Z10334" s="9" t="s">
        <v>462</v>
      </c>
      <c r="AA10334" s="9" t="s">
        <v>198</v>
      </c>
      <c r="AB10334" s="9">
        <v>8056625</v>
      </c>
      <c r="AC10334" s="9" t="s">
        <v>11108</v>
      </c>
      <c r="AD10334" s="9" t="s">
        <v>231</v>
      </c>
      <c r="AE10334" s="5">
        <f t="shared" si="344"/>
        <v>0</v>
      </c>
      <c r="AF10334" s="5" t="str">
        <f t="shared" si="345"/>
        <v>katB</v>
      </c>
      <c r="AG10334" s="153"/>
      <c r="AH10334" s="153"/>
      <c r="AI10334" t="s">
        <v>201</v>
      </c>
      <c r="AJ10334" t="s">
        <v>17878</v>
      </c>
      <c r="AK10334" s="9" t="str">
        <f>VLOOKUP(Y10334,zdroj!D:AJ,33,0)</f>
        <v>katB</v>
      </c>
    </row>
    <row r="10335" spans="8:37" x14ac:dyDescent="0.25">
      <c r="H10335" s="8"/>
      <c r="I10335" s="8"/>
      <c r="N10335" s="23"/>
      <c r="O10335" s="24"/>
      <c r="P10335" s="19"/>
      <c r="Q10335" s="19"/>
      <c r="R10335" s="19"/>
      <c r="U10335" s="27"/>
      <c r="Y10335" s="9" t="s">
        <v>656</v>
      </c>
      <c r="Z10335" s="9" t="s">
        <v>462</v>
      </c>
      <c r="AA10335" s="9" t="s">
        <v>198</v>
      </c>
      <c r="AB10335" s="9">
        <v>8056633</v>
      </c>
      <c r="AC10335" s="9" t="s">
        <v>11109</v>
      </c>
      <c r="AD10335" s="9" t="s">
        <v>231</v>
      </c>
      <c r="AE10335" s="5">
        <f t="shared" si="344"/>
        <v>0</v>
      </c>
      <c r="AF10335" s="5" t="str">
        <f t="shared" si="345"/>
        <v>katB</v>
      </c>
      <c r="AG10335" s="153"/>
      <c r="AH10335" s="153"/>
      <c r="AI10335" t="s">
        <v>201</v>
      </c>
      <c r="AJ10335" t="s">
        <v>17878</v>
      </c>
      <c r="AK10335" s="9" t="str">
        <f>VLOOKUP(Y10335,zdroj!D:AJ,33,0)</f>
        <v>katB</v>
      </c>
    </row>
    <row r="10336" spans="8:37" x14ac:dyDescent="0.25">
      <c r="H10336" s="8"/>
      <c r="I10336" s="8"/>
      <c r="N10336" s="23"/>
      <c r="O10336" s="24"/>
      <c r="P10336" s="19"/>
      <c r="Q10336" s="19"/>
      <c r="R10336" s="19"/>
      <c r="U10336" s="27"/>
      <c r="Y10336" s="9" t="s">
        <v>656</v>
      </c>
      <c r="Z10336" s="9" t="s">
        <v>462</v>
      </c>
      <c r="AA10336" s="9" t="s">
        <v>198</v>
      </c>
      <c r="AB10336" s="9">
        <v>8056641</v>
      </c>
      <c r="AC10336" s="9" t="s">
        <v>11110</v>
      </c>
      <c r="AD10336" s="9" t="s">
        <v>231</v>
      </c>
      <c r="AE10336" s="5">
        <f t="shared" si="344"/>
        <v>0</v>
      </c>
      <c r="AF10336" s="5" t="str">
        <f t="shared" si="345"/>
        <v>katB</v>
      </c>
      <c r="AG10336" s="153"/>
      <c r="AH10336" s="153"/>
      <c r="AI10336" t="s">
        <v>201</v>
      </c>
      <c r="AJ10336" t="s">
        <v>17878</v>
      </c>
      <c r="AK10336" s="9" t="str">
        <f>VLOOKUP(Y10336,zdroj!D:AJ,33,0)</f>
        <v>katB</v>
      </c>
    </row>
    <row r="10337" spans="8:37" x14ac:dyDescent="0.25">
      <c r="H10337" s="8"/>
      <c r="I10337" s="8"/>
      <c r="N10337" s="23"/>
      <c r="O10337" s="24"/>
      <c r="P10337" s="19"/>
      <c r="Q10337" s="19"/>
      <c r="R10337" s="19"/>
      <c r="U10337" s="27"/>
      <c r="Y10337" s="9" t="s">
        <v>656</v>
      </c>
      <c r="Z10337" s="9" t="s">
        <v>462</v>
      </c>
      <c r="AA10337" s="9" t="s">
        <v>198</v>
      </c>
      <c r="AB10337" s="9">
        <v>8056650</v>
      </c>
      <c r="AC10337" s="9" t="s">
        <v>11111</v>
      </c>
      <c r="AD10337" s="9" t="s">
        <v>231</v>
      </c>
      <c r="AE10337" s="5">
        <f t="shared" si="344"/>
        <v>0</v>
      </c>
      <c r="AF10337" s="5" t="str">
        <f t="shared" si="345"/>
        <v>katB</v>
      </c>
      <c r="AG10337" s="153"/>
      <c r="AH10337" s="153"/>
      <c r="AI10337" t="s">
        <v>201</v>
      </c>
      <c r="AJ10337" t="s">
        <v>17878</v>
      </c>
      <c r="AK10337" s="9" t="str">
        <f>VLOOKUP(Y10337,zdroj!D:AJ,33,0)</f>
        <v>katB</v>
      </c>
    </row>
    <row r="10338" spans="8:37" x14ac:dyDescent="0.25">
      <c r="H10338" s="8"/>
      <c r="I10338" s="8"/>
      <c r="N10338" s="23"/>
      <c r="O10338" s="24"/>
      <c r="P10338" s="19"/>
      <c r="Q10338" s="19"/>
      <c r="R10338" s="19"/>
      <c r="U10338" s="27"/>
      <c r="Y10338" s="9" t="s">
        <v>656</v>
      </c>
      <c r="Z10338" s="9" t="s">
        <v>462</v>
      </c>
      <c r="AA10338" s="9" t="s">
        <v>198</v>
      </c>
      <c r="AB10338" s="9">
        <v>40652599</v>
      </c>
      <c r="AC10338" s="9" t="s">
        <v>11112</v>
      </c>
      <c r="AD10338" s="9" t="s">
        <v>231</v>
      </c>
      <c r="AE10338" s="5">
        <f t="shared" si="344"/>
        <v>0</v>
      </c>
      <c r="AF10338" s="5" t="str">
        <f t="shared" si="345"/>
        <v>katB</v>
      </c>
      <c r="AG10338" s="153"/>
      <c r="AH10338" s="153"/>
      <c r="AI10338" t="s">
        <v>201</v>
      </c>
      <c r="AJ10338" t="s">
        <v>17878</v>
      </c>
      <c r="AK10338" s="9" t="str">
        <f>VLOOKUP(Y10338,zdroj!D:AJ,33,0)</f>
        <v>katB</v>
      </c>
    </row>
    <row r="10339" spans="8:37" x14ac:dyDescent="0.25">
      <c r="H10339" s="8"/>
      <c r="I10339" s="8"/>
      <c r="N10339" s="23"/>
      <c r="O10339" s="24"/>
      <c r="P10339" s="19"/>
      <c r="Q10339" s="19"/>
      <c r="R10339" s="19"/>
      <c r="U10339" s="27"/>
      <c r="Y10339" s="9" t="s">
        <v>656</v>
      </c>
      <c r="Z10339" s="9" t="s">
        <v>462</v>
      </c>
      <c r="AA10339" s="9" t="s">
        <v>198</v>
      </c>
      <c r="AB10339" s="9">
        <v>8056668</v>
      </c>
      <c r="AC10339" s="9" t="s">
        <v>11113</v>
      </c>
      <c r="AD10339" s="9" t="s">
        <v>231</v>
      </c>
      <c r="AE10339" s="5">
        <f t="shared" si="344"/>
        <v>0</v>
      </c>
      <c r="AF10339" s="5" t="str">
        <f t="shared" si="345"/>
        <v>katB</v>
      </c>
      <c r="AG10339" s="153"/>
      <c r="AH10339" s="153"/>
      <c r="AI10339" t="s">
        <v>201</v>
      </c>
      <c r="AJ10339" t="s">
        <v>17878</v>
      </c>
      <c r="AK10339" s="9" t="str">
        <f>VLOOKUP(Y10339,zdroj!D:AJ,33,0)</f>
        <v>katB</v>
      </c>
    </row>
    <row r="10340" spans="8:37" x14ac:dyDescent="0.25">
      <c r="H10340" s="8"/>
      <c r="I10340" s="8"/>
      <c r="N10340" s="23"/>
      <c r="O10340" s="24"/>
      <c r="P10340" s="19"/>
      <c r="Q10340" s="19"/>
      <c r="R10340" s="19"/>
      <c r="U10340" s="27"/>
      <c r="Y10340" s="9" t="s">
        <v>656</v>
      </c>
      <c r="Z10340" s="9" t="s">
        <v>462</v>
      </c>
      <c r="AA10340" s="9" t="s">
        <v>198</v>
      </c>
      <c r="AB10340" s="9">
        <v>70517550</v>
      </c>
      <c r="AC10340" s="9" t="s">
        <v>11114</v>
      </c>
      <c r="AD10340" s="9" t="s">
        <v>231</v>
      </c>
      <c r="AE10340" s="5">
        <f t="shared" si="344"/>
        <v>0</v>
      </c>
      <c r="AF10340" s="5" t="str">
        <f t="shared" si="345"/>
        <v>katB</v>
      </c>
      <c r="AG10340" s="153"/>
      <c r="AH10340" s="153"/>
      <c r="AI10340" t="s">
        <v>201</v>
      </c>
      <c r="AJ10340" t="s">
        <v>17878</v>
      </c>
      <c r="AK10340" s="9" t="str">
        <f>VLOOKUP(Y10340,zdroj!D:AJ,33,0)</f>
        <v>katB</v>
      </c>
    </row>
    <row r="10341" spans="8:37" x14ac:dyDescent="0.25">
      <c r="H10341" s="8"/>
      <c r="I10341" s="8"/>
      <c r="N10341" s="23"/>
      <c r="O10341" s="24"/>
      <c r="P10341" s="19"/>
      <c r="Q10341" s="19"/>
      <c r="R10341" s="19"/>
      <c r="U10341" s="27"/>
      <c r="Y10341" s="9" t="s">
        <v>656</v>
      </c>
      <c r="Z10341" s="9" t="s">
        <v>462</v>
      </c>
      <c r="AA10341" s="9" t="s">
        <v>198</v>
      </c>
      <c r="AB10341" s="9">
        <v>8056676</v>
      </c>
      <c r="AC10341" s="9" t="s">
        <v>11115</v>
      </c>
      <c r="AD10341" s="9" t="s">
        <v>231</v>
      </c>
      <c r="AE10341" s="5">
        <f t="shared" si="344"/>
        <v>0</v>
      </c>
      <c r="AF10341" s="5" t="str">
        <f t="shared" si="345"/>
        <v>katB</v>
      </c>
      <c r="AG10341" s="153"/>
      <c r="AH10341" s="153"/>
      <c r="AI10341" t="s">
        <v>201</v>
      </c>
      <c r="AJ10341" t="s">
        <v>17878</v>
      </c>
      <c r="AK10341" s="9" t="str">
        <f>VLOOKUP(Y10341,zdroj!D:AJ,33,0)</f>
        <v>katB</v>
      </c>
    </row>
    <row r="10342" spans="8:37" x14ac:dyDescent="0.25">
      <c r="H10342" s="8"/>
      <c r="I10342" s="8"/>
      <c r="N10342" s="23"/>
      <c r="O10342" s="24"/>
      <c r="P10342" s="19"/>
      <c r="Q10342" s="19"/>
      <c r="R10342" s="19"/>
      <c r="U10342" s="27"/>
      <c r="Y10342" s="9" t="s">
        <v>656</v>
      </c>
      <c r="Z10342" s="9" t="s">
        <v>462</v>
      </c>
      <c r="AA10342" s="9" t="s">
        <v>198</v>
      </c>
      <c r="AB10342" s="9">
        <v>8056358</v>
      </c>
      <c r="AC10342" s="9" t="s">
        <v>11116</v>
      </c>
      <c r="AD10342" s="9" t="s">
        <v>231</v>
      </c>
      <c r="AE10342" s="5">
        <f t="shared" si="344"/>
        <v>0</v>
      </c>
      <c r="AF10342" s="5" t="str">
        <f t="shared" si="345"/>
        <v>katB</v>
      </c>
      <c r="AG10342" s="153"/>
      <c r="AH10342" s="153"/>
      <c r="AI10342" t="s">
        <v>201</v>
      </c>
      <c r="AJ10342" t="s">
        <v>17878</v>
      </c>
      <c r="AK10342" s="9" t="str">
        <f>VLOOKUP(Y10342,zdroj!D:AJ,33,0)</f>
        <v>katB</v>
      </c>
    </row>
    <row r="10343" spans="8:37" x14ac:dyDescent="0.25">
      <c r="H10343" s="8"/>
      <c r="I10343" s="8"/>
      <c r="N10343" s="23"/>
      <c r="O10343" s="24"/>
      <c r="P10343" s="19"/>
      <c r="Q10343" s="19"/>
      <c r="R10343" s="19"/>
      <c r="U10343" s="27"/>
      <c r="Y10343" s="9" t="s">
        <v>656</v>
      </c>
      <c r="Z10343" s="9" t="s">
        <v>462</v>
      </c>
      <c r="AA10343" s="9" t="s">
        <v>198</v>
      </c>
      <c r="AB10343" s="9">
        <v>8056684</v>
      </c>
      <c r="AC10343" s="9" t="s">
        <v>11117</v>
      </c>
      <c r="AD10343" s="9" t="s">
        <v>800</v>
      </c>
      <c r="AE10343" s="5">
        <f t="shared" si="344"/>
        <v>0</v>
      </c>
      <c r="AF10343" s="5" t="str">
        <f t="shared" si="345"/>
        <v>Pokryto</v>
      </c>
      <c r="AG10343" s="153"/>
      <c r="AH10343" s="153"/>
      <c r="AI10343" t="s">
        <v>201</v>
      </c>
      <c r="AJ10343" t="s">
        <v>800</v>
      </c>
      <c r="AK10343" s="9" t="str">
        <f>VLOOKUP(Y10343,zdroj!D:AJ,33,0)</f>
        <v>katB</v>
      </c>
    </row>
    <row r="10344" spans="8:37" x14ac:dyDescent="0.25">
      <c r="H10344" s="8"/>
      <c r="I10344" s="8"/>
      <c r="N10344" s="23"/>
      <c r="O10344" s="24"/>
      <c r="P10344" s="19"/>
      <c r="Q10344" s="19"/>
      <c r="R10344" s="19"/>
      <c r="U10344" s="27"/>
      <c r="Y10344" s="9" t="s">
        <v>656</v>
      </c>
      <c r="Z10344" s="9" t="s">
        <v>462</v>
      </c>
      <c r="AA10344" s="9" t="s">
        <v>198</v>
      </c>
      <c r="AB10344" s="9">
        <v>79675832</v>
      </c>
      <c r="AC10344" s="9" t="s">
        <v>11118</v>
      </c>
      <c r="AD10344" s="9" t="s">
        <v>231</v>
      </c>
      <c r="AE10344" s="5">
        <f t="shared" si="344"/>
        <v>0</v>
      </c>
      <c r="AF10344" s="5" t="str">
        <f t="shared" si="345"/>
        <v>katB</v>
      </c>
      <c r="AG10344" s="153"/>
      <c r="AH10344" s="153"/>
      <c r="AI10344" t="s">
        <v>229</v>
      </c>
      <c r="AJ10344" t="s">
        <v>17878</v>
      </c>
      <c r="AK10344" s="9" t="str">
        <f>VLOOKUP(Y10344,zdroj!D:AJ,33,0)</f>
        <v>katB</v>
      </c>
    </row>
    <row r="10345" spans="8:37" x14ac:dyDescent="0.25">
      <c r="H10345" s="8"/>
      <c r="I10345" s="8"/>
      <c r="N10345" s="23"/>
      <c r="O10345" s="24"/>
      <c r="P10345" s="19"/>
      <c r="Q10345" s="19"/>
      <c r="R10345" s="19"/>
      <c r="U10345" s="27"/>
      <c r="Y10345" s="9" t="s">
        <v>656</v>
      </c>
      <c r="Z10345" s="9" t="s">
        <v>462</v>
      </c>
      <c r="AA10345" s="9" t="s">
        <v>198</v>
      </c>
      <c r="AB10345" s="9">
        <v>8056692</v>
      </c>
      <c r="AC10345" s="9" t="s">
        <v>11119</v>
      </c>
      <c r="AD10345" s="9" t="s">
        <v>800</v>
      </c>
      <c r="AE10345" s="5">
        <f t="shared" si="344"/>
        <v>0</v>
      </c>
      <c r="AF10345" s="5" t="str">
        <f t="shared" si="345"/>
        <v>Pokryto</v>
      </c>
      <c r="AG10345" s="153"/>
      <c r="AH10345" s="153"/>
      <c r="AI10345" t="s">
        <v>201</v>
      </c>
      <c r="AJ10345" t="s">
        <v>800</v>
      </c>
      <c r="AK10345" s="9" t="str">
        <f>VLOOKUP(Y10345,zdroj!D:AJ,33,0)</f>
        <v>katB</v>
      </c>
    </row>
    <row r="10346" spans="8:37" x14ac:dyDescent="0.25">
      <c r="H10346" s="8"/>
      <c r="I10346" s="8"/>
      <c r="N10346" s="23"/>
      <c r="O10346" s="24"/>
      <c r="P10346" s="19"/>
      <c r="Q10346" s="19"/>
      <c r="R10346" s="19"/>
      <c r="U10346" s="27"/>
      <c r="Y10346" s="9" t="s">
        <v>656</v>
      </c>
      <c r="Z10346" s="9" t="s">
        <v>462</v>
      </c>
      <c r="AA10346" s="9" t="s">
        <v>198</v>
      </c>
      <c r="AB10346" s="9">
        <v>84614200</v>
      </c>
      <c r="AC10346" s="9" t="s">
        <v>11120</v>
      </c>
      <c r="AD10346" s="9" t="s">
        <v>231</v>
      </c>
      <c r="AE10346" s="5">
        <f t="shared" si="344"/>
        <v>0</v>
      </c>
      <c r="AF10346" s="5" t="str">
        <f t="shared" si="345"/>
        <v>katB</v>
      </c>
      <c r="AG10346" s="153"/>
      <c r="AH10346" s="153"/>
      <c r="AI10346" t="s">
        <v>201</v>
      </c>
      <c r="AJ10346" t="s">
        <v>17878</v>
      </c>
      <c r="AK10346" s="9" t="str">
        <f>VLOOKUP(Y10346,zdroj!D:AJ,33,0)</f>
        <v>katB</v>
      </c>
    </row>
    <row r="10347" spans="8:37" x14ac:dyDescent="0.25">
      <c r="H10347" s="8"/>
      <c r="I10347" s="8"/>
      <c r="N10347" s="23"/>
      <c r="O10347" s="24"/>
      <c r="P10347" s="19"/>
      <c r="Q10347" s="19"/>
      <c r="R10347" s="19"/>
      <c r="U10347" s="27"/>
      <c r="Y10347" s="9" t="s">
        <v>656</v>
      </c>
      <c r="Z10347" s="9" t="s">
        <v>462</v>
      </c>
      <c r="AA10347" s="9" t="s">
        <v>198</v>
      </c>
      <c r="AB10347" s="9">
        <v>8056706</v>
      </c>
      <c r="AC10347" s="9" t="s">
        <v>11121</v>
      </c>
      <c r="AD10347" s="9" t="s">
        <v>800</v>
      </c>
      <c r="AE10347" s="5">
        <f t="shared" si="344"/>
        <v>0</v>
      </c>
      <c r="AF10347" s="5" t="str">
        <f t="shared" si="345"/>
        <v>Pokryto</v>
      </c>
      <c r="AG10347" s="153"/>
      <c r="AH10347" s="153"/>
      <c r="AI10347" t="s">
        <v>201</v>
      </c>
      <c r="AJ10347" t="s">
        <v>800</v>
      </c>
      <c r="AK10347" s="9" t="str">
        <f>VLOOKUP(Y10347,zdroj!D:AJ,33,0)</f>
        <v>katB</v>
      </c>
    </row>
    <row r="10348" spans="8:37" x14ac:dyDescent="0.25">
      <c r="H10348" s="8"/>
      <c r="I10348" s="8"/>
      <c r="N10348" s="23"/>
      <c r="O10348" s="24"/>
      <c r="P10348" s="19"/>
      <c r="Q10348" s="19"/>
      <c r="R10348" s="19"/>
      <c r="U10348" s="27"/>
      <c r="Y10348" s="9" t="s">
        <v>656</v>
      </c>
      <c r="Z10348" s="9" t="s">
        <v>462</v>
      </c>
      <c r="AA10348" s="9" t="s">
        <v>198</v>
      </c>
      <c r="AB10348" s="9">
        <v>8056714</v>
      </c>
      <c r="AC10348" s="9" t="s">
        <v>11122</v>
      </c>
      <c r="AD10348" s="9" t="s">
        <v>800</v>
      </c>
      <c r="AE10348" s="5">
        <f t="shared" si="344"/>
        <v>0</v>
      </c>
      <c r="AF10348" s="5" t="str">
        <f t="shared" si="345"/>
        <v>Pokryto</v>
      </c>
      <c r="AG10348" s="153"/>
      <c r="AH10348" s="153"/>
      <c r="AI10348" t="s">
        <v>201</v>
      </c>
      <c r="AJ10348" t="s">
        <v>800</v>
      </c>
      <c r="AK10348" s="9" t="str">
        <f>VLOOKUP(Y10348,zdroj!D:AJ,33,0)</f>
        <v>katB</v>
      </c>
    </row>
    <row r="10349" spans="8:37" x14ac:dyDescent="0.25">
      <c r="H10349" s="8"/>
      <c r="I10349" s="8"/>
      <c r="N10349" s="23"/>
      <c r="O10349" s="24"/>
      <c r="P10349" s="19"/>
      <c r="Q10349" s="19"/>
      <c r="R10349" s="19"/>
      <c r="U10349" s="27"/>
      <c r="Y10349" s="9" t="s">
        <v>656</v>
      </c>
      <c r="Z10349" s="9" t="s">
        <v>462</v>
      </c>
      <c r="AA10349" s="9" t="s">
        <v>198</v>
      </c>
      <c r="AB10349" s="9">
        <v>27541762</v>
      </c>
      <c r="AC10349" s="9" t="s">
        <v>11123</v>
      </c>
      <c r="AD10349" s="9" t="s">
        <v>231</v>
      </c>
      <c r="AE10349" s="5">
        <f t="shared" si="344"/>
        <v>0</v>
      </c>
      <c r="AF10349" s="5" t="str">
        <f t="shared" si="345"/>
        <v>katB</v>
      </c>
      <c r="AG10349" s="153"/>
      <c r="AH10349" s="153"/>
      <c r="AI10349" t="s">
        <v>201</v>
      </c>
      <c r="AJ10349" t="s">
        <v>17878</v>
      </c>
      <c r="AK10349" s="9" t="str">
        <f>VLOOKUP(Y10349,zdroj!D:AJ,33,0)</f>
        <v>katB</v>
      </c>
    </row>
    <row r="10350" spans="8:37" x14ac:dyDescent="0.25">
      <c r="H10350" s="8"/>
      <c r="I10350" s="8"/>
      <c r="N10350" s="23"/>
      <c r="O10350" s="24"/>
      <c r="P10350" s="19"/>
      <c r="Q10350" s="19"/>
      <c r="R10350" s="19"/>
      <c r="U10350" s="27"/>
      <c r="Y10350" s="9" t="s">
        <v>656</v>
      </c>
      <c r="Z10350" s="9" t="s">
        <v>462</v>
      </c>
      <c r="AA10350" s="9" t="s">
        <v>198</v>
      </c>
      <c r="AB10350" s="9">
        <v>25299034</v>
      </c>
      <c r="AC10350" s="9" t="s">
        <v>11124</v>
      </c>
      <c r="AD10350" s="9" t="s">
        <v>231</v>
      </c>
      <c r="AE10350" s="5">
        <f t="shared" si="344"/>
        <v>0</v>
      </c>
      <c r="AF10350" s="5" t="str">
        <f t="shared" si="345"/>
        <v>katB</v>
      </c>
      <c r="AG10350" s="153"/>
      <c r="AH10350" s="153"/>
      <c r="AI10350" t="s">
        <v>201</v>
      </c>
      <c r="AJ10350" t="s">
        <v>17878</v>
      </c>
      <c r="AK10350" s="9" t="str">
        <f>VLOOKUP(Y10350,zdroj!D:AJ,33,0)</f>
        <v>katB</v>
      </c>
    </row>
    <row r="10351" spans="8:37" x14ac:dyDescent="0.25">
      <c r="H10351" s="8"/>
      <c r="I10351" s="8"/>
      <c r="N10351" s="23"/>
      <c r="O10351" s="24"/>
      <c r="P10351" s="19"/>
      <c r="Q10351" s="19"/>
      <c r="R10351" s="19"/>
      <c r="U10351" s="27"/>
      <c r="Y10351" s="9" t="s">
        <v>656</v>
      </c>
      <c r="Z10351" s="9" t="s">
        <v>462</v>
      </c>
      <c r="AA10351" s="9" t="s">
        <v>198</v>
      </c>
      <c r="AB10351" s="9">
        <v>25797212</v>
      </c>
      <c r="AC10351" s="9" t="s">
        <v>11125</v>
      </c>
      <c r="AD10351" s="9" t="s">
        <v>231</v>
      </c>
      <c r="AE10351" s="5">
        <f t="shared" si="344"/>
        <v>0</v>
      </c>
      <c r="AF10351" s="5" t="str">
        <f t="shared" si="345"/>
        <v>katB</v>
      </c>
      <c r="AG10351" s="153"/>
      <c r="AH10351" s="153"/>
      <c r="AI10351" t="s">
        <v>201</v>
      </c>
      <c r="AJ10351" t="s">
        <v>17878</v>
      </c>
      <c r="AK10351" s="9" t="str">
        <f>VLOOKUP(Y10351,zdroj!D:AJ,33,0)</f>
        <v>katB</v>
      </c>
    </row>
    <row r="10352" spans="8:37" x14ac:dyDescent="0.25">
      <c r="H10352" s="8"/>
      <c r="I10352" s="8"/>
      <c r="N10352" s="23"/>
      <c r="O10352" s="24"/>
      <c r="P10352" s="19"/>
      <c r="Q10352" s="19"/>
      <c r="R10352" s="19"/>
      <c r="U10352" s="27"/>
      <c r="Y10352" s="9" t="s">
        <v>656</v>
      </c>
      <c r="Z10352" s="9" t="s">
        <v>462</v>
      </c>
      <c r="AA10352" s="9" t="s">
        <v>198</v>
      </c>
      <c r="AB10352" s="9">
        <v>8056366</v>
      </c>
      <c r="AC10352" s="9" t="s">
        <v>11126</v>
      </c>
      <c r="AD10352" s="9" t="s">
        <v>231</v>
      </c>
      <c r="AE10352" s="5">
        <f t="shared" si="344"/>
        <v>0</v>
      </c>
      <c r="AF10352" s="5" t="str">
        <f t="shared" si="345"/>
        <v>katB</v>
      </c>
      <c r="AG10352" s="153"/>
      <c r="AH10352" s="153"/>
      <c r="AI10352" t="s">
        <v>201</v>
      </c>
      <c r="AJ10352" t="s">
        <v>17878</v>
      </c>
      <c r="AK10352" s="9" t="str">
        <f>VLOOKUP(Y10352,zdroj!D:AJ,33,0)</f>
        <v>katB</v>
      </c>
    </row>
    <row r="10353" spans="8:37" x14ac:dyDescent="0.25">
      <c r="H10353" s="8"/>
      <c r="I10353" s="8"/>
      <c r="N10353" s="23"/>
      <c r="O10353" s="24"/>
      <c r="P10353" s="19"/>
      <c r="Q10353" s="19"/>
      <c r="R10353" s="19"/>
      <c r="U10353" s="27"/>
      <c r="Y10353" s="9" t="s">
        <v>656</v>
      </c>
      <c r="Z10353" s="9" t="s">
        <v>462</v>
      </c>
      <c r="AA10353" s="9" t="s">
        <v>198</v>
      </c>
      <c r="AB10353" s="9">
        <v>8056374</v>
      </c>
      <c r="AC10353" s="9" t="s">
        <v>11127</v>
      </c>
      <c r="AD10353" s="9" t="s">
        <v>231</v>
      </c>
      <c r="AE10353" s="5">
        <f t="shared" si="344"/>
        <v>0</v>
      </c>
      <c r="AF10353" s="5" t="str">
        <f t="shared" si="345"/>
        <v>katB</v>
      </c>
      <c r="AG10353" s="153"/>
      <c r="AH10353" s="153"/>
      <c r="AI10353" t="s">
        <v>201</v>
      </c>
      <c r="AJ10353" t="s">
        <v>17878</v>
      </c>
      <c r="AK10353" s="9" t="str">
        <f>VLOOKUP(Y10353,zdroj!D:AJ,33,0)</f>
        <v>katB</v>
      </c>
    </row>
    <row r="10354" spans="8:37" x14ac:dyDescent="0.25">
      <c r="H10354" s="8"/>
      <c r="I10354" s="8"/>
      <c r="N10354" s="23"/>
      <c r="O10354" s="24"/>
      <c r="P10354" s="19"/>
      <c r="Q10354" s="19"/>
      <c r="R10354" s="19"/>
      <c r="U10354" s="27"/>
      <c r="Y10354" s="9" t="s">
        <v>656</v>
      </c>
      <c r="Z10354" s="9" t="s">
        <v>462</v>
      </c>
      <c r="AA10354" s="9" t="s">
        <v>198</v>
      </c>
      <c r="AB10354" s="9">
        <v>8056382</v>
      </c>
      <c r="AC10354" s="9" t="s">
        <v>11128</v>
      </c>
      <c r="AD10354" s="9" t="s">
        <v>231</v>
      </c>
      <c r="AE10354" s="5">
        <f t="shared" si="344"/>
        <v>0</v>
      </c>
      <c r="AF10354" s="5" t="str">
        <f t="shared" si="345"/>
        <v>katB</v>
      </c>
      <c r="AG10354" s="153"/>
      <c r="AH10354" s="153"/>
      <c r="AI10354" t="s">
        <v>201</v>
      </c>
      <c r="AJ10354" t="s">
        <v>17878</v>
      </c>
      <c r="AK10354" s="9" t="str">
        <f>VLOOKUP(Y10354,zdroj!D:AJ,33,0)</f>
        <v>katB</v>
      </c>
    </row>
    <row r="10355" spans="8:37" x14ac:dyDescent="0.25">
      <c r="H10355" s="8"/>
      <c r="I10355" s="8"/>
      <c r="N10355" s="23"/>
      <c r="O10355" s="24"/>
      <c r="P10355" s="19"/>
      <c r="Q10355" s="19"/>
      <c r="R10355" s="19"/>
      <c r="U10355" s="27"/>
      <c r="Y10355" s="9" t="s">
        <v>656</v>
      </c>
      <c r="Z10355" s="9" t="s">
        <v>462</v>
      </c>
      <c r="AA10355" s="9" t="s">
        <v>198</v>
      </c>
      <c r="AB10355" s="9">
        <v>8056391</v>
      </c>
      <c r="AC10355" s="9" t="s">
        <v>11129</v>
      </c>
      <c r="AD10355" s="9" t="s">
        <v>231</v>
      </c>
      <c r="AE10355" s="5">
        <f t="shared" si="344"/>
        <v>0</v>
      </c>
      <c r="AF10355" s="5" t="str">
        <f t="shared" si="345"/>
        <v>katB</v>
      </c>
      <c r="AG10355" s="153"/>
      <c r="AH10355" s="153"/>
      <c r="AI10355" t="s">
        <v>201</v>
      </c>
      <c r="AJ10355" t="s">
        <v>17878</v>
      </c>
      <c r="AK10355" s="9" t="str">
        <f>VLOOKUP(Y10355,zdroj!D:AJ,33,0)</f>
        <v>katB</v>
      </c>
    </row>
    <row r="10356" spans="8:37" x14ac:dyDescent="0.25">
      <c r="H10356" s="8"/>
      <c r="I10356" s="8"/>
      <c r="N10356" s="23"/>
      <c r="O10356" s="24"/>
      <c r="P10356" s="19"/>
      <c r="Q10356" s="19"/>
      <c r="R10356" s="19"/>
      <c r="U10356" s="27"/>
      <c r="Y10356" s="9" t="s">
        <v>656</v>
      </c>
      <c r="Z10356" s="9" t="s">
        <v>462</v>
      </c>
      <c r="AA10356" s="9" t="s">
        <v>198</v>
      </c>
      <c r="AB10356" s="9">
        <v>8056404</v>
      </c>
      <c r="AC10356" s="9" t="s">
        <v>11130</v>
      </c>
      <c r="AD10356" s="9" t="s">
        <v>231</v>
      </c>
      <c r="AE10356" s="5">
        <f t="shared" si="344"/>
        <v>0</v>
      </c>
      <c r="AF10356" s="5" t="str">
        <f t="shared" si="345"/>
        <v>katB</v>
      </c>
      <c r="AG10356" s="153"/>
      <c r="AH10356" s="153"/>
      <c r="AI10356" t="s">
        <v>201</v>
      </c>
      <c r="AJ10356" t="s">
        <v>17878</v>
      </c>
      <c r="AK10356" s="9" t="str">
        <f>VLOOKUP(Y10356,zdroj!D:AJ,33,0)</f>
        <v>katB</v>
      </c>
    </row>
    <row r="10357" spans="8:37" x14ac:dyDescent="0.25">
      <c r="H10357" s="8"/>
      <c r="I10357" s="8"/>
      <c r="N10357" s="23"/>
      <c r="O10357" s="24"/>
      <c r="P10357" s="19"/>
      <c r="Q10357" s="19"/>
      <c r="R10357" s="19"/>
      <c r="U10357" s="27"/>
      <c r="Y10357" s="9" t="s">
        <v>656</v>
      </c>
      <c r="Z10357" s="9" t="s">
        <v>462</v>
      </c>
      <c r="AA10357" s="9" t="s">
        <v>198</v>
      </c>
      <c r="AB10357" s="9">
        <v>74913085</v>
      </c>
      <c r="AC10357" s="9" t="s">
        <v>11131</v>
      </c>
      <c r="AD10357" s="9" t="s">
        <v>231</v>
      </c>
      <c r="AE10357" s="5">
        <f t="shared" si="344"/>
        <v>0</v>
      </c>
      <c r="AF10357" s="5" t="str">
        <f t="shared" si="345"/>
        <v>katB</v>
      </c>
      <c r="AG10357" s="153"/>
      <c r="AH10357" s="153"/>
      <c r="AI10357" t="s">
        <v>201</v>
      </c>
      <c r="AJ10357" t="s">
        <v>17878</v>
      </c>
      <c r="AK10357" s="9" t="str">
        <f>VLOOKUP(Y10357,zdroj!D:AJ,33,0)</f>
        <v>katB</v>
      </c>
    </row>
    <row r="10358" spans="8:37" x14ac:dyDescent="0.25">
      <c r="H10358" s="8"/>
      <c r="I10358" s="8"/>
      <c r="N10358" s="23"/>
      <c r="O10358" s="24"/>
      <c r="P10358" s="19"/>
      <c r="Q10358" s="19"/>
      <c r="R10358" s="19"/>
      <c r="U10358" s="27"/>
      <c r="Y10358" s="9" t="s">
        <v>656</v>
      </c>
      <c r="Z10358" s="9" t="s">
        <v>462</v>
      </c>
      <c r="AA10358" s="9" t="s">
        <v>198</v>
      </c>
      <c r="AB10358" s="9">
        <v>76136540</v>
      </c>
      <c r="AC10358" s="9" t="s">
        <v>11132</v>
      </c>
      <c r="AD10358" s="9" t="s">
        <v>231</v>
      </c>
      <c r="AE10358" s="5">
        <f t="shared" si="344"/>
        <v>0</v>
      </c>
      <c r="AF10358" s="5" t="str">
        <f t="shared" si="345"/>
        <v>katB</v>
      </c>
      <c r="AG10358" s="153"/>
      <c r="AH10358" s="153"/>
      <c r="AI10358" t="s">
        <v>201</v>
      </c>
      <c r="AJ10358" t="s">
        <v>17878</v>
      </c>
      <c r="AK10358" s="9" t="str">
        <f>VLOOKUP(Y10358,zdroj!D:AJ,33,0)</f>
        <v>katB</v>
      </c>
    </row>
    <row r="10359" spans="8:37" x14ac:dyDescent="0.25">
      <c r="H10359" s="8"/>
      <c r="I10359" s="8"/>
      <c r="N10359" s="23"/>
      <c r="O10359" s="24"/>
      <c r="P10359" s="19"/>
      <c r="Q10359" s="19"/>
      <c r="R10359" s="19"/>
      <c r="U10359" s="27"/>
      <c r="Y10359" s="9" t="s">
        <v>656</v>
      </c>
      <c r="Z10359" s="9" t="s">
        <v>462</v>
      </c>
      <c r="AA10359" s="9" t="s">
        <v>198</v>
      </c>
      <c r="AB10359" s="9">
        <v>79991696</v>
      </c>
      <c r="AC10359" s="9" t="s">
        <v>11133</v>
      </c>
      <c r="AD10359" s="9" t="s">
        <v>231</v>
      </c>
      <c r="AE10359" s="5">
        <f t="shared" si="344"/>
        <v>0</v>
      </c>
      <c r="AF10359" s="5" t="str">
        <f t="shared" si="345"/>
        <v>katB</v>
      </c>
      <c r="AG10359" s="153"/>
      <c r="AH10359" s="153"/>
      <c r="AI10359" t="s">
        <v>17879</v>
      </c>
      <c r="AJ10359" t="s">
        <v>17878</v>
      </c>
      <c r="AK10359" s="9" t="str">
        <f>VLOOKUP(Y10359,zdroj!D:AJ,33,0)</f>
        <v>katB</v>
      </c>
    </row>
    <row r="10360" spans="8:37" x14ac:dyDescent="0.25">
      <c r="H10360" s="8"/>
      <c r="I10360" s="8"/>
      <c r="N10360" s="23"/>
      <c r="O10360" s="24"/>
      <c r="P10360" s="19"/>
      <c r="Q10360" s="19"/>
      <c r="R10360" s="19"/>
      <c r="U10360" s="27"/>
      <c r="Y10360" s="9" t="s">
        <v>658</v>
      </c>
      <c r="Z10360" s="9" t="s">
        <v>462</v>
      </c>
      <c r="AA10360" s="9" t="s">
        <v>237</v>
      </c>
      <c r="AB10360" s="9">
        <v>8057273</v>
      </c>
      <c r="AC10360" s="9" t="s">
        <v>11134</v>
      </c>
      <c r="AD10360" s="9" t="s">
        <v>225</v>
      </c>
      <c r="AE10360" s="5">
        <f t="shared" si="344"/>
        <v>0</v>
      </c>
      <c r="AF10360" s="5" t="str">
        <f t="shared" si="345"/>
        <v>katA</v>
      </c>
      <c r="AG10360" s="153"/>
      <c r="AH10360" s="153"/>
      <c r="AI10360" t="s">
        <v>195</v>
      </c>
      <c r="AJ10360" t="s">
        <v>340</v>
      </c>
      <c r="AK10360" s="9" t="str">
        <f>VLOOKUP(Y10360,zdroj!D:AJ,33,0)</f>
        <v>katA</v>
      </c>
    </row>
    <row r="10361" spans="8:37" x14ac:dyDescent="0.25">
      <c r="H10361" s="8"/>
      <c r="I10361" s="8"/>
      <c r="N10361" s="23"/>
      <c r="O10361" s="24"/>
      <c r="P10361" s="19"/>
      <c r="Q10361" s="19"/>
      <c r="R10361" s="19"/>
      <c r="U10361" s="27"/>
      <c r="Y10361" s="9" t="s">
        <v>658</v>
      </c>
      <c r="Z10361" s="9" t="s">
        <v>462</v>
      </c>
      <c r="AA10361" s="9" t="s">
        <v>237</v>
      </c>
      <c r="AB10361" s="9">
        <v>8057281</v>
      </c>
      <c r="AC10361" s="9" t="s">
        <v>11135</v>
      </c>
      <c r="AD10361" s="9" t="s">
        <v>231</v>
      </c>
      <c r="AE10361" s="5">
        <f t="shared" si="344"/>
        <v>0</v>
      </c>
      <c r="AF10361" s="5" t="str">
        <f t="shared" si="345"/>
        <v>katB</v>
      </c>
      <c r="AG10361" s="153"/>
      <c r="AH10361" s="153"/>
      <c r="AI10361" t="s">
        <v>195</v>
      </c>
      <c r="AJ10361" t="s">
        <v>340</v>
      </c>
      <c r="AK10361" s="9" t="str">
        <f>VLOOKUP(Y10361,zdroj!D:AJ,33,0)</f>
        <v>katA</v>
      </c>
    </row>
    <row r="10362" spans="8:37" x14ac:dyDescent="0.25">
      <c r="H10362" s="8"/>
      <c r="I10362" s="8"/>
      <c r="N10362" s="23"/>
      <c r="O10362" s="24"/>
      <c r="P10362" s="19"/>
      <c r="Q10362" s="19"/>
      <c r="R10362" s="19"/>
      <c r="U10362" s="27"/>
      <c r="Y10362" s="9" t="s">
        <v>658</v>
      </c>
      <c r="Z10362" s="9" t="s">
        <v>462</v>
      </c>
      <c r="AA10362" s="9" t="s">
        <v>237</v>
      </c>
      <c r="AB10362" s="9">
        <v>8056731</v>
      </c>
      <c r="AC10362" s="9" t="s">
        <v>11136</v>
      </c>
      <c r="AD10362" s="9" t="s">
        <v>225</v>
      </c>
      <c r="AE10362" s="5">
        <f t="shared" si="344"/>
        <v>0</v>
      </c>
      <c r="AF10362" s="5" t="str">
        <f t="shared" si="345"/>
        <v>katA</v>
      </c>
      <c r="AG10362" s="153"/>
      <c r="AH10362" s="153"/>
      <c r="AI10362" t="s">
        <v>201</v>
      </c>
      <c r="AJ10362" t="s">
        <v>17878</v>
      </c>
      <c r="AK10362" s="9" t="str">
        <f>VLOOKUP(Y10362,zdroj!D:AJ,33,0)</f>
        <v>katA</v>
      </c>
    </row>
    <row r="10363" spans="8:37" x14ac:dyDescent="0.25">
      <c r="H10363" s="8"/>
      <c r="I10363" s="8"/>
      <c r="N10363" s="23"/>
      <c r="O10363" s="24"/>
      <c r="P10363" s="19"/>
      <c r="Q10363" s="19"/>
      <c r="R10363" s="19"/>
      <c r="U10363" s="27"/>
      <c r="Y10363" s="9" t="s">
        <v>658</v>
      </c>
      <c r="Z10363" s="9" t="s">
        <v>462</v>
      </c>
      <c r="AA10363" s="9" t="s">
        <v>237</v>
      </c>
      <c r="AB10363" s="9">
        <v>8056811</v>
      </c>
      <c r="AC10363" s="9" t="s">
        <v>11137</v>
      </c>
      <c r="AD10363" s="9" t="s">
        <v>800</v>
      </c>
      <c r="AE10363" s="5">
        <f t="shared" si="344"/>
        <v>0</v>
      </c>
      <c r="AF10363" s="5" t="str">
        <f t="shared" si="345"/>
        <v>Pokryto</v>
      </c>
      <c r="AG10363" s="153"/>
      <c r="AH10363" s="153"/>
      <c r="AI10363" t="s">
        <v>201</v>
      </c>
      <c r="AJ10363" t="s">
        <v>800</v>
      </c>
      <c r="AK10363" s="9" t="str">
        <f>VLOOKUP(Y10363,zdroj!D:AJ,33,0)</f>
        <v>katA</v>
      </c>
    </row>
    <row r="10364" spans="8:37" x14ac:dyDescent="0.25">
      <c r="H10364" s="8"/>
      <c r="I10364" s="8"/>
      <c r="N10364" s="23"/>
      <c r="O10364" s="24"/>
      <c r="P10364" s="19"/>
      <c r="Q10364" s="19"/>
      <c r="R10364" s="19"/>
      <c r="U10364" s="27"/>
      <c r="Y10364" s="9" t="s">
        <v>658</v>
      </c>
      <c r="Z10364" s="9" t="s">
        <v>462</v>
      </c>
      <c r="AA10364" s="9" t="s">
        <v>237</v>
      </c>
      <c r="AB10364" s="9">
        <v>8056820</v>
      </c>
      <c r="AC10364" s="9" t="s">
        <v>11138</v>
      </c>
      <c r="AD10364" s="9" t="s">
        <v>225</v>
      </c>
      <c r="AE10364" s="5">
        <f t="shared" si="344"/>
        <v>0</v>
      </c>
      <c r="AF10364" s="5" t="str">
        <f t="shared" si="345"/>
        <v>katA</v>
      </c>
      <c r="AG10364" s="153"/>
      <c r="AH10364" s="153"/>
      <c r="AI10364" t="s">
        <v>201</v>
      </c>
      <c r="AJ10364" t="s">
        <v>17878</v>
      </c>
      <c r="AK10364" s="9" t="str">
        <f>VLOOKUP(Y10364,zdroj!D:AJ,33,0)</f>
        <v>katA</v>
      </c>
    </row>
    <row r="10365" spans="8:37" x14ac:dyDescent="0.25">
      <c r="H10365" s="8"/>
      <c r="I10365" s="8"/>
      <c r="N10365" s="23"/>
      <c r="O10365" s="24"/>
      <c r="P10365" s="19"/>
      <c r="Q10365" s="19"/>
      <c r="R10365" s="19"/>
      <c r="U10365" s="27"/>
      <c r="Y10365" s="9" t="s">
        <v>658</v>
      </c>
      <c r="Z10365" s="9" t="s">
        <v>462</v>
      </c>
      <c r="AA10365" s="9" t="s">
        <v>237</v>
      </c>
      <c r="AB10365" s="9">
        <v>8056838</v>
      </c>
      <c r="AC10365" s="9" t="s">
        <v>11139</v>
      </c>
      <c r="AD10365" s="9" t="s">
        <v>231</v>
      </c>
      <c r="AE10365" s="5">
        <f t="shared" si="344"/>
        <v>0</v>
      </c>
      <c r="AF10365" s="5" t="str">
        <f t="shared" si="345"/>
        <v>katB</v>
      </c>
      <c r="AG10365" s="153"/>
      <c r="AH10365" s="153"/>
      <c r="AI10365" t="s">
        <v>201</v>
      </c>
      <c r="AJ10365" t="s">
        <v>17878</v>
      </c>
      <c r="AK10365" s="9" t="str">
        <f>VLOOKUP(Y10365,zdroj!D:AJ,33,0)</f>
        <v>katA</v>
      </c>
    </row>
    <row r="10366" spans="8:37" x14ac:dyDescent="0.25">
      <c r="H10366" s="8"/>
      <c r="I10366" s="8"/>
      <c r="N10366" s="23"/>
      <c r="O10366" s="24"/>
      <c r="P10366" s="19"/>
      <c r="Q10366" s="19"/>
      <c r="R10366" s="19"/>
      <c r="U10366" s="27"/>
      <c r="Y10366" s="9" t="s">
        <v>658</v>
      </c>
      <c r="Z10366" s="9" t="s">
        <v>462</v>
      </c>
      <c r="AA10366" s="9" t="s">
        <v>237</v>
      </c>
      <c r="AB10366" s="9">
        <v>8056846</v>
      </c>
      <c r="AC10366" s="9" t="s">
        <v>11140</v>
      </c>
      <c r="AD10366" s="9" t="s">
        <v>225</v>
      </c>
      <c r="AE10366" s="5">
        <f t="shared" si="344"/>
        <v>0</v>
      </c>
      <c r="AF10366" s="5" t="str">
        <f t="shared" si="345"/>
        <v>katA</v>
      </c>
      <c r="AG10366" s="153"/>
      <c r="AH10366" s="153"/>
      <c r="AI10366" t="s">
        <v>201</v>
      </c>
      <c r="AJ10366" t="s">
        <v>17878</v>
      </c>
      <c r="AK10366" s="9" t="str">
        <f>VLOOKUP(Y10366,zdroj!D:AJ,33,0)</f>
        <v>katA</v>
      </c>
    </row>
    <row r="10367" spans="8:37" x14ac:dyDescent="0.25">
      <c r="H10367" s="8"/>
      <c r="I10367" s="8"/>
      <c r="N10367" s="23"/>
      <c r="O10367" s="24"/>
      <c r="P10367" s="19"/>
      <c r="Q10367" s="19"/>
      <c r="R10367" s="19"/>
      <c r="U10367" s="27"/>
      <c r="Y10367" s="9" t="s">
        <v>658</v>
      </c>
      <c r="Z10367" s="9" t="s">
        <v>462</v>
      </c>
      <c r="AA10367" s="9" t="s">
        <v>237</v>
      </c>
      <c r="AB10367" s="9">
        <v>8056862</v>
      </c>
      <c r="AC10367" s="9" t="s">
        <v>11141</v>
      </c>
      <c r="AD10367" s="9" t="s">
        <v>225</v>
      </c>
      <c r="AE10367" s="5">
        <f t="shared" si="344"/>
        <v>0</v>
      </c>
      <c r="AF10367" s="5" t="str">
        <f t="shared" si="345"/>
        <v>katA</v>
      </c>
      <c r="AG10367" s="153"/>
      <c r="AH10367" s="153"/>
      <c r="AI10367" t="s">
        <v>201</v>
      </c>
      <c r="AJ10367" t="s">
        <v>17878</v>
      </c>
      <c r="AK10367" s="9" t="str">
        <f>VLOOKUP(Y10367,zdroj!D:AJ,33,0)</f>
        <v>katA</v>
      </c>
    </row>
    <row r="10368" spans="8:37" x14ac:dyDescent="0.25">
      <c r="H10368" s="8"/>
      <c r="I10368" s="8"/>
      <c r="N10368" s="23"/>
      <c r="O10368" s="24"/>
      <c r="P10368" s="19"/>
      <c r="Q10368" s="19"/>
      <c r="R10368" s="19"/>
      <c r="U10368" s="27"/>
      <c r="Y10368" s="9" t="s">
        <v>658</v>
      </c>
      <c r="Z10368" s="9" t="s">
        <v>462</v>
      </c>
      <c r="AA10368" s="9" t="s">
        <v>237</v>
      </c>
      <c r="AB10368" s="9">
        <v>8056749</v>
      </c>
      <c r="AC10368" s="9" t="s">
        <v>11142</v>
      </c>
      <c r="AD10368" s="9" t="s">
        <v>225</v>
      </c>
      <c r="AE10368" s="5">
        <f t="shared" si="344"/>
        <v>0</v>
      </c>
      <c r="AF10368" s="5" t="str">
        <f t="shared" si="345"/>
        <v>katA</v>
      </c>
      <c r="AG10368" s="153"/>
      <c r="AH10368" s="153"/>
      <c r="AI10368" t="s">
        <v>201</v>
      </c>
      <c r="AJ10368" t="s">
        <v>17878</v>
      </c>
      <c r="AK10368" s="9" t="str">
        <f>VLOOKUP(Y10368,zdroj!D:AJ,33,0)</f>
        <v>katA</v>
      </c>
    </row>
    <row r="10369" spans="8:37" x14ac:dyDescent="0.25">
      <c r="H10369" s="8"/>
      <c r="I10369" s="8"/>
      <c r="N10369" s="23"/>
      <c r="O10369" s="24"/>
      <c r="P10369" s="19"/>
      <c r="Q10369" s="19"/>
      <c r="R10369" s="19"/>
      <c r="U10369" s="27"/>
      <c r="Y10369" s="9" t="s">
        <v>658</v>
      </c>
      <c r="Z10369" s="9" t="s">
        <v>462</v>
      </c>
      <c r="AA10369" s="9" t="s">
        <v>237</v>
      </c>
      <c r="AB10369" s="9">
        <v>8056871</v>
      </c>
      <c r="AC10369" s="9" t="s">
        <v>11143</v>
      </c>
      <c r="AD10369" s="9" t="s">
        <v>225</v>
      </c>
      <c r="AE10369" s="5">
        <f t="shared" si="344"/>
        <v>0</v>
      </c>
      <c r="AF10369" s="5" t="str">
        <f t="shared" si="345"/>
        <v>katA</v>
      </c>
      <c r="AG10369" s="153"/>
      <c r="AH10369" s="153"/>
      <c r="AI10369" t="s">
        <v>201</v>
      </c>
      <c r="AJ10369" t="s">
        <v>17878</v>
      </c>
      <c r="AK10369" s="9" t="str">
        <f>VLOOKUP(Y10369,zdroj!D:AJ,33,0)</f>
        <v>katA</v>
      </c>
    </row>
    <row r="10370" spans="8:37" x14ac:dyDescent="0.25">
      <c r="H10370" s="8"/>
      <c r="I10370" s="8"/>
      <c r="N10370" s="23"/>
      <c r="O10370" s="24"/>
      <c r="P10370" s="19"/>
      <c r="Q10370" s="19"/>
      <c r="R10370" s="19"/>
      <c r="U10370" s="27"/>
      <c r="Y10370" s="9" t="s">
        <v>658</v>
      </c>
      <c r="Z10370" s="9" t="s">
        <v>462</v>
      </c>
      <c r="AA10370" s="9" t="s">
        <v>237</v>
      </c>
      <c r="AB10370" s="9">
        <v>8056889</v>
      </c>
      <c r="AC10370" s="9" t="s">
        <v>11144</v>
      </c>
      <c r="AD10370" s="9" t="s">
        <v>225</v>
      </c>
      <c r="AE10370" s="5">
        <f t="shared" si="344"/>
        <v>0</v>
      </c>
      <c r="AF10370" s="5" t="str">
        <f t="shared" si="345"/>
        <v>katA</v>
      </c>
      <c r="AG10370" s="153"/>
      <c r="AH10370" s="153"/>
      <c r="AI10370" t="s">
        <v>201</v>
      </c>
      <c r="AJ10370" t="s">
        <v>17878</v>
      </c>
      <c r="AK10370" s="9" t="str">
        <f>VLOOKUP(Y10370,zdroj!D:AJ,33,0)</f>
        <v>katA</v>
      </c>
    </row>
    <row r="10371" spans="8:37" x14ac:dyDescent="0.25">
      <c r="H10371" s="8"/>
      <c r="I10371" s="8"/>
      <c r="N10371" s="23"/>
      <c r="O10371" s="24"/>
      <c r="P10371" s="19"/>
      <c r="Q10371" s="19"/>
      <c r="R10371" s="19"/>
      <c r="U10371" s="27"/>
      <c r="Y10371" s="9" t="s">
        <v>658</v>
      </c>
      <c r="Z10371" s="9" t="s">
        <v>462</v>
      </c>
      <c r="AA10371" s="9" t="s">
        <v>237</v>
      </c>
      <c r="AB10371" s="9">
        <v>8056897</v>
      </c>
      <c r="AC10371" s="9" t="s">
        <v>11145</v>
      </c>
      <c r="AD10371" s="9" t="s">
        <v>225</v>
      </c>
      <c r="AE10371" s="5">
        <f t="shared" si="344"/>
        <v>0</v>
      </c>
      <c r="AF10371" s="5" t="str">
        <f t="shared" si="345"/>
        <v>katA</v>
      </c>
      <c r="AG10371" s="153"/>
      <c r="AH10371" s="153"/>
      <c r="AI10371" t="s">
        <v>201</v>
      </c>
      <c r="AJ10371" t="s">
        <v>17878</v>
      </c>
      <c r="AK10371" s="9" t="str">
        <f>VLOOKUP(Y10371,zdroj!D:AJ,33,0)</f>
        <v>katA</v>
      </c>
    </row>
    <row r="10372" spans="8:37" x14ac:dyDescent="0.25">
      <c r="H10372" s="8"/>
      <c r="I10372" s="8"/>
      <c r="N10372" s="23"/>
      <c r="O10372" s="24"/>
      <c r="P10372" s="19"/>
      <c r="Q10372" s="19"/>
      <c r="R10372" s="19"/>
      <c r="U10372" s="27"/>
      <c r="Y10372" s="9" t="s">
        <v>658</v>
      </c>
      <c r="Z10372" s="9" t="s">
        <v>462</v>
      </c>
      <c r="AA10372" s="9" t="s">
        <v>237</v>
      </c>
      <c r="AB10372" s="9">
        <v>8056901</v>
      </c>
      <c r="AC10372" s="9" t="s">
        <v>11146</v>
      </c>
      <c r="AD10372" s="9" t="s">
        <v>225</v>
      </c>
      <c r="AE10372" s="5">
        <f t="shared" si="344"/>
        <v>0</v>
      </c>
      <c r="AF10372" s="5" t="str">
        <f t="shared" si="345"/>
        <v>katA</v>
      </c>
      <c r="AG10372" s="153"/>
      <c r="AH10372" s="153"/>
      <c r="AI10372" t="s">
        <v>201</v>
      </c>
      <c r="AJ10372" t="s">
        <v>17878</v>
      </c>
      <c r="AK10372" s="9" t="str">
        <f>VLOOKUP(Y10372,zdroj!D:AJ,33,0)</f>
        <v>katA</v>
      </c>
    </row>
    <row r="10373" spans="8:37" x14ac:dyDescent="0.25">
      <c r="H10373" s="8"/>
      <c r="I10373" s="8"/>
      <c r="N10373" s="23"/>
      <c r="O10373" s="24"/>
      <c r="P10373" s="19"/>
      <c r="Q10373" s="19"/>
      <c r="R10373" s="19"/>
      <c r="U10373" s="27"/>
      <c r="Y10373" s="9" t="s">
        <v>658</v>
      </c>
      <c r="Z10373" s="9" t="s">
        <v>462</v>
      </c>
      <c r="AA10373" s="9" t="s">
        <v>237</v>
      </c>
      <c r="AB10373" s="9">
        <v>8056919</v>
      </c>
      <c r="AC10373" s="9" t="s">
        <v>11147</v>
      </c>
      <c r="AD10373" s="9" t="s">
        <v>225</v>
      </c>
      <c r="AE10373" s="5">
        <f t="shared" si="344"/>
        <v>0</v>
      </c>
      <c r="AF10373" s="5" t="str">
        <f t="shared" si="345"/>
        <v>katA</v>
      </c>
      <c r="AG10373" s="153"/>
      <c r="AH10373" s="153"/>
      <c r="AI10373" t="s">
        <v>201</v>
      </c>
      <c r="AJ10373" t="s">
        <v>17878</v>
      </c>
      <c r="AK10373" s="9" t="str">
        <f>VLOOKUP(Y10373,zdroj!D:AJ,33,0)</f>
        <v>katA</v>
      </c>
    </row>
    <row r="10374" spans="8:37" x14ac:dyDescent="0.25">
      <c r="H10374" s="8"/>
      <c r="I10374" s="8"/>
      <c r="N10374" s="23"/>
      <c r="O10374" s="24"/>
      <c r="P10374" s="19"/>
      <c r="Q10374" s="19"/>
      <c r="R10374" s="19"/>
      <c r="U10374" s="27"/>
      <c r="Y10374" s="9" t="s">
        <v>658</v>
      </c>
      <c r="Z10374" s="9" t="s">
        <v>462</v>
      </c>
      <c r="AA10374" s="9" t="s">
        <v>237</v>
      </c>
      <c r="AB10374" s="9">
        <v>8056757</v>
      </c>
      <c r="AC10374" s="9" t="s">
        <v>11148</v>
      </c>
      <c r="AD10374" s="9" t="s">
        <v>231</v>
      </c>
      <c r="AE10374" s="5">
        <f t="shared" si="344"/>
        <v>0</v>
      </c>
      <c r="AF10374" s="5" t="str">
        <f t="shared" si="345"/>
        <v>katB</v>
      </c>
      <c r="AG10374" s="153"/>
      <c r="AH10374" s="153"/>
      <c r="AI10374" t="s">
        <v>201</v>
      </c>
      <c r="AJ10374" t="s">
        <v>17878</v>
      </c>
      <c r="AK10374" s="9" t="str">
        <f>VLOOKUP(Y10374,zdroj!D:AJ,33,0)</f>
        <v>katA</v>
      </c>
    </row>
    <row r="10375" spans="8:37" x14ac:dyDescent="0.25">
      <c r="H10375" s="8"/>
      <c r="I10375" s="8"/>
      <c r="N10375" s="23"/>
      <c r="O10375" s="24"/>
      <c r="P10375" s="19"/>
      <c r="Q10375" s="19"/>
      <c r="R10375" s="19"/>
      <c r="U10375" s="27"/>
      <c r="Y10375" s="9" t="s">
        <v>658</v>
      </c>
      <c r="Z10375" s="9" t="s">
        <v>462</v>
      </c>
      <c r="AA10375" s="9" t="s">
        <v>237</v>
      </c>
      <c r="AB10375" s="9">
        <v>8056927</v>
      </c>
      <c r="AC10375" s="9" t="s">
        <v>11149</v>
      </c>
      <c r="AD10375" s="9" t="s">
        <v>225</v>
      </c>
      <c r="AE10375" s="5">
        <f t="shared" si="344"/>
        <v>0</v>
      </c>
      <c r="AF10375" s="5" t="str">
        <f t="shared" si="345"/>
        <v>katA</v>
      </c>
      <c r="AG10375" s="153"/>
      <c r="AH10375" s="153"/>
      <c r="AI10375" t="s">
        <v>201</v>
      </c>
      <c r="AJ10375" t="s">
        <v>17878</v>
      </c>
      <c r="AK10375" s="9" t="str">
        <f>VLOOKUP(Y10375,zdroj!D:AJ,33,0)</f>
        <v>katA</v>
      </c>
    </row>
    <row r="10376" spans="8:37" x14ac:dyDescent="0.25">
      <c r="H10376" s="8"/>
      <c r="I10376" s="8"/>
      <c r="N10376" s="23"/>
      <c r="O10376" s="24"/>
      <c r="P10376" s="19"/>
      <c r="Q10376" s="19"/>
      <c r="R10376" s="19"/>
      <c r="U10376" s="27"/>
      <c r="Y10376" s="9" t="s">
        <v>658</v>
      </c>
      <c r="Z10376" s="9" t="s">
        <v>462</v>
      </c>
      <c r="AA10376" s="9" t="s">
        <v>237</v>
      </c>
      <c r="AB10376" s="9">
        <v>8056935</v>
      </c>
      <c r="AC10376" s="9" t="s">
        <v>11150</v>
      </c>
      <c r="AD10376" s="9" t="s">
        <v>231</v>
      </c>
      <c r="AE10376" s="5">
        <f t="shared" si="344"/>
        <v>0</v>
      </c>
      <c r="AF10376" s="5" t="str">
        <f t="shared" si="345"/>
        <v>katB</v>
      </c>
      <c r="AG10376" s="153"/>
      <c r="AH10376" s="153"/>
      <c r="AI10376" t="s">
        <v>201</v>
      </c>
      <c r="AJ10376" t="s">
        <v>17878</v>
      </c>
      <c r="AK10376" s="9" t="str">
        <f>VLOOKUP(Y10376,zdroj!D:AJ,33,0)</f>
        <v>katA</v>
      </c>
    </row>
    <row r="10377" spans="8:37" x14ac:dyDescent="0.25">
      <c r="H10377" s="8"/>
      <c r="I10377" s="8"/>
      <c r="N10377" s="23"/>
      <c r="O10377" s="24"/>
      <c r="P10377" s="19"/>
      <c r="Q10377" s="19"/>
      <c r="R10377" s="19"/>
      <c r="U10377" s="27"/>
      <c r="Y10377" s="9" t="s">
        <v>658</v>
      </c>
      <c r="Z10377" s="9" t="s">
        <v>462</v>
      </c>
      <c r="AA10377" s="9" t="s">
        <v>237</v>
      </c>
      <c r="AB10377" s="9">
        <v>8056943</v>
      </c>
      <c r="AC10377" s="9" t="s">
        <v>11151</v>
      </c>
      <c r="AD10377" s="9" t="s">
        <v>225</v>
      </c>
      <c r="AE10377" s="5">
        <f t="shared" si="344"/>
        <v>0</v>
      </c>
      <c r="AF10377" s="5" t="str">
        <f t="shared" si="345"/>
        <v>katA</v>
      </c>
      <c r="AG10377" s="153"/>
      <c r="AH10377" s="153"/>
      <c r="AI10377" t="s">
        <v>201</v>
      </c>
      <c r="AJ10377" t="s">
        <v>17878</v>
      </c>
      <c r="AK10377" s="9" t="str">
        <f>VLOOKUP(Y10377,zdroj!D:AJ,33,0)</f>
        <v>katA</v>
      </c>
    </row>
    <row r="10378" spans="8:37" x14ac:dyDescent="0.25">
      <c r="H10378" s="8"/>
      <c r="I10378" s="8"/>
      <c r="N10378" s="23"/>
      <c r="O10378" s="24"/>
      <c r="P10378" s="19"/>
      <c r="Q10378" s="19"/>
      <c r="R10378" s="19"/>
      <c r="U10378" s="27"/>
      <c r="Y10378" s="9" t="s">
        <v>658</v>
      </c>
      <c r="Z10378" s="9" t="s">
        <v>462</v>
      </c>
      <c r="AA10378" s="9" t="s">
        <v>237</v>
      </c>
      <c r="AB10378" s="9">
        <v>8056951</v>
      </c>
      <c r="AC10378" s="9" t="s">
        <v>11152</v>
      </c>
      <c r="AD10378" s="9" t="s">
        <v>225</v>
      </c>
      <c r="AE10378" s="5">
        <f t="shared" ref="AE10378:AE10441" si="346">VLOOKUP(Y10378,K:T,10,0)</f>
        <v>0</v>
      </c>
      <c r="AF10378" s="5" t="str">
        <f t="shared" ref="AF10378:AF10441" si="347">IF(AE10378="A",IF(AD10378="katA","katB",AD10378),AD10378)</f>
        <v>katA</v>
      </c>
      <c r="AG10378" s="153"/>
      <c r="AH10378" s="153"/>
      <c r="AI10378" t="s">
        <v>201</v>
      </c>
      <c r="AJ10378" t="s">
        <v>17878</v>
      </c>
      <c r="AK10378" s="9" t="str">
        <f>VLOOKUP(Y10378,zdroj!D:AJ,33,0)</f>
        <v>katA</v>
      </c>
    </row>
    <row r="10379" spans="8:37" x14ac:dyDescent="0.25">
      <c r="H10379" s="8"/>
      <c r="I10379" s="8"/>
      <c r="N10379" s="23"/>
      <c r="O10379" s="24"/>
      <c r="P10379" s="19"/>
      <c r="Q10379" s="19"/>
      <c r="R10379" s="19"/>
      <c r="U10379" s="27"/>
      <c r="Y10379" s="9" t="s">
        <v>658</v>
      </c>
      <c r="Z10379" s="9" t="s">
        <v>462</v>
      </c>
      <c r="AA10379" s="9" t="s">
        <v>237</v>
      </c>
      <c r="AB10379" s="9">
        <v>8056960</v>
      </c>
      <c r="AC10379" s="9" t="s">
        <v>11153</v>
      </c>
      <c r="AD10379" s="9" t="s">
        <v>231</v>
      </c>
      <c r="AE10379" s="5">
        <f t="shared" si="346"/>
        <v>0</v>
      </c>
      <c r="AF10379" s="5" t="str">
        <f t="shared" si="347"/>
        <v>katB</v>
      </c>
      <c r="AG10379" s="153"/>
      <c r="AH10379" s="153"/>
      <c r="AI10379" t="s">
        <v>201</v>
      </c>
      <c r="AJ10379" t="s">
        <v>17878</v>
      </c>
      <c r="AK10379" s="9" t="str">
        <f>VLOOKUP(Y10379,zdroj!D:AJ,33,0)</f>
        <v>katA</v>
      </c>
    </row>
    <row r="10380" spans="8:37" x14ac:dyDescent="0.25">
      <c r="H10380" s="8"/>
      <c r="I10380" s="8"/>
      <c r="N10380" s="23"/>
      <c r="O10380" s="24"/>
      <c r="P10380" s="19"/>
      <c r="Q10380" s="19"/>
      <c r="R10380" s="19"/>
      <c r="U10380" s="27"/>
      <c r="Y10380" s="9" t="s">
        <v>658</v>
      </c>
      <c r="Z10380" s="9" t="s">
        <v>462</v>
      </c>
      <c r="AA10380" s="9" t="s">
        <v>237</v>
      </c>
      <c r="AB10380" s="9">
        <v>8056978</v>
      </c>
      <c r="AC10380" s="9" t="s">
        <v>11154</v>
      </c>
      <c r="AD10380" s="9" t="s">
        <v>225</v>
      </c>
      <c r="AE10380" s="5">
        <f t="shared" si="346"/>
        <v>0</v>
      </c>
      <c r="AF10380" s="5" t="str">
        <f t="shared" si="347"/>
        <v>katA</v>
      </c>
      <c r="AG10380" s="153"/>
      <c r="AH10380" s="153"/>
      <c r="AI10380" t="s">
        <v>201</v>
      </c>
      <c r="AJ10380" t="s">
        <v>17878</v>
      </c>
      <c r="AK10380" s="9" t="str">
        <f>VLOOKUP(Y10380,zdroj!D:AJ,33,0)</f>
        <v>katA</v>
      </c>
    </row>
    <row r="10381" spans="8:37" x14ac:dyDescent="0.25">
      <c r="H10381" s="8"/>
      <c r="I10381" s="8"/>
      <c r="N10381" s="23"/>
      <c r="O10381" s="24"/>
      <c r="P10381" s="19"/>
      <c r="Q10381" s="19"/>
      <c r="R10381" s="19"/>
      <c r="U10381" s="27"/>
      <c r="Y10381" s="9" t="s">
        <v>658</v>
      </c>
      <c r="Z10381" s="9" t="s">
        <v>462</v>
      </c>
      <c r="AA10381" s="9" t="s">
        <v>237</v>
      </c>
      <c r="AB10381" s="9">
        <v>8056986</v>
      </c>
      <c r="AC10381" s="9" t="s">
        <v>11155</v>
      </c>
      <c r="AD10381" s="9" t="s">
        <v>231</v>
      </c>
      <c r="AE10381" s="5">
        <f t="shared" si="346"/>
        <v>0</v>
      </c>
      <c r="AF10381" s="5" t="str">
        <f t="shared" si="347"/>
        <v>katB</v>
      </c>
      <c r="AG10381" s="153"/>
      <c r="AH10381" s="153"/>
      <c r="AI10381" t="s">
        <v>201</v>
      </c>
      <c r="AJ10381" t="s">
        <v>17878</v>
      </c>
      <c r="AK10381" s="9" t="str">
        <f>VLOOKUP(Y10381,zdroj!D:AJ,33,0)</f>
        <v>katA</v>
      </c>
    </row>
    <row r="10382" spans="8:37" x14ac:dyDescent="0.25">
      <c r="H10382" s="8"/>
      <c r="I10382" s="8"/>
      <c r="N10382" s="23"/>
      <c r="O10382" s="24"/>
      <c r="P10382" s="19"/>
      <c r="Q10382" s="19"/>
      <c r="R10382" s="19"/>
      <c r="U10382" s="27"/>
      <c r="Y10382" s="9" t="s">
        <v>658</v>
      </c>
      <c r="Z10382" s="9" t="s">
        <v>462</v>
      </c>
      <c r="AA10382" s="9" t="s">
        <v>237</v>
      </c>
      <c r="AB10382" s="9">
        <v>8056994</v>
      </c>
      <c r="AC10382" s="9" t="s">
        <v>11156</v>
      </c>
      <c r="AD10382" s="9" t="s">
        <v>225</v>
      </c>
      <c r="AE10382" s="5">
        <f t="shared" si="346"/>
        <v>0</v>
      </c>
      <c r="AF10382" s="5" t="str">
        <f t="shared" si="347"/>
        <v>katA</v>
      </c>
      <c r="AG10382" s="153"/>
      <c r="AH10382" s="153"/>
      <c r="AI10382" t="s">
        <v>201</v>
      </c>
      <c r="AJ10382" t="s">
        <v>17878</v>
      </c>
      <c r="AK10382" s="9" t="str">
        <f>VLOOKUP(Y10382,zdroj!D:AJ,33,0)</f>
        <v>katA</v>
      </c>
    </row>
    <row r="10383" spans="8:37" x14ac:dyDescent="0.25">
      <c r="H10383" s="8"/>
      <c r="I10383" s="8"/>
      <c r="N10383" s="23"/>
      <c r="O10383" s="24"/>
      <c r="P10383" s="19"/>
      <c r="Q10383" s="19"/>
      <c r="R10383" s="19"/>
      <c r="U10383" s="27"/>
      <c r="Y10383" s="9" t="s">
        <v>658</v>
      </c>
      <c r="Z10383" s="9" t="s">
        <v>462</v>
      </c>
      <c r="AA10383" s="9" t="s">
        <v>237</v>
      </c>
      <c r="AB10383" s="9">
        <v>8057001</v>
      </c>
      <c r="AC10383" s="9" t="s">
        <v>11157</v>
      </c>
      <c r="AD10383" s="9" t="s">
        <v>225</v>
      </c>
      <c r="AE10383" s="5">
        <f t="shared" si="346"/>
        <v>0</v>
      </c>
      <c r="AF10383" s="5" t="str">
        <f t="shared" si="347"/>
        <v>katA</v>
      </c>
      <c r="AG10383" s="153"/>
      <c r="AH10383" s="153"/>
      <c r="AI10383" t="s">
        <v>201</v>
      </c>
      <c r="AJ10383" t="s">
        <v>17878</v>
      </c>
      <c r="AK10383" s="9" t="str">
        <f>VLOOKUP(Y10383,zdroj!D:AJ,33,0)</f>
        <v>katA</v>
      </c>
    </row>
    <row r="10384" spans="8:37" x14ac:dyDescent="0.25">
      <c r="H10384" s="8"/>
      <c r="I10384" s="8"/>
      <c r="N10384" s="23"/>
      <c r="O10384" s="24"/>
      <c r="P10384" s="19"/>
      <c r="Q10384" s="19"/>
      <c r="R10384" s="19"/>
      <c r="U10384" s="27"/>
      <c r="Y10384" s="9" t="s">
        <v>658</v>
      </c>
      <c r="Z10384" s="9" t="s">
        <v>462</v>
      </c>
      <c r="AA10384" s="9" t="s">
        <v>237</v>
      </c>
      <c r="AB10384" s="9">
        <v>8056765</v>
      </c>
      <c r="AC10384" s="9" t="s">
        <v>11158</v>
      </c>
      <c r="AD10384" s="9" t="s">
        <v>225</v>
      </c>
      <c r="AE10384" s="5">
        <f t="shared" si="346"/>
        <v>0</v>
      </c>
      <c r="AF10384" s="5" t="str">
        <f t="shared" si="347"/>
        <v>katA</v>
      </c>
      <c r="AG10384" s="153"/>
      <c r="AH10384" s="153"/>
      <c r="AI10384" t="s">
        <v>201</v>
      </c>
      <c r="AJ10384" t="s">
        <v>17878</v>
      </c>
      <c r="AK10384" s="9" t="str">
        <f>VLOOKUP(Y10384,zdroj!D:AJ,33,0)</f>
        <v>katA</v>
      </c>
    </row>
    <row r="10385" spans="8:37" x14ac:dyDescent="0.25">
      <c r="H10385" s="8"/>
      <c r="I10385" s="8"/>
      <c r="N10385" s="23"/>
      <c r="O10385" s="24"/>
      <c r="P10385" s="19"/>
      <c r="Q10385" s="19"/>
      <c r="R10385" s="19"/>
      <c r="U10385" s="27"/>
      <c r="Y10385" s="9" t="s">
        <v>658</v>
      </c>
      <c r="Z10385" s="9" t="s">
        <v>462</v>
      </c>
      <c r="AA10385" s="9" t="s">
        <v>237</v>
      </c>
      <c r="AB10385" s="9">
        <v>8057010</v>
      </c>
      <c r="AC10385" s="9" t="s">
        <v>11159</v>
      </c>
      <c r="AD10385" s="9" t="s">
        <v>231</v>
      </c>
      <c r="AE10385" s="5">
        <f t="shared" si="346"/>
        <v>0</v>
      </c>
      <c r="AF10385" s="5" t="str">
        <f t="shared" si="347"/>
        <v>katB</v>
      </c>
      <c r="AG10385" s="153"/>
      <c r="AH10385" s="153"/>
      <c r="AI10385" t="s">
        <v>201</v>
      </c>
      <c r="AJ10385" t="s">
        <v>17878</v>
      </c>
      <c r="AK10385" s="9" t="str">
        <f>VLOOKUP(Y10385,zdroj!D:AJ,33,0)</f>
        <v>katA</v>
      </c>
    </row>
    <row r="10386" spans="8:37" x14ac:dyDescent="0.25">
      <c r="H10386" s="8"/>
      <c r="I10386" s="8"/>
      <c r="N10386" s="23"/>
      <c r="O10386" s="24"/>
      <c r="P10386" s="19"/>
      <c r="Q10386" s="19"/>
      <c r="R10386" s="19"/>
      <c r="U10386" s="27"/>
      <c r="Y10386" s="9" t="s">
        <v>658</v>
      </c>
      <c r="Z10386" s="9" t="s">
        <v>462</v>
      </c>
      <c r="AA10386" s="9" t="s">
        <v>237</v>
      </c>
      <c r="AB10386" s="9">
        <v>8057028</v>
      </c>
      <c r="AC10386" s="9" t="s">
        <v>11160</v>
      </c>
      <c r="AD10386" s="9" t="s">
        <v>231</v>
      </c>
      <c r="AE10386" s="5">
        <f t="shared" si="346"/>
        <v>0</v>
      </c>
      <c r="AF10386" s="5" t="str">
        <f t="shared" si="347"/>
        <v>katB</v>
      </c>
      <c r="AG10386" s="153"/>
      <c r="AH10386" s="153"/>
      <c r="AI10386" t="s">
        <v>201</v>
      </c>
      <c r="AJ10386" t="s">
        <v>17878</v>
      </c>
      <c r="AK10386" s="9" t="str">
        <f>VLOOKUP(Y10386,zdroj!D:AJ,33,0)</f>
        <v>katA</v>
      </c>
    </row>
    <row r="10387" spans="8:37" x14ac:dyDescent="0.25">
      <c r="H10387" s="8"/>
      <c r="I10387" s="8"/>
      <c r="N10387" s="23"/>
      <c r="O10387" s="24"/>
      <c r="P10387" s="19"/>
      <c r="Q10387" s="19"/>
      <c r="R10387" s="19"/>
      <c r="U10387" s="27"/>
      <c r="Y10387" s="9" t="s">
        <v>658</v>
      </c>
      <c r="Z10387" s="9" t="s">
        <v>462</v>
      </c>
      <c r="AA10387" s="9" t="s">
        <v>237</v>
      </c>
      <c r="AB10387" s="9">
        <v>8057036</v>
      </c>
      <c r="AC10387" s="9" t="s">
        <v>11161</v>
      </c>
      <c r="AD10387" s="9" t="s">
        <v>231</v>
      </c>
      <c r="AE10387" s="5">
        <f t="shared" si="346"/>
        <v>0</v>
      </c>
      <c r="AF10387" s="5" t="str">
        <f t="shared" si="347"/>
        <v>katB</v>
      </c>
      <c r="AG10387" s="153"/>
      <c r="AH10387" s="153"/>
      <c r="AI10387" t="s">
        <v>17879</v>
      </c>
      <c r="AJ10387" t="s">
        <v>17878</v>
      </c>
      <c r="AK10387" s="9" t="str">
        <f>VLOOKUP(Y10387,zdroj!D:AJ,33,0)</f>
        <v>katA</v>
      </c>
    </row>
    <row r="10388" spans="8:37" x14ac:dyDescent="0.25">
      <c r="H10388" s="8"/>
      <c r="I10388" s="8"/>
      <c r="N10388" s="23"/>
      <c r="O10388" s="24"/>
      <c r="P10388" s="19"/>
      <c r="Q10388" s="19"/>
      <c r="R10388" s="19"/>
      <c r="U10388" s="27"/>
      <c r="Y10388" s="9" t="s">
        <v>658</v>
      </c>
      <c r="Z10388" s="9" t="s">
        <v>462</v>
      </c>
      <c r="AA10388" s="9" t="s">
        <v>237</v>
      </c>
      <c r="AB10388" s="9">
        <v>8057044</v>
      </c>
      <c r="AC10388" s="9" t="s">
        <v>11162</v>
      </c>
      <c r="AD10388" s="9" t="s">
        <v>231</v>
      </c>
      <c r="AE10388" s="5">
        <f t="shared" si="346"/>
        <v>0</v>
      </c>
      <c r="AF10388" s="5" t="str">
        <f t="shared" si="347"/>
        <v>katB</v>
      </c>
      <c r="AG10388" s="153"/>
      <c r="AH10388" s="153"/>
      <c r="AI10388" t="s">
        <v>201</v>
      </c>
      <c r="AJ10388" t="s">
        <v>17878</v>
      </c>
      <c r="AK10388" s="9" t="str">
        <f>VLOOKUP(Y10388,zdroj!D:AJ,33,0)</f>
        <v>katA</v>
      </c>
    </row>
    <row r="10389" spans="8:37" x14ac:dyDescent="0.25">
      <c r="H10389" s="8"/>
      <c r="I10389" s="8"/>
      <c r="N10389" s="23"/>
      <c r="O10389" s="24"/>
      <c r="P10389" s="19"/>
      <c r="Q10389" s="19"/>
      <c r="R10389" s="19"/>
      <c r="U10389" s="27"/>
      <c r="Y10389" s="9" t="s">
        <v>658</v>
      </c>
      <c r="Z10389" s="9" t="s">
        <v>462</v>
      </c>
      <c r="AA10389" s="9" t="s">
        <v>237</v>
      </c>
      <c r="AB10389" s="9">
        <v>8057052</v>
      </c>
      <c r="AC10389" s="9" t="s">
        <v>11163</v>
      </c>
      <c r="AD10389" s="9" t="s">
        <v>231</v>
      </c>
      <c r="AE10389" s="5">
        <f t="shared" si="346"/>
        <v>0</v>
      </c>
      <c r="AF10389" s="5" t="str">
        <f t="shared" si="347"/>
        <v>katB</v>
      </c>
      <c r="AG10389" s="153"/>
      <c r="AH10389" s="153"/>
      <c r="AI10389" t="s">
        <v>201</v>
      </c>
      <c r="AJ10389" t="s">
        <v>17878</v>
      </c>
      <c r="AK10389" s="9" t="str">
        <f>VLOOKUP(Y10389,zdroj!D:AJ,33,0)</f>
        <v>katA</v>
      </c>
    </row>
    <row r="10390" spans="8:37" x14ac:dyDescent="0.25">
      <c r="H10390" s="8"/>
      <c r="I10390" s="8"/>
      <c r="N10390" s="23"/>
      <c r="O10390" s="24"/>
      <c r="P10390" s="19"/>
      <c r="Q10390" s="19"/>
      <c r="R10390" s="19"/>
      <c r="U10390" s="27"/>
      <c r="Y10390" s="9" t="s">
        <v>658</v>
      </c>
      <c r="Z10390" s="9" t="s">
        <v>462</v>
      </c>
      <c r="AA10390" s="9" t="s">
        <v>237</v>
      </c>
      <c r="AB10390" s="9">
        <v>8057061</v>
      </c>
      <c r="AC10390" s="9" t="s">
        <v>11164</v>
      </c>
      <c r="AD10390" s="9" t="s">
        <v>231</v>
      </c>
      <c r="AE10390" s="5">
        <f t="shared" si="346"/>
        <v>0</v>
      </c>
      <c r="AF10390" s="5" t="str">
        <f t="shared" si="347"/>
        <v>katB</v>
      </c>
      <c r="AG10390" s="153"/>
      <c r="AH10390" s="153"/>
      <c r="AI10390" t="s">
        <v>201</v>
      </c>
      <c r="AJ10390" t="s">
        <v>17878</v>
      </c>
      <c r="AK10390" s="9" t="str">
        <f>VLOOKUP(Y10390,zdroj!D:AJ,33,0)</f>
        <v>katA</v>
      </c>
    </row>
    <row r="10391" spans="8:37" x14ac:dyDescent="0.25">
      <c r="H10391" s="8"/>
      <c r="I10391" s="8"/>
      <c r="N10391" s="23"/>
      <c r="O10391" s="24"/>
      <c r="P10391" s="19"/>
      <c r="Q10391" s="19"/>
      <c r="R10391" s="19"/>
      <c r="U10391" s="27"/>
      <c r="Y10391" s="9" t="s">
        <v>658</v>
      </c>
      <c r="Z10391" s="9" t="s">
        <v>462</v>
      </c>
      <c r="AA10391" s="9" t="s">
        <v>237</v>
      </c>
      <c r="AB10391" s="9">
        <v>8057079</v>
      </c>
      <c r="AC10391" s="9" t="s">
        <v>11165</v>
      </c>
      <c r="AD10391" s="9" t="s">
        <v>225</v>
      </c>
      <c r="AE10391" s="5">
        <f t="shared" si="346"/>
        <v>0</v>
      </c>
      <c r="AF10391" s="5" t="str">
        <f t="shared" si="347"/>
        <v>katA</v>
      </c>
      <c r="AG10391" s="153"/>
      <c r="AH10391" s="153"/>
      <c r="AI10391" t="s">
        <v>201</v>
      </c>
      <c r="AJ10391" t="s">
        <v>17878</v>
      </c>
      <c r="AK10391" s="9" t="str">
        <f>VLOOKUP(Y10391,zdroj!D:AJ,33,0)</f>
        <v>katA</v>
      </c>
    </row>
    <row r="10392" spans="8:37" x14ac:dyDescent="0.25">
      <c r="H10392" s="8"/>
      <c r="I10392" s="8"/>
      <c r="N10392" s="23"/>
      <c r="O10392" s="24"/>
      <c r="P10392" s="19"/>
      <c r="Q10392" s="19"/>
      <c r="R10392" s="19"/>
      <c r="U10392" s="27"/>
      <c r="Y10392" s="9" t="s">
        <v>658</v>
      </c>
      <c r="Z10392" s="9" t="s">
        <v>462</v>
      </c>
      <c r="AA10392" s="9" t="s">
        <v>237</v>
      </c>
      <c r="AB10392" s="9">
        <v>8057087</v>
      </c>
      <c r="AC10392" s="9" t="s">
        <v>11166</v>
      </c>
      <c r="AD10392" s="9" t="s">
        <v>225</v>
      </c>
      <c r="AE10392" s="5">
        <f t="shared" si="346"/>
        <v>0</v>
      </c>
      <c r="AF10392" s="5" t="str">
        <f t="shared" si="347"/>
        <v>katA</v>
      </c>
      <c r="AG10392" s="153"/>
      <c r="AH10392" s="153"/>
      <c r="AI10392" t="s">
        <v>201</v>
      </c>
      <c r="AJ10392" t="s">
        <v>17878</v>
      </c>
      <c r="AK10392" s="9" t="str">
        <f>VLOOKUP(Y10392,zdroj!D:AJ,33,0)</f>
        <v>katA</v>
      </c>
    </row>
    <row r="10393" spans="8:37" x14ac:dyDescent="0.25">
      <c r="H10393" s="8"/>
      <c r="I10393" s="8"/>
      <c r="N10393" s="23"/>
      <c r="O10393" s="24"/>
      <c r="P10393" s="19"/>
      <c r="Q10393" s="19"/>
      <c r="R10393" s="19"/>
      <c r="U10393" s="27"/>
      <c r="Y10393" s="9" t="s">
        <v>658</v>
      </c>
      <c r="Z10393" s="9" t="s">
        <v>462</v>
      </c>
      <c r="AA10393" s="9" t="s">
        <v>237</v>
      </c>
      <c r="AB10393" s="9">
        <v>8056773</v>
      </c>
      <c r="AC10393" s="9" t="s">
        <v>11167</v>
      </c>
      <c r="AD10393" s="9" t="s">
        <v>800</v>
      </c>
      <c r="AE10393" s="5">
        <f t="shared" si="346"/>
        <v>0</v>
      </c>
      <c r="AF10393" s="5" t="str">
        <f t="shared" si="347"/>
        <v>Pokryto</v>
      </c>
      <c r="AG10393" s="153"/>
      <c r="AH10393" s="153"/>
      <c r="AI10393" t="s">
        <v>201</v>
      </c>
      <c r="AJ10393" t="s">
        <v>800</v>
      </c>
      <c r="AK10393" s="9" t="str">
        <f>VLOOKUP(Y10393,zdroj!D:AJ,33,0)</f>
        <v>katA</v>
      </c>
    </row>
    <row r="10394" spans="8:37" x14ac:dyDescent="0.25">
      <c r="H10394" s="8"/>
      <c r="I10394" s="8"/>
      <c r="N10394" s="23"/>
      <c r="O10394" s="24"/>
      <c r="P10394" s="19"/>
      <c r="Q10394" s="19"/>
      <c r="R10394" s="19"/>
      <c r="U10394" s="27"/>
      <c r="Y10394" s="9" t="s">
        <v>658</v>
      </c>
      <c r="Z10394" s="9" t="s">
        <v>462</v>
      </c>
      <c r="AA10394" s="9" t="s">
        <v>237</v>
      </c>
      <c r="AB10394" s="9">
        <v>8057095</v>
      </c>
      <c r="AC10394" s="9" t="s">
        <v>11168</v>
      </c>
      <c r="AD10394" s="9" t="s">
        <v>231</v>
      </c>
      <c r="AE10394" s="5">
        <f t="shared" si="346"/>
        <v>0</v>
      </c>
      <c r="AF10394" s="5" t="str">
        <f t="shared" si="347"/>
        <v>katB</v>
      </c>
      <c r="AG10394" s="153"/>
      <c r="AH10394" s="153"/>
      <c r="AI10394" t="s">
        <v>201</v>
      </c>
      <c r="AJ10394" t="s">
        <v>17878</v>
      </c>
      <c r="AK10394" s="9" t="str">
        <f>VLOOKUP(Y10394,zdroj!D:AJ,33,0)</f>
        <v>katA</v>
      </c>
    </row>
    <row r="10395" spans="8:37" x14ac:dyDescent="0.25">
      <c r="H10395" s="8"/>
      <c r="I10395" s="8"/>
      <c r="N10395" s="23"/>
      <c r="O10395" s="24"/>
      <c r="P10395" s="19"/>
      <c r="Q10395" s="19"/>
      <c r="R10395" s="19"/>
      <c r="U10395" s="27"/>
      <c r="Y10395" s="9" t="s">
        <v>658</v>
      </c>
      <c r="Z10395" s="9" t="s">
        <v>462</v>
      </c>
      <c r="AA10395" s="9" t="s">
        <v>237</v>
      </c>
      <c r="AB10395" s="9">
        <v>8057109</v>
      </c>
      <c r="AC10395" s="9" t="s">
        <v>11169</v>
      </c>
      <c r="AD10395" s="9" t="s">
        <v>800</v>
      </c>
      <c r="AE10395" s="5">
        <f t="shared" si="346"/>
        <v>0</v>
      </c>
      <c r="AF10395" s="5" t="str">
        <f t="shared" si="347"/>
        <v>Pokryto</v>
      </c>
      <c r="AG10395" s="153"/>
      <c r="AH10395" s="153"/>
      <c r="AI10395" t="s">
        <v>201</v>
      </c>
      <c r="AJ10395" t="s">
        <v>800</v>
      </c>
      <c r="AK10395" s="9" t="str">
        <f>VLOOKUP(Y10395,zdroj!D:AJ,33,0)</f>
        <v>katA</v>
      </c>
    </row>
    <row r="10396" spans="8:37" x14ac:dyDescent="0.25">
      <c r="H10396" s="8"/>
      <c r="I10396" s="8"/>
      <c r="N10396" s="23"/>
      <c r="O10396" s="24"/>
      <c r="P10396" s="19"/>
      <c r="Q10396" s="19"/>
      <c r="R10396" s="19"/>
      <c r="U10396" s="27"/>
      <c r="Y10396" s="9" t="s">
        <v>658</v>
      </c>
      <c r="Z10396" s="9" t="s">
        <v>462</v>
      </c>
      <c r="AA10396" s="9" t="s">
        <v>237</v>
      </c>
      <c r="AB10396" s="9">
        <v>8057117</v>
      </c>
      <c r="AC10396" s="9" t="s">
        <v>11170</v>
      </c>
      <c r="AD10396" s="9" t="s">
        <v>225</v>
      </c>
      <c r="AE10396" s="5">
        <f t="shared" si="346"/>
        <v>0</v>
      </c>
      <c r="AF10396" s="5" t="str">
        <f t="shared" si="347"/>
        <v>katA</v>
      </c>
      <c r="AG10396" s="153"/>
      <c r="AH10396" s="153"/>
      <c r="AI10396" t="s">
        <v>201</v>
      </c>
      <c r="AJ10396" t="s">
        <v>17878</v>
      </c>
      <c r="AK10396" s="9" t="str">
        <f>VLOOKUP(Y10396,zdroj!D:AJ,33,0)</f>
        <v>katA</v>
      </c>
    </row>
    <row r="10397" spans="8:37" x14ac:dyDescent="0.25">
      <c r="H10397" s="8"/>
      <c r="I10397" s="8"/>
      <c r="N10397" s="23"/>
      <c r="O10397" s="24"/>
      <c r="P10397" s="19"/>
      <c r="Q10397" s="19"/>
      <c r="R10397" s="19"/>
      <c r="U10397" s="27"/>
      <c r="Y10397" s="9" t="s">
        <v>658</v>
      </c>
      <c r="Z10397" s="9" t="s">
        <v>462</v>
      </c>
      <c r="AA10397" s="9" t="s">
        <v>237</v>
      </c>
      <c r="AB10397" s="9">
        <v>8057125</v>
      </c>
      <c r="AC10397" s="9" t="s">
        <v>11171</v>
      </c>
      <c r="AD10397" s="9" t="s">
        <v>225</v>
      </c>
      <c r="AE10397" s="5">
        <f t="shared" si="346"/>
        <v>0</v>
      </c>
      <c r="AF10397" s="5" t="str">
        <f t="shared" si="347"/>
        <v>katA</v>
      </c>
      <c r="AG10397" s="153"/>
      <c r="AH10397" s="153"/>
      <c r="AI10397" t="s">
        <v>201</v>
      </c>
      <c r="AJ10397" t="s">
        <v>17878</v>
      </c>
      <c r="AK10397" s="9" t="str">
        <f>VLOOKUP(Y10397,zdroj!D:AJ,33,0)</f>
        <v>katA</v>
      </c>
    </row>
    <row r="10398" spans="8:37" x14ac:dyDescent="0.25">
      <c r="H10398" s="8"/>
      <c r="I10398" s="8"/>
      <c r="N10398" s="23"/>
      <c r="O10398" s="24"/>
      <c r="P10398" s="19"/>
      <c r="Q10398" s="19"/>
      <c r="R10398" s="19"/>
      <c r="U10398" s="27"/>
      <c r="Y10398" s="9" t="s">
        <v>658</v>
      </c>
      <c r="Z10398" s="9" t="s">
        <v>462</v>
      </c>
      <c r="AA10398" s="9" t="s">
        <v>237</v>
      </c>
      <c r="AB10398" s="9">
        <v>8057133</v>
      </c>
      <c r="AC10398" s="9" t="s">
        <v>11172</v>
      </c>
      <c r="AD10398" s="9" t="s">
        <v>225</v>
      </c>
      <c r="AE10398" s="5">
        <f t="shared" si="346"/>
        <v>0</v>
      </c>
      <c r="AF10398" s="5" t="str">
        <f t="shared" si="347"/>
        <v>katA</v>
      </c>
      <c r="AG10398" s="153"/>
      <c r="AH10398" s="153"/>
      <c r="AI10398" t="s">
        <v>201</v>
      </c>
      <c r="AJ10398" t="s">
        <v>17878</v>
      </c>
      <c r="AK10398" s="9" t="str">
        <f>VLOOKUP(Y10398,zdroj!D:AJ,33,0)</f>
        <v>katA</v>
      </c>
    </row>
    <row r="10399" spans="8:37" x14ac:dyDescent="0.25">
      <c r="H10399" s="8"/>
      <c r="I10399" s="8"/>
      <c r="N10399" s="23"/>
      <c r="O10399" s="24"/>
      <c r="P10399" s="19"/>
      <c r="Q10399" s="19"/>
      <c r="R10399" s="19"/>
      <c r="U10399" s="27"/>
      <c r="Y10399" s="9" t="s">
        <v>658</v>
      </c>
      <c r="Z10399" s="9" t="s">
        <v>462</v>
      </c>
      <c r="AA10399" s="9" t="s">
        <v>237</v>
      </c>
      <c r="AB10399" s="9">
        <v>8056781</v>
      </c>
      <c r="AC10399" s="9" t="s">
        <v>11173</v>
      </c>
      <c r="AD10399" s="9" t="s">
        <v>225</v>
      </c>
      <c r="AE10399" s="5">
        <f t="shared" si="346"/>
        <v>0</v>
      </c>
      <c r="AF10399" s="5" t="str">
        <f t="shared" si="347"/>
        <v>katA</v>
      </c>
      <c r="AG10399" s="153"/>
      <c r="AH10399" s="153"/>
      <c r="AI10399" t="s">
        <v>201</v>
      </c>
      <c r="AJ10399" t="s">
        <v>17878</v>
      </c>
      <c r="AK10399" s="9" t="str">
        <f>VLOOKUP(Y10399,zdroj!D:AJ,33,0)</f>
        <v>katA</v>
      </c>
    </row>
    <row r="10400" spans="8:37" x14ac:dyDescent="0.25">
      <c r="H10400" s="8"/>
      <c r="I10400" s="8"/>
      <c r="N10400" s="23"/>
      <c r="O10400" s="24"/>
      <c r="P10400" s="19"/>
      <c r="Q10400" s="19"/>
      <c r="R10400" s="19"/>
      <c r="U10400" s="27"/>
      <c r="Y10400" s="9" t="s">
        <v>658</v>
      </c>
      <c r="Z10400" s="9" t="s">
        <v>462</v>
      </c>
      <c r="AA10400" s="9" t="s">
        <v>237</v>
      </c>
      <c r="AB10400" s="9">
        <v>8057141</v>
      </c>
      <c r="AC10400" s="9" t="s">
        <v>11174</v>
      </c>
      <c r="AD10400" s="9" t="s">
        <v>225</v>
      </c>
      <c r="AE10400" s="5">
        <f t="shared" si="346"/>
        <v>0</v>
      </c>
      <c r="AF10400" s="5" t="str">
        <f t="shared" si="347"/>
        <v>katA</v>
      </c>
      <c r="AG10400" s="153"/>
      <c r="AH10400" s="153"/>
      <c r="AI10400" t="s">
        <v>201</v>
      </c>
      <c r="AJ10400" t="s">
        <v>17878</v>
      </c>
      <c r="AK10400" s="9" t="str">
        <f>VLOOKUP(Y10400,zdroj!D:AJ,33,0)</f>
        <v>katA</v>
      </c>
    </row>
    <row r="10401" spans="8:37" x14ac:dyDescent="0.25">
      <c r="H10401" s="8"/>
      <c r="I10401" s="8"/>
      <c r="N10401" s="23"/>
      <c r="O10401" s="24"/>
      <c r="P10401" s="19"/>
      <c r="Q10401" s="19"/>
      <c r="R10401" s="19"/>
      <c r="U10401" s="27"/>
      <c r="Y10401" s="9" t="s">
        <v>658</v>
      </c>
      <c r="Z10401" s="9" t="s">
        <v>462</v>
      </c>
      <c r="AA10401" s="9" t="s">
        <v>237</v>
      </c>
      <c r="AB10401" s="9">
        <v>8057150</v>
      </c>
      <c r="AC10401" s="9" t="s">
        <v>11175</v>
      </c>
      <c r="AD10401" s="9" t="s">
        <v>225</v>
      </c>
      <c r="AE10401" s="5">
        <f t="shared" si="346"/>
        <v>0</v>
      </c>
      <c r="AF10401" s="5" t="str">
        <f t="shared" si="347"/>
        <v>katA</v>
      </c>
      <c r="AG10401" s="153"/>
      <c r="AH10401" s="153"/>
      <c r="AI10401" t="s">
        <v>201</v>
      </c>
      <c r="AJ10401" t="s">
        <v>17878</v>
      </c>
      <c r="AK10401" s="9" t="str">
        <f>VLOOKUP(Y10401,zdroj!D:AJ,33,0)</f>
        <v>katA</v>
      </c>
    </row>
    <row r="10402" spans="8:37" x14ac:dyDescent="0.25">
      <c r="H10402" s="8"/>
      <c r="I10402" s="8"/>
      <c r="N10402" s="23"/>
      <c r="O10402" s="24"/>
      <c r="P10402" s="19"/>
      <c r="Q10402" s="19"/>
      <c r="R10402" s="19"/>
      <c r="U10402" s="27"/>
      <c r="Y10402" s="9" t="s">
        <v>658</v>
      </c>
      <c r="Z10402" s="9" t="s">
        <v>462</v>
      </c>
      <c r="AA10402" s="9" t="s">
        <v>237</v>
      </c>
      <c r="AB10402" s="9">
        <v>30855691</v>
      </c>
      <c r="AC10402" s="9" t="s">
        <v>11176</v>
      </c>
      <c r="AD10402" s="9" t="s">
        <v>800</v>
      </c>
      <c r="AE10402" s="5">
        <f t="shared" si="346"/>
        <v>0</v>
      </c>
      <c r="AF10402" s="5" t="str">
        <f t="shared" si="347"/>
        <v>Pokryto</v>
      </c>
      <c r="AG10402" s="153"/>
      <c r="AH10402" s="153"/>
      <c r="AI10402" t="s">
        <v>17879</v>
      </c>
      <c r="AJ10402" t="s">
        <v>800</v>
      </c>
      <c r="AK10402" s="9" t="str">
        <f>VLOOKUP(Y10402,zdroj!D:AJ,33,0)</f>
        <v>katA</v>
      </c>
    </row>
    <row r="10403" spans="8:37" x14ac:dyDescent="0.25">
      <c r="H10403" s="8"/>
      <c r="I10403" s="8"/>
      <c r="N10403" s="23"/>
      <c r="O10403" s="24"/>
      <c r="P10403" s="19"/>
      <c r="Q10403" s="19"/>
      <c r="R10403" s="19"/>
      <c r="U10403" s="27"/>
      <c r="Y10403" s="9" t="s">
        <v>658</v>
      </c>
      <c r="Z10403" s="9" t="s">
        <v>462</v>
      </c>
      <c r="AA10403" s="9" t="s">
        <v>237</v>
      </c>
      <c r="AB10403" s="9">
        <v>8057168</v>
      </c>
      <c r="AC10403" s="9" t="s">
        <v>11177</v>
      </c>
      <c r="AD10403" s="9" t="s">
        <v>225</v>
      </c>
      <c r="AE10403" s="5">
        <f t="shared" si="346"/>
        <v>0</v>
      </c>
      <c r="AF10403" s="5" t="str">
        <f t="shared" si="347"/>
        <v>katA</v>
      </c>
      <c r="AG10403" s="153"/>
      <c r="AH10403" s="153"/>
      <c r="AI10403" t="s">
        <v>201</v>
      </c>
      <c r="AJ10403" t="s">
        <v>17878</v>
      </c>
      <c r="AK10403" s="9" t="str">
        <f>VLOOKUP(Y10403,zdroj!D:AJ,33,0)</f>
        <v>katA</v>
      </c>
    </row>
    <row r="10404" spans="8:37" x14ac:dyDescent="0.25">
      <c r="H10404" s="8"/>
      <c r="I10404" s="8"/>
      <c r="N10404" s="23"/>
      <c r="O10404" s="24"/>
      <c r="P10404" s="19"/>
      <c r="Q10404" s="19"/>
      <c r="R10404" s="19"/>
      <c r="U10404" s="27"/>
      <c r="Y10404" s="9" t="s">
        <v>658</v>
      </c>
      <c r="Z10404" s="9" t="s">
        <v>462</v>
      </c>
      <c r="AA10404" s="9" t="s">
        <v>237</v>
      </c>
      <c r="AB10404" s="9">
        <v>8057176</v>
      </c>
      <c r="AC10404" s="9" t="s">
        <v>11178</v>
      </c>
      <c r="AD10404" s="9" t="s">
        <v>225</v>
      </c>
      <c r="AE10404" s="5">
        <f t="shared" si="346"/>
        <v>0</v>
      </c>
      <c r="AF10404" s="5" t="str">
        <f t="shared" si="347"/>
        <v>katA</v>
      </c>
      <c r="AG10404" s="153"/>
      <c r="AH10404" s="153"/>
      <c r="AI10404" t="s">
        <v>201</v>
      </c>
      <c r="AJ10404" t="s">
        <v>17878</v>
      </c>
      <c r="AK10404" s="9" t="str">
        <f>VLOOKUP(Y10404,zdroj!D:AJ,33,0)</f>
        <v>katA</v>
      </c>
    </row>
    <row r="10405" spans="8:37" x14ac:dyDescent="0.25">
      <c r="H10405" s="8"/>
      <c r="I10405" s="8"/>
      <c r="N10405" s="23"/>
      <c r="O10405" s="24"/>
      <c r="P10405" s="19"/>
      <c r="Q10405" s="19"/>
      <c r="R10405" s="19"/>
      <c r="U10405" s="27"/>
      <c r="Y10405" s="9" t="s">
        <v>658</v>
      </c>
      <c r="Z10405" s="9" t="s">
        <v>462</v>
      </c>
      <c r="AA10405" s="9" t="s">
        <v>237</v>
      </c>
      <c r="AB10405" s="9">
        <v>8057184</v>
      </c>
      <c r="AC10405" s="9" t="s">
        <v>11179</v>
      </c>
      <c r="AD10405" s="9" t="s">
        <v>225</v>
      </c>
      <c r="AE10405" s="5">
        <f t="shared" si="346"/>
        <v>0</v>
      </c>
      <c r="AF10405" s="5" t="str">
        <f t="shared" si="347"/>
        <v>katA</v>
      </c>
      <c r="AG10405" s="153"/>
      <c r="AH10405" s="153"/>
      <c r="AI10405" t="s">
        <v>201</v>
      </c>
      <c r="AJ10405" t="s">
        <v>17878</v>
      </c>
      <c r="AK10405" s="9" t="str">
        <f>VLOOKUP(Y10405,zdroj!D:AJ,33,0)</f>
        <v>katA</v>
      </c>
    </row>
    <row r="10406" spans="8:37" x14ac:dyDescent="0.25">
      <c r="H10406" s="8"/>
      <c r="I10406" s="8"/>
      <c r="N10406" s="23"/>
      <c r="O10406" s="24"/>
      <c r="P10406" s="19"/>
      <c r="Q10406" s="19"/>
      <c r="R10406" s="19"/>
      <c r="U10406" s="27"/>
      <c r="Y10406" s="9" t="s">
        <v>658</v>
      </c>
      <c r="Z10406" s="9" t="s">
        <v>462</v>
      </c>
      <c r="AA10406" s="9" t="s">
        <v>237</v>
      </c>
      <c r="AB10406" s="9">
        <v>8057192</v>
      </c>
      <c r="AC10406" s="9" t="s">
        <v>11180</v>
      </c>
      <c r="AD10406" s="9" t="s">
        <v>231</v>
      </c>
      <c r="AE10406" s="5">
        <f t="shared" si="346"/>
        <v>0</v>
      </c>
      <c r="AF10406" s="5" t="str">
        <f t="shared" si="347"/>
        <v>katB</v>
      </c>
      <c r="AG10406" s="153"/>
      <c r="AH10406" s="153"/>
      <c r="AI10406" t="s">
        <v>201</v>
      </c>
      <c r="AJ10406" t="s">
        <v>17878</v>
      </c>
      <c r="AK10406" s="9" t="str">
        <f>VLOOKUP(Y10406,zdroj!D:AJ,33,0)</f>
        <v>katA</v>
      </c>
    </row>
    <row r="10407" spans="8:37" x14ac:dyDescent="0.25">
      <c r="H10407" s="8"/>
      <c r="I10407" s="8"/>
      <c r="N10407" s="23"/>
      <c r="O10407" s="24"/>
      <c r="P10407" s="19"/>
      <c r="Q10407" s="19"/>
      <c r="R10407" s="19"/>
      <c r="U10407" s="27"/>
      <c r="Y10407" s="9" t="s">
        <v>658</v>
      </c>
      <c r="Z10407" s="9" t="s">
        <v>462</v>
      </c>
      <c r="AA10407" s="9" t="s">
        <v>237</v>
      </c>
      <c r="AB10407" s="9">
        <v>8057206</v>
      </c>
      <c r="AC10407" s="9" t="s">
        <v>11181</v>
      </c>
      <c r="AD10407" s="9" t="s">
        <v>225</v>
      </c>
      <c r="AE10407" s="5">
        <f t="shared" si="346"/>
        <v>0</v>
      </c>
      <c r="AF10407" s="5" t="str">
        <f t="shared" si="347"/>
        <v>katA</v>
      </c>
      <c r="AG10407" s="153"/>
      <c r="AH10407" s="153"/>
      <c r="AI10407" t="s">
        <v>201</v>
      </c>
      <c r="AJ10407" t="s">
        <v>17878</v>
      </c>
      <c r="AK10407" s="9" t="str">
        <f>VLOOKUP(Y10407,zdroj!D:AJ,33,0)</f>
        <v>katA</v>
      </c>
    </row>
    <row r="10408" spans="8:37" x14ac:dyDescent="0.25">
      <c r="H10408" s="8"/>
      <c r="I10408" s="8"/>
      <c r="N10408" s="23"/>
      <c r="O10408" s="24"/>
      <c r="P10408" s="19"/>
      <c r="Q10408" s="19"/>
      <c r="R10408" s="19"/>
      <c r="U10408" s="27"/>
      <c r="Y10408" s="9" t="s">
        <v>658</v>
      </c>
      <c r="Z10408" s="9" t="s">
        <v>462</v>
      </c>
      <c r="AA10408" s="9" t="s">
        <v>237</v>
      </c>
      <c r="AB10408" s="9">
        <v>8057214</v>
      </c>
      <c r="AC10408" s="9" t="s">
        <v>11182</v>
      </c>
      <c r="AD10408" s="9" t="s">
        <v>225</v>
      </c>
      <c r="AE10408" s="5">
        <f t="shared" si="346"/>
        <v>0</v>
      </c>
      <c r="AF10408" s="5" t="str">
        <f t="shared" si="347"/>
        <v>katA</v>
      </c>
      <c r="AG10408" s="153"/>
      <c r="AH10408" s="153"/>
      <c r="AI10408" t="s">
        <v>17880</v>
      </c>
      <c r="AJ10408" t="s">
        <v>17878</v>
      </c>
      <c r="AK10408" s="9" t="str">
        <f>VLOOKUP(Y10408,zdroj!D:AJ,33,0)</f>
        <v>katA</v>
      </c>
    </row>
    <row r="10409" spans="8:37" x14ac:dyDescent="0.25">
      <c r="H10409" s="8"/>
      <c r="I10409" s="8"/>
      <c r="N10409" s="23"/>
      <c r="O10409" s="24"/>
      <c r="P10409" s="19"/>
      <c r="Q10409" s="19"/>
      <c r="R10409" s="19"/>
      <c r="U10409" s="27"/>
      <c r="Y10409" s="9" t="s">
        <v>658</v>
      </c>
      <c r="Z10409" s="9" t="s">
        <v>462</v>
      </c>
      <c r="AA10409" s="9" t="s">
        <v>237</v>
      </c>
      <c r="AB10409" s="9">
        <v>8057222</v>
      </c>
      <c r="AC10409" s="9" t="s">
        <v>11183</v>
      </c>
      <c r="AD10409" s="9" t="s">
        <v>225</v>
      </c>
      <c r="AE10409" s="5">
        <f t="shared" si="346"/>
        <v>0</v>
      </c>
      <c r="AF10409" s="5" t="str">
        <f t="shared" si="347"/>
        <v>katA</v>
      </c>
      <c r="AG10409" s="153"/>
      <c r="AH10409" s="153"/>
      <c r="AI10409" t="s">
        <v>201</v>
      </c>
      <c r="AJ10409" t="s">
        <v>17878</v>
      </c>
      <c r="AK10409" s="9" t="str">
        <f>VLOOKUP(Y10409,zdroj!D:AJ,33,0)</f>
        <v>katA</v>
      </c>
    </row>
    <row r="10410" spans="8:37" x14ac:dyDescent="0.25">
      <c r="H10410" s="8"/>
      <c r="I10410" s="8"/>
      <c r="N10410" s="23"/>
      <c r="O10410" s="24"/>
      <c r="P10410" s="19"/>
      <c r="Q10410" s="19"/>
      <c r="R10410" s="19"/>
      <c r="U10410" s="27"/>
      <c r="Y10410" s="9" t="s">
        <v>658</v>
      </c>
      <c r="Z10410" s="9" t="s">
        <v>462</v>
      </c>
      <c r="AA10410" s="9" t="s">
        <v>237</v>
      </c>
      <c r="AB10410" s="9">
        <v>8057231</v>
      </c>
      <c r="AC10410" s="9" t="s">
        <v>11184</v>
      </c>
      <c r="AD10410" s="9" t="s">
        <v>225</v>
      </c>
      <c r="AE10410" s="5">
        <f t="shared" si="346"/>
        <v>0</v>
      </c>
      <c r="AF10410" s="5" t="str">
        <f t="shared" si="347"/>
        <v>katA</v>
      </c>
      <c r="AG10410" s="153"/>
      <c r="AH10410" s="153"/>
      <c r="AI10410" t="s">
        <v>201</v>
      </c>
      <c r="AJ10410" t="s">
        <v>17878</v>
      </c>
      <c r="AK10410" s="9" t="str">
        <f>VLOOKUP(Y10410,zdroj!D:AJ,33,0)</f>
        <v>katA</v>
      </c>
    </row>
    <row r="10411" spans="8:37" x14ac:dyDescent="0.25">
      <c r="H10411" s="8"/>
      <c r="I10411" s="8"/>
      <c r="N10411" s="23"/>
      <c r="O10411" s="24"/>
      <c r="P10411" s="19"/>
      <c r="Q10411" s="19"/>
      <c r="R10411" s="19"/>
      <c r="U10411" s="27"/>
      <c r="Y10411" s="9" t="s">
        <v>658</v>
      </c>
      <c r="Z10411" s="9" t="s">
        <v>462</v>
      </c>
      <c r="AA10411" s="9" t="s">
        <v>237</v>
      </c>
      <c r="AB10411" s="9">
        <v>8057249</v>
      </c>
      <c r="AC10411" s="9" t="s">
        <v>11185</v>
      </c>
      <c r="AD10411" s="9" t="s">
        <v>225</v>
      </c>
      <c r="AE10411" s="5">
        <f t="shared" si="346"/>
        <v>0</v>
      </c>
      <c r="AF10411" s="5" t="str">
        <f t="shared" si="347"/>
        <v>katA</v>
      </c>
      <c r="AG10411" s="153"/>
      <c r="AH10411" s="153"/>
      <c r="AI10411" t="s">
        <v>201</v>
      </c>
      <c r="AJ10411" t="s">
        <v>17878</v>
      </c>
      <c r="AK10411" s="9" t="str">
        <f>VLOOKUP(Y10411,zdroj!D:AJ,33,0)</f>
        <v>katA</v>
      </c>
    </row>
    <row r="10412" spans="8:37" x14ac:dyDescent="0.25">
      <c r="H10412" s="8"/>
      <c r="I10412" s="8"/>
      <c r="N10412" s="23"/>
      <c r="O10412" s="24"/>
      <c r="P10412" s="19"/>
      <c r="Q10412" s="19"/>
      <c r="R10412" s="19"/>
      <c r="U10412" s="27"/>
      <c r="Y10412" s="9" t="s">
        <v>658</v>
      </c>
      <c r="Z10412" s="9" t="s">
        <v>462</v>
      </c>
      <c r="AA10412" s="9" t="s">
        <v>237</v>
      </c>
      <c r="AB10412" s="9">
        <v>8056790</v>
      </c>
      <c r="AC10412" s="9" t="s">
        <v>11186</v>
      </c>
      <c r="AD10412" s="9" t="s">
        <v>800</v>
      </c>
      <c r="AE10412" s="5">
        <f t="shared" si="346"/>
        <v>0</v>
      </c>
      <c r="AF10412" s="5" t="str">
        <f t="shared" si="347"/>
        <v>Pokryto</v>
      </c>
      <c r="AG10412" s="153"/>
      <c r="AH10412" s="153"/>
      <c r="AI10412" t="s">
        <v>201</v>
      </c>
      <c r="AJ10412" t="s">
        <v>800</v>
      </c>
      <c r="AK10412" s="9" t="str">
        <f>VLOOKUP(Y10412,zdroj!D:AJ,33,0)</f>
        <v>katA</v>
      </c>
    </row>
    <row r="10413" spans="8:37" x14ac:dyDescent="0.25">
      <c r="H10413" s="8"/>
      <c r="I10413" s="8"/>
      <c r="N10413" s="23"/>
      <c r="O10413" s="24"/>
      <c r="P10413" s="19"/>
      <c r="Q10413" s="19"/>
      <c r="R10413" s="19"/>
      <c r="U10413" s="27"/>
      <c r="Y10413" s="9" t="s">
        <v>658</v>
      </c>
      <c r="Z10413" s="9" t="s">
        <v>462</v>
      </c>
      <c r="AA10413" s="9" t="s">
        <v>237</v>
      </c>
      <c r="AB10413" s="9">
        <v>8057257</v>
      </c>
      <c r="AC10413" s="9" t="s">
        <v>11187</v>
      </c>
      <c r="AD10413" s="9" t="s">
        <v>225</v>
      </c>
      <c r="AE10413" s="5">
        <f t="shared" si="346"/>
        <v>0</v>
      </c>
      <c r="AF10413" s="5" t="str">
        <f t="shared" si="347"/>
        <v>katA</v>
      </c>
      <c r="AG10413" s="153"/>
      <c r="AH10413" s="153"/>
      <c r="AI10413" t="s">
        <v>201</v>
      </c>
      <c r="AJ10413" t="s">
        <v>17878</v>
      </c>
      <c r="AK10413" s="9" t="str">
        <f>VLOOKUP(Y10413,zdroj!D:AJ,33,0)</f>
        <v>katA</v>
      </c>
    </row>
    <row r="10414" spans="8:37" x14ac:dyDescent="0.25">
      <c r="H10414" s="8"/>
      <c r="I10414" s="8"/>
      <c r="N10414" s="23"/>
      <c r="O10414" s="24"/>
      <c r="P10414" s="19"/>
      <c r="Q10414" s="19"/>
      <c r="R10414" s="19"/>
      <c r="U10414" s="27"/>
      <c r="Y10414" s="9" t="s">
        <v>658</v>
      </c>
      <c r="Z10414" s="9" t="s">
        <v>462</v>
      </c>
      <c r="AA10414" s="9" t="s">
        <v>237</v>
      </c>
      <c r="AB10414" s="9">
        <v>8057265</v>
      </c>
      <c r="AC10414" s="9" t="s">
        <v>11188</v>
      </c>
      <c r="AD10414" s="9" t="s">
        <v>800</v>
      </c>
      <c r="AE10414" s="5">
        <f t="shared" si="346"/>
        <v>0</v>
      </c>
      <c r="AF10414" s="5" t="str">
        <f t="shared" si="347"/>
        <v>Pokryto</v>
      </c>
      <c r="AG10414" s="153"/>
      <c r="AH10414" s="153"/>
      <c r="AI10414" t="s">
        <v>201</v>
      </c>
      <c r="AJ10414" t="s">
        <v>800</v>
      </c>
      <c r="AK10414" s="9" t="str">
        <f>VLOOKUP(Y10414,zdroj!D:AJ,33,0)</f>
        <v>katA</v>
      </c>
    </row>
    <row r="10415" spans="8:37" x14ac:dyDescent="0.25">
      <c r="H10415" s="8"/>
      <c r="I10415" s="8"/>
      <c r="N10415" s="23"/>
      <c r="O10415" s="24"/>
      <c r="P10415" s="19"/>
      <c r="Q10415" s="19"/>
      <c r="R10415" s="19"/>
      <c r="U10415" s="27"/>
      <c r="Y10415" s="9" t="s">
        <v>658</v>
      </c>
      <c r="Z10415" s="9" t="s">
        <v>462</v>
      </c>
      <c r="AA10415" s="9" t="s">
        <v>237</v>
      </c>
      <c r="AB10415" s="9">
        <v>74528459</v>
      </c>
      <c r="AC10415" s="9" t="s">
        <v>11189</v>
      </c>
      <c r="AD10415" s="9" t="s">
        <v>225</v>
      </c>
      <c r="AE10415" s="5">
        <f t="shared" si="346"/>
        <v>0</v>
      </c>
      <c r="AF10415" s="5" t="str">
        <f t="shared" si="347"/>
        <v>katA</v>
      </c>
      <c r="AG10415" s="153"/>
      <c r="AH10415" s="153"/>
      <c r="AI10415" t="s">
        <v>236</v>
      </c>
      <c r="AJ10415" t="s">
        <v>17878</v>
      </c>
      <c r="AK10415" s="9" t="str">
        <f>VLOOKUP(Y10415,zdroj!D:AJ,33,0)</f>
        <v>katA</v>
      </c>
    </row>
    <row r="10416" spans="8:37" x14ac:dyDescent="0.25">
      <c r="H10416" s="8"/>
      <c r="I10416" s="8"/>
      <c r="N10416" s="23"/>
      <c r="O10416" s="24"/>
      <c r="P10416" s="19"/>
      <c r="Q10416" s="19"/>
      <c r="R10416" s="19"/>
      <c r="U10416" s="27"/>
      <c r="Y10416" s="9" t="s">
        <v>658</v>
      </c>
      <c r="Z10416" s="9" t="s">
        <v>462</v>
      </c>
      <c r="AA10416" s="9" t="s">
        <v>237</v>
      </c>
      <c r="AB10416" s="9">
        <v>70830215</v>
      </c>
      <c r="AC10416" s="9" t="s">
        <v>11190</v>
      </c>
      <c r="AD10416" s="9" t="s">
        <v>231</v>
      </c>
      <c r="AE10416" s="5">
        <f t="shared" si="346"/>
        <v>0</v>
      </c>
      <c r="AF10416" s="5" t="str">
        <f t="shared" si="347"/>
        <v>katB</v>
      </c>
      <c r="AG10416" s="153"/>
      <c r="AH10416" s="153"/>
      <c r="AI10416" t="s">
        <v>201</v>
      </c>
      <c r="AJ10416" t="s">
        <v>17878</v>
      </c>
      <c r="AK10416" s="9" t="str">
        <f>VLOOKUP(Y10416,zdroj!D:AJ,33,0)</f>
        <v>katA</v>
      </c>
    </row>
    <row r="10417" spans="8:37" x14ac:dyDescent="0.25">
      <c r="H10417" s="8"/>
      <c r="I10417" s="8"/>
      <c r="N10417" s="23"/>
      <c r="O10417" s="24"/>
      <c r="P10417" s="19"/>
      <c r="Q10417" s="19"/>
      <c r="R10417" s="19"/>
      <c r="U10417" s="27"/>
      <c r="Y10417" s="9" t="s">
        <v>658</v>
      </c>
      <c r="Z10417" s="9" t="s">
        <v>462</v>
      </c>
      <c r="AA10417" s="9" t="s">
        <v>237</v>
      </c>
      <c r="AB10417" s="9">
        <v>78103282</v>
      </c>
      <c r="AC10417" s="9" t="s">
        <v>11191</v>
      </c>
      <c r="AD10417" s="9" t="s">
        <v>225</v>
      </c>
      <c r="AE10417" s="5">
        <f t="shared" si="346"/>
        <v>0</v>
      </c>
      <c r="AF10417" s="5" t="str">
        <f t="shared" si="347"/>
        <v>katA</v>
      </c>
      <c r="AG10417" s="153"/>
      <c r="AH10417" s="153"/>
      <c r="AI10417" t="s">
        <v>236</v>
      </c>
      <c r="AJ10417" t="s">
        <v>17878</v>
      </c>
      <c r="AK10417" s="9" t="str">
        <f>VLOOKUP(Y10417,zdroj!D:AJ,33,0)</f>
        <v>katA</v>
      </c>
    </row>
    <row r="10418" spans="8:37" x14ac:dyDescent="0.25">
      <c r="H10418" s="8"/>
      <c r="I10418" s="8"/>
      <c r="N10418" s="23"/>
      <c r="O10418" s="24"/>
      <c r="P10418" s="19"/>
      <c r="Q10418" s="19"/>
      <c r="R10418" s="19"/>
      <c r="U10418" s="27"/>
      <c r="Y10418" s="9" t="s">
        <v>658</v>
      </c>
      <c r="Z10418" s="9" t="s">
        <v>462</v>
      </c>
      <c r="AA10418" s="9" t="s">
        <v>237</v>
      </c>
      <c r="AB10418" s="9">
        <v>83665226</v>
      </c>
      <c r="AC10418" s="9" t="s">
        <v>11192</v>
      </c>
      <c r="AD10418" s="9" t="s">
        <v>225</v>
      </c>
      <c r="AE10418" s="5">
        <f t="shared" si="346"/>
        <v>0</v>
      </c>
      <c r="AF10418" s="5" t="str">
        <f t="shared" si="347"/>
        <v>katA</v>
      </c>
      <c r="AG10418" s="153"/>
      <c r="AH10418" s="153"/>
      <c r="AI10418" t="s">
        <v>201</v>
      </c>
      <c r="AJ10418" t="s">
        <v>17878</v>
      </c>
      <c r="AK10418" s="9" t="str">
        <f>VLOOKUP(Y10418,zdroj!D:AJ,33,0)</f>
        <v>katA</v>
      </c>
    </row>
    <row r="10419" spans="8:37" x14ac:dyDescent="0.25">
      <c r="H10419" s="8"/>
      <c r="I10419" s="8"/>
      <c r="N10419" s="23"/>
      <c r="O10419" s="24"/>
      <c r="P10419" s="19"/>
      <c r="Q10419" s="19"/>
      <c r="R10419" s="19"/>
      <c r="U10419" s="27"/>
      <c r="Y10419" s="9" t="s">
        <v>660</v>
      </c>
      <c r="Z10419" s="9" t="s">
        <v>462</v>
      </c>
      <c r="AA10419" s="9" t="s">
        <v>44</v>
      </c>
      <c r="AB10419" s="9">
        <v>15432491</v>
      </c>
      <c r="AC10419" s="9" t="s">
        <v>11193</v>
      </c>
      <c r="AD10419" s="9" t="s">
        <v>225</v>
      </c>
      <c r="AE10419" s="5">
        <f t="shared" si="346"/>
        <v>0</v>
      </c>
      <c r="AF10419" s="5" t="str">
        <f t="shared" si="347"/>
        <v>katA</v>
      </c>
      <c r="AG10419" s="153"/>
      <c r="AH10419" s="153"/>
      <c r="AI10419" t="s">
        <v>195</v>
      </c>
      <c r="AJ10419" t="s">
        <v>340</v>
      </c>
      <c r="AK10419" s="9" t="str">
        <f>VLOOKUP(Y10419,zdroj!D:AJ,33,0)</f>
        <v>katA</v>
      </c>
    </row>
    <row r="10420" spans="8:37" x14ac:dyDescent="0.25">
      <c r="H10420" s="8"/>
      <c r="I10420" s="8"/>
      <c r="N10420" s="23"/>
      <c r="O10420" s="24"/>
      <c r="P10420" s="19"/>
      <c r="Q10420" s="19"/>
      <c r="R10420" s="19"/>
      <c r="U10420" s="27"/>
      <c r="Y10420" s="9" t="s">
        <v>660</v>
      </c>
      <c r="Z10420" s="9" t="s">
        <v>462</v>
      </c>
      <c r="AA10420" s="9" t="s">
        <v>44</v>
      </c>
      <c r="AB10420" s="9">
        <v>15432475</v>
      </c>
      <c r="AC10420" s="9" t="s">
        <v>11194</v>
      </c>
      <c r="AD10420" s="9" t="s">
        <v>225</v>
      </c>
      <c r="AE10420" s="5">
        <f t="shared" si="346"/>
        <v>0</v>
      </c>
      <c r="AF10420" s="5" t="str">
        <f t="shared" si="347"/>
        <v>katA</v>
      </c>
      <c r="AG10420" s="153"/>
      <c r="AH10420" s="153"/>
      <c r="AI10420" t="s">
        <v>201</v>
      </c>
      <c r="AJ10420" t="s">
        <v>17878</v>
      </c>
      <c r="AK10420" s="9" t="str">
        <f>VLOOKUP(Y10420,zdroj!D:AJ,33,0)</f>
        <v>katA</v>
      </c>
    </row>
    <row r="10421" spans="8:37" x14ac:dyDescent="0.25">
      <c r="H10421" s="8"/>
      <c r="I10421" s="8"/>
      <c r="N10421" s="23"/>
      <c r="O10421" s="24"/>
      <c r="P10421" s="19"/>
      <c r="Q10421" s="19"/>
      <c r="R10421" s="19"/>
      <c r="U10421" s="27"/>
      <c r="Y10421" s="9" t="s">
        <v>660</v>
      </c>
      <c r="Z10421" s="9" t="s">
        <v>462</v>
      </c>
      <c r="AA10421" s="9" t="s">
        <v>44</v>
      </c>
      <c r="AB10421" s="9">
        <v>75929571</v>
      </c>
      <c r="AC10421" s="9" t="s">
        <v>11195</v>
      </c>
      <c r="AD10421" s="9" t="s">
        <v>225</v>
      </c>
      <c r="AE10421" s="5">
        <f t="shared" si="346"/>
        <v>0</v>
      </c>
      <c r="AF10421" s="5" t="str">
        <f t="shared" si="347"/>
        <v>katA</v>
      </c>
      <c r="AG10421" s="153"/>
      <c r="AH10421" s="153"/>
      <c r="AI10421" t="s">
        <v>201</v>
      </c>
      <c r="AJ10421" t="s">
        <v>17878</v>
      </c>
      <c r="AK10421" s="9" t="str">
        <f>VLOOKUP(Y10421,zdroj!D:AJ,33,0)</f>
        <v>katA</v>
      </c>
    </row>
    <row r="10422" spans="8:37" x14ac:dyDescent="0.25">
      <c r="H10422" s="8"/>
      <c r="I10422" s="8"/>
      <c r="N10422" s="23"/>
      <c r="O10422" s="24"/>
      <c r="P10422" s="19"/>
      <c r="Q10422" s="19"/>
      <c r="R10422" s="19"/>
      <c r="U10422" s="27"/>
      <c r="Y10422" s="9" t="s">
        <v>660</v>
      </c>
      <c r="Z10422" s="9" t="s">
        <v>462</v>
      </c>
      <c r="AA10422" s="9" t="s">
        <v>44</v>
      </c>
      <c r="AB10422" s="9">
        <v>15432530</v>
      </c>
      <c r="AC10422" s="9" t="s">
        <v>11196</v>
      </c>
      <c r="AD10422" s="9" t="s">
        <v>225</v>
      </c>
      <c r="AE10422" s="5">
        <f t="shared" si="346"/>
        <v>0</v>
      </c>
      <c r="AF10422" s="5" t="str">
        <f t="shared" si="347"/>
        <v>katA</v>
      </c>
      <c r="AG10422" s="153"/>
      <c r="AH10422" s="153"/>
      <c r="AI10422" t="s">
        <v>201</v>
      </c>
      <c r="AJ10422" t="s">
        <v>17878</v>
      </c>
      <c r="AK10422" s="9" t="str">
        <f>VLOOKUP(Y10422,zdroj!D:AJ,33,0)</f>
        <v>katA</v>
      </c>
    </row>
    <row r="10423" spans="8:37" x14ac:dyDescent="0.25">
      <c r="H10423" s="8"/>
      <c r="I10423" s="8"/>
      <c r="N10423" s="23"/>
      <c r="O10423" s="24"/>
      <c r="P10423" s="19"/>
      <c r="Q10423" s="19"/>
      <c r="R10423" s="19"/>
      <c r="U10423" s="27"/>
      <c r="Y10423" s="9" t="s">
        <v>660</v>
      </c>
      <c r="Z10423" s="9" t="s">
        <v>462</v>
      </c>
      <c r="AA10423" s="9" t="s">
        <v>44</v>
      </c>
      <c r="AB10423" s="9">
        <v>15432483</v>
      </c>
      <c r="AC10423" s="9" t="s">
        <v>11197</v>
      </c>
      <c r="AD10423" s="9" t="s">
        <v>225</v>
      </c>
      <c r="AE10423" s="5">
        <f t="shared" si="346"/>
        <v>0</v>
      </c>
      <c r="AF10423" s="5" t="str">
        <f t="shared" si="347"/>
        <v>katA</v>
      </c>
      <c r="AG10423" s="153"/>
      <c r="AH10423" s="153"/>
      <c r="AI10423" t="s">
        <v>201</v>
      </c>
      <c r="AJ10423" t="s">
        <v>17878</v>
      </c>
      <c r="AK10423" s="9" t="str">
        <f>VLOOKUP(Y10423,zdroj!D:AJ,33,0)</f>
        <v>katA</v>
      </c>
    </row>
    <row r="10424" spans="8:37" x14ac:dyDescent="0.25">
      <c r="H10424" s="8"/>
      <c r="I10424" s="8"/>
      <c r="N10424" s="23"/>
      <c r="O10424" s="24"/>
      <c r="P10424" s="19"/>
      <c r="Q10424" s="19"/>
      <c r="R10424" s="19"/>
      <c r="U10424" s="27"/>
      <c r="Y10424" s="9" t="s">
        <v>660</v>
      </c>
      <c r="Z10424" s="9" t="s">
        <v>462</v>
      </c>
      <c r="AA10424" s="9" t="s">
        <v>44</v>
      </c>
      <c r="AB10424" s="9">
        <v>15432432</v>
      </c>
      <c r="AC10424" s="9" t="s">
        <v>11198</v>
      </c>
      <c r="AD10424" s="9" t="s">
        <v>225</v>
      </c>
      <c r="AE10424" s="5">
        <f t="shared" si="346"/>
        <v>0</v>
      </c>
      <c r="AF10424" s="5" t="str">
        <f t="shared" si="347"/>
        <v>katA</v>
      </c>
      <c r="AG10424" s="153"/>
      <c r="AH10424" s="153"/>
      <c r="AI10424" t="s">
        <v>201</v>
      </c>
      <c r="AJ10424" t="s">
        <v>17878</v>
      </c>
      <c r="AK10424" s="9" t="str">
        <f>VLOOKUP(Y10424,zdroj!D:AJ,33,0)</f>
        <v>katA</v>
      </c>
    </row>
    <row r="10425" spans="8:37" x14ac:dyDescent="0.25">
      <c r="H10425" s="8"/>
      <c r="I10425" s="8"/>
      <c r="N10425" s="23"/>
      <c r="O10425" s="24"/>
      <c r="P10425" s="19"/>
      <c r="Q10425" s="19"/>
      <c r="R10425" s="19"/>
      <c r="U10425" s="27"/>
      <c r="Y10425" s="9" t="s">
        <v>660</v>
      </c>
      <c r="Z10425" s="9" t="s">
        <v>462</v>
      </c>
      <c r="AA10425" s="9" t="s">
        <v>44</v>
      </c>
      <c r="AB10425" s="9">
        <v>78600502</v>
      </c>
      <c r="AC10425" s="9" t="s">
        <v>11199</v>
      </c>
      <c r="AD10425" s="9" t="s">
        <v>225</v>
      </c>
      <c r="AE10425" s="5">
        <f t="shared" si="346"/>
        <v>0</v>
      </c>
      <c r="AF10425" s="5" t="str">
        <f t="shared" si="347"/>
        <v>katA</v>
      </c>
      <c r="AG10425" s="153"/>
      <c r="AH10425" s="153"/>
      <c r="AI10425" t="s">
        <v>201</v>
      </c>
      <c r="AJ10425" t="s">
        <v>17878</v>
      </c>
      <c r="AK10425" s="9" t="str">
        <f>VLOOKUP(Y10425,zdroj!D:AJ,33,0)</f>
        <v>katA</v>
      </c>
    </row>
    <row r="10426" spans="8:37" x14ac:dyDescent="0.25">
      <c r="H10426" s="8"/>
      <c r="I10426" s="8"/>
      <c r="N10426" s="23"/>
      <c r="O10426" s="24"/>
      <c r="P10426" s="19"/>
      <c r="Q10426" s="19"/>
      <c r="R10426" s="19"/>
      <c r="U10426" s="27"/>
      <c r="Y10426" s="9" t="s">
        <v>660</v>
      </c>
      <c r="Z10426" s="9" t="s">
        <v>462</v>
      </c>
      <c r="AA10426" s="9" t="s">
        <v>44</v>
      </c>
      <c r="AB10426" s="9">
        <v>15432459</v>
      </c>
      <c r="AC10426" s="9" t="s">
        <v>11200</v>
      </c>
      <c r="AD10426" s="9" t="s">
        <v>225</v>
      </c>
      <c r="AE10426" s="5">
        <f t="shared" si="346"/>
        <v>0</v>
      </c>
      <c r="AF10426" s="5" t="str">
        <f t="shared" si="347"/>
        <v>katA</v>
      </c>
      <c r="AG10426" s="153"/>
      <c r="AH10426" s="153"/>
      <c r="AI10426" t="s">
        <v>17879</v>
      </c>
      <c r="AJ10426" t="s">
        <v>17878</v>
      </c>
      <c r="AK10426" s="9" t="str">
        <f>VLOOKUP(Y10426,zdroj!D:AJ,33,0)</f>
        <v>katA</v>
      </c>
    </row>
    <row r="10427" spans="8:37" x14ac:dyDescent="0.25">
      <c r="H10427" s="8"/>
      <c r="I10427" s="8"/>
      <c r="N10427" s="23"/>
      <c r="O10427" s="24"/>
      <c r="P10427" s="19"/>
      <c r="Q10427" s="19"/>
      <c r="R10427" s="19"/>
      <c r="U10427" s="27"/>
      <c r="Y10427" s="9" t="s">
        <v>660</v>
      </c>
      <c r="Z10427" s="9" t="s">
        <v>462</v>
      </c>
      <c r="AA10427" s="9" t="s">
        <v>44</v>
      </c>
      <c r="AB10427" s="9">
        <v>15432467</v>
      </c>
      <c r="AC10427" s="9" t="s">
        <v>11201</v>
      </c>
      <c r="AD10427" s="9" t="s">
        <v>225</v>
      </c>
      <c r="AE10427" s="5">
        <f t="shared" si="346"/>
        <v>0</v>
      </c>
      <c r="AF10427" s="5" t="str">
        <f t="shared" si="347"/>
        <v>katA</v>
      </c>
      <c r="AG10427" s="153"/>
      <c r="AH10427" s="153"/>
      <c r="AI10427" t="s">
        <v>201</v>
      </c>
      <c r="AJ10427" t="s">
        <v>17878</v>
      </c>
      <c r="AK10427" s="9" t="str">
        <f>VLOOKUP(Y10427,zdroj!D:AJ,33,0)</f>
        <v>katA</v>
      </c>
    </row>
    <row r="10428" spans="8:37" x14ac:dyDescent="0.25">
      <c r="H10428" s="8"/>
      <c r="I10428" s="8"/>
      <c r="N10428" s="23"/>
      <c r="O10428" s="24"/>
      <c r="P10428" s="19"/>
      <c r="Q10428" s="19"/>
      <c r="R10428" s="19"/>
      <c r="U10428" s="27"/>
      <c r="Y10428" s="9" t="s">
        <v>662</v>
      </c>
      <c r="Z10428" s="9" t="s">
        <v>462</v>
      </c>
      <c r="AA10428" s="9" t="s">
        <v>237</v>
      </c>
      <c r="AB10428" s="9">
        <v>14257033</v>
      </c>
      <c r="AC10428" s="9" t="s">
        <v>11202</v>
      </c>
      <c r="AD10428" s="9" t="s">
        <v>225</v>
      </c>
      <c r="AE10428" s="5">
        <f t="shared" si="346"/>
        <v>0</v>
      </c>
      <c r="AF10428" s="5" t="str">
        <f t="shared" si="347"/>
        <v>katA</v>
      </c>
      <c r="AG10428" s="153"/>
      <c r="AH10428" s="153"/>
      <c r="AI10428" t="s">
        <v>201</v>
      </c>
      <c r="AJ10428" t="s">
        <v>17878</v>
      </c>
      <c r="AK10428" s="9" t="str">
        <f>VLOOKUP(Y10428,zdroj!D:AJ,33,0)</f>
        <v>katA</v>
      </c>
    </row>
    <row r="10429" spans="8:37" x14ac:dyDescent="0.25">
      <c r="H10429" s="8"/>
      <c r="I10429" s="8"/>
      <c r="N10429" s="23"/>
      <c r="O10429" s="24"/>
      <c r="P10429" s="19"/>
      <c r="Q10429" s="19"/>
      <c r="R10429" s="19"/>
      <c r="U10429" s="27"/>
      <c r="Y10429" s="9" t="s">
        <v>662</v>
      </c>
      <c r="Z10429" s="9" t="s">
        <v>462</v>
      </c>
      <c r="AA10429" s="9" t="s">
        <v>237</v>
      </c>
      <c r="AB10429" s="9">
        <v>14257122</v>
      </c>
      <c r="AC10429" s="9" t="s">
        <v>11203</v>
      </c>
      <c r="AD10429" s="9" t="s">
        <v>225</v>
      </c>
      <c r="AE10429" s="5">
        <f t="shared" si="346"/>
        <v>0</v>
      </c>
      <c r="AF10429" s="5" t="str">
        <f t="shared" si="347"/>
        <v>katA</v>
      </c>
      <c r="AG10429" s="153"/>
      <c r="AH10429" s="153"/>
      <c r="AI10429" t="s">
        <v>201</v>
      </c>
      <c r="AJ10429" t="s">
        <v>17878</v>
      </c>
      <c r="AK10429" s="9" t="str">
        <f>VLOOKUP(Y10429,zdroj!D:AJ,33,0)</f>
        <v>katA</v>
      </c>
    </row>
    <row r="10430" spans="8:37" x14ac:dyDescent="0.25">
      <c r="H10430" s="8"/>
      <c r="I10430" s="8"/>
      <c r="N10430" s="23"/>
      <c r="O10430" s="24"/>
      <c r="P10430" s="19"/>
      <c r="Q10430" s="19"/>
      <c r="R10430" s="19"/>
      <c r="U10430" s="27"/>
      <c r="Y10430" s="9" t="s">
        <v>662</v>
      </c>
      <c r="Z10430" s="9" t="s">
        <v>462</v>
      </c>
      <c r="AA10430" s="9" t="s">
        <v>237</v>
      </c>
      <c r="AB10430" s="9">
        <v>25265911</v>
      </c>
      <c r="AC10430" s="9" t="s">
        <v>11204</v>
      </c>
      <c r="AD10430" s="9" t="s">
        <v>225</v>
      </c>
      <c r="AE10430" s="5">
        <f t="shared" si="346"/>
        <v>0</v>
      </c>
      <c r="AF10430" s="5" t="str">
        <f t="shared" si="347"/>
        <v>katA</v>
      </c>
      <c r="AG10430" s="153"/>
      <c r="AH10430" s="153"/>
      <c r="AI10430" t="s">
        <v>201</v>
      </c>
      <c r="AJ10430" t="s">
        <v>17878</v>
      </c>
      <c r="AK10430" s="9" t="str">
        <f>VLOOKUP(Y10430,zdroj!D:AJ,33,0)</f>
        <v>katA</v>
      </c>
    </row>
    <row r="10431" spans="8:37" x14ac:dyDescent="0.25">
      <c r="H10431" s="8"/>
      <c r="I10431" s="8"/>
      <c r="N10431" s="23"/>
      <c r="O10431" s="24"/>
      <c r="P10431" s="19"/>
      <c r="Q10431" s="19"/>
      <c r="R10431" s="19"/>
      <c r="U10431" s="27"/>
      <c r="Y10431" s="9" t="s">
        <v>662</v>
      </c>
      <c r="Z10431" s="9" t="s">
        <v>462</v>
      </c>
      <c r="AA10431" s="9" t="s">
        <v>237</v>
      </c>
      <c r="AB10431" s="9">
        <v>14257131</v>
      </c>
      <c r="AC10431" s="9" t="s">
        <v>11205</v>
      </c>
      <c r="AD10431" s="9" t="s">
        <v>225</v>
      </c>
      <c r="AE10431" s="5">
        <f t="shared" si="346"/>
        <v>0</v>
      </c>
      <c r="AF10431" s="5" t="str">
        <f t="shared" si="347"/>
        <v>katA</v>
      </c>
      <c r="AG10431" s="153"/>
      <c r="AH10431" s="153"/>
      <c r="AI10431" t="s">
        <v>201</v>
      </c>
      <c r="AJ10431" t="s">
        <v>17878</v>
      </c>
      <c r="AK10431" s="9" t="str">
        <f>VLOOKUP(Y10431,zdroj!D:AJ,33,0)</f>
        <v>katA</v>
      </c>
    </row>
    <row r="10432" spans="8:37" x14ac:dyDescent="0.25">
      <c r="H10432" s="8"/>
      <c r="I10432" s="8"/>
      <c r="N10432" s="23"/>
      <c r="O10432" s="24"/>
      <c r="P10432" s="19"/>
      <c r="Q10432" s="19"/>
      <c r="R10432" s="19"/>
      <c r="U10432" s="27"/>
      <c r="Y10432" s="9" t="s">
        <v>662</v>
      </c>
      <c r="Z10432" s="9" t="s">
        <v>462</v>
      </c>
      <c r="AA10432" s="9" t="s">
        <v>237</v>
      </c>
      <c r="AB10432" s="9">
        <v>14257149</v>
      </c>
      <c r="AC10432" s="9" t="s">
        <v>11206</v>
      </c>
      <c r="AD10432" s="9" t="s">
        <v>225</v>
      </c>
      <c r="AE10432" s="5">
        <f t="shared" si="346"/>
        <v>0</v>
      </c>
      <c r="AF10432" s="5" t="str">
        <f t="shared" si="347"/>
        <v>katA</v>
      </c>
      <c r="AG10432" s="153"/>
      <c r="AH10432" s="153"/>
      <c r="AI10432" t="s">
        <v>201</v>
      </c>
      <c r="AJ10432" t="s">
        <v>17878</v>
      </c>
      <c r="AK10432" s="9" t="str">
        <f>VLOOKUP(Y10432,zdroj!D:AJ,33,0)</f>
        <v>katA</v>
      </c>
    </row>
    <row r="10433" spans="8:37" x14ac:dyDescent="0.25">
      <c r="H10433" s="8"/>
      <c r="I10433" s="8"/>
      <c r="N10433" s="23"/>
      <c r="O10433" s="24"/>
      <c r="P10433" s="19"/>
      <c r="Q10433" s="19"/>
      <c r="R10433" s="19"/>
      <c r="U10433" s="27"/>
      <c r="Y10433" s="9" t="s">
        <v>662</v>
      </c>
      <c r="Z10433" s="9" t="s">
        <v>462</v>
      </c>
      <c r="AA10433" s="9" t="s">
        <v>237</v>
      </c>
      <c r="AB10433" s="9">
        <v>14257157</v>
      </c>
      <c r="AC10433" s="9" t="s">
        <v>11207</v>
      </c>
      <c r="AD10433" s="9" t="s">
        <v>225</v>
      </c>
      <c r="AE10433" s="5">
        <f t="shared" si="346"/>
        <v>0</v>
      </c>
      <c r="AF10433" s="5" t="str">
        <f t="shared" si="347"/>
        <v>katA</v>
      </c>
      <c r="AG10433" s="153"/>
      <c r="AH10433" s="153"/>
      <c r="AI10433" t="s">
        <v>201</v>
      </c>
      <c r="AJ10433" t="s">
        <v>17878</v>
      </c>
      <c r="AK10433" s="9" t="str">
        <f>VLOOKUP(Y10433,zdroj!D:AJ,33,0)</f>
        <v>katA</v>
      </c>
    </row>
    <row r="10434" spans="8:37" x14ac:dyDescent="0.25">
      <c r="H10434" s="8"/>
      <c r="I10434" s="8"/>
      <c r="N10434" s="23"/>
      <c r="O10434" s="24"/>
      <c r="P10434" s="19"/>
      <c r="Q10434" s="19"/>
      <c r="R10434" s="19"/>
      <c r="U10434" s="27"/>
      <c r="Y10434" s="9" t="s">
        <v>662</v>
      </c>
      <c r="Z10434" s="9" t="s">
        <v>462</v>
      </c>
      <c r="AA10434" s="9" t="s">
        <v>237</v>
      </c>
      <c r="AB10434" s="9">
        <v>14257165</v>
      </c>
      <c r="AC10434" s="9" t="s">
        <v>11208</v>
      </c>
      <c r="AD10434" s="9" t="s">
        <v>225</v>
      </c>
      <c r="AE10434" s="5">
        <f t="shared" si="346"/>
        <v>0</v>
      </c>
      <c r="AF10434" s="5" t="str">
        <f t="shared" si="347"/>
        <v>katA</v>
      </c>
      <c r="AG10434" s="153"/>
      <c r="AH10434" s="153"/>
      <c r="AI10434" t="s">
        <v>201</v>
      </c>
      <c r="AJ10434" t="s">
        <v>17878</v>
      </c>
      <c r="AK10434" s="9" t="str">
        <f>VLOOKUP(Y10434,zdroj!D:AJ,33,0)</f>
        <v>katA</v>
      </c>
    </row>
    <row r="10435" spans="8:37" x14ac:dyDescent="0.25">
      <c r="H10435" s="8"/>
      <c r="I10435" s="8"/>
      <c r="N10435" s="23"/>
      <c r="O10435" s="24"/>
      <c r="P10435" s="19"/>
      <c r="Q10435" s="19"/>
      <c r="R10435" s="19"/>
      <c r="U10435" s="27"/>
      <c r="Y10435" s="9" t="s">
        <v>662</v>
      </c>
      <c r="Z10435" s="9" t="s">
        <v>462</v>
      </c>
      <c r="AA10435" s="9" t="s">
        <v>237</v>
      </c>
      <c r="AB10435" s="9">
        <v>14257173</v>
      </c>
      <c r="AC10435" s="9" t="s">
        <v>11209</v>
      </c>
      <c r="AD10435" s="9" t="s">
        <v>231</v>
      </c>
      <c r="AE10435" s="5">
        <f t="shared" si="346"/>
        <v>0</v>
      </c>
      <c r="AF10435" s="5" t="str">
        <f t="shared" si="347"/>
        <v>katB</v>
      </c>
      <c r="AG10435" s="153"/>
      <c r="AH10435" s="153"/>
      <c r="AI10435" t="s">
        <v>201</v>
      </c>
      <c r="AJ10435" t="s">
        <v>17878</v>
      </c>
      <c r="AK10435" s="9" t="str">
        <f>VLOOKUP(Y10435,zdroj!D:AJ,33,0)</f>
        <v>katA</v>
      </c>
    </row>
    <row r="10436" spans="8:37" x14ac:dyDescent="0.25">
      <c r="H10436" s="8"/>
      <c r="I10436" s="8"/>
      <c r="N10436" s="23"/>
      <c r="O10436" s="24"/>
      <c r="P10436" s="19"/>
      <c r="Q10436" s="19"/>
      <c r="R10436" s="19"/>
      <c r="U10436" s="27"/>
      <c r="Y10436" s="9" t="s">
        <v>662</v>
      </c>
      <c r="Z10436" s="9" t="s">
        <v>462</v>
      </c>
      <c r="AA10436" s="9" t="s">
        <v>237</v>
      </c>
      <c r="AB10436" s="9">
        <v>14257181</v>
      </c>
      <c r="AC10436" s="9" t="s">
        <v>11210</v>
      </c>
      <c r="AD10436" s="9" t="s">
        <v>225</v>
      </c>
      <c r="AE10436" s="5">
        <f t="shared" si="346"/>
        <v>0</v>
      </c>
      <c r="AF10436" s="5" t="str">
        <f t="shared" si="347"/>
        <v>katA</v>
      </c>
      <c r="AG10436" s="153"/>
      <c r="AH10436" s="153"/>
      <c r="AI10436" t="s">
        <v>195</v>
      </c>
      <c r="AJ10436" t="s">
        <v>340</v>
      </c>
      <c r="AK10436" s="9" t="str">
        <f>VLOOKUP(Y10436,zdroj!D:AJ,33,0)</f>
        <v>katA</v>
      </c>
    </row>
    <row r="10437" spans="8:37" x14ac:dyDescent="0.25">
      <c r="H10437" s="8"/>
      <c r="I10437" s="8"/>
      <c r="N10437" s="23"/>
      <c r="O10437" s="24"/>
      <c r="P10437" s="19"/>
      <c r="Q10437" s="19"/>
      <c r="R10437" s="19"/>
      <c r="U10437" s="27"/>
      <c r="Y10437" s="9" t="s">
        <v>662</v>
      </c>
      <c r="Z10437" s="9" t="s">
        <v>462</v>
      </c>
      <c r="AA10437" s="9" t="s">
        <v>237</v>
      </c>
      <c r="AB10437" s="9">
        <v>14257041</v>
      </c>
      <c r="AC10437" s="9" t="s">
        <v>11211</v>
      </c>
      <c r="AD10437" s="9" t="s">
        <v>225</v>
      </c>
      <c r="AE10437" s="5">
        <f t="shared" si="346"/>
        <v>0</v>
      </c>
      <c r="AF10437" s="5" t="str">
        <f t="shared" si="347"/>
        <v>katA</v>
      </c>
      <c r="AG10437" s="153"/>
      <c r="AH10437" s="153"/>
      <c r="AI10437" t="s">
        <v>201</v>
      </c>
      <c r="AJ10437" t="s">
        <v>17878</v>
      </c>
      <c r="AK10437" s="9" t="str">
        <f>VLOOKUP(Y10437,zdroj!D:AJ,33,0)</f>
        <v>katA</v>
      </c>
    </row>
    <row r="10438" spans="8:37" x14ac:dyDescent="0.25">
      <c r="H10438" s="8"/>
      <c r="I10438" s="8"/>
      <c r="N10438" s="23"/>
      <c r="O10438" s="24"/>
      <c r="P10438" s="19"/>
      <c r="Q10438" s="19"/>
      <c r="R10438" s="19"/>
      <c r="U10438" s="27"/>
      <c r="Y10438" s="9" t="s">
        <v>662</v>
      </c>
      <c r="Z10438" s="9" t="s">
        <v>462</v>
      </c>
      <c r="AA10438" s="9" t="s">
        <v>237</v>
      </c>
      <c r="AB10438" s="9">
        <v>14257190</v>
      </c>
      <c r="AC10438" s="9" t="s">
        <v>11212</v>
      </c>
      <c r="AD10438" s="9" t="s">
        <v>225</v>
      </c>
      <c r="AE10438" s="5">
        <f t="shared" si="346"/>
        <v>0</v>
      </c>
      <c r="AF10438" s="5" t="str">
        <f t="shared" si="347"/>
        <v>katA</v>
      </c>
      <c r="AG10438" s="153"/>
      <c r="AH10438" s="153"/>
      <c r="AI10438" t="s">
        <v>201</v>
      </c>
      <c r="AJ10438" t="s">
        <v>17878</v>
      </c>
      <c r="AK10438" s="9" t="str">
        <f>VLOOKUP(Y10438,zdroj!D:AJ,33,0)</f>
        <v>katA</v>
      </c>
    </row>
    <row r="10439" spans="8:37" x14ac:dyDescent="0.25">
      <c r="H10439" s="8"/>
      <c r="I10439" s="8"/>
      <c r="N10439" s="23"/>
      <c r="O10439" s="24"/>
      <c r="P10439" s="19"/>
      <c r="Q10439" s="19"/>
      <c r="R10439" s="19"/>
      <c r="U10439" s="27"/>
      <c r="Y10439" s="9" t="s">
        <v>662</v>
      </c>
      <c r="Z10439" s="9" t="s">
        <v>462</v>
      </c>
      <c r="AA10439" s="9" t="s">
        <v>237</v>
      </c>
      <c r="AB10439" s="9">
        <v>14257203</v>
      </c>
      <c r="AC10439" s="9" t="s">
        <v>11213</v>
      </c>
      <c r="AD10439" s="9" t="s">
        <v>231</v>
      </c>
      <c r="AE10439" s="5">
        <f t="shared" si="346"/>
        <v>0</v>
      </c>
      <c r="AF10439" s="5" t="str">
        <f t="shared" si="347"/>
        <v>katB</v>
      </c>
      <c r="AG10439" s="153"/>
      <c r="AH10439" s="153"/>
      <c r="AI10439" t="s">
        <v>201</v>
      </c>
      <c r="AJ10439" t="s">
        <v>17878</v>
      </c>
      <c r="AK10439" s="9" t="str">
        <f>VLOOKUP(Y10439,zdroj!D:AJ,33,0)</f>
        <v>katA</v>
      </c>
    </row>
    <row r="10440" spans="8:37" x14ac:dyDescent="0.25">
      <c r="H10440" s="8"/>
      <c r="I10440" s="8"/>
      <c r="N10440" s="23"/>
      <c r="O10440" s="24"/>
      <c r="P10440" s="19"/>
      <c r="Q10440" s="19"/>
      <c r="R10440" s="19"/>
      <c r="U10440" s="27"/>
      <c r="Y10440" s="9" t="s">
        <v>662</v>
      </c>
      <c r="Z10440" s="9" t="s">
        <v>462</v>
      </c>
      <c r="AA10440" s="9" t="s">
        <v>237</v>
      </c>
      <c r="AB10440" s="9">
        <v>14257211</v>
      </c>
      <c r="AC10440" s="9" t="s">
        <v>11214</v>
      </c>
      <c r="AD10440" s="9" t="s">
        <v>231</v>
      </c>
      <c r="AE10440" s="5">
        <f t="shared" si="346"/>
        <v>0</v>
      </c>
      <c r="AF10440" s="5" t="str">
        <f t="shared" si="347"/>
        <v>katB</v>
      </c>
      <c r="AG10440" s="153"/>
      <c r="AH10440" s="153"/>
      <c r="AI10440" t="s">
        <v>201</v>
      </c>
      <c r="AJ10440" t="s">
        <v>17878</v>
      </c>
      <c r="AK10440" s="9" t="str">
        <f>VLOOKUP(Y10440,zdroj!D:AJ,33,0)</f>
        <v>katA</v>
      </c>
    </row>
    <row r="10441" spans="8:37" x14ac:dyDescent="0.25">
      <c r="H10441" s="8"/>
      <c r="I10441" s="8"/>
      <c r="N10441" s="23"/>
      <c r="O10441" s="24"/>
      <c r="P10441" s="19"/>
      <c r="Q10441" s="19"/>
      <c r="R10441" s="19"/>
      <c r="U10441" s="27"/>
      <c r="Y10441" s="9" t="s">
        <v>662</v>
      </c>
      <c r="Z10441" s="9" t="s">
        <v>462</v>
      </c>
      <c r="AA10441" s="9" t="s">
        <v>237</v>
      </c>
      <c r="AB10441" s="9">
        <v>14257220</v>
      </c>
      <c r="AC10441" s="9" t="s">
        <v>11215</v>
      </c>
      <c r="AD10441" s="9" t="s">
        <v>225</v>
      </c>
      <c r="AE10441" s="5">
        <f t="shared" si="346"/>
        <v>0</v>
      </c>
      <c r="AF10441" s="5" t="str">
        <f t="shared" si="347"/>
        <v>katA</v>
      </c>
      <c r="AG10441" s="153"/>
      <c r="AH10441" s="153"/>
      <c r="AI10441" t="s">
        <v>201</v>
      </c>
      <c r="AJ10441" t="s">
        <v>17878</v>
      </c>
      <c r="AK10441" s="9" t="str">
        <f>VLOOKUP(Y10441,zdroj!D:AJ,33,0)</f>
        <v>katA</v>
      </c>
    </row>
    <row r="10442" spans="8:37" x14ac:dyDescent="0.25">
      <c r="H10442" s="8"/>
      <c r="I10442" s="8"/>
      <c r="N10442" s="23"/>
      <c r="O10442" s="24"/>
      <c r="P10442" s="19"/>
      <c r="Q10442" s="19"/>
      <c r="R10442" s="19"/>
      <c r="U10442" s="27"/>
      <c r="Y10442" s="9" t="s">
        <v>662</v>
      </c>
      <c r="Z10442" s="9" t="s">
        <v>462</v>
      </c>
      <c r="AA10442" s="9" t="s">
        <v>237</v>
      </c>
      <c r="AB10442" s="9">
        <v>27028356</v>
      </c>
      <c r="AC10442" s="9" t="s">
        <v>11216</v>
      </c>
      <c r="AD10442" s="9" t="s">
        <v>225</v>
      </c>
      <c r="AE10442" s="5">
        <f t="shared" ref="AE10442:AE10505" si="348">VLOOKUP(Y10442,K:T,10,0)</f>
        <v>0</v>
      </c>
      <c r="AF10442" s="5" t="str">
        <f t="shared" ref="AF10442:AF10505" si="349">IF(AE10442="A",IF(AD10442="katA","katB",AD10442),AD10442)</f>
        <v>katA</v>
      </c>
      <c r="AG10442" s="153"/>
      <c r="AH10442" s="153"/>
      <c r="AI10442" t="s">
        <v>17879</v>
      </c>
      <c r="AJ10442" t="s">
        <v>17878</v>
      </c>
      <c r="AK10442" s="9" t="str">
        <f>VLOOKUP(Y10442,zdroj!D:AJ,33,0)</f>
        <v>katA</v>
      </c>
    </row>
    <row r="10443" spans="8:37" x14ac:dyDescent="0.25">
      <c r="H10443" s="8"/>
      <c r="I10443" s="8"/>
      <c r="N10443" s="23"/>
      <c r="O10443" s="24"/>
      <c r="P10443" s="19"/>
      <c r="Q10443" s="19"/>
      <c r="R10443" s="19"/>
      <c r="U10443" s="27"/>
      <c r="Y10443" s="9" t="s">
        <v>662</v>
      </c>
      <c r="Z10443" s="9" t="s">
        <v>462</v>
      </c>
      <c r="AA10443" s="9" t="s">
        <v>237</v>
      </c>
      <c r="AB10443" s="9">
        <v>14257238</v>
      </c>
      <c r="AC10443" s="9" t="s">
        <v>11217</v>
      </c>
      <c r="AD10443" s="9" t="s">
        <v>225</v>
      </c>
      <c r="AE10443" s="5">
        <f t="shared" si="348"/>
        <v>0</v>
      </c>
      <c r="AF10443" s="5" t="str">
        <f t="shared" si="349"/>
        <v>katA</v>
      </c>
      <c r="AG10443" s="153"/>
      <c r="AH10443" s="153"/>
      <c r="AI10443" t="s">
        <v>201</v>
      </c>
      <c r="AJ10443" t="s">
        <v>17878</v>
      </c>
      <c r="AK10443" s="9" t="str">
        <f>VLOOKUP(Y10443,zdroj!D:AJ,33,0)</f>
        <v>katA</v>
      </c>
    </row>
    <row r="10444" spans="8:37" x14ac:dyDescent="0.25">
      <c r="H10444" s="8"/>
      <c r="I10444" s="8"/>
      <c r="N10444" s="23"/>
      <c r="O10444" s="24"/>
      <c r="P10444" s="19"/>
      <c r="Q10444" s="19"/>
      <c r="R10444" s="19"/>
      <c r="U10444" s="27"/>
      <c r="Y10444" s="9" t="s">
        <v>662</v>
      </c>
      <c r="Z10444" s="9" t="s">
        <v>462</v>
      </c>
      <c r="AA10444" s="9" t="s">
        <v>237</v>
      </c>
      <c r="AB10444" s="9">
        <v>14257246</v>
      </c>
      <c r="AC10444" s="9" t="s">
        <v>11218</v>
      </c>
      <c r="AD10444" s="9" t="s">
        <v>225</v>
      </c>
      <c r="AE10444" s="5">
        <f t="shared" si="348"/>
        <v>0</v>
      </c>
      <c r="AF10444" s="5" t="str">
        <f t="shared" si="349"/>
        <v>katA</v>
      </c>
      <c r="AG10444" s="153"/>
      <c r="AH10444" s="153"/>
      <c r="AI10444" t="s">
        <v>201</v>
      </c>
      <c r="AJ10444" t="s">
        <v>17878</v>
      </c>
      <c r="AK10444" s="9" t="str">
        <f>VLOOKUP(Y10444,zdroj!D:AJ,33,0)</f>
        <v>katA</v>
      </c>
    </row>
    <row r="10445" spans="8:37" x14ac:dyDescent="0.25">
      <c r="H10445" s="8"/>
      <c r="I10445" s="8"/>
      <c r="N10445" s="23"/>
      <c r="O10445" s="24"/>
      <c r="P10445" s="19"/>
      <c r="Q10445" s="19"/>
      <c r="R10445" s="19"/>
      <c r="U10445" s="27"/>
      <c r="Y10445" s="9" t="s">
        <v>662</v>
      </c>
      <c r="Z10445" s="9" t="s">
        <v>462</v>
      </c>
      <c r="AA10445" s="9" t="s">
        <v>237</v>
      </c>
      <c r="AB10445" s="9">
        <v>14257254</v>
      </c>
      <c r="AC10445" s="9" t="s">
        <v>11219</v>
      </c>
      <c r="AD10445" s="9" t="s">
        <v>225</v>
      </c>
      <c r="AE10445" s="5">
        <f t="shared" si="348"/>
        <v>0</v>
      </c>
      <c r="AF10445" s="5" t="str">
        <f t="shared" si="349"/>
        <v>katA</v>
      </c>
      <c r="AG10445" s="153"/>
      <c r="AH10445" s="153"/>
      <c r="AI10445" t="s">
        <v>201</v>
      </c>
      <c r="AJ10445" t="s">
        <v>17878</v>
      </c>
      <c r="AK10445" s="9" t="str">
        <f>VLOOKUP(Y10445,zdroj!D:AJ,33,0)</f>
        <v>katA</v>
      </c>
    </row>
    <row r="10446" spans="8:37" x14ac:dyDescent="0.25">
      <c r="H10446" s="8"/>
      <c r="I10446" s="8"/>
      <c r="N10446" s="23"/>
      <c r="O10446" s="24"/>
      <c r="P10446" s="19"/>
      <c r="Q10446" s="19"/>
      <c r="R10446" s="19"/>
      <c r="U10446" s="27"/>
      <c r="Y10446" s="9" t="s">
        <v>662</v>
      </c>
      <c r="Z10446" s="9" t="s">
        <v>462</v>
      </c>
      <c r="AA10446" s="9" t="s">
        <v>237</v>
      </c>
      <c r="AB10446" s="9">
        <v>14257262</v>
      </c>
      <c r="AC10446" s="9" t="s">
        <v>11220</v>
      </c>
      <c r="AD10446" s="9" t="s">
        <v>225</v>
      </c>
      <c r="AE10446" s="5">
        <f t="shared" si="348"/>
        <v>0</v>
      </c>
      <c r="AF10446" s="5" t="str">
        <f t="shared" si="349"/>
        <v>katA</v>
      </c>
      <c r="AG10446" s="153"/>
      <c r="AH10446" s="153"/>
      <c r="AI10446" t="s">
        <v>201</v>
      </c>
      <c r="AJ10446" t="s">
        <v>17878</v>
      </c>
      <c r="AK10446" s="9" t="str">
        <f>VLOOKUP(Y10446,zdroj!D:AJ,33,0)</f>
        <v>katA</v>
      </c>
    </row>
    <row r="10447" spans="8:37" x14ac:dyDescent="0.25">
      <c r="H10447" s="8"/>
      <c r="I10447" s="8"/>
      <c r="N10447" s="23"/>
      <c r="O10447" s="24"/>
      <c r="P10447" s="19"/>
      <c r="Q10447" s="19"/>
      <c r="R10447" s="19"/>
      <c r="U10447" s="27"/>
      <c r="Y10447" s="9" t="s">
        <v>662</v>
      </c>
      <c r="Z10447" s="9" t="s">
        <v>462</v>
      </c>
      <c r="AA10447" s="9" t="s">
        <v>237</v>
      </c>
      <c r="AB10447" s="9">
        <v>14257050</v>
      </c>
      <c r="AC10447" s="9" t="s">
        <v>11221</v>
      </c>
      <c r="AD10447" s="9" t="s">
        <v>225</v>
      </c>
      <c r="AE10447" s="5">
        <f t="shared" si="348"/>
        <v>0</v>
      </c>
      <c r="AF10447" s="5" t="str">
        <f t="shared" si="349"/>
        <v>katA</v>
      </c>
      <c r="AG10447" s="153"/>
      <c r="AH10447" s="153"/>
      <c r="AI10447" t="s">
        <v>229</v>
      </c>
      <c r="AJ10447" t="s">
        <v>17878</v>
      </c>
      <c r="AK10447" s="9" t="str">
        <f>VLOOKUP(Y10447,zdroj!D:AJ,33,0)</f>
        <v>katA</v>
      </c>
    </row>
    <row r="10448" spans="8:37" x14ac:dyDescent="0.25">
      <c r="H10448" s="8"/>
      <c r="I10448" s="8"/>
      <c r="N10448" s="23"/>
      <c r="O10448" s="24"/>
      <c r="P10448" s="19"/>
      <c r="Q10448" s="19"/>
      <c r="R10448" s="19"/>
      <c r="U10448" s="27"/>
      <c r="Y10448" s="9" t="s">
        <v>662</v>
      </c>
      <c r="Z10448" s="9" t="s">
        <v>462</v>
      </c>
      <c r="AA10448" s="9" t="s">
        <v>237</v>
      </c>
      <c r="AB10448" s="9">
        <v>14257271</v>
      </c>
      <c r="AC10448" s="9" t="s">
        <v>11222</v>
      </c>
      <c r="AD10448" s="9" t="s">
        <v>225</v>
      </c>
      <c r="AE10448" s="5">
        <f t="shared" si="348"/>
        <v>0</v>
      </c>
      <c r="AF10448" s="5" t="str">
        <f t="shared" si="349"/>
        <v>katA</v>
      </c>
      <c r="AG10448" s="153"/>
      <c r="AH10448" s="153"/>
      <c r="AI10448" t="s">
        <v>201</v>
      </c>
      <c r="AJ10448" t="s">
        <v>17878</v>
      </c>
      <c r="AK10448" s="9" t="str">
        <f>VLOOKUP(Y10448,zdroj!D:AJ,33,0)</f>
        <v>katA</v>
      </c>
    </row>
    <row r="10449" spans="8:37" x14ac:dyDescent="0.25">
      <c r="H10449" s="8"/>
      <c r="I10449" s="8"/>
      <c r="N10449" s="23"/>
      <c r="O10449" s="24"/>
      <c r="P10449" s="19"/>
      <c r="Q10449" s="19"/>
      <c r="R10449" s="19"/>
      <c r="U10449" s="27"/>
      <c r="Y10449" s="9" t="s">
        <v>662</v>
      </c>
      <c r="Z10449" s="9" t="s">
        <v>462</v>
      </c>
      <c r="AA10449" s="9" t="s">
        <v>237</v>
      </c>
      <c r="AB10449" s="9">
        <v>14257289</v>
      </c>
      <c r="AC10449" s="9" t="s">
        <v>11223</v>
      </c>
      <c r="AD10449" s="9" t="s">
        <v>225</v>
      </c>
      <c r="AE10449" s="5">
        <f t="shared" si="348"/>
        <v>0</v>
      </c>
      <c r="AF10449" s="5" t="str">
        <f t="shared" si="349"/>
        <v>katA</v>
      </c>
      <c r="AG10449" s="153"/>
      <c r="AH10449" s="153"/>
      <c r="AI10449" t="s">
        <v>201</v>
      </c>
      <c r="AJ10449" t="s">
        <v>17878</v>
      </c>
      <c r="AK10449" s="9" t="str">
        <f>VLOOKUP(Y10449,zdroj!D:AJ,33,0)</f>
        <v>katA</v>
      </c>
    </row>
    <row r="10450" spans="8:37" x14ac:dyDescent="0.25">
      <c r="H10450" s="8"/>
      <c r="I10450" s="8"/>
      <c r="N10450" s="23"/>
      <c r="O10450" s="24"/>
      <c r="P10450" s="19"/>
      <c r="Q10450" s="19"/>
      <c r="R10450" s="19"/>
      <c r="U10450" s="27"/>
      <c r="Y10450" s="9" t="s">
        <v>662</v>
      </c>
      <c r="Z10450" s="9" t="s">
        <v>462</v>
      </c>
      <c r="AA10450" s="9" t="s">
        <v>237</v>
      </c>
      <c r="AB10450" s="9">
        <v>14257297</v>
      </c>
      <c r="AC10450" s="9" t="s">
        <v>11224</v>
      </c>
      <c r="AD10450" s="9" t="s">
        <v>231</v>
      </c>
      <c r="AE10450" s="5">
        <f t="shared" si="348"/>
        <v>0</v>
      </c>
      <c r="AF10450" s="5" t="str">
        <f t="shared" si="349"/>
        <v>katB</v>
      </c>
      <c r="AG10450" s="153"/>
      <c r="AH10450" s="153"/>
      <c r="AI10450" t="s">
        <v>201</v>
      </c>
      <c r="AJ10450" t="s">
        <v>17878</v>
      </c>
      <c r="AK10450" s="9" t="str">
        <f>VLOOKUP(Y10450,zdroj!D:AJ,33,0)</f>
        <v>katA</v>
      </c>
    </row>
    <row r="10451" spans="8:37" x14ac:dyDescent="0.25">
      <c r="H10451" s="8"/>
      <c r="I10451" s="8"/>
      <c r="N10451" s="23"/>
      <c r="O10451" s="24"/>
      <c r="P10451" s="19"/>
      <c r="Q10451" s="19"/>
      <c r="R10451" s="19"/>
      <c r="U10451" s="27"/>
      <c r="Y10451" s="9" t="s">
        <v>662</v>
      </c>
      <c r="Z10451" s="9" t="s">
        <v>462</v>
      </c>
      <c r="AA10451" s="9" t="s">
        <v>237</v>
      </c>
      <c r="AB10451" s="9">
        <v>14257301</v>
      </c>
      <c r="AC10451" s="9" t="s">
        <v>11225</v>
      </c>
      <c r="AD10451" s="9" t="s">
        <v>225</v>
      </c>
      <c r="AE10451" s="5">
        <f t="shared" si="348"/>
        <v>0</v>
      </c>
      <c r="AF10451" s="5" t="str">
        <f t="shared" si="349"/>
        <v>katA</v>
      </c>
      <c r="AG10451" s="153"/>
      <c r="AH10451" s="153"/>
      <c r="AI10451" t="s">
        <v>201</v>
      </c>
      <c r="AJ10451" t="s">
        <v>17878</v>
      </c>
      <c r="AK10451" s="9" t="str">
        <f>VLOOKUP(Y10451,zdroj!D:AJ,33,0)</f>
        <v>katA</v>
      </c>
    </row>
    <row r="10452" spans="8:37" x14ac:dyDescent="0.25">
      <c r="H10452" s="8"/>
      <c r="I10452" s="8"/>
      <c r="N10452" s="23"/>
      <c r="O10452" s="24"/>
      <c r="P10452" s="19"/>
      <c r="Q10452" s="19"/>
      <c r="R10452" s="19"/>
      <c r="U10452" s="27"/>
      <c r="Y10452" s="9" t="s">
        <v>662</v>
      </c>
      <c r="Z10452" s="9" t="s">
        <v>462</v>
      </c>
      <c r="AA10452" s="9" t="s">
        <v>237</v>
      </c>
      <c r="AB10452" s="9">
        <v>14257319</v>
      </c>
      <c r="AC10452" s="9" t="s">
        <v>11226</v>
      </c>
      <c r="AD10452" s="9" t="s">
        <v>225</v>
      </c>
      <c r="AE10452" s="5">
        <f t="shared" si="348"/>
        <v>0</v>
      </c>
      <c r="AF10452" s="5" t="str">
        <f t="shared" si="349"/>
        <v>katA</v>
      </c>
      <c r="AG10452" s="153"/>
      <c r="AH10452" s="153"/>
      <c r="AI10452" t="s">
        <v>201</v>
      </c>
      <c r="AJ10452" t="s">
        <v>17878</v>
      </c>
      <c r="AK10452" s="9" t="str">
        <f>VLOOKUP(Y10452,zdroj!D:AJ,33,0)</f>
        <v>katA</v>
      </c>
    </row>
    <row r="10453" spans="8:37" x14ac:dyDescent="0.25">
      <c r="H10453" s="8"/>
      <c r="I10453" s="8"/>
      <c r="N10453" s="23"/>
      <c r="O10453" s="24"/>
      <c r="P10453" s="19"/>
      <c r="Q10453" s="19"/>
      <c r="R10453" s="19"/>
      <c r="U10453" s="27"/>
      <c r="Y10453" s="9" t="s">
        <v>662</v>
      </c>
      <c r="Z10453" s="9" t="s">
        <v>462</v>
      </c>
      <c r="AA10453" s="9" t="s">
        <v>237</v>
      </c>
      <c r="AB10453" s="9">
        <v>14257327</v>
      </c>
      <c r="AC10453" s="9" t="s">
        <v>11227</v>
      </c>
      <c r="AD10453" s="9" t="s">
        <v>231</v>
      </c>
      <c r="AE10453" s="5">
        <f t="shared" si="348"/>
        <v>0</v>
      </c>
      <c r="AF10453" s="5" t="str">
        <f t="shared" si="349"/>
        <v>katB</v>
      </c>
      <c r="AG10453" s="153"/>
      <c r="AH10453" s="153"/>
      <c r="AI10453" t="s">
        <v>201</v>
      </c>
      <c r="AJ10453" t="s">
        <v>17878</v>
      </c>
      <c r="AK10453" s="9" t="str">
        <f>VLOOKUP(Y10453,zdroj!D:AJ,33,0)</f>
        <v>katA</v>
      </c>
    </row>
    <row r="10454" spans="8:37" x14ac:dyDescent="0.25">
      <c r="H10454" s="8"/>
      <c r="I10454" s="8"/>
      <c r="N10454" s="23"/>
      <c r="O10454" s="24"/>
      <c r="P10454" s="19"/>
      <c r="Q10454" s="19"/>
      <c r="R10454" s="19"/>
      <c r="U10454" s="27"/>
      <c r="Y10454" s="9" t="s">
        <v>662</v>
      </c>
      <c r="Z10454" s="9" t="s">
        <v>462</v>
      </c>
      <c r="AA10454" s="9" t="s">
        <v>237</v>
      </c>
      <c r="AB10454" s="9">
        <v>14257335</v>
      </c>
      <c r="AC10454" s="9" t="s">
        <v>11228</v>
      </c>
      <c r="AD10454" s="9" t="s">
        <v>225</v>
      </c>
      <c r="AE10454" s="5">
        <f t="shared" si="348"/>
        <v>0</v>
      </c>
      <c r="AF10454" s="5" t="str">
        <f t="shared" si="349"/>
        <v>katA</v>
      </c>
      <c r="AG10454" s="153"/>
      <c r="AH10454" s="153"/>
      <c r="AI10454" t="s">
        <v>201</v>
      </c>
      <c r="AJ10454" t="s">
        <v>17878</v>
      </c>
      <c r="AK10454" s="9" t="str">
        <f>VLOOKUP(Y10454,zdroj!D:AJ,33,0)</f>
        <v>katA</v>
      </c>
    </row>
    <row r="10455" spans="8:37" x14ac:dyDescent="0.25">
      <c r="H10455" s="8"/>
      <c r="I10455" s="8"/>
      <c r="N10455" s="23"/>
      <c r="O10455" s="24"/>
      <c r="P10455" s="19"/>
      <c r="Q10455" s="19"/>
      <c r="R10455" s="19"/>
      <c r="U10455" s="27"/>
      <c r="Y10455" s="9" t="s">
        <v>662</v>
      </c>
      <c r="Z10455" s="9" t="s">
        <v>462</v>
      </c>
      <c r="AA10455" s="9" t="s">
        <v>237</v>
      </c>
      <c r="AB10455" s="9">
        <v>14257343</v>
      </c>
      <c r="AC10455" s="9" t="s">
        <v>11229</v>
      </c>
      <c r="AD10455" s="9" t="s">
        <v>225</v>
      </c>
      <c r="AE10455" s="5">
        <f t="shared" si="348"/>
        <v>0</v>
      </c>
      <c r="AF10455" s="5" t="str">
        <f t="shared" si="349"/>
        <v>katA</v>
      </c>
      <c r="AG10455" s="153"/>
      <c r="AH10455" s="153"/>
      <c r="AI10455" t="s">
        <v>201</v>
      </c>
      <c r="AJ10455" t="s">
        <v>17878</v>
      </c>
      <c r="AK10455" s="9" t="str">
        <f>VLOOKUP(Y10455,zdroj!D:AJ,33,0)</f>
        <v>katA</v>
      </c>
    </row>
    <row r="10456" spans="8:37" x14ac:dyDescent="0.25">
      <c r="H10456" s="8"/>
      <c r="I10456" s="8"/>
      <c r="N10456" s="23"/>
      <c r="O10456" s="24"/>
      <c r="P10456" s="19"/>
      <c r="Q10456" s="19"/>
      <c r="R10456" s="19"/>
      <c r="U10456" s="27"/>
      <c r="Y10456" s="9" t="s">
        <v>662</v>
      </c>
      <c r="Z10456" s="9" t="s">
        <v>462</v>
      </c>
      <c r="AA10456" s="9" t="s">
        <v>237</v>
      </c>
      <c r="AB10456" s="9">
        <v>14257351</v>
      </c>
      <c r="AC10456" s="9" t="s">
        <v>11230</v>
      </c>
      <c r="AD10456" s="9" t="s">
        <v>225</v>
      </c>
      <c r="AE10456" s="5">
        <f t="shared" si="348"/>
        <v>0</v>
      </c>
      <c r="AF10456" s="5" t="str">
        <f t="shared" si="349"/>
        <v>katA</v>
      </c>
      <c r="AG10456" s="153"/>
      <c r="AH10456" s="153"/>
      <c r="AI10456" t="s">
        <v>201</v>
      </c>
      <c r="AJ10456" t="s">
        <v>17878</v>
      </c>
      <c r="AK10456" s="9" t="str">
        <f>VLOOKUP(Y10456,zdroj!D:AJ,33,0)</f>
        <v>katA</v>
      </c>
    </row>
    <row r="10457" spans="8:37" x14ac:dyDescent="0.25">
      <c r="H10457" s="8"/>
      <c r="I10457" s="8"/>
      <c r="N10457" s="23"/>
      <c r="O10457" s="24"/>
      <c r="P10457" s="19"/>
      <c r="Q10457" s="19"/>
      <c r="R10457" s="19"/>
      <c r="U10457" s="27"/>
      <c r="Y10457" s="9" t="s">
        <v>662</v>
      </c>
      <c r="Z10457" s="9" t="s">
        <v>462</v>
      </c>
      <c r="AA10457" s="9" t="s">
        <v>237</v>
      </c>
      <c r="AB10457" s="9">
        <v>14257360</v>
      </c>
      <c r="AC10457" s="9" t="s">
        <v>11231</v>
      </c>
      <c r="AD10457" s="9" t="s">
        <v>225</v>
      </c>
      <c r="AE10457" s="5">
        <f t="shared" si="348"/>
        <v>0</v>
      </c>
      <c r="AF10457" s="5" t="str">
        <f t="shared" si="349"/>
        <v>katA</v>
      </c>
      <c r="AG10457" s="153"/>
      <c r="AH10457" s="153"/>
      <c r="AI10457" t="s">
        <v>229</v>
      </c>
      <c r="AJ10457" t="s">
        <v>17878</v>
      </c>
      <c r="AK10457" s="9" t="str">
        <f>VLOOKUP(Y10457,zdroj!D:AJ,33,0)</f>
        <v>katA</v>
      </c>
    </row>
    <row r="10458" spans="8:37" x14ac:dyDescent="0.25">
      <c r="H10458" s="8"/>
      <c r="I10458" s="8"/>
      <c r="N10458" s="23"/>
      <c r="O10458" s="24"/>
      <c r="P10458" s="19"/>
      <c r="Q10458" s="19"/>
      <c r="R10458" s="19"/>
      <c r="U10458" s="27"/>
      <c r="Y10458" s="9" t="s">
        <v>662</v>
      </c>
      <c r="Z10458" s="9" t="s">
        <v>462</v>
      </c>
      <c r="AA10458" s="9" t="s">
        <v>237</v>
      </c>
      <c r="AB10458" s="9">
        <v>14257068</v>
      </c>
      <c r="AC10458" s="9" t="s">
        <v>11232</v>
      </c>
      <c r="AD10458" s="9" t="s">
        <v>225</v>
      </c>
      <c r="AE10458" s="5">
        <f t="shared" si="348"/>
        <v>0</v>
      </c>
      <c r="AF10458" s="5" t="str">
        <f t="shared" si="349"/>
        <v>katA</v>
      </c>
      <c r="AG10458" s="153"/>
      <c r="AH10458" s="153"/>
      <c r="AI10458" t="s">
        <v>201</v>
      </c>
      <c r="AJ10458" t="s">
        <v>17878</v>
      </c>
      <c r="AK10458" s="9" t="str">
        <f>VLOOKUP(Y10458,zdroj!D:AJ,33,0)</f>
        <v>katA</v>
      </c>
    </row>
    <row r="10459" spans="8:37" x14ac:dyDescent="0.25">
      <c r="H10459" s="8"/>
      <c r="I10459" s="8"/>
      <c r="N10459" s="23"/>
      <c r="O10459" s="24"/>
      <c r="P10459" s="19"/>
      <c r="Q10459" s="19"/>
      <c r="R10459" s="19"/>
      <c r="U10459" s="27"/>
      <c r="Y10459" s="9" t="s">
        <v>662</v>
      </c>
      <c r="Z10459" s="9" t="s">
        <v>462</v>
      </c>
      <c r="AA10459" s="9" t="s">
        <v>237</v>
      </c>
      <c r="AB10459" s="9">
        <v>14257378</v>
      </c>
      <c r="AC10459" s="9" t="s">
        <v>11233</v>
      </c>
      <c r="AD10459" s="9" t="s">
        <v>225</v>
      </c>
      <c r="AE10459" s="5">
        <f t="shared" si="348"/>
        <v>0</v>
      </c>
      <c r="AF10459" s="5" t="str">
        <f t="shared" si="349"/>
        <v>katA</v>
      </c>
      <c r="AG10459" s="153"/>
      <c r="AH10459" s="153"/>
      <c r="AI10459" t="s">
        <v>201</v>
      </c>
      <c r="AJ10459" t="s">
        <v>17878</v>
      </c>
      <c r="AK10459" s="9" t="str">
        <f>VLOOKUP(Y10459,zdroj!D:AJ,33,0)</f>
        <v>katA</v>
      </c>
    </row>
    <row r="10460" spans="8:37" x14ac:dyDescent="0.25">
      <c r="H10460" s="8"/>
      <c r="I10460" s="8"/>
      <c r="N10460" s="23"/>
      <c r="O10460" s="24"/>
      <c r="P10460" s="19"/>
      <c r="Q10460" s="19"/>
      <c r="R10460" s="19"/>
      <c r="U10460" s="27"/>
      <c r="Y10460" s="9" t="s">
        <v>662</v>
      </c>
      <c r="Z10460" s="9" t="s">
        <v>462</v>
      </c>
      <c r="AA10460" s="9" t="s">
        <v>237</v>
      </c>
      <c r="AB10460" s="9">
        <v>14257386</v>
      </c>
      <c r="AC10460" s="9" t="s">
        <v>11234</v>
      </c>
      <c r="AD10460" s="9" t="s">
        <v>225</v>
      </c>
      <c r="AE10460" s="5">
        <f t="shared" si="348"/>
        <v>0</v>
      </c>
      <c r="AF10460" s="5" t="str">
        <f t="shared" si="349"/>
        <v>katA</v>
      </c>
      <c r="AG10460" s="153"/>
      <c r="AH10460" s="153"/>
      <c r="AI10460" t="s">
        <v>229</v>
      </c>
      <c r="AJ10460" t="s">
        <v>17878</v>
      </c>
      <c r="AK10460" s="9" t="str">
        <f>VLOOKUP(Y10460,zdroj!D:AJ,33,0)</f>
        <v>katA</v>
      </c>
    </row>
    <row r="10461" spans="8:37" x14ac:dyDescent="0.25">
      <c r="H10461" s="8"/>
      <c r="I10461" s="8"/>
      <c r="N10461" s="23"/>
      <c r="O10461" s="24"/>
      <c r="P10461" s="19"/>
      <c r="Q10461" s="19"/>
      <c r="R10461" s="19"/>
      <c r="U10461" s="27"/>
      <c r="Y10461" s="9" t="s">
        <v>662</v>
      </c>
      <c r="Z10461" s="9" t="s">
        <v>462</v>
      </c>
      <c r="AA10461" s="9" t="s">
        <v>237</v>
      </c>
      <c r="AB10461" s="9">
        <v>25969382</v>
      </c>
      <c r="AC10461" s="9" t="s">
        <v>11235</v>
      </c>
      <c r="AD10461" s="9" t="s">
        <v>225</v>
      </c>
      <c r="AE10461" s="5">
        <f t="shared" si="348"/>
        <v>0</v>
      </c>
      <c r="AF10461" s="5" t="str">
        <f t="shared" si="349"/>
        <v>katA</v>
      </c>
      <c r="AG10461" s="153"/>
      <c r="AH10461" s="153"/>
      <c r="AI10461" t="s">
        <v>201</v>
      </c>
      <c r="AJ10461" t="s">
        <v>17878</v>
      </c>
      <c r="AK10461" s="9" t="str">
        <f>VLOOKUP(Y10461,zdroj!D:AJ,33,0)</f>
        <v>katA</v>
      </c>
    </row>
    <row r="10462" spans="8:37" x14ac:dyDescent="0.25">
      <c r="H10462" s="8"/>
      <c r="I10462" s="8"/>
      <c r="N10462" s="23"/>
      <c r="O10462" s="24"/>
      <c r="P10462" s="19"/>
      <c r="Q10462" s="19"/>
      <c r="R10462" s="19"/>
      <c r="U10462" s="27"/>
      <c r="Y10462" s="9" t="s">
        <v>662</v>
      </c>
      <c r="Z10462" s="9" t="s">
        <v>462</v>
      </c>
      <c r="AA10462" s="9" t="s">
        <v>237</v>
      </c>
      <c r="AB10462" s="9">
        <v>14257394</v>
      </c>
      <c r="AC10462" s="9" t="s">
        <v>11236</v>
      </c>
      <c r="AD10462" s="9" t="s">
        <v>225</v>
      </c>
      <c r="AE10462" s="5">
        <f t="shared" si="348"/>
        <v>0</v>
      </c>
      <c r="AF10462" s="5" t="str">
        <f t="shared" si="349"/>
        <v>katA</v>
      </c>
      <c r="AG10462" s="153"/>
      <c r="AH10462" s="153"/>
      <c r="AI10462" t="s">
        <v>201</v>
      </c>
      <c r="AJ10462" t="s">
        <v>17878</v>
      </c>
      <c r="AK10462" s="9" t="str">
        <f>VLOOKUP(Y10462,zdroj!D:AJ,33,0)</f>
        <v>katA</v>
      </c>
    </row>
    <row r="10463" spans="8:37" x14ac:dyDescent="0.25">
      <c r="H10463" s="8"/>
      <c r="I10463" s="8"/>
      <c r="N10463" s="23"/>
      <c r="O10463" s="24"/>
      <c r="P10463" s="19"/>
      <c r="Q10463" s="19"/>
      <c r="R10463" s="19"/>
      <c r="U10463" s="27"/>
      <c r="Y10463" s="9" t="s">
        <v>662</v>
      </c>
      <c r="Z10463" s="9" t="s">
        <v>462</v>
      </c>
      <c r="AA10463" s="9" t="s">
        <v>237</v>
      </c>
      <c r="AB10463" s="9">
        <v>14257408</v>
      </c>
      <c r="AC10463" s="9" t="s">
        <v>11237</v>
      </c>
      <c r="AD10463" s="9" t="s">
        <v>225</v>
      </c>
      <c r="AE10463" s="5">
        <f t="shared" si="348"/>
        <v>0</v>
      </c>
      <c r="AF10463" s="5" t="str">
        <f t="shared" si="349"/>
        <v>katA</v>
      </c>
      <c r="AG10463" s="153"/>
      <c r="AH10463" s="153"/>
      <c r="AI10463" t="s">
        <v>201</v>
      </c>
      <c r="AJ10463" t="s">
        <v>17878</v>
      </c>
      <c r="AK10463" s="9" t="str">
        <f>VLOOKUP(Y10463,zdroj!D:AJ,33,0)</f>
        <v>katA</v>
      </c>
    </row>
    <row r="10464" spans="8:37" x14ac:dyDescent="0.25">
      <c r="H10464" s="8"/>
      <c r="I10464" s="8"/>
      <c r="N10464" s="23"/>
      <c r="O10464" s="24"/>
      <c r="P10464" s="19"/>
      <c r="Q10464" s="19"/>
      <c r="R10464" s="19"/>
      <c r="U10464" s="27"/>
      <c r="Y10464" s="9" t="s">
        <v>662</v>
      </c>
      <c r="Z10464" s="9" t="s">
        <v>462</v>
      </c>
      <c r="AA10464" s="9" t="s">
        <v>237</v>
      </c>
      <c r="AB10464" s="9">
        <v>14257416</v>
      </c>
      <c r="AC10464" s="9" t="s">
        <v>11238</v>
      </c>
      <c r="AD10464" s="9" t="s">
        <v>225</v>
      </c>
      <c r="AE10464" s="5">
        <f t="shared" si="348"/>
        <v>0</v>
      </c>
      <c r="AF10464" s="5" t="str">
        <f t="shared" si="349"/>
        <v>katA</v>
      </c>
      <c r="AG10464" s="153"/>
      <c r="AH10464" s="153"/>
      <c r="AI10464" t="s">
        <v>229</v>
      </c>
      <c r="AJ10464" t="s">
        <v>17878</v>
      </c>
      <c r="AK10464" s="9" t="str">
        <f>VLOOKUP(Y10464,zdroj!D:AJ,33,0)</f>
        <v>katA</v>
      </c>
    </row>
    <row r="10465" spans="8:37" x14ac:dyDescent="0.25">
      <c r="H10465" s="8"/>
      <c r="I10465" s="8"/>
      <c r="N10465" s="23"/>
      <c r="O10465" s="24"/>
      <c r="P10465" s="19"/>
      <c r="Q10465" s="19"/>
      <c r="R10465" s="19"/>
      <c r="U10465" s="27"/>
      <c r="Y10465" s="9" t="s">
        <v>662</v>
      </c>
      <c r="Z10465" s="9" t="s">
        <v>462</v>
      </c>
      <c r="AA10465" s="9" t="s">
        <v>237</v>
      </c>
      <c r="AB10465" s="9">
        <v>14257424</v>
      </c>
      <c r="AC10465" s="9" t="s">
        <v>11239</v>
      </c>
      <c r="AD10465" s="9" t="s">
        <v>225</v>
      </c>
      <c r="AE10465" s="5">
        <f t="shared" si="348"/>
        <v>0</v>
      </c>
      <c r="AF10465" s="5" t="str">
        <f t="shared" si="349"/>
        <v>katA</v>
      </c>
      <c r="AG10465" s="153"/>
      <c r="AH10465" s="153"/>
      <c r="AI10465" t="s">
        <v>17879</v>
      </c>
      <c r="AJ10465" t="s">
        <v>17878</v>
      </c>
      <c r="AK10465" s="9" t="str">
        <f>VLOOKUP(Y10465,zdroj!D:AJ,33,0)</f>
        <v>katA</v>
      </c>
    </row>
    <row r="10466" spans="8:37" x14ac:dyDescent="0.25">
      <c r="H10466" s="8"/>
      <c r="I10466" s="8"/>
      <c r="N10466" s="23"/>
      <c r="O10466" s="24"/>
      <c r="P10466" s="19"/>
      <c r="Q10466" s="19"/>
      <c r="R10466" s="19"/>
      <c r="U10466" s="27"/>
      <c r="Y10466" s="9" t="s">
        <v>662</v>
      </c>
      <c r="Z10466" s="9" t="s">
        <v>462</v>
      </c>
      <c r="AA10466" s="9" t="s">
        <v>237</v>
      </c>
      <c r="AB10466" s="9">
        <v>14257432</v>
      </c>
      <c r="AC10466" s="9" t="s">
        <v>11240</v>
      </c>
      <c r="AD10466" s="9" t="s">
        <v>231</v>
      </c>
      <c r="AE10466" s="5">
        <f t="shared" si="348"/>
        <v>0</v>
      </c>
      <c r="AF10466" s="5" t="str">
        <f t="shared" si="349"/>
        <v>katB</v>
      </c>
      <c r="AG10466" s="153"/>
      <c r="AH10466" s="153"/>
      <c r="AI10466" t="s">
        <v>17880</v>
      </c>
      <c r="AJ10466" t="s">
        <v>17878</v>
      </c>
      <c r="AK10466" s="9" t="str">
        <f>VLOOKUP(Y10466,zdroj!D:AJ,33,0)</f>
        <v>katA</v>
      </c>
    </row>
    <row r="10467" spans="8:37" x14ac:dyDescent="0.25">
      <c r="H10467" s="8"/>
      <c r="I10467" s="8"/>
      <c r="N10467" s="23"/>
      <c r="O10467" s="24"/>
      <c r="P10467" s="19"/>
      <c r="Q10467" s="19"/>
      <c r="R10467" s="19"/>
      <c r="U10467" s="27"/>
      <c r="Y10467" s="9" t="s">
        <v>662</v>
      </c>
      <c r="Z10467" s="9" t="s">
        <v>462</v>
      </c>
      <c r="AA10467" s="9" t="s">
        <v>237</v>
      </c>
      <c r="AB10467" s="9">
        <v>14257441</v>
      </c>
      <c r="AC10467" s="9" t="s">
        <v>11241</v>
      </c>
      <c r="AD10467" s="9" t="s">
        <v>225</v>
      </c>
      <c r="AE10467" s="5">
        <f t="shared" si="348"/>
        <v>0</v>
      </c>
      <c r="AF10467" s="5" t="str">
        <f t="shared" si="349"/>
        <v>katA</v>
      </c>
      <c r="AG10467" s="153"/>
      <c r="AH10467" s="153"/>
      <c r="AI10467" t="s">
        <v>17879</v>
      </c>
      <c r="AJ10467" t="s">
        <v>17878</v>
      </c>
      <c r="AK10467" s="9" t="str">
        <f>VLOOKUP(Y10467,zdroj!D:AJ,33,0)</f>
        <v>katA</v>
      </c>
    </row>
    <row r="10468" spans="8:37" x14ac:dyDescent="0.25">
      <c r="H10468" s="8"/>
      <c r="I10468" s="8"/>
      <c r="N10468" s="23"/>
      <c r="O10468" s="24"/>
      <c r="P10468" s="19"/>
      <c r="Q10468" s="19"/>
      <c r="R10468" s="19"/>
      <c r="U10468" s="27"/>
      <c r="Y10468" s="9" t="s">
        <v>662</v>
      </c>
      <c r="Z10468" s="9" t="s">
        <v>462</v>
      </c>
      <c r="AA10468" s="9" t="s">
        <v>237</v>
      </c>
      <c r="AB10468" s="9">
        <v>14257459</v>
      </c>
      <c r="AC10468" s="9" t="s">
        <v>11242</v>
      </c>
      <c r="AD10468" s="9" t="s">
        <v>800</v>
      </c>
      <c r="AE10468" s="5">
        <f t="shared" si="348"/>
        <v>0</v>
      </c>
      <c r="AF10468" s="5" t="str">
        <f t="shared" si="349"/>
        <v>Pokryto</v>
      </c>
      <c r="AG10468" s="153"/>
      <c r="AH10468" s="153"/>
      <c r="AI10468" t="s">
        <v>201</v>
      </c>
      <c r="AJ10468" t="s">
        <v>800</v>
      </c>
      <c r="AK10468" s="9" t="str">
        <f>VLOOKUP(Y10468,zdroj!D:AJ,33,0)</f>
        <v>katA</v>
      </c>
    </row>
    <row r="10469" spans="8:37" x14ac:dyDescent="0.25">
      <c r="H10469" s="8"/>
      <c r="I10469" s="8"/>
      <c r="N10469" s="23"/>
      <c r="O10469" s="24"/>
      <c r="P10469" s="19"/>
      <c r="Q10469" s="19"/>
      <c r="R10469" s="19"/>
      <c r="U10469" s="27"/>
      <c r="Y10469" s="9" t="s">
        <v>662</v>
      </c>
      <c r="Z10469" s="9" t="s">
        <v>462</v>
      </c>
      <c r="AA10469" s="9" t="s">
        <v>237</v>
      </c>
      <c r="AB10469" s="9">
        <v>14257076</v>
      </c>
      <c r="AC10469" s="9" t="s">
        <v>11243</v>
      </c>
      <c r="AD10469" s="9" t="s">
        <v>800</v>
      </c>
      <c r="AE10469" s="5">
        <f t="shared" si="348"/>
        <v>0</v>
      </c>
      <c r="AF10469" s="5" t="str">
        <f t="shared" si="349"/>
        <v>Pokryto</v>
      </c>
      <c r="AG10469" s="153"/>
      <c r="AH10469" s="153"/>
      <c r="AI10469" t="s">
        <v>17881</v>
      </c>
      <c r="AJ10469" t="s">
        <v>800</v>
      </c>
      <c r="AK10469" s="9" t="str">
        <f>VLOOKUP(Y10469,zdroj!D:AJ,33,0)</f>
        <v>katA</v>
      </c>
    </row>
    <row r="10470" spans="8:37" x14ac:dyDescent="0.25">
      <c r="H10470" s="8"/>
      <c r="I10470" s="8"/>
      <c r="N10470" s="23"/>
      <c r="O10470" s="24"/>
      <c r="P10470" s="19"/>
      <c r="Q10470" s="19"/>
      <c r="R10470" s="19"/>
      <c r="U10470" s="27"/>
      <c r="Y10470" s="9" t="s">
        <v>662</v>
      </c>
      <c r="Z10470" s="9" t="s">
        <v>462</v>
      </c>
      <c r="AA10470" s="9" t="s">
        <v>237</v>
      </c>
      <c r="AB10470" s="9">
        <v>14257467</v>
      </c>
      <c r="AC10470" s="9" t="s">
        <v>11244</v>
      </c>
      <c r="AD10470" s="9" t="s">
        <v>225</v>
      </c>
      <c r="AE10470" s="5">
        <f t="shared" si="348"/>
        <v>0</v>
      </c>
      <c r="AF10470" s="5" t="str">
        <f t="shared" si="349"/>
        <v>katA</v>
      </c>
      <c r="AG10470" s="153"/>
      <c r="AH10470" s="153"/>
      <c r="AI10470" t="s">
        <v>201</v>
      </c>
      <c r="AJ10470" t="s">
        <v>17878</v>
      </c>
      <c r="AK10470" s="9" t="str">
        <f>VLOOKUP(Y10470,zdroj!D:AJ,33,0)</f>
        <v>katA</v>
      </c>
    </row>
    <row r="10471" spans="8:37" x14ac:dyDescent="0.25">
      <c r="H10471" s="8"/>
      <c r="I10471" s="8"/>
      <c r="N10471" s="23"/>
      <c r="O10471" s="24"/>
      <c r="P10471" s="19"/>
      <c r="Q10471" s="19"/>
      <c r="R10471" s="19"/>
      <c r="U10471" s="27"/>
      <c r="Y10471" s="9" t="s">
        <v>662</v>
      </c>
      <c r="Z10471" s="9" t="s">
        <v>462</v>
      </c>
      <c r="AA10471" s="9" t="s">
        <v>237</v>
      </c>
      <c r="AB10471" s="9">
        <v>14257475</v>
      </c>
      <c r="AC10471" s="9" t="s">
        <v>11245</v>
      </c>
      <c r="AD10471" s="9" t="s">
        <v>225</v>
      </c>
      <c r="AE10471" s="5">
        <f t="shared" si="348"/>
        <v>0</v>
      </c>
      <c r="AF10471" s="5" t="str">
        <f t="shared" si="349"/>
        <v>katA</v>
      </c>
      <c r="AG10471" s="153"/>
      <c r="AH10471" s="153"/>
      <c r="AI10471" t="s">
        <v>201</v>
      </c>
      <c r="AJ10471" t="s">
        <v>17878</v>
      </c>
      <c r="AK10471" s="9" t="str">
        <f>VLOOKUP(Y10471,zdroj!D:AJ,33,0)</f>
        <v>katA</v>
      </c>
    </row>
    <row r="10472" spans="8:37" x14ac:dyDescent="0.25">
      <c r="H10472" s="8"/>
      <c r="I10472" s="8"/>
      <c r="N10472" s="23"/>
      <c r="O10472" s="24"/>
      <c r="P10472" s="19"/>
      <c r="Q10472" s="19"/>
      <c r="R10472" s="19"/>
      <c r="U10472" s="27"/>
      <c r="Y10472" s="9" t="s">
        <v>662</v>
      </c>
      <c r="Z10472" s="9" t="s">
        <v>462</v>
      </c>
      <c r="AA10472" s="9" t="s">
        <v>237</v>
      </c>
      <c r="AB10472" s="9">
        <v>14257483</v>
      </c>
      <c r="AC10472" s="9" t="s">
        <v>11246</v>
      </c>
      <c r="AD10472" s="9" t="s">
        <v>225</v>
      </c>
      <c r="AE10472" s="5">
        <f t="shared" si="348"/>
        <v>0</v>
      </c>
      <c r="AF10472" s="5" t="str">
        <f t="shared" si="349"/>
        <v>katA</v>
      </c>
      <c r="AG10472" s="153"/>
      <c r="AH10472" s="153"/>
      <c r="AI10472" t="s">
        <v>201</v>
      </c>
      <c r="AJ10472" t="s">
        <v>17878</v>
      </c>
      <c r="AK10472" s="9" t="str">
        <f>VLOOKUP(Y10472,zdroj!D:AJ,33,0)</f>
        <v>katA</v>
      </c>
    </row>
    <row r="10473" spans="8:37" x14ac:dyDescent="0.25">
      <c r="H10473" s="8"/>
      <c r="I10473" s="8"/>
      <c r="N10473" s="23"/>
      <c r="O10473" s="24"/>
      <c r="P10473" s="19"/>
      <c r="Q10473" s="19"/>
      <c r="R10473" s="19"/>
      <c r="U10473" s="27"/>
      <c r="Y10473" s="9" t="s">
        <v>662</v>
      </c>
      <c r="Z10473" s="9" t="s">
        <v>462</v>
      </c>
      <c r="AA10473" s="9" t="s">
        <v>237</v>
      </c>
      <c r="AB10473" s="9">
        <v>14257491</v>
      </c>
      <c r="AC10473" s="9" t="s">
        <v>11247</v>
      </c>
      <c r="AD10473" s="9" t="s">
        <v>225</v>
      </c>
      <c r="AE10473" s="5">
        <f t="shared" si="348"/>
        <v>0</v>
      </c>
      <c r="AF10473" s="5" t="str">
        <f t="shared" si="349"/>
        <v>katA</v>
      </c>
      <c r="AG10473" s="153"/>
      <c r="AH10473" s="153"/>
      <c r="AI10473" t="s">
        <v>201</v>
      </c>
      <c r="AJ10473" t="s">
        <v>17878</v>
      </c>
      <c r="AK10473" s="9" t="str">
        <f>VLOOKUP(Y10473,zdroj!D:AJ,33,0)</f>
        <v>katA</v>
      </c>
    </row>
    <row r="10474" spans="8:37" x14ac:dyDescent="0.25">
      <c r="H10474" s="8"/>
      <c r="I10474" s="8"/>
      <c r="N10474" s="23"/>
      <c r="O10474" s="24"/>
      <c r="P10474" s="19"/>
      <c r="Q10474" s="19"/>
      <c r="R10474" s="19"/>
      <c r="U10474" s="27"/>
      <c r="Y10474" s="9" t="s">
        <v>662</v>
      </c>
      <c r="Z10474" s="9" t="s">
        <v>462</v>
      </c>
      <c r="AA10474" s="9" t="s">
        <v>237</v>
      </c>
      <c r="AB10474" s="9">
        <v>14257505</v>
      </c>
      <c r="AC10474" s="9" t="s">
        <v>11248</v>
      </c>
      <c r="AD10474" s="9" t="s">
        <v>225</v>
      </c>
      <c r="AE10474" s="5">
        <f t="shared" si="348"/>
        <v>0</v>
      </c>
      <c r="AF10474" s="5" t="str">
        <f t="shared" si="349"/>
        <v>katA</v>
      </c>
      <c r="AG10474" s="153"/>
      <c r="AH10474" s="153"/>
      <c r="AI10474" t="s">
        <v>201</v>
      </c>
      <c r="AJ10474" t="s">
        <v>17878</v>
      </c>
      <c r="AK10474" s="9" t="str">
        <f>VLOOKUP(Y10474,zdroj!D:AJ,33,0)</f>
        <v>katA</v>
      </c>
    </row>
    <row r="10475" spans="8:37" x14ac:dyDescent="0.25">
      <c r="H10475" s="8"/>
      <c r="I10475" s="8"/>
      <c r="N10475" s="23"/>
      <c r="O10475" s="24"/>
      <c r="P10475" s="19"/>
      <c r="Q10475" s="19"/>
      <c r="R10475" s="19"/>
      <c r="U10475" s="27"/>
      <c r="Y10475" s="9" t="s">
        <v>662</v>
      </c>
      <c r="Z10475" s="9" t="s">
        <v>462</v>
      </c>
      <c r="AA10475" s="9" t="s">
        <v>237</v>
      </c>
      <c r="AB10475" s="9">
        <v>14257513</v>
      </c>
      <c r="AC10475" s="9" t="s">
        <v>11249</v>
      </c>
      <c r="AD10475" s="9" t="s">
        <v>225</v>
      </c>
      <c r="AE10475" s="5">
        <f t="shared" si="348"/>
        <v>0</v>
      </c>
      <c r="AF10475" s="5" t="str">
        <f t="shared" si="349"/>
        <v>katA</v>
      </c>
      <c r="AG10475" s="153"/>
      <c r="AH10475" s="153"/>
      <c r="AI10475" t="s">
        <v>201</v>
      </c>
      <c r="AJ10475" t="s">
        <v>17878</v>
      </c>
      <c r="AK10475" s="9" t="str">
        <f>VLOOKUP(Y10475,zdroj!D:AJ,33,0)</f>
        <v>katA</v>
      </c>
    </row>
    <row r="10476" spans="8:37" x14ac:dyDescent="0.25">
      <c r="H10476" s="8"/>
      <c r="I10476" s="8"/>
      <c r="N10476" s="23"/>
      <c r="O10476" s="24"/>
      <c r="P10476" s="19"/>
      <c r="Q10476" s="19"/>
      <c r="R10476" s="19"/>
      <c r="U10476" s="27"/>
      <c r="Y10476" s="9" t="s">
        <v>662</v>
      </c>
      <c r="Z10476" s="9" t="s">
        <v>462</v>
      </c>
      <c r="AA10476" s="9" t="s">
        <v>237</v>
      </c>
      <c r="AB10476" s="9">
        <v>14257521</v>
      </c>
      <c r="AC10476" s="9" t="s">
        <v>11250</v>
      </c>
      <c r="AD10476" s="9" t="s">
        <v>225</v>
      </c>
      <c r="AE10476" s="5">
        <f t="shared" si="348"/>
        <v>0</v>
      </c>
      <c r="AF10476" s="5" t="str">
        <f t="shared" si="349"/>
        <v>katA</v>
      </c>
      <c r="AG10476" s="153"/>
      <c r="AH10476" s="153"/>
      <c r="AI10476" t="s">
        <v>201</v>
      </c>
      <c r="AJ10476" t="s">
        <v>17878</v>
      </c>
      <c r="AK10476" s="9" t="str">
        <f>VLOOKUP(Y10476,zdroj!D:AJ,33,0)</f>
        <v>katA</v>
      </c>
    </row>
    <row r="10477" spans="8:37" x14ac:dyDescent="0.25">
      <c r="H10477" s="8"/>
      <c r="I10477" s="8"/>
      <c r="N10477" s="23"/>
      <c r="O10477" s="24"/>
      <c r="P10477" s="19"/>
      <c r="Q10477" s="19"/>
      <c r="R10477" s="19"/>
      <c r="U10477" s="27"/>
      <c r="Y10477" s="9" t="s">
        <v>662</v>
      </c>
      <c r="Z10477" s="9" t="s">
        <v>462</v>
      </c>
      <c r="AA10477" s="9" t="s">
        <v>237</v>
      </c>
      <c r="AB10477" s="9">
        <v>14257548</v>
      </c>
      <c r="AC10477" s="9" t="s">
        <v>11251</v>
      </c>
      <c r="AD10477" s="9" t="s">
        <v>225</v>
      </c>
      <c r="AE10477" s="5">
        <f t="shared" si="348"/>
        <v>0</v>
      </c>
      <c r="AF10477" s="5" t="str">
        <f t="shared" si="349"/>
        <v>katA</v>
      </c>
      <c r="AG10477" s="153"/>
      <c r="AH10477" s="153"/>
      <c r="AI10477" t="s">
        <v>201</v>
      </c>
      <c r="AJ10477" t="s">
        <v>17878</v>
      </c>
      <c r="AK10477" s="9" t="str">
        <f>VLOOKUP(Y10477,zdroj!D:AJ,33,0)</f>
        <v>katA</v>
      </c>
    </row>
    <row r="10478" spans="8:37" x14ac:dyDescent="0.25">
      <c r="H10478" s="8"/>
      <c r="I10478" s="8"/>
      <c r="N10478" s="23"/>
      <c r="O10478" s="24"/>
      <c r="P10478" s="19"/>
      <c r="Q10478" s="19"/>
      <c r="R10478" s="19"/>
      <c r="U10478" s="27"/>
      <c r="Y10478" s="9" t="s">
        <v>662</v>
      </c>
      <c r="Z10478" s="9" t="s">
        <v>462</v>
      </c>
      <c r="AA10478" s="9" t="s">
        <v>237</v>
      </c>
      <c r="AB10478" s="9">
        <v>14257556</v>
      </c>
      <c r="AC10478" s="9" t="s">
        <v>11252</v>
      </c>
      <c r="AD10478" s="9" t="s">
        <v>800</v>
      </c>
      <c r="AE10478" s="5">
        <f t="shared" si="348"/>
        <v>0</v>
      </c>
      <c r="AF10478" s="5" t="str">
        <f t="shared" si="349"/>
        <v>Pokryto</v>
      </c>
      <c r="AG10478" s="153"/>
      <c r="AH10478" s="153"/>
      <c r="AI10478" t="s">
        <v>201</v>
      </c>
      <c r="AJ10478" t="s">
        <v>800</v>
      </c>
      <c r="AK10478" s="9" t="str">
        <f>VLOOKUP(Y10478,zdroj!D:AJ,33,0)</f>
        <v>katA</v>
      </c>
    </row>
    <row r="10479" spans="8:37" x14ac:dyDescent="0.25">
      <c r="H10479" s="8"/>
      <c r="I10479" s="8"/>
      <c r="N10479" s="23"/>
      <c r="O10479" s="24"/>
      <c r="P10479" s="19"/>
      <c r="Q10479" s="19"/>
      <c r="R10479" s="19"/>
      <c r="U10479" s="27"/>
      <c r="Y10479" s="9" t="s">
        <v>662</v>
      </c>
      <c r="Z10479" s="9" t="s">
        <v>462</v>
      </c>
      <c r="AA10479" s="9" t="s">
        <v>237</v>
      </c>
      <c r="AB10479" s="9">
        <v>14257084</v>
      </c>
      <c r="AC10479" s="9" t="s">
        <v>11253</v>
      </c>
      <c r="AD10479" s="9" t="s">
        <v>800</v>
      </c>
      <c r="AE10479" s="5">
        <f t="shared" si="348"/>
        <v>0</v>
      </c>
      <c r="AF10479" s="5" t="str">
        <f t="shared" si="349"/>
        <v>Pokryto</v>
      </c>
      <c r="AG10479" s="153"/>
      <c r="AH10479" s="153"/>
      <c r="AI10479" t="s">
        <v>229</v>
      </c>
      <c r="AJ10479" t="s">
        <v>800</v>
      </c>
      <c r="AK10479" s="9" t="str">
        <f>VLOOKUP(Y10479,zdroj!D:AJ,33,0)</f>
        <v>katA</v>
      </c>
    </row>
    <row r="10480" spans="8:37" x14ac:dyDescent="0.25">
      <c r="H10480" s="8"/>
      <c r="I10480" s="8"/>
      <c r="N10480" s="23"/>
      <c r="O10480" s="24"/>
      <c r="P10480" s="19"/>
      <c r="Q10480" s="19"/>
      <c r="R10480" s="19"/>
      <c r="U10480" s="27"/>
      <c r="Y10480" s="9" t="s">
        <v>662</v>
      </c>
      <c r="Z10480" s="9" t="s">
        <v>462</v>
      </c>
      <c r="AA10480" s="9" t="s">
        <v>237</v>
      </c>
      <c r="AB10480" s="9">
        <v>14257564</v>
      </c>
      <c r="AC10480" s="9" t="s">
        <v>11254</v>
      </c>
      <c r="AD10480" s="9" t="s">
        <v>225</v>
      </c>
      <c r="AE10480" s="5">
        <f t="shared" si="348"/>
        <v>0</v>
      </c>
      <c r="AF10480" s="5" t="str">
        <f t="shared" si="349"/>
        <v>katA</v>
      </c>
      <c r="AG10480" s="153"/>
      <c r="AH10480" s="153"/>
      <c r="AI10480" t="s">
        <v>201</v>
      </c>
      <c r="AJ10480" t="s">
        <v>17878</v>
      </c>
      <c r="AK10480" s="9" t="str">
        <f>VLOOKUP(Y10480,zdroj!D:AJ,33,0)</f>
        <v>katA</v>
      </c>
    </row>
    <row r="10481" spans="8:37" x14ac:dyDescent="0.25">
      <c r="H10481" s="8"/>
      <c r="I10481" s="8"/>
      <c r="N10481" s="23"/>
      <c r="O10481" s="24"/>
      <c r="P10481" s="19"/>
      <c r="Q10481" s="19"/>
      <c r="R10481" s="19"/>
      <c r="U10481" s="27"/>
      <c r="Y10481" s="9" t="s">
        <v>662</v>
      </c>
      <c r="Z10481" s="9" t="s">
        <v>462</v>
      </c>
      <c r="AA10481" s="9" t="s">
        <v>237</v>
      </c>
      <c r="AB10481" s="9">
        <v>14257572</v>
      </c>
      <c r="AC10481" s="9" t="s">
        <v>11255</v>
      </c>
      <c r="AD10481" s="9" t="s">
        <v>225</v>
      </c>
      <c r="AE10481" s="5">
        <f t="shared" si="348"/>
        <v>0</v>
      </c>
      <c r="AF10481" s="5" t="str">
        <f t="shared" si="349"/>
        <v>katA</v>
      </c>
      <c r="AG10481" s="153"/>
      <c r="AH10481" s="153"/>
      <c r="AI10481" t="s">
        <v>201</v>
      </c>
      <c r="AJ10481" t="s">
        <v>17878</v>
      </c>
      <c r="AK10481" s="9" t="str">
        <f>VLOOKUP(Y10481,zdroj!D:AJ,33,0)</f>
        <v>katA</v>
      </c>
    </row>
    <row r="10482" spans="8:37" x14ac:dyDescent="0.25">
      <c r="H10482" s="8"/>
      <c r="I10482" s="8"/>
      <c r="N10482" s="23"/>
      <c r="O10482" s="24"/>
      <c r="P10482" s="19"/>
      <c r="Q10482" s="19"/>
      <c r="R10482" s="19"/>
      <c r="U10482" s="27"/>
      <c r="Y10482" s="9" t="s">
        <v>662</v>
      </c>
      <c r="Z10482" s="9" t="s">
        <v>462</v>
      </c>
      <c r="AA10482" s="9" t="s">
        <v>237</v>
      </c>
      <c r="AB10482" s="9">
        <v>14257581</v>
      </c>
      <c r="AC10482" s="9" t="s">
        <v>11256</v>
      </c>
      <c r="AD10482" s="9" t="s">
        <v>225</v>
      </c>
      <c r="AE10482" s="5">
        <f t="shared" si="348"/>
        <v>0</v>
      </c>
      <c r="AF10482" s="5" t="str">
        <f t="shared" si="349"/>
        <v>katA</v>
      </c>
      <c r="AG10482" s="153"/>
      <c r="AH10482" s="153"/>
      <c r="AI10482" t="s">
        <v>201</v>
      </c>
      <c r="AJ10482" t="s">
        <v>17878</v>
      </c>
      <c r="AK10482" s="9" t="str">
        <f>VLOOKUP(Y10482,zdroj!D:AJ,33,0)</f>
        <v>katA</v>
      </c>
    </row>
    <row r="10483" spans="8:37" x14ac:dyDescent="0.25">
      <c r="H10483" s="8"/>
      <c r="I10483" s="8"/>
      <c r="N10483" s="23"/>
      <c r="O10483" s="24"/>
      <c r="P10483" s="19"/>
      <c r="Q10483" s="19"/>
      <c r="R10483" s="19"/>
      <c r="U10483" s="27"/>
      <c r="Y10483" s="9" t="s">
        <v>662</v>
      </c>
      <c r="Z10483" s="9" t="s">
        <v>462</v>
      </c>
      <c r="AA10483" s="9" t="s">
        <v>237</v>
      </c>
      <c r="AB10483" s="9">
        <v>14257599</v>
      </c>
      <c r="AC10483" s="9" t="s">
        <v>11257</v>
      </c>
      <c r="AD10483" s="9" t="s">
        <v>225</v>
      </c>
      <c r="AE10483" s="5">
        <f t="shared" si="348"/>
        <v>0</v>
      </c>
      <c r="AF10483" s="5" t="str">
        <f t="shared" si="349"/>
        <v>katA</v>
      </c>
      <c r="AG10483" s="153"/>
      <c r="AH10483" s="153"/>
      <c r="AI10483" t="s">
        <v>201</v>
      </c>
      <c r="AJ10483" t="s">
        <v>17878</v>
      </c>
      <c r="AK10483" s="9" t="str">
        <f>VLOOKUP(Y10483,zdroj!D:AJ,33,0)</f>
        <v>katA</v>
      </c>
    </row>
    <row r="10484" spans="8:37" x14ac:dyDescent="0.25">
      <c r="H10484" s="8"/>
      <c r="I10484" s="8"/>
      <c r="N10484" s="23"/>
      <c r="O10484" s="24"/>
      <c r="P10484" s="19"/>
      <c r="Q10484" s="19"/>
      <c r="R10484" s="19"/>
      <c r="U10484" s="27"/>
      <c r="Y10484" s="9" t="s">
        <v>662</v>
      </c>
      <c r="Z10484" s="9" t="s">
        <v>462</v>
      </c>
      <c r="AA10484" s="9" t="s">
        <v>237</v>
      </c>
      <c r="AB10484" s="9">
        <v>40102491</v>
      </c>
      <c r="AC10484" s="9" t="s">
        <v>11258</v>
      </c>
      <c r="AD10484" s="9" t="s">
        <v>225</v>
      </c>
      <c r="AE10484" s="5">
        <f t="shared" si="348"/>
        <v>0</v>
      </c>
      <c r="AF10484" s="5" t="str">
        <f t="shared" si="349"/>
        <v>katA</v>
      </c>
      <c r="AG10484" s="153"/>
      <c r="AH10484" s="153"/>
      <c r="AI10484" t="s">
        <v>201</v>
      </c>
      <c r="AJ10484" t="s">
        <v>17878</v>
      </c>
      <c r="AK10484" s="9" t="str">
        <f>VLOOKUP(Y10484,zdroj!D:AJ,33,0)</f>
        <v>katA</v>
      </c>
    </row>
    <row r="10485" spans="8:37" x14ac:dyDescent="0.25">
      <c r="H10485" s="8"/>
      <c r="I10485" s="8"/>
      <c r="N10485" s="23"/>
      <c r="O10485" s="24"/>
      <c r="P10485" s="19"/>
      <c r="Q10485" s="19"/>
      <c r="R10485" s="19"/>
      <c r="U10485" s="27"/>
      <c r="Y10485" s="9" t="s">
        <v>662</v>
      </c>
      <c r="Z10485" s="9" t="s">
        <v>462</v>
      </c>
      <c r="AA10485" s="9" t="s">
        <v>237</v>
      </c>
      <c r="AB10485" s="9">
        <v>14257602</v>
      </c>
      <c r="AC10485" s="9" t="s">
        <v>11259</v>
      </c>
      <c r="AD10485" s="9" t="s">
        <v>225</v>
      </c>
      <c r="AE10485" s="5">
        <f t="shared" si="348"/>
        <v>0</v>
      </c>
      <c r="AF10485" s="5" t="str">
        <f t="shared" si="349"/>
        <v>katA</v>
      </c>
      <c r="AG10485" s="153"/>
      <c r="AH10485" s="153"/>
      <c r="AI10485" t="s">
        <v>201</v>
      </c>
      <c r="AJ10485" t="s">
        <v>17878</v>
      </c>
      <c r="AK10485" s="9" t="str">
        <f>VLOOKUP(Y10485,zdroj!D:AJ,33,0)</f>
        <v>katA</v>
      </c>
    </row>
    <row r="10486" spans="8:37" x14ac:dyDescent="0.25">
      <c r="H10486" s="8"/>
      <c r="I10486" s="8"/>
      <c r="N10486" s="23"/>
      <c r="O10486" s="24"/>
      <c r="P10486" s="19"/>
      <c r="Q10486" s="19"/>
      <c r="R10486" s="19"/>
      <c r="U10486" s="27"/>
      <c r="Y10486" s="9" t="s">
        <v>662</v>
      </c>
      <c r="Z10486" s="9" t="s">
        <v>462</v>
      </c>
      <c r="AA10486" s="9" t="s">
        <v>237</v>
      </c>
      <c r="AB10486" s="9">
        <v>14257611</v>
      </c>
      <c r="AC10486" s="9" t="s">
        <v>11260</v>
      </c>
      <c r="AD10486" s="9" t="s">
        <v>225</v>
      </c>
      <c r="AE10486" s="5">
        <f t="shared" si="348"/>
        <v>0</v>
      </c>
      <c r="AF10486" s="5" t="str">
        <f t="shared" si="349"/>
        <v>katA</v>
      </c>
      <c r="AG10486" s="153"/>
      <c r="AH10486" s="153"/>
      <c r="AI10486" t="s">
        <v>17880</v>
      </c>
      <c r="AJ10486" t="s">
        <v>17878</v>
      </c>
      <c r="AK10486" s="9" t="str">
        <f>VLOOKUP(Y10486,zdroj!D:AJ,33,0)</f>
        <v>katA</v>
      </c>
    </row>
    <row r="10487" spans="8:37" x14ac:dyDescent="0.25">
      <c r="H10487" s="8"/>
      <c r="I10487" s="8"/>
      <c r="N10487" s="23"/>
      <c r="O10487" s="24"/>
      <c r="P10487" s="19"/>
      <c r="Q10487" s="19"/>
      <c r="R10487" s="19"/>
      <c r="U10487" s="27"/>
      <c r="Y10487" s="9" t="s">
        <v>662</v>
      </c>
      <c r="Z10487" s="9" t="s">
        <v>462</v>
      </c>
      <c r="AA10487" s="9" t="s">
        <v>237</v>
      </c>
      <c r="AB10487" s="9">
        <v>14257629</v>
      </c>
      <c r="AC10487" s="9" t="s">
        <v>11261</v>
      </c>
      <c r="AD10487" s="9" t="s">
        <v>225</v>
      </c>
      <c r="AE10487" s="5">
        <f t="shared" si="348"/>
        <v>0</v>
      </c>
      <c r="AF10487" s="5" t="str">
        <f t="shared" si="349"/>
        <v>katA</v>
      </c>
      <c r="AG10487" s="153"/>
      <c r="AH10487" s="153"/>
      <c r="AI10487" t="s">
        <v>201</v>
      </c>
      <c r="AJ10487" t="s">
        <v>17878</v>
      </c>
      <c r="AK10487" s="9" t="str">
        <f>VLOOKUP(Y10487,zdroj!D:AJ,33,0)</f>
        <v>katA</v>
      </c>
    </row>
    <row r="10488" spans="8:37" x14ac:dyDescent="0.25">
      <c r="H10488" s="8"/>
      <c r="I10488" s="8"/>
      <c r="N10488" s="23"/>
      <c r="O10488" s="24"/>
      <c r="P10488" s="19"/>
      <c r="Q10488" s="19"/>
      <c r="R10488" s="19"/>
      <c r="U10488" s="27"/>
      <c r="Y10488" s="9" t="s">
        <v>662</v>
      </c>
      <c r="Z10488" s="9" t="s">
        <v>462</v>
      </c>
      <c r="AA10488" s="9" t="s">
        <v>237</v>
      </c>
      <c r="AB10488" s="9">
        <v>14257637</v>
      </c>
      <c r="AC10488" s="9" t="s">
        <v>11262</v>
      </c>
      <c r="AD10488" s="9" t="s">
        <v>225</v>
      </c>
      <c r="AE10488" s="5">
        <f t="shared" si="348"/>
        <v>0</v>
      </c>
      <c r="AF10488" s="5" t="str">
        <f t="shared" si="349"/>
        <v>katA</v>
      </c>
      <c r="AG10488" s="153"/>
      <c r="AH10488" s="153"/>
      <c r="AI10488" t="s">
        <v>201</v>
      </c>
      <c r="AJ10488" t="s">
        <v>17878</v>
      </c>
      <c r="AK10488" s="9" t="str">
        <f>VLOOKUP(Y10488,zdroj!D:AJ,33,0)</f>
        <v>katA</v>
      </c>
    </row>
    <row r="10489" spans="8:37" x14ac:dyDescent="0.25">
      <c r="H10489" s="8"/>
      <c r="I10489" s="8"/>
      <c r="N10489" s="23"/>
      <c r="O10489" s="24"/>
      <c r="P10489" s="19"/>
      <c r="Q10489" s="19"/>
      <c r="R10489" s="19"/>
      <c r="U10489" s="27"/>
      <c r="Y10489" s="9" t="s">
        <v>662</v>
      </c>
      <c r="Z10489" s="9" t="s">
        <v>462</v>
      </c>
      <c r="AA10489" s="9" t="s">
        <v>237</v>
      </c>
      <c r="AB10489" s="9">
        <v>14257645</v>
      </c>
      <c r="AC10489" s="9" t="s">
        <v>11263</v>
      </c>
      <c r="AD10489" s="9" t="s">
        <v>225</v>
      </c>
      <c r="AE10489" s="5">
        <f t="shared" si="348"/>
        <v>0</v>
      </c>
      <c r="AF10489" s="5" t="str">
        <f t="shared" si="349"/>
        <v>katA</v>
      </c>
      <c r="AG10489" s="153"/>
      <c r="AH10489" s="153"/>
      <c r="AI10489" t="s">
        <v>201</v>
      </c>
      <c r="AJ10489" t="s">
        <v>17878</v>
      </c>
      <c r="AK10489" s="9" t="str">
        <f>VLOOKUP(Y10489,zdroj!D:AJ,33,0)</f>
        <v>katA</v>
      </c>
    </row>
    <row r="10490" spans="8:37" x14ac:dyDescent="0.25">
      <c r="H10490" s="8"/>
      <c r="I10490" s="8"/>
      <c r="N10490" s="23"/>
      <c r="O10490" s="24"/>
      <c r="P10490" s="19"/>
      <c r="Q10490" s="19"/>
      <c r="R10490" s="19"/>
      <c r="U10490" s="27"/>
      <c r="Y10490" s="9" t="s">
        <v>662</v>
      </c>
      <c r="Z10490" s="9" t="s">
        <v>462</v>
      </c>
      <c r="AA10490" s="9" t="s">
        <v>237</v>
      </c>
      <c r="AB10490" s="9">
        <v>14257092</v>
      </c>
      <c r="AC10490" s="9" t="s">
        <v>11264</v>
      </c>
      <c r="AD10490" s="9" t="s">
        <v>225</v>
      </c>
      <c r="AE10490" s="5">
        <f t="shared" si="348"/>
        <v>0</v>
      </c>
      <c r="AF10490" s="5" t="str">
        <f t="shared" si="349"/>
        <v>katA</v>
      </c>
      <c r="AG10490" s="153"/>
      <c r="AH10490" s="153"/>
      <c r="AI10490" t="s">
        <v>229</v>
      </c>
      <c r="AJ10490" t="s">
        <v>17878</v>
      </c>
      <c r="AK10490" s="9" t="str">
        <f>VLOOKUP(Y10490,zdroj!D:AJ,33,0)</f>
        <v>katA</v>
      </c>
    </row>
    <row r="10491" spans="8:37" x14ac:dyDescent="0.25">
      <c r="H10491" s="8"/>
      <c r="I10491" s="8"/>
      <c r="N10491" s="23"/>
      <c r="O10491" s="24"/>
      <c r="P10491" s="19"/>
      <c r="Q10491" s="19"/>
      <c r="R10491" s="19"/>
      <c r="U10491" s="27"/>
      <c r="Y10491" s="9" t="s">
        <v>662</v>
      </c>
      <c r="Z10491" s="9" t="s">
        <v>462</v>
      </c>
      <c r="AA10491" s="9" t="s">
        <v>237</v>
      </c>
      <c r="AB10491" s="9">
        <v>14257653</v>
      </c>
      <c r="AC10491" s="9" t="s">
        <v>11265</v>
      </c>
      <c r="AD10491" s="9" t="s">
        <v>225</v>
      </c>
      <c r="AE10491" s="5">
        <f t="shared" si="348"/>
        <v>0</v>
      </c>
      <c r="AF10491" s="5" t="str">
        <f t="shared" si="349"/>
        <v>katA</v>
      </c>
      <c r="AG10491" s="153"/>
      <c r="AH10491" s="153"/>
      <c r="AI10491" t="s">
        <v>201</v>
      </c>
      <c r="AJ10491" t="s">
        <v>17878</v>
      </c>
      <c r="AK10491" s="9" t="str">
        <f>VLOOKUP(Y10491,zdroj!D:AJ,33,0)</f>
        <v>katA</v>
      </c>
    </row>
    <row r="10492" spans="8:37" x14ac:dyDescent="0.25">
      <c r="H10492" s="8"/>
      <c r="I10492" s="8"/>
      <c r="N10492" s="23"/>
      <c r="O10492" s="24"/>
      <c r="P10492" s="19"/>
      <c r="Q10492" s="19"/>
      <c r="R10492" s="19"/>
      <c r="U10492" s="27"/>
      <c r="Y10492" s="9" t="s">
        <v>662</v>
      </c>
      <c r="Z10492" s="9" t="s">
        <v>462</v>
      </c>
      <c r="AA10492" s="9" t="s">
        <v>237</v>
      </c>
      <c r="AB10492" s="9">
        <v>14257661</v>
      </c>
      <c r="AC10492" s="9" t="s">
        <v>11266</v>
      </c>
      <c r="AD10492" s="9" t="s">
        <v>225</v>
      </c>
      <c r="AE10492" s="5">
        <f t="shared" si="348"/>
        <v>0</v>
      </c>
      <c r="AF10492" s="5" t="str">
        <f t="shared" si="349"/>
        <v>katA</v>
      </c>
      <c r="AG10492" s="153"/>
      <c r="AH10492" s="153"/>
      <c r="AI10492" t="s">
        <v>201</v>
      </c>
      <c r="AJ10492" t="s">
        <v>17878</v>
      </c>
      <c r="AK10492" s="9" t="str">
        <f>VLOOKUP(Y10492,zdroj!D:AJ,33,0)</f>
        <v>katA</v>
      </c>
    </row>
    <row r="10493" spans="8:37" x14ac:dyDescent="0.25">
      <c r="H10493" s="8"/>
      <c r="I10493" s="8"/>
      <c r="N10493" s="23"/>
      <c r="O10493" s="24"/>
      <c r="P10493" s="19"/>
      <c r="Q10493" s="19"/>
      <c r="R10493" s="19"/>
      <c r="U10493" s="27"/>
      <c r="Y10493" s="9" t="s">
        <v>662</v>
      </c>
      <c r="Z10493" s="9" t="s">
        <v>462</v>
      </c>
      <c r="AA10493" s="9" t="s">
        <v>237</v>
      </c>
      <c r="AB10493" s="9">
        <v>14257670</v>
      </c>
      <c r="AC10493" s="9" t="s">
        <v>11267</v>
      </c>
      <c r="AD10493" s="9" t="s">
        <v>225</v>
      </c>
      <c r="AE10493" s="5">
        <f t="shared" si="348"/>
        <v>0</v>
      </c>
      <c r="AF10493" s="5" t="str">
        <f t="shared" si="349"/>
        <v>katA</v>
      </c>
      <c r="AG10493" s="153"/>
      <c r="AH10493" s="153"/>
      <c r="AI10493" t="s">
        <v>201</v>
      </c>
      <c r="AJ10493" t="s">
        <v>17878</v>
      </c>
      <c r="AK10493" s="9" t="str">
        <f>VLOOKUP(Y10493,zdroj!D:AJ,33,0)</f>
        <v>katA</v>
      </c>
    </row>
    <row r="10494" spans="8:37" x14ac:dyDescent="0.25">
      <c r="H10494" s="8"/>
      <c r="I10494" s="8"/>
      <c r="N10494" s="23"/>
      <c r="O10494" s="24"/>
      <c r="P10494" s="19"/>
      <c r="Q10494" s="19"/>
      <c r="R10494" s="19"/>
      <c r="U10494" s="27"/>
      <c r="Y10494" s="9" t="s">
        <v>662</v>
      </c>
      <c r="Z10494" s="9" t="s">
        <v>462</v>
      </c>
      <c r="AA10494" s="9" t="s">
        <v>237</v>
      </c>
      <c r="AB10494" s="9">
        <v>14257688</v>
      </c>
      <c r="AC10494" s="9" t="s">
        <v>11268</v>
      </c>
      <c r="AD10494" s="9" t="s">
        <v>225</v>
      </c>
      <c r="AE10494" s="5">
        <f t="shared" si="348"/>
        <v>0</v>
      </c>
      <c r="AF10494" s="5" t="str">
        <f t="shared" si="349"/>
        <v>katA</v>
      </c>
      <c r="AG10494" s="153"/>
      <c r="AH10494" s="153"/>
      <c r="AI10494" t="s">
        <v>201</v>
      </c>
      <c r="AJ10494" t="s">
        <v>17878</v>
      </c>
      <c r="AK10494" s="9" t="str">
        <f>VLOOKUP(Y10494,zdroj!D:AJ,33,0)</f>
        <v>katA</v>
      </c>
    </row>
    <row r="10495" spans="8:37" x14ac:dyDescent="0.25">
      <c r="H10495" s="8"/>
      <c r="I10495" s="8"/>
      <c r="N10495" s="23"/>
      <c r="O10495" s="24"/>
      <c r="P10495" s="19"/>
      <c r="Q10495" s="19"/>
      <c r="R10495" s="19"/>
      <c r="U10495" s="27"/>
      <c r="Y10495" s="9" t="s">
        <v>662</v>
      </c>
      <c r="Z10495" s="9" t="s">
        <v>462</v>
      </c>
      <c r="AA10495" s="9" t="s">
        <v>237</v>
      </c>
      <c r="AB10495" s="9">
        <v>25802992</v>
      </c>
      <c r="AC10495" s="9" t="s">
        <v>11269</v>
      </c>
      <c r="AD10495" s="9" t="s">
        <v>225</v>
      </c>
      <c r="AE10495" s="5">
        <f t="shared" si="348"/>
        <v>0</v>
      </c>
      <c r="AF10495" s="5" t="str">
        <f t="shared" si="349"/>
        <v>katA</v>
      </c>
      <c r="AG10495" s="153"/>
      <c r="AH10495" s="153"/>
      <c r="AI10495" t="s">
        <v>201</v>
      </c>
      <c r="AJ10495" t="s">
        <v>17878</v>
      </c>
      <c r="AK10495" s="9" t="str">
        <f>VLOOKUP(Y10495,zdroj!D:AJ,33,0)</f>
        <v>katA</v>
      </c>
    </row>
    <row r="10496" spans="8:37" x14ac:dyDescent="0.25">
      <c r="H10496" s="8"/>
      <c r="I10496" s="8"/>
      <c r="N10496" s="23"/>
      <c r="O10496" s="24"/>
      <c r="P10496" s="19"/>
      <c r="Q10496" s="19"/>
      <c r="R10496" s="19"/>
      <c r="U10496" s="27"/>
      <c r="Y10496" s="9" t="s">
        <v>662</v>
      </c>
      <c r="Z10496" s="9" t="s">
        <v>462</v>
      </c>
      <c r="AA10496" s="9" t="s">
        <v>237</v>
      </c>
      <c r="AB10496" s="9">
        <v>14257696</v>
      </c>
      <c r="AC10496" s="9" t="s">
        <v>11270</v>
      </c>
      <c r="AD10496" s="9" t="s">
        <v>225</v>
      </c>
      <c r="AE10496" s="5">
        <f t="shared" si="348"/>
        <v>0</v>
      </c>
      <c r="AF10496" s="5" t="str">
        <f t="shared" si="349"/>
        <v>katA</v>
      </c>
      <c r="AG10496" s="153"/>
      <c r="AH10496" s="153"/>
      <c r="AI10496" t="s">
        <v>201</v>
      </c>
      <c r="AJ10496" t="s">
        <v>17878</v>
      </c>
      <c r="AK10496" s="9" t="str">
        <f>VLOOKUP(Y10496,zdroj!D:AJ,33,0)</f>
        <v>katA</v>
      </c>
    </row>
    <row r="10497" spans="8:37" x14ac:dyDescent="0.25">
      <c r="H10497" s="8"/>
      <c r="I10497" s="8"/>
      <c r="N10497" s="23"/>
      <c r="O10497" s="24"/>
      <c r="P10497" s="19"/>
      <c r="Q10497" s="19"/>
      <c r="R10497" s="19"/>
      <c r="U10497" s="27"/>
      <c r="Y10497" s="9" t="s">
        <v>662</v>
      </c>
      <c r="Z10497" s="9" t="s">
        <v>462</v>
      </c>
      <c r="AA10497" s="9" t="s">
        <v>237</v>
      </c>
      <c r="AB10497" s="9">
        <v>14257700</v>
      </c>
      <c r="AC10497" s="9" t="s">
        <v>11271</v>
      </c>
      <c r="AD10497" s="9" t="s">
        <v>225</v>
      </c>
      <c r="AE10497" s="5">
        <f t="shared" si="348"/>
        <v>0</v>
      </c>
      <c r="AF10497" s="5" t="str">
        <f t="shared" si="349"/>
        <v>katA</v>
      </c>
      <c r="AG10497" s="153"/>
      <c r="AH10497" s="153"/>
      <c r="AI10497" t="s">
        <v>201</v>
      </c>
      <c r="AJ10497" t="s">
        <v>17878</v>
      </c>
      <c r="AK10497" s="9" t="str">
        <f>VLOOKUP(Y10497,zdroj!D:AJ,33,0)</f>
        <v>katA</v>
      </c>
    </row>
    <row r="10498" spans="8:37" x14ac:dyDescent="0.25">
      <c r="H10498" s="8"/>
      <c r="I10498" s="8"/>
      <c r="N10498" s="23"/>
      <c r="O10498" s="24"/>
      <c r="P10498" s="19"/>
      <c r="Q10498" s="19"/>
      <c r="R10498" s="19"/>
      <c r="U10498" s="27"/>
      <c r="Y10498" s="9" t="s">
        <v>662</v>
      </c>
      <c r="Z10498" s="9" t="s">
        <v>462</v>
      </c>
      <c r="AA10498" s="9" t="s">
        <v>237</v>
      </c>
      <c r="AB10498" s="9">
        <v>14257718</v>
      </c>
      <c r="AC10498" s="9" t="s">
        <v>11272</v>
      </c>
      <c r="AD10498" s="9" t="s">
        <v>225</v>
      </c>
      <c r="AE10498" s="5">
        <f t="shared" si="348"/>
        <v>0</v>
      </c>
      <c r="AF10498" s="5" t="str">
        <f t="shared" si="349"/>
        <v>katA</v>
      </c>
      <c r="AG10498" s="153"/>
      <c r="AH10498" s="153"/>
      <c r="AI10498" t="s">
        <v>201</v>
      </c>
      <c r="AJ10498" t="s">
        <v>17878</v>
      </c>
      <c r="AK10498" s="9" t="str">
        <f>VLOOKUP(Y10498,zdroj!D:AJ,33,0)</f>
        <v>katA</v>
      </c>
    </row>
    <row r="10499" spans="8:37" x14ac:dyDescent="0.25">
      <c r="H10499" s="8"/>
      <c r="I10499" s="8"/>
      <c r="N10499" s="23"/>
      <c r="O10499" s="24"/>
      <c r="P10499" s="19"/>
      <c r="Q10499" s="19"/>
      <c r="R10499" s="19"/>
      <c r="U10499" s="27"/>
      <c r="Y10499" s="9" t="s">
        <v>662</v>
      </c>
      <c r="Z10499" s="9" t="s">
        <v>462</v>
      </c>
      <c r="AA10499" s="9" t="s">
        <v>237</v>
      </c>
      <c r="AB10499" s="9">
        <v>14257726</v>
      </c>
      <c r="AC10499" s="9" t="s">
        <v>11273</v>
      </c>
      <c r="AD10499" s="9" t="s">
        <v>225</v>
      </c>
      <c r="AE10499" s="5">
        <f t="shared" si="348"/>
        <v>0</v>
      </c>
      <c r="AF10499" s="5" t="str">
        <f t="shared" si="349"/>
        <v>katA</v>
      </c>
      <c r="AG10499" s="153"/>
      <c r="AH10499" s="153"/>
      <c r="AI10499" t="s">
        <v>201</v>
      </c>
      <c r="AJ10499" t="s">
        <v>17878</v>
      </c>
      <c r="AK10499" s="9" t="str">
        <f>VLOOKUP(Y10499,zdroj!D:AJ,33,0)</f>
        <v>katA</v>
      </c>
    </row>
    <row r="10500" spans="8:37" x14ac:dyDescent="0.25">
      <c r="H10500" s="8"/>
      <c r="I10500" s="8"/>
      <c r="N10500" s="23"/>
      <c r="O10500" s="24"/>
      <c r="P10500" s="19"/>
      <c r="Q10500" s="19"/>
      <c r="R10500" s="19"/>
      <c r="U10500" s="27"/>
      <c r="Y10500" s="9" t="s">
        <v>662</v>
      </c>
      <c r="Z10500" s="9" t="s">
        <v>462</v>
      </c>
      <c r="AA10500" s="9" t="s">
        <v>237</v>
      </c>
      <c r="AB10500" s="9">
        <v>14257106</v>
      </c>
      <c r="AC10500" s="9" t="s">
        <v>11274</v>
      </c>
      <c r="AD10500" s="9" t="s">
        <v>225</v>
      </c>
      <c r="AE10500" s="5">
        <f t="shared" si="348"/>
        <v>0</v>
      </c>
      <c r="AF10500" s="5" t="str">
        <f t="shared" si="349"/>
        <v>katA</v>
      </c>
      <c r="AG10500" s="153"/>
      <c r="AH10500" s="153"/>
      <c r="AI10500" t="s">
        <v>201</v>
      </c>
      <c r="AJ10500" t="s">
        <v>17878</v>
      </c>
      <c r="AK10500" s="9" t="str">
        <f>VLOOKUP(Y10500,zdroj!D:AJ,33,0)</f>
        <v>katA</v>
      </c>
    </row>
    <row r="10501" spans="8:37" x14ac:dyDescent="0.25">
      <c r="H10501" s="8"/>
      <c r="I10501" s="8"/>
      <c r="N10501" s="23"/>
      <c r="O10501" s="24"/>
      <c r="P10501" s="19"/>
      <c r="Q10501" s="19"/>
      <c r="R10501" s="19"/>
      <c r="U10501" s="27"/>
      <c r="Y10501" s="9" t="s">
        <v>662</v>
      </c>
      <c r="Z10501" s="9" t="s">
        <v>462</v>
      </c>
      <c r="AA10501" s="9" t="s">
        <v>237</v>
      </c>
      <c r="AB10501" s="9">
        <v>14257734</v>
      </c>
      <c r="AC10501" s="9" t="s">
        <v>11275</v>
      </c>
      <c r="AD10501" s="9" t="s">
        <v>225</v>
      </c>
      <c r="AE10501" s="5">
        <f t="shared" si="348"/>
        <v>0</v>
      </c>
      <c r="AF10501" s="5" t="str">
        <f t="shared" si="349"/>
        <v>katA</v>
      </c>
      <c r="AG10501" s="153"/>
      <c r="AH10501" s="153"/>
      <c r="AI10501" t="s">
        <v>201</v>
      </c>
      <c r="AJ10501" t="s">
        <v>17878</v>
      </c>
      <c r="AK10501" s="9" t="str">
        <f>VLOOKUP(Y10501,zdroj!D:AJ,33,0)</f>
        <v>katA</v>
      </c>
    </row>
    <row r="10502" spans="8:37" x14ac:dyDescent="0.25">
      <c r="H10502" s="8"/>
      <c r="I10502" s="8"/>
      <c r="N10502" s="23"/>
      <c r="O10502" s="24"/>
      <c r="P10502" s="19"/>
      <c r="Q10502" s="19"/>
      <c r="R10502" s="19"/>
      <c r="U10502" s="27"/>
      <c r="Y10502" s="9" t="s">
        <v>662</v>
      </c>
      <c r="Z10502" s="9" t="s">
        <v>462</v>
      </c>
      <c r="AA10502" s="9" t="s">
        <v>237</v>
      </c>
      <c r="AB10502" s="9">
        <v>14257742</v>
      </c>
      <c r="AC10502" s="9" t="s">
        <v>11276</v>
      </c>
      <c r="AD10502" s="9" t="s">
        <v>225</v>
      </c>
      <c r="AE10502" s="5">
        <f t="shared" si="348"/>
        <v>0</v>
      </c>
      <c r="AF10502" s="5" t="str">
        <f t="shared" si="349"/>
        <v>katA</v>
      </c>
      <c r="AG10502" s="153"/>
      <c r="AH10502" s="153"/>
      <c r="AI10502" t="s">
        <v>201</v>
      </c>
      <c r="AJ10502" t="s">
        <v>17878</v>
      </c>
      <c r="AK10502" s="9" t="str">
        <f>VLOOKUP(Y10502,zdroj!D:AJ,33,0)</f>
        <v>katA</v>
      </c>
    </row>
    <row r="10503" spans="8:37" x14ac:dyDescent="0.25">
      <c r="H10503" s="8"/>
      <c r="I10503" s="8"/>
      <c r="N10503" s="23"/>
      <c r="O10503" s="24"/>
      <c r="P10503" s="19"/>
      <c r="Q10503" s="19"/>
      <c r="R10503" s="19"/>
      <c r="U10503" s="27"/>
      <c r="Y10503" s="9" t="s">
        <v>662</v>
      </c>
      <c r="Z10503" s="9" t="s">
        <v>462</v>
      </c>
      <c r="AA10503" s="9" t="s">
        <v>237</v>
      </c>
      <c r="AB10503" s="9">
        <v>14257751</v>
      </c>
      <c r="AC10503" s="9" t="s">
        <v>11277</v>
      </c>
      <c r="AD10503" s="9" t="s">
        <v>225</v>
      </c>
      <c r="AE10503" s="5">
        <f t="shared" si="348"/>
        <v>0</v>
      </c>
      <c r="AF10503" s="5" t="str">
        <f t="shared" si="349"/>
        <v>katA</v>
      </c>
      <c r="AG10503" s="153"/>
      <c r="AH10503" s="153"/>
      <c r="AI10503" t="s">
        <v>201</v>
      </c>
      <c r="AJ10503" t="s">
        <v>17878</v>
      </c>
      <c r="AK10503" s="9" t="str">
        <f>VLOOKUP(Y10503,zdroj!D:AJ,33,0)</f>
        <v>katA</v>
      </c>
    </row>
    <row r="10504" spans="8:37" x14ac:dyDescent="0.25">
      <c r="H10504" s="8"/>
      <c r="I10504" s="8"/>
      <c r="N10504" s="23"/>
      <c r="O10504" s="24"/>
      <c r="P10504" s="19"/>
      <c r="Q10504" s="19"/>
      <c r="R10504" s="19"/>
      <c r="U10504" s="27"/>
      <c r="Y10504" s="9" t="s">
        <v>662</v>
      </c>
      <c r="Z10504" s="9" t="s">
        <v>462</v>
      </c>
      <c r="AA10504" s="9" t="s">
        <v>237</v>
      </c>
      <c r="AB10504" s="9">
        <v>14257769</v>
      </c>
      <c r="AC10504" s="9" t="s">
        <v>11278</v>
      </c>
      <c r="AD10504" s="9" t="s">
        <v>225</v>
      </c>
      <c r="AE10504" s="5">
        <f t="shared" si="348"/>
        <v>0</v>
      </c>
      <c r="AF10504" s="5" t="str">
        <f t="shared" si="349"/>
        <v>katA</v>
      </c>
      <c r="AG10504" s="153"/>
      <c r="AH10504" s="153"/>
      <c r="AI10504" t="s">
        <v>201</v>
      </c>
      <c r="AJ10504" t="s">
        <v>17878</v>
      </c>
      <c r="AK10504" s="9" t="str">
        <f>VLOOKUP(Y10504,zdroj!D:AJ,33,0)</f>
        <v>katA</v>
      </c>
    </row>
    <row r="10505" spans="8:37" x14ac:dyDescent="0.25">
      <c r="H10505" s="8"/>
      <c r="I10505" s="8"/>
      <c r="N10505" s="23"/>
      <c r="O10505" s="24"/>
      <c r="P10505" s="19"/>
      <c r="Q10505" s="19"/>
      <c r="R10505" s="19"/>
      <c r="U10505" s="27"/>
      <c r="Y10505" s="9" t="s">
        <v>662</v>
      </c>
      <c r="Z10505" s="9" t="s">
        <v>462</v>
      </c>
      <c r="AA10505" s="9" t="s">
        <v>237</v>
      </c>
      <c r="AB10505" s="9">
        <v>14257777</v>
      </c>
      <c r="AC10505" s="9" t="s">
        <v>11279</v>
      </c>
      <c r="AD10505" s="9" t="s">
        <v>225</v>
      </c>
      <c r="AE10505" s="5">
        <f t="shared" si="348"/>
        <v>0</v>
      </c>
      <c r="AF10505" s="5" t="str">
        <f t="shared" si="349"/>
        <v>katA</v>
      </c>
      <c r="AG10505" s="153"/>
      <c r="AH10505" s="153"/>
      <c r="AI10505" t="s">
        <v>201</v>
      </c>
      <c r="AJ10505" t="s">
        <v>17878</v>
      </c>
      <c r="AK10505" s="9" t="str">
        <f>VLOOKUP(Y10505,zdroj!D:AJ,33,0)</f>
        <v>katA</v>
      </c>
    </row>
    <row r="10506" spans="8:37" x14ac:dyDescent="0.25">
      <c r="H10506" s="8"/>
      <c r="I10506" s="8"/>
      <c r="N10506" s="23"/>
      <c r="O10506" s="24"/>
      <c r="P10506" s="19"/>
      <c r="Q10506" s="19"/>
      <c r="R10506" s="19"/>
      <c r="U10506" s="27"/>
      <c r="Y10506" s="9" t="s">
        <v>662</v>
      </c>
      <c r="Z10506" s="9" t="s">
        <v>462</v>
      </c>
      <c r="AA10506" s="9" t="s">
        <v>237</v>
      </c>
      <c r="AB10506" s="9">
        <v>14257785</v>
      </c>
      <c r="AC10506" s="9" t="s">
        <v>11280</v>
      </c>
      <c r="AD10506" s="9" t="s">
        <v>225</v>
      </c>
      <c r="AE10506" s="5">
        <f t="shared" ref="AE10506:AE10569" si="350">VLOOKUP(Y10506,K:T,10,0)</f>
        <v>0</v>
      </c>
      <c r="AF10506" s="5" t="str">
        <f t="shared" ref="AF10506:AF10569" si="351">IF(AE10506="A",IF(AD10506="katA","katB",AD10506),AD10506)</f>
        <v>katA</v>
      </c>
      <c r="AG10506" s="153"/>
      <c r="AH10506" s="153"/>
      <c r="AI10506" t="s">
        <v>201</v>
      </c>
      <c r="AJ10506" t="s">
        <v>17878</v>
      </c>
      <c r="AK10506" s="9" t="str">
        <f>VLOOKUP(Y10506,zdroj!D:AJ,33,0)</f>
        <v>katA</v>
      </c>
    </row>
    <row r="10507" spans="8:37" x14ac:dyDescent="0.25">
      <c r="H10507" s="8"/>
      <c r="I10507" s="8"/>
      <c r="N10507" s="23"/>
      <c r="O10507" s="24"/>
      <c r="P10507" s="19"/>
      <c r="Q10507" s="19"/>
      <c r="R10507" s="19"/>
      <c r="U10507" s="27"/>
      <c r="Y10507" s="9" t="s">
        <v>662</v>
      </c>
      <c r="Z10507" s="9" t="s">
        <v>462</v>
      </c>
      <c r="AA10507" s="9" t="s">
        <v>237</v>
      </c>
      <c r="AB10507" s="9">
        <v>14257793</v>
      </c>
      <c r="AC10507" s="9" t="s">
        <v>11281</v>
      </c>
      <c r="AD10507" s="9" t="s">
        <v>225</v>
      </c>
      <c r="AE10507" s="5">
        <f t="shared" si="350"/>
        <v>0</v>
      </c>
      <c r="AF10507" s="5" t="str">
        <f t="shared" si="351"/>
        <v>katA</v>
      </c>
      <c r="AG10507" s="153"/>
      <c r="AH10507" s="153"/>
      <c r="AI10507" t="s">
        <v>201</v>
      </c>
      <c r="AJ10507" t="s">
        <v>17878</v>
      </c>
      <c r="AK10507" s="9" t="str">
        <f>VLOOKUP(Y10507,zdroj!D:AJ,33,0)</f>
        <v>katA</v>
      </c>
    </row>
    <row r="10508" spans="8:37" x14ac:dyDescent="0.25">
      <c r="H10508" s="8"/>
      <c r="I10508" s="8"/>
      <c r="N10508" s="23"/>
      <c r="O10508" s="24"/>
      <c r="P10508" s="19"/>
      <c r="Q10508" s="19"/>
      <c r="R10508" s="19"/>
      <c r="U10508" s="27"/>
      <c r="Y10508" s="9" t="s">
        <v>662</v>
      </c>
      <c r="Z10508" s="9" t="s">
        <v>462</v>
      </c>
      <c r="AA10508" s="9" t="s">
        <v>237</v>
      </c>
      <c r="AB10508" s="9">
        <v>14257807</v>
      </c>
      <c r="AC10508" s="9" t="s">
        <v>11282</v>
      </c>
      <c r="AD10508" s="9" t="s">
        <v>225</v>
      </c>
      <c r="AE10508" s="5">
        <f t="shared" si="350"/>
        <v>0</v>
      </c>
      <c r="AF10508" s="5" t="str">
        <f t="shared" si="351"/>
        <v>katA</v>
      </c>
      <c r="AG10508" s="153"/>
      <c r="AH10508" s="153"/>
      <c r="AI10508" t="s">
        <v>201</v>
      </c>
      <c r="AJ10508" t="s">
        <v>17878</v>
      </c>
      <c r="AK10508" s="9" t="str">
        <f>VLOOKUP(Y10508,zdroj!D:AJ,33,0)</f>
        <v>katA</v>
      </c>
    </row>
    <row r="10509" spans="8:37" x14ac:dyDescent="0.25">
      <c r="H10509" s="8"/>
      <c r="I10509" s="8"/>
      <c r="N10509" s="23"/>
      <c r="O10509" s="24"/>
      <c r="P10509" s="19"/>
      <c r="Q10509" s="19"/>
      <c r="R10509" s="19"/>
      <c r="U10509" s="27"/>
      <c r="Y10509" s="9" t="s">
        <v>662</v>
      </c>
      <c r="Z10509" s="9" t="s">
        <v>462</v>
      </c>
      <c r="AA10509" s="9" t="s">
        <v>237</v>
      </c>
      <c r="AB10509" s="9">
        <v>14257815</v>
      </c>
      <c r="AC10509" s="9" t="s">
        <v>11283</v>
      </c>
      <c r="AD10509" s="9" t="s">
        <v>225</v>
      </c>
      <c r="AE10509" s="5">
        <f t="shared" si="350"/>
        <v>0</v>
      </c>
      <c r="AF10509" s="5" t="str">
        <f t="shared" si="351"/>
        <v>katA</v>
      </c>
      <c r="AG10509" s="153"/>
      <c r="AH10509" s="153"/>
      <c r="AI10509" t="s">
        <v>201</v>
      </c>
      <c r="AJ10509" t="s">
        <v>17878</v>
      </c>
      <c r="AK10509" s="9" t="str">
        <f>VLOOKUP(Y10509,zdroj!D:AJ,33,0)</f>
        <v>katA</v>
      </c>
    </row>
    <row r="10510" spans="8:37" x14ac:dyDescent="0.25">
      <c r="H10510" s="8"/>
      <c r="I10510" s="8"/>
      <c r="N10510" s="23"/>
      <c r="O10510" s="24"/>
      <c r="P10510" s="19"/>
      <c r="Q10510" s="19"/>
      <c r="R10510" s="19"/>
      <c r="U10510" s="27"/>
      <c r="Y10510" s="9" t="s">
        <v>662</v>
      </c>
      <c r="Z10510" s="9" t="s">
        <v>462</v>
      </c>
      <c r="AA10510" s="9" t="s">
        <v>237</v>
      </c>
      <c r="AB10510" s="9">
        <v>14257823</v>
      </c>
      <c r="AC10510" s="9" t="s">
        <v>11284</v>
      </c>
      <c r="AD10510" s="9" t="s">
        <v>225</v>
      </c>
      <c r="AE10510" s="5">
        <f t="shared" si="350"/>
        <v>0</v>
      </c>
      <c r="AF10510" s="5" t="str">
        <f t="shared" si="351"/>
        <v>katA</v>
      </c>
      <c r="AG10510" s="153"/>
      <c r="AH10510" s="153"/>
      <c r="AI10510" t="s">
        <v>201</v>
      </c>
      <c r="AJ10510" t="s">
        <v>17878</v>
      </c>
      <c r="AK10510" s="9" t="str">
        <f>VLOOKUP(Y10510,zdroj!D:AJ,33,0)</f>
        <v>katA</v>
      </c>
    </row>
    <row r="10511" spans="8:37" x14ac:dyDescent="0.25">
      <c r="H10511" s="8"/>
      <c r="I10511" s="8"/>
      <c r="N10511" s="23"/>
      <c r="O10511" s="24"/>
      <c r="P10511" s="19"/>
      <c r="Q10511" s="19"/>
      <c r="R10511" s="19"/>
      <c r="U10511" s="27"/>
      <c r="Y10511" s="9" t="s">
        <v>662</v>
      </c>
      <c r="Z10511" s="9" t="s">
        <v>462</v>
      </c>
      <c r="AA10511" s="9" t="s">
        <v>237</v>
      </c>
      <c r="AB10511" s="9">
        <v>14257114</v>
      </c>
      <c r="AC10511" s="9" t="s">
        <v>11285</v>
      </c>
      <c r="AD10511" s="9" t="s">
        <v>225</v>
      </c>
      <c r="AE10511" s="5">
        <f t="shared" si="350"/>
        <v>0</v>
      </c>
      <c r="AF10511" s="5" t="str">
        <f t="shared" si="351"/>
        <v>katA</v>
      </c>
      <c r="AG10511" s="153"/>
      <c r="AH10511" s="153"/>
      <c r="AI10511" t="s">
        <v>201</v>
      </c>
      <c r="AJ10511" t="s">
        <v>17878</v>
      </c>
      <c r="AK10511" s="9" t="str">
        <f>VLOOKUP(Y10511,zdroj!D:AJ,33,0)</f>
        <v>katA</v>
      </c>
    </row>
    <row r="10512" spans="8:37" x14ac:dyDescent="0.25">
      <c r="H10512" s="8"/>
      <c r="I10512" s="8"/>
      <c r="N10512" s="23"/>
      <c r="O10512" s="24"/>
      <c r="P10512" s="19"/>
      <c r="Q10512" s="19"/>
      <c r="R10512" s="19"/>
      <c r="U10512" s="27"/>
      <c r="Y10512" s="9" t="s">
        <v>662</v>
      </c>
      <c r="Z10512" s="9" t="s">
        <v>462</v>
      </c>
      <c r="AA10512" s="9" t="s">
        <v>237</v>
      </c>
      <c r="AB10512" s="9">
        <v>14257831</v>
      </c>
      <c r="AC10512" s="9" t="s">
        <v>11286</v>
      </c>
      <c r="AD10512" s="9" t="s">
        <v>231</v>
      </c>
      <c r="AE10512" s="5">
        <f t="shared" si="350"/>
        <v>0</v>
      </c>
      <c r="AF10512" s="5" t="str">
        <f t="shared" si="351"/>
        <v>katB</v>
      </c>
      <c r="AG10512" s="153"/>
      <c r="AH10512" s="153"/>
      <c r="AI10512" t="s">
        <v>201</v>
      </c>
      <c r="AJ10512" t="s">
        <v>17878</v>
      </c>
      <c r="AK10512" s="9" t="str">
        <f>VLOOKUP(Y10512,zdroj!D:AJ,33,0)</f>
        <v>katA</v>
      </c>
    </row>
    <row r="10513" spans="8:37" x14ac:dyDescent="0.25">
      <c r="H10513" s="8"/>
      <c r="I10513" s="8"/>
      <c r="N10513" s="23"/>
      <c r="O10513" s="24"/>
      <c r="P10513" s="19"/>
      <c r="Q10513" s="19"/>
      <c r="R10513" s="19"/>
      <c r="U10513" s="27"/>
      <c r="Y10513" s="9" t="s">
        <v>662</v>
      </c>
      <c r="Z10513" s="9" t="s">
        <v>462</v>
      </c>
      <c r="AA10513" s="9" t="s">
        <v>237</v>
      </c>
      <c r="AB10513" s="9">
        <v>14257840</v>
      </c>
      <c r="AC10513" s="9" t="s">
        <v>11287</v>
      </c>
      <c r="AD10513" s="9" t="s">
        <v>225</v>
      </c>
      <c r="AE10513" s="5">
        <f t="shared" si="350"/>
        <v>0</v>
      </c>
      <c r="AF10513" s="5" t="str">
        <f t="shared" si="351"/>
        <v>katA</v>
      </c>
      <c r="AG10513" s="153"/>
      <c r="AH10513" s="153"/>
      <c r="AI10513" t="s">
        <v>201</v>
      </c>
      <c r="AJ10513" t="s">
        <v>17878</v>
      </c>
      <c r="AK10513" s="9" t="str">
        <f>VLOOKUP(Y10513,zdroj!D:AJ,33,0)</f>
        <v>katA</v>
      </c>
    </row>
    <row r="10514" spans="8:37" x14ac:dyDescent="0.25">
      <c r="H10514" s="8"/>
      <c r="I10514" s="8"/>
      <c r="N10514" s="23"/>
      <c r="O10514" s="24"/>
      <c r="P10514" s="19"/>
      <c r="Q10514" s="19"/>
      <c r="R10514" s="19"/>
      <c r="U10514" s="27"/>
      <c r="Y10514" s="9" t="s">
        <v>662</v>
      </c>
      <c r="Z10514" s="9" t="s">
        <v>462</v>
      </c>
      <c r="AA10514" s="9" t="s">
        <v>237</v>
      </c>
      <c r="AB10514" s="9">
        <v>14257858</v>
      </c>
      <c r="AC10514" s="9" t="s">
        <v>11288</v>
      </c>
      <c r="AD10514" s="9" t="s">
        <v>225</v>
      </c>
      <c r="AE10514" s="5">
        <f t="shared" si="350"/>
        <v>0</v>
      </c>
      <c r="AF10514" s="5" t="str">
        <f t="shared" si="351"/>
        <v>katA</v>
      </c>
      <c r="AG10514" s="153"/>
      <c r="AH10514" s="153"/>
      <c r="AI10514" t="s">
        <v>201</v>
      </c>
      <c r="AJ10514" t="s">
        <v>17878</v>
      </c>
      <c r="AK10514" s="9" t="str">
        <f>VLOOKUP(Y10514,zdroj!D:AJ,33,0)</f>
        <v>katA</v>
      </c>
    </row>
    <row r="10515" spans="8:37" x14ac:dyDescent="0.25">
      <c r="H10515" s="8"/>
      <c r="I10515" s="8"/>
      <c r="N10515" s="23"/>
      <c r="O10515" s="24"/>
      <c r="P10515" s="19"/>
      <c r="Q10515" s="19"/>
      <c r="R10515" s="19"/>
      <c r="U10515" s="27"/>
      <c r="Y10515" s="9" t="s">
        <v>662</v>
      </c>
      <c r="Z10515" s="9" t="s">
        <v>462</v>
      </c>
      <c r="AA10515" s="9" t="s">
        <v>237</v>
      </c>
      <c r="AB10515" s="9">
        <v>14257866</v>
      </c>
      <c r="AC10515" s="9" t="s">
        <v>11289</v>
      </c>
      <c r="AD10515" s="9" t="s">
        <v>225</v>
      </c>
      <c r="AE10515" s="5">
        <f t="shared" si="350"/>
        <v>0</v>
      </c>
      <c r="AF10515" s="5" t="str">
        <f t="shared" si="351"/>
        <v>katA</v>
      </c>
      <c r="AG10515" s="153"/>
      <c r="AH10515" s="153"/>
      <c r="AI10515" t="s">
        <v>201</v>
      </c>
      <c r="AJ10515" t="s">
        <v>17878</v>
      </c>
      <c r="AK10515" s="9" t="str">
        <f>VLOOKUP(Y10515,zdroj!D:AJ,33,0)</f>
        <v>katA</v>
      </c>
    </row>
    <row r="10516" spans="8:37" x14ac:dyDescent="0.25">
      <c r="H10516" s="8"/>
      <c r="I10516" s="8"/>
      <c r="N10516" s="23"/>
      <c r="O10516" s="24"/>
      <c r="P10516" s="19"/>
      <c r="Q10516" s="19"/>
      <c r="R10516" s="19"/>
      <c r="U10516" s="27"/>
      <c r="Y10516" s="9" t="s">
        <v>662</v>
      </c>
      <c r="Z10516" s="9" t="s">
        <v>462</v>
      </c>
      <c r="AA10516" s="9" t="s">
        <v>237</v>
      </c>
      <c r="AB10516" s="9">
        <v>14257874</v>
      </c>
      <c r="AC10516" s="9" t="s">
        <v>11290</v>
      </c>
      <c r="AD10516" s="9" t="s">
        <v>225</v>
      </c>
      <c r="AE10516" s="5">
        <f t="shared" si="350"/>
        <v>0</v>
      </c>
      <c r="AF10516" s="5" t="str">
        <f t="shared" si="351"/>
        <v>katA</v>
      </c>
      <c r="AG10516" s="153"/>
      <c r="AH10516" s="153"/>
      <c r="AI10516" t="s">
        <v>201</v>
      </c>
      <c r="AJ10516" t="s">
        <v>17878</v>
      </c>
      <c r="AK10516" s="9" t="str">
        <f>VLOOKUP(Y10516,zdroj!D:AJ,33,0)</f>
        <v>katA</v>
      </c>
    </row>
    <row r="10517" spans="8:37" x14ac:dyDescent="0.25">
      <c r="H10517" s="8"/>
      <c r="I10517" s="8"/>
      <c r="N10517" s="23"/>
      <c r="O10517" s="24"/>
      <c r="P10517" s="19"/>
      <c r="Q10517" s="19"/>
      <c r="R10517" s="19"/>
      <c r="U10517" s="27"/>
      <c r="Y10517" s="9" t="s">
        <v>662</v>
      </c>
      <c r="Z10517" s="9" t="s">
        <v>462</v>
      </c>
      <c r="AA10517" s="9" t="s">
        <v>237</v>
      </c>
      <c r="AB10517" s="9">
        <v>14257882</v>
      </c>
      <c r="AC10517" s="9" t="s">
        <v>11291</v>
      </c>
      <c r="AD10517" s="9" t="s">
        <v>800</v>
      </c>
      <c r="AE10517" s="5">
        <f t="shared" si="350"/>
        <v>0</v>
      </c>
      <c r="AF10517" s="5" t="str">
        <f t="shared" si="351"/>
        <v>Pokryto</v>
      </c>
      <c r="AG10517" s="153"/>
      <c r="AH10517" s="153"/>
      <c r="AI10517" t="s">
        <v>201</v>
      </c>
      <c r="AJ10517" t="s">
        <v>800</v>
      </c>
      <c r="AK10517" s="9" t="str">
        <f>VLOOKUP(Y10517,zdroj!D:AJ,33,0)</f>
        <v>katA</v>
      </c>
    </row>
    <row r="10518" spans="8:37" x14ac:dyDescent="0.25">
      <c r="H10518" s="8"/>
      <c r="I10518" s="8"/>
      <c r="N10518" s="23"/>
      <c r="O10518" s="24"/>
      <c r="P10518" s="19"/>
      <c r="Q10518" s="19"/>
      <c r="R10518" s="19"/>
      <c r="U10518" s="27"/>
      <c r="Y10518" s="9" t="s">
        <v>662</v>
      </c>
      <c r="Z10518" s="9" t="s">
        <v>462</v>
      </c>
      <c r="AA10518" s="9" t="s">
        <v>237</v>
      </c>
      <c r="AB10518" s="9">
        <v>14257891</v>
      </c>
      <c r="AC10518" s="9" t="s">
        <v>11292</v>
      </c>
      <c r="AD10518" s="9" t="s">
        <v>225</v>
      </c>
      <c r="AE10518" s="5">
        <f t="shared" si="350"/>
        <v>0</v>
      </c>
      <c r="AF10518" s="5" t="str">
        <f t="shared" si="351"/>
        <v>katA</v>
      </c>
      <c r="AG10518" s="153"/>
      <c r="AH10518" s="153"/>
      <c r="AI10518" t="s">
        <v>201</v>
      </c>
      <c r="AJ10518" t="s">
        <v>17878</v>
      </c>
      <c r="AK10518" s="9" t="str">
        <f>VLOOKUP(Y10518,zdroj!D:AJ,33,0)</f>
        <v>katA</v>
      </c>
    </row>
    <row r="10519" spans="8:37" x14ac:dyDescent="0.25">
      <c r="H10519" s="8"/>
      <c r="I10519" s="8"/>
      <c r="N10519" s="23"/>
      <c r="O10519" s="24"/>
      <c r="P10519" s="19"/>
      <c r="Q10519" s="19"/>
      <c r="R10519" s="19"/>
      <c r="U10519" s="27"/>
      <c r="Y10519" s="9" t="s">
        <v>662</v>
      </c>
      <c r="Z10519" s="9" t="s">
        <v>462</v>
      </c>
      <c r="AA10519" s="9" t="s">
        <v>237</v>
      </c>
      <c r="AB10519" s="9">
        <v>73469581</v>
      </c>
      <c r="AC10519" s="9" t="s">
        <v>11293</v>
      </c>
      <c r="AD10519" s="9" t="s">
        <v>231</v>
      </c>
      <c r="AE10519" s="5">
        <f t="shared" si="350"/>
        <v>0</v>
      </c>
      <c r="AF10519" s="5" t="str">
        <f t="shared" si="351"/>
        <v>katB</v>
      </c>
      <c r="AG10519" s="153"/>
      <c r="AH10519" s="153"/>
      <c r="AI10519" t="s">
        <v>17880</v>
      </c>
      <c r="AJ10519" t="s">
        <v>17878</v>
      </c>
      <c r="AK10519" s="9" t="str">
        <f>VLOOKUP(Y10519,zdroj!D:AJ,33,0)</f>
        <v>katA</v>
      </c>
    </row>
    <row r="10520" spans="8:37" x14ac:dyDescent="0.25">
      <c r="H10520" s="8"/>
      <c r="I10520" s="8"/>
      <c r="N10520" s="23"/>
      <c r="O10520" s="24"/>
      <c r="P10520" s="19"/>
      <c r="Q10520" s="19"/>
      <c r="R10520" s="19"/>
      <c r="U10520" s="27"/>
      <c r="Y10520" s="9" t="s">
        <v>662</v>
      </c>
      <c r="Z10520" s="9" t="s">
        <v>462</v>
      </c>
      <c r="AA10520" s="9" t="s">
        <v>237</v>
      </c>
      <c r="AB10520" s="9">
        <v>80164102</v>
      </c>
      <c r="AC10520" s="9" t="s">
        <v>11294</v>
      </c>
      <c r="AD10520" s="9" t="s">
        <v>225</v>
      </c>
      <c r="AE10520" s="5">
        <f t="shared" si="350"/>
        <v>0</v>
      </c>
      <c r="AF10520" s="5" t="str">
        <f t="shared" si="351"/>
        <v>katA</v>
      </c>
      <c r="AG10520" s="153"/>
      <c r="AH10520" s="153"/>
      <c r="AI10520" t="s">
        <v>201</v>
      </c>
      <c r="AJ10520" t="s">
        <v>17878</v>
      </c>
      <c r="AK10520" s="9" t="str">
        <f>VLOOKUP(Y10520,zdroj!D:AJ,33,0)</f>
        <v>katA</v>
      </c>
    </row>
    <row r="10521" spans="8:37" x14ac:dyDescent="0.25">
      <c r="H10521" s="8"/>
      <c r="I10521" s="8"/>
      <c r="N10521" s="23"/>
      <c r="O10521" s="24"/>
      <c r="P10521" s="19"/>
      <c r="Q10521" s="19"/>
      <c r="R10521" s="19"/>
      <c r="U10521" s="27"/>
      <c r="Y10521" s="9" t="s">
        <v>663</v>
      </c>
      <c r="Z10521" s="9" t="s">
        <v>232</v>
      </c>
      <c r="AA10521" s="9" t="s">
        <v>198</v>
      </c>
      <c r="AB10521" s="9">
        <v>8068429</v>
      </c>
      <c r="AC10521" s="9" t="s">
        <v>11295</v>
      </c>
      <c r="AD10521" s="9" t="s">
        <v>231</v>
      </c>
      <c r="AE10521" s="5">
        <f t="shared" si="350"/>
        <v>0</v>
      </c>
      <c r="AF10521" s="5" t="str">
        <f t="shared" si="351"/>
        <v>katB</v>
      </c>
      <c r="AG10521" s="153"/>
      <c r="AH10521" s="153"/>
      <c r="AI10521" t="s">
        <v>229</v>
      </c>
      <c r="AJ10521" t="s">
        <v>17878</v>
      </c>
      <c r="AK10521" s="9" t="str">
        <f>VLOOKUP(Y10521,zdroj!D:AJ,33,0)</f>
        <v>katB</v>
      </c>
    </row>
    <row r="10522" spans="8:37" x14ac:dyDescent="0.25">
      <c r="H10522" s="8"/>
      <c r="I10522" s="8"/>
      <c r="N10522" s="23"/>
      <c r="O10522" s="24"/>
      <c r="P10522" s="19"/>
      <c r="Q10522" s="19"/>
      <c r="R10522" s="19"/>
      <c r="U10522" s="27"/>
      <c r="Y10522" s="9" t="s">
        <v>663</v>
      </c>
      <c r="Z10522" s="9" t="s">
        <v>232</v>
      </c>
      <c r="AA10522" s="9" t="s">
        <v>198</v>
      </c>
      <c r="AB10522" s="9">
        <v>8067350</v>
      </c>
      <c r="AC10522" s="9" t="s">
        <v>11296</v>
      </c>
      <c r="AD10522" s="9" t="s">
        <v>231</v>
      </c>
      <c r="AE10522" s="5">
        <f t="shared" si="350"/>
        <v>0</v>
      </c>
      <c r="AF10522" s="5" t="str">
        <f t="shared" si="351"/>
        <v>katB</v>
      </c>
      <c r="AG10522" s="153"/>
      <c r="AH10522" s="153"/>
      <c r="AI10522" t="s">
        <v>201</v>
      </c>
      <c r="AJ10522" t="s">
        <v>17878</v>
      </c>
      <c r="AK10522" s="9" t="str">
        <f>VLOOKUP(Y10522,zdroj!D:AJ,33,0)</f>
        <v>katB</v>
      </c>
    </row>
    <row r="10523" spans="8:37" x14ac:dyDescent="0.25">
      <c r="H10523" s="8"/>
      <c r="I10523" s="8"/>
      <c r="N10523" s="23"/>
      <c r="O10523" s="24"/>
      <c r="P10523" s="19"/>
      <c r="Q10523" s="19"/>
      <c r="R10523" s="19"/>
      <c r="U10523" s="27"/>
      <c r="Y10523" s="9" t="s">
        <v>663</v>
      </c>
      <c r="Z10523" s="9" t="s">
        <v>232</v>
      </c>
      <c r="AA10523" s="9" t="s">
        <v>198</v>
      </c>
      <c r="AB10523" s="9">
        <v>8067431</v>
      </c>
      <c r="AC10523" s="9" t="s">
        <v>11297</v>
      </c>
      <c r="AD10523" s="9" t="s">
        <v>231</v>
      </c>
      <c r="AE10523" s="5">
        <f t="shared" si="350"/>
        <v>0</v>
      </c>
      <c r="AF10523" s="5" t="str">
        <f t="shared" si="351"/>
        <v>katB</v>
      </c>
      <c r="AG10523" s="153"/>
      <c r="AH10523" s="153"/>
      <c r="AI10523" t="s">
        <v>201</v>
      </c>
      <c r="AJ10523" t="s">
        <v>17878</v>
      </c>
      <c r="AK10523" s="9" t="str">
        <f>VLOOKUP(Y10523,zdroj!D:AJ,33,0)</f>
        <v>katB</v>
      </c>
    </row>
    <row r="10524" spans="8:37" x14ac:dyDescent="0.25">
      <c r="H10524" s="8"/>
      <c r="I10524" s="8"/>
      <c r="N10524" s="23"/>
      <c r="O10524" s="24"/>
      <c r="P10524" s="19"/>
      <c r="Q10524" s="19"/>
      <c r="R10524" s="19"/>
      <c r="U10524" s="27"/>
      <c r="Y10524" s="9" t="s">
        <v>663</v>
      </c>
      <c r="Z10524" s="9" t="s">
        <v>232</v>
      </c>
      <c r="AA10524" s="9" t="s">
        <v>198</v>
      </c>
      <c r="AB10524" s="9">
        <v>8068283</v>
      </c>
      <c r="AC10524" s="9" t="s">
        <v>11298</v>
      </c>
      <c r="AD10524" s="9" t="s">
        <v>231</v>
      </c>
      <c r="AE10524" s="5">
        <f t="shared" si="350"/>
        <v>0</v>
      </c>
      <c r="AF10524" s="5" t="str">
        <f t="shared" si="351"/>
        <v>katB</v>
      </c>
      <c r="AG10524" s="153"/>
      <c r="AH10524" s="153"/>
      <c r="AI10524" t="s">
        <v>201</v>
      </c>
      <c r="AJ10524" t="s">
        <v>17878</v>
      </c>
      <c r="AK10524" s="9" t="str">
        <f>VLOOKUP(Y10524,zdroj!D:AJ,33,0)</f>
        <v>katB</v>
      </c>
    </row>
    <row r="10525" spans="8:37" x14ac:dyDescent="0.25">
      <c r="H10525" s="8"/>
      <c r="I10525" s="8"/>
      <c r="N10525" s="23"/>
      <c r="O10525" s="24"/>
      <c r="P10525" s="19"/>
      <c r="Q10525" s="19"/>
      <c r="R10525" s="19"/>
      <c r="U10525" s="27"/>
      <c r="Y10525" s="9" t="s">
        <v>663</v>
      </c>
      <c r="Z10525" s="9" t="s">
        <v>232</v>
      </c>
      <c r="AA10525" s="9" t="s">
        <v>198</v>
      </c>
      <c r="AB10525" s="9">
        <v>8068291</v>
      </c>
      <c r="AC10525" s="9" t="s">
        <v>11299</v>
      </c>
      <c r="AD10525" s="9" t="s">
        <v>231</v>
      </c>
      <c r="AE10525" s="5">
        <f t="shared" si="350"/>
        <v>0</v>
      </c>
      <c r="AF10525" s="5" t="str">
        <f t="shared" si="351"/>
        <v>katB</v>
      </c>
      <c r="AG10525" s="153"/>
      <c r="AH10525" s="153"/>
      <c r="AI10525" t="s">
        <v>201</v>
      </c>
      <c r="AJ10525" t="s">
        <v>17878</v>
      </c>
      <c r="AK10525" s="9" t="str">
        <f>VLOOKUP(Y10525,zdroj!D:AJ,33,0)</f>
        <v>katB</v>
      </c>
    </row>
    <row r="10526" spans="8:37" x14ac:dyDescent="0.25">
      <c r="H10526" s="8"/>
      <c r="I10526" s="8"/>
      <c r="N10526" s="23"/>
      <c r="O10526" s="24"/>
      <c r="P10526" s="19"/>
      <c r="Q10526" s="19"/>
      <c r="R10526" s="19"/>
      <c r="U10526" s="27"/>
      <c r="Y10526" s="9" t="s">
        <v>663</v>
      </c>
      <c r="Z10526" s="9" t="s">
        <v>232</v>
      </c>
      <c r="AA10526" s="9" t="s">
        <v>198</v>
      </c>
      <c r="AB10526" s="9">
        <v>8068305</v>
      </c>
      <c r="AC10526" s="9" t="s">
        <v>11300</v>
      </c>
      <c r="AD10526" s="9" t="s">
        <v>231</v>
      </c>
      <c r="AE10526" s="5">
        <f t="shared" si="350"/>
        <v>0</v>
      </c>
      <c r="AF10526" s="5" t="str">
        <f t="shared" si="351"/>
        <v>katB</v>
      </c>
      <c r="AG10526" s="153"/>
      <c r="AH10526" s="153"/>
      <c r="AI10526" t="s">
        <v>201</v>
      </c>
      <c r="AJ10526" t="s">
        <v>17878</v>
      </c>
      <c r="AK10526" s="9" t="str">
        <f>VLOOKUP(Y10526,zdroj!D:AJ,33,0)</f>
        <v>katB</v>
      </c>
    </row>
    <row r="10527" spans="8:37" x14ac:dyDescent="0.25">
      <c r="H10527" s="8"/>
      <c r="I10527" s="8"/>
      <c r="N10527" s="23"/>
      <c r="O10527" s="24"/>
      <c r="P10527" s="19"/>
      <c r="Q10527" s="19"/>
      <c r="R10527" s="19"/>
      <c r="U10527" s="27"/>
      <c r="Y10527" s="9" t="s">
        <v>663</v>
      </c>
      <c r="Z10527" s="9" t="s">
        <v>232</v>
      </c>
      <c r="AA10527" s="9" t="s">
        <v>198</v>
      </c>
      <c r="AB10527" s="9">
        <v>8068313</v>
      </c>
      <c r="AC10527" s="9" t="s">
        <v>11301</v>
      </c>
      <c r="AD10527" s="9" t="s">
        <v>231</v>
      </c>
      <c r="AE10527" s="5">
        <f t="shared" si="350"/>
        <v>0</v>
      </c>
      <c r="AF10527" s="5" t="str">
        <f t="shared" si="351"/>
        <v>katB</v>
      </c>
      <c r="AG10527" s="153"/>
      <c r="AH10527" s="153"/>
      <c r="AI10527" t="s">
        <v>201</v>
      </c>
      <c r="AJ10527" t="s">
        <v>17878</v>
      </c>
      <c r="AK10527" s="9" t="str">
        <f>VLOOKUP(Y10527,zdroj!D:AJ,33,0)</f>
        <v>katB</v>
      </c>
    </row>
    <row r="10528" spans="8:37" x14ac:dyDescent="0.25">
      <c r="H10528" s="8"/>
      <c r="I10528" s="8"/>
      <c r="N10528" s="23"/>
      <c r="O10528" s="24"/>
      <c r="P10528" s="19"/>
      <c r="Q10528" s="19"/>
      <c r="R10528" s="19"/>
      <c r="U10528" s="27"/>
      <c r="Y10528" s="9" t="s">
        <v>663</v>
      </c>
      <c r="Z10528" s="9" t="s">
        <v>232</v>
      </c>
      <c r="AA10528" s="9" t="s">
        <v>198</v>
      </c>
      <c r="AB10528" s="9">
        <v>8068321</v>
      </c>
      <c r="AC10528" s="9" t="s">
        <v>11302</v>
      </c>
      <c r="AD10528" s="9" t="s">
        <v>800</v>
      </c>
      <c r="AE10528" s="5">
        <f t="shared" si="350"/>
        <v>0</v>
      </c>
      <c r="AF10528" s="5" t="str">
        <f t="shared" si="351"/>
        <v>Pokryto</v>
      </c>
      <c r="AG10528" s="153"/>
      <c r="AH10528" s="153"/>
      <c r="AI10528" t="s">
        <v>201</v>
      </c>
      <c r="AJ10528" t="s">
        <v>800</v>
      </c>
      <c r="AK10528" s="9" t="str">
        <f>VLOOKUP(Y10528,zdroj!D:AJ,33,0)</f>
        <v>katB</v>
      </c>
    </row>
    <row r="10529" spans="8:37" x14ac:dyDescent="0.25">
      <c r="H10529" s="8"/>
      <c r="I10529" s="8"/>
      <c r="N10529" s="23"/>
      <c r="O10529" s="24"/>
      <c r="P10529" s="19"/>
      <c r="Q10529" s="19"/>
      <c r="R10529" s="19"/>
      <c r="U10529" s="27"/>
      <c r="Y10529" s="9" t="s">
        <v>663</v>
      </c>
      <c r="Z10529" s="9" t="s">
        <v>232</v>
      </c>
      <c r="AA10529" s="9" t="s">
        <v>198</v>
      </c>
      <c r="AB10529" s="9">
        <v>8068330</v>
      </c>
      <c r="AC10529" s="9" t="s">
        <v>11303</v>
      </c>
      <c r="AD10529" s="9" t="s">
        <v>231</v>
      </c>
      <c r="AE10529" s="5">
        <f t="shared" si="350"/>
        <v>0</v>
      </c>
      <c r="AF10529" s="5" t="str">
        <f t="shared" si="351"/>
        <v>katB</v>
      </c>
      <c r="AG10529" s="153"/>
      <c r="AH10529" s="153"/>
      <c r="AI10529" t="s">
        <v>201</v>
      </c>
      <c r="AJ10529" t="s">
        <v>17878</v>
      </c>
      <c r="AK10529" s="9" t="str">
        <f>VLOOKUP(Y10529,zdroj!D:AJ,33,0)</f>
        <v>katB</v>
      </c>
    </row>
    <row r="10530" spans="8:37" x14ac:dyDescent="0.25">
      <c r="H10530" s="8"/>
      <c r="I10530" s="8"/>
      <c r="N10530" s="23"/>
      <c r="O10530" s="24"/>
      <c r="P10530" s="19"/>
      <c r="Q10530" s="19"/>
      <c r="R10530" s="19"/>
      <c r="U10530" s="27"/>
      <c r="Y10530" s="9" t="s">
        <v>663</v>
      </c>
      <c r="Z10530" s="9" t="s">
        <v>232</v>
      </c>
      <c r="AA10530" s="9" t="s">
        <v>198</v>
      </c>
      <c r="AB10530" s="9">
        <v>8068348</v>
      </c>
      <c r="AC10530" s="9" t="s">
        <v>11304</v>
      </c>
      <c r="AD10530" s="9" t="s">
        <v>231</v>
      </c>
      <c r="AE10530" s="5">
        <f t="shared" si="350"/>
        <v>0</v>
      </c>
      <c r="AF10530" s="5" t="str">
        <f t="shared" si="351"/>
        <v>katB</v>
      </c>
      <c r="AG10530" s="153"/>
      <c r="AH10530" s="153"/>
      <c r="AI10530" t="s">
        <v>201</v>
      </c>
      <c r="AJ10530" t="s">
        <v>17878</v>
      </c>
      <c r="AK10530" s="9" t="str">
        <f>VLOOKUP(Y10530,zdroj!D:AJ,33,0)</f>
        <v>katB</v>
      </c>
    </row>
    <row r="10531" spans="8:37" x14ac:dyDescent="0.25">
      <c r="H10531" s="8"/>
      <c r="I10531" s="8"/>
      <c r="N10531" s="23"/>
      <c r="O10531" s="24"/>
      <c r="P10531" s="19"/>
      <c r="Q10531" s="19"/>
      <c r="R10531" s="19"/>
      <c r="U10531" s="27"/>
      <c r="Y10531" s="9" t="s">
        <v>663</v>
      </c>
      <c r="Z10531" s="9" t="s">
        <v>232</v>
      </c>
      <c r="AA10531" s="9" t="s">
        <v>198</v>
      </c>
      <c r="AB10531" s="9">
        <v>8068356</v>
      </c>
      <c r="AC10531" s="9" t="s">
        <v>11305</v>
      </c>
      <c r="AD10531" s="9" t="s">
        <v>231</v>
      </c>
      <c r="AE10531" s="5">
        <f t="shared" si="350"/>
        <v>0</v>
      </c>
      <c r="AF10531" s="5" t="str">
        <f t="shared" si="351"/>
        <v>katB</v>
      </c>
      <c r="AG10531" s="153"/>
      <c r="AH10531" s="153"/>
      <c r="AI10531" t="s">
        <v>201</v>
      </c>
      <c r="AJ10531" t="s">
        <v>17878</v>
      </c>
      <c r="AK10531" s="9" t="str">
        <f>VLOOKUP(Y10531,zdroj!D:AJ,33,0)</f>
        <v>katB</v>
      </c>
    </row>
    <row r="10532" spans="8:37" x14ac:dyDescent="0.25">
      <c r="H10532" s="8"/>
      <c r="I10532" s="8"/>
      <c r="N10532" s="23"/>
      <c r="O10532" s="24"/>
      <c r="P10532" s="19"/>
      <c r="Q10532" s="19"/>
      <c r="R10532" s="19"/>
      <c r="U10532" s="27"/>
      <c r="Y10532" s="9" t="s">
        <v>663</v>
      </c>
      <c r="Z10532" s="9" t="s">
        <v>232</v>
      </c>
      <c r="AA10532" s="9" t="s">
        <v>198</v>
      </c>
      <c r="AB10532" s="9">
        <v>8068364</v>
      </c>
      <c r="AC10532" s="9" t="s">
        <v>11306</v>
      </c>
      <c r="AD10532" s="9" t="s">
        <v>231</v>
      </c>
      <c r="AE10532" s="5">
        <f t="shared" si="350"/>
        <v>0</v>
      </c>
      <c r="AF10532" s="5" t="str">
        <f t="shared" si="351"/>
        <v>katB</v>
      </c>
      <c r="AG10532" s="153"/>
      <c r="AH10532" s="153"/>
      <c r="AI10532" t="s">
        <v>201</v>
      </c>
      <c r="AJ10532" t="s">
        <v>17878</v>
      </c>
      <c r="AK10532" s="9" t="str">
        <f>VLOOKUP(Y10532,zdroj!D:AJ,33,0)</f>
        <v>katB</v>
      </c>
    </row>
    <row r="10533" spans="8:37" x14ac:dyDescent="0.25">
      <c r="H10533" s="8"/>
      <c r="I10533" s="8"/>
      <c r="N10533" s="23"/>
      <c r="O10533" s="24"/>
      <c r="P10533" s="19"/>
      <c r="Q10533" s="19"/>
      <c r="R10533" s="19"/>
      <c r="U10533" s="27"/>
      <c r="Y10533" s="9" t="s">
        <v>663</v>
      </c>
      <c r="Z10533" s="9" t="s">
        <v>232</v>
      </c>
      <c r="AA10533" s="9" t="s">
        <v>198</v>
      </c>
      <c r="AB10533" s="9">
        <v>8068372</v>
      </c>
      <c r="AC10533" s="9" t="s">
        <v>11307</v>
      </c>
      <c r="AD10533" s="9" t="s">
        <v>231</v>
      </c>
      <c r="AE10533" s="5">
        <f t="shared" si="350"/>
        <v>0</v>
      </c>
      <c r="AF10533" s="5" t="str">
        <f t="shared" si="351"/>
        <v>katB</v>
      </c>
      <c r="AG10533" s="153"/>
      <c r="AH10533" s="153"/>
      <c r="AI10533" t="s">
        <v>201</v>
      </c>
      <c r="AJ10533" t="s">
        <v>17878</v>
      </c>
      <c r="AK10533" s="9" t="str">
        <f>VLOOKUP(Y10533,zdroj!D:AJ,33,0)</f>
        <v>katB</v>
      </c>
    </row>
    <row r="10534" spans="8:37" x14ac:dyDescent="0.25">
      <c r="H10534" s="8"/>
      <c r="I10534" s="8"/>
      <c r="N10534" s="23"/>
      <c r="O10534" s="24"/>
      <c r="P10534" s="19"/>
      <c r="Q10534" s="19"/>
      <c r="R10534" s="19"/>
      <c r="U10534" s="27"/>
      <c r="Y10534" s="9" t="s">
        <v>663</v>
      </c>
      <c r="Z10534" s="9" t="s">
        <v>232</v>
      </c>
      <c r="AA10534" s="9" t="s">
        <v>198</v>
      </c>
      <c r="AB10534" s="9">
        <v>8067449</v>
      </c>
      <c r="AC10534" s="9" t="s">
        <v>11308</v>
      </c>
      <c r="AD10534" s="9" t="s">
        <v>231</v>
      </c>
      <c r="AE10534" s="5">
        <f t="shared" si="350"/>
        <v>0</v>
      </c>
      <c r="AF10534" s="5" t="str">
        <f t="shared" si="351"/>
        <v>katB</v>
      </c>
      <c r="AG10534" s="153"/>
      <c r="AH10534" s="153"/>
      <c r="AI10534" t="s">
        <v>201</v>
      </c>
      <c r="AJ10534" t="s">
        <v>17878</v>
      </c>
      <c r="AK10534" s="9" t="str">
        <f>VLOOKUP(Y10534,zdroj!D:AJ,33,0)</f>
        <v>katB</v>
      </c>
    </row>
    <row r="10535" spans="8:37" x14ac:dyDescent="0.25">
      <c r="H10535" s="8"/>
      <c r="I10535" s="8"/>
      <c r="N10535" s="23"/>
      <c r="O10535" s="24"/>
      <c r="P10535" s="19"/>
      <c r="Q10535" s="19"/>
      <c r="R10535" s="19"/>
      <c r="U10535" s="27"/>
      <c r="Y10535" s="9" t="s">
        <v>663</v>
      </c>
      <c r="Z10535" s="9" t="s">
        <v>232</v>
      </c>
      <c r="AA10535" s="9" t="s">
        <v>198</v>
      </c>
      <c r="AB10535" s="9">
        <v>8068381</v>
      </c>
      <c r="AC10535" s="9" t="s">
        <v>11309</v>
      </c>
      <c r="AD10535" s="9" t="s">
        <v>231</v>
      </c>
      <c r="AE10535" s="5">
        <f t="shared" si="350"/>
        <v>0</v>
      </c>
      <c r="AF10535" s="5" t="str">
        <f t="shared" si="351"/>
        <v>katB</v>
      </c>
      <c r="AG10535" s="153"/>
      <c r="AH10535" s="153"/>
      <c r="AI10535" t="s">
        <v>201</v>
      </c>
      <c r="AJ10535" t="s">
        <v>17878</v>
      </c>
      <c r="AK10535" s="9" t="str">
        <f>VLOOKUP(Y10535,zdroj!D:AJ,33,0)</f>
        <v>katB</v>
      </c>
    </row>
    <row r="10536" spans="8:37" x14ac:dyDescent="0.25">
      <c r="H10536" s="8"/>
      <c r="I10536" s="8"/>
      <c r="N10536" s="23"/>
      <c r="O10536" s="24"/>
      <c r="P10536" s="19"/>
      <c r="Q10536" s="19"/>
      <c r="R10536" s="19"/>
      <c r="U10536" s="27"/>
      <c r="Y10536" s="9" t="s">
        <v>663</v>
      </c>
      <c r="Z10536" s="9" t="s">
        <v>232</v>
      </c>
      <c r="AA10536" s="9" t="s">
        <v>198</v>
      </c>
      <c r="AB10536" s="9">
        <v>8068399</v>
      </c>
      <c r="AC10536" s="9" t="s">
        <v>11310</v>
      </c>
      <c r="AD10536" s="9" t="s">
        <v>800</v>
      </c>
      <c r="AE10536" s="5">
        <f t="shared" si="350"/>
        <v>0</v>
      </c>
      <c r="AF10536" s="5" t="str">
        <f t="shared" si="351"/>
        <v>Pokryto</v>
      </c>
      <c r="AG10536" s="153"/>
      <c r="AH10536" s="153"/>
      <c r="AI10536" t="s">
        <v>201</v>
      </c>
      <c r="AJ10536" t="s">
        <v>800</v>
      </c>
      <c r="AK10536" s="9" t="str">
        <f>VLOOKUP(Y10536,zdroj!D:AJ,33,0)</f>
        <v>katB</v>
      </c>
    </row>
    <row r="10537" spans="8:37" x14ac:dyDescent="0.25">
      <c r="H10537" s="8"/>
      <c r="I10537" s="8"/>
      <c r="N10537" s="23"/>
      <c r="O10537" s="24"/>
      <c r="P10537" s="19"/>
      <c r="Q10537" s="19"/>
      <c r="R10537" s="19"/>
      <c r="U10537" s="27"/>
      <c r="Y10537" s="9" t="s">
        <v>663</v>
      </c>
      <c r="Z10537" s="9" t="s">
        <v>232</v>
      </c>
      <c r="AA10537" s="9" t="s">
        <v>198</v>
      </c>
      <c r="AB10537" s="9">
        <v>8068402</v>
      </c>
      <c r="AC10537" s="9" t="s">
        <v>11311</v>
      </c>
      <c r="AD10537" s="9" t="s">
        <v>231</v>
      </c>
      <c r="AE10537" s="5">
        <f t="shared" si="350"/>
        <v>0</v>
      </c>
      <c r="AF10537" s="5" t="str">
        <f t="shared" si="351"/>
        <v>katB</v>
      </c>
      <c r="AG10537" s="153"/>
      <c r="AH10537" s="153"/>
      <c r="AI10537" t="s">
        <v>201</v>
      </c>
      <c r="AJ10537" t="s">
        <v>17878</v>
      </c>
      <c r="AK10537" s="9" t="str">
        <f>VLOOKUP(Y10537,zdroj!D:AJ,33,0)</f>
        <v>katB</v>
      </c>
    </row>
    <row r="10538" spans="8:37" x14ac:dyDescent="0.25">
      <c r="H10538" s="8"/>
      <c r="I10538" s="8"/>
      <c r="N10538" s="23"/>
      <c r="O10538" s="24"/>
      <c r="P10538" s="19"/>
      <c r="Q10538" s="19"/>
      <c r="R10538" s="19"/>
      <c r="U10538" s="27"/>
      <c r="Y10538" s="9" t="s">
        <v>663</v>
      </c>
      <c r="Z10538" s="9" t="s">
        <v>232</v>
      </c>
      <c r="AA10538" s="9" t="s">
        <v>198</v>
      </c>
      <c r="AB10538" s="9">
        <v>8068411</v>
      </c>
      <c r="AC10538" s="9" t="s">
        <v>11312</v>
      </c>
      <c r="AD10538" s="9" t="s">
        <v>231</v>
      </c>
      <c r="AE10538" s="5">
        <f t="shared" si="350"/>
        <v>0</v>
      </c>
      <c r="AF10538" s="5" t="str">
        <f t="shared" si="351"/>
        <v>katB</v>
      </c>
      <c r="AG10538" s="153"/>
      <c r="AH10538" s="153"/>
      <c r="AI10538" t="s">
        <v>201</v>
      </c>
      <c r="AJ10538" t="s">
        <v>17878</v>
      </c>
      <c r="AK10538" s="9" t="str">
        <f>VLOOKUP(Y10538,zdroj!D:AJ,33,0)</f>
        <v>katB</v>
      </c>
    </row>
    <row r="10539" spans="8:37" x14ac:dyDescent="0.25">
      <c r="H10539" s="8"/>
      <c r="I10539" s="8"/>
      <c r="N10539" s="23"/>
      <c r="O10539" s="24"/>
      <c r="P10539" s="19"/>
      <c r="Q10539" s="19"/>
      <c r="R10539" s="19"/>
      <c r="U10539" s="27"/>
      <c r="Y10539" s="9" t="s">
        <v>663</v>
      </c>
      <c r="Z10539" s="9" t="s">
        <v>232</v>
      </c>
      <c r="AA10539" s="9" t="s">
        <v>198</v>
      </c>
      <c r="AB10539" s="9">
        <v>26002566</v>
      </c>
      <c r="AC10539" s="9" t="s">
        <v>11313</v>
      </c>
      <c r="AD10539" s="9" t="s">
        <v>231</v>
      </c>
      <c r="AE10539" s="5">
        <f t="shared" si="350"/>
        <v>0</v>
      </c>
      <c r="AF10539" s="5" t="str">
        <f t="shared" si="351"/>
        <v>katB</v>
      </c>
      <c r="AG10539" s="153"/>
      <c r="AH10539" s="153"/>
      <c r="AI10539" t="s">
        <v>201</v>
      </c>
      <c r="AJ10539" t="s">
        <v>17878</v>
      </c>
      <c r="AK10539" s="9" t="str">
        <f>VLOOKUP(Y10539,zdroj!D:AJ,33,0)</f>
        <v>katB</v>
      </c>
    </row>
    <row r="10540" spans="8:37" x14ac:dyDescent="0.25">
      <c r="H10540" s="8"/>
      <c r="I10540" s="8"/>
      <c r="N10540" s="23"/>
      <c r="O10540" s="24"/>
      <c r="P10540" s="19"/>
      <c r="Q10540" s="19"/>
      <c r="R10540" s="19"/>
      <c r="U10540" s="27"/>
      <c r="Y10540" s="9" t="s">
        <v>663</v>
      </c>
      <c r="Z10540" s="9" t="s">
        <v>232</v>
      </c>
      <c r="AA10540" s="9" t="s">
        <v>198</v>
      </c>
      <c r="AB10540" s="9">
        <v>26669188</v>
      </c>
      <c r="AC10540" s="9" t="s">
        <v>11314</v>
      </c>
      <c r="AD10540" s="9" t="s">
        <v>231</v>
      </c>
      <c r="AE10540" s="5">
        <f t="shared" si="350"/>
        <v>0</v>
      </c>
      <c r="AF10540" s="5" t="str">
        <f t="shared" si="351"/>
        <v>katB</v>
      </c>
      <c r="AG10540" s="153"/>
      <c r="AH10540" s="153"/>
      <c r="AI10540" t="s">
        <v>229</v>
      </c>
      <c r="AJ10540" t="s">
        <v>17878</v>
      </c>
      <c r="AK10540" s="9" t="str">
        <f>VLOOKUP(Y10540,zdroj!D:AJ,33,0)</f>
        <v>katB</v>
      </c>
    </row>
    <row r="10541" spans="8:37" x14ac:dyDescent="0.25">
      <c r="H10541" s="8"/>
      <c r="I10541" s="8"/>
      <c r="N10541" s="23"/>
      <c r="O10541" s="24"/>
      <c r="P10541" s="19"/>
      <c r="Q10541" s="19"/>
      <c r="R10541" s="19"/>
      <c r="U10541" s="27"/>
      <c r="Y10541" s="9" t="s">
        <v>663</v>
      </c>
      <c r="Z10541" s="9" t="s">
        <v>232</v>
      </c>
      <c r="AA10541" s="9" t="s">
        <v>198</v>
      </c>
      <c r="AB10541" s="9">
        <v>26775298</v>
      </c>
      <c r="AC10541" s="9" t="s">
        <v>11315</v>
      </c>
      <c r="AD10541" s="9" t="s">
        <v>231</v>
      </c>
      <c r="AE10541" s="5">
        <f t="shared" si="350"/>
        <v>0</v>
      </c>
      <c r="AF10541" s="5" t="str">
        <f t="shared" si="351"/>
        <v>katB</v>
      </c>
      <c r="AG10541" s="153"/>
      <c r="AH10541" s="153"/>
      <c r="AI10541" t="s">
        <v>17880</v>
      </c>
      <c r="AJ10541" t="s">
        <v>17878</v>
      </c>
      <c r="AK10541" s="9" t="str">
        <f>VLOOKUP(Y10541,zdroj!D:AJ,33,0)</f>
        <v>katB</v>
      </c>
    </row>
    <row r="10542" spans="8:37" x14ac:dyDescent="0.25">
      <c r="H10542" s="8"/>
      <c r="I10542" s="8"/>
      <c r="N10542" s="23"/>
      <c r="O10542" s="24"/>
      <c r="P10542" s="19"/>
      <c r="Q10542" s="19"/>
      <c r="R10542" s="19"/>
      <c r="U10542" s="27"/>
      <c r="Y10542" s="9" t="s">
        <v>663</v>
      </c>
      <c r="Z10542" s="9" t="s">
        <v>232</v>
      </c>
      <c r="AA10542" s="9" t="s">
        <v>198</v>
      </c>
      <c r="AB10542" s="9">
        <v>27844994</v>
      </c>
      <c r="AC10542" s="9" t="s">
        <v>11316</v>
      </c>
      <c r="AD10542" s="9" t="s">
        <v>231</v>
      </c>
      <c r="AE10542" s="5">
        <f t="shared" si="350"/>
        <v>0</v>
      </c>
      <c r="AF10542" s="5" t="str">
        <f t="shared" si="351"/>
        <v>katB</v>
      </c>
      <c r="AG10542" s="153"/>
      <c r="AH10542" s="153"/>
      <c r="AI10542" t="s">
        <v>201</v>
      </c>
      <c r="AJ10542" t="s">
        <v>17878</v>
      </c>
      <c r="AK10542" s="9" t="str">
        <f>VLOOKUP(Y10542,zdroj!D:AJ,33,0)</f>
        <v>katB</v>
      </c>
    </row>
    <row r="10543" spans="8:37" x14ac:dyDescent="0.25">
      <c r="H10543" s="8"/>
      <c r="I10543" s="8"/>
      <c r="N10543" s="23"/>
      <c r="O10543" s="24"/>
      <c r="P10543" s="19"/>
      <c r="Q10543" s="19"/>
      <c r="R10543" s="19"/>
      <c r="U10543" s="27"/>
      <c r="Y10543" s="9" t="s">
        <v>663</v>
      </c>
      <c r="Z10543" s="9" t="s">
        <v>232</v>
      </c>
      <c r="AA10543" s="9" t="s">
        <v>198</v>
      </c>
      <c r="AB10543" s="9">
        <v>70836124</v>
      </c>
      <c r="AC10543" s="9" t="s">
        <v>11317</v>
      </c>
      <c r="AD10543" s="9" t="s">
        <v>231</v>
      </c>
      <c r="AE10543" s="5">
        <f t="shared" si="350"/>
        <v>0</v>
      </c>
      <c r="AF10543" s="5" t="str">
        <f t="shared" si="351"/>
        <v>katB</v>
      </c>
      <c r="AG10543" s="153"/>
      <c r="AH10543" s="153"/>
      <c r="AI10543" t="s">
        <v>201</v>
      </c>
      <c r="AJ10543" t="s">
        <v>17878</v>
      </c>
      <c r="AK10543" s="9" t="str">
        <f>VLOOKUP(Y10543,zdroj!D:AJ,33,0)</f>
        <v>katB</v>
      </c>
    </row>
    <row r="10544" spans="8:37" x14ac:dyDescent="0.25">
      <c r="H10544" s="8"/>
      <c r="I10544" s="8"/>
      <c r="N10544" s="23"/>
      <c r="O10544" s="24"/>
      <c r="P10544" s="19"/>
      <c r="Q10544" s="19"/>
      <c r="R10544" s="19"/>
      <c r="U10544" s="27"/>
      <c r="Y10544" s="9" t="s">
        <v>663</v>
      </c>
      <c r="Z10544" s="9" t="s">
        <v>232</v>
      </c>
      <c r="AA10544" s="9" t="s">
        <v>198</v>
      </c>
      <c r="AB10544" s="9">
        <v>74887653</v>
      </c>
      <c r="AC10544" s="9" t="s">
        <v>11318</v>
      </c>
      <c r="AD10544" s="9" t="s">
        <v>231</v>
      </c>
      <c r="AE10544" s="5">
        <f t="shared" si="350"/>
        <v>0</v>
      </c>
      <c r="AF10544" s="5" t="str">
        <f t="shared" si="351"/>
        <v>katB</v>
      </c>
      <c r="AG10544" s="153"/>
      <c r="AH10544" s="153"/>
      <c r="AI10544" t="s">
        <v>201</v>
      </c>
      <c r="AJ10544" t="s">
        <v>17878</v>
      </c>
      <c r="AK10544" s="9" t="str">
        <f>VLOOKUP(Y10544,zdroj!D:AJ,33,0)</f>
        <v>katB</v>
      </c>
    </row>
    <row r="10545" spans="8:37" x14ac:dyDescent="0.25">
      <c r="H10545" s="8"/>
      <c r="I10545" s="8"/>
      <c r="N10545" s="23"/>
      <c r="O10545" s="24"/>
      <c r="P10545" s="19"/>
      <c r="Q10545" s="19"/>
      <c r="R10545" s="19"/>
      <c r="U10545" s="27"/>
      <c r="Y10545" s="9" t="s">
        <v>663</v>
      </c>
      <c r="Z10545" s="9" t="s">
        <v>232</v>
      </c>
      <c r="AA10545" s="9" t="s">
        <v>198</v>
      </c>
      <c r="AB10545" s="9">
        <v>8067457</v>
      </c>
      <c r="AC10545" s="9" t="s">
        <v>11319</v>
      </c>
      <c r="AD10545" s="9" t="s">
        <v>231</v>
      </c>
      <c r="AE10545" s="5">
        <f t="shared" si="350"/>
        <v>0</v>
      </c>
      <c r="AF10545" s="5" t="str">
        <f t="shared" si="351"/>
        <v>katB</v>
      </c>
      <c r="AG10545" s="153"/>
      <c r="AH10545" s="153"/>
      <c r="AI10545" t="s">
        <v>201</v>
      </c>
      <c r="AJ10545" t="s">
        <v>17878</v>
      </c>
      <c r="AK10545" s="9" t="str">
        <f>VLOOKUP(Y10545,zdroj!D:AJ,33,0)</f>
        <v>katB</v>
      </c>
    </row>
    <row r="10546" spans="8:37" x14ac:dyDescent="0.25">
      <c r="H10546" s="8"/>
      <c r="I10546" s="8"/>
      <c r="N10546" s="23"/>
      <c r="O10546" s="24"/>
      <c r="P10546" s="19"/>
      <c r="Q10546" s="19"/>
      <c r="R10546" s="19"/>
      <c r="U10546" s="27"/>
      <c r="Y10546" s="9" t="s">
        <v>663</v>
      </c>
      <c r="Z10546" s="9" t="s">
        <v>232</v>
      </c>
      <c r="AA10546" s="9" t="s">
        <v>198</v>
      </c>
      <c r="AB10546" s="9">
        <v>75298813</v>
      </c>
      <c r="AC10546" s="9" t="s">
        <v>11320</v>
      </c>
      <c r="AD10546" s="9" t="s">
        <v>231</v>
      </c>
      <c r="AE10546" s="5">
        <f t="shared" si="350"/>
        <v>0</v>
      </c>
      <c r="AF10546" s="5" t="str">
        <f t="shared" si="351"/>
        <v>katB</v>
      </c>
      <c r="AG10546" s="153"/>
      <c r="AH10546" s="153"/>
      <c r="AI10546" t="s">
        <v>201</v>
      </c>
      <c r="AJ10546" t="s">
        <v>17878</v>
      </c>
      <c r="AK10546" s="9" t="str">
        <f>VLOOKUP(Y10546,zdroj!D:AJ,33,0)</f>
        <v>katB</v>
      </c>
    </row>
    <row r="10547" spans="8:37" x14ac:dyDescent="0.25">
      <c r="H10547" s="8"/>
      <c r="I10547" s="8"/>
      <c r="N10547" s="23"/>
      <c r="O10547" s="24"/>
      <c r="P10547" s="19"/>
      <c r="Q10547" s="19"/>
      <c r="R10547" s="19"/>
      <c r="U10547" s="27"/>
      <c r="Y10547" s="9" t="s">
        <v>663</v>
      </c>
      <c r="Z10547" s="9" t="s">
        <v>232</v>
      </c>
      <c r="AA10547" s="9" t="s">
        <v>198</v>
      </c>
      <c r="AB10547" s="9">
        <v>78785944</v>
      </c>
      <c r="AC10547" s="9" t="s">
        <v>11321</v>
      </c>
      <c r="AD10547" s="9" t="s">
        <v>231</v>
      </c>
      <c r="AE10547" s="5">
        <f t="shared" si="350"/>
        <v>0</v>
      </c>
      <c r="AF10547" s="5" t="str">
        <f t="shared" si="351"/>
        <v>katB</v>
      </c>
      <c r="AG10547" s="153"/>
      <c r="AH10547" s="153"/>
      <c r="AI10547" t="s">
        <v>201</v>
      </c>
      <c r="AJ10547" t="s">
        <v>17878</v>
      </c>
      <c r="AK10547" s="9" t="str">
        <f>VLOOKUP(Y10547,zdroj!D:AJ,33,0)</f>
        <v>katB</v>
      </c>
    </row>
    <row r="10548" spans="8:37" x14ac:dyDescent="0.25">
      <c r="H10548" s="8"/>
      <c r="I10548" s="8"/>
      <c r="N10548" s="23"/>
      <c r="O10548" s="24"/>
      <c r="P10548" s="19"/>
      <c r="Q10548" s="19"/>
      <c r="R10548" s="19"/>
      <c r="U10548" s="27"/>
      <c r="Y10548" s="9" t="s">
        <v>663</v>
      </c>
      <c r="Z10548" s="9" t="s">
        <v>232</v>
      </c>
      <c r="AA10548" s="9" t="s">
        <v>198</v>
      </c>
      <c r="AB10548" s="9">
        <v>79988792</v>
      </c>
      <c r="AC10548" s="9" t="s">
        <v>11322</v>
      </c>
      <c r="AD10548" s="9" t="s">
        <v>231</v>
      </c>
      <c r="AE10548" s="5">
        <f t="shared" si="350"/>
        <v>0</v>
      </c>
      <c r="AF10548" s="5" t="str">
        <f t="shared" si="351"/>
        <v>katB</v>
      </c>
      <c r="AG10548" s="153"/>
      <c r="AH10548" s="153"/>
      <c r="AI10548" t="s">
        <v>201</v>
      </c>
      <c r="AJ10548" t="s">
        <v>17878</v>
      </c>
      <c r="AK10548" s="9" t="str">
        <f>VLOOKUP(Y10548,zdroj!D:AJ,33,0)</f>
        <v>katB</v>
      </c>
    </row>
    <row r="10549" spans="8:37" x14ac:dyDescent="0.25">
      <c r="H10549" s="8"/>
      <c r="I10549" s="8"/>
      <c r="N10549" s="23"/>
      <c r="O10549" s="24"/>
      <c r="P10549" s="19"/>
      <c r="Q10549" s="19"/>
      <c r="R10549" s="19"/>
      <c r="U10549" s="27"/>
      <c r="Y10549" s="9" t="s">
        <v>663</v>
      </c>
      <c r="Z10549" s="9" t="s">
        <v>232</v>
      </c>
      <c r="AA10549" s="9" t="s">
        <v>198</v>
      </c>
      <c r="AB10549" s="9">
        <v>8067465</v>
      </c>
      <c r="AC10549" s="9" t="s">
        <v>11323</v>
      </c>
      <c r="AD10549" s="9" t="s">
        <v>231</v>
      </c>
      <c r="AE10549" s="5">
        <f t="shared" si="350"/>
        <v>0</v>
      </c>
      <c r="AF10549" s="5" t="str">
        <f t="shared" si="351"/>
        <v>katB</v>
      </c>
      <c r="AG10549" s="153"/>
      <c r="AH10549" s="153"/>
      <c r="AI10549" t="s">
        <v>201</v>
      </c>
      <c r="AJ10549" t="s">
        <v>17878</v>
      </c>
      <c r="AK10549" s="9" t="str">
        <f>VLOOKUP(Y10549,zdroj!D:AJ,33,0)</f>
        <v>katB</v>
      </c>
    </row>
    <row r="10550" spans="8:37" x14ac:dyDescent="0.25">
      <c r="H10550" s="8"/>
      <c r="I10550" s="8"/>
      <c r="N10550" s="23"/>
      <c r="O10550" s="24"/>
      <c r="P10550" s="19"/>
      <c r="Q10550" s="19"/>
      <c r="R10550" s="19"/>
      <c r="U10550" s="27"/>
      <c r="Y10550" s="9" t="s">
        <v>663</v>
      </c>
      <c r="Z10550" s="9" t="s">
        <v>232</v>
      </c>
      <c r="AA10550" s="9" t="s">
        <v>198</v>
      </c>
      <c r="AB10550" s="9">
        <v>8067473</v>
      </c>
      <c r="AC10550" s="9" t="s">
        <v>11324</v>
      </c>
      <c r="AD10550" s="9" t="s">
        <v>231</v>
      </c>
      <c r="AE10550" s="5">
        <f t="shared" si="350"/>
        <v>0</v>
      </c>
      <c r="AF10550" s="5" t="str">
        <f t="shared" si="351"/>
        <v>katB</v>
      </c>
      <c r="AG10550" s="153"/>
      <c r="AH10550" s="153"/>
      <c r="AI10550" t="s">
        <v>201</v>
      </c>
      <c r="AJ10550" t="s">
        <v>17878</v>
      </c>
      <c r="AK10550" s="9" t="str">
        <f>VLOOKUP(Y10550,zdroj!D:AJ,33,0)</f>
        <v>katB</v>
      </c>
    </row>
    <row r="10551" spans="8:37" x14ac:dyDescent="0.25">
      <c r="H10551" s="8"/>
      <c r="I10551" s="8"/>
      <c r="N10551" s="23"/>
      <c r="O10551" s="24"/>
      <c r="P10551" s="19"/>
      <c r="Q10551" s="19"/>
      <c r="R10551" s="19"/>
      <c r="U10551" s="27"/>
      <c r="Y10551" s="9" t="s">
        <v>663</v>
      </c>
      <c r="Z10551" s="9" t="s">
        <v>232</v>
      </c>
      <c r="AA10551" s="9" t="s">
        <v>198</v>
      </c>
      <c r="AB10551" s="9">
        <v>8067481</v>
      </c>
      <c r="AC10551" s="9" t="s">
        <v>11325</v>
      </c>
      <c r="AD10551" s="9" t="s">
        <v>231</v>
      </c>
      <c r="AE10551" s="5">
        <f t="shared" si="350"/>
        <v>0</v>
      </c>
      <c r="AF10551" s="5" t="str">
        <f t="shared" si="351"/>
        <v>katB</v>
      </c>
      <c r="AG10551" s="153"/>
      <c r="AH10551" s="153"/>
      <c r="AI10551" t="s">
        <v>201</v>
      </c>
      <c r="AJ10551" t="s">
        <v>17878</v>
      </c>
      <c r="AK10551" s="9" t="str">
        <f>VLOOKUP(Y10551,zdroj!D:AJ,33,0)</f>
        <v>katB</v>
      </c>
    </row>
    <row r="10552" spans="8:37" x14ac:dyDescent="0.25">
      <c r="H10552" s="8"/>
      <c r="I10552" s="8"/>
      <c r="N10552" s="23"/>
      <c r="O10552" s="24"/>
      <c r="P10552" s="19"/>
      <c r="Q10552" s="19"/>
      <c r="R10552" s="19"/>
      <c r="U10552" s="27"/>
      <c r="Y10552" s="9" t="s">
        <v>663</v>
      </c>
      <c r="Z10552" s="9" t="s">
        <v>232</v>
      </c>
      <c r="AA10552" s="9" t="s">
        <v>198</v>
      </c>
      <c r="AB10552" s="9">
        <v>8067490</v>
      </c>
      <c r="AC10552" s="9" t="s">
        <v>11326</v>
      </c>
      <c r="AD10552" s="9" t="s">
        <v>231</v>
      </c>
      <c r="AE10552" s="5">
        <f t="shared" si="350"/>
        <v>0</v>
      </c>
      <c r="AF10552" s="5" t="str">
        <f t="shared" si="351"/>
        <v>katB</v>
      </c>
      <c r="AG10552" s="153"/>
      <c r="AH10552" s="153"/>
      <c r="AI10552" t="s">
        <v>201</v>
      </c>
      <c r="AJ10552" t="s">
        <v>17878</v>
      </c>
      <c r="AK10552" s="9" t="str">
        <f>VLOOKUP(Y10552,zdroj!D:AJ,33,0)</f>
        <v>katB</v>
      </c>
    </row>
    <row r="10553" spans="8:37" x14ac:dyDescent="0.25">
      <c r="H10553" s="8"/>
      <c r="I10553" s="8"/>
      <c r="N10553" s="23"/>
      <c r="O10553" s="24"/>
      <c r="P10553" s="19"/>
      <c r="Q10553" s="19"/>
      <c r="R10553" s="19"/>
      <c r="U10553" s="27"/>
      <c r="Y10553" s="9" t="s">
        <v>663</v>
      </c>
      <c r="Z10553" s="9" t="s">
        <v>232</v>
      </c>
      <c r="AA10553" s="9" t="s">
        <v>198</v>
      </c>
      <c r="AB10553" s="9">
        <v>8067503</v>
      </c>
      <c r="AC10553" s="9" t="s">
        <v>11327</v>
      </c>
      <c r="AD10553" s="9" t="s">
        <v>231</v>
      </c>
      <c r="AE10553" s="5">
        <f t="shared" si="350"/>
        <v>0</v>
      </c>
      <c r="AF10553" s="5" t="str">
        <f t="shared" si="351"/>
        <v>katB</v>
      </c>
      <c r="AG10553" s="153"/>
      <c r="AH10553" s="153"/>
      <c r="AI10553" t="s">
        <v>201</v>
      </c>
      <c r="AJ10553" t="s">
        <v>17878</v>
      </c>
      <c r="AK10553" s="9" t="str">
        <f>VLOOKUP(Y10553,zdroj!D:AJ,33,0)</f>
        <v>katB</v>
      </c>
    </row>
    <row r="10554" spans="8:37" x14ac:dyDescent="0.25">
      <c r="H10554" s="8"/>
      <c r="I10554" s="8"/>
      <c r="N10554" s="23"/>
      <c r="O10554" s="24"/>
      <c r="P10554" s="19"/>
      <c r="Q10554" s="19"/>
      <c r="R10554" s="19"/>
      <c r="U10554" s="27"/>
      <c r="Y10554" s="9" t="s">
        <v>663</v>
      </c>
      <c r="Z10554" s="9" t="s">
        <v>232</v>
      </c>
      <c r="AA10554" s="9" t="s">
        <v>198</v>
      </c>
      <c r="AB10554" s="9">
        <v>8067511</v>
      </c>
      <c r="AC10554" s="9" t="s">
        <v>11328</v>
      </c>
      <c r="AD10554" s="9" t="s">
        <v>231</v>
      </c>
      <c r="AE10554" s="5">
        <f t="shared" si="350"/>
        <v>0</v>
      </c>
      <c r="AF10554" s="5" t="str">
        <f t="shared" si="351"/>
        <v>katB</v>
      </c>
      <c r="AG10554" s="153"/>
      <c r="AH10554" s="153"/>
      <c r="AI10554" t="s">
        <v>201</v>
      </c>
      <c r="AJ10554" t="s">
        <v>17878</v>
      </c>
      <c r="AK10554" s="9" t="str">
        <f>VLOOKUP(Y10554,zdroj!D:AJ,33,0)</f>
        <v>katB</v>
      </c>
    </row>
    <row r="10555" spans="8:37" x14ac:dyDescent="0.25">
      <c r="H10555" s="8"/>
      <c r="I10555" s="8"/>
      <c r="N10555" s="23"/>
      <c r="O10555" s="24"/>
      <c r="P10555" s="19"/>
      <c r="Q10555" s="19"/>
      <c r="R10555" s="19"/>
      <c r="U10555" s="27"/>
      <c r="Y10555" s="9" t="s">
        <v>663</v>
      </c>
      <c r="Z10555" s="9" t="s">
        <v>232</v>
      </c>
      <c r="AA10555" s="9" t="s">
        <v>198</v>
      </c>
      <c r="AB10555" s="9">
        <v>8067520</v>
      </c>
      <c r="AC10555" s="9" t="s">
        <v>11329</v>
      </c>
      <c r="AD10555" s="9" t="s">
        <v>231</v>
      </c>
      <c r="AE10555" s="5">
        <f t="shared" si="350"/>
        <v>0</v>
      </c>
      <c r="AF10555" s="5" t="str">
        <f t="shared" si="351"/>
        <v>katB</v>
      </c>
      <c r="AG10555" s="153"/>
      <c r="AH10555" s="153"/>
      <c r="AI10555" t="s">
        <v>201</v>
      </c>
      <c r="AJ10555" t="s">
        <v>17878</v>
      </c>
      <c r="AK10555" s="9" t="str">
        <f>VLOOKUP(Y10555,zdroj!D:AJ,33,0)</f>
        <v>katB</v>
      </c>
    </row>
    <row r="10556" spans="8:37" x14ac:dyDescent="0.25">
      <c r="H10556" s="8"/>
      <c r="I10556" s="8"/>
      <c r="N10556" s="23"/>
      <c r="O10556" s="24"/>
      <c r="P10556" s="19"/>
      <c r="Q10556" s="19"/>
      <c r="R10556" s="19"/>
      <c r="U10556" s="27"/>
      <c r="Y10556" s="9" t="s">
        <v>663</v>
      </c>
      <c r="Z10556" s="9" t="s">
        <v>232</v>
      </c>
      <c r="AA10556" s="9" t="s">
        <v>198</v>
      </c>
      <c r="AB10556" s="9">
        <v>8067368</v>
      </c>
      <c r="AC10556" s="9" t="s">
        <v>11330</v>
      </c>
      <c r="AD10556" s="9" t="s">
        <v>231</v>
      </c>
      <c r="AE10556" s="5">
        <f t="shared" si="350"/>
        <v>0</v>
      </c>
      <c r="AF10556" s="5" t="str">
        <f t="shared" si="351"/>
        <v>katB</v>
      </c>
      <c r="AG10556" s="153"/>
      <c r="AH10556" s="153"/>
      <c r="AI10556" t="s">
        <v>201</v>
      </c>
      <c r="AJ10556" t="s">
        <v>17878</v>
      </c>
      <c r="AK10556" s="9" t="str">
        <f>VLOOKUP(Y10556,zdroj!D:AJ,33,0)</f>
        <v>katB</v>
      </c>
    </row>
    <row r="10557" spans="8:37" x14ac:dyDescent="0.25">
      <c r="H10557" s="8"/>
      <c r="I10557" s="8"/>
      <c r="N10557" s="23"/>
      <c r="O10557" s="24"/>
      <c r="P10557" s="19"/>
      <c r="Q10557" s="19"/>
      <c r="R10557" s="19"/>
      <c r="U10557" s="27"/>
      <c r="Y10557" s="9" t="s">
        <v>663</v>
      </c>
      <c r="Z10557" s="9" t="s">
        <v>232</v>
      </c>
      <c r="AA10557" s="9" t="s">
        <v>198</v>
      </c>
      <c r="AB10557" s="9">
        <v>8067538</v>
      </c>
      <c r="AC10557" s="9" t="s">
        <v>11331</v>
      </c>
      <c r="AD10557" s="9" t="s">
        <v>231</v>
      </c>
      <c r="AE10557" s="5">
        <f t="shared" si="350"/>
        <v>0</v>
      </c>
      <c r="AF10557" s="5" t="str">
        <f t="shared" si="351"/>
        <v>katB</v>
      </c>
      <c r="AG10557" s="153"/>
      <c r="AH10557" s="153"/>
      <c r="AI10557" t="s">
        <v>201</v>
      </c>
      <c r="AJ10557" t="s">
        <v>17878</v>
      </c>
      <c r="AK10557" s="9" t="str">
        <f>VLOOKUP(Y10557,zdroj!D:AJ,33,0)</f>
        <v>katB</v>
      </c>
    </row>
    <row r="10558" spans="8:37" x14ac:dyDescent="0.25">
      <c r="H10558" s="8"/>
      <c r="I10558" s="8"/>
      <c r="N10558" s="23"/>
      <c r="O10558" s="24"/>
      <c r="P10558" s="19"/>
      <c r="Q10558" s="19"/>
      <c r="R10558" s="19"/>
      <c r="U10558" s="27"/>
      <c r="Y10558" s="9" t="s">
        <v>663</v>
      </c>
      <c r="Z10558" s="9" t="s">
        <v>232</v>
      </c>
      <c r="AA10558" s="9" t="s">
        <v>198</v>
      </c>
      <c r="AB10558" s="9">
        <v>8067546</v>
      </c>
      <c r="AC10558" s="9" t="s">
        <v>11332</v>
      </c>
      <c r="AD10558" s="9" t="s">
        <v>231</v>
      </c>
      <c r="AE10558" s="5">
        <f t="shared" si="350"/>
        <v>0</v>
      </c>
      <c r="AF10558" s="5" t="str">
        <f t="shared" si="351"/>
        <v>katB</v>
      </c>
      <c r="AG10558" s="153"/>
      <c r="AH10558" s="153"/>
      <c r="AI10558" t="s">
        <v>201</v>
      </c>
      <c r="AJ10558" t="s">
        <v>17878</v>
      </c>
      <c r="AK10558" s="9" t="str">
        <f>VLOOKUP(Y10558,zdroj!D:AJ,33,0)</f>
        <v>katB</v>
      </c>
    </row>
    <row r="10559" spans="8:37" x14ac:dyDescent="0.25">
      <c r="H10559" s="8"/>
      <c r="I10559" s="8"/>
      <c r="N10559" s="23"/>
      <c r="O10559" s="24"/>
      <c r="P10559" s="19"/>
      <c r="Q10559" s="19"/>
      <c r="R10559" s="19"/>
      <c r="U10559" s="27"/>
      <c r="Y10559" s="9" t="s">
        <v>663</v>
      </c>
      <c r="Z10559" s="9" t="s">
        <v>232</v>
      </c>
      <c r="AA10559" s="9" t="s">
        <v>198</v>
      </c>
      <c r="AB10559" s="9">
        <v>8067554</v>
      </c>
      <c r="AC10559" s="9" t="s">
        <v>11333</v>
      </c>
      <c r="AD10559" s="9" t="s">
        <v>231</v>
      </c>
      <c r="AE10559" s="5">
        <f t="shared" si="350"/>
        <v>0</v>
      </c>
      <c r="AF10559" s="5" t="str">
        <f t="shared" si="351"/>
        <v>katB</v>
      </c>
      <c r="AG10559" s="153"/>
      <c r="AH10559" s="153"/>
      <c r="AI10559" t="s">
        <v>201</v>
      </c>
      <c r="AJ10559" t="s">
        <v>17878</v>
      </c>
      <c r="AK10559" s="9" t="str">
        <f>VLOOKUP(Y10559,zdroj!D:AJ,33,0)</f>
        <v>katB</v>
      </c>
    </row>
    <row r="10560" spans="8:37" x14ac:dyDescent="0.25">
      <c r="H10560" s="8"/>
      <c r="I10560" s="8"/>
      <c r="N10560" s="23"/>
      <c r="O10560" s="24"/>
      <c r="P10560" s="19"/>
      <c r="Q10560" s="19"/>
      <c r="R10560" s="19"/>
      <c r="U10560" s="27"/>
      <c r="Y10560" s="9" t="s">
        <v>663</v>
      </c>
      <c r="Z10560" s="9" t="s">
        <v>232</v>
      </c>
      <c r="AA10560" s="9" t="s">
        <v>198</v>
      </c>
      <c r="AB10560" s="9">
        <v>8067562</v>
      </c>
      <c r="AC10560" s="9" t="s">
        <v>11334</v>
      </c>
      <c r="AD10560" s="9" t="s">
        <v>231</v>
      </c>
      <c r="AE10560" s="5">
        <f t="shared" si="350"/>
        <v>0</v>
      </c>
      <c r="AF10560" s="5" t="str">
        <f t="shared" si="351"/>
        <v>katB</v>
      </c>
      <c r="AG10560" s="153"/>
      <c r="AH10560" s="153"/>
      <c r="AI10560" t="s">
        <v>201</v>
      </c>
      <c r="AJ10560" t="s">
        <v>17878</v>
      </c>
      <c r="AK10560" s="9" t="str">
        <f>VLOOKUP(Y10560,zdroj!D:AJ,33,0)</f>
        <v>katB</v>
      </c>
    </row>
    <row r="10561" spans="8:37" x14ac:dyDescent="0.25">
      <c r="H10561" s="8"/>
      <c r="I10561" s="8"/>
      <c r="N10561" s="23"/>
      <c r="O10561" s="24"/>
      <c r="P10561" s="19"/>
      <c r="Q10561" s="19"/>
      <c r="R10561" s="19"/>
      <c r="U10561" s="27"/>
      <c r="Y10561" s="9" t="s">
        <v>663</v>
      </c>
      <c r="Z10561" s="9" t="s">
        <v>232</v>
      </c>
      <c r="AA10561" s="9" t="s">
        <v>198</v>
      </c>
      <c r="AB10561" s="9">
        <v>8067571</v>
      </c>
      <c r="AC10561" s="9" t="s">
        <v>11335</v>
      </c>
      <c r="AD10561" s="9" t="s">
        <v>231</v>
      </c>
      <c r="AE10561" s="5">
        <f t="shared" si="350"/>
        <v>0</v>
      </c>
      <c r="AF10561" s="5" t="str">
        <f t="shared" si="351"/>
        <v>katB</v>
      </c>
      <c r="AG10561" s="153"/>
      <c r="AH10561" s="153"/>
      <c r="AI10561" t="s">
        <v>201</v>
      </c>
      <c r="AJ10561" t="s">
        <v>17878</v>
      </c>
      <c r="AK10561" s="9" t="str">
        <f>VLOOKUP(Y10561,zdroj!D:AJ,33,0)</f>
        <v>katB</v>
      </c>
    </row>
    <row r="10562" spans="8:37" x14ac:dyDescent="0.25">
      <c r="H10562" s="8"/>
      <c r="I10562" s="8"/>
      <c r="N10562" s="23"/>
      <c r="O10562" s="24"/>
      <c r="P10562" s="19"/>
      <c r="Q10562" s="19"/>
      <c r="R10562" s="19"/>
      <c r="U10562" s="27"/>
      <c r="Y10562" s="9" t="s">
        <v>663</v>
      </c>
      <c r="Z10562" s="9" t="s">
        <v>232</v>
      </c>
      <c r="AA10562" s="9" t="s">
        <v>198</v>
      </c>
      <c r="AB10562" s="9">
        <v>8067589</v>
      </c>
      <c r="AC10562" s="9" t="s">
        <v>11336</v>
      </c>
      <c r="AD10562" s="9" t="s">
        <v>231</v>
      </c>
      <c r="AE10562" s="5">
        <f t="shared" si="350"/>
        <v>0</v>
      </c>
      <c r="AF10562" s="5" t="str">
        <f t="shared" si="351"/>
        <v>katB</v>
      </c>
      <c r="AG10562" s="153"/>
      <c r="AH10562" s="153"/>
      <c r="AI10562" t="s">
        <v>201</v>
      </c>
      <c r="AJ10562" t="s">
        <v>17878</v>
      </c>
      <c r="AK10562" s="9" t="str">
        <f>VLOOKUP(Y10562,zdroj!D:AJ,33,0)</f>
        <v>katB</v>
      </c>
    </row>
    <row r="10563" spans="8:37" x14ac:dyDescent="0.25">
      <c r="H10563" s="8"/>
      <c r="I10563" s="8"/>
      <c r="N10563" s="23"/>
      <c r="O10563" s="24"/>
      <c r="P10563" s="19"/>
      <c r="Q10563" s="19"/>
      <c r="R10563" s="19"/>
      <c r="U10563" s="27"/>
      <c r="Y10563" s="9" t="s">
        <v>663</v>
      </c>
      <c r="Z10563" s="9" t="s">
        <v>232</v>
      </c>
      <c r="AA10563" s="9" t="s">
        <v>198</v>
      </c>
      <c r="AB10563" s="9">
        <v>8067597</v>
      </c>
      <c r="AC10563" s="9" t="s">
        <v>11337</v>
      </c>
      <c r="AD10563" s="9" t="s">
        <v>231</v>
      </c>
      <c r="AE10563" s="5">
        <f t="shared" si="350"/>
        <v>0</v>
      </c>
      <c r="AF10563" s="5" t="str">
        <f t="shared" si="351"/>
        <v>katB</v>
      </c>
      <c r="AG10563" s="153"/>
      <c r="AH10563" s="153"/>
      <c r="AI10563" t="s">
        <v>201</v>
      </c>
      <c r="AJ10563" t="s">
        <v>17878</v>
      </c>
      <c r="AK10563" s="9" t="str">
        <f>VLOOKUP(Y10563,zdroj!D:AJ,33,0)</f>
        <v>katB</v>
      </c>
    </row>
    <row r="10564" spans="8:37" x14ac:dyDescent="0.25">
      <c r="H10564" s="8"/>
      <c r="I10564" s="8"/>
      <c r="N10564" s="23"/>
      <c r="O10564" s="24"/>
      <c r="P10564" s="19"/>
      <c r="Q10564" s="19"/>
      <c r="R10564" s="19"/>
      <c r="U10564" s="27"/>
      <c r="Y10564" s="9" t="s">
        <v>663</v>
      </c>
      <c r="Z10564" s="9" t="s">
        <v>232</v>
      </c>
      <c r="AA10564" s="9" t="s">
        <v>198</v>
      </c>
      <c r="AB10564" s="9">
        <v>8067601</v>
      </c>
      <c r="AC10564" s="9" t="s">
        <v>11338</v>
      </c>
      <c r="AD10564" s="9" t="s">
        <v>231</v>
      </c>
      <c r="AE10564" s="5">
        <f t="shared" si="350"/>
        <v>0</v>
      </c>
      <c r="AF10564" s="5" t="str">
        <f t="shared" si="351"/>
        <v>katB</v>
      </c>
      <c r="AG10564" s="153"/>
      <c r="AH10564" s="153"/>
      <c r="AI10564" t="s">
        <v>229</v>
      </c>
      <c r="AJ10564" t="s">
        <v>17878</v>
      </c>
      <c r="AK10564" s="9" t="str">
        <f>VLOOKUP(Y10564,zdroj!D:AJ,33,0)</f>
        <v>katB</v>
      </c>
    </row>
    <row r="10565" spans="8:37" x14ac:dyDescent="0.25">
      <c r="H10565" s="8"/>
      <c r="I10565" s="8"/>
      <c r="N10565" s="23"/>
      <c r="O10565" s="24"/>
      <c r="P10565" s="19"/>
      <c r="Q10565" s="19"/>
      <c r="R10565" s="19"/>
      <c r="U10565" s="27"/>
      <c r="Y10565" s="9" t="s">
        <v>663</v>
      </c>
      <c r="Z10565" s="9" t="s">
        <v>232</v>
      </c>
      <c r="AA10565" s="9" t="s">
        <v>198</v>
      </c>
      <c r="AB10565" s="9">
        <v>8067619</v>
      </c>
      <c r="AC10565" s="9" t="s">
        <v>11339</v>
      </c>
      <c r="AD10565" s="9" t="s">
        <v>231</v>
      </c>
      <c r="AE10565" s="5">
        <f t="shared" si="350"/>
        <v>0</v>
      </c>
      <c r="AF10565" s="5" t="str">
        <f t="shared" si="351"/>
        <v>katB</v>
      </c>
      <c r="AG10565" s="153"/>
      <c r="AH10565" s="153"/>
      <c r="AI10565" t="s">
        <v>201</v>
      </c>
      <c r="AJ10565" t="s">
        <v>17878</v>
      </c>
      <c r="AK10565" s="9" t="str">
        <f>VLOOKUP(Y10565,zdroj!D:AJ,33,0)</f>
        <v>katB</v>
      </c>
    </row>
    <row r="10566" spans="8:37" x14ac:dyDescent="0.25">
      <c r="H10566" s="8"/>
      <c r="I10566" s="8"/>
      <c r="N10566" s="23"/>
      <c r="O10566" s="24"/>
      <c r="P10566" s="19"/>
      <c r="Q10566" s="19"/>
      <c r="R10566" s="19"/>
      <c r="U10566" s="27"/>
      <c r="Y10566" s="9" t="s">
        <v>663</v>
      </c>
      <c r="Z10566" s="9" t="s">
        <v>232</v>
      </c>
      <c r="AA10566" s="9" t="s">
        <v>198</v>
      </c>
      <c r="AB10566" s="9">
        <v>8067627</v>
      </c>
      <c r="AC10566" s="9" t="s">
        <v>11340</v>
      </c>
      <c r="AD10566" s="9" t="s">
        <v>231</v>
      </c>
      <c r="AE10566" s="5">
        <f t="shared" si="350"/>
        <v>0</v>
      </c>
      <c r="AF10566" s="5" t="str">
        <f t="shared" si="351"/>
        <v>katB</v>
      </c>
      <c r="AG10566" s="153"/>
      <c r="AH10566" s="153"/>
      <c r="AI10566" t="s">
        <v>201</v>
      </c>
      <c r="AJ10566" t="s">
        <v>17878</v>
      </c>
      <c r="AK10566" s="9" t="str">
        <f>VLOOKUP(Y10566,zdroj!D:AJ,33,0)</f>
        <v>katB</v>
      </c>
    </row>
    <row r="10567" spans="8:37" x14ac:dyDescent="0.25">
      <c r="H10567" s="8"/>
      <c r="I10567" s="8"/>
      <c r="N10567" s="23"/>
      <c r="O10567" s="24"/>
      <c r="P10567" s="19"/>
      <c r="Q10567" s="19"/>
      <c r="R10567" s="19"/>
      <c r="U10567" s="27"/>
      <c r="Y10567" s="9" t="s">
        <v>663</v>
      </c>
      <c r="Z10567" s="9" t="s">
        <v>232</v>
      </c>
      <c r="AA10567" s="9" t="s">
        <v>198</v>
      </c>
      <c r="AB10567" s="9">
        <v>8067376</v>
      </c>
      <c r="AC10567" s="9" t="s">
        <v>11341</v>
      </c>
      <c r="AD10567" s="9" t="s">
        <v>231</v>
      </c>
      <c r="AE10567" s="5">
        <f t="shared" si="350"/>
        <v>0</v>
      </c>
      <c r="AF10567" s="5" t="str">
        <f t="shared" si="351"/>
        <v>katB</v>
      </c>
      <c r="AG10567" s="153"/>
      <c r="AH10567" s="153"/>
      <c r="AI10567" t="s">
        <v>201</v>
      </c>
      <c r="AJ10567" t="s">
        <v>17878</v>
      </c>
      <c r="AK10567" s="9" t="str">
        <f>VLOOKUP(Y10567,zdroj!D:AJ,33,0)</f>
        <v>katB</v>
      </c>
    </row>
    <row r="10568" spans="8:37" x14ac:dyDescent="0.25">
      <c r="H10568" s="8"/>
      <c r="I10568" s="8"/>
      <c r="N10568" s="23"/>
      <c r="O10568" s="24"/>
      <c r="P10568" s="19"/>
      <c r="Q10568" s="19"/>
      <c r="R10568" s="19"/>
      <c r="U10568" s="27"/>
      <c r="Y10568" s="9" t="s">
        <v>663</v>
      </c>
      <c r="Z10568" s="9" t="s">
        <v>232</v>
      </c>
      <c r="AA10568" s="9" t="s">
        <v>198</v>
      </c>
      <c r="AB10568" s="9">
        <v>8067635</v>
      </c>
      <c r="AC10568" s="9" t="s">
        <v>11342</v>
      </c>
      <c r="AD10568" s="9" t="s">
        <v>231</v>
      </c>
      <c r="AE10568" s="5">
        <f t="shared" si="350"/>
        <v>0</v>
      </c>
      <c r="AF10568" s="5" t="str">
        <f t="shared" si="351"/>
        <v>katB</v>
      </c>
      <c r="AG10568" s="153"/>
      <c r="AH10568" s="153"/>
      <c r="AI10568" t="s">
        <v>201</v>
      </c>
      <c r="AJ10568" t="s">
        <v>17878</v>
      </c>
      <c r="AK10568" s="9" t="str">
        <f>VLOOKUP(Y10568,zdroj!D:AJ,33,0)</f>
        <v>katB</v>
      </c>
    </row>
    <row r="10569" spans="8:37" x14ac:dyDescent="0.25">
      <c r="H10569" s="8"/>
      <c r="I10569" s="8"/>
      <c r="N10569" s="23"/>
      <c r="O10569" s="24"/>
      <c r="P10569" s="19"/>
      <c r="Q10569" s="19"/>
      <c r="R10569" s="19"/>
      <c r="U10569" s="27"/>
      <c r="Y10569" s="9" t="s">
        <v>663</v>
      </c>
      <c r="Z10569" s="9" t="s">
        <v>232</v>
      </c>
      <c r="AA10569" s="9" t="s">
        <v>198</v>
      </c>
      <c r="AB10569" s="9">
        <v>8067643</v>
      </c>
      <c r="AC10569" s="9" t="s">
        <v>11343</v>
      </c>
      <c r="AD10569" s="9" t="s">
        <v>231</v>
      </c>
      <c r="AE10569" s="5">
        <f t="shared" si="350"/>
        <v>0</v>
      </c>
      <c r="AF10569" s="5" t="str">
        <f t="shared" si="351"/>
        <v>katB</v>
      </c>
      <c r="AG10569" s="153"/>
      <c r="AH10569" s="153"/>
      <c r="AI10569" t="s">
        <v>201</v>
      </c>
      <c r="AJ10569" t="s">
        <v>17878</v>
      </c>
      <c r="AK10569" s="9" t="str">
        <f>VLOOKUP(Y10569,zdroj!D:AJ,33,0)</f>
        <v>katB</v>
      </c>
    </row>
    <row r="10570" spans="8:37" x14ac:dyDescent="0.25">
      <c r="H10570" s="8"/>
      <c r="I10570" s="8"/>
      <c r="N10570" s="23"/>
      <c r="O10570" s="24"/>
      <c r="P10570" s="19"/>
      <c r="Q10570" s="19"/>
      <c r="R10570" s="19"/>
      <c r="U10570" s="27"/>
      <c r="Y10570" s="9" t="s">
        <v>663</v>
      </c>
      <c r="Z10570" s="9" t="s">
        <v>232</v>
      </c>
      <c r="AA10570" s="9" t="s">
        <v>198</v>
      </c>
      <c r="AB10570" s="9">
        <v>8067651</v>
      </c>
      <c r="AC10570" s="9" t="s">
        <v>11344</v>
      </c>
      <c r="AD10570" s="9" t="s">
        <v>231</v>
      </c>
      <c r="AE10570" s="5">
        <f t="shared" ref="AE10570:AE10633" si="352">VLOOKUP(Y10570,K:T,10,0)</f>
        <v>0</v>
      </c>
      <c r="AF10570" s="5" t="str">
        <f t="shared" ref="AF10570:AF10633" si="353">IF(AE10570="A",IF(AD10570="katA","katB",AD10570),AD10570)</f>
        <v>katB</v>
      </c>
      <c r="AG10570" s="153"/>
      <c r="AH10570" s="153"/>
      <c r="AI10570" t="s">
        <v>201</v>
      </c>
      <c r="AJ10570" t="s">
        <v>17878</v>
      </c>
      <c r="AK10570" s="9" t="str">
        <f>VLOOKUP(Y10570,zdroj!D:AJ,33,0)</f>
        <v>katB</v>
      </c>
    </row>
    <row r="10571" spans="8:37" x14ac:dyDescent="0.25">
      <c r="H10571" s="8"/>
      <c r="I10571" s="8"/>
      <c r="N10571" s="23"/>
      <c r="O10571" s="24"/>
      <c r="P10571" s="19"/>
      <c r="Q10571" s="19"/>
      <c r="R10571" s="19"/>
      <c r="U10571" s="27"/>
      <c r="Y10571" s="9" t="s">
        <v>663</v>
      </c>
      <c r="Z10571" s="9" t="s">
        <v>232</v>
      </c>
      <c r="AA10571" s="9" t="s">
        <v>198</v>
      </c>
      <c r="AB10571" s="9">
        <v>8067660</v>
      </c>
      <c r="AC10571" s="9" t="s">
        <v>11345</v>
      </c>
      <c r="AD10571" s="9" t="s">
        <v>231</v>
      </c>
      <c r="AE10571" s="5">
        <f t="shared" si="352"/>
        <v>0</v>
      </c>
      <c r="AF10571" s="5" t="str">
        <f t="shared" si="353"/>
        <v>katB</v>
      </c>
      <c r="AG10571" s="153"/>
      <c r="AH10571" s="153"/>
      <c r="AI10571" t="s">
        <v>201</v>
      </c>
      <c r="AJ10571" t="s">
        <v>17878</v>
      </c>
      <c r="AK10571" s="9" t="str">
        <f>VLOOKUP(Y10571,zdroj!D:AJ,33,0)</f>
        <v>katB</v>
      </c>
    </row>
    <row r="10572" spans="8:37" x14ac:dyDescent="0.25">
      <c r="H10572" s="8"/>
      <c r="I10572" s="8"/>
      <c r="N10572" s="23"/>
      <c r="O10572" s="24"/>
      <c r="P10572" s="19"/>
      <c r="Q10572" s="19"/>
      <c r="R10572" s="19"/>
      <c r="U10572" s="27"/>
      <c r="Y10572" s="9" t="s">
        <v>663</v>
      </c>
      <c r="Z10572" s="9" t="s">
        <v>232</v>
      </c>
      <c r="AA10572" s="9" t="s">
        <v>198</v>
      </c>
      <c r="AB10572" s="9">
        <v>8067678</v>
      </c>
      <c r="AC10572" s="9" t="s">
        <v>11346</v>
      </c>
      <c r="AD10572" s="9" t="s">
        <v>231</v>
      </c>
      <c r="AE10572" s="5">
        <f t="shared" si="352"/>
        <v>0</v>
      </c>
      <c r="AF10572" s="5" t="str">
        <f t="shared" si="353"/>
        <v>katB</v>
      </c>
      <c r="AG10572" s="153"/>
      <c r="AH10572" s="153"/>
      <c r="AI10572" t="s">
        <v>201</v>
      </c>
      <c r="AJ10572" t="s">
        <v>17878</v>
      </c>
      <c r="AK10572" s="9" t="str">
        <f>VLOOKUP(Y10572,zdroj!D:AJ,33,0)</f>
        <v>katB</v>
      </c>
    </row>
    <row r="10573" spans="8:37" x14ac:dyDescent="0.25">
      <c r="H10573" s="8"/>
      <c r="I10573" s="8"/>
      <c r="N10573" s="23"/>
      <c r="O10573" s="24"/>
      <c r="P10573" s="19"/>
      <c r="Q10573" s="19"/>
      <c r="R10573" s="19"/>
      <c r="U10573" s="27"/>
      <c r="Y10573" s="9" t="s">
        <v>663</v>
      </c>
      <c r="Z10573" s="9" t="s">
        <v>232</v>
      </c>
      <c r="AA10573" s="9" t="s">
        <v>198</v>
      </c>
      <c r="AB10573" s="9">
        <v>8067686</v>
      </c>
      <c r="AC10573" s="9" t="s">
        <v>11347</v>
      </c>
      <c r="AD10573" s="9" t="s">
        <v>231</v>
      </c>
      <c r="AE10573" s="5">
        <f t="shared" si="352"/>
        <v>0</v>
      </c>
      <c r="AF10573" s="5" t="str">
        <f t="shared" si="353"/>
        <v>katB</v>
      </c>
      <c r="AG10573" s="153"/>
      <c r="AH10573" s="153"/>
      <c r="AI10573" t="s">
        <v>201</v>
      </c>
      <c r="AJ10573" t="s">
        <v>17878</v>
      </c>
      <c r="AK10573" s="9" t="str">
        <f>VLOOKUP(Y10573,zdroj!D:AJ,33,0)</f>
        <v>katB</v>
      </c>
    </row>
    <row r="10574" spans="8:37" x14ac:dyDescent="0.25">
      <c r="H10574" s="8"/>
      <c r="I10574" s="8"/>
      <c r="N10574" s="23"/>
      <c r="O10574" s="24"/>
      <c r="P10574" s="19"/>
      <c r="Q10574" s="19"/>
      <c r="R10574" s="19"/>
      <c r="U10574" s="27"/>
      <c r="Y10574" s="9" t="s">
        <v>663</v>
      </c>
      <c r="Z10574" s="9" t="s">
        <v>232</v>
      </c>
      <c r="AA10574" s="9" t="s">
        <v>198</v>
      </c>
      <c r="AB10574" s="9">
        <v>8067694</v>
      </c>
      <c r="AC10574" s="9" t="s">
        <v>11348</v>
      </c>
      <c r="AD10574" s="9" t="s">
        <v>231</v>
      </c>
      <c r="AE10574" s="5">
        <f t="shared" si="352"/>
        <v>0</v>
      </c>
      <c r="AF10574" s="5" t="str">
        <f t="shared" si="353"/>
        <v>katB</v>
      </c>
      <c r="AG10574" s="153"/>
      <c r="AH10574" s="153"/>
      <c r="AI10574" t="s">
        <v>201</v>
      </c>
      <c r="AJ10574" t="s">
        <v>17878</v>
      </c>
      <c r="AK10574" s="9" t="str">
        <f>VLOOKUP(Y10574,zdroj!D:AJ,33,0)</f>
        <v>katB</v>
      </c>
    </row>
    <row r="10575" spans="8:37" x14ac:dyDescent="0.25">
      <c r="H10575" s="8"/>
      <c r="I10575" s="8"/>
      <c r="N10575" s="23"/>
      <c r="O10575" s="24"/>
      <c r="P10575" s="19"/>
      <c r="Q10575" s="19"/>
      <c r="R10575" s="19"/>
      <c r="U10575" s="27"/>
      <c r="Y10575" s="9" t="s">
        <v>663</v>
      </c>
      <c r="Z10575" s="9" t="s">
        <v>232</v>
      </c>
      <c r="AA10575" s="9" t="s">
        <v>198</v>
      </c>
      <c r="AB10575" s="9">
        <v>8067708</v>
      </c>
      <c r="AC10575" s="9" t="s">
        <v>11349</v>
      </c>
      <c r="AD10575" s="9" t="s">
        <v>231</v>
      </c>
      <c r="AE10575" s="5">
        <f t="shared" si="352"/>
        <v>0</v>
      </c>
      <c r="AF10575" s="5" t="str">
        <f t="shared" si="353"/>
        <v>katB</v>
      </c>
      <c r="AG10575" s="153"/>
      <c r="AH10575" s="153"/>
      <c r="AI10575" t="s">
        <v>201</v>
      </c>
      <c r="AJ10575" t="s">
        <v>17878</v>
      </c>
      <c r="AK10575" s="9" t="str">
        <f>VLOOKUP(Y10575,zdroj!D:AJ,33,0)</f>
        <v>katB</v>
      </c>
    </row>
    <row r="10576" spans="8:37" x14ac:dyDescent="0.25">
      <c r="H10576" s="8"/>
      <c r="I10576" s="8"/>
      <c r="N10576" s="23"/>
      <c r="O10576" s="24"/>
      <c r="P10576" s="19"/>
      <c r="Q10576" s="19"/>
      <c r="R10576" s="19"/>
      <c r="U10576" s="27"/>
      <c r="Y10576" s="9" t="s">
        <v>663</v>
      </c>
      <c r="Z10576" s="9" t="s">
        <v>232</v>
      </c>
      <c r="AA10576" s="9" t="s">
        <v>198</v>
      </c>
      <c r="AB10576" s="9">
        <v>8067716</v>
      </c>
      <c r="AC10576" s="9" t="s">
        <v>11350</v>
      </c>
      <c r="AD10576" s="9" t="s">
        <v>800</v>
      </c>
      <c r="AE10576" s="5">
        <f t="shared" si="352"/>
        <v>0</v>
      </c>
      <c r="AF10576" s="5" t="str">
        <f t="shared" si="353"/>
        <v>Pokryto</v>
      </c>
      <c r="AG10576" s="153"/>
      <c r="AH10576" s="153"/>
      <c r="AI10576" t="s">
        <v>201</v>
      </c>
      <c r="AJ10576" t="s">
        <v>800</v>
      </c>
      <c r="AK10576" s="9" t="str">
        <f>VLOOKUP(Y10576,zdroj!D:AJ,33,0)</f>
        <v>katB</v>
      </c>
    </row>
    <row r="10577" spans="8:37" x14ac:dyDescent="0.25">
      <c r="H10577" s="8"/>
      <c r="I10577" s="8"/>
      <c r="N10577" s="23"/>
      <c r="O10577" s="24"/>
      <c r="P10577" s="19"/>
      <c r="Q10577" s="19"/>
      <c r="R10577" s="19"/>
      <c r="U10577" s="27"/>
      <c r="Y10577" s="9" t="s">
        <v>663</v>
      </c>
      <c r="Z10577" s="9" t="s">
        <v>232</v>
      </c>
      <c r="AA10577" s="9" t="s">
        <v>198</v>
      </c>
      <c r="AB10577" s="9">
        <v>8067724</v>
      </c>
      <c r="AC10577" s="9" t="s">
        <v>11351</v>
      </c>
      <c r="AD10577" s="9" t="s">
        <v>231</v>
      </c>
      <c r="AE10577" s="5">
        <f t="shared" si="352"/>
        <v>0</v>
      </c>
      <c r="AF10577" s="5" t="str">
        <f t="shared" si="353"/>
        <v>katB</v>
      </c>
      <c r="AG10577" s="153"/>
      <c r="AH10577" s="153"/>
      <c r="AI10577" t="s">
        <v>201</v>
      </c>
      <c r="AJ10577" t="s">
        <v>17878</v>
      </c>
      <c r="AK10577" s="9" t="str">
        <f>VLOOKUP(Y10577,zdroj!D:AJ,33,0)</f>
        <v>katB</v>
      </c>
    </row>
    <row r="10578" spans="8:37" x14ac:dyDescent="0.25">
      <c r="H10578" s="8"/>
      <c r="I10578" s="8"/>
      <c r="N10578" s="23"/>
      <c r="O10578" s="24"/>
      <c r="P10578" s="19"/>
      <c r="Q10578" s="19"/>
      <c r="R10578" s="19"/>
      <c r="U10578" s="27"/>
      <c r="Y10578" s="9" t="s">
        <v>663</v>
      </c>
      <c r="Z10578" s="9" t="s">
        <v>232</v>
      </c>
      <c r="AA10578" s="9" t="s">
        <v>198</v>
      </c>
      <c r="AB10578" s="9">
        <v>25651978</v>
      </c>
      <c r="AC10578" s="9" t="s">
        <v>11352</v>
      </c>
      <c r="AD10578" s="9" t="s">
        <v>231</v>
      </c>
      <c r="AE10578" s="5">
        <f t="shared" si="352"/>
        <v>0</v>
      </c>
      <c r="AF10578" s="5" t="str">
        <f t="shared" si="353"/>
        <v>katB</v>
      </c>
      <c r="AG10578" s="153"/>
      <c r="AH10578" s="153"/>
      <c r="AI10578" t="s">
        <v>17880</v>
      </c>
      <c r="AJ10578" t="s">
        <v>17878</v>
      </c>
      <c r="AK10578" s="9" t="str">
        <f>VLOOKUP(Y10578,zdroj!D:AJ,33,0)</f>
        <v>katB</v>
      </c>
    </row>
    <row r="10579" spans="8:37" x14ac:dyDescent="0.25">
      <c r="H10579" s="8"/>
      <c r="I10579" s="8"/>
      <c r="N10579" s="23"/>
      <c r="O10579" s="24"/>
      <c r="P10579" s="19"/>
      <c r="Q10579" s="19"/>
      <c r="R10579" s="19"/>
      <c r="U10579" s="27"/>
      <c r="Y10579" s="9" t="s">
        <v>663</v>
      </c>
      <c r="Z10579" s="9" t="s">
        <v>232</v>
      </c>
      <c r="AA10579" s="9" t="s">
        <v>198</v>
      </c>
      <c r="AB10579" s="9">
        <v>8067732</v>
      </c>
      <c r="AC10579" s="9" t="s">
        <v>11353</v>
      </c>
      <c r="AD10579" s="9" t="s">
        <v>231</v>
      </c>
      <c r="AE10579" s="5">
        <f t="shared" si="352"/>
        <v>0</v>
      </c>
      <c r="AF10579" s="5" t="str">
        <f t="shared" si="353"/>
        <v>katB</v>
      </c>
      <c r="AG10579" s="153"/>
      <c r="AH10579" s="153"/>
      <c r="AI10579" t="s">
        <v>201</v>
      </c>
      <c r="AJ10579" t="s">
        <v>17878</v>
      </c>
      <c r="AK10579" s="9" t="str">
        <f>VLOOKUP(Y10579,zdroj!D:AJ,33,0)</f>
        <v>katB</v>
      </c>
    </row>
    <row r="10580" spans="8:37" x14ac:dyDescent="0.25">
      <c r="H10580" s="8"/>
      <c r="I10580" s="8"/>
      <c r="N10580" s="23"/>
      <c r="O10580" s="24"/>
      <c r="P10580" s="19"/>
      <c r="Q10580" s="19"/>
      <c r="R10580" s="19"/>
      <c r="U10580" s="27"/>
      <c r="Y10580" s="9" t="s">
        <v>663</v>
      </c>
      <c r="Z10580" s="9" t="s">
        <v>232</v>
      </c>
      <c r="AA10580" s="9" t="s">
        <v>198</v>
      </c>
      <c r="AB10580" s="9">
        <v>8067741</v>
      </c>
      <c r="AC10580" s="9" t="s">
        <v>11354</v>
      </c>
      <c r="AD10580" s="9" t="s">
        <v>231</v>
      </c>
      <c r="AE10580" s="5">
        <f t="shared" si="352"/>
        <v>0</v>
      </c>
      <c r="AF10580" s="5" t="str">
        <f t="shared" si="353"/>
        <v>katB</v>
      </c>
      <c r="AG10580" s="153"/>
      <c r="AH10580" s="153"/>
      <c r="AI10580" t="s">
        <v>201</v>
      </c>
      <c r="AJ10580" t="s">
        <v>17878</v>
      </c>
      <c r="AK10580" s="9" t="str">
        <f>VLOOKUP(Y10580,zdroj!D:AJ,33,0)</f>
        <v>katB</v>
      </c>
    </row>
    <row r="10581" spans="8:37" x14ac:dyDescent="0.25">
      <c r="H10581" s="8"/>
      <c r="I10581" s="8"/>
      <c r="N10581" s="23"/>
      <c r="O10581" s="24"/>
      <c r="P10581" s="19"/>
      <c r="Q10581" s="19"/>
      <c r="R10581" s="19"/>
      <c r="U10581" s="27"/>
      <c r="Y10581" s="9" t="s">
        <v>663</v>
      </c>
      <c r="Z10581" s="9" t="s">
        <v>232</v>
      </c>
      <c r="AA10581" s="9" t="s">
        <v>198</v>
      </c>
      <c r="AB10581" s="9">
        <v>8067759</v>
      </c>
      <c r="AC10581" s="9" t="s">
        <v>11355</v>
      </c>
      <c r="AD10581" s="9" t="s">
        <v>231</v>
      </c>
      <c r="AE10581" s="5">
        <f t="shared" si="352"/>
        <v>0</v>
      </c>
      <c r="AF10581" s="5" t="str">
        <f t="shared" si="353"/>
        <v>katB</v>
      </c>
      <c r="AG10581" s="153"/>
      <c r="AH10581" s="153"/>
      <c r="AI10581" t="s">
        <v>201</v>
      </c>
      <c r="AJ10581" t="s">
        <v>17878</v>
      </c>
      <c r="AK10581" s="9" t="str">
        <f>VLOOKUP(Y10581,zdroj!D:AJ,33,0)</f>
        <v>katB</v>
      </c>
    </row>
    <row r="10582" spans="8:37" x14ac:dyDescent="0.25">
      <c r="H10582" s="8"/>
      <c r="I10582" s="8"/>
      <c r="N10582" s="23"/>
      <c r="O10582" s="24"/>
      <c r="P10582" s="19"/>
      <c r="Q10582" s="19"/>
      <c r="R10582" s="19"/>
      <c r="U10582" s="27"/>
      <c r="Y10582" s="9" t="s">
        <v>663</v>
      </c>
      <c r="Z10582" s="9" t="s">
        <v>232</v>
      </c>
      <c r="AA10582" s="9" t="s">
        <v>198</v>
      </c>
      <c r="AB10582" s="9">
        <v>8067767</v>
      </c>
      <c r="AC10582" s="9" t="s">
        <v>11356</v>
      </c>
      <c r="AD10582" s="9" t="s">
        <v>231</v>
      </c>
      <c r="AE10582" s="5">
        <f t="shared" si="352"/>
        <v>0</v>
      </c>
      <c r="AF10582" s="5" t="str">
        <f t="shared" si="353"/>
        <v>katB</v>
      </c>
      <c r="AG10582" s="153"/>
      <c r="AH10582" s="153"/>
      <c r="AI10582" t="s">
        <v>201</v>
      </c>
      <c r="AJ10582" t="s">
        <v>17878</v>
      </c>
      <c r="AK10582" s="9" t="str">
        <f>VLOOKUP(Y10582,zdroj!D:AJ,33,0)</f>
        <v>katB</v>
      </c>
    </row>
    <row r="10583" spans="8:37" x14ac:dyDescent="0.25">
      <c r="H10583" s="8"/>
      <c r="I10583" s="8"/>
      <c r="N10583" s="23"/>
      <c r="O10583" s="24"/>
      <c r="P10583" s="19"/>
      <c r="Q10583" s="19"/>
      <c r="R10583" s="19"/>
      <c r="U10583" s="27"/>
      <c r="Y10583" s="9" t="s">
        <v>663</v>
      </c>
      <c r="Z10583" s="9" t="s">
        <v>232</v>
      </c>
      <c r="AA10583" s="9" t="s">
        <v>198</v>
      </c>
      <c r="AB10583" s="9">
        <v>8067775</v>
      </c>
      <c r="AC10583" s="9" t="s">
        <v>11357</v>
      </c>
      <c r="AD10583" s="9" t="s">
        <v>231</v>
      </c>
      <c r="AE10583" s="5">
        <f t="shared" si="352"/>
        <v>0</v>
      </c>
      <c r="AF10583" s="5" t="str">
        <f t="shared" si="353"/>
        <v>katB</v>
      </c>
      <c r="AG10583" s="153"/>
      <c r="AH10583" s="153"/>
      <c r="AI10583" t="s">
        <v>201</v>
      </c>
      <c r="AJ10583" t="s">
        <v>17878</v>
      </c>
      <c r="AK10583" s="9" t="str">
        <f>VLOOKUP(Y10583,zdroj!D:AJ,33,0)</f>
        <v>katB</v>
      </c>
    </row>
    <row r="10584" spans="8:37" x14ac:dyDescent="0.25">
      <c r="H10584" s="8"/>
      <c r="I10584" s="8"/>
      <c r="N10584" s="23"/>
      <c r="O10584" s="24"/>
      <c r="P10584" s="19"/>
      <c r="Q10584" s="19"/>
      <c r="R10584" s="19"/>
      <c r="U10584" s="27"/>
      <c r="Y10584" s="9" t="s">
        <v>663</v>
      </c>
      <c r="Z10584" s="9" t="s">
        <v>232</v>
      </c>
      <c r="AA10584" s="9" t="s">
        <v>198</v>
      </c>
      <c r="AB10584" s="9">
        <v>8067783</v>
      </c>
      <c r="AC10584" s="9" t="s">
        <v>11358</v>
      </c>
      <c r="AD10584" s="9" t="s">
        <v>231</v>
      </c>
      <c r="AE10584" s="5">
        <f t="shared" si="352"/>
        <v>0</v>
      </c>
      <c r="AF10584" s="5" t="str">
        <f t="shared" si="353"/>
        <v>katB</v>
      </c>
      <c r="AG10584" s="153"/>
      <c r="AH10584" s="153"/>
      <c r="AI10584" t="s">
        <v>201</v>
      </c>
      <c r="AJ10584" t="s">
        <v>17878</v>
      </c>
      <c r="AK10584" s="9" t="str">
        <f>VLOOKUP(Y10584,zdroj!D:AJ,33,0)</f>
        <v>katB</v>
      </c>
    </row>
    <row r="10585" spans="8:37" x14ac:dyDescent="0.25">
      <c r="H10585" s="8"/>
      <c r="I10585" s="8"/>
      <c r="N10585" s="23"/>
      <c r="O10585" s="24"/>
      <c r="P10585" s="19"/>
      <c r="Q10585" s="19"/>
      <c r="R10585" s="19"/>
      <c r="U10585" s="27"/>
      <c r="Y10585" s="9" t="s">
        <v>663</v>
      </c>
      <c r="Z10585" s="9" t="s">
        <v>232</v>
      </c>
      <c r="AA10585" s="9" t="s">
        <v>198</v>
      </c>
      <c r="AB10585" s="9">
        <v>25765566</v>
      </c>
      <c r="AC10585" s="9" t="s">
        <v>11359</v>
      </c>
      <c r="AD10585" s="9" t="s">
        <v>231</v>
      </c>
      <c r="AE10585" s="5">
        <f t="shared" si="352"/>
        <v>0</v>
      </c>
      <c r="AF10585" s="5" t="str">
        <f t="shared" si="353"/>
        <v>katB</v>
      </c>
      <c r="AG10585" s="153"/>
      <c r="AH10585" s="153"/>
      <c r="AI10585" t="s">
        <v>201</v>
      </c>
      <c r="AJ10585" t="s">
        <v>17878</v>
      </c>
      <c r="AK10585" s="9" t="str">
        <f>VLOOKUP(Y10585,zdroj!D:AJ,33,0)</f>
        <v>katB</v>
      </c>
    </row>
    <row r="10586" spans="8:37" x14ac:dyDescent="0.25">
      <c r="H10586" s="8"/>
      <c r="I10586" s="8"/>
      <c r="N10586" s="23"/>
      <c r="O10586" s="24"/>
      <c r="P10586" s="19"/>
      <c r="Q10586" s="19"/>
      <c r="R10586" s="19"/>
      <c r="U10586" s="27"/>
      <c r="Y10586" s="9" t="s">
        <v>663</v>
      </c>
      <c r="Z10586" s="9" t="s">
        <v>232</v>
      </c>
      <c r="AA10586" s="9" t="s">
        <v>198</v>
      </c>
      <c r="AB10586" s="9">
        <v>8067791</v>
      </c>
      <c r="AC10586" s="9" t="s">
        <v>11360</v>
      </c>
      <c r="AD10586" s="9" t="s">
        <v>231</v>
      </c>
      <c r="AE10586" s="5">
        <f t="shared" si="352"/>
        <v>0</v>
      </c>
      <c r="AF10586" s="5" t="str">
        <f t="shared" si="353"/>
        <v>katB</v>
      </c>
      <c r="AG10586" s="153"/>
      <c r="AH10586" s="153"/>
      <c r="AI10586" t="s">
        <v>201</v>
      </c>
      <c r="AJ10586" t="s">
        <v>17878</v>
      </c>
      <c r="AK10586" s="9" t="str">
        <f>VLOOKUP(Y10586,zdroj!D:AJ,33,0)</f>
        <v>katB</v>
      </c>
    </row>
    <row r="10587" spans="8:37" x14ac:dyDescent="0.25">
      <c r="H10587" s="8"/>
      <c r="I10587" s="8"/>
      <c r="N10587" s="23"/>
      <c r="O10587" s="24"/>
      <c r="P10587" s="19"/>
      <c r="Q10587" s="19"/>
      <c r="R10587" s="19"/>
      <c r="U10587" s="27"/>
      <c r="Y10587" s="9" t="s">
        <v>663</v>
      </c>
      <c r="Z10587" s="9" t="s">
        <v>232</v>
      </c>
      <c r="AA10587" s="9" t="s">
        <v>198</v>
      </c>
      <c r="AB10587" s="9">
        <v>8067805</v>
      </c>
      <c r="AC10587" s="9" t="s">
        <v>11361</v>
      </c>
      <c r="AD10587" s="9" t="s">
        <v>231</v>
      </c>
      <c r="AE10587" s="5">
        <f t="shared" si="352"/>
        <v>0</v>
      </c>
      <c r="AF10587" s="5" t="str">
        <f t="shared" si="353"/>
        <v>katB</v>
      </c>
      <c r="AG10587" s="153"/>
      <c r="AH10587" s="153"/>
      <c r="AI10587" t="s">
        <v>201</v>
      </c>
      <c r="AJ10587" t="s">
        <v>17878</v>
      </c>
      <c r="AK10587" s="9" t="str">
        <f>VLOOKUP(Y10587,zdroj!D:AJ,33,0)</f>
        <v>katB</v>
      </c>
    </row>
    <row r="10588" spans="8:37" x14ac:dyDescent="0.25">
      <c r="H10588" s="8"/>
      <c r="I10588" s="8"/>
      <c r="N10588" s="23"/>
      <c r="O10588" s="24"/>
      <c r="P10588" s="19"/>
      <c r="Q10588" s="19"/>
      <c r="R10588" s="19"/>
      <c r="U10588" s="27"/>
      <c r="Y10588" s="9" t="s">
        <v>663</v>
      </c>
      <c r="Z10588" s="9" t="s">
        <v>232</v>
      </c>
      <c r="AA10588" s="9" t="s">
        <v>198</v>
      </c>
      <c r="AB10588" s="9">
        <v>8067813</v>
      </c>
      <c r="AC10588" s="9" t="s">
        <v>11362</v>
      </c>
      <c r="AD10588" s="9" t="s">
        <v>231</v>
      </c>
      <c r="AE10588" s="5">
        <f t="shared" si="352"/>
        <v>0</v>
      </c>
      <c r="AF10588" s="5" t="str">
        <f t="shared" si="353"/>
        <v>katB</v>
      </c>
      <c r="AG10588" s="153"/>
      <c r="AH10588" s="153"/>
      <c r="AI10588" t="s">
        <v>201</v>
      </c>
      <c r="AJ10588" t="s">
        <v>17878</v>
      </c>
      <c r="AK10588" s="9" t="str">
        <f>VLOOKUP(Y10588,zdroj!D:AJ,33,0)</f>
        <v>katB</v>
      </c>
    </row>
    <row r="10589" spans="8:37" x14ac:dyDescent="0.25">
      <c r="H10589" s="8"/>
      <c r="I10589" s="8"/>
      <c r="N10589" s="23"/>
      <c r="O10589" s="24"/>
      <c r="P10589" s="19"/>
      <c r="Q10589" s="19"/>
      <c r="R10589" s="19"/>
      <c r="U10589" s="27"/>
      <c r="Y10589" s="9" t="s">
        <v>663</v>
      </c>
      <c r="Z10589" s="9" t="s">
        <v>232</v>
      </c>
      <c r="AA10589" s="9" t="s">
        <v>198</v>
      </c>
      <c r="AB10589" s="9">
        <v>8067384</v>
      </c>
      <c r="AC10589" s="9" t="s">
        <v>11363</v>
      </c>
      <c r="AD10589" s="9" t="s">
        <v>800</v>
      </c>
      <c r="AE10589" s="5">
        <f t="shared" si="352"/>
        <v>0</v>
      </c>
      <c r="AF10589" s="5" t="str">
        <f t="shared" si="353"/>
        <v>Pokryto</v>
      </c>
      <c r="AG10589" s="153"/>
      <c r="AH10589" s="153"/>
      <c r="AI10589" t="s">
        <v>201</v>
      </c>
      <c r="AJ10589" t="s">
        <v>800</v>
      </c>
      <c r="AK10589" s="9" t="str">
        <f>VLOOKUP(Y10589,zdroj!D:AJ,33,0)</f>
        <v>katB</v>
      </c>
    </row>
    <row r="10590" spans="8:37" x14ac:dyDescent="0.25">
      <c r="H10590" s="8"/>
      <c r="I10590" s="8"/>
      <c r="N10590" s="23"/>
      <c r="O10590" s="24"/>
      <c r="P10590" s="19"/>
      <c r="Q10590" s="19"/>
      <c r="R10590" s="19"/>
      <c r="U10590" s="27"/>
      <c r="Y10590" s="9" t="s">
        <v>663</v>
      </c>
      <c r="Z10590" s="9" t="s">
        <v>232</v>
      </c>
      <c r="AA10590" s="9" t="s">
        <v>198</v>
      </c>
      <c r="AB10590" s="9">
        <v>8067821</v>
      </c>
      <c r="AC10590" s="9" t="s">
        <v>11364</v>
      </c>
      <c r="AD10590" s="9" t="s">
        <v>231</v>
      </c>
      <c r="AE10590" s="5">
        <f t="shared" si="352"/>
        <v>0</v>
      </c>
      <c r="AF10590" s="5" t="str">
        <f t="shared" si="353"/>
        <v>katB</v>
      </c>
      <c r="AG10590" s="153"/>
      <c r="AH10590" s="153"/>
      <c r="AI10590" t="s">
        <v>201</v>
      </c>
      <c r="AJ10590" t="s">
        <v>17878</v>
      </c>
      <c r="AK10590" s="9" t="str">
        <f>VLOOKUP(Y10590,zdroj!D:AJ,33,0)</f>
        <v>katB</v>
      </c>
    </row>
    <row r="10591" spans="8:37" x14ac:dyDescent="0.25">
      <c r="H10591" s="8"/>
      <c r="I10591" s="8"/>
      <c r="N10591" s="23"/>
      <c r="O10591" s="24"/>
      <c r="P10591" s="19"/>
      <c r="Q10591" s="19"/>
      <c r="R10591" s="19"/>
      <c r="U10591" s="27"/>
      <c r="Y10591" s="9" t="s">
        <v>663</v>
      </c>
      <c r="Z10591" s="9" t="s">
        <v>232</v>
      </c>
      <c r="AA10591" s="9" t="s">
        <v>198</v>
      </c>
      <c r="AB10591" s="9">
        <v>8067830</v>
      </c>
      <c r="AC10591" s="9" t="s">
        <v>11365</v>
      </c>
      <c r="AD10591" s="9" t="s">
        <v>231</v>
      </c>
      <c r="AE10591" s="5">
        <f t="shared" si="352"/>
        <v>0</v>
      </c>
      <c r="AF10591" s="5" t="str">
        <f t="shared" si="353"/>
        <v>katB</v>
      </c>
      <c r="AG10591" s="153"/>
      <c r="AH10591" s="153"/>
      <c r="AI10591" t="s">
        <v>201</v>
      </c>
      <c r="AJ10591" t="s">
        <v>17878</v>
      </c>
      <c r="AK10591" s="9" t="str">
        <f>VLOOKUP(Y10591,zdroj!D:AJ,33,0)</f>
        <v>katB</v>
      </c>
    </row>
    <row r="10592" spans="8:37" x14ac:dyDescent="0.25">
      <c r="H10592" s="8"/>
      <c r="I10592" s="8"/>
      <c r="N10592" s="23"/>
      <c r="O10592" s="24"/>
      <c r="P10592" s="19"/>
      <c r="Q10592" s="19"/>
      <c r="R10592" s="19"/>
      <c r="U10592" s="27"/>
      <c r="Y10592" s="9" t="s">
        <v>663</v>
      </c>
      <c r="Z10592" s="9" t="s">
        <v>232</v>
      </c>
      <c r="AA10592" s="9" t="s">
        <v>198</v>
      </c>
      <c r="AB10592" s="9">
        <v>8067848</v>
      </c>
      <c r="AC10592" s="9" t="s">
        <v>11366</v>
      </c>
      <c r="AD10592" s="9" t="s">
        <v>231</v>
      </c>
      <c r="AE10592" s="5">
        <f t="shared" si="352"/>
        <v>0</v>
      </c>
      <c r="AF10592" s="5" t="str">
        <f t="shared" si="353"/>
        <v>katB</v>
      </c>
      <c r="AG10592" s="153"/>
      <c r="AH10592" s="153"/>
      <c r="AI10592" t="s">
        <v>201</v>
      </c>
      <c r="AJ10592" t="s">
        <v>17878</v>
      </c>
      <c r="AK10592" s="9" t="str">
        <f>VLOOKUP(Y10592,zdroj!D:AJ,33,0)</f>
        <v>katB</v>
      </c>
    </row>
    <row r="10593" spans="8:37" x14ac:dyDescent="0.25">
      <c r="H10593" s="8"/>
      <c r="I10593" s="8"/>
      <c r="N10593" s="23"/>
      <c r="O10593" s="24"/>
      <c r="P10593" s="19"/>
      <c r="Q10593" s="19"/>
      <c r="R10593" s="19"/>
      <c r="U10593" s="27"/>
      <c r="Y10593" s="9" t="s">
        <v>663</v>
      </c>
      <c r="Z10593" s="9" t="s">
        <v>232</v>
      </c>
      <c r="AA10593" s="9" t="s">
        <v>198</v>
      </c>
      <c r="AB10593" s="9">
        <v>8067856</v>
      </c>
      <c r="AC10593" s="9" t="s">
        <v>11367</v>
      </c>
      <c r="AD10593" s="9" t="s">
        <v>231</v>
      </c>
      <c r="AE10593" s="5">
        <f t="shared" si="352"/>
        <v>0</v>
      </c>
      <c r="AF10593" s="5" t="str">
        <f t="shared" si="353"/>
        <v>katB</v>
      </c>
      <c r="AG10593" s="153"/>
      <c r="AH10593" s="153"/>
      <c r="AI10593" t="s">
        <v>201</v>
      </c>
      <c r="AJ10593" t="s">
        <v>17878</v>
      </c>
      <c r="AK10593" s="9" t="str">
        <f>VLOOKUP(Y10593,zdroj!D:AJ,33,0)</f>
        <v>katB</v>
      </c>
    </row>
    <row r="10594" spans="8:37" x14ac:dyDescent="0.25">
      <c r="H10594" s="8"/>
      <c r="I10594" s="8"/>
      <c r="N10594" s="23"/>
      <c r="O10594" s="24"/>
      <c r="P10594" s="19"/>
      <c r="Q10594" s="19"/>
      <c r="R10594" s="19"/>
      <c r="U10594" s="27"/>
      <c r="Y10594" s="9" t="s">
        <v>663</v>
      </c>
      <c r="Z10594" s="9" t="s">
        <v>232</v>
      </c>
      <c r="AA10594" s="9" t="s">
        <v>198</v>
      </c>
      <c r="AB10594" s="9">
        <v>8067864</v>
      </c>
      <c r="AC10594" s="9" t="s">
        <v>11368</v>
      </c>
      <c r="AD10594" s="9" t="s">
        <v>231</v>
      </c>
      <c r="AE10594" s="5">
        <f t="shared" si="352"/>
        <v>0</v>
      </c>
      <c r="AF10594" s="5" t="str">
        <f t="shared" si="353"/>
        <v>katB</v>
      </c>
      <c r="AG10594" s="153"/>
      <c r="AH10594" s="153"/>
      <c r="AI10594" t="s">
        <v>201</v>
      </c>
      <c r="AJ10594" t="s">
        <v>17878</v>
      </c>
      <c r="AK10594" s="9" t="str">
        <f>VLOOKUP(Y10594,zdroj!D:AJ,33,0)</f>
        <v>katB</v>
      </c>
    </row>
    <row r="10595" spans="8:37" x14ac:dyDescent="0.25">
      <c r="H10595" s="8"/>
      <c r="I10595" s="8"/>
      <c r="N10595" s="23"/>
      <c r="O10595" s="24"/>
      <c r="P10595" s="19"/>
      <c r="Q10595" s="19"/>
      <c r="R10595" s="19"/>
      <c r="U10595" s="27"/>
      <c r="Y10595" s="9" t="s">
        <v>663</v>
      </c>
      <c r="Z10595" s="9" t="s">
        <v>232</v>
      </c>
      <c r="AA10595" s="9" t="s">
        <v>198</v>
      </c>
      <c r="AB10595" s="9">
        <v>8067872</v>
      </c>
      <c r="AC10595" s="9" t="s">
        <v>11369</v>
      </c>
      <c r="AD10595" s="9" t="s">
        <v>231</v>
      </c>
      <c r="AE10595" s="5">
        <f t="shared" si="352"/>
        <v>0</v>
      </c>
      <c r="AF10595" s="5" t="str">
        <f t="shared" si="353"/>
        <v>katB</v>
      </c>
      <c r="AG10595" s="153"/>
      <c r="AH10595" s="153"/>
      <c r="AI10595" t="s">
        <v>201</v>
      </c>
      <c r="AJ10595" t="s">
        <v>17878</v>
      </c>
      <c r="AK10595" s="9" t="str">
        <f>VLOOKUP(Y10595,zdroj!D:AJ,33,0)</f>
        <v>katB</v>
      </c>
    </row>
    <row r="10596" spans="8:37" x14ac:dyDescent="0.25">
      <c r="H10596" s="8"/>
      <c r="I10596" s="8"/>
      <c r="N10596" s="23"/>
      <c r="O10596" s="24"/>
      <c r="P10596" s="19"/>
      <c r="Q10596" s="19"/>
      <c r="R10596" s="19"/>
      <c r="U10596" s="27"/>
      <c r="Y10596" s="9" t="s">
        <v>663</v>
      </c>
      <c r="Z10596" s="9" t="s">
        <v>232</v>
      </c>
      <c r="AA10596" s="9" t="s">
        <v>198</v>
      </c>
      <c r="AB10596" s="9">
        <v>8067881</v>
      </c>
      <c r="AC10596" s="9" t="s">
        <v>11370</v>
      </c>
      <c r="AD10596" s="9" t="s">
        <v>231</v>
      </c>
      <c r="AE10596" s="5">
        <f t="shared" si="352"/>
        <v>0</v>
      </c>
      <c r="AF10596" s="5" t="str">
        <f t="shared" si="353"/>
        <v>katB</v>
      </c>
      <c r="AG10596" s="153"/>
      <c r="AH10596" s="153"/>
      <c r="AI10596" t="s">
        <v>201</v>
      </c>
      <c r="AJ10596" t="s">
        <v>17878</v>
      </c>
      <c r="AK10596" s="9" t="str">
        <f>VLOOKUP(Y10596,zdroj!D:AJ,33,0)</f>
        <v>katB</v>
      </c>
    </row>
    <row r="10597" spans="8:37" x14ac:dyDescent="0.25">
      <c r="H10597" s="8"/>
      <c r="I10597" s="8"/>
      <c r="N10597" s="23"/>
      <c r="O10597" s="24"/>
      <c r="P10597" s="19"/>
      <c r="Q10597" s="19"/>
      <c r="R10597" s="19"/>
      <c r="U10597" s="27"/>
      <c r="Y10597" s="9" t="s">
        <v>663</v>
      </c>
      <c r="Z10597" s="9" t="s">
        <v>232</v>
      </c>
      <c r="AA10597" s="9" t="s">
        <v>198</v>
      </c>
      <c r="AB10597" s="9">
        <v>8067899</v>
      </c>
      <c r="AC10597" s="9" t="s">
        <v>11371</v>
      </c>
      <c r="AD10597" s="9" t="s">
        <v>231</v>
      </c>
      <c r="AE10597" s="5">
        <f t="shared" si="352"/>
        <v>0</v>
      </c>
      <c r="AF10597" s="5" t="str">
        <f t="shared" si="353"/>
        <v>katB</v>
      </c>
      <c r="AG10597" s="153"/>
      <c r="AH10597" s="153"/>
      <c r="AI10597" t="s">
        <v>201</v>
      </c>
      <c r="AJ10597" t="s">
        <v>17878</v>
      </c>
      <c r="AK10597" s="9" t="str">
        <f>VLOOKUP(Y10597,zdroj!D:AJ,33,0)</f>
        <v>katB</v>
      </c>
    </row>
    <row r="10598" spans="8:37" x14ac:dyDescent="0.25">
      <c r="H10598" s="8"/>
      <c r="I10598" s="8"/>
      <c r="N10598" s="23"/>
      <c r="O10598" s="24"/>
      <c r="P10598" s="19"/>
      <c r="Q10598" s="19"/>
      <c r="R10598" s="19"/>
      <c r="U10598" s="27"/>
      <c r="Y10598" s="9" t="s">
        <v>663</v>
      </c>
      <c r="Z10598" s="9" t="s">
        <v>232</v>
      </c>
      <c r="AA10598" s="9" t="s">
        <v>198</v>
      </c>
      <c r="AB10598" s="9">
        <v>8067902</v>
      </c>
      <c r="AC10598" s="9" t="s">
        <v>11372</v>
      </c>
      <c r="AD10598" s="9" t="s">
        <v>231</v>
      </c>
      <c r="AE10598" s="5">
        <f t="shared" si="352"/>
        <v>0</v>
      </c>
      <c r="AF10598" s="5" t="str">
        <f t="shared" si="353"/>
        <v>katB</v>
      </c>
      <c r="AG10598" s="153"/>
      <c r="AH10598" s="153"/>
      <c r="AI10598" t="s">
        <v>201</v>
      </c>
      <c r="AJ10598" t="s">
        <v>17878</v>
      </c>
      <c r="AK10598" s="9" t="str">
        <f>VLOOKUP(Y10598,zdroj!D:AJ,33,0)</f>
        <v>katB</v>
      </c>
    </row>
    <row r="10599" spans="8:37" x14ac:dyDescent="0.25">
      <c r="H10599" s="8"/>
      <c r="I10599" s="8"/>
      <c r="N10599" s="23"/>
      <c r="O10599" s="24"/>
      <c r="P10599" s="19"/>
      <c r="Q10599" s="19"/>
      <c r="R10599" s="19"/>
      <c r="U10599" s="27"/>
      <c r="Y10599" s="9" t="s">
        <v>663</v>
      </c>
      <c r="Z10599" s="9" t="s">
        <v>232</v>
      </c>
      <c r="AA10599" s="9" t="s">
        <v>198</v>
      </c>
      <c r="AB10599" s="9">
        <v>8067392</v>
      </c>
      <c r="AC10599" s="9" t="s">
        <v>11373</v>
      </c>
      <c r="AD10599" s="9" t="s">
        <v>231</v>
      </c>
      <c r="AE10599" s="5">
        <f t="shared" si="352"/>
        <v>0</v>
      </c>
      <c r="AF10599" s="5" t="str">
        <f t="shared" si="353"/>
        <v>katB</v>
      </c>
      <c r="AG10599" s="153"/>
      <c r="AH10599" s="153"/>
      <c r="AI10599" t="s">
        <v>201</v>
      </c>
      <c r="AJ10599" t="s">
        <v>17878</v>
      </c>
      <c r="AK10599" s="9" t="str">
        <f>VLOOKUP(Y10599,zdroj!D:AJ,33,0)</f>
        <v>katB</v>
      </c>
    </row>
    <row r="10600" spans="8:37" x14ac:dyDescent="0.25">
      <c r="H10600" s="8"/>
      <c r="I10600" s="8"/>
      <c r="N10600" s="23"/>
      <c r="O10600" s="24"/>
      <c r="P10600" s="19"/>
      <c r="Q10600" s="19"/>
      <c r="R10600" s="19"/>
      <c r="U10600" s="27"/>
      <c r="Y10600" s="9" t="s">
        <v>663</v>
      </c>
      <c r="Z10600" s="9" t="s">
        <v>232</v>
      </c>
      <c r="AA10600" s="9" t="s">
        <v>198</v>
      </c>
      <c r="AB10600" s="9">
        <v>8067911</v>
      </c>
      <c r="AC10600" s="9" t="s">
        <v>11374</v>
      </c>
      <c r="AD10600" s="9" t="s">
        <v>231</v>
      </c>
      <c r="AE10600" s="5">
        <f t="shared" si="352"/>
        <v>0</v>
      </c>
      <c r="AF10600" s="5" t="str">
        <f t="shared" si="353"/>
        <v>katB</v>
      </c>
      <c r="AG10600" s="153"/>
      <c r="AH10600" s="153"/>
      <c r="AI10600" t="s">
        <v>201</v>
      </c>
      <c r="AJ10600" t="s">
        <v>17878</v>
      </c>
      <c r="AK10600" s="9" t="str">
        <f>VLOOKUP(Y10600,zdroj!D:AJ,33,0)</f>
        <v>katB</v>
      </c>
    </row>
    <row r="10601" spans="8:37" x14ac:dyDescent="0.25">
      <c r="H10601" s="8"/>
      <c r="I10601" s="8"/>
      <c r="N10601" s="23"/>
      <c r="O10601" s="24"/>
      <c r="P10601" s="19"/>
      <c r="Q10601" s="19"/>
      <c r="R10601" s="19"/>
      <c r="U10601" s="27"/>
      <c r="Y10601" s="9" t="s">
        <v>663</v>
      </c>
      <c r="Z10601" s="9" t="s">
        <v>232</v>
      </c>
      <c r="AA10601" s="9" t="s">
        <v>198</v>
      </c>
      <c r="AB10601" s="9">
        <v>8067929</v>
      </c>
      <c r="AC10601" s="9" t="s">
        <v>11375</v>
      </c>
      <c r="AD10601" s="9" t="s">
        <v>231</v>
      </c>
      <c r="AE10601" s="5">
        <f t="shared" si="352"/>
        <v>0</v>
      </c>
      <c r="AF10601" s="5" t="str">
        <f t="shared" si="353"/>
        <v>katB</v>
      </c>
      <c r="AG10601" s="153"/>
      <c r="AH10601" s="153"/>
      <c r="AI10601" t="s">
        <v>201</v>
      </c>
      <c r="AJ10601" t="s">
        <v>17878</v>
      </c>
      <c r="AK10601" s="9" t="str">
        <f>VLOOKUP(Y10601,zdroj!D:AJ,33,0)</f>
        <v>katB</v>
      </c>
    </row>
    <row r="10602" spans="8:37" x14ac:dyDescent="0.25">
      <c r="H10602" s="8"/>
      <c r="I10602" s="8"/>
      <c r="N10602" s="23"/>
      <c r="O10602" s="24"/>
      <c r="P10602" s="19"/>
      <c r="Q10602" s="19"/>
      <c r="R10602" s="19"/>
      <c r="U10602" s="27"/>
      <c r="Y10602" s="9" t="s">
        <v>663</v>
      </c>
      <c r="Z10602" s="9" t="s">
        <v>232</v>
      </c>
      <c r="AA10602" s="9" t="s">
        <v>198</v>
      </c>
      <c r="AB10602" s="9">
        <v>8067937</v>
      </c>
      <c r="AC10602" s="9" t="s">
        <v>11376</v>
      </c>
      <c r="AD10602" s="9" t="s">
        <v>231</v>
      </c>
      <c r="AE10602" s="5">
        <f t="shared" si="352"/>
        <v>0</v>
      </c>
      <c r="AF10602" s="5" t="str">
        <f t="shared" si="353"/>
        <v>katB</v>
      </c>
      <c r="AG10602" s="153"/>
      <c r="AH10602" s="153"/>
      <c r="AI10602" t="s">
        <v>201</v>
      </c>
      <c r="AJ10602" t="s">
        <v>17878</v>
      </c>
      <c r="AK10602" s="9" t="str">
        <f>VLOOKUP(Y10602,zdroj!D:AJ,33,0)</f>
        <v>katB</v>
      </c>
    </row>
    <row r="10603" spans="8:37" x14ac:dyDescent="0.25">
      <c r="H10603" s="8"/>
      <c r="I10603" s="8"/>
      <c r="N10603" s="23"/>
      <c r="O10603" s="24"/>
      <c r="P10603" s="19"/>
      <c r="Q10603" s="19"/>
      <c r="R10603" s="19"/>
      <c r="U10603" s="27"/>
      <c r="Y10603" s="9" t="s">
        <v>663</v>
      </c>
      <c r="Z10603" s="9" t="s">
        <v>232</v>
      </c>
      <c r="AA10603" s="9" t="s">
        <v>198</v>
      </c>
      <c r="AB10603" s="9">
        <v>8067945</v>
      </c>
      <c r="AC10603" s="9" t="s">
        <v>11377</v>
      </c>
      <c r="AD10603" s="9" t="s">
        <v>231</v>
      </c>
      <c r="AE10603" s="5">
        <f t="shared" si="352"/>
        <v>0</v>
      </c>
      <c r="AF10603" s="5" t="str">
        <f t="shared" si="353"/>
        <v>katB</v>
      </c>
      <c r="AG10603" s="153"/>
      <c r="AH10603" s="153"/>
      <c r="AI10603" t="s">
        <v>201</v>
      </c>
      <c r="AJ10603" t="s">
        <v>17878</v>
      </c>
      <c r="AK10603" s="9" t="str">
        <f>VLOOKUP(Y10603,zdroj!D:AJ,33,0)</f>
        <v>katB</v>
      </c>
    </row>
    <row r="10604" spans="8:37" x14ac:dyDescent="0.25">
      <c r="H10604" s="8"/>
      <c r="I10604" s="8"/>
      <c r="N10604" s="23"/>
      <c r="O10604" s="24"/>
      <c r="P10604" s="19"/>
      <c r="Q10604" s="19"/>
      <c r="R10604" s="19"/>
      <c r="U10604" s="27"/>
      <c r="Y10604" s="9" t="s">
        <v>663</v>
      </c>
      <c r="Z10604" s="9" t="s">
        <v>232</v>
      </c>
      <c r="AA10604" s="9" t="s">
        <v>198</v>
      </c>
      <c r="AB10604" s="9">
        <v>25765574</v>
      </c>
      <c r="AC10604" s="9" t="s">
        <v>11378</v>
      </c>
      <c r="AD10604" s="9" t="s">
        <v>231</v>
      </c>
      <c r="AE10604" s="5">
        <f t="shared" si="352"/>
        <v>0</v>
      </c>
      <c r="AF10604" s="5" t="str">
        <f t="shared" si="353"/>
        <v>katB</v>
      </c>
      <c r="AG10604" s="153"/>
      <c r="AH10604" s="153"/>
      <c r="AI10604" t="s">
        <v>236</v>
      </c>
      <c r="AJ10604" t="s">
        <v>17878</v>
      </c>
      <c r="AK10604" s="9" t="str">
        <f>VLOOKUP(Y10604,zdroj!D:AJ,33,0)</f>
        <v>katB</v>
      </c>
    </row>
    <row r="10605" spans="8:37" x14ac:dyDescent="0.25">
      <c r="H10605" s="8"/>
      <c r="I10605" s="8"/>
      <c r="N10605" s="23"/>
      <c r="O10605" s="24"/>
      <c r="P10605" s="19"/>
      <c r="Q10605" s="19"/>
      <c r="R10605" s="19"/>
      <c r="U10605" s="27"/>
      <c r="Y10605" s="9" t="s">
        <v>663</v>
      </c>
      <c r="Z10605" s="9" t="s">
        <v>232</v>
      </c>
      <c r="AA10605" s="9" t="s">
        <v>198</v>
      </c>
      <c r="AB10605" s="9">
        <v>8067953</v>
      </c>
      <c r="AC10605" s="9" t="s">
        <v>11379</v>
      </c>
      <c r="AD10605" s="9" t="s">
        <v>231</v>
      </c>
      <c r="AE10605" s="5">
        <f t="shared" si="352"/>
        <v>0</v>
      </c>
      <c r="AF10605" s="5" t="str">
        <f t="shared" si="353"/>
        <v>katB</v>
      </c>
      <c r="AG10605" s="153"/>
      <c r="AH10605" s="153"/>
      <c r="AI10605" t="s">
        <v>201</v>
      </c>
      <c r="AJ10605" t="s">
        <v>17878</v>
      </c>
      <c r="AK10605" s="9" t="str">
        <f>VLOOKUP(Y10605,zdroj!D:AJ,33,0)</f>
        <v>katB</v>
      </c>
    </row>
    <row r="10606" spans="8:37" x14ac:dyDescent="0.25">
      <c r="H10606" s="8"/>
      <c r="I10606" s="8"/>
      <c r="N10606" s="23"/>
      <c r="O10606" s="24"/>
      <c r="P10606" s="19"/>
      <c r="Q10606" s="19"/>
      <c r="R10606" s="19"/>
      <c r="U10606" s="27"/>
      <c r="Y10606" s="9" t="s">
        <v>663</v>
      </c>
      <c r="Z10606" s="9" t="s">
        <v>232</v>
      </c>
      <c r="AA10606" s="9" t="s">
        <v>198</v>
      </c>
      <c r="AB10606" s="9">
        <v>8067961</v>
      </c>
      <c r="AC10606" s="9" t="s">
        <v>11380</v>
      </c>
      <c r="AD10606" s="9" t="s">
        <v>231</v>
      </c>
      <c r="AE10606" s="5">
        <f t="shared" si="352"/>
        <v>0</v>
      </c>
      <c r="AF10606" s="5" t="str">
        <f t="shared" si="353"/>
        <v>katB</v>
      </c>
      <c r="AG10606" s="153"/>
      <c r="AH10606" s="153"/>
      <c r="AI10606" t="s">
        <v>201</v>
      </c>
      <c r="AJ10606" t="s">
        <v>17878</v>
      </c>
      <c r="AK10606" s="9" t="str">
        <f>VLOOKUP(Y10606,zdroj!D:AJ,33,0)</f>
        <v>katB</v>
      </c>
    </row>
    <row r="10607" spans="8:37" x14ac:dyDescent="0.25">
      <c r="H10607" s="8"/>
      <c r="I10607" s="8"/>
      <c r="N10607" s="23"/>
      <c r="O10607" s="24"/>
      <c r="P10607" s="19"/>
      <c r="Q10607" s="19"/>
      <c r="R10607" s="19"/>
      <c r="U10607" s="27"/>
      <c r="Y10607" s="9" t="s">
        <v>663</v>
      </c>
      <c r="Z10607" s="9" t="s">
        <v>232</v>
      </c>
      <c r="AA10607" s="9" t="s">
        <v>198</v>
      </c>
      <c r="AB10607" s="9">
        <v>8067970</v>
      </c>
      <c r="AC10607" s="9" t="s">
        <v>11381</v>
      </c>
      <c r="AD10607" s="9" t="s">
        <v>231</v>
      </c>
      <c r="AE10607" s="5">
        <f t="shared" si="352"/>
        <v>0</v>
      </c>
      <c r="AF10607" s="5" t="str">
        <f t="shared" si="353"/>
        <v>katB</v>
      </c>
      <c r="AG10607" s="153"/>
      <c r="AH10607" s="153"/>
      <c r="AI10607" t="s">
        <v>201</v>
      </c>
      <c r="AJ10607" t="s">
        <v>17878</v>
      </c>
      <c r="AK10607" s="9" t="str">
        <f>VLOOKUP(Y10607,zdroj!D:AJ,33,0)</f>
        <v>katB</v>
      </c>
    </row>
    <row r="10608" spans="8:37" x14ac:dyDescent="0.25">
      <c r="H10608" s="8"/>
      <c r="I10608" s="8"/>
      <c r="N10608" s="23"/>
      <c r="O10608" s="24"/>
      <c r="P10608" s="19"/>
      <c r="Q10608" s="19"/>
      <c r="R10608" s="19"/>
      <c r="U10608" s="27"/>
      <c r="Y10608" s="9" t="s">
        <v>663</v>
      </c>
      <c r="Z10608" s="9" t="s">
        <v>232</v>
      </c>
      <c r="AA10608" s="9" t="s">
        <v>198</v>
      </c>
      <c r="AB10608" s="9">
        <v>8067988</v>
      </c>
      <c r="AC10608" s="9" t="s">
        <v>11382</v>
      </c>
      <c r="AD10608" s="9" t="s">
        <v>231</v>
      </c>
      <c r="AE10608" s="5">
        <f t="shared" si="352"/>
        <v>0</v>
      </c>
      <c r="AF10608" s="5" t="str">
        <f t="shared" si="353"/>
        <v>katB</v>
      </c>
      <c r="AG10608" s="153"/>
      <c r="AH10608" s="153"/>
      <c r="AI10608" t="s">
        <v>201</v>
      </c>
      <c r="AJ10608" t="s">
        <v>17878</v>
      </c>
      <c r="AK10608" s="9" t="str">
        <f>VLOOKUP(Y10608,zdroj!D:AJ,33,0)</f>
        <v>katB</v>
      </c>
    </row>
    <row r="10609" spans="8:37" x14ac:dyDescent="0.25">
      <c r="H10609" s="8"/>
      <c r="I10609" s="8"/>
      <c r="N10609" s="23"/>
      <c r="O10609" s="24"/>
      <c r="P10609" s="19"/>
      <c r="Q10609" s="19"/>
      <c r="R10609" s="19"/>
      <c r="U10609" s="27"/>
      <c r="Y10609" s="9" t="s">
        <v>663</v>
      </c>
      <c r="Z10609" s="9" t="s">
        <v>232</v>
      </c>
      <c r="AA10609" s="9" t="s">
        <v>198</v>
      </c>
      <c r="AB10609" s="9">
        <v>8067996</v>
      </c>
      <c r="AC10609" s="9" t="s">
        <v>11383</v>
      </c>
      <c r="AD10609" s="9" t="s">
        <v>231</v>
      </c>
      <c r="AE10609" s="5">
        <f t="shared" si="352"/>
        <v>0</v>
      </c>
      <c r="AF10609" s="5" t="str">
        <f t="shared" si="353"/>
        <v>katB</v>
      </c>
      <c r="AG10609" s="153"/>
      <c r="AH10609" s="153"/>
      <c r="AI10609" t="s">
        <v>201</v>
      </c>
      <c r="AJ10609" t="s">
        <v>17878</v>
      </c>
      <c r="AK10609" s="9" t="str">
        <f>VLOOKUP(Y10609,zdroj!D:AJ,33,0)</f>
        <v>katB</v>
      </c>
    </row>
    <row r="10610" spans="8:37" x14ac:dyDescent="0.25">
      <c r="H10610" s="8"/>
      <c r="I10610" s="8"/>
      <c r="N10610" s="23"/>
      <c r="O10610" s="24"/>
      <c r="P10610" s="19"/>
      <c r="Q10610" s="19"/>
      <c r="R10610" s="19"/>
      <c r="U10610" s="27"/>
      <c r="Y10610" s="9" t="s">
        <v>663</v>
      </c>
      <c r="Z10610" s="9" t="s">
        <v>232</v>
      </c>
      <c r="AA10610" s="9" t="s">
        <v>198</v>
      </c>
      <c r="AB10610" s="9">
        <v>8067406</v>
      </c>
      <c r="AC10610" s="9" t="s">
        <v>11384</v>
      </c>
      <c r="AD10610" s="9" t="s">
        <v>231</v>
      </c>
      <c r="AE10610" s="5">
        <f t="shared" si="352"/>
        <v>0</v>
      </c>
      <c r="AF10610" s="5" t="str">
        <f t="shared" si="353"/>
        <v>katB</v>
      </c>
      <c r="AG10610" s="153"/>
      <c r="AH10610" s="153"/>
      <c r="AI10610" t="s">
        <v>201</v>
      </c>
      <c r="AJ10610" t="s">
        <v>17878</v>
      </c>
      <c r="AK10610" s="9" t="str">
        <f>VLOOKUP(Y10610,zdroj!D:AJ,33,0)</f>
        <v>katB</v>
      </c>
    </row>
    <row r="10611" spans="8:37" x14ac:dyDescent="0.25">
      <c r="H10611" s="8"/>
      <c r="I10611" s="8"/>
      <c r="N10611" s="23"/>
      <c r="O10611" s="24"/>
      <c r="P10611" s="19"/>
      <c r="Q10611" s="19"/>
      <c r="R10611" s="19"/>
      <c r="U10611" s="27"/>
      <c r="Y10611" s="9" t="s">
        <v>663</v>
      </c>
      <c r="Z10611" s="9" t="s">
        <v>232</v>
      </c>
      <c r="AA10611" s="9" t="s">
        <v>198</v>
      </c>
      <c r="AB10611" s="9">
        <v>8068003</v>
      </c>
      <c r="AC10611" s="9" t="s">
        <v>11385</v>
      </c>
      <c r="AD10611" s="9" t="s">
        <v>231</v>
      </c>
      <c r="AE10611" s="5">
        <f t="shared" si="352"/>
        <v>0</v>
      </c>
      <c r="AF10611" s="5" t="str">
        <f t="shared" si="353"/>
        <v>katB</v>
      </c>
      <c r="AG10611" s="153"/>
      <c r="AH10611" s="153"/>
      <c r="AI10611" t="s">
        <v>201</v>
      </c>
      <c r="AJ10611" t="s">
        <v>17878</v>
      </c>
      <c r="AK10611" s="9" t="str">
        <f>VLOOKUP(Y10611,zdroj!D:AJ,33,0)</f>
        <v>katB</v>
      </c>
    </row>
    <row r="10612" spans="8:37" x14ac:dyDescent="0.25">
      <c r="H10612" s="8"/>
      <c r="I10612" s="8"/>
      <c r="N10612" s="23"/>
      <c r="O10612" s="24"/>
      <c r="P10612" s="19"/>
      <c r="Q10612" s="19"/>
      <c r="R10612" s="19"/>
      <c r="U10612" s="27"/>
      <c r="Y10612" s="9" t="s">
        <v>663</v>
      </c>
      <c r="Z10612" s="9" t="s">
        <v>232</v>
      </c>
      <c r="AA10612" s="9" t="s">
        <v>198</v>
      </c>
      <c r="AB10612" s="9">
        <v>8068011</v>
      </c>
      <c r="AC10612" s="9" t="s">
        <v>11386</v>
      </c>
      <c r="AD10612" s="9" t="s">
        <v>231</v>
      </c>
      <c r="AE10612" s="5">
        <f t="shared" si="352"/>
        <v>0</v>
      </c>
      <c r="AF10612" s="5" t="str">
        <f t="shared" si="353"/>
        <v>katB</v>
      </c>
      <c r="AG10612" s="153"/>
      <c r="AH10612" s="153"/>
      <c r="AI10612" t="s">
        <v>201</v>
      </c>
      <c r="AJ10612" t="s">
        <v>17878</v>
      </c>
      <c r="AK10612" s="9" t="str">
        <f>VLOOKUP(Y10612,zdroj!D:AJ,33,0)</f>
        <v>katB</v>
      </c>
    </row>
    <row r="10613" spans="8:37" x14ac:dyDescent="0.25">
      <c r="H10613" s="8"/>
      <c r="I10613" s="8"/>
      <c r="N10613" s="23"/>
      <c r="O10613" s="24"/>
      <c r="P10613" s="19"/>
      <c r="Q10613" s="19"/>
      <c r="R10613" s="19"/>
      <c r="U10613" s="27"/>
      <c r="Y10613" s="9" t="s">
        <v>663</v>
      </c>
      <c r="Z10613" s="9" t="s">
        <v>232</v>
      </c>
      <c r="AA10613" s="9" t="s">
        <v>198</v>
      </c>
      <c r="AB10613" s="9">
        <v>8068020</v>
      </c>
      <c r="AC10613" s="9" t="s">
        <v>11387</v>
      </c>
      <c r="AD10613" s="9" t="s">
        <v>231</v>
      </c>
      <c r="AE10613" s="5">
        <f t="shared" si="352"/>
        <v>0</v>
      </c>
      <c r="AF10613" s="5" t="str">
        <f t="shared" si="353"/>
        <v>katB</v>
      </c>
      <c r="AG10613" s="153"/>
      <c r="AH10613" s="153"/>
      <c r="AI10613" t="s">
        <v>201</v>
      </c>
      <c r="AJ10613" t="s">
        <v>17878</v>
      </c>
      <c r="AK10613" s="9" t="str">
        <f>VLOOKUP(Y10613,zdroj!D:AJ,33,0)</f>
        <v>katB</v>
      </c>
    </row>
    <row r="10614" spans="8:37" x14ac:dyDescent="0.25">
      <c r="H10614" s="8"/>
      <c r="I10614" s="8"/>
      <c r="N10614" s="23"/>
      <c r="O10614" s="24"/>
      <c r="P10614" s="19"/>
      <c r="Q10614" s="19"/>
      <c r="R10614" s="19"/>
      <c r="U10614" s="27"/>
      <c r="Y10614" s="9" t="s">
        <v>663</v>
      </c>
      <c r="Z10614" s="9" t="s">
        <v>232</v>
      </c>
      <c r="AA10614" s="9" t="s">
        <v>198</v>
      </c>
      <c r="AB10614" s="9">
        <v>8068038</v>
      </c>
      <c r="AC10614" s="9" t="s">
        <v>11388</v>
      </c>
      <c r="AD10614" s="9" t="s">
        <v>231</v>
      </c>
      <c r="AE10614" s="5">
        <f t="shared" si="352"/>
        <v>0</v>
      </c>
      <c r="AF10614" s="5" t="str">
        <f t="shared" si="353"/>
        <v>katB</v>
      </c>
      <c r="AG10614" s="153"/>
      <c r="AH10614" s="153"/>
      <c r="AI10614" t="s">
        <v>17881</v>
      </c>
      <c r="AJ10614" t="s">
        <v>17878</v>
      </c>
      <c r="AK10614" s="9" t="str">
        <f>VLOOKUP(Y10614,zdroj!D:AJ,33,0)</f>
        <v>katB</v>
      </c>
    </row>
    <row r="10615" spans="8:37" x14ac:dyDescent="0.25">
      <c r="H10615" s="8"/>
      <c r="I10615" s="8"/>
      <c r="N10615" s="23"/>
      <c r="O10615" s="24"/>
      <c r="P10615" s="19"/>
      <c r="Q10615" s="19"/>
      <c r="R10615" s="19"/>
      <c r="U10615" s="27"/>
      <c r="Y10615" s="9" t="s">
        <v>663</v>
      </c>
      <c r="Z10615" s="9" t="s">
        <v>232</v>
      </c>
      <c r="AA10615" s="9" t="s">
        <v>198</v>
      </c>
      <c r="AB10615" s="9">
        <v>8068046</v>
      </c>
      <c r="AC10615" s="9" t="s">
        <v>11389</v>
      </c>
      <c r="AD10615" s="9" t="s">
        <v>231</v>
      </c>
      <c r="AE10615" s="5">
        <f t="shared" si="352"/>
        <v>0</v>
      </c>
      <c r="AF10615" s="5" t="str">
        <f t="shared" si="353"/>
        <v>katB</v>
      </c>
      <c r="AG10615" s="153"/>
      <c r="AH10615" s="153"/>
      <c r="AI10615" t="s">
        <v>17880</v>
      </c>
      <c r="AJ10615" t="s">
        <v>17878</v>
      </c>
      <c r="AK10615" s="9" t="str">
        <f>VLOOKUP(Y10615,zdroj!D:AJ,33,0)</f>
        <v>katB</v>
      </c>
    </row>
    <row r="10616" spans="8:37" x14ac:dyDescent="0.25">
      <c r="H10616" s="8"/>
      <c r="I10616" s="8"/>
      <c r="N10616" s="23"/>
      <c r="O10616" s="24"/>
      <c r="P10616" s="19"/>
      <c r="Q10616" s="19"/>
      <c r="R10616" s="19"/>
      <c r="U10616" s="27"/>
      <c r="Y10616" s="9" t="s">
        <v>663</v>
      </c>
      <c r="Z10616" s="9" t="s">
        <v>232</v>
      </c>
      <c r="AA10616" s="9" t="s">
        <v>198</v>
      </c>
      <c r="AB10616" s="9">
        <v>8068054</v>
      </c>
      <c r="AC10616" s="9" t="s">
        <v>11390</v>
      </c>
      <c r="AD10616" s="9" t="s">
        <v>231</v>
      </c>
      <c r="AE10616" s="5">
        <f t="shared" si="352"/>
        <v>0</v>
      </c>
      <c r="AF10616" s="5" t="str">
        <f t="shared" si="353"/>
        <v>katB</v>
      </c>
      <c r="AG10616" s="153"/>
      <c r="AH10616" s="153"/>
      <c r="AI10616" t="s">
        <v>229</v>
      </c>
      <c r="AJ10616" t="s">
        <v>17878</v>
      </c>
      <c r="AK10616" s="9" t="str">
        <f>VLOOKUP(Y10616,zdroj!D:AJ,33,0)</f>
        <v>katB</v>
      </c>
    </row>
    <row r="10617" spans="8:37" x14ac:dyDescent="0.25">
      <c r="H10617" s="8"/>
      <c r="I10617" s="8"/>
      <c r="N10617" s="23"/>
      <c r="O10617" s="24"/>
      <c r="P10617" s="19"/>
      <c r="Q10617" s="19"/>
      <c r="R10617" s="19"/>
      <c r="U10617" s="27"/>
      <c r="Y10617" s="9" t="s">
        <v>663</v>
      </c>
      <c r="Z10617" s="9" t="s">
        <v>232</v>
      </c>
      <c r="AA10617" s="9" t="s">
        <v>198</v>
      </c>
      <c r="AB10617" s="9">
        <v>8068062</v>
      </c>
      <c r="AC10617" s="9" t="s">
        <v>11391</v>
      </c>
      <c r="AD10617" s="9" t="s">
        <v>231</v>
      </c>
      <c r="AE10617" s="5">
        <f t="shared" si="352"/>
        <v>0</v>
      </c>
      <c r="AF10617" s="5" t="str">
        <f t="shared" si="353"/>
        <v>katB</v>
      </c>
      <c r="AG10617" s="153"/>
      <c r="AH10617" s="153"/>
      <c r="AI10617" t="s">
        <v>17879</v>
      </c>
      <c r="AJ10617" t="s">
        <v>17878</v>
      </c>
      <c r="AK10617" s="9" t="str">
        <f>VLOOKUP(Y10617,zdroj!D:AJ,33,0)</f>
        <v>katB</v>
      </c>
    </row>
    <row r="10618" spans="8:37" x14ac:dyDescent="0.25">
      <c r="H10618" s="8"/>
      <c r="I10618" s="8"/>
      <c r="N10618" s="23"/>
      <c r="O10618" s="24"/>
      <c r="P10618" s="19"/>
      <c r="Q10618" s="19"/>
      <c r="R10618" s="19"/>
      <c r="U10618" s="27"/>
      <c r="Y10618" s="9" t="s">
        <v>663</v>
      </c>
      <c r="Z10618" s="9" t="s">
        <v>232</v>
      </c>
      <c r="AA10618" s="9" t="s">
        <v>198</v>
      </c>
      <c r="AB10618" s="9">
        <v>8068071</v>
      </c>
      <c r="AC10618" s="9" t="s">
        <v>11392</v>
      </c>
      <c r="AD10618" s="9" t="s">
        <v>231</v>
      </c>
      <c r="AE10618" s="5">
        <f t="shared" si="352"/>
        <v>0</v>
      </c>
      <c r="AF10618" s="5" t="str">
        <f t="shared" si="353"/>
        <v>katB</v>
      </c>
      <c r="AG10618" s="153"/>
      <c r="AH10618" s="153"/>
      <c r="AI10618" t="s">
        <v>201</v>
      </c>
      <c r="AJ10618" t="s">
        <v>17878</v>
      </c>
      <c r="AK10618" s="9" t="str">
        <f>VLOOKUP(Y10618,zdroj!D:AJ,33,0)</f>
        <v>katB</v>
      </c>
    </row>
    <row r="10619" spans="8:37" x14ac:dyDescent="0.25">
      <c r="H10619" s="8"/>
      <c r="I10619" s="8"/>
      <c r="N10619" s="23"/>
      <c r="O10619" s="24"/>
      <c r="P10619" s="19"/>
      <c r="Q10619" s="19"/>
      <c r="R10619" s="19"/>
      <c r="U10619" s="27"/>
      <c r="Y10619" s="9" t="s">
        <v>663</v>
      </c>
      <c r="Z10619" s="9" t="s">
        <v>232</v>
      </c>
      <c r="AA10619" s="9" t="s">
        <v>198</v>
      </c>
      <c r="AB10619" s="9">
        <v>8068089</v>
      </c>
      <c r="AC10619" s="9" t="s">
        <v>11393</v>
      </c>
      <c r="AD10619" s="9" t="s">
        <v>231</v>
      </c>
      <c r="AE10619" s="5">
        <f t="shared" si="352"/>
        <v>0</v>
      </c>
      <c r="AF10619" s="5" t="str">
        <f t="shared" si="353"/>
        <v>katB</v>
      </c>
      <c r="AG10619" s="153"/>
      <c r="AH10619" s="153"/>
      <c r="AI10619" t="s">
        <v>17879</v>
      </c>
      <c r="AJ10619" t="s">
        <v>17878</v>
      </c>
      <c r="AK10619" s="9" t="str">
        <f>VLOOKUP(Y10619,zdroj!D:AJ,33,0)</f>
        <v>katB</v>
      </c>
    </row>
    <row r="10620" spans="8:37" x14ac:dyDescent="0.25">
      <c r="H10620" s="8"/>
      <c r="I10620" s="8"/>
      <c r="N10620" s="23"/>
      <c r="O10620" s="24"/>
      <c r="P10620" s="19"/>
      <c r="Q10620" s="19"/>
      <c r="R10620" s="19"/>
      <c r="U10620" s="27"/>
      <c r="Y10620" s="9" t="s">
        <v>663</v>
      </c>
      <c r="Z10620" s="9" t="s">
        <v>232</v>
      </c>
      <c r="AA10620" s="9" t="s">
        <v>198</v>
      </c>
      <c r="AB10620" s="9">
        <v>8068097</v>
      </c>
      <c r="AC10620" s="9" t="s">
        <v>11394</v>
      </c>
      <c r="AD10620" s="9" t="s">
        <v>231</v>
      </c>
      <c r="AE10620" s="5">
        <f t="shared" si="352"/>
        <v>0</v>
      </c>
      <c r="AF10620" s="5" t="str">
        <f t="shared" si="353"/>
        <v>katB</v>
      </c>
      <c r="AG10620" s="153"/>
      <c r="AH10620" s="153"/>
      <c r="AI10620" t="s">
        <v>201</v>
      </c>
      <c r="AJ10620" t="s">
        <v>17878</v>
      </c>
      <c r="AK10620" s="9" t="str">
        <f>VLOOKUP(Y10620,zdroj!D:AJ,33,0)</f>
        <v>katB</v>
      </c>
    </row>
    <row r="10621" spans="8:37" x14ac:dyDescent="0.25">
      <c r="H10621" s="8"/>
      <c r="I10621" s="8"/>
      <c r="N10621" s="23"/>
      <c r="O10621" s="24"/>
      <c r="P10621" s="19"/>
      <c r="Q10621" s="19"/>
      <c r="R10621" s="19"/>
      <c r="U10621" s="27"/>
      <c r="Y10621" s="9" t="s">
        <v>663</v>
      </c>
      <c r="Z10621" s="9" t="s">
        <v>232</v>
      </c>
      <c r="AA10621" s="9" t="s">
        <v>198</v>
      </c>
      <c r="AB10621" s="9">
        <v>8067414</v>
      </c>
      <c r="AC10621" s="9" t="s">
        <v>11395</v>
      </c>
      <c r="AD10621" s="9" t="s">
        <v>231</v>
      </c>
      <c r="AE10621" s="5">
        <f t="shared" si="352"/>
        <v>0</v>
      </c>
      <c r="AF10621" s="5" t="str">
        <f t="shared" si="353"/>
        <v>katB</v>
      </c>
      <c r="AG10621" s="153"/>
      <c r="AH10621" s="153"/>
      <c r="AI10621" t="s">
        <v>17879</v>
      </c>
      <c r="AJ10621" t="s">
        <v>17878</v>
      </c>
      <c r="AK10621" s="9" t="str">
        <f>VLOOKUP(Y10621,zdroj!D:AJ,33,0)</f>
        <v>katB</v>
      </c>
    </row>
    <row r="10622" spans="8:37" x14ac:dyDescent="0.25">
      <c r="H10622" s="8"/>
      <c r="I10622" s="8"/>
      <c r="N10622" s="23"/>
      <c r="O10622" s="24"/>
      <c r="P10622" s="19"/>
      <c r="Q10622" s="19"/>
      <c r="R10622" s="19"/>
      <c r="U10622" s="27"/>
      <c r="Y10622" s="9" t="s">
        <v>663</v>
      </c>
      <c r="Z10622" s="9" t="s">
        <v>232</v>
      </c>
      <c r="AA10622" s="9" t="s">
        <v>198</v>
      </c>
      <c r="AB10622" s="9">
        <v>8068101</v>
      </c>
      <c r="AC10622" s="9" t="s">
        <v>11396</v>
      </c>
      <c r="AD10622" s="9" t="s">
        <v>231</v>
      </c>
      <c r="AE10622" s="5">
        <f t="shared" si="352"/>
        <v>0</v>
      </c>
      <c r="AF10622" s="5" t="str">
        <f t="shared" si="353"/>
        <v>katB</v>
      </c>
      <c r="AG10622" s="153"/>
      <c r="AH10622" s="153"/>
      <c r="AI10622" t="s">
        <v>201</v>
      </c>
      <c r="AJ10622" t="s">
        <v>17878</v>
      </c>
      <c r="AK10622" s="9" t="str">
        <f>VLOOKUP(Y10622,zdroj!D:AJ,33,0)</f>
        <v>katB</v>
      </c>
    </row>
    <row r="10623" spans="8:37" x14ac:dyDescent="0.25">
      <c r="H10623" s="8"/>
      <c r="I10623" s="8"/>
      <c r="N10623" s="23"/>
      <c r="O10623" s="24"/>
      <c r="P10623" s="19"/>
      <c r="Q10623" s="19"/>
      <c r="R10623" s="19"/>
      <c r="U10623" s="27"/>
      <c r="Y10623" s="9" t="s">
        <v>663</v>
      </c>
      <c r="Z10623" s="9" t="s">
        <v>232</v>
      </c>
      <c r="AA10623" s="9" t="s">
        <v>198</v>
      </c>
      <c r="AB10623" s="9">
        <v>8068119</v>
      </c>
      <c r="AC10623" s="9" t="s">
        <v>11397</v>
      </c>
      <c r="AD10623" s="9" t="s">
        <v>231</v>
      </c>
      <c r="AE10623" s="5">
        <f t="shared" si="352"/>
        <v>0</v>
      </c>
      <c r="AF10623" s="5" t="str">
        <f t="shared" si="353"/>
        <v>katB</v>
      </c>
      <c r="AG10623" s="153"/>
      <c r="AH10623" s="153"/>
      <c r="AI10623" t="s">
        <v>201</v>
      </c>
      <c r="AJ10623" t="s">
        <v>17878</v>
      </c>
      <c r="AK10623" s="9" t="str">
        <f>VLOOKUP(Y10623,zdroj!D:AJ,33,0)</f>
        <v>katB</v>
      </c>
    </row>
    <row r="10624" spans="8:37" x14ac:dyDescent="0.25">
      <c r="H10624" s="8"/>
      <c r="I10624" s="8"/>
      <c r="N10624" s="23"/>
      <c r="O10624" s="24"/>
      <c r="P10624" s="19"/>
      <c r="Q10624" s="19"/>
      <c r="R10624" s="19"/>
      <c r="U10624" s="27"/>
      <c r="Y10624" s="9" t="s">
        <v>663</v>
      </c>
      <c r="Z10624" s="9" t="s">
        <v>232</v>
      </c>
      <c r="AA10624" s="9" t="s">
        <v>198</v>
      </c>
      <c r="AB10624" s="9">
        <v>8068127</v>
      </c>
      <c r="AC10624" s="9" t="s">
        <v>11398</v>
      </c>
      <c r="AD10624" s="9" t="s">
        <v>231</v>
      </c>
      <c r="AE10624" s="5">
        <f t="shared" si="352"/>
        <v>0</v>
      </c>
      <c r="AF10624" s="5" t="str">
        <f t="shared" si="353"/>
        <v>katB</v>
      </c>
      <c r="AG10624" s="153"/>
      <c r="AH10624" s="153"/>
      <c r="AI10624" t="s">
        <v>201</v>
      </c>
      <c r="AJ10624" t="s">
        <v>17878</v>
      </c>
      <c r="AK10624" s="9" t="str">
        <f>VLOOKUP(Y10624,zdroj!D:AJ,33,0)</f>
        <v>katB</v>
      </c>
    </row>
    <row r="10625" spans="8:37" x14ac:dyDescent="0.25">
      <c r="H10625" s="8"/>
      <c r="I10625" s="8"/>
      <c r="N10625" s="23"/>
      <c r="O10625" s="24"/>
      <c r="P10625" s="19"/>
      <c r="Q10625" s="19"/>
      <c r="R10625" s="19"/>
      <c r="U10625" s="27"/>
      <c r="Y10625" s="9" t="s">
        <v>663</v>
      </c>
      <c r="Z10625" s="9" t="s">
        <v>232</v>
      </c>
      <c r="AA10625" s="9" t="s">
        <v>198</v>
      </c>
      <c r="AB10625" s="9">
        <v>8068135</v>
      </c>
      <c r="AC10625" s="9" t="s">
        <v>11399</v>
      </c>
      <c r="AD10625" s="9" t="s">
        <v>231</v>
      </c>
      <c r="AE10625" s="5">
        <f t="shared" si="352"/>
        <v>0</v>
      </c>
      <c r="AF10625" s="5" t="str">
        <f t="shared" si="353"/>
        <v>katB</v>
      </c>
      <c r="AG10625" s="153"/>
      <c r="AH10625" s="153"/>
      <c r="AI10625" t="s">
        <v>201</v>
      </c>
      <c r="AJ10625" t="s">
        <v>17878</v>
      </c>
      <c r="AK10625" s="9" t="str">
        <f>VLOOKUP(Y10625,zdroj!D:AJ,33,0)</f>
        <v>katB</v>
      </c>
    </row>
    <row r="10626" spans="8:37" x14ac:dyDescent="0.25">
      <c r="H10626" s="8"/>
      <c r="I10626" s="8"/>
      <c r="N10626" s="23"/>
      <c r="O10626" s="24"/>
      <c r="P10626" s="19"/>
      <c r="Q10626" s="19"/>
      <c r="R10626" s="19"/>
      <c r="U10626" s="27"/>
      <c r="Y10626" s="9" t="s">
        <v>663</v>
      </c>
      <c r="Z10626" s="9" t="s">
        <v>232</v>
      </c>
      <c r="AA10626" s="9" t="s">
        <v>198</v>
      </c>
      <c r="AB10626" s="9">
        <v>8068143</v>
      </c>
      <c r="AC10626" s="9" t="s">
        <v>11400</v>
      </c>
      <c r="AD10626" s="9" t="s">
        <v>231</v>
      </c>
      <c r="AE10626" s="5">
        <f t="shared" si="352"/>
        <v>0</v>
      </c>
      <c r="AF10626" s="5" t="str">
        <f t="shared" si="353"/>
        <v>katB</v>
      </c>
      <c r="AG10626" s="153"/>
      <c r="AH10626" s="153"/>
      <c r="AI10626" t="s">
        <v>201</v>
      </c>
      <c r="AJ10626" t="s">
        <v>17878</v>
      </c>
      <c r="AK10626" s="9" t="str">
        <f>VLOOKUP(Y10626,zdroj!D:AJ,33,0)</f>
        <v>katB</v>
      </c>
    </row>
    <row r="10627" spans="8:37" x14ac:dyDescent="0.25">
      <c r="H10627" s="8"/>
      <c r="I10627" s="8"/>
      <c r="N10627" s="23"/>
      <c r="O10627" s="24"/>
      <c r="P10627" s="19"/>
      <c r="Q10627" s="19"/>
      <c r="R10627" s="19"/>
      <c r="U10627" s="27"/>
      <c r="Y10627" s="9" t="s">
        <v>663</v>
      </c>
      <c r="Z10627" s="9" t="s">
        <v>232</v>
      </c>
      <c r="AA10627" s="9" t="s">
        <v>198</v>
      </c>
      <c r="AB10627" s="9">
        <v>25765582</v>
      </c>
      <c r="AC10627" s="9" t="s">
        <v>11401</v>
      </c>
      <c r="AD10627" s="9" t="s">
        <v>231</v>
      </c>
      <c r="AE10627" s="5">
        <f t="shared" si="352"/>
        <v>0</v>
      </c>
      <c r="AF10627" s="5" t="str">
        <f t="shared" si="353"/>
        <v>katB</v>
      </c>
      <c r="AG10627" s="153"/>
      <c r="AH10627" s="153"/>
      <c r="AI10627" t="s">
        <v>201</v>
      </c>
      <c r="AJ10627" t="s">
        <v>17878</v>
      </c>
      <c r="AK10627" s="9" t="str">
        <f>VLOOKUP(Y10627,zdroj!D:AJ,33,0)</f>
        <v>katB</v>
      </c>
    </row>
    <row r="10628" spans="8:37" x14ac:dyDescent="0.25">
      <c r="H10628" s="8"/>
      <c r="I10628" s="8"/>
      <c r="N10628" s="23"/>
      <c r="O10628" s="24"/>
      <c r="P10628" s="19"/>
      <c r="Q10628" s="19"/>
      <c r="R10628" s="19"/>
      <c r="U10628" s="27"/>
      <c r="Y10628" s="9" t="s">
        <v>663</v>
      </c>
      <c r="Z10628" s="9" t="s">
        <v>232</v>
      </c>
      <c r="AA10628" s="9" t="s">
        <v>198</v>
      </c>
      <c r="AB10628" s="9">
        <v>8068151</v>
      </c>
      <c r="AC10628" s="9" t="s">
        <v>11402</v>
      </c>
      <c r="AD10628" s="9" t="s">
        <v>231</v>
      </c>
      <c r="AE10628" s="5">
        <f t="shared" si="352"/>
        <v>0</v>
      </c>
      <c r="AF10628" s="5" t="str">
        <f t="shared" si="353"/>
        <v>katB</v>
      </c>
      <c r="AG10628" s="153"/>
      <c r="AH10628" s="153"/>
      <c r="AI10628" t="s">
        <v>201</v>
      </c>
      <c r="AJ10628" t="s">
        <v>17878</v>
      </c>
      <c r="AK10628" s="9" t="str">
        <f>VLOOKUP(Y10628,zdroj!D:AJ,33,0)</f>
        <v>katB</v>
      </c>
    </row>
    <row r="10629" spans="8:37" x14ac:dyDescent="0.25">
      <c r="H10629" s="8"/>
      <c r="I10629" s="8"/>
      <c r="N10629" s="23"/>
      <c r="O10629" s="24"/>
      <c r="P10629" s="19"/>
      <c r="Q10629" s="19"/>
      <c r="R10629" s="19"/>
      <c r="U10629" s="27"/>
      <c r="Y10629" s="9" t="s">
        <v>663</v>
      </c>
      <c r="Z10629" s="9" t="s">
        <v>232</v>
      </c>
      <c r="AA10629" s="9" t="s">
        <v>198</v>
      </c>
      <c r="AB10629" s="9">
        <v>8068160</v>
      </c>
      <c r="AC10629" s="9" t="s">
        <v>11403</v>
      </c>
      <c r="AD10629" s="9" t="s">
        <v>231</v>
      </c>
      <c r="AE10629" s="5">
        <f t="shared" si="352"/>
        <v>0</v>
      </c>
      <c r="AF10629" s="5" t="str">
        <f t="shared" si="353"/>
        <v>katB</v>
      </c>
      <c r="AG10629" s="153"/>
      <c r="AH10629" s="153"/>
      <c r="AI10629" t="s">
        <v>201</v>
      </c>
      <c r="AJ10629" t="s">
        <v>17878</v>
      </c>
      <c r="AK10629" s="9" t="str">
        <f>VLOOKUP(Y10629,zdroj!D:AJ,33,0)</f>
        <v>katB</v>
      </c>
    </row>
    <row r="10630" spans="8:37" x14ac:dyDescent="0.25">
      <c r="H10630" s="8"/>
      <c r="I10630" s="8"/>
      <c r="N10630" s="23"/>
      <c r="O10630" s="24"/>
      <c r="P10630" s="19"/>
      <c r="Q10630" s="19"/>
      <c r="R10630" s="19"/>
      <c r="U10630" s="27"/>
      <c r="Y10630" s="9" t="s">
        <v>663</v>
      </c>
      <c r="Z10630" s="9" t="s">
        <v>232</v>
      </c>
      <c r="AA10630" s="9" t="s">
        <v>198</v>
      </c>
      <c r="AB10630" s="9">
        <v>8068178</v>
      </c>
      <c r="AC10630" s="9" t="s">
        <v>11404</v>
      </c>
      <c r="AD10630" s="9" t="s">
        <v>231</v>
      </c>
      <c r="AE10630" s="5">
        <f t="shared" si="352"/>
        <v>0</v>
      </c>
      <c r="AF10630" s="5" t="str">
        <f t="shared" si="353"/>
        <v>katB</v>
      </c>
      <c r="AG10630" s="153"/>
      <c r="AH10630" s="153"/>
      <c r="AI10630" t="s">
        <v>201</v>
      </c>
      <c r="AJ10630" t="s">
        <v>17878</v>
      </c>
      <c r="AK10630" s="9" t="str">
        <f>VLOOKUP(Y10630,zdroj!D:AJ,33,0)</f>
        <v>katB</v>
      </c>
    </row>
    <row r="10631" spans="8:37" x14ac:dyDescent="0.25">
      <c r="H10631" s="8"/>
      <c r="I10631" s="8"/>
      <c r="N10631" s="23"/>
      <c r="O10631" s="24"/>
      <c r="P10631" s="19"/>
      <c r="Q10631" s="19"/>
      <c r="R10631" s="19"/>
      <c r="U10631" s="27"/>
      <c r="Y10631" s="9" t="s">
        <v>663</v>
      </c>
      <c r="Z10631" s="9" t="s">
        <v>232</v>
      </c>
      <c r="AA10631" s="9" t="s">
        <v>198</v>
      </c>
      <c r="AB10631" s="9">
        <v>25651986</v>
      </c>
      <c r="AC10631" s="9" t="s">
        <v>11405</v>
      </c>
      <c r="AD10631" s="9" t="s">
        <v>231</v>
      </c>
      <c r="AE10631" s="5">
        <f t="shared" si="352"/>
        <v>0</v>
      </c>
      <c r="AF10631" s="5" t="str">
        <f t="shared" si="353"/>
        <v>katB</v>
      </c>
      <c r="AG10631" s="153"/>
      <c r="AH10631" s="153"/>
      <c r="AI10631" t="s">
        <v>201</v>
      </c>
      <c r="AJ10631" t="s">
        <v>17878</v>
      </c>
      <c r="AK10631" s="9" t="str">
        <f>VLOOKUP(Y10631,zdroj!D:AJ,33,0)</f>
        <v>katB</v>
      </c>
    </row>
    <row r="10632" spans="8:37" x14ac:dyDescent="0.25">
      <c r="H10632" s="8"/>
      <c r="I10632" s="8"/>
      <c r="N10632" s="23"/>
      <c r="O10632" s="24"/>
      <c r="P10632" s="19"/>
      <c r="Q10632" s="19"/>
      <c r="R10632" s="19"/>
      <c r="U10632" s="27"/>
      <c r="Y10632" s="9" t="s">
        <v>663</v>
      </c>
      <c r="Z10632" s="9" t="s">
        <v>232</v>
      </c>
      <c r="AA10632" s="9" t="s">
        <v>198</v>
      </c>
      <c r="AB10632" s="9">
        <v>8067422</v>
      </c>
      <c r="AC10632" s="9" t="s">
        <v>11406</v>
      </c>
      <c r="AD10632" s="9" t="s">
        <v>231</v>
      </c>
      <c r="AE10632" s="5">
        <f t="shared" si="352"/>
        <v>0</v>
      </c>
      <c r="AF10632" s="5" t="str">
        <f t="shared" si="353"/>
        <v>katB</v>
      </c>
      <c r="AG10632" s="153"/>
      <c r="AH10632" s="153"/>
      <c r="AI10632" t="s">
        <v>201</v>
      </c>
      <c r="AJ10632" t="s">
        <v>17878</v>
      </c>
      <c r="AK10632" s="9" t="str">
        <f>VLOOKUP(Y10632,zdroj!D:AJ,33,0)</f>
        <v>katB</v>
      </c>
    </row>
    <row r="10633" spans="8:37" x14ac:dyDescent="0.25">
      <c r="H10633" s="8"/>
      <c r="I10633" s="8"/>
      <c r="N10633" s="23"/>
      <c r="O10633" s="24"/>
      <c r="P10633" s="19"/>
      <c r="Q10633" s="19"/>
      <c r="R10633" s="19"/>
      <c r="U10633" s="27"/>
      <c r="Y10633" s="9" t="s">
        <v>663</v>
      </c>
      <c r="Z10633" s="9" t="s">
        <v>232</v>
      </c>
      <c r="AA10633" s="9" t="s">
        <v>198</v>
      </c>
      <c r="AB10633" s="9">
        <v>8068186</v>
      </c>
      <c r="AC10633" s="9" t="s">
        <v>11407</v>
      </c>
      <c r="AD10633" s="9" t="s">
        <v>231</v>
      </c>
      <c r="AE10633" s="5">
        <f t="shared" si="352"/>
        <v>0</v>
      </c>
      <c r="AF10633" s="5" t="str">
        <f t="shared" si="353"/>
        <v>katB</v>
      </c>
      <c r="AG10633" s="153"/>
      <c r="AH10633" s="153"/>
      <c r="AI10633" t="s">
        <v>201</v>
      </c>
      <c r="AJ10633" t="s">
        <v>17878</v>
      </c>
      <c r="AK10633" s="9" t="str">
        <f>VLOOKUP(Y10633,zdroj!D:AJ,33,0)</f>
        <v>katB</v>
      </c>
    </row>
    <row r="10634" spans="8:37" x14ac:dyDescent="0.25">
      <c r="H10634" s="8"/>
      <c r="I10634" s="8"/>
      <c r="N10634" s="23"/>
      <c r="O10634" s="24"/>
      <c r="P10634" s="19"/>
      <c r="Q10634" s="19"/>
      <c r="R10634" s="19"/>
      <c r="U10634" s="27"/>
      <c r="Y10634" s="9" t="s">
        <v>663</v>
      </c>
      <c r="Z10634" s="9" t="s">
        <v>232</v>
      </c>
      <c r="AA10634" s="9" t="s">
        <v>198</v>
      </c>
      <c r="AB10634" s="9">
        <v>8068194</v>
      </c>
      <c r="AC10634" s="9" t="s">
        <v>11408</v>
      </c>
      <c r="AD10634" s="9" t="s">
        <v>231</v>
      </c>
      <c r="AE10634" s="5">
        <f t="shared" ref="AE10634:AE10697" si="354">VLOOKUP(Y10634,K:T,10,0)</f>
        <v>0</v>
      </c>
      <c r="AF10634" s="5" t="str">
        <f t="shared" ref="AF10634:AF10697" si="355">IF(AE10634="A",IF(AD10634="katA","katB",AD10634),AD10634)</f>
        <v>katB</v>
      </c>
      <c r="AG10634" s="153"/>
      <c r="AH10634" s="153"/>
      <c r="AI10634" t="s">
        <v>201</v>
      </c>
      <c r="AJ10634" t="s">
        <v>17878</v>
      </c>
      <c r="AK10634" s="9" t="str">
        <f>VLOOKUP(Y10634,zdroj!D:AJ,33,0)</f>
        <v>katB</v>
      </c>
    </row>
    <row r="10635" spans="8:37" x14ac:dyDescent="0.25">
      <c r="H10635" s="8"/>
      <c r="I10635" s="8"/>
      <c r="N10635" s="23"/>
      <c r="O10635" s="24"/>
      <c r="P10635" s="19"/>
      <c r="Q10635" s="19"/>
      <c r="R10635" s="19"/>
      <c r="U10635" s="27"/>
      <c r="Y10635" s="9" t="s">
        <v>663</v>
      </c>
      <c r="Z10635" s="9" t="s">
        <v>232</v>
      </c>
      <c r="AA10635" s="9" t="s">
        <v>198</v>
      </c>
      <c r="AB10635" s="9">
        <v>8068208</v>
      </c>
      <c r="AC10635" s="9" t="s">
        <v>11409</v>
      </c>
      <c r="AD10635" s="9" t="s">
        <v>231</v>
      </c>
      <c r="AE10635" s="5">
        <f t="shared" si="354"/>
        <v>0</v>
      </c>
      <c r="AF10635" s="5" t="str">
        <f t="shared" si="355"/>
        <v>katB</v>
      </c>
      <c r="AG10635" s="153"/>
      <c r="AH10635" s="153"/>
      <c r="AI10635" t="s">
        <v>201</v>
      </c>
      <c r="AJ10635" t="s">
        <v>17878</v>
      </c>
      <c r="AK10635" s="9" t="str">
        <f>VLOOKUP(Y10635,zdroj!D:AJ,33,0)</f>
        <v>katB</v>
      </c>
    </row>
    <row r="10636" spans="8:37" x14ac:dyDescent="0.25">
      <c r="H10636" s="8"/>
      <c r="I10636" s="8"/>
      <c r="N10636" s="23"/>
      <c r="O10636" s="24"/>
      <c r="P10636" s="19"/>
      <c r="Q10636" s="19"/>
      <c r="R10636" s="19"/>
      <c r="U10636" s="27"/>
      <c r="Y10636" s="9" t="s">
        <v>663</v>
      </c>
      <c r="Z10636" s="9" t="s">
        <v>232</v>
      </c>
      <c r="AA10636" s="9" t="s">
        <v>198</v>
      </c>
      <c r="AB10636" s="9">
        <v>8068216</v>
      </c>
      <c r="AC10636" s="9" t="s">
        <v>11410</v>
      </c>
      <c r="AD10636" s="9" t="s">
        <v>231</v>
      </c>
      <c r="AE10636" s="5">
        <f t="shared" si="354"/>
        <v>0</v>
      </c>
      <c r="AF10636" s="5" t="str">
        <f t="shared" si="355"/>
        <v>katB</v>
      </c>
      <c r="AG10636" s="153"/>
      <c r="AH10636" s="153"/>
      <c r="AI10636" t="s">
        <v>201</v>
      </c>
      <c r="AJ10636" t="s">
        <v>17878</v>
      </c>
      <c r="AK10636" s="9" t="str">
        <f>VLOOKUP(Y10636,zdroj!D:AJ,33,0)</f>
        <v>katB</v>
      </c>
    </row>
    <row r="10637" spans="8:37" x14ac:dyDescent="0.25">
      <c r="H10637" s="8"/>
      <c r="I10637" s="8"/>
      <c r="N10637" s="23"/>
      <c r="O10637" s="24"/>
      <c r="P10637" s="19"/>
      <c r="Q10637" s="19"/>
      <c r="R10637" s="19"/>
      <c r="U10637" s="27"/>
      <c r="Y10637" s="9" t="s">
        <v>663</v>
      </c>
      <c r="Z10637" s="9" t="s">
        <v>232</v>
      </c>
      <c r="AA10637" s="9" t="s">
        <v>198</v>
      </c>
      <c r="AB10637" s="9">
        <v>8068224</v>
      </c>
      <c r="AC10637" s="9" t="s">
        <v>11411</v>
      </c>
      <c r="AD10637" s="9" t="s">
        <v>231</v>
      </c>
      <c r="AE10637" s="5">
        <f t="shared" si="354"/>
        <v>0</v>
      </c>
      <c r="AF10637" s="5" t="str">
        <f t="shared" si="355"/>
        <v>katB</v>
      </c>
      <c r="AG10637" s="153"/>
      <c r="AH10637" s="153"/>
      <c r="AI10637" t="s">
        <v>201</v>
      </c>
      <c r="AJ10637" t="s">
        <v>17878</v>
      </c>
      <c r="AK10637" s="9" t="str">
        <f>VLOOKUP(Y10637,zdroj!D:AJ,33,0)</f>
        <v>katB</v>
      </c>
    </row>
    <row r="10638" spans="8:37" x14ac:dyDescent="0.25">
      <c r="H10638" s="8"/>
      <c r="I10638" s="8"/>
      <c r="N10638" s="23"/>
      <c r="O10638" s="24"/>
      <c r="P10638" s="19"/>
      <c r="Q10638" s="19"/>
      <c r="R10638" s="19"/>
      <c r="U10638" s="27"/>
      <c r="Y10638" s="9" t="s">
        <v>663</v>
      </c>
      <c r="Z10638" s="9" t="s">
        <v>232</v>
      </c>
      <c r="AA10638" s="9" t="s">
        <v>198</v>
      </c>
      <c r="AB10638" s="9">
        <v>8068232</v>
      </c>
      <c r="AC10638" s="9" t="s">
        <v>11412</v>
      </c>
      <c r="AD10638" s="9" t="s">
        <v>231</v>
      </c>
      <c r="AE10638" s="5">
        <f t="shared" si="354"/>
        <v>0</v>
      </c>
      <c r="AF10638" s="5" t="str">
        <f t="shared" si="355"/>
        <v>katB</v>
      </c>
      <c r="AG10638" s="153"/>
      <c r="AH10638" s="153"/>
      <c r="AI10638" t="s">
        <v>201</v>
      </c>
      <c r="AJ10638" t="s">
        <v>17878</v>
      </c>
      <c r="AK10638" s="9" t="str">
        <f>VLOOKUP(Y10638,zdroj!D:AJ,33,0)</f>
        <v>katB</v>
      </c>
    </row>
    <row r="10639" spans="8:37" x14ac:dyDescent="0.25">
      <c r="H10639" s="8"/>
      <c r="I10639" s="8"/>
      <c r="N10639" s="23"/>
      <c r="O10639" s="24"/>
      <c r="P10639" s="19"/>
      <c r="Q10639" s="19"/>
      <c r="R10639" s="19"/>
      <c r="U10639" s="27"/>
      <c r="Y10639" s="9" t="s">
        <v>663</v>
      </c>
      <c r="Z10639" s="9" t="s">
        <v>232</v>
      </c>
      <c r="AA10639" s="9" t="s">
        <v>198</v>
      </c>
      <c r="AB10639" s="9">
        <v>8068241</v>
      </c>
      <c r="AC10639" s="9" t="s">
        <v>11413</v>
      </c>
      <c r="AD10639" s="9" t="s">
        <v>231</v>
      </c>
      <c r="AE10639" s="5">
        <f t="shared" si="354"/>
        <v>0</v>
      </c>
      <c r="AF10639" s="5" t="str">
        <f t="shared" si="355"/>
        <v>katB</v>
      </c>
      <c r="AG10639" s="153"/>
      <c r="AH10639" s="153"/>
      <c r="AI10639" t="s">
        <v>201</v>
      </c>
      <c r="AJ10639" t="s">
        <v>17878</v>
      </c>
      <c r="AK10639" s="9" t="str">
        <f>VLOOKUP(Y10639,zdroj!D:AJ,33,0)</f>
        <v>katB</v>
      </c>
    </row>
    <row r="10640" spans="8:37" x14ac:dyDescent="0.25">
      <c r="H10640" s="8"/>
      <c r="I10640" s="8"/>
      <c r="N10640" s="23"/>
      <c r="O10640" s="24"/>
      <c r="P10640" s="19"/>
      <c r="Q10640" s="19"/>
      <c r="R10640" s="19"/>
      <c r="U10640" s="27"/>
      <c r="Y10640" s="9" t="s">
        <v>663</v>
      </c>
      <c r="Z10640" s="9" t="s">
        <v>232</v>
      </c>
      <c r="AA10640" s="9" t="s">
        <v>198</v>
      </c>
      <c r="AB10640" s="9">
        <v>8068259</v>
      </c>
      <c r="AC10640" s="9" t="s">
        <v>11414</v>
      </c>
      <c r="AD10640" s="9" t="s">
        <v>231</v>
      </c>
      <c r="AE10640" s="5">
        <f t="shared" si="354"/>
        <v>0</v>
      </c>
      <c r="AF10640" s="5" t="str">
        <f t="shared" si="355"/>
        <v>katB</v>
      </c>
      <c r="AG10640" s="153"/>
      <c r="AH10640" s="153"/>
      <c r="AI10640" t="s">
        <v>201</v>
      </c>
      <c r="AJ10640" t="s">
        <v>17878</v>
      </c>
      <c r="AK10640" s="9" t="str">
        <f>VLOOKUP(Y10640,zdroj!D:AJ,33,0)</f>
        <v>katB</v>
      </c>
    </row>
    <row r="10641" spans="8:37" x14ac:dyDescent="0.25">
      <c r="H10641" s="8"/>
      <c r="I10641" s="8"/>
      <c r="N10641" s="23"/>
      <c r="O10641" s="24"/>
      <c r="P10641" s="19"/>
      <c r="Q10641" s="19"/>
      <c r="R10641" s="19"/>
      <c r="U10641" s="27"/>
      <c r="Y10641" s="9" t="s">
        <v>663</v>
      </c>
      <c r="Z10641" s="9" t="s">
        <v>232</v>
      </c>
      <c r="AA10641" s="9" t="s">
        <v>198</v>
      </c>
      <c r="AB10641" s="9">
        <v>8068267</v>
      </c>
      <c r="AC10641" s="9" t="s">
        <v>11415</v>
      </c>
      <c r="AD10641" s="9" t="s">
        <v>231</v>
      </c>
      <c r="AE10641" s="5">
        <f t="shared" si="354"/>
        <v>0</v>
      </c>
      <c r="AF10641" s="5" t="str">
        <f t="shared" si="355"/>
        <v>katB</v>
      </c>
      <c r="AG10641" s="153"/>
      <c r="AH10641" s="153"/>
      <c r="AI10641" t="s">
        <v>201</v>
      </c>
      <c r="AJ10641" t="s">
        <v>17878</v>
      </c>
      <c r="AK10641" s="9" t="str">
        <f>VLOOKUP(Y10641,zdroj!D:AJ,33,0)</f>
        <v>katB</v>
      </c>
    </row>
    <row r="10642" spans="8:37" x14ac:dyDescent="0.25">
      <c r="H10642" s="8"/>
      <c r="I10642" s="8"/>
      <c r="N10642" s="23"/>
      <c r="O10642" s="24"/>
      <c r="P10642" s="19"/>
      <c r="Q10642" s="19"/>
      <c r="R10642" s="19"/>
      <c r="U10642" s="27"/>
      <c r="Y10642" s="9" t="s">
        <v>663</v>
      </c>
      <c r="Z10642" s="9" t="s">
        <v>232</v>
      </c>
      <c r="AA10642" s="9" t="s">
        <v>198</v>
      </c>
      <c r="AB10642" s="9">
        <v>8068275</v>
      </c>
      <c r="AC10642" s="9" t="s">
        <v>11416</v>
      </c>
      <c r="AD10642" s="9" t="s">
        <v>231</v>
      </c>
      <c r="AE10642" s="5">
        <f t="shared" si="354"/>
        <v>0</v>
      </c>
      <c r="AF10642" s="5" t="str">
        <f t="shared" si="355"/>
        <v>katB</v>
      </c>
      <c r="AG10642" s="153"/>
      <c r="AH10642" s="153"/>
      <c r="AI10642" t="s">
        <v>201</v>
      </c>
      <c r="AJ10642" t="s">
        <v>17878</v>
      </c>
      <c r="AK10642" s="9" t="str">
        <f>VLOOKUP(Y10642,zdroj!D:AJ,33,0)</f>
        <v>katB</v>
      </c>
    </row>
    <row r="10643" spans="8:37" x14ac:dyDescent="0.25">
      <c r="H10643" s="8"/>
      <c r="I10643" s="8"/>
      <c r="N10643" s="23"/>
      <c r="O10643" s="24"/>
      <c r="P10643" s="19"/>
      <c r="Q10643" s="19"/>
      <c r="R10643" s="19"/>
      <c r="U10643" s="27"/>
      <c r="Y10643" s="9" t="s">
        <v>665</v>
      </c>
      <c r="Z10643" s="9" t="s">
        <v>462</v>
      </c>
      <c r="AA10643" s="9" t="s">
        <v>237</v>
      </c>
      <c r="AB10643" s="9">
        <v>80151698</v>
      </c>
      <c r="AC10643" s="9" t="s">
        <v>11417</v>
      </c>
      <c r="AD10643" s="9" t="s">
        <v>225</v>
      </c>
      <c r="AE10643" s="5">
        <f t="shared" si="354"/>
        <v>0</v>
      </c>
      <c r="AF10643" s="5" t="str">
        <f t="shared" si="355"/>
        <v>katA</v>
      </c>
      <c r="AG10643" s="153"/>
      <c r="AH10643" s="153"/>
      <c r="AI10643" t="s">
        <v>17880</v>
      </c>
      <c r="AJ10643" t="s">
        <v>17878</v>
      </c>
      <c r="AK10643" s="9" t="str">
        <f>VLOOKUP(Y10643,zdroj!D:AJ,33,0)</f>
        <v>katA</v>
      </c>
    </row>
    <row r="10644" spans="8:37" x14ac:dyDescent="0.25">
      <c r="H10644" s="8"/>
      <c r="I10644" s="8"/>
      <c r="N10644" s="23"/>
      <c r="O10644" s="24"/>
      <c r="P10644" s="19"/>
      <c r="Q10644" s="19"/>
      <c r="R10644" s="19"/>
      <c r="U10644" s="27"/>
      <c r="Y10644" s="9" t="s">
        <v>665</v>
      </c>
      <c r="Z10644" s="9" t="s">
        <v>462</v>
      </c>
      <c r="AA10644" s="9" t="s">
        <v>237</v>
      </c>
      <c r="AB10644" s="9">
        <v>5861128</v>
      </c>
      <c r="AC10644" s="9" t="s">
        <v>11418</v>
      </c>
      <c r="AD10644" s="9" t="s">
        <v>225</v>
      </c>
      <c r="AE10644" s="5">
        <f t="shared" si="354"/>
        <v>0</v>
      </c>
      <c r="AF10644" s="5" t="str">
        <f t="shared" si="355"/>
        <v>katA</v>
      </c>
      <c r="AG10644" s="153"/>
      <c r="AH10644" s="153"/>
      <c r="AI10644" t="s">
        <v>195</v>
      </c>
      <c r="AJ10644" t="s">
        <v>340</v>
      </c>
      <c r="AK10644" s="9" t="str">
        <f>VLOOKUP(Y10644,zdroj!D:AJ,33,0)</f>
        <v>katA</v>
      </c>
    </row>
    <row r="10645" spans="8:37" x14ac:dyDescent="0.25">
      <c r="H10645" s="8"/>
      <c r="I10645" s="8"/>
      <c r="N10645" s="23"/>
      <c r="O10645" s="24"/>
      <c r="P10645" s="19"/>
      <c r="Q10645" s="19"/>
      <c r="R10645" s="19"/>
      <c r="U10645" s="27"/>
      <c r="Y10645" s="9" t="s">
        <v>665</v>
      </c>
      <c r="Z10645" s="9" t="s">
        <v>462</v>
      </c>
      <c r="AA10645" s="9" t="s">
        <v>237</v>
      </c>
      <c r="AB10645" s="9">
        <v>5861209</v>
      </c>
      <c r="AC10645" s="9" t="s">
        <v>11419</v>
      </c>
      <c r="AD10645" s="9" t="s">
        <v>225</v>
      </c>
      <c r="AE10645" s="5">
        <f t="shared" si="354"/>
        <v>0</v>
      </c>
      <c r="AF10645" s="5" t="str">
        <f t="shared" si="355"/>
        <v>katA</v>
      </c>
      <c r="AG10645" s="153"/>
      <c r="AH10645" s="153"/>
      <c r="AI10645" t="s">
        <v>195</v>
      </c>
      <c r="AJ10645" t="s">
        <v>340</v>
      </c>
      <c r="AK10645" s="9" t="str">
        <f>VLOOKUP(Y10645,zdroj!D:AJ,33,0)</f>
        <v>katA</v>
      </c>
    </row>
    <row r="10646" spans="8:37" x14ac:dyDescent="0.25">
      <c r="H10646" s="8"/>
      <c r="I10646" s="8"/>
      <c r="N10646" s="23"/>
      <c r="O10646" s="24"/>
      <c r="P10646" s="19"/>
      <c r="Q10646" s="19"/>
      <c r="R10646" s="19"/>
      <c r="U10646" s="27"/>
      <c r="Y10646" s="9" t="s">
        <v>665</v>
      </c>
      <c r="Z10646" s="9" t="s">
        <v>462</v>
      </c>
      <c r="AA10646" s="9" t="s">
        <v>237</v>
      </c>
      <c r="AB10646" s="9">
        <v>5861217</v>
      </c>
      <c r="AC10646" s="9" t="s">
        <v>11420</v>
      </c>
      <c r="AD10646" s="9" t="s">
        <v>225</v>
      </c>
      <c r="AE10646" s="5">
        <f t="shared" si="354"/>
        <v>0</v>
      </c>
      <c r="AF10646" s="5" t="str">
        <f t="shared" si="355"/>
        <v>katA</v>
      </c>
      <c r="AG10646" s="153"/>
      <c r="AH10646" s="153"/>
      <c r="AI10646" t="s">
        <v>195</v>
      </c>
      <c r="AJ10646" t="s">
        <v>340</v>
      </c>
      <c r="AK10646" s="9" t="str">
        <f>VLOOKUP(Y10646,zdroj!D:AJ,33,0)</f>
        <v>katA</v>
      </c>
    </row>
    <row r="10647" spans="8:37" x14ac:dyDescent="0.25">
      <c r="H10647" s="8"/>
      <c r="I10647" s="8"/>
      <c r="N10647" s="23"/>
      <c r="O10647" s="24"/>
      <c r="P10647" s="19"/>
      <c r="Q10647" s="19"/>
      <c r="R10647" s="19"/>
      <c r="U10647" s="27"/>
      <c r="Y10647" s="9" t="s">
        <v>665</v>
      </c>
      <c r="Z10647" s="9" t="s">
        <v>462</v>
      </c>
      <c r="AA10647" s="9" t="s">
        <v>237</v>
      </c>
      <c r="AB10647" s="9">
        <v>25190482</v>
      </c>
      <c r="AC10647" s="9" t="s">
        <v>11421</v>
      </c>
      <c r="AD10647" s="9" t="s">
        <v>231</v>
      </c>
      <c r="AE10647" s="5">
        <f t="shared" si="354"/>
        <v>0</v>
      </c>
      <c r="AF10647" s="5" t="str">
        <f t="shared" si="355"/>
        <v>katB</v>
      </c>
      <c r="AG10647" s="153"/>
      <c r="AH10647" s="153"/>
      <c r="AI10647" t="s">
        <v>201</v>
      </c>
      <c r="AJ10647" t="s">
        <v>17878</v>
      </c>
      <c r="AK10647" s="9" t="str">
        <f>VLOOKUP(Y10647,zdroj!D:AJ,33,0)</f>
        <v>katA</v>
      </c>
    </row>
    <row r="10648" spans="8:37" x14ac:dyDescent="0.25">
      <c r="H10648" s="8"/>
      <c r="I10648" s="8"/>
      <c r="N10648" s="23"/>
      <c r="O10648" s="24"/>
      <c r="P10648" s="19"/>
      <c r="Q10648" s="19"/>
      <c r="R10648" s="19"/>
      <c r="U10648" s="27"/>
      <c r="Y10648" s="9" t="s">
        <v>665</v>
      </c>
      <c r="Z10648" s="9" t="s">
        <v>462</v>
      </c>
      <c r="AA10648" s="9" t="s">
        <v>237</v>
      </c>
      <c r="AB10648" s="9">
        <v>5861225</v>
      </c>
      <c r="AC10648" s="9" t="s">
        <v>11422</v>
      </c>
      <c r="AD10648" s="9" t="s">
        <v>225</v>
      </c>
      <c r="AE10648" s="5">
        <f t="shared" si="354"/>
        <v>0</v>
      </c>
      <c r="AF10648" s="5" t="str">
        <f t="shared" si="355"/>
        <v>katA</v>
      </c>
      <c r="AG10648" s="153"/>
      <c r="AH10648" s="153"/>
      <c r="AI10648" t="s">
        <v>195</v>
      </c>
      <c r="AJ10648" t="s">
        <v>340</v>
      </c>
      <c r="AK10648" s="9" t="str">
        <f>VLOOKUP(Y10648,zdroj!D:AJ,33,0)</f>
        <v>katA</v>
      </c>
    </row>
    <row r="10649" spans="8:37" x14ac:dyDescent="0.25">
      <c r="H10649" s="8"/>
      <c r="I10649" s="8"/>
      <c r="N10649" s="23"/>
      <c r="O10649" s="24"/>
      <c r="P10649" s="19"/>
      <c r="Q10649" s="19"/>
      <c r="R10649" s="19"/>
      <c r="U10649" s="27"/>
      <c r="Y10649" s="9" t="s">
        <v>665</v>
      </c>
      <c r="Z10649" s="9" t="s">
        <v>462</v>
      </c>
      <c r="AA10649" s="9" t="s">
        <v>237</v>
      </c>
      <c r="AB10649" s="9">
        <v>5861233</v>
      </c>
      <c r="AC10649" s="9" t="s">
        <v>11423</v>
      </c>
      <c r="AD10649" s="9" t="s">
        <v>225</v>
      </c>
      <c r="AE10649" s="5">
        <f t="shared" si="354"/>
        <v>0</v>
      </c>
      <c r="AF10649" s="5" t="str">
        <f t="shared" si="355"/>
        <v>katA</v>
      </c>
      <c r="AG10649" s="153"/>
      <c r="AH10649" s="153"/>
      <c r="AI10649" t="s">
        <v>195</v>
      </c>
      <c r="AJ10649" t="s">
        <v>340</v>
      </c>
      <c r="AK10649" s="9" t="str">
        <f>VLOOKUP(Y10649,zdroj!D:AJ,33,0)</f>
        <v>katA</v>
      </c>
    </row>
    <row r="10650" spans="8:37" x14ac:dyDescent="0.25">
      <c r="H10650" s="8"/>
      <c r="I10650" s="8"/>
      <c r="N10650" s="23"/>
      <c r="O10650" s="24"/>
      <c r="P10650" s="19"/>
      <c r="Q10650" s="19"/>
      <c r="R10650" s="19"/>
      <c r="U10650" s="27"/>
      <c r="Y10650" s="9" t="s">
        <v>665</v>
      </c>
      <c r="Z10650" s="9" t="s">
        <v>462</v>
      </c>
      <c r="AA10650" s="9" t="s">
        <v>237</v>
      </c>
      <c r="AB10650" s="9">
        <v>5861241</v>
      </c>
      <c r="AC10650" s="9" t="s">
        <v>11424</v>
      </c>
      <c r="AD10650" s="9" t="s">
        <v>225</v>
      </c>
      <c r="AE10650" s="5">
        <f t="shared" si="354"/>
        <v>0</v>
      </c>
      <c r="AF10650" s="5" t="str">
        <f t="shared" si="355"/>
        <v>katA</v>
      </c>
      <c r="AG10650" s="153"/>
      <c r="AH10650" s="153"/>
      <c r="AI10650" t="s">
        <v>195</v>
      </c>
      <c r="AJ10650" t="s">
        <v>340</v>
      </c>
      <c r="AK10650" s="9" t="str">
        <f>VLOOKUP(Y10650,zdroj!D:AJ,33,0)</f>
        <v>katA</v>
      </c>
    </row>
    <row r="10651" spans="8:37" x14ac:dyDescent="0.25">
      <c r="H10651" s="8"/>
      <c r="I10651" s="8"/>
      <c r="N10651" s="23"/>
      <c r="O10651" s="24"/>
      <c r="P10651" s="19"/>
      <c r="Q10651" s="19"/>
      <c r="R10651" s="19"/>
      <c r="U10651" s="27"/>
      <c r="Y10651" s="9" t="s">
        <v>665</v>
      </c>
      <c r="Z10651" s="9" t="s">
        <v>462</v>
      </c>
      <c r="AA10651" s="9" t="s">
        <v>237</v>
      </c>
      <c r="AB10651" s="9">
        <v>5861276</v>
      </c>
      <c r="AC10651" s="9" t="s">
        <v>11425</v>
      </c>
      <c r="AD10651" s="9" t="s">
        <v>225</v>
      </c>
      <c r="AE10651" s="5">
        <f t="shared" si="354"/>
        <v>0</v>
      </c>
      <c r="AF10651" s="5" t="str">
        <f t="shared" si="355"/>
        <v>katA</v>
      </c>
      <c r="AG10651" s="153"/>
      <c r="AH10651" s="153"/>
      <c r="AI10651" t="s">
        <v>195</v>
      </c>
      <c r="AJ10651" t="s">
        <v>340</v>
      </c>
      <c r="AK10651" s="9" t="str">
        <f>VLOOKUP(Y10651,zdroj!D:AJ,33,0)</f>
        <v>katA</v>
      </c>
    </row>
    <row r="10652" spans="8:37" x14ac:dyDescent="0.25">
      <c r="H10652" s="8"/>
      <c r="I10652" s="8"/>
      <c r="N10652" s="23"/>
      <c r="O10652" s="24"/>
      <c r="P10652" s="19"/>
      <c r="Q10652" s="19"/>
      <c r="R10652" s="19"/>
      <c r="U10652" s="27"/>
      <c r="Y10652" s="9" t="s">
        <v>665</v>
      </c>
      <c r="Z10652" s="9" t="s">
        <v>462</v>
      </c>
      <c r="AA10652" s="9" t="s">
        <v>237</v>
      </c>
      <c r="AB10652" s="9">
        <v>5861403</v>
      </c>
      <c r="AC10652" s="9" t="s">
        <v>11426</v>
      </c>
      <c r="AD10652" s="9" t="s">
        <v>225</v>
      </c>
      <c r="AE10652" s="5">
        <f t="shared" si="354"/>
        <v>0</v>
      </c>
      <c r="AF10652" s="5" t="str">
        <f t="shared" si="355"/>
        <v>katA</v>
      </c>
      <c r="AG10652" s="153"/>
      <c r="AH10652" s="153"/>
      <c r="AI10652" t="s">
        <v>195</v>
      </c>
      <c r="AJ10652" t="s">
        <v>340</v>
      </c>
      <c r="AK10652" s="9" t="str">
        <f>VLOOKUP(Y10652,zdroj!D:AJ,33,0)</f>
        <v>katA</v>
      </c>
    </row>
    <row r="10653" spans="8:37" x14ac:dyDescent="0.25">
      <c r="H10653" s="8"/>
      <c r="I10653" s="8"/>
      <c r="N10653" s="23"/>
      <c r="O10653" s="24"/>
      <c r="P10653" s="19"/>
      <c r="Q10653" s="19"/>
      <c r="R10653" s="19"/>
      <c r="U10653" s="27"/>
      <c r="Y10653" s="9" t="s">
        <v>665</v>
      </c>
      <c r="Z10653" s="9" t="s">
        <v>462</v>
      </c>
      <c r="AA10653" s="9" t="s">
        <v>237</v>
      </c>
      <c r="AB10653" s="9">
        <v>5861411</v>
      </c>
      <c r="AC10653" s="9" t="s">
        <v>11427</v>
      </c>
      <c r="AD10653" s="9" t="s">
        <v>225</v>
      </c>
      <c r="AE10653" s="5">
        <f t="shared" si="354"/>
        <v>0</v>
      </c>
      <c r="AF10653" s="5" t="str">
        <f t="shared" si="355"/>
        <v>katA</v>
      </c>
      <c r="AG10653" s="153"/>
      <c r="AH10653" s="153"/>
      <c r="AI10653" t="s">
        <v>195</v>
      </c>
      <c r="AJ10653" t="s">
        <v>340</v>
      </c>
      <c r="AK10653" s="9" t="str">
        <f>VLOOKUP(Y10653,zdroj!D:AJ,33,0)</f>
        <v>katA</v>
      </c>
    </row>
    <row r="10654" spans="8:37" x14ac:dyDescent="0.25">
      <c r="H10654" s="8"/>
      <c r="I10654" s="8"/>
      <c r="N10654" s="23"/>
      <c r="O10654" s="24"/>
      <c r="P10654" s="19"/>
      <c r="Q10654" s="19"/>
      <c r="R10654" s="19"/>
      <c r="U10654" s="27"/>
      <c r="Y10654" s="9" t="s">
        <v>665</v>
      </c>
      <c r="Z10654" s="9" t="s">
        <v>462</v>
      </c>
      <c r="AA10654" s="9" t="s">
        <v>237</v>
      </c>
      <c r="AB10654" s="9">
        <v>5861420</v>
      </c>
      <c r="AC10654" s="9" t="s">
        <v>11428</v>
      </c>
      <c r="AD10654" s="9" t="s">
        <v>225</v>
      </c>
      <c r="AE10654" s="5">
        <f t="shared" si="354"/>
        <v>0</v>
      </c>
      <c r="AF10654" s="5" t="str">
        <f t="shared" si="355"/>
        <v>katA</v>
      </c>
      <c r="AG10654" s="153"/>
      <c r="AH10654" s="153"/>
      <c r="AI10654" t="s">
        <v>195</v>
      </c>
      <c r="AJ10654" t="s">
        <v>340</v>
      </c>
      <c r="AK10654" s="9" t="str">
        <f>VLOOKUP(Y10654,zdroj!D:AJ,33,0)</f>
        <v>katA</v>
      </c>
    </row>
    <row r="10655" spans="8:37" x14ac:dyDescent="0.25">
      <c r="H10655" s="8"/>
      <c r="I10655" s="8"/>
      <c r="N10655" s="23"/>
      <c r="O10655" s="24"/>
      <c r="P10655" s="19"/>
      <c r="Q10655" s="19"/>
      <c r="R10655" s="19"/>
      <c r="U10655" s="27"/>
      <c r="Y10655" s="9" t="s">
        <v>665</v>
      </c>
      <c r="Z10655" s="9" t="s">
        <v>462</v>
      </c>
      <c r="AA10655" s="9" t="s">
        <v>237</v>
      </c>
      <c r="AB10655" s="9">
        <v>5856680</v>
      </c>
      <c r="AC10655" s="9" t="s">
        <v>11429</v>
      </c>
      <c r="AD10655" s="9" t="s">
        <v>225</v>
      </c>
      <c r="AE10655" s="5">
        <f t="shared" si="354"/>
        <v>0</v>
      </c>
      <c r="AF10655" s="5" t="str">
        <f t="shared" si="355"/>
        <v>katA</v>
      </c>
      <c r="AG10655" s="153"/>
      <c r="AH10655" s="153"/>
      <c r="AI10655" t="s">
        <v>201</v>
      </c>
      <c r="AJ10655" t="s">
        <v>17878</v>
      </c>
      <c r="AK10655" s="9" t="str">
        <f>VLOOKUP(Y10655,zdroj!D:AJ,33,0)</f>
        <v>katA</v>
      </c>
    </row>
    <row r="10656" spans="8:37" x14ac:dyDescent="0.25">
      <c r="H10656" s="8"/>
      <c r="I10656" s="8"/>
      <c r="N10656" s="23"/>
      <c r="O10656" s="24"/>
      <c r="P10656" s="19"/>
      <c r="Q10656" s="19"/>
      <c r="R10656" s="19"/>
      <c r="U10656" s="27"/>
      <c r="Y10656" s="9" t="s">
        <v>665</v>
      </c>
      <c r="Z10656" s="9" t="s">
        <v>462</v>
      </c>
      <c r="AA10656" s="9" t="s">
        <v>237</v>
      </c>
      <c r="AB10656" s="9">
        <v>5856698</v>
      </c>
      <c r="AC10656" s="9" t="s">
        <v>11430</v>
      </c>
      <c r="AD10656" s="9" t="s">
        <v>231</v>
      </c>
      <c r="AE10656" s="5">
        <f t="shared" si="354"/>
        <v>0</v>
      </c>
      <c r="AF10656" s="5" t="str">
        <f t="shared" si="355"/>
        <v>katB</v>
      </c>
      <c r="AG10656" s="153"/>
      <c r="AH10656" s="153"/>
      <c r="AI10656" t="s">
        <v>201</v>
      </c>
      <c r="AJ10656" t="s">
        <v>17878</v>
      </c>
      <c r="AK10656" s="9" t="str">
        <f>VLOOKUP(Y10656,zdroj!D:AJ,33,0)</f>
        <v>katA</v>
      </c>
    </row>
    <row r="10657" spans="8:37" x14ac:dyDescent="0.25">
      <c r="H10657" s="8"/>
      <c r="I10657" s="8"/>
      <c r="N10657" s="23"/>
      <c r="O10657" s="24"/>
      <c r="P10657" s="19"/>
      <c r="Q10657" s="19"/>
      <c r="R10657" s="19"/>
      <c r="U10657" s="27"/>
      <c r="Y10657" s="9" t="s">
        <v>665</v>
      </c>
      <c r="Z10657" s="9" t="s">
        <v>462</v>
      </c>
      <c r="AA10657" s="9" t="s">
        <v>237</v>
      </c>
      <c r="AB10657" s="9">
        <v>5856701</v>
      </c>
      <c r="AC10657" s="9" t="s">
        <v>11431</v>
      </c>
      <c r="AD10657" s="9" t="s">
        <v>225</v>
      </c>
      <c r="AE10657" s="5">
        <f t="shared" si="354"/>
        <v>0</v>
      </c>
      <c r="AF10657" s="5" t="str">
        <f t="shared" si="355"/>
        <v>katA</v>
      </c>
      <c r="AG10657" s="153"/>
      <c r="AH10657" s="153"/>
      <c r="AI10657" t="s">
        <v>201</v>
      </c>
      <c r="AJ10657" t="s">
        <v>17878</v>
      </c>
      <c r="AK10657" s="9" t="str">
        <f>VLOOKUP(Y10657,zdroj!D:AJ,33,0)</f>
        <v>katA</v>
      </c>
    </row>
    <row r="10658" spans="8:37" x14ac:dyDescent="0.25">
      <c r="H10658" s="8"/>
      <c r="I10658" s="8"/>
      <c r="N10658" s="23"/>
      <c r="O10658" s="24"/>
      <c r="P10658" s="19"/>
      <c r="Q10658" s="19"/>
      <c r="R10658" s="19"/>
      <c r="U10658" s="27"/>
      <c r="Y10658" s="9" t="s">
        <v>665</v>
      </c>
      <c r="Z10658" s="9" t="s">
        <v>462</v>
      </c>
      <c r="AA10658" s="9" t="s">
        <v>237</v>
      </c>
      <c r="AB10658" s="9">
        <v>5856710</v>
      </c>
      <c r="AC10658" s="9" t="s">
        <v>11432</v>
      </c>
      <c r="AD10658" s="9" t="s">
        <v>225</v>
      </c>
      <c r="AE10658" s="5">
        <f t="shared" si="354"/>
        <v>0</v>
      </c>
      <c r="AF10658" s="5" t="str">
        <f t="shared" si="355"/>
        <v>katA</v>
      </c>
      <c r="AG10658" s="153"/>
      <c r="AH10658" s="153"/>
      <c r="AI10658" t="s">
        <v>201</v>
      </c>
      <c r="AJ10658" t="s">
        <v>17878</v>
      </c>
      <c r="AK10658" s="9" t="str">
        <f>VLOOKUP(Y10658,zdroj!D:AJ,33,0)</f>
        <v>katA</v>
      </c>
    </row>
    <row r="10659" spans="8:37" x14ac:dyDescent="0.25">
      <c r="H10659" s="8"/>
      <c r="I10659" s="8"/>
      <c r="N10659" s="23"/>
      <c r="O10659" s="24"/>
      <c r="P10659" s="19"/>
      <c r="Q10659" s="19"/>
      <c r="R10659" s="19"/>
      <c r="U10659" s="27"/>
      <c r="Y10659" s="9" t="s">
        <v>665</v>
      </c>
      <c r="Z10659" s="9" t="s">
        <v>462</v>
      </c>
      <c r="AA10659" s="9" t="s">
        <v>237</v>
      </c>
      <c r="AB10659" s="9">
        <v>5856728</v>
      </c>
      <c r="AC10659" s="9" t="s">
        <v>11433</v>
      </c>
      <c r="AD10659" s="9" t="s">
        <v>225</v>
      </c>
      <c r="AE10659" s="5">
        <f t="shared" si="354"/>
        <v>0</v>
      </c>
      <c r="AF10659" s="5" t="str">
        <f t="shared" si="355"/>
        <v>katA</v>
      </c>
      <c r="AG10659" s="153"/>
      <c r="AH10659" s="153"/>
      <c r="AI10659" t="s">
        <v>201</v>
      </c>
      <c r="AJ10659" t="s">
        <v>17878</v>
      </c>
      <c r="AK10659" s="9" t="str">
        <f>VLOOKUP(Y10659,zdroj!D:AJ,33,0)</f>
        <v>katA</v>
      </c>
    </row>
    <row r="10660" spans="8:37" x14ac:dyDescent="0.25">
      <c r="H10660" s="8"/>
      <c r="I10660" s="8"/>
      <c r="N10660" s="23"/>
      <c r="O10660" s="24"/>
      <c r="P10660" s="19"/>
      <c r="Q10660" s="19"/>
      <c r="R10660" s="19"/>
      <c r="U10660" s="27"/>
      <c r="Y10660" s="9" t="s">
        <v>665</v>
      </c>
      <c r="Z10660" s="9" t="s">
        <v>462</v>
      </c>
      <c r="AA10660" s="9" t="s">
        <v>237</v>
      </c>
      <c r="AB10660" s="9">
        <v>5856744</v>
      </c>
      <c r="AC10660" s="9" t="s">
        <v>11434</v>
      </c>
      <c r="AD10660" s="9" t="s">
        <v>225</v>
      </c>
      <c r="AE10660" s="5">
        <f t="shared" si="354"/>
        <v>0</v>
      </c>
      <c r="AF10660" s="5" t="str">
        <f t="shared" si="355"/>
        <v>katA</v>
      </c>
      <c r="AG10660" s="153"/>
      <c r="AH10660" s="153"/>
      <c r="AI10660" t="s">
        <v>201</v>
      </c>
      <c r="AJ10660" t="s">
        <v>17878</v>
      </c>
      <c r="AK10660" s="9" t="str">
        <f>VLOOKUP(Y10660,zdroj!D:AJ,33,0)</f>
        <v>katA</v>
      </c>
    </row>
    <row r="10661" spans="8:37" x14ac:dyDescent="0.25">
      <c r="H10661" s="8"/>
      <c r="I10661" s="8"/>
      <c r="N10661" s="23"/>
      <c r="O10661" s="24"/>
      <c r="P10661" s="19"/>
      <c r="Q10661" s="19"/>
      <c r="R10661" s="19"/>
      <c r="U10661" s="27"/>
      <c r="Y10661" s="9" t="s">
        <v>665</v>
      </c>
      <c r="Z10661" s="9" t="s">
        <v>462</v>
      </c>
      <c r="AA10661" s="9" t="s">
        <v>237</v>
      </c>
      <c r="AB10661" s="9">
        <v>5861438</v>
      </c>
      <c r="AC10661" s="9" t="s">
        <v>11435</v>
      </c>
      <c r="AD10661" s="9" t="s">
        <v>225</v>
      </c>
      <c r="AE10661" s="5">
        <f t="shared" si="354"/>
        <v>0</v>
      </c>
      <c r="AF10661" s="5" t="str">
        <f t="shared" si="355"/>
        <v>katA</v>
      </c>
      <c r="AG10661" s="153"/>
      <c r="AH10661" s="153"/>
      <c r="AI10661" t="s">
        <v>195</v>
      </c>
      <c r="AJ10661" t="s">
        <v>340</v>
      </c>
      <c r="AK10661" s="9" t="str">
        <f>VLOOKUP(Y10661,zdroj!D:AJ,33,0)</f>
        <v>katA</v>
      </c>
    </row>
    <row r="10662" spans="8:37" x14ac:dyDescent="0.25">
      <c r="H10662" s="8"/>
      <c r="I10662" s="8"/>
      <c r="N10662" s="23"/>
      <c r="O10662" s="24"/>
      <c r="P10662" s="19"/>
      <c r="Q10662" s="19"/>
      <c r="R10662" s="19"/>
      <c r="U10662" s="27"/>
      <c r="Y10662" s="9" t="s">
        <v>665</v>
      </c>
      <c r="Z10662" s="9" t="s">
        <v>462</v>
      </c>
      <c r="AA10662" s="9" t="s">
        <v>237</v>
      </c>
      <c r="AB10662" s="9">
        <v>5856761</v>
      </c>
      <c r="AC10662" s="9" t="s">
        <v>11436</v>
      </c>
      <c r="AD10662" s="9" t="s">
        <v>225</v>
      </c>
      <c r="AE10662" s="5">
        <f t="shared" si="354"/>
        <v>0</v>
      </c>
      <c r="AF10662" s="5" t="str">
        <f t="shared" si="355"/>
        <v>katA</v>
      </c>
      <c r="AG10662" s="153"/>
      <c r="AH10662" s="153"/>
      <c r="AI10662" t="s">
        <v>17879</v>
      </c>
      <c r="AJ10662" t="s">
        <v>17878</v>
      </c>
      <c r="AK10662" s="9" t="str">
        <f>VLOOKUP(Y10662,zdroj!D:AJ,33,0)</f>
        <v>katA</v>
      </c>
    </row>
    <row r="10663" spans="8:37" x14ac:dyDescent="0.25">
      <c r="H10663" s="8"/>
      <c r="I10663" s="8"/>
      <c r="N10663" s="23"/>
      <c r="O10663" s="24"/>
      <c r="P10663" s="19"/>
      <c r="Q10663" s="19"/>
      <c r="R10663" s="19"/>
      <c r="U10663" s="27"/>
      <c r="Y10663" s="9" t="s">
        <v>665</v>
      </c>
      <c r="Z10663" s="9" t="s">
        <v>462</v>
      </c>
      <c r="AA10663" s="9" t="s">
        <v>237</v>
      </c>
      <c r="AB10663" s="9">
        <v>5861446</v>
      </c>
      <c r="AC10663" s="9" t="s">
        <v>11437</v>
      </c>
      <c r="AD10663" s="9" t="s">
        <v>225</v>
      </c>
      <c r="AE10663" s="5">
        <f t="shared" si="354"/>
        <v>0</v>
      </c>
      <c r="AF10663" s="5" t="str">
        <f t="shared" si="355"/>
        <v>katA</v>
      </c>
      <c r="AG10663" s="153"/>
      <c r="AH10663" s="153"/>
      <c r="AI10663" t="s">
        <v>195</v>
      </c>
      <c r="AJ10663" t="s">
        <v>340</v>
      </c>
      <c r="AK10663" s="9" t="str">
        <f>VLOOKUP(Y10663,zdroj!D:AJ,33,0)</f>
        <v>katA</v>
      </c>
    </row>
    <row r="10664" spans="8:37" x14ac:dyDescent="0.25">
      <c r="H10664" s="8"/>
      <c r="I10664" s="8"/>
      <c r="N10664" s="23"/>
      <c r="O10664" s="24"/>
      <c r="P10664" s="19"/>
      <c r="Q10664" s="19"/>
      <c r="R10664" s="19"/>
      <c r="U10664" s="27"/>
      <c r="Y10664" s="9" t="s">
        <v>665</v>
      </c>
      <c r="Z10664" s="9" t="s">
        <v>462</v>
      </c>
      <c r="AA10664" s="9" t="s">
        <v>237</v>
      </c>
      <c r="AB10664" s="9">
        <v>5861454</v>
      </c>
      <c r="AC10664" s="9" t="s">
        <v>11438</v>
      </c>
      <c r="AD10664" s="9" t="s">
        <v>225</v>
      </c>
      <c r="AE10664" s="5">
        <f t="shared" si="354"/>
        <v>0</v>
      </c>
      <c r="AF10664" s="5" t="str">
        <f t="shared" si="355"/>
        <v>katA</v>
      </c>
      <c r="AG10664" s="153"/>
      <c r="AH10664" s="153"/>
      <c r="AI10664" t="s">
        <v>195</v>
      </c>
      <c r="AJ10664" t="s">
        <v>340</v>
      </c>
      <c r="AK10664" s="9" t="str">
        <f>VLOOKUP(Y10664,zdroj!D:AJ,33,0)</f>
        <v>katA</v>
      </c>
    </row>
    <row r="10665" spans="8:37" x14ac:dyDescent="0.25">
      <c r="H10665" s="8"/>
      <c r="I10665" s="8"/>
      <c r="N10665" s="23"/>
      <c r="O10665" s="24"/>
      <c r="P10665" s="19"/>
      <c r="Q10665" s="19"/>
      <c r="R10665" s="19"/>
      <c r="U10665" s="27"/>
      <c r="Y10665" s="9" t="s">
        <v>665</v>
      </c>
      <c r="Z10665" s="9" t="s">
        <v>462</v>
      </c>
      <c r="AA10665" s="9" t="s">
        <v>237</v>
      </c>
      <c r="AB10665" s="9">
        <v>5861462</v>
      </c>
      <c r="AC10665" s="9" t="s">
        <v>11439</v>
      </c>
      <c r="AD10665" s="9" t="s">
        <v>225</v>
      </c>
      <c r="AE10665" s="5">
        <f t="shared" si="354"/>
        <v>0</v>
      </c>
      <c r="AF10665" s="5" t="str">
        <f t="shared" si="355"/>
        <v>katA</v>
      </c>
      <c r="AG10665" s="153"/>
      <c r="AH10665" s="153"/>
      <c r="AI10665" t="s">
        <v>195</v>
      </c>
      <c r="AJ10665" t="s">
        <v>340</v>
      </c>
      <c r="AK10665" s="9" t="str">
        <f>VLOOKUP(Y10665,zdroj!D:AJ,33,0)</f>
        <v>katA</v>
      </c>
    </row>
    <row r="10666" spans="8:37" x14ac:dyDescent="0.25">
      <c r="H10666" s="8"/>
      <c r="I10666" s="8"/>
      <c r="N10666" s="23"/>
      <c r="O10666" s="24"/>
      <c r="P10666" s="19"/>
      <c r="Q10666" s="19"/>
      <c r="R10666" s="19"/>
      <c r="U10666" s="27"/>
      <c r="Y10666" s="9" t="s">
        <v>665</v>
      </c>
      <c r="Z10666" s="9" t="s">
        <v>462</v>
      </c>
      <c r="AA10666" s="9" t="s">
        <v>237</v>
      </c>
      <c r="AB10666" s="9">
        <v>5861489</v>
      </c>
      <c r="AC10666" s="9" t="s">
        <v>11440</v>
      </c>
      <c r="AD10666" s="9" t="s">
        <v>225</v>
      </c>
      <c r="AE10666" s="5">
        <f t="shared" si="354"/>
        <v>0</v>
      </c>
      <c r="AF10666" s="5" t="str">
        <f t="shared" si="355"/>
        <v>katA</v>
      </c>
      <c r="AG10666" s="153"/>
      <c r="AH10666" s="153"/>
      <c r="AI10666" t="s">
        <v>195</v>
      </c>
      <c r="AJ10666" t="s">
        <v>340</v>
      </c>
      <c r="AK10666" s="9" t="str">
        <f>VLOOKUP(Y10666,zdroj!D:AJ,33,0)</f>
        <v>katA</v>
      </c>
    </row>
    <row r="10667" spans="8:37" x14ac:dyDescent="0.25">
      <c r="H10667" s="8"/>
      <c r="I10667" s="8"/>
      <c r="N10667" s="23"/>
      <c r="O10667" s="24"/>
      <c r="P10667" s="19"/>
      <c r="Q10667" s="19"/>
      <c r="R10667" s="19"/>
      <c r="U10667" s="27"/>
      <c r="Y10667" s="9" t="s">
        <v>665</v>
      </c>
      <c r="Z10667" s="9" t="s">
        <v>462</v>
      </c>
      <c r="AA10667" s="9" t="s">
        <v>237</v>
      </c>
      <c r="AB10667" s="9">
        <v>25944690</v>
      </c>
      <c r="AC10667" s="9" t="s">
        <v>11441</v>
      </c>
      <c r="AD10667" s="9" t="s">
        <v>225</v>
      </c>
      <c r="AE10667" s="5">
        <f t="shared" si="354"/>
        <v>0</v>
      </c>
      <c r="AF10667" s="5" t="str">
        <f t="shared" si="355"/>
        <v>katA</v>
      </c>
      <c r="AG10667" s="153"/>
      <c r="AH10667" s="153"/>
      <c r="AI10667" t="s">
        <v>195</v>
      </c>
      <c r="AJ10667" t="s">
        <v>340</v>
      </c>
      <c r="AK10667" s="9" t="str">
        <f>VLOOKUP(Y10667,zdroj!D:AJ,33,0)</f>
        <v>katA</v>
      </c>
    </row>
    <row r="10668" spans="8:37" x14ac:dyDescent="0.25">
      <c r="H10668" s="8"/>
      <c r="I10668" s="8"/>
      <c r="N10668" s="23"/>
      <c r="O10668" s="24"/>
      <c r="P10668" s="19"/>
      <c r="Q10668" s="19"/>
      <c r="R10668" s="19"/>
      <c r="U10668" s="27"/>
      <c r="Y10668" s="9" t="s">
        <v>665</v>
      </c>
      <c r="Z10668" s="9" t="s">
        <v>462</v>
      </c>
      <c r="AA10668" s="9" t="s">
        <v>237</v>
      </c>
      <c r="AB10668" s="9">
        <v>5861144</v>
      </c>
      <c r="AC10668" s="9" t="s">
        <v>11442</v>
      </c>
      <c r="AD10668" s="9" t="s">
        <v>225</v>
      </c>
      <c r="AE10668" s="5">
        <f t="shared" si="354"/>
        <v>0</v>
      </c>
      <c r="AF10668" s="5" t="str">
        <f t="shared" si="355"/>
        <v>katA</v>
      </c>
      <c r="AG10668" s="153"/>
      <c r="AH10668" s="153"/>
      <c r="AI10668" t="s">
        <v>195</v>
      </c>
      <c r="AJ10668" t="s">
        <v>340</v>
      </c>
      <c r="AK10668" s="9" t="str">
        <f>VLOOKUP(Y10668,zdroj!D:AJ,33,0)</f>
        <v>katA</v>
      </c>
    </row>
    <row r="10669" spans="8:37" x14ac:dyDescent="0.25">
      <c r="H10669" s="8"/>
      <c r="I10669" s="8"/>
      <c r="N10669" s="23"/>
      <c r="O10669" s="24"/>
      <c r="P10669" s="19"/>
      <c r="Q10669" s="19"/>
      <c r="R10669" s="19"/>
      <c r="U10669" s="27"/>
      <c r="Y10669" s="9" t="s">
        <v>665</v>
      </c>
      <c r="Z10669" s="9" t="s">
        <v>462</v>
      </c>
      <c r="AA10669" s="9" t="s">
        <v>237</v>
      </c>
      <c r="AB10669" s="9">
        <v>5861152</v>
      </c>
      <c r="AC10669" s="9" t="s">
        <v>11443</v>
      </c>
      <c r="AD10669" s="9" t="s">
        <v>225</v>
      </c>
      <c r="AE10669" s="5">
        <f t="shared" si="354"/>
        <v>0</v>
      </c>
      <c r="AF10669" s="5" t="str">
        <f t="shared" si="355"/>
        <v>katA</v>
      </c>
      <c r="AG10669" s="153"/>
      <c r="AH10669" s="153"/>
      <c r="AI10669" t="s">
        <v>195</v>
      </c>
      <c r="AJ10669" t="s">
        <v>340</v>
      </c>
      <c r="AK10669" s="9" t="str">
        <f>VLOOKUP(Y10669,zdroj!D:AJ,33,0)</f>
        <v>katA</v>
      </c>
    </row>
    <row r="10670" spans="8:37" x14ac:dyDescent="0.25">
      <c r="H10670" s="8"/>
      <c r="I10670" s="8"/>
      <c r="N10670" s="23"/>
      <c r="O10670" s="24"/>
      <c r="P10670" s="19"/>
      <c r="Q10670" s="19"/>
      <c r="R10670" s="19"/>
      <c r="U10670" s="27"/>
      <c r="Y10670" s="9" t="s">
        <v>665</v>
      </c>
      <c r="Z10670" s="9" t="s">
        <v>462</v>
      </c>
      <c r="AA10670" s="9" t="s">
        <v>237</v>
      </c>
      <c r="AB10670" s="9">
        <v>5861497</v>
      </c>
      <c r="AC10670" s="9" t="s">
        <v>11444</v>
      </c>
      <c r="AD10670" s="9" t="s">
        <v>225</v>
      </c>
      <c r="AE10670" s="5">
        <f t="shared" si="354"/>
        <v>0</v>
      </c>
      <c r="AF10670" s="5" t="str">
        <f t="shared" si="355"/>
        <v>katA</v>
      </c>
      <c r="AG10670" s="153"/>
      <c r="AH10670" s="153"/>
      <c r="AI10670" t="s">
        <v>195</v>
      </c>
      <c r="AJ10670" t="s">
        <v>340</v>
      </c>
      <c r="AK10670" s="9" t="str">
        <f>VLOOKUP(Y10670,zdroj!D:AJ,33,0)</f>
        <v>katA</v>
      </c>
    </row>
    <row r="10671" spans="8:37" x14ac:dyDescent="0.25">
      <c r="H10671" s="8"/>
      <c r="I10671" s="8"/>
      <c r="N10671" s="23"/>
      <c r="O10671" s="24"/>
      <c r="P10671" s="19"/>
      <c r="Q10671" s="19"/>
      <c r="R10671" s="19"/>
      <c r="U10671" s="27"/>
      <c r="Y10671" s="9" t="s">
        <v>665</v>
      </c>
      <c r="Z10671" s="9" t="s">
        <v>462</v>
      </c>
      <c r="AA10671" s="9" t="s">
        <v>237</v>
      </c>
      <c r="AB10671" s="9">
        <v>5861501</v>
      </c>
      <c r="AC10671" s="9" t="s">
        <v>11445</v>
      </c>
      <c r="AD10671" s="9" t="s">
        <v>225</v>
      </c>
      <c r="AE10671" s="5">
        <f t="shared" si="354"/>
        <v>0</v>
      </c>
      <c r="AF10671" s="5" t="str">
        <f t="shared" si="355"/>
        <v>katA</v>
      </c>
      <c r="AG10671" s="153"/>
      <c r="AH10671" s="153"/>
      <c r="AI10671" t="s">
        <v>195</v>
      </c>
      <c r="AJ10671" t="s">
        <v>340</v>
      </c>
      <c r="AK10671" s="9" t="str">
        <f>VLOOKUP(Y10671,zdroj!D:AJ,33,0)</f>
        <v>katA</v>
      </c>
    </row>
    <row r="10672" spans="8:37" x14ac:dyDescent="0.25">
      <c r="H10672" s="8"/>
      <c r="I10672" s="8"/>
      <c r="N10672" s="23"/>
      <c r="O10672" s="24"/>
      <c r="P10672" s="19"/>
      <c r="Q10672" s="19"/>
      <c r="R10672" s="19"/>
      <c r="U10672" s="27"/>
      <c r="Y10672" s="9" t="s">
        <v>665</v>
      </c>
      <c r="Z10672" s="9" t="s">
        <v>462</v>
      </c>
      <c r="AA10672" s="9" t="s">
        <v>237</v>
      </c>
      <c r="AB10672" s="9">
        <v>5861161</v>
      </c>
      <c r="AC10672" s="9" t="s">
        <v>11446</v>
      </c>
      <c r="AD10672" s="9" t="s">
        <v>225</v>
      </c>
      <c r="AE10672" s="5">
        <f t="shared" si="354"/>
        <v>0</v>
      </c>
      <c r="AF10672" s="5" t="str">
        <f t="shared" si="355"/>
        <v>katA</v>
      </c>
      <c r="AG10672" s="153"/>
      <c r="AH10672" s="153"/>
      <c r="AI10672" t="s">
        <v>195</v>
      </c>
      <c r="AJ10672" t="s">
        <v>340</v>
      </c>
      <c r="AK10672" s="9" t="str">
        <f>VLOOKUP(Y10672,zdroj!D:AJ,33,0)</f>
        <v>katA</v>
      </c>
    </row>
    <row r="10673" spans="8:37" x14ac:dyDescent="0.25">
      <c r="H10673" s="8"/>
      <c r="I10673" s="8"/>
      <c r="N10673" s="23"/>
      <c r="O10673" s="24"/>
      <c r="P10673" s="19"/>
      <c r="Q10673" s="19"/>
      <c r="R10673" s="19"/>
      <c r="U10673" s="27"/>
      <c r="Y10673" s="9" t="s">
        <v>665</v>
      </c>
      <c r="Z10673" s="9" t="s">
        <v>462</v>
      </c>
      <c r="AA10673" s="9" t="s">
        <v>237</v>
      </c>
      <c r="AB10673" s="9">
        <v>5860199</v>
      </c>
      <c r="AC10673" s="9" t="s">
        <v>11447</v>
      </c>
      <c r="AD10673" s="9" t="s">
        <v>225</v>
      </c>
      <c r="AE10673" s="5">
        <f t="shared" si="354"/>
        <v>0</v>
      </c>
      <c r="AF10673" s="5" t="str">
        <f t="shared" si="355"/>
        <v>katA</v>
      </c>
      <c r="AG10673" s="153"/>
      <c r="AH10673" s="153"/>
      <c r="AI10673" t="s">
        <v>201</v>
      </c>
      <c r="AJ10673" t="s">
        <v>17878</v>
      </c>
      <c r="AK10673" s="9" t="str">
        <f>VLOOKUP(Y10673,zdroj!D:AJ,33,0)</f>
        <v>katA</v>
      </c>
    </row>
    <row r="10674" spans="8:37" x14ac:dyDescent="0.25">
      <c r="H10674" s="8"/>
      <c r="I10674" s="8"/>
      <c r="N10674" s="23"/>
      <c r="O10674" s="24"/>
      <c r="P10674" s="19"/>
      <c r="Q10674" s="19"/>
      <c r="R10674" s="19"/>
      <c r="U10674" s="27"/>
      <c r="Y10674" s="9" t="s">
        <v>665</v>
      </c>
      <c r="Z10674" s="9" t="s">
        <v>462</v>
      </c>
      <c r="AA10674" s="9" t="s">
        <v>237</v>
      </c>
      <c r="AB10674" s="9">
        <v>5861179</v>
      </c>
      <c r="AC10674" s="9" t="s">
        <v>11448</v>
      </c>
      <c r="AD10674" s="9" t="s">
        <v>225</v>
      </c>
      <c r="AE10674" s="5">
        <f t="shared" si="354"/>
        <v>0</v>
      </c>
      <c r="AF10674" s="5" t="str">
        <f t="shared" si="355"/>
        <v>katA</v>
      </c>
      <c r="AG10674" s="153"/>
      <c r="AH10674" s="153"/>
      <c r="AI10674" t="s">
        <v>195</v>
      </c>
      <c r="AJ10674" t="s">
        <v>340</v>
      </c>
      <c r="AK10674" s="9" t="str">
        <f>VLOOKUP(Y10674,zdroj!D:AJ,33,0)</f>
        <v>katA</v>
      </c>
    </row>
    <row r="10675" spans="8:37" x14ac:dyDescent="0.25">
      <c r="H10675" s="8"/>
      <c r="I10675" s="8"/>
      <c r="N10675" s="23"/>
      <c r="O10675" s="24"/>
      <c r="P10675" s="19"/>
      <c r="Q10675" s="19"/>
      <c r="R10675" s="19"/>
      <c r="U10675" s="27"/>
      <c r="Y10675" s="9" t="s">
        <v>665</v>
      </c>
      <c r="Z10675" s="9" t="s">
        <v>462</v>
      </c>
      <c r="AA10675" s="9" t="s">
        <v>237</v>
      </c>
      <c r="AB10675" s="9">
        <v>26153149</v>
      </c>
      <c r="AC10675" s="9" t="s">
        <v>11449</v>
      </c>
      <c r="AD10675" s="9" t="s">
        <v>225</v>
      </c>
      <c r="AE10675" s="5">
        <f t="shared" si="354"/>
        <v>0</v>
      </c>
      <c r="AF10675" s="5" t="str">
        <f t="shared" si="355"/>
        <v>katA</v>
      </c>
      <c r="AG10675" s="153"/>
      <c r="AH10675" s="153"/>
      <c r="AI10675" t="s">
        <v>201</v>
      </c>
      <c r="AJ10675" t="s">
        <v>17878</v>
      </c>
      <c r="AK10675" s="9" t="str">
        <f>VLOOKUP(Y10675,zdroj!D:AJ,33,0)</f>
        <v>katA</v>
      </c>
    </row>
    <row r="10676" spans="8:37" x14ac:dyDescent="0.25">
      <c r="H10676" s="8"/>
      <c r="I10676" s="8"/>
      <c r="N10676" s="23"/>
      <c r="O10676" s="24"/>
      <c r="P10676" s="19"/>
      <c r="Q10676" s="19"/>
      <c r="R10676" s="19"/>
      <c r="U10676" s="27"/>
      <c r="Y10676" s="9" t="s">
        <v>665</v>
      </c>
      <c r="Z10676" s="9" t="s">
        <v>462</v>
      </c>
      <c r="AA10676" s="9" t="s">
        <v>237</v>
      </c>
      <c r="AB10676" s="9">
        <v>5861187</v>
      </c>
      <c r="AC10676" s="9" t="s">
        <v>11450</v>
      </c>
      <c r="AD10676" s="9" t="s">
        <v>231</v>
      </c>
      <c r="AE10676" s="5">
        <f t="shared" si="354"/>
        <v>0</v>
      </c>
      <c r="AF10676" s="5" t="str">
        <f t="shared" si="355"/>
        <v>katB</v>
      </c>
      <c r="AG10676" s="153"/>
      <c r="AH10676" s="153"/>
      <c r="AI10676" t="s">
        <v>195</v>
      </c>
      <c r="AJ10676" t="s">
        <v>340</v>
      </c>
      <c r="AK10676" s="9" t="str">
        <f>VLOOKUP(Y10676,zdroj!D:AJ,33,0)</f>
        <v>katA</v>
      </c>
    </row>
    <row r="10677" spans="8:37" x14ac:dyDescent="0.25">
      <c r="H10677" s="8"/>
      <c r="I10677" s="8"/>
      <c r="N10677" s="23"/>
      <c r="O10677" s="24"/>
      <c r="P10677" s="19"/>
      <c r="Q10677" s="19"/>
      <c r="R10677" s="19"/>
      <c r="U10677" s="27"/>
      <c r="Y10677" s="9" t="s">
        <v>665</v>
      </c>
      <c r="Z10677" s="9" t="s">
        <v>462</v>
      </c>
      <c r="AA10677" s="9" t="s">
        <v>237</v>
      </c>
      <c r="AB10677" s="9">
        <v>27626911</v>
      </c>
      <c r="AC10677" s="9" t="s">
        <v>11451</v>
      </c>
      <c r="AD10677" s="9" t="s">
        <v>225</v>
      </c>
      <c r="AE10677" s="5">
        <f t="shared" si="354"/>
        <v>0</v>
      </c>
      <c r="AF10677" s="5" t="str">
        <f t="shared" si="355"/>
        <v>katA</v>
      </c>
      <c r="AG10677" s="153"/>
      <c r="AH10677" s="153"/>
      <c r="AI10677" t="s">
        <v>201</v>
      </c>
      <c r="AJ10677" t="s">
        <v>17878</v>
      </c>
      <c r="AK10677" s="9" t="str">
        <f>VLOOKUP(Y10677,zdroj!D:AJ,33,0)</f>
        <v>katA</v>
      </c>
    </row>
    <row r="10678" spans="8:37" x14ac:dyDescent="0.25">
      <c r="H10678" s="8"/>
      <c r="I10678" s="8"/>
      <c r="N10678" s="23"/>
      <c r="O10678" s="24"/>
      <c r="P10678" s="19"/>
      <c r="Q10678" s="19"/>
      <c r="R10678" s="19"/>
      <c r="U10678" s="27"/>
      <c r="Y10678" s="9" t="s">
        <v>665</v>
      </c>
      <c r="Z10678" s="9" t="s">
        <v>462</v>
      </c>
      <c r="AA10678" s="9" t="s">
        <v>237</v>
      </c>
      <c r="AB10678" s="9">
        <v>27885780</v>
      </c>
      <c r="AC10678" s="9" t="s">
        <v>11452</v>
      </c>
      <c r="AD10678" s="9" t="s">
        <v>231</v>
      </c>
      <c r="AE10678" s="5">
        <f t="shared" si="354"/>
        <v>0</v>
      </c>
      <c r="AF10678" s="5" t="str">
        <f t="shared" si="355"/>
        <v>katB</v>
      </c>
      <c r="AG10678" s="153"/>
      <c r="AH10678" s="153"/>
      <c r="AI10678" t="s">
        <v>201</v>
      </c>
      <c r="AJ10678" t="s">
        <v>17878</v>
      </c>
      <c r="AK10678" s="9" t="str">
        <f>VLOOKUP(Y10678,zdroj!D:AJ,33,0)</f>
        <v>katA</v>
      </c>
    </row>
    <row r="10679" spans="8:37" x14ac:dyDescent="0.25">
      <c r="H10679" s="8"/>
      <c r="I10679" s="8"/>
      <c r="N10679" s="23"/>
      <c r="O10679" s="24"/>
      <c r="P10679" s="19"/>
      <c r="Q10679" s="19"/>
      <c r="R10679" s="19"/>
      <c r="U10679" s="27"/>
      <c r="Y10679" s="9" t="s">
        <v>665</v>
      </c>
      <c r="Z10679" s="9" t="s">
        <v>462</v>
      </c>
      <c r="AA10679" s="9" t="s">
        <v>237</v>
      </c>
      <c r="AB10679" s="9">
        <v>42217601</v>
      </c>
      <c r="AC10679" s="9" t="s">
        <v>11453</v>
      </c>
      <c r="AD10679" s="9" t="s">
        <v>225</v>
      </c>
      <c r="AE10679" s="5">
        <f t="shared" si="354"/>
        <v>0</v>
      </c>
      <c r="AF10679" s="5" t="str">
        <f t="shared" si="355"/>
        <v>katA</v>
      </c>
      <c r="AG10679" s="153"/>
      <c r="AH10679" s="153"/>
      <c r="AI10679" t="s">
        <v>201</v>
      </c>
      <c r="AJ10679" t="s">
        <v>17878</v>
      </c>
      <c r="AK10679" s="9" t="str">
        <f>VLOOKUP(Y10679,zdroj!D:AJ,33,0)</f>
        <v>katA</v>
      </c>
    </row>
    <row r="10680" spans="8:37" x14ac:dyDescent="0.25">
      <c r="H10680" s="8"/>
      <c r="I10680" s="8"/>
      <c r="N10680" s="23"/>
      <c r="O10680" s="24"/>
      <c r="P10680" s="19"/>
      <c r="Q10680" s="19"/>
      <c r="R10680" s="19"/>
      <c r="U10680" s="27"/>
      <c r="Y10680" s="9" t="s">
        <v>665</v>
      </c>
      <c r="Z10680" s="9" t="s">
        <v>462</v>
      </c>
      <c r="AA10680" s="9" t="s">
        <v>237</v>
      </c>
      <c r="AB10680" s="9">
        <v>75581493</v>
      </c>
      <c r="AC10680" s="9" t="s">
        <v>11454</v>
      </c>
      <c r="AD10680" s="9" t="s">
        <v>225</v>
      </c>
      <c r="AE10680" s="5">
        <f t="shared" si="354"/>
        <v>0</v>
      </c>
      <c r="AF10680" s="5" t="str">
        <f t="shared" si="355"/>
        <v>katA</v>
      </c>
      <c r="AG10680" s="153"/>
      <c r="AH10680" s="153"/>
      <c r="AI10680" t="s">
        <v>195</v>
      </c>
      <c r="AJ10680" t="s">
        <v>340</v>
      </c>
      <c r="AK10680" s="9" t="str">
        <f>VLOOKUP(Y10680,zdroj!D:AJ,33,0)</f>
        <v>katA</v>
      </c>
    </row>
    <row r="10681" spans="8:37" x14ac:dyDescent="0.25">
      <c r="H10681" s="8"/>
      <c r="I10681" s="8"/>
      <c r="N10681" s="23"/>
      <c r="O10681" s="24"/>
      <c r="P10681" s="19"/>
      <c r="Q10681" s="19"/>
      <c r="R10681" s="19"/>
      <c r="U10681" s="27"/>
      <c r="Y10681" s="9" t="s">
        <v>665</v>
      </c>
      <c r="Z10681" s="9" t="s">
        <v>462</v>
      </c>
      <c r="AA10681" s="9" t="s">
        <v>237</v>
      </c>
      <c r="AB10681" s="9">
        <v>5861195</v>
      </c>
      <c r="AC10681" s="9" t="s">
        <v>11455</v>
      </c>
      <c r="AD10681" s="9" t="s">
        <v>225</v>
      </c>
      <c r="AE10681" s="5">
        <f t="shared" si="354"/>
        <v>0</v>
      </c>
      <c r="AF10681" s="5" t="str">
        <f t="shared" si="355"/>
        <v>katA</v>
      </c>
      <c r="AG10681" s="153"/>
      <c r="AH10681" s="153"/>
      <c r="AI10681" t="s">
        <v>195</v>
      </c>
      <c r="AJ10681" t="s">
        <v>340</v>
      </c>
      <c r="AK10681" s="9" t="str">
        <f>VLOOKUP(Y10681,zdroj!D:AJ,33,0)</f>
        <v>katA</v>
      </c>
    </row>
    <row r="10682" spans="8:37" x14ac:dyDescent="0.25">
      <c r="H10682" s="8"/>
      <c r="I10682" s="8"/>
      <c r="N10682" s="23"/>
      <c r="O10682" s="24"/>
      <c r="P10682" s="19"/>
      <c r="Q10682" s="19"/>
      <c r="R10682" s="19"/>
      <c r="U10682" s="27"/>
      <c r="Y10682" s="9" t="s">
        <v>665</v>
      </c>
      <c r="Z10682" s="9" t="s">
        <v>462</v>
      </c>
      <c r="AA10682" s="9" t="s">
        <v>237</v>
      </c>
      <c r="AB10682" s="9">
        <v>77874242</v>
      </c>
      <c r="AC10682" s="9" t="s">
        <v>11456</v>
      </c>
      <c r="AD10682" s="9" t="s">
        <v>231</v>
      </c>
      <c r="AE10682" s="5">
        <f t="shared" si="354"/>
        <v>0</v>
      </c>
      <c r="AF10682" s="5" t="str">
        <f t="shared" si="355"/>
        <v>katB</v>
      </c>
      <c r="AG10682" s="153"/>
      <c r="AH10682" s="153"/>
      <c r="AI10682" t="s">
        <v>201</v>
      </c>
      <c r="AJ10682" t="s">
        <v>17878</v>
      </c>
      <c r="AK10682" s="9" t="str">
        <f>VLOOKUP(Y10682,zdroj!D:AJ,33,0)</f>
        <v>katA</v>
      </c>
    </row>
    <row r="10683" spans="8:37" x14ac:dyDescent="0.25">
      <c r="H10683" s="8"/>
      <c r="I10683" s="8"/>
      <c r="N10683" s="23"/>
      <c r="O10683" s="24"/>
      <c r="P10683" s="19"/>
      <c r="Q10683" s="19"/>
      <c r="R10683" s="19"/>
      <c r="U10683" s="27"/>
      <c r="Y10683" s="9" t="s">
        <v>665</v>
      </c>
      <c r="Z10683" s="9" t="s">
        <v>462</v>
      </c>
      <c r="AA10683" s="9" t="s">
        <v>237</v>
      </c>
      <c r="AB10683" s="9">
        <v>77873912</v>
      </c>
      <c r="AC10683" s="9" t="s">
        <v>11457</v>
      </c>
      <c r="AD10683" s="9" t="s">
        <v>231</v>
      </c>
      <c r="AE10683" s="5">
        <f t="shared" si="354"/>
        <v>0</v>
      </c>
      <c r="AF10683" s="5" t="str">
        <f t="shared" si="355"/>
        <v>katB</v>
      </c>
      <c r="AG10683" s="153"/>
      <c r="AH10683" s="153"/>
      <c r="AI10683" t="s">
        <v>201</v>
      </c>
      <c r="AJ10683" t="s">
        <v>17878</v>
      </c>
      <c r="AK10683" s="9" t="str">
        <f>VLOOKUP(Y10683,zdroj!D:AJ,33,0)</f>
        <v>katA</v>
      </c>
    </row>
    <row r="10684" spans="8:37" x14ac:dyDescent="0.25">
      <c r="H10684" s="8"/>
      <c r="I10684" s="8"/>
      <c r="N10684" s="23"/>
      <c r="O10684" s="24"/>
      <c r="P10684" s="19"/>
      <c r="Q10684" s="19"/>
      <c r="R10684" s="19"/>
      <c r="U10684" s="27"/>
      <c r="Y10684" s="9" t="s">
        <v>665</v>
      </c>
      <c r="Z10684" s="9" t="s">
        <v>462</v>
      </c>
      <c r="AA10684" s="9" t="s">
        <v>237</v>
      </c>
      <c r="AB10684" s="9">
        <v>79473890</v>
      </c>
      <c r="AC10684" s="9" t="s">
        <v>11458</v>
      </c>
      <c r="AD10684" s="9" t="s">
        <v>225</v>
      </c>
      <c r="AE10684" s="5">
        <f t="shared" si="354"/>
        <v>0</v>
      </c>
      <c r="AF10684" s="5" t="str">
        <f t="shared" si="355"/>
        <v>katA</v>
      </c>
      <c r="AG10684" s="153"/>
      <c r="AH10684" s="153"/>
      <c r="AI10684" t="s">
        <v>201</v>
      </c>
      <c r="AJ10684" t="s">
        <v>17878</v>
      </c>
      <c r="AK10684" s="9" t="str">
        <f>VLOOKUP(Y10684,zdroj!D:AJ,33,0)</f>
        <v>katA</v>
      </c>
    </row>
    <row r="10685" spans="8:37" x14ac:dyDescent="0.25">
      <c r="H10685" s="8"/>
      <c r="I10685" s="8"/>
      <c r="N10685" s="23"/>
      <c r="O10685" s="24"/>
      <c r="P10685" s="19"/>
      <c r="Q10685" s="19"/>
      <c r="R10685" s="19"/>
      <c r="U10685" s="27"/>
      <c r="Y10685" s="9" t="s">
        <v>665</v>
      </c>
      <c r="Z10685" s="9" t="s">
        <v>462</v>
      </c>
      <c r="AA10685" s="9" t="s">
        <v>237</v>
      </c>
      <c r="AB10685" s="9">
        <v>25797140</v>
      </c>
      <c r="AC10685" s="9" t="s">
        <v>11459</v>
      </c>
      <c r="AD10685" s="9" t="s">
        <v>225</v>
      </c>
      <c r="AE10685" s="5">
        <f t="shared" si="354"/>
        <v>0</v>
      </c>
      <c r="AF10685" s="5" t="str">
        <f t="shared" si="355"/>
        <v>katA</v>
      </c>
      <c r="AG10685" s="153"/>
      <c r="AH10685" s="153"/>
      <c r="AI10685" t="s">
        <v>195</v>
      </c>
      <c r="AJ10685" t="s">
        <v>340</v>
      </c>
      <c r="AK10685" s="9" t="str">
        <f>VLOOKUP(Y10685,zdroj!D:AJ,33,0)</f>
        <v>katA</v>
      </c>
    </row>
    <row r="10686" spans="8:37" x14ac:dyDescent="0.25">
      <c r="H10686" s="8"/>
      <c r="I10686" s="8"/>
      <c r="N10686" s="23"/>
      <c r="O10686" s="24"/>
      <c r="P10686" s="19"/>
      <c r="Q10686" s="19"/>
      <c r="R10686" s="19"/>
      <c r="U10686" s="27"/>
      <c r="Y10686" s="9" t="s">
        <v>666</v>
      </c>
      <c r="Z10686" s="9" t="s">
        <v>462</v>
      </c>
      <c r="AA10686" s="9" t="s">
        <v>198</v>
      </c>
      <c r="AB10686" s="9">
        <v>5861314</v>
      </c>
      <c r="AC10686" s="9" t="s">
        <v>11460</v>
      </c>
      <c r="AD10686" s="9" t="s">
        <v>231</v>
      </c>
      <c r="AE10686" s="5">
        <f t="shared" si="354"/>
        <v>0</v>
      </c>
      <c r="AF10686" s="5" t="str">
        <f t="shared" si="355"/>
        <v>katB</v>
      </c>
      <c r="AG10686" s="153"/>
      <c r="AH10686" s="153"/>
      <c r="AI10686" t="s">
        <v>195</v>
      </c>
      <c r="AJ10686" t="s">
        <v>340</v>
      </c>
      <c r="AK10686" s="9" t="str">
        <f>VLOOKUP(Y10686,zdroj!D:AJ,33,0)</f>
        <v>katB</v>
      </c>
    </row>
    <row r="10687" spans="8:37" x14ac:dyDescent="0.25">
      <c r="H10687" s="8"/>
      <c r="I10687" s="8"/>
      <c r="N10687" s="23"/>
      <c r="O10687" s="24"/>
      <c r="P10687" s="19"/>
      <c r="Q10687" s="19"/>
      <c r="R10687" s="19"/>
      <c r="U10687" s="27"/>
      <c r="Y10687" s="9" t="s">
        <v>666</v>
      </c>
      <c r="Z10687" s="9" t="s">
        <v>462</v>
      </c>
      <c r="AA10687" s="9" t="s">
        <v>198</v>
      </c>
      <c r="AB10687" s="9">
        <v>5861284</v>
      </c>
      <c r="AC10687" s="9" t="s">
        <v>11461</v>
      </c>
      <c r="AD10687" s="9" t="s">
        <v>231</v>
      </c>
      <c r="AE10687" s="5">
        <f t="shared" si="354"/>
        <v>0</v>
      </c>
      <c r="AF10687" s="5" t="str">
        <f t="shared" si="355"/>
        <v>katB</v>
      </c>
      <c r="AG10687" s="153"/>
      <c r="AH10687" s="153"/>
      <c r="AI10687" t="s">
        <v>195</v>
      </c>
      <c r="AJ10687" t="s">
        <v>340</v>
      </c>
      <c r="AK10687" s="9" t="str">
        <f>VLOOKUP(Y10687,zdroj!D:AJ,33,0)</f>
        <v>katB</v>
      </c>
    </row>
    <row r="10688" spans="8:37" x14ac:dyDescent="0.25">
      <c r="H10688" s="8"/>
      <c r="I10688" s="8"/>
      <c r="N10688" s="23"/>
      <c r="O10688" s="24"/>
      <c r="P10688" s="19"/>
      <c r="Q10688" s="19"/>
      <c r="R10688" s="19"/>
      <c r="U10688" s="27"/>
      <c r="Y10688" s="9" t="s">
        <v>666</v>
      </c>
      <c r="Z10688" s="9" t="s">
        <v>462</v>
      </c>
      <c r="AA10688" s="9" t="s">
        <v>198</v>
      </c>
      <c r="AB10688" s="9">
        <v>79940200</v>
      </c>
      <c r="AC10688" s="9" t="s">
        <v>11462</v>
      </c>
      <c r="AD10688" s="9" t="s">
        <v>231</v>
      </c>
      <c r="AE10688" s="5">
        <f t="shared" si="354"/>
        <v>0</v>
      </c>
      <c r="AF10688" s="5" t="str">
        <f t="shared" si="355"/>
        <v>katB</v>
      </c>
      <c r="AG10688" s="153"/>
      <c r="AH10688" s="153"/>
      <c r="AI10688" t="s">
        <v>195</v>
      </c>
      <c r="AJ10688" t="s">
        <v>340</v>
      </c>
      <c r="AK10688" s="9" t="str">
        <f>VLOOKUP(Y10688,zdroj!D:AJ,33,0)</f>
        <v>katB</v>
      </c>
    </row>
    <row r="10689" spans="8:37" x14ac:dyDescent="0.25">
      <c r="H10689" s="8"/>
      <c r="I10689" s="8"/>
      <c r="N10689" s="23"/>
      <c r="O10689" s="24"/>
      <c r="P10689" s="19"/>
      <c r="Q10689" s="19"/>
      <c r="R10689" s="19"/>
      <c r="U10689" s="27"/>
      <c r="Y10689" s="9" t="s">
        <v>666</v>
      </c>
      <c r="Z10689" s="9" t="s">
        <v>462</v>
      </c>
      <c r="AA10689" s="9" t="s">
        <v>198</v>
      </c>
      <c r="AB10689" s="9">
        <v>80160956</v>
      </c>
      <c r="AC10689" s="9" t="s">
        <v>11463</v>
      </c>
      <c r="AD10689" s="9" t="s">
        <v>231</v>
      </c>
      <c r="AE10689" s="5">
        <f t="shared" si="354"/>
        <v>0</v>
      </c>
      <c r="AF10689" s="5" t="str">
        <f t="shared" si="355"/>
        <v>katB</v>
      </c>
      <c r="AG10689" s="153"/>
      <c r="AH10689" s="153"/>
      <c r="AI10689" t="s">
        <v>195</v>
      </c>
      <c r="AJ10689" t="s">
        <v>340</v>
      </c>
      <c r="AK10689" s="9" t="str">
        <f>VLOOKUP(Y10689,zdroj!D:AJ,33,0)</f>
        <v>katB</v>
      </c>
    </row>
    <row r="10690" spans="8:37" x14ac:dyDescent="0.25">
      <c r="H10690" s="8"/>
      <c r="I10690" s="8"/>
      <c r="N10690" s="23"/>
      <c r="O10690" s="24"/>
      <c r="P10690" s="19"/>
      <c r="Q10690" s="19"/>
      <c r="R10690" s="19"/>
      <c r="U10690" s="27"/>
      <c r="Y10690" s="9" t="s">
        <v>666</v>
      </c>
      <c r="Z10690" s="9" t="s">
        <v>462</v>
      </c>
      <c r="AA10690" s="9" t="s">
        <v>198</v>
      </c>
      <c r="AB10690" s="9">
        <v>26144344</v>
      </c>
      <c r="AC10690" s="9" t="s">
        <v>11464</v>
      </c>
      <c r="AD10690" s="9" t="s">
        <v>231</v>
      </c>
      <c r="AE10690" s="5">
        <f t="shared" si="354"/>
        <v>0</v>
      </c>
      <c r="AF10690" s="5" t="str">
        <f t="shared" si="355"/>
        <v>katB</v>
      </c>
      <c r="AG10690" s="153"/>
      <c r="AH10690" s="153"/>
      <c r="AI10690" t="s">
        <v>195</v>
      </c>
      <c r="AJ10690" t="s">
        <v>340</v>
      </c>
      <c r="AK10690" s="9" t="str">
        <f>VLOOKUP(Y10690,zdroj!D:AJ,33,0)</f>
        <v>katB</v>
      </c>
    </row>
    <row r="10691" spans="8:37" x14ac:dyDescent="0.25">
      <c r="H10691" s="8"/>
      <c r="I10691" s="8"/>
      <c r="N10691" s="23"/>
      <c r="O10691" s="24"/>
      <c r="P10691" s="19"/>
      <c r="Q10691" s="19"/>
      <c r="R10691" s="19"/>
      <c r="U10691" s="27"/>
      <c r="Y10691" s="9" t="s">
        <v>666</v>
      </c>
      <c r="Z10691" s="9" t="s">
        <v>462</v>
      </c>
      <c r="AA10691" s="9" t="s">
        <v>198</v>
      </c>
      <c r="AB10691" s="9">
        <v>5856779</v>
      </c>
      <c r="AC10691" s="9" t="s">
        <v>11465</v>
      </c>
      <c r="AD10691" s="9" t="s">
        <v>231</v>
      </c>
      <c r="AE10691" s="5">
        <f t="shared" si="354"/>
        <v>0</v>
      </c>
      <c r="AF10691" s="5" t="str">
        <f t="shared" si="355"/>
        <v>katB</v>
      </c>
      <c r="AG10691" s="153"/>
      <c r="AH10691" s="153"/>
      <c r="AI10691" t="s">
        <v>201</v>
      </c>
      <c r="AJ10691" t="s">
        <v>17878</v>
      </c>
      <c r="AK10691" s="9" t="str">
        <f>VLOOKUP(Y10691,zdroj!D:AJ,33,0)</f>
        <v>katB</v>
      </c>
    </row>
    <row r="10692" spans="8:37" x14ac:dyDescent="0.25">
      <c r="H10692" s="8"/>
      <c r="I10692" s="8"/>
      <c r="N10692" s="23"/>
      <c r="O10692" s="24"/>
      <c r="P10692" s="19"/>
      <c r="Q10692" s="19"/>
      <c r="R10692" s="19"/>
      <c r="U10692" s="27"/>
      <c r="Y10692" s="9" t="s">
        <v>666</v>
      </c>
      <c r="Z10692" s="9" t="s">
        <v>462</v>
      </c>
      <c r="AA10692" s="9" t="s">
        <v>198</v>
      </c>
      <c r="AB10692" s="9">
        <v>5857490</v>
      </c>
      <c r="AC10692" s="9" t="s">
        <v>11466</v>
      </c>
      <c r="AD10692" s="9" t="s">
        <v>231</v>
      </c>
      <c r="AE10692" s="5">
        <f t="shared" si="354"/>
        <v>0</v>
      </c>
      <c r="AF10692" s="5" t="str">
        <f t="shared" si="355"/>
        <v>katB</v>
      </c>
      <c r="AG10692" s="153"/>
      <c r="AH10692" s="153"/>
      <c r="AI10692" t="s">
        <v>229</v>
      </c>
      <c r="AJ10692" t="s">
        <v>17878</v>
      </c>
      <c r="AK10692" s="9" t="str">
        <f>VLOOKUP(Y10692,zdroj!D:AJ,33,0)</f>
        <v>katB</v>
      </c>
    </row>
    <row r="10693" spans="8:37" x14ac:dyDescent="0.25">
      <c r="H10693" s="8"/>
      <c r="I10693" s="8"/>
      <c r="N10693" s="23"/>
      <c r="O10693" s="24"/>
      <c r="P10693" s="19"/>
      <c r="Q10693" s="19"/>
      <c r="R10693" s="19"/>
      <c r="U10693" s="27"/>
      <c r="Y10693" s="9" t="s">
        <v>666</v>
      </c>
      <c r="Z10693" s="9" t="s">
        <v>462</v>
      </c>
      <c r="AA10693" s="9" t="s">
        <v>198</v>
      </c>
      <c r="AB10693" s="9">
        <v>5859832</v>
      </c>
      <c r="AC10693" s="9" t="s">
        <v>11467</v>
      </c>
      <c r="AD10693" s="9" t="s">
        <v>800</v>
      </c>
      <c r="AE10693" s="5">
        <f t="shared" si="354"/>
        <v>0</v>
      </c>
      <c r="AF10693" s="5" t="str">
        <f t="shared" si="355"/>
        <v>Pokryto</v>
      </c>
      <c r="AG10693" s="153"/>
      <c r="AH10693" s="153"/>
      <c r="AI10693" t="s">
        <v>201</v>
      </c>
      <c r="AJ10693" t="s">
        <v>800</v>
      </c>
      <c r="AK10693" s="9" t="str">
        <f>VLOOKUP(Y10693,zdroj!D:AJ,33,0)</f>
        <v>katB</v>
      </c>
    </row>
    <row r="10694" spans="8:37" x14ac:dyDescent="0.25">
      <c r="H10694" s="8"/>
      <c r="I10694" s="8"/>
      <c r="N10694" s="23"/>
      <c r="O10694" s="24"/>
      <c r="P10694" s="19"/>
      <c r="Q10694" s="19"/>
      <c r="R10694" s="19"/>
      <c r="U10694" s="27"/>
      <c r="Y10694" s="9" t="s">
        <v>666</v>
      </c>
      <c r="Z10694" s="9" t="s">
        <v>462</v>
      </c>
      <c r="AA10694" s="9" t="s">
        <v>198</v>
      </c>
      <c r="AB10694" s="9">
        <v>5859875</v>
      </c>
      <c r="AC10694" s="9" t="s">
        <v>11468</v>
      </c>
      <c r="AD10694" s="9" t="s">
        <v>800</v>
      </c>
      <c r="AE10694" s="5">
        <f t="shared" si="354"/>
        <v>0</v>
      </c>
      <c r="AF10694" s="5" t="str">
        <f t="shared" si="355"/>
        <v>Pokryto</v>
      </c>
      <c r="AG10694" s="153"/>
      <c r="AH10694" s="153"/>
      <c r="AI10694" t="s">
        <v>201</v>
      </c>
      <c r="AJ10694" t="s">
        <v>800</v>
      </c>
      <c r="AK10694" s="9" t="str">
        <f>VLOOKUP(Y10694,zdroj!D:AJ,33,0)</f>
        <v>katB</v>
      </c>
    </row>
    <row r="10695" spans="8:37" x14ac:dyDescent="0.25">
      <c r="H10695" s="8"/>
      <c r="I10695" s="8"/>
      <c r="N10695" s="23"/>
      <c r="O10695" s="24"/>
      <c r="P10695" s="19"/>
      <c r="Q10695" s="19"/>
      <c r="R10695" s="19"/>
      <c r="U10695" s="27"/>
      <c r="Y10695" s="9" t="s">
        <v>666</v>
      </c>
      <c r="Z10695" s="9" t="s">
        <v>462</v>
      </c>
      <c r="AA10695" s="9" t="s">
        <v>198</v>
      </c>
      <c r="AB10695" s="9">
        <v>5859891</v>
      </c>
      <c r="AC10695" s="9" t="s">
        <v>11469</v>
      </c>
      <c r="AD10695" s="9" t="s">
        <v>800</v>
      </c>
      <c r="AE10695" s="5">
        <f t="shared" si="354"/>
        <v>0</v>
      </c>
      <c r="AF10695" s="5" t="str">
        <f t="shared" si="355"/>
        <v>Pokryto</v>
      </c>
      <c r="AG10695" s="153"/>
      <c r="AH10695" s="153"/>
      <c r="AI10695" t="s">
        <v>17879</v>
      </c>
      <c r="AJ10695" t="s">
        <v>800</v>
      </c>
      <c r="AK10695" s="9" t="str">
        <f>VLOOKUP(Y10695,zdroj!D:AJ,33,0)</f>
        <v>katB</v>
      </c>
    </row>
    <row r="10696" spans="8:37" x14ac:dyDescent="0.25">
      <c r="H10696" s="8"/>
      <c r="I10696" s="8"/>
      <c r="N10696" s="23"/>
      <c r="O10696" s="24"/>
      <c r="P10696" s="19"/>
      <c r="Q10696" s="19"/>
      <c r="R10696" s="19"/>
      <c r="U10696" s="27"/>
      <c r="Y10696" s="9" t="s">
        <v>666</v>
      </c>
      <c r="Z10696" s="9" t="s">
        <v>462</v>
      </c>
      <c r="AA10696" s="9" t="s">
        <v>198</v>
      </c>
      <c r="AB10696" s="9">
        <v>5859905</v>
      </c>
      <c r="AC10696" s="9" t="s">
        <v>11470</v>
      </c>
      <c r="AD10696" s="9" t="s">
        <v>800</v>
      </c>
      <c r="AE10696" s="5">
        <f t="shared" si="354"/>
        <v>0</v>
      </c>
      <c r="AF10696" s="5" t="str">
        <f t="shared" si="355"/>
        <v>Pokryto</v>
      </c>
      <c r="AG10696" s="153"/>
      <c r="AH10696" s="153"/>
      <c r="AI10696" t="s">
        <v>201</v>
      </c>
      <c r="AJ10696" t="s">
        <v>800</v>
      </c>
      <c r="AK10696" s="9" t="str">
        <f>VLOOKUP(Y10696,zdroj!D:AJ,33,0)</f>
        <v>katB</v>
      </c>
    </row>
    <row r="10697" spans="8:37" x14ac:dyDescent="0.25">
      <c r="H10697" s="8"/>
      <c r="I10697" s="8"/>
      <c r="N10697" s="23"/>
      <c r="O10697" s="24"/>
      <c r="P10697" s="19"/>
      <c r="Q10697" s="19"/>
      <c r="R10697" s="19"/>
      <c r="U10697" s="27"/>
      <c r="Y10697" s="9" t="s">
        <v>666</v>
      </c>
      <c r="Z10697" s="9" t="s">
        <v>462</v>
      </c>
      <c r="AA10697" s="9" t="s">
        <v>198</v>
      </c>
      <c r="AB10697" s="9">
        <v>5859913</v>
      </c>
      <c r="AC10697" s="9" t="s">
        <v>11471</v>
      </c>
      <c r="AD10697" s="9" t="s">
        <v>800</v>
      </c>
      <c r="AE10697" s="5">
        <f t="shared" si="354"/>
        <v>0</v>
      </c>
      <c r="AF10697" s="5" t="str">
        <f t="shared" si="355"/>
        <v>Pokryto</v>
      </c>
      <c r="AG10697" s="153"/>
      <c r="AH10697" s="153"/>
      <c r="AI10697" t="s">
        <v>201</v>
      </c>
      <c r="AJ10697" t="s">
        <v>800</v>
      </c>
      <c r="AK10697" s="9" t="str">
        <f>VLOOKUP(Y10697,zdroj!D:AJ,33,0)</f>
        <v>katB</v>
      </c>
    </row>
    <row r="10698" spans="8:37" x14ac:dyDescent="0.25">
      <c r="H10698" s="8"/>
      <c r="I10698" s="8"/>
      <c r="N10698" s="23"/>
      <c r="O10698" s="24"/>
      <c r="P10698" s="19"/>
      <c r="Q10698" s="19"/>
      <c r="R10698" s="19"/>
      <c r="U10698" s="27"/>
      <c r="Y10698" s="9" t="s">
        <v>666</v>
      </c>
      <c r="Z10698" s="9" t="s">
        <v>462</v>
      </c>
      <c r="AA10698" s="9" t="s">
        <v>198</v>
      </c>
      <c r="AB10698" s="9">
        <v>5859921</v>
      </c>
      <c r="AC10698" s="9" t="s">
        <v>11472</v>
      </c>
      <c r="AD10698" s="9" t="s">
        <v>800</v>
      </c>
      <c r="AE10698" s="5">
        <f t="shared" ref="AE10698:AE10761" si="356">VLOOKUP(Y10698,K:T,10,0)</f>
        <v>0</v>
      </c>
      <c r="AF10698" s="5" t="str">
        <f t="shared" ref="AF10698:AF10761" si="357">IF(AE10698="A",IF(AD10698="katA","katB",AD10698),AD10698)</f>
        <v>Pokryto</v>
      </c>
      <c r="AG10698" s="153"/>
      <c r="AH10698" s="153"/>
      <c r="AI10698" t="s">
        <v>201</v>
      </c>
      <c r="AJ10698" t="s">
        <v>800</v>
      </c>
      <c r="AK10698" s="9" t="str">
        <f>VLOOKUP(Y10698,zdroj!D:AJ,33,0)</f>
        <v>katB</v>
      </c>
    </row>
    <row r="10699" spans="8:37" x14ac:dyDescent="0.25">
      <c r="H10699" s="8"/>
      <c r="I10699" s="8"/>
      <c r="N10699" s="23"/>
      <c r="O10699" s="24"/>
      <c r="P10699" s="19"/>
      <c r="Q10699" s="19"/>
      <c r="R10699" s="19"/>
      <c r="U10699" s="27"/>
      <c r="Y10699" s="9" t="s">
        <v>666</v>
      </c>
      <c r="Z10699" s="9" t="s">
        <v>462</v>
      </c>
      <c r="AA10699" s="9" t="s">
        <v>198</v>
      </c>
      <c r="AB10699" s="9">
        <v>5859930</v>
      </c>
      <c r="AC10699" s="9" t="s">
        <v>11473</v>
      </c>
      <c r="AD10699" s="9" t="s">
        <v>800</v>
      </c>
      <c r="AE10699" s="5">
        <f t="shared" si="356"/>
        <v>0</v>
      </c>
      <c r="AF10699" s="5" t="str">
        <f t="shared" si="357"/>
        <v>Pokryto</v>
      </c>
      <c r="AG10699" s="153"/>
      <c r="AH10699" s="153"/>
      <c r="AI10699" t="s">
        <v>201</v>
      </c>
      <c r="AJ10699" t="s">
        <v>800</v>
      </c>
      <c r="AK10699" s="9" t="str">
        <f>VLOOKUP(Y10699,zdroj!D:AJ,33,0)</f>
        <v>katB</v>
      </c>
    </row>
    <row r="10700" spans="8:37" x14ac:dyDescent="0.25">
      <c r="H10700" s="8"/>
      <c r="I10700" s="8"/>
      <c r="N10700" s="23"/>
      <c r="O10700" s="24"/>
      <c r="P10700" s="19"/>
      <c r="Q10700" s="19"/>
      <c r="R10700" s="19"/>
      <c r="U10700" s="27"/>
      <c r="Y10700" s="9" t="s">
        <v>666</v>
      </c>
      <c r="Z10700" s="9" t="s">
        <v>462</v>
      </c>
      <c r="AA10700" s="9" t="s">
        <v>198</v>
      </c>
      <c r="AB10700" s="9">
        <v>5859948</v>
      </c>
      <c r="AC10700" s="9" t="s">
        <v>11474</v>
      </c>
      <c r="AD10700" s="9" t="s">
        <v>800</v>
      </c>
      <c r="AE10700" s="5">
        <f t="shared" si="356"/>
        <v>0</v>
      </c>
      <c r="AF10700" s="5" t="str">
        <f t="shared" si="357"/>
        <v>Pokryto</v>
      </c>
      <c r="AG10700" s="153"/>
      <c r="AH10700" s="153"/>
      <c r="AI10700" t="s">
        <v>17879</v>
      </c>
      <c r="AJ10700" t="s">
        <v>800</v>
      </c>
      <c r="AK10700" s="9" t="str">
        <f>VLOOKUP(Y10700,zdroj!D:AJ,33,0)</f>
        <v>katB</v>
      </c>
    </row>
    <row r="10701" spans="8:37" x14ac:dyDescent="0.25">
      <c r="H10701" s="8"/>
      <c r="I10701" s="8"/>
      <c r="N10701" s="23"/>
      <c r="O10701" s="24"/>
      <c r="P10701" s="19"/>
      <c r="Q10701" s="19"/>
      <c r="R10701" s="19"/>
      <c r="U10701" s="27"/>
      <c r="Y10701" s="9" t="s">
        <v>666</v>
      </c>
      <c r="Z10701" s="9" t="s">
        <v>462</v>
      </c>
      <c r="AA10701" s="9" t="s">
        <v>198</v>
      </c>
      <c r="AB10701" s="9">
        <v>5860008</v>
      </c>
      <c r="AC10701" s="9" t="s">
        <v>11475</v>
      </c>
      <c r="AD10701" s="9" t="s">
        <v>800</v>
      </c>
      <c r="AE10701" s="5">
        <f t="shared" si="356"/>
        <v>0</v>
      </c>
      <c r="AF10701" s="5" t="str">
        <f t="shared" si="357"/>
        <v>Pokryto</v>
      </c>
      <c r="AG10701" s="153"/>
      <c r="AH10701" s="153"/>
      <c r="AI10701" t="s">
        <v>201</v>
      </c>
      <c r="AJ10701" t="s">
        <v>800</v>
      </c>
      <c r="AK10701" s="9" t="str">
        <f>VLOOKUP(Y10701,zdroj!D:AJ,33,0)</f>
        <v>katB</v>
      </c>
    </row>
    <row r="10702" spans="8:37" x14ac:dyDescent="0.25">
      <c r="H10702" s="8"/>
      <c r="I10702" s="8"/>
      <c r="N10702" s="23"/>
      <c r="O10702" s="24"/>
      <c r="P10702" s="19"/>
      <c r="Q10702" s="19"/>
      <c r="R10702" s="19"/>
      <c r="U10702" s="27"/>
      <c r="Y10702" s="9" t="s">
        <v>666</v>
      </c>
      <c r="Z10702" s="9" t="s">
        <v>462</v>
      </c>
      <c r="AA10702" s="9" t="s">
        <v>198</v>
      </c>
      <c r="AB10702" s="9">
        <v>5860016</v>
      </c>
      <c r="AC10702" s="9" t="s">
        <v>11476</v>
      </c>
      <c r="AD10702" s="9" t="s">
        <v>800</v>
      </c>
      <c r="AE10702" s="5">
        <f t="shared" si="356"/>
        <v>0</v>
      </c>
      <c r="AF10702" s="5" t="str">
        <f t="shared" si="357"/>
        <v>Pokryto</v>
      </c>
      <c r="AG10702" s="153"/>
      <c r="AH10702" s="153"/>
      <c r="AI10702" t="s">
        <v>201</v>
      </c>
      <c r="AJ10702" t="s">
        <v>800</v>
      </c>
      <c r="AK10702" s="9" t="str">
        <f>VLOOKUP(Y10702,zdroj!D:AJ,33,0)</f>
        <v>katB</v>
      </c>
    </row>
    <row r="10703" spans="8:37" x14ac:dyDescent="0.25">
      <c r="H10703" s="8"/>
      <c r="I10703" s="8"/>
      <c r="N10703" s="23"/>
      <c r="O10703" s="24"/>
      <c r="P10703" s="19"/>
      <c r="Q10703" s="19"/>
      <c r="R10703" s="19"/>
      <c r="U10703" s="27"/>
      <c r="Y10703" s="9" t="s">
        <v>666</v>
      </c>
      <c r="Z10703" s="9" t="s">
        <v>462</v>
      </c>
      <c r="AA10703" s="9" t="s">
        <v>198</v>
      </c>
      <c r="AB10703" s="9">
        <v>5860024</v>
      </c>
      <c r="AC10703" s="9" t="s">
        <v>11477</v>
      </c>
      <c r="AD10703" s="9" t="s">
        <v>800</v>
      </c>
      <c r="AE10703" s="5">
        <f t="shared" si="356"/>
        <v>0</v>
      </c>
      <c r="AF10703" s="5" t="str">
        <f t="shared" si="357"/>
        <v>Pokryto</v>
      </c>
      <c r="AG10703" s="153"/>
      <c r="AH10703" s="153"/>
      <c r="AI10703" t="s">
        <v>201</v>
      </c>
      <c r="AJ10703" t="s">
        <v>800</v>
      </c>
      <c r="AK10703" s="9" t="str">
        <f>VLOOKUP(Y10703,zdroj!D:AJ,33,0)</f>
        <v>katB</v>
      </c>
    </row>
    <row r="10704" spans="8:37" x14ac:dyDescent="0.25">
      <c r="H10704" s="8"/>
      <c r="I10704" s="8"/>
      <c r="N10704" s="23"/>
      <c r="O10704" s="24"/>
      <c r="P10704" s="19"/>
      <c r="Q10704" s="19"/>
      <c r="R10704" s="19"/>
      <c r="U10704" s="27"/>
      <c r="Y10704" s="9" t="s">
        <v>666</v>
      </c>
      <c r="Z10704" s="9" t="s">
        <v>462</v>
      </c>
      <c r="AA10704" s="9" t="s">
        <v>198</v>
      </c>
      <c r="AB10704" s="9">
        <v>5860083</v>
      </c>
      <c r="AC10704" s="9" t="s">
        <v>11478</v>
      </c>
      <c r="AD10704" s="9" t="s">
        <v>800</v>
      </c>
      <c r="AE10704" s="5">
        <f t="shared" si="356"/>
        <v>0</v>
      </c>
      <c r="AF10704" s="5" t="str">
        <f t="shared" si="357"/>
        <v>Pokryto</v>
      </c>
      <c r="AG10704" s="153"/>
      <c r="AH10704" s="153"/>
      <c r="AI10704" t="s">
        <v>201</v>
      </c>
      <c r="AJ10704" t="s">
        <v>800</v>
      </c>
      <c r="AK10704" s="9" t="str">
        <f>VLOOKUP(Y10704,zdroj!D:AJ,33,0)</f>
        <v>katB</v>
      </c>
    </row>
    <row r="10705" spans="8:37" x14ac:dyDescent="0.25">
      <c r="H10705" s="8"/>
      <c r="I10705" s="8"/>
      <c r="N10705" s="23"/>
      <c r="O10705" s="24"/>
      <c r="P10705" s="19"/>
      <c r="Q10705" s="19"/>
      <c r="R10705" s="19"/>
      <c r="U10705" s="27"/>
      <c r="Y10705" s="9" t="s">
        <v>666</v>
      </c>
      <c r="Z10705" s="9" t="s">
        <v>462</v>
      </c>
      <c r="AA10705" s="9" t="s">
        <v>198</v>
      </c>
      <c r="AB10705" s="9">
        <v>5861357</v>
      </c>
      <c r="AC10705" s="9" t="s">
        <v>11479</v>
      </c>
      <c r="AD10705" s="9" t="s">
        <v>800</v>
      </c>
      <c r="AE10705" s="5">
        <f t="shared" si="356"/>
        <v>0</v>
      </c>
      <c r="AF10705" s="5" t="str">
        <f t="shared" si="357"/>
        <v>Pokryto</v>
      </c>
      <c r="AG10705" s="153"/>
      <c r="AH10705" s="153"/>
      <c r="AI10705" t="s">
        <v>17880</v>
      </c>
      <c r="AJ10705" t="s">
        <v>800</v>
      </c>
      <c r="AK10705" s="9" t="str">
        <f>VLOOKUP(Y10705,zdroj!D:AJ,33,0)</f>
        <v>katB</v>
      </c>
    </row>
    <row r="10706" spans="8:37" x14ac:dyDescent="0.25">
      <c r="H10706" s="8"/>
      <c r="I10706" s="8"/>
      <c r="N10706" s="23"/>
      <c r="O10706" s="24"/>
      <c r="P10706" s="19"/>
      <c r="Q10706" s="19"/>
      <c r="R10706" s="19"/>
      <c r="U10706" s="27"/>
      <c r="Y10706" s="9" t="s">
        <v>666</v>
      </c>
      <c r="Z10706" s="9" t="s">
        <v>462</v>
      </c>
      <c r="AA10706" s="9" t="s">
        <v>198</v>
      </c>
      <c r="AB10706" s="9">
        <v>5860890</v>
      </c>
      <c r="AC10706" s="9" t="s">
        <v>11480</v>
      </c>
      <c r="AD10706" s="9" t="s">
        <v>231</v>
      </c>
      <c r="AE10706" s="5">
        <f t="shared" si="356"/>
        <v>0</v>
      </c>
      <c r="AF10706" s="5" t="str">
        <f t="shared" si="357"/>
        <v>katB</v>
      </c>
      <c r="AG10706" s="153"/>
      <c r="AH10706" s="153"/>
      <c r="AI10706" t="s">
        <v>195</v>
      </c>
      <c r="AJ10706" t="s">
        <v>340</v>
      </c>
      <c r="AK10706" s="9" t="str">
        <f>VLOOKUP(Y10706,zdroj!D:AJ,33,0)</f>
        <v>katB</v>
      </c>
    </row>
    <row r="10707" spans="8:37" x14ac:dyDescent="0.25">
      <c r="H10707" s="8"/>
      <c r="I10707" s="8"/>
      <c r="N10707" s="23"/>
      <c r="O10707" s="24"/>
      <c r="P10707" s="19"/>
      <c r="Q10707" s="19"/>
      <c r="R10707" s="19"/>
      <c r="U10707" s="27"/>
      <c r="Y10707" s="9" t="s">
        <v>666</v>
      </c>
      <c r="Z10707" s="9" t="s">
        <v>462</v>
      </c>
      <c r="AA10707" s="9" t="s">
        <v>198</v>
      </c>
      <c r="AB10707" s="9">
        <v>79345107</v>
      </c>
      <c r="AC10707" s="9" t="s">
        <v>11481</v>
      </c>
      <c r="AD10707" s="9" t="s">
        <v>231</v>
      </c>
      <c r="AE10707" s="5">
        <f t="shared" si="356"/>
        <v>0</v>
      </c>
      <c r="AF10707" s="5" t="str">
        <f t="shared" si="357"/>
        <v>katB</v>
      </c>
      <c r="AG10707" s="153"/>
      <c r="AH10707" s="153"/>
      <c r="AI10707" t="s">
        <v>229</v>
      </c>
      <c r="AJ10707" t="s">
        <v>17878</v>
      </c>
      <c r="AK10707" s="9" t="str">
        <f>VLOOKUP(Y10707,zdroj!D:AJ,33,0)</f>
        <v>katB</v>
      </c>
    </row>
    <row r="10708" spans="8:37" x14ac:dyDescent="0.25">
      <c r="H10708" s="8"/>
      <c r="I10708" s="8"/>
      <c r="N10708" s="23"/>
      <c r="O10708" s="24"/>
      <c r="P10708" s="19"/>
      <c r="Q10708" s="19"/>
      <c r="R10708" s="19"/>
      <c r="U10708" s="27"/>
      <c r="Y10708" s="9" t="s">
        <v>666</v>
      </c>
      <c r="Z10708" s="9" t="s">
        <v>462</v>
      </c>
      <c r="AA10708" s="9" t="s">
        <v>198</v>
      </c>
      <c r="AB10708" s="9">
        <v>79442501</v>
      </c>
      <c r="AC10708" s="9" t="s">
        <v>11482</v>
      </c>
      <c r="AD10708" s="9" t="s">
        <v>231</v>
      </c>
      <c r="AE10708" s="5">
        <f t="shared" si="356"/>
        <v>0</v>
      </c>
      <c r="AF10708" s="5" t="str">
        <f t="shared" si="357"/>
        <v>katB</v>
      </c>
      <c r="AG10708" s="153"/>
      <c r="AH10708" s="153"/>
      <c r="AI10708" t="s">
        <v>236</v>
      </c>
      <c r="AJ10708" t="s">
        <v>17878</v>
      </c>
      <c r="AK10708" s="9" t="str">
        <f>VLOOKUP(Y10708,zdroj!D:AJ,33,0)</f>
        <v>katB</v>
      </c>
    </row>
    <row r="10709" spans="8:37" x14ac:dyDescent="0.25">
      <c r="H10709" s="8"/>
      <c r="I10709" s="8"/>
      <c r="N10709" s="23"/>
      <c r="O10709" s="24"/>
      <c r="P10709" s="19"/>
      <c r="Q10709" s="19"/>
      <c r="R10709" s="19"/>
      <c r="U10709" s="27"/>
      <c r="Y10709" s="9" t="s">
        <v>666</v>
      </c>
      <c r="Z10709" s="9" t="s">
        <v>462</v>
      </c>
      <c r="AA10709" s="9" t="s">
        <v>198</v>
      </c>
      <c r="AB10709" s="9">
        <v>25190474</v>
      </c>
      <c r="AC10709" s="9" t="s">
        <v>11483</v>
      </c>
      <c r="AD10709" s="9" t="s">
        <v>231</v>
      </c>
      <c r="AE10709" s="5">
        <f t="shared" si="356"/>
        <v>0</v>
      </c>
      <c r="AF10709" s="5" t="str">
        <f t="shared" si="357"/>
        <v>katB</v>
      </c>
      <c r="AG10709" s="153"/>
      <c r="AH10709" s="153"/>
      <c r="AI10709" t="s">
        <v>201</v>
      </c>
      <c r="AJ10709" t="s">
        <v>17878</v>
      </c>
      <c r="AK10709" s="9" t="str">
        <f>VLOOKUP(Y10709,zdroj!D:AJ,33,0)</f>
        <v>katB</v>
      </c>
    </row>
    <row r="10710" spans="8:37" x14ac:dyDescent="0.25">
      <c r="H10710" s="8"/>
      <c r="I10710" s="8"/>
      <c r="N10710" s="23"/>
      <c r="O10710" s="24"/>
      <c r="P10710" s="19"/>
      <c r="Q10710" s="19"/>
      <c r="R10710" s="19"/>
      <c r="U10710" s="27"/>
      <c r="Y10710" s="9" t="s">
        <v>666</v>
      </c>
      <c r="Z10710" s="9" t="s">
        <v>462</v>
      </c>
      <c r="AA10710" s="9" t="s">
        <v>198</v>
      </c>
      <c r="AB10710" s="9">
        <v>5855586</v>
      </c>
      <c r="AC10710" s="9" t="s">
        <v>11484</v>
      </c>
      <c r="AD10710" s="9" t="s">
        <v>231</v>
      </c>
      <c r="AE10710" s="5">
        <f t="shared" si="356"/>
        <v>0</v>
      </c>
      <c r="AF10710" s="5" t="str">
        <f t="shared" si="357"/>
        <v>katB</v>
      </c>
      <c r="AG10710" s="153"/>
      <c r="AH10710" s="153"/>
      <c r="AI10710" t="s">
        <v>201</v>
      </c>
      <c r="AJ10710" t="s">
        <v>17878</v>
      </c>
      <c r="AK10710" s="9" t="str">
        <f>VLOOKUP(Y10710,zdroj!D:AJ,33,0)</f>
        <v>katB</v>
      </c>
    </row>
    <row r="10711" spans="8:37" x14ac:dyDescent="0.25">
      <c r="H10711" s="8"/>
      <c r="I10711" s="8"/>
      <c r="N10711" s="23"/>
      <c r="O10711" s="24"/>
      <c r="P10711" s="19"/>
      <c r="Q10711" s="19"/>
      <c r="R10711" s="19"/>
      <c r="U10711" s="27"/>
      <c r="Y10711" s="9" t="s">
        <v>666</v>
      </c>
      <c r="Z10711" s="9" t="s">
        <v>462</v>
      </c>
      <c r="AA10711" s="9" t="s">
        <v>198</v>
      </c>
      <c r="AB10711" s="9">
        <v>5855594</v>
      </c>
      <c r="AC10711" s="9" t="s">
        <v>11485</v>
      </c>
      <c r="AD10711" s="9" t="s">
        <v>231</v>
      </c>
      <c r="AE10711" s="5">
        <f t="shared" si="356"/>
        <v>0</v>
      </c>
      <c r="AF10711" s="5" t="str">
        <f t="shared" si="357"/>
        <v>katB</v>
      </c>
      <c r="AG10711" s="153"/>
      <c r="AH10711" s="153"/>
      <c r="AI10711" t="s">
        <v>17879</v>
      </c>
      <c r="AJ10711" t="s">
        <v>17878</v>
      </c>
      <c r="AK10711" s="9" t="str">
        <f>VLOOKUP(Y10711,zdroj!D:AJ,33,0)</f>
        <v>katB</v>
      </c>
    </row>
    <row r="10712" spans="8:37" x14ac:dyDescent="0.25">
      <c r="H10712" s="8"/>
      <c r="I10712" s="8"/>
      <c r="N10712" s="23"/>
      <c r="O10712" s="24"/>
      <c r="P10712" s="19"/>
      <c r="Q10712" s="19"/>
      <c r="R10712" s="19"/>
      <c r="U10712" s="27"/>
      <c r="Y10712" s="9" t="s">
        <v>666</v>
      </c>
      <c r="Z10712" s="9" t="s">
        <v>462</v>
      </c>
      <c r="AA10712" s="9" t="s">
        <v>198</v>
      </c>
      <c r="AB10712" s="9">
        <v>5855608</v>
      </c>
      <c r="AC10712" s="9" t="s">
        <v>11486</v>
      </c>
      <c r="AD10712" s="9" t="s">
        <v>231</v>
      </c>
      <c r="AE10712" s="5">
        <f t="shared" si="356"/>
        <v>0</v>
      </c>
      <c r="AF10712" s="5" t="str">
        <f t="shared" si="357"/>
        <v>katB</v>
      </c>
      <c r="AG10712" s="153"/>
      <c r="AH10712" s="153"/>
      <c r="AI10712" t="s">
        <v>201</v>
      </c>
      <c r="AJ10712" t="s">
        <v>17878</v>
      </c>
      <c r="AK10712" s="9" t="str">
        <f>VLOOKUP(Y10712,zdroj!D:AJ,33,0)</f>
        <v>katB</v>
      </c>
    </row>
    <row r="10713" spans="8:37" x14ac:dyDescent="0.25">
      <c r="H10713" s="8"/>
      <c r="I10713" s="8"/>
      <c r="N10713" s="23"/>
      <c r="O10713" s="24"/>
      <c r="P10713" s="19"/>
      <c r="Q10713" s="19"/>
      <c r="R10713" s="19"/>
      <c r="U10713" s="27"/>
      <c r="Y10713" s="9" t="s">
        <v>666</v>
      </c>
      <c r="Z10713" s="9" t="s">
        <v>462</v>
      </c>
      <c r="AA10713" s="9" t="s">
        <v>198</v>
      </c>
      <c r="AB10713" s="9">
        <v>5855616</v>
      </c>
      <c r="AC10713" s="9" t="s">
        <v>11487</v>
      </c>
      <c r="AD10713" s="9" t="s">
        <v>231</v>
      </c>
      <c r="AE10713" s="5">
        <f t="shared" si="356"/>
        <v>0</v>
      </c>
      <c r="AF10713" s="5" t="str">
        <f t="shared" si="357"/>
        <v>katB</v>
      </c>
      <c r="AG10713" s="153"/>
      <c r="AH10713" s="153"/>
      <c r="AI10713" t="s">
        <v>201</v>
      </c>
      <c r="AJ10713" t="s">
        <v>17878</v>
      </c>
      <c r="AK10713" s="9" t="str">
        <f>VLOOKUP(Y10713,zdroj!D:AJ,33,0)</f>
        <v>katB</v>
      </c>
    </row>
    <row r="10714" spans="8:37" x14ac:dyDescent="0.25">
      <c r="H10714" s="8"/>
      <c r="I10714" s="8"/>
      <c r="N10714" s="23"/>
      <c r="O10714" s="24"/>
      <c r="P10714" s="19"/>
      <c r="Q10714" s="19"/>
      <c r="R10714" s="19"/>
      <c r="U10714" s="27"/>
      <c r="Y10714" s="9" t="s">
        <v>666</v>
      </c>
      <c r="Z10714" s="9" t="s">
        <v>462</v>
      </c>
      <c r="AA10714" s="9" t="s">
        <v>198</v>
      </c>
      <c r="AB10714" s="9">
        <v>5855624</v>
      </c>
      <c r="AC10714" s="9" t="s">
        <v>11488</v>
      </c>
      <c r="AD10714" s="9" t="s">
        <v>231</v>
      </c>
      <c r="AE10714" s="5">
        <f t="shared" si="356"/>
        <v>0</v>
      </c>
      <c r="AF10714" s="5" t="str">
        <f t="shared" si="357"/>
        <v>katB</v>
      </c>
      <c r="AG10714" s="153"/>
      <c r="AH10714" s="153"/>
      <c r="AI10714" t="s">
        <v>201</v>
      </c>
      <c r="AJ10714" t="s">
        <v>17878</v>
      </c>
      <c r="AK10714" s="9" t="str">
        <f>VLOOKUP(Y10714,zdroj!D:AJ,33,0)</f>
        <v>katB</v>
      </c>
    </row>
    <row r="10715" spans="8:37" x14ac:dyDescent="0.25">
      <c r="H10715" s="8"/>
      <c r="I10715" s="8"/>
      <c r="N10715" s="23"/>
      <c r="O10715" s="24"/>
      <c r="P10715" s="19"/>
      <c r="Q10715" s="19"/>
      <c r="R10715" s="19"/>
      <c r="U10715" s="27"/>
      <c r="Y10715" s="9" t="s">
        <v>666</v>
      </c>
      <c r="Z10715" s="9" t="s">
        <v>462</v>
      </c>
      <c r="AA10715" s="9" t="s">
        <v>198</v>
      </c>
      <c r="AB10715" s="9">
        <v>5855632</v>
      </c>
      <c r="AC10715" s="9" t="s">
        <v>11489</v>
      </c>
      <c r="AD10715" s="9" t="s">
        <v>231</v>
      </c>
      <c r="AE10715" s="5">
        <f t="shared" si="356"/>
        <v>0</v>
      </c>
      <c r="AF10715" s="5" t="str">
        <f t="shared" si="357"/>
        <v>katB</v>
      </c>
      <c r="AG10715" s="153"/>
      <c r="AH10715" s="153"/>
      <c r="AI10715" t="s">
        <v>201</v>
      </c>
      <c r="AJ10715" t="s">
        <v>17878</v>
      </c>
      <c r="AK10715" s="9" t="str">
        <f>VLOOKUP(Y10715,zdroj!D:AJ,33,0)</f>
        <v>katB</v>
      </c>
    </row>
    <row r="10716" spans="8:37" x14ac:dyDescent="0.25">
      <c r="H10716" s="8"/>
      <c r="I10716" s="8"/>
      <c r="N10716" s="23"/>
      <c r="O10716" s="24"/>
      <c r="P10716" s="19"/>
      <c r="Q10716" s="19"/>
      <c r="R10716" s="19"/>
      <c r="U10716" s="27"/>
      <c r="Y10716" s="9" t="s">
        <v>666</v>
      </c>
      <c r="Z10716" s="9" t="s">
        <v>462</v>
      </c>
      <c r="AA10716" s="9" t="s">
        <v>198</v>
      </c>
      <c r="AB10716" s="9">
        <v>5855641</v>
      </c>
      <c r="AC10716" s="9" t="s">
        <v>11490</v>
      </c>
      <c r="AD10716" s="9" t="s">
        <v>231</v>
      </c>
      <c r="AE10716" s="5">
        <f t="shared" si="356"/>
        <v>0</v>
      </c>
      <c r="AF10716" s="5" t="str">
        <f t="shared" si="357"/>
        <v>katB</v>
      </c>
      <c r="AG10716" s="153"/>
      <c r="AH10716" s="153"/>
      <c r="AI10716" t="s">
        <v>201</v>
      </c>
      <c r="AJ10716" t="s">
        <v>17878</v>
      </c>
      <c r="AK10716" s="9" t="str">
        <f>VLOOKUP(Y10716,zdroj!D:AJ,33,0)</f>
        <v>katB</v>
      </c>
    </row>
    <row r="10717" spans="8:37" x14ac:dyDescent="0.25">
      <c r="H10717" s="8"/>
      <c r="I10717" s="8"/>
      <c r="N10717" s="23"/>
      <c r="O10717" s="24"/>
      <c r="P10717" s="19"/>
      <c r="Q10717" s="19"/>
      <c r="R10717" s="19"/>
      <c r="U10717" s="27"/>
      <c r="Y10717" s="9" t="s">
        <v>666</v>
      </c>
      <c r="Z10717" s="9" t="s">
        <v>462</v>
      </c>
      <c r="AA10717" s="9" t="s">
        <v>198</v>
      </c>
      <c r="AB10717" s="9">
        <v>5855659</v>
      </c>
      <c r="AC10717" s="9" t="s">
        <v>11491</v>
      </c>
      <c r="AD10717" s="9" t="s">
        <v>231</v>
      </c>
      <c r="AE10717" s="5">
        <f t="shared" si="356"/>
        <v>0</v>
      </c>
      <c r="AF10717" s="5" t="str">
        <f t="shared" si="357"/>
        <v>katB</v>
      </c>
      <c r="AG10717" s="153"/>
      <c r="AH10717" s="153"/>
      <c r="AI10717" t="s">
        <v>201</v>
      </c>
      <c r="AJ10717" t="s">
        <v>17878</v>
      </c>
      <c r="AK10717" s="9" t="str">
        <f>VLOOKUP(Y10717,zdroj!D:AJ,33,0)</f>
        <v>katB</v>
      </c>
    </row>
    <row r="10718" spans="8:37" x14ac:dyDescent="0.25">
      <c r="H10718" s="8"/>
      <c r="I10718" s="8"/>
      <c r="N10718" s="23"/>
      <c r="O10718" s="24"/>
      <c r="P10718" s="19"/>
      <c r="Q10718" s="19"/>
      <c r="R10718" s="19"/>
      <c r="U10718" s="27"/>
      <c r="Y10718" s="9" t="s">
        <v>666</v>
      </c>
      <c r="Z10718" s="9" t="s">
        <v>462</v>
      </c>
      <c r="AA10718" s="9" t="s">
        <v>198</v>
      </c>
      <c r="AB10718" s="9">
        <v>5855667</v>
      </c>
      <c r="AC10718" s="9" t="s">
        <v>11492</v>
      </c>
      <c r="AD10718" s="9" t="s">
        <v>231</v>
      </c>
      <c r="AE10718" s="5">
        <f t="shared" si="356"/>
        <v>0</v>
      </c>
      <c r="AF10718" s="5" t="str">
        <f t="shared" si="357"/>
        <v>katB</v>
      </c>
      <c r="AG10718" s="153"/>
      <c r="AH10718" s="153"/>
      <c r="AI10718" t="s">
        <v>201</v>
      </c>
      <c r="AJ10718" t="s">
        <v>17878</v>
      </c>
      <c r="AK10718" s="9" t="str">
        <f>VLOOKUP(Y10718,zdroj!D:AJ,33,0)</f>
        <v>katB</v>
      </c>
    </row>
    <row r="10719" spans="8:37" x14ac:dyDescent="0.25">
      <c r="H10719" s="8"/>
      <c r="I10719" s="8"/>
      <c r="N10719" s="23"/>
      <c r="O10719" s="24"/>
      <c r="P10719" s="19"/>
      <c r="Q10719" s="19"/>
      <c r="R10719" s="19"/>
      <c r="U10719" s="27"/>
      <c r="Y10719" s="9" t="s">
        <v>666</v>
      </c>
      <c r="Z10719" s="9" t="s">
        <v>462</v>
      </c>
      <c r="AA10719" s="9" t="s">
        <v>198</v>
      </c>
      <c r="AB10719" s="9">
        <v>5855683</v>
      </c>
      <c r="AC10719" s="9" t="s">
        <v>11493</v>
      </c>
      <c r="AD10719" s="9" t="s">
        <v>231</v>
      </c>
      <c r="AE10719" s="5">
        <f t="shared" si="356"/>
        <v>0</v>
      </c>
      <c r="AF10719" s="5" t="str">
        <f t="shared" si="357"/>
        <v>katB</v>
      </c>
      <c r="AG10719" s="153"/>
      <c r="AH10719" s="153"/>
      <c r="AI10719" t="s">
        <v>201</v>
      </c>
      <c r="AJ10719" t="s">
        <v>17878</v>
      </c>
      <c r="AK10719" s="9" t="str">
        <f>VLOOKUP(Y10719,zdroj!D:AJ,33,0)</f>
        <v>katB</v>
      </c>
    </row>
    <row r="10720" spans="8:37" x14ac:dyDescent="0.25">
      <c r="H10720" s="8"/>
      <c r="I10720" s="8"/>
      <c r="N10720" s="23"/>
      <c r="O10720" s="24"/>
      <c r="P10720" s="19"/>
      <c r="Q10720" s="19"/>
      <c r="R10720" s="19"/>
      <c r="U10720" s="27"/>
      <c r="Y10720" s="9" t="s">
        <v>666</v>
      </c>
      <c r="Z10720" s="9" t="s">
        <v>462</v>
      </c>
      <c r="AA10720" s="9" t="s">
        <v>198</v>
      </c>
      <c r="AB10720" s="9">
        <v>5855691</v>
      </c>
      <c r="AC10720" s="9" t="s">
        <v>11494</v>
      </c>
      <c r="AD10720" s="9" t="s">
        <v>231</v>
      </c>
      <c r="AE10720" s="5">
        <f t="shared" si="356"/>
        <v>0</v>
      </c>
      <c r="AF10720" s="5" t="str">
        <f t="shared" si="357"/>
        <v>katB</v>
      </c>
      <c r="AG10720" s="153"/>
      <c r="AH10720" s="153"/>
      <c r="AI10720" t="s">
        <v>201</v>
      </c>
      <c r="AJ10720" t="s">
        <v>17878</v>
      </c>
      <c r="AK10720" s="9" t="str">
        <f>VLOOKUP(Y10720,zdroj!D:AJ,33,0)</f>
        <v>katB</v>
      </c>
    </row>
    <row r="10721" spans="8:37" x14ac:dyDescent="0.25">
      <c r="H10721" s="8"/>
      <c r="I10721" s="8"/>
      <c r="N10721" s="23"/>
      <c r="O10721" s="24"/>
      <c r="P10721" s="19"/>
      <c r="Q10721" s="19"/>
      <c r="R10721" s="19"/>
      <c r="U10721" s="27"/>
      <c r="Y10721" s="9" t="s">
        <v>666</v>
      </c>
      <c r="Z10721" s="9" t="s">
        <v>462</v>
      </c>
      <c r="AA10721" s="9" t="s">
        <v>198</v>
      </c>
      <c r="AB10721" s="9">
        <v>5855705</v>
      </c>
      <c r="AC10721" s="9" t="s">
        <v>11495</v>
      </c>
      <c r="AD10721" s="9" t="s">
        <v>231</v>
      </c>
      <c r="AE10721" s="5">
        <f t="shared" si="356"/>
        <v>0</v>
      </c>
      <c r="AF10721" s="5" t="str">
        <f t="shared" si="357"/>
        <v>katB</v>
      </c>
      <c r="AG10721" s="153"/>
      <c r="AH10721" s="153"/>
      <c r="AI10721" t="s">
        <v>201</v>
      </c>
      <c r="AJ10721" t="s">
        <v>17878</v>
      </c>
      <c r="AK10721" s="9" t="str">
        <f>VLOOKUP(Y10721,zdroj!D:AJ,33,0)</f>
        <v>katB</v>
      </c>
    </row>
    <row r="10722" spans="8:37" x14ac:dyDescent="0.25">
      <c r="H10722" s="8"/>
      <c r="I10722" s="8"/>
      <c r="N10722" s="23"/>
      <c r="O10722" s="24"/>
      <c r="P10722" s="19"/>
      <c r="Q10722" s="19"/>
      <c r="R10722" s="19"/>
      <c r="U10722" s="27"/>
      <c r="Y10722" s="9" t="s">
        <v>666</v>
      </c>
      <c r="Z10722" s="9" t="s">
        <v>462</v>
      </c>
      <c r="AA10722" s="9" t="s">
        <v>198</v>
      </c>
      <c r="AB10722" s="9">
        <v>5855713</v>
      </c>
      <c r="AC10722" s="9" t="s">
        <v>11496</v>
      </c>
      <c r="AD10722" s="9" t="s">
        <v>231</v>
      </c>
      <c r="AE10722" s="5">
        <f t="shared" si="356"/>
        <v>0</v>
      </c>
      <c r="AF10722" s="5" t="str">
        <f t="shared" si="357"/>
        <v>katB</v>
      </c>
      <c r="AG10722" s="153"/>
      <c r="AH10722" s="153"/>
      <c r="AI10722" t="s">
        <v>201</v>
      </c>
      <c r="AJ10722" t="s">
        <v>17878</v>
      </c>
      <c r="AK10722" s="9" t="str">
        <f>VLOOKUP(Y10722,zdroj!D:AJ,33,0)</f>
        <v>katB</v>
      </c>
    </row>
    <row r="10723" spans="8:37" x14ac:dyDescent="0.25">
      <c r="H10723" s="8"/>
      <c r="I10723" s="8"/>
      <c r="N10723" s="23"/>
      <c r="O10723" s="24"/>
      <c r="P10723" s="19"/>
      <c r="Q10723" s="19"/>
      <c r="R10723" s="19"/>
      <c r="U10723" s="27"/>
      <c r="Y10723" s="9" t="s">
        <v>666</v>
      </c>
      <c r="Z10723" s="9" t="s">
        <v>462</v>
      </c>
      <c r="AA10723" s="9" t="s">
        <v>198</v>
      </c>
      <c r="AB10723" s="9">
        <v>5855721</v>
      </c>
      <c r="AC10723" s="9" t="s">
        <v>11497</v>
      </c>
      <c r="AD10723" s="9" t="s">
        <v>231</v>
      </c>
      <c r="AE10723" s="5">
        <f t="shared" si="356"/>
        <v>0</v>
      </c>
      <c r="AF10723" s="5" t="str">
        <f t="shared" si="357"/>
        <v>katB</v>
      </c>
      <c r="AG10723" s="153"/>
      <c r="AH10723" s="153"/>
      <c r="AI10723" t="s">
        <v>201</v>
      </c>
      <c r="AJ10723" t="s">
        <v>17878</v>
      </c>
      <c r="AK10723" s="9" t="str">
        <f>VLOOKUP(Y10723,zdroj!D:AJ,33,0)</f>
        <v>katB</v>
      </c>
    </row>
    <row r="10724" spans="8:37" x14ac:dyDescent="0.25">
      <c r="H10724" s="8"/>
      <c r="I10724" s="8"/>
      <c r="N10724" s="23"/>
      <c r="O10724" s="24"/>
      <c r="P10724" s="19"/>
      <c r="Q10724" s="19"/>
      <c r="R10724" s="19"/>
      <c r="U10724" s="27"/>
      <c r="Y10724" s="9" t="s">
        <v>666</v>
      </c>
      <c r="Z10724" s="9" t="s">
        <v>462</v>
      </c>
      <c r="AA10724" s="9" t="s">
        <v>198</v>
      </c>
      <c r="AB10724" s="9">
        <v>5855730</v>
      </c>
      <c r="AC10724" s="9" t="s">
        <v>11498</v>
      </c>
      <c r="AD10724" s="9" t="s">
        <v>231</v>
      </c>
      <c r="AE10724" s="5">
        <f t="shared" si="356"/>
        <v>0</v>
      </c>
      <c r="AF10724" s="5" t="str">
        <f t="shared" si="357"/>
        <v>katB</v>
      </c>
      <c r="AG10724" s="153"/>
      <c r="AH10724" s="153"/>
      <c r="AI10724" t="s">
        <v>201</v>
      </c>
      <c r="AJ10724" t="s">
        <v>17878</v>
      </c>
      <c r="AK10724" s="9" t="str">
        <f>VLOOKUP(Y10724,zdroj!D:AJ,33,0)</f>
        <v>katB</v>
      </c>
    </row>
    <row r="10725" spans="8:37" x14ac:dyDescent="0.25">
      <c r="H10725" s="8"/>
      <c r="I10725" s="8"/>
      <c r="N10725" s="23"/>
      <c r="O10725" s="24"/>
      <c r="P10725" s="19"/>
      <c r="Q10725" s="19"/>
      <c r="R10725" s="19"/>
      <c r="U10725" s="27"/>
      <c r="Y10725" s="9" t="s">
        <v>666</v>
      </c>
      <c r="Z10725" s="9" t="s">
        <v>462</v>
      </c>
      <c r="AA10725" s="9" t="s">
        <v>198</v>
      </c>
      <c r="AB10725" s="9">
        <v>5855748</v>
      </c>
      <c r="AC10725" s="9" t="s">
        <v>11499</v>
      </c>
      <c r="AD10725" s="9" t="s">
        <v>231</v>
      </c>
      <c r="AE10725" s="5">
        <f t="shared" si="356"/>
        <v>0</v>
      </c>
      <c r="AF10725" s="5" t="str">
        <f t="shared" si="357"/>
        <v>katB</v>
      </c>
      <c r="AG10725" s="153"/>
      <c r="AH10725" s="153"/>
      <c r="AI10725" t="s">
        <v>201</v>
      </c>
      <c r="AJ10725" t="s">
        <v>17878</v>
      </c>
      <c r="AK10725" s="9" t="str">
        <f>VLOOKUP(Y10725,zdroj!D:AJ,33,0)</f>
        <v>katB</v>
      </c>
    </row>
    <row r="10726" spans="8:37" x14ac:dyDescent="0.25">
      <c r="H10726" s="8"/>
      <c r="I10726" s="8"/>
      <c r="N10726" s="23"/>
      <c r="O10726" s="24"/>
      <c r="P10726" s="19"/>
      <c r="Q10726" s="19"/>
      <c r="R10726" s="19"/>
      <c r="U10726" s="27"/>
      <c r="Y10726" s="9" t="s">
        <v>666</v>
      </c>
      <c r="Z10726" s="9" t="s">
        <v>462</v>
      </c>
      <c r="AA10726" s="9" t="s">
        <v>198</v>
      </c>
      <c r="AB10726" s="9">
        <v>5855756</v>
      </c>
      <c r="AC10726" s="9" t="s">
        <v>11500</v>
      </c>
      <c r="AD10726" s="9" t="s">
        <v>231</v>
      </c>
      <c r="AE10726" s="5">
        <f t="shared" si="356"/>
        <v>0</v>
      </c>
      <c r="AF10726" s="5" t="str">
        <f t="shared" si="357"/>
        <v>katB</v>
      </c>
      <c r="AG10726" s="153"/>
      <c r="AH10726" s="153"/>
      <c r="AI10726" t="s">
        <v>201</v>
      </c>
      <c r="AJ10726" t="s">
        <v>17878</v>
      </c>
      <c r="AK10726" s="9" t="str">
        <f>VLOOKUP(Y10726,zdroj!D:AJ,33,0)</f>
        <v>katB</v>
      </c>
    </row>
    <row r="10727" spans="8:37" x14ac:dyDescent="0.25">
      <c r="H10727" s="8"/>
      <c r="I10727" s="8"/>
      <c r="N10727" s="23"/>
      <c r="O10727" s="24"/>
      <c r="P10727" s="19"/>
      <c r="Q10727" s="19"/>
      <c r="R10727" s="19"/>
      <c r="U10727" s="27"/>
      <c r="Y10727" s="9" t="s">
        <v>666</v>
      </c>
      <c r="Z10727" s="9" t="s">
        <v>462</v>
      </c>
      <c r="AA10727" s="9" t="s">
        <v>198</v>
      </c>
      <c r="AB10727" s="9">
        <v>5855764</v>
      </c>
      <c r="AC10727" s="9" t="s">
        <v>11501</v>
      </c>
      <c r="AD10727" s="9" t="s">
        <v>231</v>
      </c>
      <c r="AE10727" s="5">
        <f t="shared" si="356"/>
        <v>0</v>
      </c>
      <c r="AF10727" s="5" t="str">
        <f t="shared" si="357"/>
        <v>katB</v>
      </c>
      <c r="AG10727" s="153"/>
      <c r="AH10727" s="153"/>
      <c r="AI10727" t="s">
        <v>201</v>
      </c>
      <c r="AJ10727" t="s">
        <v>17878</v>
      </c>
      <c r="AK10727" s="9" t="str">
        <f>VLOOKUP(Y10727,zdroj!D:AJ,33,0)</f>
        <v>katB</v>
      </c>
    </row>
    <row r="10728" spans="8:37" x14ac:dyDescent="0.25">
      <c r="H10728" s="8"/>
      <c r="I10728" s="8"/>
      <c r="N10728" s="23"/>
      <c r="O10728" s="24"/>
      <c r="P10728" s="19"/>
      <c r="Q10728" s="19"/>
      <c r="R10728" s="19"/>
      <c r="U10728" s="27"/>
      <c r="Y10728" s="9" t="s">
        <v>666</v>
      </c>
      <c r="Z10728" s="9" t="s">
        <v>462</v>
      </c>
      <c r="AA10728" s="9" t="s">
        <v>198</v>
      </c>
      <c r="AB10728" s="9">
        <v>25355929</v>
      </c>
      <c r="AC10728" s="9" t="s">
        <v>11502</v>
      </c>
      <c r="AD10728" s="9" t="s">
        <v>231</v>
      </c>
      <c r="AE10728" s="5">
        <f t="shared" si="356"/>
        <v>0</v>
      </c>
      <c r="AF10728" s="5" t="str">
        <f t="shared" si="357"/>
        <v>katB</v>
      </c>
      <c r="AG10728" s="153"/>
      <c r="AH10728" s="153"/>
      <c r="AI10728" t="s">
        <v>201</v>
      </c>
      <c r="AJ10728" t="s">
        <v>17878</v>
      </c>
      <c r="AK10728" s="9" t="str">
        <f>VLOOKUP(Y10728,zdroj!D:AJ,33,0)</f>
        <v>katB</v>
      </c>
    </row>
    <row r="10729" spans="8:37" x14ac:dyDescent="0.25">
      <c r="H10729" s="8"/>
      <c r="I10729" s="8"/>
      <c r="N10729" s="23"/>
      <c r="O10729" s="24"/>
      <c r="P10729" s="19"/>
      <c r="Q10729" s="19"/>
      <c r="R10729" s="19"/>
      <c r="U10729" s="27"/>
      <c r="Y10729" s="9" t="s">
        <v>666</v>
      </c>
      <c r="Z10729" s="9" t="s">
        <v>462</v>
      </c>
      <c r="AA10729" s="9" t="s">
        <v>198</v>
      </c>
      <c r="AB10729" s="9">
        <v>5855781</v>
      </c>
      <c r="AC10729" s="9" t="s">
        <v>11503</v>
      </c>
      <c r="AD10729" s="9" t="s">
        <v>231</v>
      </c>
      <c r="AE10729" s="5">
        <f t="shared" si="356"/>
        <v>0</v>
      </c>
      <c r="AF10729" s="5" t="str">
        <f t="shared" si="357"/>
        <v>katB</v>
      </c>
      <c r="AG10729" s="153"/>
      <c r="AH10729" s="153"/>
      <c r="AI10729" t="s">
        <v>17879</v>
      </c>
      <c r="AJ10729" t="s">
        <v>17878</v>
      </c>
      <c r="AK10729" s="9" t="str">
        <f>VLOOKUP(Y10729,zdroj!D:AJ,33,0)</f>
        <v>katB</v>
      </c>
    </row>
    <row r="10730" spans="8:37" x14ac:dyDescent="0.25">
      <c r="H10730" s="8"/>
      <c r="I10730" s="8"/>
      <c r="N10730" s="23"/>
      <c r="O10730" s="24"/>
      <c r="P10730" s="19"/>
      <c r="Q10730" s="19"/>
      <c r="R10730" s="19"/>
      <c r="U10730" s="27"/>
      <c r="Y10730" s="9" t="s">
        <v>666</v>
      </c>
      <c r="Z10730" s="9" t="s">
        <v>462</v>
      </c>
      <c r="AA10730" s="9" t="s">
        <v>198</v>
      </c>
      <c r="AB10730" s="9">
        <v>5855799</v>
      </c>
      <c r="AC10730" s="9" t="s">
        <v>11504</v>
      </c>
      <c r="AD10730" s="9" t="s">
        <v>800</v>
      </c>
      <c r="AE10730" s="5">
        <f t="shared" si="356"/>
        <v>0</v>
      </c>
      <c r="AF10730" s="5" t="str">
        <f t="shared" si="357"/>
        <v>Pokryto</v>
      </c>
      <c r="AG10730" s="153"/>
      <c r="AH10730" s="153"/>
      <c r="AI10730" t="s">
        <v>201</v>
      </c>
      <c r="AJ10730" t="s">
        <v>800</v>
      </c>
      <c r="AK10730" s="9" t="str">
        <f>VLOOKUP(Y10730,zdroj!D:AJ,33,0)</f>
        <v>katB</v>
      </c>
    </row>
    <row r="10731" spans="8:37" x14ac:dyDescent="0.25">
      <c r="H10731" s="8"/>
      <c r="I10731" s="8"/>
      <c r="N10731" s="23"/>
      <c r="O10731" s="24"/>
      <c r="P10731" s="19"/>
      <c r="Q10731" s="19"/>
      <c r="R10731" s="19"/>
      <c r="U10731" s="27"/>
      <c r="Y10731" s="9" t="s">
        <v>666</v>
      </c>
      <c r="Z10731" s="9" t="s">
        <v>462</v>
      </c>
      <c r="AA10731" s="9" t="s">
        <v>198</v>
      </c>
      <c r="AB10731" s="9">
        <v>5855802</v>
      </c>
      <c r="AC10731" s="9" t="s">
        <v>11505</v>
      </c>
      <c r="AD10731" s="9" t="s">
        <v>231</v>
      </c>
      <c r="AE10731" s="5">
        <f t="shared" si="356"/>
        <v>0</v>
      </c>
      <c r="AF10731" s="5" t="str">
        <f t="shared" si="357"/>
        <v>katB</v>
      </c>
      <c r="AG10731" s="153"/>
      <c r="AH10731" s="153"/>
      <c r="AI10731" t="s">
        <v>201</v>
      </c>
      <c r="AJ10731" t="s">
        <v>17878</v>
      </c>
      <c r="AK10731" s="9" t="str">
        <f>VLOOKUP(Y10731,zdroj!D:AJ,33,0)</f>
        <v>katB</v>
      </c>
    </row>
    <row r="10732" spans="8:37" x14ac:dyDescent="0.25">
      <c r="H10732" s="8"/>
      <c r="I10732" s="8"/>
      <c r="N10732" s="23"/>
      <c r="O10732" s="24"/>
      <c r="P10732" s="19"/>
      <c r="Q10732" s="19"/>
      <c r="R10732" s="19"/>
      <c r="U10732" s="27"/>
      <c r="Y10732" s="9" t="s">
        <v>666</v>
      </c>
      <c r="Z10732" s="9" t="s">
        <v>462</v>
      </c>
      <c r="AA10732" s="9" t="s">
        <v>198</v>
      </c>
      <c r="AB10732" s="9">
        <v>5855811</v>
      </c>
      <c r="AC10732" s="9" t="s">
        <v>11506</v>
      </c>
      <c r="AD10732" s="9" t="s">
        <v>231</v>
      </c>
      <c r="AE10732" s="5">
        <f t="shared" si="356"/>
        <v>0</v>
      </c>
      <c r="AF10732" s="5" t="str">
        <f t="shared" si="357"/>
        <v>katB</v>
      </c>
      <c r="AG10732" s="153"/>
      <c r="AH10732" s="153"/>
      <c r="AI10732" t="s">
        <v>17879</v>
      </c>
      <c r="AJ10732" t="s">
        <v>17878</v>
      </c>
      <c r="AK10732" s="9" t="str">
        <f>VLOOKUP(Y10732,zdroj!D:AJ,33,0)</f>
        <v>katB</v>
      </c>
    </row>
    <row r="10733" spans="8:37" x14ac:dyDescent="0.25">
      <c r="H10733" s="8"/>
      <c r="I10733" s="8"/>
      <c r="N10733" s="23"/>
      <c r="O10733" s="24"/>
      <c r="P10733" s="19"/>
      <c r="Q10733" s="19"/>
      <c r="R10733" s="19"/>
      <c r="U10733" s="27"/>
      <c r="Y10733" s="9" t="s">
        <v>666</v>
      </c>
      <c r="Z10733" s="9" t="s">
        <v>462</v>
      </c>
      <c r="AA10733" s="9" t="s">
        <v>198</v>
      </c>
      <c r="AB10733" s="9">
        <v>5856183</v>
      </c>
      <c r="AC10733" s="9" t="s">
        <v>11507</v>
      </c>
      <c r="AD10733" s="9" t="s">
        <v>231</v>
      </c>
      <c r="AE10733" s="5">
        <f t="shared" si="356"/>
        <v>0</v>
      </c>
      <c r="AF10733" s="5" t="str">
        <f t="shared" si="357"/>
        <v>katB</v>
      </c>
      <c r="AG10733" s="153"/>
      <c r="AH10733" s="153"/>
      <c r="AI10733" t="s">
        <v>201</v>
      </c>
      <c r="AJ10733" t="s">
        <v>17878</v>
      </c>
      <c r="AK10733" s="9" t="str">
        <f>VLOOKUP(Y10733,zdroj!D:AJ,33,0)</f>
        <v>katB</v>
      </c>
    </row>
    <row r="10734" spans="8:37" x14ac:dyDescent="0.25">
      <c r="H10734" s="8"/>
      <c r="I10734" s="8"/>
      <c r="N10734" s="23"/>
      <c r="O10734" s="24"/>
      <c r="P10734" s="19"/>
      <c r="Q10734" s="19"/>
      <c r="R10734" s="19"/>
      <c r="U10734" s="27"/>
      <c r="Y10734" s="9" t="s">
        <v>666</v>
      </c>
      <c r="Z10734" s="9" t="s">
        <v>462</v>
      </c>
      <c r="AA10734" s="9" t="s">
        <v>198</v>
      </c>
      <c r="AB10734" s="9">
        <v>5856736</v>
      </c>
      <c r="AC10734" s="9" t="s">
        <v>11508</v>
      </c>
      <c r="AD10734" s="9" t="s">
        <v>231</v>
      </c>
      <c r="AE10734" s="5">
        <f t="shared" si="356"/>
        <v>0</v>
      </c>
      <c r="AF10734" s="5" t="str">
        <f t="shared" si="357"/>
        <v>katB</v>
      </c>
      <c r="AG10734" s="153"/>
      <c r="AH10734" s="153"/>
      <c r="AI10734" t="s">
        <v>201</v>
      </c>
      <c r="AJ10734" t="s">
        <v>17878</v>
      </c>
      <c r="AK10734" s="9" t="str">
        <f>VLOOKUP(Y10734,zdroj!D:AJ,33,0)</f>
        <v>katB</v>
      </c>
    </row>
    <row r="10735" spans="8:37" x14ac:dyDescent="0.25">
      <c r="H10735" s="8"/>
      <c r="I10735" s="8"/>
      <c r="N10735" s="23"/>
      <c r="O10735" s="24"/>
      <c r="P10735" s="19"/>
      <c r="Q10735" s="19"/>
      <c r="R10735" s="19"/>
      <c r="U10735" s="27"/>
      <c r="Y10735" s="9" t="s">
        <v>666</v>
      </c>
      <c r="Z10735" s="9" t="s">
        <v>462</v>
      </c>
      <c r="AA10735" s="9" t="s">
        <v>198</v>
      </c>
      <c r="AB10735" s="9">
        <v>5856825</v>
      </c>
      <c r="AC10735" s="9" t="s">
        <v>11509</v>
      </c>
      <c r="AD10735" s="9" t="s">
        <v>231</v>
      </c>
      <c r="AE10735" s="5">
        <f t="shared" si="356"/>
        <v>0</v>
      </c>
      <c r="AF10735" s="5" t="str">
        <f t="shared" si="357"/>
        <v>katB</v>
      </c>
      <c r="AG10735" s="153"/>
      <c r="AH10735" s="153"/>
      <c r="AI10735" t="s">
        <v>201</v>
      </c>
      <c r="AJ10735" t="s">
        <v>17878</v>
      </c>
      <c r="AK10735" s="9" t="str">
        <f>VLOOKUP(Y10735,zdroj!D:AJ,33,0)</f>
        <v>katB</v>
      </c>
    </row>
    <row r="10736" spans="8:37" x14ac:dyDescent="0.25">
      <c r="H10736" s="8"/>
      <c r="I10736" s="8"/>
      <c r="N10736" s="23"/>
      <c r="O10736" s="24"/>
      <c r="P10736" s="19"/>
      <c r="Q10736" s="19"/>
      <c r="R10736" s="19"/>
      <c r="U10736" s="27"/>
      <c r="Y10736" s="9" t="s">
        <v>666</v>
      </c>
      <c r="Z10736" s="9" t="s">
        <v>462</v>
      </c>
      <c r="AA10736" s="9" t="s">
        <v>198</v>
      </c>
      <c r="AB10736" s="9">
        <v>5857210</v>
      </c>
      <c r="AC10736" s="9" t="s">
        <v>11510</v>
      </c>
      <c r="AD10736" s="9" t="s">
        <v>231</v>
      </c>
      <c r="AE10736" s="5">
        <f t="shared" si="356"/>
        <v>0</v>
      </c>
      <c r="AF10736" s="5" t="str">
        <f t="shared" si="357"/>
        <v>katB</v>
      </c>
      <c r="AG10736" s="153"/>
      <c r="AH10736" s="153"/>
      <c r="AI10736" t="s">
        <v>201</v>
      </c>
      <c r="AJ10736" t="s">
        <v>17878</v>
      </c>
      <c r="AK10736" s="9" t="str">
        <f>VLOOKUP(Y10736,zdroj!D:AJ,33,0)</f>
        <v>katB</v>
      </c>
    </row>
    <row r="10737" spans="8:37" x14ac:dyDescent="0.25">
      <c r="H10737" s="8"/>
      <c r="I10737" s="8"/>
      <c r="N10737" s="23"/>
      <c r="O10737" s="24"/>
      <c r="P10737" s="19"/>
      <c r="Q10737" s="19"/>
      <c r="R10737" s="19"/>
      <c r="U10737" s="27"/>
      <c r="Y10737" s="9" t="s">
        <v>666</v>
      </c>
      <c r="Z10737" s="9" t="s">
        <v>462</v>
      </c>
      <c r="AA10737" s="9" t="s">
        <v>198</v>
      </c>
      <c r="AB10737" s="9">
        <v>5857341</v>
      </c>
      <c r="AC10737" s="9" t="s">
        <v>11511</v>
      </c>
      <c r="AD10737" s="9" t="s">
        <v>231</v>
      </c>
      <c r="AE10737" s="5">
        <f t="shared" si="356"/>
        <v>0</v>
      </c>
      <c r="AF10737" s="5" t="str">
        <f t="shared" si="357"/>
        <v>katB</v>
      </c>
      <c r="AG10737" s="153"/>
      <c r="AH10737" s="153"/>
      <c r="AI10737" t="s">
        <v>201</v>
      </c>
      <c r="AJ10737" t="s">
        <v>17878</v>
      </c>
      <c r="AK10737" s="9" t="str">
        <f>VLOOKUP(Y10737,zdroj!D:AJ,33,0)</f>
        <v>katB</v>
      </c>
    </row>
    <row r="10738" spans="8:37" x14ac:dyDescent="0.25">
      <c r="H10738" s="8"/>
      <c r="I10738" s="8"/>
      <c r="N10738" s="23"/>
      <c r="O10738" s="24"/>
      <c r="P10738" s="19"/>
      <c r="Q10738" s="19"/>
      <c r="R10738" s="19"/>
      <c r="U10738" s="27"/>
      <c r="Y10738" s="9" t="s">
        <v>666</v>
      </c>
      <c r="Z10738" s="9" t="s">
        <v>462</v>
      </c>
      <c r="AA10738" s="9" t="s">
        <v>198</v>
      </c>
      <c r="AB10738" s="9">
        <v>5858101</v>
      </c>
      <c r="AC10738" s="9" t="s">
        <v>11512</v>
      </c>
      <c r="AD10738" s="9" t="s">
        <v>231</v>
      </c>
      <c r="AE10738" s="5">
        <f t="shared" si="356"/>
        <v>0</v>
      </c>
      <c r="AF10738" s="5" t="str">
        <f t="shared" si="357"/>
        <v>katB</v>
      </c>
      <c r="AG10738" s="153"/>
      <c r="AH10738" s="153"/>
      <c r="AI10738" t="s">
        <v>17879</v>
      </c>
      <c r="AJ10738" t="s">
        <v>17878</v>
      </c>
      <c r="AK10738" s="9" t="str">
        <f>VLOOKUP(Y10738,zdroj!D:AJ,33,0)</f>
        <v>katB</v>
      </c>
    </row>
    <row r="10739" spans="8:37" x14ac:dyDescent="0.25">
      <c r="H10739" s="8"/>
      <c r="I10739" s="8"/>
      <c r="N10739" s="23"/>
      <c r="O10739" s="24"/>
      <c r="P10739" s="19"/>
      <c r="Q10739" s="19"/>
      <c r="R10739" s="19"/>
      <c r="U10739" s="27"/>
      <c r="Y10739" s="9" t="s">
        <v>666</v>
      </c>
      <c r="Z10739" s="9" t="s">
        <v>462</v>
      </c>
      <c r="AA10739" s="9" t="s">
        <v>198</v>
      </c>
      <c r="AB10739" s="9">
        <v>5858364</v>
      </c>
      <c r="AC10739" s="9" t="s">
        <v>11513</v>
      </c>
      <c r="AD10739" s="9" t="s">
        <v>231</v>
      </c>
      <c r="AE10739" s="5">
        <f t="shared" si="356"/>
        <v>0</v>
      </c>
      <c r="AF10739" s="5" t="str">
        <f t="shared" si="357"/>
        <v>katB</v>
      </c>
      <c r="AG10739" s="153"/>
      <c r="AH10739" s="153"/>
      <c r="AI10739" t="s">
        <v>201</v>
      </c>
      <c r="AJ10739" t="s">
        <v>17878</v>
      </c>
      <c r="AK10739" s="9" t="str">
        <f>VLOOKUP(Y10739,zdroj!D:AJ,33,0)</f>
        <v>katB</v>
      </c>
    </row>
    <row r="10740" spans="8:37" x14ac:dyDescent="0.25">
      <c r="H10740" s="8"/>
      <c r="I10740" s="8"/>
      <c r="N10740" s="23"/>
      <c r="O10740" s="24"/>
      <c r="P10740" s="19"/>
      <c r="Q10740" s="19"/>
      <c r="R10740" s="19"/>
      <c r="U10740" s="27"/>
      <c r="Y10740" s="9" t="s">
        <v>666</v>
      </c>
      <c r="Z10740" s="9" t="s">
        <v>462</v>
      </c>
      <c r="AA10740" s="9" t="s">
        <v>198</v>
      </c>
      <c r="AB10740" s="9">
        <v>5858747</v>
      </c>
      <c r="AC10740" s="9" t="s">
        <v>11514</v>
      </c>
      <c r="AD10740" s="9" t="s">
        <v>231</v>
      </c>
      <c r="AE10740" s="5">
        <f t="shared" si="356"/>
        <v>0</v>
      </c>
      <c r="AF10740" s="5" t="str">
        <f t="shared" si="357"/>
        <v>katB</v>
      </c>
      <c r="AG10740" s="153"/>
      <c r="AH10740" s="153"/>
      <c r="AI10740" t="s">
        <v>201</v>
      </c>
      <c r="AJ10740" t="s">
        <v>17878</v>
      </c>
      <c r="AK10740" s="9" t="str">
        <f>VLOOKUP(Y10740,zdroj!D:AJ,33,0)</f>
        <v>katB</v>
      </c>
    </row>
    <row r="10741" spans="8:37" x14ac:dyDescent="0.25">
      <c r="H10741" s="8"/>
      <c r="I10741" s="8"/>
      <c r="N10741" s="23"/>
      <c r="O10741" s="24"/>
      <c r="P10741" s="19"/>
      <c r="Q10741" s="19"/>
      <c r="R10741" s="19"/>
      <c r="U10741" s="27"/>
      <c r="Y10741" s="9" t="s">
        <v>666</v>
      </c>
      <c r="Z10741" s="9" t="s">
        <v>462</v>
      </c>
      <c r="AA10741" s="9" t="s">
        <v>198</v>
      </c>
      <c r="AB10741" s="9">
        <v>5858755</v>
      </c>
      <c r="AC10741" s="9" t="s">
        <v>11515</v>
      </c>
      <c r="AD10741" s="9" t="s">
        <v>231</v>
      </c>
      <c r="AE10741" s="5">
        <f t="shared" si="356"/>
        <v>0</v>
      </c>
      <c r="AF10741" s="5" t="str">
        <f t="shared" si="357"/>
        <v>katB</v>
      </c>
      <c r="AG10741" s="153"/>
      <c r="AH10741" s="153"/>
      <c r="AI10741" t="s">
        <v>201</v>
      </c>
      <c r="AJ10741" t="s">
        <v>17878</v>
      </c>
      <c r="AK10741" s="9" t="str">
        <f>VLOOKUP(Y10741,zdroj!D:AJ,33,0)</f>
        <v>katB</v>
      </c>
    </row>
    <row r="10742" spans="8:37" x14ac:dyDescent="0.25">
      <c r="H10742" s="8"/>
      <c r="I10742" s="8"/>
      <c r="N10742" s="23"/>
      <c r="O10742" s="24"/>
      <c r="P10742" s="19"/>
      <c r="Q10742" s="19"/>
      <c r="R10742" s="19"/>
      <c r="U10742" s="27"/>
      <c r="Y10742" s="9" t="s">
        <v>666</v>
      </c>
      <c r="Z10742" s="9" t="s">
        <v>462</v>
      </c>
      <c r="AA10742" s="9" t="s">
        <v>198</v>
      </c>
      <c r="AB10742" s="9">
        <v>5858861</v>
      </c>
      <c r="AC10742" s="9" t="s">
        <v>11516</v>
      </c>
      <c r="AD10742" s="9" t="s">
        <v>231</v>
      </c>
      <c r="AE10742" s="5">
        <f t="shared" si="356"/>
        <v>0</v>
      </c>
      <c r="AF10742" s="5" t="str">
        <f t="shared" si="357"/>
        <v>katB</v>
      </c>
      <c r="AG10742" s="153"/>
      <c r="AH10742" s="153"/>
      <c r="AI10742" t="s">
        <v>201</v>
      </c>
      <c r="AJ10742" t="s">
        <v>17878</v>
      </c>
      <c r="AK10742" s="9" t="str">
        <f>VLOOKUP(Y10742,zdroj!D:AJ,33,0)</f>
        <v>katB</v>
      </c>
    </row>
    <row r="10743" spans="8:37" x14ac:dyDescent="0.25">
      <c r="H10743" s="8"/>
      <c r="I10743" s="8"/>
      <c r="N10743" s="23"/>
      <c r="O10743" s="24"/>
      <c r="P10743" s="19"/>
      <c r="Q10743" s="19"/>
      <c r="R10743" s="19"/>
      <c r="U10743" s="27"/>
      <c r="Y10743" s="9" t="s">
        <v>666</v>
      </c>
      <c r="Z10743" s="9" t="s">
        <v>462</v>
      </c>
      <c r="AA10743" s="9" t="s">
        <v>198</v>
      </c>
      <c r="AB10743" s="9">
        <v>5858933</v>
      </c>
      <c r="AC10743" s="9" t="s">
        <v>11517</v>
      </c>
      <c r="AD10743" s="9" t="s">
        <v>231</v>
      </c>
      <c r="AE10743" s="5">
        <f t="shared" si="356"/>
        <v>0</v>
      </c>
      <c r="AF10743" s="5" t="str">
        <f t="shared" si="357"/>
        <v>katB</v>
      </c>
      <c r="AG10743" s="153"/>
      <c r="AH10743" s="153"/>
      <c r="AI10743" t="s">
        <v>201</v>
      </c>
      <c r="AJ10743" t="s">
        <v>17878</v>
      </c>
      <c r="AK10743" s="9" t="str">
        <f>VLOOKUP(Y10743,zdroj!D:AJ,33,0)</f>
        <v>katB</v>
      </c>
    </row>
    <row r="10744" spans="8:37" x14ac:dyDescent="0.25">
      <c r="H10744" s="8"/>
      <c r="I10744" s="8"/>
      <c r="N10744" s="23"/>
      <c r="O10744" s="24"/>
      <c r="P10744" s="19"/>
      <c r="Q10744" s="19"/>
      <c r="R10744" s="19"/>
      <c r="U10744" s="27"/>
      <c r="Y10744" s="9" t="s">
        <v>666</v>
      </c>
      <c r="Z10744" s="9" t="s">
        <v>462</v>
      </c>
      <c r="AA10744" s="9" t="s">
        <v>198</v>
      </c>
      <c r="AB10744" s="9">
        <v>5859085</v>
      </c>
      <c r="AC10744" s="9" t="s">
        <v>11518</v>
      </c>
      <c r="AD10744" s="9" t="s">
        <v>231</v>
      </c>
      <c r="AE10744" s="5">
        <f t="shared" si="356"/>
        <v>0</v>
      </c>
      <c r="AF10744" s="5" t="str">
        <f t="shared" si="357"/>
        <v>katB</v>
      </c>
      <c r="AG10744" s="153"/>
      <c r="AH10744" s="153"/>
      <c r="AI10744" t="s">
        <v>17879</v>
      </c>
      <c r="AJ10744" t="s">
        <v>17878</v>
      </c>
      <c r="AK10744" s="9" t="str">
        <f>VLOOKUP(Y10744,zdroj!D:AJ,33,0)</f>
        <v>katB</v>
      </c>
    </row>
    <row r="10745" spans="8:37" x14ac:dyDescent="0.25">
      <c r="H10745" s="8"/>
      <c r="I10745" s="8"/>
      <c r="N10745" s="23"/>
      <c r="O10745" s="24"/>
      <c r="P10745" s="19"/>
      <c r="Q10745" s="19"/>
      <c r="R10745" s="19"/>
      <c r="U10745" s="27"/>
      <c r="Y10745" s="9" t="s">
        <v>666</v>
      </c>
      <c r="Z10745" s="9" t="s">
        <v>462</v>
      </c>
      <c r="AA10745" s="9" t="s">
        <v>198</v>
      </c>
      <c r="AB10745" s="9">
        <v>5859271</v>
      </c>
      <c r="AC10745" s="9" t="s">
        <v>11519</v>
      </c>
      <c r="AD10745" s="9" t="s">
        <v>231</v>
      </c>
      <c r="AE10745" s="5">
        <f t="shared" si="356"/>
        <v>0</v>
      </c>
      <c r="AF10745" s="5" t="str">
        <f t="shared" si="357"/>
        <v>katB</v>
      </c>
      <c r="AG10745" s="153"/>
      <c r="AH10745" s="153"/>
      <c r="AI10745" t="s">
        <v>201</v>
      </c>
      <c r="AJ10745" t="s">
        <v>17878</v>
      </c>
      <c r="AK10745" s="9" t="str">
        <f>VLOOKUP(Y10745,zdroj!D:AJ,33,0)</f>
        <v>katB</v>
      </c>
    </row>
    <row r="10746" spans="8:37" x14ac:dyDescent="0.25">
      <c r="H10746" s="8"/>
      <c r="I10746" s="8"/>
      <c r="N10746" s="23"/>
      <c r="O10746" s="24"/>
      <c r="P10746" s="19"/>
      <c r="Q10746" s="19"/>
      <c r="R10746" s="19"/>
      <c r="U10746" s="27"/>
      <c r="Y10746" s="9" t="s">
        <v>666</v>
      </c>
      <c r="Z10746" s="9" t="s">
        <v>462</v>
      </c>
      <c r="AA10746" s="9" t="s">
        <v>198</v>
      </c>
      <c r="AB10746" s="9">
        <v>5855047</v>
      </c>
      <c r="AC10746" s="9" t="s">
        <v>11520</v>
      </c>
      <c r="AD10746" s="9" t="s">
        <v>231</v>
      </c>
      <c r="AE10746" s="5">
        <f t="shared" si="356"/>
        <v>0</v>
      </c>
      <c r="AF10746" s="5" t="str">
        <f t="shared" si="357"/>
        <v>katB</v>
      </c>
      <c r="AG10746" s="153"/>
      <c r="AH10746" s="153"/>
      <c r="AI10746" t="s">
        <v>201</v>
      </c>
      <c r="AJ10746" t="s">
        <v>17878</v>
      </c>
      <c r="AK10746" s="9" t="str">
        <f>VLOOKUP(Y10746,zdroj!D:AJ,33,0)</f>
        <v>katB</v>
      </c>
    </row>
    <row r="10747" spans="8:37" x14ac:dyDescent="0.25">
      <c r="H10747" s="8"/>
      <c r="I10747" s="8"/>
      <c r="N10747" s="23"/>
      <c r="O10747" s="24"/>
      <c r="P10747" s="19"/>
      <c r="Q10747" s="19"/>
      <c r="R10747" s="19"/>
      <c r="U10747" s="27"/>
      <c r="Y10747" s="9" t="s">
        <v>666</v>
      </c>
      <c r="Z10747" s="9" t="s">
        <v>462</v>
      </c>
      <c r="AA10747" s="9" t="s">
        <v>198</v>
      </c>
      <c r="AB10747" s="9">
        <v>5859638</v>
      </c>
      <c r="AC10747" s="9" t="s">
        <v>11521</v>
      </c>
      <c r="AD10747" s="9" t="s">
        <v>231</v>
      </c>
      <c r="AE10747" s="5">
        <f t="shared" si="356"/>
        <v>0</v>
      </c>
      <c r="AF10747" s="5" t="str">
        <f t="shared" si="357"/>
        <v>katB</v>
      </c>
      <c r="AG10747" s="153"/>
      <c r="AH10747" s="153"/>
      <c r="AI10747" t="s">
        <v>201</v>
      </c>
      <c r="AJ10747" t="s">
        <v>17878</v>
      </c>
      <c r="AK10747" s="9" t="str">
        <f>VLOOKUP(Y10747,zdroj!D:AJ,33,0)</f>
        <v>katB</v>
      </c>
    </row>
    <row r="10748" spans="8:37" x14ac:dyDescent="0.25">
      <c r="H10748" s="8"/>
      <c r="I10748" s="8"/>
      <c r="N10748" s="23"/>
      <c r="O10748" s="24"/>
      <c r="P10748" s="19"/>
      <c r="Q10748" s="19"/>
      <c r="R10748" s="19"/>
      <c r="U10748" s="27"/>
      <c r="Y10748" s="9" t="s">
        <v>666</v>
      </c>
      <c r="Z10748" s="9" t="s">
        <v>462</v>
      </c>
      <c r="AA10748" s="9" t="s">
        <v>198</v>
      </c>
      <c r="AB10748" s="9">
        <v>5860105</v>
      </c>
      <c r="AC10748" s="9" t="s">
        <v>11522</v>
      </c>
      <c r="AD10748" s="9" t="s">
        <v>231</v>
      </c>
      <c r="AE10748" s="5">
        <f t="shared" si="356"/>
        <v>0</v>
      </c>
      <c r="AF10748" s="5" t="str">
        <f t="shared" si="357"/>
        <v>katB</v>
      </c>
      <c r="AG10748" s="153"/>
      <c r="AH10748" s="153"/>
      <c r="AI10748" t="s">
        <v>201</v>
      </c>
      <c r="AJ10748" t="s">
        <v>17878</v>
      </c>
      <c r="AK10748" s="9" t="str">
        <f>VLOOKUP(Y10748,zdroj!D:AJ,33,0)</f>
        <v>katB</v>
      </c>
    </row>
    <row r="10749" spans="8:37" x14ac:dyDescent="0.25">
      <c r="H10749" s="8"/>
      <c r="I10749" s="8"/>
      <c r="N10749" s="23"/>
      <c r="O10749" s="24"/>
      <c r="P10749" s="19"/>
      <c r="Q10749" s="19"/>
      <c r="R10749" s="19"/>
      <c r="U10749" s="27"/>
      <c r="Y10749" s="9" t="s">
        <v>666</v>
      </c>
      <c r="Z10749" s="9" t="s">
        <v>462</v>
      </c>
      <c r="AA10749" s="9" t="s">
        <v>198</v>
      </c>
      <c r="AB10749" s="9">
        <v>5860113</v>
      </c>
      <c r="AC10749" s="9" t="s">
        <v>11523</v>
      </c>
      <c r="AD10749" s="9" t="s">
        <v>231</v>
      </c>
      <c r="AE10749" s="5">
        <f t="shared" si="356"/>
        <v>0</v>
      </c>
      <c r="AF10749" s="5" t="str">
        <f t="shared" si="357"/>
        <v>katB</v>
      </c>
      <c r="AG10749" s="153"/>
      <c r="AH10749" s="153"/>
      <c r="AI10749" t="s">
        <v>201</v>
      </c>
      <c r="AJ10749" t="s">
        <v>17878</v>
      </c>
      <c r="AK10749" s="9" t="str">
        <f>VLOOKUP(Y10749,zdroj!D:AJ,33,0)</f>
        <v>katB</v>
      </c>
    </row>
    <row r="10750" spans="8:37" x14ac:dyDescent="0.25">
      <c r="H10750" s="8"/>
      <c r="I10750" s="8"/>
      <c r="N10750" s="23"/>
      <c r="O10750" s="24"/>
      <c r="P10750" s="19"/>
      <c r="Q10750" s="19"/>
      <c r="R10750" s="19"/>
      <c r="U10750" s="27"/>
      <c r="Y10750" s="9" t="s">
        <v>666</v>
      </c>
      <c r="Z10750" s="9" t="s">
        <v>462</v>
      </c>
      <c r="AA10750" s="9" t="s">
        <v>198</v>
      </c>
      <c r="AB10750" s="9">
        <v>5860121</v>
      </c>
      <c r="AC10750" s="9" t="s">
        <v>11524</v>
      </c>
      <c r="AD10750" s="9" t="s">
        <v>231</v>
      </c>
      <c r="AE10750" s="5">
        <f t="shared" si="356"/>
        <v>0</v>
      </c>
      <c r="AF10750" s="5" t="str">
        <f t="shared" si="357"/>
        <v>katB</v>
      </c>
      <c r="AG10750" s="153"/>
      <c r="AH10750" s="153"/>
      <c r="AI10750" t="s">
        <v>17879</v>
      </c>
      <c r="AJ10750" t="s">
        <v>17878</v>
      </c>
      <c r="AK10750" s="9" t="str">
        <f>VLOOKUP(Y10750,zdroj!D:AJ,33,0)</f>
        <v>katB</v>
      </c>
    </row>
    <row r="10751" spans="8:37" x14ac:dyDescent="0.25">
      <c r="H10751" s="8"/>
      <c r="I10751" s="8"/>
      <c r="N10751" s="23"/>
      <c r="O10751" s="24"/>
      <c r="P10751" s="19"/>
      <c r="Q10751" s="19"/>
      <c r="R10751" s="19"/>
      <c r="U10751" s="27"/>
      <c r="Y10751" s="9" t="s">
        <v>666</v>
      </c>
      <c r="Z10751" s="9" t="s">
        <v>462</v>
      </c>
      <c r="AA10751" s="9" t="s">
        <v>198</v>
      </c>
      <c r="AB10751" s="9">
        <v>5860202</v>
      </c>
      <c r="AC10751" s="9" t="s">
        <v>11525</v>
      </c>
      <c r="AD10751" s="9" t="s">
        <v>231</v>
      </c>
      <c r="AE10751" s="5">
        <f t="shared" si="356"/>
        <v>0</v>
      </c>
      <c r="AF10751" s="5" t="str">
        <f t="shared" si="357"/>
        <v>katB</v>
      </c>
      <c r="AG10751" s="153"/>
      <c r="AH10751" s="153"/>
      <c r="AI10751" t="s">
        <v>201</v>
      </c>
      <c r="AJ10751" t="s">
        <v>17878</v>
      </c>
      <c r="AK10751" s="9" t="str">
        <f>VLOOKUP(Y10751,zdroj!D:AJ,33,0)</f>
        <v>katB</v>
      </c>
    </row>
    <row r="10752" spans="8:37" x14ac:dyDescent="0.25">
      <c r="H10752" s="8"/>
      <c r="I10752" s="8"/>
      <c r="N10752" s="23"/>
      <c r="O10752" s="24"/>
      <c r="P10752" s="19"/>
      <c r="Q10752" s="19"/>
      <c r="R10752" s="19"/>
      <c r="U10752" s="27"/>
      <c r="Y10752" s="9" t="s">
        <v>666</v>
      </c>
      <c r="Z10752" s="9" t="s">
        <v>462</v>
      </c>
      <c r="AA10752" s="9" t="s">
        <v>198</v>
      </c>
      <c r="AB10752" s="9">
        <v>5860211</v>
      </c>
      <c r="AC10752" s="9" t="s">
        <v>11526</v>
      </c>
      <c r="AD10752" s="9" t="s">
        <v>231</v>
      </c>
      <c r="AE10752" s="5">
        <f t="shared" si="356"/>
        <v>0</v>
      </c>
      <c r="AF10752" s="5" t="str">
        <f t="shared" si="357"/>
        <v>katB</v>
      </c>
      <c r="AG10752" s="153"/>
      <c r="AH10752" s="153"/>
      <c r="AI10752" t="s">
        <v>201</v>
      </c>
      <c r="AJ10752" t="s">
        <v>17878</v>
      </c>
      <c r="AK10752" s="9" t="str">
        <f>VLOOKUP(Y10752,zdroj!D:AJ,33,0)</f>
        <v>katB</v>
      </c>
    </row>
    <row r="10753" spans="8:37" x14ac:dyDescent="0.25">
      <c r="H10753" s="8"/>
      <c r="I10753" s="8"/>
      <c r="N10753" s="23"/>
      <c r="O10753" s="24"/>
      <c r="P10753" s="19"/>
      <c r="Q10753" s="19"/>
      <c r="R10753" s="19"/>
      <c r="U10753" s="27"/>
      <c r="Y10753" s="9" t="s">
        <v>666</v>
      </c>
      <c r="Z10753" s="9" t="s">
        <v>462</v>
      </c>
      <c r="AA10753" s="9" t="s">
        <v>198</v>
      </c>
      <c r="AB10753" s="9">
        <v>5860229</v>
      </c>
      <c r="AC10753" s="9" t="s">
        <v>11527</v>
      </c>
      <c r="AD10753" s="9" t="s">
        <v>231</v>
      </c>
      <c r="AE10753" s="5">
        <f t="shared" si="356"/>
        <v>0</v>
      </c>
      <c r="AF10753" s="5" t="str">
        <f t="shared" si="357"/>
        <v>katB</v>
      </c>
      <c r="AG10753" s="153"/>
      <c r="AH10753" s="153"/>
      <c r="AI10753" t="s">
        <v>17880</v>
      </c>
      <c r="AJ10753" t="s">
        <v>17878</v>
      </c>
      <c r="AK10753" s="9" t="str">
        <f>VLOOKUP(Y10753,zdroj!D:AJ,33,0)</f>
        <v>katB</v>
      </c>
    </row>
    <row r="10754" spans="8:37" x14ac:dyDescent="0.25">
      <c r="H10754" s="8"/>
      <c r="I10754" s="8"/>
      <c r="N10754" s="23"/>
      <c r="O10754" s="24"/>
      <c r="P10754" s="19"/>
      <c r="Q10754" s="19"/>
      <c r="R10754" s="19"/>
      <c r="U10754" s="27"/>
      <c r="Y10754" s="9" t="s">
        <v>666</v>
      </c>
      <c r="Z10754" s="9" t="s">
        <v>462</v>
      </c>
      <c r="AA10754" s="9" t="s">
        <v>198</v>
      </c>
      <c r="AB10754" s="9">
        <v>5860431</v>
      </c>
      <c r="AC10754" s="9" t="s">
        <v>11528</v>
      </c>
      <c r="AD10754" s="9" t="s">
        <v>231</v>
      </c>
      <c r="AE10754" s="5">
        <f t="shared" si="356"/>
        <v>0</v>
      </c>
      <c r="AF10754" s="5" t="str">
        <f t="shared" si="357"/>
        <v>katB</v>
      </c>
      <c r="AG10754" s="153"/>
      <c r="AH10754" s="153"/>
      <c r="AI10754" t="s">
        <v>17879</v>
      </c>
      <c r="AJ10754" t="s">
        <v>17878</v>
      </c>
      <c r="AK10754" s="9" t="str">
        <f>VLOOKUP(Y10754,zdroj!D:AJ,33,0)</f>
        <v>katB</v>
      </c>
    </row>
    <row r="10755" spans="8:37" x14ac:dyDescent="0.25">
      <c r="H10755" s="8"/>
      <c r="I10755" s="8"/>
      <c r="N10755" s="23"/>
      <c r="O10755" s="24"/>
      <c r="P10755" s="19"/>
      <c r="Q10755" s="19"/>
      <c r="R10755" s="19"/>
      <c r="U10755" s="27"/>
      <c r="Y10755" s="9" t="s">
        <v>666</v>
      </c>
      <c r="Z10755" s="9" t="s">
        <v>462</v>
      </c>
      <c r="AA10755" s="9" t="s">
        <v>198</v>
      </c>
      <c r="AB10755" s="9">
        <v>5860440</v>
      </c>
      <c r="AC10755" s="9" t="s">
        <v>11529</v>
      </c>
      <c r="AD10755" s="9" t="s">
        <v>231</v>
      </c>
      <c r="AE10755" s="5">
        <f t="shared" si="356"/>
        <v>0</v>
      </c>
      <c r="AF10755" s="5" t="str">
        <f t="shared" si="357"/>
        <v>katB</v>
      </c>
      <c r="AG10755" s="153"/>
      <c r="AH10755" s="153"/>
      <c r="AI10755" t="s">
        <v>201</v>
      </c>
      <c r="AJ10755" t="s">
        <v>17878</v>
      </c>
      <c r="AK10755" s="9" t="str">
        <f>VLOOKUP(Y10755,zdroj!D:AJ,33,0)</f>
        <v>katB</v>
      </c>
    </row>
    <row r="10756" spans="8:37" x14ac:dyDescent="0.25">
      <c r="H10756" s="8"/>
      <c r="I10756" s="8"/>
      <c r="N10756" s="23"/>
      <c r="O10756" s="24"/>
      <c r="P10756" s="19"/>
      <c r="Q10756" s="19"/>
      <c r="R10756" s="19"/>
      <c r="U10756" s="27"/>
      <c r="Y10756" s="9" t="s">
        <v>666</v>
      </c>
      <c r="Z10756" s="9" t="s">
        <v>462</v>
      </c>
      <c r="AA10756" s="9" t="s">
        <v>198</v>
      </c>
      <c r="AB10756" s="9">
        <v>5860474</v>
      </c>
      <c r="AC10756" s="9" t="s">
        <v>11530</v>
      </c>
      <c r="AD10756" s="9" t="s">
        <v>231</v>
      </c>
      <c r="AE10756" s="5">
        <f t="shared" si="356"/>
        <v>0</v>
      </c>
      <c r="AF10756" s="5" t="str">
        <f t="shared" si="357"/>
        <v>katB</v>
      </c>
      <c r="AG10756" s="153"/>
      <c r="AH10756" s="153"/>
      <c r="AI10756" t="s">
        <v>201</v>
      </c>
      <c r="AJ10756" t="s">
        <v>17878</v>
      </c>
      <c r="AK10756" s="9" t="str">
        <f>VLOOKUP(Y10756,zdroj!D:AJ,33,0)</f>
        <v>katB</v>
      </c>
    </row>
    <row r="10757" spans="8:37" x14ac:dyDescent="0.25">
      <c r="H10757" s="8"/>
      <c r="I10757" s="8"/>
      <c r="N10757" s="23"/>
      <c r="O10757" s="24"/>
      <c r="P10757" s="19"/>
      <c r="Q10757" s="19"/>
      <c r="R10757" s="19"/>
      <c r="U10757" s="27"/>
      <c r="Y10757" s="9" t="s">
        <v>666</v>
      </c>
      <c r="Z10757" s="9" t="s">
        <v>462</v>
      </c>
      <c r="AA10757" s="9" t="s">
        <v>198</v>
      </c>
      <c r="AB10757" s="9">
        <v>5860571</v>
      </c>
      <c r="AC10757" s="9" t="s">
        <v>11531</v>
      </c>
      <c r="AD10757" s="9" t="s">
        <v>231</v>
      </c>
      <c r="AE10757" s="5">
        <f t="shared" si="356"/>
        <v>0</v>
      </c>
      <c r="AF10757" s="5" t="str">
        <f t="shared" si="357"/>
        <v>katB</v>
      </c>
      <c r="AG10757" s="153"/>
      <c r="AH10757" s="153"/>
      <c r="AI10757" t="s">
        <v>201</v>
      </c>
      <c r="AJ10757" t="s">
        <v>17878</v>
      </c>
      <c r="AK10757" s="9" t="str">
        <f>VLOOKUP(Y10757,zdroj!D:AJ,33,0)</f>
        <v>katB</v>
      </c>
    </row>
    <row r="10758" spans="8:37" x14ac:dyDescent="0.25">
      <c r="H10758" s="8"/>
      <c r="I10758" s="8"/>
      <c r="N10758" s="23"/>
      <c r="O10758" s="24"/>
      <c r="P10758" s="19"/>
      <c r="Q10758" s="19"/>
      <c r="R10758" s="19"/>
      <c r="U10758" s="27"/>
      <c r="Y10758" s="9" t="s">
        <v>666</v>
      </c>
      <c r="Z10758" s="9" t="s">
        <v>462</v>
      </c>
      <c r="AA10758" s="9" t="s">
        <v>198</v>
      </c>
      <c r="AB10758" s="9">
        <v>25545418</v>
      </c>
      <c r="AC10758" s="9" t="s">
        <v>11532</v>
      </c>
      <c r="AD10758" s="9" t="s">
        <v>231</v>
      </c>
      <c r="AE10758" s="5">
        <f t="shared" si="356"/>
        <v>0</v>
      </c>
      <c r="AF10758" s="5" t="str">
        <f t="shared" si="357"/>
        <v>katB</v>
      </c>
      <c r="AG10758" s="153"/>
      <c r="AH10758" s="153"/>
      <c r="AI10758" t="s">
        <v>201</v>
      </c>
      <c r="AJ10758" t="s">
        <v>17878</v>
      </c>
      <c r="AK10758" s="9" t="str">
        <f>VLOOKUP(Y10758,zdroj!D:AJ,33,0)</f>
        <v>katB</v>
      </c>
    </row>
    <row r="10759" spans="8:37" x14ac:dyDescent="0.25">
      <c r="H10759" s="8"/>
      <c r="I10759" s="8"/>
      <c r="N10759" s="23"/>
      <c r="O10759" s="24"/>
      <c r="P10759" s="19"/>
      <c r="Q10759" s="19"/>
      <c r="R10759" s="19"/>
      <c r="U10759" s="27"/>
      <c r="Y10759" s="9" t="s">
        <v>666</v>
      </c>
      <c r="Z10759" s="9" t="s">
        <v>462</v>
      </c>
      <c r="AA10759" s="9" t="s">
        <v>198</v>
      </c>
      <c r="AB10759" s="9">
        <v>25797131</v>
      </c>
      <c r="AC10759" s="9" t="s">
        <v>11533</v>
      </c>
      <c r="AD10759" s="9" t="s">
        <v>231</v>
      </c>
      <c r="AE10759" s="5">
        <f t="shared" si="356"/>
        <v>0</v>
      </c>
      <c r="AF10759" s="5" t="str">
        <f t="shared" si="357"/>
        <v>katB</v>
      </c>
      <c r="AG10759" s="153"/>
      <c r="AH10759" s="153"/>
      <c r="AI10759" t="s">
        <v>229</v>
      </c>
      <c r="AJ10759" t="s">
        <v>17878</v>
      </c>
      <c r="AK10759" s="9" t="str">
        <f>VLOOKUP(Y10759,zdroj!D:AJ,33,0)</f>
        <v>katB</v>
      </c>
    </row>
    <row r="10760" spans="8:37" x14ac:dyDescent="0.25">
      <c r="H10760" s="8"/>
      <c r="I10760" s="8"/>
      <c r="N10760" s="23"/>
      <c r="O10760" s="24"/>
      <c r="P10760" s="19"/>
      <c r="Q10760" s="19"/>
      <c r="R10760" s="19"/>
      <c r="U10760" s="27"/>
      <c r="Y10760" s="9" t="s">
        <v>666</v>
      </c>
      <c r="Z10760" s="9" t="s">
        <v>462</v>
      </c>
      <c r="AA10760" s="9" t="s">
        <v>198</v>
      </c>
      <c r="AB10760" s="9">
        <v>25797166</v>
      </c>
      <c r="AC10760" s="9" t="s">
        <v>11534</v>
      </c>
      <c r="AD10760" s="9" t="s">
        <v>231</v>
      </c>
      <c r="AE10760" s="5">
        <f t="shared" si="356"/>
        <v>0</v>
      </c>
      <c r="AF10760" s="5" t="str">
        <f t="shared" si="357"/>
        <v>katB</v>
      </c>
      <c r="AG10760" s="153"/>
      <c r="AH10760" s="153"/>
      <c r="AI10760" t="s">
        <v>201</v>
      </c>
      <c r="AJ10760" t="s">
        <v>17878</v>
      </c>
      <c r="AK10760" s="9" t="str">
        <f>VLOOKUP(Y10760,zdroj!D:AJ,33,0)</f>
        <v>katB</v>
      </c>
    </row>
    <row r="10761" spans="8:37" x14ac:dyDescent="0.25">
      <c r="H10761" s="8"/>
      <c r="I10761" s="8"/>
      <c r="N10761" s="23"/>
      <c r="O10761" s="24"/>
      <c r="P10761" s="19"/>
      <c r="Q10761" s="19"/>
      <c r="R10761" s="19"/>
      <c r="U10761" s="27"/>
      <c r="Y10761" s="9" t="s">
        <v>666</v>
      </c>
      <c r="Z10761" s="9" t="s">
        <v>462</v>
      </c>
      <c r="AA10761" s="9" t="s">
        <v>198</v>
      </c>
      <c r="AB10761" s="9">
        <v>25986384</v>
      </c>
      <c r="AC10761" s="9" t="s">
        <v>11535</v>
      </c>
      <c r="AD10761" s="9" t="s">
        <v>231</v>
      </c>
      <c r="AE10761" s="5">
        <f t="shared" si="356"/>
        <v>0</v>
      </c>
      <c r="AF10761" s="5" t="str">
        <f t="shared" si="357"/>
        <v>katB</v>
      </c>
      <c r="AG10761" s="153"/>
      <c r="AH10761" s="153"/>
      <c r="AI10761" t="s">
        <v>201</v>
      </c>
      <c r="AJ10761" t="s">
        <v>17878</v>
      </c>
      <c r="AK10761" s="9" t="str">
        <f>VLOOKUP(Y10761,zdroj!D:AJ,33,0)</f>
        <v>katB</v>
      </c>
    </row>
    <row r="10762" spans="8:37" x14ac:dyDescent="0.25">
      <c r="H10762" s="8"/>
      <c r="I10762" s="8"/>
      <c r="N10762" s="23"/>
      <c r="O10762" s="24"/>
      <c r="P10762" s="19"/>
      <c r="Q10762" s="19"/>
      <c r="R10762" s="19"/>
      <c r="U10762" s="27"/>
      <c r="Y10762" s="9" t="s">
        <v>666</v>
      </c>
      <c r="Z10762" s="9" t="s">
        <v>462</v>
      </c>
      <c r="AA10762" s="9" t="s">
        <v>198</v>
      </c>
      <c r="AB10762" s="9">
        <v>26701553</v>
      </c>
      <c r="AC10762" s="9" t="s">
        <v>11536</v>
      </c>
      <c r="AD10762" s="9" t="s">
        <v>231</v>
      </c>
      <c r="AE10762" s="5">
        <f t="shared" ref="AE10762:AE10825" si="358">VLOOKUP(Y10762,K:T,10,0)</f>
        <v>0</v>
      </c>
      <c r="AF10762" s="5" t="str">
        <f t="shared" ref="AF10762:AF10825" si="359">IF(AE10762="A",IF(AD10762="katA","katB",AD10762),AD10762)</f>
        <v>katB</v>
      </c>
      <c r="AG10762" s="153"/>
      <c r="AH10762" s="153"/>
      <c r="AI10762" t="s">
        <v>201</v>
      </c>
      <c r="AJ10762" t="s">
        <v>17878</v>
      </c>
      <c r="AK10762" s="9" t="str">
        <f>VLOOKUP(Y10762,zdroj!D:AJ,33,0)</f>
        <v>katB</v>
      </c>
    </row>
    <row r="10763" spans="8:37" x14ac:dyDescent="0.25">
      <c r="H10763" s="8"/>
      <c r="I10763" s="8"/>
      <c r="N10763" s="23"/>
      <c r="O10763" s="24"/>
      <c r="P10763" s="19"/>
      <c r="Q10763" s="19"/>
      <c r="R10763" s="19"/>
      <c r="U10763" s="27"/>
      <c r="Y10763" s="9" t="s">
        <v>666</v>
      </c>
      <c r="Z10763" s="9" t="s">
        <v>462</v>
      </c>
      <c r="AA10763" s="9" t="s">
        <v>198</v>
      </c>
      <c r="AB10763" s="9">
        <v>26762170</v>
      </c>
      <c r="AC10763" s="9" t="s">
        <v>11537</v>
      </c>
      <c r="AD10763" s="9" t="s">
        <v>231</v>
      </c>
      <c r="AE10763" s="5">
        <f t="shared" si="358"/>
        <v>0</v>
      </c>
      <c r="AF10763" s="5" t="str">
        <f t="shared" si="359"/>
        <v>katB</v>
      </c>
      <c r="AG10763" s="153"/>
      <c r="AH10763" s="153"/>
      <c r="AI10763" t="s">
        <v>201</v>
      </c>
      <c r="AJ10763" t="s">
        <v>17878</v>
      </c>
      <c r="AK10763" s="9" t="str">
        <f>VLOOKUP(Y10763,zdroj!D:AJ,33,0)</f>
        <v>katB</v>
      </c>
    </row>
    <row r="10764" spans="8:37" x14ac:dyDescent="0.25">
      <c r="H10764" s="8"/>
      <c r="I10764" s="8"/>
      <c r="N10764" s="23"/>
      <c r="O10764" s="24"/>
      <c r="P10764" s="19"/>
      <c r="Q10764" s="19"/>
      <c r="R10764" s="19"/>
      <c r="U10764" s="27"/>
      <c r="Y10764" s="9" t="s">
        <v>666</v>
      </c>
      <c r="Z10764" s="9" t="s">
        <v>462</v>
      </c>
      <c r="AA10764" s="9" t="s">
        <v>198</v>
      </c>
      <c r="AB10764" s="9">
        <v>42144868</v>
      </c>
      <c r="AC10764" s="9" t="s">
        <v>11538</v>
      </c>
      <c r="AD10764" s="9" t="s">
        <v>231</v>
      </c>
      <c r="AE10764" s="5">
        <f t="shared" si="358"/>
        <v>0</v>
      </c>
      <c r="AF10764" s="5" t="str">
        <f t="shared" si="359"/>
        <v>katB</v>
      </c>
      <c r="AG10764" s="153"/>
      <c r="AH10764" s="153"/>
      <c r="AI10764" t="s">
        <v>201</v>
      </c>
      <c r="AJ10764" t="s">
        <v>17878</v>
      </c>
      <c r="AK10764" s="9" t="str">
        <f>VLOOKUP(Y10764,zdroj!D:AJ,33,0)</f>
        <v>katB</v>
      </c>
    </row>
    <row r="10765" spans="8:37" x14ac:dyDescent="0.25">
      <c r="H10765" s="8"/>
      <c r="I10765" s="8"/>
      <c r="N10765" s="23"/>
      <c r="O10765" s="24"/>
      <c r="P10765" s="19"/>
      <c r="Q10765" s="19"/>
      <c r="R10765" s="19"/>
      <c r="U10765" s="27"/>
      <c r="Y10765" s="9" t="s">
        <v>666</v>
      </c>
      <c r="Z10765" s="9" t="s">
        <v>462</v>
      </c>
      <c r="AA10765" s="9" t="s">
        <v>198</v>
      </c>
      <c r="AB10765" s="9">
        <v>72446218</v>
      </c>
      <c r="AC10765" s="9" t="s">
        <v>11539</v>
      </c>
      <c r="AD10765" s="9" t="s">
        <v>231</v>
      </c>
      <c r="AE10765" s="5">
        <f t="shared" si="358"/>
        <v>0</v>
      </c>
      <c r="AF10765" s="5" t="str">
        <f t="shared" si="359"/>
        <v>katB</v>
      </c>
      <c r="AG10765" s="153"/>
      <c r="AH10765" s="153"/>
      <c r="AI10765" t="s">
        <v>201</v>
      </c>
      <c r="AJ10765" t="s">
        <v>17878</v>
      </c>
      <c r="AK10765" s="9" t="str">
        <f>VLOOKUP(Y10765,zdroj!D:AJ,33,0)</f>
        <v>katB</v>
      </c>
    </row>
    <row r="10766" spans="8:37" x14ac:dyDescent="0.25">
      <c r="H10766" s="8"/>
      <c r="I10766" s="8"/>
      <c r="N10766" s="23"/>
      <c r="O10766" s="24"/>
      <c r="P10766" s="19"/>
      <c r="Q10766" s="19"/>
      <c r="R10766" s="19"/>
      <c r="U10766" s="27"/>
      <c r="Y10766" s="9" t="s">
        <v>666</v>
      </c>
      <c r="Z10766" s="9" t="s">
        <v>462</v>
      </c>
      <c r="AA10766" s="9" t="s">
        <v>198</v>
      </c>
      <c r="AB10766" s="9">
        <v>80053785</v>
      </c>
      <c r="AC10766" s="9" t="s">
        <v>11540</v>
      </c>
      <c r="AD10766" s="9" t="s">
        <v>231</v>
      </c>
      <c r="AE10766" s="5">
        <f t="shared" si="358"/>
        <v>0</v>
      </c>
      <c r="AF10766" s="5" t="str">
        <f t="shared" si="359"/>
        <v>katB</v>
      </c>
      <c r="AG10766" s="153"/>
      <c r="AH10766" s="153"/>
      <c r="AI10766" t="s">
        <v>201</v>
      </c>
      <c r="AJ10766" t="s">
        <v>17878</v>
      </c>
      <c r="AK10766" s="9" t="str">
        <f>VLOOKUP(Y10766,zdroj!D:AJ,33,0)</f>
        <v>katB</v>
      </c>
    </row>
    <row r="10767" spans="8:37" x14ac:dyDescent="0.25">
      <c r="H10767" s="8"/>
      <c r="I10767" s="8"/>
      <c r="N10767" s="23"/>
      <c r="O10767" s="24"/>
      <c r="P10767" s="19"/>
      <c r="Q10767" s="19"/>
      <c r="R10767" s="19"/>
      <c r="U10767" s="27"/>
      <c r="Y10767" s="9" t="s">
        <v>666</v>
      </c>
      <c r="Z10767" s="9" t="s">
        <v>462</v>
      </c>
      <c r="AA10767" s="9" t="s">
        <v>198</v>
      </c>
      <c r="AB10767" s="9">
        <v>5855390</v>
      </c>
      <c r="AC10767" s="9" t="s">
        <v>11541</v>
      </c>
      <c r="AD10767" s="9" t="s">
        <v>231</v>
      </c>
      <c r="AE10767" s="5">
        <f t="shared" si="358"/>
        <v>0</v>
      </c>
      <c r="AF10767" s="5" t="str">
        <f t="shared" si="359"/>
        <v>katB</v>
      </c>
      <c r="AG10767" s="153"/>
      <c r="AH10767" s="153"/>
      <c r="AI10767" t="s">
        <v>201</v>
      </c>
      <c r="AJ10767" t="s">
        <v>17878</v>
      </c>
      <c r="AK10767" s="9" t="str">
        <f>VLOOKUP(Y10767,zdroj!D:AJ,33,0)</f>
        <v>katB</v>
      </c>
    </row>
    <row r="10768" spans="8:37" x14ac:dyDescent="0.25">
      <c r="H10768" s="8"/>
      <c r="I10768" s="8"/>
      <c r="N10768" s="23"/>
      <c r="O10768" s="24"/>
      <c r="P10768" s="19"/>
      <c r="Q10768" s="19"/>
      <c r="R10768" s="19"/>
      <c r="U10768" s="27"/>
      <c r="Y10768" s="9" t="s">
        <v>666</v>
      </c>
      <c r="Z10768" s="9" t="s">
        <v>462</v>
      </c>
      <c r="AA10768" s="9" t="s">
        <v>198</v>
      </c>
      <c r="AB10768" s="9">
        <v>80118771</v>
      </c>
      <c r="AC10768" s="9" t="s">
        <v>11542</v>
      </c>
      <c r="AD10768" s="9" t="s">
        <v>231</v>
      </c>
      <c r="AE10768" s="5">
        <f t="shared" si="358"/>
        <v>0</v>
      </c>
      <c r="AF10768" s="5" t="str">
        <f t="shared" si="359"/>
        <v>katB</v>
      </c>
      <c r="AG10768" s="153"/>
      <c r="AH10768" s="153"/>
      <c r="AI10768" t="s">
        <v>201</v>
      </c>
      <c r="AJ10768" t="s">
        <v>17878</v>
      </c>
      <c r="AK10768" s="9" t="str">
        <f>VLOOKUP(Y10768,zdroj!D:AJ,33,0)</f>
        <v>katB</v>
      </c>
    </row>
    <row r="10769" spans="8:37" x14ac:dyDescent="0.25">
      <c r="H10769" s="8"/>
      <c r="I10769" s="8"/>
      <c r="N10769" s="23"/>
      <c r="O10769" s="24"/>
      <c r="P10769" s="19"/>
      <c r="Q10769" s="19"/>
      <c r="R10769" s="19"/>
      <c r="U10769" s="27"/>
      <c r="Y10769" s="9" t="s">
        <v>666</v>
      </c>
      <c r="Z10769" s="9" t="s">
        <v>462</v>
      </c>
      <c r="AA10769" s="9" t="s">
        <v>198</v>
      </c>
      <c r="AB10769" s="9">
        <v>80655092</v>
      </c>
      <c r="AC10769" s="9" t="s">
        <v>11543</v>
      </c>
      <c r="AD10769" s="9" t="s">
        <v>231</v>
      </c>
      <c r="AE10769" s="5">
        <f t="shared" si="358"/>
        <v>0</v>
      </c>
      <c r="AF10769" s="5" t="str">
        <f t="shared" si="359"/>
        <v>katB</v>
      </c>
      <c r="AG10769" s="153"/>
      <c r="AH10769" s="153"/>
      <c r="AI10769" t="s">
        <v>201</v>
      </c>
      <c r="AJ10769" t="s">
        <v>17878</v>
      </c>
      <c r="AK10769" s="9" t="str">
        <f>VLOOKUP(Y10769,zdroj!D:AJ,33,0)</f>
        <v>katB</v>
      </c>
    </row>
    <row r="10770" spans="8:37" x14ac:dyDescent="0.25">
      <c r="H10770" s="8"/>
      <c r="I10770" s="8"/>
      <c r="N10770" s="23"/>
      <c r="O10770" s="24"/>
      <c r="P10770" s="19"/>
      <c r="Q10770" s="19"/>
      <c r="R10770" s="19"/>
      <c r="U10770" s="27"/>
      <c r="Y10770" s="9" t="s">
        <v>666</v>
      </c>
      <c r="Z10770" s="9" t="s">
        <v>462</v>
      </c>
      <c r="AA10770" s="9" t="s">
        <v>198</v>
      </c>
      <c r="AB10770" s="9">
        <v>81144288</v>
      </c>
      <c r="AC10770" s="9" t="s">
        <v>11544</v>
      </c>
      <c r="AD10770" s="9" t="s">
        <v>231</v>
      </c>
      <c r="AE10770" s="5">
        <f t="shared" si="358"/>
        <v>0</v>
      </c>
      <c r="AF10770" s="5" t="str">
        <f t="shared" si="359"/>
        <v>katB</v>
      </c>
      <c r="AG10770" s="153"/>
      <c r="AH10770" s="153"/>
      <c r="AI10770" t="s">
        <v>201</v>
      </c>
      <c r="AJ10770" t="s">
        <v>17878</v>
      </c>
      <c r="AK10770" s="9" t="str">
        <f>VLOOKUP(Y10770,zdroj!D:AJ,33,0)</f>
        <v>katB</v>
      </c>
    </row>
    <row r="10771" spans="8:37" x14ac:dyDescent="0.25">
      <c r="H10771" s="8"/>
      <c r="I10771" s="8"/>
      <c r="N10771" s="23"/>
      <c r="O10771" s="24"/>
      <c r="P10771" s="19"/>
      <c r="Q10771" s="19"/>
      <c r="R10771" s="19"/>
      <c r="U10771" s="27"/>
      <c r="Y10771" s="9" t="s">
        <v>666</v>
      </c>
      <c r="Z10771" s="9" t="s">
        <v>462</v>
      </c>
      <c r="AA10771" s="9" t="s">
        <v>198</v>
      </c>
      <c r="AB10771" s="9">
        <v>5855497</v>
      </c>
      <c r="AC10771" s="9" t="s">
        <v>11545</v>
      </c>
      <c r="AD10771" s="9" t="s">
        <v>231</v>
      </c>
      <c r="AE10771" s="5">
        <f t="shared" si="358"/>
        <v>0</v>
      </c>
      <c r="AF10771" s="5" t="str">
        <f t="shared" si="359"/>
        <v>katB</v>
      </c>
      <c r="AG10771" s="153"/>
      <c r="AH10771" s="153"/>
      <c r="AI10771" t="s">
        <v>201</v>
      </c>
      <c r="AJ10771" t="s">
        <v>17878</v>
      </c>
      <c r="AK10771" s="9" t="str">
        <f>VLOOKUP(Y10771,zdroj!D:AJ,33,0)</f>
        <v>katB</v>
      </c>
    </row>
    <row r="10772" spans="8:37" x14ac:dyDescent="0.25">
      <c r="H10772" s="8"/>
      <c r="I10772" s="8"/>
      <c r="N10772" s="23"/>
      <c r="O10772" s="24"/>
      <c r="P10772" s="19"/>
      <c r="Q10772" s="19"/>
      <c r="R10772" s="19"/>
      <c r="U10772" s="27"/>
      <c r="Y10772" s="9" t="s">
        <v>666</v>
      </c>
      <c r="Z10772" s="9" t="s">
        <v>462</v>
      </c>
      <c r="AA10772" s="9" t="s">
        <v>198</v>
      </c>
      <c r="AB10772" s="9">
        <v>5855501</v>
      </c>
      <c r="AC10772" s="9" t="s">
        <v>11546</v>
      </c>
      <c r="AD10772" s="9" t="s">
        <v>231</v>
      </c>
      <c r="AE10772" s="5">
        <f t="shared" si="358"/>
        <v>0</v>
      </c>
      <c r="AF10772" s="5" t="str">
        <f t="shared" si="359"/>
        <v>katB</v>
      </c>
      <c r="AG10772" s="153"/>
      <c r="AH10772" s="153"/>
      <c r="AI10772" t="s">
        <v>201</v>
      </c>
      <c r="AJ10772" t="s">
        <v>17878</v>
      </c>
      <c r="AK10772" s="9" t="str">
        <f>VLOOKUP(Y10772,zdroj!D:AJ,33,0)</f>
        <v>katB</v>
      </c>
    </row>
    <row r="10773" spans="8:37" x14ac:dyDescent="0.25">
      <c r="H10773" s="8"/>
      <c r="I10773" s="8"/>
      <c r="N10773" s="23"/>
      <c r="O10773" s="24"/>
      <c r="P10773" s="19"/>
      <c r="Q10773" s="19"/>
      <c r="R10773" s="19"/>
      <c r="U10773" s="27"/>
      <c r="Y10773" s="9" t="s">
        <v>666</v>
      </c>
      <c r="Z10773" s="9" t="s">
        <v>462</v>
      </c>
      <c r="AA10773" s="9" t="s">
        <v>198</v>
      </c>
      <c r="AB10773" s="9">
        <v>5855519</v>
      </c>
      <c r="AC10773" s="9" t="s">
        <v>11547</v>
      </c>
      <c r="AD10773" s="9" t="s">
        <v>231</v>
      </c>
      <c r="AE10773" s="5">
        <f t="shared" si="358"/>
        <v>0</v>
      </c>
      <c r="AF10773" s="5" t="str">
        <f t="shared" si="359"/>
        <v>katB</v>
      </c>
      <c r="AG10773" s="153"/>
      <c r="AH10773" s="153"/>
      <c r="AI10773" t="s">
        <v>201</v>
      </c>
      <c r="AJ10773" t="s">
        <v>17878</v>
      </c>
      <c r="AK10773" s="9" t="str">
        <f>VLOOKUP(Y10773,zdroj!D:AJ,33,0)</f>
        <v>katB</v>
      </c>
    </row>
    <row r="10774" spans="8:37" x14ac:dyDescent="0.25">
      <c r="H10774" s="8"/>
      <c r="I10774" s="8"/>
      <c r="N10774" s="23"/>
      <c r="O10774" s="24"/>
      <c r="P10774" s="19"/>
      <c r="Q10774" s="19"/>
      <c r="R10774" s="19"/>
      <c r="U10774" s="27"/>
      <c r="Y10774" s="9" t="s">
        <v>666</v>
      </c>
      <c r="Z10774" s="9" t="s">
        <v>462</v>
      </c>
      <c r="AA10774" s="9" t="s">
        <v>198</v>
      </c>
      <c r="AB10774" s="9">
        <v>5855535</v>
      </c>
      <c r="AC10774" s="9" t="s">
        <v>11548</v>
      </c>
      <c r="AD10774" s="9" t="s">
        <v>231</v>
      </c>
      <c r="AE10774" s="5">
        <f t="shared" si="358"/>
        <v>0</v>
      </c>
      <c r="AF10774" s="5" t="str">
        <f t="shared" si="359"/>
        <v>katB</v>
      </c>
      <c r="AG10774" s="153"/>
      <c r="AH10774" s="153"/>
      <c r="AI10774" t="s">
        <v>201</v>
      </c>
      <c r="AJ10774" t="s">
        <v>17878</v>
      </c>
      <c r="AK10774" s="9" t="str">
        <f>VLOOKUP(Y10774,zdroj!D:AJ,33,0)</f>
        <v>katB</v>
      </c>
    </row>
    <row r="10775" spans="8:37" x14ac:dyDescent="0.25">
      <c r="H10775" s="8"/>
      <c r="I10775" s="8"/>
      <c r="N10775" s="23"/>
      <c r="O10775" s="24"/>
      <c r="P10775" s="19"/>
      <c r="Q10775" s="19"/>
      <c r="R10775" s="19"/>
      <c r="U10775" s="27"/>
      <c r="Y10775" s="9" t="s">
        <v>666</v>
      </c>
      <c r="Z10775" s="9" t="s">
        <v>462</v>
      </c>
      <c r="AA10775" s="9" t="s">
        <v>198</v>
      </c>
      <c r="AB10775" s="9">
        <v>5855543</v>
      </c>
      <c r="AC10775" s="9" t="s">
        <v>11549</v>
      </c>
      <c r="AD10775" s="9" t="s">
        <v>231</v>
      </c>
      <c r="AE10775" s="5">
        <f t="shared" si="358"/>
        <v>0</v>
      </c>
      <c r="AF10775" s="5" t="str">
        <f t="shared" si="359"/>
        <v>katB</v>
      </c>
      <c r="AG10775" s="153"/>
      <c r="AH10775" s="153"/>
      <c r="AI10775" t="s">
        <v>201</v>
      </c>
      <c r="AJ10775" t="s">
        <v>17878</v>
      </c>
      <c r="AK10775" s="9" t="str">
        <f>VLOOKUP(Y10775,zdroj!D:AJ,33,0)</f>
        <v>katB</v>
      </c>
    </row>
    <row r="10776" spans="8:37" x14ac:dyDescent="0.25">
      <c r="H10776" s="8"/>
      <c r="I10776" s="8"/>
      <c r="N10776" s="23"/>
      <c r="O10776" s="24"/>
      <c r="P10776" s="19"/>
      <c r="Q10776" s="19"/>
      <c r="R10776" s="19"/>
      <c r="U10776" s="27"/>
      <c r="Y10776" s="9" t="s">
        <v>666</v>
      </c>
      <c r="Z10776" s="9" t="s">
        <v>462</v>
      </c>
      <c r="AA10776" s="9" t="s">
        <v>198</v>
      </c>
      <c r="AB10776" s="9">
        <v>5855551</v>
      </c>
      <c r="AC10776" s="9" t="s">
        <v>11550</v>
      </c>
      <c r="AD10776" s="9" t="s">
        <v>231</v>
      </c>
      <c r="AE10776" s="5">
        <f t="shared" si="358"/>
        <v>0</v>
      </c>
      <c r="AF10776" s="5" t="str">
        <f t="shared" si="359"/>
        <v>katB</v>
      </c>
      <c r="AG10776" s="153"/>
      <c r="AH10776" s="153"/>
      <c r="AI10776" t="s">
        <v>201</v>
      </c>
      <c r="AJ10776" t="s">
        <v>17878</v>
      </c>
      <c r="AK10776" s="9" t="str">
        <f>VLOOKUP(Y10776,zdroj!D:AJ,33,0)</f>
        <v>katB</v>
      </c>
    </row>
    <row r="10777" spans="8:37" x14ac:dyDescent="0.25">
      <c r="H10777" s="8"/>
      <c r="I10777" s="8"/>
      <c r="N10777" s="23"/>
      <c r="O10777" s="24"/>
      <c r="P10777" s="19"/>
      <c r="Q10777" s="19"/>
      <c r="R10777" s="19"/>
      <c r="U10777" s="27"/>
      <c r="Y10777" s="9" t="s">
        <v>666</v>
      </c>
      <c r="Z10777" s="9" t="s">
        <v>462</v>
      </c>
      <c r="AA10777" s="9" t="s">
        <v>198</v>
      </c>
      <c r="AB10777" s="9">
        <v>5857872</v>
      </c>
      <c r="AC10777" s="9" t="s">
        <v>11551</v>
      </c>
      <c r="AD10777" s="9" t="s">
        <v>231</v>
      </c>
      <c r="AE10777" s="5">
        <f t="shared" si="358"/>
        <v>0</v>
      </c>
      <c r="AF10777" s="5" t="str">
        <f t="shared" si="359"/>
        <v>katB</v>
      </c>
      <c r="AG10777" s="153"/>
      <c r="AH10777" s="153"/>
      <c r="AI10777" t="s">
        <v>201</v>
      </c>
      <c r="AJ10777" t="s">
        <v>17878</v>
      </c>
      <c r="AK10777" s="9" t="str">
        <f>VLOOKUP(Y10777,zdroj!D:AJ,33,0)</f>
        <v>katB</v>
      </c>
    </row>
    <row r="10778" spans="8:37" x14ac:dyDescent="0.25">
      <c r="H10778" s="8"/>
      <c r="I10778" s="8"/>
      <c r="N10778" s="23"/>
      <c r="O10778" s="24"/>
      <c r="P10778" s="19"/>
      <c r="Q10778" s="19"/>
      <c r="R10778" s="19"/>
      <c r="U10778" s="27"/>
      <c r="Y10778" s="9" t="s">
        <v>666</v>
      </c>
      <c r="Z10778" s="9" t="s">
        <v>462</v>
      </c>
      <c r="AA10778" s="9" t="s">
        <v>198</v>
      </c>
      <c r="AB10778" s="9">
        <v>5858836</v>
      </c>
      <c r="AC10778" s="9" t="s">
        <v>11552</v>
      </c>
      <c r="AD10778" s="9" t="s">
        <v>231</v>
      </c>
      <c r="AE10778" s="5">
        <f t="shared" si="358"/>
        <v>0</v>
      </c>
      <c r="AF10778" s="5" t="str">
        <f t="shared" si="359"/>
        <v>katB</v>
      </c>
      <c r="AG10778" s="153"/>
      <c r="AH10778" s="153"/>
      <c r="AI10778" t="s">
        <v>201</v>
      </c>
      <c r="AJ10778" t="s">
        <v>17878</v>
      </c>
      <c r="AK10778" s="9" t="str">
        <f>VLOOKUP(Y10778,zdroj!D:AJ,33,0)</f>
        <v>katB</v>
      </c>
    </row>
    <row r="10779" spans="8:37" x14ac:dyDescent="0.25">
      <c r="H10779" s="8"/>
      <c r="I10779" s="8"/>
      <c r="N10779" s="23"/>
      <c r="O10779" s="24"/>
      <c r="P10779" s="19"/>
      <c r="Q10779" s="19"/>
      <c r="R10779" s="19"/>
      <c r="U10779" s="27"/>
      <c r="Y10779" s="9" t="s">
        <v>666</v>
      </c>
      <c r="Z10779" s="9" t="s">
        <v>462</v>
      </c>
      <c r="AA10779" s="9" t="s">
        <v>198</v>
      </c>
      <c r="AB10779" s="9">
        <v>5860547</v>
      </c>
      <c r="AC10779" s="9" t="s">
        <v>11553</v>
      </c>
      <c r="AD10779" s="9" t="s">
        <v>231</v>
      </c>
      <c r="AE10779" s="5">
        <f t="shared" si="358"/>
        <v>0</v>
      </c>
      <c r="AF10779" s="5" t="str">
        <f t="shared" si="359"/>
        <v>katB</v>
      </c>
      <c r="AG10779" s="153"/>
      <c r="AH10779" s="153"/>
      <c r="AI10779" t="s">
        <v>201</v>
      </c>
      <c r="AJ10779" t="s">
        <v>17878</v>
      </c>
      <c r="AK10779" s="9" t="str">
        <f>VLOOKUP(Y10779,zdroj!D:AJ,33,0)</f>
        <v>katB</v>
      </c>
    </row>
    <row r="10780" spans="8:37" x14ac:dyDescent="0.25">
      <c r="H10780" s="8"/>
      <c r="I10780" s="8"/>
      <c r="N10780" s="23"/>
      <c r="O10780" s="24"/>
      <c r="P10780" s="19"/>
      <c r="Q10780" s="19"/>
      <c r="R10780" s="19"/>
      <c r="U10780" s="27"/>
      <c r="Y10780" s="9" t="s">
        <v>666</v>
      </c>
      <c r="Z10780" s="9" t="s">
        <v>462</v>
      </c>
      <c r="AA10780" s="9" t="s">
        <v>198</v>
      </c>
      <c r="AB10780" s="9">
        <v>5860555</v>
      </c>
      <c r="AC10780" s="9" t="s">
        <v>11554</v>
      </c>
      <c r="AD10780" s="9" t="s">
        <v>231</v>
      </c>
      <c r="AE10780" s="5">
        <f t="shared" si="358"/>
        <v>0</v>
      </c>
      <c r="AF10780" s="5" t="str">
        <f t="shared" si="359"/>
        <v>katB</v>
      </c>
      <c r="AG10780" s="153"/>
      <c r="AH10780" s="153"/>
      <c r="AI10780" t="s">
        <v>201</v>
      </c>
      <c r="AJ10780" t="s">
        <v>17878</v>
      </c>
      <c r="AK10780" s="9" t="str">
        <f>VLOOKUP(Y10780,zdroj!D:AJ,33,0)</f>
        <v>katB</v>
      </c>
    </row>
    <row r="10781" spans="8:37" x14ac:dyDescent="0.25">
      <c r="H10781" s="8"/>
      <c r="I10781" s="8"/>
      <c r="N10781" s="23"/>
      <c r="O10781" s="24"/>
      <c r="P10781" s="19"/>
      <c r="Q10781" s="19"/>
      <c r="R10781" s="19"/>
      <c r="U10781" s="27"/>
      <c r="Y10781" s="9" t="s">
        <v>666</v>
      </c>
      <c r="Z10781" s="9" t="s">
        <v>462</v>
      </c>
      <c r="AA10781" s="9" t="s">
        <v>198</v>
      </c>
      <c r="AB10781" s="9">
        <v>26566524</v>
      </c>
      <c r="AC10781" s="9" t="s">
        <v>11555</v>
      </c>
      <c r="AD10781" s="9" t="s">
        <v>231</v>
      </c>
      <c r="AE10781" s="5">
        <f t="shared" si="358"/>
        <v>0</v>
      </c>
      <c r="AF10781" s="5" t="str">
        <f t="shared" si="359"/>
        <v>katB</v>
      </c>
      <c r="AG10781" s="153"/>
      <c r="AH10781" s="153"/>
      <c r="AI10781" t="s">
        <v>201</v>
      </c>
      <c r="AJ10781" t="s">
        <v>17878</v>
      </c>
      <c r="AK10781" s="9" t="str">
        <f>VLOOKUP(Y10781,zdroj!D:AJ,33,0)</f>
        <v>katB</v>
      </c>
    </row>
    <row r="10782" spans="8:37" x14ac:dyDescent="0.25">
      <c r="H10782" s="8"/>
      <c r="I10782" s="8"/>
      <c r="N10782" s="23"/>
      <c r="O10782" s="24"/>
      <c r="P10782" s="19"/>
      <c r="Q10782" s="19"/>
      <c r="R10782" s="19"/>
      <c r="U10782" s="27"/>
      <c r="Y10782" s="9" t="s">
        <v>666</v>
      </c>
      <c r="Z10782" s="9" t="s">
        <v>462</v>
      </c>
      <c r="AA10782" s="9" t="s">
        <v>198</v>
      </c>
      <c r="AB10782" s="9">
        <v>26644151</v>
      </c>
      <c r="AC10782" s="9" t="s">
        <v>11556</v>
      </c>
      <c r="AD10782" s="9" t="s">
        <v>231</v>
      </c>
      <c r="AE10782" s="5">
        <f t="shared" si="358"/>
        <v>0</v>
      </c>
      <c r="AF10782" s="5" t="str">
        <f t="shared" si="359"/>
        <v>katB</v>
      </c>
      <c r="AG10782" s="153"/>
      <c r="AH10782" s="153"/>
      <c r="AI10782" t="s">
        <v>201</v>
      </c>
      <c r="AJ10782" t="s">
        <v>17878</v>
      </c>
      <c r="AK10782" s="9" t="str">
        <f>VLOOKUP(Y10782,zdroj!D:AJ,33,0)</f>
        <v>katB</v>
      </c>
    </row>
    <row r="10783" spans="8:37" x14ac:dyDescent="0.25">
      <c r="H10783" s="8"/>
      <c r="I10783" s="8"/>
      <c r="N10783" s="23"/>
      <c r="O10783" s="24"/>
      <c r="P10783" s="19"/>
      <c r="Q10783" s="19"/>
      <c r="R10783" s="19"/>
      <c r="U10783" s="27"/>
      <c r="Y10783" s="9" t="s">
        <v>666</v>
      </c>
      <c r="Z10783" s="9" t="s">
        <v>462</v>
      </c>
      <c r="AA10783" s="9" t="s">
        <v>198</v>
      </c>
      <c r="AB10783" s="9">
        <v>84138921</v>
      </c>
      <c r="AC10783" s="9" t="s">
        <v>11557</v>
      </c>
      <c r="AD10783" s="9" t="s">
        <v>231</v>
      </c>
      <c r="AE10783" s="5">
        <f t="shared" si="358"/>
        <v>0</v>
      </c>
      <c r="AF10783" s="5" t="str">
        <f t="shared" si="359"/>
        <v>katB</v>
      </c>
      <c r="AG10783" s="153"/>
      <c r="AH10783" s="153"/>
      <c r="AI10783" t="s">
        <v>201</v>
      </c>
      <c r="AJ10783" t="s">
        <v>17878</v>
      </c>
      <c r="AK10783" s="9" t="str">
        <f>VLOOKUP(Y10783,zdroj!D:AJ,33,0)</f>
        <v>katB</v>
      </c>
    </row>
    <row r="10784" spans="8:37" x14ac:dyDescent="0.25">
      <c r="H10784" s="8"/>
      <c r="I10784" s="8"/>
      <c r="N10784" s="23"/>
      <c r="O10784" s="24"/>
      <c r="P10784" s="19"/>
      <c r="Q10784" s="19"/>
      <c r="R10784" s="19"/>
      <c r="U10784" s="27"/>
      <c r="Y10784" s="9" t="s">
        <v>666</v>
      </c>
      <c r="Z10784" s="9" t="s">
        <v>462</v>
      </c>
      <c r="AA10784" s="9" t="s">
        <v>198</v>
      </c>
      <c r="AB10784" s="9">
        <v>5855951</v>
      </c>
      <c r="AC10784" s="9" t="s">
        <v>11558</v>
      </c>
      <c r="AD10784" s="9" t="s">
        <v>231</v>
      </c>
      <c r="AE10784" s="5">
        <f t="shared" si="358"/>
        <v>0</v>
      </c>
      <c r="AF10784" s="5" t="str">
        <f t="shared" si="359"/>
        <v>katB</v>
      </c>
      <c r="AG10784" s="153"/>
      <c r="AH10784" s="153"/>
      <c r="AI10784" t="s">
        <v>201</v>
      </c>
      <c r="AJ10784" t="s">
        <v>17878</v>
      </c>
      <c r="AK10784" s="9" t="str">
        <f>VLOOKUP(Y10784,zdroj!D:AJ,33,0)</f>
        <v>katB</v>
      </c>
    </row>
    <row r="10785" spans="8:37" x14ac:dyDescent="0.25">
      <c r="H10785" s="8"/>
      <c r="I10785" s="8"/>
      <c r="N10785" s="23"/>
      <c r="O10785" s="24"/>
      <c r="P10785" s="19"/>
      <c r="Q10785" s="19"/>
      <c r="R10785" s="19"/>
      <c r="U10785" s="27"/>
      <c r="Y10785" s="9" t="s">
        <v>666</v>
      </c>
      <c r="Z10785" s="9" t="s">
        <v>462</v>
      </c>
      <c r="AA10785" s="9" t="s">
        <v>198</v>
      </c>
      <c r="AB10785" s="9">
        <v>5855993</v>
      </c>
      <c r="AC10785" s="9" t="s">
        <v>11559</v>
      </c>
      <c r="AD10785" s="9" t="s">
        <v>231</v>
      </c>
      <c r="AE10785" s="5">
        <f t="shared" si="358"/>
        <v>0</v>
      </c>
      <c r="AF10785" s="5" t="str">
        <f t="shared" si="359"/>
        <v>katB</v>
      </c>
      <c r="AG10785" s="153"/>
      <c r="AH10785" s="153"/>
      <c r="AI10785" t="s">
        <v>201</v>
      </c>
      <c r="AJ10785" t="s">
        <v>17878</v>
      </c>
      <c r="AK10785" s="9" t="str">
        <f>VLOOKUP(Y10785,zdroj!D:AJ,33,0)</f>
        <v>katB</v>
      </c>
    </row>
    <row r="10786" spans="8:37" x14ac:dyDescent="0.25">
      <c r="H10786" s="8"/>
      <c r="I10786" s="8"/>
      <c r="N10786" s="23"/>
      <c r="O10786" s="24"/>
      <c r="P10786" s="19"/>
      <c r="Q10786" s="19"/>
      <c r="R10786" s="19"/>
      <c r="U10786" s="27"/>
      <c r="Y10786" s="9" t="s">
        <v>666</v>
      </c>
      <c r="Z10786" s="9" t="s">
        <v>462</v>
      </c>
      <c r="AA10786" s="9" t="s">
        <v>198</v>
      </c>
      <c r="AB10786" s="9">
        <v>5856019</v>
      </c>
      <c r="AC10786" s="9" t="s">
        <v>11560</v>
      </c>
      <c r="AD10786" s="9" t="s">
        <v>800</v>
      </c>
      <c r="AE10786" s="5">
        <f t="shared" si="358"/>
        <v>0</v>
      </c>
      <c r="AF10786" s="5" t="str">
        <f t="shared" si="359"/>
        <v>Pokryto</v>
      </c>
      <c r="AG10786" s="153"/>
      <c r="AH10786" s="153"/>
      <c r="AI10786" t="s">
        <v>201</v>
      </c>
      <c r="AJ10786" t="s">
        <v>800</v>
      </c>
      <c r="AK10786" s="9" t="str">
        <f>VLOOKUP(Y10786,zdroj!D:AJ,33,0)</f>
        <v>katB</v>
      </c>
    </row>
    <row r="10787" spans="8:37" x14ac:dyDescent="0.25">
      <c r="H10787" s="8"/>
      <c r="I10787" s="8"/>
      <c r="N10787" s="23"/>
      <c r="O10787" s="24"/>
      <c r="P10787" s="19"/>
      <c r="Q10787" s="19"/>
      <c r="R10787" s="19"/>
      <c r="U10787" s="27"/>
      <c r="Y10787" s="9" t="s">
        <v>666</v>
      </c>
      <c r="Z10787" s="9" t="s">
        <v>462</v>
      </c>
      <c r="AA10787" s="9" t="s">
        <v>198</v>
      </c>
      <c r="AB10787" s="9">
        <v>5856027</v>
      </c>
      <c r="AC10787" s="9" t="s">
        <v>11561</v>
      </c>
      <c r="AD10787" s="9" t="s">
        <v>800</v>
      </c>
      <c r="AE10787" s="5">
        <f t="shared" si="358"/>
        <v>0</v>
      </c>
      <c r="AF10787" s="5" t="str">
        <f t="shared" si="359"/>
        <v>Pokryto</v>
      </c>
      <c r="AG10787" s="153"/>
      <c r="AH10787" s="153"/>
      <c r="AI10787" t="s">
        <v>201</v>
      </c>
      <c r="AJ10787" t="s">
        <v>800</v>
      </c>
      <c r="AK10787" s="9" t="str">
        <f>VLOOKUP(Y10787,zdroj!D:AJ,33,0)</f>
        <v>katB</v>
      </c>
    </row>
    <row r="10788" spans="8:37" x14ac:dyDescent="0.25">
      <c r="H10788" s="8"/>
      <c r="I10788" s="8"/>
      <c r="N10788" s="23"/>
      <c r="O10788" s="24"/>
      <c r="P10788" s="19"/>
      <c r="Q10788" s="19"/>
      <c r="R10788" s="19"/>
      <c r="U10788" s="27"/>
      <c r="Y10788" s="9" t="s">
        <v>666</v>
      </c>
      <c r="Z10788" s="9" t="s">
        <v>462</v>
      </c>
      <c r="AA10788" s="9" t="s">
        <v>198</v>
      </c>
      <c r="AB10788" s="9">
        <v>5856035</v>
      </c>
      <c r="AC10788" s="9" t="s">
        <v>11562</v>
      </c>
      <c r="AD10788" s="9" t="s">
        <v>231</v>
      </c>
      <c r="AE10788" s="5">
        <f t="shared" si="358"/>
        <v>0</v>
      </c>
      <c r="AF10788" s="5" t="str">
        <f t="shared" si="359"/>
        <v>katB</v>
      </c>
      <c r="AG10788" s="153"/>
      <c r="AH10788" s="153"/>
      <c r="AI10788" t="s">
        <v>201</v>
      </c>
      <c r="AJ10788" t="s">
        <v>17878</v>
      </c>
      <c r="AK10788" s="9" t="str">
        <f>VLOOKUP(Y10788,zdroj!D:AJ,33,0)</f>
        <v>katB</v>
      </c>
    </row>
    <row r="10789" spans="8:37" x14ac:dyDescent="0.25">
      <c r="H10789" s="8"/>
      <c r="I10789" s="8"/>
      <c r="N10789" s="23"/>
      <c r="O10789" s="24"/>
      <c r="P10789" s="19"/>
      <c r="Q10789" s="19"/>
      <c r="R10789" s="19"/>
      <c r="U10789" s="27"/>
      <c r="Y10789" s="9" t="s">
        <v>666</v>
      </c>
      <c r="Z10789" s="9" t="s">
        <v>462</v>
      </c>
      <c r="AA10789" s="9" t="s">
        <v>198</v>
      </c>
      <c r="AB10789" s="9">
        <v>5856051</v>
      </c>
      <c r="AC10789" s="9" t="s">
        <v>11563</v>
      </c>
      <c r="AD10789" s="9" t="s">
        <v>800</v>
      </c>
      <c r="AE10789" s="5">
        <f t="shared" si="358"/>
        <v>0</v>
      </c>
      <c r="AF10789" s="5" t="str">
        <f t="shared" si="359"/>
        <v>Pokryto</v>
      </c>
      <c r="AG10789" s="153"/>
      <c r="AH10789" s="153"/>
      <c r="AI10789" t="s">
        <v>201</v>
      </c>
      <c r="AJ10789" t="s">
        <v>800</v>
      </c>
      <c r="AK10789" s="9" t="str">
        <f>VLOOKUP(Y10789,zdroj!D:AJ,33,0)</f>
        <v>katB</v>
      </c>
    </row>
    <row r="10790" spans="8:37" x14ac:dyDescent="0.25">
      <c r="H10790" s="8"/>
      <c r="I10790" s="8"/>
      <c r="N10790" s="23"/>
      <c r="O10790" s="24"/>
      <c r="P10790" s="19"/>
      <c r="Q10790" s="19"/>
      <c r="R10790" s="19"/>
      <c r="U10790" s="27"/>
      <c r="Y10790" s="9" t="s">
        <v>666</v>
      </c>
      <c r="Z10790" s="9" t="s">
        <v>462</v>
      </c>
      <c r="AA10790" s="9" t="s">
        <v>198</v>
      </c>
      <c r="AB10790" s="9">
        <v>5856108</v>
      </c>
      <c r="AC10790" s="9" t="s">
        <v>11564</v>
      </c>
      <c r="AD10790" s="9" t="s">
        <v>231</v>
      </c>
      <c r="AE10790" s="5">
        <f t="shared" si="358"/>
        <v>0</v>
      </c>
      <c r="AF10790" s="5" t="str">
        <f t="shared" si="359"/>
        <v>katB</v>
      </c>
      <c r="AG10790" s="153"/>
      <c r="AH10790" s="153"/>
      <c r="AI10790" t="s">
        <v>17879</v>
      </c>
      <c r="AJ10790" t="s">
        <v>17878</v>
      </c>
      <c r="AK10790" s="9" t="str">
        <f>VLOOKUP(Y10790,zdroj!D:AJ,33,0)</f>
        <v>katB</v>
      </c>
    </row>
    <row r="10791" spans="8:37" x14ac:dyDescent="0.25">
      <c r="H10791" s="8"/>
      <c r="I10791" s="8"/>
      <c r="N10791" s="23"/>
      <c r="O10791" s="24"/>
      <c r="P10791" s="19"/>
      <c r="Q10791" s="19"/>
      <c r="R10791" s="19"/>
      <c r="U10791" s="27"/>
      <c r="Y10791" s="9" t="s">
        <v>666</v>
      </c>
      <c r="Z10791" s="9" t="s">
        <v>462</v>
      </c>
      <c r="AA10791" s="9" t="s">
        <v>198</v>
      </c>
      <c r="AB10791" s="9">
        <v>5856116</v>
      </c>
      <c r="AC10791" s="9" t="s">
        <v>11565</v>
      </c>
      <c r="AD10791" s="9" t="s">
        <v>231</v>
      </c>
      <c r="AE10791" s="5">
        <f t="shared" si="358"/>
        <v>0</v>
      </c>
      <c r="AF10791" s="5" t="str">
        <f t="shared" si="359"/>
        <v>katB</v>
      </c>
      <c r="AG10791" s="153"/>
      <c r="AH10791" s="153"/>
      <c r="AI10791" t="s">
        <v>201</v>
      </c>
      <c r="AJ10791" t="s">
        <v>17878</v>
      </c>
      <c r="AK10791" s="9" t="str">
        <f>VLOOKUP(Y10791,zdroj!D:AJ,33,0)</f>
        <v>katB</v>
      </c>
    </row>
    <row r="10792" spans="8:37" x14ac:dyDescent="0.25">
      <c r="H10792" s="8"/>
      <c r="I10792" s="8"/>
      <c r="N10792" s="23"/>
      <c r="O10792" s="24"/>
      <c r="P10792" s="19"/>
      <c r="Q10792" s="19"/>
      <c r="R10792" s="19"/>
      <c r="U10792" s="27"/>
      <c r="Y10792" s="9" t="s">
        <v>666</v>
      </c>
      <c r="Z10792" s="9" t="s">
        <v>462</v>
      </c>
      <c r="AA10792" s="9" t="s">
        <v>198</v>
      </c>
      <c r="AB10792" s="9">
        <v>5856124</v>
      </c>
      <c r="AC10792" s="9" t="s">
        <v>11566</v>
      </c>
      <c r="AD10792" s="9" t="s">
        <v>231</v>
      </c>
      <c r="AE10792" s="5">
        <f t="shared" si="358"/>
        <v>0</v>
      </c>
      <c r="AF10792" s="5" t="str">
        <f t="shared" si="359"/>
        <v>katB</v>
      </c>
      <c r="AG10792" s="153"/>
      <c r="AH10792" s="153"/>
      <c r="AI10792" t="s">
        <v>201</v>
      </c>
      <c r="AJ10792" t="s">
        <v>17878</v>
      </c>
      <c r="AK10792" s="9" t="str">
        <f>VLOOKUP(Y10792,zdroj!D:AJ,33,0)</f>
        <v>katB</v>
      </c>
    </row>
    <row r="10793" spans="8:37" x14ac:dyDescent="0.25">
      <c r="H10793" s="8"/>
      <c r="I10793" s="8"/>
      <c r="N10793" s="23"/>
      <c r="O10793" s="24"/>
      <c r="P10793" s="19"/>
      <c r="Q10793" s="19"/>
      <c r="R10793" s="19"/>
      <c r="U10793" s="27"/>
      <c r="Y10793" s="9" t="s">
        <v>666</v>
      </c>
      <c r="Z10793" s="9" t="s">
        <v>462</v>
      </c>
      <c r="AA10793" s="9" t="s">
        <v>198</v>
      </c>
      <c r="AB10793" s="9">
        <v>5856141</v>
      </c>
      <c r="AC10793" s="9" t="s">
        <v>11567</v>
      </c>
      <c r="AD10793" s="9" t="s">
        <v>231</v>
      </c>
      <c r="AE10793" s="5">
        <f t="shared" si="358"/>
        <v>0</v>
      </c>
      <c r="AF10793" s="5" t="str">
        <f t="shared" si="359"/>
        <v>katB</v>
      </c>
      <c r="AG10793" s="153"/>
      <c r="AH10793" s="153"/>
      <c r="AI10793" t="s">
        <v>201</v>
      </c>
      <c r="AJ10793" t="s">
        <v>17878</v>
      </c>
      <c r="AK10793" s="9" t="str">
        <f>VLOOKUP(Y10793,zdroj!D:AJ,33,0)</f>
        <v>katB</v>
      </c>
    </row>
    <row r="10794" spans="8:37" x14ac:dyDescent="0.25">
      <c r="H10794" s="8"/>
      <c r="I10794" s="8"/>
      <c r="N10794" s="23"/>
      <c r="O10794" s="24"/>
      <c r="P10794" s="19"/>
      <c r="Q10794" s="19"/>
      <c r="R10794" s="19"/>
      <c r="U10794" s="27"/>
      <c r="Y10794" s="9" t="s">
        <v>666</v>
      </c>
      <c r="Z10794" s="9" t="s">
        <v>462</v>
      </c>
      <c r="AA10794" s="9" t="s">
        <v>198</v>
      </c>
      <c r="AB10794" s="9">
        <v>5856159</v>
      </c>
      <c r="AC10794" s="9" t="s">
        <v>11568</v>
      </c>
      <c r="AD10794" s="9" t="s">
        <v>231</v>
      </c>
      <c r="AE10794" s="5">
        <f t="shared" si="358"/>
        <v>0</v>
      </c>
      <c r="AF10794" s="5" t="str">
        <f t="shared" si="359"/>
        <v>katB</v>
      </c>
      <c r="AG10794" s="153"/>
      <c r="AH10794" s="153"/>
      <c r="AI10794" t="s">
        <v>201</v>
      </c>
      <c r="AJ10794" t="s">
        <v>17878</v>
      </c>
      <c r="AK10794" s="9" t="str">
        <f>VLOOKUP(Y10794,zdroj!D:AJ,33,0)</f>
        <v>katB</v>
      </c>
    </row>
    <row r="10795" spans="8:37" x14ac:dyDescent="0.25">
      <c r="H10795" s="8"/>
      <c r="I10795" s="8"/>
      <c r="N10795" s="23"/>
      <c r="O10795" s="24"/>
      <c r="P10795" s="19"/>
      <c r="Q10795" s="19"/>
      <c r="R10795" s="19"/>
      <c r="U10795" s="27"/>
      <c r="Y10795" s="9" t="s">
        <v>666</v>
      </c>
      <c r="Z10795" s="9" t="s">
        <v>462</v>
      </c>
      <c r="AA10795" s="9" t="s">
        <v>198</v>
      </c>
      <c r="AB10795" s="9">
        <v>5856230</v>
      </c>
      <c r="AC10795" s="9" t="s">
        <v>11569</v>
      </c>
      <c r="AD10795" s="9" t="s">
        <v>231</v>
      </c>
      <c r="AE10795" s="5">
        <f t="shared" si="358"/>
        <v>0</v>
      </c>
      <c r="AF10795" s="5" t="str">
        <f t="shared" si="359"/>
        <v>katB</v>
      </c>
      <c r="AG10795" s="153"/>
      <c r="AH10795" s="153"/>
      <c r="AI10795" t="s">
        <v>201</v>
      </c>
      <c r="AJ10795" t="s">
        <v>17878</v>
      </c>
      <c r="AK10795" s="9" t="str">
        <f>VLOOKUP(Y10795,zdroj!D:AJ,33,0)</f>
        <v>katB</v>
      </c>
    </row>
    <row r="10796" spans="8:37" x14ac:dyDescent="0.25">
      <c r="H10796" s="8"/>
      <c r="I10796" s="8"/>
      <c r="N10796" s="23"/>
      <c r="O10796" s="24"/>
      <c r="P10796" s="19"/>
      <c r="Q10796" s="19"/>
      <c r="R10796" s="19"/>
      <c r="U10796" s="27"/>
      <c r="Y10796" s="9" t="s">
        <v>666</v>
      </c>
      <c r="Z10796" s="9" t="s">
        <v>462</v>
      </c>
      <c r="AA10796" s="9" t="s">
        <v>198</v>
      </c>
      <c r="AB10796" s="9">
        <v>5856256</v>
      </c>
      <c r="AC10796" s="9" t="s">
        <v>11570</v>
      </c>
      <c r="AD10796" s="9" t="s">
        <v>231</v>
      </c>
      <c r="AE10796" s="5">
        <f t="shared" si="358"/>
        <v>0</v>
      </c>
      <c r="AF10796" s="5" t="str">
        <f t="shared" si="359"/>
        <v>katB</v>
      </c>
      <c r="AG10796" s="153"/>
      <c r="AH10796" s="153"/>
      <c r="AI10796" t="s">
        <v>201</v>
      </c>
      <c r="AJ10796" t="s">
        <v>17878</v>
      </c>
      <c r="AK10796" s="9" t="str">
        <f>VLOOKUP(Y10796,zdroj!D:AJ,33,0)</f>
        <v>katB</v>
      </c>
    </row>
    <row r="10797" spans="8:37" x14ac:dyDescent="0.25">
      <c r="H10797" s="8"/>
      <c r="I10797" s="8"/>
      <c r="N10797" s="23"/>
      <c r="O10797" s="24"/>
      <c r="P10797" s="19"/>
      <c r="Q10797" s="19"/>
      <c r="R10797" s="19"/>
      <c r="U10797" s="27"/>
      <c r="Y10797" s="9" t="s">
        <v>666</v>
      </c>
      <c r="Z10797" s="9" t="s">
        <v>462</v>
      </c>
      <c r="AA10797" s="9" t="s">
        <v>198</v>
      </c>
      <c r="AB10797" s="9">
        <v>5856272</v>
      </c>
      <c r="AC10797" s="9" t="s">
        <v>11571</v>
      </c>
      <c r="AD10797" s="9" t="s">
        <v>231</v>
      </c>
      <c r="AE10797" s="5">
        <f t="shared" si="358"/>
        <v>0</v>
      </c>
      <c r="AF10797" s="5" t="str">
        <f t="shared" si="359"/>
        <v>katB</v>
      </c>
      <c r="AG10797" s="153"/>
      <c r="AH10797" s="153"/>
      <c r="AI10797" t="s">
        <v>201</v>
      </c>
      <c r="AJ10797" t="s">
        <v>17878</v>
      </c>
      <c r="AK10797" s="9" t="str">
        <f>VLOOKUP(Y10797,zdroj!D:AJ,33,0)</f>
        <v>katB</v>
      </c>
    </row>
    <row r="10798" spans="8:37" x14ac:dyDescent="0.25">
      <c r="H10798" s="8"/>
      <c r="I10798" s="8"/>
      <c r="N10798" s="23"/>
      <c r="O10798" s="24"/>
      <c r="P10798" s="19"/>
      <c r="Q10798" s="19"/>
      <c r="R10798" s="19"/>
      <c r="U10798" s="27"/>
      <c r="Y10798" s="9" t="s">
        <v>666</v>
      </c>
      <c r="Z10798" s="9" t="s">
        <v>462</v>
      </c>
      <c r="AA10798" s="9" t="s">
        <v>198</v>
      </c>
      <c r="AB10798" s="9">
        <v>5856281</v>
      </c>
      <c r="AC10798" s="9" t="s">
        <v>11572</v>
      </c>
      <c r="AD10798" s="9" t="s">
        <v>231</v>
      </c>
      <c r="AE10798" s="5">
        <f t="shared" si="358"/>
        <v>0</v>
      </c>
      <c r="AF10798" s="5" t="str">
        <f t="shared" si="359"/>
        <v>katB</v>
      </c>
      <c r="AG10798" s="153"/>
      <c r="AH10798" s="153"/>
      <c r="AI10798" t="s">
        <v>201</v>
      </c>
      <c r="AJ10798" t="s">
        <v>17878</v>
      </c>
      <c r="AK10798" s="9" t="str">
        <f>VLOOKUP(Y10798,zdroj!D:AJ,33,0)</f>
        <v>katB</v>
      </c>
    </row>
    <row r="10799" spans="8:37" x14ac:dyDescent="0.25">
      <c r="H10799" s="8"/>
      <c r="I10799" s="8"/>
      <c r="N10799" s="23"/>
      <c r="O10799" s="24"/>
      <c r="P10799" s="19"/>
      <c r="Q10799" s="19"/>
      <c r="R10799" s="19"/>
      <c r="U10799" s="27"/>
      <c r="Y10799" s="9" t="s">
        <v>666</v>
      </c>
      <c r="Z10799" s="9" t="s">
        <v>462</v>
      </c>
      <c r="AA10799" s="9" t="s">
        <v>198</v>
      </c>
      <c r="AB10799" s="9">
        <v>5856302</v>
      </c>
      <c r="AC10799" s="9" t="s">
        <v>11573</v>
      </c>
      <c r="AD10799" s="9" t="s">
        <v>231</v>
      </c>
      <c r="AE10799" s="5">
        <f t="shared" si="358"/>
        <v>0</v>
      </c>
      <c r="AF10799" s="5" t="str">
        <f t="shared" si="359"/>
        <v>katB</v>
      </c>
      <c r="AG10799" s="153"/>
      <c r="AH10799" s="153"/>
      <c r="AI10799" t="s">
        <v>201</v>
      </c>
      <c r="AJ10799" t="s">
        <v>17878</v>
      </c>
      <c r="AK10799" s="9" t="str">
        <f>VLOOKUP(Y10799,zdroj!D:AJ,33,0)</f>
        <v>katB</v>
      </c>
    </row>
    <row r="10800" spans="8:37" x14ac:dyDescent="0.25">
      <c r="H10800" s="8"/>
      <c r="I10800" s="8"/>
      <c r="N10800" s="23"/>
      <c r="O10800" s="24"/>
      <c r="P10800" s="19"/>
      <c r="Q10800" s="19"/>
      <c r="R10800" s="19"/>
      <c r="U10800" s="27"/>
      <c r="Y10800" s="9" t="s">
        <v>666</v>
      </c>
      <c r="Z10800" s="9" t="s">
        <v>462</v>
      </c>
      <c r="AA10800" s="9" t="s">
        <v>198</v>
      </c>
      <c r="AB10800" s="9">
        <v>5856311</v>
      </c>
      <c r="AC10800" s="9" t="s">
        <v>11574</v>
      </c>
      <c r="AD10800" s="9" t="s">
        <v>231</v>
      </c>
      <c r="AE10800" s="5">
        <f t="shared" si="358"/>
        <v>0</v>
      </c>
      <c r="AF10800" s="5" t="str">
        <f t="shared" si="359"/>
        <v>katB</v>
      </c>
      <c r="AG10800" s="153"/>
      <c r="AH10800" s="153"/>
      <c r="AI10800" t="s">
        <v>201</v>
      </c>
      <c r="AJ10800" t="s">
        <v>17878</v>
      </c>
      <c r="AK10800" s="9" t="str">
        <f>VLOOKUP(Y10800,zdroj!D:AJ,33,0)</f>
        <v>katB</v>
      </c>
    </row>
    <row r="10801" spans="8:37" x14ac:dyDescent="0.25">
      <c r="H10801" s="8"/>
      <c r="I10801" s="8"/>
      <c r="N10801" s="23"/>
      <c r="O10801" s="24"/>
      <c r="P10801" s="19"/>
      <c r="Q10801" s="19"/>
      <c r="R10801" s="19"/>
      <c r="U10801" s="27"/>
      <c r="Y10801" s="9" t="s">
        <v>666</v>
      </c>
      <c r="Z10801" s="9" t="s">
        <v>462</v>
      </c>
      <c r="AA10801" s="9" t="s">
        <v>198</v>
      </c>
      <c r="AB10801" s="9">
        <v>5856329</v>
      </c>
      <c r="AC10801" s="9" t="s">
        <v>11575</v>
      </c>
      <c r="AD10801" s="9" t="s">
        <v>231</v>
      </c>
      <c r="AE10801" s="5">
        <f t="shared" si="358"/>
        <v>0</v>
      </c>
      <c r="AF10801" s="5" t="str">
        <f t="shared" si="359"/>
        <v>katB</v>
      </c>
      <c r="AG10801" s="153"/>
      <c r="AH10801" s="153"/>
      <c r="AI10801" t="s">
        <v>201</v>
      </c>
      <c r="AJ10801" t="s">
        <v>17878</v>
      </c>
      <c r="AK10801" s="9" t="str">
        <f>VLOOKUP(Y10801,zdroj!D:AJ,33,0)</f>
        <v>katB</v>
      </c>
    </row>
    <row r="10802" spans="8:37" x14ac:dyDescent="0.25">
      <c r="H10802" s="8"/>
      <c r="I10802" s="8"/>
      <c r="N10802" s="23"/>
      <c r="O10802" s="24"/>
      <c r="P10802" s="19"/>
      <c r="Q10802" s="19"/>
      <c r="R10802" s="19"/>
      <c r="U10802" s="27"/>
      <c r="Y10802" s="9" t="s">
        <v>666</v>
      </c>
      <c r="Z10802" s="9" t="s">
        <v>462</v>
      </c>
      <c r="AA10802" s="9" t="s">
        <v>198</v>
      </c>
      <c r="AB10802" s="9">
        <v>5856337</v>
      </c>
      <c r="AC10802" s="9" t="s">
        <v>11576</v>
      </c>
      <c r="AD10802" s="9" t="s">
        <v>231</v>
      </c>
      <c r="AE10802" s="5">
        <f t="shared" si="358"/>
        <v>0</v>
      </c>
      <c r="AF10802" s="5" t="str">
        <f t="shared" si="359"/>
        <v>katB</v>
      </c>
      <c r="AG10802" s="153"/>
      <c r="AH10802" s="153"/>
      <c r="AI10802" t="s">
        <v>201</v>
      </c>
      <c r="AJ10802" t="s">
        <v>17878</v>
      </c>
      <c r="AK10802" s="9" t="str">
        <f>VLOOKUP(Y10802,zdroj!D:AJ,33,0)</f>
        <v>katB</v>
      </c>
    </row>
    <row r="10803" spans="8:37" x14ac:dyDescent="0.25">
      <c r="H10803" s="8"/>
      <c r="I10803" s="8"/>
      <c r="N10803" s="23"/>
      <c r="O10803" s="24"/>
      <c r="P10803" s="19"/>
      <c r="Q10803" s="19"/>
      <c r="R10803" s="19"/>
      <c r="U10803" s="27"/>
      <c r="Y10803" s="9" t="s">
        <v>666</v>
      </c>
      <c r="Z10803" s="9" t="s">
        <v>462</v>
      </c>
      <c r="AA10803" s="9" t="s">
        <v>198</v>
      </c>
      <c r="AB10803" s="9">
        <v>5856345</v>
      </c>
      <c r="AC10803" s="9" t="s">
        <v>11577</v>
      </c>
      <c r="AD10803" s="9" t="s">
        <v>231</v>
      </c>
      <c r="AE10803" s="5">
        <f t="shared" si="358"/>
        <v>0</v>
      </c>
      <c r="AF10803" s="5" t="str">
        <f t="shared" si="359"/>
        <v>katB</v>
      </c>
      <c r="AG10803" s="153"/>
      <c r="AH10803" s="153"/>
      <c r="AI10803" t="s">
        <v>201</v>
      </c>
      <c r="AJ10803" t="s">
        <v>17878</v>
      </c>
      <c r="AK10803" s="9" t="str">
        <f>VLOOKUP(Y10803,zdroj!D:AJ,33,0)</f>
        <v>katB</v>
      </c>
    </row>
    <row r="10804" spans="8:37" x14ac:dyDescent="0.25">
      <c r="H10804" s="8"/>
      <c r="I10804" s="8"/>
      <c r="N10804" s="23"/>
      <c r="O10804" s="24"/>
      <c r="P10804" s="19"/>
      <c r="Q10804" s="19"/>
      <c r="R10804" s="19"/>
      <c r="U10804" s="27"/>
      <c r="Y10804" s="9" t="s">
        <v>666</v>
      </c>
      <c r="Z10804" s="9" t="s">
        <v>462</v>
      </c>
      <c r="AA10804" s="9" t="s">
        <v>198</v>
      </c>
      <c r="AB10804" s="9">
        <v>5856353</v>
      </c>
      <c r="AC10804" s="9" t="s">
        <v>11578</v>
      </c>
      <c r="AD10804" s="9" t="s">
        <v>231</v>
      </c>
      <c r="AE10804" s="5">
        <f t="shared" si="358"/>
        <v>0</v>
      </c>
      <c r="AF10804" s="5" t="str">
        <f t="shared" si="359"/>
        <v>katB</v>
      </c>
      <c r="AG10804" s="153"/>
      <c r="AH10804" s="153"/>
      <c r="AI10804" t="s">
        <v>201</v>
      </c>
      <c r="AJ10804" t="s">
        <v>17878</v>
      </c>
      <c r="AK10804" s="9" t="str">
        <f>VLOOKUP(Y10804,zdroj!D:AJ,33,0)</f>
        <v>katB</v>
      </c>
    </row>
    <row r="10805" spans="8:37" x14ac:dyDescent="0.25">
      <c r="H10805" s="8"/>
      <c r="I10805" s="8"/>
      <c r="N10805" s="23"/>
      <c r="O10805" s="24"/>
      <c r="P10805" s="19"/>
      <c r="Q10805" s="19"/>
      <c r="R10805" s="19"/>
      <c r="U10805" s="27"/>
      <c r="Y10805" s="9" t="s">
        <v>666</v>
      </c>
      <c r="Z10805" s="9" t="s">
        <v>462</v>
      </c>
      <c r="AA10805" s="9" t="s">
        <v>198</v>
      </c>
      <c r="AB10805" s="9">
        <v>5856361</v>
      </c>
      <c r="AC10805" s="9" t="s">
        <v>11579</v>
      </c>
      <c r="AD10805" s="9" t="s">
        <v>231</v>
      </c>
      <c r="AE10805" s="5">
        <f t="shared" si="358"/>
        <v>0</v>
      </c>
      <c r="AF10805" s="5" t="str">
        <f t="shared" si="359"/>
        <v>katB</v>
      </c>
      <c r="AG10805" s="153"/>
      <c r="AH10805" s="153"/>
      <c r="AI10805" t="s">
        <v>201</v>
      </c>
      <c r="AJ10805" t="s">
        <v>17878</v>
      </c>
      <c r="AK10805" s="9" t="str">
        <f>VLOOKUP(Y10805,zdroj!D:AJ,33,0)</f>
        <v>katB</v>
      </c>
    </row>
    <row r="10806" spans="8:37" x14ac:dyDescent="0.25">
      <c r="H10806" s="8"/>
      <c r="I10806" s="8"/>
      <c r="N10806" s="23"/>
      <c r="O10806" s="24"/>
      <c r="P10806" s="19"/>
      <c r="Q10806" s="19"/>
      <c r="R10806" s="19"/>
      <c r="U10806" s="27"/>
      <c r="Y10806" s="9" t="s">
        <v>666</v>
      </c>
      <c r="Z10806" s="9" t="s">
        <v>462</v>
      </c>
      <c r="AA10806" s="9" t="s">
        <v>198</v>
      </c>
      <c r="AB10806" s="9">
        <v>5856370</v>
      </c>
      <c r="AC10806" s="9" t="s">
        <v>11580</v>
      </c>
      <c r="AD10806" s="9" t="s">
        <v>231</v>
      </c>
      <c r="AE10806" s="5">
        <f t="shared" si="358"/>
        <v>0</v>
      </c>
      <c r="AF10806" s="5" t="str">
        <f t="shared" si="359"/>
        <v>katB</v>
      </c>
      <c r="AG10806" s="153"/>
      <c r="AH10806" s="153"/>
      <c r="AI10806" t="s">
        <v>201</v>
      </c>
      <c r="AJ10806" t="s">
        <v>17878</v>
      </c>
      <c r="AK10806" s="9" t="str">
        <f>VLOOKUP(Y10806,zdroj!D:AJ,33,0)</f>
        <v>katB</v>
      </c>
    </row>
    <row r="10807" spans="8:37" x14ac:dyDescent="0.25">
      <c r="H10807" s="8"/>
      <c r="I10807" s="8"/>
      <c r="N10807" s="23"/>
      <c r="O10807" s="24"/>
      <c r="P10807" s="19"/>
      <c r="Q10807" s="19"/>
      <c r="R10807" s="19"/>
      <c r="U10807" s="27"/>
      <c r="Y10807" s="9" t="s">
        <v>666</v>
      </c>
      <c r="Z10807" s="9" t="s">
        <v>462</v>
      </c>
      <c r="AA10807" s="9" t="s">
        <v>198</v>
      </c>
      <c r="AB10807" s="9">
        <v>5856400</v>
      </c>
      <c r="AC10807" s="9" t="s">
        <v>11581</v>
      </c>
      <c r="AD10807" s="9" t="s">
        <v>231</v>
      </c>
      <c r="AE10807" s="5">
        <f t="shared" si="358"/>
        <v>0</v>
      </c>
      <c r="AF10807" s="5" t="str">
        <f t="shared" si="359"/>
        <v>katB</v>
      </c>
      <c r="AG10807" s="153"/>
      <c r="AH10807" s="153"/>
      <c r="AI10807" t="s">
        <v>201</v>
      </c>
      <c r="AJ10807" t="s">
        <v>17878</v>
      </c>
      <c r="AK10807" s="9" t="str">
        <f>VLOOKUP(Y10807,zdroj!D:AJ,33,0)</f>
        <v>katB</v>
      </c>
    </row>
    <row r="10808" spans="8:37" x14ac:dyDescent="0.25">
      <c r="H10808" s="8"/>
      <c r="I10808" s="8"/>
      <c r="N10808" s="23"/>
      <c r="O10808" s="24"/>
      <c r="P10808" s="19"/>
      <c r="Q10808" s="19"/>
      <c r="R10808" s="19"/>
      <c r="U10808" s="27"/>
      <c r="Y10808" s="9" t="s">
        <v>666</v>
      </c>
      <c r="Z10808" s="9" t="s">
        <v>462</v>
      </c>
      <c r="AA10808" s="9" t="s">
        <v>198</v>
      </c>
      <c r="AB10808" s="9">
        <v>5856434</v>
      </c>
      <c r="AC10808" s="9" t="s">
        <v>11582</v>
      </c>
      <c r="AD10808" s="9" t="s">
        <v>231</v>
      </c>
      <c r="AE10808" s="5">
        <f t="shared" si="358"/>
        <v>0</v>
      </c>
      <c r="AF10808" s="5" t="str">
        <f t="shared" si="359"/>
        <v>katB</v>
      </c>
      <c r="AG10808" s="153"/>
      <c r="AH10808" s="153"/>
      <c r="AI10808" t="s">
        <v>201</v>
      </c>
      <c r="AJ10808" t="s">
        <v>17878</v>
      </c>
      <c r="AK10808" s="9" t="str">
        <f>VLOOKUP(Y10808,zdroj!D:AJ,33,0)</f>
        <v>katB</v>
      </c>
    </row>
    <row r="10809" spans="8:37" x14ac:dyDescent="0.25">
      <c r="H10809" s="8"/>
      <c r="I10809" s="8"/>
      <c r="N10809" s="23"/>
      <c r="O10809" s="24"/>
      <c r="P10809" s="19"/>
      <c r="Q10809" s="19"/>
      <c r="R10809" s="19"/>
      <c r="U10809" s="27"/>
      <c r="Y10809" s="9" t="s">
        <v>666</v>
      </c>
      <c r="Z10809" s="9" t="s">
        <v>462</v>
      </c>
      <c r="AA10809" s="9" t="s">
        <v>198</v>
      </c>
      <c r="AB10809" s="9">
        <v>5856469</v>
      </c>
      <c r="AC10809" s="9" t="s">
        <v>11583</v>
      </c>
      <c r="AD10809" s="9" t="s">
        <v>800</v>
      </c>
      <c r="AE10809" s="5">
        <f t="shared" si="358"/>
        <v>0</v>
      </c>
      <c r="AF10809" s="5" t="str">
        <f t="shared" si="359"/>
        <v>Pokryto</v>
      </c>
      <c r="AG10809" s="153"/>
      <c r="AH10809" s="153"/>
      <c r="AI10809" t="s">
        <v>17879</v>
      </c>
      <c r="AJ10809" t="s">
        <v>800</v>
      </c>
      <c r="AK10809" s="9" t="str">
        <f>VLOOKUP(Y10809,zdroj!D:AJ,33,0)</f>
        <v>katB</v>
      </c>
    </row>
    <row r="10810" spans="8:37" x14ac:dyDescent="0.25">
      <c r="H10810" s="8"/>
      <c r="I10810" s="8"/>
      <c r="N10810" s="23"/>
      <c r="O10810" s="24"/>
      <c r="P10810" s="19"/>
      <c r="Q10810" s="19"/>
      <c r="R10810" s="19"/>
      <c r="U10810" s="27"/>
      <c r="Y10810" s="9" t="s">
        <v>666</v>
      </c>
      <c r="Z10810" s="9" t="s">
        <v>462</v>
      </c>
      <c r="AA10810" s="9" t="s">
        <v>198</v>
      </c>
      <c r="AB10810" s="9">
        <v>5856477</v>
      </c>
      <c r="AC10810" s="9" t="s">
        <v>11584</v>
      </c>
      <c r="AD10810" s="9" t="s">
        <v>231</v>
      </c>
      <c r="AE10810" s="5">
        <f t="shared" si="358"/>
        <v>0</v>
      </c>
      <c r="AF10810" s="5" t="str">
        <f t="shared" si="359"/>
        <v>katB</v>
      </c>
      <c r="AG10810" s="153"/>
      <c r="AH10810" s="153"/>
      <c r="AI10810" t="s">
        <v>201</v>
      </c>
      <c r="AJ10810" t="s">
        <v>17878</v>
      </c>
      <c r="AK10810" s="9" t="str">
        <f>VLOOKUP(Y10810,zdroj!D:AJ,33,0)</f>
        <v>katB</v>
      </c>
    </row>
    <row r="10811" spans="8:37" x14ac:dyDescent="0.25">
      <c r="H10811" s="8"/>
      <c r="I10811" s="8"/>
      <c r="N10811" s="23"/>
      <c r="O10811" s="24"/>
      <c r="P10811" s="19"/>
      <c r="Q10811" s="19"/>
      <c r="R10811" s="19"/>
      <c r="U10811" s="27"/>
      <c r="Y10811" s="9" t="s">
        <v>666</v>
      </c>
      <c r="Z10811" s="9" t="s">
        <v>462</v>
      </c>
      <c r="AA10811" s="9" t="s">
        <v>198</v>
      </c>
      <c r="AB10811" s="9">
        <v>5856485</v>
      </c>
      <c r="AC10811" s="9" t="s">
        <v>11585</v>
      </c>
      <c r="AD10811" s="9" t="s">
        <v>231</v>
      </c>
      <c r="AE10811" s="5">
        <f t="shared" si="358"/>
        <v>0</v>
      </c>
      <c r="AF10811" s="5" t="str">
        <f t="shared" si="359"/>
        <v>katB</v>
      </c>
      <c r="AG10811" s="153"/>
      <c r="AH10811" s="153"/>
      <c r="AI10811" t="s">
        <v>201</v>
      </c>
      <c r="AJ10811" t="s">
        <v>17878</v>
      </c>
      <c r="AK10811" s="9" t="str">
        <f>VLOOKUP(Y10811,zdroj!D:AJ,33,0)</f>
        <v>katB</v>
      </c>
    </row>
    <row r="10812" spans="8:37" x14ac:dyDescent="0.25">
      <c r="H10812" s="8"/>
      <c r="I10812" s="8"/>
      <c r="N10812" s="23"/>
      <c r="O10812" s="24"/>
      <c r="P10812" s="19"/>
      <c r="Q10812" s="19"/>
      <c r="R10812" s="19"/>
      <c r="U10812" s="27"/>
      <c r="Y10812" s="9" t="s">
        <v>666</v>
      </c>
      <c r="Z10812" s="9" t="s">
        <v>462</v>
      </c>
      <c r="AA10812" s="9" t="s">
        <v>198</v>
      </c>
      <c r="AB10812" s="9">
        <v>5856531</v>
      </c>
      <c r="AC10812" s="9" t="s">
        <v>11586</v>
      </c>
      <c r="AD10812" s="9" t="s">
        <v>800</v>
      </c>
      <c r="AE10812" s="5">
        <f t="shared" si="358"/>
        <v>0</v>
      </c>
      <c r="AF10812" s="5" t="str">
        <f t="shared" si="359"/>
        <v>Pokryto</v>
      </c>
      <c r="AG10812" s="153"/>
      <c r="AH10812" s="153"/>
      <c r="AI10812" t="s">
        <v>17880</v>
      </c>
      <c r="AJ10812" t="s">
        <v>800</v>
      </c>
      <c r="AK10812" s="9" t="str">
        <f>VLOOKUP(Y10812,zdroj!D:AJ,33,0)</f>
        <v>katB</v>
      </c>
    </row>
    <row r="10813" spans="8:37" x14ac:dyDescent="0.25">
      <c r="H10813" s="8"/>
      <c r="I10813" s="8"/>
      <c r="N10813" s="23"/>
      <c r="O10813" s="24"/>
      <c r="P10813" s="19"/>
      <c r="Q10813" s="19"/>
      <c r="R10813" s="19"/>
      <c r="U10813" s="27"/>
      <c r="Y10813" s="9" t="s">
        <v>666</v>
      </c>
      <c r="Z10813" s="9" t="s">
        <v>462</v>
      </c>
      <c r="AA10813" s="9" t="s">
        <v>198</v>
      </c>
      <c r="AB10813" s="9">
        <v>5856540</v>
      </c>
      <c r="AC10813" s="9" t="s">
        <v>11587</v>
      </c>
      <c r="AD10813" s="9" t="s">
        <v>800</v>
      </c>
      <c r="AE10813" s="5">
        <f t="shared" si="358"/>
        <v>0</v>
      </c>
      <c r="AF10813" s="5" t="str">
        <f t="shared" si="359"/>
        <v>Pokryto</v>
      </c>
      <c r="AG10813" s="153"/>
      <c r="AH10813" s="153"/>
      <c r="AI10813" t="s">
        <v>201</v>
      </c>
      <c r="AJ10813" t="s">
        <v>800</v>
      </c>
      <c r="AK10813" s="9" t="str">
        <f>VLOOKUP(Y10813,zdroj!D:AJ,33,0)</f>
        <v>katB</v>
      </c>
    </row>
    <row r="10814" spans="8:37" x14ac:dyDescent="0.25">
      <c r="H10814" s="8"/>
      <c r="I10814" s="8"/>
      <c r="N10814" s="23"/>
      <c r="O10814" s="24"/>
      <c r="P10814" s="19"/>
      <c r="Q10814" s="19"/>
      <c r="R10814" s="19"/>
      <c r="U10814" s="27"/>
      <c r="Y10814" s="9" t="s">
        <v>666</v>
      </c>
      <c r="Z10814" s="9" t="s">
        <v>462</v>
      </c>
      <c r="AA10814" s="9" t="s">
        <v>198</v>
      </c>
      <c r="AB10814" s="9">
        <v>5856591</v>
      </c>
      <c r="AC10814" s="9" t="s">
        <v>11588</v>
      </c>
      <c r="AD10814" s="9" t="s">
        <v>231</v>
      </c>
      <c r="AE10814" s="5">
        <f t="shared" si="358"/>
        <v>0</v>
      </c>
      <c r="AF10814" s="5" t="str">
        <f t="shared" si="359"/>
        <v>katB</v>
      </c>
      <c r="AG10814" s="153"/>
      <c r="AH10814" s="153"/>
      <c r="AI10814" t="s">
        <v>201</v>
      </c>
      <c r="AJ10814" t="s">
        <v>17878</v>
      </c>
      <c r="AK10814" s="9" t="str">
        <f>VLOOKUP(Y10814,zdroj!D:AJ,33,0)</f>
        <v>katB</v>
      </c>
    </row>
    <row r="10815" spans="8:37" x14ac:dyDescent="0.25">
      <c r="H10815" s="8"/>
      <c r="I10815" s="8"/>
      <c r="N10815" s="23"/>
      <c r="O10815" s="24"/>
      <c r="P10815" s="19"/>
      <c r="Q10815" s="19"/>
      <c r="R10815" s="19"/>
      <c r="U10815" s="27"/>
      <c r="Y10815" s="9" t="s">
        <v>666</v>
      </c>
      <c r="Z10815" s="9" t="s">
        <v>462</v>
      </c>
      <c r="AA10815" s="9" t="s">
        <v>198</v>
      </c>
      <c r="AB10815" s="9">
        <v>5856621</v>
      </c>
      <c r="AC10815" s="9" t="s">
        <v>11589</v>
      </c>
      <c r="AD10815" s="9" t="s">
        <v>800</v>
      </c>
      <c r="AE10815" s="5">
        <f t="shared" si="358"/>
        <v>0</v>
      </c>
      <c r="AF10815" s="5" t="str">
        <f t="shared" si="359"/>
        <v>Pokryto</v>
      </c>
      <c r="AG10815" s="153"/>
      <c r="AH10815" s="153"/>
      <c r="AI10815" t="s">
        <v>201</v>
      </c>
      <c r="AJ10815" t="s">
        <v>800</v>
      </c>
      <c r="AK10815" s="9" t="str">
        <f>VLOOKUP(Y10815,zdroj!D:AJ,33,0)</f>
        <v>katB</v>
      </c>
    </row>
    <row r="10816" spans="8:37" x14ac:dyDescent="0.25">
      <c r="H10816" s="8"/>
      <c r="I10816" s="8"/>
      <c r="N10816" s="23"/>
      <c r="O10816" s="24"/>
      <c r="P10816" s="19"/>
      <c r="Q10816" s="19"/>
      <c r="R10816" s="19"/>
      <c r="U10816" s="27"/>
      <c r="Y10816" s="9" t="s">
        <v>666</v>
      </c>
      <c r="Z10816" s="9" t="s">
        <v>462</v>
      </c>
      <c r="AA10816" s="9" t="s">
        <v>198</v>
      </c>
      <c r="AB10816" s="9">
        <v>5856639</v>
      </c>
      <c r="AC10816" s="9" t="s">
        <v>11590</v>
      </c>
      <c r="AD10816" s="9" t="s">
        <v>800</v>
      </c>
      <c r="AE10816" s="5">
        <f t="shared" si="358"/>
        <v>0</v>
      </c>
      <c r="AF10816" s="5" t="str">
        <f t="shared" si="359"/>
        <v>Pokryto</v>
      </c>
      <c r="AG10816" s="153"/>
      <c r="AH10816" s="153"/>
      <c r="AI10816" t="s">
        <v>17879</v>
      </c>
      <c r="AJ10816" t="s">
        <v>800</v>
      </c>
      <c r="AK10816" s="9" t="str">
        <f>VLOOKUP(Y10816,zdroj!D:AJ,33,0)</f>
        <v>katB</v>
      </c>
    </row>
    <row r="10817" spans="8:37" x14ac:dyDescent="0.25">
      <c r="H10817" s="8"/>
      <c r="I10817" s="8"/>
      <c r="N10817" s="23"/>
      <c r="O10817" s="24"/>
      <c r="P10817" s="19"/>
      <c r="Q10817" s="19"/>
      <c r="R10817" s="19"/>
      <c r="U10817" s="27"/>
      <c r="Y10817" s="9" t="s">
        <v>666</v>
      </c>
      <c r="Z10817" s="9" t="s">
        <v>462</v>
      </c>
      <c r="AA10817" s="9" t="s">
        <v>198</v>
      </c>
      <c r="AB10817" s="9">
        <v>5856647</v>
      </c>
      <c r="AC10817" s="9" t="s">
        <v>11591</v>
      </c>
      <c r="AD10817" s="9" t="s">
        <v>231</v>
      </c>
      <c r="AE10817" s="5">
        <f t="shared" si="358"/>
        <v>0</v>
      </c>
      <c r="AF10817" s="5" t="str">
        <f t="shared" si="359"/>
        <v>katB</v>
      </c>
      <c r="AG10817" s="153"/>
      <c r="AH10817" s="153"/>
      <c r="AI10817" t="s">
        <v>236</v>
      </c>
      <c r="AJ10817" t="s">
        <v>17878</v>
      </c>
      <c r="AK10817" s="9" t="str">
        <f>VLOOKUP(Y10817,zdroj!D:AJ,33,0)</f>
        <v>katB</v>
      </c>
    </row>
    <row r="10818" spans="8:37" x14ac:dyDescent="0.25">
      <c r="H10818" s="8"/>
      <c r="I10818" s="8"/>
      <c r="N10818" s="23"/>
      <c r="O10818" s="24"/>
      <c r="P10818" s="19"/>
      <c r="Q10818" s="19"/>
      <c r="R10818" s="19"/>
      <c r="U10818" s="27"/>
      <c r="Y10818" s="9" t="s">
        <v>666</v>
      </c>
      <c r="Z10818" s="9" t="s">
        <v>462</v>
      </c>
      <c r="AA10818" s="9" t="s">
        <v>198</v>
      </c>
      <c r="AB10818" s="9">
        <v>5856655</v>
      </c>
      <c r="AC10818" s="9" t="s">
        <v>11592</v>
      </c>
      <c r="AD10818" s="9" t="s">
        <v>231</v>
      </c>
      <c r="AE10818" s="5">
        <f t="shared" si="358"/>
        <v>0</v>
      </c>
      <c r="AF10818" s="5" t="str">
        <f t="shared" si="359"/>
        <v>katB</v>
      </c>
      <c r="AG10818" s="153"/>
      <c r="AH10818" s="153"/>
      <c r="AI10818" t="s">
        <v>229</v>
      </c>
      <c r="AJ10818" t="s">
        <v>17878</v>
      </c>
      <c r="AK10818" s="9" t="str">
        <f>VLOOKUP(Y10818,zdroj!D:AJ,33,0)</f>
        <v>katB</v>
      </c>
    </row>
    <row r="10819" spans="8:37" x14ac:dyDescent="0.25">
      <c r="H10819" s="8"/>
      <c r="I10819" s="8"/>
      <c r="N10819" s="23"/>
      <c r="O10819" s="24"/>
      <c r="P10819" s="19"/>
      <c r="Q10819" s="19"/>
      <c r="R10819" s="19"/>
      <c r="U10819" s="27"/>
      <c r="Y10819" s="9" t="s">
        <v>666</v>
      </c>
      <c r="Z10819" s="9" t="s">
        <v>462</v>
      </c>
      <c r="AA10819" s="9" t="s">
        <v>198</v>
      </c>
      <c r="AB10819" s="9">
        <v>5856841</v>
      </c>
      <c r="AC10819" s="9" t="s">
        <v>11593</v>
      </c>
      <c r="AD10819" s="9" t="s">
        <v>231</v>
      </c>
      <c r="AE10819" s="5">
        <f t="shared" si="358"/>
        <v>0</v>
      </c>
      <c r="AF10819" s="5" t="str">
        <f t="shared" si="359"/>
        <v>katB</v>
      </c>
      <c r="AG10819" s="153"/>
      <c r="AH10819" s="153"/>
      <c r="AI10819" t="s">
        <v>201</v>
      </c>
      <c r="AJ10819" t="s">
        <v>17878</v>
      </c>
      <c r="AK10819" s="9" t="str">
        <f>VLOOKUP(Y10819,zdroj!D:AJ,33,0)</f>
        <v>katB</v>
      </c>
    </row>
    <row r="10820" spans="8:37" x14ac:dyDescent="0.25">
      <c r="H10820" s="8"/>
      <c r="I10820" s="8"/>
      <c r="N10820" s="23"/>
      <c r="O10820" s="24"/>
      <c r="P10820" s="19"/>
      <c r="Q10820" s="19"/>
      <c r="R10820" s="19"/>
      <c r="U10820" s="27"/>
      <c r="Y10820" s="9" t="s">
        <v>666</v>
      </c>
      <c r="Z10820" s="9" t="s">
        <v>462</v>
      </c>
      <c r="AA10820" s="9" t="s">
        <v>198</v>
      </c>
      <c r="AB10820" s="9">
        <v>5856850</v>
      </c>
      <c r="AC10820" s="9" t="s">
        <v>11594</v>
      </c>
      <c r="AD10820" s="9" t="s">
        <v>231</v>
      </c>
      <c r="AE10820" s="5">
        <f t="shared" si="358"/>
        <v>0</v>
      </c>
      <c r="AF10820" s="5" t="str">
        <f t="shared" si="359"/>
        <v>katB</v>
      </c>
      <c r="AG10820" s="153"/>
      <c r="AH10820" s="153"/>
      <c r="AI10820" t="s">
        <v>17879</v>
      </c>
      <c r="AJ10820" t="s">
        <v>17878</v>
      </c>
      <c r="AK10820" s="9" t="str">
        <f>VLOOKUP(Y10820,zdroj!D:AJ,33,0)</f>
        <v>katB</v>
      </c>
    </row>
    <row r="10821" spans="8:37" x14ac:dyDescent="0.25">
      <c r="H10821" s="8"/>
      <c r="I10821" s="8"/>
      <c r="N10821" s="23"/>
      <c r="O10821" s="24"/>
      <c r="P10821" s="19"/>
      <c r="Q10821" s="19"/>
      <c r="R10821" s="19"/>
      <c r="U10821" s="27"/>
      <c r="Y10821" s="9" t="s">
        <v>666</v>
      </c>
      <c r="Z10821" s="9" t="s">
        <v>462</v>
      </c>
      <c r="AA10821" s="9" t="s">
        <v>198</v>
      </c>
      <c r="AB10821" s="9">
        <v>5856876</v>
      </c>
      <c r="AC10821" s="9" t="s">
        <v>11595</v>
      </c>
      <c r="AD10821" s="9" t="s">
        <v>800</v>
      </c>
      <c r="AE10821" s="5">
        <f t="shared" si="358"/>
        <v>0</v>
      </c>
      <c r="AF10821" s="5" t="str">
        <f t="shared" si="359"/>
        <v>Pokryto</v>
      </c>
      <c r="AG10821" s="153"/>
      <c r="AH10821" s="153"/>
      <c r="AI10821" t="s">
        <v>201</v>
      </c>
      <c r="AJ10821" t="s">
        <v>800</v>
      </c>
      <c r="AK10821" s="9" t="str">
        <f>VLOOKUP(Y10821,zdroj!D:AJ,33,0)</f>
        <v>katB</v>
      </c>
    </row>
    <row r="10822" spans="8:37" x14ac:dyDescent="0.25">
      <c r="H10822" s="8"/>
      <c r="I10822" s="8"/>
      <c r="N10822" s="23"/>
      <c r="O10822" s="24"/>
      <c r="P10822" s="19"/>
      <c r="Q10822" s="19"/>
      <c r="R10822" s="19"/>
      <c r="U10822" s="27"/>
      <c r="Y10822" s="9" t="s">
        <v>666</v>
      </c>
      <c r="Z10822" s="9" t="s">
        <v>462</v>
      </c>
      <c r="AA10822" s="9" t="s">
        <v>198</v>
      </c>
      <c r="AB10822" s="9">
        <v>5856906</v>
      </c>
      <c r="AC10822" s="9" t="s">
        <v>11596</v>
      </c>
      <c r="AD10822" s="9" t="s">
        <v>231</v>
      </c>
      <c r="AE10822" s="5">
        <f t="shared" si="358"/>
        <v>0</v>
      </c>
      <c r="AF10822" s="5" t="str">
        <f t="shared" si="359"/>
        <v>katB</v>
      </c>
      <c r="AG10822" s="153"/>
      <c r="AH10822" s="153"/>
      <c r="AI10822" t="s">
        <v>201</v>
      </c>
      <c r="AJ10822" t="s">
        <v>17878</v>
      </c>
      <c r="AK10822" s="9" t="str">
        <f>VLOOKUP(Y10822,zdroj!D:AJ,33,0)</f>
        <v>katB</v>
      </c>
    </row>
    <row r="10823" spans="8:37" x14ac:dyDescent="0.25">
      <c r="H10823" s="8"/>
      <c r="I10823" s="8"/>
      <c r="N10823" s="23"/>
      <c r="O10823" s="24"/>
      <c r="P10823" s="19"/>
      <c r="Q10823" s="19"/>
      <c r="R10823" s="19"/>
      <c r="U10823" s="27"/>
      <c r="Y10823" s="9" t="s">
        <v>666</v>
      </c>
      <c r="Z10823" s="9" t="s">
        <v>462</v>
      </c>
      <c r="AA10823" s="9" t="s">
        <v>198</v>
      </c>
      <c r="AB10823" s="9">
        <v>5856949</v>
      </c>
      <c r="AC10823" s="9" t="s">
        <v>11597</v>
      </c>
      <c r="AD10823" s="9" t="s">
        <v>231</v>
      </c>
      <c r="AE10823" s="5">
        <f t="shared" si="358"/>
        <v>0</v>
      </c>
      <c r="AF10823" s="5" t="str">
        <f t="shared" si="359"/>
        <v>katB</v>
      </c>
      <c r="AG10823" s="153"/>
      <c r="AH10823" s="153"/>
      <c r="AI10823" t="s">
        <v>201</v>
      </c>
      <c r="AJ10823" t="s">
        <v>17878</v>
      </c>
      <c r="AK10823" s="9" t="str">
        <f>VLOOKUP(Y10823,zdroj!D:AJ,33,0)</f>
        <v>katB</v>
      </c>
    </row>
    <row r="10824" spans="8:37" x14ac:dyDescent="0.25">
      <c r="H10824" s="8"/>
      <c r="I10824" s="8"/>
      <c r="N10824" s="23"/>
      <c r="O10824" s="24"/>
      <c r="P10824" s="19"/>
      <c r="Q10824" s="19"/>
      <c r="R10824" s="19"/>
      <c r="U10824" s="27"/>
      <c r="Y10824" s="9" t="s">
        <v>666</v>
      </c>
      <c r="Z10824" s="9" t="s">
        <v>462</v>
      </c>
      <c r="AA10824" s="9" t="s">
        <v>198</v>
      </c>
      <c r="AB10824" s="9">
        <v>5856957</v>
      </c>
      <c r="AC10824" s="9" t="s">
        <v>11598</v>
      </c>
      <c r="AD10824" s="9" t="s">
        <v>231</v>
      </c>
      <c r="AE10824" s="5">
        <f t="shared" si="358"/>
        <v>0</v>
      </c>
      <c r="AF10824" s="5" t="str">
        <f t="shared" si="359"/>
        <v>katB</v>
      </c>
      <c r="AG10824" s="153"/>
      <c r="AH10824" s="153"/>
      <c r="AI10824" t="s">
        <v>201</v>
      </c>
      <c r="AJ10824" t="s">
        <v>17878</v>
      </c>
      <c r="AK10824" s="9" t="str">
        <f>VLOOKUP(Y10824,zdroj!D:AJ,33,0)</f>
        <v>katB</v>
      </c>
    </row>
    <row r="10825" spans="8:37" x14ac:dyDescent="0.25">
      <c r="H10825" s="8"/>
      <c r="I10825" s="8"/>
      <c r="N10825" s="23"/>
      <c r="O10825" s="24"/>
      <c r="P10825" s="19"/>
      <c r="Q10825" s="19"/>
      <c r="R10825" s="19"/>
      <c r="U10825" s="27"/>
      <c r="Y10825" s="9" t="s">
        <v>666</v>
      </c>
      <c r="Z10825" s="9" t="s">
        <v>462</v>
      </c>
      <c r="AA10825" s="9" t="s">
        <v>198</v>
      </c>
      <c r="AB10825" s="9">
        <v>5856973</v>
      </c>
      <c r="AC10825" s="9" t="s">
        <v>11599</v>
      </c>
      <c r="AD10825" s="9" t="s">
        <v>231</v>
      </c>
      <c r="AE10825" s="5">
        <f t="shared" si="358"/>
        <v>0</v>
      </c>
      <c r="AF10825" s="5" t="str">
        <f t="shared" si="359"/>
        <v>katB</v>
      </c>
      <c r="AG10825" s="153"/>
      <c r="AH10825" s="153"/>
      <c r="AI10825" t="s">
        <v>201</v>
      </c>
      <c r="AJ10825" t="s">
        <v>17878</v>
      </c>
      <c r="AK10825" s="9" t="str">
        <f>VLOOKUP(Y10825,zdroj!D:AJ,33,0)</f>
        <v>katB</v>
      </c>
    </row>
    <row r="10826" spans="8:37" x14ac:dyDescent="0.25">
      <c r="H10826" s="8"/>
      <c r="I10826" s="8"/>
      <c r="N10826" s="23"/>
      <c r="O10826" s="24"/>
      <c r="P10826" s="19"/>
      <c r="Q10826" s="19"/>
      <c r="R10826" s="19"/>
      <c r="U10826" s="27"/>
      <c r="Y10826" s="9" t="s">
        <v>666</v>
      </c>
      <c r="Z10826" s="9" t="s">
        <v>462</v>
      </c>
      <c r="AA10826" s="9" t="s">
        <v>198</v>
      </c>
      <c r="AB10826" s="9">
        <v>5857121</v>
      </c>
      <c r="AC10826" s="9" t="s">
        <v>11600</v>
      </c>
      <c r="AD10826" s="9" t="s">
        <v>231</v>
      </c>
      <c r="AE10826" s="5">
        <f t="shared" ref="AE10826:AE10889" si="360">VLOOKUP(Y10826,K:T,10,0)</f>
        <v>0</v>
      </c>
      <c r="AF10826" s="5" t="str">
        <f t="shared" ref="AF10826:AF10889" si="361">IF(AE10826="A",IF(AD10826="katA","katB",AD10826),AD10826)</f>
        <v>katB</v>
      </c>
      <c r="AG10826" s="153"/>
      <c r="AH10826" s="153"/>
      <c r="AI10826" t="s">
        <v>201</v>
      </c>
      <c r="AJ10826" t="s">
        <v>17878</v>
      </c>
      <c r="AK10826" s="9" t="str">
        <f>VLOOKUP(Y10826,zdroj!D:AJ,33,0)</f>
        <v>katB</v>
      </c>
    </row>
    <row r="10827" spans="8:37" x14ac:dyDescent="0.25">
      <c r="H10827" s="8"/>
      <c r="I10827" s="8"/>
      <c r="N10827" s="23"/>
      <c r="O10827" s="24"/>
      <c r="P10827" s="19"/>
      <c r="Q10827" s="19"/>
      <c r="R10827" s="19"/>
      <c r="U10827" s="27"/>
      <c r="Y10827" s="9" t="s">
        <v>666</v>
      </c>
      <c r="Z10827" s="9" t="s">
        <v>462</v>
      </c>
      <c r="AA10827" s="9" t="s">
        <v>198</v>
      </c>
      <c r="AB10827" s="9">
        <v>5857139</v>
      </c>
      <c r="AC10827" s="9" t="s">
        <v>11601</v>
      </c>
      <c r="AD10827" s="9" t="s">
        <v>800</v>
      </c>
      <c r="AE10827" s="5">
        <f t="shared" si="360"/>
        <v>0</v>
      </c>
      <c r="AF10827" s="5" t="str">
        <f t="shared" si="361"/>
        <v>Pokryto</v>
      </c>
      <c r="AG10827" s="153"/>
      <c r="AH10827" s="153"/>
      <c r="AI10827" t="s">
        <v>17879</v>
      </c>
      <c r="AJ10827" t="s">
        <v>800</v>
      </c>
      <c r="AK10827" s="9" t="str">
        <f>VLOOKUP(Y10827,zdroj!D:AJ,33,0)</f>
        <v>katB</v>
      </c>
    </row>
    <row r="10828" spans="8:37" x14ac:dyDescent="0.25">
      <c r="H10828" s="8"/>
      <c r="I10828" s="8"/>
      <c r="N10828" s="23"/>
      <c r="O10828" s="24"/>
      <c r="P10828" s="19"/>
      <c r="Q10828" s="19"/>
      <c r="R10828" s="19"/>
      <c r="U10828" s="27"/>
      <c r="Y10828" s="9" t="s">
        <v>666</v>
      </c>
      <c r="Z10828" s="9" t="s">
        <v>462</v>
      </c>
      <c r="AA10828" s="9" t="s">
        <v>198</v>
      </c>
      <c r="AB10828" s="9">
        <v>5857147</v>
      </c>
      <c r="AC10828" s="9" t="s">
        <v>11602</v>
      </c>
      <c r="AD10828" s="9" t="s">
        <v>231</v>
      </c>
      <c r="AE10828" s="5">
        <f t="shared" si="360"/>
        <v>0</v>
      </c>
      <c r="AF10828" s="5" t="str">
        <f t="shared" si="361"/>
        <v>katB</v>
      </c>
      <c r="AG10828" s="153"/>
      <c r="AH10828" s="153"/>
      <c r="AI10828" t="s">
        <v>201</v>
      </c>
      <c r="AJ10828" t="s">
        <v>17878</v>
      </c>
      <c r="AK10828" s="9" t="str">
        <f>VLOOKUP(Y10828,zdroj!D:AJ,33,0)</f>
        <v>katB</v>
      </c>
    </row>
    <row r="10829" spans="8:37" x14ac:dyDescent="0.25">
      <c r="H10829" s="8"/>
      <c r="I10829" s="8"/>
      <c r="N10829" s="23"/>
      <c r="O10829" s="24"/>
      <c r="P10829" s="19"/>
      <c r="Q10829" s="19"/>
      <c r="R10829" s="19"/>
      <c r="U10829" s="27"/>
      <c r="Y10829" s="9" t="s">
        <v>666</v>
      </c>
      <c r="Z10829" s="9" t="s">
        <v>462</v>
      </c>
      <c r="AA10829" s="9" t="s">
        <v>198</v>
      </c>
      <c r="AB10829" s="9">
        <v>5857384</v>
      </c>
      <c r="AC10829" s="9" t="s">
        <v>11603</v>
      </c>
      <c r="AD10829" s="9" t="s">
        <v>231</v>
      </c>
      <c r="AE10829" s="5">
        <f t="shared" si="360"/>
        <v>0</v>
      </c>
      <c r="AF10829" s="5" t="str">
        <f t="shared" si="361"/>
        <v>katB</v>
      </c>
      <c r="AG10829" s="153"/>
      <c r="AH10829" s="153"/>
      <c r="AI10829" t="s">
        <v>201</v>
      </c>
      <c r="AJ10829" t="s">
        <v>17878</v>
      </c>
      <c r="AK10829" s="9" t="str">
        <f>VLOOKUP(Y10829,zdroj!D:AJ,33,0)</f>
        <v>katB</v>
      </c>
    </row>
    <row r="10830" spans="8:37" x14ac:dyDescent="0.25">
      <c r="H10830" s="8"/>
      <c r="I10830" s="8"/>
      <c r="N10830" s="23"/>
      <c r="O10830" s="24"/>
      <c r="P10830" s="19"/>
      <c r="Q10830" s="19"/>
      <c r="R10830" s="19"/>
      <c r="U10830" s="27"/>
      <c r="Y10830" s="9" t="s">
        <v>666</v>
      </c>
      <c r="Z10830" s="9" t="s">
        <v>462</v>
      </c>
      <c r="AA10830" s="9" t="s">
        <v>198</v>
      </c>
      <c r="AB10830" s="9">
        <v>5857406</v>
      </c>
      <c r="AC10830" s="9" t="s">
        <v>11604</v>
      </c>
      <c r="AD10830" s="9" t="s">
        <v>231</v>
      </c>
      <c r="AE10830" s="5">
        <f t="shared" si="360"/>
        <v>0</v>
      </c>
      <c r="AF10830" s="5" t="str">
        <f t="shared" si="361"/>
        <v>katB</v>
      </c>
      <c r="AG10830" s="153"/>
      <c r="AH10830" s="153"/>
      <c r="AI10830" t="s">
        <v>201</v>
      </c>
      <c r="AJ10830" t="s">
        <v>17878</v>
      </c>
      <c r="AK10830" s="9" t="str">
        <f>VLOOKUP(Y10830,zdroj!D:AJ,33,0)</f>
        <v>katB</v>
      </c>
    </row>
    <row r="10831" spans="8:37" x14ac:dyDescent="0.25">
      <c r="H10831" s="8"/>
      <c r="I10831" s="8"/>
      <c r="N10831" s="23"/>
      <c r="O10831" s="24"/>
      <c r="P10831" s="19"/>
      <c r="Q10831" s="19"/>
      <c r="R10831" s="19"/>
      <c r="U10831" s="27"/>
      <c r="Y10831" s="9" t="s">
        <v>666</v>
      </c>
      <c r="Z10831" s="9" t="s">
        <v>462</v>
      </c>
      <c r="AA10831" s="9" t="s">
        <v>198</v>
      </c>
      <c r="AB10831" s="9">
        <v>5857422</v>
      </c>
      <c r="AC10831" s="9" t="s">
        <v>11605</v>
      </c>
      <c r="AD10831" s="9" t="s">
        <v>231</v>
      </c>
      <c r="AE10831" s="5">
        <f t="shared" si="360"/>
        <v>0</v>
      </c>
      <c r="AF10831" s="5" t="str">
        <f t="shared" si="361"/>
        <v>katB</v>
      </c>
      <c r="AG10831" s="153"/>
      <c r="AH10831" s="153"/>
      <c r="AI10831" t="s">
        <v>201</v>
      </c>
      <c r="AJ10831" t="s">
        <v>17878</v>
      </c>
      <c r="AK10831" s="9" t="str">
        <f>VLOOKUP(Y10831,zdroj!D:AJ,33,0)</f>
        <v>katB</v>
      </c>
    </row>
    <row r="10832" spans="8:37" x14ac:dyDescent="0.25">
      <c r="H10832" s="8"/>
      <c r="I10832" s="8"/>
      <c r="N10832" s="23"/>
      <c r="O10832" s="24"/>
      <c r="P10832" s="19"/>
      <c r="Q10832" s="19"/>
      <c r="R10832" s="19"/>
      <c r="U10832" s="27"/>
      <c r="Y10832" s="9" t="s">
        <v>666</v>
      </c>
      <c r="Z10832" s="9" t="s">
        <v>462</v>
      </c>
      <c r="AA10832" s="9" t="s">
        <v>198</v>
      </c>
      <c r="AB10832" s="9">
        <v>5857431</v>
      </c>
      <c r="AC10832" s="9" t="s">
        <v>11606</v>
      </c>
      <c r="AD10832" s="9" t="s">
        <v>800</v>
      </c>
      <c r="AE10832" s="5">
        <f t="shared" si="360"/>
        <v>0</v>
      </c>
      <c r="AF10832" s="5" t="str">
        <f t="shared" si="361"/>
        <v>Pokryto</v>
      </c>
      <c r="AG10832" s="153"/>
      <c r="AH10832" s="153"/>
      <c r="AI10832" t="s">
        <v>201</v>
      </c>
      <c r="AJ10832" t="s">
        <v>800</v>
      </c>
      <c r="AK10832" s="9" t="str">
        <f>VLOOKUP(Y10832,zdroj!D:AJ,33,0)</f>
        <v>katB</v>
      </c>
    </row>
    <row r="10833" spans="8:37" x14ac:dyDescent="0.25">
      <c r="H10833" s="8"/>
      <c r="I10833" s="8"/>
      <c r="N10833" s="23"/>
      <c r="O10833" s="24"/>
      <c r="P10833" s="19"/>
      <c r="Q10833" s="19"/>
      <c r="R10833" s="19"/>
      <c r="U10833" s="27"/>
      <c r="Y10833" s="9" t="s">
        <v>666</v>
      </c>
      <c r="Z10833" s="9" t="s">
        <v>462</v>
      </c>
      <c r="AA10833" s="9" t="s">
        <v>198</v>
      </c>
      <c r="AB10833" s="9">
        <v>5857457</v>
      </c>
      <c r="AC10833" s="9" t="s">
        <v>11607</v>
      </c>
      <c r="AD10833" s="9" t="s">
        <v>800</v>
      </c>
      <c r="AE10833" s="5">
        <f t="shared" si="360"/>
        <v>0</v>
      </c>
      <c r="AF10833" s="5" t="str">
        <f t="shared" si="361"/>
        <v>Pokryto</v>
      </c>
      <c r="AG10833" s="153"/>
      <c r="AH10833" s="153"/>
      <c r="AI10833" t="s">
        <v>201</v>
      </c>
      <c r="AJ10833" t="s">
        <v>800</v>
      </c>
      <c r="AK10833" s="9" t="str">
        <f>VLOOKUP(Y10833,zdroj!D:AJ,33,0)</f>
        <v>katB</v>
      </c>
    </row>
    <row r="10834" spans="8:37" x14ac:dyDescent="0.25">
      <c r="H10834" s="8"/>
      <c r="I10834" s="8"/>
      <c r="N10834" s="23"/>
      <c r="O10834" s="24"/>
      <c r="P10834" s="19"/>
      <c r="Q10834" s="19"/>
      <c r="R10834" s="19"/>
      <c r="U10834" s="27"/>
      <c r="Y10834" s="9" t="s">
        <v>666</v>
      </c>
      <c r="Z10834" s="9" t="s">
        <v>462</v>
      </c>
      <c r="AA10834" s="9" t="s">
        <v>198</v>
      </c>
      <c r="AB10834" s="9">
        <v>5857465</v>
      </c>
      <c r="AC10834" s="9" t="s">
        <v>11608</v>
      </c>
      <c r="AD10834" s="9" t="s">
        <v>800</v>
      </c>
      <c r="AE10834" s="5">
        <f t="shared" si="360"/>
        <v>0</v>
      </c>
      <c r="AF10834" s="5" t="str">
        <f t="shared" si="361"/>
        <v>Pokryto</v>
      </c>
      <c r="AG10834" s="153"/>
      <c r="AH10834" s="153"/>
      <c r="AI10834" t="s">
        <v>201</v>
      </c>
      <c r="AJ10834" t="s">
        <v>800</v>
      </c>
      <c r="AK10834" s="9" t="str">
        <f>VLOOKUP(Y10834,zdroj!D:AJ,33,0)</f>
        <v>katB</v>
      </c>
    </row>
    <row r="10835" spans="8:37" x14ac:dyDescent="0.25">
      <c r="H10835" s="8"/>
      <c r="I10835" s="8"/>
      <c r="N10835" s="23"/>
      <c r="O10835" s="24"/>
      <c r="P10835" s="19"/>
      <c r="Q10835" s="19"/>
      <c r="R10835" s="19"/>
      <c r="U10835" s="27"/>
      <c r="Y10835" s="9" t="s">
        <v>666</v>
      </c>
      <c r="Z10835" s="9" t="s">
        <v>462</v>
      </c>
      <c r="AA10835" s="9" t="s">
        <v>198</v>
      </c>
      <c r="AB10835" s="9">
        <v>5857473</v>
      </c>
      <c r="AC10835" s="9" t="s">
        <v>11609</v>
      </c>
      <c r="AD10835" s="9" t="s">
        <v>800</v>
      </c>
      <c r="AE10835" s="5">
        <f t="shared" si="360"/>
        <v>0</v>
      </c>
      <c r="AF10835" s="5" t="str">
        <f t="shared" si="361"/>
        <v>Pokryto</v>
      </c>
      <c r="AG10835" s="153"/>
      <c r="AH10835" s="153"/>
      <c r="AI10835" t="s">
        <v>201</v>
      </c>
      <c r="AJ10835" t="s">
        <v>800</v>
      </c>
      <c r="AK10835" s="9" t="str">
        <f>VLOOKUP(Y10835,zdroj!D:AJ,33,0)</f>
        <v>katB</v>
      </c>
    </row>
    <row r="10836" spans="8:37" x14ac:dyDescent="0.25">
      <c r="H10836" s="8"/>
      <c r="I10836" s="8"/>
      <c r="N10836" s="23"/>
      <c r="O10836" s="24"/>
      <c r="P10836" s="19"/>
      <c r="Q10836" s="19"/>
      <c r="R10836" s="19"/>
      <c r="U10836" s="27"/>
      <c r="Y10836" s="9" t="s">
        <v>666</v>
      </c>
      <c r="Z10836" s="9" t="s">
        <v>462</v>
      </c>
      <c r="AA10836" s="9" t="s">
        <v>198</v>
      </c>
      <c r="AB10836" s="9">
        <v>5857520</v>
      </c>
      <c r="AC10836" s="9" t="s">
        <v>11610</v>
      </c>
      <c r="AD10836" s="9" t="s">
        <v>231</v>
      </c>
      <c r="AE10836" s="5">
        <f t="shared" si="360"/>
        <v>0</v>
      </c>
      <c r="AF10836" s="5" t="str">
        <f t="shared" si="361"/>
        <v>katB</v>
      </c>
      <c r="AG10836" s="153"/>
      <c r="AH10836" s="153"/>
      <c r="AI10836" t="s">
        <v>17879</v>
      </c>
      <c r="AJ10836" t="s">
        <v>17878</v>
      </c>
      <c r="AK10836" s="9" t="str">
        <f>VLOOKUP(Y10836,zdroj!D:AJ,33,0)</f>
        <v>katB</v>
      </c>
    </row>
    <row r="10837" spans="8:37" x14ac:dyDescent="0.25">
      <c r="H10837" s="8"/>
      <c r="I10837" s="8"/>
      <c r="N10837" s="23"/>
      <c r="O10837" s="24"/>
      <c r="P10837" s="19"/>
      <c r="Q10837" s="19"/>
      <c r="R10837" s="19"/>
      <c r="U10837" s="27"/>
      <c r="Y10837" s="9" t="s">
        <v>666</v>
      </c>
      <c r="Z10837" s="9" t="s">
        <v>462</v>
      </c>
      <c r="AA10837" s="9" t="s">
        <v>198</v>
      </c>
      <c r="AB10837" s="9">
        <v>5857601</v>
      </c>
      <c r="AC10837" s="9" t="s">
        <v>11611</v>
      </c>
      <c r="AD10837" s="9" t="s">
        <v>231</v>
      </c>
      <c r="AE10837" s="5">
        <f t="shared" si="360"/>
        <v>0</v>
      </c>
      <c r="AF10837" s="5" t="str">
        <f t="shared" si="361"/>
        <v>katB</v>
      </c>
      <c r="AG10837" s="153"/>
      <c r="AH10837" s="153"/>
      <c r="AI10837" t="s">
        <v>17879</v>
      </c>
      <c r="AJ10837" t="s">
        <v>17878</v>
      </c>
      <c r="AK10837" s="9" t="str">
        <f>VLOOKUP(Y10837,zdroj!D:AJ,33,0)</f>
        <v>katB</v>
      </c>
    </row>
    <row r="10838" spans="8:37" x14ac:dyDescent="0.25">
      <c r="H10838" s="8"/>
      <c r="I10838" s="8"/>
      <c r="N10838" s="23"/>
      <c r="O10838" s="24"/>
      <c r="P10838" s="19"/>
      <c r="Q10838" s="19"/>
      <c r="R10838" s="19"/>
      <c r="U10838" s="27"/>
      <c r="Y10838" s="9" t="s">
        <v>666</v>
      </c>
      <c r="Z10838" s="9" t="s">
        <v>462</v>
      </c>
      <c r="AA10838" s="9" t="s">
        <v>198</v>
      </c>
      <c r="AB10838" s="9">
        <v>5857651</v>
      </c>
      <c r="AC10838" s="9" t="s">
        <v>11612</v>
      </c>
      <c r="AD10838" s="9" t="s">
        <v>231</v>
      </c>
      <c r="AE10838" s="5">
        <f t="shared" si="360"/>
        <v>0</v>
      </c>
      <c r="AF10838" s="5" t="str">
        <f t="shared" si="361"/>
        <v>katB</v>
      </c>
      <c r="AG10838" s="153"/>
      <c r="AH10838" s="153"/>
      <c r="AI10838" t="s">
        <v>201</v>
      </c>
      <c r="AJ10838" t="s">
        <v>17878</v>
      </c>
      <c r="AK10838" s="9" t="str">
        <f>VLOOKUP(Y10838,zdroj!D:AJ,33,0)</f>
        <v>katB</v>
      </c>
    </row>
    <row r="10839" spans="8:37" x14ac:dyDescent="0.25">
      <c r="H10839" s="8"/>
      <c r="I10839" s="8"/>
      <c r="N10839" s="23"/>
      <c r="O10839" s="24"/>
      <c r="P10839" s="19"/>
      <c r="Q10839" s="19"/>
      <c r="R10839" s="19"/>
      <c r="U10839" s="27"/>
      <c r="Y10839" s="9" t="s">
        <v>666</v>
      </c>
      <c r="Z10839" s="9" t="s">
        <v>462</v>
      </c>
      <c r="AA10839" s="9" t="s">
        <v>198</v>
      </c>
      <c r="AB10839" s="9">
        <v>5857678</v>
      </c>
      <c r="AC10839" s="9" t="s">
        <v>11613</v>
      </c>
      <c r="AD10839" s="9" t="s">
        <v>800</v>
      </c>
      <c r="AE10839" s="5">
        <f t="shared" si="360"/>
        <v>0</v>
      </c>
      <c r="AF10839" s="5" t="str">
        <f t="shared" si="361"/>
        <v>Pokryto</v>
      </c>
      <c r="AG10839" s="153"/>
      <c r="AH10839" s="153"/>
      <c r="AI10839" t="s">
        <v>17879</v>
      </c>
      <c r="AJ10839" t="s">
        <v>800</v>
      </c>
      <c r="AK10839" s="9" t="str">
        <f>VLOOKUP(Y10839,zdroj!D:AJ,33,0)</f>
        <v>katB</v>
      </c>
    </row>
    <row r="10840" spans="8:37" x14ac:dyDescent="0.25">
      <c r="H10840" s="8"/>
      <c r="I10840" s="8"/>
      <c r="N10840" s="23"/>
      <c r="O10840" s="24"/>
      <c r="P10840" s="19"/>
      <c r="Q10840" s="19"/>
      <c r="R10840" s="19"/>
      <c r="U10840" s="27"/>
      <c r="Y10840" s="9" t="s">
        <v>666</v>
      </c>
      <c r="Z10840" s="9" t="s">
        <v>462</v>
      </c>
      <c r="AA10840" s="9" t="s">
        <v>198</v>
      </c>
      <c r="AB10840" s="9">
        <v>5857724</v>
      </c>
      <c r="AC10840" s="9" t="s">
        <v>11614</v>
      </c>
      <c r="AD10840" s="9" t="s">
        <v>800</v>
      </c>
      <c r="AE10840" s="5">
        <f t="shared" si="360"/>
        <v>0</v>
      </c>
      <c r="AF10840" s="5" t="str">
        <f t="shared" si="361"/>
        <v>Pokryto</v>
      </c>
      <c r="AG10840" s="153"/>
      <c r="AH10840" s="153"/>
      <c r="AI10840" t="s">
        <v>201</v>
      </c>
      <c r="AJ10840" t="s">
        <v>800</v>
      </c>
      <c r="AK10840" s="9" t="str">
        <f>VLOOKUP(Y10840,zdroj!D:AJ,33,0)</f>
        <v>katB</v>
      </c>
    </row>
    <row r="10841" spans="8:37" x14ac:dyDescent="0.25">
      <c r="H10841" s="8"/>
      <c r="I10841" s="8"/>
      <c r="N10841" s="23"/>
      <c r="O10841" s="24"/>
      <c r="P10841" s="19"/>
      <c r="Q10841" s="19"/>
      <c r="R10841" s="19"/>
      <c r="U10841" s="27"/>
      <c r="Y10841" s="9" t="s">
        <v>666</v>
      </c>
      <c r="Z10841" s="9" t="s">
        <v>462</v>
      </c>
      <c r="AA10841" s="9" t="s">
        <v>198</v>
      </c>
      <c r="AB10841" s="9">
        <v>5857732</v>
      </c>
      <c r="AC10841" s="9" t="s">
        <v>11615</v>
      </c>
      <c r="AD10841" s="9" t="s">
        <v>800</v>
      </c>
      <c r="AE10841" s="5">
        <f t="shared" si="360"/>
        <v>0</v>
      </c>
      <c r="AF10841" s="5" t="str">
        <f t="shared" si="361"/>
        <v>Pokryto</v>
      </c>
      <c r="AG10841" s="153"/>
      <c r="AH10841" s="153"/>
      <c r="AI10841" t="s">
        <v>201</v>
      </c>
      <c r="AJ10841" t="s">
        <v>800</v>
      </c>
      <c r="AK10841" s="9" t="str">
        <f>VLOOKUP(Y10841,zdroj!D:AJ,33,0)</f>
        <v>katB</v>
      </c>
    </row>
    <row r="10842" spans="8:37" x14ac:dyDescent="0.25">
      <c r="H10842" s="8"/>
      <c r="I10842" s="8"/>
      <c r="N10842" s="23"/>
      <c r="O10842" s="24"/>
      <c r="P10842" s="19"/>
      <c r="Q10842" s="19"/>
      <c r="R10842" s="19"/>
      <c r="U10842" s="27"/>
      <c r="Y10842" s="9" t="s">
        <v>666</v>
      </c>
      <c r="Z10842" s="9" t="s">
        <v>462</v>
      </c>
      <c r="AA10842" s="9" t="s">
        <v>198</v>
      </c>
      <c r="AB10842" s="9">
        <v>5857805</v>
      </c>
      <c r="AC10842" s="9" t="s">
        <v>11616</v>
      </c>
      <c r="AD10842" s="9" t="s">
        <v>800</v>
      </c>
      <c r="AE10842" s="5">
        <f t="shared" si="360"/>
        <v>0</v>
      </c>
      <c r="AF10842" s="5" t="str">
        <f t="shared" si="361"/>
        <v>Pokryto</v>
      </c>
      <c r="AG10842" s="153"/>
      <c r="AH10842" s="153"/>
      <c r="AI10842" t="s">
        <v>201</v>
      </c>
      <c r="AJ10842" t="s">
        <v>800</v>
      </c>
      <c r="AK10842" s="9" t="str">
        <f>VLOOKUP(Y10842,zdroj!D:AJ,33,0)</f>
        <v>katB</v>
      </c>
    </row>
    <row r="10843" spans="8:37" x14ac:dyDescent="0.25">
      <c r="H10843" s="8"/>
      <c r="I10843" s="8"/>
      <c r="N10843" s="23"/>
      <c r="O10843" s="24"/>
      <c r="P10843" s="19"/>
      <c r="Q10843" s="19"/>
      <c r="R10843" s="19"/>
      <c r="U10843" s="27"/>
      <c r="Y10843" s="9" t="s">
        <v>666</v>
      </c>
      <c r="Z10843" s="9" t="s">
        <v>462</v>
      </c>
      <c r="AA10843" s="9" t="s">
        <v>198</v>
      </c>
      <c r="AB10843" s="9">
        <v>5857961</v>
      </c>
      <c r="AC10843" s="9" t="s">
        <v>11617</v>
      </c>
      <c r="AD10843" s="9" t="s">
        <v>231</v>
      </c>
      <c r="AE10843" s="5">
        <f t="shared" si="360"/>
        <v>0</v>
      </c>
      <c r="AF10843" s="5" t="str">
        <f t="shared" si="361"/>
        <v>katB</v>
      </c>
      <c r="AG10843" s="153"/>
      <c r="AH10843" s="153"/>
      <c r="AI10843" t="s">
        <v>201</v>
      </c>
      <c r="AJ10843" t="s">
        <v>17878</v>
      </c>
      <c r="AK10843" s="9" t="str">
        <f>VLOOKUP(Y10843,zdroj!D:AJ,33,0)</f>
        <v>katB</v>
      </c>
    </row>
    <row r="10844" spans="8:37" x14ac:dyDescent="0.25">
      <c r="H10844" s="8"/>
      <c r="I10844" s="8"/>
      <c r="N10844" s="23"/>
      <c r="O10844" s="24"/>
      <c r="P10844" s="19"/>
      <c r="Q10844" s="19"/>
      <c r="R10844" s="19"/>
      <c r="U10844" s="27"/>
      <c r="Y10844" s="9" t="s">
        <v>666</v>
      </c>
      <c r="Z10844" s="9" t="s">
        <v>462</v>
      </c>
      <c r="AA10844" s="9" t="s">
        <v>198</v>
      </c>
      <c r="AB10844" s="9">
        <v>5858003</v>
      </c>
      <c r="AC10844" s="9" t="s">
        <v>11618</v>
      </c>
      <c r="AD10844" s="9" t="s">
        <v>800</v>
      </c>
      <c r="AE10844" s="5">
        <f t="shared" si="360"/>
        <v>0</v>
      </c>
      <c r="AF10844" s="5" t="str">
        <f t="shared" si="361"/>
        <v>Pokryto</v>
      </c>
      <c r="AG10844" s="153"/>
      <c r="AH10844" s="153"/>
      <c r="AI10844" t="s">
        <v>17879</v>
      </c>
      <c r="AJ10844" t="s">
        <v>800</v>
      </c>
      <c r="AK10844" s="9" t="str">
        <f>VLOOKUP(Y10844,zdroj!D:AJ,33,0)</f>
        <v>katB</v>
      </c>
    </row>
    <row r="10845" spans="8:37" x14ac:dyDescent="0.25">
      <c r="H10845" s="8"/>
      <c r="I10845" s="8"/>
      <c r="N10845" s="23"/>
      <c r="O10845" s="24"/>
      <c r="P10845" s="19"/>
      <c r="Q10845" s="19"/>
      <c r="R10845" s="19"/>
      <c r="U10845" s="27"/>
      <c r="Y10845" s="9" t="s">
        <v>666</v>
      </c>
      <c r="Z10845" s="9" t="s">
        <v>462</v>
      </c>
      <c r="AA10845" s="9" t="s">
        <v>198</v>
      </c>
      <c r="AB10845" s="9">
        <v>5858062</v>
      </c>
      <c r="AC10845" s="9" t="s">
        <v>11619</v>
      </c>
      <c r="AD10845" s="9" t="s">
        <v>800</v>
      </c>
      <c r="AE10845" s="5">
        <f t="shared" si="360"/>
        <v>0</v>
      </c>
      <c r="AF10845" s="5" t="str">
        <f t="shared" si="361"/>
        <v>Pokryto</v>
      </c>
      <c r="AG10845" s="153"/>
      <c r="AH10845" s="153"/>
      <c r="AI10845" t="s">
        <v>17880</v>
      </c>
      <c r="AJ10845" t="s">
        <v>800</v>
      </c>
      <c r="AK10845" s="9" t="str">
        <f>VLOOKUP(Y10845,zdroj!D:AJ,33,0)</f>
        <v>katB</v>
      </c>
    </row>
    <row r="10846" spans="8:37" x14ac:dyDescent="0.25">
      <c r="H10846" s="8"/>
      <c r="I10846" s="8"/>
      <c r="N10846" s="23"/>
      <c r="O10846" s="24"/>
      <c r="P10846" s="19"/>
      <c r="Q10846" s="19"/>
      <c r="R10846" s="19"/>
      <c r="U10846" s="27"/>
      <c r="Y10846" s="9" t="s">
        <v>666</v>
      </c>
      <c r="Z10846" s="9" t="s">
        <v>462</v>
      </c>
      <c r="AA10846" s="9" t="s">
        <v>198</v>
      </c>
      <c r="AB10846" s="9">
        <v>5859166</v>
      </c>
      <c r="AC10846" s="9" t="s">
        <v>11620</v>
      </c>
      <c r="AD10846" s="9" t="s">
        <v>800</v>
      </c>
      <c r="AE10846" s="5">
        <f t="shared" si="360"/>
        <v>0</v>
      </c>
      <c r="AF10846" s="5" t="str">
        <f t="shared" si="361"/>
        <v>Pokryto</v>
      </c>
      <c r="AG10846" s="153"/>
      <c r="AH10846" s="153"/>
      <c r="AI10846" t="s">
        <v>201</v>
      </c>
      <c r="AJ10846" t="s">
        <v>800</v>
      </c>
      <c r="AK10846" s="9" t="str">
        <f>VLOOKUP(Y10846,zdroj!D:AJ,33,0)</f>
        <v>katB</v>
      </c>
    </row>
    <row r="10847" spans="8:37" x14ac:dyDescent="0.25">
      <c r="H10847" s="8"/>
      <c r="I10847" s="8"/>
      <c r="N10847" s="23"/>
      <c r="O10847" s="24"/>
      <c r="P10847" s="19"/>
      <c r="Q10847" s="19"/>
      <c r="R10847" s="19"/>
      <c r="U10847" s="27"/>
      <c r="Y10847" s="9" t="s">
        <v>666</v>
      </c>
      <c r="Z10847" s="9" t="s">
        <v>462</v>
      </c>
      <c r="AA10847" s="9" t="s">
        <v>198</v>
      </c>
      <c r="AB10847" s="9">
        <v>5859239</v>
      </c>
      <c r="AC10847" s="9" t="s">
        <v>11621</v>
      </c>
      <c r="AD10847" s="9" t="s">
        <v>231</v>
      </c>
      <c r="AE10847" s="5">
        <f t="shared" si="360"/>
        <v>0</v>
      </c>
      <c r="AF10847" s="5" t="str">
        <f t="shared" si="361"/>
        <v>katB</v>
      </c>
      <c r="AG10847" s="153"/>
      <c r="AH10847" s="153"/>
      <c r="AI10847" t="s">
        <v>201</v>
      </c>
      <c r="AJ10847" t="s">
        <v>17878</v>
      </c>
      <c r="AK10847" s="9" t="str">
        <f>VLOOKUP(Y10847,zdroj!D:AJ,33,0)</f>
        <v>katB</v>
      </c>
    </row>
    <row r="10848" spans="8:37" x14ac:dyDescent="0.25">
      <c r="H10848" s="8"/>
      <c r="I10848" s="8"/>
      <c r="N10848" s="23"/>
      <c r="O10848" s="24"/>
      <c r="P10848" s="19"/>
      <c r="Q10848" s="19"/>
      <c r="R10848" s="19"/>
      <c r="U10848" s="27"/>
      <c r="Y10848" s="9" t="s">
        <v>666</v>
      </c>
      <c r="Z10848" s="9" t="s">
        <v>462</v>
      </c>
      <c r="AA10848" s="9" t="s">
        <v>198</v>
      </c>
      <c r="AB10848" s="9">
        <v>28154886</v>
      </c>
      <c r="AC10848" s="9" t="s">
        <v>11622</v>
      </c>
      <c r="AD10848" s="9" t="s">
        <v>231</v>
      </c>
      <c r="AE10848" s="5">
        <f t="shared" si="360"/>
        <v>0</v>
      </c>
      <c r="AF10848" s="5" t="str">
        <f t="shared" si="361"/>
        <v>katB</v>
      </c>
      <c r="AG10848" s="153"/>
      <c r="AH10848" s="153"/>
      <c r="AI10848" t="s">
        <v>195</v>
      </c>
      <c r="AJ10848" t="s">
        <v>340</v>
      </c>
      <c r="AK10848" s="9" t="str">
        <f>VLOOKUP(Y10848,zdroj!D:AJ,33,0)</f>
        <v>katB</v>
      </c>
    </row>
    <row r="10849" spans="8:37" x14ac:dyDescent="0.25">
      <c r="H10849" s="8"/>
      <c r="I10849" s="8"/>
      <c r="N10849" s="23"/>
      <c r="O10849" s="24"/>
      <c r="P10849" s="19"/>
      <c r="Q10849" s="19"/>
      <c r="R10849" s="19"/>
      <c r="U10849" s="27"/>
      <c r="Y10849" s="9" t="s">
        <v>666</v>
      </c>
      <c r="Z10849" s="9" t="s">
        <v>462</v>
      </c>
      <c r="AA10849" s="9" t="s">
        <v>198</v>
      </c>
      <c r="AB10849" s="9">
        <v>5859328</v>
      </c>
      <c r="AC10849" s="9" t="s">
        <v>11623</v>
      </c>
      <c r="AD10849" s="9" t="s">
        <v>800</v>
      </c>
      <c r="AE10849" s="5">
        <f t="shared" si="360"/>
        <v>0</v>
      </c>
      <c r="AF10849" s="5" t="str">
        <f t="shared" si="361"/>
        <v>Pokryto</v>
      </c>
      <c r="AG10849" s="153"/>
      <c r="AH10849" s="153"/>
      <c r="AI10849" t="s">
        <v>201</v>
      </c>
      <c r="AJ10849" t="s">
        <v>800</v>
      </c>
      <c r="AK10849" s="9" t="str">
        <f>VLOOKUP(Y10849,zdroj!D:AJ,33,0)</f>
        <v>katB</v>
      </c>
    </row>
    <row r="10850" spans="8:37" x14ac:dyDescent="0.25">
      <c r="H10850" s="8"/>
      <c r="I10850" s="8"/>
      <c r="N10850" s="23"/>
      <c r="O10850" s="24"/>
      <c r="P10850" s="19"/>
      <c r="Q10850" s="19"/>
      <c r="R10850" s="19"/>
      <c r="U10850" s="27"/>
      <c r="Y10850" s="9" t="s">
        <v>666</v>
      </c>
      <c r="Z10850" s="9" t="s">
        <v>462</v>
      </c>
      <c r="AA10850" s="9" t="s">
        <v>198</v>
      </c>
      <c r="AB10850" s="9">
        <v>5859484</v>
      </c>
      <c r="AC10850" s="9" t="s">
        <v>11624</v>
      </c>
      <c r="AD10850" s="9" t="s">
        <v>231</v>
      </c>
      <c r="AE10850" s="5">
        <f t="shared" si="360"/>
        <v>0</v>
      </c>
      <c r="AF10850" s="5" t="str">
        <f t="shared" si="361"/>
        <v>katB</v>
      </c>
      <c r="AG10850" s="153"/>
      <c r="AH10850" s="153"/>
      <c r="AI10850" t="s">
        <v>229</v>
      </c>
      <c r="AJ10850" t="s">
        <v>17878</v>
      </c>
      <c r="AK10850" s="9" t="str">
        <f>VLOOKUP(Y10850,zdroj!D:AJ,33,0)</f>
        <v>katB</v>
      </c>
    </row>
    <row r="10851" spans="8:37" x14ac:dyDescent="0.25">
      <c r="H10851" s="8"/>
      <c r="I10851" s="8"/>
      <c r="N10851" s="23"/>
      <c r="O10851" s="24"/>
      <c r="P10851" s="19"/>
      <c r="Q10851" s="19"/>
      <c r="R10851" s="19"/>
      <c r="U10851" s="27"/>
      <c r="Y10851" s="9" t="s">
        <v>666</v>
      </c>
      <c r="Z10851" s="9" t="s">
        <v>462</v>
      </c>
      <c r="AA10851" s="9" t="s">
        <v>198</v>
      </c>
      <c r="AB10851" s="9">
        <v>5859492</v>
      </c>
      <c r="AC10851" s="9" t="s">
        <v>11625</v>
      </c>
      <c r="AD10851" s="9" t="s">
        <v>231</v>
      </c>
      <c r="AE10851" s="5">
        <f t="shared" si="360"/>
        <v>0</v>
      </c>
      <c r="AF10851" s="5" t="str">
        <f t="shared" si="361"/>
        <v>katB</v>
      </c>
      <c r="AG10851" s="153"/>
      <c r="AH10851" s="153"/>
      <c r="AI10851" t="s">
        <v>195</v>
      </c>
      <c r="AJ10851" t="s">
        <v>340</v>
      </c>
      <c r="AK10851" s="9" t="str">
        <f>VLOOKUP(Y10851,zdroj!D:AJ,33,0)</f>
        <v>katB</v>
      </c>
    </row>
    <row r="10852" spans="8:37" x14ac:dyDescent="0.25">
      <c r="H10852" s="8"/>
      <c r="I10852" s="8"/>
      <c r="N10852" s="23"/>
      <c r="O10852" s="24"/>
      <c r="P10852" s="19"/>
      <c r="Q10852" s="19"/>
      <c r="R10852" s="19"/>
      <c r="U10852" s="27"/>
      <c r="Y10852" s="9" t="s">
        <v>666</v>
      </c>
      <c r="Z10852" s="9" t="s">
        <v>462</v>
      </c>
      <c r="AA10852" s="9" t="s">
        <v>198</v>
      </c>
      <c r="AB10852" s="9">
        <v>5859549</v>
      </c>
      <c r="AC10852" s="9" t="s">
        <v>11626</v>
      </c>
      <c r="AD10852" s="9" t="s">
        <v>231</v>
      </c>
      <c r="AE10852" s="5">
        <f t="shared" si="360"/>
        <v>0</v>
      </c>
      <c r="AF10852" s="5" t="str">
        <f t="shared" si="361"/>
        <v>katB</v>
      </c>
      <c r="AG10852" s="153"/>
      <c r="AH10852" s="153"/>
      <c r="AI10852" t="s">
        <v>201</v>
      </c>
      <c r="AJ10852" t="s">
        <v>17878</v>
      </c>
      <c r="AK10852" s="9" t="str">
        <f>VLOOKUP(Y10852,zdroj!D:AJ,33,0)</f>
        <v>katB</v>
      </c>
    </row>
    <row r="10853" spans="8:37" x14ac:dyDescent="0.25">
      <c r="H10853" s="8"/>
      <c r="I10853" s="8"/>
      <c r="N10853" s="23"/>
      <c r="O10853" s="24"/>
      <c r="P10853" s="19"/>
      <c r="Q10853" s="19"/>
      <c r="R10853" s="19"/>
      <c r="U10853" s="27"/>
      <c r="Y10853" s="9" t="s">
        <v>666</v>
      </c>
      <c r="Z10853" s="9" t="s">
        <v>462</v>
      </c>
      <c r="AA10853" s="9" t="s">
        <v>198</v>
      </c>
      <c r="AB10853" s="9">
        <v>5859972</v>
      </c>
      <c r="AC10853" s="9" t="s">
        <v>11627</v>
      </c>
      <c r="AD10853" s="9" t="s">
        <v>800</v>
      </c>
      <c r="AE10853" s="5">
        <f t="shared" si="360"/>
        <v>0</v>
      </c>
      <c r="AF10853" s="5" t="str">
        <f t="shared" si="361"/>
        <v>Pokryto</v>
      </c>
      <c r="AG10853" s="153"/>
      <c r="AH10853" s="153"/>
      <c r="AI10853" t="s">
        <v>17880</v>
      </c>
      <c r="AJ10853" t="s">
        <v>800</v>
      </c>
      <c r="AK10853" s="9" t="str">
        <f>VLOOKUP(Y10853,zdroj!D:AJ,33,0)</f>
        <v>katB</v>
      </c>
    </row>
    <row r="10854" spans="8:37" x14ac:dyDescent="0.25">
      <c r="H10854" s="8"/>
      <c r="I10854" s="8"/>
      <c r="N10854" s="23"/>
      <c r="O10854" s="24"/>
      <c r="P10854" s="19"/>
      <c r="Q10854" s="19"/>
      <c r="R10854" s="19"/>
      <c r="U10854" s="27"/>
      <c r="Y10854" s="9" t="s">
        <v>666</v>
      </c>
      <c r="Z10854" s="9" t="s">
        <v>462</v>
      </c>
      <c r="AA10854" s="9" t="s">
        <v>198</v>
      </c>
      <c r="AB10854" s="9">
        <v>5860091</v>
      </c>
      <c r="AC10854" s="9" t="s">
        <v>11628</v>
      </c>
      <c r="AD10854" s="9" t="s">
        <v>231</v>
      </c>
      <c r="AE10854" s="5">
        <f t="shared" si="360"/>
        <v>0</v>
      </c>
      <c r="AF10854" s="5" t="str">
        <f t="shared" si="361"/>
        <v>katB</v>
      </c>
      <c r="AG10854" s="153"/>
      <c r="AH10854" s="153"/>
      <c r="AI10854" t="s">
        <v>201</v>
      </c>
      <c r="AJ10854" t="s">
        <v>17878</v>
      </c>
      <c r="AK10854" s="9" t="str">
        <f>VLOOKUP(Y10854,zdroj!D:AJ,33,0)</f>
        <v>katB</v>
      </c>
    </row>
    <row r="10855" spans="8:37" x14ac:dyDescent="0.25">
      <c r="H10855" s="8"/>
      <c r="I10855" s="8"/>
      <c r="N10855" s="23"/>
      <c r="O10855" s="24"/>
      <c r="P10855" s="19"/>
      <c r="Q10855" s="19"/>
      <c r="R10855" s="19"/>
      <c r="U10855" s="27"/>
      <c r="Y10855" s="9" t="s">
        <v>666</v>
      </c>
      <c r="Z10855" s="9" t="s">
        <v>462</v>
      </c>
      <c r="AA10855" s="9" t="s">
        <v>198</v>
      </c>
      <c r="AB10855" s="9">
        <v>5860181</v>
      </c>
      <c r="AC10855" s="9" t="s">
        <v>11629</v>
      </c>
      <c r="AD10855" s="9" t="s">
        <v>231</v>
      </c>
      <c r="AE10855" s="5">
        <f t="shared" si="360"/>
        <v>0</v>
      </c>
      <c r="AF10855" s="5" t="str">
        <f t="shared" si="361"/>
        <v>katB</v>
      </c>
      <c r="AG10855" s="153"/>
      <c r="AH10855" s="153"/>
      <c r="AI10855" t="s">
        <v>201</v>
      </c>
      <c r="AJ10855" t="s">
        <v>17878</v>
      </c>
      <c r="AK10855" s="9" t="str">
        <f>VLOOKUP(Y10855,zdroj!D:AJ,33,0)</f>
        <v>katB</v>
      </c>
    </row>
    <row r="10856" spans="8:37" x14ac:dyDescent="0.25">
      <c r="H10856" s="8"/>
      <c r="I10856" s="8"/>
      <c r="N10856" s="23"/>
      <c r="O10856" s="24"/>
      <c r="P10856" s="19"/>
      <c r="Q10856" s="19"/>
      <c r="R10856" s="19"/>
      <c r="U10856" s="27"/>
      <c r="Y10856" s="9" t="s">
        <v>666</v>
      </c>
      <c r="Z10856" s="9" t="s">
        <v>462</v>
      </c>
      <c r="AA10856" s="9" t="s">
        <v>198</v>
      </c>
      <c r="AB10856" s="9">
        <v>5860245</v>
      </c>
      <c r="AC10856" s="9" t="s">
        <v>11630</v>
      </c>
      <c r="AD10856" s="9" t="s">
        <v>800</v>
      </c>
      <c r="AE10856" s="5">
        <f t="shared" si="360"/>
        <v>0</v>
      </c>
      <c r="AF10856" s="5" t="str">
        <f t="shared" si="361"/>
        <v>Pokryto</v>
      </c>
      <c r="AG10856" s="153"/>
      <c r="AH10856" s="153"/>
      <c r="AI10856" t="s">
        <v>201</v>
      </c>
      <c r="AJ10856" t="s">
        <v>800</v>
      </c>
      <c r="AK10856" s="9" t="str">
        <f>VLOOKUP(Y10856,zdroj!D:AJ,33,0)</f>
        <v>katB</v>
      </c>
    </row>
    <row r="10857" spans="8:37" x14ac:dyDescent="0.25">
      <c r="H10857" s="8"/>
      <c r="I10857" s="8"/>
      <c r="N10857" s="23"/>
      <c r="O10857" s="24"/>
      <c r="P10857" s="19"/>
      <c r="Q10857" s="19"/>
      <c r="R10857" s="19"/>
      <c r="U10857" s="27"/>
      <c r="Y10857" s="9" t="s">
        <v>666</v>
      </c>
      <c r="Z10857" s="9" t="s">
        <v>462</v>
      </c>
      <c r="AA10857" s="9" t="s">
        <v>198</v>
      </c>
      <c r="AB10857" s="9">
        <v>5860865</v>
      </c>
      <c r="AC10857" s="9" t="s">
        <v>11631</v>
      </c>
      <c r="AD10857" s="9" t="s">
        <v>231</v>
      </c>
      <c r="AE10857" s="5">
        <f t="shared" si="360"/>
        <v>0</v>
      </c>
      <c r="AF10857" s="5" t="str">
        <f t="shared" si="361"/>
        <v>katB</v>
      </c>
      <c r="AG10857" s="153"/>
      <c r="AH10857" s="153"/>
      <c r="AI10857" t="s">
        <v>201</v>
      </c>
      <c r="AJ10857" t="s">
        <v>17878</v>
      </c>
      <c r="AK10857" s="9" t="str">
        <f>VLOOKUP(Y10857,zdroj!D:AJ,33,0)</f>
        <v>katB</v>
      </c>
    </row>
    <row r="10858" spans="8:37" x14ac:dyDescent="0.25">
      <c r="H10858" s="8"/>
      <c r="I10858" s="8"/>
      <c r="N10858" s="23"/>
      <c r="O10858" s="24"/>
      <c r="P10858" s="19"/>
      <c r="Q10858" s="19"/>
      <c r="R10858" s="19"/>
      <c r="U10858" s="27"/>
      <c r="Y10858" s="9" t="s">
        <v>666</v>
      </c>
      <c r="Z10858" s="9" t="s">
        <v>462</v>
      </c>
      <c r="AA10858" s="9" t="s">
        <v>198</v>
      </c>
      <c r="AB10858" s="9">
        <v>5860873</v>
      </c>
      <c r="AC10858" s="9" t="s">
        <v>11632</v>
      </c>
      <c r="AD10858" s="9" t="s">
        <v>800</v>
      </c>
      <c r="AE10858" s="5">
        <f t="shared" si="360"/>
        <v>0</v>
      </c>
      <c r="AF10858" s="5" t="str">
        <f t="shared" si="361"/>
        <v>Pokryto</v>
      </c>
      <c r="AG10858" s="153"/>
      <c r="AH10858" s="153"/>
      <c r="AI10858" t="s">
        <v>201</v>
      </c>
      <c r="AJ10858" t="s">
        <v>800</v>
      </c>
      <c r="AK10858" s="9" t="str">
        <f>VLOOKUP(Y10858,zdroj!D:AJ,33,0)</f>
        <v>katB</v>
      </c>
    </row>
    <row r="10859" spans="8:37" x14ac:dyDescent="0.25">
      <c r="H10859" s="8"/>
      <c r="I10859" s="8"/>
      <c r="N10859" s="23"/>
      <c r="O10859" s="24"/>
      <c r="P10859" s="19"/>
      <c r="Q10859" s="19"/>
      <c r="R10859" s="19"/>
      <c r="U10859" s="27"/>
      <c r="Y10859" s="9" t="s">
        <v>666</v>
      </c>
      <c r="Z10859" s="9" t="s">
        <v>462</v>
      </c>
      <c r="AA10859" s="9" t="s">
        <v>198</v>
      </c>
      <c r="AB10859" s="9">
        <v>25412868</v>
      </c>
      <c r="AC10859" s="9" t="s">
        <v>11633</v>
      </c>
      <c r="AD10859" s="9" t="s">
        <v>800</v>
      </c>
      <c r="AE10859" s="5">
        <f t="shared" si="360"/>
        <v>0</v>
      </c>
      <c r="AF10859" s="5" t="str">
        <f t="shared" si="361"/>
        <v>Pokryto</v>
      </c>
      <c r="AG10859" s="153"/>
      <c r="AH10859" s="153"/>
      <c r="AI10859" t="s">
        <v>201</v>
      </c>
      <c r="AJ10859" t="s">
        <v>800</v>
      </c>
      <c r="AK10859" s="9" t="str">
        <f>VLOOKUP(Y10859,zdroj!D:AJ,33,0)</f>
        <v>katB</v>
      </c>
    </row>
    <row r="10860" spans="8:37" x14ac:dyDescent="0.25">
      <c r="H10860" s="8"/>
      <c r="I10860" s="8"/>
      <c r="N10860" s="23"/>
      <c r="O10860" s="24"/>
      <c r="P10860" s="19"/>
      <c r="Q10860" s="19"/>
      <c r="R10860" s="19"/>
      <c r="U10860" s="27"/>
      <c r="Y10860" s="9" t="s">
        <v>666</v>
      </c>
      <c r="Z10860" s="9" t="s">
        <v>462</v>
      </c>
      <c r="AA10860" s="9" t="s">
        <v>198</v>
      </c>
      <c r="AB10860" s="9">
        <v>26220938</v>
      </c>
      <c r="AC10860" s="9" t="s">
        <v>11634</v>
      </c>
      <c r="AD10860" s="9" t="s">
        <v>231</v>
      </c>
      <c r="AE10860" s="5">
        <f t="shared" si="360"/>
        <v>0</v>
      </c>
      <c r="AF10860" s="5" t="str">
        <f t="shared" si="361"/>
        <v>katB</v>
      </c>
      <c r="AG10860" s="153"/>
      <c r="AH10860" s="153"/>
      <c r="AI10860" t="s">
        <v>236</v>
      </c>
      <c r="AJ10860" t="s">
        <v>17878</v>
      </c>
      <c r="AK10860" s="9" t="str">
        <f>VLOOKUP(Y10860,zdroj!D:AJ,33,0)</f>
        <v>katB</v>
      </c>
    </row>
    <row r="10861" spans="8:37" x14ac:dyDescent="0.25">
      <c r="H10861" s="8"/>
      <c r="I10861" s="8"/>
      <c r="N10861" s="23"/>
      <c r="O10861" s="24"/>
      <c r="P10861" s="19"/>
      <c r="Q10861" s="19"/>
      <c r="R10861" s="19"/>
      <c r="U10861" s="27"/>
      <c r="Y10861" s="9" t="s">
        <v>666</v>
      </c>
      <c r="Z10861" s="9" t="s">
        <v>462</v>
      </c>
      <c r="AA10861" s="9" t="s">
        <v>198</v>
      </c>
      <c r="AB10861" s="9">
        <v>28243587</v>
      </c>
      <c r="AC10861" s="9" t="s">
        <v>11635</v>
      </c>
      <c r="AD10861" s="9" t="s">
        <v>231</v>
      </c>
      <c r="AE10861" s="5">
        <f t="shared" si="360"/>
        <v>0</v>
      </c>
      <c r="AF10861" s="5" t="str">
        <f t="shared" si="361"/>
        <v>katB</v>
      </c>
      <c r="AG10861" s="153"/>
      <c r="AH10861" s="153"/>
      <c r="AI10861" t="s">
        <v>201</v>
      </c>
      <c r="AJ10861" t="s">
        <v>17878</v>
      </c>
      <c r="AK10861" s="9" t="str">
        <f>VLOOKUP(Y10861,zdroj!D:AJ,33,0)</f>
        <v>katB</v>
      </c>
    </row>
    <row r="10862" spans="8:37" x14ac:dyDescent="0.25">
      <c r="H10862" s="8"/>
      <c r="I10862" s="8"/>
      <c r="N10862" s="23"/>
      <c r="O10862" s="24"/>
      <c r="P10862" s="19"/>
      <c r="Q10862" s="19"/>
      <c r="R10862" s="19"/>
      <c r="U10862" s="27"/>
      <c r="Y10862" s="9" t="s">
        <v>666</v>
      </c>
      <c r="Z10862" s="9" t="s">
        <v>462</v>
      </c>
      <c r="AA10862" s="9" t="s">
        <v>198</v>
      </c>
      <c r="AB10862" s="9">
        <v>78289360</v>
      </c>
      <c r="AC10862" s="9" t="s">
        <v>11636</v>
      </c>
      <c r="AD10862" s="9" t="s">
        <v>231</v>
      </c>
      <c r="AE10862" s="5">
        <f t="shared" si="360"/>
        <v>0</v>
      </c>
      <c r="AF10862" s="5" t="str">
        <f t="shared" si="361"/>
        <v>katB</v>
      </c>
      <c r="AG10862" s="153"/>
      <c r="AH10862" s="153"/>
      <c r="AI10862" t="s">
        <v>236</v>
      </c>
      <c r="AJ10862" t="s">
        <v>17878</v>
      </c>
      <c r="AK10862" s="9" t="str">
        <f>VLOOKUP(Y10862,zdroj!D:AJ,33,0)</f>
        <v>katB</v>
      </c>
    </row>
    <row r="10863" spans="8:37" x14ac:dyDescent="0.25">
      <c r="H10863" s="8"/>
      <c r="I10863" s="8"/>
      <c r="N10863" s="23"/>
      <c r="O10863" s="24"/>
      <c r="P10863" s="19"/>
      <c r="Q10863" s="19"/>
      <c r="R10863" s="19"/>
      <c r="U10863" s="27"/>
      <c r="Y10863" s="9" t="s">
        <v>666</v>
      </c>
      <c r="Z10863" s="9" t="s">
        <v>462</v>
      </c>
      <c r="AA10863" s="9" t="s">
        <v>198</v>
      </c>
      <c r="AB10863" s="9">
        <v>79217885</v>
      </c>
      <c r="AC10863" s="9" t="s">
        <v>11637</v>
      </c>
      <c r="AD10863" s="9" t="s">
        <v>231</v>
      </c>
      <c r="AE10863" s="5">
        <f t="shared" si="360"/>
        <v>0</v>
      </c>
      <c r="AF10863" s="5" t="str">
        <f t="shared" si="361"/>
        <v>katB</v>
      </c>
      <c r="AG10863" s="153"/>
      <c r="AH10863" s="153"/>
      <c r="AI10863" t="s">
        <v>201</v>
      </c>
      <c r="AJ10863" t="s">
        <v>17878</v>
      </c>
      <c r="AK10863" s="9" t="str">
        <f>VLOOKUP(Y10863,zdroj!D:AJ,33,0)</f>
        <v>katB</v>
      </c>
    </row>
    <row r="10864" spans="8:37" x14ac:dyDescent="0.25">
      <c r="H10864" s="8"/>
      <c r="I10864" s="8"/>
      <c r="N10864" s="23"/>
      <c r="O10864" s="24"/>
      <c r="P10864" s="19"/>
      <c r="Q10864" s="19"/>
      <c r="R10864" s="19"/>
      <c r="U10864" s="27"/>
      <c r="Y10864" s="9" t="s">
        <v>666</v>
      </c>
      <c r="Z10864" s="9" t="s">
        <v>462</v>
      </c>
      <c r="AA10864" s="9" t="s">
        <v>198</v>
      </c>
      <c r="AB10864" s="9">
        <v>84141174</v>
      </c>
      <c r="AC10864" s="9" t="s">
        <v>11638</v>
      </c>
      <c r="AD10864" s="9" t="s">
        <v>231</v>
      </c>
      <c r="AE10864" s="5">
        <f t="shared" si="360"/>
        <v>0</v>
      </c>
      <c r="AF10864" s="5" t="str">
        <f t="shared" si="361"/>
        <v>katB</v>
      </c>
      <c r="AG10864" s="153"/>
      <c r="AH10864" s="153"/>
      <c r="AI10864" t="s">
        <v>201</v>
      </c>
      <c r="AJ10864" t="s">
        <v>17878</v>
      </c>
      <c r="AK10864" s="9" t="str">
        <f>VLOOKUP(Y10864,zdroj!D:AJ,33,0)</f>
        <v>katB</v>
      </c>
    </row>
    <row r="10865" spans="8:37" x14ac:dyDescent="0.25">
      <c r="H10865" s="8"/>
      <c r="I10865" s="8"/>
      <c r="N10865" s="23"/>
      <c r="O10865" s="24"/>
      <c r="P10865" s="19"/>
      <c r="Q10865" s="19"/>
      <c r="R10865" s="19"/>
      <c r="U10865" s="27"/>
      <c r="Y10865" s="9" t="s">
        <v>666</v>
      </c>
      <c r="Z10865" s="9" t="s">
        <v>462</v>
      </c>
      <c r="AA10865" s="9" t="s">
        <v>198</v>
      </c>
      <c r="AB10865" s="9">
        <v>5860610</v>
      </c>
      <c r="AC10865" s="9" t="s">
        <v>11639</v>
      </c>
      <c r="AD10865" s="9" t="s">
        <v>231</v>
      </c>
      <c r="AE10865" s="5">
        <f t="shared" si="360"/>
        <v>0</v>
      </c>
      <c r="AF10865" s="5" t="str">
        <f t="shared" si="361"/>
        <v>katB</v>
      </c>
      <c r="AG10865" s="153"/>
      <c r="AH10865" s="153"/>
      <c r="AI10865" t="s">
        <v>201</v>
      </c>
      <c r="AJ10865" t="s">
        <v>17878</v>
      </c>
      <c r="AK10865" s="9" t="str">
        <f>VLOOKUP(Y10865,zdroj!D:AJ,33,0)</f>
        <v>katB</v>
      </c>
    </row>
    <row r="10866" spans="8:37" x14ac:dyDescent="0.25">
      <c r="H10866" s="8"/>
      <c r="I10866" s="8"/>
      <c r="N10866" s="23"/>
      <c r="O10866" s="24"/>
      <c r="P10866" s="19"/>
      <c r="Q10866" s="19"/>
      <c r="R10866" s="19"/>
      <c r="U10866" s="27"/>
      <c r="Y10866" s="9" t="s">
        <v>666</v>
      </c>
      <c r="Z10866" s="9" t="s">
        <v>462</v>
      </c>
      <c r="AA10866" s="9" t="s">
        <v>198</v>
      </c>
      <c r="AB10866" s="9">
        <v>25129040</v>
      </c>
      <c r="AC10866" s="9" t="s">
        <v>11640</v>
      </c>
      <c r="AD10866" s="9" t="s">
        <v>231</v>
      </c>
      <c r="AE10866" s="5">
        <f t="shared" si="360"/>
        <v>0</v>
      </c>
      <c r="AF10866" s="5" t="str">
        <f t="shared" si="361"/>
        <v>katB</v>
      </c>
      <c r="AG10866" s="153"/>
      <c r="AH10866" s="153"/>
      <c r="AI10866" t="s">
        <v>201</v>
      </c>
      <c r="AJ10866" t="s">
        <v>17878</v>
      </c>
      <c r="AK10866" s="9" t="str">
        <f>VLOOKUP(Y10866,zdroj!D:AJ,33,0)</f>
        <v>katB</v>
      </c>
    </row>
    <row r="10867" spans="8:37" x14ac:dyDescent="0.25">
      <c r="H10867" s="8"/>
      <c r="I10867" s="8"/>
      <c r="N10867" s="23"/>
      <c r="O10867" s="24"/>
      <c r="P10867" s="19"/>
      <c r="Q10867" s="19"/>
      <c r="R10867" s="19"/>
      <c r="U10867" s="27"/>
      <c r="Y10867" s="9" t="s">
        <v>666</v>
      </c>
      <c r="Z10867" s="9" t="s">
        <v>462</v>
      </c>
      <c r="AA10867" s="9" t="s">
        <v>198</v>
      </c>
      <c r="AB10867" s="9">
        <v>28426240</v>
      </c>
      <c r="AC10867" s="9" t="s">
        <v>11641</v>
      </c>
      <c r="AD10867" s="9" t="s">
        <v>231</v>
      </c>
      <c r="AE10867" s="5">
        <f t="shared" si="360"/>
        <v>0</v>
      </c>
      <c r="AF10867" s="5" t="str">
        <f t="shared" si="361"/>
        <v>katB</v>
      </c>
      <c r="AG10867" s="153"/>
      <c r="AH10867" s="153"/>
      <c r="AI10867" t="s">
        <v>201</v>
      </c>
      <c r="AJ10867" t="s">
        <v>17878</v>
      </c>
      <c r="AK10867" s="9" t="str">
        <f>VLOOKUP(Y10867,zdroj!D:AJ,33,0)</f>
        <v>katB</v>
      </c>
    </row>
    <row r="10868" spans="8:37" x14ac:dyDescent="0.25">
      <c r="H10868" s="8"/>
      <c r="I10868" s="8"/>
      <c r="N10868" s="23"/>
      <c r="O10868" s="24"/>
      <c r="P10868" s="19"/>
      <c r="Q10868" s="19"/>
      <c r="R10868" s="19"/>
      <c r="U10868" s="27"/>
      <c r="Y10868" s="9" t="s">
        <v>666</v>
      </c>
      <c r="Z10868" s="9" t="s">
        <v>462</v>
      </c>
      <c r="AA10868" s="9" t="s">
        <v>198</v>
      </c>
      <c r="AB10868" s="9">
        <v>28479530</v>
      </c>
      <c r="AC10868" s="9" t="s">
        <v>11642</v>
      </c>
      <c r="AD10868" s="9" t="s">
        <v>231</v>
      </c>
      <c r="AE10868" s="5">
        <f t="shared" si="360"/>
        <v>0</v>
      </c>
      <c r="AF10868" s="5" t="str">
        <f t="shared" si="361"/>
        <v>katB</v>
      </c>
      <c r="AG10868" s="153"/>
      <c r="AH10868" s="153"/>
      <c r="AI10868" t="s">
        <v>201</v>
      </c>
      <c r="AJ10868" t="s">
        <v>17878</v>
      </c>
      <c r="AK10868" s="9" t="str">
        <f>VLOOKUP(Y10868,zdroj!D:AJ,33,0)</f>
        <v>katB</v>
      </c>
    </row>
    <row r="10869" spans="8:37" x14ac:dyDescent="0.25">
      <c r="H10869" s="8"/>
      <c r="I10869" s="8"/>
      <c r="N10869" s="23"/>
      <c r="O10869" s="24"/>
      <c r="P10869" s="19"/>
      <c r="Q10869" s="19"/>
      <c r="R10869" s="19"/>
      <c r="U10869" s="27"/>
      <c r="Y10869" s="9" t="s">
        <v>666</v>
      </c>
      <c r="Z10869" s="9" t="s">
        <v>462</v>
      </c>
      <c r="AA10869" s="9" t="s">
        <v>198</v>
      </c>
      <c r="AB10869" s="9">
        <v>5856132</v>
      </c>
      <c r="AC10869" s="9" t="s">
        <v>11643</v>
      </c>
      <c r="AD10869" s="9" t="s">
        <v>231</v>
      </c>
      <c r="AE10869" s="5">
        <f t="shared" si="360"/>
        <v>0</v>
      </c>
      <c r="AF10869" s="5" t="str">
        <f t="shared" si="361"/>
        <v>katB</v>
      </c>
      <c r="AG10869" s="153"/>
      <c r="AH10869" s="153"/>
      <c r="AI10869" t="s">
        <v>201</v>
      </c>
      <c r="AJ10869" t="s">
        <v>17878</v>
      </c>
      <c r="AK10869" s="9" t="str">
        <f>VLOOKUP(Y10869,zdroj!D:AJ,33,0)</f>
        <v>katB</v>
      </c>
    </row>
    <row r="10870" spans="8:37" x14ac:dyDescent="0.25">
      <c r="H10870" s="8"/>
      <c r="I10870" s="8"/>
      <c r="N10870" s="23"/>
      <c r="O10870" s="24"/>
      <c r="P10870" s="19"/>
      <c r="Q10870" s="19"/>
      <c r="R10870" s="19"/>
      <c r="U10870" s="27"/>
      <c r="Y10870" s="9" t="s">
        <v>666</v>
      </c>
      <c r="Z10870" s="9" t="s">
        <v>462</v>
      </c>
      <c r="AA10870" s="9" t="s">
        <v>198</v>
      </c>
      <c r="AB10870" s="9">
        <v>5856167</v>
      </c>
      <c r="AC10870" s="9" t="s">
        <v>11644</v>
      </c>
      <c r="AD10870" s="9" t="s">
        <v>231</v>
      </c>
      <c r="AE10870" s="5">
        <f t="shared" si="360"/>
        <v>0</v>
      </c>
      <c r="AF10870" s="5" t="str">
        <f t="shared" si="361"/>
        <v>katB</v>
      </c>
      <c r="AG10870" s="153"/>
      <c r="AH10870" s="153"/>
      <c r="AI10870" t="s">
        <v>201</v>
      </c>
      <c r="AJ10870" t="s">
        <v>17878</v>
      </c>
      <c r="AK10870" s="9" t="str">
        <f>VLOOKUP(Y10870,zdroj!D:AJ,33,0)</f>
        <v>katB</v>
      </c>
    </row>
    <row r="10871" spans="8:37" x14ac:dyDescent="0.25">
      <c r="H10871" s="8"/>
      <c r="I10871" s="8"/>
      <c r="N10871" s="23"/>
      <c r="O10871" s="24"/>
      <c r="P10871" s="19"/>
      <c r="Q10871" s="19"/>
      <c r="R10871" s="19"/>
      <c r="U10871" s="27"/>
      <c r="Y10871" s="9" t="s">
        <v>666</v>
      </c>
      <c r="Z10871" s="9" t="s">
        <v>462</v>
      </c>
      <c r="AA10871" s="9" t="s">
        <v>198</v>
      </c>
      <c r="AB10871" s="9">
        <v>5856175</v>
      </c>
      <c r="AC10871" s="9" t="s">
        <v>11645</v>
      </c>
      <c r="AD10871" s="9" t="s">
        <v>231</v>
      </c>
      <c r="AE10871" s="5">
        <f t="shared" si="360"/>
        <v>0</v>
      </c>
      <c r="AF10871" s="5" t="str">
        <f t="shared" si="361"/>
        <v>katB</v>
      </c>
      <c r="AG10871" s="153"/>
      <c r="AH10871" s="153"/>
      <c r="AI10871" t="s">
        <v>201</v>
      </c>
      <c r="AJ10871" t="s">
        <v>17878</v>
      </c>
      <c r="AK10871" s="9" t="str">
        <f>VLOOKUP(Y10871,zdroj!D:AJ,33,0)</f>
        <v>katB</v>
      </c>
    </row>
    <row r="10872" spans="8:37" x14ac:dyDescent="0.25">
      <c r="H10872" s="8"/>
      <c r="I10872" s="8"/>
      <c r="N10872" s="23"/>
      <c r="O10872" s="24"/>
      <c r="P10872" s="19"/>
      <c r="Q10872" s="19"/>
      <c r="R10872" s="19"/>
      <c r="U10872" s="27"/>
      <c r="Y10872" s="9" t="s">
        <v>666</v>
      </c>
      <c r="Z10872" s="9" t="s">
        <v>462</v>
      </c>
      <c r="AA10872" s="9" t="s">
        <v>198</v>
      </c>
      <c r="AB10872" s="9">
        <v>5856191</v>
      </c>
      <c r="AC10872" s="9" t="s">
        <v>11646</v>
      </c>
      <c r="AD10872" s="9" t="s">
        <v>231</v>
      </c>
      <c r="AE10872" s="5">
        <f t="shared" si="360"/>
        <v>0</v>
      </c>
      <c r="AF10872" s="5" t="str">
        <f t="shared" si="361"/>
        <v>katB</v>
      </c>
      <c r="AG10872" s="153"/>
      <c r="AH10872" s="153"/>
      <c r="AI10872" t="s">
        <v>201</v>
      </c>
      <c r="AJ10872" t="s">
        <v>17878</v>
      </c>
      <c r="AK10872" s="9" t="str">
        <f>VLOOKUP(Y10872,zdroj!D:AJ,33,0)</f>
        <v>katB</v>
      </c>
    </row>
    <row r="10873" spans="8:37" x14ac:dyDescent="0.25">
      <c r="H10873" s="8"/>
      <c r="I10873" s="8"/>
      <c r="N10873" s="23"/>
      <c r="O10873" s="24"/>
      <c r="P10873" s="19"/>
      <c r="Q10873" s="19"/>
      <c r="R10873" s="19"/>
      <c r="U10873" s="27"/>
      <c r="Y10873" s="9" t="s">
        <v>666</v>
      </c>
      <c r="Z10873" s="9" t="s">
        <v>462</v>
      </c>
      <c r="AA10873" s="9" t="s">
        <v>198</v>
      </c>
      <c r="AB10873" s="9">
        <v>5856205</v>
      </c>
      <c r="AC10873" s="9" t="s">
        <v>11647</v>
      </c>
      <c r="AD10873" s="9" t="s">
        <v>231</v>
      </c>
      <c r="AE10873" s="5">
        <f t="shared" si="360"/>
        <v>0</v>
      </c>
      <c r="AF10873" s="5" t="str">
        <f t="shared" si="361"/>
        <v>katB</v>
      </c>
      <c r="AG10873" s="153"/>
      <c r="AH10873" s="153"/>
      <c r="AI10873" t="s">
        <v>201</v>
      </c>
      <c r="AJ10873" t="s">
        <v>17878</v>
      </c>
      <c r="AK10873" s="9" t="str">
        <f>VLOOKUP(Y10873,zdroj!D:AJ,33,0)</f>
        <v>katB</v>
      </c>
    </row>
    <row r="10874" spans="8:37" x14ac:dyDescent="0.25">
      <c r="H10874" s="8"/>
      <c r="I10874" s="8"/>
      <c r="N10874" s="23"/>
      <c r="O10874" s="24"/>
      <c r="P10874" s="19"/>
      <c r="Q10874" s="19"/>
      <c r="R10874" s="19"/>
      <c r="U10874" s="27"/>
      <c r="Y10874" s="9" t="s">
        <v>666</v>
      </c>
      <c r="Z10874" s="9" t="s">
        <v>462</v>
      </c>
      <c r="AA10874" s="9" t="s">
        <v>198</v>
      </c>
      <c r="AB10874" s="9">
        <v>5856248</v>
      </c>
      <c r="AC10874" s="9" t="s">
        <v>11648</v>
      </c>
      <c r="AD10874" s="9" t="s">
        <v>231</v>
      </c>
      <c r="AE10874" s="5">
        <f t="shared" si="360"/>
        <v>0</v>
      </c>
      <c r="AF10874" s="5" t="str">
        <f t="shared" si="361"/>
        <v>katB</v>
      </c>
      <c r="AG10874" s="153"/>
      <c r="AH10874" s="153"/>
      <c r="AI10874" t="s">
        <v>201</v>
      </c>
      <c r="AJ10874" t="s">
        <v>17878</v>
      </c>
      <c r="AK10874" s="9" t="str">
        <f>VLOOKUP(Y10874,zdroj!D:AJ,33,0)</f>
        <v>katB</v>
      </c>
    </row>
    <row r="10875" spans="8:37" x14ac:dyDescent="0.25">
      <c r="H10875" s="8"/>
      <c r="I10875" s="8"/>
      <c r="N10875" s="23"/>
      <c r="O10875" s="24"/>
      <c r="P10875" s="19"/>
      <c r="Q10875" s="19"/>
      <c r="R10875" s="19"/>
      <c r="U10875" s="27"/>
      <c r="Y10875" s="9" t="s">
        <v>666</v>
      </c>
      <c r="Z10875" s="9" t="s">
        <v>462</v>
      </c>
      <c r="AA10875" s="9" t="s">
        <v>198</v>
      </c>
      <c r="AB10875" s="9">
        <v>5856264</v>
      </c>
      <c r="AC10875" s="9" t="s">
        <v>11649</v>
      </c>
      <c r="AD10875" s="9" t="s">
        <v>231</v>
      </c>
      <c r="AE10875" s="5">
        <f t="shared" si="360"/>
        <v>0</v>
      </c>
      <c r="AF10875" s="5" t="str">
        <f t="shared" si="361"/>
        <v>katB</v>
      </c>
      <c r="AG10875" s="153"/>
      <c r="AH10875" s="153"/>
      <c r="AI10875" t="s">
        <v>201</v>
      </c>
      <c r="AJ10875" t="s">
        <v>17878</v>
      </c>
      <c r="AK10875" s="9" t="str">
        <f>VLOOKUP(Y10875,zdroj!D:AJ,33,0)</f>
        <v>katB</v>
      </c>
    </row>
    <row r="10876" spans="8:37" x14ac:dyDescent="0.25">
      <c r="H10876" s="8"/>
      <c r="I10876" s="8"/>
      <c r="N10876" s="23"/>
      <c r="O10876" s="24"/>
      <c r="P10876" s="19"/>
      <c r="Q10876" s="19"/>
      <c r="R10876" s="19"/>
      <c r="U10876" s="27"/>
      <c r="Y10876" s="9" t="s">
        <v>666</v>
      </c>
      <c r="Z10876" s="9" t="s">
        <v>462</v>
      </c>
      <c r="AA10876" s="9" t="s">
        <v>198</v>
      </c>
      <c r="AB10876" s="9">
        <v>5856604</v>
      </c>
      <c r="AC10876" s="9" t="s">
        <v>11650</v>
      </c>
      <c r="AD10876" s="9" t="s">
        <v>231</v>
      </c>
      <c r="AE10876" s="5">
        <f t="shared" si="360"/>
        <v>0</v>
      </c>
      <c r="AF10876" s="5" t="str">
        <f t="shared" si="361"/>
        <v>katB</v>
      </c>
      <c r="AG10876" s="153"/>
      <c r="AH10876" s="153"/>
      <c r="AI10876" t="s">
        <v>201</v>
      </c>
      <c r="AJ10876" t="s">
        <v>17878</v>
      </c>
      <c r="AK10876" s="9" t="str">
        <f>VLOOKUP(Y10876,zdroj!D:AJ,33,0)</f>
        <v>katB</v>
      </c>
    </row>
    <row r="10877" spans="8:37" x14ac:dyDescent="0.25">
      <c r="H10877" s="8"/>
      <c r="I10877" s="8"/>
      <c r="N10877" s="23"/>
      <c r="O10877" s="24"/>
      <c r="P10877" s="19"/>
      <c r="Q10877" s="19"/>
      <c r="R10877" s="19"/>
      <c r="U10877" s="27"/>
      <c r="Y10877" s="9" t="s">
        <v>666</v>
      </c>
      <c r="Z10877" s="9" t="s">
        <v>462</v>
      </c>
      <c r="AA10877" s="9" t="s">
        <v>198</v>
      </c>
      <c r="AB10877" s="9">
        <v>5856612</v>
      </c>
      <c r="AC10877" s="9" t="s">
        <v>11651</v>
      </c>
      <c r="AD10877" s="9" t="s">
        <v>231</v>
      </c>
      <c r="AE10877" s="5">
        <f t="shared" si="360"/>
        <v>0</v>
      </c>
      <c r="AF10877" s="5" t="str">
        <f t="shared" si="361"/>
        <v>katB</v>
      </c>
      <c r="AG10877" s="153"/>
      <c r="AH10877" s="153"/>
      <c r="AI10877" t="s">
        <v>201</v>
      </c>
      <c r="AJ10877" t="s">
        <v>17878</v>
      </c>
      <c r="AK10877" s="9" t="str">
        <f>VLOOKUP(Y10877,zdroj!D:AJ,33,0)</f>
        <v>katB</v>
      </c>
    </row>
    <row r="10878" spans="8:37" x14ac:dyDescent="0.25">
      <c r="H10878" s="8"/>
      <c r="I10878" s="8"/>
      <c r="N10878" s="23"/>
      <c r="O10878" s="24"/>
      <c r="P10878" s="19"/>
      <c r="Q10878" s="19"/>
      <c r="R10878" s="19"/>
      <c r="U10878" s="27"/>
      <c r="Y10878" s="9" t="s">
        <v>666</v>
      </c>
      <c r="Z10878" s="9" t="s">
        <v>462</v>
      </c>
      <c r="AA10878" s="9" t="s">
        <v>198</v>
      </c>
      <c r="AB10878" s="9">
        <v>28154894</v>
      </c>
      <c r="AC10878" s="9" t="s">
        <v>11652</v>
      </c>
      <c r="AD10878" s="9" t="s">
        <v>231</v>
      </c>
      <c r="AE10878" s="5">
        <f t="shared" si="360"/>
        <v>0</v>
      </c>
      <c r="AF10878" s="5" t="str">
        <f t="shared" si="361"/>
        <v>katB</v>
      </c>
      <c r="AG10878" s="153"/>
      <c r="AH10878" s="153"/>
      <c r="AI10878" t="s">
        <v>195</v>
      </c>
      <c r="AJ10878" t="s">
        <v>340</v>
      </c>
      <c r="AK10878" s="9" t="str">
        <f>VLOOKUP(Y10878,zdroj!D:AJ,33,0)</f>
        <v>katB</v>
      </c>
    </row>
    <row r="10879" spans="8:37" x14ac:dyDescent="0.25">
      <c r="H10879" s="8"/>
      <c r="I10879" s="8"/>
      <c r="N10879" s="23"/>
      <c r="O10879" s="24"/>
      <c r="P10879" s="19"/>
      <c r="Q10879" s="19"/>
      <c r="R10879" s="19"/>
      <c r="U10879" s="27"/>
      <c r="Y10879" s="9" t="s">
        <v>666</v>
      </c>
      <c r="Z10879" s="9" t="s">
        <v>462</v>
      </c>
      <c r="AA10879" s="9" t="s">
        <v>198</v>
      </c>
      <c r="AB10879" s="9">
        <v>5860237</v>
      </c>
      <c r="AC10879" s="9" t="s">
        <v>11653</v>
      </c>
      <c r="AD10879" s="9" t="s">
        <v>800</v>
      </c>
      <c r="AE10879" s="5">
        <f t="shared" si="360"/>
        <v>0</v>
      </c>
      <c r="AF10879" s="5" t="str">
        <f t="shared" si="361"/>
        <v>Pokryto</v>
      </c>
      <c r="AG10879" s="153"/>
      <c r="AH10879" s="153"/>
      <c r="AI10879" t="s">
        <v>201</v>
      </c>
      <c r="AJ10879" t="s">
        <v>800</v>
      </c>
      <c r="AK10879" s="9" t="str">
        <f>VLOOKUP(Y10879,zdroj!D:AJ,33,0)</f>
        <v>katB</v>
      </c>
    </row>
    <row r="10880" spans="8:37" x14ac:dyDescent="0.25">
      <c r="H10880" s="8"/>
      <c r="I10880" s="8"/>
      <c r="N10880" s="23"/>
      <c r="O10880" s="24"/>
      <c r="P10880" s="19"/>
      <c r="Q10880" s="19"/>
      <c r="R10880" s="19"/>
      <c r="U10880" s="27"/>
      <c r="Y10880" s="9" t="s">
        <v>666</v>
      </c>
      <c r="Z10880" s="9" t="s">
        <v>462</v>
      </c>
      <c r="AA10880" s="9" t="s">
        <v>198</v>
      </c>
      <c r="AB10880" s="9">
        <v>25737899</v>
      </c>
      <c r="AC10880" s="9" t="s">
        <v>11654</v>
      </c>
      <c r="AD10880" s="9" t="s">
        <v>231</v>
      </c>
      <c r="AE10880" s="5">
        <f t="shared" si="360"/>
        <v>0</v>
      </c>
      <c r="AF10880" s="5" t="str">
        <f t="shared" si="361"/>
        <v>katB</v>
      </c>
      <c r="AG10880" s="153"/>
      <c r="AH10880" s="153"/>
      <c r="AI10880" t="s">
        <v>201</v>
      </c>
      <c r="AJ10880" t="s">
        <v>17878</v>
      </c>
      <c r="AK10880" s="9" t="str">
        <f>VLOOKUP(Y10880,zdroj!D:AJ,33,0)</f>
        <v>katB</v>
      </c>
    </row>
    <row r="10881" spans="8:37" x14ac:dyDescent="0.25">
      <c r="H10881" s="8"/>
      <c r="I10881" s="8"/>
      <c r="N10881" s="23"/>
      <c r="O10881" s="24"/>
      <c r="P10881" s="19"/>
      <c r="Q10881" s="19"/>
      <c r="R10881" s="19"/>
      <c r="U10881" s="27"/>
      <c r="Y10881" s="9" t="s">
        <v>666</v>
      </c>
      <c r="Z10881" s="9" t="s">
        <v>462</v>
      </c>
      <c r="AA10881" s="9" t="s">
        <v>198</v>
      </c>
      <c r="AB10881" s="9">
        <v>30107725</v>
      </c>
      <c r="AC10881" s="9" t="s">
        <v>11655</v>
      </c>
      <c r="AD10881" s="9" t="s">
        <v>231</v>
      </c>
      <c r="AE10881" s="5">
        <f t="shared" si="360"/>
        <v>0</v>
      </c>
      <c r="AF10881" s="5" t="str">
        <f t="shared" si="361"/>
        <v>katB</v>
      </c>
      <c r="AG10881" s="153"/>
      <c r="AH10881" s="153"/>
      <c r="AI10881" t="s">
        <v>201</v>
      </c>
      <c r="AJ10881" t="s">
        <v>17878</v>
      </c>
      <c r="AK10881" s="9" t="str">
        <f>VLOOKUP(Y10881,zdroj!D:AJ,33,0)</f>
        <v>katB</v>
      </c>
    </row>
    <row r="10882" spans="8:37" x14ac:dyDescent="0.25">
      <c r="H10882" s="8"/>
      <c r="I10882" s="8"/>
      <c r="N10882" s="23"/>
      <c r="O10882" s="24"/>
      <c r="P10882" s="19"/>
      <c r="Q10882" s="19"/>
      <c r="R10882" s="19"/>
      <c r="U10882" s="27"/>
      <c r="Y10882" s="9" t="s">
        <v>666</v>
      </c>
      <c r="Z10882" s="9" t="s">
        <v>462</v>
      </c>
      <c r="AA10882" s="9" t="s">
        <v>198</v>
      </c>
      <c r="AB10882" s="9">
        <v>5859476</v>
      </c>
      <c r="AC10882" s="9" t="s">
        <v>11656</v>
      </c>
      <c r="AD10882" s="9" t="s">
        <v>231</v>
      </c>
      <c r="AE10882" s="5">
        <f t="shared" si="360"/>
        <v>0</v>
      </c>
      <c r="AF10882" s="5" t="str">
        <f t="shared" si="361"/>
        <v>katB</v>
      </c>
      <c r="AG10882" s="153"/>
      <c r="AH10882" s="153"/>
      <c r="AI10882" t="s">
        <v>201</v>
      </c>
      <c r="AJ10882" t="s">
        <v>17878</v>
      </c>
      <c r="AK10882" s="9" t="str">
        <f>VLOOKUP(Y10882,zdroj!D:AJ,33,0)</f>
        <v>katB</v>
      </c>
    </row>
    <row r="10883" spans="8:37" x14ac:dyDescent="0.25">
      <c r="H10883" s="8"/>
      <c r="I10883" s="8"/>
      <c r="N10883" s="23"/>
      <c r="O10883" s="24"/>
      <c r="P10883" s="19"/>
      <c r="Q10883" s="19"/>
      <c r="R10883" s="19"/>
      <c r="U10883" s="27"/>
      <c r="Y10883" s="9" t="s">
        <v>666</v>
      </c>
      <c r="Z10883" s="9" t="s">
        <v>462</v>
      </c>
      <c r="AA10883" s="9" t="s">
        <v>198</v>
      </c>
      <c r="AB10883" s="9">
        <v>28240260</v>
      </c>
      <c r="AC10883" s="9" t="s">
        <v>11657</v>
      </c>
      <c r="AD10883" s="9" t="s">
        <v>231</v>
      </c>
      <c r="AE10883" s="5">
        <f t="shared" si="360"/>
        <v>0</v>
      </c>
      <c r="AF10883" s="5" t="str">
        <f t="shared" si="361"/>
        <v>katB</v>
      </c>
      <c r="AG10883" s="153"/>
      <c r="AH10883" s="153"/>
      <c r="AI10883" t="s">
        <v>195</v>
      </c>
      <c r="AJ10883" t="s">
        <v>340</v>
      </c>
      <c r="AK10883" s="9" t="str">
        <f>VLOOKUP(Y10883,zdroj!D:AJ,33,0)</f>
        <v>katB</v>
      </c>
    </row>
    <row r="10884" spans="8:37" x14ac:dyDescent="0.25">
      <c r="H10884" s="8"/>
      <c r="I10884" s="8"/>
      <c r="N10884" s="23"/>
      <c r="O10884" s="24"/>
      <c r="P10884" s="19"/>
      <c r="Q10884" s="19"/>
      <c r="R10884" s="19"/>
      <c r="U10884" s="27"/>
      <c r="Y10884" s="9" t="s">
        <v>666</v>
      </c>
      <c r="Z10884" s="9" t="s">
        <v>462</v>
      </c>
      <c r="AA10884" s="9" t="s">
        <v>198</v>
      </c>
      <c r="AB10884" s="9">
        <v>5860059</v>
      </c>
      <c r="AC10884" s="9" t="s">
        <v>11658</v>
      </c>
      <c r="AD10884" s="9" t="s">
        <v>231</v>
      </c>
      <c r="AE10884" s="5">
        <f t="shared" si="360"/>
        <v>0</v>
      </c>
      <c r="AF10884" s="5" t="str">
        <f t="shared" si="361"/>
        <v>katB</v>
      </c>
      <c r="AG10884" s="153"/>
      <c r="AH10884" s="153"/>
      <c r="AI10884" t="s">
        <v>201</v>
      </c>
      <c r="AJ10884" t="s">
        <v>17878</v>
      </c>
      <c r="AK10884" s="9" t="str">
        <f>VLOOKUP(Y10884,zdroj!D:AJ,33,0)</f>
        <v>katB</v>
      </c>
    </row>
    <row r="10885" spans="8:37" x14ac:dyDescent="0.25">
      <c r="H10885" s="8"/>
      <c r="I10885" s="8"/>
      <c r="N10885" s="23"/>
      <c r="O10885" s="24"/>
      <c r="P10885" s="19"/>
      <c r="Q10885" s="19"/>
      <c r="R10885" s="19"/>
      <c r="U10885" s="27"/>
      <c r="Y10885" s="9" t="s">
        <v>666</v>
      </c>
      <c r="Z10885" s="9" t="s">
        <v>462</v>
      </c>
      <c r="AA10885" s="9" t="s">
        <v>198</v>
      </c>
      <c r="AB10885" s="9">
        <v>5855888</v>
      </c>
      <c r="AC10885" s="9" t="s">
        <v>11659</v>
      </c>
      <c r="AD10885" s="9" t="s">
        <v>231</v>
      </c>
      <c r="AE10885" s="5">
        <f t="shared" si="360"/>
        <v>0</v>
      </c>
      <c r="AF10885" s="5" t="str">
        <f t="shared" si="361"/>
        <v>katB</v>
      </c>
      <c r="AG10885" s="153"/>
      <c r="AH10885" s="153"/>
      <c r="AI10885" t="s">
        <v>201</v>
      </c>
      <c r="AJ10885" t="s">
        <v>17878</v>
      </c>
      <c r="AK10885" s="9" t="str">
        <f>VLOOKUP(Y10885,zdroj!D:AJ,33,0)</f>
        <v>katB</v>
      </c>
    </row>
    <row r="10886" spans="8:37" x14ac:dyDescent="0.25">
      <c r="H10886" s="8"/>
      <c r="I10886" s="8"/>
      <c r="N10886" s="23"/>
      <c r="O10886" s="24"/>
      <c r="P10886" s="19"/>
      <c r="Q10886" s="19"/>
      <c r="R10886" s="19"/>
      <c r="U10886" s="27"/>
      <c r="Y10886" s="9" t="s">
        <v>666</v>
      </c>
      <c r="Z10886" s="9" t="s">
        <v>462</v>
      </c>
      <c r="AA10886" s="9" t="s">
        <v>198</v>
      </c>
      <c r="AB10886" s="9">
        <v>5856396</v>
      </c>
      <c r="AC10886" s="9" t="s">
        <v>11660</v>
      </c>
      <c r="AD10886" s="9" t="s">
        <v>231</v>
      </c>
      <c r="AE10886" s="5">
        <f t="shared" si="360"/>
        <v>0</v>
      </c>
      <c r="AF10886" s="5" t="str">
        <f t="shared" si="361"/>
        <v>katB</v>
      </c>
      <c r="AG10886" s="153"/>
      <c r="AH10886" s="153"/>
      <c r="AI10886" t="s">
        <v>201</v>
      </c>
      <c r="AJ10886" t="s">
        <v>17878</v>
      </c>
      <c r="AK10886" s="9" t="str">
        <f>VLOOKUP(Y10886,zdroj!D:AJ,33,0)</f>
        <v>katB</v>
      </c>
    </row>
    <row r="10887" spans="8:37" x14ac:dyDescent="0.25">
      <c r="H10887" s="8"/>
      <c r="I10887" s="8"/>
      <c r="N10887" s="23"/>
      <c r="O10887" s="24"/>
      <c r="P10887" s="19"/>
      <c r="Q10887" s="19"/>
      <c r="R10887" s="19"/>
      <c r="U10887" s="27"/>
      <c r="Y10887" s="9" t="s">
        <v>666</v>
      </c>
      <c r="Z10887" s="9" t="s">
        <v>462</v>
      </c>
      <c r="AA10887" s="9" t="s">
        <v>198</v>
      </c>
      <c r="AB10887" s="9">
        <v>5856442</v>
      </c>
      <c r="AC10887" s="9" t="s">
        <v>11661</v>
      </c>
      <c r="AD10887" s="9" t="s">
        <v>231</v>
      </c>
      <c r="AE10887" s="5">
        <f t="shared" si="360"/>
        <v>0</v>
      </c>
      <c r="AF10887" s="5" t="str">
        <f t="shared" si="361"/>
        <v>katB</v>
      </c>
      <c r="AG10887" s="153"/>
      <c r="AH10887" s="153"/>
      <c r="AI10887" t="s">
        <v>201</v>
      </c>
      <c r="AJ10887" t="s">
        <v>17878</v>
      </c>
      <c r="AK10887" s="9" t="str">
        <f>VLOOKUP(Y10887,zdroj!D:AJ,33,0)</f>
        <v>katB</v>
      </c>
    </row>
    <row r="10888" spans="8:37" x14ac:dyDescent="0.25">
      <c r="H10888" s="8"/>
      <c r="I10888" s="8"/>
      <c r="N10888" s="23"/>
      <c r="O10888" s="24"/>
      <c r="P10888" s="19"/>
      <c r="Q10888" s="19"/>
      <c r="R10888" s="19"/>
      <c r="U10888" s="27"/>
      <c r="Y10888" s="9" t="s">
        <v>666</v>
      </c>
      <c r="Z10888" s="9" t="s">
        <v>462</v>
      </c>
      <c r="AA10888" s="9" t="s">
        <v>198</v>
      </c>
      <c r="AB10888" s="9">
        <v>5860563</v>
      </c>
      <c r="AC10888" s="9" t="s">
        <v>11662</v>
      </c>
      <c r="AD10888" s="9" t="s">
        <v>231</v>
      </c>
      <c r="AE10888" s="5">
        <f t="shared" si="360"/>
        <v>0</v>
      </c>
      <c r="AF10888" s="5" t="str">
        <f t="shared" si="361"/>
        <v>katB</v>
      </c>
      <c r="AG10888" s="153"/>
      <c r="AH10888" s="153"/>
      <c r="AI10888" t="s">
        <v>201</v>
      </c>
      <c r="AJ10888" t="s">
        <v>17878</v>
      </c>
      <c r="AK10888" s="9" t="str">
        <f>VLOOKUP(Y10888,zdroj!D:AJ,33,0)</f>
        <v>katB</v>
      </c>
    </row>
    <row r="10889" spans="8:37" x14ac:dyDescent="0.25">
      <c r="H10889" s="8"/>
      <c r="I10889" s="8"/>
      <c r="N10889" s="23"/>
      <c r="O10889" s="24"/>
      <c r="P10889" s="19"/>
      <c r="Q10889" s="19"/>
      <c r="R10889" s="19"/>
      <c r="U10889" s="27"/>
      <c r="Y10889" s="9" t="s">
        <v>666</v>
      </c>
      <c r="Z10889" s="9" t="s">
        <v>462</v>
      </c>
      <c r="AA10889" s="9" t="s">
        <v>198</v>
      </c>
      <c r="AB10889" s="9">
        <v>25797158</v>
      </c>
      <c r="AC10889" s="9" t="s">
        <v>11663</v>
      </c>
      <c r="AD10889" s="9" t="s">
        <v>231</v>
      </c>
      <c r="AE10889" s="5">
        <f t="shared" si="360"/>
        <v>0</v>
      </c>
      <c r="AF10889" s="5" t="str">
        <f t="shared" si="361"/>
        <v>katB</v>
      </c>
      <c r="AG10889" s="153"/>
      <c r="AH10889" s="153"/>
      <c r="AI10889" t="s">
        <v>195</v>
      </c>
      <c r="AJ10889" t="s">
        <v>340</v>
      </c>
      <c r="AK10889" s="9" t="str">
        <f>VLOOKUP(Y10889,zdroj!D:AJ,33,0)</f>
        <v>katB</v>
      </c>
    </row>
    <row r="10890" spans="8:37" x14ac:dyDescent="0.25">
      <c r="H10890" s="8"/>
      <c r="I10890" s="8"/>
      <c r="N10890" s="23"/>
      <c r="O10890" s="24"/>
      <c r="P10890" s="19"/>
      <c r="Q10890" s="19"/>
      <c r="R10890" s="19"/>
      <c r="U10890" s="27"/>
      <c r="Y10890" s="9" t="s">
        <v>666</v>
      </c>
      <c r="Z10890" s="9" t="s">
        <v>462</v>
      </c>
      <c r="AA10890" s="9" t="s">
        <v>198</v>
      </c>
      <c r="AB10890" s="9">
        <v>5858593</v>
      </c>
      <c r="AC10890" s="9" t="s">
        <v>11664</v>
      </c>
      <c r="AD10890" s="9" t="s">
        <v>800</v>
      </c>
      <c r="AE10890" s="5">
        <f t="shared" ref="AE10890:AE10953" si="362">VLOOKUP(Y10890,K:T,10,0)</f>
        <v>0</v>
      </c>
      <c r="AF10890" s="5" t="str">
        <f t="shared" ref="AF10890:AF10953" si="363">IF(AE10890="A",IF(AD10890="katA","katB",AD10890),AD10890)</f>
        <v>Pokryto</v>
      </c>
      <c r="AG10890" s="153"/>
      <c r="AH10890" s="153"/>
      <c r="AI10890" t="s">
        <v>201</v>
      </c>
      <c r="AJ10890" t="s">
        <v>800</v>
      </c>
      <c r="AK10890" s="9" t="str">
        <f>VLOOKUP(Y10890,zdroj!D:AJ,33,0)</f>
        <v>katB</v>
      </c>
    </row>
    <row r="10891" spans="8:37" x14ac:dyDescent="0.25">
      <c r="H10891" s="8"/>
      <c r="I10891" s="8"/>
      <c r="N10891" s="23"/>
      <c r="O10891" s="24"/>
      <c r="P10891" s="19"/>
      <c r="Q10891" s="19"/>
      <c r="R10891" s="19"/>
      <c r="U10891" s="27"/>
      <c r="Y10891" s="9" t="s">
        <v>666</v>
      </c>
      <c r="Z10891" s="9" t="s">
        <v>462</v>
      </c>
      <c r="AA10891" s="9" t="s">
        <v>198</v>
      </c>
      <c r="AB10891" s="9">
        <v>5858810</v>
      </c>
      <c r="AC10891" s="9" t="s">
        <v>11665</v>
      </c>
      <c r="AD10891" s="9" t="s">
        <v>800</v>
      </c>
      <c r="AE10891" s="5">
        <f t="shared" si="362"/>
        <v>0</v>
      </c>
      <c r="AF10891" s="5" t="str">
        <f t="shared" si="363"/>
        <v>Pokryto</v>
      </c>
      <c r="AG10891" s="153"/>
      <c r="AH10891" s="153"/>
      <c r="AI10891" t="s">
        <v>201</v>
      </c>
      <c r="AJ10891" t="s">
        <v>800</v>
      </c>
      <c r="AK10891" s="9" t="str">
        <f>VLOOKUP(Y10891,zdroj!D:AJ,33,0)</f>
        <v>katB</v>
      </c>
    </row>
    <row r="10892" spans="8:37" x14ac:dyDescent="0.25">
      <c r="H10892" s="8"/>
      <c r="I10892" s="8"/>
      <c r="N10892" s="23"/>
      <c r="O10892" s="24"/>
      <c r="P10892" s="19"/>
      <c r="Q10892" s="19"/>
      <c r="R10892" s="19"/>
      <c r="U10892" s="27"/>
      <c r="Y10892" s="9" t="s">
        <v>666</v>
      </c>
      <c r="Z10892" s="9" t="s">
        <v>462</v>
      </c>
      <c r="AA10892" s="9" t="s">
        <v>198</v>
      </c>
      <c r="AB10892" s="9">
        <v>5859069</v>
      </c>
      <c r="AC10892" s="9" t="s">
        <v>11666</v>
      </c>
      <c r="AD10892" s="9" t="s">
        <v>800</v>
      </c>
      <c r="AE10892" s="5">
        <f t="shared" si="362"/>
        <v>0</v>
      </c>
      <c r="AF10892" s="5" t="str">
        <f t="shared" si="363"/>
        <v>Pokryto</v>
      </c>
      <c r="AG10892" s="153"/>
      <c r="AH10892" s="153"/>
      <c r="AI10892" t="s">
        <v>201</v>
      </c>
      <c r="AJ10892" t="s">
        <v>800</v>
      </c>
      <c r="AK10892" s="9" t="str">
        <f>VLOOKUP(Y10892,zdroj!D:AJ,33,0)</f>
        <v>katB</v>
      </c>
    </row>
    <row r="10893" spans="8:37" x14ac:dyDescent="0.25">
      <c r="H10893" s="8"/>
      <c r="I10893" s="8"/>
      <c r="N10893" s="23"/>
      <c r="O10893" s="24"/>
      <c r="P10893" s="19"/>
      <c r="Q10893" s="19"/>
      <c r="R10893" s="19"/>
      <c r="U10893" s="27"/>
      <c r="Y10893" s="9" t="s">
        <v>666</v>
      </c>
      <c r="Z10893" s="9" t="s">
        <v>462</v>
      </c>
      <c r="AA10893" s="9" t="s">
        <v>198</v>
      </c>
      <c r="AB10893" s="9">
        <v>5859361</v>
      </c>
      <c r="AC10893" s="9" t="s">
        <v>11667</v>
      </c>
      <c r="AD10893" s="9" t="s">
        <v>800</v>
      </c>
      <c r="AE10893" s="5">
        <f t="shared" si="362"/>
        <v>0</v>
      </c>
      <c r="AF10893" s="5" t="str">
        <f t="shared" si="363"/>
        <v>Pokryto</v>
      </c>
      <c r="AG10893" s="153"/>
      <c r="AH10893" s="153"/>
      <c r="AI10893" t="s">
        <v>201</v>
      </c>
      <c r="AJ10893" t="s">
        <v>800</v>
      </c>
      <c r="AK10893" s="9" t="str">
        <f>VLOOKUP(Y10893,zdroj!D:AJ,33,0)</f>
        <v>katB</v>
      </c>
    </row>
    <row r="10894" spans="8:37" x14ac:dyDescent="0.25">
      <c r="H10894" s="8"/>
      <c r="I10894" s="8"/>
      <c r="N10894" s="23"/>
      <c r="O10894" s="24"/>
      <c r="P10894" s="19"/>
      <c r="Q10894" s="19"/>
      <c r="R10894" s="19"/>
      <c r="U10894" s="27"/>
      <c r="Y10894" s="9" t="s">
        <v>666</v>
      </c>
      <c r="Z10894" s="9" t="s">
        <v>462</v>
      </c>
      <c r="AA10894" s="9" t="s">
        <v>198</v>
      </c>
      <c r="AB10894" s="9">
        <v>5859522</v>
      </c>
      <c r="AC10894" s="9" t="s">
        <v>11668</v>
      </c>
      <c r="AD10894" s="9" t="s">
        <v>800</v>
      </c>
      <c r="AE10894" s="5">
        <f t="shared" si="362"/>
        <v>0</v>
      </c>
      <c r="AF10894" s="5" t="str">
        <f t="shared" si="363"/>
        <v>Pokryto</v>
      </c>
      <c r="AG10894" s="153"/>
      <c r="AH10894" s="153"/>
      <c r="AI10894" t="s">
        <v>201</v>
      </c>
      <c r="AJ10894" t="s">
        <v>800</v>
      </c>
      <c r="AK10894" s="9" t="str">
        <f>VLOOKUP(Y10894,zdroj!D:AJ,33,0)</f>
        <v>katB</v>
      </c>
    </row>
    <row r="10895" spans="8:37" x14ac:dyDescent="0.25">
      <c r="H10895" s="8"/>
      <c r="I10895" s="8"/>
      <c r="N10895" s="23"/>
      <c r="O10895" s="24"/>
      <c r="P10895" s="19"/>
      <c r="Q10895" s="19"/>
      <c r="R10895" s="19"/>
      <c r="U10895" s="27"/>
      <c r="Y10895" s="9" t="s">
        <v>666</v>
      </c>
      <c r="Z10895" s="9" t="s">
        <v>462</v>
      </c>
      <c r="AA10895" s="9" t="s">
        <v>198</v>
      </c>
      <c r="AB10895" s="9">
        <v>5859531</v>
      </c>
      <c r="AC10895" s="9" t="s">
        <v>11669</v>
      </c>
      <c r="AD10895" s="9" t="s">
        <v>800</v>
      </c>
      <c r="AE10895" s="5">
        <f t="shared" si="362"/>
        <v>0</v>
      </c>
      <c r="AF10895" s="5" t="str">
        <f t="shared" si="363"/>
        <v>Pokryto</v>
      </c>
      <c r="AG10895" s="153"/>
      <c r="AH10895" s="153"/>
      <c r="AI10895" t="s">
        <v>201</v>
      </c>
      <c r="AJ10895" t="s">
        <v>800</v>
      </c>
      <c r="AK10895" s="9" t="str">
        <f>VLOOKUP(Y10895,zdroj!D:AJ,33,0)</f>
        <v>katB</v>
      </c>
    </row>
    <row r="10896" spans="8:37" x14ac:dyDescent="0.25">
      <c r="H10896" s="8"/>
      <c r="I10896" s="8"/>
      <c r="N10896" s="23"/>
      <c r="O10896" s="24"/>
      <c r="P10896" s="19"/>
      <c r="Q10896" s="19"/>
      <c r="R10896" s="19"/>
      <c r="U10896" s="27"/>
      <c r="Y10896" s="9" t="s">
        <v>666</v>
      </c>
      <c r="Z10896" s="9" t="s">
        <v>462</v>
      </c>
      <c r="AA10896" s="9" t="s">
        <v>198</v>
      </c>
      <c r="AB10896" s="9">
        <v>5859557</v>
      </c>
      <c r="AC10896" s="9" t="s">
        <v>11670</v>
      </c>
      <c r="AD10896" s="9" t="s">
        <v>800</v>
      </c>
      <c r="AE10896" s="5">
        <f t="shared" si="362"/>
        <v>0</v>
      </c>
      <c r="AF10896" s="5" t="str">
        <f t="shared" si="363"/>
        <v>Pokryto</v>
      </c>
      <c r="AG10896" s="153"/>
      <c r="AH10896" s="153"/>
      <c r="AI10896" t="s">
        <v>201</v>
      </c>
      <c r="AJ10896" t="s">
        <v>800</v>
      </c>
      <c r="AK10896" s="9" t="str">
        <f>VLOOKUP(Y10896,zdroj!D:AJ,33,0)</f>
        <v>katB</v>
      </c>
    </row>
    <row r="10897" spans="8:37" x14ac:dyDescent="0.25">
      <c r="H10897" s="8"/>
      <c r="I10897" s="8"/>
      <c r="N10897" s="23"/>
      <c r="O10897" s="24"/>
      <c r="P10897" s="19"/>
      <c r="Q10897" s="19"/>
      <c r="R10897" s="19"/>
      <c r="U10897" s="27"/>
      <c r="Y10897" s="9" t="s">
        <v>666</v>
      </c>
      <c r="Z10897" s="9" t="s">
        <v>462</v>
      </c>
      <c r="AA10897" s="9" t="s">
        <v>198</v>
      </c>
      <c r="AB10897" s="9">
        <v>5859565</v>
      </c>
      <c r="AC10897" s="9" t="s">
        <v>11671</v>
      </c>
      <c r="AD10897" s="9" t="s">
        <v>800</v>
      </c>
      <c r="AE10897" s="5">
        <f t="shared" si="362"/>
        <v>0</v>
      </c>
      <c r="AF10897" s="5" t="str">
        <f t="shared" si="363"/>
        <v>Pokryto</v>
      </c>
      <c r="AG10897" s="153"/>
      <c r="AH10897" s="153"/>
      <c r="AI10897" t="s">
        <v>201</v>
      </c>
      <c r="AJ10897" t="s">
        <v>800</v>
      </c>
      <c r="AK10897" s="9" t="str">
        <f>VLOOKUP(Y10897,zdroj!D:AJ,33,0)</f>
        <v>katB</v>
      </c>
    </row>
    <row r="10898" spans="8:37" x14ac:dyDescent="0.25">
      <c r="H10898" s="8"/>
      <c r="I10898" s="8"/>
      <c r="N10898" s="23"/>
      <c r="O10898" s="24"/>
      <c r="P10898" s="19"/>
      <c r="Q10898" s="19"/>
      <c r="R10898" s="19"/>
      <c r="U10898" s="27"/>
      <c r="Y10898" s="9" t="s">
        <v>666</v>
      </c>
      <c r="Z10898" s="9" t="s">
        <v>462</v>
      </c>
      <c r="AA10898" s="9" t="s">
        <v>198</v>
      </c>
      <c r="AB10898" s="9">
        <v>5859611</v>
      </c>
      <c r="AC10898" s="9" t="s">
        <v>11672</v>
      </c>
      <c r="AD10898" s="9" t="s">
        <v>800</v>
      </c>
      <c r="AE10898" s="5">
        <f t="shared" si="362"/>
        <v>0</v>
      </c>
      <c r="AF10898" s="5" t="str">
        <f t="shared" si="363"/>
        <v>Pokryto</v>
      </c>
      <c r="AG10898" s="153"/>
      <c r="AH10898" s="153"/>
      <c r="AI10898" t="s">
        <v>201</v>
      </c>
      <c r="AJ10898" t="s">
        <v>800</v>
      </c>
      <c r="AK10898" s="9" t="str">
        <f>VLOOKUP(Y10898,zdroj!D:AJ,33,0)</f>
        <v>katB</v>
      </c>
    </row>
    <row r="10899" spans="8:37" x14ac:dyDescent="0.25">
      <c r="H10899" s="8"/>
      <c r="I10899" s="8"/>
      <c r="N10899" s="23"/>
      <c r="O10899" s="24"/>
      <c r="P10899" s="19"/>
      <c r="Q10899" s="19"/>
      <c r="R10899" s="19"/>
      <c r="U10899" s="27"/>
      <c r="Y10899" s="9" t="s">
        <v>666</v>
      </c>
      <c r="Z10899" s="9" t="s">
        <v>462</v>
      </c>
      <c r="AA10899" s="9" t="s">
        <v>198</v>
      </c>
      <c r="AB10899" s="9">
        <v>5859689</v>
      </c>
      <c r="AC10899" s="9" t="s">
        <v>11673</v>
      </c>
      <c r="AD10899" s="9" t="s">
        <v>800</v>
      </c>
      <c r="AE10899" s="5">
        <f t="shared" si="362"/>
        <v>0</v>
      </c>
      <c r="AF10899" s="5" t="str">
        <f t="shared" si="363"/>
        <v>Pokryto</v>
      </c>
      <c r="AG10899" s="153"/>
      <c r="AH10899" s="153"/>
      <c r="AI10899" t="s">
        <v>201</v>
      </c>
      <c r="AJ10899" t="s">
        <v>800</v>
      </c>
      <c r="AK10899" s="9" t="str">
        <f>VLOOKUP(Y10899,zdroj!D:AJ,33,0)</f>
        <v>katB</v>
      </c>
    </row>
    <row r="10900" spans="8:37" x14ac:dyDescent="0.25">
      <c r="H10900" s="8"/>
      <c r="I10900" s="8"/>
      <c r="N10900" s="23"/>
      <c r="O10900" s="24"/>
      <c r="P10900" s="19"/>
      <c r="Q10900" s="19"/>
      <c r="R10900" s="19"/>
      <c r="U10900" s="27"/>
      <c r="Y10900" s="9" t="s">
        <v>666</v>
      </c>
      <c r="Z10900" s="9" t="s">
        <v>462</v>
      </c>
      <c r="AA10900" s="9" t="s">
        <v>198</v>
      </c>
      <c r="AB10900" s="9">
        <v>5860075</v>
      </c>
      <c r="AC10900" s="9" t="s">
        <v>11674</v>
      </c>
      <c r="AD10900" s="9" t="s">
        <v>800</v>
      </c>
      <c r="AE10900" s="5">
        <f t="shared" si="362"/>
        <v>0</v>
      </c>
      <c r="AF10900" s="5" t="str">
        <f t="shared" si="363"/>
        <v>Pokryto</v>
      </c>
      <c r="AG10900" s="153"/>
      <c r="AH10900" s="153"/>
      <c r="AI10900" t="s">
        <v>201</v>
      </c>
      <c r="AJ10900" t="s">
        <v>800</v>
      </c>
      <c r="AK10900" s="9" t="str">
        <f>VLOOKUP(Y10900,zdroj!D:AJ,33,0)</f>
        <v>katB</v>
      </c>
    </row>
    <row r="10901" spans="8:37" x14ac:dyDescent="0.25">
      <c r="H10901" s="8"/>
      <c r="I10901" s="8"/>
      <c r="N10901" s="23"/>
      <c r="O10901" s="24"/>
      <c r="P10901" s="19"/>
      <c r="Q10901" s="19"/>
      <c r="R10901" s="19"/>
      <c r="U10901" s="27"/>
      <c r="Y10901" s="9" t="s">
        <v>666</v>
      </c>
      <c r="Z10901" s="9" t="s">
        <v>462</v>
      </c>
      <c r="AA10901" s="9" t="s">
        <v>198</v>
      </c>
      <c r="AB10901" s="9">
        <v>5860164</v>
      </c>
      <c r="AC10901" s="9" t="s">
        <v>11675</v>
      </c>
      <c r="AD10901" s="9" t="s">
        <v>800</v>
      </c>
      <c r="AE10901" s="5">
        <f t="shared" si="362"/>
        <v>0</v>
      </c>
      <c r="AF10901" s="5" t="str">
        <f t="shared" si="363"/>
        <v>Pokryto</v>
      </c>
      <c r="AG10901" s="153"/>
      <c r="AH10901" s="153"/>
      <c r="AI10901" t="s">
        <v>201</v>
      </c>
      <c r="AJ10901" t="s">
        <v>800</v>
      </c>
      <c r="AK10901" s="9" t="str">
        <f>VLOOKUP(Y10901,zdroj!D:AJ,33,0)</f>
        <v>katB</v>
      </c>
    </row>
    <row r="10902" spans="8:37" x14ac:dyDescent="0.25">
      <c r="H10902" s="8"/>
      <c r="I10902" s="8"/>
      <c r="N10902" s="23"/>
      <c r="O10902" s="24"/>
      <c r="P10902" s="19"/>
      <c r="Q10902" s="19"/>
      <c r="R10902" s="19"/>
      <c r="U10902" s="27"/>
      <c r="Y10902" s="9" t="s">
        <v>666</v>
      </c>
      <c r="Z10902" s="9" t="s">
        <v>462</v>
      </c>
      <c r="AA10902" s="9" t="s">
        <v>198</v>
      </c>
      <c r="AB10902" s="9">
        <v>5860172</v>
      </c>
      <c r="AC10902" s="9" t="s">
        <v>11676</v>
      </c>
      <c r="AD10902" s="9" t="s">
        <v>800</v>
      </c>
      <c r="AE10902" s="5">
        <f t="shared" si="362"/>
        <v>0</v>
      </c>
      <c r="AF10902" s="5" t="str">
        <f t="shared" si="363"/>
        <v>Pokryto</v>
      </c>
      <c r="AG10902" s="153"/>
      <c r="AH10902" s="153"/>
      <c r="AI10902" t="s">
        <v>201</v>
      </c>
      <c r="AJ10902" t="s">
        <v>800</v>
      </c>
      <c r="AK10902" s="9" t="str">
        <f>VLOOKUP(Y10902,zdroj!D:AJ,33,0)</f>
        <v>katB</v>
      </c>
    </row>
    <row r="10903" spans="8:37" x14ac:dyDescent="0.25">
      <c r="H10903" s="8"/>
      <c r="I10903" s="8"/>
      <c r="N10903" s="23"/>
      <c r="O10903" s="24"/>
      <c r="P10903" s="19"/>
      <c r="Q10903" s="19"/>
      <c r="R10903" s="19"/>
      <c r="U10903" s="27"/>
      <c r="Y10903" s="9" t="s">
        <v>666</v>
      </c>
      <c r="Z10903" s="9" t="s">
        <v>462</v>
      </c>
      <c r="AA10903" s="9" t="s">
        <v>198</v>
      </c>
      <c r="AB10903" s="9">
        <v>25422731</v>
      </c>
      <c r="AC10903" s="9" t="s">
        <v>11677</v>
      </c>
      <c r="AD10903" s="9" t="s">
        <v>800</v>
      </c>
      <c r="AE10903" s="5">
        <f t="shared" si="362"/>
        <v>0</v>
      </c>
      <c r="AF10903" s="5" t="str">
        <f t="shared" si="363"/>
        <v>Pokryto</v>
      </c>
      <c r="AG10903" s="153"/>
      <c r="AH10903" s="153"/>
      <c r="AI10903" t="s">
        <v>201</v>
      </c>
      <c r="AJ10903" t="s">
        <v>800</v>
      </c>
      <c r="AK10903" s="9" t="str">
        <f>VLOOKUP(Y10903,zdroj!D:AJ,33,0)</f>
        <v>katB</v>
      </c>
    </row>
    <row r="10904" spans="8:37" x14ac:dyDescent="0.25">
      <c r="H10904" s="8"/>
      <c r="I10904" s="8"/>
      <c r="N10904" s="23"/>
      <c r="O10904" s="24"/>
      <c r="P10904" s="19"/>
      <c r="Q10904" s="19"/>
      <c r="R10904" s="19"/>
      <c r="U10904" s="27"/>
      <c r="Y10904" s="9" t="s">
        <v>666</v>
      </c>
      <c r="Z10904" s="9" t="s">
        <v>462</v>
      </c>
      <c r="AA10904" s="9" t="s">
        <v>198</v>
      </c>
      <c r="AB10904" s="9">
        <v>26087090</v>
      </c>
      <c r="AC10904" s="9" t="s">
        <v>11678</v>
      </c>
      <c r="AD10904" s="9" t="s">
        <v>800</v>
      </c>
      <c r="AE10904" s="5">
        <f t="shared" si="362"/>
        <v>0</v>
      </c>
      <c r="AF10904" s="5" t="str">
        <f t="shared" si="363"/>
        <v>Pokryto</v>
      </c>
      <c r="AG10904" s="153"/>
      <c r="AH10904" s="153"/>
      <c r="AI10904" t="s">
        <v>201</v>
      </c>
      <c r="AJ10904" t="s">
        <v>800</v>
      </c>
      <c r="AK10904" s="9" t="str">
        <f>VLOOKUP(Y10904,zdroj!D:AJ,33,0)</f>
        <v>katB</v>
      </c>
    </row>
    <row r="10905" spans="8:37" x14ac:dyDescent="0.25">
      <c r="H10905" s="8"/>
      <c r="I10905" s="8"/>
      <c r="N10905" s="23"/>
      <c r="O10905" s="24"/>
      <c r="P10905" s="19"/>
      <c r="Q10905" s="19"/>
      <c r="R10905" s="19"/>
      <c r="U10905" s="27"/>
      <c r="Y10905" s="9" t="s">
        <v>666</v>
      </c>
      <c r="Z10905" s="9" t="s">
        <v>462</v>
      </c>
      <c r="AA10905" s="9" t="s">
        <v>198</v>
      </c>
      <c r="AB10905" s="9">
        <v>41302796</v>
      </c>
      <c r="AC10905" s="9" t="s">
        <v>11679</v>
      </c>
      <c r="AD10905" s="9" t="s">
        <v>231</v>
      </c>
      <c r="AE10905" s="5">
        <f t="shared" si="362"/>
        <v>0</v>
      </c>
      <c r="AF10905" s="5" t="str">
        <f t="shared" si="363"/>
        <v>katB</v>
      </c>
      <c r="AG10905" s="153"/>
      <c r="AH10905" s="153"/>
      <c r="AI10905" t="s">
        <v>201</v>
      </c>
      <c r="AJ10905" t="s">
        <v>17878</v>
      </c>
      <c r="AK10905" s="9" t="str">
        <f>VLOOKUP(Y10905,zdroj!D:AJ,33,0)</f>
        <v>katB</v>
      </c>
    </row>
    <row r="10906" spans="8:37" x14ac:dyDescent="0.25">
      <c r="H10906" s="8"/>
      <c r="I10906" s="8"/>
      <c r="N10906" s="23"/>
      <c r="O10906" s="24"/>
      <c r="P10906" s="19"/>
      <c r="Q10906" s="19"/>
      <c r="R10906" s="19"/>
      <c r="U10906" s="27"/>
      <c r="Y10906" s="9" t="s">
        <v>666</v>
      </c>
      <c r="Z10906" s="9" t="s">
        <v>462</v>
      </c>
      <c r="AA10906" s="9" t="s">
        <v>198</v>
      </c>
      <c r="AB10906" s="9">
        <v>41850521</v>
      </c>
      <c r="AC10906" s="9" t="s">
        <v>11680</v>
      </c>
      <c r="AD10906" s="9" t="s">
        <v>231</v>
      </c>
      <c r="AE10906" s="5">
        <f t="shared" si="362"/>
        <v>0</v>
      </c>
      <c r="AF10906" s="5" t="str">
        <f t="shared" si="363"/>
        <v>katB</v>
      </c>
      <c r="AG10906" s="153"/>
      <c r="AH10906" s="153"/>
      <c r="AI10906" t="s">
        <v>201</v>
      </c>
      <c r="AJ10906" t="s">
        <v>17878</v>
      </c>
      <c r="AK10906" s="9" t="str">
        <f>VLOOKUP(Y10906,zdroj!D:AJ,33,0)</f>
        <v>katB</v>
      </c>
    </row>
    <row r="10907" spans="8:37" x14ac:dyDescent="0.25">
      <c r="H10907" s="8"/>
      <c r="I10907" s="8"/>
      <c r="N10907" s="23"/>
      <c r="O10907" s="24"/>
      <c r="P10907" s="19"/>
      <c r="Q10907" s="19"/>
      <c r="R10907" s="19"/>
      <c r="U10907" s="27"/>
      <c r="Y10907" s="9" t="s">
        <v>666</v>
      </c>
      <c r="Z10907" s="9" t="s">
        <v>462</v>
      </c>
      <c r="AA10907" s="9" t="s">
        <v>198</v>
      </c>
      <c r="AB10907" s="9">
        <v>25265873</v>
      </c>
      <c r="AC10907" s="9" t="s">
        <v>11681</v>
      </c>
      <c r="AD10907" s="9" t="s">
        <v>231</v>
      </c>
      <c r="AE10907" s="5">
        <f t="shared" si="362"/>
        <v>0</v>
      </c>
      <c r="AF10907" s="5" t="str">
        <f t="shared" si="363"/>
        <v>katB</v>
      </c>
      <c r="AG10907" s="153"/>
      <c r="AH10907" s="153"/>
      <c r="AI10907" t="s">
        <v>201</v>
      </c>
      <c r="AJ10907" t="s">
        <v>17878</v>
      </c>
      <c r="AK10907" s="9" t="str">
        <f>VLOOKUP(Y10907,zdroj!D:AJ,33,0)</f>
        <v>katB</v>
      </c>
    </row>
    <row r="10908" spans="8:37" x14ac:dyDescent="0.25">
      <c r="H10908" s="8"/>
      <c r="I10908" s="8"/>
      <c r="N10908" s="23"/>
      <c r="O10908" s="24"/>
      <c r="P10908" s="19"/>
      <c r="Q10908" s="19"/>
      <c r="R10908" s="19"/>
      <c r="U10908" s="27"/>
      <c r="Y10908" s="9" t="s">
        <v>666</v>
      </c>
      <c r="Z10908" s="9" t="s">
        <v>462</v>
      </c>
      <c r="AA10908" s="9" t="s">
        <v>198</v>
      </c>
      <c r="AB10908" s="9">
        <v>5855918</v>
      </c>
      <c r="AC10908" s="9" t="s">
        <v>11682</v>
      </c>
      <c r="AD10908" s="9" t="s">
        <v>800</v>
      </c>
      <c r="AE10908" s="5">
        <f t="shared" si="362"/>
        <v>0</v>
      </c>
      <c r="AF10908" s="5" t="str">
        <f t="shared" si="363"/>
        <v>Pokryto</v>
      </c>
      <c r="AG10908" s="153"/>
      <c r="AH10908" s="153"/>
      <c r="AI10908" t="s">
        <v>17880</v>
      </c>
      <c r="AJ10908" t="s">
        <v>800</v>
      </c>
      <c r="AK10908" s="9" t="str">
        <f>VLOOKUP(Y10908,zdroj!D:AJ,33,0)</f>
        <v>katB</v>
      </c>
    </row>
    <row r="10909" spans="8:37" x14ac:dyDescent="0.25">
      <c r="H10909" s="8"/>
      <c r="I10909" s="8"/>
      <c r="N10909" s="23"/>
      <c r="O10909" s="24"/>
      <c r="P10909" s="19"/>
      <c r="Q10909" s="19"/>
      <c r="R10909" s="19"/>
      <c r="U10909" s="27"/>
      <c r="Y10909" s="9" t="s">
        <v>666</v>
      </c>
      <c r="Z10909" s="9" t="s">
        <v>462</v>
      </c>
      <c r="AA10909" s="9" t="s">
        <v>198</v>
      </c>
      <c r="AB10909" s="9">
        <v>5855926</v>
      </c>
      <c r="AC10909" s="9" t="s">
        <v>11683</v>
      </c>
      <c r="AD10909" s="9" t="s">
        <v>800</v>
      </c>
      <c r="AE10909" s="5">
        <f t="shared" si="362"/>
        <v>0</v>
      </c>
      <c r="AF10909" s="5" t="str">
        <f t="shared" si="363"/>
        <v>Pokryto</v>
      </c>
      <c r="AG10909" s="153"/>
      <c r="AH10909" s="153"/>
      <c r="AI10909" t="s">
        <v>201</v>
      </c>
      <c r="AJ10909" t="s">
        <v>800</v>
      </c>
      <c r="AK10909" s="9" t="str">
        <f>VLOOKUP(Y10909,zdroj!D:AJ,33,0)</f>
        <v>katB</v>
      </c>
    </row>
    <row r="10910" spans="8:37" x14ac:dyDescent="0.25">
      <c r="H10910" s="8"/>
      <c r="I10910" s="8"/>
      <c r="N10910" s="23"/>
      <c r="O10910" s="24"/>
      <c r="P10910" s="19"/>
      <c r="Q10910" s="19"/>
      <c r="R10910" s="19"/>
      <c r="U10910" s="27"/>
      <c r="Y10910" s="9" t="s">
        <v>666</v>
      </c>
      <c r="Z10910" s="9" t="s">
        <v>462</v>
      </c>
      <c r="AA10910" s="9" t="s">
        <v>198</v>
      </c>
      <c r="AB10910" s="9">
        <v>5855969</v>
      </c>
      <c r="AC10910" s="9" t="s">
        <v>11684</v>
      </c>
      <c r="AD10910" s="9" t="s">
        <v>231</v>
      </c>
      <c r="AE10910" s="5">
        <f t="shared" si="362"/>
        <v>0</v>
      </c>
      <c r="AF10910" s="5" t="str">
        <f t="shared" si="363"/>
        <v>katB</v>
      </c>
      <c r="AG10910" s="153"/>
      <c r="AH10910" s="153"/>
      <c r="AI10910" t="s">
        <v>201</v>
      </c>
      <c r="AJ10910" t="s">
        <v>17878</v>
      </c>
      <c r="AK10910" s="9" t="str">
        <f>VLOOKUP(Y10910,zdroj!D:AJ,33,0)</f>
        <v>katB</v>
      </c>
    </row>
    <row r="10911" spans="8:37" x14ac:dyDescent="0.25">
      <c r="H10911" s="8"/>
      <c r="I10911" s="8"/>
      <c r="N10911" s="23"/>
      <c r="O10911" s="24"/>
      <c r="P10911" s="19"/>
      <c r="Q10911" s="19"/>
      <c r="R10911" s="19"/>
      <c r="U10911" s="27"/>
      <c r="Y10911" s="9" t="s">
        <v>666</v>
      </c>
      <c r="Z10911" s="9" t="s">
        <v>462</v>
      </c>
      <c r="AA10911" s="9" t="s">
        <v>198</v>
      </c>
      <c r="AB10911" s="9">
        <v>5855977</v>
      </c>
      <c r="AC10911" s="9" t="s">
        <v>11685</v>
      </c>
      <c r="AD10911" s="9" t="s">
        <v>231</v>
      </c>
      <c r="AE10911" s="5">
        <f t="shared" si="362"/>
        <v>0</v>
      </c>
      <c r="AF10911" s="5" t="str">
        <f t="shared" si="363"/>
        <v>katB</v>
      </c>
      <c r="AG10911" s="153"/>
      <c r="AH10911" s="153"/>
      <c r="AI10911" t="s">
        <v>201</v>
      </c>
      <c r="AJ10911" t="s">
        <v>17878</v>
      </c>
      <c r="AK10911" s="9" t="str">
        <f>VLOOKUP(Y10911,zdroj!D:AJ,33,0)</f>
        <v>katB</v>
      </c>
    </row>
    <row r="10912" spans="8:37" x14ac:dyDescent="0.25">
      <c r="H10912" s="8"/>
      <c r="I10912" s="8"/>
      <c r="N10912" s="23"/>
      <c r="O10912" s="24"/>
      <c r="P10912" s="19"/>
      <c r="Q10912" s="19"/>
      <c r="R10912" s="19"/>
      <c r="U10912" s="27"/>
      <c r="Y10912" s="9" t="s">
        <v>666</v>
      </c>
      <c r="Z10912" s="9" t="s">
        <v>462</v>
      </c>
      <c r="AA10912" s="9" t="s">
        <v>198</v>
      </c>
      <c r="AB10912" s="9">
        <v>5855985</v>
      </c>
      <c r="AC10912" s="9" t="s">
        <v>11686</v>
      </c>
      <c r="AD10912" s="9" t="s">
        <v>231</v>
      </c>
      <c r="AE10912" s="5">
        <f t="shared" si="362"/>
        <v>0</v>
      </c>
      <c r="AF10912" s="5" t="str">
        <f t="shared" si="363"/>
        <v>katB</v>
      </c>
      <c r="AG10912" s="153"/>
      <c r="AH10912" s="153"/>
      <c r="AI10912" t="s">
        <v>201</v>
      </c>
      <c r="AJ10912" t="s">
        <v>17878</v>
      </c>
      <c r="AK10912" s="9" t="str">
        <f>VLOOKUP(Y10912,zdroj!D:AJ,33,0)</f>
        <v>katB</v>
      </c>
    </row>
    <row r="10913" spans="8:37" x14ac:dyDescent="0.25">
      <c r="H10913" s="8"/>
      <c r="I10913" s="8"/>
      <c r="N10913" s="23"/>
      <c r="O10913" s="24"/>
      <c r="P10913" s="19"/>
      <c r="Q10913" s="19"/>
      <c r="R10913" s="19"/>
      <c r="U10913" s="27"/>
      <c r="Y10913" s="9" t="s">
        <v>666</v>
      </c>
      <c r="Z10913" s="9" t="s">
        <v>462</v>
      </c>
      <c r="AA10913" s="9" t="s">
        <v>198</v>
      </c>
      <c r="AB10913" s="9">
        <v>5856001</v>
      </c>
      <c r="AC10913" s="9" t="s">
        <v>11687</v>
      </c>
      <c r="AD10913" s="9" t="s">
        <v>231</v>
      </c>
      <c r="AE10913" s="5">
        <f t="shared" si="362"/>
        <v>0</v>
      </c>
      <c r="AF10913" s="5" t="str">
        <f t="shared" si="363"/>
        <v>katB</v>
      </c>
      <c r="AG10913" s="153"/>
      <c r="AH10913" s="153"/>
      <c r="AI10913" t="s">
        <v>201</v>
      </c>
      <c r="AJ10913" t="s">
        <v>17878</v>
      </c>
      <c r="AK10913" s="9" t="str">
        <f>VLOOKUP(Y10913,zdroj!D:AJ,33,0)</f>
        <v>katB</v>
      </c>
    </row>
    <row r="10914" spans="8:37" x14ac:dyDescent="0.25">
      <c r="H10914" s="8"/>
      <c r="I10914" s="8"/>
      <c r="N10914" s="23"/>
      <c r="O10914" s="24"/>
      <c r="P10914" s="19"/>
      <c r="Q10914" s="19"/>
      <c r="R10914" s="19"/>
      <c r="U10914" s="27"/>
      <c r="Y10914" s="9" t="s">
        <v>666</v>
      </c>
      <c r="Z10914" s="9" t="s">
        <v>462</v>
      </c>
      <c r="AA10914" s="9" t="s">
        <v>198</v>
      </c>
      <c r="AB10914" s="9">
        <v>5856043</v>
      </c>
      <c r="AC10914" s="9" t="s">
        <v>11688</v>
      </c>
      <c r="AD10914" s="9" t="s">
        <v>231</v>
      </c>
      <c r="AE10914" s="5">
        <f t="shared" si="362"/>
        <v>0</v>
      </c>
      <c r="AF10914" s="5" t="str">
        <f t="shared" si="363"/>
        <v>katB</v>
      </c>
      <c r="AG10914" s="153"/>
      <c r="AH10914" s="153"/>
      <c r="AI10914" t="s">
        <v>201</v>
      </c>
      <c r="AJ10914" t="s">
        <v>17878</v>
      </c>
      <c r="AK10914" s="9" t="str">
        <f>VLOOKUP(Y10914,zdroj!D:AJ,33,0)</f>
        <v>katB</v>
      </c>
    </row>
    <row r="10915" spans="8:37" x14ac:dyDescent="0.25">
      <c r="H10915" s="8"/>
      <c r="I10915" s="8"/>
      <c r="N10915" s="23"/>
      <c r="O10915" s="24"/>
      <c r="P10915" s="19"/>
      <c r="Q10915" s="19"/>
      <c r="R10915" s="19"/>
      <c r="U10915" s="27"/>
      <c r="Y10915" s="9" t="s">
        <v>666</v>
      </c>
      <c r="Z10915" s="9" t="s">
        <v>462</v>
      </c>
      <c r="AA10915" s="9" t="s">
        <v>198</v>
      </c>
      <c r="AB10915" s="9">
        <v>5856060</v>
      </c>
      <c r="AC10915" s="9" t="s">
        <v>11689</v>
      </c>
      <c r="AD10915" s="9" t="s">
        <v>800</v>
      </c>
      <c r="AE10915" s="5">
        <f t="shared" si="362"/>
        <v>0</v>
      </c>
      <c r="AF10915" s="5" t="str">
        <f t="shared" si="363"/>
        <v>Pokryto</v>
      </c>
      <c r="AG10915" s="153"/>
      <c r="AH10915" s="153"/>
      <c r="AI10915" t="s">
        <v>201</v>
      </c>
      <c r="AJ10915" t="s">
        <v>800</v>
      </c>
      <c r="AK10915" s="9" t="str">
        <f>VLOOKUP(Y10915,zdroj!D:AJ,33,0)</f>
        <v>katB</v>
      </c>
    </row>
    <row r="10916" spans="8:37" x14ac:dyDescent="0.25">
      <c r="H10916" s="8"/>
      <c r="I10916" s="8"/>
      <c r="N10916" s="23"/>
      <c r="O10916" s="24"/>
      <c r="P10916" s="19"/>
      <c r="Q10916" s="19"/>
      <c r="R10916" s="19"/>
      <c r="U10916" s="27"/>
      <c r="Y10916" s="9" t="s">
        <v>666</v>
      </c>
      <c r="Z10916" s="9" t="s">
        <v>462</v>
      </c>
      <c r="AA10916" s="9" t="s">
        <v>198</v>
      </c>
      <c r="AB10916" s="9">
        <v>5856086</v>
      </c>
      <c r="AC10916" s="9" t="s">
        <v>11690</v>
      </c>
      <c r="AD10916" s="9" t="s">
        <v>231</v>
      </c>
      <c r="AE10916" s="5">
        <f t="shared" si="362"/>
        <v>0</v>
      </c>
      <c r="AF10916" s="5" t="str">
        <f t="shared" si="363"/>
        <v>katB</v>
      </c>
      <c r="AG10916" s="153"/>
      <c r="AH10916" s="153"/>
      <c r="AI10916" t="s">
        <v>201</v>
      </c>
      <c r="AJ10916" t="s">
        <v>17878</v>
      </c>
      <c r="AK10916" s="9" t="str">
        <f>VLOOKUP(Y10916,zdroj!D:AJ,33,0)</f>
        <v>katB</v>
      </c>
    </row>
    <row r="10917" spans="8:37" x14ac:dyDescent="0.25">
      <c r="H10917" s="8"/>
      <c r="I10917" s="8"/>
      <c r="N10917" s="23"/>
      <c r="O10917" s="24"/>
      <c r="P10917" s="19"/>
      <c r="Q10917" s="19"/>
      <c r="R10917" s="19"/>
      <c r="U10917" s="27"/>
      <c r="Y10917" s="9" t="s">
        <v>666</v>
      </c>
      <c r="Z10917" s="9" t="s">
        <v>462</v>
      </c>
      <c r="AA10917" s="9" t="s">
        <v>198</v>
      </c>
      <c r="AB10917" s="9">
        <v>5856795</v>
      </c>
      <c r="AC10917" s="9" t="s">
        <v>11691</v>
      </c>
      <c r="AD10917" s="9" t="s">
        <v>800</v>
      </c>
      <c r="AE10917" s="5">
        <f t="shared" si="362"/>
        <v>0</v>
      </c>
      <c r="AF10917" s="5" t="str">
        <f t="shared" si="363"/>
        <v>Pokryto</v>
      </c>
      <c r="AG10917" s="153"/>
      <c r="AH10917" s="153"/>
      <c r="AI10917" t="s">
        <v>201</v>
      </c>
      <c r="AJ10917" t="s">
        <v>800</v>
      </c>
      <c r="AK10917" s="9" t="str">
        <f>VLOOKUP(Y10917,zdroj!D:AJ,33,0)</f>
        <v>katB</v>
      </c>
    </row>
    <row r="10918" spans="8:37" x14ac:dyDescent="0.25">
      <c r="H10918" s="8"/>
      <c r="I10918" s="8"/>
      <c r="N10918" s="23"/>
      <c r="O10918" s="24"/>
      <c r="P10918" s="19"/>
      <c r="Q10918" s="19"/>
      <c r="R10918" s="19"/>
      <c r="U10918" s="27"/>
      <c r="Y10918" s="9" t="s">
        <v>666</v>
      </c>
      <c r="Z10918" s="9" t="s">
        <v>462</v>
      </c>
      <c r="AA10918" s="9" t="s">
        <v>198</v>
      </c>
      <c r="AB10918" s="9">
        <v>5857112</v>
      </c>
      <c r="AC10918" s="9" t="s">
        <v>11692</v>
      </c>
      <c r="AD10918" s="9" t="s">
        <v>800</v>
      </c>
      <c r="AE10918" s="5">
        <f t="shared" si="362"/>
        <v>0</v>
      </c>
      <c r="AF10918" s="5" t="str">
        <f t="shared" si="363"/>
        <v>Pokryto</v>
      </c>
      <c r="AG10918" s="153"/>
      <c r="AH10918" s="153"/>
      <c r="AI10918" t="s">
        <v>201</v>
      </c>
      <c r="AJ10918" t="s">
        <v>800</v>
      </c>
      <c r="AK10918" s="9" t="str">
        <f>VLOOKUP(Y10918,zdroj!D:AJ,33,0)</f>
        <v>katB</v>
      </c>
    </row>
    <row r="10919" spans="8:37" x14ac:dyDescent="0.25">
      <c r="H10919" s="8"/>
      <c r="I10919" s="8"/>
      <c r="N10919" s="23"/>
      <c r="O10919" s="24"/>
      <c r="P10919" s="19"/>
      <c r="Q10919" s="19"/>
      <c r="R10919" s="19"/>
      <c r="U10919" s="27"/>
      <c r="Y10919" s="9" t="s">
        <v>666</v>
      </c>
      <c r="Z10919" s="9" t="s">
        <v>462</v>
      </c>
      <c r="AA10919" s="9" t="s">
        <v>198</v>
      </c>
      <c r="AB10919" s="9">
        <v>5857376</v>
      </c>
      <c r="AC10919" s="9" t="s">
        <v>11693</v>
      </c>
      <c r="AD10919" s="9" t="s">
        <v>231</v>
      </c>
      <c r="AE10919" s="5">
        <f t="shared" si="362"/>
        <v>0</v>
      </c>
      <c r="AF10919" s="5" t="str">
        <f t="shared" si="363"/>
        <v>katB</v>
      </c>
      <c r="AG10919" s="153"/>
      <c r="AH10919" s="153"/>
      <c r="AI10919" t="s">
        <v>17879</v>
      </c>
      <c r="AJ10919" t="s">
        <v>17878</v>
      </c>
      <c r="AK10919" s="9" t="str">
        <f>VLOOKUP(Y10919,zdroj!D:AJ,33,0)</f>
        <v>katB</v>
      </c>
    </row>
    <row r="10920" spans="8:37" x14ac:dyDescent="0.25">
      <c r="H10920" s="8"/>
      <c r="I10920" s="8"/>
      <c r="N10920" s="23"/>
      <c r="O10920" s="24"/>
      <c r="P10920" s="19"/>
      <c r="Q10920" s="19"/>
      <c r="R10920" s="19"/>
      <c r="U10920" s="27"/>
      <c r="Y10920" s="9" t="s">
        <v>666</v>
      </c>
      <c r="Z10920" s="9" t="s">
        <v>462</v>
      </c>
      <c r="AA10920" s="9" t="s">
        <v>198</v>
      </c>
      <c r="AB10920" s="9">
        <v>5857414</v>
      </c>
      <c r="AC10920" s="9" t="s">
        <v>11694</v>
      </c>
      <c r="AD10920" s="9" t="s">
        <v>231</v>
      </c>
      <c r="AE10920" s="5">
        <f t="shared" si="362"/>
        <v>0</v>
      </c>
      <c r="AF10920" s="5" t="str">
        <f t="shared" si="363"/>
        <v>katB</v>
      </c>
      <c r="AG10920" s="153"/>
      <c r="AH10920" s="153"/>
      <c r="AI10920" t="s">
        <v>201</v>
      </c>
      <c r="AJ10920" t="s">
        <v>17878</v>
      </c>
      <c r="AK10920" s="9" t="str">
        <f>VLOOKUP(Y10920,zdroj!D:AJ,33,0)</f>
        <v>katB</v>
      </c>
    </row>
    <row r="10921" spans="8:37" x14ac:dyDescent="0.25">
      <c r="H10921" s="8"/>
      <c r="I10921" s="8"/>
      <c r="N10921" s="23"/>
      <c r="O10921" s="24"/>
      <c r="P10921" s="19"/>
      <c r="Q10921" s="19"/>
      <c r="R10921" s="19"/>
      <c r="U10921" s="27"/>
      <c r="Y10921" s="9" t="s">
        <v>666</v>
      </c>
      <c r="Z10921" s="9" t="s">
        <v>462</v>
      </c>
      <c r="AA10921" s="9" t="s">
        <v>198</v>
      </c>
      <c r="AB10921" s="9">
        <v>5857546</v>
      </c>
      <c r="AC10921" s="9" t="s">
        <v>11695</v>
      </c>
      <c r="AD10921" s="9" t="s">
        <v>231</v>
      </c>
      <c r="AE10921" s="5">
        <f t="shared" si="362"/>
        <v>0</v>
      </c>
      <c r="AF10921" s="5" t="str">
        <f t="shared" si="363"/>
        <v>katB</v>
      </c>
      <c r="AG10921" s="153"/>
      <c r="AH10921" s="153"/>
      <c r="AI10921" t="s">
        <v>201</v>
      </c>
      <c r="AJ10921" t="s">
        <v>17878</v>
      </c>
      <c r="AK10921" s="9" t="str">
        <f>VLOOKUP(Y10921,zdroj!D:AJ,33,0)</f>
        <v>katB</v>
      </c>
    </row>
    <row r="10922" spans="8:37" x14ac:dyDescent="0.25">
      <c r="H10922" s="8"/>
      <c r="I10922" s="8"/>
      <c r="N10922" s="23"/>
      <c r="O10922" s="24"/>
      <c r="P10922" s="19"/>
      <c r="Q10922" s="19"/>
      <c r="R10922" s="19"/>
      <c r="U10922" s="27"/>
      <c r="Y10922" s="9" t="s">
        <v>666</v>
      </c>
      <c r="Z10922" s="9" t="s">
        <v>462</v>
      </c>
      <c r="AA10922" s="9" t="s">
        <v>198</v>
      </c>
      <c r="AB10922" s="9">
        <v>5857767</v>
      </c>
      <c r="AC10922" s="9" t="s">
        <v>11696</v>
      </c>
      <c r="AD10922" s="9" t="s">
        <v>231</v>
      </c>
      <c r="AE10922" s="5">
        <f t="shared" si="362"/>
        <v>0</v>
      </c>
      <c r="AF10922" s="5" t="str">
        <f t="shared" si="363"/>
        <v>katB</v>
      </c>
      <c r="AG10922" s="153"/>
      <c r="AH10922" s="153"/>
      <c r="AI10922" t="s">
        <v>201</v>
      </c>
      <c r="AJ10922" t="s">
        <v>17878</v>
      </c>
      <c r="AK10922" s="9" t="str">
        <f>VLOOKUP(Y10922,zdroj!D:AJ,33,0)</f>
        <v>katB</v>
      </c>
    </row>
    <row r="10923" spans="8:37" x14ac:dyDescent="0.25">
      <c r="H10923" s="8"/>
      <c r="I10923" s="8"/>
      <c r="N10923" s="23"/>
      <c r="O10923" s="24"/>
      <c r="P10923" s="19"/>
      <c r="Q10923" s="19"/>
      <c r="R10923" s="19"/>
      <c r="U10923" s="27"/>
      <c r="Y10923" s="9" t="s">
        <v>666</v>
      </c>
      <c r="Z10923" s="9" t="s">
        <v>462</v>
      </c>
      <c r="AA10923" s="9" t="s">
        <v>198</v>
      </c>
      <c r="AB10923" s="9">
        <v>5858461</v>
      </c>
      <c r="AC10923" s="9" t="s">
        <v>11697</v>
      </c>
      <c r="AD10923" s="9" t="s">
        <v>800</v>
      </c>
      <c r="AE10923" s="5">
        <f t="shared" si="362"/>
        <v>0</v>
      </c>
      <c r="AF10923" s="5" t="str">
        <f t="shared" si="363"/>
        <v>Pokryto</v>
      </c>
      <c r="AG10923" s="153"/>
      <c r="AH10923" s="153"/>
      <c r="AI10923" t="s">
        <v>201</v>
      </c>
      <c r="AJ10923" t="s">
        <v>800</v>
      </c>
      <c r="AK10923" s="9" t="str">
        <f>VLOOKUP(Y10923,zdroj!D:AJ,33,0)</f>
        <v>katB</v>
      </c>
    </row>
    <row r="10924" spans="8:37" x14ac:dyDescent="0.25">
      <c r="H10924" s="8"/>
      <c r="I10924" s="8"/>
      <c r="N10924" s="23"/>
      <c r="O10924" s="24"/>
      <c r="P10924" s="19"/>
      <c r="Q10924" s="19"/>
      <c r="R10924" s="19"/>
      <c r="U10924" s="27"/>
      <c r="Y10924" s="9" t="s">
        <v>666</v>
      </c>
      <c r="Z10924" s="9" t="s">
        <v>462</v>
      </c>
      <c r="AA10924" s="9" t="s">
        <v>198</v>
      </c>
      <c r="AB10924" s="9">
        <v>5859514</v>
      </c>
      <c r="AC10924" s="9" t="s">
        <v>11698</v>
      </c>
      <c r="AD10924" s="9" t="s">
        <v>231</v>
      </c>
      <c r="AE10924" s="5">
        <f t="shared" si="362"/>
        <v>0</v>
      </c>
      <c r="AF10924" s="5" t="str">
        <f t="shared" si="363"/>
        <v>katB</v>
      </c>
      <c r="AG10924" s="153"/>
      <c r="AH10924" s="153"/>
      <c r="AI10924" t="s">
        <v>201</v>
      </c>
      <c r="AJ10924" t="s">
        <v>17878</v>
      </c>
      <c r="AK10924" s="9" t="str">
        <f>VLOOKUP(Y10924,zdroj!D:AJ,33,0)</f>
        <v>katB</v>
      </c>
    </row>
    <row r="10925" spans="8:37" x14ac:dyDescent="0.25">
      <c r="H10925" s="8"/>
      <c r="I10925" s="8"/>
      <c r="N10925" s="23"/>
      <c r="O10925" s="24"/>
      <c r="P10925" s="19"/>
      <c r="Q10925" s="19"/>
      <c r="R10925" s="19"/>
      <c r="U10925" s="27"/>
      <c r="Y10925" s="9" t="s">
        <v>666</v>
      </c>
      <c r="Z10925" s="9" t="s">
        <v>462</v>
      </c>
      <c r="AA10925" s="9" t="s">
        <v>198</v>
      </c>
      <c r="AB10925" s="9">
        <v>5859956</v>
      </c>
      <c r="AC10925" s="9" t="s">
        <v>11699</v>
      </c>
      <c r="AD10925" s="9" t="s">
        <v>800</v>
      </c>
      <c r="AE10925" s="5">
        <f t="shared" si="362"/>
        <v>0</v>
      </c>
      <c r="AF10925" s="5" t="str">
        <f t="shared" si="363"/>
        <v>Pokryto</v>
      </c>
      <c r="AG10925" s="153"/>
      <c r="AH10925" s="153"/>
      <c r="AI10925" t="s">
        <v>201</v>
      </c>
      <c r="AJ10925" t="s">
        <v>800</v>
      </c>
      <c r="AK10925" s="9" t="str">
        <f>VLOOKUP(Y10925,zdroj!D:AJ,33,0)</f>
        <v>katB</v>
      </c>
    </row>
    <row r="10926" spans="8:37" x14ac:dyDescent="0.25">
      <c r="H10926" s="8"/>
      <c r="I10926" s="8"/>
      <c r="N10926" s="23"/>
      <c r="O10926" s="24"/>
      <c r="P10926" s="19"/>
      <c r="Q10926" s="19"/>
      <c r="R10926" s="19"/>
      <c r="U10926" s="27"/>
      <c r="Y10926" s="9" t="s">
        <v>666</v>
      </c>
      <c r="Z10926" s="9" t="s">
        <v>462</v>
      </c>
      <c r="AA10926" s="9" t="s">
        <v>198</v>
      </c>
      <c r="AB10926" s="9">
        <v>5860261</v>
      </c>
      <c r="AC10926" s="9" t="s">
        <v>11700</v>
      </c>
      <c r="AD10926" s="9" t="s">
        <v>231</v>
      </c>
      <c r="AE10926" s="5">
        <f t="shared" si="362"/>
        <v>0</v>
      </c>
      <c r="AF10926" s="5" t="str">
        <f t="shared" si="363"/>
        <v>katB</v>
      </c>
      <c r="AG10926" s="153"/>
      <c r="AH10926" s="153"/>
      <c r="AI10926" t="s">
        <v>201</v>
      </c>
      <c r="AJ10926" t="s">
        <v>17878</v>
      </c>
      <c r="AK10926" s="9" t="str">
        <f>VLOOKUP(Y10926,zdroj!D:AJ,33,0)</f>
        <v>katB</v>
      </c>
    </row>
    <row r="10927" spans="8:37" x14ac:dyDescent="0.25">
      <c r="H10927" s="8"/>
      <c r="I10927" s="8"/>
      <c r="N10927" s="23"/>
      <c r="O10927" s="24"/>
      <c r="P10927" s="19"/>
      <c r="Q10927" s="19"/>
      <c r="R10927" s="19"/>
      <c r="U10927" s="27"/>
      <c r="Y10927" s="9" t="s">
        <v>666</v>
      </c>
      <c r="Z10927" s="9" t="s">
        <v>462</v>
      </c>
      <c r="AA10927" s="9" t="s">
        <v>198</v>
      </c>
      <c r="AB10927" s="9">
        <v>5860288</v>
      </c>
      <c r="AC10927" s="9" t="s">
        <v>11701</v>
      </c>
      <c r="AD10927" s="9" t="s">
        <v>800</v>
      </c>
      <c r="AE10927" s="5">
        <f t="shared" si="362"/>
        <v>0</v>
      </c>
      <c r="AF10927" s="5" t="str">
        <f t="shared" si="363"/>
        <v>Pokryto</v>
      </c>
      <c r="AG10927" s="153"/>
      <c r="AH10927" s="153"/>
      <c r="AI10927" t="s">
        <v>201</v>
      </c>
      <c r="AJ10927" t="s">
        <v>800</v>
      </c>
      <c r="AK10927" s="9" t="str">
        <f>VLOOKUP(Y10927,zdroj!D:AJ,33,0)</f>
        <v>katB</v>
      </c>
    </row>
    <row r="10928" spans="8:37" x14ac:dyDescent="0.25">
      <c r="H10928" s="8"/>
      <c r="I10928" s="8"/>
      <c r="N10928" s="23"/>
      <c r="O10928" s="24"/>
      <c r="P10928" s="19"/>
      <c r="Q10928" s="19"/>
      <c r="R10928" s="19"/>
      <c r="U10928" s="27"/>
      <c r="Y10928" s="9" t="s">
        <v>666</v>
      </c>
      <c r="Z10928" s="9" t="s">
        <v>462</v>
      </c>
      <c r="AA10928" s="9" t="s">
        <v>198</v>
      </c>
      <c r="AB10928" s="9">
        <v>5860296</v>
      </c>
      <c r="AC10928" s="9" t="s">
        <v>11702</v>
      </c>
      <c r="AD10928" s="9" t="s">
        <v>800</v>
      </c>
      <c r="AE10928" s="5">
        <f t="shared" si="362"/>
        <v>0</v>
      </c>
      <c r="AF10928" s="5" t="str">
        <f t="shared" si="363"/>
        <v>Pokryto</v>
      </c>
      <c r="AG10928" s="153"/>
      <c r="AH10928" s="153"/>
      <c r="AI10928" t="s">
        <v>201</v>
      </c>
      <c r="AJ10928" t="s">
        <v>800</v>
      </c>
      <c r="AK10928" s="9" t="str">
        <f>VLOOKUP(Y10928,zdroj!D:AJ,33,0)</f>
        <v>katB</v>
      </c>
    </row>
    <row r="10929" spans="8:37" x14ac:dyDescent="0.25">
      <c r="H10929" s="8"/>
      <c r="I10929" s="8"/>
      <c r="N10929" s="23"/>
      <c r="O10929" s="24"/>
      <c r="P10929" s="19"/>
      <c r="Q10929" s="19"/>
      <c r="R10929" s="19"/>
      <c r="U10929" s="27"/>
      <c r="Y10929" s="9" t="s">
        <v>666</v>
      </c>
      <c r="Z10929" s="9" t="s">
        <v>462</v>
      </c>
      <c r="AA10929" s="9" t="s">
        <v>198</v>
      </c>
      <c r="AB10929" s="9">
        <v>5860300</v>
      </c>
      <c r="AC10929" s="9" t="s">
        <v>11703</v>
      </c>
      <c r="AD10929" s="9" t="s">
        <v>800</v>
      </c>
      <c r="AE10929" s="5">
        <f t="shared" si="362"/>
        <v>0</v>
      </c>
      <c r="AF10929" s="5" t="str">
        <f t="shared" si="363"/>
        <v>Pokryto</v>
      </c>
      <c r="AG10929" s="153"/>
      <c r="AH10929" s="153"/>
      <c r="AI10929" t="s">
        <v>201</v>
      </c>
      <c r="AJ10929" t="s">
        <v>800</v>
      </c>
      <c r="AK10929" s="9" t="str">
        <f>VLOOKUP(Y10929,zdroj!D:AJ,33,0)</f>
        <v>katB</v>
      </c>
    </row>
    <row r="10930" spans="8:37" x14ac:dyDescent="0.25">
      <c r="H10930" s="8"/>
      <c r="I10930" s="8"/>
      <c r="N10930" s="23"/>
      <c r="O10930" s="24"/>
      <c r="P10930" s="19"/>
      <c r="Q10930" s="19"/>
      <c r="R10930" s="19"/>
      <c r="U10930" s="27"/>
      <c r="Y10930" s="9" t="s">
        <v>666</v>
      </c>
      <c r="Z10930" s="9" t="s">
        <v>462</v>
      </c>
      <c r="AA10930" s="9" t="s">
        <v>198</v>
      </c>
      <c r="AB10930" s="9">
        <v>5860318</v>
      </c>
      <c r="AC10930" s="9" t="s">
        <v>11704</v>
      </c>
      <c r="AD10930" s="9" t="s">
        <v>800</v>
      </c>
      <c r="AE10930" s="5">
        <f t="shared" si="362"/>
        <v>0</v>
      </c>
      <c r="AF10930" s="5" t="str">
        <f t="shared" si="363"/>
        <v>Pokryto</v>
      </c>
      <c r="AG10930" s="153"/>
      <c r="AH10930" s="153"/>
      <c r="AI10930" t="s">
        <v>201</v>
      </c>
      <c r="AJ10930" t="s">
        <v>800</v>
      </c>
      <c r="AK10930" s="9" t="str">
        <f>VLOOKUP(Y10930,zdroj!D:AJ,33,0)</f>
        <v>katB</v>
      </c>
    </row>
    <row r="10931" spans="8:37" x14ac:dyDescent="0.25">
      <c r="H10931" s="8"/>
      <c r="I10931" s="8"/>
      <c r="N10931" s="23"/>
      <c r="O10931" s="24"/>
      <c r="P10931" s="19"/>
      <c r="Q10931" s="19"/>
      <c r="R10931" s="19"/>
      <c r="U10931" s="27"/>
      <c r="Y10931" s="9" t="s">
        <v>666</v>
      </c>
      <c r="Z10931" s="9" t="s">
        <v>462</v>
      </c>
      <c r="AA10931" s="9" t="s">
        <v>198</v>
      </c>
      <c r="AB10931" s="9">
        <v>5860326</v>
      </c>
      <c r="AC10931" s="9" t="s">
        <v>11705</v>
      </c>
      <c r="AD10931" s="9" t="s">
        <v>800</v>
      </c>
      <c r="AE10931" s="5">
        <f t="shared" si="362"/>
        <v>0</v>
      </c>
      <c r="AF10931" s="5" t="str">
        <f t="shared" si="363"/>
        <v>Pokryto</v>
      </c>
      <c r="AG10931" s="153"/>
      <c r="AH10931" s="153"/>
      <c r="AI10931" t="s">
        <v>201</v>
      </c>
      <c r="AJ10931" t="s">
        <v>800</v>
      </c>
      <c r="AK10931" s="9" t="str">
        <f>VLOOKUP(Y10931,zdroj!D:AJ,33,0)</f>
        <v>katB</v>
      </c>
    </row>
    <row r="10932" spans="8:37" x14ac:dyDescent="0.25">
      <c r="H10932" s="8"/>
      <c r="I10932" s="8"/>
      <c r="N10932" s="23"/>
      <c r="O10932" s="24"/>
      <c r="P10932" s="19"/>
      <c r="Q10932" s="19"/>
      <c r="R10932" s="19"/>
      <c r="U10932" s="27"/>
      <c r="Y10932" s="9" t="s">
        <v>666</v>
      </c>
      <c r="Z10932" s="9" t="s">
        <v>462</v>
      </c>
      <c r="AA10932" s="9" t="s">
        <v>198</v>
      </c>
      <c r="AB10932" s="9">
        <v>5860334</v>
      </c>
      <c r="AC10932" s="9" t="s">
        <v>11706</v>
      </c>
      <c r="AD10932" s="9" t="s">
        <v>800</v>
      </c>
      <c r="AE10932" s="5">
        <f t="shared" si="362"/>
        <v>0</v>
      </c>
      <c r="AF10932" s="5" t="str">
        <f t="shared" si="363"/>
        <v>Pokryto</v>
      </c>
      <c r="AG10932" s="153"/>
      <c r="AH10932" s="153"/>
      <c r="AI10932" t="s">
        <v>201</v>
      </c>
      <c r="AJ10932" t="s">
        <v>800</v>
      </c>
      <c r="AK10932" s="9" t="str">
        <f>VLOOKUP(Y10932,zdroj!D:AJ,33,0)</f>
        <v>katB</v>
      </c>
    </row>
    <row r="10933" spans="8:37" x14ac:dyDescent="0.25">
      <c r="H10933" s="8"/>
      <c r="I10933" s="8"/>
      <c r="N10933" s="23"/>
      <c r="O10933" s="24"/>
      <c r="P10933" s="19"/>
      <c r="Q10933" s="19"/>
      <c r="R10933" s="19"/>
      <c r="U10933" s="27"/>
      <c r="Y10933" s="9" t="s">
        <v>666</v>
      </c>
      <c r="Z10933" s="9" t="s">
        <v>462</v>
      </c>
      <c r="AA10933" s="9" t="s">
        <v>198</v>
      </c>
      <c r="AB10933" s="9">
        <v>5860342</v>
      </c>
      <c r="AC10933" s="9" t="s">
        <v>11707</v>
      </c>
      <c r="AD10933" s="9" t="s">
        <v>800</v>
      </c>
      <c r="AE10933" s="5">
        <f t="shared" si="362"/>
        <v>0</v>
      </c>
      <c r="AF10933" s="5" t="str">
        <f t="shared" si="363"/>
        <v>Pokryto</v>
      </c>
      <c r="AG10933" s="153"/>
      <c r="AH10933" s="153"/>
      <c r="AI10933" t="s">
        <v>201</v>
      </c>
      <c r="AJ10933" t="s">
        <v>800</v>
      </c>
      <c r="AK10933" s="9" t="str">
        <f>VLOOKUP(Y10933,zdroj!D:AJ,33,0)</f>
        <v>katB</v>
      </c>
    </row>
    <row r="10934" spans="8:37" x14ac:dyDescent="0.25">
      <c r="H10934" s="8"/>
      <c r="I10934" s="8"/>
      <c r="N10934" s="23"/>
      <c r="O10934" s="24"/>
      <c r="P10934" s="19"/>
      <c r="Q10934" s="19"/>
      <c r="R10934" s="19"/>
      <c r="U10934" s="27"/>
      <c r="Y10934" s="9" t="s">
        <v>666</v>
      </c>
      <c r="Z10934" s="9" t="s">
        <v>462</v>
      </c>
      <c r="AA10934" s="9" t="s">
        <v>198</v>
      </c>
      <c r="AB10934" s="9">
        <v>5860351</v>
      </c>
      <c r="AC10934" s="9" t="s">
        <v>11708</v>
      </c>
      <c r="AD10934" s="9" t="s">
        <v>800</v>
      </c>
      <c r="AE10934" s="5">
        <f t="shared" si="362"/>
        <v>0</v>
      </c>
      <c r="AF10934" s="5" t="str">
        <f t="shared" si="363"/>
        <v>Pokryto</v>
      </c>
      <c r="AG10934" s="153"/>
      <c r="AH10934" s="153"/>
      <c r="AI10934" t="s">
        <v>201</v>
      </c>
      <c r="AJ10934" t="s">
        <v>800</v>
      </c>
      <c r="AK10934" s="9" t="str">
        <f>VLOOKUP(Y10934,zdroj!D:AJ,33,0)</f>
        <v>katB</v>
      </c>
    </row>
    <row r="10935" spans="8:37" x14ac:dyDescent="0.25">
      <c r="H10935" s="8"/>
      <c r="I10935" s="8"/>
      <c r="N10935" s="23"/>
      <c r="O10935" s="24"/>
      <c r="P10935" s="19"/>
      <c r="Q10935" s="19"/>
      <c r="R10935" s="19"/>
      <c r="U10935" s="27"/>
      <c r="Y10935" s="9" t="s">
        <v>666</v>
      </c>
      <c r="Z10935" s="9" t="s">
        <v>462</v>
      </c>
      <c r="AA10935" s="9" t="s">
        <v>198</v>
      </c>
      <c r="AB10935" s="9">
        <v>5860369</v>
      </c>
      <c r="AC10935" s="9" t="s">
        <v>11709</v>
      </c>
      <c r="AD10935" s="9" t="s">
        <v>231</v>
      </c>
      <c r="AE10935" s="5">
        <f t="shared" si="362"/>
        <v>0</v>
      </c>
      <c r="AF10935" s="5" t="str">
        <f t="shared" si="363"/>
        <v>katB</v>
      </c>
      <c r="AG10935" s="153"/>
      <c r="AH10935" s="153"/>
      <c r="AI10935" t="s">
        <v>201</v>
      </c>
      <c r="AJ10935" t="s">
        <v>17878</v>
      </c>
      <c r="AK10935" s="9" t="str">
        <f>VLOOKUP(Y10935,zdroj!D:AJ,33,0)</f>
        <v>katB</v>
      </c>
    </row>
    <row r="10936" spans="8:37" x14ac:dyDescent="0.25">
      <c r="H10936" s="8"/>
      <c r="I10936" s="8"/>
      <c r="N10936" s="23"/>
      <c r="O10936" s="24"/>
      <c r="P10936" s="19"/>
      <c r="Q10936" s="19"/>
      <c r="R10936" s="19"/>
      <c r="U10936" s="27"/>
      <c r="Y10936" s="9" t="s">
        <v>666</v>
      </c>
      <c r="Z10936" s="9" t="s">
        <v>462</v>
      </c>
      <c r="AA10936" s="9" t="s">
        <v>198</v>
      </c>
      <c r="AB10936" s="9">
        <v>5860377</v>
      </c>
      <c r="AC10936" s="9" t="s">
        <v>11710</v>
      </c>
      <c r="AD10936" s="9" t="s">
        <v>231</v>
      </c>
      <c r="AE10936" s="5">
        <f t="shared" si="362"/>
        <v>0</v>
      </c>
      <c r="AF10936" s="5" t="str">
        <f t="shared" si="363"/>
        <v>katB</v>
      </c>
      <c r="AG10936" s="153"/>
      <c r="AH10936" s="153"/>
      <c r="AI10936" t="s">
        <v>201</v>
      </c>
      <c r="AJ10936" t="s">
        <v>17878</v>
      </c>
      <c r="AK10936" s="9" t="str">
        <f>VLOOKUP(Y10936,zdroj!D:AJ,33,0)</f>
        <v>katB</v>
      </c>
    </row>
    <row r="10937" spans="8:37" x14ac:dyDescent="0.25">
      <c r="H10937" s="8"/>
      <c r="I10937" s="8"/>
      <c r="N10937" s="23"/>
      <c r="O10937" s="24"/>
      <c r="P10937" s="19"/>
      <c r="Q10937" s="19"/>
      <c r="R10937" s="19"/>
      <c r="U10937" s="27"/>
      <c r="Y10937" s="9" t="s">
        <v>666</v>
      </c>
      <c r="Z10937" s="9" t="s">
        <v>462</v>
      </c>
      <c r="AA10937" s="9" t="s">
        <v>198</v>
      </c>
      <c r="AB10937" s="9">
        <v>5860385</v>
      </c>
      <c r="AC10937" s="9" t="s">
        <v>11711</v>
      </c>
      <c r="AD10937" s="9" t="s">
        <v>231</v>
      </c>
      <c r="AE10937" s="5">
        <f t="shared" si="362"/>
        <v>0</v>
      </c>
      <c r="AF10937" s="5" t="str">
        <f t="shared" si="363"/>
        <v>katB</v>
      </c>
      <c r="AG10937" s="153"/>
      <c r="AH10937" s="153"/>
      <c r="AI10937" t="s">
        <v>201</v>
      </c>
      <c r="AJ10937" t="s">
        <v>17878</v>
      </c>
      <c r="AK10937" s="9" t="str">
        <f>VLOOKUP(Y10937,zdroj!D:AJ,33,0)</f>
        <v>katB</v>
      </c>
    </row>
    <row r="10938" spans="8:37" x14ac:dyDescent="0.25">
      <c r="H10938" s="8"/>
      <c r="I10938" s="8"/>
      <c r="N10938" s="23"/>
      <c r="O10938" s="24"/>
      <c r="P10938" s="19"/>
      <c r="Q10938" s="19"/>
      <c r="R10938" s="19"/>
      <c r="U10938" s="27"/>
      <c r="Y10938" s="9" t="s">
        <v>666</v>
      </c>
      <c r="Z10938" s="9" t="s">
        <v>462</v>
      </c>
      <c r="AA10938" s="9" t="s">
        <v>198</v>
      </c>
      <c r="AB10938" s="9">
        <v>5860393</v>
      </c>
      <c r="AC10938" s="9" t="s">
        <v>11712</v>
      </c>
      <c r="AD10938" s="9" t="s">
        <v>231</v>
      </c>
      <c r="AE10938" s="5">
        <f t="shared" si="362"/>
        <v>0</v>
      </c>
      <c r="AF10938" s="5" t="str">
        <f t="shared" si="363"/>
        <v>katB</v>
      </c>
      <c r="AG10938" s="153"/>
      <c r="AH10938" s="153"/>
      <c r="AI10938" t="s">
        <v>229</v>
      </c>
      <c r="AJ10938" t="s">
        <v>17878</v>
      </c>
      <c r="AK10938" s="9" t="str">
        <f>VLOOKUP(Y10938,zdroj!D:AJ,33,0)</f>
        <v>katB</v>
      </c>
    </row>
    <row r="10939" spans="8:37" x14ac:dyDescent="0.25">
      <c r="H10939" s="8"/>
      <c r="I10939" s="8"/>
      <c r="N10939" s="23"/>
      <c r="O10939" s="24"/>
      <c r="P10939" s="19"/>
      <c r="Q10939" s="19"/>
      <c r="R10939" s="19"/>
      <c r="U10939" s="27"/>
      <c r="Y10939" s="9" t="s">
        <v>666</v>
      </c>
      <c r="Z10939" s="9" t="s">
        <v>462</v>
      </c>
      <c r="AA10939" s="9" t="s">
        <v>198</v>
      </c>
      <c r="AB10939" s="9">
        <v>5860415</v>
      </c>
      <c r="AC10939" s="9" t="s">
        <v>11713</v>
      </c>
      <c r="AD10939" s="9" t="s">
        <v>231</v>
      </c>
      <c r="AE10939" s="5">
        <f t="shared" si="362"/>
        <v>0</v>
      </c>
      <c r="AF10939" s="5" t="str">
        <f t="shared" si="363"/>
        <v>katB</v>
      </c>
      <c r="AG10939" s="153"/>
      <c r="AH10939" s="153"/>
      <c r="AI10939" t="s">
        <v>201</v>
      </c>
      <c r="AJ10939" t="s">
        <v>17878</v>
      </c>
      <c r="AK10939" s="9" t="str">
        <f>VLOOKUP(Y10939,zdroj!D:AJ,33,0)</f>
        <v>katB</v>
      </c>
    </row>
    <row r="10940" spans="8:37" x14ac:dyDescent="0.25">
      <c r="H10940" s="8"/>
      <c r="I10940" s="8"/>
      <c r="N10940" s="23"/>
      <c r="O10940" s="24"/>
      <c r="P10940" s="19"/>
      <c r="Q10940" s="19"/>
      <c r="R10940" s="19"/>
      <c r="U10940" s="27"/>
      <c r="Y10940" s="9" t="s">
        <v>666</v>
      </c>
      <c r="Z10940" s="9" t="s">
        <v>462</v>
      </c>
      <c r="AA10940" s="9" t="s">
        <v>198</v>
      </c>
      <c r="AB10940" s="9">
        <v>5860458</v>
      </c>
      <c r="AC10940" s="9" t="s">
        <v>11714</v>
      </c>
      <c r="AD10940" s="9" t="s">
        <v>800</v>
      </c>
      <c r="AE10940" s="5">
        <f t="shared" si="362"/>
        <v>0</v>
      </c>
      <c r="AF10940" s="5" t="str">
        <f t="shared" si="363"/>
        <v>Pokryto</v>
      </c>
      <c r="AG10940" s="153"/>
      <c r="AH10940" s="153"/>
      <c r="AI10940" t="s">
        <v>201</v>
      </c>
      <c r="AJ10940" t="s">
        <v>800</v>
      </c>
      <c r="AK10940" s="9" t="str">
        <f>VLOOKUP(Y10940,zdroj!D:AJ,33,0)</f>
        <v>katB</v>
      </c>
    </row>
    <row r="10941" spans="8:37" x14ac:dyDescent="0.25">
      <c r="H10941" s="8"/>
      <c r="I10941" s="8"/>
      <c r="N10941" s="23"/>
      <c r="O10941" s="24"/>
      <c r="P10941" s="19"/>
      <c r="Q10941" s="19"/>
      <c r="R10941" s="19"/>
      <c r="U10941" s="27"/>
      <c r="Y10941" s="9" t="s">
        <v>666</v>
      </c>
      <c r="Z10941" s="9" t="s">
        <v>462</v>
      </c>
      <c r="AA10941" s="9" t="s">
        <v>198</v>
      </c>
      <c r="AB10941" s="9">
        <v>5860628</v>
      </c>
      <c r="AC10941" s="9" t="s">
        <v>11715</v>
      </c>
      <c r="AD10941" s="9" t="s">
        <v>800</v>
      </c>
      <c r="AE10941" s="5">
        <f t="shared" si="362"/>
        <v>0</v>
      </c>
      <c r="AF10941" s="5" t="str">
        <f t="shared" si="363"/>
        <v>Pokryto</v>
      </c>
      <c r="AG10941" s="153"/>
      <c r="AH10941" s="153"/>
      <c r="AI10941" t="s">
        <v>201</v>
      </c>
      <c r="AJ10941" t="s">
        <v>800</v>
      </c>
      <c r="AK10941" s="9" t="str">
        <f>VLOOKUP(Y10941,zdroj!D:AJ,33,0)</f>
        <v>katB</v>
      </c>
    </row>
    <row r="10942" spans="8:37" x14ac:dyDescent="0.25">
      <c r="H10942" s="8"/>
      <c r="I10942" s="8"/>
      <c r="N10942" s="23"/>
      <c r="O10942" s="24"/>
      <c r="P10942" s="19"/>
      <c r="Q10942" s="19"/>
      <c r="R10942" s="19"/>
      <c r="U10942" s="27"/>
      <c r="Y10942" s="9" t="s">
        <v>666</v>
      </c>
      <c r="Z10942" s="9" t="s">
        <v>462</v>
      </c>
      <c r="AA10942" s="9" t="s">
        <v>198</v>
      </c>
      <c r="AB10942" s="9">
        <v>5860652</v>
      </c>
      <c r="AC10942" s="9" t="s">
        <v>11716</v>
      </c>
      <c r="AD10942" s="9" t="s">
        <v>800</v>
      </c>
      <c r="AE10942" s="5">
        <f t="shared" si="362"/>
        <v>0</v>
      </c>
      <c r="AF10942" s="5" t="str">
        <f t="shared" si="363"/>
        <v>Pokryto</v>
      </c>
      <c r="AG10942" s="153"/>
      <c r="AH10942" s="153"/>
      <c r="AI10942" t="s">
        <v>201</v>
      </c>
      <c r="AJ10942" t="s">
        <v>800</v>
      </c>
      <c r="AK10942" s="9" t="str">
        <f>VLOOKUP(Y10942,zdroj!D:AJ,33,0)</f>
        <v>katB</v>
      </c>
    </row>
    <row r="10943" spans="8:37" x14ac:dyDescent="0.25">
      <c r="H10943" s="8"/>
      <c r="I10943" s="8"/>
      <c r="N10943" s="23"/>
      <c r="O10943" s="24"/>
      <c r="P10943" s="19"/>
      <c r="Q10943" s="19"/>
      <c r="R10943" s="19"/>
      <c r="U10943" s="27"/>
      <c r="Y10943" s="9" t="s">
        <v>666</v>
      </c>
      <c r="Z10943" s="9" t="s">
        <v>462</v>
      </c>
      <c r="AA10943" s="9" t="s">
        <v>198</v>
      </c>
      <c r="AB10943" s="9">
        <v>5860733</v>
      </c>
      <c r="AC10943" s="9" t="s">
        <v>11717</v>
      </c>
      <c r="AD10943" s="9" t="s">
        <v>800</v>
      </c>
      <c r="AE10943" s="5">
        <f t="shared" si="362"/>
        <v>0</v>
      </c>
      <c r="AF10943" s="5" t="str">
        <f t="shared" si="363"/>
        <v>Pokryto</v>
      </c>
      <c r="AG10943" s="153"/>
      <c r="AH10943" s="153"/>
      <c r="AI10943" t="s">
        <v>201</v>
      </c>
      <c r="AJ10943" t="s">
        <v>800</v>
      </c>
      <c r="AK10943" s="9" t="str">
        <f>VLOOKUP(Y10943,zdroj!D:AJ,33,0)</f>
        <v>katB</v>
      </c>
    </row>
    <row r="10944" spans="8:37" x14ac:dyDescent="0.25">
      <c r="H10944" s="8"/>
      <c r="I10944" s="8"/>
      <c r="N10944" s="23"/>
      <c r="O10944" s="24"/>
      <c r="P10944" s="19"/>
      <c r="Q10944" s="19"/>
      <c r="R10944" s="19"/>
      <c r="U10944" s="27"/>
      <c r="Y10944" s="9" t="s">
        <v>666</v>
      </c>
      <c r="Z10944" s="9" t="s">
        <v>462</v>
      </c>
      <c r="AA10944" s="9" t="s">
        <v>198</v>
      </c>
      <c r="AB10944" s="9">
        <v>5860741</v>
      </c>
      <c r="AC10944" s="9" t="s">
        <v>11718</v>
      </c>
      <c r="AD10944" s="9" t="s">
        <v>231</v>
      </c>
      <c r="AE10944" s="5">
        <f t="shared" si="362"/>
        <v>0</v>
      </c>
      <c r="AF10944" s="5" t="str">
        <f t="shared" si="363"/>
        <v>katB</v>
      </c>
      <c r="AG10944" s="153"/>
      <c r="AH10944" s="153"/>
      <c r="AI10944" t="s">
        <v>201</v>
      </c>
      <c r="AJ10944" t="s">
        <v>17878</v>
      </c>
      <c r="AK10944" s="9" t="str">
        <f>VLOOKUP(Y10944,zdroj!D:AJ,33,0)</f>
        <v>katB</v>
      </c>
    </row>
    <row r="10945" spans="8:37" x14ac:dyDescent="0.25">
      <c r="H10945" s="8"/>
      <c r="I10945" s="8"/>
      <c r="N10945" s="23"/>
      <c r="O10945" s="24"/>
      <c r="P10945" s="19"/>
      <c r="Q10945" s="19"/>
      <c r="R10945" s="19"/>
      <c r="U10945" s="27"/>
      <c r="Y10945" s="9" t="s">
        <v>666</v>
      </c>
      <c r="Z10945" s="9" t="s">
        <v>462</v>
      </c>
      <c r="AA10945" s="9" t="s">
        <v>198</v>
      </c>
      <c r="AB10945" s="9">
        <v>5860750</v>
      </c>
      <c r="AC10945" s="9" t="s">
        <v>11719</v>
      </c>
      <c r="AD10945" s="9" t="s">
        <v>800</v>
      </c>
      <c r="AE10945" s="5">
        <f t="shared" si="362"/>
        <v>0</v>
      </c>
      <c r="AF10945" s="5" t="str">
        <f t="shared" si="363"/>
        <v>Pokryto</v>
      </c>
      <c r="AG10945" s="153"/>
      <c r="AH10945" s="153"/>
      <c r="AI10945" t="s">
        <v>201</v>
      </c>
      <c r="AJ10945" t="s">
        <v>800</v>
      </c>
      <c r="AK10945" s="9" t="str">
        <f>VLOOKUP(Y10945,zdroj!D:AJ,33,0)</f>
        <v>katB</v>
      </c>
    </row>
    <row r="10946" spans="8:37" x14ac:dyDescent="0.25">
      <c r="H10946" s="8"/>
      <c r="I10946" s="8"/>
      <c r="N10946" s="23"/>
      <c r="O10946" s="24"/>
      <c r="P10946" s="19"/>
      <c r="Q10946" s="19"/>
      <c r="R10946" s="19"/>
      <c r="U10946" s="27"/>
      <c r="Y10946" s="9" t="s">
        <v>666</v>
      </c>
      <c r="Z10946" s="9" t="s">
        <v>462</v>
      </c>
      <c r="AA10946" s="9" t="s">
        <v>198</v>
      </c>
      <c r="AB10946" s="9">
        <v>5860768</v>
      </c>
      <c r="AC10946" s="9" t="s">
        <v>11720</v>
      </c>
      <c r="AD10946" s="9" t="s">
        <v>800</v>
      </c>
      <c r="AE10946" s="5">
        <f t="shared" si="362"/>
        <v>0</v>
      </c>
      <c r="AF10946" s="5" t="str">
        <f t="shared" si="363"/>
        <v>Pokryto</v>
      </c>
      <c r="AG10946" s="153"/>
      <c r="AH10946" s="153"/>
      <c r="AI10946" t="s">
        <v>17879</v>
      </c>
      <c r="AJ10946" t="s">
        <v>800</v>
      </c>
      <c r="AK10946" s="9" t="str">
        <f>VLOOKUP(Y10946,zdroj!D:AJ,33,0)</f>
        <v>katB</v>
      </c>
    </row>
    <row r="10947" spans="8:37" x14ac:dyDescent="0.25">
      <c r="H10947" s="8"/>
      <c r="I10947" s="8"/>
      <c r="N10947" s="23"/>
      <c r="O10947" s="24"/>
      <c r="P10947" s="19"/>
      <c r="Q10947" s="19"/>
      <c r="R10947" s="19"/>
      <c r="U10947" s="27"/>
      <c r="Y10947" s="9" t="s">
        <v>666</v>
      </c>
      <c r="Z10947" s="9" t="s">
        <v>462</v>
      </c>
      <c r="AA10947" s="9" t="s">
        <v>198</v>
      </c>
      <c r="AB10947" s="9">
        <v>5860776</v>
      </c>
      <c r="AC10947" s="9" t="s">
        <v>11721</v>
      </c>
      <c r="AD10947" s="9" t="s">
        <v>800</v>
      </c>
      <c r="AE10947" s="5">
        <f t="shared" si="362"/>
        <v>0</v>
      </c>
      <c r="AF10947" s="5" t="str">
        <f t="shared" si="363"/>
        <v>Pokryto</v>
      </c>
      <c r="AG10947" s="153"/>
      <c r="AH10947" s="153"/>
      <c r="AI10947" t="s">
        <v>201</v>
      </c>
      <c r="AJ10947" t="s">
        <v>800</v>
      </c>
      <c r="AK10947" s="9" t="str">
        <f>VLOOKUP(Y10947,zdroj!D:AJ,33,0)</f>
        <v>katB</v>
      </c>
    </row>
    <row r="10948" spans="8:37" x14ac:dyDescent="0.25">
      <c r="H10948" s="8"/>
      <c r="I10948" s="8"/>
      <c r="N10948" s="23"/>
      <c r="O10948" s="24"/>
      <c r="P10948" s="19"/>
      <c r="Q10948" s="19"/>
      <c r="R10948" s="19"/>
      <c r="U10948" s="27"/>
      <c r="Y10948" s="9" t="s">
        <v>666</v>
      </c>
      <c r="Z10948" s="9" t="s">
        <v>462</v>
      </c>
      <c r="AA10948" s="9" t="s">
        <v>198</v>
      </c>
      <c r="AB10948" s="9">
        <v>5860784</v>
      </c>
      <c r="AC10948" s="9" t="s">
        <v>11722</v>
      </c>
      <c r="AD10948" s="9" t="s">
        <v>800</v>
      </c>
      <c r="AE10948" s="5">
        <f t="shared" si="362"/>
        <v>0</v>
      </c>
      <c r="AF10948" s="5" t="str">
        <f t="shared" si="363"/>
        <v>Pokryto</v>
      </c>
      <c r="AG10948" s="153"/>
      <c r="AH10948" s="153"/>
      <c r="AI10948" t="s">
        <v>201</v>
      </c>
      <c r="AJ10948" t="s">
        <v>800</v>
      </c>
      <c r="AK10948" s="9" t="str">
        <f>VLOOKUP(Y10948,zdroj!D:AJ,33,0)</f>
        <v>katB</v>
      </c>
    </row>
    <row r="10949" spans="8:37" x14ac:dyDescent="0.25">
      <c r="H10949" s="8"/>
      <c r="I10949" s="8"/>
      <c r="N10949" s="23"/>
      <c r="O10949" s="24"/>
      <c r="P10949" s="19"/>
      <c r="Q10949" s="19"/>
      <c r="R10949" s="19"/>
      <c r="U10949" s="27"/>
      <c r="Y10949" s="9" t="s">
        <v>666</v>
      </c>
      <c r="Z10949" s="9" t="s">
        <v>462</v>
      </c>
      <c r="AA10949" s="9" t="s">
        <v>198</v>
      </c>
      <c r="AB10949" s="9">
        <v>25963678</v>
      </c>
      <c r="AC10949" s="9" t="s">
        <v>11723</v>
      </c>
      <c r="AD10949" s="9" t="s">
        <v>800</v>
      </c>
      <c r="AE10949" s="5">
        <f t="shared" si="362"/>
        <v>0</v>
      </c>
      <c r="AF10949" s="5" t="str">
        <f t="shared" si="363"/>
        <v>Pokryto</v>
      </c>
      <c r="AG10949" s="153"/>
      <c r="AH10949" s="153"/>
      <c r="AI10949" t="s">
        <v>201</v>
      </c>
      <c r="AJ10949" t="s">
        <v>800</v>
      </c>
      <c r="AK10949" s="9" t="str">
        <f>VLOOKUP(Y10949,zdroj!D:AJ,33,0)</f>
        <v>katB</v>
      </c>
    </row>
    <row r="10950" spans="8:37" x14ac:dyDescent="0.25">
      <c r="H10950" s="8"/>
      <c r="I10950" s="8"/>
      <c r="N10950" s="23"/>
      <c r="O10950" s="24"/>
      <c r="P10950" s="19"/>
      <c r="Q10950" s="19"/>
      <c r="R10950" s="19"/>
      <c r="U10950" s="27"/>
      <c r="Y10950" s="9" t="s">
        <v>666</v>
      </c>
      <c r="Z10950" s="9" t="s">
        <v>462</v>
      </c>
      <c r="AA10950" s="9" t="s">
        <v>198</v>
      </c>
      <c r="AB10950" s="9">
        <v>28022491</v>
      </c>
      <c r="AC10950" s="9" t="s">
        <v>11724</v>
      </c>
      <c r="AD10950" s="9" t="s">
        <v>231</v>
      </c>
      <c r="AE10950" s="5">
        <f t="shared" si="362"/>
        <v>0</v>
      </c>
      <c r="AF10950" s="5" t="str">
        <f t="shared" si="363"/>
        <v>katB</v>
      </c>
      <c r="AG10950" s="153"/>
      <c r="AH10950" s="153"/>
      <c r="AI10950" t="s">
        <v>201</v>
      </c>
      <c r="AJ10950" t="s">
        <v>17878</v>
      </c>
      <c r="AK10950" s="9" t="str">
        <f>VLOOKUP(Y10950,zdroj!D:AJ,33,0)</f>
        <v>katB</v>
      </c>
    </row>
    <row r="10951" spans="8:37" x14ac:dyDescent="0.25">
      <c r="H10951" s="8"/>
      <c r="I10951" s="8"/>
      <c r="N10951" s="23"/>
      <c r="O10951" s="24"/>
      <c r="P10951" s="19"/>
      <c r="Q10951" s="19"/>
      <c r="R10951" s="19"/>
      <c r="U10951" s="27"/>
      <c r="Y10951" s="9" t="s">
        <v>666</v>
      </c>
      <c r="Z10951" s="9" t="s">
        <v>462</v>
      </c>
      <c r="AA10951" s="9" t="s">
        <v>198</v>
      </c>
      <c r="AB10951" s="9">
        <v>83168681</v>
      </c>
      <c r="AC10951" s="9" t="s">
        <v>11725</v>
      </c>
      <c r="AD10951" s="9" t="s">
        <v>800</v>
      </c>
      <c r="AE10951" s="5">
        <f t="shared" si="362"/>
        <v>0</v>
      </c>
      <c r="AF10951" s="5" t="str">
        <f t="shared" si="363"/>
        <v>Pokryto</v>
      </c>
      <c r="AG10951" s="153"/>
      <c r="AH10951" s="153"/>
      <c r="AI10951" t="s">
        <v>201</v>
      </c>
      <c r="AJ10951" t="s">
        <v>800</v>
      </c>
      <c r="AK10951" s="9" t="str">
        <f>VLOOKUP(Y10951,zdroj!D:AJ,33,0)</f>
        <v>katB</v>
      </c>
    </row>
    <row r="10952" spans="8:37" x14ac:dyDescent="0.25">
      <c r="H10952" s="8"/>
      <c r="I10952" s="8"/>
      <c r="N10952" s="23"/>
      <c r="O10952" s="24"/>
      <c r="P10952" s="19"/>
      <c r="Q10952" s="19"/>
      <c r="R10952" s="19"/>
      <c r="U10952" s="27"/>
      <c r="Y10952" s="9" t="s">
        <v>666</v>
      </c>
      <c r="Z10952" s="9" t="s">
        <v>462</v>
      </c>
      <c r="AA10952" s="9" t="s">
        <v>198</v>
      </c>
      <c r="AB10952" s="9">
        <v>5860849</v>
      </c>
      <c r="AC10952" s="9" t="s">
        <v>11726</v>
      </c>
      <c r="AD10952" s="9" t="s">
        <v>231</v>
      </c>
      <c r="AE10952" s="5">
        <f t="shared" si="362"/>
        <v>0</v>
      </c>
      <c r="AF10952" s="5" t="str">
        <f t="shared" si="363"/>
        <v>katB</v>
      </c>
      <c r="AG10952" s="153"/>
      <c r="AH10952" s="153"/>
      <c r="AI10952" t="s">
        <v>17880</v>
      </c>
      <c r="AJ10952" t="s">
        <v>17878</v>
      </c>
      <c r="AK10952" s="9" t="str">
        <f>VLOOKUP(Y10952,zdroj!D:AJ,33,0)</f>
        <v>katB</v>
      </c>
    </row>
    <row r="10953" spans="8:37" x14ac:dyDescent="0.25">
      <c r="H10953" s="8"/>
      <c r="I10953" s="8"/>
      <c r="N10953" s="23"/>
      <c r="O10953" s="24"/>
      <c r="P10953" s="19"/>
      <c r="Q10953" s="19"/>
      <c r="R10953" s="19"/>
      <c r="U10953" s="27"/>
      <c r="Y10953" s="9" t="s">
        <v>666</v>
      </c>
      <c r="Z10953" s="9" t="s">
        <v>462</v>
      </c>
      <c r="AA10953" s="9" t="s">
        <v>198</v>
      </c>
      <c r="AB10953" s="9">
        <v>5860857</v>
      </c>
      <c r="AC10953" s="9" t="s">
        <v>11727</v>
      </c>
      <c r="AD10953" s="9" t="s">
        <v>231</v>
      </c>
      <c r="AE10953" s="5">
        <f t="shared" si="362"/>
        <v>0</v>
      </c>
      <c r="AF10953" s="5" t="str">
        <f t="shared" si="363"/>
        <v>katB</v>
      </c>
      <c r="AG10953" s="153"/>
      <c r="AH10953" s="153"/>
      <c r="AI10953" t="s">
        <v>236</v>
      </c>
      <c r="AJ10953" t="s">
        <v>17878</v>
      </c>
      <c r="AK10953" s="9" t="str">
        <f>VLOOKUP(Y10953,zdroj!D:AJ,33,0)</f>
        <v>katB</v>
      </c>
    </row>
    <row r="10954" spans="8:37" x14ac:dyDescent="0.25">
      <c r="H10954" s="8"/>
      <c r="I10954" s="8"/>
      <c r="N10954" s="23"/>
      <c r="O10954" s="24"/>
      <c r="P10954" s="19"/>
      <c r="Q10954" s="19"/>
      <c r="R10954" s="19"/>
      <c r="U10954" s="27"/>
      <c r="Y10954" s="9" t="s">
        <v>666</v>
      </c>
      <c r="Z10954" s="9" t="s">
        <v>462</v>
      </c>
      <c r="AA10954" s="9" t="s">
        <v>198</v>
      </c>
      <c r="AB10954" s="9">
        <v>28414012</v>
      </c>
      <c r="AC10954" s="9" t="s">
        <v>11728</v>
      </c>
      <c r="AD10954" s="9" t="s">
        <v>231</v>
      </c>
      <c r="AE10954" s="5">
        <f t="shared" ref="AE10954:AE11017" si="364">VLOOKUP(Y10954,K:T,10,0)</f>
        <v>0</v>
      </c>
      <c r="AF10954" s="5" t="str">
        <f t="shared" ref="AF10954:AF11017" si="365">IF(AE10954="A",IF(AD10954="katA","katB",AD10954),AD10954)</f>
        <v>katB</v>
      </c>
      <c r="AG10954" s="153"/>
      <c r="AH10954" s="153"/>
      <c r="AI10954" t="s">
        <v>17880</v>
      </c>
      <c r="AJ10954" t="s">
        <v>17878</v>
      </c>
      <c r="AK10954" s="9" t="str">
        <f>VLOOKUP(Y10954,zdroj!D:AJ,33,0)</f>
        <v>katB</v>
      </c>
    </row>
    <row r="10955" spans="8:37" x14ac:dyDescent="0.25">
      <c r="H10955" s="8"/>
      <c r="I10955" s="8"/>
      <c r="N10955" s="23"/>
      <c r="O10955" s="24"/>
      <c r="P10955" s="19"/>
      <c r="Q10955" s="19"/>
      <c r="R10955" s="19"/>
      <c r="U10955" s="27"/>
      <c r="Y10955" s="9" t="s">
        <v>666</v>
      </c>
      <c r="Z10955" s="9" t="s">
        <v>462</v>
      </c>
      <c r="AA10955" s="9" t="s">
        <v>198</v>
      </c>
      <c r="AB10955" s="9">
        <v>40496333</v>
      </c>
      <c r="AC10955" s="9" t="s">
        <v>11729</v>
      </c>
      <c r="AD10955" s="9" t="s">
        <v>231</v>
      </c>
      <c r="AE10955" s="5">
        <f t="shared" si="364"/>
        <v>0</v>
      </c>
      <c r="AF10955" s="5" t="str">
        <f t="shared" si="365"/>
        <v>katB</v>
      </c>
      <c r="AG10955" s="153"/>
      <c r="AH10955" s="153"/>
      <c r="AI10955" t="s">
        <v>17880</v>
      </c>
      <c r="AJ10955" t="s">
        <v>17878</v>
      </c>
      <c r="AK10955" s="9" t="str">
        <f>VLOOKUP(Y10955,zdroj!D:AJ,33,0)</f>
        <v>katB</v>
      </c>
    </row>
    <row r="10956" spans="8:37" x14ac:dyDescent="0.25">
      <c r="H10956" s="8"/>
      <c r="I10956" s="8"/>
      <c r="N10956" s="23"/>
      <c r="O10956" s="24"/>
      <c r="P10956" s="19"/>
      <c r="Q10956" s="19"/>
      <c r="R10956" s="19"/>
      <c r="U10956" s="27"/>
      <c r="Y10956" s="9" t="s">
        <v>666</v>
      </c>
      <c r="Z10956" s="9" t="s">
        <v>462</v>
      </c>
      <c r="AA10956" s="9" t="s">
        <v>198</v>
      </c>
      <c r="AB10956" s="9">
        <v>42773920</v>
      </c>
      <c r="AC10956" s="9" t="s">
        <v>11730</v>
      </c>
      <c r="AD10956" s="9" t="s">
        <v>231</v>
      </c>
      <c r="AE10956" s="5">
        <f t="shared" si="364"/>
        <v>0</v>
      </c>
      <c r="AF10956" s="5" t="str">
        <f t="shared" si="365"/>
        <v>katB</v>
      </c>
      <c r="AG10956" s="153"/>
      <c r="AH10956" s="153"/>
      <c r="AI10956" t="s">
        <v>17880</v>
      </c>
      <c r="AJ10956" t="s">
        <v>17878</v>
      </c>
      <c r="AK10956" s="9" t="str">
        <f>VLOOKUP(Y10956,zdroj!D:AJ,33,0)</f>
        <v>katB</v>
      </c>
    </row>
    <row r="10957" spans="8:37" x14ac:dyDescent="0.25">
      <c r="H10957" s="8"/>
      <c r="I10957" s="8"/>
      <c r="N10957" s="23"/>
      <c r="O10957" s="24"/>
      <c r="P10957" s="19"/>
      <c r="Q10957" s="19"/>
      <c r="R10957" s="19"/>
      <c r="U10957" s="27"/>
      <c r="Y10957" s="9" t="s">
        <v>666</v>
      </c>
      <c r="Z10957" s="9" t="s">
        <v>462</v>
      </c>
      <c r="AA10957" s="9" t="s">
        <v>198</v>
      </c>
      <c r="AB10957" s="9">
        <v>5857619</v>
      </c>
      <c r="AC10957" s="9" t="s">
        <v>11731</v>
      </c>
      <c r="AD10957" s="9" t="s">
        <v>231</v>
      </c>
      <c r="AE10957" s="5">
        <f t="shared" si="364"/>
        <v>0</v>
      </c>
      <c r="AF10957" s="5" t="str">
        <f t="shared" si="365"/>
        <v>katB</v>
      </c>
      <c r="AG10957" s="153"/>
      <c r="AH10957" s="153"/>
      <c r="AI10957" t="s">
        <v>201</v>
      </c>
      <c r="AJ10957" t="s">
        <v>17878</v>
      </c>
      <c r="AK10957" s="9" t="str">
        <f>VLOOKUP(Y10957,zdroj!D:AJ,33,0)</f>
        <v>katB</v>
      </c>
    </row>
    <row r="10958" spans="8:37" x14ac:dyDescent="0.25">
      <c r="H10958" s="8"/>
      <c r="I10958" s="8"/>
      <c r="N10958" s="23"/>
      <c r="O10958" s="24"/>
      <c r="P10958" s="19"/>
      <c r="Q10958" s="19"/>
      <c r="R10958" s="19"/>
      <c r="U10958" s="27"/>
      <c r="Y10958" s="9" t="s">
        <v>666</v>
      </c>
      <c r="Z10958" s="9" t="s">
        <v>462</v>
      </c>
      <c r="AA10958" s="9" t="s">
        <v>198</v>
      </c>
      <c r="AB10958" s="9">
        <v>5857953</v>
      </c>
      <c r="AC10958" s="9" t="s">
        <v>11732</v>
      </c>
      <c r="AD10958" s="9" t="s">
        <v>231</v>
      </c>
      <c r="AE10958" s="5">
        <f t="shared" si="364"/>
        <v>0</v>
      </c>
      <c r="AF10958" s="5" t="str">
        <f t="shared" si="365"/>
        <v>katB</v>
      </c>
      <c r="AG10958" s="153"/>
      <c r="AH10958" s="153"/>
      <c r="AI10958" t="s">
        <v>201</v>
      </c>
      <c r="AJ10958" t="s">
        <v>17878</v>
      </c>
      <c r="AK10958" s="9" t="str">
        <f>VLOOKUP(Y10958,zdroj!D:AJ,33,0)</f>
        <v>katB</v>
      </c>
    </row>
    <row r="10959" spans="8:37" x14ac:dyDescent="0.25">
      <c r="H10959" s="8"/>
      <c r="I10959" s="8"/>
      <c r="N10959" s="23"/>
      <c r="O10959" s="24"/>
      <c r="P10959" s="19"/>
      <c r="Q10959" s="19"/>
      <c r="R10959" s="19"/>
      <c r="U10959" s="27"/>
      <c r="Y10959" s="9" t="s">
        <v>666</v>
      </c>
      <c r="Z10959" s="9" t="s">
        <v>462</v>
      </c>
      <c r="AA10959" s="9" t="s">
        <v>198</v>
      </c>
      <c r="AB10959" s="9">
        <v>5857970</v>
      </c>
      <c r="AC10959" s="9" t="s">
        <v>11733</v>
      </c>
      <c r="AD10959" s="9" t="s">
        <v>231</v>
      </c>
      <c r="AE10959" s="5">
        <f t="shared" si="364"/>
        <v>0</v>
      </c>
      <c r="AF10959" s="5" t="str">
        <f t="shared" si="365"/>
        <v>katB</v>
      </c>
      <c r="AG10959" s="153"/>
      <c r="AH10959" s="153"/>
      <c r="AI10959" t="s">
        <v>201</v>
      </c>
      <c r="AJ10959" t="s">
        <v>17878</v>
      </c>
      <c r="AK10959" s="9" t="str">
        <f>VLOOKUP(Y10959,zdroj!D:AJ,33,0)</f>
        <v>katB</v>
      </c>
    </row>
    <row r="10960" spans="8:37" x14ac:dyDescent="0.25">
      <c r="H10960" s="8"/>
      <c r="I10960" s="8"/>
      <c r="N10960" s="23"/>
      <c r="O10960" s="24"/>
      <c r="P10960" s="19"/>
      <c r="Q10960" s="19"/>
      <c r="R10960" s="19"/>
      <c r="U10960" s="27"/>
      <c r="Y10960" s="9" t="s">
        <v>666</v>
      </c>
      <c r="Z10960" s="9" t="s">
        <v>462</v>
      </c>
      <c r="AA10960" s="9" t="s">
        <v>198</v>
      </c>
      <c r="AB10960" s="9">
        <v>5858046</v>
      </c>
      <c r="AC10960" s="9" t="s">
        <v>11734</v>
      </c>
      <c r="AD10960" s="9" t="s">
        <v>231</v>
      </c>
      <c r="AE10960" s="5">
        <f t="shared" si="364"/>
        <v>0</v>
      </c>
      <c r="AF10960" s="5" t="str">
        <f t="shared" si="365"/>
        <v>katB</v>
      </c>
      <c r="AG10960" s="153"/>
      <c r="AH10960" s="153"/>
      <c r="AI10960" t="s">
        <v>201</v>
      </c>
      <c r="AJ10960" t="s">
        <v>17878</v>
      </c>
      <c r="AK10960" s="9" t="str">
        <f>VLOOKUP(Y10960,zdroj!D:AJ,33,0)</f>
        <v>katB</v>
      </c>
    </row>
    <row r="10961" spans="8:37" x14ac:dyDescent="0.25">
      <c r="H10961" s="8"/>
      <c r="I10961" s="8"/>
      <c r="N10961" s="23"/>
      <c r="O10961" s="24"/>
      <c r="P10961" s="19"/>
      <c r="Q10961" s="19"/>
      <c r="R10961" s="19"/>
      <c r="U10961" s="27"/>
      <c r="Y10961" s="9" t="s">
        <v>666</v>
      </c>
      <c r="Z10961" s="9" t="s">
        <v>462</v>
      </c>
      <c r="AA10961" s="9" t="s">
        <v>198</v>
      </c>
      <c r="AB10961" s="9">
        <v>5858054</v>
      </c>
      <c r="AC10961" s="9" t="s">
        <v>11735</v>
      </c>
      <c r="AD10961" s="9" t="s">
        <v>231</v>
      </c>
      <c r="AE10961" s="5">
        <f t="shared" si="364"/>
        <v>0</v>
      </c>
      <c r="AF10961" s="5" t="str">
        <f t="shared" si="365"/>
        <v>katB</v>
      </c>
      <c r="AG10961" s="153"/>
      <c r="AH10961" s="153"/>
      <c r="AI10961" t="s">
        <v>201</v>
      </c>
      <c r="AJ10961" t="s">
        <v>17878</v>
      </c>
      <c r="AK10961" s="9" t="str">
        <f>VLOOKUP(Y10961,zdroj!D:AJ,33,0)</f>
        <v>katB</v>
      </c>
    </row>
    <row r="10962" spans="8:37" x14ac:dyDescent="0.25">
      <c r="H10962" s="8"/>
      <c r="I10962" s="8"/>
      <c r="N10962" s="23"/>
      <c r="O10962" s="24"/>
      <c r="P10962" s="19"/>
      <c r="Q10962" s="19"/>
      <c r="R10962" s="19"/>
      <c r="U10962" s="27"/>
      <c r="Y10962" s="9" t="s">
        <v>666</v>
      </c>
      <c r="Z10962" s="9" t="s">
        <v>462</v>
      </c>
      <c r="AA10962" s="9" t="s">
        <v>198</v>
      </c>
      <c r="AB10962" s="9">
        <v>5858071</v>
      </c>
      <c r="AC10962" s="9" t="s">
        <v>11736</v>
      </c>
      <c r="AD10962" s="9" t="s">
        <v>231</v>
      </c>
      <c r="AE10962" s="5">
        <f t="shared" si="364"/>
        <v>0</v>
      </c>
      <c r="AF10962" s="5" t="str">
        <f t="shared" si="365"/>
        <v>katB</v>
      </c>
      <c r="AG10962" s="153"/>
      <c r="AH10962" s="153"/>
      <c r="AI10962" t="s">
        <v>201</v>
      </c>
      <c r="AJ10962" t="s">
        <v>17878</v>
      </c>
      <c r="AK10962" s="9" t="str">
        <f>VLOOKUP(Y10962,zdroj!D:AJ,33,0)</f>
        <v>katB</v>
      </c>
    </row>
    <row r="10963" spans="8:37" x14ac:dyDescent="0.25">
      <c r="H10963" s="8"/>
      <c r="I10963" s="8"/>
      <c r="N10963" s="23"/>
      <c r="O10963" s="24"/>
      <c r="P10963" s="19"/>
      <c r="Q10963" s="19"/>
      <c r="R10963" s="19"/>
      <c r="U10963" s="27"/>
      <c r="Y10963" s="9" t="s">
        <v>666</v>
      </c>
      <c r="Z10963" s="9" t="s">
        <v>462</v>
      </c>
      <c r="AA10963" s="9" t="s">
        <v>198</v>
      </c>
      <c r="AB10963" s="9">
        <v>5858089</v>
      </c>
      <c r="AC10963" s="9" t="s">
        <v>11737</v>
      </c>
      <c r="AD10963" s="9" t="s">
        <v>231</v>
      </c>
      <c r="AE10963" s="5">
        <f t="shared" si="364"/>
        <v>0</v>
      </c>
      <c r="AF10963" s="5" t="str">
        <f t="shared" si="365"/>
        <v>katB</v>
      </c>
      <c r="AG10963" s="153"/>
      <c r="AH10963" s="153"/>
      <c r="AI10963" t="s">
        <v>201</v>
      </c>
      <c r="AJ10963" t="s">
        <v>17878</v>
      </c>
      <c r="AK10963" s="9" t="str">
        <f>VLOOKUP(Y10963,zdroj!D:AJ,33,0)</f>
        <v>katB</v>
      </c>
    </row>
    <row r="10964" spans="8:37" x14ac:dyDescent="0.25">
      <c r="H10964" s="8"/>
      <c r="I10964" s="8"/>
      <c r="N10964" s="23"/>
      <c r="O10964" s="24"/>
      <c r="P10964" s="19"/>
      <c r="Q10964" s="19"/>
      <c r="R10964" s="19"/>
      <c r="U10964" s="27"/>
      <c r="Y10964" s="9" t="s">
        <v>666</v>
      </c>
      <c r="Z10964" s="9" t="s">
        <v>462</v>
      </c>
      <c r="AA10964" s="9" t="s">
        <v>198</v>
      </c>
      <c r="AB10964" s="9">
        <v>5858496</v>
      </c>
      <c r="AC10964" s="9" t="s">
        <v>11738</v>
      </c>
      <c r="AD10964" s="9" t="s">
        <v>231</v>
      </c>
      <c r="AE10964" s="5">
        <f t="shared" si="364"/>
        <v>0</v>
      </c>
      <c r="AF10964" s="5" t="str">
        <f t="shared" si="365"/>
        <v>katB</v>
      </c>
      <c r="AG10964" s="153"/>
      <c r="AH10964" s="153"/>
      <c r="AI10964" t="s">
        <v>17879</v>
      </c>
      <c r="AJ10964" t="s">
        <v>17878</v>
      </c>
      <c r="AK10964" s="9" t="str">
        <f>VLOOKUP(Y10964,zdroj!D:AJ,33,0)</f>
        <v>katB</v>
      </c>
    </row>
    <row r="10965" spans="8:37" x14ac:dyDescent="0.25">
      <c r="H10965" s="8"/>
      <c r="I10965" s="8"/>
      <c r="N10965" s="23"/>
      <c r="O10965" s="24"/>
      <c r="P10965" s="19"/>
      <c r="Q10965" s="19"/>
      <c r="R10965" s="19"/>
      <c r="U10965" s="27"/>
      <c r="Y10965" s="9" t="s">
        <v>666</v>
      </c>
      <c r="Z10965" s="9" t="s">
        <v>462</v>
      </c>
      <c r="AA10965" s="9" t="s">
        <v>198</v>
      </c>
      <c r="AB10965" s="9">
        <v>5860067</v>
      </c>
      <c r="AC10965" s="9" t="s">
        <v>11739</v>
      </c>
      <c r="AD10965" s="9" t="s">
        <v>231</v>
      </c>
      <c r="AE10965" s="5">
        <f t="shared" si="364"/>
        <v>0</v>
      </c>
      <c r="AF10965" s="5" t="str">
        <f t="shared" si="365"/>
        <v>katB</v>
      </c>
      <c r="AG10965" s="153"/>
      <c r="AH10965" s="153"/>
      <c r="AI10965" t="s">
        <v>201</v>
      </c>
      <c r="AJ10965" t="s">
        <v>17878</v>
      </c>
      <c r="AK10965" s="9" t="str">
        <f>VLOOKUP(Y10965,zdroj!D:AJ,33,0)</f>
        <v>katB</v>
      </c>
    </row>
    <row r="10966" spans="8:37" x14ac:dyDescent="0.25">
      <c r="H10966" s="8"/>
      <c r="I10966" s="8"/>
      <c r="N10966" s="23"/>
      <c r="O10966" s="24"/>
      <c r="P10966" s="19"/>
      <c r="Q10966" s="19"/>
      <c r="R10966" s="19"/>
      <c r="U10966" s="27"/>
      <c r="Y10966" s="9" t="s">
        <v>666</v>
      </c>
      <c r="Z10966" s="9" t="s">
        <v>462</v>
      </c>
      <c r="AA10966" s="9" t="s">
        <v>198</v>
      </c>
      <c r="AB10966" s="9">
        <v>5855161</v>
      </c>
      <c r="AC10966" s="9" t="s">
        <v>11740</v>
      </c>
      <c r="AD10966" s="9" t="s">
        <v>231</v>
      </c>
      <c r="AE10966" s="5">
        <f t="shared" si="364"/>
        <v>0</v>
      </c>
      <c r="AF10966" s="5" t="str">
        <f t="shared" si="365"/>
        <v>katB</v>
      </c>
      <c r="AG10966" s="153"/>
      <c r="AH10966" s="153"/>
      <c r="AI10966" t="s">
        <v>201</v>
      </c>
      <c r="AJ10966" t="s">
        <v>17878</v>
      </c>
      <c r="AK10966" s="9" t="str">
        <f>VLOOKUP(Y10966,zdroj!D:AJ,33,0)</f>
        <v>katB</v>
      </c>
    </row>
    <row r="10967" spans="8:37" x14ac:dyDescent="0.25">
      <c r="H10967" s="8"/>
      <c r="I10967" s="8"/>
      <c r="N10967" s="23"/>
      <c r="O10967" s="24"/>
      <c r="P10967" s="19"/>
      <c r="Q10967" s="19"/>
      <c r="R10967" s="19"/>
      <c r="U10967" s="27"/>
      <c r="Y10967" s="9" t="s">
        <v>666</v>
      </c>
      <c r="Z10967" s="9" t="s">
        <v>462</v>
      </c>
      <c r="AA10967" s="9" t="s">
        <v>198</v>
      </c>
      <c r="AB10967" s="9">
        <v>26253828</v>
      </c>
      <c r="AC10967" s="9" t="s">
        <v>11741</v>
      </c>
      <c r="AD10967" s="9" t="s">
        <v>231</v>
      </c>
      <c r="AE10967" s="5">
        <f t="shared" si="364"/>
        <v>0</v>
      </c>
      <c r="AF10967" s="5" t="str">
        <f t="shared" si="365"/>
        <v>katB</v>
      </c>
      <c r="AG10967" s="153"/>
      <c r="AH10967" s="153"/>
      <c r="AI10967" t="s">
        <v>201</v>
      </c>
      <c r="AJ10967" t="s">
        <v>17878</v>
      </c>
      <c r="AK10967" s="9" t="str">
        <f>VLOOKUP(Y10967,zdroj!D:AJ,33,0)</f>
        <v>katB</v>
      </c>
    </row>
    <row r="10968" spans="8:37" x14ac:dyDescent="0.25">
      <c r="H10968" s="8"/>
      <c r="I10968" s="8"/>
      <c r="N10968" s="23"/>
      <c r="O10968" s="24"/>
      <c r="P10968" s="19"/>
      <c r="Q10968" s="19"/>
      <c r="R10968" s="19"/>
      <c r="U10968" s="27"/>
      <c r="Y10968" s="9" t="s">
        <v>666</v>
      </c>
      <c r="Z10968" s="9" t="s">
        <v>462</v>
      </c>
      <c r="AA10968" s="9" t="s">
        <v>198</v>
      </c>
      <c r="AB10968" s="9">
        <v>5855829</v>
      </c>
      <c r="AC10968" s="9" t="s">
        <v>11742</v>
      </c>
      <c r="AD10968" s="9" t="s">
        <v>231</v>
      </c>
      <c r="AE10968" s="5">
        <f t="shared" si="364"/>
        <v>0</v>
      </c>
      <c r="AF10968" s="5" t="str">
        <f t="shared" si="365"/>
        <v>katB</v>
      </c>
      <c r="AG10968" s="153"/>
      <c r="AH10968" s="153"/>
      <c r="AI10968" t="s">
        <v>201</v>
      </c>
      <c r="AJ10968" t="s">
        <v>17878</v>
      </c>
      <c r="AK10968" s="9" t="str">
        <f>VLOOKUP(Y10968,zdroj!D:AJ,33,0)</f>
        <v>katB</v>
      </c>
    </row>
    <row r="10969" spans="8:37" x14ac:dyDescent="0.25">
      <c r="H10969" s="8"/>
      <c r="I10969" s="8"/>
      <c r="N10969" s="23"/>
      <c r="O10969" s="24"/>
      <c r="P10969" s="19"/>
      <c r="Q10969" s="19"/>
      <c r="R10969" s="19"/>
      <c r="U10969" s="27"/>
      <c r="Y10969" s="9" t="s">
        <v>666</v>
      </c>
      <c r="Z10969" s="9" t="s">
        <v>462</v>
      </c>
      <c r="AA10969" s="9" t="s">
        <v>198</v>
      </c>
      <c r="AB10969" s="9">
        <v>5855837</v>
      </c>
      <c r="AC10969" s="9" t="s">
        <v>11743</v>
      </c>
      <c r="AD10969" s="9" t="s">
        <v>231</v>
      </c>
      <c r="AE10969" s="5">
        <f t="shared" si="364"/>
        <v>0</v>
      </c>
      <c r="AF10969" s="5" t="str">
        <f t="shared" si="365"/>
        <v>katB</v>
      </c>
      <c r="AG10969" s="153"/>
      <c r="AH10969" s="153"/>
      <c r="AI10969" t="s">
        <v>201</v>
      </c>
      <c r="AJ10969" t="s">
        <v>17878</v>
      </c>
      <c r="AK10969" s="9" t="str">
        <f>VLOOKUP(Y10969,zdroj!D:AJ,33,0)</f>
        <v>katB</v>
      </c>
    </row>
    <row r="10970" spans="8:37" x14ac:dyDescent="0.25">
      <c r="H10970" s="8"/>
      <c r="I10970" s="8"/>
      <c r="N10970" s="23"/>
      <c r="O10970" s="24"/>
      <c r="P10970" s="19"/>
      <c r="Q10970" s="19"/>
      <c r="R10970" s="19"/>
      <c r="U10970" s="27"/>
      <c r="Y10970" s="9" t="s">
        <v>666</v>
      </c>
      <c r="Z10970" s="9" t="s">
        <v>462</v>
      </c>
      <c r="AA10970" s="9" t="s">
        <v>198</v>
      </c>
      <c r="AB10970" s="9">
        <v>5855845</v>
      </c>
      <c r="AC10970" s="9" t="s">
        <v>11744</v>
      </c>
      <c r="AD10970" s="9" t="s">
        <v>231</v>
      </c>
      <c r="AE10970" s="5">
        <f t="shared" si="364"/>
        <v>0</v>
      </c>
      <c r="AF10970" s="5" t="str">
        <f t="shared" si="365"/>
        <v>katB</v>
      </c>
      <c r="AG10970" s="153"/>
      <c r="AH10970" s="153"/>
      <c r="AI10970" t="s">
        <v>201</v>
      </c>
      <c r="AJ10970" t="s">
        <v>17878</v>
      </c>
      <c r="AK10970" s="9" t="str">
        <f>VLOOKUP(Y10970,zdroj!D:AJ,33,0)</f>
        <v>katB</v>
      </c>
    </row>
    <row r="10971" spans="8:37" x14ac:dyDescent="0.25">
      <c r="H10971" s="8"/>
      <c r="I10971" s="8"/>
      <c r="N10971" s="23"/>
      <c r="O10971" s="24"/>
      <c r="P10971" s="19"/>
      <c r="Q10971" s="19"/>
      <c r="R10971" s="19"/>
      <c r="U10971" s="27"/>
      <c r="Y10971" s="9" t="s">
        <v>666</v>
      </c>
      <c r="Z10971" s="9" t="s">
        <v>462</v>
      </c>
      <c r="AA10971" s="9" t="s">
        <v>198</v>
      </c>
      <c r="AB10971" s="9">
        <v>5855853</v>
      </c>
      <c r="AC10971" s="9" t="s">
        <v>11745</v>
      </c>
      <c r="AD10971" s="9" t="s">
        <v>231</v>
      </c>
      <c r="AE10971" s="5">
        <f t="shared" si="364"/>
        <v>0</v>
      </c>
      <c r="AF10971" s="5" t="str">
        <f t="shared" si="365"/>
        <v>katB</v>
      </c>
      <c r="AG10971" s="153"/>
      <c r="AH10971" s="153"/>
      <c r="AI10971" t="s">
        <v>201</v>
      </c>
      <c r="AJ10971" t="s">
        <v>17878</v>
      </c>
      <c r="AK10971" s="9" t="str">
        <f>VLOOKUP(Y10971,zdroj!D:AJ,33,0)</f>
        <v>katB</v>
      </c>
    </row>
    <row r="10972" spans="8:37" x14ac:dyDescent="0.25">
      <c r="H10972" s="8"/>
      <c r="I10972" s="8"/>
      <c r="N10972" s="23"/>
      <c r="O10972" s="24"/>
      <c r="P10972" s="19"/>
      <c r="Q10972" s="19"/>
      <c r="R10972" s="19"/>
      <c r="U10972" s="27"/>
      <c r="Y10972" s="9" t="s">
        <v>666</v>
      </c>
      <c r="Z10972" s="9" t="s">
        <v>462</v>
      </c>
      <c r="AA10972" s="9" t="s">
        <v>198</v>
      </c>
      <c r="AB10972" s="9">
        <v>5855870</v>
      </c>
      <c r="AC10972" s="9" t="s">
        <v>11746</v>
      </c>
      <c r="AD10972" s="9" t="s">
        <v>231</v>
      </c>
      <c r="AE10972" s="5">
        <f t="shared" si="364"/>
        <v>0</v>
      </c>
      <c r="AF10972" s="5" t="str">
        <f t="shared" si="365"/>
        <v>katB</v>
      </c>
      <c r="AG10972" s="153"/>
      <c r="AH10972" s="153"/>
      <c r="AI10972" t="s">
        <v>17880</v>
      </c>
      <c r="AJ10972" t="s">
        <v>17878</v>
      </c>
      <c r="AK10972" s="9" t="str">
        <f>VLOOKUP(Y10972,zdroj!D:AJ,33,0)</f>
        <v>katB</v>
      </c>
    </row>
    <row r="10973" spans="8:37" x14ac:dyDescent="0.25">
      <c r="H10973" s="8"/>
      <c r="I10973" s="8"/>
      <c r="N10973" s="23"/>
      <c r="O10973" s="24"/>
      <c r="P10973" s="19"/>
      <c r="Q10973" s="19"/>
      <c r="R10973" s="19"/>
      <c r="U10973" s="27"/>
      <c r="Y10973" s="9" t="s">
        <v>666</v>
      </c>
      <c r="Z10973" s="9" t="s">
        <v>462</v>
      </c>
      <c r="AA10973" s="9" t="s">
        <v>198</v>
      </c>
      <c r="AB10973" s="9">
        <v>5855900</v>
      </c>
      <c r="AC10973" s="9" t="s">
        <v>11747</v>
      </c>
      <c r="AD10973" s="9" t="s">
        <v>231</v>
      </c>
      <c r="AE10973" s="5">
        <f t="shared" si="364"/>
        <v>0</v>
      </c>
      <c r="AF10973" s="5" t="str">
        <f t="shared" si="365"/>
        <v>katB</v>
      </c>
      <c r="AG10973" s="153"/>
      <c r="AH10973" s="153"/>
      <c r="AI10973" t="s">
        <v>201</v>
      </c>
      <c r="AJ10973" t="s">
        <v>17878</v>
      </c>
      <c r="AK10973" s="9" t="str">
        <f>VLOOKUP(Y10973,zdroj!D:AJ,33,0)</f>
        <v>katB</v>
      </c>
    </row>
    <row r="10974" spans="8:37" x14ac:dyDescent="0.25">
      <c r="H10974" s="8"/>
      <c r="I10974" s="8"/>
      <c r="N10974" s="23"/>
      <c r="O10974" s="24"/>
      <c r="P10974" s="19"/>
      <c r="Q10974" s="19"/>
      <c r="R10974" s="19"/>
      <c r="U10974" s="27"/>
      <c r="Y10974" s="9" t="s">
        <v>666</v>
      </c>
      <c r="Z10974" s="9" t="s">
        <v>462</v>
      </c>
      <c r="AA10974" s="9" t="s">
        <v>198</v>
      </c>
      <c r="AB10974" s="9">
        <v>5857759</v>
      </c>
      <c r="AC10974" s="9" t="s">
        <v>11748</v>
      </c>
      <c r="AD10974" s="9" t="s">
        <v>231</v>
      </c>
      <c r="AE10974" s="5">
        <f t="shared" si="364"/>
        <v>0</v>
      </c>
      <c r="AF10974" s="5" t="str">
        <f t="shared" si="365"/>
        <v>katB</v>
      </c>
      <c r="AG10974" s="153"/>
      <c r="AH10974" s="153"/>
      <c r="AI10974" t="s">
        <v>201</v>
      </c>
      <c r="AJ10974" t="s">
        <v>17878</v>
      </c>
      <c r="AK10974" s="9" t="str">
        <f>VLOOKUP(Y10974,zdroj!D:AJ,33,0)</f>
        <v>katB</v>
      </c>
    </row>
    <row r="10975" spans="8:37" x14ac:dyDescent="0.25">
      <c r="H10975" s="8"/>
      <c r="I10975" s="8"/>
      <c r="N10975" s="23"/>
      <c r="O10975" s="24"/>
      <c r="P10975" s="19"/>
      <c r="Q10975" s="19"/>
      <c r="R10975" s="19"/>
      <c r="U10975" s="27"/>
      <c r="Y10975" s="9" t="s">
        <v>666</v>
      </c>
      <c r="Z10975" s="9" t="s">
        <v>462</v>
      </c>
      <c r="AA10975" s="9" t="s">
        <v>198</v>
      </c>
      <c r="AB10975" s="9">
        <v>5858313</v>
      </c>
      <c r="AC10975" s="9" t="s">
        <v>11749</v>
      </c>
      <c r="AD10975" s="9" t="s">
        <v>231</v>
      </c>
      <c r="AE10975" s="5">
        <f t="shared" si="364"/>
        <v>0</v>
      </c>
      <c r="AF10975" s="5" t="str">
        <f t="shared" si="365"/>
        <v>katB</v>
      </c>
      <c r="AG10975" s="153"/>
      <c r="AH10975" s="153"/>
      <c r="AI10975" t="s">
        <v>201</v>
      </c>
      <c r="AJ10975" t="s">
        <v>17878</v>
      </c>
      <c r="AK10975" s="9" t="str">
        <f>VLOOKUP(Y10975,zdroj!D:AJ,33,0)</f>
        <v>katB</v>
      </c>
    </row>
    <row r="10976" spans="8:37" x14ac:dyDescent="0.25">
      <c r="H10976" s="8"/>
      <c r="I10976" s="8"/>
      <c r="N10976" s="23"/>
      <c r="O10976" s="24"/>
      <c r="P10976" s="19"/>
      <c r="Q10976" s="19"/>
      <c r="R10976" s="19"/>
      <c r="U10976" s="27"/>
      <c r="Y10976" s="9" t="s">
        <v>666</v>
      </c>
      <c r="Z10976" s="9" t="s">
        <v>462</v>
      </c>
      <c r="AA10976" s="9" t="s">
        <v>198</v>
      </c>
      <c r="AB10976" s="9">
        <v>26260263</v>
      </c>
      <c r="AC10976" s="9" t="s">
        <v>11750</v>
      </c>
      <c r="AD10976" s="9" t="s">
        <v>231</v>
      </c>
      <c r="AE10976" s="5">
        <f t="shared" si="364"/>
        <v>0</v>
      </c>
      <c r="AF10976" s="5" t="str">
        <f t="shared" si="365"/>
        <v>katB</v>
      </c>
      <c r="AG10976" s="153"/>
      <c r="AH10976" s="153"/>
      <c r="AI10976" t="s">
        <v>17880</v>
      </c>
      <c r="AJ10976" t="s">
        <v>17878</v>
      </c>
      <c r="AK10976" s="9" t="str">
        <f>VLOOKUP(Y10976,zdroj!D:AJ,33,0)</f>
        <v>katB</v>
      </c>
    </row>
    <row r="10977" spans="8:37" x14ac:dyDescent="0.25">
      <c r="H10977" s="8"/>
      <c r="I10977" s="8"/>
      <c r="N10977" s="23"/>
      <c r="O10977" s="24"/>
      <c r="P10977" s="19"/>
      <c r="Q10977" s="19"/>
      <c r="R10977" s="19"/>
      <c r="U10977" s="27"/>
      <c r="Y10977" s="9" t="s">
        <v>666</v>
      </c>
      <c r="Z10977" s="9" t="s">
        <v>462</v>
      </c>
      <c r="AA10977" s="9" t="s">
        <v>198</v>
      </c>
      <c r="AB10977" s="9">
        <v>28383532</v>
      </c>
      <c r="AC10977" s="9" t="s">
        <v>11751</v>
      </c>
      <c r="AD10977" s="9" t="s">
        <v>800</v>
      </c>
      <c r="AE10977" s="5">
        <f t="shared" si="364"/>
        <v>0</v>
      </c>
      <c r="AF10977" s="5" t="str">
        <f t="shared" si="365"/>
        <v>Pokryto</v>
      </c>
      <c r="AG10977" s="153"/>
      <c r="AH10977" s="153"/>
      <c r="AI10977" t="s">
        <v>201</v>
      </c>
      <c r="AJ10977" t="s">
        <v>800</v>
      </c>
      <c r="AK10977" s="9" t="str">
        <f>VLOOKUP(Y10977,zdroj!D:AJ,33,0)</f>
        <v>katB</v>
      </c>
    </row>
    <row r="10978" spans="8:37" x14ac:dyDescent="0.25">
      <c r="H10978" s="8"/>
      <c r="I10978" s="8"/>
      <c r="N10978" s="23"/>
      <c r="O10978" s="24"/>
      <c r="P10978" s="19"/>
      <c r="Q10978" s="19"/>
      <c r="R10978" s="19"/>
      <c r="U10978" s="27"/>
      <c r="Y10978" s="9" t="s">
        <v>666</v>
      </c>
      <c r="Z10978" s="9" t="s">
        <v>462</v>
      </c>
      <c r="AA10978" s="9" t="s">
        <v>198</v>
      </c>
      <c r="AB10978" s="9">
        <v>5855527</v>
      </c>
      <c r="AC10978" s="9" t="s">
        <v>11752</v>
      </c>
      <c r="AD10978" s="9" t="s">
        <v>231</v>
      </c>
      <c r="AE10978" s="5">
        <f t="shared" si="364"/>
        <v>0</v>
      </c>
      <c r="AF10978" s="5" t="str">
        <f t="shared" si="365"/>
        <v>katB</v>
      </c>
      <c r="AG10978" s="153"/>
      <c r="AH10978" s="153"/>
      <c r="AI10978" t="s">
        <v>201</v>
      </c>
      <c r="AJ10978" t="s">
        <v>17878</v>
      </c>
      <c r="AK10978" s="9" t="str">
        <f>VLOOKUP(Y10978,zdroj!D:AJ,33,0)</f>
        <v>katB</v>
      </c>
    </row>
    <row r="10979" spans="8:37" x14ac:dyDescent="0.25">
      <c r="H10979" s="8"/>
      <c r="I10979" s="8"/>
      <c r="N10979" s="23"/>
      <c r="O10979" s="24"/>
      <c r="P10979" s="19"/>
      <c r="Q10979" s="19"/>
      <c r="R10979" s="19"/>
      <c r="U10979" s="27"/>
      <c r="Y10979" s="9" t="s">
        <v>666</v>
      </c>
      <c r="Z10979" s="9" t="s">
        <v>462</v>
      </c>
      <c r="AA10979" s="9" t="s">
        <v>198</v>
      </c>
      <c r="AB10979" s="9">
        <v>5854733</v>
      </c>
      <c r="AC10979" s="9" t="s">
        <v>11753</v>
      </c>
      <c r="AD10979" s="9" t="s">
        <v>231</v>
      </c>
      <c r="AE10979" s="5">
        <f t="shared" si="364"/>
        <v>0</v>
      </c>
      <c r="AF10979" s="5" t="str">
        <f t="shared" si="365"/>
        <v>katB</v>
      </c>
      <c r="AG10979" s="153"/>
      <c r="AH10979" s="153"/>
      <c r="AI10979" t="s">
        <v>201</v>
      </c>
      <c r="AJ10979" t="s">
        <v>17878</v>
      </c>
      <c r="AK10979" s="9" t="str">
        <f>VLOOKUP(Y10979,zdroj!D:AJ,33,0)</f>
        <v>katB</v>
      </c>
    </row>
    <row r="10980" spans="8:37" x14ac:dyDescent="0.25">
      <c r="H10980" s="8"/>
      <c r="I10980" s="8"/>
      <c r="N10980" s="23"/>
      <c r="O10980" s="24"/>
      <c r="P10980" s="19"/>
      <c r="Q10980" s="19"/>
      <c r="R10980" s="19"/>
      <c r="U10980" s="27"/>
      <c r="Y10980" s="9" t="s">
        <v>666</v>
      </c>
      <c r="Z10980" s="9" t="s">
        <v>462</v>
      </c>
      <c r="AA10980" s="9" t="s">
        <v>198</v>
      </c>
      <c r="AB10980" s="9">
        <v>5857937</v>
      </c>
      <c r="AC10980" s="9" t="s">
        <v>11754</v>
      </c>
      <c r="AD10980" s="9" t="s">
        <v>231</v>
      </c>
      <c r="AE10980" s="5">
        <f t="shared" si="364"/>
        <v>0</v>
      </c>
      <c r="AF10980" s="5" t="str">
        <f t="shared" si="365"/>
        <v>katB</v>
      </c>
      <c r="AG10980" s="153"/>
      <c r="AH10980" s="153"/>
      <c r="AI10980" t="s">
        <v>201</v>
      </c>
      <c r="AJ10980" t="s">
        <v>17878</v>
      </c>
      <c r="AK10980" s="9" t="str">
        <f>VLOOKUP(Y10980,zdroj!D:AJ,33,0)</f>
        <v>katB</v>
      </c>
    </row>
    <row r="10981" spans="8:37" x14ac:dyDescent="0.25">
      <c r="H10981" s="8"/>
      <c r="I10981" s="8"/>
      <c r="N10981" s="23"/>
      <c r="O10981" s="24"/>
      <c r="P10981" s="19"/>
      <c r="Q10981" s="19"/>
      <c r="R10981" s="19"/>
      <c r="U10981" s="27"/>
      <c r="Y10981" s="9" t="s">
        <v>666</v>
      </c>
      <c r="Z10981" s="9" t="s">
        <v>462</v>
      </c>
      <c r="AA10981" s="9" t="s">
        <v>198</v>
      </c>
      <c r="AB10981" s="9">
        <v>5857945</v>
      </c>
      <c r="AC10981" s="9" t="s">
        <v>11755</v>
      </c>
      <c r="AD10981" s="9" t="s">
        <v>231</v>
      </c>
      <c r="AE10981" s="5">
        <f t="shared" si="364"/>
        <v>0</v>
      </c>
      <c r="AF10981" s="5" t="str">
        <f t="shared" si="365"/>
        <v>katB</v>
      </c>
      <c r="AG10981" s="153"/>
      <c r="AH10981" s="153"/>
      <c r="AI10981" t="s">
        <v>201</v>
      </c>
      <c r="AJ10981" t="s">
        <v>17878</v>
      </c>
      <c r="AK10981" s="9" t="str">
        <f>VLOOKUP(Y10981,zdroj!D:AJ,33,0)</f>
        <v>katB</v>
      </c>
    </row>
    <row r="10982" spans="8:37" x14ac:dyDescent="0.25">
      <c r="H10982" s="8"/>
      <c r="I10982" s="8"/>
      <c r="N10982" s="23"/>
      <c r="O10982" s="24"/>
      <c r="P10982" s="19"/>
      <c r="Q10982" s="19"/>
      <c r="R10982" s="19"/>
      <c r="U10982" s="27"/>
      <c r="Y10982" s="9" t="s">
        <v>666</v>
      </c>
      <c r="Z10982" s="9" t="s">
        <v>462</v>
      </c>
      <c r="AA10982" s="9" t="s">
        <v>198</v>
      </c>
      <c r="AB10982" s="9">
        <v>5858011</v>
      </c>
      <c r="AC10982" s="9" t="s">
        <v>11756</v>
      </c>
      <c r="AD10982" s="9" t="s">
        <v>231</v>
      </c>
      <c r="AE10982" s="5">
        <f t="shared" si="364"/>
        <v>0</v>
      </c>
      <c r="AF10982" s="5" t="str">
        <f t="shared" si="365"/>
        <v>katB</v>
      </c>
      <c r="AG10982" s="153"/>
      <c r="AH10982" s="153"/>
      <c r="AI10982" t="s">
        <v>201</v>
      </c>
      <c r="AJ10982" t="s">
        <v>17878</v>
      </c>
      <c r="AK10982" s="9" t="str">
        <f>VLOOKUP(Y10982,zdroj!D:AJ,33,0)</f>
        <v>katB</v>
      </c>
    </row>
    <row r="10983" spans="8:37" x14ac:dyDescent="0.25">
      <c r="H10983" s="8"/>
      <c r="I10983" s="8"/>
      <c r="N10983" s="23"/>
      <c r="O10983" s="24"/>
      <c r="P10983" s="19"/>
      <c r="Q10983" s="19"/>
      <c r="R10983" s="19"/>
      <c r="U10983" s="27"/>
      <c r="Y10983" s="9" t="s">
        <v>666</v>
      </c>
      <c r="Z10983" s="9" t="s">
        <v>462</v>
      </c>
      <c r="AA10983" s="9" t="s">
        <v>198</v>
      </c>
      <c r="AB10983" s="9">
        <v>5858020</v>
      </c>
      <c r="AC10983" s="9" t="s">
        <v>11757</v>
      </c>
      <c r="AD10983" s="9" t="s">
        <v>231</v>
      </c>
      <c r="AE10983" s="5">
        <f t="shared" si="364"/>
        <v>0</v>
      </c>
      <c r="AF10983" s="5" t="str">
        <f t="shared" si="365"/>
        <v>katB</v>
      </c>
      <c r="AG10983" s="153"/>
      <c r="AH10983" s="153"/>
      <c r="AI10983" t="s">
        <v>201</v>
      </c>
      <c r="AJ10983" t="s">
        <v>17878</v>
      </c>
      <c r="AK10983" s="9" t="str">
        <f>VLOOKUP(Y10983,zdroj!D:AJ,33,0)</f>
        <v>katB</v>
      </c>
    </row>
    <row r="10984" spans="8:37" x14ac:dyDescent="0.25">
      <c r="H10984" s="8"/>
      <c r="I10984" s="8"/>
      <c r="N10984" s="23"/>
      <c r="O10984" s="24"/>
      <c r="P10984" s="19"/>
      <c r="Q10984" s="19"/>
      <c r="R10984" s="19"/>
      <c r="U10984" s="27"/>
      <c r="Y10984" s="9" t="s">
        <v>666</v>
      </c>
      <c r="Z10984" s="9" t="s">
        <v>462</v>
      </c>
      <c r="AA10984" s="9" t="s">
        <v>198</v>
      </c>
      <c r="AB10984" s="9">
        <v>5858127</v>
      </c>
      <c r="AC10984" s="9" t="s">
        <v>11758</v>
      </c>
      <c r="AD10984" s="9" t="s">
        <v>231</v>
      </c>
      <c r="AE10984" s="5">
        <f t="shared" si="364"/>
        <v>0</v>
      </c>
      <c r="AF10984" s="5" t="str">
        <f t="shared" si="365"/>
        <v>katB</v>
      </c>
      <c r="AG10984" s="153"/>
      <c r="AH10984" s="153"/>
      <c r="AI10984" t="s">
        <v>201</v>
      </c>
      <c r="AJ10984" t="s">
        <v>17878</v>
      </c>
      <c r="AK10984" s="9" t="str">
        <f>VLOOKUP(Y10984,zdroj!D:AJ,33,0)</f>
        <v>katB</v>
      </c>
    </row>
    <row r="10985" spans="8:37" x14ac:dyDescent="0.25">
      <c r="H10985" s="8"/>
      <c r="I10985" s="8"/>
      <c r="N10985" s="23"/>
      <c r="O10985" s="24"/>
      <c r="P10985" s="19"/>
      <c r="Q10985" s="19"/>
      <c r="R10985" s="19"/>
      <c r="U10985" s="27"/>
      <c r="Y10985" s="9" t="s">
        <v>666</v>
      </c>
      <c r="Z10985" s="9" t="s">
        <v>462</v>
      </c>
      <c r="AA10985" s="9" t="s">
        <v>198</v>
      </c>
      <c r="AB10985" s="9">
        <v>5858143</v>
      </c>
      <c r="AC10985" s="9" t="s">
        <v>11759</v>
      </c>
      <c r="AD10985" s="9" t="s">
        <v>231</v>
      </c>
      <c r="AE10985" s="5">
        <f t="shared" si="364"/>
        <v>0</v>
      </c>
      <c r="AF10985" s="5" t="str">
        <f t="shared" si="365"/>
        <v>katB</v>
      </c>
      <c r="AG10985" s="153"/>
      <c r="AH10985" s="153"/>
      <c r="AI10985" t="s">
        <v>201</v>
      </c>
      <c r="AJ10985" t="s">
        <v>17878</v>
      </c>
      <c r="AK10985" s="9" t="str">
        <f>VLOOKUP(Y10985,zdroj!D:AJ,33,0)</f>
        <v>katB</v>
      </c>
    </row>
    <row r="10986" spans="8:37" x14ac:dyDescent="0.25">
      <c r="H10986" s="8"/>
      <c r="I10986" s="8"/>
      <c r="N10986" s="23"/>
      <c r="O10986" s="24"/>
      <c r="P10986" s="19"/>
      <c r="Q10986" s="19"/>
      <c r="R10986" s="19"/>
      <c r="U10986" s="27"/>
      <c r="Y10986" s="9" t="s">
        <v>666</v>
      </c>
      <c r="Z10986" s="9" t="s">
        <v>462</v>
      </c>
      <c r="AA10986" s="9" t="s">
        <v>198</v>
      </c>
      <c r="AB10986" s="9">
        <v>5858178</v>
      </c>
      <c r="AC10986" s="9" t="s">
        <v>11760</v>
      </c>
      <c r="AD10986" s="9" t="s">
        <v>231</v>
      </c>
      <c r="AE10986" s="5">
        <f t="shared" si="364"/>
        <v>0</v>
      </c>
      <c r="AF10986" s="5" t="str">
        <f t="shared" si="365"/>
        <v>katB</v>
      </c>
      <c r="AG10986" s="153"/>
      <c r="AH10986" s="153"/>
      <c r="AI10986" t="s">
        <v>201</v>
      </c>
      <c r="AJ10986" t="s">
        <v>17878</v>
      </c>
      <c r="AK10986" s="9" t="str">
        <f>VLOOKUP(Y10986,zdroj!D:AJ,33,0)</f>
        <v>katB</v>
      </c>
    </row>
    <row r="10987" spans="8:37" x14ac:dyDescent="0.25">
      <c r="H10987" s="8"/>
      <c r="I10987" s="8"/>
      <c r="N10987" s="23"/>
      <c r="O10987" s="24"/>
      <c r="P10987" s="19"/>
      <c r="Q10987" s="19"/>
      <c r="R10987" s="19"/>
      <c r="U10987" s="27"/>
      <c r="Y10987" s="9" t="s">
        <v>666</v>
      </c>
      <c r="Z10987" s="9" t="s">
        <v>462</v>
      </c>
      <c r="AA10987" s="9" t="s">
        <v>198</v>
      </c>
      <c r="AB10987" s="9">
        <v>5858186</v>
      </c>
      <c r="AC10987" s="9" t="s">
        <v>11761</v>
      </c>
      <c r="AD10987" s="9" t="s">
        <v>231</v>
      </c>
      <c r="AE10987" s="5">
        <f t="shared" si="364"/>
        <v>0</v>
      </c>
      <c r="AF10987" s="5" t="str">
        <f t="shared" si="365"/>
        <v>katB</v>
      </c>
      <c r="AG10987" s="153"/>
      <c r="AH10987" s="153"/>
      <c r="AI10987" t="s">
        <v>201</v>
      </c>
      <c r="AJ10987" t="s">
        <v>17878</v>
      </c>
      <c r="AK10987" s="9" t="str">
        <f>VLOOKUP(Y10987,zdroj!D:AJ,33,0)</f>
        <v>katB</v>
      </c>
    </row>
    <row r="10988" spans="8:37" x14ac:dyDescent="0.25">
      <c r="H10988" s="8"/>
      <c r="I10988" s="8"/>
      <c r="N10988" s="23"/>
      <c r="O10988" s="24"/>
      <c r="P10988" s="19"/>
      <c r="Q10988" s="19"/>
      <c r="R10988" s="19"/>
      <c r="U10988" s="27"/>
      <c r="Y10988" s="9" t="s">
        <v>666</v>
      </c>
      <c r="Z10988" s="9" t="s">
        <v>462</v>
      </c>
      <c r="AA10988" s="9" t="s">
        <v>198</v>
      </c>
      <c r="AB10988" s="9">
        <v>5858194</v>
      </c>
      <c r="AC10988" s="9" t="s">
        <v>11762</v>
      </c>
      <c r="AD10988" s="9" t="s">
        <v>231</v>
      </c>
      <c r="AE10988" s="5">
        <f t="shared" si="364"/>
        <v>0</v>
      </c>
      <c r="AF10988" s="5" t="str">
        <f t="shared" si="365"/>
        <v>katB</v>
      </c>
      <c r="AG10988" s="153"/>
      <c r="AH10988" s="153"/>
      <c r="AI10988" t="s">
        <v>201</v>
      </c>
      <c r="AJ10988" t="s">
        <v>17878</v>
      </c>
      <c r="AK10988" s="9" t="str">
        <f>VLOOKUP(Y10988,zdroj!D:AJ,33,0)</f>
        <v>katB</v>
      </c>
    </row>
    <row r="10989" spans="8:37" x14ac:dyDescent="0.25">
      <c r="H10989" s="8"/>
      <c r="I10989" s="8"/>
      <c r="N10989" s="23"/>
      <c r="O10989" s="24"/>
      <c r="P10989" s="19"/>
      <c r="Q10989" s="19"/>
      <c r="R10989" s="19"/>
      <c r="U10989" s="27"/>
      <c r="Y10989" s="9" t="s">
        <v>666</v>
      </c>
      <c r="Z10989" s="9" t="s">
        <v>462</v>
      </c>
      <c r="AA10989" s="9" t="s">
        <v>198</v>
      </c>
      <c r="AB10989" s="9">
        <v>5858208</v>
      </c>
      <c r="AC10989" s="9" t="s">
        <v>11763</v>
      </c>
      <c r="AD10989" s="9" t="s">
        <v>231</v>
      </c>
      <c r="AE10989" s="5">
        <f t="shared" si="364"/>
        <v>0</v>
      </c>
      <c r="AF10989" s="5" t="str">
        <f t="shared" si="365"/>
        <v>katB</v>
      </c>
      <c r="AG10989" s="153"/>
      <c r="AH10989" s="153"/>
      <c r="AI10989" t="s">
        <v>17879</v>
      </c>
      <c r="AJ10989" t="s">
        <v>17878</v>
      </c>
      <c r="AK10989" s="9" t="str">
        <f>VLOOKUP(Y10989,zdroj!D:AJ,33,0)</f>
        <v>katB</v>
      </c>
    </row>
    <row r="10990" spans="8:37" x14ac:dyDescent="0.25">
      <c r="H10990" s="8"/>
      <c r="I10990" s="8"/>
      <c r="N10990" s="23"/>
      <c r="O10990" s="24"/>
      <c r="P10990" s="19"/>
      <c r="Q10990" s="19"/>
      <c r="R10990" s="19"/>
      <c r="U10990" s="27"/>
      <c r="Y10990" s="9" t="s">
        <v>666</v>
      </c>
      <c r="Z10990" s="9" t="s">
        <v>462</v>
      </c>
      <c r="AA10990" s="9" t="s">
        <v>198</v>
      </c>
      <c r="AB10990" s="9">
        <v>5858224</v>
      </c>
      <c r="AC10990" s="9" t="s">
        <v>11764</v>
      </c>
      <c r="AD10990" s="9" t="s">
        <v>231</v>
      </c>
      <c r="AE10990" s="5">
        <f t="shared" si="364"/>
        <v>0</v>
      </c>
      <c r="AF10990" s="5" t="str">
        <f t="shared" si="365"/>
        <v>katB</v>
      </c>
      <c r="AG10990" s="153"/>
      <c r="AH10990" s="153"/>
      <c r="AI10990" t="s">
        <v>201</v>
      </c>
      <c r="AJ10990" t="s">
        <v>17878</v>
      </c>
      <c r="AK10990" s="9" t="str">
        <f>VLOOKUP(Y10990,zdroj!D:AJ,33,0)</f>
        <v>katB</v>
      </c>
    </row>
    <row r="10991" spans="8:37" x14ac:dyDescent="0.25">
      <c r="H10991" s="8"/>
      <c r="I10991" s="8"/>
      <c r="N10991" s="23"/>
      <c r="O10991" s="24"/>
      <c r="P10991" s="19"/>
      <c r="Q10991" s="19"/>
      <c r="R10991" s="19"/>
      <c r="U10991" s="27"/>
      <c r="Y10991" s="9" t="s">
        <v>666</v>
      </c>
      <c r="Z10991" s="9" t="s">
        <v>462</v>
      </c>
      <c r="AA10991" s="9" t="s">
        <v>198</v>
      </c>
      <c r="AB10991" s="9">
        <v>5858267</v>
      </c>
      <c r="AC10991" s="9" t="s">
        <v>11765</v>
      </c>
      <c r="AD10991" s="9" t="s">
        <v>231</v>
      </c>
      <c r="AE10991" s="5">
        <f t="shared" si="364"/>
        <v>0</v>
      </c>
      <c r="AF10991" s="5" t="str">
        <f t="shared" si="365"/>
        <v>katB</v>
      </c>
      <c r="AG10991" s="153"/>
      <c r="AH10991" s="153"/>
      <c r="AI10991" t="s">
        <v>201</v>
      </c>
      <c r="AJ10991" t="s">
        <v>17878</v>
      </c>
      <c r="AK10991" s="9" t="str">
        <f>VLOOKUP(Y10991,zdroj!D:AJ,33,0)</f>
        <v>katB</v>
      </c>
    </row>
    <row r="10992" spans="8:37" x14ac:dyDescent="0.25">
      <c r="H10992" s="8"/>
      <c r="I10992" s="8"/>
      <c r="N10992" s="23"/>
      <c r="O10992" s="24"/>
      <c r="P10992" s="19"/>
      <c r="Q10992" s="19"/>
      <c r="R10992" s="19"/>
      <c r="U10992" s="27"/>
      <c r="Y10992" s="9" t="s">
        <v>666</v>
      </c>
      <c r="Z10992" s="9" t="s">
        <v>462</v>
      </c>
      <c r="AA10992" s="9" t="s">
        <v>198</v>
      </c>
      <c r="AB10992" s="9">
        <v>5858321</v>
      </c>
      <c r="AC10992" s="9" t="s">
        <v>11766</v>
      </c>
      <c r="AD10992" s="9" t="s">
        <v>231</v>
      </c>
      <c r="AE10992" s="5">
        <f t="shared" si="364"/>
        <v>0</v>
      </c>
      <c r="AF10992" s="5" t="str">
        <f t="shared" si="365"/>
        <v>katB</v>
      </c>
      <c r="AG10992" s="153"/>
      <c r="AH10992" s="153"/>
      <c r="AI10992" t="s">
        <v>201</v>
      </c>
      <c r="AJ10992" t="s">
        <v>17878</v>
      </c>
      <c r="AK10992" s="9" t="str">
        <f>VLOOKUP(Y10992,zdroj!D:AJ,33,0)</f>
        <v>katB</v>
      </c>
    </row>
    <row r="10993" spans="8:37" x14ac:dyDescent="0.25">
      <c r="H10993" s="8"/>
      <c r="I10993" s="8"/>
      <c r="N10993" s="23"/>
      <c r="O10993" s="24"/>
      <c r="P10993" s="19"/>
      <c r="Q10993" s="19"/>
      <c r="R10993" s="19"/>
      <c r="U10993" s="27"/>
      <c r="Y10993" s="9" t="s">
        <v>666</v>
      </c>
      <c r="Z10993" s="9" t="s">
        <v>462</v>
      </c>
      <c r="AA10993" s="9" t="s">
        <v>198</v>
      </c>
      <c r="AB10993" s="9">
        <v>5858330</v>
      </c>
      <c r="AC10993" s="9" t="s">
        <v>11767</v>
      </c>
      <c r="AD10993" s="9" t="s">
        <v>231</v>
      </c>
      <c r="AE10993" s="5">
        <f t="shared" si="364"/>
        <v>0</v>
      </c>
      <c r="AF10993" s="5" t="str">
        <f t="shared" si="365"/>
        <v>katB</v>
      </c>
      <c r="AG10993" s="153"/>
      <c r="AH10993" s="153"/>
      <c r="AI10993" t="s">
        <v>201</v>
      </c>
      <c r="AJ10993" t="s">
        <v>17878</v>
      </c>
      <c r="AK10993" s="9" t="str">
        <f>VLOOKUP(Y10993,zdroj!D:AJ,33,0)</f>
        <v>katB</v>
      </c>
    </row>
    <row r="10994" spans="8:37" x14ac:dyDescent="0.25">
      <c r="H10994" s="8"/>
      <c r="I10994" s="8"/>
      <c r="N10994" s="23"/>
      <c r="O10994" s="24"/>
      <c r="P10994" s="19"/>
      <c r="Q10994" s="19"/>
      <c r="R10994" s="19"/>
      <c r="U10994" s="27"/>
      <c r="Y10994" s="9" t="s">
        <v>666</v>
      </c>
      <c r="Z10994" s="9" t="s">
        <v>462</v>
      </c>
      <c r="AA10994" s="9" t="s">
        <v>198</v>
      </c>
      <c r="AB10994" s="9">
        <v>5858526</v>
      </c>
      <c r="AC10994" s="9" t="s">
        <v>11768</v>
      </c>
      <c r="AD10994" s="9" t="s">
        <v>231</v>
      </c>
      <c r="AE10994" s="5">
        <f t="shared" si="364"/>
        <v>0</v>
      </c>
      <c r="AF10994" s="5" t="str">
        <f t="shared" si="365"/>
        <v>katB</v>
      </c>
      <c r="AG10994" s="153"/>
      <c r="AH10994" s="153"/>
      <c r="AI10994" t="s">
        <v>201</v>
      </c>
      <c r="AJ10994" t="s">
        <v>17878</v>
      </c>
      <c r="AK10994" s="9" t="str">
        <f>VLOOKUP(Y10994,zdroj!D:AJ,33,0)</f>
        <v>katB</v>
      </c>
    </row>
    <row r="10995" spans="8:37" x14ac:dyDescent="0.25">
      <c r="H10995" s="8"/>
      <c r="I10995" s="8"/>
      <c r="N10995" s="23"/>
      <c r="O10995" s="24"/>
      <c r="P10995" s="19"/>
      <c r="Q10995" s="19"/>
      <c r="R10995" s="19"/>
      <c r="U10995" s="27"/>
      <c r="Y10995" s="9" t="s">
        <v>666</v>
      </c>
      <c r="Z10995" s="9" t="s">
        <v>462</v>
      </c>
      <c r="AA10995" s="9" t="s">
        <v>198</v>
      </c>
      <c r="AB10995" s="9">
        <v>5858542</v>
      </c>
      <c r="AC10995" s="9" t="s">
        <v>11769</v>
      </c>
      <c r="AD10995" s="9" t="s">
        <v>231</v>
      </c>
      <c r="AE10995" s="5">
        <f t="shared" si="364"/>
        <v>0</v>
      </c>
      <c r="AF10995" s="5" t="str">
        <f t="shared" si="365"/>
        <v>katB</v>
      </c>
      <c r="AG10995" s="153"/>
      <c r="AH10995" s="153"/>
      <c r="AI10995" t="s">
        <v>201</v>
      </c>
      <c r="AJ10995" t="s">
        <v>17878</v>
      </c>
      <c r="AK10995" s="9" t="str">
        <f>VLOOKUP(Y10995,zdroj!D:AJ,33,0)</f>
        <v>katB</v>
      </c>
    </row>
    <row r="10996" spans="8:37" x14ac:dyDescent="0.25">
      <c r="H10996" s="8"/>
      <c r="I10996" s="8"/>
      <c r="N10996" s="23"/>
      <c r="O10996" s="24"/>
      <c r="P10996" s="19"/>
      <c r="Q10996" s="19"/>
      <c r="R10996" s="19"/>
      <c r="U10996" s="27"/>
      <c r="Y10996" s="9" t="s">
        <v>666</v>
      </c>
      <c r="Z10996" s="9" t="s">
        <v>462</v>
      </c>
      <c r="AA10996" s="9" t="s">
        <v>198</v>
      </c>
      <c r="AB10996" s="9">
        <v>5854598</v>
      </c>
      <c r="AC10996" s="9" t="s">
        <v>11770</v>
      </c>
      <c r="AD10996" s="9" t="s">
        <v>231</v>
      </c>
      <c r="AE10996" s="5">
        <f t="shared" si="364"/>
        <v>0</v>
      </c>
      <c r="AF10996" s="5" t="str">
        <f t="shared" si="365"/>
        <v>katB</v>
      </c>
      <c r="AG10996" s="153"/>
      <c r="AH10996" s="153"/>
      <c r="AI10996" t="s">
        <v>17879</v>
      </c>
      <c r="AJ10996" t="s">
        <v>17878</v>
      </c>
      <c r="AK10996" s="9" t="str">
        <f>VLOOKUP(Y10996,zdroj!D:AJ,33,0)</f>
        <v>katB</v>
      </c>
    </row>
    <row r="10997" spans="8:37" x14ac:dyDescent="0.25">
      <c r="H10997" s="8"/>
      <c r="I10997" s="8"/>
      <c r="N10997" s="23"/>
      <c r="O10997" s="24"/>
      <c r="P10997" s="19"/>
      <c r="Q10997" s="19"/>
      <c r="R10997" s="19"/>
      <c r="U10997" s="27"/>
      <c r="Y10997" s="9" t="s">
        <v>666</v>
      </c>
      <c r="Z10997" s="9" t="s">
        <v>462</v>
      </c>
      <c r="AA10997" s="9" t="s">
        <v>198</v>
      </c>
      <c r="AB10997" s="9">
        <v>5858682</v>
      </c>
      <c r="AC10997" s="9" t="s">
        <v>11771</v>
      </c>
      <c r="AD10997" s="9" t="s">
        <v>231</v>
      </c>
      <c r="AE10997" s="5">
        <f t="shared" si="364"/>
        <v>0</v>
      </c>
      <c r="AF10997" s="5" t="str">
        <f t="shared" si="365"/>
        <v>katB</v>
      </c>
      <c r="AG10997" s="153"/>
      <c r="AH10997" s="153"/>
      <c r="AI10997" t="s">
        <v>201</v>
      </c>
      <c r="AJ10997" t="s">
        <v>17878</v>
      </c>
      <c r="AK10997" s="9" t="str">
        <f>VLOOKUP(Y10997,zdroj!D:AJ,33,0)</f>
        <v>katB</v>
      </c>
    </row>
    <row r="10998" spans="8:37" x14ac:dyDescent="0.25">
      <c r="H10998" s="8"/>
      <c r="I10998" s="8"/>
      <c r="N10998" s="23"/>
      <c r="O10998" s="24"/>
      <c r="P10998" s="19"/>
      <c r="Q10998" s="19"/>
      <c r="R10998" s="19"/>
      <c r="U10998" s="27"/>
      <c r="Y10998" s="9" t="s">
        <v>666</v>
      </c>
      <c r="Z10998" s="9" t="s">
        <v>462</v>
      </c>
      <c r="AA10998" s="9" t="s">
        <v>198</v>
      </c>
      <c r="AB10998" s="9">
        <v>5858712</v>
      </c>
      <c r="AC10998" s="9" t="s">
        <v>11772</v>
      </c>
      <c r="AD10998" s="9" t="s">
        <v>231</v>
      </c>
      <c r="AE10998" s="5">
        <f t="shared" si="364"/>
        <v>0</v>
      </c>
      <c r="AF10998" s="5" t="str">
        <f t="shared" si="365"/>
        <v>katB</v>
      </c>
      <c r="AG10998" s="153"/>
      <c r="AH10998" s="153"/>
      <c r="AI10998" t="s">
        <v>201</v>
      </c>
      <c r="AJ10998" t="s">
        <v>17878</v>
      </c>
      <c r="AK10998" s="9" t="str">
        <f>VLOOKUP(Y10998,zdroj!D:AJ,33,0)</f>
        <v>katB</v>
      </c>
    </row>
    <row r="10999" spans="8:37" x14ac:dyDescent="0.25">
      <c r="H10999" s="8"/>
      <c r="I10999" s="8"/>
      <c r="N10999" s="23"/>
      <c r="O10999" s="24"/>
      <c r="P10999" s="19"/>
      <c r="Q10999" s="19"/>
      <c r="R10999" s="19"/>
      <c r="U10999" s="27"/>
      <c r="Y10999" s="9" t="s">
        <v>666</v>
      </c>
      <c r="Z10999" s="9" t="s">
        <v>462</v>
      </c>
      <c r="AA10999" s="9" t="s">
        <v>198</v>
      </c>
      <c r="AB10999" s="9">
        <v>5858771</v>
      </c>
      <c r="AC10999" s="9" t="s">
        <v>11773</v>
      </c>
      <c r="AD10999" s="9" t="s">
        <v>231</v>
      </c>
      <c r="AE10999" s="5">
        <f t="shared" si="364"/>
        <v>0</v>
      </c>
      <c r="AF10999" s="5" t="str">
        <f t="shared" si="365"/>
        <v>katB</v>
      </c>
      <c r="AG10999" s="153"/>
      <c r="AH10999" s="153"/>
      <c r="AI10999" t="s">
        <v>201</v>
      </c>
      <c r="AJ10999" t="s">
        <v>17878</v>
      </c>
      <c r="AK10999" s="9" t="str">
        <f>VLOOKUP(Y10999,zdroj!D:AJ,33,0)</f>
        <v>katB</v>
      </c>
    </row>
    <row r="11000" spans="8:37" x14ac:dyDescent="0.25">
      <c r="H11000" s="8"/>
      <c r="I11000" s="8"/>
      <c r="N11000" s="23"/>
      <c r="O11000" s="24"/>
      <c r="P11000" s="19"/>
      <c r="Q11000" s="19"/>
      <c r="R11000" s="19"/>
      <c r="U11000" s="27"/>
      <c r="Y11000" s="9" t="s">
        <v>666</v>
      </c>
      <c r="Z11000" s="9" t="s">
        <v>462</v>
      </c>
      <c r="AA11000" s="9" t="s">
        <v>198</v>
      </c>
      <c r="AB11000" s="9">
        <v>5858879</v>
      </c>
      <c r="AC11000" s="9" t="s">
        <v>11774</v>
      </c>
      <c r="AD11000" s="9" t="s">
        <v>231</v>
      </c>
      <c r="AE11000" s="5">
        <f t="shared" si="364"/>
        <v>0</v>
      </c>
      <c r="AF11000" s="5" t="str">
        <f t="shared" si="365"/>
        <v>katB</v>
      </c>
      <c r="AG11000" s="153"/>
      <c r="AH11000" s="153"/>
      <c r="AI11000" t="s">
        <v>201</v>
      </c>
      <c r="AJ11000" t="s">
        <v>17878</v>
      </c>
      <c r="AK11000" s="9" t="str">
        <f>VLOOKUP(Y11000,zdroj!D:AJ,33,0)</f>
        <v>katB</v>
      </c>
    </row>
    <row r="11001" spans="8:37" x14ac:dyDescent="0.25">
      <c r="H11001" s="8"/>
      <c r="I11001" s="8"/>
      <c r="N11001" s="23"/>
      <c r="O11001" s="24"/>
      <c r="P11001" s="19"/>
      <c r="Q11001" s="19"/>
      <c r="R11001" s="19"/>
      <c r="U11001" s="27"/>
      <c r="Y11001" s="9" t="s">
        <v>666</v>
      </c>
      <c r="Z11001" s="9" t="s">
        <v>462</v>
      </c>
      <c r="AA11001" s="9" t="s">
        <v>198</v>
      </c>
      <c r="AB11001" s="9">
        <v>5858887</v>
      </c>
      <c r="AC11001" s="9" t="s">
        <v>11775</v>
      </c>
      <c r="AD11001" s="9" t="s">
        <v>231</v>
      </c>
      <c r="AE11001" s="5">
        <f t="shared" si="364"/>
        <v>0</v>
      </c>
      <c r="AF11001" s="5" t="str">
        <f t="shared" si="365"/>
        <v>katB</v>
      </c>
      <c r="AG11001" s="153"/>
      <c r="AH11001" s="153"/>
      <c r="AI11001" t="s">
        <v>201</v>
      </c>
      <c r="AJ11001" t="s">
        <v>17878</v>
      </c>
      <c r="AK11001" s="9" t="str">
        <f>VLOOKUP(Y11001,zdroj!D:AJ,33,0)</f>
        <v>katB</v>
      </c>
    </row>
    <row r="11002" spans="8:37" x14ac:dyDescent="0.25">
      <c r="H11002" s="8"/>
      <c r="I11002" s="8"/>
      <c r="N11002" s="23"/>
      <c r="O11002" s="24"/>
      <c r="P11002" s="19"/>
      <c r="Q11002" s="19"/>
      <c r="R11002" s="19"/>
      <c r="U11002" s="27"/>
      <c r="Y11002" s="9" t="s">
        <v>666</v>
      </c>
      <c r="Z11002" s="9" t="s">
        <v>462</v>
      </c>
      <c r="AA11002" s="9" t="s">
        <v>198</v>
      </c>
      <c r="AB11002" s="9">
        <v>5858895</v>
      </c>
      <c r="AC11002" s="9" t="s">
        <v>11776</v>
      </c>
      <c r="AD11002" s="9" t="s">
        <v>231</v>
      </c>
      <c r="AE11002" s="5">
        <f t="shared" si="364"/>
        <v>0</v>
      </c>
      <c r="AF11002" s="5" t="str">
        <f t="shared" si="365"/>
        <v>katB</v>
      </c>
      <c r="AG11002" s="153"/>
      <c r="AH11002" s="153"/>
      <c r="AI11002" t="s">
        <v>201</v>
      </c>
      <c r="AJ11002" t="s">
        <v>17878</v>
      </c>
      <c r="AK11002" s="9" t="str">
        <f>VLOOKUP(Y11002,zdroj!D:AJ,33,0)</f>
        <v>katB</v>
      </c>
    </row>
    <row r="11003" spans="8:37" x14ac:dyDescent="0.25">
      <c r="H11003" s="8"/>
      <c r="I11003" s="8"/>
      <c r="N11003" s="23"/>
      <c r="O11003" s="24"/>
      <c r="P11003" s="19"/>
      <c r="Q11003" s="19"/>
      <c r="R11003" s="19"/>
      <c r="U11003" s="27"/>
      <c r="Y11003" s="9" t="s">
        <v>666</v>
      </c>
      <c r="Z11003" s="9" t="s">
        <v>462</v>
      </c>
      <c r="AA11003" s="9" t="s">
        <v>198</v>
      </c>
      <c r="AB11003" s="9">
        <v>5858925</v>
      </c>
      <c r="AC11003" s="9" t="s">
        <v>11777</v>
      </c>
      <c r="AD11003" s="9" t="s">
        <v>231</v>
      </c>
      <c r="AE11003" s="5">
        <f t="shared" si="364"/>
        <v>0</v>
      </c>
      <c r="AF11003" s="5" t="str">
        <f t="shared" si="365"/>
        <v>katB</v>
      </c>
      <c r="AG11003" s="153"/>
      <c r="AH11003" s="153"/>
      <c r="AI11003" t="s">
        <v>201</v>
      </c>
      <c r="AJ11003" t="s">
        <v>17878</v>
      </c>
      <c r="AK11003" s="9" t="str">
        <f>VLOOKUP(Y11003,zdroj!D:AJ,33,0)</f>
        <v>katB</v>
      </c>
    </row>
    <row r="11004" spans="8:37" x14ac:dyDescent="0.25">
      <c r="H11004" s="8"/>
      <c r="I11004" s="8"/>
      <c r="N11004" s="23"/>
      <c r="O11004" s="24"/>
      <c r="P11004" s="19"/>
      <c r="Q11004" s="19"/>
      <c r="R11004" s="19"/>
      <c r="U11004" s="27"/>
      <c r="Y11004" s="9" t="s">
        <v>666</v>
      </c>
      <c r="Z11004" s="9" t="s">
        <v>462</v>
      </c>
      <c r="AA11004" s="9" t="s">
        <v>198</v>
      </c>
      <c r="AB11004" s="9">
        <v>5858984</v>
      </c>
      <c r="AC11004" s="9" t="s">
        <v>11778</v>
      </c>
      <c r="AD11004" s="9" t="s">
        <v>231</v>
      </c>
      <c r="AE11004" s="5">
        <f t="shared" si="364"/>
        <v>0</v>
      </c>
      <c r="AF11004" s="5" t="str">
        <f t="shared" si="365"/>
        <v>katB</v>
      </c>
      <c r="AG11004" s="153"/>
      <c r="AH11004" s="153"/>
      <c r="AI11004" t="s">
        <v>201</v>
      </c>
      <c r="AJ11004" t="s">
        <v>17878</v>
      </c>
      <c r="AK11004" s="9" t="str">
        <f>VLOOKUP(Y11004,zdroj!D:AJ,33,0)</f>
        <v>katB</v>
      </c>
    </row>
    <row r="11005" spans="8:37" x14ac:dyDescent="0.25">
      <c r="H11005" s="8"/>
      <c r="I11005" s="8"/>
      <c r="N11005" s="23"/>
      <c r="O11005" s="24"/>
      <c r="P11005" s="19"/>
      <c r="Q11005" s="19"/>
      <c r="R11005" s="19"/>
      <c r="U11005" s="27"/>
      <c r="Y11005" s="9" t="s">
        <v>666</v>
      </c>
      <c r="Z11005" s="9" t="s">
        <v>462</v>
      </c>
      <c r="AA11005" s="9" t="s">
        <v>198</v>
      </c>
      <c r="AB11005" s="9">
        <v>5859018</v>
      </c>
      <c r="AC11005" s="9" t="s">
        <v>11779</v>
      </c>
      <c r="AD11005" s="9" t="s">
        <v>231</v>
      </c>
      <c r="AE11005" s="5">
        <f t="shared" si="364"/>
        <v>0</v>
      </c>
      <c r="AF11005" s="5" t="str">
        <f t="shared" si="365"/>
        <v>katB</v>
      </c>
      <c r="AG11005" s="153"/>
      <c r="AH11005" s="153"/>
      <c r="AI11005" t="s">
        <v>201</v>
      </c>
      <c r="AJ11005" t="s">
        <v>17878</v>
      </c>
      <c r="AK11005" s="9" t="str">
        <f>VLOOKUP(Y11005,zdroj!D:AJ,33,0)</f>
        <v>katB</v>
      </c>
    </row>
    <row r="11006" spans="8:37" x14ac:dyDescent="0.25">
      <c r="H11006" s="8"/>
      <c r="I11006" s="8"/>
      <c r="N11006" s="23"/>
      <c r="O11006" s="24"/>
      <c r="P11006" s="19"/>
      <c r="Q11006" s="19"/>
      <c r="R11006" s="19"/>
      <c r="U11006" s="27"/>
      <c r="Y11006" s="9" t="s">
        <v>666</v>
      </c>
      <c r="Z11006" s="9" t="s">
        <v>462</v>
      </c>
      <c r="AA11006" s="9" t="s">
        <v>198</v>
      </c>
      <c r="AB11006" s="9">
        <v>5859425</v>
      </c>
      <c r="AC11006" s="9" t="s">
        <v>11780</v>
      </c>
      <c r="AD11006" s="9" t="s">
        <v>231</v>
      </c>
      <c r="AE11006" s="5">
        <f t="shared" si="364"/>
        <v>0</v>
      </c>
      <c r="AF11006" s="5" t="str">
        <f t="shared" si="365"/>
        <v>katB</v>
      </c>
      <c r="AG11006" s="153"/>
      <c r="AH11006" s="153"/>
      <c r="AI11006" t="s">
        <v>201</v>
      </c>
      <c r="AJ11006" t="s">
        <v>17878</v>
      </c>
      <c r="AK11006" s="9" t="str">
        <f>VLOOKUP(Y11006,zdroj!D:AJ,33,0)</f>
        <v>katB</v>
      </c>
    </row>
    <row r="11007" spans="8:37" x14ac:dyDescent="0.25">
      <c r="H11007" s="8"/>
      <c r="I11007" s="8"/>
      <c r="N11007" s="23"/>
      <c r="O11007" s="24"/>
      <c r="P11007" s="19"/>
      <c r="Q11007" s="19"/>
      <c r="R11007" s="19"/>
      <c r="U11007" s="27"/>
      <c r="Y11007" s="9" t="s">
        <v>666</v>
      </c>
      <c r="Z11007" s="9" t="s">
        <v>462</v>
      </c>
      <c r="AA11007" s="9" t="s">
        <v>198</v>
      </c>
      <c r="AB11007" s="9">
        <v>5861349</v>
      </c>
      <c r="AC11007" s="9" t="s">
        <v>11781</v>
      </c>
      <c r="AD11007" s="9" t="s">
        <v>231</v>
      </c>
      <c r="AE11007" s="5">
        <f t="shared" si="364"/>
        <v>0</v>
      </c>
      <c r="AF11007" s="5" t="str">
        <f t="shared" si="365"/>
        <v>katB</v>
      </c>
      <c r="AG11007" s="153"/>
      <c r="AH11007" s="153"/>
      <c r="AI11007" t="s">
        <v>201</v>
      </c>
      <c r="AJ11007" t="s">
        <v>17878</v>
      </c>
      <c r="AK11007" s="9" t="str">
        <f>VLOOKUP(Y11007,zdroj!D:AJ,33,0)</f>
        <v>katB</v>
      </c>
    </row>
    <row r="11008" spans="8:37" x14ac:dyDescent="0.25">
      <c r="H11008" s="8"/>
      <c r="I11008" s="8"/>
      <c r="N11008" s="23"/>
      <c r="O11008" s="24"/>
      <c r="P11008" s="19"/>
      <c r="Q11008" s="19"/>
      <c r="R11008" s="19"/>
      <c r="U11008" s="27"/>
      <c r="Y11008" s="9" t="s">
        <v>666</v>
      </c>
      <c r="Z11008" s="9" t="s">
        <v>462</v>
      </c>
      <c r="AA11008" s="9" t="s">
        <v>198</v>
      </c>
      <c r="AB11008" s="9">
        <v>5859573</v>
      </c>
      <c r="AC11008" s="9" t="s">
        <v>11782</v>
      </c>
      <c r="AD11008" s="9" t="s">
        <v>231</v>
      </c>
      <c r="AE11008" s="5">
        <f t="shared" si="364"/>
        <v>0</v>
      </c>
      <c r="AF11008" s="5" t="str">
        <f t="shared" si="365"/>
        <v>katB</v>
      </c>
      <c r="AG11008" s="153"/>
      <c r="AH11008" s="153"/>
      <c r="AI11008" t="s">
        <v>201</v>
      </c>
      <c r="AJ11008" t="s">
        <v>17878</v>
      </c>
      <c r="AK11008" s="9" t="str">
        <f>VLOOKUP(Y11008,zdroj!D:AJ,33,0)</f>
        <v>katB</v>
      </c>
    </row>
    <row r="11009" spans="8:37" x14ac:dyDescent="0.25">
      <c r="H11009" s="8"/>
      <c r="I11009" s="8"/>
      <c r="N11009" s="23"/>
      <c r="O11009" s="24"/>
      <c r="P11009" s="19"/>
      <c r="Q11009" s="19"/>
      <c r="R11009" s="19"/>
      <c r="U11009" s="27"/>
      <c r="Y11009" s="9" t="s">
        <v>666</v>
      </c>
      <c r="Z11009" s="9" t="s">
        <v>462</v>
      </c>
      <c r="AA11009" s="9" t="s">
        <v>198</v>
      </c>
      <c r="AB11009" s="9">
        <v>5859859</v>
      </c>
      <c r="AC11009" s="9" t="s">
        <v>11783</v>
      </c>
      <c r="AD11009" s="9" t="s">
        <v>231</v>
      </c>
      <c r="AE11009" s="5">
        <f t="shared" si="364"/>
        <v>0</v>
      </c>
      <c r="AF11009" s="5" t="str">
        <f t="shared" si="365"/>
        <v>katB</v>
      </c>
      <c r="AG11009" s="153"/>
      <c r="AH11009" s="153"/>
      <c r="AI11009" t="s">
        <v>201</v>
      </c>
      <c r="AJ11009" t="s">
        <v>17878</v>
      </c>
      <c r="AK11009" s="9" t="str">
        <f>VLOOKUP(Y11009,zdroj!D:AJ,33,0)</f>
        <v>katB</v>
      </c>
    </row>
    <row r="11010" spans="8:37" x14ac:dyDescent="0.25">
      <c r="H11010" s="8"/>
      <c r="I11010" s="8"/>
      <c r="N11010" s="23"/>
      <c r="O11010" s="24"/>
      <c r="P11010" s="19"/>
      <c r="Q11010" s="19"/>
      <c r="R11010" s="19"/>
      <c r="U11010" s="27"/>
      <c r="Y11010" s="9" t="s">
        <v>666</v>
      </c>
      <c r="Z11010" s="9" t="s">
        <v>462</v>
      </c>
      <c r="AA11010" s="9" t="s">
        <v>198</v>
      </c>
      <c r="AB11010" s="9">
        <v>5860270</v>
      </c>
      <c r="AC11010" s="9" t="s">
        <v>11784</v>
      </c>
      <c r="AD11010" s="9" t="s">
        <v>231</v>
      </c>
      <c r="AE11010" s="5">
        <f t="shared" si="364"/>
        <v>0</v>
      </c>
      <c r="AF11010" s="5" t="str">
        <f t="shared" si="365"/>
        <v>katB</v>
      </c>
      <c r="AG11010" s="153"/>
      <c r="AH11010" s="153"/>
      <c r="AI11010" t="s">
        <v>201</v>
      </c>
      <c r="AJ11010" t="s">
        <v>17878</v>
      </c>
      <c r="AK11010" s="9" t="str">
        <f>VLOOKUP(Y11010,zdroj!D:AJ,33,0)</f>
        <v>katB</v>
      </c>
    </row>
    <row r="11011" spans="8:37" x14ac:dyDescent="0.25">
      <c r="H11011" s="8"/>
      <c r="I11011" s="8"/>
      <c r="N11011" s="23"/>
      <c r="O11011" s="24"/>
      <c r="P11011" s="19"/>
      <c r="Q11011" s="19"/>
      <c r="R11011" s="19"/>
      <c r="U11011" s="27"/>
      <c r="Y11011" s="9" t="s">
        <v>666</v>
      </c>
      <c r="Z11011" s="9" t="s">
        <v>462</v>
      </c>
      <c r="AA11011" s="9" t="s">
        <v>198</v>
      </c>
      <c r="AB11011" s="9">
        <v>5860644</v>
      </c>
      <c r="AC11011" s="9" t="s">
        <v>11785</v>
      </c>
      <c r="AD11011" s="9" t="s">
        <v>231</v>
      </c>
      <c r="AE11011" s="5">
        <f t="shared" si="364"/>
        <v>0</v>
      </c>
      <c r="AF11011" s="5" t="str">
        <f t="shared" si="365"/>
        <v>katB</v>
      </c>
      <c r="AG11011" s="153"/>
      <c r="AH11011" s="153"/>
      <c r="AI11011" t="s">
        <v>201</v>
      </c>
      <c r="AJ11011" t="s">
        <v>17878</v>
      </c>
      <c r="AK11011" s="9" t="str">
        <f>VLOOKUP(Y11011,zdroj!D:AJ,33,0)</f>
        <v>katB</v>
      </c>
    </row>
    <row r="11012" spans="8:37" x14ac:dyDescent="0.25">
      <c r="H11012" s="8"/>
      <c r="I11012" s="8"/>
      <c r="N11012" s="23"/>
      <c r="O11012" s="24"/>
      <c r="P11012" s="19"/>
      <c r="Q11012" s="19"/>
      <c r="R11012" s="19"/>
      <c r="U11012" s="27"/>
      <c r="Y11012" s="9" t="s">
        <v>666</v>
      </c>
      <c r="Z11012" s="9" t="s">
        <v>462</v>
      </c>
      <c r="AA11012" s="9" t="s">
        <v>198</v>
      </c>
      <c r="AB11012" s="9">
        <v>5860881</v>
      </c>
      <c r="AC11012" s="9" t="s">
        <v>11786</v>
      </c>
      <c r="AD11012" s="9" t="s">
        <v>231</v>
      </c>
      <c r="AE11012" s="5">
        <f t="shared" si="364"/>
        <v>0</v>
      </c>
      <c r="AF11012" s="5" t="str">
        <f t="shared" si="365"/>
        <v>katB</v>
      </c>
      <c r="AG11012" s="153"/>
      <c r="AH11012" s="153"/>
      <c r="AI11012" t="s">
        <v>201</v>
      </c>
      <c r="AJ11012" t="s">
        <v>17878</v>
      </c>
      <c r="AK11012" s="9" t="str">
        <f>VLOOKUP(Y11012,zdroj!D:AJ,33,0)</f>
        <v>katB</v>
      </c>
    </row>
    <row r="11013" spans="8:37" x14ac:dyDescent="0.25">
      <c r="H11013" s="8"/>
      <c r="I11013" s="8"/>
      <c r="N11013" s="23"/>
      <c r="O11013" s="24"/>
      <c r="P11013" s="19"/>
      <c r="Q11013" s="19"/>
      <c r="R11013" s="19"/>
      <c r="U11013" s="27"/>
      <c r="Y11013" s="9" t="s">
        <v>666</v>
      </c>
      <c r="Z11013" s="9" t="s">
        <v>462</v>
      </c>
      <c r="AA11013" s="9" t="s">
        <v>198</v>
      </c>
      <c r="AB11013" s="9">
        <v>25944673</v>
      </c>
      <c r="AC11013" s="9" t="s">
        <v>11787</v>
      </c>
      <c r="AD11013" s="9" t="s">
        <v>231</v>
      </c>
      <c r="AE11013" s="5">
        <f t="shared" si="364"/>
        <v>0</v>
      </c>
      <c r="AF11013" s="5" t="str">
        <f t="shared" si="365"/>
        <v>katB</v>
      </c>
      <c r="AG11013" s="153"/>
      <c r="AH11013" s="153"/>
      <c r="AI11013" t="s">
        <v>201</v>
      </c>
      <c r="AJ11013" t="s">
        <v>17878</v>
      </c>
      <c r="AK11013" s="9" t="str">
        <f>VLOOKUP(Y11013,zdroj!D:AJ,33,0)</f>
        <v>katB</v>
      </c>
    </row>
    <row r="11014" spans="8:37" x14ac:dyDescent="0.25">
      <c r="H11014" s="8"/>
      <c r="I11014" s="8"/>
      <c r="N11014" s="23"/>
      <c r="O11014" s="24"/>
      <c r="P11014" s="19"/>
      <c r="Q11014" s="19"/>
      <c r="R11014" s="19"/>
      <c r="U11014" s="27"/>
      <c r="Y11014" s="9" t="s">
        <v>666</v>
      </c>
      <c r="Z11014" s="9" t="s">
        <v>462</v>
      </c>
      <c r="AA11014" s="9" t="s">
        <v>198</v>
      </c>
      <c r="AB11014" s="9">
        <v>26094215</v>
      </c>
      <c r="AC11014" s="9" t="s">
        <v>11788</v>
      </c>
      <c r="AD11014" s="9" t="s">
        <v>231</v>
      </c>
      <c r="AE11014" s="5">
        <f t="shared" si="364"/>
        <v>0</v>
      </c>
      <c r="AF11014" s="5" t="str">
        <f t="shared" si="365"/>
        <v>katB</v>
      </c>
      <c r="AG11014" s="153"/>
      <c r="AH11014" s="153"/>
      <c r="AI11014" t="s">
        <v>201</v>
      </c>
      <c r="AJ11014" t="s">
        <v>17878</v>
      </c>
      <c r="AK11014" s="9" t="str">
        <f>VLOOKUP(Y11014,zdroj!D:AJ,33,0)</f>
        <v>katB</v>
      </c>
    </row>
    <row r="11015" spans="8:37" x14ac:dyDescent="0.25">
      <c r="H11015" s="8"/>
      <c r="I11015" s="8"/>
      <c r="N11015" s="23"/>
      <c r="O11015" s="24"/>
      <c r="P11015" s="19"/>
      <c r="Q11015" s="19"/>
      <c r="R11015" s="19"/>
      <c r="U11015" s="27"/>
      <c r="Y11015" s="9" t="s">
        <v>666</v>
      </c>
      <c r="Z11015" s="9" t="s">
        <v>462</v>
      </c>
      <c r="AA11015" s="9" t="s">
        <v>198</v>
      </c>
      <c r="AB11015" s="9">
        <v>27473881</v>
      </c>
      <c r="AC11015" s="9" t="s">
        <v>11789</v>
      </c>
      <c r="AD11015" s="9" t="s">
        <v>231</v>
      </c>
      <c r="AE11015" s="5">
        <f t="shared" si="364"/>
        <v>0</v>
      </c>
      <c r="AF11015" s="5" t="str">
        <f t="shared" si="365"/>
        <v>katB</v>
      </c>
      <c r="AG11015" s="153"/>
      <c r="AH11015" s="153"/>
      <c r="AI11015" t="s">
        <v>201</v>
      </c>
      <c r="AJ11015" t="s">
        <v>17878</v>
      </c>
      <c r="AK11015" s="9" t="str">
        <f>VLOOKUP(Y11015,zdroj!D:AJ,33,0)</f>
        <v>katB</v>
      </c>
    </row>
    <row r="11016" spans="8:37" x14ac:dyDescent="0.25">
      <c r="H11016" s="8"/>
      <c r="I11016" s="8"/>
      <c r="N11016" s="23"/>
      <c r="O11016" s="24"/>
      <c r="P11016" s="19"/>
      <c r="Q11016" s="19"/>
      <c r="R11016" s="19"/>
      <c r="U11016" s="27"/>
      <c r="Y11016" s="9" t="s">
        <v>666</v>
      </c>
      <c r="Z11016" s="9" t="s">
        <v>462</v>
      </c>
      <c r="AA11016" s="9" t="s">
        <v>198</v>
      </c>
      <c r="AB11016" s="9">
        <v>27944123</v>
      </c>
      <c r="AC11016" s="9" t="s">
        <v>11790</v>
      </c>
      <c r="AD11016" s="9" t="s">
        <v>231</v>
      </c>
      <c r="AE11016" s="5">
        <f t="shared" si="364"/>
        <v>0</v>
      </c>
      <c r="AF11016" s="5" t="str">
        <f t="shared" si="365"/>
        <v>katB</v>
      </c>
      <c r="AG11016" s="153"/>
      <c r="AH11016" s="153"/>
      <c r="AI11016" t="s">
        <v>201</v>
      </c>
      <c r="AJ11016" t="s">
        <v>17878</v>
      </c>
      <c r="AK11016" s="9" t="str">
        <f>VLOOKUP(Y11016,zdroj!D:AJ,33,0)</f>
        <v>katB</v>
      </c>
    </row>
    <row r="11017" spans="8:37" x14ac:dyDescent="0.25">
      <c r="H11017" s="8"/>
      <c r="I11017" s="8"/>
      <c r="N11017" s="23"/>
      <c r="O11017" s="24"/>
      <c r="P11017" s="19"/>
      <c r="Q11017" s="19"/>
      <c r="R11017" s="19"/>
      <c r="U11017" s="27"/>
      <c r="Y11017" s="9" t="s">
        <v>666</v>
      </c>
      <c r="Z11017" s="9" t="s">
        <v>462</v>
      </c>
      <c r="AA11017" s="9" t="s">
        <v>198</v>
      </c>
      <c r="AB11017" s="9">
        <v>72486252</v>
      </c>
      <c r="AC11017" s="9" t="s">
        <v>11791</v>
      </c>
      <c r="AD11017" s="9" t="s">
        <v>231</v>
      </c>
      <c r="AE11017" s="5">
        <f t="shared" si="364"/>
        <v>0</v>
      </c>
      <c r="AF11017" s="5" t="str">
        <f t="shared" si="365"/>
        <v>katB</v>
      </c>
      <c r="AG11017" s="153"/>
      <c r="AH11017" s="153"/>
      <c r="AI11017" t="s">
        <v>201</v>
      </c>
      <c r="AJ11017" t="s">
        <v>17878</v>
      </c>
      <c r="AK11017" s="9" t="str">
        <f>VLOOKUP(Y11017,zdroj!D:AJ,33,0)</f>
        <v>katB</v>
      </c>
    </row>
    <row r="11018" spans="8:37" x14ac:dyDescent="0.25">
      <c r="H11018" s="8"/>
      <c r="I11018" s="8"/>
      <c r="N11018" s="23"/>
      <c r="O11018" s="24"/>
      <c r="P11018" s="19"/>
      <c r="Q11018" s="19"/>
      <c r="R11018" s="19"/>
      <c r="U11018" s="27"/>
      <c r="Y11018" s="9" t="s">
        <v>666</v>
      </c>
      <c r="Z11018" s="9" t="s">
        <v>462</v>
      </c>
      <c r="AA11018" s="9" t="s">
        <v>198</v>
      </c>
      <c r="AB11018" s="9">
        <v>72175974</v>
      </c>
      <c r="AC11018" s="9" t="s">
        <v>11792</v>
      </c>
      <c r="AD11018" s="9" t="s">
        <v>231</v>
      </c>
      <c r="AE11018" s="5">
        <f t="shared" ref="AE11018:AE11081" si="366">VLOOKUP(Y11018,K:T,10,0)</f>
        <v>0</v>
      </c>
      <c r="AF11018" s="5" t="str">
        <f t="shared" ref="AF11018:AF11081" si="367">IF(AE11018="A",IF(AD11018="katA","katB",AD11018),AD11018)</f>
        <v>katB</v>
      </c>
      <c r="AG11018" s="153"/>
      <c r="AH11018" s="153"/>
      <c r="AI11018" t="s">
        <v>229</v>
      </c>
      <c r="AJ11018" t="s">
        <v>17878</v>
      </c>
      <c r="AK11018" s="9" t="str">
        <f>VLOOKUP(Y11018,zdroj!D:AJ,33,0)</f>
        <v>katB</v>
      </c>
    </row>
    <row r="11019" spans="8:37" x14ac:dyDescent="0.25">
      <c r="H11019" s="8"/>
      <c r="I11019" s="8"/>
      <c r="N11019" s="23"/>
      <c r="O11019" s="24"/>
      <c r="P11019" s="19"/>
      <c r="Q11019" s="19"/>
      <c r="R11019" s="19"/>
      <c r="U11019" s="27"/>
      <c r="Y11019" s="9" t="s">
        <v>666</v>
      </c>
      <c r="Z11019" s="9" t="s">
        <v>462</v>
      </c>
      <c r="AA11019" s="9" t="s">
        <v>198</v>
      </c>
      <c r="AB11019" s="9">
        <v>5855896</v>
      </c>
      <c r="AC11019" s="9" t="s">
        <v>11793</v>
      </c>
      <c r="AD11019" s="9" t="s">
        <v>800</v>
      </c>
      <c r="AE11019" s="5">
        <f t="shared" si="366"/>
        <v>0</v>
      </c>
      <c r="AF11019" s="5" t="str">
        <f t="shared" si="367"/>
        <v>Pokryto</v>
      </c>
      <c r="AG11019" s="153"/>
      <c r="AH11019" s="153"/>
      <c r="AI11019" t="s">
        <v>201</v>
      </c>
      <c r="AJ11019" t="s">
        <v>800</v>
      </c>
      <c r="AK11019" s="9" t="str">
        <f>VLOOKUP(Y11019,zdroj!D:AJ,33,0)</f>
        <v>katB</v>
      </c>
    </row>
    <row r="11020" spans="8:37" x14ac:dyDescent="0.25">
      <c r="H11020" s="8"/>
      <c r="I11020" s="8"/>
      <c r="N11020" s="23"/>
      <c r="O11020" s="24"/>
      <c r="P11020" s="19"/>
      <c r="Q11020" s="19"/>
      <c r="R11020" s="19"/>
      <c r="U11020" s="27"/>
      <c r="Y11020" s="9" t="s">
        <v>666</v>
      </c>
      <c r="Z11020" s="9" t="s">
        <v>462</v>
      </c>
      <c r="AA11020" s="9" t="s">
        <v>198</v>
      </c>
      <c r="AB11020" s="9">
        <v>5857163</v>
      </c>
      <c r="AC11020" s="9" t="s">
        <v>11794</v>
      </c>
      <c r="AD11020" s="9" t="s">
        <v>231</v>
      </c>
      <c r="AE11020" s="5">
        <f t="shared" si="366"/>
        <v>0</v>
      </c>
      <c r="AF11020" s="5" t="str">
        <f t="shared" si="367"/>
        <v>katB</v>
      </c>
      <c r="AG11020" s="153"/>
      <c r="AH11020" s="153"/>
      <c r="AI11020" t="s">
        <v>17879</v>
      </c>
      <c r="AJ11020" t="s">
        <v>17878</v>
      </c>
      <c r="AK11020" s="9" t="str">
        <f>VLOOKUP(Y11020,zdroj!D:AJ,33,0)</f>
        <v>katB</v>
      </c>
    </row>
    <row r="11021" spans="8:37" x14ac:dyDescent="0.25">
      <c r="H11021" s="8"/>
      <c r="I11021" s="8"/>
      <c r="N11021" s="23"/>
      <c r="O11021" s="24"/>
      <c r="P11021" s="19"/>
      <c r="Q11021" s="19"/>
      <c r="R11021" s="19"/>
      <c r="U11021" s="27"/>
      <c r="Y11021" s="9" t="s">
        <v>666</v>
      </c>
      <c r="Z11021" s="9" t="s">
        <v>462</v>
      </c>
      <c r="AA11021" s="9" t="s">
        <v>198</v>
      </c>
      <c r="AB11021" s="9">
        <v>5857562</v>
      </c>
      <c r="AC11021" s="9" t="s">
        <v>11795</v>
      </c>
      <c r="AD11021" s="9" t="s">
        <v>231</v>
      </c>
      <c r="AE11021" s="5">
        <f t="shared" si="366"/>
        <v>0</v>
      </c>
      <c r="AF11021" s="5" t="str">
        <f t="shared" si="367"/>
        <v>katB</v>
      </c>
      <c r="AG11021" s="153"/>
      <c r="AH11021" s="153"/>
      <c r="AI11021" t="s">
        <v>201</v>
      </c>
      <c r="AJ11021" t="s">
        <v>17878</v>
      </c>
      <c r="AK11021" s="9" t="str">
        <f>VLOOKUP(Y11021,zdroj!D:AJ,33,0)</f>
        <v>katB</v>
      </c>
    </row>
    <row r="11022" spans="8:37" x14ac:dyDescent="0.25">
      <c r="H11022" s="8"/>
      <c r="I11022" s="8"/>
      <c r="N11022" s="23"/>
      <c r="O11022" s="24"/>
      <c r="P11022" s="19"/>
      <c r="Q11022" s="19"/>
      <c r="R11022" s="19"/>
      <c r="U11022" s="27"/>
      <c r="Y11022" s="9" t="s">
        <v>666</v>
      </c>
      <c r="Z11022" s="9" t="s">
        <v>462</v>
      </c>
      <c r="AA11022" s="9" t="s">
        <v>198</v>
      </c>
      <c r="AB11022" s="9">
        <v>5857571</v>
      </c>
      <c r="AC11022" s="9" t="s">
        <v>11796</v>
      </c>
      <c r="AD11022" s="9" t="s">
        <v>231</v>
      </c>
      <c r="AE11022" s="5">
        <f t="shared" si="366"/>
        <v>0</v>
      </c>
      <c r="AF11022" s="5" t="str">
        <f t="shared" si="367"/>
        <v>katB</v>
      </c>
      <c r="AG11022" s="153"/>
      <c r="AH11022" s="153"/>
      <c r="AI11022" t="s">
        <v>201</v>
      </c>
      <c r="AJ11022" t="s">
        <v>17878</v>
      </c>
      <c r="AK11022" s="9" t="str">
        <f>VLOOKUP(Y11022,zdroj!D:AJ,33,0)</f>
        <v>katB</v>
      </c>
    </row>
    <row r="11023" spans="8:37" x14ac:dyDescent="0.25">
      <c r="H11023" s="8"/>
      <c r="I11023" s="8"/>
      <c r="N11023" s="23"/>
      <c r="O11023" s="24"/>
      <c r="P11023" s="19"/>
      <c r="Q11023" s="19"/>
      <c r="R11023" s="19"/>
      <c r="U11023" s="27"/>
      <c r="Y11023" s="9" t="s">
        <v>666</v>
      </c>
      <c r="Z11023" s="9" t="s">
        <v>462</v>
      </c>
      <c r="AA11023" s="9" t="s">
        <v>198</v>
      </c>
      <c r="AB11023" s="9">
        <v>5857643</v>
      </c>
      <c r="AC11023" s="9" t="s">
        <v>11797</v>
      </c>
      <c r="AD11023" s="9" t="s">
        <v>231</v>
      </c>
      <c r="AE11023" s="5">
        <f t="shared" si="366"/>
        <v>0</v>
      </c>
      <c r="AF11023" s="5" t="str">
        <f t="shared" si="367"/>
        <v>katB</v>
      </c>
      <c r="AG11023" s="153"/>
      <c r="AH11023" s="153"/>
      <c r="AI11023" t="s">
        <v>201</v>
      </c>
      <c r="AJ11023" t="s">
        <v>17878</v>
      </c>
      <c r="AK11023" s="9" t="str">
        <f>VLOOKUP(Y11023,zdroj!D:AJ,33,0)</f>
        <v>katB</v>
      </c>
    </row>
    <row r="11024" spans="8:37" x14ac:dyDescent="0.25">
      <c r="H11024" s="8"/>
      <c r="I11024" s="8"/>
      <c r="N11024" s="23"/>
      <c r="O11024" s="24"/>
      <c r="P11024" s="19"/>
      <c r="Q11024" s="19"/>
      <c r="R11024" s="19"/>
      <c r="U11024" s="27"/>
      <c r="Y11024" s="9" t="s">
        <v>666</v>
      </c>
      <c r="Z11024" s="9" t="s">
        <v>462</v>
      </c>
      <c r="AA11024" s="9" t="s">
        <v>198</v>
      </c>
      <c r="AB11024" s="9">
        <v>5857813</v>
      </c>
      <c r="AC11024" s="9" t="s">
        <v>11798</v>
      </c>
      <c r="AD11024" s="9" t="s">
        <v>231</v>
      </c>
      <c r="AE11024" s="5">
        <f t="shared" si="366"/>
        <v>0</v>
      </c>
      <c r="AF11024" s="5" t="str">
        <f t="shared" si="367"/>
        <v>katB</v>
      </c>
      <c r="AG11024" s="153"/>
      <c r="AH11024" s="153"/>
      <c r="AI11024" t="s">
        <v>201</v>
      </c>
      <c r="AJ11024" t="s">
        <v>17878</v>
      </c>
      <c r="AK11024" s="9" t="str">
        <f>VLOOKUP(Y11024,zdroj!D:AJ,33,0)</f>
        <v>katB</v>
      </c>
    </row>
    <row r="11025" spans="8:37" x14ac:dyDescent="0.25">
      <c r="H11025" s="8"/>
      <c r="I11025" s="8"/>
      <c r="N11025" s="23"/>
      <c r="O11025" s="24"/>
      <c r="P11025" s="19"/>
      <c r="Q11025" s="19"/>
      <c r="R11025" s="19"/>
      <c r="U11025" s="27"/>
      <c r="Y11025" s="9" t="s">
        <v>666</v>
      </c>
      <c r="Z11025" s="9" t="s">
        <v>462</v>
      </c>
      <c r="AA11025" s="9" t="s">
        <v>198</v>
      </c>
      <c r="AB11025" s="9">
        <v>5858038</v>
      </c>
      <c r="AC11025" s="9" t="s">
        <v>11799</v>
      </c>
      <c r="AD11025" s="9" t="s">
        <v>231</v>
      </c>
      <c r="AE11025" s="5">
        <f t="shared" si="366"/>
        <v>0</v>
      </c>
      <c r="AF11025" s="5" t="str">
        <f t="shared" si="367"/>
        <v>katB</v>
      </c>
      <c r="AG11025" s="153"/>
      <c r="AH11025" s="153"/>
      <c r="AI11025" t="s">
        <v>17880</v>
      </c>
      <c r="AJ11025" t="s">
        <v>17878</v>
      </c>
      <c r="AK11025" s="9" t="str">
        <f>VLOOKUP(Y11025,zdroj!D:AJ,33,0)</f>
        <v>katB</v>
      </c>
    </row>
    <row r="11026" spans="8:37" x14ac:dyDescent="0.25">
      <c r="H11026" s="8"/>
      <c r="I11026" s="8"/>
      <c r="N11026" s="23"/>
      <c r="O11026" s="24"/>
      <c r="P11026" s="19"/>
      <c r="Q11026" s="19"/>
      <c r="R11026" s="19"/>
      <c r="U11026" s="27"/>
      <c r="Y11026" s="9" t="s">
        <v>666</v>
      </c>
      <c r="Z11026" s="9" t="s">
        <v>462</v>
      </c>
      <c r="AA11026" s="9" t="s">
        <v>198</v>
      </c>
      <c r="AB11026" s="9">
        <v>5859450</v>
      </c>
      <c r="AC11026" s="9" t="s">
        <v>11800</v>
      </c>
      <c r="AD11026" s="9" t="s">
        <v>231</v>
      </c>
      <c r="AE11026" s="5">
        <f t="shared" si="366"/>
        <v>0</v>
      </c>
      <c r="AF11026" s="5" t="str">
        <f t="shared" si="367"/>
        <v>katB</v>
      </c>
      <c r="AG11026" s="153"/>
      <c r="AH11026" s="153"/>
      <c r="AI11026" t="s">
        <v>201</v>
      </c>
      <c r="AJ11026" t="s">
        <v>17878</v>
      </c>
      <c r="AK11026" s="9" t="str">
        <f>VLOOKUP(Y11026,zdroj!D:AJ,33,0)</f>
        <v>katB</v>
      </c>
    </row>
    <row r="11027" spans="8:37" x14ac:dyDescent="0.25">
      <c r="H11027" s="8"/>
      <c r="I11027" s="8"/>
      <c r="N11027" s="23"/>
      <c r="O11027" s="24"/>
      <c r="P11027" s="19"/>
      <c r="Q11027" s="19"/>
      <c r="R11027" s="19"/>
      <c r="U11027" s="27"/>
      <c r="Y11027" s="9" t="s">
        <v>666</v>
      </c>
      <c r="Z11027" s="9" t="s">
        <v>462</v>
      </c>
      <c r="AA11027" s="9" t="s">
        <v>198</v>
      </c>
      <c r="AB11027" s="9">
        <v>5859824</v>
      </c>
      <c r="AC11027" s="9" t="s">
        <v>11801</v>
      </c>
      <c r="AD11027" s="9" t="s">
        <v>231</v>
      </c>
      <c r="AE11027" s="5">
        <f t="shared" si="366"/>
        <v>0</v>
      </c>
      <c r="AF11027" s="5" t="str">
        <f t="shared" si="367"/>
        <v>katB</v>
      </c>
      <c r="AG11027" s="153"/>
      <c r="AH11027" s="153"/>
      <c r="AI11027" t="s">
        <v>201</v>
      </c>
      <c r="AJ11027" t="s">
        <v>17878</v>
      </c>
      <c r="AK11027" s="9" t="str">
        <f>VLOOKUP(Y11027,zdroj!D:AJ,33,0)</f>
        <v>katB</v>
      </c>
    </row>
    <row r="11028" spans="8:37" x14ac:dyDescent="0.25">
      <c r="H11028" s="8"/>
      <c r="I11028" s="8"/>
      <c r="N11028" s="23"/>
      <c r="O11028" s="24"/>
      <c r="P11028" s="19"/>
      <c r="Q11028" s="19"/>
      <c r="R11028" s="19"/>
      <c r="U11028" s="27"/>
      <c r="Y11028" s="9" t="s">
        <v>666</v>
      </c>
      <c r="Z11028" s="9" t="s">
        <v>462</v>
      </c>
      <c r="AA11028" s="9" t="s">
        <v>198</v>
      </c>
      <c r="AB11028" s="9">
        <v>42193320</v>
      </c>
      <c r="AC11028" s="9" t="s">
        <v>11802</v>
      </c>
      <c r="AD11028" s="9" t="s">
        <v>231</v>
      </c>
      <c r="AE11028" s="5">
        <f t="shared" si="366"/>
        <v>0</v>
      </c>
      <c r="AF11028" s="5" t="str">
        <f t="shared" si="367"/>
        <v>katB</v>
      </c>
      <c r="AG11028" s="153"/>
      <c r="AH11028" s="153"/>
      <c r="AI11028" t="s">
        <v>236</v>
      </c>
      <c r="AJ11028" t="s">
        <v>17878</v>
      </c>
      <c r="AK11028" s="9" t="str">
        <f>VLOOKUP(Y11028,zdroj!D:AJ,33,0)</f>
        <v>katB</v>
      </c>
    </row>
    <row r="11029" spans="8:37" x14ac:dyDescent="0.25">
      <c r="H11029" s="8"/>
      <c r="I11029" s="8"/>
      <c r="N11029" s="23"/>
      <c r="O11029" s="24"/>
      <c r="P11029" s="19"/>
      <c r="Q11029" s="19"/>
      <c r="R11029" s="19"/>
      <c r="U11029" s="27"/>
      <c r="Y11029" s="9" t="s">
        <v>666</v>
      </c>
      <c r="Z11029" s="9" t="s">
        <v>462</v>
      </c>
      <c r="AA11029" s="9" t="s">
        <v>198</v>
      </c>
      <c r="AB11029" s="9">
        <v>82430462</v>
      </c>
      <c r="AC11029" s="9" t="s">
        <v>11803</v>
      </c>
      <c r="AD11029" s="9" t="s">
        <v>231</v>
      </c>
      <c r="AE11029" s="5">
        <f t="shared" si="366"/>
        <v>0</v>
      </c>
      <c r="AF11029" s="5" t="str">
        <f t="shared" si="367"/>
        <v>katB</v>
      </c>
      <c r="AG11029" s="153"/>
      <c r="AH11029" s="153"/>
      <c r="AI11029" t="s">
        <v>201</v>
      </c>
      <c r="AJ11029" t="s">
        <v>17878</v>
      </c>
      <c r="AK11029" s="9" t="str">
        <f>VLOOKUP(Y11029,zdroj!D:AJ,33,0)</f>
        <v>katB</v>
      </c>
    </row>
    <row r="11030" spans="8:37" x14ac:dyDescent="0.25">
      <c r="H11030" s="8"/>
      <c r="I11030" s="8"/>
      <c r="N11030" s="23"/>
      <c r="O11030" s="24"/>
      <c r="P11030" s="19"/>
      <c r="Q11030" s="19"/>
      <c r="R11030" s="19"/>
      <c r="U11030" s="27"/>
      <c r="Y11030" s="9" t="s">
        <v>666</v>
      </c>
      <c r="Z11030" s="9" t="s">
        <v>462</v>
      </c>
      <c r="AA11030" s="9" t="s">
        <v>198</v>
      </c>
      <c r="AB11030" s="9">
        <v>5855934</v>
      </c>
      <c r="AC11030" s="9" t="s">
        <v>11804</v>
      </c>
      <c r="AD11030" s="9" t="s">
        <v>800</v>
      </c>
      <c r="AE11030" s="5">
        <f t="shared" si="366"/>
        <v>0</v>
      </c>
      <c r="AF11030" s="5" t="str">
        <f t="shared" si="367"/>
        <v>Pokryto</v>
      </c>
      <c r="AG11030" s="153"/>
      <c r="AH11030" s="153"/>
      <c r="AI11030" t="s">
        <v>201</v>
      </c>
      <c r="AJ11030" t="s">
        <v>800</v>
      </c>
      <c r="AK11030" s="9" t="str">
        <f>VLOOKUP(Y11030,zdroj!D:AJ,33,0)</f>
        <v>katB</v>
      </c>
    </row>
    <row r="11031" spans="8:37" x14ac:dyDescent="0.25">
      <c r="H11031" s="8"/>
      <c r="I11031" s="8"/>
      <c r="N11031" s="23"/>
      <c r="O11031" s="24"/>
      <c r="P11031" s="19"/>
      <c r="Q11031" s="19"/>
      <c r="R11031" s="19"/>
      <c r="U11031" s="27"/>
      <c r="Y11031" s="9" t="s">
        <v>666</v>
      </c>
      <c r="Z11031" s="9" t="s">
        <v>462</v>
      </c>
      <c r="AA11031" s="9" t="s">
        <v>198</v>
      </c>
      <c r="AB11031" s="9">
        <v>5855942</v>
      </c>
      <c r="AC11031" s="9" t="s">
        <v>11805</v>
      </c>
      <c r="AD11031" s="9" t="s">
        <v>800</v>
      </c>
      <c r="AE11031" s="5">
        <f t="shared" si="366"/>
        <v>0</v>
      </c>
      <c r="AF11031" s="5" t="str">
        <f t="shared" si="367"/>
        <v>Pokryto</v>
      </c>
      <c r="AG11031" s="153"/>
      <c r="AH11031" s="153"/>
      <c r="AI11031" t="s">
        <v>201</v>
      </c>
      <c r="AJ11031" t="s">
        <v>800</v>
      </c>
      <c r="AK11031" s="9" t="str">
        <f>VLOOKUP(Y11031,zdroj!D:AJ,33,0)</f>
        <v>katB</v>
      </c>
    </row>
    <row r="11032" spans="8:37" x14ac:dyDescent="0.25">
      <c r="H11032" s="8"/>
      <c r="I11032" s="8"/>
      <c r="N11032" s="23"/>
      <c r="O11032" s="24"/>
      <c r="P11032" s="19"/>
      <c r="Q11032" s="19"/>
      <c r="R11032" s="19"/>
      <c r="U11032" s="27"/>
      <c r="Y11032" s="9" t="s">
        <v>666</v>
      </c>
      <c r="Z11032" s="9" t="s">
        <v>462</v>
      </c>
      <c r="AA11032" s="9" t="s">
        <v>198</v>
      </c>
      <c r="AB11032" s="9">
        <v>5857627</v>
      </c>
      <c r="AC11032" s="9" t="s">
        <v>11806</v>
      </c>
      <c r="AD11032" s="9" t="s">
        <v>800</v>
      </c>
      <c r="AE11032" s="5">
        <f t="shared" si="366"/>
        <v>0</v>
      </c>
      <c r="AF11032" s="5" t="str">
        <f t="shared" si="367"/>
        <v>Pokryto</v>
      </c>
      <c r="AG11032" s="153"/>
      <c r="AH11032" s="153"/>
      <c r="AI11032" t="s">
        <v>201</v>
      </c>
      <c r="AJ11032" t="s">
        <v>800</v>
      </c>
      <c r="AK11032" s="9" t="str">
        <f>VLOOKUP(Y11032,zdroj!D:AJ,33,0)</f>
        <v>katB</v>
      </c>
    </row>
    <row r="11033" spans="8:37" x14ac:dyDescent="0.25">
      <c r="H11033" s="8"/>
      <c r="I11033" s="8"/>
      <c r="N11033" s="23"/>
      <c r="O11033" s="24"/>
      <c r="P11033" s="19"/>
      <c r="Q11033" s="19"/>
      <c r="R11033" s="19"/>
      <c r="U11033" s="27"/>
      <c r="Y11033" s="9" t="s">
        <v>666</v>
      </c>
      <c r="Z11033" s="9" t="s">
        <v>462</v>
      </c>
      <c r="AA11033" s="9" t="s">
        <v>198</v>
      </c>
      <c r="AB11033" s="9">
        <v>5857686</v>
      </c>
      <c r="AC11033" s="9" t="s">
        <v>11807</v>
      </c>
      <c r="AD11033" s="9" t="s">
        <v>800</v>
      </c>
      <c r="AE11033" s="5">
        <f t="shared" si="366"/>
        <v>0</v>
      </c>
      <c r="AF11033" s="5" t="str">
        <f t="shared" si="367"/>
        <v>Pokryto</v>
      </c>
      <c r="AG11033" s="153"/>
      <c r="AH11033" s="153"/>
      <c r="AI11033" t="s">
        <v>201</v>
      </c>
      <c r="AJ11033" t="s">
        <v>800</v>
      </c>
      <c r="AK11033" s="9" t="str">
        <f>VLOOKUP(Y11033,zdroj!D:AJ,33,0)</f>
        <v>katB</v>
      </c>
    </row>
    <row r="11034" spans="8:37" x14ac:dyDescent="0.25">
      <c r="H11034" s="8"/>
      <c r="I11034" s="8"/>
      <c r="N11034" s="23"/>
      <c r="O11034" s="24"/>
      <c r="P11034" s="19"/>
      <c r="Q11034" s="19"/>
      <c r="R11034" s="19"/>
      <c r="U11034" s="27"/>
      <c r="Y11034" s="9" t="s">
        <v>666</v>
      </c>
      <c r="Z11034" s="9" t="s">
        <v>462</v>
      </c>
      <c r="AA11034" s="9" t="s">
        <v>198</v>
      </c>
      <c r="AB11034" s="9">
        <v>5859344</v>
      </c>
      <c r="AC11034" s="9" t="s">
        <v>11808</v>
      </c>
      <c r="AD11034" s="9" t="s">
        <v>800</v>
      </c>
      <c r="AE11034" s="5">
        <f t="shared" si="366"/>
        <v>0</v>
      </c>
      <c r="AF11034" s="5" t="str">
        <f t="shared" si="367"/>
        <v>Pokryto</v>
      </c>
      <c r="AG11034" s="153"/>
      <c r="AH11034" s="153"/>
      <c r="AI11034" t="s">
        <v>201</v>
      </c>
      <c r="AJ11034" t="s">
        <v>800</v>
      </c>
      <c r="AK11034" s="9" t="str">
        <f>VLOOKUP(Y11034,zdroj!D:AJ,33,0)</f>
        <v>katB</v>
      </c>
    </row>
    <row r="11035" spans="8:37" x14ac:dyDescent="0.25">
      <c r="H11035" s="8"/>
      <c r="I11035" s="8"/>
      <c r="N11035" s="23"/>
      <c r="O11035" s="24"/>
      <c r="P11035" s="19"/>
      <c r="Q11035" s="19"/>
      <c r="R11035" s="19"/>
      <c r="U11035" s="27"/>
      <c r="Y11035" s="9" t="s">
        <v>666</v>
      </c>
      <c r="Z11035" s="9" t="s">
        <v>462</v>
      </c>
      <c r="AA11035" s="9" t="s">
        <v>198</v>
      </c>
      <c r="AB11035" s="9">
        <v>28022505</v>
      </c>
      <c r="AC11035" s="9" t="s">
        <v>11809</v>
      </c>
      <c r="AD11035" s="9" t="s">
        <v>231</v>
      </c>
      <c r="AE11035" s="5">
        <f t="shared" si="366"/>
        <v>0</v>
      </c>
      <c r="AF11035" s="5" t="str">
        <f t="shared" si="367"/>
        <v>katB</v>
      </c>
      <c r="AG11035" s="153"/>
      <c r="AH11035" s="153"/>
      <c r="AI11035" t="s">
        <v>201</v>
      </c>
      <c r="AJ11035" t="s">
        <v>17878</v>
      </c>
      <c r="AK11035" s="9" t="str">
        <f>VLOOKUP(Y11035,zdroj!D:AJ,33,0)</f>
        <v>katB</v>
      </c>
    </row>
    <row r="11036" spans="8:37" x14ac:dyDescent="0.25">
      <c r="H11036" s="8"/>
      <c r="I11036" s="8"/>
      <c r="N11036" s="23"/>
      <c r="O11036" s="24"/>
      <c r="P11036" s="19"/>
      <c r="Q11036" s="19"/>
      <c r="R11036" s="19"/>
      <c r="U11036" s="27"/>
      <c r="Y11036" s="9" t="s">
        <v>666</v>
      </c>
      <c r="Z11036" s="9" t="s">
        <v>462</v>
      </c>
      <c r="AA11036" s="9" t="s">
        <v>198</v>
      </c>
      <c r="AB11036" s="9">
        <v>73496057</v>
      </c>
      <c r="AC11036" s="9" t="s">
        <v>11810</v>
      </c>
      <c r="AD11036" s="9" t="s">
        <v>231</v>
      </c>
      <c r="AE11036" s="5">
        <f t="shared" si="366"/>
        <v>0</v>
      </c>
      <c r="AF11036" s="5" t="str">
        <f t="shared" si="367"/>
        <v>katB</v>
      </c>
      <c r="AG11036" s="153"/>
      <c r="AH11036" s="153"/>
      <c r="AI11036" t="s">
        <v>201</v>
      </c>
      <c r="AJ11036" t="s">
        <v>17878</v>
      </c>
      <c r="AK11036" s="9" t="str">
        <f>VLOOKUP(Y11036,zdroj!D:AJ,33,0)</f>
        <v>katB</v>
      </c>
    </row>
    <row r="11037" spans="8:37" x14ac:dyDescent="0.25">
      <c r="H11037" s="8"/>
      <c r="I11037" s="8"/>
      <c r="N11037" s="23"/>
      <c r="O11037" s="24"/>
      <c r="P11037" s="19"/>
      <c r="Q11037" s="19"/>
      <c r="R11037" s="19"/>
      <c r="U11037" s="27"/>
      <c r="Y11037" s="9" t="s">
        <v>666</v>
      </c>
      <c r="Z11037" s="9" t="s">
        <v>462</v>
      </c>
      <c r="AA11037" s="9" t="s">
        <v>198</v>
      </c>
      <c r="AB11037" s="9">
        <v>74458230</v>
      </c>
      <c r="AC11037" s="9" t="s">
        <v>11811</v>
      </c>
      <c r="AD11037" s="9" t="s">
        <v>231</v>
      </c>
      <c r="AE11037" s="5">
        <f t="shared" si="366"/>
        <v>0</v>
      </c>
      <c r="AF11037" s="5" t="str">
        <f t="shared" si="367"/>
        <v>katB</v>
      </c>
      <c r="AG11037" s="153"/>
      <c r="AH11037" s="153"/>
      <c r="AI11037" t="s">
        <v>201</v>
      </c>
      <c r="AJ11037" t="s">
        <v>17878</v>
      </c>
      <c r="AK11037" s="9" t="str">
        <f>VLOOKUP(Y11037,zdroj!D:AJ,33,0)</f>
        <v>katB</v>
      </c>
    </row>
    <row r="11038" spans="8:37" x14ac:dyDescent="0.25">
      <c r="H11038" s="8"/>
      <c r="I11038" s="8"/>
      <c r="N11038" s="23"/>
      <c r="O11038" s="24"/>
      <c r="P11038" s="19"/>
      <c r="Q11038" s="19"/>
      <c r="R11038" s="19"/>
      <c r="U11038" s="27"/>
      <c r="Y11038" s="9" t="s">
        <v>666</v>
      </c>
      <c r="Z11038" s="9" t="s">
        <v>462</v>
      </c>
      <c r="AA11038" s="9" t="s">
        <v>198</v>
      </c>
      <c r="AB11038" s="9">
        <v>75091771</v>
      </c>
      <c r="AC11038" s="9" t="s">
        <v>11812</v>
      </c>
      <c r="AD11038" s="9" t="s">
        <v>231</v>
      </c>
      <c r="AE11038" s="5">
        <f t="shared" si="366"/>
        <v>0</v>
      </c>
      <c r="AF11038" s="5" t="str">
        <f t="shared" si="367"/>
        <v>katB</v>
      </c>
      <c r="AG11038" s="153"/>
      <c r="AH11038" s="153"/>
      <c r="AI11038" t="s">
        <v>201</v>
      </c>
      <c r="AJ11038" t="s">
        <v>17878</v>
      </c>
      <c r="AK11038" s="9" t="str">
        <f>VLOOKUP(Y11038,zdroj!D:AJ,33,0)</f>
        <v>katB</v>
      </c>
    </row>
    <row r="11039" spans="8:37" x14ac:dyDescent="0.25">
      <c r="H11039" s="8"/>
      <c r="I11039" s="8"/>
      <c r="N11039" s="23"/>
      <c r="O11039" s="24"/>
      <c r="P11039" s="19"/>
      <c r="Q11039" s="19"/>
      <c r="R11039" s="19"/>
      <c r="U11039" s="27"/>
      <c r="Y11039" s="9" t="s">
        <v>666</v>
      </c>
      <c r="Z11039" s="9" t="s">
        <v>462</v>
      </c>
      <c r="AA11039" s="9" t="s">
        <v>198</v>
      </c>
      <c r="AB11039" s="9">
        <v>75304953</v>
      </c>
      <c r="AC11039" s="9" t="s">
        <v>11813</v>
      </c>
      <c r="AD11039" s="9" t="s">
        <v>231</v>
      </c>
      <c r="AE11039" s="5">
        <f t="shared" si="366"/>
        <v>0</v>
      </c>
      <c r="AF11039" s="5" t="str">
        <f t="shared" si="367"/>
        <v>katB</v>
      </c>
      <c r="AG11039" s="153"/>
      <c r="AH11039" s="153"/>
      <c r="AI11039" t="s">
        <v>201</v>
      </c>
      <c r="AJ11039" t="s">
        <v>17878</v>
      </c>
      <c r="AK11039" s="9" t="str">
        <f>VLOOKUP(Y11039,zdroj!D:AJ,33,0)</f>
        <v>katB</v>
      </c>
    </row>
    <row r="11040" spans="8:37" x14ac:dyDescent="0.25">
      <c r="H11040" s="8"/>
      <c r="I11040" s="8"/>
      <c r="N11040" s="23"/>
      <c r="O11040" s="24"/>
      <c r="P11040" s="19"/>
      <c r="Q11040" s="19"/>
      <c r="R11040" s="19"/>
      <c r="U11040" s="27"/>
      <c r="Y11040" s="9" t="s">
        <v>666</v>
      </c>
      <c r="Z11040" s="9" t="s">
        <v>462</v>
      </c>
      <c r="AA11040" s="9" t="s">
        <v>198</v>
      </c>
      <c r="AB11040" s="9">
        <v>75751232</v>
      </c>
      <c r="AC11040" s="9" t="s">
        <v>11814</v>
      </c>
      <c r="AD11040" s="9" t="s">
        <v>231</v>
      </c>
      <c r="AE11040" s="5">
        <f t="shared" si="366"/>
        <v>0</v>
      </c>
      <c r="AF11040" s="5" t="str">
        <f t="shared" si="367"/>
        <v>katB</v>
      </c>
      <c r="AG11040" s="153"/>
      <c r="AH11040" s="153"/>
      <c r="AI11040" t="s">
        <v>201</v>
      </c>
      <c r="AJ11040" t="s">
        <v>17878</v>
      </c>
      <c r="AK11040" s="9" t="str">
        <f>VLOOKUP(Y11040,zdroj!D:AJ,33,0)</f>
        <v>katB</v>
      </c>
    </row>
    <row r="11041" spans="8:37" x14ac:dyDescent="0.25">
      <c r="H11041" s="8"/>
      <c r="I11041" s="8"/>
      <c r="N11041" s="23"/>
      <c r="O11041" s="24"/>
      <c r="P11041" s="19"/>
      <c r="Q11041" s="19"/>
      <c r="R11041" s="19"/>
      <c r="U11041" s="27"/>
      <c r="Y11041" s="9" t="s">
        <v>666</v>
      </c>
      <c r="Z11041" s="9" t="s">
        <v>462</v>
      </c>
      <c r="AA11041" s="9" t="s">
        <v>198</v>
      </c>
      <c r="AB11041" s="9">
        <v>77893069</v>
      </c>
      <c r="AC11041" s="9" t="s">
        <v>11815</v>
      </c>
      <c r="AD11041" s="9" t="s">
        <v>231</v>
      </c>
      <c r="AE11041" s="5">
        <f t="shared" si="366"/>
        <v>0</v>
      </c>
      <c r="AF11041" s="5" t="str">
        <f t="shared" si="367"/>
        <v>katB</v>
      </c>
      <c r="AG11041" s="153"/>
      <c r="AH11041" s="153"/>
      <c r="AI11041" t="s">
        <v>17879</v>
      </c>
      <c r="AJ11041" t="s">
        <v>17878</v>
      </c>
      <c r="AK11041" s="9" t="str">
        <f>VLOOKUP(Y11041,zdroj!D:AJ,33,0)</f>
        <v>katB</v>
      </c>
    </row>
    <row r="11042" spans="8:37" x14ac:dyDescent="0.25">
      <c r="H11042" s="8"/>
      <c r="I11042" s="8"/>
      <c r="N11042" s="23"/>
      <c r="O11042" s="24"/>
      <c r="P11042" s="19"/>
      <c r="Q11042" s="19"/>
      <c r="R11042" s="19"/>
      <c r="U11042" s="27"/>
      <c r="Y11042" s="9" t="s">
        <v>666</v>
      </c>
      <c r="Z11042" s="9" t="s">
        <v>462</v>
      </c>
      <c r="AA11042" s="9" t="s">
        <v>198</v>
      </c>
      <c r="AB11042" s="9">
        <v>79079954</v>
      </c>
      <c r="AC11042" s="9" t="s">
        <v>11816</v>
      </c>
      <c r="AD11042" s="9" t="s">
        <v>231</v>
      </c>
      <c r="AE11042" s="5">
        <f t="shared" si="366"/>
        <v>0</v>
      </c>
      <c r="AF11042" s="5" t="str">
        <f t="shared" si="367"/>
        <v>katB</v>
      </c>
      <c r="AG11042" s="153"/>
      <c r="AH11042" s="153"/>
      <c r="AI11042" t="s">
        <v>201</v>
      </c>
      <c r="AJ11042" t="s">
        <v>17878</v>
      </c>
      <c r="AK11042" s="9" t="str">
        <f>VLOOKUP(Y11042,zdroj!D:AJ,33,0)</f>
        <v>katB</v>
      </c>
    </row>
    <row r="11043" spans="8:37" x14ac:dyDescent="0.25">
      <c r="H11043" s="8"/>
      <c r="I11043" s="8"/>
      <c r="N11043" s="23"/>
      <c r="O11043" s="24"/>
      <c r="P11043" s="19"/>
      <c r="Q11043" s="19"/>
      <c r="R11043" s="19"/>
      <c r="U11043" s="27"/>
      <c r="Y11043" s="9" t="s">
        <v>666</v>
      </c>
      <c r="Z11043" s="9" t="s">
        <v>462</v>
      </c>
      <c r="AA11043" s="9" t="s">
        <v>198</v>
      </c>
      <c r="AB11043" s="9">
        <v>79909353</v>
      </c>
      <c r="AC11043" s="9" t="s">
        <v>11817</v>
      </c>
      <c r="AD11043" s="9" t="s">
        <v>231</v>
      </c>
      <c r="AE11043" s="5">
        <f t="shared" si="366"/>
        <v>0</v>
      </c>
      <c r="AF11043" s="5" t="str">
        <f t="shared" si="367"/>
        <v>katB</v>
      </c>
      <c r="AG11043" s="153"/>
      <c r="AH11043" s="153"/>
      <c r="AI11043" t="s">
        <v>201</v>
      </c>
      <c r="AJ11043" t="s">
        <v>17878</v>
      </c>
      <c r="AK11043" s="9" t="str">
        <f>VLOOKUP(Y11043,zdroj!D:AJ,33,0)</f>
        <v>katB</v>
      </c>
    </row>
    <row r="11044" spans="8:37" x14ac:dyDescent="0.25">
      <c r="H11044" s="8"/>
      <c r="I11044" s="8"/>
      <c r="N11044" s="23"/>
      <c r="O11044" s="24"/>
      <c r="P11044" s="19"/>
      <c r="Q11044" s="19"/>
      <c r="R11044" s="19"/>
      <c r="U11044" s="27"/>
      <c r="Y11044" s="9" t="s">
        <v>666</v>
      </c>
      <c r="Z11044" s="9" t="s">
        <v>462</v>
      </c>
      <c r="AA11044" s="9" t="s">
        <v>198</v>
      </c>
      <c r="AB11044" s="9">
        <v>80299539</v>
      </c>
      <c r="AC11044" s="9" t="s">
        <v>11818</v>
      </c>
      <c r="AD11044" s="9" t="s">
        <v>231</v>
      </c>
      <c r="AE11044" s="5">
        <f t="shared" si="366"/>
        <v>0</v>
      </c>
      <c r="AF11044" s="5" t="str">
        <f t="shared" si="367"/>
        <v>katB</v>
      </c>
      <c r="AG11044" s="153"/>
      <c r="AH11044" s="153"/>
      <c r="AI11044" t="s">
        <v>201</v>
      </c>
      <c r="AJ11044" t="s">
        <v>17878</v>
      </c>
      <c r="AK11044" s="9" t="str">
        <f>VLOOKUP(Y11044,zdroj!D:AJ,33,0)</f>
        <v>katB</v>
      </c>
    </row>
    <row r="11045" spans="8:37" x14ac:dyDescent="0.25">
      <c r="H11045" s="8"/>
      <c r="I11045" s="8"/>
      <c r="N11045" s="23"/>
      <c r="O11045" s="24"/>
      <c r="P11045" s="19"/>
      <c r="Q11045" s="19"/>
      <c r="R11045" s="19"/>
      <c r="U11045" s="27"/>
      <c r="Y11045" s="9" t="s">
        <v>666</v>
      </c>
      <c r="Z11045" s="9" t="s">
        <v>462</v>
      </c>
      <c r="AA11045" s="9" t="s">
        <v>198</v>
      </c>
      <c r="AB11045" s="9">
        <v>82524670</v>
      </c>
      <c r="AC11045" s="9" t="s">
        <v>11819</v>
      </c>
      <c r="AD11045" s="9" t="s">
        <v>231</v>
      </c>
      <c r="AE11045" s="5">
        <f t="shared" si="366"/>
        <v>0</v>
      </c>
      <c r="AF11045" s="5" t="str">
        <f t="shared" si="367"/>
        <v>katB</v>
      </c>
      <c r="AG11045" s="153"/>
      <c r="AH11045" s="153"/>
      <c r="AI11045" t="s">
        <v>201</v>
      </c>
      <c r="AJ11045" t="s">
        <v>17878</v>
      </c>
      <c r="AK11045" s="9" t="str">
        <f>VLOOKUP(Y11045,zdroj!D:AJ,33,0)</f>
        <v>katB</v>
      </c>
    </row>
    <row r="11046" spans="8:37" x14ac:dyDescent="0.25">
      <c r="H11046" s="8"/>
      <c r="I11046" s="8"/>
      <c r="N11046" s="23"/>
      <c r="O11046" s="24"/>
      <c r="P11046" s="19"/>
      <c r="Q11046" s="19"/>
      <c r="R11046" s="19"/>
      <c r="U11046" s="27"/>
      <c r="Y11046" s="9" t="s">
        <v>666</v>
      </c>
      <c r="Z11046" s="9" t="s">
        <v>462</v>
      </c>
      <c r="AA11046" s="9" t="s">
        <v>198</v>
      </c>
      <c r="AB11046" s="9">
        <v>81961430</v>
      </c>
      <c r="AC11046" s="9" t="s">
        <v>11820</v>
      </c>
      <c r="AD11046" s="9" t="s">
        <v>231</v>
      </c>
      <c r="AE11046" s="5">
        <f t="shared" si="366"/>
        <v>0</v>
      </c>
      <c r="AF11046" s="5" t="str">
        <f t="shared" si="367"/>
        <v>katB</v>
      </c>
      <c r="AG11046" s="153"/>
      <c r="AH11046" s="153"/>
      <c r="AI11046" t="s">
        <v>201</v>
      </c>
      <c r="AJ11046" t="s">
        <v>17878</v>
      </c>
      <c r="AK11046" s="9" t="str">
        <f>VLOOKUP(Y11046,zdroj!D:AJ,33,0)</f>
        <v>katB</v>
      </c>
    </row>
    <row r="11047" spans="8:37" x14ac:dyDescent="0.25">
      <c r="H11047" s="8"/>
      <c r="I11047" s="8"/>
      <c r="N11047" s="23"/>
      <c r="O11047" s="24"/>
      <c r="P11047" s="19"/>
      <c r="Q11047" s="19"/>
      <c r="R11047" s="19"/>
      <c r="U11047" s="27"/>
      <c r="Y11047" s="9" t="s">
        <v>666</v>
      </c>
      <c r="Z11047" s="9" t="s">
        <v>462</v>
      </c>
      <c r="AA11047" s="9" t="s">
        <v>198</v>
      </c>
      <c r="AB11047" s="9">
        <v>5854563</v>
      </c>
      <c r="AC11047" s="9" t="s">
        <v>11821</v>
      </c>
      <c r="AD11047" s="9" t="s">
        <v>231</v>
      </c>
      <c r="AE11047" s="5">
        <f t="shared" si="366"/>
        <v>0</v>
      </c>
      <c r="AF11047" s="5" t="str">
        <f t="shared" si="367"/>
        <v>katB</v>
      </c>
      <c r="AG11047" s="153"/>
      <c r="AH11047" s="153"/>
      <c r="AI11047" t="s">
        <v>201</v>
      </c>
      <c r="AJ11047" t="s">
        <v>17878</v>
      </c>
      <c r="AK11047" s="9" t="str">
        <f>VLOOKUP(Y11047,zdroj!D:AJ,33,0)</f>
        <v>katB</v>
      </c>
    </row>
    <row r="11048" spans="8:37" x14ac:dyDescent="0.25">
      <c r="H11048" s="8"/>
      <c r="I11048" s="8"/>
      <c r="N11048" s="23"/>
      <c r="O11048" s="24"/>
      <c r="P11048" s="19"/>
      <c r="Q11048" s="19"/>
      <c r="R11048" s="19"/>
      <c r="U11048" s="27"/>
      <c r="Y11048" s="9" t="s">
        <v>666</v>
      </c>
      <c r="Z11048" s="9" t="s">
        <v>462</v>
      </c>
      <c r="AA11048" s="9" t="s">
        <v>198</v>
      </c>
      <c r="AB11048" s="9">
        <v>5854571</v>
      </c>
      <c r="AC11048" s="9" t="s">
        <v>11822</v>
      </c>
      <c r="AD11048" s="9" t="s">
        <v>800</v>
      </c>
      <c r="AE11048" s="5">
        <f t="shared" si="366"/>
        <v>0</v>
      </c>
      <c r="AF11048" s="5" t="str">
        <f t="shared" si="367"/>
        <v>Pokryto</v>
      </c>
      <c r="AG11048" s="153"/>
      <c r="AH11048" s="153"/>
      <c r="AI11048" t="s">
        <v>201</v>
      </c>
      <c r="AJ11048" t="s">
        <v>800</v>
      </c>
      <c r="AK11048" s="9" t="str">
        <f>VLOOKUP(Y11048,zdroj!D:AJ,33,0)</f>
        <v>katB</v>
      </c>
    </row>
    <row r="11049" spans="8:37" x14ac:dyDescent="0.25">
      <c r="H11049" s="8"/>
      <c r="I11049" s="8"/>
      <c r="N11049" s="23"/>
      <c r="O11049" s="24"/>
      <c r="P11049" s="19"/>
      <c r="Q11049" s="19"/>
      <c r="R11049" s="19"/>
      <c r="U11049" s="27"/>
      <c r="Y11049" s="9" t="s">
        <v>666</v>
      </c>
      <c r="Z11049" s="9" t="s">
        <v>462</v>
      </c>
      <c r="AA11049" s="9" t="s">
        <v>198</v>
      </c>
      <c r="AB11049" s="9">
        <v>5856922</v>
      </c>
      <c r="AC11049" s="9" t="s">
        <v>11823</v>
      </c>
      <c r="AD11049" s="9" t="s">
        <v>231</v>
      </c>
      <c r="AE11049" s="5">
        <f t="shared" si="366"/>
        <v>0</v>
      </c>
      <c r="AF11049" s="5" t="str">
        <f t="shared" si="367"/>
        <v>katB</v>
      </c>
      <c r="AG11049" s="153"/>
      <c r="AH11049" s="153"/>
      <c r="AI11049" t="s">
        <v>236</v>
      </c>
      <c r="AJ11049" t="s">
        <v>17878</v>
      </c>
      <c r="AK11049" s="9" t="str">
        <f>VLOOKUP(Y11049,zdroj!D:AJ,33,0)</f>
        <v>katB</v>
      </c>
    </row>
    <row r="11050" spans="8:37" x14ac:dyDescent="0.25">
      <c r="H11050" s="8"/>
      <c r="I11050" s="8"/>
      <c r="N11050" s="23"/>
      <c r="O11050" s="24"/>
      <c r="P11050" s="19"/>
      <c r="Q11050" s="19"/>
      <c r="R11050" s="19"/>
      <c r="U11050" s="27"/>
      <c r="Y11050" s="9" t="s">
        <v>666</v>
      </c>
      <c r="Z11050" s="9" t="s">
        <v>462</v>
      </c>
      <c r="AA11050" s="9" t="s">
        <v>198</v>
      </c>
      <c r="AB11050" s="9">
        <v>5854580</v>
      </c>
      <c r="AC11050" s="9" t="s">
        <v>11824</v>
      </c>
      <c r="AD11050" s="9" t="s">
        <v>231</v>
      </c>
      <c r="AE11050" s="5">
        <f t="shared" si="366"/>
        <v>0</v>
      </c>
      <c r="AF11050" s="5" t="str">
        <f t="shared" si="367"/>
        <v>katB</v>
      </c>
      <c r="AG11050" s="153"/>
      <c r="AH11050" s="153"/>
      <c r="AI11050" t="s">
        <v>201</v>
      </c>
      <c r="AJ11050" t="s">
        <v>17878</v>
      </c>
      <c r="AK11050" s="9" t="str">
        <f>VLOOKUP(Y11050,zdroj!D:AJ,33,0)</f>
        <v>katB</v>
      </c>
    </row>
    <row r="11051" spans="8:37" x14ac:dyDescent="0.25">
      <c r="H11051" s="8"/>
      <c r="I11051" s="8"/>
      <c r="N11051" s="23"/>
      <c r="O11051" s="24"/>
      <c r="P11051" s="19"/>
      <c r="Q11051" s="19"/>
      <c r="R11051" s="19"/>
      <c r="U11051" s="27"/>
      <c r="Y11051" s="9" t="s">
        <v>666</v>
      </c>
      <c r="Z11051" s="9" t="s">
        <v>462</v>
      </c>
      <c r="AA11051" s="9" t="s">
        <v>198</v>
      </c>
      <c r="AB11051" s="9">
        <v>5858291</v>
      </c>
      <c r="AC11051" s="9" t="s">
        <v>11825</v>
      </c>
      <c r="AD11051" s="9" t="s">
        <v>231</v>
      </c>
      <c r="AE11051" s="5">
        <f t="shared" si="366"/>
        <v>0</v>
      </c>
      <c r="AF11051" s="5" t="str">
        <f t="shared" si="367"/>
        <v>katB</v>
      </c>
      <c r="AG11051" s="153"/>
      <c r="AH11051" s="153"/>
      <c r="AI11051" t="s">
        <v>201</v>
      </c>
      <c r="AJ11051" t="s">
        <v>17878</v>
      </c>
      <c r="AK11051" s="9" t="str">
        <f>VLOOKUP(Y11051,zdroj!D:AJ,33,0)</f>
        <v>katB</v>
      </c>
    </row>
    <row r="11052" spans="8:37" x14ac:dyDescent="0.25">
      <c r="H11052" s="8"/>
      <c r="I11052" s="8"/>
      <c r="N11052" s="23"/>
      <c r="O11052" s="24"/>
      <c r="P11052" s="19"/>
      <c r="Q11052" s="19"/>
      <c r="R11052" s="19"/>
      <c r="U11052" s="27"/>
      <c r="Y11052" s="9" t="s">
        <v>666</v>
      </c>
      <c r="Z11052" s="9" t="s">
        <v>462</v>
      </c>
      <c r="AA11052" s="9" t="s">
        <v>198</v>
      </c>
      <c r="AB11052" s="9">
        <v>5858615</v>
      </c>
      <c r="AC11052" s="9" t="s">
        <v>11826</v>
      </c>
      <c r="AD11052" s="9" t="s">
        <v>231</v>
      </c>
      <c r="AE11052" s="5">
        <f t="shared" si="366"/>
        <v>0</v>
      </c>
      <c r="AF11052" s="5" t="str">
        <f t="shared" si="367"/>
        <v>katB</v>
      </c>
      <c r="AG11052" s="153"/>
      <c r="AH11052" s="153"/>
      <c r="AI11052" t="s">
        <v>17879</v>
      </c>
      <c r="AJ11052" t="s">
        <v>17878</v>
      </c>
      <c r="AK11052" s="9" t="str">
        <f>VLOOKUP(Y11052,zdroj!D:AJ,33,0)</f>
        <v>katB</v>
      </c>
    </row>
    <row r="11053" spans="8:37" x14ac:dyDescent="0.25">
      <c r="H11053" s="8"/>
      <c r="I11053" s="8"/>
      <c r="N11053" s="23"/>
      <c r="O11053" s="24"/>
      <c r="P11053" s="19"/>
      <c r="Q11053" s="19"/>
      <c r="R11053" s="19"/>
      <c r="U11053" s="27"/>
      <c r="Y11053" s="9" t="s">
        <v>666</v>
      </c>
      <c r="Z11053" s="9" t="s">
        <v>462</v>
      </c>
      <c r="AA11053" s="9" t="s">
        <v>198</v>
      </c>
      <c r="AB11053" s="9">
        <v>5858658</v>
      </c>
      <c r="AC11053" s="9" t="s">
        <v>11827</v>
      </c>
      <c r="AD11053" s="9" t="s">
        <v>231</v>
      </c>
      <c r="AE11053" s="5">
        <f t="shared" si="366"/>
        <v>0</v>
      </c>
      <c r="AF11053" s="5" t="str">
        <f t="shared" si="367"/>
        <v>katB</v>
      </c>
      <c r="AG11053" s="153"/>
      <c r="AH11053" s="153"/>
      <c r="AI11053" t="s">
        <v>17879</v>
      </c>
      <c r="AJ11053" t="s">
        <v>17878</v>
      </c>
      <c r="AK11053" s="9" t="str">
        <f>VLOOKUP(Y11053,zdroj!D:AJ,33,0)</f>
        <v>katB</v>
      </c>
    </row>
    <row r="11054" spans="8:37" x14ac:dyDescent="0.25">
      <c r="H11054" s="8"/>
      <c r="I11054" s="8"/>
      <c r="N11054" s="23"/>
      <c r="O11054" s="24"/>
      <c r="P11054" s="19"/>
      <c r="Q11054" s="19"/>
      <c r="R11054" s="19"/>
      <c r="U11054" s="27"/>
      <c r="Y11054" s="9" t="s">
        <v>666</v>
      </c>
      <c r="Z11054" s="9" t="s">
        <v>462</v>
      </c>
      <c r="AA11054" s="9" t="s">
        <v>198</v>
      </c>
      <c r="AB11054" s="9">
        <v>5858666</v>
      </c>
      <c r="AC11054" s="9" t="s">
        <v>11828</v>
      </c>
      <c r="AD11054" s="9" t="s">
        <v>231</v>
      </c>
      <c r="AE11054" s="5">
        <f t="shared" si="366"/>
        <v>0</v>
      </c>
      <c r="AF11054" s="5" t="str">
        <f t="shared" si="367"/>
        <v>katB</v>
      </c>
      <c r="AG11054" s="153"/>
      <c r="AH11054" s="153"/>
      <c r="AI11054" t="s">
        <v>201</v>
      </c>
      <c r="AJ11054" t="s">
        <v>17878</v>
      </c>
      <c r="AK11054" s="9" t="str">
        <f>VLOOKUP(Y11054,zdroj!D:AJ,33,0)</f>
        <v>katB</v>
      </c>
    </row>
    <row r="11055" spans="8:37" x14ac:dyDescent="0.25">
      <c r="H11055" s="8"/>
      <c r="I11055" s="8"/>
      <c r="N11055" s="23"/>
      <c r="O11055" s="24"/>
      <c r="P11055" s="19"/>
      <c r="Q11055" s="19"/>
      <c r="R11055" s="19"/>
      <c r="U11055" s="27"/>
      <c r="Y11055" s="9" t="s">
        <v>666</v>
      </c>
      <c r="Z11055" s="9" t="s">
        <v>462</v>
      </c>
      <c r="AA11055" s="9" t="s">
        <v>198</v>
      </c>
      <c r="AB11055" s="9">
        <v>5858674</v>
      </c>
      <c r="AC11055" s="9" t="s">
        <v>11829</v>
      </c>
      <c r="AD11055" s="9" t="s">
        <v>231</v>
      </c>
      <c r="AE11055" s="5">
        <f t="shared" si="366"/>
        <v>0</v>
      </c>
      <c r="AF11055" s="5" t="str">
        <f t="shared" si="367"/>
        <v>katB</v>
      </c>
      <c r="AG11055" s="153"/>
      <c r="AH11055" s="153"/>
      <c r="AI11055" t="s">
        <v>201</v>
      </c>
      <c r="AJ11055" t="s">
        <v>17878</v>
      </c>
      <c r="AK11055" s="9" t="str">
        <f>VLOOKUP(Y11055,zdroj!D:AJ,33,0)</f>
        <v>katB</v>
      </c>
    </row>
    <row r="11056" spans="8:37" x14ac:dyDescent="0.25">
      <c r="H11056" s="8"/>
      <c r="I11056" s="8"/>
      <c r="N11056" s="23"/>
      <c r="O11056" s="24"/>
      <c r="P11056" s="19"/>
      <c r="Q11056" s="19"/>
      <c r="R11056" s="19"/>
      <c r="U11056" s="27"/>
      <c r="Y11056" s="9" t="s">
        <v>666</v>
      </c>
      <c r="Z11056" s="9" t="s">
        <v>462</v>
      </c>
      <c r="AA11056" s="9" t="s">
        <v>198</v>
      </c>
      <c r="AB11056" s="9">
        <v>5859158</v>
      </c>
      <c r="AC11056" s="9" t="s">
        <v>11830</v>
      </c>
      <c r="AD11056" s="9" t="s">
        <v>231</v>
      </c>
      <c r="AE11056" s="5">
        <f t="shared" si="366"/>
        <v>0</v>
      </c>
      <c r="AF11056" s="5" t="str">
        <f t="shared" si="367"/>
        <v>katB</v>
      </c>
      <c r="AG11056" s="153"/>
      <c r="AH11056" s="153"/>
      <c r="AI11056" t="s">
        <v>201</v>
      </c>
      <c r="AJ11056" t="s">
        <v>17878</v>
      </c>
      <c r="AK11056" s="9" t="str">
        <f>VLOOKUP(Y11056,zdroj!D:AJ,33,0)</f>
        <v>katB</v>
      </c>
    </row>
    <row r="11057" spans="8:37" x14ac:dyDescent="0.25">
      <c r="H11057" s="8"/>
      <c r="I11057" s="8"/>
      <c r="N11057" s="23"/>
      <c r="O11057" s="24"/>
      <c r="P11057" s="19"/>
      <c r="Q11057" s="19"/>
      <c r="R11057" s="19"/>
      <c r="U11057" s="27"/>
      <c r="Y11057" s="9" t="s">
        <v>666</v>
      </c>
      <c r="Z11057" s="9" t="s">
        <v>462</v>
      </c>
      <c r="AA11057" s="9" t="s">
        <v>198</v>
      </c>
      <c r="AB11057" s="9">
        <v>5859298</v>
      </c>
      <c r="AC11057" s="9" t="s">
        <v>11831</v>
      </c>
      <c r="AD11057" s="9" t="s">
        <v>231</v>
      </c>
      <c r="AE11057" s="5">
        <f t="shared" si="366"/>
        <v>0</v>
      </c>
      <c r="AF11057" s="5" t="str">
        <f t="shared" si="367"/>
        <v>katB</v>
      </c>
      <c r="AG11057" s="153"/>
      <c r="AH11057" s="153"/>
      <c r="AI11057" t="s">
        <v>201</v>
      </c>
      <c r="AJ11057" t="s">
        <v>17878</v>
      </c>
      <c r="AK11057" s="9" t="str">
        <f>VLOOKUP(Y11057,zdroj!D:AJ,33,0)</f>
        <v>katB</v>
      </c>
    </row>
    <row r="11058" spans="8:37" x14ac:dyDescent="0.25">
      <c r="H11058" s="8"/>
      <c r="I11058" s="8"/>
      <c r="N11058" s="23"/>
      <c r="O11058" s="24"/>
      <c r="P11058" s="19"/>
      <c r="Q11058" s="19"/>
      <c r="R11058" s="19"/>
      <c r="U11058" s="27"/>
      <c r="Y11058" s="9" t="s">
        <v>666</v>
      </c>
      <c r="Z11058" s="9" t="s">
        <v>462</v>
      </c>
      <c r="AA11058" s="9" t="s">
        <v>198</v>
      </c>
      <c r="AB11058" s="9">
        <v>5854610</v>
      </c>
      <c r="AC11058" s="9" t="s">
        <v>11832</v>
      </c>
      <c r="AD11058" s="9" t="s">
        <v>231</v>
      </c>
      <c r="AE11058" s="5">
        <f t="shared" si="366"/>
        <v>0</v>
      </c>
      <c r="AF11058" s="5" t="str">
        <f t="shared" si="367"/>
        <v>katB</v>
      </c>
      <c r="AG11058" s="153"/>
      <c r="AH11058" s="153"/>
      <c r="AI11058" t="s">
        <v>201</v>
      </c>
      <c r="AJ11058" t="s">
        <v>17878</v>
      </c>
      <c r="AK11058" s="9" t="str">
        <f>VLOOKUP(Y11058,zdroj!D:AJ,33,0)</f>
        <v>katB</v>
      </c>
    </row>
    <row r="11059" spans="8:37" x14ac:dyDescent="0.25">
      <c r="H11059" s="8"/>
      <c r="I11059" s="8"/>
      <c r="N11059" s="23"/>
      <c r="O11059" s="24"/>
      <c r="P11059" s="19"/>
      <c r="Q11059" s="19"/>
      <c r="R11059" s="19"/>
      <c r="U11059" s="27"/>
      <c r="Y11059" s="9" t="s">
        <v>666</v>
      </c>
      <c r="Z11059" s="9" t="s">
        <v>462</v>
      </c>
      <c r="AA11059" s="9" t="s">
        <v>198</v>
      </c>
      <c r="AB11059" s="9">
        <v>5854628</v>
      </c>
      <c r="AC11059" s="9" t="s">
        <v>11833</v>
      </c>
      <c r="AD11059" s="9" t="s">
        <v>231</v>
      </c>
      <c r="AE11059" s="5">
        <f t="shared" si="366"/>
        <v>0</v>
      </c>
      <c r="AF11059" s="5" t="str">
        <f t="shared" si="367"/>
        <v>katB</v>
      </c>
      <c r="AG11059" s="153"/>
      <c r="AH11059" s="153"/>
      <c r="AI11059" t="s">
        <v>201</v>
      </c>
      <c r="AJ11059" t="s">
        <v>17878</v>
      </c>
      <c r="AK11059" s="9" t="str">
        <f>VLOOKUP(Y11059,zdroj!D:AJ,33,0)</f>
        <v>katB</v>
      </c>
    </row>
    <row r="11060" spans="8:37" x14ac:dyDescent="0.25">
      <c r="H11060" s="8"/>
      <c r="I11060" s="8"/>
      <c r="N11060" s="23"/>
      <c r="O11060" s="24"/>
      <c r="P11060" s="19"/>
      <c r="Q11060" s="19"/>
      <c r="R11060" s="19"/>
      <c r="U11060" s="27"/>
      <c r="Y11060" s="9" t="s">
        <v>666</v>
      </c>
      <c r="Z11060" s="9" t="s">
        <v>462</v>
      </c>
      <c r="AA11060" s="9" t="s">
        <v>198</v>
      </c>
      <c r="AB11060" s="9">
        <v>25670671</v>
      </c>
      <c r="AC11060" s="9" t="s">
        <v>11834</v>
      </c>
      <c r="AD11060" s="9" t="s">
        <v>231</v>
      </c>
      <c r="AE11060" s="5">
        <f t="shared" si="366"/>
        <v>0</v>
      </c>
      <c r="AF11060" s="5" t="str">
        <f t="shared" si="367"/>
        <v>katB</v>
      </c>
      <c r="AG11060" s="153"/>
      <c r="AH11060" s="153"/>
      <c r="AI11060" t="s">
        <v>201</v>
      </c>
      <c r="AJ11060" t="s">
        <v>17878</v>
      </c>
      <c r="AK11060" s="9" t="str">
        <f>VLOOKUP(Y11060,zdroj!D:AJ,33,0)</f>
        <v>katB</v>
      </c>
    </row>
    <row r="11061" spans="8:37" x14ac:dyDescent="0.25">
      <c r="H11061" s="8"/>
      <c r="I11061" s="8"/>
      <c r="N11061" s="23"/>
      <c r="O11061" s="24"/>
      <c r="P11061" s="19"/>
      <c r="Q11061" s="19"/>
      <c r="R11061" s="19"/>
      <c r="U11061" s="27"/>
      <c r="Y11061" s="9" t="s">
        <v>666</v>
      </c>
      <c r="Z11061" s="9" t="s">
        <v>462</v>
      </c>
      <c r="AA11061" s="9" t="s">
        <v>198</v>
      </c>
      <c r="AB11061" s="9">
        <v>25737929</v>
      </c>
      <c r="AC11061" s="9" t="s">
        <v>11835</v>
      </c>
      <c r="AD11061" s="9" t="s">
        <v>231</v>
      </c>
      <c r="AE11061" s="5">
        <f t="shared" si="366"/>
        <v>0</v>
      </c>
      <c r="AF11061" s="5" t="str">
        <f t="shared" si="367"/>
        <v>katB</v>
      </c>
      <c r="AG11061" s="153"/>
      <c r="AH11061" s="153"/>
      <c r="AI11061" t="s">
        <v>201</v>
      </c>
      <c r="AJ11061" t="s">
        <v>17878</v>
      </c>
      <c r="AK11061" s="9" t="str">
        <f>VLOOKUP(Y11061,zdroj!D:AJ,33,0)</f>
        <v>katB</v>
      </c>
    </row>
    <row r="11062" spans="8:37" x14ac:dyDescent="0.25">
      <c r="H11062" s="8"/>
      <c r="I11062" s="8"/>
      <c r="N11062" s="23"/>
      <c r="O11062" s="24"/>
      <c r="P11062" s="19"/>
      <c r="Q11062" s="19"/>
      <c r="R11062" s="19"/>
      <c r="U11062" s="27"/>
      <c r="Y11062" s="9" t="s">
        <v>666</v>
      </c>
      <c r="Z11062" s="9" t="s">
        <v>462</v>
      </c>
      <c r="AA11062" s="9" t="s">
        <v>198</v>
      </c>
      <c r="AB11062" s="9">
        <v>25737937</v>
      </c>
      <c r="AC11062" s="9" t="s">
        <v>11836</v>
      </c>
      <c r="AD11062" s="9" t="s">
        <v>231</v>
      </c>
      <c r="AE11062" s="5">
        <f t="shared" si="366"/>
        <v>0</v>
      </c>
      <c r="AF11062" s="5" t="str">
        <f t="shared" si="367"/>
        <v>katB</v>
      </c>
      <c r="AG11062" s="153"/>
      <c r="AH11062" s="153"/>
      <c r="AI11062" t="s">
        <v>201</v>
      </c>
      <c r="AJ11062" t="s">
        <v>17878</v>
      </c>
      <c r="AK11062" s="9" t="str">
        <f>VLOOKUP(Y11062,zdroj!D:AJ,33,0)</f>
        <v>katB</v>
      </c>
    </row>
    <row r="11063" spans="8:37" x14ac:dyDescent="0.25">
      <c r="H11063" s="8"/>
      <c r="I11063" s="8"/>
      <c r="N11063" s="23"/>
      <c r="O11063" s="24"/>
      <c r="P11063" s="19"/>
      <c r="Q11063" s="19"/>
      <c r="R11063" s="19"/>
      <c r="U11063" s="27"/>
      <c r="Y11063" s="9" t="s">
        <v>666</v>
      </c>
      <c r="Z11063" s="9" t="s">
        <v>462</v>
      </c>
      <c r="AA11063" s="9" t="s">
        <v>198</v>
      </c>
      <c r="AB11063" s="9">
        <v>25737881</v>
      </c>
      <c r="AC11063" s="9" t="s">
        <v>11837</v>
      </c>
      <c r="AD11063" s="9" t="s">
        <v>231</v>
      </c>
      <c r="AE11063" s="5">
        <f t="shared" si="366"/>
        <v>0</v>
      </c>
      <c r="AF11063" s="5" t="str">
        <f t="shared" si="367"/>
        <v>katB</v>
      </c>
      <c r="AG11063" s="153"/>
      <c r="AH11063" s="153"/>
      <c r="AI11063" t="s">
        <v>201</v>
      </c>
      <c r="AJ11063" t="s">
        <v>17878</v>
      </c>
      <c r="AK11063" s="9" t="str">
        <f>VLOOKUP(Y11063,zdroj!D:AJ,33,0)</f>
        <v>katB</v>
      </c>
    </row>
    <row r="11064" spans="8:37" x14ac:dyDescent="0.25">
      <c r="H11064" s="8"/>
      <c r="I11064" s="8"/>
      <c r="N11064" s="23"/>
      <c r="O11064" s="24"/>
      <c r="P11064" s="19"/>
      <c r="Q11064" s="19"/>
      <c r="R11064" s="19"/>
      <c r="U11064" s="27"/>
      <c r="Y11064" s="9" t="s">
        <v>666</v>
      </c>
      <c r="Z11064" s="9" t="s">
        <v>462</v>
      </c>
      <c r="AA11064" s="9" t="s">
        <v>198</v>
      </c>
      <c r="AB11064" s="9">
        <v>25797174</v>
      </c>
      <c r="AC11064" s="9" t="s">
        <v>11838</v>
      </c>
      <c r="AD11064" s="9" t="s">
        <v>800</v>
      </c>
      <c r="AE11064" s="5">
        <f t="shared" si="366"/>
        <v>0</v>
      </c>
      <c r="AF11064" s="5" t="str">
        <f t="shared" si="367"/>
        <v>Pokryto</v>
      </c>
      <c r="AG11064" s="153"/>
      <c r="AH11064" s="153"/>
      <c r="AI11064" t="s">
        <v>201</v>
      </c>
      <c r="AJ11064" t="s">
        <v>800</v>
      </c>
      <c r="AK11064" s="9" t="str">
        <f>VLOOKUP(Y11064,zdroj!D:AJ,33,0)</f>
        <v>katB</v>
      </c>
    </row>
    <row r="11065" spans="8:37" x14ac:dyDescent="0.25">
      <c r="H11065" s="8"/>
      <c r="I11065" s="8"/>
      <c r="N11065" s="23"/>
      <c r="O11065" s="24"/>
      <c r="P11065" s="19"/>
      <c r="Q11065" s="19"/>
      <c r="R11065" s="19"/>
      <c r="U11065" s="27"/>
      <c r="Y11065" s="9" t="s">
        <v>666</v>
      </c>
      <c r="Z11065" s="9" t="s">
        <v>462</v>
      </c>
      <c r="AA11065" s="9" t="s">
        <v>198</v>
      </c>
      <c r="AB11065" s="9">
        <v>25963686</v>
      </c>
      <c r="AC11065" s="9" t="s">
        <v>11839</v>
      </c>
      <c r="AD11065" s="9" t="s">
        <v>231</v>
      </c>
      <c r="AE11065" s="5">
        <f t="shared" si="366"/>
        <v>0</v>
      </c>
      <c r="AF11065" s="5" t="str">
        <f t="shared" si="367"/>
        <v>katB</v>
      </c>
      <c r="AG11065" s="153"/>
      <c r="AH11065" s="153"/>
      <c r="AI11065" t="s">
        <v>201</v>
      </c>
      <c r="AJ11065" t="s">
        <v>17878</v>
      </c>
      <c r="AK11065" s="9" t="str">
        <f>VLOOKUP(Y11065,zdroj!D:AJ,33,0)</f>
        <v>katB</v>
      </c>
    </row>
    <row r="11066" spans="8:37" x14ac:dyDescent="0.25">
      <c r="H11066" s="8"/>
      <c r="I11066" s="8"/>
      <c r="N11066" s="23"/>
      <c r="O11066" s="24"/>
      <c r="P11066" s="19"/>
      <c r="Q11066" s="19"/>
      <c r="R11066" s="19"/>
      <c r="U11066" s="27"/>
      <c r="Y11066" s="9" t="s">
        <v>666</v>
      </c>
      <c r="Z11066" s="9" t="s">
        <v>462</v>
      </c>
      <c r="AA11066" s="9" t="s">
        <v>198</v>
      </c>
      <c r="AB11066" s="9">
        <v>25986325</v>
      </c>
      <c r="AC11066" s="9" t="s">
        <v>11840</v>
      </c>
      <c r="AD11066" s="9" t="s">
        <v>231</v>
      </c>
      <c r="AE11066" s="5">
        <f t="shared" si="366"/>
        <v>0</v>
      </c>
      <c r="AF11066" s="5" t="str">
        <f t="shared" si="367"/>
        <v>katB</v>
      </c>
      <c r="AG11066" s="153"/>
      <c r="AH11066" s="153"/>
      <c r="AI11066" t="s">
        <v>201</v>
      </c>
      <c r="AJ11066" t="s">
        <v>17878</v>
      </c>
      <c r="AK11066" s="9" t="str">
        <f>VLOOKUP(Y11066,zdroj!D:AJ,33,0)</f>
        <v>katB</v>
      </c>
    </row>
    <row r="11067" spans="8:37" x14ac:dyDescent="0.25">
      <c r="H11067" s="8"/>
      <c r="I11067" s="8"/>
      <c r="N11067" s="23"/>
      <c r="O11067" s="24"/>
      <c r="P11067" s="19"/>
      <c r="Q11067" s="19"/>
      <c r="R11067" s="19"/>
      <c r="U11067" s="27"/>
      <c r="Y11067" s="9" t="s">
        <v>666</v>
      </c>
      <c r="Z11067" s="9" t="s">
        <v>462</v>
      </c>
      <c r="AA11067" s="9" t="s">
        <v>198</v>
      </c>
      <c r="AB11067" s="9">
        <v>26070359</v>
      </c>
      <c r="AC11067" s="9" t="s">
        <v>11841</v>
      </c>
      <c r="AD11067" s="9" t="s">
        <v>231</v>
      </c>
      <c r="AE11067" s="5">
        <f t="shared" si="366"/>
        <v>0</v>
      </c>
      <c r="AF11067" s="5" t="str">
        <f t="shared" si="367"/>
        <v>katB</v>
      </c>
      <c r="AG11067" s="153"/>
      <c r="AH11067" s="153"/>
      <c r="AI11067" t="s">
        <v>201</v>
      </c>
      <c r="AJ11067" t="s">
        <v>17878</v>
      </c>
      <c r="AK11067" s="9" t="str">
        <f>VLOOKUP(Y11067,zdroj!D:AJ,33,0)</f>
        <v>katB</v>
      </c>
    </row>
    <row r="11068" spans="8:37" x14ac:dyDescent="0.25">
      <c r="H11068" s="8"/>
      <c r="I11068" s="8"/>
      <c r="N11068" s="23"/>
      <c r="O11068" s="24"/>
      <c r="P11068" s="19"/>
      <c r="Q11068" s="19"/>
      <c r="R11068" s="19"/>
      <c r="U11068" s="27"/>
      <c r="Y11068" s="9" t="s">
        <v>666</v>
      </c>
      <c r="Z11068" s="9" t="s">
        <v>462</v>
      </c>
      <c r="AA11068" s="9" t="s">
        <v>198</v>
      </c>
      <c r="AB11068" s="9">
        <v>26094223</v>
      </c>
      <c r="AC11068" s="9" t="s">
        <v>11842</v>
      </c>
      <c r="AD11068" s="9" t="s">
        <v>800</v>
      </c>
      <c r="AE11068" s="5">
        <f t="shared" si="366"/>
        <v>0</v>
      </c>
      <c r="AF11068" s="5" t="str">
        <f t="shared" si="367"/>
        <v>Pokryto</v>
      </c>
      <c r="AG11068" s="153"/>
      <c r="AH11068" s="153"/>
      <c r="AI11068" t="s">
        <v>201</v>
      </c>
      <c r="AJ11068" t="s">
        <v>800</v>
      </c>
      <c r="AK11068" s="9" t="str">
        <f>VLOOKUP(Y11068,zdroj!D:AJ,33,0)</f>
        <v>katB</v>
      </c>
    </row>
    <row r="11069" spans="8:37" x14ac:dyDescent="0.25">
      <c r="H11069" s="8"/>
      <c r="I11069" s="8"/>
      <c r="N11069" s="23"/>
      <c r="O11069" s="24"/>
      <c r="P11069" s="19"/>
      <c r="Q11069" s="19"/>
      <c r="R11069" s="19"/>
      <c r="U11069" s="27"/>
      <c r="Y11069" s="9" t="s">
        <v>666</v>
      </c>
      <c r="Z11069" s="9" t="s">
        <v>462</v>
      </c>
      <c r="AA11069" s="9" t="s">
        <v>198</v>
      </c>
      <c r="AB11069" s="9">
        <v>26138093</v>
      </c>
      <c r="AC11069" s="9" t="s">
        <v>11843</v>
      </c>
      <c r="AD11069" s="9" t="s">
        <v>231</v>
      </c>
      <c r="AE11069" s="5">
        <f t="shared" si="366"/>
        <v>0</v>
      </c>
      <c r="AF11069" s="5" t="str">
        <f t="shared" si="367"/>
        <v>katB</v>
      </c>
      <c r="AG11069" s="153"/>
      <c r="AH11069" s="153"/>
      <c r="AI11069" t="s">
        <v>201</v>
      </c>
      <c r="AJ11069" t="s">
        <v>17878</v>
      </c>
      <c r="AK11069" s="9" t="str">
        <f>VLOOKUP(Y11069,zdroj!D:AJ,33,0)</f>
        <v>katB</v>
      </c>
    </row>
    <row r="11070" spans="8:37" x14ac:dyDescent="0.25">
      <c r="H11070" s="8"/>
      <c r="I11070" s="8"/>
      <c r="N11070" s="23"/>
      <c r="O11070" s="24"/>
      <c r="P11070" s="19"/>
      <c r="Q11070" s="19"/>
      <c r="R11070" s="19"/>
      <c r="U11070" s="27"/>
      <c r="Y11070" s="9" t="s">
        <v>666</v>
      </c>
      <c r="Z11070" s="9" t="s">
        <v>462</v>
      </c>
      <c r="AA11070" s="9" t="s">
        <v>198</v>
      </c>
      <c r="AB11070" s="9">
        <v>26216795</v>
      </c>
      <c r="AC11070" s="9" t="s">
        <v>11844</v>
      </c>
      <c r="AD11070" s="9" t="s">
        <v>231</v>
      </c>
      <c r="AE11070" s="5">
        <f t="shared" si="366"/>
        <v>0</v>
      </c>
      <c r="AF11070" s="5" t="str">
        <f t="shared" si="367"/>
        <v>katB</v>
      </c>
      <c r="AG11070" s="153"/>
      <c r="AH11070" s="153"/>
      <c r="AI11070" t="s">
        <v>201</v>
      </c>
      <c r="AJ11070" t="s">
        <v>17878</v>
      </c>
      <c r="AK11070" s="9" t="str">
        <f>VLOOKUP(Y11070,zdroj!D:AJ,33,0)</f>
        <v>katB</v>
      </c>
    </row>
    <row r="11071" spans="8:37" x14ac:dyDescent="0.25">
      <c r="H11071" s="8"/>
      <c r="I11071" s="8"/>
      <c r="N11071" s="23"/>
      <c r="O11071" s="24"/>
      <c r="P11071" s="19"/>
      <c r="Q11071" s="19"/>
      <c r="R11071" s="19"/>
      <c r="U11071" s="27"/>
      <c r="Y11071" s="9" t="s">
        <v>666</v>
      </c>
      <c r="Z11071" s="9" t="s">
        <v>462</v>
      </c>
      <c r="AA11071" s="9" t="s">
        <v>198</v>
      </c>
      <c r="AB11071" s="9">
        <v>26253836</v>
      </c>
      <c r="AC11071" s="9" t="s">
        <v>11845</v>
      </c>
      <c r="AD11071" s="9" t="s">
        <v>231</v>
      </c>
      <c r="AE11071" s="5">
        <f t="shared" si="366"/>
        <v>0</v>
      </c>
      <c r="AF11071" s="5" t="str">
        <f t="shared" si="367"/>
        <v>katB</v>
      </c>
      <c r="AG11071" s="153"/>
      <c r="AH11071" s="153"/>
      <c r="AI11071" t="s">
        <v>201</v>
      </c>
      <c r="AJ11071" t="s">
        <v>17878</v>
      </c>
      <c r="AK11071" s="9" t="str">
        <f>VLOOKUP(Y11071,zdroj!D:AJ,33,0)</f>
        <v>katB</v>
      </c>
    </row>
    <row r="11072" spans="8:37" x14ac:dyDescent="0.25">
      <c r="H11072" s="8"/>
      <c r="I11072" s="8"/>
      <c r="N11072" s="23"/>
      <c r="O11072" s="24"/>
      <c r="P11072" s="19"/>
      <c r="Q11072" s="19"/>
      <c r="R11072" s="19"/>
      <c r="U11072" s="27"/>
      <c r="Y11072" s="9" t="s">
        <v>666</v>
      </c>
      <c r="Z11072" s="9" t="s">
        <v>462</v>
      </c>
      <c r="AA11072" s="9" t="s">
        <v>198</v>
      </c>
      <c r="AB11072" s="9">
        <v>26549379</v>
      </c>
      <c r="AC11072" s="9" t="s">
        <v>11846</v>
      </c>
      <c r="AD11072" s="9" t="s">
        <v>231</v>
      </c>
      <c r="AE11072" s="5">
        <f t="shared" si="366"/>
        <v>0</v>
      </c>
      <c r="AF11072" s="5" t="str">
        <f t="shared" si="367"/>
        <v>katB</v>
      </c>
      <c r="AG11072" s="153"/>
      <c r="AH11072" s="153"/>
      <c r="AI11072" t="s">
        <v>17879</v>
      </c>
      <c r="AJ11072" t="s">
        <v>17878</v>
      </c>
      <c r="AK11072" s="9" t="str">
        <f>VLOOKUP(Y11072,zdroj!D:AJ,33,0)</f>
        <v>katB</v>
      </c>
    </row>
    <row r="11073" spans="8:37" x14ac:dyDescent="0.25">
      <c r="H11073" s="8"/>
      <c r="I11073" s="8"/>
      <c r="N11073" s="23"/>
      <c r="O11073" s="24"/>
      <c r="P11073" s="19"/>
      <c r="Q11073" s="19"/>
      <c r="R11073" s="19"/>
      <c r="U11073" s="27"/>
      <c r="Y11073" s="9" t="s">
        <v>666</v>
      </c>
      <c r="Z11073" s="9" t="s">
        <v>462</v>
      </c>
      <c r="AA11073" s="9" t="s">
        <v>198</v>
      </c>
      <c r="AB11073" s="9">
        <v>26658062</v>
      </c>
      <c r="AC11073" s="9" t="s">
        <v>11847</v>
      </c>
      <c r="AD11073" s="9" t="s">
        <v>231</v>
      </c>
      <c r="AE11073" s="5">
        <f t="shared" si="366"/>
        <v>0</v>
      </c>
      <c r="AF11073" s="5" t="str">
        <f t="shared" si="367"/>
        <v>katB</v>
      </c>
      <c r="AG11073" s="153"/>
      <c r="AH11073" s="153"/>
      <c r="AI11073" t="s">
        <v>201</v>
      </c>
      <c r="AJ11073" t="s">
        <v>17878</v>
      </c>
      <c r="AK11073" s="9" t="str">
        <f>VLOOKUP(Y11073,zdroj!D:AJ,33,0)</f>
        <v>katB</v>
      </c>
    </row>
    <row r="11074" spans="8:37" x14ac:dyDescent="0.25">
      <c r="H11074" s="8"/>
      <c r="I11074" s="8"/>
      <c r="N11074" s="23"/>
      <c r="O11074" s="24"/>
      <c r="P11074" s="19"/>
      <c r="Q11074" s="19"/>
      <c r="R11074" s="19"/>
      <c r="U11074" s="27"/>
      <c r="Y11074" s="9" t="s">
        <v>666</v>
      </c>
      <c r="Z11074" s="9" t="s">
        <v>462</v>
      </c>
      <c r="AA11074" s="9" t="s">
        <v>198</v>
      </c>
      <c r="AB11074" s="9">
        <v>26663082</v>
      </c>
      <c r="AC11074" s="9" t="s">
        <v>11848</v>
      </c>
      <c r="AD11074" s="9" t="s">
        <v>231</v>
      </c>
      <c r="AE11074" s="5">
        <f t="shared" si="366"/>
        <v>0</v>
      </c>
      <c r="AF11074" s="5" t="str">
        <f t="shared" si="367"/>
        <v>katB</v>
      </c>
      <c r="AG11074" s="153"/>
      <c r="AH11074" s="153"/>
      <c r="AI11074" t="s">
        <v>201</v>
      </c>
      <c r="AJ11074" t="s">
        <v>17878</v>
      </c>
      <c r="AK11074" s="9" t="str">
        <f>VLOOKUP(Y11074,zdroj!D:AJ,33,0)</f>
        <v>katB</v>
      </c>
    </row>
    <row r="11075" spans="8:37" x14ac:dyDescent="0.25">
      <c r="H11075" s="8"/>
      <c r="I11075" s="8"/>
      <c r="N11075" s="23"/>
      <c r="O11075" s="24"/>
      <c r="P11075" s="19"/>
      <c r="Q11075" s="19"/>
      <c r="R11075" s="19"/>
      <c r="U11075" s="27"/>
      <c r="Y11075" s="9" t="s">
        <v>666</v>
      </c>
      <c r="Z11075" s="9" t="s">
        <v>462</v>
      </c>
      <c r="AA11075" s="9" t="s">
        <v>198</v>
      </c>
      <c r="AB11075" s="9">
        <v>5854636</v>
      </c>
      <c r="AC11075" s="9" t="s">
        <v>11849</v>
      </c>
      <c r="AD11075" s="9" t="s">
        <v>231</v>
      </c>
      <c r="AE11075" s="5">
        <f t="shared" si="366"/>
        <v>0</v>
      </c>
      <c r="AF11075" s="5" t="str">
        <f t="shared" si="367"/>
        <v>katB</v>
      </c>
      <c r="AG11075" s="153"/>
      <c r="AH11075" s="153"/>
      <c r="AI11075" t="s">
        <v>201</v>
      </c>
      <c r="AJ11075" t="s">
        <v>17878</v>
      </c>
      <c r="AK11075" s="9" t="str">
        <f>VLOOKUP(Y11075,zdroj!D:AJ,33,0)</f>
        <v>katB</v>
      </c>
    </row>
    <row r="11076" spans="8:37" x14ac:dyDescent="0.25">
      <c r="H11076" s="8"/>
      <c r="I11076" s="8"/>
      <c r="N11076" s="23"/>
      <c r="O11076" s="24"/>
      <c r="P11076" s="19"/>
      <c r="Q11076" s="19"/>
      <c r="R11076" s="19"/>
      <c r="U11076" s="27"/>
      <c r="Y11076" s="9" t="s">
        <v>666</v>
      </c>
      <c r="Z11076" s="9" t="s">
        <v>462</v>
      </c>
      <c r="AA11076" s="9" t="s">
        <v>198</v>
      </c>
      <c r="AB11076" s="9">
        <v>27512185</v>
      </c>
      <c r="AC11076" s="9" t="s">
        <v>11850</v>
      </c>
      <c r="AD11076" s="9" t="s">
        <v>231</v>
      </c>
      <c r="AE11076" s="5">
        <f t="shared" si="366"/>
        <v>0</v>
      </c>
      <c r="AF11076" s="5" t="str">
        <f t="shared" si="367"/>
        <v>katB</v>
      </c>
      <c r="AG11076" s="153"/>
      <c r="AH11076" s="153"/>
      <c r="AI11076" t="s">
        <v>201</v>
      </c>
      <c r="AJ11076" t="s">
        <v>17878</v>
      </c>
      <c r="AK11076" s="9" t="str">
        <f>VLOOKUP(Y11076,zdroj!D:AJ,33,0)</f>
        <v>katB</v>
      </c>
    </row>
    <row r="11077" spans="8:37" x14ac:dyDescent="0.25">
      <c r="H11077" s="8"/>
      <c r="I11077" s="8"/>
      <c r="N11077" s="23"/>
      <c r="O11077" s="24"/>
      <c r="P11077" s="19"/>
      <c r="Q11077" s="19"/>
      <c r="R11077" s="19"/>
      <c r="U11077" s="27"/>
      <c r="Y11077" s="9" t="s">
        <v>666</v>
      </c>
      <c r="Z11077" s="9" t="s">
        <v>462</v>
      </c>
      <c r="AA11077" s="9" t="s">
        <v>198</v>
      </c>
      <c r="AB11077" s="9">
        <v>27530213</v>
      </c>
      <c r="AC11077" s="9" t="s">
        <v>11851</v>
      </c>
      <c r="AD11077" s="9" t="s">
        <v>231</v>
      </c>
      <c r="AE11077" s="5">
        <f t="shared" si="366"/>
        <v>0</v>
      </c>
      <c r="AF11077" s="5" t="str">
        <f t="shared" si="367"/>
        <v>katB</v>
      </c>
      <c r="AG11077" s="153"/>
      <c r="AH11077" s="153"/>
      <c r="AI11077" t="s">
        <v>201</v>
      </c>
      <c r="AJ11077" t="s">
        <v>17878</v>
      </c>
      <c r="AK11077" s="9" t="str">
        <f>VLOOKUP(Y11077,zdroj!D:AJ,33,0)</f>
        <v>katB</v>
      </c>
    </row>
    <row r="11078" spans="8:37" x14ac:dyDescent="0.25">
      <c r="H11078" s="8"/>
      <c r="I11078" s="8"/>
      <c r="N11078" s="23"/>
      <c r="O11078" s="24"/>
      <c r="P11078" s="19"/>
      <c r="Q11078" s="19"/>
      <c r="R11078" s="19"/>
      <c r="U11078" s="27"/>
      <c r="Y11078" s="9" t="s">
        <v>666</v>
      </c>
      <c r="Z11078" s="9" t="s">
        <v>462</v>
      </c>
      <c r="AA11078" s="9" t="s">
        <v>198</v>
      </c>
      <c r="AB11078" s="9">
        <v>27602834</v>
      </c>
      <c r="AC11078" s="9" t="s">
        <v>11852</v>
      </c>
      <c r="AD11078" s="9" t="s">
        <v>231</v>
      </c>
      <c r="AE11078" s="5">
        <f t="shared" si="366"/>
        <v>0</v>
      </c>
      <c r="AF11078" s="5" t="str">
        <f t="shared" si="367"/>
        <v>katB</v>
      </c>
      <c r="AG11078" s="153"/>
      <c r="AH11078" s="153"/>
      <c r="AI11078" t="s">
        <v>201</v>
      </c>
      <c r="AJ11078" t="s">
        <v>17878</v>
      </c>
      <c r="AK11078" s="9" t="str">
        <f>VLOOKUP(Y11078,zdroj!D:AJ,33,0)</f>
        <v>katB</v>
      </c>
    </row>
    <row r="11079" spans="8:37" x14ac:dyDescent="0.25">
      <c r="H11079" s="8"/>
      <c r="I11079" s="8"/>
      <c r="N11079" s="23"/>
      <c r="O11079" s="24"/>
      <c r="P11079" s="19"/>
      <c r="Q11079" s="19"/>
      <c r="R11079" s="19"/>
      <c r="U11079" s="27"/>
      <c r="Y11079" s="9" t="s">
        <v>666</v>
      </c>
      <c r="Z11079" s="9" t="s">
        <v>462</v>
      </c>
      <c r="AA11079" s="9" t="s">
        <v>198</v>
      </c>
      <c r="AB11079" s="9">
        <v>27602842</v>
      </c>
      <c r="AC11079" s="9" t="s">
        <v>11853</v>
      </c>
      <c r="AD11079" s="9" t="s">
        <v>231</v>
      </c>
      <c r="AE11079" s="5">
        <f t="shared" si="366"/>
        <v>0</v>
      </c>
      <c r="AF11079" s="5" t="str">
        <f t="shared" si="367"/>
        <v>katB</v>
      </c>
      <c r="AG11079" s="153"/>
      <c r="AH11079" s="153"/>
      <c r="AI11079" t="s">
        <v>201</v>
      </c>
      <c r="AJ11079" t="s">
        <v>17878</v>
      </c>
      <c r="AK11079" s="9" t="str">
        <f>VLOOKUP(Y11079,zdroj!D:AJ,33,0)</f>
        <v>katB</v>
      </c>
    </row>
    <row r="11080" spans="8:37" x14ac:dyDescent="0.25">
      <c r="H11080" s="8"/>
      <c r="I11080" s="8"/>
      <c r="N11080" s="23"/>
      <c r="O11080" s="24"/>
      <c r="P11080" s="19"/>
      <c r="Q11080" s="19"/>
      <c r="R11080" s="19"/>
      <c r="U11080" s="27"/>
      <c r="Y11080" s="9" t="s">
        <v>666</v>
      </c>
      <c r="Z11080" s="9" t="s">
        <v>462</v>
      </c>
      <c r="AA11080" s="9" t="s">
        <v>198</v>
      </c>
      <c r="AB11080" s="9">
        <v>27626903</v>
      </c>
      <c r="AC11080" s="9" t="s">
        <v>11854</v>
      </c>
      <c r="AD11080" s="9" t="s">
        <v>231</v>
      </c>
      <c r="AE11080" s="5">
        <f t="shared" si="366"/>
        <v>0</v>
      </c>
      <c r="AF11080" s="5" t="str">
        <f t="shared" si="367"/>
        <v>katB</v>
      </c>
      <c r="AG11080" s="153"/>
      <c r="AH11080" s="153"/>
      <c r="AI11080" t="s">
        <v>201</v>
      </c>
      <c r="AJ11080" t="s">
        <v>17878</v>
      </c>
      <c r="AK11080" s="9" t="str">
        <f>VLOOKUP(Y11080,zdroj!D:AJ,33,0)</f>
        <v>katB</v>
      </c>
    </row>
    <row r="11081" spans="8:37" x14ac:dyDescent="0.25">
      <c r="H11081" s="8"/>
      <c r="I11081" s="8"/>
      <c r="N11081" s="23"/>
      <c r="O11081" s="24"/>
      <c r="P11081" s="19"/>
      <c r="Q11081" s="19"/>
      <c r="R11081" s="19"/>
      <c r="U11081" s="27"/>
      <c r="Y11081" s="9" t="s">
        <v>666</v>
      </c>
      <c r="Z11081" s="9" t="s">
        <v>462</v>
      </c>
      <c r="AA11081" s="9" t="s">
        <v>198</v>
      </c>
      <c r="AB11081" s="9">
        <v>27694372</v>
      </c>
      <c r="AC11081" s="9" t="s">
        <v>11855</v>
      </c>
      <c r="AD11081" s="9" t="s">
        <v>231</v>
      </c>
      <c r="AE11081" s="5">
        <f t="shared" si="366"/>
        <v>0</v>
      </c>
      <c r="AF11081" s="5" t="str">
        <f t="shared" si="367"/>
        <v>katB</v>
      </c>
      <c r="AG11081" s="153"/>
      <c r="AH11081" s="153"/>
      <c r="AI11081" t="s">
        <v>201</v>
      </c>
      <c r="AJ11081" t="s">
        <v>17878</v>
      </c>
      <c r="AK11081" s="9" t="str">
        <f>VLOOKUP(Y11081,zdroj!D:AJ,33,0)</f>
        <v>katB</v>
      </c>
    </row>
    <row r="11082" spans="8:37" x14ac:dyDescent="0.25">
      <c r="H11082" s="8"/>
      <c r="I11082" s="8"/>
      <c r="N11082" s="23"/>
      <c r="O11082" s="24"/>
      <c r="P11082" s="19"/>
      <c r="Q11082" s="19"/>
      <c r="R11082" s="19"/>
      <c r="U11082" s="27"/>
      <c r="Y11082" s="9" t="s">
        <v>666</v>
      </c>
      <c r="Z11082" s="9" t="s">
        <v>462</v>
      </c>
      <c r="AA11082" s="9" t="s">
        <v>198</v>
      </c>
      <c r="AB11082" s="9">
        <v>40463443</v>
      </c>
      <c r="AC11082" s="9" t="s">
        <v>11856</v>
      </c>
      <c r="AD11082" s="9" t="s">
        <v>231</v>
      </c>
      <c r="AE11082" s="5">
        <f t="shared" ref="AE11082:AE11145" si="368">VLOOKUP(Y11082,K:T,10,0)</f>
        <v>0</v>
      </c>
      <c r="AF11082" s="5" t="str">
        <f t="shared" ref="AF11082:AF11145" si="369">IF(AE11082="A",IF(AD11082="katA","katB",AD11082),AD11082)</f>
        <v>katB</v>
      </c>
      <c r="AG11082" s="153"/>
      <c r="AH11082" s="153"/>
      <c r="AI11082" t="s">
        <v>201</v>
      </c>
      <c r="AJ11082" t="s">
        <v>17878</v>
      </c>
      <c r="AK11082" s="9" t="str">
        <f>VLOOKUP(Y11082,zdroj!D:AJ,33,0)</f>
        <v>katB</v>
      </c>
    </row>
    <row r="11083" spans="8:37" x14ac:dyDescent="0.25">
      <c r="H11083" s="8"/>
      <c r="I11083" s="8"/>
      <c r="N11083" s="23"/>
      <c r="O11083" s="24"/>
      <c r="P11083" s="19"/>
      <c r="Q11083" s="19"/>
      <c r="R11083" s="19"/>
      <c r="U11083" s="27"/>
      <c r="Y11083" s="9" t="s">
        <v>666</v>
      </c>
      <c r="Z11083" s="9" t="s">
        <v>462</v>
      </c>
      <c r="AA11083" s="9" t="s">
        <v>198</v>
      </c>
      <c r="AB11083" s="9">
        <v>72885769</v>
      </c>
      <c r="AC11083" s="9" t="s">
        <v>11857</v>
      </c>
      <c r="AD11083" s="9" t="s">
        <v>231</v>
      </c>
      <c r="AE11083" s="5">
        <f t="shared" si="368"/>
        <v>0</v>
      </c>
      <c r="AF11083" s="5" t="str">
        <f t="shared" si="369"/>
        <v>katB</v>
      </c>
      <c r="AG11083" s="153"/>
      <c r="AH11083" s="153"/>
      <c r="AI11083" t="s">
        <v>201</v>
      </c>
      <c r="AJ11083" t="s">
        <v>17878</v>
      </c>
      <c r="AK11083" s="9" t="str">
        <f>VLOOKUP(Y11083,zdroj!D:AJ,33,0)</f>
        <v>katB</v>
      </c>
    </row>
    <row r="11084" spans="8:37" x14ac:dyDescent="0.25">
      <c r="H11084" s="8"/>
      <c r="I11084" s="8"/>
      <c r="N11084" s="23"/>
      <c r="O11084" s="24"/>
      <c r="P11084" s="19"/>
      <c r="Q11084" s="19"/>
      <c r="R11084" s="19"/>
      <c r="U11084" s="27"/>
      <c r="Y11084" s="9" t="s">
        <v>666</v>
      </c>
      <c r="Z11084" s="9" t="s">
        <v>462</v>
      </c>
      <c r="AA11084" s="9" t="s">
        <v>198</v>
      </c>
      <c r="AB11084" s="9">
        <v>72950838</v>
      </c>
      <c r="AC11084" s="9" t="s">
        <v>11858</v>
      </c>
      <c r="AD11084" s="9" t="s">
        <v>231</v>
      </c>
      <c r="AE11084" s="5">
        <f t="shared" si="368"/>
        <v>0</v>
      </c>
      <c r="AF11084" s="5" t="str">
        <f t="shared" si="369"/>
        <v>katB</v>
      </c>
      <c r="AG11084" s="153"/>
      <c r="AH11084" s="153"/>
      <c r="AI11084" t="s">
        <v>201</v>
      </c>
      <c r="AJ11084" t="s">
        <v>17878</v>
      </c>
      <c r="AK11084" s="9" t="str">
        <f>VLOOKUP(Y11084,zdroj!D:AJ,33,0)</f>
        <v>katB</v>
      </c>
    </row>
    <row r="11085" spans="8:37" x14ac:dyDescent="0.25">
      <c r="H11085" s="8"/>
      <c r="I11085" s="8"/>
      <c r="N11085" s="23"/>
      <c r="O11085" s="24"/>
      <c r="P11085" s="19"/>
      <c r="Q11085" s="19"/>
      <c r="R11085" s="19"/>
      <c r="U11085" s="27"/>
      <c r="Y11085" s="9" t="s">
        <v>666</v>
      </c>
      <c r="Z11085" s="9" t="s">
        <v>462</v>
      </c>
      <c r="AA11085" s="9" t="s">
        <v>198</v>
      </c>
      <c r="AB11085" s="9">
        <v>73245542</v>
      </c>
      <c r="AC11085" s="9" t="s">
        <v>11859</v>
      </c>
      <c r="AD11085" s="9" t="s">
        <v>231</v>
      </c>
      <c r="AE11085" s="5">
        <f t="shared" si="368"/>
        <v>0</v>
      </c>
      <c r="AF11085" s="5" t="str">
        <f t="shared" si="369"/>
        <v>katB</v>
      </c>
      <c r="AG11085" s="153"/>
      <c r="AH11085" s="153"/>
      <c r="AI11085" t="s">
        <v>201</v>
      </c>
      <c r="AJ11085" t="s">
        <v>17878</v>
      </c>
      <c r="AK11085" s="9" t="str">
        <f>VLOOKUP(Y11085,zdroj!D:AJ,33,0)</f>
        <v>katB</v>
      </c>
    </row>
    <row r="11086" spans="8:37" x14ac:dyDescent="0.25">
      <c r="H11086" s="8"/>
      <c r="I11086" s="8"/>
      <c r="N11086" s="23"/>
      <c r="O11086" s="24"/>
      <c r="P11086" s="19"/>
      <c r="Q11086" s="19"/>
      <c r="R11086" s="19"/>
      <c r="U11086" s="27"/>
      <c r="Y11086" s="9" t="s">
        <v>666</v>
      </c>
      <c r="Z11086" s="9" t="s">
        <v>462</v>
      </c>
      <c r="AA11086" s="9" t="s">
        <v>198</v>
      </c>
      <c r="AB11086" s="9">
        <v>73313629</v>
      </c>
      <c r="AC11086" s="9" t="s">
        <v>11860</v>
      </c>
      <c r="AD11086" s="9" t="s">
        <v>231</v>
      </c>
      <c r="AE11086" s="5">
        <f t="shared" si="368"/>
        <v>0</v>
      </c>
      <c r="AF11086" s="5" t="str">
        <f t="shared" si="369"/>
        <v>katB</v>
      </c>
      <c r="AG11086" s="153"/>
      <c r="AH11086" s="153"/>
      <c r="AI11086" t="s">
        <v>201</v>
      </c>
      <c r="AJ11086" t="s">
        <v>17878</v>
      </c>
      <c r="AK11086" s="9" t="str">
        <f>VLOOKUP(Y11086,zdroj!D:AJ,33,0)</f>
        <v>katB</v>
      </c>
    </row>
    <row r="11087" spans="8:37" x14ac:dyDescent="0.25">
      <c r="H11087" s="8"/>
      <c r="I11087" s="8"/>
      <c r="N11087" s="23"/>
      <c r="O11087" s="24"/>
      <c r="P11087" s="19"/>
      <c r="Q11087" s="19"/>
      <c r="R11087" s="19"/>
      <c r="U11087" s="27"/>
      <c r="Y11087" s="9" t="s">
        <v>666</v>
      </c>
      <c r="Z11087" s="9" t="s">
        <v>462</v>
      </c>
      <c r="AA11087" s="9" t="s">
        <v>198</v>
      </c>
      <c r="AB11087" s="9">
        <v>75463784</v>
      </c>
      <c r="AC11087" s="9" t="s">
        <v>11861</v>
      </c>
      <c r="AD11087" s="9" t="s">
        <v>231</v>
      </c>
      <c r="AE11087" s="5">
        <f t="shared" si="368"/>
        <v>0</v>
      </c>
      <c r="AF11087" s="5" t="str">
        <f t="shared" si="369"/>
        <v>katB</v>
      </c>
      <c r="AG11087" s="153"/>
      <c r="AH11087" s="153"/>
      <c r="AI11087" t="s">
        <v>201</v>
      </c>
      <c r="AJ11087" t="s">
        <v>17878</v>
      </c>
      <c r="AK11087" s="9" t="str">
        <f>VLOOKUP(Y11087,zdroj!D:AJ,33,0)</f>
        <v>katB</v>
      </c>
    </row>
    <row r="11088" spans="8:37" x14ac:dyDescent="0.25">
      <c r="H11088" s="8"/>
      <c r="I11088" s="8"/>
      <c r="N11088" s="23"/>
      <c r="O11088" s="24"/>
      <c r="P11088" s="19"/>
      <c r="Q11088" s="19"/>
      <c r="R11088" s="19"/>
      <c r="U11088" s="27"/>
      <c r="Y11088" s="9" t="s">
        <v>666</v>
      </c>
      <c r="Z11088" s="9" t="s">
        <v>462</v>
      </c>
      <c r="AA11088" s="9" t="s">
        <v>198</v>
      </c>
      <c r="AB11088" s="9">
        <v>75543192</v>
      </c>
      <c r="AC11088" s="9" t="s">
        <v>11862</v>
      </c>
      <c r="AD11088" s="9" t="s">
        <v>231</v>
      </c>
      <c r="AE11088" s="5">
        <f t="shared" si="368"/>
        <v>0</v>
      </c>
      <c r="AF11088" s="5" t="str">
        <f t="shared" si="369"/>
        <v>katB</v>
      </c>
      <c r="AG11088" s="153"/>
      <c r="AH11088" s="153"/>
      <c r="AI11088" t="s">
        <v>201</v>
      </c>
      <c r="AJ11088" t="s">
        <v>17878</v>
      </c>
      <c r="AK11088" s="9" t="str">
        <f>VLOOKUP(Y11088,zdroj!D:AJ,33,0)</f>
        <v>katB</v>
      </c>
    </row>
    <row r="11089" spans="8:37" x14ac:dyDescent="0.25">
      <c r="H11089" s="8"/>
      <c r="I11089" s="8"/>
      <c r="N11089" s="23"/>
      <c r="O11089" s="24"/>
      <c r="P11089" s="19"/>
      <c r="Q11089" s="19"/>
      <c r="R11089" s="19"/>
      <c r="U11089" s="27"/>
      <c r="Y11089" s="9" t="s">
        <v>666</v>
      </c>
      <c r="Z11089" s="9" t="s">
        <v>462</v>
      </c>
      <c r="AA11089" s="9" t="s">
        <v>198</v>
      </c>
      <c r="AB11089" s="9">
        <v>76235891</v>
      </c>
      <c r="AC11089" s="9" t="s">
        <v>11863</v>
      </c>
      <c r="AD11089" s="9" t="s">
        <v>231</v>
      </c>
      <c r="AE11089" s="5">
        <f t="shared" si="368"/>
        <v>0</v>
      </c>
      <c r="AF11089" s="5" t="str">
        <f t="shared" si="369"/>
        <v>katB</v>
      </c>
      <c r="AG11089" s="153"/>
      <c r="AH11089" s="153"/>
      <c r="AI11089" t="s">
        <v>201</v>
      </c>
      <c r="AJ11089" t="s">
        <v>17878</v>
      </c>
      <c r="AK11089" s="9" t="str">
        <f>VLOOKUP(Y11089,zdroj!D:AJ,33,0)</f>
        <v>katB</v>
      </c>
    </row>
    <row r="11090" spans="8:37" x14ac:dyDescent="0.25">
      <c r="H11090" s="8"/>
      <c r="I11090" s="8"/>
      <c r="N11090" s="23"/>
      <c r="O11090" s="24"/>
      <c r="P11090" s="19"/>
      <c r="Q11090" s="19"/>
      <c r="R11090" s="19"/>
      <c r="U11090" s="27"/>
      <c r="Y11090" s="9" t="s">
        <v>666</v>
      </c>
      <c r="Z11090" s="9" t="s">
        <v>462</v>
      </c>
      <c r="AA11090" s="9" t="s">
        <v>198</v>
      </c>
      <c r="AB11090" s="9">
        <v>77893085</v>
      </c>
      <c r="AC11090" s="9" t="s">
        <v>11864</v>
      </c>
      <c r="AD11090" s="9" t="s">
        <v>231</v>
      </c>
      <c r="AE11090" s="5">
        <f t="shared" si="368"/>
        <v>0</v>
      </c>
      <c r="AF11090" s="5" t="str">
        <f t="shared" si="369"/>
        <v>katB</v>
      </c>
      <c r="AG11090" s="153"/>
      <c r="AH11090" s="153"/>
      <c r="AI11090" t="s">
        <v>201</v>
      </c>
      <c r="AJ11090" t="s">
        <v>17878</v>
      </c>
      <c r="AK11090" s="9" t="str">
        <f>VLOOKUP(Y11090,zdroj!D:AJ,33,0)</f>
        <v>katB</v>
      </c>
    </row>
    <row r="11091" spans="8:37" x14ac:dyDescent="0.25">
      <c r="H11091" s="8"/>
      <c r="I11091" s="8"/>
      <c r="N11091" s="23"/>
      <c r="O11091" s="24"/>
      <c r="P11091" s="19"/>
      <c r="Q11091" s="19"/>
      <c r="R11091" s="19"/>
      <c r="U11091" s="27"/>
      <c r="Y11091" s="9" t="s">
        <v>666</v>
      </c>
      <c r="Z11091" s="9" t="s">
        <v>462</v>
      </c>
      <c r="AA11091" s="9" t="s">
        <v>198</v>
      </c>
      <c r="AB11091" s="9">
        <v>78276837</v>
      </c>
      <c r="AC11091" s="9" t="s">
        <v>11865</v>
      </c>
      <c r="AD11091" s="9" t="s">
        <v>231</v>
      </c>
      <c r="AE11091" s="5">
        <f t="shared" si="368"/>
        <v>0</v>
      </c>
      <c r="AF11091" s="5" t="str">
        <f t="shared" si="369"/>
        <v>katB</v>
      </c>
      <c r="AG11091" s="153"/>
      <c r="AH11091" s="153"/>
      <c r="AI11091" t="s">
        <v>201</v>
      </c>
      <c r="AJ11091" t="s">
        <v>17878</v>
      </c>
      <c r="AK11091" s="9" t="str">
        <f>VLOOKUP(Y11091,zdroj!D:AJ,33,0)</f>
        <v>katB</v>
      </c>
    </row>
    <row r="11092" spans="8:37" x14ac:dyDescent="0.25">
      <c r="H11092" s="8"/>
      <c r="I11092" s="8"/>
      <c r="N11092" s="23"/>
      <c r="O11092" s="24"/>
      <c r="P11092" s="19"/>
      <c r="Q11092" s="19"/>
      <c r="R11092" s="19"/>
      <c r="U11092" s="27"/>
      <c r="Y11092" s="9" t="s">
        <v>666</v>
      </c>
      <c r="Z11092" s="9" t="s">
        <v>462</v>
      </c>
      <c r="AA11092" s="9" t="s">
        <v>198</v>
      </c>
      <c r="AB11092" s="9">
        <v>79654134</v>
      </c>
      <c r="AC11092" s="9" t="s">
        <v>11866</v>
      </c>
      <c r="AD11092" s="9" t="s">
        <v>231</v>
      </c>
      <c r="AE11092" s="5">
        <f t="shared" si="368"/>
        <v>0</v>
      </c>
      <c r="AF11092" s="5" t="str">
        <f t="shared" si="369"/>
        <v>katB</v>
      </c>
      <c r="AG11092" s="153"/>
      <c r="AH11092" s="153"/>
      <c r="AI11092" t="s">
        <v>201</v>
      </c>
      <c r="AJ11092" t="s">
        <v>17878</v>
      </c>
      <c r="AK11092" s="9" t="str">
        <f>VLOOKUP(Y11092,zdroj!D:AJ,33,0)</f>
        <v>katB</v>
      </c>
    </row>
    <row r="11093" spans="8:37" x14ac:dyDescent="0.25">
      <c r="H11093" s="8"/>
      <c r="I11093" s="8"/>
      <c r="N11093" s="23"/>
      <c r="O11093" s="24"/>
      <c r="P11093" s="19"/>
      <c r="Q11093" s="19"/>
      <c r="R11093" s="19"/>
      <c r="U11093" s="27"/>
      <c r="Y11093" s="9" t="s">
        <v>666</v>
      </c>
      <c r="Z11093" s="9" t="s">
        <v>462</v>
      </c>
      <c r="AA11093" s="9" t="s">
        <v>198</v>
      </c>
      <c r="AB11093" s="9">
        <v>5856892</v>
      </c>
      <c r="AC11093" s="9" t="s">
        <v>11867</v>
      </c>
      <c r="AD11093" s="9" t="s">
        <v>231</v>
      </c>
      <c r="AE11093" s="5">
        <f t="shared" si="368"/>
        <v>0</v>
      </c>
      <c r="AF11093" s="5" t="str">
        <f t="shared" si="369"/>
        <v>katB</v>
      </c>
      <c r="AG11093" s="153"/>
      <c r="AH11093" s="153"/>
      <c r="AI11093" t="s">
        <v>201</v>
      </c>
      <c r="AJ11093" t="s">
        <v>17878</v>
      </c>
      <c r="AK11093" s="9" t="str">
        <f>VLOOKUP(Y11093,zdroj!D:AJ,33,0)</f>
        <v>katB</v>
      </c>
    </row>
    <row r="11094" spans="8:37" x14ac:dyDescent="0.25">
      <c r="H11094" s="8"/>
      <c r="I11094" s="8"/>
      <c r="N11094" s="23"/>
      <c r="O11094" s="24"/>
      <c r="P11094" s="19"/>
      <c r="Q11094" s="19"/>
      <c r="R11094" s="19"/>
      <c r="U11094" s="27"/>
      <c r="Y11094" s="9" t="s">
        <v>666</v>
      </c>
      <c r="Z11094" s="9" t="s">
        <v>462</v>
      </c>
      <c r="AA11094" s="9" t="s">
        <v>198</v>
      </c>
      <c r="AB11094" s="9">
        <v>5856914</v>
      </c>
      <c r="AC11094" s="9" t="s">
        <v>11868</v>
      </c>
      <c r="AD11094" s="9" t="s">
        <v>231</v>
      </c>
      <c r="AE11094" s="5">
        <f t="shared" si="368"/>
        <v>0</v>
      </c>
      <c r="AF11094" s="5" t="str">
        <f t="shared" si="369"/>
        <v>katB</v>
      </c>
      <c r="AG11094" s="153"/>
      <c r="AH11094" s="153"/>
      <c r="AI11094" t="s">
        <v>201</v>
      </c>
      <c r="AJ11094" t="s">
        <v>17878</v>
      </c>
      <c r="AK11094" s="9" t="str">
        <f>VLOOKUP(Y11094,zdroj!D:AJ,33,0)</f>
        <v>katB</v>
      </c>
    </row>
    <row r="11095" spans="8:37" x14ac:dyDescent="0.25">
      <c r="H11095" s="8"/>
      <c r="I11095" s="8"/>
      <c r="N11095" s="23"/>
      <c r="O11095" s="24"/>
      <c r="P11095" s="19"/>
      <c r="Q11095" s="19"/>
      <c r="R11095" s="19"/>
      <c r="U11095" s="27"/>
      <c r="Y11095" s="9" t="s">
        <v>666</v>
      </c>
      <c r="Z11095" s="9" t="s">
        <v>462</v>
      </c>
      <c r="AA11095" s="9" t="s">
        <v>198</v>
      </c>
      <c r="AB11095" s="9">
        <v>5857279</v>
      </c>
      <c r="AC11095" s="9" t="s">
        <v>11869</v>
      </c>
      <c r="AD11095" s="9" t="s">
        <v>231</v>
      </c>
      <c r="AE11095" s="5">
        <f t="shared" si="368"/>
        <v>0</v>
      </c>
      <c r="AF11095" s="5" t="str">
        <f t="shared" si="369"/>
        <v>katB</v>
      </c>
      <c r="AG11095" s="153"/>
      <c r="AH11095" s="153"/>
      <c r="AI11095" t="s">
        <v>201</v>
      </c>
      <c r="AJ11095" t="s">
        <v>17878</v>
      </c>
      <c r="AK11095" s="9" t="str">
        <f>VLOOKUP(Y11095,zdroj!D:AJ,33,0)</f>
        <v>katB</v>
      </c>
    </row>
    <row r="11096" spans="8:37" x14ac:dyDescent="0.25">
      <c r="H11096" s="8"/>
      <c r="I11096" s="8"/>
      <c r="N11096" s="23"/>
      <c r="O11096" s="24"/>
      <c r="P11096" s="19"/>
      <c r="Q11096" s="19"/>
      <c r="R11096" s="19"/>
      <c r="U11096" s="27"/>
      <c r="Y11096" s="9" t="s">
        <v>666</v>
      </c>
      <c r="Z11096" s="9" t="s">
        <v>462</v>
      </c>
      <c r="AA11096" s="9" t="s">
        <v>198</v>
      </c>
      <c r="AB11096" s="9">
        <v>5857287</v>
      </c>
      <c r="AC11096" s="9" t="s">
        <v>11870</v>
      </c>
      <c r="AD11096" s="9" t="s">
        <v>231</v>
      </c>
      <c r="AE11096" s="5">
        <f t="shared" si="368"/>
        <v>0</v>
      </c>
      <c r="AF11096" s="5" t="str">
        <f t="shared" si="369"/>
        <v>katB</v>
      </c>
      <c r="AG11096" s="153"/>
      <c r="AH11096" s="153"/>
      <c r="AI11096" t="s">
        <v>201</v>
      </c>
      <c r="AJ11096" t="s">
        <v>17878</v>
      </c>
      <c r="AK11096" s="9" t="str">
        <f>VLOOKUP(Y11096,zdroj!D:AJ,33,0)</f>
        <v>katB</v>
      </c>
    </row>
    <row r="11097" spans="8:37" x14ac:dyDescent="0.25">
      <c r="H11097" s="8"/>
      <c r="I11097" s="8"/>
      <c r="N11097" s="23"/>
      <c r="O11097" s="24"/>
      <c r="P11097" s="19"/>
      <c r="Q11097" s="19"/>
      <c r="R11097" s="19"/>
      <c r="U11097" s="27"/>
      <c r="Y11097" s="9" t="s">
        <v>666</v>
      </c>
      <c r="Z11097" s="9" t="s">
        <v>462</v>
      </c>
      <c r="AA11097" s="9" t="s">
        <v>198</v>
      </c>
      <c r="AB11097" s="9">
        <v>5857449</v>
      </c>
      <c r="AC11097" s="9" t="s">
        <v>11871</v>
      </c>
      <c r="AD11097" s="9" t="s">
        <v>231</v>
      </c>
      <c r="AE11097" s="5">
        <f t="shared" si="368"/>
        <v>0</v>
      </c>
      <c r="AF11097" s="5" t="str">
        <f t="shared" si="369"/>
        <v>katB</v>
      </c>
      <c r="AG11097" s="153"/>
      <c r="AH11097" s="153"/>
      <c r="AI11097" t="s">
        <v>201</v>
      </c>
      <c r="AJ11097" t="s">
        <v>17878</v>
      </c>
      <c r="AK11097" s="9" t="str">
        <f>VLOOKUP(Y11097,zdroj!D:AJ,33,0)</f>
        <v>katB</v>
      </c>
    </row>
    <row r="11098" spans="8:37" x14ac:dyDescent="0.25">
      <c r="H11098" s="8"/>
      <c r="I11098" s="8"/>
      <c r="N11098" s="23"/>
      <c r="O11098" s="24"/>
      <c r="P11098" s="19"/>
      <c r="Q11098" s="19"/>
      <c r="R11098" s="19"/>
      <c r="U11098" s="27"/>
      <c r="Y11098" s="9" t="s">
        <v>666</v>
      </c>
      <c r="Z11098" s="9" t="s">
        <v>462</v>
      </c>
      <c r="AA11098" s="9" t="s">
        <v>198</v>
      </c>
      <c r="AB11098" s="9">
        <v>5858607</v>
      </c>
      <c r="AC11098" s="9" t="s">
        <v>11872</v>
      </c>
      <c r="AD11098" s="9" t="s">
        <v>231</v>
      </c>
      <c r="AE11098" s="5">
        <f t="shared" si="368"/>
        <v>0</v>
      </c>
      <c r="AF11098" s="5" t="str">
        <f t="shared" si="369"/>
        <v>katB</v>
      </c>
      <c r="AG11098" s="153"/>
      <c r="AH11098" s="153"/>
      <c r="AI11098" t="s">
        <v>201</v>
      </c>
      <c r="AJ11098" t="s">
        <v>17878</v>
      </c>
      <c r="AK11098" s="9" t="str">
        <f>VLOOKUP(Y11098,zdroj!D:AJ,33,0)</f>
        <v>katB</v>
      </c>
    </row>
    <row r="11099" spans="8:37" x14ac:dyDescent="0.25">
      <c r="H11099" s="8"/>
      <c r="I11099" s="8"/>
      <c r="N11099" s="23"/>
      <c r="O11099" s="24"/>
      <c r="P11099" s="19"/>
      <c r="Q11099" s="19"/>
      <c r="R11099" s="19"/>
      <c r="U11099" s="27"/>
      <c r="Y11099" s="9" t="s">
        <v>666</v>
      </c>
      <c r="Z11099" s="9" t="s">
        <v>462</v>
      </c>
      <c r="AA11099" s="9" t="s">
        <v>198</v>
      </c>
      <c r="AB11099" s="9">
        <v>5855110</v>
      </c>
      <c r="AC11099" s="9" t="s">
        <v>11873</v>
      </c>
      <c r="AD11099" s="9" t="s">
        <v>231</v>
      </c>
      <c r="AE11099" s="5">
        <f t="shared" si="368"/>
        <v>0</v>
      </c>
      <c r="AF11099" s="5" t="str">
        <f t="shared" si="369"/>
        <v>katB</v>
      </c>
      <c r="AG11099" s="153"/>
      <c r="AH11099" s="153"/>
      <c r="AI11099" t="s">
        <v>17880</v>
      </c>
      <c r="AJ11099" t="s">
        <v>17878</v>
      </c>
      <c r="AK11099" s="9" t="str">
        <f>VLOOKUP(Y11099,zdroj!D:AJ,33,0)</f>
        <v>katB</v>
      </c>
    </row>
    <row r="11100" spans="8:37" x14ac:dyDescent="0.25">
      <c r="H11100" s="8"/>
      <c r="I11100" s="8"/>
      <c r="N11100" s="23"/>
      <c r="O11100" s="24"/>
      <c r="P11100" s="19"/>
      <c r="Q11100" s="19"/>
      <c r="R11100" s="19"/>
      <c r="U11100" s="27"/>
      <c r="Y11100" s="9" t="s">
        <v>666</v>
      </c>
      <c r="Z11100" s="9" t="s">
        <v>462</v>
      </c>
      <c r="AA11100" s="9" t="s">
        <v>198</v>
      </c>
      <c r="AB11100" s="9">
        <v>5855128</v>
      </c>
      <c r="AC11100" s="9" t="s">
        <v>11874</v>
      </c>
      <c r="AD11100" s="9" t="s">
        <v>231</v>
      </c>
      <c r="AE11100" s="5">
        <f t="shared" si="368"/>
        <v>0</v>
      </c>
      <c r="AF11100" s="5" t="str">
        <f t="shared" si="369"/>
        <v>katB</v>
      </c>
      <c r="AG11100" s="153"/>
      <c r="AH11100" s="153"/>
      <c r="AI11100" t="s">
        <v>201</v>
      </c>
      <c r="AJ11100" t="s">
        <v>17878</v>
      </c>
      <c r="AK11100" s="9" t="str">
        <f>VLOOKUP(Y11100,zdroj!D:AJ,33,0)</f>
        <v>katB</v>
      </c>
    </row>
    <row r="11101" spans="8:37" x14ac:dyDescent="0.25">
      <c r="H11101" s="8"/>
      <c r="I11101" s="8"/>
      <c r="N11101" s="23"/>
      <c r="O11101" s="24"/>
      <c r="P11101" s="19"/>
      <c r="Q11101" s="19"/>
      <c r="R11101" s="19"/>
      <c r="U11101" s="27"/>
      <c r="Y11101" s="9" t="s">
        <v>666</v>
      </c>
      <c r="Z11101" s="9" t="s">
        <v>462</v>
      </c>
      <c r="AA11101" s="9" t="s">
        <v>198</v>
      </c>
      <c r="AB11101" s="9">
        <v>5855144</v>
      </c>
      <c r="AC11101" s="9" t="s">
        <v>11875</v>
      </c>
      <c r="AD11101" s="9" t="s">
        <v>231</v>
      </c>
      <c r="AE11101" s="5">
        <f t="shared" si="368"/>
        <v>0</v>
      </c>
      <c r="AF11101" s="5" t="str">
        <f t="shared" si="369"/>
        <v>katB</v>
      </c>
      <c r="AG11101" s="153"/>
      <c r="AH11101" s="153"/>
      <c r="AI11101" t="s">
        <v>201</v>
      </c>
      <c r="AJ11101" t="s">
        <v>17878</v>
      </c>
      <c r="AK11101" s="9" t="str">
        <f>VLOOKUP(Y11101,zdroj!D:AJ,33,0)</f>
        <v>katB</v>
      </c>
    </row>
    <row r="11102" spans="8:37" x14ac:dyDescent="0.25">
      <c r="H11102" s="8"/>
      <c r="I11102" s="8"/>
      <c r="N11102" s="23"/>
      <c r="O11102" s="24"/>
      <c r="P11102" s="19"/>
      <c r="Q11102" s="19"/>
      <c r="R11102" s="19"/>
      <c r="U11102" s="27"/>
      <c r="Y11102" s="9" t="s">
        <v>666</v>
      </c>
      <c r="Z11102" s="9" t="s">
        <v>462</v>
      </c>
      <c r="AA11102" s="9" t="s">
        <v>198</v>
      </c>
      <c r="AB11102" s="9">
        <v>5855179</v>
      </c>
      <c r="AC11102" s="9" t="s">
        <v>11876</v>
      </c>
      <c r="AD11102" s="9" t="s">
        <v>231</v>
      </c>
      <c r="AE11102" s="5">
        <f t="shared" si="368"/>
        <v>0</v>
      </c>
      <c r="AF11102" s="5" t="str">
        <f t="shared" si="369"/>
        <v>katB</v>
      </c>
      <c r="AG11102" s="153"/>
      <c r="AH11102" s="153"/>
      <c r="AI11102" t="s">
        <v>201</v>
      </c>
      <c r="AJ11102" t="s">
        <v>17878</v>
      </c>
      <c r="AK11102" s="9" t="str">
        <f>VLOOKUP(Y11102,zdroj!D:AJ,33,0)</f>
        <v>katB</v>
      </c>
    </row>
    <row r="11103" spans="8:37" x14ac:dyDescent="0.25">
      <c r="H11103" s="8"/>
      <c r="I11103" s="8"/>
      <c r="N11103" s="23"/>
      <c r="O11103" s="24"/>
      <c r="P11103" s="19"/>
      <c r="Q11103" s="19"/>
      <c r="R11103" s="19"/>
      <c r="U11103" s="27"/>
      <c r="Y11103" s="9" t="s">
        <v>666</v>
      </c>
      <c r="Z11103" s="9" t="s">
        <v>462</v>
      </c>
      <c r="AA11103" s="9" t="s">
        <v>198</v>
      </c>
      <c r="AB11103" s="9">
        <v>5860709</v>
      </c>
      <c r="AC11103" s="9" t="s">
        <v>11877</v>
      </c>
      <c r="AD11103" s="9" t="s">
        <v>231</v>
      </c>
      <c r="AE11103" s="5">
        <f t="shared" si="368"/>
        <v>0</v>
      </c>
      <c r="AF11103" s="5" t="str">
        <f t="shared" si="369"/>
        <v>katB</v>
      </c>
      <c r="AG11103" s="153"/>
      <c r="AH11103" s="153"/>
      <c r="AI11103" t="s">
        <v>201</v>
      </c>
      <c r="AJ11103" t="s">
        <v>17878</v>
      </c>
      <c r="AK11103" s="9" t="str">
        <f>VLOOKUP(Y11103,zdroj!D:AJ,33,0)</f>
        <v>katB</v>
      </c>
    </row>
    <row r="11104" spans="8:37" x14ac:dyDescent="0.25">
      <c r="H11104" s="8"/>
      <c r="I11104" s="8"/>
      <c r="N11104" s="23"/>
      <c r="O11104" s="24"/>
      <c r="P11104" s="19"/>
      <c r="Q11104" s="19"/>
      <c r="R11104" s="19"/>
      <c r="U11104" s="27"/>
      <c r="Y11104" s="9" t="s">
        <v>666</v>
      </c>
      <c r="Z11104" s="9" t="s">
        <v>462</v>
      </c>
      <c r="AA11104" s="9" t="s">
        <v>198</v>
      </c>
      <c r="AB11104" s="9">
        <v>5855187</v>
      </c>
      <c r="AC11104" s="9" t="s">
        <v>11878</v>
      </c>
      <c r="AD11104" s="9" t="s">
        <v>231</v>
      </c>
      <c r="AE11104" s="5">
        <f t="shared" si="368"/>
        <v>0</v>
      </c>
      <c r="AF11104" s="5" t="str">
        <f t="shared" si="369"/>
        <v>katB</v>
      </c>
      <c r="AG11104" s="153"/>
      <c r="AH11104" s="153"/>
      <c r="AI11104" t="s">
        <v>201</v>
      </c>
      <c r="AJ11104" t="s">
        <v>17878</v>
      </c>
      <c r="AK11104" s="9" t="str">
        <f>VLOOKUP(Y11104,zdroj!D:AJ,33,0)</f>
        <v>katB</v>
      </c>
    </row>
    <row r="11105" spans="8:37" x14ac:dyDescent="0.25">
      <c r="H11105" s="8"/>
      <c r="I11105" s="8"/>
      <c r="N11105" s="23"/>
      <c r="O11105" s="24"/>
      <c r="P11105" s="19"/>
      <c r="Q11105" s="19"/>
      <c r="R11105" s="19"/>
      <c r="U11105" s="27"/>
      <c r="Y11105" s="9" t="s">
        <v>666</v>
      </c>
      <c r="Z11105" s="9" t="s">
        <v>462</v>
      </c>
      <c r="AA11105" s="9" t="s">
        <v>198</v>
      </c>
      <c r="AB11105" s="9">
        <v>5855195</v>
      </c>
      <c r="AC11105" s="9" t="s">
        <v>11879</v>
      </c>
      <c r="AD11105" s="9" t="s">
        <v>231</v>
      </c>
      <c r="AE11105" s="5">
        <f t="shared" si="368"/>
        <v>0</v>
      </c>
      <c r="AF11105" s="5" t="str">
        <f t="shared" si="369"/>
        <v>katB</v>
      </c>
      <c r="AG11105" s="153"/>
      <c r="AH11105" s="153"/>
      <c r="AI11105" t="s">
        <v>201</v>
      </c>
      <c r="AJ11105" t="s">
        <v>17878</v>
      </c>
      <c r="AK11105" s="9" t="str">
        <f>VLOOKUP(Y11105,zdroj!D:AJ,33,0)</f>
        <v>katB</v>
      </c>
    </row>
    <row r="11106" spans="8:37" x14ac:dyDescent="0.25">
      <c r="H11106" s="8"/>
      <c r="I11106" s="8"/>
      <c r="N11106" s="23"/>
      <c r="O11106" s="24"/>
      <c r="P11106" s="19"/>
      <c r="Q11106" s="19"/>
      <c r="R11106" s="19"/>
      <c r="U11106" s="27"/>
      <c r="Y11106" s="9" t="s">
        <v>666</v>
      </c>
      <c r="Z11106" s="9" t="s">
        <v>462</v>
      </c>
      <c r="AA11106" s="9" t="s">
        <v>198</v>
      </c>
      <c r="AB11106" s="9">
        <v>5861381</v>
      </c>
      <c r="AC11106" s="9" t="s">
        <v>11880</v>
      </c>
      <c r="AD11106" s="9" t="s">
        <v>231</v>
      </c>
      <c r="AE11106" s="5">
        <f t="shared" si="368"/>
        <v>0</v>
      </c>
      <c r="AF11106" s="5" t="str">
        <f t="shared" si="369"/>
        <v>katB</v>
      </c>
      <c r="AG11106" s="153"/>
      <c r="AH11106" s="153"/>
      <c r="AI11106" t="s">
        <v>201</v>
      </c>
      <c r="AJ11106" t="s">
        <v>17878</v>
      </c>
      <c r="AK11106" s="9" t="str">
        <f>VLOOKUP(Y11106,zdroj!D:AJ,33,0)</f>
        <v>katB</v>
      </c>
    </row>
    <row r="11107" spans="8:37" x14ac:dyDescent="0.25">
      <c r="H11107" s="8"/>
      <c r="I11107" s="8"/>
      <c r="N11107" s="23"/>
      <c r="O11107" s="24"/>
      <c r="P11107" s="19"/>
      <c r="Q11107" s="19"/>
      <c r="R11107" s="19"/>
      <c r="U11107" s="27"/>
      <c r="Y11107" s="9" t="s">
        <v>666</v>
      </c>
      <c r="Z11107" s="9" t="s">
        <v>462</v>
      </c>
      <c r="AA11107" s="9" t="s">
        <v>198</v>
      </c>
      <c r="AB11107" s="9">
        <v>5855209</v>
      </c>
      <c r="AC11107" s="9" t="s">
        <v>11881</v>
      </c>
      <c r="AD11107" s="9" t="s">
        <v>231</v>
      </c>
      <c r="AE11107" s="5">
        <f t="shared" si="368"/>
        <v>0</v>
      </c>
      <c r="AF11107" s="5" t="str">
        <f t="shared" si="369"/>
        <v>katB</v>
      </c>
      <c r="AG11107" s="153"/>
      <c r="AH11107" s="153"/>
      <c r="AI11107" t="s">
        <v>201</v>
      </c>
      <c r="AJ11107" t="s">
        <v>17878</v>
      </c>
      <c r="AK11107" s="9" t="str">
        <f>VLOOKUP(Y11107,zdroj!D:AJ,33,0)</f>
        <v>katB</v>
      </c>
    </row>
    <row r="11108" spans="8:37" x14ac:dyDescent="0.25">
      <c r="H11108" s="8"/>
      <c r="I11108" s="8"/>
      <c r="N11108" s="23"/>
      <c r="O11108" s="24"/>
      <c r="P11108" s="19"/>
      <c r="Q11108" s="19"/>
      <c r="R11108" s="19"/>
      <c r="U11108" s="27"/>
      <c r="Y11108" s="9" t="s">
        <v>666</v>
      </c>
      <c r="Z11108" s="9" t="s">
        <v>462</v>
      </c>
      <c r="AA11108" s="9" t="s">
        <v>198</v>
      </c>
      <c r="AB11108" s="9">
        <v>25635212</v>
      </c>
      <c r="AC11108" s="9" t="s">
        <v>11882</v>
      </c>
      <c r="AD11108" s="9" t="s">
        <v>231</v>
      </c>
      <c r="AE11108" s="5">
        <f t="shared" si="368"/>
        <v>0</v>
      </c>
      <c r="AF11108" s="5" t="str">
        <f t="shared" si="369"/>
        <v>katB</v>
      </c>
      <c r="AG11108" s="153"/>
      <c r="AH11108" s="153"/>
      <c r="AI11108" t="s">
        <v>201</v>
      </c>
      <c r="AJ11108" t="s">
        <v>17878</v>
      </c>
      <c r="AK11108" s="9" t="str">
        <f>VLOOKUP(Y11108,zdroj!D:AJ,33,0)</f>
        <v>katB</v>
      </c>
    </row>
    <row r="11109" spans="8:37" x14ac:dyDescent="0.25">
      <c r="H11109" s="8"/>
      <c r="I11109" s="8"/>
      <c r="N11109" s="23"/>
      <c r="O11109" s="24"/>
      <c r="P11109" s="19"/>
      <c r="Q11109" s="19"/>
      <c r="R11109" s="19"/>
      <c r="U11109" s="27"/>
      <c r="Y11109" s="9" t="s">
        <v>666</v>
      </c>
      <c r="Z11109" s="9" t="s">
        <v>462</v>
      </c>
      <c r="AA11109" s="9" t="s">
        <v>198</v>
      </c>
      <c r="AB11109" s="9">
        <v>25803000</v>
      </c>
      <c r="AC11109" s="9" t="s">
        <v>11883</v>
      </c>
      <c r="AD11109" s="9" t="s">
        <v>231</v>
      </c>
      <c r="AE11109" s="5">
        <f t="shared" si="368"/>
        <v>0</v>
      </c>
      <c r="AF11109" s="5" t="str">
        <f t="shared" si="369"/>
        <v>katB</v>
      </c>
      <c r="AG11109" s="153"/>
      <c r="AH11109" s="153"/>
      <c r="AI11109" t="s">
        <v>201</v>
      </c>
      <c r="AJ11109" t="s">
        <v>17878</v>
      </c>
      <c r="AK11109" s="9" t="str">
        <f>VLOOKUP(Y11109,zdroj!D:AJ,33,0)</f>
        <v>katB</v>
      </c>
    </row>
    <row r="11110" spans="8:37" x14ac:dyDescent="0.25">
      <c r="H11110" s="8"/>
      <c r="I11110" s="8"/>
      <c r="N11110" s="23"/>
      <c r="O11110" s="24"/>
      <c r="P11110" s="19"/>
      <c r="Q11110" s="19"/>
      <c r="R11110" s="19"/>
      <c r="U11110" s="27"/>
      <c r="Y11110" s="9" t="s">
        <v>666</v>
      </c>
      <c r="Z11110" s="9" t="s">
        <v>462</v>
      </c>
      <c r="AA11110" s="9" t="s">
        <v>198</v>
      </c>
      <c r="AB11110" s="9">
        <v>26040689</v>
      </c>
      <c r="AC11110" s="9" t="s">
        <v>11884</v>
      </c>
      <c r="AD11110" s="9" t="s">
        <v>231</v>
      </c>
      <c r="AE11110" s="5">
        <f t="shared" si="368"/>
        <v>0</v>
      </c>
      <c r="AF11110" s="5" t="str">
        <f t="shared" si="369"/>
        <v>katB</v>
      </c>
      <c r="AG11110" s="153"/>
      <c r="AH11110" s="153"/>
      <c r="AI11110" t="s">
        <v>201</v>
      </c>
      <c r="AJ11110" t="s">
        <v>17878</v>
      </c>
      <c r="AK11110" s="9" t="str">
        <f>VLOOKUP(Y11110,zdroj!D:AJ,33,0)</f>
        <v>katB</v>
      </c>
    </row>
    <row r="11111" spans="8:37" x14ac:dyDescent="0.25">
      <c r="H11111" s="8"/>
      <c r="I11111" s="8"/>
      <c r="N11111" s="23"/>
      <c r="O11111" s="24"/>
      <c r="P11111" s="19"/>
      <c r="Q11111" s="19"/>
      <c r="R11111" s="19"/>
      <c r="U11111" s="27"/>
      <c r="Y11111" s="9" t="s">
        <v>666</v>
      </c>
      <c r="Z11111" s="9" t="s">
        <v>462</v>
      </c>
      <c r="AA11111" s="9" t="s">
        <v>198</v>
      </c>
      <c r="AB11111" s="9">
        <v>72881224</v>
      </c>
      <c r="AC11111" s="9" t="s">
        <v>11885</v>
      </c>
      <c r="AD11111" s="9" t="s">
        <v>231</v>
      </c>
      <c r="AE11111" s="5">
        <f t="shared" si="368"/>
        <v>0</v>
      </c>
      <c r="AF11111" s="5" t="str">
        <f t="shared" si="369"/>
        <v>katB</v>
      </c>
      <c r="AG11111" s="153"/>
      <c r="AH11111" s="153"/>
      <c r="AI11111" t="s">
        <v>17880</v>
      </c>
      <c r="AJ11111" t="s">
        <v>17878</v>
      </c>
      <c r="AK11111" s="9" t="str">
        <f>VLOOKUP(Y11111,zdroj!D:AJ,33,0)</f>
        <v>katB</v>
      </c>
    </row>
    <row r="11112" spans="8:37" x14ac:dyDescent="0.25">
      <c r="H11112" s="8"/>
      <c r="I11112" s="8"/>
      <c r="N11112" s="23"/>
      <c r="O11112" s="24"/>
      <c r="P11112" s="19"/>
      <c r="Q11112" s="19"/>
      <c r="R11112" s="19"/>
      <c r="U11112" s="27"/>
      <c r="Y11112" s="9" t="s">
        <v>666</v>
      </c>
      <c r="Z11112" s="9" t="s">
        <v>462</v>
      </c>
      <c r="AA11112" s="9" t="s">
        <v>198</v>
      </c>
      <c r="AB11112" s="9">
        <v>42594316</v>
      </c>
      <c r="AC11112" s="9" t="s">
        <v>11886</v>
      </c>
      <c r="AD11112" s="9" t="s">
        <v>231</v>
      </c>
      <c r="AE11112" s="5">
        <f t="shared" si="368"/>
        <v>0</v>
      </c>
      <c r="AF11112" s="5" t="str">
        <f t="shared" si="369"/>
        <v>katB</v>
      </c>
      <c r="AG11112" s="153"/>
      <c r="AH11112" s="153"/>
      <c r="AI11112" t="s">
        <v>201</v>
      </c>
      <c r="AJ11112" t="s">
        <v>17878</v>
      </c>
      <c r="AK11112" s="9" t="str">
        <f>VLOOKUP(Y11112,zdroj!D:AJ,33,0)</f>
        <v>katB</v>
      </c>
    </row>
    <row r="11113" spans="8:37" x14ac:dyDescent="0.25">
      <c r="H11113" s="8"/>
      <c r="I11113" s="8"/>
      <c r="N11113" s="23"/>
      <c r="O11113" s="24"/>
      <c r="P11113" s="19"/>
      <c r="Q11113" s="19"/>
      <c r="R11113" s="19"/>
      <c r="U11113" s="27"/>
      <c r="Y11113" s="9" t="s">
        <v>666</v>
      </c>
      <c r="Z11113" s="9" t="s">
        <v>462</v>
      </c>
      <c r="AA11113" s="9" t="s">
        <v>198</v>
      </c>
      <c r="AB11113" s="9">
        <v>81443561</v>
      </c>
      <c r="AC11113" s="9" t="s">
        <v>11887</v>
      </c>
      <c r="AD11113" s="9" t="s">
        <v>231</v>
      </c>
      <c r="AE11113" s="5">
        <f t="shared" si="368"/>
        <v>0</v>
      </c>
      <c r="AF11113" s="5" t="str">
        <f t="shared" si="369"/>
        <v>katB</v>
      </c>
      <c r="AG11113" s="153"/>
      <c r="AH11113" s="153"/>
      <c r="AI11113" t="s">
        <v>201</v>
      </c>
      <c r="AJ11113" t="s">
        <v>17878</v>
      </c>
      <c r="AK11113" s="9" t="str">
        <f>VLOOKUP(Y11113,zdroj!D:AJ,33,0)</f>
        <v>katB</v>
      </c>
    </row>
    <row r="11114" spans="8:37" x14ac:dyDescent="0.25">
      <c r="H11114" s="8"/>
      <c r="I11114" s="8"/>
      <c r="N11114" s="23"/>
      <c r="O11114" s="24"/>
      <c r="P11114" s="19"/>
      <c r="Q11114" s="19"/>
      <c r="R11114" s="19"/>
      <c r="U11114" s="27"/>
      <c r="Y11114" s="9" t="s">
        <v>666</v>
      </c>
      <c r="Z11114" s="9" t="s">
        <v>462</v>
      </c>
      <c r="AA11114" s="9" t="s">
        <v>198</v>
      </c>
      <c r="AB11114" s="9">
        <v>82860203</v>
      </c>
      <c r="AC11114" s="9" t="s">
        <v>11888</v>
      </c>
      <c r="AD11114" s="9" t="s">
        <v>231</v>
      </c>
      <c r="AE11114" s="5">
        <f t="shared" si="368"/>
        <v>0</v>
      </c>
      <c r="AF11114" s="5" t="str">
        <f t="shared" si="369"/>
        <v>katB</v>
      </c>
      <c r="AG11114" s="153"/>
      <c r="AH11114" s="153"/>
      <c r="AI11114" t="s">
        <v>201</v>
      </c>
      <c r="AJ11114" t="s">
        <v>17878</v>
      </c>
      <c r="AK11114" s="9" t="str">
        <f>VLOOKUP(Y11114,zdroj!D:AJ,33,0)</f>
        <v>katB</v>
      </c>
    </row>
    <row r="11115" spans="8:37" x14ac:dyDescent="0.25">
      <c r="H11115" s="8"/>
      <c r="I11115" s="8"/>
      <c r="N11115" s="23"/>
      <c r="O11115" s="24"/>
      <c r="P11115" s="19"/>
      <c r="Q11115" s="19"/>
      <c r="R11115" s="19"/>
      <c r="U11115" s="27"/>
      <c r="Y11115" s="9" t="s">
        <v>666</v>
      </c>
      <c r="Z11115" s="9" t="s">
        <v>462</v>
      </c>
      <c r="AA11115" s="9" t="s">
        <v>198</v>
      </c>
      <c r="AB11115" s="9">
        <v>5856671</v>
      </c>
      <c r="AC11115" s="9" t="s">
        <v>11889</v>
      </c>
      <c r="AD11115" s="9" t="s">
        <v>231</v>
      </c>
      <c r="AE11115" s="5">
        <f t="shared" si="368"/>
        <v>0</v>
      </c>
      <c r="AF11115" s="5" t="str">
        <f t="shared" si="369"/>
        <v>katB</v>
      </c>
      <c r="AG11115" s="153"/>
      <c r="AH11115" s="153"/>
      <c r="AI11115" t="s">
        <v>201</v>
      </c>
      <c r="AJ11115" t="s">
        <v>17878</v>
      </c>
      <c r="AK11115" s="9" t="str">
        <f>VLOOKUP(Y11115,zdroj!D:AJ,33,0)</f>
        <v>katB</v>
      </c>
    </row>
    <row r="11116" spans="8:37" x14ac:dyDescent="0.25">
      <c r="H11116" s="8"/>
      <c r="I11116" s="8"/>
      <c r="N11116" s="23"/>
      <c r="O11116" s="24"/>
      <c r="P11116" s="19"/>
      <c r="Q11116" s="19"/>
      <c r="R11116" s="19"/>
      <c r="U11116" s="27"/>
      <c r="Y11116" s="9" t="s">
        <v>666</v>
      </c>
      <c r="Z11116" s="9" t="s">
        <v>462</v>
      </c>
      <c r="AA11116" s="9" t="s">
        <v>198</v>
      </c>
      <c r="AB11116" s="9">
        <v>5856752</v>
      </c>
      <c r="AC11116" s="9" t="s">
        <v>11890</v>
      </c>
      <c r="AD11116" s="9" t="s">
        <v>231</v>
      </c>
      <c r="AE11116" s="5">
        <f t="shared" si="368"/>
        <v>0</v>
      </c>
      <c r="AF11116" s="5" t="str">
        <f t="shared" si="369"/>
        <v>katB</v>
      </c>
      <c r="AG11116" s="153"/>
      <c r="AH11116" s="153"/>
      <c r="AI11116" t="s">
        <v>201</v>
      </c>
      <c r="AJ11116" t="s">
        <v>17878</v>
      </c>
      <c r="AK11116" s="9" t="str">
        <f>VLOOKUP(Y11116,zdroj!D:AJ,33,0)</f>
        <v>katB</v>
      </c>
    </row>
    <row r="11117" spans="8:37" x14ac:dyDescent="0.25">
      <c r="H11117" s="8"/>
      <c r="I11117" s="8"/>
      <c r="N11117" s="23"/>
      <c r="O11117" s="24"/>
      <c r="P11117" s="19"/>
      <c r="Q11117" s="19"/>
      <c r="R11117" s="19"/>
      <c r="U11117" s="27"/>
      <c r="Y11117" s="9" t="s">
        <v>666</v>
      </c>
      <c r="Z11117" s="9" t="s">
        <v>462</v>
      </c>
      <c r="AA11117" s="9" t="s">
        <v>198</v>
      </c>
      <c r="AB11117" s="9">
        <v>5856817</v>
      </c>
      <c r="AC11117" s="9" t="s">
        <v>11891</v>
      </c>
      <c r="AD11117" s="9" t="s">
        <v>231</v>
      </c>
      <c r="AE11117" s="5">
        <f t="shared" si="368"/>
        <v>0</v>
      </c>
      <c r="AF11117" s="5" t="str">
        <f t="shared" si="369"/>
        <v>katB</v>
      </c>
      <c r="AG11117" s="153"/>
      <c r="AH11117" s="153"/>
      <c r="AI11117" t="s">
        <v>201</v>
      </c>
      <c r="AJ11117" t="s">
        <v>17878</v>
      </c>
      <c r="AK11117" s="9" t="str">
        <f>VLOOKUP(Y11117,zdroj!D:AJ,33,0)</f>
        <v>katB</v>
      </c>
    </row>
    <row r="11118" spans="8:37" x14ac:dyDescent="0.25">
      <c r="H11118" s="8"/>
      <c r="I11118" s="8"/>
      <c r="N11118" s="23"/>
      <c r="O11118" s="24"/>
      <c r="P11118" s="19"/>
      <c r="Q11118" s="19"/>
      <c r="R11118" s="19"/>
      <c r="U11118" s="27"/>
      <c r="Y11118" s="9" t="s">
        <v>666</v>
      </c>
      <c r="Z11118" s="9" t="s">
        <v>462</v>
      </c>
      <c r="AA11118" s="9" t="s">
        <v>198</v>
      </c>
      <c r="AB11118" s="9">
        <v>5857597</v>
      </c>
      <c r="AC11118" s="9" t="s">
        <v>11892</v>
      </c>
      <c r="AD11118" s="9" t="s">
        <v>231</v>
      </c>
      <c r="AE11118" s="5">
        <f t="shared" si="368"/>
        <v>0</v>
      </c>
      <c r="AF11118" s="5" t="str">
        <f t="shared" si="369"/>
        <v>katB</v>
      </c>
      <c r="AG11118" s="153"/>
      <c r="AH11118" s="153"/>
      <c r="AI11118" t="s">
        <v>201</v>
      </c>
      <c r="AJ11118" t="s">
        <v>17878</v>
      </c>
      <c r="AK11118" s="9" t="str">
        <f>VLOOKUP(Y11118,zdroj!D:AJ,33,0)</f>
        <v>katB</v>
      </c>
    </row>
    <row r="11119" spans="8:37" x14ac:dyDescent="0.25">
      <c r="H11119" s="8"/>
      <c r="I11119" s="8"/>
      <c r="N11119" s="23"/>
      <c r="O11119" s="24"/>
      <c r="P11119" s="19"/>
      <c r="Q11119" s="19"/>
      <c r="R11119" s="19"/>
      <c r="U11119" s="27"/>
      <c r="Y11119" s="9" t="s">
        <v>666</v>
      </c>
      <c r="Z11119" s="9" t="s">
        <v>462</v>
      </c>
      <c r="AA11119" s="9" t="s">
        <v>198</v>
      </c>
      <c r="AB11119" s="9">
        <v>5857864</v>
      </c>
      <c r="AC11119" s="9" t="s">
        <v>11893</v>
      </c>
      <c r="AD11119" s="9" t="s">
        <v>231</v>
      </c>
      <c r="AE11119" s="5">
        <f t="shared" si="368"/>
        <v>0</v>
      </c>
      <c r="AF11119" s="5" t="str">
        <f t="shared" si="369"/>
        <v>katB</v>
      </c>
      <c r="AG11119" s="153"/>
      <c r="AH11119" s="153"/>
      <c r="AI11119" t="s">
        <v>201</v>
      </c>
      <c r="AJ11119" t="s">
        <v>17878</v>
      </c>
      <c r="AK11119" s="9" t="str">
        <f>VLOOKUP(Y11119,zdroj!D:AJ,33,0)</f>
        <v>katB</v>
      </c>
    </row>
    <row r="11120" spans="8:37" x14ac:dyDescent="0.25">
      <c r="H11120" s="8"/>
      <c r="I11120" s="8"/>
      <c r="N11120" s="23"/>
      <c r="O11120" s="24"/>
      <c r="P11120" s="19"/>
      <c r="Q11120" s="19"/>
      <c r="R11120" s="19"/>
      <c r="U11120" s="27"/>
      <c r="Y11120" s="9" t="s">
        <v>666</v>
      </c>
      <c r="Z11120" s="9" t="s">
        <v>462</v>
      </c>
      <c r="AA11120" s="9" t="s">
        <v>198</v>
      </c>
      <c r="AB11120" s="9">
        <v>5858232</v>
      </c>
      <c r="AC11120" s="9" t="s">
        <v>11894</v>
      </c>
      <c r="AD11120" s="9" t="s">
        <v>231</v>
      </c>
      <c r="AE11120" s="5">
        <f t="shared" si="368"/>
        <v>0</v>
      </c>
      <c r="AF11120" s="5" t="str">
        <f t="shared" si="369"/>
        <v>katB</v>
      </c>
      <c r="AG11120" s="153"/>
      <c r="AH11120" s="153"/>
      <c r="AI11120" t="s">
        <v>201</v>
      </c>
      <c r="AJ11120" t="s">
        <v>17878</v>
      </c>
      <c r="AK11120" s="9" t="str">
        <f>VLOOKUP(Y11120,zdroj!D:AJ,33,0)</f>
        <v>katB</v>
      </c>
    </row>
    <row r="11121" spans="8:37" x14ac:dyDescent="0.25">
      <c r="H11121" s="8"/>
      <c r="I11121" s="8"/>
      <c r="N11121" s="23"/>
      <c r="O11121" s="24"/>
      <c r="P11121" s="19"/>
      <c r="Q11121" s="19"/>
      <c r="R11121" s="19"/>
      <c r="U11121" s="27"/>
      <c r="Y11121" s="9" t="s">
        <v>666</v>
      </c>
      <c r="Z11121" s="9" t="s">
        <v>462</v>
      </c>
      <c r="AA11121" s="9" t="s">
        <v>198</v>
      </c>
      <c r="AB11121" s="9">
        <v>5860687</v>
      </c>
      <c r="AC11121" s="9" t="s">
        <v>11895</v>
      </c>
      <c r="AD11121" s="9" t="s">
        <v>231</v>
      </c>
      <c r="AE11121" s="5">
        <f t="shared" si="368"/>
        <v>0</v>
      </c>
      <c r="AF11121" s="5" t="str">
        <f t="shared" si="369"/>
        <v>katB</v>
      </c>
      <c r="AG11121" s="153"/>
      <c r="AH11121" s="153"/>
      <c r="AI11121" t="s">
        <v>201</v>
      </c>
      <c r="AJ11121" t="s">
        <v>17878</v>
      </c>
      <c r="AK11121" s="9" t="str">
        <f>VLOOKUP(Y11121,zdroj!D:AJ,33,0)</f>
        <v>katB</v>
      </c>
    </row>
    <row r="11122" spans="8:37" x14ac:dyDescent="0.25">
      <c r="H11122" s="8"/>
      <c r="I11122" s="8"/>
      <c r="N11122" s="23"/>
      <c r="O11122" s="24"/>
      <c r="P11122" s="19"/>
      <c r="Q11122" s="19"/>
      <c r="R11122" s="19"/>
      <c r="U11122" s="27"/>
      <c r="Y11122" s="9" t="s">
        <v>666</v>
      </c>
      <c r="Z11122" s="9" t="s">
        <v>462</v>
      </c>
      <c r="AA11122" s="9" t="s">
        <v>198</v>
      </c>
      <c r="AB11122" s="9">
        <v>81260121</v>
      </c>
      <c r="AC11122" s="9" t="s">
        <v>11896</v>
      </c>
      <c r="AD11122" s="9" t="s">
        <v>231</v>
      </c>
      <c r="AE11122" s="5">
        <f t="shared" si="368"/>
        <v>0</v>
      </c>
      <c r="AF11122" s="5" t="str">
        <f t="shared" si="369"/>
        <v>katB</v>
      </c>
      <c r="AG11122" s="153"/>
      <c r="AH11122" s="153"/>
      <c r="AI11122" t="s">
        <v>201</v>
      </c>
      <c r="AJ11122" t="s">
        <v>17878</v>
      </c>
      <c r="AK11122" s="9" t="str">
        <f>VLOOKUP(Y11122,zdroj!D:AJ,33,0)</f>
        <v>katB</v>
      </c>
    </row>
    <row r="11123" spans="8:37" x14ac:dyDescent="0.25">
      <c r="H11123" s="8"/>
      <c r="I11123" s="8"/>
      <c r="N11123" s="23"/>
      <c r="O11123" s="24"/>
      <c r="P11123" s="19"/>
      <c r="Q11123" s="19"/>
      <c r="R11123" s="19"/>
      <c r="U11123" s="27"/>
      <c r="Y11123" s="9" t="s">
        <v>666</v>
      </c>
      <c r="Z11123" s="9" t="s">
        <v>462</v>
      </c>
      <c r="AA11123" s="9" t="s">
        <v>198</v>
      </c>
      <c r="AB11123" s="9">
        <v>5859026</v>
      </c>
      <c r="AC11123" s="9" t="s">
        <v>11897</v>
      </c>
      <c r="AD11123" s="9" t="s">
        <v>231</v>
      </c>
      <c r="AE11123" s="5">
        <f t="shared" si="368"/>
        <v>0</v>
      </c>
      <c r="AF11123" s="5" t="str">
        <f t="shared" si="369"/>
        <v>katB</v>
      </c>
      <c r="AG11123" s="153"/>
      <c r="AH11123" s="153"/>
      <c r="AI11123" t="s">
        <v>201</v>
      </c>
      <c r="AJ11123" t="s">
        <v>17878</v>
      </c>
      <c r="AK11123" s="9" t="str">
        <f>VLOOKUP(Y11123,zdroj!D:AJ,33,0)</f>
        <v>katB</v>
      </c>
    </row>
    <row r="11124" spans="8:37" x14ac:dyDescent="0.25">
      <c r="H11124" s="8"/>
      <c r="I11124" s="8"/>
      <c r="N11124" s="23"/>
      <c r="O11124" s="24"/>
      <c r="P11124" s="19"/>
      <c r="Q11124" s="19"/>
      <c r="R11124" s="19"/>
      <c r="U11124" s="27"/>
      <c r="Y11124" s="9" t="s">
        <v>666</v>
      </c>
      <c r="Z11124" s="9" t="s">
        <v>462</v>
      </c>
      <c r="AA11124" s="9" t="s">
        <v>198</v>
      </c>
      <c r="AB11124" s="9">
        <v>5859581</v>
      </c>
      <c r="AC11124" s="9" t="s">
        <v>11898</v>
      </c>
      <c r="AD11124" s="9" t="s">
        <v>231</v>
      </c>
      <c r="AE11124" s="5">
        <f t="shared" si="368"/>
        <v>0</v>
      </c>
      <c r="AF11124" s="5" t="str">
        <f t="shared" si="369"/>
        <v>katB</v>
      </c>
      <c r="AG11124" s="153"/>
      <c r="AH11124" s="153"/>
      <c r="AI11124" t="s">
        <v>201</v>
      </c>
      <c r="AJ11124" t="s">
        <v>17878</v>
      </c>
      <c r="AK11124" s="9" t="str">
        <f>VLOOKUP(Y11124,zdroj!D:AJ,33,0)</f>
        <v>katB</v>
      </c>
    </row>
    <row r="11125" spans="8:37" x14ac:dyDescent="0.25">
      <c r="H11125" s="8"/>
      <c r="I11125" s="8"/>
      <c r="N11125" s="23"/>
      <c r="O11125" s="24"/>
      <c r="P11125" s="19"/>
      <c r="Q11125" s="19"/>
      <c r="R11125" s="19"/>
      <c r="U11125" s="27"/>
      <c r="Y11125" s="9" t="s">
        <v>666</v>
      </c>
      <c r="Z11125" s="9" t="s">
        <v>462</v>
      </c>
      <c r="AA11125" s="9" t="s">
        <v>198</v>
      </c>
      <c r="AB11125" s="9">
        <v>5855411</v>
      </c>
      <c r="AC11125" s="9" t="s">
        <v>11899</v>
      </c>
      <c r="AD11125" s="9" t="s">
        <v>231</v>
      </c>
      <c r="AE11125" s="5">
        <f t="shared" si="368"/>
        <v>0</v>
      </c>
      <c r="AF11125" s="5" t="str">
        <f t="shared" si="369"/>
        <v>katB</v>
      </c>
      <c r="AG11125" s="153"/>
      <c r="AH11125" s="153"/>
      <c r="AI11125" t="s">
        <v>201</v>
      </c>
      <c r="AJ11125" t="s">
        <v>17878</v>
      </c>
      <c r="AK11125" s="9" t="str">
        <f>VLOOKUP(Y11125,zdroj!D:AJ,33,0)</f>
        <v>katB</v>
      </c>
    </row>
    <row r="11126" spans="8:37" x14ac:dyDescent="0.25">
      <c r="H11126" s="8"/>
      <c r="I11126" s="8"/>
      <c r="N11126" s="23"/>
      <c r="O11126" s="24"/>
      <c r="P11126" s="19"/>
      <c r="Q11126" s="19"/>
      <c r="R11126" s="19"/>
      <c r="U11126" s="27"/>
      <c r="Y11126" s="9" t="s">
        <v>666</v>
      </c>
      <c r="Z11126" s="9" t="s">
        <v>462</v>
      </c>
      <c r="AA11126" s="9" t="s">
        <v>198</v>
      </c>
      <c r="AB11126" s="9">
        <v>5855420</v>
      </c>
      <c r="AC11126" s="9" t="s">
        <v>11900</v>
      </c>
      <c r="AD11126" s="9" t="s">
        <v>231</v>
      </c>
      <c r="AE11126" s="5">
        <f t="shared" si="368"/>
        <v>0</v>
      </c>
      <c r="AF11126" s="5" t="str">
        <f t="shared" si="369"/>
        <v>katB</v>
      </c>
      <c r="AG11126" s="153"/>
      <c r="AH11126" s="153"/>
      <c r="AI11126" t="s">
        <v>201</v>
      </c>
      <c r="AJ11126" t="s">
        <v>17878</v>
      </c>
      <c r="AK11126" s="9" t="str">
        <f>VLOOKUP(Y11126,zdroj!D:AJ,33,0)</f>
        <v>katB</v>
      </c>
    </row>
    <row r="11127" spans="8:37" x14ac:dyDescent="0.25">
      <c r="H11127" s="8"/>
      <c r="I11127" s="8"/>
      <c r="N11127" s="23"/>
      <c r="O11127" s="24"/>
      <c r="P11127" s="19"/>
      <c r="Q11127" s="19"/>
      <c r="R11127" s="19"/>
      <c r="U11127" s="27"/>
      <c r="Y11127" s="9" t="s">
        <v>666</v>
      </c>
      <c r="Z11127" s="9" t="s">
        <v>462</v>
      </c>
      <c r="AA11127" s="9" t="s">
        <v>198</v>
      </c>
      <c r="AB11127" s="9">
        <v>5855438</v>
      </c>
      <c r="AC11127" s="9" t="s">
        <v>11901</v>
      </c>
      <c r="AD11127" s="9" t="s">
        <v>231</v>
      </c>
      <c r="AE11127" s="5">
        <f t="shared" si="368"/>
        <v>0</v>
      </c>
      <c r="AF11127" s="5" t="str">
        <f t="shared" si="369"/>
        <v>katB</v>
      </c>
      <c r="AG11127" s="153"/>
      <c r="AH11127" s="153"/>
      <c r="AI11127" t="s">
        <v>201</v>
      </c>
      <c r="AJ11127" t="s">
        <v>17878</v>
      </c>
      <c r="AK11127" s="9" t="str">
        <f>VLOOKUP(Y11127,zdroj!D:AJ,33,0)</f>
        <v>katB</v>
      </c>
    </row>
    <row r="11128" spans="8:37" x14ac:dyDescent="0.25">
      <c r="H11128" s="8"/>
      <c r="I11128" s="8"/>
      <c r="N11128" s="23"/>
      <c r="O11128" s="24"/>
      <c r="P11128" s="19"/>
      <c r="Q11128" s="19"/>
      <c r="R11128" s="19"/>
      <c r="U11128" s="27"/>
      <c r="Y11128" s="9" t="s">
        <v>666</v>
      </c>
      <c r="Z11128" s="9" t="s">
        <v>462</v>
      </c>
      <c r="AA11128" s="9" t="s">
        <v>198</v>
      </c>
      <c r="AB11128" s="9">
        <v>5855446</v>
      </c>
      <c r="AC11128" s="9" t="s">
        <v>11902</v>
      </c>
      <c r="AD11128" s="9" t="s">
        <v>231</v>
      </c>
      <c r="AE11128" s="5">
        <f t="shared" si="368"/>
        <v>0</v>
      </c>
      <c r="AF11128" s="5" t="str">
        <f t="shared" si="369"/>
        <v>katB</v>
      </c>
      <c r="AG11128" s="153"/>
      <c r="AH11128" s="153"/>
      <c r="AI11128" t="s">
        <v>201</v>
      </c>
      <c r="AJ11128" t="s">
        <v>17878</v>
      </c>
      <c r="AK11128" s="9" t="str">
        <f>VLOOKUP(Y11128,zdroj!D:AJ,33,0)</f>
        <v>katB</v>
      </c>
    </row>
    <row r="11129" spans="8:37" x14ac:dyDescent="0.25">
      <c r="H11129" s="8"/>
      <c r="I11129" s="8"/>
      <c r="N11129" s="23"/>
      <c r="O11129" s="24"/>
      <c r="P11129" s="19"/>
      <c r="Q11129" s="19"/>
      <c r="R11129" s="19"/>
      <c r="U11129" s="27"/>
      <c r="Y11129" s="9" t="s">
        <v>666</v>
      </c>
      <c r="Z11129" s="9" t="s">
        <v>462</v>
      </c>
      <c r="AA11129" s="9" t="s">
        <v>198</v>
      </c>
      <c r="AB11129" s="9">
        <v>5855454</v>
      </c>
      <c r="AC11129" s="9" t="s">
        <v>11903</v>
      </c>
      <c r="AD11129" s="9" t="s">
        <v>231</v>
      </c>
      <c r="AE11129" s="5">
        <f t="shared" si="368"/>
        <v>0</v>
      </c>
      <c r="AF11129" s="5" t="str">
        <f t="shared" si="369"/>
        <v>katB</v>
      </c>
      <c r="AG11129" s="153"/>
      <c r="AH11129" s="153"/>
      <c r="AI11129" t="s">
        <v>201</v>
      </c>
      <c r="AJ11129" t="s">
        <v>17878</v>
      </c>
      <c r="AK11129" s="9" t="str">
        <f>VLOOKUP(Y11129,zdroj!D:AJ,33,0)</f>
        <v>katB</v>
      </c>
    </row>
    <row r="11130" spans="8:37" x14ac:dyDescent="0.25">
      <c r="H11130" s="8"/>
      <c r="I11130" s="8"/>
      <c r="N11130" s="23"/>
      <c r="O11130" s="24"/>
      <c r="P11130" s="19"/>
      <c r="Q11130" s="19"/>
      <c r="R11130" s="19"/>
      <c r="U11130" s="27"/>
      <c r="Y11130" s="9" t="s">
        <v>666</v>
      </c>
      <c r="Z11130" s="9" t="s">
        <v>462</v>
      </c>
      <c r="AA11130" s="9" t="s">
        <v>198</v>
      </c>
      <c r="AB11130" s="9">
        <v>5855462</v>
      </c>
      <c r="AC11130" s="9" t="s">
        <v>11904</v>
      </c>
      <c r="AD11130" s="9" t="s">
        <v>231</v>
      </c>
      <c r="AE11130" s="5">
        <f t="shared" si="368"/>
        <v>0</v>
      </c>
      <c r="AF11130" s="5" t="str">
        <f t="shared" si="369"/>
        <v>katB</v>
      </c>
      <c r="AG11130" s="153"/>
      <c r="AH11130" s="153"/>
      <c r="AI11130" t="s">
        <v>201</v>
      </c>
      <c r="AJ11130" t="s">
        <v>17878</v>
      </c>
      <c r="AK11130" s="9" t="str">
        <f>VLOOKUP(Y11130,zdroj!D:AJ,33,0)</f>
        <v>katB</v>
      </c>
    </row>
    <row r="11131" spans="8:37" x14ac:dyDescent="0.25">
      <c r="H11131" s="8"/>
      <c r="I11131" s="8"/>
      <c r="N11131" s="23"/>
      <c r="O11131" s="24"/>
      <c r="P11131" s="19"/>
      <c r="Q11131" s="19"/>
      <c r="R11131" s="19"/>
      <c r="U11131" s="27"/>
      <c r="Y11131" s="9" t="s">
        <v>666</v>
      </c>
      <c r="Z11131" s="9" t="s">
        <v>462</v>
      </c>
      <c r="AA11131" s="9" t="s">
        <v>198</v>
      </c>
      <c r="AB11131" s="9">
        <v>5861322</v>
      </c>
      <c r="AC11131" s="9" t="s">
        <v>11905</v>
      </c>
      <c r="AD11131" s="9" t="s">
        <v>231</v>
      </c>
      <c r="AE11131" s="5">
        <f t="shared" si="368"/>
        <v>0</v>
      </c>
      <c r="AF11131" s="5" t="str">
        <f t="shared" si="369"/>
        <v>katB</v>
      </c>
      <c r="AG11131" s="153"/>
      <c r="AH11131" s="153"/>
      <c r="AI11131" t="s">
        <v>195</v>
      </c>
      <c r="AJ11131" t="s">
        <v>340</v>
      </c>
      <c r="AK11131" s="9" t="str">
        <f>VLOOKUP(Y11131,zdroj!D:AJ,33,0)</f>
        <v>katB</v>
      </c>
    </row>
    <row r="11132" spans="8:37" x14ac:dyDescent="0.25">
      <c r="H11132" s="8"/>
      <c r="I11132" s="8"/>
      <c r="N11132" s="23"/>
      <c r="O11132" s="24"/>
      <c r="P11132" s="19"/>
      <c r="Q11132" s="19"/>
      <c r="R11132" s="19"/>
      <c r="U11132" s="27"/>
      <c r="Y11132" s="9" t="s">
        <v>666</v>
      </c>
      <c r="Z11132" s="9" t="s">
        <v>462</v>
      </c>
      <c r="AA11132" s="9" t="s">
        <v>198</v>
      </c>
      <c r="AB11132" s="9">
        <v>5856833</v>
      </c>
      <c r="AC11132" s="9" t="s">
        <v>11906</v>
      </c>
      <c r="AD11132" s="9" t="s">
        <v>231</v>
      </c>
      <c r="AE11132" s="5">
        <f t="shared" si="368"/>
        <v>0</v>
      </c>
      <c r="AF11132" s="5" t="str">
        <f t="shared" si="369"/>
        <v>katB</v>
      </c>
      <c r="AG11132" s="153"/>
      <c r="AH11132" s="153"/>
      <c r="AI11132" t="s">
        <v>201</v>
      </c>
      <c r="AJ11132" t="s">
        <v>17878</v>
      </c>
      <c r="AK11132" s="9" t="str">
        <f>VLOOKUP(Y11132,zdroj!D:AJ,33,0)</f>
        <v>katB</v>
      </c>
    </row>
    <row r="11133" spans="8:37" x14ac:dyDescent="0.25">
      <c r="H11133" s="8"/>
      <c r="I11133" s="8"/>
      <c r="N11133" s="23"/>
      <c r="O11133" s="24"/>
      <c r="P11133" s="19"/>
      <c r="Q11133" s="19"/>
      <c r="R11133" s="19"/>
      <c r="U11133" s="27"/>
      <c r="Y11133" s="9" t="s">
        <v>666</v>
      </c>
      <c r="Z11133" s="9" t="s">
        <v>462</v>
      </c>
      <c r="AA11133" s="9" t="s">
        <v>198</v>
      </c>
      <c r="AB11133" s="9">
        <v>5854822</v>
      </c>
      <c r="AC11133" s="9" t="s">
        <v>11907</v>
      </c>
      <c r="AD11133" s="9" t="s">
        <v>800</v>
      </c>
      <c r="AE11133" s="5">
        <f t="shared" si="368"/>
        <v>0</v>
      </c>
      <c r="AF11133" s="5" t="str">
        <f t="shared" si="369"/>
        <v>Pokryto</v>
      </c>
      <c r="AG11133" s="153"/>
      <c r="AH11133" s="153"/>
      <c r="AI11133" t="s">
        <v>201</v>
      </c>
      <c r="AJ11133" t="s">
        <v>800</v>
      </c>
      <c r="AK11133" s="9" t="str">
        <f>VLOOKUP(Y11133,zdroj!D:AJ,33,0)</f>
        <v>katB</v>
      </c>
    </row>
    <row r="11134" spans="8:37" x14ac:dyDescent="0.25">
      <c r="H11134" s="8"/>
      <c r="I11134" s="8"/>
      <c r="N11134" s="23"/>
      <c r="O11134" s="24"/>
      <c r="P11134" s="19"/>
      <c r="Q11134" s="19"/>
      <c r="R11134" s="19"/>
      <c r="U11134" s="27"/>
      <c r="Y11134" s="9" t="s">
        <v>666</v>
      </c>
      <c r="Z11134" s="9" t="s">
        <v>462</v>
      </c>
      <c r="AA11134" s="9" t="s">
        <v>198</v>
      </c>
      <c r="AB11134" s="9">
        <v>5858445</v>
      </c>
      <c r="AC11134" s="9" t="s">
        <v>11908</v>
      </c>
      <c r="AD11134" s="9" t="s">
        <v>800</v>
      </c>
      <c r="AE11134" s="5">
        <f t="shared" si="368"/>
        <v>0</v>
      </c>
      <c r="AF11134" s="5" t="str">
        <f t="shared" si="369"/>
        <v>Pokryto</v>
      </c>
      <c r="AG11134" s="153"/>
      <c r="AH11134" s="153"/>
      <c r="AI11134" t="s">
        <v>201</v>
      </c>
      <c r="AJ11134" t="s">
        <v>800</v>
      </c>
      <c r="AK11134" s="9" t="str">
        <f>VLOOKUP(Y11134,zdroj!D:AJ,33,0)</f>
        <v>katB</v>
      </c>
    </row>
    <row r="11135" spans="8:37" x14ac:dyDescent="0.25">
      <c r="H11135" s="8"/>
      <c r="I11135" s="8"/>
      <c r="N11135" s="23"/>
      <c r="O11135" s="24"/>
      <c r="P11135" s="19"/>
      <c r="Q11135" s="19"/>
      <c r="R11135" s="19"/>
      <c r="U11135" s="27"/>
      <c r="Y11135" s="9" t="s">
        <v>666</v>
      </c>
      <c r="Z11135" s="9" t="s">
        <v>462</v>
      </c>
      <c r="AA11135" s="9" t="s">
        <v>198</v>
      </c>
      <c r="AB11135" s="9">
        <v>5858518</v>
      </c>
      <c r="AC11135" s="9" t="s">
        <v>11909</v>
      </c>
      <c r="AD11135" s="9" t="s">
        <v>800</v>
      </c>
      <c r="AE11135" s="5">
        <f t="shared" si="368"/>
        <v>0</v>
      </c>
      <c r="AF11135" s="5" t="str">
        <f t="shared" si="369"/>
        <v>Pokryto</v>
      </c>
      <c r="AG11135" s="153"/>
      <c r="AH11135" s="153"/>
      <c r="AI11135" t="s">
        <v>201</v>
      </c>
      <c r="AJ11135" t="s">
        <v>800</v>
      </c>
      <c r="AK11135" s="9" t="str">
        <f>VLOOKUP(Y11135,zdroj!D:AJ,33,0)</f>
        <v>katB</v>
      </c>
    </row>
    <row r="11136" spans="8:37" x14ac:dyDescent="0.25">
      <c r="H11136" s="8"/>
      <c r="I11136" s="8"/>
      <c r="N11136" s="23"/>
      <c r="O11136" s="24"/>
      <c r="P11136" s="19"/>
      <c r="Q11136" s="19"/>
      <c r="R11136" s="19"/>
      <c r="U11136" s="27"/>
      <c r="Y11136" s="9" t="s">
        <v>666</v>
      </c>
      <c r="Z11136" s="9" t="s">
        <v>462</v>
      </c>
      <c r="AA11136" s="9" t="s">
        <v>198</v>
      </c>
      <c r="AB11136" s="9">
        <v>5858852</v>
      </c>
      <c r="AC11136" s="9" t="s">
        <v>11910</v>
      </c>
      <c r="AD11136" s="9" t="s">
        <v>800</v>
      </c>
      <c r="AE11136" s="5">
        <f t="shared" si="368"/>
        <v>0</v>
      </c>
      <c r="AF11136" s="5" t="str">
        <f t="shared" si="369"/>
        <v>Pokryto</v>
      </c>
      <c r="AG11136" s="153"/>
      <c r="AH11136" s="153"/>
      <c r="AI11136" t="s">
        <v>201</v>
      </c>
      <c r="AJ11136" t="s">
        <v>800</v>
      </c>
      <c r="AK11136" s="9" t="str">
        <f>VLOOKUP(Y11136,zdroj!D:AJ,33,0)</f>
        <v>katB</v>
      </c>
    </row>
    <row r="11137" spans="8:37" x14ac:dyDescent="0.25">
      <c r="H11137" s="8"/>
      <c r="I11137" s="8"/>
      <c r="N11137" s="23"/>
      <c r="O11137" s="24"/>
      <c r="P11137" s="19"/>
      <c r="Q11137" s="19"/>
      <c r="R11137" s="19"/>
      <c r="U11137" s="27"/>
      <c r="Y11137" s="9" t="s">
        <v>666</v>
      </c>
      <c r="Z11137" s="9" t="s">
        <v>462</v>
      </c>
      <c r="AA11137" s="9" t="s">
        <v>198</v>
      </c>
      <c r="AB11137" s="9">
        <v>5854997</v>
      </c>
      <c r="AC11137" s="9" t="s">
        <v>11911</v>
      </c>
      <c r="AD11137" s="9" t="s">
        <v>231</v>
      </c>
      <c r="AE11137" s="5">
        <f t="shared" si="368"/>
        <v>0</v>
      </c>
      <c r="AF11137" s="5" t="str">
        <f t="shared" si="369"/>
        <v>katB</v>
      </c>
      <c r="AG11137" s="153"/>
      <c r="AH11137" s="153"/>
      <c r="AI11137" t="s">
        <v>17879</v>
      </c>
      <c r="AJ11137" t="s">
        <v>17878</v>
      </c>
      <c r="AK11137" s="9" t="str">
        <f>VLOOKUP(Y11137,zdroj!D:AJ,33,0)</f>
        <v>katB</v>
      </c>
    </row>
    <row r="11138" spans="8:37" x14ac:dyDescent="0.25">
      <c r="H11138" s="8"/>
      <c r="I11138" s="8"/>
      <c r="N11138" s="23"/>
      <c r="O11138" s="24"/>
      <c r="P11138" s="19"/>
      <c r="Q11138" s="19"/>
      <c r="R11138" s="19"/>
      <c r="U11138" s="27"/>
      <c r="Y11138" s="9" t="s">
        <v>666</v>
      </c>
      <c r="Z11138" s="9" t="s">
        <v>462</v>
      </c>
      <c r="AA11138" s="9" t="s">
        <v>198</v>
      </c>
      <c r="AB11138" s="9">
        <v>5855012</v>
      </c>
      <c r="AC11138" s="9" t="s">
        <v>11912</v>
      </c>
      <c r="AD11138" s="9" t="s">
        <v>231</v>
      </c>
      <c r="AE11138" s="5">
        <f t="shared" si="368"/>
        <v>0</v>
      </c>
      <c r="AF11138" s="5" t="str">
        <f t="shared" si="369"/>
        <v>katB</v>
      </c>
      <c r="AG11138" s="153"/>
      <c r="AH11138" s="153"/>
      <c r="AI11138" t="s">
        <v>201</v>
      </c>
      <c r="AJ11138" t="s">
        <v>17878</v>
      </c>
      <c r="AK11138" s="9" t="str">
        <f>VLOOKUP(Y11138,zdroj!D:AJ,33,0)</f>
        <v>katB</v>
      </c>
    </row>
    <row r="11139" spans="8:37" x14ac:dyDescent="0.25">
      <c r="H11139" s="8"/>
      <c r="I11139" s="8"/>
      <c r="N11139" s="23"/>
      <c r="O11139" s="24"/>
      <c r="P11139" s="19"/>
      <c r="Q11139" s="19"/>
      <c r="R11139" s="19"/>
      <c r="U11139" s="27"/>
      <c r="Y11139" s="9" t="s">
        <v>666</v>
      </c>
      <c r="Z11139" s="9" t="s">
        <v>462</v>
      </c>
      <c r="AA11139" s="9" t="s">
        <v>198</v>
      </c>
      <c r="AB11139" s="9">
        <v>5859212</v>
      </c>
      <c r="AC11139" s="9" t="s">
        <v>11913</v>
      </c>
      <c r="AD11139" s="9" t="s">
        <v>231</v>
      </c>
      <c r="AE11139" s="5">
        <f t="shared" si="368"/>
        <v>0</v>
      </c>
      <c r="AF11139" s="5" t="str">
        <f t="shared" si="369"/>
        <v>katB</v>
      </c>
      <c r="AG11139" s="153"/>
      <c r="AH11139" s="153"/>
      <c r="AI11139" t="s">
        <v>201</v>
      </c>
      <c r="AJ11139" t="s">
        <v>17878</v>
      </c>
      <c r="AK11139" s="9" t="str">
        <f>VLOOKUP(Y11139,zdroj!D:AJ,33,0)</f>
        <v>katB</v>
      </c>
    </row>
    <row r="11140" spans="8:37" x14ac:dyDescent="0.25">
      <c r="H11140" s="8"/>
      <c r="I11140" s="8"/>
      <c r="N11140" s="23"/>
      <c r="O11140" s="24"/>
      <c r="P11140" s="19"/>
      <c r="Q11140" s="19"/>
      <c r="R11140" s="19"/>
      <c r="U11140" s="27"/>
      <c r="Y11140" s="9" t="s">
        <v>666</v>
      </c>
      <c r="Z11140" s="9" t="s">
        <v>462</v>
      </c>
      <c r="AA11140" s="9" t="s">
        <v>198</v>
      </c>
      <c r="AB11140" s="9">
        <v>5855071</v>
      </c>
      <c r="AC11140" s="9" t="s">
        <v>11914</v>
      </c>
      <c r="AD11140" s="9" t="s">
        <v>231</v>
      </c>
      <c r="AE11140" s="5">
        <f t="shared" si="368"/>
        <v>0</v>
      </c>
      <c r="AF11140" s="5" t="str">
        <f t="shared" si="369"/>
        <v>katB</v>
      </c>
      <c r="AG11140" s="153"/>
      <c r="AH11140" s="153"/>
      <c r="AI11140" t="s">
        <v>201</v>
      </c>
      <c r="AJ11140" t="s">
        <v>17878</v>
      </c>
      <c r="AK11140" s="9" t="str">
        <f>VLOOKUP(Y11140,zdroj!D:AJ,33,0)</f>
        <v>katB</v>
      </c>
    </row>
    <row r="11141" spans="8:37" x14ac:dyDescent="0.25">
      <c r="H11141" s="8"/>
      <c r="I11141" s="8"/>
      <c r="N11141" s="23"/>
      <c r="O11141" s="24"/>
      <c r="P11141" s="19"/>
      <c r="Q11141" s="19"/>
      <c r="R11141" s="19"/>
      <c r="U11141" s="27"/>
      <c r="Y11141" s="9" t="s">
        <v>666</v>
      </c>
      <c r="Z11141" s="9" t="s">
        <v>462</v>
      </c>
      <c r="AA11141" s="9" t="s">
        <v>198</v>
      </c>
      <c r="AB11141" s="9">
        <v>5855080</v>
      </c>
      <c r="AC11141" s="9" t="s">
        <v>11915</v>
      </c>
      <c r="AD11141" s="9" t="s">
        <v>800</v>
      </c>
      <c r="AE11141" s="5">
        <f t="shared" si="368"/>
        <v>0</v>
      </c>
      <c r="AF11141" s="5" t="str">
        <f t="shared" si="369"/>
        <v>Pokryto</v>
      </c>
      <c r="AG11141" s="153"/>
      <c r="AH11141" s="153"/>
      <c r="AI11141" t="s">
        <v>201</v>
      </c>
      <c r="AJ11141" t="s">
        <v>800</v>
      </c>
      <c r="AK11141" s="9" t="str">
        <f>VLOOKUP(Y11141,zdroj!D:AJ,33,0)</f>
        <v>katB</v>
      </c>
    </row>
    <row r="11142" spans="8:37" x14ac:dyDescent="0.25">
      <c r="H11142" s="8"/>
      <c r="I11142" s="8"/>
      <c r="N11142" s="23"/>
      <c r="O11142" s="24"/>
      <c r="P11142" s="19"/>
      <c r="Q11142" s="19"/>
      <c r="R11142" s="19"/>
      <c r="U11142" s="27"/>
      <c r="Y11142" s="9" t="s">
        <v>666</v>
      </c>
      <c r="Z11142" s="9" t="s">
        <v>462</v>
      </c>
      <c r="AA11142" s="9" t="s">
        <v>198</v>
      </c>
      <c r="AB11142" s="9">
        <v>5854661</v>
      </c>
      <c r="AC11142" s="9" t="s">
        <v>11916</v>
      </c>
      <c r="AD11142" s="9" t="s">
        <v>231</v>
      </c>
      <c r="AE11142" s="5">
        <f t="shared" si="368"/>
        <v>0</v>
      </c>
      <c r="AF11142" s="5" t="str">
        <f t="shared" si="369"/>
        <v>katB</v>
      </c>
      <c r="AG11142" s="153"/>
      <c r="AH11142" s="153"/>
      <c r="AI11142" t="s">
        <v>201</v>
      </c>
      <c r="AJ11142" t="s">
        <v>17878</v>
      </c>
      <c r="AK11142" s="9" t="str">
        <f>VLOOKUP(Y11142,zdroj!D:AJ,33,0)</f>
        <v>katB</v>
      </c>
    </row>
    <row r="11143" spans="8:37" x14ac:dyDescent="0.25">
      <c r="H11143" s="8"/>
      <c r="I11143" s="8"/>
      <c r="N11143" s="23"/>
      <c r="O11143" s="24"/>
      <c r="P11143" s="19"/>
      <c r="Q11143" s="19"/>
      <c r="R11143" s="19"/>
      <c r="U11143" s="27"/>
      <c r="Y11143" s="9" t="s">
        <v>666</v>
      </c>
      <c r="Z11143" s="9" t="s">
        <v>462</v>
      </c>
      <c r="AA11143" s="9" t="s">
        <v>198</v>
      </c>
      <c r="AB11143" s="9">
        <v>5854709</v>
      </c>
      <c r="AC11143" s="9" t="s">
        <v>11917</v>
      </c>
      <c r="AD11143" s="9" t="s">
        <v>231</v>
      </c>
      <c r="AE11143" s="5">
        <f t="shared" si="368"/>
        <v>0</v>
      </c>
      <c r="AF11143" s="5" t="str">
        <f t="shared" si="369"/>
        <v>katB</v>
      </c>
      <c r="AG11143" s="153"/>
      <c r="AH11143" s="153"/>
      <c r="AI11143" t="s">
        <v>201</v>
      </c>
      <c r="AJ11143" t="s">
        <v>17878</v>
      </c>
      <c r="AK11143" s="9" t="str">
        <f>VLOOKUP(Y11143,zdroj!D:AJ,33,0)</f>
        <v>katB</v>
      </c>
    </row>
    <row r="11144" spans="8:37" x14ac:dyDescent="0.25">
      <c r="H11144" s="8"/>
      <c r="I11144" s="8"/>
      <c r="N11144" s="23"/>
      <c r="O11144" s="24"/>
      <c r="P11144" s="19"/>
      <c r="Q11144" s="19"/>
      <c r="R11144" s="19"/>
      <c r="U11144" s="27"/>
      <c r="Y11144" s="9" t="s">
        <v>666</v>
      </c>
      <c r="Z11144" s="9" t="s">
        <v>462</v>
      </c>
      <c r="AA11144" s="9" t="s">
        <v>198</v>
      </c>
      <c r="AB11144" s="9">
        <v>5854717</v>
      </c>
      <c r="AC11144" s="9" t="s">
        <v>11918</v>
      </c>
      <c r="AD11144" s="9" t="s">
        <v>231</v>
      </c>
      <c r="AE11144" s="5">
        <f t="shared" si="368"/>
        <v>0</v>
      </c>
      <c r="AF11144" s="5" t="str">
        <f t="shared" si="369"/>
        <v>katB</v>
      </c>
      <c r="AG11144" s="153"/>
      <c r="AH11144" s="153"/>
      <c r="AI11144" t="s">
        <v>201</v>
      </c>
      <c r="AJ11144" t="s">
        <v>17878</v>
      </c>
      <c r="AK11144" s="9" t="str">
        <f>VLOOKUP(Y11144,zdroj!D:AJ,33,0)</f>
        <v>katB</v>
      </c>
    </row>
    <row r="11145" spans="8:37" x14ac:dyDescent="0.25">
      <c r="H11145" s="8"/>
      <c r="I11145" s="8"/>
      <c r="N11145" s="23"/>
      <c r="O11145" s="24"/>
      <c r="P11145" s="19"/>
      <c r="Q11145" s="19"/>
      <c r="R11145" s="19"/>
      <c r="U11145" s="27"/>
      <c r="Y11145" s="9" t="s">
        <v>666</v>
      </c>
      <c r="Z11145" s="9" t="s">
        <v>462</v>
      </c>
      <c r="AA11145" s="9" t="s">
        <v>198</v>
      </c>
      <c r="AB11145" s="9">
        <v>5854741</v>
      </c>
      <c r="AC11145" s="9" t="s">
        <v>11919</v>
      </c>
      <c r="AD11145" s="9" t="s">
        <v>231</v>
      </c>
      <c r="AE11145" s="5">
        <f t="shared" si="368"/>
        <v>0</v>
      </c>
      <c r="AF11145" s="5" t="str">
        <f t="shared" si="369"/>
        <v>katB</v>
      </c>
      <c r="AG11145" s="153"/>
      <c r="AH11145" s="153"/>
      <c r="AI11145" t="s">
        <v>201</v>
      </c>
      <c r="AJ11145" t="s">
        <v>17878</v>
      </c>
      <c r="AK11145" s="9" t="str">
        <f>VLOOKUP(Y11145,zdroj!D:AJ,33,0)</f>
        <v>katB</v>
      </c>
    </row>
    <row r="11146" spans="8:37" x14ac:dyDescent="0.25">
      <c r="H11146" s="8"/>
      <c r="I11146" s="8"/>
      <c r="N11146" s="23"/>
      <c r="O11146" s="24"/>
      <c r="P11146" s="19"/>
      <c r="Q11146" s="19"/>
      <c r="R11146" s="19"/>
      <c r="U11146" s="27"/>
      <c r="Y11146" s="9" t="s">
        <v>666</v>
      </c>
      <c r="Z11146" s="9" t="s">
        <v>462</v>
      </c>
      <c r="AA11146" s="9" t="s">
        <v>198</v>
      </c>
      <c r="AB11146" s="9">
        <v>5854750</v>
      </c>
      <c r="AC11146" s="9" t="s">
        <v>11920</v>
      </c>
      <c r="AD11146" s="9" t="s">
        <v>231</v>
      </c>
      <c r="AE11146" s="5">
        <f t="shared" ref="AE11146:AE11209" si="370">VLOOKUP(Y11146,K:T,10,0)</f>
        <v>0</v>
      </c>
      <c r="AF11146" s="5" t="str">
        <f t="shared" ref="AF11146:AF11209" si="371">IF(AE11146="A",IF(AD11146="katA","katB",AD11146),AD11146)</f>
        <v>katB</v>
      </c>
      <c r="AG11146" s="153"/>
      <c r="AH11146" s="153"/>
      <c r="AI11146" t="s">
        <v>201</v>
      </c>
      <c r="AJ11146" t="s">
        <v>17878</v>
      </c>
      <c r="AK11146" s="9" t="str">
        <f>VLOOKUP(Y11146,zdroj!D:AJ,33,0)</f>
        <v>katB</v>
      </c>
    </row>
    <row r="11147" spans="8:37" x14ac:dyDescent="0.25">
      <c r="H11147" s="8"/>
      <c r="I11147" s="8"/>
      <c r="N11147" s="23"/>
      <c r="O11147" s="24"/>
      <c r="P11147" s="19"/>
      <c r="Q11147" s="19"/>
      <c r="R11147" s="19"/>
      <c r="U11147" s="27"/>
      <c r="Y11147" s="9" t="s">
        <v>666</v>
      </c>
      <c r="Z11147" s="9" t="s">
        <v>462</v>
      </c>
      <c r="AA11147" s="9" t="s">
        <v>198</v>
      </c>
      <c r="AB11147" s="9">
        <v>5854776</v>
      </c>
      <c r="AC11147" s="9" t="s">
        <v>11921</v>
      </c>
      <c r="AD11147" s="9" t="s">
        <v>231</v>
      </c>
      <c r="AE11147" s="5">
        <f t="shared" si="370"/>
        <v>0</v>
      </c>
      <c r="AF11147" s="5" t="str">
        <f t="shared" si="371"/>
        <v>katB</v>
      </c>
      <c r="AG11147" s="153"/>
      <c r="AH11147" s="153"/>
      <c r="AI11147" t="s">
        <v>201</v>
      </c>
      <c r="AJ11147" t="s">
        <v>17878</v>
      </c>
      <c r="AK11147" s="9" t="str">
        <f>VLOOKUP(Y11147,zdroj!D:AJ,33,0)</f>
        <v>katB</v>
      </c>
    </row>
    <row r="11148" spans="8:37" x14ac:dyDescent="0.25">
      <c r="H11148" s="8"/>
      <c r="I11148" s="8"/>
      <c r="N11148" s="23"/>
      <c r="O11148" s="24"/>
      <c r="P11148" s="19"/>
      <c r="Q11148" s="19"/>
      <c r="R11148" s="19"/>
      <c r="U11148" s="27"/>
      <c r="Y11148" s="9" t="s">
        <v>666</v>
      </c>
      <c r="Z11148" s="9" t="s">
        <v>462</v>
      </c>
      <c r="AA11148" s="9" t="s">
        <v>198</v>
      </c>
      <c r="AB11148" s="9">
        <v>5854792</v>
      </c>
      <c r="AC11148" s="9" t="s">
        <v>11922</v>
      </c>
      <c r="AD11148" s="9" t="s">
        <v>231</v>
      </c>
      <c r="AE11148" s="5">
        <f t="shared" si="370"/>
        <v>0</v>
      </c>
      <c r="AF11148" s="5" t="str">
        <f t="shared" si="371"/>
        <v>katB</v>
      </c>
      <c r="AG11148" s="153"/>
      <c r="AH11148" s="153"/>
      <c r="AI11148" t="s">
        <v>201</v>
      </c>
      <c r="AJ11148" t="s">
        <v>17878</v>
      </c>
      <c r="AK11148" s="9" t="str">
        <f>VLOOKUP(Y11148,zdroj!D:AJ,33,0)</f>
        <v>katB</v>
      </c>
    </row>
    <row r="11149" spans="8:37" x14ac:dyDescent="0.25">
      <c r="H11149" s="8"/>
      <c r="I11149" s="8"/>
      <c r="N11149" s="23"/>
      <c r="O11149" s="24"/>
      <c r="P11149" s="19"/>
      <c r="Q11149" s="19"/>
      <c r="R11149" s="19"/>
      <c r="U11149" s="27"/>
      <c r="Y11149" s="9" t="s">
        <v>666</v>
      </c>
      <c r="Z11149" s="9" t="s">
        <v>462</v>
      </c>
      <c r="AA11149" s="9" t="s">
        <v>198</v>
      </c>
      <c r="AB11149" s="9">
        <v>5854806</v>
      </c>
      <c r="AC11149" s="9" t="s">
        <v>11923</v>
      </c>
      <c r="AD11149" s="9" t="s">
        <v>231</v>
      </c>
      <c r="AE11149" s="5">
        <f t="shared" si="370"/>
        <v>0</v>
      </c>
      <c r="AF11149" s="5" t="str">
        <f t="shared" si="371"/>
        <v>katB</v>
      </c>
      <c r="AG11149" s="153"/>
      <c r="AH11149" s="153"/>
      <c r="AI11149" t="s">
        <v>201</v>
      </c>
      <c r="AJ11149" t="s">
        <v>17878</v>
      </c>
      <c r="AK11149" s="9" t="str">
        <f>VLOOKUP(Y11149,zdroj!D:AJ,33,0)</f>
        <v>katB</v>
      </c>
    </row>
    <row r="11150" spans="8:37" x14ac:dyDescent="0.25">
      <c r="H11150" s="8"/>
      <c r="I11150" s="8"/>
      <c r="N11150" s="23"/>
      <c r="O11150" s="24"/>
      <c r="P11150" s="19"/>
      <c r="Q11150" s="19"/>
      <c r="R11150" s="19"/>
      <c r="U11150" s="27"/>
      <c r="Y11150" s="9" t="s">
        <v>666</v>
      </c>
      <c r="Z11150" s="9" t="s">
        <v>462</v>
      </c>
      <c r="AA11150" s="9" t="s">
        <v>198</v>
      </c>
      <c r="AB11150" s="9">
        <v>5857074</v>
      </c>
      <c r="AC11150" s="9" t="s">
        <v>11924</v>
      </c>
      <c r="AD11150" s="9" t="s">
        <v>231</v>
      </c>
      <c r="AE11150" s="5">
        <f t="shared" si="370"/>
        <v>0</v>
      </c>
      <c r="AF11150" s="5" t="str">
        <f t="shared" si="371"/>
        <v>katB</v>
      </c>
      <c r="AG11150" s="153"/>
      <c r="AH11150" s="153"/>
      <c r="AI11150" t="s">
        <v>201</v>
      </c>
      <c r="AJ11150" t="s">
        <v>17878</v>
      </c>
      <c r="AK11150" s="9" t="str">
        <f>VLOOKUP(Y11150,zdroj!D:AJ,33,0)</f>
        <v>katB</v>
      </c>
    </row>
    <row r="11151" spans="8:37" x14ac:dyDescent="0.25">
      <c r="H11151" s="8"/>
      <c r="I11151" s="8"/>
      <c r="N11151" s="23"/>
      <c r="O11151" s="24"/>
      <c r="P11151" s="19"/>
      <c r="Q11151" s="19"/>
      <c r="R11151" s="19"/>
      <c r="U11151" s="27"/>
      <c r="Y11151" s="9" t="s">
        <v>666</v>
      </c>
      <c r="Z11151" s="9" t="s">
        <v>462</v>
      </c>
      <c r="AA11151" s="9" t="s">
        <v>198</v>
      </c>
      <c r="AB11151" s="9">
        <v>5857082</v>
      </c>
      <c r="AC11151" s="9" t="s">
        <v>11925</v>
      </c>
      <c r="AD11151" s="9" t="s">
        <v>231</v>
      </c>
      <c r="AE11151" s="5">
        <f t="shared" si="370"/>
        <v>0</v>
      </c>
      <c r="AF11151" s="5" t="str">
        <f t="shared" si="371"/>
        <v>katB</v>
      </c>
      <c r="AG11151" s="153"/>
      <c r="AH11151" s="153"/>
      <c r="AI11151" t="s">
        <v>201</v>
      </c>
      <c r="AJ11151" t="s">
        <v>17878</v>
      </c>
      <c r="AK11151" s="9" t="str">
        <f>VLOOKUP(Y11151,zdroj!D:AJ,33,0)</f>
        <v>katB</v>
      </c>
    </row>
    <row r="11152" spans="8:37" x14ac:dyDescent="0.25">
      <c r="H11152" s="8"/>
      <c r="I11152" s="8"/>
      <c r="N11152" s="23"/>
      <c r="O11152" s="24"/>
      <c r="P11152" s="19"/>
      <c r="Q11152" s="19"/>
      <c r="R11152" s="19"/>
      <c r="U11152" s="27"/>
      <c r="Y11152" s="9" t="s">
        <v>666</v>
      </c>
      <c r="Z11152" s="9" t="s">
        <v>462</v>
      </c>
      <c r="AA11152" s="9" t="s">
        <v>198</v>
      </c>
      <c r="AB11152" s="9">
        <v>5857228</v>
      </c>
      <c r="AC11152" s="9" t="s">
        <v>11926</v>
      </c>
      <c r="AD11152" s="9" t="s">
        <v>231</v>
      </c>
      <c r="AE11152" s="5">
        <f t="shared" si="370"/>
        <v>0</v>
      </c>
      <c r="AF11152" s="5" t="str">
        <f t="shared" si="371"/>
        <v>katB</v>
      </c>
      <c r="AG11152" s="153"/>
      <c r="AH11152" s="153"/>
      <c r="AI11152" t="s">
        <v>201</v>
      </c>
      <c r="AJ11152" t="s">
        <v>17878</v>
      </c>
      <c r="AK11152" s="9" t="str">
        <f>VLOOKUP(Y11152,zdroj!D:AJ,33,0)</f>
        <v>katB</v>
      </c>
    </row>
    <row r="11153" spans="8:37" x14ac:dyDescent="0.25">
      <c r="H11153" s="8"/>
      <c r="I11153" s="8"/>
      <c r="N11153" s="23"/>
      <c r="O11153" s="24"/>
      <c r="P11153" s="19"/>
      <c r="Q11153" s="19"/>
      <c r="R11153" s="19"/>
      <c r="U11153" s="27"/>
      <c r="Y11153" s="9" t="s">
        <v>666</v>
      </c>
      <c r="Z11153" s="9" t="s">
        <v>462</v>
      </c>
      <c r="AA11153" s="9" t="s">
        <v>198</v>
      </c>
      <c r="AB11153" s="9">
        <v>5858429</v>
      </c>
      <c r="AC11153" s="9" t="s">
        <v>11927</v>
      </c>
      <c r="AD11153" s="9" t="s">
        <v>231</v>
      </c>
      <c r="AE11153" s="5">
        <f t="shared" si="370"/>
        <v>0</v>
      </c>
      <c r="AF11153" s="5" t="str">
        <f t="shared" si="371"/>
        <v>katB</v>
      </c>
      <c r="AG11153" s="153"/>
      <c r="AH11153" s="153"/>
      <c r="AI11153" t="s">
        <v>201</v>
      </c>
      <c r="AJ11153" t="s">
        <v>17878</v>
      </c>
      <c r="AK11153" s="9" t="str">
        <f>VLOOKUP(Y11153,zdroj!D:AJ,33,0)</f>
        <v>katB</v>
      </c>
    </row>
    <row r="11154" spans="8:37" x14ac:dyDescent="0.25">
      <c r="H11154" s="8"/>
      <c r="I11154" s="8"/>
      <c r="N11154" s="23"/>
      <c r="O11154" s="24"/>
      <c r="P11154" s="19"/>
      <c r="Q11154" s="19"/>
      <c r="R11154" s="19"/>
      <c r="U11154" s="27"/>
      <c r="Y11154" s="9" t="s">
        <v>666</v>
      </c>
      <c r="Z11154" s="9" t="s">
        <v>462</v>
      </c>
      <c r="AA11154" s="9" t="s">
        <v>198</v>
      </c>
      <c r="AB11154" s="9">
        <v>5858704</v>
      </c>
      <c r="AC11154" s="9" t="s">
        <v>11928</v>
      </c>
      <c r="AD11154" s="9" t="s">
        <v>231</v>
      </c>
      <c r="AE11154" s="5">
        <f t="shared" si="370"/>
        <v>0</v>
      </c>
      <c r="AF11154" s="5" t="str">
        <f t="shared" si="371"/>
        <v>katB</v>
      </c>
      <c r="AG11154" s="153"/>
      <c r="AH11154" s="153"/>
      <c r="AI11154" t="s">
        <v>201</v>
      </c>
      <c r="AJ11154" t="s">
        <v>17878</v>
      </c>
      <c r="AK11154" s="9" t="str">
        <f>VLOOKUP(Y11154,zdroj!D:AJ,33,0)</f>
        <v>katB</v>
      </c>
    </row>
    <row r="11155" spans="8:37" x14ac:dyDescent="0.25">
      <c r="H11155" s="8"/>
      <c r="I11155" s="8"/>
      <c r="N11155" s="23"/>
      <c r="O11155" s="24"/>
      <c r="P11155" s="19"/>
      <c r="Q11155" s="19"/>
      <c r="R11155" s="19"/>
      <c r="U11155" s="27"/>
      <c r="Y11155" s="9" t="s">
        <v>666</v>
      </c>
      <c r="Z11155" s="9" t="s">
        <v>462</v>
      </c>
      <c r="AA11155" s="9" t="s">
        <v>198</v>
      </c>
      <c r="AB11155" s="9">
        <v>5860725</v>
      </c>
      <c r="AC11155" s="9" t="s">
        <v>11929</v>
      </c>
      <c r="AD11155" s="9" t="s">
        <v>231</v>
      </c>
      <c r="AE11155" s="5">
        <f t="shared" si="370"/>
        <v>0</v>
      </c>
      <c r="AF11155" s="5" t="str">
        <f t="shared" si="371"/>
        <v>katB</v>
      </c>
      <c r="AG11155" s="153"/>
      <c r="AH11155" s="153"/>
      <c r="AI11155" t="s">
        <v>201</v>
      </c>
      <c r="AJ11155" t="s">
        <v>17878</v>
      </c>
      <c r="AK11155" s="9" t="str">
        <f>VLOOKUP(Y11155,zdroj!D:AJ,33,0)</f>
        <v>katB</v>
      </c>
    </row>
    <row r="11156" spans="8:37" x14ac:dyDescent="0.25">
      <c r="H11156" s="8"/>
      <c r="I11156" s="8"/>
      <c r="N11156" s="23"/>
      <c r="O11156" s="24"/>
      <c r="P11156" s="19"/>
      <c r="Q11156" s="19"/>
      <c r="R11156" s="19"/>
      <c r="U11156" s="27"/>
      <c r="Y11156" s="9" t="s">
        <v>666</v>
      </c>
      <c r="Z11156" s="9" t="s">
        <v>462</v>
      </c>
      <c r="AA11156" s="9" t="s">
        <v>198</v>
      </c>
      <c r="AB11156" s="9">
        <v>5854644</v>
      </c>
      <c r="AC11156" s="9" t="s">
        <v>11930</v>
      </c>
      <c r="AD11156" s="9" t="s">
        <v>231</v>
      </c>
      <c r="AE11156" s="5">
        <f t="shared" si="370"/>
        <v>0</v>
      </c>
      <c r="AF11156" s="5" t="str">
        <f t="shared" si="371"/>
        <v>katB</v>
      </c>
      <c r="AG11156" s="153"/>
      <c r="AH11156" s="153"/>
      <c r="AI11156" t="s">
        <v>17879</v>
      </c>
      <c r="AJ11156" t="s">
        <v>17878</v>
      </c>
      <c r="AK11156" s="9" t="str">
        <f>VLOOKUP(Y11156,zdroj!D:AJ,33,0)</f>
        <v>katB</v>
      </c>
    </row>
    <row r="11157" spans="8:37" x14ac:dyDescent="0.25">
      <c r="H11157" s="8"/>
      <c r="I11157" s="8"/>
      <c r="N11157" s="23"/>
      <c r="O11157" s="24"/>
      <c r="P11157" s="19"/>
      <c r="Q11157" s="19"/>
      <c r="R11157" s="19"/>
      <c r="U11157" s="27"/>
      <c r="Y11157" s="9" t="s">
        <v>666</v>
      </c>
      <c r="Z11157" s="9" t="s">
        <v>462</v>
      </c>
      <c r="AA11157" s="9" t="s">
        <v>198</v>
      </c>
      <c r="AB11157" s="9">
        <v>5856418</v>
      </c>
      <c r="AC11157" s="9" t="s">
        <v>11931</v>
      </c>
      <c r="AD11157" s="9" t="s">
        <v>800</v>
      </c>
      <c r="AE11157" s="5">
        <f t="shared" si="370"/>
        <v>0</v>
      </c>
      <c r="AF11157" s="5" t="str">
        <f t="shared" si="371"/>
        <v>Pokryto</v>
      </c>
      <c r="AG11157" s="153"/>
      <c r="AH11157" s="153"/>
      <c r="AI11157" t="s">
        <v>17879</v>
      </c>
      <c r="AJ11157" t="s">
        <v>800</v>
      </c>
      <c r="AK11157" s="9" t="str">
        <f>VLOOKUP(Y11157,zdroj!D:AJ,33,0)</f>
        <v>katB</v>
      </c>
    </row>
    <row r="11158" spans="8:37" x14ac:dyDescent="0.25">
      <c r="H11158" s="8"/>
      <c r="I11158" s="8"/>
      <c r="N11158" s="23"/>
      <c r="O11158" s="24"/>
      <c r="P11158" s="19"/>
      <c r="Q11158" s="19"/>
      <c r="R11158" s="19"/>
      <c r="U11158" s="27"/>
      <c r="Y11158" s="9" t="s">
        <v>666</v>
      </c>
      <c r="Z11158" s="9" t="s">
        <v>462</v>
      </c>
      <c r="AA11158" s="9" t="s">
        <v>198</v>
      </c>
      <c r="AB11158" s="9">
        <v>5856493</v>
      </c>
      <c r="AC11158" s="9" t="s">
        <v>11932</v>
      </c>
      <c r="AD11158" s="9" t="s">
        <v>800</v>
      </c>
      <c r="AE11158" s="5">
        <f t="shared" si="370"/>
        <v>0</v>
      </c>
      <c r="AF11158" s="5" t="str">
        <f t="shared" si="371"/>
        <v>Pokryto</v>
      </c>
      <c r="AG11158" s="153"/>
      <c r="AH11158" s="153"/>
      <c r="AI11158" t="s">
        <v>201</v>
      </c>
      <c r="AJ11158" t="s">
        <v>800</v>
      </c>
      <c r="AK11158" s="9" t="str">
        <f>VLOOKUP(Y11158,zdroj!D:AJ,33,0)</f>
        <v>katB</v>
      </c>
    </row>
    <row r="11159" spans="8:37" x14ac:dyDescent="0.25">
      <c r="H11159" s="8"/>
      <c r="I11159" s="8"/>
      <c r="N11159" s="23"/>
      <c r="O11159" s="24"/>
      <c r="P11159" s="19"/>
      <c r="Q11159" s="19"/>
      <c r="R11159" s="19"/>
      <c r="U11159" s="27"/>
      <c r="Y11159" s="9" t="s">
        <v>666</v>
      </c>
      <c r="Z11159" s="9" t="s">
        <v>462</v>
      </c>
      <c r="AA11159" s="9" t="s">
        <v>198</v>
      </c>
      <c r="AB11159" s="9">
        <v>5856515</v>
      </c>
      <c r="AC11159" s="9" t="s">
        <v>11933</v>
      </c>
      <c r="AD11159" s="9" t="s">
        <v>231</v>
      </c>
      <c r="AE11159" s="5">
        <f t="shared" si="370"/>
        <v>0</v>
      </c>
      <c r="AF11159" s="5" t="str">
        <f t="shared" si="371"/>
        <v>katB</v>
      </c>
      <c r="AG11159" s="153"/>
      <c r="AH11159" s="153"/>
      <c r="AI11159" t="s">
        <v>17880</v>
      </c>
      <c r="AJ11159" t="s">
        <v>17878</v>
      </c>
      <c r="AK11159" s="9" t="str">
        <f>VLOOKUP(Y11159,zdroj!D:AJ,33,0)</f>
        <v>katB</v>
      </c>
    </row>
    <row r="11160" spans="8:37" x14ac:dyDescent="0.25">
      <c r="H11160" s="8"/>
      <c r="I11160" s="8"/>
      <c r="N11160" s="23"/>
      <c r="O11160" s="24"/>
      <c r="P11160" s="19"/>
      <c r="Q11160" s="19"/>
      <c r="R11160" s="19"/>
      <c r="U11160" s="27"/>
      <c r="Y11160" s="9" t="s">
        <v>666</v>
      </c>
      <c r="Z11160" s="9" t="s">
        <v>462</v>
      </c>
      <c r="AA11160" s="9" t="s">
        <v>198</v>
      </c>
      <c r="AB11160" s="9">
        <v>5856574</v>
      </c>
      <c r="AC11160" s="9" t="s">
        <v>11934</v>
      </c>
      <c r="AD11160" s="9" t="s">
        <v>231</v>
      </c>
      <c r="AE11160" s="5">
        <f t="shared" si="370"/>
        <v>0</v>
      </c>
      <c r="AF11160" s="5" t="str">
        <f t="shared" si="371"/>
        <v>katB</v>
      </c>
      <c r="AG11160" s="153"/>
      <c r="AH11160" s="153"/>
      <c r="AI11160" t="s">
        <v>201</v>
      </c>
      <c r="AJ11160" t="s">
        <v>17878</v>
      </c>
      <c r="AK11160" s="9" t="str">
        <f>VLOOKUP(Y11160,zdroj!D:AJ,33,0)</f>
        <v>katB</v>
      </c>
    </row>
    <row r="11161" spans="8:37" x14ac:dyDescent="0.25">
      <c r="H11161" s="8"/>
      <c r="I11161" s="8"/>
      <c r="N11161" s="23"/>
      <c r="O11161" s="24"/>
      <c r="P11161" s="19"/>
      <c r="Q11161" s="19"/>
      <c r="R11161" s="19"/>
      <c r="U11161" s="27"/>
      <c r="Y11161" s="9" t="s">
        <v>666</v>
      </c>
      <c r="Z11161" s="9" t="s">
        <v>462</v>
      </c>
      <c r="AA11161" s="9" t="s">
        <v>198</v>
      </c>
      <c r="AB11161" s="9">
        <v>5856582</v>
      </c>
      <c r="AC11161" s="9" t="s">
        <v>11935</v>
      </c>
      <c r="AD11161" s="9" t="s">
        <v>800</v>
      </c>
      <c r="AE11161" s="5">
        <f t="shared" si="370"/>
        <v>0</v>
      </c>
      <c r="AF11161" s="5" t="str">
        <f t="shared" si="371"/>
        <v>Pokryto</v>
      </c>
      <c r="AG11161" s="153"/>
      <c r="AH11161" s="153"/>
      <c r="AI11161" t="s">
        <v>201</v>
      </c>
      <c r="AJ11161" t="s">
        <v>800</v>
      </c>
      <c r="AK11161" s="9" t="str">
        <f>VLOOKUP(Y11161,zdroj!D:AJ,33,0)</f>
        <v>katB</v>
      </c>
    </row>
    <row r="11162" spans="8:37" x14ac:dyDescent="0.25">
      <c r="H11162" s="8"/>
      <c r="I11162" s="8"/>
      <c r="N11162" s="23"/>
      <c r="O11162" s="24"/>
      <c r="P11162" s="19"/>
      <c r="Q11162" s="19"/>
      <c r="R11162" s="19"/>
      <c r="U11162" s="27"/>
      <c r="Y11162" s="9" t="s">
        <v>666</v>
      </c>
      <c r="Z11162" s="9" t="s">
        <v>462</v>
      </c>
      <c r="AA11162" s="9" t="s">
        <v>198</v>
      </c>
      <c r="AB11162" s="9">
        <v>5857091</v>
      </c>
      <c r="AC11162" s="9" t="s">
        <v>11936</v>
      </c>
      <c r="AD11162" s="9" t="s">
        <v>800</v>
      </c>
      <c r="AE11162" s="5">
        <f t="shared" si="370"/>
        <v>0</v>
      </c>
      <c r="AF11162" s="5" t="str">
        <f t="shared" si="371"/>
        <v>Pokryto</v>
      </c>
      <c r="AG11162" s="153"/>
      <c r="AH11162" s="153"/>
      <c r="AI11162" t="s">
        <v>201</v>
      </c>
      <c r="AJ11162" t="s">
        <v>800</v>
      </c>
      <c r="AK11162" s="9" t="str">
        <f>VLOOKUP(Y11162,zdroj!D:AJ,33,0)</f>
        <v>katB</v>
      </c>
    </row>
    <row r="11163" spans="8:37" x14ac:dyDescent="0.25">
      <c r="H11163" s="8"/>
      <c r="I11163" s="8"/>
      <c r="N11163" s="23"/>
      <c r="O11163" s="24"/>
      <c r="P11163" s="19"/>
      <c r="Q11163" s="19"/>
      <c r="R11163" s="19"/>
      <c r="U11163" s="27"/>
      <c r="Y11163" s="9" t="s">
        <v>666</v>
      </c>
      <c r="Z11163" s="9" t="s">
        <v>462</v>
      </c>
      <c r="AA11163" s="9" t="s">
        <v>198</v>
      </c>
      <c r="AB11163" s="9">
        <v>5857104</v>
      </c>
      <c r="AC11163" s="9" t="s">
        <v>11937</v>
      </c>
      <c r="AD11163" s="9" t="s">
        <v>800</v>
      </c>
      <c r="AE11163" s="5">
        <f t="shared" si="370"/>
        <v>0</v>
      </c>
      <c r="AF11163" s="5" t="str">
        <f t="shared" si="371"/>
        <v>Pokryto</v>
      </c>
      <c r="AG11163" s="153"/>
      <c r="AH11163" s="153"/>
      <c r="AI11163" t="s">
        <v>201</v>
      </c>
      <c r="AJ11163" t="s">
        <v>800</v>
      </c>
      <c r="AK11163" s="9" t="str">
        <f>VLOOKUP(Y11163,zdroj!D:AJ,33,0)</f>
        <v>katB</v>
      </c>
    </row>
    <row r="11164" spans="8:37" x14ac:dyDescent="0.25">
      <c r="H11164" s="8"/>
      <c r="I11164" s="8"/>
      <c r="N11164" s="23"/>
      <c r="O11164" s="24"/>
      <c r="P11164" s="19"/>
      <c r="Q11164" s="19"/>
      <c r="R11164" s="19"/>
      <c r="U11164" s="27"/>
      <c r="Y11164" s="9" t="s">
        <v>666</v>
      </c>
      <c r="Z11164" s="9" t="s">
        <v>462</v>
      </c>
      <c r="AA11164" s="9" t="s">
        <v>198</v>
      </c>
      <c r="AB11164" s="9">
        <v>5857481</v>
      </c>
      <c r="AC11164" s="9" t="s">
        <v>11938</v>
      </c>
      <c r="AD11164" s="9" t="s">
        <v>800</v>
      </c>
      <c r="AE11164" s="5">
        <f t="shared" si="370"/>
        <v>0</v>
      </c>
      <c r="AF11164" s="5" t="str">
        <f t="shared" si="371"/>
        <v>Pokryto</v>
      </c>
      <c r="AG11164" s="153"/>
      <c r="AH11164" s="153"/>
      <c r="AI11164" t="s">
        <v>201</v>
      </c>
      <c r="AJ11164" t="s">
        <v>800</v>
      </c>
      <c r="AK11164" s="9" t="str">
        <f>VLOOKUP(Y11164,zdroj!D:AJ,33,0)</f>
        <v>katB</v>
      </c>
    </row>
    <row r="11165" spans="8:37" x14ac:dyDescent="0.25">
      <c r="H11165" s="8"/>
      <c r="I11165" s="8"/>
      <c r="N11165" s="23"/>
      <c r="O11165" s="24"/>
      <c r="P11165" s="19"/>
      <c r="Q11165" s="19"/>
      <c r="R11165" s="19"/>
      <c r="U11165" s="27"/>
      <c r="Y11165" s="9" t="s">
        <v>666</v>
      </c>
      <c r="Z11165" s="9" t="s">
        <v>462</v>
      </c>
      <c r="AA11165" s="9" t="s">
        <v>198</v>
      </c>
      <c r="AB11165" s="9">
        <v>5858275</v>
      </c>
      <c r="AC11165" s="9" t="s">
        <v>11939</v>
      </c>
      <c r="AD11165" s="9" t="s">
        <v>800</v>
      </c>
      <c r="AE11165" s="5">
        <f t="shared" si="370"/>
        <v>0</v>
      </c>
      <c r="AF11165" s="5" t="str">
        <f t="shared" si="371"/>
        <v>Pokryto</v>
      </c>
      <c r="AG11165" s="153"/>
      <c r="AH11165" s="153"/>
      <c r="AI11165" t="s">
        <v>201</v>
      </c>
      <c r="AJ11165" t="s">
        <v>800</v>
      </c>
      <c r="AK11165" s="9" t="str">
        <f>VLOOKUP(Y11165,zdroj!D:AJ,33,0)</f>
        <v>katB</v>
      </c>
    </row>
    <row r="11166" spans="8:37" x14ac:dyDescent="0.25">
      <c r="H11166" s="8"/>
      <c r="I11166" s="8"/>
      <c r="N11166" s="23"/>
      <c r="O11166" s="24"/>
      <c r="P11166" s="19"/>
      <c r="Q11166" s="19"/>
      <c r="R11166" s="19"/>
      <c r="U11166" s="27"/>
      <c r="Y11166" s="9" t="s">
        <v>666</v>
      </c>
      <c r="Z11166" s="9" t="s">
        <v>462</v>
      </c>
      <c r="AA11166" s="9" t="s">
        <v>198</v>
      </c>
      <c r="AB11166" s="9">
        <v>5858356</v>
      </c>
      <c r="AC11166" s="9" t="s">
        <v>11940</v>
      </c>
      <c r="AD11166" s="9" t="s">
        <v>800</v>
      </c>
      <c r="AE11166" s="5">
        <f t="shared" si="370"/>
        <v>0</v>
      </c>
      <c r="AF11166" s="5" t="str">
        <f t="shared" si="371"/>
        <v>Pokryto</v>
      </c>
      <c r="AG11166" s="153"/>
      <c r="AH11166" s="153"/>
      <c r="AI11166" t="s">
        <v>201</v>
      </c>
      <c r="AJ11166" t="s">
        <v>800</v>
      </c>
      <c r="AK11166" s="9" t="str">
        <f>VLOOKUP(Y11166,zdroj!D:AJ,33,0)</f>
        <v>katB</v>
      </c>
    </row>
    <row r="11167" spans="8:37" x14ac:dyDescent="0.25">
      <c r="H11167" s="8"/>
      <c r="I11167" s="8"/>
      <c r="N11167" s="23"/>
      <c r="O11167" s="24"/>
      <c r="P11167" s="19"/>
      <c r="Q11167" s="19"/>
      <c r="R11167" s="19"/>
      <c r="U11167" s="27"/>
      <c r="Y11167" s="9" t="s">
        <v>666</v>
      </c>
      <c r="Z11167" s="9" t="s">
        <v>462</v>
      </c>
      <c r="AA11167" s="9" t="s">
        <v>198</v>
      </c>
      <c r="AB11167" s="9">
        <v>5858470</v>
      </c>
      <c r="AC11167" s="9" t="s">
        <v>11941</v>
      </c>
      <c r="AD11167" s="9" t="s">
        <v>800</v>
      </c>
      <c r="AE11167" s="5">
        <f t="shared" si="370"/>
        <v>0</v>
      </c>
      <c r="AF11167" s="5" t="str">
        <f t="shared" si="371"/>
        <v>Pokryto</v>
      </c>
      <c r="AG11167" s="153"/>
      <c r="AH11167" s="153"/>
      <c r="AI11167" t="s">
        <v>201</v>
      </c>
      <c r="AJ11167" t="s">
        <v>800</v>
      </c>
      <c r="AK11167" s="9" t="str">
        <f>VLOOKUP(Y11167,zdroj!D:AJ,33,0)</f>
        <v>katB</v>
      </c>
    </row>
    <row r="11168" spans="8:37" x14ac:dyDescent="0.25">
      <c r="H11168" s="8"/>
      <c r="I11168" s="8"/>
      <c r="N11168" s="23"/>
      <c r="O11168" s="24"/>
      <c r="P11168" s="19"/>
      <c r="Q11168" s="19"/>
      <c r="R11168" s="19"/>
      <c r="U11168" s="27"/>
      <c r="Y11168" s="9" t="s">
        <v>666</v>
      </c>
      <c r="Z11168" s="9" t="s">
        <v>462</v>
      </c>
      <c r="AA11168" s="9" t="s">
        <v>198</v>
      </c>
      <c r="AB11168" s="9">
        <v>5859654</v>
      </c>
      <c r="AC11168" s="9" t="s">
        <v>11942</v>
      </c>
      <c r="AD11168" s="9" t="s">
        <v>800</v>
      </c>
      <c r="AE11168" s="5">
        <f t="shared" si="370"/>
        <v>0</v>
      </c>
      <c r="AF11168" s="5" t="str">
        <f t="shared" si="371"/>
        <v>Pokryto</v>
      </c>
      <c r="AG11168" s="153"/>
      <c r="AH11168" s="153"/>
      <c r="AI11168" t="s">
        <v>201</v>
      </c>
      <c r="AJ11168" t="s">
        <v>800</v>
      </c>
      <c r="AK11168" s="9" t="str">
        <f>VLOOKUP(Y11168,zdroj!D:AJ,33,0)</f>
        <v>katB</v>
      </c>
    </row>
    <row r="11169" spans="8:37" x14ac:dyDescent="0.25">
      <c r="H11169" s="8"/>
      <c r="I11169" s="8"/>
      <c r="N11169" s="23"/>
      <c r="O11169" s="24"/>
      <c r="P11169" s="19"/>
      <c r="Q11169" s="19"/>
      <c r="R11169" s="19"/>
      <c r="U11169" s="27"/>
      <c r="Y11169" s="9" t="s">
        <v>666</v>
      </c>
      <c r="Z11169" s="9" t="s">
        <v>462</v>
      </c>
      <c r="AA11169" s="9" t="s">
        <v>198</v>
      </c>
      <c r="AB11169" s="9">
        <v>5859697</v>
      </c>
      <c r="AC11169" s="9" t="s">
        <v>11943</v>
      </c>
      <c r="AD11169" s="9" t="s">
        <v>800</v>
      </c>
      <c r="AE11169" s="5">
        <f t="shared" si="370"/>
        <v>0</v>
      </c>
      <c r="AF11169" s="5" t="str">
        <f t="shared" si="371"/>
        <v>Pokryto</v>
      </c>
      <c r="AG11169" s="153"/>
      <c r="AH11169" s="153"/>
      <c r="AI11169" t="s">
        <v>201</v>
      </c>
      <c r="AJ11169" t="s">
        <v>800</v>
      </c>
      <c r="AK11169" s="9" t="str">
        <f>VLOOKUP(Y11169,zdroj!D:AJ,33,0)</f>
        <v>katB</v>
      </c>
    </row>
    <row r="11170" spans="8:37" x14ac:dyDescent="0.25">
      <c r="H11170" s="8"/>
      <c r="I11170" s="8"/>
      <c r="N11170" s="23"/>
      <c r="O11170" s="24"/>
      <c r="P11170" s="19"/>
      <c r="Q11170" s="19"/>
      <c r="R11170" s="19"/>
      <c r="U11170" s="27"/>
      <c r="Y11170" s="9" t="s">
        <v>666</v>
      </c>
      <c r="Z11170" s="9" t="s">
        <v>462</v>
      </c>
      <c r="AA11170" s="9" t="s">
        <v>198</v>
      </c>
      <c r="AB11170" s="9">
        <v>5859981</v>
      </c>
      <c r="AC11170" s="9" t="s">
        <v>11944</v>
      </c>
      <c r="AD11170" s="9" t="s">
        <v>800</v>
      </c>
      <c r="AE11170" s="5">
        <f t="shared" si="370"/>
        <v>0</v>
      </c>
      <c r="AF11170" s="5" t="str">
        <f t="shared" si="371"/>
        <v>Pokryto</v>
      </c>
      <c r="AG11170" s="153"/>
      <c r="AH11170" s="153"/>
      <c r="AI11170" t="s">
        <v>201</v>
      </c>
      <c r="AJ11170" t="s">
        <v>800</v>
      </c>
      <c r="AK11170" s="9" t="str">
        <f>VLOOKUP(Y11170,zdroj!D:AJ,33,0)</f>
        <v>katB</v>
      </c>
    </row>
    <row r="11171" spans="8:37" x14ac:dyDescent="0.25">
      <c r="H11171" s="8"/>
      <c r="I11171" s="8"/>
      <c r="N11171" s="23"/>
      <c r="O11171" s="24"/>
      <c r="P11171" s="19"/>
      <c r="Q11171" s="19"/>
      <c r="R11171" s="19"/>
      <c r="U11171" s="27"/>
      <c r="Y11171" s="9" t="s">
        <v>666</v>
      </c>
      <c r="Z11171" s="9" t="s">
        <v>462</v>
      </c>
      <c r="AA11171" s="9" t="s">
        <v>198</v>
      </c>
      <c r="AB11171" s="9">
        <v>5860661</v>
      </c>
      <c r="AC11171" s="9" t="s">
        <v>11945</v>
      </c>
      <c r="AD11171" s="9" t="s">
        <v>800</v>
      </c>
      <c r="AE11171" s="5">
        <f t="shared" si="370"/>
        <v>0</v>
      </c>
      <c r="AF11171" s="5" t="str">
        <f t="shared" si="371"/>
        <v>Pokryto</v>
      </c>
      <c r="AG11171" s="153"/>
      <c r="AH11171" s="153"/>
      <c r="AI11171" t="s">
        <v>201</v>
      </c>
      <c r="AJ11171" t="s">
        <v>800</v>
      </c>
      <c r="AK11171" s="9" t="str">
        <f>VLOOKUP(Y11171,zdroj!D:AJ,33,0)</f>
        <v>katB</v>
      </c>
    </row>
    <row r="11172" spans="8:37" x14ac:dyDescent="0.25">
      <c r="H11172" s="8"/>
      <c r="I11172" s="8"/>
      <c r="N11172" s="23"/>
      <c r="O11172" s="24"/>
      <c r="P11172" s="19"/>
      <c r="Q11172" s="19"/>
      <c r="R11172" s="19"/>
      <c r="U11172" s="27"/>
      <c r="Y11172" s="9" t="s">
        <v>666</v>
      </c>
      <c r="Z11172" s="9" t="s">
        <v>462</v>
      </c>
      <c r="AA11172" s="9" t="s">
        <v>198</v>
      </c>
      <c r="AB11172" s="9">
        <v>27838218</v>
      </c>
      <c r="AC11172" s="9" t="s">
        <v>11946</v>
      </c>
      <c r="AD11172" s="9" t="s">
        <v>800</v>
      </c>
      <c r="AE11172" s="5">
        <f t="shared" si="370"/>
        <v>0</v>
      </c>
      <c r="AF11172" s="5" t="str">
        <f t="shared" si="371"/>
        <v>Pokryto</v>
      </c>
      <c r="AG11172" s="153"/>
      <c r="AH11172" s="153"/>
      <c r="AI11172" t="s">
        <v>201</v>
      </c>
      <c r="AJ11172" t="s">
        <v>800</v>
      </c>
      <c r="AK11172" s="9" t="str">
        <f>VLOOKUP(Y11172,zdroj!D:AJ,33,0)</f>
        <v>katB</v>
      </c>
    </row>
    <row r="11173" spans="8:37" x14ac:dyDescent="0.25">
      <c r="H11173" s="8"/>
      <c r="I11173" s="8"/>
      <c r="N11173" s="23"/>
      <c r="O11173" s="24"/>
      <c r="P11173" s="19"/>
      <c r="Q11173" s="19"/>
      <c r="R11173" s="19"/>
      <c r="U11173" s="27"/>
      <c r="Y11173" s="9" t="s">
        <v>666</v>
      </c>
      <c r="Z11173" s="9" t="s">
        <v>462</v>
      </c>
      <c r="AA11173" s="9" t="s">
        <v>198</v>
      </c>
      <c r="AB11173" s="9">
        <v>74370316</v>
      </c>
      <c r="AC11173" s="9" t="s">
        <v>11947</v>
      </c>
      <c r="AD11173" s="9" t="s">
        <v>231</v>
      </c>
      <c r="AE11173" s="5">
        <f t="shared" si="370"/>
        <v>0</v>
      </c>
      <c r="AF11173" s="5" t="str">
        <f t="shared" si="371"/>
        <v>katB</v>
      </c>
      <c r="AG11173" s="153"/>
      <c r="AH11173" s="153"/>
      <c r="AI11173" t="s">
        <v>201</v>
      </c>
      <c r="AJ11173" t="s">
        <v>17878</v>
      </c>
      <c r="AK11173" s="9" t="str">
        <f>VLOOKUP(Y11173,zdroj!D:AJ,33,0)</f>
        <v>katB</v>
      </c>
    </row>
    <row r="11174" spans="8:37" x14ac:dyDescent="0.25">
      <c r="H11174" s="8"/>
      <c r="I11174" s="8"/>
      <c r="N11174" s="23"/>
      <c r="O11174" s="24"/>
      <c r="P11174" s="19"/>
      <c r="Q11174" s="19"/>
      <c r="R11174" s="19"/>
      <c r="U11174" s="27"/>
      <c r="Y11174" s="9" t="s">
        <v>666</v>
      </c>
      <c r="Z11174" s="9" t="s">
        <v>462</v>
      </c>
      <c r="AA11174" s="9" t="s">
        <v>198</v>
      </c>
      <c r="AB11174" s="9">
        <v>5855578</v>
      </c>
      <c r="AC11174" s="9" t="s">
        <v>11948</v>
      </c>
      <c r="AD11174" s="9" t="s">
        <v>231</v>
      </c>
      <c r="AE11174" s="5">
        <f t="shared" si="370"/>
        <v>0</v>
      </c>
      <c r="AF11174" s="5" t="str">
        <f t="shared" si="371"/>
        <v>katB</v>
      </c>
      <c r="AG11174" s="153"/>
      <c r="AH11174" s="153"/>
      <c r="AI11174" t="s">
        <v>17879</v>
      </c>
      <c r="AJ11174" t="s">
        <v>17878</v>
      </c>
      <c r="AK11174" s="9" t="str">
        <f>VLOOKUP(Y11174,zdroj!D:AJ,33,0)</f>
        <v>katB</v>
      </c>
    </row>
    <row r="11175" spans="8:37" x14ac:dyDescent="0.25">
      <c r="H11175" s="8"/>
      <c r="I11175" s="8"/>
      <c r="N11175" s="23"/>
      <c r="O11175" s="24"/>
      <c r="P11175" s="19"/>
      <c r="Q11175" s="19"/>
      <c r="R11175" s="19"/>
      <c r="U11175" s="27"/>
      <c r="Y11175" s="9" t="s">
        <v>666</v>
      </c>
      <c r="Z11175" s="9" t="s">
        <v>462</v>
      </c>
      <c r="AA11175" s="9" t="s">
        <v>198</v>
      </c>
      <c r="AB11175" s="9">
        <v>5856787</v>
      </c>
      <c r="AC11175" s="9" t="s">
        <v>11949</v>
      </c>
      <c r="AD11175" s="9" t="s">
        <v>800</v>
      </c>
      <c r="AE11175" s="5">
        <f t="shared" si="370"/>
        <v>0</v>
      </c>
      <c r="AF11175" s="5" t="str">
        <f t="shared" si="371"/>
        <v>Pokryto</v>
      </c>
      <c r="AG11175" s="153"/>
      <c r="AH11175" s="153"/>
      <c r="AI11175" t="s">
        <v>17879</v>
      </c>
      <c r="AJ11175" t="s">
        <v>800</v>
      </c>
      <c r="AK11175" s="9" t="str">
        <f>VLOOKUP(Y11175,zdroj!D:AJ,33,0)</f>
        <v>katB</v>
      </c>
    </row>
    <row r="11176" spans="8:37" x14ac:dyDescent="0.25">
      <c r="H11176" s="8"/>
      <c r="I11176" s="8"/>
      <c r="N11176" s="23"/>
      <c r="O11176" s="24"/>
      <c r="P11176" s="19"/>
      <c r="Q11176" s="19"/>
      <c r="R11176" s="19"/>
      <c r="U11176" s="27"/>
      <c r="Y11176" s="9" t="s">
        <v>666</v>
      </c>
      <c r="Z11176" s="9" t="s">
        <v>462</v>
      </c>
      <c r="AA11176" s="9" t="s">
        <v>198</v>
      </c>
      <c r="AB11176" s="9">
        <v>5856809</v>
      </c>
      <c r="AC11176" s="9" t="s">
        <v>11950</v>
      </c>
      <c r="AD11176" s="9" t="s">
        <v>231</v>
      </c>
      <c r="AE11176" s="5">
        <f t="shared" si="370"/>
        <v>0</v>
      </c>
      <c r="AF11176" s="5" t="str">
        <f t="shared" si="371"/>
        <v>katB</v>
      </c>
      <c r="AG11176" s="153"/>
      <c r="AH11176" s="153"/>
      <c r="AI11176" t="s">
        <v>17879</v>
      </c>
      <c r="AJ11176" t="s">
        <v>17878</v>
      </c>
      <c r="AK11176" s="9" t="str">
        <f>VLOOKUP(Y11176,zdroj!D:AJ,33,0)</f>
        <v>katB</v>
      </c>
    </row>
    <row r="11177" spans="8:37" x14ac:dyDescent="0.25">
      <c r="H11177" s="8"/>
      <c r="I11177" s="8"/>
      <c r="N11177" s="23"/>
      <c r="O11177" s="24"/>
      <c r="P11177" s="19"/>
      <c r="Q11177" s="19"/>
      <c r="R11177" s="19"/>
      <c r="U11177" s="27"/>
      <c r="Y11177" s="9" t="s">
        <v>666</v>
      </c>
      <c r="Z11177" s="9" t="s">
        <v>462</v>
      </c>
      <c r="AA11177" s="9" t="s">
        <v>198</v>
      </c>
      <c r="AB11177" s="9">
        <v>5856981</v>
      </c>
      <c r="AC11177" s="9" t="s">
        <v>11951</v>
      </c>
      <c r="AD11177" s="9" t="s">
        <v>231</v>
      </c>
      <c r="AE11177" s="5">
        <f t="shared" si="370"/>
        <v>0</v>
      </c>
      <c r="AF11177" s="5" t="str">
        <f t="shared" si="371"/>
        <v>katB</v>
      </c>
      <c r="AG11177" s="153"/>
      <c r="AH11177" s="153"/>
      <c r="AI11177" t="s">
        <v>201</v>
      </c>
      <c r="AJ11177" t="s">
        <v>17878</v>
      </c>
      <c r="AK11177" s="9" t="str">
        <f>VLOOKUP(Y11177,zdroj!D:AJ,33,0)</f>
        <v>katB</v>
      </c>
    </row>
    <row r="11178" spans="8:37" x14ac:dyDescent="0.25">
      <c r="H11178" s="8"/>
      <c r="I11178" s="8"/>
      <c r="N11178" s="23"/>
      <c r="O11178" s="24"/>
      <c r="P11178" s="19"/>
      <c r="Q11178" s="19"/>
      <c r="R11178" s="19"/>
      <c r="U11178" s="27"/>
      <c r="Y11178" s="9" t="s">
        <v>666</v>
      </c>
      <c r="Z11178" s="9" t="s">
        <v>462</v>
      </c>
      <c r="AA11178" s="9" t="s">
        <v>198</v>
      </c>
      <c r="AB11178" s="9">
        <v>5857155</v>
      </c>
      <c r="AC11178" s="9" t="s">
        <v>11952</v>
      </c>
      <c r="AD11178" s="9" t="s">
        <v>231</v>
      </c>
      <c r="AE11178" s="5">
        <f t="shared" si="370"/>
        <v>0</v>
      </c>
      <c r="AF11178" s="5" t="str">
        <f t="shared" si="371"/>
        <v>katB</v>
      </c>
      <c r="AG11178" s="153"/>
      <c r="AH11178" s="153"/>
      <c r="AI11178" t="s">
        <v>201</v>
      </c>
      <c r="AJ11178" t="s">
        <v>17878</v>
      </c>
      <c r="AK11178" s="9" t="str">
        <f>VLOOKUP(Y11178,zdroj!D:AJ,33,0)</f>
        <v>katB</v>
      </c>
    </row>
    <row r="11179" spans="8:37" x14ac:dyDescent="0.25">
      <c r="H11179" s="8"/>
      <c r="I11179" s="8"/>
      <c r="N11179" s="23"/>
      <c r="O11179" s="24"/>
      <c r="P11179" s="19"/>
      <c r="Q11179" s="19"/>
      <c r="R11179" s="19"/>
      <c r="U11179" s="27"/>
      <c r="Y11179" s="9" t="s">
        <v>666</v>
      </c>
      <c r="Z11179" s="9" t="s">
        <v>462</v>
      </c>
      <c r="AA11179" s="9" t="s">
        <v>198</v>
      </c>
      <c r="AB11179" s="9">
        <v>5857180</v>
      </c>
      <c r="AC11179" s="9" t="s">
        <v>11953</v>
      </c>
      <c r="AD11179" s="9" t="s">
        <v>231</v>
      </c>
      <c r="AE11179" s="5">
        <f t="shared" si="370"/>
        <v>0</v>
      </c>
      <c r="AF11179" s="5" t="str">
        <f t="shared" si="371"/>
        <v>katB</v>
      </c>
      <c r="AG11179" s="153"/>
      <c r="AH11179" s="153"/>
      <c r="AI11179" t="s">
        <v>17879</v>
      </c>
      <c r="AJ11179" t="s">
        <v>17878</v>
      </c>
      <c r="AK11179" s="9" t="str">
        <f>VLOOKUP(Y11179,zdroj!D:AJ,33,0)</f>
        <v>katB</v>
      </c>
    </row>
    <row r="11180" spans="8:37" x14ac:dyDescent="0.25">
      <c r="H11180" s="8"/>
      <c r="I11180" s="8"/>
      <c r="N11180" s="23"/>
      <c r="O11180" s="24"/>
      <c r="P11180" s="19"/>
      <c r="Q11180" s="19"/>
      <c r="R11180" s="19"/>
      <c r="U11180" s="27"/>
      <c r="Y11180" s="9" t="s">
        <v>666</v>
      </c>
      <c r="Z11180" s="9" t="s">
        <v>462</v>
      </c>
      <c r="AA11180" s="9" t="s">
        <v>198</v>
      </c>
      <c r="AB11180" s="9">
        <v>5857295</v>
      </c>
      <c r="AC11180" s="9" t="s">
        <v>11954</v>
      </c>
      <c r="AD11180" s="9" t="s">
        <v>231</v>
      </c>
      <c r="AE11180" s="5">
        <f t="shared" si="370"/>
        <v>0</v>
      </c>
      <c r="AF11180" s="5" t="str">
        <f t="shared" si="371"/>
        <v>katB</v>
      </c>
      <c r="AG11180" s="153"/>
      <c r="AH11180" s="153"/>
      <c r="AI11180" t="s">
        <v>201</v>
      </c>
      <c r="AJ11180" t="s">
        <v>17878</v>
      </c>
      <c r="AK11180" s="9" t="str">
        <f>VLOOKUP(Y11180,zdroj!D:AJ,33,0)</f>
        <v>katB</v>
      </c>
    </row>
    <row r="11181" spans="8:37" x14ac:dyDescent="0.25">
      <c r="H11181" s="8"/>
      <c r="I11181" s="8"/>
      <c r="N11181" s="23"/>
      <c r="O11181" s="24"/>
      <c r="P11181" s="19"/>
      <c r="Q11181" s="19"/>
      <c r="R11181" s="19"/>
      <c r="U11181" s="27"/>
      <c r="Y11181" s="9" t="s">
        <v>666</v>
      </c>
      <c r="Z11181" s="9" t="s">
        <v>462</v>
      </c>
      <c r="AA11181" s="9" t="s">
        <v>198</v>
      </c>
      <c r="AB11181" s="9">
        <v>5857325</v>
      </c>
      <c r="AC11181" s="9" t="s">
        <v>11955</v>
      </c>
      <c r="AD11181" s="9" t="s">
        <v>231</v>
      </c>
      <c r="AE11181" s="5">
        <f t="shared" si="370"/>
        <v>0</v>
      </c>
      <c r="AF11181" s="5" t="str">
        <f t="shared" si="371"/>
        <v>katB</v>
      </c>
      <c r="AG11181" s="153"/>
      <c r="AH11181" s="153"/>
      <c r="AI11181" t="s">
        <v>201</v>
      </c>
      <c r="AJ11181" t="s">
        <v>17878</v>
      </c>
      <c r="AK11181" s="9" t="str">
        <f>VLOOKUP(Y11181,zdroj!D:AJ,33,0)</f>
        <v>katB</v>
      </c>
    </row>
    <row r="11182" spans="8:37" x14ac:dyDescent="0.25">
      <c r="H11182" s="8"/>
      <c r="I11182" s="8"/>
      <c r="N11182" s="23"/>
      <c r="O11182" s="24"/>
      <c r="P11182" s="19"/>
      <c r="Q11182" s="19"/>
      <c r="R11182" s="19"/>
      <c r="U11182" s="27"/>
      <c r="Y11182" s="9" t="s">
        <v>666</v>
      </c>
      <c r="Z11182" s="9" t="s">
        <v>462</v>
      </c>
      <c r="AA11182" s="9" t="s">
        <v>198</v>
      </c>
      <c r="AB11182" s="9">
        <v>5857333</v>
      </c>
      <c r="AC11182" s="9" t="s">
        <v>11956</v>
      </c>
      <c r="AD11182" s="9" t="s">
        <v>231</v>
      </c>
      <c r="AE11182" s="5">
        <f t="shared" si="370"/>
        <v>0</v>
      </c>
      <c r="AF11182" s="5" t="str">
        <f t="shared" si="371"/>
        <v>katB</v>
      </c>
      <c r="AG11182" s="153"/>
      <c r="AH11182" s="153"/>
      <c r="AI11182" t="s">
        <v>201</v>
      </c>
      <c r="AJ11182" t="s">
        <v>17878</v>
      </c>
      <c r="AK11182" s="9" t="str">
        <f>VLOOKUP(Y11182,zdroj!D:AJ,33,0)</f>
        <v>katB</v>
      </c>
    </row>
    <row r="11183" spans="8:37" x14ac:dyDescent="0.25">
      <c r="H11183" s="8"/>
      <c r="I11183" s="8"/>
      <c r="N11183" s="23"/>
      <c r="O11183" s="24"/>
      <c r="P11183" s="19"/>
      <c r="Q11183" s="19"/>
      <c r="R11183" s="19"/>
      <c r="U11183" s="27"/>
      <c r="Y11183" s="9" t="s">
        <v>666</v>
      </c>
      <c r="Z11183" s="9" t="s">
        <v>462</v>
      </c>
      <c r="AA11183" s="9" t="s">
        <v>198</v>
      </c>
      <c r="AB11183" s="9">
        <v>5857392</v>
      </c>
      <c r="AC11183" s="9" t="s">
        <v>11957</v>
      </c>
      <c r="AD11183" s="9" t="s">
        <v>800</v>
      </c>
      <c r="AE11183" s="5">
        <f t="shared" si="370"/>
        <v>0</v>
      </c>
      <c r="AF11183" s="5" t="str">
        <f t="shared" si="371"/>
        <v>Pokryto</v>
      </c>
      <c r="AG11183" s="153"/>
      <c r="AH11183" s="153"/>
      <c r="AI11183" t="s">
        <v>201</v>
      </c>
      <c r="AJ11183" t="s">
        <v>800</v>
      </c>
      <c r="AK11183" s="9" t="str">
        <f>VLOOKUP(Y11183,zdroj!D:AJ,33,0)</f>
        <v>katB</v>
      </c>
    </row>
    <row r="11184" spans="8:37" x14ac:dyDescent="0.25">
      <c r="H11184" s="8"/>
      <c r="I11184" s="8"/>
      <c r="N11184" s="23"/>
      <c r="O11184" s="24"/>
      <c r="P11184" s="19"/>
      <c r="Q11184" s="19"/>
      <c r="R11184" s="19"/>
      <c r="U11184" s="27"/>
      <c r="Y11184" s="9" t="s">
        <v>666</v>
      </c>
      <c r="Z11184" s="9" t="s">
        <v>462</v>
      </c>
      <c r="AA11184" s="9" t="s">
        <v>198</v>
      </c>
      <c r="AB11184" s="9">
        <v>5857856</v>
      </c>
      <c r="AC11184" s="9" t="s">
        <v>11958</v>
      </c>
      <c r="AD11184" s="9" t="s">
        <v>231</v>
      </c>
      <c r="AE11184" s="5">
        <f t="shared" si="370"/>
        <v>0</v>
      </c>
      <c r="AF11184" s="5" t="str">
        <f t="shared" si="371"/>
        <v>katB</v>
      </c>
      <c r="AG11184" s="153"/>
      <c r="AH11184" s="153"/>
      <c r="AI11184" t="s">
        <v>201</v>
      </c>
      <c r="AJ11184" t="s">
        <v>17878</v>
      </c>
      <c r="AK11184" s="9" t="str">
        <f>VLOOKUP(Y11184,zdroj!D:AJ,33,0)</f>
        <v>katB</v>
      </c>
    </row>
    <row r="11185" spans="8:37" x14ac:dyDescent="0.25">
      <c r="H11185" s="8"/>
      <c r="I11185" s="8"/>
      <c r="N11185" s="23"/>
      <c r="O11185" s="24"/>
      <c r="P11185" s="19"/>
      <c r="Q11185" s="19"/>
      <c r="R11185" s="19"/>
      <c r="U11185" s="27"/>
      <c r="Y11185" s="9" t="s">
        <v>666</v>
      </c>
      <c r="Z11185" s="9" t="s">
        <v>462</v>
      </c>
      <c r="AA11185" s="9" t="s">
        <v>198</v>
      </c>
      <c r="AB11185" s="9">
        <v>5857881</v>
      </c>
      <c r="AC11185" s="9" t="s">
        <v>11959</v>
      </c>
      <c r="AD11185" s="9" t="s">
        <v>800</v>
      </c>
      <c r="AE11185" s="5">
        <f t="shared" si="370"/>
        <v>0</v>
      </c>
      <c r="AF11185" s="5" t="str">
        <f t="shared" si="371"/>
        <v>Pokryto</v>
      </c>
      <c r="AG11185" s="153"/>
      <c r="AH11185" s="153"/>
      <c r="AI11185" t="s">
        <v>201</v>
      </c>
      <c r="AJ11185" t="s">
        <v>800</v>
      </c>
      <c r="AK11185" s="9" t="str">
        <f>VLOOKUP(Y11185,zdroj!D:AJ,33,0)</f>
        <v>katB</v>
      </c>
    </row>
    <row r="11186" spans="8:37" x14ac:dyDescent="0.25">
      <c r="H11186" s="8"/>
      <c r="I11186" s="8"/>
      <c r="N11186" s="23"/>
      <c r="O11186" s="24"/>
      <c r="P11186" s="19"/>
      <c r="Q11186" s="19"/>
      <c r="R11186" s="19"/>
      <c r="U11186" s="27"/>
      <c r="Y11186" s="9" t="s">
        <v>666</v>
      </c>
      <c r="Z11186" s="9" t="s">
        <v>462</v>
      </c>
      <c r="AA11186" s="9" t="s">
        <v>198</v>
      </c>
      <c r="AB11186" s="9">
        <v>5857899</v>
      </c>
      <c r="AC11186" s="9" t="s">
        <v>11960</v>
      </c>
      <c r="AD11186" s="9" t="s">
        <v>231</v>
      </c>
      <c r="AE11186" s="5">
        <f t="shared" si="370"/>
        <v>0</v>
      </c>
      <c r="AF11186" s="5" t="str">
        <f t="shared" si="371"/>
        <v>katB</v>
      </c>
      <c r="AG11186" s="153"/>
      <c r="AH11186" s="153"/>
      <c r="AI11186" t="s">
        <v>201</v>
      </c>
      <c r="AJ11186" t="s">
        <v>17878</v>
      </c>
      <c r="AK11186" s="9" t="str">
        <f>VLOOKUP(Y11186,zdroj!D:AJ,33,0)</f>
        <v>katB</v>
      </c>
    </row>
    <row r="11187" spans="8:37" x14ac:dyDescent="0.25">
      <c r="H11187" s="8"/>
      <c r="I11187" s="8"/>
      <c r="N11187" s="23"/>
      <c r="O11187" s="24"/>
      <c r="P11187" s="19"/>
      <c r="Q11187" s="19"/>
      <c r="R11187" s="19"/>
      <c r="U11187" s="27"/>
      <c r="Y11187" s="9" t="s">
        <v>666</v>
      </c>
      <c r="Z11187" s="9" t="s">
        <v>462</v>
      </c>
      <c r="AA11187" s="9" t="s">
        <v>198</v>
      </c>
      <c r="AB11187" s="9">
        <v>5858135</v>
      </c>
      <c r="AC11187" s="9" t="s">
        <v>11961</v>
      </c>
      <c r="AD11187" s="9" t="s">
        <v>231</v>
      </c>
      <c r="AE11187" s="5">
        <f t="shared" si="370"/>
        <v>0</v>
      </c>
      <c r="AF11187" s="5" t="str">
        <f t="shared" si="371"/>
        <v>katB</v>
      </c>
      <c r="AG11187" s="153"/>
      <c r="AH11187" s="153"/>
      <c r="AI11187" t="s">
        <v>201</v>
      </c>
      <c r="AJ11187" t="s">
        <v>17878</v>
      </c>
      <c r="AK11187" s="9" t="str">
        <f>VLOOKUP(Y11187,zdroj!D:AJ,33,0)</f>
        <v>katB</v>
      </c>
    </row>
    <row r="11188" spans="8:37" x14ac:dyDescent="0.25">
      <c r="H11188" s="8"/>
      <c r="I11188" s="8"/>
      <c r="N11188" s="23"/>
      <c r="O11188" s="24"/>
      <c r="P11188" s="19"/>
      <c r="Q11188" s="19"/>
      <c r="R11188" s="19"/>
      <c r="U11188" s="27"/>
      <c r="Y11188" s="9" t="s">
        <v>666</v>
      </c>
      <c r="Z11188" s="9" t="s">
        <v>462</v>
      </c>
      <c r="AA11188" s="9" t="s">
        <v>198</v>
      </c>
      <c r="AB11188" s="9">
        <v>5858216</v>
      </c>
      <c r="AC11188" s="9" t="s">
        <v>11962</v>
      </c>
      <c r="AD11188" s="9" t="s">
        <v>231</v>
      </c>
      <c r="AE11188" s="5">
        <f t="shared" si="370"/>
        <v>0</v>
      </c>
      <c r="AF11188" s="5" t="str">
        <f t="shared" si="371"/>
        <v>katB</v>
      </c>
      <c r="AG11188" s="153"/>
      <c r="AH11188" s="153"/>
      <c r="AI11188" t="s">
        <v>201</v>
      </c>
      <c r="AJ11188" t="s">
        <v>17878</v>
      </c>
      <c r="AK11188" s="9" t="str">
        <f>VLOOKUP(Y11188,zdroj!D:AJ,33,0)</f>
        <v>katB</v>
      </c>
    </row>
    <row r="11189" spans="8:37" x14ac:dyDescent="0.25">
      <c r="H11189" s="8"/>
      <c r="I11189" s="8"/>
      <c r="N11189" s="23"/>
      <c r="O11189" s="24"/>
      <c r="P11189" s="19"/>
      <c r="Q11189" s="19"/>
      <c r="R11189" s="19"/>
      <c r="U11189" s="27"/>
      <c r="Y11189" s="9" t="s">
        <v>666</v>
      </c>
      <c r="Z11189" s="9" t="s">
        <v>462</v>
      </c>
      <c r="AA11189" s="9" t="s">
        <v>198</v>
      </c>
      <c r="AB11189" s="9">
        <v>5858241</v>
      </c>
      <c r="AC11189" s="9" t="s">
        <v>11963</v>
      </c>
      <c r="AD11189" s="9" t="s">
        <v>231</v>
      </c>
      <c r="AE11189" s="5">
        <f t="shared" si="370"/>
        <v>0</v>
      </c>
      <c r="AF11189" s="5" t="str">
        <f t="shared" si="371"/>
        <v>katB</v>
      </c>
      <c r="AG11189" s="153"/>
      <c r="AH11189" s="153"/>
      <c r="AI11189" t="s">
        <v>201</v>
      </c>
      <c r="AJ11189" t="s">
        <v>17878</v>
      </c>
      <c r="AK11189" s="9" t="str">
        <f>VLOOKUP(Y11189,zdroj!D:AJ,33,0)</f>
        <v>katB</v>
      </c>
    </row>
    <row r="11190" spans="8:37" x14ac:dyDescent="0.25">
      <c r="H11190" s="8"/>
      <c r="I11190" s="8"/>
      <c r="N11190" s="23"/>
      <c r="O11190" s="24"/>
      <c r="P11190" s="19"/>
      <c r="Q11190" s="19"/>
      <c r="R11190" s="19"/>
      <c r="U11190" s="27"/>
      <c r="Y11190" s="9" t="s">
        <v>666</v>
      </c>
      <c r="Z11190" s="9" t="s">
        <v>462</v>
      </c>
      <c r="AA11190" s="9" t="s">
        <v>198</v>
      </c>
      <c r="AB11190" s="9">
        <v>5858283</v>
      </c>
      <c r="AC11190" s="9" t="s">
        <v>11964</v>
      </c>
      <c r="AD11190" s="9" t="s">
        <v>231</v>
      </c>
      <c r="AE11190" s="5">
        <f t="shared" si="370"/>
        <v>0</v>
      </c>
      <c r="AF11190" s="5" t="str">
        <f t="shared" si="371"/>
        <v>katB</v>
      </c>
      <c r="AG11190" s="153"/>
      <c r="AH11190" s="153"/>
      <c r="AI11190" t="s">
        <v>17879</v>
      </c>
      <c r="AJ11190" t="s">
        <v>17878</v>
      </c>
      <c r="AK11190" s="9" t="str">
        <f>VLOOKUP(Y11190,zdroj!D:AJ,33,0)</f>
        <v>katB</v>
      </c>
    </row>
    <row r="11191" spans="8:37" x14ac:dyDescent="0.25">
      <c r="H11191" s="8"/>
      <c r="I11191" s="8"/>
      <c r="N11191" s="23"/>
      <c r="O11191" s="24"/>
      <c r="P11191" s="19"/>
      <c r="Q11191" s="19"/>
      <c r="R11191" s="19"/>
      <c r="U11191" s="27"/>
      <c r="Y11191" s="9" t="s">
        <v>666</v>
      </c>
      <c r="Z11191" s="9" t="s">
        <v>462</v>
      </c>
      <c r="AA11191" s="9" t="s">
        <v>198</v>
      </c>
      <c r="AB11191" s="9">
        <v>5858437</v>
      </c>
      <c r="AC11191" s="9" t="s">
        <v>11965</v>
      </c>
      <c r="AD11191" s="9" t="s">
        <v>231</v>
      </c>
      <c r="AE11191" s="5">
        <f t="shared" si="370"/>
        <v>0</v>
      </c>
      <c r="AF11191" s="5" t="str">
        <f t="shared" si="371"/>
        <v>katB</v>
      </c>
      <c r="AG11191" s="153"/>
      <c r="AH11191" s="153"/>
      <c r="AI11191" t="s">
        <v>201</v>
      </c>
      <c r="AJ11191" t="s">
        <v>17878</v>
      </c>
      <c r="AK11191" s="9" t="str">
        <f>VLOOKUP(Y11191,zdroj!D:AJ,33,0)</f>
        <v>katB</v>
      </c>
    </row>
    <row r="11192" spans="8:37" x14ac:dyDescent="0.25">
      <c r="H11192" s="8"/>
      <c r="I11192" s="8"/>
      <c r="N11192" s="23"/>
      <c r="O11192" s="24"/>
      <c r="P11192" s="19"/>
      <c r="Q11192" s="19"/>
      <c r="R11192" s="19"/>
      <c r="U11192" s="27"/>
      <c r="Y11192" s="9" t="s">
        <v>666</v>
      </c>
      <c r="Z11192" s="9" t="s">
        <v>462</v>
      </c>
      <c r="AA11192" s="9" t="s">
        <v>198</v>
      </c>
      <c r="AB11192" s="9">
        <v>5858941</v>
      </c>
      <c r="AC11192" s="9" t="s">
        <v>11966</v>
      </c>
      <c r="AD11192" s="9" t="s">
        <v>231</v>
      </c>
      <c r="AE11192" s="5">
        <f t="shared" si="370"/>
        <v>0</v>
      </c>
      <c r="AF11192" s="5" t="str">
        <f t="shared" si="371"/>
        <v>katB</v>
      </c>
      <c r="AG11192" s="153"/>
      <c r="AH11192" s="153"/>
      <c r="AI11192" t="s">
        <v>17879</v>
      </c>
      <c r="AJ11192" t="s">
        <v>17878</v>
      </c>
      <c r="AK11192" s="9" t="str">
        <f>VLOOKUP(Y11192,zdroj!D:AJ,33,0)</f>
        <v>katB</v>
      </c>
    </row>
    <row r="11193" spans="8:37" x14ac:dyDescent="0.25">
      <c r="H11193" s="8"/>
      <c r="I11193" s="8"/>
      <c r="N11193" s="23"/>
      <c r="O11193" s="24"/>
      <c r="P11193" s="19"/>
      <c r="Q11193" s="19"/>
      <c r="R11193" s="19"/>
      <c r="U11193" s="27"/>
      <c r="Y11193" s="9" t="s">
        <v>666</v>
      </c>
      <c r="Z11193" s="9" t="s">
        <v>462</v>
      </c>
      <c r="AA11193" s="9" t="s">
        <v>198</v>
      </c>
      <c r="AB11193" s="9">
        <v>5859174</v>
      </c>
      <c r="AC11193" s="9" t="s">
        <v>11967</v>
      </c>
      <c r="AD11193" s="9" t="s">
        <v>231</v>
      </c>
      <c r="AE11193" s="5">
        <f t="shared" si="370"/>
        <v>0</v>
      </c>
      <c r="AF11193" s="5" t="str">
        <f t="shared" si="371"/>
        <v>katB</v>
      </c>
      <c r="AG11193" s="153"/>
      <c r="AH11193" s="153"/>
      <c r="AI11193" t="s">
        <v>17879</v>
      </c>
      <c r="AJ11193" t="s">
        <v>17878</v>
      </c>
      <c r="AK11193" s="9" t="str">
        <f>VLOOKUP(Y11193,zdroj!D:AJ,33,0)</f>
        <v>katB</v>
      </c>
    </row>
    <row r="11194" spans="8:37" x14ac:dyDescent="0.25">
      <c r="H11194" s="8"/>
      <c r="I11194" s="8"/>
      <c r="N11194" s="23"/>
      <c r="O11194" s="24"/>
      <c r="P11194" s="19"/>
      <c r="Q11194" s="19"/>
      <c r="R11194" s="19"/>
      <c r="U11194" s="27"/>
      <c r="Y11194" s="9" t="s">
        <v>666</v>
      </c>
      <c r="Z11194" s="9" t="s">
        <v>462</v>
      </c>
      <c r="AA11194" s="9" t="s">
        <v>198</v>
      </c>
      <c r="AB11194" s="9">
        <v>5859191</v>
      </c>
      <c r="AC11194" s="9" t="s">
        <v>11968</v>
      </c>
      <c r="AD11194" s="9" t="s">
        <v>231</v>
      </c>
      <c r="AE11194" s="5">
        <f t="shared" si="370"/>
        <v>0</v>
      </c>
      <c r="AF11194" s="5" t="str">
        <f t="shared" si="371"/>
        <v>katB</v>
      </c>
      <c r="AG11194" s="153"/>
      <c r="AH11194" s="153"/>
      <c r="AI11194" t="s">
        <v>201</v>
      </c>
      <c r="AJ11194" t="s">
        <v>17878</v>
      </c>
      <c r="AK11194" s="9" t="str">
        <f>VLOOKUP(Y11194,zdroj!D:AJ,33,0)</f>
        <v>katB</v>
      </c>
    </row>
    <row r="11195" spans="8:37" x14ac:dyDescent="0.25">
      <c r="H11195" s="8"/>
      <c r="I11195" s="8"/>
      <c r="N11195" s="23"/>
      <c r="O11195" s="24"/>
      <c r="P11195" s="19"/>
      <c r="Q11195" s="19"/>
      <c r="R11195" s="19"/>
      <c r="U11195" s="27"/>
      <c r="Y11195" s="9" t="s">
        <v>666</v>
      </c>
      <c r="Z11195" s="9" t="s">
        <v>462</v>
      </c>
      <c r="AA11195" s="9" t="s">
        <v>198</v>
      </c>
      <c r="AB11195" s="9">
        <v>5859204</v>
      </c>
      <c r="AC11195" s="9" t="s">
        <v>11969</v>
      </c>
      <c r="AD11195" s="9" t="s">
        <v>231</v>
      </c>
      <c r="AE11195" s="5">
        <f t="shared" si="370"/>
        <v>0</v>
      </c>
      <c r="AF11195" s="5" t="str">
        <f t="shared" si="371"/>
        <v>katB</v>
      </c>
      <c r="AG11195" s="153"/>
      <c r="AH11195" s="153"/>
      <c r="AI11195" t="s">
        <v>201</v>
      </c>
      <c r="AJ11195" t="s">
        <v>17878</v>
      </c>
      <c r="AK11195" s="9" t="str">
        <f>VLOOKUP(Y11195,zdroj!D:AJ,33,0)</f>
        <v>katB</v>
      </c>
    </row>
    <row r="11196" spans="8:37" x14ac:dyDescent="0.25">
      <c r="H11196" s="8"/>
      <c r="I11196" s="8"/>
      <c r="N11196" s="23"/>
      <c r="O11196" s="24"/>
      <c r="P11196" s="19"/>
      <c r="Q11196" s="19"/>
      <c r="R11196" s="19"/>
      <c r="U11196" s="27"/>
      <c r="Y11196" s="9" t="s">
        <v>666</v>
      </c>
      <c r="Z11196" s="9" t="s">
        <v>462</v>
      </c>
      <c r="AA11196" s="9" t="s">
        <v>198</v>
      </c>
      <c r="AB11196" s="9">
        <v>5859221</v>
      </c>
      <c r="AC11196" s="9" t="s">
        <v>11970</v>
      </c>
      <c r="AD11196" s="9" t="s">
        <v>231</v>
      </c>
      <c r="AE11196" s="5">
        <f t="shared" si="370"/>
        <v>0</v>
      </c>
      <c r="AF11196" s="5" t="str">
        <f t="shared" si="371"/>
        <v>katB</v>
      </c>
      <c r="AG11196" s="153"/>
      <c r="AH11196" s="153"/>
      <c r="AI11196" t="s">
        <v>201</v>
      </c>
      <c r="AJ11196" t="s">
        <v>17878</v>
      </c>
      <c r="AK11196" s="9" t="str">
        <f>VLOOKUP(Y11196,zdroj!D:AJ,33,0)</f>
        <v>katB</v>
      </c>
    </row>
    <row r="11197" spans="8:37" x14ac:dyDescent="0.25">
      <c r="H11197" s="8"/>
      <c r="I11197" s="8"/>
      <c r="N11197" s="23"/>
      <c r="O11197" s="24"/>
      <c r="P11197" s="19"/>
      <c r="Q11197" s="19"/>
      <c r="R11197" s="19"/>
      <c r="U11197" s="27"/>
      <c r="Y11197" s="9" t="s">
        <v>666</v>
      </c>
      <c r="Z11197" s="9" t="s">
        <v>462</v>
      </c>
      <c r="AA11197" s="9" t="s">
        <v>198</v>
      </c>
      <c r="AB11197" s="9">
        <v>5859310</v>
      </c>
      <c r="AC11197" s="9" t="s">
        <v>11971</v>
      </c>
      <c r="AD11197" s="9" t="s">
        <v>231</v>
      </c>
      <c r="AE11197" s="5">
        <f t="shared" si="370"/>
        <v>0</v>
      </c>
      <c r="AF11197" s="5" t="str">
        <f t="shared" si="371"/>
        <v>katB</v>
      </c>
      <c r="AG11197" s="153"/>
      <c r="AH11197" s="153"/>
      <c r="AI11197" t="s">
        <v>201</v>
      </c>
      <c r="AJ11197" t="s">
        <v>17878</v>
      </c>
      <c r="AK11197" s="9" t="str">
        <f>VLOOKUP(Y11197,zdroj!D:AJ,33,0)</f>
        <v>katB</v>
      </c>
    </row>
    <row r="11198" spans="8:37" x14ac:dyDescent="0.25">
      <c r="H11198" s="8"/>
      <c r="I11198" s="8"/>
      <c r="N11198" s="23"/>
      <c r="O11198" s="24"/>
      <c r="P11198" s="19"/>
      <c r="Q11198" s="19"/>
      <c r="R11198" s="19"/>
      <c r="U11198" s="27"/>
      <c r="Y11198" s="9" t="s">
        <v>666</v>
      </c>
      <c r="Z11198" s="9" t="s">
        <v>462</v>
      </c>
      <c r="AA11198" s="9" t="s">
        <v>198</v>
      </c>
      <c r="AB11198" s="9">
        <v>5859336</v>
      </c>
      <c r="AC11198" s="9" t="s">
        <v>11972</v>
      </c>
      <c r="AD11198" s="9" t="s">
        <v>231</v>
      </c>
      <c r="AE11198" s="5">
        <f t="shared" si="370"/>
        <v>0</v>
      </c>
      <c r="AF11198" s="5" t="str">
        <f t="shared" si="371"/>
        <v>katB</v>
      </c>
      <c r="AG11198" s="153"/>
      <c r="AH11198" s="153"/>
      <c r="AI11198" t="s">
        <v>201</v>
      </c>
      <c r="AJ11198" t="s">
        <v>17878</v>
      </c>
      <c r="AK11198" s="9" t="str">
        <f>VLOOKUP(Y11198,zdroj!D:AJ,33,0)</f>
        <v>katB</v>
      </c>
    </row>
    <row r="11199" spans="8:37" x14ac:dyDescent="0.25">
      <c r="H11199" s="8"/>
      <c r="I11199" s="8"/>
      <c r="N11199" s="23"/>
      <c r="O11199" s="24"/>
      <c r="P11199" s="19"/>
      <c r="Q11199" s="19"/>
      <c r="R11199" s="19"/>
      <c r="U11199" s="27"/>
      <c r="Y11199" s="9" t="s">
        <v>666</v>
      </c>
      <c r="Z11199" s="9" t="s">
        <v>462</v>
      </c>
      <c r="AA11199" s="9" t="s">
        <v>198</v>
      </c>
      <c r="AB11199" s="9">
        <v>5859778</v>
      </c>
      <c r="AC11199" s="9" t="s">
        <v>11973</v>
      </c>
      <c r="AD11199" s="9" t="s">
        <v>231</v>
      </c>
      <c r="AE11199" s="5">
        <f t="shared" si="370"/>
        <v>0</v>
      </c>
      <c r="AF11199" s="5" t="str">
        <f t="shared" si="371"/>
        <v>katB</v>
      </c>
      <c r="AG11199" s="153"/>
      <c r="AH11199" s="153"/>
      <c r="AI11199" t="s">
        <v>201</v>
      </c>
      <c r="AJ11199" t="s">
        <v>17878</v>
      </c>
      <c r="AK11199" s="9" t="str">
        <f>VLOOKUP(Y11199,zdroj!D:AJ,33,0)</f>
        <v>katB</v>
      </c>
    </row>
    <row r="11200" spans="8:37" x14ac:dyDescent="0.25">
      <c r="H11200" s="8"/>
      <c r="I11200" s="8"/>
      <c r="N11200" s="23"/>
      <c r="O11200" s="24"/>
      <c r="P11200" s="19"/>
      <c r="Q11200" s="19"/>
      <c r="R11200" s="19"/>
      <c r="U11200" s="27"/>
      <c r="Y11200" s="9" t="s">
        <v>666</v>
      </c>
      <c r="Z11200" s="9" t="s">
        <v>462</v>
      </c>
      <c r="AA11200" s="9" t="s">
        <v>198</v>
      </c>
      <c r="AB11200" s="9">
        <v>5859841</v>
      </c>
      <c r="AC11200" s="9" t="s">
        <v>11974</v>
      </c>
      <c r="AD11200" s="9" t="s">
        <v>800</v>
      </c>
      <c r="AE11200" s="5">
        <f t="shared" si="370"/>
        <v>0</v>
      </c>
      <c r="AF11200" s="5" t="str">
        <f t="shared" si="371"/>
        <v>Pokryto</v>
      </c>
      <c r="AG11200" s="153"/>
      <c r="AH11200" s="153"/>
      <c r="AI11200" t="s">
        <v>229</v>
      </c>
      <c r="AJ11200" t="s">
        <v>800</v>
      </c>
      <c r="AK11200" s="9" t="str">
        <f>VLOOKUP(Y11200,zdroj!D:AJ,33,0)</f>
        <v>katB</v>
      </c>
    </row>
    <row r="11201" spans="8:37" x14ac:dyDescent="0.25">
      <c r="H11201" s="8"/>
      <c r="I11201" s="8"/>
      <c r="N11201" s="23"/>
      <c r="O11201" s="24"/>
      <c r="P11201" s="19"/>
      <c r="Q11201" s="19"/>
      <c r="R11201" s="19"/>
      <c r="U11201" s="27"/>
      <c r="Y11201" s="9" t="s">
        <v>666</v>
      </c>
      <c r="Z11201" s="9" t="s">
        <v>462</v>
      </c>
      <c r="AA11201" s="9" t="s">
        <v>198</v>
      </c>
      <c r="AB11201" s="9">
        <v>5860032</v>
      </c>
      <c r="AC11201" s="9" t="s">
        <v>11975</v>
      </c>
      <c r="AD11201" s="9" t="s">
        <v>231</v>
      </c>
      <c r="AE11201" s="5">
        <f t="shared" si="370"/>
        <v>0</v>
      </c>
      <c r="AF11201" s="5" t="str">
        <f t="shared" si="371"/>
        <v>katB</v>
      </c>
      <c r="AG11201" s="153"/>
      <c r="AH11201" s="153"/>
      <c r="AI11201" t="s">
        <v>201</v>
      </c>
      <c r="AJ11201" t="s">
        <v>17878</v>
      </c>
      <c r="AK11201" s="9" t="str">
        <f>VLOOKUP(Y11201,zdroj!D:AJ,33,0)</f>
        <v>katB</v>
      </c>
    </row>
    <row r="11202" spans="8:37" x14ac:dyDescent="0.25">
      <c r="H11202" s="8"/>
      <c r="I11202" s="8"/>
      <c r="N11202" s="23"/>
      <c r="O11202" s="24"/>
      <c r="P11202" s="19"/>
      <c r="Q11202" s="19"/>
      <c r="R11202" s="19"/>
      <c r="U11202" s="27"/>
      <c r="Y11202" s="9" t="s">
        <v>666</v>
      </c>
      <c r="Z11202" s="9" t="s">
        <v>462</v>
      </c>
      <c r="AA11202" s="9" t="s">
        <v>198</v>
      </c>
      <c r="AB11202" s="9">
        <v>5860041</v>
      </c>
      <c r="AC11202" s="9" t="s">
        <v>11976</v>
      </c>
      <c r="AD11202" s="9" t="s">
        <v>231</v>
      </c>
      <c r="AE11202" s="5">
        <f t="shared" si="370"/>
        <v>0</v>
      </c>
      <c r="AF11202" s="5" t="str">
        <f t="shared" si="371"/>
        <v>katB</v>
      </c>
      <c r="AG11202" s="153"/>
      <c r="AH11202" s="153"/>
      <c r="AI11202" t="s">
        <v>229</v>
      </c>
      <c r="AJ11202" t="s">
        <v>17878</v>
      </c>
      <c r="AK11202" s="9" t="str">
        <f>VLOOKUP(Y11202,zdroj!D:AJ,33,0)</f>
        <v>katB</v>
      </c>
    </row>
    <row r="11203" spans="8:37" x14ac:dyDescent="0.25">
      <c r="H11203" s="8"/>
      <c r="I11203" s="8"/>
      <c r="N11203" s="23"/>
      <c r="O11203" s="24"/>
      <c r="P11203" s="19"/>
      <c r="Q11203" s="19"/>
      <c r="R11203" s="19"/>
      <c r="U11203" s="27"/>
      <c r="Y11203" s="9" t="s">
        <v>666</v>
      </c>
      <c r="Z11203" s="9" t="s">
        <v>462</v>
      </c>
      <c r="AA11203" s="9" t="s">
        <v>198</v>
      </c>
      <c r="AB11203" s="9">
        <v>5855152</v>
      </c>
      <c r="AC11203" s="9" t="s">
        <v>11977</v>
      </c>
      <c r="AD11203" s="9" t="s">
        <v>231</v>
      </c>
      <c r="AE11203" s="5">
        <f t="shared" si="370"/>
        <v>0</v>
      </c>
      <c r="AF11203" s="5" t="str">
        <f t="shared" si="371"/>
        <v>katB</v>
      </c>
      <c r="AG11203" s="153"/>
      <c r="AH11203" s="153"/>
      <c r="AI11203" t="s">
        <v>17879</v>
      </c>
      <c r="AJ11203" t="s">
        <v>17878</v>
      </c>
      <c r="AK11203" s="9" t="str">
        <f>VLOOKUP(Y11203,zdroj!D:AJ,33,0)</f>
        <v>katB</v>
      </c>
    </row>
    <row r="11204" spans="8:37" x14ac:dyDescent="0.25">
      <c r="H11204" s="8"/>
      <c r="I11204" s="8"/>
      <c r="N11204" s="23"/>
      <c r="O11204" s="24"/>
      <c r="P11204" s="19"/>
      <c r="Q11204" s="19"/>
      <c r="R11204" s="19"/>
      <c r="U11204" s="27"/>
      <c r="Y11204" s="9" t="s">
        <v>666</v>
      </c>
      <c r="Z11204" s="9" t="s">
        <v>462</v>
      </c>
      <c r="AA11204" s="9" t="s">
        <v>198</v>
      </c>
      <c r="AB11204" s="9">
        <v>5860512</v>
      </c>
      <c r="AC11204" s="9" t="s">
        <v>11978</v>
      </c>
      <c r="AD11204" s="9" t="s">
        <v>231</v>
      </c>
      <c r="AE11204" s="5">
        <f t="shared" si="370"/>
        <v>0</v>
      </c>
      <c r="AF11204" s="5" t="str">
        <f t="shared" si="371"/>
        <v>katB</v>
      </c>
      <c r="AG11204" s="153"/>
      <c r="AH11204" s="153"/>
      <c r="AI11204" t="s">
        <v>201</v>
      </c>
      <c r="AJ11204" t="s">
        <v>17878</v>
      </c>
      <c r="AK11204" s="9" t="str">
        <f>VLOOKUP(Y11204,zdroj!D:AJ,33,0)</f>
        <v>katB</v>
      </c>
    </row>
    <row r="11205" spans="8:37" x14ac:dyDescent="0.25">
      <c r="H11205" s="8"/>
      <c r="I11205" s="8"/>
      <c r="N11205" s="23"/>
      <c r="O11205" s="24"/>
      <c r="P11205" s="19"/>
      <c r="Q11205" s="19"/>
      <c r="R11205" s="19"/>
      <c r="U11205" s="27"/>
      <c r="Y11205" s="9" t="s">
        <v>666</v>
      </c>
      <c r="Z11205" s="9" t="s">
        <v>462</v>
      </c>
      <c r="AA11205" s="9" t="s">
        <v>198</v>
      </c>
      <c r="AB11205" s="9">
        <v>25265857</v>
      </c>
      <c r="AC11205" s="9" t="s">
        <v>11979</v>
      </c>
      <c r="AD11205" s="9" t="s">
        <v>231</v>
      </c>
      <c r="AE11205" s="5">
        <f t="shared" si="370"/>
        <v>0</v>
      </c>
      <c r="AF11205" s="5" t="str">
        <f t="shared" si="371"/>
        <v>katB</v>
      </c>
      <c r="AG11205" s="153"/>
      <c r="AH11205" s="153"/>
      <c r="AI11205" t="s">
        <v>201</v>
      </c>
      <c r="AJ11205" t="s">
        <v>17878</v>
      </c>
      <c r="AK11205" s="9" t="str">
        <f>VLOOKUP(Y11205,zdroj!D:AJ,33,0)</f>
        <v>katB</v>
      </c>
    </row>
    <row r="11206" spans="8:37" x14ac:dyDescent="0.25">
      <c r="H11206" s="8"/>
      <c r="I11206" s="8"/>
      <c r="N11206" s="23"/>
      <c r="O11206" s="24"/>
      <c r="P11206" s="19"/>
      <c r="Q11206" s="19"/>
      <c r="R11206" s="19"/>
      <c r="U11206" s="27"/>
      <c r="Y11206" s="9" t="s">
        <v>666</v>
      </c>
      <c r="Z11206" s="9" t="s">
        <v>462</v>
      </c>
      <c r="AA11206" s="9" t="s">
        <v>198</v>
      </c>
      <c r="AB11206" s="9">
        <v>25265865</v>
      </c>
      <c r="AC11206" s="9" t="s">
        <v>11980</v>
      </c>
      <c r="AD11206" s="9" t="s">
        <v>231</v>
      </c>
      <c r="AE11206" s="5">
        <f t="shared" si="370"/>
        <v>0</v>
      </c>
      <c r="AF11206" s="5" t="str">
        <f t="shared" si="371"/>
        <v>katB</v>
      </c>
      <c r="AG11206" s="153"/>
      <c r="AH11206" s="153"/>
      <c r="AI11206" t="s">
        <v>17879</v>
      </c>
      <c r="AJ11206" t="s">
        <v>17878</v>
      </c>
      <c r="AK11206" s="9" t="str">
        <f>VLOOKUP(Y11206,zdroj!D:AJ,33,0)</f>
        <v>katB</v>
      </c>
    </row>
    <row r="11207" spans="8:37" x14ac:dyDescent="0.25">
      <c r="H11207" s="8"/>
      <c r="I11207" s="8"/>
      <c r="N11207" s="23"/>
      <c r="O11207" s="24"/>
      <c r="P11207" s="19"/>
      <c r="Q11207" s="19"/>
      <c r="R11207" s="19"/>
      <c r="U11207" s="27"/>
      <c r="Y11207" s="9" t="s">
        <v>666</v>
      </c>
      <c r="Z11207" s="9" t="s">
        <v>462</v>
      </c>
      <c r="AA11207" s="9" t="s">
        <v>198</v>
      </c>
      <c r="AB11207" s="9">
        <v>42713447</v>
      </c>
      <c r="AC11207" s="9" t="s">
        <v>11981</v>
      </c>
      <c r="AD11207" s="9" t="s">
        <v>231</v>
      </c>
      <c r="AE11207" s="5">
        <f t="shared" si="370"/>
        <v>0</v>
      </c>
      <c r="AF11207" s="5" t="str">
        <f t="shared" si="371"/>
        <v>katB</v>
      </c>
      <c r="AG11207" s="153"/>
      <c r="AH11207" s="153"/>
      <c r="AI11207" t="s">
        <v>17880</v>
      </c>
      <c r="AJ11207" t="s">
        <v>17878</v>
      </c>
      <c r="AK11207" s="9" t="str">
        <f>VLOOKUP(Y11207,zdroj!D:AJ,33,0)</f>
        <v>katB</v>
      </c>
    </row>
    <row r="11208" spans="8:37" x14ac:dyDescent="0.25">
      <c r="H11208" s="8"/>
      <c r="I11208" s="8"/>
      <c r="N11208" s="23"/>
      <c r="O11208" s="24"/>
      <c r="P11208" s="19"/>
      <c r="Q11208" s="19"/>
      <c r="R11208" s="19"/>
      <c r="U11208" s="27"/>
      <c r="Y11208" s="9" t="s">
        <v>666</v>
      </c>
      <c r="Z11208" s="9" t="s">
        <v>462</v>
      </c>
      <c r="AA11208" s="9" t="s">
        <v>198</v>
      </c>
      <c r="AB11208" s="9">
        <v>73458261</v>
      </c>
      <c r="AC11208" s="9" t="s">
        <v>11982</v>
      </c>
      <c r="AD11208" s="9" t="s">
        <v>231</v>
      </c>
      <c r="AE11208" s="5">
        <f t="shared" si="370"/>
        <v>0</v>
      </c>
      <c r="AF11208" s="5" t="str">
        <f t="shared" si="371"/>
        <v>katB</v>
      </c>
      <c r="AG11208" s="153"/>
      <c r="AH11208" s="153"/>
      <c r="AI11208" t="s">
        <v>17884</v>
      </c>
      <c r="AJ11208" t="s">
        <v>17878</v>
      </c>
      <c r="AK11208" s="9" t="str">
        <f>VLOOKUP(Y11208,zdroj!D:AJ,33,0)</f>
        <v>katB</v>
      </c>
    </row>
    <row r="11209" spans="8:37" x14ac:dyDescent="0.25">
      <c r="H11209" s="8"/>
      <c r="I11209" s="8"/>
      <c r="N11209" s="23"/>
      <c r="O11209" s="24"/>
      <c r="P11209" s="19"/>
      <c r="Q11209" s="19"/>
      <c r="R11209" s="19"/>
      <c r="U11209" s="27"/>
      <c r="Y11209" s="9" t="s">
        <v>666</v>
      </c>
      <c r="Z11209" s="9" t="s">
        <v>462</v>
      </c>
      <c r="AA11209" s="9" t="s">
        <v>198</v>
      </c>
      <c r="AB11209" s="9">
        <v>75338963</v>
      </c>
      <c r="AC11209" s="9" t="s">
        <v>11983</v>
      </c>
      <c r="AD11209" s="9" t="s">
        <v>231</v>
      </c>
      <c r="AE11209" s="5">
        <f t="shared" si="370"/>
        <v>0</v>
      </c>
      <c r="AF11209" s="5" t="str">
        <f t="shared" si="371"/>
        <v>katB</v>
      </c>
      <c r="AG11209" s="153"/>
      <c r="AH11209" s="153"/>
      <c r="AI11209" t="s">
        <v>229</v>
      </c>
      <c r="AJ11209" t="s">
        <v>17878</v>
      </c>
      <c r="AK11209" s="9" t="str">
        <f>VLOOKUP(Y11209,zdroj!D:AJ,33,0)</f>
        <v>katB</v>
      </c>
    </row>
    <row r="11210" spans="8:37" x14ac:dyDescent="0.25">
      <c r="H11210" s="8"/>
      <c r="I11210" s="8"/>
      <c r="N11210" s="23"/>
      <c r="O11210" s="24"/>
      <c r="P11210" s="19"/>
      <c r="Q11210" s="19"/>
      <c r="R11210" s="19"/>
      <c r="U11210" s="27"/>
      <c r="Y11210" s="9" t="s">
        <v>666</v>
      </c>
      <c r="Z11210" s="9" t="s">
        <v>462</v>
      </c>
      <c r="AA11210" s="9" t="s">
        <v>198</v>
      </c>
      <c r="AB11210" s="9">
        <v>5855357</v>
      </c>
      <c r="AC11210" s="9" t="s">
        <v>11984</v>
      </c>
      <c r="AD11210" s="9" t="s">
        <v>231</v>
      </c>
      <c r="AE11210" s="5">
        <f t="shared" ref="AE11210:AE11273" si="372">VLOOKUP(Y11210,K:T,10,0)</f>
        <v>0</v>
      </c>
      <c r="AF11210" s="5" t="str">
        <f t="shared" ref="AF11210:AF11273" si="373">IF(AE11210="A",IF(AD11210="katA","katB",AD11210),AD11210)</f>
        <v>katB</v>
      </c>
      <c r="AG11210" s="153"/>
      <c r="AH11210" s="153"/>
      <c r="AI11210" t="s">
        <v>229</v>
      </c>
      <c r="AJ11210" t="s">
        <v>17878</v>
      </c>
      <c r="AK11210" s="9" t="str">
        <f>VLOOKUP(Y11210,zdroj!D:AJ,33,0)</f>
        <v>katB</v>
      </c>
    </row>
    <row r="11211" spans="8:37" x14ac:dyDescent="0.25">
      <c r="H11211" s="8"/>
      <c r="I11211" s="8"/>
      <c r="N11211" s="23"/>
      <c r="O11211" s="24"/>
      <c r="P11211" s="19"/>
      <c r="Q11211" s="19"/>
      <c r="R11211" s="19"/>
      <c r="U11211" s="27"/>
      <c r="Y11211" s="9" t="s">
        <v>666</v>
      </c>
      <c r="Z11211" s="9" t="s">
        <v>462</v>
      </c>
      <c r="AA11211" s="9" t="s">
        <v>198</v>
      </c>
      <c r="AB11211" s="9">
        <v>78443717</v>
      </c>
      <c r="AC11211" s="9" t="s">
        <v>11985</v>
      </c>
      <c r="AD11211" s="9" t="s">
        <v>231</v>
      </c>
      <c r="AE11211" s="5">
        <f t="shared" si="372"/>
        <v>0</v>
      </c>
      <c r="AF11211" s="5" t="str">
        <f t="shared" si="373"/>
        <v>katB</v>
      </c>
      <c r="AG11211" s="153"/>
      <c r="AH11211" s="153"/>
      <c r="AI11211" t="s">
        <v>201</v>
      </c>
      <c r="AJ11211" t="s">
        <v>17878</v>
      </c>
      <c r="AK11211" s="9" t="str">
        <f>VLOOKUP(Y11211,zdroj!D:AJ,33,0)</f>
        <v>katB</v>
      </c>
    </row>
    <row r="11212" spans="8:37" x14ac:dyDescent="0.25">
      <c r="H11212" s="8"/>
      <c r="I11212" s="8"/>
      <c r="N11212" s="23"/>
      <c r="O11212" s="24"/>
      <c r="P11212" s="19"/>
      <c r="Q11212" s="19"/>
      <c r="R11212" s="19"/>
      <c r="U11212" s="27"/>
      <c r="Y11212" s="9" t="s">
        <v>666</v>
      </c>
      <c r="Z11212" s="9" t="s">
        <v>462</v>
      </c>
      <c r="AA11212" s="9" t="s">
        <v>198</v>
      </c>
      <c r="AB11212" s="9">
        <v>5855381</v>
      </c>
      <c r="AC11212" s="9" t="s">
        <v>11986</v>
      </c>
      <c r="AD11212" s="9" t="s">
        <v>231</v>
      </c>
      <c r="AE11212" s="5">
        <f t="shared" si="372"/>
        <v>0</v>
      </c>
      <c r="AF11212" s="5" t="str">
        <f t="shared" si="373"/>
        <v>katB</v>
      </c>
      <c r="AG11212" s="153"/>
      <c r="AH11212" s="153"/>
      <c r="AI11212" t="s">
        <v>201</v>
      </c>
      <c r="AJ11212" t="s">
        <v>17878</v>
      </c>
      <c r="AK11212" s="9" t="str">
        <f>VLOOKUP(Y11212,zdroj!D:AJ,33,0)</f>
        <v>katB</v>
      </c>
    </row>
    <row r="11213" spans="8:37" x14ac:dyDescent="0.25">
      <c r="H11213" s="8"/>
      <c r="I11213" s="8"/>
      <c r="N11213" s="23"/>
      <c r="O11213" s="24"/>
      <c r="P11213" s="19"/>
      <c r="Q11213" s="19"/>
      <c r="R11213" s="19"/>
      <c r="U11213" s="27"/>
      <c r="Y11213" s="9" t="s">
        <v>666</v>
      </c>
      <c r="Z11213" s="9" t="s">
        <v>462</v>
      </c>
      <c r="AA11213" s="9" t="s">
        <v>198</v>
      </c>
      <c r="AB11213" s="9">
        <v>79493432</v>
      </c>
      <c r="AC11213" s="9" t="s">
        <v>11987</v>
      </c>
      <c r="AD11213" s="9" t="s">
        <v>231</v>
      </c>
      <c r="AE11213" s="5">
        <f t="shared" si="372"/>
        <v>0</v>
      </c>
      <c r="AF11213" s="5" t="str">
        <f t="shared" si="373"/>
        <v>katB</v>
      </c>
      <c r="AG11213" s="153"/>
      <c r="AH11213" s="153"/>
      <c r="AI11213" t="s">
        <v>17880</v>
      </c>
      <c r="AJ11213" t="s">
        <v>17878</v>
      </c>
      <c r="AK11213" s="9" t="str">
        <f>VLOOKUP(Y11213,zdroj!D:AJ,33,0)</f>
        <v>katB</v>
      </c>
    </row>
    <row r="11214" spans="8:37" x14ac:dyDescent="0.25">
      <c r="H11214" s="8"/>
      <c r="I11214" s="8"/>
      <c r="N11214" s="23"/>
      <c r="O11214" s="24"/>
      <c r="P11214" s="19"/>
      <c r="Q11214" s="19"/>
      <c r="R11214" s="19"/>
      <c r="U11214" s="27"/>
      <c r="Y11214" s="9" t="s">
        <v>666</v>
      </c>
      <c r="Z11214" s="9" t="s">
        <v>462</v>
      </c>
      <c r="AA11214" s="9" t="s">
        <v>198</v>
      </c>
      <c r="AB11214" s="9">
        <v>81043945</v>
      </c>
      <c r="AC11214" s="9" t="s">
        <v>11988</v>
      </c>
      <c r="AD11214" s="9" t="s">
        <v>231</v>
      </c>
      <c r="AE11214" s="5">
        <f t="shared" si="372"/>
        <v>0</v>
      </c>
      <c r="AF11214" s="5" t="str">
        <f t="shared" si="373"/>
        <v>katB</v>
      </c>
      <c r="AG11214" s="153"/>
      <c r="AH11214" s="153"/>
      <c r="AI11214" t="s">
        <v>17880</v>
      </c>
      <c r="AJ11214" t="s">
        <v>17878</v>
      </c>
      <c r="AK11214" s="9" t="str">
        <f>VLOOKUP(Y11214,zdroj!D:AJ,33,0)</f>
        <v>katB</v>
      </c>
    </row>
    <row r="11215" spans="8:37" x14ac:dyDescent="0.25">
      <c r="H11215" s="8"/>
      <c r="I11215" s="8"/>
      <c r="N11215" s="23"/>
      <c r="O11215" s="24"/>
      <c r="P11215" s="19"/>
      <c r="Q11215" s="19"/>
      <c r="R11215" s="19"/>
      <c r="U11215" s="27"/>
      <c r="Y11215" s="9" t="s">
        <v>666</v>
      </c>
      <c r="Z11215" s="9" t="s">
        <v>462</v>
      </c>
      <c r="AA11215" s="9" t="s">
        <v>198</v>
      </c>
      <c r="AB11215" s="9">
        <v>5855403</v>
      </c>
      <c r="AC11215" s="9" t="s">
        <v>11989</v>
      </c>
      <c r="AD11215" s="9" t="s">
        <v>231</v>
      </c>
      <c r="AE11215" s="5">
        <f t="shared" si="372"/>
        <v>0</v>
      </c>
      <c r="AF11215" s="5" t="str">
        <f t="shared" si="373"/>
        <v>katB</v>
      </c>
      <c r="AG11215" s="153"/>
      <c r="AH11215" s="153"/>
      <c r="AI11215" t="s">
        <v>201</v>
      </c>
      <c r="AJ11215" t="s">
        <v>17878</v>
      </c>
      <c r="AK11215" s="9" t="str">
        <f>VLOOKUP(Y11215,zdroj!D:AJ,33,0)</f>
        <v>katB</v>
      </c>
    </row>
    <row r="11216" spans="8:37" x14ac:dyDescent="0.25">
      <c r="H11216" s="8"/>
      <c r="I11216" s="8"/>
      <c r="N11216" s="23"/>
      <c r="O11216" s="24"/>
      <c r="P11216" s="19"/>
      <c r="Q11216" s="19"/>
      <c r="R11216" s="19"/>
      <c r="U11216" s="27"/>
      <c r="Y11216" s="9" t="s">
        <v>666</v>
      </c>
      <c r="Z11216" s="9" t="s">
        <v>462</v>
      </c>
      <c r="AA11216" s="9" t="s">
        <v>198</v>
      </c>
      <c r="AB11216" s="9">
        <v>83183990</v>
      </c>
      <c r="AC11216" s="9" t="s">
        <v>11990</v>
      </c>
      <c r="AD11216" s="9" t="s">
        <v>231</v>
      </c>
      <c r="AE11216" s="5">
        <f t="shared" si="372"/>
        <v>0</v>
      </c>
      <c r="AF11216" s="5" t="str">
        <f t="shared" si="373"/>
        <v>katB</v>
      </c>
      <c r="AG11216" s="153"/>
      <c r="AH11216" s="153"/>
      <c r="AI11216" t="s">
        <v>201</v>
      </c>
      <c r="AJ11216" t="s">
        <v>17878</v>
      </c>
      <c r="AK11216" s="9" t="str">
        <f>VLOOKUP(Y11216,zdroj!D:AJ,33,0)</f>
        <v>katB</v>
      </c>
    </row>
    <row r="11217" spans="8:37" x14ac:dyDescent="0.25">
      <c r="H11217" s="8"/>
      <c r="I11217" s="8"/>
      <c r="N11217" s="23"/>
      <c r="O11217" s="24"/>
      <c r="P11217" s="19"/>
      <c r="Q11217" s="19"/>
      <c r="R11217" s="19"/>
      <c r="U11217" s="27"/>
      <c r="Y11217" s="9" t="s">
        <v>666</v>
      </c>
      <c r="Z11217" s="9" t="s">
        <v>462</v>
      </c>
      <c r="AA11217" s="9" t="s">
        <v>198</v>
      </c>
      <c r="AB11217" s="9">
        <v>83288791</v>
      </c>
      <c r="AC11217" s="9" t="s">
        <v>11991</v>
      </c>
      <c r="AD11217" s="9" t="s">
        <v>231</v>
      </c>
      <c r="AE11217" s="5">
        <f t="shared" si="372"/>
        <v>0</v>
      </c>
      <c r="AF11217" s="5" t="str">
        <f t="shared" si="373"/>
        <v>katB</v>
      </c>
      <c r="AG11217" s="153"/>
      <c r="AH11217" s="153"/>
      <c r="AI11217" t="s">
        <v>229</v>
      </c>
      <c r="AJ11217" t="s">
        <v>17878</v>
      </c>
      <c r="AK11217" s="9" t="str">
        <f>VLOOKUP(Y11217,zdroj!D:AJ,33,0)</f>
        <v>katB</v>
      </c>
    </row>
    <row r="11218" spans="8:37" x14ac:dyDescent="0.25">
      <c r="H11218" s="8"/>
      <c r="I11218" s="8"/>
      <c r="N11218" s="23"/>
      <c r="O11218" s="24"/>
      <c r="P11218" s="19"/>
      <c r="Q11218" s="19"/>
      <c r="R11218" s="19"/>
      <c r="U11218" s="27"/>
      <c r="Y11218" s="9" t="s">
        <v>666</v>
      </c>
      <c r="Z11218" s="9" t="s">
        <v>462</v>
      </c>
      <c r="AA11218" s="9" t="s">
        <v>198</v>
      </c>
      <c r="AB11218" s="9">
        <v>84276592</v>
      </c>
      <c r="AC11218" s="9" t="s">
        <v>11992</v>
      </c>
      <c r="AD11218" s="9" t="s">
        <v>231</v>
      </c>
      <c r="AE11218" s="5">
        <f t="shared" si="372"/>
        <v>0</v>
      </c>
      <c r="AF11218" s="5" t="str">
        <f t="shared" si="373"/>
        <v>katB</v>
      </c>
      <c r="AG11218" s="153"/>
      <c r="AH11218" s="153"/>
      <c r="AI11218" t="s">
        <v>229</v>
      </c>
      <c r="AJ11218" t="s">
        <v>17878</v>
      </c>
      <c r="AK11218" s="9" t="str">
        <f>VLOOKUP(Y11218,zdroj!D:AJ,33,0)</f>
        <v>katB</v>
      </c>
    </row>
    <row r="11219" spans="8:37" x14ac:dyDescent="0.25">
      <c r="H11219" s="8"/>
      <c r="I11219" s="8"/>
      <c r="N11219" s="23"/>
      <c r="O11219" s="24"/>
      <c r="P11219" s="19"/>
      <c r="Q11219" s="19"/>
      <c r="R11219" s="19"/>
      <c r="U11219" s="27"/>
      <c r="Y11219" s="9" t="s">
        <v>666</v>
      </c>
      <c r="Z11219" s="9" t="s">
        <v>462</v>
      </c>
      <c r="AA11219" s="9" t="s">
        <v>198</v>
      </c>
      <c r="AB11219" s="9">
        <v>5855489</v>
      </c>
      <c r="AC11219" s="9" t="s">
        <v>11993</v>
      </c>
      <c r="AD11219" s="9" t="s">
        <v>231</v>
      </c>
      <c r="AE11219" s="5">
        <f t="shared" si="372"/>
        <v>0</v>
      </c>
      <c r="AF11219" s="5" t="str">
        <f t="shared" si="373"/>
        <v>katB</v>
      </c>
      <c r="AG11219" s="153"/>
      <c r="AH11219" s="153"/>
      <c r="AI11219" t="s">
        <v>201</v>
      </c>
      <c r="AJ11219" t="s">
        <v>17878</v>
      </c>
      <c r="AK11219" s="9" t="str">
        <f>VLOOKUP(Y11219,zdroj!D:AJ,33,0)</f>
        <v>katB</v>
      </c>
    </row>
    <row r="11220" spans="8:37" x14ac:dyDescent="0.25">
      <c r="H11220" s="8"/>
      <c r="I11220" s="8"/>
      <c r="N11220" s="23"/>
      <c r="O11220" s="24"/>
      <c r="P11220" s="19"/>
      <c r="Q11220" s="19"/>
      <c r="R11220" s="19"/>
      <c r="U11220" s="27"/>
      <c r="Y11220" s="9" t="s">
        <v>666</v>
      </c>
      <c r="Z11220" s="9" t="s">
        <v>462</v>
      </c>
      <c r="AA11220" s="9" t="s">
        <v>198</v>
      </c>
      <c r="AB11220" s="9">
        <v>79954731</v>
      </c>
      <c r="AC11220" s="9" t="s">
        <v>11994</v>
      </c>
      <c r="AD11220" s="9" t="s">
        <v>231</v>
      </c>
      <c r="AE11220" s="5">
        <f t="shared" si="372"/>
        <v>0</v>
      </c>
      <c r="AF11220" s="5" t="str">
        <f t="shared" si="373"/>
        <v>katB</v>
      </c>
      <c r="AG11220" s="153"/>
      <c r="AH11220" s="153"/>
      <c r="AI11220" t="s">
        <v>195</v>
      </c>
      <c r="AJ11220" t="s">
        <v>340</v>
      </c>
      <c r="AK11220" s="9" t="str">
        <f>VLOOKUP(Y11220,zdroj!D:AJ,33,0)</f>
        <v>katB</v>
      </c>
    </row>
    <row r="11221" spans="8:37" x14ac:dyDescent="0.25">
      <c r="H11221" s="8"/>
      <c r="I11221" s="8"/>
      <c r="N11221" s="23"/>
      <c r="O11221" s="24"/>
      <c r="P11221" s="19"/>
      <c r="Q11221" s="19"/>
      <c r="R11221" s="19"/>
      <c r="U11221" s="27"/>
      <c r="Y11221" s="9" t="s">
        <v>666</v>
      </c>
      <c r="Z11221" s="9" t="s">
        <v>462</v>
      </c>
      <c r="AA11221" s="9" t="s">
        <v>198</v>
      </c>
      <c r="AB11221" s="9">
        <v>5857775</v>
      </c>
      <c r="AC11221" s="9" t="s">
        <v>11995</v>
      </c>
      <c r="AD11221" s="9" t="s">
        <v>231</v>
      </c>
      <c r="AE11221" s="5">
        <f t="shared" si="372"/>
        <v>0</v>
      </c>
      <c r="AF11221" s="5" t="str">
        <f t="shared" si="373"/>
        <v>katB</v>
      </c>
      <c r="AG11221" s="153"/>
      <c r="AH11221" s="153"/>
      <c r="AI11221" t="s">
        <v>201</v>
      </c>
      <c r="AJ11221" t="s">
        <v>17878</v>
      </c>
      <c r="AK11221" s="9" t="str">
        <f>VLOOKUP(Y11221,zdroj!D:AJ,33,0)</f>
        <v>katB</v>
      </c>
    </row>
    <row r="11222" spans="8:37" x14ac:dyDescent="0.25">
      <c r="H11222" s="8"/>
      <c r="I11222" s="8"/>
      <c r="N11222" s="23"/>
      <c r="O11222" s="24"/>
      <c r="P11222" s="19"/>
      <c r="Q11222" s="19"/>
      <c r="R11222" s="19"/>
      <c r="U11222" s="27"/>
      <c r="Y11222" s="9" t="s">
        <v>666</v>
      </c>
      <c r="Z11222" s="9" t="s">
        <v>462</v>
      </c>
      <c r="AA11222" s="9" t="s">
        <v>198</v>
      </c>
      <c r="AB11222" s="9">
        <v>5857783</v>
      </c>
      <c r="AC11222" s="9" t="s">
        <v>11996</v>
      </c>
      <c r="AD11222" s="9" t="s">
        <v>231</v>
      </c>
      <c r="AE11222" s="5">
        <f t="shared" si="372"/>
        <v>0</v>
      </c>
      <c r="AF11222" s="5" t="str">
        <f t="shared" si="373"/>
        <v>katB</v>
      </c>
      <c r="AG11222" s="153"/>
      <c r="AH11222" s="153"/>
      <c r="AI11222" t="s">
        <v>201</v>
      </c>
      <c r="AJ11222" t="s">
        <v>17878</v>
      </c>
      <c r="AK11222" s="9" t="str">
        <f>VLOOKUP(Y11222,zdroj!D:AJ,33,0)</f>
        <v>katB</v>
      </c>
    </row>
    <row r="11223" spans="8:37" x14ac:dyDescent="0.25">
      <c r="H11223" s="8"/>
      <c r="I11223" s="8"/>
      <c r="N11223" s="23"/>
      <c r="O11223" s="24"/>
      <c r="P11223" s="19"/>
      <c r="Q11223" s="19"/>
      <c r="R11223" s="19"/>
      <c r="U11223" s="27"/>
      <c r="Y11223" s="9" t="s">
        <v>666</v>
      </c>
      <c r="Z11223" s="9" t="s">
        <v>462</v>
      </c>
      <c r="AA11223" s="9" t="s">
        <v>198</v>
      </c>
      <c r="AB11223" s="9">
        <v>5857830</v>
      </c>
      <c r="AC11223" s="9" t="s">
        <v>11997</v>
      </c>
      <c r="AD11223" s="9" t="s">
        <v>231</v>
      </c>
      <c r="AE11223" s="5">
        <f t="shared" si="372"/>
        <v>0</v>
      </c>
      <c r="AF11223" s="5" t="str">
        <f t="shared" si="373"/>
        <v>katB</v>
      </c>
      <c r="AG11223" s="153"/>
      <c r="AH11223" s="153"/>
      <c r="AI11223" t="s">
        <v>201</v>
      </c>
      <c r="AJ11223" t="s">
        <v>17878</v>
      </c>
      <c r="AK11223" s="9" t="str">
        <f>VLOOKUP(Y11223,zdroj!D:AJ,33,0)</f>
        <v>katB</v>
      </c>
    </row>
    <row r="11224" spans="8:37" x14ac:dyDescent="0.25">
      <c r="H11224" s="8"/>
      <c r="I11224" s="8"/>
      <c r="N11224" s="23"/>
      <c r="O11224" s="24"/>
      <c r="P11224" s="19"/>
      <c r="Q11224" s="19"/>
      <c r="R11224" s="19"/>
      <c r="U11224" s="27"/>
      <c r="Y11224" s="9" t="s">
        <v>666</v>
      </c>
      <c r="Z11224" s="9" t="s">
        <v>462</v>
      </c>
      <c r="AA11224" s="9" t="s">
        <v>198</v>
      </c>
      <c r="AB11224" s="9">
        <v>5857848</v>
      </c>
      <c r="AC11224" s="9" t="s">
        <v>11998</v>
      </c>
      <c r="AD11224" s="9" t="s">
        <v>800</v>
      </c>
      <c r="AE11224" s="5">
        <f t="shared" si="372"/>
        <v>0</v>
      </c>
      <c r="AF11224" s="5" t="str">
        <f t="shared" si="373"/>
        <v>Pokryto</v>
      </c>
      <c r="AG11224" s="153"/>
      <c r="AH11224" s="153"/>
      <c r="AI11224" t="s">
        <v>201</v>
      </c>
      <c r="AJ11224" t="s">
        <v>800</v>
      </c>
      <c r="AK11224" s="9" t="str">
        <f>VLOOKUP(Y11224,zdroj!D:AJ,33,0)</f>
        <v>katB</v>
      </c>
    </row>
    <row r="11225" spans="8:37" x14ac:dyDescent="0.25">
      <c r="H11225" s="8"/>
      <c r="I11225" s="8"/>
      <c r="N11225" s="23"/>
      <c r="O11225" s="24"/>
      <c r="P11225" s="19"/>
      <c r="Q11225" s="19"/>
      <c r="R11225" s="19"/>
      <c r="U11225" s="27"/>
      <c r="Y11225" s="9" t="s">
        <v>666</v>
      </c>
      <c r="Z11225" s="9" t="s">
        <v>462</v>
      </c>
      <c r="AA11225" s="9" t="s">
        <v>198</v>
      </c>
      <c r="AB11225" s="9">
        <v>5859051</v>
      </c>
      <c r="AC11225" s="9" t="s">
        <v>11999</v>
      </c>
      <c r="AD11225" s="9" t="s">
        <v>231</v>
      </c>
      <c r="AE11225" s="5">
        <f t="shared" si="372"/>
        <v>0</v>
      </c>
      <c r="AF11225" s="5" t="str">
        <f t="shared" si="373"/>
        <v>katB</v>
      </c>
      <c r="AG11225" s="153"/>
      <c r="AH11225" s="153"/>
      <c r="AI11225" t="s">
        <v>201</v>
      </c>
      <c r="AJ11225" t="s">
        <v>17878</v>
      </c>
      <c r="AK11225" s="9" t="str">
        <f>VLOOKUP(Y11225,zdroj!D:AJ,33,0)</f>
        <v>katB</v>
      </c>
    </row>
    <row r="11226" spans="8:37" x14ac:dyDescent="0.25">
      <c r="H11226" s="8"/>
      <c r="I11226" s="8"/>
      <c r="N11226" s="23"/>
      <c r="O11226" s="24"/>
      <c r="P11226" s="19"/>
      <c r="Q11226" s="19"/>
      <c r="R11226" s="19"/>
      <c r="U11226" s="27"/>
      <c r="Y11226" s="9" t="s">
        <v>666</v>
      </c>
      <c r="Z11226" s="9" t="s">
        <v>462</v>
      </c>
      <c r="AA11226" s="9" t="s">
        <v>198</v>
      </c>
      <c r="AB11226" s="9">
        <v>5860466</v>
      </c>
      <c r="AC11226" s="9" t="s">
        <v>12000</v>
      </c>
      <c r="AD11226" s="9" t="s">
        <v>231</v>
      </c>
      <c r="AE11226" s="5">
        <f t="shared" si="372"/>
        <v>0</v>
      </c>
      <c r="AF11226" s="5" t="str">
        <f t="shared" si="373"/>
        <v>katB</v>
      </c>
      <c r="AG11226" s="153"/>
      <c r="AH11226" s="153"/>
      <c r="AI11226" t="s">
        <v>201</v>
      </c>
      <c r="AJ11226" t="s">
        <v>17878</v>
      </c>
      <c r="AK11226" s="9" t="str">
        <f>VLOOKUP(Y11226,zdroj!D:AJ,33,0)</f>
        <v>katB</v>
      </c>
    </row>
    <row r="11227" spans="8:37" x14ac:dyDescent="0.25">
      <c r="H11227" s="8"/>
      <c r="I11227" s="8"/>
      <c r="N11227" s="23"/>
      <c r="O11227" s="24"/>
      <c r="P11227" s="19"/>
      <c r="Q11227" s="19"/>
      <c r="R11227" s="19"/>
      <c r="U11227" s="27"/>
      <c r="Y11227" s="9" t="s">
        <v>666</v>
      </c>
      <c r="Z11227" s="9" t="s">
        <v>462</v>
      </c>
      <c r="AA11227" s="9" t="s">
        <v>198</v>
      </c>
      <c r="AB11227" s="9">
        <v>5860521</v>
      </c>
      <c r="AC11227" s="9" t="s">
        <v>12001</v>
      </c>
      <c r="AD11227" s="9" t="s">
        <v>231</v>
      </c>
      <c r="AE11227" s="5">
        <f t="shared" si="372"/>
        <v>0</v>
      </c>
      <c r="AF11227" s="5" t="str">
        <f t="shared" si="373"/>
        <v>katB</v>
      </c>
      <c r="AG11227" s="153"/>
      <c r="AH11227" s="153"/>
      <c r="AI11227" t="s">
        <v>17880</v>
      </c>
      <c r="AJ11227" t="s">
        <v>17878</v>
      </c>
      <c r="AK11227" s="9" t="str">
        <f>VLOOKUP(Y11227,zdroj!D:AJ,33,0)</f>
        <v>katB</v>
      </c>
    </row>
    <row r="11228" spans="8:37" x14ac:dyDescent="0.25">
      <c r="H11228" s="8"/>
      <c r="I11228" s="8"/>
      <c r="N11228" s="23"/>
      <c r="O11228" s="24"/>
      <c r="P11228" s="19"/>
      <c r="Q11228" s="19"/>
      <c r="R11228" s="19"/>
      <c r="U11228" s="27"/>
      <c r="Y11228" s="9" t="s">
        <v>666</v>
      </c>
      <c r="Z11228" s="9" t="s">
        <v>462</v>
      </c>
      <c r="AA11228" s="9" t="s">
        <v>198</v>
      </c>
      <c r="AB11228" s="9">
        <v>5860580</v>
      </c>
      <c r="AC11228" s="9" t="s">
        <v>12002</v>
      </c>
      <c r="AD11228" s="9" t="s">
        <v>231</v>
      </c>
      <c r="AE11228" s="5">
        <f t="shared" si="372"/>
        <v>0</v>
      </c>
      <c r="AF11228" s="5" t="str">
        <f t="shared" si="373"/>
        <v>katB</v>
      </c>
      <c r="AG11228" s="153"/>
      <c r="AH11228" s="153"/>
      <c r="AI11228" t="s">
        <v>201</v>
      </c>
      <c r="AJ11228" t="s">
        <v>17878</v>
      </c>
      <c r="AK11228" s="9" t="str">
        <f>VLOOKUP(Y11228,zdroj!D:AJ,33,0)</f>
        <v>katB</v>
      </c>
    </row>
    <row r="11229" spans="8:37" x14ac:dyDescent="0.25">
      <c r="H11229" s="8"/>
      <c r="I11229" s="8"/>
      <c r="N11229" s="23"/>
      <c r="O11229" s="24"/>
      <c r="P11229" s="19"/>
      <c r="Q11229" s="19"/>
      <c r="R11229" s="19"/>
      <c r="U11229" s="27"/>
      <c r="Y11229" s="9" t="s">
        <v>666</v>
      </c>
      <c r="Z11229" s="9" t="s">
        <v>462</v>
      </c>
      <c r="AA11229" s="9" t="s">
        <v>198</v>
      </c>
      <c r="AB11229" s="9">
        <v>5860598</v>
      </c>
      <c r="AC11229" s="9" t="s">
        <v>12003</v>
      </c>
      <c r="AD11229" s="9" t="s">
        <v>231</v>
      </c>
      <c r="AE11229" s="5">
        <f t="shared" si="372"/>
        <v>0</v>
      </c>
      <c r="AF11229" s="5" t="str">
        <f t="shared" si="373"/>
        <v>katB</v>
      </c>
      <c r="AG11229" s="153"/>
      <c r="AH11229" s="153"/>
      <c r="AI11229" t="s">
        <v>201</v>
      </c>
      <c r="AJ11229" t="s">
        <v>17878</v>
      </c>
      <c r="AK11229" s="9" t="str">
        <f>VLOOKUP(Y11229,zdroj!D:AJ,33,0)</f>
        <v>katB</v>
      </c>
    </row>
    <row r="11230" spans="8:37" x14ac:dyDescent="0.25">
      <c r="H11230" s="8"/>
      <c r="I11230" s="8"/>
      <c r="N11230" s="23"/>
      <c r="O11230" s="24"/>
      <c r="P11230" s="19"/>
      <c r="Q11230" s="19"/>
      <c r="R11230" s="19"/>
      <c r="U11230" s="27"/>
      <c r="Y11230" s="9" t="s">
        <v>666</v>
      </c>
      <c r="Z11230" s="9" t="s">
        <v>462</v>
      </c>
      <c r="AA11230" s="9" t="s">
        <v>198</v>
      </c>
      <c r="AB11230" s="9">
        <v>5860717</v>
      </c>
      <c r="AC11230" s="9" t="s">
        <v>12004</v>
      </c>
      <c r="AD11230" s="9" t="s">
        <v>231</v>
      </c>
      <c r="AE11230" s="5">
        <f t="shared" si="372"/>
        <v>0</v>
      </c>
      <c r="AF11230" s="5" t="str">
        <f t="shared" si="373"/>
        <v>katB</v>
      </c>
      <c r="AG11230" s="153"/>
      <c r="AH11230" s="153"/>
      <c r="AI11230" t="s">
        <v>201</v>
      </c>
      <c r="AJ11230" t="s">
        <v>17878</v>
      </c>
      <c r="AK11230" s="9" t="str">
        <f>VLOOKUP(Y11230,zdroj!D:AJ,33,0)</f>
        <v>katB</v>
      </c>
    </row>
    <row r="11231" spans="8:37" x14ac:dyDescent="0.25">
      <c r="H11231" s="8"/>
      <c r="I11231" s="8"/>
      <c r="N11231" s="23"/>
      <c r="O11231" s="24"/>
      <c r="P11231" s="19"/>
      <c r="Q11231" s="19"/>
      <c r="R11231" s="19"/>
      <c r="U11231" s="27"/>
      <c r="Y11231" s="9" t="s">
        <v>666</v>
      </c>
      <c r="Z11231" s="9" t="s">
        <v>462</v>
      </c>
      <c r="AA11231" s="9" t="s">
        <v>198</v>
      </c>
      <c r="AB11231" s="9">
        <v>5860814</v>
      </c>
      <c r="AC11231" s="9" t="s">
        <v>12005</v>
      </c>
      <c r="AD11231" s="9" t="s">
        <v>231</v>
      </c>
      <c r="AE11231" s="5">
        <f t="shared" si="372"/>
        <v>0</v>
      </c>
      <c r="AF11231" s="5" t="str">
        <f t="shared" si="373"/>
        <v>katB</v>
      </c>
      <c r="AG11231" s="153"/>
      <c r="AH11231" s="153"/>
      <c r="AI11231" t="s">
        <v>201</v>
      </c>
      <c r="AJ11231" t="s">
        <v>17878</v>
      </c>
      <c r="AK11231" s="9" t="str">
        <f>VLOOKUP(Y11231,zdroj!D:AJ,33,0)</f>
        <v>katB</v>
      </c>
    </row>
    <row r="11232" spans="8:37" x14ac:dyDescent="0.25">
      <c r="H11232" s="8"/>
      <c r="I11232" s="8"/>
      <c r="N11232" s="23"/>
      <c r="O11232" s="24"/>
      <c r="P11232" s="19"/>
      <c r="Q11232" s="19"/>
      <c r="R11232" s="19"/>
      <c r="U11232" s="27"/>
      <c r="Y11232" s="9" t="s">
        <v>666</v>
      </c>
      <c r="Z11232" s="9" t="s">
        <v>462</v>
      </c>
      <c r="AA11232" s="9" t="s">
        <v>198</v>
      </c>
      <c r="AB11232" s="9">
        <v>5860822</v>
      </c>
      <c r="AC11232" s="9" t="s">
        <v>12006</v>
      </c>
      <c r="AD11232" s="9" t="s">
        <v>800</v>
      </c>
      <c r="AE11232" s="5">
        <f t="shared" si="372"/>
        <v>0</v>
      </c>
      <c r="AF11232" s="5" t="str">
        <f t="shared" si="373"/>
        <v>Pokryto</v>
      </c>
      <c r="AG11232" s="153"/>
      <c r="AH11232" s="153"/>
      <c r="AI11232" t="s">
        <v>201</v>
      </c>
      <c r="AJ11232" t="s">
        <v>800</v>
      </c>
      <c r="AK11232" s="9" t="str">
        <f>VLOOKUP(Y11232,zdroj!D:AJ,33,0)</f>
        <v>katB</v>
      </c>
    </row>
    <row r="11233" spans="8:37" x14ac:dyDescent="0.25">
      <c r="H11233" s="8"/>
      <c r="I11233" s="8"/>
      <c r="N11233" s="23"/>
      <c r="O11233" s="24"/>
      <c r="P11233" s="19"/>
      <c r="Q11233" s="19"/>
      <c r="R11233" s="19"/>
      <c r="U11233" s="27"/>
      <c r="Y11233" s="9" t="s">
        <v>666</v>
      </c>
      <c r="Z11233" s="9" t="s">
        <v>462</v>
      </c>
      <c r="AA11233" s="9" t="s">
        <v>198</v>
      </c>
      <c r="AB11233" s="9">
        <v>5861365</v>
      </c>
      <c r="AC11233" s="9" t="s">
        <v>12007</v>
      </c>
      <c r="AD11233" s="9" t="s">
        <v>231</v>
      </c>
      <c r="AE11233" s="5">
        <f t="shared" si="372"/>
        <v>0</v>
      </c>
      <c r="AF11233" s="5" t="str">
        <f t="shared" si="373"/>
        <v>katB</v>
      </c>
      <c r="AG11233" s="153"/>
      <c r="AH11233" s="153"/>
      <c r="AI11233" t="s">
        <v>201</v>
      </c>
      <c r="AJ11233" t="s">
        <v>17878</v>
      </c>
      <c r="AK11233" s="9" t="str">
        <f>VLOOKUP(Y11233,zdroj!D:AJ,33,0)</f>
        <v>katB</v>
      </c>
    </row>
    <row r="11234" spans="8:37" x14ac:dyDescent="0.25">
      <c r="H11234" s="8"/>
      <c r="I11234" s="8"/>
      <c r="N11234" s="23"/>
      <c r="O11234" s="24"/>
      <c r="P11234" s="19"/>
      <c r="Q11234" s="19"/>
      <c r="R11234" s="19"/>
      <c r="U11234" s="27"/>
      <c r="Y11234" s="9" t="s">
        <v>666</v>
      </c>
      <c r="Z11234" s="9" t="s">
        <v>462</v>
      </c>
      <c r="AA11234" s="9" t="s">
        <v>198</v>
      </c>
      <c r="AB11234" s="9">
        <v>5861390</v>
      </c>
      <c r="AC11234" s="9" t="s">
        <v>12008</v>
      </c>
      <c r="AD11234" s="9" t="s">
        <v>231</v>
      </c>
      <c r="AE11234" s="5">
        <f t="shared" si="372"/>
        <v>0</v>
      </c>
      <c r="AF11234" s="5" t="str">
        <f t="shared" si="373"/>
        <v>katB</v>
      </c>
      <c r="AG11234" s="153"/>
      <c r="AH11234" s="153"/>
      <c r="AI11234" t="s">
        <v>201</v>
      </c>
      <c r="AJ11234" t="s">
        <v>17878</v>
      </c>
      <c r="AK11234" s="9" t="str">
        <f>VLOOKUP(Y11234,zdroj!D:AJ,33,0)</f>
        <v>katB</v>
      </c>
    </row>
    <row r="11235" spans="8:37" x14ac:dyDescent="0.25">
      <c r="H11235" s="8"/>
      <c r="I11235" s="8"/>
      <c r="N11235" s="23"/>
      <c r="O11235" s="24"/>
      <c r="P11235" s="19"/>
      <c r="Q11235" s="19"/>
      <c r="R11235" s="19"/>
      <c r="U11235" s="27"/>
      <c r="Y11235" s="9" t="s">
        <v>666</v>
      </c>
      <c r="Z11235" s="9" t="s">
        <v>462</v>
      </c>
      <c r="AA11235" s="9" t="s">
        <v>198</v>
      </c>
      <c r="AB11235" s="9">
        <v>27114643</v>
      </c>
      <c r="AC11235" s="9" t="s">
        <v>12009</v>
      </c>
      <c r="AD11235" s="9" t="s">
        <v>231</v>
      </c>
      <c r="AE11235" s="5">
        <f t="shared" si="372"/>
        <v>0</v>
      </c>
      <c r="AF11235" s="5" t="str">
        <f t="shared" si="373"/>
        <v>katB</v>
      </c>
      <c r="AG11235" s="153"/>
      <c r="AH11235" s="153"/>
      <c r="AI11235" t="s">
        <v>201</v>
      </c>
      <c r="AJ11235" t="s">
        <v>17878</v>
      </c>
      <c r="AK11235" s="9" t="str">
        <f>VLOOKUP(Y11235,zdroj!D:AJ,33,0)</f>
        <v>katB</v>
      </c>
    </row>
    <row r="11236" spans="8:37" x14ac:dyDescent="0.25">
      <c r="H11236" s="8"/>
      <c r="I11236" s="8"/>
      <c r="N11236" s="23"/>
      <c r="O11236" s="24"/>
      <c r="P11236" s="19"/>
      <c r="Q11236" s="19"/>
      <c r="R11236" s="19"/>
      <c r="U11236" s="27"/>
      <c r="Y11236" s="9" t="s">
        <v>666</v>
      </c>
      <c r="Z11236" s="9" t="s">
        <v>462</v>
      </c>
      <c r="AA11236" s="9" t="s">
        <v>198</v>
      </c>
      <c r="AB11236" s="9">
        <v>81612249</v>
      </c>
      <c r="AC11236" s="9" t="s">
        <v>12010</v>
      </c>
      <c r="AD11236" s="9" t="s">
        <v>231</v>
      </c>
      <c r="AE11236" s="5">
        <f t="shared" si="372"/>
        <v>0</v>
      </c>
      <c r="AF11236" s="5" t="str">
        <f t="shared" si="373"/>
        <v>katB</v>
      </c>
      <c r="AG11236" s="153"/>
      <c r="AH11236" s="153"/>
      <c r="AI11236" t="s">
        <v>201</v>
      </c>
      <c r="AJ11236" t="s">
        <v>17878</v>
      </c>
      <c r="AK11236" s="9" t="str">
        <f>VLOOKUP(Y11236,zdroj!D:AJ,33,0)</f>
        <v>katB</v>
      </c>
    </row>
    <row r="11237" spans="8:37" x14ac:dyDescent="0.25">
      <c r="H11237" s="8"/>
      <c r="I11237" s="8"/>
      <c r="N11237" s="23"/>
      <c r="O11237" s="24"/>
      <c r="P11237" s="19"/>
      <c r="Q11237" s="19"/>
      <c r="R11237" s="19"/>
      <c r="U11237" s="27"/>
      <c r="Y11237" s="9" t="s">
        <v>666</v>
      </c>
      <c r="Z11237" s="9" t="s">
        <v>462</v>
      </c>
      <c r="AA11237" s="9" t="s">
        <v>198</v>
      </c>
      <c r="AB11237" s="9">
        <v>5857058</v>
      </c>
      <c r="AC11237" s="9" t="s">
        <v>12011</v>
      </c>
      <c r="AD11237" s="9" t="s">
        <v>800</v>
      </c>
      <c r="AE11237" s="5">
        <f t="shared" si="372"/>
        <v>0</v>
      </c>
      <c r="AF11237" s="5" t="str">
        <f t="shared" si="373"/>
        <v>Pokryto</v>
      </c>
      <c r="AG11237" s="153"/>
      <c r="AH11237" s="153"/>
      <c r="AI11237" t="s">
        <v>17881</v>
      </c>
      <c r="AJ11237" t="s">
        <v>800</v>
      </c>
      <c r="AK11237" s="9" t="str">
        <f>VLOOKUP(Y11237,zdroj!D:AJ,33,0)</f>
        <v>katB</v>
      </c>
    </row>
    <row r="11238" spans="8:37" x14ac:dyDescent="0.25">
      <c r="H11238" s="8"/>
      <c r="I11238" s="8"/>
      <c r="N11238" s="23"/>
      <c r="O11238" s="24"/>
      <c r="P11238" s="19"/>
      <c r="Q11238" s="19"/>
      <c r="R11238" s="19"/>
      <c r="U11238" s="27"/>
      <c r="Y11238" s="9" t="s">
        <v>666</v>
      </c>
      <c r="Z11238" s="9" t="s">
        <v>462</v>
      </c>
      <c r="AA11238" s="9" t="s">
        <v>198</v>
      </c>
      <c r="AB11238" s="9">
        <v>5857635</v>
      </c>
      <c r="AC11238" s="9" t="s">
        <v>12012</v>
      </c>
      <c r="AD11238" s="9" t="s">
        <v>800</v>
      </c>
      <c r="AE11238" s="5">
        <f t="shared" si="372"/>
        <v>0</v>
      </c>
      <c r="AF11238" s="5" t="str">
        <f t="shared" si="373"/>
        <v>Pokryto</v>
      </c>
      <c r="AG11238" s="153"/>
      <c r="AH11238" s="153"/>
      <c r="AI11238" t="s">
        <v>201</v>
      </c>
      <c r="AJ11238" t="s">
        <v>800</v>
      </c>
      <c r="AK11238" s="9" t="str">
        <f>VLOOKUP(Y11238,zdroj!D:AJ,33,0)</f>
        <v>katB</v>
      </c>
    </row>
    <row r="11239" spans="8:37" x14ac:dyDescent="0.25">
      <c r="H11239" s="8"/>
      <c r="I11239" s="8"/>
      <c r="N11239" s="23"/>
      <c r="O11239" s="24"/>
      <c r="P11239" s="19"/>
      <c r="Q11239" s="19"/>
      <c r="R11239" s="19"/>
      <c r="U11239" s="27"/>
      <c r="Y11239" s="9" t="s">
        <v>666</v>
      </c>
      <c r="Z11239" s="9" t="s">
        <v>462</v>
      </c>
      <c r="AA11239" s="9" t="s">
        <v>198</v>
      </c>
      <c r="AB11239" s="9">
        <v>5858097</v>
      </c>
      <c r="AC11239" s="9" t="s">
        <v>12013</v>
      </c>
      <c r="AD11239" s="9" t="s">
        <v>800</v>
      </c>
      <c r="AE11239" s="5">
        <f t="shared" si="372"/>
        <v>0</v>
      </c>
      <c r="AF11239" s="5" t="str">
        <f t="shared" si="373"/>
        <v>Pokryto</v>
      </c>
      <c r="AG11239" s="153"/>
      <c r="AH11239" s="153"/>
      <c r="AI11239" t="s">
        <v>201</v>
      </c>
      <c r="AJ11239" t="s">
        <v>800</v>
      </c>
      <c r="AK11239" s="9" t="str">
        <f>VLOOKUP(Y11239,zdroj!D:AJ,33,0)</f>
        <v>katB</v>
      </c>
    </row>
    <row r="11240" spans="8:37" x14ac:dyDescent="0.25">
      <c r="H11240" s="8"/>
      <c r="I11240" s="8"/>
      <c r="N11240" s="23"/>
      <c r="O11240" s="24"/>
      <c r="P11240" s="19"/>
      <c r="Q11240" s="19"/>
      <c r="R11240" s="19"/>
      <c r="U11240" s="27"/>
      <c r="Y11240" s="9" t="s">
        <v>666</v>
      </c>
      <c r="Z11240" s="9" t="s">
        <v>462</v>
      </c>
      <c r="AA11240" s="9" t="s">
        <v>198</v>
      </c>
      <c r="AB11240" s="9">
        <v>5859077</v>
      </c>
      <c r="AC11240" s="9" t="s">
        <v>12014</v>
      </c>
      <c r="AD11240" s="9" t="s">
        <v>231</v>
      </c>
      <c r="AE11240" s="5">
        <f t="shared" si="372"/>
        <v>0</v>
      </c>
      <c r="AF11240" s="5" t="str">
        <f t="shared" si="373"/>
        <v>katB</v>
      </c>
      <c r="AG11240" s="153"/>
      <c r="AH11240" s="153"/>
      <c r="AI11240" t="s">
        <v>201</v>
      </c>
      <c r="AJ11240" t="s">
        <v>17878</v>
      </c>
      <c r="AK11240" s="9" t="str">
        <f>VLOOKUP(Y11240,zdroj!D:AJ,33,0)</f>
        <v>katB</v>
      </c>
    </row>
    <row r="11241" spans="8:37" x14ac:dyDescent="0.25">
      <c r="H11241" s="8"/>
      <c r="I11241" s="8"/>
      <c r="N11241" s="23"/>
      <c r="O11241" s="24"/>
      <c r="P11241" s="19"/>
      <c r="Q11241" s="19"/>
      <c r="R11241" s="19"/>
      <c r="U11241" s="27"/>
      <c r="Y11241" s="9" t="s">
        <v>666</v>
      </c>
      <c r="Z11241" s="9" t="s">
        <v>462</v>
      </c>
      <c r="AA11241" s="9" t="s">
        <v>198</v>
      </c>
      <c r="AB11241" s="9">
        <v>5859115</v>
      </c>
      <c r="AC11241" s="9" t="s">
        <v>12015</v>
      </c>
      <c r="AD11241" s="9" t="s">
        <v>800</v>
      </c>
      <c r="AE11241" s="5">
        <f t="shared" si="372"/>
        <v>0</v>
      </c>
      <c r="AF11241" s="5" t="str">
        <f t="shared" si="373"/>
        <v>Pokryto</v>
      </c>
      <c r="AG11241" s="153"/>
      <c r="AH11241" s="153"/>
      <c r="AI11241" t="s">
        <v>201</v>
      </c>
      <c r="AJ11241" t="s">
        <v>800</v>
      </c>
      <c r="AK11241" s="9" t="str">
        <f>VLOOKUP(Y11241,zdroj!D:AJ,33,0)</f>
        <v>katB</v>
      </c>
    </row>
    <row r="11242" spans="8:37" x14ac:dyDescent="0.25">
      <c r="H11242" s="8"/>
      <c r="I11242" s="8"/>
      <c r="N11242" s="23"/>
      <c r="O11242" s="24"/>
      <c r="P11242" s="19"/>
      <c r="Q11242" s="19"/>
      <c r="R11242" s="19"/>
      <c r="U11242" s="27"/>
      <c r="Y11242" s="9" t="s">
        <v>666</v>
      </c>
      <c r="Z11242" s="9" t="s">
        <v>462</v>
      </c>
      <c r="AA11242" s="9" t="s">
        <v>198</v>
      </c>
      <c r="AB11242" s="9">
        <v>5859255</v>
      </c>
      <c r="AC11242" s="9" t="s">
        <v>12016</v>
      </c>
      <c r="AD11242" s="9" t="s">
        <v>231</v>
      </c>
      <c r="AE11242" s="5">
        <f t="shared" si="372"/>
        <v>0</v>
      </c>
      <c r="AF11242" s="5" t="str">
        <f t="shared" si="373"/>
        <v>katB</v>
      </c>
      <c r="AG11242" s="153"/>
      <c r="AH11242" s="153"/>
      <c r="AI11242" t="s">
        <v>201</v>
      </c>
      <c r="AJ11242" t="s">
        <v>17878</v>
      </c>
      <c r="AK11242" s="9" t="str">
        <f>VLOOKUP(Y11242,zdroj!D:AJ,33,0)</f>
        <v>katB</v>
      </c>
    </row>
    <row r="11243" spans="8:37" x14ac:dyDescent="0.25">
      <c r="H11243" s="8"/>
      <c r="I11243" s="8"/>
      <c r="N11243" s="23"/>
      <c r="O11243" s="24"/>
      <c r="P11243" s="19"/>
      <c r="Q11243" s="19"/>
      <c r="R11243" s="19"/>
      <c r="U11243" s="27"/>
      <c r="Y11243" s="9" t="s">
        <v>666</v>
      </c>
      <c r="Z11243" s="9" t="s">
        <v>462</v>
      </c>
      <c r="AA11243" s="9" t="s">
        <v>198</v>
      </c>
      <c r="AB11243" s="9">
        <v>5859263</v>
      </c>
      <c r="AC11243" s="9" t="s">
        <v>12017</v>
      </c>
      <c r="AD11243" s="9" t="s">
        <v>231</v>
      </c>
      <c r="AE11243" s="5">
        <f t="shared" si="372"/>
        <v>0</v>
      </c>
      <c r="AF11243" s="5" t="str">
        <f t="shared" si="373"/>
        <v>katB</v>
      </c>
      <c r="AG11243" s="153"/>
      <c r="AH11243" s="153"/>
      <c r="AI11243" t="s">
        <v>201</v>
      </c>
      <c r="AJ11243" t="s">
        <v>17878</v>
      </c>
      <c r="AK11243" s="9" t="str">
        <f>VLOOKUP(Y11243,zdroj!D:AJ,33,0)</f>
        <v>katB</v>
      </c>
    </row>
    <row r="11244" spans="8:37" x14ac:dyDescent="0.25">
      <c r="H11244" s="8"/>
      <c r="I11244" s="8"/>
      <c r="N11244" s="23"/>
      <c r="O11244" s="24"/>
      <c r="P11244" s="19"/>
      <c r="Q11244" s="19"/>
      <c r="R11244" s="19"/>
      <c r="U11244" s="27"/>
      <c r="Y11244" s="9" t="s">
        <v>666</v>
      </c>
      <c r="Z11244" s="9" t="s">
        <v>462</v>
      </c>
      <c r="AA11244" s="9" t="s">
        <v>198</v>
      </c>
      <c r="AB11244" s="9">
        <v>5859280</v>
      </c>
      <c r="AC11244" s="9" t="s">
        <v>12018</v>
      </c>
      <c r="AD11244" s="9" t="s">
        <v>231</v>
      </c>
      <c r="AE11244" s="5">
        <f t="shared" si="372"/>
        <v>0</v>
      </c>
      <c r="AF11244" s="5" t="str">
        <f t="shared" si="373"/>
        <v>katB</v>
      </c>
      <c r="AG11244" s="153"/>
      <c r="AH11244" s="153"/>
      <c r="AI11244" t="s">
        <v>229</v>
      </c>
      <c r="AJ11244" t="s">
        <v>17878</v>
      </c>
      <c r="AK11244" s="9" t="str">
        <f>VLOOKUP(Y11244,zdroj!D:AJ,33,0)</f>
        <v>katB</v>
      </c>
    </row>
    <row r="11245" spans="8:37" x14ac:dyDescent="0.25">
      <c r="H11245" s="8"/>
      <c r="I11245" s="8"/>
      <c r="N11245" s="23"/>
      <c r="O11245" s="24"/>
      <c r="P11245" s="19"/>
      <c r="Q11245" s="19"/>
      <c r="R11245" s="19"/>
      <c r="U11245" s="27"/>
      <c r="Y11245" s="9" t="s">
        <v>666</v>
      </c>
      <c r="Z11245" s="9" t="s">
        <v>462</v>
      </c>
      <c r="AA11245" s="9" t="s">
        <v>198</v>
      </c>
      <c r="AB11245" s="9">
        <v>5859387</v>
      </c>
      <c r="AC11245" s="9" t="s">
        <v>12019</v>
      </c>
      <c r="AD11245" s="9" t="s">
        <v>231</v>
      </c>
      <c r="AE11245" s="5">
        <f t="shared" si="372"/>
        <v>0</v>
      </c>
      <c r="AF11245" s="5" t="str">
        <f t="shared" si="373"/>
        <v>katB</v>
      </c>
      <c r="AG11245" s="153"/>
      <c r="AH11245" s="153"/>
      <c r="AI11245" t="s">
        <v>201</v>
      </c>
      <c r="AJ11245" t="s">
        <v>17878</v>
      </c>
      <c r="AK11245" s="9" t="str">
        <f>VLOOKUP(Y11245,zdroj!D:AJ,33,0)</f>
        <v>katB</v>
      </c>
    </row>
    <row r="11246" spans="8:37" x14ac:dyDescent="0.25">
      <c r="H11246" s="8"/>
      <c r="I11246" s="8"/>
      <c r="N11246" s="23"/>
      <c r="O11246" s="24"/>
      <c r="P11246" s="19"/>
      <c r="Q11246" s="19"/>
      <c r="R11246" s="19"/>
      <c r="U11246" s="27"/>
      <c r="Y11246" s="9" t="s">
        <v>666</v>
      </c>
      <c r="Z11246" s="9" t="s">
        <v>462</v>
      </c>
      <c r="AA11246" s="9" t="s">
        <v>198</v>
      </c>
      <c r="AB11246" s="9">
        <v>5859409</v>
      </c>
      <c r="AC11246" s="9" t="s">
        <v>12020</v>
      </c>
      <c r="AD11246" s="9" t="s">
        <v>231</v>
      </c>
      <c r="AE11246" s="5">
        <f t="shared" si="372"/>
        <v>0</v>
      </c>
      <c r="AF11246" s="5" t="str">
        <f t="shared" si="373"/>
        <v>katB</v>
      </c>
      <c r="AG11246" s="153"/>
      <c r="AH11246" s="153"/>
      <c r="AI11246" t="s">
        <v>201</v>
      </c>
      <c r="AJ11246" t="s">
        <v>17878</v>
      </c>
      <c r="AK11246" s="9" t="str">
        <f>VLOOKUP(Y11246,zdroj!D:AJ,33,0)</f>
        <v>katB</v>
      </c>
    </row>
    <row r="11247" spans="8:37" x14ac:dyDescent="0.25">
      <c r="H11247" s="8"/>
      <c r="I11247" s="8"/>
      <c r="N11247" s="23"/>
      <c r="O11247" s="24"/>
      <c r="P11247" s="19"/>
      <c r="Q11247" s="19"/>
      <c r="R11247" s="19"/>
      <c r="U11247" s="27"/>
      <c r="Y11247" s="9" t="s">
        <v>666</v>
      </c>
      <c r="Z11247" s="9" t="s">
        <v>462</v>
      </c>
      <c r="AA11247" s="9" t="s">
        <v>198</v>
      </c>
      <c r="AB11247" s="9">
        <v>5860903</v>
      </c>
      <c r="AC11247" s="9" t="s">
        <v>12021</v>
      </c>
      <c r="AD11247" s="9" t="s">
        <v>231</v>
      </c>
      <c r="AE11247" s="5">
        <f t="shared" si="372"/>
        <v>0</v>
      </c>
      <c r="AF11247" s="5" t="str">
        <f t="shared" si="373"/>
        <v>katB</v>
      </c>
      <c r="AG11247" s="153"/>
      <c r="AH11247" s="153"/>
      <c r="AI11247" t="s">
        <v>195</v>
      </c>
      <c r="AJ11247" t="s">
        <v>340</v>
      </c>
      <c r="AK11247" s="9" t="str">
        <f>VLOOKUP(Y11247,zdroj!D:AJ,33,0)</f>
        <v>katB</v>
      </c>
    </row>
    <row r="11248" spans="8:37" x14ac:dyDescent="0.25">
      <c r="H11248" s="8"/>
      <c r="I11248" s="8"/>
      <c r="N11248" s="23"/>
      <c r="O11248" s="24"/>
      <c r="P11248" s="19"/>
      <c r="Q11248" s="19"/>
      <c r="R11248" s="19"/>
      <c r="U11248" s="27"/>
      <c r="Y11248" s="9" t="s">
        <v>666</v>
      </c>
      <c r="Z11248" s="9" t="s">
        <v>462</v>
      </c>
      <c r="AA11248" s="9" t="s">
        <v>198</v>
      </c>
      <c r="AB11248" s="9">
        <v>5860911</v>
      </c>
      <c r="AC11248" s="9" t="s">
        <v>12022</v>
      </c>
      <c r="AD11248" s="9" t="s">
        <v>231</v>
      </c>
      <c r="AE11248" s="5">
        <f t="shared" si="372"/>
        <v>0</v>
      </c>
      <c r="AF11248" s="5" t="str">
        <f t="shared" si="373"/>
        <v>katB</v>
      </c>
      <c r="AG11248" s="153"/>
      <c r="AH11248" s="153"/>
      <c r="AI11248" t="s">
        <v>195</v>
      </c>
      <c r="AJ11248" t="s">
        <v>340</v>
      </c>
      <c r="AK11248" s="9" t="str">
        <f>VLOOKUP(Y11248,zdroj!D:AJ,33,0)</f>
        <v>katB</v>
      </c>
    </row>
    <row r="11249" spans="8:37" x14ac:dyDescent="0.25">
      <c r="H11249" s="8"/>
      <c r="I11249" s="8"/>
      <c r="N11249" s="23"/>
      <c r="O11249" s="24"/>
      <c r="P11249" s="19"/>
      <c r="Q11249" s="19"/>
      <c r="R11249" s="19"/>
      <c r="U11249" s="27"/>
      <c r="Y11249" s="9" t="s">
        <v>666</v>
      </c>
      <c r="Z11249" s="9" t="s">
        <v>462</v>
      </c>
      <c r="AA11249" s="9" t="s">
        <v>198</v>
      </c>
      <c r="AB11249" s="9">
        <v>5860920</v>
      </c>
      <c r="AC11249" s="9" t="s">
        <v>12023</v>
      </c>
      <c r="AD11249" s="9" t="s">
        <v>231</v>
      </c>
      <c r="AE11249" s="5">
        <f t="shared" si="372"/>
        <v>0</v>
      </c>
      <c r="AF11249" s="5" t="str">
        <f t="shared" si="373"/>
        <v>katB</v>
      </c>
      <c r="AG11249" s="153"/>
      <c r="AH11249" s="153"/>
      <c r="AI11249" t="s">
        <v>195</v>
      </c>
      <c r="AJ11249" t="s">
        <v>340</v>
      </c>
      <c r="AK11249" s="9" t="str">
        <f>VLOOKUP(Y11249,zdroj!D:AJ,33,0)</f>
        <v>katB</v>
      </c>
    </row>
    <row r="11250" spans="8:37" x14ac:dyDescent="0.25">
      <c r="H11250" s="8"/>
      <c r="I11250" s="8"/>
      <c r="N11250" s="23"/>
      <c r="O11250" s="24"/>
      <c r="P11250" s="19"/>
      <c r="Q11250" s="19"/>
      <c r="R11250" s="19"/>
      <c r="U11250" s="27"/>
      <c r="Y11250" s="9" t="s">
        <v>666</v>
      </c>
      <c r="Z11250" s="9" t="s">
        <v>462</v>
      </c>
      <c r="AA11250" s="9" t="s">
        <v>198</v>
      </c>
      <c r="AB11250" s="9">
        <v>5860938</v>
      </c>
      <c r="AC11250" s="9" t="s">
        <v>12024</v>
      </c>
      <c r="AD11250" s="9" t="s">
        <v>231</v>
      </c>
      <c r="AE11250" s="5">
        <f t="shared" si="372"/>
        <v>0</v>
      </c>
      <c r="AF11250" s="5" t="str">
        <f t="shared" si="373"/>
        <v>katB</v>
      </c>
      <c r="AG11250" s="153"/>
      <c r="AH11250" s="153"/>
      <c r="AI11250" t="s">
        <v>195</v>
      </c>
      <c r="AJ11250" t="s">
        <v>340</v>
      </c>
      <c r="AK11250" s="9" t="str">
        <f>VLOOKUP(Y11250,zdroj!D:AJ,33,0)</f>
        <v>katB</v>
      </c>
    </row>
    <row r="11251" spans="8:37" x14ac:dyDescent="0.25">
      <c r="H11251" s="8"/>
      <c r="I11251" s="8"/>
      <c r="N11251" s="23"/>
      <c r="O11251" s="24"/>
      <c r="P11251" s="19"/>
      <c r="Q11251" s="19"/>
      <c r="R11251" s="19"/>
      <c r="U11251" s="27"/>
      <c r="Y11251" s="9" t="s">
        <v>666</v>
      </c>
      <c r="Z11251" s="9" t="s">
        <v>462</v>
      </c>
      <c r="AA11251" s="9" t="s">
        <v>198</v>
      </c>
      <c r="AB11251" s="9">
        <v>5860946</v>
      </c>
      <c r="AC11251" s="9" t="s">
        <v>12025</v>
      </c>
      <c r="AD11251" s="9" t="s">
        <v>231</v>
      </c>
      <c r="AE11251" s="5">
        <f t="shared" si="372"/>
        <v>0</v>
      </c>
      <c r="AF11251" s="5" t="str">
        <f t="shared" si="373"/>
        <v>katB</v>
      </c>
      <c r="AG11251" s="153"/>
      <c r="AH11251" s="153"/>
      <c r="AI11251" t="s">
        <v>195</v>
      </c>
      <c r="AJ11251" t="s">
        <v>340</v>
      </c>
      <c r="AK11251" s="9" t="str">
        <f>VLOOKUP(Y11251,zdroj!D:AJ,33,0)</f>
        <v>katB</v>
      </c>
    </row>
    <row r="11252" spans="8:37" x14ac:dyDescent="0.25">
      <c r="H11252" s="8"/>
      <c r="I11252" s="8"/>
      <c r="N11252" s="23"/>
      <c r="O11252" s="24"/>
      <c r="P11252" s="19"/>
      <c r="Q11252" s="19"/>
      <c r="R11252" s="19"/>
      <c r="U11252" s="27"/>
      <c r="Y11252" s="9" t="s">
        <v>666</v>
      </c>
      <c r="Z11252" s="9" t="s">
        <v>462</v>
      </c>
      <c r="AA11252" s="9" t="s">
        <v>198</v>
      </c>
      <c r="AB11252" s="9">
        <v>5860954</v>
      </c>
      <c r="AC11252" s="9" t="s">
        <v>12026</v>
      </c>
      <c r="AD11252" s="9" t="s">
        <v>231</v>
      </c>
      <c r="AE11252" s="5">
        <f t="shared" si="372"/>
        <v>0</v>
      </c>
      <c r="AF11252" s="5" t="str">
        <f t="shared" si="373"/>
        <v>katB</v>
      </c>
      <c r="AG11252" s="153"/>
      <c r="AH11252" s="153"/>
      <c r="AI11252" t="s">
        <v>195</v>
      </c>
      <c r="AJ11252" t="s">
        <v>340</v>
      </c>
      <c r="AK11252" s="9" t="str">
        <f>VLOOKUP(Y11252,zdroj!D:AJ,33,0)</f>
        <v>katB</v>
      </c>
    </row>
    <row r="11253" spans="8:37" x14ac:dyDescent="0.25">
      <c r="H11253" s="8"/>
      <c r="I11253" s="8"/>
      <c r="N11253" s="23"/>
      <c r="O11253" s="24"/>
      <c r="P11253" s="19"/>
      <c r="Q11253" s="19"/>
      <c r="R11253" s="19"/>
      <c r="U11253" s="27"/>
      <c r="Y11253" s="9" t="s">
        <v>666</v>
      </c>
      <c r="Z11253" s="9" t="s">
        <v>462</v>
      </c>
      <c r="AA11253" s="9" t="s">
        <v>198</v>
      </c>
      <c r="AB11253" s="9">
        <v>5860962</v>
      </c>
      <c r="AC11253" s="9" t="s">
        <v>12027</v>
      </c>
      <c r="AD11253" s="9" t="s">
        <v>231</v>
      </c>
      <c r="AE11253" s="5">
        <f t="shared" si="372"/>
        <v>0</v>
      </c>
      <c r="AF11253" s="5" t="str">
        <f t="shared" si="373"/>
        <v>katB</v>
      </c>
      <c r="AG11253" s="153"/>
      <c r="AH11253" s="153"/>
      <c r="AI11253" t="s">
        <v>195</v>
      </c>
      <c r="AJ11253" t="s">
        <v>340</v>
      </c>
      <c r="AK11253" s="9" t="str">
        <f>VLOOKUP(Y11253,zdroj!D:AJ,33,0)</f>
        <v>katB</v>
      </c>
    </row>
    <row r="11254" spans="8:37" x14ac:dyDescent="0.25">
      <c r="H11254" s="8"/>
      <c r="I11254" s="8"/>
      <c r="N11254" s="23"/>
      <c r="O11254" s="24"/>
      <c r="P11254" s="19"/>
      <c r="Q11254" s="19"/>
      <c r="R11254" s="19"/>
      <c r="U11254" s="27"/>
      <c r="Y11254" s="9" t="s">
        <v>666</v>
      </c>
      <c r="Z11254" s="9" t="s">
        <v>462</v>
      </c>
      <c r="AA11254" s="9" t="s">
        <v>198</v>
      </c>
      <c r="AB11254" s="9">
        <v>5860971</v>
      </c>
      <c r="AC11254" s="9" t="s">
        <v>12028</v>
      </c>
      <c r="AD11254" s="9" t="s">
        <v>231</v>
      </c>
      <c r="AE11254" s="5">
        <f t="shared" si="372"/>
        <v>0</v>
      </c>
      <c r="AF11254" s="5" t="str">
        <f t="shared" si="373"/>
        <v>katB</v>
      </c>
      <c r="AG11254" s="153"/>
      <c r="AH11254" s="153"/>
      <c r="AI11254" t="s">
        <v>195</v>
      </c>
      <c r="AJ11254" t="s">
        <v>340</v>
      </c>
      <c r="AK11254" s="9" t="str">
        <f>VLOOKUP(Y11254,zdroj!D:AJ,33,0)</f>
        <v>katB</v>
      </c>
    </row>
    <row r="11255" spans="8:37" x14ac:dyDescent="0.25">
      <c r="H11255" s="8"/>
      <c r="I11255" s="8"/>
      <c r="N11255" s="23"/>
      <c r="O11255" s="24"/>
      <c r="P11255" s="19"/>
      <c r="Q11255" s="19"/>
      <c r="R11255" s="19"/>
      <c r="U11255" s="27"/>
      <c r="Y11255" s="9" t="s">
        <v>666</v>
      </c>
      <c r="Z11255" s="9" t="s">
        <v>462</v>
      </c>
      <c r="AA11255" s="9" t="s">
        <v>198</v>
      </c>
      <c r="AB11255" s="9">
        <v>5860989</v>
      </c>
      <c r="AC11255" s="9" t="s">
        <v>12029</v>
      </c>
      <c r="AD11255" s="9" t="s">
        <v>231</v>
      </c>
      <c r="AE11255" s="5">
        <f t="shared" si="372"/>
        <v>0</v>
      </c>
      <c r="AF11255" s="5" t="str">
        <f t="shared" si="373"/>
        <v>katB</v>
      </c>
      <c r="AG11255" s="153"/>
      <c r="AH11255" s="153"/>
      <c r="AI11255" t="s">
        <v>195</v>
      </c>
      <c r="AJ11255" t="s">
        <v>340</v>
      </c>
      <c r="AK11255" s="9" t="str">
        <f>VLOOKUP(Y11255,zdroj!D:AJ,33,0)</f>
        <v>katB</v>
      </c>
    </row>
    <row r="11256" spans="8:37" x14ac:dyDescent="0.25">
      <c r="H11256" s="8"/>
      <c r="I11256" s="8"/>
      <c r="N11256" s="23"/>
      <c r="O11256" s="24"/>
      <c r="P11256" s="19"/>
      <c r="Q11256" s="19"/>
      <c r="R11256" s="19"/>
      <c r="U11256" s="27"/>
      <c r="Y11256" s="9" t="s">
        <v>666</v>
      </c>
      <c r="Z11256" s="9" t="s">
        <v>462</v>
      </c>
      <c r="AA11256" s="9" t="s">
        <v>198</v>
      </c>
      <c r="AB11256" s="9">
        <v>5860997</v>
      </c>
      <c r="AC11256" s="9" t="s">
        <v>12030</v>
      </c>
      <c r="AD11256" s="9" t="s">
        <v>231</v>
      </c>
      <c r="AE11256" s="5">
        <f t="shared" si="372"/>
        <v>0</v>
      </c>
      <c r="AF11256" s="5" t="str">
        <f t="shared" si="373"/>
        <v>katB</v>
      </c>
      <c r="AG11256" s="153"/>
      <c r="AH11256" s="153"/>
      <c r="AI11256" t="s">
        <v>236</v>
      </c>
      <c r="AJ11256" t="s">
        <v>17878</v>
      </c>
      <c r="AK11256" s="9" t="str">
        <f>VLOOKUP(Y11256,zdroj!D:AJ,33,0)</f>
        <v>katB</v>
      </c>
    </row>
    <row r="11257" spans="8:37" x14ac:dyDescent="0.25">
      <c r="H11257" s="8"/>
      <c r="I11257" s="8"/>
      <c r="N11257" s="23"/>
      <c r="O11257" s="24"/>
      <c r="P11257" s="19"/>
      <c r="Q11257" s="19"/>
      <c r="R11257" s="19"/>
      <c r="U11257" s="27"/>
      <c r="Y11257" s="9" t="s">
        <v>666</v>
      </c>
      <c r="Z11257" s="9" t="s">
        <v>462</v>
      </c>
      <c r="AA11257" s="9" t="s">
        <v>198</v>
      </c>
      <c r="AB11257" s="9">
        <v>5861004</v>
      </c>
      <c r="AC11257" s="9" t="s">
        <v>12031</v>
      </c>
      <c r="AD11257" s="9" t="s">
        <v>231</v>
      </c>
      <c r="AE11257" s="5">
        <f t="shared" si="372"/>
        <v>0</v>
      </c>
      <c r="AF11257" s="5" t="str">
        <f t="shared" si="373"/>
        <v>katB</v>
      </c>
      <c r="AG11257" s="153"/>
      <c r="AH11257" s="153"/>
      <c r="AI11257" t="s">
        <v>195</v>
      </c>
      <c r="AJ11257" t="s">
        <v>340</v>
      </c>
      <c r="AK11257" s="9" t="str">
        <f>VLOOKUP(Y11257,zdroj!D:AJ,33,0)</f>
        <v>katB</v>
      </c>
    </row>
    <row r="11258" spans="8:37" x14ac:dyDescent="0.25">
      <c r="H11258" s="8"/>
      <c r="I11258" s="8"/>
      <c r="N11258" s="23"/>
      <c r="O11258" s="24"/>
      <c r="P11258" s="19"/>
      <c r="Q11258" s="19"/>
      <c r="R11258" s="19"/>
      <c r="U11258" s="27"/>
      <c r="Y11258" s="9" t="s">
        <v>666</v>
      </c>
      <c r="Z11258" s="9" t="s">
        <v>462</v>
      </c>
      <c r="AA11258" s="9" t="s">
        <v>198</v>
      </c>
      <c r="AB11258" s="9">
        <v>5861012</v>
      </c>
      <c r="AC11258" s="9" t="s">
        <v>12032</v>
      </c>
      <c r="AD11258" s="9" t="s">
        <v>231</v>
      </c>
      <c r="AE11258" s="5">
        <f t="shared" si="372"/>
        <v>0</v>
      </c>
      <c r="AF11258" s="5" t="str">
        <f t="shared" si="373"/>
        <v>katB</v>
      </c>
      <c r="AG11258" s="153"/>
      <c r="AH11258" s="153"/>
      <c r="AI11258" t="s">
        <v>195</v>
      </c>
      <c r="AJ11258" t="s">
        <v>340</v>
      </c>
      <c r="AK11258" s="9" t="str">
        <f>VLOOKUP(Y11258,zdroj!D:AJ,33,0)</f>
        <v>katB</v>
      </c>
    </row>
    <row r="11259" spans="8:37" x14ac:dyDescent="0.25">
      <c r="H11259" s="8"/>
      <c r="I11259" s="8"/>
      <c r="N11259" s="23"/>
      <c r="O11259" s="24"/>
      <c r="P11259" s="19"/>
      <c r="Q11259" s="19"/>
      <c r="R11259" s="19"/>
      <c r="U11259" s="27"/>
      <c r="Y11259" s="9" t="s">
        <v>666</v>
      </c>
      <c r="Z11259" s="9" t="s">
        <v>462</v>
      </c>
      <c r="AA11259" s="9" t="s">
        <v>198</v>
      </c>
      <c r="AB11259" s="9">
        <v>5861021</v>
      </c>
      <c r="AC11259" s="9" t="s">
        <v>12033</v>
      </c>
      <c r="AD11259" s="9" t="s">
        <v>231</v>
      </c>
      <c r="AE11259" s="5">
        <f t="shared" si="372"/>
        <v>0</v>
      </c>
      <c r="AF11259" s="5" t="str">
        <f t="shared" si="373"/>
        <v>katB</v>
      </c>
      <c r="AG11259" s="153"/>
      <c r="AH11259" s="153"/>
      <c r="AI11259" t="s">
        <v>195</v>
      </c>
      <c r="AJ11259" t="s">
        <v>340</v>
      </c>
      <c r="AK11259" s="9" t="str">
        <f>VLOOKUP(Y11259,zdroj!D:AJ,33,0)</f>
        <v>katB</v>
      </c>
    </row>
    <row r="11260" spans="8:37" x14ac:dyDescent="0.25">
      <c r="H11260" s="8"/>
      <c r="I11260" s="8"/>
      <c r="N11260" s="23"/>
      <c r="O11260" s="24"/>
      <c r="P11260" s="19"/>
      <c r="Q11260" s="19"/>
      <c r="R11260" s="19"/>
      <c r="U11260" s="27"/>
      <c r="Y11260" s="9" t="s">
        <v>666</v>
      </c>
      <c r="Z11260" s="9" t="s">
        <v>462</v>
      </c>
      <c r="AA11260" s="9" t="s">
        <v>198</v>
      </c>
      <c r="AB11260" s="9">
        <v>5861039</v>
      </c>
      <c r="AC11260" s="9" t="s">
        <v>12034</v>
      </c>
      <c r="AD11260" s="9" t="s">
        <v>231</v>
      </c>
      <c r="AE11260" s="5">
        <f t="shared" si="372"/>
        <v>0</v>
      </c>
      <c r="AF11260" s="5" t="str">
        <f t="shared" si="373"/>
        <v>katB</v>
      </c>
      <c r="AG11260" s="153"/>
      <c r="AH11260" s="153"/>
      <c r="AI11260" t="s">
        <v>195</v>
      </c>
      <c r="AJ11260" t="s">
        <v>340</v>
      </c>
      <c r="AK11260" s="9" t="str">
        <f>VLOOKUP(Y11260,zdroj!D:AJ,33,0)</f>
        <v>katB</v>
      </c>
    </row>
    <row r="11261" spans="8:37" x14ac:dyDescent="0.25">
      <c r="H11261" s="8"/>
      <c r="I11261" s="8"/>
      <c r="N11261" s="23"/>
      <c r="O11261" s="24"/>
      <c r="P11261" s="19"/>
      <c r="Q11261" s="19"/>
      <c r="R11261" s="19"/>
      <c r="U11261" s="27"/>
      <c r="Y11261" s="9" t="s">
        <v>666</v>
      </c>
      <c r="Z11261" s="9" t="s">
        <v>462</v>
      </c>
      <c r="AA11261" s="9" t="s">
        <v>198</v>
      </c>
      <c r="AB11261" s="9">
        <v>5861047</v>
      </c>
      <c r="AC11261" s="9" t="s">
        <v>12035</v>
      </c>
      <c r="AD11261" s="9" t="s">
        <v>231</v>
      </c>
      <c r="AE11261" s="5">
        <f t="shared" si="372"/>
        <v>0</v>
      </c>
      <c r="AF11261" s="5" t="str">
        <f t="shared" si="373"/>
        <v>katB</v>
      </c>
      <c r="AG11261" s="153"/>
      <c r="AH11261" s="153"/>
      <c r="AI11261" t="s">
        <v>195</v>
      </c>
      <c r="AJ11261" t="s">
        <v>340</v>
      </c>
      <c r="AK11261" s="9" t="str">
        <f>VLOOKUP(Y11261,zdroj!D:AJ,33,0)</f>
        <v>katB</v>
      </c>
    </row>
    <row r="11262" spans="8:37" x14ac:dyDescent="0.25">
      <c r="H11262" s="8"/>
      <c r="I11262" s="8"/>
      <c r="N11262" s="23"/>
      <c r="O11262" s="24"/>
      <c r="P11262" s="19"/>
      <c r="Q11262" s="19"/>
      <c r="R11262" s="19"/>
      <c r="U11262" s="27"/>
      <c r="Y11262" s="9" t="s">
        <v>666</v>
      </c>
      <c r="Z11262" s="9" t="s">
        <v>462</v>
      </c>
      <c r="AA11262" s="9" t="s">
        <v>198</v>
      </c>
      <c r="AB11262" s="9">
        <v>5861055</v>
      </c>
      <c r="AC11262" s="9" t="s">
        <v>12036</v>
      </c>
      <c r="AD11262" s="9" t="s">
        <v>231</v>
      </c>
      <c r="AE11262" s="5">
        <f t="shared" si="372"/>
        <v>0</v>
      </c>
      <c r="AF11262" s="5" t="str">
        <f t="shared" si="373"/>
        <v>katB</v>
      </c>
      <c r="AG11262" s="153"/>
      <c r="AH11262" s="153"/>
      <c r="AI11262" t="s">
        <v>195</v>
      </c>
      <c r="AJ11262" t="s">
        <v>340</v>
      </c>
      <c r="AK11262" s="9" t="str">
        <f>VLOOKUP(Y11262,zdroj!D:AJ,33,0)</f>
        <v>katB</v>
      </c>
    </row>
    <row r="11263" spans="8:37" x14ac:dyDescent="0.25">
      <c r="H11263" s="8"/>
      <c r="I11263" s="8"/>
      <c r="N11263" s="23"/>
      <c r="O11263" s="24"/>
      <c r="P11263" s="19"/>
      <c r="Q11263" s="19"/>
      <c r="R11263" s="19"/>
      <c r="U11263" s="27"/>
      <c r="Y11263" s="9" t="s">
        <v>666</v>
      </c>
      <c r="Z11263" s="9" t="s">
        <v>462</v>
      </c>
      <c r="AA11263" s="9" t="s">
        <v>198</v>
      </c>
      <c r="AB11263" s="9">
        <v>5861063</v>
      </c>
      <c r="AC11263" s="9" t="s">
        <v>12037</v>
      </c>
      <c r="AD11263" s="9" t="s">
        <v>231</v>
      </c>
      <c r="AE11263" s="5">
        <f t="shared" si="372"/>
        <v>0</v>
      </c>
      <c r="AF11263" s="5" t="str">
        <f t="shared" si="373"/>
        <v>katB</v>
      </c>
      <c r="AG11263" s="153"/>
      <c r="AH11263" s="153"/>
      <c r="AI11263" t="s">
        <v>195</v>
      </c>
      <c r="AJ11263" t="s">
        <v>340</v>
      </c>
      <c r="AK11263" s="9" t="str">
        <f>VLOOKUP(Y11263,zdroj!D:AJ,33,0)</f>
        <v>katB</v>
      </c>
    </row>
    <row r="11264" spans="8:37" x14ac:dyDescent="0.25">
      <c r="H11264" s="8"/>
      <c r="I11264" s="8"/>
      <c r="N11264" s="23"/>
      <c r="O11264" s="24"/>
      <c r="P11264" s="19"/>
      <c r="Q11264" s="19"/>
      <c r="R11264" s="19"/>
      <c r="U11264" s="27"/>
      <c r="Y11264" s="9" t="s">
        <v>666</v>
      </c>
      <c r="Z11264" s="9" t="s">
        <v>462</v>
      </c>
      <c r="AA11264" s="9" t="s">
        <v>198</v>
      </c>
      <c r="AB11264" s="9">
        <v>5861071</v>
      </c>
      <c r="AC11264" s="9" t="s">
        <v>12038</v>
      </c>
      <c r="AD11264" s="9" t="s">
        <v>231</v>
      </c>
      <c r="AE11264" s="5">
        <f t="shared" si="372"/>
        <v>0</v>
      </c>
      <c r="AF11264" s="5" t="str">
        <f t="shared" si="373"/>
        <v>katB</v>
      </c>
      <c r="AG11264" s="153"/>
      <c r="AH11264" s="153"/>
      <c r="AI11264" t="s">
        <v>236</v>
      </c>
      <c r="AJ11264" t="s">
        <v>17878</v>
      </c>
      <c r="AK11264" s="9" t="str">
        <f>VLOOKUP(Y11264,zdroj!D:AJ,33,0)</f>
        <v>katB</v>
      </c>
    </row>
    <row r="11265" spans="8:37" x14ac:dyDescent="0.25">
      <c r="H11265" s="8"/>
      <c r="I11265" s="8"/>
      <c r="N11265" s="23"/>
      <c r="O11265" s="24"/>
      <c r="P11265" s="19"/>
      <c r="Q11265" s="19"/>
      <c r="R11265" s="19"/>
      <c r="U11265" s="27"/>
      <c r="Y11265" s="9" t="s">
        <v>666</v>
      </c>
      <c r="Z11265" s="9" t="s">
        <v>462</v>
      </c>
      <c r="AA11265" s="9" t="s">
        <v>198</v>
      </c>
      <c r="AB11265" s="9">
        <v>5861080</v>
      </c>
      <c r="AC11265" s="9" t="s">
        <v>12039</v>
      </c>
      <c r="AD11265" s="9" t="s">
        <v>231</v>
      </c>
      <c r="AE11265" s="5">
        <f t="shared" si="372"/>
        <v>0</v>
      </c>
      <c r="AF11265" s="5" t="str">
        <f t="shared" si="373"/>
        <v>katB</v>
      </c>
      <c r="AG11265" s="153"/>
      <c r="AH11265" s="153"/>
      <c r="AI11265" t="s">
        <v>195</v>
      </c>
      <c r="AJ11265" t="s">
        <v>340</v>
      </c>
      <c r="AK11265" s="9" t="str">
        <f>VLOOKUP(Y11265,zdroj!D:AJ,33,0)</f>
        <v>katB</v>
      </c>
    </row>
    <row r="11266" spans="8:37" x14ac:dyDescent="0.25">
      <c r="H11266" s="8"/>
      <c r="I11266" s="8"/>
      <c r="N11266" s="23"/>
      <c r="O11266" s="24"/>
      <c r="P11266" s="19"/>
      <c r="Q11266" s="19"/>
      <c r="R11266" s="19"/>
      <c r="U11266" s="27"/>
      <c r="Y11266" s="9" t="s">
        <v>666</v>
      </c>
      <c r="Z11266" s="9" t="s">
        <v>462</v>
      </c>
      <c r="AA11266" s="9" t="s">
        <v>198</v>
      </c>
      <c r="AB11266" s="9">
        <v>5861098</v>
      </c>
      <c r="AC11266" s="9" t="s">
        <v>12040</v>
      </c>
      <c r="AD11266" s="9" t="s">
        <v>231</v>
      </c>
      <c r="AE11266" s="5">
        <f t="shared" si="372"/>
        <v>0</v>
      </c>
      <c r="AF11266" s="5" t="str">
        <f t="shared" si="373"/>
        <v>katB</v>
      </c>
      <c r="AG11266" s="153"/>
      <c r="AH11266" s="153"/>
      <c r="AI11266" t="s">
        <v>195</v>
      </c>
      <c r="AJ11266" t="s">
        <v>340</v>
      </c>
      <c r="AK11266" s="9" t="str">
        <f>VLOOKUP(Y11266,zdroj!D:AJ,33,0)</f>
        <v>katB</v>
      </c>
    </row>
    <row r="11267" spans="8:37" x14ac:dyDescent="0.25">
      <c r="H11267" s="8"/>
      <c r="I11267" s="8"/>
      <c r="N11267" s="23"/>
      <c r="O11267" s="24"/>
      <c r="P11267" s="19"/>
      <c r="Q11267" s="19"/>
      <c r="R11267" s="19"/>
      <c r="U11267" s="27"/>
      <c r="Y11267" s="9" t="s">
        <v>666</v>
      </c>
      <c r="Z11267" s="9" t="s">
        <v>462</v>
      </c>
      <c r="AA11267" s="9" t="s">
        <v>198</v>
      </c>
      <c r="AB11267" s="9">
        <v>5861101</v>
      </c>
      <c r="AC11267" s="9" t="s">
        <v>12041</v>
      </c>
      <c r="AD11267" s="9" t="s">
        <v>231</v>
      </c>
      <c r="AE11267" s="5">
        <f t="shared" si="372"/>
        <v>0</v>
      </c>
      <c r="AF11267" s="5" t="str">
        <f t="shared" si="373"/>
        <v>katB</v>
      </c>
      <c r="AG11267" s="153"/>
      <c r="AH11267" s="153"/>
      <c r="AI11267" t="s">
        <v>195</v>
      </c>
      <c r="AJ11267" t="s">
        <v>340</v>
      </c>
      <c r="AK11267" s="9" t="str">
        <f>VLOOKUP(Y11267,zdroj!D:AJ,33,0)</f>
        <v>katB</v>
      </c>
    </row>
    <row r="11268" spans="8:37" x14ac:dyDescent="0.25">
      <c r="H11268" s="8"/>
      <c r="I11268" s="8"/>
      <c r="N11268" s="23"/>
      <c r="O11268" s="24"/>
      <c r="P11268" s="19"/>
      <c r="Q11268" s="19"/>
      <c r="R11268" s="19"/>
      <c r="U11268" s="27"/>
      <c r="Y11268" s="9" t="s">
        <v>666</v>
      </c>
      <c r="Z11268" s="9" t="s">
        <v>462</v>
      </c>
      <c r="AA11268" s="9" t="s">
        <v>198</v>
      </c>
      <c r="AB11268" s="9">
        <v>5861110</v>
      </c>
      <c r="AC11268" s="9" t="s">
        <v>12042</v>
      </c>
      <c r="AD11268" s="9" t="s">
        <v>231</v>
      </c>
      <c r="AE11268" s="5">
        <f t="shared" si="372"/>
        <v>0</v>
      </c>
      <c r="AF11268" s="5" t="str">
        <f t="shared" si="373"/>
        <v>katB</v>
      </c>
      <c r="AG11268" s="153"/>
      <c r="AH11268" s="153"/>
      <c r="AI11268" t="s">
        <v>195</v>
      </c>
      <c r="AJ11268" t="s">
        <v>340</v>
      </c>
      <c r="AK11268" s="9" t="str">
        <f>VLOOKUP(Y11268,zdroj!D:AJ,33,0)</f>
        <v>katB</v>
      </c>
    </row>
    <row r="11269" spans="8:37" x14ac:dyDescent="0.25">
      <c r="H11269" s="8"/>
      <c r="I11269" s="8"/>
      <c r="N11269" s="23"/>
      <c r="O11269" s="24"/>
      <c r="P11269" s="19"/>
      <c r="Q11269" s="19"/>
      <c r="R11269" s="19"/>
      <c r="U11269" s="27"/>
      <c r="Y11269" s="9" t="s">
        <v>666</v>
      </c>
      <c r="Z11269" s="9" t="s">
        <v>462</v>
      </c>
      <c r="AA11269" s="9" t="s">
        <v>198</v>
      </c>
      <c r="AB11269" s="9">
        <v>5861292</v>
      </c>
      <c r="AC11269" s="9" t="s">
        <v>12043</v>
      </c>
      <c r="AD11269" s="9" t="s">
        <v>231</v>
      </c>
      <c r="AE11269" s="5">
        <f t="shared" si="372"/>
        <v>0</v>
      </c>
      <c r="AF11269" s="5" t="str">
        <f t="shared" si="373"/>
        <v>katB</v>
      </c>
      <c r="AG11269" s="153"/>
      <c r="AH11269" s="153"/>
      <c r="AI11269" t="s">
        <v>195</v>
      </c>
      <c r="AJ11269" t="s">
        <v>340</v>
      </c>
      <c r="AK11269" s="9" t="str">
        <f>VLOOKUP(Y11269,zdroj!D:AJ,33,0)</f>
        <v>katB</v>
      </c>
    </row>
    <row r="11270" spans="8:37" x14ac:dyDescent="0.25">
      <c r="H11270" s="8"/>
      <c r="I11270" s="8"/>
      <c r="N11270" s="23"/>
      <c r="O11270" s="24"/>
      <c r="P11270" s="19"/>
      <c r="Q11270" s="19"/>
      <c r="R11270" s="19"/>
      <c r="U11270" s="27"/>
      <c r="Y11270" s="9" t="s">
        <v>666</v>
      </c>
      <c r="Z11270" s="9" t="s">
        <v>462</v>
      </c>
      <c r="AA11270" s="9" t="s">
        <v>198</v>
      </c>
      <c r="AB11270" s="9">
        <v>5861306</v>
      </c>
      <c r="AC11270" s="9" t="s">
        <v>12044</v>
      </c>
      <c r="AD11270" s="9" t="s">
        <v>231</v>
      </c>
      <c r="AE11270" s="5">
        <f t="shared" si="372"/>
        <v>0</v>
      </c>
      <c r="AF11270" s="5" t="str">
        <f t="shared" si="373"/>
        <v>katB</v>
      </c>
      <c r="AG11270" s="153"/>
      <c r="AH11270" s="153"/>
      <c r="AI11270" t="s">
        <v>195</v>
      </c>
      <c r="AJ11270" t="s">
        <v>340</v>
      </c>
      <c r="AK11270" s="9" t="str">
        <f>VLOOKUP(Y11270,zdroj!D:AJ,33,0)</f>
        <v>katB</v>
      </c>
    </row>
    <row r="11271" spans="8:37" x14ac:dyDescent="0.25">
      <c r="H11271" s="8"/>
      <c r="I11271" s="8"/>
      <c r="N11271" s="23"/>
      <c r="O11271" s="24"/>
      <c r="P11271" s="19"/>
      <c r="Q11271" s="19"/>
      <c r="R11271" s="19"/>
      <c r="U11271" s="27"/>
      <c r="Y11271" s="9" t="s">
        <v>666</v>
      </c>
      <c r="Z11271" s="9" t="s">
        <v>462</v>
      </c>
      <c r="AA11271" s="9" t="s">
        <v>198</v>
      </c>
      <c r="AB11271" s="9">
        <v>5861519</v>
      </c>
      <c r="AC11271" s="9" t="s">
        <v>12045</v>
      </c>
      <c r="AD11271" s="9" t="s">
        <v>231</v>
      </c>
      <c r="AE11271" s="5">
        <f t="shared" si="372"/>
        <v>0</v>
      </c>
      <c r="AF11271" s="5" t="str">
        <f t="shared" si="373"/>
        <v>katB</v>
      </c>
      <c r="AG11271" s="153"/>
      <c r="AH11271" s="153"/>
      <c r="AI11271" t="s">
        <v>195</v>
      </c>
      <c r="AJ11271" t="s">
        <v>340</v>
      </c>
      <c r="AK11271" s="9" t="str">
        <f>VLOOKUP(Y11271,zdroj!D:AJ,33,0)</f>
        <v>katB</v>
      </c>
    </row>
    <row r="11272" spans="8:37" x14ac:dyDescent="0.25">
      <c r="H11272" s="8"/>
      <c r="I11272" s="8"/>
      <c r="N11272" s="23"/>
      <c r="O11272" s="24"/>
      <c r="P11272" s="19"/>
      <c r="Q11272" s="19"/>
      <c r="R11272" s="19"/>
      <c r="U11272" s="27"/>
      <c r="Y11272" s="9" t="s">
        <v>666</v>
      </c>
      <c r="Z11272" s="9" t="s">
        <v>462</v>
      </c>
      <c r="AA11272" s="9" t="s">
        <v>198</v>
      </c>
      <c r="AB11272" s="9">
        <v>5859794</v>
      </c>
      <c r="AC11272" s="9" t="s">
        <v>12045</v>
      </c>
      <c r="AD11272" s="9" t="s">
        <v>231</v>
      </c>
      <c r="AE11272" s="5">
        <f t="shared" si="372"/>
        <v>0</v>
      </c>
      <c r="AF11272" s="5" t="str">
        <f t="shared" si="373"/>
        <v>katB</v>
      </c>
      <c r="AG11272" s="153"/>
      <c r="AH11272" s="153"/>
      <c r="AI11272" t="s">
        <v>201</v>
      </c>
      <c r="AJ11272" t="s">
        <v>17878</v>
      </c>
      <c r="AK11272" s="9" t="str">
        <f>VLOOKUP(Y11272,zdroj!D:AJ,33,0)</f>
        <v>katB</v>
      </c>
    </row>
    <row r="11273" spans="8:37" x14ac:dyDescent="0.25">
      <c r="H11273" s="8"/>
      <c r="I11273" s="8"/>
      <c r="N11273" s="23"/>
      <c r="O11273" s="24"/>
      <c r="P11273" s="19"/>
      <c r="Q11273" s="19"/>
      <c r="R11273" s="19"/>
      <c r="U11273" s="27"/>
      <c r="Y11273" s="9" t="s">
        <v>666</v>
      </c>
      <c r="Z11273" s="9" t="s">
        <v>462</v>
      </c>
      <c r="AA11273" s="9" t="s">
        <v>198</v>
      </c>
      <c r="AB11273" s="9">
        <v>5859816</v>
      </c>
      <c r="AC11273" s="9" t="s">
        <v>12046</v>
      </c>
      <c r="AD11273" s="9" t="s">
        <v>231</v>
      </c>
      <c r="AE11273" s="5">
        <f t="shared" si="372"/>
        <v>0</v>
      </c>
      <c r="AF11273" s="5" t="str">
        <f t="shared" si="373"/>
        <v>katB</v>
      </c>
      <c r="AG11273" s="153"/>
      <c r="AH11273" s="153"/>
      <c r="AI11273" t="s">
        <v>201</v>
      </c>
      <c r="AJ11273" t="s">
        <v>17878</v>
      </c>
      <c r="AK11273" s="9" t="str">
        <f>VLOOKUP(Y11273,zdroj!D:AJ,33,0)</f>
        <v>katB</v>
      </c>
    </row>
    <row r="11274" spans="8:37" x14ac:dyDescent="0.25">
      <c r="H11274" s="8"/>
      <c r="I11274" s="8"/>
      <c r="N11274" s="23"/>
      <c r="O11274" s="24"/>
      <c r="P11274" s="19"/>
      <c r="Q11274" s="19"/>
      <c r="R11274" s="19"/>
      <c r="U11274" s="27"/>
      <c r="Y11274" s="9" t="s">
        <v>666</v>
      </c>
      <c r="Z11274" s="9" t="s">
        <v>462</v>
      </c>
      <c r="AA11274" s="9" t="s">
        <v>198</v>
      </c>
      <c r="AB11274" s="9">
        <v>5859867</v>
      </c>
      <c r="AC11274" s="9" t="s">
        <v>12047</v>
      </c>
      <c r="AD11274" s="9" t="s">
        <v>231</v>
      </c>
      <c r="AE11274" s="5">
        <f t="shared" ref="AE11274:AE11337" si="374">VLOOKUP(Y11274,K:T,10,0)</f>
        <v>0</v>
      </c>
      <c r="AF11274" s="5" t="str">
        <f t="shared" ref="AF11274:AF11337" si="375">IF(AE11274="A",IF(AD11274="katA","katB",AD11274),AD11274)</f>
        <v>katB</v>
      </c>
      <c r="AG11274" s="153"/>
      <c r="AH11274" s="153"/>
      <c r="AI11274" t="s">
        <v>17879</v>
      </c>
      <c r="AJ11274" t="s">
        <v>17878</v>
      </c>
      <c r="AK11274" s="9" t="str">
        <f>VLOOKUP(Y11274,zdroj!D:AJ,33,0)</f>
        <v>katB</v>
      </c>
    </row>
    <row r="11275" spans="8:37" x14ac:dyDescent="0.25">
      <c r="H11275" s="8"/>
      <c r="I11275" s="8"/>
      <c r="N11275" s="23"/>
      <c r="O11275" s="24"/>
      <c r="P11275" s="19"/>
      <c r="Q11275" s="19"/>
      <c r="R11275" s="19"/>
      <c r="U11275" s="27"/>
      <c r="Y11275" s="9" t="s">
        <v>666</v>
      </c>
      <c r="Z11275" s="9" t="s">
        <v>462</v>
      </c>
      <c r="AA11275" s="9" t="s">
        <v>198</v>
      </c>
      <c r="AB11275" s="9">
        <v>5859883</v>
      </c>
      <c r="AC11275" s="9" t="s">
        <v>12048</v>
      </c>
      <c r="AD11275" s="9" t="s">
        <v>231</v>
      </c>
      <c r="AE11275" s="5">
        <f t="shared" si="374"/>
        <v>0</v>
      </c>
      <c r="AF11275" s="5" t="str">
        <f t="shared" si="375"/>
        <v>katB</v>
      </c>
      <c r="AG11275" s="153"/>
      <c r="AH11275" s="153"/>
      <c r="AI11275" t="s">
        <v>201</v>
      </c>
      <c r="AJ11275" t="s">
        <v>17878</v>
      </c>
      <c r="AK11275" s="9" t="str">
        <f>VLOOKUP(Y11275,zdroj!D:AJ,33,0)</f>
        <v>katB</v>
      </c>
    </row>
    <row r="11276" spans="8:37" x14ac:dyDescent="0.25">
      <c r="H11276" s="8"/>
      <c r="I11276" s="8"/>
      <c r="N11276" s="23"/>
      <c r="O11276" s="24"/>
      <c r="P11276" s="19"/>
      <c r="Q11276" s="19"/>
      <c r="R11276" s="19"/>
      <c r="U11276" s="27"/>
      <c r="Y11276" s="9" t="s">
        <v>666</v>
      </c>
      <c r="Z11276" s="9" t="s">
        <v>462</v>
      </c>
      <c r="AA11276" s="9" t="s">
        <v>198</v>
      </c>
      <c r="AB11276" s="9">
        <v>5860130</v>
      </c>
      <c r="AC11276" s="9" t="s">
        <v>12049</v>
      </c>
      <c r="AD11276" s="9" t="s">
        <v>231</v>
      </c>
      <c r="AE11276" s="5">
        <f t="shared" si="374"/>
        <v>0</v>
      </c>
      <c r="AF11276" s="5" t="str">
        <f t="shared" si="375"/>
        <v>katB</v>
      </c>
      <c r="AG11276" s="153"/>
      <c r="AH11276" s="153"/>
      <c r="AI11276" t="s">
        <v>201</v>
      </c>
      <c r="AJ11276" t="s">
        <v>17878</v>
      </c>
      <c r="AK11276" s="9" t="str">
        <f>VLOOKUP(Y11276,zdroj!D:AJ,33,0)</f>
        <v>katB</v>
      </c>
    </row>
    <row r="11277" spans="8:37" x14ac:dyDescent="0.25">
      <c r="H11277" s="8"/>
      <c r="I11277" s="8"/>
      <c r="N11277" s="23"/>
      <c r="O11277" s="24"/>
      <c r="P11277" s="19"/>
      <c r="Q11277" s="19"/>
      <c r="R11277" s="19"/>
      <c r="U11277" s="27"/>
      <c r="Y11277" s="9" t="s">
        <v>666</v>
      </c>
      <c r="Z11277" s="9" t="s">
        <v>462</v>
      </c>
      <c r="AA11277" s="9" t="s">
        <v>198</v>
      </c>
      <c r="AB11277" s="9">
        <v>25686089</v>
      </c>
      <c r="AC11277" s="9" t="s">
        <v>12050</v>
      </c>
      <c r="AD11277" s="9" t="s">
        <v>231</v>
      </c>
      <c r="AE11277" s="5">
        <f t="shared" si="374"/>
        <v>0</v>
      </c>
      <c r="AF11277" s="5" t="str">
        <f t="shared" si="375"/>
        <v>katB</v>
      </c>
      <c r="AG11277" s="153"/>
      <c r="AH11277" s="153"/>
      <c r="AI11277" t="s">
        <v>201</v>
      </c>
      <c r="AJ11277" t="s">
        <v>17878</v>
      </c>
      <c r="AK11277" s="9" t="str">
        <f>VLOOKUP(Y11277,zdroj!D:AJ,33,0)</f>
        <v>katB</v>
      </c>
    </row>
    <row r="11278" spans="8:37" x14ac:dyDescent="0.25">
      <c r="H11278" s="8"/>
      <c r="I11278" s="8"/>
      <c r="N11278" s="23"/>
      <c r="O11278" s="24"/>
      <c r="P11278" s="19"/>
      <c r="Q11278" s="19"/>
      <c r="R11278" s="19"/>
      <c r="U11278" s="27"/>
      <c r="Y11278" s="9" t="s">
        <v>666</v>
      </c>
      <c r="Z11278" s="9" t="s">
        <v>462</v>
      </c>
      <c r="AA11278" s="9" t="s">
        <v>198</v>
      </c>
      <c r="AB11278" s="9">
        <v>27317064</v>
      </c>
      <c r="AC11278" s="9" t="s">
        <v>12051</v>
      </c>
      <c r="AD11278" s="9" t="s">
        <v>231</v>
      </c>
      <c r="AE11278" s="5">
        <f t="shared" si="374"/>
        <v>0</v>
      </c>
      <c r="AF11278" s="5" t="str">
        <f t="shared" si="375"/>
        <v>katB</v>
      </c>
      <c r="AG11278" s="153"/>
      <c r="AH11278" s="153"/>
      <c r="AI11278" t="s">
        <v>201</v>
      </c>
      <c r="AJ11278" t="s">
        <v>17878</v>
      </c>
      <c r="AK11278" s="9" t="str">
        <f>VLOOKUP(Y11278,zdroj!D:AJ,33,0)</f>
        <v>katB</v>
      </c>
    </row>
    <row r="11279" spans="8:37" x14ac:dyDescent="0.25">
      <c r="H11279" s="8"/>
      <c r="I11279" s="8"/>
      <c r="N11279" s="23"/>
      <c r="O11279" s="24"/>
      <c r="P11279" s="19"/>
      <c r="Q11279" s="19"/>
      <c r="R11279" s="19"/>
      <c r="U11279" s="27"/>
      <c r="Y11279" s="9" t="s">
        <v>666</v>
      </c>
      <c r="Z11279" s="9" t="s">
        <v>462</v>
      </c>
      <c r="AA11279" s="9" t="s">
        <v>198</v>
      </c>
      <c r="AB11279" s="9">
        <v>27807495</v>
      </c>
      <c r="AC11279" s="9" t="s">
        <v>12052</v>
      </c>
      <c r="AD11279" s="9" t="s">
        <v>231</v>
      </c>
      <c r="AE11279" s="5">
        <f t="shared" si="374"/>
        <v>0</v>
      </c>
      <c r="AF11279" s="5" t="str">
        <f t="shared" si="375"/>
        <v>katB</v>
      </c>
      <c r="AG11279" s="153"/>
      <c r="AH11279" s="153"/>
      <c r="AI11279" t="s">
        <v>201</v>
      </c>
      <c r="AJ11279" t="s">
        <v>17878</v>
      </c>
      <c r="AK11279" s="9" t="str">
        <f>VLOOKUP(Y11279,zdroj!D:AJ,33,0)</f>
        <v>katB</v>
      </c>
    </row>
    <row r="11280" spans="8:37" x14ac:dyDescent="0.25">
      <c r="H11280" s="8"/>
      <c r="I11280" s="8"/>
      <c r="N11280" s="23"/>
      <c r="O11280" s="24"/>
      <c r="P11280" s="19"/>
      <c r="Q11280" s="19"/>
      <c r="R11280" s="19"/>
      <c r="U11280" s="27"/>
      <c r="Y11280" s="9" t="s">
        <v>666</v>
      </c>
      <c r="Z11280" s="9" t="s">
        <v>462</v>
      </c>
      <c r="AA11280" s="9" t="s">
        <v>198</v>
      </c>
      <c r="AB11280" s="9">
        <v>28215184</v>
      </c>
      <c r="AC11280" s="9" t="s">
        <v>12053</v>
      </c>
      <c r="AD11280" s="9" t="s">
        <v>231</v>
      </c>
      <c r="AE11280" s="5">
        <f t="shared" si="374"/>
        <v>0</v>
      </c>
      <c r="AF11280" s="5" t="str">
        <f t="shared" si="375"/>
        <v>katB</v>
      </c>
      <c r="AG11280" s="153"/>
      <c r="AH11280" s="153"/>
      <c r="AI11280" t="s">
        <v>201</v>
      </c>
      <c r="AJ11280" t="s">
        <v>17878</v>
      </c>
      <c r="AK11280" s="9" t="str">
        <f>VLOOKUP(Y11280,zdroj!D:AJ,33,0)</f>
        <v>katB</v>
      </c>
    </row>
    <row r="11281" spans="8:37" x14ac:dyDescent="0.25">
      <c r="H11281" s="8"/>
      <c r="I11281" s="8"/>
      <c r="N11281" s="23"/>
      <c r="O11281" s="24"/>
      <c r="P11281" s="19"/>
      <c r="Q11281" s="19"/>
      <c r="R11281" s="19"/>
      <c r="U11281" s="27"/>
      <c r="Y11281" s="9" t="s">
        <v>666</v>
      </c>
      <c r="Z11281" s="9" t="s">
        <v>462</v>
      </c>
      <c r="AA11281" s="9" t="s">
        <v>198</v>
      </c>
      <c r="AB11281" s="9">
        <v>28292952</v>
      </c>
      <c r="AC11281" s="9" t="s">
        <v>12054</v>
      </c>
      <c r="AD11281" s="9" t="s">
        <v>231</v>
      </c>
      <c r="AE11281" s="5">
        <f t="shared" si="374"/>
        <v>0</v>
      </c>
      <c r="AF11281" s="5" t="str">
        <f t="shared" si="375"/>
        <v>katB</v>
      </c>
      <c r="AG11281" s="153"/>
      <c r="AH11281" s="153"/>
      <c r="AI11281" t="s">
        <v>201</v>
      </c>
      <c r="AJ11281" t="s">
        <v>17878</v>
      </c>
      <c r="AK11281" s="9" t="str">
        <f>VLOOKUP(Y11281,zdroj!D:AJ,33,0)</f>
        <v>katB</v>
      </c>
    </row>
    <row r="11282" spans="8:37" x14ac:dyDescent="0.25">
      <c r="H11282" s="8"/>
      <c r="I11282" s="8"/>
      <c r="N11282" s="23"/>
      <c r="O11282" s="24"/>
      <c r="P11282" s="19"/>
      <c r="Q11282" s="19"/>
      <c r="R11282" s="19"/>
      <c r="U11282" s="27"/>
      <c r="Y11282" s="9" t="s">
        <v>666</v>
      </c>
      <c r="Z11282" s="9" t="s">
        <v>462</v>
      </c>
      <c r="AA11282" s="9" t="s">
        <v>198</v>
      </c>
      <c r="AB11282" s="9">
        <v>28298772</v>
      </c>
      <c r="AC11282" s="9" t="s">
        <v>12055</v>
      </c>
      <c r="AD11282" s="9" t="s">
        <v>231</v>
      </c>
      <c r="AE11282" s="5">
        <f t="shared" si="374"/>
        <v>0</v>
      </c>
      <c r="AF11282" s="5" t="str">
        <f t="shared" si="375"/>
        <v>katB</v>
      </c>
      <c r="AG11282" s="153"/>
      <c r="AH11282" s="153"/>
      <c r="AI11282" t="s">
        <v>201</v>
      </c>
      <c r="AJ11282" t="s">
        <v>17878</v>
      </c>
      <c r="AK11282" s="9" t="str">
        <f>VLOOKUP(Y11282,zdroj!D:AJ,33,0)</f>
        <v>katB</v>
      </c>
    </row>
    <row r="11283" spans="8:37" x14ac:dyDescent="0.25">
      <c r="H11283" s="8"/>
      <c r="I11283" s="8"/>
      <c r="N11283" s="23"/>
      <c r="O11283" s="24"/>
      <c r="P11283" s="19"/>
      <c r="Q11283" s="19"/>
      <c r="R11283" s="19"/>
      <c r="U11283" s="27"/>
      <c r="Y11283" s="9" t="s">
        <v>666</v>
      </c>
      <c r="Z11283" s="9" t="s">
        <v>462</v>
      </c>
      <c r="AA11283" s="9" t="s">
        <v>198</v>
      </c>
      <c r="AB11283" s="9">
        <v>28454651</v>
      </c>
      <c r="AC11283" s="9" t="s">
        <v>12056</v>
      </c>
      <c r="AD11283" s="9" t="s">
        <v>231</v>
      </c>
      <c r="AE11283" s="5">
        <f t="shared" si="374"/>
        <v>0</v>
      </c>
      <c r="AF11283" s="5" t="str">
        <f t="shared" si="375"/>
        <v>katB</v>
      </c>
      <c r="AG11283" s="153"/>
      <c r="AH11283" s="153"/>
      <c r="AI11283" t="s">
        <v>201</v>
      </c>
      <c r="AJ11283" t="s">
        <v>17878</v>
      </c>
      <c r="AK11283" s="9" t="str">
        <f>VLOOKUP(Y11283,zdroj!D:AJ,33,0)</f>
        <v>katB</v>
      </c>
    </row>
    <row r="11284" spans="8:37" x14ac:dyDescent="0.25">
      <c r="H11284" s="8"/>
      <c r="I11284" s="8"/>
      <c r="N11284" s="23"/>
      <c r="O11284" s="24"/>
      <c r="P11284" s="19"/>
      <c r="Q11284" s="19"/>
      <c r="R11284" s="19"/>
      <c r="U11284" s="27"/>
      <c r="Y11284" s="9" t="s">
        <v>666</v>
      </c>
      <c r="Z11284" s="9" t="s">
        <v>462</v>
      </c>
      <c r="AA11284" s="9" t="s">
        <v>198</v>
      </c>
      <c r="AB11284" s="9">
        <v>28495357</v>
      </c>
      <c r="AC11284" s="9" t="s">
        <v>12057</v>
      </c>
      <c r="AD11284" s="9" t="s">
        <v>231</v>
      </c>
      <c r="AE11284" s="5">
        <f t="shared" si="374"/>
        <v>0</v>
      </c>
      <c r="AF11284" s="5" t="str">
        <f t="shared" si="375"/>
        <v>katB</v>
      </c>
      <c r="AG11284" s="153"/>
      <c r="AH11284" s="153"/>
      <c r="AI11284" t="s">
        <v>201</v>
      </c>
      <c r="AJ11284" t="s">
        <v>17878</v>
      </c>
      <c r="AK11284" s="9" t="str">
        <f>VLOOKUP(Y11284,zdroj!D:AJ,33,0)</f>
        <v>katB</v>
      </c>
    </row>
    <row r="11285" spans="8:37" x14ac:dyDescent="0.25">
      <c r="H11285" s="8"/>
      <c r="I11285" s="8"/>
      <c r="N11285" s="23"/>
      <c r="O11285" s="24"/>
      <c r="P11285" s="19"/>
      <c r="Q11285" s="19"/>
      <c r="R11285" s="19"/>
      <c r="U11285" s="27"/>
      <c r="Y11285" s="9" t="s">
        <v>666</v>
      </c>
      <c r="Z11285" s="9" t="s">
        <v>462</v>
      </c>
      <c r="AA11285" s="9" t="s">
        <v>198</v>
      </c>
      <c r="AB11285" s="9">
        <v>40251446</v>
      </c>
      <c r="AC11285" s="9" t="s">
        <v>12058</v>
      </c>
      <c r="AD11285" s="9" t="s">
        <v>231</v>
      </c>
      <c r="AE11285" s="5">
        <f t="shared" si="374"/>
        <v>0</v>
      </c>
      <c r="AF11285" s="5" t="str">
        <f t="shared" si="375"/>
        <v>katB</v>
      </c>
      <c r="AG11285" s="153"/>
      <c r="AH11285" s="153"/>
      <c r="AI11285" t="s">
        <v>201</v>
      </c>
      <c r="AJ11285" t="s">
        <v>17878</v>
      </c>
      <c r="AK11285" s="9" t="str">
        <f>VLOOKUP(Y11285,zdroj!D:AJ,33,0)</f>
        <v>katB</v>
      </c>
    </row>
    <row r="11286" spans="8:37" x14ac:dyDescent="0.25">
      <c r="H11286" s="8"/>
      <c r="I11286" s="8"/>
      <c r="N11286" s="23"/>
      <c r="O11286" s="24"/>
      <c r="P11286" s="19"/>
      <c r="Q11286" s="19"/>
      <c r="R11286" s="19"/>
      <c r="U11286" s="27"/>
      <c r="Y11286" s="9" t="s">
        <v>666</v>
      </c>
      <c r="Z11286" s="9" t="s">
        <v>462</v>
      </c>
      <c r="AA11286" s="9" t="s">
        <v>198</v>
      </c>
      <c r="AB11286" s="9">
        <v>40485013</v>
      </c>
      <c r="AC11286" s="9" t="s">
        <v>12059</v>
      </c>
      <c r="AD11286" s="9" t="s">
        <v>231</v>
      </c>
      <c r="AE11286" s="5">
        <f t="shared" si="374"/>
        <v>0</v>
      </c>
      <c r="AF11286" s="5" t="str">
        <f t="shared" si="375"/>
        <v>katB</v>
      </c>
      <c r="AG11286" s="153"/>
      <c r="AH11286" s="153"/>
      <c r="AI11286" t="s">
        <v>201</v>
      </c>
      <c r="AJ11286" t="s">
        <v>17878</v>
      </c>
      <c r="AK11286" s="9" t="str">
        <f>VLOOKUP(Y11286,zdroj!D:AJ,33,0)</f>
        <v>katB</v>
      </c>
    </row>
    <row r="11287" spans="8:37" x14ac:dyDescent="0.25">
      <c r="H11287" s="8"/>
      <c r="I11287" s="8"/>
      <c r="N11287" s="23"/>
      <c r="O11287" s="24"/>
      <c r="P11287" s="19"/>
      <c r="Q11287" s="19"/>
      <c r="R11287" s="19"/>
      <c r="U11287" s="27"/>
      <c r="Y11287" s="9" t="s">
        <v>666</v>
      </c>
      <c r="Z11287" s="9" t="s">
        <v>462</v>
      </c>
      <c r="AA11287" s="9" t="s">
        <v>198</v>
      </c>
      <c r="AB11287" s="9">
        <v>40857590</v>
      </c>
      <c r="AC11287" s="9" t="s">
        <v>12060</v>
      </c>
      <c r="AD11287" s="9" t="s">
        <v>231</v>
      </c>
      <c r="AE11287" s="5">
        <f t="shared" si="374"/>
        <v>0</v>
      </c>
      <c r="AF11287" s="5" t="str">
        <f t="shared" si="375"/>
        <v>katB</v>
      </c>
      <c r="AG11287" s="153"/>
      <c r="AH11287" s="153"/>
      <c r="AI11287" t="s">
        <v>201</v>
      </c>
      <c r="AJ11287" t="s">
        <v>17878</v>
      </c>
      <c r="AK11287" s="9" t="str">
        <f>VLOOKUP(Y11287,zdroj!D:AJ,33,0)</f>
        <v>katB</v>
      </c>
    </row>
    <row r="11288" spans="8:37" x14ac:dyDescent="0.25">
      <c r="H11288" s="8"/>
      <c r="I11288" s="8"/>
      <c r="N11288" s="23"/>
      <c r="O11288" s="24"/>
      <c r="P11288" s="19"/>
      <c r="Q11288" s="19"/>
      <c r="R11288" s="19"/>
      <c r="U11288" s="27"/>
      <c r="Y11288" s="9" t="s">
        <v>666</v>
      </c>
      <c r="Z11288" s="9" t="s">
        <v>462</v>
      </c>
      <c r="AA11288" s="9" t="s">
        <v>198</v>
      </c>
      <c r="AB11288" s="9">
        <v>74393421</v>
      </c>
      <c r="AC11288" s="9" t="s">
        <v>12061</v>
      </c>
      <c r="AD11288" s="9" t="s">
        <v>231</v>
      </c>
      <c r="AE11288" s="5">
        <f t="shared" si="374"/>
        <v>0</v>
      </c>
      <c r="AF11288" s="5" t="str">
        <f t="shared" si="375"/>
        <v>katB</v>
      </c>
      <c r="AG11288" s="153"/>
      <c r="AH11288" s="153"/>
      <c r="AI11288" t="s">
        <v>201</v>
      </c>
      <c r="AJ11288" t="s">
        <v>17878</v>
      </c>
      <c r="AK11288" s="9" t="str">
        <f>VLOOKUP(Y11288,zdroj!D:AJ,33,0)</f>
        <v>katB</v>
      </c>
    </row>
    <row r="11289" spans="8:37" x14ac:dyDescent="0.25">
      <c r="H11289" s="8"/>
      <c r="I11289" s="8"/>
      <c r="N11289" s="23"/>
      <c r="O11289" s="24"/>
      <c r="P11289" s="19"/>
      <c r="Q11289" s="19"/>
      <c r="R11289" s="19"/>
      <c r="U11289" s="27"/>
      <c r="Y11289" s="9" t="s">
        <v>666</v>
      </c>
      <c r="Z11289" s="9" t="s">
        <v>462</v>
      </c>
      <c r="AA11289" s="9" t="s">
        <v>198</v>
      </c>
      <c r="AB11289" s="9">
        <v>75892839</v>
      </c>
      <c r="AC11289" s="9" t="s">
        <v>12062</v>
      </c>
      <c r="AD11289" s="9" t="s">
        <v>231</v>
      </c>
      <c r="AE11289" s="5">
        <f t="shared" si="374"/>
        <v>0</v>
      </c>
      <c r="AF11289" s="5" t="str">
        <f t="shared" si="375"/>
        <v>katB</v>
      </c>
      <c r="AG11289" s="153"/>
      <c r="AH11289" s="153"/>
      <c r="AI11289" t="s">
        <v>201</v>
      </c>
      <c r="AJ11289" t="s">
        <v>17878</v>
      </c>
      <c r="AK11289" s="9" t="str">
        <f>VLOOKUP(Y11289,zdroj!D:AJ,33,0)</f>
        <v>katB</v>
      </c>
    </row>
    <row r="11290" spans="8:37" x14ac:dyDescent="0.25">
      <c r="H11290" s="8"/>
      <c r="I11290" s="8"/>
      <c r="N11290" s="23"/>
      <c r="O11290" s="24"/>
      <c r="P11290" s="19"/>
      <c r="Q11290" s="19"/>
      <c r="R11290" s="19"/>
      <c r="U11290" s="27"/>
      <c r="Y11290" s="9" t="s">
        <v>666</v>
      </c>
      <c r="Z11290" s="9" t="s">
        <v>462</v>
      </c>
      <c r="AA11290" s="9" t="s">
        <v>198</v>
      </c>
      <c r="AB11290" s="9">
        <v>78258839</v>
      </c>
      <c r="AC11290" s="9" t="s">
        <v>12063</v>
      </c>
      <c r="AD11290" s="9" t="s">
        <v>231</v>
      </c>
      <c r="AE11290" s="5">
        <f t="shared" si="374"/>
        <v>0</v>
      </c>
      <c r="AF11290" s="5" t="str">
        <f t="shared" si="375"/>
        <v>katB</v>
      </c>
      <c r="AG11290" s="153"/>
      <c r="AH11290" s="153"/>
      <c r="AI11290" t="s">
        <v>201</v>
      </c>
      <c r="AJ11290" t="s">
        <v>17878</v>
      </c>
      <c r="AK11290" s="9" t="str">
        <f>VLOOKUP(Y11290,zdroj!D:AJ,33,0)</f>
        <v>katB</v>
      </c>
    </row>
    <row r="11291" spans="8:37" x14ac:dyDescent="0.25">
      <c r="H11291" s="8"/>
      <c r="I11291" s="8"/>
      <c r="N11291" s="23"/>
      <c r="O11291" s="24"/>
      <c r="P11291" s="19"/>
      <c r="Q11291" s="19"/>
      <c r="R11291" s="19"/>
      <c r="U11291" s="27"/>
      <c r="Y11291" s="9" t="s">
        <v>666</v>
      </c>
      <c r="Z11291" s="9" t="s">
        <v>462</v>
      </c>
      <c r="AA11291" s="9" t="s">
        <v>198</v>
      </c>
      <c r="AB11291" s="9">
        <v>78532256</v>
      </c>
      <c r="AC11291" s="9" t="s">
        <v>12064</v>
      </c>
      <c r="AD11291" s="9" t="s">
        <v>231</v>
      </c>
      <c r="AE11291" s="5">
        <f t="shared" si="374"/>
        <v>0</v>
      </c>
      <c r="AF11291" s="5" t="str">
        <f t="shared" si="375"/>
        <v>katB</v>
      </c>
      <c r="AG11291" s="153"/>
      <c r="AH11291" s="153"/>
      <c r="AI11291" t="s">
        <v>201</v>
      </c>
      <c r="AJ11291" t="s">
        <v>17878</v>
      </c>
      <c r="AK11291" s="9" t="str">
        <f>VLOOKUP(Y11291,zdroj!D:AJ,33,0)</f>
        <v>katB</v>
      </c>
    </row>
    <row r="11292" spans="8:37" x14ac:dyDescent="0.25">
      <c r="H11292" s="8"/>
      <c r="I11292" s="8"/>
      <c r="N11292" s="23"/>
      <c r="O11292" s="24"/>
      <c r="P11292" s="19"/>
      <c r="Q11292" s="19"/>
      <c r="R11292" s="19"/>
      <c r="U11292" s="27"/>
      <c r="Y11292" s="9" t="s">
        <v>666</v>
      </c>
      <c r="Z11292" s="9" t="s">
        <v>462</v>
      </c>
      <c r="AA11292" s="9" t="s">
        <v>198</v>
      </c>
      <c r="AB11292" s="9">
        <v>79227929</v>
      </c>
      <c r="AC11292" s="9" t="s">
        <v>12065</v>
      </c>
      <c r="AD11292" s="9" t="s">
        <v>231</v>
      </c>
      <c r="AE11292" s="5">
        <f t="shared" si="374"/>
        <v>0</v>
      </c>
      <c r="AF11292" s="5" t="str">
        <f t="shared" si="375"/>
        <v>katB</v>
      </c>
      <c r="AG11292" s="153"/>
      <c r="AH11292" s="153"/>
      <c r="AI11292" t="s">
        <v>201</v>
      </c>
      <c r="AJ11292" t="s">
        <v>17878</v>
      </c>
      <c r="AK11292" s="9" t="str">
        <f>VLOOKUP(Y11292,zdroj!D:AJ,33,0)</f>
        <v>katB</v>
      </c>
    </row>
    <row r="11293" spans="8:37" x14ac:dyDescent="0.25">
      <c r="H11293" s="8"/>
      <c r="I11293" s="8"/>
      <c r="N11293" s="23"/>
      <c r="O11293" s="24"/>
      <c r="P11293" s="19"/>
      <c r="Q11293" s="19"/>
      <c r="R11293" s="19"/>
      <c r="U11293" s="27"/>
      <c r="Y11293" s="9" t="s">
        <v>666</v>
      </c>
      <c r="Z11293" s="9" t="s">
        <v>462</v>
      </c>
      <c r="AA11293" s="9" t="s">
        <v>198</v>
      </c>
      <c r="AB11293" s="9">
        <v>80299342</v>
      </c>
      <c r="AC11293" s="9" t="s">
        <v>12066</v>
      </c>
      <c r="AD11293" s="9" t="s">
        <v>231</v>
      </c>
      <c r="AE11293" s="5">
        <f t="shared" si="374"/>
        <v>0</v>
      </c>
      <c r="AF11293" s="5" t="str">
        <f t="shared" si="375"/>
        <v>katB</v>
      </c>
      <c r="AG11293" s="153"/>
      <c r="AH11293" s="153"/>
      <c r="AI11293" t="s">
        <v>201</v>
      </c>
      <c r="AJ11293" t="s">
        <v>17878</v>
      </c>
      <c r="AK11293" s="9" t="str">
        <f>VLOOKUP(Y11293,zdroj!D:AJ,33,0)</f>
        <v>katB</v>
      </c>
    </row>
    <row r="11294" spans="8:37" x14ac:dyDescent="0.25">
      <c r="H11294" s="8"/>
      <c r="I11294" s="8"/>
      <c r="N11294" s="23"/>
      <c r="O11294" s="24"/>
      <c r="P11294" s="19"/>
      <c r="Q11294" s="19"/>
      <c r="R11294" s="19"/>
      <c r="U11294" s="27"/>
      <c r="Y11294" s="9" t="s">
        <v>666</v>
      </c>
      <c r="Z11294" s="9" t="s">
        <v>462</v>
      </c>
      <c r="AA11294" s="9" t="s">
        <v>198</v>
      </c>
      <c r="AB11294" s="9">
        <v>82792330</v>
      </c>
      <c r="AC11294" s="9" t="s">
        <v>12067</v>
      </c>
      <c r="AD11294" s="9" t="s">
        <v>231</v>
      </c>
      <c r="AE11294" s="5">
        <f t="shared" si="374"/>
        <v>0</v>
      </c>
      <c r="AF11294" s="5" t="str">
        <f t="shared" si="375"/>
        <v>katB</v>
      </c>
      <c r="AG11294" s="153"/>
      <c r="AH11294" s="153"/>
      <c r="AI11294" t="s">
        <v>201</v>
      </c>
      <c r="AJ11294" t="s">
        <v>17878</v>
      </c>
      <c r="AK11294" s="9" t="str">
        <f>VLOOKUP(Y11294,zdroj!D:AJ,33,0)</f>
        <v>katB</v>
      </c>
    </row>
    <row r="11295" spans="8:37" x14ac:dyDescent="0.25">
      <c r="H11295" s="8"/>
      <c r="I11295" s="8"/>
      <c r="N11295" s="23"/>
      <c r="O11295" s="24"/>
      <c r="P11295" s="19"/>
      <c r="Q11295" s="19"/>
      <c r="R11295" s="19"/>
      <c r="U11295" s="27"/>
      <c r="Y11295" s="9" t="s">
        <v>666</v>
      </c>
      <c r="Z11295" s="9" t="s">
        <v>462</v>
      </c>
      <c r="AA11295" s="9" t="s">
        <v>198</v>
      </c>
      <c r="AB11295" s="9">
        <v>83329323</v>
      </c>
      <c r="AC11295" s="9" t="s">
        <v>12068</v>
      </c>
      <c r="AD11295" s="9" t="s">
        <v>231</v>
      </c>
      <c r="AE11295" s="5">
        <f t="shared" si="374"/>
        <v>0</v>
      </c>
      <c r="AF11295" s="5" t="str">
        <f t="shared" si="375"/>
        <v>katB</v>
      </c>
      <c r="AG11295" s="153"/>
      <c r="AH11295" s="153"/>
      <c r="AI11295" t="s">
        <v>201</v>
      </c>
      <c r="AJ11295" t="s">
        <v>17878</v>
      </c>
      <c r="AK11295" s="9" t="str">
        <f>VLOOKUP(Y11295,zdroj!D:AJ,33,0)</f>
        <v>katB</v>
      </c>
    </row>
    <row r="11296" spans="8:37" x14ac:dyDescent="0.25">
      <c r="H11296" s="8"/>
      <c r="I11296" s="8"/>
      <c r="N11296" s="23"/>
      <c r="O11296" s="24"/>
      <c r="P11296" s="19"/>
      <c r="Q11296" s="19"/>
      <c r="R11296" s="19"/>
      <c r="U11296" s="27"/>
      <c r="Y11296" s="9" t="s">
        <v>666</v>
      </c>
      <c r="Z11296" s="9" t="s">
        <v>462</v>
      </c>
      <c r="AA11296" s="9" t="s">
        <v>198</v>
      </c>
      <c r="AB11296" s="9">
        <v>84247371</v>
      </c>
      <c r="AC11296" s="9" t="s">
        <v>12069</v>
      </c>
      <c r="AD11296" s="9" t="s">
        <v>231</v>
      </c>
      <c r="AE11296" s="5">
        <f t="shared" si="374"/>
        <v>0</v>
      </c>
      <c r="AF11296" s="5" t="str">
        <f t="shared" si="375"/>
        <v>katB</v>
      </c>
      <c r="AG11296" s="153"/>
      <c r="AH11296" s="153"/>
      <c r="AI11296" t="s">
        <v>201</v>
      </c>
      <c r="AJ11296" t="s">
        <v>17878</v>
      </c>
      <c r="AK11296" s="9" t="str">
        <f>VLOOKUP(Y11296,zdroj!D:AJ,33,0)</f>
        <v>katB</v>
      </c>
    </row>
    <row r="11297" spans="8:37" x14ac:dyDescent="0.25">
      <c r="H11297" s="8"/>
      <c r="I11297" s="8"/>
      <c r="N11297" s="23"/>
      <c r="O11297" s="24"/>
      <c r="P11297" s="19"/>
      <c r="Q11297" s="19"/>
      <c r="R11297" s="19"/>
      <c r="U11297" s="27"/>
      <c r="Y11297" s="9" t="s">
        <v>666</v>
      </c>
      <c r="Z11297" s="9" t="s">
        <v>462</v>
      </c>
      <c r="AA11297" s="9" t="s">
        <v>198</v>
      </c>
      <c r="AB11297" s="9">
        <v>84558628</v>
      </c>
      <c r="AC11297" s="9" t="s">
        <v>12070</v>
      </c>
      <c r="AD11297" s="9" t="s">
        <v>231</v>
      </c>
      <c r="AE11297" s="5">
        <f t="shared" si="374"/>
        <v>0</v>
      </c>
      <c r="AF11297" s="5" t="str">
        <f t="shared" si="375"/>
        <v>katB</v>
      </c>
      <c r="AG11297" s="153"/>
      <c r="AH11297" s="153"/>
      <c r="AI11297" t="s">
        <v>201</v>
      </c>
      <c r="AJ11297" t="s">
        <v>17878</v>
      </c>
      <c r="AK11297" s="9" t="str">
        <f>VLOOKUP(Y11297,zdroj!D:AJ,33,0)</f>
        <v>katB</v>
      </c>
    </row>
    <row r="11298" spans="8:37" x14ac:dyDescent="0.25">
      <c r="H11298" s="8"/>
      <c r="I11298" s="8"/>
      <c r="N11298" s="23"/>
      <c r="O11298" s="24"/>
      <c r="P11298" s="19"/>
      <c r="Q11298" s="19"/>
      <c r="R11298" s="19"/>
      <c r="U11298" s="27"/>
      <c r="Y11298" s="9" t="s">
        <v>666</v>
      </c>
      <c r="Z11298" s="9" t="s">
        <v>462</v>
      </c>
      <c r="AA11298" s="9" t="s">
        <v>198</v>
      </c>
      <c r="AB11298" s="9">
        <v>84646110</v>
      </c>
      <c r="AC11298" s="9" t="s">
        <v>12071</v>
      </c>
      <c r="AD11298" s="9" t="s">
        <v>231</v>
      </c>
      <c r="AE11298" s="5">
        <f t="shared" si="374"/>
        <v>0</v>
      </c>
      <c r="AF11298" s="5" t="str">
        <f t="shared" si="375"/>
        <v>katB</v>
      </c>
      <c r="AG11298" s="153"/>
      <c r="AH11298" s="153"/>
      <c r="AI11298" t="s">
        <v>201</v>
      </c>
      <c r="AJ11298" t="s">
        <v>17878</v>
      </c>
      <c r="AK11298" s="9" t="str">
        <f>VLOOKUP(Y11298,zdroj!D:AJ,33,0)</f>
        <v>katB</v>
      </c>
    </row>
    <row r="11299" spans="8:37" x14ac:dyDescent="0.25">
      <c r="H11299" s="8"/>
      <c r="I11299" s="8"/>
      <c r="N11299" s="23"/>
      <c r="O11299" s="24"/>
      <c r="P11299" s="19"/>
      <c r="Q11299" s="19"/>
      <c r="R11299" s="19"/>
      <c r="U11299" s="27"/>
      <c r="Y11299" s="9" t="s">
        <v>666</v>
      </c>
      <c r="Z11299" s="9" t="s">
        <v>462</v>
      </c>
      <c r="AA11299" s="9" t="s">
        <v>198</v>
      </c>
      <c r="AB11299" s="9">
        <v>5854679</v>
      </c>
      <c r="AC11299" s="9" t="s">
        <v>12072</v>
      </c>
      <c r="AD11299" s="9" t="s">
        <v>231</v>
      </c>
      <c r="AE11299" s="5">
        <f t="shared" si="374"/>
        <v>0</v>
      </c>
      <c r="AF11299" s="5" t="str">
        <f t="shared" si="375"/>
        <v>katB</v>
      </c>
      <c r="AG11299" s="153"/>
      <c r="AH11299" s="153"/>
      <c r="AI11299" t="s">
        <v>201</v>
      </c>
      <c r="AJ11299" t="s">
        <v>17878</v>
      </c>
      <c r="AK11299" s="9" t="str">
        <f>VLOOKUP(Y11299,zdroj!D:AJ,33,0)</f>
        <v>katB</v>
      </c>
    </row>
    <row r="11300" spans="8:37" x14ac:dyDescent="0.25">
      <c r="H11300" s="8"/>
      <c r="I11300" s="8"/>
      <c r="N11300" s="23"/>
      <c r="O11300" s="24"/>
      <c r="P11300" s="19"/>
      <c r="Q11300" s="19"/>
      <c r="R11300" s="19"/>
      <c r="U11300" s="27"/>
      <c r="Y11300" s="9" t="s">
        <v>666</v>
      </c>
      <c r="Z11300" s="9" t="s">
        <v>462</v>
      </c>
      <c r="AA11300" s="9" t="s">
        <v>198</v>
      </c>
      <c r="AB11300" s="9">
        <v>5854687</v>
      </c>
      <c r="AC11300" s="9" t="s">
        <v>12073</v>
      </c>
      <c r="AD11300" s="9" t="s">
        <v>231</v>
      </c>
      <c r="AE11300" s="5">
        <f t="shared" si="374"/>
        <v>0</v>
      </c>
      <c r="AF11300" s="5" t="str">
        <f t="shared" si="375"/>
        <v>katB</v>
      </c>
      <c r="AG11300" s="153"/>
      <c r="AH11300" s="153"/>
      <c r="AI11300" t="s">
        <v>201</v>
      </c>
      <c r="AJ11300" t="s">
        <v>17878</v>
      </c>
      <c r="AK11300" s="9" t="str">
        <f>VLOOKUP(Y11300,zdroj!D:AJ,33,0)</f>
        <v>katB</v>
      </c>
    </row>
    <row r="11301" spans="8:37" x14ac:dyDescent="0.25">
      <c r="H11301" s="8"/>
      <c r="I11301" s="8"/>
      <c r="N11301" s="23"/>
      <c r="O11301" s="24"/>
      <c r="P11301" s="19"/>
      <c r="Q11301" s="19"/>
      <c r="R11301" s="19"/>
      <c r="U11301" s="27"/>
      <c r="Y11301" s="9" t="s">
        <v>666</v>
      </c>
      <c r="Z11301" s="9" t="s">
        <v>462</v>
      </c>
      <c r="AA11301" s="9" t="s">
        <v>198</v>
      </c>
      <c r="AB11301" s="9">
        <v>5857368</v>
      </c>
      <c r="AC11301" s="9" t="s">
        <v>12074</v>
      </c>
      <c r="AD11301" s="9" t="s">
        <v>231</v>
      </c>
      <c r="AE11301" s="5">
        <f t="shared" si="374"/>
        <v>0</v>
      </c>
      <c r="AF11301" s="5" t="str">
        <f t="shared" si="375"/>
        <v>katB</v>
      </c>
      <c r="AG11301" s="153"/>
      <c r="AH11301" s="153"/>
      <c r="AI11301" t="s">
        <v>201</v>
      </c>
      <c r="AJ11301" t="s">
        <v>17878</v>
      </c>
      <c r="AK11301" s="9" t="str">
        <f>VLOOKUP(Y11301,zdroj!D:AJ,33,0)</f>
        <v>katB</v>
      </c>
    </row>
    <row r="11302" spans="8:37" x14ac:dyDescent="0.25">
      <c r="H11302" s="8"/>
      <c r="I11302" s="8"/>
      <c r="N11302" s="23"/>
      <c r="O11302" s="24"/>
      <c r="P11302" s="19"/>
      <c r="Q11302" s="19"/>
      <c r="R11302" s="19"/>
      <c r="U11302" s="27"/>
      <c r="Y11302" s="9" t="s">
        <v>666</v>
      </c>
      <c r="Z11302" s="9" t="s">
        <v>462</v>
      </c>
      <c r="AA11302" s="9" t="s">
        <v>198</v>
      </c>
      <c r="AB11302" s="9">
        <v>5854857</v>
      </c>
      <c r="AC11302" s="9" t="s">
        <v>12075</v>
      </c>
      <c r="AD11302" s="9" t="s">
        <v>231</v>
      </c>
      <c r="AE11302" s="5">
        <f t="shared" si="374"/>
        <v>0</v>
      </c>
      <c r="AF11302" s="5" t="str">
        <f t="shared" si="375"/>
        <v>katB</v>
      </c>
      <c r="AG11302" s="153"/>
      <c r="AH11302" s="153"/>
      <c r="AI11302" t="s">
        <v>201</v>
      </c>
      <c r="AJ11302" t="s">
        <v>17878</v>
      </c>
      <c r="AK11302" s="9" t="str">
        <f>VLOOKUP(Y11302,zdroj!D:AJ,33,0)</f>
        <v>katB</v>
      </c>
    </row>
    <row r="11303" spans="8:37" x14ac:dyDescent="0.25">
      <c r="H11303" s="8"/>
      <c r="I11303" s="8"/>
      <c r="N11303" s="23"/>
      <c r="O11303" s="24"/>
      <c r="P11303" s="19"/>
      <c r="Q11303" s="19"/>
      <c r="R11303" s="19"/>
      <c r="U11303" s="27"/>
      <c r="Y11303" s="9" t="s">
        <v>666</v>
      </c>
      <c r="Z11303" s="9" t="s">
        <v>462</v>
      </c>
      <c r="AA11303" s="9" t="s">
        <v>198</v>
      </c>
      <c r="AB11303" s="9">
        <v>5857538</v>
      </c>
      <c r="AC11303" s="9" t="s">
        <v>12076</v>
      </c>
      <c r="AD11303" s="9" t="s">
        <v>231</v>
      </c>
      <c r="AE11303" s="5">
        <f t="shared" si="374"/>
        <v>0</v>
      </c>
      <c r="AF11303" s="5" t="str">
        <f t="shared" si="375"/>
        <v>katB</v>
      </c>
      <c r="AG11303" s="153"/>
      <c r="AH11303" s="153"/>
      <c r="AI11303" t="s">
        <v>201</v>
      </c>
      <c r="AJ11303" t="s">
        <v>17878</v>
      </c>
      <c r="AK11303" s="9" t="str">
        <f>VLOOKUP(Y11303,zdroj!D:AJ,33,0)</f>
        <v>katB</v>
      </c>
    </row>
    <row r="11304" spans="8:37" x14ac:dyDescent="0.25">
      <c r="H11304" s="8"/>
      <c r="I11304" s="8"/>
      <c r="N11304" s="23"/>
      <c r="O11304" s="24"/>
      <c r="P11304" s="19"/>
      <c r="Q11304" s="19"/>
      <c r="R11304" s="19"/>
      <c r="U11304" s="27"/>
      <c r="Y11304" s="9" t="s">
        <v>666</v>
      </c>
      <c r="Z11304" s="9" t="s">
        <v>462</v>
      </c>
      <c r="AA11304" s="9" t="s">
        <v>198</v>
      </c>
      <c r="AB11304" s="9">
        <v>5854865</v>
      </c>
      <c r="AC11304" s="9" t="s">
        <v>12077</v>
      </c>
      <c r="AD11304" s="9" t="s">
        <v>231</v>
      </c>
      <c r="AE11304" s="5">
        <f t="shared" si="374"/>
        <v>0</v>
      </c>
      <c r="AF11304" s="5" t="str">
        <f t="shared" si="375"/>
        <v>katB</v>
      </c>
      <c r="AG11304" s="153"/>
      <c r="AH11304" s="153"/>
      <c r="AI11304" t="s">
        <v>201</v>
      </c>
      <c r="AJ11304" t="s">
        <v>17878</v>
      </c>
      <c r="AK11304" s="9" t="str">
        <f>VLOOKUP(Y11304,zdroj!D:AJ,33,0)</f>
        <v>katB</v>
      </c>
    </row>
    <row r="11305" spans="8:37" x14ac:dyDescent="0.25">
      <c r="H11305" s="8"/>
      <c r="I11305" s="8"/>
      <c r="N11305" s="23"/>
      <c r="O11305" s="24"/>
      <c r="P11305" s="19"/>
      <c r="Q11305" s="19"/>
      <c r="R11305" s="19"/>
      <c r="U11305" s="27"/>
      <c r="Y11305" s="9" t="s">
        <v>666</v>
      </c>
      <c r="Z11305" s="9" t="s">
        <v>462</v>
      </c>
      <c r="AA11305" s="9" t="s">
        <v>198</v>
      </c>
      <c r="AB11305" s="9">
        <v>5854873</v>
      </c>
      <c r="AC11305" s="9" t="s">
        <v>12078</v>
      </c>
      <c r="AD11305" s="9" t="s">
        <v>231</v>
      </c>
      <c r="AE11305" s="5">
        <f t="shared" si="374"/>
        <v>0</v>
      </c>
      <c r="AF11305" s="5" t="str">
        <f t="shared" si="375"/>
        <v>katB</v>
      </c>
      <c r="AG11305" s="153"/>
      <c r="AH11305" s="153"/>
      <c r="AI11305" t="s">
        <v>201</v>
      </c>
      <c r="AJ11305" t="s">
        <v>17878</v>
      </c>
      <c r="AK11305" s="9" t="str">
        <f>VLOOKUP(Y11305,zdroj!D:AJ,33,0)</f>
        <v>katB</v>
      </c>
    </row>
    <row r="11306" spans="8:37" x14ac:dyDescent="0.25">
      <c r="H11306" s="8"/>
      <c r="I11306" s="8"/>
      <c r="N11306" s="23"/>
      <c r="O11306" s="24"/>
      <c r="P11306" s="19"/>
      <c r="Q11306" s="19"/>
      <c r="R11306" s="19"/>
      <c r="U11306" s="27"/>
      <c r="Y11306" s="9" t="s">
        <v>666</v>
      </c>
      <c r="Z11306" s="9" t="s">
        <v>462</v>
      </c>
      <c r="AA11306" s="9" t="s">
        <v>198</v>
      </c>
      <c r="AB11306" s="9">
        <v>5854881</v>
      </c>
      <c r="AC11306" s="9" t="s">
        <v>12079</v>
      </c>
      <c r="AD11306" s="9" t="s">
        <v>231</v>
      </c>
      <c r="AE11306" s="5">
        <f t="shared" si="374"/>
        <v>0</v>
      </c>
      <c r="AF11306" s="5" t="str">
        <f t="shared" si="375"/>
        <v>katB</v>
      </c>
      <c r="AG11306" s="153"/>
      <c r="AH11306" s="153"/>
      <c r="AI11306" t="s">
        <v>17879</v>
      </c>
      <c r="AJ11306" t="s">
        <v>17878</v>
      </c>
      <c r="AK11306" s="9" t="str">
        <f>VLOOKUP(Y11306,zdroj!D:AJ,33,0)</f>
        <v>katB</v>
      </c>
    </row>
    <row r="11307" spans="8:37" x14ac:dyDescent="0.25">
      <c r="H11307" s="8"/>
      <c r="I11307" s="8"/>
      <c r="N11307" s="23"/>
      <c r="O11307" s="24"/>
      <c r="P11307" s="19"/>
      <c r="Q11307" s="19"/>
      <c r="R11307" s="19"/>
      <c r="U11307" s="27"/>
      <c r="Y11307" s="9" t="s">
        <v>666</v>
      </c>
      <c r="Z11307" s="9" t="s">
        <v>462</v>
      </c>
      <c r="AA11307" s="9" t="s">
        <v>198</v>
      </c>
      <c r="AB11307" s="9">
        <v>5854890</v>
      </c>
      <c r="AC11307" s="9" t="s">
        <v>12080</v>
      </c>
      <c r="AD11307" s="9" t="s">
        <v>231</v>
      </c>
      <c r="AE11307" s="5">
        <f t="shared" si="374"/>
        <v>0</v>
      </c>
      <c r="AF11307" s="5" t="str">
        <f t="shared" si="375"/>
        <v>katB</v>
      </c>
      <c r="AG11307" s="153"/>
      <c r="AH11307" s="153"/>
      <c r="AI11307" t="s">
        <v>201</v>
      </c>
      <c r="AJ11307" t="s">
        <v>17878</v>
      </c>
      <c r="AK11307" s="9" t="str">
        <f>VLOOKUP(Y11307,zdroj!D:AJ,33,0)</f>
        <v>katB</v>
      </c>
    </row>
    <row r="11308" spans="8:37" x14ac:dyDescent="0.25">
      <c r="H11308" s="8"/>
      <c r="I11308" s="8"/>
      <c r="N11308" s="23"/>
      <c r="O11308" s="24"/>
      <c r="P11308" s="19"/>
      <c r="Q11308" s="19"/>
      <c r="R11308" s="19"/>
      <c r="U11308" s="27"/>
      <c r="Y11308" s="9" t="s">
        <v>666</v>
      </c>
      <c r="Z11308" s="9" t="s">
        <v>462</v>
      </c>
      <c r="AA11308" s="9" t="s">
        <v>198</v>
      </c>
      <c r="AB11308" s="9">
        <v>5854903</v>
      </c>
      <c r="AC11308" s="9" t="s">
        <v>12081</v>
      </c>
      <c r="AD11308" s="9" t="s">
        <v>231</v>
      </c>
      <c r="AE11308" s="5">
        <f t="shared" si="374"/>
        <v>0</v>
      </c>
      <c r="AF11308" s="5" t="str">
        <f t="shared" si="375"/>
        <v>katB</v>
      </c>
      <c r="AG11308" s="153"/>
      <c r="AH11308" s="153"/>
      <c r="AI11308" t="s">
        <v>17880</v>
      </c>
      <c r="AJ11308" t="s">
        <v>17878</v>
      </c>
      <c r="AK11308" s="9" t="str">
        <f>VLOOKUP(Y11308,zdroj!D:AJ,33,0)</f>
        <v>katB</v>
      </c>
    </row>
    <row r="11309" spans="8:37" x14ac:dyDescent="0.25">
      <c r="H11309" s="8"/>
      <c r="I11309" s="8"/>
      <c r="N11309" s="23"/>
      <c r="O11309" s="24"/>
      <c r="P11309" s="19"/>
      <c r="Q11309" s="19"/>
      <c r="R11309" s="19"/>
      <c r="U11309" s="27"/>
      <c r="Y11309" s="9" t="s">
        <v>666</v>
      </c>
      <c r="Z11309" s="9" t="s">
        <v>462</v>
      </c>
      <c r="AA11309" s="9" t="s">
        <v>198</v>
      </c>
      <c r="AB11309" s="9">
        <v>5854911</v>
      </c>
      <c r="AC11309" s="9" t="s">
        <v>12082</v>
      </c>
      <c r="AD11309" s="9" t="s">
        <v>231</v>
      </c>
      <c r="AE11309" s="5">
        <f t="shared" si="374"/>
        <v>0</v>
      </c>
      <c r="AF11309" s="5" t="str">
        <f t="shared" si="375"/>
        <v>katB</v>
      </c>
      <c r="AG11309" s="153"/>
      <c r="AH11309" s="153"/>
      <c r="AI11309" t="s">
        <v>201</v>
      </c>
      <c r="AJ11309" t="s">
        <v>17878</v>
      </c>
      <c r="AK11309" s="9" t="str">
        <f>VLOOKUP(Y11309,zdroj!D:AJ,33,0)</f>
        <v>katB</v>
      </c>
    </row>
    <row r="11310" spans="8:37" x14ac:dyDescent="0.25">
      <c r="H11310" s="8"/>
      <c r="I11310" s="8"/>
      <c r="N11310" s="23"/>
      <c r="O11310" s="24"/>
      <c r="P11310" s="19"/>
      <c r="Q11310" s="19"/>
      <c r="R11310" s="19"/>
      <c r="U11310" s="27"/>
      <c r="Y11310" s="9" t="s">
        <v>666</v>
      </c>
      <c r="Z11310" s="9" t="s">
        <v>462</v>
      </c>
      <c r="AA11310" s="9" t="s">
        <v>198</v>
      </c>
      <c r="AB11310" s="9">
        <v>5854920</v>
      </c>
      <c r="AC11310" s="9" t="s">
        <v>12083</v>
      </c>
      <c r="AD11310" s="9" t="s">
        <v>231</v>
      </c>
      <c r="AE11310" s="5">
        <f t="shared" si="374"/>
        <v>0</v>
      </c>
      <c r="AF11310" s="5" t="str">
        <f t="shared" si="375"/>
        <v>katB</v>
      </c>
      <c r="AG11310" s="153"/>
      <c r="AH11310" s="153"/>
      <c r="AI11310" t="s">
        <v>201</v>
      </c>
      <c r="AJ11310" t="s">
        <v>17878</v>
      </c>
      <c r="AK11310" s="9" t="str">
        <f>VLOOKUP(Y11310,zdroj!D:AJ,33,0)</f>
        <v>katB</v>
      </c>
    </row>
    <row r="11311" spans="8:37" x14ac:dyDescent="0.25">
      <c r="H11311" s="8"/>
      <c r="I11311" s="8"/>
      <c r="N11311" s="23"/>
      <c r="O11311" s="24"/>
      <c r="P11311" s="19"/>
      <c r="Q11311" s="19"/>
      <c r="R11311" s="19"/>
      <c r="U11311" s="27"/>
      <c r="Y11311" s="9" t="s">
        <v>666</v>
      </c>
      <c r="Z11311" s="9" t="s">
        <v>462</v>
      </c>
      <c r="AA11311" s="9" t="s">
        <v>198</v>
      </c>
      <c r="AB11311" s="9">
        <v>5854938</v>
      </c>
      <c r="AC11311" s="9" t="s">
        <v>12084</v>
      </c>
      <c r="AD11311" s="9" t="s">
        <v>231</v>
      </c>
      <c r="AE11311" s="5">
        <f t="shared" si="374"/>
        <v>0</v>
      </c>
      <c r="AF11311" s="5" t="str">
        <f t="shared" si="375"/>
        <v>katB</v>
      </c>
      <c r="AG11311" s="153"/>
      <c r="AH11311" s="153"/>
      <c r="AI11311" t="s">
        <v>201</v>
      </c>
      <c r="AJ11311" t="s">
        <v>17878</v>
      </c>
      <c r="AK11311" s="9" t="str">
        <f>VLOOKUP(Y11311,zdroj!D:AJ,33,0)</f>
        <v>katB</v>
      </c>
    </row>
    <row r="11312" spans="8:37" x14ac:dyDescent="0.25">
      <c r="H11312" s="8"/>
      <c r="I11312" s="8"/>
      <c r="N11312" s="23"/>
      <c r="O11312" s="24"/>
      <c r="P11312" s="19"/>
      <c r="Q11312" s="19"/>
      <c r="R11312" s="19"/>
      <c r="U11312" s="27"/>
      <c r="Y11312" s="9" t="s">
        <v>666</v>
      </c>
      <c r="Z11312" s="9" t="s">
        <v>462</v>
      </c>
      <c r="AA11312" s="9" t="s">
        <v>198</v>
      </c>
      <c r="AB11312" s="9">
        <v>5854954</v>
      </c>
      <c r="AC11312" s="9" t="s">
        <v>12085</v>
      </c>
      <c r="AD11312" s="9" t="s">
        <v>231</v>
      </c>
      <c r="AE11312" s="5">
        <f t="shared" si="374"/>
        <v>0</v>
      </c>
      <c r="AF11312" s="5" t="str">
        <f t="shared" si="375"/>
        <v>katB</v>
      </c>
      <c r="AG11312" s="153"/>
      <c r="AH11312" s="153"/>
      <c r="AI11312" t="s">
        <v>201</v>
      </c>
      <c r="AJ11312" t="s">
        <v>17878</v>
      </c>
      <c r="AK11312" s="9" t="str">
        <f>VLOOKUP(Y11312,zdroj!D:AJ,33,0)</f>
        <v>katB</v>
      </c>
    </row>
    <row r="11313" spans="8:37" x14ac:dyDescent="0.25">
      <c r="H11313" s="8"/>
      <c r="I11313" s="8"/>
      <c r="N11313" s="23"/>
      <c r="O11313" s="24"/>
      <c r="P11313" s="19"/>
      <c r="Q11313" s="19"/>
      <c r="R11313" s="19"/>
      <c r="U11313" s="27"/>
      <c r="Y11313" s="9" t="s">
        <v>666</v>
      </c>
      <c r="Z11313" s="9" t="s">
        <v>462</v>
      </c>
      <c r="AA11313" s="9" t="s">
        <v>198</v>
      </c>
      <c r="AB11313" s="9">
        <v>5854971</v>
      </c>
      <c r="AC11313" s="9" t="s">
        <v>12086</v>
      </c>
      <c r="AD11313" s="9" t="s">
        <v>231</v>
      </c>
      <c r="AE11313" s="5">
        <f t="shared" si="374"/>
        <v>0</v>
      </c>
      <c r="AF11313" s="5" t="str">
        <f t="shared" si="375"/>
        <v>katB</v>
      </c>
      <c r="AG11313" s="153"/>
      <c r="AH11313" s="153"/>
      <c r="AI11313" t="s">
        <v>201</v>
      </c>
      <c r="AJ11313" t="s">
        <v>17878</v>
      </c>
      <c r="AK11313" s="9" t="str">
        <f>VLOOKUP(Y11313,zdroj!D:AJ,33,0)</f>
        <v>katB</v>
      </c>
    </row>
    <row r="11314" spans="8:37" x14ac:dyDescent="0.25">
      <c r="H11314" s="8"/>
      <c r="I11314" s="8"/>
      <c r="N11314" s="23"/>
      <c r="O11314" s="24"/>
      <c r="P11314" s="19"/>
      <c r="Q11314" s="19"/>
      <c r="R11314" s="19"/>
      <c r="U11314" s="27"/>
      <c r="Y11314" s="9" t="s">
        <v>666</v>
      </c>
      <c r="Z11314" s="9" t="s">
        <v>462</v>
      </c>
      <c r="AA11314" s="9" t="s">
        <v>198</v>
      </c>
      <c r="AB11314" s="9">
        <v>5855039</v>
      </c>
      <c r="AC11314" s="9" t="s">
        <v>12087</v>
      </c>
      <c r="AD11314" s="9" t="s">
        <v>231</v>
      </c>
      <c r="AE11314" s="5">
        <f t="shared" si="374"/>
        <v>0</v>
      </c>
      <c r="AF11314" s="5" t="str">
        <f t="shared" si="375"/>
        <v>katB</v>
      </c>
      <c r="AG11314" s="153"/>
      <c r="AH11314" s="153"/>
      <c r="AI11314" t="s">
        <v>201</v>
      </c>
      <c r="AJ11314" t="s">
        <v>17878</v>
      </c>
      <c r="AK11314" s="9" t="str">
        <f>VLOOKUP(Y11314,zdroj!D:AJ,33,0)</f>
        <v>katB</v>
      </c>
    </row>
    <row r="11315" spans="8:37" x14ac:dyDescent="0.25">
      <c r="H11315" s="8"/>
      <c r="I11315" s="8"/>
      <c r="N11315" s="23"/>
      <c r="O11315" s="24"/>
      <c r="P11315" s="19"/>
      <c r="Q11315" s="19"/>
      <c r="R11315" s="19"/>
      <c r="U11315" s="27"/>
      <c r="Y11315" s="9" t="s">
        <v>666</v>
      </c>
      <c r="Z11315" s="9" t="s">
        <v>462</v>
      </c>
      <c r="AA11315" s="9" t="s">
        <v>198</v>
      </c>
      <c r="AB11315" s="9">
        <v>5860253</v>
      </c>
      <c r="AC11315" s="9" t="s">
        <v>12088</v>
      </c>
      <c r="AD11315" s="9" t="s">
        <v>231</v>
      </c>
      <c r="AE11315" s="5">
        <f t="shared" si="374"/>
        <v>0</v>
      </c>
      <c r="AF11315" s="5" t="str">
        <f t="shared" si="375"/>
        <v>katB</v>
      </c>
      <c r="AG11315" s="153"/>
      <c r="AH11315" s="153"/>
      <c r="AI11315" t="s">
        <v>201</v>
      </c>
      <c r="AJ11315" t="s">
        <v>17878</v>
      </c>
      <c r="AK11315" s="9" t="str">
        <f>VLOOKUP(Y11315,zdroj!D:AJ,33,0)</f>
        <v>katB</v>
      </c>
    </row>
    <row r="11316" spans="8:37" x14ac:dyDescent="0.25">
      <c r="H11316" s="8"/>
      <c r="I11316" s="8"/>
      <c r="N11316" s="23"/>
      <c r="O11316" s="24"/>
      <c r="P11316" s="19"/>
      <c r="Q11316" s="19"/>
      <c r="R11316" s="19"/>
      <c r="U11316" s="27"/>
      <c r="Y11316" s="9" t="s">
        <v>666</v>
      </c>
      <c r="Z11316" s="9" t="s">
        <v>462</v>
      </c>
      <c r="AA11316" s="9" t="s">
        <v>198</v>
      </c>
      <c r="AB11316" s="9">
        <v>5860539</v>
      </c>
      <c r="AC11316" s="9" t="s">
        <v>12089</v>
      </c>
      <c r="AD11316" s="9" t="s">
        <v>231</v>
      </c>
      <c r="AE11316" s="5">
        <f t="shared" si="374"/>
        <v>0</v>
      </c>
      <c r="AF11316" s="5" t="str">
        <f t="shared" si="375"/>
        <v>katB</v>
      </c>
      <c r="AG11316" s="153"/>
      <c r="AH11316" s="153"/>
      <c r="AI11316" t="s">
        <v>201</v>
      </c>
      <c r="AJ11316" t="s">
        <v>17878</v>
      </c>
      <c r="AK11316" s="9" t="str">
        <f>VLOOKUP(Y11316,zdroj!D:AJ,33,0)</f>
        <v>katB</v>
      </c>
    </row>
    <row r="11317" spans="8:37" x14ac:dyDescent="0.25">
      <c r="H11317" s="8"/>
      <c r="I11317" s="8"/>
      <c r="N11317" s="23"/>
      <c r="O11317" s="24"/>
      <c r="P11317" s="19"/>
      <c r="Q11317" s="19"/>
      <c r="R11317" s="19"/>
      <c r="U11317" s="27"/>
      <c r="Y11317" s="9" t="s">
        <v>666</v>
      </c>
      <c r="Z11317" s="9" t="s">
        <v>462</v>
      </c>
      <c r="AA11317" s="9" t="s">
        <v>198</v>
      </c>
      <c r="AB11317" s="9">
        <v>5860601</v>
      </c>
      <c r="AC11317" s="9" t="s">
        <v>12090</v>
      </c>
      <c r="AD11317" s="9" t="s">
        <v>231</v>
      </c>
      <c r="AE11317" s="5">
        <f t="shared" si="374"/>
        <v>0</v>
      </c>
      <c r="AF11317" s="5" t="str">
        <f t="shared" si="375"/>
        <v>katB</v>
      </c>
      <c r="AG11317" s="153"/>
      <c r="AH11317" s="153"/>
      <c r="AI11317" t="s">
        <v>201</v>
      </c>
      <c r="AJ11317" t="s">
        <v>17878</v>
      </c>
      <c r="AK11317" s="9" t="str">
        <f>VLOOKUP(Y11317,zdroj!D:AJ,33,0)</f>
        <v>katB</v>
      </c>
    </row>
    <row r="11318" spans="8:37" x14ac:dyDescent="0.25">
      <c r="H11318" s="8"/>
      <c r="I11318" s="8"/>
      <c r="N11318" s="23"/>
      <c r="O11318" s="24"/>
      <c r="P11318" s="19"/>
      <c r="Q11318" s="19"/>
      <c r="R11318" s="19"/>
      <c r="U11318" s="27"/>
      <c r="Y11318" s="9" t="s">
        <v>666</v>
      </c>
      <c r="Z11318" s="9" t="s">
        <v>462</v>
      </c>
      <c r="AA11318" s="9" t="s">
        <v>198</v>
      </c>
      <c r="AB11318" s="9">
        <v>26040671</v>
      </c>
      <c r="AC11318" s="9" t="s">
        <v>12091</v>
      </c>
      <c r="AD11318" s="9" t="s">
        <v>231</v>
      </c>
      <c r="AE11318" s="5">
        <f t="shared" si="374"/>
        <v>0</v>
      </c>
      <c r="AF11318" s="5" t="str">
        <f t="shared" si="375"/>
        <v>katB</v>
      </c>
      <c r="AG11318" s="153"/>
      <c r="AH11318" s="153"/>
      <c r="AI11318" t="s">
        <v>201</v>
      </c>
      <c r="AJ11318" t="s">
        <v>17878</v>
      </c>
      <c r="AK11318" s="9" t="str">
        <f>VLOOKUP(Y11318,zdroj!D:AJ,33,0)</f>
        <v>katB</v>
      </c>
    </row>
    <row r="11319" spans="8:37" x14ac:dyDescent="0.25">
      <c r="H11319" s="8"/>
      <c r="I11319" s="8"/>
      <c r="N11319" s="23"/>
      <c r="O11319" s="24"/>
      <c r="P11319" s="19"/>
      <c r="Q11319" s="19"/>
      <c r="R11319" s="19"/>
      <c r="U11319" s="27"/>
      <c r="Y11319" s="9" t="s">
        <v>666</v>
      </c>
      <c r="Z11319" s="9" t="s">
        <v>462</v>
      </c>
      <c r="AA11319" s="9" t="s">
        <v>198</v>
      </c>
      <c r="AB11319" s="9">
        <v>26563631</v>
      </c>
      <c r="AC11319" s="9" t="s">
        <v>12092</v>
      </c>
      <c r="AD11319" s="9" t="s">
        <v>231</v>
      </c>
      <c r="AE11319" s="5">
        <f t="shared" si="374"/>
        <v>0</v>
      </c>
      <c r="AF11319" s="5" t="str">
        <f t="shared" si="375"/>
        <v>katB</v>
      </c>
      <c r="AG11319" s="153"/>
      <c r="AH11319" s="153"/>
      <c r="AI11319" t="s">
        <v>201</v>
      </c>
      <c r="AJ11319" t="s">
        <v>17878</v>
      </c>
      <c r="AK11319" s="9" t="str">
        <f>VLOOKUP(Y11319,zdroj!D:AJ,33,0)</f>
        <v>katB</v>
      </c>
    </row>
    <row r="11320" spans="8:37" x14ac:dyDescent="0.25">
      <c r="H11320" s="8"/>
      <c r="I11320" s="8"/>
      <c r="N11320" s="23"/>
      <c r="O11320" s="24"/>
      <c r="P11320" s="19"/>
      <c r="Q11320" s="19"/>
      <c r="R11320" s="19"/>
      <c r="U11320" s="27"/>
      <c r="Y11320" s="9" t="s">
        <v>666</v>
      </c>
      <c r="Z11320" s="9" t="s">
        <v>462</v>
      </c>
      <c r="AA11320" s="9" t="s">
        <v>198</v>
      </c>
      <c r="AB11320" s="9">
        <v>26651203</v>
      </c>
      <c r="AC11320" s="9" t="s">
        <v>12093</v>
      </c>
      <c r="AD11320" s="9" t="s">
        <v>231</v>
      </c>
      <c r="AE11320" s="5">
        <f t="shared" si="374"/>
        <v>0</v>
      </c>
      <c r="AF11320" s="5" t="str">
        <f t="shared" si="375"/>
        <v>katB</v>
      </c>
      <c r="AG11320" s="153"/>
      <c r="AH11320" s="153"/>
      <c r="AI11320" t="s">
        <v>201</v>
      </c>
      <c r="AJ11320" t="s">
        <v>17878</v>
      </c>
      <c r="AK11320" s="9" t="str">
        <f>VLOOKUP(Y11320,zdroj!D:AJ,33,0)</f>
        <v>katB</v>
      </c>
    </row>
    <row r="11321" spans="8:37" x14ac:dyDescent="0.25">
      <c r="H11321" s="8"/>
      <c r="I11321" s="8"/>
      <c r="N11321" s="23"/>
      <c r="O11321" s="24"/>
      <c r="P11321" s="19"/>
      <c r="Q11321" s="19"/>
      <c r="R11321" s="19"/>
      <c r="U11321" s="27"/>
      <c r="Y11321" s="9" t="s">
        <v>666</v>
      </c>
      <c r="Z11321" s="9" t="s">
        <v>462</v>
      </c>
      <c r="AA11321" s="9" t="s">
        <v>198</v>
      </c>
      <c r="AB11321" s="9">
        <v>27896765</v>
      </c>
      <c r="AC11321" s="9" t="s">
        <v>12094</v>
      </c>
      <c r="AD11321" s="9" t="s">
        <v>231</v>
      </c>
      <c r="AE11321" s="5">
        <f t="shared" si="374"/>
        <v>0</v>
      </c>
      <c r="AF11321" s="5" t="str">
        <f t="shared" si="375"/>
        <v>katB</v>
      </c>
      <c r="AG11321" s="153"/>
      <c r="AH11321" s="153"/>
      <c r="AI11321" t="s">
        <v>201</v>
      </c>
      <c r="AJ11321" t="s">
        <v>17878</v>
      </c>
      <c r="AK11321" s="9" t="str">
        <f>VLOOKUP(Y11321,zdroj!D:AJ,33,0)</f>
        <v>katB</v>
      </c>
    </row>
    <row r="11322" spans="8:37" x14ac:dyDescent="0.25">
      <c r="H11322" s="8"/>
      <c r="I11322" s="8"/>
      <c r="N11322" s="23"/>
      <c r="O11322" s="24"/>
      <c r="P11322" s="19"/>
      <c r="Q11322" s="19"/>
      <c r="R11322" s="19"/>
      <c r="U11322" s="27"/>
      <c r="Y11322" s="9" t="s">
        <v>666</v>
      </c>
      <c r="Z11322" s="9" t="s">
        <v>462</v>
      </c>
      <c r="AA11322" s="9" t="s">
        <v>198</v>
      </c>
      <c r="AB11322" s="9">
        <v>40653021</v>
      </c>
      <c r="AC11322" s="9" t="s">
        <v>12095</v>
      </c>
      <c r="AD11322" s="9" t="s">
        <v>231</v>
      </c>
      <c r="AE11322" s="5">
        <f t="shared" si="374"/>
        <v>0</v>
      </c>
      <c r="AF11322" s="5" t="str">
        <f t="shared" si="375"/>
        <v>katB</v>
      </c>
      <c r="AG11322" s="153"/>
      <c r="AH11322" s="153"/>
      <c r="AI11322" t="s">
        <v>201</v>
      </c>
      <c r="AJ11322" t="s">
        <v>17878</v>
      </c>
      <c r="AK11322" s="9" t="str">
        <f>VLOOKUP(Y11322,zdroj!D:AJ,33,0)</f>
        <v>katB</v>
      </c>
    </row>
    <row r="11323" spans="8:37" x14ac:dyDescent="0.25">
      <c r="H11323" s="8"/>
      <c r="I11323" s="8"/>
      <c r="N11323" s="23"/>
      <c r="O11323" s="24"/>
      <c r="P11323" s="19"/>
      <c r="Q11323" s="19"/>
      <c r="R11323" s="19"/>
      <c r="U11323" s="27"/>
      <c r="Y11323" s="9" t="s">
        <v>666</v>
      </c>
      <c r="Z11323" s="9" t="s">
        <v>462</v>
      </c>
      <c r="AA11323" s="9" t="s">
        <v>198</v>
      </c>
      <c r="AB11323" s="9">
        <v>80001301</v>
      </c>
      <c r="AC11323" s="9" t="s">
        <v>12096</v>
      </c>
      <c r="AD11323" s="9" t="s">
        <v>231</v>
      </c>
      <c r="AE11323" s="5">
        <f t="shared" si="374"/>
        <v>0</v>
      </c>
      <c r="AF11323" s="5" t="str">
        <f t="shared" si="375"/>
        <v>katB</v>
      </c>
      <c r="AG11323" s="153"/>
      <c r="AH11323" s="153"/>
      <c r="AI11323" t="s">
        <v>195</v>
      </c>
      <c r="AJ11323" t="s">
        <v>340</v>
      </c>
      <c r="AK11323" s="9" t="str">
        <f>VLOOKUP(Y11323,zdroj!D:AJ,33,0)</f>
        <v>katB</v>
      </c>
    </row>
    <row r="11324" spans="8:37" x14ac:dyDescent="0.25">
      <c r="H11324" s="8"/>
      <c r="I11324" s="8"/>
      <c r="N11324" s="23"/>
      <c r="O11324" s="24"/>
      <c r="P11324" s="19"/>
      <c r="Q11324" s="19"/>
      <c r="R11324" s="19"/>
      <c r="U11324" s="27"/>
      <c r="Y11324" s="9" t="s">
        <v>666</v>
      </c>
      <c r="Z11324" s="9" t="s">
        <v>462</v>
      </c>
      <c r="AA11324" s="9" t="s">
        <v>198</v>
      </c>
      <c r="AB11324" s="9">
        <v>5858411</v>
      </c>
      <c r="AC11324" s="9" t="s">
        <v>12097</v>
      </c>
      <c r="AD11324" s="9" t="s">
        <v>800</v>
      </c>
      <c r="AE11324" s="5">
        <f t="shared" si="374"/>
        <v>0</v>
      </c>
      <c r="AF11324" s="5" t="str">
        <f t="shared" si="375"/>
        <v>Pokryto</v>
      </c>
      <c r="AG11324" s="153"/>
      <c r="AH11324" s="153"/>
      <c r="AI11324" t="s">
        <v>201</v>
      </c>
      <c r="AJ11324" t="s">
        <v>800</v>
      </c>
      <c r="AK11324" s="9" t="str">
        <f>VLOOKUP(Y11324,zdroj!D:AJ,33,0)</f>
        <v>katB</v>
      </c>
    </row>
    <row r="11325" spans="8:37" x14ac:dyDescent="0.25">
      <c r="H11325" s="8"/>
      <c r="I11325" s="8"/>
      <c r="N11325" s="23"/>
      <c r="O11325" s="24"/>
      <c r="P11325" s="19"/>
      <c r="Q11325" s="19"/>
      <c r="R11325" s="19"/>
      <c r="U11325" s="27"/>
      <c r="Y11325" s="9" t="s">
        <v>666</v>
      </c>
      <c r="Z11325" s="9" t="s">
        <v>462</v>
      </c>
      <c r="AA11325" s="9" t="s">
        <v>198</v>
      </c>
      <c r="AB11325" s="9">
        <v>5859395</v>
      </c>
      <c r="AC11325" s="9" t="s">
        <v>12098</v>
      </c>
      <c r="AD11325" s="9" t="s">
        <v>800</v>
      </c>
      <c r="AE11325" s="5">
        <f t="shared" si="374"/>
        <v>0</v>
      </c>
      <c r="AF11325" s="5" t="str">
        <f t="shared" si="375"/>
        <v>Pokryto</v>
      </c>
      <c r="AG11325" s="153"/>
      <c r="AH11325" s="153"/>
      <c r="AI11325" t="s">
        <v>201</v>
      </c>
      <c r="AJ11325" t="s">
        <v>800</v>
      </c>
      <c r="AK11325" s="9" t="str">
        <f>VLOOKUP(Y11325,zdroj!D:AJ,33,0)</f>
        <v>katB</v>
      </c>
    </row>
    <row r="11326" spans="8:37" x14ac:dyDescent="0.25">
      <c r="H11326" s="8"/>
      <c r="I11326" s="8"/>
      <c r="N11326" s="23"/>
      <c r="O11326" s="24"/>
      <c r="P11326" s="19"/>
      <c r="Q11326" s="19"/>
      <c r="R11326" s="19"/>
      <c r="U11326" s="27"/>
      <c r="Y11326" s="9" t="s">
        <v>666</v>
      </c>
      <c r="Z11326" s="9" t="s">
        <v>462</v>
      </c>
      <c r="AA11326" s="9" t="s">
        <v>198</v>
      </c>
      <c r="AB11326" s="9">
        <v>5855101</v>
      </c>
      <c r="AC11326" s="9" t="s">
        <v>12099</v>
      </c>
      <c r="AD11326" s="9" t="s">
        <v>800</v>
      </c>
      <c r="AE11326" s="5">
        <f t="shared" si="374"/>
        <v>0</v>
      </c>
      <c r="AF11326" s="5" t="str">
        <f t="shared" si="375"/>
        <v>Pokryto</v>
      </c>
      <c r="AG11326" s="153"/>
      <c r="AH11326" s="153"/>
      <c r="AI11326" t="s">
        <v>201</v>
      </c>
      <c r="AJ11326" t="s">
        <v>800</v>
      </c>
      <c r="AK11326" s="9" t="str">
        <f>VLOOKUP(Y11326,zdroj!D:AJ,33,0)</f>
        <v>katB</v>
      </c>
    </row>
    <row r="11327" spans="8:37" x14ac:dyDescent="0.25">
      <c r="H11327" s="8"/>
      <c r="I11327" s="8"/>
      <c r="N11327" s="23"/>
      <c r="O11327" s="24"/>
      <c r="P11327" s="19"/>
      <c r="Q11327" s="19"/>
      <c r="R11327" s="19"/>
      <c r="U11327" s="27"/>
      <c r="Y11327" s="9" t="s">
        <v>666</v>
      </c>
      <c r="Z11327" s="9" t="s">
        <v>462</v>
      </c>
      <c r="AA11327" s="9" t="s">
        <v>198</v>
      </c>
      <c r="AB11327" s="9">
        <v>25803026</v>
      </c>
      <c r="AC11327" s="9" t="s">
        <v>12100</v>
      </c>
      <c r="AD11327" s="9" t="s">
        <v>800</v>
      </c>
      <c r="AE11327" s="5">
        <f t="shared" si="374"/>
        <v>0</v>
      </c>
      <c r="AF11327" s="5" t="str">
        <f t="shared" si="375"/>
        <v>Pokryto</v>
      </c>
      <c r="AG11327" s="153"/>
      <c r="AH11327" s="153"/>
      <c r="AI11327" t="s">
        <v>201</v>
      </c>
      <c r="AJ11327" t="s">
        <v>800</v>
      </c>
      <c r="AK11327" s="9" t="str">
        <f>VLOOKUP(Y11327,zdroj!D:AJ,33,0)</f>
        <v>katB</v>
      </c>
    </row>
    <row r="11328" spans="8:37" x14ac:dyDescent="0.25">
      <c r="H11328" s="8"/>
      <c r="I11328" s="8"/>
      <c r="N11328" s="23"/>
      <c r="O11328" s="24"/>
      <c r="P11328" s="19"/>
      <c r="Q11328" s="19"/>
      <c r="R11328" s="19"/>
      <c r="U11328" s="27"/>
      <c r="Y11328" s="9" t="s">
        <v>666</v>
      </c>
      <c r="Z11328" s="9" t="s">
        <v>462</v>
      </c>
      <c r="AA11328" s="9" t="s">
        <v>198</v>
      </c>
      <c r="AB11328" s="9">
        <v>79073212</v>
      </c>
      <c r="AC11328" s="9" t="s">
        <v>12101</v>
      </c>
      <c r="AD11328" s="9" t="s">
        <v>231</v>
      </c>
      <c r="AE11328" s="5">
        <f t="shared" si="374"/>
        <v>0</v>
      </c>
      <c r="AF11328" s="5" t="str">
        <f t="shared" si="375"/>
        <v>katB</v>
      </c>
      <c r="AG11328" s="153"/>
      <c r="AH11328" s="153"/>
      <c r="AI11328" t="s">
        <v>201</v>
      </c>
      <c r="AJ11328" t="s">
        <v>17878</v>
      </c>
      <c r="AK11328" s="9" t="str">
        <f>VLOOKUP(Y11328,zdroj!D:AJ,33,0)</f>
        <v>katB</v>
      </c>
    </row>
    <row r="11329" spans="8:37" x14ac:dyDescent="0.25">
      <c r="H11329" s="8"/>
      <c r="I11329" s="8"/>
      <c r="N11329" s="23"/>
      <c r="O11329" s="24"/>
      <c r="P11329" s="19"/>
      <c r="Q11329" s="19"/>
      <c r="R11329" s="19"/>
      <c r="U11329" s="27"/>
      <c r="Y11329" s="9" t="s">
        <v>666</v>
      </c>
      <c r="Z11329" s="9" t="s">
        <v>462</v>
      </c>
      <c r="AA11329" s="9" t="s">
        <v>198</v>
      </c>
      <c r="AB11329" s="9">
        <v>5857040</v>
      </c>
      <c r="AC11329" s="9" t="s">
        <v>12102</v>
      </c>
      <c r="AD11329" s="9" t="s">
        <v>231</v>
      </c>
      <c r="AE11329" s="5">
        <f t="shared" si="374"/>
        <v>0</v>
      </c>
      <c r="AF11329" s="5" t="str">
        <f t="shared" si="375"/>
        <v>katB</v>
      </c>
      <c r="AG11329" s="153"/>
      <c r="AH11329" s="153"/>
      <c r="AI11329" t="s">
        <v>201</v>
      </c>
      <c r="AJ11329" t="s">
        <v>17878</v>
      </c>
      <c r="AK11329" s="9" t="str">
        <f>VLOOKUP(Y11329,zdroj!D:AJ,33,0)</f>
        <v>katB</v>
      </c>
    </row>
    <row r="11330" spans="8:37" x14ac:dyDescent="0.25">
      <c r="H11330" s="8"/>
      <c r="I11330" s="8"/>
      <c r="N11330" s="23"/>
      <c r="O11330" s="24"/>
      <c r="P11330" s="19"/>
      <c r="Q11330" s="19"/>
      <c r="R11330" s="19"/>
      <c r="U11330" s="27"/>
      <c r="Y11330" s="9" t="s">
        <v>666</v>
      </c>
      <c r="Z11330" s="9" t="s">
        <v>462</v>
      </c>
      <c r="AA11330" s="9" t="s">
        <v>198</v>
      </c>
      <c r="AB11330" s="9">
        <v>5857198</v>
      </c>
      <c r="AC11330" s="9" t="s">
        <v>12103</v>
      </c>
      <c r="AD11330" s="9" t="s">
        <v>231</v>
      </c>
      <c r="AE11330" s="5">
        <f t="shared" si="374"/>
        <v>0</v>
      </c>
      <c r="AF11330" s="5" t="str">
        <f t="shared" si="375"/>
        <v>katB</v>
      </c>
      <c r="AG11330" s="153"/>
      <c r="AH11330" s="153"/>
      <c r="AI11330" t="s">
        <v>201</v>
      </c>
      <c r="AJ11330" t="s">
        <v>17878</v>
      </c>
      <c r="AK11330" s="9" t="str">
        <f>VLOOKUP(Y11330,zdroj!D:AJ,33,0)</f>
        <v>katB</v>
      </c>
    </row>
    <row r="11331" spans="8:37" x14ac:dyDescent="0.25">
      <c r="H11331" s="8"/>
      <c r="I11331" s="8"/>
      <c r="N11331" s="23"/>
      <c r="O11331" s="24"/>
      <c r="P11331" s="19"/>
      <c r="Q11331" s="19"/>
      <c r="R11331" s="19"/>
      <c r="U11331" s="27"/>
      <c r="Y11331" s="9" t="s">
        <v>666</v>
      </c>
      <c r="Z11331" s="9" t="s">
        <v>462</v>
      </c>
      <c r="AA11331" s="9" t="s">
        <v>198</v>
      </c>
      <c r="AB11331" s="9">
        <v>5857201</v>
      </c>
      <c r="AC11331" s="9" t="s">
        <v>12104</v>
      </c>
      <c r="AD11331" s="9" t="s">
        <v>231</v>
      </c>
      <c r="AE11331" s="5">
        <f t="shared" si="374"/>
        <v>0</v>
      </c>
      <c r="AF11331" s="5" t="str">
        <f t="shared" si="375"/>
        <v>katB</v>
      </c>
      <c r="AG11331" s="153"/>
      <c r="AH11331" s="153"/>
      <c r="AI11331" t="s">
        <v>201</v>
      </c>
      <c r="AJ11331" t="s">
        <v>17878</v>
      </c>
      <c r="AK11331" s="9" t="str">
        <f>VLOOKUP(Y11331,zdroj!D:AJ,33,0)</f>
        <v>katB</v>
      </c>
    </row>
    <row r="11332" spans="8:37" x14ac:dyDescent="0.25">
      <c r="H11332" s="8"/>
      <c r="I11332" s="8"/>
      <c r="N11332" s="23"/>
      <c r="O11332" s="24"/>
      <c r="P11332" s="19"/>
      <c r="Q11332" s="19"/>
      <c r="R11332" s="19"/>
      <c r="U11332" s="27"/>
      <c r="Y11332" s="9" t="s">
        <v>666</v>
      </c>
      <c r="Z11332" s="9" t="s">
        <v>462</v>
      </c>
      <c r="AA11332" s="9" t="s">
        <v>198</v>
      </c>
      <c r="AB11332" s="9">
        <v>5857902</v>
      </c>
      <c r="AC11332" s="9" t="s">
        <v>12105</v>
      </c>
      <c r="AD11332" s="9" t="s">
        <v>231</v>
      </c>
      <c r="AE11332" s="5">
        <f t="shared" si="374"/>
        <v>0</v>
      </c>
      <c r="AF11332" s="5" t="str">
        <f t="shared" si="375"/>
        <v>katB</v>
      </c>
      <c r="AG11332" s="153"/>
      <c r="AH11332" s="153"/>
      <c r="AI11332" t="s">
        <v>201</v>
      </c>
      <c r="AJ11332" t="s">
        <v>17878</v>
      </c>
      <c r="AK11332" s="9" t="str">
        <f>VLOOKUP(Y11332,zdroj!D:AJ,33,0)</f>
        <v>katB</v>
      </c>
    </row>
    <row r="11333" spans="8:37" x14ac:dyDescent="0.25">
      <c r="H11333" s="8"/>
      <c r="I11333" s="8"/>
      <c r="N11333" s="23"/>
      <c r="O11333" s="24"/>
      <c r="P11333" s="19"/>
      <c r="Q11333" s="19"/>
      <c r="R11333" s="19"/>
      <c r="U11333" s="27"/>
      <c r="Y11333" s="9" t="s">
        <v>666</v>
      </c>
      <c r="Z11333" s="9" t="s">
        <v>462</v>
      </c>
      <c r="AA11333" s="9" t="s">
        <v>198</v>
      </c>
      <c r="AB11333" s="9">
        <v>5857911</v>
      </c>
      <c r="AC11333" s="9" t="s">
        <v>12106</v>
      </c>
      <c r="AD11333" s="9" t="s">
        <v>231</v>
      </c>
      <c r="AE11333" s="5">
        <f t="shared" si="374"/>
        <v>0</v>
      </c>
      <c r="AF11333" s="5" t="str">
        <f t="shared" si="375"/>
        <v>katB</v>
      </c>
      <c r="AG11333" s="153"/>
      <c r="AH11333" s="153"/>
      <c r="AI11333" t="s">
        <v>201</v>
      </c>
      <c r="AJ11333" t="s">
        <v>17878</v>
      </c>
      <c r="AK11333" s="9" t="str">
        <f>VLOOKUP(Y11333,zdroj!D:AJ,33,0)</f>
        <v>katB</v>
      </c>
    </row>
    <row r="11334" spans="8:37" x14ac:dyDescent="0.25">
      <c r="H11334" s="8"/>
      <c r="I11334" s="8"/>
      <c r="N11334" s="23"/>
      <c r="O11334" s="24"/>
      <c r="P11334" s="19"/>
      <c r="Q11334" s="19"/>
      <c r="R11334" s="19"/>
      <c r="U11334" s="27"/>
      <c r="Y11334" s="9" t="s">
        <v>666</v>
      </c>
      <c r="Z11334" s="9" t="s">
        <v>462</v>
      </c>
      <c r="AA11334" s="9" t="s">
        <v>198</v>
      </c>
      <c r="AB11334" s="9">
        <v>5857988</v>
      </c>
      <c r="AC11334" s="9" t="s">
        <v>12107</v>
      </c>
      <c r="AD11334" s="9" t="s">
        <v>800</v>
      </c>
      <c r="AE11334" s="5">
        <f t="shared" si="374"/>
        <v>0</v>
      </c>
      <c r="AF11334" s="5" t="str">
        <f t="shared" si="375"/>
        <v>Pokryto</v>
      </c>
      <c r="AG11334" s="153"/>
      <c r="AH11334" s="153"/>
      <c r="AI11334" t="s">
        <v>201</v>
      </c>
      <c r="AJ11334" t="s">
        <v>800</v>
      </c>
      <c r="AK11334" s="9" t="str">
        <f>VLOOKUP(Y11334,zdroj!D:AJ,33,0)</f>
        <v>katB</v>
      </c>
    </row>
    <row r="11335" spans="8:37" x14ac:dyDescent="0.25">
      <c r="H11335" s="8"/>
      <c r="I11335" s="8"/>
      <c r="N11335" s="23"/>
      <c r="O11335" s="24"/>
      <c r="P11335" s="19"/>
      <c r="Q11335" s="19"/>
      <c r="R11335" s="19"/>
      <c r="U11335" s="27"/>
      <c r="Y11335" s="9" t="s">
        <v>666</v>
      </c>
      <c r="Z11335" s="9" t="s">
        <v>462</v>
      </c>
      <c r="AA11335" s="9" t="s">
        <v>198</v>
      </c>
      <c r="AB11335" s="9">
        <v>5857996</v>
      </c>
      <c r="AC11335" s="9" t="s">
        <v>12108</v>
      </c>
      <c r="AD11335" s="9" t="s">
        <v>231</v>
      </c>
      <c r="AE11335" s="5">
        <f t="shared" si="374"/>
        <v>0</v>
      </c>
      <c r="AF11335" s="5" t="str">
        <f t="shared" si="375"/>
        <v>katB</v>
      </c>
      <c r="AG11335" s="153"/>
      <c r="AH11335" s="153"/>
      <c r="AI11335" t="s">
        <v>201</v>
      </c>
      <c r="AJ11335" t="s">
        <v>17878</v>
      </c>
      <c r="AK11335" s="9" t="str">
        <f>VLOOKUP(Y11335,zdroj!D:AJ,33,0)</f>
        <v>katB</v>
      </c>
    </row>
    <row r="11336" spans="8:37" x14ac:dyDescent="0.25">
      <c r="H11336" s="8"/>
      <c r="I11336" s="8"/>
      <c r="N11336" s="23"/>
      <c r="O11336" s="24"/>
      <c r="P11336" s="19"/>
      <c r="Q11336" s="19"/>
      <c r="R11336" s="19"/>
      <c r="U11336" s="27"/>
      <c r="Y11336" s="9" t="s">
        <v>666</v>
      </c>
      <c r="Z11336" s="9" t="s">
        <v>462</v>
      </c>
      <c r="AA11336" s="9" t="s">
        <v>198</v>
      </c>
      <c r="AB11336" s="9">
        <v>5854946</v>
      </c>
      <c r="AC11336" s="9" t="s">
        <v>12109</v>
      </c>
      <c r="AD11336" s="9" t="s">
        <v>231</v>
      </c>
      <c r="AE11336" s="5">
        <f t="shared" si="374"/>
        <v>0</v>
      </c>
      <c r="AF11336" s="5" t="str">
        <f t="shared" si="375"/>
        <v>katB</v>
      </c>
      <c r="AG11336" s="153"/>
      <c r="AH11336" s="153"/>
      <c r="AI11336" t="s">
        <v>201</v>
      </c>
      <c r="AJ11336" t="s">
        <v>17878</v>
      </c>
      <c r="AK11336" s="9" t="str">
        <f>VLOOKUP(Y11336,zdroj!D:AJ,33,0)</f>
        <v>katB</v>
      </c>
    </row>
    <row r="11337" spans="8:37" x14ac:dyDescent="0.25">
      <c r="H11337" s="8"/>
      <c r="I11337" s="8"/>
      <c r="N11337" s="23"/>
      <c r="O11337" s="24"/>
      <c r="P11337" s="19"/>
      <c r="Q11337" s="19"/>
      <c r="R11337" s="19"/>
      <c r="U11337" s="27"/>
      <c r="Y11337" s="9" t="s">
        <v>666</v>
      </c>
      <c r="Z11337" s="9" t="s">
        <v>462</v>
      </c>
      <c r="AA11337" s="9" t="s">
        <v>198</v>
      </c>
      <c r="AB11337" s="9">
        <v>5858623</v>
      </c>
      <c r="AC11337" s="9" t="s">
        <v>12110</v>
      </c>
      <c r="AD11337" s="9" t="s">
        <v>231</v>
      </c>
      <c r="AE11337" s="5">
        <f t="shared" si="374"/>
        <v>0</v>
      </c>
      <c r="AF11337" s="5" t="str">
        <f t="shared" si="375"/>
        <v>katB</v>
      </c>
      <c r="AG11337" s="153"/>
      <c r="AH11337" s="153"/>
      <c r="AI11337" t="s">
        <v>201</v>
      </c>
      <c r="AJ11337" t="s">
        <v>17878</v>
      </c>
      <c r="AK11337" s="9" t="str">
        <f>VLOOKUP(Y11337,zdroj!D:AJ,33,0)</f>
        <v>katB</v>
      </c>
    </row>
    <row r="11338" spans="8:37" x14ac:dyDescent="0.25">
      <c r="H11338" s="8"/>
      <c r="I11338" s="8"/>
      <c r="N11338" s="23"/>
      <c r="O11338" s="24"/>
      <c r="P11338" s="19"/>
      <c r="Q11338" s="19"/>
      <c r="R11338" s="19"/>
      <c r="U11338" s="27"/>
      <c r="Y11338" s="9" t="s">
        <v>666</v>
      </c>
      <c r="Z11338" s="9" t="s">
        <v>462</v>
      </c>
      <c r="AA11338" s="9" t="s">
        <v>198</v>
      </c>
      <c r="AB11338" s="9">
        <v>5858721</v>
      </c>
      <c r="AC11338" s="9" t="s">
        <v>12111</v>
      </c>
      <c r="AD11338" s="9" t="s">
        <v>231</v>
      </c>
      <c r="AE11338" s="5">
        <f t="shared" ref="AE11338:AE11401" si="376">VLOOKUP(Y11338,K:T,10,0)</f>
        <v>0</v>
      </c>
      <c r="AF11338" s="5" t="str">
        <f t="shared" ref="AF11338:AF11401" si="377">IF(AE11338="A",IF(AD11338="katA","katB",AD11338),AD11338)</f>
        <v>katB</v>
      </c>
      <c r="AG11338" s="153"/>
      <c r="AH11338" s="153"/>
      <c r="AI11338" t="s">
        <v>229</v>
      </c>
      <c r="AJ11338" t="s">
        <v>17878</v>
      </c>
      <c r="AK11338" s="9" t="str">
        <f>VLOOKUP(Y11338,zdroj!D:AJ,33,0)</f>
        <v>katB</v>
      </c>
    </row>
    <row r="11339" spans="8:37" x14ac:dyDescent="0.25">
      <c r="H11339" s="8"/>
      <c r="I11339" s="8"/>
      <c r="N11339" s="23"/>
      <c r="O11339" s="24"/>
      <c r="P11339" s="19"/>
      <c r="Q11339" s="19"/>
      <c r="R11339" s="19"/>
      <c r="U11339" s="27"/>
      <c r="Y11339" s="9" t="s">
        <v>666</v>
      </c>
      <c r="Z11339" s="9" t="s">
        <v>462</v>
      </c>
      <c r="AA11339" s="9" t="s">
        <v>198</v>
      </c>
      <c r="AB11339" s="9">
        <v>5854989</v>
      </c>
      <c r="AC11339" s="9" t="s">
        <v>12112</v>
      </c>
      <c r="AD11339" s="9" t="s">
        <v>231</v>
      </c>
      <c r="AE11339" s="5">
        <f t="shared" si="376"/>
        <v>0</v>
      </c>
      <c r="AF11339" s="5" t="str">
        <f t="shared" si="377"/>
        <v>katB</v>
      </c>
      <c r="AG11339" s="153"/>
      <c r="AH11339" s="153"/>
      <c r="AI11339" t="s">
        <v>201</v>
      </c>
      <c r="AJ11339" t="s">
        <v>17878</v>
      </c>
      <c r="AK11339" s="9" t="str">
        <f>VLOOKUP(Y11339,zdroj!D:AJ,33,0)</f>
        <v>katB</v>
      </c>
    </row>
    <row r="11340" spans="8:37" x14ac:dyDescent="0.25">
      <c r="H11340" s="8"/>
      <c r="I11340" s="8"/>
      <c r="N11340" s="23"/>
      <c r="O11340" s="24"/>
      <c r="P11340" s="19"/>
      <c r="Q11340" s="19"/>
      <c r="R11340" s="19"/>
      <c r="U11340" s="27"/>
      <c r="Y11340" s="9" t="s">
        <v>666</v>
      </c>
      <c r="Z11340" s="9" t="s">
        <v>462</v>
      </c>
      <c r="AA11340" s="9" t="s">
        <v>198</v>
      </c>
      <c r="AB11340" s="9">
        <v>5855004</v>
      </c>
      <c r="AC11340" s="9" t="s">
        <v>12113</v>
      </c>
      <c r="AD11340" s="9" t="s">
        <v>231</v>
      </c>
      <c r="AE11340" s="5">
        <f t="shared" si="376"/>
        <v>0</v>
      </c>
      <c r="AF11340" s="5" t="str">
        <f t="shared" si="377"/>
        <v>katB</v>
      </c>
      <c r="AG11340" s="153"/>
      <c r="AH11340" s="153"/>
      <c r="AI11340" t="s">
        <v>17880</v>
      </c>
      <c r="AJ11340" t="s">
        <v>17878</v>
      </c>
      <c r="AK11340" s="9" t="str">
        <f>VLOOKUP(Y11340,zdroj!D:AJ,33,0)</f>
        <v>katB</v>
      </c>
    </row>
    <row r="11341" spans="8:37" x14ac:dyDescent="0.25">
      <c r="H11341" s="8"/>
      <c r="I11341" s="8"/>
      <c r="N11341" s="23"/>
      <c r="O11341" s="24"/>
      <c r="P11341" s="19"/>
      <c r="Q11341" s="19"/>
      <c r="R11341" s="19"/>
      <c r="U11341" s="27"/>
      <c r="Y11341" s="9" t="s">
        <v>666</v>
      </c>
      <c r="Z11341" s="9" t="s">
        <v>462</v>
      </c>
      <c r="AA11341" s="9" t="s">
        <v>198</v>
      </c>
      <c r="AB11341" s="9">
        <v>5859034</v>
      </c>
      <c r="AC11341" s="9" t="s">
        <v>12114</v>
      </c>
      <c r="AD11341" s="9" t="s">
        <v>231</v>
      </c>
      <c r="AE11341" s="5">
        <f t="shared" si="376"/>
        <v>0</v>
      </c>
      <c r="AF11341" s="5" t="str">
        <f t="shared" si="377"/>
        <v>katB</v>
      </c>
      <c r="AG11341" s="153"/>
      <c r="AH11341" s="153"/>
      <c r="AI11341" t="s">
        <v>201</v>
      </c>
      <c r="AJ11341" t="s">
        <v>17878</v>
      </c>
      <c r="AK11341" s="9" t="str">
        <f>VLOOKUP(Y11341,zdroj!D:AJ,33,0)</f>
        <v>katB</v>
      </c>
    </row>
    <row r="11342" spans="8:37" x14ac:dyDescent="0.25">
      <c r="H11342" s="8"/>
      <c r="I11342" s="8"/>
      <c r="N11342" s="23"/>
      <c r="O11342" s="24"/>
      <c r="P11342" s="19"/>
      <c r="Q11342" s="19"/>
      <c r="R11342" s="19"/>
      <c r="U11342" s="27"/>
      <c r="Y11342" s="9" t="s">
        <v>666</v>
      </c>
      <c r="Z11342" s="9" t="s">
        <v>462</v>
      </c>
      <c r="AA11342" s="9" t="s">
        <v>198</v>
      </c>
      <c r="AB11342" s="9">
        <v>5859042</v>
      </c>
      <c r="AC11342" s="9" t="s">
        <v>12115</v>
      </c>
      <c r="AD11342" s="9" t="s">
        <v>231</v>
      </c>
      <c r="AE11342" s="5">
        <f t="shared" si="376"/>
        <v>0</v>
      </c>
      <c r="AF11342" s="5" t="str">
        <f t="shared" si="377"/>
        <v>katB</v>
      </c>
      <c r="AG11342" s="153"/>
      <c r="AH11342" s="153"/>
      <c r="AI11342" t="s">
        <v>201</v>
      </c>
      <c r="AJ11342" t="s">
        <v>17878</v>
      </c>
      <c r="AK11342" s="9" t="str">
        <f>VLOOKUP(Y11342,zdroj!D:AJ,33,0)</f>
        <v>katB</v>
      </c>
    </row>
    <row r="11343" spans="8:37" x14ac:dyDescent="0.25">
      <c r="H11343" s="8"/>
      <c r="I11343" s="8"/>
      <c r="N11343" s="23"/>
      <c r="O11343" s="24"/>
      <c r="P11343" s="19"/>
      <c r="Q11343" s="19"/>
      <c r="R11343" s="19"/>
      <c r="U11343" s="27"/>
      <c r="Y11343" s="9" t="s">
        <v>666</v>
      </c>
      <c r="Z11343" s="9" t="s">
        <v>462</v>
      </c>
      <c r="AA11343" s="9" t="s">
        <v>198</v>
      </c>
      <c r="AB11343" s="9">
        <v>5859123</v>
      </c>
      <c r="AC11343" s="9" t="s">
        <v>12116</v>
      </c>
      <c r="AD11343" s="9" t="s">
        <v>231</v>
      </c>
      <c r="AE11343" s="5">
        <f t="shared" si="376"/>
        <v>0</v>
      </c>
      <c r="AF11343" s="5" t="str">
        <f t="shared" si="377"/>
        <v>katB</v>
      </c>
      <c r="AG11343" s="153"/>
      <c r="AH11343" s="153"/>
      <c r="AI11343" t="s">
        <v>201</v>
      </c>
      <c r="AJ11343" t="s">
        <v>17878</v>
      </c>
      <c r="AK11343" s="9" t="str">
        <f>VLOOKUP(Y11343,zdroj!D:AJ,33,0)</f>
        <v>katB</v>
      </c>
    </row>
    <row r="11344" spans="8:37" x14ac:dyDescent="0.25">
      <c r="H11344" s="8"/>
      <c r="I11344" s="8"/>
      <c r="N11344" s="23"/>
      <c r="O11344" s="24"/>
      <c r="P11344" s="19"/>
      <c r="Q11344" s="19"/>
      <c r="R11344" s="19"/>
      <c r="U11344" s="27"/>
      <c r="Y11344" s="9" t="s">
        <v>666</v>
      </c>
      <c r="Z11344" s="9" t="s">
        <v>462</v>
      </c>
      <c r="AA11344" s="9" t="s">
        <v>198</v>
      </c>
      <c r="AB11344" s="9">
        <v>5859182</v>
      </c>
      <c r="AC11344" s="9" t="s">
        <v>12117</v>
      </c>
      <c r="AD11344" s="9" t="s">
        <v>231</v>
      </c>
      <c r="AE11344" s="5">
        <f t="shared" si="376"/>
        <v>0</v>
      </c>
      <c r="AF11344" s="5" t="str">
        <f t="shared" si="377"/>
        <v>katB</v>
      </c>
      <c r="AG11344" s="153"/>
      <c r="AH11344" s="153"/>
      <c r="AI11344" t="s">
        <v>201</v>
      </c>
      <c r="AJ11344" t="s">
        <v>17878</v>
      </c>
      <c r="AK11344" s="9" t="str">
        <f>VLOOKUP(Y11344,zdroj!D:AJ,33,0)</f>
        <v>katB</v>
      </c>
    </row>
    <row r="11345" spans="8:37" x14ac:dyDescent="0.25">
      <c r="H11345" s="8"/>
      <c r="I11345" s="8"/>
      <c r="N11345" s="23"/>
      <c r="O11345" s="24"/>
      <c r="P11345" s="19"/>
      <c r="Q11345" s="19"/>
      <c r="R11345" s="19"/>
      <c r="U11345" s="27"/>
      <c r="Y11345" s="9" t="s">
        <v>666</v>
      </c>
      <c r="Z11345" s="9" t="s">
        <v>462</v>
      </c>
      <c r="AA11345" s="9" t="s">
        <v>198</v>
      </c>
      <c r="AB11345" s="9">
        <v>5859301</v>
      </c>
      <c r="AC11345" s="9" t="s">
        <v>12118</v>
      </c>
      <c r="AD11345" s="9" t="s">
        <v>231</v>
      </c>
      <c r="AE11345" s="5">
        <f t="shared" si="376"/>
        <v>0</v>
      </c>
      <c r="AF11345" s="5" t="str">
        <f t="shared" si="377"/>
        <v>katB</v>
      </c>
      <c r="AG11345" s="153"/>
      <c r="AH11345" s="153"/>
      <c r="AI11345" t="s">
        <v>201</v>
      </c>
      <c r="AJ11345" t="s">
        <v>17878</v>
      </c>
      <c r="AK11345" s="9" t="str">
        <f>VLOOKUP(Y11345,zdroj!D:AJ,33,0)</f>
        <v>katB</v>
      </c>
    </row>
    <row r="11346" spans="8:37" x14ac:dyDescent="0.25">
      <c r="H11346" s="8"/>
      <c r="I11346" s="8"/>
      <c r="N11346" s="23"/>
      <c r="O11346" s="24"/>
      <c r="P11346" s="19"/>
      <c r="Q11346" s="19"/>
      <c r="R11346" s="19"/>
      <c r="U11346" s="27"/>
      <c r="Y11346" s="9" t="s">
        <v>666</v>
      </c>
      <c r="Z11346" s="9" t="s">
        <v>462</v>
      </c>
      <c r="AA11346" s="9" t="s">
        <v>198</v>
      </c>
      <c r="AB11346" s="9">
        <v>5855136</v>
      </c>
      <c r="AC11346" s="9" t="s">
        <v>12119</v>
      </c>
      <c r="AD11346" s="9" t="s">
        <v>231</v>
      </c>
      <c r="AE11346" s="5">
        <f t="shared" si="376"/>
        <v>0</v>
      </c>
      <c r="AF11346" s="5" t="str">
        <f t="shared" si="377"/>
        <v>katB</v>
      </c>
      <c r="AG11346" s="153"/>
      <c r="AH11346" s="153"/>
      <c r="AI11346" t="s">
        <v>201</v>
      </c>
      <c r="AJ11346" t="s">
        <v>17878</v>
      </c>
      <c r="AK11346" s="9" t="str">
        <f>VLOOKUP(Y11346,zdroj!D:AJ,33,0)</f>
        <v>katB</v>
      </c>
    </row>
    <row r="11347" spans="8:37" x14ac:dyDescent="0.25">
      <c r="H11347" s="8"/>
      <c r="I11347" s="8"/>
      <c r="N11347" s="23"/>
      <c r="O11347" s="24"/>
      <c r="P11347" s="19"/>
      <c r="Q11347" s="19"/>
      <c r="R11347" s="19"/>
      <c r="U11347" s="27"/>
      <c r="Y11347" s="9" t="s">
        <v>666</v>
      </c>
      <c r="Z11347" s="9" t="s">
        <v>462</v>
      </c>
      <c r="AA11347" s="9" t="s">
        <v>198</v>
      </c>
      <c r="AB11347" s="9">
        <v>75112388</v>
      </c>
      <c r="AC11347" s="9" t="s">
        <v>12120</v>
      </c>
      <c r="AD11347" s="9" t="s">
        <v>231</v>
      </c>
      <c r="AE11347" s="5">
        <f t="shared" si="376"/>
        <v>0</v>
      </c>
      <c r="AF11347" s="5" t="str">
        <f t="shared" si="377"/>
        <v>katB</v>
      </c>
      <c r="AG11347" s="153"/>
      <c r="AH11347" s="153"/>
      <c r="AI11347" t="s">
        <v>201</v>
      </c>
      <c r="AJ11347" t="s">
        <v>17878</v>
      </c>
      <c r="AK11347" s="9" t="str">
        <f>VLOOKUP(Y11347,zdroj!D:AJ,33,0)</f>
        <v>katB</v>
      </c>
    </row>
    <row r="11348" spans="8:37" x14ac:dyDescent="0.25">
      <c r="H11348" s="8"/>
      <c r="I11348" s="8"/>
      <c r="N11348" s="23"/>
      <c r="O11348" s="24"/>
      <c r="P11348" s="19"/>
      <c r="Q11348" s="19"/>
      <c r="R11348" s="19"/>
      <c r="U11348" s="27"/>
      <c r="Y11348" s="9" t="s">
        <v>666</v>
      </c>
      <c r="Z11348" s="9" t="s">
        <v>462</v>
      </c>
      <c r="AA11348" s="9" t="s">
        <v>198</v>
      </c>
      <c r="AB11348" s="9">
        <v>5854725</v>
      </c>
      <c r="AC11348" s="9" t="s">
        <v>12121</v>
      </c>
      <c r="AD11348" s="9" t="s">
        <v>231</v>
      </c>
      <c r="AE11348" s="5">
        <f t="shared" si="376"/>
        <v>0</v>
      </c>
      <c r="AF11348" s="5" t="str">
        <f t="shared" si="377"/>
        <v>katB</v>
      </c>
      <c r="AG11348" s="153"/>
      <c r="AH11348" s="153"/>
      <c r="AI11348" t="s">
        <v>201</v>
      </c>
      <c r="AJ11348" t="s">
        <v>17878</v>
      </c>
      <c r="AK11348" s="9" t="str">
        <f>VLOOKUP(Y11348,zdroj!D:AJ,33,0)</f>
        <v>katB</v>
      </c>
    </row>
    <row r="11349" spans="8:37" x14ac:dyDescent="0.25">
      <c r="H11349" s="8"/>
      <c r="I11349" s="8"/>
      <c r="N11349" s="23"/>
      <c r="O11349" s="24"/>
      <c r="P11349" s="19"/>
      <c r="Q11349" s="19"/>
      <c r="R11349" s="19"/>
      <c r="U11349" s="27"/>
      <c r="Y11349" s="9" t="s">
        <v>666</v>
      </c>
      <c r="Z11349" s="9" t="s">
        <v>462</v>
      </c>
      <c r="AA11349" s="9" t="s">
        <v>198</v>
      </c>
      <c r="AB11349" s="9">
        <v>5856451</v>
      </c>
      <c r="AC11349" s="9" t="s">
        <v>12122</v>
      </c>
      <c r="AD11349" s="9" t="s">
        <v>231</v>
      </c>
      <c r="AE11349" s="5">
        <f t="shared" si="376"/>
        <v>0</v>
      </c>
      <c r="AF11349" s="5" t="str">
        <f t="shared" si="377"/>
        <v>katB</v>
      </c>
      <c r="AG11349" s="153"/>
      <c r="AH11349" s="153"/>
      <c r="AI11349" t="s">
        <v>201</v>
      </c>
      <c r="AJ11349" t="s">
        <v>17878</v>
      </c>
      <c r="AK11349" s="9" t="str">
        <f>VLOOKUP(Y11349,zdroj!D:AJ,33,0)</f>
        <v>katB</v>
      </c>
    </row>
    <row r="11350" spans="8:37" x14ac:dyDescent="0.25">
      <c r="H11350" s="8"/>
      <c r="I11350" s="8"/>
      <c r="N11350" s="23"/>
      <c r="O11350" s="24"/>
      <c r="P11350" s="19"/>
      <c r="Q11350" s="19"/>
      <c r="R11350" s="19"/>
      <c r="U11350" s="27"/>
      <c r="Y11350" s="9" t="s">
        <v>666</v>
      </c>
      <c r="Z11350" s="9" t="s">
        <v>462</v>
      </c>
      <c r="AA11350" s="9" t="s">
        <v>198</v>
      </c>
      <c r="AB11350" s="9">
        <v>5854768</v>
      </c>
      <c r="AC11350" s="9" t="s">
        <v>12123</v>
      </c>
      <c r="AD11350" s="9" t="s">
        <v>231</v>
      </c>
      <c r="AE11350" s="5">
        <f t="shared" si="376"/>
        <v>0</v>
      </c>
      <c r="AF11350" s="5" t="str">
        <f t="shared" si="377"/>
        <v>katB</v>
      </c>
      <c r="AG11350" s="153"/>
      <c r="AH11350" s="153"/>
      <c r="AI11350" t="s">
        <v>201</v>
      </c>
      <c r="AJ11350" t="s">
        <v>17878</v>
      </c>
      <c r="AK11350" s="9" t="str">
        <f>VLOOKUP(Y11350,zdroj!D:AJ,33,0)</f>
        <v>katB</v>
      </c>
    </row>
    <row r="11351" spans="8:37" x14ac:dyDescent="0.25">
      <c r="H11351" s="8"/>
      <c r="I11351" s="8"/>
      <c r="N11351" s="23"/>
      <c r="O11351" s="24"/>
      <c r="P11351" s="19"/>
      <c r="Q11351" s="19"/>
      <c r="R11351" s="19"/>
      <c r="U11351" s="27"/>
      <c r="Y11351" s="9" t="s">
        <v>666</v>
      </c>
      <c r="Z11351" s="9" t="s">
        <v>462</v>
      </c>
      <c r="AA11351" s="9" t="s">
        <v>198</v>
      </c>
      <c r="AB11351" s="9">
        <v>5854784</v>
      </c>
      <c r="AC11351" s="9" t="s">
        <v>12124</v>
      </c>
      <c r="AD11351" s="9" t="s">
        <v>231</v>
      </c>
      <c r="AE11351" s="5">
        <f t="shared" si="376"/>
        <v>0</v>
      </c>
      <c r="AF11351" s="5" t="str">
        <f t="shared" si="377"/>
        <v>katB</v>
      </c>
      <c r="AG11351" s="153"/>
      <c r="AH11351" s="153"/>
      <c r="AI11351" t="s">
        <v>201</v>
      </c>
      <c r="AJ11351" t="s">
        <v>17878</v>
      </c>
      <c r="AK11351" s="9" t="str">
        <f>VLOOKUP(Y11351,zdroj!D:AJ,33,0)</f>
        <v>katB</v>
      </c>
    </row>
    <row r="11352" spans="8:37" x14ac:dyDescent="0.25">
      <c r="H11352" s="8"/>
      <c r="I11352" s="8"/>
      <c r="N11352" s="23"/>
      <c r="O11352" s="24"/>
      <c r="P11352" s="19"/>
      <c r="Q11352" s="19"/>
      <c r="R11352" s="19"/>
      <c r="U11352" s="27"/>
      <c r="Y11352" s="9" t="s">
        <v>666</v>
      </c>
      <c r="Z11352" s="9" t="s">
        <v>462</v>
      </c>
      <c r="AA11352" s="9" t="s">
        <v>198</v>
      </c>
      <c r="AB11352" s="9">
        <v>5856931</v>
      </c>
      <c r="AC11352" s="9" t="s">
        <v>12125</v>
      </c>
      <c r="AD11352" s="9" t="s">
        <v>231</v>
      </c>
      <c r="AE11352" s="5">
        <f t="shared" si="376"/>
        <v>0</v>
      </c>
      <c r="AF11352" s="5" t="str">
        <f t="shared" si="377"/>
        <v>katB</v>
      </c>
      <c r="AG11352" s="153"/>
      <c r="AH11352" s="153"/>
      <c r="AI11352" t="s">
        <v>17879</v>
      </c>
      <c r="AJ11352" t="s">
        <v>17878</v>
      </c>
      <c r="AK11352" s="9" t="str">
        <f>VLOOKUP(Y11352,zdroj!D:AJ,33,0)</f>
        <v>katB</v>
      </c>
    </row>
    <row r="11353" spans="8:37" x14ac:dyDescent="0.25">
      <c r="H11353" s="8"/>
      <c r="I11353" s="8"/>
      <c r="N11353" s="23"/>
      <c r="O11353" s="24"/>
      <c r="P11353" s="19"/>
      <c r="Q11353" s="19"/>
      <c r="R11353" s="19"/>
      <c r="U11353" s="27"/>
      <c r="Y11353" s="9" t="s">
        <v>666</v>
      </c>
      <c r="Z11353" s="9" t="s">
        <v>462</v>
      </c>
      <c r="AA11353" s="9" t="s">
        <v>198</v>
      </c>
      <c r="AB11353" s="9">
        <v>5854814</v>
      </c>
      <c r="AC11353" s="9" t="s">
        <v>12126</v>
      </c>
      <c r="AD11353" s="9" t="s">
        <v>231</v>
      </c>
      <c r="AE11353" s="5">
        <f t="shared" si="376"/>
        <v>0</v>
      </c>
      <c r="AF11353" s="5" t="str">
        <f t="shared" si="377"/>
        <v>katB</v>
      </c>
      <c r="AG11353" s="153"/>
      <c r="AH11353" s="153"/>
      <c r="AI11353" t="s">
        <v>201</v>
      </c>
      <c r="AJ11353" t="s">
        <v>17878</v>
      </c>
      <c r="AK11353" s="9" t="str">
        <f>VLOOKUP(Y11353,zdroj!D:AJ,33,0)</f>
        <v>katB</v>
      </c>
    </row>
    <row r="11354" spans="8:37" x14ac:dyDescent="0.25">
      <c r="H11354" s="8"/>
      <c r="I11354" s="8"/>
      <c r="N11354" s="23"/>
      <c r="O11354" s="24"/>
      <c r="P11354" s="19"/>
      <c r="Q11354" s="19"/>
      <c r="R11354" s="19"/>
      <c r="U11354" s="27"/>
      <c r="Y11354" s="9" t="s">
        <v>666</v>
      </c>
      <c r="Z11354" s="9" t="s">
        <v>462</v>
      </c>
      <c r="AA11354" s="9" t="s">
        <v>198</v>
      </c>
      <c r="AB11354" s="9">
        <v>5857244</v>
      </c>
      <c r="AC11354" s="9" t="s">
        <v>12127</v>
      </c>
      <c r="AD11354" s="9" t="s">
        <v>800</v>
      </c>
      <c r="AE11354" s="5">
        <f t="shared" si="376"/>
        <v>0</v>
      </c>
      <c r="AF11354" s="5" t="str">
        <f t="shared" si="377"/>
        <v>Pokryto</v>
      </c>
      <c r="AG11354" s="153"/>
      <c r="AH11354" s="153"/>
      <c r="AI11354" t="s">
        <v>201</v>
      </c>
      <c r="AJ11354" t="s">
        <v>800</v>
      </c>
      <c r="AK11354" s="9" t="str">
        <f>VLOOKUP(Y11354,zdroj!D:AJ,33,0)</f>
        <v>katB</v>
      </c>
    </row>
    <row r="11355" spans="8:37" x14ac:dyDescent="0.25">
      <c r="H11355" s="8"/>
      <c r="I11355" s="8"/>
      <c r="N11355" s="23"/>
      <c r="O11355" s="24"/>
      <c r="P11355" s="19"/>
      <c r="Q11355" s="19"/>
      <c r="R11355" s="19"/>
      <c r="U11355" s="27"/>
      <c r="Y11355" s="9" t="s">
        <v>666</v>
      </c>
      <c r="Z11355" s="9" t="s">
        <v>462</v>
      </c>
      <c r="AA11355" s="9" t="s">
        <v>198</v>
      </c>
      <c r="AB11355" s="9">
        <v>5854831</v>
      </c>
      <c r="AC11355" s="9" t="s">
        <v>12128</v>
      </c>
      <c r="AD11355" s="9" t="s">
        <v>231</v>
      </c>
      <c r="AE11355" s="5">
        <f t="shared" si="376"/>
        <v>0</v>
      </c>
      <c r="AF11355" s="5" t="str">
        <f t="shared" si="377"/>
        <v>katB</v>
      </c>
      <c r="AG11355" s="153"/>
      <c r="AH11355" s="153"/>
      <c r="AI11355" t="s">
        <v>201</v>
      </c>
      <c r="AJ11355" t="s">
        <v>17878</v>
      </c>
      <c r="AK11355" s="9" t="str">
        <f>VLOOKUP(Y11355,zdroj!D:AJ,33,0)</f>
        <v>katB</v>
      </c>
    </row>
    <row r="11356" spans="8:37" x14ac:dyDescent="0.25">
      <c r="H11356" s="8"/>
      <c r="I11356" s="8"/>
      <c r="N11356" s="23"/>
      <c r="O11356" s="24"/>
      <c r="P11356" s="19"/>
      <c r="Q11356" s="19"/>
      <c r="R11356" s="19"/>
      <c r="U11356" s="27"/>
      <c r="Y11356" s="9" t="s">
        <v>666</v>
      </c>
      <c r="Z11356" s="9" t="s">
        <v>462</v>
      </c>
      <c r="AA11356" s="9" t="s">
        <v>198</v>
      </c>
      <c r="AB11356" s="9">
        <v>5854849</v>
      </c>
      <c r="AC11356" s="9" t="s">
        <v>12129</v>
      </c>
      <c r="AD11356" s="9" t="s">
        <v>231</v>
      </c>
      <c r="AE11356" s="5">
        <f t="shared" si="376"/>
        <v>0</v>
      </c>
      <c r="AF11356" s="5" t="str">
        <f t="shared" si="377"/>
        <v>katB</v>
      </c>
      <c r="AG11356" s="153"/>
      <c r="AH11356" s="153"/>
      <c r="AI11356" t="s">
        <v>201</v>
      </c>
      <c r="AJ11356" t="s">
        <v>17878</v>
      </c>
      <c r="AK11356" s="9" t="str">
        <f>VLOOKUP(Y11356,zdroj!D:AJ,33,0)</f>
        <v>katB</v>
      </c>
    </row>
    <row r="11357" spans="8:37" x14ac:dyDescent="0.25">
      <c r="H11357" s="8"/>
      <c r="I11357" s="8"/>
      <c r="N11357" s="23"/>
      <c r="O11357" s="24"/>
      <c r="P11357" s="19"/>
      <c r="Q11357" s="19"/>
      <c r="R11357" s="19"/>
      <c r="U11357" s="27"/>
      <c r="Y11357" s="9" t="s">
        <v>666</v>
      </c>
      <c r="Z11357" s="9" t="s">
        <v>462</v>
      </c>
      <c r="AA11357" s="9" t="s">
        <v>198</v>
      </c>
      <c r="AB11357" s="9">
        <v>5857929</v>
      </c>
      <c r="AC11357" s="9" t="s">
        <v>12130</v>
      </c>
      <c r="AD11357" s="9" t="s">
        <v>231</v>
      </c>
      <c r="AE11357" s="5">
        <f t="shared" si="376"/>
        <v>0</v>
      </c>
      <c r="AF11357" s="5" t="str">
        <f t="shared" si="377"/>
        <v>katB</v>
      </c>
      <c r="AG11357" s="153"/>
      <c r="AH11357" s="153"/>
      <c r="AI11357" t="s">
        <v>201</v>
      </c>
      <c r="AJ11357" t="s">
        <v>17878</v>
      </c>
      <c r="AK11357" s="9" t="str">
        <f>VLOOKUP(Y11357,zdroj!D:AJ,33,0)</f>
        <v>katB</v>
      </c>
    </row>
    <row r="11358" spans="8:37" x14ac:dyDescent="0.25">
      <c r="H11358" s="8"/>
      <c r="I11358" s="8"/>
      <c r="N11358" s="23"/>
      <c r="O11358" s="24"/>
      <c r="P11358" s="19"/>
      <c r="Q11358" s="19"/>
      <c r="R11358" s="19"/>
      <c r="U11358" s="27"/>
      <c r="Y11358" s="9" t="s">
        <v>666</v>
      </c>
      <c r="Z11358" s="9" t="s">
        <v>462</v>
      </c>
      <c r="AA11358" s="9" t="s">
        <v>198</v>
      </c>
      <c r="AB11358" s="9">
        <v>5858950</v>
      </c>
      <c r="AC11358" s="9" t="s">
        <v>12131</v>
      </c>
      <c r="AD11358" s="9" t="s">
        <v>800</v>
      </c>
      <c r="AE11358" s="5">
        <f t="shared" si="376"/>
        <v>0</v>
      </c>
      <c r="AF11358" s="5" t="str">
        <f t="shared" si="377"/>
        <v>Pokryto</v>
      </c>
      <c r="AG11358" s="153"/>
      <c r="AH11358" s="153"/>
      <c r="AI11358" t="s">
        <v>201</v>
      </c>
      <c r="AJ11358" t="s">
        <v>800</v>
      </c>
      <c r="AK11358" s="9" t="str">
        <f>VLOOKUP(Y11358,zdroj!D:AJ,33,0)</f>
        <v>katB</v>
      </c>
    </row>
    <row r="11359" spans="8:37" x14ac:dyDescent="0.25">
      <c r="H11359" s="8"/>
      <c r="I11359" s="8"/>
      <c r="N11359" s="23"/>
      <c r="O11359" s="24"/>
      <c r="P11359" s="19"/>
      <c r="Q11359" s="19"/>
      <c r="R11359" s="19"/>
      <c r="U11359" s="27"/>
      <c r="Y11359" s="9" t="s">
        <v>666</v>
      </c>
      <c r="Z11359" s="9" t="s">
        <v>462</v>
      </c>
      <c r="AA11359" s="9" t="s">
        <v>198</v>
      </c>
      <c r="AB11359" s="9">
        <v>5858992</v>
      </c>
      <c r="AC11359" s="9" t="s">
        <v>12132</v>
      </c>
      <c r="AD11359" s="9" t="s">
        <v>231</v>
      </c>
      <c r="AE11359" s="5">
        <f t="shared" si="376"/>
        <v>0</v>
      </c>
      <c r="AF11359" s="5" t="str">
        <f t="shared" si="377"/>
        <v>katB</v>
      </c>
      <c r="AG11359" s="153"/>
      <c r="AH11359" s="153"/>
      <c r="AI11359" t="s">
        <v>201</v>
      </c>
      <c r="AJ11359" t="s">
        <v>17878</v>
      </c>
      <c r="AK11359" s="9" t="str">
        <f>VLOOKUP(Y11359,zdroj!D:AJ,33,0)</f>
        <v>katB</v>
      </c>
    </row>
    <row r="11360" spans="8:37" x14ac:dyDescent="0.25">
      <c r="H11360" s="8"/>
      <c r="I11360" s="8"/>
      <c r="N11360" s="23"/>
      <c r="O11360" s="24"/>
      <c r="P11360" s="19"/>
      <c r="Q11360" s="19"/>
      <c r="R11360" s="19"/>
      <c r="U11360" s="27"/>
      <c r="Y11360" s="9" t="s">
        <v>666</v>
      </c>
      <c r="Z11360" s="9" t="s">
        <v>462</v>
      </c>
      <c r="AA11360" s="9" t="s">
        <v>198</v>
      </c>
      <c r="AB11360" s="9">
        <v>5859140</v>
      </c>
      <c r="AC11360" s="9" t="s">
        <v>12133</v>
      </c>
      <c r="AD11360" s="9" t="s">
        <v>231</v>
      </c>
      <c r="AE11360" s="5">
        <f t="shared" si="376"/>
        <v>0</v>
      </c>
      <c r="AF11360" s="5" t="str">
        <f t="shared" si="377"/>
        <v>katB</v>
      </c>
      <c r="AG11360" s="153"/>
      <c r="AH11360" s="153"/>
      <c r="AI11360" t="s">
        <v>201</v>
      </c>
      <c r="AJ11360" t="s">
        <v>17878</v>
      </c>
      <c r="AK11360" s="9" t="str">
        <f>VLOOKUP(Y11360,zdroj!D:AJ,33,0)</f>
        <v>katB</v>
      </c>
    </row>
    <row r="11361" spans="8:37" x14ac:dyDescent="0.25">
      <c r="H11361" s="8"/>
      <c r="I11361" s="8"/>
      <c r="N11361" s="23"/>
      <c r="O11361" s="24"/>
      <c r="P11361" s="19"/>
      <c r="Q11361" s="19"/>
      <c r="R11361" s="19"/>
      <c r="U11361" s="27"/>
      <c r="Y11361" s="9" t="s">
        <v>666</v>
      </c>
      <c r="Z11361" s="9" t="s">
        <v>462</v>
      </c>
      <c r="AA11361" s="9" t="s">
        <v>198</v>
      </c>
      <c r="AB11361" s="9">
        <v>5855021</v>
      </c>
      <c r="AC11361" s="9" t="s">
        <v>12134</v>
      </c>
      <c r="AD11361" s="9" t="s">
        <v>231</v>
      </c>
      <c r="AE11361" s="5">
        <f t="shared" si="376"/>
        <v>0</v>
      </c>
      <c r="AF11361" s="5" t="str">
        <f t="shared" si="377"/>
        <v>katB</v>
      </c>
      <c r="AG11361" s="153"/>
      <c r="AH11361" s="153"/>
      <c r="AI11361" t="s">
        <v>17880</v>
      </c>
      <c r="AJ11361" t="s">
        <v>17878</v>
      </c>
      <c r="AK11361" s="9" t="str">
        <f>VLOOKUP(Y11361,zdroj!D:AJ,33,0)</f>
        <v>katB</v>
      </c>
    </row>
    <row r="11362" spans="8:37" x14ac:dyDescent="0.25">
      <c r="H11362" s="8"/>
      <c r="I11362" s="8"/>
      <c r="N11362" s="23"/>
      <c r="O11362" s="24"/>
      <c r="P11362" s="19"/>
      <c r="Q11362" s="19"/>
      <c r="R11362" s="19"/>
      <c r="U11362" s="27"/>
      <c r="Y11362" s="9" t="s">
        <v>666</v>
      </c>
      <c r="Z11362" s="9" t="s">
        <v>462</v>
      </c>
      <c r="AA11362" s="9" t="s">
        <v>198</v>
      </c>
      <c r="AB11362" s="9">
        <v>5859379</v>
      </c>
      <c r="AC11362" s="9" t="s">
        <v>12135</v>
      </c>
      <c r="AD11362" s="9" t="s">
        <v>231</v>
      </c>
      <c r="AE11362" s="5">
        <f t="shared" si="376"/>
        <v>0</v>
      </c>
      <c r="AF11362" s="5" t="str">
        <f t="shared" si="377"/>
        <v>katB</v>
      </c>
      <c r="AG11362" s="153"/>
      <c r="AH11362" s="153"/>
      <c r="AI11362" t="s">
        <v>201</v>
      </c>
      <c r="AJ11362" t="s">
        <v>17878</v>
      </c>
      <c r="AK11362" s="9" t="str">
        <f>VLOOKUP(Y11362,zdroj!D:AJ,33,0)</f>
        <v>katB</v>
      </c>
    </row>
    <row r="11363" spans="8:37" x14ac:dyDescent="0.25">
      <c r="H11363" s="8"/>
      <c r="I11363" s="8"/>
      <c r="N11363" s="23"/>
      <c r="O11363" s="24"/>
      <c r="P11363" s="19"/>
      <c r="Q11363" s="19"/>
      <c r="R11363" s="19"/>
      <c r="U11363" s="27"/>
      <c r="Y11363" s="9" t="s">
        <v>666</v>
      </c>
      <c r="Z11363" s="9" t="s">
        <v>462</v>
      </c>
      <c r="AA11363" s="9" t="s">
        <v>198</v>
      </c>
      <c r="AB11363" s="9">
        <v>5859433</v>
      </c>
      <c r="AC11363" s="9" t="s">
        <v>12136</v>
      </c>
      <c r="AD11363" s="9" t="s">
        <v>800</v>
      </c>
      <c r="AE11363" s="5">
        <f t="shared" si="376"/>
        <v>0</v>
      </c>
      <c r="AF11363" s="5" t="str">
        <f t="shared" si="377"/>
        <v>Pokryto</v>
      </c>
      <c r="AG11363" s="153"/>
      <c r="AH11363" s="153"/>
      <c r="AI11363" t="s">
        <v>201</v>
      </c>
      <c r="AJ11363" t="s">
        <v>800</v>
      </c>
      <c r="AK11363" s="9" t="str">
        <f>VLOOKUP(Y11363,zdroj!D:AJ,33,0)</f>
        <v>katB</v>
      </c>
    </row>
    <row r="11364" spans="8:37" x14ac:dyDescent="0.25">
      <c r="H11364" s="8"/>
      <c r="I11364" s="8"/>
      <c r="N11364" s="23"/>
      <c r="O11364" s="24"/>
      <c r="P11364" s="19"/>
      <c r="Q11364" s="19"/>
      <c r="R11364" s="19"/>
      <c r="U11364" s="27"/>
      <c r="Y11364" s="9" t="s">
        <v>666</v>
      </c>
      <c r="Z11364" s="9" t="s">
        <v>462</v>
      </c>
      <c r="AA11364" s="9" t="s">
        <v>198</v>
      </c>
      <c r="AB11364" s="9">
        <v>5855055</v>
      </c>
      <c r="AC11364" s="9" t="s">
        <v>12137</v>
      </c>
      <c r="AD11364" s="9" t="s">
        <v>800</v>
      </c>
      <c r="AE11364" s="5">
        <f t="shared" si="376"/>
        <v>0</v>
      </c>
      <c r="AF11364" s="5" t="str">
        <f t="shared" si="377"/>
        <v>Pokryto</v>
      </c>
      <c r="AG11364" s="153"/>
      <c r="AH11364" s="153"/>
      <c r="AI11364" t="s">
        <v>17879</v>
      </c>
      <c r="AJ11364" t="s">
        <v>800</v>
      </c>
      <c r="AK11364" s="9" t="str">
        <f>VLOOKUP(Y11364,zdroj!D:AJ,33,0)</f>
        <v>katB</v>
      </c>
    </row>
    <row r="11365" spans="8:37" x14ac:dyDescent="0.25">
      <c r="H11365" s="8"/>
      <c r="I11365" s="8"/>
      <c r="N11365" s="23"/>
      <c r="O11365" s="24"/>
      <c r="P11365" s="19"/>
      <c r="Q11365" s="19"/>
      <c r="R11365" s="19"/>
      <c r="U11365" s="27"/>
      <c r="Y11365" s="9" t="s">
        <v>666</v>
      </c>
      <c r="Z11365" s="9" t="s">
        <v>462</v>
      </c>
      <c r="AA11365" s="9" t="s">
        <v>198</v>
      </c>
      <c r="AB11365" s="9">
        <v>5855063</v>
      </c>
      <c r="AC11365" s="9" t="s">
        <v>12138</v>
      </c>
      <c r="AD11365" s="9" t="s">
        <v>231</v>
      </c>
      <c r="AE11365" s="5">
        <f t="shared" si="376"/>
        <v>0</v>
      </c>
      <c r="AF11365" s="5" t="str">
        <f t="shared" si="377"/>
        <v>katB</v>
      </c>
      <c r="AG11365" s="153"/>
      <c r="AH11365" s="153"/>
      <c r="AI11365" t="s">
        <v>201</v>
      </c>
      <c r="AJ11365" t="s">
        <v>17878</v>
      </c>
      <c r="AK11365" s="9" t="str">
        <f>VLOOKUP(Y11365,zdroj!D:AJ,33,0)</f>
        <v>katB</v>
      </c>
    </row>
    <row r="11366" spans="8:37" x14ac:dyDescent="0.25">
      <c r="H11366" s="8"/>
      <c r="I11366" s="8"/>
      <c r="N11366" s="23"/>
      <c r="O11366" s="24"/>
      <c r="P11366" s="19"/>
      <c r="Q11366" s="19"/>
      <c r="R11366" s="19"/>
      <c r="U11366" s="27"/>
      <c r="Y11366" s="9" t="s">
        <v>666</v>
      </c>
      <c r="Z11366" s="9" t="s">
        <v>462</v>
      </c>
      <c r="AA11366" s="9" t="s">
        <v>198</v>
      </c>
      <c r="AB11366" s="9">
        <v>5859590</v>
      </c>
      <c r="AC11366" s="9" t="s">
        <v>12139</v>
      </c>
      <c r="AD11366" s="9" t="s">
        <v>800</v>
      </c>
      <c r="AE11366" s="5">
        <f t="shared" si="376"/>
        <v>0</v>
      </c>
      <c r="AF11366" s="5" t="str">
        <f t="shared" si="377"/>
        <v>Pokryto</v>
      </c>
      <c r="AG11366" s="153"/>
      <c r="AH11366" s="153"/>
      <c r="AI11366" t="s">
        <v>201</v>
      </c>
      <c r="AJ11366" t="s">
        <v>800</v>
      </c>
      <c r="AK11366" s="9" t="str">
        <f>VLOOKUP(Y11366,zdroj!D:AJ,33,0)</f>
        <v>katB</v>
      </c>
    </row>
    <row r="11367" spans="8:37" x14ac:dyDescent="0.25">
      <c r="H11367" s="8"/>
      <c r="I11367" s="8"/>
      <c r="N11367" s="23"/>
      <c r="O11367" s="24"/>
      <c r="P11367" s="19"/>
      <c r="Q11367" s="19"/>
      <c r="R11367" s="19"/>
      <c r="U11367" s="27"/>
      <c r="Y11367" s="9" t="s">
        <v>666</v>
      </c>
      <c r="Z11367" s="9" t="s">
        <v>462</v>
      </c>
      <c r="AA11367" s="9" t="s">
        <v>198</v>
      </c>
      <c r="AB11367" s="9">
        <v>5859603</v>
      </c>
      <c r="AC11367" s="9" t="s">
        <v>12140</v>
      </c>
      <c r="AD11367" s="9" t="s">
        <v>800</v>
      </c>
      <c r="AE11367" s="5">
        <f t="shared" si="376"/>
        <v>0</v>
      </c>
      <c r="AF11367" s="5" t="str">
        <f t="shared" si="377"/>
        <v>Pokryto</v>
      </c>
      <c r="AG11367" s="153"/>
      <c r="AH11367" s="153"/>
      <c r="AI11367" t="s">
        <v>201</v>
      </c>
      <c r="AJ11367" t="s">
        <v>800</v>
      </c>
      <c r="AK11367" s="9" t="str">
        <f>VLOOKUP(Y11367,zdroj!D:AJ,33,0)</f>
        <v>katB</v>
      </c>
    </row>
    <row r="11368" spans="8:37" x14ac:dyDescent="0.25">
      <c r="H11368" s="8"/>
      <c r="I11368" s="8"/>
      <c r="N11368" s="23"/>
      <c r="O11368" s="24"/>
      <c r="P11368" s="19"/>
      <c r="Q11368" s="19"/>
      <c r="R11368" s="19"/>
      <c r="U11368" s="27"/>
      <c r="Y11368" s="9" t="s">
        <v>666</v>
      </c>
      <c r="Z11368" s="9" t="s">
        <v>462</v>
      </c>
      <c r="AA11368" s="9" t="s">
        <v>198</v>
      </c>
      <c r="AB11368" s="9">
        <v>5859701</v>
      </c>
      <c r="AC11368" s="9" t="s">
        <v>12141</v>
      </c>
      <c r="AD11368" s="9" t="s">
        <v>231</v>
      </c>
      <c r="AE11368" s="5">
        <f t="shared" si="376"/>
        <v>0</v>
      </c>
      <c r="AF11368" s="5" t="str">
        <f t="shared" si="377"/>
        <v>katB</v>
      </c>
      <c r="AG11368" s="153"/>
      <c r="AH11368" s="153"/>
      <c r="AI11368" t="s">
        <v>201</v>
      </c>
      <c r="AJ11368" t="s">
        <v>17878</v>
      </c>
      <c r="AK11368" s="9" t="str">
        <f>VLOOKUP(Y11368,zdroj!D:AJ,33,0)</f>
        <v>katB</v>
      </c>
    </row>
    <row r="11369" spans="8:37" x14ac:dyDescent="0.25">
      <c r="H11369" s="8"/>
      <c r="I11369" s="8"/>
      <c r="N11369" s="23"/>
      <c r="O11369" s="24"/>
      <c r="P11369" s="19"/>
      <c r="Q11369" s="19"/>
      <c r="R11369" s="19"/>
      <c r="U11369" s="27"/>
      <c r="Y11369" s="9" t="s">
        <v>666</v>
      </c>
      <c r="Z11369" s="9" t="s">
        <v>462</v>
      </c>
      <c r="AA11369" s="9" t="s">
        <v>198</v>
      </c>
      <c r="AB11369" s="9">
        <v>5859719</v>
      </c>
      <c r="AC11369" s="9" t="s">
        <v>12142</v>
      </c>
      <c r="AD11369" s="9" t="s">
        <v>231</v>
      </c>
      <c r="AE11369" s="5">
        <f t="shared" si="376"/>
        <v>0</v>
      </c>
      <c r="AF11369" s="5" t="str">
        <f t="shared" si="377"/>
        <v>katB</v>
      </c>
      <c r="AG11369" s="153"/>
      <c r="AH11369" s="153"/>
      <c r="AI11369" t="s">
        <v>201</v>
      </c>
      <c r="AJ11369" t="s">
        <v>17878</v>
      </c>
      <c r="AK11369" s="9" t="str">
        <f>VLOOKUP(Y11369,zdroj!D:AJ,33,0)</f>
        <v>katB</v>
      </c>
    </row>
    <row r="11370" spans="8:37" x14ac:dyDescent="0.25">
      <c r="H11370" s="8"/>
      <c r="I11370" s="8"/>
      <c r="N11370" s="23"/>
      <c r="O11370" s="24"/>
      <c r="P11370" s="19"/>
      <c r="Q11370" s="19"/>
      <c r="R11370" s="19"/>
      <c r="U11370" s="27"/>
      <c r="Y11370" s="9" t="s">
        <v>666</v>
      </c>
      <c r="Z11370" s="9" t="s">
        <v>462</v>
      </c>
      <c r="AA11370" s="9" t="s">
        <v>198</v>
      </c>
      <c r="AB11370" s="9">
        <v>5859760</v>
      </c>
      <c r="AC11370" s="9" t="s">
        <v>12143</v>
      </c>
      <c r="AD11370" s="9" t="s">
        <v>231</v>
      </c>
      <c r="AE11370" s="5">
        <f t="shared" si="376"/>
        <v>0</v>
      </c>
      <c r="AF11370" s="5" t="str">
        <f t="shared" si="377"/>
        <v>katB</v>
      </c>
      <c r="AG11370" s="153"/>
      <c r="AH11370" s="153"/>
      <c r="AI11370" t="s">
        <v>201</v>
      </c>
      <c r="AJ11370" t="s">
        <v>17878</v>
      </c>
      <c r="AK11370" s="9" t="str">
        <f>VLOOKUP(Y11370,zdroj!D:AJ,33,0)</f>
        <v>katB</v>
      </c>
    </row>
    <row r="11371" spans="8:37" x14ac:dyDescent="0.25">
      <c r="H11371" s="8"/>
      <c r="I11371" s="8"/>
      <c r="N11371" s="23"/>
      <c r="O11371" s="24"/>
      <c r="P11371" s="19"/>
      <c r="Q11371" s="19"/>
      <c r="R11371" s="19"/>
      <c r="U11371" s="27"/>
      <c r="Y11371" s="9" t="s">
        <v>666</v>
      </c>
      <c r="Z11371" s="9" t="s">
        <v>462</v>
      </c>
      <c r="AA11371" s="9" t="s">
        <v>198</v>
      </c>
      <c r="AB11371" s="9">
        <v>5860831</v>
      </c>
      <c r="AC11371" s="9" t="s">
        <v>12144</v>
      </c>
      <c r="AD11371" s="9" t="s">
        <v>231</v>
      </c>
      <c r="AE11371" s="5">
        <f t="shared" si="376"/>
        <v>0</v>
      </c>
      <c r="AF11371" s="5" t="str">
        <f t="shared" si="377"/>
        <v>katB</v>
      </c>
      <c r="AG11371" s="153"/>
      <c r="AH11371" s="153"/>
      <c r="AI11371" t="s">
        <v>201</v>
      </c>
      <c r="AJ11371" t="s">
        <v>17878</v>
      </c>
      <c r="AK11371" s="9" t="str">
        <f>VLOOKUP(Y11371,zdroj!D:AJ,33,0)</f>
        <v>katB</v>
      </c>
    </row>
    <row r="11372" spans="8:37" x14ac:dyDescent="0.25">
      <c r="H11372" s="8"/>
      <c r="I11372" s="8"/>
      <c r="N11372" s="23"/>
      <c r="O11372" s="24"/>
      <c r="P11372" s="19"/>
      <c r="Q11372" s="19"/>
      <c r="R11372" s="19"/>
      <c r="U11372" s="27"/>
      <c r="Y11372" s="9" t="s">
        <v>666</v>
      </c>
      <c r="Z11372" s="9" t="s">
        <v>462</v>
      </c>
      <c r="AA11372" s="9" t="s">
        <v>198</v>
      </c>
      <c r="AB11372" s="9">
        <v>25190491</v>
      </c>
      <c r="AC11372" s="9" t="s">
        <v>12145</v>
      </c>
      <c r="AD11372" s="9" t="s">
        <v>231</v>
      </c>
      <c r="AE11372" s="5">
        <f t="shared" si="376"/>
        <v>0</v>
      </c>
      <c r="AF11372" s="5" t="str">
        <f t="shared" si="377"/>
        <v>katB</v>
      </c>
      <c r="AG11372" s="153"/>
      <c r="AH11372" s="153"/>
      <c r="AI11372" t="s">
        <v>229</v>
      </c>
      <c r="AJ11372" t="s">
        <v>17878</v>
      </c>
      <c r="AK11372" s="9" t="str">
        <f>VLOOKUP(Y11372,zdroj!D:AJ,33,0)</f>
        <v>katB</v>
      </c>
    </row>
    <row r="11373" spans="8:37" x14ac:dyDescent="0.25">
      <c r="H11373" s="8"/>
      <c r="I11373" s="8"/>
      <c r="N11373" s="23"/>
      <c r="O11373" s="24"/>
      <c r="P11373" s="19"/>
      <c r="Q11373" s="19"/>
      <c r="R11373" s="19"/>
      <c r="U11373" s="27"/>
      <c r="Y11373" s="9" t="s">
        <v>666</v>
      </c>
      <c r="Z11373" s="9" t="s">
        <v>462</v>
      </c>
      <c r="AA11373" s="9" t="s">
        <v>198</v>
      </c>
      <c r="AB11373" s="9">
        <v>25803018</v>
      </c>
      <c r="AC11373" s="9" t="s">
        <v>12146</v>
      </c>
      <c r="AD11373" s="9" t="s">
        <v>231</v>
      </c>
      <c r="AE11373" s="5">
        <f t="shared" si="376"/>
        <v>0</v>
      </c>
      <c r="AF11373" s="5" t="str">
        <f t="shared" si="377"/>
        <v>katB</v>
      </c>
      <c r="AG11373" s="153"/>
      <c r="AH11373" s="153"/>
      <c r="AI11373" t="s">
        <v>201</v>
      </c>
      <c r="AJ11373" t="s">
        <v>17878</v>
      </c>
      <c r="AK11373" s="9" t="str">
        <f>VLOOKUP(Y11373,zdroj!D:AJ,33,0)</f>
        <v>katB</v>
      </c>
    </row>
    <row r="11374" spans="8:37" x14ac:dyDescent="0.25">
      <c r="H11374" s="8"/>
      <c r="I11374" s="8"/>
      <c r="N11374" s="23"/>
      <c r="O11374" s="24"/>
      <c r="P11374" s="19"/>
      <c r="Q11374" s="19"/>
      <c r="R11374" s="19"/>
      <c r="U11374" s="27"/>
      <c r="Y11374" s="9" t="s">
        <v>666</v>
      </c>
      <c r="Z11374" s="9" t="s">
        <v>462</v>
      </c>
      <c r="AA11374" s="9" t="s">
        <v>198</v>
      </c>
      <c r="AB11374" s="9">
        <v>25958500</v>
      </c>
      <c r="AC11374" s="9" t="s">
        <v>12147</v>
      </c>
      <c r="AD11374" s="9" t="s">
        <v>231</v>
      </c>
      <c r="AE11374" s="5">
        <f t="shared" si="376"/>
        <v>0</v>
      </c>
      <c r="AF11374" s="5" t="str">
        <f t="shared" si="377"/>
        <v>katB</v>
      </c>
      <c r="AG11374" s="153"/>
      <c r="AH11374" s="153"/>
      <c r="AI11374" t="s">
        <v>201</v>
      </c>
      <c r="AJ11374" t="s">
        <v>17878</v>
      </c>
      <c r="AK11374" s="9" t="str">
        <f>VLOOKUP(Y11374,zdroj!D:AJ,33,0)</f>
        <v>katB</v>
      </c>
    </row>
    <row r="11375" spans="8:37" x14ac:dyDescent="0.25">
      <c r="H11375" s="8"/>
      <c r="I11375" s="8"/>
      <c r="N11375" s="23"/>
      <c r="O11375" s="24"/>
      <c r="P11375" s="19"/>
      <c r="Q11375" s="19"/>
      <c r="R11375" s="19"/>
      <c r="U11375" s="27"/>
      <c r="Y11375" s="9" t="s">
        <v>666</v>
      </c>
      <c r="Z11375" s="9" t="s">
        <v>462</v>
      </c>
      <c r="AA11375" s="9" t="s">
        <v>198</v>
      </c>
      <c r="AB11375" s="9">
        <v>25979299</v>
      </c>
      <c r="AC11375" s="9" t="s">
        <v>12148</v>
      </c>
      <c r="AD11375" s="9" t="s">
        <v>231</v>
      </c>
      <c r="AE11375" s="5">
        <f t="shared" si="376"/>
        <v>0</v>
      </c>
      <c r="AF11375" s="5" t="str">
        <f t="shared" si="377"/>
        <v>katB</v>
      </c>
      <c r="AG11375" s="153"/>
      <c r="AH11375" s="153"/>
      <c r="AI11375" t="s">
        <v>201</v>
      </c>
      <c r="AJ11375" t="s">
        <v>17878</v>
      </c>
      <c r="AK11375" s="9" t="str">
        <f>VLOOKUP(Y11375,zdroj!D:AJ,33,0)</f>
        <v>katB</v>
      </c>
    </row>
    <row r="11376" spans="8:37" x14ac:dyDescent="0.25">
      <c r="H11376" s="8"/>
      <c r="I11376" s="8"/>
      <c r="N11376" s="23"/>
      <c r="O11376" s="24"/>
      <c r="P11376" s="19"/>
      <c r="Q11376" s="19"/>
      <c r="R11376" s="19"/>
      <c r="U11376" s="27"/>
      <c r="Y11376" s="9" t="s">
        <v>666</v>
      </c>
      <c r="Z11376" s="9" t="s">
        <v>462</v>
      </c>
      <c r="AA11376" s="9" t="s">
        <v>198</v>
      </c>
      <c r="AB11376" s="9">
        <v>26297621</v>
      </c>
      <c r="AC11376" s="9" t="s">
        <v>12149</v>
      </c>
      <c r="AD11376" s="9" t="s">
        <v>800</v>
      </c>
      <c r="AE11376" s="5">
        <f t="shared" si="376"/>
        <v>0</v>
      </c>
      <c r="AF11376" s="5" t="str">
        <f t="shared" si="377"/>
        <v>Pokryto</v>
      </c>
      <c r="AG11376" s="153"/>
      <c r="AH11376" s="153"/>
      <c r="AI11376" t="s">
        <v>201</v>
      </c>
      <c r="AJ11376" t="s">
        <v>800</v>
      </c>
      <c r="AK11376" s="9" t="str">
        <f>VLOOKUP(Y11376,zdroj!D:AJ,33,0)</f>
        <v>katB</v>
      </c>
    </row>
    <row r="11377" spans="8:37" x14ac:dyDescent="0.25">
      <c r="H11377" s="8"/>
      <c r="I11377" s="8"/>
      <c r="N11377" s="23"/>
      <c r="O11377" s="24"/>
      <c r="P11377" s="19"/>
      <c r="Q11377" s="19"/>
      <c r="R11377" s="19"/>
      <c r="U11377" s="27"/>
      <c r="Y11377" s="9" t="s">
        <v>666</v>
      </c>
      <c r="Z11377" s="9" t="s">
        <v>462</v>
      </c>
      <c r="AA11377" s="9" t="s">
        <v>198</v>
      </c>
      <c r="AB11377" s="9">
        <v>27704475</v>
      </c>
      <c r="AC11377" s="9" t="s">
        <v>12150</v>
      </c>
      <c r="AD11377" s="9" t="s">
        <v>231</v>
      </c>
      <c r="AE11377" s="5">
        <f t="shared" si="376"/>
        <v>0</v>
      </c>
      <c r="AF11377" s="5" t="str">
        <f t="shared" si="377"/>
        <v>katB</v>
      </c>
      <c r="AG11377" s="153"/>
      <c r="AH11377" s="153"/>
      <c r="AI11377" t="s">
        <v>201</v>
      </c>
      <c r="AJ11377" t="s">
        <v>17878</v>
      </c>
      <c r="AK11377" s="9" t="str">
        <f>VLOOKUP(Y11377,zdroj!D:AJ,33,0)</f>
        <v>katB</v>
      </c>
    </row>
    <row r="11378" spans="8:37" x14ac:dyDescent="0.25">
      <c r="H11378" s="8"/>
      <c r="I11378" s="8"/>
      <c r="N11378" s="23"/>
      <c r="O11378" s="24"/>
      <c r="P11378" s="19"/>
      <c r="Q11378" s="19"/>
      <c r="R11378" s="19"/>
      <c r="U11378" s="27"/>
      <c r="Y11378" s="9" t="s">
        <v>666</v>
      </c>
      <c r="Z11378" s="9" t="s">
        <v>462</v>
      </c>
      <c r="AA11378" s="9" t="s">
        <v>198</v>
      </c>
      <c r="AB11378" s="9">
        <v>27443914</v>
      </c>
      <c r="AC11378" s="9" t="s">
        <v>12151</v>
      </c>
      <c r="AD11378" s="9" t="s">
        <v>231</v>
      </c>
      <c r="AE11378" s="5">
        <f t="shared" si="376"/>
        <v>0</v>
      </c>
      <c r="AF11378" s="5" t="str">
        <f t="shared" si="377"/>
        <v>katB</v>
      </c>
      <c r="AG11378" s="153"/>
      <c r="AH11378" s="153"/>
      <c r="AI11378" t="s">
        <v>201</v>
      </c>
      <c r="AJ11378" t="s">
        <v>17878</v>
      </c>
      <c r="AK11378" s="9" t="str">
        <f>VLOOKUP(Y11378,zdroj!D:AJ,33,0)</f>
        <v>katB</v>
      </c>
    </row>
    <row r="11379" spans="8:37" x14ac:dyDescent="0.25">
      <c r="H11379" s="8"/>
      <c r="I11379" s="8"/>
      <c r="N11379" s="23"/>
      <c r="O11379" s="24"/>
      <c r="P11379" s="19"/>
      <c r="Q11379" s="19"/>
      <c r="R11379" s="19"/>
      <c r="U11379" s="27"/>
      <c r="Y11379" s="9" t="s">
        <v>666</v>
      </c>
      <c r="Z11379" s="9" t="s">
        <v>462</v>
      </c>
      <c r="AA11379" s="9" t="s">
        <v>198</v>
      </c>
      <c r="AB11379" s="9">
        <v>27976050</v>
      </c>
      <c r="AC11379" s="9" t="s">
        <v>12152</v>
      </c>
      <c r="AD11379" s="9" t="s">
        <v>231</v>
      </c>
      <c r="AE11379" s="5">
        <f t="shared" si="376"/>
        <v>0</v>
      </c>
      <c r="AF11379" s="5" t="str">
        <f t="shared" si="377"/>
        <v>katB</v>
      </c>
      <c r="AG11379" s="153"/>
      <c r="AH11379" s="153"/>
      <c r="AI11379" t="s">
        <v>201</v>
      </c>
      <c r="AJ11379" t="s">
        <v>17878</v>
      </c>
      <c r="AK11379" s="9" t="str">
        <f>VLOOKUP(Y11379,zdroj!D:AJ,33,0)</f>
        <v>katB</v>
      </c>
    </row>
    <row r="11380" spans="8:37" x14ac:dyDescent="0.25">
      <c r="H11380" s="8"/>
      <c r="I11380" s="8"/>
      <c r="N11380" s="23"/>
      <c r="O11380" s="24"/>
      <c r="P11380" s="19"/>
      <c r="Q11380" s="19"/>
      <c r="R11380" s="19"/>
      <c r="U11380" s="27"/>
      <c r="Y11380" s="9" t="s">
        <v>666</v>
      </c>
      <c r="Z11380" s="9" t="s">
        <v>462</v>
      </c>
      <c r="AA11380" s="9" t="s">
        <v>198</v>
      </c>
      <c r="AB11380" s="9">
        <v>28128664</v>
      </c>
      <c r="AC11380" s="9" t="s">
        <v>12153</v>
      </c>
      <c r="AD11380" s="9" t="s">
        <v>231</v>
      </c>
      <c r="AE11380" s="5">
        <f t="shared" si="376"/>
        <v>0</v>
      </c>
      <c r="AF11380" s="5" t="str">
        <f t="shared" si="377"/>
        <v>katB</v>
      </c>
      <c r="AG11380" s="153"/>
      <c r="AH11380" s="153"/>
      <c r="AI11380" t="s">
        <v>201</v>
      </c>
      <c r="AJ11380" t="s">
        <v>17878</v>
      </c>
      <c r="AK11380" s="9" t="str">
        <f>VLOOKUP(Y11380,zdroj!D:AJ,33,0)</f>
        <v>katB</v>
      </c>
    </row>
    <row r="11381" spans="8:37" x14ac:dyDescent="0.25">
      <c r="H11381" s="8"/>
      <c r="I11381" s="8"/>
      <c r="N11381" s="23"/>
      <c r="O11381" s="24"/>
      <c r="P11381" s="19"/>
      <c r="Q11381" s="19"/>
      <c r="R11381" s="19"/>
      <c r="U11381" s="27"/>
      <c r="Y11381" s="9" t="s">
        <v>666</v>
      </c>
      <c r="Z11381" s="9" t="s">
        <v>462</v>
      </c>
      <c r="AA11381" s="9" t="s">
        <v>198</v>
      </c>
      <c r="AB11381" s="9">
        <v>28171861</v>
      </c>
      <c r="AC11381" s="9" t="s">
        <v>12154</v>
      </c>
      <c r="AD11381" s="9" t="s">
        <v>231</v>
      </c>
      <c r="AE11381" s="5">
        <f t="shared" si="376"/>
        <v>0</v>
      </c>
      <c r="AF11381" s="5" t="str">
        <f t="shared" si="377"/>
        <v>katB</v>
      </c>
      <c r="AG11381" s="153"/>
      <c r="AH11381" s="153"/>
      <c r="AI11381" t="s">
        <v>201</v>
      </c>
      <c r="AJ11381" t="s">
        <v>17878</v>
      </c>
      <c r="AK11381" s="9" t="str">
        <f>VLOOKUP(Y11381,zdroj!D:AJ,33,0)</f>
        <v>katB</v>
      </c>
    </row>
    <row r="11382" spans="8:37" x14ac:dyDescent="0.25">
      <c r="H11382" s="8"/>
      <c r="I11382" s="8"/>
      <c r="N11382" s="23"/>
      <c r="O11382" s="24"/>
      <c r="P11382" s="19"/>
      <c r="Q11382" s="19"/>
      <c r="R11382" s="19"/>
      <c r="U11382" s="27"/>
      <c r="Y11382" s="9" t="s">
        <v>666</v>
      </c>
      <c r="Z11382" s="9" t="s">
        <v>462</v>
      </c>
      <c r="AA11382" s="9" t="s">
        <v>198</v>
      </c>
      <c r="AB11382" s="9">
        <v>28193211</v>
      </c>
      <c r="AC11382" s="9" t="s">
        <v>12155</v>
      </c>
      <c r="AD11382" s="9" t="s">
        <v>231</v>
      </c>
      <c r="AE11382" s="5">
        <f t="shared" si="376"/>
        <v>0</v>
      </c>
      <c r="AF11382" s="5" t="str">
        <f t="shared" si="377"/>
        <v>katB</v>
      </c>
      <c r="AG11382" s="153"/>
      <c r="AH11382" s="153"/>
      <c r="AI11382" t="s">
        <v>201</v>
      </c>
      <c r="AJ11382" t="s">
        <v>17878</v>
      </c>
      <c r="AK11382" s="9" t="str">
        <f>VLOOKUP(Y11382,zdroj!D:AJ,33,0)</f>
        <v>katB</v>
      </c>
    </row>
    <row r="11383" spans="8:37" x14ac:dyDescent="0.25">
      <c r="H11383" s="8"/>
      <c r="I11383" s="8"/>
      <c r="N11383" s="23"/>
      <c r="O11383" s="24"/>
      <c r="P11383" s="19"/>
      <c r="Q11383" s="19"/>
      <c r="R11383" s="19"/>
      <c r="U11383" s="27"/>
      <c r="Y11383" s="9" t="s">
        <v>666</v>
      </c>
      <c r="Z11383" s="9" t="s">
        <v>462</v>
      </c>
      <c r="AA11383" s="9" t="s">
        <v>198</v>
      </c>
      <c r="AB11383" s="9">
        <v>28193229</v>
      </c>
      <c r="AC11383" s="9" t="s">
        <v>12156</v>
      </c>
      <c r="AD11383" s="9" t="s">
        <v>231</v>
      </c>
      <c r="AE11383" s="5">
        <f t="shared" si="376"/>
        <v>0</v>
      </c>
      <c r="AF11383" s="5" t="str">
        <f t="shared" si="377"/>
        <v>katB</v>
      </c>
      <c r="AG11383" s="153"/>
      <c r="AH11383" s="153"/>
      <c r="AI11383" t="s">
        <v>201</v>
      </c>
      <c r="AJ11383" t="s">
        <v>17878</v>
      </c>
      <c r="AK11383" s="9" t="str">
        <f>VLOOKUP(Y11383,zdroj!D:AJ,33,0)</f>
        <v>katB</v>
      </c>
    </row>
    <row r="11384" spans="8:37" x14ac:dyDescent="0.25">
      <c r="H11384" s="8"/>
      <c r="I11384" s="8"/>
      <c r="N11384" s="23"/>
      <c r="O11384" s="24"/>
      <c r="P11384" s="19"/>
      <c r="Q11384" s="19"/>
      <c r="R11384" s="19"/>
      <c r="U11384" s="27"/>
      <c r="Y11384" s="9" t="s">
        <v>666</v>
      </c>
      <c r="Z11384" s="9" t="s">
        <v>462</v>
      </c>
      <c r="AA11384" s="9" t="s">
        <v>198</v>
      </c>
      <c r="AB11384" s="9">
        <v>28299931</v>
      </c>
      <c r="AC11384" s="9" t="s">
        <v>12157</v>
      </c>
      <c r="AD11384" s="9" t="s">
        <v>231</v>
      </c>
      <c r="AE11384" s="5">
        <f t="shared" si="376"/>
        <v>0</v>
      </c>
      <c r="AF11384" s="5" t="str">
        <f t="shared" si="377"/>
        <v>katB</v>
      </c>
      <c r="AG11384" s="153"/>
      <c r="AH11384" s="153"/>
      <c r="AI11384" t="s">
        <v>201</v>
      </c>
      <c r="AJ11384" t="s">
        <v>17878</v>
      </c>
      <c r="AK11384" s="9" t="str">
        <f>VLOOKUP(Y11384,zdroj!D:AJ,33,0)</f>
        <v>katB</v>
      </c>
    </row>
    <row r="11385" spans="8:37" x14ac:dyDescent="0.25">
      <c r="H11385" s="8"/>
      <c r="I11385" s="8"/>
      <c r="N11385" s="23"/>
      <c r="O11385" s="24"/>
      <c r="P11385" s="19"/>
      <c r="Q11385" s="19"/>
      <c r="R11385" s="19"/>
      <c r="U11385" s="27"/>
      <c r="Y11385" s="9" t="s">
        <v>666</v>
      </c>
      <c r="Z11385" s="9" t="s">
        <v>462</v>
      </c>
      <c r="AA11385" s="9" t="s">
        <v>198</v>
      </c>
      <c r="AB11385" s="9">
        <v>41323645</v>
      </c>
      <c r="AC11385" s="9" t="s">
        <v>12158</v>
      </c>
      <c r="AD11385" s="9" t="s">
        <v>231</v>
      </c>
      <c r="AE11385" s="5">
        <f t="shared" si="376"/>
        <v>0</v>
      </c>
      <c r="AF11385" s="5" t="str">
        <f t="shared" si="377"/>
        <v>katB</v>
      </c>
      <c r="AG11385" s="153"/>
      <c r="AH11385" s="153"/>
      <c r="AI11385" t="s">
        <v>201</v>
      </c>
      <c r="AJ11385" t="s">
        <v>17878</v>
      </c>
      <c r="AK11385" s="9" t="str">
        <f>VLOOKUP(Y11385,zdroj!D:AJ,33,0)</f>
        <v>katB</v>
      </c>
    </row>
    <row r="11386" spans="8:37" x14ac:dyDescent="0.25">
      <c r="H11386" s="8"/>
      <c r="I11386" s="8"/>
      <c r="N11386" s="23"/>
      <c r="O11386" s="24"/>
      <c r="P11386" s="19"/>
      <c r="Q11386" s="19"/>
      <c r="R11386" s="19"/>
      <c r="U11386" s="27"/>
      <c r="Y11386" s="9" t="s">
        <v>666</v>
      </c>
      <c r="Z11386" s="9" t="s">
        <v>462</v>
      </c>
      <c r="AA11386" s="9" t="s">
        <v>198</v>
      </c>
      <c r="AB11386" s="9">
        <v>41730682</v>
      </c>
      <c r="AC11386" s="9" t="s">
        <v>12159</v>
      </c>
      <c r="AD11386" s="9" t="s">
        <v>231</v>
      </c>
      <c r="AE11386" s="5">
        <f t="shared" si="376"/>
        <v>0</v>
      </c>
      <c r="AF11386" s="5" t="str">
        <f t="shared" si="377"/>
        <v>katB</v>
      </c>
      <c r="AG11386" s="153"/>
      <c r="AH11386" s="153"/>
      <c r="AI11386" t="s">
        <v>201</v>
      </c>
      <c r="AJ11386" t="s">
        <v>17878</v>
      </c>
      <c r="AK11386" s="9" t="str">
        <f>VLOOKUP(Y11386,zdroj!D:AJ,33,0)</f>
        <v>katB</v>
      </c>
    </row>
    <row r="11387" spans="8:37" x14ac:dyDescent="0.25">
      <c r="H11387" s="8"/>
      <c r="I11387" s="8"/>
      <c r="N11387" s="23"/>
      <c r="O11387" s="24"/>
      <c r="P11387" s="19"/>
      <c r="Q11387" s="19"/>
      <c r="R11387" s="19"/>
      <c r="U11387" s="27"/>
      <c r="Y11387" s="9" t="s">
        <v>666</v>
      </c>
      <c r="Z11387" s="9" t="s">
        <v>462</v>
      </c>
      <c r="AA11387" s="9" t="s">
        <v>198</v>
      </c>
      <c r="AB11387" s="9">
        <v>42456959</v>
      </c>
      <c r="AC11387" s="9" t="s">
        <v>12160</v>
      </c>
      <c r="AD11387" s="9" t="s">
        <v>231</v>
      </c>
      <c r="AE11387" s="5">
        <f t="shared" si="376"/>
        <v>0</v>
      </c>
      <c r="AF11387" s="5" t="str">
        <f t="shared" si="377"/>
        <v>katB</v>
      </c>
      <c r="AG11387" s="153"/>
      <c r="AH11387" s="153"/>
      <c r="AI11387" t="s">
        <v>201</v>
      </c>
      <c r="AJ11387" t="s">
        <v>17878</v>
      </c>
      <c r="AK11387" s="9" t="str">
        <f>VLOOKUP(Y11387,zdroj!D:AJ,33,0)</f>
        <v>katB</v>
      </c>
    </row>
    <row r="11388" spans="8:37" x14ac:dyDescent="0.25">
      <c r="H11388" s="8"/>
      <c r="I11388" s="8"/>
      <c r="N11388" s="23"/>
      <c r="O11388" s="24"/>
      <c r="P11388" s="19"/>
      <c r="Q11388" s="19"/>
      <c r="R11388" s="19"/>
      <c r="U11388" s="27"/>
      <c r="Y11388" s="9" t="s">
        <v>666</v>
      </c>
      <c r="Z11388" s="9" t="s">
        <v>462</v>
      </c>
      <c r="AA11388" s="9" t="s">
        <v>198</v>
      </c>
      <c r="AB11388" s="9">
        <v>72683139</v>
      </c>
      <c r="AC11388" s="9" t="s">
        <v>12161</v>
      </c>
      <c r="AD11388" s="9" t="s">
        <v>231</v>
      </c>
      <c r="AE11388" s="5">
        <f t="shared" si="376"/>
        <v>0</v>
      </c>
      <c r="AF11388" s="5" t="str">
        <f t="shared" si="377"/>
        <v>katB</v>
      </c>
      <c r="AG11388" s="153"/>
      <c r="AH11388" s="153"/>
      <c r="AI11388" t="s">
        <v>201</v>
      </c>
      <c r="AJ11388" t="s">
        <v>17878</v>
      </c>
      <c r="AK11388" s="9" t="str">
        <f>VLOOKUP(Y11388,zdroj!D:AJ,33,0)</f>
        <v>katB</v>
      </c>
    </row>
    <row r="11389" spans="8:37" x14ac:dyDescent="0.25">
      <c r="H11389" s="8"/>
      <c r="I11389" s="8"/>
      <c r="N11389" s="23"/>
      <c r="O11389" s="24"/>
      <c r="P11389" s="19"/>
      <c r="Q11389" s="19"/>
      <c r="R11389" s="19"/>
      <c r="U11389" s="27"/>
      <c r="Y11389" s="9" t="s">
        <v>666</v>
      </c>
      <c r="Z11389" s="9" t="s">
        <v>462</v>
      </c>
      <c r="AA11389" s="9" t="s">
        <v>198</v>
      </c>
      <c r="AB11389" s="9">
        <v>73245151</v>
      </c>
      <c r="AC11389" s="9" t="s">
        <v>12162</v>
      </c>
      <c r="AD11389" s="9" t="s">
        <v>800</v>
      </c>
      <c r="AE11389" s="5">
        <f t="shared" si="376"/>
        <v>0</v>
      </c>
      <c r="AF11389" s="5" t="str">
        <f t="shared" si="377"/>
        <v>Pokryto</v>
      </c>
      <c r="AG11389" s="153"/>
      <c r="AH11389" s="153"/>
      <c r="AI11389" t="s">
        <v>201</v>
      </c>
      <c r="AJ11389" t="s">
        <v>800</v>
      </c>
      <c r="AK11389" s="9" t="str">
        <f>VLOOKUP(Y11389,zdroj!D:AJ,33,0)</f>
        <v>katB</v>
      </c>
    </row>
    <row r="11390" spans="8:37" x14ac:dyDescent="0.25">
      <c r="H11390" s="8"/>
      <c r="I11390" s="8"/>
      <c r="N11390" s="23"/>
      <c r="O11390" s="24"/>
      <c r="P11390" s="19"/>
      <c r="Q11390" s="19"/>
      <c r="R11390" s="19"/>
      <c r="U11390" s="27"/>
      <c r="Y11390" s="9" t="s">
        <v>666</v>
      </c>
      <c r="Z11390" s="9" t="s">
        <v>462</v>
      </c>
      <c r="AA11390" s="9" t="s">
        <v>198</v>
      </c>
      <c r="AB11390" s="9">
        <v>73483281</v>
      </c>
      <c r="AC11390" s="9" t="s">
        <v>12163</v>
      </c>
      <c r="AD11390" s="9" t="s">
        <v>231</v>
      </c>
      <c r="AE11390" s="5">
        <f t="shared" si="376"/>
        <v>0</v>
      </c>
      <c r="AF11390" s="5" t="str">
        <f t="shared" si="377"/>
        <v>katB</v>
      </c>
      <c r="AG11390" s="153"/>
      <c r="AH11390" s="153"/>
      <c r="AI11390" t="s">
        <v>201</v>
      </c>
      <c r="AJ11390" t="s">
        <v>17878</v>
      </c>
      <c r="AK11390" s="9" t="str">
        <f>VLOOKUP(Y11390,zdroj!D:AJ,33,0)</f>
        <v>katB</v>
      </c>
    </row>
    <row r="11391" spans="8:37" x14ac:dyDescent="0.25">
      <c r="H11391" s="8"/>
      <c r="I11391" s="8"/>
      <c r="N11391" s="23"/>
      <c r="O11391" s="24"/>
      <c r="P11391" s="19"/>
      <c r="Q11391" s="19"/>
      <c r="R11391" s="19"/>
      <c r="U11391" s="27"/>
      <c r="Y11391" s="9" t="s">
        <v>666</v>
      </c>
      <c r="Z11391" s="9" t="s">
        <v>462</v>
      </c>
      <c r="AA11391" s="9" t="s">
        <v>198</v>
      </c>
      <c r="AB11391" s="9">
        <v>75741342</v>
      </c>
      <c r="AC11391" s="9" t="s">
        <v>12164</v>
      </c>
      <c r="AD11391" s="9" t="s">
        <v>231</v>
      </c>
      <c r="AE11391" s="5">
        <f t="shared" si="376"/>
        <v>0</v>
      </c>
      <c r="AF11391" s="5" t="str">
        <f t="shared" si="377"/>
        <v>katB</v>
      </c>
      <c r="AG11391" s="153"/>
      <c r="AH11391" s="153"/>
      <c r="AI11391" t="s">
        <v>201</v>
      </c>
      <c r="AJ11391" t="s">
        <v>17878</v>
      </c>
      <c r="AK11391" s="9" t="str">
        <f>VLOOKUP(Y11391,zdroj!D:AJ,33,0)</f>
        <v>katB</v>
      </c>
    </row>
    <row r="11392" spans="8:37" x14ac:dyDescent="0.25">
      <c r="H11392" s="8"/>
      <c r="I11392" s="8"/>
      <c r="N11392" s="23"/>
      <c r="O11392" s="24"/>
      <c r="P11392" s="19"/>
      <c r="Q11392" s="19"/>
      <c r="R11392" s="19"/>
      <c r="U11392" s="27"/>
      <c r="Y11392" s="9" t="s">
        <v>666</v>
      </c>
      <c r="Z11392" s="9" t="s">
        <v>462</v>
      </c>
      <c r="AA11392" s="9" t="s">
        <v>198</v>
      </c>
      <c r="AB11392" s="9">
        <v>78037379</v>
      </c>
      <c r="AC11392" s="9" t="s">
        <v>12165</v>
      </c>
      <c r="AD11392" s="9" t="s">
        <v>231</v>
      </c>
      <c r="AE11392" s="5">
        <f t="shared" si="376"/>
        <v>0</v>
      </c>
      <c r="AF11392" s="5" t="str">
        <f t="shared" si="377"/>
        <v>katB</v>
      </c>
      <c r="AG11392" s="153"/>
      <c r="AH11392" s="153"/>
      <c r="AI11392" t="s">
        <v>201</v>
      </c>
      <c r="AJ11392" t="s">
        <v>17878</v>
      </c>
      <c r="AK11392" s="9" t="str">
        <f>VLOOKUP(Y11392,zdroj!D:AJ,33,0)</f>
        <v>katB</v>
      </c>
    </row>
    <row r="11393" spans="8:37" x14ac:dyDescent="0.25">
      <c r="H11393" s="8"/>
      <c r="I11393" s="8"/>
      <c r="N11393" s="23"/>
      <c r="O11393" s="24"/>
      <c r="P11393" s="19"/>
      <c r="Q11393" s="19"/>
      <c r="R11393" s="19"/>
      <c r="U11393" s="27"/>
      <c r="Y11393" s="9" t="s">
        <v>666</v>
      </c>
      <c r="Z11393" s="9" t="s">
        <v>462</v>
      </c>
      <c r="AA11393" s="9" t="s">
        <v>198</v>
      </c>
      <c r="AB11393" s="9">
        <v>79202420</v>
      </c>
      <c r="AC11393" s="9" t="s">
        <v>12166</v>
      </c>
      <c r="AD11393" s="9" t="s">
        <v>231</v>
      </c>
      <c r="AE11393" s="5">
        <f t="shared" si="376"/>
        <v>0</v>
      </c>
      <c r="AF11393" s="5" t="str">
        <f t="shared" si="377"/>
        <v>katB</v>
      </c>
      <c r="AG11393" s="153"/>
      <c r="AH11393" s="153"/>
      <c r="AI11393" t="s">
        <v>201</v>
      </c>
      <c r="AJ11393" t="s">
        <v>17878</v>
      </c>
      <c r="AK11393" s="9" t="str">
        <f>VLOOKUP(Y11393,zdroj!D:AJ,33,0)</f>
        <v>katB</v>
      </c>
    </row>
    <row r="11394" spans="8:37" x14ac:dyDescent="0.25">
      <c r="H11394" s="8"/>
      <c r="I11394" s="8"/>
      <c r="N11394" s="23"/>
      <c r="O11394" s="24"/>
      <c r="P11394" s="19"/>
      <c r="Q11394" s="19"/>
      <c r="R11394" s="19"/>
      <c r="U11394" s="27"/>
      <c r="Y11394" s="9" t="s">
        <v>666</v>
      </c>
      <c r="Z11394" s="9" t="s">
        <v>462</v>
      </c>
      <c r="AA11394" s="9" t="s">
        <v>198</v>
      </c>
      <c r="AB11394" s="9">
        <v>79369073</v>
      </c>
      <c r="AC11394" s="9" t="s">
        <v>12167</v>
      </c>
      <c r="AD11394" s="9" t="s">
        <v>231</v>
      </c>
      <c r="AE11394" s="5">
        <f t="shared" si="376"/>
        <v>0</v>
      </c>
      <c r="AF11394" s="5" t="str">
        <f t="shared" si="377"/>
        <v>katB</v>
      </c>
      <c r="AG11394" s="153"/>
      <c r="AH11394" s="153"/>
      <c r="AI11394" t="s">
        <v>201</v>
      </c>
      <c r="AJ11394" t="s">
        <v>17878</v>
      </c>
      <c r="AK11394" s="9" t="str">
        <f>VLOOKUP(Y11394,zdroj!D:AJ,33,0)</f>
        <v>katB</v>
      </c>
    </row>
    <row r="11395" spans="8:37" x14ac:dyDescent="0.25">
      <c r="H11395" s="8"/>
      <c r="I11395" s="8"/>
      <c r="N11395" s="23"/>
      <c r="O11395" s="24"/>
      <c r="P11395" s="19"/>
      <c r="Q11395" s="19"/>
      <c r="R11395" s="19"/>
      <c r="U11395" s="27"/>
      <c r="Y11395" s="9" t="s">
        <v>666</v>
      </c>
      <c r="Z11395" s="9" t="s">
        <v>462</v>
      </c>
      <c r="AA11395" s="9" t="s">
        <v>198</v>
      </c>
      <c r="AB11395" s="9">
        <v>81252820</v>
      </c>
      <c r="AC11395" s="9" t="s">
        <v>12168</v>
      </c>
      <c r="AD11395" s="9" t="s">
        <v>231</v>
      </c>
      <c r="AE11395" s="5">
        <f t="shared" si="376"/>
        <v>0</v>
      </c>
      <c r="AF11395" s="5" t="str">
        <f t="shared" si="377"/>
        <v>katB</v>
      </c>
      <c r="AG11395" s="153"/>
      <c r="AH11395" s="153"/>
      <c r="AI11395" t="s">
        <v>201</v>
      </c>
      <c r="AJ11395" t="s">
        <v>17878</v>
      </c>
      <c r="AK11395" s="9" t="str">
        <f>VLOOKUP(Y11395,zdroj!D:AJ,33,0)</f>
        <v>katB</v>
      </c>
    </row>
    <row r="11396" spans="8:37" x14ac:dyDescent="0.25">
      <c r="H11396" s="8"/>
      <c r="I11396" s="8"/>
      <c r="N11396" s="23"/>
      <c r="O11396" s="24"/>
      <c r="P11396" s="19"/>
      <c r="Q11396" s="19"/>
      <c r="R11396" s="19"/>
      <c r="U11396" s="27"/>
      <c r="Y11396" s="9" t="s">
        <v>666</v>
      </c>
      <c r="Z11396" s="9" t="s">
        <v>462</v>
      </c>
      <c r="AA11396" s="9" t="s">
        <v>198</v>
      </c>
      <c r="AB11396" s="9">
        <v>84920491</v>
      </c>
      <c r="AC11396" s="9" t="s">
        <v>12169</v>
      </c>
      <c r="AD11396" s="9" t="s">
        <v>231</v>
      </c>
      <c r="AE11396" s="5">
        <f t="shared" si="376"/>
        <v>0</v>
      </c>
      <c r="AF11396" s="5" t="str">
        <f t="shared" si="377"/>
        <v>katB</v>
      </c>
      <c r="AG11396" s="153"/>
      <c r="AH11396" s="153"/>
      <c r="AI11396" t="s">
        <v>201</v>
      </c>
      <c r="AJ11396" t="s">
        <v>17878</v>
      </c>
      <c r="AK11396" s="9" t="str">
        <f>VLOOKUP(Y11396,zdroj!D:AJ,33,0)</f>
        <v>katB</v>
      </c>
    </row>
    <row r="11397" spans="8:37" x14ac:dyDescent="0.25">
      <c r="H11397" s="8"/>
      <c r="I11397" s="8"/>
      <c r="N11397" s="23"/>
      <c r="O11397" s="24"/>
      <c r="P11397" s="19"/>
      <c r="Q11397" s="19"/>
      <c r="R11397" s="19"/>
      <c r="U11397" s="27"/>
      <c r="Y11397" s="9" t="s">
        <v>666</v>
      </c>
      <c r="Z11397" s="9" t="s">
        <v>462</v>
      </c>
      <c r="AA11397" s="9" t="s">
        <v>198</v>
      </c>
      <c r="AB11397" s="9">
        <v>5856558</v>
      </c>
      <c r="AC11397" s="9" t="s">
        <v>12170</v>
      </c>
      <c r="AD11397" s="9" t="s">
        <v>231</v>
      </c>
      <c r="AE11397" s="5">
        <f t="shared" si="376"/>
        <v>0</v>
      </c>
      <c r="AF11397" s="5" t="str">
        <f t="shared" si="377"/>
        <v>katB</v>
      </c>
      <c r="AG11397" s="153"/>
      <c r="AH11397" s="153"/>
      <c r="AI11397" t="s">
        <v>201</v>
      </c>
      <c r="AJ11397" t="s">
        <v>17878</v>
      </c>
      <c r="AK11397" s="9" t="str">
        <f>VLOOKUP(Y11397,zdroj!D:AJ,33,0)</f>
        <v>katB</v>
      </c>
    </row>
    <row r="11398" spans="8:37" x14ac:dyDescent="0.25">
      <c r="H11398" s="8"/>
      <c r="I11398" s="8"/>
      <c r="N11398" s="23"/>
      <c r="O11398" s="24"/>
      <c r="P11398" s="19"/>
      <c r="Q11398" s="19"/>
      <c r="R11398" s="19"/>
      <c r="U11398" s="27"/>
      <c r="Y11398" s="9" t="s">
        <v>666</v>
      </c>
      <c r="Z11398" s="9" t="s">
        <v>462</v>
      </c>
      <c r="AA11398" s="9" t="s">
        <v>198</v>
      </c>
      <c r="AB11398" s="9">
        <v>5856990</v>
      </c>
      <c r="AC11398" s="9" t="s">
        <v>12171</v>
      </c>
      <c r="AD11398" s="9" t="s">
        <v>800</v>
      </c>
      <c r="AE11398" s="5">
        <f t="shared" si="376"/>
        <v>0</v>
      </c>
      <c r="AF11398" s="5" t="str">
        <f t="shared" si="377"/>
        <v>Pokryto</v>
      </c>
      <c r="AG11398" s="153"/>
      <c r="AH11398" s="153"/>
      <c r="AI11398" t="s">
        <v>201</v>
      </c>
      <c r="AJ11398" t="s">
        <v>800</v>
      </c>
      <c r="AK11398" s="9" t="str">
        <f>VLOOKUP(Y11398,zdroj!D:AJ,33,0)</f>
        <v>katB</v>
      </c>
    </row>
    <row r="11399" spans="8:37" x14ac:dyDescent="0.25">
      <c r="H11399" s="8"/>
      <c r="I11399" s="8"/>
      <c r="N11399" s="23"/>
      <c r="O11399" s="24"/>
      <c r="P11399" s="19"/>
      <c r="Q11399" s="19"/>
      <c r="R11399" s="19"/>
      <c r="U11399" s="27"/>
      <c r="Y11399" s="9" t="s">
        <v>666</v>
      </c>
      <c r="Z11399" s="9" t="s">
        <v>462</v>
      </c>
      <c r="AA11399" s="9" t="s">
        <v>198</v>
      </c>
      <c r="AB11399" s="9">
        <v>5857007</v>
      </c>
      <c r="AC11399" s="9" t="s">
        <v>12172</v>
      </c>
      <c r="AD11399" s="9" t="s">
        <v>800</v>
      </c>
      <c r="AE11399" s="5">
        <f t="shared" si="376"/>
        <v>0</v>
      </c>
      <c r="AF11399" s="5" t="str">
        <f t="shared" si="377"/>
        <v>Pokryto</v>
      </c>
      <c r="AG11399" s="153"/>
      <c r="AH11399" s="153"/>
      <c r="AI11399" t="s">
        <v>201</v>
      </c>
      <c r="AJ11399" t="s">
        <v>800</v>
      </c>
      <c r="AK11399" s="9" t="str">
        <f>VLOOKUP(Y11399,zdroj!D:AJ,33,0)</f>
        <v>katB</v>
      </c>
    </row>
    <row r="11400" spans="8:37" x14ac:dyDescent="0.25">
      <c r="H11400" s="8"/>
      <c r="I11400" s="8"/>
      <c r="N11400" s="23"/>
      <c r="O11400" s="24"/>
      <c r="P11400" s="19"/>
      <c r="Q11400" s="19"/>
      <c r="R11400" s="19"/>
      <c r="U11400" s="27"/>
      <c r="Y11400" s="9" t="s">
        <v>666</v>
      </c>
      <c r="Z11400" s="9" t="s">
        <v>462</v>
      </c>
      <c r="AA11400" s="9" t="s">
        <v>198</v>
      </c>
      <c r="AB11400" s="9">
        <v>5857350</v>
      </c>
      <c r="AC11400" s="9" t="s">
        <v>12173</v>
      </c>
      <c r="AD11400" s="9" t="s">
        <v>231</v>
      </c>
      <c r="AE11400" s="5">
        <f t="shared" si="376"/>
        <v>0</v>
      </c>
      <c r="AF11400" s="5" t="str">
        <f t="shared" si="377"/>
        <v>katB</v>
      </c>
      <c r="AG11400" s="153"/>
      <c r="AH11400" s="153"/>
      <c r="AI11400" t="s">
        <v>201</v>
      </c>
      <c r="AJ11400" t="s">
        <v>17878</v>
      </c>
      <c r="AK11400" s="9" t="str">
        <f>VLOOKUP(Y11400,zdroj!D:AJ,33,0)</f>
        <v>katB</v>
      </c>
    </row>
    <row r="11401" spans="8:37" x14ac:dyDescent="0.25">
      <c r="H11401" s="8"/>
      <c r="I11401" s="8"/>
      <c r="N11401" s="23"/>
      <c r="O11401" s="24"/>
      <c r="P11401" s="19"/>
      <c r="Q11401" s="19"/>
      <c r="R11401" s="19"/>
      <c r="U11401" s="27"/>
      <c r="Y11401" s="9" t="s">
        <v>666</v>
      </c>
      <c r="Z11401" s="9" t="s">
        <v>462</v>
      </c>
      <c r="AA11401" s="9" t="s">
        <v>198</v>
      </c>
      <c r="AB11401" s="9">
        <v>5857511</v>
      </c>
      <c r="AC11401" s="9" t="s">
        <v>12174</v>
      </c>
      <c r="AD11401" s="9" t="s">
        <v>231</v>
      </c>
      <c r="AE11401" s="5">
        <f t="shared" si="376"/>
        <v>0</v>
      </c>
      <c r="AF11401" s="5" t="str">
        <f t="shared" si="377"/>
        <v>katB</v>
      </c>
      <c r="AG11401" s="153"/>
      <c r="AH11401" s="153"/>
      <c r="AI11401" t="s">
        <v>201</v>
      </c>
      <c r="AJ11401" t="s">
        <v>17878</v>
      </c>
      <c r="AK11401" s="9" t="str">
        <f>VLOOKUP(Y11401,zdroj!D:AJ,33,0)</f>
        <v>katB</v>
      </c>
    </row>
    <row r="11402" spans="8:37" x14ac:dyDescent="0.25">
      <c r="H11402" s="8"/>
      <c r="I11402" s="8"/>
      <c r="N11402" s="23"/>
      <c r="O11402" s="24"/>
      <c r="P11402" s="19"/>
      <c r="Q11402" s="19"/>
      <c r="R11402" s="19"/>
      <c r="U11402" s="27"/>
      <c r="Y11402" s="9" t="s">
        <v>666</v>
      </c>
      <c r="Z11402" s="9" t="s">
        <v>462</v>
      </c>
      <c r="AA11402" s="9" t="s">
        <v>198</v>
      </c>
      <c r="AB11402" s="9">
        <v>5857589</v>
      </c>
      <c r="AC11402" s="9" t="s">
        <v>12175</v>
      </c>
      <c r="AD11402" s="9" t="s">
        <v>800</v>
      </c>
      <c r="AE11402" s="5">
        <f t="shared" ref="AE11402:AE11465" si="378">VLOOKUP(Y11402,K:T,10,0)</f>
        <v>0</v>
      </c>
      <c r="AF11402" s="5" t="str">
        <f t="shared" ref="AF11402:AF11465" si="379">IF(AE11402="A",IF(AD11402="katA","katB",AD11402),AD11402)</f>
        <v>Pokryto</v>
      </c>
      <c r="AG11402" s="153"/>
      <c r="AH11402" s="153"/>
      <c r="AI11402" t="s">
        <v>201</v>
      </c>
      <c r="AJ11402" t="s">
        <v>800</v>
      </c>
      <c r="AK11402" s="9" t="str">
        <f>VLOOKUP(Y11402,zdroj!D:AJ,33,0)</f>
        <v>katB</v>
      </c>
    </row>
    <row r="11403" spans="8:37" x14ac:dyDescent="0.25">
      <c r="H11403" s="8"/>
      <c r="I11403" s="8"/>
      <c r="N11403" s="23"/>
      <c r="O11403" s="24"/>
      <c r="P11403" s="19"/>
      <c r="Q11403" s="19"/>
      <c r="R11403" s="19"/>
      <c r="U11403" s="27"/>
      <c r="Y11403" s="9" t="s">
        <v>666</v>
      </c>
      <c r="Z11403" s="9" t="s">
        <v>462</v>
      </c>
      <c r="AA11403" s="9" t="s">
        <v>198</v>
      </c>
      <c r="AB11403" s="9">
        <v>5857660</v>
      </c>
      <c r="AC11403" s="9" t="s">
        <v>12176</v>
      </c>
      <c r="AD11403" s="9" t="s">
        <v>231</v>
      </c>
      <c r="AE11403" s="5">
        <f t="shared" si="378"/>
        <v>0</v>
      </c>
      <c r="AF11403" s="5" t="str">
        <f t="shared" si="379"/>
        <v>katB</v>
      </c>
      <c r="AG11403" s="153"/>
      <c r="AH11403" s="153"/>
      <c r="AI11403" t="s">
        <v>201</v>
      </c>
      <c r="AJ11403" t="s">
        <v>17878</v>
      </c>
      <c r="AK11403" s="9" t="str">
        <f>VLOOKUP(Y11403,zdroj!D:AJ,33,0)</f>
        <v>katB</v>
      </c>
    </row>
    <row r="11404" spans="8:37" x14ac:dyDescent="0.25">
      <c r="H11404" s="8"/>
      <c r="I11404" s="8"/>
      <c r="N11404" s="23"/>
      <c r="O11404" s="24"/>
      <c r="P11404" s="19"/>
      <c r="Q11404" s="19"/>
      <c r="R11404" s="19"/>
      <c r="U11404" s="27"/>
      <c r="Y11404" s="9" t="s">
        <v>666</v>
      </c>
      <c r="Z11404" s="9" t="s">
        <v>462</v>
      </c>
      <c r="AA11404" s="9" t="s">
        <v>198</v>
      </c>
      <c r="AB11404" s="9">
        <v>5857708</v>
      </c>
      <c r="AC11404" s="9" t="s">
        <v>12177</v>
      </c>
      <c r="AD11404" s="9" t="s">
        <v>800</v>
      </c>
      <c r="AE11404" s="5">
        <f t="shared" si="378"/>
        <v>0</v>
      </c>
      <c r="AF11404" s="5" t="str">
        <f t="shared" si="379"/>
        <v>Pokryto</v>
      </c>
      <c r="AG11404" s="153"/>
      <c r="AH11404" s="153"/>
      <c r="AI11404" t="s">
        <v>201</v>
      </c>
      <c r="AJ11404" t="s">
        <v>800</v>
      </c>
      <c r="AK11404" s="9" t="str">
        <f>VLOOKUP(Y11404,zdroj!D:AJ,33,0)</f>
        <v>katB</v>
      </c>
    </row>
    <row r="11405" spans="8:37" x14ac:dyDescent="0.25">
      <c r="H11405" s="8"/>
      <c r="I11405" s="8"/>
      <c r="N11405" s="23"/>
      <c r="O11405" s="24"/>
      <c r="P11405" s="19"/>
      <c r="Q11405" s="19"/>
      <c r="R11405" s="19"/>
      <c r="U11405" s="27"/>
      <c r="Y11405" s="9" t="s">
        <v>666</v>
      </c>
      <c r="Z11405" s="9" t="s">
        <v>462</v>
      </c>
      <c r="AA11405" s="9" t="s">
        <v>198</v>
      </c>
      <c r="AB11405" s="9">
        <v>5857741</v>
      </c>
      <c r="AC11405" s="9" t="s">
        <v>12178</v>
      </c>
      <c r="AD11405" s="9" t="s">
        <v>800</v>
      </c>
      <c r="AE11405" s="5">
        <f t="shared" si="378"/>
        <v>0</v>
      </c>
      <c r="AF11405" s="5" t="str">
        <f t="shared" si="379"/>
        <v>Pokryto</v>
      </c>
      <c r="AG11405" s="153"/>
      <c r="AH11405" s="153"/>
      <c r="AI11405" t="s">
        <v>201</v>
      </c>
      <c r="AJ11405" t="s">
        <v>800</v>
      </c>
      <c r="AK11405" s="9" t="str">
        <f>VLOOKUP(Y11405,zdroj!D:AJ,33,0)</f>
        <v>katB</v>
      </c>
    </row>
    <row r="11406" spans="8:37" x14ac:dyDescent="0.25">
      <c r="H11406" s="8"/>
      <c r="I11406" s="8"/>
      <c r="N11406" s="23"/>
      <c r="O11406" s="24"/>
      <c r="P11406" s="19"/>
      <c r="Q11406" s="19"/>
      <c r="R11406" s="19"/>
      <c r="U11406" s="27"/>
      <c r="Y11406" s="9" t="s">
        <v>666</v>
      </c>
      <c r="Z11406" s="9" t="s">
        <v>462</v>
      </c>
      <c r="AA11406" s="9" t="s">
        <v>198</v>
      </c>
      <c r="AB11406" s="9">
        <v>5857821</v>
      </c>
      <c r="AC11406" s="9" t="s">
        <v>12179</v>
      </c>
      <c r="AD11406" s="9" t="s">
        <v>800</v>
      </c>
      <c r="AE11406" s="5">
        <f t="shared" si="378"/>
        <v>0</v>
      </c>
      <c r="AF11406" s="5" t="str">
        <f t="shared" si="379"/>
        <v>Pokryto</v>
      </c>
      <c r="AG11406" s="153"/>
      <c r="AH11406" s="153"/>
      <c r="AI11406" t="s">
        <v>201</v>
      </c>
      <c r="AJ11406" t="s">
        <v>800</v>
      </c>
      <c r="AK11406" s="9" t="str">
        <f>VLOOKUP(Y11406,zdroj!D:AJ,33,0)</f>
        <v>katB</v>
      </c>
    </row>
    <row r="11407" spans="8:37" x14ac:dyDescent="0.25">
      <c r="H11407" s="8"/>
      <c r="I11407" s="8"/>
      <c r="N11407" s="23"/>
      <c r="O11407" s="24"/>
      <c r="P11407" s="19"/>
      <c r="Q11407" s="19"/>
      <c r="R11407" s="19"/>
      <c r="U11407" s="27"/>
      <c r="Y11407" s="9" t="s">
        <v>666</v>
      </c>
      <c r="Z11407" s="9" t="s">
        <v>462</v>
      </c>
      <c r="AA11407" s="9" t="s">
        <v>198</v>
      </c>
      <c r="AB11407" s="9">
        <v>5858119</v>
      </c>
      <c r="AC11407" s="9" t="s">
        <v>12180</v>
      </c>
      <c r="AD11407" s="9" t="s">
        <v>800</v>
      </c>
      <c r="AE11407" s="5">
        <f t="shared" si="378"/>
        <v>0</v>
      </c>
      <c r="AF11407" s="5" t="str">
        <f t="shared" si="379"/>
        <v>Pokryto</v>
      </c>
      <c r="AG11407" s="153"/>
      <c r="AH11407" s="153"/>
      <c r="AI11407" t="s">
        <v>201</v>
      </c>
      <c r="AJ11407" t="s">
        <v>800</v>
      </c>
      <c r="AK11407" s="9" t="str">
        <f>VLOOKUP(Y11407,zdroj!D:AJ,33,0)</f>
        <v>katB</v>
      </c>
    </row>
    <row r="11408" spans="8:37" x14ac:dyDescent="0.25">
      <c r="H11408" s="8"/>
      <c r="I11408" s="8"/>
      <c r="N11408" s="23"/>
      <c r="O11408" s="24"/>
      <c r="P11408" s="19"/>
      <c r="Q11408" s="19"/>
      <c r="R11408" s="19"/>
      <c r="U11408" s="27"/>
      <c r="Y11408" s="9" t="s">
        <v>666</v>
      </c>
      <c r="Z11408" s="9" t="s">
        <v>462</v>
      </c>
      <c r="AA11408" s="9" t="s">
        <v>198</v>
      </c>
      <c r="AB11408" s="9">
        <v>5858151</v>
      </c>
      <c r="AC11408" s="9" t="s">
        <v>12181</v>
      </c>
      <c r="AD11408" s="9" t="s">
        <v>800</v>
      </c>
      <c r="AE11408" s="5">
        <f t="shared" si="378"/>
        <v>0</v>
      </c>
      <c r="AF11408" s="5" t="str">
        <f t="shared" si="379"/>
        <v>Pokryto</v>
      </c>
      <c r="AG11408" s="153"/>
      <c r="AH11408" s="153"/>
      <c r="AI11408" t="s">
        <v>201</v>
      </c>
      <c r="AJ11408" t="s">
        <v>800</v>
      </c>
      <c r="AK11408" s="9" t="str">
        <f>VLOOKUP(Y11408,zdroj!D:AJ,33,0)</f>
        <v>katB</v>
      </c>
    </row>
    <row r="11409" spans="8:37" x14ac:dyDescent="0.25">
      <c r="H11409" s="8"/>
      <c r="I11409" s="8"/>
      <c r="N11409" s="23"/>
      <c r="O11409" s="24"/>
      <c r="P11409" s="19"/>
      <c r="Q11409" s="19"/>
      <c r="R11409" s="19"/>
      <c r="U11409" s="27"/>
      <c r="Y11409" s="9" t="s">
        <v>666</v>
      </c>
      <c r="Z11409" s="9" t="s">
        <v>462</v>
      </c>
      <c r="AA11409" s="9" t="s">
        <v>198</v>
      </c>
      <c r="AB11409" s="9">
        <v>5858160</v>
      </c>
      <c r="AC11409" s="9" t="s">
        <v>12182</v>
      </c>
      <c r="AD11409" s="9" t="s">
        <v>800</v>
      </c>
      <c r="AE11409" s="5">
        <f t="shared" si="378"/>
        <v>0</v>
      </c>
      <c r="AF11409" s="5" t="str">
        <f t="shared" si="379"/>
        <v>Pokryto</v>
      </c>
      <c r="AG11409" s="153"/>
      <c r="AH11409" s="153"/>
      <c r="AI11409" t="s">
        <v>201</v>
      </c>
      <c r="AJ11409" t="s">
        <v>800</v>
      </c>
      <c r="AK11409" s="9" t="str">
        <f>VLOOKUP(Y11409,zdroj!D:AJ,33,0)</f>
        <v>katB</v>
      </c>
    </row>
    <row r="11410" spans="8:37" x14ac:dyDescent="0.25">
      <c r="H11410" s="8"/>
      <c r="I11410" s="8"/>
      <c r="N11410" s="23"/>
      <c r="O11410" s="24"/>
      <c r="P11410" s="19"/>
      <c r="Q11410" s="19"/>
      <c r="R11410" s="19"/>
      <c r="U11410" s="27"/>
      <c r="Y11410" s="9" t="s">
        <v>666</v>
      </c>
      <c r="Z11410" s="9" t="s">
        <v>462</v>
      </c>
      <c r="AA11410" s="9" t="s">
        <v>198</v>
      </c>
      <c r="AB11410" s="9">
        <v>5858348</v>
      </c>
      <c r="AC11410" s="9" t="s">
        <v>12183</v>
      </c>
      <c r="AD11410" s="9" t="s">
        <v>800</v>
      </c>
      <c r="AE11410" s="5">
        <f t="shared" si="378"/>
        <v>0</v>
      </c>
      <c r="AF11410" s="5" t="str">
        <f t="shared" si="379"/>
        <v>Pokryto</v>
      </c>
      <c r="AG11410" s="153"/>
      <c r="AH11410" s="153"/>
      <c r="AI11410" t="s">
        <v>201</v>
      </c>
      <c r="AJ11410" t="s">
        <v>800</v>
      </c>
      <c r="AK11410" s="9" t="str">
        <f>VLOOKUP(Y11410,zdroj!D:AJ,33,0)</f>
        <v>katB</v>
      </c>
    </row>
    <row r="11411" spans="8:37" x14ac:dyDescent="0.25">
      <c r="H11411" s="8"/>
      <c r="I11411" s="8"/>
      <c r="N11411" s="23"/>
      <c r="O11411" s="24"/>
      <c r="P11411" s="19"/>
      <c r="Q11411" s="19"/>
      <c r="R11411" s="19"/>
      <c r="U11411" s="27"/>
      <c r="Y11411" s="9" t="s">
        <v>666</v>
      </c>
      <c r="Z11411" s="9" t="s">
        <v>462</v>
      </c>
      <c r="AA11411" s="9" t="s">
        <v>198</v>
      </c>
      <c r="AB11411" s="9">
        <v>5858372</v>
      </c>
      <c r="AC11411" s="9" t="s">
        <v>12184</v>
      </c>
      <c r="AD11411" s="9" t="s">
        <v>231</v>
      </c>
      <c r="AE11411" s="5">
        <f t="shared" si="378"/>
        <v>0</v>
      </c>
      <c r="AF11411" s="5" t="str">
        <f t="shared" si="379"/>
        <v>katB</v>
      </c>
      <c r="AG11411" s="153"/>
      <c r="AH11411" s="153"/>
      <c r="AI11411" t="s">
        <v>201</v>
      </c>
      <c r="AJ11411" t="s">
        <v>17878</v>
      </c>
      <c r="AK11411" s="9" t="str">
        <f>VLOOKUP(Y11411,zdroj!D:AJ,33,0)</f>
        <v>katB</v>
      </c>
    </row>
    <row r="11412" spans="8:37" x14ac:dyDescent="0.25">
      <c r="H11412" s="8"/>
      <c r="I11412" s="8"/>
      <c r="N11412" s="23"/>
      <c r="O11412" s="24"/>
      <c r="P11412" s="19"/>
      <c r="Q11412" s="19"/>
      <c r="R11412" s="19"/>
      <c r="U11412" s="27"/>
      <c r="Y11412" s="9" t="s">
        <v>666</v>
      </c>
      <c r="Z11412" s="9" t="s">
        <v>462</v>
      </c>
      <c r="AA11412" s="9" t="s">
        <v>198</v>
      </c>
      <c r="AB11412" s="9">
        <v>5858381</v>
      </c>
      <c r="AC11412" s="9" t="s">
        <v>12185</v>
      </c>
      <c r="AD11412" s="9" t="s">
        <v>800</v>
      </c>
      <c r="AE11412" s="5">
        <f t="shared" si="378"/>
        <v>0</v>
      </c>
      <c r="AF11412" s="5" t="str">
        <f t="shared" si="379"/>
        <v>Pokryto</v>
      </c>
      <c r="AG11412" s="153"/>
      <c r="AH11412" s="153"/>
      <c r="AI11412" t="s">
        <v>201</v>
      </c>
      <c r="AJ11412" t="s">
        <v>800</v>
      </c>
      <c r="AK11412" s="9" t="str">
        <f>VLOOKUP(Y11412,zdroj!D:AJ,33,0)</f>
        <v>katB</v>
      </c>
    </row>
    <row r="11413" spans="8:37" x14ac:dyDescent="0.25">
      <c r="H11413" s="8"/>
      <c r="I11413" s="8"/>
      <c r="N11413" s="23"/>
      <c r="O11413" s="24"/>
      <c r="P11413" s="19"/>
      <c r="Q11413" s="19"/>
      <c r="R11413" s="19"/>
      <c r="U11413" s="27"/>
      <c r="Y11413" s="9" t="s">
        <v>666</v>
      </c>
      <c r="Z11413" s="9" t="s">
        <v>462</v>
      </c>
      <c r="AA11413" s="9" t="s">
        <v>198</v>
      </c>
      <c r="AB11413" s="9">
        <v>5858399</v>
      </c>
      <c r="AC11413" s="9" t="s">
        <v>12186</v>
      </c>
      <c r="AD11413" s="9" t="s">
        <v>231</v>
      </c>
      <c r="AE11413" s="5">
        <f t="shared" si="378"/>
        <v>0</v>
      </c>
      <c r="AF11413" s="5" t="str">
        <f t="shared" si="379"/>
        <v>katB</v>
      </c>
      <c r="AG11413" s="153"/>
      <c r="AH11413" s="153"/>
      <c r="AI11413" t="s">
        <v>201</v>
      </c>
      <c r="AJ11413" t="s">
        <v>17878</v>
      </c>
      <c r="AK11413" s="9" t="str">
        <f>VLOOKUP(Y11413,zdroj!D:AJ,33,0)</f>
        <v>katB</v>
      </c>
    </row>
    <row r="11414" spans="8:37" x14ac:dyDescent="0.25">
      <c r="H11414" s="8"/>
      <c r="I11414" s="8"/>
      <c r="N11414" s="23"/>
      <c r="O11414" s="24"/>
      <c r="P11414" s="19"/>
      <c r="Q11414" s="19"/>
      <c r="R11414" s="19"/>
      <c r="U11414" s="27"/>
      <c r="Y11414" s="9" t="s">
        <v>666</v>
      </c>
      <c r="Z11414" s="9" t="s">
        <v>462</v>
      </c>
      <c r="AA11414" s="9" t="s">
        <v>198</v>
      </c>
      <c r="AB11414" s="9">
        <v>5858402</v>
      </c>
      <c r="AC11414" s="9" t="s">
        <v>12187</v>
      </c>
      <c r="AD11414" s="9" t="s">
        <v>231</v>
      </c>
      <c r="AE11414" s="5">
        <f t="shared" si="378"/>
        <v>0</v>
      </c>
      <c r="AF11414" s="5" t="str">
        <f t="shared" si="379"/>
        <v>katB</v>
      </c>
      <c r="AG11414" s="153"/>
      <c r="AH11414" s="153"/>
      <c r="AI11414" t="s">
        <v>201</v>
      </c>
      <c r="AJ11414" t="s">
        <v>17878</v>
      </c>
      <c r="AK11414" s="9" t="str">
        <f>VLOOKUP(Y11414,zdroj!D:AJ,33,0)</f>
        <v>katB</v>
      </c>
    </row>
    <row r="11415" spans="8:37" x14ac:dyDescent="0.25">
      <c r="H11415" s="8"/>
      <c r="I11415" s="8"/>
      <c r="N11415" s="23"/>
      <c r="O11415" s="24"/>
      <c r="P11415" s="19"/>
      <c r="Q11415" s="19"/>
      <c r="R11415" s="19"/>
      <c r="U11415" s="27"/>
      <c r="Y11415" s="9" t="s">
        <v>666</v>
      </c>
      <c r="Z11415" s="9" t="s">
        <v>462</v>
      </c>
      <c r="AA11415" s="9" t="s">
        <v>198</v>
      </c>
      <c r="AB11415" s="9">
        <v>5858500</v>
      </c>
      <c r="AC11415" s="9" t="s">
        <v>12188</v>
      </c>
      <c r="AD11415" s="9" t="s">
        <v>231</v>
      </c>
      <c r="AE11415" s="5">
        <f t="shared" si="378"/>
        <v>0</v>
      </c>
      <c r="AF11415" s="5" t="str">
        <f t="shared" si="379"/>
        <v>katB</v>
      </c>
      <c r="AG11415" s="153"/>
      <c r="AH11415" s="153"/>
      <c r="AI11415" t="s">
        <v>201</v>
      </c>
      <c r="AJ11415" t="s">
        <v>17878</v>
      </c>
      <c r="AK11415" s="9" t="str">
        <f>VLOOKUP(Y11415,zdroj!D:AJ,33,0)</f>
        <v>katB</v>
      </c>
    </row>
    <row r="11416" spans="8:37" x14ac:dyDescent="0.25">
      <c r="H11416" s="8"/>
      <c r="I11416" s="8"/>
      <c r="N11416" s="23"/>
      <c r="O11416" s="24"/>
      <c r="P11416" s="19"/>
      <c r="Q11416" s="19"/>
      <c r="R11416" s="19"/>
      <c r="U11416" s="27"/>
      <c r="Y11416" s="9" t="s">
        <v>666</v>
      </c>
      <c r="Z11416" s="9" t="s">
        <v>462</v>
      </c>
      <c r="AA11416" s="9" t="s">
        <v>198</v>
      </c>
      <c r="AB11416" s="9">
        <v>5858551</v>
      </c>
      <c r="AC11416" s="9" t="s">
        <v>12189</v>
      </c>
      <c r="AD11416" s="9" t="s">
        <v>231</v>
      </c>
      <c r="AE11416" s="5">
        <f t="shared" si="378"/>
        <v>0</v>
      </c>
      <c r="AF11416" s="5" t="str">
        <f t="shared" si="379"/>
        <v>katB</v>
      </c>
      <c r="AG11416" s="153"/>
      <c r="AH11416" s="153"/>
      <c r="AI11416" t="s">
        <v>201</v>
      </c>
      <c r="AJ11416" t="s">
        <v>17878</v>
      </c>
      <c r="AK11416" s="9" t="str">
        <f>VLOOKUP(Y11416,zdroj!D:AJ,33,0)</f>
        <v>katB</v>
      </c>
    </row>
    <row r="11417" spans="8:37" x14ac:dyDescent="0.25">
      <c r="H11417" s="8"/>
      <c r="I11417" s="8"/>
      <c r="N11417" s="23"/>
      <c r="O11417" s="24"/>
      <c r="P11417" s="19"/>
      <c r="Q11417" s="19"/>
      <c r="R11417" s="19"/>
      <c r="U11417" s="27"/>
      <c r="Y11417" s="9" t="s">
        <v>666</v>
      </c>
      <c r="Z11417" s="9" t="s">
        <v>462</v>
      </c>
      <c r="AA11417" s="9" t="s">
        <v>198</v>
      </c>
      <c r="AB11417" s="9">
        <v>5858631</v>
      </c>
      <c r="AC11417" s="9" t="s">
        <v>12190</v>
      </c>
      <c r="AD11417" s="9" t="s">
        <v>231</v>
      </c>
      <c r="AE11417" s="5">
        <f t="shared" si="378"/>
        <v>0</v>
      </c>
      <c r="AF11417" s="5" t="str">
        <f t="shared" si="379"/>
        <v>katB</v>
      </c>
      <c r="AG11417" s="153"/>
      <c r="AH11417" s="153"/>
      <c r="AI11417" t="s">
        <v>201</v>
      </c>
      <c r="AJ11417" t="s">
        <v>17878</v>
      </c>
      <c r="AK11417" s="9" t="str">
        <f>VLOOKUP(Y11417,zdroj!D:AJ,33,0)</f>
        <v>katB</v>
      </c>
    </row>
    <row r="11418" spans="8:37" x14ac:dyDescent="0.25">
      <c r="H11418" s="8"/>
      <c r="I11418" s="8"/>
      <c r="N11418" s="23"/>
      <c r="O11418" s="24"/>
      <c r="P11418" s="19"/>
      <c r="Q11418" s="19"/>
      <c r="R11418" s="19"/>
      <c r="U11418" s="27"/>
      <c r="Y11418" s="9" t="s">
        <v>666</v>
      </c>
      <c r="Z11418" s="9" t="s">
        <v>462</v>
      </c>
      <c r="AA11418" s="9" t="s">
        <v>198</v>
      </c>
      <c r="AB11418" s="9">
        <v>5858828</v>
      </c>
      <c r="AC11418" s="9" t="s">
        <v>12191</v>
      </c>
      <c r="AD11418" s="9" t="s">
        <v>800</v>
      </c>
      <c r="AE11418" s="5">
        <f t="shared" si="378"/>
        <v>0</v>
      </c>
      <c r="AF11418" s="5" t="str">
        <f t="shared" si="379"/>
        <v>Pokryto</v>
      </c>
      <c r="AG11418" s="153"/>
      <c r="AH11418" s="153"/>
      <c r="AI11418" t="s">
        <v>201</v>
      </c>
      <c r="AJ11418" t="s">
        <v>800</v>
      </c>
      <c r="AK11418" s="9" t="str">
        <f>VLOOKUP(Y11418,zdroj!D:AJ,33,0)</f>
        <v>katB</v>
      </c>
    </row>
    <row r="11419" spans="8:37" x14ac:dyDescent="0.25">
      <c r="H11419" s="8"/>
      <c r="I11419" s="8"/>
      <c r="N11419" s="23"/>
      <c r="O11419" s="24"/>
      <c r="P11419" s="19"/>
      <c r="Q11419" s="19"/>
      <c r="R11419" s="19"/>
      <c r="U11419" s="27"/>
      <c r="Y11419" s="9" t="s">
        <v>666</v>
      </c>
      <c r="Z11419" s="9" t="s">
        <v>462</v>
      </c>
      <c r="AA11419" s="9" t="s">
        <v>198</v>
      </c>
      <c r="AB11419" s="9">
        <v>5858844</v>
      </c>
      <c r="AC11419" s="9" t="s">
        <v>12192</v>
      </c>
      <c r="AD11419" s="9" t="s">
        <v>231</v>
      </c>
      <c r="AE11419" s="5">
        <f t="shared" si="378"/>
        <v>0</v>
      </c>
      <c r="AF11419" s="5" t="str">
        <f t="shared" si="379"/>
        <v>katB</v>
      </c>
      <c r="AG11419" s="153"/>
      <c r="AH11419" s="153"/>
      <c r="AI11419" t="s">
        <v>201</v>
      </c>
      <c r="AJ11419" t="s">
        <v>17878</v>
      </c>
      <c r="AK11419" s="9" t="str">
        <f>VLOOKUP(Y11419,zdroj!D:AJ,33,0)</f>
        <v>katB</v>
      </c>
    </row>
    <row r="11420" spans="8:37" x14ac:dyDescent="0.25">
      <c r="H11420" s="8"/>
      <c r="I11420" s="8"/>
      <c r="N11420" s="23"/>
      <c r="O11420" s="24"/>
      <c r="P11420" s="19"/>
      <c r="Q11420" s="19"/>
      <c r="R11420" s="19"/>
      <c r="U11420" s="27"/>
      <c r="Y11420" s="9" t="s">
        <v>666</v>
      </c>
      <c r="Z11420" s="9" t="s">
        <v>462</v>
      </c>
      <c r="AA11420" s="9" t="s">
        <v>198</v>
      </c>
      <c r="AB11420" s="9">
        <v>5858968</v>
      </c>
      <c r="AC11420" s="9" t="s">
        <v>12193</v>
      </c>
      <c r="AD11420" s="9" t="s">
        <v>800</v>
      </c>
      <c r="AE11420" s="5">
        <f t="shared" si="378"/>
        <v>0</v>
      </c>
      <c r="AF11420" s="5" t="str">
        <f t="shared" si="379"/>
        <v>Pokryto</v>
      </c>
      <c r="AG11420" s="153"/>
      <c r="AH11420" s="153"/>
      <c r="AI11420" t="s">
        <v>201</v>
      </c>
      <c r="AJ11420" t="s">
        <v>800</v>
      </c>
      <c r="AK11420" s="9" t="str">
        <f>VLOOKUP(Y11420,zdroj!D:AJ,33,0)</f>
        <v>katB</v>
      </c>
    </row>
    <row r="11421" spans="8:37" x14ac:dyDescent="0.25">
      <c r="H11421" s="8"/>
      <c r="I11421" s="8"/>
      <c r="N11421" s="23"/>
      <c r="O11421" s="24"/>
      <c r="P11421" s="19"/>
      <c r="Q11421" s="19"/>
      <c r="R11421" s="19"/>
      <c r="U11421" s="27"/>
      <c r="Y11421" s="9" t="s">
        <v>666</v>
      </c>
      <c r="Z11421" s="9" t="s">
        <v>462</v>
      </c>
      <c r="AA11421" s="9" t="s">
        <v>198</v>
      </c>
      <c r="AB11421" s="9">
        <v>5858976</v>
      </c>
      <c r="AC11421" s="9" t="s">
        <v>12194</v>
      </c>
      <c r="AD11421" s="9" t="s">
        <v>231</v>
      </c>
      <c r="AE11421" s="5">
        <f t="shared" si="378"/>
        <v>0</v>
      </c>
      <c r="AF11421" s="5" t="str">
        <f t="shared" si="379"/>
        <v>katB</v>
      </c>
      <c r="AG11421" s="153"/>
      <c r="AH11421" s="153"/>
      <c r="AI11421" t="s">
        <v>201</v>
      </c>
      <c r="AJ11421" t="s">
        <v>17878</v>
      </c>
      <c r="AK11421" s="9" t="str">
        <f>VLOOKUP(Y11421,zdroj!D:AJ,33,0)</f>
        <v>katB</v>
      </c>
    </row>
    <row r="11422" spans="8:37" x14ac:dyDescent="0.25">
      <c r="H11422" s="8"/>
      <c r="I11422" s="8"/>
      <c r="N11422" s="23"/>
      <c r="O11422" s="24"/>
      <c r="P11422" s="19"/>
      <c r="Q11422" s="19"/>
      <c r="R11422" s="19"/>
      <c r="U11422" s="27"/>
      <c r="Y11422" s="9" t="s">
        <v>666</v>
      </c>
      <c r="Z11422" s="9" t="s">
        <v>462</v>
      </c>
      <c r="AA11422" s="9" t="s">
        <v>198</v>
      </c>
      <c r="AB11422" s="9">
        <v>5859247</v>
      </c>
      <c r="AC11422" s="9" t="s">
        <v>12195</v>
      </c>
      <c r="AD11422" s="9" t="s">
        <v>800</v>
      </c>
      <c r="AE11422" s="5">
        <f t="shared" si="378"/>
        <v>0</v>
      </c>
      <c r="AF11422" s="5" t="str">
        <f t="shared" si="379"/>
        <v>Pokryto</v>
      </c>
      <c r="AG11422" s="153"/>
      <c r="AH11422" s="153"/>
      <c r="AI11422" t="s">
        <v>201</v>
      </c>
      <c r="AJ11422" t="s">
        <v>800</v>
      </c>
      <c r="AK11422" s="9" t="str">
        <f>VLOOKUP(Y11422,zdroj!D:AJ,33,0)</f>
        <v>katB</v>
      </c>
    </row>
    <row r="11423" spans="8:37" x14ac:dyDescent="0.25">
      <c r="H11423" s="8"/>
      <c r="I11423" s="8"/>
      <c r="N11423" s="23"/>
      <c r="O11423" s="24"/>
      <c r="P11423" s="19"/>
      <c r="Q11423" s="19"/>
      <c r="R11423" s="19"/>
      <c r="U11423" s="27"/>
      <c r="Y11423" s="9" t="s">
        <v>666</v>
      </c>
      <c r="Z11423" s="9" t="s">
        <v>462</v>
      </c>
      <c r="AA11423" s="9" t="s">
        <v>198</v>
      </c>
      <c r="AB11423" s="9">
        <v>5859417</v>
      </c>
      <c r="AC11423" s="9" t="s">
        <v>12196</v>
      </c>
      <c r="AD11423" s="9" t="s">
        <v>231</v>
      </c>
      <c r="AE11423" s="5">
        <f t="shared" si="378"/>
        <v>0</v>
      </c>
      <c r="AF11423" s="5" t="str">
        <f t="shared" si="379"/>
        <v>katB</v>
      </c>
      <c r="AG11423" s="153"/>
      <c r="AH11423" s="153"/>
      <c r="AI11423" t="s">
        <v>201</v>
      </c>
      <c r="AJ11423" t="s">
        <v>17878</v>
      </c>
      <c r="AK11423" s="9" t="str">
        <f>VLOOKUP(Y11423,zdroj!D:AJ,33,0)</f>
        <v>katB</v>
      </c>
    </row>
    <row r="11424" spans="8:37" x14ac:dyDescent="0.25">
      <c r="H11424" s="8"/>
      <c r="I11424" s="8"/>
      <c r="N11424" s="23"/>
      <c r="O11424" s="24"/>
      <c r="P11424" s="19"/>
      <c r="Q11424" s="19"/>
      <c r="R11424" s="19"/>
      <c r="U11424" s="27"/>
      <c r="Y11424" s="9" t="s">
        <v>666</v>
      </c>
      <c r="Z11424" s="9" t="s">
        <v>462</v>
      </c>
      <c r="AA11424" s="9" t="s">
        <v>198</v>
      </c>
      <c r="AB11424" s="9">
        <v>5859441</v>
      </c>
      <c r="AC11424" s="9" t="s">
        <v>12197</v>
      </c>
      <c r="AD11424" s="9" t="s">
        <v>231</v>
      </c>
      <c r="AE11424" s="5">
        <f t="shared" si="378"/>
        <v>0</v>
      </c>
      <c r="AF11424" s="5" t="str">
        <f t="shared" si="379"/>
        <v>katB</v>
      </c>
      <c r="AG11424" s="153"/>
      <c r="AH11424" s="153"/>
      <c r="AI11424" t="s">
        <v>201</v>
      </c>
      <c r="AJ11424" t="s">
        <v>17878</v>
      </c>
      <c r="AK11424" s="9" t="str">
        <f>VLOOKUP(Y11424,zdroj!D:AJ,33,0)</f>
        <v>katB</v>
      </c>
    </row>
    <row r="11425" spans="8:37" x14ac:dyDescent="0.25">
      <c r="H11425" s="8"/>
      <c r="I11425" s="8"/>
      <c r="N11425" s="23"/>
      <c r="O11425" s="24"/>
      <c r="P11425" s="19"/>
      <c r="Q11425" s="19"/>
      <c r="R11425" s="19"/>
      <c r="U11425" s="27"/>
      <c r="Y11425" s="9" t="s">
        <v>666</v>
      </c>
      <c r="Z11425" s="9" t="s">
        <v>462</v>
      </c>
      <c r="AA11425" s="9" t="s">
        <v>198</v>
      </c>
      <c r="AB11425" s="9">
        <v>5859646</v>
      </c>
      <c r="AC11425" s="9" t="s">
        <v>12198</v>
      </c>
      <c r="AD11425" s="9" t="s">
        <v>800</v>
      </c>
      <c r="AE11425" s="5">
        <f t="shared" si="378"/>
        <v>0</v>
      </c>
      <c r="AF11425" s="5" t="str">
        <f t="shared" si="379"/>
        <v>Pokryto</v>
      </c>
      <c r="AG11425" s="153"/>
      <c r="AH11425" s="153"/>
      <c r="AI11425" t="s">
        <v>201</v>
      </c>
      <c r="AJ11425" t="s">
        <v>800</v>
      </c>
      <c r="AK11425" s="9" t="str">
        <f>VLOOKUP(Y11425,zdroj!D:AJ,33,0)</f>
        <v>katB</v>
      </c>
    </row>
    <row r="11426" spans="8:37" x14ac:dyDescent="0.25">
      <c r="H11426" s="8"/>
      <c r="I11426" s="8"/>
      <c r="N11426" s="23"/>
      <c r="O11426" s="24"/>
      <c r="P11426" s="19"/>
      <c r="Q11426" s="19"/>
      <c r="R11426" s="19"/>
      <c r="U11426" s="27"/>
      <c r="Y11426" s="9" t="s">
        <v>666</v>
      </c>
      <c r="Z11426" s="9" t="s">
        <v>462</v>
      </c>
      <c r="AA11426" s="9" t="s">
        <v>198</v>
      </c>
      <c r="AB11426" s="9">
        <v>5859727</v>
      </c>
      <c r="AC11426" s="9" t="s">
        <v>12199</v>
      </c>
      <c r="AD11426" s="9" t="s">
        <v>231</v>
      </c>
      <c r="AE11426" s="5">
        <f t="shared" si="378"/>
        <v>0</v>
      </c>
      <c r="AF11426" s="5" t="str">
        <f t="shared" si="379"/>
        <v>katB</v>
      </c>
      <c r="AG11426" s="153"/>
      <c r="AH11426" s="153"/>
      <c r="AI11426" t="s">
        <v>201</v>
      </c>
      <c r="AJ11426" t="s">
        <v>17878</v>
      </c>
      <c r="AK11426" s="9" t="str">
        <f>VLOOKUP(Y11426,zdroj!D:AJ,33,0)</f>
        <v>katB</v>
      </c>
    </row>
    <row r="11427" spans="8:37" x14ac:dyDescent="0.25">
      <c r="H11427" s="8"/>
      <c r="I11427" s="8"/>
      <c r="N11427" s="23"/>
      <c r="O11427" s="24"/>
      <c r="P11427" s="19"/>
      <c r="Q11427" s="19"/>
      <c r="R11427" s="19"/>
      <c r="U11427" s="27"/>
      <c r="Y11427" s="9" t="s">
        <v>666</v>
      </c>
      <c r="Z11427" s="9" t="s">
        <v>462</v>
      </c>
      <c r="AA11427" s="9" t="s">
        <v>198</v>
      </c>
      <c r="AB11427" s="9">
        <v>5859735</v>
      </c>
      <c r="AC11427" s="9" t="s">
        <v>12200</v>
      </c>
      <c r="AD11427" s="9" t="s">
        <v>231</v>
      </c>
      <c r="AE11427" s="5">
        <f t="shared" si="378"/>
        <v>0</v>
      </c>
      <c r="AF11427" s="5" t="str">
        <f t="shared" si="379"/>
        <v>katB</v>
      </c>
      <c r="AG11427" s="153"/>
      <c r="AH11427" s="153"/>
      <c r="AI11427" t="s">
        <v>201</v>
      </c>
      <c r="AJ11427" t="s">
        <v>17878</v>
      </c>
      <c r="AK11427" s="9" t="str">
        <f>VLOOKUP(Y11427,zdroj!D:AJ,33,0)</f>
        <v>katB</v>
      </c>
    </row>
    <row r="11428" spans="8:37" x14ac:dyDescent="0.25">
      <c r="H11428" s="8"/>
      <c r="I11428" s="8"/>
      <c r="N11428" s="23"/>
      <c r="O11428" s="24"/>
      <c r="P11428" s="19"/>
      <c r="Q11428" s="19"/>
      <c r="R11428" s="19"/>
      <c r="U11428" s="27"/>
      <c r="Y11428" s="9" t="s">
        <v>666</v>
      </c>
      <c r="Z11428" s="9" t="s">
        <v>462</v>
      </c>
      <c r="AA11428" s="9" t="s">
        <v>198</v>
      </c>
      <c r="AB11428" s="9">
        <v>5859743</v>
      </c>
      <c r="AC11428" s="9" t="s">
        <v>12201</v>
      </c>
      <c r="AD11428" s="9" t="s">
        <v>800</v>
      </c>
      <c r="AE11428" s="5">
        <f t="shared" si="378"/>
        <v>0</v>
      </c>
      <c r="AF11428" s="5" t="str">
        <f t="shared" si="379"/>
        <v>Pokryto</v>
      </c>
      <c r="AG11428" s="153"/>
      <c r="AH11428" s="153"/>
      <c r="AI11428" t="s">
        <v>201</v>
      </c>
      <c r="AJ11428" t="s">
        <v>800</v>
      </c>
      <c r="AK11428" s="9" t="str">
        <f>VLOOKUP(Y11428,zdroj!D:AJ,33,0)</f>
        <v>katB</v>
      </c>
    </row>
    <row r="11429" spans="8:37" x14ac:dyDescent="0.25">
      <c r="H11429" s="8"/>
      <c r="I11429" s="8"/>
      <c r="N11429" s="23"/>
      <c r="O11429" s="24"/>
      <c r="P11429" s="19"/>
      <c r="Q11429" s="19"/>
      <c r="R11429" s="19"/>
      <c r="U11429" s="27"/>
      <c r="Y11429" s="9" t="s">
        <v>666</v>
      </c>
      <c r="Z11429" s="9" t="s">
        <v>462</v>
      </c>
      <c r="AA11429" s="9" t="s">
        <v>198</v>
      </c>
      <c r="AB11429" s="9">
        <v>5859751</v>
      </c>
      <c r="AC11429" s="9" t="s">
        <v>12202</v>
      </c>
      <c r="AD11429" s="9" t="s">
        <v>231</v>
      </c>
      <c r="AE11429" s="5">
        <f t="shared" si="378"/>
        <v>0</v>
      </c>
      <c r="AF11429" s="5" t="str">
        <f t="shared" si="379"/>
        <v>katB</v>
      </c>
      <c r="AG11429" s="153"/>
      <c r="AH11429" s="153"/>
      <c r="AI11429" t="s">
        <v>201</v>
      </c>
      <c r="AJ11429" t="s">
        <v>17878</v>
      </c>
      <c r="AK11429" s="9" t="str">
        <f>VLOOKUP(Y11429,zdroj!D:AJ,33,0)</f>
        <v>katB</v>
      </c>
    </row>
    <row r="11430" spans="8:37" x14ac:dyDescent="0.25">
      <c r="H11430" s="8"/>
      <c r="I11430" s="8"/>
      <c r="N11430" s="23"/>
      <c r="O11430" s="24"/>
      <c r="P11430" s="19"/>
      <c r="Q11430" s="19"/>
      <c r="R11430" s="19"/>
      <c r="U11430" s="27"/>
      <c r="Y11430" s="9" t="s">
        <v>666</v>
      </c>
      <c r="Z11430" s="9" t="s">
        <v>462</v>
      </c>
      <c r="AA11430" s="9" t="s">
        <v>198</v>
      </c>
      <c r="AB11430" s="9">
        <v>5859786</v>
      </c>
      <c r="AC11430" s="9" t="s">
        <v>12203</v>
      </c>
      <c r="AD11430" s="9" t="s">
        <v>231</v>
      </c>
      <c r="AE11430" s="5">
        <f t="shared" si="378"/>
        <v>0</v>
      </c>
      <c r="AF11430" s="5" t="str">
        <f t="shared" si="379"/>
        <v>katB</v>
      </c>
      <c r="AG11430" s="153"/>
      <c r="AH11430" s="153"/>
      <c r="AI11430" t="s">
        <v>201</v>
      </c>
      <c r="AJ11430" t="s">
        <v>17878</v>
      </c>
      <c r="AK11430" s="9" t="str">
        <f>VLOOKUP(Y11430,zdroj!D:AJ,33,0)</f>
        <v>katB</v>
      </c>
    </row>
    <row r="11431" spans="8:37" x14ac:dyDescent="0.25">
      <c r="H11431" s="8"/>
      <c r="I11431" s="8"/>
      <c r="N11431" s="23"/>
      <c r="O11431" s="24"/>
      <c r="P11431" s="19"/>
      <c r="Q11431" s="19"/>
      <c r="R11431" s="19"/>
      <c r="U11431" s="27"/>
      <c r="Y11431" s="9" t="s">
        <v>666</v>
      </c>
      <c r="Z11431" s="9" t="s">
        <v>462</v>
      </c>
      <c r="AA11431" s="9" t="s">
        <v>198</v>
      </c>
      <c r="AB11431" s="9">
        <v>5860148</v>
      </c>
      <c r="AC11431" s="9" t="s">
        <v>12204</v>
      </c>
      <c r="AD11431" s="9" t="s">
        <v>231</v>
      </c>
      <c r="AE11431" s="5">
        <f t="shared" si="378"/>
        <v>0</v>
      </c>
      <c r="AF11431" s="5" t="str">
        <f t="shared" si="379"/>
        <v>katB</v>
      </c>
      <c r="AG11431" s="153"/>
      <c r="AH11431" s="153"/>
      <c r="AI11431" t="s">
        <v>201</v>
      </c>
      <c r="AJ11431" t="s">
        <v>17878</v>
      </c>
      <c r="AK11431" s="9" t="str">
        <f>VLOOKUP(Y11431,zdroj!D:AJ,33,0)</f>
        <v>katB</v>
      </c>
    </row>
    <row r="11432" spans="8:37" x14ac:dyDescent="0.25">
      <c r="H11432" s="8"/>
      <c r="I11432" s="8"/>
      <c r="N11432" s="23"/>
      <c r="O11432" s="24"/>
      <c r="P11432" s="19"/>
      <c r="Q11432" s="19"/>
      <c r="R11432" s="19"/>
      <c r="U11432" s="27"/>
      <c r="Y11432" s="9" t="s">
        <v>666</v>
      </c>
      <c r="Z11432" s="9" t="s">
        <v>462</v>
      </c>
      <c r="AA11432" s="9" t="s">
        <v>198</v>
      </c>
      <c r="AB11432" s="9">
        <v>5860156</v>
      </c>
      <c r="AC11432" s="9" t="s">
        <v>12205</v>
      </c>
      <c r="AD11432" s="9" t="s">
        <v>231</v>
      </c>
      <c r="AE11432" s="5">
        <f t="shared" si="378"/>
        <v>0</v>
      </c>
      <c r="AF11432" s="5" t="str">
        <f t="shared" si="379"/>
        <v>katB</v>
      </c>
      <c r="AG11432" s="153"/>
      <c r="AH11432" s="153"/>
      <c r="AI11432" t="s">
        <v>201</v>
      </c>
      <c r="AJ11432" t="s">
        <v>17878</v>
      </c>
      <c r="AK11432" s="9" t="str">
        <f>VLOOKUP(Y11432,zdroj!D:AJ,33,0)</f>
        <v>katB</v>
      </c>
    </row>
    <row r="11433" spans="8:37" x14ac:dyDescent="0.25">
      <c r="H11433" s="8"/>
      <c r="I11433" s="8"/>
      <c r="N11433" s="23"/>
      <c r="O11433" s="24"/>
      <c r="P11433" s="19"/>
      <c r="Q11433" s="19"/>
      <c r="R11433" s="19"/>
      <c r="U11433" s="27"/>
      <c r="Y11433" s="9" t="s">
        <v>666</v>
      </c>
      <c r="Z11433" s="9" t="s">
        <v>462</v>
      </c>
      <c r="AA11433" s="9" t="s">
        <v>198</v>
      </c>
      <c r="AB11433" s="9">
        <v>26755114</v>
      </c>
      <c r="AC11433" s="9" t="s">
        <v>12206</v>
      </c>
      <c r="AD11433" s="9" t="s">
        <v>800</v>
      </c>
      <c r="AE11433" s="5">
        <f t="shared" si="378"/>
        <v>0</v>
      </c>
      <c r="AF11433" s="5" t="str">
        <f t="shared" si="379"/>
        <v>Pokryto</v>
      </c>
      <c r="AG11433" s="153"/>
      <c r="AH11433" s="153"/>
      <c r="AI11433" t="s">
        <v>201</v>
      </c>
      <c r="AJ11433" t="s">
        <v>800</v>
      </c>
      <c r="AK11433" s="9" t="str">
        <f>VLOOKUP(Y11433,zdroj!D:AJ,33,0)</f>
        <v>katB</v>
      </c>
    </row>
    <row r="11434" spans="8:37" x14ac:dyDescent="0.25">
      <c r="H11434" s="8"/>
      <c r="I11434" s="8"/>
      <c r="N11434" s="23"/>
      <c r="O11434" s="24"/>
      <c r="P11434" s="19"/>
      <c r="Q11434" s="19"/>
      <c r="R11434" s="19"/>
      <c r="U11434" s="27"/>
      <c r="Y11434" s="9" t="s">
        <v>666</v>
      </c>
      <c r="Z11434" s="9" t="s">
        <v>462</v>
      </c>
      <c r="AA11434" s="9" t="s">
        <v>198</v>
      </c>
      <c r="AB11434" s="9">
        <v>79981674</v>
      </c>
      <c r="AC11434" s="9" t="s">
        <v>12207</v>
      </c>
      <c r="AD11434" s="9" t="s">
        <v>231</v>
      </c>
      <c r="AE11434" s="5">
        <f t="shared" si="378"/>
        <v>0</v>
      </c>
      <c r="AF11434" s="5" t="str">
        <f t="shared" si="379"/>
        <v>katB</v>
      </c>
      <c r="AG11434" s="153"/>
      <c r="AH11434" s="153"/>
      <c r="AI11434" t="s">
        <v>195</v>
      </c>
      <c r="AJ11434" t="s">
        <v>340</v>
      </c>
      <c r="AK11434" s="9" t="str">
        <f>VLOOKUP(Y11434,zdroj!D:AJ,33,0)</f>
        <v>katB</v>
      </c>
    </row>
    <row r="11435" spans="8:37" x14ac:dyDescent="0.25">
      <c r="H11435" s="8"/>
      <c r="I11435" s="8"/>
      <c r="N11435" s="23"/>
      <c r="O11435" s="24"/>
      <c r="P11435" s="19"/>
      <c r="Q11435" s="19"/>
      <c r="R11435" s="19"/>
      <c r="U11435" s="27"/>
      <c r="Y11435" s="9" t="s">
        <v>666</v>
      </c>
      <c r="Z11435" s="9" t="s">
        <v>462</v>
      </c>
      <c r="AA11435" s="9" t="s">
        <v>198</v>
      </c>
      <c r="AB11435" s="9">
        <v>5854695</v>
      </c>
      <c r="AC11435" s="9" t="s">
        <v>12208</v>
      </c>
      <c r="AD11435" s="9" t="s">
        <v>231</v>
      </c>
      <c r="AE11435" s="5">
        <f t="shared" si="378"/>
        <v>0</v>
      </c>
      <c r="AF11435" s="5" t="str">
        <f t="shared" si="379"/>
        <v>katB</v>
      </c>
      <c r="AG11435" s="153"/>
      <c r="AH11435" s="153"/>
      <c r="AI11435" t="s">
        <v>201</v>
      </c>
      <c r="AJ11435" t="s">
        <v>17878</v>
      </c>
      <c r="AK11435" s="9" t="str">
        <f>VLOOKUP(Y11435,zdroj!D:AJ,33,0)</f>
        <v>katB</v>
      </c>
    </row>
    <row r="11436" spans="8:37" x14ac:dyDescent="0.25">
      <c r="H11436" s="8"/>
      <c r="I11436" s="8"/>
      <c r="N11436" s="23"/>
      <c r="O11436" s="24"/>
      <c r="P11436" s="19"/>
      <c r="Q11436" s="19"/>
      <c r="R11436" s="19"/>
      <c r="U11436" s="27"/>
      <c r="Y11436" s="9" t="s">
        <v>666</v>
      </c>
      <c r="Z11436" s="9" t="s">
        <v>462</v>
      </c>
      <c r="AA11436" s="9" t="s">
        <v>198</v>
      </c>
      <c r="AB11436" s="9">
        <v>5856884</v>
      </c>
      <c r="AC11436" s="9" t="s">
        <v>12209</v>
      </c>
      <c r="AD11436" s="9" t="s">
        <v>231</v>
      </c>
      <c r="AE11436" s="5">
        <f t="shared" si="378"/>
        <v>0</v>
      </c>
      <c r="AF11436" s="5" t="str">
        <f t="shared" si="379"/>
        <v>katB</v>
      </c>
      <c r="AG11436" s="153"/>
      <c r="AH11436" s="153"/>
      <c r="AI11436" t="s">
        <v>17879</v>
      </c>
      <c r="AJ11436" t="s">
        <v>17878</v>
      </c>
      <c r="AK11436" s="9" t="str">
        <f>VLOOKUP(Y11436,zdroj!D:AJ,33,0)</f>
        <v>katB</v>
      </c>
    </row>
    <row r="11437" spans="8:37" x14ac:dyDescent="0.25">
      <c r="H11437" s="8"/>
      <c r="I11437" s="8"/>
      <c r="N11437" s="23"/>
      <c r="O11437" s="24"/>
      <c r="P11437" s="19"/>
      <c r="Q11437" s="19"/>
      <c r="R11437" s="19"/>
      <c r="U11437" s="27"/>
      <c r="Y11437" s="9" t="s">
        <v>666</v>
      </c>
      <c r="Z11437" s="9" t="s">
        <v>462</v>
      </c>
      <c r="AA11437" s="9" t="s">
        <v>198</v>
      </c>
      <c r="AB11437" s="9">
        <v>5854962</v>
      </c>
      <c r="AC11437" s="9" t="s">
        <v>12210</v>
      </c>
      <c r="AD11437" s="9" t="s">
        <v>231</v>
      </c>
      <c r="AE11437" s="5">
        <f t="shared" si="378"/>
        <v>0</v>
      </c>
      <c r="AF11437" s="5" t="str">
        <f t="shared" si="379"/>
        <v>katB</v>
      </c>
      <c r="AG11437" s="153"/>
      <c r="AH11437" s="153"/>
      <c r="AI11437" t="s">
        <v>201</v>
      </c>
      <c r="AJ11437" t="s">
        <v>17878</v>
      </c>
      <c r="AK11437" s="9" t="str">
        <f>VLOOKUP(Y11437,zdroj!D:AJ,33,0)</f>
        <v>katB</v>
      </c>
    </row>
    <row r="11438" spans="8:37" x14ac:dyDescent="0.25">
      <c r="H11438" s="8"/>
      <c r="I11438" s="8"/>
      <c r="N11438" s="23"/>
      <c r="O11438" s="24"/>
      <c r="P11438" s="19"/>
      <c r="Q11438" s="19"/>
      <c r="R11438" s="19"/>
      <c r="U11438" s="27"/>
      <c r="Y11438" s="9" t="s">
        <v>666</v>
      </c>
      <c r="Z11438" s="9" t="s">
        <v>462</v>
      </c>
      <c r="AA11438" s="9" t="s">
        <v>198</v>
      </c>
      <c r="AB11438" s="9">
        <v>5858691</v>
      </c>
      <c r="AC11438" s="9" t="s">
        <v>12211</v>
      </c>
      <c r="AD11438" s="9" t="s">
        <v>231</v>
      </c>
      <c r="AE11438" s="5">
        <f t="shared" si="378"/>
        <v>0</v>
      </c>
      <c r="AF11438" s="5" t="str">
        <f t="shared" si="379"/>
        <v>katB</v>
      </c>
      <c r="AG11438" s="153"/>
      <c r="AH11438" s="153"/>
      <c r="AI11438" t="s">
        <v>201</v>
      </c>
      <c r="AJ11438" t="s">
        <v>17878</v>
      </c>
      <c r="AK11438" s="9" t="str">
        <f>VLOOKUP(Y11438,zdroj!D:AJ,33,0)</f>
        <v>katB</v>
      </c>
    </row>
    <row r="11439" spans="8:37" x14ac:dyDescent="0.25">
      <c r="H11439" s="8"/>
      <c r="I11439" s="8"/>
      <c r="N11439" s="23"/>
      <c r="O11439" s="24"/>
      <c r="P11439" s="19"/>
      <c r="Q11439" s="19"/>
      <c r="R11439" s="19"/>
      <c r="U11439" s="27"/>
      <c r="Y11439" s="9" t="s">
        <v>666</v>
      </c>
      <c r="Z11439" s="9" t="s">
        <v>462</v>
      </c>
      <c r="AA11439" s="9" t="s">
        <v>198</v>
      </c>
      <c r="AB11439" s="9">
        <v>5859131</v>
      </c>
      <c r="AC11439" s="9" t="s">
        <v>12212</v>
      </c>
      <c r="AD11439" s="9" t="s">
        <v>231</v>
      </c>
      <c r="AE11439" s="5">
        <f t="shared" si="378"/>
        <v>0</v>
      </c>
      <c r="AF11439" s="5" t="str">
        <f t="shared" si="379"/>
        <v>katB</v>
      </c>
      <c r="AG11439" s="153"/>
      <c r="AH11439" s="153"/>
      <c r="AI11439" t="s">
        <v>201</v>
      </c>
      <c r="AJ11439" t="s">
        <v>17878</v>
      </c>
      <c r="AK11439" s="9" t="str">
        <f>VLOOKUP(Y11439,zdroj!D:AJ,33,0)</f>
        <v>katB</v>
      </c>
    </row>
    <row r="11440" spans="8:37" x14ac:dyDescent="0.25">
      <c r="H11440" s="8"/>
      <c r="I11440" s="8"/>
      <c r="N11440" s="23"/>
      <c r="O11440" s="24"/>
      <c r="P11440" s="19"/>
      <c r="Q11440" s="19"/>
      <c r="R11440" s="19"/>
      <c r="U11440" s="27"/>
      <c r="Y11440" s="9" t="s">
        <v>666</v>
      </c>
      <c r="Z11440" s="9" t="s">
        <v>462</v>
      </c>
      <c r="AA11440" s="9" t="s">
        <v>198</v>
      </c>
      <c r="AB11440" s="9">
        <v>5860423</v>
      </c>
      <c r="AC11440" s="9" t="s">
        <v>12213</v>
      </c>
      <c r="AD11440" s="9" t="s">
        <v>231</v>
      </c>
      <c r="AE11440" s="5">
        <f t="shared" si="378"/>
        <v>0</v>
      </c>
      <c r="AF11440" s="5" t="str">
        <f t="shared" si="379"/>
        <v>katB</v>
      </c>
      <c r="AG11440" s="153"/>
      <c r="AH11440" s="153"/>
      <c r="AI11440" t="s">
        <v>17879</v>
      </c>
      <c r="AJ11440" t="s">
        <v>17878</v>
      </c>
      <c r="AK11440" s="9" t="str">
        <f>VLOOKUP(Y11440,zdroj!D:AJ,33,0)</f>
        <v>katB</v>
      </c>
    </row>
    <row r="11441" spans="8:37" x14ac:dyDescent="0.25">
      <c r="H11441" s="8"/>
      <c r="I11441" s="8"/>
      <c r="N11441" s="23"/>
      <c r="O11441" s="24"/>
      <c r="P11441" s="19"/>
      <c r="Q11441" s="19"/>
      <c r="R11441" s="19"/>
      <c r="U11441" s="27"/>
      <c r="Y11441" s="9" t="s">
        <v>666</v>
      </c>
      <c r="Z11441" s="9" t="s">
        <v>462</v>
      </c>
      <c r="AA11441" s="9" t="s">
        <v>198</v>
      </c>
      <c r="AB11441" s="9">
        <v>5860482</v>
      </c>
      <c r="AC11441" s="9" t="s">
        <v>12214</v>
      </c>
      <c r="AD11441" s="9" t="s">
        <v>231</v>
      </c>
      <c r="AE11441" s="5">
        <f t="shared" si="378"/>
        <v>0</v>
      </c>
      <c r="AF11441" s="5" t="str">
        <f t="shared" si="379"/>
        <v>katB</v>
      </c>
      <c r="AG11441" s="153"/>
      <c r="AH11441" s="153"/>
      <c r="AI11441" t="s">
        <v>201</v>
      </c>
      <c r="AJ11441" t="s">
        <v>17878</v>
      </c>
      <c r="AK11441" s="9" t="str">
        <f>VLOOKUP(Y11441,zdroj!D:AJ,33,0)</f>
        <v>katB</v>
      </c>
    </row>
    <row r="11442" spans="8:37" x14ac:dyDescent="0.25">
      <c r="H11442" s="8"/>
      <c r="I11442" s="8"/>
      <c r="N11442" s="23"/>
      <c r="O11442" s="24"/>
      <c r="P11442" s="19"/>
      <c r="Q11442" s="19"/>
      <c r="R11442" s="19"/>
      <c r="U11442" s="27"/>
      <c r="Y11442" s="9" t="s">
        <v>666</v>
      </c>
      <c r="Z11442" s="9" t="s">
        <v>462</v>
      </c>
      <c r="AA11442" s="9" t="s">
        <v>198</v>
      </c>
      <c r="AB11442" s="9">
        <v>5860504</v>
      </c>
      <c r="AC11442" s="9" t="s">
        <v>12215</v>
      </c>
      <c r="AD11442" s="9" t="s">
        <v>231</v>
      </c>
      <c r="AE11442" s="5">
        <f t="shared" si="378"/>
        <v>0</v>
      </c>
      <c r="AF11442" s="5" t="str">
        <f t="shared" si="379"/>
        <v>katB</v>
      </c>
      <c r="AG11442" s="153"/>
      <c r="AH11442" s="153"/>
      <c r="AI11442" t="s">
        <v>201</v>
      </c>
      <c r="AJ11442" t="s">
        <v>17878</v>
      </c>
      <c r="AK11442" s="9" t="str">
        <f>VLOOKUP(Y11442,zdroj!D:AJ,33,0)</f>
        <v>katB</v>
      </c>
    </row>
    <row r="11443" spans="8:37" x14ac:dyDescent="0.25">
      <c r="H11443" s="8"/>
      <c r="I11443" s="8"/>
      <c r="N11443" s="23"/>
      <c r="O11443" s="24"/>
      <c r="P11443" s="19"/>
      <c r="Q11443" s="19"/>
      <c r="R11443" s="19"/>
      <c r="U11443" s="27"/>
      <c r="Y11443" s="9" t="s">
        <v>666</v>
      </c>
      <c r="Z11443" s="9" t="s">
        <v>462</v>
      </c>
      <c r="AA11443" s="9" t="s">
        <v>198</v>
      </c>
      <c r="AB11443" s="9">
        <v>5860636</v>
      </c>
      <c r="AC11443" s="9" t="s">
        <v>12216</v>
      </c>
      <c r="AD11443" s="9" t="s">
        <v>231</v>
      </c>
      <c r="AE11443" s="5">
        <f t="shared" si="378"/>
        <v>0</v>
      </c>
      <c r="AF11443" s="5" t="str">
        <f t="shared" si="379"/>
        <v>katB</v>
      </c>
      <c r="AG11443" s="153"/>
      <c r="AH11443" s="153"/>
      <c r="AI11443" t="s">
        <v>201</v>
      </c>
      <c r="AJ11443" t="s">
        <v>17878</v>
      </c>
      <c r="AK11443" s="9" t="str">
        <f>VLOOKUP(Y11443,zdroj!D:AJ,33,0)</f>
        <v>katB</v>
      </c>
    </row>
    <row r="11444" spans="8:37" x14ac:dyDescent="0.25">
      <c r="H11444" s="8"/>
      <c r="I11444" s="8"/>
      <c r="N11444" s="23"/>
      <c r="O11444" s="24"/>
      <c r="P11444" s="19"/>
      <c r="Q11444" s="19"/>
      <c r="R11444" s="19"/>
      <c r="U11444" s="27"/>
      <c r="Y11444" s="9" t="s">
        <v>666</v>
      </c>
      <c r="Z11444" s="9" t="s">
        <v>462</v>
      </c>
      <c r="AA11444" s="9" t="s">
        <v>198</v>
      </c>
      <c r="AB11444" s="9">
        <v>25355937</v>
      </c>
      <c r="AC11444" s="9" t="s">
        <v>12217</v>
      </c>
      <c r="AD11444" s="9" t="s">
        <v>231</v>
      </c>
      <c r="AE11444" s="5">
        <f t="shared" si="378"/>
        <v>0</v>
      </c>
      <c r="AF11444" s="5" t="str">
        <f t="shared" si="379"/>
        <v>katB</v>
      </c>
      <c r="AG11444" s="153"/>
      <c r="AH11444" s="153"/>
      <c r="AI11444" t="s">
        <v>201</v>
      </c>
      <c r="AJ11444" t="s">
        <v>17878</v>
      </c>
      <c r="AK11444" s="9" t="str">
        <f>VLOOKUP(Y11444,zdroj!D:AJ,33,0)</f>
        <v>katB</v>
      </c>
    </row>
    <row r="11445" spans="8:37" x14ac:dyDescent="0.25">
      <c r="H11445" s="8"/>
      <c r="I11445" s="8"/>
      <c r="N11445" s="23"/>
      <c r="O11445" s="24"/>
      <c r="P11445" s="19"/>
      <c r="Q11445" s="19"/>
      <c r="R11445" s="19"/>
      <c r="U11445" s="27"/>
      <c r="Y11445" s="9" t="s">
        <v>666</v>
      </c>
      <c r="Z11445" s="9" t="s">
        <v>462</v>
      </c>
      <c r="AA11445" s="9" t="s">
        <v>198</v>
      </c>
      <c r="AB11445" s="9">
        <v>25355945</v>
      </c>
      <c r="AC11445" s="9" t="s">
        <v>12218</v>
      </c>
      <c r="AD11445" s="9" t="s">
        <v>231</v>
      </c>
      <c r="AE11445" s="5">
        <f t="shared" si="378"/>
        <v>0</v>
      </c>
      <c r="AF11445" s="5" t="str">
        <f t="shared" si="379"/>
        <v>katB</v>
      </c>
      <c r="AG11445" s="153"/>
      <c r="AH11445" s="153"/>
      <c r="AI11445" t="s">
        <v>17880</v>
      </c>
      <c r="AJ11445" t="s">
        <v>17878</v>
      </c>
      <c r="AK11445" s="9" t="str">
        <f>VLOOKUP(Y11445,zdroj!D:AJ,33,0)</f>
        <v>katB</v>
      </c>
    </row>
    <row r="11446" spans="8:37" x14ac:dyDescent="0.25">
      <c r="H11446" s="8"/>
      <c r="I11446" s="8"/>
      <c r="N11446" s="23"/>
      <c r="O11446" s="24"/>
      <c r="P11446" s="19"/>
      <c r="Q11446" s="19"/>
      <c r="R11446" s="19"/>
      <c r="U11446" s="27"/>
      <c r="Y11446" s="9" t="s">
        <v>666</v>
      </c>
      <c r="Z11446" s="9" t="s">
        <v>462</v>
      </c>
      <c r="AA11446" s="9" t="s">
        <v>198</v>
      </c>
      <c r="AB11446" s="9">
        <v>25646583</v>
      </c>
      <c r="AC11446" s="9" t="s">
        <v>12219</v>
      </c>
      <c r="AD11446" s="9" t="s">
        <v>231</v>
      </c>
      <c r="AE11446" s="5">
        <f t="shared" si="378"/>
        <v>0</v>
      </c>
      <c r="AF11446" s="5" t="str">
        <f t="shared" si="379"/>
        <v>katB</v>
      </c>
      <c r="AG11446" s="153"/>
      <c r="AH11446" s="153"/>
      <c r="AI11446" t="s">
        <v>201</v>
      </c>
      <c r="AJ11446" t="s">
        <v>17878</v>
      </c>
      <c r="AK11446" s="9" t="str">
        <f>VLOOKUP(Y11446,zdroj!D:AJ,33,0)</f>
        <v>katB</v>
      </c>
    </row>
    <row r="11447" spans="8:37" x14ac:dyDescent="0.25">
      <c r="H11447" s="8"/>
      <c r="I11447" s="8"/>
      <c r="N11447" s="23"/>
      <c r="O11447" s="24"/>
      <c r="P11447" s="19"/>
      <c r="Q11447" s="19"/>
      <c r="R11447" s="19"/>
      <c r="U11447" s="27"/>
      <c r="Y11447" s="9" t="s">
        <v>666</v>
      </c>
      <c r="Z11447" s="9" t="s">
        <v>462</v>
      </c>
      <c r="AA11447" s="9" t="s">
        <v>198</v>
      </c>
      <c r="AB11447" s="9">
        <v>27807533</v>
      </c>
      <c r="AC11447" s="9" t="s">
        <v>12220</v>
      </c>
      <c r="AD11447" s="9" t="s">
        <v>231</v>
      </c>
      <c r="AE11447" s="5">
        <f t="shared" si="378"/>
        <v>0</v>
      </c>
      <c r="AF11447" s="5" t="str">
        <f t="shared" si="379"/>
        <v>katB</v>
      </c>
      <c r="AG11447" s="153"/>
      <c r="AH11447" s="153"/>
      <c r="AI11447" t="s">
        <v>201</v>
      </c>
      <c r="AJ11447" t="s">
        <v>17878</v>
      </c>
      <c r="AK11447" s="9" t="str">
        <f>VLOOKUP(Y11447,zdroj!D:AJ,33,0)</f>
        <v>katB</v>
      </c>
    </row>
    <row r="11448" spans="8:37" x14ac:dyDescent="0.25">
      <c r="H11448" s="8"/>
      <c r="I11448" s="8"/>
      <c r="N11448" s="23"/>
      <c r="O11448" s="24"/>
      <c r="P11448" s="19"/>
      <c r="Q11448" s="19"/>
      <c r="R11448" s="19"/>
      <c r="U11448" s="27"/>
      <c r="Y11448" s="9" t="s">
        <v>666</v>
      </c>
      <c r="Z11448" s="9" t="s">
        <v>462</v>
      </c>
      <c r="AA11448" s="9" t="s">
        <v>198</v>
      </c>
      <c r="AB11448" s="9">
        <v>73098469</v>
      </c>
      <c r="AC11448" s="9" t="s">
        <v>12221</v>
      </c>
      <c r="AD11448" s="9" t="s">
        <v>231</v>
      </c>
      <c r="AE11448" s="5">
        <f t="shared" si="378"/>
        <v>0</v>
      </c>
      <c r="AF11448" s="5" t="str">
        <f t="shared" si="379"/>
        <v>katB</v>
      </c>
      <c r="AG11448" s="153"/>
      <c r="AH11448" s="153"/>
      <c r="AI11448" t="s">
        <v>201</v>
      </c>
      <c r="AJ11448" t="s">
        <v>17878</v>
      </c>
      <c r="AK11448" s="9" t="str">
        <f>VLOOKUP(Y11448,zdroj!D:AJ,33,0)</f>
        <v>katB</v>
      </c>
    </row>
    <row r="11449" spans="8:37" x14ac:dyDescent="0.25">
      <c r="H11449" s="8"/>
      <c r="I11449" s="8"/>
      <c r="N11449" s="23"/>
      <c r="O11449" s="24"/>
      <c r="P11449" s="19"/>
      <c r="Q11449" s="19"/>
      <c r="R11449" s="19"/>
      <c r="U11449" s="27"/>
      <c r="Y11449" s="9" t="s">
        <v>666</v>
      </c>
      <c r="Z11449" s="9" t="s">
        <v>462</v>
      </c>
      <c r="AA11449" s="9" t="s">
        <v>198</v>
      </c>
      <c r="AB11449" s="9">
        <v>77921046</v>
      </c>
      <c r="AC11449" s="9" t="s">
        <v>12222</v>
      </c>
      <c r="AD11449" s="9" t="s">
        <v>231</v>
      </c>
      <c r="AE11449" s="5">
        <f t="shared" si="378"/>
        <v>0</v>
      </c>
      <c r="AF11449" s="5" t="str">
        <f t="shared" si="379"/>
        <v>katB</v>
      </c>
      <c r="AG11449" s="153"/>
      <c r="AH11449" s="153"/>
      <c r="AI11449" t="s">
        <v>201</v>
      </c>
      <c r="AJ11449" t="s">
        <v>17878</v>
      </c>
      <c r="AK11449" s="9" t="str">
        <f>VLOOKUP(Y11449,zdroj!D:AJ,33,0)</f>
        <v>katB</v>
      </c>
    </row>
    <row r="11450" spans="8:37" x14ac:dyDescent="0.25">
      <c r="H11450" s="8"/>
      <c r="I11450" s="8"/>
      <c r="N11450" s="23"/>
      <c r="O11450" s="24"/>
      <c r="P11450" s="19"/>
      <c r="Q11450" s="19"/>
      <c r="R11450" s="19"/>
      <c r="U11450" s="27"/>
      <c r="Y11450" s="9" t="s">
        <v>666</v>
      </c>
      <c r="Z11450" s="9" t="s">
        <v>462</v>
      </c>
      <c r="AA11450" s="9" t="s">
        <v>198</v>
      </c>
      <c r="AB11450" s="9">
        <v>5856868</v>
      </c>
      <c r="AC11450" s="9" t="s">
        <v>12223</v>
      </c>
      <c r="AD11450" s="9" t="s">
        <v>231</v>
      </c>
      <c r="AE11450" s="5">
        <f t="shared" si="378"/>
        <v>0</v>
      </c>
      <c r="AF11450" s="5" t="str">
        <f t="shared" si="379"/>
        <v>katB</v>
      </c>
      <c r="AG11450" s="153"/>
      <c r="AH11450" s="153"/>
      <c r="AI11450" t="s">
        <v>201</v>
      </c>
      <c r="AJ11450" t="s">
        <v>17878</v>
      </c>
      <c r="AK11450" s="9" t="str">
        <f>VLOOKUP(Y11450,zdroj!D:AJ,33,0)</f>
        <v>katB</v>
      </c>
    </row>
    <row r="11451" spans="8:37" x14ac:dyDescent="0.25">
      <c r="H11451" s="8"/>
      <c r="I11451" s="8"/>
      <c r="N11451" s="23"/>
      <c r="O11451" s="24"/>
      <c r="P11451" s="19"/>
      <c r="Q11451" s="19"/>
      <c r="R11451" s="19"/>
      <c r="U11451" s="27"/>
      <c r="Y11451" s="9" t="s">
        <v>666</v>
      </c>
      <c r="Z11451" s="9" t="s">
        <v>462</v>
      </c>
      <c r="AA11451" s="9" t="s">
        <v>198</v>
      </c>
      <c r="AB11451" s="9">
        <v>5857171</v>
      </c>
      <c r="AC11451" s="9" t="s">
        <v>12224</v>
      </c>
      <c r="AD11451" s="9" t="s">
        <v>231</v>
      </c>
      <c r="AE11451" s="5">
        <f t="shared" si="378"/>
        <v>0</v>
      </c>
      <c r="AF11451" s="5" t="str">
        <f t="shared" si="379"/>
        <v>katB</v>
      </c>
      <c r="AG11451" s="153"/>
      <c r="AH11451" s="153"/>
      <c r="AI11451" t="s">
        <v>201</v>
      </c>
      <c r="AJ11451" t="s">
        <v>17878</v>
      </c>
      <c r="AK11451" s="9" t="str">
        <f>VLOOKUP(Y11451,zdroj!D:AJ,33,0)</f>
        <v>katB</v>
      </c>
    </row>
    <row r="11452" spans="8:37" x14ac:dyDescent="0.25">
      <c r="H11452" s="8"/>
      <c r="I11452" s="8"/>
      <c r="N11452" s="23"/>
      <c r="O11452" s="24"/>
      <c r="P11452" s="19"/>
      <c r="Q11452" s="19"/>
      <c r="R11452" s="19"/>
      <c r="U11452" s="27"/>
      <c r="Y11452" s="9" t="s">
        <v>666</v>
      </c>
      <c r="Z11452" s="9" t="s">
        <v>462</v>
      </c>
      <c r="AA11452" s="9" t="s">
        <v>198</v>
      </c>
      <c r="AB11452" s="9">
        <v>5857309</v>
      </c>
      <c r="AC11452" s="9" t="s">
        <v>12225</v>
      </c>
      <c r="AD11452" s="9" t="s">
        <v>231</v>
      </c>
      <c r="AE11452" s="5">
        <f t="shared" si="378"/>
        <v>0</v>
      </c>
      <c r="AF11452" s="5" t="str">
        <f t="shared" si="379"/>
        <v>katB</v>
      </c>
      <c r="AG11452" s="153"/>
      <c r="AH11452" s="153"/>
      <c r="AI11452" t="s">
        <v>201</v>
      </c>
      <c r="AJ11452" t="s">
        <v>17878</v>
      </c>
      <c r="AK11452" s="9" t="str">
        <f>VLOOKUP(Y11452,zdroj!D:AJ,33,0)</f>
        <v>katB</v>
      </c>
    </row>
    <row r="11453" spans="8:37" x14ac:dyDescent="0.25">
      <c r="H11453" s="8"/>
      <c r="I11453" s="8"/>
      <c r="N11453" s="23"/>
      <c r="O11453" s="24"/>
      <c r="P11453" s="19"/>
      <c r="Q11453" s="19"/>
      <c r="R11453" s="19"/>
      <c r="U11453" s="27"/>
      <c r="Y11453" s="9" t="s">
        <v>666</v>
      </c>
      <c r="Z11453" s="9" t="s">
        <v>462</v>
      </c>
      <c r="AA11453" s="9" t="s">
        <v>198</v>
      </c>
      <c r="AB11453" s="9">
        <v>5857317</v>
      </c>
      <c r="AC11453" s="9" t="s">
        <v>12226</v>
      </c>
      <c r="AD11453" s="9" t="s">
        <v>231</v>
      </c>
      <c r="AE11453" s="5">
        <f t="shared" si="378"/>
        <v>0</v>
      </c>
      <c r="AF11453" s="5" t="str">
        <f t="shared" si="379"/>
        <v>katB</v>
      </c>
      <c r="AG11453" s="153"/>
      <c r="AH11453" s="153"/>
      <c r="AI11453" t="s">
        <v>201</v>
      </c>
      <c r="AJ11453" t="s">
        <v>17878</v>
      </c>
      <c r="AK11453" s="9" t="str">
        <f>VLOOKUP(Y11453,zdroj!D:AJ,33,0)</f>
        <v>katB</v>
      </c>
    </row>
    <row r="11454" spans="8:37" x14ac:dyDescent="0.25">
      <c r="H11454" s="8"/>
      <c r="I11454" s="8"/>
      <c r="N11454" s="23"/>
      <c r="O11454" s="24"/>
      <c r="P11454" s="19"/>
      <c r="Q11454" s="19"/>
      <c r="R11454" s="19"/>
      <c r="U11454" s="27"/>
      <c r="Y11454" s="9" t="s">
        <v>666</v>
      </c>
      <c r="Z11454" s="9" t="s">
        <v>462</v>
      </c>
      <c r="AA11454" s="9" t="s">
        <v>198</v>
      </c>
      <c r="AB11454" s="9">
        <v>5858763</v>
      </c>
      <c r="AC11454" s="9" t="s">
        <v>12227</v>
      </c>
      <c r="AD11454" s="9" t="s">
        <v>231</v>
      </c>
      <c r="AE11454" s="5">
        <f t="shared" si="378"/>
        <v>0</v>
      </c>
      <c r="AF11454" s="5" t="str">
        <f t="shared" si="379"/>
        <v>katB</v>
      </c>
      <c r="AG11454" s="153"/>
      <c r="AH11454" s="153"/>
      <c r="AI11454" t="s">
        <v>201</v>
      </c>
      <c r="AJ11454" t="s">
        <v>17878</v>
      </c>
      <c r="AK11454" s="9" t="str">
        <f>VLOOKUP(Y11454,zdroj!D:AJ,33,0)</f>
        <v>katB</v>
      </c>
    </row>
    <row r="11455" spans="8:37" x14ac:dyDescent="0.25">
      <c r="H11455" s="8"/>
      <c r="I11455" s="8"/>
      <c r="N11455" s="23"/>
      <c r="O11455" s="24"/>
      <c r="P11455" s="19"/>
      <c r="Q11455" s="19"/>
      <c r="R11455" s="19"/>
      <c r="U11455" s="27"/>
      <c r="Y11455" s="9" t="s">
        <v>666</v>
      </c>
      <c r="Z11455" s="9" t="s">
        <v>462</v>
      </c>
      <c r="AA11455" s="9" t="s">
        <v>198</v>
      </c>
      <c r="AB11455" s="9">
        <v>5858801</v>
      </c>
      <c r="AC11455" s="9" t="s">
        <v>12228</v>
      </c>
      <c r="AD11455" s="9" t="s">
        <v>231</v>
      </c>
      <c r="AE11455" s="5">
        <f t="shared" si="378"/>
        <v>0</v>
      </c>
      <c r="AF11455" s="5" t="str">
        <f t="shared" si="379"/>
        <v>katB</v>
      </c>
      <c r="AG11455" s="153"/>
      <c r="AH11455" s="153"/>
      <c r="AI11455" t="s">
        <v>201</v>
      </c>
      <c r="AJ11455" t="s">
        <v>17878</v>
      </c>
      <c r="AK11455" s="9" t="str">
        <f>VLOOKUP(Y11455,zdroj!D:AJ,33,0)</f>
        <v>katB</v>
      </c>
    </row>
    <row r="11456" spans="8:37" x14ac:dyDescent="0.25">
      <c r="H11456" s="8"/>
      <c r="I11456" s="8"/>
      <c r="N11456" s="23"/>
      <c r="O11456" s="24"/>
      <c r="P11456" s="19"/>
      <c r="Q11456" s="19"/>
      <c r="R11456" s="19"/>
      <c r="U11456" s="27"/>
      <c r="Y11456" s="9" t="s">
        <v>666</v>
      </c>
      <c r="Z11456" s="9" t="s">
        <v>462</v>
      </c>
      <c r="AA11456" s="9" t="s">
        <v>198</v>
      </c>
      <c r="AB11456" s="9">
        <v>5858909</v>
      </c>
      <c r="AC11456" s="9" t="s">
        <v>12229</v>
      </c>
      <c r="AD11456" s="9" t="s">
        <v>231</v>
      </c>
      <c r="AE11456" s="5">
        <f t="shared" si="378"/>
        <v>0</v>
      </c>
      <c r="AF11456" s="5" t="str">
        <f t="shared" si="379"/>
        <v>katB</v>
      </c>
      <c r="AG11456" s="153"/>
      <c r="AH11456" s="153"/>
      <c r="AI11456" t="s">
        <v>201</v>
      </c>
      <c r="AJ11456" t="s">
        <v>17878</v>
      </c>
      <c r="AK11456" s="9" t="str">
        <f>VLOOKUP(Y11456,zdroj!D:AJ,33,0)</f>
        <v>katB</v>
      </c>
    </row>
    <row r="11457" spans="8:37" x14ac:dyDescent="0.25">
      <c r="H11457" s="8"/>
      <c r="I11457" s="8"/>
      <c r="N11457" s="23"/>
      <c r="O11457" s="24"/>
      <c r="P11457" s="19"/>
      <c r="Q11457" s="19"/>
      <c r="R11457" s="19"/>
      <c r="U11457" s="27"/>
      <c r="Y11457" s="9" t="s">
        <v>666</v>
      </c>
      <c r="Z11457" s="9" t="s">
        <v>462</v>
      </c>
      <c r="AA11457" s="9" t="s">
        <v>198</v>
      </c>
      <c r="AB11457" s="9">
        <v>5859093</v>
      </c>
      <c r="AC11457" s="9" t="s">
        <v>12230</v>
      </c>
      <c r="AD11457" s="9" t="s">
        <v>231</v>
      </c>
      <c r="AE11457" s="5">
        <f t="shared" si="378"/>
        <v>0</v>
      </c>
      <c r="AF11457" s="5" t="str">
        <f t="shared" si="379"/>
        <v>katB</v>
      </c>
      <c r="AG11457" s="153"/>
      <c r="AH11457" s="153"/>
      <c r="AI11457" t="s">
        <v>201</v>
      </c>
      <c r="AJ11457" t="s">
        <v>17878</v>
      </c>
      <c r="AK11457" s="9" t="str">
        <f>VLOOKUP(Y11457,zdroj!D:AJ,33,0)</f>
        <v>katB</v>
      </c>
    </row>
    <row r="11458" spans="8:37" x14ac:dyDescent="0.25">
      <c r="H11458" s="8"/>
      <c r="I11458" s="8"/>
      <c r="N11458" s="23"/>
      <c r="O11458" s="24"/>
      <c r="P11458" s="19"/>
      <c r="Q11458" s="19"/>
      <c r="R11458" s="19"/>
      <c r="U11458" s="27"/>
      <c r="Y11458" s="9" t="s">
        <v>666</v>
      </c>
      <c r="Z11458" s="9" t="s">
        <v>462</v>
      </c>
      <c r="AA11458" s="9" t="s">
        <v>198</v>
      </c>
      <c r="AB11458" s="9">
        <v>5860679</v>
      </c>
      <c r="AC11458" s="9" t="s">
        <v>12231</v>
      </c>
      <c r="AD11458" s="9" t="s">
        <v>231</v>
      </c>
      <c r="AE11458" s="5">
        <f t="shared" si="378"/>
        <v>0</v>
      </c>
      <c r="AF11458" s="5" t="str">
        <f t="shared" si="379"/>
        <v>katB</v>
      </c>
      <c r="AG11458" s="153"/>
      <c r="AH11458" s="153"/>
      <c r="AI11458" t="s">
        <v>201</v>
      </c>
      <c r="AJ11458" t="s">
        <v>17878</v>
      </c>
      <c r="AK11458" s="9" t="str">
        <f>VLOOKUP(Y11458,zdroj!D:AJ,33,0)</f>
        <v>katB</v>
      </c>
    </row>
    <row r="11459" spans="8:37" x14ac:dyDescent="0.25">
      <c r="H11459" s="8"/>
      <c r="I11459" s="8"/>
      <c r="N11459" s="23"/>
      <c r="O11459" s="24"/>
      <c r="P11459" s="19"/>
      <c r="Q11459" s="19"/>
      <c r="R11459" s="19"/>
      <c r="U11459" s="27"/>
      <c r="Y11459" s="9" t="s">
        <v>666</v>
      </c>
      <c r="Z11459" s="9" t="s">
        <v>462</v>
      </c>
      <c r="AA11459" s="9" t="s">
        <v>198</v>
      </c>
      <c r="AB11459" s="9">
        <v>5860792</v>
      </c>
      <c r="AC11459" s="9" t="s">
        <v>12232</v>
      </c>
      <c r="AD11459" s="9" t="s">
        <v>231</v>
      </c>
      <c r="AE11459" s="5">
        <f t="shared" si="378"/>
        <v>0</v>
      </c>
      <c r="AF11459" s="5" t="str">
        <f t="shared" si="379"/>
        <v>katB</v>
      </c>
      <c r="AG11459" s="153"/>
      <c r="AH11459" s="153"/>
      <c r="AI11459" t="s">
        <v>201</v>
      </c>
      <c r="AJ11459" t="s">
        <v>17878</v>
      </c>
      <c r="AK11459" s="9" t="str">
        <f>VLOOKUP(Y11459,zdroj!D:AJ,33,0)</f>
        <v>katB</v>
      </c>
    </row>
    <row r="11460" spans="8:37" x14ac:dyDescent="0.25">
      <c r="H11460" s="8"/>
      <c r="I11460" s="8"/>
      <c r="N11460" s="23"/>
      <c r="O11460" s="24"/>
      <c r="P11460" s="19"/>
      <c r="Q11460" s="19"/>
      <c r="R11460" s="19"/>
      <c r="U11460" s="27"/>
      <c r="Y11460" s="9" t="s">
        <v>666</v>
      </c>
      <c r="Z11460" s="9" t="s">
        <v>462</v>
      </c>
      <c r="AA11460" s="9" t="s">
        <v>198</v>
      </c>
      <c r="AB11460" s="9">
        <v>5860806</v>
      </c>
      <c r="AC11460" s="9" t="s">
        <v>12233</v>
      </c>
      <c r="AD11460" s="9" t="s">
        <v>231</v>
      </c>
      <c r="AE11460" s="5">
        <f t="shared" si="378"/>
        <v>0</v>
      </c>
      <c r="AF11460" s="5" t="str">
        <f t="shared" si="379"/>
        <v>katB</v>
      </c>
      <c r="AG11460" s="153"/>
      <c r="AH11460" s="153"/>
      <c r="AI11460" t="s">
        <v>201</v>
      </c>
      <c r="AJ11460" t="s">
        <v>17878</v>
      </c>
      <c r="AK11460" s="9" t="str">
        <f>VLOOKUP(Y11460,zdroj!D:AJ,33,0)</f>
        <v>katB</v>
      </c>
    </row>
    <row r="11461" spans="8:37" x14ac:dyDescent="0.25">
      <c r="H11461" s="8"/>
      <c r="I11461" s="8"/>
      <c r="N11461" s="23"/>
      <c r="O11461" s="24"/>
      <c r="P11461" s="19"/>
      <c r="Q11461" s="19"/>
      <c r="R11461" s="19"/>
      <c r="U11461" s="27"/>
      <c r="Y11461" s="9" t="s">
        <v>666</v>
      </c>
      <c r="Z11461" s="9" t="s">
        <v>462</v>
      </c>
      <c r="AA11461" s="9" t="s">
        <v>198</v>
      </c>
      <c r="AB11461" s="9">
        <v>5861373</v>
      </c>
      <c r="AC11461" s="9" t="s">
        <v>12234</v>
      </c>
      <c r="AD11461" s="9" t="s">
        <v>231</v>
      </c>
      <c r="AE11461" s="5">
        <f t="shared" si="378"/>
        <v>0</v>
      </c>
      <c r="AF11461" s="5" t="str">
        <f t="shared" si="379"/>
        <v>katB</v>
      </c>
      <c r="AG11461" s="153"/>
      <c r="AH11461" s="153"/>
      <c r="AI11461" t="s">
        <v>201</v>
      </c>
      <c r="AJ11461" t="s">
        <v>17878</v>
      </c>
      <c r="AK11461" s="9" t="str">
        <f>VLOOKUP(Y11461,zdroj!D:AJ,33,0)</f>
        <v>katB</v>
      </c>
    </row>
    <row r="11462" spans="8:37" x14ac:dyDescent="0.25">
      <c r="H11462" s="8"/>
      <c r="I11462" s="8"/>
      <c r="N11462" s="23"/>
      <c r="O11462" s="24"/>
      <c r="P11462" s="19"/>
      <c r="Q11462" s="19"/>
      <c r="R11462" s="19"/>
      <c r="U11462" s="27"/>
      <c r="Y11462" s="9" t="s">
        <v>666</v>
      </c>
      <c r="Z11462" s="9" t="s">
        <v>462</v>
      </c>
      <c r="AA11462" s="9" t="s">
        <v>198</v>
      </c>
      <c r="AB11462" s="9">
        <v>5855217</v>
      </c>
      <c r="AC11462" s="9" t="s">
        <v>12235</v>
      </c>
      <c r="AD11462" s="9" t="s">
        <v>231</v>
      </c>
      <c r="AE11462" s="5">
        <f t="shared" si="378"/>
        <v>0</v>
      </c>
      <c r="AF11462" s="5" t="str">
        <f t="shared" si="379"/>
        <v>katB</v>
      </c>
      <c r="AG11462" s="153"/>
      <c r="AH11462" s="153"/>
      <c r="AI11462" t="s">
        <v>201</v>
      </c>
      <c r="AJ11462" t="s">
        <v>17878</v>
      </c>
      <c r="AK11462" s="9" t="str">
        <f>VLOOKUP(Y11462,zdroj!D:AJ,33,0)</f>
        <v>katB</v>
      </c>
    </row>
    <row r="11463" spans="8:37" x14ac:dyDescent="0.25">
      <c r="H11463" s="8"/>
      <c r="I11463" s="8"/>
      <c r="N11463" s="23"/>
      <c r="O11463" s="24"/>
      <c r="P11463" s="19"/>
      <c r="Q11463" s="19"/>
      <c r="R11463" s="19"/>
      <c r="U11463" s="27"/>
      <c r="Y11463" s="9" t="s">
        <v>666</v>
      </c>
      <c r="Z11463" s="9" t="s">
        <v>462</v>
      </c>
      <c r="AA11463" s="9" t="s">
        <v>198</v>
      </c>
      <c r="AB11463" s="9">
        <v>5855225</v>
      </c>
      <c r="AC11463" s="9" t="s">
        <v>12236</v>
      </c>
      <c r="AD11463" s="9" t="s">
        <v>231</v>
      </c>
      <c r="AE11463" s="5">
        <f t="shared" si="378"/>
        <v>0</v>
      </c>
      <c r="AF11463" s="5" t="str">
        <f t="shared" si="379"/>
        <v>katB</v>
      </c>
      <c r="AG11463" s="153"/>
      <c r="AH11463" s="153"/>
      <c r="AI11463" t="s">
        <v>201</v>
      </c>
      <c r="AJ11463" t="s">
        <v>17878</v>
      </c>
      <c r="AK11463" s="9" t="str">
        <f>VLOOKUP(Y11463,zdroj!D:AJ,33,0)</f>
        <v>katB</v>
      </c>
    </row>
    <row r="11464" spans="8:37" x14ac:dyDescent="0.25">
      <c r="H11464" s="8"/>
      <c r="I11464" s="8"/>
      <c r="N11464" s="23"/>
      <c r="O11464" s="24"/>
      <c r="P11464" s="19"/>
      <c r="Q11464" s="19"/>
      <c r="R11464" s="19"/>
      <c r="U11464" s="27"/>
      <c r="Y11464" s="9" t="s">
        <v>666</v>
      </c>
      <c r="Z11464" s="9" t="s">
        <v>462</v>
      </c>
      <c r="AA11464" s="9" t="s">
        <v>198</v>
      </c>
      <c r="AB11464" s="9">
        <v>5855233</v>
      </c>
      <c r="AC11464" s="9" t="s">
        <v>12237</v>
      </c>
      <c r="AD11464" s="9" t="s">
        <v>231</v>
      </c>
      <c r="AE11464" s="5">
        <f t="shared" si="378"/>
        <v>0</v>
      </c>
      <c r="AF11464" s="5" t="str">
        <f t="shared" si="379"/>
        <v>katB</v>
      </c>
      <c r="AG11464" s="153"/>
      <c r="AH11464" s="153"/>
      <c r="AI11464" t="s">
        <v>201</v>
      </c>
      <c r="AJ11464" t="s">
        <v>17878</v>
      </c>
      <c r="AK11464" s="9" t="str">
        <f>VLOOKUP(Y11464,zdroj!D:AJ,33,0)</f>
        <v>katB</v>
      </c>
    </row>
    <row r="11465" spans="8:37" x14ac:dyDescent="0.25">
      <c r="H11465" s="8"/>
      <c r="I11465" s="8"/>
      <c r="N11465" s="23"/>
      <c r="O11465" s="24"/>
      <c r="P11465" s="19"/>
      <c r="Q11465" s="19"/>
      <c r="R11465" s="19"/>
      <c r="U11465" s="27"/>
      <c r="Y11465" s="9" t="s">
        <v>666</v>
      </c>
      <c r="Z11465" s="9" t="s">
        <v>462</v>
      </c>
      <c r="AA11465" s="9" t="s">
        <v>198</v>
      </c>
      <c r="AB11465" s="9">
        <v>5855241</v>
      </c>
      <c r="AC11465" s="9" t="s">
        <v>12238</v>
      </c>
      <c r="AD11465" s="9" t="s">
        <v>231</v>
      </c>
      <c r="AE11465" s="5">
        <f t="shared" si="378"/>
        <v>0</v>
      </c>
      <c r="AF11465" s="5" t="str">
        <f t="shared" si="379"/>
        <v>katB</v>
      </c>
      <c r="AG11465" s="153"/>
      <c r="AH11465" s="153"/>
      <c r="AI11465" t="s">
        <v>201</v>
      </c>
      <c r="AJ11465" t="s">
        <v>17878</v>
      </c>
      <c r="AK11465" s="9" t="str">
        <f>VLOOKUP(Y11465,zdroj!D:AJ,33,0)</f>
        <v>katB</v>
      </c>
    </row>
    <row r="11466" spans="8:37" x14ac:dyDescent="0.25">
      <c r="H11466" s="8"/>
      <c r="I11466" s="8"/>
      <c r="N11466" s="23"/>
      <c r="O11466" s="24"/>
      <c r="P11466" s="19"/>
      <c r="Q11466" s="19"/>
      <c r="R11466" s="19"/>
      <c r="U11466" s="27"/>
      <c r="Y11466" s="9" t="s">
        <v>666</v>
      </c>
      <c r="Z11466" s="9" t="s">
        <v>462</v>
      </c>
      <c r="AA11466" s="9" t="s">
        <v>198</v>
      </c>
      <c r="AB11466" s="9">
        <v>26077698</v>
      </c>
      <c r="AC11466" s="9" t="s">
        <v>12239</v>
      </c>
      <c r="AD11466" s="9" t="s">
        <v>231</v>
      </c>
      <c r="AE11466" s="5">
        <f t="shared" ref="AE11466:AE11529" si="380">VLOOKUP(Y11466,K:T,10,0)</f>
        <v>0</v>
      </c>
      <c r="AF11466" s="5" t="str">
        <f t="shared" ref="AF11466:AF11529" si="381">IF(AE11466="A",IF(AD11466="katA","katB",AD11466),AD11466)</f>
        <v>katB</v>
      </c>
      <c r="AG11466" s="153"/>
      <c r="AH11466" s="153"/>
      <c r="AI11466" t="s">
        <v>201</v>
      </c>
      <c r="AJ11466" t="s">
        <v>17878</v>
      </c>
      <c r="AK11466" s="9" t="str">
        <f>VLOOKUP(Y11466,zdroj!D:AJ,33,0)</f>
        <v>katB</v>
      </c>
    </row>
    <row r="11467" spans="8:37" x14ac:dyDescent="0.25">
      <c r="H11467" s="8"/>
      <c r="I11467" s="8"/>
      <c r="N11467" s="23"/>
      <c r="O11467" s="24"/>
      <c r="P11467" s="19"/>
      <c r="Q11467" s="19"/>
      <c r="R11467" s="19"/>
      <c r="U11467" s="27"/>
      <c r="Y11467" s="9" t="s">
        <v>666</v>
      </c>
      <c r="Z11467" s="9" t="s">
        <v>462</v>
      </c>
      <c r="AA11467" s="9" t="s">
        <v>198</v>
      </c>
      <c r="AB11467" s="9">
        <v>5855250</v>
      </c>
      <c r="AC11467" s="9" t="s">
        <v>12240</v>
      </c>
      <c r="AD11467" s="9" t="s">
        <v>231</v>
      </c>
      <c r="AE11467" s="5">
        <f t="shared" si="380"/>
        <v>0</v>
      </c>
      <c r="AF11467" s="5" t="str">
        <f t="shared" si="381"/>
        <v>katB</v>
      </c>
      <c r="AG11467" s="153"/>
      <c r="AH11467" s="153"/>
      <c r="AI11467" t="s">
        <v>201</v>
      </c>
      <c r="AJ11467" t="s">
        <v>17878</v>
      </c>
      <c r="AK11467" s="9" t="str">
        <f>VLOOKUP(Y11467,zdroj!D:AJ,33,0)</f>
        <v>katB</v>
      </c>
    </row>
    <row r="11468" spans="8:37" x14ac:dyDescent="0.25">
      <c r="H11468" s="8"/>
      <c r="I11468" s="8"/>
      <c r="N11468" s="23"/>
      <c r="O11468" s="24"/>
      <c r="P11468" s="19"/>
      <c r="Q11468" s="19"/>
      <c r="R11468" s="19"/>
      <c r="U11468" s="27"/>
      <c r="Y11468" s="9" t="s">
        <v>666</v>
      </c>
      <c r="Z11468" s="9" t="s">
        <v>462</v>
      </c>
      <c r="AA11468" s="9" t="s">
        <v>198</v>
      </c>
      <c r="AB11468" s="9">
        <v>5855268</v>
      </c>
      <c r="AC11468" s="9" t="s">
        <v>12241</v>
      </c>
      <c r="AD11468" s="9" t="s">
        <v>231</v>
      </c>
      <c r="AE11468" s="5">
        <f t="shared" si="380"/>
        <v>0</v>
      </c>
      <c r="AF11468" s="5" t="str">
        <f t="shared" si="381"/>
        <v>katB</v>
      </c>
      <c r="AG11468" s="153"/>
      <c r="AH11468" s="153"/>
      <c r="AI11468" t="s">
        <v>201</v>
      </c>
      <c r="AJ11468" t="s">
        <v>17878</v>
      </c>
      <c r="AK11468" s="9" t="str">
        <f>VLOOKUP(Y11468,zdroj!D:AJ,33,0)</f>
        <v>katB</v>
      </c>
    </row>
    <row r="11469" spans="8:37" x14ac:dyDescent="0.25">
      <c r="H11469" s="8"/>
      <c r="I11469" s="8"/>
      <c r="N11469" s="23"/>
      <c r="O11469" s="24"/>
      <c r="P11469" s="19"/>
      <c r="Q11469" s="19"/>
      <c r="R11469" s="19"/>
      <c r="U11469" s="27"/>
      <c r="Y11469" s="9" t="s">
        <v>666</v>
      </c>
      <c r="Z11469" s="9" t="s">
        <v>462</v>
      </c>
      <c r="AA11469" s="9" t="s">
        <v>198</v>
      </c>
      <c r="AB11469" s="9">
        <v>27473872</v>
      </c>
      <c r="AC11469" s="9" t="s">
        <v>12242</v>
      </c>
      <c r="AD11469" s="9" t="s">
        <v>231</v>
      </c>
      <c r="AE11469" s="5">
        <f t="shared" si="380"/>
        <v>0</v>
      </c>
      <c r="AF11469" s="5" t="str">
        <f t="shared" si="381"/>
        <v>katB</v>
      </c>
      <c r="AG11469" s="153"/>
      <c r="AH11469" s="153"/>
      <c r="AI11469" t="s">
        <v>201</v>
      </c>
      <c r="AJ11469" t="s">
        <v>17878</v>
      </c>
      <c r="AK11469" s="9" t="str">
        <f>VLOOKUP(Y11469,zdroj!D:AJ,33,0)</f>
        <v>katB</v>
      </c>
    </row>
    <row r="11470" spans="8:37" x14ac:dyDescent="0.25">
      <c r="H11470" s="8"/>
      <c r="I11470" s="8"/>
      <c r="N11470" s="23"/>
      <c r="O11470" s="24"/>
      <c r="P11470" s="19"/>
      <c r="Q11470" s="19"/>
      <c r="R11470" s="19"/>
      <c r="U11470" s="27"/>
      <c r="Y11470" s="9" t="s">
        <v>666</v>
      </c>
      <c r="Z11470" s="9" t="s">
        <v>462</v>
      </c>
      <c r="AA11470" s="9" t="s">
        <v>198</v>
      </c>
      <c r="AB11470" s="9">
        <v>5855276</v>
      </c>
      <c r="AC11470" s="9" t="s">
        <v>12243</v>
      </c>
      <c r="AD11470" s="9" t="s">
        <v>231</v>
      </c>
      <c r="AE11470" s="5">
        <f t="shared" si="380"/>
        <v>0</v>
      </c>
      <c r="AF11470" s="5" t="str">
        <f t="shared" si="381"/>
        <v>katB</v>
      </c>
      <c r="AG11470" s="153"/>
      <c r="AH11470" s="153"/>
      <c r="AI11470" t="s">
        <v>201</v>
      </c>
      <c r="AJ11470" t="s">
        <v>17878</v>
      </c>
      <c r="AK11470" s="9" t="str">
        <f>VLOOKUP(Y11470,zdroj!D:AJ,33,0)</f>
        <v>katB</v>
      </c>
    </row>
    <row r="11471" spans="8:37" x14ac:dyDescent="0.25">
      <c r="H11471" s="8"/>
      <c r="I11471" s="8"/>
      <c r="N11471" s="23"/>
      <c r="O11471" s="24"/>
      <c r="P11471" s="19"/>
      <c r="Q11471" s="19"/>
      <c r="R11471" s="19"/>
      <c r="U11471" s="27"/>
      <c r="Y11471" s="9" t="s">
        <v>666</v>
      </c>
      <c r="Z11471" s="9" t="s">
        <v>462</v>
      </c>
      <c r="AA11471" s="9" t="s">
        <v>198</v>
      </c>
      <c r="AB11471" s="9">
        <v>27551156</v>
      </c>
      <c r="AC11471" s="9" t="s">
        <v>12244</v>
      </c>
      <c r="AD11471" s="9" t="s">
        <v>231</v>
      </c>
      <c r="AE11471" s="5">
        <f t="shared" si="380"/>
        <v>0</v>
      </c>
      <c r="AF11471" s="5" t="str">
        <f t="shared" si="381"/>
        <v>katB</v>
      </c>
      <c r="AG11471" s="153"/>
      <c r="AH11471" s="153"/>
      <c r="AI11471" t="s">
        <v>201</v>
      </c>
      <c r="AJ11471" t="s">
        <v>17878</v>
      </c>
      <c r="AK11471" s="9" t="str">
        <f>VLOOKUP(Y11471,zdroj!D:AJ,33,0)</f>
        <v>katB</v>
      </c>
    </row>
    <row r="11472" spans="8:37" x14ac:dyDescent="0.25">
      <c r="H11472" s="8"/>
      <c r="I11472" s="8"/>
      <c r="N11472" s="23"/>
      <c r="O11472" s="24"/>
      <c r="P11472" s="19"/>
      <c r="Q11472" s="19"/>
      <c r="R11472" s="19"/>
      <c r="U11472" s="27"/>
      <c r="Y11472" s="9" t="s">
        <v>666</v>
      </c>
      <c r="Z11472" s="9" t="s">
        <v>462</v>
      </c>
      <c r="AA11472" s="9" t="s">
        <v>198</v>
      </c>
      <c r="AB11472" s="9">
        <v>5855284</v>
      </c>
      <c r="AC11472" s="9" t="s">
        <v>12245</v>
      </c>
      <c r="AD11472" s="9" t="s">
        <v>231</v>
      </c>
      <c r="AE11472" s="5">
        <f t="shared" si="380"/>
        <v>0</v>
      </c>
      <c r="AF11472" s="5" t="str">
        <f t="shared" si="381"/>
        <v>katB</v>
      </c>
      <c r="AG11472" s="153"/>
      <c r="AH11472" s="153"/>
      <c r="AI11472" t="s">
        <v>201</v>
      </c>
      <c r="AJ11472" t="s">
        <v>17878</v>
      </c>
      <c r="AK11472" s="9" t="str">
        <f>VLOOKUP(Y11472,zdroj!D:AJ,33,0)</f>
        <v>katB</v>
      </c>
    </row>
    <row r="11473" spans="8:37" x14ac:dyDescent="0.25">
      <c r="H11473" s="8"/>
      <c r="I11473" s="8"/>
      <c r="N11473" s="23"/>
      <c r="O11473" s="24"/>
      <c r="P11473" s="19"/>
      <c r="Q11473" s="19"/>
      <c r="R11473" s="19"/>
      <c r="U11473" s="27"/>
      <c r="Y11473" s="9" t="s">
        <v>666</v>
      </c>
      <c r="Z11473" s="9" t="s">
        <v>462</v>
      </c>
      <c r="AA11473" s="9" t="s">
        <v>198</v>
      </c>
      <c r="AB11473" s="9">
        <v>5855292</v>
      </c>
      <c r="AC11473" s="9" t="s">
        <v>12246</v>
      </c>
      <c r="AD11473" s="9" t="s">
        <v>231</v>
      </c>
      <c r="AE11473" s="5">
        <f t="shared" si="380"/>
        <v>0</v>
      </c>
      <c r="AF11473" s="5" t="str">
        <f t="shared" si="381"/>
        <v>katB</v>
      </c>
      <c r="AG11473" s="153"/>
      <c r="AH11473" s="153"/>
      <c r="AI11473" t="s">
        <v>201</v>
      </c>
      <c r="AJ11473" t="s">
        <v>17878</v>
      </c>
      <c r="AK11473" s="9" t="str">
        <f>VLOOKUP(Y11473,zdroj!D:AJ,33,0)</f>
        <v>katB</v>
      </c>
    </row>
    <row r="11474" spans="8:37" x14ac:dyDescent="0.25">
      <c r="H11474" s="8"/>
      <c r="I11474" s="8"/>
      <c r="N11474" s="23"/>
      <c r="O11474" s="24"/>
      <c r="P11474" s="19"/>
      <c r="Q11474" s="19"/>
      <c r="R11474" s="19"/>
      <c r="U11474" s="27"/>
      <c r="Y11474" s="9" t="s">
        <v>666</v>
      </c>
      <c r="Z11474" s="9" t="s">
        <v>462</v>
      </c>
      <c r="AA11474" s="9" t="s">
        <v>198</v>
      </c>
      <c r="AB11474" s="9">
        <v>28240251</v>
      </c>
      <c r="AC11474" s="9" t="s">
        <v>12247</v>
      </c>
      <c r="AD11474" s="9" t="s">
        <v>231</v>
      </c>
      <c r="AE11474" s="5">
        <f t="shared" si="380"/>
        <v>0</v>
      </c>
      <c r="AF11474" s="5" t="str">
        <f t="shared" si="381"/>
        <v>katB</v>
      </c>
      <c r="AG11474" s="153"/>
      <c r="AH11474" s="153"/>
      <c r="AI11474" t="s">
        <v>201</v>
      </c>
      <c r="AJ11474" t="s">
        <v>17878</v>
      </c>
      <c r="AK11474" s="9" t="str">
        <f>VLOOKUP(Y11474,zdroj!D:AJ,33,0)</f>
        <v>katB</v>
      </c>
    </row>
    <row r="11475" spans="8:37" x14ac:dyDescent="0.25">
      <c r="H11475" s="8"/>
      <c r="I11475" s="8"/>
      <c r="N11475" s="23"/>
      <c r="O11475" s="24"/>
      <c r="P11475" s="19"/>
      <c r="Q11475" s="19"/>
      <c r="R11475" s="19"/>
      <c r="U11475" s="27"/>
      <c r="Y11475" s="9" t="s">
        <v>666</v>
      </c>
      <c r="Z11475" s="9" t="s">
        <v>462</v>
      </c>
      <c r="AA11475" s="9" t="s">
        <v>198</v>
      </c>
      <c r="AB11475" s="9">
        <v>28328434</v>
      </c>
      <c r="AC11475" s="9" t="s">
        <v>12248</v>
      </c>
      <c r="AD11475" s="9" t="s">
        <v>231</v>
      </c>
      <c r="AE11475" s="5">
        <f t="shared" si="380"/>
        <v>0</v>
      </c>
      <c r="AF11475" s="5" t="str">
        <f t="shared" si="381"/>
        <v>katB</v>
      </c>
      <c r="AG11475" s="153"/>
      <c r="AH11475" s="153"/>
      <c r="AI11475" t="s">
        <v>201</v>
      </c>
      <c r="AJ11475" t="s">
        <v>17878</v>
      </c>
      <c r="AK11475" s="9" t="str">
        <f>VLOOKUP(Y11475,zdroj!D:AJ,33,0)</f>
        <v>katB</v>
      </c>
    </row>
    <row r="11476" spans="8:37" x14ac:dyDescent="0.25">
      <c r="H11476" s="8"/>
      <c r="I11476" s="8"/>
      <c r="N11476" s="23"/>
      <c r="O11476" s="24"/>
      <c r="P11476" s="19"/>
      <c r="Q11476" s="19"/>
      <c r="R11476" s="19"/>
      <c r="U11476" s="27"/>
      <c r="Y11476" s="9" t="s">
        <v>666</v>
      </c>
      <c r="Z11476" s="9" t="s">
        <v>462</v>
      </c>
      <c r="AA11476" s="9" t="s">
        <v>198</v>
      </c>
      <c r="AB11476" s="9">
        <v>5855306</v>
      </c>
      <c r="AC11476" s="9" t="s">
        <v>12249</v>
      </c>
      <c r="AD11476" s="9" t="s">
        <v>231</v>
      </c>
      <c r="AE11476" s="5">
        <f t="shared" si="380"/>
        <v>0</v>
      </c>
      <c r="AF11476" s="5" t="str">
        <f t="shared" si="381"/>
        <v>katB</v>
      </c>
      <c r="AG11476" s="153"/>
      <c r="AH11476" s="153"/>
      <c r="AI11476" t="s">
        <v>201</v>
      </c>
      <c r="AJ11476" t="s">
        <v>17878</v>
      </c>
      <c r="AK11476" s="9" t="str">
        <f>VLOOKUP(Y11476,zdroj!D:AJ,33,0)</f>
        <v>katB</v>
      </c>
    </row>
    <row r="11477" spans="8:37" x14ac:dyDescent="0.25">
      <c r="H11477" s="8"/>
      <c r="I11477" s="8"/>
      <c r="N11477" s="23"/>
      <c r="O11477" s="24"/>
      <c r="P11477" s="19"/>
      <c r="Q11477" s="19"/>
      <c r="R11477" s="19"/>
      <c r="U11477" s="27"/>
      <c r="Y11477" s="9" t="s">
        <v>666</v>
      </c>
      <c r="Z11477" s="9" t="s">
        <v>462</v>
      </c>
      <c r="AA11477" s="9" t="s">
        <v>198</v>
      </c>
      <c r="AB11477" s="9">
        <v>28350014</v>
      </c>
      <c r="AC11477" s="9" t="s">
        <v>12250</v>
      </c>
      <c r="AD11477" s="9" t="s">
        <v>231</v>
      </c>
      <c r="AE11477" s="5">
        <f t="shared" si="380"/>
        <v>0</v>
      </c>
      <c r="AF11477" s="5" t="str">
        <f t="shared" si="381"/>
        <v>katB</v>
      </c>
      <c r="AG11477" s="153"/>
      <c r="AH11477" s="153"/>
      <c r="AI11477" t="s">
        <v>201</v>
      </c>
      <c r="AJ11477" t="s">
        <v>17878</v>
      </c>
      <c r="AK11477" s="9" t="str">
        <f>VLOOKUP(Y11477,zdroj!D:AJ,33,0)</f>
        <v>katB</v>
      </c>
    </row>
    <row r="11478" spans="8:37" x14ac:dyDescent="0.25">
      <c r="H11478" s="8"/>
      <c r="I11478" s="8"/>
      <c r="N11478" s="23"/>
      <c r="O11478" s="24"/>
      <c r="P11478" s="19"/>
      <c r="Q11478" s="19"/>
      <c r="R11478" s="19"/>
      <c r="U11478" s="27"/>
      <c r="Y11478" s="9" t="s">
        <v>666</v>
      </c>
      <c r="Z11478" s="9" t="s">
        <v>462</v>
      </c>
      <c r="AA11478" s="9" t="s">
        <v>198</v>
      </c>
      <c r="AB11478" s="9">
        <v>28383010</v>
      </c>
      <c r="AC11478" s="9" t="s">
        <v>12251</v>
      </c>
      <c r="AD11478" s="9" t="s">
        <v>231</v>
      </c>
      <c r="AE11478" s="5">
        <f t="shared" si="380"/>
        <v>0</v>
      </c>
      <c r="AF11478" s="5" t="str">
        <f t="shared" si="381"/>
        <v>katB</v>
      </c>
      <c r="AG11478" s="153"/>
      <c r="AH11478" s="153"/>
      <c r="AI11478" t="s">
        <v>201</v>
      </c>
      <c r="AJ11478" t="s">
        <v>17878</v>
      </c>
      <c r="AK11478" s="9" t="str">
        <f>VLOOKUP(Y11478,zdroj!D:AJ,33,0)</f>
        <v>katB</v>
      </c>
    </row>
    <row r="11479" spans="8:37" x14ac:dyDescent="0.25">
      <c r="H11479" s="8"/>
      <c r="I11479" s="8"/>
      <c r="N11479" s="23"/>
      <c r="O11479" s="24"/>
      <c r="P11479" s="19"/>
      <c r="Q11479" s="19"/>
      <c r="R11479" s="19"/>
      <c r="U11479" s="27"/>
      <c r="Y11479" s="9" t="s">
        <v>666</v>
      </c>
      <c r="Z11479" s="9" t="s">
        <v>462</v>
      </c>
      <c r="AA11479" s="9" t="s">
        <v>198</v>
      </c>
      <c r="AB11479" s="9">
        <v>5855314</v>
      </c>
      <c r="AC11479" s="9" t="s">
        <v>12252</v>
      </c>
      <c r="AD11479" s="9" t="s">
        <v>231</v>
      </c>
      <c r="AE11479" s="5">
        <f t="shared" si="380"/>
        <v>0</v>
      </c>
      <c r="AF11479" s="5" t="str">
        <f t="shared" si="381"/>
        <v>katB</v>
      </c>
      <c r="AG11479" s="153"/>
      <c r="AH11479" s="153"/>
      <c r="AI11479" t="s">
        <v>201</v>
      </c>
      <c r="AJ11479" t="s">
        <v>17878</v>
      </c>
      <c r="AK11479" s="9" t="str">
        <f>VLOOKUP(Y11479,zdroj!D:AJ,33,0)</f>
        <v>katB</v>
      </c>
    </row>
    <row r="11480" spans="8:37" x14ac:dyDescent="0.25">
      <c r="H11480" s="8"/>
      <c r="I11480" s="8"/>
      <c r="N11480" s="23"/>
      <c r="O11480" s="24"/>
      <c r="P11480" s="19"/>
      <c r="Q11480" s="19"/>
      <c r="R11480" s="19"/>
      <c r="U11480" s="27"/>
      <c r="Y11480" s="9" t="s">
        <v>666</v>
      </c>
      <c r="Z11480" s="9" t="s">
        <v>462</v>
      </c>
      <c r="AA11480" s="9" t="s">
        <v>198</v>
      </c>
      <c r="AB11480" s="9">
        <v>41681088</v>
      </c>
      <c r="AC11480" s="9" t="s">
        <v>12253</v>
      </c>
      <c r="AD11480" s="9" t="s">
        <v>231</v>
      </c>
      <c r="AE11480" s="5">
        <f t="shared" si="380"/>
        <v>0</v>
      </c>
      <c r="AF11480" s="5" t="str">
        <f t="shared" si="381"/>
        <v>katB</v>
      </c>
      <c r="AG11480" s="153"/>
      <c r="AH11480" s="153"/>
      <c r="AI11480" t="s">
        <v>201</v>
      </c>
      <c r="AJ11480" t="s">
        <v>17878</v>
      </c>
      <c r="AK11480" s="9" t="str">
        <f>VLOOKUP(Y11480,zdroj!D:AJ,33,0)</f>
        <v>katB</v>
      </c>
    </row>
    <row r="11481" spans="8:37" x14ac:dyDescent="0.25">
      <c r="H11481" s="8"/>
      <c r="I11481" s="8"/>
      <c r="N11481" s="23"/>
      <c r="O11481" s="24"/>
      <c r="P11481" s="19"/>
      <c r="Q11481" s="19"/>
      <c r="R11481" s="19"/>
      <c r="U11481" s="27"/>
      <c r="Y11481" s="9" t="s">
        <v>666</v>
      </c>
      <c r="Z11481" s="9" t="s">
        <v>462</v>
      </c>
      <c r="AA11481" s="9" t="s">
        <v>198</v>
      </c>
      <c r="AB11481" s="9">
        <v>5855322</v>
      </c>
      <c r="AC11481" s="9" t="s">
        <v>12254</v>
      </c>
      <c r="AD11481" s="9" t="s">
        <v>231</v>
      </c>
      <c r="AE11481" s="5">
        <f t="shared" si="380"/>
        <v>0</v>
      </c>
      <c r="AF11481" s="5" t="str">
        <f t="shared" si="381"/>
        <v>katB</v>
      </c>
      <c r="AG11481" s="153"/>
      <c r="AH11481" s="153"/>
      <c r="AI11481" t="s">
        <v>17879</v>
      </c>
      <c r="AJ11481" t="s">
        <v>17878</v>
      </c>
      <c r="AK11481" s="9" t="str">
        <f>VLOOKUP(Y11481,zdroj!D:AJ,33,0)</f>
        <v>katB</v>
      </c>
    </row>
    <row r="11482" spans="8:37" x14ac:dyDescent="0.25">
      <c r="H11482" s="8"/>
      <c r="I11482" s="8"/>
      <c r="N11482" s="23"/>
      <c r="O11482" s="24"/>
      <c r="P11482" s="19"/>
      <c r="Q11482" s="19"/>
      <c r="R11482" s="19"/>
      <c r="U11482" s="27"/>
      <c r="Y11482" s="9" t="s">
        <v>666</v>
      </c>
      <c r="Z11482" s="9" t="s">
        <v>462</v>
      </c>
      <c r="AA11482" s="9" t="s">
        <v>198</v>
      </c>
      <c r="AB11482" s="9">
        <v>42651468</v>
      </c>
      <c r="AC11482" s="9" t="s">
        <v>12255</v>
      </c>
      <c r="AD11482" s="9" t="s">
        <v>231</v>
      </c>
      <c r="AE11482" s="5">
        <f t="shared" si="380"/>
        <v>0</v>
      </c>
      <c r="AF11482" s="5" t="str">
        <f t="shared" si="381"/>
        <v>katB</v>
      </c>
      <c r="AG11482" s="153"/>
      <c r="AH11482" s="153"/>
      <c r="AI11482" t="s">
        <v>201</v>
      </c>
      <c r="AJ11482" t="s">
        <v>17878</v>
      </c>
      <c r="AK11482" s="9" t="str">
        <f>VLOOKUP(Y11482,zdroj!D:AJ,33,0)</f>
        <v>katB</v>
      </c>
    </row>
    <row r="11483" spans="8:37" x14ac:dyDescent="0.25">
      <c r="H11483" s="8"/>
      <c r="I11483" s="8"/>
      <c r="N11483" s="23"/>
      <c r="O11483" s="24"/>
      <c r="P11483" s="19"/>
      <c r="Q11483" s="19"/>
      <c r="R11483" s="19"/>
      <c r="U11483" s="27"/>
      <c r="Y11483" s="9" t="s">
        <v>666</v>
      </c>
      <c r="Z11483" s="9" t="s">
        <v>462</v>
      </c>
      <c r="AA11483" s="9" t="s">
        <v>198</v>
      </c>
      <c r="AB11483" s="9">
        <v>5855331</v>
      </c>
      <c r="AC11483" s="9" t="s">
        <v>12256</v>
      </c>
      <c r="AD11483" s="9" t="s">
        <v>231</v>
      </c>
      <c r="AE11483" s="5">
        <f t="shared" si="380"/>
        <v>0</v>
      </c>
      <c r="AF11483" s="5" t="str">
        <f t="shared" si="381"/>
        <v>katB</v>
      </c>
      <c r="AG11483" s="153"/>
      <c r="AH11483" s="153"/>
      <c r="AI11483" t="s">
        <v>201</v>
      </c>
      <c r="AJ11483" t="s">
        <v>17878</v>
      </c>
      <c r="AK11483" s="9" t="str">
        <f>VLOOKUP(Y11483,zdroj!D:AJ,33,0)</f>
        <v>katB</v>
      </c>
    </row>
    <row r="11484" spans="8:37" x14ac:dyDescent="0.25">
      <c r="H11484" s="8"/>
      <c r="I11484" s="8"/>
      <c r="N11484" s="23"/>
      <c r="O11484" s="24"/>
      <c r="P11484" s="19"/>
      <c r="Q11484" s="19"/>
      <c r="R11484" s="19"/>
      <c r="U11484" s="27"/>
      <c r="Y11484" s="9" t="s">
        <v>666</v>
      </c>
      <c r="Z11484" s="9" t="s">
        <v>462</v>
      </c>
      <c r="AA11484" s="9" t="s">
        <v>198</v>
      </c>
      <c r="AB11484" s="9">
        <v>73101613</v>
      </c>
      <c r="AC11484" s="9" t="s">
        <v>12257</v>
      </c>
      <c r="AD11484" s="9" t="s">
        <v>231</v>
      </c>
      <c r="AE11484" s="5">
        <f t="shared" si="380"/>
        <v>0</v>
      </c>
      <c r="AF11484" s="5" t="str">
        <f t="shared" si="381"/>
        <v>katB</v>
      </c>
      <c r="AG11484" s="153"/>
      <c r="AH11484" s="153"/>
      <c r="AI11484" t="s">
        <v>201</v>
      </c>
      <c r="AJ11484" t="s">
        <v>17878</v>
      </c>
      <c r="AK11484" s="9" t="str">
        <f>VLOOKUP(Y11484,zdroj!D:AJ,33,0)</f>
        <v>katB</v>
      </c>
    </row>
    <row r="11485" spans="8:37" x14ac:dyDescent="0.25">
      <c r="H11485" s="8"/>
      <c r="I11485" s="8"/>
      <c r="N11485" s="23"/>
      <c r="O11485" s="24"/>
      <c r="P11485" s="19"/>
      <c r="Q11485" s="19"/>
      <c r="R11485" s="19"/>
      <c r="U11485" s="27"/>
      <c r="Y11485" s="9" t="s">
        <v>666</v>
      </c>
      <c r="Z11485" s="9" t="s">
        <v>462</v>
      </c>
      <c r="AA11485" s="9" t="s">
        <v>198</v>
      </c>
      <c r="AB11485" s="9">
        <v>5855349</v>
      </c>
      <c r="AC11485" s="9" t="s">
        <v>12258</v>
      </c>
      <c r="AD11485" s="9" t="s">
        <v>231</v>
      </c>
      <c r="AE11485" s="5">
        <f t="shared" si="380"/>
        <v>0</v>
      </c>
      <c r="AF11485" s="5" t="str">
        <f t="shared" si="381"/>
        <v>katB</v>
      </c>
      <c r="AG11485" s="153"/>
      <c r="AH11485" s="153"/>
      <c r="AI11485" t="s">
        <v>201</v>
      </c>
      <c r="AJ11485" t="s">
        <v>17878</v>
      </c>
      <c r="AK11485" s="9" t="str">
        <f>VLOOKUP(Y11485,zdroj!D:AJ,33,0)</f>
        <v>katB</v>
      </c>
    </row>
    <row r="11486" spans="8:37" x14ac:dyDescent="0.25">
      <c r="H11486" s="8"/>
      <c r="I11486" s="8"/>
      <c r="N11486" s="23"/>
      <c r="O11486" s="24"/>
      <c r="P11486" s="19"/>
      <c r="Q11486" s="19"/>
      <c r="R11486" s="19"/>
      <c r="U11486" s="27"/>
      <c r="Y11486" s="9" t="s">
        <v>666</v>
      </c>
      <c r="Z11486" s="9" t="s">
        <v>462</v>
      </c>
      <c r="AA11486" s="9" t="s">
        <v>198</v>
      </c>
      <c r="AB11486" s="9">
        <v>5855365</v>
      </c>
      <c r="AC11486" s="9" t="s">
        <v>12259</v>
      </c>
      <c r="AD11486" s="9" t="s">
        <v>231</v>
      </c>
      <c r="AE11486" s="5">
        <f t="shared" si="380"/>
        <v>0</v>
      </c>
      <c r="AF11486" s="5" t="str">
        <f t="shared" si="381"/>
        <v>katB</v>
      </c>
      <c r="AG11486" s="153"/>
      <c r="AH11486" s="153"/>
      <c r="AI11486" t="s">
        <v>201</v>
      </c>
      <c r="AJ11486" t="s">
        <v>17878</v>
      </c>
      <c r="AK11486" s="9" t="str">
        <f>VLOOKUP(Y11486,zdroj!D:AJ,33,0)</f>
        <v>katB</v>
      </c>
    </row>
    <row r="11487" spans="8:37" x14ac:dyDescent="0.25">
      <c r="H11487" s="8"/>
      <c r="I11487" s="8"/>
      <c r="N11487" s="23"/>
      <c r="O11487" s="24"/>
      <c r="P11487" s="19"/>
      <c r="Q11487" s="19"/>
      <c r="R11487" s="19"/>
      <c r="U11487" s="27"/>
      <c r="Y11487" s="9" t="s">
        <v>666</v>
      </c>
      <c r="Z11487" s="9" t="s">
        <v>462</v>
      </c>
      <c r="AA11487" s="9" t="s">
        <v>198</v>
      </c>
      <c r="AB11487" s="9">
        <v>5855373</v>
      </c>
      <c r="AC11487" s="9" t="s">
        <v>12260</v>
      </c>
      <c r="AD11487" s="9" t="s">
        <v>231</v>
      </c>
      <c r="AE11487" s="5">
        <f t="shared" si="380"/>
        <v>0</v>
      </c>
      <c r="AF11487" s="5" t="str">
        <f t="shared" si="381"/>
        <v>katB</v>
      </c>
      <c r="AG11487" s="153"/>
      <c r="AH11487" s="153"/>
      <c r="AI11487" t="s">
        <v>201</v>
      </c>
      <c r="AJ11487" t="s">
        <v>17878</v>
      </c>
      <c r="AK11487" s="9" t="str">
        <f>VLOOKUP(Y11487,zdroj!D:AJ,33,0)</f>
        <v>katB</v>
      </c>
    </row>
    <row r="11488" spans="8:37" x14ac:dyDescent="0.25">
      <c r="H11488" s="8"/>
      <c r="I11488" s="8"/>
      <c r="N11488" s="23"/>
      <c r="O11488" s="24"/>
      <c r="P11488" s="19"/>
      <c r="Q11488" s="19"/>
      <c r="R11488" s="19"/>
      <c r="U11488" s="27"/>
      <c r="Y11488" s="9" t="s">
        <v>666</v>
      </c>
      <c r="Z11488" s="9" t="s">
        <v>462</v>
      </c>
      <c r="AA11488" s="9" t="s">
        <v>198</v>
      </c>
      <c r="AB11488" s="9">
        <v>5854652</v>
      </c>
      <c r="AC11488" s="9" t="s">
        <v>12261</v>
      </c>
      <c r="AD11488" s="9" t="s">
        <v>231</v>
      </c>
      <c r="AE11488" s="5">
        <f t="shared" si="380"/>
        <v>0</v>
      </c>
      <c r="AF11488" s="5" t="str">
        <f t="shared" si="381"/>
        <v>katB</v>
      </c>
      <c r="AG11488" s="153"/>
      <c r="AH11488" s="153"/>
      <c r="AI11488" t="s">
        <v>201</v>
      </c>
      <c r="AJ11488" t="s">
        <v>17878</v>
      </c>
      <c r="AK11488" s="9" t="str">
        <f>VLOOKUP(Y11488,zdroj!D:AJ,33,0)</f>
        <v>katB</v>
      </c>
    </row>
    <row r="11489" spans="8:37" x14ac:dyDescent="0.25">
      <c r="H11489" s="8"/>
      <c r="I11489" s="8"/>
      <c r="N11489" s="23"/>
      <c r="O11489" s="24"/>
      <c r="P11489" s="19"/>
      <c r="Q11489" s="19"/>
      <c r="R11489" s="19"/>
      <c r="U11489" s="27"/>
      <c r="Y11489" s="9" t="s">
        <v>666</v>
      </c>
      <c r="Z11489" s="9" t="s">
        <v>462</v>
      </c>
      <c r="AA11489" s="9" t="s">
        <v>198</v>
      </c>
      <c r="AB11489" s="9">
        <v>5855471</v>
      </c>
      <c r="AC11489" s="9" t="s">
        <v>12262</v>
      </c>
      <c r="AD11489" s="9" t="s">
        <v>231</v>
      </c>
      <c r="AE11489" s="5">
        <f t="shared" si="380"/>
        <v>0</v>
      </c>
      <c r="AF11489" s="5" t="str">
        <f t="shared" si="381"/>
        <v>katB</v>
      </c>
      <c r="AG11489" s="153"/>
      <c r="AH11489" s="153"/>
      <c r="AI11489" t="s">
        <v>201</v>
      </c>
      <c r="AJ11489" t="s">
        <v>17878</v>
      </c>
      <c r="AK11489" s="9" t="str">
        <f>VLOOKUP(Y11489,zdroj!D:AJ,33,0)</f>
        <v>katB</v>
      </c>
    </row>
    <row r="11490" spans="8:37" x14ac:dyDescent="0.25">
      <c r="H11490" s="8"/>
      <c r="I11490" s="8"/>
      <c r="N11490" s="23"/>
      <c r="O11490" s="24"/>
      <c r="P11490" s="19"/>
      <c r="Q11490" s="19"/>
      <c r="R11490" s="19"/>
      <c r="U11490" s="27"/>
      <c r="Y11490" s="9" t="s">
        <v>666</v>
      </c>
      <c r="Z11490" s="9" t="s">
        <v>462</v>
      </c>
      <c r="AA11490" s="9" t="s">
        <v>198</v>
      </c>
      <c r="AB11490" s="9">
        <v>5857236</v>
      </c>
      <c r="AC11490" s="9" t="s">
        <v>12263</v>
      </c>
      <c r="AD11490" s="9" t="s">
        <v>800</v>
      </c>
      <c r="AE11490" s="5">
        <f t="shared" si="380"/>
        <v>0</v>
      </c>
      <c r="AF11490" s="5" t="str">
        <f t="shared" si="381"/>
        <v>Pokryto</v>
      </c>
      <c r="AG11490" s="153"/>
      <c r="AH11490" s="153"/>
      <c r="AI11490" t="s">
        <v>17880</v>
      </c>
      <c r="AJ11490" t="s">
        <v>800</v>
      </c>
      <c r="AK11490" s="9" t="str">
        <f>VLOOKUP(Y11490,zdroj!D:AJ,33,0)</f>
        <v>katB</v>
      </c>
    </row>
    <row r="11491" spans="8:37" x14ac:dyDescent="0.25">
      <c r="H11491" s="8"/>
      <c r="I11491" s="8"/>
      <c r="N11491" s="23"/>
      <c r="O11491" s="24"/>
      <c r="P11491" s="19"/>
      <c r="Q11491" s="19"/>
      <c r="R11491" s="19"/>
      <c r="U11491" s="27"/>
      <c r="Y11491" s="9" t="s">
        <v>666</v>
      </c>
      <c r="Z11491" s="9" t="s">
        <v>462</v>
      </c>
      <c r="AA11491" s="9" t="s">
        <v>198</v>
      </c>
      <c r="AB11491" s="9">
        <v>5857252</v>
      </c>
      <c r="AC11491" s="9" t="s">
        <v>12264</v>
      </c>
      <c r="AD11491" s="9" t="s">
        <v>800</v>
      </c>
      <c r="AE11491" s="5">
        <f t="shared" si="380"/>
        <v>0</v>
      </c>
      <c r="AF11491" s="5" t="str">
        <f t="shared" si="381"/>
        <v>Pokryto</v>
      </c>
      <c r="AG11491" s="153"/>
      <c r="AH11491" s="153"/>
      <c r="AI11491" t="s">
        <v>17879</v>
      </c>
      <c r="AJ11491" t="s">
        <v>800</v>
      </c>
      <c r="AK11491" s="9" t="str">
        <f>VLOOKUP(Y11491,zdroj!D:AJ,33,0)</f>
        <v>katB</v>
      </c>
    </row>
    <row r="11492" spans="8:37" x14ac:dyDescent="0.25">
      <c r="H11492" s="8"/>
      <c r="I11492" s="8"/>
      <c r="N11492" s="23"/>
      <c r="O11492" s="24"/>
      <c r="P11492" s="19"/>
      <c r="Q11492" s="19"/>
      <c r="R11492" s="19"/>
      <c r="U11492" s="27"/>
      <c r="Y11492" s="9" t="s">
        <v>666</v>
      </c>
      <c r="Z11492" s="9" t="s">
        <v>462</v>
      </c>
      <c r="AA11492" s="9" t="s">
        <v>198</v>
      </c>
      <c r="AB11492" s="9">
        <v>5858305</v>
      </c>
      <c r="AC11492" s="9" t="s">
        <v>12265</v>
      </c>
      <c r="AD11492" s="9" t="s">
        <v>800</v>
      </c>
      <c r="AE11492" s="5">
        <f t="shared" si="380"/>
        <v>0</v>
      </c>
      <c r="AF11492" s="5" t="str">
        <f t="shared" si="381"/>
        <v>Pokryto</v>
      </c>
      <c r="AG11492" s="153"/>
      <c r="AH11492" s="153"/>
      <c r="AI11492" t="s">
        <v>201</v>
      </c>
      <c r="AJ11492" t="s">
        <v>800</v>
      </c>
      <c r="AK11492" s="9" t="str">
        <f>VLOOKUP(Y11492,zdroj!D:AJ,33,0)</f>
        <v>katB</v>
      </c>
    </row>
    <row r="11493" spans="8:37" x14ac:dyDescent="0.25">
      <c r="H11493" s="8"/>
      <c r="I11493" s="8"/>
      <c r="N11493" s="23"/>
      <c r="O11493" s="24"/>
      <c r="P11493" s="19"/>
      <c r="Q11493" s="19"/>
      <c r="R11493" s="19"/>
      <c r="U11493" s="27"/>
      <c r="Y11493" s="9" t="s">
        <v>666</v>
      </c>
      <c r="Z11493" s="9" t="s">
        <v>462</v>
      </c>
      <c r="AA11493" s="9" t="s">
        <v>198</v>
      </c>
      <c r="AB11493" s="9">
        <v>5858569</v>
      </c>
      <c r="AC11493" s="9" t="s">
        <v>12266</v>
      </c>
      <c r="AD11493" s="9" t="s">
        <v>800</v>
      </c>
      <c r="AE11493" s="5">
        <f t="shared" si="380"/>
        <v>0</v>
      </c>
      <c r="AF11493" s="5" t="str">
        <f t="shared" si="381"/>
        <v>Pokryto</v>
      </c>
      <c r="AG11493" s="153"/>
      <c r="AH11493" s="153"/>
      <c r="AI11493" t="s">
        <v>229</v>
      </c>
      <c r="AJ11493" t="s">
        <v>800</v>
      </c>
      <c r="AK11493" s="9" t="str">
        <f>VLOOKUP(Y11493,zdroj!D:AJ,33,0)</f>
        <v>katB</v>
      </c>
    </row>
    <row r="11494" spans="8:37" x14ac:dyDescent="0.25">
      <c r="H11494" s="8"/>
      <c r="I11494" s="8"/>
      <c r="N11494" s="23"/>
      <c r="O11494" s="24"/>
      <c r="P11494" s="19"/>
      <c r="Q11494" s="19"/>
      <c r="R11494" s="19"/>
      <c r="U11494" s="27"/>
      <c r="Y11494" s="9" t="s">
        <v>666</v>
      </c>
      <c r="Z11494" s="9" t="s">
        <v>462</v>
      </c>
      <c r="AA11494" s="9" t="s">
        <v>198</v>
      </c>
      <c r="AB11494" s="9">
        <v>5858577</v>
      </c>
      <c r="AC11494" s="9" t="s">
        <v>12267</v>
      </c>
      <c r="AD11494" s="9" t="s">
        <v>231</v>
      </c>
      <c r="AE11494" s="5">
        <f t="shared" si="380"/>
        <v>0</v>
      </c>
      <c r="AF11494" s="5" t="str">
        <f t="shared" si="381"/>
        <v>katB</v>
      </c>
      <c r="AG11494" s="153"/>
      <c r="AH11494" s="153"/>
      <c r="AI11494" t="s">
        <v>229</v>
      </c>
      <c r="AJ11494" t="s">
        <v>17878</v>
      </c>
      <c r="AK11494" s="9" t="str">
        <f>VLOOKUP(Y11494,zdroj!D:AJ,33,0)</f>
        <v>katB</v>
      </c>
    </row>
    <row r="11495" spans="8:37" x14ac:dyDescent="0.25">
      <c r="H11495" s="8"/>
      <c r="I11495" s="8"/>
      <c r="N11495" s="23"/>
      <c r="O11495" s="24"/>
      <c r="P11495" s="19"/>
      <c r="Q11495" s="19"/>
      <c r="R11495" s="19"/>
      <c r="U11495" s="27"/>
      <c r="Y11495" s="9" t="s">
        <v>666</v>
      </c>
      <c r="Z11495" s="9" t="s">
        <v>462</v>
      </c>
      <c r="AA11495" s="9" t="s">
        <v>198</v>
      </c>
      <c r="AB11495" s="9">
        <v>5858585</v>
      </c>
      <c r="AC11495" s="9" t="s">
        <v>12268</v>
      </c>
      <c r="AD11495" s="9" t="s">
        <v>800</v>
      </c>
      <c r="AE11495" s="5">
        <f t="shared" si="380"/>
        <v>0</v>
      </c>
      <c r="AF11495" s="5" t="str">
        <f t="shared" si="381"/>
        <v>Pokryto</v>
      </c>
      <c r="AG11495" s="153"/>
      <c r="AH11495" s="153"/>
      <c r="AI11495" t="s">
        <v>195</v>
      </c>
      <c r="AJ11495" t="s">
        <v>800</v>
      </c>
      <c r="AK11495" s="9" t="str">
        <f>VLOOKUP(Y11495,zdroj!D:AJ,33,0)</f>
        <v>katB</v>
      </c>
    </row>
    <row r="11496" spans="8:37" x14ac:dyDescent="0.25">
      <c r="H11496" s="8"/>
      <c r="I11496" s="8"/>
      <c r="N11496" s="23"/>
      <c r="O11496" s="24"/>
      <c r="P11496" s="19"/>
      <c r="Q11496" s="19"/>
      <c r="R11496" s="19"/>
      <c r="U11496" s="27"/>
      <c r="Y11496" s="9" t="s">
        <v>666</v>
      </c>
      <c r="Z11496" s="9" t="s">
        <v>462</v>
      </c>
      <c r="AA11496" s="9" t="s">
        <v>198</v>
      </c>
      <c r="AB11496" s="9">
        <v>5858780</v>
      </c>
      <c r="AC11496" s="9" t="s">
        <v>12269</v>
      </c>
      <c r="AD11496" s="9" t="s">
        <v>800</v>
      </c>
      <c r="AE11496" s="5">
        <f t="shared" si="380"/>
        <v>0</v>
      </c>
      <c r="AF11496" s="5" t="str">
        <f t="shared" si="381"/>
        <v>Pokryto</v>
      </c>
      <c r="AG11496" s="153"/>
      <c r="AH11496" s="153"/>
      <c r="AI11496" t="s">
        <v>201</v>
      </c>
      <c r="AJ11496" t="s">
        <v>800</v>
      </c>
      <c r="AK11496" s="9" t="str">
        <f>VLOOKUP(Y11496,zdroj!D:AJ,33,0)</f>
        <v>katB</v>
      </c>
    </row>
    <row r="11497" spans="8:37" x14ac:dyDescent="0.25">
      <c r="H11497" s="8"/>
      <c r="I11497" s="8"/>
      <c r="N11497" s="23"/>
      <c r="O11497" s="24"/>
      <c r="P11497" s="19"/>
      <c r="Q11497" s="19"/>
      <c r="R11497" s="19"/>
      <c r="U11497" s="27"/>
      <c r="Y11497" s="9" t="s">
        <v>666</v>
      </c>
      <c r="Z11497" s="9" t="s">
        <v>462</v>
      </c>
      <c r="AA11497" s="9" t="s">
        <v>198</v>
      </c>
      <c r="AB11497" s="9">
        <v>5858798</v>
      </c>
      <c r="AC11497" s="9" t="s">
        <v>12270</v>
      </c>
      <c r="AD11497" s="9" t="s">
        <v>800</v>
      </c>
      <c r="AE11497" s="5">
        <f t="shared" si="380"/>
        <v>0</v>
      </c>
      <c r="AF11497" s="5" t="str">
        <f t="shared" si="381"/>
        <v>Pokryto</v>
      </c>
      <c r="AG11497" s="153"/>
      <c r="AH11497" s="153"/>
      <c r="AI11497" t="s">
        <v>201</v>
      </c>
      <c r="AJ11497" t="s">
        <v>800</v>
      </c>
      <c r="AK11497" s="9" t="str">
        <f>VLOOKUP(Y11497,zdroj!D:AJ,33,0)</f>
        <v>katB</v>
      </c>
    </row>
    <row r="11498" spans="8:37" x14ac:dyDescent="0.25">
      <c r="H11498" s="8"/>
      <c r="I11498" s="8"/>
      <c r="N11498" s="23"/>
      <c r="O11498" s="24"/>
      <c r="P11498" s="19"/>
      <c r="Q11498" s="19"/>
      <c r="R11498" s="19"/>
      <c r="U11498" s="27"/>
      <c r="Y11498" s="9" t="s">
        <v>666</v>
      </c>
      <c r="Z11498" s="9" t="s">
        <v>462</v>
      </c>
      <c r="AA11498" s="9" t="s">
        <v>198</v>
      </c>
      <c r="AB11498" s="9">
        <v>5859000</v>
      </c>
      <c r="AC11498" s="9" t="s">
        <v>12271</v>
      </c>
      <c r="AD11498" s="9" t="s">
        <v>800</v>
      </c>
      <c r="AE11498" s="5">
        <f t="shared" si="380"/>
        <v>0</v>
      </c>
      <c r="AF11498" s="5" t="str">
        <f t="shared" si="381"/>
        <v>Pokryto</v>
      </c>
      <c r="AG11498" s="153"/>
      <c r="AH11498" s="153"/>
      <c r="AI11498" t="s">
        <v>201</v>
      </c>
      <c r="AJ11498" t="s">
        <v>800</v>
      </c>
      <c r="AK11498" s="9" t="str">
        <f>VLOOKUP(Y11498,zdroj!D:AJ,33,0)</f>
        <v>katB</v>
      </c>
    </row>
    <row r="11499" spans="8:37" x14ac:dyDescent="0.25">
      <c r="H11499" s="8"/>
      <c r="I11499" s="8"/>
      <c r="N11499" s="23"/>
      <c r="O11499" s="24"/>
      <c r="P11499" s="19"/>
      <c r="Q11499" s="19"/>
      <c r="R11499" s="19"/>
      <c r="U11499" s="27"/>
      <c r="Y11499" s="9" t="s">
        <v>666</v>
      </c>
      <c r="Z11499" s="9" t="s">
        <v>462</v>
      </c>
      <c r="AA11499" s="9" t="s">
        <v>198</v>
      </c>
      <c r="AB11499" s="9">
        <v>5859506</v>
      </c>
      <c r="AC11499" s="9" t="s">
        <v>12272</v>
      </c>
      <c r="AD11499" s="9" t="s">
        <v>231</v>
      </c>
      <c r="AE11499" s="5">
        <f t="shared" si="380"/>
        <v>0</v>
      </c>
      <c r="AF11499" s="5" t="str">
        <f t="shared" si="381"/>
        <v>katB</v>
      </c>
      <c r="AG11499" s="153"/>
      <c r="AH11499" s="153"/>
      <c r="AI11499" t="s">
        <v>201</v>
      </c>
      <c r="AJ11499" t="s">
        <v>17878</v>
      </c>
      <c r="AK11499" s="9" t="str">
        <f>VLOOKUP(Y11499,zdroj!D:AJ,33,0)</f>
        <v>katB</v>
      </c>
    </row>
    <row r="11500" spans="8:37" x14ac:dyDescent="0.25">
      <c r="H11500" s="8"/>
      <c r="I11500" s="8"/>
      <c r="N11500" s="23"/>
      <c r="O11500" s="24"/>
      <c r="P11500" s="19"/>
      <c r="Q11500" s="19"/>
      <c r="R11500" s="19"/>
      <c r="U11500" s="27"/>
      <c r="Y11500" s="9" t="s">
        <v>666</v>
      </c>
      <c r="Z11500" s="9" t="s">
        <v>462</v>
      </c>
      <c r="AA11500" s="9" t="s">
        <v>198</v>
      </c>
      <c r="AB11500" s="9">
        <v>5856078</v>
      </c>
      <c r="AC11500" s="9" t="s">
        <v>12273</v>
      </c>
      <c r="AD11500" s="9" t="s">
        <v>231</v>
      </c>
      <c r="AE11500" s="5">
        <f t="shared" si="380"/>
        <v>0</v>
      </c>
      <c r="AF11500" s="5" t="str">
        <f t="shared" si="381"/>
        <v>katB</v>
      </c>
      <c r="AG11500" s="153"/>
      <c r="AH11500" s="153"/>
      <c r="AI11500" t="s">
        <v>201</v>
      </c>
      <c r="AJ11500" t="s">
        <v>17878</v>
      </c>
      <c r="AK11500" s="9" t="str">
        <f>VLOOKUP(Y11500,zdroj!D:AJ,33,0)</f>
        <v>katB</v>
      </c>
    </row>
    <row r="11501" spans="8:37" x14ac:dyDescent="0.25">
      <c r="H11501" s="8"/>
      <c r="I11501" s="8"/>
      <c r="N11501" s="23"/>
      <c r="O11501" s="24"/>
      <c r="P11501" s="19"/>
      <c r="Q11501" s="19"/>
      <c r="R11501" s="19"/>
      <c r="U11501" s="27"/>
      <c r="Y11501" s="9" t="s">
        <v>666</v>
      </c>
      <c r="Z11501" s="9" t="s">
        <v>462</v>
      </c>
      <c r="AA11501" s="9" t="s">
        <v>198</v>
      </c>
      <c r="AB11501" s="9">
        <v>5856094</v>
      </c>
      <c r="AC11501" s="9" t="s">
        <v>12274</v>
      </c>
      <c r="AD11501" s="9" t="s">
        <v>231</v>
      </c>
      <c r="AE11501" s="5">
        <f t="shared" si="380"/>
        <v>0</v>
      </c>
      <c r="AF11501" s="5" t="str">
        <f t="shared" si="381"/>
        <v>katB</v>
      </c>
      <c r="AG11501" s="153"/>
      <c r="AH11501" s="153"/>
      <c r="AI11501" t="s">
        <v>201</v>
      </c>
      <c r="AJ11501" t="s">
        <v>17878</v>
      </c>
      <c r="AK11501" s="9" t="str">
        <f>VLOOKUP(Y11501,zdroj!D:AJ,33,0)</f>
        <v>katB</v>
      </c>
    </row>
    <row r="11502" spans="8:37" x14ac:dyDescent="0.25">
      <c r="H11502" s="8"/>
      <c r="I11502" s="8"/>
      <c r="N11502" s="23"/>
      <c r="O11502" s="24"/>
      <c r="P11502" s="19"/>
      <c r="Q11502" s="19"/>
      <c r="R11502" s="19"/>
      <c r="U11502" s="27"/>
      <c r="Y11502" s="9" t="s">
        <v>666</v>
      </c>
      <c r="Z11502" s="9" t="s">
        <v>462</v>
      </c>
      <c r="AA11502" s="9" t="s">
        <v>198</v>
      </c>
      <c r="AB11502" s="9">
        <v>5856213</v>
      </c>
      <c r="AC11502" s="9" t="s">
        <v>12275</v>
      </c>
      <c r="AD11502" s="9" t="s">
        <v>231</v>
      </c>
      <c r="AE11502" s="5">
        <f t="shared" si="380"/>
        <v>0</v>
      </c>
      <c r="AF11502" s="5" t="str">
        <f t="shared" si="381"/>
        <v>katB</v>
      </c>
      <c r="AG11502" s="153"/>
      <c r="AH11502" s="153"/>
      <c r="AI11502" t="s">
        <v>201</v>
      </c>
      <c r="AJ11502" t="s">
        <v>17878</v>
      </c>
      <c r="AK11502" s="9" t="str">
        <f>VLOOKUP(Y11502,zdroj!D:AJ,33,0)</f>
        <v>katB</v>
      </c>
    </row>
    <row r="11503" spans="8:37" x14ac:dyDescent="0.25">
      <c r="H11503" s="8"/>
      <c r="I11503" s="8"/>
      <c r="N11503" s="23"/>
      <c r="O11503" s="24"/>
      <c r="P11503" s="19"/>
      <c r="Q11503" s="19"/>
      <c r="R11503" s="19"/>
      <c r="U11503" s="27"/>
      <c r="Y11503" s="9" t="s">
        <v>666</v>
      </c>
      <c r="Z11503" s="9" t="s">
        <v>462</v>
      </c>
      <c r="AA11503" s="9" t="s">
        <v>198</v>
      </c>
      <c r="AB11503" s="9">
        <v>5856221</v>
      </c>
      <c r="AC11503" s="9" t="s">
        <v>12276</v>
      </c>
      <c r="AD11503" s="9" t="s">
        <v>231</v>
      </c>
      <c r="AE11503" s="5">
        <f t="shared" si="380"/>
        <v>0</v>
      </c>
      <c r="AF11503" s="5" t="str">
        <f t="shared" si="381"/>
        <v>katB</v>
      </c>
      <c r="AG11503" s="153"/>
      <c r="AH11503" s="153"/>
      <c r="AI11503" t="s">
        <v>201</v>
      </c>
      <c r="AJ11503" t="s">
        <v>17878</v>
      </c>
      <c r="AK11503" s="9" t="str">
        <f>VLOOKUP(Y11503,zdroj!D:AJ,33,0)</f>
        <v>katB</v>
      </c>
    </row>
    <row r="11504" spans="8:37" x14ac:dyDescent="0.25">
      <c r="H11504" s="8"/>
      <c r="I11504" s="8"/>
      <c r="N11504" s="23"/>
      <c r="O11504" s="24"/>
      <c r="P11504" s="19"/>
      <c r="Q11504" s="19"/>
      <c r="R11504" s="19"/>
      <c r="U11504" s="27"/>
      <c r="Y11504" s="9" t="s">
        <v>666</v>
      </c>
      <c r="Z11504" s="9" t="s">
        <v>462</v>
      </c>
      <c r="AA11504" s="9" t="s">
        <v>198</v>
      </c>
      <c r="AB11504" s="9">
        <v>5856299</v>
      </c>
      <c r="AC11504" s="9" t="s">
        <v>12277</v>
      </c>
      <c r="AD11504" s="9" t="s">
        <v>231</v>
      </c>
      <c r="AE11504" s="5">
        <f t="shared" si="380"/>
        <v>0</v>
      </c>
      <c r="AF11504" s="5" t="str">
        <f t="shared" si="381"/>
        <v>katB</v>
      </c>
      <c r="AG11504" s="153"/>
      <c r="AH11504" s="153"/>
      <c r="AI11504" t="s">
        <v>201</v>
      </c>
      <c r="AJ11504" t="s">
        <v>17878</v>
      </c>
      <c r="AK11504" s="9" t="str">
        <f>VLOOKUP(Y11504,zdroj!D:AJ,33,0)</f>
        <v>katB</v>
      </c>
    </row>
    <row r="11505" spans="8:37" x14ac:dyDescent="0.25">
      <c r="H11505" s="8"/>
      <c r="I11505" s="8"/>
      <c r="N11505" s="23"/>
      <c r="O11505" s="24"/>
      <c r="P11505" s="19"/>
      <c r="Q11505" s="19"/>
      <c r="R11505" s="19"/>
      <c r="U11505" s="27"/>
      <c r="Y11505" s="9" t="s">
        <v>666</v>
      </c>
      <c r="Z11505" s="9" t="s">
        <v>462</v>
      </c>
      <c r="AA11505" s="9" t="s">
        <v>198</v>
      </c>
      <c r="AB11505" s="9">
        <v>5856388</v>
      </c>
      <c r="AC11505" s="9" t="s">
        <v>12278</v>
      </c>
      <c r="AD11505" s="9" t="s">
        <v>231</v>
      </c>
      <c r="AE11505" s="5">
        <f t="shared" si="380"/>
        <v>0</v>
      </c>
      <c r="AF11505" s="5" t="str">
        <f t="shared" si="381"/>
        <v>katB</v>
      </c>
      <c r="AG11505" s="153"/>
      <c r="AH11505" s="153"/>
      <c r="AI11505" t="s">
        <v>201</v>
      </c>
      <c r="AJ11505" t="s">
        <v>17878</v>
      </c>
      <c r="AK11505" s="9" t="str">
        <f>VLOOKUP(Y11505,zdroj!D:AJ,33,0)</f>
        <v>katB</v>
      </c>
    </row>
    <row r="11506" spans="8:37" x14ac:dyDescent="0.25">
      <c r="H11506" s="8"/>
      <c r="I11506" s="8"/>
      <c r="N11506" s="23"/>
      <c r="O11506" s="24"/>
      <c r="P11506" s="19"/>
      <c r="Q11506" s="19"/>
      <c r="R11506" s="19"/>
      <c r="U11506" s="27"/>
      <c r="Y11506" s="9" t="s">
        <v>666</v>
      </c>
      <c r="Z11506" s="9" t="s">
        <v>462</v>
      </c>
      <c r="AA11506" s="9" t="s">
        <v>198</v>
      </c>
      <c r="AB11506" s="9">
        <v>5857015</v>
      </c>
      <c r="AC11506" s="9" t="s">
        <v>12279</v>
      </c>
      <c r="AD11506" s="9" t="s">
        <v>231</v>
      </c>
      <c r="AE11506" s="5">
        <f t="shared" si="380"/>
        <v>0</v>
      </c>
      <c r="AF11506" s="5" t="str">
        <f t="shared" si="381"/>
        <v>katB</v>
      </c>
      <c r="AG11506" s="153"/>
      <c r="AH11506" s="153"/>
      <c r="AI11506" t="s">
        <v>201</v>
      </c>
      <c r="AJ11506" t="s">
        <v>17878</v>
      </c>
      <c r="AK11506" s="9" t="str">
        <f>VLOOKUP(Y11506,zdroj!D:AJ,33,0)</f>
        <v>katB</v>
      </c>
    </row>
    <row r="11507" spans="8:37" x14ac:dyDescent="0.25">
      <c r="H11507" s="8"/>
      <c r="I11507" s="8"/>
      <c r="N11507" s="23"/>
      <c r="O11507" s="24"/>
      <c r="P11507" s="19"/>
      <c r="Q11507" s="19"/>
      <c r="R11507" s="19"/>
      <c r="U11507" s="27"/>
      <c r="Y11507" s="9" t="s">
        <v>666</v>
      </c>
      <c r="Z11507" s="9" t="s">
        <v>462</v>
      </c>
      <c r="AA11507" s="9" t="s">
        <v>198</v>
      </c>
      <c r="AB11507" s="9">
        <v>5857023</v>
      </c>
      <c r="AC11507" s="9" t="s">
        <v>12280</v>
      </c>
      <c r="AD11507" s="9" t="s">
        <v>231</v>
      </c>
      <c r="AE11507" s="5">
        <f t="shared" si="380"/>
        <v>0</v>
      </c>
      <c r="AF11507" s="5" t="str">
        <f t="shared" si="381"/>
        <v>katB</v>
      </c>
      <c r="AG11507" s="153"/>
      <c r="AH11507" s="153"/>
      <c r="AI11507" t="s">
        <v>17879</v>
      </c>
      <c r="AJ11507" t="s">
        <v>17878</v>
      </c>
      <c r="AK11507" s="9" t="str">
        <f>VLOOKUP(Y11507,zdroj!D:AJ,33,0)</f>
        <v>katB</v>
      </c>
    </row>
    <row r="11508" spans="8:37" x14ac:dyDescent="0.25">
      <c r="H11508" s="8"/>
      <c r="I11508" s="8"/>
      <c r="N11508" s="23"/>
      <c r="O11508" s="24"/>
      <c r="P11508" s="19"/>
      <c r="Q11508" s="19"/>
      <c r="R11508" s="19"/>
      <c r="U11508" s="27"/>
      <c r="Y11508" s="9" t="s">
        <v>666</v>
      </c>
      <c r="Z11508" s="9" t="s">
        <v>462</v>
      </c>
      <c r="AA11508" s="9" t="s">
        <v>198</v>
      </c>
      <c r="AB11508" s="9">
        <v>5857066</v>
      </c>
      <c r="AC11508" s="9" t="s">
        <v>12281</v>
      </c>
      <c r="AD11508" s="9" t="s">
        <v>231</v>
      </c>
      <c r="AE11508" s="5">
        <f t="shared" si="380"/>
        <v>0</v>
      </c>
      <c r="AF11508" s="5" t="str">
        <f t="shared" si="381"/>
        <v>katB</v>
      </c>
      <c r="AG11508" s="153"/>
      <c r="AH11508" s="153"/>
      <c r="AI11508" t="s">
        <v>201</v>
      </c>
      <c r="AJ11508" t="s">
        <v>17878</v>
      </c>
      <c r="AK11508" s="9" t="str">
        <f>VLOOKUP(Y11508,zdroj!D:AJ,33,0)</f>
        <v>katB</v>
      </c>
    </row>
    <row r="11509" spans="8:37" x14ac:dyDescent="0.25">
      <c r="H11509" s="8"/>
      <c r="I11509" s="8"/>
      <c r="N11509" s="23"/>
      <c r="O11509" s="24"/>
      <c r="P11509" s="19"/>
      <c r="Q11509" s="19"/>
      <c r="R11509" s="19"/>
      <c r="U11509" s="27"/>
      <c r="Y11509" s="9" t="s">
        <v>666</v>
      </c>
      <c r="Z11509" s="9" t="s">
        <v>462</v>
      </c>
      <c r="AA11509" s="9" t="s">
        <v>198</v>
      </c>
      <c r="AB11509" s="9">
        <v>5858453</v>
      </c>
      <c r="AC11509" s="9" t="s">
        <v>12282</v>
      </c>
      <c r="AD11509" s="9" t="s">
        <v>231</v>
      </c>
      <c r="AE11509" s="5">
        <f t="shared" si="380"/>
        <v>0</v>
      </c>
      <c r="AF11509" s="5" t="str">
        <f t="shared" si="381"/>
        <v>katB</v>
      </c>
      <c r="AG11509" s="153"/>
      <c r="AH11509" s="153"/>
      <c r="AI11509" t="s">
        <v>201</v>
      </c>
      <c r="AJ11509" t="s">
        <v>17878</v>
      </c>
      <c r="AK11509" s="9" t="str">
        <f>VLOOKUP(Y11509,zdroj!D:AJ,33,0)</f>
        <v>katB</v>
      </c>
    </row>
    <row r="11510" spans="8:37" x14ac:dyDescent="0.25">
      <c r="H11510" s="8"/>
      <c r="I11510" s="8"/>
      <c r="N11510" s="23"/>
      <c r="O11510" s="24"/>
      <c r="P11510" s="19"/>
      <c r="Q11510" s="19"/>
      <c r="R11510" s="19"/>
      <c r="U11510" s="27"/>
      <c r="Y11510" s="9" t="s">
        <v>666</v>
      </c>
      <c r="Z11510" s="9" t="s">
        <v>462</v>
      </c>
      <c r="AA11510" s="9" t="s">
        <v>198</v>
      </c>
      <c r="AB11510" s="9">
        <v>5860491</v>
      </c>
      <c r="AC11510" s="9" t="s">
        <v>12283</v>
      </c>
      <c r="AD11510" s="9" t="s">
        <v>231</v>
      </c>
      <c r="AE11510" s="5">
        <f t="shared" si="380"/>
        <v>0</v>
      </c>
      <c r="AF11510" s="5" t="str">
        <f t="shared" si="381"/>
        <v>katB</v>
      </c>
      <c r="AG11510" s="153"/>
      <c r="AH11510" s="153"/>
      <c r="AI11510" t="s">
        <v>201</v>
      </c>
      <c r="AJ11510" t="s">
        <v>17878</v>
      </c>
      <c r="AK11510" s="9" t="str">
        <f>VLOOKUP(Y11510,zdroj!D:AJ,33,0)</f>
        <v>katB</v>
      </c>
    </row>
    <row r="11511" spans="8:37" x14ac:dyDescent="0.25">
      <c r="H11511" s="8"/>
      <c r="I11511" s="8"/>
      <c r="N11511" s="23"/>
      <c r="O11511" s="24"/>
      <c r="P11511" s="19"/>
      <c r="Q11511" s="19"/>
      <c r="R11511" s="19"/>
      <c r="U11511" s="27"/>
      <c r="Y11511" s="9" t="s">
        <v>666</v>
      </c>
      <c r="Z11511" s="9" t="s">
        <v>462</v>
      </c>
      <c r="AA11511" s="9" t="s">
        <v>198</v>
      </c>
      <c r="AB11511" s="9">
        <v>25686071</v>
      </c>
      <c r="AC11511" s="9" t="s">
        <v>12284</v>
      </c>
      <c r="AD11511" s="9" t="s">
        <v>231</v>
      </c>
      <c r="AE11511" s="5">
        <f t="shared" si="380"/>
        <v>0</v>
      </c>
      <c r="AF11511" s="5" t="str">
        <f t="shared" si="381"/>
        <v>katB</v>
      </c>
      <c r="AG11511" s="153"/>
      <c r="AH11511" s="153"/>
      <c r="AI11511" t="s">
        <v>201</v>
      </c>
      <c r="AJ11511" t="s">
        <v>17878</v>
      </c>
      <c r="AK11511" s="9" t="str">
        <f>VLOOKUP(Y11511,zdroj!D:AJ,33,0)</f>
        <v>katB</v>
      </c>
    </row>
    <row r="11512" spans="8:37" x14ac:dyDescent="0.25">
      <c r="H11512" s="8"/>
      <c r="I11512" s="8"/>
      <c r="N11512" s="23"/>
      <c r="O11512" s="24"/>
      <c r="P11512" s="19"/>
      <c r="Q11512" s="19"/>
      <c r="R11512" s="19"/>
      <c r="U11512" s="27"/>
      <c r="Y11512" s="9" t="s">
        <v>666</v>
      </c>
      <c r="Z11512" s="9" t="s">
        <v>462</v>
      </c>
      <c r="AA11512" s="9" t="s">
        <v>198</v>
      </c>
      <c r="AB11512" s="9">
        <v>25737902</v>
      </c>
      <c r="AC11512" s="9" t="s">
        <v>12285</v>
      </c>
      <c r="AD11512" s="9" t="s">
        <v>231</v>
      </c>
      <c r="AE11512" s="5">
        <f t="shared" si="380"/>
        <v>0</v>
      </c>
      <c r="AF11512" s="5" t="str">
        <f t="shared" si="381"/>
        <v>katB</v>
      </c>
      <c r="AG11512" s="153"/>
      <c r="AH11512" s="153"/>
      <c r="AI11512" t="s">
        <v>201</v>
      </c>
      <c r="AJ11512" t="s">
        <v>17878</v>
      </c>
      <c r="AK11512" s="9" t="str">
        <f>VLOOKUP(Y11512,zdroj!D:AJ,33,0)</f>
        <v>katB</v>
      </c>
    </row>
    <row r="11513" spans="8:37" x14ac:dyDescent="0.25">
      <c r="H11513" s="8"/>
      <c r="I11513" s="8"/>
      <c r="N11513" s="23"/>
      <c r="O11513" s="24"/>
      <c r="P11513" s="19"/>
      <c r="Q11513" s="19"/>
      <c r="R11513" s="19"/>
      <c r="U11513" s="27"/>
      <c r="Y11513" s="9" t="s">
        <v>666</v>
      </c>
      <c r="Z11513" s="9" t="s">
        <v>462</v>
      </c>
      <c r="AA11513" s="9" t="s">
        <v>198</v>
      </c>
      <c r="AB11513" s="9">
        <v>25803034</v>
      </c>
      <c r="AC11513" s="9" t="s">
        <v>12286</v>
      </c>
      <c r="AD11513" s="9" t="s">
        <v>231</v>
      </c>
      <c r="AE11513" s="5">
        <f t="shared" si="380"/>
        <v>0</v>
      </c>
      <c r="AF11513" s="5" t="str">
        <f t="shared" si="381"/>
        <v>katB</v>
      </c>
      <c r="AG11513" s="153"/>
      <c r="AH11513" s="153"/>
      <c r="AI11513" t="s">
        <v>201</v>
      </c>
      <c r="AJ11513" t="s">
        <v>17878</v>
      </c>
      <c r="AK11513" s="9" t="str">
        <f>VLOOKUP(Y11513,zdroj!D:AJ,33,0)</f>
        <v>katB</v>
      </c>
    </row>
    <row r="11514" spans="8:37" x14ac:dyDescent="0.25">
      <c r="H11514" s="8"/>
      <c r="I11514" s="8"/>
      <c r="N11514" s="23"/>
      <c r="O11514" s="24"/>
      <c r="P11514" s="19"/>
      <c r="Q11514" s="19"/>
      <c r="R11514" s="19"/>
      <c r="U11514" s="27"/>
      <c r="Y11514" s="9" t="s">
        <v>666</v>
      </c>
      <c r="Z11514" s="9" t="s">
        <v>462</v>
      </c>
      <c r="AA11514" s="9" t="s">
        <v>198</v>
      </c>
      <c r="AB11514" s="9">
        <v>25944681</v>
      </c>
      <c r="AC11514" s="9" t="s">
        <v>12287</v>
      </c>
      <c r="AD11514" s="9" t="s">
        <v>231</v>
      </c>
      <c r="AE11514" s="5">
        <f t="shared" si="380"/>
        <v>0</v>
      </c>
      <c r="AF11514" s="5" t="str">
        <f t="shared" si="381"/>
        <v>katB</v>
      </c>
      <c r="AG11514" s="153"/>
      <c r="AH11514" s="153"/>
      <c r="AI11514" t="s">
        <v>201</v>
      </c>
      <c r="AJ11514" t="s">
        <v>17878</v>
      </c>
      <c r="AK11514" s="9" t="str">
        <f>VLOOKUP(Y11514,zdroj!D:AJ,33,0)</f>
        <v>katB</v>
      </c>
    </row>
    <row r="11515" spans="8:37" x14ac:dyDescent="0.25">
      <c r="H11515" s="8"/>
      <c r="I11515" s="8"/>
      <c r="N11515" s="23"/>
      <c r="O11515" s="24"/>
      <c r="P11515" s="19"/>
      <c r="Q11515" s="19"/>
      <c r="R11515" s="19"/>
      <c r="U11515" s="27"/>
      <c r="Y11515" s="9" t="s">
        <v>666</v>
      </c>
      <c r="Z11515" s="9" t="s">
        <v>462</v>
      </c>
      <c r="AA11515" s="9" t="s">
        <v>198</v>
      </c>
      <c r="AB11515" s="9">
        <v>26711427</v>
      </c>
      <c r="AC11515" s="9" t="s">
        <v>12288</v>
      </c>
      <c r="AD11515" s="9" t="s">
        <v>231</v>
      </c>
      <c r="AE11515" s="5">
        <f t="shared" si="380"/>
        <v>0</v>
      </c>
      <c r="AF11515" s="5" t="str">
        <f t="shared" si="381"/>
        <v>katB</v>
      </c>
      <c r="AG11515" s="153"/>
      <c r="AH11515" s="153"/>
      <c r="AI11515" t="s">
        <v>201</v>
      </c>
      <c r="AJ11515" t="s">
        <v>17878</v>
      </c>
      <c r="AK11515" s="9" t="str">
        <f>VLOOKUP(Y11515,zdroj!D:AJ,33,0)</f>
        <v>katB</v>
      </c>
    </row>
    <row r="11516" spans="8:37" x14ac:dyDescent="0.25">
      <c r="H11516" s="8"/>
      <c r="I11516" s="8"/>
      <c r="N11516" s="23"/>
      <c r="O11516" s="24"/>
      <c r="P11516" s="19"/>
      <c r="Q11516" s="19"/>
      <c r="R11516" s="19"/>
      <c r="U11516" s="27"/>
      <c r="Y11516" s="9" t="s">
        <v>666</v>
      </c>
      <c r="Z11516" s="9" t="s">
        <v>462</v>
      </c>
      <c r="AA11516" s="9" t="s">
        <v>198</v>
      </c>
      <c r="AB11516" s="9">
        <v>74936131</v>
      </c>
      <c r="AC11516" s="9" t="s">
        <v>12289</v>
      </c>
      <c r="AD11516" s="9" t="s">
        <v>231</v>
      </c>
      <c r="AE11516" s="5">
        <f t="shared" si="380"/>
        <v>0</v>
      </c>
      <c r="AF11516" s="5" t="str">
        <f t="shared" si="381"/>
        <v>katB</v>
      </c>
      <c r="AG11516" s="153"/>
      <c r="AH11516" s="153"/>
      <c r="AI11516" t="s">
        <v>201</v>
      </c>
      <c r="AJ11516" t="s">
        <v>17878</v>
      </c>
      <c r="AK11516" s="9" t="str">
        <f>VLOOKUP(Y11516,zdroj!D:AJ,33,0)</f>
        <v>katB</v>
      </c>
    </row>
    <row r="11517" spans="8:37" x14ac:dyDescent="0.25">
      <c r="H11517" s="8"/>
      <c r="I11517" s="8"/>
      <c r="N11517" s="23"/>
      <c r="O11517" s="24"/>
      <c r="P11517" s="19"/>
      <c r="Q11517" s="19"/>
      <c r="R11517" s="19"/>
      <c r="U11517" s="27"/>
      <c r="Y11517" s="9" t="s">
        <v>666</v>
      </c>
      <c r="Z11517" s="9" t="s">
        <v>462</v>
      </c>
      <c r="AA11517" s="9" t="s">
        <v>198</v>
      </c>
      <c r="AB11517" s="9">
        <v>75393115</v>
      </c>
      <c r="AC11517" s="9" t="s">
        <v>12290</v>
      </c>
      <c r="AD11517" s="9" t="s">
        <v>231</v>
      </c>
      <c r="AE11517" s="5">
        <f t="shared" si="380"/>
        <v>0</v>
      </c>
      <c r="AF11517" s="5" t="str">
        <f t="shared" si="381"/>
        <v>katB</v>
      </c>
      <c r="AG11517" s="153"/>
      <c r="AH11517" s="153"/>
      <c r="AI11517" t="s">
        <v>201</v>
      </c>
      <c r="AJ11517" t="s">
        <v>17878</v>
      </c>
      <c r="AK11517" s="9" t="str">
        <f>VLOOKUP(Y11517,zdroj!D:AJ,33,0)</f>
        <v>katB</v>
      </c>
    </row>
    <row r="11518" spans="8:37" x14ac:dyDescent="0.25">
      <c r="H11518" s="8"/>
      <c r="I11518" s="8"/>
      <c r="N11518" s="23"/>
      <c r="O11518" s="24"/>
      <c r="P11518" s="19"/>
      <c r="Q11518" s="19"/>
      <c r="R11518" s="19"/>
      <c r="U11518" s="27"/>
      <c r="Y11518" s="9" t="s">
        <v>666</v>
      </c>
      <c r="Z11518" s="9" t="s">
        <v>462</v>
      </c>
      <c r="AA11518" s="9" t="s">
        <v>198</v>
      </c>
      <c r="AB11518" s="9">
        <v>77554876</v>
      </c>
      <c r="AC11518" s="9" t="s">
        <v>12291</v>
      </c>
      <c r="AD11518" s="9" t="s">
        <v>231</v>
      </c>
      <c r="AE11518" s="5">
        <f t="shared" si="380"/>
        <v>0</v>
      </c>
      <c r="AF11518" s="5" t="str">
        <f t="shared" si="381"/>
        <v>katB</v>
      </c>
      <c r="AG11518" s="153"/>
      <c r="AH11518" s="153"/>
      <c r="AI11518" t="s">
        <v>201</v>
      </c>
      <c r="AJ11518" t="s">
        <v>17878</v>
      </c>
      <c r="AK11518" s="9" t="str">
        <f>VLOOKUP(Y11518,zdroj!D:AJ,33,0)</f>
        <v>katB</v>
      </c>
    </row>
    <row r="11519" spans="8:37" x14ac:dyDescent="0.25">
      <c r="H11519" s="8"/>
      <c r="I11519" s="8"/>
      <c r="N11519" s="23"/>
      <c r="O11519" s="24"/>
      <c r="P11519" s="19"/>
      <c r="Q11519" s="19"/>
      <c r="R11519" s="19"/>
      <c r="U11519" s="27"/>
      <c r="Y11519" s="9" t="s">
        <v>666</v>
      </c>
      <c r="Z11519" s="9" t="s">
        <v>462</v>
      </c>
      <c r="AA11519" s="9" t="s">
        <v>198</v>
      </c>
      <c r="AB11519" s="9">
        <v>77628365</v>
      </c>
      <c r="AC11519" s="9" t="s">
        <v>12292</v>
      </c>
      <c r="AD11519" s="9" t="s">
        <v>231</v>
      </c>
      <c r="AE11519" s="5">
        <f t="shared" si="380"/>
        <v>0</v>
      </c>
      <c r="AF11519" s="5" t="str">
        <f t="shared" si="381"/>
        <v>katB</v>
      </c>
      <c r="AG11519" s="153"/>
      <c r="AH11519" s="153"/>
      <c r="AI11519" t="s">
        <v>201</v>
      </c>
      <c r="AJ11519" t="s">
        <v>17878</v>
      </c>
      <c r="AK11519" s="9" t="str">
        <f>VLOOKUP(Y11519,zdroj!D:AJ,33,0)</f>
        <v>katB</v>
      </c>
    </row>
    <row r="11520" spans="8:37" x14ac:dyDescent="0.25">
      <c r="H11520" s="8"/>
      <c r="I11520" s="8"/>
      <c r="N11520" s="23"/>
      <c r="O11520" s="24"/>
      <c r="P11520" s="19"/>
      <c r="Q11520" s="19"/>
      <c r="R11520" s="19"/>
      <c r="U11520" s="27"/>
      <c r="Y11520" s="9" t="s">
        <v>666</v>
      </c>
      <c r="Z11520" s="9" t="s">
        <v>462</v>
      </c>
      <c r="AA11520" s="9" t="s">
        <v>198</v>
      </c>
      <c r="AB11520" s="9">
        <v>77628349</v>
      </c>
      <c r="AC11520" s="9" t="s">
        <v>12293</v>
      </c>
      <c r="AD11520" s="9" t="s">
        <v>231</v>
      </c>
      <c r="AE11520" s="5">
        <f t="shared" si="380"/>
        <v>0</v>
      </c>
      <c r="AF11520" s="5" t="str">
        <f t="shared" si="381"/>
        <v>katB</v>
      </c>
      <c r="AG11520" s="153"/>
      <c r="AH11520" s="153"/>
      <c r="AI11520" t="s">
        <v>17879</v>
      </c>
      <c r="AJ11520" t="s">
        <v>17878</v>
      </c>
      <c r="AK11520" s="9" t="str">
        <f>VLOOKUP(Y11520,zdroj!D:AJ,33,0)</f>
        <v>katB</v>
      </c>
    </row>
    <row r="11521" spans="8:37" x14ac:dyDescent="0.25">
      <c r="H11521" s="8"/>
      <c r="I11521" s="8"/>
      <c r="N11521" s="23"/>
      <c r="O11521" s="24"/>
      <c r="P11521" s="19"/>
      <c r="Q11521" s="19"/>
      <c r="R11521" s="19"/>
      <c r="U11521" s="27"/>
      <c r="Y11521" s="9" t="s">
        <v>666</v>
      </c>
      <c r="Z11521" s="9" t="s">
        <v>462</v>
      </c>
      <c r="AA11521" s="9" t="s">
        <v>198</v>
      </c>
      <c r="AB11521" s="9">
        <v>77713893</v>
      </c>
      <c r="AC11521" s="9" t="s">
        <v>12294</v>
      </c>
      <c r="AD11521" s="9" t="s">
        <v>231</v>
      </c>
      <c r="AE11521" s="5">
        <f t="shared" si="380"/>
        <v>0</v>
      </c>
      <c r="AF11521" s="5" t="str">
        <f t="shared" si="381"/>
        <v>katB</v>
      </c>
      <c r="AG11521" s="153"/>
      <c r="AH11521" s="153"/>
      <c r="AI11521" t="s">
        <v>201</v>
      </c>
      <c r="AJ11521" t="s">
        <v>17878</v>
      </c>
      <c r="AK11521" s="9" t="str">
        <f>VLOOKUP(Y11521,zdroj!D:AJ,33,0)</f>
        <v>katB</v>
      </c>
    </row>
    <row r="11522" spans="8:37" x14ac:dyDescent="0.25">
      <c r="H11522" s="8"/>
      <c r="I11522" s="8"/>
      <c r="N11522" s="23"/>
      <c r="O11522" s="24"/>
      <c r="P11522" s="19"/>
      <c r="Q11522" s="19"/>
      <c r="R11522" s="19"/>
      <c r="U11522" s="27"/>
      <c r="Y11522" s="9" t="s">
        <v>666</v>
      </c>
      <c r="Z11522" s="9" t="s">
        <v>462</v>
      </c>
      <c r="AA11522" s="9" t="s">
        <v>198</v>
      </c>
      <c r="AB11522" s="9">
        <v>77946936</v>
      </c>
      <c r="AC11522" s="9" t="s">
        <v>12295</v>
      </c>
      <c r="AD11522" s="9" t="s">
        <v>231</v>
      </c>
      <c r="AE11522" s="5">
        <f t="shared" si="380"/>
        <v>0</v>
      </c>
      <c r="AF11522" s="5" t="str">
        <f t="shared" si="381"/>
        <v>katB</v>
      </c>
      <c r="AG11522" s="153"/>
      <c r="AH11522" s="153"/>
      <c r="AI11522" t="s">
        <v>201</v>
      </c>
      <c r="AJ11522" t="s">
        <v>17878</v>
      </c>
      <c r="AK11522" s="9" t="str">
        <f>VLOOKUP(Y11522,zdroj!D:AJ,33,0)</f>
        <v>katB</v>
      </c>
    </row>
    <row r="11523" spans="8:37" x14ac:dyDescent="0.25">
      <c r="H11523" s="8"/>
      <c r="I11523" s="8"/>
      <c r="N11523" s="23"/>
      <c r="O11523" s="24"/>
      <c r="P11523" s="19"/>
      <c r="Q11523" s="19"/>
      <c r="R11523" s="19"/>
      <c r="U11523" s="27"/>
      <c r="Y11523" s="9" t="s">
        <v>666</v>
      </c>
      <c r="Z11523" s="9" t="s">
        <v>462</v>
      </c>
      <c r="AA11523" s="9" t="s">
        <v>198</v>
      </c>
      <c r="AB11523" s="9">
        <v>78407010</v>
      </c>
      <c r="AC11523" s="9" t="s">
        <v>12296</v>
      </c>
      <c r="AD11523" s="9" t="s">
        <v>231</v>
      </c>
      <c r="AE11523" s="5">
        <f t="shared" si="380"/>
        <v>0</v>
      </c>
      <c r="AF11523" s="5" t="str">
        <f t="shared" si="381"/>
        <v>katB</v>
      </c>
      <c r="AG11523" s="153"/>
      <c r="AH11523" s="153"/>
      <c r="AI11523" t="s">
        <v>201</v>
      </c>
      <c r="AJ11523" t="s">
        <v>17878</v>
      </c>
      <c r="AK11523" s="9" t="str">
        <f>VLOOKUP(Y11523,zdroj!D:AJ,33,0)</f>
        <v>katB</v>
      </c>
    </row>
    <row r="11524" spans="8:37" x14ac:dyDescent="0.25">
      <c r="H11524" s="8"/>
      <c r="I11524" s="8"/>
      <c r="N11524" s="23"/>
      <c r="O11524" s="24"/>
      <c r="P11524" s="19"/>
      <c r="Q11524" s="19"/>
      <c r="R11524" s="19"/>
      <c r="U11524" s="27"/>
      <c r="Y11524" s="9" t="s">
        <v>666</v>
      </c>
      <c r="Z11524" s="9" t="s">
        <v>462</v>
      </c>
      <c r="AA11524" s="9" t="s">
        <v>198</v>
      </c>
      <c r="AB11524" s="9">
        <v>83050043</v>
      </c>
      <c r="AC11524" s="9" t="s">
        <v>12297</v>
      </c>
      <c r="AD11524" s="9" t="s">
        <v>231</v>
      </c>
      <c r="AE11524" s="5">
        <f t="shared" si="380"/>
        <v>0</v>
      </c>
      <c r="AF11524" s="5" t="str">
        <f t="shared" si="381"/>
        <v>katB</v>
      </c>
      <c r="AG11524" s="153"/>
      <c r="AH11524" s="153"/>
      <c r="AI11524" t="s">
        <v>201</v>
      </c>
      <c r="AJ11524" t="s">
        <v>17878</v>
      </c>
      <c r="AK11524" s="9" t="str">
        <f>VLOOKUP(Y11524,zdroj!D:AJ,33,0)</f>
        <v>katB</v>
      </c>
    </row>
    <row r="11525" spans="8:37" x14ac:dyDescent="0.25">
      <c r="H11525" s="8"/>
      <c r="I11525" s="8"/>
      <c r="N11525" s="23"/>
      <c r="O11525" s="24"/>
      <c r="P11525" s="19"/>
      <c r="Q11525" s="19"/>
      <c r="R11525" s="19"/>
      <c r="U11525" s="27"/>
      <c r="Y11525" s="9" t="s">
        <v>666</v>
      </c>
      <c r="Z11525" s="9" t="s">
        <v>462</v>
      </c>
      <c r="AA11525" s="9" t="s">
        <v>198</v>
      </c>
      <c r="AB11525" s="9">
        <v>5857554</v>
      </c>
      <c r="AC11525" s="9" t="s">
        <v>12298</v>
      </c>
      <c r="AD11525" s="9" t="s">
        <v>231</v>
      </c>
      <c r="AE11525" s="5">
        <f t="shared" si="380"/>
        <v>0</v>
      </c>
      <c r="AF11525" s="5" t="str">
        <f t="shared" si="381"/>
        <v>katB</v>
      </c>
      <c r="AG11525" s="153"/>
      <c r="AH11525" s="153"/>
      <c r="AI11525" t="s">
        <v>201</v>
      </c>
      <c r="AJ11525" t="s">
        <v>17878</v>
      </c>
      <c r="AK11525" s="9" t="str">
        <f>VLOOKUP(Y11525,zdroj!D:AJ,33,0)</f>
        <v>katB</v>
      </c>
    </row>
    <row r="11526" spans="8:37" x14ac:dyDescent="0.25">
      <c r="H11526" s="8"/>
      <c r="I11526" s="8"/>
      <c r="N11526" s="23"/>
      <c r="O11526" s="24"/>
      <c r="P11526" s="19"/>
      <c r="Q11526" s="19"/>
      <c r="R11526" s="19"/>
      <c r="U11526" s="27"/>
      <c r="Y11526" s="9" t="s">
        <v>666</v>
      </c>
      <c r="Z11526" s="9" t="s">
        <v>462</v>
      </c>
      <c r="AA11526" s="9" t="s">
        <v>198</v>
      </c>
      <c r="AB11526" s="9">
        <v>5857694</v>
      </c>
      <c r="AC11526" s="9" t="s">
        <v>12299</v>
      </c>
      <c r="AD11526" s="9" t="s">
        <v>231</v>
      </c>
      <c r="AE11526" s="5">
        <f t="shared" si="380"/>
        <v>0</v>
      </c>
      <c r="AF11526" s="5" t="str">
        <f t="shared" si="381"/>
        <v>katB</v>
      </c>
      <c r="AG11526" s="153"/>
      <c r="AH11526" s="153"/>
      <c r="AI11526" t="s">
        <v>201</v>
      </c>
      <c r="AJ11526" t="s">
        <v>17878</v>
      </c>
      <c r="AK11526" s="9" t="str">
        <f>VLOOKUP(Y11526,zdroj!D:AJ,33,0)</f>
        <v>katB</v>
      </c>
    </row>
    <row r="11527" spans="8:37" x14ac:dyDescent="0.25">
      <c r="H11527" s="8"/>
      <c r="I11527" s="8"/>
      <c r="N11527" s="23"/>
      <c r="O11527" s="24"/>
      <c r="P11527" s="19"/>
      <c r="Q11527" s="19"/>
      <c r="R11527" s="19"/>
      <c r="U11527" s="27"/>
      <c r="Y11527" s="9" t="s">
        <v>666</v>
      </c>
      <c r="Z11527" s="9" t="s">
        <v>462</v>
      </c>
      <c r="AA11527" s="9" t="s">
        <v>198</v>
      </c>
      <c r="AB11527" s="9">
        <v>5857716</v>
      </c>
      <c r="AC11527" s="9" t="s">
        <v>12300</v>
      </c>
      <c r="AD11527" s="9" t="s">
        <v>231</v>
      </c>
      <c r="AE11527" s="5">
        <f t="shared" si="380"/>
        <v>0</v>
      </c>
      <c r="AF11527" s="5" t="str">
        <f t="shared" si="381"/>
        <v>katB</v>
      </c>
      <c r="AG11527" s="153"/>
      <c r="AH11527" s="153"/>
      <c r="AI11527" t="s">
        <v>201</v>
      </c>
      <c r="AJ11527" t="s">
        <v>17878</v>
      </c>
      <c r="AK11527" s="9" t="str">
        <f>VLOOKUP(Y11527,zdroj!D:AJ,33,0)</f>
        <v>katB</v>
      </c>
    </row>
    <row r="11528" spans="8:37" x14ac:dyDescent="0.25">
      <c r="H11528" s="8"/>
      <c r="I11528" s="8"/>
      <c r="N11528" s="23"/>
      <c r="O11528" s="24"/>
      <c r="P11528" s="19"/>
      <c r="Q11528" s="19"/>
      <c r="R11528" s="19"/>
      <c r="U11528" s="27"/>
      <c r="Y11528" s="9" t="s">
        <v>666</v>
      </c>
      <c r="Z11528" s="9" t="s">
        <v>462</v>
      </c>
      <c r="AA11528" s="9" t="s">
        <v>198</v>
      </c>
      <c r="AB11528" s="9">
        <v>5857791</v>
      </c>
      <c r="AC11528" s="9" t="s">
        <v>12301</v>
      </c>
      <c r="AD11528" s="9" t="s">
        <v>231</v>
      </c>
      <c r="AE11528" s="5">
        <f t="shared" si="380"/>
        <v>0</v>
      </c>
      <c r="AF11528" s="5" t="str">
        <f t="shared" si="381"/>
        <v>katB</v>
      </c>
      <c r="AG11528" s="153"/>
      <c r="AH11528" s="153"/>
      <c r="AI11528" t="s">
        <v>201</v>
      </c>
      <c r="AJ11528" t="s">
        <v>17878</v>
      </c>
      <c r="AK11528" s="9" t="str">
        <f>VLOOKUP(Y11528,zdroj!D:AJ,33,0)</f>
        <v>katB</v>
      </c>
    </row>
    <row r="11529" spans="8:37" x14ac:dyDescent="0.25">
      <c r="H11529" s="8"/>
      <c r="I11529" s="8"/>
      <c r="N11529" s="23"/>
      <c r="O11529" s="24"/>
      <c r="P11529" s="19"/>
      <c r="Q11529" s="19"/>
      <c r="R11529" s="19"/>
      <c r="U11529" s="27"/>
      <c r="Y11529" s="9" t="s">
        <v>666</v>
      </c>
      <c r="Z11529" s="9" t="s">
        <v>462</v>
      </c>
      <c r="AA11529" s="9" t="s">
        <v>198</v>
      </c>
      <c r="AB11529" s="9">
        <v>5858534</v>
      </c>
      <c r="AC11529" s="9" t="s">
        <v>12302</v>
      </c>
      <c r="AD11529" s="9" t="s">
        <v>231</v>
      </c>
      <c r="AE11529" s="5">
        <f t="shared" si="380"/>
        <v>0</v>
      </c>
      <c r="AF11529" s="5" t="str">
        <f t="shared" si="381"/>
        <v>katB</v>
      </c>
      <c r="AG11529" s="153"/>
      <c r="AH11529" s="153"/>
      <c r="AI11529" t="s">
        <v>201</v>
      </c>
      <c r="AJ11529" t="s">
        <v>17878</v>
      </c>
      <c r="AK11529" s="9" t="str">
        <f>VLOOKUP(Y11529,zdroj!D:AJ,33,0)</f>
        <v>katB</v>
      </c>
    </row>
    <row r="11530" spans="8:37" x14ac:dyDescent="0.25">
      <c r="H11530" s="8"/>
      <c r="I11530" s="8"/>
      <c r="N11530" s="23"/>
      <c r="O11530" s="24"/>
      <c r="P11530" s="19"/>
      <c r="Q11530" s="19"/>
      <c r="R11530" s="19"/>
      <c r="U11530" s="27"/>
      <c r="Y11530" s="9" t="s">
        <v>666</v>
      </c>
      <c r="Z11530" s="9" t="s">
        <v>462</v>
      </c>
      <c r="AA11530" s="9" t="s">
        <v>198</v>
      </c>
      <c r="AB11530" s="9">
        <v>5858640</v>
      </c>
      <c r="AC11530" s="9" t="s">
        <v>12303</v>
      </c>
      <c r="AD11530" s="9" t="s">
        <v>231</v>
      </c>
      <c r="AE11530" s="5">
        <f t="shared" ref="AE11530:AE11593" si="382">VLOOKUP(Y11530,K:T,10,0)</f>
        <v>0</v>
      </c>
      <c r="AF11530" s="5" t="str">
        <f t="shared" ref="AF11530:AF11593" si="383">IF(AE11530="A",IF(AD11530="katA","katB",AD11530),AD11530)</f>
        <v>katB</v>
      </c>
      <c r="AG11530" s="153"/>
      <c r="AH11530" s="153"/>
      <c r="AI11530" t="s">
        <v>201</v>
      </c>
      <c r="AJ11530" t="s">
        <v>17878</v>
      </c>
      <c r="AK11530" s="9" t="str">
        <f>VLOOKUP(Y11530,zdroj!D:AJ,33,0)</f>
        <v>katB</v>
      </c>
    </row>
    <row r="11531" spans="8:37" x14ac:dyDescent="0.25">
      <c r="H11531" s="8"/>
      <c r="I11531" s="8"/>
      <c r="N11531" s="23"/>
      <c r="O11531" s="24"/>
      <c r="P11531" s="19"/>
      <c r="Q11531" s="19"/>
      <c r="R11531" s="19"/>
      <c r="U11531" s="27"/>
      <c r="Y11531" s="9" t="s">
        <v>666</v>
      </c>
      <c r="Z11531" s="9" t="s">
        <v>462</v>
      </c>
      <c r="AA11531" s="9" t="s">
        <v>198</v>
      </c>
      <c r="AB11531" s="9">
        <v>5859352</v>
      </c>
      <c r="AC11531" s="9" t="s">
        <v>12304</v>
      </c>
      <c r="AD11531" s="9" t="s">
        <v>231</v>
      </c>
      <c r="AE11531" s="5">
        <f t="shared" si="382"/>
        <v>0</v>
      </c>
      <c r="AF11531" s="5" t="str">
        <f t="shared" si="383"/>
        <v>katB</v>
      </c>
      <c r="AG11531" s="153"/>
      <c r="AH11531" s="153"/>
      <c r="AI11531" t="s">
        <v>201</v>
      </c>
      <c r="AJ11531" t="s">
        <v>17878</v>
      </c>
      <c r="AK11531" s="9" t="str">
        <f>VLOOKUP(Y11531,zdroj!D:AJ,33,0)</f>
        <v>katB</v>
      </c>
    </row>
    <row r="11532" spans="8:37" x14ac:dyDescent="0.25">
      <c r="H11532" s="8"/>
      <c r="I11532" s="8"/>
      <c r="N11532" s="23"/>
      <c r="O11532" s="24"/>
      <c r="P11532" s="19"/>
      <c r="Q11532" s="19"/>
      <c r="R11532" s="19"/>
      <c r="U11532" s="27"/>
      <c r="Y11532" s="9" t="s">
        <v>666</v>
      </c>
      <c r="Z11532" s="9" t="s">
        <v>462</v>
      </c>
      <c r="AA11532" s="9" t="s">
        <v>198</v>
      </c>
      <c r="AB11532" s="9">
        <v>27712354</v>
      </c>
      <c r="AC11532" s="9" t="s">
        <v>12305</v>
      </c>
      <c r="AD11532" s="9" t="s">
        <v>231</v>
      </c>
      <c r="AE11532" s="5">
        <f t="shared" si="382"/>
        <v>0</v>
      </c>
      <c r="AF11532" s="5" t="str">
        <f t="shared" si="383"/>
        <v>katB</v>
      </c>
      <c r="AG11532" s="153"/>
      <c r="AH11532" s="153"/>
      <c r="AI11532" t="s">
        <v>201</v>
      </c>
      <c r="AJ11532" t="s">
        <v>17878</v>
      </c>
      <c r="AK11532" s="9" t="str">
        <f>VLOOKUP(Y11532,zdroj!D:AJ,33,0)</f>
        <v>katB</v>
      </c>
    </row>
    <row r="11533" spans="8:37" x14ac:dyDescent="0.25">
      <c r="H11533" s="8"/>
      <c r="I11533" s="8"/>
      <c r="N11533" s="23"/>
      <c r="O11533" s="24"/>
      <c r="P11533" s="19"/>
      <c r="Q11533" s="19"/>
      <c r="R11533" s="19"/>
      <c r="U11533" s="27"/>
      <c r="Y11533" s="9" t="s">
        <v>666</v>
      </c>
      <c r="Z11533" s="9" t="s">
        <v>462</v>
      </c>
      <c r="AA11533" s="9" t="s">
        <v>198</v>
      </c>
      <c r="AB11533" s="9">
        <v>28099249</v>
      </c>
      <c r="AC11533" s="9" t="s">
        <v>12306</v>
      </c>
      <c r="AD11533" s="9" t="s">
        <v>231</v>
      </c>
      <c r="AE11533" s="5">
        <f t="shared" si="382"/>
        <v>0</v>
      </c>
      <c r="AF11533" s="5" t="str">
        <f t="shared" si="383"/>
        <v>katB</v>
      </c>
      <c r="AG11533" s="153"/>
      <c r="AH11533" s="153"/>
      <c r="AI11533" t="s">
        <v>201</v>
      </c>
      <c r="AJ11533" t="s">
        <v>17878</v>
      </c>
      <c r="AK11533" s="9" t="str">
        <f>VLOOKUP(Y11533,zdroj!D:AJ,33,0)</f>
        <v>katB</v>
      </c>
    </row>
    <row r="11534" spans="8:37" x14ac:dyDescent="0.25">
      <c r="H11534" s="8"/>
      <c r="I11534" s="8"/>
      <c r="N11534" s="23"/>
      <c r="O11534" s="24"/>
      <c r="P11534" s="19"/>
      <c r="Q11534" s="19"/>
      <c r="R11534" s="19"/>
      <c r="U11534" s="27"/>
      <c r="Y11534" s="9" t="s">
        <v>666</v>
      </c>
      <c r="Z11534" s="9" t="s">
        <v>462</v>
      </c>
      <c r="AA11534" s="9" t="s">
        <v>198</v>
      </c>
      <c r="AB11534" s="9">
        <v>79933068</v>
      </c>
      <c r="AC11534" s="9" t="s">
        <v>12307</v>
      </c>
      <c r="AD11534" s="9" t="s">
        <v>231</v>
      </c>
      <c r="AE11534" s="5">
        <f t="shared" si="382"/>
        <v>0</v>
      </c>
      <c r="AF11534" s="5" t="str">
        <f t="shared" si="383"/>
        <v>katB</v>
      </c>
      <c r="AG11534" s="153"/>
      <c r="AH11534" s="153"/>
      <c r="AI11534" t="s">
        <v>17880</v>
      </c>
      <c r="AJ11534" t="s">
        <v>17878</v>
      </c>
      <c r="AK11534" s="9" t="str">
        <f>VLOOKUP(Y11534,zdroj!D:AJ,33,0)</f>
        <v>katB</v>
      </c>
    </row>
    <row r="11535" spans="8:37" x14ac:dyDescent="0.25">
      <c r="H11535" s="8"/>
      <c r="I11535" s="8"/>
      <c r="N11535" s="23"/>
      <c r="O11535" s="24"/>
      <c r="P11535" s="19"/>
      <c r="Q11535" s="19"/>
      <c r="R11535" s="19"/>
      <c r="U11535" s="27"/>
      <c r="Y11535" s="9" t="s">
        <v>666</v>
      </c>
      <c r="Z11535" s="9" t="s">
        <v>462</v>
      </c>
      <c r="AA11535" s="9" t="s">
        <v>198</v>
      </c>
      <c r="AB11535" s="9">
        <v>81978936</v>
      </c>
      <c r="AC11535" s="9" t="s">
        <v>12308</v>
      </c>
      <c r="AD11535" s="9" t="s">
        <v>231</v>
      </c>
      <c r="AE11535" s="5">
        <f t="shared" si="382"/>
        <v>0</v>
      </c>
      <c r="AF11535" s="5" t="str">
        <f t="shared" si="383"/>
        <v>katB</v>
      </c>
      <c r="AG11535" s="153"/>
      <c r="AH11535" s="153"/>
      <c r="AI11535" t="s">
        <v>201</v>
      </c>
      <c r="AJ11535" t="s">
        <v>17878</v>
      </c>
      <c r="AK11535" s="9" t="str">
        <f>VLOOKUP(Y11535,zdroj!D:AJ,33,0)</f>
        <v>katB</v>
      </c>
    </row>
    <row r="11536" spans="8:37" x14ac:dyDescent="0.25">
      <c r="H11536" s="8"/>
      <c r="I11536" s="8"/>
      <c r="N11536" s="23"/>
      <c r="O11536" s="24"/>
      <c r="P11536" s="19"/>
      <c r="Q11536" s="19"/>
      <c r="R11536" s="19"/>
      <c r="U11536" s="27"/>
      <c r="Y11536" s="9" t="s">
        <v>666</v>
      </c>
      <c r="Z11536" s="9" t="s">
        <v>462</v>
      </c>
      <c r="AA11536" s="9" t="s">
        <v>198</v>
      </c>
      <c r="AB11536" s="9">
        <v>5856965</v>
      </c>
      <c r="AC11536" s="9" t="s">
        <v>12309</v>
      </c>
      <c r="AD11536" s="9" t="s">
        <v>231</v>
      </c>
      <c r="AE11536" s="5">
        <f t="shared" si="382"/>
        <v>0</v>
      </c>
      <c r="AF11536" s="5" t="str">
        <f t="shared" si="383"/>
        <v>katB</v>
      </c>
      <c r="AG11536" s="153"/>
      <c r="AH11536" s="153"/>
      <c r="AI11536" t="s">
        <v>201</v>
      </c>
      <c r="AJ11536" t="s">
        <v>17878</v>
      </c>
      <c r="AK11536" s="9" t="str">
        <f>VLOOKUP(Y11536,zdroj!D:AJ,33,0)</f>
        <v>katB</v>
      </c>
    </row>
    <row r="11537" spans="8:37" x14ac:dyDescent="0.25">
      <c r="H11537" s="8"/>
      <c r="I11537" s="8"/>
      <c r="N11537" s="23"/>
      <c r="O11537" s="24"/>
      <c r="P11537" s="19"/>
      <c r="Q11537" s="19"/>
      <c r="R11537" s="19"/>
      <c r="U11537" s="27"/>
      <c r="Y11537" s="9" t="s">
        <v>666</v>
      </c>
      <c r="Z11537" s="9" t="s">
        <v>462</v>
      </c>
      <c r="AA11537" s="9" t="s">
        <v>198</v>
      </c>
      <c r="AB11537" s="9">
        <v>5857503</v>
      </c>
      <c r="AC11537" s="9" t="s">
        <v>12310</v>
      </c>
      <c r="AD11537" s="9" t="s">
        <v>231</v>
      </c>
      <c r="AE11537" s="5">
        <f t="shared" si="382"/>
        <v>0</v>
      </c>
      <c r="AF11537" s="5" t="str">
        <f t="shared" si="383"/>
        <v>katB</v>
      </c>
      <c r="AG11537" s="153"/>
      <c r="AH11537" s="153"/>
      <c r="AI11537" t="s">
        <v>201</v>
      </c>
      <c r="AJ11537" t="s">
        <v>17878</v>
      </c>
      <c r="AK11537" s="9" t="str">
        <f>VLOOKUP(Y11537,zdroj!D:AJ,33,0)</f>
        <v>katB</v>
      </c>
    </row>
    <row r="11538" spans="8:37" x14ac:dyDescent="0.25">
      <c r="H11538" s="8"/>
      <c r="I11538" s="8"/>
      <c r="N11538" s="23"/>
      <c r="O11538" s="24"/>
      <c r="P11538" s="19"/>
      <c r="Q11538" s="19"/>
      <c r="R11538" s="19"/>
      <c r="U11538" s="27"/>
      <c r="Y11538" s="9" t="s">
        <v>666</v>
      </c>
      <c r="Z11538" s="9" t="s">
        <v>462</v>
      </c>
      <c r="AA11538" s="9" t="s">
        <v>198</v>
      </c>
      <c r="AB11538" s="9">
        <v>5858259</v>
      </c>
      <c r="AC11538" s="9" t="s">
        <v>12311</v>
      </c>
      <c r="AD11538" s="9" t="s">
        <v>231</v>
      </c>
      <c r="AE11538" s="5">
        <f t="shared" si="382"/>
        <v>0</v>
      </c>
      <c r="AF11538" s="5" t="str">
        <f t="shared" si="383"/>
        <v>katB</v>
      </c>
      <c r="AG11538" s="153"/>
      <c r="AH11538" s="153"/>
      <c r="AI11538" t="s">
        <v>201</v>
      </c>
      <c r="AJ11538" t="s">
        <v>17878</v>
      </c>
      <c r="AK11538" s="9" t="str">
        <f>VLOOKUP(Y11538,zdroj!D:AJ,33,0)</f>
        <v>katB</v>
      </c>
    </row>
    <row r="11539" spans="8:37" x14ac:dyDescent="0.25">
      <c r="H11539" s="8"/>
      <c r="I11539" s="8"/>
      <c r="N11539" s="23"/>
      <c r="O11539" s="24"/>
      <c r="P11539" s="19"/>
      <c r="Q11539" s="19"/>
      <c r="R11539" s="19"/>
      <c r="U11539" s="27"/>
      <c r="Y11539" s="9" t="s">
        <v>666</v>
      </c>
      <c r="Z11539" s="9" t="s">
        <v>462</v>
      </c>
      <c r="AA11539" s="9" t="s">
        <v>198</v>
      </c>
      <c r="AB11539" s="9">
        <v>5858739</v>
      </c>
      <c r="AC11539" s="9" t="s">
        <v>12312</v>
      </c>
      <c r="AD11539" s="9" t="s">
        <v>231</v>
      </c>
      <c r="AE11539" s="5">
        <f t="shared" si="382"/>
        <v>0</v>
      </c>
      <c r="AF11539" s="5" t="str">
        <f t="shared" si="383"/>
        <v>katB</v>
      </c>
      <c r="AG11539" s="153"/>
      <c r="AH11539" s="153"/>
      <c r="AI11539" t="s">
        <v>201</v>
      </c>
      <c r="AJ11539" t="s">
        <v>17878</v>
      </c>
      <c r="AK11539" s="9" t="str">
        <f>VLOOKUP(Y11539,zdroj!D:AJ,33,0)</f>
        <v>katB</v>
      </c>
    </row>
    <row r="11540" spans="8:37" x14ac:dyDescent="0.25">
      <c r="H11540" s="8"/>
      <c r="I11540" s="8"/>
      <c r="N11540" s="23"/>
      <c r="O11540" s="24"/>
      <c r="P11540" s="19"/>
      <c r="Q11540" s="19"/>
      <c r="R11540" s="19"/>
      <c r="U11540" s="27"/>
      <c r="Y11540" s="9" t="s">
        <v>666</v>
      </c>
      <c r="Z11540" s="9" t="s">
        <v>462</v>
      </c>
      <c r="AA11540" s="9" t="s">
        <v>198</v>
      </c>
      <c r="AB11540" s="9">
        <v>5859107</v>
      </c>
      <c r="AC11540" s="9" t="s">
        <v>12313</v>
      </c>
      <c r="AD11540" s="9" t="s">
        <v>231</v>
      </c>
      <c r="AE11540" s="5">
        <f t="shared" si="382"/>
        <v>0</v>
      </c>
      <c r="AF11540" s="5" t="str">
        <f t="shared" si="383"/>
        <v>katB</v>
      </c>
      <c r="AG11540" s="153"/>
      <c r="AH11540" s="153"/>
      <c r="AI11540" t="s">
        <v>201</v>
      </c>
      <c r="AJ11540" t="s">
        <v>17878</v>
      </c>
      <c r="AK11540" s="9" t="str">
        <f>VLOOKUP(Y11540,zdroj!D:AJ,33,0)</f>
        <v>katB</v>
      </c>
    </row>
    <row r="11541" spans="8:37" x14ac:dyDescent="0.25">
      <c r="H11541" s="8"/>
      <c r="I11541" s="8"/>
      <c r="N11541" s="23"/>
      <c r="O11541" s="24"/>
      <c r="P11541" s="19"/>
      <c r="Q11541" s="19"/>
      <c r="R11541" s="19"/>
      <c r="U11541" s="27"/>
      <c r="Y11541" s="9" t="s">
        <v>666</v>
      </c>
      <c r="Z11541" s="9" t="s">
        <v>462</v>
      </c>
      <c r="AA11541" s="9" t="s">
        <v>198</v>
      </c>
      <c r="AB11541" s="9">
        <v>5859468</v>
      </c>
      <c r="AC11541" s="9" t="s">
        <v>12314</v>
      </c>
      <c r="AD11541" s="9" t="s">
        <v>231</v>
      </c>
      <c r="AE11541" s="5">
        <f t="shared" si="382"/>
        <v>0</v>
      </c>
      <c r="AF11541" s="5" t="str">
        <f t="shared" si="383"/>
        <v>katB</v>
      </c>
      <c r="AG11541" s="153"/>
      <c r="AH11541" s="153"/>
      <c r="AI11541" t="s">
        <v>201</v>
      </c>
      <c r="AJ11541" t="s">
        <v>17878</v>
      </c>
      <c r="AK11541" s="9" t="str">
        <f>VLOOKUP(Y11541,zdroj!D:AJ,33,0)</f>
        <v>katB</v>
      </c>
    </row>
    <row r="11542" spans="8:37" x14ac:dyDescent="0.25">
      <c r="H11542" s="8"/>
      <c r="I11542" s="8"/>
      <c r="N11542" s="23"/>
      <c r="O11542" s="24"/>
      <c r="P11542" s="19"/>
      <c r="Q11542" s="19"/>
      <c r="R11542" s="19"/>
      <c r="U11542" s="27"/>
      <c r="Y11542" s="9" t="s">
        <v>666</v>
      </c>
      <c r="Z11542" s="9" t="s">
        <v>462</v>
      </c>
      <c r="AA11542" s="9" t="s">
        <v>198</v>
      </c>
      <c r="AB11542" s="9">
        <v>5859808</v>
      </c>
      <c r="AC11542" s="9" t="s">
        <v>12315</v>
      </c>
      <c r="AD11542" s="9" t="s">
        <v>231</v>
      </c>
      <c r="AE11542" s="5">
        <f t="shared" si="382"/>
        <v>0</v>
      </c>
      <c r="AF11542" s="5" t="str">
        <f t="shared" si="383"/>
        <v>katB</v>
      </c>
      <c r="AG11542" s="153"/>
      <c r="AH11542" s="153"/>
      <c r="AI11542" t="s">
        <v>201</v>
      </c>
      <c r="AJ11542" t="s">
        <v>17878</v>
      </c>
      <c r="AK11542" s="9" t="str">
        <f>VLOOKUP(Y11542,zdroj!D:AJ,33,0)</f>
        <v>katB</v>
      </c>
    </row>
    <row r="11543" spans="8:37" x14ac:dyDescent="0.25">
      <c r="H11543" s="8"/>
      <c r="I11543" s="8"/>
      <c r="N11543" s="23"/>
      <c r="O11543" s="24"/>
      <c r="P11543" s="19"/>
      <c r="Q11543" s="19"/>
      <c r="R11543" s="19"/>
      <c r="U11543" s="27"/>
      <c r="Y11543" s="9" t="s">
        <v>666</v>
      </c>
      <c r="Z11543" s="9" t="s">
        <v>462</v>
      </c>
      <c r="AA11543" s="9" t="s">
        <v>198</v>
      </c>
      <c r="AB11543" s="9">
        <v>5859964</v>
      </c>
      <c r="AC11543" s="9" t="s">
        <v>12316</v>
      </c>
      <c r="AD11543" s="9" t="s">
        <v>231</v>
      </c>
      <c r="AE11543" s="5">
        <f t="shared" si="382"/>
        <v>0</v>
      </c>
      <c r="AF11543" s="5" t="str">
        <f t="shared" si="383"/>
        <v>katB</v>
      </c>
      <c r="AG11543" s="153"/>
      <c r="AH11543" s="153"/>
      <c r="AI11543" t="s">
        <v>201</v>
      </c>
      <c r="AJ11543" t="s">
        <v>17878</v>
      </c>
      <c r="AK11543" s="9" t="str">
        <f>VLOOKUP(Y11543,zdroj!D:AJ,33,0)</f>
        <v>katB</v>
      </c>
    </row>
    <row r="11544" spans="8:37" x14ac:dyDescent="0.25">
      <c r="H11544" s="8"/>
      <c r="I11544" s="8"/>
      <c r="N11544" s="23"/>
      <c r="O11544" s="24"/>
      <c r="P11544" s="19"/>
      <c r="Q11544" s="19"/>
      <c r="R11544" s="19"/>
      <c r="U11544" s="27"/>
      <c r="Y11544" s="9" t="s">
        <v>666</v>
      </c>
      <c r="Z11544" s="9" t="s">
        <v>462</v>
      </c>
      <c r="AA11544" s="9" t="s">
        <v>198</v>
      </c>
      <c r="AB11544" s="9">
        <v>5859999</v>
      </c>
      <c r="AC11544" s="9" t="s">
        <v>12317</v>
      </c>
      <c r="AD11544" s="9" t="s">
        <v>231</v>
      </c>
      <c r="AE11544" s="5">
        <f t="shared" si="382"/>
        <v>0</v>
      </c>
      <c r="AF11544" s="5" t="str">
        <f t="shared" si="383"/>
        <v>katB</v>
      </c>
      <c r="AG11544" s="153"/>
      <c r="AH11544" s="153"/>
      <c r="AI11544" t="s">
        <v>201</v>
      </c>
      <c r="AJ11544" t="s">
        <v>17878</v>
      </c>
      <c r="AK11544" s="9" t="str">
        <f>VLOOKUP(Y11544,zdroj!D:AJ,33,0)</f>
        <v>katB</v>
      </c>
    </row>
    <row r="11545" spans="8:37" x14ac:dyDescent="0.25">
      <c r="H11545" s="8"/>
      <c r="I11545" s="8"/>
      <c r="N11545" s="23"/>
      <c r="O11545" s="24"/>
      <c r="P11545" s="19"/>
      <c r="Q11545" s="19"/>
      <c r="R11545" s="19"/>
      <c r="U11545" s="27"/>
      <c r="Y11545" s="9" t="s">
        <v>666</v>
      </c>
      <c r="Z11545" s="9" t="s">
        <v>462</v>
      </c>
      <c r="AA11545" s="9" t="s">
        <v>198</v>
      </c>
      <c r="AB11545" s="9">
        <v>5860695</v>
      </c>
      <c r="AC11545" s="9" t="s">
        <v>12318</v>
      </c>
      <c r="AD11545" s="9" t="s">
        <v>231</v>
      </c>
      <c r="AE11545" s="5">
        <f t="shared" si="382"/>
        <v>0</v>
      </c>
      <c r="AF11545" s="5" t="str">
        <f t="shared" si="383"/>
        <v>katB</v>
      </c>
      <c r="AG11545" s="153"/>
      <c r="AH11545" s="153"/>
      <c r="AI11545" t="s">
        <v>201</v>
      </c>
      <c r="AJ11545" t="s">
        <v>17878</v>
      </c>
      <c r="AK11545" s="9" t="str">
        <f>VLOOKUP(Y11545,zdroj!D:AJ,33,0)</f>
        <v>katB</v>
      </c>
    </row>
    <row r="11546" spans="8:37" x14ac:dyDescent="0.25">
      <c r="H11546" s="8"/>
      <c r="I11546" s="8"/>
      <c r="N11546" s="23"/>
      <c r="O11546" s="24"/>
      <c r="P11546" s="19"/>
      <c r="Q11546" s="19"/>
      <c r="R11546" s="19"/>
      <c r="U11546" s="27"/>
      <c r="Y11546" s="9" t="s">
        <v>666</v>
      </c>
      <c r="Z11546" s="9" t="s">
        <v>462</v>
      </c>
      <c r="AA11546" s="9" t="s">
        <v>198</v>
      </c>
      <c r="AB11546" s="9">
        <v>25240170</v>
      </c>
      <c r="AC11546" s="9" t="s">
        <v>12319</v>
      </c>
      <c r="AD11546" s="9" t="s">
        <v>231</v>
      </c>
      <c r="AE11546" s="5">
        <f t="shared" si="382"/>
        <v>0</v>
      </c>
      <c r="AF11546" s="5" t="str">
        <f t="shared" si="383"/>
        <v>katB</v>
      </c>
      <c r="AG11546" s="153"/>
      <c r="AH11546" s="153"/>
      <c r="AI11546" t="s">
        <v>201</v>
      </c>
      <c r="AJ11546" t="s">
        <v>17878</v>
      </c>
      <c r="AK11546" s="9" t="str">
        <f>VLOOKUP(Y11546,zdroj!D:AJ,33,0)</f>
        <v>katB</v>
      </c>
    </row>
    <row r="11547" spans="8:37" x14ac:dyDescent="0.25">
      <c r="H11547" s="8"/>
      <c r="I11547" s="8"/>
      <c r="N11547" s="23"/>
      <c r="O11547" s="24"/>
      <c r="P11547" s="19"/>
      <c r="Q11547" s="19"/>
      <c r="R11547" s="19"/>
      <c r="U11547" s="27"/>
      <c r="Y11547" s="9" t="s">
        <v>666</v>
      </c>
      <c r="Z11547" s="9" t="s">
        <v>462</v>
      </c>
      <c r="AA11547" s="9" t="s">
        <v>198</v>
      </c>
      <c r="AB11547" s="9">
        <v>27885798</v>
      </c>
      <c r="AC11547" s="9" t="s">
        <v>12320</v>
      </c>
      <c r="AD11547" s="9" t="s">
        <v>231</v>
      </c>
      <c r="AE11547" s="5">
        <f t="shared" si="382"/>
        <v>0</v>
      </c>
      <c r="AF11547" s="5" t="str">
        <f t="shared" si="383"/>
        <v>katB</v>
      </c>
      <c r="AG11547" s="153"/>
      <c r="AH11547" s="153"/>
      <c r="AI11547" t="s">
        <v>201</v>
      </c>
      <c r="AJ11547" t="s">
        <v>17878</v>
      </c>
      <c r="AK11547" s="9" t="str">
        <f>VLOOKUP(Y11547,zdroj!D:AJ,33,0)</f>
        <v>katB</v>
      </c>
    </row>
    <row r="11548" spans="8:37" x14ac:dyDescent="0.25">
      <c r="H11548" s="8"/>
      <c r="I11548" s="8"/>
      <c r="N11548" s="23"/>
      <c r="O11548" s="24"/>
      <c r="P11548" s="19"/>
      <c r="Q11548" s="19"/>
      <c r="R11548" s="19"/>
      <c r="U11548" s="27"/>
      <c r="Y11548" s="9" t="s">
        <v>668</v>
      </c>
      <c r="Z11548" s="9" t="s">
        <v>462</v>
      </c>
      <c r="AA11548" s="9" t="s">
        <v>237</v>
      </c>
      <c r="AB11548" s="9">
        <v>8071306</v>
      </c>
      <c r="AC11548" s="9" t="s">
        <v>12321</v>
      </c>
      <c r="AD11548" s="9" t="s">
        <v>231</v>
      </c>
      <c r="AE11548" s="5">
        <f t="shared" si="382"/>
        <v>0</v>
      </c>
      <c r="AF11548" s="5" t="str">
        <f t="shared" si="383"/>
        <v>katB</v>
      </c>
      <c r="AG11548" s="153"/>
      <c r="AH11548" s="153"/>
      <c r="AI11548" t="s">
        <v>195</v>
      </c>
      <c r="AJ11548" t="s">
        <v>340</v>
      </c>
      <c r="AK11548" s="9" t="str">
        <f>VLOOKUP(Y11548,zdroj!D:AJ,33,0)</f>
        <v>katA</v>
      </c>
    </row>
    <row r="11549" spans="8:37" x14ac:dyDescent="0.25">
      <c r="H11549" s="8"/>
      <c r="I11549" s="8"/>
      <c r="N11549" s="23"/>
      <c r="O11549" s="24"/>
      <c r="P11549" s="19"/>
      <c r="Q11549" s="19"/>
      <c r="R11549" s="19"/>
      <c r="U11549" s="27"/>
      <c r="Y11549" s="9" t="s">
        <v>668</v>
      </c>
      <c r="Z11549" s="9" t="s">
        <v>462</v>
      </c>
      <c r="AA11549" s="9" t="s">
        <v>237</v>
      </c>
      <c r="AB11549" s="9">
        <v>8071390</v>
      </c>
      <c r="AC11549" s="9" t="s">
        <v>12322</v>
      </c>
      <c r="AD11549" s="9" t="s">
        <v>225</v>
      </c>
      <c r="AE11549" s="5">
        <f t="shared" si="382"/>
        <v>0</v>
      </c>
      <c r="AF11549" s="5" t="str">
        <f t="shared" si="383"/>
        <v>katA</v>
      </c>
      <c r="AG11549" s="153"/>
      <c r="AH11549" s="153"/>
      <c r="AI11549" t="s">
        <v>195</v>
      </c>
      <c r="AJ11549" t="s">
        <v>340</v>
      </c>
      <c r="AK11549" s="9" t="str">
        <f>VLOOKUP(Y11549,zdroj!D:AJ,33,0)</f>
        <v>katA</v>
      </c>
    </row>
    <row r="11550" spans="8:37" x14ac:dyDescent="0.25">
      <c r="H11550" s="8"/>
      <c r="I11550" s="8"/>
      <c r="N11550" s="23"/>
      <c r="O11550" s="24"/>
      <c r="P11550" s="19"/>
      <c r="Q11550" s="19"/>
      <c r="R11550" s="19"/>
      <c r="U11550" s="27"/>
      <c r="Y11550" s="9" t="s">
        <v>668</v>
      </c>
      <c r="Z11550" s="9" t="s">
        <v>462</v>
      </c>
      <c r="AA11550" s="9" t="s">
        <v>237</v>
      </c>
      <c r="AB11550" s="9">
        <v>8071403</v>
      </c>
      <c r="AC11550" s="9" t="s">
        <v>12323</v>
      </c>
      <c r="AD11550" s="9" t="s">
        <v>225</v>
      </c>
      <c r="AE11550" s="5">
        <f t="shared" si="382"/>
        <v>0</v>
      </c>
      <c r="AF11550" s="5" t="str">
        <f t="shared" si="383"/>
        <v>katA</v>
      </c>
      <c r="AG11550" s="153"/>
      <c r="AH11550" s="153"/>
      <c r="AI11550" t="s">
        <v>195</v>
      </c>
      <c r="AJ11550" t="s">
        <v>340</v>
      </c>
      <c r="AK11550" s="9" t="str">
        <f>VLOOKUP(Y11550,zdroj!D:AJ,33,0)</f>
        <v>katA</v>
      </c>
    </row>
    <row r="11551" spans="8:37" x14ac:dyDescent="0.25">
      <c r="H11551" s="8"/>
      <c r="I11551" s="8"/>
      <c r="N11551" s="23"/>
      <c r="O11551" s="24"/>
      <c r="P11551" s="19"/>
      <c r="Q11551" s="19"/>
      <c r="R11551" s="19"/>
      <c r="U11551" s="27"/>
      <c r="Y11551" s="9" t="s">
        <v>668</v>
      </c>
      <c r="Z11551" s="9" t="s">
        <v>462</v>
      </c>
      <c r="AA11551" s="9" t="s">
        <v>237</v>
      </c>
      <c r="AB11551" s="9">
        <v>8071411</v>
      </c>
      <c r="AC11551" s="9" t="s">
        <v>12324</v>
      </c>
      <c r="AD11551" s="9" t="s">
        <v>225</v>
      </c>
      <c r="AE11551" s="5">
        <f t="shared" si="382"/>
        <v>0</v>
      </c>
      <c r="AF11551" s="5" t="str">
        <f t="shared" si="383"/>
        <v>katA</v>
      </c>
      <c r="AG11551" s="153"/>
      <c r="AH11551" s="153"/>
      <c r="AI11551" t="s">
        <v>195</v>
      </c>
      <c r="AJ11551" t="s">
        <v>340</v>
      </c>
      <c r="AK11551" s="9" t="str">
        <f>VLOOKUP(Y11551,zdroj!D:AJ,33,0)</f>
        <v>katA</v>
      </c>
    </row>
    <row r="11552" spans="8:37" x14ac:dyDescent="0.25">
      <c r="H11552" s="8"/>
      <c r="I11552" s="8"/>
      <c r="N11552" s="23"/>
      <c r="O11552" s="24"/>
      <c r="P11552" s="19"/>
      <c r="Q11552" s="19"/>
      <c r="R11552" s="19"/>
      <c r="U11552" s="27"/>
      <c r="Y11552" s="9" t="s">
        <v>668</v>
      </c>
      <c r="Z11552" s="9" t="s">
        <v>462</v>
      </c>
      <c r="AA11552" s="9" t="s">
        <v>237</v>
      </c>
      <c r="AB11552" s="9">
        <v>8071420</v>
      </c>
      <c r="AC11552" s="9" t="s">
        <v>12325</v>
      </c>
      <c r="AD11552" s="9" t="s">
        <v>225</v>
      </c>
      <c r="AE11552" s="5">
        <f t="shared" si="382"/>
        <v>0</v>
      </c>
      <c r="AF11552" s="5" t="str">
        <f t="shared" si="383"/>
        <v>katA</v>
      </c>
      <c r="AG11552" s="153"/>
      <c r="AH11552" s="153"/>
      <c r="AI11552" t="s">
        <v>195</v>
      </c>
      <c r="AJ11552" t="s">
        <v>340</v>
      </c>
      <c r="AK11552" s="9" t="str">
        <f>VLOOKUP(Y11552,zdroj!D:AJ,33,0)</f>
        <v>katA</v>
      </c>
    </row>
    <row r="11553" spans="8:37" x14ac:dyDescent="0.25">
      <c r="H11553" s="8"/>
      <c r="I11553" s="8"/>
      <c r="N11553" s="23"/>
      <c r="O11553" s="24"/>
      <c r="P11553" s="19"/>
      <c r="Q11553" s="19"/>
      <c r="R11553" s="19"/>
      <c r="U11553" s="27"/>
      <c r="Y11553" s="9" t="s">
        <v>668</v>
      </c>
      <c r="Z11553" s="9" t="s">
        <v>462</v>
      </c>
      <c r="AA11553" s="9" t="s">
        <v>237</v>
      </c>
      <c r="AB11553" s="9">
        <v>8071438</v>
      </c>
      <c r="AC11553" s="9" t="s">
        <v>12326</v>
      </c>
      <c r="AD11553" s="9" t="s">
        <v>225</v>
      </c>
      <c r="AE11553" s="5">
        <f t="shared" si="382"/>
        <v>0</v>
      </c>
      <c r="AF11553" s="5" t="str">
        <f t="shared" si="383"/>
        <v>katA</v>
      </c>
      <c r="AG11553" s="153"/>
      <c r="AH11553" s="153"/>
      <c r="AI11553" t="s">
        <v>195</v>
      </c>
      <c r="AJ11553" t="s">
        <v>340</v>
      </c>
      <c r="AK11553" s="9" t="str">
        <f>VLOOKUP(Y11553,zdroj!D:AJ,33,0)</f>
        <v>katA</v>
      </c>
    </row>
    <row r="11554" spans="8:37" x14ac:dyDescent="0.25">
      <c r="H11554" s="8"/>
      <c r="I11554" s="8"/>
      <c r="N11554" s="23"/>
      <c r="O11554" s="24"/>
      <c r="P11554" s="19"/>
      <c r="Q11554" s="19"/>
      <c r="R11554" s="19"/>
      <c r="U11554" s="27"/>
      <c r="Y11554" s="9" t="s">
        <v>668</v>
      </c>
      <c r="Z11554" s="9" t="s">
        <v>462</v>
      </c>
      <c r="AA11554" s="9" t="s">
        <v>237</v>
      </c>
      <c r="AB11554" s="9">
        <v>8071462</v>
      </c>
      <c r="AC11554" s="9" t="s">
        <v>12327</v>
      </c>
      <c r="AD11554" s="9" t="s">
        <v>231</v>
      </c>
      <c r="AE11554" s="5">
        <f t="shared" si="382"/>
        <v>0</v>
      </c>
      <c r="AF11554" s="5" t="str">
        <f t="shared" si="383"/>
        <v>katB</v>
      </c>
      <c r="AG11554" s="153"/>
      <c r="AH11554" s="153"/>
      <c r="AI11554" t="s">
        <v>195</v>
      </c>
      <c r="AJ11554" t="s">
        <v>340</v>
      </c>
      <c r="AK11554" s="9" t="str">
        <f>VLOOKUP(Y11554,zdroj!D:AJ,33,0)</f>
        <v>katA</v>
      </c>
    </row>
    <row r="11555" spans="8:37" x14ac:dyDescent="0.25">
      <c r="H11555" s="8"/>
      <c r="I11555" s="8"/>
      <c r="N11555" s="23"/>
      <c r="O11555" s="24"/>
      <c r="P11555" s="19"/>
      <c r="Q11555" s="19"/>
      <c r="R11555" s="19"/>
      <c r="U11555" s="27"/>
      <c r="Y11555" s="9" t="s">
        <v>668</v>
      </c>
      <c r="Z11555" s="9" t="s">
        <v>462</v>
      </c>
      <c r="AA11555" s="9" t="s">
        <v>237</v>
      </c>
      <c r="AB11555" s="9">
        <v>27028623</v>
      </c>
      <c r="AC11555" s="9" t="s">
        <v>12328</v>
      </c>
      <c r="AD11555" s="9" t="s">
        <v>225</v>
      </c>
      <c r="AE11555" s="5">
        <f t="shared" si="382"/>
        <v>0</v>
      </c>
      <c r="AF11555" s="5" t="str">
        <f t="shared" si="383"/>
        <v>katA</v>
      </c>
      <c r="AG11555" s="153"/>
      <c r="AH11555" s="153"/>
      <c r="AI11555" t="s">
        <v>195</v>
      </c>
      <c r="AJ11555" t="s">
        <v>340</v>
      </c>
      <c r="AK11555" s="9" t="str">
        <f>VLOOKUP(Y11555,zdroj!D:AJ,33,0)</f>
        <v>katA</v>
      </c>
    </row>
    <row r="11556" spans="8:37" x14ac:dyDescent="0.25">
      <c r="H11556" s="8"/>
      <c r="I11556" s="8"/>
      <c r="N11556" s="23"/>
      <c r="O11556" s="24"/>
      <c r="P11556" s="19"/>
      <c r="Q11556" s="19"/>
      <c r="R11556" s="19"/>
      <c r="U11556" s="27"/>
      <c r="Y11556" s="9" t="s">
        <v>668</v>
      </c>
      <c r="Z11556" s="9" t="s">
        <v>462</v>
      </c>
      <c r="AA11556" s="9" t="s">
        <v>237</v>
      </c>
      <c r="AB11556" s="9">
        <v>27028631</v>
      </c>
      <c r="AC11556" s="9" t="s">
        <v>12329</v>
      </c>
      <c r="AD11556" s="9" t="s">
        <v>225</v>
      </c>
      <c r="AE11556" s="5">
        <f t="shared" si="382"/>
        <v>0</v>
      </c>
      <c r="AF11556" s="5" t="str">
        <f t="shared" si="383"/>
        <v>katA</v>
      </c>
      <c r="AG11556" s="153"/>
      <c r="AH11556" s="153"/>
      <c r="AI11556" t="s">
        <v>195</v>
      </c>
      <c r="AJ11556" t="s">
        <v>340</v>
      </c>
      <c r="AK11556" s="9" t="str">
        <f>VLOOKUP(Y11556,zdroj!D:AJ,33,0)</f>
        <v>katA</v>
      </c>
    </row>
    <row r="11557" spans="8:37" x14ac:dyDescent="0.25">
      <c r="H11557" s="8"/>
      <c r="I11557" s="8"/>
      <c r="N11557" s="23"/>
      <c r="O11557" s="24"/>
      <c r="P11557" s="19"/>
      <c r="Q11557" s="19"/>
      <c r="R11557" s="19"/>
      <c r="U11557" s="27"/>
      <c r="Y11557" s="9" t="s">
        <v>668</v>
      </c>
      <c r="Z11557" s="9" t="s">
        <v>462</v>
      </c>
      <c r="AA11557" s="9" t="s">
        <v>237</v>
      </c>
      <c r="AB11557" s="9">
        <v>30878381</v>
      </c>
      <c r="AC11557" s="9" t="s">
        <v>12330</v>
      </c>
      <c r="AD11557" s="9" t="s">
        <v>225</v>
      </c>
      <c r="AE11557" s="5">
        <f t="shared" si="382"/>
        <v>0</v>
      </c>
      <c r="AF11557" s="5" t="str">
        <f t="shared" si="383"/>
        <v>katA</v>
      </c>
      <c r="AG11557" s="153"/>
      <c r="AH11557" s="153"/>
      <c r="AI11557" t="s">
        <v>195</v>
      </c>
      <c r="AJ11557" t="s">
        <v>340</v>
      </c>
      <c r="AK11557" s="9" t="str">
        <f>VLOOKUP(Y11557,zdroj!D:AJ,33,0)</f>
        <v>katA</v>
      </c>
    </row>
    <row r="11558" spans="8:37" x14ac:dyDescent="0.25">
      <c r="H11558" s="8"/>
      <c r="I11558" s="8"/>
      <c r="N11558" s="23"/>
      <c r="O11558" s="24"/>
      <c r="P11558" s="19"/>
      <c r="Q11558" s="19"/>
      <c r="R11558" s="19"/>
      <c r="U11558" s="27"/>
      <c r="Y11558" s="9" t="s">
        <v>668</v>
      </c>
      <c r="Z11558" s="9" t="s">
        <v>462</v>
      </c>
      <c r="AA11558" s="9" t="s">
        <v>237</v>
      </c>
      <c r="AB11558" s="9">
        <v>8071471</v>
      </c>
      <c r="AC11558" s="9" t="s">
        <v>12331</v>
      </c>
      <c r="AD11558" s="9" t="s">
        <v>225</v>
      </c>
      <c r="AE11558" s="5">
        <f t="shared" si="382"/>
        <v>0</v>
      </c>
      <c r="AF11558" s="5" t="str">
        <f t="shared" si="383"/>
        <v>katA</v>
      </c>
      <c r="AG11558" s="153"/>
      <c r="AH11558" s="153"/>
      <c r="AI11558" t="s">
        <v>195</v>
      </c>
      <c r="AJ11558" t="s">
        <v>340</v>
      </c>
      <c r="AK11558" s="9" t="str">
        <f>VLOOKUP(Y11558,zdroj!D:AJ,33,0)</f>
        <v>katA</v>
      </c>
    </row>
    <row r="11559" spans="8:37" x14ac:dyDescent="0.25">
      <c r="H11559" s="8"/>
      <c r="I11559" s="8"/>
      <c r="N11559" s="23"/>
      <c r="O11559" s="24"/>
      <c r="P11559" s="19"/>
      <c r="Q11559" s="19"/>
      <c r="R11559" s="19"/>
      <c r="U11559" s="27"/>
      <c r="Y11559" s="9" t="s">
        <v>668</v>
      </c>
      <c r="Z11559" s="9" t="s">
        <v>462</v>
      </c>
      <c r="AA11559" s="9" t="s">
        <v>237</v>
      </c>
      <c r="AB11559" s="9">
        <v>8071489</v>
      </c>
      <c r="AC11559" s="9" t="s">
        <v>12332</v>
      </c>
      <c r="AD11559" s="9" t="s">
        <v>225</v>
      </c>
      <c r="AE11559" s="5">
        <f t="shared" si="382"/>
        <v>0</v>
      </c>
      <c r="AF11559" s="5" t="str">
        <f t="shared" si="383"/>
        <v>katA</v>
      </c>
      <c r="AG11559" s="153"/>
      <c r="AH11559" s="153"/>
      <c r="AI11559" t="s">
        <v>195</v>
      </c>
      <c r="AJ11559" t="s">
        <v>340</v>
      </c>
      <c r="AK11559" s="9" t="str">
        <f>VLOOKUP(Y11559,zdroj!D:AJ,33,0)</f>
        <v>katA</v>
      </c>
    </row>
    <row r="11560" spans="8:37" x14ac:dyDescent="0.25">
      <c r="H11560" s="8"/>
      <c r="I11560" s="8"/>
      <c r="N11560" s="23"/>
      <c r="O11560" s="24"/>
      <c r="P11560" s="19"/>
      <c r="Q11560" s="19"/>
      <c r="R11560" s="19"/>
      <c r="U11560" s="27"/>
      <c r="Y11560" s="9" t="s">
        <v>668</v>
      </c>
      <c r="Z11560" s="9" t="s">
        <v>462</v>
      </c>
      <c r="AA11560" s="9" t="s">
        <v>237</v>
      </c>
      <c r="AB11560" s="9">
        <v>8071497</v>
      </c>
      <c r="AC11560" s="9" t="s">
        <v>12333</v>
      </c>
      <c r="AD11560" s="9" t="s">
        <v>225</v>
      </c>
      <c r="AE11560" s="5">
        <f t="shared" si="382"/>
        <v>0</v>
      </c>
      <c r="AF11560" s="5" t="str">
        <f t="shared" si="383"/>
        <v>katA</v>
      </c>
      <c r="AG11560" s="153"/>
      <c r="AH11560" s="153"/>
      <c r="AI11560" t="s">
        <v>195</v>
      </c>
      <c r="AJ11560" t="s">
        <v>340</v>
      </c>
      <c r="AK11560" s="9" t="str">
        <f>VLOOKUP(Y11560,zdroj!D:AJ,33,0)</f>
        <v>katA</v>
      </c>
    </row>
    <row r="11561" spans="8:37" x14ac:dyDescent="0.25">
      <c r="H11561" s="8"/>
      <c r="I11561" s="8"/>
      <c r="N11561" s="23"/>
      <c r="O11561" s="24"/>
      <c r="P11561" s="19"/>
      <c r="Q11561" s="19"/>
      <c r="R11561" s="19"/>
      <c r="U11561" s="27"/>
      <c r="Y11561" s="9" t="s">
        <v>668</v>
      </c>
      <c r="Z11561" s="9" t="s">
        <v>462</v>
      </c>
      <c r="AA11561" s="9" t="s">
        <v>237</v>
      </c>
      <c r="AB11561" s="9">
        <v>72347511</v>
      </c>
      <c r="AC11561" s="9" t="s">
        <v>12334</v>
      </c>
      <c r="AD11561" s="9" t="s">
        <v>225</v>
      </c>
      <c r="AE11561" s="5">
        <f t="shared" si="382"/>
        <v>0</v>
      </c>
      <c r="AF11561" s="5" t="str">
        <f t="shared" si="383"/>
        <v>katA</v>
      </c>
      <c r="AG11561" s="153"/>
      <c r="AH11561" s="153"/>
      <c r="AI11561" t="s">
        <v>195</v>
      </c>
      <c r="AJ11561" t="s">
        <v>340</v>
      </c>
      <c r="AK11561" s="9" t="str">
        <f>VLOOKUP(Y11561,zdroj!D:AJ,33,0)</f>
        <v>katA</v>
      </c>
    </row>
    <row r="11562" spans="8:37" x14ac:dyDescent="0.25">
      <c r="H11562" s="8"/>
      <c r="I11562" s="8"/>
      <c r="N11562" s="23"/>
      <c r="O11562" s="24"/>
      <c r="P11562" s="19"/>
      <c r="Q11562" s="19"/>
      <c r="R11562" s="19"/>
      <c r="U11562" s="27"/>
      <c r="Y11562" s="9" t="s">
        <v>668</v>
      </c>
      <c r="Z11562" s="9" t="s">
        <v>462</v>
      </c>
      <c r="AA11562" s="9" t="s">
        <v>237</v>
      </c>
      <c r="AB11562" s="9">
        <v>8071501</v>
      </c>
      <c r="AC11562" s="9" t="s">
        <v>12335</v>
      </c>
      <c r="AD11562" s="9" t="s">
        <v>225</v>
      </c>
      <c r="AE11562" s="5">
        <f t="shared" si="382"/>
        <v>0</v>
      </c>
      <c r="AF11562" s="5" t="str">
        <f t="shared" si="383"/>
        <v>katA</v>
      </c>
      <c r="AG11562" s="153"/>
      <c r="AH11562" s="153"/>
      <c r="AI11562" t="s">
        <v>236</v>
      </c>
      <c r="AJ11562" t="s">
        <v>17878</v>
      </c>
      <c r="AK11562" s="9" t="str">
        <f>VLOOKUP(Y11562,zdroj!D:AJ,33,0)</f>
        <v>katA</v>
      </c>
    </row>
    <row r="11563" spans="8:37" x14ac:dyDescent="0.25">
      <c r="H11563" s="8"/>
      <c r="I11563" s="8"/>
      <c r="N11563" s="23"/>
      <c r="O11563" s="24"/>
      <c r="P11563" s="19"/>
      <c r="Q11563" s="19"/>
      <c r="R11563" s="19"/>
      <c r="U11563" s="27"/>
      <c r="Y11563" s="9" t="s">
        <v>668</v>
      </c>
      <c r="Z11563" s="9" t="s">
        <v>462</v>
      </c>
      <c r="AA11563" s="9" t="s">
        <v>237</v>
      </c>
      <c r="AB11563" s="9">
        <v>8071322</v>
      </c>
      <c r="AC11563" s="9" t="s">
        <v>12336</v>
      </c>
      <c r="AD11563" s="9" t="s">
        <v>225</v>
      </c>
      <c r="AE11563" s="5">
        <f t="shared" si="382"/>
        <v>0</v>
      </c>
      <c r="AF11563" s="5" t="str">
        <f t="shared" si="383"/>
        <v>katA</v>
      </c>
      <c r="AG11563" s="153"/>
      <c r="AH11563" s="153"/>
      <c r="AI11563" t="s">
        <v>195</v>
      </c>
      <c r="AJ11563" t="s">
        <v>340</v>
      </c>
      <c r="AK11563" s="9" t="str">
        <f>VLOOKUP(Y11563,zdroj!D:AJ,33,0)</f>
        <v>katA</v>
      </c>
    </row>
    <row r="11564" spans="8:37" x14ac:dyDescent="0.25">
      <c r="H11564" s="8"/>
      <c r="I11564" s="8"/>
      <c r="N11564" s="23"/>
      <c r="O11564" s="24"/>
      <c r="P11564" s="19"/>
      <c r="Q11564" s="19"/>
      <c r="R11564" s="19"/>
      <c r="U11564" s="27"/>
      <c r="Y11564" s="9" t="s">
        <v>668</v>
      </c>
      <c r="Z11564" s="9" t="s">
        <v>462</v>
      </c>
      <c r="AA11564" s="9" t="s">
        <v>237</v>
      </c>
      <c r="AB11564" s="9">
        <v>30878373</v>
      </c>
      <c r="AC11564" s="9" t="s">
        <v>12337</v>
      </c>
      <c r="AD11564" s="9" t="s">
        <v>225</v>
      </c>
      <c r="AE11564" s="5">
        <f t="shared" si="382"/>
        <v>0</v>
      </c>
      <c r="AF11564" s="5" t="str">
        <f t="shared" si="383"/>
        <v>katA</v>
      </c>
      <c r="AG11564" s="153"/>
      <c r="AH11564" s="153"/>
      <c r="AI11564" t="s">
        <v>195</v>
      </c>
      <c r="AJ11564" t="s">
        <v>340</v>
      </c>
      <c r="AK11564" s="9" t="str">
        <f>VLOOKUP(Y11564,zdroj!D:AJ,33,0)</f>
        <v>katA</v>
      </c>
    </row>
    <row r="11565" spans="8:37" x14ac:dyDescent="0.25">
      <c r="H11565" s="8"/>
      <c r="I11565" s="8"/>
      <c r="N11565" s="23"/>
      <c r="O11565" s="24"/>
      <c r="P11565" s="19"/>
      <c r="Q11565" s="19"/>
      <c r="R11565" s="19"/>
      <c r="U11565" s="27"/>
      <c r="Y11565" s="9" t="s">
        <v>668</v>
      </c>
      <c r="Z11565" s="9" t="s">
        <v>462</v>
      </c>
      <c r="AA11565" s="9" t="s">
        <v>237</v>
      </c>
      <c r="AB11565" s="9">
        <v>8071357</v>
      </c>
      <c r="AC11565" s="9" t="s">
        <v>12338</v>
      </c>
      <c r="AD11565" s="9" t="s">
        <v>225</v>
      </c>
      <c r="AE11565" s="5">
        <f t="shared" si="382"/>
        <v>0</v>
      </c>
      <c r="AF11565" s="5" t="str">
        <f t="shared" si="383"/>
        <v>katA</v>
      </c>
      <c r="AG11565" s="153"/>
      <c r="AH11565" s="153"/>
      <c r="AI11565" t="s">
        <v>195</v>
      </c>
      <c r="AJ11565" t="s">
        <v>340</v>
      </c>
      <c r="AK11565" s="9" t="str">
        <f>VLOOKUP(Y11565,zdroj!D:AJ,33,0)</f>
        <v>katA</v>
      </c>
    </row>
    <row r="11566" spans="8:37" x14ac:dyDescent="0.25">
      <c r="H11566" s="8"/>
      <c r="I11566" s="8"/>
      <c r="N11566" s="23"/>
      <c r="O11566" s="24"/>
      <c r="P11566" s="19"/>
      <c r="Q11566" s="19"/>
      <c r="R11566" s="19"/>
      <c r="U11566" s="27"/>
      <c r="Y11566" s="9" t="s">
        <v>668</v>
      </c>
      <c r="Z11566" s="9" t="s">
        <v>462</v>
      </c>
      <c r="AA11566" s="9" t="s">
        <v>237</v>
      </c>
      <c r="AB11566" s="9">
        <v>8071365</v>
      </c>
      <c r="AC11566" s="9" t="s">
        <v>12339</v>
      </c>
      <c r="AD11566" s="9" t="s">
        <v>225</v>
      </c>
      <c r="AE11566" s="5">
        <f t="shared" si="382"/>
        <v>0</v>
      </c>
      <c r="AF11566" s="5" t="str">
        <f t="shared" si="383"/>
        <v>katA</v>
      </c>
      <c r="AG11566" s="153"/>
      <c r="AH11566" s="153"/>
      <c r="AI11566" t="s">
        <v>195</v>
      </c>
      <c r="AJ11566" t="s">
        <v>340</v>
      </c>
      <c r="AK11566" s="9" t="str">
        <f>VLOOKUP(Y11566,zdroj!D:AJ,33,0)</f>
        <v>katA</v>
      </c>
    </row>
    <row r="11567" spans="8:37" x14ac:dyDescent="0.25">
      <c r="H11567" s="8"/>
      <c r="I11567" s="8"/>
      <c r="N11567" s="23"/>
      <c r="O11567" s="24"/>
      <c r="P11567" s="19"/>
      <c r="Q11567" s="19"/>
      <c r="R11567" s="19"/>
      <c r="U11567" s="27"/>
      <c r="Y11567" s="9" t="s">
        <v>668</v>
      </c>
      <c r="Z11567" s="9" t="s">
        <v>462</v>
      </c>
      <c r="AA11567" s="9" t="s">
        <v>237</v>
      </c>
      <c r="AB11567" s="9">
        <v>8071373</v>
      </c>
      <c r="AC11567" s="9" t="s">
        <v>12340</v>
      </c>
      <c r="AD11567" s="9" t="s">
        <v>225</v>
      </c>
      <c r="AE11567" s="5">
        <f t="shared" si="382"/>
        <v>0</v>
      </c>
      <c r="AF11567" s="5" t="str">
        <f t="shared" si="383"/>
        <v>katA</v>
      </c>
      <c r="AG11567" s="153"/>
      <c r="AH11567" s="153"/>
      <c r="AI11567" t="s">
        <v>195</v>
      </c>
      <c r="AJ11567" t="s">
        <v>340</v>
      </c>
      <c r="AK11567" s="9" t="str">
        <f>VLOOKUP(Y11567,zdroj!D:AJ,33,0)</f>
        <v>katA</v>
      </c>
    </row>
    <row r="11568" spans="8:37" x14ac:dyDescent="0.25">
      <c r="H11568" s="8"/>
      <c r="I11568" s="8"/>
      <c r="N11568" s="23"/>
      <c r="O11568" s="24"/>
      <c r="P11568" s="19"/>
      <c r="Q11568" s="19"/>
      <c r="R11568" s="19"/>
      <c r="U11568" s="27"/>
      <c r="Y11568" s="9" t="s">
        <v>668</v>
      </c>
      <c r="Z11568" s="9" t="s">
        <v>462</v>
      </c>
      <c r="AA11568" s="9" t="s">
        <v>237</v>
      </c>
      <c r="AB11568" s="9">
        <v>8070806</v>
      </c>
      <c r="AC11568" s="9" t="s">
        <v>12341</v>
      </c>
      <c r="AD11568" s="9" t="s">
        <v>231</v>
      </c>
      <c r="AE11568" s="5">
        <f t="shared" si="382"/>
        <v>0</v>
      </c>
      <c r="AF11568" s="5" t="str">
        <f t="shared" si="383"/>
        <v>katB</v>
      </c>
      <c r="AG11568" s="153"/>
      <c r="AH11568" s="153"/>
      <c r="AI11568" t="s">
        <v>201</v>
      </c>
      <c r="AJ11568" t="s">
        <v>17878</v>
      </c>
      <c r="AK11568" s="9" t="str">
        <f>VLOOKUP(Y11568,zdroj!D:AJ,33,0)</f>
        <v>katA</v>
      </c>
    </row>
    <row r="11569" spans="8:37" x14ac:dyDescent="0.25">
      <c r="H11569" s="8"/>
      <c r="I11569" s="8"/>
      <c r="N11569" s="23"/>
      <c r="O11569" s="24"/>
      <c r="P11569" s="19"/>
      <c r="Q11569" s="19"/>
      <c r="R11569" s="19"/>
      <c r="U11569" s="27"/>
      <c r="Y11569" s="9" t="s">
        <v>668</v>
      </c>
      <c r="Z11569" s="9" t="s">
        <v>462</v>
      </c>
      <c r="AA11569" s="9" t="s">
        <v>237</v>
      </c>
      <c r="AB11569" s="9">
        <v>8070814</v>
      </c>
      <c r="AC11569" s="9" t="s">
        <v>12342</v>
      </c>
      <c r="AD11569" s="9" t="s">
        <v>231</v>
      </c>
      <c r="AE11569" s="5">
        <f t="shared" si="382"/>
        <v>0</v>
      </c>
      <c r="AF11569" s="5" t="str">
        <f t="shared" si="383"/>
        <v>katB</v>
      </c>
      <c r="AG11569" s="153"/>
      <c r="AH11569" s="153"/>
      <c r="AI11569" t="s">
        <v>201</v>
      </c>
      <c r="AJ11569" t="s">
        <v>17878</v>
      </c>
      <c r="AK11569" s="9" t="str">
        <f>VLOOKUP(Y11569,zdroj!D:AJ,33,0)</f>
        <v>katA</v>
      </c>
    </row>
    <row r="11570" spans="8:37" x14ac:dyDescent="0.25">
      <c r="H11570" s="8"/>
      <c r="I11570" s="8"/>
      <c r="N11570" s="23"/>
      <c r="O11570" s="24"/>
      <c r="P11570" s="19"/>
      <c r="Q11570" s="19"/>
      <c r="R11570" s="19"/>
      <c r="U11570" s="27"/>
      <c r="Y11570" s="9" t="s">
        <v>668</v>
      </c>
      <c r="Z11570" s="9" t="s">
        <v>462</v>
      </c>
      <c r="AA11570" s="9" t="s">
        <v>237</v>
      </c>
      <c r="AB11570" s="9">
        <v>8070822</v>
      </c>
      <c r="AC11570" s="9" t="s">
        <v>12343</v>
      </c>
      <c r="AD11570" s="9" t="s">
        <v>225</v>
      </c>
      <c r="AE11570" s="5">
        <f t="shared" si="382"/>
        <v>0</v>
      </c>
      <c r="AF11570" s="5" t="str">
        <f t="shared" si="383"/>
        <v>katA</v>
      </c>
      <c r="AG11570" s="153"/>
      <c r="AH11570" s="153"/>
      <c r="AI11570" t="s">
        <v>201</v>
      </c>
      <c r="AJ11570" t="s">
        <v>17878</v>
      </c>
      <c r="AK11570" s="9" t="str">
        <f>VLOOKUP(Y11570,zdroj!D:AJ,33,0)</f>
        <v>katA</v>
      </c>
    </row>
    <row r="11571" spans="8:37" x14ac:dyDescent="0.25">
      <c r="H11571" s="8"/>
      <c r="I11571" s="8"/>
      <c r="N11571" s="23"/>
      <c r="O11571" s="24"/>
      <c r="P11571" s="19"/>
      <c r="Q11571" s="19"/>
      <c r="R11571" s="19"/>
      <c r="U11571" s="27"/>
      <c r="Y11571" s="9" t="s">
        <v>668</v>
      </c>
      <c r="Z11571" s="9" t="s">
        <v>462</v>
      </c>
      <c r="AA11571" s="9" t="s">
        <v>237</v>
      </c>
      <c r="AB11571" s="9">
        <v>8070831</v>
      </c>
      <c r="AC11571" s="9" t="s">
        <v>12344</v>
      </c>
      <c r="AD11571" s="9" t="s">
        <v>225</v>
      </c>
      <c r="AE11571" s="5">
        <f t="shared" si="382"/>
        <v>0</v>
      </c>
      <c r="AF11571" s="5" t="str">
        <f t="shared" si="383"/>
        <v>katA</v>
      </c>
      <c r="AG11571" s="153"/>
      <c r="AH11571" s="153"/>
      <c r="AI11571" t="s">
        <v>201</v>
      </c>
      <c r="AJ11571" t="s">
        <v>17878</v>
      </c>
      <c r="AK11571" s="9" t="str">
        <f>VLOOKUP(Y11571,zdroj!D:AJ,33,0)</f>
        <v>katA</v>
      </c>
    </row>
    <row r="11572" spans="8:37" x14ac:dyDescent="0.25">
      <c r="H11572" s="8"/>
      <c r="I11572" s="8"/>
      <c r="N11572" s="23"/>
      <c r="O11572" s="24"/>
      <c r="P11572" s="19"/>
      <c r="Q11572" s="19"/>
      <c r="R11572" s="19"/>
      <c r="U11572" s="27"/>
      <c r="Y11572" s="9" t="s">
        <v>668</v>
      </c>
      <c r="Z11572" s="9" t="s">
        <v>462</v>
      </c>
      <c r="AA11572" s="9" t="s">
        <v>237</v>
      </c>
      <c r="AB11572" s="9">
        <v>8070849</v>
      </c>
      <c r="AC11572" s="9" t="s">
        <v>12345</v>
      </c>
      <c r="AD11572" s="9" t="s">
        <v>231</v>
      </c>
      <c r="AE11572" s="5">
        <f t="shared" si="382"/>
        <v>0</v>
      </c>
      <c r="AF11572" s="5" t="str">
        <f t="shared" si="383"/>
        <v>katB</v>
      </c>
      <c r="AG11572" s="153"/>
      <c r="AH11572" s="153"/>
      <c r="AI11572" t="s">
        <v>201</v>
      </c>
      <c r="AJ11572" t="s">
        <v>17878</v>
      </c>
      <c r="AK11572" s="9" t="str">
        <f>VLOOKUP(Y11572,zdroj!D:AJ,33,0)</f>
        <v>katA</v>
      </c>
    </row>
    <row r="11573" spans="8:37" x14ac:dyDescent="0.25">
      <c r="H11573" s="8"/>
      <c r="I11573" s="8"/>
      <c r="N11573" s="23"/>
      <c r="O11573" s="24"/>
      <c r="P11573" s="19"/>
      <c r="Q11573" s="19"/>
      <c r="R11573" s="19"/>
      <c r="U11573" s="27"/>
      <c r="Y11573" s="9" t="s">
        <v>668</v>
      </c>
      <c r="Z11573" s="9" t="s">
        <v>462</v>
      </c>
      <c r="AA11573" s="9" t="s">
        <v>237</v>
      </c>
      <c r="AB11573" s="9">
        <v>8070857</v>
      </c>
      <c r="AC11573" s="9" t="s">
        <v>12346</v>
      </c>
      <c r="AD11573" s="9" t="s">
        <v>231</v>
      </c>
      <c r="AE11573" s="5">
        <f t="shared" si="382"/>
        <v>0</v>
      </c>
      <c r="AF11573" s="5" t="str">
        <f t="shared" si="383"/>
        <v>katB</v>
      </c>
      <c r="AG11573" s="153"/>
      <c r="AH11573" s="153"/>
      <c r="AI11573" t="s">
        <v>201</v>
      </c>
      <c r="AJ11573" t="s">
        <v>17878</v>
      </c>
      <c r="AK11573" s="9" t="str">
        <f>VLOOKUP(Y11573,zdroj!D:AJ,33,0)</f>
        <v>katA</v>
      </c>
    </row>
    <row r="11574" spans="8:37" x14ac:dyDescent="0.25">
      <c r="H11574" s="8"/>
      <c r="I11574" s="8"/>
      <c r="N11574" s="23"/>
      <c r="O11574" s="24"/>
      <c r="P11574" s="19"/>
      <c r="Q11574" s="19"/>
      <c r="R11574" s="19"/>
      <c r="U11574" s="27"/>
      <c r="Y11574" s="9" t="s">
        <v>668</v>
      </c>
      <c r="Z11574" s="9" t="s">
        <v>462</v>
      </c>
      <c r="AA11574" s="9" t="s">
        <v>237</v>
      </c>
      <c r="AB11574" s="9">
        <v>8070865</v>
      </c>
      <c r="AC11574" s="9" t="s">
        <v>12347</v>
      </c>
      <c r="AD11574" s="9" t="s">
        <v>225</v>
      </c>
      <c r="AE11574" s="5">
        <f t="shared" si="382"/>
        <v>0</v>
      </c>
      <c r="AF11574" s="5" t="str">
        <f t="shared" si="383"/>
        <v>katA</v>
      </c>
      <c r="AG11574" s="153"/>
      <c r="AH11574" s="153"/>
      <c r="AI11574" t="s">
        <v>201</v>
      </c>
      <c r="AJ11574" t="s">
        <v>17878</v>
      </c>
      <c r="AK11574" s="9" t="str">
        <f>VLOOKUP(Y11574,zdroj!D:AJ,33,0)</f>
        <v>katA</v>
      </c>
    </row>
    <row r="11575" spans="8:37" x14ac:dyDescent="0.25">
      <c r="H11575" s="8"/>
      <c r="I11575" s="8"/>
      <c r="N11575" s="23"/>
      <c r="O11575" s="24"/>
      <c r="P11575" s="19"/>
      <c r="Q11575" s="19"/>
      <c r="R11575" s="19"/>
      <c r="U11575" s="27"/>
      <c r="Y11575" s="9" t="s">
        <v>668</v>
      </c>
      <c r="Z11575" s="9" t="s">
        <v>462</v>
      </c>
      <c r="AA11575" s="9" t="s">
        <v>237</v>
      </c>
      <c r="AB11575" s="9">
        <v>8070873</v>
      </c>
      <c r="AC11575" s="9" t="s">
        <v>12348</v>
      </c>
      <c r="AD11575" s="9" t="s">
        <v>225</v>
      </c>
      <c r="AE11575" s="5">
        <f t="shared" si="382"/>
        <v>0</v>
      </c>
      <c r="AF11575" s="5" t="str">
        <f t="shared" si="383"/>
        <v>katA</v>
      </c>
      <c r="AG11575" s="153"/>
      <c r="AH11575" s="153"/>
      <c r="AI11575" t="s">
        <v>201</v>
      </c>
      <c r="AJ11575" t="s">
        <v>17878</v>
      </c>
      <c r="AK11575" s="9" t="str">
        <f>VLOOKUP(Y11575,zdroj!D:AJ,33,0)</f>
        <v>katA</v>
      </c>
    </row>
    <row r="11576" spans="8:37" x14ac:dyDescent="0.25">
      <c r="H11576" s="8"/>
      <c r="I11576" s="8"/>
      <c r="N11576" s="23"/>
      <c r="O11576" s="24"/>
      <c r="P11576" s="19"/>
      <c r="Q11576" s="19"/>
      <c r="R11576" s="19"/>
      <c r="U11576" s="27"/>
      <c r="Y11576" s="9" t="s">
        <v>668</v>
      </c>
      <c r="Z11576" s="9" t="s">
        <v>462</v>
      </c>
      <c r="AA11576" s="9" t="s">
        <v>237</v>
      </c>
      <c r="AB11576" s="9">
        <v>8070881</v>
      </c>
      <c r="AC11576" s="9" t="s">
        <v>12349</v>
      </c>
      <c r="AD11576" s="9" t="s">
        <v>225</v>
      </c>
      <c r="AE11576" s="5">
        <f t="shared" si="382"/>
        <v>0</v>
      </c>
      <c r="AF11576" s="5" t="str">
        <f t="shared" si="383"/>
        <v>katA</v>
      </c>
      <c r="AG11576" s="153"/>
      <c r="AH11576" s="153"/>
      <c r="AI11576" t="s">
        <v>201</v>
      </c>
      <c r="AJ11576" t="s">
        <v>17878</v>
      </c>
      <c r="AK11576" s="9" t="str">
        <f>VLOOKUP(Y11576,zdroj!D:AJ,33,0)</f>
        <v>katA</v>
      </c>
    </row>
    <row r="11577" spans="8:37" x14ac:dyDescent="0.25">
      <c r="H11577" s="8"/>
      <c r="I11577" s="8"/>
      <c r="N11577" s="23"/>
      <c r="O11577" s="24"/>
      <c r="P11577" s="19"/>
      <c r="Q11577" s="19"/>
      <c r="R11577" s="19"/>
      <c r="U11577" s="27"/>
      <c r="Y11577" s="9" t="s">
        <v>668</v>
      </c>
      <c r="Z11577" s="9" t="s">
        <v>462</v>
      </c>
      <c r="AA11577" s="9" t="s">
        <v>237</v>
      </c>
      <c r="AB11577" s="9">
        <v>8070890</v>
      </c>
      <c r="AC11577" s="9" t="s">
        <v>12350</v>
      </c>
      <c r="AD11577" s="9" t="s">
        <v>231</v>
      </c>
      <c r="AE11577" s="5">
        <f t="shared" si="382"/>
        <v>0</v>
      </c>
      <c r="AF11577" s="5" t="str">
        <f t="shared" si="383"/>
        <v>katB</v>
      </c>
      <c r="AG11577" s="153"/>
      <c r="AH11577" s="153"/>
      <c r="AI11577" t="s">
        <v>201</v>
      </c>
      <c r="AJ11577" t="s">
        <v>17878</v>
      </c>
      <c r="AK11577" s="9" t="str">
        <f>VLOOKUP(Y11577,zdroj!D:AJ,33,0)</f>
        <v>katA</v>
      </c>
    </row>
    <row r="11578" spans="8:37" x14ac:dyDescent="0.25">
      <c r="H11578" s="8"/>
      <c r="I11578" s="8"/>
      <c r="N11578" s="23"/>
      <c r="O11578" s="24"/>
      <c r="P11578" s="19"/>
      <c r="Q11578" s="19"/>
      <c r="R11578" s="19"/>
      <c r="U11578" s="27"/>
      <c r="Y11578" s="9" t="s">
        <v>668</v>
      </c>
      <c r="Z11578" s="9" t="s">
        <v>462</v>
      </c>
      <c r="AA11578" s="9" t="s">
        <v>237</v>
      </c>
      <c r="AB11578" s="9">
        <v>8070903</v>
      </c>
      <c r="AC11578" s="9" t="s">
        <v>12351</v>
      </c>
      <c r="AD11578" s="9" t="s">
        <v>225</v>
      </c>
      <c r="AE11578" s="5">
        <f t="shared" si="382"/>
        <v>0</v>
      </c>
      <c r="AF11578" s="5" t="str">
        <f t="shared" si="383"/>
        <v>katA</v>
      </c>
      <c r="AG11578" s="153"/>
      <c r="AH11578" s="153"/>
      <c r="AI11578" t="s">
        <v>201</v>
      </c>
      <c r="AJ11578" t="s">
        <v>17878</v>
      </c>
      <c r="AK11578" s="9" t="str">
        <f>VLOOKUP(Y11578,zdroj!D:AJ,33,0)</f>
        <v>katA</v>
      </c>
    </row>
    <row r="11579" spans="8:37" x14ac:dyDescent="0.25">
      <c r="H11579" s="8"/>
      <c r="I11579" s="8"/>
      <c r="N11579" s="23"/>
      <c r="O11579" s="24"/>
      <c r="P11579" s="19"/>
      <c r="Q11579" s="19"/>
      <c r="R11579" s="19"/>
      <c r="U11579" s="27"/>
      <c r="Y11579" s="9" t="s">
        <v>668</v>
      </c>
      <c r="Z11579" s="9" t="s">
        <v>462</v>
      </c>
      <c r="AA11579" s="9" t="s">
        <v>237</v>
      </c>
      <c r="AB11579" s="9">
        <v>8070911</v>
      </c>
      <c r="AC11579" s="9" t="s">
        <v>12352</v>
      </c>
      <c r="AD11579" s="9" t="s">
        <v>225</v>
      </c>
      <c r="AE11579" s="5">
        <f t="shared" si="382"/>
        <v>0</v>
      </c>
      <c r="AF11579" s="5" t="str">
        <f t="shared" si="383"/>
        <v>katA</v>
      </c>
      <c r="AG11579" s="153"/>
      <c r="AH11579" s="153"/>
      <c r="AI11579" t="s">
        <v>201</v>
      </c>
      <c r="AJ11579" t="s">
        <v>17878</v>
      </c>
      <c r="AK11579" s="9" t="str">
        <f>VLOOKUP(Y11579,zdroj!D:AJ,33,0)</f>
        <v>katA</v>
      </c>
    </row>
    <row r="11580" spans="8:37" x14ac:dyDescent="0.25">
      <c r="H11580" s="8"/>
      <c r="I11580" s="8"/>
      <c r="N11580" s="23"/>
      <c r="O11580" s="24"/>
      <c r="P11580" s="19"/>
      <c r="Q11580" s="19"/>
      <c r="R11580" s="19"/>
      <c r="U11580" s="27"/>
      <c r="Y11580" s="9" t="s">
        <v>668</v>
      </c>
      <c r="Z11580" s="9" t="s">
        <v>462</v>
      </c>
      <c r="AA11580" s="9" t="s">
        <v>237</v>
      </c>
      <c r="AB11580" s="9">
        <v>8070920</v>
      </c>
      <c r="AC11580" s="9" t="s">
        <v>12353</v>
      </c>
      <c r="AD11580" s="9" t="s">
        <v>225</v>
      </c>
      <c r="AE11580" s="5">
        <f t="shared" si="382"/>
        <v>0</v>
      </c>
      <c r="AF11580" s="5" t="str">
        <f t="shared" si="383"/>
        <v>katA</v>
      </c>
      <c r="AG11580" s="153"/>
      <c r="AH11580" s="153"/>
      <c r="AI11580" t="s">
        <v>201</v>
      </c>
      <c r="AJ11580" t="s">
        <v>17878</v>
      </c>
      <c r="AK11580" s="9" t="str">
        <f>VLOOKUP(Y11580,zdroj!D:AJ,33,0)</f>
        <v>katA</v>
      </c>
    </row>
    <row r="11581" spans="8:37" x14ac:dyDescent="0.25">
      <c r="H11581" s="8"/>
      <c r="I11581" s="8"/>
      <c r="N11581" s="23"/>
      <c r="O11581" s="24"/>
      <c r="P11581" s="19"/>
      <c r="Q11581" s="19"/>
      <c r="R11581" s="19"/>
      <c r="U11581" s="27"/>
      <c r="Y11581" s="9" t="s">
        <v>668</v>
      </c>
      <c r="Z11581" s="9" t="s">
        <v>462</v>
      </c>
      <c r="AA11581" s="9" t="s">
        <v>237</v>
      </c>
      <c r="AB11581" s="9">
        <v>8070938</v>
      </c>
      <c r="AC11581" s="9" t="s">
        <v>12354</v>
      </c>
      <c r="AD11581" s="9" t="s">
        <v>225</v>
      </c>
      <c r="AE11581" s="5">
        <f t="shared" si="382"/>
        <v>0</v>
      </c>
      <c r="AF11581" s="5" t="str">
        <f t="shared" si="383"/>
        <v>katA</v>
      </c>
      <c r="AG11581" s="153"/>
      <c r="AH11581" s="153"/>
      <c r="AI11581" t="s">
        <v>201</v>
      </c>
      <c r="AJ11581" t="s">
        <v>17878</v>
      </c>
      <c r="AK11581" s="9" t="str">
        <f>VLOOKUP(Y11581,zdroj!D:AJ,33,0)</f>
        <v>katA</v>
      </c>
    </row>
    <row r="11582" spans="8:37" x14ac:dyDescent="0.25">
      <c r="H11582" s="8"/>
      <c r="I11582" s="8"/>
      <c r="N11582" s="23"/>
      <c r="O11582" s="24"/>
      <c r="P11582" s="19"/>
      <c r="Q11582" s="19"/>
      <c r="R11582" s="19"/>
      <c r="U11582" s="27"/>
      <c r="Y11582" s="9" t="s">
        <v>668</v>
      </c>
      <c r="Z11582" s="9" t="s">
        <v>462</v>
      </c>
      <c r="AA11582" s="9" t="s">
        <v>237</v>
      </c>
      <c r="AB11582" s="9">
        <v>8071331</v>
      </c>
      <c r="AC11582" s="9" t="s">
        <v>12355</v>
      </c>
      <c r="AD11582" s="9" t="s">
        <v>225</v>
      </c>
      <c r="AE11582" s="5">
        <f t="shared" si="382"/>
        <v>0</v>
      </c>
      <c r="AF11582" s="5" t="str">
        <f t="shared" si="383"/>
        <v>katA</v>
      </c>
      <c r="AG11582" s="153"/>
      <c r="AH11582" s="153"/>
      <c r="AI11582" t="s">
        <v>201</v>
      </c>
      <c r="AJ11582" t="s">
        <v>17878</v>
      </c>
      <c r="AK11582" s="9" t="str">
        <f>VLOOKUP(Y11582,zdroj!D:AJ,33,0)</f>
        <v>katA</v>
      </c>
    </row>
    <row r="11583" spans="8:37" x14ac:dyDescent="0.25">
      <c r="H11583" s="8"/>
      <c r="I11583" s="8"/>
      <c r="N11583" s="23"/>
      <c r="O11583" s="24"/>
      <c r="P11583" s="19"/>
      <c r="Q11583" s="19"/>
      <c r="R11583" s="19"/>
      <c r="U11583" s="27"/>
      <c r="Y11583" s="9" t="s">
        <v>668</v>
      </c>
      <c r="Z11583" s="9" t="s">
        <v>462</v>
      </c>
      <c r="AA11583" s="9" t="s">
        <v>237</v>
      </c>
      <c r="AB11583" s="9">
        <v>8070946</v>
      </c>
      <c r="AC11583" s="9" t="s">
        <v>12356</v>
      </c>
      <c r="AD11583" s="9" t="s">
        <v>225</v>
      </c>
      <c r="AE11583" s="5">
        <f t="shared" si="382"/>
        <v>0</v>
      </c>
      <c r="AF11583" s="5" t="str">
        <f t="shared" si="383"/>
        <v>katA</v>
      </c>
      <c r="AG11583" s="153"/>
      <c r="AH11583" s="153"/>
      <c r="AI11583" t="s">
        <v>201</v>
      </c>
      <c r="AJ11583" t="s">
        <v>17878</v>
      </c>
      <c r="AK11583" s="9" t="str">
        <f>VLOOKUP(Y11583,zdroj!D:AJ,33,0)</f>
        <v>katA</v>
      </c>
    </row>
    <row r="11584" spans="8:37" x14ac:dyDescent="0.25">
      <c r="H11584" s="8"/>
      <c r="I11584" s="8"/>
      <c r="N11584" s="23"/>
      <c r="O11584" s="24"/>
      <c r="P11584" s="19"/>
      <c r="Q11584" s="19"/>
      <c r="R11584" s="19"/>
      <c r="U11584" s="27"/>
      <c r="Y11584" s="9" t="s">
        <v>668</v>
      </c>
      <c r="Z11584" s="9" t="s">
        <v>462</v>
      </c>
      <c r="AA11584" s="9" t="s">
        <v>237</v>
      </c>
      <c r="AB11584" s="9">
        <v>8070954</v>
      </c>
      <c r="AC11584" s="9" t="s">
        <v>12357</v>
      </c>
      <c r="AD11584" s="9" t="s">
        <v>225</v>
      </c>
      <c r="AE11584" s="5">
        <f t="shared" si="382"/>
        <v>0</v>
      </c>
      <c r="AF11584" s="5" t="str">
        <f t="shared" si="383"/>
        <v>katA</v>
      </c>
      <c r="AG11584" s="153"/>
      <c r="AH11584" s="153"/>
      <c r="AI11584" t="s">
        <v>201</v>
      </c>
      <c r="AJ11584" t="s">
        <v>17878</v>
      </c>
      <c r="AK11584" s="9" t="str">
        <f>VLOOKUP(Y11584,zdroj!D:AJ,33,0)</f>
        <v>katA</v>
      </c>
    </row>
    <row r="11585" spans="8:37" x14ac:dyDescent="0.25">
      <c r="H11585" s="8"/>
      <c r="I11585" s="8"/>
      <c r="N11585" s="23"/>
      <c r="O11585" s="24"/>
      <c r="P11585" s="19"/>
      <c r="Q11585" s="19"/>
      <c r="R11585" s="19"/>
      <c r="U11585" s="27"/>
      <c r="Y11585" s="9" t="s">
        <v>668</v>
      </c>
      <c r="Z11585" s="9" t="s">
        <v>462</v>
      </c>
      <c r="AA11585" s="9" t="s">
        <v>237</v>
      </c>
      <c r="AB11585" s="9">
        <v>8070962</v>
      </c>
      <c r="AC11585" s="9" t="s">
        <v>12358</v>
      </c>
      <c r="AD11585" s="9" t="s">
        <v>225</v>
      </c>
      <c r="AE11585" s="5">
        <f t="shared" si="382"/>
        <v>0</v>
      </c>
      <c r="AF11585" s="5" t="str">
        <f t="shared" si="383"/>
        <v>katA</v>
      </c>
      <c r="AG11585" s="153"/>
      <c r="AH11585" s="153"/>
      <c r="AI11585" t="s">
        <v>201</v>
      </c>
      <c r="AJ11585" t="s">
        <v>17878</v>
      </c>
      <c r="AK11585" s="9" t="str">
        <f>VLOOKUP(Y11585,zdroj!D:AJ,33,0)</f>
        <v>katA</v>
      </c>
    </row>
    <row r="11586" spans="8:37" x14ac:dyDescent="0.25">
      <c r="H11586" s="8"/>
      <c r="I11586" s="8"/>
      <c r="N11586" s="23"/>
      <c r="O11586" s="24"/>
      <c r="P11586" s="19"/>
      <c r="Q11586" s="19"/>
      <c r="R11586" s="19"/>
      <c r="U11586" s="27"/>
      <c r="Y11586" s="9" t="s">
        <v>668</v>
      </c>
      <c r="Z11586" s="9" t="s">
        <v>462</v>
      </c>
      <c r="AA11586" s="9" t="s">
        <v>237</v>
      </c>
      <c r="AB11586" s="9">
        <v>8070971</v>
      </c>
      <c r="AC11586" s="9" t="s">
        <v>12359</v>
      </c>
      <c r="AD11586" s="9" t="s">
        <v>231</v>
      </c>
      <c r="AE11586" s="5">
        <f t="shared" si="382"/>
        <v>0</v>
      </c>
      <c r="AF11586" s="5" t="str">
        <f t="shared" si="383"/>
        <v>katB</v>
      </c>
      <c r="AG11586" s="153"/>
      <c r="AH11586" s="153"/>
      <c r="AI11586" t="s">
        <v>201</v>
      </c>
      <c r="AJ11586" t="s">
        <v>17878</v>
      </c>
      <c r="AK11586" s="9" t="str">
        <f>VLOOKUP(Y11586,zdroj!D:AJ,33,0)</f>
        <v>katA</v>
      </c>
    </row>
    <row r="11587" spans="8:37" x14ac:dyDescent="0.25">
      <c r="H11587" s="8"/>
      <c r="I11587" s="8"/>
      <c r="N11587" s="23"/>
      <c r="O11587" s="24"/>
      <c r="P11587" s="19"/>
      <c r="Q11587" s="19"/>
      <c r="R11587" s="19"/>
      <c r="U11587" s="27"/>
      <c r="Y11587" s="9" t="s">
        <v>668</v>
      </c>
      <c r="Z11587" s="9" t="s">
        <v>462</v>
      </c>
      <c r="AA11587" s="9" t="s">
        <v>237</v>
      </c>
      <c r="AB11587" s="9">
        <v>8070989</v>
      </c>
      <c r="AC11587" s="9" t="s">
        <v>12360</v>
      </c>
      <c r="AD11587" s="9" t="s">
        <v>231</v>
      </c>
      <c r="AE11587" s="5">
        <f t="shared" si="382"/>
        <v>0</v>
      </c>
      <c r="AF11587" s="5" t="str">
        <f t="shared" si="383"/>
        <v>katB</v>
      </c>
      <c r="AG11587" s="153"/>
      <c r="AH11587" s="153"/>
      <c r="AI11587" t="s">
        <v>17882</v>
      </c>
      <c r="AJ11587" t="s">
        <v>17878</v>
      </c>
      <c r="AK11587" s="9" t="str">
        <f>VLOOKUP(Y11587,zdroj!D:AJ,33,0)</f>
        <v>katA</v>
      </c>
    </row>
    <row r="11588" spans="8:37" x14ac:dyDescent="0.25">
      <c r="H11588" s="8"/>
      <c r="I11588" s="8"/>
      <c r="N11588" s="23"/>
      <c r="O11588" s="24"/>
      <c r="P11588" s="19"/>
      <c r="Q11588" s="19"/>
      <c r="R11588" s="19"/>
      <c r="U11588" s="27"/>
      <c r="Y11588" s="9" t="s">
        <v>668</v>
      </c>
      <c r="Z11588" s="9" t="s">
        <v>462</v>
      </c>
      <c r="AA11588" s="9" t="s">
        <v>237</v>
      </c>
      <c r="AB11588" s="9">
        <v>8070997</v>
      </c>
      <c r="AC11588" s="9" t="s">
        <v>12361</v>
      </c>
      <c r="AD11588" s="9" t="s">
        <v>231</v>
      </c>
      <c r="AE11588" s="5">
        <f t="shared" si="382"/>
        <v>0</v>
      </c>
      <c r="AF11588" s="5" t="str">
        <f t="shared" si="383"/>
        <v>katB</v>
      </c>
      <c r="AG11588" s="153"/>
      <c r="AH11588" s="153"/>
      <c r="AI11588" t="s">
        <v>201</v>
      </c>
      <c r="AJ11588" t="s">
        <v>17878</v>
      </c>
      <c r="AK11588" s="9" t="str">
        <f>VLOOKUP(Y11588,zdroj!D:AJ,33,0)</f>
        <v>katA</v>
      </c>
    </row>
    <row r="11589" spans="8:37" x14ac:dyDescent="0.25">
      <c r="H11589" s="8"/>
      <c r="I11589" s="8"/>
      <c r="N11589" s="23"/>
      <c r="O11589" s="24"/>
      <c r="P11589" s="19"/>
      <c r="Q11589" s="19"/>
      <c r="R11589" s="19"/>
      <c r="U11589" s="27"/>
      <c r="Y11589" s="9" t="s">
        <v>668</v>
      </c>
      <c r="Z11589" s="9" t="s">
        <v>462</v>
      </c>
      <c r="AA11589" s="9" t="s">
        <v>237</v>
      </c>
      <c r="AB11589" s="9">
        <v>8071004</v>
      </c>
      <c r="AC11589" s="9" t="s">
        <v>12362</v>
      </c>
      <c r="AD11589" s="9" t="s">
        <v>225</v>
      </c>
      <c r="AE11589" s="5">
        <f t="shared" si="382"/>
        <v>0</v>
      </c>
      <c r="AF11589" s="5" t="str">
        <f t="shared" si="383"/>
        <v>katA</v>
      </c>
      <c r="AG11589" s="153"/>
      <c r="AH11589" s="153"/>
      <c r="AI11589" t="s">
        <v>201</v>
      </c>
      <c r="AJ11589" t="s">
        <v>17878</v>
      </c>
      <c r="AK11589" s="9" t="str">
        <f>VLOOKUP(Y11589,zdroj!D:AJ,33,0)</f>
        <v>katA</v>
      </c>
    </row>
    <row r="11590" spans="8:37" x14ac:dyDescent="0.25">
      <c r="H11590" s="8"/>
      <c r="I11590" s="8"/>
      <c r="N11590" s="23"/>
      <c r="O11590" s="24"/>
      <c r="P11590" s="19"/>
      <c r="Q11590" s="19"/>
      <c r="R11590" s="19"/>
      <c r="U11590" s="27"/>
      <c r="Y11590" s="9" t="s">
        <v>668</v>
      </c>
      <c r="Z11590" s="9" t="s">
        <v>462</v>
      </c>
      <c r="AA11590" s="9" t="s">
        <v>237</v>
      </c>
      <c r="AB11590" s="9">
        <v>8071012</v>
      </c>
      <c r="AC11590" s="9" t="s">
        <v>12363</v>
      </c>
      <c r="AD11590" s="9" t="s">
        <v>231</v>
      </c>
      <c r="AE11590" s="5">
        <f t="shared" si="382"/>
        <v>0</v>
      </c>
      <c r="AF11590" s="5" t="str">
        <f t="shared" si="383"/>
        <v>katB</v>
      </c>
      <c r="AG11590" s="153"/>
      <c r="AH11590" s="153"/>
      <c r="AI11590" t="s">
        <v>201</v>
      </c>
      <c r="AJ11590" t="s">
        <v>17878</v>
      </c>
      <c r="AK11590" s="9" t="str">
        <f>VLOOKUP(Y11590,zdroj!D:AJ,33,0)</f>
        <v>katA</v>
      </c>
    </row>
    <row r="11591" spans="8:37" x14ac:dyDescent="0.25">
      <c r="H11591" s="8"/>
      <c r="I11591" s="8"/>
      <c r="N11591" s="23"/>
      <c r="O11591" s="24"/>
      <c r="P11591" s="19"/>
      <c r="Q11591" s="19"/>
      <c r="R11591" s="19"/>
      <c r="U11591" s="27"/>
      <c r="Y11591" s="9" t="s">
        <v>668</v>
      </c>
      <c r="Z11591" s="9" t="s">
        <v>462</v>
      </c>
      <c r="AA11591" s="9" t="s">
        <v>237</v>
      </c>
      <c r="AB11591" s="9">
        <v>8071021</v>
      </c>
      <c r="AC11591" s="9" t="s">
        <v>12364</v>
      </c>
      <c r="AD11591" s="9" t="s">
        <v>225</v>
      </c>
      <c r="AE11591" s="5">
        <f t="shared" si="382"/>
        <v>0</v>
      </c>
      <c r="AF11591" s="5" t="str">
        <f t="shared" si="383"/>
        <v>katA</v>
      </c>
      <c r="AG11591" s="153"/>
      <c r="AH11591" s="153"/>
      <c r="AI11591" t="s">
        <v>201</v>
      </c>
      <c r="AJ11591" t="s">
        <v>17878</v>
      </c>
      <c r="AK11591" s="9" t="str">
        <f>VLOOKUP(Y11591,zdroj!D:AJ,33,0)</f>
        <v>katA</v>
      </c>
    </row>
    <row r="11592" spans="8:37" x14ac:dyDescent="0.25">
      <c r="H11592" s="8"/>
      <c r="I11592" s="8"/>
      <c r="N11592" s="23"/>
      <c r="O11592" s="24"/>
      <c r="P11592" s="19"/>
      <c r="Q11592" s="19"/>
      <c r="R11592" s="19"/>
      <c r="U11592" s="27"/>
      <c r="Y11592" s="9" t="s">
        <v>668</v>
      </c>
      <c r="Z11592" s="9" t="s">
        <v>462</v>
      </c>
      <c r="AA11592" s="9" t="s">
        <v>237</v>
      </c>
      <c r="AB11592" s="9">
        <v>8071039</v>
      </c>
      <c r="AC11592" s="9" t="s">
        <v>12365</v>
      </c>
      <c r="AD11592" s="9" t="s">
        <v>225</v>
      </c>
      <c r="AE11592" s="5">
        <f t="shared" si="382"/>
        <v>0</v>
      </c>
      <c r="AF11592" s="5" t="str">
        <f t="shared" si="383"/>
        <v>katA</v>
      </c>
      <c r="AG11592" s="153"/>
      <c r="AH11592" s="153"/>
      <c r="AI11592" t="s">
        <v>201</v>
      </c>
      <c r="AJ11592" t="s">
        <v>17878</v>
      </c>
      <c r="AK11592" s="9" t="str">
        <f>VLOOKUP(Y11592,zdroj!D:AJ,33,0)</f>
        <v>katA</v>
      </c>
    </row>
    <row r="11593" spans="8:37" x14ac:dyDescent="0.25">
      <c r="H11593" s="8"/>
      <c r="I11593" s="8"/>
      <c r="N11593" s="23"/>
      <c r="O11593" s="24"/>
      <c r="P11593" s="19"/>
      <c r="Q11593" s="19"/>
      <c r="R11593" s="19"/>
      <c r="U11593" s="27"/>
      <c r="Y11593" s="9" t="s">
        <v>668</v>
      </c>
      <c r="Z11593" s="9" t="s">
        <v>462</v>
      </c>
      <c r="AA11593" s="9" t="s">
        <v>237</v>
      </c>
      <c r="AB11593" s="9">
        <v>8071047</v>
      </c>
      <c r="AC11593" s="9" t="s">
        <v>12366</v>
      </c>
      <c r="AD11593" s="9" t="s">
        <v>225</v>
      </c>
      <c r="AE11593" s="5">
        <f t="shared" si="382"/>
        <v>0</v>
      </c>
      <c r="AF11593" s="5" t="str">
        <f t="shared" si="383"/>
        <v>katA</v>
      </c>
      <c r="AG11593" s="153"/>
      <c r="AH11593" s="153"/>
      <c r="AI11593" t="s">
        <v>201</v>
      </c>
      <c r="AJ11593" t="s">
        <v>17878</v>
      </c>
      <c r="AK11593" s="9" t="str">
        <f>VLOOKUP(Y11593,zdroj!D:AJ,33,0)</f>
        <v>katA</v>
      </c>
    </row>
    <row r="11594" spans="8:37" x14ac:dyDescent="0.25">
      <c r="H11594" s="8"/>
      <c r="I11594" s="8"/>
      <c r="N11594" s="23"/>
      <c r="O11594" s="24"/>
      <c r="P11594" s="19"/>
      <c r="Q11594" s="19"/>
      <c r="R11594" s="19"/>
      <c r="U11594" s="27"/>
      <c r="Y11594" s="9" t="s">
        <v>668</v>
      </c>
      <c r="Z11594" s="9" t="s">
        <v>462</v>
      </c>
      <c r="AA11594" s="9" t="s">
        <v>237</v>
      </c>
      <c r="AB11594" s="9">
        <v>8071055</v>
      </c>
      <c r="AC11594" s="9" t="s">
        <v>12367</v>
      </c>
      <c r="AD11594" s="9" t="s">
        <v>225</v>
      </c>
      <c r="AE11594" s="5">
        <f t="shared" ref="AE11594:AE11657" si="384">VLOOKUP(Y11594,K:T,10,0)</f>
        <v>0</v>
      </c>
      <c r="AF11594" s="5" t="str">
        <f t="shared" ref="AF11594:AF11657" si="385">IF(AE11594="A",IF(AD11594="katA","katB",AD11594),AD11594)</f>
        <v>katA</v>
      </c>
      <c r="AG11594" s="153"/>
      <c r="AH11594" s="153"/>
      <c r="AI11594" t="s">
        <v>201</v>
      </c>
      <c r="AJ11594" t="s">
        <v>17878</v>
      </c>
      <c r="AK11594" s="9" t="str">
        <f>VLOOKUP(Y11594,zdroj!D:AJ,33,0)</f>
        <v>katA</v>
      </c>
    </row>
    <row r="11595" spans="8:37" x14ac:dyDescent="0.25">
      <c r="H11595" s="8"/>
      <c r="I11595" s="8"/>
      <c r="N11595" s="23"/>
      <c r="O11595" s="24"/>
      <c r="P11595" s="19"/>
      <c r="Q11595" s="19"/>
      <c r="R11595" s="19"/>
      <c r="U11595" s="27"/>
      <c r="Y11595" s="9" t="s">
        <v>668</v>
      </c>
      <c r="Z11595" s="9" t="s">
        <v>462</v>
      </c>
      <c r="AA11595" s="9" t="s">
        <v>237</v>
      </c>
      <c r="AB11595" s="9">
        <v>8071063</v>
      </c>
      <c r="AC11595" s="9" t="s">
        <v>12368</v>
      </c>
      <c r="AD11595" s="9" t="s">
        <v>225</v>
      </c>
      <c r="AE11595" s="5">
        <f t="shared" si="384"/>
        <v>0</v>
      </c>
      <c r="AF11595" s="5" t="str">
        <f t="shared" si="385"/>
        <v>katA</v>
      </c>
      <c r="AG11595" s="153"/>
      <c r="AH11595" s="153"/>
      <c r="AI11595" t="s">
        <v>201</v>
      </c>
      <c r="AJ11595" t="s">
        <v>17878</v>
      </c>
      <c r="AK11595" s="9" t="str">
        <f>VLOOKUP(Y11595,zdroj!D:AJ,33,0)</f>
        <v>katA</v>
      </c>
    </row>
    <row r="11596" spans="8:37" x14ac:dyDescent="0.25">
      <c r="H11596" s="8"/>
      <c r="I11596" s="8"/>
      <c r="N11596" s="23"/>
      <c r="O11596" s="24"/>
      <c r="P11596" s="19"/>
      <c r="Q11596" s="19"/>
      <c r="R11596" s="19"/>
      <c r="U11596" s="27"/>
      <c r="Y11596" s="9" t="s">
        <v>668</v>
      </c>
      <c r="Z11596" s="9" t="s">
        <v>462</v>
      </c>
      <c r="AA11596" s="9" t="s">
        <v>237</v>
      </c>
      <c r="AB11596" s="9">
        <v>8071071</v>
      </c>
      <c r="AC11596" s="9" t="s">
        <v>12369</v>
      </c>
      <c r="AD11596" s="9" t="s">
        <v>225</v>
      </c>
      <c r="AE11596" s="5">
        <f t="shared" si="384"/>
        <v>0</v>
      </c>
      <c r="AF11596" s="5" t="str">
        <f t="shared" si="385"/>
        <v>katA</v>
      </c>
      <c r="AG11596" s="153"/>
      <c r="AH11596" s="153"/>
      <c r="AI11596" t="s">
        <v>201</v>
      </c>
      <c r="AJ11596" t="s">
        <v>17878</v>
      </c>
      <c r="AK11596" s="9" t="str">
        <f>VLOOKUP(Y11596,zdroj!D:AJ,33,0)</f>
        <v>katA</v>
      </c>
    </row>
    <row r="11597" spans="8:37" x14ac:dyDescent="0.25">
      <c r="H11597" s="8"/>
      <c r="I11597" s="8"/>
      <c r="N11597" s="23"/>
      <c r="O11597" s="24"/>
      <c r="P11597" s="19"/>
      <c r="Q11597" s="19"/>
      <c r="R11597" s="19"/>
      <c r="U11597" s="27"/>
      <c r="Y11597" s="9" t="s">
        <v>668</v>
      </c>
      <c r="Z11597" s="9" t="s">
        <v>462</v>
      </c>
      <c r="AA11597" s="9" t="s">
        <v>237</v>
      </c>
      <c r="AB11597" s="9">
        <v>8071080</v>
      </c>
      <c r="AC11597" s="9" t="s">
        <v>12370</v>
      </c>
      <c r="AD11597" s="9" t="s">
        <v>225</v>
      </c>
      <c r="AE11597" s="5">
        <f t="shared" si="384"/>
        <v>0</v>
      </c>
      <c r="AF11597" s="5" t="str">
        <f t="shared" si="385"/>
        <v>katA</v>
      </c>
      <c r="AG11597" s="153"/>
      <c r="AH11597" s="153"/>
      <c r="AI11597" t="s">
        <v>201</v>
      </c>
      <c r="AJ11597" t="s">
        <v>17878</v>
      </c>
      <c r="AK11597" s="9" t="str">
        <f>VLOOKUP(Y11597,zdroj!D:AJ,33,0)</f>
        <v>katA</v>
      </c>
    </row>
    <row r="11598" spans="8:37" x14ac:dyDescent="0.25">
      <c r="H11598" s="8"/>
      <c r="I11598" s="8"/>
      <c r="N11598" s="23"/>
      <c r="O11598" s="24"/>
      <c r="P11598" s="19"/>
      <c r="Q11598" s="19"/>
      <c r="R11598" s="19"/>
      <c r="U11598" s="27"/>
      <c r="Y11598" s="9" t="s">
        <v>668</v>
      </c>
      <c r="Z11598" s="9" t="s">
        <v>462</v>
      </c>
      <c r="AA11598" s="9" t="s">
        <v>237</v>
      </c>
      <c r="AB11598" s="9">
        <v>8071098</v>
      </c>
      <c r="AC11598" s="9" t="s">
        <v>12371</v>
      </c>
      <c r="AD11598" s="9" t="s">
        <v>225</v>
      </c>
      <c r="AE11598" s="5">
        <f t="shared" si="384"/>
        <v>0</v>
      </c>
      <c r="AF11598" s="5" t="str">
        <f t="shared" si="385"/>
        <v>katA</v>
      </c>
      <c r="AG11598" s="153"/>
      <c r="AH11598" s="153"/>
      <c r="AI11598" t="s">
        <v>201</v>
      </c>
      <c r="AJ11598" t="s">
        <v>17878</v>
      </c>
      <c r="AK11598" s="9" t="str">
        <f>VLOOKUP(Y11598,zdroj!D:AJ,33,0)</f>
        <v>katA</v>
      </c>
    </row>
    <row r="11599" spans="8:37" x14ac:dyDescent="0.25">
      <c r="H11599" s="8"/>
      <c r="I11599" s="8"/>
      <c r="N11599" s="23"/>
      <c r="O11599" s="24"/>
      <c r="P11599" s="19"/>
      <c r="Q11599" s="19"/>
      <c r="R11599" s="19"/>
      <c r="U11599" s="27"/>
      <c r="Y11599" s="9" t="s">
        <v>668</v>
      </c>
      <c r="Z11599" s="9" t="s">
        <v>462</v>
      </c>
      <c r="AA11599" s="9" t="s">
        <v>237</v>
      </c>
      <c r="AB11599" s="9">
        <v>8071101</v>
      </c>
      <c r="AC11599" s="9" t="s">
        <v>12372</v>
      </c>
      <c r="AD11599" s="9" t="s">
        <v>225</v>
      </c>
      <c r="AE11599" s="5">
        <f t="shared" si="384"/>
        <v>0</v>
      </c>
      <c r="AF11599" s="5" t="str">
        <f t="shared" si="385"/>
        <v>katA</v>
      </c>
      <c r="AG11599" s="153"/>
      <c r="AH11599" s="153"/>
      <c r="AI11599" t="s">
        <v>201</v>
      </c>
      <c r="AJ11599" t="s">
        <v>17878</v>
      </c>
      <c r="AK11599" s="9" t="str">
        <f>VLOOKUP(Y11599,zdroj!D:AJ,33,0)</f>
        <v>katA</v>
      </c>
    </row>
    <row r="11600" spans="8:37" x14ac:dyDescent="0.25">
      <c r="H11600" s="8"/>
      <c r="I11600" s="8"/>
      <c r="N11600" s="23"/>
      <c r="O11600" s="24"/>
      <c r="P11600" s="19"/>
      <c r="Q11600" s="19"/>
      <c r="R11600" s="19"/>
      <c r="U11600" s="27"/>
      <c r="Y11600" s="9" t="s">
        <v>668</v>
      </c>
      <c r="Z11600" s="9" t="s">
        <v>462</v>
      </c>
      <c r="AA11600" s="9" t="s">
        <v>237</v>
      </c>
      <c r="AB11600" s="9">
        <v>8071110</v>
      </c>
      <c r="AC11600" s="9" t="s">
        <v>12373</v>
      </c>
      <c r="AD11600" s="9" t="s">
        <v>225</v>
      </c>
      <c r="AE11600" s="5">
        <f t="shared" si="384"/>
        <v>0</v>
      </c>
      <c r="AF11600" s="5" t="str">
        <f t="shared" si="385"/>
        <v>katA</v>
      </c>
      <c r="AG11600" s="153"/>
      <c r="AH11600" s="153"/>
      <c r="AI11600" t="s">
        <v>201</v>
      </c>
      <c r="AJ11600" t="s">
        <v>17878</v>
      </c>
      <c r="AK11600" s="9" t="str">
        <f>VLOOKUP(Y11600,zdroj!D:AJ,33,0)</f>
        <v>katA</v>
      </c>
    </row>
    <row r="11601" spans="8:37" x14ac:dyDescent="0.25">
      <c r="H11601" s="8"/>
      <c r="I11601" s="8"/>
      <c r="N11601" s="23"/>
      <c r="O11601" s="24"/>
      <c r="P11601" s="19"/>
      <c r="Q11601" s="19"/>
      <c r="R11601" s="19"/>
      <c r="U11601" s="27"/>
      <c r="Y11601" s="9" t="s">
        <v>668</v>
      </c>
      <c r="Z11601" s="9" t="s">
        <v>462</v>
      </c>
      <c r="AA11601" s="9" t="s">
        <v>237</v>
      </c>
      <c r="AB11601" s="9">
        <v>8071136</v>
      </c>
      <c r="AC11601" s="9" t="s">
        <v>12374</v>
      </c>
      <c r="AD11601" s="9" t="s">
        <v>225</v>
      </c>
      <c r="AE11601" s="5">
        <f t="shared" si="384"/>
        <v>0</v>
      </c>
      <c r="AF11601" s="5" t="str">
        <f t="shared" si="385"/>
        <v>katA</v>
      </c>
      <c r="AG11601" s="153"/>
      <c r="AH11601" s="153"/>
      <c r="AI11601" t="s">
        <v>201</v>
      </c>
      <c r="AJ11601" t="s">
        <v>17878</v>
      </c>
      <c r="AK11601" s="9" t="str">
        <f>VLOOKUP(Y11601,zdroj!D:AJ,33,0)</f>
        <v>katA</v>
      </c>
    </row>
    <row r="11602" spans="8:37" x14ac:dyDescent="0.25">
      <c r="H11602" s="8"/>
      <c r="I11602" s="8"/>
      <c r="N11602" s="23"/>
      <c r="O11602" s="24"/>
      <c r="P11602" s="19"/>
      <c r="Q11602" s="19"/>
      <c r="R11602" s="19"/>
      <c r="U11602" s="27"/>
      <c r="Y11602" s="9" t="s">
        <v>668</v>
      </c>
      <c r="Z11602" s="9" t="s">
        <v>462</v>
      </c>
      <c r="AA11602" s="9" t="s">
        <v>237</v>
      </c>
      <c r="AB11602" s="9">
        <v>8071144</v>
      </c>
      <c r="AC11602" s="9" t="s">
        <v>12375</v>
      </c>
      <c r="AD11602" s="9" t="s">
        <v>225</v>
      </c>
      <c r="AE11602" s="5">
        <f t="shared" si="384"/>
        <v>0</v>
      </c>
      <c r="AF11602" s="5" t="str">
        <f t="shared" si="385"/>
        <v>katA</v>
      </c>
      <c r="AG11602" s="153"/>
      <c r="AH11602" s="153"/>
      <c r="AI11602" t="s">
        <v>201</v>
      </c>
      <c r="AJ11602" t="s">
        <v>17878</v>
      </c>
      <c r="AK11602" s="9" t="str">
        <f>VLOOKUP(Y11602,zdroj!D:AJ,33,0)</f>
        <v>katA</v>
      </c>
    </row>
    <row r="11603" spans="8:37" x14ac:dyDescent="0.25">
      <c r="H11603" s="8"/>
      <c r="I11603" s="8"/>
      <c r="N11603" s="23"/>
      <c r="O11603" s="24"/>
      <c r="P11603" s="19"/>
      <c r="Q11603" s="19"/>
      <c r="R11603" s="19"/>
      <c r="U11603" s="27"/>
      <c r="Y11603" s="9" t="s">
        <v>668</v>
      </c>
      <c r="Z11603" s="9" t="s">
        <v>462</v>
      </c>
      <c r="AA11603" s="9" t="s">
        <v>237</v>
      </c>
      <c r="AB11603" s="9">
        <v>8071152</v>
      </c>
      <c r="AC11603" s="9" t="s">
        <v>12376</v>
      </c>
      <c r="AD11603" s="9" t="s">
        <v>225</v>
      </c>
      <c r="AE11603" s="5">
        <f t="shared" si="384"/>
        <v>0</v>
      </c>
      <c r="AF11603" s="5" t="str">
        <f t="shared" si="385"/>
        <v>katA</v>
      </c>
      <c r="AG11603" s="153"/>
      <c r="AH11603" s="153"/>
      <c r="AI11603" t="s">
        <v>201</v>
      </c>
      <c r="AJ11603" t="s">
        <v>17878</v>
      </c>
      <c r="AK11603" s="9" t="str">
        <f>VLOOKUP(Y11603,zdroj!D:AJ,33,0)</f>
        <v>katA</v>
      </c>
    </row>
    <row r="11604" spans="8:37" x14ac:dyDescent="0.25">
      <c r="H11604" s="8"/>
      <c r="I11604" s="8"/>
      <c r="N11604" s="23"/>
      <c r="O11604" s="24"/>
      <c r="P11604" s="19"/>
      <c r="Q11604" s="19"/>
      <c r="R11604" s="19"/>
      <c r="U11604" s="27"/>
      <c r="Y11604" s="9" t="s">
        <v>668</v>
      </c>
      <c r="Z11604" s="9" t="s">
        <v>462</v>
      </c>
      <c r="AA11604" s="9" t="s">
        <v>237</v>
      </c>
      <c r="AB11604" s="9">
        <v>8071161</v>
      </c>
      <c r="AC11604" s="9" t="s">
        <v>12377</v>
      </c>
      <c r="AD11604" s="9" t="s">
        <v>225</v>
      </c>
      <c r="AE11604" s="5">
        <f t="shared" si="384"/>
        <v>0</v>
      </c>
      <c r="AF11604" s="5" t="str">
        <f t="shared" si="385"/>
        <v>katA</v>
      </c>
      <c r="AG11604" s="153"/>
      <c r="AH11604" s="153"/>
      <c r="AI11604" t="s">
        <v>201</v>
      </c>
      <c r="AJ11604" t="s">
        <v>17878</v>
      </c>
      <c r="AK11604" s="9" t="str">
        <f>VLOOKUP(Y11604,zdroj!D:AJ,33,0)</f>
        <v>katA</v>
      </c>
    </row>
    <row r="11605" spans="8:37" x14ac:dyDescent="0.25">
      <c r="H11605" s="8"/>
      <c r="I11605" s="8"/>
      <c r="N11605" s="23"/>
      <c r="O11605" s="24"/>
      <c r="P11605" s="19"/>
      <c r="Q11605" s="19"/>
      <c r="R11605" s="19"/>
      <c r="U11605" s="27"/>
      <c r="Y11605" s="9" t="s">
        <v>668</v>
      </c>
      <c r="Z11605" s="9" t="s">
        <v>462</v>
      </c>
      <c r="AA11605" s="9" t="s">
        <v>237</v>
      </c>
      <c r="AB11605" s="9">
        <v>8071179</v>
      </c>
      <c r="AC11605" s="9" t="s">
        <v>12378</v>
      </c>
      <c r="AD11605" s="9" t="s">
        <v>225</v>
      </c>
      <c r="AE11605" s="5">
        <f t="shared" si="384"/>
        <v>0</v>
      </c>
      <c r="AF11605" s="5" t="str">
        <f t="shared" si="385"/>
        <v>katA</v>
      </c>
      <c r="AG11605" s="153"/>
      <c r="AH11605" s="153"/>
      <c r="AI11605" t="s">
        <v>201</v>
      </c>
      <c r="AJ11605" t="s">
        <v>17878</v>
      </c>
      <c r="AK11605" s="9" t="str">
        <f>VLOOKUP(Y11605,zdroj!D:AJ,33,0)</f>
        <v>katA</v>
      </c>
    </row>
    <row r="11606" spans="8:37" x14ac:dyDescent="0.25">
      <c r="H11606" s="8"/>
      <c r="I11606" s="8"/>
      <c r="N11606" s="23"/>
      <c r="O11606" s="24"/>
      <c r="P11606" s="19"/>
      <c r="Q11606" s="19"/>
      <c r="R11606" s="19"/>
      <c r="U11606" s="27"/>
      <c r="Y11606" s="9" t="s">
        <v>668</v>
      </c>
      <c r="Z11606" s="9" t="s">
        <v>462</v>
      </c>
      <c r="AA11606" s="9" t="s">
        <v>237</v>
      </c>
      <c r="AB11606" s="9">
        <v>8071187</v>
      </c>
      <c r="AC11606" s="9" t="s">
        <v>12379</v>
      </c>
      <c r="AD11606" s="9" t="s">
        <v>231</v>
      </c>
      <c r="AE11606" s="5">
        <f t="shared" si="384"/>
        <v>0</v>
      </c>
      <c r="AF11606" s="5" t="str">
        <f t="shared" si="385"/>
        <v>katB</v>
      </c>
      <c r="AG11606" s="153"/>
      <c r="AH11606" s="153"/>
      <c r="AI11606" t="s">
        <v>201</v>
      </c>
      <c r="AJ11606" t="s">
        <v>17878</v>
      </c>
      <c r="AK11606" s="9" t="str">
        <f>VLOOKUP(Y11606,zdroj!D:AJ,33,0)</f>
        <v>katA</v>
      </c>
    </row>
    <row r="11607" spans="8:37" x14ac:dyDescent="0.25">
      <c r="H11607" s="8"/>
      <c r="I11607" s="8"/>
      <c r="N11607" s="23"/>
      <c r="O11607" s="24"/>
      <c r="P11607" s="19"/>
      <c r="Q11607" s="19"/>
      <c r="R11607" s="19"/>
      <c r="U11607" s="27"/>
      <c r="Y11607" s="9" t="s">
        <v>668</v>
      </c>
      <c r="Z11607" s="9" t="s">
        <v>462</v>
      </c>
      <c r="AA11607" s="9" t="s">
        <v>237</v>
      </c>
      <c r="AB11607" s="9">
        <v>8071195</v>
      </c>
      <c r="AC11607" s="9" t="s">
        <v>12380</v>
      </c>
      <c r="AD11607" s="9" t="s">
        <v>225</v>
      </c>
      <c r="AE11607" s="5">
        <f t="shared" si="384"/>
        <v>0</v>
      </c>
      <c r="AF11607" s="5" t="str">
        <f t="shared" si="385"/>
        <v>katA</v>
      </c>
      <c r="AG11607" s="153"/>
      <c r="AH11607" s="153"/>
      <c r="AI11607" t="s">
        <v>201</v>
      </c>
      <c r="AJ11607" t="s">
        <v>17878</v>
      </c>
      <c r="AK11607" s="9" t="str">
        <f>VLOOKUP(Y11607,zdroj!D:AJ,33,0)</f>
        <v>katA</v>
      </c>
    </row>
    <row r="11608" spans="8:37" x14ac:dyDescent="0.25">
      <c r="H11608" s="8"/>
      <c r="I11608" s="8"/>
      <c r="N11608" s="23"/>
      <c r="O11608" s="24"/>
      <c r="P11608" s="19"/>
      <c r="Q11608" s="19"/>
      <c r="R11608" s="19"/>
      <c r="U11608" s="27"/>
      <c r="Y11608" s="9" t="s">
        <v>668</v>
      </c>
      <c r="Z11608" s="9" t="s">
        <v>462</v>
      </c>
      <c r="AA11608" s="9" t="s">
        <v>237</v>
      </c>
      <c r="AB11608" s="9">
        <v>8071209</v>
      </c>
      <c r="AC11608" s="9" t="s">
        <v>12381</v>
      </c>
      <c r="AD11608" s="9" t="s">
        <v>225</v>
      </c>
      <c r="AE11608" s="5">
        <f t="shared" si="384"/>
        <v>0</v>
      </c>
      <c r="AF11608" s="5" t="str">
        <f t="shared" si="385"/>
        <v>katA</v>
      </c>
      <c r="AG11608" s="153"/>
      <c r="AH11608" s="153"/>
      <c r="AI11608" t="s">
        <v>201</v>
      </c>
      <c r="AJ11608" t="s">
        <v>17878</v>
      </c>
      <c r="AK11608" s="9" t="str">
        <f>VLOOKUP(Y11608,zdroj!D:AJ,33,0)</f>
        <v>katA</v>
      </c>
    </row>
    <row r="11609" spans="8:37" x14ac:dyDescent="0.25">
      <c r="H11609" s="8"/>
      <c r="I11609" s="8"/>
      <c r="N11609" s="23"/>
      <c r="O11609" s="24"/>
      <c r="P11609" s="19"/>
      <c r="Q11609" s="19"/>
      <c r="R11609" s="19"/>
      <c r="U11609" s="27"/>
      <c r="Y11609" s="9" t="s">
        <v>668</v>
      </c>
      <c r="Z11609" s="9" t="s">
        <v>462</v>
      </c>
      <c r="AA11609" s="9" t="s">
        <v>237</v>
      </c>
      <c r="AB11609" s="9">
        <v>8071217</v>
      </c>
      <c r="AC11609" s="9" t="s">
        <v>12382</v>
      </c>
      <c r="AD11609" s="9" t="s">
        <v>225</v>
      </c>
      <c r="AE11609" s="5">
        <f t="shared" si="384"/>
        <v>0</v>
      </c>
      <c r="AF11609" s="5" t="str">
        <f t="shared" si="385"/>
        <v>katA</v>
      </c>
      <c r="AG11609" s="153"/>
      <c r="AH11609" s="153"/>
      <c r="AI11609" t="s">
        <v>201</v>
      </c>
      <c r="AJ11609" t="s">
        <v>17878</v>
      </c>
      <c r="AK11609" s="9" t="str">
        <f>VLOOKUP(Y11609,zdroj!D:AJ,33,0)</f>
        <v>katA</v>
      </c>
    </row>
    <row r="11610" spans="8:37" x14ac:dyDescent="0.25">
      <c r="H11610" s="8"/>
      <c r="I11610" s="8"/>
      <c r="N11610" s="23"/>
      <c r="O11610" s="24"/>
      <c r="P11610" s="19"/>
      <c r="Q11610" s="19"/>
      <c r="R11610" s="19"/>
      <c r="U11610" s="27"/>
      <c r="Y11610" s="9" t="s">
        <v>668</v>
      </c>
      <c r="Z11610" s="9" t="s">
        <v>462</v>
      </c>
      <c r="AA11610" s="9" t="s">
        <v>237</v>
      </c>
      <c r="AB11610" s="9">
        <v>8071225</v>
      </c>
      <c r="AC11610" s="9" t="s">
        <v>12383</v>
      </c>
      <c r="AD11610" s="9" t="s">
        <v>225</v>
      </c>
      <c r="AE11610" s="5">
        <f t="shared" si="384"/>
        <v>0</v>
      </c>
      <c r="AF11610" s="5" t="str">
        <f t="shared" si="385"/>
        <v>katA</v>
      </c>
      <c r="AG11610" s="153"/>
      <c r="AH11610" s="153"/>
      <c r="AI11610" t="s">
        <v>201</v>
      </c>
      <c r="AJ11610" t="s">
        <v>17878</v>
      </c>
      <c r="AK11610" s="9" t="str">
        <f>VLOOKUP(Y11610,zdroj!D:AJ,33,0)</f>
        <v>katA</v>
      </c>
    </row>
    <row r="11611" spans="8:37" x14ac:dyDescent="0.25">
      <c r="H11611" s="8"/>
      <c r="I11611" s="8"/>
      <c r="N11611" s="23"/>
      <c r="O11611" s="24"/>
      <c r="P11611" s="19"/>
      <c r="Q11611" s="19"/>
      <c r="R11611" s="19"/>
      <c r="U11611" s="27"/>
      <c r="Y11611" s="9" t="s">
        <v>668</v>
      </c>
      <c r="Z11611" s="9" t="s">
        <v>462</v>
      </c>
      <c r="AA11611" s="9" t="s">
        <v>237</v>
      </c>
      <c r="AB11611" s="9">
        <v>8071233</v>
      </c>
      <c r="AC11611" s="9" t="s">
        <v>12384</v>
      </c>
      <c r="AD11611" s="9" t="s">
        <v>225</v>
      </c>
      <c r="AE11611" s="5">
        <f t="shared" si="384"/>
        <v>0</v>
      </c>
      <c r="AF11611" s="5" t="str">
        <f t="shared" si="385"/>
        <v>katA</v>
      </c>
      <c r="AG11611" s="153"/>
      <c r="AH11611" s="153"/>
      <c r="AI11611" t="s">
        <v>201</v>
      </c>
      <c r="AJ11611" t="s">
        <v>17878</v>
      </c>
      <c r="AK11611" s="9" t="str">
        <f>VLOOKUP(Y11611,zdroj!D:AJ,33,0)</f>
        <v>katA</v>
      </c>
    </row>
    <row r="11612" spans="8:37" x14ac:dyDescent="0.25">
      <c r="H11612" s="8"/>
      <c r="I11612" s="8"/>
      <c r="N11612" s="23"/>
      <c r="O11612" s="24"/>
      <c r="P11612" s="19"/>
      <c r="Q11612" s="19"/>
      <c r="R11612" s="19"/>
      <c r="U11612" s="27"/>
      <c r="Y11612" s="9" t="s">
        <v>668</v>
      </c>
      <c r="Z11612" s="9" t="s">
        <v>462</v>
      </c>
      <c r="AA11612" s="9" t="s">
        <v>237</v>
      </c>
      <c r="AB11612" s="9">
        <v>8071241</v>
      </c>
      <c r="AC11612" s="9" t="s">
        <v>12385</v>
      </c>
      <c r="AD11612" s="9" t="s">
        <v>225</v>
      </c>
      <c r="AE11612" s="5">
        <f t="shared" si="384"/>
        <v>0</v>
      </c>
      <c r="AF11612" s="5" t="str">
        <f t="shared" si="385"/>
        <v>katA</v>
      </c>
      <c r="AG11612" s="153"/>
      <c r="AH11612" s="153"/>
      <c r="AI11612" t="s">
        <v>201</v>
      </c>
      <c r="AJ11612" t="s">
        <v>17878</v>
      </c>
      <c r="AK11612" s="9" t="str">
        <f>VLOOKUP(Y11612,zdroj!D:AJ,33,0)</f>
        <v>katA</v>
      </c>
    </row>
    <row r="11613" spans="8:37" x14ac:dyDescent="0.25">
      <c r="H11613" s="8"/>
      <c r="I11613" s="8"/>
      <c r="N11613" s="23"/>
      <c r="O11613" s="24"/>
      <c r="P11613" s="19"/>
      <c r="Q11613" s="19"/>
      <c r="R11613" s="19"/>
      <c r="U11613" s="27"/>
      <c r="Y11613" s="9" t="s">
        <v>668</v>
      </c>
      <c r="Z11613" s="9" t="s">
        <v>462</v>
      </c>
      <c r="AA11613" s="9" t="s">
        <v>237</v>
      </c>
      <c r="AB11613" s="9">
        <v>8071250</v>
      </c>
      <c r="AC11613" s="9" t="s">
        <v>12386</v>
      </c>
      <c r="AD11613" s="9" t="s">
        <v>225</v>
      </c>
      <c r="AE11613" s="5">
        <f t="shared" si="384"/>
        <v>0</v>
      </c>
      <c r="AF11613" s="5" t="str">
        <f t="shared" si="385"/>
        <v>katA</v>
      </c>
      <c r="AG11613" s="153"/>
      <c r="AH11613" s="153"/>
      <c r="AI11613" t="s">
        <v>201</v>
      </c>
      <c r="AJ11613" t="s">
        <v>17878</v>
      </c>
      <c r="AK11613" s="9" t="str">
        <f>VLOOKUP(Y11613,zdroj!D:AJ,33,0)</f>
        <v>katA</v>
      </c>
    </row>
    <row r="11614" spans="8:37" x14ac:dyDescent="0.25">
      <c r="H11614" s="8"/>
      <c r="I11614" s="8"/>
      <c r="N11614" s="23"/>
      <c r="O11614" s="24"/>
      <c r="P11614" s="19"/>
      <c r="Q11614" s="19"/>
      <c r="R11614" s="19"/>
      <c r="U11614" s="27"/>
      <c r="Y11614" s="9" t="s">
        <v>668</v>
      </c>
      <c r="Z11614" s="9" t="s">
        <v>462</v>
      </c>
      <c r="AA11614" s="9" t="s">
        <v>237</v>
      </c>
      <c r="AB11614" s="9">
        <v>8071268</v>
      </c>
      <c r="AC11614" s="9" t="s">
        <v>12387</v>
      </c>
      <c r="AD11614" s="9" t="s">
        <v>231</v>
      </c>
      <c r="AE11614" s="5">
        <f t="shared" si="384"/>
        <v>0</v>
      </c>
      <c r="AF11614" s="5" t="str">
        <f t="shared" si="385"/>
        <v>katB</v>
      </c>
      <c r="AG11614" s="153"/>
      <c r="AH11614" s="153"/>
      <c r="AI11614" t="s">
        <v>201</v>
      </c>
      <c r="AJ11614" t="s">
        <v>17878</v>
      </c>
      <c r="AK11614" s="9" t="str">
        <f>VLOOKUP(Y11614,zdroj!D:AJ,33,0)</f>
        <v>katA</v>
      </c>
    </row>
    <row r="11615" spans="8:37" x14ac:dyDescent="0.25">
      <c r="H11615" s="8"/>
      <c r="I11615" s="8"/>
      <c r="N11615" s="23"/>
      <c r="O11615" s="24"/>
      <c r="P11615" s="19"/>
      <c r="Q11615" s="19"/>
      <c r="R11615" s="19"/>
      <c r="U11615" s="27"/>
      <c r="Y11615" s="9" t="s">
        <v>668</v>
      </c>
      <c r="Z11615" s="9" t="s">
        <v>462</v>
      </c>
      <c r="AA11615" s="9" t="s">
        <v>237</v>
      </c>
      <c r="AB11615" s="9">
        <v>8071276</v>
      </c>
      <c r="AC11615" s="9" t="s">
        <v>12388</v>
      </c>
      <c r="AD11615" s="9" t="s">
        <v>225</v>
      </c>
      <c r="AE11615" s="5">
        <f t="shared" si="384"/>
        <v>0</v>
      </c>
      <c r="AF11615" s="5" t="str">
        <f t="shared" si="385"/>
        <v>katA</v>
      </c>
      <c r="AG11615" s="153"/>
      <c r="AH11615" s="153"/>
      <c r="AI11615" t="s">
        <v>201</v>
      </c>
      <c r="AJ11615" t="s">
        <v>17878</v>
      </c>
      <c r="AK11615" s="9" t="str">
        <f>VLOOKUP(Y11615,zdroj!D:AJ,33,0)</f>
        <v>katA</v>
      </c>
    </row>
    <row r="11616" spans="8:37" x14ac:dyDescent="0.25">
      <c r="H11616" s="8"/>
      <c r="I11616" s="8"/>
      <c r="N11616" s="23"/>
      <c r="O11616" s="24"/>
      <c r="P11616" s="19"/>
      <c r="Q11616" s="19"/>
      <c r="R11616" s="19"/>
      <c r="U11616" s="27"/>
      <c r="Y11616" s="9" t="s">
        <v>668</v>
      </c>
      <c r="Z11616" s="9" t="s">
        <v>462</v>
      </c>
      <c r="AA11616" s="9" t="s">
        <v>237</v>
      </c>
      <c r="AB11616" s="9">
        <v>8071284</v>
      </c>
      <c r="AC11616" s="9" t="s">
        <v>12389</v>
      </c>
      <c r="AD11616" s="9" t="s">
        <v>231</v>
      </c>
      <c r="AE11616" s="5">
        <f t="shared" si="384"/>
        <v>0</v>
      </c>
      <c r="AF11616" s="5" t="str">
        <f t="shared" si="385"/>
        <v>katB</v>
      </c>
      <c r="AG11616" s="153"/>
      <c r="AH11616" s="153"/>
      <c r="AI11616" t="s">
        <v>201</v>
      </c>
      <c r="AJ11616" t="s">
        <v>17878</v>
      </c>
      <c r="AK11616" s="9" t="str">
        <f>VLOOKUP(Y11616,zdroj!D:AJ,33,0)</f>
        <v>katA</v>
      </c>
    </row>
    <row r="11617" spans="8:37" x14ac:dyDescent="0.25">
      <c r="H11617" s="8"/>
      <c r="I11617" s="8"/>
      <c r="N11617" s="23"/>
      <c r="O11617" s="24"/>
      <c r="P11617" s="19"/>
      <c r="Q11617" s="19"/>
      <c r="R11617" s="19"/>
      <c r="U11617" s="27"/>
      <c r="Y11617" s="9" t="s">
        <v>668</v>
      </c>
      <c r="Z11617" s="9" t="s">
        <v>462</v>
      </c>
      <c r="AA11617" s="9" t="s">
        <v>237</v>
      </c>
      <c r="AB11617" s="9">
        <v>8071292</v>
      </c>
      <c r="AC11617" s="9" t="s">
        <v>12390</v>
      </c>
      <c r="AD11617" s="9" t="s">
        <v>225</v>
      </c>
      <c r="AE11617" s="5">
        <f t="shared" si="384"/>
        <v>0</v>
      </c>
      <c r="AF11617" s="5" t="str">
        <f t="shared" si="385"/>
        <v>katA</v>
      </c>
      <c r="AG11617" s="153"/>
      <c r="AH11617" s="153"/>
      <c r="AI11617" t="s">
        <v>201</v>
      </c>
      <c r="AJ11617" t="s">
        <v>17878</v>
      </c>
      <c r="AK11617" s="9" t="str">
        <f>VLOOKUP(Y11617,zdroj!D:AJ,33,0)</f>
        <v>katA</v>
      </c>
    </row>
    <row r="11618" spans="8:37" x14ac:dyDescent="0.25">
      <c r="H11618" s="8"/>
      <c r="I11618" s="8"/>
      <c r="N11618" s="23"/>
      <c r="O11618" s="24"/>
      <c r="P11618" s="19"/>
      <c r="Q11618" s="19"/>
      <c r="R11618" s="19"/>
      <c r="U11618" s="27"/>
      <c r="Y11618" s="9" t="s">
        <v>668</v>
      </c>
      <c r="Z11618" s="9" t="s">
        <v>462</v>
      </c>
      <c r="AA11618" s="9" t="s">
        <v>237</v>
      </c>
      <c r="AB11618" s="9">
        <v>27868800</v>
      </c>
      <c r="AC11618" s="9" t="s">
        <v>12391</v>
      </c>
      <c r="AD11618" s="9" t="s">
        <v>225</v>
      </c>
      <c r="AE11618" s="5">
        <f t="shared" si="384"/>
        <v>0</v>
      </c>
      <c r="AF11618" s="5" t="str">
        <f t="shared" si="385"/>
        <v>katA</v>
      </c>
      <c r="AG11618" s="153"/>
      <c r="AH11618" s="153"/>
      <c r="AI11618" t="s">
        <v>201</v>
      </c>
      <c r="AJ11618" t="s">
        <v>17878</v>
      </c>
      <c r="AK11618" s="9" t="str">
        <f>VLOOKUP(Y11618,zdroj!D:AJ,33,0)</f>
        <v>katA</v>
      </c>
    </row>
    <row r="11619" spans="8:37" x14ac:dyDescent="0.25">
      <c r="H11619" s="8"/>
      <c r="I11619" s="8"/>
      <c r="N11619" s="23"/>
      <c r="O11619" s="24"/>
      <c r="P11619" s="19"/>
      <c r="Q11619" s="19"/>
      <c r="R11619" s="19"/>
      <c r="U11619" s="27"/>
      <c r="Y11619" s="9" t="s">
        <v>668</v>
      </c>
      <c r="Z11619" s="9" t="s">
        <v>462</v>
      </c>
      <c r="AA11619" s="9" t="s">
        <v>237</v>
      </c>
      <c r="AB11619" s="9">
        <v>28089481</v>
      </c>
      <c r="AC11619" s="9" t="s">
        <v>12392</v>
      </c>
      <c r="AD11619" s="9" t="s">
        <v>225</v>
      </c>
      <c r="AE11619" s="5">
        <f t="shared" si="384"/>
        <v>0</v>
      </c>
      <c r="AF11619" s="5" t="str">
        <f t="shared" si="385"/>
        <v>katA</v>
      </c>
      <c r="AG11619" s="153"/>
      <c r="AH11619" s="153"/>
      <c r="AI11619" t="s">
        <v>201</v>
      </c>
      <c r="AJ11619" t="s">
        <v>17878</v>
      </c>
      <c r="AK11619" s="9" t="str">
        <f>VLOOKUP(Y11619,zdroj!D:AJ,33,0)</f>
        <v>katA</v>
      </c>
    </row>
    <row r="11620" spans="8:37" x14ac:dyDescent="0.25">
      <c r="H11620" s="8"/>
      <c r="I11620" s="8"/>
      <c r="N11620" s="23"/>
      <c r="O11620" s="24"/>
      <c r="P11620" s="19"/>
      <c r="Q11620" s="19"/>
      <c r="R11620" s="19"/>
      <c r="U11620" s="27"/>
      <c r="Y11620" s="9" t="s">
        <v>668</v>
      </c>
      <c r="Z11620" s="9" t="s">
        <v>462</v>
      </c>
      <c r="AA11620" s="9" t="s">
        <v>237</v>
      </c>
      <c r="AB11620" s="9">
        <v>84647345</v>
      </c>
      <c r="AC11620" s="9" t="s">
        <v>12393</v>
      </c>
      <c r="AD11620" s="9" t="s">
        <v>225</v>
      </c>
      <c r="AE11620" s="5">
        <f t="shared" si="384"/>
        <v>0</v>
      </c>
      <c r="AF11620" s="5" t="str">
        <f t="shared" si="385"/>
        <v>katA</v>
      </c>
      <c r="AG11620" s="153"/>
      <c r="AH11620" s="153"/>
      <c r="AI11620" t="s">
        <v>201</v>
      </c>
      <c r="AJ11620" t="s">
        <v>17878</v>
      </c>
      <c r="AK11620" s="9" t="str">
        <f>VLOOKUP(Y11620,zdroj!D:AJ,33,0)</f>
        <v>katA</v>
      </c>
    </row>
    <row r="11621" spans="8:37" x14ac:dyDescent="0.25">
      <c r="H11621" s="8"/>
      <c r="I11621" s="8"/>
      <c r="N11621" s="23"/>
      <c r="O11621" s="24"/>
      <c r="P11621" s="19"/>
      <c r="Q11621" s="19"/>
      <c r="R11621" s="19"/>
      <c r="U11621" s="27"/>
      <c r="Y11621" s="9" t="s">
        <v>671</v>
      </c>
      <c r="Z11621" s="9" t="s">
        <v>462</v>
      </c>
      <c r="AA11621" s="9" t="s">
        <v>237</v>
      </c>
      <c r="AB11621" s="9">
        <v>8040800</v>
      </c>
      <c r="AC11621" s="9" t="s">
        <v>12394</v>
      </c>
      <c r="AD11621" s="9" t="s">
        <v>225</v>
      </c>
      <c r="AE11621" s="5">
        <f t="shared" si="384"/>
        <v>0</v>
      </c>
      <c r="AF11621" s="5" t="str">
        <f t="shared" si="385"/>
        <v>katA</v>
      </c>
      <c r="AG11621" s="153"/>
      <c r="AH11621" s="153"/>
      <c r="AI11621" t="s">
        <v>195</v>
      </c>
      <c r="AJ11621" t="s">
        <v>340</v>
      </c>
      <c r="AK11621" s="9" t="str">
        <f>VLOOKUP(Y11621,zdroj!D:AJ,33,0)</f>
        <v>katA</v>
      </c>
    </row>
    <row r="11622" spans="8:37" x14ac:dyDescent="0.25">
      <c r="H11622" s="8"/>
      <c r="I11622" s="8"/>
      <c r="N11622" s="23"/>
      <c r="O11622" s="24"/>
      <c r="P11622" s="19"/>
      <c r="Q11622" s="19"/>
      <c r="R11622" s="19"/>
      <c r="U11622" s="27"/>
      <c r="Y11622" s="9" t="s">
        <v>671</v>
      </c>
      <c r="Z11622" s="9" t="s">
        <v>462</v>
      </c>
      <c r="AA11622" s="9" t="s">
        <v>237</v>
      </c>
      <c r="AB11622" s="9">
        <v>8040893</v>
      </c>
      <c r="AC11622" s="9" t="s">
        <v>12395</v>
      </c>
      <c r="AD11622" s="9" t="s">
        <v>225</v>
      </c>
      <c r="AE11622" s="5">
        <f t="shared" si="384"/>
        <v>0</v>
      </c>
      <c r="AF11622" s="5" t="str">
        <f t="shared" si="385"/>
        <v>katA</v>
      </c>
      <c r="AG11622" s="153"/>
      <c r="AH11622" s="153"/>
      <c r="AI11622" t="s">
        <v>195</v>
      </c>
      <c r="AJ11622" t="s">
        <v>340</v>
      </c>
      <c r="AK11622" s="9" t="str">
        <f>VLOOKUP(Y11622,zdroj!D:AJ,33,0)</f>
        <v>katA</v>
      </c>
    </row>
    <row r="11623" spans="8:37" x14ac:dyDescent="0.25">
      <c r="H11623" s="8"/>
      <c r="I11623" s="8"/>
      <c r="N11623" s="23"/>
      <c r="O11623" s="24"/>
      <c r="P11623" s="19"/>
      <c r="Q11623" s="19"/>
      <c r="R11623" s="19"/>
      <c r="U11623" s="27"/>
      <c r="Y11623" s="9" t="s">
        <v>671</v>
      </c>
      <c r="Z11623" s="9" t="s">
        <v>462</v>
      </c>
      <c r="AA11623" s="9" t="s">
        <v>237</v>
      </c>
      <c r="AB11623" s="9">
        <v>8040818</v>
      </c>
      <c r="AC11623" s="9" t="s">
        <v>12396</v>
      </c>
      <c r="AD11623" s="9" t="s">
        <v>225</v>
      </c>
      <c r="AE11623" s="5">
        <f t="shared" si="384"/>
        <v>0</v>
      </c>
      <c r="AF11623" s="5" t="str">
        <f t="shared" si="385"/>
        <v>katA</v>
      </c>
      <c r="AG11623" s="153"/>
      <c r="AH11623" s="153"/>
      <c r="AI11623" t="s">
        <v>195</v>
      </c>
      <c r="AJ11623" t="s">
        <v>340</v>
      </c>
      <c r="AK11623" s="9" t="str">
        <f>VLOOKUP(Y11623,zdroj!D:AJ,33,0)</f>
        <v>katA</v>
      </c>
    </row>
    <row r="11624" spans="8:37" x14ac:dyDescent="0.25">
      <c r="H11624" s="8"/>
      <c r="I11624" s="8"/>
      <c r="N11624" s="23"/>
      <c r="O11624" s="24"/>
      <c r="P11624" s="19"/>
      <c r="Q11624" s="19"/>
      <c r="R11624" s="19"/>
      <c r="U11624" s="27"/>
      <c r="Y11624" s="9" t="s">
        <v>671</v>
      </c>
      <c r="Z11624" s="9" t="s">
        <v>462</v>
      </c>
      <c r="AA11624" s="9" t="s">
        <v>237</v>
      </c>
      <c r="AB11624" s="9">
        <v>8040834</v>
      </c>
      <c r="AC11624" s="9" t="s">
        <v>12397</v>
      </c>
      <c r="AD11624" s="9" t="s">
        <v>225</v>
      </c>
      <c r="AE11624" s="5">
        <f t="shared" si="384"/>
        <v>0</v>
      </c>
      <c r="AF11624" s="5" t="str">
        <f t="shared" si="385"/>
        <v>katA</v>
      </c>
      <c r="AG11624" s="153"/>
      <c r="AH11624" s="153"/>
      <c r="AI11624" t="s">
        <v>195</v>
      </c>
      <c r="AJ11624" t="s">
        <v>340</v>
      </c>
      <c r="AK11624" s="9" t="str">
        <f>VLOOKUP(Y11624,zdroj!D:AJ,33,0)</f>
        <v>katA</v>
      </c>
    </row>
    <row r="11625" spans="8:37" x14ac:dyDescent="0.25">
      <c r="H11625" s="8"/>
      <c r="I11625" s="8"/>
      <c r="N11625" s="23"/>
      <c r="O11625" s="24"/>
      <c r="P11625" s="19"/>
      <c r="Q11625" s="19"/>
      <c r="R11625" s="19"/>
      <c r="U11625" s="27"/>
      <c r="Y11625" s="9" t="s">
        <v>671</v>
      </c>
      <c r="Z11625" s="9" t="s">
        <v>462</v>
      </c>
      <c r="AA11625" s="9" t="s">
        <v>237</v>
      </c>
      <c r="AB11625" s="9">
        <v>8040842</v>
      </c>
      <c r="AC11625" s="9" t="s">
        <v>12398</v>
      </c>
      <c r="AD11625" s="9" t="s">
        <v>225</v>
      </c>
      <c r="AE11625" s="5">
        <f t="shared" si="384"/>
        <v>0</v>
      </c>
      <c r="AF11625" s="5" t="str">
        <f t="shared" si="385"/>
        <v>katA</v>
      </c>
      <c r="AG11625" s="153"/>
      <c r="AH11625" s="153"/>
      <c r="AI11625" t="s">
        <v>195</v>
      </c>
      <c r="AJ11625" t="s">
        <v>340</v>
      </c>
      <c r="AK11625" s="9" t="str">
        <f>VLOOKUP(Y11625,zdroj!D:AJ,33,0)</f>
        <v>katA</v>
      </c>
    </row>
    <row r="11626" spans="8:37" x14ac:dyDescent="0.25">
      <c r="H11626" s="8"/>
      <c r="I11626" s="8"/>
      <c r="N11626" s="23"/>
      <c r="O11626" s="24"/>
      <c r="P11626" s="19"/>
      <c r="Q11626" s="19"/>
      <c r="R11626" s="19"/>
      <c r="U11626" s="27"/>
      <c r="Y11626" s="9" t="s">
        <v>671</v>
      </c>
      <c r="Z11626" s="9" t="s">
        <v>462</v>
      </c>
      <c r="AA11626" s="9" t="s">
        <v>237</v>
      </c>
      <c r="AB11626" s="9">
        <v>8040851</v>
      </c>
      <c r="AC11626" s="9" t="s">
        <v>12399</v>
      </c>
      <c r="AD11626" s="9" t="s">
        <v>225</v>
      </c>
      <c r="AE11626" s="5">
        <f t="shared" si="384"/>
        <v>0</v>
      </c>
      <c r="AF11626" s="5" t="str">
        <f t="shared" si="385"/>
        <v>katA</v>
      </c>
      <c r="AG11626" s="153"/>
      <c r="AH11626" s="153"/>
      <c r="AI11626" t="s">
        <v>195</v>
      </c>
      <c r="AJ11626" t="s">
        <v>340</v>
      </c>
      <c r="AK11626" s="9" t="str">
        <f>VLOOKUP(Y11626,zdroj!D:AJ,33,0)</f>
        <v>katA</v>
      </c>
    </row>
    <row r="11627" spans="8:37" x14ac:dyDescent="0.25">
      <c r="H11627" s="8"/>
      <c r="I11627" s="8"/>
      <c r="N11627" s="23"/>
      <c r="O11627" s="24"/>
      <c r="P11627" s="19"/>
      <c r="Q11627" s="19"/>
      <c r="R11627" s="19"/>
      <c r="U11627" s="27"/>
      <c r="Y11627" s="9" t="s">
        <v>671</v>
      </c>
      <c r="Z11627" s="9" t="s">
        <v>462</v>
      </c>
      <c r="AA11627" s="9" t="s">
        <v>237</v>
      </c>
      <c r="AB11627" s="9">
        <v>8040869</v>
      </c>
      <c r="AC11627" s="9" t="s">
        <v>12400</v>
      </c>
      <c r="AD11627" s="9" t="s">
        <v>231</v>
      </c>
      <c r="AE11627" s="5">
        <f t="shared" si="384"/>
        <v>0</v>
      </c>
      <c r="AF11627" s="5" t="str">
        <f t="shared" si="385"/>
        <v>katB</v>
      </c>
      <c r="AG11627" s="153"/>
      <c r="AH11627" s="153"/>
      <c r="AI11627" t="s">
        <v>195</v>
      </c>
      <c r="AJ11627" t="s">
        <v>340</v>
      </c>
      <c r="AK11627" s="9" t="str">
        <f>VLOOKUP(Y11627,zdroj!D:AJ,33,0)</f>
        <v>katA</v>
      </c>
    </row>
    <row r="11628" spans="8:37" x14ac:dyDescent="0.25">
      <c r="H11628" s="8"/>
      <c r="I11628" s="8"/>
      <c r="N11628" s="23"/>
      <c r="O11628" s="24"/>
      <c r="P11628" s="19"/>
      <c r="Q11628" s="19"/>
      <c r="R11628" s="19"/>
      <c r="U11628" s="27"/>
      <c r="Y11628" s="9" t="s">
        <v>671</v>
      </c>
      <c r="Z11628" s="9" t="s">
        <v>462</v>
      </c>
      <c r="AA11628" s="9" t="s">
        <v>237</v>
      </c>
      <c r="AB11628" s="9">
        <v>8040885</v>
      </c>
      <c r="AC11628" s="9" t="s">
        <v>12401</v>
      </c>
      <c r="AD11628" s="9" t="s">
        <v>225</v>
      </c>
      <c r="AE11628" s="5">
        <f t="shared" si="384"/>
        <v>0</v>
      </c>
      <c r="AF11628" s="5" t="str">
        <f t="shared" si="385"/>
        <v>katA</v>
      </c>
      <c r="AG11628" s="153"/>
      <c r="AH11628" s="153"/>
      <c r="AI11628" t="s">
        <v>195</v>
      </c>
      <c r="AJ11628" t="s">
        <v>340</v>
      </c>
      <c r="AK11628" s="9" t="str">
        <f>VLOOKUP(Y11628,zdroj!D:AJ,33,0)</f>
        <v>katA</v>
      </c>
    </row>
    <row r="11629" spans="8:37" x14ac:dyDescent="0.25">
      <c r="H11629" s="8"/>
      <c r="I11629" s="8"/>
      <c r="N11629" s="23"/>
      <c r="O11629" s="24"/>
      <c r="P11629" s="19"/>
      <c r="Q11629" s="19"/>
      <c r="R11629" s="19"/>
      <c r="U11629" s="27"/>
      <c r="Y11629" s="9" t="s">
        <v>671</v>
      </c>
      <c r="Z11629" s="9" t="s">
        <v>462</v>
      </c>
      <c r="AA11629" s="9" t="s">
        <v>237</v>
      </c>
      <c r="AB11629" s="9">
        <v>8040362</v>
      </c>
      <c r="AC11629" s="9" t="s">
        <v>12402</v>
      </c>
      <c r="AD11629" s="9" t="s">
        <v>231</v>
      </c>
      <c r="AE11629" s="5">
        <f t="shared" si="384"/>
        <v>0</v>
      </c>
      <c r="AF11629" s="5" t="str">
        <f t="shared" si="385"/>
        <v>katB</v>
      </c>
      <c r="AG11629" s="153"/>
      <c r="AH11629" s="153"/>
      <c r="AI11629" t="s">
        <v>201</v>
      </c>
      <c r="AJ11629" t="s">
        <v>17878</v>
      </c>
      <c r="AK11629" s="9" t="str">
        <f>VLOOKUP(Y11629,zdroj!D:AJ,33,0)</f>
        <v>katA</v>
      </c>
    </row>
    <row r="11630" spans="8:37" x14ac:dyDescent="0.25">
      <c r="H11630" s="8"/>
      <c r="I11630" s="8"/>
      <c r="N11630" s="23"/>
      <c r="O11630" s="24"/>
      <c r="P11630" s="19"/>
      <c r="Q11630" s="19"/>
      <c r="R11630" s="19"/>
      <c r="U11630" s="27"/>
      <c r="Y11630" s="9" t="s">
        <v>671</v>
      </c>
      <c r="Z11630" s="9" t="s">
        <v>462</v>
      </c>
      <c r="AA11630" s="9" t="s">
        <v>237</v>
      </c>
      <c r="AB11630" s="9">
        <v>8040371</v>
      </c>
      <c r="AC11630" s="9" t="s">
        <v>12403</v>
      </c>
      <c r="AD11630" s="9" t="s">
        <v>225</v>
      </c>
      <c r="AE11630" s="5">
        <f t="shared" si="384"/>
        <v>0</v>
      </c>
      <c r="AF11630" s="5" t="str">
        <f t="shared" si="385"/>
        <v>katA</v>
      </c>
      <c r="AG11630" s="153"/>
      <c r="AH11630" s="153"/>
      <c r="AI11630" t="s">
        <v>201</v>
      </c>
      <c r="AJ11630" t="s">
        <v>17878</v>
      </c>
      <c r="AK11630" s="9" t="str">
        <f>VLOOKUP(Y11630,zdroj!D:AJ,33,0)</f>
        <v>katA</v>
      </c>
    </row>
    <row r="11631" spans="8:37" x14ac:dyDescent="0.25">
      <c r="H11631" s="8"/>
      <c r="I11631" s="8"/>
      <c r="N11631" s="23"/>
      <c r="O11631" s="24"/>
      <c r="P11631" s="19"/>
      <c r="Q11631" s="19"/>
      <c r="R11631" s="19"/>
      <c r="U11631" s="27"/>
      <c r="Y11631" s="9" t="s">
        <v>671</v>
      </c>
      <c r="Z11631" s="9" t="s">
        <v>462</v>
      </c>
      <c r="AA11631" s="9" t="s">
        <v>237</v>
      </c>
      <c r="AB11631" s="9">
        <v>73603724</v>
      </c>
      <c r="AC11631" s="9" t="s">
        <v>12404</v>
      </c>
      <c r="AD11631" s="9" t="s">
        <v>231</v>
      </c>
      <c r="AE11631" s="5">
        <f t="shared" si="384"/>
        <v>0</v>
      </c>
      <c r="AF11631" s="5" t="str">
        <f t="shared" si="385"/>
        <v>katB</v>
      </c>
      <c r="AG11631" s="153"/>
      <c r="AH11631" s="153"/>
      <c r="AI11631" t="s">
        <v>201</v>
      </c>
      <c r="AJ11631" t="s">
        <v>17878</v>
      </c>
      <c r="AK11631" s="9" t="str">
        <f>VLOOKUP(Y11631,zdroj!D:AJ,33,0)</f>
        <v>katA</v>
      </c>
    </row>
    <row r="11632" spans="8:37" x14ac:dyDescent="0.25">
      <c r="H11632" s="8"/>
      <c r="I11632" s="8"/>
      <c r="N11632" s="23"/>
      <c r="O11632" s="24"/>
      <c r="P11632" s="19"/>
      <c r="Q11632" s="19"/>
      <c r="R11632" s="19"/>
      <c r="U11632" s="27"/>
      <c r="Y11632" s="9" t="s">
        <v>671</v>
      </c>
      <c r="Z11632" s="9" t="s">
        <v>462</v>
      </c>
      <c r="AA11632" s="9" t="s">
        <v>237</v>
      </c>
      <c r="AB11632" s="9">
        <v>8040389</v>
      </c>
      <c r="AC11632" s="9" t="s">
        <v>12405</v>
      </c>
      <c r="AD11632" s="9" t="s">
        <v>231</v>
      </c>
      <c r="AE11632" s="5">
        <f t="shared" si="384"/>
        <v>0</v>
      </c>
      <c r="AF11632" s="5" t="str">
        <f t="shared" si="385"/>
        <v>katB</v>
      </c>
      <c r="AG11632" s="153"/>
      <c r="AH11632" s="153"/>
      <c r="AI11632" t="s">
        <v>201</v>
      </c>
      <c r="AJ11632" t="s">
        <v>17878</v>
      </c>
      <c r="AK11632" s="9" t="str">
        <f>VLOOKUP(Y11632,zdroj!D:AJ,33,0)</f>
        <v>katA</v>
      </c>
    </row>
    <row r="11633" spans="8:37" x14ac:dyDescent="0.25">
      <c r="H11633" s="8"/>
      <c r="I11633" s="8"/>
      <c r="N11633" s="23"/>
      <c r="O11633" s="24"/>
      <c r="P11633" s="19"/>
      <c r="Q11633" s="19"/>
      <c r="R11633" s="19"/>
      <c r="U11633" s="27"/>
      <c r="Y11633" s="9" t="s">
        <v>671</v>
      </c>
      <c r="Z11633" s="9" t="s">
        <v>462</v>
      </c>
      <c r="AA11633" s="9" t="s">
        <v>237</v>
      </c>
      <c r="AB11633" s="9">
        <v>8040320</v>
      </c>
      <c r="AC11633" s="9" t="s">
        <v>12406</v>
      </c>
      <c r="AD11633" s="9" t="s">
        <v>231</v>
      </c>
      <c r="AE11633" s="5">
        <f t="shared" si="384"/>
        <v>0</v>
      </c>
      <c r="AF11633" s="5" t="str">
        <f t="shared" si="385"/>
        <v>katB</v>
      </c>
      <c r="AG11633" s="153"/>
      <c r="AH11633" s="153"/>
      <c r="AI11633" t="s">
        <v>201</v>
      </c>
      <c r="AJ11633" t="s">
        <v>17878</v>
      </c>
      <c r="AK11633" s="9" t="str">
        <f>VLOOKUP(Y11633,zdroj!D:AJ,33,0)</f>
        <v>katA</v>
      </c>
    </row>
    <row r="11634" spans="8:37" x14ac:dyDescent="0.25">
      <c r="H11634" s="8"/>
      <c r="I11634" s="8"/>
      <c r="N11634" s="23"/>
      <c r="O11634" s="24"/>
      <c r="P11634" s="19"/>
      <c r="Q11634" s="19"/>
      <c r="R11634" s="19"/>
      <c r="U11634" s="27"/>
      <c r="Y11634" s="9" t="s">
        <v>671</v>
      </c>
      <c r="Z11634" s="9" t="s">
        <v>462</v>
      </c>
      <c r="AA11634" s="9" t="s">
        <v>237</v>
      </c>
      <c r="AB11634" s="9">
        <v>8040397</v>
      </c>
      <c r="AC11634" s="9" t="s">
        <v>12407</v>
      </c>
      <c r="AD11634" s="9" t="s">
        <v>225</v>
      </c>
      <c r="AE11634" s="5">
        <f t="shared" si="384"/>
        <v>0</v>
      </c>
      <c r="AF11634" s="5" t="str">
        <f t="shared" si="385"/>
        <v>katA</v>
      </c>
      <c r="AG11634" s="153"/>
      <c r="AH11634" s="153"/>
      <c r="AI11634" t="s">
        <v>201</v>
      </c>
      <c r="AJ11634" t="s">
        <v>17878</v>
      </c>
      <c r="AK11634" s="9" t="str">
        <f>VLOOKUP(Y11634,zdroj!D:AJ,33,0)</f>
        <v>katA</v>
      </c>
    </row>
    <row r="11635" spans="8:37" x14ac:dyDescent="0.25">
      <c r="H11635" s="8"/>
      <c r="I11635" s="8"/>
      <c r="N11635" s="23"/>
      <c r="O11635" s="24"/>
      <c r="P11635" s="19"/>
      <c r="Q11635" s="19"/>
      <c r="R11635" s="19"/>
      <c r="U11635" s="27"/>
      <c r="Y11635" s="9" t="s">
        <v>671</v>
      </c>
      <c r="Z11635" s="9" t="s">
        <v>462</v>
      </c>
      <c r="AA11635" s="9" t="s">
        <v>237</v>
      </c>
      <c r="AB11635" s="9">
        <v>8040401</v>
      </c>
      <c r="AC11635" s="9" t="s">
        <v>12408</v>
      </c>
      <c r="AD11635" s="9" t="s">
        <v>225</v>
      </c>
      <c r="AE11635" s="5">
        <f t="shared" si="384"/>
        <v>0</v>
      </c>
      <c r="AF11635" s="5" t="str">
        <f t="shared" si="385"/>
        <v>katA</v>
      </c>
      <c r="AG11635" s="153"/>
      <c r="AH11635" s="153"/>
      <c r="AI11635" t="s">
        <v>201</v>
      </c>
      <c r="AJ11635" t="s">
        <v>17878</v>
      </c>
      <c r="AK11635" s="9" t="str">
        <f>VLOOKUP(Y11635,zdroj!D:AJ,33,0)</f>
        <v>katA</v>
      </c>
    </row>
    <row r="11636" spans="8:37" x14ac:dyDescent="0.25">
      <c r="H11636" s="8"/>
      <c r="I11636" s="8"/>
      <c r="N11636" s="23"/>
      <c r="O11636" s="24"/>
      <c r="P11636" s="19"/>
      <c r="Q11636" s="19"/>
      <c r="R11636" s="19"/>
      <c r="U11636" s="27"/>
      <c r="Y11636" s="9" t="s">
        <v>671</v>
      </c>
      <c r="Z11636" s="9" t="s">
        <v>462</v>
      </c>
      <c r="AA11636" s="9" t="s">
        <v>237</v>
      </c>
      <c r="AB11636" s="9">
        <v>8040419</v>
      </c>
      <c r="AC11636" s="9" t="s">
        <v>12409</v>
      </c>
      <c r="AD11636" s="9" t="s">
        <v>225</v>
      </c>
      <c r="AE11636" s="5">
        <f t="shared" si="384"/>
        <v>0</v>
      </c>
      <c r="AF11636" s="5" t="str">
        <f t="shared" si="385"/>
        <v>katA</v>
      </c>
      <c r="AG11636" s="153"/>
      <c r="AH11636" s="153"/>
      <c r="AI11636" t="s">
        <v>201</v>
      </c>
      <c r="AJ11636" t="s">
        <v>17878</v>
      </c>
      <c r="AK11636" s="9" t="str">
        <f>VLOOKUP(Y11636,zdroj!D:AJ,33,0)</f>
        <v>katA</v>
      </c>
    </row>
    <row r="11637" spans="8:37" x14ac:dyDescent="0.25">
      <c r="H11637" s="8"/>
      <c r="I11637" s="8"/>
      <c r="N11637" s="23"/>
      <c r="O11637" s="24"/>
      <c r="P11637" s="19"/>
      <c r="Q11637" s="19"/>
      <c r="R11637" s="19"/>
      <c r="U11637" s="27"/>
      <c r="Y11637" s="9" t="s">
        <v>671</v>
      </c>
      <c r="Z11637" s="9" t="s">
        <v>462</v>
      </c>
      <c r="AA11637" s="9" t="s">
        <v>237</v>
      </c>
      <c r="AB11637" s="9">
        <v>8040427</v>
      </c>
      <c r="AC11637" s="9" t="s">
        <v>12410</v>
      </c>
      <c r="AD11637" s="9" t="s">
        <v>225</v>
      </c>
      <c r="AE11637" s="5">
        <f t="shared" si="384"/>
        <v>0</v>
      </c>
      <c r="AF11637" s="5" t="str">
        <f t="shared" si="385"/>
        <v>katA</v>
      </c>
      <c r="AG11637" s="153"/>
      <c r="AH11637" s="153"/>
      <c r="AI11637" t="s">
        <v>201</v>
      </c>
      <c r="AJ11637" t="s">
        <v>17878</v>
      </c>
      <c r="AK11637" s="9" t="str">
        <f>VLOOKUP(Y11637,zdroj!D:AJ,33,0)</f>
        <v>katA</v>
      </c>
    </row>
    <row r="11638" spans="8:37" x14ac:dyDescent="0.25">
      <c r="H11638" s="8"/>
      <c r="I11638" s="8"/>
      <c r="N11638" s="23"/>
      <c r="O11638" s="24"/>
      <c r="P11638" s="19"/>
      <c r="Q11638" s="19"/>
      <c r="R11638" s="19"/>
      <c r="U11638" s="27"/>
      <c r="Y11638" s="9" t="s">
        <v>671</v>
      </c>
      <c r="Z11638" s="9" t="s">
        <v>462</v>
      </c>
      <c r="AA11638" s="9" t="s">
        <v>237</v>
      </c>
      <c r="AB11638" s="9">
        <v>8040435</v>
      </c>
      <c r="AC11638" s="9" t="s">
        <v>12411</v>
      </c>
      <c r="AD11638" s="9" t="s">
        <v>225</v>
      </c>
      <c r="AE11638" s="5">
        <f t="shared" si="384"/>
        <v>0</v>
      </c>
      <c r="AF11638" s="5" t="str">
        <f t="shared" si="385"/>
        <v>katA</v>
      </c>
      <c r="AG11638" s="153"/>
      <c r="AH11638" s="153"/>
      <c r="AI11638" t="s">
        <v>201</v>
      </c>
      <c r="AJ11638" t="s">
        <v>17878</v>
      </c>
      <c r="AK11638" s="9" t="str">
        <f>VLOOKUP(Y11638,zdroj!D:AJ,33,0)</f>
        <v>katA</v>
      </c>
    </row>
    <row r="11639" spans="8:37" x14ac:dyDescent="0.25">
      <c r="H11639" s="8"/>
      <c r="I11639" s="8"/>
      <c r="N11639" s="23"/>
      <c r="O11639" s="24"/>
      <c r="P11639" s="19"/>
      <c r="Q11639" s="19"/>
      <c r="R11639" s="19"/>
      <c r="U11639" s="27"/>
      <c r="Y11639" s="9" t="s">
        <v>671</v>
      </c>
      <c r="Z11639" s="9" t="s">
        <v>462</v>
      </c>
      <c r="AA11639" s="9" t="s">
        <v>237</v>
      </c>
      <c r="AB11639" s="9">
        <v>40078507</v>
      </c>
      <c r="AC11639" s="9" t="s">
        <v>12412</v>
      </c>
      <c r="AD11639" s="9" t="s">
        <v>225</v>
      </c>
      <c r="AE11639" s="5">
        <f t="shared" si="384"/>
        <v>0</v>
      </c>
      <c r="AF11639" s="5" t="str">
        <f t="shared" si="385"/>
        <v>katA</v>
      </c>
      <c r="AG11639" s="153"/>
      <c r="AH11639" s="153"/>
      <c r="AI11639" t="s">
        <v>201</v>
      </c>
      <c r="AJ11639" t="s">
        <v>17878</v>
      </c>
      <c r="AK11639" s="9" t="str">
        <f>VLOOKUP(Y11639,zdroj!D:AJ,33,0)</f>
        <v>katA</v>
      </c>
    </row>
    <row r="11640" spans="8:37" x14ac:dyDescent="0.25">
      <c r="H11640" s="8"/>
      <c r="I11640" s="8"/>
      <c r="N11640" s="23"/>
      <c r="O11640" s="24"/>
      <c r="P11640" s="19"/>
      <c r="Q11640" s="19"/>
      <c r="R11640" s="19"/>
      <c r="U11640" s="27"/>
      <c r="Y11640" s="9" t="s">
        <v>671</v>
      </c>
      <c r="Z11640" s="9" t="s">
        <v>462</v>
      </c>
      <c r="AA11640" s="9" t="s">
        <v>237</v>
      </c>
      <c r="AB11640" s="9">
        <v>8040443</v>
      </c>
      <c r="AC11640" s="9" t="s">
        <v>12413</v>
      </c>
      <c r="AD11640" s="9" t="s">
        <v>231</v>
      </c>
      <c r="AE11640" s="5">
        <f t="shared" si="384"/>
        <v>0</v>
      </c>
      <c r="AF11640" s="5" t="str">
        <f t="shared" si="385"/>
        <v>katB</v>
      </c>
      <c r="AG11640" s="153"/>
      <c r="AH11640" s="153"/>
      <c r="AI11640" t="s">
        <v>17879</v>
      </c>
      <c r="AJ11640" t="s">
        <v>17878</v>
      </c>
      <c r="AK11640" s="9" t="str">
        <f>VLOOKUP(Y11640,zdroj!D:AJ,33,0)</f>
        <v>katA</v>
      </c>
    </row>
    <row r="11641" spans="8:37" x14ac:dyDescent="0.25">
      <c r="H11641" s="8"/>
      <c r="I11641" s="8"/>
      <c r="N11641" s="23"/>
      <c r="O11641" s="24"/>
      <c r="P11641" s="19"/>
      <c r="Q11641" s="19"/>
      <c r="R11641" s="19"/>
      <c r="U11641" s="27"/>
      <c r="Y11641" s="9" t="s">
        <v>671</v>
      </c>
      <c r="Z11641" s="9" t="s">
        <v>462</v>
      </c>
      <c r="AA11641" s="9" t="s">
        <v>237</v>
      </c>
      <c r="AB11641" s="9">
        <v>28257413</v>
      </c>
      <c r="AC11641" s="9" t="s">
        <v>12414</v>
      </c>
      <c r="AD11641" s="9" t="s">
        <v>225</v>
      </c>
      <c r="AE11641" s="5">
        <f t="shared" si="384"/>
        <v>0</v>
      </c>
      <c r="AF11641" s="5" t="str">
        <f t="shared" si="385"/>
        <v>katA</v>
      </c>
      <c r="AG11641" s="153"/>
      <c r="AH11641" s="153"/>
      <c r="AI11641" t="s">
        <v>201</v>
      </c>
      <c r="AJ11641" t="s">
        <v>17878</v>
      </c>
      <c r="AK11641" s="9" t="str">
        <f>VLOOKUP(Y11641,zdroj!D:AJ,33,0)</f>
        <v>katA</v>
      </c>
    </row>
    <row r="11642" spans="8:37" x14ac:dyDescent="0.25">
      <c r="H11642" s="8"/>
      <c r="I11642" s="8"/>
      <c r="N11642" s="23"/>
      <c r="O11642" s="24"/>
      <c r="P11642" s="19"/>
      <c r="Q11642" s="19"/>
      <c r="R11642" s="19"/>
      <c r="U11642" s="27"/>
      <c r="Y11642" s="9" t="s">
        <v>671</v>
      </c>
      <c r="Z11642" s="9" t="s">
        <v>462</v>
      </c>
      <c r="AA11642" s="9" t="s">
        <v>237</v>
      </c>
      <c r="AB11642" s="9">
        <v>79024793</v>
      </c>
      <c r="AC11642" s="9" t="s">
        <v>12415</v>
      </c>
      <c r="AD11642" s="9" t="s">
        <v>225</v>
      </c>
      <c r="AE11642" s="5">
        <f t="shared" si="384"/>
        <v>0</v>
      </c>
      <c r="AF11642" s="5" t="str">
        <f t="shared" si="385"/>
        <v>katA</v>
      </c>
      <c r="AG11642" s="153"/>
      <c r="AH11642" s="153"/>
      <c r="AI11642" t="s">
        <v>201</v>
      </c>
      <c r="AJ11642" t="s">
        <v>17878</v>
      </c>
      <c r="AK11642" s="9" t="str">
        <f>VLOOKUP(Y11642,zdroj!D:AJ,33,0)</f>
        <v>katA</v>
      </c>
    </row>
    <row r="11643" spans="8:37" x14ac:dyDescent="0.25">
      <c r="H11643" s="8"/>
      <c r="I11643" s="8"/>
      <c r="N11643" s="23"/>
      <c r="O11643" s="24"/>
      <c r="P11643" s="19"/>
      <c r="Q11643" s="19"/>
      <c r="R11643" s="19"/>
      <c r="U11643" s="27"/>
      <c r="Y11643" s="9" t="s">
        <v>671</v>
      </c>
      <c r="Z11643" s="9" t="s">
        <v>462</v>
      </c>
      <c r="AA11643" s="9" t="s">
        <v>237</v>
      </c>
      <c r="AB11643" s="9">
        <v>26242460</v>
      </c>
      <c r="AC11643" s="9" t="s">
        <v>12416</v>
      </c>
      <c r="AD11643" s="9" t="s">
        <v>225</v>
      </c>
      <c r="AE11643" s="5">
        <f t="shared" si="384"/>
        <v>0</v>
      </c>
      <c r="AF11643" s="5" t="str">
        <f t="shared" si="385"/>
        <v>katA</v>
      </c>
      <c r="AG11643" s="153"/>
      <c r="AH11643" s="153"/>
      <c r="AI11643" t="s">
        <v>229</v>
      </c>
      <c r="AJ11643" t="s">
        <v>17878</v>
      </c>
      <c r="AK11643" s="9" t="str">
        <f>VLOOKUP(Y11643,zdroj!D:AJ,33,0)</f>
        <v>katA</v>
      </c>
    </row>
    <row r="11644" spans="8:37" x14ac:dyDescent="0.25">
      <c r="H11644" s="8"/>
      <c r="I11644" s="8"/>
      <c r="N11644" s="23"/>
      <c r="O11644" s="24"/>
      <c r="P11644" s="19"/>
      <c r="Q11644" s="19"/>
      <c r="R11644" s="19"/>
      <c r="U11644" s="27"/>
      <c r="Y11644" s="9" t="s">
        <v>671</v>
      </c>
      <c r="Z11644" s="9" t="s">
        <v>462</v>
      </c>
      <c r="AA11644" s="9" t="s">
        <v>237</v>
      </c>
      <c r="AB11644" s="9">
        <v>8040451</v>
      </c>
      <c r="AC11644" s="9" t="s">
        <v>12417</v>
      </c>
      <c r="AD11644" s="9" t="s">
        <v>225</v>
      </c>
      <c r="AE11644" s="5">
        <f t="shared" si="384"/>
        <v>0</v>
      </c>
      <c r="AF11644" s="5" t="str">
        <f t="shared" si="385"/>
        <v>katA</v>
      </c>
      <c r="AG11644" s="153"/>
      <c r="AH11644" s="153"/>
      <c r="AI11644" t="s">
        <v>201</v>
      </c>
      <c r="AJ11644" t="s">
        <v>17878</v>
      </c>
      <c r="AK11644" s="9" t="str">
        <f>VLOOKUP(Y11644,zdroj!D:AJ,33,0)</f>
        <v>katA</v>
      </c>
    </row>
    <row r="11645" spans="8:37" x14ac:dyDescent="0.25">
      <c r="H11645" s="8"/>
      <c r="I11645" s="8"/>
      <c r="N11645" s="23"/>
      <c r="O11645" s="24"/>
      <c r="P11645" s="19"/>
      <c r="Q11645" s="19"/>
      <c r="R11645" s="19"/>
      <c r="U11645" s="27"/>
      <c r="Y11645" s="9" t="s">
        <v>671</v>
      </c>
      <c r="Z11645" s="9" t="s">
        <v>462</v>
      </c>
      <c r="AA11645" s="9" t="s">
        <v>237</v>
      </c>
      <c r="AB11645" s="9">
        <v>8040460</v>
      </c>
      <c r="AC11645" s="9" t="s">
        <v>12418</v>
      </c>
      <c r="AD11645" s="9" t="s">
        <v>225</v>
      </c>
      <c r="AE11645" s="5">
        <f t="shared" si="384"/>
        <v>0</v>
      </c>
      <c r="AF11645" s="5" t="str">
        <f t="shared" si="385"/>
        <v>katA</v>
      </c>
      <c r="AG11645" s="153"/>
      <c r="AH11645" s="153"/>
      <c r="AI11645" t="s">
        <v>229</v>
      </c>
      <c r="AJ11645" t="s">
        <v>17878</v>
      </c>
      <c r="AK11645" s="9" t="str">
        <f>VLOOKUP(Y11645,zdroj!D:AJ,33,0)</f>
        <v>katA</v>
      </c>
    </row>
    <row r="11646" spans="8:37" x14ac:dyDescent="0.25">
      <c r="H11646" s="8"/>
      <c r="I11646" s="8"/>
      <c r="N11646" s="23"/>
      <c r="O11646" s="24"/>
      <c r="P11646" s="19"/>
      <c r="Q11646" s="19"/>
      <c r="R11646" s="19"/>
      <c r="U11646" s="27"/>
      <c r="Y11646" s="9" t="s">
        <v>671</v>
      </c>
      <c r="Z11646" s="9" t="s">
        <v>462</v>
      </c>
      <c r="AA11646" s="9" t="s">
        <v>237</v>
      </c>
      <c r="AB11646" s="9">
        <v>8040478</v>
      </c>
      <c r="AC11646" s="9" t="s">
        <v>12419</v>
      </c>
      <c r="AD11646" s="9" t="s">
        <v>225</v>
      </c>
      <c r="AE11646" s="5">
        <f t="shared" si="384"/>
        <v>0</v>
      </c>
      <c r="AF11646" s="5" t="str">
        <f t="shared" si="385"/>
        <v>katA</v>
      </c>
      <c r="AG11646" s="153"/>
      <c r="AH11646" s="153"/>
      <c r="AI11646" t="s">
        <v>201</v>
      </c>
      <c r="AJ11646" t="s">
        <v>17878</v>
      </c>
      <c r="AK11646" s="9" t="str">
        <f>VLOOKUP(Y11646,zdroj!D:AJ,33,0)</f>
        <v>katA</v>
      </c>
    </row>
    <row r="11647" spans="8:37" x14ac:dyDescent="0.25">
      <c r="H11647" s="8"/>
      <c r="I11647" s="8"/>
      <c r="N11647" s="23"/>
      <c r="O11647" s="24"/>
      <c r="P11647" s="19"/>
      <c r="Q11647" s="19"/>
      <c r="R11647" s="19"/>
      <c r="U11647" s="27"/>
      <c r="Y11647" s="9" t="s">
        <v>671</v>
      </c>
      <c r="Z11647" s="9" t="s">
        <v>462</v>
      </c>
      <c r="AA11647" s="9" t="s">
        <v>237</v>
      </c>
      <c r="AB11647" s="9">
        <v>8040486</v>
      </c>
      <c r="AC11647" s="9" t="s">
        <v>12420</v>
      </c>
      <c r="AD11647" s="9" t="s">
        <v>225</v>
      </c>
      <c r="AE11647" s="5">
        <f t="shared" si="384"/>
        <v>0</v>
      </c>
      <c r="AF11647" s="5" t="str">
        <f t="shared" si="385"/>
        <v>katA</v>
      </c>
      <c r="AG11647" s="153"/>
      <c r="AH11647" s="153"/>
      <c r="AI11647" t="s">
        <v>201</v>
      </c>
      <c r="AJ11647" t="s">
        <v>17878</v>
      </c>
      <c r="AK11647" s="9" t="str">
        <f>VLOOKUP(Y11647,zdroj!D:AJ,33,0)</f>
        <v>katA</v>
      </c>
    </row>
    <row r="11648" spans="8:37" x14ac:dyDescent="0.25">
      <c r="H11648" s="8"/>
      <c r="I11648" s="8"/>
      <c r="N11648" s="23"/>
      <c r="O11648" s="24"/>
      <c r="P11648" s="19"/>
      <c r="Q11648" s="19"/>
      <c r="R11648" s="19"/>
      <c r="U11648" s="27"/>
      <c r="Y11648" s="9" t="s">
        <v>671</v>
      </c>
      <c r="Z11648" s="9" t="s">
        <v>462</v>
      </c>
      <c r="AA11648" s="9" t="s">
        <v>237</v>
      </c>
      <c r="AB11648" s="9">
        <v>8040338</v>
      </c>
      <c r="AC11648" s="9" t="s">
        <v>12421</v>
      </c>
      <c r="AD11648" s="9" t="s">
        <v>225</v>
      </c>
      <c r="AE11648" s="5">
        <f t="shared" si="384"/>
        <v>0</v>
      </c>
      <c r="AF11648" s="5" t="str">
        <f t="shared" si="385"/>
        <v>katA</v>
      </c>
      <c r="AG11648" s="153"/>
      <c r="AH11648" s="153"/>
      <c r="AI11648" t="s">
        <v>201</v>
      </c>
      <c r="AJ11648" t="s">
        <v>17878</v>
      </c>
      <c r="AK11648" s="9" t="str">
        <f>VLOOKUP(Y11648,zdroj!D:AJ,33,0)</f>
        <v>katA</v>
      </c>
    </row>
    <row r="11649" spans="8:37" x14ac:dyDescent="0.25">
      <c r="H11649" s="8"/>
      <c r="I11649" s="8"/>
      <c r="N11649" s="23"/>
      <c r="O11649" s="24"/>
      <c r="P11649" s="19"/>
      <c r="Q11649" s="19"/>
      <c r="R11649" s="19"/>
      <c r="U11649" s="27"/>
      <c r="Y11649" s="9" t="s">
        <v>671</v>
      </c>
      <c r="Z11649" s="9" t="s">
        <v>462</v>
      </c>
      <c r="AA11649" s="9" t="s">
        <v>237</v>
      </c>
      <c r="AB11649" s="9">
        <v>8040494</v>
      </c>
      <c r="AC11649" s="9" t="s">
        <v>12422</v>
      </c>
      <c r="AD11649" s="9" t="s">
        <v>225</v>
      </c>
      <c r="AE11649" s="5">
        <f t="shared" si="384"/>
        <v>0</v>
      </c>
      <c r="AF11649" s="5" t="str">
        <f t="shared" si="385"/>
        <v>katA</v>
      </c>
      <c r="AG11649" s="153"/>
      <c r="AH11649" s="153"/>
      <c r="AI11649" t="s">
        <v>201</v>
      </c>
      <c r="AJ11649" t="s">
        <v>17878</v>
      </c>
      <c r="AK11649" s="9" t="str">
        <f>VLOOKUP(Y11649,zdroj!D:AJ,33,0)</f>
        <v>katA</v>
      </c>
    </row>
    <row r="11650" spans="8:37" x14ac:dyDescent="0.25">
      <c r="H11650" s="8"/>
      <c r="I11650" s="8"/>
      <c r="N11650" s="23"/>
      <c r="O11650" s="24"/>
      <c r="P11650" s="19"/>
      <c r="Q11650" s="19"/>
      <c r="R11650" s="19"/>
      <c r="U11650" s="27"/>
      <c r="Y11650" s="9" t="s">
        <v>671</v>
      </c>
      <c r="Z11650" s="9" t="s">
        <v>462</v>
      </c>
      <c r="AA11650" s="9" t="s">
        <v>237</v>
      </c>
      <c r="AB11650" s="9">
        <v>8040508</v>
      </c>
      <c r="AC11650" s="9" t="s">
        <v>12423</v>
      </c>
      <c r="AD11650" s="9" t="s">
        <v>231</v>
      </c>
      <c r="AE11650" s="5">
        <f t="shared" si="384"/>
        <v>0</v>
      </c>
      <c r="AF11650" s="5" t="str">
        <f t="shared" si="385"/>
        <v>katB</v>
      </c>
      <c r="AG11650" s="153"/>
      <c r="AH11650" s="153"/>
      <c r="AI11650" t="s">
        <v>201</v>
      </c>
      <c r="AJ11650" t="s">
        <v>17878</v>
      </c>
      <c r="AK11650" s="9" t="str">
        <f>VLOOKUP(Y11650,zdroj!D:AJ,33,0)</f>
        <v>katA</v>
      </c>
    </row>
    <row r="11651" spans="8:37" x14ac:dyDescent="0.25">
      <c r="H11651" s="8"/>
      <c r="I11651" s="8"/>
      <c r="N11651" s="23"/>
      <c r="O11651" s="24"/>
      <c r="P11651" s="19"/>
      <c r="Q11651" s="19"/>
      <c r="R11651" s="19"/>
      <c r="U11651" s="27"/>
      <c r="Y11651" s="9" t="s">
        <v>671</v>
      </c>
      <c r="Z11651" s="9" t="s">
        <v>462</v>
      </c>
      <c r="AA11651" s="9" t="s">
        <v>237</v>
      </c>
      <c r="AB11651" s="9">
        <v>8040516</v>
      </c>
      <c r="AC11651" s="9" t="s">
        <v>12424</v>
      </c>
      <c r="AD11651" s="9" t="s">
        <v>225</v>
      </c>
      <c r="AE11651" s="5">
        <f t="shared" si="384"/>
        <v>0</v>
      </c>
      <c r="AF11651" s="5" t="str">
        <f t="shared" si="385"/>
        <v>katA</v>
      </c>
      <c r="AG11651" s="153"/>
      <c r="AH11651" s="153"/>
      <c r="AI11651" t="s">
        <v>201</v>
      </c>
      <c r="AJ11651" t="s">
        <v>17878</v>
      </c>
      <c r="AK11651" s="9" t="str">
        <f>VLOOKUP(Y11651,zdroj!D:AJ,33,0)</f>
        <v>katA</v>
      </c>
    </row>
    <row r="11652" spans="8:37" x14ac:dyDescent="0.25">
      <c r="H11652" s="8"/>
      <c r="I11652" s="8"/>
      <c r="N11652" s="23"/>
      <c r="O11652" s="24"/>
      <c r="P11652" s="19"/>
      <c r="Q11652" s="19"/>
      <c r="R11652" s="19"/>
      <c r="U11652" s="27"/>
      <c r="Y11652" s="9" t="s">
        <v>671</v>
      </c>
      <c r="Z11652" s="9" t="s">
        <v>462</v>
      </c>
      <c r="AA11652" s="9" t="s">
        <v>237</v>
      </c>
      <c r="AB11652" s="9">
        <v>8040524</v>
      </c>
      <c r="AC11652" s="9" t="s">
        <v>12425</v>
      </c>
      <c r="AD11652" s="9" t="s">
        <v>225</v>
      </c>
      <c r="AE11652" s="5">
        <f t="shared" si="384"/>
        <v>0</v>
      </c>
      <c r="AF11652" s="5" t="str">
        <f t="shared" si="385"/>
        <v>katA</v>
      </c>
      <c r="AG11652" s="153"/>
      <c r="AH11652" s="153"/>
      <c r="AI11652" t="s">
        <v>195</v>
      </c>
      <c r="AJ11652" t="s">
        <v>340</v>
      </c>
      <c r="AK11652" s="9" t="str">
        <f>VLOOKUP(Y11652,zdroj!D:AJ,33,0)</f>
        <v>katA</v>
      </c>
    </row>
    <row r="11653" spans="8:37" x14ac:dyDescent="0.25">
      <c r="H11653" s="8"/>
      <c r="I11653" s="8"/>
      <c r="N11653" s="23"/>
      <c r="O11653" s="24"/>
      <c r="P11653" s="19"/>
      <c r="Q11653" s="19"/>
      <c r="R11653" s="19"/>
      <c r="U11653" s="27"/>
      <c r="Y11653" s="9" t="s">
        <v>671</v>
      </c>
      <c r="Z11653" s="9" t="s">
        <v>462</v>
      </c>
      <c r="AA11653" s="9" t="s">
        <v>237</v>
      </c>
      <c r="AB11653" s="9">
        <v>8040346</v>
      </c>
      <c r="AC11653" s="9" t="s">
        <v>12426</v>
      </c>
      <c r="AD11653" s="9" t="s">
        <v>231</v>
      </c>
      <c r="AE11653" s="5">
        <f t="shared" si="384"/>
        <v>0</v>
      </c>
      <c r="AF11653" s="5" t="str">
        <f t="shared" si="385"/>
        <v>katB</v>
      </c>
      <c r="AG11653" s="153"/>
      <c r="AH11653" s="153"/>
      <c r="AI11653" t="s">
        <v>201</v>
      </c>
      <c r="AJ11653" t="s">
        <v>17878</v>
      </c>
      <c r="AK11653" s="9" t="str">
        <f>VLOOKUP(Y11653,zdroj!D:AJ,33,0)</f>
        <v>katA</v>
      </c>
    </row>
    <row r="11654" spans="8:37" x14ac:dyDescent="0.25">
      <c r="H11654" s="8"/>
      <c r="I11654" s="8"/>
      <c r="N11654" s="23"/>
      <c r="O11654" s="24"/>
      <c r="P11654" s="19"/>
      <c r="Q11654" s="19"/>
      <c r="R11654" s="19"/>
      <c r="U11654" s="27"/>
      <c r="Y11654" s="9" t="s">
        <v>671</v>
      </c>
      <c r="Z11654" s="9" t="s">
        <v>462</v>
      </c>
      <c r="AA11654" s="9" t="s">
        <v>237</v>
      </c>
      <c r="AB11654" s="9">
        <v>8040532</v>
      </c>
      <c r="AC11654" s="9" t="s">
        <v>12427</v>
      </c>
      <c r="AD11654" s="9" t="s">
        <v>225</v>
      </c>
      <c r="AE11654" s="5">
        <f t="shared" si="384"/>
        <v>0</v>
      </c>
      <c r="AF11654" s="5" t="str">
        <f t="shared" si="385"/>
        <v>katA</v>
      </c>
      <c r="AG11654" s="153"/>
      <c r="AH11654" s="153"/>
      <c r="AI11654" t="s">
        <v>195</v>
      </c>
      <c r="AJ11654" t="s">
        <v>340</v>
      </c>
      <c r="AK11654" s="9" t="str">
        <f>VLOOKUP(Y11654,zdroj!D:AJ,33,0)</f>
        <v>katA</v>
      </c>
    </row>
    <row r="11655" spans="8:37" x14ac:dyDescent="0.25">
      <c r="H11655" s="8"/>
      <c r="I11655" s="8"/>
      <c r="N11655" s="23"/>
      <c r="O11655" s="24"/>
      <c r="P11655" s="19"/>
      <c r="Q11655" s="19"/>
      <c r="R11655" s="19"/>
      <c r="U11655" s="27"/>
      <c r="Y11655" s="9" t="s">
        <v>671</v>
      </c>
      <c r="Z11655" s="9" t="s">
        <v>462</v>
      </c>
      <c r="AA11655" s="9" t="s">
        <v>237</v>
      </c>
      <c r="AB11655" s="9">
        <v>8040541</v>
      </c>
      <c r="AC11655" s="9" t="s">
        <v>12428</v>
      </c>
      <c r="AD11655" s="9" t="s">
        <v>231</v>
      </c>
      <c r="AE11655" s="5">
        <f t="shared" si="384"/>
        <v>0</v>
      </c>
      <c r="AF11655" s="5" t="str">
        <f t="shared" si="385"/>
        <v>katB</v>
      </c>
      <c r="AG11655" s="153"/>
      <c r="AH11655" s="153"/>
      <c r="AI11655" t="s">
        <v>201</v>
      </c>
      <c r="AJ11655" t="s">
        <v>17878</v>
      </c>
      <c r="AK11655" s="9" t="str">
        <f>VLOOKUP(Y11655,zdroj!D:AJ,33,0)</f>
        <v>katA</v>
      </c>
    </row>
    <row r="11656" spans="8:37" x14ac:dyDescent="0.25">
      <c r="H11656" s="8"/>
      <c r="I11656" s="8"/>
      <c r="N11656" s="23"/>
      <c r="O11656" s="24"/>
      <c r="P11656" s="19"/>
      <c r="Q11656" s="19"/>
      <c r="R11656" s="19"/>
      <c r="U11656" s="27"/>
      <c r="Y11656" s="9" t="s">
        <v>671</v>
      </c>
      <c r="Z11656" s="9" t="s">
        <v>462</v>
      </c>
      <c r="AA11656" s="9" t="s">
        <v>237</v>
      </c>
      <c r="AB11656" s="9">
        <v>8040559</v>
      </c>
      <c r="AC11656" s="9" t="s">
        <v>12429</v>
      </c>
      <c r="AD11656" s="9" t="s">
        <v>225</v>
      </c>
      <c r="AE11656" s="5">
        <f t="shared" si="384"/>
        <v>0</v>
      </c>
      <c r="AF11656" s="5" t="str">
        <f t="shared" si="385"/>
        <v>katA</v>
      </c>
      <c r="AG11656" s="153"/>
      <c r="AH11656" s="153"/>
      <c r="AI11656" t="s">
        <v>201</v>
      </c>
      <c r="AJ11656" t="s">
        <v>17878</v>
      </c>
      <c r="AK11656" s="9" t="str">
        <f>VLOOKUP(Y11656,zdroj!D:AJ,33,0)</f>
        <v>katA</v>
      </c>
    </row>
    <row r="11657" spans="8:37" x14ac:dyDescent="0.25">
      <c r="H11657" s="8"/>
      <c r="I11657" s="8"/>
      <c r="N11657" s="23"/>
      <c r="O11657" s="24"/>
      <c r="P11657" s="19"/>
      <c r="Q11657" s="19"/>
      <c r="R11657" s="19"/>
      <c r="U11657" s="27"/>
      <c r="Y11657" s="9" t="s">
        <v>671</v>
      </c>
      <c r="Z11657" s="9" t="s">
        <v>462</v>
      </c>
      <c r="AA11657" s="9" t="s">
        <v>237</v>
      </c>
      <c r="AB11657" s="9">
        <v>8040567</v>
      </c>
      <c r="AC11657" s="9" t="s">
        <v>12430</v>
      </c>
      <c r="AD11657" s="9" t="s">
        <v>231</v>
      </c>
      <c r="AE11657" s="5">
        <f t="shared" si="384"/>
        <v>0</v>
      </c>
      <c r="AF11657" s="5" t="str">
        <f t="shared" si="385"/>
        <v>katB</v>
      </c>
      <c r="AG11657" s="153"/>
      <c r="AH11657" s="153"/>
      <c r="AI11657" t="s">
        <v>201</v>
      </c>
      <c r="AJ11657" t="s">
        <v>17878</v>
      </c>
      <c r="AK11657" s="9" t="str">
        <f>VLOOKUP(Y11657,zdroj!D:AJ,33,0)</f>
        <v>katA</v>
      </c>
    </row>
    <row r="11658" spans="8:37" x14ac:dyDescent="0.25">
      <c r="H11658" s="8"/>
      <c r="I11658" s="8"/>
      <c r="N11658" s="23"/>
      <c r="O11658" s="24"/>
      <c r="P11658" s="19"/>
      <c r="Q11658" s="19"/>
      <c r="R11658" s="19"/>
      <c r="U11658" s="27"/>
      <c r="Y11658" s="9" t="s">
        <v>671</v>
      </c>
      <c r="Z11658" s="9" t="s">
        <v>462</v>
      </c>
      <c r="AA11658" s="9" t="s">
        <v>237</v>
      </c>
      <c r="AB11658" s="9">
        <v>8040575</v>
      </c>
      <c r="AC11658" s="9" t="s">
        <v>12431</v>
      </c>
      <c r="AD11658" s="9" t="s">
        <v>225</v>
      </c>
      <c r="AE11658" s="5">
        <f t="shared" ref="AE11658:AE11721" si="386">VLOOKUP(Y11658,K:T,10,0)</f>
        <v>0</v>
      </c>
      <c r="AF11658" s="5" t="str">
        <f t="shared" ref="AF11658:AF11721" si="387">IF(AE11658="A",IF(AD11658="katA","katB",AD11658),AD11658)</f>
        <v>katA</v>
      </c>
      <c r="AG11658" s="153"/>
      <c r="AH11658" s="153"/>
      <c r="AI11658" t="s">
        <v>195</v>
      </c>
      <c r="AJ11658" t="s">
        <v>340</v>
      </c>
      <c r="AK11658" s="9" t="str">
        <f>VLOOKUP(Y11658,zdroj!D:AJ,33,0)</f>
        <v>katA</v>
      </c>
    </row>
    <row r="11659" spans="8:37" x14ac:dyDescent="0.25">
      <c r="H11659" s="8"/>
      <c r="I11659" s="8"/>
      <c r="N11659" s="23"/>
      <c r="O11659" s="24"/>
      <c r="P11659" s="19"/>
      <c r="Q11659" s="19"/>
      <c r="R11659" s="19"/>
      <c r="U11659" s="27"/>
      <c r="Y11659" s="9" t="s">
        <v>671</v>
      </c>
      <c r="Z11659" s="9" t="s">
        <v>462</v>
      </c>
      <c r="AA11659" s="9" t="s">
        <v>237</v>
      </c>
      <c r="AB11659" s="9">
        <v>8040583</v>
      </c>
      <c r="AC11659" s="9" t="s">
        <v>12432</v>
      </c>
      <c r="AD11659" s="9" t="s">
        <v>225</v>
      </c>
      <c r="AE11659" s="5">
        <f t="shared" si="386"/>
        <v>0</v>
      </c>
      <c r="AF11659" s="5" t="str">
        <f t="shared" si="387"/>
        <v>katA</v>
      </c>
      <c r="AG11659" s="153"/>
      <c r="AH11659" s="153"/>
      <c r="AI11659" t="s">
        <v>195</v>
      </c>
      <c r="AJ11659" t="s">
        <v>340</v>
      </c>
      <c r="AK11659" s="9" t="str">
        <f>VLOOKUP(Y11659,zdroj!D:AJ,33,0)</f>
        <v>katA</v>
      </c>
    </row>
    <row r="11660" spans="8:37" x14ac:dyDescent="0.25">
      <c r="H11660" s="8"/>
      <c r="I11660" s="8"/>
      <c r="N11660" s="23"/>
      <c r="O11660" s="24"/>
      <c r="P11660" s="19"/>
      <c r="Q11660" s="19"/>
      <c r="R11660" s="19"/>
      <c r="U11660" s="27"/>
      <c r="Y11660" s="9" t="s">
        <v>671</v>
      </c>
      <c r="Z11660" s="9" t="s">
        <v>462</v>
      </c>
      <c r="AA11660" s="9" t="s">
        <v>237</v>
      </c>
      <c r="AB11660" s="9">
        <v>8040354</v>
      </c>
      <c r="AC11660" s="9" t="s">
        <v>12433</v>
      </c>
      <c r="AD11660" s="9" t="s">
        <v>225</v>
      </c>
      <c r="AE11660" s="5">
        <f t="shared" si="386"/>
        <v>0</v>
      </c>
      <c r="AF11660" s="5" t="str">
        <f t="shared" si="387"/>
        <v>katA</v>
      </c>
      <c r="AG11660" s="153"/>
      <c r="AH11660" s="153"/>
      <c r="AI11660" t="s">
        <v>201</v>
      </c>
      <c r="AJ11660" t="s">
        <v>17878</v>
      </c>
      <c r="AK11660" s="9" t="str">
        <f>VLOOKUP(Y11660,zdroj!D:AJ,33,0)</f>
        <v>katA</v>
      </c>
    </row>
    <row r="11661" spans="8:37" x14ac:dyDescent="0.25">
      <c r="H11661" s="8"/>
      <c r="I11661" s="8"/>
      <c r="N11661" s="23"/>
      <c r="O11661" s="24"/>
      <c r="P11661" s="19"/>
      <c r="Q11661" s="19"/>
      <c r="R11661" s="19"/>
      <c r="U11661" s="27"/>
      <c r="Y11661" s="9" t="s">
        <v>671</v>
      </c>
      <c r="Z11661" s="9" t="s">
        <v>462</v>
      </c>
      <c r="AA11661" s="9" t="s">
        <v>237</v>
      </c>
      <c r="AB11661" s="9">
        <v>8040591</v>
      </c>
      <c r="AC11661" s="9" t="s">
        <v>12434</v>
      </c>
      <c r="AD11661" s="9" t="s">
        <v>225</v>
      </c>
      <c r="AE11661" s="5">
        <f t="shared" si="386"/>
        <v>0</v>
      </c>
      <c r="AF11661" s="5" t="str">
        <f t="shared" si="387"/>
        <v>katA</v>
      </c>
      <c r="AG11661" s="153"/>
      <c r="AH11661" s="153"/>
      <c r="AI11661" t="s">
        <v>201</v>
      </c>
      <c r="AJ11661" t="s">
        <v>17878</v>
      </c>
      <c r="AK11661" s="9" t="str">
        <f>VLOOKUP(Y11661,zdroj!D:AJ,33,0)</f>
        <v>katA</v>
      </c>
    </row>
    <row r="11662" spans="8:37" x14ac:dyDescent="0.25">
      <c r="H11662" s="8"/>
      <c r="I11662" s="8"/>
      <c r="N11662" s="23"/>
      <c r="O11662" s="24"/>
      <c r="P11662" s="19"/>
      <c r="Q11662" s="19"/>
      <c r="R11662" s="19"/>
      <c r="U11662" s="27"/>
      <c r="Y11662" s="9" t="s">
        <v>671</v>
      </c>
      <c r="Z11662" s="9" t="s">
        <v>462</v>
      </c>
      <c r="AA11662" s="9" t="s">
        <v>237</v>
      </c>
      <c r="AB11662" s="9">
        <v>8040605</v>
      </c>
      <c r="AC11662" s="9" t="s">
        <v>12435</v>
      </c>
      <c r="AD11662" s="9" t="s">
        <v>225</v>
      </c>
      <c r="AE11662" s="5">
        <f t="shared" si="386"/>
        <v>0</v>
      </c>
      <c r="AF11662" s="5" t="str">
        <f t="shared" si="387"/>
        <v>katA</v>
      </c>
      <c r="AG11662" s="153"/>
      <c r="AH11662" s="153"/>
      <c r="AI11662" t="s">
        <v>201</v>
      </c>
      <c r="AJ11662" t="s">
        <v>17878</v>
      </c>
      <c r="AK11662" s="9" t="str">
        <f>VLOOKUP(Y11662,zdroj!D:AJ,33,0)</f>
        <v>katA</v>
      </c>
    </row>
    <row r="11663" spans="8:37" x14ac:dyDescent="0.25">
      <c r="H11663" s="8"/>
      <c r="I11663" s="8"/>
      <c r="N11663" s="23"/>
      <c r="O11663" s="24"/>
      <c r="P11663" s="19"/>
      <c r="Q11663" s="19"/>
      <c r="R11663" s="19"/>
      <c r="U11663" s="27"/>
      <c r="Y11663" s="9" t="s">
        <v>671</v>
      </c>
      <c r="Z11663" s="9" t="s">
        <v>462</v>
      </c>
      <c r="AA11663" s="9" t="s">
        <v>237</v>
      </c>
      <c r="AB11663" s="9">
        <v>8040613</v>
      </c>
      <c r="AC11663" s="9" t="s">
        <v>12436</v>
      </c>
      <c r="AD11663" s="9" t="s">
        <v>225</v>
      </c>
      <c r="AE11663" s="5">
        <f t="shared" si="386"/>
        <v>0</v>
      </c>
      <c r="AF11663" s="5" t="str">
        <f t="shared" si="387"/>
        <v>katA</v>
      </c>
      <c r="AG11663" s="153"/>
      <c r="AH11663" s="153"/>
      <c r="AI11663" t="s">
        <v>201</v>
      </c>
      <c r="AJ11663" t="s">
        <v>17878</v>
      </c>
      <c r="AK11663" s="9" t="str">
        <f>VLOOKUP(Y11663,zdroj!D:AJ,33,0)</f>
        <v>katA</v>
      </c>
    </row>
    <row r="11664" spans="8:37" x14ac:dyDescent="0.25">
      <c r="H11664" s="8"/>
      <c r="I11664" s="8"/>
      <c r="N11664" s="23"/>
      <c r="O11664" s="24"/>
      <c r="P11664" s="19"/>
      <c r="Q11664" s="19"/>
      <c r="R11664" s="19"/>
      <c r="U11664" s="27"/>
      <c r="Y11664" s="9" t="s">
        <v>671</v>
      </c>
      <c r="Z11664" s="9" t="s">
        <v>462</v>
      </c>
      <c r="AA11664" s="9" t="s">
        <v>237</v>
      </c>
      <c r="AB11664" s="9">
        <v>8040621</v>
      </c>
      <c r="AC11664" s="9" t="s">
        <v>12437</v>
      </c>
      <c r="AD11664" s="9" t="s">
        <v>225</v>
      </c>
      <c r="AE11664" s="5">
        <f t="shared" si="386"/>
        <v>0</v>
      </c>
      <c r="AF11664" s="5" t="str">
        <f t="shared" si="387"/>
        <v>katA</v>
      </c>
      <c r="AG11664" s="153"/>
      <c r="AH11664" s="153"/>
      <c r="AI11664" t="s">
        <v>201</v>
      </c>
      <c r="AJ11664" t="s">
        <v>17878</v>
      </c>
      <c r="AK11664" s="9" t="str">
        <f>VLOOKUP(Y11664,zdroj!D:AJ,33,0)</f>
        <v>katA</v>
      </c>
    </row>
    <row r="11665" spans="8:37" x14ac:dyDescent="0.25">
      <c r="H11665" s="8"/>
      <c r="I11665" s="8"/>
      <c r="N11665" s="23"/>
      <c r="O11665" s="24"/>
      <c r="P11665" s="19"/>
      <c r="Q11665" s="19"/>
      <c r="R11665" s="19"/>
      <c r="U11665" s="27"/>
      <c r="Y11665" s="9" t="s">
        <v>671</v>
      </c>
      <c r="Z11665" s="9" t="s">
        <v>462</v>
      </c>
      <c r="AA11665" s="9" t="s">
        <v>237</v>
      </c>
      <c r="AB11665" s="9">
        <v>8040630</v>
      </c>
      <c r="AC11665" s="9" t="s">
        <v>12438</v>
      </c>
      <c r="AD11665" s="9" t="s">
        <v>225</v>
      </c>
      <c r="AE11665" s="5">
        <f t="shared" si="386"/>
        <v>0</v>
      </c>
      <c r="AF11665" s="5" t="str">
        <f t="shared" si="387"/>
        <v>katA</v>
      </c>
      <c r="AG11665" s="153"/>
      <c r="AH11665" s="153"/>
      <c r="AI11665" t="s">
        <v>201</v>
      </c>
      <c r="AJ11665" t="s">
        <v>17878</v>
      </c>
      <c r="AK11665" s="9" t="str">
        <f>VLOOKUP(Y11665,zdroj!D:AJ,33,0)</f>
        <v>katA</v>
      </c>
    </row>
    <row r="11666" spans="8:37" x14ac:dyDescent="0.25">
      <c r="H11666" s="8"/>
      <c r="I11666" s="8"/>
      <c r="N11666" s="23"/>
      <c r="O11666" s="24"/>
      <c r="P11666" s="19"/>
      <c r="Q11666" s="19"/>
      <c r="R11666" s="19"/>
      <c r="U11666" s="27"/>
      <c r="Y11666" s="9" t="s">
        <v>671</v>
      </c>
      <c r="Z11666" s="9" t="s">
        <v>462</v>
      </c>
      <c r="AA11666" s="9" t="s">
        <v>237</v>
      </c>
      <c r="AB11666" s="9">
        <v>8040648</v>
      </c>
      <c r="AC11666" s="9" t="s">
        <v>12439</v>
      </c>
      <c r="AD11666" s="9" t="s">
        <v>225</v>
      </c>
      <c r="AE11666" s="5">
        <f t="shared" si="386"/>
        <v>0</v>
      </c>
      <c r="AF11666" s="5" t="str">
        <f t="shared" si="387"/>
        <v>katA</v>
      </c>
      <c r="AG11666" s="153"/>
      <c r="AH11666" s="153"/>
      <c r="AI11666" t="s">
        <v>201</v>
      </c>
      <c r="AJ11666" t="s">
        <v>17878</v>
      </c>
      <c r="AK11666" s="9" t="str">
        <f>VLOOKUP(Y11666,zdroj!D:AJ,33,0)</f>
        <v>katA</v>
      </c>
    </row>
    <row r="11667" spans="8:37" x14ac:dyDescent="0.25">
      <c r="H11667" s="8"/>
      <c r="I11667" s="8"/>
      <c r="N11667" s="23"/>
      <c r="O11667" s="24"/>
      <c r="P11667" s="19"/>
      <c r="Q11667" s="19"/>
      <c r="R11667" s="19"/>
      <c r="U11667" s="27"/>
      <c r="Y11667" s="9" t="s">
        <v>671</v>
      </c>
      <c r="Z11667" s="9" t="s">
        <v>462</v>
      </c>
      <c r="AA11667" s="9" t="s">
        <v>237</v>
      </c>
      <c r="AB11667" s="9">
        <v>8040656</v>
      </c>
      <c r="AC11667" s="9" t="s">
        <v>12440</v>
      </c>
      <c r="AD11667" s="9" t="s">
        <v>225</v>
      </c>
      <c r="AE11667" s="5">
        <f t="shared" si="386"/>
        <v>0</v>
      </c>
      <c r="AF11667" s="5" t="str">
        <f t="shared" si="387"/>
        <v>katA</v>
      </c>
      <c r="AG11667" s="153"/>
      <c r="AH11667" s="153"/>
      <c r="AI11667" t="s">
        <v>201</v>
      </c>
      <c r="AJ11667" t="s">
        <v>17878</v>
      </c>
      <c r="AK11667" s="9" t="str">
        <f>VLOOKUP(Y11667,zdroj!D:AJ,33,0)</f>
        <v>katA</v>
      </c>
    </row>
    <row r="11668" spans="8:37" x14ac:dyDescent="0.25">
      <c r="H11668" s="8"/>
      <c r="I11668" s="8"/>
      <c r="N11668" s="23"/>
      <c r="O11668" s="24"/>
      <c r="P11668" s="19"/>
      <c r="Q11668" s="19"/>
      <c r="R11668" s="19"/>
      <c r="U11668" s="27"/>
      <c r="Y11668" s="9" t="s">
        <v>671</v>
      </c>
      <c r="Z11668" s="9" t="s">
        <v>462</v>
      </c>
      <c r="AA11668" s="9" t="s">
        <v>237</v>
      </c>
      <c r="AB11668" s="9">
        <v>8040664</v>
      </c>
      <c r="AC11668" s="9" t="s">
        <v>12441</v>
      </c>
      <c r="AD11668" s="9" t="s">
        <v>225</v>
      </c>
      <c r="AE11668" s="5">
        <f t="shared" si="386"/>
        <v>0</v>
      </c>
      <c r="AF11668" s="5" t="str">
        <f t="shared" si="387"/>
        <v>katA</v>
      </c>
      <c r="AG11668" s="153"/>
      <c r="AH11668" s="153"/>
      <c r="AI11668" t="s">
        <v>17880</v>
      </c>
      <c r="AJ11668" t="s">
        <v>17878</v>
      </c>
      <c r="AK11668" s="9" t="str">
        <f>VLOOKUP(Y11668,zdroj!D:AJ,33,0)</f>
        <v>katA</v>
      </c>
    </row>
    <row r="11669" spans="8:37" x14ac:dyDescent="0.25">
      <c r="H11669" s="8"/>
      <c r="I11669" s="8"/>
      <c r="N11669" s="23"/>
      <c r="O11669" s="24"/>
      <c r="P11669" s="19"/>
      <c r="Q11669" s="19"/>
      <c r="R11669" s="19"/>
      <c r="U11669" s="27"/>
      <c r="Y11669" s="9" t="s">
        <v>671</v>
      </c>
      <c r="Z11669" s="9" t="s">
        <v>462</v>
      </c>
      <c r="AA11669" s="9" t="s">
        <v>237</v>
      </c>
      <c r="AB11669" s="9">
        <v>8040672</v>
      </c>
      <c r="AC11669" s="9" t="s">
        <v>12442</v>
      </c>
      <c r="AD11669" s="9" t="s">
        <v>225</v>
      </c>
      <c r="AE11669" s="5">
        <f t="shared" si="386"/>
        <v>0</v>
      </c>
      <c r="AF11669" s="5" t="str">
        <f t="shared" si="387"/>
        <v>katA</v>
      </c>
      <c r="AG11669" s="153"/>
      <c r="AH11669" s="153"/>
      <c r="AI11669" t="s">
        <v>229</v>
      </c>
      <c r="AJ11669" t="s">
        <v>17878</v>
      </c>
      <c r="AK11669" s="9" t="str">
        <f>VLOOKUP(Y11669,zdroj!D:AJ,33,0)</f>
        <v>katA</v>
      </c>
    </row>
    <row r="11670" spans="8:37" x14ac:dyDescent="0.25">
      <c r="H11670" s="8"/>
      <c r="I11670" s="8"/>
      <c r="N11670" s="23"/>
      <c r="O11670" s="24"/>
      <c r="P11670" s="19"/>
      <c r="Q11670" s="19"/>
      <c r="R11670" s="19"/>
      <c r="U11670" s="27"/>
      <c r="Y11670" s="9" t="s">
        <v>671</v>
      </c>
      <c r="Z11670" s="9" t="s">
        <v>462</v>
      </c>
      <c r="AA11670" s="9" t="s">
        <v>237</v>
      </c>
      <c r="AB11670" s="9">
        <v>8040681</v>
      </c>
      <c r="AC11670" s="9" t="s">
        <v>12443</v>
      </c>
      <c r="AD11670" s="9" t="s">
        <v>225</v>
      </c>
      <c r="AE11670" s="5">
        <f t="shared" si="386"/>
        <v>0</v>
      </c>
      <c r="AF11670" s="5" t="str">
        <f t="shared" si="387"/>
        <v>katA</v>
      </c>
      <c r="AG11670" s="153"/>
      <c r="AH11670" s="153"/>
      <c r="AI11670" t="s">
        <v>201</v>
      </c>
      <c r="AJ11670" t="s">
        <v>17878</v>
      </c>
      <c r="AK11670" s="9" t="str">
        <f>VLOOKUP(Y11670,zdroj!D:AJ,33,0)</f>
        <v>katA</v>
      </c>
    </row>
    <row r="11671" spans="8:37" x14ac:dyDescent="0.25">
      <c r="H11671" s="8"/>
      <c r="I11671" s="8"/>
      <c r="N11671" s="23"/>
      <c r="O11671" s="24"/>
      <c r="P11671" s="19"/>
      <c r="Q11671" s="19"/>
      <c r="R11671" s="19"/>
      <c r="U11671" s="27"/>
      <c r="Y11671" s="9" t="s">
        <v>671</v>
      </c>
      <c r="Z11671" s="9" t="s">
        <v>462</v>
      </c>
      <c r="AA11671" s="9" t="s">
        <v>237</v>
      </c>
      <c r="AB11671" s="9">
        <v>8040699</v>
      </c>
      <c r="AC11671" s="9" t="s">
        <v>12444</v>
      </c>
      <c r="AD11671" s="9" t="s">
        <v>231</v>
      </c>
      <c r="AE11671" s="5">
        <f t="shared" si="386"/>
        <v>0</v>
      </c>
      <c r="AF11671" s="5" t="str">
        <f t="shared" si="387"/>
        <v>katB</v>
      </c>
      <c r="AG11671" s="153"/>
      <c r="AH11671" s="153"/>
      <c r="AI11671" t="s">
        <v>201</v>
      </c>
      <c r="AJ11671" t="s">
        <v>17878</v>
      </c>
      <c r="AK11671" s="9" t="str">
        <f>VLOOKUP(Y11671,zdroj!D:AJ,33,0)</f>
        <v>katA</v>
      </c>
    </row>
    <row r="11672" spans="8:37" x14ac:dyDescent="0.25">
      <c r="H11672" s="8"/>
      <c r="I11672" s="8"/>
      <c r="N11672" s="23"/>
      <c r="O11672" s="24"/>
      <c r="P11672" s="19"/>
      <c r="Q11672" s="19"/>
      <c r="R11672" s="19"/>
      <c r="U11672" s="27"/>
      <c r="Y11672" s="9" t="s">
        <v>671</v>
      </c>
      <c r="Z11672" s="9" t="s">
        <v>462</v>
      </c>
      <c r="AA11672" s="9" t="s">
        <v>237</v>
      </c>
      <c r="AB11672" s="9">
        <v>8040702</v>
      </c>
      <c r="AC11672" s="9" t="s">
        <v>12445</v>
      </c>
      <c r="AD11672" s="9" t="s">
        <v>225</v>
      </c>
      <c r="AE11672" s="5">
        <f t="shared" si="386"/>
        <v>0</v>
      </c>
      <c r="AF11672" s="5" t="str">
        <f t="shared" si="387"/>
        <v>katA</v>
      </c>
      <c r="AG11672" s="153"/>
      <c r="AH11672" s="153"/>
      <c r="AI11672" t="s">
        <v>201</v>
      </c>
      <c r="AJ11672" t="s">
        <v>17878</v>
      </c>
      <c r="AK11672" s="9" t="str">
        <f>VLOOKUP(Y11672,zdroj!D:AJ,33,0)</f>
        <v>katA</v>
      </c>
    </row>
    <row r="11673" spans="8:37" x14ac:dyDescent="0.25">
      <c r="H11673" s="8"/>
      <c r="I11673" s="8"/>
      <c r="N11673" s="23"/>
      <c r="O11673" s="24"/>
      <c r="P11673" s="19"/>
      <c r="Q11673" s="19"/>
      <c r="R11673" s="19"/>
      <c r="U11673" s="27"/>
      <c r="Y11673" s="9" t="s">
        <v>671</v>
      </c>
      <c r="Z11673" s="9" t="s">
        <v>462</v>
      </c>
      <c r="AA11673" s="9" t="s">
        <v>237</v>
      </c>
      <c r="AB11673" s="9">
        <v>8040711</v>
      </c>
      <c r="AC11673" s="9" t="s">
        <v>12446</v>
      </c>
      <c r="AD11673" s="9" t="s">
        <v>225</v>
      </c>
      <c r="AE11673" s="5">
        <f t="shared" si="386"/>
        <v>0</v>
      </c>
      <c r="AF11673" s="5" t="str">
        <f t="shared" si="387"/>
        <v>katA</v>
      </c>
      <c r="AG11673" s="153"/>
      <c r="AH11673" s="153"/>
      <c r="AI11673" t="s">
        <v>201</v>
      </c>
      <c r="AJ11673" t="s">
        <v>17878</v>
      </c>
      <c r="AK11673" s="9" t="str">
        <f>VLOOKUP(Y11673,zdroj!D:AJ,33,0)</f>
        <v>katA</v>
      </c>
    </row>
    <row r="11674" spans="8:37" x14ac:dyDescent="0.25">
      <c r="H11674" s="8"/>
      <c r="I11674" s="8"/>
      <c r="N11674" s="23"/>
      <c r="O11674" s="24"/>
      <c r="P11674" s="19"/>
      <c r="Q11674" s="19"/>
      <c r="R11674" s="19"/>
      <c r="U11674" s="27"/>
      <c r="Y11674" s="9" t="s">
        <v>671</v>
      </c>
      <c r="Z11674" s="9" t="s">
        <v>462</v>
      </c>
      <c r="AA11674" s="9" t="s">
        <v>237</v>
      </c>
      <c r="AB11674" s="9">
        <v>8040729</v>
      </c>
      <c r="AC11674" s="9" t="s">
        <v>12447</v>
      </c>
      <c r="AD11674" s="9" t="s">
        <v>231</v>
      </c>
      <c r="AE11674" s="5">
        <f t="shared" si="386"/>
        <v>0</v>
      </c>
      <c r="AF11674" s="5" t="str">
        <f t="shared" si="387"/>
        <v>katB</v>
      </c>
      <c r="AG11674" s="153"/>
      <c r="AH11674" s="153"/>
      <c r="AI11674" t="s">
        <v>201</v>
      </c>
      <c r="AJ11674" t="s">
        <v>17878</v>
      </c>
      <c r="AK11674" s="9" t="str">
        <f>VLOOKUP(Y11674,zdroj!D:AJ,33,0)</f>
        <v>katA</v>
      </c>
    </row>
    <row r="11675" spans="8:37" x14ac:dyDescent="0.25">
      <c r="H11675" s="8"/>
      <c r="I11675" s="8"/>
      <c r="N11675" s="23"/>
      <c r="O11675" s="24"/>
      <c r="P11675" s="19"/>
      <c r="Q11675" s="19"/>
      <c r="R11675" s="19"/>
      <c r="U11675" s="27"/>
      <c r="Y11675" s="9" t="s">
        <v>671</v>
      </c>
      <c r="Z11675" s="9" t="s">
        <v>462</v>
      </c>
      <c r="AA11675" s="9" t="s">
        <v>237</v>
      </c>
      <c r="AB11675" s="9">
        <v>8040737</v>
      </c>
      <c r="AC11675" s="9" t="s">
        <v>12448</v>
      </c>
      <c r="AD11675" s="9" t="s">
        <v>225</v>
      </c>
      <c r="AE11675" s="5">
        <f t="shared" si="386"/>
        <v>0</v>
      </c>
      <c r="AF11675" s="5" t="str">
        <f t="shared" si="387"/>
        <v>katA</v>
      </c>
      <c r="AG11675" s="153"/>
      <c r="AH11675" s="153"/>
      <c r="AI11675" t="s">
        <v>201</v>
      </c>
      <c r="AJ11675" t="s">
        <v>17878</v>
      </c>
      <c r="AK11675" s="9" t="str">
        <f>VLOOKUP(Y11675,zdroj!D:AJ,33,0)</f>
        <v>katA</v>
      </c>
    </row>
    <row r="11676" spans="8:37" x14ac:dyDescent="0.25">
      <c r="H11676" s="8"/>
      <c r="I11676" s="8"/>
      <c r="N11676" s="23"/>
      <c r="O11676" s="24"/>
      <c r="P11676" s="19"/>
      <c r="Q11676" s="19"/>
      <c r="R11676" s="19"/>
      <c r="U11676" s="27"/>
      <c r="Y11676" s="9" t="s">
        <v>671</v>
      </c>
      <c r="Z11676" s="9" t="s">
        <v>462</v>
      </c>
      <c r="AA11676" s="9" t="s">
        <v>237</v>
      </c>
      <c r="AB11676" s="9">
        <v>8040745</v>
      </c>
      <c r="AC11676" s="9" t="s">
        <v>12449</v>
      </c>
      <c r="AD11676" s="9" t="s">
        <v>225</v>
      </c>
      <c r="AE11676" s="5">
        <f t="shared" si="386"/>
        <v>0</v>
      </c>
      <c r="AF11676" s="5" t="str">
        <f t="shared" si="387"/>
        <v>katA</v>
      </c>
      <c r="AG11676" s="153"/>
      <c r="AH11676" s="153"/>
      <c r="AI11676" t="s">
        <v>201</v>
      </c>
      <c r="AJ11676" t="s">
        <v>17878</v>
      </c>
      <c r="AK11676" s="9" t="str">
        <f>VLOOKUP(Y11676,zdroj!D:AJ,33,0)</f>
        <v>katA</v>
      </c>
    </row>
    <row r="11677" spans="8:37" x14ac:dyDescent="0.25">
      <c r="H11677" s="8"/>
      <c r="I11677" s="8"/>
      <c r="N11677" s="23"/>
      <c r="O11677" s="24"/>
      <c r="P11677" s="19"/>
      <c r="Q11677" s="19"/>
      <c r="R11677" s="19"/>
      <c r="U11677" s="27"/>
      <c r="Y11677" s="9" t="s">
        <v>671</v>
      </c>
      <c r="Z11677" s="9" t="s">
        <v>462</v>
      </c>
      <c r="AA11677" s="9" t="s">
        <v>237</v>
      </c>
      <c r="AB11677" s="9">
        <v>8040753</v>
      </c>
      <c r="AC11677" s="9" t="s">
        <v>12450</v>
      </c>
      <c r="AD11677" s="9" t="s">
        <v>231</v>
      </c>
      <c r="AE11677" s="5">
        <f t="shared" si="386"/>
        <v>0</v>
      </c>
      <c r="AF11677" s="5" t="str">
        <f t="shared" si="387"/>
        <v>katB</v>
      </c>
      <c r="AG11677" s="153"/>
      <c r="AH11677" s="153"/>
      <c r="AI11677" t="s">
        <v>17879</v>
      </c>
      <c r="AJ11677" t="s">
        <v>17878</v>
      </c>
      <c r="AK11677" s="9" t="str">
        <f>VLOOKUP(Y11677,zdroj!D:AJ,33,0)</f>
        <v>katA</v>
      </c>
    </row>
    <row r="11678" spans="8:37" x14ac:dyDescent="0.25">
      <c r="H11678" s="8"/>
      <c r="I11678" s="8"/>
      <c r="N11678" s="23"/>
      <c r="O11678" s="24"/>
      <c r="P11678" s="19"/>
      <c r="Q11678" s="19"/>
      <c r="R11678" s="19"/>
      <c r="U11678" s="27"/>
      <c r="Y11678" s="9" t="s">
        <v>671</v>
      </c>
      <c r="Z11678" s="9" t="s">
        <v>462</v>
      </c>
      <c r="AA11678" s="9" t="s">
        <v>237</v>
      </c>
      <c r="AB11678" s="9">
        <v>8040761</v>
      </c>
      <c r="AC11678" s="9" t="s">
        <v>12451</v>
      </c>
      <c r="AD11678" s="9" t="s">
        <v>225</v>
      </c>
      <c r="AE11678" s="5">
        <f t="shared" si="386"/>
        <v>0</v>
      </c>
      <c r="AF11678" s="5" t="str">
        <f t="shared" si="387"/>
        <v>katA</v>
      </c>
      <c r="AG11678" s="153"/>
      <c r="AH11678" s="153"/>
      <c r="AI11678" t="s">
        <v>201</v>
      </c>
      <c r="AJ11678" t="s">
        <v>17878</v>
      </c>
      <c r="AK11678" s="9" t="str">
        <f>VLOOKUP(Y11678,zdroj!D:AJ,33,0)</f>
        <v>katA</v>
      </c>
    </row>
    <row r="11679" spans="8:37" x14ac:dyDescent="0.25">
      <c r="H11679" s="8"/>
      <c r="I11679" s="8"/>
      <c r="N11679" s="23"/>
      <c r="O11679" s="24"/>
      <c r="P11679" s="19"/>
      <c r="Q11679" s="19"/>
      <c r="R11679" s="19"/>
      <c r="U11679" s="27"/>
      <c r="Y11679" s="9" t="s">
        <v>671</v>
      </c>
      <c r="Z11679" s="9" t="s">
        <v>462</v>
      </c>
      <c r="AA11679" s="9" t="s">
        <v>237</v>
      </c>
      <c r="AB11679" s="9">
        <v>8040770</v>
      </c>
      <c r="AC11679" s="9" t="s">
        <v>12452</v>
      </c>
      <c r="AD11679" s="9" t="s">
        <v>231</v>
      </c>
      <c r="AE11679" s="5">
        <f t="shared" si="386"/>
        <v>0</v>
      </c>
      <c r="AF11679" s="5" t="str">
        <f t="shared" si="387"/>
        <v>katB</v>
      </c>
      <c r="AG11679" s="153"/>
      <c r="AH11679" s="153"/>
      <c r="AI11679" t="s">
        <v>201</v>
      </c>
      <c r="AJ11679" t="s">
        <v>17878</v>
      </c>
      <c r="AK11679" s="9" t="str">
        <f>VLOOKUP(Y11679,zdroj!D:AJ,33,0)</f>
        <v>katA</v>
      </c>
    </row>
    <row r="11680" spans="8:37" x14ac:dyDescent="0.25">
      <c r="H11680" s="8"/>
      <c r="I11680" s="8"/>
      <c r="N11680" s="23"/>
      <c r="O11680" s="24"/>
      <c r="P11680" s="19"/>
      <c r="Q11680" s="19"/>
      <c r="R11680" s="19"/>
      <c r="U11680" s="27"/>
      <c r="Y11680" s="9" t="s">
        <v>671</v>
      </c>
      <c r="Z11680" s="9" t="s">
        <v>462</v>
      </c>
      <c r="AA11680" s="9" t="s">
        <v>237</v>
      </c>
      <c r="AB11680" s="9">
        <v>8040788</v>
      </c>
      <c r="AC11680" s="9" t="s">
        <v>12453</v>
      </c>
      <c r="AD11680" s="9" t="s">
        <v>225</v>
      </c>
      <c r="AE11680" s="5">
        <f t="shared" si="386"/>
        <v>0</v>
      </c>
      <c r="AF11680" s="5" t="str">
        <f t="shared" si="387"/>
        <v>katA</v>
      </c>
      <c r="AG11680" s="153"/>
      <c r="AH11680" s="153"/>
      <c r="AI11680" t="s">
        <v>201</v>
      </c>
      <c r="AJ11680" t="s">
        <v>17878</v>
      </c>
      <c r="AK11680" s="9" t="str">
        <f>VLOOKUP(Y11680,zdroj!D:AJ,33,0)</f>
        <v>katA</v>
      </c>
    </row>
    <row r="11681" spans="8:37" x14ac:dyDescent="0.25">
      <c r="H11681" s="8"/>
      <c r="I11681" s="8"/>
      <c r="N11681" s="23"/>
      <c r="O11681" s="24"/>
      <c r="P11681" s="19"/>
      <c r="Q11681" s="19"/>
      <c r="R11681" s="19"/>
      <c r="U11681" s="27"/>
      <c r="Y11681" s="9" t="s">
        <v>671</v>
      </c>
      <c r="Z11681" s="9" t="s">
        <v>462</v>
      </c>
      <c r="AA11681" s="9" t="s">
        <v>237</v>
      </c>
      <c r="AB11681" s="9">
        <v>8040796</v>
      </c>
      <c r="AC11681" s="9" t="s">
        <v>12454</v>
      </c>
      <c r="AD11681" s="9" t="s">
        <v>225</v>
      </c>
      <c r="AE11681" s="5">
        <f t="shared" si="386"/>
        <v>0</v>
      </c>
      <c r="AF11681" s="5" t="str">
        <f t="shared" si="387"/>
        <v>katA</v>
      </c>
      <c r="AG11681" s="153"/>
      <c r="AH11681" s="153"/>
      <c r="AI11681" t="s">
        <v>201</v>
      </c>
      <c r="AJ11681" t="s">
        <v>17878</v>
      </c>
      <c r="AK11681" s="9" t="str">
        <f>VLOOKUP(Y11681,zdroj!D:AJ,33,0)</f>
        <v>katA</v>
      </c>
    </row>
    <row r="11682" spans="8:37" x14ac:dyDescent="0.25">
      <c r="H11682" s="8"/>
      <c r="I11682" s="8"/>
      <c r="N11682" s="23"/>
      <c r="O11682" s="24"/>
      <c r="P11682" s="19"/>
      <c r="Q11682" s="19"/>
      <c r="R11682" s="19"/>
      <c r="U11682" s="27"/>
      <c r="Y11682" s="9" t="s">
        <v>671</v>
      </c>
      <c r="Z11682" s="9" t="s">
        <v>462</v>
      </c>
      <c r="AA11682" s="9" t="s">
        <v>237</v>
      </c>
      <c r="AB11682" s="9">
        <v>78655838</v>
      </c>
      <c r="AC11682" s="9" t="s">
        <v>12455</v>
      </c>
      <c r="AD11682" s="9" t="s">
        <v>231</v>
      </c>
      <c r="AE11682" s="5">
        <f t="shared" si="386"/>
        <v>0</v>
      </c>
      <c r="AF11682" s="5" t="str">
        <f t="shared" si="387"/>
        <v>katB</v>
      </c>
      <c r="AG11682" s="153"/>
      <c r="AH11682" s="153"/>
      <c r="AI11682" t="s">
        <v>195</v>
      </c>
      <c r="AJ11682" t="s">
        <v>340</v>
      </c>
      <c r="AK11682" s="9" t="str">
        <f>VLOOKUP(Y11682,zdroj!D:AJ,33,0)</f>
        <v>katA</v>
      </c>
    </row>
    <row r="11683" spans="8:37" x14ac:dyDescent="0.25">
      <c r="H11683" s="8"/>
      <c r="I11683" s="8"/>
      <c r="N11683" s="23"/>
      <c r="O11683" s="24"/>
      <c r="P11683" s="19"/>
      <c r="Q11683" s="19"/>
      <c r="R11683" s="19"/>
      <c r="U11683" s="27"/>
      <c r="Y11683" s="9" t="s">
        <v>672</v>
      </c>
      <c r="Z11683" s="9" t="s">
        <v>462</v>
      </c>
      <c r="AA11683" s="9" t="s">
        <v>199</v>
      </c>
      <c r="AB11683" s="9">
        <v>8073058</v>
      </c>
      <c r="AC11683" s="9" t="s">
        <v>12456</v>
      </c>
      <c r="AD11683" s="9" t="s">
        <v>226</v>
      </c>
      <c r="AE11683" s="5">
        <f t="shared" si="386"/>
        <v>0</v>
      </c>
      <c r="AF11683" s="5" t="str">
        <f t="shared" si="387"/>
        <v>katC</v>
      </c>
      <c r="AG11683" s="153"/>
      <c r="AH11683" s="153"/>
      <c r="AI11683" t="s">
        <v>195</v>
      </c>
      <c r="AJ11683" t="s">
        <v>340</v>
      </c>
      <c r="AK11683" s="9" t="str">
        <f>VLOOKUP(Y11683,zdroj!D:AJ,33,0)</f>
        <v>katC</v>
      </c>
    </row>
    <row r="11684" spans="8:37" x14ac:dyDescent="0.25">
      <c r="H11684" s="8"/>
      <c r="I11684" s="8"/>
      <c r="N11684" s="23"/>
      <c r="O11684" s="24"/>
      <c r="P11684" s="19"/>
      <c r="Q11684" s="19"/>
      <c r="R11684" s="19"/>
      <c r="U11684" s="27"/>
      <c r="Y11684" s="9" t="s">
        <v>672</v>
      </c>
      <c r="Z11684" s="9" t="s">
        <v>462</v>
      </c>
      <c r="AA11684" s="9" t="s">
        <v>199</v>
      </c>
      <c r="AB11684" s="9">
        <v>8071519</v>
      </c>
      <c r="AC11684" s="9" t="s">
        <v>12457</v>
      </c>
      <c r="AD11684" s="9" t="s">
        <v>226</v>
      </c>
      <c r="AE11684" s="5">
        <f t="shared" si="386"/>
        <v>0</v>
      </c>
      <c r="AF11684" s="5" t="str">
        <f t="shared" si="387"/>
        <v>katC</v>
      </c>
      <c r="AG11684" s="153"/>
      <c r="AH11684" s="153"/>
      <c r="AI11684" t="s">
        <v>229</v>
      </c>
      <c r="AJ11684" t="s">
        <v>17878</v>
      </c>
      <c r="AK11684" s="9" t="str">
        <f>VLOOKUP(Y11684,zdroj!D:AJ,33,0)</f>
        <v>katC</v>
      </c>
    </row>
    <row r="11685" spans="8:37" x14ac:dyDescent="0.25">
      <c r="H11685" s="8"/>
      <c r="I11685" s="8"/>
      <c r="N11685" s="23"/>
      <c r="O11685" s="24"/>
      <c r="P11685" s="19"/>
      <c r="Q11685" s="19"/>
      <c r="R11685" s="19"/>
      <c r="U11685" s="27"/>
      <c r="Y11685" s="9" t="s">
        <v>672</v>
      </c>
      <c r="Z11685" s="9" t="s">
        <v>462</v>
      </c>
      <c r="AA11685" s="9" t="s">
        <v>199</v>
      </c>
      <c r="AB11685" s="9">
        <v>8071560</v>
      </c>
      <c r="AC11685" s="9" t="s">
        <v>12458</v>
      </c>
      <c r="AD11685" s="9" t="s">
        <v>800</v>
      </c>
      <c r="AE11685" s="5">
        <f t="shared" si="386"/>
        <v>0</v>
      </c>
      <c r="AF11685" s="5" t="str">
        <f t="shared" si="387"/>
        <v>Pokryto</v>
      </c>
      <c r="AG11685" s="153"/>
      <c r="AH11685" s="153"/>
      <c r="AI11685" t="s">
        <v>201</v>
      </c>
      <c r="AJ11685" t="s">
        <v>800</v>
      </c>
      <c r="AK11685" s="9" t="str">
        <f>VLOOKUP(Y11685,zdroj!D:AJ,33,0)</f>
        <v>katC</v>
      </c>
    </row>
    <row r="11686" spans="8:37" x14ac:dyDescent="0.25">
      <c r="H11686" s="8"/>
      <c r="I11686" s="8"/>
      <c r="N11686" s="23"/>
      <c r="O11686" s="24"/>
      <c r="P11686" s="19"/>
      <c r="Q11686" s="19"/>
      <c r="R11686" s="19"/>
      <c r="U11686" s="27"/>
      <c r="Y11686" s="9" t="s">
        <v>672</v>
      </c>
      <c r="Z11686" s="9" t="s">
        <v>462</v>
      </c>
      <c r="AA11686" s="9" t="s">
        <v>199</v>
      </c>
      <c r="AB11686" s="9">
        <v>8072191</v>
      </c>
      <c r="AC11686" s="9" t="s">
        <v>12459</v>
      </c>
      <c r="AD11686" s="9" t="s">
        <v>800</v>
      </c>
      <c r="AE11686" s="5">
        <f t="shared" si="386"/>
        <v>0</v>
      </c>
      <c r="AF11686" s="5" t="str">
        <f t="shared" si="387"/>
        <v>Pokryto</v>
      </c>
      <c r="AG11686" s="153"/>
      <c r="AH11686" s="153"/>
      <c r="AI11686" t="s">
        <v>201</v>
      </c>
      <c r="AJ11686" t="s">
        <v>800</v>
      </c>
      <c r="AK11686" s="9" t="str">
        <f>VLOOKUP(Y11686,zdroj!D:AJ,33,0)</f>
        <v>katC</v>
      </c>
    </row>
    <row r="11687" spans="8:37" x14ac:dyDescent="0.25">
      <c r="H11687" s="8"/>
      <c r="I11687" s="8"/>
      <c r="N11687" s="23"/>
      <c r="O11687" s="24"/>
      <c r="P11687" s="19"/>
      <c r="Q11687" s="19"/>
      <c r="R11687" s="19"/>
      <c r="U11687" s="27"/>
      <c r="Y11687" s="9" t="s">
        <v>672</v>
      </c>
      <c r="Z11687" s="9" t="s">
        <v>462</v>
      </c>
      <c r="AA11687" s="9" t="s">
        <v>199</v>
      </c>
      <c r="AB11687" s="9">
        <v>8072205</v>
      </c>
      <c r="AC11687" s="9" t="s">
        <v>12460</v>
      </c>
      <c r="AD11687" s="9" t="s">
        <v>226</v>
      </c>
      <c r="AE11687" s="5">
        <f t="shared" si="386"/>
        <v>0</v>
      </c>
      <c r="AF11687" s="5" t="str">
        <f t="shared" si="387"/>
        <v>katC</v>
      </c>
      <c r="AG11687" s="153"/>
      <c r="AH11687" s="153"/>
      <c r="AI11687" t="s">
        <v>195</v>
      </c>
      <c r="AJ11687" t="s">
        <v>340</v>
      </c>
      <c r="AK11687" s="9" t="str">
        <f>VLOOKUP(Y11687,zdroj!D:AJ,33,0)</f>
        <v>katC</v>
      </c>
    </row>
    <row r="11688" spans="8:37" x14ac:dyDescent="0.25">
      <c r="H11688" s="8"/>
      <c r="I11688" s="8"/>
      <c r="N11688" s="23"/>
      <c r="O11688" s="24"/>
      <c r="P11688" s="19"/>
      <c r="Q11688" s="19"/>
      <c r="R11688" s="19"/>
      <c r="U11688" s="27"/>
      <c r="Y11688" s="9" t="s">
        <v>672</v>
      </c>
      <c r="Z11688" s="9" t="s">
        <v>462</v>
      </c>
      <c r="AA11688" s="9" t="s">
        <v>199</v>
      </c>
      <c r="AB11688" s="9">
        <v>8072213</v>
      </c>
      <c r="AC11688" s="9" t="s">
        <v>12461</v>
      </c>
      <c r="AD11688" s="9" t="s">
        <v>800</v>
      </c>
      <c r="AE11688" s="5">
        <f t="shared" si="386"/>
        <v>0</v>
      </c>
      <c r="AF11688" s="5" t="str">
        <f t="shared" si="387"/>
        <v>Pokryto</v>
      </c>
      <c r="AG11688" s="153"/>
      <c r="AH11688" s="153"/>
      <c r="AI11688" t="s">
        <v>201</v>
      </c>
      <c r="AJ11688" t="s">
        <v>800</v>
      </c>
      <c r="AK11688" s="9" t="str">
        <f>VLOOKUP(Y11688,zdroj!D:AJ,33,0)</f>
        <v>katC</v>
      </c>
    </row>
    <row r="11689" spans="8:37" x14ac:dyDescent="0.25">
      <c r="H11689" s="8"/>
      <c r="I11689" s="8"/>
      <c r="N11689" s="23"/>
      <c r="O11689" s="24"/>
      <c r="P11689" s="19"/>
      <c r="Q11689" s="19"/>
      <c r="R11689" s="19"/>
      <c r="U11689" s="27"/>
      <c r="Y11689" s="9" t="s">
        <v>672</v>
      </c>
      <c r="Z11689" s="9" t="s">
        <v>462</v>
      </c>
      <c r="AA11689" s="9" t="s">
        <v>199</v>
      </c>
      <c r="AB11689" s="9">
        <v>8072221</v>
      </c>
      <c r="AC11689" s="9" t="s">
        <v>12462</v>
      </c>
      <c r="AD11689" s="9" t="s">
        <v>800</v>
      </c>
      <c r="AE11689" s="5">
        <f t="shared" si="386"/>
        <v>0</v>
      </c>
      <c r="AF11689" s="5" t="str">
        <f t="shared" si="387"/>
        <v>Pokryto</v>
      </c>
      <c r="AG11689" s="153"/>
      <c r="AH11689" s="153"/>
      <c r="AI11689" t="s">
        <v>201</v>
      </c>
      <c r="AJ11689" t="s">
        <v>800</v>
      </c>
      <c r="AK11689" s="9" t="str">
        <f>VLOOKUP(Y11689,zdroj!D:AJ,33,0)</f>
        <v>katC</v>
      </c>
    </row>
    <row r="11690" spans="8:37" x14ac:dyDescent="0.25">
      <c r="H11690" s="8"/>
      <c r="I11690" s="8"/>
      <c r="N11690" s="23"/>
      <c r="O11690" s="24"/>
      <c r="P11690" s="19"/>
      <c r="Q11690" s="19"/>
      <c r="R11690" s="19"/>
      <c r="U11690" s="27"/>
      <c r="Y11690" s="9" t="s">
        <v>672</v>
      </c>
      <c r="Z11690" s="9" t="s">
        <v>462</v>
      </c>
      <c r="AA11690" s="9" t="s">
        <v>199</v>
      </c>
      <c r="AB11690" s="9">
        <v>8072230</v>
      </c>
      <c r="AC11690" s="9" t="s">
        <v>12463</v>
      </c>
      <c r="AD11690" s="9" t="s">
        <v>800</v>
      </c>
      <c r="AE11690" s="5">
        <f t="shared" si="386"/>
        <v>0</v>
      </c>
      <c r="AF11690" s="5" t="str">
        <f t="shared" si="387"/>
        <v>Pokryto</v>
      </c>
      <c r="AG11690" s="153"/>
      <c r="AH11690" s="153"/>
      <c r="AI11690" t="s">
        <v>201</v>
      </c>
      <c r="AJ11690" t="s">
        <v>800</v>
      </c>
      <c r="AK11690" s="9" t="str">
        <f>VLOOKUP(Y11690,zdroj!D:AJ,33,0)</f>
        <v>katC</v>
      </c>
    </row>
    <row r="11691" spans="8:37" x14ac:dyDescent="0.25">
      <c r="H11691" s="8"/>
      <c r="I11691" s="8"/>
      <c r="N11691" s="23"/>
      <c r="O11691" s="24"/>
      <c r="P11691" s="19"/>
      <c r="Q11691" s="19"/>
      <c r="R11691" s="19"/>
      <c r="U11691" s="27"/>
      <c r="Y11691" s="9" t="s">
        <v>672</v>
      </c>
      <c r="Z11691" s="9" t="s">
        <v>462</v>
      </c>
      <c r="AA11691" s="9" t="s">
        <v>199</v>
      </c>
      <c r="AB11691" s="9">
        <v>8072248</v>
      </c>
      <c r="AC11691" s="9" t="s">
        <v>12464</v>
      </c>
      <c r="AD11691" s="9" t="s">
        <v>800</v>
      </c>
      <c r="AE11691" s="5">
        <f t="shared" si="386"/>
        <v>0</v>
      </c>
      <c r="AF11691" s="5" t="str">
        <f t="shared" si="387"/>
        <v>Pokryto</v>
      </c>
      <c r="AG11691" s="153"/>
      <c r="AH11691" s="153"/>
      <c r="AI11691" t="s">
        <v>195</v>
      </c>
      <c r="AJ11691" t="s">
        <v>800</v>
      </c>
      <c r="AK11691" s="9" t="str">
        <f>VLOOKUP(Y11691,zdroj!D:AJ,33,0)</f>
        <v>katC</v>
      </c>
    </row>
    <row r="11692" spans="8:37" x14ac:dyDescent="0.25">
      <c r="H11692" s="8"/>
      <c r="I11692" s="8"/>
      <c r="N11692" s="23"/>
      <c r="O11692" s="24"/>
      <c r="P11692" s="19"/>
      <c r="Q11692" s="19"/>
      <c r="R11692" s="19"/>
      <c r="U11692" s="27"/>
      <c r="Y11692" s="9" t="s">
        <v>672</v>
      </c>
      <c r="Z11692" s="9" t="s">
        <v>462</v>
      </c>
      <c r="AA11692" s="9" t="s">
        <v>199</v>
      </c>
      <c r="AB11692" s="9">
        <v>8072256</v>
      </c>
      <c r="AC11692" s="9" t="s">
        <v>12465</v>
      </c>
      <c r="AD11692" s="9" t="s">
        <v>800</v>
      </c>
      <c r="AE11692" s="5">
        <f t="shared" si="386"/>
        <v>0</v>
      </c>
      <c r="AF11692" s="5" t="str">
        <f t="shared" si="387"/>
        <v>Pokryto</v>
      </c>
      <c r="AG11692" s="153"/>
      <c r="AH11692" s="153"/>
      <c r="AI11692" t="s">
        <v>201</v>
      </c>
      <c r="AJ11692" t="s">
        <v>800</v>
      </c>
      <c r="AK11692" s="9" t="str">
        <f>VLOOKUP(Y11692,zdroj!D:AJ,33,0)</f>
        <v>katC</v>
      </c>
    </row>
    <row r="11693" spans="8:37" x14ac:dyDescent="0.25">
      <c r="H11693" s="8"/>
      <c r="I11693" s="8"/>
      <c r="N11693" s="23"/>
      <c r="O11693" s="24"/>
      <c r="P11693" s="19"/>
      <c r="Q11693" s="19"/>
      <c r="R11693" s="19"/>
      <c r="U11693" s="27"/>
      <c r="Y11693" s="9" t="s">
        <v>672</v>
      </c>
      <c r="Z11693" s="9" t="s">
        <v>462</v>
      </c>
      <c r="AA11693" s="9" t="s">
        <v>199</v>
      </c>
      <c r="AB11693" s="9">
        <v>8072264</v>
      </c>
      <c r="AC11693" s="9" t="s">
        <v>12466</v>
      </c>
      <c r="AD11693" s="9" t="s">
        <v>800</v>
      </c>
      <c r="AE11693" s="5">
        <f t="shared" si="386"/>
        <v>0</v>
      </c>
      <c r="AF11693" s="5" t="str">
        <f t="shared" si="387"/>
        <v>Pokryto</v>
      </c>
      <c r="AG11693" s="153"/>
      <c r="AH11693" s="153"/>
      <c r="AI11693" t="s">
        <v>201</v>
      </c>
      <c r="AJ11693" t="s">
        <v>800</v>
      </c>
      <c r="AK11693" s="9" t="str">
        <f>VLOOKUP(Y11693,zdroj!D:AJ,33,0)</f>
        <v>katC</v>
      </c>
    </row>
    <row r="11694" spans="8:37" x14ac:dyDescent="0.25">
      <c r="H11694" s="8"/>
      <c r="I11694" s="8"/>
      <c r="N11694" s="23"/>
      <c r="O11694" s="24"/>
      <c r="P11694" s="19"/>
      <c r="Q11694" s="19"/>
      <c r="R11694" s="19"/>
      <c r="U11694" s="27"/>
      <c r="Y11694" s="9" t="s">
        <v>672</v>
      </c>
      <c r="Z11694" s="9" t="s">
        <v>462</v>
      </c>
      <c r="AA11694" s="9" t="s">
        <v>199</v>
      </c>
      <c r="AB11694" s="9">
        <v>8072272</v>
      </c>
      <c r="AC11694" s="9" t="s">
        <v>12467</v>
      </c>
      <c r="AD11694" s="9" t="s">
        <v>800</v>
      </c>
      <c r="AE11694" s="5">
        <f t="shared" si="386"/>
        <v>0</v>
      </c>
      <c r="AF11694" s="5" t="str">
        <f t="shared" si="387"/>
        <v>Pokryto</v>
      </c>
      <c r="AG11694" s="153"/>
      <c r="AH11694" s="153"/>
      <c r="AI11694" t="s">
        <v>201</v>
      </c>
      <c r="AJ11694" t="s">
        <v>800</v>
      </c>
      <c r="AK11694" s="9" t="str">
        <f>VLOOKUP(Y11694,zdroj!D:AJ,33,0)</f>
        <v>katC</v>
      </c>
    </row>
    <row r="11695" spans="8:37" x14ac:dyDescent="0.25">
      <c r="H11695" s="8"/>
      <c r="I11695" s="8"/>
      <c r="N11695" s="23"/>
      <c r="O11695" s="24"/>
      <c r="P11695" s="19"/>
      <c r="Q11695" s="19"/>
      <c r="R11695" s="19"/>
      <c r="U11695" s="27"/>
      <c r="Y11695" s="9" t="s">
        <v>672</v>
      </c>
      <c r="Z11695" s="9" t="s">
        <v>462</v>
      </c>
      <c r="AA11695" s="9" t="s">
        <v>199</v>
      </c>
      <c r="AB11695" s="9">
        <v>8072281</v>
      </c>
      <c r="AC11695" s="9" t="s">
        <v>12468</v>
      </c>
      <c r="AD11695" s="9" t="s">
        <v>800</v>
      </c>
      <c r="AE11695" s="5">
        <f t="shared" si="386"/>
        <v>0</v>
      </c>
      <c r="AF11695" s="5" t="str">
        <f t="shared" si="387"/>
        <v>Pokryto</v>
      </c>
      <c r="AG11695" s="153"/>
      <c r="AH11695" s="153"/>
      <c r="AI11695" t="s">
        <v>201</v>
      </c>
      <c r="AJ11695" t="s">
        <v>800</v>
      </c>
      <c r="AK11695" s="9" t="str">
        <f>VLOOKUP(Y11695,zdroj!D:AJ,33,0)</f>
        <v>katC</v>
      </c>
    </row>
    <row r="11696" spans="8:37" x14ac:dyDescent="0.25">
      <c r="H11696" s="8"/>
      <c r="I11696" s="8"/>
      <c r="N11696" s="23"/>
      <c r="O11696" s="24"/>
      <c r="P11696" s="19"/>
      <c r="Q11696" s="19"/>
      <c r="R11696" s="19"/>
      <c r="U11696" s="27"/>
      <c r="Y11696" s="9" t="s">
        <v>672</v>
      </c>
      <c r="Z11696" s="9" t="s">
        <v>462</v>
      </c>
      <c r="AA11696" s="9" t="s">
        <v>199</v>
      </c>
      <c r="AB11696" s="9">
        <v>8071578</v>
      </c>
      <c r="AC11696" s="9" t="s">
        <v>12469</v>
      </c>
      <c r="AD11696" s="9" t="s">
        <v>800</v>
      </c>
      <c r="AE11696" s="5">
        <f t="shared" si="386"/>
        <v>0</v>
      </c>
      <c r="AF11696" s="5" t="str">
        <f t="shared" si="387"/>
        <v>Pokryto</v>
      </c>
      <c r="AG11696" s="153"/>
      <c r="AH11696" s="153"/>
      <c r="AI11696" t="s">
        <v>201</v>
      </c>
      <c r="AJ11696" t="s">
        <v>800</v>
      </c>
      <c r="AK11696" s="9" t="str">
        <f>VLOOKUP(Y11696,zdroj!D:AJ,33,0)</f>
        <v>katC</v>
      </c>
    </row>
    <row r="11697" spans="8:37" x14ac:dyDescent="0.25">
      <c r="H11697" s="8"/>
      <c r="I11697" s="8"/>
      <c r="N11697" s="23"/>
      <c r="O11697" s="24"/>
      <c r="P11697" s="19"/>
      <c r="Q11697" s="19"/>
      <c r="R11697" s="19"/>
      <c r="U11697" s="27"/>
      <c r="Y11697" s="9" t="s">
        <v>672</v>
      </c>
      <c r="Z11697" s="9" t="s">
        <v>462</v>
      </c>
      <c r="AA11697" s="9" t="s">
        <v>199</v>
      </c>
      <c r="AB11697" s="9">
        <v>8072299</v>
      </c>
      <c r="AC11697" s="9" t="s">
        <v>12470</v>
      </c>
      <c r="AD11697" s="9" t="s">
        <v>226</v>
      </c>
      <c r="AE11697" s="5">
        <f t="shared" si="386"/>
        <v>0</v>
      </c>
      <c r="AF11697" s="5" t="str">
        <f t="shared" si="387"/>
        <v>katC</v>
      </c>
      <c r="AG11697" s="153"/>
      <c r="AH11697" s="153"/>
      <c r="AI11697" t="s">
        <v>201</v>
      </c>
      <c r="AJ11697" t="s">
        <v>340</v>
      </c>
      <c r="AK11697" s="9" t="str">
        <f>VLOOKUP(Y11697,zdroj!D:AJ,33,0)</f>
        <v>katC</v>
      </c>
    </row>
    <row r="11698" spans="8:37" x14ac:dyDescent="0.25">
      <c r="H11698" s="8"/>
      <c r="I11698" s="8"/>
      <c r="N11698" s="23"/>
      <c r="O11698" s="24"/>
      <c r="P11698" s="19"/>
      <c r="Q11698" s="19"/>
      <c r="R11698" s="19"/>
      <c r="U11698" s="27"/>
      <c r="Y11698" s="9" t="s">
        <v>672</v>
      </c>
      <c r="Z11698" s="9" t="s">
        <v>462</v>
      </c>
      <c r="AA11698" s="9" t="s">
        <v>199</v>
      </c>
      <c r="AB11698" s="9">
        <v>26290944</v>
      </c>
      <c r="AC11698" s="9" t="s">
        <v>12471</v>
      </c>
      <c r="AD11698" s="9" t="s">
        <v>800</v>
      </c>
      <c r="AE11698" s="5">
        <f t="shared" si="386"/>
        <v>0</v>
      </c>
      <c r="AF11698" s="5" t="str">
        <f t="shared" si="387"/>
        <v>Pokryto</v>
      </c>
      <c r="AG11698" s="153"/>
      <c r="AH11698" s="153"/>
      <c r="AI11698" t="s">
        <v>201</v>
      </c>
      <c r="AJ11698" t="s">
        <v>800</v>
      </c>
      <c r="AK11698" s="9" t="str">
        <f>VLOOKUP(Y11698,zdroj!D:AJ,33,0)</f>
        <v>katC</v>
      </c>
    </row>
    <row r="11699" spans="8:37" x14ac:dyDescent="0.25">
      <c r="H11699" s="8"/>
      <c r="I11699" s="8"/>
      <c r="N11699" s="23"/>
      <c r="O11699" s="24"/>
      <c r="P11699" s="19"/>
      <c r="Q11699" s="19"/>
      <c r="R11699" s="19"/>
      <c r="U11699" s="27"/>
      <c r="Y11699" s="9" t="s">
        <v>672</v>
      </c>
      <c r="Z11699" s="9" t="s">
        <v>462</v>
      </c>
      <c r="AA11699" s="9" t="s">
        <v>199</v>
      </c>
      <c r="AB11699" s="9">
        <v>8072302</v>
      </c>
      <c r="AC11699" s="9" t="s">
        <v>12472</v>
      </c>
      <c r="AD11699" s="9" t="s">
        <v>226</v>
      </c>
      <c r="AE11699" s="5">
        <f t="shared" si="386"/>
        <v>0</v>
      </c>
      <c r="AF11699" s="5" t="str">
        <f t="shared" si="387"/>
        <v>katC</v>
      </c>
      <c r="AG11699" s="153"/>
      <c r="AH11699" s="153"/>
      <c r="AI11699" t="s">
        <v>229</v>
      </c>
      <c r="AJ11699" t="s">
        <v>17878</v>
      </c>
      <c r="AK11699" s="9" t="str">
        <f>VLOOKUP(Y11699,zdroj!D:AJ,33,0)</f>
        <v>katC</v>
      </c>
    </row>
    <row r="11700" spans="8:37" x14ac:dyDescent="0.25">
      <c r="H11700" s="8"/>
      <c r="I11700" s="8"/>
      <c r="N11700" s="23"/>
      <c r="O11700" s="24"/>
      <c r="P11700" s="19"/>
      <c r="Q11700" s="19"/>
      <c r="R11700" s="19"/>
      <c r="U11700" s="27"/>
      <c r="Y11700" s="9" t="s">
        <v>672</v>
      </c>
      <c r="Z11700" s="9" t="s">
        <v>462</v>
      </c>
      <c r="AA11700" s="9" t="s">
        <v>199</v>
      </c>
      <c r="AB11700" s="9">
        <v>8072311</v>
      </c>
      <c r="AC11700" s="9" t="s">
        <v>12473</v>
      </c>
      <c r="AD11700" s="9" t="s">
        <v>800</v>
      </c>
      <c r="AE11700" s="5">
        <f t="shared" si="386"/>
        <v>0</v>
      </c>
      <c r="AF11700" s="5" t="str">
        <f t="shared" si="387"/>
        <v>Pokryto</v>
      </c>
      <c r="AG11700" s="153"/>
      <c r="AH11700" s="153"/>
      <c r="AI11700" t="s">
        <v>201</v>
      </c>
      <c r="AJ11700" t="s">
        <v>800</v>
      </c>
      <c r="AK11700" s="9" t="str">
        <f>VLOOKUP(Y11700,zdroj!D:AJ,33,0)</f>
        <v>katC</v>
      </c>
    </row>
    <row r="11701" spans="8:37" x14ac:dyDescent="0.25">
      <c r="H11701" s="8"/>
      <c r="I11701" s="8"/>
      <c r="N11701" s="23"/>
      <c r="O11701" s="24"/>
      <c r="P11701" s="19"/>
      <c r="Q11701" s="19"/>
      <c r="R11701" s="19"/>
      <c r="U11701" s="27"/>
      <c r="Y11701" s="9" t="s">
        <v>672</v>
      </c>
      <c r="Z11701" s="9" t="s">
        <v>462</v>
      </c>
      <c r="AA11701" s="9" t="s">
        <v>199</v>
      </c>
      <c r="AB11701" s="9">
        <v>8072329</v>
      </c>
      <c r="AC11701" s="9" t="s">
        <v>12474</v>
      </c>
      <c r="AD11701" s="9" t="s">
        <v>800</v>
      </c>
      <c r="AE11701" s="5">
        <f t="shared" si="386"/>
        <v>0</v>
      </c>
      <c r="AF11701" s="5" t="str">
        <f t="shared" si="387"/>
        <v>Pokryto</v>
      </c>
      <c r="AG11701" s="153"/>
      <c r="AH11701" s="153"/>
      <c r="AI11701" t="s">
        <v>201</v>
      </c>
      <c r="AJ11701" t="s">
        <v>800</v>
      </c>
      <c r="AK11701" s="9" t="str">
        <f>VLOOKUP(Y11701,zdroj!D:AJ,33,0)</f>
        <v>katC</v>
      </c>
    </row>
    <row r="11702" spans="8:37" x14ac:dyDescent="0.25">
      <c r="H11702" s="8"/>
      <c r="I11702" s="8"/>
      <c r="N11702" s="23"/>
      <c r="O11702" s="24"/>
      <c r="P11702" s="19"/>
      <c r="Q11702" s="19"/>
      <c r="R11702" s="19"/>
      <c r="U11702" s="27"/>
      <c r="Y11702" s="9" t="s">
        <v>672</v>
      </c>
      <c r="Z11702" s="9" t="s">
        <v>462</v>
      </c>
      <c r="AA11702" s="9" t="s">
        <v>199</v>
      </c>
      <c r="AB11702" s="9">
        <v>8072337</v>
      </c>
      <c r="AC11702" s="9" t="s">
        <v>12475</v>
      </c>
      <c r="AD11702" s="9" t="s">
        <v>226</v>
      </c>
      <c r="AE11702" s="5">
        <f t="shared" si="386"/>
        <v>0</v>
      </c>
      <c r="AF11702" s="5" t="str">
        <f t="shared" si="387"/>
        <v>katC</v>
      </c>
      <c r="AG11702" s="153"/>
      <c r="AH11702" s="153"/>
      <c r="AI11702" t="s">
        <v>201</v>
      </c>
      <c r="AJ11702" t="s">
        <v>340</v>
      </c>
      <c r="AK11702" s="9" t="str">
        <f>VLOOKUP(Y11702,zdroj!D:AJ,33,0)</f>
        <v>katC</v>
      </c>
    </row>
    <row r="11703" spans="8:37" x14ac:dyDescent="0.25">
      <c r="H11703" s="8"/>
      <c r="I11703" s="8"/>
      <c r="N11703" s="23"/>
      <c r="O11703" s="24"/>
      <c r="P11703" s="19"/>
      <c r="Q11703" s="19"/>
      <c r="R11703" s="19"/>
      <c r="U11703" s="27"/>
      <c r="Y11703" s="9" t="s">
        <v>672</v>
      </c>
      <c r="Z11703" s="9" t="s">
        <v>462</v>
      </c>
      <c r="AA11703" s="9" t="s">
        <v>199</v>
      </c>
      <c r="AB11703" s="9">
        <v>8072345</v>
      </c>
      <c r="AC11703" s="9" t="s">
        <v>12476</v>
      </c>
      <c r="AD11703" s="9" t="s">
        <v>800</v>
      </c>
      <c r="AE11703" s="5">
        <f t="shared" si="386"/>
        <v>0</v>
      </c>
      <c r="AF11703" s="5" t="str">
        <f t="shared" si="387"/>
        <v>Pokryto</v>
      </c>
      <c r="AG11703" s="153"/>
      <c r="AH11703" s="153"/>
      <c r="AI11703" t="s">
        <v>201</v>
      </c>
      <c r="AJ11703" t="s">
        <v>800</v>
      </c>
      <c r="AK11703" s="9" t="str">
        <f>VLOOKUP(Y11703,zdroj!D:AJ,33,0)</f>
        <v>katC</v>
      </c>
    </row>
    <row r="11704" spans="8:37" x14ac:dyDescent="0.25">
      <c r="H11704" s="8"/>
      <c r="I11704" s="8"/>
      <c r="N11704" s="23"/>
      <c r="O11704" s="24"/>
      <c r="P11704" s="19"/>
      <c r="Q11704" s="19"/>
      <c r="R11704" s="19"/>
      <c r="U11704" s="27"/>
      <c r="Y11704" s="9" t="s">
        <v>672</v>
      </c>
      <c r="Z11704" s="9" t="s">
        <v>462</v>
      </c>
      <c r="AA11704" s="9" t="s">
        <v>199</v>
      </c>
      <c r="AB11704" s="9">
        <v>8072353</v>
      </c>
      <c r="AC11704" s="9" t="s">
        <v>12477</v>
      </c>
      <c r="AD11704" s="9" t="s">
        <v>800</v>
      </c>
      <c r="AE11704" s="5">
        <f t="shared" si="386"/>
        <v>0</v>
      </c>
      <c r="AF11704" s="5" t="str">
        <f t="shared" si="387"/>
        <v>Pokryto</v>
      </c>
      <c r="AG11704" s="153"/>
      <c r="AH11704" s="153"/>
      <c r="AI11704" t="s">
        <v>201</v>
      </c>
      <c r="AJ11704" t="s">
        <v>800</v>
      </c>
      <c r="AK11704" s="9" t="str">
        <f>VLOOKUP(Y11704,zdroj!D:AJ,33,0)</f>
        <v>katC</v>
      </c>
    </row>
    <row r="11705" spans="8:37" x14ac:dyDescent="0.25">
      <c r="H11705" s="8"/>
      <c r="I11705" s="8"/>
      <c r="N11705" s="23"/>
      <c r="O11705" s="24"/>
      <c r="P11705" s="19"/>
      <c r="Q11705" s="19"/>
      <c r="R11705" s="19"/>
      <c r="U11705" s="27"/>
      <c r="Y11705" s="9" t="s">
        <v>672</v>
      </c>
      <c r="Z11705" s="9" t="s">
        <v>462</v>
      </c>
      <c r="AA11705" s="9" t="s">
        <v>199</v>
      </c>
      <c r="AB11705" s="9">
        <v>8072361</v>
      </c>
      <c r="AC11705" s="9" t="s">
        <v>12478</v>
      </c>
      <c r="AD11705" s="9" t="s">
        <v>800</v>
      </c>
      <c r="AE11705" s="5">
        <f t="shared" si="386"/>
        <v>0</v>
      </c>
      <c r="AF11705" s="5" t="str">
        <f t="shared" si="387"/>
        <v>Pokryto</v>
      </c>
      <c r="AG11705" s="153"/>
      <c r="AH11705" s="153"/>
      <c r="AI11705" t="s">
        <v>201</v>
      </c>
      <c r="AJ11705" t="s">
        <v>800</v>
      </c>
      <c r="AK11705" s="9" t="str">
        <f>VLOOKUP(Y11705,zdroj!D:AJ,33,0)</f>
        <v>katC</v>
      </c>
    </row>
    <row r="11706" spans="8:37" x14ac:dyDescent="0.25">
      <c r="H11706" s="8"/>
      <c r="I11706" s="8"/>
      <c r="N11706" s="23"/>
      <c r="O11706" s="24"/>
      <c r="P11706" s="19"/>
      <c r="Q11706" s="19"/>
      <c r="R11706" s="19"/>
      <c r="U11706" s="27"/>
      <c r="Y11706" s="9" t="s">
        <v>672</v>
      </c>
      <c r="Z11706" s="9" t="s">
        <v>462</v>
      </c>
      <c r="AA11706" s="9" t="s">
        <v>199</v>
      </c>
      <c r="AB11706" s="9">
        <v>8071586</v>
      </c>
      <c r="AC11706" s="9" t="s">
        <v>12479</v>
      </c>
      <c r="AD11706" s="9" t="s">
        <v>800</v>
      </c>
      <c r="AE11706" s="5">
        <f t="shared" si="386"/>
        <v>0</v>
      </c>
      <c r="AF11706" s="5" t="str">
        <f t="shared" si="387"/>
        <v>Pokryto</v>
      </c>
      <c r="AG11706" s="153"/>
      <c r="AH11706" s="153"/>
      <c r="AI11706" t="s">
        <v>201</v>
      </c>
      <c r="AJ11706" t="s">
        <v>800</v>
      </c>
      <c r="AK11706" s="9" t="str">
        <f>VLOOKUP(Y11706,zdroj!D:AJ,33,0)</f>
        <v>katC</v>
      </c>
    </row>
    <row r="11707" spans="8:37" x14ac:dyDescent="0.25">
      <c r="H11707" s="8"/>
      <c r="I11707" s="8"/>
      <c r="N11707" s="23"/>
      <c r="O11707" s="24"/>
      <c r="P11707" s="19"/>
      <c r="Q11707" s="19"/>
      <c r="R11707" s="19"/>
      <c r="U11707" s="27"/>
      <c r="Y11707" s="9" t="s">
        <v>672</v>
      </c>
      <c r="Z11707" s="9" t="s">
        <v>462</v>
      </c>
      <c r="AA11707" s="9" t="s">
        <v>199</v>
      </c>
      <c r="AB11707" s="9">
        <v>8072388</v>
      </c>
      <c r="AC11707" s="9" t="s">
        <v>12480</v>
      </c>
      <c r="AD11707" s="9" t="s">
        <v>226</v>
      </c>
      <c r="AE11707" s="5">
        <f t="shared" si="386"/>
        <v>0</v>
      </c>
      <c r="AF11707" s="5" t="str">
        <f t="shared" si="387"/>
        <v>katC</v>
      </c>
      <c r="AG11707" s="153"/>
      <c r="AH11707" s="153"/>
      <c r="AI11707" t="s">
        <v>201</v>
      </c>
      <c r="AJ11707" t="s">
        <v>340</v>
      </c>
      <c r="AK11707" s="9" t="str">
        <f>VLOOKUP(Y11707,zdroj!D:AJ,33,0)</f>
        <v>katC</v>
      </c>
    </row>
    <row r="11708" spans="8:37" x14ac:dyDescent="0.25">
      <c r="H11708" s="8"/>
      <c r="I11708" s="8"/>
      <c r="N11708" s="23"/>
      <c r="O11708" s="24"/>
      <c r="P11708" s="19"/>
      <c r="Q11708" s="19"/>
      <c r="R11708" s="19"/>
      <c r="U11708" s="27"/>
      <c r="Y11708" s="9" t="s">
        <v>672</v>
      </c>
      <c r="Z11708" s="9" t="s">
        <v>462</v>
      </c>
      <c r="AA11708" s="9" t="s">
        <v>199</v>
      </c>
      <c r="AB11708" s="9">
        <v>8072396</v>
      </c>
      <c r="AC11708" s="9" t="s">
        <v>12481</v>
      </c>
      <c r="AD11708" s="9" t="s">
        <v>800</v>
      </c>
      <c r="AE11708" s="5">
        <f t="shared" si="386"/>
        <v>0</v>
      </c>
      <c r="AF11708" s="5" t="str">
        <f t="shared" si="387"/>
        <v>Pokryto</v>
      </c>
      <c r="AG11708" s="153"/>
      <c r="AH11708" s="153"/>
      <c r="AI11708" t="s">
        <v>201</v>
      </c>
      <c r="AJ11708" t="s">
        <v>800</v>
      </c>
      <c r="AK11708" s="9" t="str">
        <f>VLOOKUP(Y11708,zdroj!D:AJ,33,0)</f>
        <v>katC</v>
      </c>
    </row>
    <row r="11709" spans="8:37" x14ac:dyDescent="0.25">
      <c r="H11709" s="8"/>
      <c r="I11709" s="8"/>
      <c r="N11709" s="23"/>
      <c r="O11709" s="24"/>
      <c r="P11709" s="19"/>
      <c r="Q11709" s="19"/>
      <c r="R11709" s="19"/>
      <c r="U11709" s="27"/>
      <c r="Y11709" s="9" t="s">
        <v>672</v>
      </c>
      <c r="Z11709" s="9" t="s">
        <v>462</v>
      </c>
      <c r="AA11709" s="9" t="s">
        <v>199</v>
      </c>
      <c r="AB11709" s="9">
        <v>8072400</v>
      </c>
      <c r="AC11709" s="9" t="s">
        <v>12482</v>
      </c>
      <c r="AD11709" s="9" t="s">
        <v>800</v>
      </c>
      <c r="AE11709" s="5">
        <f t="shared" si="386"/>
        <v>0</v>
      </c>
      <c r="AF11709" s="5" t="str">
        <f t="shared" si="387"/>
        <v>Pokryto</v>
      </c>
      <c r="AG11709" s="153"/>
      <c r="AH11709" s="153"/>
      <c r="AI11709" t="s">
        <v>201</v>
      </c>
      <c r="AJ11709" t="s">
        <v>800</v>
      </c>
      <c r="AK11709" s="9" t="str">
        <f>VLOOKUP(Y11709,zdroj!D:AJ,33,0)</f>
        <v>katC</v>
      </c>
    </row>
    <row r="11710" spans="8:37" x14ac:dyDescent="0.25">
      <c r="H11710" s="8"/>
      <c r="I11710" s="8"/>
      <c r="N11710" s="23"/>
      <c r="O11710" s="24"/>
      <c r="P11710" s="19"/>
      <c r="Q11710" s="19"/>
      <c r="R11710" s="19"/>
      <c r="U11710" s="27"/>
      <c r="Y11710" s="9" t="s">
        <v>672</v>
      </c>
      <c r="Z11710" s="9" t="s">
        <v>462</v>
      </c>
      <c r="AA11710" s="9" t="s">
        <v>199</v>
      </c>
      <c r="AB11710" s="9">
        <v>8072418</v>
      </c>
      <c r="AC11710" s="9" t="s">
        <v>12483</v>
      </c>
      <c r="AD11710" s="9" t="s">
        <v>800</v>
      </c>
      <c r="AE11710" s="5">
        <f t="shared" si="386"/>
        <v>0</v>
      </c>
      <c r="AF11710" s="5" t="str">
        <f t="shared" si="387"/>
        <v>Pokryto</v>
      </c>
      <c r="AG11710" s="153"/>
      <c r="AH11710" s="153"/>
      <c r="AI11710" t="s">
        <v>201</v>
      </c>
      <c r="AJ11710" t="s">
        <v>800</v>
      </c>
      <c r="AK11710" s="9" t="str">
        <f>VLOOKUP(Y11710,zdroj!D:AJ,33,0)</f>
        <v>katC</v>
      </c>
    </row>
    <row r="11711" spans="8:37" x14ac:dyDescent="0.25">
      <c r="H11711" s="8"/>
      <c r="I11711" s="8"/>
      <c r="N11711" s="23"/>
      <c r="O11711" s="24"/>
      <c r="P11711" s="19"/>
      <c r="Q11711" s="19"/>
      <c r="R11711" s="19"/>
      <c r="U11711" s="27"/>
      <c r="Y11711" s="9" t="s">
        <v>672</v>
      </c>
      <c r="Z11711" s="9" t="s">
        <v>462</v>
      </c>
      <c r="AA11711" s="9" t="s">
        <v>199</v>
      </c>
      <c r="AB11711" s="9">
        <v>8072426</v>
      </c>
      <c r="AC11711" s="9" t="s">
        <v>12484</v>
      </c>
      <c r="AD11711" s="9" t="s">
        <v>800</v>
      </c>
      <c r="AE11711" s="5">
        <f t="shared" si="386"/>
        <v>0</v>
      </c>
      <c r="AF11711" s="5" t="str">
        <f t="shared" si="387"/>
        <v>Pokryto</v>
      </c>
      <c r="AG11711" s="153"/>
      <c r="AH11711" s="153"/>
      <c r="AI11711" t="s">
        <v>201</v>
      </c>
      <c r="AJ11711" t="s">
        <v>800</v>
      </c>
      <c r="AK11711" s="9" t="str">
        <f>VLOOKUP(Y11711,zdroj!D:AJ,33,0)</f>
        <v>katC</v>
      </c>
    </row>
    <row r="11712" spans="8:37" x14ac:dyDescent="0.25">
      <c r="H11712" s="8"/>
      <c r="I11712" s="8"/>
      <c r="N11712" s="23"/>
      <c r="O11712" s="24"/>
      <c r="P11712" s="19"/>
      <c r="Q11712" s="19"/>
      <c r="R11712" s="19"/>
      <c r="U11712" s="27"/>
      <c r="Y11712" s="9" t="s">
        <v>672</v>
      </c>
      <c r="Z11712" s="9" t="s">
        <v>462</v>
      </c>
      <c r="AA11712" s="9" t="s">
        <v>199</v>
      </c>
      <c r="AB11712" s="9">
        <v>8072434</v>
      </c>
      <c r="AC11712" s="9" t="s">
        <v>12485</v>
      </c>
      <c r="AD11712" s="9" t="s">
        <v>800</v>
      </c>
      <c r="AE11712" s="5">
        <f t="shared" si="386"/>
        <v>0</v>
      </c>
      <c r="AF11712" s="5" t="str">
        <f t="shared" si="387"/>
        <v>Pokryto</v>
      </c>
      <c r="AG11712" s="153"/>
      <c r="AH11712" s="153"/>
      <c r="AI11712" t="s">
        <v>201</v>
      </c>
      <c r="AJ11712" t="s">
        <v>800</v>
      </c>
      <c r="AK11712" s="9" t="str">
        <f>VLOOKUP(Y11712,zdroj!D:AJ,33,0)</f>
        <v>katC</v>
      </c>
    </row>
    <row r="11713" spans="8:37" x14ac:dyDescent="0.25">
      <c r="H11713" s="8"/>
      <c r="I11713" s="8"/>
      <c r="N11713" s="23"/>
      <c r="O11713" s="24"/>
      <c r="P11713" s="19"/>
      <c r="Q11713" s="19"/>
      <c r="R11713" s="19"/>
      <c r="U11713" s="27"/>
      <c r="Y11713" s="9" t="s">
        <v>672</v>
      </c>
      <c r="Z11713" s="9" t="s">
        <v>462</v>
      </c>
      <c r="AA11713" s="9" t="s">
        <v>199</v>
      </c>
      <c r="AB11713" s="9">
        <v>8072442</v>
      </c>
      <c r="AC11713" s="9" t="s">
        <v>12486</v>
      </c>
      <c r="AD11713" s="9" t="s">
        <v>800</v>
      </c>
      <c r="AE11713" s="5">
        <f t="shared" si="386"/>
        <v>0</v>
      </c>
      <c r="AF11713" s="5" t="str">
        <f t="shared" si="387"/>
        <v>Pokryto</v>
      </c>
      <c r="AG11713" s="153"/>
      <c r="AH11713" s="153"/>
      <c r="AI11713" t="s">
        <v>201</v>
      </c>
      <c r="AJ11713" t="s">
        <v>800</v>
      </c>
      <c r="AK11713" s="9" t="str">
        <f>VLOOKUP(Y11713,zdroj!D:AJ,33,0)</f>
        <v>katC</v>
      </c>
    </row>
    <row r="11714" spans="8:37" x14ac:dyDescent="0.25">
      <c r="H11714" s="8"/>
      <c r="I11714" s="8"/>
      <c r="N11714" s="23"/>
      <c r="O11714" s="24"/>
      <c r="P11714" s="19"/>
      <c r="Q11714" s="19"/>
      <c r="R11714" s="19"/>
      <c r="U11714" s="27"/>
      <c r="Y11714" s="9" t="s">
        <v>672</v>
      </c>
      <c r="Z11714" s="9" t="s">
        <v>462</v>
      </c>
      <c r="AA11714" s="9" t="s">
        <v>199</v>
      </c>
      <c r="AB11714" s="9">
        <v>8072451</v>
      </c>
      <c r="AC11714" s="9" t="s">
        <v>12487</v>
      </c>
      <c r="AD11714" s="9" t="s">
        <v>800</v>
      </c>
      <c r="AE11714" s="5">
        <f t="shared" si="386"/>
        <v>0</v>
      </c>
      <c r="AF11714" s="5" t="str">
        <f t="shared" si="387"/>
        <v>Pokryto</v>
      </c>
      <c r="AG11714" s="153"/>
      <c r="AH11714" s="153"/>
      <c r="AI11714" t="s">
        <v>201</v>
      </c>
      <c r="AJ11714" t="s">
        <v>800</v>
      </c>
      <c r="AK11714" s="9" t="str">
        <f>VLOOKUP(Y11714,zdroj!D:AJ,33,0)</f>
        <v>katC</v>
      </c>
    </row>
    <row r="11715" spans="8:37" x14ac:dyDescent="0.25">
      <c r="H11715" s="8"/>
      <c r="I11715" s="8"/>
      <c r="N11715" s="23"/>
      <c r="O11715" s="24"/>
      <c r="P11715" s="19"/>
      <c r="Q11715" s="19"/>
      <c r="R11715" s="19"/>
      <c r="U11715" s="27"/>
      <c r="Y11715" s="9" t="s">
        <v>672</v>
      </c>
      <c r="Z11715" s="9" t="s">
        <v>462</v>
      </c>
      <c r="AA11715" s="9" t="s">
        <v>199</v>
      </c>
      <c r="AB11715" s="9">
        <v>8072469</v>
      </c>
      <c r="AC11715" s="9" t="s">
        <v>12488</v>
      </c>
      <c r="AD11715" s="9" t="s">
        <v>800</v>
      </c>
      <c r="AE11715" s="5">
        <f t="shared" si="386"/>
        <v>0</v>
      </c>
      <c r="AF11715" s="5" t="str">
        <f t="shared" si="387"/>
        <v>Pokryto</v>
      </c>
      <c r="AG11715" s="153"/>
      <c r="AH11715" s="153"/>
      <c r="AI11715" t="s">
        <v>201</v>
      </c>
      <c r="AJ11715" t="s">
        <v>800</v>
      </c>
      <c r="AK11715" s="9" t="str">
        <f>VLOOKUP(Y11715,zdroj!D:AJ,33,0)</f>
        <v>katC</v>
      </c>
    </row>
    <row r="11716" spans="8:37" x14ac:dyDescent="0.25">
      <c r="H11716" s="8"/>
      <c r="I11716" s="8"/>
      <c r="N11716" s="23"/>
      <c r="O11716" s="24"/>
      <c r="P11716" s="19"/>
      <c r="Q11716" s="19"/>
      <c r="R11716" s="19"/>
      <c r="U11716" s="27"/>
      <c r="Y11716" s="9" t="s">
        <v>672</v>
      </c>
      <c r="Z11716" s="9" t="s">
        <v>462</v>
      </c>
      <c r="AA11716" s="9" t="s">
        <v>199</v>
      </c>
      <c r="AB11716" s="9">
        <v>8071594</v>
      </c>
      <c r="AC11716" s="9" t="s">
        <v>12489</v>
      </c>
      <c r="AD11716" s="9" t="s">
        <v>800</v>
      </c>
      <c r="AE11716" s="5">
        <f t="shared" si="386"/>
        <v>0</v>
      </c>
      <c r="AF11716" s="5" t="str">
        <f t="shared" si="387"/>
        <v>Pokryto</v>
      </c>
      <c r="AG11716" s="153"/>
      <c r="AH11716" s="153"/>
      <c r="AI11716" t="s">
        <v>201</v>
      </c>
      <c r="AJ11716" t="s">
        <v>800</v>
      </c>
      <c r="AK11716" s="9" t="str">
        <f>VLOOKUP(Y11716,zdroj!D:AJ,33,0)</f>
        <v>katC</v>
      </c>
    </row>
    <row r="11717" spans="8:37" x14ac:dyDescent="0.25">
      <c r="H11717" s="8"/>
      <c r="I11717" s="8"/>
      <c r="N11717" s="23"/>
      <c r="O11717" s="24"/>
      <c r="P11717" s="19"/>
      <c r="Q11717" s="19"/>
      <c r="R11717" s="19"/>
      <c r="U11717" s="27"/>
      <c r="Y11717" s="9" t="s">
        <v>672</v>
      </c>
      <c r="Z11717" s="9" t="s">
        <v>462</v>
      </c>
      <c r="AA11717" s="9" t="s">
        <v>199</v>
      </c>
      <c r="AB11717" s="9">
        <v>8072477</v>
      </c>
      <c r="AC11717" s="9" t="s">
        <v>12490</v>
      </c>
      <c r="AD11717" s="9" t="s">
        <v>800</v>
      </c>
      <c r="AE11717" s="5">
        <f t="shared" si="386"/>
        <v>0</v>
      </c>
      <c r="AF11717" s="5" t="str">
        <f t="shared" si="387"/>
        <v>Pokryto</v>
      </c>
      <c r="AG11717" s="153"/>
      <c r="AH11717" s="153"/>
      <c r="AI11717" t="s">
        <v>201</v>
      </c>
      <c r="AJ11717" t="s">
        <v>800</v>
      </c>
      <c r="AK11717" s="9" t="str">
        <f>VLOOKUP(Y11717,zdroj!D:AJ,33,0)</f>
        <v>katC</v>
      </c>
    </row>
    <row r="11718" spans="8:37" x14ac:dyDescent="0.25">
      <c r="H11718" s="8"/>
      <c r="I11718" s="8"/>
      <c r="N11718" s="23"/>
      <c r="O11718" s="24"/>
      <c r="P11718" s="19"/>
      <c r="Q11718" s="19"/>
      <c r="R11718" s="19"/>
      <c r="U11718" s="27"/>
      <c r="Y11718" s="9" t="s">
        <v>672</v>
      </c>
      <c r="Z11718" s="9" t="s">
        <v>462</v>
      </c>
      <c r="AA11718" s="9" t="s">
        <v>199</v>
      </c>
      <c r="AB11718" s="9">
        <v>8072485</v>
      </c>
      <c r="AC11718" s="9" t="s">
        <v>12491</v>
      </c>
      <c r="AD11718" s="9" t="s">
        <v>800</v>
      </c>
      <c r="AE11718" s="5">
        <f t="shared" si="386"/>
        <v>0</v>
      </c>
      <c r="AF11718" s="5" t="str">
        <f t="shared" si="387"/>
        <v>Pokryto</v>
      </c>
      <c r="AG11718" s="153"/>
      <c r="AH11718" s="153"/>
      <c r="AI11718" t="s">
        <v>201</v>
      </c>
      <c r="AJ11718" t="s">
        <v>800</v>
      </c>
      <c r="AK11718" s="9" t="str">
        <f>VLOOKUP(Y11718,zdroj!D:AJ,33,0)</f>
        <v>katC</v>
      </c>
    </row>
    <row r="11719" spans="8:37" x14ac:dyDescent="0.25">
      <c r="H11719" s="8"/>
      <c r="I11719" s="8"/>
      <c r="N11719" s="23"/>
      <c r="O11719" s="24"/>
      <c r="P11719" s="19"/>
      <c r="Q11719" s="19"/>
      <c r="R11719" s="19"/>
      <c r="U11719" s="27"/>
      <c r="Y11719" s="9" t="s">
        <v>672</v>
      </c>
      <c r="Z11719" s="9" t="s">
        <v>462</v>
      </c>
      <c r="AA11719" s="9" t="s">
        <v>199</v>
      </c>
      <c r="AB11719" s="9">
        <v>8072493</v>
      </c>
      <c r="AC11719" s="9" t="s">
        <v>12492</v>
      </c>
      <c r="AD11719" s="9" t="s">
        <v>800</v>
      </c>
      <c r="AE11719" s="5">
        <f t="shared" si="386"/>
        <v>0</v>
      </c>
      <c r="AF11719" s="5" t="str">
        <f t="shared" si="387"/>
        <v>Pokryto</v>
      </c>
      <c r="AG11719" s="153"/>
      <c r="AH11719" s="153"/>
      <c r="AI11719" t="s">
        <v>201</v>
      </c>
      <c r="AJ11719" t="s">
        <v>800</v>
      </c>
      <c r="AK11719" s="9" t="str">
        <f>VLOOKUP(Y11719,zdroj!D:AJ,33,0)</f>
        <v>katC</v>
      </c>
    </row>
    <row r="11720" spans="8:37" x14ac:dyDescent="0.25">
      <c r="H11720" s="8"/>
      <c r="I11720" s="8"/>
      <c r="N11720" s="23"/>
      <c r="O11720" s="24"/>
      <c r="P11720" s="19"/>
      <c r="Q11720" s="19"/>
      <c r="R11720" s="19"/>
      <c r="U11720" s="27"/>
      <c r="Y11720" s="9" t="s">
        <v>672</v>
      </c>
      <c r="Z11720" s="9" t="s">
        <v>462</v>
      </c>
      <c r="AA11720" s="9" t="s">
        <v>199</v>
      </c>
      <c r="AB11720" s="9">
        <v>8072507</v>
      </c>
      <c r="AC11720" s="9" t="s">
        <v>12493</v>
      </c>
      <c r="AD11720" s="9" t="s">
        <v>800</v>
      </c>
      <c r="AE11720" s="5">
        <f t="shared" si="386"/>
        <v>0</v>
      </c>
      <c r="AF11720" s="5" t="str">
        <f t="shared" si="387"/>
        <v>Pokryto</v>
      </c>
      <c r="AG11720" s="153"/>
      <c r="AH11720" s="153"/>
      <c r="AI11720" t="s">
        <v>201</v>
      </c>
      <c r="AJ11720" t="s">
        <v>800</v>
      </c>
      <c r="AK11720" s="9" t="str">
        <f>VLOOKUP(Y11720,zdroj!D:AJ,33,0)</f>
        <v>katC</v>
      </c>
    </row>
    <row r="11721" spans="8:37" x14ac:dyDescent="0.25">
      <c r="H11721" s="8"/>
      <c r="I11721" s="8"/>
      <c r="N11721" s="23"/>
      <c r="O11721" s="24"/>
      <c r="P11721" s="19"/>
      <c r="Q11721" s="19"/>
      <c r="R11721" s="19"/>
      <c r="U11721" s="27"/>
      <c r="Y11721" s="9" t="s">
        <v>672</v>
      </c>
      <c r="Z11721" s="9" t="s">
        <v>462</v>
      </c>
      <c r="AA11721" s="9" t="s">
        <v>199</v>
      </c>
      <c r="AB11721" s="9">
        <v>8072515</v>
      </c>
      <c r="AC11721" s="9" t="s">
        <v>12494</v>
      </c>
      <c r="AD11721" s="9" t="s">
        <v>800</v>
      </c>
      <c r="AE11721" s="5">
        <f t="shared" si="386"/>
        <v>0</v>
      </c>
      <c r="AF11721" s="5" t="str">
        <f t="shared" si="387"/>
        <v>Pokryto</v>
      </c>
      <c r="AG11721" s="153"/>
      <c r="AH11721" s="153"/>
      <c r="AI11721" t="s">
        <v>201</v>
      </c>
      <c r="AJ11721" t="s">
        <v>800</v>
      </c>
      <c r="AK11721" s="9" t="str">
        <f>VLOOKUP(Y11721,zdroj!D:AJ,33,0)</f>
        <v>katC</v>
      </c>
    </row>
    <row r="11722" spans="8:37" x14ac:dyDescent="0.25">
      <c r="H11722" s="8"/>
      <c r="I11722" s="8"/>
      <c r="N11722" s="23"/>
      <c r="O11722" s="24"/>
      <c r="P11722" s="19"/>
      <c r="Q11722" s="19"/>
      <c r="R11722" s="19"/>
      <c r="U11722" s="27"/>
      <c r="Y11722" s="9" t="s">
        <v>672</v>
      </c>
      <c r="Z11722" s="9" t="s">
        <v>462</v>
      </c>
      <c r="AA11722" s="9" t="s">
        <v>199</v>
      </c>
      <c r="AB11722" s="9">
        <v>8072523</v>
      </c>
      <c r="AC11722" s="9" t="s">
        <v>12495</v>
      </c>
      <c r="AD11722" s="9" t="s">
        <v>800</v>
      </c>
      <c r="AE11722" s="5">
        <f t="shared" ref="AE11722:AE11785" si="388">VLOOKUP(Y11722,K:T,10,0)</f>
        <v>0</v>
      </c>
      <c r="AF11722" s="5" t="str">
        <f t="shared" ref="AF11722:AF11785" si="389">IF(AE11722="A",IF(AD11722="katA","katB",AD11722),AD11722)</f>
        <v>Pokryto</v>
      </c>
      <c r="AG11722" s="153"/>
      <c r="AH11722" s="153"/>
      <c r="AI11722" t="s">
        <v>201</v>
      </c>
      <c r="AJ11722" t="s">
        <v>800</v>
      </c>
      <c r="AK11722" s="9" t="str">
        <f>VLOOKUP(Y11722,zdroj!D:AJ,33,0)</f>
        <v>katC</v>
      </c>
    </row>
    <row r="11723" spans="8:37" x14ac:dyDescent="0.25">
      <c r="H11723" s="8"/>
      <c r="I11723" s="8"/>
      <c r="N11723" s="23"/>
      <c r="O11723" s="24"/>
      <c r="P11723" s="19"/>
      <c r="Q11723" s="19"/>
      <c r="R11723" s="19"/>
      <c r="U11723" s="27"/>
      <c r="Y11723" s="9" t="s">
        <v>672</v>
      </c>
      <c r="Z11723" s="9" t="s">
        <v>462</v>
      </c>
      <c r="AA11723" s="9" t="s">
        <v>199</v>
      </c>
      <c r="AB11723" s="9">
        <v>8071608</v>
      </c>
      <c r="AC11723" s="9" t="s">
        <v>12496</v>
      </c>
      <c r="AD11723" s="9" t="s">
        <v>800</v>
      </c>
      <c r="AE11723" s="5">
        <f t="shared" si="388"/>
        <v>0</v>
      </c>
      <c r="AF11723" s="5" t="str">
        <f t="shared" si="389"/>
        <v>Pokryto</v>
      </c>
      <c r="AG11723" s="153"/>
      <c r="AH11723" s="153"/>
      <c r="AI11723" t="s">
        <v>201</v>
      </c>
      <c r="AJ11723" t="s">
        <v>800</v>
      </c>
      <c r="AK11723" s="9" t="str">
        <f>VLOOKUP(Y11723,zdroj!D:AJ,33,0)</f>
        <v>katC</v>
      </c>
    </row>
    <row r="11724" spans="8:37" x14ac:dyDescent="0.25">
      <c r="H11724" s="8"/>
      <c r="I11724" s="8"/>
      <c r="N11724" s="23"/>
      <c r="O11724" s="24"/>
      <c r="P11724" s="19"/>
      <c r="Q11724" s="19"/>
      <c r="R11724" s="19"/>
      <c r="U11724" s="27"/>
      <c r="Y11724" s="9" t="s">
        <v>672</v>
      </c>
      <c r="Z11724" s="9" t="s">
        <v>462</v>
      </c>
      <c r="AA11724" s="9" t="s">
        <v>199</v>
      </c>
      <c r="AB11724" s="9">
        <v>8072531</v>
      </c>
      <c r="AC11724" s="9" t="s">
        <v>12497</v>
      </c>
      <c r="AD11724" s="9" t="s">
        <v>226</v>
      </c>
      <c r="AE11724" s="5">
        <f t="shared" si="388"/>
        <v>0</v>
      </c>
      <c r="AF11724" s="5" t="str">
        <f t="shared" si="389"/>
        <v>katC</v>
      </c>
      <c r="AG11724" s="153"/>
      <c r="AH11724" s="153"/>
      <c r="AI11724" t="s">
        <v>201</v>
      </c>
      <c r="AJ11724" t="s">
        <v>340</v>
      </c>
      <c r="AK11724" s="9" t="str">
        <f>VLOOKUP(Y11724,zdroj!D:AJ,33,0)</f>
        <v>katC</v>
      </c>
    </row>
    <row r="11725" spans="8:37" x14ac:dyDescent="0.25">
      <c r="H11725" s="8"/>
      <c r="I11725" s="8"/>
      <c r="N11725" s="23"/>
      <c r="O11725" s="24"/>
      <c r="P11725" s="19"/>
      <c r="Q11725" s="19"/>
      <c r="R11725" s="19"/>
      <c r="U11725" s="27"/>
      <c r="Y11725" s="9" t="s">
        <v>672</v>
      </c>
      <c r="Z11725" s="9" t="s">
        <v>462</v>
      </c>
      <c r="AA11725" s="9" t="s">
        <v>199</v>
      </c>
      <c r="AB11725" s="9">
        <v>8072540</v>
      </c>
      <c r="AC11725" s="9" t="s">
        <v>12498</v>
      </c>
      <c r="AD11725" s="9" t="s">
        <v>800</v>
      </c>
      <c r="AE11725" s="5">
        <f t="shared" si="388"/>
        <v>0</v>
      </c>
      <c r="AF11725" s="5" t="str">
        <f t="shared" si="389"/>
        <v>Pokryto</v>
      </c>
      <c r="AG11725" s="153"/>
      <c r="AH11725" s="153"/>
      <c r="AI11725" t="s">
        <v>201</v>
      </c>
      <c r="AJ11725" t="s">
        <v>800</v>
      </c>
      <c r="AK11725" s="9" t="str">
        <f>VLOOKUP(Y11725,zdroj!D:AJ,33,0)</f>
        <v>katC</v>
      </c>
    </row>
    <row r="11726" spans="8:37" x14ac:dyDescent="0.25">
      <c r="H11726" s="8"/>
      <c r="I11726" s="8"/>
      <c r="N11726" s="23"/>
      <c r="O11726" s="24"/>
      <c r="P11726" s="19"/>
      <c r="Q11726" s="19"/>
      <c r="R11726" s="19"/>
      <c r="U11726" s="27"/>
      <c r="Y11726" s="9" t="s">
        <v>672</v>
      </c>
      <c r="Z11726" s="9" t="s">
        <v>462</v>
      </c>
      <c r="AA11726" s="9" t="s">
        <v>199</v>
      </c>
      <c r="AB11726" s="9">
        <v>8072558</v>
      </c>
      <c r="AC11726" s="9" t="s">
        <v>12499</v>
      </c>
      <c r="AD11726" s="9" t="s">
        <v>800</v>
      </c>
      <c r="AE11726" s="5">
        <f t="shared" si="388"/>
        <v>0</v>
      </c>
      <c r="AF11726" s="5" t="str">
        <f t="shared" si="389"/>
        <v>Pokryto</v>
      </c>
      <c r="AG11726" s="153"/>
      <c r="AH11726" s="153"/>
      <c r="AI11726" t="s">
        <v>195</v>
      </c>
      <c r="AJ11726" t="s">
        <v>800</v>
      </c>
      <c r="AK11726" s="9" t="str">
        <f>VLOOKUP(Y11726,zdroj!D:AJ,33,0)</f>
        <v>katC</v>
      </c>
    </row>
    <row r="11727" spans="8:37" x14ac:dyDescent="0.25">
      <c r="H11727" s="8"/>
      <c r="I11727" s="8"/>
      <c r="N11727" s="23"/>
      <c r="O11727" s="24"/>
      <c r="P11727" s="19"/>
      <c r="Q11727" s="19"/>
      <c r="R11727" s="19"/>
      <c r="U11727" s="27"/>
      <c r="Y11727" s="9" t="s">
        <v>672</v>
      </c>
      <c r="Z11727" s="9" t="s">
        <v>462</v>
      </c>
      <c r="AA11727" s="9" t="s">
        <v>199</v>
      </c>
      <c r="AB11727" s="9">
        <v>8072566</v>
      </c>
      <c r="AC11727" s="9" t="s">
        <v>12500</v>
      </c>
      <c r="AD11727" s="9" t="s">
        <v>226</v>
      </c>
      <c r="AE11727" s="5">
        <f t="shared" si="388"/>
        <v>0</v>
      </c>
      <c r="AF11727" s="5" t="str">
        <f t="shared" si="389"/>
        <v>katC</v>
      </c>
      <c r="AG11727" s="153"/>
      <c r="AH11727" s="153"/>
      <c r="AI11727" t="s">
        <v>201</v>
      </c>
      <c r="AJ11727" t="s">
        <v>340</v>
      </c>
      <c r="AK11727" s="9" t="str">
        <f>VLOOKUP(Y11727,zdroj!D:AJ,33,0)</f>
        <v>katC</v>
      </c>
    </row>
    <row r="11728" spans="8:37" x14ac:dyDescent="0.25">
      <c r="H11728" s="8"/>
      <c r="I11728" s="8"/>
      <c r="N11728" s="23"/>
      <c r="O11728" s="24"/>
      <c r="P11728" s="19"/>
      <c r="Q11728" s="19"/>
      <c r="R11728" s="19"/>
      <c r="U11728" s="27"/>
      <c r="Y11728" s="9" t="s">
        <v>672</v>
      </c>
      <c r="Z11728" s="9" t="s">
        <v>462</v>
      </c>
      <c r="AA11728" s="9" t="s">
        <v>199</v>
      </c>
      <c r="AB11728" s="9">
        <v>8072574</v>
      </c>
      <c r="AC11728" s="9" t="s">
        <v>12501</v>
      </c>
      <c r="AD11728" s="9" t="s">
        <v>800</v>
      </c>
      <c r="AE11728" s="5">
        <f t="shared" si="388"/>
        <v>0</v>
      </c>
      <c r="AF11728" s="5" t="str">
        <f t="shared" si="389"/>
        <v>Pokryto</v>
      </c>
      <c r="AG11728" s="153"/>
      <c r="AH11728" s="153"/>
      <c r="AI11728" t="s">
        <v>201</v>
      </c>
      <c r="AJ11728" t="s">
        <v>800</v>
      </c>
      <c r="AK11728" s="9" t="str">
        <f>VLOOKUP(Y11728,zdroj!D:AJ,33,0)</f>
        <v>katC</v>
      </c>
    </row>
    <row r="11729" spans="8:37" x14ac:dyDescent="0.25">
      <c r="H11729" s="8"/>
      <c r="I11729" s="8"/>
      <c r="N11729" s="23"/>
      <c r="O11729" s="24"/>
      <c r="P11729" s="19"/>
      <c r="Q11729" s="19"/>
      <c r="R11729" s="19"/>
      <c r="U11729" s="27"/>
      <c r="Y11729" s="9" t="s">
        <v>672</v>
      </c>
      <c r="Z11729" s="9" t="s">
        <v>462</v>
      </c>
      <c r="AA11729" s="9" t="s">
        <v>199</v>
      </c>
      <c r="AB11729" s="9">
        <v>8072582</v>
      </c>
      <c r="AC11729" s="9" t="s">
        <v>12502</v>
      </c>
      <c r="AD11729" s="9" t="s">
        <v>226</v>
      </c>
      <c r="AE11729" s="5">
        <f t="shared" si="388"/>
        <v>0</v>
      </c>
      <c r="AF11729" s="5" t="str">
        <f t="shared" si="389"/>
        <v>katC</v>
      </c>
      <c r="AG11729" s="153"/>
      <c r="AH11729" s="153"/>
      <c r="AI11729" t="s">
        <v>17882</v>
      </c>
      <c r="AJ11729" t="s">
        <v>17878</v>
      </c>
      <c r="AK11729" s="9" t="str">
        <f>VLOOKUP(Y11729,zdroj!D:AJ,33,0)</f>
        <v>katC</v>
      </c>
    </row>
    <row r="11730" spans="8:37" x14ac:dyDescent="0.25">
      <c r="H11730" s="8"/>
      <c r="I11730" s="8"/>
      <c r="N11730" s="23"/>
      <c r="O11730" s="24"/>
      <c r="P11730" s="19"/>
      <c r="Q11730" s="19"/>
      <c r="R11730" s="19"/>
      <c r="U11730" s="27"/>
      <c r="Y11730" s="9" t="s">
        <v>672</v>
      </c>
      <c r="Z11730" s="9" t="s">
        <v>462</v>
      </c>
      <c r="AA11730" s="9" t="s">
        <v>199</v>
      </c>
      <c r="AB11730" s="9">
        <v>8072591</v>
      </c>
      <c r="AC11730" s="9" t="s">
        <v>12503</v>
      </c>
      <c r="AD11730" s="9" t="s">
        <v>226</v>
      </c>
      <c r="AE11730" s="5">
        <f t="shared" si="388"/>
        <v>0</v>
      </c>
      <c r="AF11730" s="5" t="str">
        <f t="shared" si="389"/>
        <v>katC</v>
      </c>
      <c r="AG11730" s="153"/>
      <c r="AH11730" s="153"/>
      <c r="AI11730" t="s">
        <v>201</v>
      </c>
      <c r="AJ11730" t="s">
        <v>340</v>
      </c>
      <c r="AK11730" s="9" t="str">
        <f>VLOOKUP(Y11730,zdroj!D:AJ,33,0)</f>
        <v>katC</v>
      </c>
    </row>
    <row r="11731" spans="8:37" x14ac:dyDescent="0.25">
      <c r="H11731" s="8"/>
      <c r="I11731" s="8"/>
      <c r="N11731" s="23"/>
      <c r="O11731" s="24"/>
      <c r="P11731" s="19"/>
      <c r="Q11731" s="19"/>
      <c r="R11731" s="19"/>
      <c r="U11731" s="27"/>
      <c r="Y11731" s="9" t="s">
        <v>672</v>
      </c>
      <c r="Z11731" s="9" t="s">
        <v>462</v>
      </c>
      <c r="AA11731" s="9" t="s">
        <v>199</v>
      </c>
      <c r="AB11731" s="9">
        <v>8072604</v>
      </c>
      <c r="AC11731" s="9" t="s">
        <v>12504</v>
      </c>
      <c r="AD11731" s="9" t="s">
        <v>800</v>
      </c>
      <c r="AE11731" s="5">
        <f t="shared" si="388"/>
        <v>0</v>
      </c>
      <c r="AF11731" s="5" t="str">
        <f t="shared" si="389"/>
        <v>Pokryto</v>
      </c>
      <c r="AG11731" s="153"/>
      <c r="AH11731" s="153"/>
      <c r="AI11731" t="s">
        <v>201</v>
      </c>
      <c r="AJ11731" t="s">
        <v>800</v>
      </c>
      <c r="AK11731" s="9" t="str">
        <f>VLOOKUP(Y11731,zdroj!D:AJ,33,0)</f>
        <v>katC</v>
      </c>
    </row>
    <row r="11732" spans="8:37" x14ac:dyDescent="0.25">
      <c r="H11732" s="8"/>
      <c r="I11732" s="8"/>
      <c r="N11732" s="23"/>
      <c r="O11732" s="24"/>
      <c r="P11732" s="19"/>
      <c r="Q11732" s="19"/>
      <c r="R11732" s="19"/>
      <c r="U11732" s="27"/>
      <c r="Y11732" s="9" t="s">
        <v>672</v>
      </c>
      <c r="Z11732" s="9" t="s">
        <v>462</v>
      </c>
      <c r="AA11732" s="9" t="s">
        <v>199</v>
      </c>
      <c r="AB11732" s="9">
        <v>8072612</v>
      </c>
      <c r="AC11732" s="9" t="s">
        <v>12505</v>
      </c>
      <c r="AD11732" s="9" t="s">
        <v>800</v>
      </c>
      <c r="AE11732" s="5">
        <f t="shared" si="388"/>
        <v>0</v>
      </c>
      <c r="AF11732" s="5" t="str">
        <f t="shared" si="389"/>
        <v>Pokryto</v>
      </c>
      <c r="AG11732" s="153"/>
      <c r="AH11732" s="153"/>
      <c r="AI11732" t="s">
        <v>201</v>
      </c>
      <c r="AJ11732" t="s">
        <v>800</v>
      </c>
      <c r="AK11732" s="9" t="str">
        <f>VLOOKUP(Y11732,zdroj!D:AJ,33,0)</f>
        <v>katC</v>
      </c>
    </row>
    <row r="11733" spans="8:37" x14ac:dyDescent="0.25">
      <c r="H11733" s="8"/>
      <c r="I11733" s="8"/>
      <c r="N11733" s="23"/>
      <c r="O11733" s="24"/>
      <c r="P11733" s="19"/>
      <c r="Q11733" s="19"/>
      <c r="R11733" s="19"/>
      <c r="U11733" s="27"/>
      <c r="Y11733" s="9" t="s">
        <v>672</v>
      </c>
      <c r="Z11733" s="9" t="s">
        <v>462</v>
      </c>
      <c r="AA11733" s="9" t="s">
        <v>199</v>
      </c>
      <c r="AB11733" s="9">
        <v>8072621</v>
      </c>
      <c r="AC11733" s="9" t="s">
        <v>12506</v>
      </c>
      <c r="AD11733" s="9" t="s">
        <v>800</v>
      </c>
      <c r="AE11733" s="5">
        <f t="shared" si="388"/>
        <v>0</v>
      </c>
      <c r="AF11733" s="5" t="str">
        <f t="shared" si="389"/>
        <v>Pokryto</v>
      </c>
      <c r="AG11733" s="153"/>
      <c r="AH11733" s="153"/>
      <c r="AI11733" t="s">
        <v>201</v>
      </c>
      <c r="AJ11733" t="s">
        <v>800</v>
      </c>
      <c r="AK11733" s="9" t="str">
        <f>VLOOKUP(Y11733,zdroj!D:AJ,33,0)</f>
        <v>katC</v>
      </c>
    </row>
    <row r="11734" spans="8:37" x14ac:dyDescent="0.25">
      <c r="H11734" s="8"/>
      <c r="I11734" s="8"/>
      <c r="N11734" s="23"/>
      <c r="O11734" s="24"/>
      <c r="P11734" s="19"/>
      <c r="Q11734" s="19"/>
      <c r="R11734" s="19"/>
      <c r="U11734" s="27"/>
      <c r="Y11734" s="9" t="s">
        <v>672</v>
      </c>
      <c r="Z11734" s="9" t="s">
        <v>462</v>
      </c>
      <c r="AA11734" s="9" t="s">
        <v>199</v>
      </c>
      <c r="AB11734" s="9">
        <v>79613403</v>
      </c>
      <c r="AC11734" s="9" t="s">
        <v>12507</v>
      </c>
      <c r="AD11734" s="9" t="s">
        <v>800</v>
      </c>
      <c r="AE11734" s="5">
        <f t="shared" si="388"/>
        <v>0</v>
      </c>
      <c r="AF11734" s="5" t="str">
        <f t="shared" si="389"/>
        <v>Pokryto</v>
      </c>
      <c r="AG11734" s="153"/>
      <c r="AH11734" s="153"/>
      <c r="AI11734" t="s">
        <v>201</v>
      </c>
      <c r="AJ11734" t="s">
        <v>800</v>
      </c>
      <c r="AK11734" s="9" t="str">
        <f>VLOOKUP(Y11734,zdroj!D:AJ,33,0)</f>
        <v>katC</v>
      </c>
    </row>
    <row r="11735" spans="8:37" x14ac:dyDescent="0.25">
      <c r="H11735" s="8"/>
      <c r="I11735" s="8"/>
      <c r="N11735" s="23"/>
      <c r="O11735" s="24"/>
      <c r="P11735" s="19"/>
      <c r="Q11735" s="19"/>
      <c r="R11735" s="19"/>
      <c r="U11735" s="27"/>
      <c r="Y11735" s="9" t="s">
        <v>672</v>
      </c>
      <c r="Z11735" s="9" t="s">
        <v>462</v>
      </c>
      <c r="AA11735" s="9" t="s">
        <v>199</v>
      </c>
      <c r="AB11735" s="9">
        <v>8072639</v>
      </c>
      <c r="AC11735" s="9" t="s">
        <v>12508</v>
      </c>
      <c r="AD11735" s="9" t="s">
        <v>800</v>
      </c>
      <c r="AE11735" s="5">
        <f t="shared" si="388"/>
        <v>0</v>
      </c>
      <c r="AF11735" s="5" t="str">
        <f t="shared" si="389"/>
        <v>Pokryto</v>
      </c>
      <c r="AG11735" s="153"/>
      <c r="AH11735" s="153"/>
      <c r="AI11735" t="s">
        <v>201</v>
      </c>
      <c r="AJ11735" t="s">
        <v>800</v>
      </c>
      <c r="AK11735" s="9" t="str">
        <f>VLOOKUP(Y11735,zdroj!D:AJ,33,0)</f>
        <v>katC</v>
      </c>
    </row>
    <row r="11736" spans="8:37" x14ac:dyDescent="0.25">
      <c r="H11736" s="8"/>
      <c r="I11736" s="8"/>
      <c r="N11736" s="23"/>
      <c r="O11736" s="24"/>
      <c r="P11736" s="19"/>
      <c r="Q11736" s="19"/>
      <c r="R11736" s="19"/>
      <c r="U11736" s="27"/>
      <c r="Y11736" s="9" t="s">
        <v>672</v>
      </c>
      <c r="Z11736" s="9" t="s">
        <v>462</v>
      </c>
      <c r="AA11736" s="9" t="s">
        <v>199</v>
      </c>
      <c r="AB11736" s="9">
        <v>8072647</v>
      </c>
      <c r="AC11736" s="9" t="s">
        <v>12509</v>
      </c>
      <c r="AD11736" s="9" t="s">
        <v>800</v>
      </c>
      <c r="AE11736" s="5">
        <f t="shared" si="388"/>
        <v>0</v>
      </c>
      <c r="AF11736" s="5" t="str">
        <f t="shared" si="389"/>
        <v>Pokryto</v>
      </c>
      <c r="AG11736" s="153"/>
      <c r="AH11736" s="153"/>
      <c r="AI11736" t="s">
        <v>201</v>
      </c>
      <c r="AJ11736" t="s">
        <v>800</v>
      </c>
      <c r="AK11736" s="9" t="str">
        <f>VLOOKUP(Y11736,zdroj!D:AJ,33,0)</f>
        <v>katC</v>
      </c>
    </row>
    <row r="11737" spans="8:37" x14ac:dyDescent="0.25">
      <c r="H11737" s="8"/>
      <c r="I11737" s="8"/>
      <c r="N11737" s="23"/>
      <c r="O11737" s="24"/>
      <c r="P11737" s="19"/>
      <c r="Q11737" s="19"/>
      <c r="R11737" s="19"/>
      <c r="U11737" s="27"/>
      <c r="Y11737" s="9" t="s">
        <v>672</v>
      </c>
      <c r="Z11737" s="9" t="s">
        <v>462</v>
      </c>
      <c r="AA11737" s="9" t="s">
        <v>199</v>
      </c>
      <c r="AB11737" s="9">
        <v>8072655</v>
      </c>
      <c r="AC11737" s="9" t="s">
        <v>12510</v>
      </c>
      <c r="AD11737" s="9" t="s">
        <v>226</v>
      </c>
      <c r="AE11737" s="5">
        <f t="shared" si="388"/>
        <v>0</v>
      </c>
      <c r="AF11737" s="5" t="str">
        <f t="shared" si="389"/>
        <v>katC</v>
      </c>
      <c r="AG11737" s="153"/>
      <c r="AH11737" s="153"/>
      <c r="AI11737" t="s">
        <v>201</v>
      </c>
      <c r="AJ11737" t="s">
        <v>340</v>
      </c>
      <c r="AK11737" s="9" t="str">
        <f>VLOOKUP(Y11737,zdroj!D:AJ,33,0)</f>
        <v>katC</v>
      </c>
    </row>
    <row r="11738" spans="8:37" x14ac:dyDescent="0.25">
      <c r="H11738" s="8"/>
      <c r="I11738" s="8"/>
      <c r="N11738" s="23"/>
      <c r="O11738" s="24"/>
      <c r="P11738" s="19"/>
      <c r="Q11738" s="19"/>
      <c r="R11738" s="19"/>
      <c r="U11738" s="27"/>
      <c r="Y11738" s="9" t="s">
        <v>672</v>
      </c>
      <c r="Z11738" s="9" t="s">
        <v>462</v>
      </c>
      <c r="AA11738" s="9" t="s">
        <v>199</v>
      </c>
      <c r="AB11738" s="9">
        <v>8072663</v>
      </c>
      <c r="AC11738" s="9" t="s">
        <v>12511</v>
      </c>
      <c r="AD11738" s="9" t="s">
        <v>226</v>
      </c>
      <c r="AE11738" s="5">
        <f t="shared" si="388"/>
        <v>0</v>
      </c>
      <c r="AF11738" s="5" t="str">
        <f t="shared" si="389"/>
        <v>katC</v>
      </c>
      <c r="AG11738" s="153"/>
      <c r="AH11738" s="153"/>
      <c r="AI11738" t="s">
        <v>201</v>
      </c>
      <c r="AJ11738" t="s">
        <v>340</v>
      </c>
      <c r="AK11738" s="9" t="str">
        <f>VLOOKUP(Y11738,zdroj!D:AJ,33,0)</f>
        <v>katC</v>
      </c>
    </row>
    <row r="11739" spans="8:37" x14ac:dyDescent="0.25">
      <c r="H11739" s="8"/>
      <c r="I11739" s="8"/>
      <c r="N11739" s="23"/>
      <c r="O11739" s="24"/>
      <c r="P11739" s="19"/>
      <c r="Q11739" s="19"/>
      <c r="R11739" s="19"/>
      <c r="U11739" s="27"/>
      <c r="Y11739" s="9" t="s">
        <v>672</v>
      </c>
      <c r="Z11739" s="9" t="s">
        <v>462</v>
      </c>
      <c r="AA11739" s="9" t="s">
        <v>199</v>
      </c>
      <c r="AB11739" s="9">
        <v>8072671</v>
      </c>
      <c r="AC11739" s="9" t="s">
        <v>12512</v>
      </c>
      <c r="AD11739" s="9" t="s">
        <v>226</v>
      </c>
      <c r="AE11739" s="5">
        <f t="shared" si="388"/>
        <v>0</v>
      </c>
      <c r="AF11739" s="5" t="str">
        <f t="shared" si="389"/>
        <v>katC</v>
      </c>
      <c r="AG11739" s="153"/>
      <c r="AH11739" s="153"/>
      <c r="AI11739" t="s">
        <v>229</v>
      </c>
      <c r="AJ11739" t="s">
        <v>17878</v>
      </c>
      <c r="AK11739" s="9" t="str">
        <f>VLOOKUP(Y11739,zdroj!D:AJ,33,0)</f>
        <v>katC</v>
      </c>
    </row>
    <row r="11740" spans="8:37" x14ac:dyDescent="0.25">
      <c r="H11740" s="8"/>
      <c r="I11740" s="8"/>
      <c r="N11740" s="23"/>
      <c r="O11740" s="24"/>
      <c r="P11740" s="19"/>
      <c r="Q11740" s="19"/>
      <c r="R11740" s="19"/>
      <c r="U11740" s="27"/>
      <c r="Y11740" s="9" t="s">
        <v>672</v>
      </c>
      <c r="Z11740" s="9" t="s">
        <v>462</v>
      </c>
      <c r="AA11740" s="9" t="s">
        <v>199</v>
      </c>
      <c r="AB11740" s="9">
        <v>8072680</v>
      </c>
      <c r="AC11740" s="9" t="s">
        <v>12513</v>
      </c>
      <c r="AD11740" s="9" t="s">
        <v>226</v>
      </c>
      <c r="AE11740" s="5">
        <f t="shared" si="388"/>
        <v>0</v>
      </c>
      <c r="AF11740" s="5" t="str">
        <f t="shared" si="389"/>
        <v>katC</v>
      </c>
      <c r="AG11740" s="153"/>
      <c r="AH11740" s="153"/>
      <c r="AI11740" t="s">
        <v>201</v>
      </c>
      <c r="AJ11740" t="s">
        <v>340</v>
      </c>
      <c r="AK11740" s="9" t="str">
        <f>VLOOKUP(Y11740,zdroj!D:AJ,33,0)</f>
        <v>katC</v>
      </c>
    </row>
    <row r="11741" spans="8:37" x14ac:dyDescent="0.25">
      <c r="H11741" s="8"/>
      <c r="I11741" s="8"/>
      <c r="N11741" s="23"/>
      <c r="O11741" s="24"/>
      <c r="P11741" s="19"/>
      <c r="Q11741" s="19"/>
      <c r="R11741" s="19"/>
      <c r="U11741" s="27"/>
      <c r="Y11741" s="9" t="s">
        <v>672</v>
      </c>
      <c r="Z11741" s="9" t="s">
        <v>462</v>
      </c>
      <c r="AA11741" s="9" t="s">
        <v>199</v>
      </c>
      <c r="AB11741" s="9">
        <v>8072698</v>
      </c>
      <c r="AC11741" s="9" t="s">
        <v>12514</v>
      </c>
      <c r="AD11741" s="9" t="s">
        <v>226</v>
      </c>
      <c r="AE11741" s="5">
        <f t="shared" si="388"/>
        <v>0</v>
      </c>
      <c r="AF11741" s="5" t="str">
        <f t="shared" si="389"/>
        <v>katC</v>
      </c>
      <c r="AG11741" s="153"/>
      <c r="AH11741" s="153"/>
      <c r="AI11741" t="s">
        <v>201</v>
      </c>
      <c r="AJ11741" t="s">
        <v>340</v>
      </c>
      <c r="AK11741" s="9" t="str">
        <f>VLOOKUP(Y11741,zdroj!D:AJ,33,0)</f>
        <v>katC</v>
      </c>
    </row>
    <row r="11742" spans="8:37" x14ac:dyDescent="0.25">
      <c r="H11742" s="8"/>
      <c r="I11742" s="8"/>
      <c r="N11742" s="23"/>
      <c r="O11742" s="24"/>
      <c r="P11742" s="19"/>
      <c r="Q11742" s="19"/>
      <c r="R11742" s="19"/>
      <c r="U11742" s="27"/>
      <c r="Y11742" s="9" t="s">
        <v>672</v>
      </c>
      <c r="Z11742" s="9" t="s">
        <v>462</v>
      </c>
      <c r="AA11742" s="9" t="s">
        <v>199</v>
      </c>
      <c r="AB11742" s="9">
        <v>8072701</v>
      </c>
      <c r="AC11742" s="9" t="s">
        <v>12515</v>
      </c>
      <c r="AD11742" s="9" t="s">
        <v>226</v>
      </c>
      <c r="AE11742" s="5">
        <f t="shared" si="388"/>
        <v>0</v>
      </c>
      <c r="AF11742" s="5" t="str">
        <f t="shared" si="389"/>
        <v>katC</v>
      </c>
      <c r="AG11742" s="153"/>
      <c r="AH11742" s="153"/>
      <c r="AI11742" t="s">
        <v>201</v>
      </c>
      <c r="AJ11742" t="s">
        <v>340</v>
      </c>
      <c r="AK11742" s="9" t="str">
        <f>VLOOKUP(Y11742,zdroj!D:AJ,33,0)</f>
        <v>katC</v>
      </c>
    </row>
    <row r="11743" spans="8:37" x14ac:dyDescent="0.25">
      <c r="H11743" s="8"/>
      <c r="I11743" s="8"/>
      <c r="N11743" s="23"/>
      <c r="O11743" s="24"/>
      <c r="P11743" s="19"/>
      <c r="Q11743" s="19"/>
      <c r="R11743" s="19"/>
      <c r="U11743" s="27"/>
      <c r="Y11743" s="9" t="s">
        <v>672</v>
      </c>
      <c r="Z11743" s="9" t="s">
        <v>462</v>
      </c>
      <c r="AA11743" s="9" t="s">
        <v>199</v>
      </c>
      <c r="AB11743" s="9">
        <v>8072710</v>
      </c>
      <c r="AC11743" s="9" t="s">
        <v>12516</v>
      </c>
      <c r="AD11743" s="9" t="s">
        <v>226</v>
      </c>
      <c r="AE11743" s="5">
        <f t="shared" si="388"/>
        <v>0</v>
      </c>
      <c r="AF11743" s="5" t="str">
        <f t="shared" si="389"/>
        <v>katC</v>
      </c>
      <c r="AG11743" s="153"/>
      <c r="AH11743" s="153"/>
      <c r="AI11743" t="s">
        <v>201</v>
      </c>
      <c r="AJ11743" t="s">
        <v>340</v>
      </c>
      <c r="AK11743" s="9" t="str">
        <f>VLOOKUP(Y11743,zdroj!D:AJ,33,0)</f>
        <v>katC</v>
      </c>
    </row>
    <row r="11744" spans="8:37" x14ac:dyDescent="0.25">
      <c r="H11744" s="8"/>
      <c r="I11744" s="8"/>
      <c r="N11744" s="23"/>
      <c r="O11744" s="24"/>
      <c r="P11744" s="19"/>
      <c r="Q11744" s="19"/>
      <c r="R11744" s="19"/>
      <c r="U11744" s="27"/>
      <c r="Y11744" s="9" t="s">
        <v>672</v>
      </c>
      <c r="Z11744" s="9" t="s">
        <v>462</v>
      </c>
      <c r="AA11744" s="9" t="s">
        <v>199</v>
      </c>
      <c r="AB11744" s="9">
        <v>8072728</v>
      </c>
      <c r="AC11744" s="9" t="s">
        <v>12517</v>
      </c>
      <c r="AD11744" s="9" t="s">
        <v>226</v>
      </c>
      <c r="AE11744" s="5">
        <f t="shared" si="388"/>
        <v>0</v>
      </c>
      <c r="AF11744" s="5" t="str">
        <f t="shared" si="389"/>
        <v>katC</v>
      </c>
      <c r="AG11744" s="153"/>
      <c r="AH11744" s="153"/>
      <c r="AI11744" t="s">
        <v>201</v>
      </c>
      <c r="AJ11744" t="s">
        <v>340</v>
      </c>
      <c r="AK11744" s="9" t="str">
        <f>VLOOKUP(Y11744,zdroj!D:AJ,33,0)</f>
        <v>katC</v>
      </c>
    </row>
    <row r="11745" spans="8:37" x14ac:dyDescent="0.25">
      <c r="H11745" s="8"/>
      <c r="I11745" s="8"/>
      <c r="N11745" s="23"/>
      <c r="O11745" s="24"/>
      <c r="P11745" s="19"/>
      <c r="Q11745" s="19"/>
      <c r="R11745" s="19"/>
      <c r="U11745" s="27"/>
      <c r="Y11745" s="9" t="s">
        <v>672</v>
      </c>
      <c r="Z11745" s="9" t="s">
        <v>462</v>
      </c>
      <c r="AA11745" s="9" t="s">
        <v>199</v>
      </c>
      <c r="AB11745" s="9">
        <v>8072736</v>
      </c>
      <c r="AC11745" s="9" t="s">
        <v>12518</v>
      </c>
      <c r="AD11745" s="9" t="s">
        <v>800</v>
      </c>
      <c r="AE11745" s="5">
        <f t="shared" si="388"/>
        <v>0</v>
      </c>
      <c r="AF11745" s="5" t="str">
        <f t="shared" si="389"/>
        <v>Pokryto</v>
      </c>
      <c r="AG11745" s="153"/>
      <c r="AH11745" s="153"/>
      <c r="AI11745" t="s">
        <v>201</v>
      </c>
      <c r="AJ11745" t="s">
        <v>800</v>
      </c>
      <c r="AK11745" s="9" t="str">
        <f>VLOOKUP(Y11745,zdroj!D:AJ,33,0)</f>
        <v>katC</v>
      </c>
    </row>
    <row r="11746" spans="8:37" x14ac:dyDescent="0.25">
      <c r="H11746" s="8"/>
      <c r="I11746" s="8"/>
      <c r="N11746" s="23"/>
      <c r="O11746" s="24"/>
      <c r="P11746" s="19"/>
      <c r="Q11746" s="19"/>
      <c r="R11746" s="19"/>
      <c r="U11746" s="27"/>
      <c r="Y11746" s="9" t="s">
        <v>672</v>
      </c>
      <c r="Z11746" s="9" t="s">
        <v>462</v>
      </c>
      <c r="AA11746" s="9" t="s">
        <v>199</v>
      </c>
      <c r="AB11746" s="9">
        <v>8072744</v>
      </c>
      <c r="AC11746" s="9" t="s">
        <v>12519</v>
      </c>
      <c r="AD11746" s="9" t="s">
        <v>226</v>
      </c>
      <c r="AE11746" s="5">
        <f t="shared" si="388"/>
        <v>0</v>
      </c>
      <c r="AF11746" s="5" t="str">
        <f t="shared" si="389"/>
        <v>katC</v>
      </c>
      <c r="AG11746" s="153"/>
      <c r="AH11746" s="153"/>
      <c r="AI11746" t="s">
        <v>201</v>
      </c>
      <c r="AJ11746" t="s">
        <v>340</v>
      </c>
      <c r="AK11746" s="9" t="str">
        <f>VLOOKUP(Y11746,zdroj!D:AJ,33,0)</f>
        <v>katC</v>
      </c>
    </row>
    <row r="11747" spans="8:37" x14ac:dyDescent="0.25">
      <c r="H11747" s="8"/>
      <c r="I11747" s="8"/>
      <c r="N11747" s="23"/>
      <c r="O11747" s="24"/>
      <c r="P11747" s="19"/>
      <c r="Q11747" s="19"/>
      <c r="R11747" s="19"/>
      <c r="U11747" s="27"/>
      <c r="Y11747" s="9" t="s">
        <v>672</v>
      </c>
      <c r="Z11747" s="9" t="s">
        <v>462</v>
      </c>
      <c r="AA11747" s="9" t="s">
        <v>199</v>
      </c>
      <c r="AB11747" s="9">
        <v>8072752</v>
      </c>
      <c r="AC11747" s="9" t="s">
        <v>12520</v>
      </c>
      <c r="AD11747" s="9" t="s">
        <v>800</v>
      </c>
      <c r="AE11747" s="5">
        <f t="shared" si="388"/>
        <v>0</v>
      </c>
      <c r="AF11747" s="5" t="str">
        <f t="shared" si="389"/>
        <v>Pokryto</v>
      </c>
      <c r="AG11747" s="153"/>
      <c r="AH11747" s="153"/>
      <c r="AI11747" t="s">
        <v>201</v>
      </c>
      <c r="AJ11747" t="s">
        <v>800</v>
      </c>
      <c r="AK11747" s="9" t="str">
        <f>VLOOKUP(Y11747,zdroj!D:AJ,33,0)</f>
        <v>katC</v>
      </c>
    </row>
    <row r="11748" spans="8:37" x14ac:dyDescent="0.25">
      <c r="H11748" s="8"/>
      <c r="I11748" s="8"/>
      <c r="N11748" s="23"/>
      <c r="O11748" s="24"/>
      <c r="P11748" s="19"/>
      <c r="Q11748" s="19"/>
      <c r="R11748" s="19"/>
      <c r="U11748" s="27"/>
      <c r="Y11748" s="9" t="s">
        <v>672</v>
      </c>
      <c r="Z11748" s="9" t="s">
        <v>462</v>
      </c>
      <c r="AA11748" s="9" t="s">
        <v>199</v>
      </c>
      <c r="AB11748" s="9">
        <v>8072761</v>
      </c>
      <c r="AC11748" s="9" t="s">
        <v>12521</v>
      </c>
      <c r="AD11748" s="9" t="s">
        <v>800</v>
      </c>
      <c r="AE11748" s="5">
        <f t="shared" si="388"/>
        <v>0</v>
      </c>
      <c r="AF11748" s="5" t="str">
        <f t="shared" si="389"/>
        <v>Pokryto</v>
      </c>
      <c r="AG11748" s="153"/>
      <c r="AH11748" s="153"/>
      <c r="AI11748" t="s">
        <v>201</v>
      </c>
      <c r="AJ11748" t="s">
        <v>800</v>
      </c>
      <c r="AK11748" s="9" t="str">
        <f>VLOOKUP(Y11748,zdroj!D:AJ,33,0)</f>
        <v>katC</v>
      </c>
    </row>
    <row r="11749" spans="8:37" x14ac:dyDescent="0.25">
      <c r="H11749" s="8"/>
      <c r="I11749" s="8"/>
      <c r="N11749" s="23"/>
      <c r="O11749" s="24"/>
      <c r="P11749" s="19"/>
      <c r="Q11749" s="19"/>
      <c r="R11749" s="19"/>
      <c r="U11749" s="27"/>
      <c r="Y11749" s="9" t="s">
        <v>672</v>
      </c>
      <c r="Z11749" s="9" t="s">
        <v>462</v>
      </c>
      <c r="AA11749" s="9" t="s">
        <v>199</v>
      </c>
      <c r="AB11749" s="9">
        <v>8072779</v>
      </c>
      <c r="AC11749" s="9" t="s">
        <v>12522</v>
      </c>
      <c r="AD11749" s="9" t="s">
        <v>800</v>
      </c>
      <c r="AE11749" s="5">
        <f t="shared" si="388"/>
        <v>0</v>
      </c>
      <c r="AF11749" s="5" t="str">
        <f t="shared" si="389"/>
        <v>Pokryto</v>
      </c>
      <c r="AG11749" s="153"/>
      <c r="AH11749" s="153"/>
      <c r="AI11749" t="s">
        <v>201</v>
      </c>
      <c r="AJ11749" t="s">
        <v>800</v>
      </c>
      <c r="AK11749" s="9" t="str">
        <f>VLOOKUP(Y11749,zdroj!D:AJ,33,0)</f>
        <v>katC</v>
      </c>
    </row>
    <row r="11750" spans="8:37" x14ac:dyDescent="0.25">
      <c r="H11750" s="8"/>
      <c r="I11750" s="8"/>
      <c r="N11750" s="23"/>
      <c r="O11750" s="24"/>
      <c r="P11750" s="19"/>
      <c r="Q11750" s="19"/>
      <c r="R11750" s="19"/>
      <c r="U11750" s="27"/>
      <c r="Y11750" s="9" t="s">
        <v>672</v>
      </c>
      <c r="Z11750" s="9" t="s">
        <v>462</v>
      </c>
      <c r="AA11750" s="9" t="s">
        <v>199</v>
      </c>
      <c r="AB11750" s="9">
        <v>8072787</v>
      </c>
      <c r="AC11750" s="9" t="s">
        <v>12523</v>
      </c>
      <c r="AD11750" s="9" t="s">
        <v>800</v>
      </c>
      <c r="AE11750" s="5">
        <f t="shared" si="388"/>
        <v>0</v>
      </c>
      <c r="AF11750" s="5" t="str">
        <f t="shared" si="389"/>
        <v>Pokryto</v>
      </c>
      <c r="AG11750" s="153"/>
      <c r="AH11750" s="153"/>
      <c r="AI11750" t="s">
        <v>201</v>
      </c>
      <c r="AJ11750" t="s">
        <v>800</v>
      </c>
      <c r="AK11750" s="9" t="str">
        <f>VLOOKUP(Y11750,zdroj!D:AJ,33,0)</f>
        <v>katC</v>
      </c>
    </row>
    <row r="11751" spans="8:37" x14ac:dyDescent="0.25">
      <c r="H11751" s="8"/>
      <c r="I11751" s="8"/>
      <c r="N11751" s="23"/>
      <c r="O11751" s="24"/>
      <c r="P11751" s="19"/>
      <c r="Q11751" s="19"/>
      <c r="R11751" s="19"/>
      <c r="U11751" s="27"/>
      <c r="Y11751" s="9" t="s">
        <v>672</v>
      </c>
      <c r="Z11751" s="9" t="s">
        <v>462</v>
      </c>
      <c r="AA11751" s="9" t="s">
        <v>199</v>
      </c>
      <c r="AB11751" s="9">
        <v>8072795</v>
      </c>
      <c r="AC11751" s="9" t="s">
        <v>12524</v>
      </c>
      <c r="AD11751" s="9" t="s">
        <v>226</v>
      </c>
      <c r="AE11751" s="5">
        <f t="shared" si="388"/>
        <v>0</v>
      </c>
      <c r="AF11751" s="5" t="str">
        <f t="shared" si="389"/>
        <v>katC</v>
      </c>
      <c r="AG11751" s="153"/>
      <c r="AH11751" s="153"/>
      <c r="AI11751" t="s">
        <v>201</v>
      </c>
      <c r="AJ11751" t="s">
        <v>340</v>
      </c>
      <c r="AK11751" s="9" t="str">
        <f>VLOOKUP(Y11751,zdroj!D:AJ,33,0)</f>
        <v>katC</v>
      </c>
    </row>
    <row r="11752" spans="8:37" x14ac:dyDescent="0.25">
      <c r="H11752" s="8"/>
      <c r="I11752" s="8"/>
      <c r="N11752" s="23"/>
      <c r="O11752" s="24"/>
      <c r="P11752" s="19"/>
      <c r="Q11752" s="19"/>
      <c r="R11752" s="19"/>
      <c r="U11752" s="27"/>
      <c r="Y11752" s="9" t="s">
        <v>672</v>
      </c>
      <c r="Z11752" s="9" t="s">
        <v>462</v>
      </c>
      <c r="AA11752" s="9" t="s">
        <v>199</v>
      </c>
      <c r="AB11752" s="9">
        <v>8072809</v>
      </c>
      <c r="AC11752" s="9" t="s">
        <v>12525</v>
      </c>
      <c r="AD11752" s="9" t="s">
        <v>226</v>
      </c>
      <c r="AE11752" s="5">
        <f t="shared" si="388"/>
        <v>0</v>
      </c>
      <c r="AF11752" s="5" t="str">
        <f t="shared" si="389"/>
        <v>katC</v>
      </c>
      <c r="AG11752" s="153"/>
      <c r="AH11752" s="153"/>
      <c r="AI11752" t="s">
        <v>201</v>
      </c>
      <c r="AJ11752" t="s">
        <v>340</v>
      </c>
      <c r="AK11752" s="9" t="str">
        <f>VLOOKUP(Y11752,zdroj!D:AJ,33,0)</f>
        <v>katC</v>
      </c>
    </row>
    <row r="11753" spans="8:37" x14ac:dyDescent="0.25">
      <c r="H11753" s="8"/>
      <c r="I11753" s="8"/>
      <c r="N11753" s="23"/>
      <c r="O11753" s="24"/>
      <c r="P11753" s="19"/>
      <c r="Q11753" s="19"/>
      <c r="R11753" s="19"/>
      <c r="U11753" s="27"/>
      <c r="Y11753" s="9" t="s">
        <v>672</v>
      </c>
      <c r="Z11753" s="9" t="s">
        <v>462</v>
      </c>
      <c r="AA11753" s="9" t="s">
        <v>199</v>
      </c>
      <c r="AB11753" s="9">
        <v>8072817</v>
      </c>
      <c r="AC11753" s="9" t="s">
        <v>12526</v>
      </c>
      <c r="AD11753" s="9" t="s">
        <v>800</v>
      </c>
      <c r="AE11753" s="5">
        <f t="shared" si="388"/>
        <v>0</v>
      </c>
      <c r="AF11753" s="5" t="str">
        <f t="shared" si="389"/>
        <v>Pokryto</v>
      </c>
      <c r="AG11753" s="153"/>
      <c r="AH11753" s="153"/>
      <c r="AI11753" t="s">
        <v>201</v>
      </c>
      <c r="AJ11753" t="s">
        <v>800</v>
      </c>
      <c r="AK11753" s="9" t="str">
        <f>VLOOKUP(Y11753,zdroj!D:AJ,33,0)</f>
        <v>katC</v>
      </c>
    </row>
    <row r="11754" spans="8:37" x14ac:dyDescent="0.25">
      <c r="H11754" s="8"/>
      <c r="I11754" s="8"/>
      <c r="N11754" s="23"/>
      <c r="O11754" s="24"/>
      <c r="P11754" s="19"/>
      <c r="Q11754" s="19"/>
      <c r="R11754" s="19"/>
      <c r="U11754" s="27"/>
      <c r="Y11754" s="9" t="s">
        <v>672</v>
      </c>
      <c r="Z11754" s="9" t="s">
        <v>462</v>
      </c>
      <c r="AA11754" s="9" t="s">
        <v>199</v>
      </c>
      <c r="AB11754" s="9">
        <v>8072825</v>
      </c>
      <c r="AC11754" s="9" t="s">
        <v>12527</v>
      </c>
      <c r="AD11754" s="9" t="s">
        <v>800</v>
      </c>
      <c r="AE11754" s="5">
        <f t="shared" si="388"/>
        <v>0</v>
      </c>
      <c r="AF11754" s="5" t="str">
        <f t="shared" si="389"/>
        <v>Pokryto</v>
      </c>
      <c r="AG11754" s="153"/>
      <c r="AH11754" s="153"/>
      <c r="AI11754" t="s">
        <v>201</v>
      </c>
      <c r="AJ11754" t="s">
        <v>800</v>
      </c>
      <c r="AK11754" s="9" t="str">
        <f>VLOOKUP(Y11754,zdroj!D:AJ,33,0)</f>
        <v>katC</v>
      </c>
    </row>
    <row r="11755" spans="8:37" x14ac:dyDescent="0.25">
      <c r="H11755" s="8"/>
      <c r="I11755" s="8"/>
      <c r="N11755" s="23"/>
      <c r="O11755" s="24"/>
      <c r="P11755" s="19"/>
      <c r="Q11755" s="19"/>
      <c r="R11755" s="19"/>
      <c r="U11755" s="27"/>
      <c r="Y11755" s="9" t="s">
        <v>672</v>
      </c>
      <c r="Z11755" s="9" t="s">
        <v>462</v>
      </c>
      <c r="AA11755" s="9" t="s">
        <v>199</v>
      </c>
      <c r="AB11755" s="9">
        <v>8071616</v>
      </c>
      <c r="AC11755" s="9" t="s">
        <v>12528</v>
      </c>
      <c r="AD11755" s="9" t="s">
        <v>800</v>
      </c>
      <c r="AE11755" s="5">
        <f t="shared" si="388"/>
        <v>0</v>
      </c>
      <c r="AF11755" s="5" t="str">
        <f t="shared" si="389"/>
        <v>Pokryto</v>
      </c>
      <c r="AG11755" s="153"/>
      <c r="AH11755" s="153"/>
      <c r="AI11755" t="s">
        <v>201</v>
      </c>
      <c r="AJ11755" t="s">
        <v>800</v>
      </c>
      <c r="AK11755" s="9" t="str">
        <f>VLOOKUP(Y11755,zdroj!D:AJ,33,0)</f>
        <v>katC</v>
      </c>
    </row>
    <row r="11756" spans="8:37" x14ac:dyDescent="0.25">
      <c r="H11756" s="8"/>
      <c r="I11756" s="8"/>
      <c r="N11756" s="23"/>
      <c r="O11756" s="24"/>
      <c r="P11756" s="19"/>
      <c r="Q11756" s="19"/>
      <c r="R11756" s="19"/>
      <c r="U11756" s="27"/>
      <c r="Y11756" s="9" t="s">
        <v>672</v>
      </c>
      <c r="Z11756" s="9" t="s">
        <v>462</v>
      </c>
      <c r="AA11756" s="9" t="s">
        <v>199</v>
      </c>
      <c r="AB11756" s="9">
        <v>8072833</v>
      </c>
      <c r="AC11756" s="9" t="s">
        <v>12529</v>
      </c>
      <c r="AD11756" s="9" t="s">
        <v>800</v>
      </c>
      <c r="AE11756" s="5">
        <f t="shared" si="388"/>
        <v>0</v>
      </c>
      <c r="AF11756" s="5" t="str">
        <f t="shared" si="389"/>
        <v>Pokryto</v>
      </c>
      <c r="AG11756" s="153"/>
      <c r="AH11756" s="153"/>
      <c r="AI11756" t="s">
        <v>201</v>
      </c>
      <c r="AJ11756" t="s">
        <v>800</v>
      </c>
      <c r="AK11756" s="9" t="str">
        <f>VLOOKUP(Y11756,zdroj!D:AJ,33,0)</f>
        <v>katC</v>
      </c>
    </row>
    <row r="11757" spans="8:37" x14ac:dyDescent="0.25">
      <c r="H11757" s="8"/>
      <c r="I11757" s="8"/>
      <c r="N11757" s="23"/>
      <c r="O11757" s="24"/>
      <c r="P11757" s="19"/>
      <c r="Q11757" s="19"/>
      <c r="R11757" s="19"/>
      <c r="U11757" s="27"/>
      <c r="Y11757" s="9" t="s">
        <v>672</v>
      </c>
      <c r="Z11757" s="9" t="s">
        <v>462</v>
      </c>
      <c r="AA11757" s="9" t="s">
        <v>199</v>
      </c>
      <c r="AB11757" s="9">
        <v>8072841</v>
      </c>
      <c r="AC11757" s="9" t="s">
        <v>12530</v>
      </c>
      <c r="AD11757" s="9" t="s">
        <v>800</v>
      </c>
      <c r="AE11757" s="5">
        <f t="shared" si="388"/>
        <v>0</v>
      </c>
      <c r="AF11757" s="5" t="str">
        <f t="shared" si="389"/>
        <v>Pokryto</v>
      </c>
      <c r="AG11757" s="153"/>
      <c r="AH11757" s="153"/>
      <c r="AI11757" t="s">
        <v>201</v>
      </c>
      <c r="AJ11757" t="s">
        <v>800</v>
      </c>
      <c r="AK11757" s="9" t="str">
        <f>VLOOKUP(Y11757,zdroj!D:AJ,33,0)</f>
        <v>katC</v>
      </c>
    </row>
    <row r="11758" spans="8:37" x14ac:dyDescent="0.25">
      <c r="H11758" s="8"/>
      <c r="I11758" s="8"/>
      <c r="N11758" s="23"/>
      <c r="O11758" s="24"/>
      <c r="P11758" s="19"/>
      <c r="Q11758" s="19"/>
      <c r="R11758" s="19"/>
      <c r="U11758" s="27"/>
      <c r="Y11758" s="9" t="s">
        <v>672</v>
      </c>
      <c r="Z11758" s="9" t="s">
        <v>462</v>
      </c>
      <c r="AA11758" s="9" t="s">
        <v>199</v>
      </c>
      <c r="AB11758" s="9">
        <v>8072850</v>
      </c>
      <c r="AC11758" s="9" t="s">
        <v>12531</v>
      </c>
      <c r="AD11758" s="9" t="s">
        <v>800</v>
      </c>
      <c r="AE11758" s="5">
        <f t="shared" si="388"/>
        <v>0</v>
      </c>
      <c r="AF11758" s="5" t="str">
        <f t="shared" si="389"/>
        <v>Pokryto</v>
      </c>
      <c r="AG11758" s="153"/>
      <c r="AH11758" s="153"/>
      <c r="AI11758" t="s">
        <v>201</v>
      </c>
      <c r="AJ11758" t="s">
        <v>800</v>
      </c>
      <c r="AK11758" s="9" t="str">
        <f>VLOOKUP(Y11758,zdroj!D:AJ,33,0)</f>
        <v>katC</v>
      </c>
    </row>
    <row r="11759" spans="8:37" x14ac:dyDescent="0.25">
      <c r="H11759" s="8"/>
      <c r="I11759" s="8"/>
      <c r="N11759" s="23"/>
      <c r="O11759" s="24"/>
      <c r="P11759" s="19"/>
      <c r="Q11759" s="19"/>
      <c r="R11759" s="19"/>
      <c r="U11759" s="27"/>
      <c r="Y11759" s="9" t="s">
        <v>672</v>
      </c>
      <c r="Z11759" s="9" t="s">
        <v>462</v>
      </c>
      <c r="AA11759" s="9" t="s">
        <v>199</v>
      </c>
      <c r="AB11759" s="9">
        <v>8072868</v>
      </c>
      <c r="AC11759" s="9" t="s">
        <v>12532</v>
      </c>
      <c r="AD11759" s="9" t="s">
        <v>800</v>
      </c>
      <c r="AE11759" s="5">
        <f t="shared" si="388"/>
        <v>0</v>
      </c>
      <c r="AF11759" s="5" t="str">
        <f t="shared" si="389"/>
        <v>Pokryto</v>
      </c>
      <c r="AG11759" s="153"/>
      <c r="AH11759" s="153"/>
      <c r="AI11759" t="s">
        <v>201</v>
      </c>
      <c r="AJ11759" t="s">
        <v>800</v>
      </c>
      <c r="AK11759" s="9" t="str">
        <f>VLOOKUP(Y11759,zdroj!D:AJ,33,0)</f>
        <v>katC</v>
      </c>
    </row>
    <row r="11760" spans="8:37" x14ac:dyDescent="0.25">
      <c r="H11760" s="8"/>
      <c r="I11760" s="8"/>
      <c r="N11760" s="23"/>
      <c r="O11760" s="24"/>
      <c r="P11760" s="19"/>
      <c r="Q11760" s="19"/>
      <c r="R11760" s="19"/>
      <c r="U11760" s="27"/>
      <c r="Y11760" s="9" t="s">
        <v>672</v>
      </c>
      <c r="Z11760" s="9" t="s">
        <v>462</v>
      </c>
      <c r="AA11760" s="9" t="s">
        <v>199</v>
      </c>
      <c r="AB11760" s="9">
        <v>8072876</v>
      </c>
      <c r="AC11760" s="9" t="s">
        <v>12533</v>
      </c>
      <c r="AD11760" s="9" t="s">
        <v>226</v>
      </c>
      <c r="AE11760" s="5">
        <f t="shared" si="388"/>
        <v>0</v>
      </c>
      <c r="AF11760" s="5" t="str">
        <f t="shared" si="389"/>
        <v>katC</v>
      </c>
      <c r="AG11760" s="153"/>
      <c r="AH11760" s="153"/>
      <c r="AI11760" t="s">
        <v>201</v>
      </c>
      <c r="AJ11760" t="s">
        <v>340</v>
      </c>
      <c r="AK11760" s="9" t="str">
        <f>VLOOKUP(Y11760,zdroj!D:AJ,33,0)</f>
        <v>katC</v>
      </c>
    </row>
    <row r="11761" spans="8:37" x14ac:dyDescent="0.25">
      <c r="H11761" s="8"/>
      <c r="I11761" s="8"/>
      <c r="N11761" s="23"/>
      <c r="O11761" s="24"/>
      <c r="P11761" s="19"/>
      <c r="Q11761" s="19"/>
      <c r="R11761" s="19"/>
      <c r="U11761" s="27"/>
      <c r="Y11761" s="9" t="s">
        <v>672</v>
      </c>
      <c r="Z11761" s="9" t="s">
        <v>462</v>
      </c>
      <c r="AA11761" s="9" t="s">
        <v>199</v>
      </c>
      <c r="AB11761" s="9">
        <v>8072884</v>
      </c>
      <c r="AC11761" s="9" t="s">
        <v>12534</v>
      </c>
      <c r="AD11761" s="9" t="s">
        <v>226</v>
      </c>
      <c r="AE11761" s="5">
        <f t="shared" si="388"/>
        <v>0</v>
      </c>
      <c r="AF11761" s="5" t="str">
        <f t="shared" si="389"/>
        <v>katC</v>
      </c>
      <c r="AG11761" s="153"/>
      <c r="AH11761" s="153"/>
      <c r="AI11761" t="s">
        <v>201</v>
      </c>
      <c r="AJ11761" t="s">
        <v>340</v>
      </c>
      <c r="AK11761" s="9" t="str">
        <f>VLOOKUP(Y11761,zdroj!D:AJ,33,0)</f>
        <v>katC</v>
      </c>
    </row>
    <row r="11762" spans="8:37" x14ac:dyDescent="0.25">
      <c r="H11762" s="8"/>
      <c r="I11762" s="8"/>
      <c r="N11762" s="23"/>
      <c r="O11762" s="24"/>
      <c r="P11762" s="19"/>
      <c r="Q11762" s="19"/>
      <c r="R11762" s="19"/>
      <c r="U11762" s="27"/>
      <c r="Y11762" s="9" t="s">
        <v>672</v>
      </c>
      <c r="Z11762" s="9" t="s">
        <v>462</v>
      </c>
      <c r="AA11762" s="9" t="s">
        <v>199</v>
      </c>
      <c r="AB11762" s="9">
        <v>8072892</v>
      </c>
      <c r="AC11762" s="9" t="s">
        <v>12535</v>
      </c>
      <c r="AD11762" s="9" t="s">
        <v>800</v>
      </c>
      <c r="AE11762" s="5">
        <f t="shared" si="388"/>
        <v>0</v>
      </c>
      <c r="AF11762" s="5" t="str">
        <f t="shared" si="389"/>
        <v>Pokryto</v>
      </c>
      <c r="AG11762" s="153"/>
      <c r="AH11762" s="153"/>
      <c r="AI11762" t="s">
        <v>201</v>
      </c>
      <c r="AJ11762" t="s">
        <v>800</v>
      </c>
      <c r="AK11762" s="9" t="str">
        <f>VLOOKUP(Y11762,zdroj!D:AJ,33,0)</f>
        <v>katC</v>
      </c>
    </row>
    <row r="11763" spans="8:37" x14ac:dyDescent="0.25">
      <c r="H11763" s="8"/>
      <c r="I11763" s="8"/>
      <c r="N11763" s="23"/>
      <c r="O11763" s="24"/>
      <c r="P11763" s="19"/>
      <c r="Q11763" s="19"/>
      <c r="R11763" s="19"/>
      <c r="U11763" s="27"/>
      <c r="Y11763" s="9" t="s">
        <v>672</v>
      </c>
      <c r="Z11763" s="9" t="s">
        <v>462</v>
      </c>
      <c r="AA11763" s="9" t="s">
        <v>199</v>
      </c>
      <c r="AB11763" s="9">
        <v>8072906</v>
      </c>
      <c r="AC11763" s="9" t="s">
        <v>12536</v>
      </c>
      <c r="AD11763" s="9" t="s">
        <v>800</v>
      </c>
      <c r="AE11763" s="5">
        <f t="shared" si="388"/>
        <v>0</v>
      </c>
      <c r="AF11763" s="5" t="str">
        <f t="shared" si="389"/>
        <v>Pokryto</v>
      </c>
      <c r="AG11763" s="153"/>
      <c r="AH11763" s="153"/>
      <c r="AI11763" t="s">
        <v>201</v>
      </c>
      <c r="AJ11763" t="s">
        <v>800</v>
      </c>
      <c r="AK11763" s="9" t="str">
        <f>VLOOKUP(Y11763,zdroj!D:AJ,33,0)</f>
        <v>katC</v>
      </c>
    </row>
    <row r="11764" spans="8:37" x14ac:dyDescent="0.25">
      <c r="H11764" s="8"/>
      <c r="I11764" s="8"/>
      <c r="N11764" s="23"/>
      <c r="O11764" s="24"/>
      <c r="P11764" s="19"/>
      <c r="Q11764" s="19"/>
      <c r="R11764" s="19"/>
      <c r="U11764" s="27"/>
      <c r="Y11764" s="9" t="s">
        <v>672</v>
      </c>
      <c r="Z11764" s="9" t="s">
        <v>462</v>
      </c>
      <c r="AA11764" s="9" t="s">
        <v>199</v>
      </c>
      <c r="AB11764" s="9">
        <v>8072914</v>
      </c>
      <c r="AC11764" s="9" t="s">
        <v>12537</v>
      </c>
      <c r="AD11764" s="9" t="s">
        <v>226</v>
      </c>
      <c r="AE11764" s="5">
        <f t="shared" si="388"/>
        <v>0</v>
      </c>
      <c r="AF11764" s="5" t="str">
        <f t="shared" si="389"/>
        <v>katC</v>
      </c>
      <c r="AG11764" s="153"/>
      <c r="AH11764" s="153"/>
      <c r="AI11764" t="s">
        <v>201</v>
      </c>
      <c r="AJ11764" t="s">
        <v>340</v>
      </c>
      <c r="AK11764" s="9" t="str">
        <f>VLOOKUP(Y11764,zdroj!D:AJ,33,0)</f>
        <v>katC</v>
      </c>
    </row>
    <row r="11765" spans="8:37" x14ac:dyDescent="0.25">
      <c r="H11765" s="8"/>
      <c r="I11765" s="8"/>
      <c r="N11765" s="23"/>
      <c r="O11765" s="24"/>
      <c r="P11765" s="19"/>
      <c r="Q11765" s="19"/>
      <c r="R11765" s="19"/>
      <c r="U11765" s="27"/>
      <c r="Y11765" s="9" t="s">
        <v>672</v>
      </c>
      <c r="Z11765" s="9" t="s">
        <v>462</v>
      </c>
      <c r="AA11765" s="9" t="s">
        <v>199</v>
      </c>
      <c r="AB11765" s="9">
        <v>8072922</v>
      </c>
      <c r="AC11765" s="9" t="s">
        <v>12538</v>
      </c>
      <c r="AD11765" s="9" t="s">
        <v>226</v>
      </c>
      <c r="AE11765" s="5">
        <f t="shared" si="388"/>
        <v>0</v>
      </c>
      <c r="AF11765" s="5" t="str">
        <f t="shared" si="389"/>
        <v>katC</v>
      </c>
      <c r="AG11765" s="153"/>
      <c r="AH11765" s="153"/>
      <c r="AI11765" t="s">
        <v>201</v>
      </c>
      <c r="AJ11765" t="s">
        <v>340</v>
      </c>
      <c r="AK11765" s="9" t="str">
        <f>VLOOKUP(Y11765,zdroj!D:AJ,33,0)</f>
        <v>katC</v>
      </c>
    </row>
    <row r="11766" spans="8:37" x14ac:dyDescent="0.25">
      <c r="H11766" s="8"/>
      <c r="I11766" s="8"/>
      <c r="N11766" s="23"/>
      <c r="O11766" s="24"/>
      <c r="P11766" s="19"/>
      <c r="Q11766" s="19"/>
      <c r="R11766" s="19"/>
      <c r="U11766" s="27"/>
      <c r="Y11766" s="9" t="s">
        <v>672</v>
      </c>
      <c r="Z11766" s="9" t="s">
        <v>462</v>
      </c>
      <c r="AA11766" s="9" t="s">
        <v>199</v>
      </c>
      <c r="AB11766" s="9">
        <v>8072931</v>
      </c>
      <c r="AC11766" s="9" t="s">
        <v>12539</v>
      </c>
      <c r="AD11766" s="9" t="s">
        <v>800</v>
      </c>
      <c r="AE11766" s="5">
        <f t="shared" si="388"/>
        <v>0</v>
      </c>
      <c r="AF11766" s="5" t="str">
        <f t="shared" si="389"/>
        <v>Pokryto</v>
      </c>
      <c r="AG11766" s="153"/>
      <c r="AH11766" s="153"/>
      <c r="AI11766" t="s">
        <v>201</v>
      </c>
      <c r="AJ11766" t="s">
        <v>800</v>
      </c>
      <c r="AK11766" s="9" t="str">
        <f>VLOOKUP(Y11766,zdroj!D:AJ,33,0)</f>
        <v>katC</v>
      </c>
    </row>
    <row r="11767" spans="8:37" x14ac:dyDescent="0.25">
      <c r="H11767" s="8"/>
      <c r="I11767" s="8"/>
      <c r="N11767" s="23"/>
      <c r="O11767" s="24"/>
      <c r="P11767" s="19"/>
      <c r="Q11767" s="19"/>
      <c r="R11767" s="19"/>
      <c r="U11767" s="27"/>
      <c r="Y11767" s="9" t="s">
        <v>672</v>
      </c>
      <c r="Z11767" s="9" t="s">
        <v>462</v>
      </c>
      <c r="AA11767" s="9" t="s">
        <v>199</v>
      </c>
      <c r="AB11767" s="9">
        <v>8072949</v>
      </c>
      <c r="AC11767" s="9" t="s">
        <v>12540</v>
      </c>
      <c r="AD11767" s="9" t="s">
        <v>800</v>
      </c>
      <c r="AE11767" s="5">
        <f t="shared" si="388"/>
        <v>0</v>
      </c>
      <c r="AF11767" s="5" t="str">
        <f t="shared" si="389"/>
        <v>Pokryto</v>
      </c>
      <c r="AG11767" s="153"/>
      <c r="AH11767" s="153"/>
      <c r="AI11767" t="s">
        <v>201</v>
      </c>
      <c r="AJ11767" t="s">
        <v>800</v>
      </c>
      <c r="AK11767" s="9" t="str">
        <f>VLOOKUP(Y11767,zdroj!D:AJ,33,0)</f>
        <v>katC</v>
      </c>
    </row>
    <row r="11768" spans="8:37" x14ac:dyDescent="0.25">
      <c r="H11768" s="8"/>
      <c r="I11768" s="8"/>
      <c r="N11768" s="23"/>
      <c r="O11768" s="24"/>
      <c r="P11768" s="19"/>
      <c r="Q11768" s="19"/>
      <c r="R11768" s="19"/>
      <c r="U11768" s="27"/>
      <c r="Y11768" s="9" t="s">
        <v>672</v>
      </c>
      <c r="Z11768" s="9" t="s">
        <v>462</v>
      </c>
      <c r="AA11768" s="9" t="s">
        <v>199</v>
      </c>
      <c r="AB11768" s="9">
        <v>8072957</v>
      </c>
      <c r="AC11768" s="9" t="s">
        <v>12541</v>
      </c>
      <c r="AD11768" s="9" t="s">
        <v>800</v>
      </c>
      <c r="AE11768" s="5">
        <f t="shared" si="388"/>
        <v>0</v>
      </c>
      <c r="AF11768" s="5" t="str">
        <f t="shared" si="389"/>
        <v>Pokryto</v>
      </c>
      <c r="AG11768" s="153"/>
      <c r="AH11768" s="153"/>
      <c r="AI11768" t="s">
        <v>201</v>
      </c>
      <c r="AJ11768" t="s">
        <v>800</v>
      </c>
      <c r="AK11768" s="9" t="str">
        <f>VLOOKUP(Y11768,zdroj!D:AJ,33,0)</f>
        <v>katC</v>
      </c>
    </row>
    <row r="11769" spans="8:37" x14ac:dyDescent="0.25">
      <c r="H11769" s="8"/>
      <c r="I11769" s="8"/>
      <c r="N11769" s="23"/>
      <c r="O11769" s="24"/>
      <c r="P11769" s="19"/>
      <c r="Q11769" s="19"/>
      <c r="R11769" s="19"/>
      <c r="U11769" s="27"/>
      <c r="Y11769" s="9" t="s">
        <v>672</v>
      </c>
      <c r="Z11769" s="9" t="s">
        <v>462</v>
      </c>
      <c r="AA11769" s="9" t="s">
        <v>199</v>
      </c>
      <c r="AB11769" s="9">
        <v>8072965</v>
      </c>
      <c r="AC11769" s="9" t="s">
        <v>12542</v>
      </c>
      <c r="AD11769" s="9" t="s">
        <v>800</v>
      </c>
      <c r="AE11769" s="5">
        <f t="shared" si="388"/>
        <v>0</v>
      </c>
      <c r="AF11769" s="5" t="str">
        <f t="shared" si="389"/>
        <v>Pokryto</v>
      </c>
      <c r="AG11769" s="153"/>
      <c r="AH11769" s="153"/>
      <c r="AI11769" t="s">
        <v>201</v>
      </c>
      <c r="AJ11769" t="s">
        <v>800</v>
      </c>
      <c r="AK11769" s="9" t="str">
        <f>VLOOKUP(Y11769,zdroj!D:AJ,33,0)</f>
        <v>katC</v>
      </c>
    </row>
    <row r="11770" spans="8:37" x14ac:dyDescent="0.25">
      <c r="H11770" s="8"/>
      <c r="I11770" s="8"/>
      <c r="N11770" s="23"/>
      <c r="O11770" s="24"/>
      <c r="P11770" s="19"/>
      <c r="Q11770" s="19"/>
      <c r="R11770" s="19"/>
      <c r="U11770" s="27"/>
      <c r="Y11770" s="9" t="s">
        <v>672</v>
      </c>
      <c r="Z11770" s="9" t="s">
        <v>462</v>
      </c>
      <c r="AA11770" s="9" t="s">
        <v>199</v>
      </c>
      <c r="AB11770" s="9">
        <v>8072973</v>
      </c>
      <c r="AC11770" s="9" t="s">
        <v>12543</v>
      </c>
      <c r="AD11770" s="9" t="s">
        <v>800</v>
      </c>
      <c r="AE11770" s="5">
        <f t="shared" si="388"/>
        <v>0</v>
      </c>
      <c r="AF11770" s="5" t="str">
        <f t="shared" si="389"/>
        <v>Pokryto</v>
      </c>
      <c r="AG11770" s="153"/>
      <c r="AH11770" s="153"/>
      <c r="AI11770" t="s">
        <v>201</v>
      </c>
      <c r="AJ11770" t="s">
        <v>800</v>
      </c>
      <c r="AK11770" s="9" t="str">
        <f>VLOOKUP(Y11770,zdroj!D:AJ,33,0)</f>
        <v>katC</v>
      </c>
    </row>
    <row r="11771" spans="8:37" x14ac:dyDescent="0.25">
      <c r="H11771" s="8"/>
      <c r="I11771" s="8"/>
      <c r="N11771" s="23"/>
      <c r="O11771" s="24"/>
      <c r="P11771" s="19"/>
      <c r="Q11771" s="19"/>
      <c r="R11771" s="19"/>
      <c r="U11771" s="27"/>
      <c r="Y11771" s="9" t="s">
        <v>672</v>
      </c>
      <c r="Z11771" s="9" t="s">
        <v>462</v>
      </c>
      <c r="AA11771" s="9" t="s">
        <v>199</v>
      </c>
      <c r="AB11771" s="9">
        <v>8072981</v>
      </c>
      <c r="AC11771" s="9" t="s">
        <v>12544</v>
      </c>
      <c r="AD11771" s="9" t="s">
        <v>800</v>
      </c>
      <c r="AE11771" s="5">
        <f t="shared" si="388"/>
        <v>0</v>
      </c>
      <c r="AF11771" s="5" t="str">
        <f t="shared" si="389"/>
        <v>Pokryto</v>
      </c>
      <c r="AG11771" s="153"/>
      <c r="AH11771" s="153"/>
      <c r="AI11771" t="s">
        <v>201</v>
      </c>
      <c r="AJ11771" t="s">
        <v>800</v>
      </c>
      <c r="AK11771" s="9" t="str">
        <f>VLOOKUP(Y11771,zdroj!D:AJ,33,0)</f>
        <v>katC</v>
      </c>
    </row>
    <row r="11772" spans="8:37" x14ac:dyDescent="0.25">
      <c r="H11772" s="8"/>
      <c r="I11772" s="8"/>
      <c r="N11772" s="23"/>
      <c r="O11772" s="24"/>
      <c r="P11772" s="19"/>
      <c r="Q11772" s="19"/>
      <c r="R11772" s="19"/>
      <c r="U11772" s="27"/>
      <c r="Y11772" s="9" t="s">
        <v>672</v>
      </c>
      <c r="Z11772" s="9" t="s">
        <v>462</v>
      </c>
      <c r="AA11772" s="9" t="s">
        <v>199</v>
      </c>
      <c r="AB11772" s="9">
        <v>8072990</v>
      </c>
      <c r="AC11772" s="9" t="s">
        <v>12545</v>
      </c>
      <c r="AD11772" s="9" t="s">
        <v>800</v>
      </c>
      <c r="AE11772" s="5">
        <f t="shared" si="388"/>
        <v>0</v>
      </c>
      <c r="AF11772" s="5" t="str">
        <f t="shared" si="389"/>
        <v>Pokryto</v>
      </c>
      <c r="AG11772" s="153"/>
      <c r="AH11772" s="153"/>
      <c r="AI11772" t="s">
        <v>201</v>
      </c>
      <c r="AJ11772" t="s">
        <v>800</v>
      </c>
      <c r="AK11772" s="9" t="str">
        <f>VLOOKUP(Y11772,zdroj!D:AJ,33,0)</f>
        <v>katC</v>
      </c>
    </row>
    <row r="11773" spans="8:37" x14ac:dyDescent="0.25">
      <c r="H11773" s="8"/>
      <c r="I11773" s="8"/>
      <c r="N11773" s="23"/>
      <c r="O11773" s="24"/>
      <c r="P11773" s="19"/>
      <c r="Q11773" s="19"/>
      <c r="R11773" s="19"/>
      <c r="U11773" s="27"/>
      <c r="Y11773" s="9" t="s">
        <v>672</v>
      </c>
      <c r="Z11773" s="9" t="s">
        <v>462</v>
      </c>
      <c r="AA11773" s="9" t="s">
        <v>199</v>
      </c>
      <c r="AB11773" s="9">
        <v>8073007</v>
      </c>
      <c r="AC11773" s="9" t="s">
        <v>12546</v>
      </c>
      <c r="AD11773" s="9" t="s">
        <v>800</v>
      </c>
      <c r="AE11773" s="5">
        <f t="shared" si="388"/>
        <v>0</v>
      </c>
      <c r="AF11773" s="5" t="str">
        <f t="shared" si="389"/>
        <v>Pokryto</v>
      </c>
      <c r="AG11773" s="153"/>
      <c r="AH11773" s="153"/>
      <c r="AI11773" t="s">
        <v>201</v>
      </c>
      <c r="AJ11773" t="s">
        <v>800</v>
      </c>
      <c r="AK11773" s="9" t="str">
        <f>VLOOKUP(Y11773,zdroj!D:AJ,33,0)</f>
        <v>katC</v>
      </c>
    </row>
    <row r="11774" spans="8:37" x14ac:dyDescent="0.25">
      <c r="H11774" s="8"/>
      <c r="I11774" s="8"/>
      <c r="N11774" s="23"/>
      <c r="O11774" s="24"/>
      <c r="P11774" s="19"/>
      <c r="Q11774" s="19"/>
      <c r="R11774" s="19"/>
      <c r="U11774" s="27"/>
      <c r="Y11774" s="9" t="s">
        <v>672</v>
      </c>
      <c r="Z11774" s="9" t="s">
        <v>462</v>
      </c>
      <c r="AA11774" s="9" t="s">
        <v>199</v>
      </c>
      <c r="AB11774" s="9">
        <v>8073015</v>
      </c>
      <c r="AC11774" s="9" t="s">
        <v>12547</v>
      </c>
      <c r="AD11774" s="9" t="s">
        <v>800</v>
      </c>
      <c r="AE11774" s="5">
        <f t="shared" si="388"/>
        <v>0</v>
      </c>
      <c r="AF11774" s="5" t="str">
        <f t="shared" si="389"/>
        <v>Pokryto</v>
      </c>
      <c r="AG11774" s="153"/>
      <c r="AH11774" s="153"/>
      <c r="AI11774" t="s">
        <v>201</v>
      </c>
      <c r="AJ11774" t="s">
        <v>800</v>
      </c>
      <c r="AK11774" s="9" t="str">
        <f>VLOOKUP(Y11774,zdroj!D:AJ,33,0)</f>
        <v>katC</v>
      </c>
    </row>
    <row r="11775" spans="8:37" x14ac:dyDescent="0.25">
      <c r="H11775" s="8"/>
      <c r="I11775" s="8"/>
      <c r="N11775" s="23"/>
      <c r="O11775" s="24"/>
      <c r="P11775" s="19"/>
      <c r="Q11775" s="19"/>
      <c r="R11775" s="19"/>
      <c r="U11775" s="27"/>
      <c r="Y11775" s="9" t="s">
        <v>672</v>
      </c>
      <c r="Z11775" s="9" t="s">
        <v>462</v>
      </c>
      <c r="AA11775" s="9" t="s">
        <v>199</v>
      </c>
      <c r="AB11775" s="9">
        <v>8071624</v>
      </c>
      <c r="AC11775" s="9" t="s">
        <v>12548</v>
      </c>
      <c r="AD11775" s="9" t="s">
        <v>800</v>
      </c>
      <c r="AE11775" s="5">
        <f t="shared" si="388"/>
        <v>0</v>
      </c>
      <c r="AF11775" s="5" t="str">
        <f t="shared" si="389"/>
        <v>Pokryto</v>
      </c>
      <c r="AG11775" s="153"/>
      <c r="AH11775" s="153"/>
      <c r="AI11775" t="s">
        <v>201</v>
      </c>
      <c r="AJ11775" t="s">
        <v>800</v>
      </c>
      <c r="AK11775" s="9" t="str">
        <f>VLOOKUP(Y11775,zdroj!D:AJ,33,0)</f>
        <v>katC</v>
      </c>
    </row>
    <row r="11776" spans="8:37" x14ac:dyDescent="0.25">
      <c r="H11776" s="8"/>
      <c r="I11776" s="8"/>
      <c r="N11776" s="23"/>
      <c r="O11776" s="24"/>
      <c r="P11776" s="19"/>
      <c r="Q11776" s="19"/>
      <c r="R11776" s="19"/>
      <c r="U11776" s="27"/>
      <c r="Y11776" s="9" t="s">
        <v>672</v>
      </c>
      <c r="Z11776" s="9" t="s">
        <v>462</v>
      </c>
      <c r="AA11776" s="9" t="s">
        <v>199</v>
      </c>
      <c r="AB11776" s="9">
        <v>8073023</v>
      </c>
      <c r="AC11776" s="9" t="s">
        <v>12549</v>
      </c>
      <c r="AD11776" s="9" t="s">
        <v>800</v>
      </c>
      <c r="AE11776" s="5">
        <f t="shared" si="388"/>
        <v>0</v>
      </c>
      <c r="AF11776" s="5" t="str">
        <f t="shared" si="389"/>
        <v>Pokryto</v>
      </c>
      <c r="AG11776" s="153"/>
      <c r="AH11776" s="153"/>
      <c r="AI11776" t="s">
        <v>201</v>
      </c>
      <c r="AJ11776" t="s">
        <v>800</v>
      </c>
      <c r="AK11776" s="9" t="str">
        <f>VLOOKUP(Y11776,zdroj!D:AJ,33,0)</f>
        <v>katC</v>
      </c>
    </row>
    <row r="11777" spans="8:37" x14ac:dyDescent="0.25">
      <c r="H11777" s="8"/>
      <c r="I11777" s="8"/>
      <c r="N11777" s="23"/>
      <c r="O11777" s="24"/>
      <c r="P11777" s="19"/>
      <c r="Q11777" s="19"/>
      <c r="R11777" s="19"/>
      <c r="U11777" s="27"/>
      <c r="Y11777" s="9" t="s">
        <v>672</v>
      </c>
      <c r="Z11777" s="9" t="s">
        <v>462</v>
      </c>
      <c r="AA11777" s="9" t="s">
        <v>199</v>
      </c>
      <c r="AB11777" s="9">
        <v>8073031</v>
      </c>
      <c r="AC11777" s="9" t="s">
        <v>12550</v>
      </c>
      <c r="AD11777" s="9" t="s">
        <v>226</v>
      </c>
      <c r="AE11777" s="5">
        <f t="shared" si="388"/>
        <v>0</v>
      </c>
      <c r="AF11777" s="5" t="str">
        <f t="shared" si="389"/>
        <v>katC</v>
      </c>
      <c r="AG11777" s="153"/>
      <c r="AH11777" s="153"/>
      <c r="AI11777" t="s">
        <v>17879</v>
      </c>
      <c r="AJ11777" t="s">
        <v>17878</v>
      </c>
      <c r="AK11777" s="9" t="str">
        <f>VLOOKUP(Y11777,zdroj!D:AJ,33,0)</f>
        <v>katC</v>
      </c>
    </row>
    <row r="11778" spans="8:37" x14ac:dyDescent="0.25">
      <c r="H11778" s="8"/>
      <c r="I11778" s="8"/>
      <c r="N11778" s="23"/>
      <c r="O11778" s="24"/>
      <c r="P11778" s="19"/>
      <c r="Q11778" s="19"/>
      <c r="R11778" s="19"/>
      <c r="U11778" s="27"/>
      <c r="Y11778" s="9" t="s">
        <v>672</v>
      </c>
      <c r="Z11778" s="9" t="s">
        <v>462</v>
      </c>
      <c r="AA11778" s="9" t="s">
        <v>199</v>
      </c>
      <c r="AB11778" s="9">
        <v>8073040</v>
      </c>
      <c r="AC11778" s="9" t="s">
        <v>12551</v>
      </c>
      <c r="AD11778" s="9" t="s">
        <v>800</v>
      </c>
      <c r="AE11778" s="5">
        <f t="shared" si="388"/>
        <v>0</v>
      </c>
      <c r="AF11778" s="5" t="str">
        <f t="shared" si="389"/>
        <v>Pokryto</v>
      </c>
      <c r="AG11778" s="153"/>
      <c r="AH11778" s="153"/>
      <c r="AI11778" t="s">
        <v>201</v>
      </c>
      <c r="AJ11778" t="s">
        <v>800</v>
      </c>
      <c r="AK11778" s="9" t="str">
        <f>VLOOKUP(Y11778,zdroj!D:AJ,33,0)</f>
        <v>katC</v>
      </c>
    </row>
    <row r="11779" spans="8:37" x14ac:dyDescent="0.25">
      <c r="H11779" s="8"/>
      <c r="I11779" s="8"/>
      <c r="N11779" s="23"/>
      <c r="O11779" s="24"/>
      <c r="P11779" s="19"/>
      <c r="Q11779" s="19"/>
      <c r="R11779" s="19"/>
      <c r="U11779" s="27"/>
      <c r="Y11779" s="9" t="s">
        <v>672</v>
      </c>
      <c r="Z11779" s="9" t="s">
        <v>462</v>
      </c>
      <c r="AA11779" s="9" t="s">
        <v>199</v>
      </c>
      <c r="AB11779" s="9">
        <v>8071527</v>
      </c>
      <c r="AC11779" s="9" t="s">
        <v>12552</v>
      </c>
      <c r="AD11779" s="9" t="s">
        <v>226</v>
      </c>
      <c r="AE11779" s="5">
        <f t="shared" si="388"/>
        <v>0</v>
      </c>
      <c r="AF11779" s="5" t="str">
        <f t="shared" si="389"/>
        <v>katC</v>
      </c>
      <c r="AG11779" s="153"/>
      <c r="AH11779" s="153"/>
      <c r="AI11779" t="s">
        <v>229</v>
      </c>
      <c r="AJ11779" t="s">
        <v>17878</v>
      </c>
      <c r="AK11779" s="9" t="str">
        <f>VLOOKUP(Y11779,zdroj!D:AJ,33,0)</f>
        <v>katC</v>
      </c>
    </row>
    <row r="11780" spans="8:37" x14ac:dyDescent="0.25">
      <c r="H11780" s="8"/>
      <c r="I11780" s="8"/>
      <c r="N11780" s="23"/>
      <c r="O11780" s="24"/>
      <c r="P11780" s="19"/>
      <c r="Q11780" s="19"/>
      <c r="R11780" s="19"/>
      <c r="U11780" s="27"/>
      <c r="Y11780" s="9" t="s">
        <v>672</v>
      </c>
      <c r="Z11780" s="9" t="s">
        <v>462</v>
      </c>
      <c r="AA11780" s="9" t="s">
        <v>199</v>
      </c>
      <c r="AB11780" s="9">
        <v>8071632</v>
      </c>
      <c r="AC11780" s="9" t="s">
        <v>12553</v>
      </c>
      <c r="AD11780" s="9" t="s">
        <v>800</v>
      </c>
      <c r="AE11780" s="5">
        <f t="shared" si="388"/>
        <v>0</v>
      </c>
      <c r="AF11780" s="5" t="str">
        <f t="shared" si="389"/>
        <v>Pokryto</v>
      </c>
      <c r="AG11780" s="153"/>
      <c r="AH11780" s="153"/>
      <c r="AI11780" t="s">
        <v>201</v>
      </c>
      <c r="AJ11780" t="s">
        <v>800</v>
      </c>
      <c r="AK11780" s="9" t="str">
        <f>VLOOKUP(Y11780,zdroj!D:AJ,33,0)</f>
        <v>katC</v>
      </c>
    </row>
    <row r="11781" spans="8:37" x14ac:dyDescent="0.25">
      <c r="H11781" s="8"/>
      <c r="I11781" s="8"/>
      <c r="N11781" s="23"/>
      <c r="O11781" s="24"/>
      <c r="P11781" s="19"/>
      <c r="Q11781" s="19"/>
      <c r="R11781" s="19"/>
      <c r="U11781" s="27"/>
      <c r="Y11781" s="9" t="s">
        <v>672</v>
      </c>
      <c r="Z11781" s="9" t="s">
        <v>462</v>
      </c>
      <c r="AA11781" s="9" t="s">
        <v>199</v>
      </c>
      <c r="AB11781" s="9">
        <v>8071641</v>
      </c>
      <c r="AC11781" s="9" t="s">
        <v>12554</v>
      </c>
      <c r="AD11781" s="9" t="s">
        <v>800</v>
      </c>
      <c r="AE11781" s="5">
        <f t="shared" si="388"/>
        <v>0</v>
      </c>
      <c r="AF11781" s="5" t="str">
        <f t="shared" si="389"/>
        <v>Pokryto</v>
      </c>
      <c r="AG11781" s="153"/>
      <c r="AH11781" s="153"/>
      <c r="AI11781" t="s">
        <v>201</v>
      </c>
      <c r="AJ11781" t="s">
        <v>800</v>
      </c>
      <c r="AK11781" s="9" t="str">
        <f>VLOOKUP(Y11781,zdroj!D:AJ,33,0)</f>
        <v>katC</v>
      </c>
    </row>
    <row r="11782" spans="8:37" x14ac:dyDescent="0.25">
      <c r="H11782" s="8"/>
      <c r="I11782" s="8"/>
      <c r="N11782" s="23"/>
      <c r="O11782" s="24"/>
      <c r="P11782" s="19"/>
      <c r="Q11782" s="19"/>
      <c r="R11782" s="19"/>
      <c r="U11782" s="27"/>
      <c r="Y11782" s="9" t="s">
        <v>672</v>
      </c>
      <c r="Z11782" s="9" t="s">
        <v>462</v>
      </c>
      <c r="AA11782" s="9" t="s">
        <v>199</v>
      </c>
      <c r="AB11782" s="9">
        <v>8071659</v>
      </c>
      <c r="AC11782" s="9" t="s">
        <v>12555</v>
      </c>
      <c r="AD11782" s="9" t="s">
        <v>800</v>
      </c>
      <c r="AE11782" s="5">
        <f t="shared" si="388"/>
        <v>0</v>
      </c>
      <c r="AF11782" s="5" t="str">
        <f t="shared" si="389"/>
        <v>Pokryto</v>
      </c>
      <c r="AG11782" s="153"/>
      <c r="AH11782" s="153"/>
      <c r="AI11782" t="s">
        <v>201</v>
      </c>
      <c r="AJ11782" t="s">
        <v>800</v>
      </c>
      <c r="AK11782" s="9" t="str">
        <f>VLOOKUP(Y11782,zdroj!D:AJ,33,0)</f>
        <v>katC</v>
      </c>
    </row>
    <row r="11783" spans="8:37" x14ac:dyDescent="0.25">
      <c r="H11783" s="8"/>
      <c r="I11783" s="8"/>
      <c r="N11783" s="23"/>
      <c r="O11783" s="24"/>
      <c r="P11783" s="19"/>
      <c r="Q11783" s="19"/>
      <c r="R11783" s="19"/>
      <c r="U11783" s="27"/>
      <c r="Y11783" s="9" t="s">
        <v>672</v>
      </c>
      <c r="Z11783" s="9" t="s">
        <v>462</v>
      </c>
      <c r="AA11783" s="9" t="s">
        <v>199</v>
      </c>
      <c r="AB11783" s="9">
        <v>8071667</v>
      </c>
      <c r="AC11783" s="9" t="s">
        <v>12556</v>
      </c>
      <c r="AD11783" s="9" t="s">
        <v>800</v>
      </c>
      <c r="AE11783" s="5">
        <f t="shared" si="388"/>
        <v>0</v>
      </c>
      <c r="AF11783" s="5" t="str">
        <f t="shared" si="389"/>
        <v>Pokryto</v>
      </c>
      <c r="AG11783" s="153"/>
      <c r="AH11783" s="153"/>
      <c r="AI11783" t="s">
        <v>201</v>
      </c>
      <c r="AJ11783" t="s">
        <v>800</v>
      </c>
      <c r="AK11783" s="9" t="str">
        <f>VLOOKUP(Y11783,zdroj!D:AJ,33,0)</f>
        <v>katC</v>
      </c>
    </row>
    <row r="11784" spans="8:37" x14ac:dyDescent="0.25">
      <c r="H11784" s="8"/>
      <c r="I11784" s="8"/>
      <c r="N11784" s="23"/>
      <c r="O11784" s="24"/>
      <c r="P11784" s="19"/>
      <c r="Q11784" s="19"/>
      <c r="R11784" s="19"/>
      <c r="U11784" s="27"/>
      <c r="Y11784" s="9" t="s">
        <v>672</v>
      </c>
      <c r="Z11784" s="9" t="s">
        <v>462</v>
      </c>
      <c r="AA11784" s="9" t="s">
        <v>199</v>
      </c>
      <c r="AB11784" s="9">
        <v>8071675</v>
      </c>
      <c r="AC11784" s="9" t="s">
        <v>12557</v>
      </c>
      <c r="AD11784" s="9" t="s">
        <v>226</v>
      </c>
      <c r="AE11784" s="5">
        <f t="shared" si="388"/>
        <v>0</v>
      </c>
      <c r="AF11784" s="5" t="str">
        <f t="shared" si="389"/>
        <v>katC</v>
      </c>
      <c r="AG11784" s="153"/>
      <c r="AH11784" s="153"/>
      <c r="AI11784" t="s">
        <v>201</v>
      </c>
      <c r="AJ11784" t="s">
        <v>340</v>
      </c>
      <c r="AK11784" s="9" t="str">
        <f>VLOOKUP(Y11784,zdroj!D:AJ,33,0)</f>
        <v>katC</v>
      </c>
    </row>
    <row r="11785" spans="8:37" x14ac:dyDescent="0.25">
      <c r="H11785" s="8"/>
      <c r="I11785" s="8"/>
      <c r="N11785" s="23"/>
      <c r="O11785" s="24"/>
      <c r="P11785" s="19"/>
      <c r="Q11785" s="19"/>
      <c r="R11785" s="19"/>
      <c r="U11785" s="27"/>
      <c r="Y11785" s="9" t="s">
        <v>672</v>
      </c>
      <c r="Z11785" s="9" t="s">
        <v>462</v>
      </c>
      <c r="AA11785" s="9" t="s">
        <v>199</v>
      </c>
      <c r="AB11785" s="9">
        <v>8071683</v>
      </c>
      <c r="AC11785" s="9" t="s">
        <v>12558</v>
      </c>
      <c r="AD11785" s="9" t="s">
        <v>800</v>
      </c>
      <c r="AE11785" s="5">
        <f t="shared" si="388"/>
        <v>0</v>
      </c>
      <c r="AF11785" s="5" t="str">
        <f t="shared" si="389"/>
        <v>Pokryto</v>
      </c>
      <c r="AG11785" s="153"/>
      <c r="AH11785" s="153"/>
      <c r="AI11785" t="s">
        <v>201</v>
      </c>
      <c r="AJ11785" t="s">
        <v>800</v>
      </c>
      <c r="AK11785" s="9" t="str">
        <f>VLOOKUP(Y11785,zdroj!D:AJ,33,0)</f>
        <v>katC</v>
      </c>
    </row>
    <row r="11786" spans="8:37" x14ac:dyDescent="0.25">
      <c r="H11786" s="8"/>
      <c r="I11786" s="8"/>
      <c r="N11786" s="23"/>
      <c r="O11786" s="24"/>
      <c r="P11786" s="19"/>
      <c r="Q11786" s="19"/>
      <c r="R11786" s="19"/>
      <c r="U11786" s="27"/>
      <c r="Y11786" s="9" t="s">
        <v>672</v>
      </c>
      <c r="Z11786" s="9" t="s">
        <v>462</v>
      </c>
      <c r="AA11786" s="9" t="s">
        <v>199</v>
      </c>
      <c r="AB11786" s="9">
        <v>8071691</v>
      </c>
      <c r="AC11786" s="9" t="s">
        <v>12559</v>
      </c>
      <c r="AD11786" s="9" t="s">
        <v>800</v>
      </c>
      <c r="AE11786" s="5">
        <f t="shared" ref="AE11786:AE11849" si="390">VLOOKUP(Y11786,K:T,10,0)</f>
        <v>0</v>
      </c>
      <c r="AF11786" s="5" t="str">
        <f t="shared" ref="AF11786:AF11849" si="391">IF(AE11786="A",IF(AD11786="katA","katB",AD11786),AD11786)</f>
        <v>Pokryto</v>
      </c>
      <c r="AG11786" s="153"/>
      <c r="AH11786" s="153"/>
      <c r="AI11786" t="s">
        <v>195</v>
      </c>
      <c r="AJ11786" t="s">
        <v>800</v>
      </c>
      <c r="AK11786" s="9" t="str">
        <f>VLOOKUP(Y11786,zdroj!D:AJ,33,0)</f>
        <v>katC</v>
      </c>
    </row>
    <row r="11787" spans="8:37" x14ac:dyDescent="0.25">
      <c r="H11787" s="8"/>
      <c r="I11787" s="8"/>
      <c r="N11787" s="23"/>
      <c r="O11787" s="24"/>
      <c r="P11787" s="19"/>
      <c r="Q11787" s="19"/>
      <c r="R11787" s="19"/>
      <c r="U11787" s="27"/>
      <c r="Y11787" s="9" t="s">
        <v>672</v>
      </c>
      <c r="Z11787" s="9" t="s">
        <v>462</v>
      </c>
      <c r="AA11787" s="9" t="s">
        <v>199</v>
      </c>
      <c r="AB11787" s="9">
        <v>8071705</v>
      </c>
      <c r="AC11787" s="9" t="s">
        <v>12560</v>
      </c>
      <c r="AD11787" s="9" t="s">
        <v>800</v>
      </c>
      <c r="AE11787" s="5">
        <f t="shared" si="390"/>
        <v>0</v>
      </c>
      <c r="AF11787" s="5" t="str">
        <f t="shared" si="391"/>
        <v>Pokryto</v>
      </c>
      <c r="AG11787" s="153"/>
      <c r="AH11787" s="153"/>
      <c r="AI11787" t="s">
        <v>201</v>
      </c>
      <c r="AJ11787" t="s">
        <v>800</v>
      </c>
      <c r="AK11787" s="9" t="str">
        <f>VLOOKUP(Y11787,zdroj!D:AJ,33,0)</f>
        <v>katC</v>
      </c>
    </row>
    <row r="11788" spans="8:37" x14ac:dyDescent="0.25">
      <c r="H11788" s="8"/>
      <c r="I11788" s="8"/>
      <c r="N11788" s="23"/>
      <c r="O11788" s="24"/>
      <c r="P11788" s="19"/>
      <c r="Q11788" s="19"/>
      <c r="R11788" s="19"/>
      <c r="U11788" s="27"/>
      <c r="Y11788" s="9" t="s">
        <v>672</v>
      </c>
      <c r="Z11788" s="9" t="s">
        <v>462</v>
      </c>
      <c r="AA11788" s="9" t="s">
        <v>199</v>
      </c>
      <c r="AB11788" s="9">
        <v>83281908</v>
      </c>
      <c r="AC11788" s="9" t="s">
        <v>12561</v>
      </c>
      <c r="AD11788" s="9" t="s">
        <v>800</v>
      </c>
      <c r="AE11788" s="5">
        <f t="shared" si="390"/>
        <v>0</v>
      </c>
      <c r="AF11788" s="5" t="str">
        <f t="shared" si="391"/>
        <v>Pokryto</v>
      </c>
      <c r="AG11788" s="153"/>
      <c r="AH11788" s="153"/>
      <c r="AI11788" t="s">
        <v>201</v>
      </c>
      <c r="AJ11788" t="s">
        <v>800</v>
      </c>
      <c r="AK11788" s="9" t="str">
        <f>VLOOKUP(Y11788,zdroj!D:AJ,33,0)</f>
        <v>katC</v>
      </c>
    </row>
    <row r="11789" spans="8:37" x14ac:dyDescent="0.25">
      <c r="H11789" s="8"/>
      <c r="I11789" s="8"/>
      <c r="N11789" s="23"/>
      <c r="O11789" s="24"/>
      <c r="P11789" s="19"/>
      <c r="Q11789" s="19"/>
      <c r="R11789" s="19"/>
      <c r="U11789" s="27"/>
      <c r="Y11789" s="9" t="s">
        <v>672</v>
      </c>
      <c r="Z11789" s="9" t="s">
        <v>462</v>
      </c>
      <c r="AA11789" s="9" t="s">
        <v>199</v>
      </c>
      <c r="AB11789" s="9">
        <v>8071713</v>
      </c>
      <c r="AC11789" s="9" t="s">
        <v>12562</v>
      </c>
      <c r="AD11789" s="9" t="s">
        <v>226</v>
      </c>
      <c r="AE11789" s="5">
        <f t="shared" si="390"/>
        <v>0</v>
      </c>
      <c r="AF11789" s="5" t="str">
        <f t="shared" si="391"/>
        <v>katC</v>
      </c>
      <c r="AG11789" s="153"/>
      <c r="AH11789" s="153"/>
      <c r="AI11789" t="s">
        <v>201</v>
      </c>
      <c r="AJ11789" t="s">
        <v>340</v>
      </c>
      <c r="AK11789" s="9" t="str">
        <f>VLOOKUP(Y11789,zdroj!D:AJ,33,0)</f>
        <v>katC</v>
      </c>
    </row>
    <row r="11790" spans="8:37" x14ac:dyDescent="0.25">
      <c r="H11790" s="8"/>
      <c r="I11790" s="8"/>
      <c r="N11790" s="23"/>
      <c r="O11790" s="24"/>
      <c r="P11790" s="19"/>
      <c r="Q11790" s="19"/>
      <c r="R11790" s="19"/>
      <c r="U11790" s="27"/>
      <c r="Y11790" s="9" t="s">
        <v>672</v>
      </c>
      <c r="Z11790" s="9" t="s">
        <v>462</v>
      </c>
      <c r="AA11790" s="9" t="s">
        <v>199</v>
      </c>
      <c r="AB11790" s="9">
        <v>8071721</v>
      </c>
      <c r="AC11790" s="9" t="s">
        <v>12563</v>
      </c>
      <c r="AD11790" s="9" t="s">
        <v>800</v>
      </c>
      <c r="AE11790" s="5">
        <f t="shared" si="390"/>
        <v>0</v>
      </c>
      <c r="AF11790" s="5" t="str">
        <f t="shared" si="391"/>
        <v>Pokryto</v>
      </c>
      <c r="AG11790" s="153"/>
      <c r="AH11790" s="153"/>
      <c r="AI11790" t="s">
        <v>201</v>
      </c>
      <c r="AJ11790" t="s">
        <v>800</v>
      </c>
      <c r="AK11790" s="9" t="str">
        <f>VLOOKUP(Y11790,zdroj!D:AJ,33,0)</f>
        <v>katC</v>
      </c>
    </row>
    <row r="11791" spans="8:37" x14ac:dyDescent="0.25">
      <c r="H11791" s="8"/>
      <c r="I11791" s="8"/>
      <c r="N11791" s="23"/>
      <c r="O11791" s="24"/>
      <c r="P11791" s="19"/>
      <c r="Q11791" s="19"/>
      <c r="R11791" s="19"/>
      <c r="U11791" s="27"/>
      <c r="Y11791" s="9" t="s">
        <v>672</v>
      </c>
      <c r="Z11791" s="9" t="s">
        <v>462</v>
      </c>
      <c r="AA11791" s="9" t="s">
        <v>199</v>
      </c>
      <c r="AB11791" s="9">
        <v>8071730</v>
      </c>
      <c r="AC11791" s="9" t="s">
        <v>12564</v>
      </c>
      <c r="AD11791" s="9" t="s">
        <v>800</v>
      </c>
      <c r="AE11791" s="5">
        <f t="shared" si="390"/>
        <v>0</v>
      </c>
      <c r="AF11791" s="5" t="str">
        <f t="shared" si="391"/>
        <v>Pokryto</v>
      </c>
      <c r="AG11791" s="153"/>
      <c r="AH11791" s="153"/>
      <c r="AI11791" t="s">
        <v>201</v>
      </c>
      <c r="AJ11791" t="s">
        <v>800</v>
      </c>
      <c r="AK11791" s="9" t="str">
        <f>VLOOKUP(Y11791,zdroj!D:AJ,33,0)</f>
        <v>katC</v>
      </c>
    </row>
    <row r="11792" spans="8:37" x14ac:dyDescent="0.25">
      <c r="H11792" s="8"/>
      <c r="I11792" s="8"/>
      <c r="N11792" s="23"/>
      <c r="O11792" s="24"/>
      <c r="P11792" s="19"/>
      <c r="Q11792" s="19"/>
      <c r="R11792" s="19"/>
      <c r="U11792" s="27"/>
      <c r="Y11792" s="9" t="s">
        <v>672</v>
      </c>
      <c r="Z11792" s="9" t="s">
        <v>462</v>
      </c>
      <c r="AA11792" s="9" t="s">
        <v>199</v>
      </c>
      <c r="AB11792" s="9">
        <v>8071748</v>
      </c>
      <c r="AC11792" s="9" t="s">
        <v>12565</v>
      </c>
      <c r="AD11792" s="9" t="s">
        <v>800</v>
      </c>
      <c r="AE11792" s="5">
        <f t="shared" si="390"/>
        <v>0</v>
      </c>
      <c r="AF11792" s="5" t="str">
        <f t="shared" si="391"/>
        <v>Pokryto</v>
      </c>
      <c r="AG11792" s="153"/>
      <c r="AH11792" s="153"/>
      <c r="AI11792" t="s">
        <v>201</v>
      </c>
      <c r="AJ11792" t="s">
        <v>800</v>
      </c>
      <c r="AK11792" s="9" t="str">
        <f>VLOOKUP(Y11792,zdroj!D:AJ,33,0)</f>
        <v>katC</v>
      </c>
    </row>
    <row r="11793" spans="8:37" x14ac:dyDescent="0.25">
      <c r="H11793" s="8"/>
      <c r="I11793" s="8"/>
      <c r="N11793" s="23"/>
      <c r="O11793" s="24"/>
      <c r="P11793" s="19"/>
      <c r="Q11793" s="19"/>
      <c r="R11793" s="19"/>
      <c r="U11793" s="27"/>
      <c r="Y11793" s="9" t="s">
        <v>672</v>
      </c>
      <c r="Z11793" s="9" t="s">
        <v>462</v>
      </c>
      <c r="AA11793" s="9" t="s">
        <v>199</v>
      </c>
      <c r="AB11793" s="9">
        <v>8071756</v>
      </c>
      <c r="AC11793" s="9" t="s">
        <v>12566</v>
      </c>
      <c r="AD11793" s="9" t="s">
        <v>800</v>
      </c>
      <c r="AE11793" s="5">
        <f t="shared" si="390"/>
        <v>0</v>
      </c>
      <c r="AF11793" s="5" t="str">
        <f t="shared" si="391"/>
        <v>Pokryto</v>
      </c>
      <c r="AG11793" s="153"/>
      <c r="AH11793" s="153"/>
      <c r="AI11793" t="s">
        <v>201</v>
      </c>
      <c r="AJ11793" t="s">
        <v>800</v>
      </c>
      <c r="AK11793" s="9" t="str">
        <f>VLOOKUP(Y11793,zdroj!D:AJ,33,0)</f>
        <v>katC</v>
      </c>
    </row>
    <row r="11794" spans="8:37" x14ac:dyDescent="0.25">
      <c r="H11794" s="8"/>
      <c r="I11794" s="8"/>
      <c r="N11794" s="23"/>
      <c r="O11794" s="24"/>
      <c r="P11794" s="19"/>
      <c r="Q11794" s="19"/>
      <c r="R11794" s="19"/>
      <c r="U11794" s="27"/>
      <c r="Y11794" s="9" t="s">
        <v>672</v>
      </c>
      <c r="Z11794" s="9" t="s">
        <v>462</v>
      </c>
      <c r="AA11794" s="9" t="s">
        <v>199</v>
      </c>
      <c r="AB11794" s="9">
        <v>8071764</v>
      </c>
      <c r="AC11794" s="9" t="s">
        <v>12567</v>
      </c>
      <c r="AD11794" s="9" t="s">
        <v>800</v>
      </c>
      <c r="AE11794" s="5">
        <f t="shared" si="390"/>
        <v>0</v>
      </c>
      <c r="AF11794" s="5" t="str">
        <f t="shared" si="391"/>
        <v>Pokryto</v>
      </c>
      <c r="AG11794" s="153"/>
      <c r="AH11794" s="153"/>
      <c r="AI11794" t="s">
        <v>201</v>
      </c>
      <c r="AJ11794" t="s">
        <v>800</v>
      </c>
      <c r="AK11794" s="9" t="str">
        <f>VLOOKUP(Y11794,zdroj!D:AJ,33,0)</f>
        <v>katC</v>
      </c>
    </row>
    <row r="11795" spans="8:37" x14ac:dyDescent="0.25">
      <c r="H11795" s="8"/>
      <c r="I11795" s="8"/>
      <c r="N11795" s="23"/>
      <c r="O11795" s="24"/>
      <c r="P11795" s="19"/>
      <c r="Q11795" s="19"/>
      <c r="R11795" s="19"/>
      <c r="U11795" s="27"/>
      <c r="Y11795" s="9" t="s">
        <v>672</v>
      </c>
      <c r="Z11795" s="9" t="s">
        <v>462</v>
      </c>
      <c r="AA11795" s="9" t="s">
        <v>199</v>
      </c>
      <c r="AB11795" s="9">
        <v>8071781</v>
      </c>
      <c r="AC11795" s="9" t="s">
        <v>12568</v>
      </c>
      <c r="AD11795" s="9" t="s">
        <v>800</v>
      </c>
      <c r="AE11795" s="5">
        <f t="shared" si="390"/>
        <v>0</v>
      </c>
      <c r="AF11795" s="5" t="str">
        <f t="shared" si="391"/>
        <v>Pokryto</v>
      </c>
      <c r="AG11795" s="153"/>
      <c r="AH11795" s="153"/>
      <c r="AI11795" t="s">
        <v>201</v>
      </c>
      <c r="AJ11795" t="s">
        <v>800</v>
      </c>
      <c r="AK11795" s="9" t="str">
        <f>VLOOKUP(Y11795,zdroj!D:AJ,33,0)</f>
        <v>katC</v>
      </c>
    </row>
    <row r="11796" spans="8:37" x14ac:dyDescent="0.25">
      <c r="H11796" s="8"/>
      <c r="I11796" s="8"/>
      <c r="N11796" s="23"/>
      <c r="O11796" s="24"/>
      <c r="P11796" s="19"/>
      <c r="Q11796" s="19"/>
      <c r="R11796" s="19"/>
      <c r="U11796" s="27"/>
      <c r="Y11796" s="9" t="s">
        <v>672</v>
      </c>
      <c r="Z11796" s="9" t="s">
        <v>462</v>
      </c>
      <c r="AA11796" s="9" t="s">
        <v>199</v>
      </c>
      <c r="AB11796" s="9">
        <v>8071799</v>
      </c>
      <c r="AC11796" s="9" t="s">
        <v>12569</v>
      </c>
      <c r="AD11796" s="9" t="s">
        <v>800</v>
      </c>
      <c r="AE11796" s="5">
        <f t="shared" si="390"/>
        <v>0</v>
      </c>
      <c r="AF11796" s="5" t="str">
        <f t="shared" si="391"/>
        <v>Pokryto</v>
      </c>
      <c r="AG11796" s="153"/>
      <c r="AH11796" s="153"/>
      <c r="AI11796" t="s">
        <v>201</v>
      </c>
      <c r="AJ11796" t="s">
        <v>800</v>
      </c>
      <c r="AK11796" s="9" t="str">
        <f>VLOOKUP(Y11796,zdroj!D:AJ,33,0)</f>
        <v>katC</v>
      </c>
    </row>
    <row r="11797" spans="8:37" x14ac:dyDescent="0.25">
      <c r="H11797" s="8"/>
      <c r="I11797" s="8"/>
      <c r="N11797" s="23"/>
      <c r="O11797" s="24"/>
      <c r="P11797" s="19"/>
      <c r="Q11797" s="19"/>
      <c r="R11797" s="19"/>
      <c r="U11797" s="27"/>
      <c r="Y11797" s="9" t="s">
        <v>672</v>
      </c>
      <c r="Z11797" s="9" t="s">
        <v>462</v>
      </c>
      <c r="AA11797" s="9" t="s">
        <v>199</v>
      </c>
      <c r="AB11797" s="9">
        <v>8071802</v>
      </c>
      <c r="AC11797" s="9" t="s">
        <v>12570</v>
      </c>
      <c r="AD11797" s="9" t="s">
        <v>800</v>
      </c>
      <c r="AE11797" s="5">
        <f t="shared" si="390"/>
        <v>0</v>
      </c>
      <c r="AF11797" s="5" t="str">
        <f t="shared" si="391"/>
        <v>Pokryto</v>
      </c>
      <c r="AG11797" s="153"/>
      <c r="AH11797" s="153"/>
      <c r="AI11797" t="s">
        <v>201</v>
      </c>
      <c r="AJ11797" t="s">
        <v>800</v>
      </c>
      <c r="AK11797" s="9" t="str">
        <f>VLOOKUP(Y11797,zdroj!D:AJ,33,0)</f>
        <v>katC</v>
      </c>
    </row>
    <row r="11798" spans="8:37" x14ac:dyDescent="0.25">
      <c r="H11798" s="8"/>
      <c r="I11798" s="8"/>
      <c r="N11798" s="23"/>
      <c r="O11798" s="24"/>
      <c r="P11798" s="19"/>
      <c r="Q11798" s="19"/>
      <c r="R11798" s="19"/>
      <c r="U11798" s="27"/>
      <c r="Y11798" s="9" t="s">
        <v>672</v>
      </c>
      <c r="Z11798" s="9" t="s">
        <v>462</v>
      </c>
      <c r="AA11798" s="9" t="s">
        <v>199</v>
      </c>
      <c r="AB11798" s="9">
        <v>8071535</v>
      </c>
      <c r="AC11798" s="9" t="s">
        <v>12571</v>
      </c>
      <c r="AD11798" s="9" t="s">
        <v>800</v>
      </c>
      <c r="AE11798" s="5">
        <f t="shared" si="390"/>
        <v>0</v>
      </c>
      <c r="AF11798" s="5" t="str">
        <f t="shared" si="391"/>
        <v>Pokryto</v>
      </c>
      <c r="AG11798" s="153"/>
      <c r="AH11798" s="153"/>
      <c r="AI11798" t="s">
        <v>201</v>
      </c>
      <c r="AJ11798" t="s">
        <v>800</v>
      </c>
      <c r="AK11798" s="9" t="str">
        <f>VLOOKUP(Y11798,zdroj!D:AJ,33,0)</f>
        <v>katC</v>
      </c>
    </row>
    <row r="11799" spans="8:37" x14ac:dyDescent="0.25">
      <c r="H11799" s="8"/>
      <c r="I11799" s="8"/>
      <c r="N11799" s="23"/>
      <c r="O11799" s="24"/>
      <c r="P11799" s="19"/>
      <c r="Q11799" s="19"/>
      <c r="R11799" s="19"/>
      <c r="U11799" s="27"/>
      <c r="Y11799" s="9" t="s">
        <v>672</v>
      </c>
      <c r="Z11799" s="9" t="s">
        <v>462</v>
      </c>
      <c r="AA11799" s="9" t="s">
        <v>199</v>
      </c>
      <c r="AB11799" s="9">
        <v>8071811</v>
      </c>
      <c r="AC11799" s="9" t="s">
        <v>12572</v>
      </c>
      <c r="AD11799" s="9" t="s">
        <v>800</v>
      </c>
      <c r="AE11799" s="5">
        <f t="shared" si="390"/>
        <v>0</v>
      </c>
      <c r="AF11799" s="5" t="str">
        <f t="shared" si="391"/>
        <v>Pokryto</v>
      </c>
      <c r="AG11799" s="153"/>
      <c r="AH11799" s="153"/>
      <c r="AI11799" t="s">
        <v>201</v>
      </c>
      <c r="AJ11799" t="s">
        <v>800</v>
      </c>
      <c r="AK11799" s="9" t="str">
        <f>VLOOKUP(Y11799,zdroj!D:AJ,33,0)</f>
        <v>katC</v>
      </c>
    </row>
    <row r="11800" spans="8:37" x14ac:dyDescent="0.25">
      <c r="H11800" s="8"/>
      <c r="I11800" s="8"/>
      <c r="N11800" s="23"/>
      <c r="O11800" s="24"/>
      <c r="P11800" s="19"/>
      <c r="Q11800" s="19"/>
      <c r="R11800" s="19"/>
      <c r="U11800" s="27"/>
      <c r="Y11800" s="9" t="s">
        <v>672</v>
      </c>
      <c r="Z11800" s="9" t="s">
        <v>462</v>
      </c>
      <c r="AA11800" s="9" t="s">
        <v>199</v>
      </c>
      <c r="AB11800" s="9">
        <v>8071829</v>
      </c>
      <c r="AC11800" s="9" t="s">
        <v>12573</v>
      </c>
      <c r="AD11800" s="9" t="s">
        <v>800</v>
      </c>
      <c r="AE11800" s="5">
        <f t="shared" si="390"/>
        <v>0</v>
      </c>
      <c r="AF11800" s="5" t="str">
        <f t="shared" si="391"/>
        <v>Pokryto</v>
      </c>
      <c r="AG11800" s="153"/>
      <c r="AH11800" s="153"/>
      <c r="AI11800" t="s">
        <v>201</v>
      </c>
      <c r="AJ11800" t="s">
        <v>800</v>
      </c>
      <c r="AK11800" s="9" t="str">
        <f>VLOOKUP(Y11800,zdroj!D:AJ,33,0)</f>
        <v>katC</v>
      </c>
    </row>
    <row r="11801" spans="8:37" x14ac:dyDescent="0.25">
      <c r="H11801" s="8"/>
      <c r="I11801" s="8"/>
      <c r="N11801" s="23"/>
      <c r="O11801" s="24"/>
      <c r="P11801" s="19"/>
      <c r="Q11801" s="19"/>
      <c r="R11801" s="19"/>
      <c r="U11801" s="27"/>
      <c r="Y11801" s="9" t="s">
        <v>672</v>
      </c>
      <c r="Z11801" s="9" t="s">
        <v>462</v>
      </c>
      <c r="AA11801" s="9" t="s">
        <v>199</v>
      </c>
      <c r="AB11801" s="9">
        <v>8071837</v>
      </c>
      <c r="AC11801" s="9" t="s">
        <v>12574</v>
      </c>
      <c r="AD11801" s="9" t="s">
        <v>800</v>
      </c>
      <c r="AE11801" s="5">
        <f t="shared" si="390"/>
        <v>0</v>
      </c>
      <c r="AF11801" s="5" t="str">
        <f t="shared" si="391"/>
        <v>Pokryto</v>
      </c>
      <c r="AG11801" s="153"/>
      <c r="AH11801" s="153"/>
      <c r="AI11801" t="s">
        <v>201</v>
      </c>
      <c r="AJ11801" t="s">
        <v>800</v>
      </c>
      <c r="AK11801" s="9" t="str">
        <f>VLOOKUP(Y11801,zdroj!D:AJ,33,0)</f>
        <v>katC</v>
      </c>
    </row>
    <row r="11802" spans="8:37" x14ac:dyDescent="0.25">
      <c r="H11802" s="8"/>
      <c r="I11802" s="8"/>
      <c r="N11802" s="23"/>
      <c r="O11802" s="24"/>
      <c r="P11802" s="19"/>
      <c r="Q11802" s="19"/>
      <c r="R11802" s="19"/>
      <c r="U11802" s="27"/>
      <c r="Y11802" s="9" t="s">
        <v>672</v>
      </c>
      <c r="Z11802" s="9" t="s">
        <v>462</v>
      </c>
      <c r="AA11802" s="9" t="s">
        <v>199</v>
      </c>
      <c r="AB11802" s="9">
        <v>8071845</v>
      </c>
      <c r="AC11802" s="9" t="s">
        <v>12575</v>
      </c>
      <c r="AD11802" s="9" t="s">
        <v>800</v>
      </c>
      <c r="AE11802" s="5">
        <f t="shared" si="390"/>
        <v>0</v>
      </c>
      <c r="AF11802" s="5" t="str">
        <f t="shared" si="391"/>
        <v>Pokryto</v>
      </c>
      <c r="AG11802" s="153"/>
      <c r="AH11802" s="153"/>
      <c r="AI11802" t="s">
        <v>201</v>
      </c>
      <c r="AJ11802" t="s">
        <v>800</v>
      </c>
      <c r="AK11802" s="9" t="str">
        <f>VLOOKUP(Y11802,zdroj!D:AJ,33,0)</f>
        <v>katC</v>
      </c>
    </row>
    <row r="11803" spans="8:37" x14ac:dyDescent="0.25">
      <c r="H11803" s="8"/>
      <c r="I11803" s="8"/>
      <c r="N11803" s="23"/>
      <c r="O11803" s="24"/>
      <c r="P11803" s="19"/>
      <c r="Q11803" s="19"/>
      <c r="R11803" s="19"/>
      <c r="U11803" s="27"/>
      <c r="Y11803" s="9" t="s">
        <v>672</v>
      </c>
      <c r="Z11803" s="9" t="s">
        <v>462</v>
      </c>
      <c r="AA11803" s="9" t="s">
        <v>199</v>
      </c>
      <c r="AB11803" s="9">
        <v>8071853</v>
      </c>
      <c r="AC11803" s="9" t="s">
        <v>12576</v>
      </c>
      <c r="AD11803" s="9" t="s">
        <v>800</v>
      </c>
      <c r="AE11803" s="5">
        <f t="shared" si="390"/>
        <v>0</v>
      </c>
      <c r="AF11803" s="5" t="str">
        <f t="shared" si="391"/>
        <v>Pokryto</v>
      </c>
      <c r="AG11803" s="153"/>
      <c r="AH11803" s="153"/>
      <c r="AI11803" t="s">
        <v>201</v>
      </c>
      <c r="AJ11803" t="s">
        <v>800</v>
      </c>
      <c r="AK11803" s="9" t="str">
        <f>VLOOKUP(Y11803,zdroj!D:AJ,33,0)</f>
        <v>katC</v>
      </c>
    </row>
    <row r="11804" spans="8:37" x14ac:dyDescent="0.25">
      <c r="H11804" s="8"/>
      <c r="I11804" s="8"/>
      <c r="N11804" s="23"/>
      <c r="O11804" s="24"/>
      <c r="P11804" s="19"/>
      <c r="Q11804" s="19"/>
      <c r="R11804" s="19"/>
      <c r="U11804" s="27"/>
      <c r="Y11804" s="9" t="s">
        <v>672</v>
      </c>
      <c r="Z11804" s="9" t="s">
        <v>462</v>
      </c>
      <c r="AA11804" s="9" t="s">
        <v>199</v>
      </c>
      <c r="AB11804" s="9">
        <v>8071861</v>
      </c>
      <c r="AC11804" s="9" t="s">
        <v>12577</v>
      </c>
      <c r="AD11804" s="9" t="s">
        <v>226</v>
      </c>
      <c r="AE11804" s="5">
        <f t="shared" si="390"/>
        <v>0</v>
      </c>
      <c r="AF11804" s="5" t="str">
        <f t="shared" si="391"/>
        <v>katC</v>
      </c>
      <c r="AG11804" s="153"/>
      <c r="AH11804" s="153"/>
      <c r="AI11804" t="s">
        <v>17880</v>
      </c>
      <c r="AJ11804" t="s">
        <v>17878</v>
      </c>
      <c r="AK11804" s="9" t="str">
        <f>VLOOKUP(Y11804,zdroj!D:AJ,33,0)</f>
        <v>katC</v>
      </c>
    </row>
    <row r="11805" spans="8:37" x14ac:dyDescent="0.25">
      <c r="H11805" s="8"/>
      <c r="I11805" s="8"/>
      <c r="N11805" s="23"/>
      <c r="O11805" s="24"/>
      <c r="P11805" s="19"/>
      <c r="Q11805" s="19"/>
      <c r="R11805" s="19"/>
      <c r="U11805" s="27"/>
      <c r="Y11805" s="9" t="s">
        <v>672</v>
      </c>
      <c r="Z11805" s="9" t="s">
        <v>462</v>
      </c>
      <c r="AA11805" s="9" t="s">
        <v>199</v>
      </c>
      <c r="AB11805" s="9">
        <v>8071870</v>
      </c>
      <c r="AC11805" s="9" t="s">
        <v>12578</v>
      </c>
      <c r="AD11805" s="9" t="s">
        <v>800</v>
      </c>
      <c r="AE11805" s="5">
        <f t="shared" si="390"/>
        <v>0</v>
      </c>
      <c r="AF11805" s="5" t="str">
        <f t="shared" si="391"/>
        <v>Pokryto</v>
      </c>
      <c r="AG11805" s="153"/>
      <c r="AH11805" s="153"/>
      <c r="AI11805" t="s">
        <v>201</v>
      </c>
      <c r="AJ11805" t="s">
        <v>800</v>
      </c>
      <c r="AK11805" s="9" t="str">
        <f>VLOOKUP(Y11805,zdroj!D:AJ,33,0)</f>
        <v>katC</v>
      </c>
    </row>
    <row r="11806" spans="8:37" x14ac:dyDescent="0.25">
      <c r="H11806" s="8"/>
      <c r="I11806" s="8"/>
      <c r="N11806" s="23"/>
      <c r="O11806" s="24"/>
      <c r="P11806" s="19"/>
      <c r="Q11806" s="19"/>
      <c r="R11806" s="19"/>
      <c r="U11806" s="27"/>
      <c r="Y11806" s="9" t="s">
        <v>672</v>
      </c>
      <c r="Z11806" s="9" t="s">
        <v>462</v>
      </c>
      <c r="AA11806" s="9" t="s">
        <v>199</v>
      </c>
      <c r="AB11806" s="9">
        <v>8071888</v>
      </c>
      <c r="AC11806" s="9" t="s">
        <v>12579</v>
      </c>
      <c r="AD11806" s="9" t="s">
        <v>800</v>
      </c>
      <c r="AE11806" s="5">
        <f t="shared" si="390"/>
        <v>0</v>
      </c>
      <c r="AF11806" s="5" t="str">
        <f t="shared" si="391"/>
        <v>Pokryto</v>
      </c>
      <c r="AG11806" s="153"/>
      <c r="AH11806" s="153"/>
      <c r="AI11806" t="s">
        <v>201</v>
      </c>
      <c r="AJ11806" t="s">
        <v>800</v>
      </c>
      <c r="AK11806" s="9" t="str">
        <f>VLOOKUP(Y11806,zdroj!D:AJ,33,0)</f>
        <v>katC</v>
      </c>
    </row>
    <row r="11807" spans="8:37" x14ac:dyDescent="0.25">
      <c r="H11807" s="8"/>
      <c r="I11807" s="8"/>
      <c r="N11807" s="23"/>
      <c r="O11807" s="24"/>
      <c r="P11807" s="19"/>
      <c r="Q11807" s="19"/>
      <c r="R11807" s="19"/>
      <c r="U11807" s="27"/>
      <c r="Y11807" s="9" t="s">
        <v>672</v>
      </c>
      <c r="Z11807" s="9" t="s">
        <v>462</v>
      </c>
      <c r="AA11807" s="9" t="s">
        <v>199</v>
      </c>
      <c r="AB11807" s="9">
        <v>8071896</v>
      </c>
      <c r="AC11807" s="9" t="s">
        <v>12580</v>
      </c>
      <c r="AD11807" s="9" t="s">
        <v>226</v>
      </c>
      <c r="AE11807" s="5">
        <f t="shared" si="390"/>
        <v>0</v>
      </c>
      <c r="AF11807" s="5" t="str">
        <f t="shared" si="391"/>
        <v>katC</v>
      </c>
      <c r="AG11807" s="153"/>
      <c r="AH11807" s="153"/>
      <c r="AI11807" t="s">
        <v>201</v>
      </c>
      <c r="AJ11807" t="s">
        <v>340</v>
      </c>
      <c r="AK11807" s="9" t="str">
        <f>VLOOKUP(Y11807,zdroj!D:AJ,33,0)</f>
        <v>katC</v>
      </c>
    </row>
    <row r="11808" spans="8:37" x14ac:dyDescent="0.25">
      <c r="H11808" s="8"/>
      <c r="I11808" s="8"/>
      <c r="N11808" s="23"/>
      <c r="O11808" s="24"/>
      <c r="P11808" s="19"/>
      <c r="Q11808" s="19"/>
      <c r="R11808" s="19"/>
      <c r="U11808" s="27"/>
      <c r="Y11808" s="9" t="s">
        <v>672</v>
      </c>
      <c r="Z11808" s="9" t="s">
        <v>462</v>
      </c>
      <c r="AA11808" s="9" t="s">
        <v>199</v>
      </c>
      <c r="AB11808" s="9">
        <v>25880624</v>
      </c>
      <c r="AC11808" s="9" t="s">
        <v>12581</v>
      </c>
      <c r="AD11808" s="9" t="s">
        <v>226</v>
      </c>
      <c r="AE11808" s="5">
        <f t="shared" si="390"/>
        <v>0</v>
      </c>
      <c r="AF11808" s="5" t="str">
        <f t="shared" si="391"/>
        <v>katC</v>
      </c>
      <c r="AG11808" s="153"/>
      <c r="AH11808" s="153"/>
      <c r="AI11808" t="s">
        <v>229</v>
      </c>
      <c r="AJ11808" t="s">
        <v>17878</v>
      </c>
      <c r="AK11808" s="9" t="str">
        <f>VLOOKUP(Y11808,zdroj!D:AJ,33,0)</f>
        <v>katC</v>
      </c>
    </row>
    <row r="11809" spans="8:37" x14ac:dyDescent="0.25">
      <c r="H11809" s="8"/>
      <c r="I11809" s="8"/>
      <c r="N11809" s="23"/>
      <c r="O11809" s="24"/>
      <c r="P11809" s="19"/>
      <c r="Q11809" s="19"/>
      <c r="R11809" s="19"/>
      <c r="U11809" s="27"/>
      <c r="Y11809" s="9" t="s">
        <v>672</v>
      </c>
      <c r="Z11809" s="9" t="s">
        <v>462</v>
      </c>
      <c r="AA11809" s="9" t="s">
        <v>199</v>
      </c>
      <c r="AB11809" s="9">
        <v>8071900</v>
      </c>
      <c r="AC11809" s="9" t="s">
        <v>12582</v>
      </c>
      <c r="AD11809" s="9" t="s">
        <v>800</v>
      </c>
      <c r="AE11809" s="5">
        <f t="shared" si="390"/>
        <v>0</v>
      </c>
      <c r="AF11809" s="5" t="str">
        <f t="shared" si="391"/>
        <v>Pokryto</v>
      </c>
      <c r="AG11809" s="153"/>
      <c r="AH11809" s="153"/>
      <c r="AI11809" t="s">
        <v>201</v>
      </c>
      <c r="AJ11809" t="s">
        <v>800</v>
      </c>
      <c r="AK11809" s="9" t="str">
        <f>VLOOKUP(Y11809,zdroj!D:AJ,33,0)</f>
        <v>katC</v>
      </c>
    </row>
    <row r="11810" spans="8:37" x14ac:dyDescent="0.25">
      <c r="H11810" s="8"/>
      <c r="I11810" s="8"/>
      <c r="N11810" s="23"/>
      <c r="O11810" s="24"/>
      <c r="P11810" s="19"/>
      <c r="Q11810" s="19"/>
      <c r="R11810" s="19"/>
      <c r="U11810" s="27"/>
      <c r="Y11810" s="9" t="s">
        <v>672</v>
      </c>
      <c r="Z11810" s="9" t="s">
        <v>462</v>
      </c>
      <c r="AA11810" s="9" t="s">
        <v>199</v>
      </c>
      <c r="AB11810" s="9">
        <v>82429391</v>
      </c>
      <c r="AC11810" s="9" t="s">
        <v>12583</v>
      </c>
      <c r="AD11810" s="9" t="s">
        <v>226</v>
      </c>
      <c r="AE11810" s="5">
        <f t="shared" si="390"/>
        <v>0</v>
      </c>
      <c r="AF11810" s="5" t="str">
        <f t="shared" si="391"/>
        <v>katC</v>
      </c>
      <c r="AG11810" s="153"/>
      <c r="AH11810" s="153"/>
      <c r="AI11810" t="s">
        <v>201</v>
      </c>
      <c r="AJ11810" t="s">
        <v>340</v>
      </c>
      <c r="AK11810" s="9" t="str">
        <f>VLOOKUP(Y11810,zdroj!D:AJ,33,0)</f>
        <v>katC</v>
      </c>
    </row>
    <row r="11811" spans="8:37" x14ac:dyDescent="0.25">
      <c r="H11811" s="8"/>
      <c r="I11811" s="8"/>
      <c r="N11811" s="23"/>
      <c r="O11811" s="24"/>
      <c r="P11811" s="19"/>
      <c r="Q11811" s="19"/>
      <c r="R11811" s="19"/>
      <c r="U11811" s="27"/>
      <c r="Y11811" s="9" t="s">
        <v>672</v>
      </c>
      <c r="Z11811" s="9" t="s">
        <v>462</v>
      </c>
      <c r="AA11811" s="9" t="s">
        <v>199</v>
      </c>
      <c r="AB11811" s="9">
        <v>8071918</v>
      </c>
      <c r="AC11811" s="9" t="s">
        <v>12584</v>
      </c>
      <c r="AD11811" s="9" t="s">
        <v>226</v>
      </c>
      <c r="AE11811" s="5">
        <f t="shared" si="390"/>
        <v>0</v>
      </c>
      <c r="AF11811" s="5" t="str">
        <f t="shared" si="391"/>
        <v>katC</v>
      </c>
      <c r="AG11811" s="153"/>
      <c r="AH11811" s="153"/>
      <c r="AI11811" t="s">
        <v>195</v>
      </c>
      <c r="AJ11811" t="s">
        <v>340</v>
      </c>
      <c r="AK11811" s="9" t="str">
        <f>VLOOKUP(Y11811,zdroj!D:AJ,33,0)</f>
        <v>katC</v>
      </c>
    </row>
    <row r="11812" spans="8:37" x14ac:dyDescent="0.25">
      <c r="H11812" s="8"/>
      <c r="I11812" s="8"/>
      <c r="N11812" s="23"/>
      <c r="O11812" s="24"/>
      <c r="P11812" s="19"/>
      <c r="Q11812" s="19"/>
      <c r="R11812" s="19"/>
      <c r="U11812" s="27"/>
      <c r="Y11812" s="9" t="s">
        <v>672</v>
      </c>
      <c r="Z11812" s="9" t="s">
        <v>462</v>
      </c>
      <c r="AA11812" s="9" t="s">
        <v>199</v>
      </c>
      <c r="AB11812" s="9">
        <v>8071926</v>
      </c>
      <c r="AC11812" s="9" t="s">
        <v>12585</v>
      </c>
      <c r="AD11812" s="9" t="s">
        <v>226</v>
      </c>
      <c r="AE11812" s="5">
        <f t="shared" si="390"/>
        <v>0</v>
      </c>
      <c r="AF11812" s="5" t="str">
        <f t="shared" si="391"/>
        <v>katC</v>
      </c>
      <c r="AG11812" s="153"/>
      <c r="AH11812" s="153"/>
      <c r="AI11812" t="s">
        <v>201</v>
      </c>
      <c r="AJ11812" t="s">
        <v>340</v>
      </c>
      <c r="AK11812" s="9" t="str">
        <f>VLOOKUP(Y11812,zdroj!D:AJ,33,0)</f>
        <v>katC</v>
      </c>
    </row>
    <row r="11813" spans="8:37" x14ac:dyDescent="0.25">
      <c r="H11813" s="8"/>
      <c r="I11813" s="8"/>
      <c r="N11813" s="23"/>
      <c r="O11813" s="24"/>
      <c r="P11813" s="19"/>
      <c r="Q11813" s="19"/>
      <c r="R11813" s="19"/>
      <c r="U11813" s="27"/>
      <c r="Y11813" s="9" t="s">
        <v>672</v>
      </c>
      <c r="Z11813" s="9" t="s">
        <v>462</v>
      </c>
      <c r="AA11813" s="9" t="s">
        <v>199</v>
      </c>
      <c r="AB11813" s="9">
        <v>8071934</v>
      </c>
      <c r="AC11813" s="9" t="s">
        <v>12586</v>
      </c>
      <c r="AD11813" s="9" t="s">
        <v>226</v>
      </c>
      <c r="AE11813" s="5">
        <f t="shared" si="390"/>
        <v>0</v>
      </c>
      <c r="AF11813" s="5" t="str">
        <f t="shared" si="391"/>
        <v>katC</v>
      </c>
      <c r="AG11813" s="153"/>
      <c r="AH11813" s="153"/>
      <c r="AI11813" t="s">
        <v>17880</v>
      </c>
      <c r="AJ11813" t="s">
        <v>17878</v>
      </c>
      <c r="AK11813" s="9" t="str">
        <f>VLOOKUP(Y11813,zdroj!D:AJ,33,0)</f>
        <v>katC</v>
      </c>
    </row>
    <row r="11814" spans="8:37" x14ac:dyDescent="0.25">
      <c r="H11814" s="8"/>
      <c r="I11814" s="8"/>
      <c r="N11814" s="23"/>
      <c r="O11814" s="24"/>
      <c r="P11814" s="19"/>
      <c r="Q11814" s="19"/>
      <c r="R11814" s="19"/>
      <c r="U11814" s="27"/>
      <c r="Y11814" s="9" t="s">
        <v>672</v>
      </c>
      <c r="Z11814" s="9" t="s">
        <v>462</v>
      </c>
      <c r="AA11814" s="9" t="s">
        <v>199</v>
      </c>
      <c r="AB11814" s="9">
        <v>8071942</v>
      </c>
      <c r="AC11814" s="9" t="s">
        <v>12587</v>
      </c>
      <c r="AD11814" s="9" t="s">
        <v>226</v>
      </c>
      <c r="AE11814" s="5">
        <f t="shared" si="390"/>
        <v>0</v>
      </c>
      <c r="AF11814" s="5" t="str">
        <f t="shared" si="391"/>
        <v>katC</v>
      </c>
      <c r="AG11814" s="153"/>
      <c r="AH11814" s="153"/>
      <c r="AI11814" t="s">
        <v>17882</v>
      </c>
      <c r="AJ11814" t="s">
        <v>17878</v>
      </c>
      <c r="AK11814" s="9" t="str">
        <f>VLOOKUP(Y11814,zdroj!D:AJ,33,0)</f>
        <v>katC</v>
      </c>
    </row>
    <row r="11815" spans="8:37" x14ac:dyDescent="0.25">
      <c r="H11815" s="8"/>
      <c r="I11815" s="8"/>
      <c r="N11815" s="23"/>
      <c r="O11815" s="24"/>
      <c r="P11815" s="19"/>
      <c r="Q11815" s="19"/>
      <c r="R11815" s="19"/>
      <c r="U11815" s="27"/>
      <c r="Y11815" s="9" t="s">
        <v>672</v>
      </c>
      <c r="Z11815" s="9" t="s">
        <v>462</v>
      </c>
      <c r="AA11815" s="9" t="s">
        <v>199</v>
      </c>
      <c r="AB11815" s="9">
        <v>8071951</v>
      </c>
      <c r="AC11815" s="9" t="s">
        <v>12588</v>
      </c>
      <c r="AD11815" s="9" t="s">
        <v>226</v>
      </c>
      <c r="AE11815" s="5">
        <f t="shared" si="390"/>
        <v>0</v>
      </c>
      <c r="AF11815" s="5" t="str">
        <f t="shared" si="391"/>
        <v>katC</v>
      </c>
      <c r="AG11815" s="153"/>
      <c r="AH11815" s="153"/>
      <c r="AI11815" t="s">
        <v>201</v>
      </c>
      <c r="AJ11815" t="s">
        <v>340</v>
      </c>
      <c r="AK11815" s="9" t="str">
        <f>VLOOKUP(Y11815,zdroj!D:AJ,33,0)</f>
        <v>katC</v>
      </c>
    </row>
    <row r="11816" spans="8:37" x14ac:dyDescent="0.25">
      <c r="H11816" s="8"/>
      <c r="I11816" s="8"/>
      <c r="N11816" s="23"/>
      <c r="O11816" s="24"/>
      <c r="P11816" s="19"/>
      <c r="Q11816" s="19"/>
      <c r="R11816" s="19"/>
      <c r="U11816" s="27"/>
      <c r="Y11816" s="9" t="s">
        <v>672</v>
      </c>
      <c r="Z11816" s="9" t="s">
        <v>462</v>
      </c>
      <c r="AA11816" s="9" t="s">
        <v>199</v>
      </c>
      <c r="AB11816" s="9">
        <v>8071969</v>
      </c>
      <c r="AC11816" s="9" t="s">
        <v>12589</v>
      </c>
      <c r="AD11816" s="9" t="s">
        <v>800</v>
      </c>
      <c r="AE11816" s="5">
        <f t="shared" si="390"/>
        <v>0</v>
      </c>
      <c r="AF11816" s="5" t="str">
        <f t="shared" si="391"/>
        <v>Pokryto</v>
      </c>
      <c r="AG11816" s="153"/>
      <c r="AH11816" s="153"/>
      <c r="AI11816" t="s">
        <v>201</v>
      </c>
      <c r="AJ11816" t="s">
        <v>800</v>
      </c>
      <c r="AK11816" s="9" t="str">
        <f>VLOOKUP(Y11816,zdroj!D:AJ,33,0)</f>
        <v>katC</v>
      </c>
    </row>
    <row r="11817" spans="8:37" x14ac:dyDescent="0.25">
      <c r="H11817" s="8"/>
      <c r="I11817" s="8"/>
      <c r="N11817" s="23"/>
      <c r="O11817" s="24"/>
      <c r="P11817" s="19"/>
      <c r="Q11817" s="19"/>
      <c r="R11817" s="19"/>
      <c r="U11817" s="27"/>
      <c r="Y11817" s="9" t="s">
        <v>672</v>
      </c>
      <c r="Z11817" s="9" t="s">
        <v>462</v>
      </c>
      <c r="AA11817" s="9" t="s">
        <v>199</v>
      </c>
      <c r="AB11817" s="9">
        <v>8071543</v>
      </c>
      <c r="AC11817" s="9" t="s">
        <v>12590</v>
      </c>
      <c r="AD11817" s="9" t="s">
        <v>800</v>
      </c>
      <c r="AE11817" s="5">
        <f t="shared" si="390"/>
        <v>0</v>
      </c>
      <c r="AF11817" s="5" t="str">
        <f t="shared" si="391"/>
        <v>Pokryto</v>
      </c>
      <c r="AG11817" s="153"/>
      <c r="AH11817" s="153"/>
      <c r="AI11817" t="s">
        <v>195</v>
      </c>
      <c r="AJ11817" t="s">
        <v>800</v>
      </c>
      <c r="AK11817" s="9" t="str">
        <f>VLOOKUP(Y11817,zdroj!D:AJ,33,0)</f>
        <v>katC</v>
      </c>
    </row>
    <row r="11818" spans="8:37" x14ac:dyDescent="0.25">
      <c r="H11818" s="8"/>
      <c r="I11818" s="8"/>
      <c r="N11818" s="23"/>
      <c r="O11818" s="24"/>
      <c r="P11818" s="19"/>
      <c r="Q11818" s="19"/>
      <c r="R11818" s="19"/>
      <c r="U11818" s="27"/>
      <c r="Y11818" s="9" t="s">
        <v>672</v>
      </c>
      <c r="Z11818" s="9" t="s">
        <v>462</v>
      </c>
      <c r="AA11818" s="9" t="s">
        <v>199</v>
      </c>
      <c r="AB11818" s="9">
        <v>8071977</v>
      </c>
      <c r="AC11818" s="9" t="s">
        <v>12591</v>
      </c>
      <c r="AD11818" s="9" t="s">
        <v>800</v>
      </c>
      <c r="AE11818" s="5">
        <f t="shared" si="390"/>
        <v>0</v>
      </c>
      <c r="AF11818" s="5" t="str">
        <f t="shared" si="391"/>
        <v>Pokryto</v>
      </c>
      <c r="AG11818" s="153"/>
      <c r="AH11818" s="153"/>
      <c r="AI11818" t="s">
        <v>201</v>
      </c>
      <c r="AJ11818" t="s">
        <v>800</v>
      </c>
      <c r="AK11818" s="9" t="str">
        <f>VLOOKUP(Y11818,zdroj!D:AJ,33,0)</f>
        <v>katC</v>
      </c>
    </row>
    <row r="11819" spans="8:37" x14ac:dyDescent="0.25">
      <c r="H11819" s="8"/>
      <c r="I11819" s="8"/>
      <c r="N11819" s="23"/>
      <c r="O11819" s="24"/>
      <c r="P11819" s="19"/>
      <c r="Q11819" s="19"/>
      <c r="R11819" s="19"/>
      <c r="U11819" s="27"/>
      <c r="Y11819" s="9" t="s">
        <v>672</v>
      </c>
      <c r="Z11819" s="9" t="s">
        <v>462</v>
      </c>
      <c r="AA11819" s="9" t="s">
        <v>199</v>
      </c>
      <c r="AB11819" s="9">
        <v>8071985</v>
      </c>
      <c r="AC11819" s="9" t="s">
        <v>12592</v>
      </c>
      <c r="AD11819" s="9" t="s">
        <v>800</v>
      </c>
      <c r="AE11819" s="5">
        <f t="shared" si="390"/>
        <v>0</v>
      </c>
      <c r="AF11819" s="5" t="str">
        <f t="shared" si="391"/>
        <v>Pokryto</v>
      </c>
      <c r="AG11819" s="153"/>
      <c r="AH11819" s="153"/>
      <c r="AI11819" t="s">
        <v>201</v>
      </c>
      <c r="AJ11819" t="s">
        <v>800</v>
      </c>
      <c r="AK11819" s="9" t="str">
        <f>VLOOKUP(Y11819,zdroj!D:AJ,33,0)</f>
        <v>katC</v>
      </c>
    </row>
    <row r="11820" spans="8:37" x14ac:dyDescent="0.25">
      <c r="H11820" s="8"/>
      <c r="I11820" s="8"/>
      <c r="N11820" s="23"/>
      <c r="O11820" s="24"/>
      <c r="P11820" s="19"/>
      <c r="Q11820" s="19"/>
      <c r="R11820" s="19"/>
      <c r="U11820" s="27"/>
      <c r="Y11820" s="9" t="s">
        <v>672</v>
      </c>
      <c r="Z11820" s="9" t="s">
        <v>462</v>
      </c>
      <c r="AA11820" s="9" t="s">
        <v>199</v>
      </c>
      <c r="AB11820" s="9">
        <v>8071993</v>
      </c>
      <c r="AC11820" s="9" t="s">
        <v>12593</v>
      </c>
      <c r="AD11820" s="9" t="s">
        <v>800</v>
      </c>
      <c r="AE11820" s="5">
        <f t="shared" si="390"/>
        <v>0</v>
      </c>
      <c r="AF11820" s="5" t="str">
        <f t="shared" si="391"/>
        <v>Pokryto</v>
      </c>
      <c r="AG11820" s="153"/>
      <c r="AH11820" s="153"/>
      <c r="AI11820" t="s">
        <v>201</v>
      </c>
      <c r="AJ11820" t="s">
        <v>800</v>
      </c>
      <c r="AK11820" s="9" t="str">
        <f>VLOOKUP(Y11820,zdroj!D:AJ,33,0)</f>
        <v>katC</v>
      </c>
    </row>
    <row r="11821" spans="8:37" x14ac:dyDescent="0.25">
      <c r="H11821" s="8"/>
      <c r="I11821" s="8"/>
      <c r="N11821" s="23"/>
      <c r="O11821" s="24"/>
      <c r="P11821" s="19"/>
      <c r="Q11821" s="19"/>
      <c r="R11821" s="19"/>
      <c r="U11821" s="27"/>
      <c r="Y11821" s="9" t="s">
        <v>672</v>
      </c>
      <c r="Z11821" s="9" t="s">
        <v>462</v>
      </c>
      <c r="AA11821" s="9" t="s">
        <v>199</v>
      </c>
      <c r="AB11821" s="9">
        <v>8072001</v>
      </c>
      <c r="AC11821" s="9" t="s">
        <v>12594</v>
      </c>
      <c r="AD11821" s="9" t="s">
        <v>800</v>
      </c>
      <c r="AE11821" s="5">
        <f t="shared" si="390"/>
        <v>0</v>
      </c>
      <c r="AF11821" s="5" t="str">
        <f t="shared" si="391"/>
        <v>Pokryto</v>
      </c>
      <c r="AG11821" s="153"/>
      <c r="AH11821" s="153"/>
      <c r="AI11821" t="s">
        <v>201</v>
      </c>
      <c r="AJ11821" t="s">
        <v>800</v>
      </c>
      <c r="AK11821" s="9" t="str">
        <f>VLOOKUP(Y11821,zdroj!D:AJ,33,0)</f>
        <v>katC</v>
      </c>
    </row>
    <row r="11822" spans="8:37" x14ac:dyDescent="0.25">
      <c r="H11822" s="8"/>
      <c r="I11822" s="8"/>
      <c r="N11822" s="23"/>
      <c r="O11822" s="24"/>
      <c r="P11822" s="19"/>
      <c r="Q11822" s="19"/>
      <c r="R11822" s="19"/>
      <c r="U11822" s="27"/>
      <c r="Y11822" s="9" t="s">
        <v>672</v>
      </c>
      <c r="Z11822" s="9" t="s">
        <v>462</v>
      </c>
      <c r="AA11822" s="9" t="s">
        <v>199</v>
      </c>
      <c r="AB11822" s="9">
        <v>8072019</v>
      </c>
      <c r="AC11822" s="9" t="s">
        <v>12595</v>
      </c>
      <c r="AD11822" s="9" t="s">
        <v>800</v>
      </c>
      <c r="AE11822" s="5">
        <f t="shared" si="390"/>
        <v>0</v>
      </c>
      <c r="AF11822" s="5" t="str">
        <f t="shared" si="391"/>
        <v>Pokryto</v>
      </c>
      <c r="AG11822" s="153"/>
      <c r="AH11822" s="153"/>
      <c r="AI11822" t="s">
        <v>201</v>
      </c>
      <c r="AJ11822" t="s">
        <v>800</v>
      </c>
      <c r="AK11822" s="9" t="str">
        <f>VLOOKUP(Y11822,zdroj!D:AJ,33,0)</f>
        <v>katC</v>
      </c>
    </row>
    <row r="11823" spans="8:37" x14ac:dyDescent="0.25">
      <c r="H11823" s="8"/>
      <c r="I11823" s="8"/>
      <c r="N11823" s="23"/>
      <c r="O11823" s="24"/>
      <c r="P11823" s="19"/>
      <c r="Q11823" s="19"/>
      <c r="R11823" s="19"/>
      <c r="U11823" s="27"/>
      <c r="Y11823" s="9" t="s">
        <v>672</v>
      </c>
      <c r="Z11823" s="9" t="s">
        <v>462</v>
      </c>
      <c r="AA11823" s="9" t="s">
        <v>199</v>
      </c>
      <c r="AB11823" s="9">
        <v>8072027</v>
      </c>
      <c r="AC11823" s="9" t="s">
        <v>12596</v>
      </c>
      <c r="AD11823" s="9" t="s">
        <v>226</v>
      </c>
      <c r="AE11823" s="5">
        <f t="shared" si="390"/>
        <v>0</v>
      </c>
      <c r="AF11823" s="5" t="str">
        <f t="shared" si="391"/>
        <v>katC</v>
      </c>
      <c r="AG11823" s="153"/>
      <c r="AH11823" s="153"/>
      <c r="AI11823" t="s">
        <v>201</v>
      </c>
      <c r="AJ11823" t="s">
        <v>340</v>
      </c>
      <c r="AK11823" s="9" t="str">
        <f>VLOOKUP(Y11823,zdroj!D:AJ,33,0)</f>
        <v>katC</v>
      </c>
    </row>
    <row r="11824" spans="8:37" x14ac:dyDescent="0.25">
      <c r="H11824" s="8"/>
      <c r="I11824" s="8"/>
      <c r="N11824" s="23"/>
      <c r="O11824" s="24"/>
      <c r="P11824" s="19"/>
      <c r="Q11824" s="19"/>
      <c r="R11824" s="19"/>
      <c r="U11824" s="27"/>
      <c r="Y11824" s="9" t="s">
        <v>672</v>
      </c>
      <c r="Z11824" s="9" t="s">
        <v>462</v>
      </c>
      <c r="AA11824" s="9" t="s">
        <v>199</v>
      </c>
      <c r="AB11824" s="9">
        <v>8072035</v>
      </c>
      <c r="AC11824" s="9" t="s">
        <v>12597</v>
      </c>
      <c r="AD11824" s="9" t="s">
        <v>800</v>
      </c>
      <c r="AE11824" s="5">
        <f t="shared" si="390"/>
        <v>0</v>
      </c>
      <c r="AF11824" s="5" t="str">
        <f t="shared" si="391"/>
        <v>Pokryto</v>
      </c>
      <c r="AG11824" s="153"/>
      <c r="AH11824" s="153"/>
      <c r="AI11824" t="s">
        <v>201</v>
      </c>
      <c r="AJ11824" t="s">
        <v>800</v>
      </c>
      <c r="AK11824" s="9" t="str">
        <f>VLOOKUP(Y11824,zdroj!D:AJ,33,0)</f>
        <v>katC</v>
      </c>
    </row>
    <row r="11825" spans="8:37" x14ac:dyDescent="0.25">
      <c r="H11825" s="8"/>
      <c r="I11825" s="8"/>
      <c r="N11825" s="23"/>
      <c r="O11825" s="24"/>
      <c r="P11825" s="19"/>
      <c r="Q11825" s="19"/>
      <c r="R11825" s="19"/>
      <c r="U11825" s="27"/>
      <c r="Y11825" s="9" t="s">
        <v>672</v>
      </c>
      <c r="Z11825" s="9" t="s">
        <v>462</v>
      </c>
      <c r="AA11825" s="9" t="s">
        <v>199</v>
      </c>
      <c r="AB11825" s="9">
        <v>8072043</v>
      </c>
      <c r="AC11825" s="9" t="s">
        <v>12598</v>
      </c>
      <c r="AD11825" s="9" t="s">
        <v>800</v>
      </c>
      <c r="AE11825" s="5">
        <f t="shared" si="390"/>
        <v>0</v>
      </c>
      <c r="AF11825" s="5" t="str">
        <f t="shared" si="391"/>
        <v>Pokryto</v>
      </c>
      <c r="AG11825" s="153"/>
      <c r="AH11825" s="153"/>
      <c r="AI11825" t="s">
        <v>201</v>
      </c>
      <c r="AJ11825" t="s">
        <v>800</v>
      </c>
      <c r="AK11825" s="9" t="str">
        <f>VLOOKUP(Y11825,zdroj!D:AJ,33,0)</f>
        <v>katC</v>
      </c>
    </row>
    <row r="11826" spans="8:37" x14ac:dyDescent="0.25">
      <c r="H11826" s="8"/>
      <c r="I11826" s="8"/>
      <c r="N11826" s="23"/>
      <c r="O11826" s="24"/>
      <c r="P11826" s="19"/>
      <c r="Q11826" s="19"/>
      <c r="R11826" s="19"/>
      <c r="U11826" s="27"/>
      <c r="Y11826" s="9" t="s">
        <v>672</v>
      </c>
      <c r="Z11826" s="9" t="s">
        <v>462</v>
      </c>
      <c r="AA11826" s="9" t="s">
        <v>199</v>
      </c>
      <c r="AB11826" s="9">
        <v>8072051</v>
      </c>
      <c r="AC11826" s="9" t="s">
        <v>12599</v>
      </c>
      <c r="AD11826" s="9" t="s">
        <v>800</v>
      </c>
      <c r="AE11826" s="5">
        <f t="shared" si="390"/>
        <v>0</v>
      </c>
      <c r="AF11826" s="5" t="str">
        <f t="shared" si="391"/>
        <v>Pokryto</v>
      </c>
      <c r="AG11826" s="153"/>
      <c r="AH11826" s="153"/>
      <c r="AI11826" t="s">
        <v>201</v>
      </c>
      <c r="AJ11826" t="s">
        <v>800</v>
      </c>
      <c r="AK11826" s="9" t="str">
        <f>VLOOKUP(Y11826,zdroj!D:AJ,33,0)</f>
        <v>katC</v>
      </c>
    </row>
    <row r="11827" spans="8:37" x14ac:dyDescent="0.25">
      <c r="H11827" s="8"/>
      <c r="I11827" s="8"/>
      <c r="N11827" s="23"/>
      <c r="O11827" s="24"/>
      <c r="P11827" s="19"/>
      <c r="Q11827" s="19"/>
      <c r="R11827" s="19"/>
      <c r="U11827" s="27"/>
      <c r="Y11827" s="9" t="s">
        <v>672</v>
      </c>
      <c r="Z11827" s="9" t="s">
        <v>462</v>
      </c>
      <c r="AA11827" s="9" t="s">
        <v>199</v>
      </c>
      <c r="AB11827" s="9">
        <v>28138481</v>
      </c>
      <c r="AC11827" s="9" t="s">
        <v>12600</v>
      </c>
      <c r="AD11827" s="9" t="s">
        <v>800</v>
      </c>
      <c r="AE11827" s="5">
        <f t="shared" si="390"/>
        <v>0</v>
      </c>
      <c r="AF11827" s="5" t="str">
        <f t="shared" si="391"/>
        <v>Pokryto</v>
      </c>
      <c r="AG11827" s="153"/>
      <c r="AH11827" s="153"/>
      <c r="AI11827" t="s">
        <v>201</v>
      </c>
      <c r="AJ11827" t="s">
        <v>800</v>
      </c>
      <c r="AK11827" s="9" t="str">
        <f>VLOOKUP(Y11827,zdroj!D:AJ,33,0)</f>
        <v>katC</v>
      </c>
    </row>
    <row r="11828" spans="8:37" x14ac:dyDescent="0.25">
      <c r="H11828" s="8"/>
      <c r="I11828" s="8"/>
      <c r="N11828" s="23"/>
      <c r="O11828" s="24"/>
      <c r="P11828" s="19"/>
      <c r="Q11828" s="19"/>
      <c r="R11828" s="19"/>
      <c r="U11828" s="27"/>
      <c r="Y11828" s="9" t="s">
        <v>672</v>
      </c>
      <c r="Z11828" s="9" t="s">
        <v>462</v>
      </c>
      <c r="AA11828" s="9" t="s">
        <v>199</v>
      </c>
      <c r="AB11828" s="9">
        <v>25646591</v>
      </c>
      <c r="AC11828" s="9" t="s">
        <v>12601</v>
      </c>
      <c r="AD11828" s="9" t="s">
        <v>800</v>
      </c>
      <c r="AE11828" s="5">
        <f t="shared" si="390"/>
        <v>0</v>
      </c>
      <c r="AF11828" s="5" t="str">
        <f t="shared" si="391"/>
        <v>Pokryto</v>
      </c>
      <c r="AG11828" s="153"/>
      <c r="AH11828" s="153"/>
      <c r="AI11828" t="s">
        <v>201</v>
      </c>
      <c r="AJ11828" t="s">
        <v>800</v>
      </c>
      <c r="AK11828" s="9" t="str">
        <f>VLOOKUP(Y11828,zdroj!D:AJ,33,0)</f>
        <v>katC</v>
      </c>
    </row>
    <row r="11829" spans="8:37" x14ac:dyDescent="0.25">
      <c r="H11829" s="8"/>
      <c r="I11829" s="8"/>
      <c r="N11829" s="23"/>
      <c r="O11829" s="24"/>
      <c r="P11829" s="19"/>
      <c r="Q11829" s="19"/>
      <c r="R11829" s="19"/>
      <c r="U11829" s="27"/>
      <c r="Y11829" s="9" t="s">
        <v>672</v>
      </c>
      <c r="Z11829" s="9" t="s">
        <v>462</v>
      </c>
      <c r="AA11829" s="9" t="s">
        <v>199</v>
      </c>
      <c r="AB11829" s="9">
        <v>8072060</v>
      </c>
      <c r="AC11829" s="9" t="s">
        <v>12602</v>
      </c>
      <c r="AD11829" s="9" t="s">
        <v>800</v>
      </c>
      <c r="AE11829" s="5">
        <f t="shared" si="390"/>
        <v>0</v>
      </c>
      <c r="AF11829" s="5" t="str">
        <f t="shared" si="391"/>
        <v>Pokryto</v>
      </c>
      <c r="AG11829" s="153"/>
      <c r="AH11829" s="153"/>
      <c r="AI11829" t="s">
        <v>201</v>
      </c>
      <c r="AJ11829" t="s">
        <v>800</v>
      </c>
      <c r="AK11829" s="9" t="str">
        <f>VLOOKUP(Y11829,zdroj!D:AJ,33,0)</f>
        <v>katC</v>
      </c>
    </row>
    <row r="11830" spans="8:37" x14ac:dyDescent="0.25">
      <c r="H11830" s="8"/>
      <c r="I11830" s="8"/>
      <c r="N11830" s="23"/>
      <c r="O11830" s="24"/>
      <c r="P11830" s="19"/>
      <c r="Q11830" s="19"/>
      <c r="R11830" s="19"/>
      <c r="U11830" s="27"/>
      <c r="Y11830" s="9" t="s">
        <v>672</v>
      </c>
      <c r="Z11830" s="9" t="s">
        <v>462</v>
      </c>
      <c r="AA11830" s="9" t="s">
        <v>199</v>
      </c>
      <c r="AB11830" s="9">
        <v>8072078</v>
      </c>
      <c r="AC11830" s="9" t="s">
        <v>12603</v>
      </c>
      <c r="AD11830" s="9" t="s">
        <v>800</v>
      </c>
      <c r="AE11830" s="5">
        <f t="shared" si="390"/>
        <v>0</v>
      </c>
      <c r="AF11830" s="5" t="str">
        <f t="shared" si="391"/>
        <v>Pokryto</v>
      </c>
      <c r="AG11830" s="153"/>
      <c r="AH11830" s="153"/>
      <c r="AI11830" t="s">
        <v>201</v>
      </c>
      <c r="AJ11830" t="s">
        <v>800</v>
      </c>
      <c r="AK11830" s="9" t="str">
        <f>VLOOKUP(Y11830,zdroj!D:AJ,33,0)</f>
        <v>katC</v>
      </c>
    </row>
    <row r="11831" spans="8:37" x14ac:dyDescent="0.25">
      <c r="H11831" s="8"/>
      <c r="I11831" s="8"/>
      <c r="N11831" s="23"/>
      <c r="O11831" s="24"/>
      <c r="P11831" s="19"/>
      <c r="Q11831" s="19"/>
      <c r="R11831" s="19"/>
      <c r="U11831" s="27"/>
      <c r="Y11831" s="9" t="s">
        <v>672</v>
      </c>
      <c r="Z11831" s="9" t="s">
        <v>462</v>
      </c>
      <c r="AA11831" s="9" t="s">
        <v>199</v>
      </c>
      <c r="AB11831" s="9">
        <v>8072086</v>
      </c>
      <c r="AC11831" s="9" t="s">
        <v>12604</v>
      </c>
      <c r="AD11831" s="9" t="s">
        <v>226</v>
      </c>
      <c r="AE11831" s="5">
        <f t="shared" si="390"/>
        <v>0</v>
      </c>
      <c r="AF11831" s="5" t="str">
        <f t="shared" si="391"/>
        <v>katC</v>
      </c>
      <c r="AG11831" s="153"/>
      <c r="AH11831" s="153"/>
      <c r="AI11831" t="s">
        <v>201</v>
      </c>
      <c r="AJ11831" t="s">
        <v>340</v>
      </c>
      <c r="AK11831" s="9" t="str">
        <f>VLOOKUP(Y11831,zdroj!D:AJ,33,0)</f>
        <v>katC</v>
      </c>
    </row>
    <row r="11832" spans="8:37" x14ac:dyDescent="0.25">
      <c r="H11832" s="8"/>
      <c r="I11832" s="8"/>
      <c r="N11832" s="23"/>
      <c r="O11832" s="24"/>
      <c r="P11832" s="19"/>
      <c r="Q11832" s="19"/>
      <c r="R11832" s="19"/>
      <c r="U11832" s="27"/>
      <c r="Y11832" s="9" t="s">
        <v>672</v>
      </c>
      <c r="Z11832" s="9" t="s">
        <v>462</v>
      </c>
      <c r="AA11832" s="9" t="s">
        <v>199</v>
      </c>
      <c r="AB11832" s="9">
        <v>8072094</v>
      </c>
      <c r="AC11832" s="9" t="s">
        <v>12605</v>
      </c>
      <c r="AD11832" s="9" t="s">
        <v>800</v>
      </c>
      <c r="AE11832" s="5">
        <f t="shared" si="390"/>
        <v>0</v>
      </c>
      <c r="AF11832" s="5" t="str">
        <f t="shared" si="391"/>
        <v>Pokryto</v>
      </c>
      <c r="AG11832" s="153"/>
      <c r="AH11832" s="153"/>
      <c r="AI11832" t="s">
        <v>201</v>
      </c>
      <c r="AJ11832" t="s">
        <v>800</v>
      </c>
      <c r="AK11832" s="9" t="str">
        <f>VLOOKUP(Y11832,zdroj!D:AJ,33,0)</f>
        <v>katC</v>
      </c>
    </row>
    <row r="11833" spans="8:37" x14ac:dyDescent="0.25">
      <c r="H11833" s="8"/>
      <c r="I11833" s="8"/>
      <c r="N11833" s="23"/>
      <c r="O11833" s="24"/>
      <c r="P11833" s="19"/>
      <c r="Q11833" s="19"/>
      <c r="R11833" s="19"/>
      <c r="U11833" s="27"/>
      <c r="Y11833" s="9" t="s">
        <v>672</v>
      </c>
      <c r="Z11833" s="9" t="s">
        <v>462</v>
      </c>
      <c r="AA11833" s="9" t="s">
        <v>199</v>
      </c>
      <c r="AB11833" s="9">
        <v>8071551</v>
      </c>
      <c r="AC11833" s="9" t="s">
        <v>12606</v>
      </c>
      <c r="AD11833" s="9" t="s">
        <v>800</v>
      </c>
      <c r="AE11833" s="5">
        <f t="shared" si="390"/>
        <v>0</v>
      </c>
      <c r="AF11833" s="5" t="str">
        <f t="shared" si="391"/>
        <v>Pokryto</v>
      </c>
      <c r="AG11833" s="153"/>
      <c r="AH11833" s="153"/>
      <c r="AI11833" t="s">
        <v>201</v>
      </c>
      <c r="AJ11833" t="s">
        <v>800</v>
      </c>
      <c r="AK11833" s="9" t="str">
        <f>VLOOKUP(Y11833,zdroj!D:AJ,33,0)</f>
        <v>katC</v>
      </c>
    </row>
    <row r="11834" spans="8:37" x14ac:dyDescent="0.25">
      <c r="H11834" s="8"/>
      <c r="I11834" s="8"/>
      <c r="N11834" s="23"/>
      <c r="O11834" s="24"/>
      <c r="P11834" s="19"/>
      <c r="Q11834" s="19"/>
      <c r="R11834" s="19"/>
      <c r="U11834" s="27"/>
      <c r="Y11834" s="9" t="s">
        <v>672</v>
      </c>
      <c r="Z11834" s="9" t="s">
        <v>462</v>
      </c>
      <c r="AA11834" s="9" t="s">
        <v>199</v>
      </c>
      <c r="AB11834" s="9">
        <v>8072108</v>
      </c>
      <c r="AC11834" s="9" t="s">
        <v>12607</v>
      </c>
      <c r="AD11834" s="9" t="s">
        <v>800</v>
      </c>
      <c r="AE11834" s="5">
        <f t="shared" si="390"/>
        <v>0</v>
      </c>
      <c r="AF11834" s="5" t="str">
        <f t="shared" si="391"/>
        <v>Pokryto</v>
      </c>
      <c r="AG11834" s="153"/>
      <c r="AH11834" s="153"/>
      <c r="AI11834" t="s">
        <v>201</v>
      </c>
      <c r="AJ11834" t="s">
        <v>800</v>
      </c>
      <c r="AK11834" s="9" t="str">
        <f>VLOOKUP(Y11834,zdroj!D:AJ,33,0)</f>
        <v>katC</v>
      </c>
    </row>
    <row r="11835" spans="8:37" x14ac:dyDescent="0.25">
      <c r="H11835" s="8"/>
      <c r="I11835" s="8"/>
      <c r="N11835" s="23"/>
      <c r="O11835" s="24"/>
      <c r="P11835" s="19"/>
      <c r="Q11835" s="19"/>
      <c r="R11835" s="19"/>
      <c r="U11835" s="27"/>
      <c r="Y11835" s="9" t="s">
        <v>672</v>
      </c>
      <c r="Z11835" s="9" t="s">
        <v>462</v>
      </c>
      <c r="AA11835" s="9" t="s">
        <v>199</v>
      </c>
      <c r="AB11835" s="9">
        <v>8072116</v>
      </c>
      <c r="AC11835" s="9" t="s">
        <v>12608</v>
      </c>
      <c r="AD11835" s="9" t="s">
        <v>800</v>
      </c>
      <c r="AE11835" s="5">
        <f t="shared" si="390"/>
        <v>0</v>
      </c>
      <c r="AF11835" s="5" t="str">
        <f t="shared" si="391"/>
        <v>Pokryto</v>
      </c>
      <c r="AG11835" s="153"/>
      <c r="AH11835" s="153"/>
      <c r="AI11835" t="s">
        <v>201</v>
      </c>
      <c r="AJ11835" t="s">
        <v>800</v>
      </c>
      <c r="AK11835" s="9" t="str">
        <f>VLOOKUP(Y11835,zdroj!D:AJ,33,0)</f>
        <v>katC</v>
      </c>
    </row>
    <row r="11836" spans="8:37" x14ac:dyDescent="0.25">
      <c r="H11836" s="8"/>
      <c r="I11836" s="8"/>
      <c r="N11836" s="23"/>
      <c r="O11836" s="24"/>
      <c r="P11836" s="19"/>
      <c r="Q11836" s="19"/>
      <c r="R11836" s="19"/>
      <c r="U11836" s="27"/>
      <c r="Y11836" s="9" t="s">
        <v>672</v>
      </c>
      <c r="Z11836" s="9" t="s">
        <v>462</v>
      </c>
      <c r="AA11836" s="9" t="s">
        <v>199</v>
      </c>
      <c r="AB11836" s="9">
        <v>8072124</v>
      </c>
      <c r="AC11836" s="9" t="s">
        <v>12609</v>
      </c>
      <c r="AD11836" s="9" t="s">
        <v>800</v>
      </c>
      <c r="AE11836" s="5">
        <f t="shared" si="390"/>
        <v>0</v>
      </c>
      <c r="AF11836" s="5" t="str">
        <f t="shared" si="391"/>
        <v>Pokryto</v>
      </c>
      <c r="AG11836" s="153"/>
      <c r="AH11836" s="153"/>
      <c r="AI11836" t="s">
        <v>201</v>
      </c>
      <c r="AJ11836" t="s">
        <v>800</v>
      </c>
      <c r="AK11836" s="9" t="str">
        <f>VLOOKUP(Y11836,zdroj!D:AJ,33,0)</f>
        <v>katC</v>
      </c>
    </row>
    <row r="11837" spans="8:37" x14ac:dyDescent="0.25">
      <c r="H11837" s="8"/>
      <c r="I11837" s="8"/>
      <c r="N11837" s="23"/>
      <c r="O11837" s="24"/>
      <c r="P11837" s="19"/>
      <c r="Q11837" s="19"/>
      <c r="R11837" s="19"/>
      <c r="U11837" s="27"/>
      <c r="Y11837" s="9" t="s">
        <v>672</v>
      </c>
      <c r="Z11837" s="9" t="s">
        <v>462</v>
      </c>
      <c r="AA11837" s="9" t="s">
        <v>199</v>
      </c>
      <c r="AB11837" s="9">
        <v>25986333</v>
      </c>
      <c r="AC11837" s="9" t="s">
        <v>12610</v>
      </c>
      <c r="AD11837" s="9" t="s">
        <v>800</v>
      </c>
      <c r="AE11837" s="5">
        <f t="shared" si="390"/>
        <v>0</v>
      </c>
      <c r="AF11837" s="5" t="str">
        <f t="shared" si="391"/>
        <v>Pokryto</v>
      </c>
      <c r="AG11837" s="153"/>
      <c r="AH11837" s="153"/>
      <c r="AI11837" t="s">
        <v>201</v>
      </c>
      <c r="AJ11837" t="s">
        <v>800</v>
      </c>
      <c r="AK11837" s="9" t="str">
        <f>VLOOKUP(Y11837,zdroj!D:AJ,33,0)</f>
        <v>katC</v>
      </c>
    </row>
    <row r="11838" spans="8:37" x14ac:dyDescent="0.25">
      <c r="H11838" s="8"/>
      <c r="I11838" s="8"/>
      <c r="N11838" s="23"/>
      <c r="O11838" s="24"/>
      <c r="P11838" s="19"/>
      <c r="Q11838" s="19"/>
      <c r="R11838" s="19"/>
      <c r="U11838" s="27"/>
      <c r="Y11838" s="9" t="s">
        <v>672</v>
      </c>
      <c r="Z11838" s="9" t="s">
        <v>462</v>
      </c>
      <c r="AA11838" s="9" t="s">
        <v>199</v>
      </c>
      <c r="AB11838" s="9">
        <v>8072141</v>
      </c>
      <c r="AC11838" s="9" t="s">
        <v>12611</v>
      </c>
      <c r="AD11838" s="9" t="s">
        <v>800</v>
      </c>
      <c r="AE11838" s="5">
        <f t="shared" si="390"/>
        <v>0</v>
      </c>
      <c r="AF11838" s="5" t="str">
        <f t="shared" si="391"/>
        <v>Pokryto</v>
      </c>
      <c r="AG11838" s="153"/>
      <c r="AH11838" s="153"/>
      <c r="AI11838" t="s">
        <v>195</v>
      </c>
      <c r="AJ11838" t="s">
        <v>800</v>
      </c>
      <c r="AK11838" s="9" t="str">
        <f>VLOOKUP(Y11838,zdroj!D:AJ,33,0)</f>
        <v>katC</v>
      </c>
    </row>
    <row r="11839" spans="8:37" x14ac:dyDescent="0.25">
      <c r="H11839" s="8"/>
      <c r="I11839" s="8"/>
      <c r="N11839" s="23"/>
      <c r="O11839" s="24"/>
      <c r="P11839" s="19"/>
      <c r="Q11839" s="19"/>
      <c r="R11839" s="19"/>
      <c r="U11839" s="27"/>
      <c r="Y11839" s="9" t="s">
        <v>672</v>
      </c>
      <c r="Z11839" s="9" t="s">
        <v>462</v>
      </c>
      <c r="AA11839" s="9" t="s">
        <v>199</v>
      </c>
      <c r="AB11839" s="9">
        <v>8072159</v>
      </c>
      <c r="AC11839" s="9" t="s">
        <v>12612</v>
      </c>
      <c r="AD11839" s="9" t="s">
        <v>800</v>
      </c>
      <c r="AE11839" s="5">
        <f t="shared" si="390"/>
        <v>0</v>
      </c>
      <c r="AF11839" s="5" t="str">
        <f t="shared" si="391"/>
        <v>Pokryto</v>
      </c>
      <c r="AG11839" s="153"/>
      <c r="AH11839" s="153"/>
      <c r="AI11839" t="s">
        <v>201</v>
      </c>
      <c r="AJ11839" t="s">
        <v>800</v>
      </c>
      <c r="AK11839" s="9" t="str">
        <f>VLOOKUP(Y11839,zdroj!D:AJ,33,0)</f>
        <v>katC</v>
      </c>
    </row>
    <row r="11840" spans="8:37" x14ac:dyDescent="0.25">
      <c r="H11840" s="8"/>
      <c r="I11840" s="8"/>
      <c r="N11840" s="23"/>
      <c r="O11840" s="24"/>
      <c r="P11840" s="19"/>
      <c r="Q11840" s="19"/>
      <c r="R11840" s="19"/>
      <c r="U11840" s="27"/>
      <c r="Y11840" s="9" t="s">
        <v>672</v>
      </c>
      <c r="Z11840" s="9" t="s">
        <v>462</v>
      </c>
      <c r="AA11840" s="9" t="s">
        <v>199</v>
      </c>
      <c r="AB11840" s="9">
        <v>8072167</v>
      </c>
      <c r="AC11840" s="9" t="s">
        <v>12613</v>
      </c>
      <c r="AD11840" s="9" t="s">
        <v>800</v>
      </c>
      <c r="AE11840" s="5">
        <f t="shared" si="390"/>
        <v>0</v>
      </c>
      <c r="AF11840" s="5" t="str">
        <f t="shared" si="391"/>
        <v>Pokryto</v>
      </c>
      <c r="AG11840" s="153"/>
      <c r="AH11840" s="153"/>
      <c r="AI11840" t="s">
        <v>201</v>
      </c>
      <c r="AJ11840" t="s">
        <v>800</v>
      </c>
      <c r="AK11840" s="9" t="str">
        <f>VLOOKUP(Y11840,zdroj!D:AJ,33,0)</f>
        <v>katC</v>
      </c>
    </row>
    <row r="11841" spans="8:37" x14ac:dyDescent="0.25">
      <c r="H11841" s="8"/>
      <c r="I11841" s="8"/>
      <c r="N11841" s="23"/>
      <c r="O11841" s="24"/>
      <c r="P11841" s="19"/>
      <c r="Q11841" s="19"/>
      <c r="R11841" s="19"/>
      <c r="U11841" s="27"/>
      <c r="Y11841" s="9" t="s">
        <v>672</v>
      </c>
      <c r="Z11841" s="9" t="s">
        <v>462</v>
      </c>
      <c r="AA11841" s="9" t="s">
        <v>199</v>
      </c>
      <c r="AB11841" s="9">
        <v>8072175</v>
      </c>
      <c r="AC11841" s="9" t="s">
        <v>12614</v>
      </c>
      <c r="AD11841" s="9" t="s">
        <v>226</v>
      </c>
      <c r="AE11841" s="5">
        <f t="shared" si="390"/>
        <v>0</v>
      </c>
      <c r="AF11841" s="5" t="str">
        <f t="shared" si="391"/>
        <v>katC</v>
      </c>
      <c r="AG11841" s="153"/>
      <c r="AH11841" s="153"/>
      <c r="AI11841" t="s">
        <v>201</v>
      </c>
      <c r="AJ11841" t="s">
        <v>340</v>
      </c>
      <c r="AK11841" s="9" t="str">
        <f>VLOOKUP(Y11841,zdroj!D:AJ,33,0)</f>
        <v>katC</v>
      </c>
    </row>
    <row r="11842" spans="8:37" x14ac:dyDescent="0.25">
      <c r="H11842" s="8"/>
      <c r="I11842" s="8"/>
      <c r="N11842" s="23"/>
      <c r="O11842" s="24"/>
      <c r="P11842" s="19"/>
      <c r="Q11842" s="19"/>
      <c r="R11842" s="19"/>
      <c r="U11842" s="27"/>
      <c r="Y11842" s="9" t="s">
        <v>672</v>
      </c>
      <c r="Z11842" s="9" t="s">
        <v>462</v>
      </c>
      <c r="AA11842" s="9" t="s">
        <v>199</v>
      </c>
      <c r="AB11842" s="9">
        <v>8072183</v>
      </c>
      <c r="AC11842" s="9" t="s">
        <v>12615</v>
      </c>
      <c r="AD11842" s="9" t="s">
        <v>800</v>
      </c>
      <c r="AE11842" s="5">
        <f t="shared" si="390"/>
        <v>0</v>
      </c>
      <c r="AF11842" s="5" t="str">
        <f t="shared" si="391"/>
        <v>Pokryto</v>
      </c>
      <c r="AG11842" s="153"/>
      <c r="AH11842" s="153"/>
      <c r="AI11842" t="s">
        <v>201</v>
      </c>
      <c r="AJ11842" t="s">
        <v>800</v>
      </c>
      <c r="AK11842" s="9" t="str">
        <f>VLOOKUP(Y11842,zdroj!D:AJ,33,0)</f>
        <v>katC</v>
      </c>
    </row>
    <row r="11843" spans="8:37" x14ac:dyDescent="0.25">
      <c r="H11843" s="8"/>
      <c r="I11843" s="8"/>
      <c r="N11843" s="23"/>
      <c r="O11843" s="24"/>
      <c r="P11843" s="19"/>
      <c r="Q11843" s="19"/>
      <c r="R11843" s="19"/>
      <c r="U11843" s="27"/>
      <c r="Y11843" s="9" t="s">
        <v>672</v>
      </c>
      <c r="Z11843" s="9" t="s">
        <v>462</v>
      </c>
      <c r="AA11843" s="9" t="s">
        <v>199</v>
      </c>
      <c r="AB11843" s="9">
        <v>74316001</v>
      </c>
      <c r="AC11843" s="9" t="s">
        <v>12616</v>
      </c>
      <c r="AD11843" s="9" t="s">
        <v>226</v>
      </c>
      <c r="AE11843" s="5">
        <f t="shared" si="390"/>
        <v>0</v>
      </c>
      <c r="AF11843" s="5" t="str">
        <f t="shared" si="391"/>
        <v>katC</v>
      </c>
      <c r="AG11843" s="153"/>
      <c r="AH11843" s="153"/>
      <c r="AI11843" t="s">
        <v>201</v>
      </c>
      <c r="AJ11843" t="s">
        <v>340</v>
      </c>
      <c r="AK11843" s="9" t="str">
        <f>VLOOKUP(Y11843,zdroj!D:AJ,33,0)</f>
        <v>katC</v>
      </c>
    </row>
    <row r="11844" spans="8:37" x14ac:dyDescent="0.25">
      <c r="H11844" s="8"/>
      <c r="I11844" s="8"/>
      <c r="N11844" s="23"/>
      <c r="O11844" s="24"/>
      <c r="P11844" s="19"/>
      <c r="Q11844" s="19"/>
      <c r="R11844" s="19"/>
      <c r="U11844" s="27"/>
      <c r="Y11844" s="9" t="s">
        <v>670</v>
      </c>
      <c r="Z11844" s="9" t="s">
        <v>462</v>
      </c>
      <c r="AA11844" s="9" t="s">
        <v>237</v>
      </c>
      <c r="AB11844" s="9">
        <v>7994800</v>
      </c>
      <c r="AC11844" s="9" t="s">
        <v>12617</v>
      </c>
      <c r="AD11844" s="9" t="s">
        <v>225</v>
      </c>
      <c r="AE11844" s="5">
        <f t="shared" si="390"/>
        <v>0</v>
      </c>
      <c r="AF11844" s="5" t="str">
        <f t="shared" si="391"/>
        <v>katA</v>
      </c>
      <c r="AG11844" s="153"/>
      <c r="AH11844" s="153"/>
      <c r="AI11844" t="s">
        <v>195</v>
      </c>
      <c r="AJ11844" t="s">
        <v>340</v>
      </c>
      <c r="AK11844" s="9" t="str">
        <f>VLOOKUP(Y11844,zdroj!D:AJ,33,0)</f>
        <v>katA</v>
      </c>
    </row>
    <row r="11845" spans="8:37" x14ac:dyDescent="0.25">
      <c r="H11845" s="8"/>
      <c r="I11845" s="8"/>
      <c r="N11845" s="23"/>
      <c r="O11845" s="24"/>
      <c r="P11845" s="19"/>
      <c r="Q11845" s="19"/>
      <c r="R11845" s="19"/>
      <c r="U11845" s="27"/>
      <c r="Y11845" s="9" t="s">
        <v>670</v>
      </c>
      <c r="Z11845" s="9" t="s">
        <v>462</v>
      </c>
      <c r="AA11845" s="9" t="s">
        <v>237</v>
      </c>
      <c r="AB11845" s="9">
        <v>7994818</v>
      </c>
      <c r="AC11845" s="9" t="s">
        <v>12618</v>
      </c>
      <c r="AD11845" s="9" t="s">
        <v>225</v>
      </c>
      <c r="AE11845" s="5">
        <f t="shared" si="390"/>
        <v>0</v>
      </c>
      <c r="AF11845" s="5" t="str">
        <f t="shared" si="391"/>
        <v>katA</v>
      </c>
      <c r="AG11845" s="153"/>
      <c r="AH11845" s="153"/>
      <c r="AI11845" t="s">
        <v>195</v>
      </c>
      <c r="AJ11845" t="s">
        <v>340</v>
      </c>
      <c r="AK11845" s="9" t="str">
        <f>VLOOKUP(Y11845,zdroj!D:AJ,33,0)</f>
        <v>katA</v>
      </c>
    </row>
    <row r="11846" spans="8:37" x14ac:dyDescent="0.25">
      <c r="H11846" s="8"/>
      <c r="I11846" s="8"/>
      <c r="N11846" s="23"/>
      <c r="O11846" s="24"/>
      <c r="P11846" s="19"/>
      <c r="Q11846" s="19"/>
      <c r="R11846" s="19"/>
      <c r="U11846" s="27"/>
      <c r="Y11846" s="9" t="s">
        <v>670</v>
      </c>
      <c r="Z11846" s="9" t="s">
        <v>462</v>
      </c>
      <c r="AA11846" s="9" t="s">
        <v>237</v>
      </c>
      <c r="AB11846" s="9">
        <v>7994826</v>
      </c>
      <c r="AC11846" s="9" t="s">
        <v>12619</v>
      </c>
      <c r="AD11846" s="9" t="s">
        <v>225</v>
      </c>
      <c r="AE11846" s="5">
        <f t="shared" si="390"/>
        <v>0</v>
      </c>
      <c r="AF11846" s="5" t="str">
        <f t="shared" si="391"/>
        <v>katA</v>
      </c>
      <c r="AG11846" s="153"/>
      <c r="AH11846" s="153"/>
      <c r="AI11846" t="s">
        <v>195</v>
      </c>
      <c r="AJ11846" t="s">
        <v>340</v>
      </c>
      <c r="AK11846" s="9" t="str">
        <f>VLOOKUP(Y11846,zdroj!D:AJ,33,0)</f>
        <v>katA</v>
      </c>
    </row>
    <row r="11847" spans="8:37" x14ac:dyDescent="0.25">
      <c r="H11847" s="8"/>
      <c r="I11847" s="8"/>
      <c r="N11847" s="23"/>
      <c r="O11847" s="24"/>
      <c r="P11847" s="19"/>
      <c r="Q11847" s="19"/>
      <c r="R11847" s="19"/>
      <c r="U11847" s="27"/>
      <c r="Y11847" s="9" t="s">
        <v>670</v>
      </c>
      <c r="Z11847" s="9" t="s">
        <v>462</v>
      </c>
      <c r="AA11847" s="9" t="s">
        <v>237</v>
      </c>
      <c r="AB11847" s="9">
        <v>7994834</v>
      </c>
      <c r="AC11847" s="9" t="s">
        <v>12620</v>
      </c>
      <c r="AD11847" s="9" t="s">
        <v>225</v>
      </c>
      <c r="AE11847" s="5">
        <f t="shared" si="390"/>
        <v>0</v>
      </c>
      <c r="AF11847" s="5" t="str">
        <f t="shared" si="391"/>
        <v>katA</v>
      </c>
      <c r="AG11847" s="153"/>
      <c r="AH11847" s="153"/>
      <c r="AI11847" t="s">
        <v>195</v>
      </c>
      <c r="AJ11847" t="s">
        <v>340</v>
      </c>
      <c r="AK11847" s="9" t="str">
        <f>VLOOKUP(Y11847,zdroj!D:AJ,33,0)</f>
        <v>katA</v>
      </c>
    </row>
    <row r="11848" spans="8:37" x14ac:dyDescent="0.25">
      <c r="H11848" s="8"/>
      <c r="I11848" s="8"/>
      <c r="N11848" s="23"/>
      <c r="O11848" s="24"/>
      <c r="P11848" s="19"/>
      <c r="Q11848" s="19"/>
      <c r="R11848" s="19"/>
      <c r="U11848" s="27"/>
      <c r="Y11848" s="9" t="s">
        <v>670</v>
      </c>
      <c r="Z11848" s="9" t="s">
        <v>462</v>
      </c>
      <c r="AA11848" s="9" t="s">
        <v>237</v>
      </c>
      <c r="AB11848" s="9">
        <v>7994842</v>
      </c>
      <c r="AC11848" s="9" t="s">
        <v>12621</v>
      </c>
      <c r="AD11848" s="9" t="s">
        <v>225</v>
      </c>
      <c r="AE11848" s="5">
        <f t="shared" si="390"/>
        <v>0</v>
      </c>
      <c r="AF11848" s="5" t="str">
        <f t="shared" si="391"/>
        <v>katA</v>
      </c>
      <c r="AG11848" s="153"/>
      <c r="AH11848" s="153"/>
      <c r="AI11848" t="s">
        <v>195</v>
      </c>
      <c r="AJ11848" t="s">
        <v>340</v>
      </c>
      <c r="AK11848" s="9" t="str">
        <f>VLOOKUP(Y11848,zdroj!D:AJ,33,0)</f>
        <v>katA</v>
      </c>
    </row>
    <row r="11849" spans="8:37" x14ac:dyDescent="0.25">
      <c r="H11849" s="8"/>
      <c r="I11849" s="8"/>
      <c r="N11849" s="23"/>
      <c r="O11849" s="24"/>
      <c r="P11849" s="19"/>
      <c r="Q11849" s="19"/>
      <c r="R11849" s="19"/>
      <c r="U11849" s="27"/>
      <c r="Y11849" s="9" t="s">
        <v>670</v>
      </c>
      <c r="Z11849" s="9" t="s">
        <v>462</v>
      </c>
      <c r="AA11849" s="9" t="s">
        <v>237</v>
      </c>
      <c r="AB11849" s="9">
        <v>7994125</v>
      </c>
      <c r="AC11849" s="9" t="s">
        <v>12622</v>
      </c>
      <c r="AD11849" s="9" t="s">
        <v>225</v>
      </c>
      <c r="AE11849" s="5">
        <f t="shared" si="390"/>
        <v>0</v>
      </c>
      <c r="AF11849" s="5" t="str">
        <f t="shared" si="391"/>
        <v>katA</v>
      </c>
      <c r="AG11849" s="153"/>
      <c r="AH11849" s="153"/>
      <c r="AI11849" t="s">
        <v>201</v>
      </c>
      <c r="AJ11849" t="s">
        <v>17878</v>
      </c>
      <c r="AK11849" s="9" t="str">
        <f>VLOOKUP(Y11849,zdroj!D:AJ,33,0)</f>
        <v>katA</v>
      </c>
    </row>
    <row r="11850" spans="8:37" x14ac:dyDescent="0.25">
      <c r="H11850" s="8"/>
      <c r="I11850" s="8"/>
      <c r="N11850" s="23"/>
      <c r="O11850" s="24"/>
      <c r="P11850" s="19"/>
      <c r="Q11850" s="19"/>
      <c r="R11850" s="19"/>
      <c r="U11850" s="27"/>
      <c r="Y11850" s="9" t="s">
        <v>670</v>
      </c>
      <c r="Z11850" s="9" t="s">
        <v>462</v>
      </c>
      <c r="AA11850" s="9" t="s">
        <v>237</v>
      </c>
      <c r="AB11850" s="9">
        <v>7994176</v>
      </c>
      <c r="AC11850" s="9" t="s">
        <v>12623</v>
      </c>
      <c r="AD11850" s="9" t="s">
        <v>225</v>
      </c>
      <c r="AE11850" s="5">
        <f t="shared" ref="AE11850:AE11913" si="392">VLOOKUP(Y11850,K:T,10,0)</f>
        <v>0</v>
      </c>
      <c r="AF11850" s="5" t="str">
        <f t="shared" ref="AF11850:AF11913" si="393">IF(AE11850="A",IF(AD11850="katA","katB",AD11850),AD11850)</f>
        <v>katA</v>
      </c>
      <c r="AG11850" s="153"/>
      <c r="AH11850" s="153"/>
      <c r="AI11850" t="s">
        <v>201</v>
      </c>
      <c r="AJ11850" t="s">
        <v>17878</v>
      </c>
      <c r="AK11850" s="9" t="str">
        <f>VLOOKUP(Y11850,zdroj!D:AJ,33,0)</f>
        <v>katA</v>
      </c>
    </row>
    <row r="11851" spans="8:37" x14ac:dyDescent="0.25">
      <c r="H11851" s="8"/>
      <c r="I11851" s="8"/>
      <c r="N11851" s="23"/>
      <c r="O11851" s="24"/>
      <c r="P11851" s="19"/>
      <c r="Q11851" s="19"/>
      <c r="R11851" s="19"/>
      <c r="U11851" s="27"/>
      <c r="Y11851" s="9" t="s">
        <v>670</v>
      </c>
      <c r="Z11851" s="9" t="s">
        <v>462</v>
      </c>
      <c r="AA11851" s="9" t="s">
        <v>237</v>
      </c>
      <c r="AB11851" s="9">
        <v>7994184</v>
      </c>
      <c r="AC11851" s="9" t="s">
        <v>12624</v>
      </c>
      <c r="AD11851" s="9" t="s">
        <v>225</v>
      </c>
      <c r="AE11851" s="5">
        <f t="shared" si="392"/>
        <v>0</v>
      </c>
      <c r="AF11851" s="5" t="str">
        <f t="shared" si="393"/>
        <v>katA</v>
      </c>
      <c r="AG11851" s="153"/>
      <c r="AH11851" s="153"/>
      <c r="AI11851" t="s">
        <v>201</v>
      </c>
      <c r="AJ11851" t="s">
        <v>17878</v>
      </c>
      <c r="AK11851" s="9" t="str">
        <f>VLOOKUP(Y11851,zdroj!D:AJ,33,0)</f>
        <v>katA</v>
      </c>
    </row>
    <row r="11852" spans="8:37" x14ac:dyDescent="0.25">
      <c r="H11852" s="8"/>
      <c r="I11852" s="8"/>
      <c r="N11852" s="23"/>
      <c r="O11852" s="24"/>
      <c r="P11852" s="19"/>
      <c r="Q11852" s="19"/>
      <c r="R11852" s="19"/>
      <c r="U11852" s="27"/>
      <c r="Y11852" s="9" t="s">
        <v>670</v>
      </c>
      <c r="Z11852" s="9" t="s">
        <v>462</v>
      </c>
      <c r="AA11852" s="9" t="s">
        <v>237</v>
      </c>
      <c r="AB11852" s="9">
        <v>7994192</v>
      </c>
      <c r="AC11852" s="9" t="s">
        <v>12625</v>
      </c>
      <c r="AD11852" s="9" t="s">
        <v>225</v>
      </c>
      <c r="AE11852" s="5">
        <f t="shared" si="392"/>
        <v>0</v>
      </c>
      <c r="AF11852" s="5" t="str">
        <f t="shared" si="393"/>
        <v>katA</v>
      </c>
      <c r="AG11852" s="153"/>
      <c r="AH11852" s="153"/>
      <c r="AI11852" t="s">
        <v>201</v>
      </c>
      <c r="AJ11852" t="s">
        <v>17878</v>
      </c>
      <c r="AK11852" s="9" t="str">
        <f>VLOOKUP(Y11852,zdroj!D:AJ,33,0)</f>
        <v>katA</v>
      </c>
    </row>
    <row r="11853" spans="8:37" x14ac:dyDescent="0.25">
      <c r="H11853" s="8"/>
      <c r="I11853" s="8"/>
      <c r="N11853" s="23"/>
      <c r="O11853" s="24"/>
      <c r="P11853" s="19"/>
      <c r="Q11853" s="19"/>
      <c r="R11853" s="19"/>
      <c r="U11853" s="27"/>
      <c r="Y11853" s="9" t="s">
        <v>670</v>
      </c>
      <c r="Z11853" s="9" t="s">
        <v>462</v>
      </c>
      <c r="AA11853" s="9" t="s">
        <v>237</v>
      </c>
      <c r="AB11853" s="9">
        <v>7994206</v>
      </c>
      <c r="AC11853" s="9" t="s">
        <v>12626</v>
      </c>
      <c r="AD11853" s="9" t="s">
        <v>225</v>
      </c>
      <c r="AE11853" s="5">
        <f t="shared" si="392"/>
        <v>0</v>
      </c>
      <c r="AF11853" s="5" t="str">
        <f t="shared" si="393"/>
        <v>katA</v>
      </c>
      <c r="AG11853" s="153"/>
      <c r="AH11853" s="153"/>
      <c r="AI11853" t="s">
        <v>201</v>
      </c>
      <c r="AJ11853" t="s">
        <v>17878</v>
      </c>
      <c r="AK11853" s="9" t="str">
        <f>VLOOKUP(Y11853,zdroj!D:AJ,33,0)</f>
        <v>katA</v>
      </c>
    </row>
    <row r="11854" spans="8:37" x14ac:dyDescent="0.25">
      <c r="H11854" s="8"/>
      <c r="I11854" s="8"/>
      <c r="N11854" s="23"/>
      <c r="O11854" s="24"/>
      <c r="P11854" s="19"/>
      <c r="Q11854" s="19"/>
      <c r="R11854" s="19"/>
      <c r="U11854" s="27"/>
      <c r="Y11854" s="9" t="s">
        <v>670</v>
      </c>
      <c r="Z11854" s="9" t="s">
        <v>462</v>
      </c>
      <c r="AA11854" s="9" t="s">
        <v>237</v>
      </c>
      <c r="AB11854" s="9">
        <v>7994214</v>
      </c>
      <c r="AC11854" s="9" t="s">
        <v>12627</v>
      </c>
      <c r="AD11854" s="9" t="s">
        <v>225</v>
      </c>
      <c r="AE11854" s="5">
        <f t="shared" si="392"/>
        <v>0</v>
      </c>
      <c r="AF11854" s="5" t="str">
        <f t="shared" si="393"/>
        <v>katA</v>
      </c>
      <c r="AG11854" s="153"/>
      <c r="AH11854" s="153"/>
      <c r="AI11854" t="s">
        <v>201</v>
      </c>
      <c r="AJ11854" t="s">
        <v>17878</v>
      </c>
      <c r="AK11854" s="9" t="str">
        <f>VLOOKUP(Y11854,zdroj!D:AJ,33,0)</f>
        <v>katA</v>
      </c>
    </row>
    <row r="11855" spans="8:37" x14ac:dyDescent="0.25">
      <c r="H11855" s="8"/>
      <c r="I11855" s="8"/>
      <c r="N11855" s="23"/>
      <c r="O11855" s="24"/>
      <c r="P11855" s="19"/>
      <c r="Q11855" s="19"/>
      <c r="R11855" s="19"/>
      <c r="U11855" s="27"/>
      <c r="Y11855" s="9" t="s">
        <v>670</v>
      </c>
      <c r="Z11855" s="9" t="s">
        <v>462</v>
      </c>
      <c r="AA11855" s="9" t="s">
        <v>237</v>
      </c>
      <c r="AB11855" s="9">
        <v>7994222</v>
      </c>
      <c r="AC11855" s="9" t="s">
        <v>12628</v>
      </c>
      <c r="AD11855" s="9" t="s">
        <v>225</v>
      </c>
      <c r="AE11855" s="5">
        <f t="shared" si="392"/>
        <v>0</v>
      </c>
      <c r="AF11855" s="5" t="str">
        <f t="shared" si="393"/>
        <v>katA</v>
      </c>
      <c r="AG11855" s="153"/>
      <c r="AH11855" s="153"/>
      <c r="AI11855" t="s">
        <v>201</v>
      </c>
      <c r="AJ11855" t="s">
        <v>17878</v>
      </c>
      <c r="AK11855" s="9" t="str">
        <f>VLOOKUP(Y11855,zdroj!D:AJ,33,0)</f>
        <v>katA</v>
      </c>
    </row>
    <row r="11856" spans="8:37" x14ac:dyDescent="0.25">
      <c r="H11856" s="8"/>
      <c r="I11856" s="8"/>
      <c r="N11856" s="23"/>
      <c r="O11856" s="24"/>
      <c r="P11856" s="19"/>
      <c r="Q11856" s="19"/>
      <c r="R11856" s="19"/>
      <c r="U11856" s="27"/>
      <c r="Y11856" s="9" t="s">
        <v>670</v>
      </c>
      <c r="Z11856" s="9" t="s">
        <v>462</v>
      </c>
      <c r="AA11856" s="9" t="s">
        <v>237</v>
      </c>
      <c r="AB11856" s="9">
        <v>7994231</v>
      </c>
      <c r="AC11856" s="9" t="s">
        <v>12629</v>
      </c>
      <c r="AD11856" s="9" t="s">
        <v>225</v>
      </c>
      <c r="AE11856" s="5">
        <f t="shared" si="392"/>
        <v>0</v>
      </c>
      <c r="AF11856" s="5" t="str">
        <f t="shared" si="393"/>
        <v>katA</v>
      </c>
      <c r="AG11856" s="153"/>
      <c r="AH11856" s="153"/>
      <c r="AI11856" t="s">
        <v>195</v>
      </c>
      <c r="AJ11856" t="s">
        <v>340</v>
      </c>
      <c r="AK11856" s="9" t="str">
        <f>VLOOKUP(Y11856,zdroj!D:AJ,33,0)</f>
        <v>katA</v>
      </c>
    </row>
    <row r="11857" spans="8:37" x14ac:dyDescent="0.25">
      <c r="H11857" s="8"/>
      <c r="I11857" s="8"/>
      <c r="N11857" s="23"/>
      <c r="O11857" s="24"/>
      <c r="P11857" s="19"/>
      <c r="Q11857" s="19"/>
      <c r="R11857" s="19"/>
      <c r="U11857" s="27"/>
      <c r="Y11857" s="9" t="s">
        <v>670</v>
      </c>
      <c r="Z11857" s="9" t="s">
        <v>462</v>
      </c>
      <c r="AA11857" s="9" t="s">
        <v>237</v>
      </c>
      <c r="AB11857" s="9">
        <v>7994249</v>
      </c>
      <c r="AC11857" s="9" t="s">
        <v>12630</v>
      </c>
      <c r="AD11857" s="9" t="s">
        <v>225</v>
      </c>
      <c r="AE11857" s="5">
        <f t="shared" si="392"/>
        <v>0</v>
      </c>
      <c r="AF11857" s="5" t="str">
        <f t="shared" si="393"/>
        <v>katA</v>
      </c>
      <c r="AG11857" s="153"/>
      <c r="AH11857" s="153"/>
      <c r="AI11857" t="s">
        <v>201</v>
      </c>
      <c r="AJ11857" t="s">
        <v>17878</v>
      </c>
      <c r="AK11857" s="9" t="str">
        <f>VLOOKUP(Y11857,zdroj!D:AJ,33,0)</f>
        <v>katA</v>
      </c>
    </row>
    <row r="11858" spans="8:37" x14ac:dyDescent="0.25">
      <c r="H11858" s="8"/>
      <c r="I11858" s="8"/>
      <c r="N11858" s="23"/>
      <c r="O11858" s="24"/>
      <c r="P11858" s="19"/>
      <c r="Q11858" s="19"/>
      <c r="R11858" s="19"/>
      <c r="U11858" s="27"/>
      <c r="Y11858" s="9" t="s">
        <v>670</v>
      </c>
      <c r="Z11858" s="9" t="s">
        <v>462</v>
      </c>
      <c r="AA11858" s="9" t="s">
        <v>237</v>
      </c>
      <c r="AB11858" s="9">
        <v>7994257</v>
      </c>
      <c r="AC11858" s="9" t="s">
        <v>12631</v>
      </c>
      <c r="AD11858" s="9" t="s">
        <v>225</v>
      </c>
      <c r="AE11858" s="5">
        <f t="shared" si="392"/>
        <v>0</v>
      </c>
      <c r="AF11858" s="5" t="str">
        <f t="shared" si="393"/>
        <v>katA</v>
      </c>
      <c r="AG11858" s="153"/>
      <c r="AH11858" s="153"/>
      <c r="AI11858" t="s">
        <v>201</v>
      </c>
      <c r="AJ11858" t="s">
        <v>17878</v>
      </c>
      <c r="AK11858" s="9" t="str">
        <f>VLOOKUP(Y11858,zdroj!D:AJ,33,0)</f>
        <v>katA</v>
      </c>
    </row>
    <row r="11859" spans="8:37" x14ac:dyDescent="0.25">
      <c r="H11859" s="8"/>
      <c r="I11859" s="8"/>
      <c r="N11859" s="23"/>
      <c r="O11859" s="24"/>
      <c r="P11859" s="19"/>
      <c r="Q11859" s="19"/>
      <c r="R11859" s="19"/>
      <c r="U11859" s="27"/>
      <c r="Y11859" s="9" t="s">
        <v>670</v>
      </c>
      <c r="Z11859" s="9" t="s">
        <v>462</v>
      </c>
      <c r="AA11859" s="9" t="s">
        <v>237</v>
      </c>
      <c r="AB11859" s="9">
        <v>7994265</v>
      </c>
      <c r="AC11859" s="9" t="s">
        <v>12632</v>
      </c>
      <c r="AD11859" s="9" t="s">
        <v>225</v>
      </c>
      <c r="AE11859" s="5">
        <f t="shared" si="392"/>
        <v>0</v>
      </c>
      <c r="AF11859" s="5" t="str">
        <f t="shared" si="393"/>
        <v>katA</v>
      </c>
      <c r="AG11859" s="153"/>
      <c r="AH11859" s="153"/>
      <c r="AI11859" t="s">
        <v>201</v>
      </c>
      <c r="AJ11859" t="s">
        <v>17878</v>
      </c>
      <c r="AK11859" s="9" t="str">
        <f>VLOOKUP(Y11859,zdroj!D:AJ,33,0)</f>
        <v>katA</v>
      </c>
    </row>
    <row r="11860" spans="8:37" x14ac:dyDescent="0.25">
      <c r="H11860" s="8"/>
      <c r="I11860" s="8"/>
      <c r="N11860" s="23"/>
      <c r="O11860" s="24"/>
      <c r="P11860" s="19"/>
      <c r="Q11860" s="19"/>
      <c r="R11860" s="19"/>
      <c r="U11860" s="27"/>
      <c r="Y11860" s="9" t="s">
        <v>670</v>
      </c>
      <c r="Z11860" s="9" t="s">
        <v>462</v>
      </c>
      <c r="AA11860" s="9" t="s">
        <v>237</v>
      </c>
      <c r="AB11860" s="9">
        <v>7994133</v>
      </c>
      <c r="AC11860" s="9" t="s">
        <v>12633</v>
      </c>
      <c r="AD11860" s="9" t="s">
        <v>225</v>
      </c>
      <c r="AE11860" s="5">
        <f t="shared" si="392"/>
        <v>0</v>
      </c>
      <c r="AF11860" s="5" t="str">
        <f t="shared" si="393"/>
        <v>katA</v>
      </c>
      <c r="AG11860" s="153"/>
      <c r="AH11860" s="153"/>
      <c r="AI11860" t="s">
        <v>201</v>
      </c>
      <c r="AJ11860" t="s">
        <v>17878</v>
      </c>
      <c r="AK11860" s="9" t="str">
        <f>VLOOKUP(Y11860,zdroj!D:AJ,33,0)</f>
        <v>katA</v>
      </c>
    </row>
    <row r="11861" spans="8:37" x14ac:dyDescent="0.25">
      <c r="H11861" s="8"/>
      <c r="I11861" s="8"/>
      <c r="N11861" s="23"/>
      <c r="O11861" s="24"/>
      <c r="P11861" s="19"/>
      <c r="Q11861" s="19"/>
      <c r="R11861" s="19"/>
      <c r="U11861" s="27"/>
      <c r="Y11861" s="9" t="s">
        <v>670</v>
      </c>
      <c r="Z11861" s="9" t="s">
        <v>462</v>
      </c>
      <c r="AA11861" s="9" t="s">
        <v>237</v>
      </c>
      <c r="AB11861" s="9">
        <v>7994273</v>
      </c>
      <c r="AC11861" s="9" t="s">
        <v>12634</v>
      </c>
      <c r="AD11861" s="9" t="s">
        <v>225</v>
      </c>
      <c r="AE11861" s="5">
        <f t="shared" si="392"/>
        <v>0</v>
      </c>
      <c r="AF11861" s="5" t="str">
        <f t="shared" si="393"/>
        <v>katA</v>
      </c>
      <c r="AG11861" s="153"/>
      <c r="AH11861" s="153"/>
      <c r="AI11861" t="s">
        <v>201</v>
      </c>
      <c r="AJ11861" t="s">
        <v>17878</v>
      </c>
      <c r="AK11861" s="9" t="str">
        <f>VLOOKUP(Y11861,zdroj!D:AJ,33,0)</f>
        <v>katA</v>
      </c>
    </row>
    <row r="11862" spans="8:37" x14ac:dyDescent="0.25">
      <c r="H11862" s="8"/>
      <c r="I11862" s="8"/>
      <c r="N11862" s="23"/>
      <c r="O11862" s="24"/>
      <c r="P11862" s="19"/>
      <c r="Q11862" s="19"/>
      <c r="R11862" s="19"/>
      <c r="U11862" s="27"/>
      <c r="Y11862" s="9" t="s">
        <v>670</v>
      </c>
      <c r="Z11862" s="9" t="s">
        <v>462</v>
      </c>
      <c r="AA11862" s="9" t="s">
        <v>237</v>
      </c>
      <c r="AB11862" s="9">
        <v>7994281</v>
      </c>
      <c r="AC11862" s="9" t="s">
        <v>12635</v>
      </c>
      <c r="AD11862" s="9" t="s">
        <v>231</v>
      </c>
      <c r="AE11862" s="5">
        <f t="shared" si="392"/>
        <v>0</v>
      </c>
      <c r="AF11862" s="5" t="str">
        <f t="shared" si="393"/>
        <v>katB</v>
      </c>
      <c r="AG11862" s="153"/>
      <c r="AH11862" s="153"/>
      <c r="AI11862" t="s">
        <v>201</v>
      </c>
      <c r="AJ11862" t="s">
        <v>17878</v>
      </c>
      <c r="AK11862" s="9" t="str">
        <f>VLOOKUP(Y11862,zdroj!D:AJ,33,0)</f>
        <v>katA</v>
      </c>
    </row>
    <row r="11863" spans="8:37" x14ac:dyDescent="0.25">
      <c r="H11863" s="8"/>
      <c r="I11863" s="8"/>
      <c r="N11863" s="23"/>
      <c r="O11863" s="24"/>
      <c r="P11863" s="19"/>
      <c r="Q11863" s="19"/>
      <c r="R11863" s="19"/>
      <c r="U11863" s="27"/>
      <c r="Y11863" s="9" t="s">
        <v>670</v>
      </c>
      <c r="Z11863" s="9" t="s">
        <v>462</v>
      </c>
      <c r="AA11863" s="9" t="s">
        <v>237</v>
      </c>
      <c r="AB11863" s="9">
        <v>26036282</v>
      </c>
      <c r="AC11863" s="9" t="s">
        <v>12636</v>
      </c>
      <c r="AD11863" s="9" t="s">
        <v>231</v>
      </c>
      <c r="AE11863" s="5">
        <f t="shared" si="392"/>
        <v>0</v>
      </c>
      <c r="AF11863" s="5" t="str">
        <f t="shared" si="393"/>
        <v>katB</v>
      </c>
      <c r="AG11863" s="153"/>
      <c r="AH11863" s="153"/>
      <c r="AI11863" t="s">
        <v>17880</v>
      </c>
      <c r="AJ11863" t="s">
        <v>17878</v>
      </c>
      <c r="AK11863" s="9" t="str">
        <f>VLOOKUP(Y11863,zdroj!D:AJ,33,0)</f>
        <v>katA</v>
      </c>
    </row>
    <row r="11864" spans="8:37" x14ac:dyDescent="0.25">
      <c r="H11864" s="8"/>
      <c r="I11864" s="8"/>
      <c r="N11864" s="23"/>
      <c r="O11864" s="24"/>
      <c r="P11864" s="19"/>
      <c r="Q11864" s="19"/>
      <c r="R11864" s="19"/>
      <c r="U11864" s="27"/>
      <c r="Y11864" s="9" t="s">
        <v>670</v>
      </c>
      <c r="Z11864" s="9" t="s">
        <v>462</v>
      </c>
      <c r="AA11864" s="9" t="s">
        <v>237</v>
      </c>
      <c r="AB11864" s="9">
        <v>7994290</v>
      </c>
      <c r="AC11864" s="9" t="s">
        <v>12637</v>
      </c>
      <c r="AD11864" s="9" t="s">
        <v>225</v>
      </c>
      <c r="AE11864" s="5">
        <f t="shared" si="392"/>
        <v>0</v>
      </c>
      <c r="AF11864" s="5" t="str">
        <f t="shared" si="393"/>
        <v>katA</v>
      </c>
      <c r="AG11864" s="153"/>
      <c r="AH11864" s="153"/>
      <c r="AI11864" t="s">
        <v>195</v>
      </c>
      <c r="AJ11864" t="s">
        <v>340</v>
      </c>
      <c r="AK11864" s="9" t="str">
        <f>VLOOKUP(Y11864,zdroj!D:AJ,33,0)</f>
        <v>katA</v>
      </c>
    </row>
    <row r="11865" spans="8:37" x14ac:dyDescent="0.25">
      <c r="H11865" s="8"/>
      <c r="I11865" s="8"/>
      <c r="N11865" s="23"/>
      <c r="O11865" s="24"/>
      <c r="P11865" s="19"/>
      <c r="Q11865" s="19"/>
      <c r="R11865" s="19"/>
      <c r="U11865" s="27"/>
      <c r="Y11865" s="9" t="s">
        <v>670</v>
      </c>
      <c r="Z11865" s="9" t="s">
        <v>462</v>
      </c>
      <c r="AA11865" s="9" t="s">
        <v>237</v>
      </c>
      <c r="AB11865" s="9">
        <v>7994303</v>
      </c>
      <c r="AC11865" s="9" t="s">
        <v>12638</v>
      </c>
      <c r="AD11865" s="9" t="s">
        <v>225</v>
      </c>
      <c r="AE11865" s="5">
        <f t="shared" si="392"/>
        <v>0</v>
      </c>
      <c r="AF11865" s="5" t="str">
        <f t="shared" si="393"/>
        <v>katA</v>
      </c>
      <c r="AG11865" s="153"/>
      <c r="AH11865" s="153"/>
      <c r="AI11865" t="s">
        <v>201</v>
      </c>
      <c r="AJ11865" t="s">
        <v>17878</v>
      </c>
      <c r="AK11865" s="9" t="str">
        <f>VLOOKUP(Y11865,zdroj!D:AJ,33,0)</f>
        <v>katA</v>
      </c>
    </row>
    <row r="11866" spans="8:37" x14ac:dyDescent="0.25">
      <c r="H11866" s="8"/>
      <c r="I11866" s="8"/>
      <c r="N11866" s="23"/>
      <c r="O11866" s="24"/>
      <c r="P11866" s="19"/>
      <c r="Q11866" s="19"/>
      <c r="R11866" s="19"/>
      <c r="U11866" s="27"/>
      <c r="Y11866" s="9" t="s">
        <v>670</v>
      </c>
      <c r="Z11866" s="9" t="s">
        <v>462</v>
      </c>
      <c r="AA11866" s="9" t="s">
        <v>237</v>
      </c>
      <c r="AB11866" s="9">
        <v>7994311</v>
      </c>
      <c r="AC11866" s="9" t="s">
        <v>12639</v>
      </c>
      <c r="AD11866" s="9" t="s">
        <v>225</v>
      </c>
      <c r="AE11866" s="5">
        <f t="shared" si="392"/>
        <v>0</v>
      </c>
      <c r="AF11866" s="5" t="str">
        <f t="shared" si="393"/>
        <v>katA</v>
      </c>
      <c r="AG11866" s="153"/>
      <c r="AH11866" s="153"/>
      <c r="AI11866" t="s">
        <v>195</v>
      </c>
      <c r="AJ11866" t="s">
        <v>340</v>
      </c>
      <c r="AK11866" s="9" t="str">
        <f>VLOOKUP(Y11866,zdroj!D:AJ,33,0)</f>
        <v>katA</v>
      </c>
    </row>
    <row r="11867" spans="8:37" x14ac:dyDescent="0.25">
      <c r="H11867" s="8"/>
      <c r="I11867" s="8"/>
      <c r="N11867" s="23"/>
      <c r="O11867" s="24"/>
      <c r="P11867" s="19"/>
      <c r="Q11867" s="19"/>
      <c r="R11867" s="19"/>
      <c r="U11867" s="27"/>
      <c r="Y11867" s="9" t="s">
        <v>670</v>
      </c>
      <c r="Z11867" s="9" t="s">
        <v>462</v>
      </c>
      <c r="AA11867" s="9" t="s">
        <v>237</v>
      </c>
      <c r="AB11867" s="9">
        <v>7994320</v>
      </c>
      <c r="AC11867" s="9" t="s">
        <v>12640</v>
      </c>
      <c r="AD11867" s="9" t="s">
        <v>225</v>
      </c>
      <c r="AE11867" s="5">
        <f t="shared" si="392"/>
        <v>0</v>
      </c>
      <c r="AF11867" s="5" t="str">
        <f t="shared" si="393"/>
        <v>katA</v>
      </c>
      <c r="AG11867" s="153"/>
      <c r="AH11867" s="153"/>
      <c r="AI11867" t="s">
        <v>201</v>
      </c>
      <c r="AJ11867" t="s">
        <v>17878</v>
      </c>
      <c r="AK11867" s="9" t="str">
        <f>VLOOKUP(Y11867,zdroj!D:AJ,33,0)</f>
        <v>katA</v>
      </c>
    </row>
    <row r="11868" spans="8:37" x14ac:dyDescent="0.25">
      <c r="H11868" s="8"/>
      <c r="I11868" s="8"/>
      <c r="N11868" s="23"/>
      <c r="O11868" s="24"/>
      <c r="P11868" s="19"/>
      <c r="Q11868" s="19"/>
      <c r="R11868" s="19"/>
      <c r="U11868" s="27"/>
      <c r="Y11868" s="9" t="s">
        <v>670</v>
      </c>
      <c r="Z11868" s="9" t="s">
        <v>462</v>
      </c>
      <c r="AA11868" s="9" t="s">
        <v>237</v>
      </c>
      <c r="AB11868" s="9">
        <v>27727866</v>
      </c>
      <c r="AC11868" s="9" t="s">
        <v>12641</v>
      </c>
      <c r="AD11868" s="9" t="s">
        <v>225</v>
      </c>
      <c r="AE11868" s="5">
        <f t="shared" si="392"/>
        <v>0</v>
      </c>
      <c r="AF11868" s="5" t="str">
        <f t="shared" si="393"/>
        <v>katA</v>
      </c>
      <c r="AG11868" s="153"/>
      <c r="AH11868" s="153"/>
      <c r="AI11868" t="s">
        <v>201</v>
      </c>
      <c r="AJ11868" t="s">
        <v>17878</v>
      </c>
      <c r="AK11868" s="9" t="str">
        <f>VLOOKUP(Y11868,zdroj!D:AJ,33,0)</f>
        <v>katA</v>
      </c>
    </row>
    <row r="11869" spans="8:37" x14ac:dyDescent="0.25">
      <c r="H11869" s="8"/>
      <c r="I11869" s="8"/>
      <c r="N11869" s="23"/>
      <c r="O11869" s="24"/>
      <c r="P11869" s="19"/>
      <c r="Q11869" s="19"/>
      <c r="R11869" s="19"/>
      <c r="U11869" s="27"/>
      <c r="Y11869" s="9" t="s">
        <v>670</v>
      </c>
      <c r="Z11869" s="9" t="s">
        <v>462</v>
      </c>
      <c r="AA11869" s="9" t="s">
        <v>237</v>
      </c>
      <c r="AB11869" s="9">
        <v>7994338</v>
      </c>
      <c r="AC11869" s="9" t="s">
        <v>12642</v>
      </c>
      <c r="AD11869" s="9" t="s">
        <v>225</v>
      </c>
      <c r="AE11869" s="5">
        <f t="shared" si="392"/>
        <v>0</v>
      </c>
      <c r="AF11869" s="5" t="str">
        <f t="shared" si="393"/>
        <v>katA</v>
      </c>
      <c r="AG11869" s="153"/>
      <c r="AH11869" s="153"/>
      <c r="AI11869" t="s">
        <v>201</v>
      </c>
      <c r="AJ11869" t="s">
        <v>17878</v>
      </c>
      <c r="AK11869" s="9" t="str">
        <f>VLOOKUP(Y11869,zdroj!D:AJ,33,0)</f>
        <v>katA</v>
      </c>
    </row>
    <row r="11870" spans="8:37" x14ac:dyDescent="0.25">
      <c r="H11870" s="8"/>
      <c r="I11870" s="8"/>
      <c r="N11870" s="23"/>
      <c r="O11870" s="24"/>
      <c r="P11870" s="19"/>
      <c r="Q11870" s="19"/>
      <c r="R11870" s="19"/>
      <c r="U11870" s="27"/>
      <c r="Y11870" s="9" t="s">
        <v>670</v>
      </c>
      <c r="Z11870" s="9" t="s">
        <v>462</v>
      </c>
      <c r="AA11870" s="9" t="s">
        <v>237</v>
      </c>
      <c r="AB11870" s="9">
        <v>7994346</v>
      </c>
      <c r="AC11870" s="9" t="s">
        <v>12643</v>
      </c>
      <c r="AD11870" s="9" t="s">
        <v>225</v>
      </c>
      <c r="AE11870" s="5">
        <f t="shared" si="392"/>
        <v>0</v>
      </c>
      <c r="AF11870" s="5" t="str">
        <f t="shared" si="393"/>
        <v>katA</v>
      </c>
      <c r="AG11870" s="153"/>
      <c r="AH11870" s="153"/>
      <c r="AI11870" t="s">
        <v>201</v>
      </c>
      <c r="AJ11870" t="s">
        <v>17878</v>
      </c>
      <c r="AK11870" s="9" t="str">
        <f>VLOOKUP(Y11870,zdroj!D:AJ,33,0)</f>
        <v>katA</v>
      </c>
    </row>
    <row r="11871" spans="8:37" x14ac:dyDescent="0.25">
      <c r="H11871" s="8"/>
      <c r="I11871" s="8"/>
      <c r="N11871" s="23"/>
      <c r="O11871" s="24"/>
      <c r="P11871" s="19"/>
      <c r="Q11871" s="19"/>
      <c r="R11871" s="19"/>
      <c r="U11871" s="27"/>
      <c r="Y11871" s="9" t="s">
        <v>670</v>
      </c>
      <c r="Z11871" s="9" t="s">
        <v>462</v>
      </c>
      <c r="AA11871" s="9" t="s">
        <v>237</v>
      </c>
      <c r="AB11871" s="9">
        <v>7994354</v>
      </c>
      <c r="AC11871" s="9" t="s">
        <v>12644</v>
      </c>
      <c r="AD11871" s="9" t="s">
        <v>231</v>
      </c>
      <c r="AE11871" s="5">
        <f t="shared" si="392"/>
        <v>0</v>
      </c>
      <c r="AF11871" s="5" t="str">
        <f t="shared" si="393"/>
        <v>katB</v>
      </c>
      <c r="AG11871" s="153"/>
      <c r="AH11871" s="153"/>
      <c r="AI11871" t="s">
        <v>195</v>
      </c>
      <c r="AJ11871" t="s">
        <v>340</v>
      </c>
      <c r="AK11871" s="9" t="str">
        <f>VLOOKUP(Y11871,zdroj!D:AJ,33,0)</f>
        <v>katA</v>
      </c>
    </row>
    <row r="11872" spans="8:37" x14ac:dyDescent="0.25">
      <c r="H11872" s="8"/>
      <c r="I11872" s="8"/>
      <c r="N11872" s="23"/>
      <c r="O11872" s="24"/>
      <c r="P11872" s="19"/>
      <c r="Q11872" s="19"/>
      <c r="R11872" s="19"/>
      <c r="U11872" s="27"/>
      <c r="Y11872" s="9" t="s">
        <v>670</v>
      </c>
      <c r="Z11872" s="9" t="s">
        <v>462</v>
      </c>
      <c r="AA11872" s="9" t="s">
        <v>237</v>
      </c>
      <c r="AB11872" s="9">
        <v>7994362</v>
      </c>
      <c r="AC11872" s="9" t="s">
        <v>12645</v>
      </c>
      <c r="AD11872" s="9" t="s">
        <v>225</v>
      </c>
      <c r="AE11872" s="5">
        <f t="shared" si="392"/>
        <v>0</v>
      </c>
      <c r="AF11872" s="5" t="str">
        <f t="shared" si="393"/>
        <v>katA</v>
      </c>
      <c r="AG11872" s="153"/>
      <c r="AH11872" s="153"/>
      <c r="AI11872" t="s">
        <v>201</v>
      </c>
      <c r="AJ11872" t="s">
        <v>17878</v>
      </c>
      <c r="AK11872" s="9" t="str">
        <f>VLOOKUP(Y11872,zdroj!D:AJ,33,0)</f>
        <v>katA</v>
      </c>
    </row>
    <row r="11873" spans="8:37" x14ac:dyDescent="0.25">
      <c r="H11873" s="8"/>
      <c r="I11873" s="8"/>
      <c r="N11873" s="23"/>
      <c r="O11873" s="24"/>
      <c r="P11873" s="19"/>
      <c r="Q11873" s="19"/>
      <c r="R11873" s="19"/>
      <c r="U11873" s="27"/>
      <c r="Y11873" s="9" t="s">
        <v>670</v>
      </c>
      <c r="Z11873" s="9" t="s">
        <v>462</v>
      </c>
      <c r="AA11873" s="9" t="s">
        <v>237</v>
      </c>
      <c r="AB11873" s="9">
        <v>7994371</v>
      </c>
      <c r="AC11873" s="9" t="s">
        <v>12646</v>
      </c>
      <c r="AD11873" s="9" t="s">
        <v>225</v>
      </c>
      <c r="AE11873" s="5">
        <f t="shared" si="392"/>
        <v>0</v>
      </c>
      <c r="AF11873" s="5" t="str">
        <f t="shared" si="393"/>
        <v>katA</v>
      </c>
      <c r="AG11873" s="153"/>
      <c r="AH11873" s="153"/>
      <c r="AI11873" t="s">
        <v>201</v>
      </c>
      <c r="AJ11873" t="s">
        <v>17878</v>
      </c>
      <c r="AK11873" s="9" t="str">
        <f>VLOOKUP(Y11873,zdroj!D:AJ,33,0)</f>
        <v>katA</v>
      </c>
    </row>
    <row r="11874" spans="8:37" x14ac:dyDescent="0.25">
      <c r="H11874" s="8"/>
      <c r="I11874" s="8"/>
      <c r="N11874" s="23"/>
      <c r="O11874" s="24"/>
      <c r="P11874" s="19"/>
      <c r="Q11874" s="19"/>
      <c r="R11874" s="19"/>
      <c r="U11874" s="27"/>
      <c r="Y11874" s="9" t="s">
        <v>670</v>
      </c>
      <c r="Z11874" s="9" t="s">
        <v>462</v>
      </c>
      <c r="AA11874" s="9" t="s">
        <v>237</v>
      </c>
      <c r="AB11874" s="9">
        <v>7994389</v>
      </c>
      <c r="AC11874" s="9" t="s">
        <v>12647</v>
      </c>
      <c r="AD11874" s="9" t="s">
        <v>225</v>
      </c>
      <c r="AE11874" s="5">
        <f t="shared" si="392"/>
        <v>0</v>
      </c>
      <c r="AF11874" s="5" t="str">
        <f t="shared" si="393"/>
        <v>katA</v>
      </c>
      <c r="AG11874" s="153"/>
      <c r="AH11874" s="153"/>
      <c r="AI11874" t="s">
        <v>201</v>
      </c>
      <c r="AJ11874" t="s">
        <v>17878</v>
      </c>
      <c r="AK11874" s="9" t="str">
        <f>VLOOKUP(Y11874,zdroj!D:AJ,33,0)</f>
        <v>katA</v>
      </c>
    </row>
    <row r="11875" spans="8:37" x14ac:dyDescent="0.25">
      <c r="H11875" s="8"/>
      <c r="I11875" s="8"/>
      <c r="N11875" s="23"/>
      <c r="O11875" s="24"/>
      <c r="P11875" s="19"/>
      <c r="Q11875" s="19"/>
      <c r="R11875" s="19"/>
      <c r="U11875" s="27"/>
      <c r="Y11875" s="9" t="s">
        <v>670</v>
      </c>
      <c r="Z11875" s="9" t="s">
        <v>462</v>
      </c>
      <c r="AA11875" s="9" t="s">
        <v>237</v>
      </c>
      <c r="AB11875" s="9">
        <v>7994397</v>
      </c>
      <c r="AC11875" s="9" t="s">
        <v>12648</v>
      </c>
      <c r="AD11875" s="9" t="s">
        <v>225</v>
      </c>
      <c r="AE11875" s="5">
        <f t="shared" si="392"/>
        <v>0</v>
      </c>
      <c r="AF11875" s="5" t="str">
        <f t="shared" si="393"/>
        <v>katA</v>
      </c>
      <c r="AG11875" s="153"/>
      <c r="AH11875" s="153"/>
      <c r="AI11875" t="s">
        <v>201</v>
      </c>
      <c r="AJ11875" t="s">
        <v>17878</v>
      </c>
      <c r="AK11875" s="9" t="str">
        <f>VLOOKUP(Y11875,zdroj!D:AJ,33,0)</f>
        <v>katA</v>
      </c>
    </row>
    <row r="11876" spans="8:37" x14ac:dyDescent="0.25">
      <c r="H11876" s="8"/>
      <c r="I11876" s="8"/>
      <c r="N11876" s="23"/>
      <c r="O11876" s="24"/>
      <c r="P11876" s="19"/>
      <c r="Q11876" s="19"/>
      <c r="R11876" s="19"/>
      <c r="U11876" s="27"/>
      <c r="Y11876" s="9" t="s">
        <v>670</v>
      </c>
      <c r="Z11876" s="9" t="s">
        <v>462</v>
      </c>
      <c r="AA11876" s="9" t="s">
        <v>237</v>
      </c>
      <c r="AB11876" s="9">
        <v>7994141</v>
      </c>
      <c r="AC11876" s="9" t="s">
        <v>12649</v>
      </c>
      <c r="AD11876" s="9" t="s">
        <v>225</v>
      </c>
      <c r="AE11876" s="5">
        <f t="shared" si="392"/>
        <v>0</v>
      </c>
      <c r="AF11876" s="5" t="str">
        <f t="shared" si="393"/>
        <v>katA</v>
      </c>
      <c r="AG11876" s="153"/>
      <c r="AH11876" s="153"/>
      <c r="AI11876" t="s">
        <v>201</v>
      </c>
      <c r="AJ11876" t="s">
        <v>17878</v>
      </c>
      <c r="AK11876" s="9" t="str">
        <f>VLOOKUP(Y11876,zdroj!D:AJ,33,0)</f>
        <v>katA</v>
      </c>
    </row>
    <row r="11877" spans="8:37" x14ac:dyDescent="0.25">
      <c r="H11877" s="8"/>
      <c r="I11877" s="8"/>
      <c r="N11877" s="23"/>
      <c r="O11877" s="24"/>
      <c r="P11877" s="19"/>
      <c r="Q11877" s="19"/>
      <c r="R11877" s="19"/>
      <c r="U11877" s="27"/>
      <c r="Y11877" s="9" t="s">
        <v>670</v>
      </c>
      <c r="Z11877" s="9" t="s">
        <v>462</v>
      </c>
      <c r="AA11877" s="9" t="s">
        <v>237</v>
      </c>
      <c r="AB11877" s="9">
        <v>7994401</v>
      </c>
      <c r="AC11877" s="9" t="s">
        <v>12650</v>
      </c>
      <c r="AD11877" s="9" t="s">
        <v>225</v>
      </c>
      <c r="AE11877" s="5">
        <f t="shared" si="392"/>
        <v>0</v>
      </c>
      <c r="AF11877" s="5" t="str">
        <f t="shared" si="393"/>
        <v>katA</v>
      </c>
      <c r="AG11877" s="153"/>
      <c r="AH11877" s="153"/>
      <c r="AI11877" t="s">
        <v>201</v>
      </c>
      <c r="AJ11877" t="s">
        <v>17878</v>
      </c>
      <c r="AK11877" s="9" t="str">
        <f>VLOOKUP(Y11877,zdroj!D:AJ,33,0)</f>
        <v>katA</v>
      </c>
    </row>
    <row r="11878" spans="8:37" x14ac:dyDescent="0.25">
      <c r="H11878" s="8"/>
      <c r="I11878" s="8"/>
      <c r="N11878" s="23"/>
      <c r="O11878" s="24"/>
      <c r="P11878" s="19"/>
      <c r="Q11878" s="19"/>
      <c r="R11878" s="19"/>
      <c r="U11878" s="27"/>
      <c r="Y11878" s="9" t="s">
        <v>670</v>
      </c>
      <c r="Z11878" s="9" t="s">
        <v>462</v>
      </c>
      <c r="AA11878" s="9" t="s">
        <v>237</v>
      </c>
      <c r="AB11878" s="9">
        <v>7994419</v>
      </c>
      <c r="AC11878" s="9" t="s">
        <v>12651</v>
      </c>
      <c r="AD11878" s="9" t="s">
        <v>225</v>
      </c>
      <c r="AE11878" s="5">
        <f t="shared" si="392"/>
        <v>0</v>
      </c>
      <c r="AF11878" s="5" t="str">
        <f t="shared" si="393"/>
        <v>katA</v>
      </c>
      <c r="AG11878" s="153"/>
      <c r="AH11878" s="153"/>
      <c r="AI11878" t="s">
        <v>201</v>
      </c>
      <c r="AJ11878" t="s">
        <v>17878</v>
      </c>
      <c r="AK11878" s="9" t="str">
        <f>VLOOKUP(Y11878,zdroj!D:AJ,33,0)</f>
        <v>katA</v>
      </c>
    </row>
    <row r="11879" spans="8:37" x14ac:dyDescent="0.25">
      <c r="H11879" s="8"/>
      <c r="I11879" s="8"/>
      <c r="N11879" s="23"/>
      <c r="O11879" s="24"/>
      <c r="P11879" s="19"/>
      <c r="Q11879" s="19"/>
      <c r="R11879" s="19"/>
      <c r="U11879" s="27"/>
      <c r="Y11879" s="9" t="s">
        <v>670</v>
      </c>
      <c r="Z11879" s="9" t="s">
        <v>462</v>
      </c>
      <c r="AA11879" s="9" t="s">
        <v>237</v>
      </c>
      <c r="AB11879" s="9">
        <v>7994427</v>
      </c>
      <c r="AC11879" s="9" t="s">
        <v>12652</v>
      </c>
      <c r="AD11879" s="9" t="s">
        <v>225</v>
      </c>
      <c r="AE11879" s="5">
        <f t="shared" si="392"/>
        <v>0</v>
      </c>
      <c r="AF11879" s="5" t="str">
        <f t="shared" si="393"/>
        <v>katA</v>
      </c>
      <c r="AG11879" s="153"/>
      <c r="AH11879" s="153"/>
      <c r="AI11879" t="s">
        <v>201</v>
      </c>
      <c r="AJ11879" t="s">
        <v>17878</v>
      </c>
      <c r="AK11879" s="9" t="str">
        <f>VLOOKUP(Y11879,zdroj!D:AJ,33,0)</f>
        <v>katA</v>
      </c>
    </row>
    <row r="11880" spans="8:37" x14ac:dyDescent="0.25">
      <c r="H11880" s="8"/>
      <c r="I11880" s="8"/>
      <c r="N11880" s="23"/>
      <c r="O11880" s="24"/>
      <c r="P11880" s="19"/>
      <c r="Q11880" s="19"/>
      <c r="R11880" s="19"/>
      <c r="U11880" s="27"/>
      <c r="Y11880" s="9" t="s">
        <v>670</v>
      </c>
      <c r="Z11880" s="9" t="s">
        <v>462</v>
      </c>
      <c r="AA11880" s="9" t="s">
        <v>237</v>
      </c>
      <c r="AB11880" s="9">
        <v>7994435</v>
      </c>
      <c r="AC11880" s="9" t="s">
        <v>12653</v>
      </c>
      <c r="AD11880" s="9" t="s">
        <v>225</v>
      </c>
      <c r="AE11880" s="5">
        <f t="shared" si="392"/>
        <v>0</v>
      </c>
      <c r="AF11880" s="5" t="str">
        <f t="shared" si="393"/>
        <v>katA</v>
      </c>
      <c r="AG11880" s="153"/>
      <c r="AH11880" s="153"/>
      <c r="AI11880" t="s">
        <v>201</v>
      </c>
      <c r="AJ11880" t="s">
        <v>17878</v>
      </c>
      <c r="AK11880" s="9" t="str">
        <f>VLOOKUP(Y11880,zdroj!D:AJ,33,0)</f>
        <v>katA</v>
      </c>
    </row>
    <row r="11881" spans="8:37" x14ac:dyDescent="0.25">
      <c r="H11881" s="8"/>
      <c r="I11881" s="8"/>
      <c r="N11881" s="23"/>
      <c r="O11881" s="24"/>
      <c r="P11881" s="19"/>
      <c r="Q11881" s="19"/>
      <c r="R11881" s="19"/>
      <c r="U11881" s="27"/>
      <c r="Y11881" s="9" t="s">
        <v>670</v>
      </c>
      <c r="Z11881" s="9" t="s">
        <v>462</v>
      </c>
      <c r="AA11881" s="9" t="s">
        <v>237</v>
      </c>
      <c r="AB11881" s="9">
        <v>7994443</v>
      </c>
      <c r="AC11881" s="9" t="s">
        <v>12654</v>
      </c>
      <c r="AD11881" s="9" t="s">
        <v>225</v>
      </c>
      <c r="AE11881" s="5">
        <f t="shared" si="392"/>
        <v>0</v>
      </c>
      <c r="AF11881" s="5" t="str">
        <f t="shared" si="393"/>
        <v>katA</v>
      </c>
      <c r="AG11881" s="153"/>
      <c r="AH11881" s="153"/>
      <c r="AI11881" t="s">
        <v>201</v>
      </c>
      <c r="AJ11881" t="s">
        <v>17878</v>
      </c>
      <c r="AK11881" s="9" t="str">
        <f>VLOOKUP(Y11881,zdroj!D:AJ,33,0)</f>
        <v>katA</v>
      </c>
    </row>
    <row r="11882" spans="8:37" x14ac:dyDescent="0.25">
      <c r="H11882" s="8"/>
      <c r="I11882" s="8"/>
      <c r="N11882" s="23"/>
      <c r="O11882" s="24"/>
      <c r="P11882" s="19"/>
      <c r="Q11882" s="19"/>
      <c r="R11882" s="19"/>
      <c r="U11882" s="27"/>
      <c r="Y11882" s="9" t="s">
        <v>670</v>
      </c>
      <c r="Z11882" s="9" t="s">
        <v>462</v>
      </c>
      <c r="AA11882" s="9" t="s">
        <v>237</v>
      </c>
      <c r="AB11882" s="9">
        <v>7994451</v>
      </c>
      <c r="AC11882" s="9" t="s">
        <v>12655</v>
      </c>
      <c r="AD11882" s="9" t="s">
        <v>231</v>
      </c>
      <c r="AE11882" s="5">
        <f t="shared" si="392"/>
        <v>0</v>
      </c>
      <c r="AF11882" s="5" t="str">
        <f t="shared" si="393"/>
        <v>katB</v>
      </c>
      <c r="AG11882" s="153"/>
      <c r="AH11882" s="153"/>
      <c r="AI11882" t="s">
        <v>201</v>
      </c>
      <c r="AJ11882" t="s">
        <v>17878</v>
      </c>
      <c r="AK11882" s="9" t="str">
        <f>VLOOKUP(Y11882,zdroj!D:AJ,33,0)</f>
        <v>katA</v>
      </c>
    </row>
    <row r="11883" spans="8:37" x14ac:dyDescent="0.25">
      <c r="H11883" s="8"/>
      <c r="I11883" s="8"/>
      <c r="N11883" s="23"/>
      <c r="O11883" s="24"/>
      <c r="P11883" s="19"/>
      <c r="Q11883" s="19"/>
      <c r="R11883" s="19"/>
      <c r="U11883" s="27"/>
      <c r="Y11883" s="9" t="s">
        <v>670</v>
      </c>
      <c r="Z11883" s="9" t="s">
        <v>462</v>
      </c>
      <c r="AA11883" s="9" t="s">
        <v>237</v>
      </c>
      <c r="AB11883" s="9">
        <v>7994460</v>
      </c>
      <c r="AC11883" s="9" t="s">
        <v>12656</v>
      </c>
      <c r="AD11883" s="9" t="s">
        <v>225</v>
      </c>
      <c r="AE11883" s="5">
        <f t="shared" si="392"/>
        <v>0</v>
      </c>
      <c r="AF11883" s="5" t="str">
        <f t="shared" si="393"/>
        <v>katA</v>
      </c>
      <c r="AG11883" s="153"/>
      <c r="AH11883" s="153"/>
      <c r="AI11883" t="s">
        <v>201</v>
      </c>
      <c r="AJ11883" t="s">
        <v>17878</v>
      </c>
      <c r="AK11883" s="9" t="str">
        <f>VLOOKUP(Y11883,zdroj!D:AJ,33,0)</f>
        <v>katA</v>
      </c>
    </row>
    <row r="11884" spans="8:37" x14ac:dyDescent="0.25">
      <c r="H11884" s="8"/>
      <c r="I11884" s="8"/>
      <c r="N11884" s="23"/>
      <c r="O11884" s="24"/>
      <c r="P11884" s="19"/>
      <c r="Q11884" s="19"/>
      <c r="R11884" s="19"/>
      <c r="U11884" s="27"/>
      <c r="Y11884" s="9" t="s">
        <v>670</v>
      </c>
      <c r="Z11884" s="9" t="s">
        <v>462</v>
      </c>
      <c r="AA11884" s="9" t="s">
        <v>237</v>
      </c>
      <c r="AB11884" s="9">
        <v>7994478</v>
      </c>
      <c r="AC11884" s="9" t="s">
        <v>12657</v>
      </c>
      <c r="AD11884" s="9" t="s">
        <v>225</v>
      </c>
      <c r="AE11884" s="5">
        <f t="shared" si="392"/>
        <v>0</v>
      </c>
      <c r="AF11884" s="5" t="str">
        <f t="shared" si="393"/>
        <v>katA</v>
      </c>
      <c r="AG11884" s="153"/>
      <c r="AH11884" s="153"/>
      <c r="AI11884" t="s">
        <v>195</v>
      </c>
      <c r="AJ11884" t="s">
        <v>340</v>
      </c>
      <c r="AK11884" s="9" t="str">
        <f>VLOOKUP(Y11884,zdroj!D:AJ,33,0)</f>
        <v>katA</v>
      </c>
    </row>
    <row r="11885" spans="8:37" x14ac:dyDescent="0.25">
      <c r="H11885" s="8"/>
      <c r="I11885" s="8"/>
      <c r="N11885" s="23"/>
      <c r="O11885" s="24"/>
      <c r="P11885" s="19"/>
      <c r="Q11885" s="19"/>
      <c r="R11885" s="19"/>
      <c r="U11885" s="27"/>
      <c r="Y11885" s="9" t="s">
        <v>670</v>
      </c>
      <c r="Z11885" s="9" t="s">
        <v>462</v>
      </c>
      <c r="AA11885" s="9" t="s">
        <v>237</v>
      </c>
      <c r="AB11885" s="9">
        <v>7994486</v>
      </c>
      <c r="AC11885" s="9" t="s">
        <v>12658</v>
      </c>
      <c r="AD11885" s="9" t="s">
        <v>225</v>
      </c>
      <c r="AE11885" s="5">
        <f t="shared" si="392"/>
        <v>0</v>
      </c>
      <c r="AF11885" s="5" t="str">
        <f t="shared" si="393"/>
        <v>katA</v>
      </c>
      <c r="AG11885" s="153"/>
      <c r="AH11885" s="153"/>
      <c r="AI11885" t="s">
        <v>201</v>
      </c>
      <c r="AJ11885" t="s">
        <v>17878</v>
      </c>
      <c r="AK11885" s="9" t="str">
        <f>VLOOKUP(Y11885,zdroj!D:AJ,33,0)</f>
        <v>katA</v>
      </c>
    </row>
    <row r="11886" spans="8:37" x14ac:dyDescent="0.25">
      <c r="H11886" s="8"/>
      <c r="I11886" s="8"/>
      <c r="N11886" s="23"/>
      <c r="O11886" s="24"/>
      <c r="P11886" s="19"/>
      <c r="Q11886" s="19"/>
      <c r="R11886" s="19"/>
      <c r="U11886" s="27"/>
      <c r="Y11886" s="9" t="s">
        <v>670</v>
      </c>
      <c r="Z11886" s="9" t="s">
        <v>462</v>
      </c>
      <c r="AA11886" s="9" t="s">
        <v>237</v>
      </c>
      <c r="AB11886" s="9">
        <v>7994494</v>
      </c>
      <c r="AC11886" s="9" t="s">
        <v>12659</v>
      </c>
      <c r="AD11886" s="9" t="s">
        <v>225</v>
      </c>
      <c r="AE11886" s="5">
        <f t="shared" si="392"/>
        <v>0</v>
      </c>
      <c r="AF11886" s="5" t="str">
        <f t="shared" si="393"/>
        <v>katA</v>
      </c>
      <c r="AG11886" s="153"/>
      <c r="AH11886" s="153"/>
      <c r="AI11886" t="s">
        <v>201</v>
      </c>
      <c r="AJ11886" t="s">
        <v>17878</v>
      </c>
      <c r="AK11886" s="9" t="str">
        <f>VLOOKUP(Y11886,zdroj!D:AJ,33,0)</f>
        <v>katA</v>
      </c>
    </row>
    <row r="11887" spans="8:37" x14ac:dyDescent="0.25">
      <c r="H11887" s="8"/>
      <c r="I11887" s="8"/>
      <c r="N11887" s="23"/>
      <c r="O11887" s="24"/>
      <c r="P11887" s="19"/>
      <c r="Q11887" s="19"/>
      <c r="R11887" s="19"/>
      <c r="U11887" s="27"/>
      <c r="Y11887" s="9" t="s">
        <v>670</v>
      </c>
      <c r="Z11887" s="9" t="s">
        <v>462</v>
      </c>
      <c r="AA11887" s="9" t="s">
        <v>237</v>
      </c>
      <c r="AB11887" s="9">
        <v>7994508</v>
      </c>
      <c r="AC11887" s="9" t="s">
        <v>12660</v>
      </c>
      <c r="AD11887" s="9" t="s">
        <v>225</v>
      </c>
      <c r="AE11887" s="5">
        <f t="shared" si="392"/>
        <v>0</v>
      </c>
      <c r="AF11887" s="5" t="str">
        <f t="shared" si="393"/>
        <v>katA</v>
      </c>
      <c r="AG11887" s="153"/>
      <c r="AH11887" s="153"/>
      <c r="AI11887" t="s">
        <v>201</v>
      </c>
      <c r="AJ11887" t="s">
        <v>17878</v>
      </c>
      <c r="AK11887" s="9" t="str">
        <f>VLOOKUP(Y11887,zdroj!D:AJ,33,0)</f>
        <v>katA</v>
      </c>
    </row>
    <row r="11888" spans="8:37" x14ac:dyDescent="0.25">
      <c r="H11888" s="8"/>
      <c r="I11888" s="8"/>
      <c r="N11888" s="23"/>
      <c r="O11888" s="24"/>
      <c r="P11888" s="19"/>
      <c r="Q11888" s="19"/>
      <c r="R11888" s="19"/>
      <c r="U11888" s="27"/>
      <c r="Y11888" s="9" t="s">
        <v>670</v>
      </c>
      <c r="Z11888" s="9" t="s">
        <v>462</v>
      </c>
      <c r="AA11888" s="9" t="s">
        <v>237</v>
      </c>
      <c r="AB11888" s="9">
        <v>7994516</v>
      </c>
      <c r="AC11888" s="9" t="s">
        <v>12661</v>
      </c>
      <c r="AD11888" s="9" t="s">
        <v>225</v>
      </c>
      <c r="AE11888" s="5">
        <f t="shared" si="392"/>
        <v>0</v>
      </c>
      <c r="AF11888" s="5" t="str">
        <f t="shared" si="393"/>
        <v>katA</v>
      </c>
      <c r="AG11888" s="153"/>
      <c r="AH11888" s="153"/>
      <c r="AI11888" t="s">
        <v>201</v>
      </c>
      <c r="AJ11888" t="s">
        <v>17878</v>
      </c>
      <c r="AK11888" s="9" t="str">
        <f>VLOOKUP(Y11888,zdroj!D:AJ,33,0)</f>
        <v>katA</v>
      </c>
    </row>
    <row r="11889" spans="8:37" x14ac:dyDescent="0.25">
      <c r="H11889" s="8"/>
      <c r="I11889" s="8"/>
      <c r="N11889" s="23"/>
      <c r="O11889" s="24"/>
      <c r="P11889" s="19"/>
      <c r="Q11889" s="19"/>
      <c r="R11889" s="19"/>
      <c r="U11889" s="27"/>
      <c r="Y11889" s="9" t="s">
        <v>670</v>
      </c>
      <c r="Z11889" s="9" t="s">
        <v>462</v>
      </c>
      <c r="AA11889" s="9" t="s">
        <v>237</v>
      </c>
      <c r="AB11889" s="9">
        <v>7994524</v>
      </c>
      <c r="AC11889" s="9" t="s">
        <v>12662</v>
      </c>
      <c r="AD11889" s="9" t="s">
        <v>225</v>
      </c>
      <c r="AE11889" s="5">
        <f t="shared" si="392"/>
        <v>0</v>
      </c>
      <c r="AF11889" s="5" t="str">
        <f t="shared" si="393"/>
        <v>katA</v>
      </c>
      <c r="AG11889" s="153"/>
      <c r="AH11889" s="153"/>
      <c r="AI11889" t="s">
        <v>17879</v>
      </c>
      <c r="AJ11889" t="s">
        <v>17878</v>
      </c>
      <c r="AK11889" s="9" t="str">
        <f>VLOOKUP(Y11889,zdroj!D:AJ,33,0)</f>
        <v>katA</v>
      </c>
    </row>
    <row r="11890" spans="8:37" x14ac:dyDescent="0.25">
      <c r="H11890" s="8"/>
      <c r="I11890" s="8"/>
      <c r="N11890" s="23"/>
      <c r="O11890" s="24"/>
      <c r="P11890" s="19"/>
      <c r="Q11890" s="19"/>
      <c r="R11890" s="19"/>
      <c r="U11890" s="27"/>
      <c r="Y11890" s="9" t="s">
        <v>670</v>
      </c>
      <c r="Z11890" s="9" t="s">
        <v>462</v>
      </c>
      <c r="AA11890" s="9" t="s">
        <v>237</v>
      </c>
      <c r="AB11890" s="9">
        <v>7994532</v>
      </c>
      <c r="AC11890" s="9" t="s">
        <v>12663</v>
      </c>
      <c r="AD11890" s="9" t="s">
        <v>225</v>
      </c>
      <c r="AE11890" s="5">
        <f t="shared" si="392"/>
        <v>0</v>
      </c>
      <c r="AF11890" s="5" t="str">
        <f t="shared" si="393"/>
        <v>katA</v>
      </c>
      <c r="AG11890" s="153"/>
      <c r="AH11890" s="153"/>
      <c r="AI11890" t="s">
        <v>201</v>
      </c>
      <c r="AJ11890" t="s">
        <v>17878</v>
      </c>
      <c r="AK11890" s="9" t="str">
        <f>VLOOKUP(Y11890,zdroj!D:AJ,33,0)</f>
        <v>katA</v>
      </c>
    </row>
    <row r="11891" spans="8:37" x14ac:dyDescent="0.25">
      <c r="H11891" s="8"/>
      <c r="I11891" s="8"/>
      <c r="N11891" s="23"/>
      <c r="O11891" s="24"/>
      <c r="P11891" s="19"/>
      <c r="Q11891" s="19"/>
      <c r="R11891" s="19"/>
      <c r="U11891" s="27"/>
      <c r="Y11891" s="9" t="s">
        <v>670</v>
      </c>
      <c r="Z11891" s="9" t="s">
        <v>462</v>
      </c>
      <c r="AA11891" s="9" t="s">
        <v>237</v>
      </c>
      <c r="AB11891" s="9">
        <v>7994559</v>
      </c>
      <c r="AC11891" s="9" t="s">
        <v>12664</v>
      </c>
      <c r="AD11891" s="9" t="s">
        <v>225</v>
      </c>
      <c r="AE11891" s="5">
        <f t="shared" si="392"/>
        <v>0</v>
      </c>
      <c r="AF11891" s="5" t="str">
        <f t="shared" si="393"/>
        <v>katA</v>
      </c>
      <c r="AG11891" s="153"/>
      <c r="AH11891" s="153"/>
      <c r="AI11891" t="s">
        <v>201</v>
      </c>
      <c r="AJ11891" t="s">
        <v>17878</v>
      </c>
      <c r="AK11891" s="9" t="str">
        <f>VLOOKUP(Y11891,zdroj!D:AJ,33,0)</f>
        <v>katA</v>
      </c>
    </row>
    <row r="11892" spans="8:37" x14ac:dyDescent="0.25">
      <c r="H11892" s="8"/>
      <c r="I11892" s="8"/>
      <c r="N11892" s="23"/>
      <c r="O11892" s="24"/>
      <c r="P11892" s="19"/>
      <c r="Q11892" s="19"/>
      <c r="R11892" s="19"/>
      <c r="U11892" s="27"/>
      <c r="Y11892" s="9" t="s">
        <v>670</v>
      </c>
      <c r="Z11892" s="9" t="s">
        <v>462</v>
      </c>
      <c r="AA11892" s="9" t="s">
        <v>237</v>
      </c>
      <c r="AB11892" s="9">
        <v>7994567</v>
      </c>
      <c r="AC11892" s="9" t="s">
        <v>12665</v>
      </c>
      <c r="AD11892" s="9" t="s">
        <v>225</v>
      </c>
      <c r="AE11892" s="5">
        <f t="shared" si="392"/>
        <v>0</v>
      </c>
      <c r="AF11892" s="5" t="str">
        <f t="shared" si="393"/>
        <v>katA</v>
      </c>
      <c r="AG11892" s="153"/>
      <c r="AH11892" s="153"/>
      <c r="AI11892" t="s">
        <v>201</v>
      </c>
      <c r="AJ11892" t="s">
        <v>17878</v>
      </c>
      <c r="AK11892" s="9" t="str">
        <f>VLOOKUP(Y11892,zdroj!D:AJ,33,0)</f>
        <v>katA</v>
      </c>
    </row>
    <row r="11893" spans="8:37" x14ac:dyDescent="0.25">
      <c r="H11893" s="8"/>
      <c r="I11893" s="8"/>
      <c r="N11893" s="23"/>
      <c r="O11893" s="24"/>
      <c r="P11893" s="19"/>
      <c r="Q11893" s="19"/>
      <c r="R11893" s="19"/>
      <c r="U11893" s="27"/>
      <c r="Y11893" s="9" t="s">
        <v>670</v>
      </c>
      <c r="Z11893" s="9" t="s">
        <v>462</v>
      </c>
      <c r="AA11893" s="9" t="s">
        <v>237</v>
      </c>
      <c r="AB11893" s="9">
        <v>7994575</v>
      </c>
      <c r="AC11893" s="9" t="s">
        <v>12666</v>
      </c>
      <c r="AD11893" s="9" t="s">
        <v>231</v>
      </c>
      <c r="AE11893" s="5">
        <f t="shared" si="392"/>
        <v>0</v>
      </c>
      <c r="AF11893" s="5" t="str">
        <f t="shared" si="393"/>
        <v>katB</v>
      </c>
      <c r="AG11893" s="153"/>
      <c r="AH11893" s="153"/>
      <c r="AI11893" t="s">
        <v>201</v>
      </c>
      <c r="AJ11893" t="s">
        <v>17878</v>
      </c>
      <c r="AK11893" s="9" t="str">
        <f>VLOOKUP(Y11893,zdroj!D:AJ,33,0)</f>
        <v>katA</v>
      </c>
    </row>
    <row r="11894" spans="8:37" x14ac:dyDescent="0.25">
      <c r="H11894" s="8"/>
      <c r="I11894" s="8"/>
      <c r="N11894" s="23"/>
      <c r="O11894" s="24"/>
      <c r="P11894" s="19"/>
      <c r="Q11894" s="19"/>
      <c r="R11894" s="19"/>
      <c r="U11894" s="27"/>
      <c r="Y11894" s="9" t="s">
        <v>670</v>
      </c>
      <c r="Z11894" s="9" t="s">
        <v>462</v>
      </c>
      <c r="AA11894" s="9" t="s">
        <v>237</v>
      </c>
      <c r="AB11894" s="9">
        <v>7994583</v>
      </c>
      <c r="AC11894" s="9" t="s">
        <v>12667</v>
      </c>
      <c r="AD11894" s="9" t="s">
        <v>225</v>
      </c>
      <c r="AE11894" s="5">
        <f t="shared" si="392"/>
        <v>0</v>
      </c>
      <c r="AF11894" s="5" t="str">
        <f t="shared" si="393"/>
        <v>katA</v>
      </c>
      <c r="AG11894" s="153"/>
      <c r="AH11894" s="153"/>
      <c r="AI11894" t="s">
        <v>201</v>
      </c>
      <c r="AJ11894" t="s">
        <v>17878</v>
      </c>
      <c r="AK11894" s="9" t="str">
        <f>VLOOKUP(Y11894,zdroj!D:AJ,33,0)</f>
        <v>katA</v>
      </c>
    </row>
    <row r="11895" spans="8:37" x14ac:dyDescent="0.25">
      <c r="H11895" s="8"/>
      <c r="I11895" s="8"/>
      <c r="N11895" s="23"/>
      <c r="O11895" s="24"/>
      <c r="P11895" s="19"/>
      <c r="Q11895" s="19"/>
      <c r="R11895" s="19"/>
      <c r="U11895" s="27"/>
      <c r="Y11895" s="9" t="s">
        <v>670</v>
      </c>
      <c r="Z11895" s="9" t="s">
        <v>462</v>
      </c>
      <c r="AA11895" s="9" t="s">
        <v>237</v>
      </c>
      <c r="AB11895" s="9">
        <v>7994605</v>
      </c>
      <c r="AC11895" s="9" t="s">
        <v>12668</v>
      </c>
      <c r="AD11895" s="9" t="s">
        <v>225</v>
      </c>
      <c r="AE11895" s="5">
        <f t="shared" si="392"/>
        <v>0</v>
      </c>
      <c r="AF11895" s="5" t="str">
        <f t="shared" si="393"/>
        <v>katA</v>
      </c>
      <c r="AG11895" s="153"/>
      <c r="AH11895" s="153"/>
      <c r="AI11895" t="s">
        <v>201</v>
      </c>
      <c r="AJ11895" t="s">
        <v>17878</v>
      </c>
      <c r="AK11895" s="9" t="str">
        <f>VLOOKUP(Y11895,zdroj!D:AJ,33,0)</f>
        <v>katA</v>
      </c>
    </row>
    <row r="11896" spans="8:37" x14ac:dyDescent="0.25">
      <c r="H11896" s="8"/>
      <c r="I11896" s="8"/>
      <c r="N11896" s="23"/>
      <c r="O11896" s="24"/>
      <c r="P11896" s="19"/>
      <c r="Q11896" s="19"/>
      <c r="R11896" s="19"/>
      <c r="U11896" s="27"/>
      <c r="Y11896" s="9" t="s">
        <v>670</v>
      </c>
      <c r="Z11896" s="9" t="s">
        <v>462</v>
      </c>
      <c r="AA11896" s="9" t="s">
        <v>237</v>
      </c>
      <c r="AB11896" s="9">
        <v>7994613</v>
      </c>
      <c r="AC11896" s="9" t="s">
        <v>12669</v>
      </c>
      <c r="AD11896" s="9" t="s">
        <v>225</v>
      </c>
      <c r="AE11896" s="5">
        <f t="shared" si="392"/>
        <v>0</v>
      </c>
      <c r="AF11896" s="5" t="str">
        <f t="shared" si="393"/>
        <v>katA</v>
      </c>
      <c r="AG11896" s="153"/>
      <c r="AH11896" s="153"/>
      <c r="AI11896" t="s">
        <v>201</v>
      </c>
      <c r="AJ11896" t="s">
        <v>17878</v>
      </c>
      <c r="AK11896" s="9" t="str">
        <f>VLOOKUP(Y11896,zdroj!D:AJ,33,0)</f>
        <v>katA</v>
      </c>
    </row>
    <row r="11897" spans="8:37" x14ac:dyDescent="0.25">
      <c r="H11897" s="8"/>
      <c r="I11897" s="8"/>
      <c r="N11897" s="23"/>
      <c r="O11897" s="24"/>
      <c r="P11897" s="19"/>
      <c r="Q11897" s="19"/>
      <c r="R11897" s="19"/>
      <c r="U11897" s="27"/>
      <c r="Y11897" s="9" t="s">
        <v>670</v>
      </c>
      <c r="Z11897" s="9" t="s">
        <v>462</v>
      </c>
      <c r="AA11897" s="9" t="s">
        <v>237</v>
      </c>
      <c r="AB11897" s="9">
        <v>7994621</v>
      </c>
      <c r="AC11897" s="9" t="s">
        <v>12670</v>
      </c>
      <c r="AD11897" s="9" t="s">
        <v>231</v>
      </c>
      <c r="AE11897" s="5">
        <f t="shared" si="392"/>
        <v>0</v>
      </c>
      <c r="AF11897" s="5" t="str">
        <f t="shared" si="393"/>
        <v>katB</v>
      </c>
      <c r="AG11897" s="153"/>
      <c r="AH11897" s="153"/>
      <c r="AI11897" t="s">
        <v>201</v>
      </c>
      <c r="AJ11897" t="s">
        <v>17878</v>
      </c>
      <c r="AK11897" s="9" t="str">
        <f>VLOOKUP(Y11897,zdroj!D:AJ,33,0)</f>
        <v>katA</v>
      </c>
    </row>
    <row r="11898" spans="8:37" x14ac:dyDescent="0.25">
      <c r="H11898" s="8"/>
      <c r="I11898" s="8"/>
      <c r="N11898" s="23"/>
      <c r="O11898" s="24"/>
      <c r="P11898" s="19"/>
      <c r="Q11898" s="19"/>
      <c r="R11898" s="19"/>
      <c r="U11898" s="27"/>
      <c r="Y11898" s="9" t="s">
        <v>670</v>
      </c>
      <c r="Z11898" s="9" t="s">
        <v>462</v>
      </c>
      <c r="AA11898" s="9" t="s">
        <v>237</v>
      </c>
      <c r="AB11898" s="9">
        <v>27028364</v>
      </c>
      <c r="AC11898" s="9" t="s">
        <v>12671</v>
      </c>
      <c r="AD11898" s="9" t="s">
        <v>225</v>
      </c>
      <c r="AE11898" s="5">
        <f t="shared" si="392"/>
        <v>0</v>
      </c>
      <c r="AF11898" s="5" t="str">
        <f t="shared" si="393"/>
        <v>katA</v>
      </c>
      <c r="AG11898" s="153"/>
      <c r="AH11898" s="153"/>
      <c r="AI11898" t="s">
        <v>201</v>
      </c>
      <c r="AJ11898" t="s">
        <v>17878</v>
      </c>
      <c r="AK11898" s="9" t="str">
        <f>VLOOKUP(Y11898,zdroj!D:AJ,33,0)</f>
        <v>katA</v>
      </c>
    </row>
    <row r="11899" spans="8:37" x14ac:dyDescent="0.25">
      <c r="H11899" s="8"/>
      <c r="I11899" s="8"/>
      <c r="N11899" s="23"/>
      <c r="O11899" s="24"/>
      <c r="P11899" s="19"/>
      <c r="Q11899" s="19"/>
      <c r="R11899" s="19"/>
      <c r="U11899" s="27"/>
      <c r="Y11899" s="9" t="s">
        <v>670</v>
      </c>
      <c r="Z11899" s="9" t="s">
        <v>462</v>
      </c>
      <c r="AA11899" s="9" t="s">
        <v>237</v>
      </c>
      <c r="AB11899" s="9">
        <v>25785320</v>
      </c>
      <c r="AC11899" s="9" t="s">
        <v>12672</v>
      </c>
      <c r="AD11899" s="9" t="s">
        <v>225</v>
      </c>
      <c r="AE11899" s="5">
        <f t="shared" si="392"/>
        <v>0</v>
      </c>
      <c r="AF11899" s="5" t="str">
        <f t="shared" si="393"/>
        <v>katA</v>
      </c>
      <c r="AG11899" s="153"/>
      <c r="AH11899" s="153"/>
      <c r="AI11899" t="s">
        <v>201</v>
      </c>
      <c r="AJ11899" t="s">
        <v>17878</v>
      </c>
      <c r="AK11899" s="9" t="str">
        <f>VLOOKUP(Y11899,zdroj!D:AJ,33,0)</f>
        <v>katA</v>
      </c>
    </row>
    <row r="11900" spans="8:37" x14ac:dyDescent="0.25">
      <c r="H11900" s="8"/>
      <c r="I11900" s="8"/>
      <c r="N11900" s="23"/>
      <c r="O11900" s="24"/>
      <c r="P11900" s="19"/>
      <c r="Q11900" s="19"/>
      <c r="R11900" s="19"/>
      <c r="U11900" s="27"/>
      <c r="Y11900" s="9" t="s">
        <v>670</v>
      </c>
      <c r="Z11900" s="9" t="s">
        <v>462</v>
      </c>
      <c r="AA11900" s="9" t="s">
        <v>237</v>
      </c>
      <c r="AB11900" s="9">
        <v>7994630</v>
      </c>
      <c r="AC11900" s="9" t="s">
        <v>12673</v>
      </c>
      <c r="AD11900" s="9" t="s">
        <v>225</v>
      </c>
      <c r="AE11900" s="5">
        <f t="shared" si="392"/>
        <v>0</v>
      </c>
      <c r="AF11900" s="5" t="str">
        <f t="shared" si="393"/>
        <v>katA</v>
      </c>
      <c r="AG11900" s="153"/>
      <c r="AH11900" s="153"/>
      <c r="AI11900" t="s">
        <v>195</v>
      </c>
      <c r="AJ11900" t="s">
        <v>340</v>
      </c>
      <c r="AK11900" s="9" t="str">
        <f>VLOOKUP(Y11900,zdroj!D:AJ,33,0)</f>
        <v>katA</v>
      </c>
    </row>
    <row r="11901" spans="8:37" x14ac:dyDescent="0.25">
      <c r="H11901" s="8"/>
      <c r="I11901" s="8"/>
      <c r="N11901" s="23"/>
      <c r="O11901" s="24"/>
      <c r="P11901" s="19"/>
      <c r="Q11901" s="19"/>
      <c r="R11901" s="19"/>
      <c r="U11901" s="27"/>
      <c r="Y11901" s="9" t="s">
        <v>670</v>
      </c>
      <c r="Z11901" s="9" t="s">
        <v>462</v>
      </c>
      <c r="AA11901" s="9" t="s">
        <v>237</v>
      </c>
      <c r="AB11901" s="9">
        <v>7994648</v>
      </c>
      <c r="AC11901" s="9" t="s">
        <v>12674</v>
      </c>
      <c r="AD11901" s="9" t="s">
        <v>225</v>
      </c>
      <c r="AE11901" s="5">
        <f t="shared" si="392"/>
        <v>0</v>
      </c>
      <c r="AF11901" s="5" t="str">
        <f t="shared" si="393"/>
        <v>katA</v>
      </c>
      <c r="AG11901" s="153"/>
      <c r="AH11901" s="153"/>
      <c r="AI11901" t="s">
        <v>195</v>
      </c>
      <c r="AJ11901" t="s">
        <v>340</v>
      </c>
      <c r="AK11901" s="9" t="str">
        <f>VLOOKUP(Y11901,zdroj!D:AJ,33,0)</f>
        <v>katA</v>
      </c>
    </row>
    <row r="11902" spans="8:37" x14ac:dyDescent="0.25">
      <c r="H11902" s="8"/>
      <c r="I11902" s="8"/>
      <c r="N11902" s="23"/>
      <c r="O11902" s="24"/>
      <c r="P11902" s="19"/>
      <c r="Q11902" s="19"/>
      <c r="R11902" s="19"/>
      <c r="U11902" s="27"/>
      <c r="Y11902" s="9" t="s">
        <v>670</v>
      </c>
      <c r="Z11902" s="9" t="s">
        <v>462</v>
      </c>
      <c r="AA11902" s="9" t="s">
        <v>237</v>
      </c>
      <c r="AB11902" s="9">
        <v>7994656</v>
      </c>
      <c r="AC11902" s="9" t="s">
        <v>12675</v>
      </c>
      <c r="AD11902" s="9" t="s">
        <v>225</v>
      </c>
      <c r="AE11902" s="5">
        <f t="shared" si="392"/>
        <v>0</v>
      </c>
      <c r="AF11902" s="5" t="str">
        <f t="shared" si="393"/>
        <v>katA</v>
      </c>
      <c r="AG11902" s="153"/>
      <c r="AH11902" s="153"/>
      <c r="AI11902" t="s">
        <v>201</v>
      </c>
      <c r="AJ11902" t="s">
        <v>17878</v>
      </c>
      <c r="AK11902" s="9" t="str">
        <f>VLOOKUP(Y11902,zdroj!D:AJ,33,0)</f>
        <v>katA</v>
      </c>
    </row>
    <row r="11903" spans="8:37" x14ac:dyDescent="0.25">
      <c r="H11903" s="8"/>
      <c r="I11903" s="8"/>
      <c r="N11903" s="23"/>
      <c r="O11903" s="24"/>
      <c r="P11903" s="19"/>
      <c r="Q11903" s="19"/>
      <c r="R11903" s="19"/>
      <c r="U11903" s="27"/>
      <c r="Y11903" s="9" t="s">
        <v>670</v>
      </c>
      <c r="Z11903" s="9" t="s">
        <v>462</v>
      </c>
      <c r="AA11903" s="9" t="s">
        <v>237</v>
      </c>
      <c r="AB11903" s="9">
        <v>7994664</v>
      </c>
      <c r="AC11903" s="9" t="s">
        <v>12676</v>
      </c>
      <c r="AD11903" s="9" t="s">
        <v>225</v>
      </c>
      <c r="AE11903" s="5">
        <f t="shared" si="392"/>
        <v>0</v>
      </c>
      <c r="AF11903" s="5" t="str">
        <f t="shared" si="393"/>
        <v>katA</v>
      </c>
      <c r="AG11903" s="153"/>
      <c r="AH11903" s="153"/>
      <c r="AI11903" t="s">
        <v>201</v>
      </c>
      <c r="AJ11903" t="s">
        <v>17878</v>
      </c>
      <c r="AK11903" s="9" t="str">
        <f>VLOOKUP(Y11903,zdroj!D:AJ,33,0)</f>
        <v>katA</v>
      </c>
    </row>
    <row r="11904" spans="8:37" x14ac:dyDescent="0.25">
      <c r="H11904" s="8"/>
      <c r="I11904" s="8"/>
      <c r="N11904" s="23"/>
      <c r="O11904" s="24"/>
      <c r="P11904" s="19"/>
      <c r="Q11904" s="19"/>
      <c r="R11904" s="19"/>
      <c r="U11904" s="27"/>
      <c r="Y11904" s="9" t="s">
        <v>670</v>
      </c>
      <c r="Z11904" s="9" t="s">
        <v>462</v>
      </c>
      <c r="AA11904" s="9" t="s">
        <v>237</v>
      </c>
      <c r="AB11904" s="9">
        <v>7994672</v>
      </c>
      <c r="AC11904" s="9" t="s">
        <v>12677</v>
      </c>
      <c r="AD11904" s="9" t="s">
        <v>225</v>
      </c>
      <c r="AE11904" s="5">
        <f t="shared" si="392"/>
        <v>0</v>
      </c>
      <c r="AF11904" s="5" t="str">
        <f t="shared" si="393"/>
        <v>katA</v>
      </c>
      <c r="AG11904" s="153"/>
      <c r="AH11904" s="153"/>
      <c r="AI11904" t="s">
        <v>201</v>
      </c>
      <c r="AJ11904" t="s">
        <v>17878</v>
      </c>
      <c r="AK11904" s="9" t="str">
        <f>VLOOKUP(Y11904,zdroj!D:AJ,33,0)</f>
        <v>katA</v>
      </c>
    </row>
    <row r="11905" spans="8:37" x14ac:dyDescent="0.25">
      <c r="H11905" s="8"/>
      <c r="I11905" s="8"/>
      <c r="N11905" s="23"/>
      <c r="O11905" s="24"/>
      <c r="P11905" s="19"/>
      <c r="Q11905" s="19"/>
      <c r="R11905" s="19"/>
      <c r="U11905" s="27"/>
      <c r="Y11905" s="9" t="s">
        <v>670</v>
      </c>
      <c r="Z11905" s="9" t="s">
        <v>462</v>
      </c>
      <c r="AA11905" s="9" t="s">
        <v>237</v>
      </c>
      <c r="AB11905" s="9">
        <v>7994681</v>
      </c>
      <c r="AC11905" s="9" t="s">
        <v>12678</v>
      </c>
      <c r="AD11905" s="9" t="s">
        <v>225</v>
      </c>
      <c r="AE11905" s="5">
        <f t="shared" si="392"/>
        <v>0</v>
      </c>
      <c r="AF11905" s="5" t="str">
        <f t="shared" si="393"/>
        <v>katA</v>
      </c>
      <c r="AG11905" s="153"/>
      <c r="AH11905" s="153"/>
      <c r="AI11905" t="s">
        <v>201</v>
      </c>
      <c r="AJ11905" t="s">
        <v>17878</v>
      </c>
      <c r="AK11905" s="9" t="str">
        <f>VLOOKUP(Y11905,zdroj!D:AJ,33,0)</f>
        <v>katA</v>
      </c>
    </row>
    <row r="11906" spans="8:37" x14ac:dyDescent="0.25">
      <c r="H11906" s="8"/>
      <c r="I11906" s="8"/>
      <c r="N11906" s="23"/>
      <c r="O11906" s="24"/>
      <c r="P11906" s="19"/>
      <c r="Q11906" s="19"/>
      <c r="R11906" s="19"/>
      <c r="U11906" s="27"/>
      <c r="Y11906" s="9" t="s">
        <v>670</v>
      </c>
      <c r="Z11906" s="9" t="s">
        <v>462</v>
      </c>
      <c r="AA11906" s="9" t="s">
        <v>237</v>
      </c>
      <c r="AB11906" s="9">
        <v>7994150</v>
      </c>
      <c r="AC11906" s="9" t="s">
        <v>12679</v>
      </c>
      <c r="AD11906" s="9" t="s">
        <v>225</v>
      </c>
      <c r="AE11906" s="5">
        <f t="shared" si="392"/>
        <v>0</v>
      </c>
      <c r="AF11906" s="5" t="str">
        <f t="shared" si="393"/>
        <v>katA</v>
      </c>
      <c r="AG11906" s="153"/>
      <c r="AH11906" s="153"/>
      <c r="AI11906" t="s">
        <v>201</v>
      </c>
      <c r="AJ11906" t="s">
        <v>17878</v>
      </c>
      <c r="AK11906" s="9" t="str">
        <f>VLOOKUP(Y11906,zdroj!D:AJ,33,0)</f>
        <v>katA</v>
      </c>
    </row>
    <row r="11907" spans="8:37" x14ac:dyDescent="0.25">
      <c r="H11907" s="8"/>
      <c r="I11907" s="8"/>
      <c r="N11907" s="23"/>
      <c r="O11907" s="24"/>
      <c r="P11907" s="19"/>
      <c r="Q11907" s="19"/>
      <c r="R11907" s="19"/>
      <c r="U11907" s="27"/>
      <c r="Y11907" s="9" t="s">
        <v>670</v>
      </c>
      <c r="Z11907" s="9" t="s">
        <v>462</v>
      </c>
      <c r="AA11907" s="9" t="s">
        <v>237</v>
      </c>
      <c r="AB11907" s="9">
        <v>7994699</v>
      </c>
      <c r="AC11907" s="9" t="s">
        <v>12680</v>
      </c>
      <c r="AD11907" s="9" t="s">
        <v>225</v>
      </c>
      <c r="AE11907" s="5">
        <f t="shared" si="392"/>
        <v>0</v>
      </c>
      <c r="AF11907" s="5" t="str">
        <f t="shared" si="393"/>
        <v>katA</v>
      </c>
      <c r="AG11907" s="153"/>
      <c r="AH11907" s="153"/>
      <c r="AI11907" t="s">
        <v>201</v>
      </c>
      <c r="AJ11907" t="s">
        <v>17878</v>
      </c>
      <c r="AK11907" s="9" t="str">
        <f>VLOOKUP(Y11907,zdroj!D:AJ,33,0)</f>
        <v>katA</v>
      </c>
    </row>
    <row r="11908" spans="8:37" x14ac:dyDescent="0.25">
      <c r="H11908" s="8"/>
      <c r="I11908" s="8"/>
      <c r="N11908" s="23"/>
      <c r="O11908" s="24"/>
      <c r="P11908" s="19"/>
      <c r="Q11908" s="19"/>
      <c r="R11908" s="19"/>
      <c r="U11908" s="27"/>
      <c r="Y11908" s="9" t="s">
        <v>670</v>
      </c>
      <c r="Z11908" s="9" t="s">
        <v>462</v>
      </c>
      <c r="AA11908" s="9" t="s">
        <v>237</v>
      </c>
      <c r="AB11908" s="9">
        <v>7994702</v>
      </c>
      <c r="AC11908" s="9" t="s">
        <v>12681</v>
      </c>
      <c r="AD11908" s="9" t="s">
        <v>225</v>
      </c>
      <c r="AE11908" s="5">
        <f t="shared" si="392"/>
        <v>0</v>
      </c>
      <c r="AF11908" s="5" t="str">
        <f t="shared" si="393"/>
        <v>katA</v>
      </c>
      <c r="AG11908" s="153"/>
      <c r="AH11908" s="153"/>
      <c r="AI11908" t="s">
        <v>201</v>
      </c>
      <c r="AJ11908" t="s">
        <v>17878</v>
      </c>
      <c r="AK11908" s="9" t="str">
        <f>VLOOKUP(Y11908,zdroj!D:AJ,33,0)</f>
        <v>katA</v>
      </c>
    </row>
    <row r="11909" spans="8:37" x14ac:dyDescent="0.25">
      <c r="H11909" s="8"/>
      <c r="I11909" s="8"/>
      <c r="N11909" s="23"/>
      <c r="O11909" s="24"/>
      <c r="P11909" s="19"/>
      <c r="Q11909" s="19"/>
      <c r="R11909" s="19"/>
      <c r="U11909" s="27"/>
      <c r="Y11909" s="9" t="s">
        <v>670</v>
      </c>
      <c r="Z11909" s="9" t="s">
        <v>462</v>
      </c>
      <c r="AA11909" s="9" t="s">
        <v>237</v>
      </c>
      <c r="AB11909" s="9">
        <v>7994711</v>
      </c>
      <c r="AC11909" s="9" t="s">
        <v>12682</v>
      </c>
      <c r="AD11909" s="9" t="s">
        <v>225</v>
      </c>
      <c r="AE11909" s="5">
        <f t="shared" si="392"/>
        <v>0</v>
      </c>
      <c r="AF11909" s="5" t="str">
        <f t="shared" si="393"/>
        <v>katA</v>
      </c>
      <c r="AG11909" s="153"/>
      <c r="AH11909" s="153"/>
      <c r="AI11909" t="s">
        <v>201</v>
      </c>
      <c r="AJ11909" t="s">
        <v>17878</v>
      </c>
      <c r="AK11909" s="9" t="str">
        <f>VLOOKUP(Y11909,zdroj!D:AJ,33,0)</f>
        <v>katA</v>
      </c>
    </row>
    <row r="11910" spans="8:37" x14ac:dyDescent="0.25">
      <c r="H11910" s="8"/>
      <c r="I11910" s="8"/>
      <c r="N11910" s="23"/>
      <c r="O11910" s="24"/>
      <c r="P11910" s="19"/>
      <c r="Q11910" s="19"/>
      <c r="R11910" s="19"/>
      <c r="U11910" s="27"/>
      <c r="Y11910" s="9" t="s">
        <v>670</v>
      </c>
      <c r="Z11910" s="9" t="s">
        <v>462</v>
      </c>
      <c r="AA11910" s="9" t="s">
        <v>237</v>
      </c>
      <c r="AB11910" s="9">
        <v>7994729</v>
      </c>
      <c r="AC11910" s="9" t="s">
        <v>12683</v>
      </c>
      <c r="AD11910" s="9" t="s">
        <v>225</v>
      </c>
      <c r="AE11910" s="5">
        <f t="shared" si="392"/>
        <v>0</v>
      </c>
      <c r="AF11910" s="5" t="str">
        <f t="shared" si="393"/>
        <v>katA</v>
      </c>
      <c r="AG11910" s="153"/>
      <c r="AH11910" s="153"/>
      <c r="AI11910" t="s">
        <v>201</v>
      </c>
      <c r="AJ11910" t="s">
        <v>17878</v>
      </c>
      <c r="AK11910" s="9" t="str">
        <f>VLOOKUP(Y11910,zdroj!D:AJ,33,0)</f>
        <v>katA</v>
      </c>
    </row>
    <row r="11911" spans="8:37" x14ac:dyDescent="0.25">
      <c r="H11911" s="8"/>
      <c r="I11911" s="8"/>
      <c r="N11911" s="23"/>
      <c r="O11911" s="24"/>
      <c r="P11911" s="19"/>
      <c r="Q11911" s="19"/>
      <c r="R11911" s="19"/>
      <c r="U11911" s="27"/>
      <c r="Y11911" s="9" t="s">
        <v>670</v>
      </c>
      <c r="Z11911" s="9" t="s">
        <v>462</v>
      </c>
      <c r="AA11911" s="9" t="s">
        <v>237</v>
      </c>
      <c r="AB11911" s="9">
        <v>7994737</v>
      </c>
      <c r="AC11911" s="9" t="s">
        <v>12684</v>
      </c>
      <c r="AD11911" s="9" t="s">
        <v>225</v>
      </c>
      <c r="AE11911" s="5">
        <f t="shared" si="392"/>
        <v>0</v>
      </c>
      <c r="AF11911" s="5" t="str">
        <f t="shared" si="393"/>
        <v>katA</v>
      </c>
      <c r="AG11911" s="153"/>
      <c r="AH11911" s="153"/>
      <c r="AI11911" t="s">
        <v>201</v>
      </c>
      <c r="AJ11911" t="s">
        <v>17878</v>
      </c>
      <c r="AK11911" s="9" t="str">
        <f>VLOOKUP(Y11911,zdroj!D:AJ,33,0)</f>
        <v>katA</v>
      </c>
    </row>
    <row r="11912" spans="8:37" x14ac:dyDescent="0.25">
      <c r="H11912" s="8"/>
      <c r="I11912" s="8"/>
      <c r="N11912" s="23"/>
      <c r="O11912" s="24"/>
      <c r="P11912" s="19"/>
      <c r="Q11912" s="19"/>
      <c r="R11912" s="19"/>
      <c r="U11912" s="27"/>
      <c r="Y11912" s="9" t="s">
        <v>670</v>
      </c>
      <c r="Z11912" s="9" t="s">
        <v>462</v>
      </c>
      <c r="AA11912" s="9" t="s">
        <v>237</v>
      </c>
      <c r="AB11912" s="9">
        <v>7994745</v>
      </c>
      <c r="AC11912" s="9" t="s">
        <v>12685</v>
      </c>
      <c r="AD11912" s="9" t="s">
        <v>800</v>
      </c>
      <c r="AE11912" s="5">
        <f t="shared" si="392"/>
        <v>0</v>
      </c>
      <c r="AF11912" s="5" t="str">
        <f t="shared" si="393"/>
        <v>Pokryto</v>
      </c>
      <c r="AG11912" s="153"/>
      <c r="AH11912" s="153"/>
      <c r="AI11912" t="s">
        <v>195</v>
      </c>
      <c r="AJ11912" t="s">
        <v>800</v>
      </c>
      <c r="AK11912" s="9" t="str">
        <f>VLOOKUP(Y11912,zdroj!D:AJ,33,0)</f>
        <v>katA</v>
      </c>
    </row>
    <row r="11913" spans="8:37" x14ac:dyDescent="0.25">
      <c r="H11913" s="8"/>
      <c r="I11913" s="8"/>
      <c r="N11913" s="23"/>
      <c r="O11913" s="24"/>
      <c r="P11913" s="19"/>
      <c r="Q11913" s="19"/>
      <c r="R11913" s="19"/>
      <c r="U11913" s="27"/>
      <c r="Y11913" s="9" t="s">
        <v>670</v>
      </c>
      <c r="Z11913" s="9" t="s">
        <v>462</v>
      </c>
      <c r="AA11913" s="9" t="s">
        <v>237</v>
      </c>
      <c r="AB11913" s="9">
        <v>7994753</v>
      </c>
      <c r="AC11913" s="9" t="s">
        <v>12686</v>
      </c>
      <c r="AD11913" s="9" t="s">
        <v>225</v>
      </c>
      <c r="AE11913" s="5">
        <f t="shared" si="392"/>
        <v>0</v>
      </c>
      <c r="AF11913" s="5" t="str">
        <f t="shared" si="393"/>
        <v>katA</v>
      </c>
      <c r="AG11913" s="153"/>
      <c r="AH11913" s="153"/>
      <c r="AI11913" t="s">
        <v>201</v>
      </c>
      <c r="AJ11913" t="s">
        <v>17878</v>
      </c>
      <c r="AK11913" s="9" t="str">
        <f>VLOOKUP(Y11913,zdroj!D:AJ,33,0)</f>
        <v>katA</v>
      </c>
    </row>
    <row r="11914" spans="8:37" x14ac:dyDescent="0.25">
      <c r="H11914" s="8"/>
      <c r="I11914" s="8"/>
      <c r="N11914" s="23"/>
      <c r="O11914" s="24"/>
      <c r="P11914" s="19"/>
      <c r="Q11914" s="19"/>
      <c r="R11914" s="19"/>
      <c r="U11914" s="27"/>
      <c r="Y11914" s="9" t="s">
        <v>670</v>
      </c>
      <c r="Z11914" s="9" t="s">
        <v>462</v>
      </c>
      <c r="AA11914" s="9" t="s">
        <v>237</v>
      </c>
      <c r="AB11914" s="9">
        <v>7994761</v>
      </c>
      <c r="AC11914" s="9" t="s">
        <v>12687</v>
      </c>
      <c r="AD11914" s="9" t="s">
        <v>225</v>
      </c>
      <c r="AE11914" s="5">
        <f t="shared" ref="AE11914:AE11977" si="394">VLOOKUP(Y11914,K:T,10,0)</f>
        <v>0</v>
      </c>
      <c r="AF11914" s="5" t="str">
        <f t="shared" ref="AF11914:AF11977" si="395">IF(AE11914="A",IF(AD11914="katA","katB",AD11914),AD11914)</f>
        <v>katA</v>
      </c>
      <c r="AG11914" s="153"/>
      <c r="AH11914" s="153"/>
      <c r="AI11914" t="s">
        <v>201</v>
      </c>
      <c r="AJ11914" t="s">
        <v>17878</v>
      </c>
      <c r="AK11914" s="9" t="str">
        <f>VLOOKUP(Y11914,zdroj!D:AJ,33,0)</f>
        <v>katA</v>
      </c>
    </row>
    <row r="11915" spans="8:37" x14ac:dyDescent="0.25">
      <c r="H11915" s="8"/>
      <c r="I11915" s="8"/>
      <c r="N11915" s="23"/>
      <c r="O11915" s="24"/>
      <c r="P11915" s="19"/>
      <c r="Q11915" s="19"/>
      <c r="R11915" s="19"/>
      <c r="U11915" s="27"/>
      <c r="Y11915" s="9" t="s">
        <v>670</v>
      </c>
      <c r="Z11915" s="9" t="s">
        <v>462</v>
      </c>
      <c r="AA11915" s="9" t="s">
        <v>237</v>
      </c>
      <c r="AB11915" s="9">
        <v>7994770</v>
      </c>
      <c r="AC11915" s="9" t="s">
        <v>12688</v>
      </c>
      <c r="AD11915" s="9" t="s">
        <v>225</v>
      </c>
      <c r="AE11915" s="5">
        <f t="shared" si="394"/>
        <v>0</v>
      </c>
      <c r="AF11915" s="5" t="str">
        <f t="shared" si="395"/>
        <v>katA</v>
      </c>
      <c r="AG11915" s="153"/>
      <c r="AH11915" s="153"/>
      <c r="AI11915" t="s">
        <v>201</v>
      </c>
      <c r="AJ11915" t="s">
        <v>17878</v>
      </c>
      <c r="AK11915" s="9" t="str">
        <f>VLOOKUP(Y11915,zdroj!D:AJ,33,0)</f>
        <v>katA</v>
      </c>
    </row>
    <row r="11916" spans="8:37" x14ac:dyDescent="0.25">
      <c r="H11916" s="8"/>
      <c r="I11916" s="8"/>
      <c r="N11916" s="23"/>
      <c r="O11916" s="24"/>
      <c r="P11916" s="19"/>
      <c r="Q11916" s="19"/>
      <c r="R11916" s="19"/>
      <c r="U11916" s="27"/>
      <c r="Y11916" s="9" t="s">
        <v>670</v>
      </c>
      <c r="Z11916" s="9" t="s">
        <v>462</v>
      </c>
      <c r="AA11916" s="9" t="s">
        <v>237</v>
      </c>
      <c r="AB11916" s="9">
        <v>7994788</v>
      </c>
      <c r="AC11916" s="9" t="s">
        <v>12689</v>
      </c>
      <c r="AD11916" s="9" t="s">
        <v>225</v>
      </c>
      <c r="AE11916" s="5">
        <f t="shared" si="394"/>
        <v>0</v>
      </c>
      <c r="AF11916" s="5" t="str">
        <f t="shared" si="395"/>
        <v>katA</v>
      </c>
      <c r="AG11916" s="153"/>
      <c r="AH11916" s="153"/>
      <c r="AI11916" t="s">
        <v>201</v>
      </c>
      <c r="AJ11916" t="s">
        <v>17878</v>
      </c>
      <c r="AK11916" s="9" t="str">
        <f>VLOOKUP(Y11916,zdroj!D:AJ,33,0)</f>
        <v>katA</v>
      </c>
    </row>
    <row r="11917" spans="8:37" x14ac:dyDescent="0.25">
      <c r="H11917" s="8"/>
      <c r="I11917" s="8"/>
      <c r="N11917" s="23"/>
      <c r="O11917" s="24"/>
      <c r="P11917" s="19"/>
      <c r="Q11917" s="19"/>
      <c r="R11917" s="19"/>
      <c r="U11917" s="27"/>
      <c r="Y11917" s="9" t="s">
        <v>670</v>
      </c>
      <c r="Z11917" s="9" t="s">
        <v>462</v>
      </c>
      <c r="AA11917" s="9" t="s">
        <v>237</v>
      </c>
      <c r="AB11917" s="9">
        <v>7994168</v>
      </c>
      <c r="AC11917" s="9" t="s">
        <v>12690</v>
      </c>
      <c r="AD11917" s="9" t="s">
        <v>225</v>
      </c>
      <c r="AE11917" s="5">
        <f t="shared" si="394"/>
        <v>0</v>
      </c>
      <c r="AF11917" s="5" t="str">
        <f t="shared" si="395"/>
        <v>katA</v>
      </c>
      <c r="AG11917" s="153"/>
      <c r="AH11917" s="153"/>
      <c r="AI11917" t="s">
        <v>201</v>
      </c>
      <c r="AJ11917" t="s">
        <v>17878</v>
      </c>
      <c r="AK11917" s="9" t="str">
        <f>VLOOKUP(Y11917,zdroj!D:AJ,33,0)</f>
        <v>katA</v>
      </c>
    </row>
    <row r="11918" spans="8:37" x14ac:dyDescent="0.25">
      <c r="H11918" s="8"/>
      <c r="I11918" s="8"/>
      <c r="N11918" s="23"/>
      <c r="O11918" s="24"/>
      <c r="P11918" s="19"/>
      <c r="Q11918" s="19"/>
      <c r="R11918" s="19"/>
      <c r="U11918" s="27"/>
      <c r="Y11918" s="9" t="s">
        <v>670</v>
      </c>
      <c r="Z11918" s="9" t="s">
        <v>462</v>
      </c>
      <c r="AA11918" s="9" t="s">
        <v>237</v>
      </c>
      <c r="AB11918" s="9">
        <v>81120001</v>
      </c>
      <c r="AC11918" s="9" t="s">
        <v>12691</v>
      </c>
      <c r="AD11918" s="9" t="s">
        <v>225</v>
      </c>
      <c r="AE11918" s="5">
        <f t="shared" si="394"/>
        <v>0</v>
      </c>
      <c r="AF11918" s="5" t="str">
        <f t="shared" si="395"/>
        <v>katA</v>
      </c>
      <c r="AG11918" s="153"/>
      <c r="AH11918" s="153"/>
      <c r="AI11918" t="s">
        <v>201</v>
      </c>
      <c r="AJ11918" t="s">
        <v>17878</v>
      </c>
      <c r="AK11918" s="9" t="str">
        <f>VLOOKUP(Y11918,zdroj!D:AJ,33,0)</f>
        <v>katA</v>
      </c>
    </row>
    <row r="11919" spans="8:37" x14ac:dyDescent="0.25">
      <c r="H11919" s="8"/>
      <c r="I11919" s="8"/>
      <c r="N11919" s="23"/>
      <c r="O11919" s="24"/>
      <c r="P11919" s="19"/>
      <c r="Q11919" s="19"/>
      <c r="R11919" s="19"/>
      <c r="U11919" s="27"/>
      <c r="Y11919" s="9" t="s">
        <v>670</v>
      </c>
      <c r="Z11919" s="9" t="s">
        <v>462</v>
      </c>
      <c r="AA11919" s="9" t="s">
        <v>237</v>
      </c>
      <c r="AB11919" s="9">
        <v>7994796</v>
      </c>
      <c r="AC11919" s="9" t="s">
        <v>12692</v>
      </c>
      <c r="AD11919" s="9" t="s">
        <v>231</v>
      </c>
      <c r="AE11919" s="5">
        <f t="shared" si="394"/>
        <v>0</v>
      </c>
      <c r="AF11919" s="5" t="str">
        <f t="shared" si="395"/>
        <v>katB</v>
      </c>
      <c r="AG11919" s="153"/>
      <c r="AH11919" s="153"/>
      <c r="AI11919" t="s">
        <v>201</v>
      </c>
      <c r="AJ11919" t="s">
        <v>17878</v>
      </c>
      <c r="AK11919" s="9" t="str">
        <f>VLOOKUP(Y11919,zdroj!D:AJ,33,0)</f>
        <v>katA</v>
      </c>
    </row>
    <row r="11920" spans="8:37" x14ac:dyDescent="0.25">
      <c r="H11920" s="8"/>
      <c r="I11920" s="8"/>
      <c r="N11920" s="23"/>
      <c r="O11920" s="24"/>
      <c r="P11920" s="19"/>
      <c r="Q11920" s="19"/>
      <c r="R11920" s="19"/>
      <c r="U11920" s="27"/>
      <c r="Y11920" s="9" t="s">
        <v>678</v>
      </c>
      <c r="Z11920" s="9" t="s">
        <v>462</v>
      </c>
      <c r="AA11920" s="9" t="s">
        <v>237</v>
      </c>
      <c r="AB11920" s="9">
        <v>5878578</v>
      </c>
      <c r="AC11920" s="9" t="s">
        <v>12693</v>
      </c>
      <c r="AD11920" s="9" t="s">
        <v>225</v>
      </c>
      <c r="AE11920" s="5">
        <f t="shared" si="394"/>
        <v>0</v>
      </c>
      <c r="AF11920" s="5" t="str">
        <f t="shared" si="395"/>
        <v>katA</v>
      </c>
      <c r="AG11920" s="153"/>
      <c r="AH11920" s="153"/>
      <c r="AI11920" t="s">
        <v>195</v>
      </c>
      <c r="AJ11920" t="s">
        <v>340</v>
      </c>
      <c r="AK11920" s="9" t="str">
        <f>VLOOKUP(Y11920,zdroj!D:AJ,33,0)</f>
        <v>katA</v>
      </c>
    </row>
    <row r="11921" spans="8:37" x14ac:dyDescent="0.25">
      <c r="H11921" s="8"/>
      <c r="I11921" s="8"/>
      <c r="N11921" s="23"/>
      <c r="O11921" s="24"/>
      <c r="P11921" s="19"/>
      <c r="Q11921" s="19"/>
      <c r="R11921" s="19"/>
      <c r="U11921" s="27"/>
      <c r="Y11921" s="9" t="s">
        <v>678</v>
      </c>
      <c r="Z11921" s="9" t="s">
        <v>462</v>
      </c>
      <c r="AA11921" s="9" t="s">
        <v>237</v>
      </c>
      <c r="AB11921" s="9">
        <v>5878586</v>
      </c>
      <c r="AC11921" s="9" t="s">
        <v>12694</v>
      </c>
      <c r="AD11921" s="9" t="s">
        <v>225</v>
      </c>
      <c r="AE11921" s="5">
        <f t="shared" si="394"/>
        <v>0</v>
      </c>
      <c r="AF11921" s="5" t="str">
        <f t="shared" si="395"/>
        <v>katA</v>
      </c>
      <c r="AG11921" s="153"/>
      <c r="AH11921" s="153"/>
      <c r="AI11921" t="s">
        <v>195</v>
      </c>
      <c r="AJ11921" t="s">
        <v>340</v>
      </c>
      <c r="AK11921" s="9" t="str">
        <f>VLOOKUP(Y11921,zdroj!D:AJ,33,0)</f>
        <v>katA</v>
      </c>
    </row>
    <row r="11922" spans="8:37" x14ac:dyDescent="0.25">
      <c r="H11922" s="8"/>
      <c r="I11922" s="8"/>
      <c r="N11922" s="23"/>
      <c r="O11922" s="24"/>
      <c r="P11922" s="19"/>
      <c r="Q11922" s="19"/>
      <c r="R11922" s="19"/>
      <c r="U11922" s="27"/>
      <c r="Y11922" s="9" t="s">
        <v>678</v>
      </c>
      <c r="Z11922" s="9" t="s">
        <v>462</v>
      </c>
      <c r="AA11922" s="9" t="s">
        <v>237</v>
      </c>
      <c r="AB11922" s="9">
        <v>5878594</v>
      </c>
      <c r="AC11922" s="9" t="s">
        <v>12695</v>
      </c>
      <c r="AD11922" s="9" t="s">
        <v>225</v>
      </c>
      <c r="AE11922" s="5">
        <f t="shared" si="394"/>
        <v>0</v>
      </c>
      <c r="AF11922" s="5" t="str">
        <f t="shared" si="395"/>
        <v>katA</v>
      </c>
      <c r="AG11922" s="153"/>
      <c r="AH11922" s="153"/>
      <c r="AI11922" t="s">
        <v>195</v>
      </c>
      <c r="AJ11922" t="s">
        <v>340</v>
      </c>
      <c r="AK11922" s="9" t="str">
        <f>VLOOKUP(Y11922,zdroj!D:AJ,33,0)</f>
        <v>katA</v>
      </c>
    </row>
    <row r="11923" spans="8:37" x14ac:dyDescent="0.25">
      <c r="H11923" s="8"/>
      <c r="I11923" s="8"/>
      <c r="N11923" s="23"/>
      <c r="O11923" s="24"/>
      <c r="P11923" s="19"/>
      <c r="Q11923" s="19"/>
      <c r="R11923" s="19"/>
      <c r="U11923" s="27"/>
      <c r="Y11923" s="9" t="s">
        <v>678</v>
      </c>
      <c r="Z11923" s="9" t="s">
        <v>462</v>
      </c>
      <c r="AA11923" s="9" t="s">
        <v>237</v>
      </c>
      <c r="AB11923" s="9">
        <v>25511114</v>
      </c>
      <c r="AC11923" s="9" t="s">
        <v>12696</v>
      </c>
      <c r="AD11923" s="9" t="s">
        <v>231</v>
      </c>
      <c r="AE11923" s="5">
        <f t="shared" si="394"/>
        <v>0</v>
      </c>
      <c r="AF11923" s="5" t="str">
        <f t="shared" si="395"/>
        <v>katB</v>
      </c>
      <c r="AG11923" s="153"/>
      <c r="AH11923" s="153"/>
      <c r="AI11923" t="s">
        <v>195</v>
      </c>
      <c r="AJ11923" t="s">
        <v>340</v>
      </c>
      <c r="AK11923" s="9" t="str">
        <f>VLOOKUP(Y11923,zdroj!D:AJ,33,0)</f>
        <v>katA</v>
      </c>
    </row>
    <row r="11924" spans="8:37" x14ac:dyDescent="0.25">
      <c r="H11924" s="8"/>
      <c r="I11924" s="8"/>
      <c r="N11924" s="23"/>
      <c r="O11924" s="24"/>
      <c r="P11924" s="19"/>
      <c r="Q11924" s="19"/>
      <c r="R11924" s="19"/>
      <c r="U11924" s="27"/>
      <c r="Y11924" s="9" t="s">
        <v>678</v>
      </c>
      <c r="Z11924" s="9" t="s">
        <v>462</v>
      </c>
      <c r="AA11924" s="9" t="s">
        <v>237</v>
      </c>
      <c r="AB11924" s="9">
        <v>30914442</v>
      </c>
      <c r="AC11924" s="9" t="s">
        <v>12697</v>
      </c>
      <c r="AD11924" s="9" t="s">
        <v>225</v>
      </c>
      <c r="AE11924" s="5">
        <f t="shared" si="394"/>
        <v>0</v>
      </c>
      <c r="AF11924" s="5" t="str">
        <f t="shared" si="395"/>
        <v>katA</v>
      </c>
      <c r="AG11924" s="153"/>
      <c r="AH11924" s="153"/>
      <c r="AI11924" t="s">
        <v>195</v>
      </c>
      <c r="AJ11924" t="s">
        <v>340</v>
      </c>
      <c r="AK11924" s="9" t="str">
        <f>VLOOKUP(Y11924,zdroj!D:AJ,33,0)</f>
        <v>katA</v>
      </c>
    </row>
    <row r="11925" spans="8:37" x14ac:dyDescent="0.25">
      <c r="H11925" s="8"/>
      <c r="I11925" s="8"/>
      <c r="N11925" s="23"/>
      <c r="O11925" s="24"/>
      <c r="P11925" s="19"/>
      <c r="Q11925" s="19"/>
      <c r="R11925" s="19"/>
      <c r="U11925" s="27"/>
      <c r="Y11925" s="9" t="s">
        <v>678</v>
      </c>
      <c r="Z11925" s="9" t="s">
        <v>462</v>
      </c>
      <c r="AA11925" s="9" t="s">
        <v>237</v>
      </c>
      <c r="AB11925" s="9">
        <v>5877806</v>
      </c>
      <c r="AC11925" s="9" t="s">
        <v>12698</v>
      </c>
      <c r="AD11925" s="9" t="s">
        <v>231</v>
      </c>
      <c r="AE11925" s="5">
        <f t="shared" si="394"/>
        <v>0</v>
      </c>
      <c r="AF11925" s="5" t="str">
        <f t="shared" si="395"/>
        <v>katB</v>
      </c>
      <c r="AG11925" s="153"/>
      <c r="AH11925" s="153"/>
      <c r="AI11925" t="s">
        <v>201</v>
      </c>
      <c r="AJ11925" t="s">
        <v>17878</v>
      </c>
      <c r="AK11925" s="9" t="str">
        <f>VLOOKUP(Y11925,zdroj!D:AJ,33,0)</f>
        <v>katA</v>
      </c>
    </row>
    <row r="11926" spans="8:37" x14ac:dyDescent="0.25">
      <c r="H11926" s="8"/>
      <c r="I11926" s="8"/>
      <c r="N11926" s="23"/>
      <c r="O11926" s="24"/>
      <c r="P11926" s="19"/>
      <c r="Q11926" s="19"/>
      <c r="R11926" s="19"/>
      <c r="U11926" s="27"/>
      <c r="Y11926" s="9" t="s">
        <v>678</v>
      </c>
      <c r="Z11926" s="9" t="s">
        <v>462</v>
      </c>
      <c r="AA11926" s="9" t="s">
        <v>237</v>
      </c>
      <c r="AB11926" s="9">
        <v>5877903</v>
      </c>
      <c r="AC11926" s="9" t="s">
        <v>12699</v>
      </c>
      <c r="AD11926" s="9" t="s">
        <v>225</v>
      </c>
      <c r="AE11926" s="5">
        <f t="shared" si="394"/>
        <v>0</v>
      </c>
      <c r="AF11926" s="5" t="str">
        <f t="shared" si="395"/>
        <v>katA</v>
      </c>
      <c r="AG11926" s="153"/>
      <c r="AH11926" s="153"/>
      <c r="AI11926" t="s">
        <v>201</v>
      </c>
      <c r="AJ11926" t="s">
        <v>17878</v>
      </c>
      <c r="AK11926" s="9" t="str">
        <f>VLOOKUP(Y11926,zdroj!D:AJ,33,0)</f>
        <v>katA</v>
      </c>
    </row>
    <row r="11927" spans="8:37" x14ac:dyDescent="0.25">
      <c r="H11927" s="8"/>
      <c r="I11927" s="8"/>
      <c r="N11927" s="23"/>
      <c r="O11927" s="24"/>
      <c r="P11927" s="19"/>
      <c r="Q11927" s="19"/>
      <c r="R11927" s="19"/>
      <c r="U11927" s="27"/>
      <c r="Y11927" s="9" t="s">
        <v>678</v>
      </c>
      <c r="Z11927" s="9" t="s">
        <v>462</v>
      </c>
      <c r="AA11927" s="9" t="s">
        <v>237</v>
      </c>
      <c r="AB11927" s="9">
        <v>5877911</v>
      </c>
      <c r="AC11927" s="9" t="s">
        <v>12700</v>
      </c>
      <c r="AD11927" s="9" t="s">
        <v>225</v>
      </c>
      <c r="AE11927" s="5">
        <f t="shared" si="394"/>
        <v>0</v>
      </c>
      <c r="AF11927" s="5" t="str">
        <f t="shared" si="395"/>
        <v>katA</v>
      </c>
      <c r="AG11927" s="153"/>
      <c r="AH11927" s="153"/>
      <c r="AI11927" t="s">
        <v>201</v>
      </c>
      <c r="AJ11927" t="s">
        <v>17878</v>
      </c>
      <c r="AK11927" s="9" t="str">
        <f>VLOOKUP(Y11927,zdroj!D:AJ,33,0)</f>
        <v>katA</v>
      </c>
    </row>
    <row r="11928" spans="8:37" x14ac:dyDescent="0.25">
      <c r="H11928" s="8"/>
      <c r="I11928" s="8"/>
      <c r="N11928" s="23"/>
      <c r="O11928" s="24"/>
      <c r="P11928" s="19"/>
      <c r="Q11928" s="19"/>
      <c r="R11928" s="19"/>
      <c r="U11928" s="27"/>
      <c r="Y11928" s="9" t="s">
        <v>678</v>
      </c>
      <c r="Z11928" s="9" t="s">
        <v>462</v>
      </c>
      <c r="AA11928" s="9" t="s">
        <v>237</v>
      </c>
      <c r="AB11928" s="9">
        <v>5877920</v>
      </c>
      <c r="AC11928" s="9" t="s">
        <v>12701</v>
      </c>
      <c r="AD11928" s="9" t="s">
        <v>231</v>
      </c>
      <c r="AE11928" s="5">
        <f t="shared" si="394"/>
        <v>0</v>
      </c>
      <c r="AF11928" s="5" t="str">
        <f t="shared" si="395"/>
        <v>katB</v>
      </c>
      <c r="AG11928" s="153"/>
      <c r="AH11928" s="153"/>
      <c r="AI11928" t="s">
        <v>17879</v>
      </c>
      <c r="AJ11928" t="s">
        <v>17878</v>
      </c>
      <c r="AK11928" s="9" t="str">
        <f>VLOOKUP(Y11928,zdroj!D:AJ,33,0)</f>
        <v>katA</v>
      </c>
    </row>
    <row r="11929" spans="8:37" x14ac:dyDescent="0.25">
      <c r="H11929" s="8"/>
      <c r="I11929" s="8"/>
      <c r="N11929" s="23"/>
      <c r="O11929" s="24"/>
      <c r="P11929" s="19"/>
      <c r="Q11929" s="19"/>
      <c r="R11929" s="19"/>
      <c r="U11929" s="27"/>
      <c r="Y11929" s="9" t="s">
        <v>678</v>
      </c>
      <c r="Z11929" s="9" t="s">
        <v>462</v>
      </c>
      <c r="AA11929" s="9" t="s">
        <v>237</v>
      </c>
      <c r="AB11929" s="9">
        <v>5877938</v>
      </c>
      <c r="AC11929" s="9" t="s">
        <v>12702</v>
      </c>
      <c r="AD11929" s="9" t="s">
        <v>225</v>
      </c>
      <c r="AE11929" s="5">
        <f t="shared" si="394"/>
        <v>0</v>
      </c>
      <c r="AF11929" s="5" t="str">
        <f t="shared" si="395"/>
        <v>katA</v>
      </c>
      <c r="AG11929" s="153"/>
      <c r="AH11929" s="153"/>
      <c r="AI11929" t="s">
        <v>201</v>
      </c>
      <c r="AJ11929" t="s">
        <v>17878</v>
      </c>
      <c r="AK11929" s="9" t="str">
        <f>VLOOKUP(Y11929,zdroj!D:AJ,33,0)</f>
        <v>katA</v>
      </c>
    </row>
    <row r="11930" spans="8:37" x14ac:dyDescent="0.25">
      <c r="H11930" s="8"/>
      <c r="I11930" s="8"/>
      <c r="N11930" s="23"/>
      <c r="O11930" s="24"/>
      <c r="P11930" s="19"/>
      <c r="Q11930" s="19"/>
      <c r="R11930" s="19"/>
      <c r="U11930" s="27"/>
      <c r="Y11930" s="9" t="s">
        <v>678</v>
      </c>
      <c r="Z11930" s="9" t="s">
        <v>462</v>
      </c>
      <c r="AA11930" s="9" t="s">
        <v>237</v>
      </c>
      <c r="AB11930" s="9">
        <v>5877946</v>
      </c>
      <c r="AC11930" s="9" t="s">
        <v>12703</v>
      </c>
      <c r="AD11930" s="9" t="s">
        <v>231</v>
      </c>
      <c r="AE11930" s="5">
        <f t="shared" si="394"/>
        <v>0</v>
      </c>
      <c r="AF11930" s="5" t="str">
        <f t="shared" si="395"/>
        <v>katB</v>
      </c>
      <c r="AG11930" s="153"/>
      <c r="AH11930" s="153"/>
      <c r="AI11930" t="s">
        <v>201</v>
      </c>
      <c r="AJ11930" t="s">
        <v>17878</v>
      </c>
      <c r="AK11930" s="9" t="str">
        <f>VLOOKUP(Y11930,zdroj!D:AJ,33,0)</f>
        <v>katA</v>
      </c>
    </row>
    <row r="11931" spans="8:37" x14ac:dyDescent="0.25">
      <c r="H11931" s="8"/>
      <c r="I11931" s="8"/>
      <c r="N11931" s="23"/>
      <c r="O11931" s="24"/>
      <c r="P11931" s="19"/>
      <c r="Q11931" s="19"/>
      <c r="R11931" s="19"/>
      <c r="U11931" s="27"/>
      <c r="Y11931" s="9" t="s">
        <v>678</v>
      </c>
      <c r="Z11931" s="9" t="s">
        <v>462</v>
      </c>
      <c r="AA11931" s="9" t="s">
        <v>237</v>
      </c>
      <c r="AB11931" s="9">
        <v>5877954</v>
      </c>
      <c r="AC11931" s="9" t="s">
        <v>12704</v>
      </c>
      <c r="AD11931" s="9" t="s">
        <v>225</v>
      </c>
      <c r="AE11931" s="5">
        <f t="shared" si="394"/>
        <v>0</v>
      </c>
      <c r="AF11931" s="5" t="str">
        <f t="shared" si="395"/>
        <v>katA</v>
      </c>
      <c r="AG11931" s="153"/>
      <c r="AH11931" s="153"/>
      <c r="AI11931" t="s">
        <v>201</v>
      </c>
      <c r="AJ11931" t="s">
        <v>17878</v>
      </c>
      <c r="AK11931" s="9" t="str">
        <f>VLOOKUP(Y11931,zdroj!D:AJ,33,0)</f>
        <v>katA</v>
      </c>
    </row>
    <row r="11932" spans="8:37" x14ac:dyDescent="0.25">
      <c r="H11932" s="8"/>
      <c r="I11932" s="8"/>
      <c r="N11932" s="23"/>
      <c r="O11932" s="24"/>
      <c r="P11932" s="19"/>
      <c r="Q11932" s="19"/>
      <c r="R11932" s="19"/>
      <c r="U11932" s="27"/>
      <c r="Y11932" s="9" t="s">
        <v>678</v>
      </c>
      <c r="Z11932" s="9" t="s">
        <v>462</v>
      </c>
      <c r="AA11932" s="9" t="s">
        <v>237</v>
      </c>
      <c r="AB11932" s="9">
        <v>5877962</v>
      </c>
      <c r="AC11932" s="9" t="s">
        <v>12705</v>
      </c>
      <c r="AD11932" s="9" t="s">
        <v>225</v>
      </c>
      <c r="AE11932" s="5">
        <f t="shared" si="394"/>
        <v>0</v>
      </c>
      <c r="AF11932" s="5" t="str">
        <f t="shared" si="395"/>
        <v>katA</v>
      </c>
      <c r="AG11932" s="153"/>
      <c r="AH11932" s="153"/>
      <c r="AI11932" t="s">
        <v>17879</v>
      </c>
      <c r="AJ11932" t="s">
        <v>17878</v>
      </c>
      <c r="AK11932" s="9" t="str">
        <f>VLOOKUP(Y11932,zdroj!D:AJ,33,0)</f>
        <v>katA</v>
      </c>
    </row>
    <row r="11933" spans="8:37" x14ac:dyDescent="0.25">
      <c r="H11933" s="8"/>
      <c r="I11933" s="8"/>
      <c r="N11933" s="23"/>
      <c r="O11933" s="24"/>
      <c r="P11933" s="19"/>
      <c r="Q11933" s="19"/>
      <c r="R11933" s="19"/>
      <c r="U11933" s="27"/>
      <c r="Y11933" s="9" t="s">
        <v>678</v>
      </c>
      <c r="Z11933" s="9" t="s">
        <v>462</v>
      </c>
      <c r="AA11933" s="9" t="s">
        <v>237</v>
      </c>
      <c r="AB11933" s="9">
        <v>5877971</v>
      </c>
      <c r="AC11933" s="9" t="s">
        <v>12706</v>
      </c>
      <c r="AD11933" s="9" t="s">
        <v>231</v>
      </c>
      <c r="AE11933" s="5">
        <f t="shared" si="394"/>
        <v>0</v>
      </c>
      <c r="AF11933" s="5" t="str">
        <f t="shared" si="395"/>
        <v>katB</v>
      </c>
      <c r="AG11933" s="153"/>
      <c r="AH11933" s="153"/>
      <c r="AI11933" t="s">
        <v>201</v>
      </c>
      <c r="AJ11933" t="s">
        <v>17878</v>
      </c>
      <c r="AK11933" s="9" t="str">
        <f>VLOOKUP(Y11933,zdroj!D:AJ,33,0)</f>
        <v>katA</v>
      </c>
    </row>
    <row r="11934" spans="8:37" x14ac:dyDescent="0.25">
      <c r="H11934" s="8"/>
      <c r="I11934" s="8"/>
      <c r="N11934" s="23"/>
      <c r="O11934" s="24"/>
      <c r="P11934" s="19"/>
      <c r="Q11934" s="19"/>
      <c r="R11934" s="19"/>
      <c r="U11934" s="27"/>
      <c r="Y11934" s="9" t="s">
        <v>678</v>
      </c>
      <c r="Z11934" s="9" t="s">
        <v>462</v>
      </c>
      <c r="AA11934" s="9" t="s">
        <v>237</v>
      </c>
      <c r="AB11934" s="9">
        <v>5877989</v>
      </c>
      <c r="AC11934" s="9" t="s">
        <v>12707</v>
      </c>
      <c r="AD11934" s="9" t="s">
        <v>231</v>
      </c>
      <c r="AE11934" s="5">
        <f t="shared" si="394"/>
        <v>0</v>
      </c>
      <c r="AF11934" s="5" t="str">
        <f t="shared" si="395"/>
        <v>katB</v>
      </c>
      <c r="AG11934" s="153"/>
      <c r="AH11934" s="153"/>
      <c r="AI11934" t="s">
        <v>201</v>
      </c>
      <c r="AJ11934" t="s">
        <v>17878</v>
      </c>
      <c r="AK11934" s="9" t="str">
        <f>VLOOKUP(Y11934,zdroj!D:AJ,33,0)</f>
        <v>katA</v>
      </c>
    </row>
    <row r="11935" spans="8:37" x14ac:dyDescent="0.25">
      <c r="H11935" s="8"/>
      <c r="I11935" s="8"/>
      <c r="N11935" s="23"/>
      <c r="O11935" s="24"/>
      <c r="P11935" s="19"/>
      <c r="Q11935" s="19"/>
      <c r="R11935" s="19"/>
      <c r="U11935" s="27"/>
      <c r="Y11935" s="9" t="s">
        <v>678</v>
      </c>
      <c r="Z11935" s="9" t="s">
        <v>462</v>
      </c>
      <c r="AA11935" s="9" t="s">
        <v>237</v>
      </c>
      <c r="AB11935" s="9">
        <v>5877997</v>
      </c>
      <c r="AC11935" s="9" t="s">
        <v>12708</v>
      </c>
      <c r="AD11935" s="9" t="s">
        <v>225</v>
      </c>
      <c r="AE11935" s="5">
        <f t="shared" si="394"/>
        <v>0</v>
      </c>
      <c r="AF11935" s="5" t="str">
        <f t="shared" si="395"/>
        <v>katA</v>
      </c>
      <c r="AG11935" s="153"/>
      <c r="AH11935" s="153"/>
      <c r="AI11935" t="s">
        <v>201</v>
      </c>
      <c r="AJ11935" t="s">
        <v>17878</v>
      </c>
      <c r="AK11935" s="9" t="str">
        <f>VLOOKUP(Y11935,zdroj!D:AJ,33,0)</f>
        <v>katA</v>
      </c>
    </row>
    <row r="11936" spans="8:37" x14ac:dyDescent="0.25">
      <c r="H11936" s="8"/>
      <c r="I11936" s="8"/>
      <c r="N11936" s="23"/>
      <c r="O11936" s="24"/>
      <c r="P11936" s="19"/>
      <c r="Q11936" s="19"/>
      <c r="R11936" s="19"/>
      <c r="U11936" s="27"/>
      <c r="Y11936" s="9" t="s">
        <v>678</v>
      </c>
      <c r="Z11936" s="9" t="s">
        <v>462</v>
      </c>
      <c r="AA11936" s="9" t="s">
        <v>237</v>
      </c>
      <c r="AB11936" s="9">
        <v>5878004</v>
      </c>
      <c r="AC11936" s="9" t="s">
        <v>12709</v>
      </c>
      <c r="AD11936" s="9" t="s">
        <v>231</v>
      </c>
      <c r="AE11936" s="5">
        <f t="shared" si="394"/>
        <v>0</v>
      </c>
      <c r="AF11936" s="5" t="str">
        <f t="shared" si="395"/>
        <v>katB</v>
      </c>
      <c r="AG11936" s="153"/>
      <c r="AH11936" s="153"/>
      <c r="AI11936" t="s">
        <v>17879</v>
      </c>
      <c r="AJ11936" t="s">
        <v>17878</v>
      </c>
      <c r="AK11936" s="9" t="str">
        <f>VLOOKUP(Y11936,zdroj!D:AJ,33,0)</f>
        <v>katA</v>
      </c>
    </row>
    <row r="11937" spans="8:37" x14ac:dyDescent="0.25">
      <c r="H11937" s="8"/>
      <c r="I11937" s="8"/>
      <c r="N11937" s="23"/>
      <c r="O11937" s="24"/>
      <c r="P11937" s="19"/>
      <c r="Q11937" s="19"/>
      <c r="R11937" s="19"/>
      <c r="U11937" s="27"/>
      <c r="Y11937" s="9" t="s">
        <v>678</v>
      </c>
      <c r="Z11937" s="9" t="s">
        <v>462</v>
      </c>
      <c r="AA11937" s="9" t="s">
        <v>237</v>
      </c>
      <c r="AB11937" s="9">
        <v>5878012</v>
      </c>
      <c r="AC11937" s="9" t="s">
        <v>12710</v>
      </c>
      <c r="AD11937" s="9" t="s">
        <v>225</v>
      </c>
      <c r="AE11937" s="5">
        <f t="shared" si="394"/>
        <v>0</v>
      </c>
      <c r="AF11937" s="5" t="str">
        <f t="shared" si="395"/>
        <v>katA</v>
      </c>
      <c r="AG11937" s="153"/>
      <c r="AH11937" s="153"/>
      <c r="AI11937" t="s">
        <v>201</v>
      </c>
      <c r="AJ11937" t="s">
        <v>17878</v>
      </c>
      <c r="AK11937" s="9" t="str">
        <f>VLOOKUP(Y11937,zdroj!D:AJ,33,0)</f>
        <v>katA</v>
      </c>
    </row>
    <row r="11938" spans="8:37" x14ac:dyDescent="0.25">
      <c r="H11938" s="8"/>
      <c r="I11938" s="8"/>
      <c r="N11938" s="23"/>
      <c r="O11938" s="24"/>
      <c r="P11938" s="19"/>
      <c r="Q11938" s="19"/>
      <c r="R11938" s="19"/>
      <c r="U11938" s="27"/>
      <c r="Y11938" s="9" t="s">
        <v>678</v>
      </c>
      <c r="Z11938" s="9" t="s">
        <v>462</v>
      </c>
      <c r="AA11938" s="9" t="s">
        <v>237</v>
      </c>
      <c r="AB11938" s="9">
        <v>5878021</v>
      </c>
      <c r="AC11938" s="9" t="s">
        <v>12711</v>
      </c>
      <c r="AD11938" s="9" t="s">
        <v>231</v>
      </c>
      <c r="AE11938" s="5">
        <f t="shared" si="394"/>
        <v>0</v>
      </c>
      <c r="AF11938" s="5" t="str">
        <f t="shared" si="395"/>
        <v>katB</v>
      </c>
      <c r="AG11938" s="153"/>
      <c r="AH11938" s="153"/>
      <c r="AI11938" t="s">
        <v>201</v>
      </c>
      <c r="AJ11938" t="s">
        <v>17878</v>
      </c>
      <c r="AK11938" s="9" t="str">
        <f>VLOOKUP(Y11938,zdroj!D:AJ,33,0)</f>
        <v>katA</v>
      </c>
    </row>
    <row r="11939" spans="8:37" x14ac:dyDescent="0.25">
      <c r="H11939" s="8"/>
      <c r="I11939" s="8"/>
      <c r="N11939" s="23"/>
      <c r="O11939" s="24"/>
      <c r="P11939" s="19"/>
      <c r="Q11939" s="19"/>
      <c r="R11939" s="19"/>
      <c r="U11939" s="27"/>
      <c r="Y11939" s="9" t="s">
        <v>678</v>
      </c>
      <c r="Z11939" s="9" t="s">
        <v>462</v>
      </c>
      <c r="AA11939" s="9" t="s">
        <v>237</v>
      </c>
      <c r="AB11939" s="9">
        <v>5878039</v>
      </c>
      <c r="AC11939" s="9" t="s">
        <v>12712</v>
      </c>
      <c r="AD11939" s="9" t="s">
        <v>225</v>
      </c>
      <c r="AE11939" s="5">
        <f t="shared" si="394"/>
        <v>0</v>
      </c>
      <c r="AF11939" s="5" t="str">
        <f t="shared" si="395"/>
        <v>katA</v>
      </c>
      <c r="AG11939" s="153"/>
      <c r="AH11939" s="153"/>
      <c r="AI11939" t="s">
        <v>201</v>
      </c>
      <c r="AJ11939" t="s">
        <v>17878</v>
      </c>
      <c r="AK11939" s="9" t="str">
        <f>VLOOKUP(Y11939,zdroj!D:AJ,33,0)</f>
        <v>katA</v>
      </c>
    </row>
    <row r="11940" spans="8:37" x14ac:dyDescent="0.25">
      <c r="H11940" s="8"/>
      <c r="I11940" s="8"/>
      <c r="N11940" s="23"/>
      <c r="O11940" s="24"/>
      <c r="P11940" s="19"/>
      <c r="Q11940" s="19"/>
      <c r="R11940" s="19"/>
      <c r="U11940" s="27"/>
      <c r="Y11940" s="9" t="s">
        <v>678</v>
      </c>
      <c r="Z11940" s="9" t="s">
        <v>462</v>
      </c>
      <c r="AA11940" s="9" t="s">
        <v>237</v>
      </c>
      <c r="AB11940" s="9">
        <v>5878047</v>
      </c>
      <c r="AC11940" s="9" t="s">
        <v>12713</v>
      </c>
      <c r="AD11940" s="9" t="s">
        <v>225</v>
      </c>
      <c r="AE11940" s="5">
        <f t="shared" si="394"/>
        <v>0</v>
      </c>
      <c r="AF11940" s="5" t="str">
        <f t="shared" si="395"/>
        <v>katA</v>
      </c>
      <c r="AG11940" s="153"/>
      <c r="AH11940" s="153"/>
      <c r="AI11940" t="s">
        <v>201</v>
      </c>
      <c r="AJ11940" t="s">
        <v>17878</v>
      </c>
      <c r="AK11940" s="9" t="str">
        <f>VLOOKUP(Y11940,zdroj!D:AJ,33,0)</f>
        <v>katA</v>
      </c>
    </row>
    <row r="11941" spans="8:37" x14ac:dyDescent="0.25">
      <c r="H11941" s="8"/>
      <c r="I11941" s="8"/>
      <c r="N11941" s="23"/>
      <c r="O11941" s="24"/>
      <c r="P11941" s="19"/>
      <c r="Q11941" s="19"/>
      <c r="R11941" s="19"/>
      <c r="U11941" s="27"/>
      <c r="Y11941" s="9" t="s">
        <v>678</v>
      </c>
      <c r="Z11941" s="9" t="s">
        <v>462</v>
      </c>
      <c r="AA11941" s="9" t="s">
        <v>237</v>
      </c>
      <c r="AB11941" s="9">
        <v>5878055</v>
      </c>
      <c r="AC11941" s="9" t="s">
        <v>12714</v>
      </c>
      <c r="AD11941" s="9" t="s">
        <v>225</v>
      </c>
      <c r="AE11941" s="5">
        <f t="shared" si="394"/>
        <v>0</v>
      </c>
      <c r="AF11941" s="5" t="str">
        <f t="shared" si="395"/>
        <v>katA</v>
      </c>
      <c r="AG11941" s="153"/>
      <c r="AH11941" s="153"/>
      <c r="AI11941" t="s">
        <v>201</v>
      </c>
      <c r="AJ11941" t="s">
        <v>17878</v>
      </c>
      <c r="AK11941" s="9" t="str">
        <f>VLOOKUP(Y11941,zdroj!D:AJ,33,0)</f>
        <v>katA</v>
      </c>
    </row>
    <row r="11942" spans="8:37" x14ac:dyDescent="0.25">
      <c r="H11942" s="8"/>
      <c r="I11942" s="8"/>
      <c r="N11942" s="23"/>
      <c r="O11942" s="24"/>
      <c r="P11942" s="19"/>
      <c r="Q11942" s="19"/>
      <c r="R11942" s="19"/>
      <c r="U11942" s="27"/>
      <c r="Y11942" s="9" t="s">
        <v>678</v>
      </c>
      <c r="Z11942" s="9" t="s">
        <v>462</v>
      </c>
      <c r="AA11942" s="9" t="s">
        <v>237</v>
      </c>
      <c r="AB11942" s="9">
        <v>5878063</v>
      </c>
      <c r="AC11942" s="9" t="s">
        <v>12715</v>
      </c>
      <c r="AD11942" s="9" t="s">
        <v>225</v>
      </c>
      <c r="AE11942" s="5">
        <f t="shared" si="394"/>
        <v>0</v>
      </c>
      <c r="AF11942" s="5" t="str">
        <f t="shared" si="395"/>
        <v>katA</v>
      </c>
      <c r="AG11942" s="153"/>
      <c r="AH11942" s="153"/>
      <c r="AI11942" t="s">
        <v>201</v>
      </c>
      <c r="AJ11942" t="s">
        <v>17878</v>
      </c>
      <c r="AK11942" s="9" t="str">
        <f>VLOOKUP(Y11942,zdroj!D:AJ,33,0)</f>
        <v>katA</v>
      </c>
    </row>
    <row r="11943" spans="8:37" x14ac:dyDescent="0.25">
      <c r="H11943" s="8"/>
      <c r="I11943" s="8"/>
      <c r="N11943" s="23"/>
      <c r="O11943" s="24"/>
      <c r="P11943" s="19"/>
      <c r="Q11943" s="19"/>
      <c r="R11943" s="19"/>
      <c r="U11943" s="27"/>
      <c r="Y11943" s="9" t="s">
        <v>678</v>
      </c>
      <c r="Z11943" s="9" t="s">
        <v>462</v>
      </c>
      <c r="AA11943" s="9" t="s">
        <v>237</v>
      </c>
      <c r="AB11943" s="9">
        <v>5877822</v>
      </c>
      <c r="AC11943" s="9" t="s">
        <v>12716</v>
      </c>
      <c r="AD11943" s="9" t="s">
        <v>231</v>
      </c>
      <c r="AE11943" s="5">
        <f t="shared" si="394"/>
        <v>0</v>
      </c>
      <c r="AF11943" s="5" t="str">
        <f t="shared" si="395"/>
        <v>katB</v>
      </c>
      <c r="AG11943" s="153"/>
      <c r="AH11943" s="153"/>
      <c r="AI11943" t="s">
        <v>201</v>
      </c>
      <c r="AJ11943" t="s">
        <v>17878</v>
      </c>
      <c r="AK11943" s="9" t="str">
        <f>VLOOKUP(Y11943,zdroj!D:AJ,33,0)</f>
        <v>katA</v>
      </c>
    </row>
    <row r="11944" spans="8:37" x14ac:dyDescent="0.25">
      <c r="H11944" s="8"/>
      <c r="I11944" s="8"/>
      <c r="N11944" s="23"/>
      <c r="O11944" s="24"/>
      <c r="P11944" s="19"/>
      <c r="Q11944" s="19"/>
      <c r="R11944" s="19"/>
      <c r="U11944" s="27"/>
      <c r="Y11944" s="9" t="s">
        <v>678</v>
      </c>
      <c r="Z11944" s="9" t="s">
        <v>462</v>
      </c>
      <c r="AA11944" s="9" t="s">
        <v>237</v>
      </c>
      <c r="AB11944" s="9">
        <v>5878071</v>
      </c>
      <c r="AC11944" s="9" t="s">
        <v>12717</v>
      </c>
      <c r="AD11944" s="9" t="s">
        <v>225</v>
      </c>
      <c r="AE11944" s="5">
        <f t="shared" si="394"/>
        <v>0</v>
      </c>
      <c r="AF11944" s="5" t="str">
        <f t="shared" si="395"/>
        <v>katA</v>
      </c>
      <c r="AG11944" s="153"/>
      <c r="AH11944" s="153"/>
      <c r="AI11944" t="s">
        <v>201</v>
      </c>
      <c r="AJ11944" t="s">
        <v>17878</v>
      </c>
      <c r="AK11944" s="9" t="str">
        <f>VLOOKUP(Y11944,zdroj!D:AJ,33,0)</f>
        <v>katA</v>
      </c>
    </row>
    <row r="11945" spans="8:37" x14ac:dyDescent="0.25">
      <c r="H11945" s="8"/>
      <c r="I11945" s="8"/>
      <c r="N11945" s="23"/>
      <c r="O11945" s="24"/>
      <c r="P11945" s="19"/>
      <c r="Q11945" s="19"/>
      <c r="R11945" s="19"/>
      <c r="U11945" s="27"/>
      <c r="Y11945" s="9" t="s">
        <v>678</v>
      </c>
      <c r="Z11945" s="9" t="s">
        <v>462</v>
      </c>
      <c r="AA11945" s="9" t="s">
        <v>237</v>
      </c>
      <c r="AB11945" s="9">
        <v>5878080</v>
      </c>
      <c r="AC11945" s="9" t="s">
        <v>12718</v>
      </c>
      <c r="AD11945" s="9" t="s">
        <v>225</v>
      </c>
      <c r="AE11945" s="5">
        <f t="shared" si="394"/>
        <v>0</v>
      </c>
      <c r="AF11945" s="5" t="str">
        <f t="shared" si="395"/>
        <v>katA</v>
      </c>
      <c r="AG11945" s="153"/>
      <c r="AH11945" s="153"/>
      <c r="AI11945" t="s">
        <v>17879</v>
      </c>
      <c r="AJ11945" t="s">
        <v>17878</v>
      </c>
      <c r="AK11945" s="9" t="str">
        <f>VLOOKUP(Y11945,zdroj!D:AJ,33,0)</f>
        <v>katA</v>
      </c>
    </row>
    <row r="11946" spans="8:37" x14ac:dyDescent="0.25">
      <c r="H11946" s="8"/>
      <c r="I11946" s="8"/>
      <c r="N11946" s="23"/>
      <c r="O11946" s="24"/>
      <c r="P11946" s="19"/>
      <c r="Q11946" s="19"/>
      <c r="R11946" s="19"/>
      <c r="U11946" s="27"/>
      <c r="Y11946" s="9" t="s">
        <v>678</v>
      </c>
      <c r="Z11946" s="9" t="s">
        <v>462</v>
      </c>
      <c r="AA11946" s="9" t="s">
        <v>237</v>
      </c>
      <c r="AB11946" s="9">
        <v>5878098</v>
      </c>
      <c r="AC11946" s="9" t="s">
        <v>12719</v>
      </c>
      <c r="AD11946" s="9" t="s">
        <v>225</v>
      </c>
      <c r="AE11946" s="5">
        <f t="shared" si="394"/>
        <v>0</v>
      </c>
      <c r="AF11946" s="5" t="str">
        <f t="shared" si="395"/>
        <v>katA</v>
      </c>
      <c r="AG11946" s="153"/>
      <c r="AH11946" s="153"/>
      <c r="AI11946" t="s">
        <v>201</v>
      </c>
      <c r="AJ11946" t="s">
        <v>17878</v>
      </c>
      <c r="AK11946" s="9" t="str">
        <f>VLOOKUP(Y11946,zdroj!D:AJ,33,0)</f>
        <v>katA</v>
      </c>
    </row>
    <row r="11947" spans="8:37" x14ac:dyDescent="0.25">
      <c r="H11947" s="8"/>
      <c r="I11947" s="8"/>
      <c r="N11947" s="23"/>
      <c r="O11947" s="24"/>
      <c r="P11947" s="19"/>
      <c r="Q11947" s="19"/>
      <c r="R11947" s="19"/>
      <c r="U11947" s="27"/>
      <c r="Y11947" s="9" t="s">
        <v>678</v>
      </c>
      <c r="Z11947" s="9" t="s">
        <v>462</v>
      </c>
      <c r="AA11947" s="9" t="s">
        <v>237</v>
      </c>
      <c r="AB11947" s="9">
        <v>5878101</v>
      </c>
      <c r="AC11947" s="9" t="s">
        <v>12720</v>
      </c>
      <c r="AD11947" s="9" t="s">
        <v>231</v>
      </c>
      <c r="AE11947" s="5">
        <f t="shared" si="394"/>
        <v>0</v>
      </c>
      <c r="AF11947" s="5" t="str">
        <f t="shared" si="395"/>
        <v>katB</v>
      </c>
      <c r="AG11947" s="153"/>
      <c r="AH11947" s="153"/>
      <c r="AI11947" t="s">
        <v>201</v>
      </c>
      <c r="AJ11947" t="s">
        <v>17878</v>
      </c>
      <c r="AK11947" s="9" t="str">
        <f>VLOOKUP(Y11947,zdroj!D:AJ,33,0)</f>
        <v>katA</v>
      </c>
    </row>
    <row r="11948" spans="8:37" x14ac:dyDescent="0.25">
      <c r="H11948" s="8"/>
      <c r="I11948" s="8"/>
      <c r="N11948" s="23"/>
      <c r="O11948" s="24"/>
      <c r="P11948" s="19"/>
      <c r="Q11948" s="19"/>
      <c r="R11948" s="19"/>
      <c r="U11948" s="27"/>
      <c r="Y11948" s="9" t="s">
        <v>678</v>
      </c>
      <c r="Z11948" s="9" t="s">
        <v>462</v>
      </c>
      <c r="AA11948" s="9" t="s">
        <v>237</v>
      </c>
      <c r="AB11948" s="9">
        <v>5878110</v>
      </c>
      <c r="AC11948" s="9" t="s">
        <v>12721</v>
      </c>
      <c r="AD11948" s="9" t="s">
        <v>225</v>
      </c>
      <c r="AE11948" s="5">
        <f t="shared" si="394"/>
        <v>0</v>
      </c>
      <c r="AF11948" s="5" t="str">
        <f t="shared" si="395"/>
        <v>katA</v>
      </c>
      <c r="AG11948" s="153"/>
      <c r="AH11948" s="153"/>
      <c r="AI11948" t="s">
        <v>201</v>
      </c>
      <c r="AJ11948" t="s">
        <v>17878</v>
      </c>
      <c r="AK11948" s="9" t="str">
        <f>VLOOKUP(Y11948,zdroj!D:AJ,33,0)</f>
        <v>katA</v>
      </c>
    </row>
    <row r="11949" spans="8:37" x14ac:dyDescent="0.25">
      <c r="H11949" s="8"/>
      <c r="I11949" s="8"/>
      <c r="N11949" s="23"/>
      <c r="O11949" s="24"/>
      <c r="P11949" s="19"/>
      <c r="Q11949" s="19"/>
      <c r="R11949" s="19"/>
      <c r="U11949" s="27"/>
      <c r="Y11949" s="9" t="s">
        <v>678</v>
      </c>
      <c r="Z11949" s="9" t="s">
        <v>462</v>
      </c>
      <c r="AA11949" s="9" t="s">
        <v>237</v>
      </c>
      <c r="AB11949" s="9">
        <v>5878128</v>
      </c>
      <c r="AC11949" s="9" t="s">
        <v>12722</v>
      </c>
      <c r="AD11949" s="9" t="s">
        <v>231</v>
      </c>
      <c r="AE11949" s="5">
        <f t="shared" si="394"/>
        <v>0</v>
      </c>
      <c r="AF11949" s="5" t="str">
        <f t="shared" si="395"/>
        <v>katB</v>
      </c>
      <c r="AG11949" s="153"/>
      <c r="AH11949" s="153"/>
      <c r="AI11949" t="s">
        <v>201</v>
      </c>
      <c r="AJ11949" t="s">
        <v>17878</v>
      </c>
      <c r="AK11949" s="9" t="str">
        <f>VLOOKUP(Y11949,zdroj!D:AJ,33,0)</f>
        <v>katA</v>
      </c>
    </row>
    <row r="11950" spans="8:37" x14ac:dyDescent="0.25">
      <c r="H11950" s="8"/>
      <c r="I11950" s="8"/>
      <c r="N11950" s="23"/>
      <c r="O11950" s="24"/>
      <c r="P11950" s="19"/>
      <c r="Q11950" s="19"/>
      <c r="R11950" s="19"/>
      <c r="U11950" s="27"/>
      <c r="Y11950" s="9" t="s">
        <v>678</v>
      </c>
      <c r="Z11950" s="9" t="s">
        <v>462</v>
      </c>
      <c r="AA11950" s="9" t="s">
        <v>237</v>
      </c>
      <c r="AB11950" s="9">
        <v>5878136</v>
      </c>
      <c r="AC11950" s="9" t="s">
        <v>12723</v>
      </c>
      <c r="AD11950" s="9" t="s">
        <v>225</v>
      </c>
      <c r="AE11950" s="5">
        <f t="shared" si="394"/>
        <v>0</v>
      </c>
      <c r="AF11950" s="5" t="str">
        <f t="shared" si="395"/>
        <v>katA</v>
      </c>
      <c r="AG11950" s="153"/>
      <c r="AH11950" s="153"/>
      <c r="AI11950" t="s">
        <v>17879</v>
      </c>
      <c r="AJ11950" t="s">
        <v>17878</v>
      </c>
      <c r="AK11950" s="9" t="str">
        <f>VLOOKUP(Y11950,zdroj!D:AJ,33,0)</f>
        <v>katA</v>
      </c>
    </row>
    <row r="11951" spans="8:37" x14ac:dyDescent="0.25">
      <c r="H11951" s="8"/>
      <c r="I11951" s="8"/>
      <c r="N11951" s="23"/>
      <c r="O11951" s="24"/>
      <c r="P11951" s="19"/>
      <c r="Q11951" s="19"/>
      <c r="R11951" s="19"/>
      <c r="U11951" s="27"/>
      <c r="Y11951" s="9" t="s">
        <v>678</v>
      </c>
      <c r="Z11951" s="9" t="s">
        <v>462</v>
      </c>
      <c r="AA11951" s="9" t="s">
        <v>237</v>
      </c>
      <c r="AB11951" s="9">
        <v>5878144</v>
      </c>
      <c r="AC11951" s="9" t="s">
        <v>12724</v>
      </c>
      <c r="AD11951" s="9" t="s">
        <v>225</v>
      </c>
      <c r="AE11951" s="5">
        <f t="shared" si="394"/>
        <v>0</v>
      </c>
      <c r="AF11951" s="5" t="str">
        <f t="shared" si="395"/>
        <v>katA</v>
      </c>
      <c r="AG11951" s="153"/>
      <c r="AH11951" s="153"/>
      <c r="AI11951" t="s">
        <v>201</v>
      </c>
      <c r="AJ11951" t="s">
        <v>17878</v>
      </c>
      <c r="AK11951" s="9" t="str">
        <f>VLOOKUP(Y11951,zdroj!D:AJ,33,0)</f>
        <v>katA</v>
      </c>
    </row>
    <row r="11952" spans="8:37" x14ac:dyDescent="0.25">
      <c r="H11952" s="8"/>
      <c r="I11952" s="8"/>
      <c r="N11952" s="23"/>
      <c r="O11952" s="24"/>
      <c r="P11952" s="19"/>
      <c r="Q11952" s="19"/>
      <c r="R11952" s="19"/>
      <c r="U11952" s="27"/>
      <c r="Y11952" s="9" t="s">
        <v>678</v>
      </c>
      <c r="Z11952" s="9" t="s">
        <v>462</v>
      </c>
      <c r="AA11952" s="9" t="s">
        <v>237</v>
      </c>
      <c r="AB11952" s="9">
        <v>5878152</v>
      </c>
      <c r="AC11952" s="9" t="s">
        <v>12725</v>
      </c>
      <c r="AD11952" s="9" t="s">
        <v>231</v>
      </c>
      <c r="AE11952" s="5">
        <f t="shared" si="394"/>
        <v>0</v>
      </c>
      <c r="AF11952" s="5" t="str">
        <f t="shared" si="395"/>
        <v>katB</v>
      </c>
      <c r="AG11952" s="153"/>
      <c r="AH11952" s="153"/>
      <c r="AI11952" t="s">
        <v>17879</v>
      </c>
      <c r="AJ11952" t="s">
        <v>17878</v>
      </c>
      <c r="AK11952" s="9" t="str">
        <f>VLOOKUP(Y11952,zdroj!D:AJ,33,0)</f>
        <v>katA</v>
      </c>
    </row>
    <row r="11953" spans="8:37" x14ac:dyDescent="0.25">
      <c r="H11953" s="8"/>
      <c r="I11953" s="8"/>
      <c r="N11953" s="23"/>
      <c r="O11953" s="24"/>
      <c r="P11953" s="19"/>
      <c r="Q11953" s="19"/>
      <c r="R11953" s="19"/>
      <c r="U11953" s="27"/>
      <c r="Y11953" s="9" t="s">
        <v>678</v>
      </c>
      <c r="Z11953" s="9" t="s">
        <v>462</v>
      </c>
      <c r="AA11953" s="9" t="s">
        <v>237</v>
      </c>
      <c r="AB11953" s="9">
        <v>5878161</v>
      </c>
      <c r="AC11953" s="9" t="s">
        <v>12726</v>
      </c>
      <c r="AD11953" s="9" t="s">
        <v>225</v>
      </c>
      <c r="AE11953" s="5">
        <f t="shared" si="394"/>
        <v>0</v>
      </c>
      <c r="AF11953" s="5" t="str">
        <f t="shared" si="395"/>
        <v>katA</v>
      </c>
      <c r="AG11953" s="153"/>
      <c r="AH11953" s="153"/>
      <c r="AI11953" t="s">
        <v>201</v>
      </c>
      <c r="AJ11953" t="s">
        <v>17878</v>
      </c>
      <c r="AK11953" s="9" t="str">
        <f>VLOOKUP(Y11953,zdroj!D:AJ,33,0)</f>
        <v>katA</v>
      </c>
    </row>
    <row r="11954" spans="8:37" x14ac:dyDescent="0.25">
      <c r="H11954" s="8"/>
      <c r="I11954" s="8"/>
      <c r="N11954" s="23"/>
      <c r="O11954" s="24"/>
      <c r="P11954" s="19"/>
      <c r="Q11954" s="19"/>
      <c r="R11954" s="19"/>
      <c r="U11954" s="27"/>
      <c r="Y11954" s="9" t="s">
        <v>678</v>
      </c>
      <c r="Z11954" s="9" t="s">
        <v>462</v>
      </c>
      <c r="AA11954" s="9" t="s">
        <v>237</v>
      </c>
      <c r="AB11954" s="9">
        <v>5878179</v>
      </c>
      <c r="AC11954" s="9" t="s">
        <v>12727</v>
      </c>
      <c r="AD11954" s="9" t="s">
        <v>225</v>
      </c>
      <c r="AE11954" s="5">
        <f t="shared" si="394"/>
        <v>0</v>
      </c>
      <c r="AF11954" s="5" t="str">
        <f t="shared" si="395"/>
        <v>katA</v>
      </c>
      <c r="AG11954" s="153"/>
      <c r="AH11954" s="153"/>
      <c r="AI11954" t="s">
        <v>201</v>
      </c>
      <c r="AJ11954" t="s">
        <v>17878</v>
      </c>
      <c r="AK11954" s="9" t="str">
        <f>VLOOKUP(Y11954,zdroj!D:AJ,33,0)</f>
        <v>katA</v>
      </c>
    </row>
    <row r="11955" spans="8:37" x14ac:dyDescent="0.25">
      <c r="H11955" s="8"/>
      <c r="I11955" s="8"/>
      <c r="N11955" s="23"/>
      <c r="O11955" s="24"/>
      <c r="P11955" s="19"/>
      <c r="Q11955" s="19"/>
      <c r="R11955" s="19"/>
      <c r="U11955" s="27"/>
      <c r="Y11955" s="9" t="s">
        <v>678</v>
      </c>
      <c r="Z11955" s="9" t="s">
        <v>462</v>
      </c>
      <c r="AA11955" s="9" t="s">
        <v>237</v>
      </c>
      <c r="AB11955" s="9">
        <v>5878187</v>
      </c>
      <c r="AC11955" s="9" t="s">
        <v>12728</v>
      </c>
      <c r="AD11955" s="9" t="s">
        <v>225</v>
      </c>
      <c r="AE11955" s="5">
        <f t="shared" si="394"/>
        <v>0</v>
      </c>
      <c r="AF11955" s="5" t="str">
        <f t="shared" si="395"/>
        <v>katA</v>
      </c>
      <c r="AG11955" s="153"/>
      <c r="AH11955" s="153"/>
      <c r="AI11955" t="s">
        <v>201</v>
      </c>
      <c r="AJ11955" t="s">
        <v>17878</v>
      </c>
      <c r="AK11955" s="9" t="str">
        <f>VLOOKUP(Y11955,zdroj!D:AJ,33,0)</f>
        <v>katA</v>
      </c>
    </row>
    <row r="11956" spans="8:37" x14ac:dyDescent="0.25">
      <c r="H11956" s="8"/>
      <c r="I11956" s="8"/>
      <c r="N11956" s="23"/>
      <c r="O11956" s="24"/>
      <c r="P11956" s="19"/>
      <c r="Q11956" s="19"/>
      <c r="R11956" s="19"/>
      <c r="U11956" s="27"/>
      <c r="Y11956" s="9" t="s">
        <v>678</v>
      </c>
      <c r="Z11956" s="9" t="s">
        <v>462</v>
      </c>
      <c r="AA11956" s="9" t="s">
        <v>237</v>
      </c>
      <c r="AB11956" s="9">
        <v>5878195</v>
      </c>
      <c r="AC11956" s="9" t="s">
        <v>12729</v>
      </c>
      <c r="AD11956" s="9" t="s">
        <v>225</v>
      </c>
      <c r="AE11956" s="5">
        <f t="shared" si="394"/>
        <v>0</v>
      </c>
      <c r="AF11956" s="5" t="str">
        <f t="shared" si="395"/>
        <v>katA</v>
      </c>
      <c r="AG11956" s="153"/>
      <c r="AH11956" s="153"/>
      <c r="AI11956" t="s">
        <v>201</v>
      </c>
      <c r="AJ11956" t="s">
        <v>17878</v>
      </c>
      <c r="AK11956" s="9" t="str">
        <f>VLOOKUP(Y11956,zdroj!D:AJ,33,0)</f>
        <v>katA</v>
      </c>
    </row>
    <row r="11957" spans="8:37" x14ac:dyDescent="0.25">
      <c r="H11957" s="8"/>
      <c r="I11957" s="8"/>
      <c r="N11957" s="23"/>
      <c r="O11957" s="24"/>
      <c r="P11957" s="19"/>
      <c r="Q11957" s="19"/>
      <c r="R11957" s="19"/>
      <c r="U11957" s="27"/>
      <c r="Y11957" s="9" t="s">
        <v>678</v>
      </c>
      <c r="Z11957" s="9" t="s">
        <v>462</v>
      </c>
      <c r="AA11957" s="9" t="s">
        <v>237</v>
      </c>
      <c r="AB11957" s="9">
        <v>5878209</v>
      </c>
      <c r="AC11957" s="9" t="s">
        <v>12730</v>
      </c>
      <c r="AD11957" s="9" t="s">
        <v>231</v>
      </c>
      <c r="AE11957" s="5">
        <f t="shared" si="394"/>
        <v>0</v>
      </c>
      <c r="AF11957" s="5" t="str">
        <f t="shared" si="395"/>
        <v>katB</v>
      </c>
      <c r="AG11957" s="153"/>
      <c r="AH11957" s="153"/>
      <c r="AI11957" t="s">
        <v>201</v>
      </c>
      <c r="AJ11957" t="s">
        <v>17878</v>
      </c>
      <c r="AK11957" s="9" t="str">
        <f>VLOOKUP(Y11957,zdroj!D:AJ,33,0)</f>
        <v>katA</v>
      </c>
    </row>
    <row r="11958" spans="8:37" x14ac:dyDescent="0.25">
      <c r="H11958" s="8"/>
      <c r="I11958" s="8"/>
      <c r="N11958" s="23"/>
      <c r="O11958" s="24"/>
      <c r="P11958" s="19"/>
      <c r="Q11958" s="19"/>
      <c r="R11958" s="19"/>
      <c r="U11958" s="27"/>
      <c r="Y11958" s="9" t="s">
        <v>678</v>
      </c>
      <c r="Z11958" s="9" t="s">
        <v>462</v>
      </c>
      <c r="AA11958" s="9" t="s">
        <v>237</v>
      </c>
      <c r="AB11958" s="9">
        <v>5878217</v>
      </c>
      <c r="AC11958" s="9" t="s">
        <v>12731</v>
      </c>
      <c r="AD11958" s="9" t="s">
        <v>225</v>
      </c>
      <c r="AE11958" s="5">
        <f t="shared" si="394"/>
        <v>0</v>
      </c>
      <c r="AF11958" s="5" t="str">
        <f t="shared" si="395"/>
        <v>katA</v>
      </c>
      <c r="AG11958" s="153"/>
      <c r="AH11958" s="153"/>
      <c r="AI11958" t="s">
        <v>201</v>
      </c>
      <c r="AJ11958" t="s">
        <v>17878</v>
      </c>
      <c r="AK11958" s="9" t="str">
        <f>VLOOKUP(Y11958,zdroj!D:AJ,33,0)</f>
        <v>katA</v>
      </c>
    </row>
    <row r="11959" spans="8:37" x14ac:dyDescent="0.25">
      <c r="H11959" s="8"/>
      <c r="I11959" s="8"/>
      <c r="N11959" s="23"/>
      <c r="O11959" s="24"/>
      <c r="P11959" s="19"/>
      <c r="Q11959" s="19"/>
      <c r="R11959" s="19"/>
      <c r="U11959" s="27"/>
      <c r="Y11959" s="9" t="s">
        <v>678</v>
      </c>
      <c r="Z11959" s="9" t="s">
        <v>462</v>
      </c>
      <c r="AA11959" s="9" t="s">
        <v>237</v>
      </c>
      <c r="AB11959" s="9">
        <v>5878225</v>
      </c>
      <c r="AC11959" s="9" t="s">
        <v>12732</v>
      </c>
      <c r="AD11959" s="9" t="s">
        <v>231</v>
      </c>
      <c r="AE11959" s="5">
        <f t="shared" si="394"/>
        <v>0</v>
      </c>
      <c r="AF11959" s="5" t="str">
        <f t="shared" si="395"/>
        <v>katB</v>
      </c>
      <c r="AG11959" s="153"/>
      <c r="AH11959" s="153"/>
      <c r="AI11959" t="s">
        <v>201</v>
      </c>
      <c r="AJ11959" t="s">
        <v>17878</v>
      </c>
      <c r="AK11959" s="9" t="str">
        <f>VLOOKUP(Y11959,zdroj!D:AJ,33,0)</f>
        <v>katA</v>
      </c>
    </row>
    <row r="11960" spans="8:37" x14ac:dyDescent="0.25">
      <c r="H11960" s="8"/>
      <c r="I11960" s="8"/>
      <c r="N11960" s="23"/>
      <c r="O11960" s="24"/>
      <c r="P11960" s="19"/>
      <c r="Q11960" s="19"/>
      <c r="R11960" s="19"/>
      <c r="U11960" s="27"/>
      <c r="Y11960" s="9" t="s">
        <v>678</v>
      </c>
      <c r="Z11960" s="9" t="s">
        <v>462</v>
      </c>
      <c r="AA11960" s="9" t="s">
        <v>237</v>
      </c>
      <c r="AB11960" s="9">
        <v>5878233</v>
      </c>
      <c r="AC11960" s="9" t="s">
        <v>12733</v>
      </c>
      <c r="AD11960" s="9" t="s">
        <v>225</v>
      </c>
      <c r="AE11960" s="5">
        <f t="shared" si="394"/>
        <v>0</v>
      </c>
      <c r="AF11960" s="5" t="str">
        <f t="shared" si="395"/>
        <v>katA</v>
      </c>
      <c r="AG11960" s="153"/>
      <c r="AH11960" s="153"/>
      <c r="AI11960" t="s">
        <v>201</v>
      </c>
      <c r="AJ11960" t="s">
        <v>17878</v>
      </c>
      <c r="AK11960" s="9" t="str">
        <f>VLOOKUP(Y11960,zdroj!D:AJ,33,0)</f>
        <v>katA</v>
      </c>
    </row>
    <row r="11961" spans="8:37" x14ac:dyDescent="0.25">
      <c r="H11961" s="8"/>
      <c r="I11961" s="8"/>
      <c r="N11961" s="23"/>
      <c r="O11961" s="24"/>
      <c r="P11961" s="19"/>
      <c r="Q11961" s="19"/>
      <c r="R11961" s="19"/>
      <c r="U11961" s="27"/>
      <c r="Y11961" s="9" t="s">
        <v>678</v>
      </c>
      <c r="Z11961" s="9" t="s">
        <v>462</v>
      </c>
      <c r="AA11961" s="9" t="s">
        <v>237</v>
      </c>
      <c r="AB11961" s="9">
        <v>5877849</v>
      </c>
      <c r="AC11961" s="9" t="s">
        <v>12734</v>
      </c>
      <c r="AD11961" s="9" t="s">
        <v>225</v>
      </c>
      <c r="AE11961" s="5">
        <f t="shared" si="394"/>
        <v>0</v>
      </c>
      <c r="AF11961" s="5" t="str">
        <f t="shared" si="395"/>
        <v>katA</v>
      </c>
      <c r="AG11961" s="153"/>
      <c r="AH11961" s="153"/>
      <c r="AI11961" t="s">
        <v>201</v>
      </c>
      <c r="AJ11961" t="s">
        <v>17878</v>
      </c>
      <c r="AK11961" s="9" t="str">
        <f>VLOOKUP(Y11961,zdroj!D:AJ,33,0)</f>
        <v>katA</v>
      </c>
    </row>
    <row r="11962" spans="8:37" x14ac:dyDescent="0.25">
      <c r="H11962" s="8"/>
      <c r="I11962" s="8"/>
      <c r="N11962" s="23"/>
      <c r="O11962" s="24"/>
      <c r="P11962" s="19"/>
      <c r="Q11962" s="19"/>
      <c r="R11962" s="19"/>
      <c r="U11962" s="27"/>
      <c r="Y11962" s="9" t="s">
        <v>678</v>
      </c>
      <c r="Z11962" s="9" t="s">
        <v>462</v>
      </c>
      <c r="AA11962" s="9" t="s">
        <v>237</v>
      </c>
      <c r="AB11962" s="9">
        <v>5878241</v>
      </c>
      <c r="AC11962" s="9" t="s">
        <v>12735</v>
      </c>
      <c r="AD11962" s="9" t="s">
        <v>225</v>
      </c>
      <c r="AE11962" s="5">
        <f t="shared" si="394"/>
        <v>0</v>
      </c>
      <c r="AF11962" s="5" t="str">
        <f t="shared" si="395"/>
        <v>katA</v>
      </c>
      <c r="AG11962" s="153"/>
      <c r="AH11962" s="153"/>
      <c r="AI11962" t="s">
        <v>201</v>
      </c>
      <c r="AJ11962" t="s">
        <v>17878</v>
      </c>
      <c r="AK11962" s="9" t="str">
        <f>VLOOKUP(Y11962,zdroj!D:AJ,33,0)</f>
        <v>katA</v>
      </c>
    </row>
    <row r="11963" spans="8:37" x14ac:dyDescent="0.25">
      <c r="H11963" s="8"/>
      <c r="I11963" s="8"/>
      <c r="N11963" s="23"/>
      <c r="O11963" s="24"/>
      <c r="P11963" s="19"/>
      <c r="Q11963" s="19"/>
      <c r="R11963" s="19"/>
      <c r="U11963" s="27"/>
      <c r="Y11963" s="9" t="s">
        <v>678</v>
      </c>
      <c r="Z11963" s="9" t="s">
        <v>462</v>
      </c>
      <c r="AA11963" s="9" t="s">
        <v>237</v>
      </c>
      <c r="AB11963" s="9">
        <v>5878250</v>
      </c>
      <c r="AC11963" s="9" t="s">
        <v>12736</v>
      </c>
      <c r="AD11963" s="9" t="s">
        <v>231</v>
      </c>
      <c r="AE11963" s="5">
        <f t="shared" si="394"/>
        <v>0</v>
      </c>
      <c r="AF11963" s="5" t="str">
        <f t="shared" si="395"/>
        <v>katB</v>
      </c>
      <c r="AG11963" s="153"/>
      <c r="AH11963" s="153"/>
      <c r="AI11963" t="s">
        <v>201</v>
      </c>
      <c r="AJ11963" t="s">
        <v>17878</v>
      </c>
      <c r="AK11963" s="9" t="str">
        <f>VLOOKUP(Y11963,zdroj!D:AJ,33,0)</f>
        <v>katA</v>
      </c>
    </row>
    <row r="11964" spans="8:37" x14ac:dyDescent="0.25">
      <c r="H11964" s="8"/>
      <c r="I11964" s="8"/>
      <c r="N11964" s="23"/>
      <c r="O11964" s="24"/>
      <c r="P11964" s="19"/>
      <c r="Q11964" s="19"/>
      <c r="R11964" s="19"/>
      <c r="U11964" s="27"/>
      <c r="Y11964" s="9" t="s">
        <v>678</v>
      </c>
      <c r="Z11964" s="9" t="s">
        <v>462</v>
      </c>
      <c r="AA11964" s="9" t="s">
        <v>237</v>
      </c>
      <c r="AB11964" s="9">
        <v>5878268</v>
      </c>
      <c r="AC11964" s="9" t="s">
        <v>12737</v>
      </c>
      <c r="AD11964" s="9" t="s">
        <v>225</v>
      </c>
      <c r="AE11964" s="5">
        <f t="shared" si="394"/>
        <v>0</v>
      </c>
      <c r="AF11964" s="5" t="str">
        <f t="shared" si="395"/>
        <v>katA</v>
      </c>
      <c r="AG11964" s="153"/>
      <c r="AH11964" s="153"/>
      <c r="AI11964" t="s">
        <v>201</v>
      </c>
      <c r="AJ11964" t="s">
        <v>17878</v>
      </c>
      <c r="AK11964" s="9" t="str">
        <f>VLOOKUP(Y11964,zdroj!D:AJ,33,0)</f>
        <v>katA</v>
      </c>
    </row>
    <row r="11965" spans="8:37" x14ac:dyDescent="0.25">
      <c r="H11965" s="8"/>
      <c r="I11965" s="8"/>
      <c r="N11965" s="23"/>
      <c r="O11965" s="24"/>
      <c r="P11965" s="19"/>
      <c r="Q11965" s="19"/>
      <c r="R11965" s="19"/>
      <c r="U11965" s="27"/>
      <c r="Y11965" s="9" t="s">
        <v>678</v>
      </c>
      <c r="Z11965" s="9" t="s">
        <v>462</v>
      </c>
      <c r="AA11965" s="9" t="s">
        <v>237</v>
      </c>
      <c r="AB11965" s="9">
        <v>5878276</v>
      </c>
      <c r="AC11965" s="9" t="s">
        <v>12738</v>
      </c>
      <c r="AD11965" s="9" t="s">
        <v>225</v>
      </c>
      <c r="AE11965" s="5">
        <f t="shared" si="394"/>
        <v>0</v>
      </c>
      <c r="AF11965" s="5" t="str">
        <f t="shared" si="395"/>
        <v>katA</v>
      </c>
      <c r="AG11965" s="153"/>
      <c r="AH11965" s="153"/>
      <c r="AI11965" t="s">
        <v>201</v>
      </c>
      <c r="AJ11965" t="s">
        <v>17878</v>
      </c>
      <c r="AK11965" s="9" t="str">
        <f>VLOOKUP(Y11965,zdroj!D:AJ,33,0)</f>
        <v>katA</v>
      </c>
    </row>
    <row r="11966" spans="8:37" x14ac:dyDescent="0.25">
      <c r="H11966" s="8"/>
      <c r="I11966" s="8"/>
      <c r="N11966" s="23"/>
      <c r="O11966" s="24"/>
      <c r="P11966" s="19"/>
      <c r="Q11966" s="19"/>
      <c r="R11966" s="19"/>
      <c r="U11966" s="27"/>
      <c r="Y11966" s="9" t="s">
        <v>678</v>
      </c>
      <c r="Z11966" s="9" t="s">
        <v>462</v>
      </c>
      <c r="AA11966" s="9" t="s">
        <v>237</v>
      </c>
      <c r="AB11966" s="9">
        <v>5878284</v>
      </c>
      <c r="AC11966" s="9" t="s">
        <v>12739</v>
      </c>
      <c r="AD11966" s="9" t="s">
        <v>225</v>
      </c>
      <c r="AE11966" s="5">
        <f t="shared" si="394"/>
        <v>0</v>
      </c>
      <c r="AF11966" s="5" t="str">
        <f t="shared" si="395"/>
        <v>katA</v>
      </c>
      <c r="AG11966" s="153"/>
      <c r="AH11966" s="153"/>
      <c r="AI11966" t="s">
        <v>201</v>
      </c>
      <c r="AJ11966" t="s">
        <v>17878</v>
      </c>
      <c r="AK11966" s="9" t="str">
        <f>VLOOKUP(Y11966,zdroj!D:AJ,33,0)</f>
        <v>katA</v>
      </c>
    </row>
    <row r="11967" spans="8:37" x14ac:dyDescent="0.25">
      <c r="H11967" s="8"/>
      <c r="I11967" s="8"/>
      <c r="N11967" s="23"/>
      <c r="O11967" s="24"/>
      <c r="P11967" s="19"/>
      <c r="Q11967" s="19"/>
      <c r="R11967" s="19"/>
      <c r="U11967" s="27"/>
      <c r="Y11967" s="9" t="s">
        <v>678</v>
      </c>
      <c r="Z11967" s="9" t="s">
        <v>462</v>
      </c>
      <c r="AA11967" s="9" t="s">
        <v>237</v>
      </c>
      <c r="AB11967" s="9">
        <v>5878292</v>
      </c>
      <c r="AC11967" s="9" t="s">
        <v>12740</v>
      </c>
      <c r="AD11967" s="9" t="s">
        <v>225</v>
      </c>
      <c r="AE11967" s="5">
        <f t="shared" si="394"/>
        <v>0</v>
      </c>
      <c r="AF11967" s="5" t="str">
        <f t="shared" si="395"/>
        <v>katA</v>
      </c>
      <c r="AG11967" s="153"/>
      <c r="AH11967" s="153"/>
      <c r="AI11967" t="s">
        <v>201</v>
      </c>
      <c r="AJ11967" t="s">
        <v>17878</v>
      </c>
      <c r="AK11967" s="9" t="str">
        <f>VLOOKUP(Y11967,zdroj!D:AJ,33,0)</f>
        <v>katA</v>
      </c>
    </row>
    <row r="11968" spans="8:37" x14ac:dyDescent="0.25">
      <c r="H11968" s="8"/>
      <c r="I11968" s="8"/>
      <c r="N11968" s="23"/>
      <c r="O11968" s="24"/>
      <c r="P11968" s="19"/>
      <c r="Q11968" s="19"/>
      <c r="R11968" s="19"/>
      <c r="U11968" s="27"/>
      <c r="Y11968" s="9" t="s">
        <v>678</v>
      </c>
      <c r="Z11968" s="9" t="s">
        <v>462</v>
      </c>
      <c r="AA11968" s="9" t="s">
        <v>237</v>
      </c>
      <c r="AB11968" s="9">
        <v>5878306</v>
      </c>
      <c r="AC11968" s="9" t="s">
        <v>12741</v>
      </c>
      <c r="AD11968" s="9" t="s">
        <v>225</v>
      </c>
      <c r="AE11968" s="5">
        <f t="shared" si="394"/>
        <v>0</v>
      </c>
      <c r="AF11968" s="5" t="str">
        <f t="shared" si="395"/>
        <v>katA</v>
      </c>
      <c r="AG11968" s="153"/>
      <c r="AH11968" s="153"/>
      <c r="AI11968" t="s">
        <v>201</v>
      </c>
      <c r="AJ11968" t="s">
        <v>17878</v>
      </c>
      <c r="AK11968" s="9" t="str">
        <f>VLOOKUP(Y11968,zdroj!D:AJ,33,0)</f>
        <v>katA</v>
      </c>
    </row>
    <row r="11969" spans="8:37" x14ac:dyDescent="0.25">
      <c r="H11969" s="8"/>
      <c r="I11969" s="8"/>
      <c r="N11969" s="23"/>
      <c r="O11969" s="24"/>
      <c r="P11969" s="19"/>
      <c r="Q11969" s="19"/>
      <c r="R11969" s="19"/>
      <c r="U11969" s="27"/>
      <c r="Y11969" s="9" t="s">
        <v>678</v>
      </c>
      <c r="Z11969" s="9" t="s">
        <v>462</v>
      </c>
      <c r="AA11969" s="9" t="s">
        <v>237</v>
      </c>
      <c r="AB11969" s="9">
        <v>5878314</v>
      </c>
      <c r="AC11969" s="9" t="s">
        <v>12742</v>
      </c>
      <c r="AD11969" s="9" t="s">
        <v>225</v>
      </c>
      <c r="AE11969" s="5">
        <f t="shared" si="394"/>
        <v>0</v>
      </c>
      <c r="AF11969" s="5" t="str">
        <f t="shared" si="395"/>
        <v>katA</v>
      </c>
      <c r="AG11969" s="153"/>
      <c r="AH11969" s="153"/>
      <c r="AI11969" t="s">
        <v>201</v>
      </c>
      <c r="AJ11969" t="s">
        <v>17878</v>
      </c>
      <c r="AK11969" s="9" t="str">
        <f>VLOOKUP(Y11969,zdroj!D:AJ,33,0)</f>
        <v>katA</v>
      </c>
    </row>
    <row r="11970" spans="8:37" x14ac:dyDescent="0.25">
      <c r="H11970" s="8"/>
      <c r="I11970" s="8"/>
      <c r="N11970" s="23"/>
      <c r="O11970" s="24"/>
      <c r="P11970" s="19"/>
      <c r="Q11970" s="19"/>
      <c r="R11970" s="19"/>
      <c r="U11970" s="27"/>
      <c r="Y11970" s="9" t="s">
        <v>678</v>
      </c>
      <c r="Z11970" s="9" t="s">
        <v>462</v>
      </c>
      <c r="AA11970" s="9" t="s">
        <v>237</v>
      </c>
      <c r="AB11970" s="9">
        <v>5878322</v>
      </c>
      <c r="AC11970" s="9" t="s">
        <v>12743</v>
      </c>
      <c r="AD11970" s="9" t="s">
        <v>231</v>
      </c>
      <c r="AE11970" s="5">
        <f t="shared" si="394"/>
        <v>0</v>
      </c>
      <c r="AF11970" s="5" t="str">
        <f t="shared" si="395"/>
        <v>katB</v>
      </c>
      <c r="AG11970" s="153"/>
      <c r="AH11970" s="153"/>
      <c r="AI11970" t="s">
        <v>201</v>
      </c>
      <c r="AJ11970" t="s">
        <v>17878</v>
      </c>
      <c r="AK11970" s="9" t="str">
        <f>VLOOKUP(Y11970,zdroj!D:AJ,33,0)</f>
        <v>katA</v>
      </c>
    </row>
    <row r="11971" spans="8:37" x14ac:dyDescent="0.25">
      <c r="H11971" s="8"/>
      <c r="I11971" s="8"/>
      <c r="N11971" s="23"/>
      <c r="O11971" s="24"/>
      <c r="P11971" s="19"/>
      <c r="Q11971" s="19"/>
      <c r="R11971" s="19"/>
      <c r="U11971" s="27"/>
      <c r="Y11971" s="9" t="s">
        <v>678</v>
      </c>
      <c r="Z11971" s="9" t="s">
        <v>462</v>
      </c>
      <c r="AA11971" s="9" t="s">
        <v>237</v>
      </c>
      <c r="AB11971" s="9">
        <v>5877857</v>
      </c>
      <c r="AC11971" s="9" t="s">
        <v>12744</v>
      </c>
      <c r="AD11971" s="9" t="s">
        <v>225</v>
      </c>
      <c r="AE11971" s="5">
        <f t="shared" si="394"/>
        <v>0</v>
      </c>
      <c r="AF11971" s="5" t="str">
        <f t="shared" si="395"/>
        <v>katA</v>
      </c>
      <c r="AG11971" s="153"/>
      <c r="AH11971" s="153"/>
      <c r="AI11971" t="s">
        <v>201</v>
      </c>
      <c r="AJ11971" t="s">
        <v>17878</v>
      </c>
      <c r="AK11971" s="9" t="str">
        <f>VLOOKUP(Y11971,zdroj!D:AJ,33,0)</f>
        <v>katA</v>
      </c>
    </row>
    <row r="11972" spans="8:37" x14ac:dyDescent="0.25">
      <c r="H11972" s="8"/>
      <c r="I11972" s="8"/>
      <c r="N11972" s="23"/>
      <c r="O11972" s="24"/>
      <c r="P11972" s="19"/>
      <c r="Q11972" s="19"/>
      <c r="R11972" s="19"/>
      <c r="U11972" s="27"/>
      <c r="Y11972" s="9" t="s">
        <v>678</v>
      </c>
      <c r="Z11972" s="9" t="s">
        <v>462</v>
      </c>
      <c r="AA11972" s="9" t="s">
        <v>237</v>
      </c>
      <c r="AB11972" s="9">
        <v>5878331</v>
      </c>
      <c r="AC11972" s="9" t="s">
        <v>12745</v>
      </c>
      <c r="AD11972" s="9" t="s">
        <v>231</v>
      </c>
      <c r="AE11972" s="5">
        <f t="shared" si="394"/>
        <v>0</v>
      </c>
      <c r="AF11972" s="5" t="str">
        <f t="shared" si="395"/>
        <v>katB</v>
      </c>
      <c r="AG11972" s="153"/>
      <c r="AH11972" s="153"/>
      <c r="AI11972" t="s">
        <v>201</v>
      </c>
      <c r="AJ11972" t="s">
        <v>17878</v>
      </c>
      <c r="AK11972" s="9" t="str">
        <f>VLOOKUP(Y11972,zdroj!D:AJ,33,0)</f>
        <v>katA</v>
      </c>
    </row>
    <row r="11973" spans="8:37" x14ac:dyDescent="0.25">
      <c r="H11973" s="8"/>
      <c r="I11973" s="8"/>
      <c r="N11973" s="23"/>
      <c r="O11973" s="24"/>
      <c r="P11973" s="19"/>
      <c r="Q11973" s="19"/>
      <c r="R11973" s="19"/>
      <c r="U11973" s="27"/>
      <c r="Y11973" s="9" t="s">
        <v>678</v>
      </c>
      <c r="Z11973" s="9" t="s">
        <v>462</v>
      </c>
      <c r="AA11973" s="9" t="s">
        <v>237</v>
      </c>
      <c r="AB11973" s="9">
        <v>5878349</v>
      </c>
      <c r="AC11973" s="9" t="s">
        <v>12746</v>
      </c>
      <c r="AD11973" s="9" t="s">
        <v>225</v>
      </c>
      <c r="AE11973" s="5">
        <f t="shared" si="394"/>
        <v>0</v>
      </c>
      <c r="AF11973" s="5" t="str">
        <f t="shared" si="395"/>
        <v>katA</v>
      </c>
      <c r="AG11973" s="153"/>
      <c r="AH11973" s="153"/>
      <c r="AI11973" t="s">
        <v>201</v>
      </c>
      <c r="AJ11973" t="s">
        <v>17878</v>
      </c>
      <c r="AK11973" s="9" t="str">
        <f>VLOOKUP(Y11973,zdroj!D:AJ,33,0)</f>
        <v>katA</v>
      </c>
    </row>
    <row r="11974" spans="8:37" x14ac:dyDescent="0.25">
      <c r="H11974" s="8"/>
      <c r="I11974" s="8"/>
      <c r="N11974" s="23"/>
      <c r="O11974" s="24"/>
      <c r="P11974" s="19"/>
      <c r="Q11974" s="19"/>
      <c r="R11974" s="19"/>
      <c r="U11974" s="27"/>
      <c r="Y11974" s="9" t="s">
        <v>678</v>
      </c>
      <c r="Z11974" s="9" t="s">
        <v>462</v>
      </c>
      <c r="AA11974" s="9" t="s">
        <v>237</v>
      </c>
      <c r="AB11974" s="9">
        <v>5878357</v>
      </c>
      <c r="AC11974" s="9" t="s">
        <v>12747</v>
      </c>
      <c r="AD11974" s="9" t="s">
        <v>225</v>
      </c>
      <c r="AE11974" s="5">
        <f t="shared" si="394"/>
        <v>0</v>
      </c>
      <c r="AF11974" s="5" t="str">
        <f t="shared" si="395"/>
        <v>katA</v>
      </c>
      <c r="AG11974" s="153"/>
      <c r="AH11974" s="153"/>
      <c r="AI11974" t="s">
        <v>201</v>
      </c>
      <c r="AJ11974" t="s">
        <v>17878</v>
      </c>
      <c r="AK11974" s="9" t="str">
        <f>VLOOKUP(Y11974,zdroj!D:AJ,33,0)</f>
        <v>katA</v>
      </c>
    </row>
    <row r="11975" spans="8:37" x14ac:dyDescent="0.25">
      <c r="H11975" s="8"/>
      <c r="I11975" s="8"/>
      <c r="N11975" s="23"/>
      <c r="O11975" s="24"/>
      <c r="P11975" s="19"/>
      <c r="Q11975" s="19"/>
      <c r="R11975" s="19"/>
      <c r="U11975" s="27"/>
      <c r="Y11975" s="9" t="s">
        <v>678</v>
      </c>
      <c r="Z11975" s="9" t="s">
        <v>462</v>
      </c>
      <c r="AA11975" s="9" t="s">
        <v>237</v>
      </c>
      <c r="AB11975" s="9">
        <v>5878373</v>
      </c>
      <c r="AC11975" s="9" t="s">
        <v>12748</v>
      </c>
      <c r="AD11975" s="9" t="s">
        <v>225</v>
      </c>
      <c r="AE11975" s="5">
        <f t="shared" si="394"/>
        <v>0</v>
      </c>
      <c r="AF11975" s="5" t="str">
        <f t="shared" si="395"/>
        <v>katA</v>
      </c>
      <c r="AG11975" s="153"/>
      <c r="AH11975" s="153"/>
      <c r="AI11975" t="s">
        <v>201</v>
      </c>
      <c r="AJ11975" t="s">
        <v>17878</v>
      </c>
      <c r="AK11975" s="9" t="str">
        <f>VLOOKUP(Y11975,zdroj!D:AJ,33,0)</f>
        <v>katA</v>
      </c>
    </row>
    <row r="11976" spans="8:37" x14ac:dyDescent="0.25">
      <c r="H11976" s="8"/>
      <c r="I11976" s="8"/>
      <c r="N11976" s="23"/>
      <c r="O11976" s="24"/>
      <c r="P11976" s="19"/>
      <c r="Q11976" s="19"/>
      <c r="R11976" s="19"/>
      <c r="U11976" s="27"/>
      <c r="Y11976" s="9" t="s">
        <v>678</v>
      </c>
      <c r="Z11976" s="9" t="s">
        <v>462</v>
      </c>
      <c r="AA11976" s="9" t="s">
        <v>237</v>
      </c>
      <c r="AB11976" s="9">
        <v>5878381</v>
      </c>
      <c r="AC11976" s="9" t="s">
        <v>12749</v>
      </c>
      <c r="AD11976" s="9" t="s">
        <v>231</v>
      </c>
      <c r="AE11976" s="5">
        <f t="shared" si="394"/>
        <v>0</v>
      </c>
      <c r="AF11976" s="5" t="str">
        <f t="shared" si="395"/>
        <v>katB</v>
      </c>
      <c r="AG11976" s="153"/>
      <c r="AH11976" s="153"/>
      <c r="AI11976" t="s">
        <v>17879</v>
      </c>
      <c r="AJ11976" t="s">
        <v>17878</v>
      </c>
      <c r="AK11976" s="9" t="str">
        <f>VLOOKUP(Y11976,zdroj!D:AJ,33,0)</f>
        <v>katA</v>
      </c>
    </row>
    <row r="11977" spans="8:37" x14ac:dyDescent="0.25">
      <c r="H11977" s="8"/>
      <c r="I11977" s="8"/>
      <c r="N11977" s="23"/>
      <c r="O11977" s="24"/>
      <c r="P11977" s="19"/>
      <c r="Q11977" s="19"/>
      <c r="R11977" s="19"/>
      <c r="U11977" s="27"/>
      <c r="Y11977" s="9" t="s">
        <v>678</v>
      </c>
      <c r="Z11977" s="9" t="s">
        <v>462</v>
      </c>
      <c r="AA11977" s="9" t="s">
        <v>237</v>
      </c>
      <c r="AB11977" s="9">
        <v>5878390</v>
      </c>
      <c r="AC11977" s="9" t="s">
        <v>12750</v>
      </c>
      <c r="AD11977" s="9" t="s">
        <v>225</v>
      </c>
      <c r="AE11977" s="5">
        <f t="shared" si="394"/>
        <v>0</v>
      </c>
      <c r="AF11977" s="5" t="str">
        <f t="shared" si="395"/>
        <v>katA</v>
      </c>
      <c r="AG11977" s="153"/>
      <c r="AH11977" s="153"/>
      <c r="AI11977" t="s">
        <v>201</v>
      </c>
      <c r="AJ11977" t="s">
        <v>17878</v>
      </c>
      <c r="AK11977" s="9" t="str">
        <f>VLOOKUP(Y11977,zdroj!D:AJ,33,0)</f>
        <v>katA</v>
      </c>
    </row>
    <row r="11978" spans="8:37" x14ac:dyDescent="0.25">
      <c r="H11978" s="8"/>
      <c r="I11978" s="8"/>
      <c r="N11978" s="23"/>
      <c r="O11978" s="24"/>
      <c r="P11978" s="19"/>
      <c r="Q11978" s="19"/>
      <c r="R11978" s="19"/>
      <c r="U11978" s="27"/>
      <c r="Y11978" s="9" t="s">
        <v>678</v>
      </c>
      <c r="Z11978" s="9" t="s">
        <v>462</v>
      </c>
      <c r="AA11978" s="9" t="s">
        <v>237</v>
      </c>
      <c r="AB11978" s="9">
        <v>5878403</v>
      </c>
      <c r="AC11978" s="9" t="s">
        <v>12751</v>
      </c>
      <c r="AD11978" s="9" t="s">
        <v>225</v>
      </c>
      <c r="AE11978" s="5">
        <f t="shared" ref="AE11978:AE12041" si="396">VLOOKUP(Y11978,K:T,10,0)</f>
        <v>0</v>
      </c>
      <c r="AF11978" s="5" t="str">
        <f t="shared" ref="AF11978:AF12041" si="397">IF(AE11978="A",IF(AD11978="katA","katB",AD11978),AD11978)</f>
        <v>katA</v>
      </c>
      <c r="AG11978" s="153"/>
      <c r="AH11978" s="153"/>
      <c r="AI11978" t="s">
        <v>201</v>
      </c>
      <c r="AJ11978" t="s">
        <v>17878</v>
      </c>
      <c r="AK11978" s="9" t="str">
        <f>VLOOKUP(Y11978,zdroj!D:AJ,33,0)</f>
        <v>katA</v>
      </c>
    </row>
    <row r="11979" spans="8:37" x14ac:dyDescent="0.25">
      <c r="H11979" s="8"/>
      <c r="I11979" s="8"/>
      <c r="N11979" s="23"/>
      <c r="O11979" s="24"/>
      <c r="P11979" s="19"/>
      <c r="Q11979" s="19"/>
      <c r="R11979" s="19"/>
      <c r="U11979" s="27"/>
      <c r="Y11979" s="9" t="s">
        <v>678</v>
      </c>
      <c r="Z11979" s="9" t="s">
        <v>462</v>
      </c>
      <c r="AA11979" s="9" t="s">
        <v>237</v>
      </c>
      <c r="AB11979" s="9">
        <v>5878411</v>
      </c>
      <c r="AC11979" s="9" t="s">
        <v>12752</v>
      </c>
      <c r="AD11979" s="9" t="s">
        <v>225</v>
      </c>
      <c r="AE11979" s="5">
        <f t="shared" si="396"/>
        <v>0</v>
      </c>
      <c r="AF11979" s="5" t="str">
        <f t="shared" si="397"/>
        <v>katA</v>
      </c>
      <c r="AG11979" s="153"/>
      <c r="AH11979" s="153"/>
      <c r="AI11979" t="s">
        <v>201</v>
      </c>
      <c r="AJ11979" t="s">
        <v>17878</v>
      </c>
      <c r="AK11979" s="9" t="str">
        <f>VLOOKUP(Y11979,zdroj!D:AJ,33,0)</f>
        <v>katA</v>
      </c>
    </row>
    <row r="11980" spans="8:37" x14ac:dyDescent="0.25">
      <c r="H11980" s="8"/>
      <c r="I11980" s="8"/>
      <c r="N11980" s="23"/>
      <c r="O11980" s="24"/>
      <c r="P11980" s="19"/>
      <c r="Q11980" s="19"/>
      <c r="R11980" s="19"/>
      <c r="U11980" s="27"/>
      <c r="Y11980" s="9" t="s">
        <v>678</v>
      </c>
      <c r="Z11980" s="9" t="s">
        <v>462</v>
      </c>
      <c r="AA11980" s="9" t="s">
        <v>237</v>
      </c>
      <c r="AB11980" s="9">
        <v>5877865</v>
      </c>
      <c r="AC11980" s="9" t="s">
        <v>12753</v>
      </c>
      <c r="AD11980" s="9" t="s">
        <v>225</v>
      </c>
      <c r="AE11980" s="5">
        <f t="shared" si="396"/>
        <v>0</v>
      </c>
      <c r="AF11980" s="5" t="str">
        <f t="shared" si="397"/>
        <v>katA</v>
      </c>
      <c r="AG11980" s="153"/>
      <c r="AH11980" s="153"/>
      <c r="AI11980" t="s">
        <v>201</v>
      </c>
      <c r="AJ11980" t="s">
        <v>17878</v>
      </c>
      <c r="AK11980" s="9" t="str">
        <f>VLOOKUP(Y11980,zdroj!D:AJ,33,0)</f>
        <v>katA</v>
      </c>
    </row>
    <row r="11981" spans="8:37" x14ac:dyDescent="0.25">
      <c r="H11981" s="8"/>
      <c r="I11981" s="8"/>
      <c r="N11981" s="23"/>
      <c r="O11981" s="24"/>
      <c r="P11981" s="19"/>
      <c r="Q11981" s="19"/>
      <c r="R11981" s="19"/>
      <c r="U11981" s="27"/>
      <c r="Y11981" s="9" t="s">
        <v>678</v>
      </c>
      <c r="Z11981" s="9" t="s">
        <v>462</v>
      </c>
      <c r="AA11981" s="9" t="s">
        <v>237</v>
      </c>
      <c r="AB11981" s="9">
        <v>5878420</v>
      </c>
      <c r="AC11981" s="9" t="s">
        <v>12754</v>
      </c>
      <c r="AD11981" s="9" t="s">
        <v>231</v>
      </c>
      <c r="AE11981" s="5">
        <f t="shared" si="396"/>
        <v>0</v>
      </c>
      <c r="AF11981" s="5" t="str">
        <f t="shared" si="397"/>
        <v>katB</v>
      </c>
      <c r="AG11981" s="153"/>
      <c r="AH11981" s="153"/>
      <c r="AI11981" t="s">
        <v>201</v>
      </c>
      <c r="AJ11981" t="s">
        <v>17878</v>
      </c>
      <c r="AK11981" s="9" t="str">
        <f>VLOOKUP(Y11981,zdroj!D:AJ,33,0)</f>
        <v>katA</v>
      </c>
    </row>
    <row r="11982" spans="8:37" x14ac:dyDescent="0.25">
      <c r="H11982" s="8"/>
      <c r="I11982" s="8"/>
      <c r="N11982" s="23"/>
      <c r="O11982" s="24"/>
      <c r="P11982" s="19"/>
      <c r="Q11982" s="19"/>
      <c r="R11982" s="19"/>
      <c r="U11982" s="27"/>
      <c r="Y11982" s="9" t="s">
        <v>678</v>
      </c>
      <c r="Z11982" s="9" t="s">
        <v>462</v>
      </c>
      <c r="AA11982" s="9" t="s">
        <v>237</v>
      </c>
      <c r="AB11982" s="9">
        <v>5878446</v>
      </c>
      <c r="AC11982" s="9" t="s">
        <v>12755</v>
      </c>
      <c r="AD11982" s="9" t="s">
        <v>225</v>
      </c>
      <c r="AE11982" s="5">
        <f t="shared" si="396"/>
        <v>0</v>
      </c>
      <c r="AF11982" s="5" t="str">
        <f t="shared" si="397"/>
        <v>katA</v>
      </c>
      <c r="AG11982" s="153"/>
      <c r="AH11982" s="153"/>
      <c r="AI11982" t="s">
        <v>201</v>
      </c>
      <c r="AJ11982" t="s">
        <v>17878</v>
      </c>
      <c r="AK11982" s="9" t="str">
        <f>VLOOKUP(Y11982,zdroj!D:AJ,33,0)</f>
        <v>katA</v>
      </c>
    </row>
    <row r="11983" spans="8:37" x14ac:dyDescent="0.25">
      <c r="H11983" s="8"/>
      <c r="I11983" s="8"/>
      <c r="N11983" s="23"/>
      <c r="O11983" s="24"/>
      <c r="P11983" s="19"/>
      <c r="Q11983" s="19"/>
      <c r="R11983" s="19"/>
      <c r="U11983" s="27"/>
      <c r="Y11983" s="9" t="s">
        <v>678</v>
      </c>
      <c r="Z11983" s="9" t="s">
        <v>462</v>
      </c>
      <c r="AA11983" s="9" t="s">
        <v>237</v>
      </c>
      <c r="AB11983" s="9">
        <v>5878454</v>
      </c>
      <c r="AC11983" s="9" t="s">
        <v>12756</v>
      </c>
      <c r="AD11983" s="9" t="s">
        <v>225</v>
      </c>
      <c r="AE11983" s="5">
        <f t="shared" si="396"/>
        <v>0</v>
      </c>
      <c r="AF11983" s="5" t="str">
        <f t="shared" si="397"/>
        <v>katA</v>
      </c>
      <c r="AG11983" s="153"/>
      <c r="AH11983" s="153"/>
      <c r="AI11983" t="s">
        <v>201</v>
      </c>
      <c r="AJ11983" t="s">
        <v>17878</v>
      </c>
      <c r="AK11983" s="9" t="str">
        <f>VLOOKUP(Y11983,zdroj!D:AJ,33,0)</f>
        <v>katA</v>
      </c>
    </row>
    <row r="11984" spans="8:37" x14ac:dyDescent="0.25">
      <c r="H11984" s="8"/>
      <c r="I11984" s="8"/>
      <c r="N11984" s="23"/>
      <c r="O11984" s="24"/>
      <c r="P11984" s="19"/>
      <c r="Q11984" s="19"/>
      <c r="R11984" s="19"/>
      <c r="U11984" s="27"/>
      <c r="Y11984" s="9" t="s">
        <v>678</v>
      </c>
      <c r="Z11984" s="9" t="s">
        <v>462</v>
      </c>
      <c r="AA11984" s="9" t="s">
        <v>237</v>
      </c>
      <c r="AB11984" s="9">
        <v>5878462</v>
      </c>
      <c r="AC11984" s="9" t="s">
        <v>12757</v>
      </c>
      <c r="AD11984" s="9" t="s">
        <v>225</v>
      </c>
      <c r="AE11984" s="5">
        <f t="shared" si="396"/>
        <v>0</v>
      </c>
      <c r="AF11984" s="5" t="str">
        <f t="shared" si="397"/>
        <v>katA</v>
      </c>
      <c r="AG11984" s="153"/>
      <c r="AH11984" s="153"/>
      <c r="AI11984" t="s">
        <v>201</v>
      </c>
      <c r="AJ11984" t="s">
        <v>17878</v>
      </c>
      <c r="AK11984" s="9" t="str">
        <f>VLOOKUP(Y11984,zdroj!D:AJ,33,0)</f>
        <v>katA</v>
      </c>
    </row>
    <row r="11985" spans="8:37" x14ac:dyDescent="0.25">
      <c r="H11985" s="8"/>
      <c r="I11985" s="8"/>
      <c r="N11985" s="23"/>
      <c r="O11985" s="24"/>
      <c r="P11985" s="19"/>
      <c r="Q11985" s="19"/>
      <c r="R11985" s="19"/>
      <c r="U11985" s="27"/>
      <c r="Y11985" s="9" t="s">
        <v>678</v>
      </c>
      <c r="Z11985" s="9" t="s">
        <v>462</v>
      </c>
      <c r="AA11985" s="9" t="s">
        <v>237</v>
      </c>
      <c r="AB11985" s="9">
        <v>5878471</v>
      </c>
      <c r="AC11985" s="9" t="s">
        <v>12758</v>
      </c>
      <c r="AD11985" s="9" t="s">
        <v>231</v>
      </c>
      <c r="AE11985" s="5">
        <f t="shared" si="396"/>
        <v>0</v>
      </c>
      <c r="AF11985" s="5" t="str">
        <f t="shared" si="397"/>
        <v>katB</v>
      </c>
      <c r="AG11985" s="153"/>
      <c r="AH11985" s="153"/>
      <c r="AI11985" t="s">
        <v>201</v>
      </c>
      <c r="AJ11985" t="s">
        <v>17878</v>
      </c>
      <c r="AK11985" s="9" t="str">
        <f>VLOOKUP(Y11985,zdroj!D:AJ,33,0)</f>
        <v>katA</v>
      </c>
    </row>
    <row r="11986" spans="8:37" x14ac:dyDescent="0.25">
      <c r="H11986" s="8"/>
      <c r="I11986" s="8"/>
      <c r="N11986" s="23"/>
      <c r="O11986" s="24"/>
      <c r="P11986" s="19"/>
      <c r="Q11986" s="19"/>
      <c r="R11986" s="19"/>
      <c r="U11986" s="27"/>
      <c r="Y11986" s="9" t="s">
        <v>678</v>
      </c>
      <c r="Z11986" s="9" t="s">
        <v>462</v>
      </c>
      <c r="AA11986" s="9" t="s">
        <v>237</v>
      </c>
      <c r="AB11986" s="9">
        <v>5878489</v>
      </c>
      <c r="AC11986" s="9" t="s">
        <v>12759</v>
      </c>
      <c r="AD11986" s="9" t="s">
        <v>225</v>
      </c>
      <c r="AE11986" s="5">
        <f t="shared" si="396"/>
        <v>0</v>
      </c>
      <c r="AF11986" s="5" t="str">
        <f t="shared" si="397"/>
        <v>katA</v>
      </c>
      <c r="AG11986" s="153"/>
      <c r="AH11986" s="153"/>
      <c r="AI11986" t="s">
        <v>201</v>
      </c>
      <c r="AJ11986" t="s">
        <v>17878</v>
      </c>
      <c r="AK11986" s="9" t="str">
        <f>VLOOKUP(Y11986,zdroj!D:AJ,33,0)</f>
        <v>katA</v>
      </c>
    </row>
    <row r="11987" spans="8:37" x14ac:dyDescent="0.25">
      <c r="H11987" s="8"/>
      <c r="I11987" s="8"/>
      <c r="N11987" s="23"/>
      <c r="O11987" s="24"/>
      <c r="P11987" s="19"/>
      <c r="Q11987" s="19"/>
      <c r="R11987" s="19"/>
      <c r="U11987" s="27"/>
      <c r="Y11987" s="9" t="s">
        <v>678</v>
      </c>
      <c r="Z11987" s="9" t="s">
        <v>462</v>
      </c>
      <c r="AA11987" s="9" t="s">
        <v>237</v>
      </c>
      <c r="AB11987" s="9">
        <v>26663112</v>
      </c>
      <c r="AC11987" s="9" t="s">
        <v>12760</v>
      </c>
      <c r="AD11987" s="9" t="s">
        <v>225</v>
      </c>
      <c r="AE11987" s="5">
        <f t="shared" si="396"/>
        <v>0</v>
      </c>
      <c r="AF11987" s="5" t="str">
        <f t="shared" si="397"/>
        <v>katA</v>
      </c>
      <c r="AG11987" s="153"/>
      <c r="AH11987" s="153"/>
      <c r="AI11987" t="s">
        <v>201</v>
      </c>
      <c r="AJ11987" t="s">
        <v>17878</v>
      </c>
      <c r="AK11987" s="9" t="str">
        <f>VLOOKUP(Y11987,zdroj!D:AJ,33,0)</f>
        <v>katA</v>
      </c>
    </row>
    <row r="11988" spans="8:37" x14ac:dyDescent="0.25">
      <c r="H11988" s="8"/>
      <c r="I11988" s="8"/>
      <c r="N11988" s="23"/>
      <c r="O11988" s="24"/>
      <c r="P11988" s="19"/>
      <c r="Q11988" s="19"/>
      <c r="R11988" s="19"/>
      <c r="U11988" s="27"/>
      <c r="Y11988" s="9" t="s">
        <v>678</v>
      </c>
      <c r="Z11988" s="9" t="s">
        <v>462</v>
      </c>
      <c r="AA11988" s="9" t="s">
        <v>237</v>
      </c>
      <c r="AB11988" s="9">
        <v>5877873</v>
      </c>
      <c r="AC11988" s="9" t="s">
        <v>12761</v>
      </c>
      <c r="AD11988" s="9" t="s">
        <v>225</v>
      </c>
      <c r="AE11988" s="5">
        <f t="shared" si="396"/>
        <v>0</v>
      </c>
      <c r="AF11988" s="5" t="str">
        <f t="shared" si="397"/>
        <v>katA</v>
      </c>
      <c r="AG11988" s="153"/>
      <c r="AH11988" s="153"/>
      <c r="AI11988" t="s">
        <v>201</v>
      </c>
      <c r="AJ11988" t="s">
        <v>17878</v>
      </c>
      <c r="AK11988" s="9" t="str">
        <f>VLOOKUP(Y11988,zdroj!D:AJ,33,0)</f>
        <v>katA</v>
      </c>
    </row>
    <row r="11989" spans="8:37" x14ac:dyDescent="0.25">
      <c r="H11989" s="8"/>
      <c r="I11989" s="8"/>
      <c r="N11989" s="23"/>
      <c r="O11989" s="24"/>
      <c r="P11989" s="19"/>
      <c r="Q11989" s="19"/>
      <c r="R11989" s="19"/>
      <c r="U11989" s="27"/>
      <c r="Y11989" s="9" t="s">
        <v>678</v>
      </c>
      <c r="Z11989" s="9" t="s">
        <v>462</v>
      </c>
      <c r="AA11989" s="9" t="s">
        <v>237</v>
      </c>
      <c r="AB11989" s="9">
        <v>26663121</v>
      </c>
      <c r="AC11989" s="9" t="s">
        <v>12762</v>
      </c>
      <c r="AD11989" s="9" t="s">
        <v>225</v>
      </c>
      <c r="AE11989" s="5">
        <f t="shared" si="396"/>
        <v>0</v>
      </c>
      <c r="AF11989" s="5" t="str">
        <f t="shared" si="397"/>
        <v>katA</v>
      </c>
      <c r="AG11989" s="153"/>
      <c r="AH11989" s="153"/>
      <c r="AI11989" t="s">
        <v>201</v>
      </c>
      <c r="AJ11989" t="s">
        <v>17878</v>
      </c>
      <c r="AK11989" s="9" t="str">
        <f>VLOOKUP(Y11989,zdroj!D:AJ,33,0)</f>
        <v>katA</v>
      </c>
    </row>
    <row r="11990" spans="8:37" x14ac:dyDescent="0.25">
      <c r="H11990" s="8"/>
      <c r="I11990" s="8"/>
      <c r="N11990" s="23"/>
      <c r="O11990" s="24"/>
      <c r="P11990" s="19"/>
      <c r="Q11990" s="19"/>
      <c r="R11990" s="19"/>
      <c r="U11990" s="27"/>
      <c r="Y11990" s="9" t="s">
        <v>678</v>
      </c>
      <c r="Z11990" s="9" t="s">
        <v>462</v>
      </c>
      <c r="AA11990" s="9" t="s">
        <v>237</v>
      </c>
      <c r="AB11990" s="9">
        <v>5878497</v>
      </c>
      <c r="AC11990" s="9" t="s">
        <v>12763</v>
      </c>
      <c r="AD11990" s="9" t="s">
        <v>225</v>
      </c>
      <c r="AE11990" s="5">
        <f t="shared" si="396"/>
        <v>0</v>
      </c>
      <c r="AF11990" s="5" t="str">
        <f t="shared" si="397"/>
        <v>katA</v>
      </c>
      <c r="AG11990" s="153"/>
      <c r="AH11990" s="153"/>
      <c r="AI11990" t="s">
        <v>201</v>
      </c>
      <c r="AJ11990" t="s">
        <v>17878</v>
      </c>
      <c r="AK11990" s="9" t="str">
        <f>VLOOKUP(Y11990,zdroj!D:AJ,33,0)</f>
        <v>katA</v>
      </c>
    </row>
    <row r="11991" spans="8:37" x14ac:dyDescent="0.25">
      <c r="H11991" s="8"/>
      <c r="I11991" s="8"/>
      <c r="N11991" s="23"/>
      <c r="O11991" s="24"/>
      <c r="P11991" s="19"/>
      <c r="Q11991" s="19"/>
      <c r="R11991" s="19"/>
      <c r="U11991" s="27"/>
      <c r="Y11991" s="9" t="s">
        <v>678</v>
      </c>
      <c r="Z11991" s="9" t="s">
        <v>462</v>
      </c>
      <c r="AA11991" s="9" t="s">
        <v>237</v>
      </c>
      <c r="AB11991" s="9">
        <v>5878501</v>
      </c>
      <c r="AC11991" s="9" t="s">
        <v>12764</v>
      </c>
      <c r="AD11991" s="9" t="s">
        <v>225</v>
      </c>
      <c r="AE11991" s="5">
        <f t="shared" si="396"/>
        <v>0</v>
      </c>
      <c r="AF11991" s="5" t="str">
        <f t="shared" si="397"/>
        <v>katA</v>
      </c>
      <c r="AG11991" s="153"/>
      <c r="AH11991" s="153"/>
      <c r="AI11991" t="s">
        <v>201</v>
      </c>
      <c r="AJ11991" t="s">
        <v>17878</v>
      </c>
      <c r="AK11991" s="9" t="str">
        <f>VLOOKUP(Y11991,zdroj!D:AJ,33,0)</f>
        <v>katA</v>
      </c>
    </row>
    <row r="11992" spans="8:37" x14ac:dyDescent="0.25">
      <c r="H11992" s="8"/>
      <c r="I11992" s="8"/>
      <c r="N11992" s="23"/>
      <c r="O11992" s="24"/>
      <c r="P11992" s="19"/>
      <c r="Q11992" s="19"/>
      <c r="R11992" s="19"/>
      <c r="U11992" s="27"/>
      <c r="Y11992" s="9" t="s">
        <v>678</v>
      </c>
      <c r="Z11992" s="9" t="s">
        <v>462</v>
      </c>
      <c r="AA11992" s="9" t="s">
        <v>237</v>
      </c>
      <c r="AB11992" s="9">
        <v>5878519</v>
      </c>
      <c r="AC11992" s="9" t="s">
        <v>12765</v>
      </c>
      <c r="AD11992" s="9" t="s">
        <v>225</v>
      </c>
      <c r="AE11992" s="5">
        <f t="shared" si="396"/>
        <v>0</v>
      </c>
      <c r="AF11992" s="5" t="str">
        <f t="shared" si="397"/>
        <v>katA</v>
      </c>
      <c r="AG11992" s="153"/>
      <c r="AH11992" s="153"/>
      <c r="AI11992" t="s">
        <v>201</v>
      </c>
      <c r="AJ11992" t="s">
        <v>17878</v>
      </c>
      <c r="AK11992" s="9" t="str">
        <f>VLOOKUP(Y11992,zdroj!D:AJ,33,0)</f>
        <v>katA</v>
      </c>
    </row>
    <row r="11993" spans="8:37" x14ac:dyDescent="0.25">
      <c r="H11993" s="8"/>
      <c r="I11993" s="8"/>
      <c r="N11993" s="23"/>
      <c r="O11993" s="24"/>
      <c r="P11993" s="19"/>
      <c r="Q11993" s="19"/>
      <c r="R11993" s="19"/>
      <c r="U11993" s="27"/>
      <c r="Y11993" s="9" t="s">
        <v>678</v>
      </c>
      <c r="Z11993" s="9" t="s">
        <v>462</v>
      </c>
      <c r="AA11993" s="9" t="s">
        <v>237</v>
      </c>
      <c r="AB11993" s="9">
        <v>5878527</v>
      </c>
      <c r="AC11993" s="9" t="s">
        <v>12766</v>
      </c>
      <c r="AD11993" s="9" t="s">
        <v>225</v>
      </c>
      <c r="AE11993" s="5">
        <f t="shared" si="396"/>
        <v>0</v>
      </c>
      <c r="AF11993" s="5" t="str">
        <f t="shared" si="397"/>
        <v>katA</v>
      </c>
      <c r="AG11993" s="153"/>
      <c r="AH11993" s="153"/>
      <c r="AI11993" t="s">
        <v>201</v>
      </c>
      <c r="AJ11993" t="s">
        <v>17878</v>
      </c>
      <c r="AK11993" s="9" t="str">
        <f>VLOOKUP(Y11993,zdroj!D:AJ,33,0)</f>
        <v>katA</v>
      </c>
    </row>
    <row r="11994" spans="8:37" x14ac:dyDescent="0.25">
      <c r="H11994" s="8"/>
      <c r="I11994" s="8"/>
      <c r="N11994" s="23"/>
      <c r="O11994" s="24"/>
      <c r="P11994" s="19"/>
      <c r="Q11994" s="19"/>
      <c r="R11994" s="19"/>
      <c r="U11994" s="27"/>
      <c r="Y11994" s="9" t="s">
        <v>678</v>
      </c>
      <c r="Z11994" s="9" t="s">
        <v>462</v>
      </c>
      <c r="AA11994" s="9" t="s">
        <v>237</v>
      </c>
      <c r="AB11994" s="9">
        <v>5878535</v>
      </c>
      <c r="AC11994" s="9" t="s">
        <v>12767</v>
      </c>
      <c r="AD11994" s="9" t="s">
        <v>231</v>
      </c>
      <c r="AE11994" s="5">
        <f t="shared" si="396"/>
        <v>0</v>
      </c>
      <c r="AF11994" s="5" t="str">
        <f t="shared" si="397"/>
        <v>katB</v>
      </c>
      <c r="AG11994" s="153"/>
      <c r="AH11994" s="153"/>
      <c r="AI11994" t="s">
        <v>201</v>
      </c>
      <c r="AJ11994" t="s">
        <v>17878</v>
      </c>
      <c r="AK11994" s="9" t="str">
        <f>VLOOKUP(Y11994,zdroj!D:AJ,33,0)</f>
        <v>katA</v>
      </c>
    </row>
    <row r="11995" spans="8:37" x14ac:dyDescent="0.25">
      <c r="H11995" s="8"/>
      <c r="I11995" s="8"/>
      <c r="N11995" s="23"/>
      <c r="O11995" s="24"/>
      <c r="P11995" s="19"/>
      <c r="Q11995" s="19"/>
      <c r="R11995" s="19"/>
      <c r="U11995" s="27"/>
      <c r="Y11995" s="9" t="s">
        <v>678</v>
      </c>
      <c r="Z11995" s="9" t="s">
        <v>462</v>
      </c>
      <c r="AA11995" s="9" t="s">
        <v>237</v>
      </c>
      <c r="AB11995" s="9">
        <v>5878543</v>
      </c>
      <c r="AC11995" s="9" t="s">
        <v>12768</v>
      </c>
      <c r="AD11995" s="9" t="s">
        <v>225</v>
      </c>
      <c r="AE11995" s="5">
        <f t="shared" si="396"/>
        <v>0</v>
      </c>
      <c r="AF11995" s="5" t="str">
        <f t="shared" si="397"/>
        <v>katA</v>
      </c>
      <c r="AG11995" s="153"/>
      <c r="AH11995" s="153"/>
      <c r="AI11995" t="s">
        <v>201</v>
      </c>
      <c r="AJ11995" t="s">
        <v>17878</v>
      </c>
      <c r="AK11995" s="9" t="str">
        <f>VLOOKUP(Y11995,zdroj!D:AJ,33,0)</f>
        <v>katA</v>
      </c>
    </row>
    <row r="11996" spans="8:37" x14ac:dyDescent="0.25">
      <c r="H11996" s="8"/>
      <c r="I11996" s="8"/>
      <c r="N11996" s="23"/>
      <c r="O11996" s="24"/>
      <c r="P11996" s="19"/>
      <c r="Q11996" s="19"/>
      <c r="R11996" s="19"/>
      <c r="U11996" s="27"/>
      <c r="Y11996" s="9" t="s">
        <v>678</v>
      </c>
      <c r="Z11996" s="9" t="s">
        <v>462</v>
      </c>
      <c r="AA11996" s="9" t="s">
        <v>237</v>
      </c>
      <c r="AB11996" s="9">
        <v>5877881</v>
      </c>
      <c r="AC11996" s="9" t="s">
        <v>12769</v>
      </c>
      <c r="AD11996" s="9" t="s">
        <v>231</v>
      </c>
      <c r="AE11996" s="5">
        <f t="shared" si="396"/>
        <v>0</v>
      </c>
      <c r="AF11996" s="5" t="str">
        <f t="shared" si="397"/>
        <v>katB</v>
      </c>
      <c r="AG11996" s="153"/>
      <c r="AH11996" s="153"/>
      <c r="AI11996" t="s">
        <v>17879</v>
      </c>
      <c r="AJ11996" t="s">
        <v>17878</v>
      </c>
      <c r="AK11996" s="9" t="str">
        <f>VLOOKUP(Y11996,zdroj!D:AJ,33,0)</f>
        <v>katA</v>
      </c>
    </row>
    <row r="11997" spans="8:37" x14ac:dyDescent="0.25">
      <c r="H11997" s="8"/>
      <c r="I11997" s="8"/>
      <c r="N11997" s="23"/>
      <c r="O11997" s="24"/>
      <c r="P11997" s="19"/>
      <c r="Q11997" s="19"/>
      <c r="R11997" s="19"/>
      <c r="U11997" s="27"/>
      <c r="Y11997" s="9" t="s">
        <v>678</v>
      </c>
      <c r="Z11997" s="9" t="s">
        <v>462</v>
      </c>
      <c r="AA11997" s="9" t="s">
        <v>237</v>
      </c>
      <c r="AB11997" s="9">
        <v>74393758</v>
      </c>
      <c r="AC11997" s="9" t="s">
        <v>12770</v>
      </c>
      <c r="AD11997" s="9" t="s">
        <v>225</v>
      </c>
      <c r="AE11997" s="5">
        <f t="shared" si="396"/>
        <v>0</v>
      </c>
      <c r="AF11997" s="5" t="str">
        <f t="shared" si="397"/>
        <v>katA</v>
      </c>
      <c r="AG11997" s="153"/>
      <c r="AH11997" s="153"/>
      <c r="AI11997" t="s">
        <v>201</v>
      </c>
      <c r="AJ11997" t="s">
        <v>17878</v>
      </c>
      <c r="AK11997" s="9" t="str">
        <f>VLOOKUP(Y11997,zdroj!D:AJ,33,0)</f>
        <v>katA</v>
      </c>
    </row>
    <row r="11998" spans="8:37" x14ac:dyDescent="0.25">
      <c r="H11998" s="8"/>
      <c r="I11998" s="8"/>
      <c r="N11998" s="23"/>
      <c r="O11998" s="24"/>
      <c r="P11998" s="19"/>
      <c r="Q11998" s="19"/>
      <c r="R11998" s="19"/>
      <c r="U11998" s="27"/>
      <c r="Y11998" s="9" t="s">
        <v>678</v>
      </c>
      <c r="Z11998" s="9" t="s">
        <v>462</v>
      </c>
      <c r="AA11998" s="9" t="s">
        <v>237</v>
      </c>
      <c r="AB11998" s="9">
        <v>75523035</v>
      </c>
      <c r="AC11998" s="9" t="s">
        <v>12771</v>
      </c>
      <c r="AD11998" s="9" t="s">
        <v>231</v>
      </c>
      <c r="AE11998" s="5">
        <f t="shared" si="396"/>
        <v>0</v>
      </c>
      <c r="AF11998" s="5" t="str">
        <f t="shared" si="397"/>
        <v>katB</v>
      </c>
      <c r="AG11998" s="153"/>
      <c r="AH11998" s="153"/>
      <c r="AI11998" t="s">
        <v>17879</v>
      </c>
      <c r="AJ11998" t="s">
        <v>17878</v>
      </c>
      <c r="AK11998" s="9" t="str">
        <f>VLOOKUP(Y11998,zdroj!D:AJ,33,0)</f>
        <v>katA</v>
      </c>
    </row>
    <row r="11999" spans="8:37" x14ac:dyDescent="0.25">
      <c r="H11999" s="8"/>
      <c r="I11999" s="8"/>
      <c r="N11999" s="23"/>
      <c r="O11999" s="24"/>
      <c r="P11999" s="19"/>
      <c r="Q11999" s="19"/>
      <c r="R11999" s="19"/>
      <c r="U11999" s="27"/>
      <c r="Y11999" s="9" t="s">
        <v>678</v>
      </c>
      <c r="Z11999" s="9" t="s">
        <v>462</v>
      </c>
      <c r="AA11999" s="9" t="s">
        <v>237</v>
      </c>
      <c r="AB11999" s="9">
        <v>82806462</v>
      </c>
      <c r="AC11999" s="9" t="s">
        <v>12772</v>
      </c>
      <c r="AD11999" s="9" t="s">
        <v>225</v>
      </c>
      <c r="AE11999" s="5">
        <f t="shared" si="396"/>
        <v>0</v>
      </c>
      <c r="AF11999" s="5" t="str">
        <f t="shared" si="397"/>
        <v>katA</v>
      </c>
      <c r="AG11999" s="153"/>
      <c r="AH11999" s="153"/>
      <c r="AI11999" t="s">
        <v>195</v>
      </c>
      <c r="AJ11999" t="s">
        <v>340</v>
      </c>
      <c r="AK11999" s="9" t="str">
        <f>VLOOKUP(Y11999,zdroj!D:AJ,33,0)</f>
        <v>katA</v>
      </c>
    </row>
    <row r="12000" spans="8:37" x14ac:dyDescent="0.25">
      <c r="H12000" s="8"/>
      <c r="I12000" s="8"/>
      <c r="N12000" s="23"/>
      <c r="O12000" s="24"/>
      <c r="P12000" s="19"/>
      <c r="Q12000" s="19"/>
      <c r="R12000" s="19"/>
      <c r="U12000" s="27"/>
      <c r="Y12000" s="9" t="s">
        <v>676</v>
      </c>
      <c r="Z12000" s="9" t="s">
        <v>462</v>
      </c>
      <c r="AA12000" s="9" t="s">
        <v>237</v>
      </c>
      <c r="AB12000" s="9">
        <v>5874149</v>
      </c>
      <c r="AC12000" s="9" t="s">
        <v>12773</v>
      </c>
      <c r="AD12000" s="9" t="s">
        <v>231</v>
      </c>
      <c r="AE12000" s="5">
        <f t="shared" si="396"/>
        <v>0</v>
      </c>
      <c r="AF12000" s="5" t="str">
        <f t="shared" si="397"/>
        <v>katB</v>
      </c>
      <c r="AG12000" s="153"/>
      <c r="AH12000" s="153"/>
      <c r="AI12000" t="s">
        <v>201</v>
      </c>
      <c r="AJ12000" t="s">
        <v>17878</v>
      </c>
      <c r="AK12000" s="9" t="str">
        <f>VLOOKUP(Y12000,zdroj!D:AJ,33,0)</f>
        <v>katA</v>
      </c>
    </row>
    <row r="12001" spans="8:37" x14ac:dyDescent="0.25">
      <c r="H12001" s="8"/>
      <c r="I12001" s="8"/>
      <c r="N12001" s="23"/>
      <c r="O12001" s="24"/>
      <c r="P12001" s="19"/>
      <c r="Q12001" s="19"/>
      <c r="R12001" s="19"/>
      <c r="U12001" s="27"/>
      <c r="Y12001" s="9" t="s">
        <v>676</v>
      </c>
      <c r="Z12001" s="9" t="s">
        <v>462</v>
      </c>
      <c r="AA12001" s="9" t="s">
        <v>237</v>
      </c>
      <c r="AB12001" s="9">
        <v>5874165</v>
      </c>
      <c r="AC12001" s="9" t="s">
        <v>12774</v>
      </c>
      <c r="AD12001" s="9" t="s">
        <v>231</v>
      </c>
      <c r="AE12001" s="5">
        <f t="shared" si="396"/>
        <v>0</v>
      </c>
      <c r="AF12001" s="5" t="str">
        <f t="shared" si="397"/>
        <v>katB</v>
      </c>
      <c r="AG12001" s="153"/>
      <c r="AH12001" s="153"/>
      <c r="AI12001" t="s">
        <v>201</v>
      </c>
      <c r="AJ12001" t="s">
        <v>17878</v>
      </c>
      <c r="AK12001" s="9" t="str">
        <f>VLOOKUP(Y12001,zdroj!D:AJ,33,0)</f>
        <v>katA</v>
      </c>
    </row>
    <row r="12002" spans="8:37" x14ac:dyDescent="0.25">
      <c r="H12002" s="8"/>
      <c r="I12002" s="8"/>
      <c r="N12002" s="23"/>
      <c r="O12002" s="24"/>
      <c r="P12002" s="19"/>
      <c r="Q12002" s="19"/>
      <c r="R12002" s="19"/>
      <c r="U12002" s="27"/>
      <c r="Y12002" s="9" t="s">
        <v>676</v>
      </c>
      <c r="Z12002" s="9" t="s">
        <v>462</v>
      </c>
      <c r="AA12002" s="9" t="s">
        <v>237</v>
      </c>
      <c r="AB12002" s="9">
        <v>5874173</v>
      </c>
      <c r="AC12002" s="9" t="s">
        <v>12775</v>
      </c>
      <c r="AD12002" s="9" t="s">
        <v>225</v>
      </c>
      <c r="AE12002" s="5">
        <f t="shared" si="396"/>
        <v>0</v>
      </c>
      <c r="AF12002" s="5" t="str">
        <f t="shared" si="397"/>
        <v>katA</v>
      </c>
      <c r="AG12002" s="153"/>
      <c r="AH12002" s="153"/>
      <c r="AI12002" t="s">
        <v>201</v>
      </c>
      <c r="AJ12002" t="s">
        <v>17878</v>
      </c>
      <c r="AK12002" s="9" t="str">
        <f>VLOOKUP(Y12002,zdroj!D:AJ,33,0)</f>
        <v>katA</v>
      </c>
    </row>
    <row r="12003" spans="8:37" x14ac:dyDescent="0.25">
      <c r="H12003" s="8"/>
      <c r="I12003" s="8"/>
      <c r="N12003" s="23"/>
      <c r="O12003" s="24"/>
      <c r="P12003" s="19"/>
      <c r="Q12003" s="19"/>
      <c r="R12003" s="19"/>
      <c r="U12003" s="27"/>
      <c r="Y12003" s="9" t="s">
        <v>676</v>
      </c>
      <c r="Z12003" s="9" t="s">
        <v>462</v>
      </c>
      <c r="AA12003" s="9" t="s">
        <v>237</v>
      </c>
      <c r="AB12003" s="9">
        <v>5874190</v>
      </c>
      <c r="AC12003" s="9" t="s">
        <v>12776</v>
      </c>
      <c r="AD12003" s="9" t="s">
        <v>225</v>
      </c>
      <c r="AE12003" s="5">
        <f t="shared" si="396"/>
        <v>0</v>
      </c>
      <c r="AF12003" s="5" t="str">
        <f t="shared" si="397"/>
        <v>katA</v>
      </c>
      <c r="AG12003" s="153"/>
      <c r="AH12003" s="153"/>
      <c r="AI12003" t="s">
        <v>201</v>
      </c>
      <c r="AJ12003" t="s">
        <v>17878</v>
      </c>
      <c r="AK12003" s="9" t="str">
        <f>VLOOKUP(Y12003,zdroj!D:AJ,33,0)</f>
        <v>katA</v>
      </c>
    </row>
    <row r="12004" spans="8:37" x14ac:dyDescent="0.25">
      <c r="H12004" s="8"/>
      <c r="I12004" s="8"/>
      <c r="N12004" s="23"/>
      <c r="O12004" s="24"/>
      <c r="P12004" s="19"/>
      <c r="Q12004" s="19"/>
      <c r="R12004" s="19"/>
      <c r="U12004" s="27"/>
      <c r="Y12004" s="9" t="s">
        <v>676</v>
      </c>
      <c r="Z12004" s="9" t="s">
        <v>462</v>
      </c>
      <c r="AA12004" s="9" t="s">
        <v>237</v>
      </c>
      <c r="AB12004" s="9">
        <v>5874238</v>
      </c>
      <c r="AC12004" s="9" t="s">
        <v>12777</v>
      </c>
      <c r="AD12004" s="9" t="s">
        <v>225</v>
      </c>
      <c r="AE12004" s="5">
        <f t="shared" si="396"/>
        <v>0</v>
      </c>
      <c r="AF12004" s="5" t="str">
        <f t="shared" si="397"/>
        <v>katA</v>
      </c>
      <c r="AG12004" s="153"/>
      <c r="AH12004" s="153"/>
      <c r="AI12004" t="s">
        <v>201</v>
      </c>
      <c r="AJ12004" t="s">
        <v>17878</v>
      </c>
      <c r="AK12004" s="9" t="str">
        <f>VLOOKUP(Y12004,zdroj!D:AJ,33,0)</f>
        <v>katA</v>
      </c>
    </row>
    <row r="12005" spans="8:37" x14ac:dyDescent="0.25">
      <c r="H12005" s="8"/>
      <c r="I12005" s="8"/>
      <c r="N12005" s="23"/>
      <c r="O12005" s="24"/>
      <c r="P12005" s="19"/>
      <c r="Q12005" s="19"/>
      <c r="R12005" s="19"/>
      <c r="U12005" s="27"/>
      <c r="Y12005" s="9" t="s">
        <v>676</v>
      </c>
      <c r="Z12005" s="9" t="s">
        <v>462</v>
      </c>
      <c r="AA12005" s="9" t="s">
        <v>237</v>
      </c>
      <c r="AB12005" s="9">
        <v>5874289</v>
      </c>
      <c r="AC12005" s="9" t="s">
        <v>12778</v>
      </c>
      <c r="AD12005" s="9" t="s">
        <v>231</v>
      </c>
      <c r="AE12005" s="5">
        <f t="shared" si="396"/>
        <v>0</v>
      </c>
      <c r="AF12005" s="5" t="str">
        <f t="shared" si="397"/>
        <v>katB</v>
      </c>
      <c r="AG12005" s="153"/>
      <c r="AH12005" s="153"/>
      <c r="AI12005" t="s">
        <v>229</v>
      </c>
      <c r="AJ12005" t="s">
        <v>17878</v>
      </c>
      <c r="AK12005" s="9" t="str">
        <f>VLOOKUP(Y12005,zdroj!D:AJ,33,0)</f>
        <v>katA</v>
      </c>
    </row>
    <row r="12006" spans="8:37" x14ac:dyDescent="0.25">
      <c r="H12006" s="8"/>
      <c r="I12006" s="8"/>
      <c r="N12006" s="23"/>
      <c r="O12006" s="24"/>
      <c r="P12006" s="19"/>
      <c r="Q12006" s="19"/>
      <c r="R12006" s="19"/>
      <c r="U12006" s="27"/>
      <c r="Y12006" s="9" t="s">
        <v>676</v>
      </c>
      <c r="Z12006" s="9" t="s">
        <v>462</v>
      </c>
      <c r="AA12006" s="9" t="s">
        <v>237</v>
      </c>
      <c r="AB12006" s="9">
        <v>5874301</v>
      </c>
      <c r="AC12006" s="9" t="s">
        <v>12779</v>
      </c>
      <c r="AD12006" s="9" t="s">
        <v>225</v>
      </c>
      <c r="AE12006" s="5">
        <f t="shared" si="396"/>
        <v>0</v>
      </c>
      <c r="AF12006" s="5" t="str">
        <f t="shared" si="397"/>
        <v>katA</v>
      </c>
      <c r="AG12006" s="153"/>
      <c r="AH12006" s="153"/>
      <c r="AI12006" t="s">
        <v>201</v>
      </c>
      <c r="AJ12006" t="s">
        <v>17878</v>
      </c>
      <c r="AK12006" s="9" t="str">
        <f>VLOOKUP(Y12006,zdroj!D:AJ,33,0)</f>
        <v>katA</v>
      </c>
    </row>
    <row r="12007" spans="8:37" x14ac:dyDescent="0.25">
      <c r="H12007" s="8"/>
      <c r="I12007" s="8"/>
      <c r="N12007" s="23"/>
      <c r="O12007" s="24"/>
      <c r="P12007" s="19"/>
      <c r="Q12007" s="19"/>
      <c r="R12007" s="19"/>
      <c r="U12007" s="27"/>
      <c r="Y12007" s="9" t="s">
        <v>676</v>
      </c>
      <c r="Z12007" s="9" t="s">
        <v>462</v>
      </c>
      <c r="AA12007" s="9" t="s">
        <v>237</v>
      </c>
      <c r="AB12007" s="9">
        <v>5874327</v>
      </c>
      <c r="AC12007" s="9" t="s">
        <v>12780</v>
      </c>
      <c r="AD12007" s="9" t="s">
        <v>225</v>
      </c>
      <c r="AE12007" s="5">
        <f t="shared" si="396"/>
        <v>0</v>
      </c>
      <c r="AF12007" s="5" t="str">
        <f t="shared" si="397"/>
        <v>katA</v>
      </c>
      <c r="AG12007" s="153"/>
      <c r="AH12007" s="153"/>
      <c r="AI12007" t="s">
        <v>201</v>
      </c>
      <c r="AJ12007" t="s">
        <v>17878</v>
      </c>
      <c r="AK12007" s="9" t="str">
        <f>VLOOKUP(Y12007,zdroj!D:AJ,33,0)</f>
        <v>katA</v>
      </c>
    </row>
    <row r="12008" spans="8:37" x14ac:dyDescent="0.25">
      <c r="H12008" s="8"/>
      <c r="I12008" s="8"/>
      <c r="N12008" s="23"/>
      <c r="O12008" s="24"/>
      <c r="P12008" s="19"/>
      <c r="Q12008" s="19"/>
      <c r="R12008" s="19"/>
      <c r="U12008" s="27"/>
      <c r="Y12008" s="9" t="s">
        <v>676</v>
      </c>
      <c r="Z12008" s="9" t="s">
        <v>462</v>
      </c>
      <c r="AA12008" s="9" t="s">
        <v>237</v>
      </c>
      <c r="AB12008" s="9">
        <v>5874351</v>
      </c>
      <c r="AC12008" s="9" t="s">
        <v>12781</v>
      </c>
      <c r="AD12008" s="9" t="s">
        <v>225</v>
      </c>
      <c r="AE12008" s="5">
        <f t="shared" si="396"/>
        <v>0</v>
      </c>
      <c r="AF12008" s="5" t="str">
        <f t="shared" si="397"/>
        <v>katA</v>
      </c>
      <c r="AG12008" s="153"/>
      <c r="AH12008" s="153"/>
      <c r="AI12008" t="s">
        <v>201</v>
      </c>
      <c r="AJ12008" t="s">
        <v>17878</v>
      </c>
      <c r="AK12008" s="9" t="str">
        <f>VLOOKUP(Y12008,zdroj!D:AJ,33,0)</f>
        <v>katA</v>
      </c>
    </row>
    <row r="12009" spans="8:37" x14ac:dyDescent="0.25">
      <c r="H12009" s="8"/>
      <c r="I12009" s="8"/>
      <c r="N12009" s="23"/>
      <c r="O12009" s="24"/>
      <c r="P12009" s="19"/>
      <c r="Q12009" s="19"/>
      <c r="R12009" s="19"/>
      <c r="U12009" s="27"/>
      <c r="Y12009" s="9" t="s">
        <v>676</v>
      </c>
      <c r="Z12009" s="9" t="s">
        <v>462</v>
      </c>
      <c r="AA12009" s="9" t="s">
        <v>237</v>
      </c>
      <c r="AB12009" s="9">
        <v>5874394</v>
      </c>
      <c r="AC12009" s="9" t="s">
        <v>12782</v>
      </c>
      <c r="AD12009" s="9" t="s">
        <v>225</v>
      </c>
      <c r="AE12009" s="5">
        <f t="shared" si="396"/>
        <v>0</v>
      </c>
      <c r="AF12009" s="5" t="str">
        <f t="shared" si="397"/>
        <v>katA</v>
      </c>
      <c r="AG12009" s="153"/>
      <c r="AH12009" s="153"/>
      <c r="AI12009" t="s">
        <v>201</v>
      </c>
      <c r="AJ12009" t="s">
        <v>17878</v>
      </c>
      <c r="AK12009" s="9" t="str">
        <f>VLOOKUP(Y12009,zdroj!D:AJ,33,0)</f>
        <v>katA</v>
      </c>
    </row>
    <row r="12010" spans="8:37" x14ac:dyDescent="0.25">
      <c r="H12010" s="8"/>
      <c r="I12010" s="8"/>
      <c r="N12010" s="23"/>
      <c r="O12010" s="24"/>
      <c r="P12010" s="19"/>
      <c r="Q12010" s="19"/>
      <c r="R12010" s="19"/>
      <c r="U12010" s="27"/>
      <c r="Y12010" s="9" t="s">
        <v>676</v>
      </c>
      <c r="Z12010" s="9" t="s">
        <v>462</v>
      </c>
      <c r="AA12010" s="9" t="s">
        <v>237</v>
      </c>
      <c r="AB12010" s="9">
        <v>5874441</v>
      </c>
      <c r="AC12010" s="9" t="s">
        <v>12783</v>
      </c>
      <c r="AD12010" s="9" t="s">
        <v>225</v>
      </c>
      <c r="AE12010" s="5">
        <f t="shared" si="396"/>
        <v>0</v>
      </c>
      <c r="AF12010" s="5" t="str">
        <f t="shared" si="397"/>
        <v>katA</v>
      </c>
      <c r="AG12010" s="153"/>
      <c r="AH12010" s="153"/>
      <c r="AI12010" t="s">
        <v>17879</v>
      </c>
      <c r="AJ12010" t="s">
        <v>17878</v>
      </c>
      <c r="AK12010" s="9" t="str">
        <f>VLOOKUP(Y12010,zdroj!D:AJ,33,0)</f>
        <v>katA</v>
      </c>
    </row>
    <row r="12011" spans="8:37" x14ac:dyDescent="0.25">
      <c r="H12011" s="8"/>
      <c r="I12011" s="8"/>
      <c r="N12011" s="23"/>
      <c r="O12011" s="24"/>
      <c r="P12011" s="19"/>
      <c r="Q12011" s="19"/>
      <c r="R12011" s="19"/>
      <c r="U12011" s="27"/>
      <c r="Y12011" s="9" t="s">
        <v>676</v>
      </c>
      <c r="Z12011" s="9" t="s">
        <v>462</v>
      </c>
      <c r="AA12011" s="9" t="s">
        <v>237</v>
      </c>
      <c r="AB12011" s="9">
        <v>5874491</v>
      </c>
      <c r="AC12011" s="9" t="s">
        <v>12784</v>
      </c>
      <c r="AD12011" s="9" t="s">
        <v>225</v>
      </c>
      <c r="AE12011" s="5">
        <f t="shared" si="396"/>
        <v>0</v>
      </c>
      <c r="AF12011" s="5" t="str">
        <f t="shared" si="397"/>
        <v>katA</v>
      </c>
      <c r="AG12011" s="153"/>
      <c r="AH12011" s="153"/>
      <c r="AI12011" t="s">
        <v>201</v>
      </c>
      <c r="AJ12011" t="s">
        <v>17878</v>
      </c>
      <c r="AK12011" s="9" t="str">
        <f>VLOOKUP(Y12011,zdroj!D:AJ,33,0)</f>
        <v>katA</v>
      </c>
    </row>
    <row r="12012" spans="8:37" x14ac:dyDescent="0.25">
      <c r="H12012" s="8"/>
      <c r="I12012" s="8"/>
      <c r="N12012" s="23"/>
      <c r="O12012" s="24"/>
      <c r="P12012" s="19"/>
      <c r="Q12012" s="19"/>
      <c r="R12012" s="19"/>
      <c r="U12012" s="27"/>
      <c r="Y12012" s="9" t="s">
        <v>676</v>
      </c>
      <c r="Z12012" s="9" t="s">
        <v>462</v>
      </c>
      <c r="AA12012" s="9" t="s">
        <v>237</v>
      </c>
      <c r="AB12012" s="9">
        <v>5874564</v>
      </c>
      <c r="AC12012" s="9" t="s">
        <v>12785</v>
      </c>
      <c r="AD12012" s="9" t="s">
        <v>225</v>
      </c>
      <c r="AE12012" s="5">
        <f t="shared" si="396"/>
        <v>0</v>
      </c>
      <c r="AF12012" s="5" t="str">
        <f t="shared" si="397"/>
        <v>katA</v>
      </c>
      <c r="AG12012" s="153"/>
      <c r="AH12012" s="153"/>
      <c r="AI12012" t="s">
        <v>201</v>
      </c>
      <c r="AJ12012" t="s">
        <v>17878</v>
      </c>
      <c r="AK12012" s="9" t="str">
        <f>VLOOKUP(Y12012,zdroj!D:AJ,33,0)</f>
        <v>katA</v>
      </c>
    </row>
    <row r="12013" spans="8:37" x14ac:dyDescent="0.25">
      <c r="H12013" s="8"/>
      <c r="I12013" s="8"/>
      <c r="N12013" s="23"/>
      <c r="O12013" s="24"/>
      <c r="P12013" s="19"/>
      <c r="Q12013" s="19"/>
      <c r="R12013" s="19"/>
      <c r="U12013" s="27"/>
      <c r="Y12013" s="9" t="s">
        <v>676</v>
      </c>
      <c r="Z12013" s="9" t="s">
        <v>462</v>
      </c>
      <c r="AA12013" s="9" t="s">
        <v>237</v>
      </c>
      <c r="AB12013" s="9">
        <v>5874572</v>
      </c>
      <c r="AC12013" s="9" t="s">
        <v>12786</v>
      </c>
      <c r="AD12013" s="9" t="s">
        <v>225</v>
      </c>
      <c r="AE12013" s="5">
        <f t="shared" si="396"/>
        <v>0</v>
      </c>
      <c r="AF12013" s="5" t="str">
        <f t="shared" si="397"/>
        <v>katA</v>
      </c>
      <c r="AG12013" s="153"/>
      <c r="AH12013" s="153"/>
      <c r="AI12013" t="s">
        <v>201</v>
      </c>
      <c r="AJ12013" t="s">
        <v>17878</v>
      </c>
      <c r="AK12013" s="9" t="str">
        <f>VLOOKUP(Y12013,zdroj!D:AJ,33,0)</f>
        <v>katA</v>
      </c>
    </row>
    <row r="12014" spans="8:37" x14ac:dyDescent="0.25">
      <c r="H12014" s="8"/>
      <c r="I12014" s="8"/>
      <c r="N12014" s="23"/>
      <c r="O12014" s="24"/>
      <c r="P12014" s="19"/>
      <c r="Q12014" s="19"/>
      <c r="R12014" s="19"/>
      <c r="U12014" s="27"/>
      <c r="Y12014" s="9" t="s">
        <v>676</v>
      </c>
      <c r="Z12014" s="9" t="s">
        <v>462</v>
      </c>
      <c r="AA12014" s="9" t="s">
        <v>237</v>
      </c>
      <c r="AB12014" s="9">
        <v>25963694</v>
      </c>
      <c r="AC12014" s="9" t="s">
        <v>12787</v>
      </c>
      <c r="AD12014" s="9" t="s">
        <v>231</v>
      </c>
      <c r="AE12014" s="5">
        <f t="shared" si="396"/>
        <v>0</v>
      </c>
      <c r="AF12014" s="5" t="str">
        <f t="shared" si="397"/>
        <v>katB</v>
      </c>
      <c r="AG12014" s="153"/>
      <c r="AH12014" s="153"/>
      <c r="AI12014" t="s">
        <v>201</v>
      </c>
      <c r="AJ12014" t="s">
        <v>17878</v>
      </c>
      <c r="AK12014" s="9" t="str">
        <f>VLOOKUP(Y12014,zdroj!D:AJ,33,0)</f>
        <v>katA</v>
      </c>
    </row>
    <row r="12015" spans="8:37" x14ac:dyDescent="0.25">
      <c r="H12015" s="8"/>
      <c r="I12015" s="8"/>
      <c r="N12015" s="23"/>
      <c r="O12015" s="24"/>
      <c r="P12015" s="19"/>
      <c r="Q12015" s="19"/>
      <c r="R12015" s="19"/>
      <c r="U12015" s="27"/>
      <c r="Y12015" s="9" t="s">
        <v>676</v>
      </c>
      <c r="Z12015" s="9" t="s">
        <v>462</v>
      </c>
      <c r="AA12015" s="9" t="s">
        <v>237</v>
      </c>
      <c r="AB12015" s="9">
        <v>26663104</v>
      </c>
      <c r="AC12015" s="9" t="s">
        <v>12788</v>
      </c>
      <c r="AD12015" s="9" t="s">
        <v>231</v>
      </c>
      <c r="AE12015" s="5">
        <f t="shared" si="396"/>
        <v>0</v>
      </c>
      <c r="AF12015" s="5" t="str">
        <f t="shared" si="397"/>
        <v>katB</v>
      </c>
      <c r="AG12015" s="153"/>
      <c r="AH12015" s="153"/>
      <c r="AI12015" t="s">
        <v>201</v>
      </c>
      <c r="AJ12015" t="s">
        <v>17878</v>
      </c>
      <c r="AK12015" s="9" t="str">
        <f>VLOOKUP(Y12015,zdroj!D:AJ,33,0)</f>
        <v>katA</v>
      </c>
    </row>
    <row r="12016" spans="8:37" x14ac:dyDescent="0.25">
      <c r="H12016" s="8"/>
      <c r="I12016" s="8"/>
      <c r="N12016" s="23"/>
      <c r="O12016" s="24"/>
      <c r="P12016" s="19"/>
      <c r="Q12016" s="19"/>
      <c r="R12016" s="19"/>
      <c r="U12016" s="27"/>
      <c r="Y12016" s="9" t="s">
        <v>676</v>
      </c>
      <c r="Z12016" s="9" t="s">
        <v>462</v>
      </c>
      <c r="AA12016" s="9" t="s">
        <v>237</v>
      </c>
      <c r="AB12016" s="9">
        <v>5873525</v>
      </c>
      <c r="AC12016" s="9" t="s">
        <v>12789</v>
      </c>
      <c r="AD12016" s="9" t="s">
        <v>225</v>
      </c>
      <c r="AE12016" s="5">
        <f t="shared" si="396"/>
        <v>0</v>
      </c>
      <c r="AF12016" s="5" t="str">
        <f t="shared" si="397"/>
        <v>katA</v>
      </c>
      <c r="AG12016" s="153"/>
      <c r="AH12016" s="153"/>
      <c r="AI12016" t="s">
        <v>201</v>
      </c>
      <c r="AJ12016" t="s">
        <v>17878</v>
      </c>
      <c r="AK12016" s="9" t="str">
        <f>VLOOKUP(Y12016,zdroj!D:AJ,33,0)</f>
        <v>katA</v>
      </c>
    </row>
    <row r="12017" spans="8:37" x14ac:dyDescent="0.25">
      <c r="H12017" s="8"/>
      <c r="I12017" s="8"/>
      <c r="N12017" s="23"/>
      <c r="O12017" s="24"/>
      <c r="P12017" s="19"/>
      <c r="Q12017" s="19"/>
      <c r="R12017" s="19"/>
      <c r="U12017" s="27"/>
      <c r="Y12017" s="9" t="s">
        <v>676</v>
      </c>
      <c r="Z12017" s="9" t="s">
        <v>462</v>
      </c>
      <c r="AA12017" s="9" t="s">
        <v>237</v>
      </c>
      <c r="AB12017" s="9">
        <v>5873568</v>
      </c>
      <c r="AC12017" s="9" t="s">
        <v>12790</v>
      </c>
      <c r="AD12017" s="9" t="s">
        <v>231</v>
      </c>
      <c r="AE12017" s="5">
        <f t="shared" si="396"/>
        <v>0</v>
      </c>
      <c r="AF12017" s="5" t="str">
        <f t="shared" si="397"/>
        <v>katB</v>
      </c>
      <c r="AG12017" s="153"/>
      <c r="AH12017" s="153"/>
      <c r="AI12017" t="s">
        <v>201</v>
      </c>
      <c r="AJ12017" t="s">
        <v>17878</v>
      </c>
      <c r="AK12017" s="9" t="str">
        <f>VLOOKUP(Y12017,zdroj!D:AJ,33,0)</f>
        <v>katA</v>
      </c>
    </row>
    <row r="12018" spans="8:37" x14ac:dyDescent="0.25">
      <c r="H12018" s="8"/>
      <c r="I12018" s="8"/>
      <c r="N12018" s="23"/>
      <c r="O12018" s="24"/>
      <c r="P12018" s="19"/>
      <c r="Q12018" s="19"/>
      <c r="R12018" s="19"/>
      <c r="U12018" s="27"/>
      <c r="Y12018" s="9" t="s">
        <v>676</v>
      </c>
      <c r="Z12018" s="9" t="s">
        <v>462</v>
      </c>
      <c r="AA12018" s="9" t="s">
        <v>237</v>
      </c>
      <c r="AB12018" s="9">
        <v>5873606</v>
      </c>
      <c r="AC12018" s="9" t="s">
        <v>12791</v>
      </c>
      <c r="AD12018" s="9" t="s">
        <v>225</v>
      </c>
      <c r="AE12018" s="5">
        <f t="shared" si="396"/>
        <v>0</v>
      </c>
      <c r="AF12018" s="5" t="str">
        <f t="shared" si="397"/>
        <v>katA</v>
      </c>
      <c r="AG12018" s="153"/>
      <c r="AH12018" s="153"/>
      <c r="AI12018" t="s">
        <v>201</v>
      </c>
      <c r="AJ12018" t="s">
        <v>17878</v>
      </c>
      <c r="AK12018" s="9" t="str">
        <f>VLOOKUP(Y12018,zdroj!D:AJ,33,0)</f>
        <v>katA</v>
      </c>
    </row>
    <row r="12019" spans="8:37" x14ac:dyDescent="0.25">
      <c r="H12019" s="8"/>
      <c r="I12019" s="8"/>
      <c r="N12019" s="23"/>
      <c r="O12019" s="24"/>
      <c r="P12019" s="19"/>
      <c r="Q12019" s="19"/>
      <c r="R12019" s="19"/>
      <c r="U12019" s="27"/>
      <c r="Y12019" s="9" t="s">
        <v>676</v>
      </c>
      <c r="Z12019" s="9" t="s">
        <v>462</v>
      </c>
      <c r="AA12019" s="9" t="s">
        <v>237</v>
      </c>
      <c r="AB12019" s="9">
        <v>5873908</v>
      </c>
      <c r="AC12019" s="9" t="s">
        <v>12792</v>
      </c>
      <c r="AD12019" s="9" t="s">
        <v>225</v>
      </c>
      <c r="AE12019" s="5">
        <f t="shared" si="396"/>
        <v>0</v>
      </c>
      <c r="AF12019" s="5" t="str">
        <f t="shared" si="397"/>
        <v>katA</v>
      </c>
      <c r="AG12019" s="153"/>
      <c r="AH12019" s="153"/>
      <c r="AI12019" t="s">
        <v>17879</v>
      </c>
      <c r="AJ12019" t="s">
        <v>17878</v>
      </c>
      <c r="AK12019" s="9" t="str">
        <f>VLOOKUP(Y12019,zdroj!D:AJ,33,0)</f>
        <v>katA</v>
      </c>
    </row>
    <row r="12020" spans="8:37" x14ac:dyDescent="0.25">
      <c r="H12020" s="8"/>
      <c r="I12020" s="8"/>
      <c r="N12020" s="23"/>
      <c r="O12020" s="24"/>
      <c r="P12020" s="19"/>
      <c r="Q12020" s="19"/>
      <c r="R12020" s="19"/>
      <c r="U12020" s="27"/>
      <c r="Y12020" s="9" t="s">
        <v>676</v>
      </c>
      <c r="Z12020" s="9" t="s">
        <v>462</v>
      </c>
      <c r="AA12020" s="9" t="s">
        <v>237</v>
      </c>
      <c r="AB12020" s="9">
        <v>5874017</v>
      </c>
      <c r="AC12020" s="9" t="s">
        <v>12793</v>
      </c>
      <c r="AD12020" s="9" t="s">
        <v>225</v>
      </c>
      <c r="AE12020" s="5">
        <f t="shared" si="396"/>
        <v>0</v>
      </c>
      <c r="AF12020" s="5" t="str">
        <f t="shared" si="397"/>
        <v>katA</v>
      </c>
      <c r="AG12020" s="153"/>
      <c r="AH12020" s="153"/>
      <c r="AI12020" t="s">
        <v>201</v>
      </c>
      <c r="AJ12020" t="s">
        <v>17878</v>
      </c>
      <c r="AK12020" s="9" t="str">
        <f>VLOOKUP(Y12020,zdroj!D:AJ,33,0)</f>
        <v>katA</v>
      </c>
    </row>
    <row r="12021" spans="8:37" x14ac:dyDescent="0.25">
      <c r="H12021" s="8"/>
      <c r="I12021" s="8"/>
      <c r="N12021" s="23"/>
      <c r="O12021" s="24"/>
      <c r="P12021" s="19"/>
      <c r="Q12021" s="19"/>
      <c r="R12021" s="19"/>
      <c r="U12021" s="27"/>
      <c r="Y12021" s="9" t="s">
        <v>676</v>
      </c>
      <c r="Z12021" s="9" t="s">
        <v>462</v>
      </c>
      <c r="AA12021" s="9" t="s">
        <v>237</v>
      </c>
      <c r="AB12021" s="9">
        <v>5874033</v>
      </c>
      <c r="AC12021" s="9" t="s">
        <v>12794</v>
      </c>
      <c r="AD12021" s="9" t="s">
        <v>225</v>
      </c>
      <c r="AE12021" s="5">
        <f t="shared" si="396"/>
        <v>0</v>
      </c>
      <c r="AF12021" s="5" t="str">
        <f t="shared" si="397"/>
        <v>katA</v>
      </c>
      <c r="AG12021" s="153"/>
      <c r="AH12021" s="153"/>
      <c r="AI12021" t="s">
        <v>201</v>
      </c>
      <c r="AJ12021" t="s">
        <v>17878</v>
      </c>
      <c r="AK12021" s="9" t="str">
        <f>VLOOKUP(Y12021,zdroj!D:AJ,33,0)</f>
        <v>katA</v>
      </c>
    </row>
    <row r="12022" spans="8:37" x14ac:dyDescent="0.25">
      <c r="H12022" s="8"/>
      <c r="I12022" s="8"/>
      <c r="N12022" s="23"/>
      <c r="O12022" s="24"/>
      <c r="P12022" s="19"/>
      <c r="Q12022" s="19"/>
      <c r="R12022" s="19"/>
      <c r="U12022" s="27"/>
      <c r="Y12022" s="9" t="s">
        <v>676</v>
      </c>
      <c r="Z12022" s="9" t="s">
        <v>462</v>
      </c>
      <c r="AA12022" s="9" t="s">
        <v>237</v>
      </c>
      <c r="AB12022" s="9">
        <v>5874050</v>
      </c>
      <c r="AC12022" s="9" t="s">
        <v>12795</v>
      </c>
      <c r="AD12022" s="9" t="s">
        <v>225</v>
      </c>
      <c r="AE12022" s="5">
        <f t="shared" si="396"/>
        <v>0</v>
      </c>
      <c r="AF12022" s="5" t="str">
        <f t="shared" si="397"/>
        <v>katA</v>
      </c>
      <c r="AG12022" s="153"/>
      <c r="AH12022" s="153"/>
      <c r="AI12022" t="s">
        <v>201</v>
      </c>
      <c r="AJ12022" t="s">
        <v>17878</v>
      </c>
      <c r="AK12022" s="9" t="str">
        <f>VLOOKUP(Y12022,zdroj!D:AJ,33,0)</f>
        <v>katA</v>
      </c>
    </row>
    <row r="12023" spans="8:37" x14ac:dyDescent="0.25">
      <c r="H12023" s="8"/>
      <c r="I12023" s="8"/>
      <c r="N12023" s="23"/>
      <c r="O12023" s="24"/>
      <c r="P12023" s="19"/>
      <c r="Q12023" s="19"/>
      <c r="R12023" s="19"/>
      <c r="U12023" s="27"/>
      <c r="Y12023" s="9" t="s">
        <v>676</v>
      </c>
      <c r="Z12023" s="9" t="s">
        <v>462</v>
      </c>
      <c r="AA12023" s="9" t="s">
        <v>237</v>
      </c>
      <c r="AB12023" s="9">
        <v>5874076</v>
      </c>
      <c r="AC12023" s="9" t="s">
        <v>12796</v>
      </c>
      <c r="AD12023" s="9" t="s">
        <v>225</v>
      </c>
      <c r="AE12023" s="5">
        <f t="shared" si="396"/>
        <v>0</v>
      </c>
      <c r="AF12023" s="5" t="str">
        <f t="shared" si="397"/>
        <v>katA</v>
      </c>
      <c r="AG12023" s="153"/>
      <c r="AH12023" s="153"/>
      <c r="AI12023" t="s">
        <v>17879</v>
      </c>
      <c r="AJ12023" t="s">
        <v>17878</v>
      </c>
      <c r="AK12023" s="9" t="str">
        <f>VLOOKUP(Y12023,zdroj!D:AJ,33,0)</f>
        <v>katA</v>
      </c>
    </row>
    <row r="12024" spans="8:37" x14ac:dyDescent="0.25">
      <c r="H12024" s="8"/>
      <c r="I12024" s="8"/>
      <c r="N12024" s="23"/>
      <c r="O12024" s="24"/>
      <c r="P12024" s="19"/>
      <c r="Q12024" s="19"/>
      <c r="R12024" s="19"/>
      <c r="U12024" s="27"/>
      <c r="Y12024" s="9" t="s">
        <v>676</v>
      </c>
      <c r="Z12024" s="9" t="s">
        <v>462</v>
      </c>
      <c r="AA12024" s="9" t="s">
        <v>237</v>
      </c>
      <c r="AB12024" s="9">
        <v>5874084</v>
      </c>
      <c r="AC12024" s="9" t="s">
        <v>12797</v>
      </c>
      <c r="AD12024" s="9" t="s">
        <v>225</v>
      </c>
      <c r="AE12024" s="5">
        <f t="shared" si="396"/>
        <v>0</v>
      </c>
      <c r="AF12024" s="5" t="str">
        <f t="shared" si="397"/>
        <v>katA</v>
      </c>
      <c r="AG12024" s="153"/>
      <c r="AH12024" s="153"/>
      <c r="AI12024" t="s">
        <v>201</v>
      </c>
      <c r="AJ12024" t="s">
        <v>17878</v>
      </c>
      <c r="AK12024" s="9" t="str">
        <f>VLOOKUP(Y12024,zdroj!D:AJ,33,0)</f>
        <v>katA</v>
      </c>
    </row>
    <row r="12025" spans="8:37" x14ac:dyDescent="0.25">
      <c r="H12025" s="8"/>
      <c r="I12025" s="8"/>
      <c r="N12025" s="23"/>
      <c r="O12025" s="24"/>
      <c r="P12025" s="19"/>
      <c r="Q12025" s="19"/>
      <c r="R12025" s="19"/>
      <c r="U12025" s="27"/>
      <c r="Y12025" s="9" t="s">
        <v>675</v>
      </c>
      <c r="Z12025" s="9" t="s">
        <v>462</v>
      </c>
      <c r="AA12025" s="9" t="s">
        <v>199</v>
      </c>
      <c r="AB12025" s="9">
        <v>5873118</v>
      </c>
      <c r="AC12025" s="9" t="s">
        <v>12798</v>
      </c>
      <c r="AD12025" s="9" t="s">
        <v>226</v>
      </c>
      <c r="AE12025" s="5">
        <f t="shared" si="396"/>
        <v>0</v>
      </c>
      <c r="AF12025" s="5" t="str">
        <f t="shared" si="397"/>
        <v>katC</v>
      </c>
      <c r="AG12025" s="153"/>
      <c r="AH12025" s="153"/>
      <c r="AI12025" t="s">
        <v>195</v>
      </c>
      <c r="AJ12025" t="s">
        <v>340</v>
      </c>
      <c r="AK12025" s="9" t="str">
        <f>VLOOKUP(Y12025,zdroj!D:AJ,33,0)</f>
        <v>katC</v>
      </c>
    </row>
    <row r="12026" spans="8:37" x14ac:dyDescent="0.25">
      <c r="H12026" s="8"/>
      <c r="I12026" s="8"/>
      <c r="N12026" s="23"/>
      <c r="O12026" s="24"/>
      <c r="P12026" s="19"/>
      <c r="Q12026" s="19"/>
      <c r="R12026" s="19"/>
      <c r="U12026" s="27"/>
      <c r="Y12026" s="9" t="s">
        <v>675</v>
      </c>
      <c r="Z12026" s="9" t="s">
        <v>462</v>
      </c>
      <c r="AA12026" s="9" t="s">
        <v>199</v>
      </c>
      <c r="AB12026" s="9">
        <v>74364677</v>
      </c>
      <c r="AC12026" s="9" t="s">
        <v>12799</v>
      </c>
      <c r="AD12026" s="9" t="s">
        <v>226</v>
      </c>
      <c r="AE12026" s="5">
        <f t="shared" si="396"/>
        <v>0</v>
      </c>
      <c r="AF12026" s="5" t="str">
        <f t="shared" si="397"/>
        <v>katC</v>
      </c>
      <c r="AG12026" s="153"/>
      <c r="AH12026" s="153"/>
      <c r="AI12026" t="s">
        <v>195</v>
      </c>
      <c r="AJ12026" t="s">
        <v>340</v>
      </c>
      <c r="AK12026" s="9" t="str">
        <f>VLOOKUP(Y12026,zdroj!D:AJ,33,0)</f>
        <v>katC</v>
      </c>
    </row>
    <row r="12027" spans="8:37" x14ac:dyDescent="0.25">
      <c r="H12027" s="8"/>
      <c r="I12027" s="8"/>
      <c r="N12027" s="23"/>
      <c r="O12027" s="24"/>
      <c r="P12027" s="19"/>
      <c r="Q12027" s="19"/>
      <c r="R12027" s="19"/>
      <c r="U12027" s="27"/>
      <c r="Y12027" s="9" t="s">
        <v>675</v>
      </c>
      <c r="Z12027" s="9" t="s">
        <v>462</v>
      </c>
      <c r="AA12027" s="9" t="s">
        <v>199</v>
      </c>
      <c r="AB12027" s="9">
        <v>74368907</v>
      </c>
      <c r="AC12027" s="9" t="s">
        <v>12800</v>
      </c>
      <c r="AD12027" s="9" t="s">
        <v>226</v>
      </c>
      <c r="AE12027" s="5">
        <f t="shared" si="396"/>
        <v>0</v>
      </c>
      <c r="AF12027" s="5" t="str">
        <f t="shared" si="397"/>
        <v>katC</v>
      </c>
      <c r="AG12027" s="153"/>
      <c r="AH12027" s="153"/>
      <c r="AI12027" t="s">
        <v>195</v>
      </c>
      <c r="AJ12027" t="s">
        <v>340</v>
      </c>
      <c r="AK12027" s="9" t="str">
        <f>VLOOKUP(Y12027,zdroj!D:AJ,33,0)</f>
        <v>katC</v>
      </c>
    </row>
    <row r="12028" spans="8:37" x14ac:dyDescent="0.25">
      <c r="H12028" s="8"/>
      <c r="I12028" s="8"/>
      <c r="N12028" s="23"/>
      <c r="O12028" s="24"/>
      <c r="P12028" s="19"/>
      <c r="Q12028" s="19"/>
      <c r="R12028" s="19"/>
      <c r="U12028" s="27"/>
      <c r="Y12028" s="9" t="s">
        <v>675</v>
      </c>
      <c r="Z12028" s="9" t="s">
        <v>462</v>
      </c>
      <c r="AA12028" s="9" t="s">
        <v>199</v>
      </c>
      <c r="AB12028" s="9">
        <v>5870488</v>
      </c>
      <c r="AC12028" s="9" t="s">
        <v>12801</v>
      </c>
      <c r="AD12028" s="9" t="s">
        <v>800</v>
      </c>
      <c r="AE12028" s="5">
        <f t="shared" si="396"/>
        <v>0</v>
      </c>
      <c r="AF12028" s="5" t="str">
        <f t="shared" si="397"/>
        <v>Pokryto</v>
      </c>
      <c r="AG12028" s="153"/>
      <c r="AH12028" s="153"/>
      <c r="AI12028" t="s">
        <v>201</v>
      </c>
      <c r="AJ12028" t="s">
        <v>800</v>
      </c>
      <c r="AK12028" s="9" t="str">
        <f>VLOOKUP(Y12028,zdroj!D:AJ,33,0)</f>
        <v>katC</v>
      </c>
    </row>
    <row r="12029" spans="8:37" x14ac:dyDescent="0.25">
      <c r="H12029" s="8"/>
      <c r="I12029" s="8"/>
      <c r="N12029" s="23"/>
      <c r="O12029" s="24"/>
      <c r="P12029" s="19"/>
      <c r="Q12029" s="19"/>
      <c r="R12029" s="19"/>
      <c r="U12029" s="27"/>
      <c r="Y12029" s="9" t="s">
        <v>675</v>
      </c>
      <c r="Z12029" s="9" t="s">
        <v>462</v>
      </c>
      <c r="AA12029" s="9" t="s">
        <v>199</v>
      </c>
      <c r="AB12029" s="9">
        <v>5870577</v>
      </c>
      <c r="AC12029" s="9" t="s">
        <v>12802</v>
      </c>
      <c r="AD12029" s="9" t="s">
        <v>226</v>
      </c>
      <c r="AE12029" s="5">
        <f t="shared" si="396"/>
        <v>0</v>
      </c>
      <c r="AF12029" s="5" t="str">
        <f t="shared" si="397"/>
        <v>katC</v>
      </c>
      <c r="AG12029" s="153"/>
      <c r="AH12029" s="153"/>
      <c r="AI12029" t="s">
        <v>201</v>
      </c>
      <c r="AJ12029" t="s">
        <v>340</v>
      </c>
      <c r="AK12029" s="9" t="str">
        <f>VLOOKUP(Y12029,zdroj!D:AJ,33,0)</f>
        <v>katC</v>
      </c>
    </row>
    <row r="12030" spans="8:37" x14ac:dyDescent="0.25">
      <c r="H12030" s="8"/>
      <c r="I12030" s="8"/>
      <c r="N12030" s="23"/>
      <c r="O12030" s="24"/>
      <c r="P12030" s="19"/>
      <c r="Q12030" s="19"/>
      <c r="R12030" s="19"/>
      <c r="U12030" s="27"/>
      <c r="Y12030" s="9" t="s">
        <v>675</v>
      </c>
      <c r="Z12030" s="9" t="s">
        <v>462</v>
      </c>
      <c r="AA12030" s="9" t="s">
        <v>199</v>
      </c>
      <c r="AB12030" s="9">
        <v>5871476</v>
      </c>
      <c r="AC12030" s="9" t="s">
        <v>12803</v>
      </c>
      <c r="AD12030" s="9" t="s">
        <v>226</v>
      </c>
      <c r="AE12030" s="5">
        <f t="shared" si="396"/>
        <v>0</v>
      </c>
      <c r="AF12030" s="5" t="str">
        <f t="shared" si="397"/>
        <v>katC</v>
      </c>
      <c r="AG12030" s="153"/>
      <c r="AH12030" s="153"/>
      <c r="AI12030" t="s">
        <v>201</v>
      </c>
      <c r="AJ12030" t="s">
        <v>340</v>
      </c>
      <c r="AK12030" s="9" t="str">
        <f>VLOOKUP(Y12030,zdroj!D:AJ,33,0)</f>
        <v>katC</v>
      </c>
    </row>
    <row r="12031" spans="8:37" x14ac:dyDescent="0.25">
      <c r="H12031" s="8"/>
      <c r="I12031" s="8"/>
      <c r="N12031" s="23"/>
      <c r="O12031" s="24"/>
      <c r="P12031" s="19"/>
      <c r="Q12031" s="19"/>
      <c r="R12031" s="19"/>
      <c r="U12031" s="27"/>
      <c r="Y12031" s="9" t="s">
        <v>675</v>
      </c>
      <c r="Z12031" s="9" t="s">
        <v>462</v>
      </c>
      <c r="AA12031" s="9" t="s">
        <v>199</v>
      </c>
      <c r="AB12031" s="9">
        <v>5871484</v>
      </c>
      <c r="AC12031" s="9" t="s">
        <v>12804</v>
      </c>
      <c r="AD12031" s="9" t="s">
        <v>800</v>
      </c>
      <c r="AE12031" s="5">
        <f t="shared" si="396"/>
        <v>0</v>
      </c>
      <c r="AF12031" s="5" t="str">
        <f t="shared" si="397"/>
        <v>Pokryto</v>
      </c>
      <c r="AG12031" s="153"/>
      <c r="AH12031" s="153"/>
      <c r="AI12031" t="s">
        <v>201</v>
      </c>
      <c r="AJ12031" t="s">
        <v>800</v>
      </c>
      <c r="AK12031" s="9" t="str">
        <f>VLOOKUP(Y12031,zdroj!D:AJ,33,0)</f>
        <v>katC</v>
      </c>
    </row>
    <row r="12032" spans="8:37" x14ac:dyDescent="0.25">
      <c r="H12032" s="8"/>
      <c r="I12032" s="8"/>
      <c r="N12032" s="23"/>
      <c r="O12032" s="24"/>
      <c r="P12032" s="19"/>
      <c r="Q12032" s="19"/>
      <c r="R12032" s="19"/>
      <c r="U12032" s="27"/>
      <c r="Y12032" s="9" t="s">
        <v>675</v>
      </c>
      <c r="Z12032" s="9" t="s">
        <v>462</v>
      </c>
      <c r="AA12032" s="9" t="s">
        <v>199</v>
      </c>
      <c r="AB12032" s="9">
        <v>5871492</v>
      </c>
      <c r="AC12032" s="9" t="s">
        <v>12805</v>
      </c>
      <c r="AD12032" s="9" t="s">
        <v>800</v>
      </c>
      <c r="AE12032" s="5">
        <f t="shared" si="396"/>
        <v>0</v>
      </c>
      <c r="AF12032" s="5" t="str">
        <f t="shared" si="397"/>
        <v>Pokryto</v>
      </c>
      <c r="AG12032" s="153"/>
      <c r="AH12032" s="153"/>
      <c r="AI12032" t="s">
        <v>201</v>
      </c>
      <c r="AJ12032" t="s">
        <v>800</v>
      </c>
      <c r="AK12032" s="9" t="str">
        <f>VLOOKUP(Y12032,zdroj!D:AJ,33,0)</f>
        <v>katC</v>
      </c>
    </row>
    <row r="12033" spans="8:37" x14ac:dyDescent="0.25">
      <c r="H12033" s="8"/>
      <c r="I12033" s="8"/>
      <c r="N12033" s="23"/>
      <c r="O12033" s="24"/>
      <c r="P12033" s="19"/>
      <c r="Q12033" s="19"/>
      <c r="R12033" s="19"/>
      <c r="U12033" s="27"/>
      <c r="Y12033" s="9" t="s">
        <v>675</v>
      </c>
      <c r="Z12033" s="9" t="s">
        <v>462</v>
      </c>
      <c r="AA12033" s="9" t="s">
        <v>199</v>
      </c>
      <c r="AB12033" s="9">
        <v>5871506</v>
      </c>
      <c r="AC12033" s="9" t="s">
        <v>12806</v>
      </c>
      <c r="AD12033" s="9" t="s">
        <v>800</v>
      </c>
      <c r="AE12033" s="5">
        <f t="shared" si="396"/>
        <v>0</v>
      </c>
      <c r="AF12033" s="5" t="str">
        <f t="shared" si="397"/>
        <v>Pokryto</v>
      </c>
      <c r="AG12033" s="153"/>
      <c r="AH12033" s="153"/>
      <c r="AI12033" t="s">
        <v>201</v>
      </c>
      <c r="AJ12033" t="s">
        <v>800</v>
      </c>
      <c r="AK12033" s="9" t="str">
        <f>VLOOKUP(Y12033,zdroj!D:AJ,33,0)</f>
        <v>katC</v>
      </c>
    </row>
    <row r="12034" spans="8:37" x14ac:dyDescent="0.25">
      <c r="H12034" s="8"/>
      <c r="I12034" s="8"/>
      <c r="N12034" s="23"/>
      <c r="O12034" s="24"/>
      <c r="P12034" s="19"/>
      <c r="Q12034" s="19"/>
      <c r="R12034" s="19"/>
      <c r="U12034" s="27"/>
      <c r="Y12034" s="9" t="s">
        <v>675</v>
      </c>
      <c r="Z12034" s="9" t="s">
        <v>462</v>
      </c>
      <c r="AA12034" s="9" t="s">
        <v>199</v>
      </c>
      <c r="AB12034" s="9">
        <v>5871514</v>
      </c>
      <c r="AC12034" s="9" t="s">
        <v>12807</v>
      </c>
      <c r="AD12034" s="9" t="s">
        <v>800</v>
      </c>
      <c r="AE12034" s="5">
        <f t="shared" si="396"/>
        <v>0</v>
      </c>
      <c r="AF12034" s="5" t="str">
        <f t="shared" si="397"/>
        <v>Pokryto</v>
      </c>
      <c r="AG12034" s="153"/>
      <c r="AH12034" s="153"/>
      <c r="AI12034" t="s">
        <v>201</v>
      </c>
      <c r="AJ12034" t="s">
        <v>800</v>
      </c>
      <c r="AK12034" s="9" t="str">
        <f>VLOOKUP(Y12034,zdroj!D:AJ,33,0)</f>
        <v>katC</v>
      </c>
    </row>
    <row r="12035" spans="8:37" x14ac:dyDescent="0.25">
      <c r="H12035" s="8"/>
      <c r="I12035" s="8"/>
      <c r="N12035" s="23"/>
      <c r="O12035" s="24"/>
      <c r="P12035" s="19"/>
      <c r="Q12035" s="19"/>
      <c r="R12035" s="19"/>
      <c r="U12035" s="27"/>
      <c r="Y12035" s="9" t="s">
        <v>675</v>
      </c>
      <c r="Z12035" s="9" t="s">
        <v>462</v>
      </c>
      <c r="AA12035" s="9" t="s">
        <v>199</v>
      </c>
      <c r="AB12035" s="9">
        <v>5871522</v>
      </c>
      <c r="AC12035" s="9" t="s">
        <v>12808</v>
      </c>
      <c r="AD12035" s="9" t="s">
        <v>800</v>
      </c>
      <c r="AE12035" s="5">
        <f t="shared" si="396"/>
        <v>0</v>
      </c>
      <c r="AF12035" s="5" t="str">
        <f t="shared" si="397"/>
        <v>Pokryto</v>
      </c>
      <c r="AG12035" s="153"/>
      <c r="AH12035" s="153"/>
      <c r="AI12035" t="s">
        <v>201</v>
      </c>
      <c r="AJ12035" t="s">
        <v>800</v>
      </c>
      <c r="AK12035" s="9" t="str">
        <f>VLOOKUP(Y12035,zdroj!D:AJ,33,0)</f>
        <v>katC</v>
      </c>
    </row>
    <row r="12036" spans="8:37" x14ac:dyDescent="0.25">
      <c r="H12036" s="8"/>
      <c r="I12036" s="8"/>
      <c r="N12036" s="23"/>
      <c r="O12036" s="24"/>
      <c r="P12036" s="19"/>
      <c r="Q12036" s="19"/>
      <c r="R12036" s="19"/>
      <c r="U12036" s="27"/>
      <c r="Y12036" s="9" t="s">
        <v>675</v>
      </c>
      <c r="Z12036" s="9" t="s">
        <v>462</v>
      </c>
      <c r="AA12036" s="9" t="s">
        <v>199</v>
      </c>
      <c r="AB12036" s="9">
        <v>5871531</v>
      </c>
      <c r="AC12036" s="9" t="s">
        <v>12809</v>
      </c>
      <c r="AD12036" s="9" t="s">
        <v>800</v>
      </c>
      <c r="AE12036" s="5">
        <f t="shared" si="396"/>
        <v>0</v>
      </c>
      <c r="AF12036" s="5" t="str">
        <f t="shared" si="397"/>
        <v>Pokryto</v>
      </c>
      <c r="AG12036" s="153"/>
      <c r="AH12036" s="153"/>
      <c r="AI12036" t="s">
        <v>201</v>
      </c>
      <c r="AJ12036" t="s">
        <v>800</v>
      </c>
      <c r="AK12036" s="9" t="str">
        <f>VLOOKUP(Y12036,zdroj!D:AJ,33,0)</f>
        <v>katC</v>
      </c>
    </row>
    <row r="12037" spans="8:37" x14ac:dyDescent="0.25">
      <c r="H12037" s="8"/>
      <c r="I12037" s="8"/>
      <c r="N12037" s="23"/>
      <c r="O12037" s="24"/>
      <c r="P12037" s="19"/>
      <c r="Q12037" s="19"/>
      <c r="R12037" s="19"/>
      <c r="U12037" s="27"/>
      <c r="Y12037" s="9" t="s">
        <v>675</v>
      </c>
      <c r="Z12037" s="9" t="s">
        <v>462</v>
      </c>
      <c r="AA12037" s="9" t="s">
        <v>199</v>
      </c>
      <c r="AB12037" s="9">
        <v>5871549</v>
      </c>
      <c r="AC12037" s="9" t="s">
        <v>12810</v>
      </c>
      <c r="AD12037" s="9" t="s">
        <v>800</v>
      </c>
      <c r="AE12037" s="5">
        <f t="shared" si="396"/>
        <v>0</v>
      </c>
      <c r="AF12037" s="5" t="str">
        <f t="shared" si="397"/>
        <v>Pokryto</v>
      </c>
      <c r="AG12037" s="153"/>
      <c r="AH12037" s="153"/>
      <c r="AI12037" t="s">
        <v>201</v>
      </c>
      <c r="AJ12037" t="s">
        <v>800</v>
      </c>
      <c r="AK12037" s="9" t="str">
        <f>VLOOKUP(Y12037,zdroj!D:AJ,33,0)</f>
        <v>katC</v>
      </c>
    </row>
    <row r="12038" spans="8:37" x14ac:dyDescent="0.25">
      <c r="H12038" s="8"/>
      <c r="I12038" s="8"/>
      <c r="N12038" s="23"/>
      <c r="O12038" s="24"/>
      <c r="P12038" s="19"/>
      <c r="Q12038" s="19"/>
      <c r="R12038" s="19"/>
      <c r="U12038" s="27"/>
      <c r="Y12038" s="9" t="s">
        <v>675</v>
      </c>
      <c r="Z12038" s="9" t="s">
        <v>462</v>
      </c>
      <c r="AA12038" s="9" t="s">
        <v>199</v>
      </c>
      <c r="AB12038" s="9">
        <v>5871557</v>
      </c>
      <c r="AC12038" s="9" t="s">
        <v>12811</v>
      </c>
      <c r="AD12038" s="9" t="s">
        <v>800</v>
      </c>
      <c r="AE12038" s="5">
        <f t="shared" si="396"/>
        <v>0</v>
      </c>
      <c r="AF12038" s="5" t="str">
        <f t="shared" si="397"/>
        <v>Pokryto</v>
      </c>
      <c r="AG12038" s="153"/>
      <c r="AH12038" s="153"/>
      <c r="AI12038" t="s">
        <v>201</v>
      </c>
      <c r="AJ12038" t="s">
        <v>800</v>
      </c>
      <c r="AK12038" s="9" t="str">
        <f>VLOOKUP(Y12038,zdroj!D:AJ,33,0)</f>
        <v>katC</v>
      </c>
    </row>
    <row r="12039" spans="8:37" x14ac:dyDescent="0.25">
      <c r="H12039" s="8"/>
      <c r="I12039" s="8"/>
      <c r="N12039" s="23"/>
      <c r="O12039" s="24"/>
      <c r="P12039" s="19"/>
      <c r="Q12039" s="19"/>
      <c r="R12039" s="19"/>
      <c r="U12039" s="27"/>
      <c r="Y12039" s="9" t="s">
        <v>675</v>
      </c>
      <c r="Z12039" s="9" t="s">
        <v>462</v>
      </c>
      <c r="AA12039" s="9" t="s">
        <v>199</v>
      </c>
      <c r="AB12039" s="9">
        <v>5870585</v>
      </c>
      <c r="AC12039" s="9" t="s">
        <v>12812</v>
      </c>
      <c r="AD12039" s="9" t="s">
        <v>800</v>
      </c>
      <c r="AE12039" s="5">
        <f t="shared" si="396"/>
        <v>0</v>
      </c>
      <c r="AF12039" s="5" t="str">
        <f t="shared" si="397"/>
        <v>Pokryto</v>
      </c>
      <c r="AG12039" s="153"/>
      <c r="AH12039" s="153"/>
      <c r="AI12039" t="s">
        <v>201</v>
      </c>
      <c r="AJ12039" t="s">
        <v>800</v>
      </c>
      <c r="AK12039" s="9" t="str">
        <f>VLOOKUP(Y12039,zdroj!D:AJ,33,0)</f>
        <v>katC</v>
      </c>
    </row>
    <row r="12040" spans="8:37" x14ac:dyDescent="0.25">
      <c r="H12040" s="8"/>
      <c r="I12040" s="8"/>
      <c r="N12040" s="23"/>
      <c r="O12040" s="24"/>
      <c r="P12040" s="19"/>
      <c r="Q12040" s="19"/>
      <c r="R12040" s="19"/>
      <c r="U12040" s="27"/>
      <c r="Y12040" s="9" t="s">
        <v>675</v>
      </c>
      <c r="Z12040" s="9" t="s">
        <v>462</v>
      </c>
      <c r="AA12040" s="9" t="s">
        <v>199</v>
      </c>
      <c r="AB12040" s="9">
        <v>5871573</v>
      </c>
      <c r="AC12040" s="9" t="s">
        <v>12813</v>
      </c>
      <c r="AD12040" s="9" t="s">
        <v>800</v>
      </c>
      <c r="AE12040" s="5">
        <f t="shared" si="396"/>
        <v>0</v>
      </c>
      <c r="AF12040" s="5" t="str">
        <f t="shared" si="397"/>
        <v>Pokryto</v>
      </c>
      <c r="AG12040" s="153"/>
      <c r="AH12040" s="153"/>
      <c r="AI12040" t="s">
        <v>201</v>
      </c>
      <c r="AJ12040" t="s">
        <v>800</v>
      </c>
      <c r="AK12040" s="9" t="str">
        <f>VLOOKUP(Y12040,zdroj!D:AJ,33,0)</f>
        <v>katC</v>
      </c>
    </row>
    <row r="12041" spans="8:37" x14ac:dyDescent="0.25">
      <c r="H12041" s="8"/>
      <c r="I12041" s="8"/>
      <c r="N12041" s="23"/>
      <c r="O12041" s="24"/>
      <c r="P12041" s="19"/>
      <c r="Q12041" s="19"/>
      <c r="R12041" s="19"/>
      <c r="U12041" s="27"/>
      <c r="Y12041" s="9" t="s">
        <v>675</v>
      </c>
      <c r="Z12041" s="9" t="s">
        <v>462</v>
      </c>
      <c r="AA12041" s="9" t="s">
        <v>199</v>
      </c>
      <c r="AB12041" s="9">
        <v>5871581</v>
      </c>
      <c r="AC12041" s="9" t="s">
        <v>12814</v>
      </c>
      <c r="AD12041" s="9" t="s">
        <v>800</v>
      </c>
      <c r="AE12041" s="5">
        <f t="shared" si="396"/>
        <v>0</v>
      </c>
      <c r="AF12041" s="5" t="str">
        <f t="shared" si="397"/>
        <v>Pokryto</v>
      </c>
      <c r="AG12041" s="153"/>
      <c r="AH12041" s="153"/>
      <c r="AI12041" t="s">
        <v>201</v>
      </c>
      <c r="AJ12041" t="s">
        <v>800</v>
      </c>
      <c r="AK12041" s="9" t="str">
        <f>VLOOKUP(Y12041,zdroj!D:AJ,33,0)</f>
        <v>katC</v>
      </c>
    </row>
    <row r="12042" spans="8:37" x14ac:dyDescent="0.25">
      <c r="H12042" s="8"/>
      <c r="I12042" s="8"/>
      <c r="N12042" s="23"/>
      <c r="O12042" s="24"/>
      <c r="P12042" s="19"/>
      <c r="Q12042" s="19"/>
      <c r="R12042" s="19"/>
      <c r="U12042" s="27"/>
      <c r="Y12042" s="9" t="s">
        <v>675</v>
      </c>
      <c r="Z12042" s="9" t="s">
        <v>462</v>
      </c>
      <c r="AA12042" s="9" t="s">
        <v>199</v>
      </c>
      <c r="AB12042" s="9">
        <v>5871590</v>
      </c>
      <c r="AC12042" s="9" t="s">
        <v>12815</v>
      </c>
      <c r="AD12042" s="9" t="s">
        <v>800</v>
      </c>
      <c r="AE12042" s="5">
        <f t="shared" ref="AE12042:AE12105" si="398">VLOOKUP(Y12042,K:T,10,0)</f>
        <v>0</v>
      </c>
      <c r="AF12042" s="5" t="str">
        <f t="shared" ref="AF12042:AF12105" si="399">IF(AE12042="A",IF(AD12042="katA","katB",AD12042),AD12042)</f>
        <v>Pokryto</v>
      </c>
      <c r="AG12042" s="153"/>
      <c r="AH12042" s="153"/>
      <c r="AI12042" t="s">
        <v>201</v>
      </c>
      <c r="AJ12042" t="s">
        <v>800</v>
      </c>
      <c r="AK12042" s="9" t="str">
        <f>VLOOKUP(Y12042,zdroj!D:AJ,33,0)</f>
        <v>katC</v>
      </c>
    </row>
    <row r="12043" spans="8:37" x14ac:dyDescent="0.25">
      <c r="H12043" s="8"/>
      <c r="I12043" s="8"/>
      <c r="N12043" s="23"/>
      <c r="O12043" s="24"/>
      <c r="P12043" s="19"/>
      <c r="Q12043" s="19"/>
      <c r="R12043" s="19"/>
      <c r="U12043" s="27"/>
      <c r="Y12043" s="9" t="s">
        <v>675</v>
      </c>
      <c r="Z12043" s="9" t="s">
        <v>462</v>
      </c>
      <c r="AA12043" s="9" t="s">
        <v>199</v>
      </c>
      <c r="AB12043" s="9">
        <v>5871603</v>
      </c>
      <c r="AC12043" s="9" t="s">
        <v>12816</v>
      </c>
      <c r="AD12043" s="9" t="s">
        <v>800</v>
      </c>
      <c r="AE12043" s="5">
        <f t="shared" si="398"/>
        <v>0</v>
      </c>
      <c r="AF12043" s="5" t="str">
        <f t="shared" si="399"/>
        <v>Pokryto</v>
      </c>
      <c r="AG12043" s="153"/>
      <c r="AH12043" s="153"/>
      <c r="AI12043" t="s">
        <v>201</v>
      </c>
      <c r="AJ12043" t="s">
        <v>800</v>
      </c>
      <c r="AK12043" s="9" t="str">
        <f>VLOOKUP(Y12043,zdroj!D:AJ,33,0)</f>
        <v>katC</v>
      </c>
    </row>
    <row r="12044" spans="8:37" x14ac:dyDescent="0.25">
      <c r="H12044" s="8"/>
      <c r="I12044" s="8"/>
      <c r="N12044" s="23"/>
      <c r="O12044" s="24"/>
      <c r="P12044" s="19"/>
      <c r="Q12044" s="19"/>
      <c r="R12044" s="19"/>
      <c r="U12044" s="27"/>
      <c r="Y12044" s="9" t="s">
        <v>675</v>
      </c>
      <c r="Z12044" s="9" t="s">
        <v>462</v>
      </c>
      <c r="AA12044" s="9" t="s">
        <v>199</v>
      </c>
      <c r="AB12044" s="9">
        <v>5871611</v>
      </c>
      <c r="AC12044" s="9" t="s">
        <v>12817</v>
      </c>
      <c r="AD12044" s="9" t="s">
        <v>800</v>
      </c>
      <c r="AE12044" s="5">
        <f t="shared" si="398"/>
        <v>0</v>
      </c>
      <c r="AF12044" s="5" t="str">
        <f t="shared" si="399"/>
        <v>Pokryto</v>
      </c>
      <c r="AG12044" s="153"/>
      <c r="AH12044" s="153"/>
      <c r="AI12044" t="s">
        <v>201</v>
      </c>
      <c r="AJ12044" t="s">
        <v>800</v>
      </c>
      <c r="AK12044" s="9" t="str">
        <f>VLOOKUP(Y12044,zdroj!D:AJ,33,0)</f>
        <v>katC</v>
      </c>
    </row>
    <row r="12045" spans="8:37" x14ac:dyDescent="0.25">
      <c r="H12045" s="8"/>
      <c r="I12045" s="8"/>
      <c r="N12045" s="23"/>
      <c r="O12045" s="24"/>
      <c r="P12045" s="19"/>
      <c r="Q12045" s="19"/>
      <c r="R12045" s="19"/>
      <c r="U12045" s="27"/>
      <c r="Y12045" s="9" t="s">
        <v>675</v>
      </c>
      <c r="Z12045" s="9" t="s">
        <v>462</v>
      </c>
      <c r="AA12045" s="9" t="s">
        <v>199</v>
      </c>
      <c r="AB12045" s="9">
        <v>5871620</v>
      </c>
      <c r="AC12045" s="9" t="s">
        <v>12818</v>
      </c>
      <c r="AD12045" s="9" t="s">
        <v>800</v>
      </c>
      <c r="AE12045" s="5">
        <f t="shared" si="398"/>
        <v>0</v>
      </c>
      <c r="AF12045" s="5" t="str">
        <f t="shared" si="399"/>
        <v>Pokryto</v>
      </c>
      <c r="AG12045" s="153"/>
      <c r="AH12045" s="153"/>
      <c r="AI12045" t="s">
        <v>201</v>
      </c>
      <c r="AJ12045" t="s">
        <v>800</v>
      </c>
      <c r="AK12045" s="9" t="str">
        <f>VLOOKUP(Y12045,zdroj!D:AJ,33,0)</f>
        <v>katC</v>
      </c>
    </row>
    <row r="12046" spans="8:37" x14ac:dyDescent="0.25">
      <c r="H12046" s="8"/>
      <c r="I12046" s="8"/>
      <c r="N12046" s="23"/>
      <c r="O12046" s="24"/>
      <c r="P12046" s="19"/>
      <c r="Q12046" s="19"/>
      <c r="R12046" s="19"/>
      <c r="U12046" s="27"/>
      <c r="Y12046" s="9" t="s">
        <v>675</v>
      </c>
      <c r="Z12046" s="9" t="s">
        <v>462</v>
      </c>
      <c r="AA12046" s="9" t="s">
        <v>199</v>
      </c>
      <c r="AB12046" s="9">
        <v>5871638</v>
      </c>
      <c r="AC12046" s="9" t="s">
        <v>12819</v>
      </c>
      <c r="AD12046" s="9" t="s">
        <v>800</v>
      </c>
      <c r="AE12046" s="5">
        <f t="shared" si="398"/>
        <v>0</v>
      </c>
      <c r="AF12046" s="5" t="str">
        <f t="shared" si="399"/>
        <v>Pokryto</v>
      </c>
      <c r="AG12046" s="153"/>
      <c r="AH12046" s="153"/>
      <c r="AI12046" t="s">
        <v>201</v>
      </c>
      <c r="AJ12046" t="s">
        <v>800</v>
      </c>
      <c r="AK12046" s="9" t="str">
        <f>VLOOKUP(Y12046,zdroj!D:AJ,33,0)</f>
        <v>katC</v>
      </c>
    </row>
    <row r="12047" spans="8:37" x14ac:dyDescent="0.25">
      <c r="H12047" s="8"/>
      <c r="I12047" s="8"/>
      <c r="N12047" s="23"/>
      <c r="O12047" s="24"/>
      <c r="P12047" s="19"/>
      <c r="Q12047" s="19"/>
      <c r="R12047" s="19"/>
      <c r="U12047" s="27"/>
      <c r="Y12047" s="9" t="s">
        <v>675</v>
      </c>
      <c r="Z12047" s="9" t="s">
        <v>462</v>
      </c>
      <c r="AA12047" s="9" t="s">
        <v>199</v>
      </c>
      <c r="AB12047" s="9">
        <v>5871646</v>
      </c>
      <c r="AC12047" s="9" t="s">
        <v>12820</v>
      </c>
      <c r="AD12047" s="9" t="s">
        <v>800</v>
      </c>
      <c r="AE12047" s="5">
        <f t="shared" si="398"/>
        <v>0</v>
      </c>
      <c r="AF12047" s="5" t="str">
        <f t="shared" si="399"/>
        <v>Pokryto</v>
      </c>
      <c r="AG12047" s="153"/>
      <c r="AH12047" s="153"/>
      <c r="AI12047" t="s">
        <v>201</v>
      </c>
      <c r="AJ12047" t="s">
        <v>800</v>
      </c>
      <c r="AK12047" s="9" t="str">
        <f>VLOOKUP(Y12047,zdroj!D:AJ,33,0)</f>
        <v>katC</v>
      </c>
    </row>
    <row r="12048" spans="8:37" x14ac:dyDescent="0.25">
      <c r="H12048" s="8"/>
      <c r="I12048" s="8"/>
      <c r="N12048" s="23"/>
      <c r="O12048" s="24"/>
      <c r="P12048" s="19"/>
      <c r="Q12048" s="19"/>
      <c r="R12048" s="19"/>
      <c r="U12048" s="27"/>
      <c r="Y12048" s="9" t="s">
        <v>675</v>
      </c>
      <c r="Z12048" s="9" t="s">
        <v>462</v>
      </c>
      <c r="AA12048" s="9" t="s">
        <v>199</v>
      </c>
      <c r="AB12048" s="9">
        <v>5871654</v>
      </c>
      <c r="AC12048" s="9" t="s">
        <v>12821</v>
      </c>
      <c r="AD12048" s="9" t="s">
        <v>800</v>
      </c>
      <c r="AE12048" s="5">
        <f t="shared" si="398"/>
        <v>0</v>
      </c>
      <c r="AF12048" s="5" t="str">
        <f t="shared" si="399"/>
        <v>Pokryto</v>
      </c>
      <c r="AG12048" s="153"/>
      <c r="AH12048" s="153"/>
      <c r="AI12048" t="s">
        <v>201</v>
      </c>
      <c r="AJ12048" t="s">
        <v>800</v>
      </c>
      <c r="AK12048" s="9" t="str">
        <f>VLOOKUP(Y12048,zdroj!D:AJ,33,0)</f>
        <v>katC</v>
      </c>
    </row>
    <row r="12049" spans="8:37" x14ac:dyDescent="0.25">
      <c r="H12049" s="8"/>
      <c r="I12049" s="8"/>
      <c r="N12049" s="23"/>
      <c r="O12049" s="24"/>
      <c r="P12049" s="19"/>
      <c r="Q12049" s="19"/>
      <c r="R12049" s="19"/>
      <c r="U12049" s="27"/>
      <c r="Y12049" s="9" t="s">
        <v>675</v>
      </c>
      <c r="Z12049" s="9" t="s">
        <v>462</v>
      </c>
      <c r="AA12049" s="9" t="s">
        <v>199</v>
      </c>
      <c r="AB12049" s="9">
        <v>5871662</v>
      </c>
      <c r="AC12049" s="9" t="s">
        <v>12822</v>
      </c>
      <c r="AD12049" s="9" t="s">
        <v>800</v>
      </c>
      <c r="AE12049" s="5">
        <f t="shared" si="398"/>
        <v>0</v>
      </c>
      <c r="AF12049" s="5" t="str">
        <f t="shared" si="399"/>
        <v>Pokryto</v>
      </c>
      <c r="AG12049" s="153"/>
      <c r="AH12049" s="153"/>
      <c r="AI12049" t="s">
        <v>201</v>
      </c>
      <c r="AJ12049" t="s">
        <v>800</v>
      </c>
      <c r="AK12049" s="9" t="str">
        <f>VLOOKUP(Y12049,zdroj!D:AJ,33,0)</f>
        <v>katC</v>
      </c>
    </row>
    <row r="12050" spans="8:37" x14ac:dyDescent="0.25">
      <c r="H12050" s="8"/>
      <c r="I12050" s="8"/>
      <c r="N12050" s="23"/>
      <c r="O12050" s="24"/>
      <c r="P12050" s="19"/>
      <c r="Q12050" s="19"/>
      <c r="R12050" s="19"/>
      <c r="U12050" s="27"/>
      <c r="Y12050" s="9" t="s">
        <v>675</v>
      </c>
      <c r="Z12050" s="9" t="s">
        <v>462</v>
      </c>
      <c r="AA12050" s="9" t="s">
        <v>199</v>
      </c>
      <c r="AB12050" s="9">
        <v>5870593</v>
      </c>
      <c r="AC12050" s="9" t="s">
        <v>12823</v>
      </c>
      <c r="AD12050" s="9" t="s">
        <v>226</v>
      </c>
      <c r="AE12050" s="5">
        <f t="shared" si="398"/>
        <v>0</v>
      </c>
      <c r="AF12050" s="5" t="str">
        <f t="shared" si="399"/>
        <v>katC</v>
      </c>
      <c r="AG12050" s="153"/>
      <c r="AH12050" s="153"/>
      <c r="AI12050" t="s">
        <v>229</v>
      </c>
      <c r="AJ12050" t="s">
        <v>17878</v>
      </c>
      <c r="AK12050" s="9" t="str">
        <f>VLOOKUP(Y12050,zdroj!D:AJ,33,0)</f>
        <v>katC</v>
      </c>
    </row>
    <row r="12051" spans="8:37" x14ac:dyDescent="0.25">
      <c r="H12051" s="8"/>
      <c r="I12051" s="8"/>
      <c r="N12051" s="23"/>
      <c r="O12051" s="24"/>
      <c r="P12051" s="19"/>
      <c r="Q12051" s="19"/>
      <c r="R12051" s="19"/>
      <c r="U12051" s="27"/>
      <c r="Y12051" s="9" t="s">
        <v>675</v>
      </c>
      <c r="Z12051" s="9" t="s">
        <v>462</v>
      </c>
      <c r="AA12051" s="9" t="s">
        <v>199</v>
      </c>
      <c r="AB12051" s="9">
        <v>5871671</v>
      </c>
      <c r="AC12051" s="9" t="s">
        <v>12824</v>
      </c>
      <c r="AD12051" s="9" t="s">
        <v>800</v>
      </c>
      <c r="AE12051" s="5">
        <f t="shared" si="398"/>
        <v>0</v>
      </c>
      <c r="AF12051" s="5" t="str">
        <f t="shared" si="399"/>
        <v>Pokryto</v>
      </c>
      <c r="AG12051" s="153"/>
      <c r="AH12051" s="153"/>
      <c r="AI12051" t="s">
        <v>201</v>
      </c>
      <c r="AJ12051" t="s">
        <v>800</v>
      </c>
      <c r="AK12051" s="9" t="str">
        <f>VLOOKUP(Y12051,zdroj!D:AJ,33,0)</f>
        <v>katC</v>
      </c>
    </row>
    <row r="12052" spans="8:37" x14ac:dyDescent="0.25">
      <c r="H12052" s="8"/>
      <c r="I12052" s="8"/>
      <c r="N12052" s="23"/>
      <c r="O12052" s="24"/>
      <c r="P12052" s="19"/>
      <c r="Q12052" s="19"/>
      <c r="R12052" s="19"/>
      <c r="U12052" s="27"/>
      <c r="Y12052" s="9" t="s">
        <v>675</v>
      </c>
      <c r="Z12052" s="9" t="s">
        <v>462</v>
      </c>
      <c r="AA12052" s="9" t="s">
        <v>199</v>
      </c>
      <c r="AB12052" s="9">
        <v>5871689</v>
      </c>
      <c r="AC12052" s="9" t="s">
        <v>12825</v>
      </c>
      <c r="AD12052" s="9" t="s">
        <v>800</v>
      </c>
      <c r="AE12052" s="5">
        <f t="shared" si="398"/>
        <v>0</v>
      </c>
      <c r="AF12052" s="5" t="str">
        <f t="shared" si="399"/>
        <v>Pokryto</v>
      </c>
      <c r="AG12052" s="153"/>
      <c r="AH12052" s="153"/>
      <c r="AI12052" t="s">
        <v>201</v>
      </c>
      <c r="AJ12052" t="s">
        <v>800</v>
      </c>
      <c r="AK12052" s="9" t="str">
        <f>VLOOKUP(Y12052,zdroj!D:AJ,33,0)</f>
        <v>katC</v>
      </c>
    </row>
    <row r="12053" spans="8:37" x14ac:dyDescent="0.25">
      <c r="H12053" s="8"/>
      <c r="I12053" s="8"/>
      <c r="N12053" s="23"/>
      <c r="O12053" s="24"/>
      <c r="P12053" s="19"/>
      <c r="Q12053" s="19"/>
      <c r="R12053" s="19"/>
      <c r="U12053" s="27"/>
      <c r="Y12053" s="9" t="s">
        <v>675</v>
      </c>
      <c r="Z12053" s="9" t="s">
        <v>462</v>
      </c>
      <c r="AA12053" s="9" t="s">
        <v>199</v>
      </c>
      <c r="AB12053" s="9">
        <v>5871697</v>
      </c>
      <c r="AC12053" s="9" t="s">
        <v>12826</v>
      </c>
      <c r="AD12053" s="9" t="s">
        <v>226</v>
      </c>
      <c r="AE12053" s="5">
        <f t="shared" si="398"/>
        <v>0</v>
      </c>
      <c r="AF12053" s="5" t="str">
        <f t="shared" si="399"/>
        <v>katC</v>
      </c>
      <c r="AG12053" s="153"/>
      <c r="AH12053" s="153"/>
      <c r="AI12053" t="s">
        <v>201</v>
      </c>
      <c r="AJ12053" t="s">
        <v>340</v>
      </c>
      <c r="AK12053" s="9" t="str">
        <f>VLOOKUP(Y12053,zdroj!D:AJ,33,0)</f>
        <v>katC</v>
      </c>
    </row>
    <row r="12054" spans="8:37" x14ac:dyDescent="0.25">
      <c r="H12054" s="8"/>
      <c r="I12054" s="8"/>
      <c r="N12054" s="23"/>
      <c r="O12054" s="24"/>
      <c r="P12054" s="19"/>
      <c r="Q12054" s="19"/>
      <c r="R12054" s="19"/>
      <c r="U12054" s="27"/>
      <c r="Y12054" s="9" t="s">
        <v>675</v>
      </c>
      <c r="Z12054" s="9" t="s">
        <v>462</v>
      </c>
      <c r="AA12054" s="9" t="s">
        <v>199</v>
      </c>
      <c r="AB12054" s="9">
        <v>5871701</v>
      </c>
      <c r="AC12054" s="9" t="s">
        <v>12827</v>
      </c>
      <c r="AD12054" s="9" t="s">
        <v>800</v>
      </c>
      <c r="AE12054" s="5">
        <f t="shared" si="398"/>
        <v>0</v>
      </c>
      <c r="AF12054" s="5" t="str">
        <f t="shared" si="399"/>
        <v>Pokryto</v>
      </c>
      <c r="AG12054" s="153"/>
      <c r="AH12054" s="153"/>
      <c r="AI12054" t="s">
        <v>201</v>
      </c>
      <c r="AJ12054" t="s">
        <v>800</v>
      </c>
      <c r="AK12054" s="9" t="str">
        <f>VLOOKUP(Y12054,zdroj!D:AJ,33,0)</f>
        <v>katC</v>
      </c>
    </row>
    <row r="12055" spans="8:37" x14ac:dyDescent="0.25">
      <c r="H12055" s="8"/>
      <c r="I12055" s="8"/>
      <c r="N12055" s="23"/>
      <c r="O12055" s="24"/>
      <c r="P12055" s="19"/>
      <c r="Q12055" s="19"/>
      <c r="R12055" s="19"/>
      <c r="U12055" s="27"/>
      <c r="Y12055" s="9" t="s">
        <v>675</v>
      </c>
      <c r="Z12055" s="9" t="s">
        <v>462</v>
      </c>
      <c r="AA12055" s="9" t="s">
        <v>199</v>
      </c>
      <c r="AB12055" s="9">
        <v>5871719</v>
      </c>
      <c r="AC12055" s="9" t="s">
        <v>12828</v>
      </c>
      <c r="AD12055" s="9" t="s">
        <v>226</v>
      </c>
      <c r="AE12055" s="5">
        <f t="shared" si="398"/>
        <v>0</v>
      </c>
      <c r="AF12055" s="5" t="str">
        <f t="shared" si="399"/>
        <v>katC</v>
      </c>
      <c r="AG12055" s="153"/>
      <c r="AH12055" s="153"/>
      <c r="AI12055" t="s">
        <v>201</v>
      </c>
      <c r="AJ12055" t="s">
        <v>340</v>
      </c>
      <c r="AK12055" s="9" t="str">
        <f>VLOOKUP(Y12055,zdroj!D:AJ,33,0)</f>
        <v>katC</v>
      </c>
    </row>
    <row r="12056" spans="8:37" x14ac:dyDescent="0.25">
      <c r="H12056" s="8"/>
      <c r="I12056" s="8"/>
      <c r="N12056" s="23"/>
      <c r="O12056" s="24"/>
      <c r="P12056" s="19"/>
      <c r="Q12056" s="19"/>
      <c r="R12056" s="19"/>
      <c r="U12056" s="27"/>
      <c r="Y12056" s="9" t="s">
        <v>675</v>
      </c>
      <c r="Z12056" s="9" t="s">
        <v>462</v>
      </c>
      <c r="AA12056" s="9" t="s">
        <v>199</v>
      </c>
      <c r="AB12056" s="9">
        <v>5871735</v>
      </c>
      <c r="AC12056" s="9" t="s">
        <v>12829</v>
      </c>
      <c r="AD12056" s="9" t="s">
        <v>800</v>
      </c>
      <c r="AE12056" s="5">
        <f t="shared" si="398"/>
        <v>0</v>
      </c>
      <c r="AF12056" s="5" t="str">
        <f t="shared" si="399"/>
        <v>Pokryto</v>
      </c>
      <c r="AG12056" s="153"/>
      <c r="AH12056" s="153"/>
      <c r="AI12056" t="s">
        <v>201</v>
      </c>
      <c r="AJ12056" t="s">
        <v>800</v>
      </c>
      <c r="AK12056" s="9" t="str">
        <f>VLOOKUP(Y12056,zdroj!D:AJ,33,0)</f>
        <v>katC</v>
      </c>
    </row>
    <row r="12057" spans="8:37" x14ac:dyDescent="0.25">
      <c r="H12057" s="8"/>
      <c r="I12057" s="8"/>
      <c r="N12057" s="23"/>
      <c r="O12057" s="24"/>
      <c r="P12057" s="19"/>
      <c r="Q12057" s="19"/>
      <c r="R12057" s="19"/>
      <c r="U12057" s="27"/>
      <c r="Y12057" s="9" t="s">
        <v>675</v>
      </c>
      <c r="Z12057" s="9" t="s">
        <v>462</v>
      </c>
      <c r="AA12057" s="9" t="s">
        <v>199</v>
      </c>
      <c r="AB12057" s="9">
        <v>5871743</v>
      </c>
      <c r="AC12057" s="9" t="s">
        <v>12830</v>
      </c>
      <c r="AD12057" s="9" t="s">
        <v>800</v>
      </c>
      <c r="AE12057" s="5">
        <f t="shared" si="398"/>
        <v>0</v>
      </c>
      <c r="AF12057" s="5" t="str">
        <f t="shared" si="399"/>
        <v>Pokryto</v>
      </c>
      <c r="AG12057" s="153"/>
      <c r="AH12057" s="153"/>
      <c r="AI12057" t="s">
        <v>201</v>
      </c>
      <c r="AJ12057" t="s">
        <v>800</v>
      </c>
      <c r="AK12057" s="9" t="str">
        <f>VLOOKUP(Y12057,zdroj!D:AJ,33,0)</f>
        <v>katC</v>
      </c>
    </row>
    <row r="12058" spans="8:37" x14ac:dyDescent="0.25">
      <c r="H12058" s="8"/>
      <c r="I12058" s="8"/>
      <c r="N12058" s="23"/>
      <c r="O12058" s="24"/>
      <c r="P12058" s="19"/>
      <c r="Q12058" s="19"/>
      <c r="R12058" s="19"/>
      <c r="U12058" s="27"/>
      <c r="Y12058" s="9" t="s">
        <v>675</v>
      </c>
      <c r="Z12058" s="9" t="s">
        <v>462</v>
      </c>
      <c r="AA12058" s="9" t="s">
        <v>199</v>
      </c>
      <c r="AB12058" s="9">
        <v>5871751</v>
      </c>
      <c r="AC12058" s="9" t="s">
        <v>12831</v>
      </c>
      <c r="AD12058" s="9" t="s">
        <v>800</v>
      </c>
      <c r="AE12058" s="5">
        <f t="shared" si="398"/>
        <v>0</v>
      </c>
      <c r="AF12058" s="5" t="str">
        <f t="shared" si="399"/>
        <v>Pokryto</v>
      </c>
      <c r="AG12058" s="153"/>
      <c r="AH12058" s="153"/>
      <c r="AI12058" t="s">
        <v>201</v>
      </c>
      <c r="AJ12058" t="s">
        <v>800</v>
      </c>
      <c r="AK12058" s="9" t="str">
        <f>VLOOKUP(Y12058,zdroj!D:AJ,33,0)</f>
        <v>katC</v>
      </c>
    </row>
    <row r="12059" spans="8:37" x14ac:dyDescent="0.25">
      <c r="H12059" s="8"/>
      <c r="I12059" s="8"/>
      <c r="N12059" s="23"/>
      <c r="O12059" s="24"/>
      <c r="P12059" s="19"/>
      <c r="Q12059" s="19"/>
      <c r="R12059" s="19"/>
      <c r="U12059" s="27"/>
      <c r="Y12059" s="9" t="s">
        <v>675</v>
      </c>
      <c r="Z12059" s="9" t="s">
        <v>462</v>
      </c>
      <c r="AA12059" s="9" t="s">
        <v>199</v>
      </c>
      <c r="AB12059" s="9">
        <v>5871760</v>
      </c>
      <c r="AC12059" s="9" t="s">
        <v>12832</v>
      </c>
      <c r="AD12059" s="9" t="s">
        <v>226</v>
      </c>
      <c r="AE12059" s="5">
        <f t="shared" si="398"/>
        <v>0</v>
      </c>
      <c r="AF12059" s="5" t="str">
        <f t="shared" si="399"/>
        <v>katC</v>
      </c>
      <c r="AG12059" s="153"/>
      <c r="AH12059" s="153"/>
      <c r="AI12059" t="s">
        <v>201</v>
      </c>
      <c r="AJ12059" t="s">
        <v>340</v>
      </c>
      <c r="AK12059" s="9" t="str">
        <f>VLOOKUP(Y12059,zdroj!D:AJ,33,0)</f>
        <v>katC</v>
      </c>
    </row>
    <row r="12060" spans="8:37" x14ac:dyDescent="0.25">
      <c r="H12060" s="8"/>
      <c r="I12060" s="8"/>
      <c r="N12060" s="23"/>
      <c r="O12060" s="24"/>
      <c r="P12060" s="19"/>
      <c r="Q12060" s="19"/>
      <c r="R12060" s="19"/>
      <c r="U12060" s="27"/>
      <c r="Y12060" s="9" t="s">
        <v>675</v>
      </c>
      <c r="Z12060" s="9" t="s">
        <v>462</v>
      </c>
      <c r="AA12060" s="9" t="s">
        <v>199</v>
      </c>
      <c r="AB12060" s="9">
        <v>5870607</v>
      </c>
      <c r="AC12060" s="9" t="s">
        <v>12833</v>
      </c>
      <c r="AD12060" s="9" t="s">
        <v>800</v>
      </c>
      <c r="AE12060" s="5">
        <f t="shared" si="398"/>
        <v>0</v>
      </c>
      <c r="AF12060" s="5" t="str">
        <f t="shared" si="399"/>
        <v>Pokryto</v>
      </c>
      <c r="AG12060" s="153"/>
      <c r="AH12060" s="153"/>
      <c r="AI12060" t="s">
        <v>201</v>
      </c>
      <c r="AJ12060" t="s">
        <v>800</v>
      </c>
      <c r="AK12060" s="9" t="str">
        <f>VLOOKUP(Y12060,zdroj!D:AJ,33,0)</f>
        <v>katC</v>
      </c>
    </row>
    <row r="12061" spans="8:37" x14ac:dyDescent="0.25">
      <c r="H12061" s="8"/>
      <c r="I12061" s="8"/>
      <c r="N12061" s="23"/>
      <c r="O12061" s="24"/>
      <c r="P12061" s="19"/>
      <c r="Q12061" s="19"/>
      <c r="R12061" s="19"/>
      <c r="U12061" s="27"/>
      <c r="Y12061" s="9" t="s">
        <v>675</v>
      </c>
      <c r="Z12061" s="9" t="s">
        <v>462</v>
      </c>
      <c r="AA12061" s="9" t="s">
        <v>199</v>
      </c>
      <c r="AB12061" s="9">
        <v>5871778</v>
      </c>
      <c r="AC12061" s="9" t="s">
        <v>12834</v>
      </c>
      <c r="AD12061" s="9" t="s">
        <v>800</v>
      </c>
      <c r="AE12061" s="5">
        <f t="shared" si="398"/>
        <v>0</v>
      </c>
      <c r="AF12061" s="5" t="str">
        <f t="shared" si="399"/>
        <v>Pokryto</v>
      </c>
      <c r="AG12061" s="153"/>
      <c r="AH12061" s="153"/>
      <c r="AI12061" t="s">
        <v>201</v>
      </c>
      <c r="AJ12061" t="s">
        <v>800</v>
      </c>
      <c r="AK12061" s="9" t="str">
        <f>VLOOKUP(Y12061,zdroj!D:AJ,33,0)</f>
        <v>katC</v>
      </c>
    </row>
    <row r="12062" spans="8:37" x14ac:dyDescent="0.25">
      <c r="H12062" s="8"/>
      <c r="I12062" s="8"/>
      <c r="N12062" s="23"/>
      <c r="O12062" s="24"/>
      <c r="P12062" s="19"/>
      <c r="Q12062" s="19"/>
      <c r="R12062" s="19"/>
      <c r="U12062" s="27"/>
      <c r="Y12062" s="9" t="s">
        <v>675</v>
      </c>
      <c r="Z12062" s="9" t="s">
        <v>462</v>
      </c>
      <c r="AA12062" s="9" t="s">
        <v>199</v>
      </c>
      <c r="AB12062" s="9">
        <v>5871786</v>
      </c>
      <c r="AC12062" s="9" t="s">
        <v>12835</v>
      </c>
      <c r="AD12062" s="9" t="s">
        <v>800</v>
      </c>
      <c r="AE12062" s="5">
        <f t="shared" si="398"/>
        <v>0</v>
      </c>
      <c r="AF12062" s="5" t="str">
        <f t="shared" si="399"/>
        <v>Pokryto</v>
      </c>
      <c r="AG12062" s="153"/>
      <c r="AH12062" s="153"/>
      <c r="AI12062" t="s">
        <v>201</v>
      </c>
      <c r="AJ12062" t="s">
        <v>800</v>
      </c>
      <c r="AK12062" s="9" t="str">
        <f>VLOOKUP(Y12062,zdroj!D:AJ,33,0)</f>
        <v>katC</v>
      </c>
    </row>
    <row r="12063" spans="8:37" x14ac:dyDescent="0.25">
      <c r="H12063" s="8"/>
      <c r="I12063" s="8"/>
      <c r="N12063" s="23"/>
      <c r="O12063" s="24"/>
      <c r="P12063" s="19"/>
      <c r="Q12063" s="19"/>
      <c r="R12063" s="19"/>
      <c r="U12063" s="27"/>
      <c r="Y12063" s="9" t="s">
        <v>675</v>
      </c>
      <c r="Z12063" s="9" t="s">
        <v>462</v>
      </c>
      <c r="AA12063" s="9" t="s">
        <v>199</v>
      </c>
      <c r="AB12063" s="9">
        <v>5871794</v>
      </c>
      <c r="AC12063" s="9" t="s">
        <v>12836</v>
      </c>
      <c r="AD12063" s="9" t="s">
        <v>226</v>
      </c>
      <c r="AE12063" s="5">
        <f t="shared" si="398"/>
        <v>0</v>
      </c>
      <c r="AF12063" s="5" t="str">
        <f t="shared" si="399"/>
        <v>katC</v>
      </c>
      <c r="AG12063" s="153"/>
      <c r="AH12063" s="153"/>
      <c r="AI12063" t="s">
        <v>201</v>
      </c>
      <c r="AJ12063" t="s">
        <v>340</v>
      </c>
      <c r="AK12063" s="9" t="str">
        <f>VLOOKUP(Y12063,zdroj!D:AJ,33,0)</f>
        <v>katC</v>
      </c>
    </row>
    <row r="12064" spans="8:37" x14ac:dyDescent="0.25">
      <c r="H12064" s="8"/>
      <c r="I12064" s="8"/>
      <c r="N12064" s="23"/>
      <c r="O12064" s="24"/>
      <c r="P12064" s="19"/>
      <c r="Q12064" s="19"/>
      <c r="R12064" s="19"/>
      <c r="U12064" s="27"/>
      <c r="Y12064" s="9" t="s">
        <v>675</v>
      </c>
      <c r="Z12064" s="9" t="s">
        <v>462</v>
      </c>
      <c r="AA12064" s="9" t="s">
        <v>199</v>
      </c>
      <c r="AB12064" s="9">
        <v>5871808</v>
      </c>
      <c r="AC12064" s="9" t="s">
        <v>12837</v>
      </c>
      <c r="AD12064" s="9" t="s">
        <v>226</v>
      </c>
      <c r="AE12064" s="5">
        <f t="shared" si="398"/>
        <v>0</v>
      </c>
      <c r="AF12064" s="5" t="str">
        <f t="shared" si="399"/>
        <v>katC</v>
      </c>
      <c r="AG12064" s="153"/>
      <c r="AH12064" s="153"/>
      <c r="AI12064" t="s">
        <v>201</v>
      </c>
      <c r="AJ12064" t="s">
        <v>340</v>
      </c>
      <c r="AK12064" s="9" t="str">
        <f>VLOOKUP(Y12064,zdroj!D:AJ,33,0)</f>
        <v>katC</v>
      </c>
    </row>
    <row r="12065" spans="8:37" x14ac:dyDescent="0.25">
      <c r="H12065" s="8"/>
      <c r="I12065" s="8"/>
      <c r="N12065" s="23"/>
      <c r="O12065" s="24"/>
      <c r="P12065" s="19"/>
      <c r="Q12065" s="19"/>
      <c r="R12065" s="19"/>
      <c r="U12065" s="27"/>
      <c r="Y12065" s="9" t="s">
        <v>675</v>
      </c>
      <c r="Z12065" s="9" t="s">
        <v>462</v>
      </c>
      <c r="AA12065" s="9" t="s">
        <v>199</v>
      </c>
      <c r="AB12065" s="9">
        <v>5871816</v>
      </c>
      <c r="AC12065" s="9" t="s">
        <v>12838</v>
      </c>
      <c r="AD12065" s="9" t="s">
        <v>226</v>
      </c>
      <c r="AE12065" s="5">
        <f t="shared" si="398"/>
        <v>0</v>
      </c>
      <c r="AF12065" s="5" t="str">
        <f t="shared" si="399"/>
        <v>katC</v>
      </c>
      <c r="AG12065" s="153"/>
      <c r="AH12065" s="153"/>
      <c r="AI12065" t="s">
        <v>201</v>
      </c>
      <c r="AJ12065" t="s">
        <v>340</v>
      </c>
      <c r="AK12065" s="9" t="str">
        <f>VLOOKUP(Y12065,zdroj!D:AJ,33,0)</f>
        <v>katC</v>
      </c>
    </row>
    <row r="12066" spans="8:37" x14ac:dyDescent="0.25">
      <c r="H12066" s="8"/>
      <c r="I12066" s="8"/>
      <c r="N12066" s="23"/>
      <c r="O12066" s="24"/>
      <c r="P12066" s="19"/>
      <c r="Q12066" s="19"/>
      <c r="R12066" s="19"/>
      <c r="U12066" s="27"/>
      <c r="Y12066" s="9" t="s">
        <v>675</v>
      </c>
      <c r="Z12066" s="9" t="s">
        <v>462</v>
      </c>
      <c r="AA12066" s="9" t="s">
        <v>199</v>
      </c>
      <c r="AB12066" s="9">
        <v>5871824</v>
      </c>
      <c r="AC12066" s="9" t="s">
        <v>12839</v>
      </c>
      <c r="AD12066" s="9" t="s">
        <v>800</v>
      </c>
      <c r="AE12066" s="5">
        <f t="shared" si="398"/>
        <v>0</v>
      </c>
      <c r="AF12066" s="5" t="str">
        <f t="shared" si="399"/>
        <v>Pokryto</v>
      </c>
      <c r="AG12066" s="153"/>
      <c r="AH12066" s="153"/>
      <c r="AI12066" t="s">
        <v>201</v>
      </c>
      <c r="AJ12066" t="s">
        <v>800</v>
      </c>
      <c r="AK12066" s="9" t="str">
        <f>VLOOKUP(Y12066,zdroj!D:AJ,33,0)</f>
        <v>katC</v>
      </c>
    </row>
    <row r="12067" spans="8:37" x14ac:dyDescent="0.25">
      <c r="H12067" s="8"/>
      <c r="I12067" s="8"/>
      <c r="N12067" s="23"/>
      <c r="O12067" s="24"/>
      <c r="P12067" s="19"/>
      <c r="Q12067" s="19"/>
      <c r="R12067" s="19"/>
      <c r="U12067" s="27"/>
      <c r="Y12067" s="9" t="s">
        <v>675</v>
      </c>
      <c r="Z12067" s="9" t="s">
        <v>462</v>
      </c>
      <c r="AA12067" s="9" t="s">
        <v>199</v>
      </c>
      <c r="AB12067" s="9">
        <v>5871832</v>
      </c>
      <c r="AC12067" s="9" t="s">
        <v>12840</v>
      </c>
      <c r="AD12067" s="9" t="s">
        <v>226</v>
      </c>
      <c r="AE12067" s="5">
        <f t="shared" si="398"/>
        <v>0</v>
      </c>
      <c r="AF12067" s="5" t="str">
        <f t="shared" si="399"/>
        <v>katC</v>
      </c>
      <c r="AG12067" s="153"/>
      <c r="AH12067" s="153"/>
      <c r="AI12067" t="s">
        <v>201</v>
      </c>
      <c r="AJ12067" t="s">
        <v>340</v>
      </c>
      <c r="AK12067" s="9" t="str">
        <f>VLOOKUP(Y12067,zdroj!D:AJ,33,0)</f>
        <v>katC</v>
      </c>
    </row>
    <row r="12068" spans="8:37" x14ac:dyDescent="0.25">
      <c r="H12068" s="8"/>
      <c r="I12068" s="8"/>
      <c r="N12068" s="23"/>
      <c r="O12068" s="24"/>
      <c r="P12068" s="19"/>
      <c r="Q12068" s="19"/>
      <c r="R12068" s="19"/>
      <c r="U12068" s="27"/>
      <c r="Y12068" s="9" t="s">
        <v>675</v>
      </c>
      <c r="Z12068" s="9" t="s">
        <v>462</v>
      </c>
      <c r="AA12068" s="9" t="s">
        <v>199</v>
      </c>
      <c r="AB12068" s="9">
        <v>5871841</v>
      </c>
      <c r="AC12068" s="9" t="s">
        <v>12841</v>
      </c>
      <c r="AD12068" s="9" t="s">
        <v>800</v>
      </c>
      <c r="AE12068" s="5">
        <f t="shared" si="398"/>
        <v>0</v>
      </c>
      <c r="AF12068" s="5" t="str">
        <f t="shared" si="399"/>
        <v>Pokryto</v>
      </c>
      <c r="AG12068" s="153"/>
      <c r="AH12068" s="153"/>
      <c r="AI12068" t="s">
        <v>201</v>
      </c>
      <c r="AJ12068" t="s">
        <v>800</v>
      </c>
      <c r="AK12068" s="9" t="str">
        <f>VLOOKUP(Y12068,zdroj!D:AJ,33,0)</f>
        <v>katC</v>
      </c>
    </row>
    <row r="12069" spans="8:37" x14ac:dyDescent="0.25">
      <c r="H12069" s="8"/>
      <c r="I12069" s="8"/>
      <c r="N12069" s="23"/>
      <c r="O12069" s="24"/>
      <c r="P12069" s="19"/>
      <c r="Q12069" s="19"/>
      <c r="R12069" s="19"/>
      <c r="U12069" s="27"/>
      <c r="Y12069" s="9" t="s">
        <v>675</v>
      </c>
      <c r="Z12069" s="9" t="s">
        <v>462</v>
      </c>
      <c r="AA12069" s="9" t="s">
        <v>199</v>
      </c>
      <c r="AB12069" s="9">
        <v>5871859</v>
      </c>
      <c r="AC12069" s="9" t="s">
        <v>12842</v>
      </c>
      <c r="AD12069" s="9" t="s">
        <v>800</v>
      </c>
      <c r="AE12069" s="5">
        <f t="shared" si="398"/>
        <v>0</v>
      </c>
      <c r="AF12069" s="5" t="str">
        <f t="shared" si="399"/>
        <v>Pokryto</v>
      </c>
      <c r="AG12069" s="153"/>
      <c r="AH12069" s="153"/>
      <c r="AI12069" t="s">
        <v>201</v>
      </c>
      <c r="AJ12069" t="s">
        <v>800</v>
      </c>
      <c r="AK12069" s="9" t="str">
        <f>VLOOKUP(Y12069,zdroj!D:AJ,33,0)</f>
        <v>katC</v>
      </c>
    </row>
    <row r="12070" spans="8:37" x14ac:dyDescent="0.25">
      <c r="H12070" s="8"/>
      <c r="I12070" s="8"/>
      <c r="N12070" s="23"/>
      <c r="O12070" s="24"/>
      <c r="P12070" s="19"/>
      <c r="Q12070" s="19"/>
      <c r="R12070" s="19"/>
      <c r="U12070" s="27"/>
      <c r="Y12070" s="9" t="s">
        <v>675</v>
      </c>
      <c r="Z12070" s="9" t="s">
        <v>462</v>
      </c>
      <c r="AA12070" s="9" t="s">
        <v>199</v>
      </c>
      <c r="AB12070" s="9">
        <v>5871867</v>
      </c>
      <c r="AC12070" s="9" t="s">
        <v>12843</v>
      </c>
      <c r="AD12070" s="9" t="s">
        <v>226</v>
      </c>
      <c r="AE12070" s="5">
        <f t="shared" si="398"/>
        <v>0</v>
      </c>
      <c r="AF12070" s="5" t="str">
        <f t="shared" si="399"/>
        <v>katC</v>
      </c>
      <c r="AG12070" s="153"/>
      <c r="AH12070" s="153"/>
      <c r="AI12070" t="s">
        <v>201</v>
      </c>
      <c r="AJ12070" t="s">
        <v>340</v>
      </c>
      <c r="AK12070" s="9" t="str">
        <f>VLOOKUP(Y12070,zdroj!D:AJ,33,0)</f>
        <v>katC</v>
      </c>
    </row>
    <row r="12071" spans="8:37" x14ac:dyDescent="0.25">
      <c r="H12071" s="8"/>
      <c r="I12071" s="8"/>
      <c r="N12071" s="23"/>
      <c r="O12071" s="24"/>
      <c r="P12071" s="19"/>
      <c r="Q12071" s="19"/>
      <c r="R12071" s="19"/>
      <c r="U12071" s="27"/>
      <c r="Y12071" s="9" t="s">
        <v>675</v>
      </c>
      <c r="Z12071" s="9" t="s">
        <v>462</v>
      </c>
      <c r="AA12071" s="9" t="s">
        <v>199</v>
      </c>
      <c r="AB12071" s="9">
        <v>5870615</v>
      </c>
      <c r="AC12071" s="9" t="s">
        <v>12844</v>
      </c>
      <c r="AD12071" s="9" t="s">
        <v>800</v>
      </c>
      <c r="AE12071" s="5">
        <f t="shared" si="398"/>
        <v>0</v>
      </c>
      <c r="AF12071" s="5" t="str">
        <f t="shared" si="399"/>
        <v>Pokryto</v>
      </c>
      <c r="AG12071" s="153"/>
      <c r="AH12071" s="153"/>
      <c r="AI12071" t="s">
        <v>201</v>
      </c>
      <c r="AJ12071" t="s">
        <v>800</v>
      </c>
      <c r="AK12071" s="9" t="str">
        <f>VLOOKUP(Y12071,zdroj!D:AJ,33,0)</f>
        <v>katC</v>
      </c>
    </row>
    <row r="12072" spans="8:37" x14ac:dyDescent="0.25">
      <c r="H12072" s="8"/>
      <c r="I12072" s="8"/>
      <c r="N12072" s="23"/>
      <c r="O12072" s="24"/>
      <c r="P12072" s="19"/>
      <c r="Q12072" s="19"/>
      <c r="R12072" s="19"/>
      <c r="U12072" s="27"/>
      <c r="Y12072" s="9" t="s">
        <v>675</v>
      </c>
      <c r="Z12072" s="9" t="s">
        <v>462</v>
      </c>
      <c r="AA12072" s="9" t="s">
        <v>199</v>
      </c>
      <c r="AB12072" s="9">
        <v>5871875</v>
      </c>
      <c r="AC12072" s="9" t="s">
        <v>12845</v>
      </c>
      <c r="AD12072" s="9" t="s">
        <v>226</v>
      </c>
      <c r="AE12072" s="5">
        <f t="shared" si="398"/>
        <v>0</v>
      </c>
      <c r="AF12072" s="5" t="str">
        <f t="shared" si="399"/>
        <v>katC</v>
      </c>
      <c r="AG12072" s="153"/>
      <c r="AH12072" s="153"/>
      <c r="AI12072" t="s">
        <v>201</v>
      </c>
      <c r="AJ12072" t="s">
        <v>340</v>
      </c>
      <c r="AK12072" s="9" t="str">
        <f>VLOOKUP(Y12072,zdroj!D:AJ,33,0)</f>
        <v>katC</v>
      </c>
    </row>
    <row r="12073" spans="8:37" x14ac:dyDescent="0.25">
      <c r="H12073" s="8"/>
      <c r="I12073" s="8"/>
      <c r="N12073" s="23"/>
      <c r="O12073" s="24"/>
      <c r="P12073" s="19"/>
      <c r="Q12073" s="19"/>
      <c r="R12073" s="19"/>
      <c r="U12073" s="27"/>
      <c r="Y12073" s="9" t="s">
        <v>675</v>
      </c>
      <c r="Z12073" s="9" t="s">
        <v>462</v>
      </c>
      <c r="AA12073" s="9" t="s">
        <v>199</v>
      </c>
      <c r="AB12073" s="9">
        <v>5871883</v>
      </c>
      <c r="AC12073" s="9" t="s">
        <v>12846</v>
      </c>
      <c r="AD12073" s="9" t="s">
        <v>800</v>
      </c>
      <c r="AE12073" s="5">
        <f t="shared" si="398"/>
        <v>0</v>
      </c>
      <c r="AF12073" s="5" t="str">
        <f t="shared" si="399"/>
        <v>Pokryto</v>
      </c>
      <c r="AG12073" s="153"/>
      <c r="AH12073" s="153"/>
      <c r="AI12073" t="s">
        <v>201</v>
      </c>
      <c r="AJ12073" t="s">
        <v>800</v>
      </c>
      <c r="AK12073" s="9" t="str">
        <f>VLOOKUP(Y12073,zdroj!D:AJ,33,0)</f>
        <v>katC</v>
      </c>
    </row>
    <row r="12074" spans="8:37" x14ac:dyDescent="0.25">
      <c r="H12074" s="8"/>
      <c r="I12074" s="8"/>
      <c r="N12074" s="23"/>
      <c r="O12074" s="24"/>
      <c r="P12074" s="19"/>
      <c r="Q12074" s="19"/>
      <c r="R12074" s="19"/>
      <c r="U12074" s="27"/>
      <c r="Y12074" s="9" t="s">
        <v>675</v>
      </c>
      <c r="Z12074" s="9" t="s">
        <v>462</v>
      </c>
      <c r="AA12074" s="9" t="s">
        <v>199</v>
      </c>
      <c r="AB12074" s="9">
        <v>5871891</v>
      </c>
      <c r="AC12074" s="9" t="s">
        <v>12847</v>
      </c>
      <c r="AD12074" s="9" t="s">
        <v>800</v>
      </c>
      <c r="AE12074" s="5">
        <f t="shared" si="398"/>
        <v>0</v>
      </c>
      <c r="AF12074" s="5" t="str">
        <f t="shared" si="399"/>
        <v>Pokryto</v>
      </c>
      <c r="AG12074" s="153"/>
      <c r="AH12074" s="153"/>
      <c r="AI12074" t="s">
        <v>201</v>
      </c>
      <c r="AJ12074" t="s">
        <v>800</v>
      </c>
      <c r="AK12074" s="9" t="str">
        <f>VLOOKUP(Y12074,zdroj!D:AJ,33,0)</f>
        <v>katC</v>
      </c>
    </row>
    <row r="12075" spans="8:37" x14ac:dyDescent="0.25">
      <c r="H12075" s="8"/>
      <c r="I12075" s="8"/>
      <c r="N12075" s="23"/>
      <c r="O12075" s="24"/>
      <c r="P12075" s="19"/>
      <c r="Q12075" s="19"/>
      <c r="R12075" s="19"/>
      <c r="U12075" s="27"/>
      <c r="Y12075" s="9" t="s">
        <v>675</v>
      </c>
      <c r="Z12075" s="9" t="s">
        <v>462</v>
      </c>
      <c r="AA12075" s="9" t="s">
        <v>199</v>
      </c>
      <c r="AB12075" s="9">
        <v>5871905</v>
      </c>
      <c r="AC12075" s="9" t="s">
        <v>12848</v>
      </c>
      <c r="AD12075" s="9" t="s">
        <v>800</v>
      </c>
      <c r="AE12075" s="5">
        <f t="shared" si="398"/>
        <v>0</v>
      </c>
      <c r="AF12075" s="5" t="str">
        <f t="shared" si="399"/>
        <v>Pokryto</v>
      </c>
      <c r="AG12075" s="153"/>
      <c r="AH12075" s="153"/>
      <c r="AI12075" t="s">
        <v>201</v>
      </c>
      <c r="AJ12075" t="s">
        <v>800</v>
      </c>
      <c r="AK12075" s="9" t="str">
        <f>VLOOKUP(Y12075,zdroj!D:AJ,33,0)</f>
        <v>katC</v>
      </c>
    </row>
    <row r="12076" spans="8:37" x14ac:dyDescent="0.25">
      <c r="H12076" s="8"/>
      <c r="I12076" s="8"/>
      <c r="N12076" s="23"/>
      <c r="O12076" s="24"/>
      <c r="P12076" s="19"/>
      <c r="Q12076" s="19"/>
      <c r="R12076" s="19"/>
      <c r="U12076" s="27"/>
      <c r="Y12076" s="9" t="s">
        <v>675</v>
      </c>
      <c r="Z12076" s="9" t="s">
        <v>462</v>
      </c>
      <c r="AA12076" s="9" t="s">
        <v>199</v>
      </c>
      <c r="AB12076" s="9">
        <v>5871913</v>
      </c>
      <c r="AC12076" s="9" t="s">
        <v>12849</v>
      </c>
      <c r="AD12076" s="9" t="s">
        <v>226</v>
      </c>
      <c r="AE12076" s="5">
        <f t="shared" si="398"/>
        <v>0</v>
      </c>
      <c r="AF12076" s="5" t="str">
        <f t="shared" si="399"/>
        <v>katC</v>
      </c>
      <c r="AG12076" s="153"/>
      <c r="AH12076" s="153"/>
      <c r="AI12076" t="s">
        <v>201</v>
      </c>
      <c r="AJ12076" t="s">
        <v>340</v>
      </c>
      <c r="AK12076" s="9" t="str">
        <f>VLOOKUP(Y12076,zdroj!D:AJ,33,0)</f>
        <v>katC</v>
      </c>
    </row>
    <row r="12077" spans="8:37" x14ac:dyDescent="0.25">
      <c r="H12077" s="8"/>
      <c r="I12077" s="8"/>
      <c r="N12077" s="23"/>
      <c r="O12077" s="24"/>
      <c r="P12077" s="19"/>
      <c r="Q12077" s="19"/>
      <c r="R12077" s="19"/>
      <c r="U12077" s="27"/>
      <c r="Y12077" s="9" t="s">
        <v>675</v>
      </c>
      <c r="Z12077" s="9" t="s">
        <v>462</v>
      </c>
      <c r="AA12077" s="9" t="s">
        <v>199</v>
      </c>
      <c r="AB12077" s="9">
        <v>5871921</v>
      </c>
      <c r="AC12077" s="9" t="s">
        <v>12850</v>
      </c>
      <c r="AD12077" s="9" t="s">
        <v>800</v>
      </c>
      <c r="AE12077" s="5">
        <f t="shared" si="398"/>
        <v>0</v>
      </c>
      <c r="AF12077" s="5" t="str">
        <f t="shared" si="399"/>
        <v>Pokryto</v>
      </c>
      <c r="AG12077" s="153"/>
      <c r="AH12077" s="153"/>
      <c r="AI12077" t="s">
        <v>201</v>
      </c>
      <c r="AJ12077" t="s">
        <v>800</v>
      </c>
      <c r="AK12077" s="9" t="str">
        <f>VLOOKUP(Y12077,zdroj!D:AJ,33,0)</f>
        <v>katC</v>
      </c>
    </row>
    <row r="12078" spans="8:37" x14ac:dyDescent="0.25">
      <c r="H12078" s="8"/>
      <c r="I12078" s="8"/>
      <c r="N12078" s="23"/>
      <c r="O12078" s="24"/>
      <c r="P12078" s="19"/>
      <c r="Q12078" s="19"/>
      <c r="R12078" s="19"/>
      <c r="U12078" s="27"/>
      <c r="Y12078" s="9" t="s">
        <v>675</v>
      </c>
      <c r="Z12078" s="9" t="s">
        <v>462</v>
      </c>
      <c r="AA12078" s="9" t="s">
        <v>199</v>
      </c>
      <c r="AB12078" s="9">
        <v>5871930</v>
      </c>
      <c r="AC12078" s="9" t="s">
        <v>12851</v>
      </c>
      <c r="AD12078" s="9" t="s">
        <v>226</v>
      </c>
      <c r="AE12078" s="5">
        <f t="shared" si="398"/>
        <v>0</v>
      </c>
      <c r="AF12078" s="5" t="str">
        <f t="shared" si="399"/>
        <v>katC</v>
      </c>
      <c r="AG12078" s="153"/>
      <c r="AH12078" s="153"/>
      <c r="AI12078" t="s">
        <v>17879</v>
      </c>
      <c r="AJ12078" t="s">
        <v>17878</v>
      </c>
      <c r="AK12078" s="9" t="str">
        <f>VLOOKUP(Y12078,zdroj!D:AJ,33,0)</f>
        <v>katC</v>
      </c>
    </row>
    <row r="12079" spans="8:37" x14ac:dyDescent="0.25">
      <c r="H12079" s="8"/>
      <c r="I12079" s="8"/>
      <c r="N12079" s="23"/>
      <c r="O12079" s="24"/>
      <c r="P12079" s="19"/>
      <c r="Q12079" s="19"/>
      <c r="R12079" s="19"/>
      <c r="U12079" s="27"/>
      <c r="Y12079" s="9" t="s">
        <v>675</v>
      </c>
      <c r="Z12079" s="9" t="s">
        <v>462</v>
      </c>
      <c r="AA12079" s="9" t="s">
        <v>199</v>
      </c>
      <c r="AB12079" s="9">
        <v>5871948</v>
      </c>
      <c r="AC12079" s="9" t="s">
        <v>12852</v>
      </c>
      <c r="AD12079" s="9" t="s">
        <v>800</v>
      </c>
      <c r="AE12079" s="5">
        <f t="shared" si="398"/>
        <v>0</v>
      </c>
      <c r="AF12079" s="5" t="str">
        <f t="shared" si="399"/>
        <v>Pokryto</v>
      </c>
      <c r="AG12079" s="153"/>
      <c r="AH12079" s="153"/>
      <c r="AI12079" t="s">
        <v>201</v>
      </c>
      <c r="AJ12079" t="s">
        <v>800</v>
      </c>
      <c r="AK12079" s="9" t="str">
        <f>VLOOKUP(Y12079,zdroj!D:AJ,33,0)</f>
        <v>katC</v>
      </c>
    </row>
    <row r="12080" spans="8:37" x14ac:dyDescent="0.25">
      <c r="H12080" s="8"/>
      <c r="I12080" s="8"/>
      <c r="N12080" s="23"/>
      <c r="O12080" s="24"/>
      <c r="P12080" s="19"/>
      <c r="Q12080" s="19"/>
      <c r="R12080" s="19"/>
      <c r="U12080" s="27"/>
      <c r="Y12080" s="9" t="s">
        <v>675</v>
      </c>
      <c r="Z12080" s="9" t="s">
        <v>462</v>
      </c>
      <c r="AA12080" s="9" t="s">
        <v>199</v>
      </c>
      <c r="AB12080" s="9">
        <v>5871956</v>
      </c>
      <c r="AC12080" s="9" t="s">
        <v>12853</v>
      </c>
      <c r="AD12080" s="9" t="s">
        <v>226</v>
      </c>
      <c r="AE12080" s="5">
        <f t="shared" si="398"/>
        <v>0</v>
      </c>
      <c r="AF12080" s="5" t="str">
        <f t="shared" si="399"/>
        <v>katC</v>
      </c>
      <c r="AG12080" s="153"/>
      <c r="AH12080" s="153"/>
      <c r="AI12080" t="s">
        <v>201</v>
      </c>
      <c r="AJ12080" t="s">
        <v>340</v>
      </c>
      <c r="AK12080" s="9" t="str">
        <f>VLOOKUP(Y12080,zdroj!D:AJ,33,0)</f>
        <v>katC</v>
      </c>
    </row>
    <row r="12081" spans="8:37" x14ac:dyDescent="0.25">
      <c r="H12081" s="8"/>
      <c r="I12081" s="8"/>
      <c r="N12081" s="23"/>
      <c r="O12081" s="24"/>
      <c r="P12081" s="19"/>
      <c r="Q12081" s="19"/>
      <c r="R12081" s="19"/>
      <c r="U12081" s="27"/>
      <c r="Y12081" s="9" t="s">
        <v>675</v>
      </c>
      <c r="Z12081" s="9" t="s">
        <v>462</v>
      </c>
      <c r="AA12081" s="9" t="s">
        <v>199</v>
      </c>
      <c r="AB12081" s="9">
        <v>5871964</v>
      </c>
      <c r="AC12081" s="9" t="s">
        <v>12854</v>
      </c>
      <c r="AD12081" s="9" t="s">
        <v>226</v>
      </c>
      <c r="AE12081" s="5">
        <f t="shared" si="398"/>
        <v>0</v>
      </c>
      <c r="AF12081" s="5" t="str">
        <f t="shared" si="399"/>
        <v>katC</v>
      </c>
      <c r="AG12081" s="153"/>
      <c r="AH12081" s="153"/>
      <c r="AI12081" t="s">
        <v>229</v>
      </c>
      <c r="AJ12081" t="s">
        <v>17878</v>
      </c>
      <c r="AK12081" s="9" t="str">
        <f>VLOOKUP(Y12081,zdroj!D:AJ,33,0)</f>
        <v>katC</v>
      </c>
    </row>
    <row r="12082" spans="8:37" x14ac:dyDescent="0.25">
      <c r="H12082" s="8"/>
      <c r="I12082" s="8"/>
      <c r="N12082" s="23"/>
      <c r="O12082" s="24"/>
      <c r="P12082" s="19"/>
      <c r="Q12082" s="19"/>
      <c r="R12082" s="19"/>
      <c r="U12082" s="27"/>
      <c r="Y12082" s="9" t="s">
        <v>675</v>
      </c>
      <c r="Z12082" s="9" t="s">
        <v>462</v>
      </c>
      <c r="AA12082" s="9" t="s">
        <v>199</v>
      </c>
      <c r="AB12082" s="9">
        <v>5870623</v>
      </c>
      <c r="AC12082" s="9" t="s">
        <v>12855</v>
      </c>
      <c r="AD12082" s="9" t="s">
        <v>226</v>
      </c>
      <c r="AE12082" s="5">
        <f t="shared" si="398"/>
        <v>0</v>
      </c>
      <c r="AF12082" s="5" t="str">
        <f t="shared" si="399"/>
        <v>katC</v>
      </c>
      <c r="AG12082" s="153"/>
      <c r="AH12082" s="153"/>
      <c r="AI12082" t="s">
        <v>201</v>
      </c>
      <c r="AJ12082" t="s">
        <v>340</v>
      </c>
      <c r="AK12082" s="9" t="str">
        <f>VLOOKUP(Y12082,zdroj!D:AJ,33,0)</f>
        <v>katC</v>
      </c>
    </row>
    <row r="12083" spans="8:37" x14ac:dyDescent="0.25">
      <c r="H12083" s="8"/>
      <c r="I12083" s="8"/>
      <c r="N12083" s="23"/>
      <c r="O12083" s="24"/>
      <c r="P12083" s="19"/>
      <c r="Q12083" s="19"/>
      <c r="R12083" s="19"/>
      <c r="U12083" s="27"/>
      <c r="Y12083" s="9" t="s">
        <v>675</v>
      </c>
      <c r="Z12083" s="9" t="s">
        <v>462</v>
      </c>
      <c r="AA12083" s="9" t="s">
        <v>199</v>
      </c>
      <c r="AB12083" s="9">
        <v>5871972</v>
      </c>
      <c r="AC12083" s="9" t="s">
        <v>12856</v>
      </c>
      <c r="AD12083" s="9" t="s">
        <v>800</v>
      </c>
      <c r="AE12083" s="5">
        <f t="shared" si="398"/>
        <v>0</v>
      </c>
      <c r="AF12083" s="5" t="str">
        <f t="shared" si="399"/>
        <v>Pokryto</v>
      </c>
      <c r="AG12083" s="153"/>
      <c r="AH12083" s="153"/>
      <c r="AI12083" t="s">
        <v>201</v>
      </c>
      <c r="AJ12083" t="s">
        <v>800</v>
      </c>
      <c r="AK12083" s="9" t="str">
        <f>VLOOKUP(Y12083,zdroj!D:AJ,33,0)</f>
        <v>katC</v>
      </c>
    </row>
    <row r="12084" spans="8:37" x14ac:dyDescent="0.25">
      <c r="H12084" s="8"/>
      <c r="I12084" s="8"/>
      <c r="N12084" s="23"/>
      <c r="O12084" s="24"/>
      <c r="P12084" s="19"/>
      <c r="Q12084" s="19"/>
      <c r="R12084" s="19"/>
      <c r="U12084" s="27"/>
      <c r="Y12084" s="9" t="s">
        <v>675</v>
      </c>
      <c r="Z12084" s="9" t="s">
        <v>462</v>
      </c>
      <c r="AA12084" s="9" t="s">
        <v>199</v>
      </c>
      <c r="AB12084" s="9">
        <v>5871981</v>
      </c>
      <c r="AC12084" s="9" t="s">
        <v>12857</v>
      </c>
      <c r="AD12084" s="9" t="s">
        <v>226</v>
      </c>
      <c r="AE12084" s="5">
        <f t="shared" si="398"/>
        <v>0</v>
      </c>
      <c r="AF12084" s="5" t="str">
        <f t="shared" si="399"/>
        <v>katC</v>
      </c>
      <c r="AG12084" s="153"/>
      <c r="AH12084" s="153"/>
      <c r="AI12084" t="s">
        <v>201</v>
      </c>
      <c r="AJ12084" t="s">
        <v>340</v>
      </c>
      <c r="AK12084" s="9" t="str">
        <f>VLOOKUP(Y12084,zdroj!D:AJ,33,0)</f>
        <v>katC</v>
      </c>
    </row>
    <row r="12085" spans="8:37" x14ac:dyDescent="0.25">
      <c r="H12085" s="8"/>
      <c r="I12085" s="8"/>
      <c r="N12085" s="23"/>
      <c r="O12085" s="24"/>
      <c r="P12085" s="19"/>
      <c r="Q12085" s="19"/>
      <c r="R12085" s="19"/>
      <c r="U12085" s="27"/>
      <c r="Y12085" s="9" t="s">
        <v>675</v>
      </c>
      <c r="Z12085" s="9" t="s">
        <v>462</v>
      </c>
      <c r="AA12085" s="9" t="s">
        <v>199</v>
      </c>
      <c r="AB12085" s="9">
        <v>5871999</v>
      </c>
      <c r="AC12085" s="9" t="s">
        <v>12858</v>
      </c>
      <c r="AD12085" s="9" t="s">
        <v>800</v>
      </c>
      <c r="AE12085" s="5">
        <f t="shared" si="398"/>
        <v>0</v>
      </c>
      <c r="AF12085" s="5" t="str">
        <f t="shared" si="399"/>
        <v>Pokryto</v>
      </c>
      <c r="AG12085" s="153"/>
      <c r="AH12085" s="153"/>
      <c r="AI12085" t="s">
        <v>201</v>
      </c>
      <c r="AJ12085" t="s">
        <v>800</v>
      </c>
      <c r="AK12085" s="9" t="str">
        <f>VLOOKUP(Y12085,zdroj!D:AJ,33,0)</f>
        <v>katC</v>
      </c>
    </row>
    <row r="12086" spans="8:37" x14ac:dyDescent="0.25">
      <c r="H12086" s="8"/>
      <c r="I12086" s="8"/>
      <c r="N12086" s="23"/>
      <c r="O12086" s="24"/>
      <c r="P12086" s="19"/>
      <c r="Q12086" s="19"/>
      <c r="R12086" s="19"/>
      <c r="U12086" s="27"/>
      <c r="Y12086" s="9" t="s">
        <v>675</v>
      </c>
      <c r="Z12086" s="9" t="s">
        <v>462</v>
      </c>
      <c r="AA12086" s="9" t="s">
        <v>199</v>
      </c>
      <c r="AB12086" s="9">
        <v>5872006</v>
      </c>
      <c r="AC12086" s="9" t="s">
        <v>12859</v>
      </c>
      <c r="AD12086" s="9" t="s">
        <v>800</v>
      </c>
      <c r="AE12086" s="5">
        <f t="shared" si="398"/>
        <v>0</v>
      </c>
      <c r="AF12086" s="5" t="str">
        <f t="shared" si="399"/>
        <v>Pokryto</v>
      </c>
      <c r="AG12086" s="153"/>
      <c r="AH12086" s="153"/>
      <c r="AI12086" t="s">
        <v>201</v>
      </c>
      <c r="AJ12086" t="s">
        <v>800</v>
      </c>
      <c r="AK12086" s="9" t="str">
        <f>VLOOKUP(Y12086,zdroj!D:AJ,33,0)</f>
        <v>katC</v>
      </c>
    </row>
    <row r="12087" spans="8:37" x14ac:dyDescent="0.25">
      <c r="H12087" s="8"/>
      <c r="I12087" s="8"/>
      <c r="N12087" s="23"/>
      <c r="O12087" s="24"/>
      <c r="P12087" s="19"/>
      <c r="Q12087" s="19"/>
      <c r="R12087" s="19"/>
      <c r="U12087" s="27"/>
      <c r="Y12087" s="9" t="s">
        <v>675</v>
      </c>
      <c r="Z12087" s="9" t="s">
        <v>462</v>
      </c>
      <c r="AA12087" s="9" t="s">
        <v>199</v>
      </c>
      <c r="AB12087" s="9">
        <v>5872022</v>
      </c>
      <c r="AC12087" s="9" t="s">
        <v>12860</v>
      </c>
      <c r="AD12087" s="9" t="s">
        <v>226</v>
      </c>
      <c r="AE12087" s="5">
        <f t="shared" si="398"/>
        <v>0</v>
      </c>
      <c r="AF12087" s="5" t="str">
        <f t="shared" si="399"/>
        <v>katC</v>
      </c>
      <c r="AG12087" s="153"/>
      <c r="AH12087" s="153"/>
      <c r="AI12087" t="s">
        <v>201</v>
      </c>
      <c r="AJ12087" t="s">
        <v>340</v>
      </c>
      <c r="AK12087" s="9" t="str">
        <f>VLOOKUP(Y12087,zdroj!D:AJ,33,0)</f>
        <v>katC</v>
      </c>
    </row>
    <row r="12088" spans="8:37" x14ac:dyDescent="0.25">
      <c r="H12088" s="8"/>
      <c r="I12088" s="8"/>
      <c r="N12088" s="23"/>
      <c r="O12088" s="24"/>
      <c r="P12088" s="19"/>
      <c r="Q12088" s="19"/>
      <c r="R12088" s="19"/>
      <c r="U12088" s="27"/>
      <c r="Y12088" s="9" t="s">
        <v>675</v>
      </c>
      <c r="Z12088" s="9" t="s">
        <v>462</v>
      </c>
      <c r="AA12088" s="9" t="s">
        <v>199</v>
      </c>
      <c r="AB12088" s="9">
        <v>5872031</v>
      </c>
      <c r="AC12088" s="9" t="s">
        <v>12861</v>
      </c>
      <c r="AD12088" s="9" t="s">
        <v>800</v>
      </c>
      <c r="AE12088" s="5">
        <f t="shared" si="398"/>
        <v>0</v>
      </c>
      <c r="AF12088" s="5" t="str">
        <f t="shared" si="399"/>
        <v>Pokryto</v>
      </c>
      <c r="AG12088" s="153"/>
      <c r="AH12088" s="153"/>
      <c r="AI12088" t="s">
        <v>201</v>
      </c>
      <c r="AJ12088" t="s">
        <v>800</v>
      </c>
      <c r="AK12088" s="9" t="str">
        <f>VLOOKUP(Y12088,zdroj!D:AJ,33,0)</f>
        <v>katC</v>
      </c>
    </row>
    <row r="12089" spans="8:37" x14ac:dyDescent="0.25">
      <c r="H12089" s="8"/>
      <c r="I12089" s="8"/>
      <c r="N12089" s="23"/>
      <c r="O12089" s="24"/>
      <c r="P12089" s="19"/>
      <c r="Q12089" s="19"/>
      <c r="R12089" s="19"/>
      <c r="U12089" s="27"/>
      <c r="Y12089" s="9" t="s">
        <v>675</v>
      </c>
      <c r="Z12089" s="9" t="s">
        <v>462</v>
      </c>
      <c r="AA12089" s="9" t="s">
        <v>199</v>
      </c>
      <c r="AB12089" s="9">
        <v>5872049</v>
      </c>
      <c r="AC12089" s="9" t="s">
        <v>12862</v>
      </c>
      <c r="AD12089" s="9" t="s">
        <v>800</v>
      </c>
      <c r="AE12089" s="5">
        <f t="shared" si="398"/>
        <v>0</v>
      </c>
      <c r="AF12089" s="5" t="str">
        <f t="shared" si="399"/>
        <v>Pokryto</v>
      </c>
      <c r="AG12089" s="153"/>
      <c r="AH12089" s="153"/>
      <c r="AI12089" t="s">
        <v>201</v>
      </c>
      <c r="AJ12089" t="s">
        <v>800</v>
      </c>
      <c r="AK12089" s="9" t="str">
        <f>VLOOKUP(Y12089,zdroj!D:AJ,33,0)</f>
        <v>katC</v>
      </c>
    </row>
    <row r="12090" spans="8:37" x14ac:dyDescent="0.25">
      <c r="H12090" s="8"/>
      <c r="I12090" s="8"/>
      <c r="N12090" s="23"/>
      <c r="O12090" s="24"/>
      <c r="P12090" s="19"/>
      <c r="Q12090" s="19"/>
      <c r="R12090" s="19"/>
      <c r="U12090" s="27"/>
      <c r="Y12090" s="9" t="s">
        <v>675</v>
      </c>
      <c r="Z12090" s="9" t="s">
        <v>462</v>
      </c>
      <c r="AA12090" s="9" t="s">
        <v>199</v>
      </c>
      <c r="AB12090" s="9">
        <v>5872057</v>
      </c>
      <c r="AC12090" s="9" t="s">
        <v>12863</v>
      </c>
      <c r="AD12090" s="9" t="s">
        <v>800</v>
      </c>
      <c r="AE12090" s="5">
        <f t="shared" si="398"/>
        <v>0</v>
      </c>
      <c r="AF12090" s="5" t="str">
        <f t="shared" si="399"/>
        <v>Pokryto</v>
      </c>
      <c r="AG12090" s="153"/>
      <c r="AH12090" s="153"/>
      <c r="AI12090" t="s">
        <v>201</v>
      </c>
      <c r="AJ12090" t="s">
        <v>800</v>
      </c>
      <c r="AK12090" s="9" t="str">
        <f>VLOOKUP(Y12090,zdroj!D:AJ,33,0)</f>
        <v>katC</v>
      </c>
    </row>
    <row r="12091" spans="8:37" x14ac:dyDescent="0.25">
      <c r="H12091" s="8"/>
      <c r="I12091" s="8"/>
      <c r="N12091" s="23"/>
      <c r="O12091" s="24"/>
      <c r="P12091" s="19"/>
      <c r="Q12091" s="19"/>
      <c r="R12091" s="19"/>
      <c r="U12091" s="27"/>
      <c r="Y12091" s="9" t="s">
        <v>675</v>
      </c>
      <c r="Z12091" s="9" t="s">
        <v>462</v>
      </c>
      <c r="AA12091" s="9" t="s">
        <v>199</v>
      </c>
      <c r="AB12091" s="9">
        <v>5872065</v>
      </c>
      <c r="AC12091" s="9" t="s">
        <v>12864</v>
      </c>
      <c r="AD12091" s="9" t="s">
        <v>800</v>
      </c>
      <c r="AE12091" s="5">
        <f t="shared" si="398"/>
        <v>0</v>
      </c>
      <c r="AF12091" s="5" t="str">
        <f t="shared" si="399"/>
        <v>Pokryto</v>
      </c>
      <c r="AG12091" s="153"/>
      <c r="AH12091" s="153"/>
      <c r="AI12091" t="s">
        <v>201</v>
      </c>
      <c r="AJ12091" t="s">
        <v>800</v>
      </c>
      <c r="AK12091" s="9" t="str">
        <f>VLOOKUP(Y12091,zdroj!D:AJ,33,0)</f>
        <v>katC</v>
      </c>
    </row>
    <row r="12092" spans="8:37" x14ac:dyDescent="0.25">
      <c r="H12092" s="8"/>
      <c r="I12092" s="8"/>
      <c r="N12092" s="23"/>
      <c r="O12092" s="24"/>
      <c r="P12092" s="19"/>
      <c r="Q12092" s="19"/>
      <c r="R12092" s="19"/>
      <c r="U12092" s="27"/>
      <c r="Y12092" s="9" t="s">
        <v>675</v>
      </c>
      <c r="Z12092" s="9" t="s">
        <v>462</v>
      </c>
      <c r="AA12092" s="9" t="s">
        <v>199</v>
      </c>
      <c r="AB12092" s="9">
        <v>5872073</v>
      </c>
      <c r="AC12092" s="9" t="s">
        <v>12865</v>
      </c>
      <c r="AD12092" s="9" t="s">
        <v>226</v>
      </c>
      <c r="AE12092" s="5">
        <f t="shared" si="398"/>
        <v>0</v>
      </c>
      <c r="AF12092" s="5" t="str">
        <f t="shared" si="399"/>
        <v>katC</v>
      </c>
      <c r="AG12092" s="153"/>
      <c r="AH12092" s="153"/>
      <c r="AI12092" t="s">
        <v>201</v>
      </c>
      <c r="AJ12092" t="s">
        <v>340</v>
      </c>
      <c r="AK12092" s="9" t="str">
        <f>VLOOKUP(Y12092,zdroj!D:AJ,33,0)</f>
        <v>katC</v>
      </c>
    </row>
    <row r="12093" spans="8:37" x14ac:dyDescent="0.25">
      <c r="H12093" s="8"/>
      <c r="I12093" s="8"/>
      <c r="N12093" s="23"/>
      <c r="O12093" s="24"/>
      <c r="P12093" s="19"/>
      <c r="Q12093" s="19"/>
      <c r="R12093" s="19"/>
      <c r="U12093" s="27"/>
      <c r="Y12093" s="9" t="s">
        <v>675</v>
      </c>
      <c r="Z12093" s="9" t="s">
        <v>462</v>
      </c>
      <c r="AA12093" s="9" t="s">
        <v>199</v>
      </c>
      <c r="AB12093" s="9">
        <v>5872081</v>
      </c>
      <c r="AC12093" s="9" t="s">
        <v>12866</v>
      </c>
      <c r="AD12093" s="9" t="s">
        <v>800</v>
      </c>
      <c r="AE12093" s="5">
        <f t="shared" si="398"/>
        <v>0</v>
      </c>
      <c r="AF12093" s="5" t="str">
        <f t="shared" si="399"/>
        <v>Pokryto</v>
      </c>
      <c r="AG12093" s="153"/>
      <c r="AH12093" s="153"/>
      <c r="AI12093" t="s">
        <v>201</v>
      </c>
      <c r="AJ12093" t="s">
        <v>800</v>
      </c>
      <c r="AK12093" s="9" t="str">
        <f>VLOOKUP(Y12093,zdroj!D:AJ,33,0)</f>
        <v>katC</v>
      </c>
    </row>
    <row r="12094" spans="8:37" x14ac:dyDescent="0.25">
      <c r="H12094" s="8"/>
      <c r="I12094" s="8"/>
      <c r="N12094" s="23"/>
      <c r="O12094" s="24"/>
      <c r="P12094" s="19"/>
      <c r="Q12094" s="19"/>
      <c r="R12094" s="19"/>
      <c r="U12094" s="27"/>
      <c r="Y12094" s="9" t="s">
        <v>675</v>
      </c>
      <c r="Z12094" s="9" t="s">
        <v>462</v>
      </c>
      <c r="AA12094" s="9" t="s">
        <v>199</v>
      </c>
      <c r="AB12094" s="9">
        <v>5872090</v>
      </c>
      <c r="AC12094" s="9" t="s">
        <v>12867</v>
      </c>
      <c r="AD12094" s="9" t="s">
        <v>800</v>
      </c>
      <c r="AE12094" s="5">
        <f t="shared" si="398"/>
        <v>0</v>
      </c>
      <c r="AF12094" s="5" t="str">
        <f t="shared" si="399"/>
        <v>Pokryto</v>
      </c>
      <c r="AG12094" s="153"/>
      <c r="AH12094" s="153"/>
      <c r="AI12094" t="s">
        <v>201</v>
      </c>
      <c r="AJ12094" t="s">
        <v>800</v>
      </c>
      <c r="AK12094" s="9" t="str">
        <f>VLOOKUP(Y12094,zdroj!D:AJ,33,0)</f>
        <v>katC</v>
      </c>
    </row>
    <row r="12095" spans="8:37" x14ac:dyDescent="0.25">
      <c r="H12095" s="8"/>
      <c r="I12095" s="8"/>
      <c r="N12095" s="23"/>
      <c r="O12095" s="24"/>
      <c r="P12095" s="19"/>
      <c r="Q12095" s="19"/>
      <c r="R12095" s="19"/>
      <c r="U12095" s="27"/>
      <c r="Y12095" s="9" t="s">
        <v>675</v>
      </c>
      <c r="Z12095" s="9" t="s">
        <v>462</v>
      </c>
      <c r="AA12095" s="9" t="s">
        <v>199</v>
      </c>
      <c r="AB12095" s="9">
        <v>5872111</v>
      </c>
      <c r="AC12095" s="9" t="s">
        <v>12868</v>
      </c>
      <c r="AD12095" s="9" t="s">
        <v>226</v>
      </c>
      <c r="AE12095" s="5">
        <f t="shared" si="398"/>
        <v>0</v>
      </c>
      <c r="AF12095" s="5" t="str">
        <f t="shared" si="399"/>
        <v>katC</v>
      </c>
      <c r="AG12095" s="153"/>
      <c r="AH12095" s="153"/>
      <c r="AI12095" t="s">
        <v>201</v>
      </c>
      <c r="AJ12095" t="s">
        <v>340</v>
      </c>
      <c r="AK12095" s="9" t="str">
        <f>VLOOKUP(Y12095,zdroj!D:AJ,33,0)</f>
        <v>katC</v>
      </c>
    </row>
    <row r="12096" spans="8:37" x14ac:dyDescent="0.25">
      <c r="H12096" s="8"/>
      <c r="I12096" s="8"/>
      <c r="N12096" s="23"/>
      <c r="O12096" s="24"/>
      <c r="P12096" s="19"/>
      <c r="Q12096" s="19"/>
      <c r="R12096" s="19"/>
      <c r="U12096" s="27"/>
      <c r="Y12096" s="9" t="s">
        <v>675</v>
      </c>
      <c r="Z12096" s="9" t="s">
        <v>462</v>
      </c>
      <c r="AA12096" s="9" t="s">
        <v>199</v>
      </c>
      <c r="AB12096" s="9">
        <v>5872120</v>
      </c>
      <c r="AC12096" s="9" t="s">
        <v>12869</v>
      </c>
      <c r="AD12096" s="9" t="s">
        <v>800</v>
      </c>
      <c r="AE12096" s="5">
        <f t="shared" si="398"/>
        <v>0</v>
      </c>
      <c r="AF12096" s="5" t="str">
        <f t="shared" si="399"/>
        <v>Pokryto</v>
      </c>
      <c r="AG12096" s="153"/>
      <c r="AH12096" s="153"/>
      <c r="AI12096" t="s">
        <v>201</v>
      </c>
      <c r="AJ12096" t="s">
        <v>800</v>
      </c>
      <c r="AK12096" s="9" t="str">
        <f>VLOOKUP(Y12096,zdroj!D:AJ,33,0)</f>
        <v>katC</v>
      </c>
    </row>
    <row r="12097" spans="8:37" x14ac:dyDescent="0.25">
      <c r="H12097" s="8"/>
      <c r="I12097" s="8"/>
      <c r="N12097" s="23"/>
      <c r="O12097" s="24"/>
      <c r="P12097" s="19"/>
      <c r="Q12097" s="19"/>
      <c r="R12097" s="19"/>
      <c r="U12097" s="27"/>
      <c r="Y12097" s="9" t="s">
        <v>675</v>
      </c>
      <c r="Z12097" s="9" t="s">
        <v>462</v>
      </c>
      <c r="AA12097" s="9" t="s">
        <v>199</v>
      </c>
      <c r="AB12097" s="9">
        <v>5872138</v>
      </c>
      <c r="AC12097" s="9" t="s">
        <v>12870</v>
      </c>
      <c r="AD12097" s="9" t="s">
        <v>226</v>
      </c>
      <c r="AE12097" s="5">
        <f t="shared" si="398"/>
        <v>0</v>
      </c>
      <c r="AF12097" s="5" t="str">
        <f t="shared" si="399"/>
        <v>katC</v>
      </c>
      <c r="AG12097" s="153"/>
      <c r="AH12097" s="153"/>
      <c r="AI12097" t="s">
        <v>201</v>
      </c>
      <c r="AJ12097" t="s">
        <v>340</v>
      </c>
      <c r="AK12097" s="9" t="str">
        <f>VLOOKUP(Y12097,zdroj!D:AJ,33,0)</f>
        <v>katC</v>
      </c>
    </row>
    <row r="12098" spans="8:37" x14ac:dyDescent="0.25">
      <c r="H12098" s="8"/>
      <c r="I12098" s="8"/>
      <c r="N12098" s="23"/>
      <c r="O12098" s="24"/>
      <c r="P12098" s="19"/>
      <c r="Q12098" s="19"/>
      <c r="R12098" s="19"/>
      <c r="U12098" s="27"/>
      <c r="Y12098" s="9" t="s">
        <v>675</v>
      </c>
      <c r="Z12098" s="9" t="s">
        <v>462</v>
      </c>
      <c r="AA12098" s="9" t="s">
        <v>199</v>
      </c>
      <c r="AB12098" s="9">
        <v>5872146</v>
      </c>
      <c r="AC12098" s="9" t="s">
        <v>12871</v>
      </c>
      <c r="AD12098" s="9" t="s">
        <v>800</v>
      </c>
      <c r="AE12098" s="5">
        <f t="shared" si="398"/>
        <v>0</v>
      </c>
      <c r="AF12098" s="5" t="str">
        <f t="shared" si="399"/>
        <v>Pokryto</v>
      </c>
      <c r="AG12098" s="153"/>
      <c r="AH12098" s="153"/>
      <c r="AI12098" t="s">
        <v>201</v>
      </c>
      <c r="AJ12098" t="s">
        <v>800</v>
      </c>
      <c r="AK12098" s="9" t="str">
        <f>VLOOKUP(Y12098,zdroj!D:AJ,33,0)</f>
        <v>katC</v>
      </c>
    </row>
    <row r="12099" spans="8:37" x14ac:dyDescent="0.25">
      <c r="H12099" s="8"/>
      <c r="I12099" s="8"/>
      <c r="N12099" s="23"/>
      <c r="O12099" s="24"/>
      <c r="P12099" s="19"/>
      <c r="Q12099" s="19"/>
      <c r="R12099" s="19"/>
      <c r="U12099" s="27"/>
      <c r="Y12099" s="9" t="s">
        <v>675</v>
      </c>
      <c r="Z12099" s="9" t="s">
        <v>462</v>
      </c>
      <c r="AA12099" s="9" t="s">
        <v>199</v>
      </c>
      <c r="AB12099" s="9">
        <v>5870640</v>
      </c>
      <c r="AC12099" s="9" t="s">
        <v>12872</v>
      </c>
      <c r="AD12099" s="9" t="s">
        <v>800</v>
      </c>
      <c r="AE12099" s="5">
        <f t="shared" si="398"/>
        <v>0</v>
      </c>
      <c r="AF12099" s="5" t="str">
        <f t="shared" si="399"/>
        <v>Pokryto</v>
      </c>
      <c r="AG12099" s="153"/>
      <c r="AH12099" s="153"/>
      <c r="AI12099" t="s">
        <v>201</v>
      </c>
      <c r="AJ12099" t="s">
        <v>800</v>
      </c>
      <c r="AK12099" s="9" t="str">
        <f>VLOOKUP(Y12099,zdroj!D:AJ,33,0)</f>
        <v>katC</v>
      </c>
    </row>
    <row r="12100" spans="8:37" x14ac:dyDescent="0.25">
      <c r="H12100" s="8"/>
      <c r="I12100" s="8"/>
      <c r="N12100" s="23"/>
      <c r="O12100" s="24"/>
      <c r="P12100" s="19"/>
      <c r="Q12100" s="19"/>
      <c r="R12100" s="19"/>
      <c r="U12100" s="27"/>
      <c r="Y12100" s="9" t="s">
        <v>675</v>
      </c>
      <c r="Z12100" s="9" t="s">
        <v>462</v>
      </c>
      <c r="AA12100" s="9" t="s">
        <v>199</v>
      </c>
      <c r="AB12100" s="9">
        <v>5872154</v>
      </c>
      <c r="AC12100" s="9" t="s">
        <v>12873</v>
      </c>
      <c r="AD12100" s="9" t="s">
        <v>800</v>
      </c>
      <c r="AE12100" s="5">
        <f t="shared" si="398"/>
        <v>0</v>
      </c>
      <c r="AF12100" s="5" t="str">
        <f t="shared" si="399"/>
        <v>Pokryto</v>
      </c>
      <c r="AG12100" s="153"/>
      <c r="AH12100" s="153"/>
      <c r="AI12100" t="s">
        <v>201</v>
      </c>
      <c r="AJ12100" t="s">
        <v>800</v>
      </c>
      <c r="AK12100" s="9" t="str">
        <f>VLOOKUP(Y12100,zdroj!D:AJ,33,0)</f>
        <v>katC</v>
      </c>
    </row>
    <row r="12101" spans="8:37" x14ac:dyDescent="0.25">
      <c r="H12101" s="8"/>
      <c r="I12101" s="8"/>
      <c r="N12101" s="23"/>
      <c r="O12101" s="24"/>
      <c r="P12101" s="19"/>
      <c r="Q12101" s="19"/>
      <c r="R12101" s="19"/>
      <c r="U12101" s="27"/>
      <c r="Y12101" s="9" t="s">
        <v>675</v>
      </c>
      <c r="Z12101" s="9" t="s">
        <v>462</v>
      </c>
      <c r="AA12101" s="9" t="s">
        <v>199</v>
      </c>
      <c r="AB12101" s="9">
        <v>25737961</v>
      </c>
      <c r="AC12101" s="9" t="s">
        <v>12874</v>
      </c>
      <c r="AD12101" s="9" t="s">
        <v>226</v>
      </c>
      <c r="AE12101" s="5">
        <f t="shared" si="398"/>
        <v>0</v>
      </c>
      <c r="AF12101" s="5" t="str">
        <f t="shared" si="399"/>
        <v>katC</v>
      </c>
      <c r="AG12101" s="153"/>
      <c r="AH12101" s="153"/>
      <c r="AI12101" t="s">
        <v>17880</v>
      </c>
      <c r="AJ12101" t="s">
        <v>17878</v>
      </c>
      <c r="AK12101" s="9" t="str">
        <f>VLOOKUP(Y12101,zdroj!D:AJ,33,0)</f>
        <v>katC</v>
      </c>
    </row>
    <row r="12102" spans="8:37" x14ac:dyDescent="0.25">
      <c r="H12102" s="8"/>
      <c r="I12102" s="8"/>
      <c r="N12102" s="23"/>
      <c r="O12102" s="24"/>
      <c r="P12102" s="19"/>
      <c r="Q12102" s="19"/>
      <c r="R12102" s="19"/>
      <c r="U12102" s="27"/>
      <c r="Y12102" s="9" t="s">
        <v>675</v>
      </c>
      <c r="Z12102" s="9" t="s">
        <v>462</v>
      </c>
      <c r="AA12102" s="9" t="s">
        <v>199</v>
      </c>
      <c r="AB12102" s="9">
        <v>5872162</v>
      </c>
      <c r="AC12102" s="9" t="s">
        <v>12875</v>
      </c>
      <c r="AD12102" s="9" t="s">
        <v>226</v>
      </c>
      <c r="AE12102" s="5">
        <f t="shared" si="398"/>
        <v>0</v>
      </c>
      <c r="AF12102" s="5" t="str">
        <f t="shared" si="399"/>
        <v>katC</v>
      </c>
      <c r="AG12102" s="153"/>
      <c r="AH12102" s="153"/>
      <c r="AI12102" t="s">
        <v>201</v>
      </c>
      <c r="AJ12102" t="s">
        <v>340</v>
      </c>
      <c r="AK12102" s="9" t="str">
        <f>VLOOKUP(Y12102,zdroj!D:AJ,33,0)</f>
        <v>katC</v>
      </c>
    </row>
    <row r="12103" spans="8:37" x14ac:dyDescent="0.25">
      <c r="H12103" s="8"/>
      <c r="I12103" s="8"/>
      <c r="N12103" s="23"/>
      <c r="O12103" s="24"/>
      <c r="P12103" s="19"/>
      <c r="Q12103" s="19"/>
      <c r="R12103" s="19"/>
      <c r="U12103" s="27"/>
      <c r="Y12103" s="9" t="s">
        <v>675</v>
      </c>
      <c r="Z12103" s="9" t="s">
        <v>462</v>
      </c>
      <c r="AA12103" s="9" t="s">
        <v>199</v>
      </c>
      <c r="AB12103" s="9">
        <v>5872171</v>
      </c>
      <c r="AC12103" s="9" t="s">
        <v>12876</v>
      </c>
      <c r="AD12103" s="9" t="s">
        <v>800</v>
      </c>
      <c r="AE12103" s="5">
        <f t="shared" si="398"/>
        <v>0</v>
      </c>
      <c r="AF12103" s="5" t="str">
        <f t="shared" si="399"/>
        <v>Pokryto</v>
      </c>
      <c r="AG12103" s="153"/>
      <c r="AH12103" s="153"/>
      <c r="AI12103" t="s">
        <v>201</v>
      </c>
      <c r="AJ12103" t="s">
        <v>800</v>
      </c>
      <c r="AK12103" s="9" t="str">
        <f>VLOOKUP(Y12103,zdroj!D:AJ,33,0)</f>
        <v>katC</v>
      </c>
    </row>
    <row r="12104" spans="8:37" x14ac:dyDescent="0.25">
      <c r="H12104" s="8"/>
      <c r="I12104" s="8"/>
      <c r="N12104" s="23"/>
      <c r="O12104" s="24"/>
      <c r="P12104" s="19"/>
      <c r="Q12104" s="19"/>
      <c r="R12104" s="19"/>
      <c r="U12104" s="27"/>
      <c r="Y12104" s="9" t="s">
        <v>675</v>
      </c>
      <c r="Z12104" s="9" t="s">
        <v>462</v>
      </c>
      <c r="AA12104" s="9" t="s">
        <v>199</v>
      </c>
      <c r="AB12104" s="9">
        <v>26143160</v>
      </c>
      <c r="AC12104" s="9" t="s">
        <v>12877</v>
      </c>
      <c r="AD12104" s="9" t="s">
        <v>226</v>
      </c>
      <c r="AE12104" s="5">
        <f t="shared" si="398"/>
        <v>0</v>
      </c>
      <c r="AF12104" s="5" t="str">
        <f t="shared" si="399"/>
        <v>katC</v>
      </c>
      <c r="AG12104" s="153"/>
      <c r="AH12104" s="153"/>
      <c r="AI12104" t="s">
        <v>17879</v>
      </c>
      <c r="AJ12104" t="s">
        <v>17878</v>
      </c>
      <c r="AK12104" s="9" t="str">
        <f>VLOOKUP(Y12104,zdroj!D:AJ,33,0)</f>
        <v>katC</v>
      </c>
    </row>
    <row r="12105" spans="8:37" x14ac:dyDescent="0.25">
      <c r="H12105" s="8"/>
      <c r="I12105" s="8"/>
      <c r="N12105" s="23"/>
      <c r="O12105" s="24"/>
      <c r="P12105" s="19"/>
      <c r="Q12105" s="19"/>
      <c r="R12105" s="19"/>
      <c r="U12105" s="27"/>
      <c r="Y12105" s="9" t="s">
        <v>675</v>
      </c>
      <c r="Z12105" s="9" t="s">
        <v>462</v>
      </c>
      <c r="AA12105" s="9" t="s">
        <v>199</v>
      </c>
      <c r="AB12105" s="9">
        <v>5872189</v>
      </c>
      <c r="AC12105" s="9" t="s">
        <v>12878</v>
      </c>
      <c r="AD12105" s="9" t="s">
        <v>226</v>
      </c>
      <c r="AE12105" s="5">
        <f t="shared" si="398"/>
        <v>0</v>
      </c>
      <c r="AF12105" s="5" t="str">
        <f t="shared" si="399"/>
        <v>katC</v>
      </c>
      <c r="AG12105" s="153"/>
      <c r="AH12105" s="153"/>
      <c r="AI12105" t="s">
        <v>17882</v>
      </c>
      <c r="AJ12105" t="s">
        <v>17878</v>
      </c>
      <c r="AK12105" s="9" t="str">
        <f>VLOOKUP(Y12105,zdroj!D:AJ,33,0)</f>
        <v>katC</v>
      </c>
    </row>
    <row r="12106" spans="8:37" x14ac:dyDescent="0.25">
      <c r="H12106" s="8"/>
      <c r="I12106" s="8"/>
      <c r="N12106" s="23"/>
      <c r="O12106" s="24"/>
      <c r="P12106" s="19"/>
      <c r="Q12106" s="19"/>
      <c r="R12106" s="19"/>
      <c r="U12106" s="27"/>
      <c r="Y12106" s="9" t="s">
        <v>675</v>
      </c>
      <c r="Z12106" s="9" t="s">
        <v>462</v>
      </c>
      <c r="AA12106" s="9" t="s">
        <v>199</v>
      </c>
      <c r="AB12106" s="9">
        <v>5872197</v>
      </c>
      <c r="AC12106" s="9" t="s">
        <v>12879</v>
      </c>
      <c r="AD12106" s="9" t="s">
        <v>800</v>
      </c>
      <c r="AE12106" s="5">
        <f t="shared" ref="AE12106:AE12169" si="400">VLOOKUP(Y12106,K:T,10,0)</f>
        <v>0</v>
      </c>
      <c r="AF12106" s="5" t="str">
        <f t="shared" ref="AF12106:AF12169" si="401">IF(AE12106="A",IF(AD12106="katA","katB",AD12106),AD12106)</f>
        <v>Pokryto</v>
      </c>
      <c r="AG12106" s="153"/>
      <c r="AH12106" s="153"/>
      <c r="AI12106" t="s">
        <v>201</v>
      </c>
      <c r="AJ12106" t="s">
        <v>800</v>
      </c>
      <c r="AK12106" s="9" t="str">
        <f>VLOOKUP(Y12106,zdroj!D:AJ,33,0)</f>
        <v>katC</v>
      </c>
    </row>
    <row r="12107" spans="8:37" x14ac:dyDescent="0.25">
      <c r="H12107" s="8"/>
      <c r="I12107" s="8"/>
      <c r="N12107" s="23"/>
      <c r="O12107" s="24"/>
      <c r="P12107" s="19"/>
      <c r="Q12107" s="19"/>
      <c r="R12107" s="19"/>
      <c r="U12107" s="27"/>
      <c r="Y12107" s="9" t="s">
        <v>675</v>
      </c>
      <c r="Z12107" s="9" t="s">
        <v>462</v>
      </c>
      <c r="AA12107" s="9" t="s">
        <v>199</v>
      </c>
      <c r="AB12107" s="9">
        <v>26103541</v>
      </c>
      <c r="AC12107" s="9" t="s">
        <v>12880</v>
      </c>
      <c r="AD12107" s="9" t="s">
        <v>226</v>
      </c>
      <c r="AE12107" s="5">
        <f t="shared" si="400"/>
        <v>0</v>
      </c>
      <c r="AF12107" s="5" t="str">
        <f t="shared" si="401"/>
        <v>katC</v>
      </c>
      <c r="AG12107" s="153"/>
      <c r="AH12107" s="153"/>
      <c r="AI12107" t="s">
        <v>201</v>
      </c>
      <c r="AJ12107" t="s">
        <v>340</v>
      </c>
      <c r="AK12107" s="9" t="str">
        <f>VLOOKUP(Y12107,zdroj!D:AJ,33,0)</f>
        <v>katC</v>
      </c>
    </row>
    <row r="12108" spans="8:37" x14ac:dyDescent="0.25">
      <c r="H12108" s="8"/>
      <c r="I12108" s="8"/>
      <c r="N12108" s="23"/>
      <c r="O12108" s="24"/>
      <c r="P12108" s="19"/>
      <c r="Q12108" s="19"/>
      <c r="R12108" s="19"/>
      <c r="U12108" s="27"/>
      <c r="Y12108" s="9" t="s">
        <v>675</v>
      </c>
      <c r="Z12108" s="9" t="s">
        <v>462</v>
      </c>
      <c r="AA12108" s="9" t="s">
        <v>199</v>
      </c>
      <c r="AB12108" s="9">
        <v>5872201</v>
      </c>
      <c r="AC12108" s="9" t="s">
        <v>12881</v>
      </c>
      <c r="AD12108" s="9" t="s">
        <v>226</v>
      </c>
      <c r="AE12108" s="5">
        <f t="shared" si="400"/>
        <v>0</v>
      </c>
      <c r="AF12108" s="5" t="str">
        <f t="shared" si="401"/>
        <v>katC</v>
      </c>
      <c r="AG12108" s="153"/>
      <c r="AH12108" s="153"/>
      <c r="AI12108" t="s">
        <v>201</v>
      </c>
      <c r="AJ12108" t="s">
        <v>340</v>
      </c>
      <c r="AK12108" s="9" t="str">
        <f>VLOOKUP(Y12108,zdroj!D:AJ,33,0)</f>
        <v>katC</v>
      </c>
    </row>
    <row r="12109" spans="8:37" x14ac:dyDescent="0.25">
      <c r="H12109" s="8"/>
      <c r="I12109" s="8"/>
      <c r="N12109" s="23"/>
      <c r="O12109" s="24"/>
      <c r="P12109" s="19"/>
      <c r="Q12109" s="19"/>
      <c r="R12109" s="19"/>
      <c r="U12109" s="27"/>
      <c r="Y12109" s="9" t="s">
        <v>675</v>
      </c>
      <c r="Z12109" s="9" t="s">
        <v>462</v>
      </c>
      <c r="AA12109" s="9" t="s">
        <v>199</v>
      </c>
      <c r="AB12109" s="9">
        <v>5872219</v>
      </c>
      <c r="AC12109" s="9" t="s">
        <v>12882</v>
      </c>
      <c r="AD12109" s="9" t="s">
        <v>800</v>
      </c>
      <c r="AE12109" s="5">
        <f t="shared" si="400"/>
        <v>0</v>
      </c>
      <c r="AF12109" s="5" t="str">
        <f t="shared" si="401"/>
        <v>Pokryto</v>
      </c>
      <c r="AG12109" s="153"/>
      <c r="AH12109" s="153"/>
      <c r="AI12109" t="s">
        <v>201</v>
      </c>
      <c r="AJ12109" t="s">
        <v>800</v>
      </c>
      <c r="AK12109" s="9" t="str">
        <f>VLOOKUP(Y12109,zdroj!D:AJ,33,0)</f>
        <v>katC</v>
      </c>
    </row>
    <row r="12110" spans="8:37" x14ac:dyDescent="0.25">
      <c r="H12110" s="8"/>
      <c r="I12110" s="8"/>
      <c r="N12110" s="23"/>
      <c r="O12110" s="24"/>
      <c r="P12110" s="19"/>
      <c r="Q12110" s="19"/>
      <c r="R12110" s="19"/>
      <c r="U12110" s="27"/>
      <c r="Y12110" s="9" t="s">
        <v>675</v>
      </c>
      <c r="Z12110" s="9" t="s">
        <v>462</v>
      </c>
      <c r="AA12110" s="9" t="s">
        <v>199</v>
      </c>
      <c r="AB12110" s="9">
        <v>5870658</v>
      </c>
      <c r="AC12110" s="9" t="s">
        <v>12883</v>
      </c>
      <c r="AD12110" s="9" t="s">
        <v>800</v>
      </c>
      <c r="AE12110" s="5">
        <f t="shared" si="400"/>
        <v>0</v>
      </c>
      <c r="AF12110" s="5" t="str">
        <f t="shared" si="401"/>
        <v>Pokryto</v>
      </c>
      <c r="AG12110" s="153"/>
      <c r="AH12110" s="153"/>
      <c r="AI12110" t="s">
        <v>201</v>
      </c>
      <c r="AJ12110" t="s">
        <v>800</v>
      </c>
      <c r="AK12110" s="9" t="str">
        <f>VLOOKUP(Y12110,zdroj!D:AJ,33,0)</f>
        <v>katC</v>
      </c>
    </row>
    <row r="12111" spans="8:37" x14ac:dyDescent="0.25">
      <c r="H12111" s="8"/>
      <c r="I12111" s="8"/>
      <c r="N12111" s="23"/>
      <c r="O12111" s="24"/>
      <c r="P12111" s="19"/>
      <c r="Q12111" s="19"/>
      <c r="R12111" s="19"/>
      <c r="U12111" s="27"/>
      <c r="Y12111" s="9" t="s">
        <v>675</v>
      </c>
      <c r="Z12111" s="9" t="s">
        <v>462</v>
      </c>
      <c r="AA12111" s="9" t="s">
        <v>199</v>
      </c>
      <c r="AB12111" s="9">
        <v>5872227</v>
      </c>
      <c r="AC12111" s="9" t="s">
        <v>12884</v>
      </c>
      <c r="AD12111" s="9" t="s">
        <v>226</v>
      </c>
      <c r="AE12111" s="5">
        <f t="shared" si="400"/>
        <v>0</v>
      </c>
      <c r="AF12111" s="5" t="str">
        <f t="shared" si="401"/>
        <v>katC</v>
      </c>
      <c r="AG12111" s="153"/>
      <c r="AH12111" s="153"/>
      <c r="AI12111" t="s">
        <v>17879</v>
      </c>
      <c r="AJ12111" t="s">
        <v>17878</v>
      </c>
      <c r="AK12111" s="9" t="str">
        <f>VLOOKUP(Y12111,zdroj!D:AJ,33,0)</f>
        <v>katC</v>
      </c>
    </row>
    <row r="12112" spans="8:37" x14ac:dyDescent="0.25">
      <c r="H12112" s="8"/>
      <c r="I12112" s="8"/>
      <c r="N12112" s="23"/>
      <c r="O12112" s="24"/>
      <c r="P12112" s="19"/>
      <c r="Q12112" s="19"/>
      <c r="R12112" s="19"/>
      <c r="U12112" s="27"/>
      <c r="Y12112" s="9" t="s">
        <v>675</v>
      </c>
      <c r="Z12112" s="9" t="s">
        <v>462</v>
      </c>
      <c r="AA12112" s="9" t="s">
        <v>199</v>
      </c>
      <c r="AB12112" s="9">
        <v>5872235</v>
      </c>
      <c r="AC12112" s="9" t="s">
        <v>12885</v>
      </c>
      <c r="AD12112" s="9" t="s">
        <v>800</v>
      </c>
      <c r="AE12112" s="5">
        <f t="shared" si="400"/>
        <v>0</v>
      </c>
      <c r="AF12112" s="5" t="str">
        <f t="shared" si="401"/>
        <v>Pokryto</v>
      </c>
      <c r="AG12112" s="153"/>
      <c r="AH12112" s="153"/>
      <c r="AI12112" t="s">
        <v>201</v>
      </c>
      <c r="AJ12112" t="s">
        <v>800</v>
      </c>
      <c r="AK12112" s="9" t="str">
        <f>VLOOKUP(Y12112,zdroj!D:AJ,33,0)</f>
        <v>katC</v>
      </c>
    </row>
    <row r="12113" spans="8:37" x14ac:dyDescent="0.25">
      <c r="H12113" s="8"/>
      <c r="I12113" s="8"/>
      <c r="N12113" s="23"/>
      <c r="O12113" s="24"/>
      <c r="P12113" s="19"/>
      <c r="Q12113" s="19"/>
      <c r="R12113" s="19"/>
      <c r="U12113" s="27"/>
      <c r="Y12113" s="9" t="s">
        <v>675</v>
      </c>
      <c r="Z12113" s="9" t="s">
        <v>462</v>
      </c>
      <c r="AA12113" s="9" t="s">
        <v>199</v>
      </c>
      <c r="AB12113" s="9">
        <v>5872243</v>
      </c>
      <c r="AC12113" s="9" t="s">
        <v>12886</v>
      </c>
      <c r="AD12113" s="9" t="s">
        <v>800</v>
      </c>
      <c r="AE12113" s="5">
        <f t="shared" si="400"/>
        <v>0</v>
      </c>
      <c r="AF12113" s="5" t="str">
        <f t="shared" si="401"/>
        <v>Pokryto</v>
      </c>
      <c r="AG12113" s="153"/>
      <c r="AH12113" s="153"/>
      <c r="AI12113" t="s">
        <v>201</v>
      </c>
      <c r="AJ12113" t="s">
        <v>800</v>
      </c>
      <c r="AK12113" s="9" t="str">
        <f>VLOOKUP(Y12113,zdroj!D:AJ,33,0)</f>
        <v>katC</v>
      </c>
    </row>
    <row r="12114" spans="8:37" x14ac:dyDescent="0.25">
      <c r="H12114" s="8"/>
      <c r="I12114" s="8"/>
      <c r="N12114" s="23"/>
      <c r="O12114" s="24"/>
      <c r="P12114" s="19"/>
      <c r="Q12114" s="19"/>
      <c r="R12114" s="19"/>
      <c r="U12114" s="27"/>
      <c r="Y12114" s="9" t="s">
        <v>675</v>
      </c>
      <c r="Z12114" s="9" t="s">
        <v>462</v>
      </c>
      <c r="AA12114" s="9" t="s">
        <v>199</v>
      </c>
      <c r="AB12114" s="9">
        <v>5872260</v>
      </c>
      <c r="AC12114" s="9" t="s">
        <v>12887</v>
      </c>
      <c r="AD12114" s="9" t="s">
        <v>226</v>
      </c>
      <c r="AE12114" s="5">
        <f t="shared" si="400"/>
        <v>0</v>
      </c>
      <c r="AF12114" s="5" t="str">
        <f t="shared" si="401"/>
        <v>katC</v>
      </c>
      <c r="AG12114" s="153"/>
      <c r="AH12114" s="153"/>
      <c r="AI12114" t="s">
        <v>201</v>
      </c>
      <c r="AJ12114" t="s">
        <v>340</v>
      </c>
      <c r="AK12114" s="9" t="str">
        <f>VLOOKUP(Y12114,zdroj!D:AJ,33,0)</f>
        <v>katC</v>
      </c>
    </row>
    <row r="12115" spans="8:37" x14ac:dyDescent="0.25">
      <c r="H12115" s="8"/>
      <c r="I12115" s="8"/>
      <c r="N12115" s="23"/>
      <c r="O12115" s="24"/>
      <c r="P12115" s="19"/>
      <c r="Q12115" s="19"/>
      <c r="R12115" s="19"/>
      <c r="U12115" s="27"/>
      <c r="Y12115" s="9" t="s">
        <v>675</v>
      </c>
      <c r="Z12115" s="9" t="s">
        <v>462</v>
      </c>
      <c r="AA12115" s="9" t="s">
        <v>199</v>
      </c>
      <c r="AB12115" s="9">
        <v>5872278</v>
      </c>
      <c r="AC12115" s="9" t="s">
        <v>12888</v>
      </c>
      <c r="AD12115" s="9" t="s">
        <v>800</v>
      </c>
      <c r="AE12115" s="5">
        <f t="shared" si="400"/>
        <v>0</v>
      </c>
      <c r="AF12115" s="5" t="str">
        <f t="shared" si="401"/>
        <v>Pokryto</v>
      </c>
      <c r="AG12115" s="153"/>
      <c r="AH12115" s="153"/>
      <c r="AI12115" t="s">
        <v>201</v>
      </c>
      <c r="AJ12115" t="s">
        <v>800</v>
      </c>
      <c r="AK12115" s="9" t="str">
        <f>VLOOKUP(Y12115,zdroj!D:AJ,33,0)</f>
        <v>katC</v>
      </c>
    </row>
    <row r="12116" spans="8:37" x14ac:dyDescent="0.25">
      <c r="H12116" s="8"/>
      <c r="I12116" s="8"/>
      <c r="N12116" s="23"/>
      <c r="O12116" s="24"/>
      <c r="P12116" s="19"/>
      <c r="Q12116" s="19"/>
      <c r="R12116" s="19"/>
      <c r="U12116" s="27"/>
      <c r="Y12116" s="9" t="s">
        <v>675</v>
      </c>
      <c r="Z12116" s="9" t="s">
        <v>462</v>
      </c>
      <c r="AA12116" s="9" t="s">
        <v>199</v>
      </c>
      <c r="AB12116" s="9">
        <v>25651951</v>
      </c>
      <c r="AC12116" s="9" t="s">
        <v>12889</v>
      </c>
      <c r="AD12116" s="9" t="s">
        <v>226</v>
      </c>
      <c r="AE12116" s="5">
        <f t="shared" si="400"/>
        <v>0</v>
      </c>
      <c r="AF12116" s="5" t="str">
        <f t="shared" si="401"/>
        <v>katC</v>
      </c>
      <c r="AG12116" s="153"/>
      <c r="AH12116" s="153"/>
      <c r="AI12116" t="s">
        <v>201</v>
      </c>
      <c r="AJ12116" t="s">
        <v>340</v>
      </c>
      <c r="AK12116" s="9" t="str">
        <f>VLOOKUP(Y12116,zdroj!D:AJ,33,0)</f>
        <v>katC</v>
      </c>
    </row>
    <row r="12117" spans="8:37" x14ac:dyDescent="0.25">
      <c r="H12117" s="8"/>
      <c r="I12117" s="8"/>
      <c r="N12117" s="23"/>
      <c r="O12117" s="24"/>
      <c r="P12117" s="19"/>
      <c r="Q12117" s="19"/>
      <c r="R12117" s="19"/>
      <c r="U12117" s="27"/>
      <c r="Y12117" s="9" t="s">
        <v>675</v>
      </c>
      <c r="Z12117" s="9" t="s">
        <v>462</v>
      </c>
      <c r="AA12117" s="9" t="s">
        <v>199</v>
      </c>
      <c r="AB12117" s="9">
        <v>5872286</v>
      </c>
      <c r="AC12117" s="9" t="s">
        <v>12890</v>
      </c>
      <c r="AD12117" s="9" t="s">
        <v>226</v>
      </c>
      <c r="AE12117" s="5">
        <f t="shared" si="400"/>
        <v>0</v>
      </c>
      <c r="AF12117" s="5" t="str">
        <f t="shared" si="401"/>
        <v>katC</v>
      </c>
      <c r="AG12117" s="153"/>
      <c r="AH12117" s="153"/>
      <c r="AI12117" t="s">
        <v>201</v>
      </c>
      <c r="AJ12117" t="s">
        <v>340</v>
      </c>
      <c r="AK12117" s="9" t="str">
        <f>VLOOKUP(Y12117,zdroj!D:AJ,33,0)</f>
        <v>katC</v>
      </c>
    </row>
    <row r="12118" spans="8:37" x14ac:dyDescent="0.25">
      <c r="H12118" s="8"/>
      <c r="I12118" s="8"/>
      <c r="N12118" s="23"/>
      <c r="O12118" s="24"/>
      <c r="P12118" s="19"/>
      <c r="Q12118" s="19"/>
      <c r="R12118" s="19"/>
      <c r="U12118" s="27"/>
      <c r="Y12118" s="9" t="s">
        <v>675</v>
      </c>
      <c r="Z12118" s="9" t="s">
        <v>462</v>
      </c>
      <c r="AA12118" s="9" t="s">
        <v>199</v>
      </c>
      <c r="AB12118" s="9">
        <v>5872308</v>
      </c>
      <c r="AC12118" s="9" t="s">
        <v>12891</v>
      </c>
      <c r="AD12118" s="9" t="s">
        <v>226</v>
      </c>
      <c r="AE12118" s="5">
        <f t="shared" si="400"/>
        <v>0</v>
      </c>
      <c r="AF12118" s="5" t="str">
        <f t="shared" si="401"/>
        <v>katC</v>
      </c>
      <c r="AG12118" s="153"/>
      <c r="AH12118" s="153"/>
      <c r="AI12118" t="s">
        <v>17880</v>
      </c>
      <c r="AJ12118" t="s">
        <v>17878</v>
      </c>
      <c r="AK12118" s="9" t="str">
        <f>VLOOKUP(Y12118,zdroj!D:AJ,33,0)</f>
        <v>katC</v>
      </c>
    </row>
    <row r="12119" spans="8:37" x14ac:dyDescent="0.25">
      <c r="H12119" s="8"/>
      <c r="I12119" s="8"/>
      <c r="N12119" s="23"/>
      <c r="O12119" s="24"/>
      <c r="P12119" s="19"/>
      <c r="Q12119" s="19"/>
      <c r="R12119" s="19"/>
      <c r="U12119" s="27"/>
      <c r="Y12119" s="9" t="s">
        <v>675</v>
      </c>
      <c r="Z12119" s="9" t="s">
        <v>462</v>
      </c>
      <c r="AA12119" s="9" t="s">
        <v>199</v>
      </c>
      <c r="AB12119" s="9">
        <v>5870666</v>
      </c>
      <c r="AC12119" s="9" t="s">
        <v>12892</v>
      </c>
      <c r="AD12119" s="9" t="s">
        <v>800</v>
      </c>
      <c r="AE12119" s="5">
        <f t="shared" si="400"/>
        <v>0</v>
      </c>
      <c r="AF12119" s="5" t="str">
        <f t="shared" si="401"/>
        <v>Pokryto</v>
      </c>
      <c r="AG12119" s="153"/>
      <c r="AH12119" s="153"/>
      <c r="AI12119" t="s">
        <v>201</v>
      </c>
      <c r="AJ12119" t="s">
        <v>800</v>
      </c>
      <c r="AK12119" s="9" t="str">
        <f>VLOOKUP(Y12119,zdroj!D:AJ,33,0)</f>
        <v>katC</v>
      </c>
    </row>
    <row r="12120" spans="8:37" x14ac:dyDescent="0.25">
      <c r="H12120" s="8"/>
      <c r="I12120" s="8"/>
      <c r="N12120" s="23"/>
      <c r="O12120" s="24"/>
      <c r="P12120" s="19"/>
      <c r="Q12120" s="19"/>
      <c r="R12120" s="19"/>
      <c r="U12120" s="27"/>
      <c r="Y12120" s="9" t="s">
        <v>675</v>
      </c>
      <c r="Z12120" s="9" t="s">
        <v>462</v>
      </c>
      <c r="AA12120" s="9" t="s">
        <v>199</v>
      </c>
      <c r="AB12120" s="9">
        <v>5872316</v>
      </c>
      <c r="AC12120" s="9" t="s">
        <v>12893</v>
      </c>
      <c r="AD12120" s="9" t="s">
        <v>800</v>
      </c>
      <c r="AE12120" s="5">
        <f t="shared" si="400"/>
        <v>0</v>
      </c>
      <c r="AF12120" s="5" t="str">
        <f t="shared" si="401"/>
        <v>Pokryto</v>
      </c>
      <c r="AG12120" s="153"/>
      <c r="AH12120" s="153"/>
      <c r="AI12120" t="s">
        <v>201</v>
      </c>
      <c r="AJ12120" t="s">
        <v>800</v>
      </c>
      <c r="AK12120" s="9" t="str">
        <f>VLOOKUP(Y12120,zdroj!D:AJ,33,0)</f>
        <v>katC</v>
      </c>
    </row>
    <row r="12121" spans="8:37" x14ac:dyDescent="0.25">
      <c r="H12121" s="8"/>
      <c r="I12121" s="8"/>
      <c r="N12121" s="23"/>
      <c r="O12121" s="24"/>
      <c r="P12121" s="19"/>
      <c r="Q12121" s="19"/>
      <c r="R12121" s="19"/>
      <c r="U12121" s="27"/>
      <c r="Y12121" s="9" t="s">
        <v>675</v>
      </c>
      <c r="Z12121" s="9" t="s">
        <v>462</v>
      </c>
      <c r="AA12121" s="9" t="s">
        <v>199</v>
      </c>
      <c r="AB12121" s="9">
        <v>5872324</v>
      </c>
      <c r="AC12121" s="9" t="s">
        <v>12894</v>
      </c>
      <c r="AD12121" s="9" t="s">
        <v>226</v>
      </c>
      <c r="AE12121" s="5">
        <f t="shared" si="400"/>
        <v>0</v>
      </c>
      <c r="AF12121" s="5" t="str">
        <f t="shared" si="401"/>
        <v>katC</v>
      </c>
      <c r="AG12121" s="153"/>
      <c r="AH12121" s="153"/>
      <c r="AI12121" t="s">
        <v>201</v>
      </c>
      <c r="AJ12121" t="s">
        <v>340</v>
      </c>
      <c r="AK12121" s="9" t="str">
        <f>VLOOKUP(Y12121,zdroj!D:AJ,33,0)</f>
        <v>katC</v>
      </c>
    </row>
    <row r="12122" spans="8:37" x14ac:dyDescent="0.25">
      <c r="H12122" s="8"/>
      <c r="I12122" s="8"/>
      <c r="N12122" s="23"/>
      <c r="O12122" s="24"/>
      <c r="P12122" s="19"/>
      <c r="Q12122" s="19"/>
      <c r="R12122" s="19"/>
      <c r="U12122" s="27"/>
      <c r="Y12122" s="9" t="s">
        <v>675</v>
      </c>
      <c r="Z12122" s="9" t="s">
        <v>462</v>
      </c>
      <c r="AA12122" s="9" t="s">
        <v>199</v>
      </c>
      <c r="AB12122" s="9">
        <v>5872332</v>
      </c>
      <c r="AC12122" s="9" t="s">
        <v>12895</v>
      </c>
      <c r="AD12122" s="9" t="s">
        <v>800</v>
      </c>
      <c r="AE12122" s="5">
        <f t="shared" si="400"/>
        <v>0</v>
      </c>
      <c r="AF12122" s="5" t="str">
        <f t="shared" si="401"/>
        <v>Pokryto</v>
      </c>
      <c r="AG12122" s="153"/>
      <c r="AH12122" s="153"/>
      <c r="AI12122" t="s">
        <v>201</v>
      </c>
      <c r="AJ12122" t="s">
        <v>800</v>
      </c>
      <c r="AK12122" s="9" t="str">
        <f>VLOOKUP(Y12122,zdroj!D:AJ,33,0)</f>
        <v>katC</v>
      </c>
    </row>
    <row r="12123" spans="8:37" x14ac:dyDescent="0.25">
      <c r="H12123" s="8"/>
      <c r="I12123" s="8"/>
      <c r="N12123" s="23"/>
      <c r="O12123" s="24"/>
      <c r="P12123" s="19"/>
      <c r="Q12123" s="19"/>
      <c r="R12123" s="19"/>
      <c r="U12123" s="27"/>
      <c r="Y12123" s="9" t="s">
        <v>675</v>
      </c>
      <c r="Z12123" s="9" t="s">
        <v>462</v>
      </c>
      <c r="AA12123" s="9" t="s">
        <v>199</v>
      </c>
      <c r="AB12123" s="9">
        <v>25847660</v>
      </c>
      <c r="AC12123" s="9" t="s">
        <v>12896</v>
      </c>
      <c r="AD12123" s="9" t="s">
        <v>800</v>
      </c>
      <c r="AE12123" s="5">
        <f t="shared" si="400"/>
        <v>0</v>
      </c>
      <c r="AF12123" s="5" t="str">
        <f t="shared" si="401"/>
        <v>Pokryto</v>
      </c>
      <c r="AG12123" s="153"/>
      <c r="AH12123" s="153"/>
      <c r="AI12123" t="s">
        <v>201</v>
      </c>
      <c r="AJ12123" t="s">
        <v>800</v>
      </c>
      <c r="AK12123" s="9" t="str">
        <f>VLOOKUP(Y12123,zdroj!D:AJ,33,0)</f>
        <v>katC</v>
      </c>
    </row>
    <row r="12124" spans="8:37" x14ac:dyDescent="0.25">
      <c r="H12124" s="8"/>
      <c r="I12124" s="8"/>
      <c r="N12124" s="23"/>
      <c r="O12124" s="24"/>
      <c r="P12124" s="19"/>
      <c r="Q12124" s="19"/>
      <c r="R12124" s="19"/>
      <c r="U12124" s="27"/>
      <c r="Y12124" s="9" t="s">
        <v>675</v>
      </c>
      <c r="Z12124" s="9" t="s">
        <v>462</v>
      </c>
      <c r="AA12124" s="9" t="s">
        <v>199</v>
      </c>
      <c r="AB12124" s="9">
        <v>5872341</v>
      </c>
      <c r="AC12124" s="9" t="s">
        <v>12897</v>
      </c>
      <c r="AD12124" s="9" t="s">
        <v>226</v>
      </c>
      <c r="AE12124" s="5">
        <f t="shared" si="400"/>
        <v>0</v>
      </c>
      <c r="AF12124" s="5" t="str">
        <f t="shared" si="401"/>
        <v>katC</v>
      </c>
      <c r="AG12124" s="153"/>
      <c r="AH12124" s="153"/>
      <c r="AI12124" t="s">
        <v>201</v>
      </c>
      <c r="AJ12124" t="s">
        <v>340</v>
      </c>
      <c r="AK12124" s="9" t="str">
        <f>VLOOKUP(Y12124,zdroj!D:AJ,33,0)</f>
        <v>katC</v>
      </c>
    </row>
    <row r="12125" spans="8:37" x14ac:dyDescent="0.25">
      <c r="H12125" s="8"/>
      <c r="I12125" s="8"/>
      <c r="N12125" s="23"/>
      <c r="O12125" s="24"/>
      <c r="P12125" s="19"/>
      <c r="Q12125" s="19"/>
      <c r="R12125" s="19"/>
      <c r="U12125" s="27"/>
      <c r="Y12125" s="9" t="s">
        <v>675</v>
      </c>
      <c r="Z12125" s="9" t="s">
        <v>462</v>
      </c>
      <c r="AA12125" s="9" t="s">
        <v>199</v>
      </c>
      <c r="AB12125" s="9">
        <v>5872359</v>
      </c>
      <c r="AC12125" s="9" t="s">
        <v>12898</v>
      </c>
      <c r="AD12125" s="9" t="s">
        <v>800</v>
      </c>
      <c r="AE12125" s="5">
        <f t="shared" si="400"/>
        <v>0</v>
      </c>
      <c r="AF12125" s="5" t="str">
        <f t="shared" si="401"/>
        <v>Pokryto</v>
      </c>
      <c r="AG12125" s="153"/>
      <c r="AH12125" s="153"/>
      <c r="AI12125" t="s">
        <v>201</v>
      </c>
      <c r="AJ12125" t="s">
        <v>800</v>
      </c>
      <c r="AK12125" s="9" t="str">
        <f>VLOOKUP(Y12125,zdroj!D:AJ,33,0)</f>
        <v>katC</v>
      </c>
    </row>
    <row r="12126" spans="8:37" x14ac:dyDescent="0.25">
      <c r="H12126" s="8"/>
      <c r="I12126" s="8"/>
      <c r="N12126" s="23"/>
      <c r="O12126" s="24"/>
      <c r="P12126" s="19"/>
      <c r="Q12126" s="19"/>
      <c r="R12126" s="19"/>
      <c r="U12126" s="27"/>
      <c r="Y12126" s="9" t="s">
        <v>675</v>
      </c>
      <c r="Z12126" s="9" t="s">
        <v>462</v>
      </c>
      <c r="AA12126" s="9" t="s">
        <v>199</v>
      </c>
      <c r="AB12126" s="9">
        <v>5872367</v>
      </c>
      <c r="AC12126" s="9" t="s">
        <v>12899</v>
      </c>
      <c r="AD12126" s="9" t="s">
        <v>800</v>
      </c>
      <c r="AE12126" s="5">
        <f t="shared" si="400"/>
        <v>0</v>
      </c>
      <c r="AF12126" s="5" t="str">
        <f t="shared" si="401"/>
        <v>Pokryto</v>
      </c>
      <c r="AG12126" s="153"/>
      <c r="AH12126" s="153"/>
      <c r="AI12126" t="s">
        <v>201</v>
      </c>
      <c r="AJ12126" t="s">
        <v>800</v>
      </c>
      <c r="AK12126" s="9" t="str">
        <f>VLOOKUP(Y12126,zdroj!D:AJ,33,0)</f>
        <v>katC</v>
      </c>
    </row>
    <row r="12127" spans="8:37" x14ac:dyDescent="0.25">
      <c r="H12127" s="8"/>
      <c r="I12127" s="8"/>
      <c r="N12127" s="23"/>
      <c r="O12127" s="24"/>
      <c r="P12127" s="19"/>
      <c r="Q12127" s="19"/>
      <c r="R12127" s="19"/>
      <c r="U12127" s="27"/>
      <c r="Y12127" s="9" t="s">
        <v>675</v>
      </c>
      <c r="Z12127" s="9" t="s">
        <v>462</v>
      </c>
      <c r="AA12127" s="9" t="s">
        <v>199</v>
      </c>
      <c r="AB12127" s="9">
        <v>5872375</v>
      </c>
      <c r="AC12127" s="9" t="s">
        <v>12900</v>
      </c>
      <c r="AD12127" s="9" t="s">
        <v>800</v>
      </c>
      <c r="AE12127" s="5">
        <f t="shared" si="400"/>
        <v>0</v>
      </c>
      <c r="AF12127" s="5" t="str">
        <f t="shared" si="401"/>
        <v>Pokryto</v>
      </c>
      <c r="AG12127" s="153"/>
      <c r="AH12127" s="153"/>
      <c r="AI12127" t="s">
        <v>201</v>
      </c>
      <c r="AJ12127" t="s">
        <v>800</v>
      </c>
      <c r="AK12127" s="9" t="str">
        <f>VLOOKUP(Y12127,zdroj!D:AJ,33,0)</f>
        <v>katC</v>
      </c>
    </row>
    <row r="12128" spans="8:37" x14ac:dyDescent="0.25">
      <c r="H12128" s="8"/>
      <c r="I12128" s="8"/>
      <c r="N12128" s="23"/>
      <c r="O12128" s="24"/>
      <c r="P12128" s="19"/>
      <c r="Q12128" s="19"/>
      <c r="R12128" s="19"/>
      <c r="U12128" s="27"/>
      <c r="Y12128" s="9" t="s">
        <v>675</v>
      </c>
      <c r="Z12128" s="9" t="s">
        <v>462</v>
      </c>
      <c r="AA12128" s="9" t="s">
        <v>199</v>
      </c>
      <c r="AB12128" s="9">
        <v>5872383</v>
      </c>
      <c r="AC12128" s="9" t="s">
        <v>12901</v>
      </c>
      <c r="AD12128" s="9" t="s">
        <v>226</v>
      </c>
      <c r="AE12128" s="5">
        <f t="shared" si="400"/>
        <v>0</v>
      </c>
      <c r="AF12128" s="5" t="str">
        <f t="shared" si="401"/>
        <v>katC</v>
      </c>
      <c r="AG12128" s="153"/>
      <c r="AH12128" s="153"/>
      <c r="AI12128" t="s">
        <v>201</v>
      </c>
      <c r="AJ12128" t="s">
        <v>340</v>
      </c>
      <c r="AK12128" s="9" t="str">
        <f>VLOOKUP(Y12128,zdroj!D:AJ,33,0)</f>
        <v>katC</v>
      </c>
    </row>
    <row r="12129" spans="8:37" x14ac:dyDescent="0.25">
      <c r="H12129" s="8"/>
      <c r="I12129" s="8"/>
      <c r="N12129" s="23"/>
      <c r="O12129" s="24"/>
      <c r="P12129" s="19"/>
      <c r="Q12129" s="19"/>
      <c r="R12129" s="19"/>
      <c r="U12129" s="27"/>
      <c r="Y12129" s="9" t="s">
        <v>675</v>
      </c>
      <c r="Z12129" s="9" t="s">
        <v>462</v>
      </c>
      <c r="AA12129" s="9" t="s">
        <v>199</v>
      </c>
      <c r="AB12129" s="9">
        <v>5872391</v>
      </c>
      <c r="AC12129" s="9" t="s">
        <v>12902</v>
      </c>
      <c r="AD12129" s="9" t="s">
        <v>226</v>
      </c>
      <c r="AE12129" s="5">
        <f t="shared" si="400"/>
        <v>0</v>
      </c>
      <c r="AF12129" s="5" t="str">
        <f t="shared" si="401"/>
        <v>katC</v>
      </c>
      <c r="AG12129" s="153"/>
      <c r="AH12129" s="153"/>
      <c r="AI12129" t="s">
        <v>201</v>
      </c>
      <c r="AJ12129" t="s">
        <v>340</v>
      </c>
      <c r="AK12129" s="9" t="str">
        <f>VLOOKUP(Y12129,zdroj!D:AJ,33,0)</f>
        <v>katC</v>
      </c>
    </row>
    <row r="12130" spans="8:37" x14ac:dyDescent="0.25">
      <c r="H12130" s="8"/>
      <c r="I12130" s="8"/>
      <c r="N12130" s="23"/>
      <c r="O12130" s="24"/>
      <c r="P12130" s="19"/>
      <c r="Q12130" s="19"/>
      <c r="R12130" s="19"/>
      <c r="U12130" s="27"/>
      <c r="Y12130" s="9" t="s">
        <v>675</v>
      </c>
      <c r="Z12130" s="9" t="s">
        <v>462</v>
      </c>
      <c r="AA12130" s="9" t="s">
        <v>199</v>
      </c>
      <c r="AB12130" s="9">
        <v>5870496</v>
      </c>
      <c r="AC12130" s="9" t="s">
        <v>12903</v>
      </c>
      <c r="AD12130" s="9" t="s">
        <v>800</v>
      </c>
      <c r="AE12130" s="5">
        <f t="shared" si="400"/>
        <v>0</v>
      </c>
      <c r="AF12130" s="5" t="str">
        <f t="shared" si="401"/>
        <v>Pokryto</v>
      </c>
      <c r="AG12130" s="153"/>
      <c r="AH12130" s="153"/>
      <c r="AI12130" t="s">
        <v>201</v>
      </c>
      <c r="AJ12130" t="s">
        <v>800</v>
      </c>
      <c r="AK12130" s="9" t="str">
        <f>VLOOKUP(Y12130,zdroj!D:AJ,33,0)</f>
        <v>katC</v>
      </c>
    </row>
    <row r="12131" spans="8:37" x14ac:dyDescent="0.25">
      <c r="H12131" s="8"/>
      <c r="I12131" s="8"/>
      <c r="N12131" s="23"/>
      <c r="O12131" s="24"/>
      <c r="P12131" s="19"/>
      <c r="Q12131" s="19"/>
      <c r="R12131" s="19"/>
      <c r="U12131" s="27"/>
      <c r="Y12131" s="9" t="s">
        <v>675</v>
      </c>
      <c r="Z12131" s="9" t="s">
        <v>462</v>
      </c>
      <c r="AA12131" s="9" t="s">
        <v>199</v>
      </c>
      <c r="AB12131" s="9">
        <v>5870674</v>
      </c>
      <c r="AC12131" s="9" t="s">
        <v>12904</v>
      </c>
      <c r="AD12131" s="9" t="s">
        <v>800</v>
      </c>
      <c r="AE12131" s="5">
        <f t="shared" si="400"/>
        <v>0</v>
      </c>
      <c r="AF12131" s="5" t="str">
        <f t="shared" si="401"/>
        <v>Pokryto</v>
      </c>
      <c r="AG12131" s="153"/>
      <c r="AH12131" s="153"/>
      <c r="AI12131" t="s">
        <v>201</v>
      </c>
      <c r="AJ12131" t="s">
        <v>800</v>
      </c>
      <c r="AK12131" s="9" t="str">
        <f>VLOOKUP(Y12131,zdroj!D:AJ,33,0)</f>
        <v>katC</v>
      </c>
    </row>
    <row r="12132" spans="8:37" x14ac:dyDescent="0.25">
      <c r="H12132" s="8"/>
      <c r="I12132" s="8"/>
      <c r="N12132" s="23"/>
      <c r="O12132" s="24"/>
      <c r="P12132" s="19"/>
      <c r="Q12132" s="19"/>
      <c r="R12132" s="19"/>
      <c r="U12132" s="27"/>
      <c r="Y12132" s="9" t="s">
        <v>675</v>
      </c>
      <c r="Z12132" s="9" t="s">
        <v>462</v>
      </c>
      <c r="AA12132" s="9" t="s">
        <v>199</v>
      </c>
      <c r="AB12132" s="9">
        <v>5872405</v>
      </c>
      <c r="AC12132" s="9" t="s">
        <v>12905</v>
      </c>
      <c r="AD12132" s="9" t="s">
        <v>800</v>
      </c>
      <c r="AE12132" s="5">
        <f t="shared" si="400"/>
        <v>0</v>
      </c>
      <c r="AF12132" s="5" t="str">
        <f t="shared" si="401"/>
        <v>Pokryto</v>
      </c>
      <c r="AG12132" s="153"/>
      <c r="AH12132" s="153"/>
      <c r="AI12132" t="s">
        <v>201</v>
      </c>
      <c r="AJ12132" t="s">
        <v>800</v>
      </c>
      <c r="AK12132" s="9" t="str">
        <f>VLOOKUP(Y12132,zdroj!D:AJ,33,0)</f>
        <v>katC</v>
      </c>
    </row>
    <row r="12133" spans="8:37" x14ac:dyDescent="0.25">
      <c r="H12133" s="8"/>
      <c r="I12133" s="8"/>
      <c r="N12133" s="23"/>
      <c r="O12133" s="24"/>
      <c r="P12133" s="19"/>
      <c r="Q12133" s="19"/>
      <c r="R12133" s="19"/>
      <c r="U12133" s="27"/>
      <c r="Y12133" s="9" t="s">
        <v>675</v>
      </c>
      <c r="Z12133" s="9" t="s">
        <v>462</v>
      </c>
      <c r="AA12133" s="9" t="s">
        <v>199</v>
      </c>
      <c r="AB12133" s="9">
        <v>5872413</v>
      </c>
      <c r="AC12133" s="9" t="s">
        <v>12906</v>
      </c>
      <c r="AD12133" s="9" t="s">
        <v>226</v>
      </c>
      <c r="AE12133" s="5">
        <f t="shared" si="400"/>
        <v>0</v>
      </c>
      <c r="AF12133" s="5" t="str">
        <f t="shared" si="401"/>
        <v>katC</v>
      </c>
      <c r="AG12133" s="153"/>
      <c r="AH12133" s="153"/>
      <c r="AI12133" t="s">
        <v>201</v>
      </c>
      <c r="AJ12133" t="s">
        <v>340</v>
      </c>
      <c r="AK12133" s="9" t="str">
        <f>VLOOKUP(Y12133,zdroj!D:AJ,33,0)</f>
        <v>katC</v>
      </c>
    </row>
    <row r="12134" spans="8:37" x14ac:dyDescent="0.25">
      <c r="H12134" s="8"/>
      <c r="I12134" s="8"/>
      <c r="N12134" s="23"/>
      <c r="O12134" s="24"/>
      <c r="P12134" s="19"/>
      <c r="Q12134" s="19"/>
      <c r="R12134" s="19"/>
      <c r="U12134" s="27"/>
      <c r="Y12134" s="9" t="s">
        <v>675</v>
      </c>
      <c r="Z12134" s="9" t="s">
        <v>462</v>
      </c>
      <c r="AA12134" s="9" t="s">
        <v>199</v>
      </c>
      <c r="AB12134" s="9">
        <v>5872421</v>
      </c>
      <c r="AC12134" s="9" t="s">
        <v>12907</v>
      </c>
      <c r="AD12134" s="9" t="s">
        <v>226</v>
      </c>
      <c r="AE12134" s="5">
        <f t="shared" si="400"/>
        <v>0</v>
      </c>
      <c r="AF12134" s="5" t="str">
        <f t="shared" si="401"/>
        <v>katC</v>
      </c>
      <c r="AG12134" s="153"/>
      <c r="AH12134" s="153"/>
      <c r="AI12134" t="s">
        <v>201</v>
      </c>
      <c r="AJ12134" t="s">
        <v>340</v>
      </c>
      <c r="AK12134" s="9" t="str">
        <f>VLOOKUP(Y12134,zdroj!D:AJ,33,0)</f>
        <v>katC</v>
      </c>
    </row>
    <row r="12135" spans="8:37" x14ac:dyDescent="0.25">
      <c r="H12135" s="8"/>
      <c r="I12135" s="8"/>
      <c r="N12135" s="23"/>
      <c r="O12135" s="24"/>
      <c r="P12135" s="19"/>
      <c r="Q12135" s="19"/>
      <c r="R12135" s="19"/>
      <c r="U12135" s="27"/>
      <c r="Y12135" s="9" t="s">
        <v>675</v>
      </c>
      <c r="Z12135" s="9" t="s">
        <v>462</v>
      </c>
      <c r="AA12135" s="9" t="s">
        <v>199</v>
      </c>
      <c r="AB12135" s="9">
        <v>5872430</v>
      </c>
      <c r="AC12135" s="9" t="s">
        <v>12908</v>
      </c>
      <c r="AD12135" s="9" t="s">
        <v>226</v>
      </c>
      <c r="AE12135" s="5">
        <f t="shared" si="400"/>
        <v>0</v>
      </c>
      <c r="AF12135" s="5" t="str">
        <f t="shared" si="401"/>
        <v>katC</v>
      </c>
      <c r="AG12135" s="153"/>
      <c r="AH12135" s="153"/>
      <c r="AI12135" t="s">
        <v>201</v>
      </c>
      <c r="AJ12135" t="s">
        <v>340</v>
      </c>
      <c r="AK12135" s="9" t="str">
        <f>VLOOKUP(Y12135,zdroj!D:AJ,33,0)</f>
        <v>katC</v>
      </c>
    </row>
    <row r="12136" spans="8:37" x14ac:dyDescent="0.25">
      <c r="H12136" s="8"/>
      <c r="I12136" s="8"/>
      <c r="N12136" s="23"/>
      <c r="O12136" s="24"/>
      <c r="P12136" s="19"/>
      <c r="Q12136" s="19"/>
      <c r="R12136" s="19"/>
      <c r="U12136" s="27"/>
      <c r="Y12136" s="9" t="s">
        <v>675</v>
      </c>
      <c r="Z12136" s="9" t="s">
        <v>462</v>
      </c>
      <c r="AA12136" s="9" t="s">
        <v>199</v>
      </c>
      <c r="AB12136" s="9">
        <v>5872448</v>
      </c>
      <c r="AC12136" s="9" t="s">
        <v>12909</v>
      </c>
      <c r="AD12136" s="9" t="s">
        <v>226</v>
      </c>
      <c r="AE12136" s="5">
        <f t="shared" si="400"/>
        <v>0</v>
      </c>
      <c r="AF12136" s="5" t="str">
        <f t="shared" si="401"/>
        <v>katC</v>
      </c>
      <c r="AG12136" s="153"/>
      <c r="AH12136" s="153"/>
      <c r="AI12136" t="s">
        <v>201</v>
      </c>
      <c r="AJ12136" t="s">
        <v>340</v>
      </c>
      <c r="AK12136" s="9" t="str">
        <f>VLOOKUP(Y12136,zdroj!D:AJ,33,0)</f>
        <v>katC</v>
      </c>
    </row>
    <row r="12137" spans="8:37" x14ac:dyDescent="0.25">
      <c r="H12137" s="8"/>
      <c r="I12137" s="8"/>
      <c r="N12137" s="23"/>
      <c r="O12137" s="24"/>
      <c r="P12137" s="19"/>
      <c r="Q12137" s="19"/>
      <c r="R12137" s="19"/>
      <c r="U12137" s="27"/>
      <c r="Y12137" s="9" t="s">
        <v>675</v>
      </c>
      <c r="Z12137" s="9" t="s">
        <v>462</v>
      </c>
      <c r="AA12137" s="9" t="s">
        <v>199</v>
      </c>
      <c r="AB12137" s="9">
        <v>5872456</v>
      </c>
      <c r="AC12137" s="9" t="s">
        <v>12910</v>
      </c>
      <c r="AD12137" s="9" t="s">
        <v>226</v>
      </c>
      <c r="AE12137" s="5">
        <f t="shared" si="400"/>
        <v>0</v>
      </c>
      <c r="AF12137" s="5" t="str">
        <f t="shared" si="401"/>
        <v>katC</v>
      </c>
      <c r="AG12137" s="153"/>
      <c r="AH12137" s="153"/>
      <c r="AI12137" t="s">
        <v>201</v>
      </c>
      <c r="AJ12137" t="s">
        <v>340</v>
      </c>
      <c r="AK12137" s="9" t="str">
        <f>VLOOKUP(Y12137,zdroj!D:AJ,33,0)</f>
        <v>katC</v>
      </c>
    </row>
    <row r="12138" spans="8:37" x14ac:dyDescent="0.25">
      <c r="H12138" s="8"/>
      <c r="I12138" s="8"/>
      <c r="N12138" s="23"/>
      <c r="O12138" s="24"/>
      <c r="P12138" s="19"/>
      <c r="Q12138" s="19"/>
      <c r="R12138" s="19"/>
      <c r="U12138" s="27"/>
      <c r="Y12138" s="9" t="s">
        <v>675</v>
      </c>
      <c r="Z12138" s="9" t="s">
        <v>462</v>
      </c>
      <c r="AA12138" s="9" t="s">
        <v>199</v>
      </c>
      <c r="AB12138" s="9">
        <v>5872464</v>
      </c>
      <c r="AC12138" s="9" t="s">
        <v>12911</v>
      </c>
      <c r="AD12138" s="9" t="s">
        <v>226</v>
      </c>
      <c r="AE12138" s="5">
        <f t="shared" si="400"/>
        <v>0</v>
      </c>
      <c r="AF12138" s="5" t="str">
        <f t="shared" si="401"/>
        <v>katC</v>
      </c>
      <c r="AG12138" s="153"/>
      <c r="AH12138" s="153"/>
      <c r="AI12138" t="s">
        <v>201</v>
      </c>
      <c r="AJ12138" t="s">
        <v>340</v>
      </c>
      <c r="AK12138" s="9" t="str">
        <f>VLOOKUP(Y12138,zdroj!D:AJ,33,0)</f>
        <v>katC</v>
      </c>
    </row>
    <row r="12139" spans="8:37" x14ac:dyDescent="0.25">
      <c r="H12139" s="8"/>
      <c r="I12139" s="8"/>
      <c r="N12139" s="23"/>
      <c r="O12139" s="24"/>
      <c r="P12139" s="19"/>
      <c r="Q12139" s="19"/>
      <c r="R12139" s="19"/>
      <c r="U12139" s="27"/>
      <c r="Y12139" s="9" t="s">
        <v>675</v>
      </c>
      <c r="Z12139" s="9" t="s">
        <v>462</v>
      </c>
      <c r="AA12139" s="9" t="s">
        <v>199</v>
      </c>
      <c r="AB12139" s="9">
        <v>5872472</v>
      </c>
      <c r="AC12139" s="9" t="s">
        <v>12912</v>
      </c>
      <c r="AD12139" s="9" t="s">
        <v>226</v>
      </c>
      <c r="AE12139" s="5">
        <f t="shared" si="400"/>
        <v>0</v>
      </c>
      <c r="AF12139" s="5" t="str">
        <f t="shared" si="401"/>
        <v>katC</v>
      </c>
      <c r="AG12139" s="153"/>
      <c r="AH12139" s="153"/>
      <c r="AI12139" t="s">
        <v>201</v>
      </c>
      <c r="AJ12139" t="s">
        <v>340</v>
      </c>
      <c r="AK12139" s="9" t="str">
        <f>VLOOKUP(Y12139,zdroj!D:AJ,33,0)</f>
        <v>katC</v>
      </c>
    </row>
    <row r="12140" spans="8:37" x14ac:dyDescent="0.25">
      <c r="H12140" s="8"/>
      <c r="I12140" s="8"/>
      <c r="N12140" s="23"/>
      <c r="O12140" s="24"/>
      <c r="P12140" s="19"/>
      <c r="Q12140" s="19"/>
      <c r="R12140" s="19"/>
      <c r="U12140" s="27"/>
      <c r="Y12140" s="9" t="s">
        <v>675</v>
      </c>
      <c r="Z12140" s="9" t="s">
        <v>462</v>
      </c>
      <c r="AA12140" s="9" t="s">
        <v>199</v>
      </c>
      <c r="AB12140" s="9">
        <v>5872481</v>
      </c>
      <c r="AC12140" s="9" t="s">
        <v>12913</v>
      </c>
      <c r="AD12140" s="9" t="s">
        <v>800</v>
      </c>
      <c r="AE12140" s="5">
        <f t="shared" si="400"/>
        <v>0</v>
      </c>
      <c r="AF12140" s="5" t="str">
        <f t="shared" si="401"/>
        <v>Pokryto</v>
      </c>
      <c r="AG12140" s="153"/>
      <c r="AH12140" s="153"/>
      <c r="AI12140" t="s">
        <v>201</v>
      </c>
      <c r="AJ12140" t="s">
        <v>800</v>
      </c>
      <c r="AK12140" s="9" t="str">
        <f>VLOOKUP(Y12140,zdroj!D:AJ,33,0)</f>
        <v>katC</v>
      </c>
    </row>
    <row r="12141" spans="8:37" x14ac:dyDescent="0.25">
      <c r="H12141" s="8"/>
      <c r="I12141" s="8"/>
      <c r="N12141" s="23"/>
      <c r="O12141" s="24"/>
      <c r="P12141" s="19"/>
      <c r="Q12141" s="19"/>
      <c r="R12141" s="19"/>
      <c r="U12141" s="27"/>
      <c r="Y12141" s="9" t="s">
        <v>675</v>
      </c>
      <c r="Z12141" s="9" t="s">
        <v>462</v>
      </c>
      <c r="AA12141" s="9" t="s">
        <v>199</v>
      </c>
      <c r="AB12141" s="9">
        <v>5872499</v>
      </c>
      <c r="AC12141" s="9" t="s">
        <v>12914</v>
      </c>
      <c r="AD12141" s="9" t="s">
        <v>226</v>
      </c>
      <c r="AE12141" s="5">
        <f t="shared" si="400"/>
        <v>0</v>
      </c>
      <c r="AF12141" s="5" t="str">
        <f t="shared" si="401"/>
        <v>katC</v>
      </c>
      <c r="AG12141" s="153"/>
      <c r="AH12141" s="153"/>
      <c r="AI12141" t="s">
        <v>201</v>
      </c>
      <c r="AJ12141" t="s">
        <v>340</v>
      </c>
      <c r="AK12141" s="9" t="str">
        <f>VLOOKUP(Y12141,zdroj!D:AJ,33,0)</f>
        <v>katC</v>
      </c>
    </row>
    <row r="12142" spans="8:37" x14ac:dyDescent="0.25">
      <c r="H12142" s="8"/>
      <c r="I12142" s="8"/>
      <c r="N12142" s="23"/>
      <c r="O12142" s="24"/>
      <c r="P12142" s="19"/>
      <c r="Q12142" s="19"/>
      <c r="R12142" s="19"/>
      <c r="U12142" s="27"/>
      <c r="Y12142" s="9" t="s">
        <v>675</v>
      </c>
      <c r="Z12142" s="9" t="s">
        <v>462</v>
      </c>
      <c r="AA12142" s="9" t="s">
        <v>199</v>
      </c>
      <c r="AB12142" s="9">
        <v>5870682</v>
      </c>
      <c r="AC12142" s="9" t="s">
        <v>12915</v>
      </c>
      <c r="AD12142" s="9" t="s">
        <v>800</v>
      </c>
      <c r="AE12142" s="5">
        <f t="shared" si="400"/>
        <v>0</v>
      </c>
      <c r="AF12142" s="5" t="str">
        <f t="shared" si="401"/>
        <v>Pokryto</v>
      </c>
      <c r="AG12142" s="153"/>
      <c r="AH12142" s="153"/>
      <c r="AI12142" t="s">
        <v>201</v>
      </c>
      <c r="AJ12142" t="s">
        <v>800</v>
      </c>
      <c r="AK12142" s="9" t="str">
        <f>VLOOKUP(Y12142,zdroj!D:AJ,33,0)</f>
        <v>katC</v>
      </c>
    </row>
    <row r="12143" spans="8:37" x14ac:dyDescent="0.25">
      <c r="H12143" s="8"/>
      <c r="I12143" s="8"/>
      <c r="N12143" s="23"/>
      <c r="O12143" s="24"/>
      <c r="P12143" s="19"/>
      <c r="Q12143" s="19"/>
      <c r="R12143" s="19"/>
      <c r="U12143" s="27"/>
      <c r="Y12143" s="9" t="s">
        <v>675</v>
      </c>
      <c r="Z12143" s="9" t="s">
        <v>462</v>
      </c>
      <c r="AA12143" s="9" t="s">
        <v>199</v>
      </c>
      <c r="AB12143" s="9">
        <v>5872511</v>
      </c>
      <c r="AC12143" s="9" t="s">
        <v>12916</v>
      </c>
      <c r="AD12143" s="9" t="s">
        <v>226</v>
      </c>
      <c r="AE12143" s="5">
        <f t="shared" si="400"/>
        <v>0</v>
      </c>
      <c r="AF12143" s="5" t="str">
        <f t="shared" si="401"/>
        <v>katC</v>
      </c>
      <c r="AG12143" s="153"/>
      <c r="AH12143" s="153"/>
      <c r="AI12143" t="s">
        <v>201</v>
      </c>
      <c r="AJ12143" t="s">
        <v>340</v>
      </c>
      <c r="AK12143" s="9" t="str">
        <f>VLOOKUP(Y12143,zdroj!D:AJ,33,0)</f>
        <v>katC</v>
      </c>
    </row>
    <row r="12144" spans="8:37" x14ac:dyDescent="0.25">
      <c r="H12144" s="8"/>
      <c r="I12144" s="8"/>
      <c r="N12144" s="23"/>
      <c r="O12144" s="24"/>
      <c r="P12144" s="19"/>
      <c r="Q12144" s="19"/>
      <c r="R12144" s="19"/>
      <c r="U12144" s="27"/>
      <c r="Y12144" s="9" t="s">
        <v>675</v>
      </c>
      <c r="Z12144" s="9" t="s">
        <v>462</v>
      </c>
      <c r="AA12144" s="9" t="s">
        <v>199</v>
      </c>
      <c r="AB12144" s="9">
        <v>5872529</v>
      </c>
      <c r="AC12144" s="9" t="s">
        <v>12917</v>
      </c>
      <c r="AD12144" s="9" t="s">
        <v>226</v>
      </c>
      <c r="AE12144" s="5">
        <f t="shared" si="400"/>
        <v>0</v>
      </c>
      <c r="AF12144" s="5" t="str">
        <f t="shared" si="401"/>
        <v>katC</v>
      </c>
      <c r="AG12144" s="153"/>
      <c r="AH12144" s="153"/>
      <c r="AI12144" t="s">
        <v>201</v>
      </c>
      <c r="AJ12144" t="s">
        <v>340</v>
      </c>
      <c r="AK12144" s="9" t="str">
        <f>VLOOKUP(Y12144,zdroj!D:AJ,33,0)</f>
        <v>katC</v>
      </c>
    </row>
    <row r="12145" spans="8:37" x14ac:dyDescent="0.25">
      <c r="H12145" s="8"/>
      <c r="I12145" s="8"/>
      <c r="N12145" s="23"/>
      <c r="O12145" s="24"/>
      <c r="P12145" s="19"/>
      <c r="Q12145" s="19"/>
      <c r="R12145" s="19"/>
      <c r="U12145" s="27"/>
      <c r="Y12145" s="9" t="s">
        <v>675</v>
      </c>
      <c r="Z12145" s="9" t="s">
        <v>462</v>
      </c>
      <c r="AA12145" s="9" t="s">
        <v>199</v>
      </c>
      <c r="AB12145" s="9">
        <v>5872537</v>
      </c>
      <c r="AC12145" s="9" t="s">
        <v>12918</v>
      </c>
      <c r="AD12145" s="9" t="s">
        <v>800</v>
      </c>
      <c r="AE12145" s="5">
        <f t="shared" si="400"/>
        <v>0</v>
      </c>
      <c r="AF12145" s="5" t="str">
        <f t="shared" si="401"/>
        <v>Pokryto</v>
      </c>
      <c r="AG12145" s="153"/>
      <c r="AH12145" s="153"/>
      <c r="AI12145" t="s">
        <v>201</v>
      </c>
      <c r="AJ12145" t="s">
        <v>800</v>
      </c>
      <c r="AK12145" s="9" t="str">
        <f>VLOOKUP(Y12145,zdroj!D:AJ,33,0)</f>
        <v>katC</v>
      </c>
    </row>
    <row r="12146" spans="8:37" x14ac:dyDescent="0.25">
      <c r="H12146" s="8"/>
      <c r="I12146" s="8"/>
      <c r="N12146" s="23"/>
      <c r="O12146" s="24"/>
      <c r="P12146" s="19"/>
      <c r="Q12146" s="19"/>
      <c r="R12146" s="19"/>
      <c r="U12146" s="27"/>
      <c r="Y12146" s="9" t="s">
        <v>675</v>
      </c>
      <c r="Z12146" s="9" t="s">
        <v>462</v>
      </c>
      <c r="AA12146" s="9" t="s">
        <v>199</v>
      </c>
      <c r="AB12146" s="9">
        <v>26612101</v>
      </c>
      <c r="AC12146" s="9" t="s">
        <v>12919</v>
      </c>
      <c r="AD12146" s="9" t="s">
        <v>800</v>
      </c>
      <c r="AE12146" s="5">
        <f t="shared" si="400"/>
        <v>0</v>
      </c>
      <c r="AF12146" s="5" t="str">
        <f t="shared" si="401"/>
        <v>Pokryto</v>
      </c>
      <c r="AG12146" s="153"/>
      <c r="AH12146" s="153"/>
      <c r="AI12146" t="s">
        <v>201</v>
      </c>
      <c r="AJ12146" t="s">
        <v>800</v>
      </c>
      <c r="AK12146" s="9" t="str">
        <f>VLOOKUP(Y12146,zdroj!D:AJ,33,0)</f>
        <v>katC</v>
      </c>
    </row>
    <row r="12147" spans="8:37" x14ac:dyDescent="0.25">
      <c r="H12147" s="8"/>
      <c r="I12147" s="8"/>
      <c r="N12147" s="23"/>
      <c r="O12147" s="24"/>
      <c r="P12147" s="19"/>
      <c r="Q12147" s="19"/>
      <c r="R12147" s="19"/>
      <c r="U12147" s="27"/>
      <c r="Y12147" s="9" t="s">
        <v>675</v>
      </c>
      <c r="Z12147" s="9" t="s">
        <v>462</v>
      </c>
      <c r="AA12147" s="9" t="s">
        <v>199</v>
      </c>
      <c r="AB12147" s="9">
        <v>5870691</v>
      </c>
      <c r="AC12147" s="9" t="s">
        <v>12920</v>
      </c>
      <c r="AD12147" s="9" t="s">
        <v>800</v>
      </c>
      <c r="AE12147" s="5">
        <f t="shared" si="400"/>
        <v>0</v>
      </c>
      <c r="AF12147" s="5" t="str">
        <f t="shared" si="401"/>
        <v>Pokryto</v>
      </c>
      <c r="AG12147" s="153"/>
      <c r="AH12147" s="153"/>
      <c r="AI12147" t="s">
        <v>201</v>
      </c>
      <c r="AJ12147" t="s">
        <v>800</v>
      </c>
      <c r="AK12147" s="9" t="str">
        <f>VLOOKUP(Y12147,zdroj!D:AJ,33,0)</f>
        <v>katC</v>
      </c>
    </row>
    <row r="12148" spans="8:37" x14ac:dyDescent="0.25">
      <c r="H12148" s="8"/>
      <c r="I12148" s="8"/>
      <c r="N12148" s="23"/>
      <c r="O12148" s="24"/>
      <c r="P12148" s="19"/>
      <c r="Q12148" s="19"/>
      <c r="R12148" s="19"/>
      <c r="U12148" s="27"/>
      <c r="Y12148" s="9" t="s">
        <v>675</v>
      </c>
      <c r="Z12148" s="9" t="s">
        <v>462</v>
      </c>
      <c r="AA12148" s="9" t="s">
        <v>199</v>
      </c>
      <c r="AB12148" s="9">
        <v>5872553</v>
      </c>
      <c r="AC12148" s="9" t="s">
        <v>12921</v>
      </c>
      <c r="AD12148" s="9" t="s">
        <v>226</v>
      </c>
      <c r="AE12148" s="5">
        <f t="shared" si="400"/>
        <v>0</v>
      </c>
      <c r="AF12148" s="5" t="str">
        <f t="shared" si="401"/>
        <v>katC</v>
      </c>
      <c r="AG12148" s="153"/>
      <c r="AH12148" s="153"/>
      <c r="AI12148" t="s">
        <v>201</v>
      </c>
      <c r="AJ12148" t="s">
        <v>340</v>
      </c>
      <c r="AK12148" s="9" t="str">
        <f>VLOOKUP(Y12148,zdroj!D:AJ,33,0)</f>
        <v>katC</v>
      </c>
    </row>
    <row r="12149" spans="8:37" x14ac:dyDescent="0.25">
      <c r="H12149" s="8"/>
      <c r="I12149" s="8"/>
      <c r="N12149" s="23"/>
      <c r="O12149" s="24"/>
      <c r="P12149" s="19"/>
      <c r="Q12149" s="19"/>
      <c r="R12149" s="19"/>
      <c r="U12149" s="27"/>
      <c r="Y12149" s="9" t="s">
        <v>675</v>
      </c>
      <c r="Z12149" s="9" t="s">
        <v>462</v>
      </c>
      <c r="AA12149" s="9" t="s">
        <v>199</v>
      </c>
      <c r="AB12149" s="9">
        <v>5872561</v>
      </c>
      <c r="AC12149" s="9" t="s">
        <v>12922</v>
      </c>
      <c r="AD12149" s="9" t="s">
        <v>226</v>
      </c>
      <c r="AE12149" s="5">
        <f t="shared" si="400"/>
        <v>0</v>
      </c>
      <c r="AF12149" s="5" t="str">
        <f t="shared" si="401"/>
        <v>katC</v>
      </c>
      <c r="AG12149" s="153"/>
      <c r="AH12149" s="153"/>
      <c r="AI12149" t="s">
        <v>229</v>
      </c>
      <c r="AJ12149" t="s">
        <v>17878</v>
      </c>
      <c r="AK12149" s="9" t="str">
        <f>VLOOKUP(Y12149,zdroj!D:AJ,33,0)</f>
        <v>katC</v>
      </c>
    </row>
    <row r="12150" spans="8:37" x14ac:dyDescent="0.25">
      <c r="H12150" s="8"/>
      <c r="I12150" s="8"/>
      <c r="N12150" s="23"/>
      <c r="O12150" s="24"/>
      <c r="P12150" s="19"/>
      <c r="Q12150" s="19"/>
      <c r="R12150" s="19"/>
      <c r="U12150" s="27"/>
      <c r="Y12150" s="9" t="s">
        <v>675</v>
      </c>
      <c r="Z12150" s="9" t="s">
        <v>462</v>
      </c>
      <c r="AA12150" s="9" t="s">
        <v>199</v>
      </c>
      <c r="AB12150" s="9">
        <v>5872570</v>
      </c>
      <c r="AC12150" s="9" t="s">
        <v>12923</v>
      </c>
      <c r="AD12150" s="9" t="s">
        <v>226</v>
      </c>
      <c r="AE12150" s="5">
        <f t="shared" si="400"/>
        <v>0</v>
      </c>
      <c r="AF12150" s="5" t="str">
        <f t="shared" si="401"/>
        <v>katC</v>
      </c>
      <c r="AG12150" s="153"/>
      <c r="AH12150" s="153"/>
      <c r="AI12150" t="s">
        <v>201</v>
      </c>
      <c r="AJ12150" t="s">
        <v>340</v>
      </c>
      <c r="AK12150" s="9" t="str">
        <f>VLOOKUP(Y12150,zdroj!D:AJ,33,0)</f>
        <v>katC</v>
      </c>
    </row>
    <row r="12151" spans="8:37" x14ac:dyDescent="0.25">
      <c r="H12151" s="8"/>
      <c r="I12151" s="8"/>
      <c r="N12151" s="23"/>
      <c r="O12151" s="24"/>
      <c r="P12151" s="19"/>
      <c r="Q12151" s="19"/>
      <c r="R12151" s="19"/>
      <c r="U12151" s="27"/>
      <c r="Y12151" s="9" t="s">
        <v>675</v>
      </c>
      <c r="Z12151" s="9" t="s">
        <v>462</v>
      </c>
      <c r="AA12151" s="9" t="s">
        <v>199</v>
      </c>
      <c r="AB12151" s="9">
        <v>5872588</v>
      </c>
      <c r="AC12151" s="9" t="s">
        <v>12924</v>
      </c>
      <c r="AD12151" s="9" t="s">
        <v>226</v>
      </c>
      <c r="AE12151" s="5">
        <f t="shared" si="400"/>
        <v>0</v>
      </c>
      <c r="AF12151" s="5" t="str">
        <f t="shared" si="401"/>
        <v>katC</v>
      </c>
      <c r="AG12151" s="153"/>
      <c r="AH12151" s="153"/>
      <c r="AI12151" t="s">
        <v>201</v>
      </c>
      <c r="AJ12151" t="s">
        <v>340</v>
      </c>
      <c r="AK12151" s="9" t="str">
        <f>VLOOKUP(Y12151,zdroj!D:AJ,33,0)</f>
        <v>katC</v>
      </c>
    </row>
    <row r="12152" spans="8:37" x14ac:dyDescent="0.25">
      <c r="H12152" s="8"/>
      <c r="I12152" s="8"/>
      <c r="N12152" s="23"/>
      <c r="O12152" s="24"/>
      <c r="P12152" s="19"/>
      <c r="Q12152" s="19"/>
      <c r="R12152" s="19"/>
      <c r="U12152" s="27"/>
      <c r="Y12152" s="9" t="s">
        <v>675</v>
      </c>
      <c r="Z12152" s="9" t="s">
        <v>462</v>
      </c>
      <c r="AA12152" s="9" t="s">
        <v>199</v>
      </c>
      <c r="AB12152" s="9">
        <v>5872596</v>
      </c>
      <c r="AC12152" s="9" t="s">
        <v>12925</v>
      </c>
      <c r="AD12152" s="9" t="s">
        <v>226</v>
      </c>
      <c r="AE12152" s="5">
        <f t="shared" si="400"/>
        <v>0</v>
      </c>
      <c r="AF12152" s="5" t="str">
        <f t="shared" si="401"/>
        <v>katC</v>
      </c>
      <c r="AG12152" s="153"/>
      <c r="AH12152" s="153"/>
      <c r="AI12152" t="s">
        <v>201</v>
      </c>
      <c r="AJ12152" t="s">
        <v>340</v>
      </c>
      <c r="AK12152" s="9" t="str">
        <f>VLOOKUP(Y12152,zdroj!D:AJ,33,0)</f>
        <v>katC</v>
      </c>
    </row>
    <row r="12153" spans="8:37" x14ac:dyDescent="0.25">
      <c r="H12153" s="8"/>
      <c r="I12153" s="8"/>
      <c r="N12153" s="23"/>
      <c r="O12153" s="24"/>
      <c r="P12153" s="19"/>
      <c r="Q12153" s="19"/>
      <c r="R12153" s="19"/>
      <c r="U12153" s="27"/>
      <c r="Y12153" s="9" t="s">
        <v>675</v>
      </c>
      <c r="Z12153" s="9" t="s">
        <v>462</v>
      </c>
      <c r="AA12153" s="9" t="s">
        <v>199</v>
      </c>
      <c r="AB12153" s="9">
        <v>5872600</v>
      </c>
      <c r="AC12153" s="9" t="s">
        <v>12926</v>
      </c>
      <c r="AD12153" s="9" t="s">
        <v>800</v>
      </c>
      <c r="AE12153" s="5">
        <f t="shared" si="400"/>
        <v>0</v>
      </c>
      <c r="AF12153" s="5" t="str">
        <f t="shared" si="401"/>
        <v>Pokryto</v>
      </c>
      <c r="AG12153" s="153"/>
      <c r="AH12153" s="153"/>
      <c r="AI12153" t="s">
        <v>201</v>
      </c>
      <c r="AJ12153" t="s">
        <v>800</v>
      </c>
      <c r="AK12153" s="9" t="str">
        <f>VLOOKUP(Y12153,zdroj!D:AJ,33,0)</f>
        <v>katC</v>
      </c>
    </row>
    <row r="12154" spans="8:37" x14ac:dyDescent="0.25">
      <c r="H12154" s="8"/>
      <c r="I12154" s="8"/>
      <c r="N12154" s="23"/>
      <c r="O12154" s="24"/>
      <c r="P12154" s="19"/>
      <c r="Q12154" s="19"/>
      <c r="R12154" s="19"/>
      <c r="U12154" s="27"/>
      <c r="Y12154" s="9" t="s">
        <v>675</v>
      </c>
      <c r="Z12154" s="9" t="s">
        <v>462</v>
      </c>
      <c r="AA12154" s="9" t="s">
        <v>199</v>
      </c>
      <c r="AB12154" s="9">
        <v>5872618</v>
      </c>
      <c r="AC12154" s="9" t="s">
        <v>12927</v>
      </c>
      <c r="AD12154" s="9" t="s">
        <v>226</v>
      </c>
      <c r="AE12154" s="5">
        <f t="shared" si="400"/>
        <v>0</v>
      </c>
      <c r="AF12154" s="5" t="str">
        <f t="shared" si="401"/>
        <v>katC</v>
      </c>
      <c r="AG12154" s="153"/>
      <c r="AH12154" s="153"/>
      <c r="AI12154" t="s">
        <v>201</v>
      </c>
      <c r="AJ12154" t="s">
        <v>340</v>
      </c>
      <c r="AK12154" s="9" t="str">
        <f>VLOOKUP(Y12154,zdroj!D:AJ,33,0)</f>
        <v>katC</v>
      </c>
    </row>
    <row r="12155" spans="8:37" x14ac:dyDescent="0.25">
      <c r="H12155" s="8"/>
      <c r="I12155" s="8"/>
      <c r="N12155" s="23"/>
      <c r="O12155" s="24"/>
      <c r="P12155" s="19"/>
      <c r="Q12155" s="19"/>
      <c r="R12155" s="19"/>
      <c r="U12155" s="27"/>
      <c r="Y12155" s="9" t="s">
        <v>675</v>
      </c>
      <c r="Z12155" s="9" t="s">
        <v>462</v>
      </c>
      <c r="AA12155" s="9" t="s">
        <v>199</v>
      </c>
      <c r="AB12155" s="9">
        <v>5870704</v>
      </c>
      <c r="AC12155" s="9" t="s">
        <v>12928</v>
      </c>
      <c r="AD12155" s="9" t="s">
        <v>226</v>
      </c>
      <c r="AE12155" s="5">
        <f t="shared" si="400"/>
        <v>0</v>
      </c>
      <c r="AF12155" s="5" t="str">
        <f t="shared" si="401"/>
        <v>katC</v>
      </c>
      <c r="AG12155" s="153"/>
      <c r="AH12155" s="153"/>
      <c r="AI12155" t="s">
        <v>17879</v>
      </c>
      <c r="AJ12155" t="s">
        <v>17878</v>
      </c>
      <c r="AK12155" s="9" t="str">
        <f>VLOOKUP(Y12155,zdroj!D:AJ,33,0)</f>
        <v>katC</v>
      </c>
    </row>
    <row r="12156" spans="8:37" x14ac:dyDescent="0.25">
      <c r="H12156" s="8"/>
      <c r="I12156" s="8"/>
      <c r="N12156" s="23"/>
      <c r="O12156" s="24"/>
      <c r="P12156" s="19"/>
      <c r="Q12156" s="19"/>
      <c r="R12156" s="19"/>
      <c r="U12156" s="27"/>
      <c r="Y12156" s="9" t="s">
        <v>675</v>
      </c>
      <c r="Z12156" s="9" t="s">
        <v>462</v>
      </c>
      <c r="AA12156" s="9" t="s">
        <v>199</v>
      </c>
      <c r="AB12156" s="9">
        <v>5872626</v>
      </c>
      <c r="AC12156" s="9" t="s">
        <v>12929</v>
      </c>
      <c r="AD12156" s="9" t="s">
        <v>800</v>
      </c>
      <c r="AE12156" s="5">
        <f t="shared" si="400"/>
        <v>0</v>
      </c>
      <c r="AF12156" s="5" t="str">
        <f t="shared" si="401"/>
        <v>Pokryto</v>
      </c>
      <c r="AG12156" s="153"/>
      <c r="AH12156" s="153"/>
      <c r="AI12156" t="s">
        <v>201</v>
      </c>
      <c r="AJ12156" t="s">
        <v>800</v>
      </c>
      <c r="AK12156" s="9" t="str">
        <f>VLOOKUP(Y12156,zdroj!D:AJ,33,0)</f>
        <v>katC</v>
      </c>
    </row>
    <row r="12157" spans="8:37" x14ac:dyDescent="0.25">
      <c r="H12157" s="8"/>
      <c r="I12157" s="8"/>
      <c r="N12157" s="23"/>
      <c r="O12157" s="24"/>
      <c r="P12157" s="19"/>
      <c r="Q12157" s="19"/>
      <c r="R12157" s="19"/>
      <c r="U12157" s="27"/>
      <c r="Y12157" s="9" t="s">
        <v>675</v>
      </c>
      <c r="Z12157" s="9" t="s">
        <v>462</v>
      </c>
      <c r="AA12157" s="9" t="s">
        <v>199</v>
      </c>
      <c r="AB12157" s="9">
        <v>5872634</v>
      </c>
      <c r="AC12157" s="9" t="s">
        <v>12930</v>
      </c>
      <c r="AD12157" s="9" t="s">
        <v>800</v>
      </c>
      <c r="AE12157" s="5">
        <f t="shared" si="400"/>
        <v>0</v>
      </c>
      <c r="AF12157" s="5" t="str">
        <f t="shared" si="401"/>
        <v>Pokryto</v>
      </c>
      <c r="AG12157" s="153"/>
      <c r="AH12157" s="153"/>
      <c r="AI12157" t="s">
        <v>201</v>
      </c>
      <c r="AJ12157" t="s">
        <v>800</v>
      </c>
      <c r="AK12157" s="9" t="str">
        <f>VLOOKUP(Y12157,zdroj!D:AJ,33,0)</f>
        <v>katC</v>
      </c>
    </row>
    <row r="12158" spans="8:37" x14ac:dyDescent="0.25">
      <c r="H12158" s="8"/>
      <c r="I12158" s="8"/>
      <c r="N12158" s="23"/>
      <c r="O12158" s="24"/>
      <c r="P12158" s="19"/>
      <c r="Q12158" s="19"/>
      <c r="R12158" s="19"/>
      <c r="U12158" s="27"/>
      <c r="Y12158" s="9" t="s">
        <v>675</v>
      </c>
      <c r="Z12158" s="9" t="s">
        <v>462</v>
      </c>
      <c r="AA12158" s="9" t="s">
        <v>199</v>
      </c>
      <c r="AB12158" s="9">
        <v>5872642</v>
      </c>
      <c r="AC12158" s="9" t="s">
        <v>12931</v>
      </c>
      <c r="AD12158" s="9" t="s">
        <v>800</v>
      </c>
      <c r="AE12158" s="5">
        <f t="shared" si="400"/>
        <v>0</v>
      </c>
      <c r="AF12158" s="5" t="str">
        <f t="shared" si="401"/>
        <v>Pokryto</v>
      </c>
      <c r="AG12158" s="153"/>
      <c r="AH12158" s="153"/>
      <c r="AI12158" t="s">
        <v>201</v>
      </c>
      <c r="AJ12158" t="s">
        <v>800</v>
      </c>
      <c r="AK12158" s="9" t="str">
        <f>VLOOKUP(Y12158,zdroj!D:AJ,33,0)</f>
        <v>katC</v>
      </c>
    </row>
    <row r="12159" spans="8:37" x14ac:dyDescent="0.25">
      <c r="H12159" s="8"/>
      <c r="I12159" s="8"/>
      <c r="N12159" s="23"/>
      <c r="O12159" s="24"/>
      <c r="P12159" s="19"/>
      <c r="Q12159" s="19"/>
      <c r="R12159" s="19"/>
      <c r="U12159" s="27"/>
      <c r="Y12159" s="9" t="s">
        <v>675</v>
      </c>
      <c r="Z12159" s="9" t="s">
        <v>462</v>
      </c>
      <c r="AA12159" s="9" t="s">
        <v>199</v>
      </c>
      <c r="AB12159" s="9">
        <v>5872651</v>
      </c>
      <c r="AC12159" s="9" t="s">
        <v>12932</v>
      </c>
      <c r="AD12159" s="9" t="s">
        <v>800</v>
      </c>
      <c r="AE12159" s="5">
        <f t="shared" si="400"/>
        <v>0</v>
      </c>
      <c r="AF12159" s="5" t="str">
        <f t="shared" si="401"/>
        <v>Pokryto</v>
      </c>
      <c r="AG12159" s="153"/>
      <c r="AH12159" s="153"/>
      <c r="AI12159" t="s">
        <v>201</v>
      </c>
      <c r="AJ12159" t="s">
        <v>800</v>
      </c>
      <c r="AK12159" s="9" t="str">
        <f>VLOOKUP(Y12159,zdroj!D:AJ,33,0)</f>
        <v>katC</v>
      </c>
    </row>
    <row r="12160" spans="8:37" x14ac:dyDescent="0.25">
      <c r="H12160" s="8"/>
      <c r="I12160" s="8"/>
      <c r="N12160" s="23"/>
      <c r="O12160" s="24"/>
      <c r="P12160" s="19"/>
      <c r="Q12160" s="19"/>
      <c r="R12160" s="19"/>
      <c r="U12160" s="27"/>
      <c r="Y12160" s="9" t="s">
        <v>675</v>
      </c>
      <c r="Z12160" s="9" t="s">
        <v>462</v>
      </c>
      <c r="AA12160" s="9" t="s">
        <v>199</v>
      </c>
      <c r="AB12160" s="9">
        <v>5872669</v>
      </c>
      <c r="AC12160" s="9" t="s">
        <v>12933</v>
      </c>
      <c r="AD12160" s="9" t="s">
        <v>800</v>
      </c>
      <c r="AE12160" s="5">
        <f t="shared" si="400"/>
        <v>0</v>
      </c>
      <c r="AF12160" s="5" t="str">
        <f t="shared" si="401"/>
        <v>Pokryto</v>
      </c>
      <c r="AG12160" s="153"/>
      <c r="AH12160" s="153"/>
      <c r="AI12160" t="s">
        <v>201</v>
      </c>
      <c r="AJ12160" t="s">
        <v>800</v>
      </c>
      <c r="AK12160" s="9" t="str">
        <f>VLOOKUP(Y12160,zdroj!D:AJ,33,0)</f>
        <v>katC</v>
      </c>
    </row>
    <row r="12161" spans="8:37" x14ac:dyDescent="0.25">
      <c r="H12161" s="8"/>
      <c r="I12161" s="8"/>
      <c r="N12161" s="23"/>
      <c r="O12161" s="24"/>
      <c r="P12161" s="19"/>
      <c r="Q12161" s="19"/>
      <c r="R12161" s="19"/>
      <c r="U12161" s="27"/>
      <c r="Y12161" s="9" t="s">
        <v>675</v>
      </c>
      <c r="Z12161" s="9" t="s">
        <v>462</v>
      </c>
      <c r="AA12161" s="9" t="s">
        <v>199</v>
      </c>
      <c r="AB12161" s="9">
        <v>5872677</v>
      </c>
      <c r="AC12161" s="9" t="s">
        <v>12934</v>
      </c>
      <c r="AD12161" s="9" t="s">
        <v>226</v>
      </c>
      <c r="AE12161" s="5">
        <f t="shared" si="400"/>
        <v>0</v>
      </c>
      <c r="AF12161" s="5" t="str">
        <f t="shared" si="401"/>
        <v>katC</v>
      </c>
      <c r="AG12161" s="153"/>
      <c r="AH12161" s="153"/>
      <c r="AI12161" t="s">
        <v>201</v>
      </c>
      <c r="AJ12161" t="s">
        <v>340</v>
      </c>
      <c r="AK12161" s="9" t="str">
        <f>VLOOKUP(Y12161,zdroj!D:AJ,33,0)</f>
        <v>katC</v>
      </c>
    </row>
    <row r="12162" spans="8:37" x14ac:dyDescent="0.25">
      <c r="H12162" s="8"/>
      <c r="I12162" s="8"/>
      <c r="N12162" s="23"/>
      <c r="O12162" s="24"/>
      <c r="P12162" s="19"/>
      <c r="Q12162" s="19"/>
      <c r="R12162" s="19"/>
      <c r="U12162" s="27"/>
      <c r="Y12162" s="9" t="s">
        <v>675</v>
      </c>
      <c r="Z12162" s="9" t="s">
        <v>462</v>
      </c>
      <c r="AA12162" s="9" t="s">
        <v>199</v>
      </c>
      <c r="AB12162" s="9">
        <v>5872685</v>
      </c>
      <c r="AC12162" s="9" t="s">
        <v>12935</v>
      </c>
      <c r="AD12162" s="9" t="s">
        <v>800</v>
      </c>
      <c r="AE12162" s="5">
        <f t="shared" si="400"/>
        <v>0</v>
      </c>
      <c r="AF12162" s="5" t="str">
        <f t="shared" si="401"/>
        <v>Pokryto</v>
      </c>
      <c r="AG12162" s="153"/>
      <c r="AH12162" s="153"/>
      <c r="AI12162" t="s">
        <v>201</v>
      </c>
      <c r="AJ12162" t="s">
        <v>800</v>
      </c>
      <c r="AK12162" s="9" t="str">
        <f>VLOOKUP(Y12162,zdroj!D:AJ,33,0)</f>
        <v>katC</v>
      </c>
    </row>
    <row r="12163" spans="8:37" x14ac:dyDescent="0.25">
      <c r="H12163" s="8"/>
      <c r="I12163" s="8"/>
      <c r="N12163" s="23"/>
      <c r="O12163" s="24"/>
      <c r="P12163" s="19"/>
      <c r="Q12163" s="19"/>
      <c r="R12163" s="19"/>
      <c r="U12163" s="27"/>
      <c r="Y12163" s="9" t="s">
        <v>675</v>
      </c>
      <c r="Z12163" s="9" t="s">
        <v>462</v>
      </c>
      <c r="AA12163" s="9" t="s">
        <v>199</v>
      </c>
      <c r="AB12163" s="9">
        <v>5872693</v>
      </c>
      <c r="AC12163" s="9" t="s">
        <v>12936</v>
      </c>
      <c r="AD12163" s="9" t="s">
        <v>800</v>
      </c>
      <c r="AE12163" s="5">
        <f t="shared" si="400"/>
        <v>0</v>
      </c>
      <c r="AF12163" s="5" t="str">
        <f t="shared" si="401"/>
        <v>Pokryto</v>
      </c>
      <c r="AG12163" s="153"/>
      <c r="AH12163" s="153"/>
      <c r="AI12163" t="s">
        <v>201</v>
      </c>
      <c r="AJ12163" t="s">
        <v>800</v>
      </c>
      <c r="AK12163" s="9" t="str">
        <f>VLOOKUP(Y12163,zdroj!D:AJ,33,0)</f>
        <v>katC</v>
      </c>
    </row>
    <row r="12164" spans="8:37" x14ac:dyDescent="0.25">
      <c r="H12164" s="8"/>
      <c r="I12164" s="8"/>
      <c r="N12164" s="23"/>
      <c r="O12164" s="24"/>
      <c r="P12164" s="19"/>
      <c r="Q12164" s="19"/>
      <c r="R12164" s="19"/>
      <c r="U12164" s="27"/>
      <c r="Y12164" s="9" t="s">
        <v>675</v>
      </c>
      <c r="Z12164" s="9" t="s">
        <v>462</v>
      </c>
      <c r="AA12164" s="9" t="s">
        <v>199</v>
      </c>
      <c r="AB12164" s="9">
        <v>5870712</v>
      </c>
      <c r="AC12164" s="9" t="s">
        <v>12937</v>
      </c>
      <c r="AD12164" s="9" t="s">
        <v>800</v>
      </c>
      <c r="AE12164" s="5">
        <f t="shared" si="400"/>
        <v>0</v>
      </c>
      <c r="AF12164" s="5" t="str">
        <f t="shared" si="401"/>
        <v>Pokryto</v>
      </c>
      <c r="AG12164" s="153"/>
      <c r="AH12164" s="153"/>
      <c r="AI12164" t="s">
        <v>201</v>
      </c>
      <c r="AJ12164" t="s">
        <v>800</v>
      </c>
      <c r="AK12164" s="9" t="str">
        <f>VLOOKUP(Y12164,zdroj!D:AJ,33,0)</f>
        <v>katC</v>
      </c>
    </row>
    <row r="12165" spans="8:37" x14ac:dyDescent="0.25">
      <c r="H12165" s="8"/>
      <c r="I12165" s="8"/>
      <c r="N12165" s="23"/>
      <c r="O12165" s="24"/>
      <c r="P12165" s="19"/>
      <c r="Q12165" s="19"/>
      <c r="R12165" s="19"/>
      <c r="U12165" s="27"/>
      <c r="Y12165" s="9" t="s">
        <v>675</v>
      </c>
      <c r="Z12165" s="9" t="s">
        <v>462</v>
      </c>
      <c r="AA12165" s="9" t="s">
        <v>199</v>
      </c>
      <c r="AB12165" s="9">
        <v>5872707</v>
      </c>
      <c r="AC12165" s="9" t="s">
        <v>12938</v>
      </c>
      <c r="AD12165" s="9" t="s">
        <v>800</v>
      </c>
      <c r="AE12165" s="5">
        <f t="shared" si="400"/>
        <v>0</v>
      </c>
      <c r="AF12165" s="5" t="str">
        <f t="shared" si="401"/>
        <v>Pokryto</v>
      </c>
      <c r="AG12165" s="153"/>
      <c r="AH12165" s="153"/>
      <c r="AI12165" t="s">
        <v>201</v>
      </c>
      <c r="AJ12165" t="s">
        <v>800</v>
      </c>
      <c r="AK12165" s="9" t="str">
        <f>VLOOKUP(Y12165,zdroj!D:AJ,33,0)</f>
        <v>katC</v>
      </c>
    </row>
    <row r="12166" spans="8:37" x14ac:dyDescent="0.25">
      <c r="H12166" s="8"/>
      <c r="I12166" s="8"/>
      <c r="N12166" s="23"/>
      <c r="O12166" s="24"/>
      <c r="P12166" s="19"/>
      <c r="Q12166" s="19"/>
      <c r="R12166" s="19"/>
      <c r="U12166" s="27"/>
      <c r="Y12166" s="9" t="s">
        <v>675</v>
      </c>
      <c r="Z12166" s="9" t="s">
        <v>462</v>
      </c>
      <c r="AA12166" s="9" t="s">
        <v>199</v>
      </c>
      <c r="AB12166" s="9">
        <v>5872715</v>
      </c>
      <c r="AC12166" s="9" t="s">
        <v>12939</v>
      </c>
      <c r="AD12166" s="9" t="s">
        <v>800</v>
      </c>
      <c r="AE12166" s="5">
        <f t="shared" si="400"/>
        <v>0</v>
      </c>
      <c r="AF12166" s="5" t="str">
        <f t="shared" si="401"/>
        <v>Pokryto</v>
      </c>
      <c r="AG12166" s="153"/>
      <c r="AH12166" s="153"/>
      <c r="AI12166" t="s">
        <v>201</v>
      </c>
      <c r="AJ12166" t="s">
        <v>800</v>
      </c>
      <c r="AK12166" s="9" t="str">
        <f>VLOOKUP(Y12166,zdroj!D:AJ,33,0)</f>
        <v>katC</v>
      </c>
    </row>
    <row r="12167" spans="8:37" x14ac:dyDescent="0.25">
      <c r="H12167" s="8"/>
      <c r="I12167" s="8"/>
      <c r="N12167" s="23"/>
      <c r="O12167" s="24"/>
      <c r="P12167" s="19"/>
      <c r="Q12167" s="19"/>
      <c r="R12167" s="19"/>
      <c r="U12167" s="27"/>
      <c r="Y12167" s="9" t="s">
        <v>675</v>
      </c>
      <c r="Z12167" s="9" t="s">
        <v>462</v>
      </c>
      <c r="AA12167" s="9" t="s">
        <v>199</v>
      </c>
      <c r="AB12167" s="9">
        <v>5872723</v>
      </c>
      <c r="AC12167" s="9" t="s">
        <v>12940</v>
      </c>
      <c r="AD12167" s="9" t="s">
        <v>800</v>
      </c>
      <c r="AE12167" s="5">
        <f t="shared" si="400"/>
        <v>0</v>
      </c>
      <c r="AF12167" s="5" t="str">
        <f t="shared" si="401"/>
        <v>Pokryto</v>
      </c>
      <c r="AG12167" s="153"/>
      <c r="AH12167" s="153"/>
      <c r="AI12167" t="s">
        <v>201</v>
      </c>
      <c r="AJ12167" t="s">
        <v>800</v>
      </c>
      <c r="AK12167" s="9" t="str">
        <f>VLOOKUP(Y12167,zdroj!D:AJ,33,0)</f>
        <v>katC</v>
      </c>
    </row>
    <row r="12168" spans="8:37" x14ac:dyDescent="0.25">
      <c r="H12168" s="8"/>
      <c r="I12168" s="8"/>
      <c r="N12168" s="23"/>
      <c r="O12168" s="24"/>
      <c r="P12168" s="19"/>
      <c r="Q12168" s="19"/>
      <c r="R12168" s="19"/>
      <c r="U12168" s="27"/>
      <c r="Y12168" s="9" t="s">
        <v>675</v>
      </c>
      <c r="Z12168" s="9" t="s">
        <v>462</v>
      </c>
      <c r="AA12168" s="9" t="s">
        <v>199</v>
      </c>
      <c r="AB12168" s="9">
        <v>5872731</v>
      </c>
      <c r="AC12168" s="9" t="s">
        <v>12941</v>
      </c>
      <c r="AD12168" s="9" t="s">
        <v>800</v>
      </c>
      <c r="AE12168" s="5">
        <f t="shared" si="400"/>
        <v>0</v>
      </c>
      <c r="AF12168" s="5" t="str">
        <f t="shared" si="401"/>
        <v>Pokryto</v>
      </c>
      <c r="AG12168" s="153"/>
      <c r="AH12168" s="153"/>
      <c r="AI12168" t="s">
        <v>201</v>
      </c>
      <c r="AJ12168" t="s">
        <v>800</v>
      </c>
      <c r="AK12168" s="9" t="str">
        <f>VLOOKUP(Y12168,zdroj!D:AJ,33,0)</f>
        <v>katC</v>
      </c>
    </row>
    <row r="12169" spans="8:37" x14ac:dyDescent="0.25">
      <c r="H12169" s="8"/>
      <c r="I12169" s="8"/>
      <c r="N12169" s="23"/>
      <c r="O12169" s="24"/>
      <c r="P12169" s="19"/>
      <c r="Q12169" s="19"/>
      <c r="R12169" s="19"/>
      <c r="U12169" s="27"/>
      <c r="Y12169" s="9" t="s">
        <v>675</v>
      </c>
      <c r="Z12169" s="9" t="s">
        <v>462</v>
      </c>
      <c r="AA12169" s="9" t="s">
        <v>199</v>
      </c>
      <c r="AB12169" s="9">
        <v>5872740</v>
      </c>
      <c r="AC12169" s="9" t="s">
        <v>12942</v>
      </c>
      <c r="AD12169" s="9" t="s">
        <v>226</v>
      </c>
      <c r="AE12169" s="5">
        <f t="shared" si="400"/>
        <v>0</v>
      </c>
      <c r="AF12169" s="5" t="str">
        <f t="shared" si="401"/>
        <v>katC</v>
      </c>
      <c r="AG12169" s="153"/>
      <c r="AH12169" s="153"/>
      <c r="AI12169" t="s">
        <v>201</v>
      </c>
      <c r="AJ12169" t="s">
        <v>340</v>
      </c>
      <c r="AK12169" s="9" t="str">
        <f>VLOOKUP(Y12169,zdroj!D:AJ,33,0)</f>
        <v>katC</v>
      </c>
    </row>
    <row r="12170" spans="8:37" x14ac:dyDescent="0.25">
      <c r="H12170" s="8"/>
      <c r="I12170" s="8"/>
      <c r="N12170" s="23"/>
      <c r="O12170" s="24"/>
      <c r="P12170" s="19"/>
      <c r="Q12170" s="19"/>
      <c r="R12170" s="19"/>
      <c r="U12170" s="27"/>
      <c r="Y12170" s="9" t="s">
        <v>675</v>
      </c>
      <c r="Z12170" s="9" t="s">
        <v>462</v>
      </c>
      <c r="AA12170" s="9" t="s">
        <v>199</v>
      </c>
      <c r="AB12170" s="9">
        <v>5872758</v>
      </c>
      <c r="AC12170" s="9" t="s">
        <v>12943</v>
      </c>
      <c r="AD12170" s="9" t="s">
        <v>800</v>
      </c>
      <c r="AE12170" s="5">
        <f t="shared" ref="AE12170:AE12233" si="402">VLOOKUP(Y12170,K:T,10,0)</f>
        <v>0</v>
      </c>
      <c r="AF12170" s="5" t="str">
        <f t="shared" ref="AF12170:AF12233" si="403">IF(AE12170="A",IF(AD12170="katA","katB",AD12170),AD12170)</f>
        <v>Pokryto</v>
      </c>
      <c r="AG12170" s="153"/>
      <c r="AH12170" s="153"/>
      <c r="AI12170" t="s">
        <v>201</v>
      </c>
      <c r="AJ12170" t="s">
        <v>800</v>
      </c>
      <c r="AK12170" s="9" t="str">
        <f>VLOOKUP(Y12170,zdroj!D:AJ,33,0)</f>
        <v>katC</v>
      </c>
    </row>
    <row r="12171" spans="8:37" x14ac:dyDescent="0.25">
      <c r="H12171" s="8"/>
      <c r="I12171" s="8"/>
      <c r="N12171" s="23"/>
      <c r="O12171" s="24"/>
      <c r="P12171" s="19"/>
      <c r="Q12171" s="19"/>
      <c r="R12171" s="19"/>
      <c r="U12171" s="27"/>
      <c r="Y12171" s="9" t="s">
        <v>675</v>
      </c>
      <c r="Z12171" s="9" t="s">
        <v>462</v>
      </c>
      <c r="AA12171" s="9" t="s">
        <v>199</v>
      </c>
      <c r="AB12171" s="9">
        <v>5872766</v>
      </c>
      <c r="AC12171" s="9" t="s">
        <v>12944</v>
      </c>
      <c r="AD12171" s="9" t="s">
        <v>800</v>
      </c>
      <c r="AE12171" s="5">
        <f t="shared" si="402"/>
        <v>0</v>
      </c>
      <c r="AF12171" s="5" t="str">
        <f t="shared" si="403"/>
        <v>Pokryto</v>
      </c>
      <c r="AG12171" s="153"/>
      <c r="AH12171" s="153"/>
      <c r="AI12171" t="s">
        <v>201</v>
      </c>
      <c r="AJ12171" t="s">
        <v>800</v>
      </c>
      <c r="AK12171" s="9" t="str">
        <f>VLOOKUP(Y12171,zdroj!D:AJ,33,0)</f>
        <v>katC</v>
      </c>
    </row>
    <row r="12172" spans="8:37" x14ac:dyDescent="0.25">
      <c r="H12172" s="8"/>
      <c r="I12172" s="8"/>
      <c r="N12172" s="23"/>
      <c r="O12172" s="24"/>
      <c r="P12172" s="19"/>
      <c r="Q12172" s="19"/>
      <c r="R12172" s="19"/>
      <c r="U12172" s="27"/>
      <c r="Y12172" s="9" t="s">
        <v>675</v>
      </c>
      <c r="Z12172" s="9" t="s">
        <v>462</v>
      </c>
      <c r="AA12172" s="9" t="s">
        <v>199</v>
      </c>
      <c r="AB12172" s="9">
        <v>5872774</v>
      </c>
      <c r="AC12172" s="9" t="s">
        <v>12945</v>
      </c>
      <c r="AD12172" s="9" t="s">
        <v>800</v>
      </c>
      <c r="AE12172" s="5">
        <f t="shared" si="402"/>
        <v>0</v>
      </c>
      <c r="AF12172" s="5" t="str">
        <f t="shared" si="403"/>
        <v>Pokryto</v>
      </c>
      <c r="AG12172" s="153"/>
      <c r="AH12172" s="153"/>
      <c r="AI12172" t="s">
        <v>201</v>
      </c>
      <c r="AJ12172" t="s">
        <v>800</v>
      </c>
      <c r="AK12172" s="9" t="str">
        <f>VLOOKUP(Y12172,zdroj!D:AJ,33,0)</f>
        <v>katC</v>
      </c>
    </row>
    <row r="12173" spans="8:37" x14ac:dyDescent="0.25">
      <c r="H12173" s="8"/>
      <c r="I12173" s="8"/>
      <c r="N12173" s="23"/>
      <c r="O12173" s="24"/>
      <c r="P12173" s="19"/>
      <c r="Q12173" s="19"/>
      <c r="R12173" s="19"/>
      <c r="U12173" s="27"/>
      <c r="Y12173" s="9" t="s">
        <v>675</v>
      </c>
      <c r="Z12173" s="9" t="s">
        <v>462</v>
      </c>
      <c r="AA12173" s="9" t="s">
        <v>199</v>
      </c>
      <c r="AB12173" s="9">
        <v>5872782</v>
      </c>
      <c r="AC12173" s="9" t="s">
        <v>12946</v>
      </c>
      <c r="AD12173" s="9" t="s">
        <v>800</v>
      </c>
      <c r="AE12173" s="5">
        <f t="shared" si="402"/>
        <v>0</v>
      </c>
      <c r="AF12173" s="5" t="str">
        <f t="shared" si="403"/>
        <v>Pokryto</v>
      </c>
      <c r="AG12173" s="153"/>
      <c r="AH12173" s="153"/>
      <c r="AI12173" t="s">
        <v>201</v>
      </c>
      <c r="AJ12173" t="s">
        <v>800</v>
      </c>
      <c r="AK12173" s="9" t="str">
        <f>VLOOKUP(Y12173,zdroj!D:AJ,33,0)</f>
        <v>katC</v>
      </c>
    </row>
    <row r="12174" spans="8:37" x14ac:dyDescent="0.25">
      <c r="H12174" s="8"/>
      <c r="I12174" s="8"/>
      <c r="N12174" s="23"/>
      <c r="O12174" s="24"/>
      <c r="P12174" s="19"/>
      <c r="Q12174" s="19"/>
      <c r="R12174" s="19"/>
      <c r="U12174" s="27"/>
      <c r="Y12174" s="9" t="s">
        <v>675</v>
      </c>
      <c r="Z12174" s="9" t="s">
        <v>462</v>
      </c>
      <c r="AA12174" s="9" t="s">
        <v>199</v>
      </c>
      <c r="AB12174" s="9">
        <v>5870721</v>
      </c>
      <c r="AC12174" s="9" t="s">
        <v>12947</v>
      </c>
      <c r="AD12174" s="9" t="s">
        <v>800</v>
      </c>
      <c r="AE12174" s="5">
        <f t="shared" si="402"/>
        <v>0</v>
      </c>
      <c r="AF12174" s="5" t="str">
        <f t="shared" si="403"/>
        <v>Pokryto</v>
      </c>
      <c r="AG12174" s="153"/>
      <c r="AH12174" s="153"/>
      <c r="AI12174" t="s">
        <v>201</v>
      </c>
      <c r="AJ12174" t="s">
        <v>800</v>
      </c>
      <c r="AK12174" s="9" t="str">
        <f>VLOOKUP(Y12174,zdroj!D:AJ,33,0)</f>
        <v>katC</v>
      </c>
    </row>
    <row r="12175" spans="8:37" x14ac:dyDescent="0.25">
      <c r="H12175" s="8"/>
      <c r="I12175" s="8"/>
      <c r="N12175" s="23"/>
      <c r="O12175" s="24"/>
      <c r="P12175" s="19"/>
      <c r="Q12175" s="19"/>
      <c r="R12175" s="19"/>
      <c r="U12175" s="27"/>
      <c r="Y12175" s="9" t="s">
        <v>675</v>
      </c>
      <c r="Z12175" s="9" t="s">
        <v>462</v>
      </c>
      <c r="AA12175" s="9" t="s">
        <v>199</v>
      </c>
      <c r="AB12175" s="9">
        <v>5872791</v>
      </c>
      <c r="AC12175" s="9" t="s">
        <v>12948</v>
      </c>
      <c r="AD12175" s="9" t="s">
        <v>226</v>
      </c>
      <c r="AE12175" s="5">
        <f t="shared" si="402"/>
        <v>0</v>
      </c>
      <c r="AF12175" s="5" t="str">
        <f t="shared" si="403"/>
        <v>katC</v>
      </c>
      <c r="AG12175" s="153"/>
      <c r="AH12175" s="153"/>
      <c r="AI12175" t="s">
        <v>201</v>
      </c>
      <c r="AJ12175" t="s">
        <v>340</v>
      </c>
      <c r="AK12175" s="9" t="str">
        <f>VLOOKUP(Y12175,zdroj!D:AJ,33,0)</f>
        <v>katC</v>
      </c>
    </row>
    <row r="12176" spans="8:37" x14ac:dyDescent="0.25">
      <c r="H12176" s="8"/>
      <c r="I12176" s="8"/>
      <c r="N12176" s="23"/>
      <c r="O12176" s="24"/>
      <c r="P12176" s="19"/>
      <c r="Q12176" s="19"/>
      <c r="R12176" s="19"/>
      <c r="U12176" s="27"/>
      <c r="Y12176" s="9" t="s">
        <v>675</v>
      </c>
      <c r="Z12176" s="9" t="s">
        <v>462</v>
      </c>
      <c r="AA12176" s="9" t="s">
        <v>199</v>
      </c>
      <c r="AB12176" s="9">
        <v>5872804</v>
      </c>
      <c r="AC12176" s="9" t="s">
        <v>12949</v>
      </c>
      <c r="AD12176" s="9" t="s">
        <v>800</v>
      </c>
      <c r="AE12176" s="5">
        <f t="shared" si="402"/>
        <v>0</v>
      </c>
      <c r="AF12176" s="5" t="str">
        <f t="shared" si="403"/>
        <v>Pokryto</v>
      </c>
      <c r="AG12176" s="153"/>
      <c r="AH12176" s="153"/>
      <c r="AI12176" t="s">
        <v>201</v>
      </c>
      <c r="AJ12176" t="s">
        <v>800</v>
      </c>
      <c r="AK12176" s="9" t="str">
        <f>VLOOKUP(Y12176,zdroj!D:AJ,33,0)</f>
        <v>katC</v>
      </c>
    </row>
    <row r="12177" spans="8:37" x14ac:dyDescent="0.25">
      <c r="H12177" s="8"/>
      <c r="I12177" s="8"/>
      <c r="N12177" s="23"/>
      <c r="O12177" s="24"/>
      <c r="P12177" s="19"/>
      <c r="Q12177" s="19"/>
      <c r="R12177" s="19"/>
      <c r="U12177" s="27"/>
      <c r="Y12177" s="9" t="s">
        <v>675</v>
      </c>
      <c r="Z12177" s="9" t="s">
        <v>462</v>
      </c>
      <c r="AA12177" s="9" t="s">
        <v>199</v>
      </c>
      <c r="AB12177" s="9">
        <v>5872812</v>
      </c>
      <c r="AC12177" s="9" t="s">
        <v>12950</v>
      </c>
      <c r="AD12177" s="9" t="s">
        <v>800</v>
      </c>
      <c r="AE12177" s="5">
        <f t="shared" si="402"/>
        <v>0</v>
      </c>
      <c r="AF12177" s="5" t="str">
        <f t="shared" si="403"/>
        <v>Pokryto</v>
      </c>
      <c r="AG12177" s="153"/>
      <c r="AH12177" s="153"/>
      <c r="AI12177" t="s">
        <v>201</v>
      </c>
      <c r="AJ12177" t="s">
        <v>800</v>
      </c>
      <c r="AK12177" s="9" t="str">
        <f>VLOOKUP(Y12177,zdroj!D:AJ,33,0)</f>
        <v>katC</v>
      </c>
    </row>
    <row r="12178" spans="8:37" x14ac:dyDescent="0.25">
      <c r="H12178" s="8"/>
      <c r="I12178" s="8"/>
      <c r="N12178" s="23"/>
      <c r="O12178" s="24"/>
      <c r="P12178" s="19"/>
      <c r="Q12178" s="19"/>
      <c r="R12178" s="19"/>
      <c r="U12178" s="27"/>
      <c r="Y12178" s="9" t="s">
        <v>675</v>
      </c>
      <c r="Z12178" s="9" t="s">
        <v>462</v>
      </c>
      <c r="AA12178" s="9" t="s">
        <v>199</v>
      </c>
      <c r="AB12178" s="9">
        <v>5872821</v>
      </c>
      <c r="AC12178" s="9" t="s">
        <v>12951</v>
      </c>
      <c r="AD12178" s="9" t="s">
        <v>800</v>
      </c>
      <c r="AE12178" s="5">
        <f t="shared" si="402"/>
        <v>0</v>
      </c>
      <c r="AF12178" s="5" t="str">
        <f t="shared" si="403"/>
        <v>Pokryto</v>
      </c>
      <c r="AG12178" s="153"/>
      <c r="AH12178" s="153"/>
      <c r="AI12178" t="s">
        <v>201</v>
      </c>
      <c r="AJ12178" t="s">
        <v>800</v>
      </c>
      <c r="AK12178" s="9" t="str">
        <f>VLOOKUP(Y12178,zdroj!D:AJ,33,0)</f>
        <v>katC</v>
      </c>
    </row>
    <row r="12179" spans="8:37" x14ac:dyDescent="0.25">
      <c r="H12179" s="8"/>
      <c r="I12179" s="8"/>
      <c r="N12179" s="23"/>
      <c r="O12179" s="24"/>
      <c r="P12179" s="19"/>
      <c r="Q12179" s="19"/>
      <c r="R12179" s="19"/>
      <c r="U12179" s="27"/>
      <c r="Y12179" s="9" t="s">
        <v>675</v>
      </c>
      <c r="Z12179" s="9" t="s">
        <v>462</v>
      </c>
      <c r="AA12179" s="9" t="s">
        <v>199</v>
      </c>
      <c r="AB12179" s="9">
        <v>5872839</v>
      </c>
      <c r="AC12179" s="9" t="s">
        <v>12952</v>
      </c>
      <c r="AD12179" s="9" t="s">
        <v>800</v>
      </c>
      <c r="AE12179" s="5">
        <f t="shared" si="402"/>
        <v>0</v>
      </c>
      <c r="AF12179" s="5" t="str">
        <f t="shared" si="403"/>
        <v>Pokryto</v>
      </c>
      <c r="AG12179" s="153"/>
      <c r="AH12179" s="153"/>
      <c r="AI12179" t="s">
        <v>201</v>
      </c>
      <c r="AJ12179" t="s">
        <v>800</v>
      </c>
      <c r="AK12179" s="9" t="str">
        <f>VLOOKUP(Y12179,zdroj!D:AJ,33,0)</f>
        <v>katC</v>
      </c>
    </row>
    <row r="12180" spans="8:37" x14ac:dyDescent="0.25">
      <c r="H12180" s="8"/>
      <c r="I12180" s="8"/>
      <c r="N12180" s="23"/>
      <c r="O12180" s="24"/>
      <c r="P12180" s="19"/>
      <c r="Q12180" s="19"/>
      <c r="R12180" s="19"/>
      <c r="U12180" s="27"/>
      <c r="Y12180" s="9" t="s">
        <v>675</v>
      </c>
      <c r="Z12180" s="9" t="s">
        <v>462</v>
      </c>
      <c r="AA12180" s="9" t="s">
        <v>199</v>
      </c>
      <c r="AB12180" s="9">
        <v>5872847</v>
      </c>
      <c r="AC12180" s="9" t="s">
        <v>12953</v>
      </c>
      <c r="AD12180" s="9" t="s">
        <v>226</v>
      </c>
      <c r="AE12180" s="5">
        <f t="shared" si="402"/>
        <v>0</v>
      </c>
      <c r="AF12180" s="5" t="str">
        <f t="shared" si="403"/>
        <v>katC</v>
      </c>
      <c r="AG12180" s="153"/>
      <c r="AH12180" s="153"/>
      <c r="AI12180" t="s">
        <v>201</v>
      </c>
      <c r="AJ12180" t="s">
        <v>340</v>
      </c>
      <c r="AK12180" s="9" t="str">
        <f>VLOOKUP(Y12180,zdroj!D:AJ,33,0)</f>
        <v>katC</v>
      </c>
    </row>
    <row r="12181" spans="8:37" x14ac:dyDescent="0.25">
      <c r="H12181" s="8"/>
      <c r="I12181" s="8"/>
      <c r="N12181" s="23"/>
      <c r="O12181" s="24"/>
      <c r="P12181" s="19"/>
      <c r="Q12181" s="19"/>
      <c r="R12181" s="19"/>
      <c r="U12181" s="27"/>
      <c r="Y12181" s="9" t="s">
        <v>675</v>
      </c>
      <c r="Z12181" s="9" t="s">
        <v>462</v>
      </c>
      <c r="AA12181" s="9" t="s">
        <v>199</v>
      </c>
      <c r="AB12181" s="9">
        <v>5872855</v>
      </c>
      <c r="AC12181" s="9" t="s">
        <v>12954</v>
      </c>
      <c r="AD12181" s="9" t="s">
        <v>800</v>
      </c>
      <c r="AE12181" s="5">
        <f t="shared" si="402"/>
        <v>0</v>
      </c>
      <c r="AF12181" s="5" t="str">
        <f t="shared" si="403"/>
        <v>Pokryto</v>
      </c>
      <c r="AG12181" s="153"/>
      <c r="AH12181" s="153"/>
      <c r="AI12181" t="s">
        <v>201</v>
      </c>
      <c r="AJ12181" t="s">
        <v>800</v>
      </c>
      <c r="AK12181" s="9" t="str">
        <f>VLOOKUP(Y12181,zdroj!D:AJ,33,0)</f>
        <v>katC</v>
      </c>
    </row>
    <row r="12182" spans="8:37" x14ac:dyDescent="0.25">
      <c r="H12182" s="8"/>
      <c r="I12182" s="8"/>
      <c r="N12182" s="23"/>
      <c r="O12182" s="24"/>
      <c r="P12182" s="19"/>
      <c r="Q12182" s="19"/>
      <c r="R12182" s="19"/>
      <c r="U12182" s="27"/>
      <c r="Y12182" s="9" t="s">
        <v>675</v>
      </c>
      <c r="Z12182" s="9" t="s">
        <v>462</v>
      </c>
      <c r="AA12182" s="9" t="s">
        <v>199</v>
      </c>
      <c r="AB12182" s="9">
        <v>5872863</v>
      </c>
      <c r="AC12182" s="9" t="s">
        <v>12955</v>
      </c>
      <c r="AD12182" s="9" t="s">
        <v>226</v>
      </c>
      <c r="AE12182" s="5">
        <f t="shared" si="402"/>
        <v>0</v>
      </c>
      <c r="AF12182" s="5" t="str">
        <f t="shared" si="403"/>
        <v>katC</v>
      </c>
      <c r="AG12182" s="153"/>
      <c r="AH12182" s="153"/>
      <c r="AI12182" t="s">
        <v>201</v>
      </c>
      <c r="AJ12182" t="s">
        <v>340</v>
      </c>
      <c r="AK12182" s="9" t="str">
        <f>VLOOKUP(Y12182,zdroj!D:AJ,33,0)</f>
        <v>katC</v>
      </c>
    </row>
    <row r="12183" spans="8:37" x14ac:dyDescent="0.25">
      <c r="H12183" s="8"/>
      <c r="I12183" s="8"/>
      <c r="N12183" s="23"/>
      <c r="O12183" s="24"/>
      <c r="P12183" s="19"/>
      <c r="Q12183" s="19"/>
      <c r="R12183" s="19"/>
      <c r="U12183" s="27"/>
      <c r="Y12183" s="9" t="s">
        <v>675</v>
      </c>
      <c r="Z12183" s="9" t="s">
        <v>462</v>
      </c>
      <c r="AA12183" s="9" t="s">
        <v>199</v>
      </c>
      <c r="AB12183" s="9">
        <v>5872871</v>
      </c>
      <c r="AC12183" s="9" t="s">
        <v>12956</v>
      </c>
      <c r="AD12183" s="9" t="s">
        <v>226</v>
      </c>
      <c r="AE12183" s="5">
        <f t="shared" si="402"/>
        <v>0</v>
      </c>
      <c r="AF12183" s="5" t="str">
        <f t="shared" si="403"/>
        <v>katC</v>
      </c>
      <c r="AG12183" s="153"/>
      <c r="AH12183" s="153"/>
      <c r="AI12183" t="s">
        <v>201</v>
      </c>
      <c r="AJ12183" t="s">
        <v>340</v>
      </c>
      <c r="AK12183" s="9" t="str">
        <f>VLOOKUP(Y12183,zdroj!D:AJ,33,0)</f>
        <v>katC</v>
      </c>
    </row>
    <row r="12184" spans="8:37" x14ac:dyDescent="0.25">
      <c r="H12184" s="8"/>
      <c r="I12184" s="8"/>
      <c r="N12184" s="23"/>
      <c r="O12184" s="24"/>
      <c r="P12184" s="19"/>
      <c r="Q12184" s="19"/>
      <c r="R12184" s="19"/>
      <c r="U12184" s="27"/>
      <c r="Y12184" s="9" t="s">
        <v>675</v>
      </c>
      <c r="Z12184" s="9" t="s">
        <v>462</v>
      </c>
      <c r="AA12184" s="9" t="s">
        <v>199</v>
      </c>
      <c r="AB12184" s="9">
        <v>5872880</v>
      </c>
      <c r="AC12184" s="9" t="s">
        <v>12957</v>
      </c>
      <c r="AD12184" s="9" t="s">
        <v>800</v>
      </c>
      <c r="AE12184" s="5">
        <f t="shared" si="402"/>
        <v>0</v>
      </c>
      <c r="AF12184" s="5" t="str">
        <f t="shared" si="403"/>
        <v>Pokryto</v>
      </c>
      <c r="AG12184" s="153"/>
      <c r="AH12184" s="153"/>
      <c r="AI12184" t="s">
        <v>201</v>
      </c>
      <c r="AJ12184" t="s">
        <v>800</v>
      </c>
      <c r="AK12184" s="9" t="str">
        <f>VLOOKUP(Y12184,zdroj!D:AJ,33,0)</f>
        <v>katC</v>
      </c>
    </row>
    <row r="12185" spans="8:37" x14ac:dyDescent="0.25">
      <c r="H12185" s="8"/>
      <c r="I12185" s="8"/>
      <c r="N12185" s="23"/>
      <c r="O12185" s="24"/>
      <c r="P12185" s="19"/>
      <c r="Q12185" s="19"/>
      <c r="R12185" s="19"/>
      <c r="U12185" s="27"/>
      <c r="Y12185" s="9" t="s">
        <v>675</v>
      </c>
      <c r="Z12185" s="9" t="s">
        <v>462</v>
      </c>
      <c r="AA12185" s="9" t="s">
        <v>199</v>
      </c>
      <c r="AB12185" s="9">
        <v>5870739</v>
      </c>
      <c r="AC12185" s="9" t="s">
        <v>12958</v>
      </c>
      <c r="AD12185" s="9" t="s">
        <v>226</v>
      </c>
      <c r="AE12185" s="5">
        <f t="shared" si="402"/>
        <v>0</v>
      </c>
      <c r="AF12185" s="5" t="str">
        <f t="shared" si="403"/>
        <v>katC</v>
      </c>
      <c r="AG12185" s="153"/>
      <c r="AH12185" s="153"/>
      <c r="AI12185" t="s">
        <v>201</v>
      </c>
      <c r="AJ12185" t="s">
        <v>340</v>
      </c>
      <c r="AK12185" s="9" t="str">
        <f>VLOOKUP(Y12185,zdroj!D:AJ,33,0)</f>
        <v>katC</v>
      </c>
    </row>
    <row r="12186" spans="8:37" x14ac:dyDescent="0.25">
      <c r="H12186" s="8"/>
      <c r="I12186" s="8"/>
      <c r="N12186" s="23"/>
      <c r="O12186" s="24"/>
      <c r="P12186" s="19"/>
      <c r="Q12186" s="19"/>
      <c r="R12186" s="19"/>
      <c r="U12186" s="27"/>
      <c r="Y12186" s="9" t="s">
        <v>675</v>
      </c>
      <c r="Z12186" s="9" t="s">
        <v>462</v>
      </c>
      <c r="AA12186" s="9" t="s">
        <v>199</v>
      </c>
      <c r="AB12186" s="9">
        <v>5872898</v>
      </c>
      <c r="AC12186" s="9" t="s">
        <v>12959</v>
      </c>
      <c r="AD12186" s="9" t="s">
        <v>800</v>
      </c>
      <c r="AE12186" s="5">
        <f t="shared" si="402"/>
        <v>0</v>
      </c>
      <c r="AF12186" s="5" t="str">
        <f t="shared" si="403"/>
        <v>Pokryto</v>
      </c>
      <c r="AG12186" s="153"/>
      <c r="AH12186" s="153"/>
      <c r="AI12186" t="s">
        <v>201</v>
      </c>
      <c r="AJ12186" t="s">
        <v>800</v>
      </c>
      <c r="AK12186" s="9" t="str">
        <f>VLOOKUP(Y12186,zdroj!D:AJ,33,0)</f>
        <v>katC</v>
      </c>
    </row>
    <row r="12187" spans="8:37" x14ac:dyDescent="0.25">
      <c r="H12187" s="8"/>
      <c r="I12187" s="8"/>
      <c r="N12187" s="23"/>
      <c r="O12187" s="24"/>
      <c r="P12187" s="19"/>
      <c r="Q12187" s="19"/>
      <c r="R12187" s="19"/>
      <c r="U12187" s="27"/>
      <c r="Y12187" s="9" t="s">
        <v>675</v>
      </c>
      <c r="Z12187" s="9" t="s">
        <v>462</v>
      </c>
      <c r="AA12187" s="9" t="s">
        <v>199</v>
      </c>
      <c r="AB12187" s="9">
        <v>5872901</v>
      </c>
      <c r="AC12187" s="9" t="s">
        <v>12960</v>
      </c>
      <c r="AD12187" s="9" t="s">
        <v>226</v>
      </c>
      <c r="AE12187" s="5">
        <f t="shared" si="402"/>
        <v>0</v>
      </c>
      <c r="AF12187" s="5" t="str">
        <f t="shared" si="403"/>
        <v>katC</v>
      </c>
      <c r="AG12187" s="153"/>
      <c r="AH12187" s="153"/>
      <c r="AI12187" t="s">
        <v>201</v>
      </c>
      <c r="AJ12187" t="s">
        <v>340</v>
      </c>
      <c r="AK12187" s="9" t="str">
        <f>VLOOKUP(Y12187,zdroj!D:AJ,33,0)</f>
        <v>katC</v>
      </c>
    </row>
    <row r="12188" spans="8:37" x14ac:dyDescent="0.25">
      <c r="H12188" s="8"/>
      <c r="I12188" s="8"/>
      <c r="N12188" s="23"/>
      <c r="O12188" s="24"/>
      <c r="P12188" s="19"/>
      <c r="Q12188" s="19"/>
      <c r="R12188" s="19"/>
      <c r="U12188" s="27"/>
      <c r="Y12188" s="9" t="s">
        <v>675</v>
      </c>
      <c r="Z12188" s="9" t="s">
        <v>462</v>
      </c>
      <c r="AA12188" s="9" t="s">
        <v>199</v>
      </c>
      <c r="AB12188" s="9">
        <v>5872910</v>
      </c>
      <c r="AC12188" s="9" t="s">
        <v>12961</v>
      </c>
      <c r="AD12188" s="9" t="s">
        <v>226</v>
      </c>
      <c r="AE12188" s="5">
        <f t="shared" si="402"/>
        <v>0</v>
      </c>
      <c r="AF12188" s="5" t="str">
        <f t="shared" si="403"/>
        <v>katC</v>
      </c>
      <c r="AG12188" s="153"/>
      <c r="AH12188" s="153"/>
      <c r="AI12188" t="s">
        <v>201</v>
      </c>
      <c r="AJ12188" t="s">
        <v>340</v>
      </c>
      <c r="AK12188" s="9" t="str">
        <f>VLOOKUP(Y12188,zdroj!D:AJ,33,0)</f>
        <v>katC</v>
      </c>
    </row>
    <row r="12189" spans="8:37" x14ac:dyDescent="0.25">
      <c r="H12189" s="8"/>
      <c r="I12189" s="8"/>
      <c r="N12189" s="23"/>
      <c r="O12189" s="24"/>
      <c r="P12189" s="19"/>
      <c r="Q12189" s="19"/>
      <c r="R12189" s="19"/>
      <c r="U12189" s="27"/>
      <c r="Y12189" s="9" t="s">
        <v>675</v>
      </c>
      <c r="Z12189" s="9" t="s">
        <v>462</v>
      </c>
      <c r="AA12189" s="9" t="s">
        <v>199</v>
      </c>
      <c r="AB12189" s="9">
        <v>26273306</v>
      </c>
      <c r="AC12189" s="9" t="s">
        <v>12962</v>
      </c>
      <c r="AD12189" s="9" t="s">
        <v>226</v>
      </c>
      <c r="AE12189" s="5">
        <f t="shared" si="402"/>
        <v>0</v>
      </c>
      <c r="AF12189" s="5" t="str">
        <f t="shared" si="403"/>
        <v>katC</v>
      </c>
      <c r="AG12189" s="153"/>
      <c r="AH12189" s="153"/>
      <c r="AI12189" t="s">
        <v>201</v>
      </c>
      <c r="AJ12189" t="s">
        <v>340</v>
      </c>
      <c r="AK12189" s="9" t="str">
        <f>VLOOKUP(Y12189,zdroj!D:AJ,33,0)</f>
        <v>katC</v>
      </c>
    </row>
    <row r="12190" spans="8:37" x14ac:dyDescent="0.25">
      <c r="H12190" s="8"/>
      <c r="I12190" s="8"/>
      <c r="N12190" s="23"/>
      <c r="O12190" s="24"/>
      <c r="P12190" s="19"/>
      <c r="Q12190" s="19"/>
      <c r="R12190" s="19"/>
      <c r="U12190" s="27"/>
      <c r="Y12190" s="9" t="s">
        <v>675</v>
      </c>
      <c r="Z12190" s="9" t="s">
        <v>462</v>
      </c>
      <c r="AA12190" s="9" t="s">
        <v>199</v>
      </c>
      <c r="AB12190" s="9">
        <v>5872928</v>
      </c>
      <c r="AC12190" s="9" t="s">
        <v>12963</v>
      </c>
      <c r="AD12190" s="9" t="s">
        <v>800</v>
      </c>
      <c r="AE12190" s="5">
        <f t="shared" si="402"/>
        <v>0</v>
      </c>
      <c r="AF12190" s="5" t="str">
        <f t="shared" si="403"/>
        <v>Pokryto</v>
      </c>
      <c r="AG12190" s="153"/>
      <c r="AH12190" s="153"/>
      <c r="AI12190" t="s">
        <v>201</v>
      </c>
      <c r="AJ12190" t="s">
        <v>800</v>
      </c>
      <c r="AK12190" s="9" t="str">
        <f>VLOOKUP(Y12190,zdroj!D:AJ,33,0)</f>
        <v>katC</v>
      </c>
    </row>
    <row r="12191" spans="8:37" x14ac:dyDescent="0.25">
      <c r="H12191" s="8"/>
      <c r="I12191" s="8"/>
      <c r="N12191" s="23"/>
      <c r="O12191" s="24"/>
      <c r="P12191" s="19"/>
      <c r="Q12191" s="19"/>
      <c r="R12191" s="19"/>
      <c r="U12191" s="27"/>
      <c r="Y12191" s="9" t="s">
        <v>675</v>
      </c>
      <c r="Z12191" s="9" t="s">
        <v>462</v>
      </c>
      <c r="AA12191" s="9" t="s">
        <v>199</v>
      </c>
      <c r="AB12191" s="9">
        <v>5872936</v>
      </c>
      <c r="AC12191" s="9" t="s">
        <v>12964</v>
      </c>
      <c r="AD12191" s="9" t="s">
        <v>226</v>
      </c>
      <c r="AE12191" s="5">
        <f t="shared" si="402"/>
        <v>0</v>
      </c>
      <c r="AF12191" s="5" t="str">
        <f t="shared" si="403"/>
        <v>katC</v>
      </c>
      <c r="AG12191" s="153"/>
      <c r="AH12191" s="153"/>
      <c r="AI12191" t="s">
        <v>201</v>
      </c>
      <c r="AJ12191" t="s">
        <v>340</v>
      </c>
      <c r="AK12191" s="9" t="str">
        <f>VLOOKUP(Y12191,zdroj!D:AJ,33,0)</f>
        <v>katC</v>
      </c>
    </row>
    <row r="12192" spans="8:37" x14ac:dyDescent="0.25">
      <c r="H12192" s="8"/>
      <c r="I12192" s="8"/>
      <c r="N12192" s="23"/>
      <c r="O12192" s="24"/>
      <c r="P12192" s="19"/>
      <c r="Q12192" s="19"/>
      <c r="R12192" s="19"/>
      <c r="U12192" s="27"/>
      <c r="Y12192" s="9" t="s">
        <v>675</v>
      </c>
      <c r="Z12192" s="9" t="s">
        <v>462</v>
      </c>
      <c r="AA12192" s="9" t="s">
        <v>199</v>
      </c>
      <c r="AB12192" s="9">
        <v>5872944</v>
      </c>
      <c r="AC12192" s="9" t="s">
        <v>12965</v>
      </c>
      <c r="AD12192" s="9" t="s">
        <v>226</v>
      </c>
      <c r="AE12192" s="5">
        <f t="shared" si="402"/>
        <v>0</v>
      </c>
      <c r="AF12192" s="5" t="str">
        <f t="shared" si="403"/>
        <v>katC</v>
      </c>
      <c r="AG12192" s="153"/>
      <c r="AH12192" s="153"/>
      <c r="AI12192" t="s">
        <v>201</v>
      </c>
      <c r="AJ12192" t="s">
        <v>340</v>
      </c>
      <c r="AK12192" s="9" t="str">
        <f>VLOOKUP(Y12192,zdroj!D:AJ,33,0)</f>
        <v>katC</v>
      </c>
    </row>
    <row r="12193" spans="8:37" x14ac:dyDescent="0.25">
      <c r="H12193" s="8"/>
      <c r="I12193" s="8"/>
      <c r="N12193" s="23"/>
      <c r="O12193" s="24"/>
      <c r="P12193" s="19"/>
      <c r="Q12193" s="19"/>
      <c r="R12193" s="19"/>
      <c r="U12193" s="27"/>
      <c r="Y12193" s="9" t="s">
        <v>675</v>
      </c>
      <c r="Z12193" s="9" t="s">
        <v>462</v>
      </c>
      <c r="AA12193" s="9" t="s">
        <v>199</v>
      </c>
      <c r="AB12193" s="9">
        <v>5872952</v>
      </c>
      <c r="AC12193" s="9" t="s">
        <v>12966</v>
      </c>
      <c r="AD12193" s="9" t="s">
        <v>800</v>
      </c>
      <c r="AE12193" s="5">
        <f t="shared" si="402"/>
        <v>0</v>
      </c>
      <c r="AF12193" s="5" t="str">
        <f t="shared" si="403"/>
        <v>Pokryto</v>
      </c>
      <c r="AG12193" s="153"/>
      <c r="AH12193" s="153"/>
      <c r="AI12193" t="s">
        <v>201</v>
      </c>
      <c r="AJ12193" t="s">
        <v>800</v>
      </c>
      <c r="AK12193" s="9" t="str">
        <f>VLOOKUP(Y12193,zdroj!D:AJ,33,0)</f>
        <v>katC</v>
      </c>
    </row>
    <row r="12194" spans="8:37" x14ac:dyDescent="0.25">
      <c r="H12194" s="8"/>
      <c r="I12194" s="8"/>
      <c r="N12194" s="23"/>
      <c r="O12194" s="24"/>
      <c r="P12194" s="19"/>
      <c r="Q12194" s="19"/>
      <c r="R12194" s="19"/>
      <c r="U12194" s="27"/>
      <c r="Y12194" s="9" t="s">
        <v>675</v>
      </c>
      <c r="Z12194" s="9" t="s">
        <v>462</v>
      </c>
      <c r="AA12194" s="9" t="s">
        <v>199</v>
      </c>
      <c r="AB12194" s="9">
        <v>5872961</v>
      </c>
      <c r="AC12194" s="9" t="s">
        <v>12967</v>
      </c>
      <c r="AD12194" s="9" t="s">
        <v>226</v>
      </c>
      <c r="AE12194" s="5">
        <f t="shared" si="402"/>
        <v>0</v>
      </c>
      <c r="AF12194" s="5" t="str">
        <f t="shared" si="403"/>
        <v>katC</v>
      </c>
      <c r="AG12194" s="153"/>
      <c r="AH12194" s="153"/>
      <c r="AI12194" t="s">
        <v>201</v>
      </c>
      <c r="AJ12194" t="s">
        <v>340</v>
      </c>
      <c r="AK12194" s="9" t="str">
        <f>VLOOKUP(Y12194,zdroj!D:AJ,33,0)</f>
        <v>katC</v>
      </c>
    </row>
    <row r="12195" spans="8:37" x14ac:dyDescent="0.25">
      <c r="H12195" s="8"/>
      <c r="I12195" s="8"/>
      <c r="N12195" s="23"/>
      <c r="O12195" s="24"/>
      <c r="P12195" s="19"/>
      <c r="Q12195" s="19"/>
      <c r="R12195" s="19"/>
      <c r="U12195" s="27"/>
      <c r="Y12195" s="9" t="s">
        <v>675</v>
      </c>
      <c r="Z12195" s="9" t="s">
        <v>462</v>
      </c>
      <c r="AA12195" s="9" t="s">
        <v>199</v>
      </c>
      <c r="AB12195" s="9">
        <v>5872979</v>
      </c>
      <c r="AC12195" s="9" t="s">
        <v>12968</v>
      </c>
      <c r="AD12195" s="9" t="s">
        <v>800</v>
      </c>
      <c r="AE12195" s="5">
        <f t="shared" si="402"/>
        <v>0</v>
      </c>
      <c r="AF12195" s="5" t="str">
        <f t="shared" si="403"/>
        <v>Pokryto</v>
      </c>
      <c r="AG12195" s="153"/>
      <c r="AH12195" s="153"/>
      <c r="AI12195" t="s">
        <v>201</v>
      </c>
      <c r="AJ12195" t="s">
        <v>800</v>
      </c>
      <c r="AK12195" s="9" t="str">
        <f>VLOOKUP(Y12195,zdroj!D:AJ,33,0)</f>
        <v>katC</v>
      </c>
    </row>
    <row r="12196" spans="8:37" x14ac:dyDescent="0.25">
      <c r="H12196" s="8"/>
      <c r="I12196" s="8"/>
      <c r="N12196" s="23"/>
      <c r="O12196" s="24"/>
      <c r="P12196" s="19"/>
      <c r="Q12196" s="19"/>
      <c r="R12196" s="19"/>
      <c r="U12196" s="27"/>
      <c r="Y12196" s="9" t="s">
        <v>675</v>
      </c>
      <c r="Z12196" s="9" t="s">
        <v>462</v>
      </c>
      <c r="AA12196" s="9" t="s">
        <v>199</v>
      </c>
      <c r="AB12196" s="9">
        <v>5870747</v>
      </c>
      <c r="AC12196" s="9" t="s">
        <v>12969</v>
      </c>
      <c r="AD12196" s="9" t="s">
        <v>800</v>
      </c>
      <c r="AE12196" s="5">
        <f t="shared" si="402"/>
        <v>0</v>
      </c>
      <c r="AF12196" s="5" t="str">
        <f t="shared" si="403"/>
        <v>Pokryto</v>
      </c>
      <c r="AG12196" s="153"/>
      <c r="AH12196" s="153"/>
      <c r="AI12196" t="s">
        <v>201</v>
      </c>
      <c r="AJ12196" t="s">
        <v>800</v>
      </c>
      <c r="AK12196" s="9" t="str">
        <f>VLOOKUP(Y12196,zdroj!D:AJ,33,0)</f>
        <v>katC</v>
      </c>
    </row>
    <row r="12197" spans="8:37" x14ac:dyDescent="0.25">
      <c r="H12197" s="8"/>
      <c r="I12197" s="8"/>
      <c r="N12197" s="23"/>
      <c r="O12197" s="24"/>
      <c r="P12197" s="19"/>
      <c r="Q12197" s="19"/>
      <c r="R12197" s="19"/>
      <c r="U12197" s="27"/>
      <c r="Y12197" s="9" t="s">
        <v>675</v>
      </c>
      <c r="Z12197" s="9" t="s">
        <v>462</v>
      </c>
      <c r="AA12197" s="9" t="s">
        <v>199</v>
      </c>
      <c r="AB12197" s="9">
        <v>5872987</v>
      </c>
      <c r="AC12197" s="9" t="s">
        <v>12970</v>
      </c>
      <c r="AD12197" s="9" t="s">
        <v>226</v>
      </c>
      <c r="AE12197" s="5">
        <f t="shared" si="402"/>
        <v>0</v>
      </c>
      <c r="AF12197" s="5" t="str">
        <f t="shared" si="403"/>
        <v>katC</v>
      </c>
      <c r="AG12197" s="153"/>
      <c r="AH12197" s="153"/>
      <c r="AI12197" t="s">
        <v>201</v>
      </c>
      <c r="AJ12197" t="s">
        <v>340</v>
      </c>
      <c r="AK12197" s="9" t="str">
        <f>VLOOKUP(Y12197,zdroj!D:AJ,33,0)</f>
        <v>katC</v>
      </c>
    </row>
    <row r="12198" spans="8:37" x14ac:dyDescent="0.25">
      <c r="H12198" s="8"/>
      <c r="I12198" s="8"/>
      <c r="N12198" s="23"/>
      <c r="O12198" s="24"/>
      <c r="P12198" s="19"/>
      <c r="Q12198" s="19"/>
      <c r="R12198" s="19"/>
      <c r="U12198" s="27"/>
      <c r="Y12198" s="9" t="s">
        <v>675</v>
      </c>
      <c r="Z12198" s="9" t="s">
        <v>462</v>
      </c>
      <c r="AA12198" s="9" t="s">
        <v>199</v>
      </c>
      <c r="AB12198" s="9">
        <v>5872995</v>
      </c>
      <c r="AC12198" s="9" t="s">
        <v>12971</v>
      </c>
      <c r="AD12198" s="9" t="s">
        <v>800</v>
      </c>
      <c r="AE12198" s="5">
        <f t="shared" si="402"/>
        <v>0</v>
      </c>
      <c r="AF12198" s="5" t="str">
        <f t="shared" si="403"/>
        <v>Pokryto</v>
      </c>
      <c r="AG12198" s="153"/>
      <c r="AH12198" s="153"/>
      <c r="AI12198" t="s">
        <v>201</v>
      </c>
      <c r="AJ12198" t="s">
        <v>800</v>
      </c>
      <c r="AK12198" s="9" t="str">
        <f>VLOOKUP(Y12198,zdroj!D:AJ,33,0)</f>
        <v>katC</v>
      </c>
    </row>
    <row r="12199" spans="8:37" x14ac:dyDescent="0.25">
      <c r="H12199" s="8"/>
      <c r="I12199" s="8"/>
      <c r="N12199" s="23"/>
      <c r="O12199" s="24"/>
      <c r="P12199" s="19"/>
      <c r="Q12199" s="19"/>
      <c r="R12199" s="19"/>
      <c r="U12199" s="27"/>
      <c r="Y12199" s="9" t="s">
        <v>675</v>
      </c>
      <c r="Z12199" s="9" t="s">
        <v>462</v>
      </c>
      <c r="AA12199" s="9" t="s">
        <v>199</v>
      </c>
      <c r="AB12199" s="9">
        <v>5873002</v>
      </c>
      <c r="AC12199" s="9" t="s">
        <v>12972</v>
      </c>
      <c r="AD12199" s="9" t="s">
        <v>226</v>
      </c>
      <c r="AE12199" s="5">
        <f t="shared" si="402"/>
        <v>0</v>
      </c>
      <c r="AF12199" s="5" t="str">
        <f t="shared" si="403"/>
        <v>katC</v>
      </c>
      <c r="AG12199" s="153"/>
      <c r="AH12199" s="153"/>
      <c r="AI12199" t="s">
        <v>201</v>
      </c>
      <c r="AJ12199" t="s">
        <v>340</v>
      </c>
      <c r="AK12199" s="9" t="str">
        <f>VLOOKUP(Y12199,zdroj!D:AJ,33,0)</f>
        <v>katC</v>
      </c>
    </row>
    <row r="12200" spans="8:37" x14ac:dyDescent="0.25">
      <c r="H12200" s="8"/>
      <c r="I12200" s="8"/>
      <c r="N12200" s="23"/>
      <c r="O12200" s="24"/>
      <c r="P12200" s="19"/>
      <c r="Q12200" s="19"/>
      <c r="R12200" s="19"/>
      <c r="U12200" s="27"/>
      <c r="Y12200" s="9" t="s">
        <v>675</v>
      </c>
      <c r="Z12200" s="9" t="s">
        <v>462</v>
      </c>
      <c r="AA12200" s="9" t="s">
        <v>199</v>
      </c>
      <c r="AB12200" s="9">
        <v>5873011</v>
      </c>
      <c r="AC12200" s="9" t="s">
        <v>12973</v>
      </c>
      <c r="AD12200" s="9" t="s">
        <v>800</v>
      </c>
      <c r="AE12200" s="5">
        <f t="shared" si="402"/>
        <v>0</v>
      </c>
      <c r="AF12200" s="5" t="str">
        <f t="shared" si="403"/>
        <v>Pokryto</v>
      </c>
      <c r="AG12200" s="153"/>
      <c r="AH12200" s="153"/>
      <c r="AI12200" t="s">
        <v>201</v>
      </c>
      <c r="AJ12200" t="s">
        <v>800</v>
      </c>
      <c r="AK12200" s="9" t="str">
        <f>VLOOKUP(Y12200,zdroj!D:AJ,33,0)</f>
        <v>katC</v>
      </c>
    </row>
    <row r="12201" spans="8:37" x14ac:dyDescent="0.25">
      <c r="H12201" s="8"/>
      <c r="I12201" s="8"/>
      <c r="N12201" s="23"/>
      <c r="O12201" s="24"/>
      <c r="P12201" s="19"/>
      <c r="Q12201" s="19"/>
      <c r="R12201" s="19"/>
      <c r="U12201" s="27"/>
      <c r="Y12201" s="9" t="s">
        <v>675</v>
      </c>
      <c r="Z12201" s="9" t="s">
        <v>462</v>
      </c>
      <c r="AA12201" s="9" t="s">
        <v>199</v>
      </c>
      <c r="AB12201" s="9">
        <v>5873029</v>
      </c>
      <c r="AC12201" s="9" t="s">
        <v>12974</v>
      </c>
      <c r="AD12201" s="9" t="s">
        <v>226</v>
      </c>
      <c r="AE12201" s="5">
        <f t="shared" si="402"/>
        <v>0</v>
      </c>
      <c r="AF12201" s="5" t="str">
        <f t="shared" si="403"/>
        <v>katC</v>
      </c>
      <c r="AG12201" s="153"/>
      <c r="AH12201" s="153"/>
      <c r="AI12201" t="s">
        <v>229</v>
      </c>
      <c r="AJ12201" t="s">
        <v>17878</v>
      </c>
      <c r="AK12201" s="9" t="str">
        <f>VLOOKUP(Y12201,zdroj!D:AJ,33,0)</f>
        <v>katC</v>
      </c>
    </row>
    <row r="12202" spans="8:37" x14ac:dyDescent="0.25">
      <c r="H12202" s="8"/>
      <c r="I12202" s="8"/>
      <c r="N12202" s="23"/>
      <c r="O12202" s="24"/>
      <c r="P12202" s="19"/>
      <c r="Q12202" s="19"/>
      <c r="R12202" s="19"/>
      <c r="U12202" s="27"/>
      <c r="Y12202" s="9" t="s">
        <v>675</v>
      </c>
      <c r="Z12202" s="9" t="s">
        <v>462</v>
      </c>
      <c r="AA12202" s="9" t="s">
        <v>199</v>
      </c>
      <c r="AB12202" s="9">
        <v>5873037</v>
      </c>
      <c r="AC12202" s="9" t="s">
        <v>12975</v>
      </c>
      <c r="AD12202" s="9" t="s">
        <v>800</v>
      </c>
      <c r="AE12202" s="5">
        <f t="shared" si="402"/>
        <v>0</v>
      </c>
      <c r="AF12202" s="5" t="str">
        <f t="shared" si="403"/>
        <v>Pokryto</v>
      </c>
      <c r="AG12202" s="153"/>
      <c r="AH12202" s="153"/>
      <c r="AI12202" t="s">
        <v>201</v>
      </c>
      <c r="AJ12202" t="s">
        <v>800</v>
      </c>
      <c r="AK12202" s="9" t="str">
        <f>VLOOKUP(Y12202,zdroj!D:AJ,33,0)</f>
        <v>katC</v>
      </c>
    </row>
    <row r="12203" spans="8:37" x14ac:dyDescent="0.25">
      <c r="H12203" s="8"/>
      <c r="I12203" s="8"/>
      <c r="N12203" s="23"/>
      <c r="O12203" s="24"/>
      <c r="P12203" s="19"/>
      <c r="Q12203" s="19"/>
      <c r="R12203" s="19"/>
      <c r="U12203" s="27"/>
      <c r="Y12203" s="9" t="s">
        <v>675</v>
      </c>
      <c r="Z12203" s="9" t="s">
        <v>462</v>
      </c>
      <c r="AA12203" s="9" t="s">
        <v>199</v>
      </c>
      <c r="AB12203" s="9">
        <v>5873045</v>
      </c>
      <c r="AC12203" s="9" t="s">
        <v>12976</v>
      </c>
      <c r="AD12203" s="9" t="s">
        <v>800</v>
      </c>
      <c r="AE12203" s="5">
        <f t="shared" si="402"/>
        <v>0</v>
      </c>
      <c r="AF12203" s="5" t="str">
        <f t="shared" si="403"/>
        <v>Pokryto</v>
      </c>
      <c r="AG12203" s="153"/>
      <c r="AH12203" s="153"/>
      <c r="AI12203" t="s">
        <v>201</v>
      </c>
      <c r="AJ12203" t="s">
        <v>800</v>
      </c>
      <c r="AK12203" s="9" t="str">
        <f>VLOOKUP(Y12203,zdroj!D:AJ,33,0)</f>
        <v>katC</v>
      </c>
    </row>
    <row r="12204" spans="8:37" x14ac:dyDescent="0.25">
      <c r="H12204" s="8"/>
      <c r="I12204" s="8"/>
      <c r="N12204" s="23"/>
      <c r="O12204" s="24"/>
      <c r="P12204" s="19"/>
      <c r="Q12204" s="19"/>
      <c r="R12204" s="19"/>
      <c r="U12204" s="27"/>
      <c r="Y12204" s="9" t="s">
        <v>675</v>
      </c>
      <c r="Z12204" s="9" t="s">
        <v>462</v>
      </c>
      <c r="AA12204" s="9" t="s">
        <v>199</v>
      </c>
      <c r="AB12204" s="9">
        <v>5873053</v>
      </c>
      <c r="AC12204" s="9" t="s">
        <v>12977</v>
      </c>
      <c r="AD12204" s="9" t="s">
        <v>800</v>
      </c>
      <c r="AE12204" s="5">
        <f t="shared" si="402"/>
        <v>0</v>
      </c>
      <c r="AF12204" s="5" t="str">
        <f t="shared" si="403"/>
        <v>Pokryto</v>
      </c>
      <c r="AG12204" s="153"/>
      <c r="AH12204" s="153"/>
      <c r="AI12204" t="s">
        <v>201</v>
      </c>
      <c r="AJ12204" t="s">
        <v>800</v>
      </c>
      <c r="AK12204" s="9" t="str">
        <f>VLOOKUP(Y12204,zdroj!D:AJ,33,0)</f>
        <v>katC</v>
      </c>
    </row>
    <row r="12205" spans="8:37" x14ac:dyDescent="0.25">
      <c r="H12205" s="8"/>
      <c r="I12205" s="8"/>
      <c r="N12205" s="23"/>
      <c r="O12205" s="24"/>
      <c r="P12205" s="19"/>
      <c r="Q12205" s="19"/>
      <c r="R12205" s="19"/>
      <c r="U12205" s="27"/>
      <c r="Y12205" s="9" t="s">
        <v>675</v>
      </c>
      <c r="Z12205" s="9" t="s">
        <v>462</v>
      </c>
      <c r="AA12205" s="9" t="s">
        <v>199</v>
      </c>
      <c r="AB12205" s="9">
        <v>5873061</v>
      </c>
      <c r="AC12205" s="9" t="s">
        <v>12978</v>
      </c>
      <c r="AD12205" s="9" t="s">
        <v>226</v>
      </c>
      <c r="AE12205" s="5">
        <f t="shared" si="402"/>
        <v>0</v>
      </c>
      <c r="AF12205" s="5" t="str">
        <f t="shared" si="403"/>
        <v>katC</v>
      </c>
      <c r="AG12205" s="153"/>
      <c r="AH12205" s="153"/>
      <c r="AI12205" t="s">
        <v>201</v>
      </c>
      <c r="AJ12205" t="s">
        <v>340</v>
      </c>
      <c r="AK12205" s="9" t="str">
        <f>VLOOKUP(Y12205,zdroj!D:AJ,33,0)</f>
        <v>katC</v>
      </c>
    </row>
    <row r="12206" spans="8:37" x14ac:dyDescent="0.25">
      <c r="H12206" s="8"/>
      <c r="I12206" s="8"/>
      <c r="N12206" s="23"/>
      <c r="O12206" s="24"/>
      <c r="P12206" s="19"/>
      <c r="Q12206" s="19"/>
      <c r="R12206" s="19"/>
      <c r="U12206" s="27"/>
      <c r="Y12206" s="9" t="s">
        <v>675</v>
      </c>
      <c r="Z12206" s="9" t="s">
        <v>462</v>
      </c>
      <c r="AA12206" s="9" t="s">
        <v>199</v>
      </c>
      <c r="AB12206" s="9">
        <v>5873070</v>
      </c>
      <c r="AC12206" s="9" t="s">
        <v>12979</v>
      </c>
      <c r="AD12206" s="9" t="s">
        <v>226</v>
      </c>
      <c r="AE12206" s="5">
        <f t="shared" si="402"/>
        <v>0</v>
      </c>
      <c r="AF12206" s="5" t="str">
        <f t="shared" si="403"/>
        <v>katC</v>
      </c>
      <c r="AG12206" s="153"/>
      <c r="AH12206" s="153"/>
      <c r="AI12206" t="s">
        <v>17879</v>
      </c>
      <c r="AJ12206" t="s">
        <v>17878</v>
      </c>
      <c r="AK12206" s="9" t="str">
        <f>VLOOKUP(Y12206,zdroj!D:AJ,33,0)</f>
        <v>katC</v>
      </c>
    </row>
    <row r="12207" spans="8:37" x14ac:dyDescent="0.25">
      <c r="H12207" s="8"/>
      <c r="I12207" s="8"/>
      <c r="N12207" s="23"/>
      <c r="O12207" s="24"/>
      <c r="P12207" s="19"/>
      <c r="Q12207" s="19"/>
      <c r="R12207" s="19"/>
      <c r="U12207" s="27"/>
      <c r="Y12207" s="9" t="s">
        <v>675</v>
      </c>
      <c r="Z12207" s="9" t="s">
        <v>462</v>
      </c>
      <c r="AA12207" s="9" t="s">
        <v>199</v>
      </c>
      <c r="AB12207" s="9">
        <v>5870755</v>
      </c>
      <c r="AC12207" s="9" t="s">
        <v>12980</v>
      </c>
      <c r="AD12207" s="9" t="s">
        <v>800</v>
      </c>
      <c r="AE12207" s="5">
        <f t="shared" si="402"/>
        <v>0</v>
      </c>
      <c r="AF12207" s="5" t="str">
        <f t="shared" si="403"/>
        <v>Pokryto</v>
      </c>
      <c r="AG12207" s="153"/>
      <c r="AH12207" s="153"/>
      <c r="AI12207" t="s">
        <v>201</v>
      </c>
      <c r="AJ12207" t="s">
        <v>800</v>
      </c>
      <c r="AK12207" s="9" t="str">
        <f>VLOOKUP(Y12207,zdroj!D:AJ,33,0)</f>
        <v>katC</v>
      </c>
    </row>
    <row r="12208" spans="8:37" x14ac:dyDescent="0.25">
      <c r="H12208" s="8"/>
      <c r="I12208" s="8"/>
      <c r="N12208" s="23"/>
      <c r="O12208" s="24"/>
      <c r="P12208" s="19"/>
      <c r="Q12208" s="19"/>
      <c r="R12208" s="19"/>
      <c r="U12208" s="27"/>
      <c r="Y12208" s="9" t="s">
        <v>675</v>
      </c>
      <c r="Z12208" s="9" t="s">
        <v>462</v>
      </c>
      <c r="AA12208" s="9" t="s">
        <v>199</v>
      </c>
      <c r="AB12208" s="9">
        <v>5873088</v>
      </c>
      <c r="AC12208" s="9" t="s">
        <v>12981</v>
      </c>
      <c r="AD12208" s="9" t="s">
        <v>800</v>
      </c>
      <c r="AE12208" s="5">
        <f t="shared" si="402"/>
        <v>0</v>
      </c>
      <c r="AF12208" s="5" t="str">
        <f t="shared" si="403"/>
        <v>Pokryto</v>
      </c>
      <c r="AG12208" s="153"/>
      <c r="AH12208" s="153"/>
      <c r="AI12208" t="s">
        <v>201</v>
      </c>
      <c r="AJ12208" t="s">
        <v>800</v>
      </c>
      <c r="AK12208" s="9" t="str">
        <f>VLOOKUP(Y12208,zdroj!D:AJ,33,0)</f>
        <v>katC</v>
      </c>
    </row>
    <row r="12209" spans="8:37" x14ac:dyDescent="0.25">
      <c r="H12209" s="8"/>
      <c r="I12209" s="8"/>
      <c r="N12209" s="23"/>
      <c r="O12209" s="24"/>
      <c r="P12209" s="19"/>
      <c r="Q12209" s="19"/>
      <c r="R12209" s="19"/>
      <c r="U12209" s="27"/>
      <c r="Y12209" s="9" t="s">
        <v>675</v>
      </c>
      <c r="Z12209" s="9" t="s">
        <v>462</v>
      </c>
      <c r="AA12209" s="9" t="s">
        <v>199</v>
      </c>
      <c r="AB12209" s="9">
        <v>5873096</v>
      </c>
      <c r="AC12209" s="9" t="s">
        <v>12982</v>
      </c>
      <c r="AD12209" s="9" t="s">
        <v>800</v>
      </c>
      <c r="AE12209" s="5">
        <f t="shared" si="402"/>
        <v>0</v>
      </c>
      <c r="AF12209" s="5" t="str">
        <f t="shared" si="403"/>
        <v>Pokryto</v>
      </c>
      <c r="AG12209" s="153"/>
      <c r="AH12209" s="153"/>
      <c r="AI12209" t="s">
        <v>201</v>
      </c>
      <c r="AJ12209" t="s">
        <v>800</v>
      </c>
      <c r="AK12209" s="9" t="str">
        <f>VLOOKUP(Y12209,zdroj!D:AJ,33,0)</f>
        <v>katC</v>
      </c>
    </row>
    <row r="12210" spans="8:37" x14ac:dyDescent="0.25">
      <c r="H12210" s="8"/>
      <c r="I12210" s="8"/>
      <c r="N12210" s="23"/>
      <c r="O12210" s="24"/>
      <c r="P12210" s="19"/>
      <c r="Q12210" s="19"/>
      <c r="R12210" s="19"/>
      <c r="U12210" s="27"/>
      <c r="Y12210" s="9" t="s">
        <v>675</v>
      </c>
      <c r="Z12210" s="9" t="s">
        <v>462</v>
      </c>
      <c r="AA12210" s="9" t="s">
        <v>199</v>
      </c>
      <c r="AB12210" s="9">
        <v>5873100</v>
      </c>
      <c r="AC12210" s="9" t="s">
        <v>12983</v>
      </c>
      <c r="AD12210" s="9" t="s">
        <v>226</v>
      </c>
      <c r="AE12210" s="5">
        <f t="shared" si="402"/>
        <v>0</v>
      </c>
      <c r="AF12210" s="5" t="str">
        <f t="shared" si="403"/>
        <v>katC</v>
      </c>
      <c r="AG12210" s="153"/>
      <c r="AH12210" s="153"/>
      <c r="AI12210" t="s">
        <v>201</v>
      </c>
      <c r="AJ12210" t="s">
        <v>340</v>
      </c>
      <c r="AK12210" s="9" t="str">
        <f>VLOOKUP(Y12210,zdroj!D:AJ,33,0)</f>
        <v>katC</v>
      </c>
    </row>
    <row r="12211" spans="8:37" x14ac:dyDescent="0.25">
      <c r="H12211" s="8"/>
      <c r="I12211" s="8"/>
      <c r="N12211" s="23"/>
      <c r="O12211" s="24"/>
      <c r="P12211" s="19"/>
      <c r="Q12211" s="19"/>
      <c r="R12211" s="19"/>
      <c r="U12211" s="27"/>
      <c r="Y12211" s="9" t="s">
        <v>675</v>
      </c>
      <c r="Z12211" s="9" t="s">
        <v>462</v>
      </c>
      <c r="AA12211" s="9" t="s">
        <v>199</v>
      </c>
      <c r="AB12211" s="9">
        <v>27264611</v>
      </c>
      <c r="AC12211" s="9" t="s">
        <v>12984</v>
      </c>
      <c r="AD12211" s="9" t="s">
        <v>226</v>
      </c>
      <c r="AE12211" s="5">
        <f t="shared" si="402"/>
        <v>0</v>
      </c>
      <c r="AF12211" s="5" t="str">
        <f t="shared" si="403"/>
        <v>katC</v>
      </c>
      <c r="AG12211" s="153"/>
      <c r="AH12211" s="153"/>
      <c r="AI12211" t="s">
        <v>201</v>
      </c>
      <c r="AJ12211" t="s">
        <v>340</v>
      </c>
      <c r="AK12211" s="9" t="str">
        <f>VLOOKUP(Y12211,zdroj!D:AJ,33,0)</f>
        <v>katC</v>
      </c>
    </row>
    <row r="12212" spans="8:37" x14ac:dyDescent="0.25">
      <c r="H12212" s="8"/>
      <c r="I12212" s="8"/>
      <c r="N12212" s="23"/>
      <c r="O12212" s="24"/>
      <c r="P12212" s="19"/>
      <c r="Q12212" s="19"/>
      <c r="R12212" s="19"/>
      <c r="U12212" s="27"/>
      <c r="Y12212" s="9" t="s">
        <v>675</v>
      </c>
      <c r="Z12212" s="9" t="s">
        <v>462</v>
      </c>
      <c r="AA12212" s="9" t="s">
        <v>199</v>
      </c>
      <c r="AB12212" s="9">
        <v>27668240</v>
      </c>
      <c r="AC12212" s="9" t="s">
        <v>12985</v>
      </c>
      <c r="AD12212" s="9" t="s">
        <v>226</v>
      </c>
      <c r="AE12212" s="5">
        <f t="shared" si="402"/>
        <v>0</v>
      </c>
      <c r="AF12212" s="5" t="str">
        <f t="shared" si="403"/>
        <v>katC</v>
      </c>
      <c r="AG12212" s="153"/>
      <c r="AH12212" s="153"/>
      <c r="AI12212" t="s">
        <v>201</v>
      </c>
      <c r="AJ12212" t="s">
        <v>340</v>
      </c>
      <c r="AK12212" s="9" t="str">
        <f>VLOOKUP(Y12212,zdroj!D:AJ,33,0)</f>
        <v>katC</v>
      </c>
    </row>
    <row r="12213" spans="8:37" x14ac:dyDescent="0.25">
      <c r="H12213" s="8"/>
      <c r="I12213" s="8"/>
      <c r="N12213" s="23"/>
      <c r="O12213" s="24"/>
      <c r="P12213" s="19"/>
      <c r="Q12213" s="19"/>
      <c r="R12213" s="19"/>
      <c r="U12213" s="27"/>
      <c r="Y12213" s="9" t="s">
        <v>675</v>
      </c>
      <c r="Z12213" s="9" t="s">
        <v>462</v>
      </c>
      <c r="AA12213" s="9" t="s">
        <v>199</v>
      </c>
      <c r="AB12213" s="9">
        <v>30754429</v>
      </c>
      <c r="AC12213" s="9" t="s">
        <v>12986</v>
      </c>
      <c r="AD12213" s="9" t="s">
        <v>226</v>
      </c>
      <c r="AE12213" s="5">
        <f t="shared" si="402"/>
        <v>0</v>
      </c>
      <c r="AF12213" s="5" t="str">
        <f t="shared" si="403"/>
        <v>katC</v>
      </c>
      <c r="AG12213" s="153"/>
      <c r="AH12213" s="153"/>
      <c r="AI12213" t="s">
        <v>201</v>
      </c>
      <c r="AJ12213" t="s">
        <v>340</v>
      </c>
      <c r="AK12213" s="9" t="str">
        <f>VLOOKUP(Y12213,zdroj!D:AJ,33,0)</f>
        <v>katC</v>
      </c>
    </row>
    <row r="12214" spans="8:37" x14ac:dyDescent="0.25">
      <c r="H12214" s="8"/>
      <c r="I12214" s="8"/>
      <c r="N12214" s="23"/>
      <c r="O12214" s="24"/>
      <c r="P12214" s="19"/>
      <c r="Q12214" s="19"/>
      <c r="R12214" s="19"/>
      <c r="U12214" s="27"/>
      <c r="Y12214" s="9" t="s">
        <v>675</v>
      </c>
      <c r="Z12214" s="9" t="s">
        <v>462</v>
      </c>
      <c r="AA12214" s="9" t="s">
        <v>199</v>
      </c>
      <c r="AB12214" s="9">
        <v>28108531</v>
      </c>
      <c r="AC12214" s="9" t="s">
        <v>12987</v>
      </c>
      <c r="AD12214" s="9" t="s">
        <v>800</v>
      </c>
      <c r="AE12214" s="5">
        <f t="shared" si="402"/>
        <v>0</v>
      </c>
      <c r="AF12214" s="5" t="str">
        <f t="shared" si="403"/>
        <v>Pokryto</v>
      </c>
      <c r="AG12214" s="153"/>
      <c r="AH12214" s="153"/>
      <c r="AI12214" t="s">
        <v>201</v>
      </c>
      <c r="AJ12214" t="s">
        <v>800</v>
      </c>
      <c r="AK12214" s="9" t="str">
        <f>VLOOKUP(Y12214,zdroj!D:AJ,33,0)</f>
        <v>katC</v>
      </c>
    </row>
    <row r="12215" spans="8:37" x14ac:dyDescent="0.25">
      <c r="H12215" s="8"/>
      <c r="I12215" s="8"/>
      <c r="N12215" s="23"/>
      <c r="O12215" s="24"/>
      <c r="P12215" s="19"/>
      <c r="Q12215" s="19"/>
      <c r="R12215" s="19"/>
      <c r="U12215" s="27"/>
      <c r="Y12215" s="9" t="s">
        <v>675</v>
      </c>
      <c r="Z12215" s="9" t="s">
        <v>462</v>
      </c>
      <c r="AA12215" s="9" t="s">
        <v>199</v>
      </c>
      <c r="AB12215" s="9">
        <v>30754437</v>
      </c>
      <c r="AC12215" s="9" t="s">
        <v>12988</v>
      </c>
      <c r="AD12215" s="9" t="s">
        <v>226</v>
      </c>
      <c r="AE12215" s="5">
        <f t="shared" si="402"/>
        <v>0</v>
      </c>
      <c r="AF12215" s="5" t="str">
        <f t="shared" si="403"/>
        <v>katC</v>
      </c>
      <c r="AG12215" s="153"/>
      <c r="AH12215" s="153"/>
      <c r="AI12215" t="s">
        <v>236</v>
      </c>
      <c r="AJ12215" t="s">
        <v>17878</v>
      </c>
      <c r="AK12215" s="9" t="str">
        <f>VLOOKUP(Y12215,zdroj!D:AJ,33,0)</f>
        <v>katC</v>
      </c>
    </row>
    <row r="12216" spans="8:37" x14ac:dyDescent="0.25">
      <c r="H12216" s="8"/>
      <c r="I12216" s="8"/>
      <c r="N12216" s="23"/>
      <c r="O12216" s="24"/>
      <c r="P12216" s="19"/>
      <c r="Q12216" s="19"/>
      <c r="R12216" s="19"/>
      <c r="U12216" s="27"/>
      <c r="Y12216" s="9" t="s">
        <v>675</v>
      </c>
      <c r="Z12216" s="9" t="s">
        <v>462</v>
      </c>
      <c r="AA12216" s="9" t="s">
        <v>199</v>
      </c>
      <c r="AB12216" s="9">
        <v>40653498</v>
      </c>
      <c r="AC12216" s="9" t="s">
        <v>12989</v>
      </c>
      <c r="AD12216" s="9" t="s">
        <v>800</v>
      </c>
      <c r="AE12216" s="5">
        <f t="shared" si="402"/>
        <v>0</v>
      </c>
      <c r="AF12216" s="5" t="str">
        <f t="shared" si="403"/>
        <v>Pokryto</v>
      </c>
      <c r="AG12216" s="153"/>
      <c r="AH12216" s="153"/>
      <c r="AI12216" t="s">
        <v>201</v>
      </c>
      <c r="AJ12216" t="s">
        <v>800</v>
      </c>
      <c r="AK12216" s="9" t="str">
        <f>VLOOKUP(Y12216,zdroj!D:AJ,33,0)</f>
        <v>katC</v>
      </c>
    </row>
    <row r="12217" spans="8:37" x14ac:dyDescent="0.25">
      <c r="H12217" s="8"/>
      <c r="I12217" s="8"/>
      <c r="N12217" s="23"/>
      <c r="O12217" s="24"/>
      <c r="P12217" s="19"/>
      <c r="Q12217" s="19"/>
      <c r="R12217" s="19"/>
      <c r="U12217" s="27"/>
      <c r="Y12217" s="9" t="s">
        <v>675</v>
      </c>
      <c r="Z12217" s="9" t="s">
        <v>462</v>
      </c>
      <c r="AA12217" s="9" t="s">
        <v>199</v>
      </c>
      <c r="AB12217" s="9">
        <v>5870763</v>
      </c>
      <c r="AC12217" s="9" t="s">
        <v>12990</v>
      </c>
      <c r="AD12217" s="9" t="s">
        <v>800</v>
      </c>
      <c r="AE12217" s="5">
        <f t="shared" si="402"/>
        <v>0</v>
      </c>
      <c r="AF12217" s="5" t="str">
        <f t="shared" si="403"/>
        <v>Pokryto</v>
      </c>
      <c r="AG12217" s="153"/>
      <c r="AH12217" s="153"/>
      <c r="AI12217" t="s">
        <v>201</v>
      </c>
      <c r="AJ12217" t="s">
        <v>800</v>
      </c>
      <c r="AK12217" s="9" t="str">
        <f>VLOOKUP(Y12217,zdroj!D:AJ,33,0)</f>
        <v>katC</v>
      </c>
    </row>
    <row r="12218" spans="8:37" x14ac:dyDescent="0.25">
      <c r="H12218" s="8"/>
      <c r="I12218" s="8"/>
      <c r="N12218" s="23"/>
      <c r="O12218" s="24"/>
      <c r="P12218" s="19"/>
      <c r="Q12218" s="19"/>
      <c r="R12218" s="19"/>
      <c r="U12218" s="27"/>
      <c r="Y12218" s="9" t="s">
        <v>675</v>
      </c>
      <c r="Z12218" s="9" t="s">
        <v>462</v>
      </c>
      <c r="AA12218" s="9" t="s">
        <v>199</v>
      </c>
      <c r="AB12218" s="9">
        <v>40857492</v>
      </c>
      <c r="AC12218" s="9" t="s">
        <v>12991</v>
      </c>
      <c r="AD12218" s="9" t="s">
        <v>226</v>
      </c>
      <c r="AE12218" s="5">
        <f t="shared" si="402"/>
        <v>0</v>
      </c>
      <c r="AF12218" s="5" t="str">
        <f t="shared" si="403"/>
        <v>katC</v>
      </c>
      <c r="AG12218" s="153"/>
      <c r="AH12218" s="153"/>
      <c r="AI12218" t="s">
        <v>201</v>
      </c>
      <c r="AJ12218" t="s">
        <v>340</v>
      </c>
      <c r="AK12218" s="9" t="str">
        <f>VLOOKUP(Y12218,zdroj!D:AJ,33,0)</f>
        <v>katC</v>
      </c>
    </row>
    <row r="12219" spans="8:37" x14ac:dyDescent="0.25">
      <c r="H12219" s="8"/>
      <c r="I12219" s="8"/>
      <c r="N12219" s="23"/>
      <c r="O12219" s="24"/>
      <c r="P12219" s="19"/>
      <c r="Q12219" s="19"/>
      <c r="R12219" s="19"/>
      <c r="U12219" s="27"/>
      <c r="Y12219" s="9" t="s">
        <v>675</v>
      </c>
      <c r="Z12219" s="9" t="s">
        <v>462</v>
      </c>
      <c r="AA12219" s="9" t="s">
        <v>199</v>
      </c>
      <c r="AB12219" s="9">
        <v>72614773</v>
      </c>
      <c r="AC12219" s="9" t="s">
        <v>12992</v>
      </c>
      <c r="AD12219" s="9" t="s">
        <v>226</v>
      </c>
      <c r="AE12219" s="5">
        <f t="shared" si="402"/>
        <v>0</v>
      </c>
      <c r="AF12219" s="5" t="str">
        <f t="shared" si="403"/>
        <v>katC</v>
      </c>
      <c r="AG12219" s="153"/>
      <c r="AH12219" s="153"/>
      <c r="AI12219" t="s">
        <v>201</v>
      </c>
      <c r="AJ12219" t="s">
        <v>340</v>
      </c>
      <c r="AK12219" s="9" t="str">
        <f>VLOOKUP(Y12219,zdroj!D:AJ,33,0)</f>
        <v>katC</v>
      </c>
    </row>
    <row r="12220" spans="8:37" x14ac:dyDescent="0.25">
      <c r="H12220" s="8"/>
      <c r="I12220" s="8"/>
      <c r="N12220" s="23"/>
      <c r="O12220" s="24"/>
      <c r="P12220" s="19"/>
      <c r="Q12220" s="19"/>
      <c r="R12220" s="19"/>
      <c r="U12220" s="27"/>
      <c r="Y12220" s="9" t="s">
        <v>675</v>
      </c>
      <c r="Z12220" s="9" t="s">
        <v>462</v>
      </c>
      <c r="AA12220" s="9" t="s">
        <v>199</v>
      </c>
      <c r="AB12220" s="9">
        <v>79226591</v>
      </c>
      <c r="AC12220" s="9" t="s">
        <v>12993</v>
      </c>
      <c r="AD12220" s="9" t="s">
        <v>226</v>
      </c>
      <c r="AE12220" s="5">
        <f t="shared" si="402"/>
        <v>0</v>
      </c>
      <c r="AF12220" s="5" t="str">
        <f t="shared" si="403"/>
        <v>katC</v>
      </c>
      <c r="AG12220" s="153"/>
      <c r="AH12220" s="153"/>
      <c r="AI12220" t="s">
        <v>201</v>
      </c>
      <c r="AJ12220" t="s">
        <v>340</v>
      </c>
      <c r="AK12220" s="9" t="str">
        <f>VLOOKUP(Y12220,zdroj!D:AJ,33,0)</f>
        <v>katC</v>
      </c>
    </row>
    <row r="12221" spans="8:37" x14ac:dyDescent="0.25">
      <c r="H12221" s="8"/>
      <c r="I12221" s="8"/>
      <c r="N12221" s="23"/>
      <c r="O12221" s="24"/>
      <c r="P12221" s="19"/>
      <c r="Q12221" s="19"/>
      <c r="R12221" s="19"/>
      <c r="U12221" s="27"/>
      <c r="Y12221" s="9" t="s">
        <v>675</v>
      </c>
      <c r="Z12221" s="9" t="s">
        <v>462</v>
      </c>
      <c r="AA12221" s="9" t="s">
        <v>199</v>
      </c>
      <c r="AB12221" s="9">
        <v>79289673</v>
      </c>
      <c r="AC12221" s="9" t="s">
        <v>12994</v>
      </c>
      <c r="AD12221" s="9" t="s">
        <v>226</v>
      </c>
      <c r="AE12221" s="5">
        <f t="shared" si="402"/>
        <v>0</v>
      </c>
      <c r="AF12221" s="5" t="str">
        <f t="shared" si="403"/>
        <v>katC</v>
      </c>
      <c r="AG12221" s="153"/>
      <c r="AH12221" s="153"/>
      <c r="AI12221" t="s">
        <v>201</v>
      </c>
      <c r="AJ12221" t="s">
        <v>340</v>
      </c>
      <c r="AK12221" s="9" t="str">
        <f>VLOOKUP(Y12221,zdroj!D:AJ,33,0)</f>
        <v>katC</v>
      </c>
    </row>
    <row r="12222" spans="8:37" x14ac:dyDescent="0.25">
      <c r="H12222" s="8"/>
      <c r="I12222" s="8"/>
      <c r="N12222" s="23"/>
      <c r="O12222" s="24"/>
      <c r="P12222" s="19"/>
      <c r="Q12222" s="19"/>
      <c r="R12222" s="19"/>
      <c r="U12222" s="27"/>
      <c r="Y12222" s="9" t="s">
        <v>675</v>
      </c>
      <c r="Z12222" s="9" t="s">
        <v>462</v>
      </c>
      <c r="AA12222" s="9" t="s">
        <v>199</v>
      </c>
      <c r="AB12222" s="9">
        <v>80477836</v>
      </c>
      <c r="AC12222" s="9" t="s">
        <v>12995</v>
      </c>
      <c r="AD12222" s="9" t="s">
        <v>226</v>
      </c>
      <c r="AE12222" s="5">
        <f t="shared" si="402"/>
        <v>0</v>
      </c>
      <c r="AF12222" s="5" t="str">
        <f t="shared" si="403"/>
        <v>katC</v>
      </c>
      <c r="AG12222" s="153"/>
      <c r="AH12222" s="153"/>
      <c r="AI12222" t="s">
        <v>201</v>
      </c>
      <c r="AJ12222" t="s">
        <v>340</v>
      </c>
      <c r="AK12222" s="9" t="str">
        <f>VLOOKUP(Y12222,zdroj!D:AJ,33,0)</f>
        <v>katC</v>
      </c>
    </row>
    <row r="12223" spans="8:37" x14ac:dyDescent="0.25">
      <c r="H12223" s="8"/>
      <c r="I12223" s="8"/>
      <c r="N12223" s="23"/>
      <c r="O12223" s="24"/>
      <c r="P12223" s="19"/>
      <c r="Q12223" s="19"/>
      <c r="R12223" s="19"/>
      <c r="U12223" s="27"/>
      <c r="Y12223" s="9" t="s">
        <v>675</v>
      </c>
      <c r="Z12223" s="9" t="s">
        <v>462</v>
      </c>
      <c r="AA12223" s="9" t="s">
        <v>199</v>
      </c>
      <c r="AB12223" s="9">
        <v>80619827</v>
      </c>
      <c r="AC12223" s="9" t="s">
        <v>12996</v>
      </c>
      <c r="AD12223" s="9" t="s">
        <v>226</v>
      </c>
      <c r="AE12223" s="5">
        <f t="shared" si="402"/>
        <v>0</v>
      </c>
      <c r="AF12223" s="5" t="str">
        <f t="shared" si="403"/>
        <v>katC</v>
      </c>
      <c r="AG12223" s="153"/>
      <c r="AH12223" s="153"/>
      <c r="AI12223" t="s">
        <v>201</v>
      </c>
      <c r="AJ12223" t="s">
        <v>340</v>
      </c>
      <c r="AK12223" s="9" t="str">
        <f>VLOOKUP(Y12223,zdroj!D:AJ,33,0)</f>
        <v>katC</v>
      </c>
    </row>
    <row r="12224" spans="8:37" x14ac:dyDescent="0.25">
      <c r="H12224" s="8"/>
      <c r="I12224" s="8"/>
      <c r="N12224" s="23"/>
      <c r="O12224" s="24"/>
      <c r="P12224" s="19"/>
      <c r="Q12224" s="19"/>
      <c r="R12224" s="19"/>
      <c r="U12224" s="27"/>
      <c r="Y12224" s="9" t="s">
        <v>675</v>
      </c>
      <c r="Z12224" s="9" t="s">
        <v>462</v>
      </c>
      <c r="AA12224" s="9" t="s">
        <v>199</v>
      </c>
      <c r="AB12224" s="9">
        <v>81133090</v>
      </c>
      <c r="AC12224" s="9" t="s">
        <v>12997</v>
      </c>
      <c r="AD12224" s="9" t="s">
        <v>226</v>
      </c>
      <c r="AE12224" s="5">
        <f t="shared" si="402"/>
        <v>0</v>
      </c>
      <c r="AF12224" s="5" t="str">
        <f t="shared" si="403"/>
        <v>katC</v>
      </c>
      <c r="AG12224" s="153"/>
      <c r="AH12224" s="153"/>
      <c r="AI12224" t="s">
        <v>229</v>
      </c>
      <c r="AJ12224" t="s">
        <v>17878</v>
      </c>
      <c r="AK12224" s="9" t="str">
        <f>VLOOKUP(Y12224,zdroj!D:AJ,33,0)</f>
        <v>katC</v>
      </c>
    </row>
    <row r="12225" spans="8:37" x14ac:dyDescent="0.25">
      <c r="H12225" s="8"/>
      <c r="I12225" s="8"/>
      <c r="N12225" s="23"/>
      <c r="O12225" s="24"/>
      <c r="P12225" s="19"/>
      <c r="Q12225" s="19"/>
      <c r="R12225" s="19"/>
      <c r="U12225" s="27"/>
      <c r="Y12225" s="9" t="s">
        <v>675</v>
      </c>
      <c r="Z12225" s="9" t="s">
        <v>462</v>
      </c>
      <c r="AA12225" s="9" t="s">
        <v>199</v>
      </c>
      <c r="AB12225" s="9">
        <v>82533369</v>
      </c>
      <c r="AC12225" s="9" t="s">
        <v>12998</v>
      </c>
      <c r="AD12225" s="9" t="s">
        <v>226</v>
      </c>
      <c r="AE12225" s="5">
        <f t="shared" si="402"/>
        <v>0</v>
      </c>
      <c r="AF12225" s="5" t="str">
        <f t="shared" si="403"/>
        <v>katC</v>
      </c>
      <c r="AG12225" s="153"/>
      <c r="AH12225" s="153"/>
      <c r="AI12225" t="s">
        <v>201</v>
      </c>
      <c r="AJ12225" t="s">
        <v>340</v>
      </c>
      <c r="AK12225" s="9" t="str">
        <f>VLOOKUP(Y12225,zdroj!D:AJ,33,0)</f>
        <v>katC</v>
      </c>
    </row>
    <row r="12226" spans="8:37" x14ac:dyDescent="0.25">
      <c r="H12226" s="8"/>
      <c r="I12226" s="8"/>
      <c r="N12226" s="23"/>
      <c r="O12226" s="24"/>
      <c r="P12226" s="19"/>
      <c r="Q12226" s="19"/>
      <c r="R12226" s="19"/>
      <c r="U12226" s="27"/>
      <c r="Y12226" s="9" t="s">
        <v>675</v>
      </c>
      <c r="Z12226" s="9" t="s">
        <v>462</v>
      </c>
      <c r="AA12226" s="9" t="s">
        <v>199</v>
      </c>
      <c r="AB12226" s="9">
        <v>83223916</v>
      </c>
      <c r="AC12226" s="9" t="s">
        <v>12999</v>
      </c>
      <c r="AD12226" s="9" t="s">
        <v>226</v>
      </c>
      <c r="AE12226" s="5">
        <f t="shared" si="402"/>
        <v>0</v>
      </c>
      <c r="AF12226" s="5" t="str">
        <f t="shared" si="403"/>
        <v>katC</v>
      </c>
      <c r="AG12226" s="153"/>
      <c r="AH12226" s="153"/>
      <c r="AI12226" t="s">
        <v>201</v>
      </c>
      <c r="AJ12226" t="s">
        <v>340</v>
      </c>
      <c r="AK12226" s="9" t="str">
        <f>VLOOKUP(Y12226,zdroj!D:AJ,33,0)</f>
        <v>katC</v>
      </c>
    </row>
    <row r="12227" spans="8:37" x14ac:dyDescent="0.25">
      <c r="H12227" s="8"/>
      <c r="I12227" s="8"/>
      <c r="N12227" s="23"/>
      <c r="O12227" s="24"/>
      <c r="P12227" s="19"/>
      <c r="Q12227" s="19"/>
      <c r="R12227" s="19"/>
      <c r="U12227" s="27"/>
      <c r="Y12227" s="9" t="s">
        <v>675</v>
      </c>
      <c r="Z12227" s="9" t="s">
        <v>462</v>
      </c>
      <c r="AA12227" s="9" t="s">
        <v>199</v>
      </c>
      <c r="AB12227" s="9">
        <v>84308729</v>
      </c>
      <c r="AC12227" s="9" t="s">
        <v>13000</v>
      </c>
      <c r="AD12227" s="9" t="s">
        <v>800</v>
      </c>
      <c r="AE12227" s="5">
        <f t="shared" si="402"/>
        <v>0</v>
      </c>
      <c r="AF12227" s="5" t="str">
        <f t="shared" si="403"/>
        <v>Pokryto</v>
      </c>
      <c r="AG12227" s="153"/>
      <c r="AH12227" s="153"/>
      <c r="AI12227" t="s">
        <v>201</v>
      </c>
      <c r="AJ12227" t="s">
        <v>800</v>
      </c>
      <c r="AK12227" s="9" t="str">
        <f>VLOOKUP(Y12227,zdroj!D:AJ,33,0)</f>
        <v>katC</v>
      </c>
    </row>
    <row r="12228" spans="8:37" x14ac:dyDescent="0.25">
      <c r="H12228" s="8"/>
      <c r="I12228" s="8"/>
      <c r="N12228" s="23"/>
      <c r="O12228" s="24"/>
      <c r="P12228" s="19"/>
      <c r="Q12228" s="19"/>
      <c r="R12228" s="19"/>
      <c r="U12228" s="27"/>
      <c r="Y12228" s="9" t="s">
        <v>675</v>
      </c>
      <c r="Z12228" s="9" t="s">
        <v>462</v>
      </c>
      <c r="AA12228" s="9" t="s">
        <v>199</v>
      </c>
      <c r="AB12228" s="9">
        <v>5870500</v>
      </c>
      <c r="AC12228" s="9" t="s">
        <v>13001</v>
      </c>
      <c r="AD12228" s="9" t="s">
        <v>800</v>
      </c>
      <c r="AE12228" s="5">
        <f t="shared" si="402"/>
        <v>0</v>
      </c>
      <c r="AF12228" s="5" t="str">
        <f t="shared" si="403"/>
        <v>Pokryto</v>
      </c>
      <c r="AG12228" s="153"/>
      <c r="AH12228" s="153"/>
      <c r="AI12228" t="s">
        <v>201</v>
      </c>
      <c r="AJ12228" t="s">
        <v>800</v>
      </c>
      <c r="AK12228" s="9" t="str">
        <f>VLOOKUP(Y12228,zdroj!D:AJ,33,0)</f>
        <v>katC</v>
      </c>
    </row>
    <row r="12229" spans="8:37" x14ac:dyDescent="0.25">
      <c r="H12229" s="8"/>
      <c r="I12229" s="8"/>
      <c r="N12229" s="23"/>
      <c r="O12229" s="24"/>
      <c r="P12229" s="19"/>
      <c r="Q12229" s="19"/>
      <c r="R12229" s="19"/>
      <c r="U12229" s="27"/>
      <c r="Y12229" s="9" t="s">
        <v>675</v>
      </c>
      <c r="Z12229" s="9" t="s">
        <v>462</v>
      </c>
      <c r="AA12229" s="9" t="s">
        <v>199</v>
      </c>
      <c r="AB12229" s="9">
        <v>5870771</v>
      </c>
      <c r="AC12229" s="9" t="s">
        <v>13002</v>
      </c>
      <c r="AD12229" s="9" t="s">
        <v>226</v>
      </c>
      <c r="AE12229" s="5">
        <f t="shared" si="402"/>
        <v>0</v>
      </c>
      <c r="AF12229" s="5" t="str">
        <f t="shared" si="403"/>
        <v>katC</v>
      </c>
      <c r="AG12229" s="153"/>
      <c r="AH12229" s="153"/>
      <c r="AI12229" t="s">
        <v>201</v>
      </c>
      <c r="AJ12229" t="s">
        <v>340</v>
      </c>
      <c r="AK12229" s="9" t="str">
        <f>VLOOKUP(Y12229,zdroj!D:AJ,33,0)</f>
        <v>katC</v>
      </c>
    </row>
    <row r="12230" spans="8:37" x14ac:dyDescent="0.25">
      <c r="H12230" s="8"/>
      <c r="I12230" s="8"/>
      <c r="N12230" s="23"/>
      <c r="O12230" s="24"/>
      <c r="P12230" s="19"/>
      <c r="Q12230" s="19"/>
      <c r="R12230" s="19"/>
      <c r="U12230" s="27"/>
      <c r="Y12230" s="9" t="s">
        <v>675</v>
      </c>
      <c r="Z12230" s="9" t="s">
        <v>462</v>
      </c>
      <c r="AA12230" s="9" t="s">
        <v>199</v>
      </c>
      <c r="AB12230" s="9">
        <v>5870780</v>
      </c>
      <c r="AC12230" s="9" t="s">
        <v>13003</v>
      </c>
      <c r="AD12230" s="9" t="s">
        <v>226</v>
      </c>
      <c r="AE12230" s="5">
        <f t="shared" si="402"/>
        <v>0</v>
      </c>
      <c r="AF12230" s="5" t="str">
        <f t="shared" si="403"/>
        <v>katC</v>
      </c>
      <c r="AG12230" s="153"/>
      <c r="AH12230" s="153"/>
      <c r="AI12230" t="s">
        <v>201</v>
      </c>
      <c r="AJ12230" t="s">
        <v>340</v>
      </c>
      <c r="AK12230" s="9" t="str">
        <f>VLOOKUP(Y12230,zdroj!D:AJ,33,0)</f>
        <v>katC</v>
      </c>
    </row>
    <row r="12231" spans="8:37" x14ac:dyDescent="0.25">
      <c r="H12231" s="8"/>
      <c r="I12231" s="8"/>
      <c r="N12231" s="23"/>
      <c r="O12231" s="24"/>
      <c r="P12231" s="19"/>
      <c r="Q12231" s="19"/>
      <c r="R12231" s="19"/>
      <c r="U12231" s="27"/>
      <c r="Y12231" s="9" t="s">
        <v>675</v>
      </c>
      <c r="Z12231" s="9" t="s">
        <v>462</v>
      </c>
      <c r="AA12231" s="9" t="s">
        <v>199</v>
      </c>
      <c r="AB12231" s="9">
        <v>5870798</v>
      </c>
      <c r="AC12231" s="9" t="s">
        <v>13004</v>
      </c>
      <c r="AD12231" s="9" t="s">
        <v>800</v>
      </c>
      <c r="AE12231" s="5">
        <f t="shared" si="402"/>
        <v>0</v>
      </c>
      <c r="AF12231" s="5" t="str">
        <f t="shared" si="403"/>
        <v>Pokryto</v>
      </c>
      <c r="AG12231" s="153"/>
      <c r="AH12231" s="153"/>
      <c r="AI12231" t="s">
        <v>201</v>
      </c>
      <c r="AJ12231" t="s">
        <v>800</v>
      </c>
      <c r="AK12231" s="9" t="str">
        <f>VLOOKUP(Y12231,zdroj!D:AJ,33,0)</f>
        <v>katC</v>
      </c>
    </row>
    <row r="12232" spans="8:37" x14ac:dyDescent="0.25">
      <c r="H12232" s="8"/>
      <c r="I12232" s="8"/>
      <c r="N12232" s="23"/>
      <c r="O12232" s="24"/>
      <c r="P12232" s="19"/>
      <c r="Q12232" s="19"/>
      <c r="R12232" s="19"/>
      <c r="U12232" s="27"/>
      <c r="Y12232" s="9" t="s">
        <v>675</v>
      </c>
      <c r="Z12232" s="9" t="s">
        <v>462</v>
      </c>
      <c r="AA12232" s="9" t="s">
        <v>199</v>
      </c>
      <c r="AB12232" s="9">
        <v>5870801</v>
      </c>
      <c r="AC12232" s="9" t="s">
        <v>13005</v>
      </c>
      <c r="AD12232" s="9" t="s">
        <v>226</v>
      </c>
      <c r="AE12232" s="5">
        <f t="shared" si="402"/>
        <v>0</v>
      </c>
      <c r="AF12232" s="5" t="str">
        <f t="shared" si="403"/>
        <v>katC</v>
      </c>
      <c r="AG12232" s="153"/>
      <c r="AH12232" s="153"/>
      <c r="AI12232" t="s">
        <v>201</v>
      </c>
      <c r="AJ12232" t="s">
        <v>340</v>
      </c>
      <c r="AK12232" s="9" t="str">
        <f>VLOOKUP(Y12232,zdroj!D:AJ,33,0)</f>
        <v>katC</v>
      </c>
    </row>
    <row r="12233" spans="8:37" x14ac:dyDescent="0.25">
      <c r="H12233" s="8"/>
      <c r="I12233" s="8"/>
      <c r="N12233" s="23"/>
      <c r="O12233" s="24"/>
      <c r="P12233" s="19"/>
      <c r="Q12233" s="19"/>
      <c r="R12233" s="19"/>
      <c r="U12233" s="27"/>
      <c r="Y12233" s="9" t="s">
        <v>675</v>
      </c>
      <c r="Z12233" s="9" t="s">
        <v>462</v>
      </c>
      <c r="AA12233" s="9" t="s">
        <v>199</v>
      </c>
      <c r="AB12233" s="9">
        <v>5870810</v>
      </c>
      <c r="AC12233" s="9" t="s">
        <v>13006</v>
      </c>
      <c r="AD12233" s="9" t="s">
        <v>800</v>
      </c>
      <c r="AE12233" s="5">
        <f t="shared" si="402"/>
        <v>0</v>
      </c>
      <c r="AF12233" s="5" t="str">
        <f t="shared" si="403"/>
        <v>Pokryto</v>
      </c>
      <c r="AG12233" s="153"/>
      <c r="AH12233" s="153"/>
      <c r="AI12233" t="s">
        <v>201</v>
      </c>
      <c r="AJ12233" t="s">
        <v>800</v>
      </c>
      <c r="AK12233" s="9" t="str">
        <f>VLOOKUP(Y12233,zdroj!D:AJ,33,0)</f>
        <v>katC</v>
      </c>
    </row>
    <row r="12234" spans="8:37" x14ac:dyDescent="0.25">
      <c r="H12234" s="8"/>
      <c r="I12234" s="8"/>
      <c r="N12234" s="23"/>
      <c r="O12234" s="24"/>
      <c r="P12234" s="19"/>
      <c r="Q12234" s="19"/>
      <c r="R12234" s="19"/>
      <c r="U12234" s="27"/>
      <c r="Y12234" s="9" t="s">
        <v>675</v>
      </c>
      <c r="Z12234" s="9" t="s">
        <v>462</v>
      </c>
      <c r="AA12234" s="9" t="s">
        <v>199</v>
      </c>
      <c r="AB12234" s="9">
        <v>5870828</v>
      </c>
      <c r="AC12234" s="9" t="s">
        <v>13007</v>
      </c>
      <c r="AD12234" s="9" t="s">
        <v>800</v>
      </c>
      <c r="AE12234" s="5">
        <f t="shared" ref="AE12234:AE12297" si="404">VLOOKUP(Y12234,K:T,10,0)</f>
        <v>0</v>
      </c>
      <c r="AF12234" s="5" t="str">
        <f t="shared" ref="AF12234:AF12297" si="405">IF(AE12234="A",IF(AD12234="katA","katB",AD12234),AD12234)</f>
        <v>Pokryto</v>
      </c>
      <c r="AG12234" s="153"/>
      <c r="AH12234" s="153"/>
      <c r="AI12234" t="s">
        <v>201</v>
      </c>
      <c r="AJ12234" t="s">
        <v>800</v>
      </c>
      <c r="AK12234" s="9" t="str">
        <f>VLOOKUP(Y12234,zdroj!D:AJ,33,0)</f>
        <v>katC</v>
      </c>
    </row>
    <row r="12235" spans="8:37" x14ac:dyDescent="0.25">
      <c r="H12235" s="8"/>
      <c r="I12235" s="8"/>
      <c r="N12235" s="23"/>
      <c r="O12235" s="24"/>
      <c r="P12235" s="19"/>
      <c r="Q12235" s="19"/>
      <c r="R12235" s="19"/>
      <c r="U12235" s="27"/>
      <c r="Y12235" s="9" t="s">
        <v>675</v>
      </c>
      <c r="Z12235" s="9" t="s">
        <v>462</v>
      </c>
      <c r="AA12235" s="9" t="s">
        <v>199</v>
      </c>
      <c r="AB12235" s="9">
        <v>5870836</v>
      </c>
      <c r="AC12235" s="9" t="s">
        <v>13008</v>
      </c>
      <c r="AD12235" s="9" t="s">
        <v>800</v>
      </c>
      <c r="AE12235" s="5">
        <f t="shared" si="404"/>
        <v>0</v>
      </c>
      <c r="AF12235" s="5" t="str">
        <f t="shared" si="405"/>
        <v>Pokryto</v>
      </c>
      <c r="AG12235" s="153"/>
      <c r="AH12235" s="153"/>
      <c r="AI12235" t="s">
        <v>201</v>
      </c>
      <c r="AJ12235" t="s">
        <v>800</v>
      </c>
      <c r="AK12235" s="9" t="str">
        <f>VLOOKUP(Y12235,zdroj!D:AJ,33,0)</f>
        <v>katC</v>
      </c>
    </row>
    <row r="12236" spans="8:37" x14ac:dyDescent="0.25">
      <c r="H12236" s="8"/>
      <c r="I12236" s="8"/>
      <c r="N12236" s="23"/>
      <c r="O12236" s="24"/>
      <c r="P12236" s="19"/>
      <c r="Q12236" s="19"/>
      <c r="R12236" s="19"/>
      <c r="U12236" s="27"/>
      <c r="Y12236" s="9" t="s">
        <v>675</v>
      </c>
      <c r="Z12236" s="9" t="s">
        <v>462</v>
      </c>
      <c r="AA12236" s="9" t="s">
        <v>199</v>
      </c>
      <c r="AB12236" s="9">
        <v>5870844</v>
      </c>
      <c r="AC12236" s="9" t="s">
        <v>13009</v>
      </c>
      <c r="AD12236" s="9" t="s">
        <v>800</v>
      </c>
      <c r="AE12236" s="5">
        <f t="shared" si="404"/>
        <v>0</v>
      </c>
      <c r="AF12236" s="5" t="str">
        <f t="shared" si="405"/>
        <v>Pokryto</v>
      </c>
      <c r="AG12236" s="153"/>
      <c r="AH12236" s="153"/>
      <c r="AI12236" t="s">
        <v>201</v>
      </c>
      <c r="AJ12236" t="s">
        <v>800</v>
      </c>
      <c r="AK12236" s="9" t="str">
        <f>VLOOKUP(Y12236,zdroj!D:AJ,33,0)</f>
        <v>katC</v>
      </c>
    </row>
    <row r="12237" spans="8:37" x14ac:dyDescent="0.25">
      <c r="H12237" s="8"/>
      <c r="I12237" s="8"/>
      <c r="N12237" s="23"/>
      <c r="O12237" s="24"/>
      <c r="P12237" s="19"/>
      <c r="Q12237" s="19"/>
      <c r="R12237" s="19"/>
      <c r="U12237" s="27"/>
      <c r="Y12237" s="9" t="s">
        <v>675</v>
      </c>
      <c r="Z12237" s="9" t="s">
        <v>462</v>
      </c>
      <c r="AA12237" s="9" t="s">
        <v>199</v>
      </c>
      <c r="AB12237" s="9">
        <v>5870852</v>
      </c>
      <c r="AC12237" s="9" t="s">
        <v>13010</v>
      </c>
      <c r="AD12237" s="9" t="s">
        <v>800</v>
      </c>
      <c r="AE12237" s="5">
        <f t="shared" si="404"/>
        <v>0</v>
      </c>
      <c r="AF12237" s="5" t="str">
        <f t="shared" si="405"/>
        <v>Pokryto</v>
      </c>
      <c r="AG12237" s="153"/>
      <c r="AH12237" s="153"/>
      <c r="AI12237" t="s">
        <v>201</v>
      </c>
      <c r="AJ12237" t="s">
        <v>800</v>
      </c>
      <c r="AK12237" s="9" t="str">
        <f>VLOOKUP(Y12237,zdroj!D:AJ,33,0)</f>
        <v>katC</v>
      </c>
    </row>
    <row r="12238" spans="8:37" x14ac:dyDescent="0.25">
      <c r="H12238" s="8"/>
      <c r="I12238" s="8"/>
      <c r="N12238" s="23"/>
      <c r="O12238" s="24"/>
      <c r="P12238" s="19"/>
      <c r="Q12238" s="19"/>
      <c r="R12238" s="19"/>
      <c r="U12238" s="27"/>
      <c r="Y12238" s="9" t="s">
        <v>675</v>
      </c>
      <c r="Z12238" s="9" t="s">
        <v>462</v>
      </c>
      <c r="AA12238" s="9" t="s">
        <v>199</v>
      </c>
      <c r="AB12238" s="9">
        <v>5870861</v>
      </c>
      <c r="AC12238" s="9" t="s">
        <v>13011</v>
      </c>
      <c r="AD12238" s="9" t="s">
        <v>800</v>
      </c>
      <c r="AE12238" s="5">
        <f t="shared" si="404"/>
        <v>0</v>
      </c>
      <c r="AF12238" s="5" t="str">
        <f t="shared" si="405"/>
        <v>Pokryto</v>
      </c>
      <c r="AG12238" s="153"/>
      <c r="AH12238" s="153"/>
      <c r="AI12238" t="s">
        <v>201</v>
      </c>
      <c r="AJ12238" t="s">
        <v>800</v>
      </c>
      <c r="AK12238" s="9" t="str">
        <f>VLOOKUP(Y12238,zdroj!D:AJ,33,0)</f>
        <v>katC</v>
      </c>
    </row>
    <row r="12239" spans="8:37" x14ac:dyDescent="0.25">
      <c r="H12239" s="8"/>
      <c r="I12239" s="8"/>
      <c r="N12239" s="23"/>
      <c r="O12239" s="24"/>
      <c r="P12239" s="19"/>
      <c r="Q12239" s="19"/>
      <c r="R12239" s="19"/>
      <c r="U12239" s="27"/>
      <c r="Y12239" s="9" t="s">
        <v>675</v>
      </c>
      <c r="Z12239" s="9" t="s">
        <v>462</v>
      </c>
      <c r="AA12239" s="9" t="s">
        <v>199</v>
      </c>
      <c r="AB12239" s="9">
        <v>5870518</v>
      </c>
      <c r="AC12239" s="9" t="s">
        <v>13012</v>
      </c>
      <c r="AD12239" s="9" t="s">
        <v>226</v>
      </c>
      <c r="AE12239" s="5">
        <f t="shared" si="404"/>
        <v>0</v>
      </c>
      <c r="AF12239" s="5" t="str">
        <f t="shared" si="405"/>
        <v>katC</v>
      </c>
      <c r="AG12239" s="153"/>
      <c r="AH12239" s="153"/>
      <c r="AI12239" t="s">
        <v>201</v>
      </c>
      <c r="AJ12239" t="s">
        <v>340</v>
      </c>
      <c r="AK12239" s="9" t="str">
        <f>VLOOKUP(Y12239,zdroj!D:AJ,33,0)</f>
        <v>katC</v>
      </c>
    </row>
    <row r="12240" spans="8:37" x14ac:dyDescent="0.25">
      <c r="H12240" s="8"/>
      <c r="I12240" s="8"/>
      <c r="N12240" s="23"/>
      <c r="O12240" s="24"/>
      <c r="P12240" s="19"/>
      <c r="Q12240" s="19"/>
      <c r="R12240" s="19"/>
      <c r="U12240" s="27"/>
      <c r="Y12240" s="9" t="s">
        <v>675</v>
      </c>
      <c r="Z12240" s="9" t="s">
        <v>462</v>
      </c>
      <c r="AA12240" s="9" t="s">
        <v>199</v>
      </c>
      <c r="AB12240" s="9">
        <v>5870879</v>
      </c>
      <c r="AC12240" s="9" t="s">
        <v>13013</v>
      </c>
      <c r="AD12240" s="9" t="s">
        <v>800</v>
      </c>
      <c r="AE12240" s="5">
        <f t="shared" si="404"/>
        <v>0</v>
      </c>
      <c r="AF12240" s="5" t="str">
        <f t="shared" si="405"/>
        <v>Pokryto</v>
      </c>
      <c r="AG12240" s="153"/>
      <c r="AH12240" s="153"/>
      <c r="AI12240" t="s">
        <v>201</v>
      </c>
      <c r="AJ12240" t="s">
        <v>800</v>
      </c>
      <c r="AK12240" s="9" t="str">
        <f>VLOOKUP(Y12240,zdroj!D:AJ,33,0)</f>
        <v>katC</v>
      </c>
    </row>
    <row r="12241" spans="8:37" x14ac:dyDescent="0.25">
      <c r="H12241" s="8"/>
      <c r="I12241" s="8"/>
      <c r="N12241" s="23"/>
      <c r="O12241" s="24"/>
      <c r="P12241" s="19"/>
      <c r="Q12241" s="19"/>
      <c r="R12241" s="19"/>
      <c r="U12241" s="27"/>
      <c r="Y12241" s="9" t="s">
        <v>675</v>
      </c>
      <c r="Z12241" s="9" t="s">
        <v>462</v>
      </c>
      <c r="AA12241" s="9" t="s">
        <v>199</v>
      </c>
      <c r="AB12241" s="9">
        <v>5870887</v>
      </c>
      <c r="AC12241" s="9" t="s">
        <v>13014</v>
      </c>
      <c r="AD12241" s="9" t="s">
        <v>226</v>
      </c>
      <c r="AE12241" s="5">
        <f t="shared" si="404"/>
        <v>0</v>
      </c>
      <c r="AF12241" s="5" t="str">
        <f t="shared" si="405"/>
        <v>katC</v>
      </c>
      <c r="AG12241" s="153"/>
      <c r="AH12241" s="153"/>
      <c r="AI12241" t="s">
        <v>201</v>
      </c>
      <c r="AJ12241" t="s">
        <v>340</v>
      </c>
      <c r="AK12241" s="9" t="str">
        <f>VLOOKUP(Y12241,zdroj!D:AJ,33,0)</f>
        <v>katC</v>
      </c>
    </row>
    <row r="12242" spans="8:37" x14ac:dyDescent="0.25">
      <c r="H12242" s="8"/>
      <c r="I12242" s="8"/>
      <c r="N12242" s="23"/>
      <c r="O12242" s="24"/>
      <c r="P12242" s="19"/>
      <c r="Q12242" s="19"/>
      <c r="R12242" s="19"/>
      <c r="U12242" s="27"/>
      <c r="Y12242" s="9" t="s">
        <v>675</v>
      </c>
      <c r="Z12242" s="9" t="s">
        <v>462</v>
      </c>
      <c r="AA12242" s="9" t="s">
        <v>199</v>
      </c>
      <c r="AB12242" s="9">
        <v>5870895</v>
      </c>
      <c r="AC12242" s="9" t="s">
        <v>13015</v>
      </c>
      <c r="AD12242" s="9" t="s">
        <v>800</v>
      </c>
      <c r="AE12242" s="5">
        <f t="shared" si="404"/>
        <v>0</v>
      </c>
      <c r="AF12242" s="5" t="str">
        <f t="shared" si="405"/>
        <v>Pokryto</v>
      </c>
      <c r="AG12242" s="153"/>
      <c r="AH12242" s="153"/>
      <c r="AI12242" t="s">
        <v>201</v>
      </c>
      <c r="AJ12242" t="s">
        <v>800</v>
      </c>
      <c r="AK12242" s="9" t="str">
        <f>VLOOKUP(Y12242,zdroj!D:AJ,33,0)</f>
        <v>katC</v>
      </c>
    </row>
    <row r="12243" spans="8:37" x14ac:dyDescent="0.25">
      <c r="H12243" s="8"/>
      <c r="I12243" s="8"/>
      <c r="N12243" s="23"/>
      <c r="O12243" s="24"/>
      <c r="P12243" s="19"/>
      <c r="Q12243" s="19"/>
      <c r="R12243" s="19"/>
      <c r="U12243" s="27"/>
      <c r="Y12243" s="9" t="s">
        <v>675</v>
      </c>
      <c r="Z12243" s="9" t="s">
        <v>462</v>
      </c>
      <c r="AA12243" s="9" t="s">
        <v>199</v>
      </c>
      <c r="AB12243" s="9">
        <v>5870909</v>
      </c>
      <c r="AC12243" s="9" t="s">
        <v>13016</v>
      </c>
      <c r="AD12243" s="9" t="s">
        <v>800</v>
      </c>
      <c r="AE12243" s="5">
        <f t="shared" si="404"/>
        <v>0</v>
      </c>
      <c r="AF12243" s="5" t="str">
        <f t="shared" si="405"/>
        <v>Pokryto</v>
      </c>
      <c r="AG12243" s="153"/>
      <c r="AH12243" s="153"/>
      <c r="AI12243" t="s">
        <v>201</v>
      </c>
      <c r="AJ12243" t="s">
        <v>800</v>
      </c>
      <c r="AK12243" s="9" t="str">
        <f>VLOOKUP(Y12243,zdroj!D:AJ,33,0)</f>
        <v>katC</v>
      </c>
    </row>
    <row r="12244" spans="8:37" x14ac:dyDescent="0.25">
      <c r="H12244" s="8"/>
      <c r="I12244" s="8"/>
      <c r="N12244" s="23"/>
      <c r="O12244" s="24"/>
      <c r="P12244" s="19"/>
      <c r="Q12244" s="19"/>
      <c r="R12244" s="19"/>
      <c r="U12244" s="27"/>
      <c r="Y12244" s="9" t="s">
        <v>675</v>
      </c>
      <c r="Z12244" s="9" t="s">
        <v>462</v>
      </c>
      <c r="AA12244" s="9" t="s">
        <v>199</v>
      </c>
      <c r="AB12244" s="9">
        <v>5870917</v>
      </c>
      <c r="AC12244" s="9" t="s">
        <v>13017</v>
      </c>
      <c r="AD12244" s="9" t="s">
        <v>800</v>
      </c>
      <c r="AE12244" s="5">
        <f t="shared" si="404"/>
        <v>0</v>
      </c>
      <c r="AF12244" s="5" t="str">
        <f t="shared" si="405"/>
        <v>Pokryto</v>
      </c>
      <c r="AG12244" s="153"/>
      <c r="AH12244" s="153"/>
      <c r="AI12244" t="s">
        <v>201</v>
      </c>
      <c r="AJ12244" t="s">
        <v>800</v>
      </c>
      <c r="AK12244" s="9" t="str">
        <f>VLOOKUP(Y12244,zdroj!D:AJ,33,0)</f>
        <v>katC</v>
      </c>
    </row>
    <row r="12245" spans="8:37" x14ac:dyDescent="0.25">
      <c r="H12245" s="8"/>
      <c r="I12245" s="8"/>
      <c r="N12245" s="23"/>
      <c r="O12245" s="24"/>
      <c r="P12245" s="19"/>
      <c r="Q12245" s="19"/>
      <c r="R12245" s="19"/>
      <c r="U12245" s="27"/>
      <c r="Y12245" s="9" t="s">
        <v>675</v>
      </c>
      <c r="Z12245" s="9" t="s">
        <v>462</v>
      </c>
      <c r="AA12245" s="9" t="s">
        <v>199</v>
      </c>
      <c r="AB12245" s="9">
        <v>5870925</v>
      </c>
      <c r="AC12245" s="9" t="s">
        <v>13018</v>
      </c>
      <c r="AD12245" s="9" t="s">
        <v>226</v>
      </c>
      <c r="AE12245" s="5">
        <f t="shared" si="404"/>
        <v>0</v>
      </c>
      <c r="AF12245" s="5" t="str">
        <f t="shared" si="405"/>
        <v>katC</v>
      </c>
      <c r="AG12245" s="153"/>
      <c r="AH12245" s="153"/>
      <c r="AI12245" t="s">
        <v>201</v>
      </c>
      <c r="AJ12245" t="s">
        <v>340</v>
      </c>
      <c r="AK12245" s="9" t="str">
        <f>VLOOKUP(Y12245,zdroj!D:AJ,33,0)</f>
        <v>katC</v>
      </c>
    </row>
    <row r="12246" spans="8:37" x14ac:dyDescent="0.25">
      <c r="H12246" s="8"/>
      <c r="I12246" s="8"/>
      <c r="N12246" s="23"/>
      <c r="O12246" s="24"/>
      <c r="P12246" s="19"/>
      <c r="Q12246" s="19"/>
      <c r="R12246" s="19"/>
      <c r="U12246" s="27"/>
      <c r="Y12246" s="9" t="s">
        <v>675</v>
      </c>
      <c r="Z12246" s="9" t="s">
        <v>462</v>
      </c>
      <c r="AA12246" s="9" t="s">
        <v>199</v>
      </c>
      <c r="AB12246" s="9">
        <v>5870933</v>
      </c>
      <c r="AC12246" s="9" t="s">
        <v>13019</v>
      </c>
      <c r="AD12246" s="9" t="s">
        <v>226</v>
      </c>
      <c r="AE12246" s="5">
        <f t="shared" si="404"/>
        <v>0</v>
      </c>
      <c r="AF12246" s="5" t="str">
        <f t="shared" si="405"/>
        <v>katC</v>
      </c>
      <c r="AG12246" s="153"/>
      <c r="AH12246" s="153"/>
      <c r="AI12246" t="s">
        <v>201</v>
      </c>
      <c r="AJ12246" t="s">
        <v>340</v>
      </c>
      <c r="AK12246" s="9" t="str">
        <f>VLOOKUP(Y12246,zdroj!D:AJ,33,0)</f>
        <v>katC</v>
      </c>
    </row>
    <row r="12247" spans="8:37" x14ac:dyDescent="0.25">
      <c r="H12247" s="8"/>
      <c r="I12247" s="8"/>
      <c r="N12247" s="23"/>
      <c r="O12247" s="24"/>
      <c r="P12247" s="19"/>
      <c r="Q12247" s="19"/>
      <c r="R12247" s="19"/>
      <c r="U12247" s="27"/>
      <c r="Y12247" s="9" t="s">
        <v>675</v>
      </c>
      <c r="Z12247" s="9" t="s">
        <v>462</v>
      </c>
      <c r="AA12247" s="9" t="s">
        <v>199</v>
      </c>
      <c r="AB12247" s="9">
        <v>5870941</v>
      </c>
      <c r="AC12247" s="9" t="s">
        <v>13020</v>
      </c>
      <c r="AD12247" s="9" t="s">
        <v>226</v>
      </c>
      <c r="AE12247" s="5">
        <f t="shared" si="404"/>
        <v>0</v>
      </c>
      <c r="AF12247" s="5" t="str">
        <f t="shared" si="405"/>
        <v>katC</v>
      </c>
      <c r="AG12247" s="153"/>
      <c r="AH12247" s="153"/>
      <c r="AI12247" t="s">
        <v>201</v>
      </c>
      <c r="AJ12247" t="s">
        <v>340</v>
      </c>
      <c r="AK12247" s="9" t="str">
        <f>VLOOKUP(Y12247,zdroj!D:AJ,33,0)</f>
        <v>katC</v>
      </c>
    </row>
    <row r="12248" spans="8:37" x14ac:dyDescent="0.25">
      <c r="H12248" s="8"/>
      <c r="I12248" s="8"/>
      <c r="N12248" s="23"/>
      <c r="O12248" s="24"/>
      <c r="P12248" s="19"/>
      <c r="Q12248" s="19"/>
      <c r="R12248" s="19"/>
      <c r="U12248" s="27"/>
      <c r="Y12248" s="9" t="s">
        <v>675</v>
      </c>
      <c r="Z12248" s="9" t="s">
        <v>462</v>
      </c>
      <c r="AA12248" s="9" t="s">
        <v>199</v>
      </c>
      <c r="AB12248" s="9">
        <v>5870950</v>
      </c>
      <c r="AC12248" s="9" t="s">
        <v>13021</v>
      </c>
      <c r="AD12248" s="9" t="s">
        <v>226</v>
      </c>
      <c r="AE12248" s="5">
        <f t="shared" si="404"/>
        <v>0</v>
      </c>
      <c r="AF12248" s="5" t="str">
        <f t="shared" si="405"/>
        <v>katC</v>
      </c>
      <c r="AG12248" s="153"/>
      <c r="AH12248" s="153"/>
      <c r="AI12248" t="s">
        <v>201</v>
      </c>
      <c r="AJ12248" t="s">
        <v>340</v>
      </c>
      <c r="AK12248" s="9" t="str">
        <f>VLOOKUP(Y12248,zdroj!D:AJ,33,0)</f>
        <v>katC</v>
      </c>
    </row>
    <row r="12249" spans="8:37" x14ac:dyDescent="0.25">
      <c r="H12249" s="8"/>
      <c r="I12249" s="8"/>
      <c r="N12249" s="23"/>
      <c r="O12249" s="24"/>
      <c r="P12249" s="19"/>
      <c r="Q12249" s="19"/>
      <c r="R12249" s="19"/>
      <c r="U12249" s="27"/>
      <c r="Y12249" s="9" t="s">
        <v>675</v>
      </c>
      <c r="Z12249" s="9" t="s">
        <v>462</v>
      </c>
      <c r="AA12249" s="9" t="s">
        <v>199</v>
      </c>
      <c r="AB12249" s="9">
        <v>5870968</v>
      </c>
      <c r="AC12249" s="9" t="s">
        <v>13022</v>
      </c>
      <c r="AD12249" s="9" t="s">
        <v>800</v>
      </c>
      <c r="AE12249" s="5">
        <f t="shared" si="404"/>
        <v>0</v>
      </c>
      <c r="AF12249" s="5" t="str">
        <f t="shared" si="405"/>
        <v>Pokryto</v>
      </c>
      <c r="AG12249" s="153"/>
      <c r="AH12249" s="153"/>
      <c r="AI12249" t="s">
        <v>201</v>
      </c>
      <c r="AJ12249" t="s">
        <v>800</v>
      </c>
      <c r="AK12249" s="9" t="str">
        <f>VLOOKUP(Y12249,zdroj!D:AJ,33,0)</f>
        <v>katC</v>
      </c>
    </row>
    <row r="12250" spans="8:37" x14ac:dyDescent="0.25">
      <c r="H12250" s="8"/>
      <c r="I12250" s="8"/>
      <c r="N12250" s="23"/>
      <c r="O12250" s="24"/>
      <c r="P12250" s="19"/>
      <c r="Q12250" s="19"/>
      <c r="R12250" s="19"/>
      <c r="U12250" s="27"/>
      <c r="Y12250" s="9" t="s">
        <v>675</v>
      </c>
      <c r="Z12250" s="9" t="s">
        <v>462</v>
      </c>
      <c r="AA12250" s="9" t="s">
        <v>199</v>
      </c>
      <c r="AB12250" s="9">
        <v>5870526</v>
      </c>
      <c r="AC12250" s="9" t="s">
        <v>13023</v>
      </c>
      <c r="AD12250" s="9" t="s">
        <v>800</v>
      </c>
      <c r="AE12250" s="5">
        <f t="shared" si="404"/>
        <v>0</v>
      </c>
      <c r="AF12250" s="5" t="str">
        <f t="shared" si="405"/>
        <v>Pokryto</v>
      </c>
      <c r="AG12250" s="153"/>
      <c r="AH12250" s="153"/>
      <c r="AI12250" t="s">
        <v>201</v>
      </c>
      <c r="AJ12250" t="s">
        <v>800</v>
      </c>
      <c r="AK12250" s="9" t="str">
        <f>VLOOKUP(Y12250,zdroj!D:AJ,33,0)</f>
        <v>katC</v>
      </c>
    </row>
    <row r="12251" spans="8:37" x14ac:dyDescent="0.25">
      <c r="H12251" s="8"/>
      <c r="I12251" s="8"/>
      <c r="N12251" s="23"/>
      <c r="O12251" s="24"/>
      <c r="P12251" s="19"/>
      <c r="Q12251" s="19"/>
      <c r="R12251" s="19"/>
      <c r="U12251" s="27"/>
      <c r="Y12251" s="9" t="s">
        <v>675</v>
      </c>
      <c r="Z12251" s="9" t="s">
        <v>462</v>
      </c>
      <c r="AA12251" s="9" t="s">
        <v>199</v>
      </c>
      <c r="AB12251" s="9">
        <v>5870976</v>
      </c>
      <c r="AC12251" s="9" t="s">
        <v>13024</v>
      </c>
      <c r="AD12251" s="9" t="s">
        <v>800</v>
      </c>
      <c r="AE12251" s="5">
        <f t="shared" si="404"/>
        <v>0</v>
      </c>
      <c r="AF12251" s="5" t="str">
        <f t="shared" si="405"/>
        <v>Pokryto</v>
      </c>
      <c r="AG12251" s="153"/>
      <c r="AH12251" s="153"/>
      <c r="AI12251" t="s">
        <v>201</v>
      </c>
      <c r="AJ12251" t="s">
        <v>800</v>
      </c>
      <c r="AK12251" s="9" t="str">
        <f>VLOOKUP(Y12251,zdroj!D:AJ,33,0)</f>
        <v>katC</v>
      </c>
    </row>
    <row r="12252" spans="8:37" x14ac:dyDescent="0.25">
      <c r="H12252" s="8"/>
      <c r="I12252" s="8"/>
      <c r="N12252" s="23"/>
      <c r="O12252" s="24"/>
      <c r="P12252" s="19"/>
      <c r="Q12252" s="19"/>
      <c r="R12252" s="19"/>
      <c r="U12252" s="27"/>
      <c r="Y12252" s="9" t="s">
        <v>675</v>
      </c>
      <c r="Z12252" s="9" t="s">
        <v>462</v>
      </c>
      <c r="AA12252" s="9" t="s">
        <v>199</v>
      </c>
      <c r="AB12252" s="9">
        <v>5870984</v>
      </c>
      <c r="AC12252" s="9" t="s">
        <v>13025</v>
      </c>
      <c r="AD12252" s="9" t="s">
        <v>226</v>
      </c>
      <c r="AE12252" s="5">
        <f t="shared" si="404"/>
        <v>0</v>
      </c>
      <c r="AF12252" s="5" t="str">
        <f t="shared" si="405"/>
        <v>katC</v>
      </c>
      <c r="AG12252" s="153"/>
      <c r="AH12252" s="153"/>
      <c r="AI12252" t="s">
        <v>201</v>
      </c>
      <c r="AJ12252" t="s">
        <v>340</v>
      </c>
      <c r="AK12252" s="9" t="str">
        <f>VLOOKUP(Y12252,zdroj!D:AJ,33,0)</f>
        <v>katC</v>
      </c>
    </row>
    <row r="12253" spans="8:37" x14ac:dyDescent="0.25">
      <c r="H12253" s="8"/>
      <c r="I12253" s="8"/>
      <c r="N12253" s="23"/>
      <c r="O12253" s="24"/>
      <c r="P12253" s="19"/>
      <c r="Q12253" s="19"/>
      <c r="R12253" s="19"/>
      <c r="U12253" s="27"/>
      <c r="Y12253" s="9" t="s">
        <v>675</v>
      </c>
      <c r="Z12253" s="9" t="s">
        <v>462</v>
      </c>
      <c r="AA12253" s="9" t="s">
        <v>199</v>
      </c>
      <c r="AB12253" s="9">
        <v>5870992</v>
      </c>
      <c r="AC12253" s="9" t="s">
        <v>13026</v>
      </c>
      <c r="AD12253" s="9" t="s">
        <v>800</v>
      </c>
      <c r="AE12253" s="5">
        <f t="shared" si="404"/>
        <v>0</v>
      </c>
      <c r="AF12253" s="5" t="str">
        <f t="shared" si="405"/>
        <v>Pokryto</v>
      </c>
      <c r="AG12253" s="153"/>
      <c r="AH12253" s="153"/>
      <c r="AI12253" t="s">
        <v>201</v>
      </c>
      <c r="AJ12253" t="s">
        <v>800</v>
      </c>
      <c r="AK12253" s="9" t="str">
        <f>VLOOKUP(Y12253,zdroj!D:AJ,33,0)</f>
        <v>katC</v>
      </c>
    </row>
    <row r="12254" spans="8:37" x14ac:dyDescent="0.25">
      <c r="H12254" s="8"/>
      <c r="I12254" s="8"/>
      <c r="N12254" s="23"/>
      <c r="O12254" s="24"/>
      <c r="P12254" s="19"/>
      <c r="Q12254" s="19"/>
      <c r="R12254" s="19"/>
      <c r="U12254" s="27"/>
      <c r="Y12254" s="9" t="s">
        <v>675</v>
      </c>
      <c r="Z12254" s="9" t="s">
        <v>462</v>
      </c>
      <c r="AA12254" s="9" t="s">
        <v>199</v>
      </c>
      <c r="AB12254" s="9">
        <v>5871000</v>
      </c>
      <c r="AC12254" s="9" t="s">
        <v>13027</v>
      </c>
      <c r="AD12254" s="9" t="s">
        <v>800</v>
      </c>
      <c r="AE12254" s="5">
        <f t="shared" si="404"/>
        <v>0</v>
      </c>
      <c r="AF12254" s="5" t="str">
        <f t="shared" si="405"/>
        <v>Pokryto</v>
      </c>
      <c r="AG12254" s="153"/>
      <c r="AH12254" s="153"/>
      <c r="AI12254" t="s">
        <v>201</v>
      </c>
      <c r="AJ12254" t="s">
        <v>800</v>
      </c>
      <c r="AK12254" s="9" t="str">
        <f>VLOOKUP(Y12254,zdroj!D:AJ,33,0)</f>
        <v>katC</v>
      </c>
    </row>
    <row r="12255" spans="8:37" x14ac:dyDescent="0.25">
      <c r="H12255" s="8"/>
      <c r="I12255" s="8"/>
      <c r="N12255" s="23"/>
      <c r="O12255" s="24"/>
      <c r="P12255" s="19"/>
      <c r="Q12255" s="19"/>
      <c r="R12255" s="19"/>
      <c r="U12255" s="27"/>
      <c r="Y12255" s="9" t="s">
        <v>675</v>
      </c>
      <c r="Z12255" s="9" t="s">
        <v>462</v>
      </c>
      <c r="AA12255" s="9" t="s">
        <v>199</v>
      </c>
      <c r="AB12255" s="9">
        <v>5871018</v>
      </c>
      <c r="AC12255" s="9" t="s">
        <v>13028</v>
      </c>
      <c r="AD12255" s="9" t="s">
        <v>226</v>
      </c>
      <c r="AE12255" s="5">
        <f t="shared" si="404"/>
        <v>0</v>
      </c>
      <c r="AF12255" s="5" t="str">
        <f t="shared" si="405"/>
        <v>katC</v>
      </c>
      <c r="AG12255" s="153"/>
      <c r="AH12255" s="153"/>
      <c r="AI12255" t="s">
        <v>201</v>
      </c>
      <c r="AJ12255" t="s">
        <v>340</v>
      </c>
      <c r="AK12255" s="9" t="str">
        <f>VLOOKUP(Y12255,zdroj!D:AJ,33,0)</f>
        <v>katC</v>
      </c>
    </row>
    <row r="12256" spans="8:37" x14ac:dyDescent="0.25">
      <c r="H12256" s="8"/>
      <c r="I12256" s="8"/>
      <c r="N12256" s="23"/>
      <c r="O12256" s="24"/>
      <c r="P12256" s="19"/>
      <c r="Q12256" s="19"/>
      <c r="R12256" s="19"/>
      <c r="U12256" s="27"/>
      <c r="Y12256" s="9" t="s">
        <v>675</v>
      </c>
      <c r="Z12256" s="9" t="s">
        <v>462</v>
      </c>
      <c r="AA12256" s="9" t="s">
        <v>199</v>
      </c>
      <c r="AB12256" s="9">
        <v>5871026</v>
      </c>
      <c r="AC12256" s="9" t="s">
        <v>13029</v>
      </c>
      <c r="AD12256" s="9" t="s">
        <v>800</v>
      </c>
      <c r="AE12256" s="5">
        <f t="shared" si="404"/>
        <v>0</v>
      </c>
      <c r="AF12256" s="5" t="str">
        <f t="shared" si="405"/>
        <v>Pokryto</v>
      </c>
      <c r="AG12256" s="153"/>
      <c r="AH12256" s="153"/>
      <c r="AI12256" t="s">
        <v>201</v>
      </c>
      <c r="AJ12256" t="s">
        <v>800</v>
      </c>
      <c r="AK12256" s="9" t="str">
        <f>VLOOKUP(Y12256,zdroj!D:AJ,33,0)</f>
        <v>katC</v>
      </c>
    </row>
    <row r="12257" spans="8:37" x14ac:dyDescent="0.25">
      <c r="H12257" s="8"/>
      <c r="I12257" s="8"/>
      <c r="N12257" s="23"/>
      <c r="O12257" s="24"/>
      <c r="P12257" s="19"/>
      <c r="Q12257" s="19"/>
      <c r="R12257" s="19"/>
      <c r="U12257" s="27"/>
      <c r="Y12257" s="9" t="s">
        <v>675</v>
      </c>
      <c r="Z12257" s="9" t="s">
        <v>462</v>
      </c>
      <c r="AA12257" s="9" t="s">
        <v>199</v>
      </c>
      <c r="AB12257" s="9">
        <v>5871034</v>
      </c>
      <c r="AC12257" s="9" t="s">
        <v>13030</v>
      </c>
      <c r="AD12257" s="9" t="s">
        <v>800</v>
      </c>
      <c r="AE12257" s="5">
        <f t="shared" si="404"/>
        <v>0</v>
      </c>
      <c r="AF12257" s="5" t="str">
        <f t="shared" si="405"/>
        <v>Pokryto</v>
      </c>
      <c r="AG12257" s="153"/>
      <c r="AH12257" s="153"/>
      <c r="AI12257" t="s">
        <v>201</v>
      </c>
      <c r="AJ12257" t="s">
        <v>800</v>
      </c>
      <c r="AK12257" s="9" t="str">
        <f>VLOOKUP(Y12257,zdroj!D:AJ,33,0)</f>
        <v>katC</v>
      </c>
    </row>
    <row r="12258" spans="8:37" x14ac:dyDescent="0.25">
      <c r="H12258" s="8"/>
      <c r="I12258" s="8"/>
      <c r="N12258" s="23"/>
      <c r="O12258" s="24"/>
      <c r="P12258" s="19"/>
      <c r="Q12258" s="19"/>
      <c r="R12258" s="19"/>
      <c r="U12258" s="27"/>
      <c r="Y12258" s="9" t="s">
        <v>675</v>
      </c>
      <c r="Z12258" s="9" t="s">
        <v>462</v>
      </c>
      <c r="AA12258" s="9" t="s">
        <v>199</v>
      </c>
      <c r="AB12258" s="9">
        <v>5871042</v>
      </c>
      <c r="AC12258" s="9" t="s">
        <v>13031</v>
      </c>
      <c r="AD12258" s="9" t="s">
        <v>800</v>
      </c>
      <c r="AE12258" s="5">
        <f t="shared" si="404"/>
        <v>0</v>
      </c>
      <c r="AF12258" s="5" t="str">
        <f t="shared" si="405"/>
        <v>Pokryto</v>
      </c>
      <c r="AG12258" s="153"/>
      <c r="AH12258" s="153"/>
      <c r="AI12258" t="s">
        <v>201</v>
      </c>
      <c r="AJ12258" t="s">
        <v>800</v>
      </c>
      <c r="AK12258" s="9" t="str">
        <f>VLOOKUP(Y12258,zdroj!D:AJ,33,0)</f>
        <v>katC</v>
      </c>
    </row>
    <row r="12259" spans="8:37" x14ac:dyDescent="0.25">
      <c r="H12259" s="8"/>
      <c r="I12259" s="8"/>
      <c r="N12259" s="23"/>
      <c r="O12259" s="24"/>
      <c r="P12259" s="19"/>
      <c r="Q12259" s="19"/>
      <c r="R12259" s="19"/>
      <c r="U12259" s="27"/>
      <c r="Y12259" s="9" t="s">
        <v>675</v>
      </c>
      <c r="Z12259" s="9" t="s">
        <v>462</v>
      </c>
      <c r="AA12259" s="9" t="s">
        <v>199</v>
      </c>
      <c r="AB12259" s="9">
        <v>5871051</v>
      </c>
      <c r="AC12259" s="9" t="s">
        <v>13032</v>
      </c>
      <c r="AD12259" s="9" t="s">
        <v>226</v>
      </c>
      <c r="AE12259" s="5">
        <f t="shared" si="404"/>
        <v>0</v>
      </c>
      <c r="AF12259" s="5" t="str">
        <f t="shared" si="405"/>
        <v>katC</v>
      </c>
      <c r="AG12259" s="153"/>
      <c r="AH12259" s="153"/>
      <c r="AI12259" t="s">
        <v>201</v>
      </c>
      <c r="AJ12259" t="s">
        <v>340</v>
      </c>
      <c r="AK12259" s="9" t="str">
        <f>VLOOKUP(Y12259,zdroj!D:AJ,33,0)</f>
        <v>katC</v>
      </c>
    </row>
    <row r="12260" spans="8:37" x14ac:dyDescent="0.25">
      <c r="H12260" s="8"/>
      <c r="I12260" s="8"/>
      <c r="N12260" s="23"/>
      <c r="O12260" s="24"/>
      <c r="P12260" s="19"/>
      <c r="Q12260" s="19"/>
      <c r="R12260" s="19"/>
      <c r="U12260" s="27"/>
      <c r="Y12260" s="9" t="s">
        <v>675</v>
      </c>
      <c r="Z12260" s="9" t="s">
        <v>462</v>
      </c>
      <c r="AA12260" s="9" t="s">
        <v>199</v>
      </c>
      <c r="AB12260" s="9">
        <v>5871069</v>
      </c>
      <c r="AC12260" s="9" t="s">
        <v>13033</v>
      </c>
      <c r="AD12260" s="9" t="s">
        <v>226</v>
      </c>
      <c r="AE12260" s="5">
        <f t="shared" si="404"/>
        <v>0</v>
      </c>
      <c r="AF12260" s="5" t="str">
        <f t="shared" si="405"/>
        <v>katC</v>
      </c>
      <c r="AG12260" s="153"/>
      <c r="AH12260" s="153"/>
      <c r="AI12260" t="s">
        <v>201</v>
      </c>
      <c r="AJ12260" t="s">
        <v>340</v>
      </c>
      <c r="AK12260" s="9" t="str">
        <f>VLOOKUP(Y12260,zdroj!D:AJ,33,0)</f>
        <v>katC</v>
      </c>
    </row>
    <row r="12261" spans="8:37" x14ac:dyDescent="0.25">
      <c r="H12261" s="8"/>
      <c r="I12261" s="8"/>
      <c r="N12261" s="23"/>
      <c r="O12261" s="24"/>
      <c r="P12261" s="19"/>
      <c r="Q12261" s="19"/>
      <c r="R12261" s="19"/>
      <c r="U12261" s="27"/>
      <c r="Y12261" s="9" t="s">
        <v>675</v>
      </c>
      <c r="Z12261" s="9" t="s">
        <v>462</v>
      </c>
      <c r="AA12261" s="9" t="s">
        <v>199</v>
      </c>
      <c r="AB12261" s="9">
        <v>5870534</v>
      </c>
      <c r="AC12261" s="9" t="s">
        <v>13034</v>
      </c>
      <c r="AD12261" s="9" t="s">
        <v>226</v>
      </c>
      <c r="AE12261" s="5">
        <f t="shared" si="404"/>
        <v>0</v>
      </c>
      <c r="AF12261" s="5" t="str">
        <f t="shared" si="405"/>
        <v>katC</v>
      </c>
      <c r="AG12261" s="153"/>
      <c r="AH12261" s="153"/>
      <c r="AI12261" t="s">
        <v>201</v>
      </c>
      <c r="AJ12261" t="s">
        <v>340</v>
      </c>
      <c r="AK12261" s="9" t="str">
        <f>VLOOKUP(Y12261,zdroj!D:AJ,33,0)</f>
        <v>katC</v>
      </c>
    </row>
    <row r="12262" spans="8:37" x14ac:dyDescent="0.25">
      <c r="H12262" s="8"/>
      <c r="I12262" s="8"/>
      <c r="N12262" s="23"/>
      <c r="O12262" s="24"/>
      <c r="P12262" s="19"/>
      <c r="Q12262" s="19"/>
      <c r="R12262" s="19"/>
      <c r="U12262" s="27"/>
      <c r="Y12262" s="9" t="s">
        <v>675</v>
      </c>
      <c r="Z12262" s="9" t="s">
        <v>462</v>
      </c>
      <c r="AA12262" s="9" t="s">
        <v>199</v>
      </c>
      <c r="AB12262" s="9">
        <v>5871077</v>
      </c>
      <c r="AC12262" s="9" t="s">
        <v>13035</v>
      </c>
      <c r="AD12262" s="9" t="s">
        <v>800</v>
      </c>
      <c r="AE12262" s="5">
        <f t="shared" si="404"/>
        <v>0</v>
      </c>
      <c r="AF12262" s="5" t="str">
        <f t="shared" si="405"/>
        <v>Pokryto</v>
      </c>
      <c r="AG12262" s="153"/>
      <c r="AH12262" s="153"/>
      <c r="AI12262" t="s">
        <v>201</v>
      </c>
      <c r="AJ12262" t="s">
        <v>800</v>
      </c>
      <c r="AK12262" s="9" t="str">
        <f>VLOOKUP(Y12262,zdroj!D:AJ,33,0)</f>
        <v>katC</v>
      </c>
    </row>
    <row r="12263" spans="8:37" x14ac:dyDescent="0.25">
      <c r="H12263" s="8"/>
      <c r="I12263" s="8"/>
      <c r="N12263" s="23"/>
      <c r="O12263" s="24"/>
      <c r="P12263" s="19"/>
      <c r="Q12263" s="19"/>
      <c r="R12263" s="19"/>
      <c r="U12263" s="27"/>
      <c r="Y12263" s="9" t="s">
        <v>675</v>
      </c>
      <c r="Z12263" s="9" t="s">
        <v>462</v>
      </c>
      <c r="AA12263" s="9" t="s">
        <v>199</v>
      </c>
      <c r="AB12263" s="9">
        <v>5871085</v>
      </c>
      <c r="AC12263" s="9" t="s">
        <v>13036</v>
      </c>
      <c r="AD12263" s="9" t="s">
        <v>800</v>
      </c>
      <c r="AE12263" s="5">
        <f t="shared" si="404"/>
        <v>0</v>
      </c>
      <c r="AF12263" s="5" t="str">
        <f t="shared" si="405"/>
        <v>Pokryto</v>
      </c>
      <c r="AG12263" s="153"/>
      <c r="AH12263" s="153"/>
      <c r="AI12263" t="s">
        <v>201</v>
      </c>
      <c r="AJ12263" t="s">
        <v>800</v>
      </c>
      <c r="AK12263" s="9" t="str">
        <f>VLOOKUP(Y12263,zdroj!D:AJ,33,0)</f>
        <v>katC</v>
      </c>
    </row>
    <row r="12264" spans="8:37" x14ac:dyDescent="0.25">
      <c r="H12264" s="8"/>
      <c r="I12264" s="8"/>
      <c r="N12264" s="23"/>
      <c r="O12264" s="24"/>
      <c r="P12264" s="19"/>
      <c r="Q12264" s="19"/>
      <c r="R12264" s="19"/>
      <c r="U12264" s="27"/>
      <c r="Y12264" s="9" t="s">
        <v>675</v>
      </c>
      <c r="Z12264" s="9" t="s">
        <v>462</v>
      </c>
      <c r="AA12264" s="9" t="s">
        <v>199</v>
      </c>
      <c r="AB12264" s="9">
        <v>5871093</v>
      </c>
      <c r="AC12264" s="9" t="s">
        <v>13037</v>
      </c>
      <c r="AD12264" s="9" t="s">
        <v>226</v>
      </c>
      <c r="AE12264" s="5">
        <f t="shared" si="404"/>
        <v>0</v>
      </c>
      <c r="AF12264" s="5" t="str">
        <f t="shared" si="405"/>
        <v>katC</v>
      </c>
      <c r="AG12264" s="153"/>
      <c r="AH12264" s="153"/>
      <c r="AI12264" t="s">
        <v>201</v>
      </c>
      <c r="AJ12264" t="s">
        <v>340</v>
      </c>
      <c r="AK12264" s="9" t="str">
        <f>VLOOKUP(Y12264,zdroj!D:AJ,33,0)</f>
        <v>katC</v>
      </c>
    </row>
    <row r="12265" spans="8:37" x14ac:dyDescent="0.25">
      <c r="H12265" s="8"/>
      <c r="I12265" s="8"/>
      <c r="N12265" s="23"/>
      <c r="O12265" s="24"/>
      <c r="P12265" s="19"/>
      <c r="Q12265" s="19"/>
      <c r="R12265" s="19"/>
      <c r="U12265" s="27"/>
      <c r="Y12265" s="9" t="s">
        <v>675</v>
      </c>
      <c r="Z12265" s="9" t="s">
        <v>462</v>
      </c>
      <c r="AA12265" s="9" t="s">
        <v>199</v>
      </c>
      <c r="AB12265" s="9">
        <v>5871107</v>
      </c>
      <c r="AC12265" s="9" t="s">
        <v>13038</v>
      </c>
      <c r="AD12265" s="9" t="s">
        <v>226</v>
      </c>
      <c r="AE12265" s="5">
        <f t="shared" si="404"/>
        <v>0</v>
      </c>
      <c r="AF12265" s="5" t="str">
        <f t="shared" si="405"/>
        <v>katC</v>
      </c>
      <c r="AG12265" s="153"/>
      <c r="AH12265" s="153"/>
      <c r="AI12265" t="s">
        <v>201</v>
      </c>
      <c r="AJ12265" t="s">
        <v>340</v>
      </c>
      <c r="AK12265" s="9" t="str">
        <f>VLOOKUP(Y12265,zdroj!D:AJ,33,0)</f>
        <v>katC</v>
      </c>
    </row>
    <row r="12266" spans="8:37" x14ac:dyDescent="0.25">
      <c r="H12266" s="8"/>
      <c r="I12266" s="8"/>
      <c r="N12266" s="23"/>
      <c r="O12266" s="24"/>
      <c r="P12266" s="19"/>
      <c r="Q12266" s="19"/>
      <c r="R12266" s="19"/>
      <c r="U12266" s="27"/>
      <c r="Y12266" s="9" t="s">
        <v>675</v>
      </c>
      <c r="Z12266" s="9" t="s">
        <v>462</v>
      </c>
      <c r="AA12266" s="9" t="s">
        <v>199</v>
      </c>
      <c r="AB12266" s="9">
        <v>5871115</v>
      </c>
      <c r="AC12266" s="9" t="s">
        <v>13039</v>
      </c>
      <c r="AD12266" s="9" t="s">
        <v>800</v>
      </c>
      <c r="AE12266" s="5">
        <f t="shared" si="404"/>
        <v>0</v>
      </c>
      <c r="AF12266" s="5" t="str">
        <f t="shared" si="405"/>
        <v>Pokryto</v>
      </c>
      <c r="AG12266" s="153"/>
      <c r="AH12266" s="153"/>
      <c r="AI12266" t="s">
        <v>201</v>
      </c>
      <c r="AJ12266" t="s">
        <v>800</v>
      </c>
      <c r="AK12266" s="9" t="str">
        <f>VLOOKUP(Y12266,zdroj!D:AJ,33,0)</f>
        <v>katC</v>
      </c>
    </row>
    <row r="12267" spans="8:37" x14ac:dyDescent="0.25">
      <c r="H12267" s="8"/>
      <c r="I12267" s="8"/>
      <c r="N12267" s="23"/>
      <c r="O12267" s="24"/>
      <c r="P12267" s="19"/>
      <c r="Q12267" s="19"/>
      <c r="R12267" s="19"/>
      <c r="U12267" s="27"/>
      <c r="Y12267" s="9" t="s">
        <v>675</v>
      </c>
      <c r="Z12267" s="9" t="s">
        <v>462</v>
      </c>
      <c r="AA12267" s="9" t="s">
        <v>199</v>
      </c>
      <c r="AB12267" s="9">
        <v>5871123</v>
      </c>
      <c r="AC12267" s="9" t="s">
        <v>13040</v>
      </c>
      <c r="AD12267" s="9" t="s">
        <v>226</v>
      </c>
      <c r="AE12267" s="5">
        <f t="shared" si="404"/>
        <v>0</v>
      </c>
      <c r="AF12267" s="5" t="str">
        <f t="shared" si="405"/>
        <v>katC</v>
      </c>
      <c r="AG12267" s="153"/>
      <c r="AH12267" s="153"/>
      <c r="AI12267" t="s">
        <v>201</v>
      </c>
      <c r="AJ12267" t="s">
        <v>340</v>
      </c>
      <c r="AK12267" s="9" t="str">
        <f>VLOOKUP(Y12267,zdroj!D:AJ,33,0)</f>
        <v>katC</v>
      </c>
    </row>
    <row r="12268" spans="8:37" x14ac:dyDescent="0.25">
      <c r="H12268" s="8"/>
      <c r="I12268" s="8"/>
      <c r="N12268" s="23"/>
      <c r="O12268" s="24"/>
      <c r="P12268" s="19"/>
      <c r="Q12268" s="19"/>
      <c r="R12268" s="19"/>
      <c r="U12268" s="27"/>
      <c r="Y12268" s="9" t="s">
        <v>675</v>
      </c>
      <c r="Z12268" s="9" t="s">
        <v>462</v>
      </c>
      <c r="AA12268" s="9" t="s">
        <v>199</v>
      </c>
      <c r="AB12268" s="9">
        <v>5871131</v>
      </c>
      <c r="AC12268" s="9" t="s">
        <v>13041</v>
      </c>
      <c r="AD12268" s="9" t="s">
        <v>226</v>
      </c>
      <c r="AE12268" s="5">
        <f t="shared" si="404"/>
        <v>0</v>
      </c>
      <c r="AF12268" s="5" t="str">
        <f t="shared" si="405"/>
        <v>katC</v>
      </c>
      <c r="AG12268" s="153"/>
      <c r="AH12268" s="153"/>
      <c r="AI12268" t="s">
        <v>201</v>
      </c>
      <c r="AJ12268" t="s">
        <v>340</v>
      </c>
      <c r="AK12268" s="9" t="str">
        <f>VLOOKUP(Y12268,zdroj!D:AJ,33,0)</f>
        <v>katC</v>
      </c>
    </row>
    <row r="12269" spans="8:37" x14ac:dyDescent="0.25">
      <c r="H12269" s="8"/>
      <c r="I12269" s="8"/>
      <c r="N12269" s="23"/>
      <c r="O12269" s="24"/>
      <c r="P12269" s="19"/>
      <c r="Q12269" s="19"/>
      <c r="R12269" s="19"/>
      <c r="U12269" s="27"/>
      <c r="Y12269" s="9" t="s">
        <v>675</v>
      </c>
      <c r="Z12269" s="9" t="s">
        <v>462</v>
      </c>
      <c r="AA12269" s="9" t="s">
        <v>199</v>
      </c>
      <c r="AB12269" s="9">
        <v>5871140</v>
      </c>
      <c r="AC12269" s="9" t="s">
        <v>13042</v>
      </c>
      <c r="AD12269" s="9" t="s">
        <v>226</v>
      </c>
      <c r="AE12269" s="5">
        <f t="shared" si="404"/>
        <v>0</v>
      </c>
      <c r="AF12269" s="5" t="str">
        <f t="shared" si="405"/>
        <v>katC</v>
      </c>
      <c r="AG12269" s="153"/>
      <c r="AH12269" s="153"/>
      <c r="AI12269" t="s">
        <v>201</v>
      </c>
      <c r="AJ12269" t="s">
        <v>340</v>
      </c>
      <c r="AK12269" s="9" t="str">
        <f>VLOOKUP(Y12269,zdroj!D:AJ,33,0)</f>
        <v>katC</v>
      </c>
    </row>
    <row r="12270" spans="8:37" x14ac:dyDescent="0.25">
      <c r="H12270" s="8"/>
      <c r="I12270" s="8"/>
      <c r="N12270" s="23"/>
      <c r="O12270" s="24"/>
      <c r="P12270" s="19"/>
      <c r="Q12270" s="19"/>
      <c r="R12270" s="19"/>
      <c r="U12270" s="27"/>
      <c r="Y12270" s="9" t="s">
        <v>675</v>
      </c>
      <c r="Z12270" s="9" t="s">
        <v>462</v>
      </c>
      <c r="AA12270" s="9" t="s">
        <v>199</v>
      </c>
      <c r="AB12270" s="9">
        <v>5871158</v>
      </c>
      <c r="AC12270" s="9" t="s">
        <v>13043</v>
      </c>
      <c r="AD12270" s="9" t="s">
        <v>800</v>
      </c>
      <c r="AE12270" s="5">
        <f t="shared" si="404"/>
        <v>0</v>
      </c>
      <c r="AF12270" s="5" t="str">
        <f t="shared" si="405"/>
        <v>Pokryto</v>
      </c>
      <c r="AG12270" s="153"/>
      <c r="AH12270" s="153"/>
      <c r="AI12270" t="s">
        <v>201</v>
      </c>
      <c r="AJ12270" t="s">
        <v>800</v>
      </c>
      <c r="AK12270" s="9" t="str">
        <f>VLOOKUP(Y12270,zdroj!D:AJ,33,0)</f>
        <v>katC</v>
      </c>
    </row>
    <row r="12271" spans="8:37" x14ac:dyDescent="0.25">
      <c r="H12271" s="8"/>
      <c r="I12271" s="8"/>
      <c r="N12271" s="23"/>
      <c r="O12271" s="24"/>
      <c r="P12271" s="19"/>
      <c r="Q12271" s="19"/>
      <c r="R12271" s="19"/>
      <c r="U12271" s="27"/>
      <c r="Y12271" s="9" t="s">
        <v>675</v>
      </c>
      <c r="Z12271" s="9" t="s">
        <v>462</v>
      </c>
      <c r="AA12271" s="9" t="s">
        <v>199</v>
      </c>
      <c r="AB12271" s="9">
        <v>5871166</v>
      </c>
      <c r="AC12271" s="9" t="s">
        <v>13044</v>
      </c>
      <c r="AD12271" s="9" t="s">
        <v>800</v>
      </c>
      <c r="AE12271" s="5">
        <f t="shared" si="404"/>
        <v>0</v>
      </c>
      <c r="AF12271" s="5" t="str">
        <f t="shared" si="405"/>
        <v>Pokryto</v>
      </c>
      <c r="AG12271" s="153"/>
      <c r="AH12271" s="153"/>
      <c r="AI12271" t="s">
        <v>201</v>
      </c>
      <c r="AJ12271" t="s">
        <v>800</v>
      </c>
      <c r="AK12271" s="9" t="str">
        <f>VLOOKUP(Y12271,zdroj!D:AJ,33,0)</f>
        <v>katC</v>
      </c>
    </row>
    <row r="12272" spans="8:37" x14ac:dyDescent="0.25">
      <c r="H12272" s="8"/>
      <c r="I12272" s="8"/>
      <c r="N12272" s="23"/>
      <c r="O12272" s="24"/>
      <c r="P12272" s="19"/>
      <c r="Q12272" s="19"/>
      <c r="R12272" s="19"/>
      <c r="U12272" s="27"/>
      <c r="Y12272" s="9" t="s">
        <v>675</v>
      </c>
      <c r="Z12272" s="9" t="s">
        <v>462</v>
      </c>
      <c r="AA12272" s="9" t="s">
        <v>199</v>
      </c>
      <c r="AB12272" s="9">
        <v>5870542</v>
      </c>
      <c r="AC12272" s="9" t="s">
        <v>13045</v>
      </c>
      <c r="AD12272" s="9" t="s">
        <v>226</v>
      </c>
      <c r="AE12272" s="5">
        <f t="shared" si="404"/>
        <v>0</v>
      </c>
      <c r="AF12272" s="5" t="str">
        <f t="shared" si="405"/>
        <v>katC</v>
      </c>
      <c r="AG12272" s="153"/>
      <c r="AH12272" s="153"/>
      <c r="AI12272" t="s">
        <v>201</v>
      </c>
      <c r="AJ12272" t="s">
        <v>340</v>
      </c>
      <c r="AK12272" s="9" t="str">
        <f>VLOOKUP(Y12272,zdroj!D:AJ,33,0)</f>
        <v>katC</v>
      </c>
    </row>
    <row r="12273" spans="8:37" x14ac:dyDescent="0.25">
      <c r="H12273" s="8"/>
      <c r="I12273" s="8"/>
      <c r="N12273" s="23"/>
      <c r="O12273" s="24"/>
      <c r="P12273" s="19"/>
      <c r="Q12273" s="19"/>
      <c r="R12273" s="19"/>
      <c r="U12273" s="27"/>
      <c r="Y12273" s="9" t="s">
        <v>675</v>
      </c>
      <c r="Z12273" s="9" t="s">
        <v>462</v>
      </c>
      <c r="AA12273" s="9" t="s">
        <v>199</v>
      </c>
      <c r="AB12273" s="9">
        <v>5871174</v>
      </c>
      <c r="AC12273" s="9" t="s">
        <v>13046</v>
      </c>
      <c r="AD12273" s="9" t="s">
        <v>226</v>
      </c>
      <c r="AE12273" s="5">
        <f t="shared" si="404"/>
        <v>0</v>
      </c>
      <c r="AF12273" s="5" t="str">
        <f t="shared" si="405"/>
        <v>katC</v>
      </c>
      <c r="AG12273" s="153"/>
      <c r="AH12273" s="153"/>
      <c r="AI12273" t="s">
        <v>201</v>
      </c>
      <c r="AJ12273" t="s">
        <v>340</v>
      </c>
      <c r="AK12273" s="9" t="str">
        <f>VLOOKUP(Y12273,zdroj!D:AJ,33,0)</f>
        <v>katC</v>
      </c>
    </row>
    <row r="12274" spans="8:37" x14ac:dyDescent="0.25">
      <c r="H12274" s="8"/>
      <c r="I12274" s="8"/>
      <c r="N12274" s="23"/>
      <c r="O12274" s="24"/>
      <c r="P12274" s="19"/>
      <c r="Q12274" s="19"/>
      <c r="R12274" s="19"/>
      <c r="U12274" s="27"/>
      <c r="Y12274" s="9" t="s">
        <v>675</v>
      </c>
      <c r="Z12274" s="9" t="s">
        <v>462</v>
      </c>
      <c r="AA12274" s="9" t="s">
        <v>199</v>
      </c>
      <c r="AB12274" s="9">
        <v>5871182</v>
      </c>
      <c r="AC12274" s="9" t="s">
        <v>13047</v>
      </c>
      <c r="AD12274" s="9" t="s">
        <v>226</v>
      </c>
      <c r="AE12274" s="5">
        <f t="shared" si="404"/>
        <v>0</v>
      </c>
      <c r="AF12274" s="5" t="str">
        <f t="shared" si="405"/>
        <v>katC</v>
      </c>
      <c r="AG12274" s="153"/>
      <c r="AH12274" s="153"/>
      <c r="AI12274" t="s">
        <v>201</v>
      </c>
      <c r="AJ12274" t="s">
        <v>340</v>
      </c>
      <c r="AK12274" s="9" t="str">
        <f>VLOOKUP(Y12274,zdroj!D:AJ,33,0)</f>
        <v>katC</v>
      </c>
    </row>
    <row r="12275" spans="8:37" x14ac:dyDescent="0.25">
      <c r="H12275" s="8"/>
      <c r="I12275" s="8"/>
      <c r="N12275" s="23"/>
      <c r="O12275" s="24"/>
      <c r="P12275" s="19"/>
      <c r="Q12275" s="19"/>
      <c r="R12275" s="19"/>
      <c r="U12275" s="27"/>
      <c r="Y12275" s="9" t="s">
        <v>675</v>
      </c>
      <c r="Z12275" s="9" t="s">
        <v>462</v>
      </c>
      <c r="AA12275" s="9" t="s">
        <v>199</v>
      </c>
      <c r="AB12275" s="9">
        <v>5871191</v>
      </c>
      <c r="AC12275" s="9" t="s">
        <v>13048</v>
      </c>
      <c r="AD12275" s="9" t="s">
        <v>226</v>
      </c>
      <c r="AE12275" s="5">
        <f t="shared" si="404"/>
        <v>0</v>
      </c>
      <c r="AF12275" s="5" t="str">
        <f t="shared" si="405"/>
        <v>katC</v>
      </c>
      <c r="AG12275" s="153"/>
      <c r="AH12275" s="153"/>
      <c r="AI12275" t="s">
        <v>201</v>
      </c>
      <c r="AJ12275" t="s">
        <v>340</v>
      </c>
      <c r="AK12275" s="9" t="str">
        <f>VLOOKUP(Y12275,zdroj!D:AJ,33,0)</f>
        <v>katC</v>
      </c>
    </row>
    <row r="12276" spans="8:37" x14ac:dyDescent="0.25">
      <c r="H12276" s="8"/>
      <c r="I12276" s="8"/>
      <c r="N12276" s="23"/>
      <c r="O12276" s="24"/>
      <c r="P12276" s="19"/>
      <c r="Q12276" s="19"/>
      <c r="R12276" s="19"/>
      <c r="U12276" s="27"/>
      <c r="Y12276" s="9" t="s">
        <v>675</v>
      </c>
      <c r="Z12276" s="9" t="s">
        <v>462</v>
      </c>
      <c r="AA12276" s="9" t="s">
        <v>199</v>
      </c>
      <c r="AB12276" s="9">
        <v>5871204</v>
      </c>
      <c r="AC12276" s="9" t="s">
        <v>13049</v>
      </c>
      <c r="AD12276" s="9" t="s">
        <v>226</v>
      </c>
      <c r="AE12276" s="5">
        <f t="shared" si="404"/>
        <v>0</v>
      </c>
      <c r="AF12276" s="5" t="str">
        <f t="shared" si="405"/>
        <v>katC</v>
      </c>
      <c r="AG12276" s="153"/>
      <c r="AH12276" s="153"/>
      <c r="AI12276" t="s">
        <v>201</v>
      </c>
      <c r="AJ12276" t="s">
        <v>340</v>
      </c>
      <c r="AK12276" s="9" t="str">
        <f>VLOOKUP(Y12276,zdroj!D:AJ,33,0)</f>
        <v>katC</v>
      </c>
    </row>
    <row r="12277" spans="8:37" x14ac:dyDescent="0.25">
      <c r="H12277" s="8"/>
      <c r="I12277" s="8"/>
      <c r="N12277" s="23"/>
      <c r="O12277" s="24"/>
      <c r="P12277" s="19"/>
      <c r="Q12277" s="19"/>
      <c r="R12277" s="19"/>
      <c r="U12277" s="27"/>
      <c r="Y12277" s="9" t="s">
        <v>675</v>
      </c>
      <c r="Z12277" s="9" t="s">
        <v>462</v>
      </c>
      <c r="AA12277" s="9" t="s">
        <v>199</v>
      </c>
      <c r="AB12277" s="9">
        <v>5871212</v>
      </c>
      <c r="AC12277" s="9" t="s">
        <v>13050</v>
      </c>
      <c r="AD12277" s="9" t="s">
        <v>226</v>
      </c>
      <c r="AE12277" s="5">
        <f t="shared" si="404"/>
        <v>0</v>
      </c>
      <c r="AF12277" s="5" t="str">
        <f t="shared" si="405"/>
        <v>katC</v>
      </c>
      <c r="AG12277" s="153"/>
      <c r="AH12277" s="153"/>
      <c r="AI12277" t="s">
        <v>201</v>
      </c>
      <c r="AJ12277" t="s">
        <v>340</v>
      </c>
      <c r="AK12277" s="9" t="str">
        <f>VLOOKUP(Y12277,zdroj!D:AJ,33,0)</f>
        <v>katC</v>
      </c>
    </row>
    <row r="12278" spans="8:37" x14ac:dyDescent="0.25">
      <c r="H12278" s="8"/>
      <c r="I12278" s="8"/>
      <c r="N12278" s="23"/>
      <c r="O12278" s="24"/>
      <c r="P12278" s="19"/>
      <c r="Q12278" s="19"/>
      <c r="R12278" s="19"/>
      <c r="U12278" s="27"/>
      <c r="Y12278" s="9" t="s">
        <v>675</v>
      </c>
      <c r="Z12278" s="9" t="s">
        <v>462</v>
      </c>
      <c r="AA12278" s="9" t="s">
        <v>199</v>
      </c>
      <c r="AB12278" s="9">
        <v>5871221</v>
      </c>
      <c r="AC12278" s="9" t="s">
        <v>13051</v>
      </c>
      <c r="AD12278" s="9" t="s">
        <v>226</v>
      </c>
      <c r="AE12278" s="5">
        <f t="shared" si="404"/>
        <v>0</v>
      </c>
      <c r="AF12278" s="5" t="str">
        <f t="shared" si="405"/>
        <v>katC</v>
      </c>
      <c r="AG12278" s="153"/>
      <c r="AH12278" s="153"/>
      <c r="AI12278" t="s">
        <v>201</v>
      </c>
      <c r="AJ12278" t="s">
        <v>340</v>
      </c>
      <c r="AK12278" s="9" t="str">
        <f>VLOOKUP(Y12278,zdroj!D:AJ,33,0)</f>
        <v>katC</v>
      </c>
    </row>
    <row r="12279" spans="8:37" x14ac:dyDescent="0.25">
      <c r="H12279" s="8"/>
      <c r="I12279" s="8"/>
      <c r="N12279" s="23"/>
      <c r="O12279" s="24"/>
      <c r="P12279" s="19"/>
      <c r="Q12279" s="19"/>
      <c r="R12279" s="19"/>
      <c r="U12279" s="27"/>
      <c r="Y12279" s="9" t="s">
        <v>675</v>
      </c>
      <c r="Z12279" s="9" t="s">
        <v>462</v>
      </c>
      <c r="AA12279" s="9" t="s">
        <v>199</v>
      </c>
      <c r="AB12279" s="9">
        <v>5871239</v>
      </c>
      <c r="AC12279" s="9" t="s">
        <v>13052</v>
      </c>
      <c r="AD12279" s="9" t="s">
        <v>226</v>
      </c>
      <c r="AE12279" s="5">
        <f t="shared" si="404"/>
        <v>0</v>
      </c>
      <c r="AF12279" s="5" t="str">
        <f t="shared" si="405"/>
        <v>katC</v>
      </c>
      <c r="AG12279" s="153"/>
      <c r="AH12279" s="153"/>
      <c r="AI12279" t="s">
        <v>201</v>
      </c>
      <c r="AJ12279" t="s">
        <v>340</v>
      </c>
      <c r="AK12279" s="9" t="str">
        <f>VLOOKUP(Y12279,zdroj!D:AJ,33,0)</f>
        <v>katC</v>
      </c>
    </row>
    <row r="12280" spans="8:37" x14ac:dyDescent="0.25">
      <c r="H12280" s="8"/>
      <c r="I12280" s="8"/>
      <c r="N12280" s="23"/>
      <c r="O12280" s="24"/>
      <c r="P12280" s="19"/>
      <c r="Q12280" s="19"/>
      <c r="R12280" s="19"/>
      <c r="U12280" s="27"/>
      <c r="Y12280" s="9" t="s">
        <v>675</v>
      </c>
      <c r="Z12280" s="9" t="s">
        <v>462</v>
      </c>
      <c r="AA12280" s="9" t="s">
        <v>199</v>
      </c>
      <c r="AB12280" s="9">
        <v>5871247</v>
      </c>
      <c r="AC12280" s="9" t="s">
        <v>13053</v>
      </c>
      <c r="AD12280" s="9" t="s">
        <v>226</v>
      </c>
      <c r="AE12280" s="5">
        <f t="shared" si="404"/>
        <v>0</v>
      </c>
      <c r="AF12280" s="5" t="str">
        <f t="shared" si="405"/>
        <v>katC</v>
      </c>
      <c r="AG12280" s="153"/>
      <c r="AH12280" s="153"/>
      <c r="AI12280" t="s">
        <v>201</v>
      </c>
      <c r="AJ12280" t="s">
        <v>340</v>
      </c>
      <c r="AK12280" s="9" t="str">
        <f>VLOOKUP(Y12280,zdroj!D:AJ,33,0)</f>
        <v>katC</v>
      </c>
    </row>
    <row r="12281" spans="8:37" x14ac:dyDescent="0.25">
      <c r="H12281" s="8"/>
      <c r="I12281" s="8"/>
      <c r="N12281" s="23"/>
      <c r="O12281" s="24"/>
      <c r="P12281" s="19"/>
      <c r="Q12281" s="19"/>
      <c r="R12281" s="19"/>
      <c r="U12281" s="27"/>
      <c r="Y12281" s="9" t="s">
        <v>675</v>
      </c>
      <c r="Z12281" s="9" t="s">
        <v>462</v>
      </c>
      <c r="AA12281" s="9" t="s">
        <v>199</v>
      </c>
      <c r="AB12281" s="9">
        <v>5871255</v>
      </c>
      <c r="AC12281" s="9" t="s">
        <v>13054</v>
      </c>
      <c r="AD12281" s="9" t="s">
        <v>226</v>
      </c>
      <c r="AE12281" s="5">
        <f t="shared" si="404"/>
        <v>0</v>
      </c>
      <c r="AF12281" s="5" t="str">
        <f t="shared" si="405"/>
        <v>katC</v>
      </c>
      <c r="AG12281" s="153"/>
      <c r="AH12281" s="153"/>
      <c r="AI12281" t="s">
        <v>201</v>
      </c>
      <c r="AJ12281" t="s">
        <v>340</v>
      </c>
      <c r="AK12281" s="9" t="str">
        <f>VLOOKUP(Y12281,zdroj!D:AJ,33,0)</f>
        <v>katC</v>
      </c>
    </row>
    <row r="12282" spans="8:37" x14ac:dyDescent="0.25">
      <c r="H12282" s="8"/>
      <c r="I12282" s="8"/>
      <c r="N12282" s="23"/>
      <c r="O12282" s="24"/>
      <c r="P12282" s="19"/>
      <c r="Q12282" s="19"/>
      <c r="R12282" s="19"/>
      <c r="U12282" s="27"/>
      <c r="Y12282" s="9" t="s">
        <v>675</v>
      </c>
      <c r="Z12282" s="9" t="s">
        <v>462</v>
      </c>
      <c r="AA12282" s="9" t="s">
        <v>199</v>
      </c>
      <c r="AB12282" s="9">
        <v>5871263</v>
      </c>
      <c r="AC12282" s="9" t="s">
        <v>13055</v>
      </c>
      <c r="AD12282" s="9" t="s">
        <v>226</v>
      </c>
      <c r="AE12282" s="5">
        <f t="shared" si="404"/>
        <v>0</v>
      </c>
      <c r="AF12282" s="5" t="str">
        <f t="shared" si="405"/>
        <v>katC</v>
      </c>
      <c r="AG12282" s="153"/>
      <c r="AH12282" s="153"/>
      <c r="AI12282" t="s">
        <v>17880</v>
      </c>
      <c r="AJ12282" t="s">
        <v>17878</v>
      </c>
      <c r="AK12282" s="9" t="str">
        <f>VLOOKUP(Y12282,zdroj!D:AJ,33,0)</f>
        <v>katC</v>
      </c>
    </row>
    <row r="12283" spans="8:37" x14ac:dyDescent="0.25">
      <c r="H12283" s="8"/>
      <c r="I12283" s="8"/>
      <c r="N12283" s="23"/>
      <c r="O12283" s="24"/>
      <c r="P12283" s="19"/>
      <c r="Q12283" s="19"/>
      <c r="R12283" s="19"/>
      <c r="U12283" s="27"/>
      <c r="Y12283" s="9" t="s">
        <v>675</v>
      </c>
      <c r="Z12283" s="9" t="s">
        <v>462</v>
      </c>
      <c r="AA12283" s="9" t="s">
        <v>199</v>
      </c>
      <c r="AB12283" s="9">
        <v>5870551</v>
      </c>
      <c r="AC12283" s="9" t="s">
        <v>13056</v>
      </c>
      <c r="AD12283" s="9" t="s">
        <v>800</v>
      </c>
      <c r="AE12283" s="5">
        <f t="shared" si="404"/>
        <v>0</v>
      </c>
      <c r="AF12283" s="5" t="str">
        <f t="shared" si="405"/>
        <v>Pokryto</v>
      </c>
      <c r="AG12283" s="153"/>
      <c r="AH12283" s="153"/>
      <c r="AI12283" t="s">
        <v>201</v>
      </c>
      <c r="AJ12283" t="s">
        <v>800</v>
      </c>
      <c r="AK12283" s="9" t="str">
        <f>VLOOKUP(Y12283,zdroj!D:AJ,33,0)</f>
        <v>katC</v>
      </c>
    </row>
    <row r="12284" spans="8:37" x14ac:dyDescent="0.25">
      <c r="H12284" s="8"/>
      <c r="I12284" s="8"/>
      <c r="N12284" s="23"/>
      <c r="O12284" s="24"/>
      <c r="P12284" s="19"/>
      <c r="Q12284" s="19"/>
      <c r="R12284" s="19"/>
      <c r="U12284" s="27"/>
      <c r="Y12284" s="9" t="s">
        <v>675</v>
      </c>
      <c r="Z12284" s="9" t="s">
        <v>462</v>
      </c>
      <c r="AA12284" s="9" t="s">
        <v>199</v>
      </c>
      <c r="AB12284" s="9">
        <v>5871271</v>
      </c>
      <c r="AC12284" s="9" t="s">
        <v>13057</v>
      </c>
      <c r="AD12284" s="9" t="s">
        <v>226</v>
      </c>
      <c r="AE12284" s="5">
        <f t="shared" si="404"/>
        <v>0</v>
      </c>
      <c r="AF12284" s="5" t="str">
        <f t="shared" si="405"/>
        <v>katC</v>
      </c>
      <c r="AG12284" s="153"/>
      <c r="AH12284" s="153"/>
      <c r="AI12284" t="s">
        <v>201</v>
      </c>
      <c r="AJ12284" t="s">
        <v>340</v>
      </c>
      <c r="AK12284" s="9" t="str">
        <f>VLOOKUP(Y12284,zdroj!D:AJ,33,0)</f>
        <v>katC</v>
      </c>
    </row>
    <row r="12285" spans="8:37" x14ac:dyDescent="0.25">
      <c r="H12285" s="8"/>
      <c r="I12285" s="8"/>
      <c r="N12285" s="23"/>
      <c r="O12285" s="24"/>
      <c r="P12285" s="19"/>
      <c r="Q12285" s="19"/>
      <c r="R12285" s="19"/>
      <c r="U12285" s="27"/>
      <c r="Y12285" s="9" t="s">
        <v>675</v>
      </c>
      <c r="Z12285" s="9" t="s">
        <v>462</v>
      </c>
      <c r="AA12285" s="9" t="s">
        <v>199</v>
      </c>
      <c r="AB12285" s="9">
        <v>5871280</v>
      </c>
      <c r="AC12285" s="9" t="s">
        <v>13058</v>
      </c>
      <c r="AD12285" s="9" t="s">
        <v>800</v>
      </c>
      <c r="AE12285" s="5">
        <f t="shared" si="404"/>
        <v>0</v>
      </c>
      <c r="AF12285" s="5" t="str">
        <f t="shared" si="405"/>
        <v>Pokryto</v>
      </c>
      <c r="AG12285" s="153"/>
      <c r="AH12285" s="153"/>
      <c r="AI12285" t="s">
        <v>201</v>
      </c>
      <c r="AJ12285" t="s">
        <v>800</v>
      </c>
      <c r="AK12285" s="9" t="str">
        <f>VLOOKUP(Y12285,zdroj!D:AJ,33,0)</f>
        <v>katC</v>
      </c>
    </row>
    <row r="12286" spans="8:37" x14ac:dyDescent="0.25">
      <c r="H12286" s="8"/>
      <c r="I12286" s="8"/>
      <c r="N12286" s="23"/>
      <c r="O12286" s="24"/>
      <c r="P12286" s="19"/>
      <c r="Q12286" s="19"/>
      <c r="R12286" s="19"/>
      <c r="U12286" s="27"/>
      <c r="Y12286" s="9" t="s">
        <v>675</v>
      </c>
      <c r="Z12286" s="9" t="s">
        <v>462</v>
      </c>
      <c r="AA12286" s="9" t="s">
        <v>199</v>
      </c>
      <c r="AB12286" s="9">
        <v>5871298</v>
      </c>
      <c r="AC12286" s="9" t="s">
        <v>13059</v>
      </c>
      <c r="AD12286" s="9" t="s">
        <v>226</v>
      </c>
      <c r="AE12286" s="5">
        <f t="shared" si="404"/>
        <v>0</v>
      </c>
      <c r="AF12286" s="5" t="str">
        <f t="shared" si="405"/>
        <v>katC</v>
      </c>
      <c r="AG12286" s="153"/>
      <c r="AH12286" s="153"/>
      <c r="AI12286" t="s">
        <v>201</v>
      </c>
      <c r="AJ12286" t="s">
        <v>340</v>
      </c>
      <c r="AK12286" s="9" t="str">
        <f>VLOOKUP(Y12286,zdroj!D:AJ,33,0)</f>
        <v>katC</v>
      </c>
    </row>
    <row r="12287" spans="8:37" x14ac:dyDescent="0.25">
      <c r="H12287" s="8"/>
      <c r="I12287" s="8"/>
      <c r="N12287" s="23"/>
      <c r="O12287" s="24"/>
      <c r="P12287" s="19"/>
      <c r="Q12287" s="19"/>
      <c r="R12287" s="19"/>
      <c r="U12287" s="27"/>
      <c r="Y12287" s="9" t="s">
        <v>675</v>
      </c>
      <c r="Z12287" s="9" t="s">
        <v>462</v>
      </c>
      <c r="AA12287" s="9" t="s">
        <v>199</v>
      </c>
      <c r="AB12287" s="9">
        <v>5871301</v>
      </c>
      <c r="AC12287" s="9" t="s">
        <v>13060</v>
      </c>
      <c r="AD12287" s="9" t="s">
        <v>226</v>
      </c>
      <c r="AE12287" s="5">
        <f t="shared" si="404"/>
        <v>0</v>
      </c>
      <c r="AF12287" s="5" t="str">
        <f t="shared" si="405"/>
        <v>katC</v>
      </c>
      <c r="AG12287" s="153"/>
      <c r="AH12287" s="153"/>
      <c r="AI12287" t="s">
        <v>201</v>
      </c>
      <c r="AJ12287" t="s">
        <v>340</v>
      </c>
      <c r="AK12287" s="9" t="str">
        <f>VLOOKUP(Y12287,zdroj!D:AJ,33,0)</f>
        <v>katC</v>
      </c>
    </row>
    <row r="12288" spans="8:37" x14ac:dyDescent="0.25">
      <c r="H12288" s="8"/>
      <c r="I12288" s="8"/>
      <c r="N12288" s="23"/>
      <c r="O12288" s="24"/>
      <c r="P12288" s="19"/>
      <c r="Q12288" s="19"/>
      <c r="R12288" s="19"/>
      <c r="U12288" s="27"/>
      <c r="Y12288" s="9" t="s">
        <v>675</v>
      </c>
      <c r="Z12288" s="9" t="s">
        <v>462</v>
      </c>
      <c r="AA12288" s="9" t="s">
        <v>199</v>
      </c>
      <c r="AB12288" s="9">
        <v>5871310</v>
      </c>
      <c r="AC12288" s="9" t="s">
        <v>13061</v>
      </c>
      <c r="AD12288" s="9" t="s">
        <v>226</v>
      </c>
      <c r="AE12288" s="5">
        <f t="shared" si="404"/>
        <v>0</v>
      </c>
      <c r="AF12288" s="5" t="str">
        <f t="shared" si="405"/>
        <v>katC</v>
      </c>
      <c r="AG12288" s="153"/>
      <c r="AH12288" s="153"/>
      <c r="AI12288" t="s">
        <v>201</v>
      </c>
      <c r="AJ12288" t="s">
        <v>340</v>
      </c>
      <c r="AK12288" s="9" t="str">
        <f>VLOOKUP(Y12288,zdroj!D:AJ,33,0)</f>
        <v>katC</v>
      </c>
    </row>
    <row r="12289" spans="8:37" x14ac:dyDescent="0.25">
      <c r="H12289" s="8"/>
      <c r="I12289" s="8"/>
      <c r="N12289" s="23"/>
      <c r="O12289" s="24"/>
      <c r="P12289" s="19"/>
      <c r="Q12289" s="19"/>
      <c r="R12289" s="19"/>
      <c r="U12289" s="27"/>
      <c r="Y12289" s="9" t="s">
        <v>675</v>
      </c>
      <c r="Z12289" s="9" t="s">
        <v>462</v>
      </c>
      <c r="AA12289" s="9" t="s">
        <v>199</v>
      </c>
      <c r="AB12289" s="9">
        <v>5871336</v>
      </c>
      <c r="AC12289" s="9" t="s">
        <v>13062</v>
      </c>
      <c r="AD12289" s="9" t="s">
        <v>800</v>
      </c>
      <c r="AE12289" s="5">
        <f t="shared" si="404"/>
        <v>0</v>
      </c>
      <c r="AF12289" s="5" t="str">
        <f t="shared" si="405"/>
        <v>Pokryto</v>
      </c>
      <c r="AG12289" s="153"/>
      <c r="AH12289" s="153"/>
      <c r="AI12289" t="s">
        <v>201</v>
      </c>
      <c r="AJ12289" t="s">
        <v>800</v>
      </c>
      <c r="AK12289" s="9" t="str">
        <f>VLOOKUP(Y12289,zdroj!D:AJ,33,0)</f>
        <v>katC</v>
      </c>
    </row>
    <row r="12290" spans="8:37" x14ac:dyDescent="0.25">
      <c r="H12290" s="8"/>
      <c r="I12290" s="8"/>
      <c r="N12290" s="23"/>
      <c r="O12290" s="24"/>
      <c r="P12290" s="19"/>
      <c r="Q12290" s="19"/>
      <c r="R12290" s="19"/>
      <c r="U12290" s="27"/>
      <c r="Y12290" s="9" t="s">
        <v>675</v>
      </c>
      <c r="Z12290" s="9" t="s">
        <v>462</v>
      </c>
      <c r="AA12290" s="9" t="s">
        <v>199</v>
      </c>
      <c r="AB12290" s="9">
        <v>5871344</v>
      </c>
      <c r="AC12290" s="9" t="s">
        <v>13063</v>
      </c>
      <c r="AD12290" s="9" t="s">
        <v>226</v>
      </c>
      <c r="AE12290" s="5">
        <f t="shared" si="404"/>
        <v>0</v>
      </c>
      <c r="AF12290" s="5" t="str">
        <f t="shared" si="405"/>
        <v>katC</v>
      </c>
      <c r="AG12290" s="153"/>
      <c r="AH12290" s="153"/>
      <c r="AI12290" t="s">
        <v>201</v>
      </c>
      <c r="AJ12290" t="s">
        <v>340</v>
      </c>
      <c r="AK12290" s="9" t="str">
        <f>VLOOKUP(Y12290,zdroj!D:AJ,33,0)</f>
        <v>katC</v>
      </c>
    </row>
    <row r="12291" spans="8:37" x14ac:dyDescent="0.25">
      <c r="H12291" s="8"/>
      <c r="I12291" s="8"/>
      <c r="N12291" s="23"/>
      <c r="O12291" s="24"/>
      <c r="P12291" s="19"/>
      <c r="Q12291" s="19"/>
      <c r="R12291" s="19"/>
      <c r="U12291" s="27"/>
      <c r="Y12291" s="9" t="s">
        <v>675</v>
      </c>
      <c r="Z12291" s="9" t="s">
        <v>462</v>
      </c>
      <c r="AA12291" s="9" t="s">
        <v>199</v>
      </c>
      <c r="AB12291" s="9">
        <v>5871352</v>
      </c>
      <c r="AC12291" s="9" t="s">
        <v>13064</v>
      </c>
      <c r="AD12291" s="9" t="s">
        <v>800</v>
      </c>
      <c r="AE12291" s="5">
        <f t="shared" si="404"/>
        <v>0</v>
      </c>
      <c r="AF12291" s="5" t="str">
        <f t="shared" si="405"/>
        <v>Pokryto</v>
      </c>
      <c r="AG12291" s="153"/>
      <c r="AH12291" s="153"/>
      <c r="AI12291" t="s">
        <v>201</v>
      </c>
      <c r="AJ12291" t="s">
        <v>800</v>
      </c>
      <c r="AK12291" s="9" t="str">
        <f>VLOOKUP(Y12291,zdroj!D:AJ,33,0)</f>
        <v>katC</v>
      </c>
    </row>
    <row r="12292" spans="8:37" x14ac:dyDescent="0.25">
      <c r="H12292" s="8"/>
      <c r="I12292" s="8"/>
      <c r="N12292" s="23"/>
      <c r="O12292" s="24"/>
      <c r="P12292" s="19"/>
      <c r="Q12292" s="19"/>
      <c r="R12292" s="19"/>
      <c r="U12292" s="27"/>
      <c r="Y12292" s="9" t="s">
        <v>675</v>
      </c>
      <c r="Z12292" s="9" t="s">
        <v>462</v>
      </c>
      <c r="AA12292" s="9" t="s">
        <v>199</v>
      </c>
      <c r="AB12292" s="9">
        <v>5871361</v>
      </c>
      <c r="AC12292" s="9" t="s">
        <v>13065</v>
      </c>
      <c r="AD12292" s="9" t="s">
        <v>800</v>
      </c>
      <c r="AE12292" s="5">
        <f t="shared" si="404"/>
        <v>0</v>
      </c>
      <c r="AF12292" s="5" t="str">
        <f t="shared" si="405"/>
        <v>Pokryto</v>
      </c>
      <c r="AG12292" s="153"/>
      <c r="AH12292" s="153"/>
      <c r="AI12292" t="s">
        <v>201</v>
      </c>
      <c r="AJ12292" t="s">
        <v>800</v>
      </c>
      <c r="AK12292" s="9" t="str">
        <f>VLOOKUP(Y12292,zdroj!D:AJ,33,0)</f>
        <v>katC</v>
      </c>
    </row>
    <row r="12293" spans="8:37" x14ac:dyDescent="0.25">
      <c r="H12293" s="8"/>
      <c r="I12293" s="8"/>
      <c r="N12293" s="23"/>
      <c r="O12293" s="24"/>
      <c r="P12293" s="19"/>
      <c r="Q12293" s="19"/>
      <c r="R12293" s="19"/>
      <c r="U12293" s="27"/>
      <c r="Y12293" s="9" t="s">
        <v>675</v>
      </c>
      <c r="Z12293" s="9" t="s">
        <v>462</v>
      </c>
      <c r="AA12293" s="9" t="s">
        <v>199</v>
      </c>
      <c r="AB12293" s="9">
        <v>5870569</v>
      </c>
      <c r="AC12293" s="9" t="s">
        <v>13066</v>
      </c>
      <c r="AD12293" s="9" t="s">
        <v>800</v>
      </c>
      <c r="AE12293" s="5">
        <f t="shared" si="404"/>
        <v>0</v>
      </c>
      <c r="AF12293" s="5" t="str">
        <f t="shared" si="405"/>
        <v>Pokryto</v>
      </c>
      <c r="AG12293" s="153"/>
      <c r="AH12293" s="153"/>
      <c r="AI12293" t="s">
        <v>201</v>
      </c>
      <c r="AJ12293" t="s">
        <v>800</v>
      </c>
      <c r="AK12293" s="9" t="str">
        <f>VLOOKUP(Y12293,zdroj!D:AJ,33,0)</f>
        <v>katC</v>
      </c>
    </row>
    <row r="12294" spans="8:37" x14ac:dyDescent="0.25">
      <c r="H12294" s="8"/>
      <c r="I12294" s="8"/>
      <c r="N12294" s="23"/>
      <c r="O12294" s="24"/>
      <c r="P12294" s="19"/>
      <c r="Q12294" s="19"/>
      <c r="R12294" s="19"/>
      <c r="U12294" s="27"/>
      <c r="Y12294" s="9" t="s">
        <v>675</v>
      </c>
      <c r="Z12294" s="9" t="s">
        <v>462</v>
      </c>
      <c r="AA12294" s="9" t="s">
        <v>199</v>
      </c>
      <c r="AB12294" s="9">
        <v>5871379</v>
      </c>
      <c r="AC12294" s="9" t="s">
        <v>13067</v>
      </c>
      <c r="AD12294" s="9" t="s">
        <v>800</v>
      </c>
      <c r="AE12294" s="5">
        <f t="shared" si="404"/>
        <v>0</v>
      </c>
      <c r="AF12294" s="5" t="str">
        <f t="shared" si="405"/>
        <v>Pokryto</v>
      </c>
      <c r="AG12294" s="153"/>
      <c r="AH12294" s="153"/>
      <c r="AI12294" t="s">
        <v>201</v>
      </c>
      <c r="AJ12294" t="s">
        <v>800</v>
      </c>
      <c r="AK12294" s="9" t="str">
        <f>VLOOKUP(Y12294,zdroj!D:AJ,33,0)</f>
        <v>katC</v>
      </c>
    </row>
    <row r="12295" spans="8:37" x14ac:dyDescent="0.25">
      <c r="H12295" s="8"/>
      <c r="I12295" s="8"/>
      <c r="N12295" s="23"/>
      <c r="O12295" s="24"/>
      <c r="P12295" s="19"/>
      <c r="Q12295" s="19"/>
      <c r="R12295" s="19"/>
      <c r="U12295" s="27"/>
      <c r="Y12295" s="9" t="s">
        <v>675</v>
      </c>
      <c r="Z12295" s="9" t="s">
        <v>462</v>
      </c>
      <c r="AA12295" s="9" t="s">
        <v>199</v>
      </c>
      <c r="AB12295" s="9">
        <v>5871387</v>
      </c>
      <c r="AC12295" s="9" t="s">
        <v>13068</v>
      </c>
      <c r="AD12295" s="9" t="s">
        <v>800</v>
      </c>
      <c r="AE12295" s="5">
        <f t="shared" si="404"/>
        <v>0</v>
      </c>
      <c r="AF12295" s="5" t="str">
        <f t="shared" si="405"/>
        <v>Pokryto</v>
      </c>
      <c r="AG12295" s="153"/>
      <c r="AH12295" s="153"/>
      <c r="AI12295" t="s">
        <v>201</v>
      </c>
      <c r="AJ12295" t="s">
        <v>800</v>
      </c>
      <c r="AK12295" s="9" t="str">
        <f>VLOOKUP(Y12295,zdroj!D:AJ,33,0)</f>
        <v>katC</v>
      </c>
    </row>
    <row r="12296" spans="8:37" x14ac:dyDescent="0.25">
      <c r="H12296" s="8"/>
      <c r="I12296" s="8"/>
      <c r="N12296" s="23"/>
      <c r="O12296" s="24"/>
      <c r="P12296" s="19"/>
      <c r="Q12296" s="19"/>
      <c r="R12296" s="19"/>
      <c r="U12296" s="27"/>
      <c r="Y12296" s="9" t="s">
        <v>675</v>
      </c>
      <c r="Z12296" s="9" t="s">
        <v>462</v>
      </c>
      <c r="AA12296" s="9" t="s">
        <v>199</v>
      </c>
      <c r="AB12296" s="9">
        <v>5871395</v>
      </c>
      <c r="AC12296" s="9" t="s">
        <v>13069</v>
      </c>
      <c r="AD12296" s="9" t="s">
        <v>226</v>
      </c>
      <c r="AE12296" s="5">
        <f t="shared" si="404"/>
        <v>0</v>
      </c>
      <c r="AF12296" s="5" t="str">
        <f t="shared" si="405"/>
        <v>katC</v>
      </c>
      <c r="AG12296" s="153"/>
      <c r="AH12296" s="153"/>
      <c r="AI12296" t="s">
        <v>201</v>
      </c>
      <c r="AJ12296" t="s">
        <v>340</v>
      </c>
      <c r="AK12296" s="9" t="str">
        <f>VLOOKUP(Y12296,zdroj!D:AJ,33,0)</f>
        <v>katC</v>
      </c>
    </row>
    <row r="12297" spans="8:37" x14ac:dyDescent="0.25">
      <c r="H12297" s="8"/>
      <c r="I12297" s="8"/>
      <c r="N12297" s="23"/>
      <c r="O12297" s="24"/>
      <c r="P12297" s="19"/>
      <c r="Q12297" s="19"/>
      <c r="R12297" s="19"/>
      <c r="U12297" s="27"/>
      <c r="Y12297" s="9" t="s">
        <v>675</v>
      </c>
      <c r="Z12297" s="9" t="s">
        <v>462</v>
      </c>
      <c r="AA12297" s="9" t="s">
        <v>199</v>
      </c>
      <c r="AB12297" s="9">
        <v>5871409</v>
      </c>
      <c r="AC12297" s="9" t="s">
        <v>13070</v>
      </c>
      <c r="AD12297" s="9" t="s">
        <v>800</v>
      </c>
      <c r="AE12297" s="5">
        <f t="shared" si="404"/>
        <v>0</v>
      </c>
      <c r="AF12297" s="5" t="str">
        <f t="shared" si="405"/>
        <v>Pokryto</v>
      </c>
      <c r="AG12297" s="153"/>
      <c r="AH12297" s="153"/>
      <c r="AI12297" t="s">
        <v>201</v>
      </c>
      <c r="AJ12297" t="s">
        <v>800</v>
      </c>
      <c r="AK12297" s="9" t="str">
        <f>VLOOKUP(Y12297,zdroj!D:AJ,33,0)</f>
        <v>katC</v>
      </c>
    </row>
    <row r="12298" spans="8:37" x14ac:dyDescent="0.25">
      <c r="H12298" s="8"/>
      <c r="I12298" s="8"/>
      <c r="N12298" s="23"/>
      <c r="O12298" s="24"/>
      <c r="P12298" s="19"/>
      <c r="Q12298" s="19"/>
      <c r="R12298" s="19"/>
      <c r="U12298" s="27"/>
      <c r="Y12298" s="9" t="s">
        <v>675</v>
      </c>
      <c r="Z12298" s="9" t="s">
        <v>462</v>
      </c>
      <c r="AA12298" s="9" t="s">
        <v>199</v>
      </c>
      <c r="AB12298" s="9">
        <v>5871417</v>
      </c>
      <c r="AC12298" s="9" t="s">
        <v>13071</v>
      </c>
      <c r="AD12298" s="9" t="s">
        <v>226</v>
      </c>
      <c r="AE12298" s="5">
        <f t="shared" ref="AE12298:AE12361" si="406">VLOOKUP(Y12298,K:T,10,0)</f>
        <v>0</v>
      </c>
      <c r="AF12298" s="5" t="str">
        <f t="shared" ref="AF12298:AF12361" si="407">IF(AE12298="A",IF(AD12298="katA","katB",AD12298),AD12298)</f>
        <v>katC</v>
      </c>
      <c r="AG12298" s="153"/>
      <c r="AH12298" s="153"/>
      <c r="AI12298" t="s">
        <v>201</v>
      </c>
      <c r="AJ12298" t="s">
        <v>340</v>
      </c>
      <c r="AK12298" s="9" t="str">
        <f>VLOOKUP(Y12298,zdroj!D:AJ,33,0)</f>
        <v>katC</v>
      </c>
    </row>
    <row r="12299" spans="8:37" x14ac:dyDescent="0.25">
      <c r="H12299" s="8"/>
      <c r="I12299" s="8"/>
      <c r="N12299" s="23"/>
      <c r="O12299" s="24"/>
      <c r="P12299" s="19"/>
      <c r="Q12299" s="19"/>
      <c r="R12299" s="19"/>
      <c r="U12299" s="27"/>
      <c r="Y12299" s="9" t="s">
        <v>675</v>
      </c>
      <c r="Z12299" s="9" t="s">
        <v>462</v>
      </c>
      <c r="AA12299" s="9" t="s">
        <v>199</v>
      </c>
      <c r="AB12299" s="9">
        <v>5871425</v>
      </c>
      <c r="AC12299" s="9" t="s">
        <v>13072</v>
      </c>
      <c r="AD12299" s="9" t="s">
        <v>800</v>
      </c>
      <c r="AE12299" s="5">
        <f t="shared" si="406"/>
        <v>0</v>
      </c>
      <c r="AF12299" s="5" t="str">
        <f t="shared" si="407"/>
        <v>Pokryto</v>
      </c>
      <c r="AG12299" s="153"/>
      <c r="AH12299" s="153"/>
      <c r="AI12299" t="s">
        <v>201</v>
      </c>
      <c r="AJ12299" t="s">
        <v>800</v>
      </c>
      <c r="AK12299" s="9" t="str">
        <f>VLOOKUP(Y12299,zdroj!D:AJ,33,0)</f>
        <v>katC</v>
      </c>
    </row>
    <row r="12300" spans="8:37" x14ac:dyDescent="0.25">
      <c r="H12300" s="8"/>
      <c r="I12300" s="8"/>
      <c r="N12300" s="23"/>
      <c r="O12300" s="24"/>
      <c r="P12300" s="19"/>
      <c r="Q12300" s="19"/>
      <c r="R12300" s="19"/>
      <c r="U12300" s="27"/>
      <c r="Y12300" s="9" t="s">
        <v>675</v>
      </c>
      <c r="Z12300" s="9" t="s">
        <v>462</v>
      </c>
      <c r="AA12300" s="9" t="s">
        <v>199</v>
      </c>
      <c r="AB12300" s="9">
        <v>5871433</v>
      </c>
      <c r="AC12300" s="9" t="s">
        <v>13073</v>
      </c>
      <c r="AD12300" s="9" t="s">
        <v>226</v>
      </c>
      <c r="AE12300" s="5">
        <f t="shared" si="406"/>
        <v>0</v>
      </c>
      <c r="AF12300" s="5" t="str">
        <f t="shared" si="407"/>
        <v>katC</v>
      </c>
      <c r="AG12300" s="153"/>
      <c r="AH12300" s="153"/>
      <c r="AI12300" t="s">
        <v>17879</v>
      </c>
      <c r="AJ12300" t="s">
        <v>17878</v>
      </c>
      <c r="AK12300" s="9" t="str">
        <f>VLOOKUP(Y12300,zdroj!D:AJ,33,0)</f>
        <v>katC</v>
      </c>
    </row>
    <row r="12301" spans="8:37" x14ac:dyDescent="0.25">
      <c r="H12301" s="8"/>
      <c r="I12301" s="8"/>
      <c r="N12301" s="23"/>
      <c r="O12301" s="24"/>
      <c r="P12301" s="19"/>
      <c r="Q12301" s="19"/>
      <c r="R12301" s="19"/>
      <c r="U12301" s="27"/>
      <c r="Y12301" s="9" t="s">
        <v>675</v>
      </c>
      <c r="Z12301" s="9" t="s">
        <v>462</v>
      </c>
      <c r="AA12301" s="9" t="s">
        <v>199</v>
      </c>
      <c r="AB12301" s="9">
        <v>5871441</v>
      </c>
      <c r="AC12301" s="9" t="s">
        <v>13074</v>
      </c>
      <c r="AD12301" s="9" t="s">
        <v>800</v>
      </c>
      <c r="AE12301" s="5">
        <f t="shared" si="406"/>
        <v>0</v>
      </c>
      <c r="AF12301" s="5" t="str">
        <f t="shared" si="407"/>
        <v>Pokryto</v>
      </c>
      <c r="AG12301" s="153"/>
      <c r="AH12301" s="153"/>
      <c r="AI12301" t="s">
        <v>201</v>
      </c>
      <c r="AJ12301" t="s">
        <v>800</v>
      </c>
      <c r="AK12301" s="9" t="str">
        <f>VLOOKUP(Y12301,zdroj!D:AJ,33,0)</f>
        <v>katC</v>
      </c>
    </row>
    <row r="12302" spans="8:37" x14ac:dyDescent="0.25">
      <c r="H12302" s="8"/>
      <c r="I12302" s="8"/>
      <c r="N12302" s="23"/>
      <c r="O12302" s="24"/>
      <c r="P12302" s="19"/>
      <c r="Q12302" s="19"/>
      <c r="R12302" s="19"/>
      <c r="U12302" s="27"/>
      <c r="Y12302" s="9" t="s">
        <v>675</v>
      </c>
      <c r="Z12302" s="9" t="s">
        <v>462</v>
      </c>
      <c r="AA12302" s="9" t="s">
        <v>199</v>
      </c>
      <c r="AB12302" s="9">
        <v>5871450</v>
      </c>
      <c r="AC12302" s="9" t="s">
        <v>13075</v>
      </c>
      <c r="AD12302" s="9" t="s">
        <v>800</v>
      </c>
      <c r="AE12302" s="5">
        <f t="shared" si="406"/>
        <v>0</v>
      </c>
      <c r="AF12302" s="5" t="str">
        <f t="shared" si="407"/>
        <v>Pokryto</v>
      </c>
      <c r="AG12302" s="153"/>
      <c r="AH12302" s="153"/>
      <c r="AI12302" t="s">
        <v>201</v>
      </c>
      <c r="AJ12302" t="s">
        <v>800</v>
      </c>
      <c r="AK12302" s="9" t="str">
        <f>VLOOKUP(Y12302,zdroj!D:AJ,33,0)</f>
        <v>katC</v>
      </c>
    </row>
    <row r="12303" spans="8:37" x14ac:dyDescent="0.25">
      <c r="H12303" s="8"/>
      <c r="I12303" s="8"/>
      <c r="N12303" s="23"/>
      <c r="O12303" s="24"/>
      <c r="P12303" s="19"/>
      <c r="Q12303" s="19"/>
      <c r="R12303" s="19"/>
      <c r="U12303" s="27"/>
      <c r="Y12303" s="9" t="s">
        <v>675</v>
      </c>
      <c r="Z12303" s="9" t="s">
        <v>462</v>
      </c>
      <c r="AA12303" s="9" t="s">
        <v>199</v>
      </c>
      <c r="AB12303" s="9">
        <v>5871468</v>
      </c>
      <c r="AC12303" s="9" t="s">
        <v>13076</v>
      </c>
      <c r="AD12303" s="9" t="s">
        <v>800</v>
      </c>
      <c r="AE12303" s="5">
        <f t="shared" si="406"/>
        <v>0</v>
      </c>
      <c r="AF12303" s="5" t="str">
        <f t="shared" si="407"/>
        <v>Pokryto</v>
      </c>
      <c r="AG12303" s="153"/>
      <c r="AH12303" s="153"/>
      <c r="AI12303" t="s">
        <v>201</v>
      </c>
      <c r="AJ12303" t="s">
        <v>800</v>
      </c>
      <c r="AK12303" s="9" t="str">
        <f>VLOOKUP(Y12303,zdroj!D:AJ,33,0)</f>
        <v>katC</v>
      </c>
    </row>
    <row r="12304" spans="8:37" x14ac:dyDescent="0.25">
      <c r="H12304" s="8"/>
      <c r="I12304" s="8"/>
      <c r="N12304" s="23"/>
      <c r="O12304" s="24"/>
      <c r="P12304" s="19"/>
      <c r="Q12304" s="19"/>
      <c r="R12304" s="19"/>
      <c r="U12304" s="27"/>
      <c r="Y12304" s="9" t="s">
        <v>674</v>
      </c>
      <c r="Z12304" s="9" t="s">
        <v>462</v>
      </c>
      <c r="AA12304" s="9" t="s">
        <v>237</v>
      </c>
      <c r="AB12304" s="9">
        <v>5869757</v>
      </c>
      <c r="AC12304" s="9" t="s">
        <v>13077</v>
      </c>
      <c r="AD12304" s="9" t="s">
        <v>225</v>
      </c>
      <c r="AE12304" s="5">
        <f t="shared" si="406"/>
        <v>0</v>
      </c>
      <c r="AF12304" s="5" t="str">
        <f t="shared" si="407"/>
        <v>katA</v>
      </c>
      <c r="AG12304" s="153"/>
      <c r="AH12304" s="153"/>
      <c r="AI12304" t="s">
        <v>195</v>
      </c>
      <c r="AJ12304" t="s">
        <v>340</v>
      </c>
      <c r="AK12304" s="9" t="str">
        <f>VLOOKUP(Y12304,zdroj!D:AJ,33,0)</f>
        <v>katA</v>
      </c>
    </row>
    <row r="12305" spans="8:37" x14ac:dyDescent="0.25">
      <c r="H12305" s="8"/>
      <c r="I12305" s="8"/>
      <c r="N12305" s="23"/>
      <c r="O12305" s="24"/>
      <c r="P12305" s="19"/>
      <c r="Q12305" s="19"/>
      <c r="R12305" s="19"/>
      <c r="U12305" s="27"/>
      <c r="Y12305" s="9" t="s">
        <v>674</v>
      </c>
      <c r="Z12305" s="9" t="s">
        <v>462</v>
      </c>
      <c r="AA12305" s="9" t="s">
        <v>237</v>
      </c>
      <c r="AB12305" s="9">
        <v>5869765</v>
      </c>
      <c r="AC12305" s="9" t="s">
        <v>13078</v>
      </c>
      <c r="AD12305" s="9" t="s">
        <v>225</v>
      </c>
      <c r="AE12305" s="5">
        <f t="shared" si="406"/>
        <v>0</v>
      </c>
      <c r="AF12305" s="5" t="str">
        <f t="shared" si="407"/>
        <v>katA</v>
      </c>
      <c r="AG12305" s="153"/>
      <c r="AH12305" s="153"/>
      <c r="AI12305" t="s">
        <v>195</v>
      </c>
      <c r="AJ12305" t="s">
        <v>340</v>
      </c>
      <c r="AK12305" s="9" t="str">
        <f>VLOOKUP(Y12305,zdroj!D:AJ,33,0)</f>
        <v>katA</v>
      </c>
    </row>
    <row r="12306" spans="8:37" x14ac:dyDescent="0.25">
      <c r="H12306" s="8"/>
      <c r="I12306" s="8"/>
      <c r="N12306" s="23"/>
      <c r="O12306" s="24"/>
      <c r="P12306" s="19"/>
      <c r="Q12306" s="19"/>
      <c r="R12306" s="19"/>
      <c r="U12306" s="27"/>
      <c r="Y12306" s="9" t="s">
        <v>674</v>
      </c>
      <c r="Z12306" s="9" t="s">
        <v>462</v>
      </c>
      <c r="AA12306" s="9" t="s">
        <v>237</v>
      </c>
      <c r="AB12306" s="9">
        <v>5869102</v>
      </c>
      <c r="AC12306" s="9" t="s">
        <v>13079</v>
      </c>
      <c r="AD12306" s="9" t="s">
        <v>225</v>
      </c>
      <c r="AE12306" s="5">
        <f t="shared" si="406"/>
        <v>0</v>
      </c>
      <c r="AF12306" s="5" t="str">
        <f t="shared" si="407"/>
        <v>katA</v>
      </c>
      <c r="AG12306" s="153"/>
      <c r="AH12306" s="153"/>
      <c r="AI12306" t="s">
        <v>229</v>
      </c>
      <c r="AJ12306" t="s">
        <v>17878</v>
      </c>
      <c r="AK12306" s="9" t="str">
        <f>VLOOKUP(Y12306,zdroj!D:AJ,33,0)</f>
        <v>katA</v>
      </c>
    </row>
    <row r="12307" spans="8:37" x14ac:dyDescent="0.25">
      <c r="H12307" s="8"/>
      <c r="I12307" s="8"/>
      <c r="N12307" s="23"/>
      <c r="O12307" s="24"/>
      <c r="P12307" s="19"/>
      <c r="Q12307" s="19"/>
      <c r="R12307" s="19"/>
      <c r="U12307" s="27"/>
      <c r="Y12307" s="9" t="s">
        <v>674</v>
      </c>
      <c r="Z12307" s="9" t="s">
        <v>462</v>
      </c>
      <c r="AA12307" s="9" t="s">
        <v>237</v>
      </c>
      <c r="AB12307" s="9">
        <v>5869196</v>
      </c>
      <c r="AC12307" s="9" t="s">
        <v>13080</v>
      </c>
      <c r="AD12307" s="9" t="s">
        <v>225</v>
      </c>
      <c r="AE12307" s="5">
        <f t="shared" si="406"/>
        <v>0</v>
      </c>
      <c r="AF12307" s="5" t="str">
        <f t="shared" si="407"/>
        <v>katA</v>
      </c>
      <c r="AG12307" s="153"/>
      <c r="AH12307" s="153"/>
      <c r="AI12307" t="s">
        <v>201</v>
      </c>
      <c r="AJ12307" t="s">
        <v>17878</v>
      </c>
      <c r="AK12307" s="9" t="str">
        <f>VLOOKUP(Y12307,zdroj!D:AJ,33,0)</f>
        <v>katA</v>
      </c>
    </row>
    <row r="12308" spans="8:37" x14ac:dyDescent="0.25">
      <c r="H12308" s="8"/>
      <c r="I12308" s="8"/>
      <c r="N12308" s="23"/>
      <c r="O12308" s="24"/>
      <c r="P12308" s="19"/>
      <c r="Q12308" s="19"/>
      <c r="R12308" s="19"/>
      <c r="U12308" s="27"/>
      <c r="Y12308" s="9" t="s">
        <v>674</v>
      </c>
      <c r="Z12308" s="9" t="s">
        <v>462</v>
      </c>
      <c r="AA12308" s="9" t="s">
        <v>237</v>
      </c>
      <c r="AB12308" s="9">
        <v>5869200</v>
      </c>
      <c r="AC12308" s="9" t="s">
        <v>13081</v>
      </c>
      <c r="AD12308" s="9" t="s">
        <v>225</v>
      </c>
      <c r="AE12308" s="5">
        <f t="shared" si="406"/>
        <v>0</v>
      </c>
      <c r="AF12308" s="5" t="str">
        <f t="shared" si="407"/>
        <v>katA</v>
      </c>
      <c r="AG12308" s="153"/>
      <c r="AH12308" s="153"/>
      <c r="AI12308" t="s">
        <v>201</v>
      </c>
      <c r="AJ12308" t="s">
        <v>17878</v>
      </c>
      <c r="AK12308" s="9" t="str">
        <f>VLOOKUP(Y12308,zdroj!D:AJ,33,0)</f>
        <v>katA</v>
      </c>
    </row>
    <row r="12309" spans="8:37" x14ac:dyDescent="0.25">
      <c r="H12309" s="8"/>
      <c r="I12309" s="8"/>
      <c r="N12309" s="23"/>
      <c r="O12309" s="24"/>
      <c r="P12309" s="19"/>
      <c r="Q12309" s="19"/>
      <c r="R12309" s="19"/>
      <c r="U12309" s="27"/>
      <c r="Y12309" s="9" t="s">
        <v>674</v>
      </c>
      <c r="Z12309" s="9" t="s">
        <v>462</v>
      </c>
      <c r="AA12309" s="9" t="s">
        <v>237</v>
      </c>
      <c r="AB12309" s="9">
        <v>5869218</v>
      </c>
      <c r="AC12309" s="9" t="s">
        <v>13082</v>
      </c>
      <c r="AD12309" s="9" t="s">
        <v>225</v>
      </c>
      <c r="AE12309" s="5">
        <f t="shared" si="406"/>
        <v>0</v>
      </c>
      <c r="AF12309" s="5" t="str">
        <f t="shared" si="407"/>
        <v>katA</v>
      </c>
      <c r="AG12309" s="153"/>
      <c r="AH12309" s="153"/>
      <c r="AI12309" t="s">
        <v>201</v>
      </c>
      <c r="AJ12309" t="s">
        <v>17878</v>
      </c>
      <c r="AK12309" s="9" t="str">
        <f>VLOOKUP(Y12309,zdroj!D:AJ,33,0)</f>
        <v>katA</v>
      </c>
    </row>
    <row r="12310" spans="8:37" x14ac:dyDescent="0.25">
      <c r="H12310" s="8"/>
      <c r="I12310" s="8"/>
      <c r="N12310" s="23"/>
      <c r="O12310" s="24"/>
      <c r="P12310" s="19"/>
      <c r="Q12310" s="19"/>
      <c r="R12310" s="19"/>
      <c r="U12310" s="27"/>
      <c r="Y12310" s="9" t="s">
        <v>674</v>
      </c>
      <c r="Z12310" s="9" t="s">
        <v>462</v>
      </c>
      <c r="AA12310" s="9" t="s">
        <v>237</v>
      </c>
      <c r="AB12310" s="9">
        <v>5869226</v>
      </c>
      <c r="AC12310" s="9" t="s">
        <v>13083</v>
      </c>
      <c r="AD12310" s="9" t="s">
        <v>225</v>
      </c>
      <c r="AE12310" s="5">
        <f t="shared" si="406"/>
        <v>0</v>
      </c>
      <c r="AF12310" s="5" t="str">
        <f t="shared" si="407"/>
        <v>katA</v>
      </c>
      <c r="AG12310" s="153"/>
      <c r="AH12310" s="153"/>
      <c r="AI12310" t="s">
        <v>201</v>
      </c>
      <c r="AJ12310" t="s">
        <v>17878</v>
      </c>
      <c r="AK12310" s="9" t="str">
        <f>VLOOKUP(Y12310,zdroj!D:AJ,33,0)</f>
        <v>katA</v>
      </c>
    </row>
    <row r="12311" spans="8:37" x14ac:dyDescent="0.25">
      <c r="H12311" s="8"/>
      <c r="I12311" s="8"/>
      <c r="N12311" s="23"/>
      <c r="O12311" s="24"/>
      <c r="P12311" s="19"/>
      <c r="Q12311" s="19"/>
      <c r="R12311" s="19"/>
      <c r="U12311" s="27"/>
      <c r="Y12311" s="9" t="s">
        <v>674</v>
      </c>
      <c r="Z12311" s="9" t="s">
        <v>462</v>
      </c>
      <c r="AA12311" s="9" t="s">
        <v>237</v>
      </c>
      <c r="AB12311" s="9">
        <v>5869234</v>
      </c>
      <c r="AC12311" s="9" t="s">
        <v>13084</v>
      </c>
      <c r="AD12311" s="9" t="s">
        <v>225</v>
      </c>
      <c r="AE12311" s="5">
        <f t="shared" si="406"/>
        <v>0</v>
      </c>
      <c r="AF12311" s="5" t="str">
        <f t="shared" si="407"/>
        <v>katA</v>
      </c>
      <c r="AG12311" s="153"/>
      <c r="AH12311" s="153"/>
      <c r="AI12311" t="s">
        <v>201</v>
      </c>
      <c r="AJ12311" t="s">
        <v>17878</v>
      </c>
      <c r="AK12311" s="9" t="str">
        <f>VLOOKUP(Y12311,zdroj!D:AJ,33,0)</f>
        <v>katA</v>
      </c>
    </row>
    <row r="12312" spans="8:37" x14ac:dyDescent="0.25">
      <c r="H12312" s="8"/>
      <c r="I12312" s="8"/>
      <c r="N12312" s="23"/>
      <c r="O12312" s="24"/>
      <c r="P12312" s="19"/>
      <c r="Q12312" s="19"/>
      <c r="R12312" s="19"/>
      <c r="U12312" s="27"/>
      <c r="Y12312" s="9" t="s">
        <v>674</v>
      </c>
      <c r="Z12312" s="9" t="s">
        <v>462</v>
      </c>
      <c r="AA12312" s="9" t="s">
        <v>237</v>
      </c>
      <c r="AB12312" s="9">
        <v>5869242</v>
      </c>
      <c r="AC12312" s="9" t="s">
        <v>13085</v>
      </c>
      <c r="AD12312" s="9" t="s">
        <v>231</v>
      </c>
      <c r="AE12312" s="5">
        <f t="shared" si="406"/>
        <v>0</v>
      </c>
      <c r="AF12312" s="5" t="str">
        <f t="shared" si="407"/>
        <v>katB</v>
      </c>
      <c r="AG12312" s="153"/>
      <c r="AH12312" s="153"/>
      <c r="AI12312" t="s">
        <v>201</v>
      </c>
      <c r="AJ12312" t="s">
        <v>17878</v>
      </c>
      <c r="AK12312" s="9" t="str">
        <f>VLOOKUP(Y12312,zdroj!D:AJ,33,0)</f>
        <v>katA</v>
      </c>
    </row>
    <row r="12313" spans="8:37" x14ac:dyDescent="0.25">
      <c r="H12313" s="8"/>
      <c r="I12313" s="8"/>
      <c r="N12313" s="23"/>
      <c r="O12313" s="24"/>
      <c r="P12313" s="19"/>
      <c r="Q12313" s="19"/>
      <c r="R12313" s="19"/>
      <c r="U12313" s="27"/>
      <c r="Y12313" s="9" t="s">
        <v>674</v>
      </c>
      <c r="Z12313" s="9" t="s">
        <v>462</v>
      </c>
      <c r="AA12313" s="9" t="s">
        <v>237</v>
      </c>
      <c r="AB12313" s="9">
        <v>5869251</v>
      </c>
      <c r="AC12313" s="9" t="s">
        <v>13086</v>
      </c>
      <c r="AD12313" s="9" t="s">
        <v>231</v>
      </c>
      <c r="AE12313" s="5">
        <f t="shared" si="406"/>
        <v>0</v>
      </c>
      <c r="AF12313" s="5" t="str">
        <f t="shared" si="407"/>
        <v>katB</v>
      </c>
      <c r="AG12313" s="153"/>
      <c r="AH12313" s="153"/>
      <c r="AI12313" t="s">
        <v>201</v>
      </c>
      <c r="AJ12313" t="s">
        <v>17878</v>
      </c>
      <c r="AK12313" s="9" t="str">
        <f>VLOOKUP(Y12313,zdroj!D:AJ,33,0)</f>
        <v>katA</v>
      </c>
    </row>
    <row r="12314" spans="8:37" x14ac:dyDescent="0.25">
      <c r="H12314" s="8"/>
      <c r="I12314" s="8"/>
      <c r="N12314" s="23"/>
      <c r="O12314" s="24"/>
      <c r="P12314" s="19"/>
      <c r="Q12314" s="19"/>
      <c r="R12314" s="19"/>
      <c r="U12314" s="27"/>
      <c r="Y12314" s="9" t="s">
        <v>674</v>
      </c>
      <c r="Z12314" s="9" t="s">
        <v>462</v>
      </c>
      <c r="AA12314" s="9" t="s">
        <v>237</v>
      </c>
      <c r="AB12314" s="9">
        <v>5869269</v>
      </c>
      <c r="AC12314" s="9" t="s">
        <v>13087</v>
      </c>
      <c r="AD12314" s="9" t="s">
        <v>225</v>
      </c>
      <c r="AE12314" s="5">
        <f t="shared" si="406"/>
        <v>0</v>
      </c>
      <c r="AF12314" s="5" t="str">
        <f t="shared" si="407"/>
        <v>katA</v>
      </c>
      <c r="AG12314" s="153"/>
      <c r="AH12314" s="153"/>
      <c r="AI12314" t="s">
        <v>201</v>
      </c>
      <c r="AJ12314" t="s">
        <v>17878</v>
      </c>
      <c r="AK12314" s="9" t="str">
        <f>VLOOKUP(Y12314,zdroj!D:AJ,33,0)</f>
        <v>katA</v>
      </c>
    </row>
    <row r="12315" spans="8:37" x14ac:dyDescent="0.25">
      <c r="H12315" s="8"/>
      <c r="I12315" s="8"/>
      <c r="N12315" s="23"/>
      <c r="O12315" s="24"/>
      <c r="P12315" s="19"/>
      <c r="Q12315" s="19"/>
      <c r="R12315" s="19"/>
      <c r="U12315" s="27"/>
      <c r="Y12315" s="9" t="s">
        <v>674</v>
      </c>
      <c r="Z12315" s="9" t="s">
        <v>462</v>
      </c>
      <c r="AA12315" s="9" t="s">
        <v>237</v>
      </c>
      <c r="AB12315" s="9">
        <v>5869277</v>
      </c>
      <c r="AC12315" s="9" t="s">
        <v>13088</v>
      </c>
      <c r="AD12315" s="9" t="s">
        <v>225</v>
      </c>
      <c r="AE12315" s="5">
        <f t="shared" si="406"/>
        <v>0</v>
      </c>
      <c r="AF12315" s="5" t="str">
        <f t="shared" si="407"/>
        <v>katA</v>
      </c>
      <c r="AG12315" s="153"/>
      <c r="AH12315" s="153"/>
      <c r="AI12315" t="s">
        <v>201</v>
      </c>
      <c r="AJ12315" t="s">
        <v>17878</v>
      </c>
      <c r="AK12315" s="9" t="str">
        <f>VLOOKUP(Y12315,zdroj!D:AJ,33,0)</f>
        <v>katA</v>
      </c>
    </row>
    <row r="12316" spans="8:37" x14ac:dyDescent="0.25">
      <c r="H12316" s="8"/>
      <c r="I12316" s="8"/>
      <c r="N12316" s="23"/>
      <c r="O12316" s="24"/>
      <c r="P12316" s="19"/>
      <c r="Q12316" s="19"/>
      <c r="R12316" s="19"/>
      <c r="U12316" s="27"/>
      <c r="Y12316" s="9" t="s">
        <v>674</v>
      </c>
      <c r="Z12316" s="9" t="s">
        <v>462</v>
      </c>
      <c r="AA12316" s="9" t="s">
        <v>237</v>
      </c>
      <c r="AB12316" s="9">
        <v>5869285</v>
      </c>
      <c r="AC12316" s="9" t="s">
        <v>13089</v>
      </c>
      <c r="AD12316" s="9" t="s">
        <v>225</v>
      </c>
      <c r="AE12316" s="5">
        <f t="shared" si="406"/>
        <v>0</v>
      </c>
      <c r="AF12316" s="5" t="str">
        <f t="shared" si="407"/>
        <v>katA</v>
      </c>
      <c r="AG12316" s="153"/>
      <c r="AH12316" s="153"/>
      <c r="AI12316" t="s">
        <v>201</v>
      </c>
      <c r="AJ12316" t="s">
        <v>17878</v>
      </c>
      <c r="AK12316" s="9" t="str">
        <f>VLOOKUP(Y12316,zdroj!D:AJ,33,0)</f>
        <v>katA</v>
      </c>
    </row>
    <row r="12317" spans="8:37" x14ac:dyDescent="0.25">
      <c r="H12317" s="8"/>
      <c r="I12317" s="8"/>
      <c r="N12317" s="23"/>
      <c r="O12317" s="24"/>
      <c r="P12317" s="19"/>
      <c r="Q12317" s="19"/>
      <c r="R12317" s="19"/>
      <c r="U12317" s="27"/>
      <c r="Y12317" s="9" t="s">
        <v>674</v>
      </c>
      <c r="Z12317" s="9" t="s">
        <v>462</v>
      </c>
      <c r="AA12317" s="9" t="s">
        <v>237</v>
      </c>
      <c r="AB12317" s="9">
        <v>5869111</v>
      </c>
      <c r="AC12317" s="9" t="s">
        <v>13090</v>
      </c>
      <c r="AD12317" s="9" t="s">
        <v>231</v>
      </c>
      <c r="AE12317" s="5">
        <f t="shared" si="406"/>
        <v>0</v>
      </c>
      <c r="AF12317" s="5" t="str">
        <f t="shared" si="407"/>
        <v>katB</v>
      </c>
      <c r="AG12317" s="153"/>
      <c r="AH12317" s="153"/>
      <c r="AI12317" t="s">
        <v>201</v>
      </c>
      <c r="AJ12317" t="s">
        <v>17878</v>
      </c>
      <c r="AK12317" s="9" t="str">
        <f>VLOOKUP(Y12317,zdroj!D:AJ,33,0)</f>
        <v>katA</v>
      </c>
    </row>
    <row r="12318" spans="8:37" x14ac:dyDescent="0.25">
      <c r="H12318" s="8"/>
      <c r="I12318" s="8"/>
      <c r="N12318" s="23"/>
      <c r="O12318" s="24"/>
      <c r="P12318" s="19"/>
      <c r="Q12318" s="19"/>
      <c r="R12318" s="19"/>
      <c r="U12318" s="27"/>
      <c r="Y12318" s="9" t="s">
        <v>674</v>
      </c>
      <c r="Z12318" s="9" t="s">
        <v>462</v>
      </c>
      <c r="AA12318" s="9" t="s">
        <v>237</v>
      </c>
      <c r="AB12318" s="9">
        <v>5869293</v>
      </c>
      <c r="AC12318" s="9" t="s">
        <v>13091</v>
      </c>
      <c r="AD12318" s="9" t="s">
        <v>225</v>
      </c>
      <c r="AE12318" s="5">
        <f t="shared" si="406"/>
        <v>0</v>
      </c>
      <c r="AF12318" s="5" t="str">
        <f t="shared" si="407"/>
        <v>katA</v>
      </c>
      <c r="AG12318" s="153"/>
      <c r="AH12318" s="153"/>
      <c r="AI12318" t="s">
        <v>201</v>
      </c>
      <c r="AJ12318" t="s">
        <v>17878</v>
      </c>
      <c r="AK12318" s="9" t="str">
        <f>VLOOKUP(Y12318,zdroj!D:AJ,33,0)</f>
        <v>katA</v>
      </c>
    </row>
    <row r="12319" spans="8:37" x14ac:dyDescent="0.25">
      <c r="H12319" s="8"/>
      <c r="I12319" s="8"/>
      <c r="N12319" s="23"/>
      <c r="O12319" s="24"/>
      <c r="P12319" s="19"/>
      <c r="Q12319" s="19"/>
      <c r="R12319" s="19"/>
      <c r="U12319" s="27"/>
      <c r="Y12319" s="9" t="s">
        <v>674</v>
      </c>
      <c r="Z12319" s="9" t="s">
        <v>462</v>
      </c>
      <c r="AA12319" s="9" t="s">
        <v>237</v>
      </c>
      <c r="AB12319" s="9">
        <v>5869307</v>
      </c>
      <c r="AC12319" s="9" t="s">
        <v>13092</v>
      </c>
      <c r="AD12319" s="9" t="s">
        <v>231</v>
      </c>
      <c r="AE12319" s="5">
        <f t="shared" si="406"/>
        <v>0</v>
      </c>
      <c r="AF12319" s="5" t="str">
        <f t="shared" si="407"/>
        <v>katB</v>
      </c>
      <c r="AG12319" s="153"/>
      <c r="AH12319" s="153"/>
      <c r="AI12319" t="s">
        <v>201</v>
      </c>
      <c r="AJ12319" t="s">
        <v>17878</v>
      </c>
      <c r="AK12319" s="9" t="str">
        <f>VLOOKUP(Y12319,zdroj!D:AJ,33,0)</f>
        <v>katA</v>
      </c>
    </row>
    <row r="12320" spans="8:37" x14ac:dyDescent="0.25">
      <c r="H12320" s="8"/>
      <c r="I12320" s="8"/>
      <c r="N12320" s="23"/>
      <c r="O12320" s="24"/>
      <c r="P12320" s="19"/>
      <c r="Q12320" s="19"/>
      <c r="R12320" s="19"/>
      <c r="U12320" s="27"/>
      <c r="Y12320" s="9" t="s">
        <v>674</v>
      </c>
      <c r="Z12320" s="9" t="s">
        <v>462</v>
      </c>
      <c r="AA12320" s="9" t="s">
        <v>237</v>
      </c>
      <c r="AB12320" s="9">
        <v>5869315</v>
      </c>
      <c r="AC12320" s="9" t="s">
        <v>13093</v>
      </c>
      <c r="AD12320" s="9" t="s">
        <v>225</v>
      </c>
      <c r="AE12320" s="5">
        <f t="shared" si="406"/>
        <v>0</v>
      </c>
      <c r="AF12320" s="5" t="str">
        <f t="shared" si="407"/>
        <v>katA</v>
      </c>
      <c r="AG12320" s="153"/>
      <c r="AH12320" s="153"/>
      <c r="AI12320" t="s">
        <v>201</v>
      </c>
      <c r="AJ12320" t="s">
        <v>17878</v>
      </c>
      <c r="AK12320" s="9" t="str">
        <f>VLOOKUP(Y12320,zdroj!D:AJ,33,0)</f>
        <v>katA</v>
      </c>
    </row>
    <row r="12321" spans="8:37" x14ac:dyDescent="0.25">
      <c r="H12321" s="8"/>
      <c r="I12321" s="8"/>
      <c r="N12321" s="23"/>
      <c r="O12321" s="24"/>
      <c r="P12321" s="19"/>
      <c r="Q12321" s="19"/>
      <c r="R12321" s="19"/>
      <c r="U12321" s="27"/>
      <c r="Y12321" s="9" t="s">
        <v>674</v>
      </c>
      <c r="Z12321" s="9" t="s">
        <v>462</v>
      </c>
      <c r="AA12321" s="9" t="s">
        <v>237</v>
      </c>
      <c r="AB12321" s="9">
        <v>5869323</v>
      </c>
      <c r="AC12321" s="9" t="s">
        <v>13094</v>
      </c>
      <c r="AD12321" s="9" t="s">
        <v>225</v>
      </c>
      <c r="AE12321" s="5">
        <f t="shared" si="406"/>
        <v>0</v>
      </c>
      <c r="AF12321" s="5" t="str">
        <f t="shared" si="407"/>
        <v>katA</v>
      </c>
      <c r="AG12321" s="153"/>
      <c r="AH12321" s="153"/>
      <c r="AI12321" t="s">
        <v>201</v>
      </c>
      <c r="AJ12321" t="s">
        <v>17878</v>
      </c>
      <c r="AK12321" s="9" t="str">
        <f>VLOOKUP(Y12321,zdroj!D:AJ,33,0)</f>
        <v>katA</v>
      </c>
    </row>
    <row r="12322" spans="8:37" x14ac:dyDescent="0.25">
      <c r="H12322" s="8"/>
      <c r="I12322" s="8"/>
      <c r="N12322" s="23"/>
      <c r="O12322" s="24"/>
      <c r="P12322" s="19"/>
      <c r="Q12322" s="19"/>
      <c r="R12322" s="19"/>
      <c r="U12322" s="27"/>
      <c r="Y12322" s="9" t="s">
        <v>674</v>
      </c>
      <c r="Z12322" s="9" t="s">
        <v>462</v>
      </c>
      <c r="AA12322" s="9" t="s">
        <v>237</v>
      </c>
      <c r="AB12322" s="9">
        <v>5869340</v>
      </c>
      <c r="AC12322" s="9" t="s">
        <v>13095</v>
      </c>
      <c r="AD12322" s="9" t="s">
        <v>225</v>
      </c>
      <c r="AE12322" s="5">
        <f t="shared" si="406"/>
        <v>0</v>
      </c>
      <c r="AF12322" s="5" t="str">
        <f t="shared" si="407"/>
        <v>katA</v>
      </c>
      <c r="AG12322" s="153"/>
      <c r="AH12322" s="153"/>
      <c r="AI12322" t="s">
        <v>201</v>
      </c>
      <c r="AJ12322" t="s">
        <v>17878</v>
      </c>
      <c r="AK12322" s="9" t="str">
        <f>VLOOKUP(Y12322,zdroj!D:AJ,33,0)</f>
        <v>katA</v>
      </c>
    </row>
    <row r="12323" spans="8:37" x14ac:dyDescent="0.25">
      <c r="H12323" s="8"/>
      <c r="I12323" s="8"/>
      <c r="N12323" s="23"/>
      <c r="O12323" s="24"/>
      <c r="P12323" s="19"/>
      <c r="Q12323" s="19"/>
      <c r="R12323" s="19"/>
      <c r="U12323" s="27"/>
      <c r="Y12323" s="9" t="s">
        <v>674</v>
      </c>
      <c r="Z12323" s="9" t="s">
        <v>462</v>
      </c>
      <c r="AA12323" s="9" t="s">
        <v>237</v>
      </c>
      <c r="AB12323" s="9">
        <v>5869358</v>
      </c>
      <c r="AC12323" s="9" t="s">
        <v>13096</v>
      </c>
      <c r="AD12323" s="9" t="s">
        <v>231</v>
      </c>
      <c r="AE12323" s="5">
        <f t="shared" si="406"/>
        <v>0</v>
      </c>
      <c r="AF12323" s="5" t="str">
        <f t="shared" si="407"/>
        <v>katB</v>
      </c>
      <c r="AG12323" s="153"/>
      <c r="AH12323" s="153"/>
      <c r="AI12323" t="s">
        <v>201</v>
      </c>
      <c r="AJ12323" t="s">
        <v>17878</v>
      </c>
      <c r="AK12323" s="9" t="str">
        <f>VLOOKUP(Y12323,zdroj!D:AJ,33,0)</f>
        <v>katA</v>
      </c>
    </row>
    <row r="12324" spans="8:37" x14ac:dyDescent="0.25">
      <c r="H12324" s="8"/>
      <c r="I12324" s="8"/>
      <c r="N12324" s="23"/>
      <c r="O12324" s="24"/>
      <c r="P12324" s="19"/>
      <c r="Q12324" s="19"/>
      <c r="R12324" s="19"/>
      <c r="U12324" s="27"/>
      <c r="Y12324" s="9" t="s">
        <v>674</v>
      </c>
      <c r="Z12324" s="9" t="s">
        <v>462</v>
      </c>
      <c r="AA12324" s="9" t="s">
        <v>237</v>
      </c>
      <c r="AB12324" s="9">
        <v>5869366</v>
      </c>
      <c r="AC12324" s="9" t="s">
        <v>13097</v>
      </c>
      <c r="AD12324" s="9" t="s">
        <v>231</v>
      </c>
      <c r="AE12324" s="5">
        <f t="shared" si="406"/>
        <v>0</v>
      </c>
      <c r="AF12324" s="5" t="str">
        <f t="shared" si="407"/>
        <v>katB</v>
      </c>
      <c r="AG12324" s="153"/>
      <c r="AH12324" s="153"/>
      <c r="AI12324" t="s">
        <v>201</v>
      </c>
      <c r="AJ12324" t="s">
        <v>17878</v>
      </c>
      <c r="AK12324" s="9" t="str">
        <f>VLOOKUP(Y12324,zdroj!D:AJ,33,0)</f>
        <v>katA</v>
      </c>
    </row>
    <row r="12325" spans="8:37" x14ac:dyDescent="0.25">
      <c r="H12325" s="8"/>
      <c r="I12325" s="8"/>
      <c r="N12325" s="23"/>
      <c r="O12325" s="24"/>
      <c r="P12325" s="19"/>
      <c r="Q12325" s="19"/>
      <c r="R12325" s="19"/>
      <c r="U12325" s="27"/>
      <c r="Y12325" s="9" t="s">
        <v>674</v>
      </c>
      <c r="Z12325" s="9" t="s">
        <v>462</v>
      </c>
      <c r="AA12325" s="9" t="s">
        <v>237</v>
      </c>
      <c r="AB12325" s="9">
        <v>5869374</v>
      </c>
      <c r="AC12325" s="9" t="s">
        <v>13098</v>
      </c>
      <c r="AD12325" s="9" t="s">
        <v>225</v>
      </c>
      <c r="AE12325" s="5">
        <f t="shared" si="406"/>
        <v>0</v>
      </c>
      <c r="AF12325" s="5" t="str">
        <f t="shared" si="407"/>
        <v>katA</v>
      </c>
      <c r="AG12325" s="153"/>
      <c r="AH12325" s="153"/>
      <c r="AI12325" t="s">
        <v>201</v>
      </c>
      <c r="AJ12325" t="s">
        <v>17878</v>
      </c>
      <c r="AK12325" s="9" t="str">
        <f>VLOOKUP(Y12325,zdroj!D:AJ,33,0)</f>
        <v>katA</v>
      </c>
    </row>
    <row r="12326" spans="8:37" x14ac:dyDescent="0.25">
      <c r="H12326" s="8"/>
      <c r="I12326" s="8"/>
      <c r="N12326" s="23"/>
      <c r="O12326" s="24"/>
      <c r="P12326" s="19"/>
      <c r="Q12326" s="19"/>
      <c r="R12326" s="19"/>
      <c r="U12326" s="27"/>
      <c r="Y12326" s="9" t="s">
        <v>674</v>
      </c>
      <c r="Z12326" s="9" t="s">
        <v>462</v>
      </c>
      <c r="AA12326" s="9" t="s">
        <v>237</v>
      </c>
      <c r="AB12326" s="9">
        <v>5869129</v>
      </c>
      <c r="AC12326" s="9" t="s">
        <v>13099</v>
      </c>
      <c r="AD12326" s="9" t="s">
        <v>231</v>
      </c>
      <c r="AE12326" s="5">
        <f t="shared" si="406"/>
        <v>0</v>
      </c>
      <c r="AF12326" s="5" t="str">
        <f t="shared" si="407"/>
        <v>katB</v>
      </c>
      <c r="AG12326" s="153"/>
      <c r="AH12326" s="153"/>
      <c r="AI12326" t="s">
        <v>17879</v>
      </c>
      <c r="AJ12326" t="s">
        <v>17878</v>
      </c>
      <c r="AK12326" s="9" t="str">
        <f>VLOOKUP(Y12326,zdroj!D:AJ,33,0)</f>
        <v>katA</v>
      </c>
    </row>
    <row r="12327" spans="8:37" x14ac:dyDescent="0.25">
      <c r="H12327" s="8"/>
      <c r="I12327" s="8"/>
      <c r="N12327" s="23"/>
      <c r="O12327" s="24"/>
      <c r="P12327" s="19"/>
      <c r="Q12327" s="19"/>
      <c r="R12327" s="19"/>
      <c r="U12327" s="27"/>
      <c r="Y12327" s="9" t="s">
        <v>674</v>
      </c>
      <c r="Z12327" s="9" t="s">
        <v>462</v>
      </c>
      <c r="AA12327" s="9" t="s">
        <v>237</v>
      </c>
      <c r="AB12327" s="9">
        <v>5869382</v>
      </c>
      <c r="AC12327" s="9" t="s">
        <v>13100</v>
      </c>
      <c r="AD12327" s="9" t="s">
        <v>231</v>
      </c>
      <c r="AE12327" s="5">
        <f t="shared" si="406"/>
        <v>0</v>
      </c>
      <c r="AF12327" s="5" t="str">
        <f t="shared" si="407"/>
        <v>katB</v>
      </c>
      <c r="AG12327" s="153"/>
      <c r="AH12327" s="153"/>
      <c r="AI12327" t="s">
        <v>201</v>
      </c>
      <c r="AJ12327" t="s">
        <v>17878</v>
      </c>
      <c r="AK12327" s="9" t="str">
        <f>VLOOKUP(Y12327,zdroj!D:AJ,33,0)</f>
        <v>katA</v>
      </c>
    </row>
    <row r="12328" spans="8:37" x14ac:dyDescent="0.25">
      <c r="H12328" s="8"/>
      <c r="I12328" s="8"/>
      <c r="N12328" s="23"/>
      <c r="O12328" s="24"/>
      <c r="P12328" s="19"/>
      <c r="Q12328" s="19"/>
      <c r="R12328" s="19"/>
      <c r="U12328" s="27"/>
      <c r="Y12328" s="9" t="s">
        <v>674</v>
      </c>
      <c r="Z12328" s="9" t="s">
        <v>462</v>
      </c>
      <c r="AA12328" s="9" t="s">
        <v>237</v>
      </c>
      <c r="AB12328" s="9">
        <v>5869391</v>
      </c>
      <c r="AC12328" s="9" t="s">
        <v>13101</v>
      </c>
      <c r="AD12328" s="9" t="s">
        <v>231</v>
      </c>
      <c r="AE12328" s="5">
        <f t="shared" si="406"/>
        <v>0</v>
      </c>
      <c r="AF12328" s="5" t="str">
        <f t="shared" si="407"/>
        <v>katB</v>
      </c>
      <c r="AG12328" s="153"/>
      <c r="AH12328" s="153"/>
      <c r="AI12328" t="s">
        <v>201</v>
      </c>
      <c r="AJ12328" t="s">
        <v>17878</v>
      </c>
      <c r="AK12328" s="9" t="str">
        <f>VLOOKUP(Y12328,zdroj!D:AJ,33,0)</f>
        <v>katA</v>
      </c>
    </row>
    <row r="12329" spans="8:37" x14ac:dyDescent="0.25">
      <c r="H12329" s="8"/>
      <c r="I12329" s="8"/>
      <c r="N12329" s="23"/>
      <c r="O12329" s="24"/>
      <c r="P12329" s="19"/>
      <c r="Q12329" s="19"/>
      <c r="R12329" s="19"/>
      <c r="U12329" s="27"/>
      <c r="Y12329" s="9" t="s">
        <v>674</v>
      </c>
      <c r="Z12329" s="9" t="s">
        <v>462</v>
      </c>
      <c r="AA12329" s="9" t="s">
        <v>237</v>
      </c>
      <c r="AB12329" s="9">
        <v>5869404</v>
      </c>
      <c r="AC12329" s="9" t="s">
        <v>13102</v>
      </c>
      <c r="AD12329" s="9" t="s">
        <v>225</v>
      </c>
      <c r="AE12329" s="5">
        <f t="shared" si="406"/>
        <v>0</v>
      </c>
      <c r="AF12329" s="5" t="str">
        <f t="shared" si="407"/>
        <v>katA</v>
      </c>
      <c r="AG12329" s="153"/>
      <c r="AH12329" s="153"/>
      <c r="AI12329" t="s">
        <v>201</v>
      </c>
      <c r="AJ12329" t="s">
        <v>17878</v>
      </c>
      <c r="AK12329" s="9" t="str">
        <f>VLOOKUP(Y12329,zdroj!D:AJ,33,0)</f>
        <v>katA</v>
      </c>
    </row>
    <row r="12330" spans="8:37" x14ac:dyDescent="0.25">
      <c r="H12330" s="8"/>
      <c r="I12330" s="8"/>
      <c r="N12330" s="23"/>
      <c r="O12330" s="24"/>
      <c r="P12330" s="19"/>
      <c r="Q12330" s="19"/>
      <c r="R12330" s="19"/>
      <c r="U12330" s="27"/>
      <c r="Y12330" s="9" t="s">
        <v>674</v>
      </c>
      <c r="Z12330" s="9" t="s">
        <v>462</v>
      </c>
      <c r="AA12330" s="9" t="s">
        <v>237</v>
      </c>
      <c r="AB12330" s="9">
        <v>5869412</v>
      </c>
      <c r="AC12330" s="9" t="s">
        <v>13103</v>
      </c>
      <c r="AD12330" s="9" t="s">
        <v>231</v>
      </c>
      <c r="AE12330" s="5">
        <f t="shared" si="406"/>
        <v>0</v>
      </c>
      <c r="AF12330" s="5" t="str">
        <f t="shared" si="407"/>
        <v>katB</v>
      </c>
      <c r="AG12330" s="153"/>
      <c r="AH12330" s="153"/>
      <c r="AI12330" t="s">
        <v>201</v>
      </c>
      <c r="AJ12330" t="s">
        <v>17878</v>
      </c>
      <c r="AK12330" s="9" t="str">
        <f>VLOOKUP(Y12330,zdroj!D:AJ,33,0)</f>
        <v>katA</v>
      </c>
    </row>
    <row r="12331" spans="8:37" x14ac:dyDescent="0.25">
      <c r="H12331" s="8"/>
      <c r="I12331" s="8"/>
      <c r="N12331" s="23"/>
      <c r="O12331" s="24"/>
      <c r="P12331" s="19"/>
      <c r="Q12331" s="19"/>
      <c r="R12331" s="19"/>
      <c r="U12331" s="27"/>
      <c r="Y12331" s="9" t="s">
        <v>674</v>
      </c>
      <c r="Z12331" s="9" t="s">
        <v>462</v>
      </c>
      <c r="AA12331" s="9" t="s">
        <v>237</v>
      </c>
      <c r="AB12331" s="9">
        <v>5869421</v>
      </c>
      <c r="AC12331" s="9" t="s">
        <v>13104</v>
      </c>
      <c r="AD12331" s="9" t="s">
        <v>225</v>
      </c>
      <c r="AE12331" s="5">
        <f t="shared" si="406"/>
        <v>0</v>
      </c>
      <c r="AF12331" s="5" t="str">
        <f t="shared" si="407"/>
        <v>katA</v>
      </c>
      <c r="AG12331" s="153"/>
      <c r="AH12331" s="153"/>
      <c r="AI12331" t="s">
        <v>201</v>
      </c>
      <c r="AJ12331" t="s">
        <v>17878</v>
      </c>
      <c r="AK12331" s="9" t="str">
        <f>VLOOKUP(Y12331,zdroj!D:AJ,33,0)</f>
        <v>katA</v>
      </c>
    </row>
    <row r="12332" spans="8:37" x14ac:dyDescent="0.25">
      <c r="H12332" s="8"/>
      <c r="I12332" s="8"/>
      <c r="N12332" s="23"/>
      <c r="O12332" s="24"/>
      <c r="P12332" s="19"/>
      <c r="Q12332" s="19"/>
      <c r="R12332" s="19"/>
      <c r="U12332" s="27"/>
      <c r="Y12332" s="9" t="s">
        <v>674</v>
      </c>
      <c r="Z12332" s="9" t="s">
        <v>462</v>
      </c>
      <c r="AA12332" s="9" t="s">
        <v>237</v>
      </c>
      <c r="AB12332" s="9">
        <v>5869447</v>
      </c>
      <c r="AC12332" s="9" t="s">
        <v>13105</v>
      </c>
      <c r="AD12332" s="9" t="s">
        <v>231</v>
      </c>
      <c r="AE12332" s="5">
        <f t="shared" si="406"/>
        <v>0</v>
      </c>
      <c r="AF12332" s="5" t="str">
        <f t="shared" si="407"/>
        <v>katB</v>
      </c>
      <c r="AG12332" s="153"/>
      <c r="AH12332" s="153"/>
      <c r="AI12332" t="s">
        <v>201</v>
      </c>
      <c r="AJ12332" t="s">
        <v>17878</v>
      </c>
      <c r="AK12332" s="9" t="str">
        <f>VLOOKUP(Y12332,zdroj!D:AJ,33,0)</f>
        <v>katA</v>
      </c>
    </row>
    <row r="12333" spans="8:37" x14ac:dyDescent="0.25">
      <c r="H12333" s="8"/>
      <c r="I12333" s="8"/>
      <c r="N12333" s="23"/>
      <c r="O12333" s="24"/>
      <c r="P12333" s="19"/>
      <c r="Q12333" s="19"/>
      <c r="R12333" s="19"/>
      <c r="U12333" s="27"/>
      <c r="Y12333" s="9" t="s">
        <v>674</v>
      </c>
      <c r="Z12333" s="9" t="s">
        <v>462</v>
      </c>
      <c r="AA12333" s="9" t="s">
        <v>237</v>
      </c>
      <c r="AB12333" s="9">
        <v>5869455</v>
      </c>
      <c r="AC12333" s="9" t="s">
        <v>13106</v>
      </c>
      <c r="AD12333" s="9" t="s">
        <v>225</v>
      </c>
      <c r="AE12333" s="5">
        <f t="shared" si="406"/>
        <v>0</v>
      </c>
      <c r="AF12333" s="5" t="str">
        <f t="shared" si="407"/>
        <v>katA</v>
      </c>
      <c r="AG12333" s="153"/>
      <c r="AH12333" s="153"/>
      <c r="AI12333" t="s">
        <v>201</v>
      </c>
      <c r="AJ12333" t="s">
        <v>17878</v>
      </c>
      <c r="AK12333" s="9" t="str">
        <f>VLOOKUP(Y12333,zdroj!D:AJ,33,0)</f>
        <v>katA</v>
      </c>
    </row>
    <row r="12334" spans="8:37" x14ac:dyDescent="0.25">
      <c r="H12334" s="8"/>
      <c r="I12334" s="8"/>
      <c r="N12334" s="23"/>
      <c r="O12334" s="24"/>
      <c r="P12334" s="19"/>
      <c r="Q12334" s="19"/>
      <c r="R12334" s="19"/>
      <c r="U12334" s="27"/>
      <c r="Y12334" s="9" t="s">
        <v>674</v>
      </c>
      <c r="Z12334" s="9" t="s">
        <v>462</v>
      </c>
      <c r="AA12334" s="9" t="s">
        <v>237</v>
      </c>
      <c r="AB12334" s="9">
        <v>5869463</v>
      </c>
      <c r="AC12334" s="9" t="s">
        <v>13107</v>
      </c>
      <c r="AD12334" s="9" t="s">
        <v>231</v>
      </c>
      <c r="AE12334" s="5">
        <f t="shared" si="406"/>
        <v>0</v>
      </c>
      <c r="AF12334" s="5" t="str">
        <f t="shared" si="407"/>
        <v>katB</v>
      </c>
      <c r="AG12334" s="153"/>
      <c r="AH12334" s="153"/>
      <c r="AI12334" t="s">
        <v>17879</v>
      </c>
      <c r="AJ12334" t="s">
        <v>17878</v>
      </c>
      <c r="AK12334" s="9" t="str">
        <f>VLOOKUP(Y12334,zdroj!D:AJ,33,0)</f>
        <v>katA</v>
      </c>
    </row>
    <row r="12335" spans="8:37" x14ac:dyDescent="0.25">
      <c r="H12335" s="8"/>
      <c r="I12335" s="8"/>
      <c r="N12335" s="23"/>
      <c r="O12335" s="24"/>
      <c r="P12335" s="19"/>
      <c r="Q12335" s="19"/>
      <c r="R12335" s="19"/>
      <c r="U12335" s="27"/>
      <c r="Y12335" s="9" t="s">
        <v>674</v>
      </c>
      <c r="Z12335" s="9" t="s">
        <v>462</v>
      </c>
      <c r="AA12335" s="9" t="s">
        <v>237</v>
      </c>
      <c r="AB12335" s="9">
        <v>5869471</v>
      </c>
      <c r="AC12335" s="9" t="s">
        <v>13108</v>
      </c>
      <c r="AD12335" s="9" t="s">
        <v>225</v>
      </c>
      <c r="AE12335" s="5">
        <f t="shared" si="406"/>
        <v>0</v>
      </c>
      <c r="AF12335" s="5" t="str">
        <f t="shared" si="407"/>
        <v>katA</v>
      </c>
      <c r="AG12335" s="153"/>
      <c r="AH12335" s="153"/>
      <c r="AI12335" t="s">
        <v>201</v>
      </c>
      <c r="AJ12335" t="s">
        <v>17878</v>
      </c>
      <c r="AK12335" s="9" t="str">
        <f>VLOOKUP(Y12335,zdroj!D:AJ,33,0)</f>
        <v>katA</v>
      </c>
    </row>
    <row r="12336" spans="8:37" x14ac:dyDescent="0.25">
      <c r="H12336" s="8"/>
      <c r="I12336" s="8"/>
      <c r="N12336" s="23"/>
      <c r="O12336" s="24"/>
      <c r="P12336" s="19"/>
      <c r="Q12336" s="19"/>
      <c r="R12336" s="19"/>
      <c r="U12336" s="27"/>
      <c r="Y12336" s="9" t="s">
        <v>674</v>
      </c>
      <c r="Z12336" s="9" t="s">
        <v>462</v>
      </c>
      <c r="AA12336" s="9" t="s">
        <v>237</v>
      </c>
      <c r="AB12336" s="9">
        <v>5869137</v>
      </c>
      <c r="AC12336" s="9" t="s">
        <v>13109</v>
      </c>
      <c r="AD12336" s="9" t="s">
        <v>231</v>
      </c>
      <c r="AE12336" s="5">
        <f t="shared" si="406"/>
        <v>0</v>
      </c>
      <c r="AF12336" s="5" t="str">
        <f t="shared" si="407"/>
        <v>katB</v>
      </c>
      <c r="AG12336" s="153"/>
      <c r="AH12336" s="153"/>
      <c r="AI12336" t="s">
        <v>201</v>
      </c>
      <c r="AJ12336" t="s">
        <v>17878</v>
      </c>
      <c r="AK12336" s="9" t="str">
        <f>VLOOKUP(Y12336,zdroj!D:AJ,33,0)</f>
        <v>katA</v>
      </c>
    </row>
    <row r="12337" spans="8:37" x14ac:dyDescent="0.25">
      <c r="H12337" s="8"/>
      <c r="I12337" s="8"/>
      <c r="N12337" s="23"/>
      <c r="O12337" s="24"/>
      <c r="P12337" s="19"/>
      <c r="Q12337" s="19"/>
      <c r="R12337" s="19"/>
      <c r="U12337" s="27"/>
      <c r="Y12337" s="9" t="s">
        <v>674</v>
      </c>
      <c r="Z12337" s="9" t="s">
        <v>462</v>
      </c>
      <c r="AA12337" s="9" t="s">
        <v>237</v>
      </c>
      <c r="AB12337" s="9">
        <v>5869480</v>
      </c>
      <c r="AC12337" s="9" t="s">
        <v>13110</v>
      </c>
      <c r="AD12337" s="9" t="s">
        <v>225</v>
      </c>
      <c r="AE12337" s="5">
        <f t="shared" si="406"/>
        <v>0</v>
      </c>
      <c r="AF12337" s="5" t="str">
        <f t="shared" si="407"/>
        <v>katA</v>
      </c>
      <c r="AG12337" s="153"/>
      <c r="AH12337" s="153"/>
      <c r="AI12337" t="s">
        <v>201</v>
      </c>
      <c r="AJ12337" t="s">
        <v>17878</v>
      </c>
      <c r="AK12337" s="9" t="str">
        <f>VLOOKUP(Y12337,zdroj!D:AJ,33,0)</f>
        <v>katA</v>
      </c>
    </row>
    <row r="12338" spans="8:37" x14ac:dyDescent="0.25">
      <c r="H12338" s="8"/>
      <c r="I12338" s="8"/>
      <c r="N12338" s="23"/>
      <c r="O12338" s="24"/>
      <c r="P12338" s="19"/>
      <c r="Q12338" s="19"/>
      <c r="R12338" s="19"/>
      <c r="U12338" s="27"/>
      <c r="Y12338" s="9" t="s">
        <v>674</v>
      </c>
      <c r="Z12338" s="9" t="s">
        <v>462</v>
      </c>
      <c r="AA12338" s="9" t="s">
        <v>237</v>
      </c>
      <c r="AB12338" s="9">
        <v>5869498</v>
      </c>
      <c r="AC12338" s="9" t="s">
        <v>13111</v>
      </c>
      <c r="AD12338" s="9" t="s">
        <v>225</v>
      </c>
      <c r="AE12338" s="5">
        <f t="shared" si="406"/>
        <v>0</v>
      </c>
      <c r="AF12338" s="5" t="str">
        <f t="shared" si="407"/>
        <v>katA</v>
      </c>
      <c r="AG12338" s="153"/>
      <c r="AH12338" s="153"/>
      <c r="AI12338" t="s">
        <v>201</v>
      </c>
      <c r="AJ12338" t="s">
        <v>17878</v>
      </c>
      <c r="AK12338" s="9" t="str">
        <f>VLOOKUP(Y12338,zdroj!D:AJ,33,0)</f>
        <v>katA</v>
      </c>
    </row>
    <row r="12339" spans="8:37" x14ac:dyDescent="0.25">
      <c r="H12339" s="8"/>
      <c r="I12339" s="8"/>
      <c r="N12339" s="23"/>
      <c r="O12339" s="24"/>
      <c r="P12339" s="19"/>
      <c r="Q12339" s="19"/>
      <c r="R12339" s="19"/>
      <c r="U12339" s="27"/>
      <c r="Y12339" s="9" t="s">
        <v>674</v>
      </c>
      <c r="Z12339" s="9" t="s">
        <v>462</v>
      </c>
      <c r="AA12339" s="9" t="s">
        <v>237</v>
      </c>
      <c r="AB12339" s="9">
        <v>5869501</v>
      </c>
      <c r="AC12339" s="9" t="s">
        <v>13112</v>
      </c>
      <c r="AD12339" s="9" t="s">
        <v>225</v>
      </c>
      <c r="AE12339" s="5">
        <f t="shared" si="406"/>
        <v>0</v>
      </c>
      <c r="AF12339" s="5" t="str">
        <f t="shared" si="407"/>
        <v>katA</v>
      </c>
      <c r="AG12339" s="153"/>
      <c r="AH12339" s="153"/>
      <c r="AI12339" t="s">
        <v>201</v>
      </c>
      <c r="AJ12339" t="s">
        <v>17878</v>
      </c>
      <c r="AK12339" s="9" t="str">
        <f>VLOOKUP(Y12339,zdroj!D:AJ,33,0)</f>
        <v>katA</v>
      </c>
    </row>
    <row r="12340" spans="8:37" x14ac:dyDescent="0.25">
      <c r="H12340" s="8"/>
      <c r="I12340" s="8"/>
      <c r="N12340" s="23"/>
      <c r="O12340" s="24"/>
      <c r="P12340" s="19"/>
      <c r="Q12340" s="19"/>
      <c r="R12340" s="19"/>
      <c r="U12340" s="27"/>
      <c r="Y12340" s="9" t="s">
        <v>674</v>
      </c>
      <c r="Z12340" s="9" t="s">
        <v>462</v>
      </c>
      <c r="AA12340" s="9" t="s">
        <v>237</v>
      </c>
      <c r="AB12340" s="9">
        <v>5869510</v>
      </c>
      <c r="AC12340" s="9" t="s">
        <v>13113</v>
      </c>
      <c r="AD12340" s="9" t="s">
        <v>225</v>
      </c>
      <c r="AE12340" s="5">
        <f t="shared" si="406"/>
        <v>0</v>
      </c>
      <c r="AF12340" s="5" t="str">
        <f t="shared" si="407"/>
        <v>katA</v>
      </c>
      <c r="AG12340" s="153"/>
      <c r="AH12340" s="153"/>
      <c r="AI12340" t="s">
        <v>201</v>
      </c>
      <c r="AJ12340" t="s">
        <v>17878</v>
      </c>
      <c r="AK12340" s="9" t="str">
        <f>VLOOKUP(Y12340,zdroj!D:AJ,33,0)</f>
        <v>katA</v>
      </c>
    </row>
    <row r="12341" spans="8:37" x14ac:dyDescent="0.25">
      <c r="H12341" s="8"/>
      <c r="I12341" s="8"/>
      <c r="N12341" s="23"/>
      <c r="O12341" s="24"/>
      <c r="P12341" s="19"/>
      <c r="Q12341" s="19"/>
      <c r="R12341" s="19"/>
      <c r="U12341" s="27"/>
      <c r="Y12341" s="9" t="s">
        <v>674</v>
      </c>
      <c r="Z12341" s="9" t="s">
        <v>462</v>
      </c>
      <c r="AA12341" s="9" t="s">
        <v>237</v>
      </c>
      <c r="AB12341" s="9">
        <v>5869528</v>
      </c>
      <c r="AC12341" s="9" t="s">
        <v>13114</v>
      </c>
      <c r="AD12341" s="9" t="s">
        <v>231</v>
      </c>
      <c r="AE12341" s="5">
        <f t="shared" si="406"/>
        <v>0</v>
      </c>
      <c r="AF12341" s="5" t="str">
        <f t="shared" si="407"/>
        <v>katB</v>
      </c>
      <c r="AG12341" s="153"/>
      <c r="AH12341" s="153"/>
      <c r="AI12341" t="s">
        <v>201</v>
      </c>
      <c r="AJ12341" t="s">
        <v>17878</v>
      </c>
      <c r="AK12341" s="9" t="str">
        <f>VLOOKUP(Y12341,zdroj!D:AJ,33,0)</f>
        <v>katA</v>
      </c>
    </row>
    <row r="12342" spans="8:37" x14ac:dyDescent="0.25">
      <c r="H12342" s="8"/>
      <c r="I12342" s="8"/>
      <c r="N12342" s="23"/>
      <c r="O12342" s="24"/>
      <c r="P12342" s="19"/>
      <c r="Q12342" s="19"/>
      <c r="R12342" s="19"/>
      <c r="U12342" s="27"/>
      <c r="Y12342" s="9" t="s">
        <v>674</v>
      </c>
      <c r="Z12342" s="9" t="s">
        <v>462</v>
      </c>
      <c r="AA12342" s="9" t="s">
        <v>237</v>
      </c>
      <c r="AB12342" s="9">
        <v>5869536</v>
      </c>
      <c r="AC12342" s="9" t="s">
        <v>13115</v>
      </c>
      <c r="AD12342" s="9" t="s">
        <v>225</v>
      </c>
      <c r="AE12342" s="5">
        <f t="shared" si="406"/>
        <v>0</v>
      </c>
      <c r="AF12342" s="5" t="str">
        <f t="shared" si="407"/>
        <v>katA</v>
      </c>
      <c r="AG12342" s="153"/>
      <c r="AH12342" s="153"/>
      <c r="AI12342" t="s">
        <v>201</v>
      </c>
      <c r="AJ12342" t="s">
        <v>17878</v>
      </c>
      <c r="AK12342" s="9" t="str">
        <f>VLOOKUP(Y12342,zdroj!D:AJ,33,0)</f>
        <v>katA</v>
      </c>
    </row>
    <row r="12343" spans="8:37" x14ac:dyDescent="0.25">
      <c r="H12343" s="8"/>
      <c r="I12343" s="8"/>
      <c r="N12343" s="23"/>
      <c r="O12343" s="24"/>
      <c r="P12343" s="19"/>
      <c r="Q12343" s="19"/>
      <c r="R12343" s="19"/>
      <c r="U12343" s="27"/>
      <c r="Y12343" s="9" t="s">
        <v>674</v>
      </c>
      <c r="Z12343" s="9" t="s">
        <v>462</v>
      </c>
      <c r="AA12343" s="9" t="s">
        <v>237</v>
      </c>
      <c r="AB12343" s="9">
        <v>5869544</v>
      </c>
      <c r="AC12343" s="9" t="s">
        <v>13116</v>
      </c>
      <c r="AD12343" s="9" t="s">
        <v>225</v>
      </c>
      <c r="AE12343" s="5">
        <f t="shared" si="406"/>
        <v>0</v>
      </c>
      <c r="AF12343" s="5" t="str">
        <f t="shared" si="407"/>
        <v>katA</v>
      </c>
      <c r="AG12343" s="153"/>
      <c r="AH12343" s="153"/>
      <c r="AI12343" t="s">
        <v>201</v>
      </c>
      <c r="AJ12343" t="s">
        <v>17878</v>
      </c>
      <c r="AK12343" s="9" t="str">
        <f>VLOOKUP(Y12343,zdroj!D:AJ,33,0)</f>
        <v>katA</v>
      </c>
    </row>
    <row r="12344" spans="8:37" x14ac:dyDescent="0.25">
      <c r="H12344" s="8"/>
      <c r="I12344" s="8"/>
      <c r="N12344" s="23"/>
      <c r="O12344" s="24"/>
      <c r="P12344" s="19"/>
      <c r="Q12344" s="19"/>
      <c r="R12344" s="19"/>
      <c r="U12344" s="27"/>
      <c r="Y12344" s="9" t="s">
        <v>674</v>
      </c>
      <c r="Z12344" s="9" t="s">
        <v>462</v>
      </c>
      <c r="AA12344" s="9" t="s">
        <v>237</v>
      </c>
      <c r="AB12344" s="9">
        <v>5869552</v>
      </c>
      <c r="AC12344" s="9" t="s">
        <v>13117</v>
      </c>
      <c r="AD12344" s="9" t="s">
        <v>231</v>
      </c>
      <c r="AE12344" s="5">
        <f t="shared" si="406"/>
        <v>0</v>
      </c>
      <c r="AF12344" s="5" t="str">
        <f t="shared" si="407"/>
        <v>katB</v>
      </c>
      <c r="AG12344" s="153"/>
      <c r="AH12344" s="153"/>
      <c r="AI12344" t="s">
        <v>195</v>
      </c>
      <c r="AJ12344" t="s">
        <v>340</v>
      </c>
      <c r="AK12344" s="9" t="str">
        <f>VLOOKUP(Y12344,zdroj!D:AJ,33,0)</f>
        <v>katA</v>
      </c>
    </row>
    <row r="12345" spans="8:37" x14ac:dyDescent="0.25">
      <c r="H12345" s="8"/>
      <c r="I12345" s="8"/>
      <c r="N12345" s="23"/>
      <c r="O12345" s="24"/>
      <c r="P12345" s="19"/>
      <c r="Q12345" s="19"/>
      <c r="R12345" s="19"/>
      <c r="U12345" s="27"/>
      <c r="Y12345" s="9" t="s">
        <v>674</v>
      </c>
      <c r="Z12345" s="9" t="s">
        <v>462</v>
      </c>
      <c r="AA12345" s="9" t="s">
        <v>237</v>
      </c>
      <c r="AB12345" s="9">
        <v>5869561</v>
      </c>
      <c r="AC12345" s="9" t="s">
        <v>13118</v>
      </c>
      <c r="AD12345" s="9" t="s">
        <v>225</v>
      </c>
      <c r="AE12345" s="5">
        <f t="shared" si="406"/>
        <v>0</v>
      </c>
      <c r="AF12345" s="5" t="str">
        <f t="shared" si="407"/>
        <v>katA</v>
      </c>
      <c r="AG12345" s="153"/>
      <c r="AH12345" s="153"/>
      <c r="AI12345" t="s">
        <v>201</v>
      </c>
      <c r="AJ12345" t="s">
        <v>17878</v>
      </c>
      <c r="AK12345" s="9" t="str">
        <f>VLOOKUP(Y12345,zdroj!D:AJ,33,0)</f>
        <v>katA</v>
      </c>
    </row>
    <row r="12346" spans="8:37" x14ac:dyDescent="0.25">
      <c r="H12346" s="8"/>
      <c r="I12346" s="8"/>
      <c r="N12346" s="23"/>
      <c r="O12346" s="24"/>
      <c r="P12346" s="19"/>
      <c r="Q12346" s="19"/>
      <c r="R12346" s="19"/>
      <c r="U12346" s="27"/>
      <c r="Y12346" s="9" t="s">
        <v>674</v>
      </c>
      <c r="Z12346" s="9" t="s">
        <v>462</v>
      </c>
      <c r="AA12346" s="9" t="s">
        <v>237</v>
      </c>
      <c r="AB12346" s="9">
        <v>5869579</v>
      </c>
      <c r="AC12346" s="9" t="s">
        <v>13119</v>
      </c>
      <c r="AD12346" s="9" t="s">
        <v>225</v>
      </c>
      <c r="AE12346" s="5">
        <f t="shared" si="406"/>
        <v>0</v>
      </c>
      <c r="AF12346" s="5" t="str">
        <f t="shared" si="407"/>
        <v>katA</v>
      </c>
      <c r="AG12346" s="153"/>
      <c r="AH12346" s="153"/>
      <c r="AI12346" t="s">
        <v>201</v>
      </c>
      <c r="AJ12346" t="s">
        <v>17878</v>
      </c>
      <c r="AK12346" s="9" t="str">
        <f>VLOOKUP(Y12346,zdroj!D:AJ,33,0)</f>
        <v>katA</v>
      </c>
    </row>
    <row r="12347" spans="8:37" x14ac:dyDescent="0.25">
      <c r="H12347" s="8"/>
      <c r="I12347" s="8"/>
      <c r="N12347" s="23"/>
      <c r="O12347" s="24"/>
      <c r="P12347" s="19"/>
      <c r="Q12347" s="19"/>
      <c r="R12347" s="19"/>
      <c r="U12347" s="27"/>
      <c r="Y12347" s="9" t="s">
        <v>674</v>
      </c>
      <c r="Z12347" s="9" t="s">
        <v>462</v>
      </c>
      <c r="AA12347" s="9" t="s">
        <v>237</v>
      </c>
      <c r="AB12347" s="9">
        <v>5869145</v>
      </c>
      <c r="AC12347" s="9" t="s">
        <v>13120</v>
      </c>
      <c r="AD12347" s="9" t="s">
        <v>225</v>
      </c>
      <c r="AE12347" s="5">
        <f t="shared" si="406"/>
        <v>0</v>
      </c>
      <c r="AF12347" s="5" t="str">
        <f t="shared" si="407"/>
        <v>katA</v>
      </c>
      <c r="AG12347" s="153"/>
      <c r="AH12347" s="153"/>
      <c r="AI12347" t="s">
        <v>201</v>
      </c>
      <c r="AJ12347" t="s">
        <v>17878</v>
      </c>
      <c r="AK12347" s="9" t="str">
        <f>VLOOKUP(Y12347,zdroj!D:AJ,33,0)</f>
        <v>katA</v>
      </c>
    </row>
    <row r="12348" spans="8:37" x14ac:dyDescent="0.25">
      <c r="H12348" s="8"/>
      <c r="I12348" s="8"/>
      <c r="N12348" s="23"/>
      <c r="O12348" s="24"/>
      <c r="P12348" s="19"/>
      <c r="Q12348" s="19"/>
      <c r="R12348" s="19"/>
      <c r="U12348" s="27"/>
      <c r="Y12348" s="9" t="s">
        <v>674</v>
      </c>
      <c r="Z12348" s="9" t="s">
        <v>462</v>
      </c>
      <c r="AA12348" s="9" t="s">
        <v>237</v>
      </c>
      <c r="AB12348" s="9">
        <v>5869587</v>
      </c>
      <c r="AC12348" s="9" t="s">
        <v>13121</v>
      </c>
      <c r="AD12348" s="9" t="s">
        <v>225</v>
      </c>
      <c r="AE12348" s="5">
        <f t="shared" si="406"/>
        <v>0</v>
      </c>
      <c r="AF12348" s="5" t="str">
        <f t="shared" si="407"/>
        <v>katA</v>
      </c>
      <c r="AG12348" s="153"/>
      <c r="AH12348" s="153"/>
      <c r="AI12348" t="s">
        <v>201</v>
      </c>
      <c r="AJ12348" t="s">
        <v>17878</v>
      </c>
      <c r="AK12348" s="9" t="str">
        <f>VLOOKUP(Y12348,zdroj!D:AJ,33,0)</f>
        <v>katA</v>
      </c>
    </row>
    <row r="12349" spans="8:37" x14ac:dyDescent="0.25">
      <c r="H12349" s="8"/>
      <c r="I12349" s="8"/>
      <c r="N12349" s="23"/>
      <c r="O12349" s="24"/>
      <c r="P12349" s="19"/>
      <c r="Q12349" s="19"/>
      <c r="R12349" s="19"/>
      <c r="U12349" s="27"/>
      <c r="Y12349" s="9" t="s">
        <v>674</v>
      </c>
      <c r="Z12349" s="9" t="s">
        <v>462</v>
      </c>
      <c r="AA12349" s="9" t="s">
        <v>237</v>
      </c>
      <c r="AB12349" s="9">
        <v>5869595</v>
      </c>
      <c r="AC12349" s="9" t="s">
        <v>13122</v>
      </c>
      <c r="AD12349" s="9" t="s">
        <v>231</v>
      </c>
      <c r="AE12349" s="5">
        <f t="shared" si="406"/>
        <v>0</v>
      </c>
      <c r="AF12349" s="5" t="str">
        <f t="shared" si="407"/>
        <v>katB</v>
      </c>
      <c r="AG12349" s="153"/>
      <c r="AH12349" s="153"/>
      <c r="AI12349" t="s">
        <v>201</v>
      </c>
      <c r="AJ12349" t="s">
        <v>17878</v>
      </c>
      <c r="AK12349" s="9" t="str">
        <f>VLOOKUP(Y12349,zdroj!D:AJ,33,0)</f>
        <v>katA</v>
      </c>
    </row>
    <row r="12350" spans="8:37" x14ac:dyDescent="0.25">
      <c r="H12350" s="8"/>
      <c r="I12350" s="8"/>
      <c r="N12350" s="23"/>
      <c r="O12350" s="24"/>
      <c r="P12350" s="19"/>
      <c r="Q12350" s="19"/>
      <c r="R12350" s="19"/>
      <c r="U12350" s="27"/>
      <c r="Y12350" s="9" t="s">
        <v>674</v>
      </c>
      <c r="Z12350" s="9" t="s">
        <v>462</v>
      </c>
      <c r="AA12350" s="9" t="s">
        <v>237</v>
      </c>
      <c r="AB12350" s="9">
        <v>5869609</v>
      </c>
      <c r="AC12350" s="9" t="s">
        <v>13123</v>
      </c>
      <c r="AD12350" s="9" t="s">
        <v>225</v>
      </c>
      <c r="AE12350" s="5">
        <f t="shared" si="406"/>
        <v>0</v>
      </c>
      <c r="AF12350" s="5" t="str">
        <f t="shared" si="407"/>
        <v>katA</v>
      </c>
      <c r="AG12350" s="153"/>
      <c r="AH12350" s="153"/>
      <c r="AI12350" t="s">
        <v>201</v>
      </c>
      <c r="AJ12350" t="s">
        <v>17878</v>
      </c>
      <c r="AK12350" s="9" t="str">
        <f>VLOOKUP(Y12350,zdroj!D:AJ,33,0)</f>
        <v>katA</v>
      </c>
    </row>
    <row r="12351" spans="8:37" x14ac:dyDescent="0.25">
      <c r="H12351" s="8"/>
      <c r="I12351" s="8"/>
      <c r="N12351" s="23"/>
      <c r="O12351" s="24"/>
      <c r="P12351" s="19"/>
      <c r="Q12351" s="19"/>
      <c r="R12351" s="19"/>
      <c r="U12351" s="27"/>
      <c r="Y12351" s="9" t="s">
        <v>674</v>
      </c>
      <c r="Z12351" s="9" t="s">
        <v>462</v>
      </c>
      <c r="AA12351" s="9" t="s">
        <v>237</v>
      </c>
      <c r="AB12351" s="9">
        <v>5869617</v>
      </c>
      <c r="AC12351" s="9" t="s">
        <v>13124</v>
      </c>
      <c r="AD12351" s="9" t="s">
        <v>225</v>
      </c>
      <c r="AE12351" s="5">
        <f t="shared" si="406"/>
        <v>0</v>
      </c>
      <c r="AF12351" s="5" t="str">
        <f t="shared" si="407"/>
        <v>katA</v>
      </c>
      <c r="AG12351" s="153"/>
      <c r="AH12351" s="153"/>
      <c r="AI12351" t="s">
        <v>201</v>
      </c>
      <c r="AJ12351" t="s">
        <v>17878</v>
      </c>
      <c r="AK12351" s="9" t="str">
        <f>VLOOKUP(Y12351,zdroj!D:AJ,33,0)</f>
        <v>katA</v>
      </c>
    </row>
    <row r="12352" spans="8:37" x14ac:dyDescent="0.25">
      <c r="H12352" s="8"/>
      <c r="I12352" s="8"/>
      <c r="N12352" s="23"/>
      <c r="O12352" s="24"/>
      <c r="P12352" s="19"/>
      <c r="Q12352" s="19"/>
      <c r="R12352" s="19"/>
      <c r="U12352" s="27"/>
      <c r="Y12352" s="9" t="s">
        <v>674</v>
      </c>
      <c r="Z12352" s="9" t="s">
        <v>462</v>
      </c>
      <c r="AA12352" s="9" t="s">
        <v>237</v>
      </c>
      <c r="AB12352" s="9">
        <v>5869625</v>
      </c>
      <c r="AC12352" s="9" t="s">
        <v>13125</v>
      </c>
      <c r="AD12352" s="9" t="s">
        <v>225</v>
      </c>
      <c r="AE12352" s="5">
        <f t="shared" si="406"/>
        <v>0</v>
      </c>
      <c r="AF12352" s="5" t="str">
        <f t="shared" si="407"/>
        <v>katA</v>
      </c>
      <c r="AG12352" s="153"/>
      <c r="AH12352" s="153"/>
      <c r="AI12352" t="s">
        <v>201</v>
      </c>
      <c r="AJ12352" t="s">
        <v>17878</v>
      </c>
      <c r="AK12352" s="9" t="str">
        <f>VLOOKUP(Y12352,zdroj!D:AJ,33,0)</f>
        <v>katA</v>
      </c>
    </row>
    <row r="12353" spans="8:37" x14ac:dyDescent="0.25">
      <c r="H12353" s="8"/>
      <c r="I12353" s="8"/>
      <c r="N12353" s="23"/>
      <c r="O12353" s="24"/>
      <c r="P12353" s="19"/>
      <c r="Q12353" s="19"/>
      <c r="R12353" s="19"/>
      <c r="U12353" s="27"/>
      <c r="Y12353" s="9" t="s">
        <v>674</v>
      </c>
      <c r="Z12353" s="9" t="s">
        <v>462</v>
      </c>
      <c r="AA12353" s="9" t="s">
        <v>237</v>
      </c>
      <c r="AB12353" s="9">
        <v>5869633</v>
      </c>
      <c r="AC12353" s="9" t="s">
        <v>13126</v>
      </c>
      <c r="AD12353" s="9" t="s">
        <v>225</v>
      </c>
      <c r="AE12353" s="5">
        <f t="shared" si="406"/>
        <v>0</v>
      </c>
      <c r="AF12353" s="5" t="str">
        <f t="shared" si="407"/>
        <v>katA</v>
      </c>
      <c r="AG12353" s="153"/>
      <c r="AH12353" s="153"/>
      <c r="AI12353" t="s">
        <v>201</v>
      </c>
      <c r="AJ12353" t="s">
        <v>17878</v>
      </c>
      <c r="AK12353" s="9" t="str">
        <f>VLOOKUP(Y12353,zdroj!D:AJ,33,0)</f>
        <v>katA</v>
      </c>
    </row>
    <row r="12354" spans="8:37" x14ac:dyDescent="0.25">
      <c r="H12354" s="8"/>
      <c r="I12354" s="8"/>
      <c r="N12354" s="23"/>
      <c r="O12354" s="24"/>
      <c r="P12354" s="19"/>
      <c r="Q12354" s="19"/>
      <c r="R12354" s="19"/>
      <c r="U12354" s="27"/>
      <c r="Y12354" s="9" t="s">
        <v>674</v>
      </c>
      <c r="Z12354" s="9" t="s">
        <v>462</v>
      </c>
      <c r="AA12354" s="9" t="s">
        <v>237</v>
      </c>
      <c r="AB12354" s="9">
        <v>5869650</v>
      </c>
      <c r="AC12354" s="9" t="s">
        <v>13127</v>
      </c>
      <c r="AD12354" s="9" t="s">
        <v>225</v>
      </c>
      <c r="AE12354" s="5">
        <f t="shared" si="406"/>
        <v>0</v>
      </c>
      <c r="AF12354" s="5" t="str">
        <f t="shared" si="407"/>
        <v>katA</v>
      </c>
      <c r="AG12354" s="153"/>
      <c r="AH12354" s="153"/>
      <c r="AI12354" t="s">
        <v>201</v>
      </c>
      <c r="AJ12354" t="s">
        <v>17878</v>
      </c>
      <c r="AK12354" s="9" t="str">
        <f>VLOOKUP(Y12354,zdroj!D:AJ,33,0)</f>
        <v>katA</v>
      </c>
    </row>
    <row r="12355" spans="8:37" x14ac:dyDescent="0.25">
      <c r="H12355" s="8"/>
      <c r="I12355" s="8"/>
      <c r="N12355" s="23"/>
      <c r="O12355" s="24"/>
      <c r="P12355" s="19"/>
      <c r="Q12355" s="19"/>
      <c r="R12355" s="19"/>
      <c r="U12355" s="27"/>
      <c r="Y12355" s="9" t="s">
        <v>674</v>
      </c>
      <c r="Z12355" s="9" t="s">
        <v>462</v>
      </c>
      <c r="AA12355" s="9" t="s">
        <v>237</v>
      </c>
      <c r="AB12355" s="9">
        <v>5869668</v>
      </c>
      <c r="AC12355" s="9" t="s">
        <v>13128</v>
      </c>
      <c r="AD12355" s="9" t="s">
        <v>225</v>
      </c>
      <c r="AE12355" s="5">
        <f t="shared" si="406"/>
        <v>0</v>
      </c>
      <c r="AF12355" s="5" t="str">
        <f t="shared" si="407"/>
        <v>katA</v>
      </c>
      <c r="AG12355" s="153"/>
      <c r="AH12355" s="153"/>
      <c r="AI12355" t="s">
        <v>201</v>
      </c>
      <c r="AJ12355" t="s">
        <v>17878</v>
      </c>
      <c r="AK12355" s="9" t="str">
        <f>VLOOKUP(Y12355,zdroj!D:AJ,33,0)</f>
        <v>katA</v>
      </c>
    </row>
    <row r="12356" spans="8:37" x14ac:dyDescent="0.25">
      <c r="H12356" s="8"/>
      <c r="I12356" s="8"/>
      <c r="N12356" s="23"/>
      <c r="O12356" s="24"/>
      <c r="P12356" s="19"/>
      <c r="Q12356" s="19"/>
      <c r="R12356" s="19"/>
      <c r="U12356" s="27"/>
      <c r="Y12356" s="9" t="s">
        <v>674</v>
      </c>
      <c r="Z12356" s="9" t="s">
        <v>462</v>
      </c>
      <c r="AA12356" s="9" t="s">
        <v>237</v>
      </c>
      <c r="AB12356" s="9">
        <v>5869676</v>
      </c>
      <c r="AC12356" s="9" t="s">
        <v>13129</v>
      </c>
      <c r="AD12356" s="9" t="s">
        <v>225</v>
      </c>
      <c r="AE12356" s="5">
        <f t="shared" si="406"/>
        <v>0</v>
      </c>
      <c r="AF12356" s="5" t="str">
        <f t="shared" si="407"/>
        <v>katA</v>
      </c>
      <c r="AG12356" s="153"/>
      <c r="AH12356" s="153"/>
      <c r="AI12356" t="s">
        <v>201</v>
      </c>
      <c r="AJ12356" t="s">
        <v>17878</v>
      </c>
      <c r="AK12356" s="9" t="str">
        <f>VLOOKUP(Y12356,zdroj!D:AJ,33,0)</f>
        <v>katA</v>
      </c>
    </row>
    <row r="12357" spans="8:37" x14ac:dyDescent="0.25">
      <c r="H12357" s="8"/>
      <c r="I12357" s="8"/>
      <c r="N12357" s="23"/>
      <c r="O12357" s="24"/>
      <c r="P12357" s="19"/>
      <c r="Q12357" s="19"/>
      <c r="R12357" s="19"/>
      <c r="U12357" s="27"/>
      <c r="Y12357" s="9" t="s">
        <v>674</v>
      </c>
      <c r="Z12357" s="9" t="s">
        <v>462</v>
      </c>
      <c r="AA12357" s="9" t="s">
        <v>237</v>
      </c>
      <c r="AB12357" s="9">
        <v>5869153</v>
      </c>
      <c r="AC12357" s="9" t="s">
        <v>13130</v>
      </c>
      <c r="AD12357" s="9" t="s">
        <v>231</v>
      </c>
      <c r="AE12357" s="5">
        <f t="shared" si="406"/>
        <v>0</v>
      </c>
      <c r="AF12357" s="5" t="str">
        <f t="shared" si="407"/>
        <v>katB</v>
      </c>
      <c r="AG12357" s="153"/>
      <c r="AH12357" s="153"/>
      <c r="AI12357" t="s">
        <v>201</v>
      </c>
      <c r="AJ12357" t="s">
        <v>17878</v>
      </c>
      <c r="AK12357" s="9" t="str">
        <f>VLOOKUP(Y12357,zdroj!D:AJ,33,0)</f>
        <v>katA</v>
      </c>
    </row>
    <row r="12358" spans="8:37" x14ac:dyDescent="0.25">
      <c r="H12358" s="8"/>
      <c r="I12358" s="8"/>
      <c r="N12358" s="23"/>
      <c r="O12358" s="24"/>
      <c r="P12358" s="19"/>
      <c r="Q12358" s="19"/>
      <c r="R12358" s="19"/>
      <c r="U12358" s="27"/>
      <c r="Y12358" s="9" t="s">
        <v>674</v>
      </c>
      <c r="Z12358" s="9" t="s">
        <v>462</v>
      </c>
      <c r="AA12358" s="9" t="s">
        <v>237</v>
      </c>
      <c r="AB12358" s="9">
        <v>5869684</v>
      </c>
      <c r="AC12358" s="9" t="s">
        <v>13131</v>
      </c>
      <c r="AD12358" s="9" t="s">
        <v>231</v>
      </c>
      <c r="AE12358" s="5">
        <f t="shared" si="406"/>
        <v>0</v>
      </c>
      <c r="AF12358" s="5" t="str">
        <f t="shared" si="407"/>
        <v>katB</v>
      </c>
      <c r="AG12358" s="153"/>
      <c r="AH12358" s="153"/>
      <c r="AI12358" t="s">
        <v>201</v>
      </c>
      <c r="AJ12358" t="s">
        <v>17878</v>
      </c>
      <c r="AK12358" s="9" t="str">
        <f>VLOOKUP(Y12358,zdroj!D:AJ,33,0)</f>
        <v>katA</v>
      </c>
    </row>
    <row r="12359" spans="8:37" x14ac:dyDescent="0.25">
      <c r="H12359" s="8"/>
      <c r="I12359" s="8"/>
      <c r="N12359" s="23"/>
      <c r="O12359" s="24"/>
      <c r="P12359" s="19"/>
      <c r="Q12359" s="19"/>
      <c r="R12359" s="19"/>
      <c r="U12359" s="27"/>
      <c r="Y12359" s="9" t="s">
        <v>674</v>
      </c>
      <c r="Z12359" s="9" t="s">
        <v>462</v>
      </c>
      <c r="AA12359" s="9" t="s">
        <v>237</v>
      </c>
      <c r="AB12359" s="9">
        <v>5869692</v>
      </c>
      <c r="AC12359" s="9" t="s">
        <v>13132</v>
      </c>
      <c r="AD12359" s="9" t="s">
        <v>231</v>
      </c>
      <c r="AE12359" s="5">
        <f t="shared" si="406"/>
        <v>0</v>
      </c>
      <c r="AF12359" s="5" t="str">
        <f t="shared" si="407"/>
        <v>katB</v>
      </c>
      <c r="AG12359" s="153"/>
      <c r="AH12359" s="153"/>
      <c r="AI12359" t="s">
        <v>201</v>
      </c>
      <c r="AJ12359" t="s">
        <v>17878</v>
      </c>
      <c r="AK12359" s="9" t="str">
        <f>VLOOKUP(Y12359,zdroj!D:AJ,33,0)</f>
        <v>katA</v>
      </c>
    </row>
    <row r="12360" spans="8:37" x14ac:dyDescent="0.25">
      <c r="H12360" s="8"/>
      <c r="I12360" s="8"/>
      <c r="N12360" s="23"/>
      <c r="O12360" s="24"/>
      <c r="P12360" s="19"/>
      <c r="Q12360" s="19"/>
      <c r="R12360" s="19"/>
      <c r="U12360" s="27"/>
      <c r="Y12360" s="9" t="s">
        <v>674</v>
      </c>
      <c r="Z12360" s="9" t="s">
        <v>462</v>
      </c>
      <c r="AA12360" s="9" t="s">
        <v>237</v>
      </c>
      <c r="AB12360" s="9">
        <v>5869706</v>
      </c>
      <c r="AC12360" s="9" t="s">
        <v>13133</v>
      </c>
      <c r="AD12360" s="9" t="s">
        <v>231</v>
      </c>
      <c r="AE12360" s="5">
        <f t="shared" si="406"/>
        <v>0</v>
      </c>
      <c r="AF12360" s="5" t="str">
        <f t="shared" si="407"/>
        <v>katB</v>
      </c>
      <c r="AG12360" s="153"/>
      <c r="AH12360" s="153"/>
      <c r="AI12360" t="s">
        <v>201</v>
      </c>
      <c r="AJ12360" t="s">
        <v>17878</v>
      </c>
      <c r="AK12360" s="9" t="str">
        <f>VLOOKUP(Y12360,zdroj!D:AJ,33,0)</f>
        <v>katA</v>
      </c>
    </row>
    <row r="12361" spans="8:37" x14ac:dyDescent="0.25">
      <c r="H12361" s="8"/>
      <c r="I12361" s="8"/>
      <c r="N12361" s="23"/>
      <c r="O12361" s="24"/>
      <c r="P12361" s="19"/>
      <c r="Q12361" s="19"/>
      <c r="R12361" s="19"/>
      <c r="U12361" s="27"/>
      <c r="Y12361" s="9" t="s">
        <v>674</v>
      </c>
      <c r="Z12361" s="9" t="s">
        <v>462</v>
      </c>
      <c r="AA12361" s="9" t="s">
        <v>237</v>
      </c>
      <c r="AB12361" s="9">
        <v>5869714</v>
      </c>
      <c r="AC12361" s="9" t="s">
        <v>13134</v>
      </c>
      <c r="AD12361" s="9" t="s">
        <v>225</v>
      </c>
      <c r="AE12361" s="5">
        <f t="shared" si="406"/>
        <v>0</v>
      </c>
      <c r="AF12361" s="5" t="str">
        <f t="shared" si="407"/>
        <v>katA</v>
      </c>
      <c r="AG12361" s="153"/>
      <c r="AH12361" s="153"/>
      <c r="AI12361" t="s">
        <v>201</v>
      </c>
      <c r="AJ12361" t="s">
        <v>17878</v>
      </c>
      <c r="AK12361" s="9" t="str">
        <f>VLOOKUP(Y12361,zdroj!D:AJ,33,0)</f>
        <v>katA</v>
      </c>
    </row>
    <row r="12362" spans="8:37" x14ac:dyDescent="0.25">
      <c r="H12362" s="8"/>
      <c r="I12362" s="8"/>
      <c r="N12362" s="23"/>
      <c r="O12362" s="24"/>
      <c r="P12362" s="19"/>
      <c r="Q12362" s="19"/>
      <c r="R12362" s="19"/>
      <c r="U12362" s="27"/>
      <c r="Y12362" s="9" t="s">
        <v>674</v>
      </c>
      <c r="Z12362" s="9" t="s">
        <v>462</v>
      </c>
      <c r="AA12362" s="9" t="s">
        <v>237</v>
      </c>
      <c r="AB12362" s="9">
        <v>5869722</v>
      </c>
      <c r="AC12362" s="9" t="s">
        <v>13135</v>
      </c>
      <c r="AD12362" s="9" t="s">
        <v>231</v>
      </c>
      <c r="AE12362" s="5">
        <f t="shared" ref="AE12362:AE12425" si="408">VLOOKUP(Y12362,K:T,10,0)</f>
        <v>0</v>
      </c>
      <c r="AF12362" s="5" t="str">
        <f t="shared" ref="AF12362:AF12425" si="409">IF(AE12362="A",IF(AD12362="katA","katB",AD12362),AD12362)</f>
        <v>katB</v>
      </c>
      <c r="AG12362" s="153"/>
      <c r="AH12362" s="153"/>
      <c r="AI12362" t="s">
        <v>201</v>
      </c>
      <c r="AJ12362" t="s">
        <v>17878</v>
      </c>
      <c r="AK12362" s="9" t="str">
        <f>VLOOKUP(Y12362,zdroj!D:AJ,33,0)</f>
        <v>katA</v>
      </c>
    </row>
    <row r="12363" spans="8:37" x14ac:dyDescent="0.25">
      <c r="H12363" s="8"/>
      <c r="I12363" s="8"/>
      <c r="N12363" s="23"/>
      <c r="O12363" s="24"/>
      <c r="P12363" s="19"/>
      <c r="Q12363" s="19"/>
      <c r="R12363" s="19"/>
      <c r="U12363" s="27"/>
      <c r="Y12363" s="9" t="s">
        <v>674</v>
      </c>
      <c r="Z12363" s="9" t="s">
        <v>462</v>
      </c>
      <c r="AA12363" s="9" t="s">
        <v>237</v>
      </c>
      <c r="AB12363" s="9">
        <v>5869731</v>
      </c>
      <c r="AC12363" s="9" t="s">
        <v>13136</v>
      </c>
      <c r="AD12363" s="9" t="s">
        <v>231</v>
      </c>
      <c r="AE12363" s="5">
        <f t="shared" si="408"/>
        <v>0</v>
      </c>
      <c r="AF12363" s="5" t="str">
        <f t="shared" si="409"/>
        <v>katB</v>
      </c>
      <c r="AG12363" s="153"/>
      <c r="AH12363" s="153"/>
      <c r="AI12363" t="s">
        <v>201</v>
      </c>
      <c r="AJ12363" t="s">
        <v>17878</v>
      </c>
      <c r="AK12363" s="9" t="str">
        <f>VLOOKUP(Y12363,zdroj!D:AJ,33,0)</f>
        <v>katA</v>
      </c>
    </row>
    <row r="12364" spans="8:37" x14ac:dyDescent="0.25">
      <c r="H12364" s="8"/>
      <c r="I12364" s="8"/>
      <c r="N12364" s="23"/>
      <c r="O12364" s="24"/>
      <c r="P12364" s="19"/>
      <c r="Q12364" s="19"/>
      <c r="R12364" s="19"/>
      <c r="U12364" s="27"/>
      <c r="Y12364" s="9" t="s">
        <v>674</v>
      </c>
      <c r="Z12364" s="9" t="s">
        <v>462</v>
      </c>
      <c r="AA12364" s="9" t="s">
        <v>237</v>
      </c>
      <c r="AB12364" s="9">
        <v>5869749</v>
      </c>
      <c r="AC12364" s="9" t="s">
        <v>13137</v>
      </c>
      <c r="AD12364" s="9" t="s">
        <v>225</v>
      </c>
      <c r="AE12364" s="5">
        <f t="shared" si="408"/>
        <v>0</v>
      </c>
      <c r="AF12364" s="5" t="str">
        <f t="shared" si="409"/>
        <v>katA</v>
      </c>
      <c r="AG12364" s="153"/>
      <c r="AH12364" s="153"/>
      <c r="AI12364" t="s">
        <v>201</v>
      </c>
      <c r="AJ12364" t="s">
        <v>17878</v>
      </c>
      <c r="AK12364" s="9" t="str">
        <f>VLOOKUP(Y12364,zdroj!D:AJ,33,0)</f>
        <v>katA</v>
      </c>
    </row>
    <row r="12365" spans="8:37" x14ac:dyDescent="0.25">
      <c r="H12365" s="8"/>
      <c r="I12365" s="8"/>
      <c r="N12365" s="23"/>
      <c r="O12365" s="24"/>
      <c r="P12365" s="19"/>
      <c r="Q12365" s="19"/>
      <c r="R12365" s="19"/>
      <c r="U12365" s="27"/>
      <c r="Y12365" s="9" t="s">
        <v>674</v>
      </c>
      <c r="Z12365" s="9" t="s">
        <v>462</v>
      </c>
      <c r="AA12365" s="9" t="s">
        <v>237</v>
      </c>
      <c r="AB12365" s="9">
        <v>82653810</v>
      </c>
      <c r="AC12365" s="9" t="s">
        <v>13138</v>
      </c>
      <c r="AD12365" s="9" t="s">
        <v>225</v>
      </c>
      <c r="AE12365" s="5">
        <f t="shared" si="408"/>
        <v>0</v>
      </c>
      <c r="AF12365" s="5" t="str">
        <f t="shared" si="409"/>
        <v>katA</v>
      </c>
      <c r="AG12365" s="153"/>
      <c r="AH12365" s="153"/>
      <c r="AI12365" t="s">
        <v>236</v>
      </c>
      <c r="AJ12365" t="s">
        <v>17878</v>
      </c>
      <c r="AK12365" s="9" t="str">
        <f>VLOOKUP(Y12365,zdroj!D:AJ,33,0)</f>
        <v>katA</v>
      </c>
    </row>
    <row r="12366" spans="8:37" x14ac:dyDescent="0.25">
      <c r="H12366" s="8"/>
      <c r="I12366" s="8"/>
      <c r="N12366" s="23"/>
      <c r="O12366" s="24"/>
      <c r="P12366" s="19"/>
      <c r="Q12366" s="19"/>
      <c r="R12366" s="19"/>
      <c r="U12366" s="27"/>
      <c r="Y12366" s="9" t="s">
        <v>674</v>
      </c>
      <c r="Z12366" s="9" t="s">
        <v>462</v>
      </c>
      <c r="AA12366" s="9" t="s">
        <v>237</v>
      </c>
      <c r="AB12366" s="9">
        <v>82728666</v>
      </c>
      <c r="AC12366" s="9" t="s">
        <v>13139</v>
      </c>
      <c r="AD12366" s="9" t="s">
        <v>225</v>
      </c>
      <c r="AE12366" s="5">
        <f t="shared" si="408"/>
        <v>0</v>
      </c>
      <c r="AF12366" s="5" t="str">
        <f t="shared" si="409"/>
        <v>katA</v>
      </c>
      <c r="AG12366" s="153"/>
      <c r="AH12366" s="153"/>
      <c r="AI12366" t="s">
        <v>201</v>
      </c>
      <c r="AJ12366" t="s">
        <v>17878</v>
      </c>
      <c r="AK12366" s="9" t="str">
        <f>VLOOKUP(Y12366,zdroj!D:AJ,33,0)</f>
        <v>katA</v>
      </c>
    </row>
    <row r="12367" spans="8:37" x14ac:dyDescent="0.25">
      <c r="H12367" s="8"/>
      <c r="I12367" s="8"/>
      <c r="N12367" s="23"/>
      <c r="O12367" s="24"/>
      <c r="P12367" s="19"/>
      <c r="Q12367" s="19"/>
      <c r="R12367" s="19"/>
      <c r="U12367" s="27"/>
      <c r="Y12367" s="9" t="s">
        <v>674</v>
      </c>
      <c r="Z12367" s="9" t="s">
        <v>462</v>
      </c>
      <c r="AA12367" s="9" t="s">
        <v>237</v>
      </c>
      <c r="AB12367" s="9">
        <v>5869161</v>
      </c>
      <c r="AC12367" s="9" t="s">
        <v>13140</v>
      </c>
      <c r="AD12367" s="9" t="s">
        <v>231</v>
      </c>
      <c r="AE12367" s="5">
        <f t="shared" si="408"/>
        <v>0</v>
      </c>
      <c r="AF12367" s="5" t="str">
        <f t="shared" si="409"/>
        <v>katB</v>
      </c>
      <c r="AG12367" s="153"/>
      <c r="AH12367" s="153"/>
      <c r="AI12367" t="s">
        <v>201</v>
      </c>
      <c r="AJ12367" t="s">
        <v>17878</v>
      </c>
      <c r="AK12367" s="9" t="str">
        <f>VLOOKUP(Y12367,zdroj!D:AJ,33,0)</f>
        <v>katA</v>
      </c>
    </row>
    <row r="12368" spans="8:37" x14ac:dyDescent="0.25">
      <c r="H12368" s="8"/>
      <c r="I12368" s="8"/>
      <c r="N12368" s="23"/>
      <c r="O12368" s="24"/>
      <c r="P12368" s="19"/>
      <c r="Q12368" s="19"/>
      <c r="R12368" s="19"/>
      <c r="U12368" s="27"/>
      <c r="Y12368" s="9" t="s">
        <v>674</v>
      </c>
      <c r="Z12368" s="9" t="s">
        <v>462</v>
      </c>
      <c r="AA12368" s="9" t="s">
        <v>237</v>
      </c>
      <c r="AB12368" s="9">
        <v>84957883</v>
      </c>
      <c r="AC12368" s="9" t="s">
        <v>13141</v>
      </c>
      <c r="AD12368" s="9" t="s">
        <v>225</v>
      </c>
      <c r="AE12368" s="5">
        <f t="shared" si="408"/>
        <v>0</v>
      </c>
      <c r="AF12368" s="5" t="str">
        <f t="shared" si="409"/>
        <v>katA</v>
      </c>
      <c r="AG12368" s="153"/>
      <c r="AH12368" s="153"/>
      <c r="AI12368" t="s">
        <v>201</v>
      </c>
      <c r="AJ12368" t="s">
        <v>17878</v>
      </c>
      <c r="AK12368" s="9" t="str">
        <f>VLOOKUP(Y12368,zdroj!D:AJ,33,0)</f>
        <v>katA</v>
      </c>
    </row>
    <row r="12369" spans="8:37" x14ac:dyDescent="0.25">
      <c r="H12369" s="8"/>
      <c r="I12369" s="8"/>
      <c r="N12369" s="23"/>
      <c r="O12369" s="24"/>
      <c r="P12369" s="19"/>
      <c r="Q12369" s="19"/>
      <c r="R12369" s="19"/>
      <c r="U12369" s="27"/>
      <c r="Y12369" s="9" t="s">
        <v>674</v>
      </c>
      <c r="Z12369" s="9" t="s">
        <v>462</v>
      </c>
      <c r="AA12369" s="9" t="s">
        <v>237</v>
      </c>
      <c r="AB12369" s="9">
        <v>5869170</v>
      </c>
      <c r="AC12369" s="9" t="s">
        <v>13142</v>
      </c>
      <c r="AD12369" s="9" t="s">
        <v>225</v>
      </c>
      <c r="AE12369" s="5">
        <f t="shared" si="408"/>
        <v>0</v>
      </c>
      <c r="AF12369" s="5" t="str">
        <f t="shared" si="409"/>
        <v>katA</v>
      </c>
      <c r="AG12369" s="153"/>
      <c r="AH12369" s="153"/>
      <c r="AI12369" t="s">
        <v>201</v>
      </c>
      <c r="AJ12369" t="s">
        <v>17878</v>
      </c>
      <c r="AK12369" s="9" t="str">
        <f>VLOOKUP(Y12369,zdroj!D:AJ,33,0)</f>
        <v>katA</v>
      </c>
    </row>
    <row r="12370" spans="8:37" x14ac:dyDescent="0.25">
      <c r="H12370" s="8"/>
      <c r="I12370" s="8"/>
      <c r="N12370" s="23"/>
      <c r="O12370" s="24"/>
      <c r="P12370" s="19"/>
      <c r="Q12370" s="19"/>
      <c r="R12370" s="19"/>
      <c r="U12370" s="27"/>
      <c r="Y12370" s="9" t="s">
        <v>674</v>
      </c>
      <c r="Z12370" s="9" t="s">
        <v>462</v>
      </c>
      <c r="AA12370" s="9" t="s">
        <v>237</v>
      </c>
      <c r="AB12370" s="9">
        <v>5869188</v>
      </c>
      <c r="AC12370" s="9" t="s">
        <v>13143</v>
      </c>
      <c r="AD12370" s="9" t="s">
        <v>225</v>
      </c>
      <c r="AE12370" s="5">
        <f t="shared" si="408"/>
        <v>0</v>
      </c>
      <c r="AF12370" s="5" t="str">
        <f t="shared" si="409"/>
        <v>katA</v>
      </c>
      <c r="AG12370" s="153"/>
      <c r="AH12370" s="153"/>
      <c r="AI12370" t="s">
        <v>17879</v>
      </c>
      <c r="AJ12370" t="s">
        <v>17878</v>
      </c>
      <c r="AK12370" s="9" t="str">
        <f>VLOOKUP(Y12370,zdroj!D:AJ,33,0)</f>
        <v>katA</v>
      </c>
    </row>
    <row r="12371" spans="8:37" x14ac:dyDescent="0.25">
      <c r="H12371" s="8"/>
      <c r="I12371" s="8"/>
      <c r="N12371" s="23"/>
      <c r="O12371" s="24"/>
      <c r="P12371" s="19"/>
      <c r="Q12371" s="19"/>
      <c r="R12371" s="19"/>
      <c r="U12371" s="27"/>
      <c r="Y12371" s="9" t="s">
        <v>674</v>
      </c>
      <c r="Z12371" s="9" t="s">
        <v>462</v>
      </c>
      <c r="AA12371" s="9" t="s">
        <v>237</v>
      </c>
      <c r="AB12371" s="9">
        <v>5869811</v>
      </c>
      <c r="AC12371" s="9" t="s">
        <v>13144</v>
      </c>
      <c r="AD12371" s="9" t="s">
        <v>225</v>
      </c>
      <c r="AE12371" s="5">
        <f t="shared" si="408"/>
        <v>0</v>
      </c>
      <c r="AF12371" s="5" t="str">
        <f t="shared" si="409"/>
        <v>katA</v>
      </c>
      <c r="AG12371" s="153"/>
      <c r="AH12371" s="153"/>
      <c r="AI12371" t="s">
        <v>201</v>
      </c>
      <c r="AJ12371" t="s">
        <v>17878</v>
      </c>
      <c r="AK12371" s="9" t="str">
        <f>VLOOKUP(Y12371,zdroj!D:AJ,33,0)</f>
        <v>katA</v>
      </c>
    </row>
    <row r="12372" spans="8:37" x14ac:dyDescent="0.25">
      <c r="H12372" s="8"/>
      <c r="I12372" s="8"/>
      <c r="N12372" s="23"/>
      <c r="O12372" s="24"/>
      <c r="P12372" s="19"/>
      <c r="Q12372" s="19"/>
      <c r="R12372" s="19"/>
      <c r="U12372" s="27"/>
      <c r="Y12372" s="9" t="s">
        <v>677</v>
      </c>
      <c r="Z12372" s="9" t="s">
        <v>462</v>
      </c>
      <c r="AA12372" s="9" t="s">
        <v>237</v>
      </c>
      <c r="AB12372" s="9">
        <v>5869901</v>
      </c>
      <c r="AC12372" s="9" t="s">
        <v>13145</v>
      </c>
      <c r="AD12372" s="9" t="s">
        <v>225</v>
      </c>
      <c r="AE12372" s="5">
        <f t="shared" si="408"/>
        <v>0</v>
      </c>
      <c r="AF12372" s="5" t="str">
        <f t="shared" si="409"/>
        <v>katA</v>
      </c>
      <c r="AG12372" s="153"/>
      <c r="AH12372" s="153"/>
      <c r="AI12372" t="s">
        <v>201</v>
      </c>
      <c r="AJ12372" t="s">
        <v>17878</v>
      </c>
      <c r="AK12372" s="9" t="str">
        <f>VLOOKUP(Y12372,zdroj!D:AJ,33,0)</f>
        <v>katA</v>
      </c>
    </row>
    <row r="12373" spans="8:37" x14ac:dyDescent="0.25">
      <c r="H12373" s="8"/>
      <c r="I12373" s="8"/>
      <c r="N12373" s="23"/>
      <c r="O12373" s="24"/>
      <c r="P12373" s="19"/>
      <c r="Q12373" s="19"/>
      <c r="R12373" s="19"/>
      <c r="U12373" s="27"/>
      <c r="Y12373" s="9" t="s">
        <v>677</v>
      </c>
      <c r="Z12373" s="9" t="s">
        <v>462</v>
      </c>
      <c r="AA12373" s="9" t="s">
        <v>237</v>
      </c>
      <c r="AB12373" s="9">
        <v>5869919</v>
      </c>
      <c r="AC12373" s="9" t="s">
        <v>13146</v>
      </c>
      <c r="AD12373" s="9" t="s">
        <v>231</v>
      </c>
      <c r="AE12373" s="5">
        <f t="shared" si="408"/>
        <v>0</v>
      </c>
      <c r="AF12373" s="5" t="str">
        <f t="shared" si="409"/>
        <v>katB</v>
      </c>
      <c r="AG12373" s="153"/>
      <c r="AH12373" s="153"/>
      <c r="AI12373" t="s">
        <v>201</v>
      </c>
      <c r="AJ12373" t="s">
        <v>17878</v>
      </c>
      <c r="AK12373" s="9" t="str">
        <f>VLOOKUP(Y12373,zdroj!D:AJ,33,0)</f>
        <v>katA</v>
      </c>
    </row>
    <row r="12374" spans="8:37" x14ac:dyDescent="0.25">
      <c r="H12374" s="8"/>
      <c r="I12374" s="8"/>
      <c r="N12374" s="23"/>
      <c r="O12374" s="24"/>
      <c r="P12374" s="19"/>
      <c r="Q12374" s="19"/>
      <c r="R12374" s="19"/>
      <c r="U12374" s="27"/>
      <c r="Y12374" s="9" t="s">
        <v>677</v>
      </c>
      <c r="Z12374" s="9" t="s">
        <v>462</v>
      </c>
      <c r="AA12374" s="9" t="s">
        <v>237</v>
      </c>
      <c r="AB12374" s="9">
        <v>5869927</v>
      </c>
      <c r="AC12374" s="9" t="s">
        <v>13147</v>
      </c>
      <c r="AD12374" s="9" t="s">
        <v>225</v>
      </c>
      <c r="AE12374" s="5">
        <f t="shared" si="408"/>
        <v>0</v>
      </c>
      <c r="AF12374" s="5" t="str">
        <f t="shared" si="409"/>
        <v>katA</v>
      </c>
      <c r="AG12374" s="153"/>
      <c r="AH12374" s="153"/>
      <c r="AI12374" t="s">
        <v>201</v>
      </c>
      <c r="AJ12374" t="s">
        <v>17878</v>
      </c>
      <c r="AK12374" s="9" t="str">
        <f>VLOOKUP(Y12374,zdroj!D:AJ,33,0)</f>
        <v>katA</v>
      </c>
    </row>
    <row r="12375" spans="8:37" x14ac:dyDescent="0.25">
      <c r="H12375" s="8"/>
      <c r="I12375" s="8"/>
      <c r="N12375" s="23"/>
      <c r="O12375" s="24"/>
      <c r="P12375" s="19"/>
      <c r="Q12375" s="19"/>
      <c r="R12375" s="19"/>
      <c r="U12375" s="27"/>
      <c r="Y12375" s="9" t="s">
        <v>677</v>
      </c>
      <c r="Z12375" s="9" t="s">
        <v>462</v>
      </c>
      <c r="AA12375" s="9" t="s">
        <v>237</v>
      </c>
      <c r="AB12375" s="9">
        <v>5869943</v>
      </c>
      <c r="AC12375" s="9" t="s">
        <v>13148</v>
      </c>
      <c r="AD12375" s="9" t="s">
        <v>225</v>
      </c>
      <c r="AE12375" s="5">
        <f t="shared" si="408"/>
        <v>0</v>
      </c>
      <c r="AF12375" s="5" t="str">
        <f t="shared" si="409"/>
        <v>katA</v>
      </c>
      <c r="AG12375" s="153"/>
      <c r="AH12375" s="153"/>
      <c r="AI12375" t="s">
        <v>201</v>
      </c>
      <c r="AJ12375" t="s">
        <v>17878</v>
      </c>
      <c r="AK12375" s="9" t="str">
        <f>VLOOKUP(Y12375,zdroj!D:AJ,33,0)</f>
        <v>katA</v>
      </c>
    </row>
    <row r="12376" spans="8:37" x14ac:dyDescent="0.25">
      <c r="H12376" s="8"/>
      <c r="I12376" s="8"/>
      <c r="N12376" s="23"/>
      <c r="O12376" s="24"/>
      <c r="P12376" s="19"/>
      <c r="Q12376" s="19"/>
      <c r="R12376" s="19"/>
      <c r="U12376" s="27"/>
      <c r="Y12376" s="9" t="s">
        <v>677</v>
      </c>
      <c r="Z12376" s="9" t="s">
        <v>462</v>
      </c>
      <c r="AA12376" s="9" t="s">
        <v>237</v>
      </c>
      <c r="AB12376" s="9">
        <v>5869960</v>
      </c>
      <c r="AC12376" s="9" t="s">
        <v>13149</v>
      </c>
      <c r="AD12376" s="9" t="s">
        <v>225</v>
      </c>
      <c r="AE12376" s="5">
        <f t="shared" si="408"/>
        <v>0</v>
      </c>
      <c r="AF12376" s="5" t="str">
        <f t="shared" si="409"/>
        <v>katA</v>
      </c>
      <c r="AG12376" s="153"/>
      <c r="AH12376" s="153"/>
      <c r="AI12376" t="s">
        <v>201</v>
      </c>
      <c r="AJ12376" t="s">
        <v>17878</v>
      </c>
      <c r="AK12376" s="9" t="str">
        <f>VLOOKUP(Y12376,zdroj!D:AJ,33,0)</f>
        <v>katA</v>
      </c>
    </row>
    <row r="12377" spans="8:37" x14ac:dyDescent="0.25">
      <c r="H12377" s="8"/>
      <c r="I12377" s="8"/>
      <c r="N12377" s="23"/>
      <c r="O12377" s="24"/>
      <c r="P12377" s="19"/>
      <c r="Q12377" s="19"/>
      <c r="R12377" s="19"/>
      <c r="U12377" s="27"/>
      <c r="Y12377" s="9" t="s">
        <v>677</v>
      </c>
      <c r="Z12377" s="9" t="s">
        <v>462</v>
      </c>
      <c r="AA12377" s="9" t="s">
        <v>237</v>
      </c>
      <c r="AB12377" s="9">
        <v>5869978</v>
      </c>
      <c r="AC12377" s="9" t="s">
        <v>13150</v>
      </c>
      <c r="AD12377" s="9" t="s">
        <v>231</v>
      </c>
      <c r="AE12377" s="5">
        <f t="shared" si="408"/>
        <v>0</v>
      </c>
      <c r="AF12377" s="5" t="str">
        <f t="shared" si="409"/>
        <v>katB</v>
      </c>
      <c r="AG12377" s="153"/>
      <c r="AH12377" s="153"/>
      <c r="AI12377" t="s">
        <v>201</v>
      </c>
      <c r="AJ12377" t="s">
        <v>17878</v>
      </c>
      <c r="AK12377" s="9" t="str">
        <f>VLOOKUP(Y12377,zdroj!D:AJ,33,0)</f>
        <v>katA</v>
      </c>
    </row>
    <row r="12378" spans="8:37" x14ac:dyDescent="0.25">
      <c r="H12378" s="8"/>
      <c r="I12378" s="8"/>
      <c r="N12378" s="23"/>
      <c r="O12378" s="24"/>
      <c r="P12378" s="19"/>
      <c r="Q12378" s="19"/>
      <c r="R12378" s="19"/>
      <c r="U12378" s="27"/>
      <c r="Y12378" s="9" t="s">
        <v>677</v>
      </c>
      <c r="Z12378" s="9" t="s">
        <v>462</v>
      </c>
      <c r="AA12378" s="9" t="s">
        <v>237</v>
      </c>
      <c r="AB12378" s="9">
        <v>30672473</v>
      </c>
      <c r="AC12378" s="9" t="s">
        <v>13151</v>
      </c>
      <c r="AD12378" s="9" t="s">
        <v>225</v>
      </c>
      <c r="AE12378" s="5">
        <f t="shared" si="408"/>
        <v>0</v>
      </c>
      <c r="AF12378" s="5" t="str">
        <f t="shared" si="409"/>
        <v>katA</v>
      </c>
      <c r="AG12378" s="153"/>
      <c r="AH12378" s="153"/>
      <c r="AI12378" t="s">
        <v>201</v>
      </c>
      <c r="AJ12378" t="s">
        <v>17878</v>
      </c>
      <c r="AK12378" s="9" t="str">
        <f>VLOOKUP(Y12378,zdroj!D:AJ,33,0)</f>
        <v>katA</v>
      </c>
    </row>
    <row r="12379" spans="8:37" x14ac:dyDescent="0.25">
      <c r="H12379" s="8"/>
      <c r="I12379" s="8"/>
      <c r="N12379" s="23"/>
      <c r="O12379" s="24"/>
      <c r="P12379" s="19"/>
      <c r="Q12379" s="19"/>
      <c r="R12379" s="19"/>
      <c r="U12379" s="27"/>
      <c r="Y12379" s="9" t="s">
        <v>677</v>
      </c>
      <c r="Z12379" s="9" t="s">
        <v>462</v>
      </c>
      <c r="AA12379" s="9" t="s">
        <v>237</v>
      </c>
      <c r="AB12379" s="9">
        <v>5869986</v>
      </c>
      <c r="AC12379" s="9" t="s">
        <v>13152</v>
      </c>
      <c r="AD12379" s="9" t="s">
        <v>225</v>
      </c>
      <c r="AE12379" s="5">
        <f t="shared" si="408"/>
        <v>0</v>
      </c>
      <c r="AF12379" s="5" t="str">
        <f t="shared" si="409"/>
        <v>katA</v>
      </c>
      <c r="AG12379" s="153"/>
      <c r="AH12379" s="153"/>
      <c r="AI12379" t="s">
        <v>201</v>
      </c>
      <c r="AJ12379" t="s">
        <v>17878</v>
      </c>
      <c r="AK12379" s="9" t="str">
        <f>VLOOKUP(Y12379,zdroj!D:AJ,33,0)</f>
        <v>katA</v>
      </c>
    </row>
    <row r="12380" spans="8:37" x14ac:dyDescent="0.25">
      <c r="H12380" s="8"/>
      <c r="I12380" s="8"/>
      <c r="N12380" s="23"/>
      <c r="O12380" s="24"/>
      <c r="P12380" s="19"/>
      <c r="Q12380" s="19"/>
      <c r="R12380" s="19"/>
      <c r="U12380" s="27"/>
      <c r="Y12380" s="9" t="s">
        <v>677</v>
      </c>
      <c r="Z12380" s="9" t="s">
        <v>462</v>
      </c>
      <c r="AA12380" s="9" t="s">
        <v>237</v>
      </c>
      <c r="AB12380" s="9">
        <v>5869994</v>
      </c>
      <c r="AC12380" s="9" t="s">
        <v>13153</v>
      </c>
      <c r="AD12380" s="9" t="s">
        <v>225</v>
      </c>
      <c r="AE12380" s="5">
        <f t="shared" si="408"/>
        <v>0</v>
      </c>
      <c r="AF12380" s="5" t="str">
        <f t="shared" si="409"/>
        <v>katA</v>
      </c>
      <c r="AG12380" s="153"/>
      <c r="AH12380" s="153"/>
      <c r="AI12380" t="s">
        <v>201</v>
      </c>
      <c r="AJ12380" t="s">
        <v>17878</v>
      </c>
      <c r="AK12380" s="9" t="str">
        <f>VLOOKUP(Y12380,zdroj!D:AJ,33,0)</f>
        <v>katA</v>
      </c>
    </row>
    <row r="12381" spans="8:37" x14ac:dyDescent="0.25">
      <c r="H12381" s="8"/>
      <c r="I12381" s="8"/>
      <c r="N12381" s="23"/>
      <c r="O12381" s="24"/>
      <c r="P12381" s="19"/>
      <c r="Q12381" s="19"/>
      <c r="R12381" s="19"/>
      <c r="U12381" s="27"/>
      <c r="Y12381" s="9" t="s">
        <v>677</v>
      </c>
      <c r="Z12381" s="9" t="s">
        <v>462</v>
      </c>
      <c r="AA12381" s="9" t="s">
        <v>237</v>
      </c>
      <c r="AB12381" s="9">
        <v>5870003</v>
      </c>
      <c r="AC12381" s="9" t="s">
        <v>13154</v>
      </c>
      <c r="AD12381" s="9" t="s">
        <v>231</v>
      </c>
      <c r="AE12381" s="5">
        <f t="shared" si="408"/>
        <v>0</v>
      </c>
      <c r="AF12381" s="5" t="str">
        <f t="shared" si="409"/>
        <v>katB</v>
      </c>
      <c r="AG12381" s="153"/>
      <c r="AH12381" s="153"/>
      <c r="AI12381" t="s">
        <v>201</v>
      </c>
      <c r="AJ12381" t="s">
        <v>17878</v>
      </c>
      <c r="AK12381" s="9" t="str">
        <f>VLOOKUP(Y12381,zdroj!D:AJ,33,0)</f>
        <v>katA</v>
      </c>
    </row>
    <row r="12382" spans="8:37" x14ac:dyDescent="0.25">
      <c r="H12382" s="8"/>
      <c r="I12382" s="8"/>
      <c r="N12382" s="23"/>
      <c r="O12382" s="24"/>
      <c r="P12382" s="19"/>
      <c r="Q12382" s="19"/>
      <c r="R12382" s="19"/>
      <c r="U12382" s="27"/>
      <c r="Y12382" s="9" t="s">
        <v>677</v>
      </c>
      <c r="Z12382" s="9" t="s">
        <v>462</v>
      </c>
      <c r="AA12382" s="9" t="s">
        <v>237</v>
      </c>
      <c r="AB12382" s="9">
        <v>5870011</v>
      </c>
      <c r="AC12382" s="9" t="s">
        <v>13155</v>
      </c>
      <c r="AD12382" s="9" t="s">
        <v>225</v>
      </c>
      <c r="AE12382" s="5">
        <f t="shared" si="408"/>
        <v>0</v>
      </c>
      <c r="AF12382" s="5" t="str">
        <f t="shared" si="409"/>
        <v>katA</v>
      </c>
      <c r="AG12382" s="153"/>
      <c r="AH12382" s="153"/>
      <c r="AI12382" t="s">
        <v>201</v>
      </c>
      <c r="AJ12382" t="s">
        <v>17878</v>
      </c>
      <c r="AK12382" s="9" t="str">
        <f>VLOOKUP(Y12382,zdroj!D:AJ,33,0)</f>
        <v>katA</v>
      </c>
    </row>
    <row r="12383" spans="8:37" x14ac:dyDescent="0.25">
      <c r="H12383" s="8"/>
      <c r="I12383" s="8"/>
      <c r="N12383" s="23"/>
      <c r="O12383" s="24"/>
      <c r="P12383" s="19"/>
      <c r="Q12383" s="19"/>
      <c r="R12383" s="19"/>
      <c r="U12383" s="27"/>
      <c r="Y12383" s="9" t="s">
        <v>677</v>
      </c>
      <c r="Z12383" s="9" t="s">
        <v>462</v>
      </c>
      <c r="AA12383" s="9" t="s">
        <v>237</v>
      </c>
      <c r="AB12383" s="9">
        <v>5870038</v>
      </c>
      <c r="AC12383" s="9" t="s">
        <v>13156</v>
      </c>
      <c r="AD12383" s="9" t="s">
        <v>231</v>
      </c>
      <c r="AE12383" s="5">
        <f t="shared" si="408"/>
        <v>0</v>
      </c>
      <c r="AF12383" s="5" t="str">
        <f t="shared" si="409"/>
        <v>katB</v>
      </c>
      <c r="AG12383" s="153"/>
      <c r="AH12383" s="153"/>
      <c r="AI12383" t="s">
        <v>201</v>
      </c>
      <c r="AJ12383" t="s">
        <v>17878</v>
      </c>
      <c r="AK12383" s="9" t="str">
        <f>VLOOKUP(Y12383,zdroj!D:AJ,33,0)</f>
        <v>katA</v>
      </c>
    </row>
    <row r="12384" spans="8:37" x14ac:dyDescent="0.25">
      <c r="H12384" s="8"/>
      <c r="I12384" s="8"/>
      <c r="N12384" s="23"/>
      <c r="O12384" s="24"/>
      <c r="P12384" s="19"/>
      <c r="Q12384" s="19"/>
      <c r="R12384" s="19"/>
      <c r="U12384" s="27"/>
      <c r="Y12384" s="9" t="s">
        <v>677</v>
      </c>
      <c r="Z12384" s="9" t="s">
        <v>462</v>
      </c>
      <c r="AA12384" s="9" t="s">
        <v>237</v>
      </c>
      <c r="AB12384" s="9">
        <v>5870046</v>
      </c>
      <c r="AC12384" s="9" t="s">
        <v>13157</v>
      </c>
      <c r="AD12384" s="9" t="s">
        <v>225</v>
      </c>
      <c r="AE12384" s="5">
        <f t="shared" si="408"/>
        <v>0</v>
      </c>
      <c r="AF12384" s="5" t="str">
        <f t="shared" si="409"/>
        <v>katA</v>
      </c>
      <c r="AG12384" s="153"/>
      <c r="AH12384" s="153"/>
      <c r="AI12384" t="s">
        <v>201</v>
      </c>
      <c r="AJ12384" t="s">
        <v>17878</v>
      </c>
      <c r="AK12384" s="9" t="str">
        <f>VLOOKUP(Y12384,zdroj!D:AJ,33,0)</f>
        <v>katA</v>
      </c>
    </row>
    <row r="12385" spans="8:37" x14ac:dyDescent="0.25">
      <c r="H12385" s="8"/>
      <c r="I12385" s="8"/>
      <c r="N12385" s="23"/>
      <c r="O12385" s="24"/>
      <c r="P12385" s="19"/>
      <c r="Q12385" s="19"/>
      <c r="R12385" s="19"/>
      <c r="U12385" s="27"/>
      <c r="Y12385" s="9" t="s">
        <v>677</v>
      </c>
      <c r="Z12385" s="9" t="s">
        <v>462</v>
      </c>
      <c r="AA12385" s="9" t="s">
        <v>237</v>
      </c>
      <c r="AB12385" s="9">
        <v>5869838</v>
      </c>
      <c r="AC12385" s="9" t="s">
        <v>13158</v>
      </c>
      <c r="AD12385" s="9" t="s">
        <v>231</v>
      </c>
      <c r="AE12385" s="5">
        <f t="shared" si="408"/>
        <v>0</v>
      </c>
      <c r="AF12385" s="5" t="str">
        <f t="shared" si="409"/>
        <v>katB</v>
      </c>
      <c r="AG12385" s="153"/>
      <c r="AH12385" s="153"/>
      <c r="AI12385" t="s">
        <v>201</v>
      </c>
      <c r="AJ12385" t="s">
        <v>17878</v>
      </c>
      <c r="AK12385" s="9" t="str">
        <f>VLOOKUP(Y12385,zdroj!D:AJ,33,0)</f>
        <v>katA</v>
      </c>
    </row>
    <row r="12386" spans="8:37" x14ac:dyDescent="0.25">
      <c r="H12386" s="8"/>
      <c r="I12386" s="8"/>
      <c r="N12386" s="23"/>
      <c r="O12386" s="24"/>
      <c r="P12386" s="19"/>
      <c r="Q12386" s="19"/>
      <c r="R12386" s="19"/>
      <c r="U12386" s="27"/>
      <c r="Y12386" s="9" t="s">
        <v>677</v>
      </c>
      <c r="Z12386" s="9" t="s">
        <v>462</v>
      </c>
      <c r="AA12386" s="9" t="s">
        <v>237</v>
      </c>
      <c r="AB12386" s="9">
        <v>5870054</v>
      </c>
      <c r="AC12386" s="9" t="s">
        <v>13159</v>
      </c>
      <c r="AD12386" s="9" t="s">
        <v>225</v>
      </c>
      <c r="AE12386" s="5">
        <f t="shared" si="408"/>
        <v>0</v>
      </c>
      <c r="AF12386" s="5" t="str">
        <f t="shared" si="409"/>
        <v>katA</v>
      </c>
      <c r="AG12386" s="153"/>
      <c r="AH12386" s="153"/>
      <c r="AI12386" t="s">
        <v>201</v>
      </c>
      <c r="AJ12386" t="s">
        <v>17878</v>
      </c>
      <c r="AK12386" s="9" t="str">
        <f>VLOOKUP(Y12386,zdroj!D:AJ,33,0)</f>
        <v>katA</v>
      </c>
    </row>
    <row r="12387" spans="8:37" x14ac:dyDescent="0.25">
      <c r="H12387" s="8"/>
      <c r="I12387" s="8"/>
      <c r="N12387" s="23"/>
      <c r="O12387" s="24"/>
      <c r="P12387" s="19"/>
      <c r="Q12387" s="19"/>
      <c r="R12387" s="19"/>
      <c r="U12387" s="27"/>
      <c r="Y12387" s="9" t="s">
        <v>677</v>
      </c>
      <c r="Z12387" s="9" t="s">
        <v>462</v>
      </c>
      <c r="AA12387" s="9" t="s">
        <v>237</v>
      </c>
      <c r="AB12387" s="9">
        <v>5870062</v>
      </c>
      <c r="AC12387" s="9" t="s">
        <v>13160</v>
      </c>
      <c r="AD12387" s="9" t="s">
        <v>225</v>
      </c>
      <c r="AE12387" s="5">
        <f t="shared" si="408"/>
        <v>0</v>
      </c>
      <c r="AF12387" s="5" t="str">
        <f t="shared" si="409"/>
        <v>katA</v>
      </c>
      <c r="AG12387" s="153"/>
      <c r="AH12387" s="153"/>
      <c r="AI12387" t="s">
        <v>201</v>
      </c>
      <c r="AJ12387" t="s">
        <v>17878</v>
      </c>
      <c r="AK12387" s="9" t="str">
        <f>VLOOKUP(Y12387,zdroj!D:AJ,33,0)</f>
        <v>katA</v>
      </c>
    </row>
    <row r="12388" spans="8:37" x14ac:dyDescent="0.25">
      <c r="H12388" s="8"/>
      <c r="I12388" s="8"/>
      <c r="N12388" s="23"/>
      <c r="O12388" s="24"/>
      <c r="P12388" s="19"/>
      <c r="Q12388" s="19"/>
      <c r="R12388" s="19"/>
      <c r="U12388" s="27"/>
      <c r="Y12388" s="9" t="s">
        <v>677</v>
      </c>
      <c r="Z12388" s="9" t="s">
        <v>462</v>
      </c>
      <c r="AA12388" s="9" t="s">
        <v>237</v>
      </c>
      <c r="AB12388" s="9">
        <v>5870071</v>
      </c>
      <c r="AC12388" s="9" t="s">
        <v>13161</v>
      </c>
      <c r="AD12388" s="9" t="s">
        <v>225</v>
      </c>
      <c r="AE12388" s="5">
        <f t="shared" si="408"/>
        <v>0</v>
      </c>
      <c r="AF12388" s="5" t="str">
        <f t="shared" si="409"/>
        <v>katA</v>
      </c>
      <c r="AG12388" s="153"/>
      <c r="AH12388" s="153"/>
      <c r="AI12388" t="s">
        <v>201</v>
      </c>
      <c r="AJ12388" t="s">
        <v>17878</v>
      </c>
      <c r="AK12388" s="9" t="str">
        <f>VLOOKUP(Y12388,zdroj!D:AJ,33,0)</f>
        <v>katA</v>
      </c>
    </row>
    <row r="12389" spans="8:37" x14ac:dyDescent="0.25">
      <c r="H12389" s="8"/>
      <c r="I12389" s="8"/>
      <c r="N12389" s="23"/>
      <c r="O12389" s="24"/>
      <c r="P12389" s="19"/>
      <c r="Q12389" s="19"/>
      <c r="R12389" s="19"/>
      <c r="U12389" s="27"/>
      <c r="Y12389" s="9" t="s">
        <v>677</v>
      </c>
      <c r="Z12389" s="9" t="s">
        <v>462</v>
      </c>
      <c r="AA12389" s="9" t="s">
        <v>237</v>
      </c>
      <c r="AB12389" s="9">
        <v>5870089</v>
      </c>
      <c r="AC12389" s="9" t="s">
        <v>13162</v>
      </c>
      <c r="AD12389" s="9" t="s">
        <v>225</v>
      </c>
      <c r="AE12389" s="5">
        <f t="shared" si="408"/>
        <v>0</v>
      </c>
      <c r="AF12389" s="5" t="str">
        <f t="shared" si="409"/>
        <v>katA</v>
      </c>
      <c r="AG12389" s="153"/>
      <c r="AH12389" s="153"/>
      <c r="AI12389" t="s">
        <v>201</v>
      </c>
      <c r="AJ12389" t="s">
        <v>17878</v>
      </c>
      <c r="AK12389" s="9" t="str">
        <f>VLOOKUP(Y12389,zdroj!D:AJ,33,0)</f>
        <v>katA</v>
      </c>
    </row>
    <row r="12390" spans="8:37" x14ac:dyDescent="0.25">
      <c r="H12390" s="8"/>
      <c r="I12390" s="8"/>
      <c r="N12390" s="23"/>
      <c r="O12390" s="24"/>
      <c r="P12390" s="19"/>
      <c r="Q12390" s="19"/>
      <c r="R12390" s="19"/>
      <c r="U12390" s="27"/>
      <c r="Y12390" s="9" t="s">
        <v>677</v>
      </c>
      <c r="Z12390" s="9" t="s">
        <v>462</v>
      </c>
      <c r="AA12390" s="9" t="s">
        <v>237</v>
      </c>
      <c r="AB12390" s="9">
        <v>5870097</v>
      </c>
      <c r="AC12390" s="9" t="s">
        <v>13163</v>
      </c>
      <c r="AD12390" s="9" t="s">
        <v>225</v>
      </c>
      <c r="AE12390" s="5">
        <f t="shared" si="408"/>
        <v>0</v>
      </c>
      <c r="AF12390" s="5" t="str">
        <f t="shared" si="409"/>
        <v>katA</v>
      </c>
      <c r="AG12390" s="153"/>
      <c r="AH12390" s="153"/>
      <c r="AI12390" t="s">
        <v>201</v>
      </c>
      <c r="AJ12390" t="s">
        <v>17878</v>
      </c>
      <c r="AK12390" s="9" t="str">
        <f>VLOOKUP(Y12390,zdroj!D:AJ,33,0)</f>
        <v>katA</v>
      </c>
    </row>
    <row r="12391" spans="8:37" x14ac:dyDescent="0.25">
      <c r="H12391" s="8"/>
      <c r="I12391" s="8"/>
      <c r="N12391" s="23"/>
      <c r="O12391" s="24"/>
      <c r="P12391" s="19"/>
      <c r="Q12391" s="19"/>
      <c r="R12391" s="19"/>
      <c r="U12391" s="27"/>
      <c r="Y12391" s="9" t="s">
        <v>677</v>
      </c>
      <c r="Z12391" s="9" t="s">
        <v>462</v>
      </c>
      <c r="AA12391" s="9" t="s">
        <v>237</v>
      </c>
      <c r="AB12391" s="9">
        <v>5870119</v>
      </c>
      <c r="AC12391" s="9" t="s">
        <v>13164</v>
      </c>
      <c r="AD12391" s="9" t="s">
        <v>225</v>
      </c>
      <c r="AE12391" s="5">
        <f t="shared" si="408"/>
        <v>0</v>
      </c>
      <c r="AF12391" s="5" t="str">
        <f t="shared" si="409"/>
        <v>katA</v>
      </c>
      <c r="AG12391" s="153"/>
      <c r="AH12391" s="153"/>
      <c r="AI12391" t="s">
        <v>201</v>
      </c>
      <c r="AJ12391" t="s">
        <v>17878</v>
      </c>
      <c r="AK12391" s="9" t="str">
        <f>VLOOKUP(Y12391,zdroj!D:AJ,33,0)</f>
        <v>katA</v>
      </c>
    </row>
    <row r="12392" spans="8:37" x14ac:dyDescent="0.25">
      <c r="H12392" s="8"/>
      <c r="I12392" s="8"/>
      <c r="N12392" s="23"/>
      <c r="O12392" s="24"/>
      <c r="P12392" s="19"/>
      <c r="Q12392" s="19"/>
      <c r="R12392" s="19"/>
      <c r="U12392" s="27"/>
      <c r="Y12392" s="9" t="s">
        <v>677</v>
      </c>
      <c r="Z12392" s="9" t="s">
        <v>462</v>
      </c>
      <c r="AA12392" s="9" t="s">
        <v>237</v>
      </c>
      <c r="AB12392" s="9">
        <v>5870127</v>
      </c>
      <c r="AC12392" s="9" t="s">
        <v>13165</v>
      </c>
      <c r="AD12392" s="9" t="s">
        <v>231</v>
      </c>
      <c r="AE12392" s="5">
        <f t="shared" si="408"/>
        <v>0</v>
      </c>
      <c r="AF12392" s="5" t="str">
        <f t="shared" si="409"/>
        <v>katB</v>
      </c>
      <c r="AG12392" s="153"/>
      <c r="AH12392" s="153"/>
      <c r="AI12392" t="s">
        <v>201</v>
      </c>
      <c r="AJ12392" t="s">
        <v>17878</v>
      </c>
      <c r="AK12392" s="9" t="str">
        <f>VLOOKUP(Y12392,zdroj!D:AJ,33,0)</f>
        <v>katA</v>
      </c>
    </row>
    <row r="12393" spans="8:37" x14ac:dyDescent="0.25">
      <c r="H12393" s="8"/>
      <c r="I12393" s="8"/>
      <c r="N12393" s="23"/>
      <c r="O12393" s="24"/>
      <c r="P12393" s="19"/>
      <c r="Q12393" s="19"/>
      <c r="R12393" s="19"/>
      <c r="U12393" s="27"/>
      <c r="Y12393" s="9" t="s">
        <v>677</v>
      </c>
      <c r="Z12393" s="9" t="s">
        <v>462</v>
      </c>
      <c r="AA12393" s="9" t="s">
        <v>237</v>
      </c>
      <c r="AB12393" s="9">
        <v>5870135</v>
      </c>
      <c r="AC12393" s="9" t="s">
        <v>13166</v>
      </c>
      <c r="AD12393" s="9" t="s">
        <v>225</v>
      </c>
      <c r="AE12393" s="5">
        <f t="shared" si="408"/>
        <v>0</v>
      </c>
      <c r="AF12393" s="5" t="str">
        <f t="shared" si="409"/>
        <v>katA</v>
      </c>
      <c r="AG12393" s="153"/>
      <c r="AH12393" s="153"/>
      <c r="AI12393" t="s">
        <v>201</v>
      </c>
      <c r="AJ12393" t="s">
        <v>17878</v>
      </c>
      <c r="AK12393" s="9" t="str">
        <f>VLOOKUP(Y12393,zdroj!D:AJ,33,0)</f>
        <v>katA</v>
      </c>
    </row>
    <row r="12394" spans="8:37" x14ac:dyDescent="0.25">
      <c r="H12394" s="8"/>
      <c r="I12394" s="8"/>
      <c r="N12394" s="23"/>
      <c r="O12394" s="24"/>
      <c r="P12394" s="19"/>
      <c r="Q12394" s="19"/>
      <c r="R12394" s="19"/>
      <c r="U12394" s="27"/>
      <c r="Y12394" s="9" t="s">
        <v>677</v>
      </c>
      <c r="Z12394" s="9" t="s">
        <v>462</v>
      </c>
      <c r="AA12394" s="9" t="s">
        <v>237</v>
      </c>
      <c r="AB12394" s="9">
        <v>5869846</v>
      </c>
      <c r="AC12394" s="9" t="s">
        <v>13167</v>
      </c>
      <c r="AD12394" s="9" t="s">
        <v>231</v>
      </c>
      <c r="AE12394" s="5">
        <f t="shared" si="408"/>
        <v>0</v>
      </c>
      <c r="AF12394" s="5" t="str">
        <f t="shared" si="409"/>
        <v>katB</v>
      </c>
      <c r="AG12394" s="153"/>
      <c r="AH12394" s="153"/>
      <c r="AI12394" t="s">
        <v>201</v>
      </c>
      <c r="AJ12394" t="s">
        <v>17878</v>
      </c>
      <c r="AK12394" s="9" t="str">
        <f>VLOOKUP(Y12394,zdroj!D:AJ,33,0)</f>
        <v>katA</v>
      </c>
    </row>
    <row r="12395" spans="8:37" x14ac:dyDescent="0.25">
      <c r="H12395" s="8"/>
      <c r="I12395" s="8"/>
      <c r="N12395" s="23"/>
      <c r="O12395" s="24"/>
      <c r="P12395" s="19"/>
      <c r="Q12395" s="19"/>
      <c r="R12395" s="19"/>
      <c r="U12395" s="27"/>
      <c r="Y12395" s="9" t="s">
        <v>677</v>
      </c>
      <c r="Z12395" s="9" t="s">
        <v>462</v>
      </c>
      <c r="AA12395" s="9" t="s">
        <v>237</v>
      </c>
      <c r="AB12395" s="9">
        <v>5870143</v>
      </c>
      <c r="AC12395" s="9" t="s">
        <v>13168</v>
      </c>
      <c r="AD12395" s="9" t="s">
        <v>231</v>
      </c>
      <c r="AE12395" s="5">
        <f t="shared" si="408"/>
        <v>0</v>
      </c>
      <c r="AF12395" s="5" t="str">
        <f t="shared" si="409"/>
        <v>katB</v>
      </c>
      <c r="AG12395" s="153"/>
      <c r="AH12395" s="153"/>
      <c r="AI12395" t="s">
        <v>201</v>
      </c>
      <c r="AJ12395" t="s">
        <v>17878</v>
      </c>
      <c r="AK12395" s="9" t="str">
        <f>VLOOKUP(Y12395,zdroj!D:AJ,33,0)</f>
        <v>katA</v>
      </c>
    </row>
    <row r="12396" spans="8:37" x14ac:dyDescent="0.25">
      <c r="H12396" s="8"/>
      <c r="I12396" s="8"/>
      <c r="N12396" s="23"/>
      <c r="O12396" s="24"/>
      <c r="P12396" s="19"/>
      <c r="Q12396" s="19"/>
      <c r="R12396" s="19"/>
      <c r="U12396" s="27"/>
      <c r="Y12396" s="9" t="s">
        <v>677</v>
      </c>
      <c r="Z12396" s="9" t="s">
        <v>462</v>
      </c>
      <c r="AA12396" s="9" t="s">
        <v>237</v>
      </c>
      <c r="AB12396" s="9">
        <v>5870151</v>
      </c>
      <c r="AC12396" s="9" t="s">
        <v>13169</v>
      </c>
      <c r="AD12396" s="9" t="s">
        <v>231</v>
      </c>
      <c r="AE12396" s="5">
        <f t="shared" si="408"/>
        <v>0</v>
      </c>
      <c r="AF12396" s="5" t="str">
        <f t="shared" si="409"/>
        <v>katB</v>
      </c>
      <c r="AG12396" s="153"/>
      <c r="AH12396" s="153"/>
      <c r="AI12396" t="s">
        <v>201</v>
      </c>
      <c r="AJ12396" t="s">
        <v>17878</v>
      </c>
      <c r="AK12396" s="9" t="str">
        <f>VLOOKUP(Y12396,zdroj!D:AJ,33,0)</f>
        <v>katA</v>
      </c>
    </row>
    <row r="12397" spans="8:37" x14ac:dyDescent="0.25">
      <c r="H12397" s="8"/>
      <c r="I12397" s="8"/>
      <c r="N12397" s="23"/>
      <c r="O12397" s="24"/>
      <c r="P12397" s="19"/>
      <c r="Q12397" s="19"/>
      <c r="R12397" s="19"/>
      <c r="U12397" s="27"/>
      <c r="Y12397" s="9" t="s">
        <v>677</v>
      </c>
      <c r="Z12397" s="9" t="s">
        <v>462</v>
      </c>
      <c r="AA12397" s="9" t="s">
        <v>237</v>
      </c>
      <c r="AB12397" s="9">
        <v>5870160</v>
      </c>
      <c r="AC12397" s="9" t="s">
        <v>13170</v>
      </c>
      <c r="AD12397" s="9" t="s">
        <v>225</v>
      </c>
      <c r="AE12397" s="5">
        <f t="shared" si="408"/>
        <v>0</v>
      </c>
      <c r="AF12397" s="5" t="str">
        <f t="shared" si="409"/>
        <v>katA</v>
      </c>
      <c r="AG12397" s="153"/>
      <c r="AH12397" s="153"/>
      <c r="AI12397" t="s">
        <v>201</v>
      </c>
      <c r="AJ12397" t="s">
        <v>17878</v>
      </c>
      <c r="AK12397" s="9" t="str">
        <f>VLOOKUP(Y12397,zdroj!D:AJ,33,0)</f>
        <v>katA</v>
      </c>
    </row>
    <row r="12398" spans="8:37" x14ac:dyDescent="0.25">
      <c r="H12398" s="8"/>
      <c r="I12398" s="8"/>
      <c r="N12398" s="23"/>
      <c r="O12398" s="24"/>
      <c r="P12398" s="19"/>
      <c r="Q12398" s="19"/>
      <c r="R12398" s="19"/>
      <c r="U12398" s="27"/>
      <c r="Y12398" s="9" t="s">
        <v>677</v>
      </c>
      <c r="Z12398" s="9" t="s">
        <v>462</v>
      </c>
      <c r="AA12398" s="9" t="s">
        <v>237</v>
      </c>
      <c r="AB12398" s="9">
        <v>5870178</v>
      </c>
      <c r="AC12398" s="9" t="s">
        <v>13171</v>
      </c>
      <c r="AD12398" s="9" t="s">
        <v>225</v>
      </c>
      <c r="AE12398" s="5">
        <f t="shared" si="408"/>
        <v>0</v>
      </c>
      <c r="AF12398" s="5" t="str">
        <f t="shared" si="409"/>
        <v>katA</v>
      </c>
      <c r="AG12398" s="153"/>
      <c r="AH12398" s="153"/>
      <c r="AI12398" t="s">
        <v>201</v>
      </c>
      <c r="AJ12398" t="s">
        <v>17878</v>
      </c>
      <c r="AK12398" s="9" t="str">
        <f>VLOOKUP(Y12398,zdroj!D:AJ,33,0)</f>
        <v>katA</v>
      </c>
    </row>
    <row r="12399" spans="8:37" x14ac:dyDescent="0.25">
      <c r="H12399" s="8"/>
      <c r="I12399" s="8"/>
      <c r="N12399" s="23"/>
      <c r="O12399" s="24"/>
      <c r="P12399" s="19"/>
      <c r="Q12399" s="19"/>
      <c r="R12399" s="19"/>
      <c r="U12399" s="27"/>
      <c r="Y12399" s="9" t="s">
        <v>677</v>
      </c>
      <c r="Z12399" s="9" t="s">
        <v>462</v>
      </c>
      <c r="AA12399" s="9" t="s">
        <v>237</v>
      </c>
      <c r="AB12399" s="9">
        <v>5870186</v>
      </c>
      <c r="AC12399" s="9" t="s">
        <v>13172</v>
      </c>
      <c r="AD12399" s="9" t="s">
        <v>231</v>
      </c>
      <c r="AE12399" s="5">
        <f t="shared" si="408"/>
        <v>0</v>
      </c>
      <c r="AF12399" s="5" t="str">
        <f t="shared" si="409"/>
        <v>katB</v>
      </c>
      <c r="AG12399" s="153"/>
      <c r="AH12399" s="153"/>
      <c r="AI12399" t="s">
        <v>201</v>
      </c>
      <c r="AJ12399" t="s">
        <v>17878</v>
      </c>
      <c r="AK12399" s="9" t="str">
        <f>VLOOKUP(Y12399,zdroj!D:AJ,33,0)</f>
        <v>katA</v>
      </c>
    </row>
    <row r="12400" spans="8:37" x14ac:dyDescent="0.25">
      <c r="H12400" s="8"/>
      <c r="I12400" s="8"/>
      <c r="N12400" s="23"/>
      <c r="O12400" s="24"/>
      <c r="P12400" s="19"/>
      <c r="Q12400" s="19"/>
      <c r="R12400" s="19"/>
      <c r="U12400" s="27"/>
      <c r="Y12400" s="9" t="s">
        <v>677</v>
      </c>
      <c r="Z12400" s="9" t="s">
        <v>462</v>
      </c>
      <c r="AA12400" s="9" t="s">
        <v>237</v>
      </c>
      <c r="AB12400" s="9">
        <v>5870194</v>
      </c>
      <c r="AC12400" s="9" t="s">
        <v>13173</v>
      </c>
      <c r="AD12400" s="9" t="s">
        <v>231</v>
      </c>
      <c r="AE12400" s="5">
        <f t="shared" si="408"/>
        <v>0</v>
      </c>
      <c r="AF12400" s="5" t="str">
        <f t="shared" si="409"/>
        <v>katB</v>
      </c>
      <c r="AG12400" s="153"/>
      <c r="AH12400" s="153"/>
      <c r="AI12400" t="s">
        <v>201</v>
      </c>
      <c r="AJ12400" t="s">
        <v>17878</v>
      </c>
      <c r="AK12400" s="9" t="str">
        <f>VLOOKUP(Y12400,zdroj!D:AJ,33,0)</f>
        <v>katA</v>
      </c>
    </row>
    <row r="12401" spans="8:37" x14ac:dyDescent="0.25">
      <c r="H12401" s="8"/>
      <c r="I12401" s="8"/>
      <c r="N12401" s="23"/>
      <c r="O12401" s="24"/>
      <c r="P12401" s="19"/>
      <c r="Q12401" s="19"/>
      <c r="R12401" s="19"/>
      <c r="U12401" s="27"/>
      <c r="Y12401" s="9" t="s">
        <v>677</v>
      </c>
      <c r="Z12401" s="9" t="s">
        <v>462</v>
      </c>
      <c r="AA12401" s="9" t="s">
        <v>237</v>
      </c>
      <c r="AB12401" s="9">
        <v>5870208</v>
      </c>
      <c r="AC12401" s="9" t="s">
        <v>13174</v>
      </c>
      <c r="AD12401" s="9" t="s">
        <v>231</v>
      </c>
      <c r="AE12401" s="5">
        <f t="shared" si="408"/>
        <v>0</v>
      </c>
      <c r="AF12401" s="5" t="str">
        <f t="shared" si="409"/>
        <v>katB</v>
      </c>
      <c r="AG12401" s="153"/>
      <c r="AH12401" s="153"/>
      <c r="AI12401" t="s">
        <v>201</v>
      </c>
      <c r="AJ12401" t="s">
        <v>17878</v>
      </c>
      <c r="AK12401" s="9" t="str">
        <f>VLOOKUP(Y12401,zdroj!D:AJ,33,0)</f>
        <v>katA</v>
      </c>
    </row>
    <row r="12402" spans="8:37" x14ac:dyDescent="0.25">
      <c r="H12402" s="8"/>
      <c r="I12402" s="8"/>
      <c r="N12402" s="23"/>
      <c r="O12402" s="24"/>
      <c r="P12402" s="19"/>
      <c r="Q12402" s="19"/>
      <c r="R12402" s="19"/>
      <c r="U12402" s="27"/>
      <c r="Y12402" s="9" t="s">
        <v>677</v>
      </c>
      <c r="Z12402" s="9" t="s">
        <v>462</v>
      </c>
      <c r="AA12402" s="9" t="s">
        <v>237</v>
      </c>
      <c r="AB12402" s="9">
        <v>5870216</v>
      </c>
      <c r="AC12402" s="9" t="s">
        <v>13175</v>
      </c>
      <c r="AD12402" s="9" t="s">
        <v>231</v>
      </c>
      <c r="AE12402" s="5">
        <f t="shared" si="408"/>
        <v>0</v>
      </c>
      <c r="AF12402" s="5" t="str">
        <f t="shared" si="409"/>
        <v>katB</v>
      </c>
      <c r="AG12402" s="153"/>
      <c r="AH12402" s="153"/>
      <c r="AI12402" t="s">
        <v>201</v>
      </c>
      <c r="AJ12402" t="s">
        <v>17878</v>
      </c>
      <c r="AK12402" s="9" t="str">
        <f>VLOOKUP(Y12402,zdroj!D:AJ,33,0)</f>
        <v>katA</v>
      </c>
    </row>
    <row r="12403" spans="8:37" x14ac:dyDescent="0.25">
      <c r="H12403" s="8"/>
      <c r="I12403" s="8"/>
      <c r="N12403" s="23"/>
      <c r="O12403" s="24"/>
      <c r="P12403" s="19"/>
      <c r="Q12403" s="19"/>
      <c r="R12403" s="19"/>
      <c r="U12403" s="27"/>
      <c r="Y12403" s="9" t="s">
        <v>677</v>
      </c>
      <c r="Z12403" s="9" t="s">
        <v>462</v>
      </c>
      <c r="AA12403" s="9" t="s">
        <v>237</v>
      </c>
      <c r="AB12403" s="9">
        <v>5870224</v>
      </c>
      <c r="AC12403" s="9" t="s">
        <v>13176</v>
      </c>
      <c r="AD12403" s="9" t="s">
        <v>231</v>
      </c>
      <c r="AE12403" s="5">
        <f t="shared" si="408"/>
        <v>0</v>
      </c>
      <c r="AF12403" s="5" t="str">
        <f t="shared" si="409"/>
        <v>katB</v>
      </c>
      <c r="AG12403" s="153"/>
      <c r="AH12403" s="153"/>
      <c r="AI12403" t="s">
        <v>201</v>
      </c>
      <c r="AJ12403" t="s">
        <v>17878</v>
      </c>
      <c r="AK12403" s="9" t="str">
        <f>VLOOKUP(Y12403,zdroj!D:AJ,33,0)</f>
        <v>katA</v>
      </c>
    </row>
    <row r="12404" spans="8:37" x14ac:dyDescent="0.25">
      <c r="H12404" s="8"/>
      <c r="I12404" s="8"/>
      <c r="N12404" s="23"/>
      <c r="O12404" s="24"/>
      <c r="P12404" s="19"/>
      <c r="Q12404" s="19"/>
      <c r="R12404" s="19"/>
      <c r="U12404" s="27"/>
      <c r="Y12404" s="9" t="s">
        <v>677</v>
      </c>
      <c r="Z12404" s="9" t="s">
        <v>462</v>
      </c>
      <c r="AA12404" s="9" t="s">
        <v>237</v>
      </c>
      <c r="AB12404" s="9">
        <v>5869854</v>
      </c>
      <c r="AC12404" s="9" t="s">
        <v>13177</v>
      </c>
      <c r="AD12404" s="9" t="s">
        <v>225</v>
      </c>
      <c r="AE12404" s="5">
        <f t="shared" si="408"/>
        <v>0</v>
      </c>
      <c r="AF12404" s="5" t="str">
        <f t="shared" si="409"/>
        <v>katA</v>
      </c>
      <c r="AG12404" s="153"/>
      <c r="AH12404" s="153"/>
      <c r="AI12404" t="s">
        <v>201</v>
      </c>
      <c r="AJ12404" t="s">
        <v>17878</v>
      </c>
      <c r="AK12404" s="9" t="str">
        <f>VLOOKUP(Y12404,zdroj!D:AJ,33,0)</f>
        <v>katA</v>
      </c>
    </row>
    <row r="12405" spans="8:37" x14ac:dyDescent="0.25">
      <c r="H12405" s="8"/>
      <c r="I12405" s="8"/>
      <c r="N12405" s="23"/>
      <c r="O12405" s="24"/>
      <c r="P12405" s="19"/>
      <c r="Q12405" s="19"/>
      <c r="R12405" s="19"/>
      <c r="U12405" s="27"/>
      <c r="Y12405" s="9" t="s">
        <v>677</v>
      </c>
      <c r="Z12405" s="9" t="s">
        <v>462</v>
      </c>
      <c r="AA12405" s="9" t="s">
        <v>237</v>
      </c>
      <c r="AB12405" s="9">
        <v>5870232</v>
      </c>
      <c r="AC12405" s="9" t="s">
        <v>13178</v>
      </c>
      <c r="AD12405" s="9" t="s">
        <v>225</v>
      </c>
      <c r="AE12405" s="5">
        <f t="shared" si="408"/>
        <v>0</v>
      </c>
      <c r="AF12405" s="5" t="str">
        <f t="shared" si="409"/>
        <v>katA</v>
      </c>
      <c r="AG12405" s="153"/>
      <c r="AH12405" s="153"/>
      <c r="AI12405" t="s">
        <v>201</v>
      </c>
      <c r="AJ12405" t="s">
        <v>17878</v>
      </c>
      <c r="AK12405" s="9" t="str">
        <f>VLOOKUP(Y12405,zdroj!D:AJ,33,0)</f>
        <v>katA</v>
      </c>
    </row>
    <row r="12406" spans="8:37" x14ac:dyDescent="0.25">
      <c r="H12406" s="8"/>
      <c r="I12406" s="8"/>
      <c r="N12406" s="23"/>
      <c r="O12406" s="24"/>
      <c r="P12406" s="19"/>
      <c r="Q12406" s="19"/>
      <c r="R12406" s="19"/>
      <c r="U12406" s="27"/>
      <c r="Y12406" s="9" t="s">
        <v>677</v>
      </c>
      <c r="Z12406" s="9" t="s">
        <v>462</v>
      </c>
      <c r="AA12406" s="9" t="s">
        <v>237</v>
      </c>
      <c r="AB12406" s="9">
        <v>5870241</v>
      </c>
      <c r="AC12406" s="9" t="s">
        <v>13179</v>
      </c>
      <c r="AD12406" s="9" t="s">
        <v>225</v>
      </c>
      <c r="AE12406" s="5">
        <f t="shared" si="408"/>
        <v>0</v>
      </c>
      <c r="AF12406" s="5" t="str">
        <f t="shared" si="409"/>
        <v>katA</v>
      </c>
      <c r="AG12406" s="153"/>
      <c r="AH12406" s="153"/>
      <c r="AI12406" t="s">
        <v>201</v>
      </c>
      <c r="AJ12406" t="s">
        <v>17878</v>
      </c>
      <c r="AK12406" s="9" t="str">
        <f>VLOOKUP(Y12406,zdroj!D:AJ,33,0)</f>
        <v>katA</v>
      </c>
    </row>
    <row r="12407" spans="8:37" x14ac:dyDescent="0.25">
      <c r="H12407" s="8"/>
      <c r="I12407" s="8"/>
      <c r="N12407" s="23"/>
      <c r="O12407" s="24"/>
      <c r="P12407" s="19"/>
      <c r="Q12407" s="19"/>
      <c r="R12407" s="19"/>
      <c r="U12407" s="27"/>
      <c r="Y12407" s="9" t="s">
        <v>677</v>
      </c>
      <c r="Z12407" s="9" t="s">
        <v>462</v>
      </c>
      <c r="AA12407" s="9" t="s">
        <v>237</v>
      </c>
      <c r="AB12407" s="9">
        <v>5870259</v>
      </c>
      <c r="AC12407" s="9" t="s">
        <v>13180</v>
      </c>
      <c r="AD12407" s="9" t="s">
        <v>231</v>
      </c>
      <c r="AE12407" s="5">
        <f t="shared" si="408"/>
        <v>0</v>
      </c>
      <c r="AF12407" s="5" t="str">
        <f t="shared" si="409"/>
        <v>katB</v>
      </c>
      <c r="AG12407" s="153"/>
      <c r="AH12407" s="153"/>
      <c r="AI12407" t="s">
        <v>201</v>
      </c>
      <c r="AJ12407" t="s">
        <v>17878</v>
      </c>
      <c r="AK12407" s="9" t="str">
        <f>VLOOKUP(Y12407,zdroj!D:AJ,33,0)</f>
        <v>katA</v>
      </c>
    </row>
    <row r="12408" spans="8:37" x14ac:dyDescent="0.25">
      <c r="H12408" s="8"/>
      <c r="I12408" s="8"/>
      <c r="N12408" s="23"/>
      <c r="O12408" s="24"/>
      <c r="P12408" s="19"/>
      <c r="Q12408" s="19"/>
      <c r="R12408" s="19"/>
      <c r="U12408" s="27"/>
      <c r="Y12408" s="9" t="s">
        <v>677</v>
      </c>
      <c r="Z12408" s="9" t="s">
        <v>462</v>
      </c>
      <c r="AA12408" s="9" t="s">
        <v>237</v>
      </c>
      <c r="AB12408" s="9">
        <v>5870267</v>
      </c>
      <c r="AC12408" s="9" t="s">
        <v>13181</v>
      </c>
      <c r="AD12408" s="9" t="s">
        <v>231</v>
      </c>
      <c r="AE12408" s="5">
        <f t="shared" si="408"/>
        <v>0</v>
      </c>
      <c r="AF12408" s="5" t="str">
        <f t="shared" si="409"/>
        <v>katB</v>
      </c>
      <c r="AG12408" s="153"/>
      <c r="AH12408" s="153"/>
      <c r="AI12408" t="s">
        <v>201</v>
      </c>
      <c r="AJ12408" t="s">
        <v>17878</v>
      </c>
      <c r="AK12408" s="9" t="str">
        <f>VLOOKUP(Y12408,zdroj!D:AJ,33,0)</f>
        <v>katA</v>
      </c>
    </row>
    <row r="12409" spans="8:37" x14ac:dyDescent="0.25">
      <c r="H12409" s="8"/>
      <c r="I12409" s="8"/>
      <c r="N12409" s="23"/>
      <c r="O12409" s="24"/>
      <c r="P12409" s="19"/>
      <c r="Q12409" s="19"/>
      <c r="R12409" s="19"/>
      <c r="U12409" s="27"/>
      <c r="Y12409" s="9" t="s">
        <v>677</v>
      </c>
      <c r="Z12409" s="9" t="s">
        <v>462</v>
      </c>
      <c r="AA12409" s="9" t="s">
        <v>237</v>
      </c>
      <c r="AB12409" s="9">
        <v>5870275</v>
      </c>
      <c r="AC12409" s="9" t="s">
        <v>13182</v>
      </c>
      <c r="AD12409" s="9" t="s">
        <v>231</v>
      </c>
      <c r="AE12409" s="5">
        <f t="shared" si="408"/>
        <v>0</v>
      </c>
      <c r="AF12409" s="5" t="str">
        <f t="shared" si="409"/>
        <v>katB</v>
      </c>
      <c r="AG12409" s="153"/>
      <c r="AH12409" s="153"/>
      <c r="AI12409" t="s">
        <v>201</v>
      </c>
      <c r="AJ12409" t="s">
        <v>17878</v>
      </c>
      <c r="AK12409" s="9" t="str">
        <f>VLOOKUP(Y12409,zdroj!D:AJ,33,0)</f>
        <v>katA</v>
      </c>
    </row>
    <row r="12410" spans="8:37" x14ac:dyDescent="0.25">
      <c r="H12410" s="8"/>
      <c r="I12410" s="8"/>
      <c r="N12410" s="23"/>
      <c r="O12410" s="24"/>
      <c r="P12410" s="19"/>
      <c r="Q12410" s="19"/>
      <c r="R12410" s="19"/>
      <c r="U12410" s="27"/>
      <c r="Y12410" s="9" t="s">
        <v>677</v>
      </c>
      <c r="Z12410" s="9" t="s">
        <v>462</v>
      </c>
      <c r="AA12410" s="9" t="s">
        <v>237</v>
      </c>
      <c r="AB12410" s="9">
        <v>5870283</v>
      </c>
      <c r="AC12410" s="9" t="s">
        <v>13183</v>
      </c>
      <c r="AD12410" s="9" t="s">
        <v>225</v>
      </c>
      <c r="AE12410" s="5">
        <f t="shared" si="408"/>
        <v>0</v>
      </c>
      <c r="AF12410" s="5" t="str">
        <f t="shared" si="409"/>
        <v>katA</v>
      </c>
      <c r="AG12410" s="153"/>
      <c r="AH12410" s="153"/>
      <c r="AI12410" t="s">
        <v>201</v>
      </c>
      <c r="AJ12410" t="s">
        <v>17878</v>
      </c>
      <c r="AK12410" s="9" t="str">
        <f>VLOOKUP(Y12410,zdroj!D:AJ,33,0)</f>
        <v>katA</v>
      </c>
    </row>
    <row r="12411" spans="8:37" x14ac:dyDescent="0.25">
      <c r="H12411" s="8"/>
      <c r="I12411" s="8"/>
      <c r="N12411" s="23"/>
      <c r="O12411" s="24"/>
      <c r="P12411" s="19"/>
      <c r="Q12411" s="19"/>
      <c r="R12411" s="19"/>
      <c r="U12411" s="27"/>
      <c r="Y12411" s="9" t="s">
        <v>677</v>
      </c>
      <c r="Z12411" s="9" t="s">
        <v>462</v>
      </c>
      <c r="AA12411" s="9" t="s">
        <v>237</v>
      </c>
      <c r="AB12411" s="9">
        <v>5870291</v>
      </c>
      <c r="AC12411" s="9" t="s">
        <v>13184</v>
      </c>
      <c r="AD12411" s="9" t="s">
        <v>225</v>
      </c>
      <c r="AE12411" s="5">
        <f t="shared" si="408"/>
        <v>0</v>
      </c>
      <c r="AF12411" s="5" t="str">
        <f t="shared" si="409"/>
        <v>katA</v>
      </c>
      <c r="AG12411" s="153"/>
      <c r="AH12411" s="153"/>
      <c r="AI12411" t="s">
        <v>201</v>
      </c>
      <c r="AJ12411" t="s">
        <v>17878</v>
      </c>
      <c r="AK12411" s="9" t="str">
        <f>VLOOKUP(Y12411,zdroj!D:AJ,33,0)</f>
        <v>katA</v>
      </c>
    </row>
    <row r="12412" spans="8:37" x14ac:dyDescent="0.25">
      <c r="H12412" s="8"/>
      <c r="I12412" s="8"/>
      <c r="N12412" s="23"/>
      <c r="O12412" s="24"/>
      <c r="P12412" s="19"/>
      <c r="Q12412" s="19"/>
      <c r="R12412" s="19"/>
      <c r="U12412" s="27"/>
      <c r="Y12412" s="9" t="s">
        <v>677</v>
      </c>
      <c r="Z12412" s="9" t="s">
        <v>462</v>
      </c>
      <c r="AA12412" s="9" t="s">
        <v>237</v>
      </c>
      <c r="AB12412" s="9">
        <v>5870305</v>
      </c>
      <c r="AC12412" s="9" t="s">
        <v>13185</v>
      </c>
      <c r="AD12412" s="9" t="s">
        <v>225</v>
      </c>
      <c r="AE12412" s="5">
        <f t="shared" si="408"/>
        <v>0</v>
      </c>
      <c r="AF12412" s="5" t="str">
        <f t="shared" si="409"/>
        <v>katA</v>
      </c>
      <c r="AG12412" s="153"/>
      <c r="AH12412" s="153"/>
      <c r="AI12412" t="s">
        <v>195</v>
      </c>
      <c r="AJ12412" t="s">
        <v>340</v>
      </c>
      <c r="AK12412" s="9" t="str">
        <f>VLOOKUP(Y12412,zdroj!D:AJ,33,0)</f>
        <v>katA</v>
      </c>
    </row>
    <row r="12413" spans="8:37" x14ac:dyDescent="0.25">
      <c r="H12413" s="8"/>
      <c r="I12413" s="8"/>
      <c r="N12413" s="23"/>
      <c r="O12413" s="24"/>
      <c r="P12413" s="19"/>
      <c r="Q12413" s="19"/>
      <c r="R12413" s="19"/>
      <c r="U12413" s="27"/>
      <c r="Y12413" s="9" t="s">
        <v>677</v>
      </c>
      <c r="Z12413" s="9" t="s">
        <v>462</v>
      </c>
      <c r="AA12413" s="9" t="s">
        <v>237</v>
      </c>
      <c r="AB12413" s="9">
        <v>5869862</v>
      </c>
      <c r="AC12413" s="9" t="s">
        <v>13186</v>
      </c>
      <c r="AD12413" s="9" t="s">
        <v>231</v>
      </c>
      <c r="AE12413" s="5">
        <f t="shared" si="408"/>
        <v>0</v>
      </c>
      <c r="AF12413" s="5" t="str">
        <f t="shared" si="409"/>
        <v>katB</v>
      </c>
      <c r="AG12413" s="153"/>
      <c r="AH12413" s="153"/>
      <c r="AI12413" t="s">
        <v>201</v>
      </c>
      <c r="AJ12413" t="s">
        <v>17878</v>
      </c>
      <c r="AK12413" s="9" t="str">
        <f>VLOOKUP(Y12413,zdroj!D:AJ,33,0)</f>
        <v>katA</v>
      </c>
    </row>
    <row r="12414" spans="8:37" x14ac:dyDescent="0.25">
      <c r="H12414" s="8"/>
      <c r="I12414" s="8"/>
      <c r="N12414" s="23"/>
      <c r="O12414" s="24"/>
      <c r="P12414" s="19"/>
      <c r="Q12414" s="19"/>
      <c r="R12414" s="19"/>
      <c r="U12414" s="27"/>
      <c r="Y12414" s="9" t="s">
        <v>677</v>
      </c>
      <c r="Z12414" s="9" t="s">
        <v>462</v>
      </c>
      <c r="AA12414" s="9" t="s">
        <v>237</v>
      </c>
      <c r="AB12414" s="9">
        <v>5870313</v>
      </c>
      <c r="AC12414" s="9" t="s">
        <v>13187</v>
      </c>
      <c r="AD12414" s="9" t="s">
        <v>225</v>
      </c>
      <c r="AE12414" s="5">
        <f t="shared" si="408"/>
        <v>0</v>
      </c>
      <c r="AF12414" s="5" t="str">
        <f t="shared" si="409"/>
        <v>katA</v>
      </c>
      <c r="AG12414" s="153"/>
      <c r="AH12414" s="153"/>
      <c r="AI12414" t="s">
        <v>201</v>
      </c>
      <c r="AJ12414" t="s">
        <v>17878</v>
      </c>
      <c r="AK12414" s="9" t="str">
        <f>VLOOKUP(Y12414,zdroj!D:AJ,33,0)</f>
        <v>katA</v>
      </c>
    </row>
    <row r="12415" spans="8:37" x14ac:dyDescent="0.25">
      <c r="H12415" s="8"/>
      <c r="I12415" s="8"/>
      <c r="N12415" s="23"/>
      <c r="O12415" s="24"/>
      <c r="P12415" s="19"/>
      <c r="Q12415" s="19"/>
      <c r="R12415" s="19"/>
      <c r="U12415" s="27"/>
      <c r="Y12415" s="9" t="s">
        <v>677</v>
      </c>
      <c r="Z12415" s="9" t="s">
        <v>462</v>
      </c>
      <c r="AA12415" s="9" t="s">
        <v>237</v>
      </c>
      <c r="AB12415" s="9">
        <v>5870321</v>
      </c>
      <c r="AC12415" s="9" t="s">
        <v>13188</v>
      </c>
      <c r="AD12415" s="9" t="s">
        <v>225</v>
      </c>
      <c r="AE12415" s="5">
        <f t="shared" si="408"/>
        <v>0</v>
      </c>
      <c r="AF12415" s="5" t="str">
        <f t="shared" si="409"/>
        <v>katA</v>
      </c>
      <c r="AG12415" s="153"/>
      <c r="AH12415" s="153"/>
      <c r="AI12415" t="s">
        <v>201</v>
      </c>
      <c r="AJ12415" t="s">
        <v>17878</v>
      </c>
      <c r="AK12415" s="9" t="str">
        <f>VLOOKUP(Y12415,zdroj!D:AJ,33,0)</f>
        <v>katA</v>
      </c>
    </row>
    <row r="12416" spans="8:37" x14ac:dyDescent="0.25">
      <c r="H12416" s="8"/>
      <c r="I12416" s="8"/>
      <c r="N12416" s="23"/>
      <c r="O12416" s="24"/>
      <c r="P12416" s="19"/>
      <c r="Q12416" s="19"/>
      <c r="R12416" s="19"/>
      <c r="U12416" s="27"/>
      <c r="Y12416" s="9" t="s">
        <v>677</v>
      </c>
      <c r="Z12416" s="9" t="s">
        <v>462</v>
      </c>
      <c r="AA12416" s="9" t="s">
        <v>237</v>
      </c>
      <c r="AB12416" s="9">
        <v>5870330</v>
      </c>
      <c r="AC12416" s="9" t="s">
        <v>13189</v>
      </c>
      <c r="AD12416" s="9" t="s">
        <v>225</v>
      </c>
      <c r="AE12416" s="5">
        <f t="shared" si="408"/>
        <v>0</v>
      </c>
      <c r="AF12416" s="5" t="str">
        <f t="shared" si="409"/>
        <v>katA</v>
      </c>
      <c r="AG12416" s="153"/>
      <c r="AH12416" s="153"/>
      <c r="AI12416" t="s">
        <v>201</v>
      </c>
      <c r="AJ12416" t="s">
        <v>17878</v>
      </c>
      <c r="AK12416" s="9" t="str">
        <f>VLOOKUP(Y12416,zdroj!D:AJ,33,0)</f>
        <v>katA</v>
      </c>
    </row>
    <row r="12417" spans="8:37" x14ac:dyDescent="0.25">
      <c r="H12417" s="8"/>
      <c r="I12417" s="8"/>
      <c r="N12417" s="23"/>
      <c r="O12417" s="24"/>
      <c r="P12417" s="19"/>
      <c r="Q12417" s="19"/>
      <c r="R12417" s="19"/>
      <c r="U12417" s="27"/>
      <c r="Y12417" s="9" t="s">
        <v>677</v>
      </c>
      <c r="Z12417" s="9" t="s">
        <v>462</v>
      </c>
      <c r="AA12417" s="9" t="s">
        <v>237</v>
      </c>
      <c r="AB12417" s="9">
        <v>5870348</v>
      </c>
      <c r="AC12417" s="9" t="s">
        <v>13190</v>
      </c>
      <c r="AD12417" s="9" t="s">
        <v>225</v>
      </c>
      <c r="AE12417" s="5">
        <f t="shared" si="408"/>
        <v>0</v>
      </c>
      <c r="AF12417" s="5" t="str">
        <f t="shared" si="409"/>
        <v>katA</v>
      </c>
      <c r="AG12417" s="153"/>
      <c r="AH12417" s="153"/>
      <c r="AI12417" t="s">
        <v>201</v>
      </c>
      <c r="AJ12417" t="s">
        <v>17878</v>
      </c>
      <c r="AK12417" s="9" t="str">
        <f>VLOOKUP(Y12417,zdroj!D:AJ,33,0)</f>
        <v>katA</v>
      </c>
    </row>
    <row r="12418" spans="8:37" x14ac:dyDescent="0.25">
      <c r="H12418" s="8"/>
      <c r="I12418" s="8"/>
      <c r="N12418" s="23"/>
      <c r="O12418" s="24"/>
      <c r="P12418" s="19"/>
      <c r="Q12418" s="19"/>
      <c r="R12418" s="19"/>
      <c r="U12418" s="27"/>
      <c r="Y12418" s="9" t="s">
        <v>677</v>
      </c>
      <c r="Z12418" s="9" t="s">
        <v>462</v>
      </c>
      <c r="AA12418" s="9" t="s">
        <v>237</v>
      </c>
      <c r="AB12418" s="9">
        <v>5870356</v>
      </c>
      <c r="AC12418" s="9" t="s">
        <v>13191</v>
      </c>
      <c r="AD12418" s="9" t="s">
        <v>225</v>
      </c>
      <c r="AE12418" s="5">
        <f t="shared" si="408"/>
        <v>0</v>
      </c>
      <c r="AF12418" s="5" t="str">
        <f t="shared" si="409"/>
        <v>katA</v>
      </c>
      <c r="AG12418" s="153"/>
      <c r="AH12418" s="153"/>
      <c r="AI12418" t="s">
        <v>201</v>
      </c>
      <c r="AJ12418" t="s">
        <v>17878</v>
      </c>
      <c r="AK12418" s="9" t="str">
        <f>VLOOKUP(Y12418,zdroj!D:AJ,33,0)</f>
        <v>katA</v>
      </c>
    </row>
    <row r="12419" spans="8:37" x14ac:dyDescent="0.25">
      <c r="H12419" s="8"/>
      <c r="I12419" s="8"/>
      <c r="N12419" s="23"/>
      <c r="O12419" s="24"/>
      <c r="P12419" s="19"/>
      <c r="Q12419" s="19"/>
      <c r="R12419" s="19"/>
      <c r="U12419" s="27"/>
      <c r="Y12419" s="9" t="s">
        <v>677</v>
      </c>
      <c r="Z12419" s="9" t="s">
        <v>462</v>
      </c>
      <c r="AA12419" s="9" t="s">
        <v>237</v>
      </c>
      <c r="AB12419" s="9">
        <v>5870364</v>
      </c>
      <c r="AC12419" s="9" t="s">
        <v>13192</v>
      </c>
      <c r="AD12419" s="9" t="s">
        <v>225</v>
      </c>
      <c r="AE12419" s="5">
        <f t="shared" si="408"/>
        <v>0</v>
      </c>
      <c r="AF12419" s="5" t="str">
        <f t="shared" si="409"/>
        <v>katA</v>
      </c>
      <c r="AG12419" s="153"/>
      <c r="AH12419" s="153"/>
      <c r="AI12419" t="s">
        <v>229</v>
      </c>
      <c r="AJ12419" t="s">
        <v>17878</v>
      </c>
      <c r="AK12419" s="9" t="str">
        <f>VLOOKUP(Y12419,zdroj!D:AJ,33,0)</f>
        <v>katA</v>
      </c>
    </row>
    <row r="12420" spans="8:37" x14ac:dyDescent="0.25">
      <c r="H12420" s="8"/>
      <c r="I12420" s="8"/>
      <c r="N12420" s="23"/>
      <c r="O12420" s="24"/>
      <c r="P12420" s="19"/>
      <c r="Q12420" s="19"/>
      <c r="R12420" s="19"/>
      <c r="U12420" s="27"/>
      <c r="Y12420" s="9" t="s">
        <v>677</v>
      </c>
      <c r="Z12420" s="9" t="s">
        <v>462</v>
      </c>
      <c r="AA12420" s="9" t="s">
        <v>237</v>
      </c>
      <c r="AB12420" s="9">
        <v>5870372</v>
      </c>
      <c r="AC12420" s="9" t="s">
        <v>13193</v>
      </c>
      <c r="AD12420" s="9" t="s">
        <v>225</v>
      </c>
      <c r="AE12420" s="5">
        <f t="shared" si="408"/>
        <v>0</v>
      </c>
      <c r="AF12420" s="5" t="str">
        <f t="shared" si="409"/>
        <v>katA</v>
      </c>
      <c r="AG12420" s="153"/>
      <c r="AH12420" s="153"/>
      <c r="AI12420" t="s">
        <v>201</v>
      </c>
      <c r="AJ12420" t="s">
        <v>17878</v>
      </c>
      <c r="AK12420" s="9" t="str">
        <f>VLOOKUP(Y12420,zdroj!D:AJ,33,0)</f>
        <v>katA</v>
      </c>
    </row>
    <row r="12421" spans="8:37" x14ac:dyDescent="0.25">
      <c r="H12421" s="8"/>
      <c r="I12421" s="8"/>
      <c r="N12421" s="23"/>
      <c r="O12421" s="24"/>
      <c r="P12421" s="19"/>
      <c r="Q12421" s="19"/>
      <c r="R12421" s="19"/>
      <c r="U12421" s="27"/>
      <c r="Y12421" s="9" t="s">
        <v>677</v>
      </c>
      <c r="Z12421" s="9" t="s">
        <v>462</v>
      </c>
      <c r="AA12421" s="9" t="s">
        <v>237</v>
      </c>
      <c r="AB12421" s="9">
        <v>5870381</v>
      </c>
      <c r="AC12421" s="9" t="s">
        <v>13194</v>
      </c>
      <c r="AD12421" s="9" t="s">
        <v>225</v>
      </c>
      <c r="AE12421" s="5">
        <f t="shared" si="408"/>
        <v>0</v>
      </c>
      <c r="AF12421" s="5" t="str">
        <f t="shared" si="409"/>
        <v>katA</v>
      </c>
      <c r="AG12421" s="153"/>
      <c r="AH12421" s="153"/>
      <c r="AI12421" t="s">
        <v>201</v>
      </c>
      <c r="AJ12421" t="s">
        <v>17878</v>
      </c>
      <c r="AK12421" s="9" t="str">
        <f>VLOOKUP(Y12421,zdroj!D:AJ,33,0)</f>
        <v>katA</v>
      </c>
    </row>
    <row r="12422" spans="8:37" x14ac:dyDescent="0.25">
      <c r="H12422" s="8"/>
      <c r="I12422" s="8"/>
      <c r="N12422" s="23"/>
      <c r="O12422" s="24"/>
      <c r="P12422" s="19"/>
      <c r="Q12422" s="19"/>
      <c r="R12422" s="19"/>
      <c r="U12422" s="27"/>
      <c r="Y12422" s="9" t="s">
        <v>677</v>
      </c>
      <c r="Z12422" s="9" t="s">
        <v>462</v>
      </c>
      <c r="AA12422" s="9" t="s">
        <v>237</v>
      </c>
      <c r="AB12422" s="9">
        <v>5869871</v>
      </c>
      <c r="AC12422" s="9" t="s">
        <v>13195</v>
      </c>
      <c r="AD12422" s="9" t="s">
        <v>231</v>
      </c>
      <c r="AE12422" s="5">
        <f t="shared" si="408"/>
        <v>0</v>
      </c>
      <c r="AF12422" s="5" t="str">
        <f t="shared" si="409"/>
        <v>katB</v>
      </c>
      <c r="AG12422" s="153"/>
      <c r="AH12422" s="153"/>
      <c r="AI12422" t="s">
        <v>201</v>
      </c>
      <c r="AJ12422" t="s">
        <v>17878</v>
      </c>
      <c r="AK12422" s="9" t="str">
        <f>VLOOKUP(Y12422,zdroj!D:AJ,33,0)</f>
        <v>katA</v>
      </c>
    </row>
    <row r="12423" spans="8:37" x14ac:dyDescent="0.25">
      <c r="H12423" s="8"/>
      <c r="I12423" s="8"/>
      <c r="N12423" s="23"/>
      <c r="O12423" s="24"/>
      <c r="P12423" s="19"/>
      <c r="Q12423" s="19"/>
      <c r="R12423" s="19"/>
      <c r="U12423" s="27"/>
      <c r="Y12423" s="9" t="s">
        <v>677</v>
      </c>
      <c r="Z12423" s="9" t="s">
        <v>462</v>
      </c>
      <c r="AA12423" s="9" t="s">
        <v>237</v>
      </c>
      <c r="AB12423" s="9">
        <v>27102947</v>
      </c>
      <c r="AC12423" s="9" t="s">
        <v>13196</v>
      </c>
      <c r="AD12423" s="9" t="s">
        <v>231</v>
      </c>
      <c r="AE12423" s="5">
        <f t="shared" si="408"/>
        <v>0</v>
      </c>
      <c r="AF12423" s="5" t="str">
        <f t="shared" si="409"/>
        <v>katB</v>
      </c>
      <c r="AG12423" s="153"/>
      <c r="AH12423" s="153"/>
      <c r="AI12423" t="s">
        <v>201</v>
      </c>
      <c r="AJ12423" t="s">
        <v>17878</v>
      </c>
      <c r="AK12423" s="9" t="str">
        <f>VLOOKUP(Y12423,zdroj!D:AJ,33,0)</f>
        <v>katA</v>
      </c>
    </row>
    <row r="12424" spans="8:37" x14ac:dyDescent="0.25">
      <c r="H12424" s="8"/>
      <c r="I12424" s="8"/>
      <c r="N12424" s="23"/>
      <c r="O12424" s="24"/>
      <c r="P12424" s="19"/>
      <c r="Q12424" s="19"/>
      <c r="R12424" s="19"/>
      <c r="U12424" s="27"/>
      <c r="Y12424" s="9" t="s">
        <v>677</v>
      </c>
      <c r="Z12424" s="9" t="s">
        <v>462</v>
      </c>
      <c r="AA12424" s="9" t="s">
        <v>237</v>
      </c>
      <c r="AB12424" s="9">
        <v>5870399</v>
      </c>
      <c r="AC12424" s="9" t="s">
        <v>13197</v>
      </c>
      <c r="AD12424" s="9" t="s">
        <v>231</v>
      </c>
      <c r="AE12424" s="5">
        <f t="shared" si="408"/>
        <v>0</v>
      </c>
      <c r="AF12424" s="5" t="str">
        <f t="shared" si="409"/>
        <v>katB</v>
      </c>
      <c r="AG12424" s="153"/>
      <c r="AH12424" s="153"/>
      <c r="AI12424" t="s">
        <v>201</v>
      </c>
      <c r="AJ12424" t="s">
        <v>17878</v>
      </c>
      <c r="AK12424" s="9" t="str">
        <f>VLOOKUP(Y12424,zdroj!D:AJ,33,0)</f>
        <v>katA</v>
      </c>
    </row>
    <row r="12425" spans="8:37" x14ac:dyDescent="0.25">
      <c r="H12425" s="8"/>
      <c r="I12425" s="8"/>
      <c r="N12425" s="23"/>
      <c r="O12425" s="24"/>
      <c r="P12425" s="19"/>
      <c r="Q12425" s="19"/>
      <c r="R12425" s="19"/>
      <c r="U12425" s="27"/>
      <c r="Y12425" s="9" t="s">
        <v>677</v>
      </c>
      <c r="Z12425" s="9" t="s">
        <v>462</v>
      </c>
      <c r="AA12425" s="9" t="s">
        <v>237</v>
      </c>
      <c r="AB12425" s="9">
        <v>5870402</v>
      </c>
      <c r="AC12425" s="9" t="s">
        <v>13198</v>
      </c>
      <c r="AD12425" s="9" t="s">
        <v>225</v>
      </c>
      <c r="AE12425" s="5">
        <f t="shared" si="408"/>
        <v>0</v>
      </c>
      <c r="AF12425" s="5" t="str">
        <f t="shared" si="409"/>
        <v>katA</v>
      </c>
      <c r="AG12425" s="153"/>
      <c r="AH12425" s="153"/>
      <c r="AI12425" t="s">
        <v>201</v>
      </c>
      <c r="AJ12425" t="s">
        <v>17878</v>
      </c>
      <c r="AK12425" s="9" t="str">
        <f>VLOOKUP(Y12425,zdroj!D:AJ,33,0)</f>
        <v>katA</v>
      </c>
    </row>
    <row r="12426" spans="8:37" x14ac:dyDescent="0.25">
      <c r="H12426" s="8"/>
      <c r="I12426" s="8"/>
      <c r="N12426" s="23"/>
      <c r="O12426" s="24"/>
      <c r="P12426" s="19"/>
      <c r="Q12426" s="19"/>
      <c r="R12426" s="19"/>
      <c r="U12426" s="27"/>
      <c r="Y12426" s="9" t="s">
        <v>677</v>
      </c>
      <c r="Z12426" s="9" t="s">
        <v>462</v>
      </c>
      <c r="AA12426" s="9" t="s">
        <v>237</v>
      </c>
      <c r="AB12426" s="9">
        <v>5870411</v>
      </c>
      <c r="AC12426" s="9" t="s">
        <v>13199</v>
      </c>
      <c r="AD12426" s="9" t="s">
        <v>225</v>
      </c>
      <c r="AE12426" s="5">
        <f t="shared" ref="AE12426:AE12489" si="410">VLOOKUP(Y12426,K:T,10,0)</f>
        <v>0</v>
      </c>
      <c r="AF12426" s="5" t="str">
        <f t="shared" ref="AF12426:AF12489" si="411">IF(AE12426="A",IF(AD12426="katA","katB",AD12426),AD12426)</f>
        <v>katA</v>
      </c>
      <c r="AG12426" s="153"/>
      <c r="AH12426" s="153"/>
      <c r="AI12426" t="s">
        <v>201</v>
      </c>
      <c r="AJ12426" t="s">
        <v>17878</v>
      </c>
      <c r="AK12426" s="9" t="str">
        <f>VLOOKUP(Y12426,zdroj!D:AJ,33,0)</f>
        <v>katA</v>
      </c>
    </row>
    <row r="12427" spans="8:37" x14ac:dyDescent="0.25">
      <c r="H12427" s="8"/>
      <c r="I12427" s="8"/>
      <c r="N12427" s="23"/>
      <c r="O12427" s="24"/>
      <c r="P12427" s="19"/>
      <c r="Q12427" s="19"/>
      <c r="R12427" s="19"/>
      <c r="U12427" s="27"/>
      <c r="Y12427" s="9" t="s">
        <v>677</v>
      </c>
      <c r="Z12427" s="9" t="s">
        <v>462</v>
      </c>
      <c r="AA12427" s="9" t="s">
        <v>237</v>
      </c>
      <c r="AB12427" s="9">
        <v>5870429</v>
      </c>
      <c r="AC12427" s="9" t="s">
        <v>13200</v>
      </c>
      <c r="AD12427" s="9" t="s">
        <v>225</v>
      </c>
      <c r="AE12427" s="5">
        <f t="shared" si="410"/>
        <v>0</v>
      </c>
      <c r="AF12427" s="5" t="str">
        <f t="shared" si="411"/>
        <v>katA</v>
      </c>
      <c r="AG12427" s="153"/>
      <c r="AH12427" s="153"/>
      <c r="AI12427" t="s">
        <v>201</v>
      </c>
      <c r="AJ12427" t="s">
        <v>17878</v>
      </c>
      <c r="AK12427" s="9" t="str">
        <f>VLOOKUP(Y12427,zdroj!D:AJ,33,0)</f>
        <v>katA</v>
      </c>
    </row>
    <row r="12428" spans="8:37" x14ac:dyDescent="0.25">
      <c r="H12428" s="8"/>
      <c r="I12428" s="8"/>
      <c r="N12428" s="23"/>
      <c r="O12428" s="24"/>
      <c r="P12428" s="19"/>
      <c r="Q12428" s="19"/>
      <c r="R12428" s="19"/>
      <c r="U12428" s="27"/>
      <c r="Y12428" s="9" t="s">
        <v>677</v>
      </c>
      <c r="Z12428" s="9" t="s">
        <v>462</v>
      </c>
      <c r="AA12428" s="9" t="s">
        <v>237</v>
      </c>
      <c r="AB12428" s="9">
        <v>5870437</v>
      </c>
      <c r="AC12428" s="9" t="s">
        <v>13201</v>
      </c>
      <c r="AD12428" s="9" t="s">
        <v>231</v>
      </c>
      <c r="AE12428" s="5">
        <f t="shared" si="410"/>
        <v>0</v>
      </c>
      <c r="AF12428" s="5" t="str">
        <f t="shared" si="411"/>
        <v>katB</v>
      </c>
      <c r="AG12428" s="153"/>
      <c r="AH12428" s="153"/>
      <c r="AI12428" t="s">
        <v>201</v>
      </c>
      <c r="AJ12428" t="s">
        <v>17878</v>
      </c>
      <c r="AK12428" s="9" t="str">
        <f>VLOOKUP(Y12428,zdroj!D:AJ,33,0)</f>
        <v>katA</v>
      </c>
    </row>
    <row r="12429" spans="8:37" x14ac:dyDescent="0.25">
      <c r="H12429" s="8"/>
      <c r="I12429" s="8"/>
      <c r="N12429" s="23"/>
      <c r="O12429" s="24"/>
      <c r="P12429" s="19"/>
      <c r="Q12429" s="19"/>
      <c r="R12429" s="19"/>
      <c r="U12429" s="27"/>
      <c r="Y12429" s="9" t="s">
        <v>677</v>
      </c>
      <c r="Z12429" s="9" t="s">
        <v>462</v>
      </c>
      <c r="AA12429" s="9" t="s">
        <v>237</v>
      </c>
      <c r="AB12429" s="9">
        <v>5870445</v>
      </c>
      <c r="AC12429" s="9" t="s">
        <v>13202</v>
      </c>
      <c r="AD12429" s="9" t="s">
        <v>231</v>
      </c>
      <c r="AE12429" s="5">
        <f t="shared" si="410"/>
        <v>0</v>
      </c>
      <c r="AF12429" s="5" t="str">
        <f t="shared" si="411"/>
        <v>katB</v>
      </c>
      <c r="AG12429" s="153"/>
      <c r="AH12429" s="153"/>
      <c r="AI12429" t="s">
        <v>201</v>
      </c>
      <c r="AJ12429" t="s">
        <v>17878</v>
      </c>
      <c r="AK12429" s="9" t="str">
        <f>VLOOKUP(Y12429,zdroj!D:AJ,33,0)</f>
        <v>katA</v>
      </c>
    </row>
    <row r="12430" spans="8:37" x14ac:dyDescent="0.25">
      <c r="H12430" s="8"/>
      <c r="I12430" s="8"/>
      <c r="N12430" s="23"/>
      <c r="O12430" s="24"/>
      <c r="P12430" s="19"/>
      <c r="Q12430" s="19"/>
      <c r="R12430" s="19"/>
      <c r="U12430" s="27"/>
      <c r="Y12430" s="9" t="s">
        <v>677</v>
      </c>
      <c r="Z12430" s="9" t="s">
        <v>462</v>
      </c>
      <c r="AA12430" s="9" t="s">
        <v>237</v>
      </c>
      <c r="AB12430" s="9">
        <v>5870453</v>
      </c>
      <c r="AC12430" s="9" t="s">
        <v>13203</v>
      </c>
      <c r="AD12430" s="9" t="s">
        <v>231</v>
      </c>
      <c r="AE12430" s="5">
        <f t="shared" si="410"/>
        <v>0</v>
      </c>
      <c r="AF12430" s="5" t="str">
        <f t="shared" si="411"/>
        <v>katB</v>
      </c>
      <c r="AG12430" s="153"/>
      <c r="AH12430" s="153"/>
      <c r="AI12430" t="s">
        <v>201</v>
      </c>
      <c r="AJ12430" t="s">
        <v>17878</v>
      </c>
      <c r="AK12430" s="9" t="str">
        <f>VLOOKUP(Y12430,zdroj!D:AJ,33,0)</f>
        <v>katA</v>
      </c>
    </row>
    <row r="12431" spans="8:37" x14ac:dyDescent="0.25">
      <c r="H12431" s="8"/>
      <c r="I12431" s="8"/>
      <c r="N12431" s="23"/>
      <c r="O12431" s="24"/>
      <c r="P12431" s="19"/>
      <c r="Q12431" s="19"/>
      <c r="R12431" s="19"/>
      <c r="U12431" s="27"/>
      <c r="Y12431" s="9" t="s">
        <v>677</v>
      </c>
      <c r="Z12431" s="9" t="s">
        <v>462</v>
      </c>
      <c r="AA12431" s="9" t="s">
        <v>237</v>
      </c>
      <c r="AB12431" s="9">
        <v>5870461</v>
      </c>
      <c r="AC12431" s="9" t="s">
        <v>13204</v>
      </c>
      <c r="AD12431" s="9" t="s">
        <v>225</v>
      </c>
      <c r="AE12431" s="5">
        <f t="shared" si="410"/>
        <v>0</v>
      </c>
      <c r="AF12431" s="5" t="str">
        <f t="shared" si="411"/>
        <v>katA</v>
      </c>
      <c r="AG12431" s="153"/>
      <c r="AH12431" s="153"/>
      <c r="AI12431" t="s">
        <v>201</v>
      </c>
      <c r="AJ12431" t="s">
        <v>17878</v>
      </c>
      <c r="AK12431" s="9" t="str">
        <f>VLOOKUP(Y12431,zdroj!D:AJ,33,0)</f>
        <v>katA</v>
      </c>
    </row>
    <row r="12432" spans="8:37" x14ac:dyDescent="0.25">
      <c r="H12432" s="8"/>
      <c r="I12432" s="8"/>
      <c r="N12432" s="23"/>
      <c r="O12432" s="24"/>
      <c r="P12432" s="19"/>
      <c r="Q12432" s="19"/>
      <c r="R12432" s="19"/>
      <c r="U12432" s="27"/>
      <c r="Y12432" s="9" t="s">
        <v>677</v>
      </c>
      <c r="Z12432" s="9" t="s">
        <v>462</v>
      </c>
      <c r="AA12432" s="9" t="s">
        <v>237</v>
      </c>
      <c r="AB12432" s="9">
        <v>5869889</v>
      </c>
      <c r="AC12432" s="9" t="s">
        <v>13205</v>
      </c>
      <c r="AD12432" s="9" t="s">
        <v>225</v>
      </c>
      <c r="AE12432" s="5">
        <f t="shared" si="410"/>
        <v>0</v>
      </c>
      <c r="AF12432" s="5" t="str">
        <f t="shared" si="411"/>
        <v>katA</v>
      </c>
      <c r="AG12432" s="153"/>
      <c r="AH12432" s="153"/>
      <c r="AI12432" t="s">
        <v>201</v>
      </c>
      <c r="AJ12432" t="s">
        <v>17878</v>
      </c>
      <c r="AK12432" s="9" t="str">
        <f>VLOOKUP(Y12432,zdroj!D:AJ,33,0)</f>
        <v>katA</v>
      </c>
    </row>
    <row r="12433" spans="8:37" x14ac:dyDescent="0.25">
      <c r="H12433" s="8"/>
      <c r="I12433" s="8"/>
      <c r="N12433" s="23"/>
      <c r="O12433" s="24"/>
      <c r="P12433" s="19"/>
      <c r="Q12433" s="19"/>
      <c r="R12433" s="19"/>
      <c r="U12433" s="27"/>
      <c r="Y12433" s="9" t="s">
        <v>677</v>
      </c>
      <c r="Z12433" s="9" t="s">
        <v>462</v>
      </c>
      <c r="AA12433" s="9" t="s">
        <v>237</v>
      </c>
      <c r="AB12433" s="9">
        <v>42672619</v>
      </c>
      <c r="AC12433" s="9" t="s">
        <v>13206</v>
      </c>
      <c r="AD12433" s="9" t="s">
        <v>231</v>
      </c>
      <c r="AE12433" s="5">
        <f t="shared" si="410"/>
        <v>0</v>
      </c>
      <c r="AF12433" s="5" t="str">
        <f t="shared" si="411"/>
        <v>katB</v>
      </c>
      <c r="AG12433" s="153"/>
      <c r="AH12433" s="153"/>
      <c r="AI12433" t="s">
        <v>201</v>
      </c>
      <c r="AJ12433" t="s">
        <v>17878</v>
      </c>
      <c r="AK12433" s="9" t="str">
        <f>VLOOKUP(Y12433,zdroj!D:AJ,33,0)</f>
        <v>katA</v>
      </c>
    </row>
    <row r="12434" spans="8:37" x14ac:dyDescent="0.25">
      <c r="H12434" s="8"/>
      <c r="I12434" s="8"/>
      <c r="N12434" s="23"/>
      <c r="O12434" s="24"/>
      <c r="P12434" s="19"/>
      <c r="Q12434" s="19"/>
      <c r="R12434" s="19"/>
      <c r="U12434" s="27"/>
      <c r="Y12434" s="9" t="s">
        <v>677</v>
      </c>
      <c r="Z12434" s="9" t="s">
        <v>462</v>
      </c>
      <c r="AA12434" s="9" t="s">
        <v>237</v>
      </c>
      <c r="AB12434" s="9">
        <v>5869897</v>
      </c>
      <c r="AC12434" s="9" t="s">
        <v>13207</v>
      </c>
      <c r="AD12434" s="9" t="s">
        <v>225</v>
      </c>
      <c r="AE12434" s="5">
        <f t="shared" si="410"/>
        <v>0</v>
      </c>
      <c r="AF12434" s="5" t="str">
        <f t="shared" si="411"/>
        <v>katA</v>
      </c>
      <c r="AG12434" s="153"/>
      <c r="AH12434" s="153"/>
      <c r="AI12434" t="s">
        <v>201</v>
      </c>
      <c r="AJ12434" t="s">
        <v>17878</v>
      </c>
      <c r="AK12434" s="9" t="str">
        <f>VLOOKUP(Y12434,zdroj!D:AJ,33,0)</f>
        <v>katA</v>
      </c>
    </row>
    <row r="12435" spans="8:37" x14ac:dyDescent="0.25">
      <c r="H12435" s="8"/>
      <c r="I12435" s="8"/>
      <c r="N12435" s="23"/>
      <c r="O12435" s="24"/>
      <c r="P12435" s="19"/>
      <c r="Q12435" s="19"/>
      <c r="R12435" s="19"/>
      <c r="U12435" s="27"/>
      <c r="Y12435" s="9" t="s">
        <v>682</v>
      </c>
      <c r="Z12435" s="9" t="s">
        <v>462</v>
      </c>
      <c r="AA12435" s="9" t="s">
        <v>198</v>
      </c>
      <c r="AB12435" s="9">
        <v>15459632</v>
      </c>
      <c r="AC12435" s="9" t="s">
        <v>13208</v>
      </c>
      <c r="AD12435" s="9" t="s">
        <v>231</v>
      </c>
      <c r="AE12435" s="5">
        <f t="shared" si="410"/>
        <v>0</v>
      </c>
      <c r="AF12435" s="5" t="str">
        <f t="shared" si="411"/>
        <v>katB</v>
      </c>
      <c r="AG12435" s="153"/>
      <c r="AH12435" s="153"/>
      <c r="AI12435" t="s">
        <v>201</v>
      </c>
      <c r="AJ12435" t="s">
        <v>17878</v>
      </c>
      <c r="AK12435" s="9" t="str">
        <f>VLOOKUP(Y12435,zdroj!D:AJ,33,0)</f>
        <v>katB</v>
      </c>
    </row>
    <row r="12436" spans="8:37" x14ac:dyDescent="0.25">
      <c r="H12436" s="8"/>
      <c r="I12436" s="8"/>
      <c r="N12436" s="23"/>
      <c r="O12436" s="24"/>
      <c r="P12436" s="19"/>
      <c r="Q12436" s="19"/>
      <c r="R12436" s="19"/>
      <c r="U12436" s="27"/>
      <c r="Y12436" s="9" t="s">
        <v>682</v>
      </c>
      <c r="Z12436" s="9" t="s">
        <v>462</v>
      </c>
      <c r="AA12436" s="9" t="s">
        <v>198</v>
      </c>
      <c r="AB12436" s="9">
        <v>15459641</v>
      </c>
      <c r="AC12436" s="9" t="s">
        <v>13209</v>
      </c>
      <c r="AD12436" s="9" t="s">
        <v>231</v>
      </c>
      <c r="AE12436" s="5">
        <f t="shared" si="410"/>
        <v>0</v>
      </c>
      <c r="AF12436" s="5" t="str">
        <f t="shared" si="411"/>
        <v>katB</v>
      </c>
      <c r="AG12436" s="153"/>
      <c r="AH12436" s="153"/>
      <c r="AI12436" t="s">
        <v>201</v>
      </c>
      <c r="AJ12436" t="s">
        <v>17878</v>
      </c>
      <c r="AK12436" s="9" t="str">
        <f>VLOOKUP(Y12436,zdroj!D:AJ,33,0)</f>
        <v>katB</v>
      </c>
    </row>
    <row r="12437" spans="8:37" x14ac:dyDescent="0.25">
      <c r="H12437" s="8"/>
      <c r="I12437" s="8"/>
      <c r="N12437" s="23"/>
      <c r="O12437" s="24"/>
      <c r="P12437" s="19"/>
      <c r="Q12437" s="19"/>
      <c r="R12437" s="19"/>
      <c r="U12437" s="27"/>
      <c r="Y12437" s="9" t="s">
        <v>682</v>
      </c>
      <c r="Z12437" s="9" t="s">
        <v>462</v>
      </c>
      <c r="AA12437" s="9" t="s">
        <v>198</v>
      </c>
      <c r="AB12437" s="9">
        <v>15459659</v>
      </c>
      <c r="AC12437" s="9" t="s">
        <v>13210</v>
      </c>
      <c r="AD12437" s="9" t="s">
        <v>231</v>
      </c>
      <c r="AE12437" s="5">
        <f t="shared" si="410"/>
        <v>0</v>
      </c>
      <c r="AF12437" s="5" t="str">
        <f t="shared" si="411"/>
        <v>katB</v>
      </c>
      <c r="AG12437" s="153"/>
      <c r="AH12437" s="153"/>
      <c r="AI12437" t="s">
        <v>201</v>
      </c>
      <c r="AJ12437" t="s">
        <v>17878</v>
      </c>
      <c r="AK12437" s="9" t="str">
        <f>VLOOKUP(Y12437,zdroj!D:AJ,33,0)</f>
        <v>katB</v>
      </c>
    </row>
    <row r="12438" spans="8:37" x14ac:dyDescent="0.25">
      <c r="H12438" s="8"/>
      <c r="I12438" s="8"/>
      <c r="N12438" s="23"/>
      <c r="O12438" s="24"/>
      <c r="P12438" s="19"/>
      <c r="Q12438" s="19"/>
      <c r="R12438" s="19"/>
      <c r="U12438" s="27"/>
      <c r="Y12438" s="9" t="s">
        <v>682</v>
      </c>
      <c r="Z12438" s="9" t="s">
        <v>462</v>
      </c>
      <c r="AA12438" s="9" t="s">
        <v>198</v>
      </c>
      <c r="AB12438" s="9">
        <v>15459667</v>
      </c>
      <c r="AC12438" s="9" t="s">
        <v>13211</v>
      </c>
      <c r="AD12438" s="9" t="s">
        <v>231</v>
      </c>
      <c r="AE12438" s="5">
        <f t="shared" si="410"/>
        <v>0</v>
      </c>
      <c r="AF12438" s="5" t="str">
        <f t="shared" si="411"/>
        <v>katB</v>
      </c>
      <c r="AG12438" s="153"/>
      <c r="AH12438" s="153"/>
      <c r="AI12438" t="s">
        <v>201</v>
      </c>
      <c r="AJ12438" t="s">
        <v>17878</v>
      </c>
      <c r="AK12438" s="9" t="str">
        <f>VLOOKUP(Y12438,zdroj!D:AJ,33,0)</f>
        <v>katB</v>
      </c>
    </row>
    <row r="12439" spans="8:37" x14ac:dyDescent="0.25">
      <c r="H12439" s="8"/>
      <c r="I12439" s="8"/>
      <c r="N12439" s="23"/>
      <c r="O12439" s="24"/>
      <c r="P12439" s="19"/>
      <c r="Q12439" s="19"/>
      <c r="R12439" s="19"/>
      <c r="U12439" s="27"/>
      <c r="Y12439" s="9" t="s">
        <v>682</v>
      </c>
      <c r="Z12439" s="9" t="s">
        <v>462</v>
      </c>
      <c r="AA12439" s="9" t="s">
        <v>198</v>
      </c>
      <c r="AB12439" s="9">
        <v>15459675</v>
      </c>
      <c r="AC12439" s="9" t="s">
        <v>13212</v>
      </c>
      <c r="AD12439" s="9" t="s">
        <v>231</v>
      </c>
      <c r="AE12439" s="5">
        <f t="shared" si="410"/>
        <v>0</v>
      </c>
      <c r="AF12439" s="5" t="str">
        <f t="shared" si="411"/>
        <v>katB</v>
      </c>
      <c r="AG12439" s="153"/>
      <c r="AH12439" s="153"/>
      <c r="AI12439" t="s">
        <v>201</v>
      </c>
      <c r="AJ12439" t="s">
        <v>17878</v>
      </c>
      <c r="AK12439" s="9" t="str">
        <f>VLOOKUP(Y12439,zdroj!D:AJ,33,0)</f>
        <v>katB</v>
      </c>
    </row>
    <row r="12440" spans="8:37" x14ac:dyDescent="0.25">
      <c r="H12440" s="8"/>
      <c r="I12440" s="8"/>
      <c r="N12440" s="23"/>
      <c r="O12440" s="24"/>
      <c r="P12440" s="19"/>
      <c r="Q12440" s="19"/>
      <c r="R12440" s="19"/>
      <c r="U12440" s="27"/>
      <c r="Y12440" s="9" t="s">
        <v>682</v>
      </c>
      <c r="Z12440" s="9" t="s">
        <v>462</v>
      </c>
      <c r="AA12440" s="9" t="s">
        <v>198</v>
      </c>
      <c r="AB12440" s="9">
        <v>15459683</v>
      </c>
      <c r="AC12440" s="9" t="s">
        <v>13213</v>
      </c>
      <c r="AD12440" s="9" t="s">
        <v>231</v>
      </c>
      <c r="AE12440" s="5">
        <f t="shared" si="410"/>
        <v>0</v>
      </c>
      <c r="AF12440" s="5" t="str">
        <f t="shared" si="411"/>
        <v>katB</v>
      </c>
      <c r="AG12440" s="153"/>
      <c r="AH12440" s="153"/>
      <c r="AI12440" t="s">
        <v>17880</v>
      </c>
      <c r="AJ12440" t="s">
        <v>17878</v>
      </c>
      <c r="AK12440" s="9" t="str">
        <f>VLOOKUP(Y12440,zdroj!D:AJ,33,0)</f>
        <v>katB</v>
      </c>
    </row>
    <row r="12441" spans="8:37" x14ac:dyDescent="0.25">
      <c r="H12441" s="8"/>
      <c r="I12441" s="8"/>
      <c r="N12441" s="23"/>
      <c r="O12441" s="24"/>
      <c r="P12441" s="19"/>
      <c r="Q12441" s="19"/>
      <c r="R12441" s="19"/>
      <c r="U12441" s="27"/>
      <c r="Y12441" s="9" t="s">
        <v>682</v>
      </c>
      <c r="Z12441" s="9" t="s">
        <v>462</v>
      </c>
      <c r="AA12441" s="9" t="s">
        <v>198</v>
      </c>
      <c r="AB12441" s="9">
        <v>15459705</v>
      </c>
      <c r="AC12441" s="9" t="s">
        <v>13214</v>
      </c>
      <c r="AD12441" s="9" t="s">
        <v>231</v>
      </c>
      <c r="AE12441" s="5">
        <f t="shared" si="410"/>
        <v>0</v>
      </c>
      <c r="AF12441" s="5" t="str">
        <f t="shared" si="411"/>
        <v>katB</v>
      </c>
      <c r="AG12441" s="153"/>
      <c r="AH12441" s="153"/>
      <c r="AI12441" t="s">
        <v>201</v>
      </c>
      <c r="AJ12441" t="s">
        <v>17878</v>
      </c>
      <c r="AK12441" s="9" t="str">
        <f>VLOOKUP(Y12441,zdroj!D:AJ,33,0)</f>
        <v>katB</v>
      </c>
    </row>
    <row r="12442" spans="8:37" x14ac:dyDescent="0.25">
      <c r="H12442" s="8"/>
      <c r="I12442" s="8"/>
      <c r="N12442" s="23"/>
      <c r="O12442" s="24"/>
      <c r="P12442" s="19"/>
      <c r="Q12442" s="19"/>
      <c r="R12442" s="19"/>
      <c r="U12442" s="27"/>
      <c r="Y12442" s="9" t="s">
        <v>682</v>
      </c>
      <c r="Z12442" s="9" t="s">
        <v>462</v>
      </c>
      <c r="AA12442" s="9" t="s">
        <v>198</v>
      </c>
      <c r="AB12442" s="9">
        <v>15459713</v>
      </c>
      <c r="AC12442" s="9" t="s">
        <v>13215</v>
      </c>
      <c r="AD12442" s="9" t="s">
        <v>800</v>
      </c>
      <c r="AE12442" s="5">
        <f t="shared" si="410"/>
        <v>0</v>
      </c>
      <c r="AF12442" s="5" t="str">
        <f t="shared" si="411"/>
        <v>Pokryto</v>
      </c>
      <c r="AG12442" s="153"/>
      <c r="AH12442" s="153"/>
      <c r="AI12442" t="s">
        <v>201</v>
      </c>
      <c r="AJ12442" t="s">
        <v>800</v>
      </c>
      <c r="AK12442" s="9" t="str">
        <f>VLOOKUP(Y12442,zdroj!D:AJ,33,0)</f>
        <v>katB</v>
      </c>
    </row>
    <row r="12443" spans="8:37" x14ac:dyDescent="0.25">
      <c r="H12443" s="8"/>
      <c r="I12443" s="8"/>
      <c r="N12443" s="23"/>
      <c r="O12443" s="24"/>
      <c r="P12443" s="19"/>
      <c r="Q12443" s="19"/>
      <c r="R12443" s="19"/>
      <c r="U12443" s="27"/>
      <c r="Y12443" s="9" t="s">
        <v>682</v>
      </c>
      <c r="Z12443" s="9" t="s">
        <v>462</v>
      </c>
      <c r="AA12443" s="9" t="s">
        <v>198</v>
      </c>
      <c r="AB12443" s="9">
        <v>15459721</v>
      </c>
      <c r="AC12443" s="9" t="s">
        <v>13216</v>
      </c>
      <c r="AD12443" s="9" t="s">
        <v>231</v>
      </c>
      <c r="AE12443" s="5">
        <f t="shared" si="410"/>
        <v>0</v>
      </c>
      <c r="AF12443" s="5" t="str">
        <f t="shared" si="411"/>
        <v>katB</v>
      </c>
      <c r="AG12443" s="153"/>
      <c r="AH12443" s="153"/>
      <c r="AI12443" t="s">
        <v>201</v>
      </c>
      <c r="AJ12443" t="s">
        <v>17878</v>
      </c>
      <c r="AK12443" s="9" t="str">
        <f>VLOOKUP(Y12443,zdroj!D:AJ,33,0)</f>
        <v>katB</v>
      </c>
    </row>
    <row r="12444" spans="8:37" x14ac:dyDescent="0.25">
      <c r="H12444" s="8"/>
      <c r="I12444" s="8"/>
      <c r="N12444" s="23"/>
      <c r="O12444" s="24"/>
      <c r="P12444" s="19"/>
      <c r="Q12444" s="19"/>
      <c r="R12444" s="19"/>
      <c r="U12444" s="27"/>
      <c r="Y12444" s="9" t="s">
        <v>682</v>
      </c>
      <c r="Z12444" s="9" t="s">
        <v>462</v>
      </c>
      <c r="AA12444" s="9" t="s">
        <v>198</v>
      </c>
      <c r="AB12444" s="9">
        <v>25748343</v>
      </c>
      <c r="AC12444" s="9" t="s">
        <v>13217</v>
      </c>
      <c r="AD12444" s="9" t="s">
        <v>231</v>
      </c>
      <c r="AE12444" s="5">
        <f t="shared" si="410"/>
        <v>0</v>
      </c>
      <c r="AF12444" s="5" t="str">
        <f t="shared" si="411"/>
        <v>katB</v>
      </c>
      <c r="AG12444" s="153"/>
      <c r="AH12444" s="153"/>
      <c r="AI12444" t="s">
        <v>201</v>
      </c>
      <c r="AJ12444" t="s">
        <v>17878</v>
      </c>
      <c r="AK12444" s="9" t="str">
        <f>VLOOKUP(Y12444,zdroj!D:AJ,33,0)</f>
        <v>katB</v>
      </c>
    </row>
    <row r="12445" spans="8:37" x14ac:dyDescent="0.25">
      <c r="H12445" s="8"/>
      <c r="I12445" s="8"/>
      <c r="N12445" s="23"/>
      <c r="O12445" s="24"/>
      <c r="P12445" s="19"/>
      <c r="Q12445" s="19"/>
      <c r="R12445" s="19"/>
      <c r="U12445" s="27"/>
      <c r="Y12445" s="9" t="s">
        <v>682</v>
      </c>
      <c r="Z12445" s="9" t="s">
        <v>462</v>
      </c>
      <c r="AA12445" s="9" t="s">
        <v>198</v>
      </c>
      <c r="AB12445" s="9">
        <v>25748351</v>
      </c>
      <c r="AC12445" s="9" t="s">
        <v>13218</v>
      </c>
      <c r="AD12445" s="9" t="s">
        <v>231</v>
      </c>
      <c r="AE12445" s="5">
        <f t="shared" si="410"/>
        <v>0</v>
      </c>
      <c r="AF12445" s="5" t="str">
        <f t="shared" si="411"/>
        <v>katB</v>
      </c>
      <c r="AG12445" s="153"/>
      <c r="AH12445" s="153"/>
      <c r="AI12445" t="s">
        <v>201</v>
      </c>
      <c r="AJ12445" t="s">
        <v>17878</v>
      </c>
      <c r="AK12445" s="9" t="str">
        <f>VLOOKUP(Y12445,zdroj!D:AJ,33,0)</f>
        <v>katB</v>
      </c>
    </row>
    <row r="12446" spans="8:37" x14ac:dyDescent="0.25">
      <c r="H12446" s="8"/>
      <c r="I12446" s="8"/>
      <c r="N12446" s="23"/>
      <c r="O12446" s="24"/>
      <c r="P12446" s="19"/>
      <c r="Q12446" s="19"/>
      <c r="R12446" s="19"/>
      <c r="U12446" s="27"/>
      <c r="Y12446" s="9" t="s">
        <v>682</v>
      </c>
      <c r="Z12446" s="9" t="s">
        <v>462</v>
      </c>
      <c r="AA12446" s="9" t="s">
        <v>198</v>
      </c>
      <c r="AB12446" s="9">
        <v>27896811</v>
      </c>
      <c r="AC12446" s="9" t="s">
        <v>13219</v>
      </c>
      <c r="AD12446" s="9" t="s">
        <v>800</v>
      </c>
      <c r="AE12446" s="5">
        <f t="shared" si="410"/>
        <v>0</v>
      </c>
      <c r="AF12446" s="5" t="str">
        <f t="shared" si="411"/>
        <v>Pokryto</v>
      </c>
      <c r="AG12446" s="153"/>
      <c r="AH12446" s="153"/>
      <c r="AI12446" t="s">
        <v>201</v>
      </c>
      <c r="AJ12446" t="s">
        <v>800</v>
      </c>
      <c r="AK12446" s="9" t="str">
        <f>VLOOKUP(Y12446,zdroj!D:AJ,33,0)</f>
        <v>katB</v>
      </c>
    </row>
    <row r="12447" spans="8:37" x14ac:dyDescent="0.25">
      <c r="H12447" s="8"/>
      <c r="I12447" s="8"/>
      <c r="N12447" s="23"/>
      <c r="O12447" s="24"/>
      <c r="P12447" s="19"/>
      <c r="Q12447" s="19"/>
      <c r="R12447" s="19"/>
      <c r="U12447" s="27"/>
      <c r="Y12447" s="9" t="s">
        <v>682</v>
      </c>
      <c r="Z12447" s="9" t="s">
        <v>462</v>
      </c>
      <c r="AA12447" s="9" t="s">
        <v>198</v>
      </c>
      <c r="AB12447" s="9">
        <v>27103871</v>
      </c>
      <c r="AC12447" s="9" t="s">
        <v>13220</v>
      </c>
      <c r="AD12447" s="9" t="s">
        <v>231</v>
      </c>
      <c r="AE12447" s="5">
        <f t="shared" si="410"/>
        <v>0</v>
      </c>
      <c r="AF12447" s="5" t="str">
        <f t="shared" si="411"/>
        <v>katB</v>
      </c>
      <c r="AG12447" s="153"/>
      <c r="AH12447" s="153"/>
      <c r="AI12447" t="s">
        <v>201</v>
      </c>
      <c r="AJ12447" t="s">
        <v>17878</v>
      </c>
      <c r="AK12447" s="9" t="str">
        <f>VLOOKUP(Y12447,zdroj!D:AJ,33,0)</f>
        <v>katB</v>
      </c>
    </row>
    <row r="12448" spans="8:37" x14ac:dyDescent="0.25">
      <c r="H12448" s="8"/>
      <c r="I12448" s="8"/>
      <c r="N12448" s="23"/>
      <c r="O12448" s="24"/>
      <c r="P12448" s="19"/>
      <c r="Q12448" s="19"/>
      <c r="R12448" s="19"/>
      <c r="U12448" s="27"/>
      <c r="Y12448" s="9" t="s">
        <v>682</v>
      </c>
      <c r="Z12448" s="9" t="s">
        <v>462</v>
      </c>
      <c r="AA12448" s="9" t="s">
        <v>198</v>
      </c>
      <c r="AB12448" s="9">
        <v>26466431</v>
      </c>
      <c r="AC12448" s="9" t="s">
        <v>13221</v>
      </c>
      <c r="AD12448" s="9" t="s">
        <v>231</v>
      </c>
      <c r="AE12448" s="5">
        <f t="shared" si="410"/>
        <v>0</v>
      </c>
      <c r="AF12448" s="5" t="str">
        <f t="shared" si="411"/>
        <v>katB</v>
      </c>
      <c r="AG12448" s="153"/>
      <c r="AH12448" s="153"/>
      <c r="AI12448" t="s">
        <v>201</v>
      </c>
      <c r="AJ12448" t="s">
        <v>17878</v>
      </c>
      <c r="AK12448" s="9" t="str">
        <f>VLOOKUP(Y12448,zdroj!D:AJ,33,0)</f>
        <v>katB</v>
      </c>
    </row>
    <row r="12449" spans="8:37" x14ac:dyDescent="0.25">
      <c r="H12449" s="8"/>
      <c r="I12449" s="8"/>
      <c r="N12449" s="23"/>
      <c r="O12449" s="24"/>
      <c r="P12449" s="19"/>
      <c r="Q12449" s="19"/>
      <c r="R12449" s="19"/>
      <c r="U12449" s="27"/>
      <c r="Y12449" s="9" t="s">
        <v>682</v>
      </c>
      <c r="Z12449" s="9" t="s">
        <v>462</v>
      </c>
      <c r="AA12449" s="9" t="s">
        <v>198</v>
      </c>
      <c r="AB12449" s="9">
        <v>28127790</v>
      </c>
      <c r="AC12449" s="9" t="s">
        <v>13222</v>
      </c>
      <c r="AD12449" s="9" t="s">
        <v>231</v>
      </c>
      <c r="AE12449" s="5">
        <f t="shared" si="410"/>
        <v>0</v>
      </c>
      <c r="AF12449" s="5" t="str">
        <f t="shared" si="411"/>
        <v>katB</v>
      </c>
      <c r="AG12449" s="153"/>
      <c r="AH12449" s="153"/>
      <c r="AI12449" t="s">
        <v>201</v>
      </c>
      <c r="AJ12449" t="s">
        <v>17878</v>
      </c>
      <c r="AK12449" s="9" t="str">
        <f>VLOOKUP(Y12449,zdroj!D:AJ,33,0)</f>
        <v>katB</v>
      </c>
    </row>
    <row r="12450" spans="8:37" x14ac:dyDescent="0.25">
      <c r="H12450" s="8"/>
      <c r="I12450" s="8"/>
      <c r="N12450" s="23"/>
      <c r="O12450" s="24"/>
      <c r="P12450" s="19"/>
      <c r="Q12450" s="19"/>
      <c r="R12450" s="19"/>
      <c r="U12450" s="27"/>
      <c r="Y12450" s="9" t="s">
        <v>682</v>
      </c>
      <c r="Z12450" s="9" t="s">
        <v>462</v>
      </c>
      <c r="AA12450" s="9" t="s">
        <v>198</v>
      </c>
      <c r="AB12450" s="9">
        <v>15459730</v>
      </c>
      <c r="AC12450" s="9" t="s">
        <v>13223</v>
      </c>
      <c r="AD12450" s="9" t="s">
        <v>231</v>
      </c>
      <c r="AE12450" s="5">
        <f t="shared" si="410"/>
        <v>0</v>
      </c>
      <c r="AF12450" s="5" t="str">
        <f t="shared" si="411"/>
        <v>katB</v>
      </c>
      <c r="AG12450" s="153"/>
      <c r="AH12450" s="153"/>
      <c r="AI12450" t="s">
        <v>201</v>
      </c>
      <c r="AJ12450" t="s">
        <v>17878</v>
      </c>
      <c r="AK12450" s="9" t="str">
        <f>VLOOKUP(Y12450,zdroj!D:AJ,33,0)</f>
        <v>katB</v>
      </c>
    </row>
    <row r="12451" spans="8:37" x14ac:dyDescent="0.25">
      <c r="H12451" s="8"/>
      <c r="I12451" s="8"/>
      <c r="N12451" s="23"/>
      <c r="O12451" s="24"/>
      <c r="P12451" s="19"/>
      <c r="Q12451" s="19"/>
      <c r="R12451" s="19"/>
      <c r="U12451" s="27"/>
      <c r="Y12451" s="9" t="s">
        <v>682</v>
      </c>
      <c r="Z12451" s="9" t="s">
        <v>462</v>
      </c>
      <c r="AA12451" s="9" t="s">
        <v>198</v>
      </c>
      <c r="AB12451" s="9">
        <v>15459748</v>
      </c>
      <c r="AC12451" s="9" t="s">
        <v>13224</v>
      </c>
      <c r="AD12451" s="9" t="s">
        <v>800</v>
      </c>
      <c r="AE12451" s="5">
        <f t="shared" si="410"/>
        <v>0</v>
      </c>
      <c r="AF12451" s="5" t="str">
        <f t="shared" si="411"/>
        <v>Pokryto</v>
      </c>
      <c r="AG12451" s="153"/>
      <c r="AH12451" s="153"/>
      <c r="AI12451" t="s">
        <v>201</v>
      </c>
      <c r="AJ12451" t="s">
        <v>800</v>
      </c>
      <c r="AK12451" s="9" t="str">
        <f>VLOOKUP(Y12451,zdroj!D:AJ,33,0)</f>
        <v>katB</v>
      </c>
    </row>
    <row r="12452" spans="8:37" x14ac:dyDescent="0.25">
      <c r="H12452" s="8"/>
      <c r="I12452" s="8"/>
      <c r="N12452" s="23"/>
      <c r="O12452" s="24"/>
      <c r="P12452" s="19"/>
      <c r="Q12452" s="19"/>
      <c r="R12452" s="19"/>
      <c r="U12452" s="27"/>
      <c r="Y12452" s="9" t="s">
        <v>682</v>
      </c>
      <c r="Z12452" s="9" t="s">
        <v>462</v>
      </c>
      <c r="AA12452" s="9" t="s">
        <v>198</v>
      </c>
      <c r="AB12452" s="9">
        <v>15459756</v>
      </c>
      <c r="AC12452" s="9" t="s">
        <v>13225</v>
      </c>
      <c r="AD12452" s="9" t="s">
        <v>800</v>
      </c>
      <c r="AE12452" s="5">
        <f t="shared" si="410"/>
        <v>0</v>
      </c>
      <c r="AF12452" s="5" t="str">
        <f t="shared" si="411"/>
        <v>Pokryto</v>
      </c>
      <c r="AG12452" s="153"/>
      <c r="AH12452" s="153"/>
      <c r="AI12452" t="s">
        <v>201</v>
      </c>
      <c r="AJ12452" t="s">
        <v>800</v>
      </c>
      <c r="AK12452" s="9" t="str">
        <f>VLOOKUP(Y12452,zdroj!D:AJ,33,0)</f>
        <v>katB</v>
      </c>
    </row>
    <row r="12453" spans="8:37" x14ac:dyDescent="0.25">
      <c r="H12453" s="8"/>
      <c r="I12453" s="8"/>
      <c r="N12453" s="23"/>
      <c r="O12453" s="24"/>
      <c r="P12453" s="19"/>
      <c r="Q12453" s="19"/>
      <c r="R12453" s="19"/>
      <c r="U12453" s="27"/>
      <c r="Y12453" s="9" t="s">
        <v>682</v>
      </c>
      <c r="Z12453" s="9" t="s">
        <v>462</v>
      </c>
      <c r="AA12453" s="9" t="s">
        <v>198</v>
      </c>
      <c r="AB12453" s="9">
        <v>15459764</v>
      </c>
      <c r="AC12453" s="9" t="s">
        <v>13226</v>
      </c>
      <c r="AD12453" s="9" t="s">
        <v>800</v>
      </c>
      <c r="AE12453" s="5">
        <f t="shared" si="410"/>
        <v>0</v>
      </c>
      <c r="AF12453" s="5" t="str">
        <f t="shared" si="411"/>
        <v>Pokryto</v>
      </c>
      <c r="AG12453" s="153"/>
      <c r="AH12453" s="153"/>
      <c r="AI12453" t="s">
        <v>201</v>
      </c>
      <c r="AJ12453" t="s">
        <v>800</v>
      </c>
      <c r="AK12453" s="9" t="str">
        <f>VLOOKUP(Y12453,zdroj!D:AJ,33,0)</f>
        <v>katB</v>
      </c>
    </row>
    <row r="12454" spans="8:37" x14ac:dyDescent="0.25">
      <c r="H12454" s="8"/>
      <c r="I12454" s="8"/>
      <c r="N12454" s="23"/>
      <c r="O12454" s="24"/>
      <c r="P12454" s="19"/>
      <c r="Q12454" s="19"/>
      <c r="R12454" s="19"/>
      <c r="U12454" s="27"/>
      <c r="Y12454" s="9" t="s">
        <v>682</v>
      </c>
      <c r="Z12454" s="9" t="s">
        <v>462</v>
      </c>
      <c r="AA12454" s="9" t="s">
        <v>198</v>
      </c>
      <c r="AB12454" s="9">
        <v>15459772</v>
      </c>
      <c r="AC12454" s="9" t="s">
        <v>13227</v>
      </c>
      <c r="AD12454" s="9" t="s">
        <v>231</v>
      </c>
      <c r="AE12454" s="5">
        <f t="shared" si="410"/>
        <v>0</v>
      </c>
      <c r="AF12454" s="5" t="str">
        <f t="shared" si="411"/>
        <v>katB</v>
      </c>
      <c r="AG12454" s="153"/>
      <c r="AH12454" s="153"/>
      <c r="AI12454" t="s">
        <v>201</v>
      </c>
      <c r="AJ12454" t="s">
        <v>17878</v>
      </c>
      <c r="AK12454" s="9" t="str">
        <f>VLOOKUP(Y12454,zdroj!D:AJ,33,0)</f>
        <v>katB</v>
      </c>
    </row>
    <row r="12455" spans="8:37" x14ac:dyDescent="0.25">
      <c r="H12455" s="8"/>
      <c r="I12455" s="8"/>
      <c r="N12455" s="23"/>
      <c r="O12455" s="24"/>
      <c r="P12455" s="19"/>
      <c r="Q12455" s="19"/>
      <c r="R12455" s="19"/>
      <c r="U12455" s="27"/>
      <c r="Y12455" s="9" t="s">
        <v>682</v>
      </c>
      <c r="Z12455" s="9" t="s">
        <v>462</v>
      </c>
      <c r="AA12455" s="9" t="s">
        <v>198</v>
      </c>
      <c r="AB12455" s="9">
        <v>15459781</v>
      </c>
      <c r="AC12455" s="9" t="s">
        <v>13228</v>
      </c>
      <c r="AD12455" s="9" t="s">
        <v>800</v>
      </c>
      <c r="AE12455" s="5">
        <f t="shared" si="410"/>
        <v>0</v>
      </c>
      <c r="AF12455" s="5" t="str">
        <f t="shared" si="411"/>
        <v>Pokryto</v>
      </c>
      <c r="AG12455" s="153"/>
      <c r="AH12455" s="153"/>
      <c r="AI12455" t="s">
        <v>201</v>
      </c>
      <c r="AJ12455" t="s">
        <v>800</v>
      </c>
      <c r="AK12455" s="9" t="str">
        <f>VLOOKUP(Y12455,zdroj!D:AJ,33,0)</f>
        <v>katB</v>
      </c>
    </row>
    <row r="12456" spans="8:37" x14ac:dyDescent="0.25">
      <c r="H12456" s="8"/>
      <c r="I12456" s="8"/>
      <c r="N12456" s="23"/>
      <c r="O12456" s="24"/>
      <c r="P12456" s="19"/>
      <c r="Q12456" s="19"/>
      <c r="R12456" s="19"/>
      <c r="U12456" s="27"/>
      <c r="Y12456" s="9" t="s">
        <v>682</v>
      </c>
      <c r="Z12456" s="9" t="s">
        <v>462</v>
      </c>
      <c r="AA12456" s="9" t="s">
        <v>198</v>
      </c>
      <c r="AB12456" s="9">
        <v>15459829</v>
      </c>
      <c r="AC12456" s="9" t="s">
        <v>13229</v>
      </c>
      <c r="AD12456" s="9" t="s">
        <v>800</v>
      </c>
      <c r="AE12456" s="5">
        <f t="shared" si="410"/>
        <v>0</v>
      </c>
      <c r="AF12456" s="5" t="str">
        <f t="shared" si="411"/>
        <v>Pokryto</v>
      </c>
      <c r="AG12456" s="153"/>
      <c r="AH12456" s="153"/>
      <c r="AI12456" t="s">
        <v>201</v>
      </c>
      <c r="AJ12456" t="s">
        <v>800</v>
      </c>
      <c r="AK12456" s="9" t="str">
        <f>VLOOKUP(Y12456,zdroj!D:AJ,33,0)</f>
        <v>katB</v>
      </c>
    </row>
    <row r="12457" spans="8:37" x14ac:dyDescent="0.25">
      <c r="H12457" s="8"/>
      <c r="I12457" s="8"/>
      <c r="N12457" s="23"/>
      <c r="O12457" s="24"/>
      <c r="P12457" s="19"/>
      <c r="Q12457" s="19"/>
      <c r="R12457" s="19"/>
      <c r="U12457" s="27"/>
      <c r="Y12457" s="9" t="s">
        <v>682</v>
      </c>
      <c r="Z12457" s="9" t="s">
        <v>462</v>
      </c>
      <c r="AA12457" s="9" t="s">
        <v>198</v>
      </c>
      <c r="AB12457" s="9">
        <v>15459837</v>
      </c>
      <c r="AC12457" s="9" t="s">
        <v>13230</v>
      </c>
      <c r="AD12457" s="9" t="s">
        <v>800</v>
      </c>
      <c r="AE12457" s="5">
        <f t="shared" si="410"/>
        <v>0</v>
      </c>
      <c r="AF12457" s="5" t="str">
        <f t="shared" si="411"/>
        <v>Pokryto</v>
      </c>
      <c r="AG12457" s="153"/>
      <c r="AH12457" s="153"/>
      <c r="AI12457" t="s">
        <v>201</v>
      </c>
      <c r="AJ12457" t="s">
        <v>800</v>
      </c>
      <c r="AK12457" s="9" t="str">
        <f>VLOOKUP(Y12457,zdroj!D:AJ,33,0)</f>
        <v>katB</v>
      </c>
    </row>
    <row r="12458" spans="8:37" x14ac:dyDescent="0.25">
      <c r="H12458" s="8"/>
      <c r="I12458" s="8"/>
      <c r="N12458" s="23"/>
      <c r="O12458" s="24"/>
      <c r="P12458" s="19"/>
      <c r="Q12458" s="19"/>
      <c r="R12458" s="19"/>
      <c r="U12458" s="27"/>
      <c r="Y12458" s="9" t="s">
        <v>682</v>
      </c>
      <c r="Z12458" s="9" t="s">
        <v>462</v>
      </c>
      <c r="AA12458" s="9" t="s">
        <v>198</v>
      </c>
      <c r="AB12458" s="9">
        <v>15459845</v>
      </c>
      <c r="AC12458" s="9" t="s">
        <v>13231</v>
      </c>
      <c r="AD12458" s="9" t="s">
        <v>231</v>
      </c>
      <c r="AE12458" s="5">
        <f t="shared" si="410"/>
        <v>0</v>
      </c>
      <c r="AF12458" s="5" t="str">
        <f t="shared" si="411"/>
        <v>katB</v>
      </c>
      <c r="AG12458" s="153"/>
      <c r="AH12458" s="153"/>
      <c r="AI12458" t="s">
        <v>201</v>
      </c>
      <c r="AJ12458" t="s">
        <v>17878</v>
      </c>
      <c r="AK12458" s="9" t="str">
        <f>VLOOKUP(Y12458,zdroj!D:AJ,33,0)</f>
        <v>katB</v>
      </c>
    </row>
    <row r="12459" spans="8:37" x14ac:dyDescent="0.25">
      <c r="H12459" s="8"/>
      <c r="I12459" s="8"/>
      <c r="N12459" s="23"/>
      <c r="O12459" s="24"/>
      <c r="P12459" s="19"/>
      <c r="Q12459" s="19"/>
      <c r="R12459" s="19"/>
      <c r="U12459" s="27"/>
      <c r="Y12459" s="9" t="s">
        <v>682</v>
      </c>
      <c r="Z12459" s="9" t="s">
        <v>462</v>
      </c>
      <c r="AA12459" s="9" t="s">
        <v>198</v>
      </c>
      <c r="AB12459" s="9">
        <v>25748360</v>
      </c>
      <c r="AC12459" s="9" t="s">
        <v>13232</v>
      </c>
      <c r="AD12459" s="9" t="s">
        <v>231</v>
      </c>
      <c r="AE12459" s="5">
        <f t="shared" si="410"/>
        <v>0</v>
      </c>
      <c r="AF12459" s="5" t="str">
        <f t="shared" si="411"/>
        <v>katB</v>
      </c>
      <c r="AG12459" s="153"/>
      <c r="AH12459" s="153"/>
      <c r="AI12459" t="s">
        <v>201</v>
      </c>
      <c r="AJ12459" t="s">
        <v>17878</v>
      </c>
      <c r="AK12459" s="9" t="str">
        <f>VLOOKUP(Y12459,zdroj!D:AJ,33,0)</f>
        <v>katB</v>
      </c>
    </row>
    <row r="12460" spans="8:37" x14ac:dyDescent="0.25">
      <c r="H12460" s="8"/>
      <c r="I12460" s="8"/>
      <c r="N12460" s="23"/>
      <c r="O12460" s="24"/>
      <c r="P12460" s="19"/>
      <c r="Q12460" s="19"/>
      <c r="R12460" s="19"/>
      <c r="U12460" s="27"/>
      <c r="Y12460" s="9" t="s">
        <v>682</v>
      </c>
      <c r="Z12460" s="9" t="s">
        <v>462</v>
      </c>
      <c r="AA12460" s="9" t="s">
        <v>198</v>
      </c>
      <c r="AB12460" s="9">
        <v>27550699</v>
      </c>
      <c r="AC12460" s="9" t="s">
        <v>13233</v>
      </c>
      <c r="AD12460" s="9" t="s">
        <v>800</v>
      </c>
      <c r="AE12460" s="5">
        <f t="shared" si="410"/>
        <v>0</v>
      </c>
      <c r="AF12460" s="5" t="str">
        <f t="shared" si="411"/>
        <v>Pokryto</v>
      </c>
      <c r="AG12460" s="153"/>
      <c r="AH12460" s="153"/>
      <c r="AI12460" t="s">
        <v>201</v>
      </c>
      <c r="AJ12460" t="s">
        <v>800</v>
      </c>
      <c r="AK12460" s="9" t="str">
        <f>VLOOKUP(Y12460,zdroj!D:AJ,33,0)</f>
        <v>katB</v>
      </c>
    </row>
    <row r="12461" spans="8:37" x14ac:dyDescent="0.25">
      <c r="H12461" s="8"/>
      <c r="I12461" s="8"/>
      <c r="N12461" s="23"/>
      <c r="O12461" s="24"/>
      <c r="P12461" s="19"/>
      <c r="Q12461" s="19"/>
      <c r="R12461" s="19"/>
      <c r="U12461" s="27"/>
      <c r="Y12461" s="9" t="s">
        <v>682</v>
      </c>
      <c r="Z12461" s="9" t="s">
        <v>462</v>
      </c>
      <c r="AA12461" s="9" t="s">
        <v>198</v>
      </c>
      <c r="AB12461" s="9">
        <v>15459896</v>
      </c>
      <c r="AC12461" s="9" t="s">
        <v>13234</v>
      </c>
      <c r="AD12461" s="9" t="s">
        <v>231</v>
      </c>
      <c r="AE12461" s="5">
        <f t="shared" si="410"/>
        <v>0</v>
      </c>
      <c r="AF12461" s="5" t="str">
        <f t="shared" si="411"/>
        <v>katB</v>
      </c>
      <c r="AG12461" s="153"/>
      <c r="AH12461" s="153"/>
      <c r="AI12461" t="s">
        <v>201</v>
      </c>
      <c r="AJ12461" t="s">
        <v>17878</v>
      </c>
      <c r="AK12461" s="9" t="str">
        <f>VLOOKUP(Y12461,zdroj!D:AJ,33,0)</f>
        <v>katB</v>
      </c>
    </row>
    <row r="12462" spans="8:37" x14ac:dyDescent="0.25">
      <c r="H12462" s="8"/>
      <c r="I12462" s="8"/>
      <c r="N12462" s="23"/>
      <c r="O12462" s="24"/>
      <c r="P12462" s="19"/>
      <c r="Q12462" s="19"/>
      <c r="R12462" s="19"/>
      <c r="U12462" s="27"/>
      <c r="Y12462" s="9" t="s">
        <v>682</v>
      </c>
      <c r="Z12462" s="9" t="s">
        <v>462</v>
      </c>
      <c r="AA12462" s="9" t="s">
        <v>198</v>
      </c>
      <c r="AB12462" s="9">
        <v>15459900</v>
      </c>
      <c r="AC12462" s="9" t="s">
        <v>13235</v>
      </c>
      <c r="AD12462" s="9" t="s">
        <v>231</v>
      </c>
      <c r="AE12462" s="5">
        <f t="shared" si="410"/>
        <v>0</v>
      </c>
      <c r="AF12462" s="5" t="str">
        <f t="shared" si="411"/>
        <v>katB</v>
      </c>
      <c r="AG12462" s="153"/>
      <c r="AH12462" s="153"/>
      <c r="AI12462" t="s">
        <v>17879</v>
      </c>
      <c r="AJ12462" t="s">
        <v>17878</v>
      </c>
      <c r="AK12462" s="9" t="str">
        <f>VLOOKUP(Y12462,zdroj!D:AJ,33,0)</f>
        <v>katB</v>
      </c>
    </row>
    <row r="12463" spans="8:37" x14ac:dyDescent="0.25">
      <c r="H12463" s="8"/>
      <c r="I12463" s="8"/>
      <c r="N12463" s="23"/>
      <c r="O12463" s="24"/>
      <c r="P12463" s="19"/>
      <c r="Q12463" s="19"/>
      <c r="R12463" s="19"/>
      <c r="U12463" s="27"/>
      <c r="Y12463" s="9" t="s">
        <v>682</v>
      </c>
      <c r="Z12463" s="9" t="s">
        <v>462</v>
      </c>
      <c r="AA12463" s="9" t="s">
        <v>198</v>
      </c>
      <c r="AB12463" s="9">
        <v>15459918</v>
      </c>
      <c r="AC12463" s="9" t="s">
        <v>13236</v>
      </c>
      <c r="AD12463" s="9" t="s">
        <v>231</v>
      </c>
      <c r="AE12463" s="5">
        <f t="shared" si="410"/>
        <v>0</v>
      </c>
      <c r="AF12463" s="5" t="str">
        <f t="shared" si="411"/>
        <v>katB</v>
      </c>
      <c r="AG12463" s="153"/>
      <c r="AH12463" s="153"/>
      <c r="AI12463" t="s">
        <v>201</v>
      </c>
      <c r="AJ12463" t="s">
        <v>17878</v>
      </c>
      <c r="AK12463" s="9" t="str">
        <f>VLOOKUP(Y12463,zdroj!D:AJ,33,0)</f>
        <v>katB</v>
      </c>
    </row>
    <row r="12464" spans="8:37" x14ac:dyDescent="0.25">
      <c r="H12464" s="8"/>
      <c r="I12464" s="8"/>
      <c r="N12464" s="23"/>
      <c r="O12464" s="24"/>
      <c r="P12464" s="19"/>
      <c r="Q12464" s="19"/>
      <c r="R12464" s="19"/>
      <c r="U12464" s="27"/>
      <c r="Y12464" s="9" t="s">
        <v>682</v>
      </c>
      <c r="Z12464" s="9" t="s">
        <v>462</v>
      </c>
      <c r="AA12464" s="9" t="s">
        <v>198</v>
      </c>
      <c r="AB12464" s="9">
        <v>15459926</v>
      </c>
      <c r="AC12464" s="9" t="s">
        <v>13237</v>
      </c>
      <c r="AD12464" s="9" t="s">
        <v>231</v>
      </c>
      <c r="AE12464" s="5">
        <f t="shared" si="410"/>
        <v>0</v>
      </c>
      <c r="AF12464" s="5" t="str">
        <f t="shared" si="411"/>
        <v>katB</v>
      </c>
      <c r="AG12464" s="153"/>
      <c r="AH12464" s="153"/>
      <c r="AI12464" t="s">
        <v>201</v>
      </c>
      <c r="AJ12464" t="s">
        <v>17878</v>
      </c>
      <c r="AK12464" s="9" t="str">
        <f>VLOOKUP(Y12464,zdroj!D:AJ,33,0)</f>
        <v>katB</v>
      </c>
    </row>
    <row r="12465" spans="8:37" x14ac:dyDescent="0.25">
      <c r="H12465" s="8"/>
      <c r="I12465" s="8"/>
      <c r="N12465" s="23"/>
      <c r="O12465" s="24"/>
      <c r="P12465" s="19"/>
      <c r="Q12465" s="19"/>
      <c r="R12465" s="19"/>
      <c r="U12465" s="27"/>
      <c r="Y12465" s="9" t="s">
        <v>682</v>
      </c>
      <c r="Z12465" s="9" t="s">
        <v>462</v>
      </c>
      <c r="AA12465" s="9" t="s">
        <v>198</v>
      </c>
      <c r="AB12465" s="9">
        <v>15459934</v>
      </c>
      <c r="AC12465" s="9" t="s">
        <v>13238</v>
      </c>
      <c r="AD12465" s="9" t="s">
        <v>231</v>
      </c>
      <c r="AE12465" s="5">
        <f t="shared" si="410"/>
        <v>0</v>
      </c>
      <c r="AF12465" s="5" t="str">
        <f t="shared" si="411"/>
        <v>katB</v>
      </c>
      <c r="AG12465" s="153"/>
      <c r="AH12465" s="153"/>
      <c r="AI12465" t="s">
        <v>201</v>
      </c>
      <c r="AJ12465" t="s">
        <v>17878</v>
      </c>
      <c r="AK12465" s="9" t="str">
        <f>VLOOKUP(Y12465,zdroj!D:AJ,33,0)</f>
        <v>katB</v>
      </c>
    </row>
    <row r="12466" spans="8:37" x14ac:dyDescent="0.25">
      <c r="H12466" s="8"/>
      <c r="I12466" s="8"/>
      <c r="N12466" s="23"/>
      <c r="O12466" s="24"/>
      <c r="P12466" s="19"/>
      <c r="Q12466" s="19"/>
      <c r="R12466" s="19"/>
      <c r="U12466" s="27"/>
      <c r="Y12466" s="9" t="s">
        <v>682</v>
      </c>
      <c r="Z12466" s="9" t="s">
        <v>462</v>
      </c>
      <c r="AA12466" s="9" t="s">
        <v>198</v>
      </c>
      <c r="AB12466" s="9">
        <v>15459942</v>
      </c>
      <c r="AC12466" s="9" t="s">
        <v>13239</v>
      </c>
      <c r="AD12466" s="9" t="s">
        <v>800</v>
      </c>
      <c r="AE12466" s="5">
        <f t="shared" si="410"/>
        <v>0</v>
      </c>
      <c r="AF12466" s="5" t="str">
        <f t="shared" si="411"/>
        <v>Pokryto</v>
      </c>
      <c r="AG12466" s="153"/>
      <c r="AH12466" s="153"/>
      <c r="AI12466" t="s">
        <v>201</v>
      </c>
      <c r="AJ12466" t="s">
        <v>800</v>
      </c>
      <c r="AK12466" s="9" t="str">
        <f>VLOOKUP(Y12466,zdroj!D:AJ,33,0)</f>
        <v>katB</v>
      </c>
    </row>
    <row r="12467" spans="8:37" x14ac:dyDescent="0.25">
      <c r="H12467" s="8"/>
      <c r="I12467" s="8"/>
      <c r="N12467" s="23"/>
      <c r="O12467" s="24"/>
      <c r="P12467" s="19"/>
      <c r="Q12467" s="19"/>
      <c r="R12467" s="19"/>
      <c r="U12467" s="27"/>
      <c r="Y12467" s="9" t="s">
        <v>682</v>
      </c>
      <c r="Z12467" s="9" t="s">
        <v>462</v>
      </c>
      <c r="AA12467" s="9" t="s">
        <v>198</v>
      </c>
      <c r="AB12467" s="9">
        <v>15459951</v>
      </c>
      <c r="AC12467" s="9" t="s">
        <v>13240</v>
      </c>
      <c r="AD12467" s="9" t="s">
        <v>800</v>
      </c>
      <c r="AE12467" s="5">
        <f t="shared" si="410"/>
        <v>0</v>
      </c>
      <c r="AF12467" s="5" t="str">
        <f t="shared" si="411"/>
        <v>Pokryto</v>
      </c>
      <c r="AG12467" s="153"/>
      <c r="AH12467" s="153"/>
      <c r="AI12467" t="s">
        <v>201</v>
      </c>
      <c r="AJ12467" t="s">
        <v>800</v>
      </c>
      <c r="AK12467" s="9" t="str">
        <f>VLOOKUP(Y12467,zdroj!D:AJ,33,0)</f>
        <v>katB</v>
      </c>
    </row>
    <row r="12468" spans="8:37" x14ac:dyDescent="0.25">
      <c r="H12468" s="8"/>
      <c r="I12468" s="8"/>
      <c r="N12468" s="23"/>
      <c r="O12468" s="24"/>
      <c r="P12468" s="19"/>
      <c r="Q12468" s="19"/>
      <c r="R12468" s="19"/>
      <c r="U12468" s="27"/>
      <c r="Y12468" s="9" t="s">
        <v>682</v>
      </c>
      <c r="Z12468" s="9" t="s">
        <v>462</v>
      </c>
      <c r="AA12468" s="9" t="s">
        <v>198</v>
      </c>
      <c r="AB12468" s="9">
        <v>15459969</v>
      </c>
      <c r="AC12468" s="9" t="s">
        <v>13241</v>
      </c>
      <c r="AD12468" s="9" t="s">
        <v>231</v>
      </c>
      <c r="AE12468" s="5">
        <f t="shared" si="410"/>
        <v>0</v>
      </c>
      <c r="AF12468" s="5" t="str">
        <f t="shared" si="411"/>
        <v>katB</v>
      </c>
      <c r="AG12468" s="153"/>
      <c r="AH12468" s="153"/>
      <c r="AI12468" t="s">
        <v>201</v>
      </c>
      <c r="AJ12468" t="s">
        <v>17878</v>
      </c>
      <c r="AK12468" s="9" t="str">
        <f>VLOOKUP(Y12468,zdroj!D:AJ,33,0)</f>
        <v>katB</v>
      </c>
    </row>
    <row r="12469" spans="8:37" x14ac:dyDescent="0.25">
      <c r="H12469" s="8"/>
      <c r="I12469" s="8"/>
      <c r="N12469" s="23"/>
      <c r="O12469" s="24"/>
      <c r="P12469" s="19"/>
      <c r="Q12469" s="19"/>
      <c r="R12469" s="19"/>
      <c r="U12469" s="27"/>
      <c r="Y12469" s="9" t="s">
        <v>682</v>
      </c>
      <c r="Z12469" s="9" t="s">
        <v>462</v>
      </c>
      <c r="AA12469" s="9" t="s">
        <v>198</v>
      </c>
      <c r="AB12469" s="9">
        <v>15459977</v>
      </c>
      <c r="AC12469" s="9" t="s">
        <v>13242</v>
      </c>
      <c r="AD12469" s="9" t="s">
        <v>231</v>
      </c>
      <c r="AE12469" s="5">
        <f t="shared" si="410"/>
        <v>0</v>
      </c>
      <c r="AF12469" s="5" t="str">
        <f t="shared" si="411"/>
        <v>katB</v>
      </c>
      <c r="AG12469" s="153"/>
      <c r="AH12469" s="153"/>
      <c r="AI12469" t="s">
        <v>201</v>
      </c>
      <c r="AJ12469" t="s">
        <v>17878</v>
      </c>
      <c r="AK12469" s="9" t="str">
        <f>VLOOKUP(Y12469,zdroj!D:AJ,33,0)</f>
        <v>katB</v>
      </c>
    </row>
    <row r="12470" spans="8:37" x14ac:dyDescent="0.25">
      <c r="H12470" s="8"/>
      <c r="I12470" s="8"/>
      <c r="N12470" s="23"/>
      <c r="O12470" s="24"/>
      <c r="P12470" s="19"/>
      <c r="Q12470" s="19"/>
      <c r="R12470" s="19"/>
      <c r="U12470" s="27"/>
      <c r="Y12470" s="9" t="s">
        <v>682</v>
      </c>
      <c r="Z12470" s="9" t="s">
        <v>462</v>
      </c>
      <c r="AA12470" s="9" t="s">
        <v>198</v>
      </c>
      <c r="AB12470" s="9">
        <v>15459985</v>
      </c>
      <c r="AC12470" s="9" t="s">
        <v>13243</v>
      </c>
      <c r="AD12470" s="9" t="s">
        <v>800</v>
      </c>
      <c r="AE12470" s="5">
        <f t="shared" si="410"/>
        <v>0</v>
      </c>
      <c r="AF12470" s="5" t="str">
        <f t="shared" si="411"/>
        <v>Pokryto</v>
      </c>
      <c r="AG12470" s="153"/>
      <c r="AH12470" s="153"/>
      <c r="AI12470" t="s">
        <v>201</v>
      </c>
      <c r="AJ12470" t="s">
        <v>800</v>
      </c>
      <c r="AK12470" s="9" t="str">
        <f>VLOOKUP(Y12470,zdroj!D:AJ,33,0)</f>
        <v>katB</v>
      </c>
    </row>
    <row r="12471" spans="8:37" x14ac:dyDescent="0.25">
      <c r="H12471" s="8"/>
      <c r="I12471" s="8"/>
      <c r="N12471" s="23"/>
      <c r="O12471" s="24"/>
      <c r="P12471" s="19"/>
      <c r="Q12471" s="19"/>
      <c r="R12471" s="19"/>
      <c r="U12471" s="27"/>
      <c r="Y12471" s="9" t="s">
        <v>682</v>
      </c>
      <c r="Z12471" s="9" t="s">
        <v>462</v>
      </c>
      <c r="AA12471" s="9" t="s">
        <v>198</v>
      </c>
      <c r="AB12471" s="9">
        <v>15459993</v>
      </c>
      <c r="AC12471" s="9" t="s">
        <v>13244</v>
      </c>
      <c r="AD12471" s="9" t="s">
        <v>800</v>
      </c>
      <c r="AE12471" s="5">
        <f t="shared" si="410"/>
        <v>0</v>
      </c>
      <c r="AF12471" s="5" t="str">
        <f t="shared" si="411"/>
        <v>Pokryto</v>
      </c>
      <c r="AG12471" s="153"/>
      <c r="AH12471" s="153"/>
      <c r="AI12471" t="s">
        <v>201</v>
      </c>
      <c r="AJ12471" t="s">
        <v>800</v>
      </c>
      <c r="AK12471" s="9" t="str">
        <f>VLOOKUP(Y12471,zdroj!D:AJ,33,0)</f>
        <v>katB</v>
      </c>
    </row>
    <row r="12472" spans="8:37" x14ac:dyDescent="0.25">
      <c r="H12472" s="8"/>
      <c r="I12472" s="8"/>
      <c r="N12472" s="23"/>
      <c r="O12472" s="24"/>
      <c r="P12472" s="19"/>
      <c r="Q12472" s="19"/>
      <c r="R12472" s="19"/>
      <c r="U12472" s="27"/>
      <c r="Y12472" s="9" t="s">
        <v>682</v>
      </c>
      <c r="Z12472" s="9" t="s">
        <v>462</v>
      </c>
      <c r="AA12472" s="9" t="s">
        <v>198</v>
      </c>
      <c r="AB12472" s="9">
        <v>15460002</v>
      </c>
      <c r="AC12472" s="9" t="s">
        <v>13245</v>
      </c>
      <c r="AD12472" s="9" t="s">
        <v>800</v>
      </c>
      <c r="AE12472" s="5">
        <f t="shared" si="410"/>
        <v>0</v>
      </c>
      <c r="AF12472" s="5" t="str">
        <f t="shared" si="411"/>
        <v>Pokryto</v>
      </c>
      <c r="AG12472" s="153"/>
      <c r="AH12472" s="153"/>
      <c r="AI12472" t="s">
        <v>201</v>
      </c>
      <c r="AJ12472" t="s">
        <v>800</v>
      </c>
      <c r="AK12472" s="9" t="str">
        <f>VLOOKUP(Y12472,zdroj!D:AJ,33,0)</f>
        <v>katB</v>
      </c>
    </row>
    <row r="12473" spans="8:37" x14ac:dyDescent="0.25">
      <c r="H12473" s="8"/>
      <c r="I12473" s="8"/>
      <c r="N12473" s="23"/>
      <c r="O12473" s="24"/>
      <c r="P12473" s="19"/>
      <c r="Q12473" s="19"/>
      <c r="R12473" s="19"/>
      <c r="U12473" s="27"/>
      <c r="Y12473" s="9" t="s">
        <v>682</v>
      </c>
      <c r="Z12473" s="9" t="s">
        <v>462</v>
      </c>
      <c r="AA12473" s="9" t="s">
        <v>198</v>
      </c>
      <c r="AB12473" s="9">
        <v>15460011</v>
      </c>
      <c r="AC12473" s="9" t="s">
        <v>13246</v>
      </c>
      <c r="AD12473" s="9" t="s">
        <v>800</v>
      </c>
      <c r="AE12473" s="5">
        <f t="shared" si="410"/>
        <v>0</v>
      </c>
      <c r="AF12473" s="5" t="str">
        <f t="shared" si="411"/>
        <v>Pokryto</v>
      </c>
      <c r="AG12473" s="153"/>
      <c r="AH12473" s="153"/>
      <c r="AI12473" t="s">
        <v>201</v>
      </c>
      <c r="AJ12473" t="s">
        <v>800</v>
      </c>
      <c r="AK12473" s="9" t="str">
        <f>VLOOKUP(Y12473,zdroj!D:AJ,33,0)</f>
        <v>katB</v>
      </c>
    </row>
    <row r="12474" spans="8:37" x14ac:dyDescent="0.25">
      <c r="H12474" s="8"/>
      <c r="I12474" s="8"/>
      <c r="N12474" s="23"/>
      <c r="O12474" s="24"/>
      <c r="P12474" s="19"/>
      <c r="Q12474" s="19"/>
      <c r="R12474" s="19"/>
      <c r="U12474" s="27"/>
      <c r="Y12474" s="9" t="s">
        <v>682</v>
      </c>
      <c r="Z12474" s="9" t="s">
        <v>462</v>
      </c>
      <c r="AA12474" s="9" t="s">
        <v>198</v>
      </c>
      <c r="AB12474" s="9">
        <v>15460029</v>
      </c>
      <c r="AC12474" s="9" t="s">
        <v>13247</v>
      </c>
      <c r="AD12474" s="9" t="s">
        <v>800</v>
      </c>
      <c r="AE12474" s="5">
        <f t="shared" si="410"/>
        <v>0</v>
      </c>
      <c r="AF12474" s="5" t="str">
        <f t="shared" si="411"/>
        <v>Pokryto</v>
      </c>
      <c r="AG12474" s="153"/>
      <c r="AH12474" s="153"/>
      <c r="AI12474" t="s">
        <v>201</v>
      </c>
      <c r="AJ12474" t="s">
        <v>800</v>
      </c>
      <c r="AK12474" s="9" t="str">
        <f>VLOOKUP(Y12474,zdroj!D:AJ,33,0)</f>
        <v>katB</v>
      </c>
    </row>
    <row r="12475" spans="8:37" x14ac:dyDescent="0.25">
      <c r="H12475" s="8"/>
      <c r="I12475" s="8"/>
      <c r="N12475" s="23"/>
      <c r="O12475" s="24"/>
      <c r="P12475" s="19"/>
      <c r="Q12475" s="19"/>
      <c r="R12475" s="19"/>
      <c r="U12475" s="27"/>
      <c r="Y12475" s="9" t="s">
        <v>682</v>
      </c>
      <c r="Z12475" s="9" t="s">
        <v>462</v>
      </c>
      <c r="AA12475" s="9" t="s">
        <v>198</v>
      </c>
      <c r="AB12475" s="9">
        <v>15460037</v>
      </c>
      <c r="AC12475" s="9" t="s">
        <v>13248</v>
      </c>
      <c r="AD12475" s="9" t="s">
        <v>231</v>
      </c>
      <c r="AE12475" s="5">
        <f t="shared" si="410"/>
        <v>0</v>
      </c>
      <c r="AF12475" s="5" t="str">
        <f t="shared" si="411"/>
        <v>katB</v>
      </c>
      <c r="AG12475" s="153"/>
      <c r="AH12475" s="153"/>
      <c r="AI12475" t="s">
        <v>201</v>
      </c>
      <c r="AJ12475" t="s">
        <v>17878</v>
      </c>
      <c r="AK12475" s="9" t="str">
        <f>VLOOKUP(Y12475,zdroj!D:AJ,33,0)</f>
        <v>katB</v>
      </c>
    </row>
    <row r="12476" spans="8:37" x14ac:dyDescent="0.25">
      <c r="H12476" s="8"/>
      <c r="I12476" s="8"/>
      <c r="N12476" s="23"/>
      <c r="O12476" s="24"/>
      <c r="P12476" s="19"/>
      <c r="Q12476" s="19"/>
      <c r="R12476" s="19"/>
      <c r="U12476" s="27"/>
      <c r="Y12476" s="9" t="s">
        <v>682</v>
      </c>
      <c r="Z12476" s="9" t="s">
        <v>462</v>
      </c>
      <c r="AA12476" s="9" t="s">
        <v>198</v>
      </c>
      <c r="AB12476" s="9">
        <v>15460045</v>
      </c>
      <c r="AC12476" s="9" t="s">
        <v>13249</v>
      </c>
      <c r="AD12476" s="9" t="s">
        <v>800</v>
      </c>
      <c r="AE12476" s="5">
        <f t="shared" si="410"/>
        <v>0</v>
      </c>
      <c r="AF12476" s="5" t="str">
        <f t="shared" si="411"/>
        <v>Pokryto</v>
      </c>
      <c r="AG12476" s="153"/>
      <c r="AH12476" s="153"/>
      <c r="AI12476" t="s">
        <v>201</v>
      </c>
      <c r="AJ12476" t="s">
        <v>800</v>
      </c>
      <c r="AK12476" s="9" t="str">
        <f>VLOOKUP(Y12476,zdroj!D:AJ,33,0)</f>
        <v>katB</v>
      </c>
    </row>
    <row r="12477" spans="8:37" x14ac:dyDescent="0.25">
      <c r="H12477" s="8"/>
      <c r="I12477" s="8"/>
      <c r="N12477" s="23"/>
      <c r="O12477" s="24"/>
      <c r="P12477" s="19"/>
      <c r="Q12477" s="19"/>
      <c r="R12477" s="19"/>
      <c r="U12477" s="27"/>
      <c r="Y12477" s="9" t="s">
        <v>682</v>
      </c>
      <c r="Z12477" s="9" t="s">
        <v>462</v>
      </c>
      <c r="AA12477" s="9" t="s">
        <v>198</v>
      </c>
      <c r="AB12477" s="9">
        <v>15460053</v>
      </c>
      <c r="AC12477" s="9" t="s">
        <v>13250</v>
      </c>
      <c r="AD12477" s="9" t="s">
        <v>231</v>
      </c>
      <c r="AE12477" s="5">
        <f t="shared" si="410"/>
        <v>0</v>
      </c>
      <c r="AF12477" s="5" t="str">
        <f t="shared" si="411"/>
        <v>katB</v>
      </c>
      <c r="AG12477" s="153"/>
      <c r="AH12477" s="153"/>
      <c r="AI12477" t="s">
        <v>201</v>
      </c>
      <c r="AJ12477" t="s">
        <v>17878</v>
      </c>
      <c r="AK12477" s="9" t="str">
        <f>VLOOKUP(Y12477,zdroj!D:AJ,33,0)</f>
        <v>katB</v>
      </c>
    </row>
    <row r="12478" spans="8:37" x14ac:dyDescent="0.25">
      <c r="H12478" s="8"/>
      <c r="I12478" s="8"/>
      <c r="N12478" s="23"/>
      <c r="O12478" s="24"/>
      <c r="P12478" s="19"/>
      <c r="Q12478" s="19"/>
      <c r="R12478" s="19"/>
      <c r="U12478" s="27"/>
      <c r="Y12478" s="9" t="s">
        <v>682</v>
      </c>
      <c r="Z12478" s="9" t="s">
        <v>462</v>
      </c>
      <c r="AA12478" s="9" t="s">
        <v>198</v>
      </c>
      <c r="AB12478" s="9">
        <v>78004365</v>
      </c>
      <c r="AC12478" s="9" t="s">
        <v>13251</v>
      </c>
      <c r="AD12478" s="9" t="s">
        <v>231</v>
      </c>
      <c r="AE12478" s="5">
        <f t="shared" si="410"/>
        <v>0</v>
      </c>
      <c r="AF12478" s="5" t="str">
        <f t="shared" si="411"/>
        <v>katB</v>
      </c>
      <c r="AG12478" s="153"/>
      <c r="AH12478" s="153"/>
      <c r="AI12478" t="s">
        <v>201</v>
      </c>
      <c r="AJ12478" t="s">
        <v>17878</v>
      </c>
      <c r="AK12478" s="9" t="str">
        <f>VLOOKUP(Y12478,zdroj!D:AJ,33,0)</f>
        <v>katB</v>
      </c>
    </row>
    <row r="12479" spans="8:37" x14ac:dyDescent="0.25">
      <c r="H12479" s="8"/>
      <c r="I12479" s="8"/>
      <c r="N12479" s="23"/>
      <c r="O12479" s="24"/>
      <c r="P12479" s="19"/>
      <c r="Q12479" s="19"/>
      <c r="R12479" s="19"/>
      <c r="U12479" s="27"/>
      <c r="Y12479" s="9" t="s">
        <v>682</v>
      </c>
      <c r="Z12479" s="9" t="s">
        <v>462</v>
      </c>
      <c r="AA12479" s="9" t="s">
        <v>198</v>
      </c>
      <c r="AB12479" s="9">
        <v>74160885</v>
      </c>
      <c r="AC12479" s="9" t="s">
        <v>13252</v>
      </c>
      <c r="AD12479" s="9" t="s">
        <v>231</v>
      </c>
      <c r="AE12479" s="5">
        <f t="shared" si="410"/>
        <v>0</v>
      </c>
      <c r="AF12479" s="5" t="str">
        <f t="shared" si="411"/>
        <v>katB</v>
      </c>
      <c r="AG12479" s="153"/>
      <c r="AH12479" s="153"/>
      <c r="AI12479" t="s">
        <v>229</v>
      </c>
      <c r="AJ12479" t="s">
        <v>17878</v>
      </c>
      <c r="AK12479" s="9" t="str">
        <f>VLOOKUP(Y12479,zdroj!D:AJ,33,0)</f>
        <v>katB</v>
      </c>
    </row>
    <row r="12480" spans="8:37" x14ac:dyDescent="0.25">
      <c r="H12480" s="8"/>
      <c r="I12480" s="8"/>
      <c r="N12480" s="23"/>
      <c r="O12480" s="24"/>
      <c r="P12480" s="19"/>
      <c r="Q12480" s="19"/>
      <c r="R12480" s="19"/>
      <c r="U12480" s="27"/>
      <c r="Y12480" s="9" t="s">
        <v>684</v>
      </c>
      <c r="Z12480" s="9" t="s">
        <v>462</v>
      </c>
      <c r="AA12480" s="9" t="s">
        <v>44</v>
      </c>
      <c r="AB12480" s="9">
        <v>27555399</v>
      </c>
      <c r="AC12480" s="9" t="s">
        <v>13253</v>
      </c>
      <c r="AD12480" s="9" t="s">
        <v>225</v>
      </c>
      <c r="AE12480" s="5">
        <f t="shared" si="410"/>
        <v>0</v>
      </c>
      <c r="AF12480" s="5" t="str">
        <f t="shared" si="411"/>
        <v>katA</v>
      </c>
      <c r="AG12480" s="153"/>
      <c r="AH12480" s="153"/>
      <c r="AI12480" t="s">
        <v>195</v>
      </c>
      <c r="AJ12480" t="s">
        <v>340</v>
      </c>
      <c r="AK12480" s="9" t="str">
        <f>VLOOKUP(Y12480,zdroj!D:AJ,33,0)</f>
        <v>katA</v>
      </c>
    </row>
    <row r="12481" spans="8:37" x14ac:dyDescent="0.25">
      <c r="H12481" s="8"/>
      <c r="I12481" s="8"/>
      <c r="N12481" s="23"/>
      <c r="O12481" s="24"/>
      <c r="P12481" s="19"/>
      <c r="Q12481" s="19"/>
      <c r="R12481" s="19"/>
      <c r="U12481" s="27"/>
      <c r="Y12481" s="9" t="s">
        <v>684</v>
      </c>
      <c r="Z12481" s="9" t="s">
        <v>462</v>
      </c>
      <c r="AA12481" s="9" t="s">
        <v>44</v>
      </c>
      <c r="AB12481" s="9">
        <v>40116522</v>
      </c>
      <c r="AC12481" s="9" t="s">
        <v>13254</v>
      </c>
      <c r="AD12481" s="9" t="s">
        <v>225</v>
      </c>
      <c r="AE12481" s="5">
        <f t="shared" si="410"/>
        <v>0</v>
      </c>
      <c r="AF12481" s="5" t="str">
        <f t="shared" si="411"/>
        <v>katA</v>
      </c>
      <c r="AG12481" s="153"/>
      <c r="AH12481" s="153"/>
      <c r="AI12481" t="s">
        <v>195</v>
      </c>
      <c r="AJ12481" t="s">
        <v>340</v>
      </c>
      <c r="AK12481" s="9" t="str">
        <f>VLOOKUP(Y12481,zdroj!D:AJ,33,0)</f>
        <v>katA</v>
      </c>
    </row>
    <row r="12482" spans="8:37" x14ac:dyDescent="0.25">
      <c r="H12482" s="8"/>
      <c r="I12482" s="8"/>
      <c r="N12482" s="23"/>
      <c r="O12482" s="24"/>
      <c r="P12482" s="19"/>
      <c r="Q12482" s="19"/>
      <c r="R12482" s="19"/>
      <c r="U12482" s="27"/>
      <c r="Y12482" s="9" t="s">
        <v>684</v>
      </c>
      <c r="Z12482" s="9" t="s">
        <v>462</v>
      </c>
      <c r="AA12482" s="9" t="s">
        <v>44</v>
      </c>
      <c r="AB12482" s="9">
        <v>30890195</v>
      </c>
      <c r="AC12482" s="9" t="s">
        <v>13255</v>
      </c>
      <c r="AD12482" s="9" t="s">
        <v>225</v>
      </c>
      <c r="AE12482" s="5">
        <f t="shared" si="410"/>
        <v>0</v>
      </c>
      <c r="AF12482" s="5" t="str">
        <f t="shared" si="411"/>
        <v>katA</v>
      </c>
      <c r="AG12482" s="153"/>
      <c r="AH12482" s="153"/>
      <c r="AI12482" t="s">
        <v>195</v>
      </c>
      <c r="AJ12482" t="s">
        <v>340</v>
      </c>
      <c r="AK12482" s="9" t="str">
        <f>VLOOKUP(Y12482,zdroj!D:AJ,33,0)</f>
        <v>katA</v>
      </c>
    </row>
    <row r="12483" spans="8:37" x14ac:dyDescent="0.25">
      <c r="H12483" s="8"/>
      <c r="I12483" s="8"/>
      <c r="N12483" s="23"/>
      <c r="O12483" s="24"/>
      <c r="P12483" s="19"/>
      <c r="Q12483" s="19"/>
      <c r="R12483" s="19"/>
      <c r="U12483" s="27"/>
      <c r="Y12483" s="9" t="s">
        <v>684</v>
      </c>
      <c r="Z12483" s="9" t="s">
        <v>462</v>
      </c>
      <c r="AA12483" s="9" t="s">
        <v>44</v>
      </c>
      <c r="AB12483" s="9">
        <v>81994605</v>
      </c>
      <c r="AC12483" s="9" t="s">
        <v>13256</v>
      </c>
      <c r="AD12483" s="9" t="s">
        <v>225</v>
      </c>
      <c r="AE12483" s="5">
        <f t="shared" si="410"/>
        <v>0</v>
      </c>
      <c r="AF12483" s="5" t="str">
        <f t="shared" si="411"/>
        <v>katA</v>
      </c>
      <c r="AG12483" s="153"/>
      <c r="AH12483" s="153"/>
      <c r="AI12483" t="s">
        <v>195</v>
      </c>
      <c r="AJ12483" t="s">
        <v>340</v>
      </c>
      <c r="AK12483" s="9" t="str">
        <f>VLOOKUP(Y12483,zdroj!D:AJ,33,0)</f>
        <v>katA</v>
      </c>
    </row>
    <row r="12484" spans="8:37" x14ac:dyDescent="0.25">
      <c r="H12484" s="8"/>
      <c r="I12484" s="8"/>
      <c r="N12484" s="23"/>
      <c r="O12484" s="24"/>
      <c r="P12484" s="19"/>
      <c r="Q12484" s="19"/>
      <c r="R12484" s="19"/>
      <c r="U12484" s="27"/>
      <c r="Y12484" s="9" t="s">
        <v>684</v>
      </c>
      <c r="Z12484" s="9" t="s">
        <v>462</v>
      </c>
      <c r="AA12484" s="9" t="s">
        <v>44</v>
      </c>
      <c r="AB12484" s="9">
        <v>15435393</v>
      </c>
      <c r="AC12484" s="9" t="s">
        <v>13257</v>
      </c>
      <c r="AD12484" s="9" t="s">
        <v>225</v>
      </c>
      <c r="AE12484" s="5">
        <f t="shared" si="410"/>
        <v>0</v>
      </c>
      <c r="AF12484" s="5" t="str">
        <f t="shared" si="411"/>
        <v>katA</v>
      </c>
      <c r="AG12484" s="153"/>
      <c r="AH12484" s="153"/>
      <c r="AI12484" t="s">
        <v>201</v>
      </c>
      <c r="AJ12484" t="s">
        <v>17878</v>
      </c>
      <c r="AK12484" s="9" t="str">
        <f>VLOOKUP(Y12484,zdroj!D:AJ,33,0)</f>
        <v>katA</v>
      </c>
    </row>
    <row r="12485" spans="8:37" x14ac:dyDescent="0.25">
      <c r="H12485" s="8"/>
      <c r="I12485" s="8"/>
      <c r="N12485" s="23"/>
      <c r="O12485" s="24"/>
      <c r="P12485" s="19"/>
      <c r="Q12485" s="19"/>
      <c r="R12485" s="19"/>
      <c r="U12485" s="27"/>
      <c r="Y12485" s="9" t="s">
        <v>684</v>
      </c>
      <c r="Z12485" s="9" t="s">
        <v>462</v>
      </c>
      <c r="AA12485" s="9" t="s">
        <v>44</v>
      </c>
      <c r="AB12485" s="9">
        <v>15435407</v>
      </c>
      <c r="AC12485" s="9" t="s">
        <v>13258</v>
      </c>
      <c r="AD12485" s="9" t="s">
        <v>225</v>
      </c>
      <c r="AE12485" s="5">
        <f t="shared" si="410"/>
        <v>0</v>
      </c>
      <c r="AF12485" s="5" t="str">
        <f t="shared" si="411"/>
        <v>katA</v>
      </c>
      <c r="AG12485" s="153"/>
      <c r="AH12485" s="153"/>
      <c r="AI12485" t="s">
        <v>201</v>
      </c>
      <c r="AJ12485" t="s">
        <v>17878</v>
      </c>
      <c r="AK12485" s="9" t="str">
        <f>VLOOKUP(Y12485,zdroj!D:AJ,33,0)</f>
        <v>katA</v>
      </c>
    </row>
    <row r="12486" spans="8:37" x14ac:dyDescent="0.25">
      <c r="H12486" s="8"/>
      <c r="I12486" s="8"/>
      <c r="N12486" s="23"/>
      <c r="O12486" s="24"/>
      <c r="P12486" s="19"/>
      <c r="Q12486" s="19"/>
      <c r="R12486" s="19"/>
      <c r="U12486" s="27"/>
      <c r="Y12486" s="9" t="s">
        <v>684</v>
      </c>
      <c r="Z12486" s="9" t="s">
        <v>462</v>
      </c>
      <c r="AA12486" s="9" t="s">
        <v>44</v>
      </c>
      <c r="AB12486" s="9">
        <v>15435415</v>
      </c>
      <c r="AC12486" s="9" t="s">
        <v>13259</v>
      </c>
      <c r="AD12486" s="9" t="s">
        <v>225</v>
      </c>
      <c r="AE12486" s="5">
        <f t="shared" si="410"/>
        <v>0</v>
      </c>
      <c r="AF12486" s="5" t="str">
        <f t="shared" si="411"/>
        <v>katA</v>
      </c>
      <c r="AG12486" s="153"/>
      <c r="AH12486" s="153"/>
      <c r="AI12486" t="s">
        <v>201</v>
      </c>
      <c r="AJ12486" t="s">
        <v>17878</v>
      </c>
      <c r="AK12486" s="9" t="str">
        <f>VLOOKUP(Y12486,zdroj!D:AJ,33,0)</f>
        <v>katA</v>
      </c>
    </row>
    <row r="12487" spans="8:37" x14ac:dyDescent="0.25">
      <c r="H12487" s="8"/>
      <c r="I12487" s="8"/>
      <c r="N12487" s="23"/>
      <c r="O12487" s="24"/>
      <c r="P12487" s="19"/>
      <c r="Q12487" s="19"/>
      <c r="R12487" s="19"/>
      <c r="U12487" s="27"/>
      <c r="Y12487" s="9" t="s">
        <v>684</v>
      </c>
      <c r="Z12487" s="9" t="s">
        <v>462</v>
      </c>
      <c r="AA12487" s="9" t="s">
        <v>44</v>
      </c>
      <c r="AB12487" s="9">
        <v>15435423</v>
      </c>
      <c r="AC12487" s="9" t="s">
        <v>13260</v>
      </c>
      <c r="AD12487" s="9" t="s">
        <v>225</v>
      </c>
      <c r="AE12487" s="5">
        <f t="shared" si="410"/>
        <v>0</v>
      </c>
      <c r="AF12487" s="5" t="str">
        <f t="shared" si="411"/>
        <v>katA</v>
      </c>
      <c r="AG12487" s="153"/>
      <c r="AH12487" s="153"/>
      <c r="AI12487" t="s">
        <v>201</v>
      </c>
      <c r="AJ12487" t="s">
        <v>17878</v>
      </c>
      <c r="AK12487" s="9" t="str">
        <f>VLOOKUP(Y12487,zdroj!D:AJ,33,0)</f>
        <v>katA</v>
      </c>
    </row>
    <row r="12488" spans="8:37" x14ac:dyDescent="0.25">
      <c r="H12488" s="8"/>
      <c r="I12488" s="8"/>
      <c r="N12488" s="23"/>
      <c r="O12488" s="24"/>
      <c r="P12488" s="19"/>
      <c r="Q12488" s="19"/>
      <c r="R12488" s="19"/>
      <c r="U12488" s="27"/>
      <c r="Y12488" s="9" t="s">
        <v>684</v>
      </c>
      <c r="Z12488" s="9" t="s">
        <v>462</v>
      </c>
      <c r="AA12488" s="9" t="s">
        <v>44</v>
      </c>
      <c r="AB12488" s="9">
        <v>15435431</v>
      </c>
      <c r="AC12488" s="9" t="s">
        <v>13261</v>
      </c>
      <c r="AD12488" s="9" t="s">
        <v>225</v>
      </c>
      <c r="AE12488" s="5">
        <f t="shared" si="410"/>
        <v>0</v>
      </c>
      <c r="AF12488" s="5" t="str">
        <f t="shared" si="411"/>
        <v>katA</v>
      </c>
      <c r="AG12488" s="153"/>
      <c r="AH12488" s="153"/>
      <c r="AI12488" t="s">
        <v>201</v>
      </c>
      <c r="AJ12488" t="s">
        <v>17878</v>
      </c>
      <c r="AK12488" s="9" t="str">
        <f>VLOOKUP(Y12488,zdroj!D:AJ,33,0)</f>
        <v>katA</v>
      </c>
    </row>
    <row r="12489" spans="8:37" x14ac:dyDescent="0.25">
      <c r="H12489" s="8"/>
      <c r="I12489" s="8"/>
      <c r="N12489" s="23"/>
      <c r="O12489" s="24"/>
      <c r="P12489" s="19"/>
      <c r="Q12489" s="19"/>
      <c r="R12489" s="19"/>
      <c r="U12489" s="27"/>
      <c r="Y12489" s="9" t="s">
        <v>684</v>
      </c>
      <c r="Z12489" s="9" t="s">
        <v>462</v>
      </c>
      <c r="AA12489" s="9" t="s">
        <v>44</v>
      </c>
      <c r="AB12489" s="9">
        <v>15435440</v>
      </c>
      <c r="AC12489" s="9" t="s">
        <v>13262</v>
      </c>
      <c r="AD12489" s="9" t="s">
        <v>225</v>
      </c>
      <c r="AE12489" s="5">
        <f t="shared" si="410"/>
        <v>0</v>
      </c>
      <c r="AF12489" s="5" t="str">
        <f t="shared" si="411"/>
        <v>katA</v>
      </c>
      <c r="AG12489" s="153"/>
      <c r="AH12489" s="153"/>
      <c r="AI12489" t="s">
        <v>201</v>
      </c>
      <c r="AJ12489" t="s">
        <v>17878</v>
      </c>
      <c r="AK12489" s="9" t="str">
        <f>VLOOKUP(Y12489,zdroj!D:AJ,33,0)</f>
        <v>katA</v>
      </c>
    </row>
    <row r="12490" spans="8:37" x14ac:dyDescent="0.25">
      <c r="H12490" s="8"/>
      <c r="I12490" s="8"/>
      <c r="N12490" s="23"/>
      <c r="O12490" s="24"/>
      <c r="P12490" s="19"/>
      <c r="Q12490" s="19"/>
      <c r="R12490" s="19"/>
      <c r="U12490" s="27"/>
      <c r="Y12490" s="9" t="s">
        <v>684</v>
      </c>
      <c r="Z12490" s="9" t="s">
        <v>462</v>
      </c>
      <c r="AA12490" s="9" t="s">
        <v>44</v>
      </c>
      <c r="AB12490" s="9">
        <v>15435458</v>
      </c>
      <c r="AC12490" s="9" t="s">
        <v>13263</v>
      </c>
      <c r="AD12490" s="9" t="s">
        <v>225</v>
      </c>
      <c r="AE12490" s="5">
        <f t="shared" ref="AE12490:AE12553" si="412">VLOOKUP(Y12490,K:T,10,0)</f>
        <v>0</v>
      </c>
      <c r="AF12490" s="5" t="str">
        <f t="shared" ref="AF12490:AF12553" si="413">IF(AE12490="A",IF(AD12490="katA","katB",AD12490),AD12490)</f>
        <v>katA</v>
      </c>
      <c r="AG12490" s="153"/>
      <c r="AH12490" s="153"/>
      <c r="AI12490" t="s">
        <v>201</v>
      </c>
      <c r="AJ12490" t="s">
        <v>17878</v>
      </c>
      <c r="AK12490" s="9" t="str">
        <f>VLOOKUP(Y12490,zdroj!D:AJ,33,0)</f>
        <v>katA</v>
      </c>
    </row>
    <row r="12491" spans="8:37" x14ac:dyDescent="0.25">
      <c r="H12491" s="8"/>
      <c r="I12491" s="8"/>
      <c r="N12491" s="23"/>
      <c r="O12491" s="24"/>
      <c r="P12491" s="19"/>
      <c r="Q12491" s="19"/>
      <c r="R12491" s="19"/>
      <c r="U12491" s="27"/>
      <c r="Y12491" s="9" t="s">
        <v>684</v>
      </c>
      <c r="Z12491" s="9" t="s">
        <v>462</v>
      </c>
      <c r="AA12491" s="9" t="s">
        <v>44</v>
      </c>
      <c r="AB12491" s="9">
        <v>15435466</v>
      </c>
      <c r="AC12491" s="9" t="s">
        <v>13264</v>
      </c>
      <c r="AD12491" s="9" t="s">
        <v>225</v>
      </c>
      <c r="AE12491" s="5">
        <f t="shared" si="412"/>
        <v>0</v>
      </c>
      <c r="AF12491" s="5" t="str">
        <f t="shared" si="413"/>
        <v>katA</v>
      </c>
      <c r="AG12491" s="153"/>
      <c r="AH12491" s="153"/>
      <c r="AI12491" t="s">
        <v>201</v>
      </c>
      <c r="AJ12491" t="s">
        <v>17878</v>
      </c>
      <c r="AK12491" s="9" t="str">
        <f>VLOOKUP(Y12491,zdroj!D:AJ,33,0)</f>
        <v>katA</v>
      </c>
    </row>
    <row r="12492" spans="8:37" x14ac:dyDescent="0.25">
      <c r="H12492" s="8"/>
      <c r="I12492" s="8"/>
      <c r="N12492" s="23"/>
      <c r="O12492" s="24"/>
      <c r="P12492" s="19"/>
      <c r="Q12492" s="19"/>
      <c r="R12492" s="19"/>
      <c r="U12492" s="27"/>
      <c r="Y12492" s="9" t="s">
        <v>684</v>
      </c>
      <c r="Z12492" s="9" t="s">
        <v>462</v>
      </c>
      <c r="AA12492" s="9" t="s">
        <v>44</v>
      </c>
      <c r="AB12492" s="9">
        <v>15435474</v>
      </c>
      <c r="AC12492" s="9" t="s">
        <v>13265</v>
      </c>
      <c r="AD12492" s="9" t="s">
        <v>225</v>
      </c>
      <c r="AE12492" s="5">
        <f t="shared" si="412"/>
        <v>0</v>
      </c>
      <c r="AF12492" s="5" t="str">
        <f t="shared" si="413"/>
        <v>katA</v>
      </c>
      <c r="AG12492" s="153"/>
      <c r="AH12492" s="153"/>
      <c r="AI12492" t="s">
        <v>201</v>
      </c>
      <c r="AJ12492" t="s">
        <v>17878</v>
      </c>
      <c r="AK12492" s="9" t="str">
        <f>VLOOKUP(Y12492,zdroj!D:AJ,33,0)</f>
        <v>katA</v>
      </c>
    </row>
    <row r="12493" spans="8:37" x14ac:dyDescent="0.25">
      <c r="H12493" s="8"/>
      <c r="I12493" s="8"/>
      <c r="N12493" s="23"/>
      <c r="O12493" s="24"/>
      <c r="P12493" s="19"/>
      <c r="Q12493" s="19"/>
      <c r="R12493" s="19"/>
      <c r="U12493" s="27"/>
      <c r="Y12493" s="9" t="s">
        <v>684</v>
      </c>
      <c r="Z12493" s="9" t="s">
        <v>462</v>
      </c>
      <c r="AA12493" s="9" t="s">
        <v>44</v>
      </c>
      <c r="AB12493" s="9">
        <v>15435482</v>
      </c>
      <c r="AC12493" s="9" t="s">
        <v>13266</v>
      </c>
      <c r="AD12493" s="9" t="s">
        <v>225</v>
      </c>
      <c r="AE12493" s="5">
        <f t="shared" si="412"/>
        <v>0</v>
      </c>
      <c r="AF12493" s="5" t="str">
        <f t="shared" si="413"/>
        <v>katA</v>
      </c>
      <c r="AG12493" s="153"/>
      <c r="AH12493" s="153"/>
      <c r="AI12493" t="s">
        <v>201</v>
      </c>
      <c r="AJ12493" t="s">
        <v>17878</v>
      </c>
      <c r="AK12493" s="9" t="str">
        <f>VLOOKUP(Y12493,zdroj!D:AJ,33,0)</f>
        <v>katA</v>
      </c>
    </row>
    <row r="12494" spans="8:37" x14ac:dyDescent="0.25">
      <c r="H12494" s="8"/>
      <c r="I12494" s="8"/>
      <c r="N12494" s="23"/>
      <c r="O12494" s="24"/>
      <c r="P12494" s="19"/>
      <c r="Q12494" s="19"/>
      <c r="R12494" s="19"/>
      <c r="U12494" s="27"/>
      <c r="Y12494" s="9" t="s">
        <v>684</v>
      </c>
      <c r="Z12494" s="9" t="s">
        <v>462</v>
      </c>
      <c r="AA12494" s="9" t="s">
        <v>44</v>
      </c>
      <c r="AB12494" s="9">
        <v>15435491</v>
      </c>
      <c r="AC12494" s="9" t="s">
        <v>13267</v>
      </c>
      <c r="AD12494" s="9" t="s">
        <v>225</v>
      </c>
      <c r="AE12494" s="5">
        <f t="shared" si="412"/>
        <v>0</v>
      </c>
      <c r="AF12494" s="5" t="str">
        <f t="shared" si="413"/>
        <v>katA</v>
      </c>
      <c r="AG12494" s="153"/>
      <c r="AH12494" s="153"/>
      <c r="AI12494" t="s">
        <v>201</v>
      </c>
      <c r="AJ12494" t="s">
        <v>17878</v>
      </c>
      <c r="AK12494" s="9" t="str">
        <f>VLOOKUP(Y12494,zdroj!D:AJ,33,0)</f>
        <v>katA</v>
      </c>
    </row>
    <row r="12495" spans="8:37" x14ac:dyDescent="0.25">
      <c r="H12495" s="8"/>
      <c r="I12495" s="8"/>
      <c r="N12495" s="23"/>
      <c r="O12495" s="24"/>
      <c r="P12495" s="19"/>
      <c r="Q12495" s="19"/>
      <c r="R12495" s="19"/>
      <c r="U12495" s="27"/>
      <c r="Y12495" s="9" t="s">
        <v>684</v>
      </c>
      <c r="Z12495" s="9" t="s">
        <v>462</v>
      </c>
      <c r="AA12495" s="9" t="s">
        <v>44</v>
      </c>
      <c r="AB12495" s="9">
        <v>15435504</v>
      </c>
      <c r="AC12495" s="9" t="s">
        <v>13268</v>
      </c>
      <c r="AD12495" s="9" t="s">
        <v>225</v>
      </c>
      <c r="AE12495" s="5">
        <f t="shared" si="412"/>
        <v>0</v>
      </c>
      <c r="AF12495" s="5" t="str">
        <f t="shared" si="413"/>
        <v>katA</v>
      </c>
      <c r="AG12495" s="153"/>
      <c r="AH12495" s="153"/>
      <c r="AI12495" t="s">
        <v>229</v>
      </c>
      <c r="AJ12495" t="s">
        <v>17878</v>
      </c>
      <c r="AK12495" s="9" t="str">
        <f>VLOOKUP(Y12495,zdroj!D:AJ,33,0)</f>
        <v>katA</v>
      </c>
    </row>
    <row r="12496" spans="8:37" x14ac:dyDescent="0.25">
      <c r="H12496" s="8"/>
      <c r="I12496" s="8"/>
      <c r="N12496" s="23"/>
      <c r="O12496" s="24"/>
      <c r="P12496" s="19"/>
      <c r="Q12496" s="19"/>
      <c r="R12496" s="19"/>
      <c r="U12496" s="27"/>
      <c r="Y12496" s="9" t="s">
        <v>684</v>
      </c>
      <c r="Z12496" s="9" t="s">
        <v>462</v>
      </c>
      <c r="AA12496" s="9" t="s">
        <v>44</v>
      </c>
      <c r="AB12496" s="9">
        <v>15435512</v>
      </c>
      <c r="AC12496" s="9" t="s">
        <v>13269</v>
      </c>
      <c r="AD12496" s="9" t="s">
        <v>225</v>
      </c>
      <c r="AE12496" s="5">
        <f t="shared" si="412"/>
        <v>0</v>
      </c>
      <c r="AF12496" s="5" t="str">
        <f t="shared" si="413"/>
        <v>katA</v>
      </c>
      <c r="AG12496" s="153"/>
      <c r="AH12496" s="153"/>
      <c r="AI12496" t="s">
        <v>201</v>
      </c>
      <c r="AJ12496" t="s">
        <v>17878</v>
      </c>
      <c r="AK12496" s="9" t="str">
        <f>VLOOKUP(Y12496,zdroj!D:AJ,33,0)</f>
        <v>katA</v>
      </c>
    </row>
    <row r="12497" spans="8:37" x14ac:dyDescent="0.25">
      <c r="H12497" s="8"/>
      <c r="I12497" s="8"/>
      <c r="N12497" s="23"/>
      <c r="O12497" s="24"/>
      <c r="P12497" s="19"/>
      <c r="Q12497" s="19"/>
      <c r="R12497" s="19"/>
      <c r="U12497" s="27"/>
      <c r="Y12497" s="9" t="s">
        <v>684</v>
      </c>
      <c r="Z12497" s="9" t="s">
        <v>462</v>
      </c>
      <c r="AA12497" s="9" t="s">
        <v>44</v>
      </c>
      <c r="AB12497" s="9">
        <v>15435521</v>
      </c>
      <c r="AC12497" s="9" t="s">
        <v>13270</v>
      </c>
      <c r="AD12497" s="9" t="s">
        <v>225</v>
      </c>
      <c r="AE12497" s="5">
        <f t="shared" si="412"/>
        <v>0</v>
      </c>
      <c r="AF12497" s="5" t="str">
        <f t="shared" si="413"/>
        <v>katA</v>
      </c>
      <c r="AG12497" s="153"/>
      <c r="AH12497" s="153"/>
      <c r="AI12497" t="s">
        <v>201</v>
      </c>
      <c r="AJ12497" t="s">
        <v>17878</v>
      </c>
      <c r="AK12497" s="9" t="str">
        <f>VLOOKUP(Y12497,zdroj!D:AJ,33,0)</f>
        <v>katA</v>
      </c>
    </row>
    <row r="12498" spans="8:37" x14ac:dyDescent="0.25">
      <c r="H12498" s="8"/>
      <c r="I12498" s="8"/>
      <c r="N12498" s="23"/>
      <c r="O12498" s="24"/>
      <c r="P12498" s="19"/>
      <c r="Q12498" s="19"/>
      <c r="R12498" s="19"/>
      <c r="U12498" s="27"/>
      <c r="Y12498" s="9" t="s">
        <v>684</v>
      </c>
      <c r="Z12498" s="9" t="s">
        <v>462</v>
      </c>
      <c r="AA12498" s="9" t="s">
        <v>44</v>
      </c>
      <c r="AB12498" s="9">
        <v>15435539</v>
      </c>
      <c r="AC12498" s="9" t="s">
        <v>13271</v>
      </c>
      <c r="AD12498" s="9" t="s">
        <v>225</v>
      </c>
      <c r="AE12498" s="5">
        <f t="shared" si="412"/>
        <v>0</v>
      </c>
      <c r="AF12498" s="5" t="str">
        <f t="shared" si="413"/>
        <v>katA</v>
      </c>
      <c r="AG12498" s="153"/>
      <c r="AH12498" s="153"/>
      <c r="AI12498" t="s">
        <v>201</v>
      </c>
      <c r="AJ12498" t="s">
        <v>17878</v>
      </c>
      <c r="AK12498" s="9" t="str">
        <f>VLOOKUP(Y12498,zdroj!D:AJ,33,0)</f>
        <v>katA</v>
      </c>
    </row>
    <row r="12499" spans="8:37" x14ac:dyDescent="0.25">
      <c r="H12499" s="8"/>
      <c r="I12499" s="8"/>
      <c r="N12499" s="23"/>
      <c r="O12499" s="24"/>
      <c r="P12499" s="19"/>
      <c r="Q12499" s="19"/>
      <c r="R12499" s="19"/>
      <c r="U12499" s="27"/>
      <c r="Y12499" s="9" t="s">
        <v>684</v>
      </c>
      <c r="Z12499" s="9" t="s">
        <v>462</v>
      </c>
      <c r="AA12499" s="9" t="s">
        <v>44</v>
      </c>
      <c r="AB12499" s="9">
        <v>15435547</v>
      </c>
      <c r="AC12499" s="9" t="s">
        <v>13272</v>
      </c>
      <c r="AD12499" s="9" t="s">
        <v>225</v>
      </c>
      <c r="AE12499" s="5">
        <f t="shared" si="412"/>
        <v>0</v>
      </c>
      <c r="AF12499" s="5" t="str">
        <f t="shared" si="413"/>
        <v>katA</v>
      </c>
      <c r="AG12499" s="153"/>
      <c r="AH12499" s="153"/>
      <c r="AI12499" t="s">
        <v>201</v>
      </c>
      <c r="AJ12499" t="s">
        <v>17878</v>
      </c>
      <c r="AK12499" s="9" t="str">
        <f>VLOOKUP(Y12499,zdroj!D:AJ,33,0)</f>
        <v>katA</v>
      </c>
    </row>
    <row r="12500" spans="8:37" x14ac:dyDescent="0.25">
      <c r="H12500" s="8"/>
      <c r="I12500" s="8"/>
      <c r="N12500" s="23"/>
      <c r="O12500" s="24"/>
      <c r="P12500" s="19"/>
      <c r="Q12500" s="19"/>
      <c r="R12500" s="19"/>
      <c r="U12500" s="27"/>
      <c r="Y12500" s="9" t="s">
        <v>684</v>
      </c>
      <c r="Z12500" s="9" t="s">
        <v>462</v>
      </c>
      <c r="AA12500" s="9" t="s">
        <v>44</v>
      </c>
      <c r="AB12500" s="9">
        <v>15435555</v>
      </c>
      <c r="AC12500" s="9" t="s">
        <v>13273</v>
      </c>
      <c r="AD12500" s="9" t="s">
        <v>225</v>
      </c>
      <c r="AE12500" s="5">
        <f t="shared" si="412"/>
        <v>0</v>
      </c>
      <c r="AF12500" s="5" t="str">
        <f t="shared" si="413"/>
        <v>katA</v>
      </c>
      <c r="AG12500" s="153"/>
      <c r="AH12500" s="153"/>
      <c r="AI12500" t="s">
        <v>201</v>
      </c>
      <c r="AJ12500" t="s">
        <v>17878</v>
      </c>
      <c r="AK12500" s="9" t="str">
        <f>VLOOKUP(Y12500,zdroj!D:AJ,33,0)</f>
        <v>katA</v>
      </c>
    </row>
    <row r="12501" spans="8:37" x14ac:dyDescent="0.25">
      <c r="H12501" s="8"/>
      <c r="I12501" s="8"/>
      <c r="N12501" s="23"/>
      <c r="O12501" s="24"/>
      <c r="P12501" s="19"/>
      <c r="Q12501" s="19"/>
      <c r="R12501" s="19"/>
      <c r="U12501" s="27"/>
      <c r="Y12501" s="9" t="s">
        <v>684</v>
      </c>
      <c r="Z12501" s="9" t="s">
        <v>462</v>
      </c>
      <c r="AA12501" s="9" t="s">
        <v>44</v>
      </c>
      <c r="AB12501" s="9">
        <v>15435563</v>
      </c>
      <c r="AC12501" s="9" t="s">
        <v>13274</v>
      </c>
      <c r="AD12501" s="9" t="s">
        <v>225</v>
      </c>
      <c r="AE12501" s="5">
        <f t="shared" si="412"/>
        <v>0</v>
      </c>
      <c r="AF12501" s="5" t="str">
        <f t="shared" si="413"/>
        <v>katA</v>
      </c>
      <c r="AG12501" s="153"/>
      <c r="AH12501" s="153"/>
      <c r="AI12501" t="s">
        <v>201</v>
      </c>
      <c r="AJ12501" t="s">
        <v>17878</v>
      </c>
      <c r="AK12501" s="9" t="str">
        <f>VLOOKUP(Y12501,zdroj!D:AJ,33,0)</f>
        <v>katA</v>
      </c>
    </row>
    <row r="12502" spans="8:37" x14ac:dyDescent="0.25">
      <c r="H12502" s="8"/>
      <c r="I12502" s="8"/>
      <c r="N12502" s="23"/>
      <c r="O12502" s="24"/>
      <c r="P12502" s="19"/>
      <c r="Q12502" s="19"/>
      <c r="R12502" s="19"/>
      <c r="U12502" s="27"/>
      <c r="Y12502" s="9" t="s">
        <v>684</v>
      </c>
      <c r="Z12502" s="9" t="s">
        <v>462</v>
      </c>
      <c r="AA12502" s="9" t="s">
        <v>44</v>
      </c>
      <c r="AB12502" s="9">
        <v>15435571</v>
      </c>
      <c r="AC12502" s="9" t="s">
        <v>13275</v>
      </c>
      <c r="AD12502" s="9" t="s">
        <v>225</v>
      </c>
      <c r="AE12502" s="5">
        <f t="shared" si="412"/>
        <v>0</v>
      </c>
      <c r="AF12502" s="5" t="str">
        <f t="shared" si="413"/>
        <v>katA</v>
      </c>
      <c r="AG12502" s="153"/>
      <c r="AH12502" s="153"/>
      <c r="AI12502" t="s">
        <v>201</v>
      </c>
      <c r="AJ12502" t="s">
        <v>17878</v>
      </c>
      <c r="AK12502" s="9" t="str">
        <f>VLOOKUP(Y12502,zdroj!D:AJ,33,0)</f>
        <v>katA</v>
      </c>
    </row>
    <row r="12503" spans="8:37" x14ac:dyDescent="0.25">
      <c r="H12503" s="8"/>
      <c r="I12503" s="8"/>
      <c r="N12503" s="23"/>
      <c r="O12503" s="24"/>
      <c r="P12503" s="19"/>
      <c r="Q12503" s="19"/>
      <c r="R12503" s="19"/>
      <c r="U12503" s="27"/>
      <c r="Y12503" s="9" t="s">
        <v>684</v>
      </c>
      <c r="Z12503" s="9" t="s">
        <v>462</v>
      </c>
      <c r="AA12503" s="9" t="s">
        <v>44</v>
      </c>
      <c r="AB12503" s="9">
        <v>15435580</v>
      </c>
      <c r="AC12503" s="9" t="s">
        <v>13276</v>
      </c>
      <c r="AD12503" s="9" t="s">
        <v>225</v>
      </c>
      <c r="AE12503" s="5">
        <f t="shared" si="412"/>
        <v>0</v>
      </c>
      <c r="AF12503" s="5" t="str">
        <f t="shared" si="413"/>
        <v>katA</v>
      </c>
      <c r="AG12503" s="153"/>
      <c r="AH12503" s="153"/>
      <c r="AI12503" t="s">
        <v>201</v>
      </c>
      <c r="AJ12503" t="s">
        <v>17878</v>
      </c>
      <c r="AK12503" s="9" t="str">
        <f>VLOOKUP(Y12503,zdroj!D:AJ,33,0)</f>
        <v>katA</v>
      </c>
    </row>
    <row r="12504" spans="8:37" x14ac:dyDescent="0.25">
      <c r="H12504" s="8"/>
      <c r="I12504" s="8"/>
      <c r="N12504" s="23"/>
      <c r="O12504" s="24"/>
      <c r="P12504" s="19"/>
      <c r="Q12504" s="19"/>
      <c r="R12504" s="19"/>
      <c r="U12504" s="27"/>
      <c r="Y12504" s="9" t="s">
        <v>684</v>
      </c>
      <c r="Z12504" s="9" t="s">
        <v>462</v>
      </c>
      <c r="AA12504" s="9" t="s">
        <v>44</v>
      </c>
      <c r="AB12504" s="9">
        <v>27035590</v>
      </c>
      <c r="AC12504" s="9" t="s">
        <v>13277</v>
      </c>
      <c r="AD12504" s="9" t="s">
        <v>225</v>
      </c>
      <c r="AE12504" s="5">
        <f t="shared" si="412"/>
        <v>0</v>
      </c>
      <c r="AF12504" s="5" t="str">
        <f t="shared" si="413"/>
        <v>katA</v>
      </c>
      <c r="AG12504" s="153"/>
      <c r="AH12504" s="153"/>
      <c r="AI12504" t="s">
        <v>201</v>
      </c>
      <c r="AJ12504" t="s">
        <v>17878</v>
      </c>
      <c r="AK12504" s="9" t="str">
        <f>VLOOKUP(Y12504,zdroj!D:AJ,33,0)</f>
        <v>katA</v>
      </c>
    </row>
    <row r="12505" spans="8:37" x14ac:dyDescent="0.25">
      <c r="H12505" s="8"/>
      <c r="I12505" s="8"/>
      <c r="N12505" s="23"/>
      <c r="O12505" s="24"/>
      <c r="P12505" s="19"/>
      <c r="Q12505" s="19"/>
      <c r="R12505" s="19"/>
      <c r="U12505" s="27"/>
      <c r="Y12505" s="9" t="s">
        <v>684</v>
      </c>
      <c r="Z12505" s="9" t="s">
        <v>462</v>
      </c>
      <c r="AA12505" s="9" t="s">
        <v>44</v>
      </c>
      <c r="AB12505" s="9">
        <v>27035603</v>
      </c>
      <c r="AC12505" s="9" t="s">
        <v>13278</v>
      </c>
      <c r="AD12505" s="9" t="s">
        <v>225</v>
      </c>
      <c r="AE12505" s="5">
        <f t="shared" si="412"/>
        <v>0</v>
      </c>
      <c r="AF12505" s="5" t="str">
        <f t="shared" si="413"/>
        <v>katA</v>
      </c>
      <c r="AG12505" s="153"/>
      <c r="AH12505" s="153"/>
      <c r="AI12505" t="s">
        <v>195</v>
      </c>
      <c r="AJ12505" t="s">
        <v>340</v>
      </c>
      <c r="AK12505" s="9" t="str">
        <f>VLOOKUP(Y12505,zdroj!D:AJ,33,0)</f>
        <v>katA</v>
      </c>
    </row>
    <row r="12506" spans="8:37" x14ac:dyDescent="0.25">
      <c r="H12506" s="8"/>
      <c r="I12506" s="8"/>
      <c r="N12506" s="23"/>
      <c r="O12506" s="24"/>
      <c r="P12506" s="19"/>
      <c r="Q12506" s="19"/>
      <c r="R12506" s="19"/>
      <c r="U12506" s="27"/>
      <c r="Y12506" s="9" t="s">
        <v>684</v>
      </c>
      <c r="Z12506" s="9" t="s">
        <v>462</v>
      </c>
      <c r="AA12506" s="9" t="s">
        <v>44</v>
      </c>
      <c r="AB12506" s="9">
        <v>15435598</v>
      </c>
      <c r="AC12506" s="9" t="s">
        <v>13279</v>
      </c>
      <c r="AD12506" s="9" t="s">
        <v>225</v>
      </c>
      <c r="AE12506" s="5">
        <f t="shared" si="412"/>
        <v>0</v>
      </c>
      <c r="AF12506" s="5" t="str">
        <f t="shared" si="413"/>
        <v>katA</v>
      </c>
      <c r="AG12506" s="153"/>
      <c r="AH12506" s="153"/>
      <c r="AI12506" t="s">
        <v>201</v>
      </c>
      <c r="AJ12506" t="s">
        <v>17878</v>
      </c>
      <c r="AK12506" s="9" t="str">
        <f>VLOOKUP(Y12506,zdroj!D:AJ,33,0)</f>
        <v>katA</v>
      </c>
    </row>
    <row r="12507" spans="8:37" x14ac:dyDescent="0.25">
      <c r="H12507" s="8"/>
      <c r="I12507" s="8"/>
      <c r="N12507" s="23"/>
      <c r="O12507" s="24"/>
      <c r="P12507" s="19"/>
      <c r="Q12507" s="19"/>
      <c r="R12507" s="19"/>
      <c r="U12507" s="27"/>
      <c r="Y12507" s="9" t="s">
        <v>684</v>
      </c>
      <c r="Z12507" s="9" t="s">
        <v>462</v>
      </c>
      <c r="AA12507" s="9" t="s">
        <v>44</v>
      </c>
      <c r="AB12507" s="9">
        <v>15435601</v>
      </c>
      <c r="AC12507" s="9" t="s">
        <v>13280</v>
      </c>
      <c r="AD12507" s="9" t="s">
        <v>225</v>
      </c>
      <c r="AE12507" s="5">
        <f t="shared" si="412"/>
        <v>0</v>
      </c>
      <c r="AF12507" s="5" t="str">
        <f t="shared" si="413"/>
        <v>katA</v>
      </c>
      <c r="AG12507" s="153"/>
      <c r="AH12507" s="153"/>
      <c r="AI12507" t="s">
        <v>201</v>
      </c>
      <c r="AJ12507" t="s">
        <v>17878</v>
      </c>
      <c r="AK12507" s="9" t="str">
        <f>VLOOKUP(Y12507,zdroj!D:AJ,33,0)</f>
        <v>katA</v>
      </c>
    </row>
    <row r="12508" spans="8:37" x14ac:dyDescent="0.25">
      <c r="H12508" s="8"/>
      <c r="I12508" s="8"/>
      <c r="N12508" s="23"/>
      <c r="O12508" s="24"/>
      <c r="P12508" s="19"/>
      <c r="Q12508" s="19"/>
      <c r="R12508" s="19"/>
      <c r="U12508" s="27"/>
      <c r="Y12508" s="9" t="s">
        <v>684</v>
      </c>
      <c r="Z12508" s="9" t="s">
        <v>462</v>
      </c>
      <c r="AA12508" s="9" t="s">
        <v>44</v>
      </c>
      <c r="AB12508" s="9">
        <v>15435610</v>
      </c>
      <c r="AC12508" s="9" t="s">
        <v>13281</v>
      </c>
      <c r="AD12508" s="9" t="s">
        <v>225</v>
      </c>
      <c r="AE12508" s="5">
        <f t="shared" si="412"/>
        <v>0</v>
      </c>
      <c r="AF12508" s="5" t="str">
        <f t="shared" si="413"/>
        <v>katA</v>
      </c>
      <c r="AG12508" s="153"/>
      <c r="AH12508" s="153"/>
      <c r="AI12508" t="s">
        <v>229</v>
      </c>
      <c r="AJ12508" t="s">
        <v>17878</v>
      </c>
      <c r="AK12508" s="9" t="str">
        <f>VLOOKUP(Y12508,zdroj!D:AJ,33,0)</f>
        <v>katA</v>
      </c>
    </row>
    <row r="12509" spans="8:37" x14ac:dyDescent="0.25">
      <c r="H12509" s="8"/>
      <c r="I12509" s="8"/>
      <c r="N12509" s="23"/>
      <c r="O12509" s="24"/>
      <c r="P12509" s="19"/>
      <c r="Q12509" s="19"/>
      <c r="R12509" s="19"/>
      <c r="U12509" s="27"/>
      <c r="Y12509" s="9" t="s">
        <v>684</v>
      </c>
      <c r="Z12509" s="9" t="s">
        <v>462</v>
      </c>
      <c r="AA12509" s="9" t="s">
        <v>44</v>
      </c>
      <c r="AB12509" s="9">
        <v>15435628</v>
      </c>
      <c r="AC12509" s="9" t="s">
        <v>13282</v>
      </c>
      <c r="AD12509" s="9" t="s">
        <v>225</v>
      </c>
      <c r="AE12509" s="5">
        <f t="shared" si="412"/>
        <v>0</v>
      </c>
      <c r="AF12509" s="5" t="str">
        <f t="shared" si="413"/>
        <v>katA</v>
      </c>
      <c r="AG12509" s="153"/>
      <c r="AH12509" s="153"/>
      <c r="AI12509" t="s">
        <v>201</v>
      </c>
      <c r="AJ12509" t="s">
        <v>17878</v>
      </c>
      <c r="AK12509" s="9" t="str">
        <f>VLOOKUP(Y12509,zdroj!D:AJ,33,0)</f>
        <v>katA</v>
      </c>
    </row>
    <row r="12510" spans="8:37" x14ac:dyDescent="0.25">
      <c r="H12510" s="8"/>
      <c r="I12510" s="8"/>
      <c r="N12510" s="23"/>
      <c r="O12510" s="24"/>
      <c r="P12510" s="19"/>
      <c r="Q12510" s="19"/>
      <c r="R12510" s="19"/>
      <c r="U12510" s="27"/>
      <c r="Y12510" s="9" t="s">
        <v>684</v>
      </c>
      <c r="Z12510" s="9" t="s">
        <v>462</v>
      </c>
      <c r="AA12510" s="9" t="s">
        <v>44</v>
      </c>
      <c r="AB12510" s="9">
        <v>15435636</v>
      </c>
      <c r="AC12510" s="9" t="s">
        <v>13283</v>
      </c>
      <c r="AD12510" s="9" t="s">
        <v>225</v>
      </c>
      <c r="AE12510" s="5">
        <f t="shared" si="412"/>
        <v>0</v>
      </c>
      <c r="AF12510" s="5" t="str">
        <f t="shared" si="413"/>
        <v>katA</v>
      </c>
      <c r="AG12510" s="153"/>
      <c r="AH12510" s="153"/>
      <c r="AI12510" t="s">
        <v>201</v>
      </c>
      <c r="AJ12510" t="s">
        <v>17878</v>
      </c>
      <c r="AK12510" s="9" t="str">
        <f>VLOOKUP(Y12510,zdroj!D:AJ,33,0)</f>
        <v>katA</v>
      </c>
    </row>
    <row r="12511" spans="8:37" x14ac:dyDescent="0.25">
      <c r="H12511" s="8"/>
      <c r="I12511" s="8"/>
      <c r="N12511" s="23"/>
      <c r="O12511" s="24"/>
      <c r="P12511" s="19"/>
      <c r="Q12511" s="19"/>
      <c r="R12511" s="19"/>
      <c r="U12511" s="27"/>
      <c r="Y12511" s="9" t="s">
        <v>684</v>
      </c>
      <c r="Z12511" s="9" t="s">
        <v>462</v>
      </c>
      <c r="AA12511" s="9" t="s">
        <v>44</v>
      </c>
      <c r="AB12511" s="9">
        <v>15435644</v>
      </c>
      <c r="AC12511" s="9" t="s">
        <v>13284</v>
      </c>
      <c r="AD12511" s="9" t="s">
        <v>225</v>
      </c>
      <c r="AE12511" s="5">
        <f t="shared" si="412"/>
        <v>0</v>
      </c>
      <c r="AF12511" s="5" t="str">
        <f t="shared" si="413"/>
        <v>katA</v>
      </c>
      <c r="AG12511" s="153"/>
      <c r="AH12511" s="153"/>
      <c r="AI12511" t="s">
        <v>201</v>
      </c>
      <c r="AJ12511" t="s">
        <v>17878</v>
      </c>
      <c r="AK12511" s="9" t="str">
        <f>VLOOKUP(Y12511,zdroj!D:AJ,33,0)</f>
        <v>katA</v>
      </c>
    </row>
    <row r="12512" spans="8:37" x14ac:dyDescent="0.25">
      <c r="H12512" s="8"/>
      <c r="I12512" s="8"/>
      <c r="N12512" s="23"/>
      <c r="O12512" s="24"/>
      <c r="P12512" s="19"/>
      <c r="Q12512" s="19"/>
      <c r="R12512" s="19"/>
      <c r="U12512" s="27"/>
      <c r="Y12512" s="9" t="s">
        <v>684</v>
      </c>
      <c r="Z12512" s="9" t="s">
        <v>462</v>
      </c>
      <c r="AA12512" s="9" t="s">
        <v>44</v>
      </c>
      <c r="AB12512" s="9">
        <v>15435661</v>
      </c>
      <c r="AC12512" s="9" t="s">
        <v>13285</v>
      </c>
      <c r="AD12512" s="9" t="s">
        <v>225</v>
      </c>
      <c r="AE12512" s="5">
        <f t="shared" si="412"/>
        <v>0</v>
      </c>
      <c r="AF12512" s="5" t="str">
        <f t="shared" si="413"/>
        <v>katA</v>
      </c>
      <c r="AG12512" s="153"/>
      <c r="AH12512" s="153"/>
      <c r="AI12512" t="s">
        <v>201</v>
      </c>
      <c r="AJ12512" t="s">
        <v>17878</v>
      </c>
      <c r="AK12512" s="9" t="str">
        <f>VLOOKUP(Y12512,zdroj!D:AJ,33,0)</f>
        <v>katA</v>
      </c>
    </row>
    <row r="12513" spans="8:37" x14ac:dyDescent="0.25">
      <c r="H12513" s="8"/>
      <c r="I12513" s="8"/>
      <c r="N12513" s="23"/>
      <c r="O12513" s="24"/>
      <c r="P12513" s="19"/>
      <c r="Q12513" s="19"/>
      <c r="R12513" s="19"/>
      <c r="U12513" s="27"/>
      <c r="Y12513" s="9" t="s">
        <v>684</v>
      </c>
      <c r="Z12513" s="9" t="s">
        <v>462</v>
      </c>
      <c r="AA12513" s="9" t="s">
        <v>44</v>
      </c>
      <c r="AB12513" s="9">
        <v>15435679</v>
      </c>
      <c r="AC12513" s="9" t="s">
        <v>13286</v>
      </c>
      <c r="AD12513" s="9" t="s">
        <v>225</v>
      </c>
      <c r="AE12513" s="5">
        <f t="shared" si="412"/>
        <v>0</v>
      </c>
      <c r="AF12513" s="5" t="str">
        <f t="shared" si="413"/>
        <v>katA</v>
      </c>
      <c r="AG12513" s="153"/>
      <c r="AH12513" s="153"/>
      <c r="AI12513" t="s">
        <v>201</v>
      </c>
      <c r="AJ12513" t="s">
        <v>17878</v>
      </c>
      <c r="AK12513" s="9" t="str">
        <f>VLOOKUP(Y12513,zdroj!D:AJ,33,0)</f>
        <v>katA</v>
      </c>
    </row>
    <row r="12514" spans="8:37" x14ac:dyDescent="0.25">
      <c r="H12514" s="8"/>
      <c r="I12514" s="8"/>
      <c r="N12514" s="23"/>
      <c r="O12514" s="24"/>
      <c r="P12514" s="19"/>
      <c r="Q12514" s="19"/>
      <c r="R12514" s="19"/>
      <c r="U12514" s="27"/>
      <c r="Y12514" s="9" t="s">
        <v>684</v>
      </c>
      <c r="Z12514" s="9" t="s">
        <v>462</v>
      </c>
      <c r="AA12514" s="9" t="s">
        <v>44</v>
      </c>
      <c r="AB12514" s="9">
        <v>15435687</v>
      </c>
      <c r="AC12514" s="9" t="s">
        <v>13287</v>
      </c>
      <c r="AD12514" s="9" t="s">
        <v>225</v>
      </c>
      <c r="AE12514" s="5">
        <f t="shared" si="412"/>
        <v>0</v>
      </c>
      <c r="AF12514" s="5" t="str">
        <f t="shared" si="413"/>
        <v>katA</v>
      </c>
      <c r="AG12514" s="153"/>
      <c r="AH12514" s="153"/>
      <c r="AI12514" t="s">
        <v>201</v>
      </c>
      <c r="AJ12514" t="s">
        <v>17878</v>
      </c>
      <c r="AK12514" s="9" t="str">
        <f>VLOOKUP(Y12514,zdroj!D:AJ,33,0)</f>
        <v>katA</v>
      </c>
    </row>
    <row r="12515" spans="8:37" x14ac:dyDescent="0.25">
      <c r="H12515" s="8"/>
      <c r="I12515" s="8"/>
      <c r="N12515" s="23"/>
      <c r="O12515" s="24"/>
      <c r="P12515" s="19"/>
      <c r="Q12515" s="19"/>
      <c r="R12515" s="19"/>
      <c r="U12515" s="27"/>
      <c r="Y12515" s="9" t="s">
        <v>684</v>
      </c>
      <c r="Z12515" s="9" t="s">
        <v>462</v>
      </c>
      <c r="AA12515" s="9" t="s">
        <v>44</v>
      </c>
      <c r="AB12515" s="9">
        <v>15435695</v>
      </c>
      <c r="AC12515" s="9" t="s">
        <v>13288</v>
      </c>
      <c r="AD12515" s="9" t="s">
        <v>225</v>
      </c>
      <c r="AE12515" s="5">
        <f t="shared" si="412"/>
        <v>0</v>
      </c>
      <c r="AF12515" s="5" t="str">
        <f t="shared" si="413"/>
        <v>katA</v>
      </c>
      <c r="AG12515" s="153"/>
      <c r="AH12515" s="153"/>
      <c r="AI12515" t="s">
        <v>201</v>
      </c>
      <c r="AJ12515" t="s">
        <v>17878</v>
      </c>
      <c r="AK12515" s="9" t="str">
        <f>VLOOKUP(Y12515,zdroj!D:AJ,33,0)</f>
        <v>katA</v>
      </c>
    </row>
    <row r="12516" spans="8:37" x14ac:dyDescent="0.25">
      <c r="H12516" s="8"/>
      <c r="I12516" s="8"/>
      <c r="N12516" s="23"/>
      <c r="O12516" s="24"/>
      <c r="P12516" s="19"/>
      <c r="Q12516" s="19"/>
      <c r="R12516" s="19"/>
      <c r="U12516" s="27"/>
      <c r="Y12516" s="9" t="s">
        <v>684</v>
      </c>
      <c r="Z12516" s="9" t="s">
        <v>462</v>
      </c>
      <c r="AA12516" s="9" t="s">
        <v>44</v>
      </c>
      <c r="AB12516" s="9">
        <v>15435709</v>
      </c>
      <c r="AC12516" s="9" t="s">
        <v>13289</v>
      </c>
      <c r="AD12516" s="9" t="s">
        <v>225</v>
      </c>
      <c r="AE12516" s="5">
        <f t="shared" si="412"/>
        <v>0</v>
      </c>
      <c r="AF12516" s="5" t="str">
        <f t="shared" si="413"/>
        <v>katA</v>
      </c>
      <c r="AG12516" s="153"/>
      <c r="AH12516" s="153"/>
      <c r="AI12516" t="s">
        <v>17879</v>
      </c>
      <c r="AJ12516" t="s">
        <v>17878</v>
      </c>
      <c r="AK12516" s="9" t="str">
        <f>VLOOKUP(Y12516,zdroj!D:AJ,33,0)</f>
        <v>katA</v>
      </c>
    </row>
    <row r="12517" spans="8:37" x14ac:dyDescent="0.25">
      <c r="H12517" s="8"/>
      <c r="I12517" s="8"/>
      <c r="N12517" s="23"/>
      <c r="O12517" s="24"/>
      <c r="P12517" s="19"/>
      <c r="Q12517" s="19"/>
      <c r="R12517" s="19"/>
      <c r="U12517" s="27"/>
      <c r="Y12517" s="9" t="s">
        <v>684</v>
      </c>
      <c r="Z12517" s="9" t="s">
        <v>462</v>
      </c>
      <c r="AA12517" s="9" t="s">
        <v>44</v>
      </c>
      <c r="AB12517" s="9">
        <v>15435717</v>
      </c>
      <c r="AC12517" s="9" t="s">
        <v>13290</v>
      </c>
      <c r="AD12517" s="9" t="s">
        <v>225</v>
      </c>
      <c r="AE12517" s="5">
        <f t="shared" si="412"/>
        <v>0</v>
      </c>
      <c r="AF12517" s="5" t="str">
        <f t="shared" si="413"/>
        <v>katA</v>
      </c>
      <c r="AG12517" s="153"/>
      <c r="AH12517" s="153"/>
      <c r="AI12517" t="s">
        <v>201</v>
      </c>
      <c r="AJ12517" t="s">
        <v>17878</v>
      </c>
      <c r="AK12517" s="9" t="str">
        <f>VLOOKUP(Y12517,zdroj!D:AJ,33,0)</f>
        <v>katA</v>
      </c>
    </row>
    <row r="12518" spans="8:37" x14ac:dyDescent="0.25">
      <c r="H12518" s="8"/>
      <c r="I12518" s="8"/>
      <c r="N12518" s="23"/>
      <c r="O12518" s="24"/>
      <c r="P12518" s="19"/>
      <c r="Q12518" s="19"/>
      <c r="R12518" s="19"/>
      <c r="U12518" s="27"/>
      <c r="Y12518" s="9" t="s">
        <v>684</v>
      </c>
      <c r="Z12518" s="9" t="s">
        <v>462</v>
      </c>
      <c r="AA12518" s="9" t="s">
        <v>44</v>
      </c>
      <c r="AB12518" s="9">
        <v>15435725</v>
      </c>
      <c r="AC12518" s="9" t="s">
        <v>13291</v>
      </c>
      <c r="AD12518" s="9" t="s">
        <v>225</v>
      </c>
      <c r="AE12518" s="5">
        <f t="shared" si="412"/>
        <v>0</v>
      </c>
      <c r="AF12518" s="5" t="str">
        <f t="shared" si="413"/>
        <v>katA</v>
      </c>
      <c r="AG12518" s="153"/>
      <c r="AH12518" s="153"/>
      <c r="AI12518" t="s">
        <v>201</v>
      </c>
      <c r="AJ12518" t="s">
        <v>17878</v>
      </c>
      <c r="AK12518" s="9" t="str">
        <f>VLOOKUP(Y12518,zdroj!D:AJ,33,0)</f>
        <v>katA</v>
      </c>
    </row>
    <row r="12519" spans="8:37" x14ac:dyDescent="0.25">
      <c r="H12519" s="8"/>
      <c r="I12519" s="8"/>
      <c r="N12519" s="23"/>
      <c r="O12519" s="24"/>
      <c r="P12519" s="19"/>
      <c r="Q12519" s="19"/>
      <c r="R12519" s="19"/>
      <c r="U12519" s="27"/>
      <c r="Y12519" s="9" t="s">
        <v>685</v>
      </c>
      <c r="Z12519" s="9" t="s">
        <v>462</v>
      </c>
      <c r="AA12519" s="9" t="s">
        <v>44</v>
      </c>
      <c r="AB12519" s="9">
        <v>15460274</v>
      </c>
      <c r="AC12519" s="9" t="s">
        <v>13292</v>
      </c>
      <c r="AD12519" s="9" t="s">
        <v>225</v>
      </c>
      <c r="AE12519" s="5">
        <f t="shared" si="412"/>
        <v>0</v>
      </c>
      <c r="AF12519" s="5" t="str">
        <f t="shared" si="413"/>
        <v>katA</v>
      </c>
      <c r="AG12519" s="153"/>
      <c r="AH12519" s="153"/>
      <c r="AI12519" t="s">
        <v>195</v>
      </c>
      <c r="AJ12519" t="s">
        <v>340</v>
      </c>
      <c r="AK12519" s="9" t="str">
        <f>VLOOKUP(Y12519,zdroj!D:AJ,33,0)</f>
        <v>katA</v>
      </c>
    </row>
    <row r="12520" spans="8:37" x14ac:dyDescent="0.25">
      <c r="H12520" s="8"/>
      <c r="I12520" s="8"/>
      <c r="N12520" s="23"/>
      <c r="O12520" s="24"/>
      <c r="P12520" s="19"/>
      <c r="Q12520" s="19"/>
      <c r="R12520" s="19"/>
      <c r="U12520" s="27"/>
      <c r="Y12520" s="9" t="s">
        <v>685</v>
      </c>
      <c r="Z12520" s="9" t="s">
        <v>462</v>
      </c>
      <c r="AA12520" s="9" t="s">
        <v>44</v>
      </c>
      <c r="AB12520" s="9">
        <v>15459799</v>
      </c>
      <c r="AC12520" s="9" t="s">
        <v>13293</v>
      </c>
      <c r="AD12520" s="9" t="s">
        <v>225</v>
      </c>
      <c r="AE12520" s="5">
        <f t="shared" si="412"/>
        <v>0</v>
      </c>
      <c r="AF12520" s="5" t="str">
        <f t="shared" si="413"/>
        <v>katA</v>
      </c>
      <c r="AG12520" s="153"/>
      <c r="AH12520" s="153"/>
      <c r="AI12520" t="s">
        <v>201</v>
      </c>
      <c r="AJ12520" t="s">
        <v>17878</v>
      </c>
      <c r="AK12520" s="9" t="str">
        <f>VLOOKUP(Y12520,zdroj!D:AJ,33,0)</f>
        <v>katA</v>
      </c>
    </row>
    <row r="12521" spans="8:37" x14ac:dyDescent="0.25">
      <c r="H12521" s="8"/>
      <c r="I12521" s="8"/>
      <c r="N12521" s="23"/>
      <c r="O12521" s="24"/>
      <c r="P12521" s="19"/>
      <c r="Q12521" s="19"/>
      <c r="R12521" s="19"/>
      <c r="U12521" s="27"/>
      <c r="Y12521" s="9" t="s">
        <v>685</v>
      </c>
      <c r="Z12521" s="9" t="s">
        <v>462</v>
      </c>
      <c r="AA12521" s="9" t="s">
        <v>44</v>
      </c>
      <c r="AB12521" s="9">
        <v>15459802</v>
      </c>
      <c r="AC12521" s="9" t="s">
        <v>13294</v>
      </c>
      <c r="AD12521" s="9" t="s">
        <v>225</v>
      </c>
      <c r="AE12521" s="5">
        <f t="shared" si="412"/>
        <v>0</v>
      </c>
      <c r="AF12521" s="5" t="str">
        <f t="shared" si="413"/>
        <v>katA</v>
      </c>
      <c r="AG12521" s="153"/>
      <c r="AH12521" s="153"/>
      <c r="AI12521" t="s">
        <v>201</v>
      </c>
      <c r="AJ12521" t="s">
        <v>17878</v>
      </c>
      <c r="AK12521" s="9" t="str">
        <f>VLOOKUP(Y12521,zdroj!D:AJ,33,0)</f>
        <v>katA</v>
      </c>
    </row>
    <row r="12522" spans="8:37" x14ac:dyDescent="0.25">
      <c r="H12522" s="8"/>
      <c r="I12522" s="8"/>
      <c r="N12522" s="23"/>
      <c r="O12522" s="24"/>
      <c r="P12522" s="19"/>
      <c r="Q12522" s="19"/>
      <c r="R12522" s="19"/>
      <c r="U12522" s="27"/>
      <c r="Y12522" s="9" t="s">
        <v>685</v>
      </c>
      <c r="Z12522" s="9" t="s">
        <v>462</v>
      </c>
      <c r="AA12522" s="9" t="s">
        <v>44</v>
      </c>
      <c r="AB12522" s="9">
        <v>15459811</v>
      </c>
      <c r="AC12522" s="9" t="s">
        <v>13295</v>
      </c>
      <c r="AD12522" s="9" t="s">
        <v>225</v>
      </c>
      <c r="AE12522" s="5">
        <f t="shared" si="412"/>
        <v>0</v>
      </c>
      <c r="AF12522" s="5" t="str">
        <f t="shared" si="413"/>
        <v>katA</v>
      </c>
      <c r="AG12522" s="153"/>
      <c r="AH12522" s="153"/>
      <c r="AI12522" t="s">
        <v>201</v>
      </c>
      <c r="AJ12522" t="s">
        <v>17878</v>
      </c>
      <c r="AK12522" s="9" t="str">
        <f>VLOOKUP(Y12522,zdroj!D:AJ,33,0)</f>
        <v>katA</v>
      </c>
    </row>
    <row r="12523" spans="8:37" x14ac:dyDescent="0.25">
      <c r="H12523" s="8"/>
      <c r="I12523" s="8"/>
      <c r="N12523" s="23"/>
      <c r="O12523" s="24"/>
      <c r="P12523" s="19"/>
      <c r="Q12523" s="19"/>
      <c r="R12523" s="19"/>
      <c r="U12523" s="27"/>
      <c r="Y12523" s="9" t="s">
        <v>685</v>
      </c>
      <c r="Z12523" s="9" t="s">
        <v>462</v>
      </c>
      <c r="AA12523" s="9" t="s">
        <v>44</v>
      </c>
      <c r="AB12523" s="9">
        <v>15459861</v>
      </c>
      <c r="AC12523" s="9" t="s">
        <v>13296</v>
      </c>
      <c r="AD12523" s="9" t="s">
        <v>225</v>
      </c>
      <c r="AE12523" s="5">
        <f t="shared" si="412"/>
        <v>0</v>
      </c>
      <c r="AF12523" s="5" t="str">
        <f t="shared" si="413"/>
        <v>katA</v>
      </c>
      <c r="AG12523" s="153"/>
      <c r="AH12523" s="153"/>
      <c r="AI12523" t="s">
        <v>201</v>
      </c>
      <c r="AJ12523" t="s">
        <v>17878</v>
      </c>
      <c r="AK12523" s="9" t="str">
        <f>VLOOKUP(Y12523,zdroj!D:AJ,33,0)</f>
        <v>katA</v>
      </c>
    </row>
    <row r="12524" spans="8:37" x14ac:dyDescent="0.25">
      <c r="H12524" s="8"/>
      <c r="I12524" s="8"/>
      <c r="N12524" s="23"/>
      <c r="O12524" s="24"/>
      <c r="P12524" s="19"/>
      <c r="Q12524" s="19"/>
      <c r="R12524" s="19"/>
      <c r="U12524" s="27"/>
      <c r="Y12524" s="9" t="s">
        <v>685</v>
      </c>
      <c r="Z12524" s="9" t="s">
        <v>462</v>
      </c>
      <c r="AA12524" s="9" t="s">
        <v>44</v>
      </c>
      <c r="AB12524" s="9">
        <v>15459870</v>
      </c>
      <c r="AC12524" s="9" t="s">
        <v>13297</v>
      </c>
      <c r="AD12524" s="9" t="s">
        <v>225</v>
      </c>
      <c r="AE12524" s="5">
        <f t="shared" si="412"/>
        <v>0</v>
      </c>
      <c r="AF12524" s="5" t="str">
        <f t="shared" si="413"/>
        <v>katA</v>
      </c>
      <c r="AG12524" s="153"/>
      <c r="AH12524" s="153"/>
      <c r="AI12524" t="s">
        <v>201</v>
      </c>
      <c r="AJ12524" t="s">
        <v>17878</v>
      </c>
      <c r="AK12524" s="9" t="str">
        <f>VLOOKUP(Y12524,zdroj!D:AJ,33,0)</f>
        <v>katA</v>
      </c>
    </row>
    <row r="12525" spans="8:37" x14ac:dyDescent="0.25">
      <c r="H12525" s="8"/>
      <c r="I12525" s="8"/>
      <c r="N12525" s="23"/>
      <c r="O12525" s="24"/>
      <c r="P12525" s="19"/>
      <c r="Q12525" s="19"/>
      <c r="R12525" s="19"/>
      <c r="U12525" s="27"/>
      <c r="Y12525" s="9" t="s">
        <v>685</v>
      </c>
      <c r="Z12525" s="9" t="s">
        <v>462</v>
      </c>
      <c r="AA12525" s="9" t="s">
        <v>44</v>
      </c>
      <c r="AB12525" s="9">
        <v>15459888</v>
      </c>
      <c r="AC12525" s="9" t="s">
        <v>13298</v>
      </c>
      <c r="AD12525" s="9" t="s">
        <v>225</v>
      </c>
      <c r="AE12525" s="5">
        <f t="shared" si="412"/>
        <v>0</v>
      </c>
      <c r="AF12525" s="5" t="str">
        <f t="shared" si="413"/>
        <v>katA</v>
      </c>
      <c r="AG12525" s="153"/>
      <c r="AH12525" s="153"/>
      <c r="AI12525" t="s">
        <v>201</v>
      </c>
      <c r="AJ12525" t="s">
        <v>17878</v>
      </c>
      <c r="AK12525" s="9" t="str">
        <f>VLOOKUP(Y12525,zdroj!D:AJ,33,0)</f>
        <v>katA</v>
      </c>
    </row>
    <row r="12526" spans="8:37" x14ac:dyDescent="0.25">
      <c r="H12526" s="8"/>
      <c r="I12526" s="8"/>
      <c r="N12526" s="23"/>
      <c r="O12526" s="24"/>
      <c r="P12526" s="19"/>
      <c r="Q12526" s="19"/>
      <c r="R12526" s="19"/>
      <c r="U12526" s="27"/>
      <c r="Y12526" s="9" t="s">
        <v>680</v>
      </c>
      <c r="Z12526" s="9" t="s">
        <v>462</v>
      </c>
      <c r="AA12526" s="9" t="s">
        <v>237</v>
      </c>
      <c r="AB12526" s="9">
        <v>25748378</v>
      </c>
      <c r="AC12526" s="9" t="s">
        <v>13299</v>
      </c>
      <c r="AD12526" s="9" t="s">
        <v>225</v>
      </c>
      <c r="AE12526" s="5">
        <f t="shared" si="412"/>
        <v>0</v>
      </c>
      <c r="AF12526" s="5" t="str">
        <f t="shared" si="413"/>
        <v>katA</v>
      </c>
      <c r="AG12526" s="153"/>
      <c r="AH12526" s="153"/>
      <c r="AI12526" t="s">
        <v>236</v>
      </c>
      <c r="AJ12526" t="s">
        <v>17878</v>
      </c>
      <c r="AK12526" s="9" t="str">
        <f>VLOOKUP(Y12526,zdroj!D:AJ,33,0)</f>
        <v>katA</v>
      </c>
    </row>
    <row r="12527" spans="8:37" x14ac:dyDescent="0.25">
      <c r="H12527" s="8"/>
      <c r="I12527" s="8"/>
      <c r="N12527" s="23"/>
      <c r="O12527" s="24"/>
      <c r="P12527" s="19"/>
      <c r="Q12527" s="19"/>
      <c r="R12527" s="19"/>
      <c r="U12527" s="27"/>
      <c r="Y12527" s="9" t="s">
        <v>680</v>
      </c>
      <c r="Z12527" s="9" t="s">
        <v>462</v>
      </c>
      <c r="AA12527" s="9" t="s">
        <v>237</v>
      </c>
      <c r="AB12527" s="9">
        <v>15457877</v>
      </c>
      <c r="AC12527" s="9" t="s">
        <v>13300</v>
      </c>
      <c r="AD12527" s="9" t="s">
        <v>225</v>
      </c>
      <c r="AE12527" s="5">
        <f t="shared" si="412"/>
        <v>0</v>
      </c>
      <c r="AF12527" s="5" t="str">
        <f t="shared" si="413"/>
        <v>katA</v>
      </c>
      <c r="AG12527" s="153"/>
      <c r="AH12527" s="153"/>
      <c r="AI12527" t="s">
        <v>201</v>
      </c>
      <c r="AJ12527" t="s">
        <v>17878</v>
      </c>
      <c r="AK12527" s="9" t="str">
        <f>VLOOKUP(Y12527,zdroj!D:AJ,33,0)</f>
        <v>katA</v>
      </c>
    </row>
    <row r="12528" spans="8:37" x14ac:dyDescent="0.25">
      <c r="H12528" s="8"/>
      <c r="I12528" s="8"/>
      <c r="N12528" s="23"/>
      <c r="O12528" s="24"/>
      <c r="P12528" s="19"/>
      <c r="Q12528" s="19"/>
      <c r="R12528" s="19"/>
      <c r="U12528" s="27"/>
      <c r="Y12528" s="9" t="s">
        <v>680</v>
      </c>
      <c r="Z12528" s="9" t="s">
        <v>462</v>
      </c>
      <c r="AA12528" s="9" t="s">
        <v>237</v>
      </c>
      <c r="AB12528" s="9">
        <v>15457966</v>
      </c>
      <c r="AC12528" s="9" t="s">
        <v>13301</v>
      </c>
      <c r="AD12528" s="9" t="s">
        <v>800</v>
      </c>
      <c r="AE12528" s="5">
        <f t="shared" si="412"/>
        <v>0</v>
      </c>
      <c r="AF12528" s="5" t="str">
        <f t="shared" si="413"/>
        <v>Pokryto</v>
      </c>
      <c r="AG12528" s="153"/>
      <c r="AH12528" s="153"/>
      <c r="AI12528" t="s">
        <v>201</v>
      </c>
      <c r="AJ12528" t="s">
        <v>800</v>
      </c>
      <c r="AK12528" s="9" t="str">
        <f>VLOOKUP(Y12528,zdroj!D:AJ,33,0)</f>
        <v>katA</v>
      </c>
    </row>
    <row r="12529" spans="8:37" x14ac:dyDescent="0.25">
      <c r="H12529" s="8"/>
      <c r="I12529" s="8"/>
      <c r="N12529" s="23"/>
      <c r="O12529" s="24"/>
      <c r="P12529" s="19"/>
      <c r="Q12529" s="19"/>
      <c r="R12529" s="19"/>
      <c r="U12529" s="27"/>
      <c r="Y12529" s="9" t="s">
        <v>680</v>
      </c>
      <c r="Z12529" s="9" t="s">
        <v>462</v>
      </c>
      <c r="AA12529" s="9" t="s">
        <v>237</v>
      </c>
      <c r="AB12529" s="9">
        <v>15458865</v>
      </c>
      <c r="AC12529" s="9" t="s">
        <v>13302</v>
      </c>
      <c r="AD12529" s="9" t="s">
        <v>225</v>
      </c>
      <c r="AE12529" s="5">
        <f t="shared" si="412"/>
        <v>0</v>
      </c>
      <c r="AF12529" s="5" t="str">
        <f t="shared" si="413"/>
        <v>katA</v>
      </c>
      <c r="AG12529" s="153"/>
      <c r="AH12529" s="153"/>
      <c r="AI12529" t="s">
        <v>201</v>
      </c>
      <c r="AJ12529" t="s">
        <v>17878</v>
      </c>
      <c r="AK12529" s="9" t="str">
        <f>VLOOKUP(Y12529,zdroj!D:AJ,33,0)</f>
        <v>katA</v>
      </c>
    </row>
    <row r="12530" spans="8:37" x14ac:dyDescent="0.25">
      <c r="H12530" s="8"/>
      <c r="I12530" s="8"/>
      <c r="N12530" s="23"/>
      <c r="O12530" s="24"/>
      <c r="P12530" s="19"/>
      <c r="Q12530" s="19"/>
      <c r="R12530" s="19"/>
      <c r="U12530" s="27"/>
      <c r="Y12530" s="9" t="s">
        <v>680</v>
      </c>
      <c r="Z12530" s="9" t="s">
        <v>462</v>
      </c>
      <c r="AA12530" s="9" t="s">
        <v>237</v>
      </c>
      <c r="AB12530" s="9">
        <v>15458873</v>
      </c>
      <c r="AC12530" s="9" t="s">
        <v>13303</v>
      </c>
      <c r="AD12530" s="9" t="s">
        <v>225</v>
      </c>
      <c r="AE12530" s="5">
        <f t="shared" si="412"/>
        <v>0</v>
      </c>
      <c r="AF12530" s="5" t="str">
        <f t="shared" si="413"/>
        <v>katA</v>
      </c>
      <c r="AG12530" s="153"/>
      <c r="AH12530" s="153"/>
      <c r="AI12530" t="s">
        <v>201</v>
      </c>
      <c r="AJ12530" t="s">
        <v>17878</v>
      </c>
      <c r="AK12530" s="9" t="str">
        <f>VLOOKUP(Y12530,zdroj!D:AJ,33,0)</f>
        <v>katA</v>
      </c>
    </row>
    <row r="12531" spans="8:37" x14ac:dyDescent="0.25">
      <c r="H12531" s="8"/>
      <c r="I12531" s="8"/>
      <c r="N12531" s="23"/>
      <c r="O12531" s="24"/>
      <c r="P12531" s="19"/>
      <c r="Q12531" s="19"/>
      <c r="R12531" s="19"/>
      <c r="U12531" s="27"/>
      <c r="Y12531" s="9" t="s">
        <v>680</v>
      </c>
      <c r="Z12531" s="9" t="s">
        <v>462</v>
      </c>
      <c r="AA12531" s="9" t="s">
        <v>237</v>
      </c>
      <c r="AB12531" s="9">
        <v>15458881</v>
      </c>
      <c r="AC12531" s="9" t="s">
        <v>13304</v>
      </c>
      <c r="AD12531" s="9" t="s">
        <v>225</v>
      </c>
      <c r="AE12531" s="5">
        <f t="shared" si="412"/>
        <v>0</v>
      </c>
      <c r="AF12531" s="5" t="str">
        <f t="shared" si="413"/>
        <v>katA</v>
      </c>
      <c r="AG12531" s="153"/>
      <c r="AH12531" s="153"/>
      <c r="AI12531" t="s">
        <v>201</v>
      </c>
      <c r="AJ12531" t="s">
        <v>17878</v>
      </c>
      <c r="AK12531" s="9" t="str">
        <f>VLOOKUP(Y12531,zdroj!D:AJ,33,0)</f>
        <v>katA</v>
      </c>
    </row>
    <row r="12532" spans="8:37" x14ac:dyDescent="0.25">
      <c r="H12532" s="8"/>
      <c r="I12532" s="8"/>
      <c r="N12532" s="23"/>
      <c r="O12532" s="24"/>
      <c r="P12532" s="19"/>
      <c r="Q12532" s="19"/>
      <c r="R12532" s="19"/>
      <c r="U12532" s="27"/>
      <c r="Y12532" s="9" t="s">
        <v>680</v>
      </c>
      <c r="Z12532" s="9" t="s">
        <v>462</v>
      </c>
      <c r="AA12532" s="9" t="s">
        <v>237</v>
      </c>
      <c r="AB12532" s="9">
        <v>15458890</v>
      </c>
      <c r="AC12532" s="9" t="s">
        <v>13305</v>
      </c>
      <c r="AD12532" s="9" t="s">
        <v>225</v>
      </c>
      <c r="AE12532" s="5">
        <f t="shared" si="412"/>
        <v>0</v>
      </c>
      <c r="AF12532" s="5" t="str">
        <f t="shared" si="413"/>
        <v>katA</v>
      </c>
      <c r="AG12532" s="153"/>
      <c r="AH12532" s="153"/>
      <c r="AI12532" t="s">
        <v>201</v>
      </c>
      <c r="AJ12532" t="s">
        <v>17878</v>
      </c>
      <c r="AK12532" s="9" t="str">
        <f>VLOOKUP(Y12532,zdroj!D:AJ,33,0)</f>
        <v>katA</v>
      </c>
    </row>
    <row r="12533" spans="8:37" x14ac:dyDescent="0.25">
      <c r="H12533" s="8"/>
      <c r="I12533" s="8"/>
      <c r="N12533" s="23"/>
      <c r="O12533" s="24"/>
      <c r="P12533" s="19"/>
      <c r="Q12533" s="19"/>
      <c r="R12533" s="19"/>
      <c r="U12533" s="27"/>
      <c r="Y12533" s="9" t="s">
        <v>680</v>
      </c>
      <c r="Z12533" s="9" t="s">
        <v>462</v>
      </c>
      <c r="AA12533" s="9" t="s">
        <v>237</v>
      </c>
      <c r="AB12533" s="9">
        <v>15458903</v>
      </c>
      <c r="AC12533" s="9" t="s">
        <v>13306</v>
      </c>
      <c r="AD12533" s="9" t="s">
        <v>225</v>
      </c>
      <c r="AE12533" s="5">
        <f t="shared" si="412"/>
        <v>0</v>
      </c>
      <c r="AF12533" s="5" t="str">
        <f t="shared" si="413"/>
        <v>katA</v>
      </c>
      <c r="AG12533" s="153"/>
      <c r="AH12533" s="153"/>
      <c r="AI12533" t="s">
        <v>201</v>
      </c>
      <c r="AJ12533" t="s">
        <v>17878</v>
      </c>
      <c r="AK12533" s="9" t="str">
        <f>VLOOKUP(Y12533,zdroj!D:AJ,33,0)</f>
        <v>katA</v>
      </c>
    </row>
    <row r="12534" spans="8:37" x14ac:dyDescent="0.25">
      <c r="H12534" s="8"/>
      <c r="I12534" s="8"/>
      <c r="N12534" s="23"/>
      <c r="O12534" s="24"/>
      <c r="P12534" s="19"/>
      <c r="Q12534" s="19"/>
      <c r="R12534" s="19"/>
      <c r="U12534" s="27"/>
      <c r="Y12534" s="9" t="s">
        <v>680</v>
      </c>
      <c r="Z12534" s="9" t="s">
        <v>462</v>
      </c>
      <c r="AA12534" s="9" t="s">
        <v>237</v>
      </c>
      <c r="AB12534" s="9">
        <v>15458911</v>
      </c>
      <c r="AC12534" s="9" t="s">
        <v>13307</v>
      </c>
      <c r="AD12534" s="9" t="s">
        <v>225</v>
      </c>
      <c r="AE12534" s="5">
        <f t="shared" si="412"/>
        <v>0</v>
      </c>
      <c r="AF12534" s="5" t="str">
        <f t="shared" si="413"/>
        <v>katA</v>
      </c>
      <c r="AG12534" s="153"/>
      <c r="AH12534" s="153"/>
      <c r="AI12534" t="s">
        <v>201</v>
      </c>
      <c r="AJ12534" t="s">
        <v>17878</v>
      </c>
      <c r="AK12534" s="9" t="str">
        <f>VLOOKUP(Y12534,zdroj!D:AJ,33,0)</f>
        <v>katA</v>
      </c>
    </row>
    <row r="12535" spans="8:37" x14ac:dyDescent="0.25">
      <c r="H12535" s="8"/>
      <c r="I12535" s="8"/>
      <c r="N12535" s="23"/>
      <c r="O12535" s="24"/>
      <c r="P12535" s="19"/>
      <c r="Q12535" s="19"/>
      <c r="R12535" s="19"/>
      <c r="U12535" s="27"/>
      <c r="Y12535" s="9" t="s">
        <v>680</v>
      </c>
      <c r="Z12535" s="9" t="s">
        <v>462</v>
      </c>
      <c r="AA12535" s="9" t="s">
        <v>237</v>
      </c>
      <c r="AB12535" s="9">
        <v>15458920</v>
      </c>
      <c r="AC12535" s="9" t="s">
        <v>13308</v>
      </c>
      <c r="AD12535" s="9" t="s">
        <v>225</v>
      </c>
      <c r="AE12535" s="5">
        <f t="shared" si="412"/>
        <v>0</v>
      </c>
      <c r="AF12535" s="5" t="str">
        <f t="shared" si="413"/>
        <v>katA</v>
      </c>
      <c r="AG12535" s="153"/>
      <c r="AH12535" s="153"/>
      <c r="AI12535" t="s">
        <v>201</v>
      </c>
      <c r="AJ12535" t="s">
        <v>17878</v>
      </c>
      <c r="AK12535" s="9" t="str">
        <f>VLOOKUP(Y12535,zdroj!D:AJ,33,0)</f>
        <v>katA</v>
      </c>
    </row>
    <row r="12536" spans="8:37" x14ac:dyDescent="0.25">
      <c r="H12536" s="8"/>
      <c r="I12536" s="8"/>
      <c r="N12536" s="23"/>
      <c r="O12536" s="24"/>
      <c r="P12536" s="19"/>
      <c r="Q12536" s="19"/>
      <c r="R12536" s="19"/>
      <c r="U12536" s="27"/>
      <c r="Y12536" s="9" t="s">
        <v>680</v>
      </c>
      <c r="Z12536" s="9" t="s">
        <v>462</v>
      </c>
      <c r="AA12536" s="9" t="s">
        <v>237</v>
      </c>
      <c r="AB12536" s="9">
        <v>15458938</v>
      </c>
      <c r="AC12536" s="9" t="s">
        <v>13309</v>
      </c>
      <c r="AD12536" s="9" t="s">
        <v>225</v>
      </c>
      <c r="AE12536" s="5">
        <f t="shared" si="412"/>
        <v>0</v>
      </c>
      <c r="AF12536" s="5" t="str">
        <f t="shared" si="413"/>
        <v>katA</v>
      </c>
      <c r="AG12536" s="153"/>
      <c r="AH12536" s="153"/>
      <c r="AI12536" t="s">
        <v>201</v>
      </c>
      <c r="AJ12536" t="s">
        <v>17878</v>
      </c>
      <c r="AK12536" s="9" t="str">
        <f>VLOOKUP(Y12536,zdroj!D:AJ,33,0)</f>
        <v>katA</v>
      </c>
    </row>
    <row r="12537" spans="8:37" x14ac:dyDescent="0.25">
      <c r="H12537" s="8"/>
      <c r="I12537" s="8"/>
      <c r="N12537" s="23"/>
      <c r="O12537" s="24"/>
      <c r="P12537" s="19"/>
      <c r="Q12537" s="19"/>
      <c r="R12537" s="19"/>
      <c r="U12537" s="27"/>
      <c r="Y12537" s="9" t="s">
        <v>680</v>
      </c>
      <c r="Z12537" s="9" t="s">
        <v>462</v>
      </c>
      <c r="AA12537" s="9" t="s">
        <v>237</v>
      </c>
      <c r="AB12537" s="9">
        <v>15458946</v>
      </c>
      <c r="AC12537" s="9" t="s">
        <v>13310</v>
      </c>
      <c r="AD12537" s="9" t="s">
        <v>225</v>
      </c>
      <c r="AE12537" s="5">
        <f t="shared" si="412"/>
        <v>0</v>
      </c>
      <c r="AF12537" s="5" t="str">
        <f t="shared" si="413"/>
        <v>katA</v>
      </c>
      <c r="AG12537" s="153"/>
      <c r="AH12537" s="153"/>
      <c r="AI12537" t="s">
        <v>201</v>
      </c>
      <c r="AJ12537" t="s">
        <v>17878</v>
      </c>
      <c r="AK12537" s="9" t="str">
        <f>VLOOKUP(Y12537,zdroj!D:AJ,33,0)</f>
        <v>katA</v>
      </c>
    </row>
    <row r="12538" spans="8:37" x14ac:dyDescent="0.25">
      <c r="H12538" s="8"/>
      <c r="I12538" s="8"/>
      <c r="N12538" s="23"/>
      <c r="O12538" s="24"/>
      <c r="P12538" s="19"/>
      <c r="Q12538" s="19"/>
      <c r="R12538" s="19"/>
      <c r="U12538" s="27"/>
      <c r="Y12538" s="9" t="s">
        <v>680</v>
      </c>
      <c r="Z12538" s="9" t="s">
        <v>462</v>
      </c>
      <c r="AA12538" s="9" t="s">
        <v>237</v>
      </c>
      <c r="AB12538" s="9">
        <v>15458954</v>
      </c>
      <c r="AC12538" s="9" t="s">
        <v>13311</v>
      </c>
      <c r="AD12538" s="9" t="s">
        <v>225</v>
      </c>
      <c r="AE12538" s="5">
        <f t="shared" si="412"/>
        <v>0</v>
      </c>
      <c r="AF12538" s="5" t="str">
        <f t="shared" si="413"/>
        <v>katA</v>
      </c>
      <c r="AG12538" s="153"/>
      <c r="AH12538" s="153"/>
      <c r="AI12538" t="s">
        <v>201</v>
      </c>
      <c r="AJ12538" t="s">
        <v>17878</v>
      </c>
      <c r="AK12538" s="9" t="str">
        <f>VLOOKUP(Y12538,zdroj!D:AJ,33,0)</f>
        <v>katA</v>
      </c>
    </row>
    <row r="12539" spans="8:37" x14ac:dyDescent="0.25">
      <c r="H12539" s="8"/>
      <c r="I12539" s="8"/>
      <c r="N12539" s="23"/>
      <c r="O12539" s="24"/>
      <c r="P12539" s="19"/>
      <c r="Q12539" s="19"/>
      <c r="R12539" s="19"/>
      <c r="U12539" s="27"/>
      <c r="Y12539" s="9" t="s">
        <v>680</v>
      </c>
      <c r="Z12539" s="9" t="s">
        <v>462</v>
      </c>
      <c r="AA12539" s="9" t="s">
        <v>237</v>
      </c>
      <c r="AB12539" s="9">
        <v>15457974</v>
      </c>
      <c r="AC12539" s="9" t="s">
        <v>13312</v>
      </c>
      <c r="AD12539" s="9" t="s">
        <v>800</v>
      </c>
      <c r="AE12539" s="5">
        <f t="shared" si="412"/>
        <v>0</v>
      </c>
      <c r="AF12539" s="5" t="str">
        <f t="shared" si="413"/>
        <v>Pokryto</v>
      </c>
      <c r="AG12539" s="153"/>
      <c r="AH12539" s="153"/>
      <c r="AI12539" t="s">
        <v>201</v>
      </c>
      <c r="AJ12539" t="s">
        <v>800</v>
      </c>
      <c r="AK12539" s="9" t="str">
        <f>VLOOKUP(Y12539,zdroj!D:AJ,33,0)</f>
        <v>katA</v>
      </c>
    </row>
    <row r="12540" spans="8:37" x14ac:dyDescent="0.25">
      <c r="H12540" s="8"/>
      <c r="I12540" s="8"/>
      <c r="N12540" s="23"/>
      <c r="O12540" s="24"/>
      <c r="P12540" s="19"/>
      <c r="Q12540" s="19"/>
      <c r="R12540" s="19"/>
      <c r="U12540" s="27"/>
      <c r="Y12540" s="9" t="s">
        <v>680</v>
      </c>
      <c r="Z12540" s="9" t="s">
        <v>462</v>
      </c>
      <c r="AA12540" s="9" t="s">
        <v>237</v>
      </c>
      <c r="AB12540" s="9">
        <v>15458962</v>
      </c>
      <c r="AC12540" s="9" t="s">
        <v>13313</v>
      </c>
      <c r="AD12540" s="9" t="s">
        <v>225</v>
      </c>
      <c r="AE12540" s="5">
        <f t="shared" si="412"/>
        <v>0</v>
      </c>
      <c r="AF12540" s="5" t="str">
        <f t="shared" si="413"/>
        <v>katA</v>
      </c>
      <c r="AG12540" s="153"/>
      <c r="AH12540" s="153"/>
      <c r="AI12540" t="s">
        <v>201</v>
      </c>
      <c r="AJ12540" t="s">
        <v>17878</v>
      </c>
      <c r="AK12540" s="9" t="str">
        <f>VLOOKUP(Y12540,zdroj!D:AJ,33,0)</f>
        <v>katA</v>
      </c>
    </row>
    <row r="12541" spans="8:37" x14ac:dyDescent="0.25">
      <c r="H12541" s="8"/>
      <c r="I12541" s="8"/>
      <c r="N12541" s="23"/>
      <c r="O12541" s="24"/>
      <c r="P12541" s="19"/>
      <c r="Q12541" s="19"/>
      <c r="R12541" s="19"/>
      <c r="U12541" s="27"/>
      <c r="Y12541" s="9" t="s">
        <v>680</v>
      </c>
      <c r="Z12541" s="9" t="s">
        <v>462</v>
      </c>
      <c r="AA12541" s="9" t="s">
        <v>237</v>
      </c>
      <c r="AB12541" s="9">
        <v>15458971</v>
      </c>
      <c r="AC12541" s="9" t="s">
        <v>13314</v>
      </c>
      <c r="AD12541" s="9" t="s">
        <v>225</v>
      </c>
      <c r="AE12541" s="5">
        <f t="shared" si="412"/>
        <v>0</v>
      </c>
      <c r="AF12541" s="5" t="str">
        <f t="shared" si="413"/>
        <v>katA</v>
      </c>
      <c r="AG12541" s="153"/>
      <c r="AH12541" s="153"/>
      <c r="AI12541" t="s">
        <v>229</v>
      </c>
      <c r="AJ12541" t="s">
        <v>17878</v>
      </c>
      <c r="AK12541" s="9" t="str">
        <f>VLOOKUP(Y12541,zdroj!D:AJ,33,0)</f>
        <v>katA</v>
      </c>
    </row>
    <row r="12542" spans="8:37" x14ac:dyDescent="0.25">
      <c r="H12542" s="8"/>
      <c r="I12542" s="8"/>
      <c r="N12542" s="23"/>
      <c r="O12542" s="24"/>
      <c r="P12542" s="19"/>
      <c r="Q12542" s="19"/>
      <c r="R12542" s="19"/>
      <c r="U12542" s="27"/>
      <c r="Y12542" s="9" t="s">
        <v>680</v>
      </c>
      <c r="Z12542" s="9" t="s">
        <v>462</v>
      </c>
      <c r="AA12542" s="9" t="s">
        <v>237</v>
      </c>
      <c r="AB12542" s="9">
        <v>15458989</v>
      </c>
      <c r="AC12542" s="9" t="s">
        <v>13315</v>
      </c>
      <c r="AD12542" s="9" t="s">
        <v>225</v>
      </c>
      <c r="AE12542" s="5">
        <f t="shared" si="412"/>
        <v>0</v>
      </c>
      <c r="AF12542" s="5" t="str">
        <f t="shared" si="413"/>
        <v>katA</v>
      </c>
      <c r="AG12542" s="153"/>
      <c r="AH12542" s="153"/>
      <c r="AI12542" t="s">
        <v>201</v>
      </c>
      <c r="AJ12542" t="s">
        <v>17878</v>
      </c>
      <c r="AK12542" s="9" t="str">
        <f>VLOOKUP(Y12542,zdroj!D:AJ,33,0)</f>
        <v>katA</v>
      </c>
    </row>
    <row r="12543" spans="8:37" x14ac:dyDescent="0.25">
      <c r="H12543" s="8"/>
      <c r="I12543" s="8"/>
      <c r="N12543" s="23"/>
      <c r="O12543" s="24"/>
      <c r="P12543" s="19"/>
      <c r="Q12543" s="19"/>
      <c r="R12543" s="19"/>
      <c r="U12543" s="27"/>
      <c r="Y12543" s="9" t="s">
        <v>680</v>
      </c>
      <c r="Z12543" s="9" t="s">
        <v>462</v>
      </c>
      <c r="AA12543" s="9" t="s">
        <v>237</v>
      </c>
      <c r="AB12543" s="9">
        <v>15458997</v>
      </c>
      <c r="AC12543" s="9" t="s">
        <v>13316</v>
      </c>
      <c r="AD12543" s="9" t="s">
        <v>225</v>
      </c>
      <c r="AE12543" s="5">
        <f t="shared" si="412"/>
        <v>0</v>
      </c>
      <c r="AF12543" s="5" t="str">
        <f t="shared" si="413"/>
        <v>katA</v>
      </c>
      <c r="AG12543" s="153"/>
      <c r="AH12543" s="153"/>
      <c r="AI12543" t="s">
        <v>201</v>
      </c>
      <c r="AJ12543" t="s">
        <v>17878</v>
      </c>
      <c r="AK12543" s="9" t="str">
        <f>VLOOKUP(Y12543,zdroj!D:AJ,33,0)</f>
        <v>katA</v>
      </c>
    </row>
    <row r="12544" spans="8:37" x14ac:dyDescent="0.25">
      <c r="H12544" s="8"/>
      <c r="I12544" s="8"/>
      <c r="N12544" s="23"/>
      <c r="O12544" s="24"/>
      <c r="P12544" s="19"/>
      <c r="Q12544" s="19"/>
      <c r="R12544" s="19"/>
      <c r="U12544" s="27"/>
      <c r="Y12544" s="9" t="s">
        <v>680</v>
      </c>
      <c r="Z12544" s="9" t="s">
        <v>462</v>
      </c>
      <c r="AA12544" s="9" t="s">
        <v>237</v>
      </c>
      <c r="AB12544" s="9">
        <v>15459004</v>
      </c>
      <c r="AC12544" s="9" t="s">
        <v>13317</v>
      </c>
      <c r="AD12544" s="9" t="s">
        <v>225</v>
      </c>
      <c r="AE12544" s="5">
        <f t="shared" si="412"/>
        <v>0</v>
      </c>
      <c r="AF12544" s="5" t="str">
        <f t="shared" si="413"/>
        <v>katA</v>
      </c>
      <c r="AG12544" s="153"/>
      <c r="AH12544" s="153"/>
      <c r="AI12544" t="s">
        <v>201</v>
      </c>
      <c r="AJ12544" t="s">
        <v>17878</v>
      </c>
      <c r="AK12544" s="9" t="str">
        <f>VLOOKUP(Y12544,zdroj!D:AJ,33,0)</f>
        <v>katA</v>
      </c>
    </row>
    <row r="12545" spans="8:37" x14ac:dyDescent="0.25">
      <c r="H12545" s="8"/>
      <c r="I12545" s="8"/>
      <c r="N12545" s="23"/>
      <c r="O12545" s="24"/>
      <c r="P12545" s="19"/>
      <c r="Q12545" s="19"/>
      <c r="R12545" s="19"/>
      <c r="U12545" s="27"/>
      <c r="Y12545" s="9" t="s">
        <v>680</v>
      </c>
      <c r="Z12545" s="9" t="s">
        <v>462</v>
      </c>
      <c r="AA12545" s="9" t="s">
        <v>237</v>
      </c>
      <c r="AB12545" s="9">
        <v>15459012</v>
      </c>
      <c r="AC12545" s="9" t="s">
        <v>13318</v>
      </c>
      <c r="AD12545" s="9" t="s">
        <v>225</v>
      </c>
      <c r="AE12545" s="5">
        <f t="shared" si="412"/>
        <v>0</v>
      </c>
      <c r="AF12545" s="5" t="str">
        <f t="shared" si="413"/>
        <v>katA</v>
      </c>
      <c r="AG12545" s="153"/>
      <c r="AH12545" s="153"/>
      <c r="AI12545" t="s">
        <v>229</v>
      </c>
      <c r="AJ12545" t="s">
        <v>17878</v>
      </c>
      <c r="AK12545" s="9" t="str">
        <f>VLOOKUP(Y12545,zdroj!D:AJ,33,0)</f>
        <v>katA</v>
      </c>
    </row>
    <row r="12546" spans="8:37" x14ac:dyDescent="0.25">
      <c r="H12546" s="8"/>
      <c r="I12546" s="8"/>
      <c r="N12546" s="23"/>
      <c r="O12546" s="24"/>
      <c r="P12546" s="19"/>
      <c r="Q12546" s="19"/>
      <c r="R12546" s="19"/>
      <c r="U12546" s="27"/>
      <c r="Y12546" s="9" t="s">
        <v>680</v>
      </c>
      <c r="Z12546" s="9" t="s">
        <v>462</v>
      </c>
      <c r="AA12546" s="9" t="s">
        <v>237</v>
      </c>
      <c r="AB12546" s="9">
        <v>15459021</v>
      </c>
      <c r="AC12546" s="9" t="s">
        <v>13319</v>
      </c>
      <c r="AD12546" s="9" t="s">
        <v>225</v>
      </c>
      <c r="AE12546" s="5">
        <f t="shared" si="412"/>
        <v>0</v>
      </c>
      <c r="AF12546" s="5" t="str">
        <f t="shared" si="413"/>
        <v>katA</v>
      </c>
      <c r="AG12546" s="153"/>
      <c r="AH12546" s="153"/>
      <c r="AI12546" t="s">
        <v>201</v>
      </c>
      <c r="AJ12546" t="s">
        <v>17878</v>
      </c>
      <c r="AK12546" s="9" t="str">
        <f>VLOOKUP(Y12546,zdroj!D:AJ,33,0)</f>
        <v>katA</v>
      </c>
    </row>
    <row r="12547" spans="8:37" x14ac:dyDescent="0.25">
      <c r="H12547" s="8"/>
      <c r="I12547" s="8"/>
      <c r="N12547" s="23"/>
      <c r="O12547" s="24"/>
      <c r="P12547" s="19"/>
      <c r="Q12547" s="19"/>
      <c r="R12547" s="19"/>
      <c r="U12547" s="27"/>
      <c r="Y12547" s="9" t="s">
        <v>680</v>
      </c>
      <c r="Z12547" s="9" t="s">
        <v>462</v>
      </c>
      <c r="AA12547" s="9" t="s">
        <v>237</v>
      </c>
      <c r="AB12547" s="9">
        <v>15457982</v>
      </c>
      <c r="AC12547" s="9" t="s">
        <v>13320</v>
      </c>
      <c r="AD12547" s="9" t="s">
        <v>225</v>
      </c>
      <c r="AE12547" s="5">
        <f t="shared" si="412"/>
        <v>0</v>
      </c>
      <c r="AF12547" s="5" t="str">
        <f t="shared" si="413"/>
        <v>katA</v>
      </c>
      <c r="AG12547" s="153"/>
      <c r="AH12547" s="153"/>
      <c r="AI12547" t="s">
        <v>201</v>
      </c>
      <c r="AJ12547" t="s">
        <v>17878</v>
      </c>
      <c r="AK12547" s="9" t="str">
        <f>VLOOKUP(Y12547,zdroj!D:AJ,33,0)</f>
        <v>katA</v>
      </c>
    </row>
    <row r="12548" spans="8:37" x14ac:dyDescent="0.25">
      <c r="H12548" s="8"/>
      <c r="I12548" s="8"/>
      <c r="N12548" s="23"/>
      <c r="O12548" s="24"/>
      <c r="P12548" s="19"/>
      <c r="Q12548" s="19"/>
      <c r="R12548" s="19"/>
      <c r="U12548" s="27"/>
      <c r="Y12548" s="9" t="s">
        <v>680</v>
      </c>
      <c r="Z12548" s="9" t="s">
        <v>462</v>
      </c>
      <c r="AA12548" s="9" t="s">
        <v>237</v>
      </c>
      <c r="AB12548" s="9">
        <v>15459063</v>
      </c>
      <c r="AC12548" s="9" t="s">
        <v>13321</v>
      </c>
      <c r="AD12548" s="9" t="s">
        <v>225</v>
      </c>
      <c r="AE12548" s="5">
        <f t="shared" si="412"/>
        <v>0</v>
      </c>
      <c r="AF12548" s="5" t="str">
        <f t="shared" si="413"/>
        <v>katA</v>
      </c>
      <c r="AG12548" s="153"/>
      <c r="AH12548" s="153"/>
      <c r="AI12548" t="s">
        <v>201</v>
      </c>
      <c r="AJ12548" t="s">
        <v>17878</v>
      </c>
      <c r="AK12548" s="9" t="str">
        <f>VLOOKUP(Y12548,zdroj!D:AJ,33,0)</f>
        <v>katA</v>
      </c>
    </row>
    <row r="12549" spans="8:37" x14ac:dyDescent="0.25">
      <c r="H12549" s="8"/>
      <c r="I12549" s="8"/>
      <c r="N12549" s="23"/>
      <c r="O12549" s="24"/>
      <c r="P12549" s="19"/>
      <c r="Q12549" s="19"/>
      <c r="R12549" s="19"/>
      <c r="U12549" s="27"/>
      <c r="Y12549" s="9" t="s">
        <v>680</v>
      </c>
      <c r="Z12549" s="9" t="s">
        <v>462</v>
      </c>
      <c r="AA12549" s="9" t="s">
        <v>237</v>
      </c>
      <c r="AB12549" s="9">
        <v>15459080</v>
      </c>
      <c r="AC12549" s="9" t="s">
        <v>13322</v>
      </c>
      <c r="AD12549" s="9" t="s">
        <v>225</v>
      </c>
      <c r="AE12549" s="5">
        <f t="shared" si="412"/>
        <v>0</v>
      </c>
      <c r="AF12549" s="5" t="str">
        <f t="shared" si="413"/>
        <v>katA</v>
      </c>
      <c r="AG12549" s="153"/>
      <c r="AH12549" s="153"/>
      <c r="AI12549" t="s">
        <v>201</v>
      </c>
      <c r="AJ12549" t="s">
        <v>17878</v>
      </c>
      <c r="AK12549" s="9" t="str">
        <f>VLOOKUP(Y12549,zdroj!D:AJ,33,0)</f>
        <v>katA</v>
      </c>
    </row>
    <row r="12550" spans="8:37" x14ac:dyDescent="0.25">
      <c r="H12550" s="8"/>
      <c r="I12550" s="8"/>
      <c r="N12550" s="23"/>
      <c r="O12550" s="24"/>
      <c r="P12550" s="19"/>
      <c r="Q12550" s="19"/>
      <c r="R12550" s="19"/>
      <c r="U12550" s="27"/>
      <c r="Y12550" s="9" t="s">
        <v>680</v>
      </c>
      <c r="Z12550" s="9" t="s">
        <v>462</v>
      </c>
      <c r="AA12550" s="9" t="s">
        <v>237</v>
      </c>
      <c r="AB12550" s="9">
        <v>15459101</v>
      </c>
      <c r="AC12550" s="9" t="s">
        <v>13323</v>
      </c>
      <c r="AD12550" s="9" t="s">
        <v>225</v>
      </c>
      <c r="AE12550" s="5">
        <f t="shared" si="412"/>
        <v>0</v>
      </c>
      <c r="AF12550" s="5" t="str">
        <f t="shared" si="413"/>
        <v>katA</v>
      </c>
      <c r="AG12550" s="153"/>
      <c r="AH12550" s="153"/>
      <c r="AI12550" t="s">
        <v>201</v>
      </c>
      <c r="AJ12550" t="s">
        <v>17878</v>
      </c>
      <c r="AK12550" s="9" t="str">
        <f>VLOOKUP(Y12550,zdroj!D:AJ,33,0)</f>
        <v>katA</v>
      </c>
    </row>
    <row r="12551" spans="8:37" x14ac:dyDescent="0.25">
      <c r="H12551" s="8"/>
      <c r="I12551" s="8"/>
      <c r="N12551" s="23"/>
      <c r="O12551" s="24"/>
      <c r="P12551" s="19"/>
      <c r="Q12551" s="19"/>
      <c r="R12551" s="19"/>
      <c r="U12551" s="27"/>
      <c r="Y12551" s="9" t="s">
        <v>680</v>
      </c>
      <c r="Z12551" s="9" t="s">
        <v>462</v>
      </c>
      <c r="AA12551" s="9" t="s">
        <v>237</v>
      </c>
      <c r="AB12551" s="9">
        <v>25748319</v>
      </c>
      <c r="AC12551" s="9" t="s">
        <v>13324</v>
      </c>
      <c r="AD12551" s="9" t="s">
        <v>225</v>
      </c>
      <c r="AE12551" s="5">
        <f t="shared" si="412"/>
        <v>0</v>
      </c>
      <c r="AF12551" s="5" t="str">
        <f t="shared" si="413"/>
        <v>katA</v>
      </c>
      <c r="AG12551" s="153"/>
      <c r="AH12551" s="153"/>
      <c r="AI12551" t="s">
        <v>201</v>
      </c>
      <c r="AJ12551" t="s">
        <v>17878</v>
      </c>
      <c r="AK12551" s="9" t="str">
        <f>VLOOKUP(Y12551,zdroj!D:AJ,33,0)</f>
        <v>katA</v>
      </c>
    </row>
    <row r="12552" spans="8:37" x14ac:dyDescent="0.25">
      <c r="H12552" s="8"/>
      <c r="I12552" s="8"/>
      <c r="N12552" s="23"/>
      <c r="O12552" s="24"/>
      <c r="P12552" s="19"/>
      <c r="Q12552" s="19"/>
      <c r="R12552" s="19"/>
      <c r="U12552" s="27"/>
      <c r="Y12552" s="9" t="s">
        <v>680</v>
      </c>
      <c r="Z12552" s="9" t="s">
        <v>462</v>
      </c>
      <c r="AA12552" s="9" t="s">
        <v>237</v>
      </c>
      <c r="AB12552" s="9">
        <v>15457991</v>
      </c>
      <c r="AC12552" s="9" t="s">
        <v>13325</v>
      </c>
      <c r="AD12552" s="9" t="s">
        <v>225</v>
      </c>
      <c r="AE12552" s="5">
        <f t="shared" si="412"/>
        <v>0</v>
      </c>
      <c r="AF12552" s="5" t="str">
        <f t="shared" si="413"/>
        <v>katA</v>
      </c>
      <c r="AG12552" s="153"/>
      <c r="AH12552" s="153"/>
      <c r="AI12552" t="s">
        <v>201</v>
      </c>
      <c r="AJ12552" t="s">
        <v>17878</v>
      </c>
      <c r="AK12552" s="9" t="str">
        <f>VLOOKUP(Y12552,zdroj!D:AJ,33,0)</f>
        <v>katA</v>
      </c>
    </row>
    <row r="12553" spans="8:37" x14ac:dyDescent="0.25">
      <c r="H12553" s="8"/>
      <c r="I12553" s="8"/>
      <c r="N12553" s="23"/>
      <c r="O12553" s="24"/>
      <c r="P12553" s="19"/>
      <c r="Q12553" s="19"/>
      <c r="R12553" s="19"/>
      <c r="U12553" s="27"/>
      <c r="Y12553" s="9" t="s">
        <v>680</v>
      </c>
      <c r="Z12553" s="9" t="s">
        <v>462</v>
      </c>
      <c r="AA12553" s="9" t="s">
        <v>237</v>
      </c>
      <c r="AB12553" s="9">
        <v>15459187</v>
      </c>
      <c r="AC12553" s="9" t="s">
        <v>13326</v>
      </c>
      <c r="AD12553" s="9" t="s">
        <v>225</v>
      </c>
      <c r="AE12553" s="5">
        <f t="shared" si="412"/>
        <v>0</v>
      </c>
      <c r="AF12553" s="5" t="str">
        <f t="shared" si="413"/>
        <v>katA</v>
      </c>
      <c r="AG12553" s="153"/>
      <c r="AH12553" s="153"/>
      <c r="AI12553" t="s">
        <v>201</v>
      </c>
      <c r="AJ12553" t="s">
        <v>17878</v>
      </c>
      <c r="AK12553" s="9" t="str">
        <f>VLOOKUP(Y12553,zdroj!D:AJ,33,0)</f>
        <v>katA</v>
      </c>
    </row>
    <row r="12554" spans="8:37" x14ac:dyDescent="0.25">
      <c r="H12554" s="8"/>
      <c r="I12554" s="8"/>
      <c r="N12554" s="23"/>
      <c r="O12554" s="24"/>
      <c r="P12554" s="19"/>
      <c r="Q12554" s="19"/>
      <c r="R12554" s="19"/>
      <c r="U12554" s="27"/>
      <c r="Y12554" s="9" t="s">
        <v>680</v>
      </c>
      <c r="Z12554" s="9" t="s">
        <v>462</v>
      </c>
      <c r="AA12554" s="9" t="s">
        <v>237</v>
      </c>
      <c r="AB12554" s="9">
        <v>15459195</v>
      </c>
      <c r="AC12554" s="9" t="s">
        <v>13327</v>
      </c>
      <c r="AD12554" s="9" t="s">
        <v>225</v>
      </c>
      <c r="AE12554" s="5">
        <f t="shared" ref="AE12554:AE12617" si="414">VLOOKUP(Y12554,K:T,10,0)</f>
        <v>0</v>
      </c>
      <c r="AF12554" s="5" t="str">
        <f t="shared" ref="AF12554:AF12617" si="415">IF(AE12554="A",IF(AD12554="katA","katB",AD12554),AD12554)</f>
        <v>katA</v>
      </c>
      <c r="AG12554" s="153"/>
      <c r="AH12554" s="153"/>
      <c r="AI12554" t="s">
        <v>201</v>
      </c>
      <c r="AJ12554" t="s">
        <v>17878</v>
      </c>
      <c r="AK12554" s="9" t="str">
        <f>VLOOKUP(Y12554,zdroj!D:AJ,33,0)</f>
        <v>katA</v>
      </c>
    </row>
    <row r="12555" spans="8:37" x14ac:dyDescent="0.25">
      <c r="H12555" s="8"/>
      <c r="I12555" s="8"/>
      <c r="N12555" s="23"/>
      <c r="O12555" s="24"/>
      <c r="P12555" s="19"/>
      <c r="Q12555" s="19"/>
      <c r="R12555" s="19"/>
      <c r="U12555" s="27"/>
      <c r="Y12555" s="9" t="s">
        <v>680</v>
      </c>
      <c r="Z12555" s="9" t="s">
        <v>462</v>
      </c>
      <c r="AA12555" s="9" t="s">
        <v>237</v>
      </c>
      <c r="AB12555" s="9">
        <v>15459241</v>
      </c>
      <c r="AC12555" s="9" t="s">
        <v>13328</v>
      </c>
      <c r="AD12555" s="9" t="s">
        <v>800</v>
      </c>
      <c r="AE12555" s="5">
        <f t="shared" si="414"/>
        <v>0</v>
      </c>
      <c r="AF12555" s="5" t="str">
        <f t="shared" si="415"/>
        <v>Pokryto</v>
      </c>
      <c r="AG12555" s="153"/>
      <c r="AH12555" s="153"/>
      <c r="AI12555" t="s">
        <v>201</v>
      </c>
      <c r="AJ12555" t="s">
        <v>800</v>
      </c>
      <c r="AK12555" s="9" t="str">
        <f>VLOOKUP(Y12555,zdroj!D:AJ,33,0)</f>
        <v>katA</v>
      </c>
    </row>
    <row r="12556" spans="8:37" x14ac:dyDescent="0.25">
      <c r="H12556" s="8"/>
      <c r="I12556" s="8"/>
      <c r="N12556" s="23"/>
      <c r="O12556" s="24"/>
      <c r="P12556" s="19"/>
      <c r="Q12556" s="19"/>
      <c r="R12556" s="19"/>
      <c r="U12556" s="27"/>
      <c r="Y12556" s="9" t="s">
        <v>680</v>
      </c>
      <c r="Z12556" s="9" t="s">
        <v>462</v>
      </c>
      <c r="AA12556" s="9" t="s">
        <v>237</v>
      </c>
      <c r="AB12556" s="9">
        <v>15458008</v>
      </c>
      <c r="AC12556" s="9" t="s">
        <v>13329</v>
      </c>
      <c r="AD12556" s="9" t="s">
        <v>800</v>
      </c>
      <c r="AE12556" s="5">
        <f t="shared" si="414"/>
        <v>0</v>
      </c>
      <c r="AF12556" s="5" t="str">
        <f t="shared" si="415"/>
        <v>Pokryto</v>
      </c>
      <c r="AG12556" s="153"/>
      <c r="AH12556" s="153"/>
      <c r="AI12556" t="s">
        <v>201</v>
      </c>
      <c r="AJ12556" t="s">
        <v>800</v>
      </c>
      <c r="AK12556" s="9" t="str">
        <f>VLOOKUP(Y12556,zdroj!D:AJ,33,0)</f>
        <v>katA</v>
      </c>
    </row>
    <row r="12557" spans="8:37" x14ac:dyDescent="0.25">
      <c r="H12557" s="8"/>
      <c r="I12557" s="8"/>
      <c r="N12557" s="23"/>
      <c r="O12557" s="24"/>
      <c r="P12557" s="19"/>
      <c r="Q12557" s="19"/>
      <c r="R12557" s="19"/>
      <c r="U12557" s="27"/>
      <c r="Y12557" s="9" t="s">
        <v>680</v>
      </c>
      <c r="Z12557" s="9" t="s">
        <v>462</v>
      </c>
      <c r="AA12557" s="9" t="s">
        <v>237</v>
      </c>
      <c r="AB12557" s="9">
        <v>15458016</v>
      </c>
      <c r="AC12557" s="9" t="s">
        <v>13330</v>
      </c>
      <c r="AD12557" s="9" t="s">
        <v>800</v>
      </c>
      <c r="AE12557" s="5">
        <f t="shared" si="414"/>
        <v>0</v>
      </c>
      <c r="AF12557" s="5" t="str">
        <f t="shared" si="415"/>
        <v>Pokryto</v>
      </c>
      <c r="AG12557" s="153"/>
      <c r="AH12557" s="153"/>
      <c r="AI12557" t="s">
        <v>17879</v>
      </c>
      <c r="AJ12557" t="s">
        <v>800</v>
      </c>
      <c r="AK12557" s="9" t="str">
        <f>VLOOKUP(Y12557,zdroj!D:AJ,33,0)</f>
        <v>katA</v>
      </c>
    </row>
    <row r="12558" spans="8:37" x14ac:dyDescent="0.25">
      <c r="H12558" s="8"/>
      <c r="I12558" s="8"/>
      <c r="N12558" s="23"/>
      <c r="O12558" s="24"/>
      <c r="P12558" s="19"/>
      <c r="Q12558" s="19"/>
      <c r="R12558" s="19"/>
      <c r="U12558" s="27"/>
      <c r="Y12558" s="9" t="s">
        <v>680</v>
      </c>
      <c r="Z12558" s="9" t="s">
        <v>462</v>
      </c>
      <c r="AA12558" s="9" t="s">
        <v>237</v>
      </c>
      <c r="AB12558" s="9">
        <v>15459373</v>
      </c>
      <c r="AC12558" s="9" t="s">
        <v>13331</v>
      </c>
      <c r="AD12558" s="9" t="s">
        <v>225</v>
      </c>
      <c r="AE12558" s="5">
        <f t="shared" si="414"/>
        <v>0</v>
      </c>
      <c r="AF12558" s="5" t="str">
        <f t="shared" si="415"/>
        <v>katA</v>
      </c>
      <c r="AG12558" s="153"/>
      <c r="AH12558" s="153"/>
      <c r="AI12558" t="s">
        <v>17879</v>
      </c>
      <c r="AJ12558" t="s">
        <v>17878</v>
      </c>
      <c r="AK12558" s="9" t="str">
        <f>VLOOKUP(Y12558,zdroj!D:AJ,33,0)</f>
        <v>katA</v>
      </c>
    </row>
    <row r="12559" spans="8:37" x14ac:dyDescent="0.25">
      <c r="H12559" s="8"/>
      <c r="I12559" s="8"/>
      <c r="N12559" s="23"/>
      <c r="O12559" s="24"/>
      <c r="P12559" s="19"/>
      <c r="Q12559" s="19"/>
      <c r="R12559" s="19"/>
      <c r="U12559" s="27"/>
      <c r="Y12559" s="9" t="s">
        <v>680</v>
      </c>
      <c r="Z12559" s="9" t="s">
        <v>462</v>
      </c>
      <c r="AA12559" s="9" t="s">
        <v>237</v>
      </c>
      <c r="AB12559" s="9">
        <v>25684582</v>
      </c>
      <c r="AC12559" s="9" t="s">
        <v>13332</v>
      </c>
      <c r="AD12559" s="9" t="s">
        <v>800</v>
      </c>
      <c r="AE12559" s="5">
        <f t="shared" si="414"/>
        <v>0</v>
      </c>
      <c r="AF12559" s="5" t="str">
        <f t="shared" si="415"/>
        <v>Pokryto</v>
      </c>
      <c r="AG12559" s="153"/>
      <c r="AH12559" s="153"/>
      <c r="AI12559" t="s">
        <v>229</v>
      </c>
      <c r="AJ12559" t="s">
        <v>800</v>
      </c>
      <c r="AK12559" s="9" t="str">
        <f>VLOOKUP(Y12559,zdroj!D:AJ,33,0)</f>
        <v>katA</v>
      </c>
    </row>
    <row r="12560" spans="8:37" x14ac:dyDescent="0.25">
      <c r="H12560" s="8"/>
      <c r="I12560" s="8"/>
      <c r="N12560" s="23"/>
      <c r="O12560" s="24"/>
      <c r="P12560" s="19"/>
      <c r="Q12560" s="19"/>
      <c r="R12560" s="19"/>
      <c r="U12560" s="27"/>
      <c r="Y12560" s="9" t="s">
        <v>680</v>
      </c>
      <c r="Z12560" s="9" t="s">
        <v>462</v>
      </c>
      <c r="AA12560" s="9" t="s">
        <v>237</v>
      </c>
      <c r="AB12560" s="9">
        <v>15458024</v>
      </c>
      <c r="AC12560" s="9" t="s">
        <v>13333</v>
      </c>
      <c r="AD12560" s="9" t="s">
        <v>225</v>
      </c>
      <c r="AE12560" s="5">
        <f t="shared" si="414"/>
        <v>0</v>
      </c>
      <c r="AF12560" s="5" t="str">
        <f t="shared" si="415"/>
        <v>katA</v>
      </c>
      <c r="AG12560" s="153"/>
      <c r="AH12560" s="153"/>
      <c r="AI12560" t="s">
        <v>201</v>
      </c>
      <c r="AJ12560" t="s">
        <v>17878</v>
      </c>
      <c r="AK12560" s="9" t="str">
        <f>VLOOKUP(Y12560,zdroj!D:AJ,33,0)</f>
        <v>katA</v>
      </c>
    </row>
    <row r="12561" spans="8:37" x14ac:dyDescent="0.25">
      <c r="H12561" s="8"/>
      <c r="I12561" s="8"/>
      <c r="N12561" s="23"/>
      <c r="O12561" s="24"/>
      <c r="P12561" s="19"/>
      <c r="Q12561" s="19"/>
      <c r="R12561" s="19"/>
      <c r="U12561" s="27"/>
      <c r="Y12561" s="9" t="s">
        <v>680</v>
      </c>
      <c r="Z12561" s="9" t="s">
        <v>462</v>
      </c>
      <c r="AA12561" s="9" t="s">
        <v>237</v>
      </c>
      <c r="AB12561" s="9">
        <v>15459438</v>
      </c>
      <c r="AC12561" s="9" t="s">
        <v>13334</v>
      </c>
      <c r="AD12561" s="9" t="s">
        <v>231</v>
      </c>
      <c r="AE12561" s="5">
        <f t="shared" si="414"/>
        <v>0</v>
      </c>
      <c r="AF12561" s="5" t="str">
        <f t="shared" si="415"/>
        <v>katB</v>
      </c>
      <c r="AG12561" s="153"/>
      <c r="AH12561" s="153"/>
      <c r="AI12561" t="s">
        <v>201</v>
      </c>
      <c r="AJ12561" t="s">
        <v>17878</v>
      </c>
      <c r="AK12561" s="9" t="str">
        <f>VLOOKUP(Y12561,zdroj!D:AJ,33,0)</f>
        <v>katA</v>
      </c>
    </row>
    <row r="12562" spans="8:37" x14ac:dyDescent="0.25">
      <c r="H12562" s="8"/>
      <c r="I12562" s="8"/>
      <c r="N12562" s="23"/>
      <c r="O12562" s="24"/>
      <c r="P12562" s="19"/>
      <c r="Q12562" s="19"/>
      <c r="R12562" s="19"/>
      <c r="U12562" s="27"/>
      <c r="Y12562" s="9" t="s">
        <v>680</v>
      </c>
      <c r="Z12562" s="9" t="s">
        <v>462</v>
      </c>
      <c r="AA12562" s="9" t="s">
        <v>237</v>
      </c>
      <c r="AB12562" s="9">
        <v>27555402</v>
      </c>
      <c r="AC12562" s="9" t="s">
        <v>13335</v>
      </c>
      <c r="AD12562" s="9" t="s">
        <v>225</v>
      </c>
      <c r="AE12562" s="5">
        <f t="shared" si="414"/>
        <v>0</v>
      </c>
      <c r="AF12562" s="5" t="str">
        <f t="shared" si="415"/>
        <v>katA</v>
      </c>
      <c r="AG12562" s="153"/>
      <c r="AH12562" s="153"/>
      <c r="AI12562" t="s">
        <v>236</v>
      </c>
      <c r="AJ12562" t="s">
        <v>17878</v>
      </c>
      <c r="AK12562" s="9" t="str">
        <f>VLOOKUP(Y12562,zdroj!D:AJ,33,0)</f>
        <v>katA</v>
      </c>
    </row>
    <row r="12563" spans="8:37" x14ac:dyDescent="0.25">
      <c r="H12563" s="8"/>
      <c r="I12563" s="8"/>
      <c r="N12563" s="23"/>
      <c r="O12563" s="24"/>
      <c r="P12563" s="19"/>
      <c r="Q12563" s="19"/>
      <c r="R12563" s="19"/>
      <c r="U12563" s="27"/>
      <c r="Y12563" s="9" t="s">
        <v>680</v>
      </c>
      <c r="Z12563" s="9" t="s">
        <v>462</v>
      </c>
      <c r="AA12563" s="9" t="s">
        <v>237</v>
      </c>
      <c r="AB12563" s="9">
        <v>25748335</v>
      </c>
      <c r="AC12563" s="9" t="s">
        <v>13336</v>
      </c>
      <c r="AD12563" s="9" t="s">
        <v>225</v>
      </c>
      <c r="AE12563" s="5">
        <f t="shared" si="414"/>
        <v>0</v>
      </c>
      <c r="AF12563" s="5" t="str">
        <f t="shared" si="415"/>
        <v>katA</v>
      </c>
      <c r="AG12563" s="153"/>
      <c r="AH12563" s="153"/>
      <c r="AI12563" t="s">
        <v>201</v>
      </c>
      <c r="AJ12563" t="s">
        <v>17878</v>
      </c>
      <c r="AK12563" s="9" t="str">
        <f>VLOOKUP(Y12563,zdroj!D:AJ,33,0)</f>
        <v>katA</v>
      </c>
    </row>
    <row r="12564" spans="8:37" x14ac:dyDescent="0.25">
      <c r="H12564" s="8"/>
      <c r="I12564" s="8"/>
      <c r="N12564" s="23"/>
      <c r="O12564" s="24"/>
      <c r="P12564" s="19"/>
      <c r="Q12564" s="19"/>
      <c r="R12564" s="19"/>
      <c r="U12564" s="27"/>
      <c r="Y12564" s="9" t="s">
        <v>680</v>
      </c>
      <c r="Z12564" s="9" t="s">
        <v>462</v>
      </c>
      <c r="AA12564" s="9" t="s">
        <v>237</v>
      </c>
      <c r="AB12564" s="9">
        <v>15459462</v>
      </c>
      <c r="AC12564" s="9" t="s">
        <v>13337</v>
      </c>
      <c r="AD12564" s="9" t="s">
        <v>225</v>
      </c>
      <c r="AE12564" s="5">
        <f t="shared" si="414"/>
        <v>0</v>
      </c>
      <c r="AF12564" s="5" t="str">
        <f t="shared" si="415"/>
        <v>katA</v>
      </c>
      <c r="AG12564" s="153"/>
      <c r="AH12564" s="153"/>
      <c r="AI12564" t="s">
        <v>201</v>
      </c>
      <c r="AJ12564" t="s">
        <v>17878</v>
      </c>
      <c r="AK12564" s="9" t="str">
        <f>VLOOKUP(Y12564,zdroj!D:AJ,33,0)</f>
        <v>katA</v>
      </c>
    </row>
    <row r="12565" spans="8:37" x14ac:dyDescent="0.25">
      <c r="H12565" s="8"/>
      <c r="I12565" s="8"/>
      <c r="N12565" s="23"/>
      <c r="O12565" s="24"/>
      <c r="P12565" s="19"/>
      <c r="Q12565" s="19"/>
      <c r="R12565" s="19"/>
      <c r="U12565" s="27"/>
      <c r="Y12565" s="9" t="s">
        <v>680</v>
      </c>
      <c r="Z12565" s="9" t="s">
        <v>462</v>
      </c>
      <c r="AA12565" s="9" t="s">
        <v>237</v>
      </c>
      <c r="AB12565" s="9">
        <v>15459471</v>
      </c>
      <c r="AC12565" s="9" t="s">
        <v>13338</v>
      </c>
      <c r="AD12565" s="9" t="s">
        <v>225</v>
      </c>
      <c r="AE12565" s="5">
        <f t="shared" si="414"/>
        <v>0</v>
      </c>
      <c r="AF12565" s="5" t="str">
        <f t="shared" si="415"/>
        <v>katA</v>
      </c>
      <c r="AG12565" s="153"/>
      <c r="AH12565" s="153"/>
      <c r="AI12565" t="s">
        <v>201</v>
      </c>
      <c r="AJ12565" t="s">
        <v>17878</v>
      </c>
      <c r="AK12565" s="9" t="str">
        <f>VLOOKUP(Y12565,zdroj!D:AJ,33,0)</f>
        <v>katA</v>
      </c>
    </row>
    <row r="12566" spans="8:37" x14ac:dyDescent="0.25">
      <c r="H12566" s="8"/>
      <c r="I12566" s="8"/>
      <c r="N12566" s="23"/>
      <c r="O12566" s="24"/>
      <c r="P12566" s="19"/>
      <c r="Q12566" s="19"/>
      <c r="R12566" s="19"/>
      <c r="U12566" s="27"/>
      <c r="Y12566" s="9" t="s">
        <v>680</v>
      </c>
      <c r="Z12566" s="9" t="s">
        <v>462</v>
      </c>
      <c r="AA12566" s="9" t="s">
        <v>237</v>
      </c>
      <c r="AB12566" s="9">
        <v>15459489</v>
      </c>
      <c r="AC12566" s="9" t="s">
        <v>13339</v>
      </c>
      <c r="AD12566" s="9" t="s">
        <v>225</v>
      </c>
      <c r="AE12566" s="5">
        <f t="shared" si="414"/>
        <v>0</v>
      </c>
      <c r="AF12566" s="5" t="str">
        <f t="shared" si="415"/>
        <v>katA</v>
      </c>
      <c r="AG12566" s="153"/>
      <c r="AH12566" s="153"/>
      <c r="AI12566" t="s">
        <v>201</v>
      </c>
      <c r="AJ12566" t="s">
        <v>17878</v>
      </c>
      <c r="AK12566" s="9" t="str">
        <f>VLOOKUP(Y12566,zdroj!D:AJ,33,0)</f>
        <v>katA</v>
      </c>
    </row>
    <row r="12567" spans="8:37" x14ac:dyDescent="0.25">
      <c r="H12567" s="8"/>
      <c r="I12567" s="8"/>
      <c r="N12567" s="23"/>
      <c r="O12567" s="24"/>
      <c r="P12567" s="19"/>
      <c r="Q12567" s="19"/>
      <c r="R12567" s="19"/>
      <c r="U12567" s="27"/>
      <c r="Y12567" s="9" t="s">
        <v>680</v>
      </c>
      <c r="Z12567" s="9" t="s">
        <v>462</v>
      </c>
      <c r="AA12567" s="9" t="s">
        <v>237</v>
      </c>
      <c r="AB12567" s="9">
        <v>15459497</v>
      </c>
      <c r="AC12567" s="9" t="s">
        <v>13340</v>
      </c>
      <c r="AD12567" s="9" t="s">
        <v>225</v>
      </c>
      <c r="AE12567" s="5">
        <f t="shared" si="414"/>
        <v>0</v>
      </c>
      <c r="AF12567" s="5" t="str">
        <f t="shared" si="415"/>
        <v>katA</v>
      </c>
      <c r="AG12567" s="153"/>
      <c r="AH12567" s="153"/>
      <c r="AI12567" t="s">
        <v>201</v>
      </c>
      <c r="AJ12567" t="s">
        <v>17878</v>
      </c>
      <c r="AK12567" s="9" t="str">
        <f>VLOOKUP(Y12567,zdroj!D:AJ,33,0)</f>
        <v>katA</v>
      </c>
    </row>
    <row r="12568" spans="8:37" x14ac:dyDescent="0.25">
      <c r="H12568" s="8"/>
      <c r="I12568" s="8"/>
      <c r="N12568" s="23"/>
      <c r="O12568" s="24"/>
      <c r="P12568" s="19"/>
      <c r="Q12568" s="19"/>
      <c r="R12568" s="19"/>
      <c r="U12568" s="27"/>
      <c r="Y12568" s="9" t="s">
        <v>680</v>
      </c>
      <c r="Z12568" s="9" t="s">
        <v>462</v>
      </c>
      <c r="AA12568" s="9" t="s">
        <v>237</v>
      </c>
      <c r="AB12568" s="9">
        <v>15459501</v>
      </c>
      <c r="AC12568" s="9" t="s">
        <v>13341</v>
      </c>
      <c r="AD12568" s="9" t="s">
        <v>225</v>
      </c>
      <c r="AE12568" s="5">
        <f t="shared" si="414"/>
        <v>0</v>
      </c>
      <c r="AF12568" s="5" t="str">
        <f t="shared" si="415"/>
        <v>katA</v>
      </c>
      <c r="AG12568" s="153"/>
      <c r="AH12568" s="153"/>
      <c r="AI12568" t="s">
        <v>201</v>
      </c>
      <c r="AJ12568" t="s">
        <v>17878</v>
      </c>
      <c r="AK12568" s="9" t="str">
        <f>VLOOKUP(Y12568,zdroj!D:AJ,33,0)</f>
        <v>katA</v>
      </c>
    </row>
    <row r="12569" spans="8:37" x14ac:dyDescent="0.25">
      <c r="H12569" s="8"/>
      <c r="I12569" s="8"/>
      <c r="N12569" s="23"/>
      <c r="O12569" s="24"/>
      <c r="P12569" s="19"/>
      <c r="Q12569" s="19"/>
      <c r="R12569" s="19"/>
      <c r="U12569" s="27"/>
      <c r="Y12569" s="9" t="s">
        <v>680</v>
      </c>
      <c r="Z12569" s="9" t="s">
        <v>462</v>
      </c>
      <c r="AA12569" s="9" t="s">
        <v>237</v>
      </c>
      <c r="AB12569" s="9">
        <v>15458032</v>
      </c>
      <c r="AC12569" s="9" t="s">
        <v>13342</v>
      </c>
      <c r="AD12569" s="9" t="s">
        <v>800</v>
      </c>
      <c r="AE12569" s="5">
        <f t="shared" si="414"/>
        <v>0</v>
      </c>
      <c r="AF12569" s="5" t="str">
        <f t="shared" si="415"/>
        <v>Pokryto</v>
      </c>
      <c r="AG12569" s="153"/>
      <c r="AH12569" s="153"/>
      <c r="AI12569" t="s">
        <v>201</v>
      </c>
      <c r="AJ12569" t="s">
        <v>800</v>
      </c>
      <c r="AK12569" s="9" t="str">
        <f>VLOOKUP(Y12569,zdroj!D:AJ,33,0)</f>
        <v>katA</v>
      </c>
    </row>
    <row r="12570" spans="8:37" x14ac:dyDescent="0.25">
      <c r="H12570" s="8"/>
      <c r="I12570" s="8"/>
      <c r="N12570" s="23"/>
      <c r="O12570" s="24"/>
      <c r="P12570" s="19"/>
      <c r="Q12570" s="19"/>
      <c r="R12570" s="19"/>
      <c r="U12570" s="27"/>
      <c r="Y12570" s="9" t="s">
        <v>680</v>
      </c>
      <c r="Z12570" s="9" t="s">
        <v>462</v>
      </c>
      <c r="AA12570" s="9" t="s">
        <v>237</v>
      </c>
      <c r="AB12570" s="9">
        <v>15459519</v>
      </c>
      <c r="AC12570" s="9" t="s">
        <v>13343</v>
      </c>
      <c r="AD12570" s="9" t="s">
        <v>225</v>
      </c>
      <c r="AE12570" s="5">
        <f t="shared" si="414"/>
        <v>0</v>
      </c>
      <c r="AF12570" s="5" t="str">
        <f t="shared" si="415"/>
        <v>katA</v>
      </c>
      <c r="AG12570" s="153"/>
      <c r="AH12570" s="153"/>
      <c r="AI12570" t="s">
        <v>201</v>
      </c>
      <c r="AJ12570" t="s">
        <v>17878</v>
      </c>
      <c r="AK12570" s="9" t="str">
        <f>VLOOKUP(Y12570,zdroj!D:AJ,33,0)</f>
        <v>katA</v>
      </c>
    </row>
    <row r="12571" spans="8:37" x14ac:dyDescent="0.25">
      <c r="H12571" s="8"/>
      <c r="I12571" s="8"/>
      <c r="N12571" s="23"/>
      <c r="O12571" s="24"/>
      <c r="P12571" s="19"/>
      <c r="Q12571" s="19"/>
      <c r="R12571" s="19"/>
      <c r="U12571" s="27"/>
      <c r="Y12571" s="9" t="s">
        <v>680</v>
      </c>
      <c r="Z12571" s="9" t="s">
        <v>462</v>
      </c>
      <c r="AA12571" s="9" t="s">
        <v>237</v>
      </c>
      <c r="AB12571" s="9">
        <v>15459535</v>
      </c>
      <c r="AC12571" s="9" t="s">
        <v>13344</v>
      </c>
      <c r="AD12571" s="9" t="s">
        <v>225</v>
      </c>
      <c r="AE12571" s="5">
        <f t="shared" si="414"/>
        <v>0</v>
      </c>
      <c r="AF12571" s="5" t="str">
        <f t="shared" si="415"/>
        <v>katA</v>
      </c>
      <c r="AG12571" s="153"/>
      <c r="AH12571" s="153"/>
      <c r="AI12571" t="s">
        <v>201</v>
      </c>
      <c r="AJ12571" t="s">
        <v>17878</v>
      </c>
      <c r="AK12571" s="9" t="str">
        <f>VLOOKUP(Y12571,zdroj!D:AJ,33,0)</f>
        <v>katA</v>
      </c>
    </row>
    <row r="12572" spans="8:37" x14ac:dyDescent="0.25">
      <c r="H12572" s="8"/>
      <c r="I12572" s="8"/>
      <c r="N12572" s="23"/>
      <c r="O12572" s="24"/>
      <c r="P12572" s="19"/>
      <c r="Q12572" s="19"/>
      <c r="R12572" s="19"/>
      <c r="U12572" s="27"/>
      <c r="Y12572" s="9" t="s">
        <v>680</v>
      </c>
      <c r="Z12572" s="9" t="s">
        <v>462</v>
      </c>
      <c r="AA12572" s="9" t="s">
        <v>237</v>
      </c>
      <c r="AB12572" s="9">
        <v>15460266</v>
      </c>
      <c r="AC12572" s="9" t="s">
        <v>13345</v>
      </c>
      <c r="AD12572" s="9" t="s">
        <v>225</v>
      </c>
      <c r="AE12572" s="5">
        <f t="shared" si="414"/>
        <v>0</v>
      </c>
      <c r="AF12572" s="5" t="str">
        <f t="shared" si="415"/>
        <v>katA</v>
      </c>
      <c r="AG12572" s="153"/>
      <c r="AH12572" s="153"/>
      <c r="AI12572" t="s">
        <v>201</v>
      </c>
      <c r="AJ12572" t="s">
        <v>17878</v>
      </c>
      <c r="AK12572" s="9" t="str">
        <f>VLOOKUP(Y12572,zdroj!D:AJ,33,0)</f>
        <v>katA</v>
      </c>
    </row>
    <row r="12573" spans="8:37" x14ac:dyDescent="0.25">
      <c r="H12573" s="8"/>
      <c r="I12573" s="8"/>
      <c r="N12573" s="23"/>
      <c r="O12573" s="24"/>
      <c r="P12573" s="19"/>
      <c r="Q12573" s="19"/>
      <c r="R12573" s="19"/>
      <c r="U12573" s="27"/>
      <c r="Y12573" s="9" t="s">
        <v>680</v>
      </c>
      <c r="Z12573" s="9" t="s">
        <v>462</v>
      </c>
      <c r="AA12573" s="9" t="s">
        <v>237</v>
      </c>
      <c r="AB12573" s="9">
        <v>15458041</v>
      </c>
      <c r="AC12573" s="9" t="s">
        <v>13346</v>
      </c>
      <c r="AD12573" s="9" t="s">
        <v>225</v>
      </c>
      <c r="AE12573" s="5">
        <f t="shared" si="414"/>
        <v>0</v>
      </c>
      <c r="AF12573" s="5" t="str">
        <f t="shared" si="415"/>
        <v>katA</v>
      </c>
      <c r="AG12573" s="153"/>
      <c r="AH12573" s="153"/>
      <c r="AI12573" t="s">
        <v>201</v>
      </c>
      <c r="AJ12573" t="s">
        <v>17878</v>
      </c>
      <c r="AK12573" s="9" t="str">
        <f>VLOOKUP(Y12573,zdroj!D:AJ,33,0)</f>
        <v>katA</v>
      </c>
    </row>
    <row r="12574" spans="8:37" x14ac:dyDescent="0.25">
      <c r="H12574" s="8"/>
      <c r="I12574" s="8"/>
      <c r="N12574" s="23"/>
      <c r="O12574" s="24"/>
      <c r="P12574" s="19"/>
      <c r="Q12574" s="19"/>
      <c r="R12574" s="19"/>
      <c r="U12574" s="27"/>
      <c r="Y12574" s="9" t="s">
        <v>680</v>
      </c>
      <c r="Z12574" s="9" t="s">
        <v>462</v>
      </c>
      <c r="AA12574" s="9" t="s">
        <v>237</v>
      </c>
      <c r="AB12574" s="9">
        <v>84682345</v>
      </c>
      <c r="AC12574" s="9" t="s">
        <v>13347</v>
      </c>
      <c r="AD12574" s="9" t="s">
        <v>225</v>
      </c>
      <c r="AE12574" s="5">
        <f t="shared" si="414"/>
        <v>0</v>
      </c>
      <c r="AF12574" s="5" t="str">
        <f t="shared" si="415"/>
        <v>katA</v>
      </c>
      <c r="AG12574" s="153"/>
      <c r="AH12574" s="153"/>
      <c r="AI12574" t="s">
        <v>201</v>
      </c>
      <c r="AJ12574" t="s">
        <v>17878</v>
      </c>
      <c r="AK12574" s="9" t="str">
        <f>VLOOKUP(Y12574,zdroj!D:AJ,33,0)</f>
        <v>katA</v>
      </c>
    </row>
    <row r="12575" spans="8:37" x14ac:dyDescent="0.25">
      <c r="H12575" s="8"/>
      <c r="I12575" s="8"/>
      <c r="N12575" s="23"/>
      <c r="O12575" s="24"/>
      <c r="P12575" s="19"/>
      <c r="Q12575" s="19"/>
      <c r="R12575" s="19"/>
      <c r="U12575" s="27"/>
      <c r="Y12575" s="9" t="s">
        <v>680</v>
      </c>
      <c r="Z12575" s="9" t="s">
        <v>462</v>
      </c>
      <c r="AA12575" s="9" t="s">
        <v>237</v>
      </c>
      <c r="AB12575" s="9">
        <v>15458059</v>
      </c>
      <c r="AC12575" s="9" t="s">
        <v>13348</v>
      </c>
      <c r="AD12575" s="9" t="s">
        <v>225</v>
      </c>
      <c r="AE12575" s="5">
        <f t="shared" si="414"/>
        <v>0</v>
      </c>
      <c r="AF12575" s="5" t="str">
        <f t="shared" si="415"/>
        <v>katA</v>
      </c>
      <c r="AG12575" s="153"/>
      <c r="AH12575" s="153"/>
      <c r="AI12575" t="s">
        <v>17879</v>
      </c>
      <c r="AJ12575" t="s">
        <v>17878</v>
      </c>
      <c r="AK12575" s="9" t="str">
        <f>VLOOKUP(Y12575,zdroj!D:AJ,33,0)</f>
        <v>katA</v>
      </c>
    </row>
    <row r="12576" spans="8:37" x14ac:dyDescent="0.25">
      <c r="H12576" s="8"/>
      <c r="I12576" s="8"/>
      <c r="N12576" s="23"/>
      <c r="O12576" s="24"/>
      <c r="P12576" s="19"/>
      <c r="Q12576" s="19"/>
      <c r="R12576" s="19"/>
      <c r="U12576" s="27"/>
      <c r="Y12576" s="9" t="s">
        <v>680</v>
      </c>
      <c r="Z12576" s="9" t="s">
        <v>462</v>
      </c>
      <c r="AA12576" s="9" t="s">
        <v>237</v>
      </c>
      <c r="AB12576" s="9">
        <v>15459691</v>
      </c>
      <c r="AC12576" s="9" t="s">
        <v>13349</v>
      </c>
      <c r="AD12576" s="9" t="s">
        <v>800</v>
      </c>
      <c r="AE12576" s="5">
        <f t="shared" si="414"/>
        <v>0</v>
      </c>
      <c r="AF12576" s="5" t="str">
        <f t="shared" si="415"/>
        <v>Pokryto</v>
      </c>
      <c r="AG12576" s="153"/>
      <c r="AH12576" s="153"/>
      <c r="AI12576" t="s">
        <v>201</v>
      </c>
      <c r="AJ12576" t="s">
        <v>800</v>
      </c>
      <c r="AK12576" s="9" t="str">
        <f>VLOOKUP(Y12576,zdroj!D:AJ,33,0)</f>
        <v>katA</v>
      </c>
    </row>
    <row r="12577" spans="8:37" x14ac:dyDescent="0.25">
      <c r="H12577" s="8"/>
      <c r="I12577" s="8"/>
      <c r="N12577" s="23"/>
      <c r="O12577" s="24"/>
      <c r="P12577" s="19"/>
      <c r="Q12577" s="19"/>
      <c r="R12577" s="19"/>
      <c r="U12577" s="27"/>
      <c r="Y12577" s="9" t="s">
        <v>680</v>
      </c>
      <c r="Z12577" s="9" t="s">
        <v>462</v>
      </c>
      <c r="AA12577" s="9" t="s">
        <v>237</v>
      </c>
      <c r="AB12577" s="9">
        <v>70531412</v>
      </c>
      <c r="AC12577" s="9" t="s">
        <v>13350</v>
      </c>
      <c r="AD12577" s="9" t="s">
        <v>225</v>
      </c>
      <c r="AE12577" s="5">
        <f t="shared" si="414"/>
        <v>0</v>
      </c>
      <c r="AF12577" s="5" t="str">
        <f t="shared" si="415"/>
        <v>katA</v>
      </c>
      <c r="AG12577" s="153"/>
      <c r="AH12577" s="153"/>
      <c r="AI12577" t="s">
        <v>201</v>
      </c>
      <c r="AJ12577" t="s">
        <v>17878</v>
      </c>
      <c r="AK12577" s="9" t="str">
        <f>VLOOKUP(Y12577,zdroj!D:AJ,33,0)</f>
        <v>katA</v>
      </c>
    </row>
    <row r="12578" spans="8:37" x14ac:dyDescent="0.25">
      <c r="H12578" s="8"/>
      <c r="I12578" s="8"/>
      <c r="N12578" s="23"/>
      <c r="O12578" s="24"/>
      <c r="P12578" s="19"/>
      <c r="Q12578" s="19"/>
      <c r="R12578" s="19"/>
      <c r="U12578" s="27"/>
      <c r="Y12578" s="9" t="s">
        <v>680</v>
      </c>
      <c r="Z12578" s="9" t="s">
        <v>462</v>
      </c>
      <c r="AA12578" s="9" t="s">
        <v>237</v>
      </c>
      <c r="AB12578" s="9">
        <v>28155581</v>
      </c>
      <c r="AC12578" s="9" t="s">
        <v>13351</v>
      </c>
      <c r="AD12578" s="9" t="s">
        <v>800</v>
      </c>
      <c r="AE12578" s="5">
        <f t="shared" si="414"/>
        <v>0</v>
      </c>
      <c r="AF12578" s="5" t="str">
        <f t="shared" si="415"/>
        <v>Pokryto</v>
      </c>
      <c r="AG12578" s="153"/>
      <c r="AH12578" s="153"/>
      <c r="AI12578" t="s">
        <v>17880</v>
      </c>
      <c r="AJ12578" t="s">
        <v>800</v>
      </c>
      <c r="AK12578" s="9" t="str">
        <f>VLOOKUP(Y12578,zdroj!D:AJ,33,0)</f>
        <v>katA</v>
      </c>
    </row>
    <row r="12579" spans="8:37" x14ac:dyDescent="0.25">
      <c r="H12579" s="8"/>
      <c r="I12579" s="8"/>
      <c r="N12579" s="23"/>
      <c r="O12579" s="24"/>
      <c r="P12579" s="19"/>
      <c r="Q12579" s="19"/>
      <c r="R12579" s="19"/>
      <c r="U12579" s="27"/>
      <c r="Y12579" s="9" t="s">
        <v>680</v>
      </c>
      <c r="Z12579" s="9" t="s">
        <v>462</v>
      </c>
      <c r="AA12579" s="9" t="s">
        <v>237</v>
      </c>
      <c r="AB12579" s="9">
        <v>15457885</v>
      </c>
      <c r="AC12579" s="9" t="s">
        <v>13352</v>
      </c>
      <c r="AD12579" s="9" t="s">
        <v>800</v>
      </c>
      <c r="AE12579" s="5">
        <f t="shared" si="414"/>
        <v>0</v>
      </c>
      <c r="AF12579" s="5" t="str">
        <f t="shared" si="415"/>
        <v>Pokryto</v>
      </c>
      <c r="AG12579" s="153"/>
      <c r="AH12579" s="153"/>
      <c r="AI12579" t="s">
        <v>201</v>
      </c>
      <c r="AJ12579" t="s">
        <v>800</v>
      </c>
      <c r="AK12579" s="9" t="str">
        <f>VLOOKUP(Y12579,zdroj!D:AJ,33,0)</f>
        <v>katA</v>
      </c>
    </row>
    <row r="12580" spans="8:37" x14ac:dyDescent="0.25">
      <c r="H12580" s="8"/>
      <c r="I12580" s="8"/>
      <c r="N12580" s="23"/>
      <c r="O12580" s="24"/>
      <c r="P12580" s="19"/>
      <c r="Q12580" s="19"/>
      <c r="R12580" s="19"/>
      <c r="U12580" s="27"/>
      <c r="Y12580" s="9" t="s">
        <v>680</v>
      </c>
      <c r="Z12580" s="9" t="s">
        <v>462</v>
      </c>
      <c r="AA12580" s="9" t="s">
        <v>237</v>
      </c>
      <c r="AB12580" s="9">
        <v>15458067</v>
      </c>
      <c r="AC12580" s="9" t="s">
        <v>13353</v>
      </c>
      <c r="AD12580" s="9" t="s">
        <v>800</v>
      </c>
      <c r="AE12580" s="5">
        <f t="shared" si="414"/>
        <v>0</v>
      </c>
      <c r="AF12580" s="5" t="str">
        <f t="shared" si="415"/>
        <v>Pokryto</v>
      </c>
      <c r="AG12580" s="153"/>
      <c r="AH12580" s="153"/>
      <c r="AI12580" t="s">
        <v>201</v>
      </c>
      <c r="AJ12580" t="s">
        <v>800</v>
      </c>
      <c r="AK12580" s="9" t="str">
        <f>VLOOKUP(Y12580,zdroj!D:AJ,33,0)</f>
        <v>katA</v>
      </c>
    </row>
    <row r="12581" spans="8:37" x14ac:dyDescent="0.25">
      <c r="H12581" s="8"/>
      <c r="I12581" s="8"/>
      <c r="N12581" s="23"/>
      <c r="O12581" s="24"/>
      <c r="P12581" s="19"/>
      <c r="Q12581" s="19"/>
      <c r="R12581" s="19"/>
      <c r="U12581" s="27"/>
      <c r="Y12581" s="9" t="s">
        <v>680</v>
      </c>
      <c r="Z12581" s="9" t="s">
        <v>462</v>
      </c>
      <c r="AA12581" s="9" t="s">
        <v>237</v>
      </c>
      <c r="AB12581" s="9">
        <v>15458075</v>
      </c>
      <c r="AC12581" s="9" t="s">
        <v>13354</v>
      </c>
      <c r="AD12581" s="9" t="s">
        <v>800</v>
      </c>
      <c r="AE12581" s="5">
        <f t="shared" si="414"/>
        <v>0</v>
      </c>
      <c r="AF12581" s="5" t="str">
        <f t="shared" si="415"/>
        <v>Pokryto</v>
      </c>
      <c r="AG12581" s="153"/>
      <c r="AH12581" s="153"/>
      <c r="AI12581" t="s">
        <v>201</v>
      </c>
      <c r="AJ12581" t="s">
        <v>800</v>
      </c>
      <c r="AK12581" s="9" t="str">
        <f>VLOOKUP(Y12581,zdroj!D:AJ,33,0)</f>
        <v>katA</v>
      </c>
    </row>
    <row r="12582" spans="8:37" x14ac:dyDescent="0.25">
      <c r="H12582" s="8"/>
      <c r="I12582" s="8"/>
      <c r="N12582" s="23"/>
      <c r="O12582" s="24"/>
      <c r="P12582" s="19"/>
      <c r="Q12582" s="19"/>
      <c r="R12582" s="19"/>
      <c r="U12582" s="27"/>
      <c r="Y12582" s="9" t="s">
        <v>680</v>
      </c>
      <c r="Z12582" s="9" t="s">
        <v>462</v>
      </c>
      <c r="AA12582" s="9" t="s">
        <v>237</v>
      </c>
      <c r="AB12582" s="9">
        <v>81850085</v>
      </c>
      <c r="AC12582" s="9" t="s">
        <v>13355</v>
      </c>
      <c r="AD12582" s="9" t="s">
        <v>225</v>
      </c>
      <c r="AE12582" s="5">
        <f t="shared" si="414"/>
        <v>0</v>
      </c>
      <c r="AF12582" s="5" t="str">
        <f t="shared" si="415"/>
        <v>katA</v>
      </c>
      <c r="AG12582" s="153"/>
      <c r="AH12582" s="153"/>
      <c r="AI12582" t="s">
        <v>201</v>
      </c>
      <c r="AJ12582" t="s">
        <v>17878</v>
      </c>
      <c r="AK12582" s="9" t="str">
        <f>VLOOKUP(Y12582,zdroj!D:AJ,33,0)</f>
        <v>katA</v>
      </c>
    </row>
    <row r="12583" spans="8:37" x14ac:dyDescent="0.25">
      <c r="H12583" s="8"/>
      <c r="I12583" s="8"/>
      <c r="N12583" s="23"/>
      <c r="O12583" s="24"/>
      <c r="P12583" s="19"/>
      <c r="Q12583" s="19"/>
      <c r="R12583" s="19"/>
      <c r="U12583" s="27"/>
      <c r="Y12583" s="9" t="s">
        <v>680</v>
      </c>
      <c r="Z12583" s="9" t="s">
        <v>462</v>
      </c>
      <c r="AA12583" s="9" t="s">
        <v>237</v>
      </c>
      <c r="AB12583" s="9">
        <v>72624647</v>
      </c>
      <c r="AC12583" s="9" t="s">
        <v>13356</v>
      </c>
      <c r="AD12583" s="9" t="s">
        <v>225</v>
      </c>
      <c r="AE12583" s="5">
        <f t="shared" si="414"/>
        <v>0</v>
      </c>
      <c r="AF12583" s="5" t="str">
        <f t="shared" si="415"/>
        <v>katA</v>
      </c>
      <c r="AG12583" s="153"/>
      <c r="AH12583" s="153"/>
      <c r="AI12583" t="s">
        <v>201</v>
      </c>
      <c r="AJ12583" t="s">
        <v>17878</v>
      </c>
      <c r="AK12583" s="9" t="str">
        <f>VLOOKUP(Y12583,zdroj!D:AJ,33,0)</f>
        <v>katA</v>
      </c>
    </row>
    <row r="12584" spans="8:37" x14ac:dyDescent="0.25">
      <c r="H12584" s="8"/>
      <c r="I12584" s="8"/>
      <c r="N12584" s="23"/>
      <c r="O12584" s="24"/>
      <c r="P12584" s="19"/>
      <c r="Q12584" s="19"/>
      <c r="R12584" s="19"/>
      <c r="U12584" s="27"/>
      <c r="Y12584" s="9" t="s">
        <v>680</v>
      </c>
      <c r="Z12584" s="9" t="s">
        <v>462</v>
      </c>
      <c r="AA12584" s="9" t="s">
        <v>237</v>
      </c>
      <c r="AB12584" s="9">
        <v>72751746</v>
      </c>
      <c r="AC12584" s="9" t="s">
        <v>13357</v>
      </c>
      <c r="AD12584" s="9" t="s">
        <v>225</v>
      </c>
      <c r="AE12584" s="5">
        <f t="shared" si="414"/>
        <v>0</v>
      </c>
      <c r="AF12584" s="5" t="str">
        <f t="shared" si="415"/>
        <v>katA</v>
      </c>
      <c r="AG12584" s="153"/>
      <c r="AH12584" s="153"/>
      <c r="AI12584" t="s">
        <v>201</v>
      </c>
      <c r="AJ12584" t="s">
        <v>17878</v>
      </c>
      <c r="AK12584" s="9" t="str">
        <f>VLOOKUP(Y12584,zdroj!D:AJ,33,0)</f>
        <v>katA</v>
      </c>
    </row>
    <row r="12585" spans="8:37" x14ac:dyDescent="0.25">
      <c r="H12585" s="8"/>
      <c r="I12585" s="8"/>
      <c r="N12585" s="23"/>
      <c r="O12585" s="24"/>
      <c r="P12585" s="19"/>
      <c r="Q12585" s="19"/>
      <c r="R12585" s="19"/>
      <c r="U12585" s="27"/>
      <c r="Y12585" s="9" t="s">
        <v>680</v>
      </c>
      <c r="Z12585" s="9" t="s">
        <v>462</v>
      </c>
      <c r="AA12585" s="9" t="s">
        <v>237</v>
      </c>
      <c r="AB12585" s="9">
        <v>15458083</v>
      </c>
      <c r="AC12585" s="9" t="s">
        <v>13358</v>
      </c>
      <c r="AD12585" s="9" t="s">
        <v>225</v>
      </c>
      <c r="AE12585" s="5">
        <f t="shared" si="414"/>
        <v>0</v>
      </c>
      <c r="AF12585" s="5" t="str">
        <f t="shared" si="415"/>
        <v>katA</v>
      </c>
      <c r="AG12585" s="153"/>
      <c r="AH12585" s="153"/>
      <c r="AI12585" t="s">
        <v>201</v>
      </c>
      <c r="AJ12585" t="s">
        <v>17878</v>
      </c>
      <c r="AK12585" s="9" t="str">
        <f>VLOOKUP(Y12585,zdroj!D:AJ,33,0)</f>
        <v>katA</v>
      </c>
    </row>
    <row r="12586" spans="8:37" x14ac:dyDescent="0.25">
      <c r="H12586" s="8"/>
      <c r="I12586" s="8"/>
      <c r="N12586" s="23"/>
      <c r="O12586" s="24"/>
      <c r="P12586" s="19"/>
      <c r="Q12586" s="19"/>
      <c r="R12586" s="19"/>
      <c r="U12586" s="27"/>
      <c r="Y12586" s="9" t="s">
        <v>680</v>
      </c>
      <c r="Z12586" s="9" t="s">
        <v>462</v>
      </c>
      <c r="AA12586" s="9" t="s">
        <v>237</v>
      </c>
      <c r="AB12586" s="9">
        <v>77808436</v>
      </c>
      <c r="AC12586" s="9" t="s">
        <v>13359</v>
      </c>
      <c r="AD12586" s="9" t="s">
        <v>225</v>
      </c>
      <c r="AE12586" s="5">
        <f t="shared" si="414"/>
        <v>0</v>
      </c>
      <c r="AF12586" s="5" t="str">
        <f t="shared" si="415"/>
        <v>katA</v>
      </c>
      <c r="AG12586" s="153"/>
      <c r="AH12586" s="153"/>
      <c r="AI12586" t="s">
        <v>201</v>
      </c>
      <c r="AJ12586" t="s">
        <v>17878</v>
      </c>
      <c r="AK12586" s="9" t="str">
        <f>VLOOKUP(Y12586,zdroj!D:AJ,33,0)</f>
        <v>katA</v>
      </c>
    </row>
    <row r="12587" spans="8:37" x14ac:dyDescent="0.25">
      <c r="H12587" s="8"/>
      <c r="I12587" s="8"/>
      <c r="N12587" s="23"/>
      <c r="O12587" s="24"/>
      <c r="P12587" s="19"/>
      <c r="Q12587" s="19"/>
      <c r="R12587" s="19"/>
      <c r="U12587" s="27"/>
      <c r="Y12587" s="9" t="s">
        <v>680</v>
      </c>
      <c r="Z12587" s="9" t="s">
        <v>462</v>
      </c>
      <c r="AA12587" s="9" t="s">
        <v>237</v>
      </c>
      <c r="AB12587" s="9">
        <v>15458091</v>
      </c>
      <c r="AC12587" s="9" t="s">
        <v>13360</v>
      </c>
      <c r="AD12587" s="9" t="s">
        <v>800</v>
      </c>
      <c r="AE12587" s="5">
        <f t="shared" si="414"/>
        <v>0</v>
      </c>
      <c r="AF12587" s="5" t="str">
        <f t="shared" si="415"/>
        <v>Pokryto</v>
      </c>
      <c r="AG12587" s="153"/>
      <c r="AH12587" s="153"/>
      <c r="AI12587" t="s">
        <v>201</v>
      </c>
      <c r="AJ12587" t="s">
        <v>800</v>
      </c>
      <c r="AK12587" s="9" t="str">
        <f>VLOOKUP(Y12587,zdroj!D:AJ,33,0)</f>
        <v>katA</v>
      </c>
    </row>
    <row r="12588" spans="8:37" x14ac:dyDescent="0.25">
      <c r="H12588" s="8"/>
      <c r="I12588" s="8"/>
      <c r="N12588" s="23"/>
      <c r="O12588" s="24"/>
      <c r="P12588" s="19"/>
      <c r="Q12588" s="19"/>
      <c r="R12588" s="19"/>
      <c r="U12588" s="27"/>
      <c r="Y12588" s="9" t="s">
        <v>680</v>
      </c>
      <c r="Z12588" s="9" t="s">
        <v>462</v>
      </c>
      <c r="AA12588" s="9" t="s">
        <v>237</v>
      </c>
      <c r="AB12588" s="9">
        <v>15458105</v>
      </c>
      <c r="AC12588" s="9" t="s">
        <v>13361</v>
      </c>
      <c r="AD12588" s="9" t="s">
        <v>800</v>
      </c>
      <c r="AE12588" s="5">
        <f t="shared" si="414"/>
        <v>0</v>
      </c>
      <c r="AF12588" s="5" t="str">
        <f t="shared" si="415"/>
        <v>Pokryto</v>
      </c>
      <c r="AG12588" s="153"/>
      <c r="AH12588" s="153"/>
      <c r="AI12588" t="s">
        <v>201</v>
      </c>
      <c r="AJ12588" t="s">
        <v>800</v>
      </c>
      <c r="AK12588" s="9" t="str">
        <f>VLOOKUP(Y12588,zdroj!D:AJ,33,0)</f>
        <v>katA</v>
      </c>
    </row>
    <row r="12589" spans="8:37" x14ac:dyDescent="0.25">
      <c r="H12589" s="8"/>
      <c r="I12589" s="8"/>
      <c r="N12589" s="23"/>
      <c r="O12589" s="24"/>
      <c r="P12589" s="19"/>
      <c r="Q12589" s="19"/>
      <c r="R12589" s="19"/>
      <c r="U12589" s="27"/>
      <c r="Y12589" s="9" t="s">
        <v>680</v>
      </c>
      <c r="Z12589" s="9" t="s">
        <v>462</v>
      </c>
      <c r="AA12589" s="9" t="s">
        <v>237</v>
      </c>
      <c r="AB12589" s="9">
        <v>15458113</v>
      </c>
      <c r="AC12589" s="9" t="s">
        <v>13362</v>
      </c>
      <c r="AD12589" s="9" t="s">
        <v>800</v>
      </c>
      <c r="AE12589" s="5">
        <f t="shared" si="414"/>
        <v>0</v>
      </c>
      <c r="AF12589" s="5" t="str">
        <f t="shared" si="415"/>
        <v>Pokryto</v>
      </c>
      <c r="AG12589" s="153"/>
      <c r="AH12589" s="153"/>
      <c r="AI12589" t="s">
        <v>201</v>
      </c>
      <c r="AJ12589" t="s">
        <v>800</v>
      </c>
      <c r="AK12589" s="9" t="str">
        <f>VLOOKUP(Y12589,zdroj!D:AJ,33,0)</f>
        <v>katA</v>
      </c>
    </row>
    <row r="12590" spans="8:37" x14ac:dyDescent="0.25">
      <c r="H12590" s="8"/>
      <c r="I12590" s="8"/>
      <c r="N12590" s="23"/>
      <c r="O12590" s="24"/>
      <c r="P12590" s="19"/>
      <c r="Q12590" s="19"/>
      <c r="R12590" s="19"/>
      <c r="U12590" s="27"/>
      <c r="Y12590" s="9" t="s">
        <v>680</v>
      </c>
      <c r="Z12590" s="9" t="s">
        <v>462</v>
      </c>
      <c r="AA12590" s="9" t="s">
        <v>237</v>
      </c>
      <c r="AB12590" s="9">
        <v>15458121</v>
      </c>
      <c r="AC12590" s="9" t="s">
        <v>13363</v>
      </c>
      <c r="AD12590" s="9" t="s">
        <v>225</v>
      </c>
      <c r="AE12590" s="5">
        <f t="shared" si="414"/>
        <v>0</v>
      </c>
      <c r="AF12590" s="5" t="str">
        <f t="shared" si="415"/>
        <v>katA</v>
      </c>
      <c r="AG12590" s="153"/>
      <c r="AH12590" s="153"/>
      <c r="AI12590" t="s">
        <v>201</v>
      </c>
      <c r="AJ12590" t="s">
        <v>17878</v>
      </c>
      <c r="AK12590" s="9" t="str">
        <f>VLOOKUP(Y12590,zdroj!D:AJ,33,0)</f>
        <v>katA</v>
      </c>
    </row>
    <row r="12591" spans="8:37" x14ac:dyDescent="0.25">
      <c r="H12591" s="8"/>
      <c r="I12591" s="8"/>
      <c r="N12591" s="23"/>
      <c r="O12591" s="24"/>
      <c r="P12591" s="19"/>
      <c r="Q12591" s="19"/>
      <c r="R12591" s="19"/>
      <c r="U12591" s="27"/>
      <c r="Y12591" s="9" t="s">
        <v>680</v>
      </c>
      <c r="Z12591" s="9" t="s">
        <v>462</v>
      </c>
      <c r="AA12591" s="9" t="s">
        <v>237</v>
      </c>
      <c r="AB12591" s="9">
        <v>84521571</v>
      </c>
      <c r="AC12591" s="9" t="s">
        <v>13364</v>
      </c>
      <c r="AD12591" s="9" t="s">
        <v>225</v>
      </c>
      <c r="AE12591" s="5">
        <f t="shared" si="414"/>
        <v>0</v>
      </c>
      <c r="AF12591" s="5" t="str">
        <f t="shared" si="415"/>
        <v>katA</v>
      </c>
      <c r="AG12591" s="153"/>
      <c r="AH12591" s="153"/>
      <c r="AI12591" t="s">
        <v>201</v>
      </c>
      <c r="AJ12591" t="s">
        <v>17878</v>
      </c>
      <c r="AK12591" s="9" t="str">
        <f>VLOOKUP(Y12591,zdroj!D:AJ,33,0)</f>
        <v>katA</v>
      </c>
    </row>
    <row r="12592" spans="8:37" x14ac:dyDescent="0.25">
      <c r="H12592" s="8"/>
      <c r="I12592" s="8"/>
      <c r="N12592" s="23"/>
      <c r="O12592" s="24"/>
      <c r="P12592" s="19"/>
      <c r="Q12592" s="19"/>
      <c r="R12592" s="19"/>
      <c r="U12592" s="27"/>
      <c r="Y12592" s="9" t="s">
        <v>680</v>
      </c>
      <c r="Z12592" s="9" t="s">
        <v>462</v>
      </c>
      <c r="AA12592" s="9" t="s">
        <v>237</v>
      </c>
      <c r="AB12592" s="9">
        <v>15458130</v>
      </c>
      <c r="AC12592" s="9" t="s">
        <v>13365</v>
      </c>
      <c r="AD12592" s="9" t="s">
        <v>800</v>
      </c>
      <c r="AE12592" s="5">
        <f t="shared" si="414"/>
        <v>0</v>
      </c>
      <c r="AF12592" s="5" t="str">
        <f t="shared" si="415"/>
        <v>Pokryto</v>
      </c>
      <c r="AG12592" s="153"/>
      <c r="AH12592" s="153"/>
      <c r="AI12592" t="s">
        <v>17880</v>
      </c>
      <c r="AJ12592" t="s">
        <v>800</v>
      </c>
      <c r="AK12592" s="9" t="str">
        <f>VLOOKUP(Y12592,zdroj!D:AJ,33,0)</f>
        <v>katA</v>
      </c>
    </row>
    <row r="12593" spans="8:37" x14ac:dyDescent="0.25">
      <c r="H12593" s="8"/>
      <c r="I12593" s="8"/>
      <c r="N12593" s="23"/>
      <c r="O12593" s="24"/>
      <c r="P12593" s="19"/>
      <c r="Q12593" s="19"/>
      <c r="R12593" s="19"/>
      <c r="U12593" s="27"/>
      <c r="Y12593" s="9" t="s">
        <v>680</v>
      </c>
      <c r="Z12593" s="9" t="s">
        <v>462</v>
      </c>
      <c r="AA12593" s="9" t="s">
        <v>237</v>
      </c>
      <c r="AB12593" s="9">
        <v>15458148</v>
      </c>
      <c r="AC12593" s="9" t="s">
        <v>13366</v>
      </c>
      <c r="AD12593" s="9" t="s">
        <v>800</v>
      </c>
      <c r="AE12593" s="5">
        <f t="shared" si="414"/>
        <v>0</v>
      </c>
      <c r="AF12593" s="5" t="str">
        <f t="shared" si="415"/>
        <v>Pokryto</v>
      </c>
      <c r="AG12593" s="153"/>
      <c r="AH12593" s="153"/>
      <c r="AI12593" t="s">
        <v>201</v>
      </c>
      <c r="AJ12593" t="s">
        <v>800</v>
      </c>
      <c r="AK12593" s="9" t="str">
        <f>VLOOKUP(Y12593,zdroj!D:AJ,33,0)</f>
        <v>katA</v>
      </c>
    </row>
    <row r="12594" spans="8:37" x14ac:dyDescent="0.25">
      <c r="H12594" s="8"/>
      <c r="I12594" s="8"/>
      <c r="N12594" s="23"/>
      <c r="O12594" s="24"/>
      <c r="P12594" s="19"/>
      <c r="Q12594" s="19"/>
      <c r="R12594" s="19"/>
      <c r="U12594" s="27"/>
      <c r="Y12594" s="9" t="s">
        <v>680</v>
      </c>
      <c r="Z12594" s="9" t="s">
        <v>462</v>
      </c>
      <c r="AA12594" s="9" t="s">
        <v>237</v>
      </c>
      <c r="AB12594" s="9">
        <v>15458156</v>
      </c>
      <c r="AC12594" s="9" t="s">
        <v>13367</v>
      </c>
      <c r="AD12594" s="9" t="s">
        <v>800</v>
      </c>
      <c r="AE12594" s="5">
        <f t="shared" si="414"/>
        <v>0</v>
      </c>
      <c r="AF12594" s="5" t="str">
        <f t="shared" si="415"/>
        <v>Pokryto</v>
      </c>
      <c r="AG12594" s="153"/>
      <c r="AH12594" s="153"/>
      <c r="AI12594" t="s">
        <v>201</v>
      </c>
      <c r="AJ12594" t="s">
        <v>800</v>
      </c>
      <c r="AK12594" s="9" t="str">
        <f>VLOOKUP(Y12594,zdroj!D:AJ,33,0)</f>
        <v>katA</v>
      </c>
    </row>
    <row r="12595" spans="8:37" x14ac:dyDescent="0.25">
      <c r="H12595" s="8"/>
      <c r="I12595" s="8"/>
      <c r="N12595" s="23"/>
      <c r="O12595" s="24"/>
      <c r="P12595" s="19"/>
      <c r="Q12595" s="19"/>
      <c r="R12595" s="19"/>
      <c r="U12595" s="27"/>
      <c r="Y12595" s="9" t="s">
        <v>680</v>
      </c>
      <c r="Z12595" s="9" t="s">
        <v>462</v>
      </c>
      <c r="AA12595" s="9" t="s">
        <v>237</v>
      </c>
      <c r="AB12595" s="9">
        <v>15457893</v>
      </c>
      <c r="AC12595" s="9" t="s">
        <v>13368</v>
      </c>
      <c r="AD12595" s="9" t="s">
        <v>225</v>
      </c>
      <c r="AE12595" s="5">
        <f t="shared" si="414"/>
        <v>0</v>
      </c>
      <c r="AF12595" s="5" t="str">
        <f t="shared" si="415"/>
        <v>katA</v>
      </c>
      <c r="AG12595" s="153"/>
      <c r="AH12595" s="153"/>
      <c r="AI12595" t="s">
        <v>201</v>
      </c>
      <c r="AJ12595" t="s">
        <v>17878</v>
      </c>
      <c r="AK12595" s="9" t="str">
        <f>VLOOKUP(Y12595,zdroj!D:AJ,33,0)</f>
        <v>katA</v>
      </c>
    </row>
    <row r="12596" spans="8:37" x14ac:dyDescent="0.25">
      <c r="H12596" s="8"/>
      <c r="I12596" s="8"/>
      <c r="N12596" s="23"/>
      <c r="O12596" s="24"/>
      <c r="P12596" s="19"/>
      <c r="Q12596" s="19"/>
      <c r="R12596" s="19"/>
      <c r="U12596" s="27"/>
      <c r="Y12596" s="9" t="s">
        <v>680</v>
      </c>
      <c r="Z12596" s="9" t="s">
        <v>462</v>
      </c>
      <c r="AA12596" s="9" t="s">
        <v>237</v>
      </c>
      <c r="AB12596" s="9">
        <v>15458164</v>
      </c>
      <c r="AC12596" s="9" t="s">
        <v>13369</v>
      </c>
      <c r="AD12596" s="9" t="s">
        <v>800</v>
      </c>
      <c r="AE12596" s="5">
        <f t="shared" si="414"/>
        <v>0</v>
      </c>
      <c r="AF12596" s="5" t="str">
        <f t="shared" si="415"/>
        <v>Pokryto</v>
      </c>
      <c r="AG12596" s="153"/>
      <c r="AH12596" s="153"/>
      <c r="AI12596" t="s">
        <v>17880</v>
      </c>
      <c r="AJ12596" t="s">
        <v>800</v>
      </c>
      <c r="AK12596" s="9" t="str">
        <f>VLOOKUP(Y12596,zdroj!D:AJ,33,0)</f>
        <v>katA</v>
      </c>
    </row>
    <row r="12597" spans="8:37" x14ac:dyDescent="0.25">
      <c r="H12597" s="8"/>
      <c r="I12597" s="8"/>
      <c r="N12597" s="23"/>
      <c r="O12597" s="24"/>
      <c r="P12597" s="19"/>
      <c r="Q12597" s="19"/>
      <c r="R12597" s="19"/>
      <c r="U12597" s="27"/>
      <c r="Y12597" s="9" t="s">
        <v>680</v>
      </c>
      <c r="Z12597" s="9" t="s">
        <v>462</v>
      </c>
      <c r="AA12597" s="9" t="s">
        <v>237</v>
      </c>
      <c r="AB12597" s="9">
        <v>15458172</v>
      </c>
      <c r="AC12597" s="9" t="s">
        <v>13370</v>
      </c>
      <c r="AD12597" s="9" t="s">
        <v>800</v>
      </c>
      <c r="AE12597" s="5">
        <f t="shared" si="414"/>
        <v>0</v>
      </c>
      <c r="AF12597" s="5" t="str">
        <f t="shared" si="415"/>
        <v>Pokryto</v>
      </c>
      <c r="AG12597" s="153"/>
      <c r="AH12597" s="153"/>
      <c r="AI12597" t="s">
        <v>201</v>
      </c>
      <c r="AJ12597" t="s">
        <v>800</v>
      </c>
      <c r="AK12597" s="9" t="str">
        <f>VLOOKUP(Y12597,zdroj!D:AJ,33,0)</f>
        <v>katA</v>
      </c>
    </row>
    <row r="12598" spans="8:37" x14ac:dyDescent="0.25">
      <c r="H12598" s="8"/>
      <c r="I12598" s="8"/>
      <c r="N12598" s="23"/>
      <c r="O12598" s="24"/>
      <c r="P12598" s="19"/>
      <c r="Q12598" s="19"/>
      <c r="R12598" s="19"/>
      <c r="U12598" s="27"/>
      <c r="Y12598" s="9" t="s">
        <v>680</v>
      </c>
      <c r="Z12598" s="9" t="s">
        <v>462</v>
      </c>
      <c r="AA12598" s="9" t="s">
        <v>237</v>
      </c>
      <c r="AB12598" s="9">
        <v>15458181</v>
      </c>
      <c r="AC12598" s="9" t="s">
        <v>13371</v>
      </c>
      <c r="AD12598" s="9" t="s">
        <v>800</v>
      </c>
      <c r="AE12598" s="5">
        <f t="shared" si="414"/>
        <v>0</v>
      </c>
      <c r="AF12598" s="5" t="str">
        <f t="shared" si="415"/>
        <v>Pokryto</v>
      </c>
      <c r="AG12598" s="153"/>
      <c r="AH12598" s="153"/>
      <c r="AI12598" t="s">
        <v>201</v>
      </c>
      <c r="AJ12598" t="s">
        <v>800</v>
      </c>
      <c r="AK12598" s="9" t="str">
        <f>VLOOKUP(Y12598,zdroj!D:AJ,33,0)</f>
        <v>katA</v>
      </c>
    </row>
    <row r="12599" spans="8:37" x14ac:dyDescent="0.25">
      <c r="H12599" s="8"/>
      <c r="I12599" s="8"/>
      <c r="N12599" s="23"/>
      <c r="O12599" s="24"/>
      <c r="P12599" s="19"/>
      <c r="Q12599" s="19"/>
      <c r="R12599" s="19"/>
      <c r="U12599" s="27"/>
      <c r="Y12599" s="9" t="s">
        <v>680</v>
      </c>
      <c r="Z12599" s="9" t="s">
        <v>462</v>
      </c>
      <c r="AA12599" s="9" t="s">
        <v>237</v>
      </c>
      <c r="AB12599" s="9">
        <v>15458199</v>
      </c>
      <c r="AC12599" s="9" t="s">
        <v>13372</v>
      </c>
      <c r="AD12599" s="9" t="s">
        <v>800</v>
      </c>
      <c r="AE12599" s="5">
        <f t="shared" si="414"/>
        <v>0</v>
      </c>
      <c r="AF12599" s="5" t="str">
        <f t="shared" si="415"/>
        <v>Pokryto</v>
      </c>
      <c r="AG12599" s="153"/>
      <c r="AH12599" s="153"/>
      <c r="AI12599" t="s">
        <v>17879</v>
      </c>
      <c r="AJ12599" t="s">
        <v>800</v>
      </c>
      <c r="AK12599" s="9" t="str">
        <f>VLOOKUP(Y12599,zdroj!D:AJ,33,0)</f>
        <v>katA</v>
      </c>
    </row>
    <row r="12600" spans="8:37" x14ac:dyDescent="0.25">
      <c r="H12600" s="8"/>
      <c r="I12600" s="8"/>
      <c r="N12600" s="23"/>
      <c r="O12600" s="24"/>
      <c r="P12600" s="19"/>
      <c r="Q12600" s="19"/>
      <c r="R12600" s="19"/>
      <c r="U12600" s="27"/>
      <c r="Y12600" s="9" t="s">
        <v>680</v>
      </c>
      <c r="Z12600" s="9" t="s">
        <v>462</v>
      </c>
      <c r="AA12600" s="9" t="s">
        <v>237</v>
      </c>
      <c r="AB12600" s="9">
        <v>15458202</v>
      </c>
      <c r="AC12600" s="9" t="s">
        <v>13373</v>
      </c>
      <c r="AD12600" s="9" t="s">
        <v>800</v>
      </c>
      <c r="AE12600" s="5">
        <f t="shared" si="414"/>
        <v>0</v>
      </c>
      <c r="AF12600" s="5" t="str">
        <f t="shared" si="415"/>
        <v>Pokryto</v>
      </c>
      <c r="AG12600" s="153"/>
      <c r="AH12600" s="153"/>
      <c r="AI12600" t="s">
        <v>201</v>
      </c>
      <c r="AJ12600" t="s">
        <v>800</v>
      </c>
      <c r="AK12600" s="9" t="str">
        <f>VLOOKUP(Y12600,zdroj!D:AJ,33,0)</f>
        <v>katA</v>
      </c>
    </row>
    <row r="12601" spans="8:37" x14ac:dyDescent="0.25">
      <c r="H12601" s="8"/>
      <c r="I12601" s="8"/>
      <c r="N12601" s="23"/>
      <c r="O12601" s="24"/>
      <c r="P12601" s="19"/>
      <c r="Q12601" s="19"/>
      <c r="R12601" s="19"/>
      <c r="U12601" s="27"/>
      <c r="Y12601" s="9" t="s">
        <v>680</v>
      </c>
      <c r="Z12601" s="9" t="s">
        <v>462</v>
      </c>
      <c r="AA12601" s="9" t="s">
        <v>237</v>
      </c>
      <c r="AB12601" s="9">
        <v>15458211</v>
      </c>
      <c r="AC12601" s="9" t="s">
        <v>13374</v>
      </c>
      <c r="AD12601" s="9" t="s">
        <v>800</v>
      </c>
      <c r="AE12601" s="5">
        <f t="shared" si="414"/>
        <v>0</v>
      </c>
      <c r="AF12601" s="5" t="str">
        <f t="shared" si="415"/>
        <v>Pokryto</v>
      </c>
      <c r="AG12601" s="153"/>
      <c r="AH12601" s="153"/>
      <c r="AI12601" t="s">
        <v>201</v>
      </c>
      <c r="AJ12601" t="s">
        <v>800</v>
      </c>
      <c r="AK12601" s="9" t="str">
        <f>VLOOKUP(Y12601,zdroj!D:AJ,33,0)</f>
        <v>katA</v>
      </c>
    </row>
    <row r="12602" spans="8:37" x14ac:dyDescent="0.25">
      <c r="H12602" s="8"/>
      <c r="I12602" s="8"/>
      <c r="N12602" s="23"/>
      <c r="O12602" s="24"/>
      <c r="P12602" s="19"/>
      <c r="Q12602" s="19"/>
      <c r="R12602" s="19"/>
      <c r="U12602" s="27"/>
      <c r="Y12602" s="9" t="s">
        <v>680</v>
      </c>
      <c r="Z12602" s="9" t="s">
        <v>462</v>
      </c>
      <c r="AA12602" s="9" t="s">
        <v>237</v>
      </c>
      <c r="AB12602" s="9">
        <v>15458229</v>
      </c>
      <c r="AC12602" s="9" t="s">
        <v>13375</v>
      </c>
      <c r="AD12602" s="9" t="s">
        <v>800</v>
      </c>
      <c r="AE12602" s="5">
        <f t="shared" si="414"/>
        <v>0</v>
      </c>
      <c r="AF12602" s="5" t="str">
        <f t="shared" si="415"/>
        <v>Pokryto</v>
      </c>
      <c r="AG12602" s="153"/>
      <c r="AH12602" s="153"/>
      <c r="AI12602" t="s">
        <v>201</v>
      </c>
      <c r="AJ12602" t="s">
        <v>800</v>
      </c>
      <c r="AK12602" s="9" t="str">
        <f>VLOOKUP(Y12602,zdroj!D:AJ,33,0)</f>
        <v>katA</v>
      </c>
    </row>
    <row r="12603" spans="8:37" x14ac:dyDescent="0.25">
      <c r="H12603" s="8"/>
      <c r="I12603" s="8"/>
      <c r="N12603" s="23"/>
      <c r="O12603" s="24"/>
      <c r="P12603" s="19"/>
      <c r="Q12603" s="19"/>
      <c r="R12603" s="19"/>
      <c r="U12603" s="27"/>
      <c r="Y12603" s="9" t="s">
        <v>680</v>
      </c>
      <c r="Z12603" s="9" t="s">
        <v>462</v>
      </c>
      <c r="AA12603" s="9" t="s">
        <v>237</v>
      </c>
      <c r="AB12603" s="9">
        <v>15458237</v>
      </c>
      <c r="AC12603" s="9" t="s">
        <v>13376</v>
      </c>
      <c r="AD12603" s="9" t="s">
        <v>800</v>
      </c>
      <c r="AE12603" s="5">
        <f t="shared" si="414"/>
        <v>0</v>
      </c>
      <c r="AF12603" s="5" t="str">
        <f t="shared" si="415"/>
        <v>Pokryto</v>
      </c>
      <c r="AG12603" s="153"/>
      <c r="AH12603" s="153"/>
      <c r="AI12603" t="s">
        <v>201</v>
      </c>
      <c r="AJ12603" t="s">
        <v>800</v>
      </c>
      <c r="AK12603" s="9" t="str">
        <f>VLOOKUP(Y12603,zdroj!D:AJ,33,0)</f>
        <v>katA</v>
      </c>
    </row>
    <row r="12604" spans="8:37" x14ac:dyDescent="0.25">
      <c r="H12604" s="8"/>
      <c r="I12604" s="8"/>
      <c r="N12604" s="23"/>
      <c r="O12604" s="24"/>
      <c r="P12604" s="19"/>
      <c r="Q12604" s="19"/>
      <c r="R12604" s="19"/>
      <c r="U12604" s="27"/>
      <c r="Y12604" s="9" t="s">
        <v>680</v>
      </c>
      <c r="Z12604" s="9" t="s">
        <v>462</v>
      </c>
      <c r="AA12604" s="9" t="s">
        <v>237</v>
      </c>
      <c r="AB12604" s="9">
        <v>15458245</v>
      </c>
      <c r="AC12604" s="9" t="s">
        <v>13377</v>
      </c>
      <c r="AD12604" s="9" t="s">
        <v>800</v>
      </c>
      <c r="AE12604" s="5">
        <f t="shared" si="414"/>
        <v>0</v>
      </c>
      <c r="AF12604" s="5" t="str">
        <f t="shared" si="415"/>
        <v>Pokryto</v>
      </c>
      <c r="AG12604" s="153"/>
      <c r="AH12604" s="153"/>
      <c r="AI12604" t="s">
        <v>17880</v>
      </c>
      <c r="AJ12604" t="s">
        <v>800</v>
      </c>
      <c r="AK12604" s="9" t="str">
        <f>VLOOKUP(Y12604,zdroj!D:AJ,33,0)</f>
        <v>katA</v>
      </c>
    </row>
    <row r="12605" spans="8:37" x14ac:dyDescent="0.25">
      <c r="H12605" s="8"/>
      <c r="I12605" s="8"/>
      <c r="N12605" s="23"/>
      <c r="O12605" s="24"/>
      <c r="P12605" s="19"/>
      <c r="Q12605" s="19"/>
      <c r="R12605" s="19"/>
      <c r="U12605" s="27"/>
      <c r="Y12605" s="9" t="s">
        <v>680</v>
      </c>
      <c r="Z12605" s="9" t="s">
        <v>462</v>
      </c>
      <c r="AA12605" s="9" t="s">
        <v>237</v>
      </c>
      <c r="AB12605" s="9">
        <v>15458253</v>
      </c>
      <c r="AC12605" s="9" t="s">
        <v>13378</v>
      </c>
      <c r="AD12605" s="9" t="s">
        <v>800</v>
      </c>
      <c r="AE12605" s="5">
        <f t="shared" si="414"/>
        <v>0</v>
      </c>
      <c r="AF12605" s="5" t="str">
        <f t="shared" si="415"/>
        <v>Pokryto</v>
      </c>
      <c r="AG12605" s="153"/>
      <c r="AH12605" s="153"/>
      <c r="AI12605" t="s">
        <v>201</v>
      </c>
      <c r="AJ12605" t="s">
        <v>800</v>
      </c>
      <c r="AK12605" s="9" t="str">
        <f>VLOOKUP(Y12605,zdroj!D:AJ,33,0)</f>
        <v>katA</v>
      </c>
    </row>
    <row r="12606" spans="8:37" x14ac:dyDescent="0.25">
      <c r="H12606" s="8"/>
      <c r="I12606" s="8"/>
      <c r="N12606" s="23"/>
      <c r="O12606" s="24"/>
      <c r="P12606" s="19"/>
      <c r="Q12606" s="19"/>
      <c r="R12606" s="19"/>
      <c r="U12606" s="27"/>
      <c r="Y12606" s="9" t="s">
        <v>680</v>
      </c>
      <c r="Z12606" s="9" t="s">
        <v>462</v>
      </c>
      <c r="AA12606" s="9" t="s">
        <v>237</v>
      </c>
      <c r="AB12606" s="9">
        <v>15457907</v>
      </c>
      <c r="AC12606" s="9" t="s">
        <v>13379</v>
      </c>
      <c r="AD12606" s="9" t="s">
        <v>225</v>
      </c>
      <c r="AE12606" s="5">
        <f t="shared" si="414"/>
        <v>0</v>
      </c>
      <c r="AF12606" s="5" t="str">
        <f t="shared" si="415"/>
        <v>katA</v>
      </c>
      <c r="AG12606" s="153"/>
      <c r="AH12606" s="153"/>
      <c r="AI12606" t="s">
        <v>201</v>
      </c>
      <c r="AJ12606" t="s">
        <v>17878</v>
      </c>
      <c r="AK12606" s="9" t="str">
        <f>VLOOKUP(Y12606,zdroj!D:AJ,33,0)</f>
        <v>katA</v>
      </c>
    </row>
    <row r="12607" spans="8:37" x14ac:dyDescent="0.25">
      <c r="H12607" s="8"/>
      <c r="I12607" s="8"/>
      <c r="N12607" s="23"/>
      <c r="O12607" s="24"/>
      <c r="P12607" s="19"/>
      <c r="Q12607" s="19"/>
      <c r="R12607" s="19"/>
      <c r="U12607" s="27"/>
      <c r="Y12607" s="9" t="s">
        <v>680</v>
      </c>
      <c r="Z12607" s="9" t="s">
        <v>462</v>
      </c>
      <c r="AA12607" s="9" t="s">
        <v>237</v>
      </c>
      <c r="AB12607" s="9">
        <v>15458261</v>
      </c>
      <c r="AC12607" s="9" t="s">
        <v>13380</v>
      </c>
      <c r="AD12607" s="9" t="s">
        <v>800</v>
      </c>
      <c r="AE12607" s="5">
        <f t="shared" si="414"/>
        <v>0</v>
      </c>
      <c r="AF12607" s="5" t="str">
        <f t="shared" si="415"/>
        <v>Pokryto</v>
      </c>
      <c r="AG12607" s="153"/>
      <c r="AH12607" s="153"/>
      <c r="AI12607" t="s">
        <v>229</v>
      </c>
      <c r="AJ12607" t="s">
        <v>800</v>
      </c>
      <c r="AK12607" s="9" t="str">
        <f>VLOOKUP(Y12607,zdroj!D:AJ,33,0)</f>
        <v>katA</v>
      </c>
    </row>
    <row r="12608" spans="8:37" x14ac:dyDescent="0.25">
      <c r="H12608" s="8"/>
      <c r="I12608" s="8"/>
      <c r="N12608" s="23"/>
      <c r="O12608" s="24"/>
      <c r="P12608" s="19"/>
      <c r="Q12608" s="19"/>
      <c r="R12608" s="19"/>
      <c r="U12608" s="27"/>
      <c r="Y12608" s="9" t="s">
        <v>680</v>
      </c>
      <c r="Z12608" s="9" t="s">
        <v>462</v>
      </c>
      <c r="AA12608" s="9" t="s">
        <v>237</v>
      </c>
      <c r="AB12608" s="9">
        <v>15458270</v>
      </c>
      <c r="AC12608" s="9" t="s">
        <v>13381</v>
      </c>
      <c r="AD12608" s="9" t="s">
        <v>800</v>
      </c>
      <c r="AE12608" s="5">
        <f t="shared" si="414"/>
        <v>0</v>
      </c>
      <c r="AF12608" s="5" t="str">
        <f t="shared" si="415"/>
        <v>Pokryto</v>
      </c>
      <c r="AG12608" s="153"/>
      <c r="AH12608" s="153"/>
      <c r="AI12608" t="s">
        <v>201</v>
      </c>
      <c r="AJ12608" t="s">
        <v>800</v>
      </c>
      <c r="AK12608" s="9" t="str">
        <f>VLOOKUP(Y12608,zdroj!D:AJ,33,0)</f>
        <v>katA</v>
      </c>
    </row>
    <row r="12609" spans="8:37" x14ac:dyDescent="0.25">
      <c r="H12609" s="8"/>
      <c r="I12609" s="8"/>
      <c r="N12609" s="23"/>
      <c r="O12609" s="24"/>
      <c r="P12609" s="19"/>
      <c r="Q12609" s="19"/>
      <c r="R12609" s="19"/>
      <c r="U12609" s="27"/>
      <c r="Y12609" s="9" t="s">
        <v>680</v>
      </c>
      <c r="Z12609" s="9" t="s">
        <v>462</v>
      </c>
      <c r="AA12609" s="9" t="s">
        <v>237</v>
      </c>
      <c r="AB12609" s="9">
        <v>15458288</v>
      </c>
      <c r="AC12609" s="9" t="s">
        <v>13382</v>
      </c>
      <c r="AD12609" s="9" t="s">
        <v>800</v>
      </c>
      <c r="AE12609" s="5">
        <f t="shared" si="414"/>
        <v>0</v>
      </c>
      <c r="AF12609" s="5" t="str">
        <f t="shared" si="415"/>
        <v>Pokryto</v>
      </c>
      <c r="AG12609" s="153"/>
      <c r="AH12609" s="153"/>
      <c r="AI12609" t="s">
        <v>201</v>
      </c>
      <c r="AJ12609" t="s">
        <v>800</v>
      </c>
      <c r="AK12609" s="9" t="str">
        <f>VLOOKUP(Y12609,zdroj!D:AJ,33,0)</f>
        <v>katA</v>
      </c>
    </row>
    <row r="12610" spans="8:37" x14ac:dyDescent="0.25">
      <c r="H12610" s="8"/>
      <c r="I12610" s="8"/>
      <c r="N12610" s="23"/>
      <c r="O12610" s="24"/>
      <c r="P12610" s="19"/>
      <c r="Q12610" s="19"/>
      <c r="R12610" s="19"/>
      <c r="U12610" s="27"/>
      <c r="Y12610" s="9" t="s">
        <v>680</v>
      </c>
      <c r="Z12610" s="9" t="s">
        <v>462</v>
      </c>
      <c r="AA12610" s="9" t="s">
        <v>237</v>
      </c>
      <c r="AB12610" s="9">
        <v>15458296</v>
      </c>
      <c r="AC12610" s="9" t="s">
        <v>13383</v>
      </c>
      <c r="AD12610" s="9" t="s">
        <v>800</v>
      </c>
      <c r="AE12610" s="5">
        <f t="shared" si="414"/>
        <v>0</v>
      </c>
      <c r="AF12610" s="5" t="str">
        <f t="shared" si="415"/>
        <v>Pokryto</v>
      </c>
      <c r="AG12610" s="153"/>
      <c r="AH12610" s="153"/>
      <c r="AI12610" t="s">
        <v>201</v>
      </c>
      <c r="AJ12610" t="s">
        <v>800</v>
      </c>
      <c r="AK12610" s="9" t="str">
        <f>VLOOKUP(Y12610,zdroj!D:AJ,33,0)</f>
        <v>katA</v>
      </c>
    </row>
    <row r="12611" spans="8:37" x14ac:dyDescent="0.25">
      <c r="H12611" s="8"/>
      <c r="I12611" s="8"/>
      <c r="N12611" s="23"/>
      <c r="O12611" s="24"/>
      <c r="P12611" s="19"/>
      <c r="Q12611" s="19"/>
      <c r="R12611" s="19"/>
      <c r="U12611" s="27"/>
      <c r="Y12611" s="9" t="s">
        <v>680</v>
      </c>
      <c r="Z12611" s="9" t="s">
        <v>462</v>
      </c>
      <c r="AA12611" s="9" t="s">
        <v>237</v>
      </c>
      <c r="AB12611" s="9">
        <v>15458300</v>
      </c>
      <c r="AC12611" s="9" t="s">
        <v>13384</v>
      </c>
      <c r="AD12611" s="9" t="s">
        <v>225</v>
      </c>
      <c r="AE12611" s="5">
        <f t="shared" si="414"/>
        <v>0</v>
      </c>
      <c r="AF12611" s="5" t="str">
        <f t="shared" si="415"/>
        <v>katA</v>
      </c>
      <c r="AG12611" s="153"/>
      <c r="AH12611" s="153"/>
      <c r="AI12611" t="s">
        <v>201</v>
      </c>
      <c r="AJ12611" t="s">
        <v>17878</v>
      </c>
      <c r="AK12611" s="9" t="str">
        <f>VLOOKUP(Y12611,zdroj!D:AJ,33,0)</f>
        <v>katA</v>
      </c>
    </row>
    <row r="12612" spans="8:37" x14ac:dyDescent="0.25">
      <c r="H12612" s="8"/>
      <c r="I12612" s="8"/>
      <c r="N12612" s="23"/>
      <c r="O12612" s="24"/>
      <c r="P12612" s="19"/>
      <c r="Q12612" s="19"/>
      <c r="R12612" s="19"/>
      <c r="U12612" s="27"/>
      <c r="Y12612" s="9" t="s">
        <v>680</v>
      </c>
      <c r="Z12612" s="9" t="s">
        <v>462</v>
      </c>
      <c r="AA12612" s="9" t="s">
        <v>237</v>
      </c>
      <c r="AB12612" s="9">
        <v>15458318</v>
      </c>
      <c r="AC12612" s="9" t="s">
        <v>13385</v>
      </c>
      <c r="AD12612" s="9" t="s">
        <v>225</v>
      </c>
      <c r="AE12612" s="5">
        <f t="shared" si="414"/>
        <v>0</v>
      </c>
      <c r="AF12612" s="5" t="str">
        <f t="shared" si="415"/>
        <v>katA</v>
      </c>
      <c r="AG12612" s="153"/>
      <c r="AH12612" s="153"/>
      <c r="AI12612" t="s">
        <v>201</v>
      </c>
      <c r="AJ12612" t="s">
        <v>17878</v>
      </c>
      <c r="AK12612" s="9" t="str">
        <f>VLOOKUP(Y12612,zdroj!D:AJ,33,0)</f>
        <v>katA</v>
      </c>
    </row>
    <row r="12613" spans="8:37" x14ac:dyDescent="0.25">
      <c r="H12613" s="8"/>
      <c r="I12613" s="8"/>
      <c r="N12613" s="23"/>
      <c r="O12613" s="24"/>
      <c r="P12613" s="19"/>
      <c r="Q12613" s="19"/>
      <c r="R12613" s="19"/>
      <c r="U12613" s="27"/>
      <c r="Y12613" s="9" t="s">
        <v>680</v>
      </c>
      <c r="Z12613" s="9" t="s">
        <v>462</v>
      </c>
      <c r="AA12613" s="9" t="s">
        <v>237</v>
      </c>
      <c r="AB12613" s="9">
        <v>15458326</v>
      </c>
      <c r="AC12613" s="9" t="s">
        <v>13386</v>
      </c>
      <c r="AD12613" s="9" t="s">
        <v>225</v>
      </c>
      <c r="AE12613" s="5">
        <f t="shared" si="414"/>
        <v>0</v>
      </c>
      <c r="AF12613" s="5" t="str">
        <f t="shared" si="415"/>
        <v>katA</v>
      </c>
      <c r="AG12613" s="153"/>
      <c r="AH12613" s="153"/>
      <c r="AI12613" t="s">
        <v>201</v>
      </c>
      <c r="AJ12613" t="s">
        <v>17878</v>
      </c>
      <c r="AK12613" s="9" t="str">
        <f>VLOOKUP(Y12613,zdroj!D:AJ,33,0)</f>
        <v>katA</v>
      </c>
    </row>
    <row r="12614" spans="8:37" x14ac:dyDescent="0.25">
      <c r="H12614" s="8"/>
      <c r="I12614" s="8"/>
      <c r="N12614" s="23"/>
      <c r="O12614" s="24"/>
      <c r="P12614" s="19"/>
      <c r="Q12614" s="19"/>
      <c r="R12614" s="19"/>
      <c r="U12614" s="27"/>
      <c r="Y12614" s="9" t="s">
        <v>680</v>
      </c>
      <c r="Z12614" s="9" t="s">
        <v>462</v>
      </c>
      <c r="AA12614" s="9" t="s">
        <v>237</v>
      </c>
      <c r="AB12614" s="9">
        <v>15458334</v>
      </c>
      <c r="AC12614" s="9" t="s">
        <v>13387</v>
      </c>
      <c r="AD12614" s="9" t="s">
        <v>225</v>
      </c>
      <c r="AE12614" s="5">
        <f t="shared" si="414"/>
        <v>0</v>
      </c>
      <c r="AF12614" s="5" t="str">
        <f t="shared" si="415"/>
        <v>katA</v>
      </c>
      <c r="AG12614" s="153"/>
      <c r="AH12614" s="153"/>
      <c r="AI12614" t="s">
        <v>201</v>
      </c>
      <c r="AJ12614" t="s">
        <v>17878</v>
      </c>
      <c r="AK12614" s="9" t="str">
        <f>VLOOKUP(Y12614,zdroj!D:AJ,33,0)</f>
        <v>katA</v>
      </c>
    </row>
    <row r="12615" spans="8:37" x14ac:dyDescent="0.25">
      <c r="H12615" s="8"/>
      <c r="I12615" s="8"/>
      <c r="N12615" s="23"/>
      <c r="O12615" s="24"/>
      <c r="P12615" s="19"/>
      <c r="Q12615" s="19"/>
      <c r="R12615" s="19"/>
      <c r="U12615" s="27"/>
      <c r="Y12615" s="9" t="s">
        <v>680</v>
      </c>
      <c r="Z12615" s="9" t="s">
        <v>462</v>
      </c>
      <c r="AA12615" s="9" t="s">
        <v>237</v>
      </c>
      <c r="AB12615" s="9">
        <v>15458342</v>
      </c>
      <c r="AC12615" s="9" t="s">
        <v>13388</v>
      </c>
      <c r="AD12615" s="9" t="s">
        <v>225</v>
      </c>
      <c r="AE12615" s="5">
        <f t="shared" si="414"/>
        <v>0</v>
      </c>
      <c r="AF12615" s="5" t="str">
        <f t="shared" si="415"/>
        <v>katA</v>
      </c>
      <c r="AG12615" s="153"/>
      <c r="AH12615" s="153"/>
      <c r="AI12615" t="s">
        <v>17879</v>
      </c>
      <c r="AJ12615" t="s">
        <v>17878</v>
      </c>
      <c r="AK12615" s="9" t="str">
        <f>VLOOKUP(Y12615,zdroj!D:AJ,33,0)</f>
        <v>katA</v>
      </c>
    </row>
    <row r="12616" spans="8:37" x14ac:dyDescent="0.25">
      <c r="H12616" s="8"/>
      <c r="I12616" s="8"/>
      <c r="N12616" s="23"/>
      <c r="O12616" s="24"/>
      <c r="P12616" s="19"/>
      <c r="Q12616" s="19"/>
      <c r="R12616" s="19"/>
      <c r="U12616" s="27"/>
      <c r="Y12616" s="9" t="s">
        <v>680</v>
      </c>
      <c r="Z12616" s="9" t="s">
        <v>462</v>
      </c>
      <c r="AA12616" s="9" t="s">
        <v>237</v>
      </c>
      <c r="AB12616" s="9">
        <v>15458351</v>
      </c>
      <c r="AC12616" s="9" t="s">
        <v>13389</v>
      </c>
      <c r="AD12616" s="9" t="s">
        <v>800</v>
      </c>
      <c r="AE12616" s="5">
        <f t="shared" si="414"/>
        <v>0</v>
      </c>
      <c r="AF12616" s="5" t="str">
        <f t="shared" si="415"/>
        <v>Pokryto</v>
      </c>
      <c r="AG12616" s="153"/>
      <c r="AH12616" s="153"/>
      <c r="AI12616" t="s">
        <v>201</v>
      </c>
      <c r="AJ12616" t="s">
        <v>800</v>
      </c>
      <c r="AK12616" s="9" t="str">
        <f>VLOOKUP(Y12616,zdroj!D:AJ,33,0)</f>
        <v>katA</v>
      </c>
    </row>
    <row r="12617" spans="8:37" x14ac:dyDescent="0.25">
      <c r="H12617" s="8"/>
      <c r="I12617" s="8"/>
      <c r="N12617" s="23"/>
      <c r="O12617" s="24"/>
      <c r="P12617" s="19"/>
      <c r="Q12617" s="19"/>
      <c r="R12617" s="19"/>
      <c r="U12617" s="27"/>
      <c r="Y12617" s="9" t="s">
        <v>680</v>
      </c>
      <c r="Z12617" s="9" t="s">
        <v>462</v>
      </c>
      <c r="AA12617" s="9" t="s">
        <v>237</v>
      </c>
      <c r="AB12617" s="9">
        <v>15457915</v>
      </c>
      <c r="AC12617" s="9" t="s">
        <v>13390</v>
      </c>
      <c r="AD12617" s="9" t="s">
        <v>800</v>
      </c>
      <c r="AE12617" s="5">
        <f t="shared" si="414"/>
        <v>0</v>
      </c>
      <c r="AF12617" s="5" t="str">
        <f t="shared" si="415"/>
        <v>Pokryto</v>
      </c>
      <c r="AG12617" s="153"/>
      <c r="AH12617" s="153"/>
      <c r="AI12617" t="s">
        <v>201</v>
      </c>
      <c r="AJ12617" t="s">
        <v>800</v>
      </c>
      <c r="AK12617" s="9" t="str">
        <f>VLOOKUP(Y12617,zdroj!D:AJ,33,0)</f>
        <v>katA</v>
      </c>
    </row>
    <row r="12618" spans="8:37" x14ac:dyDescent="0.25">
      <c r="H12618" s="8"/>
      <c r="I12618" s="8"/>
      <c r="N12618" s="23"/>
      <c r="O12618" s="24"/>
      <c r="P12618" s="19"/>
      <c r="Q12618" s="19"/>
      <c r="R12618" s="19"/>
      <c r="U12618" s="27"/>
      <c r="Y12618" s="9" t="s">
        <v>680</v>
      </c>
      <c r="Z12618" s="9" t="s">
        <v>462</v>
      </c>
      <c r="AA12618" s="9" t="s">
        <v>237</v>
      </c>
      <c r="AB12618" s="9">
        <v>15458369</v>
      </c>
      <c r="AC12618" s="9" t="s">
        <v>13391</v>
      </c>
      <c r="AD12618" s="9" t="s">
        <v>225</v>
      </c>
      <c r="AE12618" s="5">
        <f t="shared" ref="AE12618:AE12681" si="416">VLOOKUP(Y12618,K:T,10,0)</f>
        <v>0</v>
      </c>
      <c r="AF12618" s="5" t="str">
        <f t="shared" ref="AF12618:AF12681" si="417">IF(AE12618="A",IF(AD12618="katA","katB",AD12618),AD12618)</f>
        <v>katA</v>
      </c>
      <c r="AG12618" s="153"/>
      <c r="AH12618" s="153"/>
      <c r="AI12618" t="s">
        <v>229</v>
      </c>
      <c r="AJ12618" t="s">
        <v>17878</v>
      </c>
      <c r="AK12618" s="9" t="str">
        <f>VLOOKUP(Y12618,zdroj!D:AJ,33,0)</f>
        <v>katA</v>
      </c>
    </row>
    <row r="12619" spans="8:37" x14ac:dyDescent="0.25">
      <c r="H12619" s="8"/>
      <c r="I12619" s="8"/>
      <c r="N12619" s="23"/>
      <c r="O12619" s="24"/>
      <c r="P12619" s="19"/>
      <c r="Q12619" s="19"/>
      <c r="R12619" s="19"/>
      <c r="U12619" s="27"/>
      <c r="Y12619" s="9" t="s">
        <v>680</v>
      </c>
      <c r="Z12619" s="9" t="s">
        <v>462</v>
      </c>
      <c r="AA12619" s="9" t="s">
        <v>237</v>
      </c>
      <c r="AB12619" s="9">
        <v>15458377</v>
      </c>
      <c r="AC12619" s="9" t="s">
        <v>13392</v>
      </c>
      <c r="AD12619" s="9" t="s">
        <v>225</v>
      </c>
      <c r="AE12619" s="5">
        <f t="shared" si="416"/>
        <v>0</v>
      </c>
      <c r="AF12619" s="5" t="str">
        <f t="shared" si="417"/>
        <v>katA</v>
      </c>
      <c r="AG12619" s="153"/>
      <c r="AH12619" s="153"/>
      <c r="AI12619" t="s">
        <v>201</v>
      </c>
      <c r="AJ12619" t="s">
        <v>17878</v>
      </c>
      <c r="AK12619" s="9" t="str">
        <f>VLOOKUP(Y12619,zdroj!D:AJ,33,0)</f>
        <v>katA</v>
      </c>
    </row>
    <row r="12620" spans="8:37" x14ac:dyDescent="0.25">
      <c r="H12620" s="8"/>
      <c r="I12620" s="8"/>
      <c r="N12620" s="23"/>
      <c r="O12620" s="24"/>
      <c r="P12620" s="19"/>
      <c r="Q12620" s="19"/>
      <c r="R12620" s="19"/>
      <c r="U12620" s="27"/>
      <c r="Y12620" s="9" t="s">
        <v>680</v>
      </c>
      <c r="Z12620" s="9" t="s">
        <v>462</v>
      </c>
      <c r="AA12620" s="9" t="s">
        <v>237</v>
      </c>
      <c r="AB12620" s="9">
        <v>15458385</v>
      </c>
      <c r="AC12620" s="9" t="s">
        <v>13393</v>
      </c>
      <c r="AD12620" s="9" t="s">
        <v>225</v>
      </c>
      <c r="AE12620" s="5">
        <f t="shared" si="416"/>
        <v>0</v>
      </c>
      <c r="AF12620" s="5" t="str">
        <f t="shared" si="417"/>
        <v>katA</v>
      </c>
      <c r="AG12620" s="153"/>
      <c r="AH12620" s="153"/>
      <c r="AI12620" t="s">
        <v>201</v>
      </c>
      <c r="AJ12620" t="s">
        <v>17878</v>
      </c>
      <c r="AK12620" s="9" t="str">
        <f>VLOOKUP(Y12620,zdroj!D:AJ,33,0)</f>
        <v>katA</v>
      </c>
    </row>
    <row r="12621" spans="8:37" x14ac:dyDescent="0.25">
      <c r="H12621" s="8"/>
      <c r="I12621" s="8"/>
      <c r="N12621" s="23"/>
      <c r="O12621" s="24"/>
      <c r="P12621" s="19"/>
      <c r="Q12621" s="19"/>
      <c r="R12621" s="19"/>
      <c r="U12621" s="27"/>
      <c r="Y12621" s="9" t="s">
        <v>680</v>
      </c>
      <c r="Z12621" s="9" t="s">
        <v>462</v>
      </c>
      <c r="AA12621" s="9" t="s">
        <v>237</v>
      </c>
      <c r="AB12621" s="9">
        <v>15458393</v>
      </c>
      <c r="AC12621" s="9" t="s">
        <v>13394</v>
      </c>
      <c r="AD12621" s="9" t="s">
        <v>225</v>
      </c>
      <c r="AE12621" s="5">
        <f t="shared" si="416"/>
        <v>0</v>
      </c>
      <c r="AF12621" s="5" t="str">
        <f t="shared" si="417"/>
        <v>katA</v>
      </c>
      <c r="AG12621" s="153"/>
      <c r="AH12621" s="153"/>
      <c r="AI12621" t="s">
        <v>201</v>
      </c>
      <c r="AJ12621" t="s">
        <v>17878</v>
      </c>
      <c r="AK12621" s="9" t="str">
        <f>VLOOKUP(Y12621,zdroj!D:AJ,33,0)</f>
        <v>katA</v>
      </c>
    </row>
    <row r="12622" spans="8:37" x14ac:dyDescent="0.25">
      <c r="H12622" s="8"/>
      <c r="I12622" s="8"/>
      <c r="N12622" s="23"/>
      <c r="O12622" s="24"/>
      <c r="P12622" s="19"/>
      <c r="Q12622" s="19"/>
      <c r="R12622" s="19"/>
      <c r="U12622" s="27"/>
      <c r="Y12622" s="9" t="s">
        <v>680</v>
      </c>
      <c r="Z12622" s="9" t="s">
        <v>462</v>
      </c>
      <c r="AA12622" s="9" t="s">
        <v>237</v>
      </c>
      <c r="AB12622" s="9">
        <v>15458407</v>
      </c>
      <c r="AC12622" s="9" t="s">
        <v>13395</v>
      </c>
      <c r="AD12622" s="9" t="s">
        <v>800</v>
      </c>
      <c r="AE12622" s="5">
        <f t="shared" si="416"/>
        <v>0</v>
      </c>
      <c r="AF12622" s="5" t="str">
        <f t="shared" si="417"/>
        <v>Pokryto</v>
      </c>
      <c r="AG12622" s="153"/>
      <c r="AH12622" s="153"/>
      <c r="AI12622" t="s">
        <v>17879</v>
      </c>
      <c r="AJ12622" t="s">
        <v>800</v>
      </c>
      <c r="AK12622" s="9" t="str">
        <f>VLOOKUP(Y12622,zdroj!D:AJ,33,0)</f>
        <v>katA</v>
      </c>
    </row>
    <row r="12623" spans="8:37" x14ac:dyDescent="0.25">
      <c r="H12623" s="8"/>
      <c r="I12623" s="8"/>
      <c r="N12623" s="23"/>
      <c r="O12623" s="24"/>
      <c r="P12623" s="19"/>
      <c r="Q12623" s="19"/>
      <c r="R12623" s="19"/>
      <c r="U12623" s="27"/>
      <c r="Y12623" s="9" t="s">
        <v>680</v>
      </c>
      <c r="Z12623" s="9" t="s">
        <v>462</v>
      </c>
      <c r="AA12623" s="9" t="s">
        <v>237</v>
      </c>
      <c r="AB12623" s="9">
        <v>15458415</v>
      </c>
      <c r="AC12623" s="9" t="s">
        <v>13396</v>
      </c>
      <c r="AD12623" s="9" t="s">
        <v>231</v>
      </c>
      <c r="AE12623" s="5">
        <f t="shared" si="416"/>
        <v>0</v>
      </c>
      <c r="AF12623" s="5" t="str">
        <f t="shared" si="417"/>
        <v>katB</v>
      </c>
      <c r="AG12623" s="153"/>
      <c r="AH12623" s="153"/>
      <c r="AI12623" t="s">
        <v>201</v>
      </c>
      <c r="AJ12623" t="s">
        <v>17878</v>
      </c>
      <c r="AK12623" s="9" t="str">
        <f>VLOOKUP(Y12623,zdroj!D:AJ,33,0)</f>
        <v>katA</v>
      </c>
    </row>
    <row r="12624" spans="8:37" x14ac:dyDescent="0.25">
      <c r="H12624" s="8"/>
      <c r="I12624" s="8"/>
      <c r="N12624" s="23"/>
      <c r="O12624" s="24"/>
      <c r="P12624" s="19"/>
      <c r="Q12624" s="19"/>
      <c r="R12624" s="19"/>
      <c r="U12624" s="27"/>
      <c r="Y12624" s="9" t="s">
        <v>680</v>
      </c>
      <c r="Z12624" s="9" t="s">
        <v>462</v>
      </c>
      <c r="AA12624" s="9" t="s">
        <v>237</v>
      </c>
      <c r="AB12624" s="9">
        <v>15458423</v>
      </c>
      <c r="AC12624" s="9" t="s">
        <v>13397</v>
      </c>
      <c r="AD12624" s="9" t="s">
        <v>225</v>
      </c>
      <c r="AE12624" s="5">
        <f t="shared" si="416"/>
        <v>0</v>
      </c>
      <c r="AF12624" s="5" t="str">
        <f t="shared" si="417"/>
        <v>katA</v>
      </c>
      <c r="AG12624" s="153"/>
      <c r="AH12624" s="153"/>
      <c r="AI12624" t="s">
        <v>229</v>
      </c>
      <c r="AJ12624" t="s">
        <v>17878</v>
      </c>
      <c r="AK12624" s="9" t="str">
        <f>VLOOKUP(Y12624,zdroj!D:AJ,33,0)</f>
        <v>katA</v>
      </c>
    </row>
    <row r="12625" spans="8:37" x14ac:dyDescent="0.25">
      <c r="H12625" s="8"/>
      <c r="I12625" s="8"/>
      <c r="N12625" s="23"/>
      <c r="O12625" s="24"/>
      <c r="P12625" s="19"/>
      <c r="Q12625" s="19"/>
      <c r="R12625" s="19"/>
      <c r="U12625" s="27"/>
      <c r="Y12625" s="9" t="s">
        <v>680</v>
      </c>
      <c r="Z12625" s="9" t="s">
        <v>462</v>
      </c>
      <c r="AA12625" s="9" t="s">
        <v>237</v>
      </c>
      <c r="AB12625" s="9">
        <v>15458431</v>
      </c>
      <c r="AC12625" s="9" t="s">
        <v>13398</v>
      </c>
      <c r="AD12625" s="9" t="s">
        <v>800</v>
      </c>
      <c r="AE12625" s="5">
        <f t="shared" si="416"/>
        <v>0</v>
      </c>
      <c r="AF12625" s="5" t="str">
        <f t="shared" si="417"/>
        <v>Pokryto</v>
      </c>
      <c r="AG12625" s="153"/>
      <c r="AH12625" s="153"/>
      <c r="AI12625" t="s">
        <v>201</v>
      </c>
      <c r="AJ12625" t="s">
        <v>800</v>
      </c>
      <c r="AK12625" s="9" t="str">
        <f>VLOOKUP(Y12625,zdroj!D:AJ,33,0)</f>
        <v>katA</v>
      </c>
    </row>
    <row r="12626" spans="8:37" x14ac:dyDescent="0.25">
      <c r="H12626" s="8"/>
      <c r="I12626" s="8"/>
      <c r="N12626" s="23"/>
      <c r="O12626" s="24"/>
      <c r="P12626" s="19"/>
      <c r="Q12626" s="19"/>
      <c r="R12626" s="19"/>
      <c r="U12626" s="27"/>
      <c r="Y12626" s="9" t="s">
        <v>680</v>
      </c>
      <c r="Z12626" s="9" t="s">
        <v>462</v>
      </c>
      <c r="AA12626" s="9" t="s">
        <v>237</v>
      </c>
      <c r="AB12626" s="9">
        <v>15458440</v>
      </c>
      <c r="AC12626" s="9" t="s">
        <v>13399</v>
      </c>
      <c r="AD12626" s="9" t="s">
        <v>800</v>
      </c>
      <c r="AE12626" s="5">
        <f t="shared" si="416"/>
        <v>0</v>
      </c>
      <c r="AF12626" s="5" t="str">
        <f t="shared" si="417"/>
        <v>Pokryto</v>
      </c>
      <c r="AG12626" s="153"/>
      <c r="AH12626" s="153"/>
      <c r="AI12626" t="s">
        <v>201</v>
      </c>
      <c r="AJ12626" t="s">
        <v>800</v>
      </c>
      <c r="AK12626" s="9" t="str">
        <f>VLOOKUP(Y12626,zdroj!D:AJ,33,0)</f>
        <v>katA</v>
      </c>
    </row>
    <row r="12627" spans="8:37" x14ac:dyDescent="0.25">
      <c r="H12627" s="8"/>
      <c r="I12627" s="8"/>
      <c r="N12627" s="23"/>
      <c r="O12627" s="24"/>
      <c r="P12627" s="19"/>
      <c r="Q12627" s="19"/>
      <c r="R12627" s="19"/>
      <c r="U12627" s="27"/>
      <c r="Y12627" s="9" t="s">
        <v>680</v>
      </c>
      <c r="Z12627" s="9" t="s">
        <v>462</v>
      </c>
      <c r="AA12627" s="9" t="s">
        <v>237</v>
      </c>
      <c r="AB12627" s="9">
        <v>15458458</v>
      </c>
      <c r="AC12627" s="9" t="s">
        <v>13400</v>
      </c>
      <c r="AD12627" s="9" t="s">
        <v>225</v>
      </c>
      <c r="AE12627" s="5">
        <f t="shared" si="416"/>
        <v>0</v>
      </c>
      <c r="AF12627" s="5" t="str">
        <f t="shared" si="417"/>
        <v>katA</v>
      </c>
      <c r="AG12627" s="153"/>
      <c r="AH12627" s="153"/>
      <c r="AI12627" t="s">
        <v>201</v>
      </c>
      <c r="AJ12627" t="s">
        <v>17878</v>
      </c>
      <c r="AK12627" s="9" t="str">
        <f>VLOOKUP(Y12627,zdroj!D:AJ,33,0)</f>
        <v>katA</v>
      </c>
    </row>
    <row r="12628" spans="8:37" x14ac:dyDescent="0.25">
      <c r="H12628" s="8"/>
      <c r="I12628" s="8"/>
      <c r="N12628" s="23"/>
      <c r="O12628" s="24"/>
      <c r="P12628" s="19"/>
      <c r="Q12628" s="19"/>
      <c r="R12628" s="19"/>
      <c r="U12628" s="27"/>
      <c r="Y12628" s="9" t="s">
        <v>680</v>
      </c>
      <c r="Z12628" s="9" t="s">
        <v>462</v>
      </c>
      <c r="AA12628" s="9" t="s">
        <v>237</v>
      </c>
      <c r="AB12628" s="9">
        <v>15457923</v>
      </c>
      <c r="AC12628" s="9" t="s">
        <v>13401</v>
      </c>
      <c r="AD12628" s="9" t="s">
        <v>225</v>
      </c>
      <c r="AE12628" s="5">
        <f t="shared" si="416"/>
        <v>0</v>
      </c>
      <c r="AF12628" s="5" t="str">
        <f t="shared" si="417"/>
        <v>katA</v>
      </c>
      <c r="AG12628" s="153"/>
      <c r="AH12628" s="153"/>
      <c r="AI12628" t="s">
        <v>201</v>
      </c>
      <c r="AJ12628" t="s">
        <v>17878</v>
      </c>
      <c r="AK12628" s="9" t="str">
        <f>VLOOKUP(Y12628,zdroj!D:AJ,33,0)</f>
        <v>katA</v>
      </c>
    </row>
    <row r="12629" spans="8:37" x14ac:dyDescent="0.25">
      <c r="H12629" s="8"/>
      <c r="I12629" s="8"/>
      <c r="N12629" s="23"/>
      <c r="O12629" s="24"/>
      <c r="P12629" s="19"/>
      <c r="Q12629" s="19"/>
      <c r="R12629" s="19"/>
      <c r="U12629" s="27"/>
      <c r="Y12629" s="9" t="s">
        <v>680</v>
      </c>
      <c r="Z12629" s="9" t="s">
        <v>462</v>
      </c>
      <c r="AA12629" s="9" t="s">
        <v>237</v>
      </c>
      <c r="AB12629" s="9">
        <v>15458466</v>
      </c>
      <c r="AC12629" s="9" t="s">
        <v>13402</v>
      </c>
      <c r="AD12629" s="9" t="s">
        <v>225</v>
      </c>
      <c r="AE12629" s="5">
        <f t="shared" si="416"/>
        <v>0</v>
      </c>
      <c r="AF12629" s="5" t="str">
        <f t="shared" si="417"/>
        <v>katA</v>
      </c>
      <c r="AG12629" s="153"/>
      <c r="AH12629" s="153"/>
      <c r="AI12629" t="s">
        <v>201</v>
      </c>
      <c r="AJ12629" t="s">
        <v>17878</v>
      </c>
      <c r="AK12629" s="9" t="str">
        <f>VLOOKUP(Y12629,zdroj!D:AJ,33,0)</f>
        <v>katA</v>
      </c>
    </row>
    <row r="12630" spans="8:37" x14ac:dyDescent="0.25">
      <c r="H12630" s="8"/>
      <c r="I12630" s="8"/>
      <c r="N12630" s="23"/>
      <c r="O12630" s="24"/>
      <c r="P12630" s="19"/>
      <c r="Q12630" s="19"/>
      <c r="R12630" s="19"/>
      <c r="U12630" s="27"/>
      <c r="Y12630" s="9" t="s">
        <v>680</v>
      </c>
      <c r="Z12630" s="9" t="s">
        <v>462</v>
      </c>
      <c r="AA12630" s="9" t="s">
        <v>237</v>
      </c>
      <c r="AB12630" s="9">
        <v>15458474</v>
      </c>
      <c r="AC12630" s="9" t="s">
        <v>13403</v>
      </c>
      <c r="AD12630" s="9" t="s">
        <v>225</v>
      </c>
      <c r="AE12630" s="5">
        <f t="shared" si="416"/>
        <v>0</v>
      </c>
      <c r="AF12630" s="5" t="str">
        <f t="shared" si="417"/>
        <v>katA</v>
      </c>
      <c r="AG12630" s="153"/>
      <c r="AH12630" s="153"/>
      <c r="AI12630" t="s">
        <v>201</v>
      </c>
      <c r="AJ12630" t="s">
        <v>17878</v>
      </c>
      <c r="AK12630" s="9" t="str">
        <f>VLOOKUP(Y12630,zdroj!D:AJ,33,0)</f>
        <v>katA</v>
      </c>
    </row>
    <row r="12631" spans="8:37" x14ac:dyDescent="0.25">
      <c r="H12631" s="8"/>
      <c r="I12631" s="8"/>
      <c r="N12631" s="23"/>
      <c r="O12631" s="24"/>
      <c r="P12631" s="19"/>
      <c r="Q12631" s="19"/>
      <c r="R12631" s="19"/>
      <c r="U12631" s="27"/>
      <c r="Y12631" s="9" t="s">
        <v>680</v>
      </c>
      <c r="Z12631" s="9" t="s">
        <v>462</v>
      </c>
      <c r="AA12631" s="9" t="s">
        <v>237</v>
      </c>
      <c r="AB12631" s="9">
        <v>15458482</v>
      </c>
      <c r="AC12631" s="9" t="s">
        <v>13404</v>
      </c>
      <c r="AD12631" s="9" t="s">
        <v>225</v>
      </c>
      <c r="AE12631" s="5">
        <f t="shared" si="416"/>
        <v>0</v>
      </c>
      <c r="AF12631" s="5" t="str">
        <f t="shared" si="417"/>
        <v>katA</v>
      </c>
      <c r="AG12631" s="153"/>
      <c r="AH12631" s="153"/>
      <c r="AI12631" t="s">
        <v>201</v>
      </c>
      <c r="AJ12631" t="s">
        <v>17878</v>
      </c>
      <c r="AK12631" s="9" t="str">
        <f>VLOOKUP(Y12631,zdroj!D:AJ,33,0)</f>
        <v>katA</v>
      </c>
    </row>
    <row r="12632" spans="8:37" x14ac:dyDescent="0.25">
      <c r="H12632" s="8"/>
      <c r="I12632" s="8"/>
      <c r="N12632" s="23"/>
      <c r="O12632" s="24"/>
      <c r="P12632" s="19"/>
      <c r="Q12632" s="19"/>
      <c r="R12632" s="19"/>
      <c r="U12632" s="27"/>
      <c r="Y12632" s="9" t="s">
        <v>680</v>
      </c>
      <c r="Z12632" s="9" t="s">
        <v>462</v>
      </c>
      <c r="AA12632" s="9" t="s">
        <v>237</v>
      </c>
      <c r="AB12632" s="9">
        <v>15458491</v>
      </c>
      <c r="AC12632" s="9" t="s">
        <v>13405</v>
      </c>
      <c r="AD12632" s="9" t="s">
        <v>225</v>
      </c>
      <c r="AE12632" s="5">
        <f t="shared" si="416"/>
        <v>0</v>
      </c>
      <c r="AF12632" s="5" t="str">
        <f t="shared" si="417"/>
        <v>katA</v>
      </c>
      <c r="AG12632" s="153"/>
      <c r="AH12632" s="153"/>
      <c r="AI12632" t="s">
        <v>201</v>
      </c>
      <c r="AJ12632" t="s">
        <v>17878</v>
      </c>
      <c r="AK12632" s="9" t="str">
        <f>VLOOKUP(Y12632,zdroj!D:AJ,33,0)</f>
        <v>katA</v>
      </c>
    </row>
    <row r="12633" spans="8:37" x14ac:dyDescent="0.25">
      <c r="H12633" s="8"/>
      <c r="I12633" s="8"/>
      <c r="N12633" s="23"/>
      <c r="O12633" s="24"/>
      <c r="P12633" s="19"/>
      <c r="Q12633" s="19"/>
      <c r="R12633" s="19"/>
      <c r="U12633" s="27"/>
      <c r="Y12633" s="9" t="s">
        <v>680</v>
      </c>
      <c r="Z12633" s="9" t="s">
        <v>462</v>
      </c>
      <c r="AA12633" s="9" t="s">
        <v>237</v>
      </c>
      <c r="AB12633" s="9">
        <v>15458504</v>
      </c>
      <c r="AC12633" s="9" t="s">
        <v>13406</v>
      </c>
      <c r="AD12633" s="9" t="s">
        <v>225</v>
      </c>
      <c r="AE12633" s="5">
        <f t="shared" si="416"/>
        <v>0</v>
      </c>
      <c r="AF12633" s="5" t="str">
        <f t="shared" si="417"/>
        <v>katA</v>
      </c>
      <c r="AG12633" s="153"/>
      <c r="AH12633" s="153"/>
      <c r="AI12633" t="s">
        <v>201</v>
      </c>
      <c r="AJ12633" t="s">
        <v>17878</v>
      </c>
      <c r="AK12633" s="9" t="str">
        <f>VLOOKUP(Y12633,zdroj!D:AJ,33,0)</f>
        <v>katA</v>
      </c>
    </row>
    <row r="12634" spans="8:37" x14ac:dyDescent="0.25">
      <c r="H12634" s="8"/>
      <c r="I12634" s="8"/>
      <c r="N12634" s="23"/>
      <c r="O12634" s="24"/>
      <c r="P12634" s="19"/>
      <c r="Q12634" s="19"/>
      <c r="R12634" s="19"/>
      <c r="U12634" s="27"/>
      <c r="Y12634" s="9" t="s">
        <v>680</v>
      </c>
      <c r="Z12634" s="9" t="s">
        <v>462</v>
      </c>
      <c r="AA12634" s="9" t="s">
        <v>237</v>
      </c>
      <c r="AB12634" s="9">
        <v>15458512</v>
      </c>
      <c r="AC12634" s="9" t="s">
        <v>13407</v>
      </c>
      <c r="AD12634" s="9" t="s">
        <v>225</v>
      </c>
      <c r="AE12634" s="5">
        <f t="shared" si="416"/>
        <v>0</v>
      </c>
      <c r="AF12634" s="5" t="str">
        <f t="shared" si="417"/>
        <v>katA</v>
      </c>
      <c r="AG12634" s="153"/>
      <c r="AH12634" s="153"/>
      <c r="AI12634" t="s">
        <v>201</v>
      </c>
      <c r="AJ12634" t="s">
        <v>17878</v>
      </c>
      <c r="AK12634" s="9" t="str">
        <f>VLOOKUP(Y12634,zdroj!D:AJ,33,0)</f>
        <v>katA</v>
      </c>
    </row>
    <row r="12635" spans="8:37" x14ac:dyDescent="0.25">
      <c r="H12635" s="8"/>
      <c r="I12635" s="8"/>
      <c r="N12635" s="23"/>
      <c r="O12635" s="24"/>
      <c r="P12635" s="19"/>
      <c r="Q12635" s="19"/>
      <c r="R12635" s="19"/>
      <c r="U12635" s="27"/>
      <c r="Y12635" s="9" t="s">
        <v>680</v>
      </c>
      <c r="Z12635" s="9" t="s">
        <v>462</v>
      </c>
      <c r="AA12635" s="9" t="s">
        <v>237</v>
      </c>
      <c r="AB12635" s="9">
        <v>15458521</v>
      </c>
      <c r="AC12635" s="9" t="s">
        <v>13408</v>
      </c>
      <c r="AD12635" s="9" t="s">
        <v>225</v>
      </c>
      <c r="AE12635" s="5">
        <f t="shared" si="416"/>
        <v>0</v>
      </c>
      <c r="AF12635" s="5" t="str">
        <f t="shared" si="417"/>
        <v>katA</v>
      </c>
      <c r="AG12635" s="153"/>
      <c r="AH12635" s="153"/>
      <c r="AI12635" t="s">
        <v>201</v>
      </c>
      <c r="AJ12635" t="s">
        <v>17878</v>
      </c>
      <c r="AK12635" s="9" t="str">
        <f>VLOOKUP(Y12635,zdroj!D:AJ,33,0)</f>
        <v>katA</v>
      </c>
    </row>
    <row r="12636" spans="8:37" x14ac:dyDescent="0.25">
      <c r="H12636" s="8"/>
      <c r="I12636" s="8"/>
      <c r="N12636" s="23"/>
      <c r="O12636" s="24"/>
      <c r="P12636" s="19"/>
      <c r="Q12636" s="19"/>
      <c r="R12636" s="19"/>
      <c r="U12636" s="27"/>
      <c r="Y12636" s="9" t="s">
        <v>680</v>
      </c>
      <c r="Z12636" s="9" t="s">
        <v>462</v>
      </c>
      <c r="AA12636" s="9" t="s">
        <v>237</v>
      </c>
      <c r="AB12636" s="9">
        <v>15458539</v>
      </c>
      <c r="AC12636" s="9" t="s">
        <v>13409</v>
      </c>
      <c r="AD12636" s="9" t="s">
        <v>225</v>
      </c>
      <c r="AE12636" s="5">
        <f t="shared" si="416"/>
        <v>0</v>
      </c>
      <c r="AF12636" s="5" t="str">
        <f t="shared" si="417"/>
        <v>katA</v>
      </c>
      <c r="AG12636" s="153"/>
      <c r="AH12636" s="153"/>
      <c r="AI12636" t="s">
        <v>201</v>
      </c>
      <c r="AJ12636" t="s">
        <v>17878</v>
      </c>
      <c r="AK12636" s="9" t="str">
        <f>VLOOKUP(Y12636,zdroj!D:AJ,33,0)</f>
        <v>katA</v>
      </c>
    </row>
    <row r="12637" spans="8:37" x14ac:dyDescent="0.25">
      <c r="H12637" s="8"/>
      <c r="I12637" s="8"/>
      <c r="N12637" s="23"/>
      <c r="O12637" s="24"/>
      <c r="P12637" s="19"/>
      <c r="Q12637" s="19"/>
      <c r="R12637" s="19"/>
      <c r="U12637" s="27"/>
      <c r="Y12637" s="9" t="s">
        <v>680</v>
      </c>
      <c r="Z12637" s="9" t="s">
        <v>462</v>
      </c>
      <c r="AA12637" s="9" t="s">
        <v>237</v>
      </c>
      <c r="AB12637" s="9">
        <v>15458547</v>
      </c>
      <c r="AC12637" s="9" t="s">
        <v>13410</v>
      </c>
      <c r="AD12637" s="9" t="s">
        <v>225</v>
      </c>
      <c r="AE12637" s="5">
        <f t="shared" si="416"/>
        <v>0</v>
      </c>
      <c r="AF12637" s="5" t="str">
        <f t="shared" si="417"/>
        <v>katA</v>
      </c>
      <c r="AG12637" s="153"/>
      <c r="AH12637" s="153"/>
      <c r="AI12637" t="s">
        <v>201</v>
      </c>
      <c r="AJ12637" t="s">
        <v>17878</v>
      </c>
      <c r="AK12637" s="9" t="str">
        <f>VLOOKUP(Y12637,zdroj!D:AJ,33,0)</f>
        <v>katA</v>
      </c>
    </row>
    <row r="12638" spans="8:37" x14ac:dyDescent="0.25">
      <c r="H12638" s="8"/>
      <c r="I12638" s="8"/>
      <c r="N12638" s="23"/>
      <c r="O12638" s="24"/>
      <c r="P12638" s="19"/>
      <c r="Q12638" s="19"/>
      <c r="R12638" s="19"/>
      <c r="U12638" s="27"/>
      <c r="Y12638" s="9" t="s">
        <v>680</v>
      </c>
      <c r="Z12638" s="9" t="s">
        <v>462</v>
      </c>
      <c r="AA12638" s="9" t="s">
        <v>237</v>
      </c>
      <c r="AB12638" s="9">
        <v>15458555</v>
      </c>
      <c r="AC12638" s="9" t="s">
        <v>13411</v>
      </c>
      <c r="AD12638" s="9" t="s">
        <v>225</v>
      </c>
      <c r="AE12638" s="5">
        <f t="shared" si="416"/>
        <v>0</v>
      </c>
      <c r="AF12638" s="5" t="str">
        <f t="shared" si="417"/>
        <v>katA</v>
      </c>
      <c r="AG12638" s="153"/>
      <c r="AH12638" s="153"/>
      <c r="AI12638" t="s">
        <v>201</v>
      </c>
      <c r="AJ12638" t="s">
        <v>17878</v>
      </c>
      <c r="AK12638" s="9" t="str">
        <f>VLOOKUP(Y12638,zdroj!D:AJ,33,0)</f>
        <v>katA</v>
      </c>
    </row>
    <row r="12639" spans="8:37" x14ac:dyDescent="0.25">
      <c r="H12639" s="8"/>
      <c r="I12639" s="8"/>
      <c r="N12639" s="23"/>
      <c r="O12639" s="24"/>
      <c r="P12639" s="19"/>
      <c r="Q12639" s="19"/>
      <c r="R12639" s="19"/>
      <c r="U12639" s="27"/>
      <c r="Y12639" s="9" t="s">
        <v>680</v>
      </c>
      <c r="Z12639" s="9" t="s">
        <v>462</v>
      </c>
      <c r="AA12639" s="9" t="s">
        <v>237</v>
      </c>
      <c r="AB12639" s="9">
        <v>15457931</v>
      </c>
      <c r="AC12639" s="9" t="s">
        <v>13412</v>
      </c>
      <c r="AD12639" s="9" t="s">
        <v>225</v>
      </c>
      <c r="AE12639" s="5">
        <f t="shared" si="416"/>
        <v>0</v>
      </c>
      <c r="AF12639" s="5" t="str">
        <f t="shared" si="417"/>
        <v>katA</v>
      </c>
      <c r="AG12639" s="153"/>
      <c r="AH12639" s="153"/>
      <c r="AI12639" t="s">
        <v>201</v>
      </c>
      <c r="AJ12639" t="s">
        <v>17878</v>
      </c>
      <c r="AK12639" s="9" t="str">
        <f>VLOOKUP(Y12639,zdroj!D:AJ,33,0)</f>
        <v>katA</v>
      </c>
    </row>
    <row r="12640" spans="8:37" x14ac:dyDescent="0.25">
      <c r="H12640" s="8"/>
      <c r="I12640" s="8"/>
      <c r="N12640" s="23"/>
      <c r="O12640" s="24"/>
      <c r="P12640" s="19"/>
      <c r="Q12640" s="19"/>
      <c r="R12640" s="19"/>
      <c r="U12640" s="27"/>
      <c r="Y12640" s="9" t="s">
        <v>680</v>
      </c>
      <c r="Z12640" s="9" t="s">
        <v>462</v>
      </c>
      <c r="AA12640" s="9" t="s">
        <v>237</v>
      </c>
      <c r="AB12640" s="9">
        <v>15458563</v>
      </c>
      <c r="AC12640" s="9" t="s">
        <v>13413</v>
      </c>
      <c r="AD12640" s="9" t="s">
        <v>225</v>
      </c>
      <c r="AE12640" s="5">
        <f t="shared" si="416"/>
        <v>0</v>
      </c>
      <c r="AF12640" s="5" t="str">
        <f t="shared" si="417"/>
        <v>katA</v>
      </c>
      <c r="AG12640" s="153"/>
      <c r="AH12640" s="153"/>
      <c r="AI12640" t="s">
        <v>201</v>
      </c>
      <c r="AJ12640" t="s">
        <v>17878</v>
      </c>
      <c r="AK12640" s="9" t="str">
        <f>VLOOKUP(Y12640,zdroj!D:AJ,33,0)</f>
        <v>katA</v>
      </c>
    </row>
    <row r="12641" spans="8:37" x14ac:dyDescent="0.25">
      <c r="H12641" s="8"/>
      <c r="I12641" s="8"/>
      <c r="N12641" s="23"/>
      <c r="O12641" s="24"/>
      <c r="P12641" s="19"/>
      <c r="Q12641" s="19"/>
      <c r="R12641" s="19"/>
      <c r="U12641" s="27"/>
      <c r="Y12641" s="9" t="s">
        <v>680</v>
      </c>
      <c r="Z12641" s="9" t="s">
        <v>462</v>
      </c>
      <c r="AA12641" s="9" t="s">
        <v>237</v>
      </c>
      <c r="AB12641" s="9">
        <v>15458571</v>
      </c>
      <c r="AC12641" s="9" t="s">
        <v>13414</v>
      </c>
      <c r="AD12641" s="9" t="s">
        <v>225</v>
      </c>
      <c r="AE12641" s="5">
        <f t="shared" si="416"/>
        <v>0</v>
      </c>
      <c r="AF12641" s="5" t="str">
        <f t="shared" si="417"/>
        <v>katA</v>
      </c>
      <c r="AG12641" s="153"/>
      <c r="AH12641" s="153"/>
      <c r="AI12641" t="s">
        <v>201</v>
      </c>
      <c r="AJ12641" t="s">
        <v>17878</v>
      </c>
      <c r="AK12641" s="9" t="str">
        <f>VLOOKUP(Y12641,zdroj!D:AJ,33,0)</f>
        <v>katA</v>
      </c>
    </row>
    <row r="12642" spans="8:37" x14ac:dyDescent="0.25">
      <c r="H12642" s="8"/>
      <c r="I12642" s="8"/>
      <c r="N12642" s="23"/>
      <c r="O12642" s="24"/>
      <c r="P12642" s="19"/>
      <c r="Q12642" s="19"/>
      <c r="R12642" s="19"/>
      <c r="U12642" s="27"/>
      <c r="Y12642" s="9" t="s">
        <v>680</v>
      </c>
      <c r="Z12642" s="9" t="s">
        <v>462</v>
      </c>
      <c r="AA12642" s="9" t="s">
        <v>237</v>
      </c>
      <c r="AB12642" s="9">
        <v>15458580</v>
      </c>
      <c r="AC12642" s="9" t="s">
        <v>13415</v>
      </c>
      <c r="AD12642" s="9" t="s">
        <v>225</v>
      </c>
      <c r="AE12642" s="5">
        <f t="shared" si="416"/>
        <v>0</v>
      </c>
      <c r="AF12642" s="5" t="str">
        <f t="shared" si="417"/>
        <v>katA</v>
      </c>
      <c r="AG12642" s="153"/>
      <c r="AH12642" s="153"/>
      <c r="AI12642" t="s">
        <v>201</v>
      </c>
      <c r="AJ12642" t="s">
        <v>17878</v>
      </c>
      <c r="AK12642" s="9" t="str">
        <f>VLOOKUP(Y12642,zdroj!D:AJ,33,0)</f>
        <v>katA</v>
      </c>
    </row>
    <row r="12643" spans="8:37" x14ac:dyDescent="0.25">
      <c r="H12643" s="8"/>
      <c r="I12643" s="8"/>
      <c r="N12643" s="23"/>
      <c r="O12643" s="24"/>
      <c r="P12643" s="19"/>
      <c r="Q12643" s="19"/>
      <c r="R12643" s="19"/>
      <c r="U12643" s="27"/>
      <c r="Y12643" s="9" t="s">
        <v>680</v>
      </c>
      <c r="Z12643" s="9" t="s">
        <v>462</v>
      </c>
      <c r="AA12643" s="9" t="s">
        <v>237</v>
      </c>
      <c r="AB12643" s="9">
        <v>15458598</v>
      </c>
      <c r="AC12643" s="9" t="s">
        <v>13416</v>
      </c>
      <c r="AD12643" s="9" t="s">
        <v>225</v>
      </c>
      <c r="AE12643" s="5">
        <f t="shared" si="416"/>
        <v>0</v>
      </c>
      <c r="AF12643" s="5" t="str">
        <f t="shared" si="417"/>
        <v>katA</v>
      </c>
      <c r="AG12643" s="153"/>
      <c r="AH12643" s="153"/>
      <c r="AI12643" t="s">
        <v>201</v>
      </c>
      <c r="AJ12643" t="s">
        <v>17878</v>
      </c>
      <c r="AK12643" s="9" t="str">
        <f>VLOOKUP(Y12643,zdroj!D:AJ,33,0)</f>
        <v>katA</v>
      </c>
    </row>
    <row r="12644" spans="8:37" x14ac:dyDescent="0.25">
      <c r="H12644" s="8"/>
      <c r="I12644" s="8"/>
      <c r="N12644" s="23"/>
      <c r="O12644" s="24"/>
      <c r="P12644" s="19"/>
      <c r="Q12644" s="19"/>
      <c r="R12644" s="19"/>
      <c r="U12644" s="27"/>
      <c r="Y12644" s="9" t="s">
        <v>680</v>
      </c>
      <c r="Z12644" s="9" t="s">
        <v>462</v>
      </c>
      <c r="AA12644" s="9" t="s">
        <v>237</v>
      </c>
      <c r="AB12644" s="9">
        <v>15458601</v>
      </c>
      <c r="AC12644" s="9" t="s">
        <v>13417</v>
      </c>
      <c r="AD12644" s="9" t="s">
        <v>225</v>
      </c>
      <c r="AE12644" s="5">
        <f t="shared" si="416"/>
        <v>0</v>
      </c>
      <c r="AF12644" s="5" t="str">
        <f t="shared" si="417"/>
        <v>katA</v>
      </c>
      <c r="AG12644" s="153"/>
      <c r="AH12644" s="153"/>
      <c r="AI12644" t="s">
        <v>201</v>
      </c>
      <c r="AJ12644" t="s">
        <v>17878</v>
      </c>
      <c r="AK12644" s="9" t="str">
        <f>VLOOKUP(Y12644,zdroj!D:AJ,33,0)</f>
        <v>katA</v>
      </c>
    </row>
    <row r="12645" spans="8:37" x14ac:dyDescent="0.25">
      <c r="H12645" s="8"/>
      <c r="I12645" s="8"/>
      <c r="N12645" s="23"/>
      <c r="O12645" s="24"/>
      <c r="P12645" s="19"/>
      <c r="Q12645" s="19"/>
      <c r="R12645" s="19"/>
      <c r="U12645" s="27"/>
      <c r="Y12645" s="9" t="s">
        <v>680</v>
      </c>
      <c r="Z12645" s="9" t="s">
        <v>462</v>
      </c>
      <c r="AA12645" s="9" t="s">
        <v>237</v>
      </c>
      <c r="AB12645" s="9">
        <v>15458610</v>
      </c>
      <c r="AC12645" s="9" t="s">
        <v>13418</v>
      </c>
      <c r="AD12645" s="9" t="s">
        <v>225</v>
      </c>
      <c r="AE12645" s="5">
        <f t="shared" si="416"/>
        <v>0</v>
      </c>
      <c r="AF12645" s="5" t="str">
        <f t="shared" si="417"/>
        <v>katA</v>
      </c>
      <c r="AG12645" s="153"/>
      <c r="AH12645" s="153"/>
      <c r="AI12645" t="s">
        <v>17879</v>
      </c>
      <c r="AJ12645" t="s">
        <v>17878</v>
      </c>
      <c r="AK12645" s="9" t="str">
        <f>VLOOKUP(Y12645,zdroj!D:AJ,33,0)</f>
        <v>katA</v>
      </c>
    </row>
    <row r="12646" spans="8:37" x14ac:dyDescent="0.25">
      <c r="H12646" s="8"/>
      <c r="I12646" s="8"/>
      <c r="N12646" s="23"/>
      <c r="O12646" s="24"/>
      <c r="P12646" s="19"/>
      <c r="Q12646" s="19"/>
      <c r="R12646" s="19"/>
      <c r="U12646" s="27"/>
      <c r="Y12646" s="9" t="s">
        <v>680</v>
      </c>
      <c r="Z12646" s="9" t="s">
        <v>462</v>
      </c>
      <c r="AA12646" s="9" t="s">
        <v>237</v>
      </c>
      <c r="AB12646" s="9">
        <v>15458628</v>
      </c>
      <c r="AC12646" s="9" t="s">
        <v>13419</v>
      </c>
      <c r="AD12646" s="9" t="s">
        <v>800</v>
      </c>
      <c r="AE12646" s="5">
        <f t="shared" si="416"/>
        <v>0</v>
      </c>
      <c r="AF12646" s="5" t="str">
        <f t="shared" si="417"/>
        <v>Pokryto</v>
      </c>
      <c r="AG12646" s="153"/>
      <c r="AH12646" s="153"/>
      <c r="AI12646" t="s">
        <v>201</v>
      </c>
      <c r="AJ12646" t="s">
        <v>800</v>
      </c>
      <c r="AK12646" s="9" t="str">
        <f>VLOOKUP(Y12646,zdroj!D:AJ,33,0)</f>
        <v>katA</v>
      </c>
    </row>
    <row r="12647" spans="8:37" x14ac:dyDescent="0.25">
      <c r="H12647" s="8"/>
      <c r="I12647" s="8"/>
      <c r="N12647" s="23"/>
      <c r="O12647" s="24"/>
      <c r="P12647" s="19"/>
      <c r="Q12647" s="19"/>
      <c r="R12647" s="19"/>
      <c r="U12647" s="27"/>
      <c r="Y12647" s="9" t="s">
        <v>680</v>
      </c>
      <c r="Z12647" s="9" t="s">
        <v>462</v>
      </c>
      <c r="AA12647" s="9" t="s">
        <v>237</v>
      </c>
      <c r="AB12647" s="9">
        <v>15458636</v>
      </c>
      <c r="AC12647" s="9" t="s">
        <v>13420</v>
      </c>
      <c r="AD12647" s="9" t="s">
        <v>225</v>
      </c>
      <c r="AE12647" s="5">
        <f t="shared" si="416"/>
        <v>0</v>
      </c>
      <c r="AF12647" s="5" t="str">
        <f t="shared" si="417"/>
        <v>katA</v>
      </c>
      <c r="AG12647" s="153"/>
      <c r="AH12647" s="153"/>
      <c r="AI12647" t="s">
        <v>201</v>
      </c>
      <c r="AJ12647" t="s">
        <v>17878</v>
      </c>
      <c r="AK12647" s="9" t="str">
        <f>VLOOKUP(Y12647,zdroj!D:AJ,33,0)</f>
        <v>katA</v>
      </c>
    </row>
    <row r="12648" spans="8:37" x14ac:dyDescent="0.25">
      <c r="H12648" s="8"/>
      <c r="I12648" s="8"/>
      <c r="N12648" s="23"/>
      <c r="O12648" s="24"/>
      <c r="P12648" s="19"/>
      <c r="Q12648" s="19"/>
      <c r="R12648" s="19"/>
      <c r="U12648" s="27"/>
      <c r="Y12648" s="9" t="s">
        <v>680</v>
      </c>
      <c r="Z12648" s="9" t="s">
        <v>462</v>
      </c>
      <c r="AA12648" s="9" t="s">
        <v>237</v>
      </c>
      <c r="AB12648" s="9">
        <v>15458644</v>
      </c>
      <c r="AC12648" s="9" t="s">
        <v>13421</v>
      </c>
      <c r="AD12648" s="9" t="s">
        <v>225</v>
      </c>
      <c r="AE12648" s="5">
        <f t="shared" si="416"/>
        <v>0</v>
      </c>
      <c r="AF12648" s="5" t="str">
        <f t="shared" si="417"/>
        <v>katA</v>
      </c>
      <c r="AG12648" s="153"/>
      <c r="AH12648" s="153"/>
      <c r="AI12648" t="s">
        <v>201</v>
      </c>
      <c r="AJ12648" t="s">
        <v>17878</v>
      </c>
      <c r="AK12648" s="9" t="str">
        <f>VLOOKUP(Y12648,zdroj!D:AJ,33,0)</f>
        <v>katA</v>
      </c>
    </row>
    <row r="12649" spans="8:37" x14ac:dyDescent="0.25">
      <c r="H12649" s="8"/>
      <c r="I12649" s="8"/>
      <c r="N12649" s="23"/>
      <c r="O12649" s="24"/>
      <c r="P12649" s="19"/>
      <c r="Q12649" s="19"/>
      <c r="R12649" s="19"/>
      <c r="U12649" s="27"/>
      <c r="Y12649" s="9" t="s">
        <v>680</v>
      </c>
      <c r="Z12649" s="9" t="s">
        <v>462</v>
      </c>
      <c r="AA12649" s="9" t="s">
        <v>237</v>
      </c>
      <c r="AB12649" s="9">
        <v>15458652</v>
      </c>
      <c r="AC12649" s="9" t="s">
        <v>13422</v>
      </c>
      <c r="AD12649" s="9" t="s">
        <v>225</v>
      </c>
      <c r="AE12649" s="5">
        <f t="shared" si="416"/>
        <v>0</v>
      </c>
      <c r="AF12649" s="5" t="str">
        <f t="shared" si="417"/>
        <v>katA</v>
      </c>
      <c r="AG12649" s="153"/>
      <c r="AH12649" s="153"/>
      <c r="AI12649" t="s">
        <v>201</v>
      </c>
      <c r="AJ12649" t="s">
        <v>17878</v>
      </c>
      <c r="AK12649" s="9" t="str">
        <f>VLOOKUP(Y12649,zdroj!D:AJ,33,0)</f>
        <v>katA</v>
      </c>
    </row>
    <row r="12650" spans="8:37" x14ac:dyDescent="0.25">
      <c r="H12650" s="8"/>
      <c r="I12650" s="8"/>
      <c r="N12650" s="23"/>
      <c r="O12650" s="24"/>
      <c r="P12650" s="19"/>
      <c r="Q12650" s="19"/>
      <c r="R12650" s="19"/>
      <c r="U12650" s="27"/>
      <c r="Y12650" s="9" t="s">
        <v>680</v>
      </c>
      <c r="Z12650" s="9" t="s">
        <v>462</v>
      </c>
      <c r="AA12650" s="9" t="s">
        <v>237</v>
      </c>
      <c r="AB12650" s="9">
        <v>15457940</v>
      </c>
      <c r="AC12650" s="9" t="s">
        <v>13423</v>
      </c>
      <c r="AD12650" s="9" t="s">
        <v>225</v>
      </c>
      <c r="AE12650" s="5">
        <f t="shared" si="416"/>
        <v>0</v>
      </c>
      <c r="AF12650" s="5" t="str">
        <f t="shared" si="417"/>
        <v>katA</v>
      </c>
      <c r="AG12650" s="153"/>
      <c r="AH12650" s="153"/>
      <c r="AI12650" t="s">
        <v>201</v>
      </c>
      <c r="AJ12650" t="s">
        <v>17878</v>
      </c>
      <c r="AK12650" s="9" t="str">
        <f>VLOOKUP(Y12650,zdroj!D:AJ,33,0)</f>
        <v>katA</v>
      </c>
    </row>
    <row r="12651" spans="8:37" x14ac:dyDescent="0.25">
      <c r="H12651" s="8"/>
      <c r="I12651" s="8"/>
      <c r="N12651" s="23"/>
      <c r="O12651" s="24"/>
      <c r="P12651" s="19"/>
      <c r="Q12651" s="19"/>
      <c r="R12651" s="19"/>
      <c r="U12651" s="27"/>
      <c r="Y12651" s="9" t="s">
        <v>680</v>
      </c>
      <c r="Z12651" s="9" t="s">
        <v>462</v>
      </c>
      <c r="AA12651" s="9" t="s">
        <v>237</v>
      </c>
      <c r="AB12651" s="9">
        <v>15458661</v>
      </c>
      <c r="AC12651" s="9" t="s">
        <v>13424</v>
      </c>
      <c r="AD12651" s="9" t="s">
        <v>225</v>
      </c>
      <c r="AE12651" s="5">
        <f t="shared" si="416"/>
        <v>0</v>
      </c>
      <c r="AF12651" s="5" t="str">
        <f t="shared" si="417"/>
        <v>katA</v>
      </c>
      <c r="AG12651" s="153"/>
      <c r="AH12651" s="153"/>
      <c r="AI12651" t="s">
        <v>201</v>
      </c>
      <c r="AJ12651" t="s">
        <v>17878</v>
      </c>
      <c r="AK12651" s="9" t="str">
        <f>VLOOKUP(Y12651,zdroj!D:AJ,33,0)</f>
        <v>katA</v>
      </c>
    </row>
    <row r="12652" spans="8:37" x14ac:dyDescent="0.25">
      <c r="H12652" s="8"/>
      <c r="I12652" s="8"/>
      <c r="N12652" s="23"/>
      <c r="O12652" s="24"/>
      <c r="P12652" s="19"/>
      <c r="Q12652" s="19"/>
      <c r="R12652" s="19"/>
      <c r="U12652" s="27"/>
      <c r="Y12652" s="9" t="s">
        <v>680</v>
      </c>
      <c r="Z12652" s="9" t="s">
        <v>462</v>
      </c>
      <c r="AA12652" s="9" t="s">
        <v>237</v>
      </c>
      <c r="AB12652" s="9">
        <v>15458679</v>
      </c>
      <c r="AC12652" s="9" t="s">
        <v>13425</v>
      </c>
      <c r="AD12652" s="9" t="s">
        <v>800</v>
      </c>
      <c r="AE12652" s="5">
        <f t="shared" si="416"/>
        <v>0</v>
      </c>
      <c r="AF12652" s="5" t="str">
        <f t="shared" si="417"/>
        <v>Pokryto</v>
      </c>
      <c r="AG12652" s="153"/>
      <c r="AH12652" s="153"/>
      <c r="AI12652" t="s">
        <v>201</v>
      </c>
      <c r="AJ12652" t="s">
        <v>800</v>
      </c>
      <c r="AK12652" s="9" t="str">
        <f>VLOOKUP(Y12652,zdroj!D:AJ,33,0)</f>
        <v>katA</v>
      </c>
    </row>
    <row r="12653" spans="8:37" x14ac:dyDescent="0.25">
      <c r="H12653" s="8"/>
      <c r="I12653" s="8"/>
      <c r="N12653" s="23"/>
      <c r="O12653" s="24"/>
      <c r="P12653" s="19"/>
      <c r="Q12653" s="19"/>
      <c r="R12653" s="19"/>
      <c r="U12653" s="27"/>
      <c r="Y12653" s="9" t="s">
        <v>680</v>
      </c>
      <c r="Z12653" s="9" t="s">
        <v>462</v>
      </c>
      <c r="AA12653" s="9" t="s">
        <v>237</v>
      </c>
      <c r="AB12653" s="9">
        <v>15458687</v>
      </c>
      <c r="AC12653" s="9" t="s">
        <v>13426</v>
      </c>
      <c r="AD12653" s="9" t="s">
        <v>225</v>
      </c>
      <c r="AE12653" s="5">
        <f t="shared" si="416"/>
        <v>0</v>
      </c>
      <c r="AF12653" s="5" t="str">
        <f t="shared" si="417"/>
        <v>katA</v>
      </c>
      <c r="AG12653" s="153"/>
      <c r="AH12653" s="153"/>
      <c r="AI12653" t="s">
        <v>201</v>
      </c>
      <c r="AJ12653" t="s">
        <v>17878</v>
      </c>
      <c r="AK12653" s="9" t="str">
        <f>VLOOKUP(Y12653,zdroj!D:AJ,33,0)</f>
        <v>katA</v>
      </c>
    </row>
    <row r="12654" spans="8:37" x14ac:dyDescent="0.25">
      <c r="H12654" s="8"/>
      <c r="I12654" s="8"/>
      <c r="N12654" s="23"/>
      <c r="O12654" s="24"/>
      <c r="P12654" s="19"/>
      <c r="Q12654" s="19"/>
      <c r="R12654" s="19"/>
      <c r="U12654" s="27"/>
      <c r="Y12654" s="9" t="s">
        <v>680</v>
      </c>
      <c r="Z12654" s="9" t="s">
        <v>462</v>
      </c>
      <c r="AA12654" s="9" t="s">
        <v>237</v>
      </c>
      <c r="AB12654" s="9">
        <v>15458695</v>
      </c>
      <c r="AC12654" s="9" t="s">
        <v>13427</v>
      </c>
      <c r="AD12654" s="9" t="s">
        <v>225</v>
      </c>
      <c r="AE12654" s="5">
        <f t="shared" si="416"/>
        <v>0</v>
      </c>
      <c r="AF12654" s="5" t="str">
        <f t="shared" si="417"/>
        <v>katA</v>
      </c>
      <c r="AG12654" s="153"/>
      <c r="AH12654" s="153"/>
      <c r="AI12654" t="s">
        <v>201</v>
      </c>
      <c r="AJ12654" t="s">
        <v>17878</v>
      </c>
      <c r="AK12654" s="9" t="str">
        <f>VLOOKUP(Y12654,zdroj!D:AJ,33,0)</f>
        <v>katA</v>
      </c>
    </row>
    <row r="12655" spans="8:37" x14ac:dyDescent="0.25">
      <c r="H12655" s="8"/>
      <c r="I12655" s="8"/>
      <c r="N12655" s="23"/>
      <c r="O12655" s="24"/>
      <c r="P12655" s="19"/>
      <c r="Q12655" s="19"/>
      <c r="R12655" s="19"/>
      <c r="U12655" s="27"/>
      <c r="Y12655" s="9" t="s">
        <v>680</v>
      </c>
      <c r="Z12655" s="9" t="s">
        <v>462</v>
      </c>
      <c r="AA12655" s="9" t="s">
        <v>237</v>
      </c>
      <c r="AB12655" s="9">
        <v>15458709</v>
      </c>
      <c r="AC12655" s="9" t="s">
        <v>13428</v>
      </c>
      <c r="AD12655" s="9" t="s">
        <v>225</v>
      </c>
      <c r="AE12655" s="5">
        <f t="shared" si="416"/>
        <v>0</v>
      </c>
      <c r="AF12655" s="5" t="str">
        <f t="shared" si="417"/>
        <v>katA</v>
      </c>
      <c r="AG12655" s="153"/>
      <c r="AH12655" s="153"/>
      <c r="AI12655" t="s">
        <v>201</v>
      </c>
      <c r="AJ12655" t="s">
        <v>17878</v>
      </c>
      <c r="AK12655" s="9" t="str">
        <f>VLOOKUP(Y12655,zdroj!D:AJ,33,0)</f>
        <v>katA</v>
      </c>
    </row>
    <row r="12656" spans="8:37" x14ac:dyDescent="0.25">
      <c r="H12656" s="8"/>
      <c r="I12656" s="8"/>
      <c r="N12656" s="23"/>
      <c r="O12656" s="24"/>
      <c r="P12656" s="19"/>
      <c r="Q12656" s="19"/>
      <c r="R12656" s="19"/>
      <c r="U12656" s="27"/>
      <c r="Y12656" s="9" t="s">
        <v>680</v>
      </c>
      <c r="Z12656" s="9" t="s">
        <v>462</v>
      </c>
      <c r="AA12656" s="9" t="s">
        <v>237</v>
      </c>
      <c r="AB12656" s="9">
        <v>15458717</v>
      </c>
      <c r="AC12656" s="9" t="s">
        <v>13429</v>
      </c>
      <c r="AD12656" s="9" t="s">
        <v>225</v>
      </c>
      <c r="AE12656" s="5">
        <f t="shared" si="416"/>
        <v>0</v>
      </c>
      <c r="AF12656" s="5" t="str">
        <f t="shared" si="417"/>
        <v>katA</v>
      </c>
      <c r="AG12656" s="153"/>
      <c r="AH12656" s="153"/>
      <c r="AI12656" t="s">
        <v>201</v>
      </c>
      <c r="AJ12656" t="s">
        <v>17878</v>
      </c>
      <c r="AK12656" s="9" t="str">
        <f>VLOOKUP(Y12656,zdroj!D:AJ,33,0)</f>
        <v>katA</v>
      </c>
    </row>
    <row r="12657" spans="8:37" x14ac:dyDescent="0.25">
      <c r="H12657" s="8"/>
      <c r="I12657" s="8"/>
      <c r="N12657" s="23"/>
      <c r="O12657" s="24"/>
      <c r="P12657" s="19"/>
      <c r="Q12657" s="19"/>
      <c r="R12657" s="19"/>
      <c r="U12657" s="27"/>
      <c r="Y12657" s="9" t="s">
        <v>680</v>
      </c>
      <c r="Z12657" s="9" t="s">
        <v>462</v>
      </c>
      <c r="AA12657" s="9" t="s">
        <v>237</v>
      </c>
      <c r="AB12657" s="9">
        <v>15458725</v>
      </c>
      <c r="AC12657" s="9" t="s">
        <v>13430</v>
      </c>
      <c r="AD12657" s="9" t="s">
        <v>231</v>
      </c>
      <c r="AE12657" s="5">
        <f t="shared" si="416"/>
        <v>0</v>
      </c>
      <c r="AF12657" s="5" t="str">
        <f t="shared" si="417"/>
        <v>katB</v>
      </c>
      <c r="AG12657" s="153"/>
      <c r="AH12657" s="153"/>
      <c r="AI12657" t="s">
        <v>17880</v>
      </c>
      <c r="AJ12657" t="s">
        <v>17878</v>
      </c>
      <c r="AK12657" s="9" t="str">
        <f>VLOOKUP(Y12657,zdroj!D:AJ,33,0)</f>
        <v>katA</v>
      </c>
    </row>
    <row r="12658" spans="8:37" x14ac:dyDescent="0.25">
      <c r="H12658" s="8"/>
      <c r="I12658" s="8"/>
      <c r="N12658" s="23"/>
      <c r="O12658" s="24"/>
      <c r="P12658" s="19"/>
      <c r="Q12658" s="19"/>
      <c r="R12658" s="19"/>
      <c r="U12658" s="27"/>
      <c r="Y12658" s="9" t="s">
        <v>680</v>
      </c>
      <c r="Z12658" s="9" t="s">
        <v>462</v>
      </c>
      <c r="AA12658" s="9" t="s">
        <v>237</v>
      </c>
      <c r="AB12658" s="9">
        <v>15458733</v>
      </c>
      <c r="AC12658" s="9" t="s">
        <v>13431</v>
      </c>
      <c r="AD12658" s="9" t="s">
        <v>800</v>
      </c>
      <c r="AE12658" s="5">
        <f t="shared" si="416"/>
        <v>0</v>
      </c>
      <c r="AF12658" s="5" t="str">
        <f t="shared" si="417"/>
        <v>Pokryto</v>
      </c>
      <c r="AG12658" s="153"/>
      <c r="AH12658" s="153"/>
      <c r="AI12658" t="s">
        <v>229</v>
      </c>
      <c r="AJ12658" t="s">
        <v>800</v>
      </c>
      <c r="AK12658" s="9" t="str">
        <f>VLOOKUP(Y12658,zdroj!D:AJ,33,0)</f>
        <v>katA</v>
      </c>
    </row>
    <row r="12659" spans="8:37" x14ac:dyDescent="0.25">
      <c r="H12659" s="8"/>
      <c r="I12659" s="8"/>
      <c r="N12659" s="23"/>
      <c r="O12659" s="24"/>
      <c r="P12659" s="19"/>
      <c r="Q12659" s="19"/>
      <c r="R12659" s="19"/>
      <c r="U12659" s="27"/>
      <c r="Y12659" s="9" t="s">
        <v>680</v>
      </c>
      <c r="Z12659" s="9" t="s">
        <v>462</v>
      </c>
      <c r="AA12659" s="9" t="s">
        <v>237</v>
      </c>
      <c r="AB12659" s="9">
        <v>15458741</v>
      </c>
      <c r="AC12659" s="9" t="s">
        <v>13432</v>
      </c>
      <c r="AD12659" s="9" t="s">
        <v>225</v>
      </c>
      <c r="AE12659" s="5">
        <f t="shared" si="416"/>
        <v>0</v>
      </c>
      <c r="AF12659" s="5" t="str">
        <f t="shared" si="417"/>
        <v>katA</v>
      </c>
      <c r="AG12659" s="153"/>
      <c r="AH12659" s="153"/>
      <c r="AI12659" t="s">
        <v>201</v>
      </c>
      <c r="AJ12659" t="s">
        <v>17878</v>
      </c>
      <c r="AK12659" s="9" t="str">
        <f>VLOOKUP(Y12659,zdroj!D:AJ,33,0)</f>
        <v>katA</v>
      </c>
    </row>
    <row r="12660" spans="8:37" x14ac:dyDescent="0.25">
      <c r="H12660" s="8"/>
      <c r="I12660" s="8"/>
      <c r="N12660" s="23"/>
      <c r="O12660" s="24"/>
      <c r="P12660" s="19"/>
      <c r="Q12660" s="19"/>
      <c r="R12660" s="19"/>
      <c r="U12660" s="27"/>
      <c r="Y12660" s="9" t="s">
        <v>680</v>
      </c>
      <c r="Z12660" s="9" t="s">
        <v>462</v>
      </c>
      <c r="AA12660" s="9" t="s">
        <v>237</v>
      </c>
      <c r="AB12660" s="9">
        <v>80351727</v>
      </c>
      <c r="AC12660" s="9" t="s">
        <v>13433</v>
      </c>
      <c r="AD12660" s="9" t="s">
        <v>225</v>
      </c>
      <c r="AE12660" s="5">
        <f t="shared" si="416"/>
        <v>0</v>
      </c>
      <c r="AF12660" s="5" t="str">
        <f t="shared" si="417"/>
        <v>katA</v>
      </c>
      <c r="AG12660" s="153"/>
      <c r="AH12660" s="153"/>
      <c r="AI12660" t="s">
        <v>201</v>
      </c>
      <c r="AJ12660" t="s">
        <v>17878</v>
      </c>
      <c r="AK12660" s="9" t="str">
        <f>VLOOKUP(Y12660,zdroj!D:AJ,33,0)</f>
        <v>katA</v>
      </c>
    </row>
    <row r="12661" spans="8:37" x14ac:dyDescent="0.25">
      <c r="H12661" s="8"/>
      <c r="I12661" s="8"/>
      <c r="N12661" s="23"/>
      <c r="O12661" s="24"/>
      <c r="P12661" s="19"/>
      <c r="Q12661" s="19"/>
      <c r="R12661" s="19"/>
      <c r="U12661" s="27"/>
      <c r="Y12661" s="9" t="s">
        <v>680</v>
      </c>
      <c r="Z12661" s="9" t="s">
        <v>462</v>
      </c>
      <c r="AA12661" s="9" t="s">
        <v>237</v>
      </c>
      <c r="AB12661" s="9">
        <v>15457958</v>
      </c>
      <c r="AC12661" s="9" t="s">
        <v>13434</v>
      </c>
      <c r="AD12661" s="9" t="s">
        <v>225</v>
      </c>
      <c r="AE12661" s="5">
        <f t="shared" si="416"/>
        <v>0</v>
      </c>
      <c r="AF12661" s="5" t="str">
        <f t="shared" si="417"/>
        <v>katA</v>
      </c>
      <c r="AG12661" s="153"/>
      <c r="AH12661" s="153"/>
      <c r="AI12661" t="s">
        <v>201</v>
      </c>
      <c r="AJ12661" t="s">
        <v>17878</v>
      </c>
      <c r="AK12661" s="9" t="str">
        <f>VLOOKUP(Y12661,zdroj!D:AJ,33,0)</f>
        <v>katA</v>
      </c>
    </row>
    <row r="12662" spans="8:37" x14ac:dyDescent="0.25">
      <c r="H12662" s="8"/>
      <c r="I12662" s="8"/>
      <c r="N12662" s="23"/>
      <c r="O12662" s="24"/>
      <c r="P12662" s="19"/>
      <c r="Q12662" s="19"/>
      <c r="R12662" s="19"/>
      <c r="U12662" s="27"/>
      <c r="Y12662" s="9" t="s">
        <v>680</v>
      </c>
      <c r="Z12662" s="9" t="s">
        <v>462</v>
      </c>
      <c r="AA12662" s="9" t="s">
        <v>237</v>
      </c>
      <c r="AB12662" s="9">
        <v>15458768</v>
      </c>
      <c r="AC12662" s="9" t="s">
        <v>13435</v>
      </c>
      <c r="AD12662" s="9" t="s">
        <v>800</v>
      </c>
      <c r="AE12662" s="5">
        <f t="shared" si="416"/>
        <v>0</v>
      </c>
      <c r="AF12662" s="5" t="str">
        <f t="shared" si="417"/>
        <v>Pokryto</v>
      </c>
      <c r="AG12662" s="153"/>
      <c r="AH12662" s="153"/>
      <c r="AI12662" t="s">
        <v>17882</v>
      </c>
      <c r="AJ12662" t="s">
        <v>800</v>
      </c>
      <c r="AK12662" s="9" t="str">
        <f>VLOOKUP(Y12662,zdroj!D:AJ,33,0)</f>
        <v>katA</v>
      </c>
    </row>
    <row r="12663" spans="8:37" x14ac:dyDescent="0.25">
      <c r="H12663" s="8"/>
      <c r="I12663" s="8"/>
      <c r="N12663" s="23"/>
      <c r="O12663" s="24"/>
      <c r="P12663" s="19"/>
      <c r="Q12663" s="19"/>
      <c r="R12663" s="19"/>
      <c r="U12663" s="27"/>
      <c r="Y12663" s="9" t="s">
        <v>680</v>
      </c>
      <c r="Z12663" s="9" t="s">
        <v>462</v>
      </c>
      <c r="AA12663" s="9" t="s">
        <v>237</v>
      </c>
      <c r="AB12663" s="9">
        <v>15458776</v>
      </c>
      <c r="AC12663" s="9" t="s">
        <v>13436</v>
      </c>
      <c r="AD12663" s="9" t="s">
        <v>225</v>
      </c>
      <c r="AE12663" s="5">
        <f t="shared" si="416"/>
        <v>0</v>
      </c>
      <c r="AF12663" s="5" t="str">
        <f t="shared" si="417"/>
        <v>katA</v>
      </c>
      <c r="AG12663" s="153"/>
      <c r="AH12663" s="153"/>
      <c r="AI12663" t="s">
        <v>229</v>
      </c>
      <c r="AJ12663" t="s">
        <v>17878</v>
      </c>
      <c r="AK12663" s="9" t="str">
        <f>VLOOKUP(Y12663,zdroj!D:AJ,33,0)</f>
        <v>katA</v>
      </c>
    </row>
    <row r="12664" spans="8:37" x14ac:dyDescent="0.25">
      <c r="H12664" s="8"/>
      <c r="I12664" s="8"/>
      <c r="N12664" s="23"/>
      <c r="O12664" s="24"/>
      <c r="P12664" s="19"/>
      <c r="Q12664" s="19"/>
      <c r="R12664" s="19"/>
      <c r="U12664" s="27"/>
      <c r="Y12664" s="9" t="s">
        <v>680</v>
      </c>
      <c r="Z12664" s="9" t="s">
        <v>462</v>
      </c>
      <c r="AA12664" s="9" t="s">
        <v>237</v>
      </c>
      <c r="AB12664" s="9">
        <v>15458784</v>
      </c>
      <c r="AC12664" s="9" t="s">
        <v>13437</v>
      </c>
      <c r="AD12664" s="9" t="s">
        <v>225</v>
      </c>
      <c r="AE12664" s="5">
        <f t="shared" si="416"/>
        <v>0</v>
      </c>
      <c r="AF12664" s="5" t="str">
        <f t="shared" si="417"/>
        <v>katA</v>
      </c>
      <c r="AG12664" s="153"/>
      <c r="AH12664" s="153"/>
      <c r="AI12664" t="s">
        <v>201</v>
      </c>
      <c r="AJ12664" t="s">
        <v>17878</v>
      </c>
      <c r="AK12664" s="9" t="str">
        <f>VLOOKUP(Y12664,zdroj!D:AJ,33,0)</f>
        <v>katA</v>
      </c>
    </row>
    <row r="12665" spans="8:37" x14ac:dyDescent="0.25">
      <c r="H12665" s="8"/>
      <c r="I12665" s="8"/>
      <c r="N12665" s="23"/>
      <c r="O12665" s="24"/>
      <c r="P12665" s="19"/>
      <c r="Q12665" s="19"/>
      <c r="R12665" s="19"/>
      <c r="U12665" s="27"/>
      <c r="Y12665" s="9" t="s">
        <v>680</v>
      </c>
      <c r="Z12665" s="9" t="s">
        <v>462</v>
      </c>
      <c r="AA12665" s="9" t="s">
        <v>237</v>
      </c>
      <c r="AB12665" s="9">
        <v>15458792</v>
      </c>
      <c r="AC12665" s="9" t="s">
        <v>13438</v>
      </c>
      <c r="AD12665" s="9" t="s">
        <v>800</v>
      </c>
      <c r="AE12665" s="5">
        <f t="shared" si="416"/>
        <v>0</v>
      </c>
      <c r="AF12665" s="5" t="str">
        <f t="shared" si="417"/>
        <v>Pokryto</v>
      </c>
      <c r="AG12665" s="153"/>
      <c r="AH12665" s="153"/>
      <c r="AI12665" t="s">
        <v>17884</v>
      </c>
      <c r="AJ12665" t="s">
        <v>800</v>
      </c>
      <c r="AK12665" s="9" t="str">
        <f>VLOOKUP(Y12665,zdroj!D:AJ,33,0)</f>
        <v>katA</v>
      </c>
    </row>
    <row r="12666" spans="8:37" x14ac:dyDescent="0.25">
      <c r="H12666" s="8"/>
      <c r="I12666" s="8"/>
      <c r="N12666" s="23"/>
      <c r="O12666" s="24"/>
      <c r="P12666" s="19"/>
      <c r="Q12666" s="19"/>
      <c r="R12666" s="19"/>
      <c r="U12666" s="27"/>
      <c r="Y12666" s="9" t="s">
        <v>680</v>
      </c>
      <c r="Z12666" s="9" t="s">
        <v>462</v>
      </c>
      <c r="AA12666" s="9" t="s">
        <v>237</v>
      </c>
      <c r="AB12666" s="9">
        <v>15458806</v>
      </c>
      <c r="AC12666" s="9" t="s">
        <v>13439</v>
      </c>
      <c r="AD12666" s="9" t="s">
        <v>225</v>
      </c>
      <c r="AE12666" s="5">
        <f t="shared" si="416"/>
        <v>0</v>
      </c>
      <c r="AF12666" s="5" t="str">
        <f t="shared" si="417"/>
        <v>katA</v>
      </c>
      <c r="AG12666" s="153"/>
      <c r="AH12666" s="153"/>
      <c r="AI12666" t="s">
        <v>201</v>
      </c>
      <c r="AJ12666" t="s">
        <v>17878</v>
      </c>
      <c r="AK12666" s="9" t="str">
        <f>VLOOKUP(Y12666,zdroj!D:AJ,33,0)</f>
        <v>katA</v>
      </c>
    </row>
    <row r="12667" spans="8:37" x14ac:dyDescent="0.25">
      <c r="H12667" s="8"/>
      <c r="I12667" s="8"/>
      <c r="N12667" s="23"/>
      <c r="O12667" s="24"/>
      <c r="P12667" s="19"/>
      <c r="Q12667" s="19"/>
      <c r="R12667" s="19"/>
      <c r="U12667" s="27"/>
      <c r="Y12667" s="9" t="s">
        <v>680</v>
      </c>
      <c r="Z12667" s="9" t="s">
        <v>462</v>
      </c>
      <c r="AA12667" s="9" t="s">
        <v>237</v>
      </c>
      <c r="AB12667" s="9">
        <v>15458822</v>
      </c>
      <c r="AC12667" s="9" t="s">
        <v>13440</v>
      </c>
      <c r="AD12667" s="9" t="s">
        <v>225</v>
      </c>
      <c r="AE12667" s="5">
        <f t="shared" si="416"/>
        <v>0</v>
      </c>
      <c r="AF12667" s="5" t="str">
        <f t="shared" si="417"/>
        <v>katA</v>
      </c>
      <c r="AG12667" s="153"/>
      <c r="AH12667" s="153"/>
      <c r="AI12667" t="s">
        <v>201</v>
      </c>
      <c r="AJ12667" t="s">
        <v>17878</v>
      </c>
      <c r="AK12667" s="9" t="str">
        <f>VLOOKUP(Y12667,zdroj!D:AJ,33,0)</f>
        <v>katA</v>
      </c>
    </row>
    <row r="12668" spans="8:37" x14ac:dyDescent="0.25">
      <c r="H12668" s="8"/>
      <c r="I12668" s="8"/>
      <c r="N12668" s="23"/>
      <c r="O12668" s="24"/>
      <c r="P12668" s="19"/>
      <c r="Q12668" s="19"/>
      <c r="R12668" s="19"/>
      <c r="U12668" s="27"/>
      <c r="Y12668" s="9" t="s">
        <v>680</v>
      </c>
      <c r="Z12668" s="9" t="s">
        <v>462</v>
      </c>
      <c r="AA12668" s="9" t="s">
        <v>237</v>
      </c>
      <c r="AB12668" s="9">
        <v>15458831</v>
      </c>
      <c r="AC12668" s="9" t="s">
        <v>13441</v>
      </c>
      <c r="AD12668" s="9" t="s">
        <v>225</v>
      </c>
      <c r="AE12668" s="5">
        <f t="shared" si="416"/>
        <v>0</v>
      </c>
      <c r="AF12668" s="5" t="str">
        <f t="shared" si="417"/>
        <v>katA</v>
      </c>
      <c r="AG12668" s="153"/>
      <c r="AH12668" s="153"/>
      <c r="AI12668" t="s">
        <v>201</v>
      </c>
      <c r="AJ12668" t="s">
        <v>17878</v>
      </c>
      <c r="AK12668" s="9" t="str">
        <f>VLOOKUP(Y12668,zdroj!D:AJ,33,0)</f>
        <v>katA</v>
      </c>
    </row>
    <row r="12669" spans="8:37" x14ac:dyDescent="0.25">
      <c r="H12669" s="8"/>
      <c r="I12669" s="8"/>
      <c r="N12669" s="23"/>
      <c r="O12669" s="24"/>
      <c r="P12669" s="19"/>
      <c r="Q12669" s="19"/>
      <c r="R12669" s="19"/>
      <c r="U12669" s="27"/>
      <c r="Y12669" s="9" t="s">
        <v>680</v>
      </c>
      <c r="Z12669" s="9" t="s">
        <v>462</v>
      </c>
      <c r="AA12669" s="9" t="s">
        <v>237</v>
      </c>
      <c r="AB12669" s="9">
        <v>15458849</v>
      </c>
      <c r="AC12669" s="9" t="s">
        <v>13442</v>
      </c>
      <c r="AD12669" s="9" t="s">
        <v>225</v>
      </c>
      <c r="AE12669" s="5">
        <f t="shared" si="416"/>
        <v>0</v>
      </c>
      <c r="AF12669" s="5" t="str">
        <f t="shared" si="417"/>
        <v>katA</v>
      </c>
      <c r="AG12669" s="153"/>
      <c r="AH12669" s="153"/>
      <c r="AI12669" t="s">
        <v>201</v>
      </c>
      <c r="AJ12669" t="s">
        <v>17878</v>
      </c>
      <c r="AK12669" s="9" t="str">
        <f>VLOOKUP(Y12669,zdroj!D:AJ,33,0)</f>
        <v>katA</v>
      </c>
    </row>
    <row r="12670" spans="8:37" x14ac:dyDescent="0.25">
      <c r="H12670" s="8"/>
      <c r="I12670" s="8"/>
      <c r="N12670" s="23"/>
      <c r="O12670" s="24"/>
      <c r="P12670" s="19"/>
      <c r="Q12670" s="19"/>
      <c r="R12670" s="19"/>
      <c r="U12670" s="27"/>
      <c r="Y12670" s="9" t="s">
        <v>680</v>
      </c>
      <c r="Z12670" s="9" t="s">
        <v>462</v>
      </c>
      <c r="AA12670" s="9" t="s">
        <v>237</v>
      </c>
      <c r="AB12670" s="9">
        <v>15458857</v>
      </c>
      <c r="AC12670" s="9" t="s">
        <v>13443</v>
      </c>
      <c r="AD12670" s="9" t="s">
        <v>225</v>
      </c>
      <c r="AE12670" s="5">
        <f t="shared" si="416"/>
        <v>0</v>
      </c>
      <c r="AF12670" s="5" t="str">
        <f t="shared" si="417"/>
        <v>katA</v>
      </c>
      <c r="AG12670" s="153"/>
      <c r="AH12670" s="153"/>
      <c r="AI12670" t="s">
        <v>201</v>
      </c>
      <c r="AJ12670" t="s">
        <v>17878</v>
      </c>
      <c r="AK12670" s="9" t="str">
        <f>VLOOKUP(Y12670,zdroj!D:AJ,33,0)</f>
        <v>katA</v>
      </c>
    </row>
    <row r="12671" spans="8:37" x14ac:dyDescent="0.25">
      <c r="H12671" s="8"/>
      <c r="I12671" s="8"/>
      <c r="N12671" s="23"/>
      <c r="O12671" s="24"/>
      <c r="P12671" s="19"/>
      <c r="Q12671" s="19"/>
      <c r="R12671" s="19"/>
      <c r="U12671" s="27"/>
      <c r="Y12671" s="9" t="s">
        <v>680</v>
      </c>
      <c r="Z12671" s="9" t="s">
        <v>462</v>
      </c>
      <c r="AA12671" s="9" t="s">
        <v>237</v>
      </c>
      <c r="AB12671" s="9">
        <v>15459039</v>
      </c>
      <c r="AC12671" s="9" t="s">
        <v>13444</v>
      </c>
      <c r="AD12671" s="9" t="s">
        <v>800</v>
      </c>
      <c r="AE12671" s="5">
        <f t="shared" si="416"/>
        <v>0</v>
      </c>
      <c r="AF12671" s="5" t="str">
        <f t="shared" si="417"/>
        <v>Pokryto</v>
      </c>
      <c r="AG12671" s="153"/>
      <c r="AH12671" s="153"/>
      <c r="AI12671" t="s">
        <v>201</v>
      </c>
      <c r="AJ12671" t="s">
        <v>800</v>
      </c>
      <c r="AK12671" s="9" t="str">
        <f>VLOOKUP(Y12671,zdroj!D:AJ,33,0)</f>
        <v>katA</v>
      </c>
    </row>
    <row r="12672" spans="8:37" x14ac:dyDescent="0.25">
      <c r="H12672" s="8"/>
      <c r="I12672" s="8"/>
      <c r="N12672" s="23"/>
      <c r="O12672" s="24"/>
      <c r="P12672" s="19"/>
      <c r="Q12672" s="19"/>
      <c r="R12672" s="19"/>
      <c r="U12672" s="27"/>
      <c r="Y12672" s="9" t="s">
        <v>680</v>
      </c>
      <c r="Z12672" s="9" t="s">
        <v>462</v>
      </c>
      <c r="AA12672" s="9" t="s">
        <v>237</v>
      </c>
      <c r="AB12672" s="9">
        <v>15459047</v>
      </c>
      <c r="AC12672" s="9" t="s">
        <v>13445</v>
      </c>
      <c r="AD12672" s="9" t="s">
        <v>800</v>
      </c>
      <c r="AE12672" s="5">
        <f t="shared" si="416"/>
        <v>0</v>
      </c>
      <c r="AF12672" s="5" t="str">
        <f t="shared" si="417"/>
        <v>Pokryto</v>
      </c>
      <c r="AG12672" s="153"/>
      <c r="AH12672" s="153"/>
      <c r="AI12672" t="s">
        <v>201</v>
      </c>
      <c r="AJ12672" t="s">
        <v>800</v>
      </c>
      <c r="AK12672" s="9" t="str">
        <f>VLOOKUP(Y12672,zdroj!D:AJ,33,0)</f>
        <v>katA</v>
      </c>
    </row>
    <row r="12673" spans="8:37" x14ac:dyDescent="0.25">
      <c r="H12673" s="8"/>
      <c r="I12673" s="8"/>
      <c r="N12673" s="23"/>
      <c r="O12673" s="24"/>
      <c r="P12673" s="19"/>
      <c r="Q12673" s="19"/>
      <c r="R12673" s="19"/>
      <c r="U12673" s="27"/>
      <c r="Y12673" s="9" t="s">
        <v>680</v>
      </c>
      <c r="Z12673" s="9" t="s">
        <v>462</v>
      </c>
      <c r="AA12673" s="9" t="s">
        <v>237</v>
      </c>
      <c r="AB12673" s="9">
        <v>15459161</v>
      </c>
      <c r="AC12673" s="9" t="s">
        <v>13446</v>
      </c>
      <c r="AD12673" s="9" t="s">
        <v>800</v>
      </c>
      <c r="AE12673" s="5">
        <f t="shared" si="416"/>
        <v>0</v>
      </c>
      <c r="AF12673" s="5" t="str">
        <f t="shared" si="417"/>
        <v>Pokryto</v>
      </c>
      <c r="AG12673" s="153"/>
      <c r="AH12673" s="153"/>
      <c r="AI12673" t="s">
        <v>201</v>
      </c>
      <c r="AJ12673" t="s">
        <v>800</v>
      </c>
      <c r="AK12673" s="9" t="str">
        <f>VLOOKUP(Y12673,zdroj!D:AJ,33,0)</f>
        <v>katA</v>
      </c>
    </row>
    <row r="12674" spans="8:37" x14ac:dyDescent="0.25">
      <c r="H12674" s="8"/>
      <c r="I12674" s="8"/>
      <c r="N12674" s="23"/>
      <c r="O12674" s="24"/>
      <c r="P12674" s="19"/>
      <c r="Q12674" s="19"/>
      <c r="R12674" s="19"/>
      <c r="U12674" s="27"/>
      <c r="Y12674" s="9" t="s">
        <v>680</v>
      </c>
      <c r="Z12674" s="9" t="s">
        <v>462</v>
      </c>
      <c r="AA12674" s="9" t="s">
        <v>237</v>
      </c>
      <c r="AB12674" s="9">
        <v>15459179</v>
      </c>
      <c r="AC12674" s="9" t="s">
        <v>13447</v>
      </c>
      <c r="AD12674" s="9" t="s">
        <v>225</v>
      </c>
      <c r="AE12674" s="5">
        <f t="shared" si="416"/>
        <v>0</v>
      </c>
      <c r="AF12674" s="5" t="str">
        <f t="shared" si="417"/>
        <v>katA</v>
      </c>
      <c r="AG12674" s="153"/>
      <c r="AH12674" s="153"/>
      <c r="AI12674" t="s">
        <v>201</v>
      </c>
      <c r="AJ12674" t="s">
        <v>17878</v>
      </c>
      <c r="AK12674" s="9" t="str">
        <f>VLOOKUP(Y12674,zdroj!D:AJ,33,0)</f>
        <v>katA</v>
      </c>
    </row>
    <row r="12675" spans="8:37" x14ac:dyDescent="0.25">
      <c r="H12675" s="8"/>
      <c r="I12675" s="8"/>
      <c r="N12675" s="23"/>
      <c r="O12675" s="24"/>
      <c r="P12675" s="19"/>
      <c r="Q12675" s="19"/>
      <c r="R12675" s="19"/>
      <c r="U12675" s="27"/>
      <c r="Y12675" s="9" t="s">
        <v>680</v>
      </c>
      <c r="Z12675" s="9" t="s">
        <v>462</v>
      </c>
      <c r="AA12675" s="9" t="s">
        <v>237</v>
      </c>
      <c r="AB12675" s="9">
        <v>25167685</v>
      </c>
      <c r="AC12675" s="9" t="s">
        <v>13448</v>
      </c>
      <c r="AD12675" s="9" t="s">
        <v>800</v>
      </c>
      <c r="AE12675" s="5">
        <f t="shared" si="416"/>
        <v>0</v>
      </c>
      <c r="AF12675" s="5" t="str">
        <f t="shared" si="417"/>
        <v>Pokryto</v>
      </c>
      <c r="AG12675" s="153"/>
      <c r="AH12675" s="153"/>
      <c r="AI12675" t="s">
        <v>201</v>
      </c>
      <c r="AJ12675" t="s">
        <v>800</v>
      </c>
      <c r="AK12675" s="9" t="str">
        <f>VLOOKUP(Y12675,zdroj!D:AJ,33,0)</f>
        <v>katA</v>
      </c>
    </row>
    <row r="12676" spans="8:37" x14ac:dyDescent="0.25">
      <c r="H12676" s="8"/>
      <c r="I12676" s="8"/>
      <c r="N12676" s="23"/>
      <c r="O12676" s="24"/>
      <c r="P12676" s="19"/>
      <c r="Q12676" s="19"/>
      <c r="R12676" s="19"/>
      <c r="U12676" s="27"/>
      <c r="Y12676" s="9" t="s">
        <v>680</v>
      </c>
      <c r="Z12676" s="9" t="s">
        <v>462</v>
      </c>
      <c r="AA12676" s="9" t="s">
        <v>237</v>
      </c>
      <c r="AB12676" s="9">
        <v>28294050</v>
      </c>
      <c r="AC12676" s="9" t="s">
        <v>13449</v>
      </c>
      <c r="AD12676" s="9" t="s">
        <v>225</v>
      </c>
      <c r="AE12676" s="5">
        <f t="shared" si="416"/>
        <v>0</v>
      </c>
      <c r="AF12676" s="5" t="str">
        <f t="shared" si="417"/>
        <v>katA</v>
      </c>
      <c r="AG12676" s="153"/>
      <c r="AH12676" s="153"/>
      <c r="AI12676" t="s">
        <v>201</v>
      </c>
      <c r="AJ12676" t="s">
        <v>17878</v>
      </c>
      <c r="AK12676" s="9" t="str">
        <f>VLOOKUP(Y12676,zdroj!D:AJ,33,0)</f>
        <v>katA</v>
      </c>
    </row>
    <row r="12677" spans="8:37" x14ac:dyDescent="0.25">
      <c r="H12677" s="8"/>
      <c r="I12677" s="8"/>
      <c r="N12677" s="23"/>
      <c r="O12677" s="24"/>
      <c r="P12677" s="19"/>
      <c r="Q12677" s="19"/>
      <c r="R12677" s="19"/>
      <c r="U12677" s="27"/>
      <c r="Y12677" s="9" t="s">
        <v>681</v>
      </c>
      <c r="Z12677" s="9" t="s">
        <v>462</v>
      </c>
      <c r="AA12677" s="9" t="s">
        <v>44</v>
      </c>
      <c r="AB12677" s="9">
        <v>15460240</v>
      </c>
      <c r="AC12677" s="9" t="s">
        <v>13450</v>
      </c>
      <c r="AD12677" s="9" t="s">
        <v>225</v>
      </c>
      <c r="AE12677" s="5">
        <f t="shared" si="416"/>
        <v>0</v>
      </c>
      <c r="AF12677" s="5" t="str">
        <f t="shared" si="417"/>
        <v>katA</v>
      </c>
      <c r="AG12677" s="153"/>
      <c r="AH12677" s="153"/>
      <c r="AI12677" t="s">
        <v>201</v>
      </c>
      <c r="AJ12677" t="s">
        <v>17878</v>
      </c>
      <c r="AK12677" s="9" t="str">
        <f>VLOOKUP(Y12677,zdroj!D:AJ,33,0)</f>
        <v>katA</v>
      </c>
    </row>
    <row r="12678" spans="8:37" x14ac:dyDescent="0.25">
      <c r="H12678" s="8"/>
      <c r="I12678" s="8"/>
      <c r="N12678" s="23"/>
      <c r="O12678" s="24"/>
      <c r="P12678" s="19"/>
      <c r="Q12678" s="19"/>
      <c r="R12678" s="19"/>
      <c r="U12678" s="27"/>
      <c r="Y12678" s="9" t="s">
        <v>681</v>
      </c>
      <c r="Z12678" s="9" t="s">
        <v>462</v>
      </c>
      <c r="AA12678" s="9" t="s">
        <v>44</v>
      </c>
      <c r="AB12678" s="9">
        <v>25748386</v>
      </c>
      <c r="AC12678" s="9" t="s">
        <v>13451</v>
      </c>
      <c r="AD12678" s="9" t="s">
        <v>225</v>
      </c>
      <c r="AE12678" s="5">
        <f t="shared" si="416"/>
        <v>0</v>
      </c>
      <c r="AF12678" s="5" t="str">
        <f t="shared" si="417"/>
        <v>katA</v>
      </c>
      <c r="AG12678" s="153"/>
      <c r="AH12678" s="153"/>
      <c r="AI12678" t="s">
        <v>195</v>
      </c>
      <c r="AJ12678" t="s">
        <v>340</v>
      </c>
      <c r="AK12678" s="9" t="str">
        <f>VLOOKUP(Y12678,zdroj!D:AJ,33,0)</f>
        <v>katA</v>
      </c>
    </row>
    <row r="12679" spans="8:37" x14ac:dyDescent="0.25">
      <c r="H12679" s="8"/>
      <c r="I12679" s="8"/>
      <c r="N12679" s="23"/>
      <c r="O12679" s="24"/>
      <c r="P12679" s="19"/>
      <c r="Q12679" s="19"/>
      <c r="R12679" s="19"/>
      <c r="U12679" s="27"/>
      <c r="Y12679" s="9" t="s">
        <v>681</v>
      </c>
      <c r="Z12679" s="9" t="s">
        <v>462</v>
      </c>
      <c r="AA12679" s="9" t="s">
        <v>44</v>
      </c>
      <c r="AB12679" s="9">
        <v>31174931</v>
      </c>
      <c r="AC12679" s="9" t="s">
        <v>13452</v>
      </c>
      <c r="AD12679" s="9" t="s">
        <v>225</v>
      </c>
      <c r="AE12679" s="5">
        <f t="shared" si="416"/>
        <v>0</v>
      </c>
      <c r="AF12679" s="5" t="str">
        <f t="shared" si="417"/>
        <v>katA</v>
      </c>
      <c r="AG12679" s="153"/>
      <c r="AH12679" s="153"/>
      <c r="AI12679" t="s">
        <v>201</v>
      </c>
      <c r="AJ12679" t="s">
        <v>17878</v>
      </c>
      <c r="AK12679" s="9" t="str">
        <f>VLOOKUP(Y12679,zdroj!D:AJ,33,0)</f>
        <v>katA</v>
      </c>
    </row>
    <row r="12680" spans="8:37" x14ac:dyDescent="0.25">
      <c r="H12680" s="8"/>
      <c r="I12680" s="8"/>
      <c r="N12680" s="23"/>
      <c r="O12680" s="24"/>
      <c r="P12680" s="19"/>
      <c r="Q12680" s="19"/>
      <c r="R12680" s="19"/>
      <c r="U12680" s="27"/>
      <c r="Y12680" s="9" t="s">
        <v>681</v>
      </c>
      <c r="Z12680" s="9" t="s">
        <v>462</v>
      </c>
      <c r="AA12680" s="9" t="s">
        <v>44</v>
      </c>
      <c r="AB12680" s="9">
        <v>26434601</v>
      </c>
      <c r="AC12680" s="9" t="s">
        <v>13453</v>
      </c>
      <c r="AD12680" s="9" t="s">
        <v>225</v>
      </c>
      <c r="AE12680" s="5">
        <f t="shared" si="416"/>
        <v>0</v>
      </c>
      <c r="AF12680" s="5" t="str">
        <f t="shared" si="417"/>
        <v>katA</v>
      </c>
      <c r="AG12680" s="153"/>
      <c r="AH12680" s="153"/>
      <c r="AI12680" t="s">
        <v>195</v>
      </c>
      <c r="AJ12680" t="s">
        <v>340</v>
      </c>
      <c r="AK12680" s="9" t="str">
        <f>VLOOKUP(Y12680,zdroj!D:AJ,33,0)</f>
        <v>katA</v>
      </c>
    </row>
    <row r="12681" spans="8:37" x14ac:dyDescent="0.25">
      <c r="H12681" s="8"/>
      <c r="I12681" s="8"/>
      <c r="N12681" s="23"/>
      <c r="O12681" s="24"/>
      <c r="P12681" s="19"/>
      <c r="Q12681" s="19"/>
      <c r="R12681" s="19"/>
      <c r="U12681" s="27"/>
      <c r="Y12681" s="9" t="s">
        <v>681</v>
      </c>
      <c r="Z12681" s="9" t="s">
        <v>462</v>
      </c>
      <c r="AA12681" s="9" t="s">
        <v>44</v>
      </c>
      <c r="AB12681" s="9">
        <v>15460258</v>
      </c>
      <c r="AC12681" s="9" t="s">
        <v>13454</v>
      </c>
      <c r="AD12681" s="9" t="s">
        <v>225</v>
      </c>
      <c r="AE12681" s="5">
        <f t="shared" si="416"/>
        <v>0</v>
      </c>
      <c r="AF12681" s="5" t="str">
        <f t="shared" si="417"/>
        <v>katA</v>
      </c>
      <c r="AG12681" s="153"/>
      <c r="AH12681" s="153"/>
      <c r="AI12681" t="s">
        <v>201</v>
      </c>
      <c r="AJ12681" t="s">
        <v>17878</v>
      </c>
      <c r="AK12681" s="9" t="str">
        <f>VLOOKUP(Y12681,zdroj!D:AJ,33,0)</f>
        <v>katA</v>
      </c>
    </row>
    <row r="12682" spans="8:37" x14ac:dyDescent="0.25">
      <c r="H12682" s="8"/>
      <c r="I12682" s="8"/>
      <c r="N12682" s="23"/>
      <c r="O12682" s="24"/>
      <c r="P12682" s="19"/>
      <c r="Q12682" s="19"/>
      <c r="R12682" s="19"/>
      <c r="U12682" s="27"/>
      <c r="Y12682" s="9" t="s">
        <v>681</v>
      </c>
      <c r="Z12682" s="9" t="s">
        <v>462</v>
      </c>
      <c r="AA12682" s="9" t="s">
        <v>44</v>
      </c>
      <c r="AB12682" s="9">
        <v>15459055</v>
      </c>
      <c r="AC12682" s="9" t="s">
        <v>13455</v>
      </c>
      <c r="AD12682" s="9" t="s">
        <v>225</v>
      </c>
      <c r="AE12682" s="5">
        <f t="shared" ref="AE12682:AE12745" si="418">VLOOKUP(Y12682,K:T,10,0)</f>
        <v>0</v>
      </c>
      <c r="AF12682" s="5" t="str">
        <f t="shared" ref="AF12682:AF12745" si="419">IF(AE12682="A",IF(AD12682="katA","katB",AD12682),AD12682)</f>
        <v>katA</v>
      </c>
      <c r="AG12682" s="153"/>
      <c r="AH12682" s="153"/>
      <c r="AI12682" t="s">
        <v>201</v>
      </c>
      <c r="AJ12682" t="s">
        <v>17878</v>
      </c>
      <c r="AK12682" s="9" t="str">
        <f>VLOOKUP(Y12682,zdroj!D:AJ,33,0)</f>
        <v>katA</v>
      </c>
    </row>
    <row r="12683" spans="8:37" x14ac:dyDescent="0.25">
      <c r="H12683" s="8"/>
      <c r="I12683" s="8"/>
      <c r="N12683" s="23"/>
      <c r="O12683" s="24"/>
      <c r="P12683" s="19"/>
      <c r="Q12683" s="19"/>
      <c r="R12683" s="19"/>
      <c r="U12683" s="27"/>
      <c r="Y12683" s="9" t="s">
        <v>681</v>
      </c>
      <c r="Z12683" s="9" t="s">
        <v>462</v>
      </c>
      <c r="AA12683" s="9" t="s">
        <v>44</v>
      </c>
      <c r="AB12683" s="9">
        <v>15459071</v>
      </c>
      <c r="AC12683" s="9" t="s">
        <v>13456</v>
      </c>
      <c r="AD12683" s="9" t="s">
        <v>225</v>
      </c>
      <c r="AE12683" s="5">
        <f t="shared" si="418"/>
        <v>0</v>
      </c>
      <c r="AF12683" s="5" t="str">
        <f t="shared" si="419"/>
        <v>katA</v>
      </c>
      <c r="AG12683" s="153"/>
      <c r="AH12683" s="153"/>
      <c r="AI12683" t="s">
        <v>201</v>
      </c>
      <c r="AJ12683" t="s">
        <v>17878</v>
      </c>
      <c r="AK12683" s="9" t="str">
        <f>VLOOKUP(Y12683,zdroj!D:AJ,33,0)</f>
        <v>katA</v>
      </c>
    </row>
    <row r="12684" spans="8:37" x14ac:dyDescent="0.25">
      <c r="H12684" s="8"/>
      <c r="I12684" s="8"/>
      <c r="N12684" s="23"/>
      <c r="O12684" s="24"/>
      <c r="P12684" s="19"/>
      <c r="Q12684" s="19"/>
      <c r="R12684" s="19"/>
      <c r="U12684" s="27"/>
      <c r="Y12684" s="9" t="s">
        <v>681</v>
      </c>
      <c r="Z12684" s="9" t="s">
        <v>462</v>
      </c>
      <c r="AA12684" s="9" t="s">
        <v>44</v>
      </c>
      <c r="AB12684" s="9">
        <v>15459110</v>
      </c>
      <c r="AC12684" s="9" t="s">
        <v>13457</v>
      </c>
      <c r="AD12684" s="9" t="s">
        <v>225</v>
      </c>
      <c r="AE12684" s="5">
        <f t="shared" si="418"/>
        <v>0</v>
      </c>
      <c r="AF12684" s="5" t="str">
        <f t="shared" si="419"/>
        <v>katA</v>
      </c>
      <c r="AG12684" s="153"/>
      <c r="AH12684" s="153"/>
      <c r="AI12684" t="s">
        <v>201</v>
      </c>
      <c r="AJ12684" t="s">
        <v>17878</v>
      </c>
      <c r="AK12684" s="9" t="str">
        <f>VLOOKUP(Y12684,zdroj!D:AJ,33,0)</f>
        <v>katA</v>
      </c>
    </row>
    <row r="12685" spans="8:37" x14ac:dyDescent="0.25">
      <c r="H12685" s="8"/>
      <c r="I12685" s="8"/>
      <c r="N12685" s="23"/>
      <c r="O12685" s="24"/>
      <c r="P12685" s="19"/>
      <c r="Q12685" s="19"/>
      <c r="R12685" s="19"/>
      <c r="U12685" s="27"/>
      <c r="Y12685" s="9" t="s">
        <v>681</v>
      </c>
      <c r="Z12685" s="9" t="s">
        <v>462</v>
      </c>
      <c r="AA12685" s="9" t="s">
        <v>44</v>
      </c>
      <c r="AB12685" s="9">
        <v>15459128</v>
      </c>
      <c r="AC12685" s="9" t="s">
        <v>13458</v>
      </c>
      <c r="AD12685" s="9" t="s">
        <v>225</v>
      </c>
      <c r="AE12685" s="5">
        <f t="shared" si="418"/>
        <v>0</v>
      </c>
      <c r="AF12685" s="5" t="str">
        <f t="shared" si="419"/>
        <v>katA</v>
      </c>
      <c r="AG12685" s="153"/>
      <c r="AH12685" s="153"/>
      <c r="AI12685" t="s">
        <v>201</v>
      </c>
      <c r="AJ12685" t="s">
        <v>17878</v>
      </c>
      <c r="AK12685" s="9" t="str">
        <f>VLOOKUP(Y12685,zdroj!D:AJ,33,0)</f>
        <v>katA</v>
      </c>
    </row>
    <row r="12686" spans="8:37" x14ac:dyDescent="0.25">
      <c r="H12686" s="8"/>
      <c r="I12686" s="8"/>
      <c r="N12686" s="23"/>
      <c r="O12686" s="24"/>
      <c r="P12686" s="19"/>
      <c r="Q12686" s="19"/>
      <c r="R12686" s="19"/>
      <c r="U12686" s="27"/>
      <c r="Y12686" s="9" t="s">
        <v>681</v>
      </c>
      <c r="Z12686" s="9" t="s">
        <v>462</v>
      </c>
      <c r="AA12686" s="9" t="s">
        <v>44</v>
      </c>
      <c r="AB12686" s="9">
        <v>15459136</v>
      </c>
      <c r="AC12686" s="9" t="s">
        <v>13459</v>
      </c>
      <c r="AD12686" s="9" t="s">
        <v>225</v>
      </c>
      <c r="AE12686" s="5">
        <f t="shared" si="418"/>
        <v>0</v>
      </c>
      <c r="AF12686" s="5" t="str">
        <f t="shared" si="419"/>
        <v>katA</v>
      </c>
      <c r="AG12686" s="153"/>
      <c r="AH12686" s="153"/>
      <c r="AI12686" t="s">
        <v>201</v>
      </c>
      <c r="AJ12686" t="s">
        <v>17878</v>
      </c>
      <c r="AK12686" s="9" t="str">
        <f>VLOOKUP(Y12686,zdroj!D:AJ,33,0)</f>
        <v>katA</v>
      </c>
    </row>
    <row r="12687" spans="8:37" x14ac:dyDescent="0.25">
      <c r="H12687" s="8"/>
      <c r="I12687" s="8"/>
      <c r="N12687" s="23"/>
      <c r="O12687" s="24"/>
      <c r="P12687" s="19"/>
      <c r="Q12687" s="19"/>
      <c r="R12687" s="19"/>
      <c r="U12687" s="27"/>
      <c r="Y12687" s="9" t="s">
        <v>681</v>
      </c>
      <c r="Z12687" s="9" t="s">
        <v>462</v>
      </c>
      <c r="AA12687" s="9" t="s">
        <v>44</v>
      </c>
      <c r="AB12687" s="9">
        <v>15459144</v>
      </c>
      <c r="AC12687" s="9" t="s">
        <v>13460</v>
      </c>
      <c r="AD12687" s="9" t="s">
        <v>225</v>
      </c>
      <c r="AE12687" s="5">
        <f t="shared" si="418"/>
        <v>0</v>
      </c>
      <c r="AF12687" s="5" t="str">
        <f t="shared" si="419"/>
        <v>katA</v>
      </c>
      <c r="AG12687" s="153"/>
      <c r="AH12687" s="153"/>
      <c r="AI12687" t="s">
        <v>201</v>
      </c>
      <c r="AJ12687" t="s">
        <v>17878</v>
      </c>
      <c r="AK12687" s="9" t="str">
        <f>VLOOKUP(Y12687,zdroj!D:AJ,33,0)</f>
        <v>katA</v>
      </c>
    </row>
    <row r="12688" spans="8:37" x14ac:dyDescent="0.25">
      <c r="H12688" s="8"/>
      <c r="I12688" s="8"/>
      <c r="N12688" s="23"/>
      <c r="O12688" s="24"/>
      <c r="P12688" s="19"/>
      <c r="Q12688" s="19"/>
      <c r="R12688" s="19"/>
      <c r="U12688" s="27"/>
      <c r="Y12688" s="9" t="s">
        <v>681</v>
      </c>
      <c r="Z12688" s="9" t="s">
        <v>462</v>
      </c>
      <c r="AA12688" s="9" t="s">
        <v>44</v>
      </c>
      <c r="AB12688" s="9">
        <v>15459152</v>
      </c>
      <c r="AC12688" s="9" t="s">
        <v>13461</v>
      </c>
      <c r="AD12688" s="9" t="s">
        <v>225</v>
      </c>
      <c r="AE12688" s="5">
        <f t="shared" si="418"/>
        <v>0</v>
      </c>
      <c r="AF12688" s="5" t="str">
        <f t="shared" si="419"/>
        <v>katA</v>
      </c>
      <c r="AG12688" s="153"/>
      <c r="AH12688" s="153"/>
      <c r="AI12688" t="s">
        <v>201</v>
      </c>
      <c r="AJ12688" t="s">
        <v>17878</v>
      </c>
      <c r="AK12688" s="9" t="str">
        <f>VLOOKUP(Y12688,zdroj!D:AJ,33,0)</f>
        <v>katA</v>
      </c>
    </row>
    <row r="12689" spans="8:37" x14ac:dyDescent="0.25">
      <c r="H12689" s="8"/>
      <c r="I12689" s="8"/>
      <c r="N12689" s="23"/>
      <c r="O12689" s="24"/>
      <c r="P12689" s="19"/>
      <c r="Q12689" s="19"/>
      <c r="R12689" s="19"/>
      <c r="U12689" s="27"/>
      <c r="Y12689" s="9" t="s">
        <v>681</v>
      </c>
      <c r="Z12689" s="9" t="s">
        <v>462</v>
      </c>
      <c r="AA12689" s="9" t="s">
        <v>44</v>
      </c>
      <c r="AB12689" s="9">
        <v>15459209</v>
      </c>
      <c r="AC12689" s="9" t="s">
        <v>13462</v>
      </c>
      <c r="AD12689" s="9" t="s">
        <v>225</v>
      </c>
      <c r="AE12689" s="5">
        <f t="shared" si="418"/>
        <v>0</v>
      </c>
      <c r="AF12689" s="5" t="str">
        <f t="shared" si="419"/>
        <v>katA</v>
      </c>
      <c r="AG12689" s="153"/>
      <c r="AH12689" s="153"/>
      <c r="AI12689" t="s">
        <v>201</v>
      </c>
      <c r="AJ12689" t="s">
        <v>17878</v>
      </c>
      <c r="AK12689" s="9" t="str">
        <f>VLOOKUP(Y12689,zdroj!D:AJ,33,0)</f>
        <v>katA</v>
      </c>
    </row>
    <row r="12690" spans="8:37" x14ac:dyDescent="0.25">
      <c r="H12690" s="8"/>
      <c r="I12690" s="8"/>
      <c r="N12690" s="23"/>
      <c r="O12690" s="24"/>
      <c r="P12690" s="19"/>
      <c r="Q12690" s="19"/>
      <c r="R12690" s="19"/>
      <c r="U12690" s="27"/>
      <c r="Y12690" s="9" t="s">
        <v>681</v>
      </c>
      <c r="Z12690" s="9" t="s">
        <v>462</v>
      </c>
      <c r="AA12690" s="9" t="s">
        <v>44</v>
      </c>
      <c r="AB12690" s="9">
        <v>15459217</v>
      </c>
      <c r="AC12690" s="9" t="s">
        <v>13463</v>
      </c>
      <c r="AD12690" s="9" t="s">
        <v>225</v>
      </c>
      <c r="AE12690" s="5">
        <f t="shared" si="418"/>
        <v>0</v>
      </c>
      <c r="AF12690" s="5" t="str">
        <f t="shared" si="419"/>
        <v>katA</v>
      </c>
      <c r="AG12690" s="153"/>
      <c r="AH12690" s="153"/>
      <c r="AI12690" t="s">
        <v>17879</v>
      </c>
      <c r="AJ12690" t="s">
        <v>17878</v>
      </c>
      <c r="AK12690" s="9" t="str">
        <f>VLOOKUP(Y12690,zdroj!D:AJ,33,0)</f>
        <v>katA</v>
      </c>
    </row>
    <row r="12691" spans="8:37" x14ac:dyDescent="0.25">
      <c r="H12691" s="8"/>
      <c r="I12691" s="8"/>
      <c r="N12691" s="23"/>
      <c r="O12691" s="24"/>
      <c r="P12691" s="19"/>
      <c r="Q12691" s="19"/>
      <c r="R12691" s="19"/>
      <c r="U12691" s="27"/>
      <c r="Y12691" s="9" t="s">
        <v>681</v>
      </c>
      <c r="Z12691" s="9" t="s">
        <v>462</v>
      </c>
      <c r="AA12691" s="9" t="s">
        <v>44</v>
      </c>
      <c r="AB12691" s="9">
        <v>15459225</v>
      </c>
      <c r="AC12691" s="9" t="s">
        <v>13464</v>
      </c>
      <c r="AD12691" s="9" t="s">
        <v>225</v>
      </c>
      <c r="AE12691" s="5">
        <f t="shared" si="418"/>
        <v>0</v>
      </c>
      <c r="AF12691" s="5" t="str">
        <f t="shared" si="419"/>
        <v>katA</v>
      </c>
      <c r="AG12691" s="153"/>
      <c r="AH12691" s="153"/>
      <c r="AI12691" t="s">
        <v>201</v>
      </c>
      <c r="AJ12691" t="s">
        <v>17878</v>
      </c>
      <c r="AK12691" s="9" t="str">
        <f>VLOOKUP(Y12691,zdroj!D:AJ,33,0)</f>
        <v>katA</v>
      </c>
    </row>
    <row r="12692" spans="8:37" x14ac:dyDescent="0.25">
      <c r="H12692" s="8"/>
      <c r="I12692" s="8"/>
      <c r="N12692" s="23"/>
      <c r="O12692" s="24"/>
      <c r="P12692" s="19"/>
      <c r="Q12692" s="19"/>
      <c r="R12692" s="19"/>
      <c r="U12692" s="27"/>
      <c r="Y12692" s="9" t="s">
        <v>681</v>
      </c>
      <c r="Z12692" s="9" t="s">
        <v>462</v>
      </c>
      <c r="AA12692" s="9" t="s">
        <v>44</v>
      </c>
      <c r="AB12692" s="9">
        <v>15459233</v>
      </c>
      <c r="AC12692" s="9" t="s">
        <v>13465</v>
      </c>
      <c r="AD12692" s="9" t="s">
        <v>225</v>
      </c>
      <c r="AE12692" s="5">
        <f t="shared" si="418"/>
        <v>0</v>
      </c>
      <c r="AF12692" s="5" t="str">
        <f t="shared" si="419"/>
        <v>katA</v>
      </c>
      <c r="AG12692" s="153"/>
      <c r="AH12692" s="153"/>
      <c r="AI12692" t="s">
        <v>201</v>
      </c>
      <c r="AJ12692" t="s">
        <v>17878</v>
      </c>
      <c r="AK12692" s="9" t="str">
        <f>VLOOKUP(Y12692,zdroj!D:AJ,33,0)</f>
        <v>katA</v>
      </c>
    </row>
    <row r="12693" spans="8:37" x14ac:dyDescent="0.25">
      <c r="H12693" s="8"/>
      <c r="I12693" s="8"/>
      <c r="N12693" s="23"/>
      <c r="O12693" s="24"/>
      <c r="P12693" s="19"/>
      <c r="Q12693" s="19"/>
      <c r="R12693" s="19"/>
      <c r="U12693" s="27"/>
      <c r="Y12693" s="9" t="s">
        <v>681</v>
      </c>
      <c r="Z12693" s="9" t="s">
        <v>462</v>
      </c>
      <c r="AA12693" s="9" t="s">
        <v>44</v>
      </c>
      <c r="AB12693" s="9">
        <v>15459250</v>
      </c>
      <c r="AC12693" s="9" t="s">
        <v>13466</v>
      </c>
      <c r="AD12693" s="9" t="s">
        <v>225</v>
      </c>
      <c r="AE12693" s="5">
        <f t="shared" si="418"/>
        <v>0</v>
      </c>
      <c r="AF12693" s="5" t="str">
        <f t="shared" si="419"/>
        <v>katA</v>
      </c>
      <c r="AG12693" s="153"/>
      <c r="AH12693" s="153"/>
      <c r="AI12693" t="s">
        <v>201</v>
      </c>
      <c r="AJ12693" t="s">
        <v>17878</v>
      </c>
      <c r="AK12693" s="9" t="str">
        <f>VLOOKUP(Y12693,zdroj!D:AJ,33,0)</f>
        <v>katA</v>
      </c>
    </row>
    <row r="12694" spans="8:37" x14ac:dyDescent="0.25">
      <c r="H12694" s="8"/>
      <c r="I12694" s="8"/>
      <c r="N12694" s="23"/>
      <c r="O12694" s="24"/>
      <c r="P12694" s="19"/>
      <c r="Q12694" s="19"/>
      <c r="R12694" s="19"/>
      <c r="U12694" s="27"/>
      <c r="Y12694" s="9" t="s">
        <v>681</v>
      </c>
      <c r="Z12694" s="9" t="s">
        <v>462</v>
      </c>
      <c r="AA12694" s="9" t="s">
        <v>44</v>
      </c>
      <c r="AB12694" s="9">
        <v>15459268</v>
      </c>
      <c r="AC12694" s="9" t="s">
        <v>13467</v>
      </c>
      <c r="AD12694" s="9" t="s">
        <v>225</v>
      </c>
      <c r="AE12694" s="5">
        <f t="shared" si="418"/>
        <v>0</v>
      </c>
      <c r="AF12694" s="5" t="str">
        <f t="shared" si="419"/>
        <v>katA</v>
      </c>
      <c r="AG12694" s="153"/>
      <c r="AH12694" s="153"/>
      <c r="AI12694" t="s">
        <v>201</v>
      </c>
      <c r="AJ12694" t="s">
        <v>17878</v>
      </c>
      <c r="AK12694" s="9" t="str">
        <f>VLOOKUP(Y12694,zdroj!D:AJ,33,0)</f>
        <v>katA</v>
      </c>
    </row>
    <row r="12695" spans="8:37" x14ac:dyDescent="0.25">
      <c r="H12695" s="8"/>
      <c r="I12695" s="8"/>
      <c r="N12695" s="23"/>
      <c r="O12695" s="24"/>
      <c r="P12695" s="19"/>
      <c r="Q12695" s="19"/>
      <c r="R12695" s="19"/>
      <c r="U12695" s="27"/>
      <c r="Y12695" s="9" t="s">
        <v>681</v>
      </c>
      <c r="Z12695" s="9" t="s">
        <v>462</v>
      </c>
      <c r="AA12695" s="9" t="s">
        <v>44</v>
      </c>
      <c r="AB12695" s="9">
        <v>15459276</v>
      </c>
      <c r="AC12695" s="9" t="s">
        <v>13468</v>
      </c>
      <c r="AD12695" s="9" t="s">
        <v>225</v>
      </c>
      <c r="AE12695" s="5">
        <f t="shared" si="418"/>
        <v>0</v>
      </c>
      <c r="AF12695" s="5" t="str">
        <f t="shared" si="419"/>
        <v>katA</v>
      </c>
      <c r="AG12695" s="153"/>
      <c r="AH12695" s="153"/>
      <c r="AI12695" t="s">
        <v>201</v>
      </c>
      <c r="AJ12695" t="s">
        <v>17878</v>
      </c>
      <c r="AK12695" s="9" t="str">
        <f>VLOOKUP(Y12695,zdroj!D:AJ,33,0)</f>
        <v>katA</v>
      </c>
    </row>
    <row r="12696" spans="8:37" x14ac:dyDescent="0.25">
      <c r="H12696" s="8"/>
      <c r="I12696" s="8"/>
      <c r="N12696" s="23"/>
      <c r="O12696" s="24"/>
      <c r="P12696" s="19"/>
      <c r="Q12696" s="19"/>
      <c r="R12696" s="19"/>
      <c r="U12696" s="27"/>
      <c r="Y12696" s="9" t="s">
        <v>681</v>
      </c>
      <c r="Z12696" s="9" t="s">
        <v>462</v>
      </c>
      <c r="AA12696" s="9" t="s">
        <v>44</v>
      </c>
      <c r="AB12696" s="9">
        <v>15459284</v>
      </c>
      <c r="AC12696" s="9" t="s">
        <v>13469</v>
      </c>
      <c r="AD12696" s="9" t="s">
        <v>225</v>
      </c>
      <c r="AE12696" s="5">
        <f t="shared" si="418"/>
        <v>0</v>
      </c>
      <c r="AF12696" s="5" t="str">
        <f t="shared" si="419"/>
        <v>katA</v>
      </c>
      <c r="AG12696" s="153"/>
      <c r="AH12696" s="153"/>
      <c r="AI12696" t="s">
        <v>201</v>
      </c>
      <c r="AJ12696" t="s">
        <v>17878</v>
      </c>
      <c r="AK12696" s="9" t="str">
        <f>VLOOKUP(Y12696,zdroj!D:AJ,33,0)</f>
        <v>katA</v>
      </c>
    </row>
    <row r="12697" spans="8:37" x14ac:dyDescent="0.25">
      <c r="H12697" s="8"/>
      <c r="I12697" s="8"/>
      <c r="N12697" s="23"/>
      <c r="O12697" s="24"/>
      <c r="P12697" s="19"/>
      <c r="Q12697" s="19"/>
      <c r="R12697" s="19"/>
      <c r="U12697" s="27"/>
      <c r="Y12697" s="9" t="s">
        <v>681</v>
      </c>
      <c r="Z12697" s="9" t="s">
        <v>462</v>
      </c>
      <c r="AA12697" s="9" t="s">
        <v>44</v>
      </c>
      <c r="AB12697" s="9">
        <v>15459292</v>
      </c>
      <c r="AC12697" s="9" t="s">
        <v>13470</v>
      </c>
      <c r="AD12697" s="9" t="s">
        <v>225</v>
      </c>
      <c r="AE12697" s="5">
        <f t="shared" si="418"/>
        <v>0</v>
      </c>
      <c r="AF12697" s="5" t="str">
        <f t="shared" si="419"/>
        <v>katA</v>
      </c>
      <c r="AG12697" s="153"/>
      <c r="AH12697" s="153"/>
      <c r="AI12697" t="s">
        <v>201</v>
      </c>
      <c r="AJ12697" t="s">
        <v>17878</v>
      </c>
      <c r="AK12697" s="9" t="str">
        <f>VLOOKUP(Y12697,zdroj!D:AJ,33,0)</f>
        <v>katA</v>
      </c>
    </row>
    <row r="12698" spans="8:37" x14ac:dyDescent="0.25">
      <c r="H12698" s="8"/>
      <c r="I12698" s="8"/>
      <c r="N12698" s="23"/>
      <c r="O12698" s="24"/>
      <c r="P12698" s="19"/>
      <c r="Q12698" s="19"/>
      <c r="R12698" s="19"/>
      <c r="U12698" s="27"/>
      <c r="Y12698" s="9" t="s">
        <v>681</v>
      </c>
      <c r="Z12698" s="9" t="s">
        <v>462</v>
      </c>
      <c r="AA12698" s="9" t="s">
        <v>44</v>
      </c>
      <c r="AB12698" s="9">
        <v>15459306</v>
      </c>
      <c r="AC12698" s="9" t="s">
        <v>13471</v>
      </c>
      <c r="AD12698" s="9" t="s">
        <v>225</v>
      </c>
      <c r="AE12698" s="5">
        <f t="shared" si="418"/>
        <v>0</v>
      </c>
      <c r="AF12698" s="5" t="str">
        <f t="shared" si="419"/>
        <v>katA</v>
      </c>
      <c r="AG12698" s="153"/>
      <c r="AH12698" s="153"/>
      <c r="AI12698" t="s">
        <v>201</v>
      </c>
      <c r="AJ12698" t="s">
        <v>17878</v>
      </c>
      <c r="AK12698" s="9" t="str">
        <f>VLOOKUP(Y12698,zdroj!D:AJ,33,0)</f>
        <v>katA</v>
      </c>
    </row>
    <row r="12699" spans="8:37" x14ac:dyDescent="0.25">
      <c r="H12699" s="8"/>
      <c r="I12699" s="8"/>
      <c r="N12699" s="23"/>
      <c r="O12699" s="24"/>
      <c r="P12699" s="19"/>
      <c r="Q12699" s="19"/>
      <c r="R12699" s="19"/>
      <c r="U12699" s="27"/>
      <c r="Y12699" s="9" t="s">
        <v>681</v>
      </c>
      <c r="Z12699" s="9" t="s">
        <v>462</v>
      </c>
      <c r="AA12699" s="9" t="s">
        <v>44</v>
      </c>
      <c r="AB12699" s="9">
        <v>15459322</v>
      </c>
      <c r="AC12699" s="9" t="s">
        <v>13472</v>
      </c>
      <c r="AD12699" s="9" t="s">
        <v>225</v>
      </c>
      <c r="AE12699" s="5">
        <f t="shared" si="418"/>
        <v>0</v>
      </c>
      <c r="AF12699" s="5" t="str">
        <f t="shared" si="419"/>
        <v>katA</v>
      </c>
      <c r="AG12699" s="153"/>
      <c r="AH12699" s="153"/>
      <c r="AI12699" t="s">
        <v>201</v>
      </c>
      <c r="AJ12699" t="s">
        <v>17878</v>
      </c>
      <c r="AK12699" s="9" t="str">
        <f>VLOOKUP(Y12699,zdroj!D:AJ,33,0)</f>
        <v>katA</v>
      </c>
    </row>
    <row r="12700" spans="8:37" x14ac:dyDescent="0.25">
      <c r="H12700" s="8"/>
      <c r="I12700" s="8"/>
      <c r="N12700" s="23"/>
      <c r="O12700" s="24"/>
      <c r="P12700" s="19"/>
      <c r="Q12700" s="19"/>
      <c r="R12700" s="19"/>
      <c r="U12700" s="27"/>
      <c r="Y12700" s="9" t="s">
        <v>681</v>
      </c>
      <c r="Z12700" s="9" t="s">
        <v>462</v>
      </c>
      <c r="AA12700" s="9" t="s">
        <v>44</v>
      </c>
      <c r="AB12700" s="9">
        <v>15459331</v>
      </c>
      <c r="AC12700" s="9" t="s">
        <v>13473</v>
      </c>
      <c r="AD12700" s="9" t="s">
        <v>225</v>
      </c>
      <c r="AE12700" s="5">
        <f t="shared" si="418"/>
        <v>0</v>
      </c>
      <c r="AF12700" s="5" t="str">
        <f t="shared" si="419"/>
        <v>katA</v>
      </c>
      <c r="AG12700" s="153"/>
      <c r="AH12700" s="153"/>
      <c r="AI12700" t="s">
        <v>201</v>
      </c>
      <c r="AJ12700" t="s">
        <v>17878</v>
      </c>
      <c r="AK12700" s="9" t="str">
        <f>VLOOKUP(Y12700,zdroj!D:AJ,33,0)</f>
        <v>katA</v>
      </c>
    </row>
    <row r="12701" spans="8:37" x14ac:dyDescent="0.25">
      <c r="H12701" s="8"/>
      <c r="I12701" s="8"/>
      <c r="N12701" s="23"/>
      <c r="O12701" s="24"/>
      <c r="P12701" s="19"/>
      <c r="Q12701" s="19"/>
      <c r="R12701" s="19"/>
      <c r="U12701" s="27"/>
      <c r="Y12701" s="9" t="s">
        <v>681</v>
      </c>
      <c r="Z12701" s="9" t="s">
        <v>462</v>
      </c>
      <c r="AA12701" s="9" t="s">
        <v>44</v>
      </c>
      <c r="AB12701" s="9">
        <v>15459349</v>
      </c>
      <c r="AC12701" s="9" t="s">
        <v>13474</v>
      </c>
      <c r="AD12701" s="9" t="s">
        <v>225</v>
      </c>
      <c r="AE12701" s="5">
        <f t="shared" si="418"/>
        <v>0</v>
      </c>
      <c r="AF12701" s="5" t="str">
        <f t="shared" si="419"/>
        <v>katA</v>
      </c>
      <c r="AG12701" s="153"/>
      <c r="AH12701" s="153"/>
      <c r="AI12701" t="s">
        <v>201</v>
      </c>
      <c r="AJ12701" t="s">
        <v>17878</v>
      </c>
      <c r="AK12701" s="9" t="str">
        <f>VLOOKUP(Y12701,zdroj!D:AJ,33,0)</f>
        <v>katA</v>
      </c>
    </row>
    <row r="12702" spans="8:37" x14ac:dyDescent="0.25">
      <c r="H12702" s="8"/>
      <c r="I12702" s="8"/>
      <c r="N12702" s="23"/>
      <c r="O12702" s="24"/>
      <c r="P12702" s="19"/>
      <c r="Q12702" s="19"/>
      <c r="R12702" s="19"/>
      <c r="U12702" s="27"/>
      <c r="Y12702" s="9" t="s">
        <v>681</v>
      </c>
      <c r="Z12702" s="9" t="s">
        <v>462</v>
      </c>
      <c r="AA12702" s="9" t="s">
        <v>44</v>
      </c>
      <c r="AB12702" s="9">
        <v>15459357</v>
      </c>
      <c r="AC12702" s="9" t="s">
        <v>13475</v>
      </c>
      <c r="AD12702" s="9" t="s">
        <v>225</v>
      </c>
      <c r="AE12702" s="5">
        <f t="shared" si="418"/>
        <v>0</v>
      </c>
      <c r="AF12702" s="5" t="str">
        <f t="shared" si="419"/>
        <v>katA</v>
      </c>
      <c r="AG12702" s="153"/>
      <c r="AH12702" s="153"/>
      <c r="AI12702" t="s">
        <v>17879</v>
      </c>
      <c r="AJ12702" t="s">
        <v>17878</v>
      </c>
      <c r="AK12702" s="9" t="str">
        <f>VLOOKUP(Y12702,zdroj!D:AJ,33,0)</f>
        <v>katA</v>
      </c>
    </row>
    <row r="12703" spans="8:37" x14ac:dyDescent="0.25">
      <c r="H12703" s="8"/>
      <c r="I12703" s="8"/>
      <c r="N12703" s="23"/>
      <c r="O12703" s="24"/>
      <c r="P12703" s="19"/>
      <c r="Q12703" s="19"/>
      <c r="R12703" s="19"/>
      <c r="U12703" s="27"/>
      <c r="Y12703" s="9" t="s">
        <v>681</v>
      </c>
      <c r="Z12703" s="9" t="s">
        <v>462</v>
      </c>
      <c r="AA12703" s="9" t="s">
        <v>44</v>
      </c>
      <c r="AB12703" s="9">
        <v>15459365</v>
      </c>
      <c r="AC12703" s="9" t="s">
        <v>13476</v>
      </c>
      <c r="AD12703" s="9" t="s">
        <v>225</v>
      </c>
      <c r="AE12703" s="5">
        <f t="shared" si="418"/>
        <v>0</v>
      </c>
      <c r="AF12703" s="5" t="str">
        <f t="shared" si="419"/>
        <v>katA</v>
      </c>
      <c r="AG12703" s="153"/>
      <c r="AH12703" s="153"/>
      <c r="AI12703" t="s">
        <v>201</v>
      </c>
      <c r="AJ12703" t="s">
        <v>17878</v>
      </c>
      <c r="AK12703" s="9" t="str">
        <f>VLOOKUP(Y12703,zdroj!D:AJ,33,0)</f>
        <v>katA</v>
      </c>
    </row>
    <row r="12704" spans="8:37" x14ac:dyDescent="0.25">
      <c r="H12704" s="8"/>
      <c r="I12704" s="8"/>
      <c r="N12704" s="23"/>
      <c r="O12704" s="24"/>
      <c r="P12704" s="19"/>
      <c r="Q12704" s="19"/>
      <c r="R12704" s="19"/>
      <c r="U12704" s="27"/>
      <c r="Y12704" s="9" t="s">
        <v>681</v>
      </c>
      <c r="Z12704" s="9" t="s">
        <v>462</v>
      </c>
      <c r="AA12704" s="9" t="s">
        <v>44</v>
      </c>
      <c r="AB12704" s="9">
        <v>15459381</v>
      </c>
      <c r="AC12704" s="9" t="s">
        <v>13477</v>
      </c>
      <c r="AD12704" s="9" t="s">
        <v>225</v>
      </c>
      <c r="AE12704" s="5">
        <f t="shared" si="418"/>
        <v>0</v>
      </c>
      <c r="AF12704" s="5" t="str">
        <f t="shared" si="419"/>
        <v>katA</v>
      </c>
      <c r="AG12704" s="153"/>
      <c r="AH12704" s="153"/>
      <c r="AI12704" t="s">
        <v>201</v>
      </c>
      <c r="AJ12704" t="s">
        <v>17878</v>
      </c>
      <c r="AK12704" s="9" t="str">
        <f>VLOOKUP(Y12704,zdroj!D:AJ,33,0)</f>
        <v>katA</v>
      </c>
    </row>
    <row r="12705" spans="8:37" x14ac:dyDescent="0.25">
      <c r="H12705" s="8"/>
      <c r="I12705" s="8"/>
      <c r="N12705" s="23"/>
      <c r="O12705" s="24"/>
      <c r="P12705" s="19"/>
      <c r="Q12705" s="19"/>
      <c r="R12705" s="19"/>
      <c r="U12705" s="27"/>
      <c r="Y12705" s="9" t="s">
        <v>681</v>
      </c>
      <c r="Z12705" s="9" t="s">
        <v>462</v>
      </c>
      <c r="AA12705" s="9" t="s">
        <v>44</v>
      </c>
      <c r="AB12705" s="9">
        <v>15459390</v>
      </c>
      <c r="AC12705" s="9" t="s">
        <v>13478</v>
      </c>
      <c r="AD12705" s="9" t="s">
        <v>225</v>
      </c>
      <c r="AE12705" s="5">
        <f t="shared" si="418"/>
        <v>0</v>
      </c>
      <c r="AF12705" s="5" t="str">
        <f t="shared" si="419"/>
        <v>katA</v>
      </c>
      <c r="AG12705" s="153"/>
      <c r="AH12705" s="153"/>
      <c r="AI12705" t="s">
        <v>201</v>
      </c>
      <c r="AJ12705" t="s">
        <v>17878</v>
      </c>
      <c r="AK12705" s="9" t="str">
        <f>VLOOKUP(Y12705,zdroj!D:AJ,33,0)</f>
        <v>katA</v>
      </c>
    </row>
    <row r="12706" spans="8:37" x14ac:dyDescent="0.25">
      <c r="H12706" s="8"/>
      <c r="I12706" s="8"/>
      <c r="N12706" s="23"/>
      <c r="O12706" s="24"/>
      <c r="P12706" s="19"/>
      <c r="Q12706" s="19"/>
      <c r="R12706" s="19"/>
      <c r="U12706" s="27"/>
      <c r="Y12706" s="9" t="s">
        <v>681</v>
      </c>
      <c r="Z12706" s="9" t="s">
        <v>462</v>
      </c>
      <c r="AA12706" s="9" t="s">
        <v>44</v>
      </c>
      <c r="AB12706" s="9">
        <v>15459403</v>
      </c>
      <c r="AC12706" s="9" t="s">
        <v>13479</v>
      </c>
      <c r="AD12706" s="9" t="s">
        <v>225</v>
      </c>
      <c r="AE12706" s="5">
        <f t="shared" si="418"/>
        <v>0</v>
      </c>
      <c r="AF12706" s="5" t="str">
        <f t="shared" si="419"/>
        <v>katA</v>
      </c>
      <c r="AG12706" s="153"/>
      <c r="AH12706" s="153"/>
      <c r="AI12706" t="s">
        <v>201</v>
      </c>
      <c r="AJ12706" t="s">
        <v>17878</v>
      </c>
      <c r="AK12706" s="9" t="str">
        <f>VLOOKUP(Y12706,zdroj!D:AJ,33,0)</f>
        <v>katA</v>
      </c>
    </row>
    <row r="12707" spans="8:37" x14ac:dyDescent="0.25">
      <c r="H12707" s="8"/>
      <c r="I12707" s="8"/>
      <c r="N12707" s="23"/>
      <c r="O12707" s="24"/>
      <c r="P12707" s="19"/>
      <c r="Q12707" s="19"/>
      <c r="R12707" s="19"/>
      <c r="U12707" s="27"/>
      <c r="Y12707" s="9" t="s">
        <v>681</v>
      </c>
      <c r="Z12707" s="9" t="s">
        <v>462</v>
      </c>
      <c r="AA12707" s="9" t="s">
        <v>44</v>
      </c>
      <c r="AB12707" s="9">
        <v>15459411</v>
      </c>
      <c r="AC12707" s="9" t="s">
        <v>13480</v>
      </c>
      <c r="AD12707" s="9" t="s">
        <v>225</v>
      </c>
      <c r="AE12707" s="5">
        <f t="shared" si="418"/>
        <v>0</v>
      </c>
      <c r="AF12707" s="5" t="str">
        <f t="shared" si="419"/>
        <v>katA</v>
      </c>
      <c r="AG12707" s="153"/>
      <c r="AH12707" s="153"/>
      <c r="AI12707" t="s">
        <v>201</v>
      </c>
      <c r="AJ12707" t="s">
        <v>17878</v>
      </c>
      <c r="AK12707" s="9" t="str">
        <f>VLOOKUP(Y12707,zdroj!D:AJ,33,0)</f>
        <v>katA</v>
      </c>
    </row>
    <row r="12708" spans="8:37" x14ac:dyDescent="0.25">
      <c r="H12708" s="8"/>
      <c r="I12708" s="8"/>
      <c r="N12708" s="23"/>
      <c r="O12708" s="24"/>
      <c r="P12708" s="19"/>
      <c r="Q12708" s="19"/>
      <c r="R12708" s="19"/>
      <c r="U12708" s="27"/>
      <c r="Y12708" s="9" t="s">
        <v>681</v>
      </c>
      <c r="Z12708" s="9" t="s">
        <v>462</v>
      </c>
      <c r="AA12708" s="9" t="s">
        <v>44</v>
      </c>
      <c r="AB12708" s="9">
        <v>25748327</v>
      </c>
      <c r="AC12708" s="9" t="s">
        <v>13481</v>
      </c>
      <c r="AD12708" s="9" t="s">
        <v>225</v>
      </c>
      <c r="AE12708" s="5">
        <f t="shared" si="418"/>
        <v>0</v>
      </c>
      <c r="AF12708" s="5" t="str">
        <f t="shared" si="419"/>
        <v>katA</v>
      </c>
      <c r="AG12708" s="153"/>
      <c r="AH12708" s="153"/>
      <c r="AI12708" t="s">
        <v>201</v>
      </c>
      <c r="AJ12708" t="s">
        <v>17878</v>
      </c>
      <c r="AK12708" s="9" t="str">
        <f>VLOOKUP(Y12708,zdroj!D:AJ,33,0)</f>
        <v>katA</v>
      </c>
    </row>
    <row r="12709" spans="8:37" x14ac:dyDescent="0.25">
      <c r="H12709" s="8"/>
      <c r="I12709" s="8"/>
      <c r="N12709" s="23"/>
      <c r="O12709" s="24"/>
      <c r="P12709" s="19"/>
      <c r="Q12709" s="19"/>
      <c r="R12709" s="19"/>
      <c r="U12709" s="27"/>
      <c r="Y12709" s="9" t="s">
        <v>681</v>
      </c>
      <c r="Z12709" s="9" t="s">
        <v>462</v>
      </c>
      <c r="AA12709" s="9" t="s">
        <v>44</v>
      </c>
      <c r="AB12709" s="9">
        <v>15459420</v>
      </c>
      <c r="AC12709" s="9" t="s">
        <v>13482</v>
      </c>
      <c r="AD12709" s="9" t="s">
        <v>225</v>
      </c>
      <c r="AE12709" s="5">
        <f t="shared" si="418"/>
        <v>0</v>
      </c>
      <c r="AF12709" s="5" t="str">
        <f t="shared" si="419"/>
        <v>katA</v>
      </c>
      <c r="AG12709" s="153"/>
      <c r="AH12709" s="153"/>
      <c r="AI12709" t="s">
        <v>201</v>
      </c>
      <c r="AJ12709" t="s">
        <v>17878</v>
      </c>
      <c r="AK12709" s="9" t="str">
        <f>VLOOKUP(Y12709,zdroj!D:AJ,33,0)</f>
        <v>katA</v>
      </c>
    </row>
    <row r="12710" spans="8:37" x14ac:dyDescent="0.25">
      <c r="H12710" s="8"/>
      <c r="I12710" s="8"/>
      <c r="N12710" s="23"/>
      <c r="O12710" s="24"/>
      <c r="P12710" s="19"/>
      <c r="Q12710" s="19"/>
      <c r="R12710" s="19"/>
      <c r="U12710" s="27"/>
      <c r="Y12710" s="9" t="s">
        <v>681</v>
      </c>
      <c r="Z12710" s="9" t="s">
        <v>462</v>
      </c>
      <c r="AA12710" s="9" t="s">
        <v>44</v>
      </c>
      <c r="AB12710" s="9">
        <v>15459446</v>
      </c>
      <c r="AC12710" s="9" t="s">
        <v>13483</v>
      </c>
      <c r="AD12710" s="9" t="s">
        <v>225</v>
      </c>
      <c r="AE12710" s="5">
        <f t="shared" si="418"/>
        <v>0</v>
      </c>
      <c r="AF12710" s="5" t="str">
        <f t="shared" si="419"/>
        <v>katA</v>
      </c>
      <c r="AG12710" s="153"/>
      <c r="AH12710" s="153"/>
      <c r="AI12710" t="s">
        <v>201</v>
      </c>
      <c r="AJ12710" t="s">
        <v>17878</v>
      </c>
      <c r="AK12710" s="9" t="str">
        <f>VLOOKUP(Y12710,zdroj!D:AJ,33,0)</f>
        <v>katA</v>
      </c>
    </row>
    <row r="12711" spans="8:37" x14ac:dyDescent="0.25">
      <c r="H12711" s="8"/>
      <c r="I12711" s="8"/>
      <c r="N12711" s="23"/>
      <c r="O12711" s="24"/>
      <c r="P12711" s="19"/>
      <c r="Q12711" s="19"/>
      <c r="R12711" s="19"/>
      <c r="U12711" s="27"/>
      <c r="Y12711" s="9" t="s">
        <v>681</v>
      </c>
      <c r="Z12711" s="9" t="s">
        <v>462</v>
      </c>
      <c r="AA12711" s="9" t="s">
        <v>44</v>
      </c>
      <c r="AB12711" s="9">
        <v>15459454</v>
      </c>
      <c r="AC12711" s="9" t="s">
        <v>13484</v>
      </c>
      <c r="AD12711" s="9" t="s">
        <v>225</v>
      </c>
      <c r="AE12711" s="5">
        <f t="shared" si="418"/>
        <v>0</v>
      </c>
      <c r="AF12711" s="5" t="str">
        <f t="shared" si="419"/>
        <v>katA</v>
      </c>
      <c r="AG12711" s="153"/>
      <c r="AH12711" s="153"/>
      <c r="AI12711" t="s">
        <v>201</v>
      </c>
      <c r="AJ12711" t="s">
        <v>17878</v>
      </c>
      <c r="AK12711" s="9" t="str">
        <f>VLOOKUP(Y12711,zdroj!D:AJ,33,0)</f>
        <v>katA</v>
      </c>
    </row>
    <row r="12712" spans="8:37" x14ac:dyDescent="0.25">
      <c r="H12712" s="8"/>
      <c r="I12712" s="8"/>
      <c r="N12712" s="23"/>
      <c r="O12712" s="24"/>
      <c r="P12712" s="19"/>
      <c r="Q12712" s="19"/>
      <c r="R12712" s="19"/>
      <c r="U12712" s="27"/>
      <c r="Y12712" s="9" t="s">
        <v>681</v>
      </c>
      <c r="Z12712" s="9" t="s">
        <v>462</v>
      </c>
      <c r="AA12712" s="9" t="s">
        <v>44</v>
      </c>
      <c r="AB12712" s="9">
        <v>15459527</v>
      </c>
      <c r="AC12712" s="9" t="s">
        <v>13485</v>
      </c>
      <c r="AD12712" s="9" t="s">
        <v>225</v>
      </c>
      <c r="AE12712" s="5">
        <f t="shared" si="418"/>
        <v>0</v>
      </c>
      <c r="AF12712" s="5" t="str">
        <f t="shared" si="419"/>
        <v>katA</v>
      </c>
      <c r="AG12712" s="153"/>
      <c r="AH12712" s="153"/>
      <c r="AI12712" t="s">
        <v>201</v>
      </c>
      <c r="AJ12712" t="s">
        <v>17878</v>
      </c>
      <c r="AK12712" s="9" t="str">
        <f>VLOOKUP(Y12712,zdroj!D:AJ,33,0)</f>
        <v>katA</v>
      </c>
    </row>
    <row r="12713" spans="8:37" x14ac:dyDescent="0.25">
      <c r="H12713" s="8"/>
      <c r="I12713" s="8"/>
      <c r="N12713" s="23"/>
      <c r="O12713" s="24"/>
      <c r="P12713" s="19"/>
      <c r="Q12713" s="19"/>
      <c r="R12713" s="19"/>
      <c r="U12713" s="27"/>
      <c r="Y12713" s="9" t="s">
        <v>681</v>
      </c>
      <c r="Z12713" s="9" t="s">
        <v>462</v>
      </c>
      <c r="AA12713" s="9" t="s">
        <v>44</v>
      </c>
      <c r="AB12713" s="9">
        <v>15459543</v>
      </c>
      <c r="AC12713" s="9" t="s">
        <v>13486</v>
      </c>
      <c r="AD12713" s="9" t="s">
        <v>225</v>
      </c>
      <c r="AE12713" s="5">
        <f t="shared" si="418"/>
        <v>0</v>
      </c>
      <c r="AF12713" s="5" t="str">
        <f t="shared" si="419"/>
        <v>katA</v>
      </c>
      <c r="AG12713" s="153"/>
      <c r="AH12713" s="153"/>
      <c r="AI12713" t="s">
        <v>201</v>
      </c>
      <c r="AJ12713" t="s">
        <v>17878</v>
      </c>
      <c r="AK12713" s="9" t="str">
        <f>VLOOKUP(Y12713,zdroj!D:AJ,33,0)</f>
        <v>katA</v>
      </c>
    </row>
    <row r="12714" spans="8:37" x14ac:dyDescent="0.25">
      <c r="H12714" s="8"/>
      <c r="I12714" s="8"/>
      <c r="N12714" s="23"/>
      <c r="O12714" s="24"/>
      <c r="P12714" s="19"/>
      <c r="Q12714" s="19"/>
      <c r="R12714" s="19"/>
      <c r="U12714" s="27"/>
      <c r="Y12714" s="9" t="s">
        <v>681</v>
      </c>
      <c r="Z12714" s="9" t="s">
        <v>462</v>
      </c>
      <c r="AA12714" s="9" t="s">
        <v>44</v>
      </c>
      <c r="AB12714" s="9">
        <v>15459551</v>
      </c>
      <c r="AC12714" s="9" t="s">
        <v>13487</v>
      </c>
      <c r="AD12714" s="9" t="s">
        <v>225</v>
      </c>
      <c r="AE12714" s="5">
        <f t="shared" si="418"/>
        <v>0</v>
      </c>
      <c r="AF12714" s="5" t="str">
        <f t="shared" si="419"/>
        <v>katA</v>
      </c>
      <c r="AG12714" s="153"/>
      <c r="AH12714" s="153"/>
      <c r="AI12714" t="s">
        <v>201</v>
      </c>
      <c r="AJ12714" t="s">
        <v>17878</v>
      </c>
      <c r="AK12714" s="9" t="str">
        <f>VLOOKUP(Y12714,zdroj!D:AJ,33,0)</f>
        <v>katA</v>
      </c>
    </row>
    <row r="12715" spans="8:37" x14ac:dyDescent="0.25">
      <c r="H12715" s="8"/>
      <c r="I12715" s="8"/>
      <c r="N12715" s="23"/>
      <c r="O12715" s="24"/>
      <c r="P12715" s="19"/>
      <c r="Q12715" s="19"/>
      <c r="R12715" s="19"/>
      <c r="U12715" s="27"/>
      <c r="Y12715" s="9" t="s">
        <v>681</v>
      </c>
      <c r="Z12715" s="9" t="s">
        <v>462</v>
      </c>
      <c r="AA12715" s="9" t="s">
        <v>44</v>
      </c>
      <c r="AB12715" s="9">
        <v>27035611</v>
      </c>
      <c r="AC12715" s="9" t="s">
        <v>13488</v>
      </c>
      <c r="AD12715" s="9" t="s">
        <v>225</v>
      </c>
      <c r="AE12715" s="5">
        <f t="shared" si="418"/>
        <v>0</v>
      </c>
      <c r="AF12715" s="5" t="str">
        <f t="shared" si="419"/>
        <v>katA</v>
      </c>
      <c r="AG12715" s="153"/>
      <c r="AH12715" s="153"/>
      <c r="AI12715" t="s">
        <v>201</v>
      </c>
      <c r="AJ12715" t="s">
        <v>17878</v>
      </c>
      <c r="AK12715" s="9" t="str">
        <f>VLOOKUP(Y12715,zdroj!D:AJ,33,0)</f>
        <v>katA</v>
      </c>
    </row>
    <row r="12716" spans="8:37" x14ac:dyDescent="0.25">
      <c r="H12716" s="8"/>
      <c r="I12716" s="8"/>
      <c r="N12716" s="23"/>
      <c r="O12716" s="24"/>
      <c r="P12716" s="19"/>
      <c r="Q12716" s="19"/>
      <c r="R12716" s="19"/>
      <c r="U12716" s="27"/>
      <c r="Y12716" s="9" t="s">
        <v>681</v>
      </c>
      <c r="Z12716" s="9" t="s">
        <v>462</v>
      </c>
      <c r="AA12716" s="9" t="s">
        <v>44</v>
      </c>
      <c r="AB12716" s="9">
        <v>15459560</v>
      </c>
      <c r="AC12716" s="9" t="s">
        <v>13489</v>
      </c>
      <c r="AD12716" s="9" t="s">
        <v>225</v>
      </c>
      <c r="AE12716" s="5">
        <f t="shared" si="418"/>
        <v>0</v>
      </c>
      <c r="AF12716" s="5" t="str">
        <f t="shared" si="419"/>
        <v>katA</v>
      </c>
      <c r="AG12716" s="153"/>
      <c r="AH12716" s="153"/>
      <c r="AI12716" t="s">
        <v>201</v>
      </c>
      <c r="AJ12716" t="s">
        <v>17878</v>
      </c>
      <c r="AK12716" s="9" t="str">
        <f>VLOOKUP(Y12716,zdroj!D:AJ,33,0)</f>
        <v>katA</v>
      </c>
    </row>
    <row r="12717" spans="8:37" x14ac:dyDescent="0.25">
      <c r="H12717" s="8"/>
      <c r="I12717" s="8"/>
      <c r="N12717" s="23"/>
      <c r="O12717" s="24"/>
      <c r="P12717" s="19"/>
      <c r="Q12717" s="19"/>
      <c r="R12717" s="19"/>
      <c r="U12717" s="27"/>
      <c r="Y12717" s="9" t="s">
        <v>681</v>
      </c>
      <c r="Z12717" s="9" t="s">
        <v>462</v>
      </c>
      <c r="AA12717" s="9" t="s">
        <v>44</v>
      </c>
      <c r="AB12717" s="9">
        <v>15459578</v>
      </c>
      <c r="AC12717" s="9" t="s">
        <v>13490</v>
      </c>
      <c r="AD12717" s="9" t="s">
        <v>225</v>
      </c>
      <c r="AE12717" s="5">
        <f t="shared" si="418"/>
        <v>0</v>
      </c>
      <c r="AF12717" s="5" t="str">
        <f t="shared" si="419"/>
        <v>katA</v>
      </c>
      <c r="AG12717" s="153"/>
      <c r="AH12717" s="153"/>
      <c r="AI12717" t="s">
        <v>201</v>
      </c>
      <c r="AJ12717" t="s">
        <v>17878</v>
      </c>
      <c r="AK12717" s="9" t="str">
        <f>VLOOKUP(Y12717,zdroj!D:AJ,33,0)</f>
        <v>katA</v>
      </c>
    </row>
    <row r="12718" spans="8:37" x14ac:dyDescent="0.25">
      <c r="H12718" s="8"/>
      <c r="I12718" s="8"/>
      <c r="N12718" s="23"/>
      <c r="O12718" s="24"/>
      <c r="P12718" s="19"/>
      <c r="Q12718" s="19"/>
      <c r="R12718" s="19"/>
      <c r="U12718" s="27"/>
      <c r="Y12718" s="9" t="s">
        <v>681</v>
      </c>
      <c r="Z12718" s="9" t="s">
        <v>462</v>
      </c>
      <c r="AA12718" s="9" t="s">
        <v>44</v>
      </c>
      <c r="AB12718" s="9">
        <v>15459586</v>
      </c>
      <c r="AC12718" s="9" t="s">
        <v>13491</v>
      </c>
      <c r="AD12718" s="9" t="s">
        <v>225</v>
      </c>
      <c r="AE12718" s="5">
        <f t="shared" si="418"/>
        <v>0</v>
      </c>
      <c r="AF12718" s="5" t="str">
        <f t="shared" si="419"/>
        <v>katA</v>
      </c>
      <c r="AG12718" s="153"/>
      <c r="AH12718" s="153"/>
      <c r="AI12718" t="s">
        <v>201</v>
      </c>
      <c r="AJ12718" t="s">
        <v>17878</v>
      </c>
      <c r="AK12718" s="9" t="str">
        <f>VLOOKUP(Y12718,zdroj!D:AJ,33,0)</f>
        <v>katA</v>
      </c>
    </row>
    <row r="12719" spans="8:37" x14ac:dyDescent="0.25">
      <c r="H12719" s="8"/>
      <c r="I12719" s="8"/>
      <c r="N12719" s="23"/>
      <c r="O12719" s="24"/>
      <c r="P12719" s="19"/>
      <c r="Q12719" s="19"/>
      <c r="R12719" s="19"/>
      <c r="U12719" s="27"/>
      <c r="Y12719" s="9" t="s">
        <v>681</v>
      </c>
      <c r="Z12719" s="9" t="s">
        <v>462</v>
      </c>
      <c r="AA12719" s="9" t="s">
        <v>44</v>
      </c>
      <c r="AB12719" s="9">
        <v>15459594</v>
      </c>
      <c r="AC12719" s="9" t="s">
        <v>13492</v>
      </c>
      <c r="AD12719" s="9" t="s">
        <v>225</v>
      </c>
      <c r="AE12719" s="5">
        <f t="shared" si="418"/>
        <v>0</v>
      </c>
      <c r="AF12719" s="5" t="str">
        <f t="shared" si="419"/>
        <v>katA</v>
      </c>
      <c r="AG12719" s="153"/>
      <c r="AH12719" s="153"/>
      <c r="AI12719" t="s">
        <v>201</v>
      </c>
      <c r="AJ12719" t="s">
        <v>17878</v>
      </c>
      <c r="AK12719" s="9" t="str">
        <f>VLOOKUP(Y12719,zdroj!D:AJ,33,0)</f>
        <v>katA</v>
      </c>
    </row>
    <row r="12720" spans="8:37" x14ac:dyDescent="0.25">
      <c r="H12720" s="8"/>
      <c r="I12720" s="8"/>
      <c r="N12720" s="23"/>
      <c r="O12720" s="24"/>
      <c r="P12720" s="19"/>
      <c r="Q12720" s="19"/>
      <c r="R12720" s="19"/>
      <c r="U12720" s="27"/>
      <c r="Y12720" s="9" t="s">
        <v>681</v>
      </c>
      <c r="Z12720" s="9" t="s">
        <v>462</v>
      </c>
      <c r="AA12720" s="9" t="s">
        <v>44</v>
      </c>
      <c r="AB12720" s="9">
        <v>15459608</v>
      </c>
      <c r="AC12720" s="9" t="s">
        <v>13493</v>
      </c>
      <c r="AD12720" s="9" t="s">
        <v>225</v>
      </c>
      <c r="AE12720" s="5">
        <f t="shared" si="418"/>
        <v>0</v>
      </c>
      <c r="AF12720" s="5" t="str">
        <f t="shared" si="419"/>
        <v>katA</v>
      </c>
      <c r="AG12720" s="153"/>
      <c r="AH12720" s="153"/>
      <c r="AI12720" t="s">
        <v>201</v>
      </c>
      <c r="AJ12720" t="s">
        <v>17878</v>
      </c>
      <c r="AK12720" s="9" t="str">
        <f>VLOOKUP(Y12720,zdroj!D:AJ,33,0)</f>
        <v>katA</v>
      </c>
    </row>
    <row r="12721" spans="8:37" x14ac:dyDescent="0.25">
      <c r="H12721" s="8"/>
      <c r="I12721" s="8"/>
      <c r="N12721" s="23"/>
      <c r="O12721" s="24"/>
      <c r="P12721" s="19"/>
      <c r="Q12721" s="19"/>
      <c r="R12721" s="19"/>
      <c r="U12721" s="27"/>
      <c r="Y12721" s="9" t="s">
        <v>681</v>
      </c>
      <c r="Z12721" s="9" t="s">
        <v>462</v>
      </c>
      <c r="AA12721" s="9" t="s">
        <v>44</v>
      </c>
      <c r="AB12721" s="9">
        <v>28364902</v>
      </c>
      <c r="AC12721" s="9" t="s">
        <v>13494</v>
      </c>
      <c r="AD12721" s="9" t="s">
        <v>225</v>
      </c>
      <c r="AE12721" s="5">
        <f t="shared" si="418"/>
        <v>0</v>
      </c>
      <c r="AF12721" s="5" t="str">
        <f t="shared" si="419"/>
        <v>katA</v>
      </c>
      <c r="AG12721" s="153"/>
      <c r="AH12721" s="153"/>
      <c r="AI12721" t="s">
        <v>201</v>
      </c>
      <c r="AJ12721" t="s">
        <v>17878</v>
      </c>
      <c r="AK12721" s="9" t="str">
        <f>VLOOKUP(Y12721,zdroj!D:AJ,33,0)</f>
        <v>katA</v>
      </c>
    </row>
    <row r="12722" spans="8:37" x14ac:dyDescent="0.25">
      <c r="H12722" s="8"/>
      <c r="I12722" s="8"/>
      <c r="N12722" s="23"/>
      <c r="O12722" s="24"/>
      <c r="P12722" s="19"/>
      <c r="Q12722" s="19"/>
      <c r="R12722" s="19"/>
      <c r="U12722" s="27"/>
      <c r="Y12722" s="9" t="s">
        <v>681</v>
      </c>
      <c r="Z12722" s="9" t="s">
        <v>462</v>
      </c>
      <c r="AA12722" s="9" t="s">
        <v>44</v>
      </c>
      <c r="AB12722" s="9">
        <v>15459616</v>
      </c>
      <c r="AC12722" s="9" t="s">
        <v>13495</v>
      </c>
      <c r="AD12722" s="9" t="s">
        <v>225</v>
      </c>
      <c r="AE12722" s="5">
        <f t="shared" si="418"/>
        <v>0</v>
      </c>
      <c r="AF12722" s="5" t="str">
        <f t="shared" si="419"/>
        <v>katA</v>
      </c>
      <c r="AG12722" s="153"/>
      <c r="AH12722" s="153"/>
      <c r="AI12722" t="s">
        <v>201</v>
      </c>
      <c r="AJ12722" t="s">
        <v>17878</v>
      </c>
      <c r="AK12722" s="9" t="str">
        <f>VLOOKUP(Y12722,zdroj!D:AJ,33,0)</f>
        <v>katA</v>
      </c>
    </row>
    <row r="12723" spans="8:37" x14ac:dyDescent="0.25">
      <c r="H12723" s="8"/>
      <c r="I12723" s="8"/>
      <c r="N12723" s="23"/>
      <c r="O12723" s="24"/>
      <c r="P12723" s="19"/>
      <c r="Q12723" s="19"/>
      <c r="R12723" s="19"/>
      <c r="U12723" s="27"/>
      <c r="Y12723" s="9" t="s">
        <v>681</v>
      </c>
      <c r="Z12723" s="9" t="s">
        <v>462</v>
      </c>
      <c r="AA12723" s="9" t="s">
        <v>44</v>
      </c>
      <c r="AB12723" s="9">
        <v>82662631</v>
      </c>
      <c r="AC12723" s="9" t="s">
        <v>13496</v>
      </c>
      <c r="AD12723" s="9" t="s">
        <v>225</v>
      </c>
      <c r="AE12723" s="5">
        <f t="shared" si="418"/>
        <v>0</v>
      </c>
      <c r="AF12723" s="5" t="str">
        <f t="shared" si="419"/>
        <v>katA</v>
      </c>
      <c r="AG12723" s="153"/>
      <c r="AH12723" s="153"/>
      <c r="AI12723" t="s">
        <v>201</v>
      </c>
      <c r="AJ12723" t="s">
        <v>17878</v>
      </c>
      <c r="AK12723" s="9" t="str">
        <f>VLOOKUP(Y12723,zdroj!D:AJ,33,0)</f>
        <v>katA</v>
      </c>
    </row>
    <row r="12724" spans="8:37" x14ac:dyDescent="0.25">
      <c r="H12724" s="8"/>
      <c r="I12724" s="8"/>
      <c r="N12724" s="23"/>
      <c r="O12724" s="24"/>
      <c r="P12724" s="19"/>
      <c r="Q12724" s="19"/>
      <c r="R12724" s="19"/>
      <c r="U12724" s="27"/>
      <c r="Y12724" s="9" t="s">
        <v>683</v>
      </c>
      <c r="Z12724" s="9" t="s">
        <v>462</v>
      </c>
      <c r="AA12724" s="9" t="s">
        <v>44</v>
      </c>
      <c r="AB12724" s="9">
        <v>15459624</v>
      </c>
      <c r="AC12724" s="9" t="s">
        <v>13497</v>
      </c>
      <c r="AD12724" s="9" t="s">
        <v>225</v>
      </c>
      <c r="AE12724" s="5">
        <f t="shared" si="418"/>
        <v>0</v>
      </c>
      <c r="AF12724" s="5" t="str">
        <f t="shared" si="419"/>
        <v>katA</v>
      </c>
      <c r="AG12724" s="153"/>
      <c r="AH12724" s="153"/>
      <c r="AI12724" t="s">
        <v>201</v>
      </c>
      <c r="AJ12724" t="s">
        <v>17878</v>
      </c>
      <c r="AK12724" s="9" t="str">
        <f>VLOOKUP(Y12724,zdroj!D:AJ,33,0)</f>
        <v>katA</v>
      </c>
    </row>
    <row r="12725" spans="8:37" x14ac:dyDescent="0.25">
      <c r="H12725" s="8"/>
      <c r="I12725" s="8"/>
      <c r="N12725" s="23"/>
      <c r="O12725" s="24"/>
      <c r="P12725" s="19"/>
      <c r="Q12725" s="19"/>
      <c r="R12725" s="19"/>
      <c r="U12725" s="27"/>
      <c r="Y12725" s="9" t="s">
        <v>683</v>
      </c>
      <c r="Z12725" s="9" t="s">
        <v>462</v>
      </c>
      <c r="AA12725" s="9" t="s">
        <v>44</v>
      </c>
      <c r="AB12725" s="9">
        <v>15460061</v>
      </c>
      <c r="AC12725" s="9" t="s">
        <v>13498</v>
      </c>
      <c r="AD12725" s="9" t="s">
        <v>225</v>
      </c>
      <c r="AE12725" s="5">
        <f t="shared" si="418"/>
        <v>0</v>
      </c>
      <c r="AF12725" s="5" t="str">
        <f t="shared" si="419"/>
        <v>katA</v>
      </c>
      <c r="AG12725" s="153"/>
      <c r="AH12725" s="153"/>
      <c r="AI12725" t="s">
        <v>201</v>
      </c>
      <c r="AJ12725" t="s">
        <v>17878</v>
      </c>
      <c r="AK12725" s="9" t="str">
        <f>VLOOKUP(Y12725,zdroj!D:AJ,33,0)</f>
        <v>katA</v>
      </c>
    </row>
    <row r="12726" spans="8:37" x14ac:dyDescent="0.25">
      <c r="H12726" s="8"/>
      <c r="I12726" s="8"/>
      <c r="N12726" s="23"/>
      <c r="O12726" s="24"/>
      <c r="P12726" s="19"/>
      <c r="Q12726" s="19"/>
      <c r="R12726" s="19"/>
      <c r="U12726" s="27"/>
      <c r="Y12726" s="9" t="s">
        <v>683</v>
      </c>
      <c r="Z12726" s="9" t="s">
        <v>462</v>
      </c>
      <c r="AA12726" s="9" t="s">
        <v>44</v>
      </c>
      <c r="AB12726" s="9">
        <v>15460070</v>
      </c>
      <c r="AC12726" s="9" t="s">
        <v>13499</v>
      </c>
      <c r="AD12726" s="9" t="s">
        <v>225</v>
      </c>
      <c r="AE12726" s="5">
        <f t="shared" si="418"/>
        <v>0</v>
      </c>
      <c r="AF12726" s="5" t="str">
        <f t="shared" si="419"/>
        <v>katA</v>
      </c>
      <c r="AG12726" s="153"/>
      <c r="AH12726" s="153"/>
      <c r="AI12726" t="s">
        <v>201</v>
      </c>
      <c r="AJ12726" t="s">
        <v>17878</v>
      </c>
      <c r="AK12726" s="9" t="str">
        <f>VLOOKUP(Y12726,zdroj!D:AJ,33,0)</f>
        <v>katA</v>
      </c>
    </row>
    <row r="12727" spans="8:37" x14ac:dyDescent="0.25">
      <c r="H12727" s="8"/>
      <c r="I12727" s="8"/>
      <c r="N12727" s="23"/>
      <c r="O12727" s="24"/>
      <c r="P12727" s="19"/>
      <c r="Q12727" s="19"/>
      <c r="R12727" s="19"/>
      <c r="U12727" s="27"/>
      <c r="Y12727" s="9" t="s">
        <v>683</v>
      </c>
      <c r="Z12727" s="9" t="s">
        <v>462</v>
      </c>
      <c r="AA12727" s="9" t="s">
        <v>44</v>
      </c>
      <c r="AB12727" s="9">
        <v>15460096</v>
      </c>
      <c r="AC12727" s="9" t="s">
        <v>13500</v>
      </c>
      <c r="AD12727" s="9" t="s">
        <v>225</v>
      </c>
      <c r="AE12727" s="5">
        <f t="shared" si="418"/>
        <v>0</v>
      </c>
      <c r="AF12727" s="5" t="str">
        <f t="shared" si="419"/>
        <v>katA</v>
      </c>
      <c r="AG12727" s="153"/>
      <c r="AH12727" s="153"/>
      <c r="AI12727" t="s">
        <v>201</v>
      </c>
      <c r="AJ12727" t="s">
        <v>17878</v>
      </c>
      <c r="AK12727" s="9" t="str">
        <f>VLOOKUP(Y12727,zdroj!D:AJ,33,0)</f>
        <v>katA</v>
      </c>
    </row>
    <row r="12728" spans="8:37" x14ac:dyDescent="0.25">
      <c r="H12728" s="8"/>
      <c r="I12728" s="8"/>
      <c r="N12728" s="23"/>
      <c r="O12728" s="24"/>
      <c r="P12728" s="19"/>
      <c r="Q12728" s="19"/>
      <c r="R12728" s="19"/>
      <c r="U12728" s="27"/>
      <c r="Y12728" s="9" t="s">
        <v>683</v>
      </c>
      <c r="Z12728" s="9" t="s">
        <v>462</v>
      </c>
      <c r="AA12728" s="9" t="s">
        <v>44</v>
      </c>
      <c r="AB12728" s="9">
        <v>15460100</v>
      </c>
      <c r="AC12728" s="9" t="s">
        <v>13501</v>
      </c>
      <c r="AD12728" s="9" t="s">
        <v>225</v>
      </c>
      <c r="AE12728" s="5">
        <f t="shared" si="418"/>
        <v>0</v>
      </c>
      <c r="AF12728" s="5" t="str">
        <f t="shared" si="419"/>
        <v>katA</v>
      </c>
      <c r="AG12728" s="153"/>
      <c r="AH12728" s="153"/>
      <c r="AI12728" t="s">
        <v>201</v>
      </c>
      <c r="AJ12728" t="s">
        <v>17878</v>
      </c>
      <c r="AK12728" s="9" t="str">
        <f>VLOOKUP(Y12728,zdroj!D:AJ,33,0)</f>
        <v>katA</v>
      </c>
    </row>
    <row r="12729" spans="8:37" x14ac:dyDescent="0.25">
      <c r="H12729" s="8"/>
      <c r="I12729" s="8"/>
      <c r="N12729" s="23"/>
      <c r="O12729" s="24"/>
      <c r="P12729" s="19"/>
      <c r="Q12729" s="19"/>
      <c r="R12729" s="19"/>
      <c r="U12729" s="27"/>
      <c r="Y12729" s="9" t="s">
        <v>683</v>
      </c>
      <c r="Z12729" s="9" t="s">
        <v>462</v>
      </c>
      <c r="AA12729" s="9" t="s">
        <v>44</v>
      </c>
      <c r="AB12729" s="9">
        <v>15460118</v>
      </c>
      <c r="AC12729" s="9" t="s">
        <v>13502</v>
      </c>
      <c r="AD12729" s="9" t="s">
        <v>225</v>
      </c>
      <c r="AE12729" s="5">
        <f t="shared" si="418"/>
        <v>0</v>
      </c>
      <c r="AF12729" s="5" t="str">
        <f t="shared" si="419"/>
        <v>katA</v>
      </c>
      <c r="AG12729" s="153"/>
      <c r="AH12729" s="153"/>
      <c r="AI12729" t="s">
        <v>201</v>
      </c>
      <c r="AJ12729" t="s">
        <v>17878</v>
      </c>
      <c r="AK12729" s="9" t="str">
        <f>VLOOKUP(Y12729,zdroj!D:AJ,33,0)</f>
        <v>katA</v>
      </c>
    </row>
    <row r="12730" spans="8:37" x14ac:dyDescent="0.25">
      <c r="H12730" s="8"/>
      <c r="I12730" s="8"/>
      <c r="N12730" s="23"/>
      <c r="O12730" s="24"/>
      <c r="P12730" s="19"/>
      <c r="Q12730" s="19"/>
      <c r="R12730" s="19"/>
      <c r="U12730" s="27"/>
      <c r="Y12730" s="9" t="s">
        <v>683</v>
      </c>
      <c r="Z12730" s="9" t="s">
        <v>462</v>
      </c>
      <c r="AA12730" s="9" t="s">
        <v>44</v>
      </c>
      <c r="AB12730" s="9">
        <v>15460134</v>
      </c>
      <c r="AC12730" s="9" t="s">
        <v>13503</v>
      </c>
      <c r="AD12730" s="9" t="s">
        <v>225</v>
      </c>
      <c r="AE12730" s="5">
        <f t="shared" si="418"/>
        <v>0</v>
      </c>
      <c r="AF12730" s="5" t="str">
        <f t="shared" si="419"/>
        <v>katA</v>
      </c>
      <c r="AG12730" s="153"/>
      <c r="AH12730" s="153"/>
      <c r="AI12730" t="s">
        <v>201</v>
      </c>
      <c r="AJ12730" t="s">
        <v>17878</v>
      </c>
      <c r="AK12730" s="9" t="str">
        <f>VLOOKUP(Y12730,zdroj!D:AJ,33,0)</f>
        <v>katA</v>
      </c>
    </row>
    <row r="12731" spans="8:37" x14ac:dyDescent="0.25">
      <c r="H12731" s="8"/>
      <c r="I12731" s="8"/>
      <c r="N12731" s="23"/>
      <c r="O12731" s="24"/>
      <c r="P12731" s="19"/>
      <c r="Q12731" s="19"/>
      <c r="R12731" s="19"/>
      <c r="U12731" s="27"/>
      <c r="Y12731" s="9" t="s">
        <v>683</v>
      </c>
      <c r="Z12731" s="9" t="s">
        <v>462</v>
      </c>
      <c r="AA12731" s="9" t="s">
        <v>44</v>
      </c>
      <c r="AB12731" s="9">
        <v>15460142</v>
      </c>
      <c r="AC12731" s="9" t="s">
        <v>13504</v>
      </c>
      <c r="AD12731" s="9" t="s">
        <v>225</v>
      </c>
      <c r="AE12731" s="5">
        <f t="shared" si="418"/>
        <v>0</v>
      </c>
      <c r="AF12731" s="5" t="str">
        <f t="shared" si="419"/>
        <v>katA</v>
      </c>
      <c r="AG12731" s="153"/>
      <c r="AH12731" s="153"/>
      <c r="AI12731" t="s">
        <v>201</v>
      </c>
      <c r="AJ12731" t="s">
        <v>17878</v>
      </c>
      <c r="AK12731" s="9" t="str">
        <f>VLOOKUP(Y12731,zdroj!D:AJ,33,0)</f>
        <v>katA</v>
      </c>
    </row>
    <row r="12732" spans="8:37" x14ac:dyDescent="0.25">
      <c r="H12732" s="8"/>
      <c r="I12732" s="8"/>
      <c r="N12732" s="23"/>
      <c r="O12732" s="24"/>
      <c r="P12732" s="19"/>
      <c r="Q12732" s="19"/>
      <c r="R12732" s="19"/>
      <c r="U12732" s="27"/>
      <c r="Y12732" s="9" t="s">
        <v>683</v>
      </c>
      <c r="Z12732" s="9" t="s">
        <v>462</v>
      </c>
      <c r="AA12732" s="9" t="s">
        <v>44</v>
      </c>
      <c r="AB12732" s="9">
        <v>15460151</v>
      </c>
      <c r="AC12732" s="9" t="s">
        <v>13505</v>
      </c>
      <c r="AD12732" s="9" t="s">
        <v>225</v>
      </c>
      <c r="AE12732" s="5">
        <f t="shared" si="418"/>
        <v>0</v>
      </c>
      <c r="AF12732" s="5" t="str">
        <f t="shared" si="419"/>
        <v>katA</v>
      </c>
      <c r="AG12732" s="153"/>
      <c r="AH12732" s="153"/>
      <c r="AI12732" t="s">
        <v>201</v>
      </c>
      <c r="AJ12732" t="s">
        <v>17878</v>
      </c>
      <c r="AK12732" s="9" t="str">
        <f>VLOOKUP(Y12732,zdroj!D:AJ,33,0)</f>
        <v>katA</v>
      </c>
    </row>
    <row r="12733" spans="8:37" x14ac:dyDescent="0.25">
      <c r="H12733" s="8"/>
      <c r="I12733" s="8"/>
      <c r="N12733" s="23"/>
      <c r="O12733" s="24"/>
      <c r="P12733" s="19"/>
      <c r="Q12733" s="19"/>
      <c r="R12733" s="19"/>
      <c r="U12733" s="27"/>
      <c r="Y12733" s="9" t="s">
        <v>683</v>
      </c>
      <c r="Z12733" s="9" t="s">
        <v>462</v>
      </c>
      <c r="AA12733" s="9" t="s">
        <v>44</v>
      </c>
      <c r="AB12733" s="9">
        <v>15460169</v>
      </c>
      <c r="AC12733" s="9" t="s">
        <v>13506</v>
      </c>
      <c r="AD12733" s="9" t="s">
        <v>225</v>
      </c>
      <c r="AE12733" s="5">
        <f t="shared" si="418"/>
        <v>0</v>
      </c>
      <c r="AF12733" s="5" t="str">
        <f t="shared" si="419"/>
        <v>katA</v>
      </c>
      <c r="AG12733" s="153"/>
      <c r="AH12733" s="153"/>
      <c r="AI12733" t="s">
        <v>201</v>
      </c>
      <c r="AJ12733" t="s">
        <v>17878</v>
      </c>
      <c r="AK12733" s="9" t="str">
        <f>VLOOKUP(Y12733,zdroj!D:AJ,33,0)</f>
        <v>katA</v>
      </c>
    </row>
    <row r="12734" spans="8:37" x14ac:dyDescent="0.25">
      <c r="H12734" s="8"/>
      <c r="I12734" s="8"/>
      <c r="N12734" s="23"/>
      <c r="O12734" s="24"/>
      <c r="P12734" s="19"/>
      <c r="Q12734" s="19"/>
      <c r="R12734" s="19"/>
      <c r="U12734" s="27"/>
      <c r="Y12734" s="9" t="s">
        <v>683</v>
      </c>
      <c r="Z12734" s="9" t="s">
        <v>462</v>
      </c>
      <c r="AA12734" s="9" t="s">
        <v>44</v>
      </c>
      <c r="AB12734" s="9">
        <v>15460177</v>
      </c>
      <c r="AC12734" s="9" t="s">
        <v>13507</v>
      </c>
      <c r="AD12734" s="9" t="s">
        <v>225</v>
      </c>
      <c r="AE12734" s="5">
        <f t="shared" si="418"/>
        <v>0</v>
      </c>
      <c r="AF12734" s="5" t="str">
        <f t="shared" si="419"/>
        <v>katA</v>
      </c>
      <c r="AG12734" s="153"/>
      <c r="AH12734" s="153"/>
      <c r="AI12734" t="s">
        <v>201</v>
      </c>
      <c r="AJ12734" t="s">
        <v>17878</v>
      </c>
      <c r="AK12734" s="9" t="str">
        <f>VLOOKUP(Y12734,zdroj!D:AJ,33,0)</f>
        <v>katA</v>
      </c>
    </row>
    <row r="12735" spans="8:37" x14ac:dyDescent="0.25">
      <c r="H12735" s="8"/>
      <c r="I12735" s="8"/>
      <c r="N12735" s="23"/>
      <c r="O12735" s="24"/>
      <c r="P12735" s="19"/>
      <c r="Q12735" s="19"/>
      <c r="R12735" s="19"/>
      <c r="U12735" s="27"/>
      <c r="Y12735" s="9" t="s">
        <v>683</v>
      </c>
      <c r="Z12735" s="9" t="s">
        <v>462</v>
      </c>
      <c r="AA12735" s="9" t="s">
        <v>44</v>
      </c>
      <c r="AB12735" s="9">
        <v>15460185</v>
      </c>
      <c r="AC12735" s="9" t="s">
        <v>13508</v>
      </c>
      <c r="AD12735" s="9" t="s">
        <v>225</v>
      </c>
      <c r="AE12735" s="5">
        <f t="shared" si="418"/>
        <v>0</v>
      </c>
      <c r="AF12735" s="5" t="str">
        <f t="shared" si="419"/>
        <v>katA</v>
      </c>
      <c r="AG12735" s="153"/>
      <c r="AH12735" s="153"/>
      <c r="AI12735" t="s">
        <v>201</v>
      </c>
      <c r="AJ12735" t="s">
        <v>17878</v>
      </c>
      <c r="AK12735" s="9" t="str">
        <f>VLOOKUP(Y12735,zdroj!D:AJ,33,0)</f>
        <v>katA</v>
      </c>
    </row>
    <row r="12736" spans="8:37" x14ac:dyDescent="0.25">
      <c r="H12736" s="8"/>
      <c r="I12736" s="8"/>
      <c r="N12736" s="23"/>
      <c r="O12736" s="24"/>
      <c r="P12736" s="19"/>
      <c r="Q12736" s="19"/>
      <c r="R12736" s="19"/>
      <c r="U12736" s="27"/>
      <c r="Y12736" s="9" t="s">
        <v>683</v>
      </c>
      <c r="Z12736" s="9" t="s">
        <v>462</v>
      </c>
      <c r="AA12736" s="9" t="s">
        <v>44</v>
      </c>
      <c r="AB12736" s="9">
        <v>15460193</v>
      </c>
      <c r="AC12736" s="9" t="s">
        <v>13509</v>
      </c>
      <c r="AD12736" s="9" t="s">
        <v>225</v>
      </c>
      <c r="AE12736" s="5">
        <f t="shared" si="418"/>
        <v>0</v>
      </c>
      <c r="AF12736" s="5" t="str">
        <f t="shared" si="419"/>
        <v>katA</v>
      </c>
      <c r="AG12736" s="153"/>
      <c r="AH12736" s="153"/>
      <c r="AI12736" t="s">
        <v>201</v>
      </c>
      <c r="AJ12736" t="s">
        <v>17878</v>
      </c>
      <c r="AK12736" s="9" t="str">
        <f>VLOOKUP(Y12736,zdroj!D:AJ,33,0)</f>
        <v>katA</v>
      </c>
    </row>
    <row r="12737" spans="8:37" x14ac:dyDescent="0.25">
      <c r="H12737" s="8"/>
      <c r="I12737" s="8"/>
      <c r="N12737" s="23"/>
      <c r="O12737" s="24"/>
      <c r="P12737" s="19"/>
      <c r="Q12737" s="19"/>
      <c r="R12737" s="19"/>
      <c r="U12737" s="27"/>
      <c r="Y12737" s="9" t="s">
        <v>683</v>
      </c>
      <c r="Z12737" s="9" t="s">
        <v>462</v>
      </c>
      <c r="AA12737" s="9" t="s">
        <v>44</v>
      </c>
      <c r="AB12737" s="9">
        <v>26692023</v>
      </c>
      <c r="AC12737" s="9" t="s">
        <v>13510</v>
      </c>
      <c r="AD12737" s="9" t="s">
        <v>225</v>
      </c>
      <c r="AE12737" s="5">
        <f t="shared" si="418"/>
        <v>0</v>
      </c>
      <c r="AF12737" s="5" t="str">
        <f t="shared" si="419"/>
        <v>katA</v>
      </c>
      <c r="AG12737" s="153"/>
      <c r="AH12737" s="153"/>
      <c r="AI12737" t="s">
        <v>201</v>
      </c>
      <c r="AJ12737" t="s">
        <v>17878</v>
      </c>
      <c r="AK12737" s="9" t="str">
        <f>VLOOKUP(Y12737,zdroj!D:AJ,33,0)</f>
        <v>katA</v>
      </c>
    </row>
    <row r="12738" spans="8:37" x14ac:dyDescent="0.25">
      <c r="H12738" s="8"/>
      <c r="I12738" s="8"/>
      <c r="N12738" s="23"/>
      <c r="O12738" s="24"/>
      <c r="P12738" s="19"/>
      <c r="Q12738" s="19"/>
      <c r="R12738" s="19"/>
      <c r="U12738" s="27"/>
      <c r="Y12738" s="9" t="s">
        <v>683</v>
      </c>
      <c r="Z12738" s="9" t="s">
        <v>462</v>
      </c>
      <c r="AA12738" s="9" t="s">
        <v>44</v>
      </c>
      <c r="AB12738" s="9">
        <v>15460207</v>
      </c>
      <c r="AC12738" s="9" t="s">
        <v>13511</v>
      </c>
      <c r="AD12738" s="9" t="s">
        <v>225</v>
      </c>
      <c r="AE12738" s="5">
        <f t="shared" si="418"/>
        <v>0</v>
      </c>
      <c r="AF12738" s="5" t="str">
        <f t="shared" si="419"/>
        <v>katA</v>
      </c>
      <c r="AG12738" s="153"/>
      <c r="AH12738" s="153"/>
      <c r="AI12738" t="s">
        <v>201</v>
      </c>
      <c r="AJ12738" t="s">
        <v>17878</v>
      </c>
      <c r="AK12738" s="9" t="str">
        <f>VLOOKUP(Y12738,zdroj!D:AJ,33,0)</f>
        <v>katA</v>
      </c>
    </row>
    <row r="12739" spans="8:37" x14ac:dyDescent="0.25">
      <c r="H12739" s="8"/>
      <c r="I12739" s="8"/>
      <c r="N12739" s="23"/>
      <c r="O12739" s="24"/>
      <c r="P12739" s="19"/>
      <c r="Q12739" s="19"/>
      <c r="R12739" s="19"/>
      <c r="U12739" s="27"/>
      <c r="Y12739" s="9" t="s">
        <v>683</v>
      </c>
      <c r="Z12739" s="9" t="s">
        <v>462</v>
      </c>
      <c r="AA12739" s="9" t="s">
        <v>44</v>
      </c>
      <c r="AB12739" s="9">
        <v>15460215</v>
      </c>
      <c r="AC12739" s="9" t="s">
        <v>13512</v>
      </c>
      <c r="AD12739" s="9" t="s">
        <v>225</v>
      </c>
      <c r="AE12739" s="5">
        <f t="shared" si="418"/>
        <v>0</v>
      </c>
      <c r="AF12739" s="5" t="str">
        <f t="shared" si="419"/>
        <v>katA</v>
      </c>
      <c r="AG12739" s="153"/>
      <c r="AH12739" s="153"/>
      <c r="AI12739" t="s">
        <v>201</v>
      </c>
      <c r="AJ12739" t="s">
        <v>17878</v>
      </c>
      <c r="AK12739" s="9" t="str">
        <f>VLOOKUP(Y12739,zdroj!D:AJ,33,0)</f>
        <v>katA</v>
      </c>
    </row>
    <row r="12740" spans="8:37" x14ac:dyDescent="0.25">
      <c r="H12740" s="8"/>
      <c r="I12740" s="8"/>
      <c r="N12740" s="23"/>
      <c r="O12740" s="24"/>
      <c r="P12740" s="19"/>
      <c r="Q12740" s="19"/>
      <c r="R12740" s="19"/>
      <c r="U12740" s="27"/>
      <c r="Y12740" s="9" t="s">
        <v>683</v>
      </c>
      <c r="Z12740" s="9" t="s">
        <v>462</v>
      </c>
      <c r="AA12740" s="9" t="s">
        <v>44</v>
      </c>
      <c r="AB12740" s="9">
        <v>15460223</v>
      </c>
      <c r="AC12740" s="9" t="s">
        <v>13513</v>
      </c>
      <c r="AD12740" s="9" t="s">
        <v>225</v>
      </c>
      <c r="AE12740" s="5">
        <f t="shared" si="418"/>
        <v>0</v>
      </c>
      <c r="AF12740" s="5" t="str">
        <f t="shared" si="419"/>
        <v>katA</v>
      </c>
      <c r="AG12740" s="153"/>
      <c r="AH12740" s="153"/>
      <c r="AI12740" t="s">
        <v>201</v>
      </c>
      <c r="AJ12740" t="s">
        <v>17878</v>
      </c>
      <c r="AK12740" s="9" t="str">
        <f>VLOOKUP(Y12740,zdroj!D:AJ,33,0)</f>
        <v>katA</v>
      </c>
    </row>
    <row r="12741" spans="8:37" x14ac:dyDescent="0.25">
      <c r="H12741" s="8"/>
      <c r="I12741" s="8"/>
      <c r="N12741" s="23"/>
      <c r="O12741" s="24"/>
      <c r="P12741" s="19"/>
      <c r="Q12741" s="19"/>
      <c r="R12741" s="19"/>
      <c r="U12741" s="27"/>
      <c r="Y12741" s="9" t="s">
        <v>683</v>
      </c>
      <c r="Z12741" s="9" t="s">
        <v>462</v>
      </c>
      <c r="AA12741" s="9" t="s">
        <v>44</v>
      </c>
      <c r="AB12741" s="9">
        <v>15460231</v>
      </c>
      <c r="AC12741" s="9" t="s">
        <v>13514</v>
      </c>
      <c r="AD12741" s="9" t="s">
        <v>225</v>
      </c>
      <c r="AE12741" s="5">
        <f t="shared" si="418"/>
        <v>0</v>
      </c>
      <c r="AF12741" s="5" t="str">
        <f t="shared" si="419"/>
        <v>katA</v>
      </c>
      <c r="AG12741" s="153"/>
      <c r="AH12741" s="153"/>
      <c r="AI12741" t="s">
        <v>201</v>
      </c>
      <c r="AJ12741" t="s">
        <v>17878</v>
      </c>
      <c r="AK12741" s="9" t="str">
        <f>VLOOKUP(Y12741,zdroj!D:AJ,33,0)</f>
        <v>katA</v>
      </c>
    </row>
    <row r="12742" spans="8:37" x14ac:dyDescent="0.25">
      <c r="H12742" s="8"/>
      <c r="I12742" s="8"/>
      <c r="N12742" s="23"/>
      <c r="O12742" s="24"/>
      <c r="P12742" s="19"/>
      <c r="Q12742" s="19"/>
      <c r="R12742" s="19"/>
      <c r="U12742" s="27"/>
      <c r="Y12742" s="9" t="s">
        <v>683</v>
      </c>
      <c r="Z12742" s="9" t="s">
        <v>462</v>
      </c>
      <c r="AA12742" s="9" t="s">
        <v>44</v>
      </c>
      <c r="AB12742" s="9">
        <v>28137256</v>
      </c>
      <c r="AC12742" s="9" t="s">
        <v>13515</v>
      </c>
      <c r="AD12742" s="9" t="s">
        <v>225</v>
      </c>
      <c r="AE12742" s="5">
        <f t="shared" si="418"/>
        <v>0</v>
      </c>
      <c r="AF12742" s="5" t="str">
        <f t="shared" si="419"/>
        <v>katA</v>
      </c>
      <c r="AG12742" s="153"/>
      <c r="AH12742" s="153"/>
      <c r="AI12742" t="s">
        <v>229</v>
      </c>
      <c r="AJ12742" t="s">
        <v>17878</v>
      </c>
      <c r="AK12742" s="9" t="str">
        <f>VLOOKUP(Y12742,zdroj!D:AJ,33,0)</f>
        <v>katA</v>
      </c>
    </row>
    <row r="12743" spans="8:37" x14ac:dyDescent="0.25">
      <c r="H12743" s="8"/>
      <c r="I12743" s="8"/>
      <c r="N12743" s="23"/>
      <c r="O12743" s="24"/>
      <c r="P12743" s="19"/>
      <c r="Q12743" s="19"/>
      <c r="R12743" s="19"/>
      <c r="U12743" s="27"/>
      <c r="Y12743" s="9" t="s">
        <v>687</v>
      </c>
      <c r="Z12743" s="9" t="s">
        <v>462</v>
      </c>
      <c r="AA12743" s="9" t="s">
        <v>44</v>
      </c>
      <c r="AB12743" s="9">
        <v>8076049</v>
      </c>
      <c r="AC12743" s="9" t="s">
        <v>13516</v>
      </c>
      <c r="AD12743" s="9" t="s">
        <v>225</v>
      </c>
      <c r="AE12743" s="5">
        <f t="shared" si="418"/>
        <v>0</v>
      </c>
      <c r="AF12743" s="5" t="str">
        <f t="shared" si="419"/>
        <v>katA</v>
      </c>
      <c r="AG12743" s="153"/>
      <c r="AH12743" s="153"/>
      <c r="AI12743" t="s">
        <v>236</v>
      </c>
      <c r="AJ12743" t="s">
        <v>17878</v>
      </c>
      <c r="AK12743" s="9" t="str">
        <f>VLOOKUP(Y12743,zdroj!D:AJ,33,0)</f>
        <v>katA</v>
      </c>
    </row>
    <row r="12744" spans="8:37" x14ac:dyDescent="0.25">
      <c r="H12744" s="8"/>
      <c r="I12744" s="8"/>
      <c r="N12744" s="23"/>
      <c r="O12744" s="24"/>
      <c r="P12744" s="19"/>
      <c r="Q12744" s="19"/>
      <c r="R12744" s="19"/>
      <c r="U12744" s="27"/>
      <c r="Y12744" s="9" t="s">
        <v>687</v>
      </c>
      <c r="Z12744" s="9" t="s">
        <v>462</v>
      </c>
      <c r="AA12744" s="9" t="s">
        <v>44</v>
      </c>
      <c r="AB12744" s="9">
        <v>8076138</v>
      </c>
      <c r="AC12744" s="9" t="s">
        <v>13517</v>
      </c>
      <c r="AD12744" s="9" t="s">
        <v>225</v>
      </c>
      <c r="AE12744" s="5">
        <f t="shared" si="418"/>
        <v>0</v>
      </c>
      <c r="AF12744" s="5" t="str">
        <f t="shared" si="419"/>
        <v>katA</v>
      </c>
      <c r="AG12744" s="153"/>
      <c r="AH12744" s="153"/>
      <c r="AI12744" t="s">
        <v>195</v>
      </c>
      <c r="AJ12744" t="s">
        <v>340</v>
      </c>
      <c r="AK12744" s="9" t="str">
        <f>VLOOKUP(Y12744,zdroj!D:AJ,33,0)</f>
        <v>katA</v>
      </c>
    </row>
    <row r="12745" spans="8:37" x14ac:dyDescent="0.25">
      <c r="H12745" s="8"/>
      <c r="I12745" s="8"/>
      <c r="N12745" s="23"/>
      <c r="O12745" s="24"/>
      <c r="P12745" s="19"/>
      <c r="Q12745" s="19"/>
      <c r="R12745" s="19"/>
      <c r="U12745" s="27"/>
      <c r="Y12745" s="9" t="s">
        <v>687</v>
      </c>
      <c r="Z12745" s="9" t="s">
        <v>462</v>
      </c>
      <c r="AA12745" s="9" t="s">
        <v>44</v>
      </c>
      <c r="AB12745" s="9">
        <v>8076146</v>
      </c>
      <c r="AC12745" s="9" t="s">
        <v>13518</v>
      </c>
      <c r="AD12745" s="9" t="s">
        <v>225</v>
      </c>
      <c r="AE12745" s="5">
        <f t="shared" si="418"/>
        <v>0</v>
      </c>
      <c r="AF12745" s="5" t="str">
        <f t="shared" si="419"/>
        <v>katA</v>
      </c>
      <c r="AG12745" s="153"/>
      <c r="AH12745" s="153"/>
      <c r="AI12745" t="s">
        <v>236</v>
      </c>
      <c r="AJ12745" t="s">
        <v>17878</v>
      </c>
      <c r="AK12745" s="9" t="str">
        <f>VLOOKUP(Y12745,zdroj!D:AJ,33,0)</f>
        <v>katA</v>
      </c>
    </row>
    <row r="12746" spans="8:37" x14ac:dyDescent="0.25">
      <c r="H12746" s="8"/>
      <c r="I12746" s="8"/>
      <c r="N12746" s="23"/>
      <c r="O12746" s="24"/>
      <c r="P12746" s="19"/>
      <c r="Q12746" s="19"/>
      <c r="R12746" s="19"/>
      <c r="U12746" s="27"/>
      <c r="Y12746" s="9" t="s">
        <v>687</v>
      </c>
      <c r="Z12746" s="9" t="s">
        <v>462</v>
      </c>
      <c r="AA12746" s="9" t="s">
        <v>44</v>
      </c>
      <c r="AB12746" s="9">
        <v>8076154</v>
      </c>
      <c r="AC12746" s="9" t="s">
        <v>13519</v>
      </c>
      <c r="AD12746" s="9" t="s">
        <v>225</v>
      </c>
      <c r="AE12746" s="5">
        <f t="shared" ref="AE12746:AE12809" si="420">VLOOKUP(Y12746,K:T,10,0)</f>
        <v>0</v>
      </c>
      <c r="AF12746" s="5" t="str">
        <f t="shared" ref="AF12746:AF12809" si="421">IF(AE12746="A",IF(AD12746="katA","katB",AD12746),AD12746)</f>
        <v>katA</v>
      </c>
      <c r="AG12746" s="153"/>
      <c r="AH12746" s="153"/>
      <c r="AI12746" t="s">
        <v>195</v>
      </c>
      <c r="AJ12746" t="s">
        <v>340</v>
      </c>
      <c r="AK12746" s="9" t="str">
        <f>VLOOKUP(Y12746,zdroj!D:AJ,33,0)</f>
        <v>katA</v>
      </c>
    </row>
    <row r="12747" spans="8:37" x14ac:dyDescent="0.25">
      <c r="H12747" s="8"/>
      <c r="I12747" s="8"/>
      <c r="N12747" s="23"/>
      <c r="O12747" s="24"/>
      <c r="P12747" s="19"/>
      <c r="Q12747" s="19"/>
      <c r="R12747" s="19"/>
      <c r="U12747" s="27"/>
      <c r="Y12747" s="9" t="s">
        <v>687</v>
      </c>
      <c r="Z12747" s="9" t="s">
        <v>462</v>
      </c>
      <c r="AA12747" s="9" t="s">
        <v>44</v>
      </c>
      <c r="AB12747" s="9">
        <v>8076162</v>
      </c>
      <c r="AC12747" s="9" t="s">
        <v>13520</v>
      </c>
      <c r="AD12747" s="9" t="s">
        <v>225</v>
      </c>
      <c r="AE12747" s="5">
        <f t="shared" si="420"/>
        <v>0</v>
      </c>
      <c r="AF12747" s="5" t="str">
        <f t="shared" si="421"/>
        <v>katA</v>
      </c>
      <c r="AG12747" s="153"/>
      <c r="AH12747" s="153"/>
      <c r="AI12747" t="s">
        <v>195</v>
      </c>
      <c r="AJ12747" t="s">
        <v>340</v>
      </c>
      <c r="AK12747" s="9" t="str">
        <f>VLOOKUP(Y12747,zdroj!D:AJ,33,0)</f>
        <v>katA</v>
      </c>
    </row>
    <row r="12748" spans="8:37" x14ac:dyDescent="0.25">
      <c r="H12748" s="8"/>
      <c r="I12748" s="8"/>
      <c r="N12748" s="23"/>
      <c r="O12748" s="24"/>
      <c r="P12748" s="19"/>
      <c r="Q12748" s="19"/>
      <c r="R12748" s="19"/>
      <c r="U12748" s="27"/>
      <c r="Y12748" s="9" t="s">
        <v>687</v>
      </c>
      <c r="Z12748" s="9" t="s">
        <v>462</v>
      </c>
      <c r="AA12748" s="9" t="s">
        <v>44</v>
      </c>
      <c r="AB12748" s="9">
        <v>8076171</v>
      </c>
      <c r="AC12748" s="9" t="s">
        <v>13521</v>
      </c>
      <c r="AD12748" s="9" t="s">
        <v>225</v>
      </c>
      <c r="AE12748" s="5">
        <f t="shared" si="420"/>
        <v>0</v>
      </c>
      <c r="AF12748" s="5" t="str">
        <f t="shared" si="421"/>
        <v>katA</v>
      </c>
      <c r="AG12748" s="153"/>
      <c r="AH12748" s="153"/>
      <c r="AI12748" t="s">
        <v>195</v>
      </c>
      <c r="AJ12748" t="s">
        <v>340</v>
      </c>
      <c r="AK12748" s="9" t="str">
        <f>VLOOKUP(Y12748,zdroj!D:AJ,33,0)</f>
        <v>katA</v>
      </c>
    </row>
    <row r="12749" spans="8:37" x14ac:dyDescent="0.25">
      <c r="H12749" s="8"/>
      <c r="I12749" s="8"/>
      <c r="N12749" s="23"/>
      <c r="O12749" s="24"/>
      <c r="P12749" s="19"/>
      <c r="Q12749" s="19"/>
      <c r="R12749" s="19"/>
      <c r="U12749" s="27"/>
      <c r="Y12749" s="9" t="s">
        <v>687</v>
      </c>
      <c r="Z12749" s="9" t="s">
        <v>462</v>
      </c>
      <c r="AA12749" s="9" t="s">
        <v>44</v>
      </c>
      <c r="AB12749" s="9">
        <v>8076189</v>
      </c>
      <c r="AC12749" s="9" t="s">
        <v>13522</v>
      </c>
      <c r="AD12749" s="9" t="s">
        <v>225</v>
      </c>
      <c r="AE12749" s="5">
        <f t="shared" si="420"/>
        <v>0</v>
      </c>
      <c r="AF12749" s="5" t="str">
        <f t="shared" si="421"/>
        <v>katA</v>
      </c>
      <c r="AG12749" s="153"/>
      <c r="AH12749" s="153"/>
      <c r="AI12749" t="s">
        <v>195</v>
      </c>
      <c r="AJ12749" t="s">
        <v>340</v>
      </c>
      <c r="AK12749" s="9" t="str">
        <f>VLOOKUP(Y12749,zdroj!D:AJ,33,0)</f>
        <v>katA</v>
      </c>
    </row>
    <row r="12750" spans="8:37" x14ac:dyDescent="0.25">
      <c r="H12750" s="8"/>
      <c r="I12750" s="8"/>
      <c r="N12750" s="23"/>
      <c r="O12750" s="24"/>
      <c r="P12750" s="19"/>
      <c r="Q12750" s="19"/>
      <c r="R12750" s="19"/>
      <c r="U12750" s="27"/>
      <c r="Y12750" s="9" t="s">
        <v>687</v>
      </c>
      <c r="Z12750" s="9" t="s">
        <v>462</v>
      </c>
      <c r="AA12750" s="9" t="s">
        <v>44</v>
      </c>
      <c r="AB12750" s="9">
        <v>8076197</v>
      </c>
      <c r="AC12750" s="9" t="s">
        <v>13523</v>
      </c>
      <c r="AD12750" s="9" t="s">
        <v>225</v>
      </c>
      <c r="AE12750" s="5">
        <f t="shared" si="420"/>
        <v>0</v>
      </c>
      <c r="AF12750" s="5" t="str">
        <f t="shared" si="421"/>
        <v>katA</v>
      </c>
      <c r="AG12750" s="153"/>
      <c r="AH12750" s="153"/>
      <c r="AI12750" t="s">
        <v>195</v>
      </c>
      <c r="AJ12750" t="s">
        <v>340</v>
      </c>
      <c r="AK12750" s="9" t="str">
        <f>VLOOKUP(Y12750,zdroj!D:AJ,33,0)</f>
        <v>katA</v>
      </c>
    </row>
    <row r="12751" spans="8:37" x14ac:dyDescent="0.25">
      <c r="H12751" s="8"/>
      <c r="I12751" s="8"/>
      <c r="N12751" s="23"/>
      <c r="O12751" s="24"/>
      <c r="P12751" s="19"/>
      <c r="Q12751" s="19"/>
      <c r="R12751" s="19"/>
      <c r="U12751" s="27"/>
      <c r="Y12751" s="9" t="s">
        <v>687</v>
      </c>
      <c r="Z12751" s="9" t="s">
        <v>462</v>
      </c>
      <c r="AA12751" s="9" t="s">
        <v>44</v>
      </c>
      <c r="AB12751" s="9">
        <v>8076201</v>
      </c>
      <c r="AC12751" s="9" t="s">
        <v>13524</v>
      </c>
      <c r="AD12751" s="9" t="s">
        <v>225</v>
      </c>
      <c r="AE12751" s="5">
        <f t="shared" si="420"/>
        <v>0</v>
      </c>
      <c r="AF12751" s="5" t="str">
        <f t="shared" si="421"/>
        <v>katA</v>
      </c>
      <c r="AG12751" s="153"/>
      <c r="AH12751" s="153"/>
      <c r="AI12751" t="s">
        <v>195</v>
      </c>
      <c r="AJ12751" t="s">
        <v>340</v>
      </c>
      <c r="AK12751" s="9" t="str">
        <f>VLOOKUP(Y12751,zdroj!D:AJ,33,0)</f>
        <v>katA</v>
      </c>
    </row>
    <row r="12752" spans="8:37" x14ac:dyDescent="0.25">
      <c r="H12752" s="8"/>
      <c r="I12752" s="8"/>
      <c r="N12752" s="23"/>
      <c r="O12752" s="24"/>
      <c r="P12752" s="19"/>
      <c r="Q12752" s="19"/>
      <c r="R12752" s="19"/>
      <c r="U12752" s="27"/>
      <c r="Y12752" s="9" t="s">
        <v>687</v>
      </c>
      <c r="Z12752" s="9" t="s">
        <v>462</v>
      </c>
      <c r="AA12752" s="9" t="s">
        <v>44</v>
      </c>
      <c r="AB12752" s="9">
        <v>8076219</v>
      </c>
      <c r="AC12752" s="9" t="s">
        <v>13525</v>
      </c>
      <c r="AD12752" s="9" t="s">
        <v>225</v>
      </c>
      <c r="AE12752" s="5">
        <f t="shared" si="420"/>
        <v>0</v>
      </c>
      <c r="AF12752" s="5" t="str">
        <f t="shared" si="421"/>
        <v>katA</v>
      </c>
      <c r="AG12752" s="153"/>
      <c r="AH12752" s="153"/>
      <c r="AI12752" t="s">
        <v>195</v>
      </c>
      <c r="AJ12752" t="s">
        <v>340</v>
      </c>
      <c r="AK12752" s="9" t="str">
        <f>VLOOKUP(Y12752,zdroj!D:AJ,33,0)</f>
        <v>katA</v>
      </c>
    </row>
    <row r="12753" spans="8:37" x14ac:dyDescent="0.25">
      <c r="H12753" s="8"/>
      <c r="I12753" s="8"/>
      <c r="N12753" s="23"/>
      <c r="O12753" s="24"/>
      <c r="P12753" s="19"/>
      <c r="Q12753" s="19"/>
      <c r="R12753" s="19"/>
      <c r="U12753" s="27"/>
      <c r="Y12753" s="9" t="s">
        <v>687</v>
      </c>
      <c r="Z12753" s="9" t="s">
        <v>462</v>
      </c>
      <c r="AA12753" s="9" t="s">
        <v>44</v>
      </c>
      <c r="AB12753" s="9">
        <v>8076057</v>
      </c>
      <c r="AC12753" s="9" t="s">
        <v>13526</v>
      </c>
      <c r="AD12753" s="9" t="s">
        <v>225</v>
      </c>
      <c r="AE12753" s="5">
        <f t="shared" si="420"/>
        <v>0</v>
      </c>
      <c r="AF12753" s="5" t="str">
        <f t="shared" si="421"/>
        <v>katA</v>
      </c>
      <c r="AG12753" s="153"/>
      <c r="AH12753" s="153"/>
      <c r="AI12753" t="s">
        <v>195</v>
      </c>
      <c r="AJ12753" t="s">
        <v>340</v>
      </c>
      <c r="AK12753" s="9" t="str">
        <f>VLOOKUP(Y12753,zdroj!D:AJ,33,0)</f>
        <v>katA</v>
      </c>
    </row>
    <row r="12754" spans="8:37" x14ac:dyDescent="0.25">
      <c r="H12754" s="8"/>
      <c r="I12754" s="8"/>
      <c r="N12754" s="23"/>
      <c r="O12754" s="24"/>
      <c r="P12754" s="19"/>
      <c r="Q12754" s="19"/>
      <c r="R12754" s="19"/>
      <c r="U12754" s="27"/>
      <c r="Y12754" s="9" t="s">
        <v>687</v>
      </c>
      <c r="Z12754" s="9" t="s">
        <v>462</v>
      </c>
      <c r="AA12754" s="9" t="s">
        <v>44</v>
      </c>
      <c r="AB12754" s="9">
        <v>8076235</v>
      </c>
      <c r="AC12754" s="9" t="s">
        <v>13527</v>
      </c>
      <c r="AD12754" s="9" t="s">
        <v>225</v>
      </c>
      <c r="AE12754" s="5">
        <f t="shared" si="420"/>
        <v>0</v>
      </c>
      <c r="AF12754" s="5" t="str">
        <f t="shared" si="421"/>
        <v>katA</v>
      </c>
      <c r="AG12754" s="153"/>
      <c r="AH12754" s="153"/>
      <c r="AI12754" t="s">
        <v>195</v>
      </c>
      <c r="AJ12754" t="s">
        <v>340</v>
      </c>
      <c r="AK12754" s="9" t="str">
        <f>VLOOKUP(Y12754,zdroj!D:AJ,33,0)</f>
        <v>katA</v>
      </c>
    </row>
    <row r="12755" spans="8:37" x14ac:dyDescent="0.25">
      <c r="H12755" s="8"/>
      <c r="I12755" s="8"/>
      <c r="N12755" s="23"/>
      <c r="O12755" s="24"/>
      <c r="P12755" s="19"/>
      <c r="Q12755" s="19"/>
      <c r="R12755" s="19"/>
      <c r="U12755" s="27"/>
      <c r="Y12755" s="9" t="s">
        <v>687</v>
      </c>
      <c r="Z12755" s="9" t="s">
        <v>462</v>
      </c>
      <c r="AA12755" s="9" t="s">
        <v>44</v>
      </c>
      <c r="AB12755" s="9">
        <v>8076243</v>
      </c>
      <c r="AC12755" s="9" t="s">
        <v>13528</v>
      </c>
      <c r="AD12755" s="9" t="s">
        <v>225</v>
      </c>
      <c r="AE12755" s="5">
        <f t="shared" si="420"/>
        <v>0</v>
      </c>
      <c r="AF12755" s="5" t="str">
        <f t="shared" si="421"/>
        <v>katA</v>
      </c>
      <c r="AG12755" s="153"/>
      <c r="AH12755" s="153"/>
      <c r="AI12755" t="s">
        <v>195</v>
      </c>
      <c r="AJ12755" t="s">
        <v>340</v>
      </c>
      <c r="AK12755" s="9" t="str">
        <f>VLOOKUP(Y12755,zdroj!D:AJ,33,0)</f>
        <v>katA</v>
      </c>
    </row>
    <row r="12756" spans="8:37" x14ac:dyDescent="0.25">
      <c r="H12756" s="8"/>
      <c r="I12756" s="8"/>
      <c r="N12756" s="23"/>
      <c r="O12756" s="24"/>
      <c r="P12756" s="19"/>
      <c r="Q12756" s="19"/>
      <c r="R12756" s="19"/>
      <c r="U12756" s="27"/>
      <c r="Y12756" s="9" t="s">
        <v>687</v>
      </c>
      <c r="Z12756" s="9" t="s">
        <v>462</v>
      </c>
      <c r="AA12756" s="9" t="s">
        <v>44</v>
      </c>
      <c r="AB12756" s="9">
        <v>8076251</v>
      </c>
      <c r="AC12756" s="9" t="s">
        <v>13529</v>
      </c>
      <c r="AD12756" s="9" t="s">
        <v>225</v>
      </c>
      <c r="AE12756" s="5">
        <f t="shared" si="420"/>
        <v>0</v>
      </c>
      <c r="AF12756" s="5" t="str">
        <f t="shared" si="421"/>
        <v>katA</v>
      </c>
      <c r="AG12756" s="153"/>
      <c r="AH12756" s="153"/>
      <c r="AI12756" t="s">
        <v>195</v>
      </c>
      <c r="AJ12756" t="s">
        <v>340</v>
      </c>
      <c r="AK12756" s="9" t="str">
        <f>VLOOKUP(Y12756,zdroj!D:AJ,33,0)</f>
        <v>katA</v>
      </c>
    </row>
    <row r="12757" spans="8:37" x14ac:dyDescent="0.25">
      <c r="H12757" s="8"/>
      <c r="I12757" s="8"/>
      <c r="N12757" s="23"/>
      <c r="O12757" s="24"/>
      <c r="P12757" s="19"/>
      <c r="Q12757" s="19"/>
      <c r="R12757" s="19"/>
      <c r="U12757" s="27"/>
      <c r="Y12757" s="9" t="s">
        <v>687</v>
      </c>
      <c r="Z12757" s="9" t="s">
        <v>462</v>
      </c>
      <c r="AA12757" s="9" t="s">
        <v>44</v>
      </c>
      <c r="AB12757" s="9">
        <v>8076260</v>
      </c>
      <c r="AC12757" s="9" t="s">
        <v>13530</v>
      </c>
      <c r="AD12757" s="9" t="s">
        <v>225</v>
      </c>
      <c r="AE12757" s="5">
        <f t="shared" si="420"/>
        <v>0</v>
      </c>
      <c r="AF12757" s="5" t="str">
        <f t="shared" si="421"/>
        <v>katA</v>
      </c>
      <c r="AG12757" s="153"/>
      <c r="AH12757" s="153"/>
      <c r="AI12757" t="s">
        <v>236</v>
      </c>
      <c r="AJ12757" t="s">
        <v>17878</v>
      </c>
      <c r="AK12757" s="9" t="str">
        <f>VLOOKUP(Y12757,zdroj!D:AJ,33,0)</f>
        <v>katA</v>
      </c>
    </row>
    <row r="12758" spans="8:37" x14ac:dyDescent="0.25">
      <c r="H12758" s="8"/>
      <c r="I12758" s="8"/>
      <c r="N12758" s="23"/>
      <c r="O12758" s="24"/>
      <c r="P12758" s="19"/>
      <c r="Q12758" s="19"/>
      <c r="R12758" s="19"/>
      <c r="U12758" s="27"/>
      <c r="Y12758" s="9" t="s">
        <v>687</v>
      </c>
      <c r="Z12758" s="9" t="s">
        <v>462</v>
      </c>
      <c r="AA12758" s="9" t="s">
        <v>44</v>
      </c>
      <c r="AB12758" s="9">
        <v>8076278</v>
      </c>
      <c r="AC12758" s="9" t="s">
        <v>13531</v>
      </c>
      <c r="AD12758" s="9" t="s">
        <v>225</v>
      </c>
      <c r="AE12758" s="5">
        <f t="shared" si="420"/>
        <v>0</v>
      </c>
      <c r="AF12758" s="5" t="str">
        <f t="shared" si="421"/>
        <v>katA</v>
      </c>
      <c r="AG12758" s="153"/>
      <c r="AH12758" s="153"/>
      <c r="AI12758" t="s">
        <v>195</v>
      </c>
      <c r="AJ12758" t="s">
        <v>340</v>
      </c>
      <c r="AK12758" s="9" t="str">
        <f>VLOOKUP(Y12758,zdroj!D:AJ,33,0)</f>
        <v>katA</v>
      </c>
    </row>
    <row r="12759" spans="8:37" x14ac:dyDescent="0.25">
      <c r="H12759" s="8"/>
      <c r="I12759" s="8"/>
      <c r="N12759" s="23"/>
      <c r="O12759" s="24"/>
      <c r="P12759" s="19"/>
      <c r="Q12759" s="19"/>
      <c r="R12759" s="19"/>
      <c r="U12759" s="27"/>
      <c r="Y12759" s="9" t="s">
        <v>687</v>
      </c>
      <c r="Z12759" s="9" t="s">
        <v>462</v>
      </c>
      <c r="AA12759" s="9" t="s">
        <v>44</v>
      </c>
      <c r="AB12759" s="9">
        <v>8076286</v>
      </c>
      <c r="AC12759" s="9" t="s">
        <v>13532</v>
      </c>
      <c r="AD12759" s="9" t="s">
        <v>225</v>
      </c>
      <c r="AE12759" s="5">
        <f t="shared" si="420"/>
        <v>0</v>
      </c>
      <c r="AF12759" s="5" t="str">
        <f t="shared" si="421"/>
        <v>katA</v>
      </c>
      <c r="AG12759" s="153"/>
      <c r="AH12759" s="153"/>
      <c r="AI12759" t="s">
        <v>195</v>
      </c>
      <c r="AJ12759" t="s">
        <v>340</v>
      </c>
      <c r="AK12759" s="9" t="str">
        <f>VLOOKUP(Y12759,zdroj!D:AJ,33,0)</f>
        <v>katA</v>
      </c>
    </row>
    <row r="12760" spans="8:37" x14ac:dyDescent="0.25">
      <c r="H12760" s="8"/>
      <c r="I12760" s="8"/>
      <c r="N12760" s="23"/>
      <c r="O12760" s="24"/>
      <c r="P12760" s="19"/>
      <c r="Q12760" s="19"/>
      <c r="R12760" s="19"/>
      <c r="U12760" s="27"/>
      <c r="Y12760" s="9" t="s">
        <v>687</v>
      </c>
      <c r="Z12760" s="9" t="s">
        <v>462</v>
      </c>
      <c r="AA12760" s="9" t="s">
        <v>44</v>
      </c>
      <c r="AB12760" s="9">
        <v>8076294</v>
      </c>
      <c r="AC12760" s="9" t="s">
        <v>13533</v>
      </c>
      <c r="AD12760" s="9" t="s">
        <v>225</v>
      </c>
      <c r="AE12760" s="5">
        <f t="shared" si="420"/>
        <v>0</v>
      </c>
      <c r="AF12760" s="5" t="str">
        <f t="shared" si="421"/>
        <v>katA</v>
      </c>
      <c r="AG12760" s="153"/>
      <c r="AH12760" s="153"/>
      <c r="AI12760" t="s">
        <v>195</v>
      </c>
      <c r="AJ12760" t="s">
        <v>340</v>
      </c>
      <c r="AK12760" s="9" t="str">
        <f>VLOOKUP(Y12760,zdroj!D:AJ,33,0)</f>
        <v>katA</v>
      </c>
    </row>
    <row r="12761" spans="8:37" x14ac:dyDescent="0.25">
      <c r="H12761" s="8"/>
      <c r="I12761" s="8"/>
      <c r="N12761" s="23"/>
      <c r="O12761" s="24"/>
      <c r="P12761" s="19"/>
      <c r="Q12761" s="19"/>
      <c r="R12761" s="19"/>
      <c r="U12761" s="27"/>
      <c r="Y12761" s="9" t="s">
        <v>687</v>
      </c>
      <c r="Z12761" s="9" t="s">
        <v>462</v>
      </c>
      <c r="AA12761" s="9" t="s">
        <v>44</v>
      </c>
      <c r="AB12761" s="9">
        <v>8076308</v>
      </c>
      <c r="AC12761" s="9" t="s">
        <v>13534</v>
      </c>
      <c r="AD12761" s="9" t="s">
        <v>225</v>
      </c>
      <c r="AE12761" s="5">
        <f t="shared" si="420"/>
        <v>0</v>
      </c>
      <c r="AF12761" s="5" t="str">
        <f t="shared" si="421"/>
        <v>katA</v>
      </c>
      <c r="AG12761" s="153"/>
      <c r="AH12761" s="153"/>
      <c r="AI12761" t="s">
        <v>195</v>
      </c>
      <c r="AJ12761" t="s">
        <v>340</v>
      </c>
      <c r="AK12761" s="9" t="str">
        <f>VLOOKUP(Y12761,zdroj!D:AJ,33,0)</f>
        <v>katA</v>
      </c>
    </row>
    <row r="12762" spans="8:37" x14ac:dyDescent="0.25">
      <c r="H12762" s="8"/>
      <c r="I12762" s="8"/>
      <c r="N12762" s="23"/>
      <c r="O12762" s="24"/>
      <c r="P12762" s="19"/>
      <c r="Q12762" s="19"/>
      <c r="R12762" s="19"/>
      <c r="U12762" s="27"/>
      <c r="Y12762" s="9" t="s">
        <v>687</v>
      </c>
      <c r="Z12762" s="9" t="s">
        <v>462</v>
      </c>
      <c r="AA12762" s="9" t="s">
        <v>44</v>
      </c>
      <c r="AB12762" s="9">
        <v>8076316</v>
      </c>
      <c r="AC12762" s="9" t="s">
        <v>13535</v>
      </c>
      <c r="AD12762" s="9" t="s">
        <v>225</v>
      </c>
      <c r="AE12762" s="5">
        <f t="shared" si="420"/>
        <v>0</v>
      </c>
      <c r="AF12762" s="5" t="str">
        <f t="shared" si="421"/>
        <v>katA</v>
      </c>
      <c r="AG12762" s="153"/>
      <c r="AH12762" s="153"/>
      <c r="AI12762" t="s">
        <v>236</v>
      </c>
      <c r="AJ12762" t="s">
        <v>17878</v>
      </c>
      <c r="AK12762" s="9" t="str">
        <f>VLOOKUP(Y12762,zdroj!D:AJ,33,0)</f>
        <v>katA</v>
      </c>
    </row>
    <row r="12763" spans="8:37" x14ac:dyDescent="0.25">
      <c r="H12763" s="8"/>
      <c r="I12763" s="8"/>
      <c r="N12763" s="23"/>
      <c r="O12763" s="24"/>
      <c r="P12763" s="19"/>
      <c r="Q12763" s="19"/>
      <c r="R12763" s="19"/>
      <c r="U12763" s="27"/>
      <c r="Y12763" s="9" t="s">
        <v>687</v>
      </c>
      <c r="Z12763" s="9" t="s">
        <v>462</v>
      </c>
      <c r="AA12763" s="9" t="s">
        <v>44</v>
      </c>
      <c r="AB12763" s="9">
        <v>8076324</v>
      </c>
      <c r="AC12763" s="9" t="s">
        <v>13536</v>
      </c>
      <c r="AD12763" s="9" t="s">
        <v>225</v>
      </c>
      <c r="AE12763" s="5">
        <f t="shared" si="420"/>
        <v>0</v>
      </c>
      <c r="AF12763" s="5" t="str">
        <f t="shared" si="421"/>
        <v>katA</v>
      </c>
      <c r="AG12763" s="153"/>
      <c r="AH12763" s="153"/>
      <c r="AI12763" t="s">
        <v>195</v>
      </c>
      <c r="AJ12763" t="s">
        <v>340</v>
      </c>
      <c r="AK12763" s="9" t="str">
        <f>VLOOKUP(Y12763,zdroj!D:AJ,33,0)</f>
        <v>katA</v>
      </c>
    </row>
    <row r="12764" spans="8:37" x14ac:dyDescent="0.25">
      <c r="H12764" s="8"/>
      <c r="I12764" s="8"/>
      <c r="N12764" s="23"/>
      <c r="O12764" s="24"/>
      <c r="P12764" s="19"/>
      <c r="Q12764" s="19"/>
      <c r="R12764" s="19"/>
      <c r="U12764" s="27"/>
      <c r="Y12764" s="9" t="s">
        <v>687</v>
      </c>
      <c r="Z12764" s="9" t="s">
        <v>462</v>
      </c>
      <c r="AA12764" s="9" t="s">
        <v>44</v>
      </c>
      <c r="AB12764" s="9">
        <v>8076065</v>
      </c>
      <c r="AC12764" s="9" t="s">
        <v>13537</v>
      </c>
      <c r="AD12764" s="9" t="s">
        <v>225</v>
      </c>
      <c r="AE12764" s="5">
        <f t="shared" si="420"/>
        <v>0</v>
      </c>
      <c r="AF12764" s="5" t="str">
        <f t="shared" si="421"/>
        <v>katA</v>
      </c>
      <c r="AG12764" s="153"/>
      <c r="AH12764" s="153"/>
      <c r="AI12764" t="s">
        <v>195</v>
      </c>
      <c r="AJ12764" t="s">
        <v>340</v>
      </c>
      <c r="AK12764" s="9" t="str">
        <f>VLOOKUP(Y12764,zdroj!D:AJ,33,0)</f>
        <v>katA</v>
      </c>
    </row>
    <row r="12765" spans="8:37" x14ac:dyDescent="0.25">
      <c r="H12765" s="8"/>
      <c r="I12765" s="8"/>
      <c r="N12765" s="23"/>
      <c r="O12765" s="24"/>
      <c r="P12765" s="19"/>
      <c r="Q12765" s="19"/>
      <c r="R12765" s="19"/>
      <c r="U12765" s="27"/>
      <c r="Y12765" s="9" t="s">
        <v>687</v>
      </c>
      <c r="Z12765" s="9" t="s">
        <v>462</v>
      </c>
      <c r="AA12765" s="9" t="s">
        <v>44</v>
      </c>
      <c r="AB12765" s="9">
        <v>8076332</v>
      </c>
      <c r="AC12765" s="9" t="s">
        <v>13538</v>
      </c>
      <c r="AD12765" s="9" t="s">
        <v>225</v>
      </c>
      <c r="AE12765" s="5">
        <f t="shared" si="420"/>
        <v>0</v>
      </c>
      <c r="AF12765" s="5" t="str">
        <f t="shared" si="421"/>
        <v>katA</v>
      </c>
      <c r="AG12765" s="153"/>
      <c r="AH12765" s="153"/>
      <c r="AI12765" t="s">
        <v>195</v>
      </c>
      <c r="AJ12765" t="s">
        <v>340</v>
      </c>
      <c r="AK12765" s="9" t="str">
        <f>VLOOKUP(Y12765,zdroj!D:AJ,33,0)</f>
        <v>katA</v>
      </c>
    </row>
    <row r="12766" spans="8:37" x14ac:dyDescent="0.25">
      <c r="H12766" s="8"/>
      <c r="I12766" s="8"/>
      <c r="N12766" s="23"/>
      <c r="O12766" s="24"/>
      <c r="P12766" s="19"/>
      <c r="Q12766" s="19"/>
      <c r="R12766" s="19"/>
      <c r="U12766" s="27"/>
      <c r="Y12766" s="9" t="s">
        <v>687</v>
      </c>
      <c r="Z12766" s="9" t="s">
        <v>462</v>
      </c>
      <c r="AA12766" s="9" t="s">
        <v>44</v>
      </c>
      <c r="AB12766" s="9">
        <v>8076341</v>
      </c>
      <c r="AC12766" s="9" t="s">
        <v>13539</v>
      </c>
      <c r="AD12766" s="9" t="s">
        <v>225</v>
      </c>
      <c r="AE12766" s="5">
        <f t="shared" si="420"/>
        <v>0</v>
      </c>
      <c r="AF12766" s="5" t="str">
        <f t="shared" si="421"/>
        <v>katA</v>
      </c>
      <c r="AG12766" s="153"/>
      <c r="AH12766" s="153"/>
      <c r="AI12766" t="s">
        <v>195</v>
      </c>
      <c r="AJ12766" t="s">
        <v>340</v>
      </c>
      <c r="AK12766" s="9" t="str">
        <f>VLOOKUP(Y12766,zdroj!D:AJ,33,0)</f>
        <v>katA</v>
      </c>
    </row>
    <row r="12767" spans="8:37" x14ac:dyDescent="0.25">
      <c r="H12767" s="8"/>
      <c r="I12767" s="8"/>
      <c r="N12767" s="23"/>
      <c r="O12767" s="24"/>
      <c r="P12767" s="19"/>
      <c r="Q12767" s="19"/>
      <c r="R12767" s="19"/>
      <c r="U12767" s="27"/>
      <c r="Y12767" s="9" t="s">
        <v>687</v>
      </c>
      <c r="Z12767" s="9" t="s">
        <v>462</v>
      </c>
      <c r="AA12767" s="9" t="s">
        <v>44</v>
      </c>
      <c r="AB12767" s="9">
        <v>8076359</v>
      </c>
      <c r="AC12767" s="9" t="s">
        <v>13540</v>
      </c>
      <c r="AD12767" s="9" t="s">
        <v>225</v>
      </c>
      <c r="AE12767" s="5">
        <f t="shared" si="420"/>
        <v>0</v>
      </c>
      <c r="AF12767" s="5" t="str">
        <f t="shared" si="421"/>
        <v>katA</v>
      </c>
      <c r="AG12767" s="153"/>
      <c r="AH12767" s="153"/>
      <c r="AI12767" t="s">
        <v>195</v>
      </c>
      <c r="AJ12767" t="s">
        <v>340</v>
      </c>
      <c r="AK12767" s="9" t="str">
        <f>VLOOKUP(Y12767,zdroj!D:AJ,33,0)</f>
        <v>katA</v>
      </c>
    </row>
    <row r="12768" spans="8:37" x14ac:dyDescent="0.25">
      <c r="H12768" s="8"/>
      <c r="I12768" s="8"/>
      <c r="N12768" s="23"/>
      <c r="O12768" s="24"/>
      <c r="P12768" s="19"/>
      <c r="Q12768" s="19"/>
      <c r="R12768" s="19"/>
      <c r="U12768" s="27"/>
      <c r="Y12768" s="9" t="s">
        <v>687</v>
      </c>
      <c r="Z12768" s="9" t="s">
        <v>462</v>
      </c>
      <c r="AA12768" s="9" t="s">
        <v>44</v>
      </c>
      <c r="AB12768" s="9">
        <v>8076367</v>
      </c>
      <c r="AC12768" s="9" t="s">
        <v>13541</v>
      </c>
      <c r="AD12768" s="9" t="s">
        <v>225</v>
      </c>
      <c r="AE12768" s="5">
        <f t="shared" si="420"/>
        <v>0</v>
      </c>
      <c r="AF12768" s="5" t="str">
        <f t="shared" si="421"/>
        <v>katA</v>
      </c>
      <c r="AG12768" s="153"/>
      <c r="AH12768" s="153"/>
      <c r="AI12768" t="s">
        <v>195</v>
      </c>
      <c r="AJ12768" t="s">
        <v>340</v>
      </c>
      <c r="AK12768" s="9" t="str">
        <f>VLOOKUP(Y12768,zdroj!D:AJ,33,0)</f>
        <v>katA</v>
      </c>
    </row>
    <row r="12769" spans="8:37" x14ac:dyDescent="0.25">
      <c r="H12769" s="8"/>
      <c r="I12769" s="8"/>
      <c r="N12769" s="23"/>
      <c r="O12769" s="24"/>
      <c r="P12769" s="19"/>
      <c r="Q12769" s="19"/>
      <c r="R12769" s="19"/>
      <c r="U12769" s="27"/>
      <c r="Y12769" s="9" t="s">
        <v>687</v>
      </c>
      <c r="Z12769" s="9" t="s">
        <v>462</v>
      </c>
      <c r="AA12769" s="9" t="s">
        <v>44</v>
      </c>
      <c r="AB12769" s="9">
        <v>8076375</v>
      </c>
      <c r="AC12769" s="9" t="s">
        <v>13542</v>
      </c>
      <c r="AD12769" s="9" t="s">
        <v>225</v>
      </c>
      <c r="AE12769" s="5">
        <f t="shared" si="420"/>
        <v>0</v>
      </c>
      <c r="AF12769" s="5" t="str">
        <f t="shared" si="421"/>
        <v>katA</v>
      </c>
      <c r="AG12769" s="153"/>
      <c r="AH12769" s="153"/>
      <c r="AI12769" t="s">
        <v>195</v>
      </c>
      <c r="AJ12769" t="s">
        <v>340</v>
      </c>
      <c r="AK12769" s="9" t="str">
        <f>VLOOKUP(Y12769,zdroj!D:AJ,33,0)</f>
        <v>katA</v>
      </c>
    </row>
    <row r="12770" spans="8:37" x14ac:dyDescent="0.25">
      <c r="H12770" s="8"/>
      <c r="I12770" s="8"/>
      <c r="N12770" s="23"/>
      <c r="O12770" s="24"/>
      <c r="P12770" s="19"/>
      <c r="Q12770" s="19"/>
      <c r="R12770" s="19"/>
      <c r="U12770" s="27"/>
      <c r="Y12770" s="9" t="s">
        <v>687</v>
      </c>
      <c r="Z12770" s="9" t="s">
        <v>462</v>
      </c>
      <c r="AA12770" s="9" t="s">
        <v>44</v>
      </c>
      <c r="AB12770" s="9">
        <v>8076383</v>
      </c>
      <c r="AC12770" s="9" t="s">
        <v>13543</v>
      </c>
      <c r="AD12770" s="9" t="s">
        <v>225</v>
      </c>
      <c r="AE12770" s="5">
        <f t="shared" si="420"/>
        <v>0</v>
      </c>
      <c r="AF12770" s="5" t="str">
        <f t="shared" si="421"/>
        <v>katA</v>
      </c>
      <c r="AG12770" s="153"/>
      <c r="AH12770" s="153"/>
      <c r="AI12770" t="s">
        <v>195</v>
      </c>
      <c r="AJ12770" t="s">
        <v>340</v>
      </c>
      <c r="AK12770" s="9" t="str">
        <f>VLOOKUP(Y12770,zdroj!D:AJ,33,0)</f>
        <v>katA</v>
      </c>
    </row>
    <row r="12771" spans="8:37" x14ac:dyDescent="0.25">
      <c r="H12771" s="8"/>
      <c r="I12771" s="8"/>
      <c r="N12771" s="23"/>
      <c r="O12771" s="24"/>
      <c r="P12771" s="19"/>
      <c r="Q12771" s="19"/>
      <c r="R12771" s="19"/>
      <c r="U12771" s="27"/>
      <c r="Y12771" s="9" t="s">
        <v>687</v>
      </c>
      <c r="Z12771" s="9" t="s">
        <v>462</v>
      </c>
      <c r="AA12771" s="9" t="s">
        <v>44</v>
      </c>
      <c r="AB12771" s="9">
        <v>8076391</v>
      </c>
      <c r="AC12771" s="9" t="s">
        <v>13544</v>
      </c>
      <c r="AD12771" s="9" t="s">
        <v>225</v>
      </c>
      <c r="AE12771" s="5">
        <f t="shared" si="420"/>
        <v>0</v>
      </c>
      <c r="AF12771" s="5" t="str">
        <f t="shared" si="421"/>
        <v>katA</v>
      </c>
      <c r="AG12771" s="153"/>
      <c r="AH12771" s="153"/>
      <c r="AI12771" t="s">
        <v>195</v>
      </c>
      <c r="AJ12771" t="s">
        <v>340</v>
      </c>
      <c r="AK12771" s="9" t="str">
        <f>VLOOKUP(Y12771,zdroj!D:AJ,33,0)</f>
        <v>katA</v>
      </c>
    </row>
    <row r="12772" spans="8:37" x14ac:dyDescent="0.25">
      <c r="H12772" s="8"/>
      <c r="I12772" s="8"/>
      <c r="N12772" s="23"/>
      <c r="O12772" s="24"/>
      <c r="P12772" s="19"/>
      <c r="Q12772" s="19"/>
      <c r="R12772" s="19"/>
      <c r="U12772" s="27"/>
      <c r="Y12772" s="9" t="s">
        <v>687</v>
      </c>
      <c r="Z12772" s="9" t="s">
        <v>462</v>
      </c>
      <c r="AA12772" s="9" t="s">
        <v>44</v>
      </c>
      <c r="AB12772" s="9">
        <v>8076405</v>
      </c>
      <c r="AC12772" s="9" t="s">
        <v>13545</v>
      </c>
      <c r="AD12772" s="9" t="s">
        <v>225</v>
      </c>
      <c r="AE12772" s="5">
        <f t="shared" si="420"/>
        <v>0</v>
      </c>
      <c r="AF12772" s="5" t="str">
        <f t="shared" si="421"/>
        <v>katA</v>
      </c>
      <c r="AG12772" s="153"/>
      <c r="AH12772" s="153"/>
      <c r="AI12772" t="s">
        <v>195</v>
      </c>
      <c r="AJ12772" t="s">
        <v>340</v>
      </c>
      <c r="AK12772" s="9" t="str">
        <f>VLOOKUP(Y12772,zdroj!D:AJ,33,0)</f>
        <v>katA</v>
      </c>
    </row>
    <row r="12773" spans="8:37" x14ac:dyDescent="0.25">
      <c r="H12773" s="8"/>
      <c r="I12773" s="8"/>
      <c r="N12773" s="23"/>
      <c r="O12773" s="24"/>
      <c r="P12773" s="19"/>
      <c r="Q12773" s="19"/>
      <c r="R12773" s="19"/>
      <c r="U12773" s="27"/>
      <c r="Y12773" s="9" t="s">
        <v>687</v>
      </c>
      <c r="Z12773" s="9" t="s">
        <v>462</v>
      </c>
      <c r="AA12773" s="9" t="s">
        <v>44</v>
      </c>
      <c r="AB12773" s="9">
        <v>8076413</v>
      </c>
      <c r="AC12773" s="9" t="s">
        <v>13546</v>
      </c>
      <c r="AD12773" s="9" t="s">
        <v>225</v>
      </c>
      <c r="AE12773" s="5">
        <f t="shared" si="420"/>
        <v>0</v>
      </c>
      <c r="AF12773" s="5" t="str">
        <f t="shared" si="421"/>
        <v>katA</v>
      </c>
      <c r="AG12773" s="153"/>
      <c r="AH12773" s="153"/>
      <c r="AI12773" t="s">
        <v>195</v>
      </c>
      <c r="AJ12773" t="s">
        <v>340</v>
      </c>
      <c r="AK12773" s="9" t="str">
        <f>VLOOKUP(Y12773,zdroj!D:AJ,33,0)</f>
        <v>katA</v>
      </c>
    </row>
    <row r="12774" spans="8:37" x14ac:dyDescent="0.25">
      <c r="H12774" s="8"/>
      <c r="I12774" s="8"/>
      <c r="N12774" s="23"/>
      <c r="O12774" s="24"/>
      <c r="P12774" s="19"/>
      <c r="Q12774" s="19"/>
      <c r="R12774" s="19"/>
      <c r="U12774" s="27"/>
      <c r="Y12774" s="9" t="s">
        <v>687</v>
      </c>
      <c r="Z12774" s="9" t="s">
        <v>462</v>
      </c>
      <c r="AA12774" s="9" t="s">
        <v>44</v>
      </c>
      <c r="AB12774" s="9">
        <v>8076073</v>
      </c>
      <c r="AC12774" s="9" t="s">
        <v>13547</v>
      </c>
      <c r="AD12774" s="9" t="s">
        <v>225</v>
      </c>
      <c r="AE12774" s="5">
        <f t="shared" si="420"/>
        <v>0</v>
      </c>
      <c r="AF12774" s="5" t="str">
        <f t="shared" si="421"/>
        <v>katA</v>
      </c>
      <c r="AG12774" s="153"/>
      <c r="AH12774" s="153"/>
      <c r="AI12774" t="s">
        <v>195</v>
      </c>
      <c r="AJ12774" t="s">
        <v>340</v>
      </c>
      <c r="AK12774" s="9" t="str">
        <f>VLOOKUP(Y12774,zdroj!D:AJ,33,0)</f>
        <v>katA</v>
      </c>
    </row>
    <row r="12775" spans="8:37" x14ac:dyDescent="0.25">
      <c r="H12775" s="8"/>
      <c r="I12775" s="8"/>
      <c r="N12775" s="23"/>
      <c r="O12775" s="24"/>
      <c r="P12775" s="19"/>
      <c r="Q12775" s="19"/>
      <c r="R12775" s="19"/>
      <c r="U12775" s="27"/>
      <c r="Y12775" s="9" t="s">
        <v>687</v>
      </c>
      <c r="Z12775" s="9" t="s">
        <v>462</v>
      </c>
      <c r="AA12775" s="9" t="s">
        <v>44</v>
      </c>
      <c r="AB12775" s="9">
        <v>8076421</v>
      </c>
      <c r="AC12775" s="9" t="s">
        <v>13548</v>
      </c>
      <c r="AD12775" s="9" t="s">
        <v>225</v>
      </c>
      <c r="AE12775" s="5">
        <f t="shared" si="420"/>
        <v>0</v>
      </c>
      <c r="AF12775" s="5" t="str">
        <f t="shared" si="421"/>
        <v>katA</v>
      </c>
      <c r="AG12775" s="153"/>
      <c r="AH12775" s="153"/>
      <c r="AI12775" t="s">
        <v>195</v>
      </c>
      <c r="AJ12775" t="s">
        <v>340</v>
      </c>
      <c r="AK12775" s="9" t="str">
        <f>VLOOKUP(Y12775,zdroj!D:AJ,33,0)</f>
        <v>katA</v>
      </c>
    </row>
    <row r="12776" spans="8:37" x14ac:dyDescent="0.25">
      <c r="H12776" s="8"/>
      <c r="I12776" s="8"/>
      <c r="N12776" s="23"/>
      <c r="O12776" s="24"/>
      <c r="P12776" s="19"/>
      <c r="Q12776" s="19"/>
      <c r="R12776" s="19"/>
      <c r="U12776" s="27"/>
      <c r="Y12776" s="9" t="s">
        <v>687</v>
      </c>
      <c r="Z12776" s="9" t="s">
        <v>462</v>
      </c>
      <c r="AA12776" s="9" t="s">
        <v>44</v>
      </c>
      <c r="AB12776" s="9">
        <v>8076448</v>
      </c>
      <c r="AC12776" s="9" t="s">
        <v>13549</v>
      </c>
      <c r="AD12776" s="9" t="s">
        <v>225</v>
      </c>
      <c r="AE12776" s="5">
        <f t="shared" si="420"/>
        <v>0</v>
      </c>
      <c r="AF12776" s="5" t="str">
        <f t="shared" si="421"/>
        <v>katA</v>
      </c>
      <c r="AG12776" s="153"/>
      <c r="AH12776" s="153"/>
      <c r="AI12776" t="s">
        <v>195</v>
      </c>
      <c r="AJ12776" t="s">
        <v>340</v>
      </c>
      <c r="AK12776" s="9" t="str">
        <f>VLOOKUP(Y12776,zdroj!D:AJ,33,0)</f>
        <v>katA</v>
      </c>
    </row>
    <row r="12777" spans="8:37" x14ac:dyDescent="0.25">
      <c r="H12777" s="8"/>
      <c r="I12777" s="8"/>
      <c r="N12777" s="23"/>
      <c r="O12777" s="24"/>
      <c r="P12777" s="19"/>
      <c r="Q12777" s="19"/>
      <c r="R12777" s="19"/>
      <c r="U12777" s="27"/>
      <c r="Y12777" s="9" t="s">
        <v>687</v>
      </c>
      <c r="Z12777" s="9" t="s">
        <v>462</v>
      </c>
      <c r="AA12777" s="9" t="s">
        <v>44</v>
      </c>
      <c r="AB12777" s="9">
        <v>8076456</v>
      </c>
      <c r="AC12777" s="9" t="s">
        <v>13550</v>
      </c>
      <c r="AD12777" s="9" t="s">
        <v>225</v>
      </c>
      <c r="AE12777" s="5">
        <f t="shared" si="420"/>
        <v>0</v>
      </c>
      <c r="AF12777" s="5" t="str">
        <f t="shared" si="421"/>
        <v>katA</v>
      </c>
      <c r="AG12777" s="153"/>
      <c r="AH12777" s="153"/>
      <c r="AI12777" t="s">
        <v>195</v>
      </c>
      <c r="AJ12777" t="s">
        <v>340</v>
      </c>
      <c r="AK12777" s="9" t="str">
        <f>VLOOKUP(Y12777,zdroj!D:AJ,33,0)</f>
        <v>katA</v>
      </c>
    </row>
    <row r="12778" spans="8:37" x14ac:dyDescent="0.25">
      <c r="H12778" s="8"/>
      <c r="I12778" s="8"/>
      <c r="N12778" s="23"/>
      <c r="O12778" s="24"/>
      <c r="P12778" s="19"/>
      <c r="Q12778" s="19"/>
      <c r="R12778" s="19"/>
      <c r="U12778" s="27"/>
      <c r="Y12778" s="9" t="s">
        <v>687</v>
      </c>
      <c r="Z12778" s="9" t="s">
        <v>462</v>
      </c>
      <c r="AA12778" s="9" t="s">
        <v>44</v>
      </c>
      <c r="AB12778" s="9">
        <v>8076464</v>
      </c>
      <c r="AC12778" s="9" t="s">
        <v>13551</v>
      </c>
      <c r="AD12778" s="9" t="s">
        <v>225</v>
      </c>
      <c r="AE12778" s="5">
        <f t="shared" si="420"/>
        <v>0</v>
      </c>
      <c r="AF12778" s="5" t="str">
        <f t="shared" si="421"/>
        <v>katA</v>
      </c>
      <c r="AG12778" s="153"/>
      <c r="AH12778" s="153"/>
      <c r="AI12778" t="s">
        <v>195</v>
      </c>
      <c r="AJ12778" t="s">
        <v>340</v>
      </c>
      <c r="AK12778" s="9" t="str">
        <f>VLOOKUP(Y12778,zdroj!D:AJ,33,0)</f>
        <v>katA</v>
      </c>
    </row>
    <row r="12779" spans="8:37" x14ac:dyDescent="0.25">
      <c r="H12779" s="8"/>
      <c r="I12779" s="8"/>
      <c r="N12779" s="23"/>
      <c r="O12779" s="24"/>
      <c r="P12779" s="19"/>
      <c r="Q12779" s="19"/>
      <c r="R12779" s="19"/>
      <c r="U12779" s="27"/>
      <c r="Y12779" s="9" t="s">
        <v>687</v>
      </c>
      <c r="Z12779" s="9" t="s">
        <v>462</v>
      </c>
      <c r="AA12779" s="9" t="s">
        <v>44</v>
      </c>
      <c r="AB12779" s="9">
        <v>8076472</v>
      </c>
      <c r="AC12779" s="9" t="s">
        <v>13552</v>
      </c>
      <c r="AD12779" s="9" t="s">
        <v>225</v>
      </c>
      <c r="AE12779" s="5">
        <f t="shared" si="420"/>
        <v>0</v>
      </c>
      <c r="AF12779" s="5" t="str">
        <f t="shared" si="421"/>
        <v>katA</v>
      </c>
      <c r="AG12779" s="153"/>
      <c r="AH12779" s="153"/>
      <c r="AI12779" t="s">
        <v>195</v>
      </c>
      <c r="AJ12779" t="s">
        <v>340</v>
      </c>
      <c r="AK12779" s="9" t="str">
        <f>VLOOKUP(Y12779,zdroj!D:AJ,33,0)</f>
        <v>katA</v>
      </c>
    </row>
    <row r="12780" spans="8:37" x14ac:dyDescent="0.25">
      <c r="H12780" s="8"/>
      <c r="I12780" s="8"/>
      <c r="N12780" s="23"/>
      <c r="O12780" s="24"/>
      <c r="P12780" s="19"/>
      <c r="Q12780" s="19"/>
      <c r="R12780" s="19"/>
      <c r="U12780" s="27"/>
      <c r="Y12780" s="9" t="s">
        <v>687</v>
      </c>
      <c r="Z12780" s="9" t="s">
        <v>462</v>
      </c>
      <c r="AA12780" s="9" t="s">
        <v>44</v>
      </c>
      <c r="AB12780" s="9">
        <v>8076481</v>
      </c>
      <c r="AC12780" s="9" t="s">
        <v>13553</v>
      </c>
      <c r="AD12780" s="9" t="s">
        <v>225</v>
      </c>
      <c r="AE12780" s="5">
        <f t="shared" si="420"/>
        <v>0</v>
      </c>
      <c r="AF12780" s="5" t="str">
        <f t="shared" si="421"/>
        <v>katA</v>
      </c>
      <c r="AG12780" s="153"/>
      <c r="AH12780" s="153"/>
      <c r="AI12780" t="s">
        <v>195</v>
      </c>
      <c r="AJ12780" t="s">
        <v>340</v>
      </c>
      <c r="AK12780" s="9" t="str">
        <f>VLOOKUP(Y12780,zdroj!D:AJ,33,0)</f>
        <v>katA</v>
      </c>
    </row>
    <row r="12781" spans="8:37" x14ac:dyDescent="0.25">
      <c r="H12781" s="8"/>
      <c r="I12781" s="8"/>
      <c r="N12781" s="23"/>
      <c r="O12781" s="24"/>
      <c r="P12781" s="19"/>
      <c r="Q12781" s="19"/>
      <c r="R12781" s="19"/>
      <c r="U12781" s="27"/>
      <c r="Y12781" s="9" t="s">
        <v>687</v>
      </c>
      <c r="Z12781" s="9" t="s">
        <v>462</v>
      </c>
      <c r="AA12781" s="9" t="s">
        <v>44</v>
      </c>
      <c r="AB12781" s="9">
        <v>8076499</v>
      </c>
      <c r="AC12781" s="9" t="s">
        <v>13554</v>
      </c>
      <c r="AD12781" s="9" t="s">
        <v>225</v>
      </c>
      <c r="AE12781" s="5">
        <f t="shared" si="420"/>
        <v>0</v>
      </c>
      <c r="AF12781" s="5" t="str">
        <f t="shared" si="421"/>
        <v>katA</v>
      </c>
      <c r="AG12781" s="153"/>
      <c r="AH12781" s="153"/>
      <c r="AI12781" t="s">
        <v>195</v>
      </c>
      <c r="AJ12781" t="s">
        <v>340</v>
      </c>
      <c r="AK12781" s="9" t="str">
        <f>VLOOKUP(Y12781,zdroj!D:AJ,33,0)</f>
        <v>katA</v>
      </c>
    </row>
    <row r="12782" spans="8:37" x14ac:dyDescent="0.25">
      <c r="H12782" s="8"/>
      <c r="I12782" s="8"/>
      <c r="N12782" s="23"/>
      <c r="O12782" s="24"/>
      <c r="P12782" s="19"/>
      <c r="Q12782" s="19"/>
      <c r="R12782" s="19"/>
      <c r="U12782" s="27"/>
      <c r="Y12782" s="9" t="s">
        <v>687</v>
      </c>
      <c r="Z12782" s="9" t="s">
        <v>462</v>
      </c>
      <c r="AA12782" s="9" t="s">
        <v>44</v>
      </c>
      <c r="AB12782" s="9">
        <v>8076502</v>
      </c>
      <c r="AC12782" s="9" t="s">
        <v>13555</v>
      </c>
      <c r="AD12782" s="9" t="s">
        <v>225</v>
      </c>
      <c r="AE12782" s="5">
        <f t="shared" si="420"/>
        <v>0</v>
      </c>
      <c r="AF12782" s="5" t="str">
        <f t="shared" si="421"/>
        <v>katA</v>
      </c>
      <c r="AG12782" s="153"/>
      <c r="AH12782" s="153"/>
      <c r="AI12782" t="s">
        <v>195</v>
      </c>
      <c r="AJ12782" t="s">
        <v>340</v>
      </c>
      <c r="AK12782" s="9" t="str">
        <f>VLOOKUP(Y12782,zdroj!D:AJ,33,0)</f>
        <v>katA</v>
      </c>
    </row>
    <row r="12783" spans="8:37" x14ac:dyDescent="0.25">
      <c r="H12783" s="8"/>
      <c r="I12783" s="8"/>
      <c r="N12783" s="23"/>
      <c r="O12783" s="24"/>
      <c r="P12783" s="19"/>
      <c r="Q12783" s="19"/>
      <c r="R12783" s="19"/>
      <c r="U12783" s="27"/>
      <c r="Y12783" s="9" t="s">
        <v>687</v>
      </c>
      <c r="Z12783" s="9" t="s">
        <v>462</v>
      </c>
      <c r="AA12783" s="9" t="s">
        <v>44</v>
      </c>
      <c r="AB12783" s="9">
        <v>8076511</v>
      </c>
      <c r="AC12783" s="9" t="s">
        <v>13556</v>
      </c>
      <c r="AD12783" s="9" t="s">
        <v>225</v>
      </c>
      <c r="AE12783" s="5">
        <f t="shared" si="420"/>
        <v>0</v>
      </c>
      <c r="AF12783" s="5" t="str">
        <f t="shared" si="421"/>
        <v>katA</v>
      </c>
      <c r="AG12783" s="153"/>
      <c r="AH12783" s="153"/>
      <c r="AI12783" t="s">
        <v>195</v>
      </c>
      <c r="AJ12783" t="s">
        <v>340</v>
      </c>
      <c r="AK12783" s="9" t="str">
        <f>VLOOKUP(Y12783,zdroj!D:AJ,33,0)</f>
        <v>katA</v>
      </c>
    </row>
    <row r="12784" spans="8:37" x14ac:dyDescent="0.25">
      <c r="H12784" s="8"/>
      <c r="I12784" s="8"/>
      <c r="N12784" s="23"/>
      <c r="O12784" s="24"/>
      <c r="P12784" s="19"/>
      <c r="Q12784" s="19"/>
      <c r="R12784" s="19"/>
      <c r="U12784" s="27"/>
      <c r="Y12784" s="9" t="s">
        <v>687</v>
      </c>
      <c r="Z12784" s="9" t="s">
        <v>462</v>
      </c>
      <c r="AA12784" s="9" t="s">
        <v>44</v>
      </c>
      <c r="AB12784" s="9">
        <v>8076081</v>
      </c>
      <c r="AC12784" s="9" t="s">
        <v>13557</v>
      </c>
      <c r="AD12784" s="9" t="s">
        <v>800</v>
      </c>
      <c r="AE12784" s="5">
        <f t="shared" si="420"/>
        <v>0</v>
      </c>
      <c r="AF12784" s="5" t="str">
        <f t="shared" si="421"/>
        <v>Pokryto</v>
      </c>
      <c r="AG12784" s="153"/>
      <c r="AH12784" s="153"/>
      <c r="AI12784" t="s">
        <v>195</v>
      </c>
      <c r="AJ12784" t="s">
        <v>800</v>
      </c>
      <c r="AK12784" s="9" t="str">
        <f>VLOOKUP(Y12784,zdroj!D:AJ,33,0)</f>
        <v>katA</v>
      </c>
    </row>
    <row r="12785" spans="8:37" x14ac:dyDescent="0.25">
      <c r="H12785" s="8"/>
      <c r="I12785" s="8"/>
      <c r="N12785" s="23"/>
      <c r="O12785" s="24"/>
      <c r="P12785" s="19"/>
      <c r="Q12785" s="19"/>
      <c r="R12785" s="19"/>
      <c r="U12785" s="27"/>
      <c r="Y12785" s="9" t="s">
        <v>687</v>
      </c>
      <c r="Z12785" s="9" t="s">
        <v>462</v>
      </c>
      <c r="AA12785" s="9" t="s">
        <v>44</v>
      </c>
      <c r="AB12785" s="9">
        <v>8076529</v>
      </c>
      <c r="AC12785" s="9" t="s">
        <v>13558</v>
      </c>
      <c r="AD12785" s="9" t="s">
        <v>225</v>
      </c>
      <c r="AE12785" s="5">
        <f t="shared" si="420"/>
        <v>0</v>
      </c>
      <c r="AF12785" s="5" t="str">
        <f t="shared" si="421"/>
        <v>katA</v>
      </c>
      <c r="AG12785" s="153"/>
      <c r="AH12785" s="153"/>
      <c r="AI12785" t="s">
        <v>195</v>
      </c>
      <c r="AJ12785" t="s">
        <v>340</v>
      </c>
      <c r="AK12785" s="9" t="str">
        <f>VLOOKUP(Y12785,zdroj!D:AJ,33,0)</f>
        <v>katA</v>
      </c>
    </row>
    <row r="12786" spans="8:37" x14ac:dyDescent="0.25">
      <c r="H12786" s="8"/>
      <c r="I12786" s="8"/>
      <c r="N12786" s="23"/>
      <c r="O12786" s="24"/>
      <c r="P12786" s="19"/>
      <c r="Q12786" s="19"/>
      <c r="R12786" s="19"/>
      <c r="U12786" s="27"/>
      <c r="Y12786" s="9" t="s">
        <v>687</v>
      </c>
      <c r="Z12786" s="9" t="s">
        <v>462</v>
      </c>
      <c r="AA12786" s="9" t="s">
        <v>44</v>
      </c>
      <c r="AB12786" s="9">
        <v>8076537</v>
      </c>
      <c r="AC12786" s="9" t="s">
        <v>13559</v>
      </c>
      <c r="AD12786" s="9" t="s">
        <v>225</v>
      </c>
      <c r="AE12786" s="5">
        <f t="shared" si="420"/>
        <v>0</v>
      </c>
      <c r="AF12786" s="5" t="str">
        <f t="shared" si="421"/>
        <v>katA</v>
      </c>
      <c r="AG12786" s="153"/>
      <c r="AH12786" s="153"/>
      <c r="AI12786" t="s">
        <v>195</v>
      </c>
      <c r="AJ12786" t="s">
        <v>340</v>
      </c>
      <c r="AK12786" s="9" t="str">
        <f>VLOOKUP(Y12786,zdroj!D:AJ,33,0)</f>
        <v>katA</v>
      </c>
    </row>
    <row r="12787" spans="8:37" x14ac:dyDescent="0.25">
      <c r="H12787" s="8"/>
      <c r="I12787" s="8"/>
      <c r="N12787" s="23"/>
      <c r="O12787" s="24"/>
      <c r="P12787" s="19"/>
      <c r="Q12787" s="19"/>
      <c r="R12787" s="19"/>
      <c r="U12787" s="27"/>
      <c r="Y12787" s="9" t="s">
        <v>687</v>
      </c>
      <c r="Z12787" s="9" t="s">
        <v>462</v>
      </c>
      <c r="AA12787" s="9" t="s">
        <v>44</v>
      </c>
      <c r="AB12787" s="9">
        <v>8076545</v>
      </c>
      <c r="AC12787" s="9" t="s">
        <v>13560</v>
      </c>
      <c r="AD12787" s="9" t="s">
        <v>225</v>
      </c>
      <c r="AE12787" s="5">
        <f t="shared" si="420"/>
        <v>0</v>
      </c>
      <c r="AF12787" s="5" t="str">
        <f t="shared" si="421"/>
        <v>katA</v>
      </c>
      <c r="AG12787" s="153"/>
      <c r="AH12787" s="153"/>
      <c r="AI12787" t="s">
        <v>195</v>
      </c>
      <c r="AJ12787" t="s">
        <v>340</v>
      </c>
      <c r="AK12787" s="9" t="str">
        <f>VLOOKUP(Y12787,zdroj!D:AJ,33,0)</f>
        <v>katA</v>
      </c>
    </row>
    <row r="12788" spans="8:37" x14ac:dyDescent="0.25">
      <c r="H12788" s="8"/>
      <c r="I12788" s="8"/>
      <c r="N12788" s="23"/>
      <c r="O12788" s="24"/>
      <c r="P12788" s="19"/>
      <c r="Q12788" s="19"/>
      <c r="R12788" s="19"/>
      <c r="U12788" s="27"/>
      <c r="Y12788" s="9" t="s">
        <v>687</v>
      </c>
      <c r="Z12788" s="9" t="s">
        <v>462</v>
      </c>
      <c r="AA12788" s="9" t="s">
        <v>44</v>
      </c>
      <c r="AB12788" s="9">
        <v>8076553</v>
      </c>
      <c r="AC12788" s="9" t="s">
        <v>13561</v>
      </c>
      <c r="AD12788" s="9" t="s">
        <v>225</v>
      </c>
      <c r="AE12788" s="5">
        <f t="shared" si="420"/>
        <v>0</v>
      </c>
      <c r="AF12788" s="5" t="str">
        <f t="shared" si="421"/>
        <v>katA</v>
      </c>
      <c r="AG12788" s="153"/>
      <c r="AH12788" s="153"/>
      <c r="AI12788" t="s">
        <v>195</v>
      </c>
      <c r="AJ12788" t="s">
        <v>340</v>
      </c>
      <c r="AK12788" s="9" t="str">
        <f>VLOOKUP(Y12788,zdroj!D:AJ,33,0)</f>
        <v>katA</v>
      </c>
    </row>
    <row r="12789" spans="8:37" x14ac:dyDescent="0.25">
      <c r="H12789" s="8"/>
      <c r="I12789" s="8"/>
      <c r="N12789" s="23"/>
      <c r="O12789" s="24"/>
      <c r="P12789" s="19"/>
      <c r="Q12789" s="19"/>
      <c r="R12789" s="19"/>
      <c r="U12789" s="27"/>
      <c r="Y12789" s="9" t="s">
        <v>687</v>
      </c>
      <c r="Z12789" s="9" t="s">
        <v>462</v>
      </c>
      <c r="AA12789" s="9" t="s">
        <v>44</v>
      </c>
      <c r="AB12789" s="9">
        <v>8076561</v>
      </c>
      <c r="AC12789" s="9" t="s">
        <v>13562</v>
      </c>
      <c r="AD12789" s="9" t="s">
        <v>225</v>
      </c>
      <c r="AE12789" s="5">
        <f t="shared" si="420"/>
        <v>0</v>
      </c>
      <c r="AF12789" s="5" t="str">
        <f t="shared" si="421"/>
        <v>katA</v>
      </c>
      <c r="AG12789" s="153"/>
      <c r="AH12789" s="153"/>
      <c r="AI12789" t="s">
        <v>195</v>
      </c>
      <c r="AJ12789" t="s">
        <v>340</v>
      </c>
      <c r="AK12789" s="9" t="str">
        <f>VLOOKUP(Y12789,zdroj!D:AJ,33,0)</f>
        <v>katA</v>
      </c>
    </row>
    <row r="12790" spans="8:37" x14ac:dyDescent="0.25">
      <c r="H12790" s="8"/>
      <c r="I12790" s="8"/>
      <c r="N12790" s="23"/>
      <c r="O12790" s="24"/>
      <c r="P12790" s="19"/>
      <c r="Q12790" s="19"/>
      <c r="R12790" s="19"/>
      <c r="U12790" s="27"/>
      <c r="Y12790" s="9" t="s">
        <v>687</v>
      </c>
      <c r="Z12790" s="9" t="s">
        <v>462</v>
      </c>
      <c r="AA12790" s="9" t="s">
        <v>44</v>
      </c>
      <c r="AB12790" s="9">
        <v>30895197</v>
      </c>
      <c r="AC12790" s="9" t="s">
        <v>13563</v>
      </c>
      <c r="AD12790" s="9" t="s">
        <v>225</v>
      </c>
      <c r="AE12790" s="5">
        <f t="shared" si="420"/>
        <v>0</v>
      </c>
      <c r="AF12790" s="5" t="str">
        <f t="shared" si="421"/>
        <v>katA</v>
      </c>
      <c r="AG12790" s="153"/>
      <c r="AH12790" s="153"/>
      <c r="AI12790" t="s">
        <v>195</v>
      </c>
      <c r="AJ12790" t="s">
        <v>340</v>
      </c>
      <c r="AK12790" s="9" t="str">
        <f>VLOOKUP(Y12790,zdroj!D:AJ,33,0)</f>
        <v>katA</v>
      </c>
    </row>
    <row r="12791" spans="8:37" x14ac:dyDescent="0.25">
      <c r="H12791" s="8"/>
      <c r="I12791" s="8"/>
      <c r="N12791" s="23"/>
      <c r="O12791" s="24"/>
      <c r="P12791" s="19"/>
      <c r="Q12791" s="19"/>
      <c r="R12791" s="19"/>
      <c r="U12791" s="27"/>
      <c r="Y12791" s="9" t="s">
        <v>687</v>
      </c>
      <c r="Z12791" s="9" t="s">
        <v>462</v>
      </c>
      <c r="AA12791" s="9" t="s">
        <v>44</v>
      </c>
      <c r="AB12791" s="9">
        <v>8076588</v>
      </c>
      <c r="AC12791" s="9" t="s">
        <v>13564</v>
      </c>
      <c r="AD12791" s="9" t="s">
        <v>225</v>
      </c>
      <c r="AE12791" s="5">
        <f t="shared" si="420"/>
        <v>0</v>
      </c>
      <c r="AF12791" s="5" t="str">
        <f t="shared" si="421"/>
        <v>katA</v>
      </c>
      <c r="AG12791" s="153"/>
      <c r="AH12791" s="153"/>
      <c r="AI12791" t="s">
        <v>195</v>
      </c>
      <c r="AJ12791" t="s">
        <v>340</v>
      </c>
      <c r="AK12791" s="9" t="str">
        <f>VLOOKUP(Y12791,zdroj!D:AJ,33,0)</f>
        <v>katA</v>
      </c>
    </row>
    <row r="12792" spans="8:37" x14ac:dyDescent="0.25">
      <c r="H12792" s="8"/>
      <c r="I12792" s="8"/>
      <c r="N12792" s="23"/>
      <c r="O12792" s="24"/>
      <c r="P12792" s="19"/>
      <c r="Q12792" s="19"/>
      <c r="R12792" s="19"/>
      <c r="U12792" s="27"/>
      <c r="Y12792" s="9" t="s">
        <v>687</v>
      </c>
      <c r="Z12792" s="9" t="s">
        <v>462</v>
      </c>
      <c r="AA12792" s="9" t="s">
        <v>44</v>
      </c>
      <c r="AB12792" s="9">
        <v>78688078</v>
      </c>
      <c r="AC12792" s="9" t="s">
        <v>13565</v>
      </c>
      <c r="AD12792" s="9" t="s">
        <v>225</v>
      </c>
      <c r="AE12792" s="5">
        <f t="shared" si="420"/>
        <v>0</v>
      </c>
      <c r="AF12792" s="5" t="str">
        <f t="shared" si="421"/>
        <v>katA</v>
      </c>
      <c r="AG12792" s="153"/>
      <c r="AH12792" s="153"/>
      <c r="AI12792" t="s">
        <v>195</v>
      </c>
      <c r="AJ12792" t="s">
        <v>340</v>
      </c>
      <c r="AK12792" s="9" t="str">
        <f>VLOOKUP(Y12792,zdroj!D:AJ,33,0)</f>
        <v>katA</v>
      </c>
    </row>
    <row r="12793" spans="8:37" x14ac:dyDescent="0.25">
      <c r="H12793" s="8"/>
      <c r="I12793" s="8"/>
      <c r="N12793" s="23"/>
      <c r="O12793" s="24"/>
      <c r="P12793" s="19"/>
      <c r="Q12793" s="19"/>
      <c r="R12793" s="19"/>
      <c r="U12793" s="27"/>
      <c r="Y12793" s="9" t="s">
        <v>687</v>
      </c>
      <c r="Z12793" s="9" t="s">
        <v>462</v>
      </c>
      <c r="AA12793" s="9" t="s">
        <v>44</v>
      </c>
      <c r="AB12793" s="9">
        <v>30895201</v>
      </c>
      <c r="AC12793" s="9" t="s">
        <v>13566</v>
      </c>
      <c r="AD12793" s="9" t="s">
        <v>225</v>
      </c>
      <c r="AE12793" s="5">
        <f t="shared" si="420"/>
        <v>0</v>
      </c>
      <c r="AF12793" s="5" t="str">
        <f t="shared" si="421"/>
        <v>katA</v>
      </c>
      <c r="AG12793" s="153"/>
      <c r="AH12793" s="153"/>
      <c r="AI12793" t="s">
        <v>195</v>
      </c>
      <c r="AJ12793" t="s">
        <v>340</v>
      </c>
      <c r="AK12793" s="9" t="str">
        <f>VLOOKUP(Y12793,zdroj!D:AJ,33,0)</f>
        <v>katA</v>
      </c>
    </row>
    <row r="12794" spans="8:37" x14ac:dyDescent="0.25">
      <c r="H12794" s="8"/>
      <c r="I12794" s="8"/>
      <c r="N12794" s="23"/>
      <c r="O12794" s="24"/>
      <c r="P12794" s="19"/>
      <c r="Q12794" s="19"/>
      <c r="R12794" s="19"/>
      <c r="U12794" s="27"/>
      <c r="Y12794" s="9" t="s">
        <v>687</v>
      </c>
      <c r="Z12794" s="9" t="s">
        <v>462</v>
      </c>
      <c r="AA12794" s="9" t="s">
        <v>44</v>
      </c>
      <c r="AB12794" s="9">
        <v>8076600</v>
      </c>
      <c r="AC12794" s="9" t="s">
        <v>13567</v>
      </c>
      <c r="AD12794" s="9" t="s">
        <v>225</v>
      </c>
      <c r="AE12794" s="5">
        <f t="shared" si="420"/>
        <v>0</v>
      </c>
      <c r="AF12794" s="5" t="str">
        <f t="shared" si="421"/>
        <v>katA</v>
      </c>
      <c r="AG12794" s="153"/>
      <c r="AH12794" s="153"/>
      <c r="AI12794" t="s">
        <v>195</v>
      </c>
      <c r="AJ12794" t="s">
        <v>340</v>
      </c>
      <c r="AK12794" s="9" t="str">
        <f>VLOOKUP(Y12794,zdroj!D:AJ,33,0)</f>
        <v>katA</v>
      </c>
    </row>
    <row r="12795" spans="8:37" x14ac:dyDescent="0.25">
      <c r="H12795" s="8"/>
      <c r="I12795" s="8"/>
      <c r="N12795" s="23"/>
      <c r="O12795" s="24"/>
      <c r="P12795" s="19"/>
      <c r="Q12795" s="19"/>
      <c r="R12795" s="19"/>
      <c r="U12795" s="27"/>
      <c r="Y12795" s="9" t="s">
        <v>687</v>
      </c>
      <c r="Z12795" s="9" t="s">
        <v>462</v>
      </c>
      <c r="AA12795" s="9" t="s">
        <v>44</v>
      </c>
      <c r="AB12795" s="9">
        <v>8076618</v>
      </c>
      <c r="AC12795" s="9" t="s">
        <v>13568</v>
      </c>
      <c r="AD12795" s="9" t="s">
        <v>225</v>
      </c>
      <c r="AE12795" s="5">
        <f t="shared" si="420"/>
        <v>0</v>
      </c>
      <c r="AF12795" s="5" t="str">
        <f t="shared" si="421"/>
        <v>katA</v>
      </c>
      <c r="AG12795" s="153"/>
      <c r="AH12795" s="153"/>
      <c r="AI12795" t="s">
        <v>195</v>
      </c>
      <c r="AJ12795" t="s">
        <v>340</v>
      </c>
      <c r="AK12795" s="9" t="str">
        <f>VLOOKUP(Y12795,zdroj!D:AJ,33,0)</f>
        <v>katA</v>
      </c>
    </row>
    <row r="12796" spans="8:37" x14ac:dyDescent="0.25">
      <c r="H12796" s="8"/>
      <c r="I12796" s="8"/>
      <c r="N12796" s="23"/>
      <c r="O12796" s="24"/>
      <c r="P12796" s="19"/>
      <c r="Q12796" s="19"/>
      <c r="R12796" s="19"/>
      <c r="U12796" s="27"/>
      <c r="Y12796" s="9" t="s">
        <v>687</v>
      </c>
      <c r="Z12796" s="9" t="s">
        <v>462</v>
      </c>
      <c r="AA12796" s="9" t="s">
        <v>44</v>
      </c>
      <c r="AB12796" s="9">
        <v>8076626</v>
      </c>
      <c r="AC12796" s="9" t="s">
        <v>13569</v>
      </c>
      <c r="AD12796" s="9" t="s">
        <v>225</v>
      </c>
      <c r="AE12796" s="5">
        <f t="shared" si="420"/>
        <v>0</v>
      </c>
      <c r="AF12796" s="5" t="str">
        <f t="shared" si="421"/>
        <v>katA</v>
      </c>
      <c r="AG12796" s="153"/>
      <c r="AH12796" s="153"/>
      <c r="AI12796" t="s">
        <v>195</v>
      </c>
      <c r="AJ12796" t="s">
        <v>340</v>
      </c>
      <c r="AK12796" s="9" t="str">
        <f>VLOOKUP(Y12796,zdroj!D:AJ,33,0)</f>
        <v>katA</v>
      </c>
    </row>
    <row r="12797" spans="8:37" x14ac:dyDescent="0.25">
      <c r="H12797" s="8"/>
      <c r="I12797" s="8"/>
      <c r="N12797" s="23"/>
      <c r="O12797" s="24"/>
      <c r="P12797" s="19"/>
      <c r="Q12797" s="19"/>
      <c r="R12797" s="19"/>
      <c r="U12797" s="27"/>
      <c r="Y12797" s="9" t="s">
        <v>687</v>
      </c>
      <c r="Z12797" s="9" t="s">
        <v>462</v>
      </c>
      <c r="AA12797" s="9" t="s">
        <v>44</v>
      </c>
      <c r="AB12797" s="9">
        <v>8076634</v>
      </c>
      <c r="AC12797" s="9" t="s">
        <v>13570</v>
      </c>
      <c r="AD12797" s="9" t="s">
        <v>225</v>
      </c>
      <c r="AE12797" s="5">
        <f t="shared" si="420"/>
        <v>0</v>
      </c>
      <c r="AF12797" s="5" t="str">
        <f t="shared" si="421"/>
        <v>katA</v>
      </c>
      <c r="AG12797" s="153"/>
      <c r="AH12797" s="153"/>
      <c r="AI12797" t="s">
        <v>195</v>
      </c>
      <c r="AJ12797" t="s">
        <v>340</v>
      </c>
      <c r="AK12797" s="9" t="str">
        <f>VLOOKUP(Y12797,zdroj!D:AJ,33,0)</f>
        <v>katA</v>
      </c>
    </row>
    <row r="12798" spans="8:37" x14ac:dyDescent="0.25">
      <c r="H12798" s="8"/>
      <c r="I12798" s="8"/>
      <c r="N12798" s="23"/>
      <c r="O12798" s="24"/>
      <c r="P12798" s="19"/>
      <c r="Q12798" s="19"/>
      <c r="R12798" s="19"/>
      <c r="U12798" s="27"/>
      <c r="Y12798" s="9" t="s">
        <v>687</v>
      </c>
      <c r="Z12798" s="9" t="s">
        <v>462</v>
      </c>
      <c r="AA12798" s="9" t="s">
        <v>44</v>
      </c>
      <c r="AB12798" s="9">
        <v>8076642</v>
      </c>
      <c r="AC12798" s="9" t="s">
        <v>13571</v>
      </c>
      <c r="AD12798" s="9" t="s">
        <v>225</v>
      </c>
      <c r="AE12798" s="5">
        <f t="shared" si="420"/>
        <v>0</v>
      </c>
      <c r="AF12798" s="5" t="str">
        <f t="shared" si="421"/>
        <v>katA</v>
      </c>
      <c r="AG12798" s="153"/>
      <c r="AH12798" s="153"/>
      <c r="AI12798" t="s">
        <v>195</v>
      </c>
      <c r="AJ12798" t="s">
        <v>340</v>
      </c>
      <c r="AK12798" s="9" t="str">
        <f>VLOOKUP(Y12798,zdroj!D:AJ,33,0)</f>
        <v>katA</v>
      </c>
    </row>
    <row r="12799" spans="8:37" x14ac:dyDescent="0.25">
      <c r="H12799" s="8"/>
      <c r="I12799" s="8"/>
      <c r="N12799" s="23"/>
      <c r="O12799" s="24"/>
      <c r="P12799" s="19"/>
      <c r="Q12799" s="19"/>
      <c r="R12799" s="19"/>
      <c r="U12799" s="27"/>
      <c r="Y12799" s="9" t="s">
        <v>687</v>
      </c>
      <c r="Z12799" s="9" t="s">
        <v>462</v>
      </c>
      <c r="AA12799" s="9" t="s">
        <v>44</v>
      </c>
      <c r="AB12799" s="9">
        <v>8076651</v>
      </c>
      <c r="AC12799" s="9" t="s">
        <v>13572</v>
      </c>
      <c r="AD12799" s="9" t="s">
        <v>225</v>
      </c>
      <c r="AE12799" s="5">
        <f t="shared" si="420"/>
        <v>0</v>
      </c>
      <c r="AF12799" s="5" t="str">
        <f t="shared" si="421"/>
        <v>katA</v>
      </c>
      <c r="AG12799" s="153"/>
      <c r="AH12799" s="153"/>
      <c r="AI12799" t="s">
        <v>195</v>
      </c>
      <c r="AJ12799" t="s">
        <v>340</v>
      </c>
      <c r="AK12799" s="9" t="str">
        <f>VLOOKUP(Y12799,zdroj!D:AJ,33,0)</f>
        <v>katA</v>
      </c>
    </row>
    <row r="12800" spans="8:37" x14ac:dyDescent="0.25">
      <c r="H12800" s="8"/>
      <c r="I12800" s="8"/>
      <c r="N12800" s="23"/>
      <c r="O12800" s="24"/>
      <c r="P12800" s="19"/>
      <c r="Q12800" s="19"/>
      <c r="R12800" s="19"/>
      <c r="U12800" s="27"/>
      <c r="Y12800" s="9" t="s">
        <v>687</v>
      </c>
      <c r="Z12800" s="9" t="s">
        <v>462</v>
      </c>
      <c r="AA12800" s="9" t="s">
        <v>44</v>
      </c>
      <c r="AB12800" s="9">
        <v>8076669</v>
      </c>
      <c r="AC12800" s="9" t="s">
        <v>13573</v>
      </c>
      <c r="AD12800" s="9" t="s">
        <v>225</v>
      </c>
      <c r="AE12800" s="5">
        <f t="shared" si="420"/>
        <v>0</v>
      </c>
      <c r="AF12800" s="5" t="str">
        <f t="shared" si="421"/>
        <v>katA</v>
      </c>
      <c r="AG12800" s="153"/>
      <c r="AH12800" s="153"/>
      <c r="AI12800" t="s">
        <v>195</v>
      </c>
      <c r="AJ12800" t="s">
        <v>340</v>
      </c>
      <c r="AK12800" s="9" t="str">
        <f>VLOOKUP(Y12800,zdroj!D:AJ,33,0)</f>
        <v>katA</v>
      </c>
    </row>
    <row r="12801" spans="8:37" x14ac:dyDescent="0.25">
      <c r="H12801" s="8"/>
      <c r="I12801" s="8"/>
      <c r="N12801" s="23"/>
      <c r="O12801" s="24"/>
      <c r="P12801" s="19"/>
      <c r="Q12801" s="19"/>
      <c r="R12801" s="19"/>
      <c r="U12801" s="27"/>
      <c r="Y12801" s="9" t="s">
        <v>687</v>
      </c>
      <c r="Z12801" s="9" t="s">
        <v>462</v>
      </c>
      <c r="AA12801" s="9" t="s">
        <v>44</v>
      </c>
      <c r="AB12801" s="9">
        <v>8076677</v>
      </c>
      <c r="AC12801" s="9" t="s">
        <v>13574</v>
      </c>
      <c r="AD12801" s="9" t="s">
        <v>225</v>
      </c>
      <c r="AE12801" s="5">
        <f t="shared" si="420"/>
        <v>0</v>
      </c>
      <c r="AF12801" s="5" t="str">
        <f t="shared" si="421"/>
        <v>katA</v>
      </c>
      <c r="AG12801" s="153"/>
      <c r="AH12801" s="153"/>
      <c r="AI12801" t="s">
        <v>195</v>
      </c>
      <c r="AJ12801" t="s">
        <v>340</v>
      </c>
      <c r="AK12801" s="9" t="str">
        <f>VLOOKUP(Y12801,zdroj!D:AJ,33,0)</f>
        <v>katA</v>
      </c>
    </row>
    <row r="12802" spans="8:37" x14ac:dyDescent="0.25">
      <c r="H12802" s="8"/>
      <c r="I12802" s="8"/>
      <c r="N12802" s="23"/>
      <c r="O12802" s="24"/>
      <c r="P12802" s="19"/>
      <c r="Q12802" s="19"/>
      <c r="R12802" s="19"/>
      <c r="U12802" s="27"/>
      <c r="Y12802" s="9" t="s">
        <v>687</v>
      </c>
      <c r="Z12802" s="9" t="s">
        <v>462</v>
      </c>
      <c r="AA12802" s="9" t="s">
        <v>44</v>
      </c>
      <c r="AB12802" s="9">
        <v>8076685</v>
      </c>
      <c r="AC12802" s="9" t="s">
        <v>13575</v>
      </c>
      <c r="AD12802" s="9" t="s">
        <v>225</v>
      </c>
      <c r="AE12802" s="5">
        <f t="shared" si="420"/>
        <v>0</v>
      </c>
      <c r="AF12802" s="5" t="str">
        <f t="shared" si="421"/>
        <v>katA</v>
      </c>
      <c r="AG12802" s="153"/>
      <c r="AH12802" s="153"/>
      <c r="AI12802" t="s">
        <v>195</v>
      </c>
      <c r="AJ12802" t="s">
        <v>340</v>
      </c>
      <c r="AK12802" s="9" t="str">
        <f>VLOOKUP(Y12802,zdroj!D:AJ,33,0)</f>
        <v>katA</v>
      </c>
    </row>
    <row r="12803" spans="8:37" x14ac:dyDescent="0.25">
      <c r="H12803" s="8"/>
      <c r="I12803" s="8"/>
      <c r="N12803" s="23"/>
      <c r="O12803" s="24"/>
      <c r="P12803" s="19"/>
      <c r="Q12803" s="19"/>
      <c r="R12803" s="19"/>
      <c r="U12803" s="27"/>
      <c r="Y12803" s="9" t="s">
        <v>687</v>
      </c>
      <c r="Z12803" s="9" t="s">
        <v>462</v>
      </c>
      <c r="AA12803" s="9" t="s">
        <v>44</v>
      </c>
      <c r="AB12803" s="9">
        <v>8076103</v>
      </c>
      <c r="AC12803" s="9" t="s">
        <v>13576</v>
      </c>
      <c r="AD12803" s="9" t="s">
        <v>225</v>
      </c>
      <c r="AE12803" s="5">
        <f t="shared" si="420"/>
        <v>0</v>
      </c>
      <c r="AF12803" s="5" t="str">
        <f t="shared" si="421"/>
        <v>katA</v>
      </c>
      <c r="AG12803" s="153"/>
      <c r="AH12803" s="153"/>
      <c r="AI12803" t="s">
        <v>195</v>
      </c>
      <c r="AJ12803" t="s">
        <v>340</v>
      </c>
      <c r="AK12803" s="9" t="str">
        <f>VLOOKUP(Y12803,zdroj!D:AJ,33,0)</f>
        <v>katA</v>
      </c>
    </row>
    <row r="12804" spans="8:37" x14ac:dyDescent="0.25">
      <c r="H12804" s="8"/>
      <c r="I12804" s="8"/>
      <c r="N12804" s="23"/>
      <c r="O12804" s="24"/>
      <c r="P12804" s="19"/>
      <c r="Q12804" s="19"/>
      <c r="R12804" s="19"/>
      <c r="U12804" s="27"/>
      <c r="Y12804" s="9" t="s">
        <v>687</v>
      </c>
      <c r="Z12804" s="9" t="s">
        <v>462</v>
      </c>
      <c r="AA12804" s="9" t="s">
        <v>44</v>
      </c>
      <c r="AB12804" s="9">
        <v>8076707</v>
      </c>
      <c r="AC12804" s="9" t="s">
        <v>13577</v>
      </c>
      <c r="AD12804" s="9" t="s">
        <v>225</v>
      </c>
      <c r="AE12804" s="5">
        <f t="shared" si="420"/>
        <v>0</v>
      </c>
      <c r="AF12804" s="5" t="str">
        <f t="shared" si="421"/>
        <v>katA</v>
      </c>
      <c r="AG12804" s="153"/>
      <c r="AH12804" s="153"/>
      <c r="AI12804" t="s">
        <v>236</v>
      </c>
      <c r="AJ12804" t="s">
        <v>17878</v>
      </c>
      <c r="AK12804" s="9" t="str">
        <f>VLOOKUP(Y12804,zdroj!D:AJ,33,0)</f>
        <v>katA</v>
      </c>
    </row>
    <row r="12805" spans="8:37" x14ac:dyDescent="0.25">
      <c r="H12805" s="8"/>
      <c r="I12805" s="8"/>
      <c r="N12805" s="23"/>
      <c r="O12805" s="24"/>
      <c r="P12805" s="19"/>
      <c r="Q12805" s="19"/>
      <c r="R12805" s="19"/>
      <c r="U12805" s="27"/>
      <c r="Y12805" s="9" t="s">
        <v>687</v>
      </c>
      <c r="Z12805" s="9" t="s">
        <v>462</v>
      </c>
      <c r="AA12805" s="9" t="s">
        <v>44</v>
      </c>
      <c r="AB12805" s="9">
        <v>8076715</v>
      </c>
      <c r="AC12805" s="9" t="s">
        <v>13578</v>
      </c>
      <c r="AD12805" s="9" t="s">
        <v>225</v>
      </c>
      <c r="AE12805" s="5">
        <f t="shared" si="420"/>
        <v>0</v>
      </c>
      <c r="AF12805" s="5" t="str">
        <f t="shared" si="421"/>
        <v>katA</v>
      </c>
      <c r="AG12805" s="153"/>
      <c r="AH12805" s="153"/>
      <c r="AI12805" t="s">
        <v>195</v>
      </c>
      <c r="AJ12805" t="s">
        <v>340</v>
      </c>
      <c r="AK12805" s="9" t="str">
        <f>VLOOKUP(Y12805,zdroj!D:AJ,33,0)</f>
        <v>katA</v>
      </c>
    </row>
    <row r="12806" spans="8:37" x14ac:dyDescent="0.25">
      <c r="H12806" s="8"/>
      <c r="I12806" s="8"/>
      <c r="N12806" s="23"/>
      <c r="O12806" s="24"/>
      <c r="P12806" s="19"/>
      <c r="Q12806" s="19"/>
      <c r="R12806" s="19"/>
      <c r="U12806" s="27"/>
      <c r="Y12806" s="9" t="s">
        <v>687</v>
      </c>
      <c r="Z12806" s="9" t="s">
        <v>462</v>
      </c>
      <c r="AA12806" s="9" t="s">
        <v>44</v>
      </c>
      <c r="AB12806" s="9">
        <v>25771361</v>
      </c>
      <c r="AC12806" s="9" t="s">
        <v>13579</v>
      </c>
      <c r="AD12806" s="9" t="s">
        <v>225</v>
      </c>
      <c r="AE12806" s="5">
        <f t="shared" si="420"/>
        <v>0</v>
      </c>
      <c r="AF12806" s="5" t="str">
        <f t="shared" si="421"/>
        <v>katA</v>
      </c>
      <c r="AG12806" s="153"/>
      <c r="AH12806" s="153"/>
      <c r="AI12806" t="s">
        <v>236</v>
      </c>
      <c r="AJ12806" t="s">
        <v>17878</v>
      </c>
      <c r="AK12806" s="9" t="str">
        <f>VLOOKUP(Y12806,zdroj!D:AJ,33,0)</f>
        <v>katA</v>
      </c>
    </row>
    <row r="12807" spans="8:37" x14ac:dyDescent="0.25">
      <c r="H12807" s="8"/>
      <c r="I12807" s="8"/>
      <c r="N12807" s="23"/>
      <c r="O12807" s="24"/>
      <c r="P12807" s="19"/>
      <c r="Q12807" s="19"/>
      <c r="R12807" s="19"/>
      <c r="U12807" s="27"/>
      <c r="Y12807" s="9" t="s">
        <v>687</v>
      </c>
      <c r="Z12807" s="9" t="s">
        <v>462</v>
      </c>
      <c r="AA12807" s="9" t="s">
        <v>44</v>
      </c>
      <c r="AB12807" s="9">
        <v>8076723</v>
      </c>
      <c r="AC12807" s="9" t="s">
        <v>13580</v>
      </c>
      <c r="AD12807" s="9" t="s">
        <v>225</v>
      </c>
      <c r="AE12807" s="5">
        <f t="shared" si="420"/>
        <v>0</v>
      </c>
      <c r="AF12807" s="5" t="str">
        <f t="shared" si="421"/>
        <v>katA</v>
      </c>
      <c r="AG12807" s="153"/>
      <c r="AH12807" s="153"/>
      <c r="AI12807" t="s">
        <v>195</v>
      </c>
      <c r="AJ12807" t="s">
        <v>340</v>
      </c>
      <c r="AK12807" s="9" t="str">
        <f>VLOOKUP(Y12807,zdroj!D:AJ,33,0)</f>
        <v>katA</v>
      </c>
    </row>
    <row r="12808" spans="8:37" x14ac:dyDescent="0.25">
      <c r="H12808" s="8"/>
      <c r="I12808" s="8"/>
      <c r="N12808" s="23"/>
      <c r="O12808" s="24"/>
      <c r="P12808" s="19"/>
      <c r="Q12808" s="19"/>
      <c r="R12808" s="19"/>
      <c r="U12808" s="27"/>
      <c r="Y12808" s="9" t="s">
        <v>687</v>
      </c>
      <c r="Z12808" s="9" t="s">
        <v>462</v>
      </c>
      <c r="AA12808" s="9" t="s">
        <v>44</v>
      </c>
      <c r="AB12808" s="9">
        <v>25771353</v>
      </c>
      <c r="AC12808" s="9" t="s">
        <v>13581</v>
      </c>
      <c r="AD12808" s="9" t="s">
        <v>225</v>
      </c>
      <c r="AE12808" s="5">
        <f t="shared" si="420"/>
        <v>0</v>
      </c>
      <c r="AF12808" s="5" t="str">
        <f t="shared" si="421"/>
        <v>katA</v>
      </c>
      <c r="AG12808" s="153"/>
      <c r="AH12808" s="153"/>
      <c r="AI12808" t="s">
        <v>195</v>
      </c>
      <c r="AJ12808" t="s">
        <v>340</v>
      </c>
      <c r="AK12808" s="9" t="str">
        <f>VLOOKUP(Y12808,zdroj!D:AJ,33,0)</f>
        <v>katA</v>
      </c>
    </row>
    <row r="12809" spans="8:37" x14ac:dyDescent="0.25">
      <c r="H12809" s="8"/>
      <c r="I12809" s="8"/>
      <c r="N12809" s="23"/>
      <c r="O12809" s="24"/>
      <c r="P12809" s="19"/>
      <c r="Q12809" s="19"/>
      <c r="R12809" s="19"/>
      <c r="U12809" s="27"/>
      <c r="Y12809" s="9" t="s">
        <v>687</v>
      </c>
      <c r="Z12809" s="9" t="s">
        <v>462</v>
      </c>
      <c r="AA12809" s="9" t="s">
        <v>44</v>
      </c>
      <c r="AB12809" s="9">
        <v>25771400</v>
      </c>
      <c r="AC12809" s="9" t="s">
        <v>13582</v>
      </c>
      <c r="AD12809" s="9" t="s">
        <v>225</v>
      </c>
      <c r="AE12809" s="5">
        <f t="shared" si="420"/>
        <v>0</v>
      </c>
      <c r="AF12809" s="5" t="str">
        <f t="shared" si="421"/>
        <v>katA</v>
      </c>
      <c r="AG12809" s="153"/>
      <c r="AH12809" s="153"/>
      <c r="AI12809" t="s">
        <v>195</v>
      </c>
      <c r="AJ12809" t="s">
        <v>340</v>
      </c>
      <c r="AK12809" s="9" t="str">
        <f>VLOOKUP(Y12809,zdroj!D:AJ,33,0)</f>
        <v>katA</v>
      </c>
    </row>
    <row r="12810" spans="8:37" x14ac:dyDescent="0.25">
      <c r="H12810" s="8"/>
      <c r="I12810" s="8"/>
      <c r="N12810" s="23"/>
      <c r="O12810" s="24"/>
      <c r="P12810" s="19"/>
      <c r="Q12810" s="19"/>
      <c r="R12810" s="19"/>
      <c r="U12810" s="27"/>
      <c r="Y12810" s="9" t="s">
        <v>687</v>
      </c>
      <c r="Z12810" s="9" t="s">
        <v>462</v>
      </c>
      <c r="AA12810" s="9" t="s">
        <v>44</v>
      </c>
      <c r="AB12810" s="9">
        <v>25771396</v>
      </c>
      <c r="AC12810" s="9" t="s">
        <v>13583</v>
      </c>
      <c r="AD12810" s="9" t="s">
        <v>225</v>
      </c>
      <c r="AE12810" s="5">
        <f t="shared" ref="AE12810:AE12873" si="422">VLOOKUP(Y12810,K:T,10,0)</f>
        <v>0</v>
      </c>
      <c r="AF12810" s="5" t="str">
        <f t="shared" ref="AF12810:AF12873" si="423">IF(AE12810="A",IF(AD12810="katA","katB",AD12810),AD12810)</f>
        <v>katA</v>
      </c>
      <c r="AG12810" s="153"/>
      <c r="AH12810" s="153"/>
      <c r="AI12810" t="s">
        <v>195</v>
      </c>
      <c r="AJ12810" t="s">
        <v>340</v>
      </c>
      <c r="AK12810" s="9" t="str">
        <f>VLOOKUP(Y12810,zdroj!D:AJ,33,0)</f>
        <v>katA</v>
      </c>
    </row>
    <row r="12811" spans="8:37" x14ac:dyDescent="0.25">
      <c r="H12811" s="8"/>
      <c r="I12811" s="8"/>
      <c r="N12811" s="23"/>
      <c r="O12811" s="24"/>
      <c r="P12811" s="19"/>
      <c r="Q12811" s="19"/>
      <c r="R12811" s="19"/>
      <c r="U12811" s="27"/>
      <c r="Y12811" s="9" t="s">
        <v>687</v>
      </c>
      <c r="Z12811" s="9" t="s">
        <v>462</v>
      </c>
      <c r="AA12811" s="9" t="s">
        <v>44</v>
      </c>
      <c r="AB12811" s="9">
        <v>41118855</v>
      </c>
      <c r="AC12811" s="9" t="s">
        <v>13584</v>
      </c>
      <c r="AD12811" s="9" t="s">
        <v>225</v>
      </c>
      <c r="AE12811" s="5">
        <f t="shared" si="422"/>
        <v>0</v>
      </c>
      <c r="AF12811" s="5" t="str">
        <f t="shared" si="423"/>
        <v>katA</v>
      </c>
      <c r="AG12811" s="153"/>
      <c r="AH12811" s="153"/>
      <c r="AI12811" t="s">
        <v>195</v>
      </c>
      <c r="AJ12811" t="s">
        <v>340</v>
      </c>
      <c r="AK12811" s="9" t="str">
        <f>VLOOKUP(Y12811,zdroj!D:AJ,33,0)</f>
        <v>katA</v>
      </c>
    </row>
    <row r="12812" spans="8:37" x14ac:dyDescent="0.25">
      <c r="H12812" s="8"/>
      <c r="I12812" s="8"/>
      <c r="N12812" s="23"/>
      <c r="O12812" s="24"/>
      <c r="P12812" s="19"/>
      <c r="Q12812" s="19"/>
      <c r="R12812" s="19"/>
      <c r="U12812" s="27"/>
      <c r="Y12812" s="9" t="s">
        <v>687</v>
      </c>
      <c r="Z12812" s="9" t="s">
        <v>462</v>
      </c>
      <c r="AA12812" s="9" t="s">
        <v>44</v>
      </c>
      <c r="AB12812" s="9">
        <v>8076111</v>
      </c>
      <c r="AC12812" s="9" t="s">
        <v>13585</v>
      </c>
      <c r="AD12812" s="9" t="s">
        <v>225</v>
      </c>
      <c r="AE12812" s="5">
        <f t="shared" si="422"/>
        <v>0</v>
      </c>
      <c r="AF12812" s="5" t="str">
        <f t="shared" si="423"/>
        <v>katA</v>
      </c>
      <c r="AG12812" s="153"/>
      <c r="AH12812" s="153"/>
      <c r="AI12812" t="s">
        <v>195</v>
      </c>
      <c r="AJ12812" t="s">
        <v>340</v>
      </c>
      <c r="AK12812" s="9" t="str">
        <f>VLOOKUP(Y12812,zdroj!D:AJ,33,0)</f>
        <v>katA</v>
      </c>
    </row>
    <row r="12813" spans="8:37" x14ac:dyDescent="0.25">
      <c r="H12813" s="8"/>
      <c r="I12813" s="8"/>
      <c r="N12813" s="23"/>
      <c r="O12813" s="24"/>
      <c r="P12813" s="19"/>
      <c r="Q12813" s="19"/>
      <c r="R12813" s="19"/>
      <c r="U12813" s="27"/>
      <c r="Y12813" s="9" t="s">
        <v>687</v>
      </c>
      <c r="Z12813" s="9" t="s">
        <v>462</v>
      </c>
      <c r="AA12813" s="9" t="s">
        <v>44</v>
      </c>
      <c r="AB12813" s="9">
        <v>25771370</v>
      </c>
      <c r="AC12813" s="9" t="s">
        <v>13586</v>
      </c>
      <c r="AD12813" s="9" t="s">
        <v>225</v>
      </c>
      <c r="AE12813" s="5">
        <f t="shared" si="422"/>
        <v>0</v>
      </c>
      <c r="AF12813" s="5" t="str">
        <f t="shared" si="423"/>
        <v>katA</v>
      </c>
      <c r="AG12813" s="153"/>
      <c r="AH12813" s="153"/>
      <c r="AI12813" t="s">
        <v>195</v>
      </c>
      <c r="AJ12813" t="s">
        <v>340</v>
      </c>
      <c r="AK12813" s="9" t="str">
        <f>VLOOKUP(Y12813,zdroj!D:AJ,33,0)</f>
        <v>katA</v>
      </c>
    </row>
    <row r="12814" spans="8:37" x14ac:dyDescent="0.25">
      <c r="H12814" s="8"/>
      <c r="I12814" s="8"/>
      <c r="N12814" s="23"/>
      <c r="O12814" s="24"/>
      <c r="P12814" s="19"/>
      <c r="Q12814" s="19"/>
      <c r="R12814" s="19"/>
      <c r="U12814" s="27"/>
      <c r="Y12814" s="9" t="s">
        <v>687</v>
      </c>
      <c r="Z12814" s="9" t="s">
        <v>462</v>
      </c>
      <c r="AA12814" s="9" t="s">
        <v>44</v>
      </c>
      <c r="AB12814" s="9">
        <v>25771388</v>
      </c>
      <c r="AC12814" s="9" t="s">
        <v>13587</v>
      </c>
      <c r="AD12814" s="9" t="s">
        <v>225</v>
      </c>
      <c r="AE12814" s="5">
        <f t="shared" si="422"/>
        <v>0</v>
      </c>
      <c r="AF12814" s="5" t="str">
        <f t="shared" si="423"/>
        <v>katA</v>
      </c>
      <c r="AG12814" s="153"/>
      <c r="AH12814" s="153"/>
      <c r="AI12814" t="s">
        <v>195</v>
      </c>
      <c r="AJ12814" t="s">
        <v>340</v>
      </c>
      <c r="AK12814" s="9" t="str">
        <f>VLOOKUP(Y12814,zdroj!D:AJ,33,0)</f>
        <v>katA</v>
      </c>
    </row>
    <row r="12815" spans="8:37" x14ac:dyDescent="0.25">
      <c r="H12815" s="8"/>
      <c r="I12815" s="8"/>
      <c r="N12815" s="23"/>
      <c r="O12815" s="24"/>
      <c r="P12815" s="19"/>
      <c r="Q12815" s="19"/>
      <c r="R12815" s="19"/>
      <c r="U12815" s="27"/>
      <c r="Y12815" s="9" t="s">
        <v>687</v>
      </c>
      <c r="Z12815" s="9" t="s">
        <v>462</v>
      </c>
      <c r="AA12815" s="9" t="s">
        <v>44</v>
      </c>
      <c r="AB12815" s="9">
        <v>30895219</v>
      </c>
      <c r="AC12815" s="9" t="s">
        <v>13588</v>
      </c>
      <c r="AD12815" s="9" t="s">
        <v>225</v>
      </c>
      <c r="AE12815" s="5">
        <f t="shared" si="422"/>
        <v>0</v>
      </c>
      <c r="AF12815" s="5" t="str">
        <f t="shared" si="423"/>
        <v>katA</v>
      </c>
      <c r="AG12815" s="153"/>
      <c r="AH12815" s="153"/>
      <c r="AI12815" t="s">
        <v>195</v>
      </c>
      <c r="AJ12815" t="s">
        <v>340</v>
      </c>
      <c r="AK12815" s="9" t="str">
        <f>VLOOKUP(Y12815,zdroj!D:AJ,33,0)</f>
        <v>katA</v>
      </c>
    </row>
    <row r="12816" spans="8:37" x14ac:dyDescent="0.25">
      <c r="H12816" s="8"/>
      <c r="I12816" s="8"/>
      <c r="N12816" s="23"/>
      <c r="O12816" s="24"/>
      <c r="P12816" s="19"/>
      <c r="Q12816" s="19"/>
      <c r="R12816" s="19"/>
      <c r="U12816" s="27"/>
      <c r="Y12816" s="9" t="s">
        <v>687</v>
      </c>
      <c r="Z12816" s="9" t="s">
        <v>462</v>
      </c>
      <c r="AA12816" s="9" t="s">
        <v>44</v>
      </c>
      <c r="AB12816" s="9">
        <v>42194709</v>
      </c>
      <c r="AC12816" s="9" t="s">
        <v>13589</v>
      </c>
      <c r="AD12816" s="9" t="s">
        <v>225</v>
      </c>
      <c r="AE12816" s="5">
        <f t="shared" si="422"/>
        <v>0</v>
      </c>
      <c r="AF12816" s="5" t="str">
        <f t="shared" si="423"/>
        <v>katA</v>
      </c>
      <c r="AG12816" s="153"/>
      <c r="AH12816" s="153"/>
      <c r="AI12816" t="s">
        <v>195</v>
      </c>
      <c r="AJ12816" t="s">
        <v>340</v>
      </c>
      <c r="AK12816" s="9" t="str">
        <f>VLOOKUP(Y12816,zdroj!D:AJ,33,0)</f>
        <v>katA</v>
      </c>
    </row>
    <row r="12817" spans="8:37" x14ac:dyDescent="0.25">
      <c r="H12817" s="8"/>
      <c r="I12817" s="8"/>
      <c r="N12817" s="23"/>
      <c r="O12817" s="24"/>
      <c r="P12817" s="19"/>
      <c r="Q12817" s="19"/>
      <c r="R12817" s="19"/>
      <c r="U12817" s="27"/>
      <c r="Y12817" s="9" t="s">
        <v>687</v>
      </c>
      <c r="Z12817" s="9" t="s">
        <v>462</v>
      </c>
      <c r="AA12817" s="9" t="s">
        <v>44</v>
      </c>
      <c r="AB12817" s="9">
        <v>72888491</v>
      </c>
      <c r="AC12817" s="9" t="s">
        <v>13590</v>
      </c>
      <c r="AD12817" s="9" t="s">
        <v>225</v>
      </c>
      <c r="AE12817" s="5">
        <f t="shared" si="422"/>
        <v>0</v>
      </c>
      <c r="AF12817" s="5" t="str">
        <f t="shared" si="423"/>
        <v>katA</v>
      </c>
      <c r="AG12817" s="153"/>
      <c r="AH12817" s="153"/>
      <c r="AI12817" t="s">
        <v>195</v>
      </c>
      <c r="AJ12817" t="s">
        <v>340</v>
      </c>
      <c r="AK12817" s="9" t="str">
        <f>VLOOKUP(Y12817,zdroj!D:AJ,33,0)</f>
        <v>katA</v>
      </c>
    </row>
    <row r="12818" spans="8:37" x14ac:dyDescent="0.25">
      <c r="H12818" s="8"/>
      <c r="I12818" s="8"/>
      <c r="N12818" s="23"/>
      <c r="O12818" s="24"/>
      <c r="P12818" s="19"/>
      <c r="Q12818" s="19"/>
      <c r="R12818" s="19"/>
      <c r="U12818" s="27"/>
      <c r="Y12818" s="9" t="s">
        <v>687</v>
      </c>
      <c r="Z12818" s="9" t="s">
        <v>462</v>
      </c>
      <c r="AA12818" s="9" t="s">
        <v>44</v>
      </c>
      <c r="AB12818" s="9">
        <v>76113141</v>
      </c>
      <c r="AC12818" s="9" t="s">
        <v>13591</v>
      </c>
      <c r="AD12818" s="9" t="s">
        <v>225</v>
      </c>
      <c r="AE12818" s="5">
        <f t="shared" si="422"/>
        <v>0</v>
      </c>
      <c r="AF12818" s="5" t="str">
        <f t="shared" si="423"/>
        <v>katA</v>
      </c>
      <c r="AG12818" s="153"/>
      <c r="AH12818" s="153"/>
      <c r="AI12818" t="s">
        <v>195</v>
      </c>
      <c r="AJ12818" t="s">
        <v>340</v>
      </c>
      <c r="AK12818" s="9" t="str">
        <f>VLOOKUP(Y12818,zdroj!D:AJ,33,0)</f>
        <v>katA</v>
      </c>
    </row>
    <row r="12819" spans="8:37" x14ac:dyDescent="0.25">
      <c r="H12819" s="8"/>
      <c r="I12819" s="8"/>
      <c r="N12819" s="23"/>
      <c r="O12819" s="24"/>
      <c r="P12819" s="19"/>
      <c r="Q12819" s="19"/>
      <c r="R12819" s="19"/>
      <c r="U12819" s="27"/>
      <c r="Y12819" s="9" t="s">
        <v>687</v>
      </c>
      <c r="Z12819" s="9" t="s">
        <v>462</v>
      </c>
      <c r="AA12819" s="9" t="s">
        <v>44</v>
      </c>
      <c r="AB12819" s="9">
        <v>80010270</v>
      </c>
      <c r="AC12819" s="9" t="s">
        <v>13592</v>
      </c>
      <c r="AD12819" s="9" t="s">
        <v>225</v>
      </c>
      <c r="AE12819" s="5">
        <f t="shared" si="422"/>
        <v>0</v>
      </c>
      <c r="AF12819" s="5" t="str">
        <f t="shared" si="423"/>
        <v>katA</v>
      </c>
      <c r="AG12819" s="153"/>
      <c r="AH12819" s="153"/>
      <c r="AI12819" t="s">
        <v>195</v>
      </c>
      <c r="AJ12819" t="s">
        <v>340</v>
      </c>
      <c r="AK12819" s="9" t="str">
        <f>VLOOKUP(Y12819,zdroj!D:AJ,33,0)</f>
        <v>katA</v>
      </c>
    </row>
    <row r="12820" spans="8:37" x14ac:dyDescent="0.25">
      <c r="H12820" s="8"/>
      <c r="I12820" s="8"/>
      <c r="N12820" s="23"/>
      <c r="O12820" s="24"/>
      <c r="P12820" s="19"/>
      <c r="Q12820" s="19"/>
      <c r="R12820" s="19"/>
      <c r="U12820" s="27"/>
      <c r="Y12820" s="9" t="s">
        <v>687</v>
      </c>
      <c r="Z12820" s="9" t="s">
        <v>462</v>
      </c>
      <c r="AA12820" s="9" t="s">
        <v>44</v>
      </c>
      <c r="AB12820" s="9">
        <v>74526154</v>
      </c>
      <c r="AC12820" s="9" t="s">
        <v>13593</v>
      </c>
      <c r="AD12820" s="9" t="s">
        <v>225</v>
      </c>
      <c r="AE12820" s="5">
        <f t="shared" si="422"/>
        <v>0</v>
      </c>
      <c r="AF12820" s="5" t="str">
        <f t="shared" si="423"/>
        <v>katA</v>
      </c>
      <c r="AG12820" s="153"/>
      <c r="AH12820" s="153"/>
      <c r="AI12820" t="s">
        <v>195</v>
      </c>
      <c r="AJ12820" t="s">
        <v>340</v>
      </c>
      <c r="AK12820" s="9" t="str">
        <f>VLOOKUP(Y12820,zdroj!D:AJ,33,0)</f>
        <v>katA</v>
      </c>
    </row>
    <row r="12821" spans="8:37" x14ac:dyDescent="0.25">
      <c r="H12821" s="8"/>
      <c r="I12821" s="8"/>
      <c r="N12821" s="23"/>
      <c r="O12821" s="24"/>
      <c r="P12821" s="19"/>
      <c r="Q12821" s="19"/>
      <c r="R12821" s="19"/>
      <c r="U12821" s="27"/>
      <c r="Y12821" s="9" t="s">
        <v>687</v>
      </c>
      <c r="Z12821" s="9" t="s">
        <v>462</v>
      </c>
      <c r="AA12821" s="9" t="s">
        <v>44</v>
      </c>
      <c r="AB12821" s="9">
        <v>8076120</v>
      </c>
      <c r="AC12821" s="9" t="s">
        <v>13594</v>
      </c>
      <c r="AD12821" s="9" t="s">
        <v>225</v>
      </c>
      <c r="AE12821" s="5">
        <f t="shared" si="422"/>
        <v>0</v>
      </c>
      <c r="AF12821" s="5" t="str">
        <f t="shared" si="423"/>
        <v>katA</v>
      </c>
      <c r="AG12821" s="153"/>
      <c r="AH12821" s="153"/>
      <c r="AI12821" t="s">
        <v>195</v>
      </c>
      <c r="AJ12821" t="s">
        <v>340</v>
      </c>
      <c r="AK12821" s="9" t="str">
        <f>VLOOKUP(Y12821,zdroj!D:AJ,33,0)</f>
        <v>katA</v>
      </c>
    </row>
    <row r="12822" spans="8:37" x14ac:dyDescent="0.25">
      <c r="H12822" s="8"/>
      <c r="I12822" s="8"/>
      <c r="N12822" s="23"/>
      <c r="O12822" s="24"/>
      <c r="P12822" s="19"/>
      <c r="Q12822" s="19"/>
      <c r="R12822" s="19"/>
      <c r="U12822" s="27"/>
      <c r="Y12822" s="9" t="s">
        <v>687</v>
      </c>
      <c r="Z12822" s="9" t="s">
        <v>462</v>
      </c>
      <c r="AA12822" s="9" t="s">
        <v>44</v>
      </c>
      <c r="AB12822" s="9">
        <v>8076022</v>
      </c>
      <c r="AC12822" s="9" t="s">
        <v>13595</v>
      </c>
      <c r="AD12822" s="9" t="s">
        <v>225</v>
      </c>
      <c r="AE12822" s="5">
        <f t="shared" si="422"/>
        <v>0</v>
      </c>
      <c r="AF12822" s="5" t="str">
        <f t="shared" si="423"/>
        <v>katA</v>
      </c>
      <c r="AG12822" s="153"/>
      <c r="AH12822" s="153"/>
      <c r="AI12822" t="s">
        <v>17879</v>
      </c>
      <c r="AJ12822" t="s">
        <v>17878</v>
      </c>
      <c r="AK12822" s="9" t="str">
        <f>VLOOKUP(Y12822,zdroj!D:AJ,33,0)</f>
        <v>katA</v>
      </c>
    </row>
    <row r="12823" spans="8:37" x14ac:dyDescent="0.25">
      <c r="H12823" s="8"/>
      <c r="I12823" s="8"/>
      <c r="N12823" s="23"/>
      <c r="O12823" s="24"/>
      <c r="P12823" s="19"/>
      <c r="Q12823" s="19"/>
      <c r="R12823" s="19"/>
      <c r="U12823" s="27"/>
      <c r="Y12823" s="9" t="s">
        <v>687</v>
      </c>
      <c r="Z12823" s="9" t="s">
        <v>462</v>
      </c>
      <c r="AA12823" s="9" t="s">
        <v>44</v>
      </c>
      <c r="AB12823" s="9">
        <v>8076031</v>
      </c>
      <c r="AC12823" s="9" t="s">
        <v>13596</v>
      </c>
      <c r="AD12823" s="9" t="s">
        <v>225</v>
      </c>
      <c r="AE12823" s="5">
        <f t="shared" si="422"/>
        <v>0</v>
      </c>
      <c r="AF12823" s="5" t="str">
        <f t="shared" si="423"/>
        <v>katA</v>
      </c>
      <c r="AG12823" s="153"/>
      <c r="AH12823" s="153"/>
      <c r="AI12823" t="s">
        <v>201</v>
      </c>
      <c r="AJ12823" t="s">
        <v>17878</v>
      </c>
      <c r="AK12823" s="9" t="str">
        <f>VLOOKUP(Y12823,zdroj!D:AJ,33,0)</f>
        <v>katA</v>
      </c>
    </row>
    <row r="12824" spans="8:37" x14ac:dyDescent="0.25">
      <c r="H12824" s="8"/>
      <c r="I12824" s="8"/>
      <c r="N12824" s="23"/>
      <c r="O12824" s="24"/>
      <c r="P12824" s="19"/>
      <c r="Q12824" s="19"/>
      <c r="R12824" s="19"/>
      <c r="U12824" s="27"/>
      <c r="Y12824" s="9" t="s">
        <v>688</v>
      </c>
      <c r="Z12824" s="9" t="s">
        <v>462</v>
      </c>
      <c r="AA12824" s="9" t="s">
        <v>237</v>
      </c>
      <c r="AB12824" s="9">
        <v>8077282</v>
      </c>
      <c r="AC12824" s="9" t="s">
        <v>13597</v>
      </c>
      <c r="AD12824" s="9" t="s">
        <v>225</v>
      </c>
      <c r="AE12824" s="5">
        <f t="shared" si="422"/>
        <v>0</v>
      </c>
      <c r="AF12824" s="5" t="str">
        <f t="shared" si="423"/>
        <v>katA</v>
      </c>
      <c r="AG12824" s="153"/>
      <c r="AH12824" s="153"/>
      <c r="AI12824" t="s">
        <v>236</v>
      </c>
      <c r="AJ12824" t="s">
        <v>17878</v>
      </c>
      <c r="AK12824" s="9" t="str">
        <f>VLOOKUP(Y12824,zdroj!D:AJ,33,0)</f>
        <v>katA</v>
      </c>
    </row>
    <row r="12825" spans="8:37" x14ac:dyDescent="0.25">
      <c r="H12825" s="8"/>
      <c r="I12825" s="8"/>
      <c r="N12825" s="23"/>
      <c r="O12825" s="24"/>
      <c r="P12825" s="19"/>
      <c r="Q12825" s="19"/>
      <c r="R12825" s="19"/>
      <c r="U12825" s="27"/>
      <c r="Y12825" s="9" t="s">
        <v>688</v>
      </c>
      <c r="Z12825" s="9" t="s">
        <v>462</v>
      </c>
      <c r="AA12825" s="9" t="s">
        <v>237</v>
      </c>
      <c r="AB12825" s="9">
        <v>8077371</v>
      </c>
      <c r="AC12825" s="9" t="s">
        <v>13598</v>
      </c>
      <c r="AD12825" s="9" t="s">
        <v>225</v>
      </c>
      <c r="AE12825" s="5">
        <f t="shared" si="422"/>
        <v>0</v>
      </c>
      <c r="AF12825" s="5" t="str">
        <f t="shared" si="423"/>
        <v>katA</v>
      </c>
      <c r="AG12825" s="153"/>
      <c r="AH12825" s="153"/>
      <c r="AI12825" t="s">
        <v>195</v>
      </c>
      <c r="AJ12825" t="s">
        <v>340</v>
      </c>
      <c r="AK12825" s="9" t="str">
        <f>VLOOKUP(Y12825,zdroj!D:AJ,33,0)</f>
        <v>katA</v>
      </c>
    </row>
    <row r="12826" spans="8:37" x14ac:dyDescent="0.25">
      <c r="H12826" s="8"/>
      <c r="I12826" s="8"/>
      <c r="N12826" s="23"/>
      <c r="O12826" s="24"/>
      <c r="P12826" s="19"/>
      <c r="Q12826" s="19"/>
      <c r="R12826" s="19"/>
      <c r="U12826" s="27"/>
      <c r="Y12826" s="9" t="s">
        <v>688</v>
      </c>
      <c r="Z12826" s="9" t="s">
        <v>462</v>
      </c>
      <c r="AA12826" s="9" t="s">
        <v>237</v>
      </c>
      <c r="AB12826" s="9">
        <v>8077398</v>
      </c>
      <c r="AC12826" s="9" t="s">
        <v>13599</v>
      </c>
      <c r="AD12826" s="9" t="s">
        <v>225</v>
      </c>
      <c r="AE12826" s="5">
        <f t="shared" si="422"/>
        <v>0</v>
      </c>
      <c r="AF12826" s="5" t="str">
        <f t="shared" si="423"/>
        <v>katA</v>
      </c>
      <c r="AG12826" s="153"/>
      <c r="AH12826" s="153"/>
      <c r="AI12826" t="s">
        <v>195</v>
      </c>
      <c r="AJ12826" t="s">
        <v>340</v>
      </c>
      <c r="AK12826" s="9" t="str">
        <f>VLOOKUP(Y12826,zdroj!D:AJ,33,0)</f>
        <v>katA</v>
      </c>
    </row>
    <row r="12827" spans="8:37" x14ac:dyDescent="0.25">
      <c r="H12827" s="8"/>
      <c r="I12827" s="8"/>
      <c r="N12827" s="23"/>
      <c r="O12827" s="24"/>
      <c r="P12827" s="19"/>
      <c r="Q12827" s="19"/>
      <c r="R12827" s="19"/>
      <c r="U12827" s="27"/>
      <c r="Y12827" s="9" t="s">
        <v>688</v>
      </c>
      <c r="Z12827" s="9" t="s">
        <v>462</v>
      </c>
      <c r="AA12827" s="9" t="s">
        <v>237</v>
      </c>
      <c r="AB12827" s="9">
        <v>31300341</v>
      </c>
      <c r="AC12827" s="9" t="s">
        <v>13600</v>
      </c>
      <c r="AD12827" s="9" t="s">
        <v>225</v>
      </c>
      <c r="AE12827" s="5">
        <f t="shared" si="422"/>
        <v>0</v>
      </c>
      <c r="AF12827" s="5" t="str">
        <f t="shared" si="423"/>
        <v>katA</v>
      </c>
      <c r="AG12827" s="153"/>
      <c r="AH12827" s="153"/>
      <c r="AI12827" t="s">
        <v>229</v>
      </c>
      <c r="AJ12827" t="s">
        <v>17878</v>
      </c>
      <c r="AK12827" s="9" t="str">
        <f>VLOOKUP(Y12827,zdroj!D:AJ,33,0)</f>
        <v>katA</v>
      </c>
    </row>
    <row r="12828" spans="8:37" x14ac:dyDescent="0.25">
      <c r="H12828" s="8"/>
      <c r="I12828" s="8"/>
      <c r="N12828" s="23"/>
      <c r="O12828" s="24"/>
      <c r="P12828" s="19"/>
      <c r="Q12828" s="19"/>
      <c r="R12828" s="19"/>
      <c r="U12828" s="27"/>
      <c r="Y12828" s="9" t="s">
        <v>688</v>
      </c>
      <c r="Z12828" s="9" t="s">
        <v>462</v>
      </c>
      <c r="AA12828" s="9" t="s">
        <v>237</v>
      </c>
      <c r="AB12828" s="9">
        <v>8077428</v>
      </c>
      <c r="AC12828" s="9" t="s">
        <v>13601</v>
      </c>
      <c r="AD12828" s="9" t="s">
        <v>225</v>
      </c>
      <c r="AE12828" s="5">
        <f t="shared" si="422"/>
        <v>0</v>
      </c>
      <c r="AF12828" s="5" t="str">
        <f t="shared" si="423"/>
        <v>katA</v>
      </c>
      <c r="AG12828" s="153"/>
      <c r="AH12828" s="153"/>
      <c r="AI12828" t="s">
        <v>195</v>
      </c>
      <c r="AJ12828" t="s">
        <v>340</v>
      </c>
      <c r="AK12828" s="9" t="str">
        <f>VLOOKUP(Y12828,zdroj!D:AJ,33,0)</f>
        <v>katA</v>
      </c>
    </row>
    <row r="12829" spans="8:37" x14ac:dyDescent="0.25">
      <c r="H12829" s="8"/>
      <c r="I12829" s="8"/>
      <c r="N12829" s="23"/>
      <c r="O12829" s="24"/>
      <c r="P12829" s="19"/>
      <c r="Q12829" s="19"/>
      <c r="R12829" s="19"/>
      <c r="U12829" s="27"/>
      <c r="Y12829" s="9" t="s">
        <v>688</v>
      </c>
      <c r="Z12829" s="9" t="s">
        <v>462</v>
      </c>
      <c r="AA12829" s="9" t="s">
        <v>237</v>
      </c>
      <c r="AB12829" s="9">
        <v>8077436</v>
      </c>
      <c r="AC12829" s="9" t="s">
        <v>13602</v>
      </c>
      <c r="AD12829" s="9" t="s">
        <v>225</v>
      </c>
      <c r="AE12829" s="5">
        <f t="shared" si="422"/>
        <v>0</v>
      </c>
      <c r="AF12829" s="5" t="str">
        <f t="shared" si="423"/>
        <v>katA</v>
      </c>
      <c r="AG12829" s="153"/>
      <c r="AH12829" s="153"/>
      <c r="AI12829" t="s">
        <v>195</v>
      </c>
      <c r="AJ12829" t="s">
        <v>340</v>
      </c>
      <c r="AK12829" s="9" t="str">
        <f>VLOOKUP(Y12829,zdroj!D:AJ,33,0)</f>
        <v>katA</v>
      </c>
    </row>
    <row r="12830" spans="8:37" x14ac:dyDescent="0.25">
      <c r="H12830" s="8"/>
      <c r="I12830" s="8"/>
      <c r="N12830" s="23"/>
      <c r="O12830" s="24"/>
      <c r="P12830" s="19"/>
      <c r="Q12830" s="19"/>
      <c r="R12830" s="19"/>
      <c r="U12830" s="27"/>
      <c r="Y12830" s="9" t="s">
        <v>688</v>
      </c>
      <c r="Z12830" s="9" t="s">
        <v>462</v>
      </c>
      <c r="AA12830" s="9" t="s">
        <v>237</v>
      </c>
      <c r="AB12830" s="9">
        <v>8077461</v>
      </c>
      <c r="AC12830" s="9" t="s">
        <v>13603</v>
      </c>
      <c r="AD12830" s="9" t="s">
        <v>225</v>
      </c>
      <c r="AE12830" s="5">
        <f t="shared" si="422"/>
        <v>0</v>
      </c>
      <c r="AF12830" s="5" t="str">
        <f t="shared" si="423"/>
        <v>katA</v>
      </c>
      <c r="AG12830" s="153"/>
      <c r="AH12830" s="153"/>
      <c r="AI12830" t="s">
        <v>195</v>
      </c>
      <c r="AJ12830" t="s">
        <v>340</v>
      </c>
      <c r="AK12830" s="9" t="str">
        <f>VLOOKUP(Y12830,zdroj!D:AJ,33,0)</f>
        <v>katA</v>
      </c>
    </row>
    <row r="12831" spans="8:37" x14ac:dyDescent="0.25">
      <c r="H12831" s="8"/>
      <c r="I12831" s="8"/>
      <c r="N12831" s="23"/>
      <c r="O12831" s="24"/>
      <c r="P12831" s="19"/>
      <c r="Q12831" s="19"/>
      <c r="R12831" s="19"/>
      <c r="U12831" s="27"/>
      <c r="Y12831" s="9" t="s">
        <v>688</v>
      </c>
      <c r="Z12831" s="9" t="s">
        <v>462</v>
      </c>
      <c r="AA12831" s="9" t="s">
        <v>237</v>
      </c>
      <c r="AB12831" s="9">
        <v>8077291</v>
      </c>
      <c r="AC12831" s="9" t="s">
        <v>13604</v>
      </c>
      <c r="AD12831" s="9" t="s">
        <v>225</v>
      </c>
      <c r="AE12831" s="5">
        <f t="shared" si="422"/>
        <v>0</v>
      </c>
      <c r="AF12831" s="5" t="str">
        <f t="shared" si="423"/>
        <v>katA</v>
      </c>
      <c r="AG12831" s="153"/>
      <c r="AH12831" s="153"/>
      <c r="AI12831" t="s">
        <v>236</v>
      </c>
      <c r="AJ12831" t="s">
        <v>17878</v>
      </c>
      <c r="AK12831" s="9" t="str">
        <f>VLOOKUP(Y12831,zdroj!D:AJ,33,0)</f>
        <v>katA</v>
      </c>
    </row>
    <row r="12832" spans="8:37" x14ac:dyDescent="0.25">
      <c r="H12832" s="8"/>
      <c r="I12832" s="8"/>
      <c r="N12832" s="23"/>
      <c r="O12832" s="24"/>
      <c r="P12832" s="19"/>
      <c r="Q12832" s="19"/>
      <c r="R12832" s="19"/>
      <c r="U12832" s="27"/>
      <c r="Y12832" s="9" t="s">
        <v>688</v>
      </c>
      <c r="Z12832" s="9" t="s">
        <v>462</v>
      </c>
      <c r="AA12832" s="9" t="s">
        <v>237</v>
      </c>
      <c r="AB12832" s="9">
        <v>8077487</v>
      </c>
      <c r="AC12832" s="9" t="s">
        <v>13605</v>
      </c>
      <c r="AD12832" s="9" t="s">
        <v>225</v>
      </c>
      <c r="AE12832" s="5">
        <f t="shared" si="422"/>
        <v>0</v>
      </c>
      <c r="AF12832" s="5" t="str">
        <f t="shared" si="423"/>
        <v>katA</v>
      </c>
      <c r="AG12832" s="153"/>
      <c r="AH12832" s="153"/>
      <c r="AI12832" t="s">
        <v>195</v>
      </c>
      <c r="AJ12832" t="s">
        <v>340</v>
      </c>
      <c r="AK12832" s="9" t="str">
        <f>VLOOKUP(Y12832,zdroj!D:AJ,33,0)</f>
        <v>katA</v>
      </c>
    </row>
    <row r="12833" spans="8:37" x14ac:dyDescent="0.25">
      <c r="H12833" s="8"/>
      <c r="I12833" s="8"/>
      <c r="N12833" s="23"/>
      <c r="O12833" s="24"/>
      <c r="P12833" s="19"/>
      <c r="Q12833" s="19"/>
      <c r="R12833" s="19"/>
      <c r="U12833" s="27"/>
      <c r="Y12833" s="9" t="s">
        <v>688</v>
      </c>
      <c r="Z12833" s="9" t="s">
        <v>462</v>
      </c>
      <c r="AA12833" s="9" t="s">
        <v>237</v>
      </c>
      <c r="AB12833" s="9">
        <v>8077495</v>
      </c>
      <c r="AC12833" s="9" t="s">
        <v>13606</v>
      </c>
      <c r="AD12833" s="9" t="s">
        <v>225</v>
      </c>
      <c r="AE12833" s="5">
        <f t="shared" si="422"/>
        <v>0</v>
      </c>
      <c r="AF12833" s="5" t="str">
        <f t="shared" si="423"/>
        <v>katA</v>
      </c>
      <c r="AG12833" s="153"/>
      <c r="AH12833" s="153"/>
      <c r="AI12833" t="s">
        <v>195</v>
      </c>
      <c r="AJ12833" t="s">
        <v>340</v>
      </c>
      <c r="AK12833" s="9" t="str">
        <f>VLOOKUP(Y12833,zdroj!D:AJ,33,0)</f>
        <v>katA</v>
      </c>
    </row>
    <row r="12834" spans="8:37" x14ac:dyDescent="0.25">
      <c r="H12834" s="8"/>
      <c r="I12834" s="8"/>
      <c r="N12834" s="23"/>
      <c r="O12834" s="24"/>
      <c r="P12834" s="19"/>
      <c r="Q12834" s="19"/>
      <c r="R12834" s="19"/>
      <c r="U12834" s="27"/>
      <c r="Y12834" s="9" t="s">
        <v>688</v>
      </c>
      <c r="Z12834" s="9" t="s">
        <v>462</v>
      </c>
      <c r="AA12834" s="9" t="s">
        <v>237</v>
      </c>
      <c r="AB12834" s="9">
        <v>8077509</v>
      </c>
      <c r="AC12834" s="9" t="s">
        <v>13607</v>
      </c>
      <c r="AD12834" s="9" t="s">
        <v>225</v>
      </c>
      <c r="AE12834" s="5">
        <f t="shared" si="422"/>
        <v>0</v>
      </c>
      <c r="AF12834" s="5" t="str">
        <f t="shared" si="423"/>
        <v>katA</v>
      </c>
      <c r="AG12834" s="153"/>
      <c r="AH12834" s="153"/>
      <c r="AI12834" t="s">
        <v>195</v>
      </c>
      <c r="AJ12834" t="s">
        <v>340</v>
      </c>
      <c r="AK12834" s="9" t="str">
        <f>VLOOKUP(Y12834,zdroj!D:AJ,33,0)</f>
        <v>katA</v>
      </c>
    </row>
    <row r="12835" spans="8:37" x14ac:dyDescent="0.25">
      <c r="H12835" s="8"/>
      <c r="I12835" s="8"/>
      <c r="N12835" s="23"/>
      <c r="O12835" s="24"/>
      <c r="P12835" s="19"/>
      <c r="Q12835" s="19"/>
      <c r="R12835" s="19"/>
      <c r="U12835" s="27"/>
      <c r="Y12835" s="9" t="s">
        <v>688</v>
      </c>
      <c r="Z12835" s="9" t="s">
        <v>462</v>
      </c>
      <c r="AA12835" s="9" t="s">
        <v>237</v>
      </c>
      <c r="AB12835" s="9">
        <v>82018766</v>
      </c>
      <c r="AC12835" s="9" t="s">
        <v>13608</v>
      </c>
      <c r="AD12835" s="9" t="s">
        <v>225</v>
      </c>
      <c r="AE12835" s="5">
        <f t="shared" si="422"/>
        <v>0</v>
      </c>
      <c r="AF12835" s="5" t="str">
        <f t="shared" si="423"/>
        <v>katA</v>
      </c>
      <c r="AG12835" s="153"/>
      <c r="AH12835" s="153"/>
      <c r="AI12835" t="s">
        <v>195</v>
      </c>
      <c r="AJ12835" t="s">
        <v>340</v>
      </c>
      <c r="AK12835" s="9" t="str">
        <f>VLOOKUP(Y12835,zdroj!D:AJ,33,0)</f>
        <v>katA</v>
      </c>
    </row>
    <row r="12836" spans="8:37" x14ac:dyDescent="0.25">
      <c r="H12836" s="8"/>
      <c r="I12836" s="8"/>
      <c r="N12836" s="23"/>
      <c r="O12836" s="24"/>
      <c r="P12836" s="19"/>
      <c r="Q12836" s="19"/>
      <c r="R12836" s="19"/>
      <c r="U12836" s="27"/>
      <c r="Y12836" s="9" t="s">
        <v>688</v>
      </c>
      <c r="Z12836" s="9" t="s">
        <v>462</v>
      </c>
      <c r="AA12836" s="9" t="s">
        <v>237</v>
      </c>
      <c r="AB12836" s="9">
        <v>81861877</v>
      </c>
      <c r="AC12836" s="9" t="s">
        <v>13609</v>
      </c>
      <c r="AD12836" s="9" t="s">
        <v>225</v>
      </c>
      <c r="AE12836" s="5">
        <f t="shared" si="422"/>
        <v>0</v>
      </c>
      <c r="AF12836" s="5" t="str">
        <f t="shared" si="423"/>
        <v>katA</v>
      </c>
      <c r="AG12836" s="153"/>
      <c r="AH12836" s="153"/>
      <c r="AI12836" t="s">
        <v>195</v>
      </c>
      <c r="AJ12836" t="s">
        <v>340</v>
      </c>
      <c r="AK12836" s="9" t="str">
        <f>VLOOKUP(Y12836,zdroj!D:AJ,33,0)</f>
        <v>katA</v>
      </c>
    </row>
    <row r="12837" spans="8:37" x14ac:dyDescent="0.25">
      <c r="H12837" s="8"/>
      <c r="I12837" s="8"/>
      <c r="N12837" s="23"/>
      <c r="O12837" s="24"/>
      <c r="P12837" s="19"/>
      <c r="Q12837" s="19"/>
      <c r="R12837" s="19"/>
      <c r="U12837" s="27"/>
      <c r="Y12837" s="9" t="s">
        <v>688</v>
      </c>
      <c r="Z12837" s="9" t="s">
        <v>462</v>
      </c>
      <c r="AA12837" s="9" t="s">
        <v>237</v>
      </c>
      <c r="AB12837" s="9">
        <v>83272763</v>
      </c>
      <c r="AC12837" s="9" t="s">
        <v>13610</v>
      </c>
      <c r="AD12837" s="9" t="s">
        <v>225</v>
      </c>
      <c r="AE12837" s="5">
        <f t="shared" si="422"/>
        <v>0</v>
      </c>
      <c r="AF12837" s="5" t="str">
        <f t="shared" si="423"/>
        <v>katA</v>
      </c>
      <c r="AG12837" s="153"/>
      <c r="AH12837" s="153"/>
      <c r="AI12837" t="s">
        <v>195</v>
      </c>
      <c r="AJ12837" t="s">
        <v>340</v>
      </c>
      <c r="AK12837" s="9" t="str">
        <f>VLOOKUP(Y12837,zdroj!D:AJ,33,0)</f>
        <v>katA</v>
      </c>
    </row>
    <row r="12838" spans="8:37" x14ac:dyDescent="0.25">
      <c r="H12838" s="8"/>
      <c r="I12838" s="8"/>
      <c r="N12838" s="23"/>
      <c r="O12838" s="24"/>
      <c r="P12838" s="19"/>
      <c r="Q12838" s="19"/>
      <c r="R12838" s="19"/>
      <c r="U12838" s="27"/>
      <c r="Y12838" s="9" t="s">
        <v>688</v>
      </c>
      <c r="Z12838" s="9" t="s">
        <v>462</v>
      </c>
      <c r="AA12838" s="9" t="s">
        <v>237</v>
      </c>
      <c r="AB12838" s="9">
        <v>8077304</v>
      </c>
      <c r="AC12838" s="9" t="s">
        <v>13611</v>
      </c>
      <c r="AD12838" s="9" t="s">
        <v>225</v>
      </c>
      <c r="AE12838" s="5">
        <f t="shared" si="422"/>
        <v>0</v>
      </c>
      <c r="AF12838" s="5" t="str">
        <f t="shared" si="423"/>
        <v>katA</v>
      </c>
      <c r="AG12838" s="153"/>
      <c r="AH12838" s="153"/>
      <c r="AI12838" t="s">
        <v>236</v>
      </c>
      <c r="AJ12838" t="s">
        <v>17878</v>
      </c>
      <c r="AK12838" s="9" t="str">
        <f>VLOOKUP(Y12838,zdroj!D:AJ,33,0)</f>
        <v>katA</v>
      </c>
    </row>
    <row r="12839" spans="8:37" x14ac:dyDescent="0.25">
      <c r="H12839" s="8"/>
      <c r="I12839" s="8"/>
      <c r="N12839" s="23"/>
      <c r="O12839" s="24"/>
      <c r="P12839" s="19"/>
      <c r="Q12839" s="19"/>
      <c r="R12839" s="19"/>
      <c r="U12839" s="27"/>
      <c r="Y12839" s="9" t="s">
        <v>688</v>
      </c>
      <c r="Z12839" s="9" t="s">
        <v>462</v>
      </c>
      <c r="AA12839" s="9" t="s">
        <v>237</v>
      </c>
      <c r="AB12839" s="9">
        <v>8077312</v>
      </c>
      <c r="AC12839" s="9" t="s">
        <v>13612</v>
      </c>
      <c r="AD12839" s="9" t="s">
        <v>225</v>
      </c>
      <c r="AE12839" s="5">
        <f t="shared" si="422"/>
        <v>0</v>
      </c>
      <c r="AF12839" s="5" t="str">
        <f t="shared" si="423"/>
        <v>katA</v>
      </c>
      <c r="AG12839" s="153"/>
      <c r="AH12839" s="153"/>
      <c r="AI12839" t="s">
        <v>236</v>
      </c>
      <c r="AJ12839" t="s">
        <v>17878</v>
      </c>
      <c r="AK12839" s="9" t="str">
        <f>VLOOKUP(Y12839,zdroj!D:AJ,33,0)</f>
        <v>katA</v>
      </c>
    </row>
    <row r="12840" spans="8:37" x14ac:dyDescent="0.25">
      <c r="H12840" s="8"/>
      <c r="I12840" s="8"/>
      <c r="N12840" s="23"/>
      <c r="O12840" s="24"/>
      <c r="P12840" s="19"/>
      <c r="Q12840" s="19"/>
      <c r="R12840" s="19"/>
      <c r="U12840" s="27"/>
      <c r="Y12840" s="9" t="s">
        <v>688</v>
      </c>
      <c r="Z12840" s="9" t="s">
        <v>462</v>
      </c>
      <c r="AA12840" s="9" t="s">
        <v>237</v>
      </c>
      <c r="AB12840" s="9">
        <v>8077321</v>
      </c>
      <c r="AC12840" s="9" t="s">
        <v>13613</v>
      </c>
      <c r="AD12840" s="9" t="s">
        <v>225</v>
      </c>
      <c r="AE12840" s="5">
        <f t="shared" si="422"/>
        <v>0</v>
      </c>
      <c r="AF12840" s="5" t="str">
        <f t="shared" si="423"/>
        <v>katA</v>
      </c>
      <c r="AG12840" s="153"/>
      <c r="AH12840" s="153"/>
      <c r="AI12840" t="s">
        <v>195</v>
      </c>
      <c r="AJ12840" t="s">
        <v>340</v>
      </c>
      <c r="AK12840" s="9" t="str">
        <f>VLOOKUP(Y12840,zdroj!D:AJ,33,0)</f>
        <v>katA</v>
      </c>
    </row>
    <row r="12841" spans="8:37" x14ac:dyDescent="0.25">
      <c r="H12841" s="8"/>
      <c r="I12841" s="8"/>
      <c r="N12841" s="23"/>
      <c r="O12841" s="24"/>
      <c r="P12841" s="19"/>
      <c r="Q12841" s="19"/>
      <c r="R12841" s="19"/>
      <c r="U12841" s="27"/>
      <c r="Y12841" s="9" t="s">
        <v>688</v>
      </c>
      <c r="Z12841" s="9" t="s">
        <v>462</v>
      </c>
      <c r="AA12841" s="9" t="s">
        <v>237</v>
      </c>
      <c r="AB12841" s="9">
        <v>8077339</v>
      </c>
      <c r="AC12841" s="9" t="s">
        <v>13614</v>
      </c>
      <c r="AD12841" s="9" t="s">
        <v>225</v>
      </c>
      <c r="AE12841" s="5">
        <f t="shared" si="422"/>
        <v>0</v>
      </c>
      <c r="AF12841" s="5" t="str">
        <f t="shared" si="423"/>
        <v>katA</v>
      </c>
      <c r="AG12841" s="153"/>
      <c r="AH12841" s="153"/>
      <c r="AI12841" t="s">
        <v>195</v>
      </c>
      <c r="AJ12841" t="s">
        <v>340</v>
      </c>
      <c r="AK12841" s="9" t="str">
        <f>VLOOKUP(Y12841,zdroj!D:AJ,33,0)</f>
        <v>katA</v>
      </c>
    </row>
    <row r="12842" spans="8:37" x14ac:dyDescent="0.25">
      <c r="H12842" s="8"/>
      <c r="I12842" s="8"/>
      <c r="N12842" s="23"/>
      <c r="O12842" s="24"/>
      <c r="P12842" s="19"/>
      <c r="Q12842" s="19"/>
      <c r="R12842" s="19"/>
      <c r="U12842" s="27"/>
      <c r="Y12842" s="9" t="s">
        <v>688</v>
      </c>
      <c r="Z12842" s="9" t="s">
        <v>462</v>
      </c>
      <c r="AA12842" s="9" t="s">
        <v>237</v>
      </c>
      <c r="AB12842" s="9">
        <v>8077355</v>
      </c>
      <c r="AC12842" s="9" t="s">
        <v>13615</v>
      </c>
      <c r="AD12842" s="9" t="s">
        <v>225</v>
      </c>
      <c r="AE12842" s="5">
        <f t="shared" si="422"/>
        <v>0</v>
      </c>
      <c r="AF12842" s="5" t="str">
        <f t="shared" si="423"/>
        <v>katA</v>
      </c>
      <c r="AG12842" s="153"/>
      <c r="AH12842" s="153"/>
      <c r="AI12842" t="s">
        <v>195</v>
      </c>
      <c r="AJ12842" t="s">
        <v>340</v>
      </c>
      <c r="AK12842" s="9" t="str">
        <f>VLOOKUP(Y12842,zdroj!D:AJ,33,0)</f>
        <v>katA</v>
      </c>
    </row>
    <row r="12843" spans="8:37" x14ac:dyDescent="0.25">
      <c r="H12843" s="8"/>
      <c r="I12843" s="8"/>
      <c r="N12843" s="23"/>
      <c r="O12843" s="24"/>
      <c r="P12843" s="19"/>
      <c r="Q12843" s="19"/>
      <c r="R12843" s="19"/>
      <c r="U12843" s="27"/>
      <c r="Y12843" s="9" t="s">
        <v>688</v>
      </c>
      <c r="Z12843" s="9" t="s">
        <v>462</v>
      </c>
      <c r="AA12843" s="9" t="s">
        <v>237</v>
      </c>
      <c r="AB12843" s="9">
        <v>8077363</v>
      </c>
      <c r="AC12843" s="9" t="s">
        <v>13616</v>
      </c>
      <c r="AD12843" s="9" t="s">
        <v>225</v>
      </c>
      <c r="AE12843" s="5">
        <f t="shared" si="422"/>
        <v>0</v>
      </c>
      <c r="AF12843" s="5" t="str">
        <f t="shared" si="423"/>
        <v>katA</v>
      </c>
      <c r="AG12843" s="153"/>
      <c r="AH12843" s="153"/>
      <c r="AI12843" t="s">
        <v>195</v>
      </c>
      <c r="AJ12843" t="s">
        <v>340</v>
      </c>
      <c r="AK12843" s="9" t="str">
        <f>VLOOKUP(Y12843,zdroj!D:AJ,33,0)</f>
        <v>katA</v>
      </c>
    </row>
    <row r="12844" spans="8:37" x14ac:dyDescent="0.25">
      <c r="H12844" s="8"/>
      <c r="I12844" s="8"/>
      <c r="N12844" s="23"/>
      <c r="O12844" s="24"/>
      <c r="P12844" s="19"/>
      <c r="Q12844" s="19"/>
      <c r="R12844" s="19"/>
      <c r="U12844" s="27"/>
      <c r="Y12844" s="9" t="s">
        <v>688</v>
      </c>
      <c r="Z12844" s="9" t="s">
        <v>462</v>
      </c>
      <c r="AA12844" s="9" t="s">
        <v>237</v>
      </c>
      <c r="AB12844" s="9">
        <v>8076731</v>
      </c>
      <c r="AC12844" s="9" t="s">
        <v>13617</v>
      </c>
      <c r="AD12844" s="9" t="s">
        <v>225</v>
      </c>
      <c r="AE12844" s="5">
        <f t="shared" si="422"/>
        <v>0</v>
      </c>
      <c r="AF12844" s="5" t="str">
        <f t="shared" si="423"/>
        <v>katA</v>
      </c>
      <c r="AG12844" s="153"/>
      <c r="AH12844" s="153"/>
      <c r="AI12844" t="s">
        <v>201</v>
      </c>
      <c r="AJ12844" t="s">
        <v>17878</v>
      </c>
      <c r="AK12844" s="9" t="str">
        <f>VLOOKUP(Y12844,zdroj!D:AJ,33,0)</f>
        <v>katA</v>
      </c>
    </row>
    <row r="12845" spans="8:37" x14ac:dyDescent="0.25">
      <c r="H12845" s="8"/>
      <c r="I12845" s="8"/>
      <c r="N12845" s="23"/>
      <c r="O12845" s="24"/>
      <c r="P12845" s="19"/>
      <c r="Q12845" s="19"/>
      <c r="R12845" s="19"/>
      <c r="U12845" s="27"/>
      <c r="Y12845" s="9" t="s">
        <v>688</v>
      </c>
      <c r="Z12845" s="9" t="s">
        <v>462</v>
      </c>
      <c r="AA12845" s="9" t="s">
        <v>237</v>
      </c>
      <c r="AB12845" s="9">
        <v>8076791</v>
      </c>
      <c r="AC12845" s="9" t="s">
        <v>13618</v>
      </c>
      <c r="AD12845" s="9" t="s">
        <v>225</v>
      </c>
      <c r="AE12845" s="5">
        <f t="shared" si="422"/>
        <v>0</v>
      </c>
      <c r="AF12845" s="5" t="str">
        <f t="shared" si="423"/>
        <v>katA</v>
      </c>
      <c r="AG12845" s="153"/>
      <c r="AH12845" s="153"/>
      <c r="AI12845" t="s">
        <v>201</v>
      </c>
      <c r="AJ12845" t="s">
        <v>17878</v>
      </c>
      <c r="AK12845" s="9" t="str">
        <f>VLOOKUP(Y12845,zdroj!D:AJ,33,0)</f>
        <v>katA</v>
      </c>
    </row>
    <row r="12846" spans="8:37" x14ac:dyDescent="0.25">
      <c r="H12846" s="8"/>
      <c r="I12846" s="8"/>
      <c r="N12846" s="23"/>
      <c r="O12846" s="24"/>
      <c r="P12846" s="19"/>
      <c r="Q12846" s="19"/>
      <c r="R12846" s="19"/>
      <c r="U12846" s="27"/>
      <c r="Y12846" s="9" t="s">
        <v>688</v>
      </c>
      <c r="Z12846" s="9" t="s">
        <v>462</v>
      </c>
      <c r="AA12846" s="9" t="s">
        <v>237</v>
      </c>
      <c r="AB12846" s="9">
        <v>8077118</v>
      </c>
      <c r="AC12846" s="9" t="s">
        <v>13619</v>
      </c>
      <c r="AD12846" s="9" t="s">
        <v>225</v>
      </c>
      <c r="AE12846" s="5">
        <f t="shared" si="422"/>
        <v>0</v>
      </c>
      <c r="AF12846" s="5" t="str">
        <f t="shared" si="423"/>
        <v>katA</v>
      </c>
      <c r="AG12846" s="153"/>
      <c r="AH12846" s="153"/>
      <c r="AI12846" t="s">
        <v>201</v>
      </c>
      <c r="AJ12846" t="s">
        <v>17878</v>
      </c>
      <c r="AK12846" s="9" t="str">
        <f>VLOOKUP(Y12846,zdroj!D:AJ,33,0)</f>
        <v>katA</v>
      </c>
    </row>
    <row r="12847" spans="8:37" x14ac:dyDescent="0.25">
      <c r="H12847" s="8"/>
      <c r="I12847" s="8"/>
      <c r="N12847" s="23"/>
      <c r="O12847" s="24"/>
      <c r="P12847" s="19"/>
      <c r="Q12847" s="19"/>
      <c r="R12847" s="19"/>
      <c r="U12847" s="27"/>
      <c r="Y12847" s="9" t="s">
        <v>688</v>
      </c>
      <c r="Z12847" s="9" t="s">
        <v>462</v>
      </c>
      <c r="AA12847" s="9" t="s">
        <v>237</v>
      </c>
      <c r="AB12847" s="9">
        <v>8077126</v>
      </c>
      <c r="AC12847" s="9" t="s">
        <v>13620</v>
      </c>
      <c r="AD12847" s="9" t="s">
        <v>225</v>
      </c>
      <c r="AE12847" s="5">
        <f t="shared" si="422"/>
        <v>0</v>
      </c>
      <c r="AF12847" s="5" t="str">
        <f t="shared" si="423"/>
        <v>katA</v>
      </c>
      <c r="AG12847" s="153"/>
      <c r="AH12847" s="153"/>
      <c r="AI12847" t="s">
        <v>201</v>
      </c>
      <c r="AJ12847" t="s">
        <v>17878</v>
      </c>
      <c r="AK12847" s="9" t="str">
        <f>VLOOKUP(Y12847,zdroj!D:AJ,33,0)</f>
        <v>katA</v>
      </c>
    </row>
    <row r="12848" spans="8:37" x14ac:dyDescent="0.25">
      <c r="H12848" s="8"/>
      <c r="I12848" s="8"/>
      <c r="N12848" s="23"/>
      <c r="O12848" s="24"/>
      <c r="P12848" s="19"/>
      <c r="Q12848" s="19"/>
      <c r="R12848" s="19"/>
      <c r="U12848" s="27"/>
      <c r="Y12848" s="9" t="s">
        <v>688</v>
      </c>
      <c r="Z12848" s="9" t="s">
        <v>462</v>
      </c>
      <c r="AA12848" s="9" t="s">
        <v>237</v>
      </c>
      <c r="AB12848" s="9">
        <v>8077134</v>
      </c>
      <c r="AC12848" s="9" t="s">
        <v>13621</v>
      </c>
      <c r="AD12848" s="9" t="s">
        <v>225</v>
      </c>
      <c r="AE12848" s="5">
        <f t="shared" si="422"/>
        <v>0</v>
      </c>
      <c r="AF12848" s="5" t="str">
        <f t="shared" si="423"/>
        <v>katA</v>
      </c>
      <c r="AG12848" s="153"/>
      <c r="AH12848" s="153"/>
      <c r="AI12848" t="s">
        <v>201</v>
      </c>
      <c r="AJ12848" t="s">
        <v>17878</v>
      </c>
      <c r="AK12848" s="9" t="str">
        <f>VLOOKUP(Y12848,zdroj!D:AJ,33,0)</f>
        <v>katA</v>
      </c>
    </row>
    <row r="12849" spans="8:37" x14ac:dyDescent="0.25">
      <c r="H12849" s="8"/>
      <c r="I12849" s="8"/>
      <c r="N12849" s="23"/>
      <c r="O12849" s="24"/>
      <c r="P12849" s="19"/>
      <c r="Q12849" s="19"/>
      <c r="R12849" s="19"/>
      <c r="U12849" s="27"/>
      <c r="Y12849" s="9" t="s">
        <v>688</v>
      </c>
      <c r="Z12849" s="9" t="s">
        <v>462</v>
      </c>
      <c r="AA12849" s="9" t="s">
        <v>237</v>
      </c>
      <c r="AB12849" s="9">
        <v>8077142</v>
      </c>
      <c r="AC12849" s="9" t="s">
        <v>13622</v>
      </c>
      <c r="AD12849" s="9" t="s">
        <v>225</v>
      </c>
      <c r="AE12849" s="5">
        <f t="shared" si="422"/>
        <v>0</v>
      </c>
      <c r="AF12849" s="5" t="str">
        <f t="shared" si="423"/>
        <v>katA</v>
      </c>
      <c r="AG12849" s="153"/>
      <c r="AH12849" s="153"/>
      <c r="AI12849" t="s">
        <v>201</v>
      </c>
      <c r="AJ12849" t="s">
        <v>17878</v>
      </c>
      <c r="AK12849" s="9" t="str">
        <f>VLOOKUP(Y12849,zdroj!D:AJ,33,0)</f>
        <v>katA</v>
      </c>
    </row>
    <row r="12850" spans="8:37" x14ac:dyDescent="0.25">
      <c r="H12850" s="8"/>
      <c r="I12850" s="8"/>
      <c r="N12850" s="23"/>
      <c r="O12850" s="24"/>
      <c r="P12850" s="19"/>
      <c r="Q12850" s="19"/>
      <c r="R12850" s="19"/>
      <c r="U12850" s="27"/>
      <c r="Y12850" s="9" t="s">
        <v>688</v>
      </c>
      <c r="Z12850" s="9" t="s">
        <v>462</v>
      </c>
      <c r="AA12850" s="9" t="s">
        <v>237</v>
      </c>
      <c r="AB12850" s="9">
        <v>8076804</v>
      </c>
      <c r="AC12850" s="9" t="s">
        <v>13623</v>
      </c>
      <c r="AD12850" s="9" t="s">
        <v>225</v>
      </c>
      <c r="AE12850" s="5">
        <f t="shared" si="422"/>
        <v>0</v>
      </c>
      <c r="AF12850" s="5" t="str">
        <f t="shared" si="423"/>
        <v>katA</v>
      </c>
      <c r="AG12850" s="153"/>
      <c r="AH12850" s="153"/>
      <c r="AI12850" t="s">
        <v>201</v>
      </c>
      <c r="AJ12850" t="s">
        <v>17878</v>
      </c>
      <c r="AK12850" s="9" t="str">
        <f>VLOOKUP(Y12850,zdroj!D:AJ,33,0)</f>
        <v>katA</v>
      </c>
    </row>
    <row r="12851" spans="8:37" x14ac:dyDescent="0.25">
      <c r="H12851" s="8"/>
      <c r="I12851" s="8"/>
      <c r="N12851" s="23"/>
      <c r="O12851" s="24"/>
      <c r="P12851" s="19"/>
      <c r="Q12851" s="19"/>
      <c r="R12851" s="19"/>
      <c r="U12851" s="27"/>
      <c r="Y12851" s="9" t="s">
        <v>688</v>
      </c>
      <c r="Z12851" s="9" t="s">
        <v>462</v>
      </c>
      <c r="AA12851" s="9" t="s">
        <v>237</v>
      </c>
      <c r="AB12851" s="9">
        <v>8077169</v>
      </c>
      <c r="AC12851" s="9" t="s">
        <v>13624</v>
      </c>
      <c r="AD12851" s="9" t="s">
        <v>225</v>
      </c>
      <c r="AE12851" s="5">
        <f t="shared" si="422"/>
        <v>0</v>
      </c>
      <c r="AF12851" s="5" t="str">
        <f t="shared" si="423"/>
        <v>katA</v>
      </c>
      <c r="AG12851" s="153"/>
      <c r="AH12851" s="153"/>
      <c r="AI12851" t="s">
        <v>201</v>
      </c>
      <c r="AJ12851" t="s">
        <v>17878</v>
      </c>
      <c r="AK12851" s="9" t="str">
        <f>VLOOKUP(Y12851,zdroj!D:AJ,33,0)</f>
        <v>katA</v>
      </c>
    </row>
    <row r="12852" spans="8:37" x14ac:dyDescent="0.25">
      <c r="H12852" s="8"/>
      <c r="I12852" s="8"/>
      <c r="N12852" s="23"/>
      <c r="O12852" s="24"/>
      <c r="P12852" s="19"/>
      <c r="Q12852" s="19"/>
      <c r="R12852" s="19"/>
      <c r="U12852" s="27"/>
      <c r="Y12852" s="9" t="s">
        <v>688</v>
      </c>
      <c r="Z12852" s="9" t="s">
        <v>462</v>
      </c>
      <c r="AA12852" s="9" t="s">
        <v>237</v>
      </c>
      <c r="AB12852" s="9">
        <v>8077177</v>
      </c>
      <c r="AC12852" s="9" t="s">
        <v>13625</v>
      </c>
      <c r="AD12852" s="9" t="s">
        <v>800</v>
      </c>
      <c r="AE12852" s="5">
        <f t="shared" si="422"/>
        <v>0</v>
      </c>
      <c r="AF12852" s="5" t="str">
        <f t="shared" si="423"/>
        <v>Pokryto</v>
      </c>
      <c r="AG12852" s="153"/>
      <c r="AH12852" s="153"/>
      <c r="AI12852" t="s">
        <v>201</v>
      </c>
      <c r="AJ12852" t="s">
        <v>800</v>
      </c>
      <c r="AK12852" s="9" t="str">
        <f>VLOOKUP(Y12852,zdroj!D:AJ,33,0)</f>
        <v>katA</v>
      </c>
    </row>
    <row r="12853" spans="8:37" x14ac:dyDescent="0.25">
      <c r="H12853" s="8"/>
      <c r="I12853" s="8"/>
      <c r="N12853" s="23"/>
      <c r="O12853" s="24"/>
      <c r="P12853" s="19"/>
      <c r="Q12853" s="19"/>
      <c r="R12853" s="19"/>
      <c r="U12853" s="27"/>
      <c r="Y12853" s="9" t="s">
        <v>688</v>
      </c>
      <c r="Z12853" s="9" t="s">
        <v>462</v>
      </c>
      <c r="AA12853" s="9" t="s">
        <v>237</v>
      </c>
      <c r="AB12853" s="9">
        <v>8076812</v>
      </c>
      <c r="AC12853" s="9" t="s">
        <v>13626</v>
      </c>
      <c r="AD12853" s="9" t="s">
        <v>225</v>
      </c>
      <c r="AE12853" s="5">
        <f t="shared" si="422"/>
        <v>0</v>
      </c>
      <c r="AF12853" s="5" t="str">
        <f t="shared" si="423"/>
        <v>katA</v>
      </c>
      <c r="AG12853" s="153"/>
      <c r="AH12853" s="153"/>
      <c r="AI12853" t="s">
        <v>201</v>
      </c>
      <c r="AJ12853" t="s">
        <v>17878</v>
      </c>
      <c r="AK12853" s="9" t="str">
        <f>VLOOKUP(Y12853,zdroj!D:AJ,33,0)</f>
        <v>katA</v>
      </c>
    </row>
    <row r="12854" spans="8:37" x14ac:dyDescent="0.25">
      <c r="H12854" s="8"/>
      <c r="I12854" s="8"/>
      <c r="N12854" s="23"/>
      <c r="O12854" s="24"/>
      <c r="P12854" s="19"/>
      <c r="Q12854" s="19"/>
      <c r="R12854" s="19"/>
      <c r="U12854" s="27"/>
      <c r="Y12854" s="9" t="s">
        <v>688</v>
      </c>
      <c r="Z12854" s="9" t="s">
        <v>462</v>
      </c>
      <c r="AA12854" s="9" t="s">
        <v>237</v>
      </c>
      <c r="AB12854" s="9">
        <v>8077207</v>
      </c>
      <c r="AC12854" s="9" t="s">
        <v>13627</v>
      </c>
      <c r="AD12854" s="9" t="s">
        <v>225</v>
      </c>
      <c r="AE12854" s="5">
        <f t="shared" si="422"/>
        <v>0</v>
      </c>
      <c r="AF12854" s="5" t="str">
        <f t="shared" si="423"/>
        <v>katA</v>
      </c>
      <c r="AG12854" s="153"/>
      <c r="AH12854" s="153"/>
      <c r="AI12854" t="s">
        <v>201</v>
      </c>
      <c r="AJ12854" t="s">
        <v>17878</v>
      </c>
      <c r="AK12854" s="9" t="str">
        <f>VLOOKUP(Y12854,zdroj!D:AJ,33,0)</f>
        <v>katA</v>
      </c>
    </row>
    <row r="12855" spans="8:37" x14ac:dyDescent="0.25">
      <c r="H12855" s="8"/>
      <c r="I12855" s="8"/>
      <c r="N12855" s="23"/>
      <c r="O12855" s="24"/>
      <c r="P12855" s="19"/>
      <c r="Q12855" s="19"/>
      <c r="R12855" s="19"/>
      <c r="U12855" s="27"/>
      <c r="Y12855" s="9" t="s">
        <v>688</v>
      </c>
      <c r="Z12855" s="9" t="s">
        <v>462</v>
      </c>
      <c r="AA12855" s="9" t="s">
        <v>237</v>
      </c>
      <c r="AB12855" s="9">
        <v>8077231</v>
      </c>
      <c r="AC12855" s="9" t="s">
        <v>13628</v>
      </c>
      <c r="AD12855" s="9" t="s">
        <v>225</v>
      </c>
      <c r="AE12855" s="5">
        <f t="shared" si="422"/>
        <v>0</v>
      </c>
      <c r="AF12855" s="5" t="str">
        <f t="shared" si="423"/>
        <v>katA</v>
      </c>
      <c r="AG12855" s="153"/>
      <c r="AH12855" s="153"/>
      <c r="AI12855" t="s">
        <v>201</v>
      </c>
      <c r="AJ12855" t="s">
        <v>17878</v>
      </c>
      <c r="AK12855" s="9" t="str">
        <f>VLOOKUP(Y12855,zdroj!D:AJ,33,0)</f>
        <v>katA</v>
      </c>
    </row>
    <row r="12856" spans="8:37" x14ac:dyDescent="0.25">
      <c r="H12856" s="8"/>
      <c r="I12856" s="8"/>
      <c r="N12856" s="23"/>
      <c r="O12856" s="24"/>
      <c r="P12856" s="19"/>
      <c r="Q12856" s="19"/>
      <c r="R12856" s="19"/>
      <c r="U12856" s="27"/>
      <c r="Y12856" s="9" t="s">
        <v>688</v>
      </c>
      <c r="Z12856" s="9" t="s">
        <v>462</v>
      </c>
      <c r="AA12856" s="9" t="s">
        <v>237</v>
      </c>
      <c r="AB12856" s="9">
        <v>8077240</v>
      </c>
      <c r="AC12856" s="9" t="s">
        <v>13629</v>
      </c>
      <c r="AD12856" s="9" t="s">
        <v>225</v>
      </c>
      <c r="AE12856" s="5">
        <f t="shared" si="422"/>
        <v>0</v>
      </c>
      <c r="AF12856" s="5" t="str">
        <f t="shared" si="423"/>
        <v>katA</v>
      </c>
      <c r="AG12856" s="153"/>
      <c r="AH12856" s="153"/>
      <c r="AI12856" t="s">
        <v>201</v>
      </c>
      <c r="AJ12856" t="s">
        <v>17878</v>
      </c>
      <c r="AK12856" s="9" t="str">
        <f>VLOOKUP(Y12856,zdroj!D:AJ,33,0)</f>
        <v>katA</v>
      </c>
    </row>
    <row r="12857" spans="8:37" x14ac:dyDescent="0.25">
      <c r="H12857" s="8"/>
      <c r="I12857" s="8"/>
      <c r="N12857" s="23"/>
      <c r="O12857" s="24"/>
      <c r="P12857" s="19"/>
      <c r="Q12857" s="19"/>
      <c r="R12857" s="19"/>
      <c r="U12857" s="27"/>
      <c r="Y12857" s="9" t="s">
        <v>688</v>
      </c>
      <c r="Z12857" s="9" t="s">
        <v>462</v>
      </c>
      <c r="AA12857" s="9" t="s">
        <v>237</v>
      </c>
      <c r="AB12857" s="9">
        <v>8077258</v>
      </c>
      <c r="AC12857" s="9" t="s">
        <v>13630</v>
      </c>
      <c r="AD12857" s="9" t="s">
        <v>225</v>
      </c>
      <c r="AE12857" s="5">
        <f t="shared" si="422"/>
        <v>0</v>
      </c>
      <c r="AF12857" s="5" t="str">
        <f t="shared" si="423"/>
        <v>katA</v>
      </c>
      <c r="AG12857" s="153"/>
      <c r="AH12857" s="153"/>
      <c r="AI12857" t="s">
        <v>201</v>
      </c>
      <c r="AJ12857" t="s">
        <v>17878</v>
      </c>
      <c r="AK12857" s="9" t="str">
        <f>VLOOKUP(Y12857,zdroj!D:AJ,33,0)</f>
        <v>katA</v>
      </c>
    </row>
    <row r="12858" spans="8:37" x14ac:dyDescent="0.25">
      <c r="H12858" s="8"/>
      <c r="I12858" s="8"/>
      <c r="N12858" s="23"/>
      <c r="O12858" s="24"/>
      <c r="P12858" s="19"/>
      <c r="Q12858" s="19"/>
      <c r="R12858" s="19"/>
      <c r="U12858" s="27"/>
      <c r="Y12858" s="9" t="s">
        <v>688</v>
      </c>
      <c r="Z12858" s="9" t="s">
        <v>462</v>
      </c>
      <c r="AA12858" s="9" t="s">
        <v>237</v>
      </c>
      <c r="AB12858" s="9">
        <v>8077266</v>
      </c>
      <c r="AC12858" s="9" t="s">
        <v>13631</v>
      </c>
      <c r="AD12858" s="9" t="s">
        <v>225</v>
      </c>
      <c r="AE12858" s="5">
        <f t="shared" si="422"/>
        <v>0</v>
      </c>
      <c r="AF12858" s="5" t="str">
        <f t="shared" si="423"/>
        <v>katA</v>
      </c>
      <c r="AG12858" s="153"/>
      <c r="AH12858" s="153"/>
      <c r="AI12858" t="s">
        <v>17879</v>
      </c>
      <c r="AJ12858" t="s">
        <v>17878</v>
      </c>
      <c r="AK12858" s="9" t="str">
        <f>VLOOKUP(Y12858,zdroj!D:AJ,33,0)</f>
        <v>katA</v>
      </c>
    </row>
    <row r="12859" spans="8:37" x14ac:dyDescent="0.25">
      <c r="H12859" s="8"/>
      <c r="I12859" s="8"/>
      <c r="N12859" s="23"/>
      <c r="O12859" s="24"/>
      <c r="P12859" s="19"/>
      <c r="Q12859" s="19"/>
      <c r="R12859" s="19"/>
      <c r="U12859" s="27"/>
      <c r="Y12859" s="9" t="s">
        <v>688</v>
      </c>
      <c r="Z12859" s="9" t="s">
        <v>462</v>
      </c>
      <c r="AA12859" s="9" t="s">
        <v>237</v>
      </c>
      <c r="AB12859" s="9">
        <v>8077274</v>
      </c>
      <c r="AC12859" s="9" t="s">
        <v>13632</v>
      </c>
      <c r="AD12859" s="9" t="s">
        <v>225</v>
      </c>
      <c r="AE12859" s="5">
        <f t="shared" si="422"/>
        <v>0</v>
      </c>
      <c r="AF12859" s="5" t="str">
        <f t="shared" si="423"/>
        <v>katA</v>
      </c>
      <c r="AG12859" s="153"/>
      <c r="AH12859" s="153"/>
      <c r="AI12859" t="s">
        <v>17879</v>
      </c>
      <c r="AJ12859" t="s">
        <v>17878</v>
      </c>
      <c r="AK12859" s="9" t="str">
        <f>VLOOKUP(Y12859,zdroj!D:AJ,33,0)</f>
        <v>katA</v>
      </c>
    </row>
    <row r="12860" spans="8:37" x14ac:dyDescent="0.25">
      <c r="H12860" s="8"/>
      <c r="I12860" s="8"/>
      <c r="N12860" s="23"/>
      <c r="O12860" s="24"/>
      <c r="P12860" s="19"/>
      <c r="Q12860" s="19"/>
      <c r="R12860" s="19"/>
      <c r="U12860" s="27"/>
      <c r="Y12860" s="9" t="s">
        <v>688</v>
      </c>
      <c r="Z12860" s="9" t="s">
        <v>462</v>
      </c>
      <c r="AA12860" s="9" t="s">
        <v>237</v>
      </c>
      <c r="AB12860" s="9">
        <v>25771345</v>
      </c>
      <c r="AC12860" s="9" t="s">
        <v>13633</v>
      </c>
      <c r="AD12860" s="9" t="s">
        <v>225</v>
      </c>
      <c r="AE12860" s="5">
        <f t="shared" si="422"/>
        <v>0</v>
      </c>
      <c r="AF12860" s="5" t="str">
        <f t="shared" si="423"/>
        <v>katA</v>
      </c>
      <c r="AG12860" s="153"/>
      <c r="AH12860" s="153"/>
      <c r="AI12860" t="s">
        <v>17880</v>
      </c>
      <c r="AJ12860" t="s">
        <v>17878</v>
      </c>
      <c r="AK12860" s="9" t="str">
        <f>VLOOKUP(Y12860,zdroj!D:AJ,33,0)</f>
        <v>katA</v>
      </c>
    </row>
    <row r="12861" spans="8:37" x14ac:dyDescent="0.25">
      <c r="H12861" s="8"/>
      <c r="I12861" s="8"/>
      <c r="N12861" s="23"/>
      <c r="O12861" s="24"/>
      <c r="P12861" s="19"/>
      <c r="Q12861" s="19"/>
      <c r="R12861" s="19"/>
      <c r="U12861" s="27"/>
      <c r="Y12861" s="9" t="s">
        <v>688</v>
      </c>
      <c r="Z12861" s="9" t="s">
        <v>462</v>
      </c>
      <c r="AA12861" s="9" t="s">
        <v>237</v>
      </c>
      <c r="AB12861" s="9">
        <v>25646605</v>
      </c>
      <c r="AC12861" s="9" t="s">
        <v>13634</v>
      </c>
      <c r="AD12861" s="9" t="s">
        <v>225</v>
      </c>
      <c r="AE12861" s="5">
        <f t="shared" si="422"/>
        <v>0</v>
      </c>
      <c r="AF12861" s="5" t="str">
        <f t="shared" si="423"/>
        <v>katA</v>
      </c>
      <c r="AG12861" s="153"/>
      <c r="AH12861" s="153"/>
      <c r="AI12861" t="s">
        <v>201</v>
      </c>
      <c r="AJ12861" t="s">
        <v>17878</v>
      </c>
      <c r="AK12861" s="9" t="str">
        <f>VLOOKUP(Y12861,zdroj!D:AJ,33,0)</f>
        <v>katA</v>
      </c>
    </row>
    <row r="12862" spans="8:37" x14ac:dyDescent="0.25">
      <c r="H12862" s="8"/>
      <c r="I12862" s="8"/>
      <c r="N12862" s="23"/>
      <c r="O12862" s="24"/>
      <c r="P12862" s="19"/>
      <c r="Q12862" s="19"/>
      <c r="R12862" s="19"/>
      <c r="U12862" s="27"/>
      <c r="Y12862" s="9" t="s">
        <v>688</v>
      </c>
      <c r="Z12862" s="9" t="s">
        <v>462</v>
      </c>
      <c r="AA12862" s="9" t="s">
        <v>237</v>
      </c>
      <c r="AB12862" s="9">
        <v>27961290</v>
      </c>
      <c r="AC12862" s="9" t="s">
        <v>13635</v>
      </c>
      <c r="AD12862" s="9" t="s">
        <v>225</v>
      </c>
      <c r="AE12862" s="5">
        <f t="shared" si="422"/>
        <v>0</v>
      </c>
      <c r="AF12862" s="5" t="str">
        <f t="shared" si="423"/>
        <v>katA</v>
      </c>
      <c r="AG12862" s="153"/>
      <c r="AH12862" s="153"/>
      <c r="AI12862" t="s">
        <v>201</v>
      </c>
      <c r="AJ12862" t="s">
        <v>17878</v>
      </c>
      <c r="AK12862" s="9" t="str">
        <f>VLOOKUP(Y12862,zdroj!D:AJ,33,0)</f>
        <v>katA</v>
      </c>
    </row>
    <row r="12863" spans="8:37" x14ac:dyDescent="0.25">
      <c r="H12863" s="8"/>
      <c r="I12863" s="8"/>
      <c r="N12863" s="23"/>
      <c r="O12863" s="24"/>
      <c r="P12863" s="19"/>
      <c r="Q12863" s="19"/>
      <c r="R12863" s="19"/>
      <c r="U12863" s="27"/>
      <c r="Y12863" s="9" t="s">
        <v>688</v>
      </c>
      <c r="Z12863" s="9" t="s">
        <v>462</v>
      </c>
      <c r="AA12863" s="9" t="s">
        <v>237</v>
      </c>
      <c r="AB12863" s="9">
        <v>40610781</v>
      </c>
      <c r="AC12863" s="9" t="s">
        <v>13636</v>
      </c>
      <c r="AD12863" s="9" t="s">
        <v>225</v>
      </c>
      <c r="AE12863" s="5">
        <f t="shared" si="422"/>
        <v>0</v>
      </c>
      <c r="AF12863" s="5" t="str">
        <f t="shared" si="423"/>
        <v>katA</v>
      </c>
      <c r="AG12863" s="153"/>
      <c r="AH12863" s="153"/>
      <c r="AI12863" t="s">
        <v>229</v>
      </c>
      <c r="AJ12863" t="s">
        <v>17878</v>
      </c>
      <c r="AK12863" s="9" t="str">
        <f>VLOOKUP(Y12863,zdroj!D:AJ,33,0)</f>
        <v>katA</v>
      </c>
    </row>
    <row r="12864" spans="8:37" x14ac:dyDescent="0.25">
      <c r="H12864" s="8"/>
      <c r="I12864" s="8"/>
      <c r="N12864" s="23"/>
      <c r="O12864" s="24"/>
      <c r="P12864" s="19"/>
      <c r="Q12864" s="19"/>
      <c r="R12864" s="19"/>
      <c r="U12864" s="27"/>
      <c r="Y12864" s="9" t="s">
        <v>688</v>
      </c>
      <c r="Z12864" s="9" t="s">
        <v>462</v>
      </c>
      <c r="AA12864" s="9" t="s">
        <v>237</v>
      </c>
      <c r="AB12864" s="9">
        <v>74426010</v>
      </c>
      <c r="AC12864" s="9" t="s">
        <v>13637</v>
      </c>
      <c r="AD12864" s="9" t="s">
        <v>225</v>
      </c>
      <c r="AE12864" s="5">
        <f t="shared" si="422"/>
        <v>0</v>
      </c>
      <c r="AF12864" s="5" t="str">
        <f t="shared" si="423"/>
        <v>katA</v>
      </c>
      <c r="AG12864" s="153"/>
      <c r="AH12864" s="153"/>
      <c r="AI12864" t="s">
        <v>229</v>
      </c>
      <c r="AJ12864" t="s">
        <v>17878</v>
      </c>
      <c r="AK12864" s="9" t="str">
        <f>VLOOKUP(Y12864,zdroj!D:AJ,33,0)</f>
        <v>katA</v>
      </c>
    </row>
    <row r="12865" spans="8:37" x14ac:dyDescent="0.25">
      <c r="H12865" s="8"/>
      <c r="I12865" s="8"/>
      <c r="N12865" s="23"/>
      <c r="O12865" s="24"/>
      <c r="P12865" s="19"/>
      <c r="Q12865" s="19"/>
      <c r="R12865" s="19"/>
      <c r="U12865" s="27"/>
      <c r="Y12865" s="9" t="s">
        <v>688</v>
      </c>
      <c r="Z12865" s="9" t="s">
        <v>462</v>
      </c>
      <c r="AA12865" s="9" t="s">
        <v>237</v>
      </c>
      <c r="AB12865" s="9">
        <v>83345094</v>
      </c>
      <c r="AC12865" s="9" t="s">
        <v>13638</v>
      </c>
      <c r="AD12865" s="9" t="s">
        <v>225</v>
      </c>
      <c r="AE12865" s="5">
        <f t="shared" si="422"/>
        <v>0</v>
      </c>
      <c r="AF12865" s="5" t="str">
        <f t="shared" si="423"/>
        <v>katA</v>
      </c>
      <c r="AG12865" s="153"/>
      <c r="AH12865" s="153"/>
      <c r="AI12865" t="s">
        <v>229</v>
      </c>
      <c r="AJ12865" t="s">
        <v>17878</v>
      </c>
      <c r="AK12865" s="9" t="str">
        <f>VLOOKUP(Y12865,zdroj!D:AJ,33,0)</f>
        <v>katA</v>
      </c>
    </row>
    <row r="12866" spans="8:37" x14ac:dyDescent="0.25">
      <c r="H12866" s="8"/>
      <c r="I12866" s="8"/>
      <c r="N12866" s="23"/>
      <c r="O12866" s="24"/>
      <c r="P12866" s="19"/>
      <c r="Q12866" s="19"/>
      <c r="R12866" s="19"/>
      <c r="U12866" s="27"/>
      <c r="Y12866" s="9" t="s">
        <v>688</v>
      </c>
      <c r="Z12866" s="9" t="s">
        <v>462</v>
      </c>
      <c r="AA12866" s="9" t="s">
        <v>237</v>
      </c>
      <c r="AB12866" s="9">
        <v>84661259</v>
      </c>
      <c r="AC12866" s="9" t="s">
        <v>13639</v>
      </c>
      <c r="AD12866" s="9" t="s">
        <v>225</v>
      </c>
      <c r="AE12866" s="5">
        <f t="shared" si="422"/>
        <v>0</v>
      </c>
      <c r="AF12866" s="5" t="str">
        <f t="shared" si="423"/>
        <v>katA</v>
      </c>
      <c r="AG12866" s="153"/>
      <c r="AH12866" s="153"/>
      <c r="AI12866" t="s">
        <v>201</v>
      </c>
      <c r="AJ12866" t="s">
        <v>17878</v>
      </c>
      <c r="AK12866" s="9" t="str">
        <f>VLOOKUP(Y12866,zdroj!D:AJ,33,0)</f>
        <v>katA</v>
      </c>
    </row>
    <row r="12867" spans="8:37" x14ac:dyDescent="0.25">
      <c r="H12867" s="8"/>
      <c r="I12867" s="8"/>
      <c r="N12867" s="23"/>
      <c r="O12867" s="24"/>
      <c r="P12867" s="19"/>
      <c r="Q12867" s="19"/>
      <c r="R12867" s="19"/>
      <c r="U12867" s="27"/>
      <c r="Y12867" s="9" t="s">
        <v>688</v>
      </c>
      <c r="Z12867" s="9" t="s">
        <v>462</v>
      </c>
      <c r="AA12867" s="9" t="s">
        <v>237</v>
      </c>
      <c r="AB12867" s="9">
        <v>8076839</v>
      </c>
      <c r="AC12867" s="9" t="s">
        <v>13640</v>
      </c>
      <c r="AD12867" s="9" t="s">
        <v>225</v>
      </c>
      <c r="AE12867" s="5">
        <f t="shared" si="422"/>
        <v>0</v>
      </c>
      <c r="AF12867" s="5" t="str">
        <f t="shared" si="423"/>
        <v>katA</v>
      </c>
      <c r="AG12867" s="153"/>
      <c r="AH12867" s="153"/>
      <c r="AI12867" t="s">
        <v>201</v>
      </c>
      <c r="AJ12867" t="s">
        <v>17878</v>
      </c>
      <c r="AK12867" s="9" t="str">
        <f>VLOOKUP(Y12867,zdroj!D:AJ,33,0)</f>
        <v>katA</v>
      </c>
    </row>
    <row r="12868" spans="8:37" x14ac:dyDescent="0.25">
      <c r="H12868" s="8"/>
      <c r="I12868" s="8"/>
      <c r="N12868" s="23"/>
      <c r="O12868" s="24"/>
      <c r="P12868" s="19"/>
      <c r="Q12868" s="19"/>
      <c r="R12868" s="19"/>
      <c r="U12868" s="27"/>
      <c r="Y12868" s="9" t="s">
        <v>688</v>
      </c>
      <c r="Z12868" s="9" t="s">
        <v>462</v>
      </c>
      <c r="AA12868" s="9" t="s">
        <v>237</v>
      </c>
      <c r="AB12868" s="9">
        <v>8076847</v>
      </c>
      <c r="AC12868" s="9" t="s">
        <v>13641</v>
      </c>
      <c r="AD12868" s="9" t="s">
        <v>225</v>
      </c>
      <c r="AE12868" s="5">
        <f t="shared" si="422"/>
        <v>0</v>
      </c>
      <c r="AF12868" s="5" t="str">
        <f t="shared" si="423"/>
        <v>katA</v>
      </c>
      <c r="AG12868" s="153"/>
      <c r="AH12868" s="153"/>
      <c r="AI12868" t="s">
        <v>201</v>
      </c>
      <c r="AJ12868" t="s">
        <v>17878</v>
      </c>
      <c r="AK12868" s="9" t="str">
        <f>VLOOKUP(Y12868,zdroj!D:AJ,33,0)</f>
        <v>katA</v>
      </c>
    </row>
    <row r="12869" spans="8:37" x14ac:dyDescent="0.25">
      <c r="H12869" s="8"/>
      <c r="I12869" s="8"/>
      <c r="N12869" s="23"/>
      <c r="O12869" s="24"/>
      <c r="P12869" s="19"/>
      <c r="Q12869" s="19"/>
      <c r="R12869" s="19"/>
      <c r="U12869" s="27"/>
      <c r="Y12869" s="9" t="s">
        <v>688</v>
      </c>
      <c r="Z12869" s="9" t="s">
        <v>462</v>
      </c>
      <c r="AA12869" s="9" t="s">
        <v>237</v>
      </c>
      <c r="AB12869" s="9">
        <v>8076855</v>
      </c>
      <c r="AC12869" s="9" t="s">
        <v>13642</v>
      </c>
      <c r="AD12869" s="9" t="s">
        <v>225</v>
      </c>
      <c r="AE12869" s="5">
        <f t="shared" si="422"/>
        <v>0</v>
      </c>
      <c r="AF12869" s="5" t="str">
        <f t="shared" si="423"/>
        <v>katA</v>
      </c>
      <c r="AG12869" s="153"/>
      <c r="AH12869" s="153"/>
      <c r="AI12869" t="s">
        <v>201</v>
      </c>
      <c r="AJ12869" t="s">
        <v>17878</v>
      </c>
      <c r="AK12869" s="9" t="str">
        <f>VLOOKUP(Y12869,zdroj!D:AJ,33,0)</f>
        <v>katA</v>
      </c>
    </row>
    <row r="12870" spans="8:37" x14ac:dyDescent="0.25">
      <c r="H12870" s="8"/>
      <c r="I12870" s="8"/>
      <c r="N12870" s="23"/>
      <c r="O12870" s="24"/>
      <c r="P12870" s="19"/>
      <c r="Q12870" s="19"/>
      <c r="R12870" s="19"/>
      <c r="U12870" s="27"/>
      <c r="Y12870" s="9" t="s">
        <v>688</v>
      </c>
      <c r="Z12870" s="9" t="s">
        <v>462</v>
      </c>
      <c r="AA12870" s="9" t="s">
        <v>237</v>
      </c>
      <c r="AB12870" s="9">
        <v>8076863</v>
      </c>
      <c r="AC12870" s="9" t="s">
        <v>13643</v>
      </c>
      <c r="AD12870" s="9" t="s">
        <v>225</v>
      </c>
      <c r="AE12870" s="5">
        <f t="shared" si="422"/>
        <v>0</v>
      </c>
      <c r="AF12870" s="5" t="str">
        <f t="shared" si="423"/>
        <v>katA</v>
      </c>
      <c r="AG12870" s="153"/>
      <c r="AH12870" s="153"/>
      <c r="AI12870" t="s">
        <v>201</v>
      </c>
      <c r="AJ12870" t="s">
        <v>17878</v>
      </c>
      <c r="AK12870" s="9" t="str">
        <f>VLOOKUP(Y12870,zdroj!D:AJ,33,0)</f>
        <v>katA</v>
      </c>
    </row>
    <row r="12871" spans="8:37" x14ac:dyDescent="0.25">
      <c r="H12871" s="8"/>
      <c r="I12871" s="8"/>
      <c r="N12871" s="23"/>
      <c r="O12871" s="24"/>
      <c r="P12871" s="19"/>
      <c r="Q12871" s="19"/>
      <c r="R12871" s="19"/>
      <c r="U12871" s="27"/>
      <c r="Y12871" s="9" t="s">
        <v>688</v>
      </c>
      <c r="Z12871" s="9" t="s">
        <v>462</v>
      </c>
      <c r="AA12871" s="9" t="s">
        <v>237</v>
      </c>
      <c r="AB12871" s="9">
        <v>8076901</v>
      </c>
      <c r="AC12871" s="9" t="s">
        <v>13644</v>
      </c>
      <c r="AD12871" s="9" t="s">
        <v>225</v>
      </c>
      <c r="AE12871" s="5">
        <f t="shared" si="422"/>
        <v>0</v>
      </c>
      <c r="AF12871" s="5" t="str">
        <f t="shared" si="423"/>
        <v>katA</v>
      </c>
      <c r="AG12871" s="153"/>
      <c r="AH12871" s="153"/>
      <c r="AI12871" t="s">
        <v>201</v>
      </c>
      <c r="AJ12871" t="s">
        <v>17878</v>
      </c>
      <c r="AK12871" s="9" t="str">
        <f>VLOOKUP(Y12871,zdroj!D:AJ,33,0)</f>
        <v>katA</v>
      </c>
    </row>
    <row r="12872" spans="8:37" x14ac:dyDescent="0.25">
      <c r="H12872" s="8"/>
      <c r="I12872" s="8"/>
      <c r="N12872" s="23"/>
      <c r="O12872" s="24"/>
      <c r="P12872" s="19"/>
      <c r="Q12872" s="19"/>
      <c r="R12872" s="19"/>
      <c r="U12872" s="27"/>
      <c r="Y12872" s="9" t="s">
        <v>688</v>
      </c>
      <c r="Z12872" s="9" t="s">
        <v>462</v>
      </c>
      <c r="AA12872" s="9" t="s">
        <v>237</v>
      </c>
      <c r="AB12872" s="9">
        <v>8076740</v>
      </c>
      <c r="AC12872" s="9" t="s">
        <v>13645</v>
      </c>
      <c r="AD12872" s="9" t="s">
        <v>225</v>
      </c>
      <c r="AE12872" s="5">
        <f t="shared" si="422"/>
        <v>0</v>
      </c>
      <c r="AF12872" s="5" t="str">
        <f t="shared" si="423"/>
        <v>katA</v>
      </c>
      <c r="AG12872" s="153"/>
      <c r="AH12872" s="153"/>
      <c r="AI12872" t="s">
        <v>195</v>
      </c>
      <c r="AJ12872" t="s">
        <v>340</v>
      </c>
      <c r="AK12872" s="9" t="str">
        <f>VLOOKUP(Y12872,zdroj!D:AJ,33,0)</f>
        <v>katA</v>
      </c>
    </row>
    <row r="12873" spans="8:37" x14ac:dyDescent="0.25">
      <c r="H12873" s="8"/>
      <c r="I12873" s="8"/>
      <c r="N12873" s="23"/>
      <c r="O12873" s="24"/>
      <c r="P12873" s="19"/>
      <c r="Q12873" s="19"/>
      <c r="R12873" s="19"/>
      <c r="U12873" s="27"/>
      <c r="Y12873" s="9" t="s">
        <v>688</v>
      </c>
      <c r="Z12873" s="9" t="s">
        <v>462</v>
      </c>
      <c r="AA12873" s="9" t="s">
        <v>237</v>
      </c>
      <c r="AB12873" s="9">
        <v>8076928</v>
      </c>
      <c r="AC12873" s="9" t="s">
        <v>13646</v>
      </c>
      <c r="AD12873" s="9" t="s">
        <v>225</v>
      </c>
      <c r="AE12873" s="5">
        <f t="shared" si="422"/>
        <v>0</v>
      </c>
      <c r="AF12873" s="5" t="str">
        <f t="shared" si="423"/>
        <v>katA</v>
      </c>
      <c r="AG12873" s="153"/>
      <c r="AH12873" s="153"/>
      <c r="AI12873" t="s">
        <v>201</v>
      </c>
      <c r="AJ12873" t="s">
        <v>17878</v>
      </c>
      <c r="AK12873" s="9" t="str">
        <f>VLOOKUP(Y12873,zdroj!D:AJ,33,0)</f>
        <v>katA</v>
      </c>
    </row>
    <row r="12874" spans="8:37" x14ac:dyDescent="0.25">
      <c r="H12874" s="8"/>
      <c r="I12874" s="8"/>
      <c r="N12874" s="23"/>
      <c r="O12874" s="24"/>
      <c r="P12874" s="19"/>
      <c r="Q12874" s="19"/>
      <c r="R12874" s="19"/>
      <c r="U12874" s="27"/>
      <c r="Y12874" s="9" t="s">
        <v>688</v>
      </c>
      <c r="Z12874" s="9" t="s">
        <v>462</v>
      </c>
      <c r="AA12874" s="9" t="s">
        <v>237</v>
      </c>
      <c r="AB12874" s="9">
        <v>8076936</v>
      </c>
      <c r="AC12874" s="9" t="s">
        <v>13647</v>
      </c>
      <c r="AD12874" s="9" t="s">
        <v>225</v>
      </c>
      <c r="AE12874" s="5">
        <f t="shared" ref="AE12874:AE12937" si="424">VLOOKUP(Y12874,K:T,10,0)</f>
        <v>0</v>
      </c>
      <c r="AF12874" s="5" t="str">
        <f t="shared" ref="AF12874:AF12937" si="425">IF(AE12874="A",IF(AD12874="katA","katB",AD12874),AD12874)</f>
        <v>katA</v>
      </c>
      <c r="AG12874" s="153"/>
      <c r="AH12874" s="153"/>
      <c r="AI12874" t="s">
        <v>201</v>
      </c>
      <c r="AJ12874" t="s">
        <v>17878</v>
      </c>
      <c r="AK12874" s="9" t="str">
        <f>VLOOKUP(Y12874,zdroj!D:AJ,33,0)</f>
        <v>katA</v>
      </c>
    </row>
    <row r="12875" spans="8:37" x14ac:dyDescent="0.25">
      <c r="H12875" s="8"/>
      <c r="I12875" s="8"/>
      <c r="N12875" s="23"/>
      <c r="O12875" s="24"/>
      <c r="P12875" s="19"/>
      <c r="Q12875" s="19"/>
      <c r="R12875" s="19"/>
      <c r="U12875" s="27"/>
      <c r="Y12875" s="9" t="s">
        <v>688</v>
      </c>
      <c r="Z12875" s="9" t="s">
        <v>462</v>
      </c>
      <c r="AA12875" s="9" t="s">
        <v>237</v>
      </c>
      <c r="AB12875" s="9">
        <v>8076952</v>
      </c>
      <c r="AC12875" s="9" t="s">
        <v>13648</v>
      </c>
      <c r="AD12875" s="9" t="s">
        <v>225</v>
      </c>
      <c r="AE12875" s="5">
        <f t="shared" si="424"/>
        <v>0</v>
      </c>
      <c r="AF12875" s="5" t="str">
        <f t="shared" si="425"/>
        <v>katA</v>
      </c>
      <c r="AG12875" s="153"/>
      <c r="AH12875" s="153"/>
      <c r="AI12875" t="s">
        <v>201</v>
      </c>
      <c r="AJ12875" t="s">
        <v>17878</v>
      </c>
      <c r="AK12875" s="9" t="str">
        <f>VLOOKUP(Y12875,zdroj!D:AJ,33,0)</f>
        <v>katA</v>
      </c>
    </row>
    <row r="12876" spans="8:37" x14ac:dyDescent="0.25">
      <c r="H12876" s="8"/>
      <c r="I12876" s="8"/>
      <c r="N12876" s="23"/>
      <c r="O12876" s="24"/>
      <c r="P12876" s="19"/>
      <c r="Q12876" s="19"/>
      <c r="R12876" s="19"/>
      <c r="U12876" s="27"/>
      <c r="Y12876" s="9" t="s">
        <v>688</v>
      </c>
      <c r="Z12876" s="9" t="s">
        <v>462</v>
      </c>
      <c r="AA12876" s="9" t="s">
        <v>237</v>
      </c>
      <c r="AB12876" s="9">
        <v>8076758</v>
      </c>
      <c r="AC12876" s="9" t="s">
        <v>13649</v>
      </c>
      <c r="AD12876" s="9" t="s">
        <v>225</v>
      </c>
      <c r="AE12876" s="5">
        <f t="shared" si="424"/>
        <v>0</v>
      </c>
      <c r="AF12876" s="5" t="str">
        <f t="shared" si="425"/>
        <v>katA</v>
      </c>
      <c r="AG12876" s="153"/>
      <c r="AH12876" s="153"/>
      <c r="AI12876" t="s">
        <v>201</v>
      </c>
      <c r="AJ12876" t="s">
        <v>17878</v>
      </c>
      <c r="AK12876" s="9" t="str">
        <f>VLOOKUP(Y12876,zdroj!D:AJ,33,0)</f>
        <v>katA</v>
      </c>
    </row>
    <row r="12877" spans="8:37" x14ac:dyDescent="0.25">
      <c r="H12877" s="8"/>
      <c r="I12877" s="8"/>
      <c r="N12877" s="23"/>
      <c r="O12877" s="24"/>
      <c r="P12877" s="19"/>
      <c r="Q12877" s="19"/>
      <c r="R12877" s="19"/>
      <c r="U12877" s="27"/>
      <c r="Y12877" s="9" t="s">
        <v>688</v>
      </c>
      <c r="Z12877" s="9" t="s">
        <v>462</v>
      </c>
      <c r="AA12877" s="9" t="s">
        <v>237</v>
      </c>
      <c r="AB12877" s="9">
        <v>8076987</v>
      </c>
      <c r="AC12877" s="9" t="s">
        <v>13650</v>
      </c>
      <c r="AD12877" s="9" t="s">
        <v>225</v>
      </c>
      <c r="AE12877" s="5">
        <f t="shared" si="424"/>
        <v>0</v>
      </c>
      <c r="AF12877" s="5" t="str">
        <f t="shared" si="425"/>
        <v>katA</v>
      </c>
      <c r="AG12877" s="153"/>
      <c r="AH12877" s="153"/>
      <c r="AI12877" t="s">
        <v>201</v>
      </c>
      <c r="AJ12877" t="s">
        <v>17878</v>
      </c>
      <c r="AK12877" s="9" t="str">
        <f>VLOOKUP(Y12877,zdroj!D:AJ,33,0)</f>
        <v>katA</v>
      </c>
    </row>
    <row r="12878" spans="8:37" x14ac:dyDescent="0.25">
      <c r="H12878" s="8"/>
      <c r="I12878" s="8"/>
      <c r="N12878" s="23"/>
      <c r="O12878" s="24"/>
      <c r="P12878" s="19"/>
      <c r="Q12878" s="19"/>
      <c r="R12878" s="19"/>
      <c r="U12878" s="27"/>
      <c r="Y12878" s="9" t="s">
        <v>688</v>
      </c>
      <c r="Z12878" s="9" t="s">
        <v>462</v>
      </c>
      <c r="AA12878" s="9" t="s">
        <v>237</v>
      </c>
      <c r="AB12878" s="9">
        <v>8076995</v>
      </c>
      <c r="AC12878" s="9" t="s">
        <v>13651</v>
      </c>
      <c r="AD12878" s="9" t="s">
        <v>225</v>
      </c>
      <c r="AE12878" s="5">
        <f t="shared" si="424"/>
        <v>0</v>
      </c>
      <c r="AF12878" s="5" t="str">
        <f t="shared" si="425"/>
        <v>katA</v>
      </c>
      <c r="AG12878" s="153"/>
      <c r="AH12878" s="153"/>
      <c r="AI12878" t="s">
        <v>201</v>
      </c>
      <c r="AJ12878" t="s">
        <v>17878</v>
      </c>
      <c r="AK12878" s="9" t="str">
        <f>VLOOKUP(Y12878,zdroj!D:AJ,33,0)</f>
        <v>katA</v>
      </c>
    </row>
    <row r="12879" spans="8:37" x14ac:dyDescent="0.25">
      <c r="H12879" s="8"/>
      <c r="I12879" s="8"/>
      <c r="N12879" s="23"/>
      <c r="O12879" s="24"/>
      <c r="P12879" s="19"/>
      <c r="Q12879" s="19"/>
      <c r="R12879" s="19"/>
      <c r="U12879" s="27"/>
      <c r="Y12879" s="9" t="s">
        <v>688</v>
      </c>
      <c r="Z12879" s="9" t="s">
        <v>462</v>
      </c>
      <c r="AA12879" s="9" t="s">
        <v>237</v>
      </c>
      <c r="AB12879" s="9">
        <v>8076766</v>
      </c>
      <c r="AC12879" s="9" t="s">
        <v>13652</v>
      </c>
      <c r="AD12879" s="9" t="s">
        <v>225</v>
      </c>
      <c r="AE12879" s="5">
        <f t="shared" si="424"/>
        <v>0</v>
      </c>
      <c r="AF12879" s="5" t="str">
        <f t="shared" si="425"/>
        <v>katA</v>
      </c>
      <c r="AG12879" s="153"/>
      <c r="AH12879" s="153"/>
      <c r="AI12879" t="s">
        <v>229</v>
      </c>
      <c r="AJ12879" t="s">
        <v>17878</v>
      </c>
      <c r="AK12879" s="9" t="str">
        <f>VLOOKUP(Y12879,zdroj!D:AJ,33,0)</f>
        <v>katA</v>
      </c>
    </row>
    <row r="12880" spans="8:37" x14ac:dyDescent="0.25">
      <c r="H12880" s="8"/>
      <c r="I12880" s="8"/>
      <c r="N12880" s="23"/>
      <c r="O12880" s="24"/>
      <c r="P12880" s="19"/>
      <c r="Q12880" s="19"/>
      <c r="R12880" s="19"/>
      <c r="U12880" s="27"/>
      <c r="Y12880" s="9" t="s">
        <v>688</v>
      </c>
      <c r="Z12880" s="9" t="s">
        <v>462</v>
      </c>
      <c r="AA12880" s="9" t="s">
        <v>237</v>
      </c>
      <c r="AB12880" s="9">
        <v>8077002</v>
      </c>
      <c r="AC12880" s="9" t="s">
        <v>13653</v>
      </c>
      <c r="AD12880" s="9" t="s">
        <v>225</v>
      </c>
      <c r="AE12880" s="5">
        <f t="shared" si="424"/>
        <v>0</v>
      </c>
      <c r="AF12880" s="5" t="str">
        <f t="shared" si="425"/>
        <v>katA</v>
      </c>
      <c r="AG12880" s="153"/>
      <c r="AH12880" s="153"/>
      <c r="AI12880" t="s">
        <v>201</v>
      </c>
      <c r="AJ12880" t="s">
        <v>17878</v>
      </c>
      <c r="AK12880" s="9" t="str">
        <f>VLOOKUP(Y12880,zdroj!D:AJ,33,0)</f>
        <v>katA</v>
      </c>
    </row>
    <row r="12881" spans="8:37" x14ac:dyDescent="0.25">
      <c r="H12881" s="8"/>
      <c r="I12881" s="8"/>
      <c r="N12881" s="23"/>
      <c r="O12881" s="24"/>
      <c r="P12881" s="19"/>
      <c r="Q12881" s="19"/>
      <c r="R12881" s="19"/>
      <c r="U12881" s="27"/>
      <c r="Y12881" s="9" t="s">
        <v>688</v>
      </c>
      <c r="Z12881" s="9" t="s">
        <v>462</v>
      </c>
      <c r="AA12881" s="9" t="s">
        <v>237</v>
      </c>
      <c r="AB12881" s="9">
        <v>8077011</v>
      </c>
      <c r="AC12881" s="9" t="s">
        <v>13654</v>
      </c>
      <c r="AD12881" s="9" t="s">
        <v>225</v>
      </c>
      <c r="AE12881" s="5">
        <f t="shared" si="424"/>
        <v>0</v>
      </c>
      <c r="AF12881" s="5" t="str">
        <f t="shared" si="425"/>
        <v>katA</v>
      </c>
      <c r="AG12881" s="153"/>
      <c r="AH12881" s="153"/>
      <c r="AI12881" t="s">
        <v>201</v>
      </c>
      <c r="AJ12881" t="s">
        <v>17878</v>
      </c>
      <c r="AK12881" s="9" t="str">
        <f>VLOOKUP(Y12881,zdroj!D:AJ,33,0)</f>
        <v>katA</v>
      </c>
    </row>
    <row r="12882" spans="8:37" x14ac:dyDescent="0.25">
      <c r="H12882" s="8"/>
      <c r="I12882" s="8"/>
      <c r="N12882" s="23"/>
      <c r="O12882" s="24"/>
      <c r="P12882" s="19"/>
      <c r="Q12882" s="19"/>
      <c r="R12882" s="19"/>
      <c r="U12882" s="27"/>
      <c r="Y12882" s="9" t="s">
        <v>688</v>
      </c>
      <c r="Z12882" s="9" t="s">
        <v>462</v>
      </c>
      <c r="AA12882" s="9" t="s">
        <v>237</v>
      </c>
      <c r="AB12882" s="9">
        <v>8077029</v>
      </c>
      <c r="AC12882" s="9" t="s">
        <v>13655</v>
      </c>
      <c r="AD12882" s="9" t="s">
        <v>225</v>
      </c>
      <c r="AE12882" s="5">
        <f t="shared" si="424"/>
        <v>0</v>
      </c>
      <c r="AF12882" s="5" t="str">
        <f t="shared" si="425"/>
        <v>katA</v>
      </c>
      <c r="AG12882" s="153"/>
      <c r="AH12882" s="153"/>
      <c r="AI12882" t="s">
        <v>201</v>
      </c>
      <c r="AJ12882" t="s">
        <v>17878</v>
      </c>
      <c r="AK12882" s="9" t="str">
        <f>VLOOKUP(Y12882,zdroj!D:AJ,33,0)</f>
        <v>katA</v>
      </c>
    </row>
    <row r="12883" spans="8:37" x14ac:dyDescent="0.25">
      <c r="H12883" s="8"/>
      <c r="I12883" s="8"/>
      <c r="N12883" s="23"/>
      <c r="O12883" s="24"/>
      <c r="P12883" s="19"/>
      <c r="Q12883" s="19"/>
      <c r="R12883" s="19"/>
      <c r="U12883" s="27"/>
      <c r="Y12883" s="9" t="s">
        <v>688</v>
      </c>
      <c r="Z12883" s="9" t="s">
        <v>462</v>
      </c>
      <c r="AA12883" s="9" t="s">
        <v>237</v>
      </c>
      <c r="AB12883" s="9">
        <v>8077045</v>
      </c>
      <c r="AC12883" s="9" t="s">
        <v>13656</v>
      </c>
      <c r="AD12883" s="9" t="s">
        <v>225</v>
      </c>
      <c r="AE12883" s="5">
        <f t="shared" si="424"/>
        <v>0</v>
      </c>
      <c r="AF12883" s="5" t="str">
        <f t="shared" si="425"/>
        <v>katA</v>
      </c>
      <c r="AG12883" s="153"/>
      <c r="AH12883" s="153"/>
      <c r="AI12883" t="s">
        <v>201</v>
      </c>
      <c r="AJ12883" t="s">
        <v>17878</v>
      </c>
      <c r="AK12883" s="9" t="str">
        <f>VLOOKUP(Y12883,zdroj!D:AJ,33,0)</f>
        <v>katA</v>
      </c>
    </row>
    <row r="12884" spans="8:37" x14ac:dyDescent="0.25">
      <c r="H12884" s="8"/>
      <c r="I12884" s="8"/>
      <c r="N12884" s="23"/>
      <c r="O12884" s="24"/>
      <c r="P12884" s="19"/>
      <c r="Q12884" s="19"/>
      <c r="R12884" s="19"/>
      <c r="U12884" s="27"/>
      <c r="Y12884" s="9" t="s">
        <v>688</v>
      </c>
      <c r="Z12884" s="9" t="s">
        <v>462</v>
      </c>
      <c r="AA12884" s="9" t="s">
        <v>237</v>
      </c>
      <c r="AB12884" s="9">
        <v>8076774</v>
      </c>
      <c r="AC12884" s="9" t="s">
        <v>13657</v>
      </c>
      <c r="AD12884" s="9" t="s">
        <v>225</v>
      </c>
      <c r="AE12884" s="5">
        <f t="shared" si="424"/>
        <v>0</v>
      </c>
      <c r="AF12884" s="5" t="str">
        <f t="shared" si="425"/>
        <v>katA</v>
      </c>
      <c r="AG12884" s="153"/>
      <c r="AH12884" s="153"/>
      <c r="AI12884" t="s">
        <v>201</v>
      </c>
      <c r="AJ12884" t="s">
        <v>17878</v>
      </c>
      <c r="AK12884" s="9" t="str">
        <f>VLOOKUP(Y12884,zdroj!D:AJ,33,0)</f>
        <v>katA</v>
      </c>
    </row>
    <row r="12885" spans="8:37" x14ac:dyDescent="0.25">
      <c r="H12885" s="8"/>
      <c r="I12885" s="8"/>
      <c r="N12885" s="23"/>
      <c r="O12885" s="24"/>
      <c r="P12885" s="19"/>
      <c r="Q12885" s="19"/>
      <c r="R12885" s="19"/>
      <c r="U12885" s="27"/>
      <c r="Y12885" s="9" t="s">
        <v>688</v>
      </c>
      <c r="Z12885" s="9" t="s">
        <v>462</v>
      </c>
      <c r="AA12885" s="9" t="s">
        <v>237</v>
      </c>
      <c r="AB12885" s="9">
        <v>8077070</v>
      </c>
      <c r="AC12885" s="9" t="s">
        <v>13658</v>
      </c>
      <c r="AD12885" s="9" t="s">
        <v>225</v>
      </c>
      <c r="AE12885" s="5">
        <f t="shared" si="424"/>
        <v>0</v>
      </c>
      <c r="AF12885" s="5" t="str">
        <f t="shared" si="425"/>
        <v>katA</v>
      </c>
      <c r="AG12885" s="153"/>
      <c r="AH12885" s="153"/>
      <c r="AI12885" t="s">
        <v>201</v>
      </c>
      <c r="AJ12885" t="s">
        <v>17878</v>
      </c>
      <c r="AK12885" s="9" t="str">
        <f>VLOOKUP(Y12885,zdroj!D:AJ,33,0)</f>
        <v>katA</v>
      </c>
    </row>
    <row r="12886" spans="8:37" x14ac:dyDescent="0.25">
      <c r="H12886" s="8"/>
      <c r="I12886" s="8"/>
      <c r="N12886" s="23"/>
      <c r="O12886" s="24"/>
      <c r="P12886" s="19"/>
      <c r="Q12886" s="19"/>
      <c r="R12886" s="19"/>
      <c r="U12886" s="27"/>
      <c r="Y12886" s="9" t="s">
        <v>688</v>
      </c>
      <c r="Z12886" s="9" t="s">
        <v>462</v>
      </c>
      <c r="AA12886" s="9" t="s">
        <v>237</v>
      </c>
      <c r="AB12886" s="9">
        <v>8077088</v>
      </c>
      <c r="AC12886" s="9" t="s">
        <v>13659</v>
      </c>
      <c r="AD12886" s="9" t="s">
        <v>225</v>
      </c>
      <c r="AE12886" s="5">
        <f t="shared" si="424"/>
        <v>0</v>
      </c>
      <c r="AF12886" s="5" t="str">
        <f t="shared" si="425"/>
        <v>katA</v>
      </c>
      <c r="AG12886" s="153"/>
      <c r="AH12886" s="153"/>
      <c r="AI12886" t="s">
        <v>201</v>
      </c>
      <c r="AJ12886" t="s">
        <v>17878</v>
      </c>
      <c r="AK12886" s="9" t="str">
        <f>VLOOKUP(Y12886,zdroj!D:AJ,33,0)</f>
        <v>katA</v>
      </c>
    </row>
    <row r="12887" spans="8:37" x14ac:dyDescent="0.25">
      <c r="H12887" s="8"/>
      <c r="I12887" s="8"/>
      <c r="N12887" s="23"/>
      <c r="O12887" s="24"/>
      <c r="P12887" s="19"/>
      <c r="Q12887" s="19"/>
      <c r="R12887" s="19"/>
      <c r="U12887" s="27"/>
      <c r="Y12887" s="9" t="s">
        <v>688</v>
      </c>
      <c r="Z12887" s="9" t="s">
        <v>462</v>
      </c>
      <c r="AA12887" s="9" t="s">
        <v>237</v>
      </c>
      <c r="AB12887" s="9">
        <v>8077096</v>
      </c>
      <c r="AC12887" s="9" t="s">
        <v>13660</v>
      </c>
      <c r="AD12887" s="9" t="s">
        <v>231</v>
      </c>
      <c r="AE12887" s="5">
        <f t="shared" si="424"/>
        <v>0</v>
      </c>
      <c r="AF12887" s="5" t="str">
        <f t="shared" si="425"/>
        <v>katB</v>
      </c>
      <c r="AG12887" s="153"/>
      <c r="AH12887" s="153"/>
      <c r="AI12887" t="s">
        <v>201</v>
      </c>
      <c r="AJ12887" t="s">
        <v>17878</v>
      </c>
      <c r="AK12887" s="9" t="str">
        <f>VLOOKUP(Y12887,zdroj!D:AJ,33,0)</f>
        <v>katA</v>
      </c>
    </row>
    <row r="12888" spans="8:37" x14ac:dyDescent="0.25">
      <c r="H12888" s="8"/>
      <c r="I12888" s="8"/>
      <c r="N12888" s="23"/>
      <c r="O12888" s="24"/>
      <c r="P12888" s="19"/>
      <c r="Q12888" s="19"/>
      <c r="R12888" s="19"/>
      <c r="U12888" s="27"/>
      <c r="Y12888" s="9" t="s">
        <v>688</v>
      </c>
      <c r="Z12888" s="9" t="s">
        <v>462</v>
      </c>
      <c r="AA12888" s="9" t="s">
        <v>237</v>
      </c>
      <c r="AB12888" s="9">
        <v>30895227</v>
      </c>
      <c r="AC12888" s="9" t="s">
        <v>13661</v>
      </c>
      <c r="AD12888" s="9" t="s">
        <v>225</v>
      </c>
      <c r="AE12888" s="5">
        <f t="shared" si="424"/>
        <v>0</v>
      </c>
      <c r="AF12888" s="5" t="str">
        <f t="shared" si="425"/>
        <v>katA</v>
      </c>
      <c r="AG12888" s="153"/>
      <c r="AH12888" s="153"/>
      <c r="AI12888" t="s">
        <v>201</v>
      </c>
      <c r="AJ12888" t="s">
        <v>17878</v>
      </c>
      <c r="AK12888" s="9" t="str">
        <f>VLOOKUP(Y12888,zdroj!D:AJ,33,0)</f>
        <v>katA</v>
      </c>
    </row>
    <row r="12889" spans="8:37" x14ac:dyDescent="0.25">
      <c r="H12889" s="8"/>
      <c r="I12889" s="8"/>
      <c r="N12889" s="23"/>
      <c r="O12889" s="24"/>
      <c r="P12889" s="19"/>
      <c r="Q12889" s="19"/>
      <c r="R12889" s="19"/>
      <c r="U12889" s="27"/>
      <c r="Y12889" s="9" t="s">
        <v>688</v>
      </c>
      <c r="Z12889" s="9" t="s">
        <v>462</v>
      </c>
      <c r="AA12889" s="9" t="s">
        <v>237</v>
      </c>
      <c r="AB12889" s="9">
        <v>8077100</v>
      </c>
      <c r="AC12889" s="9" t="s">
        <v>13662</v>
      </c>
      <c r="AD12889" s="9" t="s">
        <v>225</v>
      </c>
      <c r="AE12889" s="5">
        <f t="shared" si="424"/>
        <v>0</v>
      </c>
      <c r="AF12889" s="5" t="str">
        <f t="shared" si="425"/>
        <v>katA</v>
      </c>
      <c r="AG12889" s="153"/>
      <c r="AH12889" s="153"/>
      <c r="AI12889" t="s">
        <v>201</v>
      </c>
      <c r="AJ12889" t="s">
        <v>17878</v>
      </c>
      <c r="AK12889" s="9" t="str">
        <f>VLOOKUP(Y12889,zdroj!D:AJ,33,0)</f>
        <v>katA</v>
      </c>
    </row>
    <row r="12890" spans="8:37" x14ac:dyDescent="0.25">
      <c r="H12890" s="8"/>
      <c r="I12890" s="8"/>
      <c r="N12890" s="23"/>
      <c r="O12890" s="24"/>
      <c r="P12890" s="19"/>
      <c r="Q12890" s="19"/>
      <c r="R12890" s="19"/>
      <c r="U12890" s="27"/>
      <c r="Y12890" s="9" t="s">
        <v>688</v>
      </c>
      <c r="Z12890" s="9" t="s">
        <v>462</v>
      </c>
      <c r="AA12890" s="9" t="s">
        <v>237</v>
      </c>
      <c r="AB12890" s="9">
        <v>8076782</v>
      </c>
      <c r="AC12890" s="9" t="s">
        <v>13663</v>
      </c>
      <c r="AD12890" s="9" t="s">
        <v>225</v>
      </c>
      <c r="AE12890" s="5">
        <f t="shared" si="424"/>
        <v>0</v>
      </c>
      <c r="AF12890" s="5" t="str">
        <f t="shared" si="425"/>
        <v>katA</v>
      </c>
      <c r="AG12890" s="153"/>
      <c r="AH12890" s="153"/>
      <c r="AI12890" t="s">
        <v>195</v>
      </c>
      <c r="AJ12890" t="s">
        <v>340</v>
      </c>
      <c r="AK12890" s="9" t="str">
        <f>VLOOKUP(Y12890,zdroj!D:AJ,33,0)</f>
        <v>katA</v>
      </c>
    </row>
    <row r="12891" spans="8:37" x14ac:dyDescent="0.25">
      <c r="H12891" s="8"/>
      <c r="I12891" s="8"/>
      <c r="N12891" s="23"/>
      <c r="O12891" s="24"/>
      <c r="P12891" s="19"/>
      <c r="Q12891" s="19"/>
      <c r="R12891" s="19"/>
      <c r="U12891" s="27"/>
      <c r="Y12891" s="9" t="s">
        <v>691</v>
      </c>
      <c r="Z12891" s="9" t="s">
        <v>462</v>
      </c>
      <c r="AA12891" s="9" t="s">
        <v>199</v>
      </c>
      <c r="AB12891" s="9">
        <v>27712851</v>
      </c>
      <c r="AC12891" s="9" t="s">
        <v>13664</v>
      </c>
      <c r="AD12891" s="9" t="s">
        <v>226</v>
      </c>
      <c r="AE12891" s="5">
        <f t="shared" si="424"/>
        <v>0</v>
      </c>
      <c r="AF12891" s="5" t="str">
        <f t="shared" si="425"/>
        <v>katC</v>
      </c>
      <c r="AG12891" s="153"/>
      <c r="AH12891" s="153"/>
      <c r="AI12891" t="s">
        <v>229</v>
      </c>
      <c r="AJ12891" t="s">
        <v>17878</v>
      </c>
      <c r="AK12891" s="9" t="str">
        <f>VLOOKUP(Y12891,zdroj!D:AJ,33,0)</f>
        <v>katC</v>
      </c>
    </row>
    <row r="12892" spans="8:37" x14ac:dyDescent="0.25">
      <c r="H12892" s="8"/>
      <c r="I12892" s="8"/>
      <c r="N12892" s="23"/>
      <c r="O12892" s="24"/>
      <c r="P12892" s="19"/>
      <c r="Q12892" s="19"/>
      <c r="R12892" s="19"/>
      <c r="U12892" s="27"/>
      <c r="Y12892" s="9" t="s">
        <v>691</v>
      </c>
      <c r="Z12892" s="9" t="s">
        <v>462</v>
      </c>
      <c r="AA12892" s="9" t="s">
        <v>199</v>
      </c>
      <c r="AB12892" s="9">
        <v>15436357</v>
      </c>
      <c r="AC12892" s="9" t="s">
        <v>13665</v>
      </c>
      <c r="AD12892" s="9" t="s">
        <v>226</v>
      </c>
      <c r="AE12892" s="5">
        <f t="shared" si="424"/>
        <v>0</v>
      </c>
      <c r="AF12892" s="5" t="str">
        <f t="shared" si="425"/>
        <v>katC</v>
      </c>
      <c r="AG12892" s="153"/>
      <c r="AH12892" s="153"/>
      <c r="AI12892" t="s">
        <v>17879</v>
      </c>
      <c r="AJ12892" t="s">
        <v>17878</v>
      </c>
      <c r="AK12892" s="9" t="str">
        <f>VLOOKUP(Y12892,zdroj!D:AJ,33,0)</f>
        <v>katC</v>
      </c>
    </row>
    <row r="12893" spans="8:37" x14ac:dyDescent="0.25">
      <c r="H12893" s="8"/>
      <c r="I12893" s="8"/>
      <c r="N12893" s="23"/>
      <c r="O12893" s="24"/>
      <c r="P12893" s="19"/>
      <c r="Q12893" s="19"/>
      <c r="R12893" s="19"/>
      <c r="U12893" s="27"/>
      <c r="Y12893" s="9" t="s">
        <v>691</v>
      </c>
      <c r="Z12893" s="9" t="s">
        <v>462</v>
      </c>
      <c r="AA12893" s="9" t="s">
        <v>199</v>
      </c>
      <c r="AB12893" s="9">
        <v>15436365</v>
      </c>
      <c r="AC12893" s="9" t="s">
        <v>13666</v>
      </c>
      <c r="AD12893" s="9" t="s">
        <v>800</v>
      </c>
      <c r="AE12893" s="5">
        <f t="shared" si="424"/>
        <v>0</v>
      </c>
      <c r="AF12893" s="5" t="str">
        <f t="shared" si="425"/>
        <v>Pokryto</v>
      </c>
      <c r="AG12893" s="153"/>
      <c r="AH12893" s="153"/>
      <c r="AI12893" t="s">
        <v>201</v>
      </c>
      <c r="AJ12893" t="s">
        <v>800</v>
      </c>
      <c r="AK12893" s="9" t="str">
        <f>VLOOKUP(Y12893,zdroj!D:AJ,33,0)</f>
        <v>katC</v>
      </c>
    </row>
    <row r="12894" spans="8:37" x14ac:dyDescent="0.25">
      <c r="H12894" s="8"/>
      <c r="I12894" s="8"/>
      <c r="N12894" s="23"/>
      <c r="O12894" s="24"/>
      <c r="P12894" s="19"/>
      <c r="Q12894" s="19"/>
      <c r="R12894" s="19"/>
      <c r="U12894" s="27"/>
      <c r="Y12894" s="9" t="s">
        <v>691</v>
      </c>
      <c r="Z12894" s="9" t="s">
        <v>462</v>
      </c>
      <c r="AA12894" s="9" t="s">
        <v>199</v>
      </c>
      <c r="AB12894" s="9">
        <v>15436373</v>
      </c>
      <c r="AC12894" s="9" t="s">
        <v>13667</v>
      </c>
      <c r="AD12894" s="9" t="s">
        <v>226</v>
      </c>
      <c r="AE12894" s="5">
        <f t="shared" si="424"/>
        <v>0</v>
      </c>
      <c r="AF12894" s="5" t="str">
        <f t="shared" si="425"/>
        <v>katC</v>
      </c>
      <c r="AG12894" s="153"/>
      <c r="AH12894" s="153"/>
      <c r="AI12894" t="s">
        <v>229</v>
      </c>
      <c r="AJ12894" t="s">
        <v>17878</v>
      </c>
      <c r="AK12894" s="9" t="str">
        <f>VLOOKUP(Y12894,zdroj!D:AJ,33,0)</f>
        <v>katC</v>
      </c>
    </row>
    <row r="12895" spans="8:37" x14ac:dyDescent="0.25">
      <c r="H12895" s="8"/>
      <c r="I12895" s="8"/>
      <c r="N12895" s="23"/>
      <c r="O12895" s="24"/>
      <c r="P12895" s="19"/>
      <c r="Q12895" s="19"/>
      <c r="R12895" s="19"/>
      <c r="U12895" s="27"/>
      <c r="Y12895" s="9" t="s">
        <v>691</v>
      </c>
      <c r="Z12895" s="9" t="s">
        <v>462</v>
      </c>
      <c r="AA12895" s="9" t="s">
        <v>199</v>
      </c>
      <c r="AB12895" s="9">
        <v>77739001</v>
      </c>
      <c r="AC12895" s="9" t="s">
        <v>13668</v>
      </c>
      <c r="AD12895" s="9" t="s">
        <v>226</v>
      </c>
      <c r="AE12895" s="5">
        <f t="shared" si="424"/>
        <v>0</v>
      </c>
      <c r="AF12895" s="5" t="str">
        <f t="shared" si="425"/>
        <v>katC</v>
      </c>
      <c r="AG12895" s="153"/>
      <c r="AH12895" s="153"/>
      <c r="AI12895" t="s">
        <v>201</v>
      </c>
      <c r="AJ12895" t="s">
        <v>340</v>
      </c>
      <c r="AK12895" s="9" t="str">
        <f>VLOOKUP(Y12895,zdroj!D:AJ,33,0)</f>
        <v>katC</v>
      </c>
    </row>
    <row r="12896" spans="8:37" x14ac:dyDescent="0.25">
      <c r="H12896" s="8"/>
      <c r="I12896" s="8"/>
      <c r="N12896" s="23"/>
      <c r="O12896" s="24"/>
      <c r="P12896" s="19"/>
      <c r="Q12896" s="19"/>
      <c r="R12896" s="19"/>
      <c r="U12896" s="27"/>
      <c r="Y12896" s="9" t="s">
        <v>691</v>
      </c>
      <c r="Z12896" s="9" t="s">
        <v>462</v>
      </c>
      <c r="AA12896" s="9" t="s">
        <v>199</v>
      </c>
      <c r="AB12896" s="9">
        <v>15436390</v>
      </c>
      <c r="AC12896" s="9" t="s">
        <v>13669</v>
      </c>
      <c r="AD12896" s="9" t="s">
        <v>226</v>
      </c>
      <c r="AE12896" s="5">
        <f t="shared" si="424"/>
        <v>0</v>
      </c>
      <c r="AF12896" s="5" t="str">
        <f t="shared" si="425"/>
        <v>katC</v>
      </c>
      <c r="AG12896" s="153"/>
      <c r="AH12896" s="153"/>
      <c r="AI12896" t="s">
        <v>201</v>
      </c>
      <c r="AJ12896" t="s">
        <v>340</v>
      </c>
      <c r="AK12896" s="9" t="str">
        <f>VLOOKUP(Y12896,zdroj!D:AJ,33,0)</f>
        <v>katC</v>
      </c>
    </row>
    <row r="12897" spans="8:37" x14ac:dyDescent="0.25">
      <c r="H12897" s="8"/>
      <c r="I12897" s="8"/>
      <c r="N12897" s="23"/>
      <c r="O12897" s="24"/>
      <c r="P12897" s="19"/>
      <c r="Q12897" s="19"/>
      <c r="R12897" s="19"/>
      <c r="U12897" s="27"/>
      <c r="Y12897" s="9" t="s">
        <v>691</v>
      </c>
      <c r="Z12897" s="9" t="s">
        <v>462</v>
      </c>
      <c r="AA12897" s="9" t="s">
        <v>199</v>
      </c>
      <c r="AB12897" s="9">
        <v>15436403</v>
      </c>
      <c r="AC12897" s="9" t="s">
        <v>13670</v>
      </c>
      <c r="AD12897" s="9" t="s">
        <v>800</v>
      </c>
      <c r="AE12897" s="5">
        <f t="shared" si="424"/>
        <v>0</v>
      </c>
      <c r="AF12897" s="5" t="str">
        <f t="shared" si="425"/>
        <v>Pokryto</v>
      </c>
      <c r="AG12897" s="153"/>
      <c r="AH12897" s="153"/>
      <c r="AI12897" t="s">
        <v>201</v>
      </c>
      <c r="AJ12897" t="s">
        <v>800</v>
      </c>
      <c r="AK12897" s="9" t="str">
        <f>VLOOKUP(Y12897,zdroj!D:AJ,33,0)</f>
        <v>katC</v>
      </c>
    </row>
    <row r="12898" spans="8:37" x14ac:dyDescent="0.25">
      <c r="H12898" s="8"/>
      <c r="I12898" s="8"/>
      <c r="N12898" s="23"/>
      <c r="O12898" s="24"/>
      <c r="P12898" s="19"/>
      <c r="Q12898" s="19"/>
      <c r="R12898" s="19"/>
      <c r="U12898" s="27"/>
      <c r="Y12898" s="9" t="s">
        <v>691</v>
      </c>
      <c r="Z12898" s="9" t="s">
        <v>462</v>
      </c>
      <c r="AA12898" s="9" t="s">
        <v>199</v>
      </c>
      <c r="AB12898" s="9">
        <v>15435814</v>
      </c>
      <c r="AC12898" s="9" t="s">
        <v>13671</v>
      </c>
      <c r="AD12898" s="9" t="s">
        <v>800</v>
      </c>
      <c r="AE12898" s="5">
        <f t="shared" si="424"/>
        <v>0</v>
      </c>
      <c r="AF12898" s="5" t="str">
        <f t="shared" si="425"/>
        <v>Pokryto</v>
      </c>
      <c r="AG12898" s="153"/>
      <c r="AH12898" s="153"/>
      <c r="AI12898" t="s">
        <v>201</v>
      </c>
      <c r="AJ12898" t="s">
        <v>800</v>
      </c>
      <c r="AK12898" s="9" t="str">
        <f>VLOOKUP(Y12898,zdroj!D:AJ,33,0)</f>
        <v>katC</v>
      </c>
    </row>
    <row r="12899" spans="8:37" x14ac:dyDescent="0.25">
      <c r="H12899" s="8"/>
      <c r="I12899" s="8"/>
      <c r="N12899" s="23"/>
      <c r="O12899" s="24"/>
      <c r="P12899" s="19"/>
      <c r="Q12899" s="19"/>
      <c r="R12899" s="19"/>
      <c r="U12899" s="27"/>
      <c r="Y12899" s="9" t="s">
        <v>691</v>
      </c>
      <c r="Z12899" s="9" t="s">
        <v>462</v>
      </c>
      <c r="AA12899" s="9" t="s">
        <v>199</v>
      </c>
      <c r="AB12899" s="9">
        <v>15436411</v>
      </c>
      <c r="AC12899" s="9" t="s">
        <v>13672</v>
      </c>
      <c r="AD12899" s="9" t="s">
        <v>226</v>
      </c>
      <c r="AE12899" s="5">
        <f t="shared" si="424"/>
        <v>0</v>
      </c>
      <c r="AF12899" s="5" t="str">
        <f t="shared" si="425"/>
        <v>katC</v>
      </c>
      <c r="AG12899" s="153"/>
      <c r="AH12899" s="153"/>
      <c r="AI12899" t="s">
        <v>17879</v>
      </c>
      <c r="AJ12899" t="s">
        <v>17878</v>
      </c>
      <c r="AK12899" s="9" t="str">
        <f>VLOOKUP(Y12899,zdroj!D:AJ,33,0)</f>
        <v>katC</v>
      </c>
    </row>
    <row r="12900" spans="8:37" x14ac:dyDescent="0.25">
      <c r="H12900" s="8"/>
      <c r="I12900" s="8"/>
      <c r="N12900" s="23"/>
      <c r="O12900" s="24"/>
      <c r="P12900" s="19"/>
      <c r="Q12900" s="19"/>
      <c r="R12900" s="19"/>
      <c r="U12900" s="27"/>
      <c r="Y12900" s="9" t="s">
        <v>691</v>
      </c>
      <c r="Z12900" s="9" t="s">
        <v>462</v>
      </c>
      <c r="AA12900" s="9" t="s">
        <v>199</v>
      </c>
      <c r="AB12900" s="9">
        <v>15436420</v>
      </c>
      <c r="AC12900" s="9" t="s">
        <v>13673</v>
      </c>
      <c r="AD12900" s="9" t="s">
        <v>226</v>
      </c>
      <c r="AE12900" s="5">
        <f t="shared" si="424"/>
        <v>0</v>
      </c>
      <c r="AF12900" s="5" t="str">
        <f t="shared" si="425"/>
        <v>katC</v>
      </c>
      <c r="AG12900" s="153"/>
      <c r="AH12900" s="153"/>
      <c r="AI12900" t="s">
        <v>229</v>
      </c>
      <c r="AJ12900" t="s">
        <v>17878</v>
      </c>
      <c r="AK12900" s="9" t="str">
        <f>VLOOKUP(Y12900,zdroj!D:AJ,33,0)</f>
        <v>katC</v>
      </c>
    </row>
    <row r="12901" spans="8:37" x14ac:dyDescent="0.25">
      <c r="H12901" s="8"/>
      <c r="I12901" s="8"/>
      <c r="N12901" s="23"/>
      <c r="O12901" s="24"/>
      <c r="P12901" s="19"/>
      <c r="Q12901" s="19"/>
      <c r="R12901" s="19"/>
      <c r="U12901" s="27"/>
      <c r="Y12901" s="9" t="s">
        <v>691</v>
      </c>
      <c r="Z12901" s="9" t="s">
        <v>462</v>
      </c>
      <c r="AA12901" s="9" t="s">
        <v>199</v>
      </c>
      <c r="AB12901" s="9">
        <v>15436438</v>
      </c>
      <c r="AC12901" s="9" t="s">
        <v>13674</v>
      </c>
      <c r="AD12901" s="9" t="s">
        <v>800</v>
      </c>
      <c r="AE12901" s="5">
        <f t="shared" si="424"/>
        <v>0</v>
      </c>
      <c r="AF12901" s="5" t="str">
        <f t="shared" si="425"/>
        <v>Pokryto</v>
      </c>
      <c r="AG12901" s="153"/>
      <c r="AH12901" s="153"/>
      <c r="AI12901" t="s">
        <v>201</v>
      </c>
      <c r="AJ12901" t="s">
        <v>800</v>
      </c>
      <c r="AK12901" s="9" t="str">
        <f>VLOOKUP(Y12901,zdroj!D:AJ,33,0)</f>
        <v>katC</v>
      </c>
    </row>
    <row r="12902" spans="8:37" x14ac:dyDescent="0.25">
      <c r="H12902" s="8"/>
      <c r="I12902" s="8"/>
      <c r="N12902" s="23"/>
      <c r="O12902" s="24"/>
      <c r="P12902" s="19"/>
      <c r="Q12902" s="19"/>
      <c r="R12902" s="19"/>
      <c r="U12902" s="27"/>
      <c r="Y12902" s="9" t="s">
        <v>691</v>
      </c>
      <c r="Z12902" s="9" t="s">
        <v>462</v>
      </c>
      <c r="AA12902" s="9" t="s">
        <v>199</v>
      </c>
      <c r="AB12902" s="9">
        <v>15435822</v>
      </c>
      <c r="AC12902" s="9" t="s">
        <v>13675</v>
      </c>
      <c r="AD12902" s="9" t="s">
        <v>800</v>
      </c>
      <c r="AE12902" s="5">
        <f t="shared" si="424"/>
        <v>0</v>
      </c>
      <c r="AF12902" s="5" t="str">
        <f t="shared" si="425"/>
        <v>Pokryto</v>
      </c>
      <c r="AG12902" s="153"/>
      <c r="AH12902" s="153"/>
      <c r="AI12902" t="s">
        <v>201</v>
      </c>
      <c r="AJ12902" t="s">
        <v>800</v>
      </c>
      <c r="AK12902" s="9" t="str">
        <f>VLOOKUP(Y12902,zdroj!D:AJ,33,0)</f>
        <v>katC</v>
      </c>
    </row>
    <row r="12903" spans="8:37" x14ac:dyDescent="0.25">
      <c r="H12903" s="8"/>
      <c r="I12903" s="8"/>
      <c r="N12903" s="23"/>
      <c r="O12903" s="24"/>
      <c r="P12903" s="19"/>
      <c r="Q12903" s="19"/>
      <c r="R12903" s="19"/>
      <c r="U12903" s="27"/>
      <c r="Y12903" s="9" t="s">
        <v>691</v>
      </c>
      <c r="Z12903" s="9" t="s">
        <v>462</v>
      </c>
      <c r="AA12903" s="9" t="s">
        <v>199</v>
      </c>
      <c r="AB12903" s="9">
        <v>15436446</v>
      </c>
      <c r="AC12903" s="9" t="s">
        <v>13676</v>
      </c>
      <c r="AD12903" s="9" t="s">
        <v>226</v>
      </c>
      <c r="AE12903" s="5">
        <f t="shared" si="424"/>
        <v>0</v>
      </c>
      <c r="AF12903" s="5" t="str">
        <f t="shared" si="425"/>
        <v>katC</v>
      </c>
      <c r="AG12903" s="153"/>
      <c r="AH12903" s="153"/>
      <c r="AI12903" t="s">
        <v>201</v>
      </c>
      <c r="AJ12903" t="s">
        <v>340</v>
      </c>
      <c r="AK12903" s="9" t="str">
        <f>VLOOKUP(Y12903,zdroj!D:AJ,33,0)</f>
        <v>katC</v>
      </c>
    </row>
    <row r="12904" spans="8:37" x14ac:dyDescent="0.25">
      <c r="H12904" s="8"/>
      <c r="I12904" s="8"/>
      <c r="N12904" s="23"/>
      <c r="O12904" s="24"/>
      <c r="P12904" s="19"/>
      <c r="Q12904" s="19"/>
      <c r="R12904" s="19"/>
      <c r="U12904" s="27"/>
      <c r="Y12904" s="9" t="s">
        <v>691</v>
      </c>
      <c r="Z12904" s="9" t="s">
        <v>462</v>
      </c>
      <c r="AA12904" s="9" t="s">
        <v>199</v>
      </c>
      <c r="AB12904" s="9">
        <v>76127478</v>
      </c>
      <c r="AC12904" s="9" t="s">
        <v>13677</v>
      </c>
      <c r="AD12904" s="9" t="s">
        <v>226</v>
      </c>
      <c r="AE12904" s="5">
        <f t="shared" si="424"/>
        <v>0</v>
      </c>
      <c r="AF12904" s="5" t="str">
        <f t="shared" si="425"/>
        <v>katC</v>
      </c>
      <c r="AG12904" s="153"/>
      <c r="AH12904" s="153"/>
      <c r="AI12904" t="s">
        <v>201</v>
      </c>
      <c r="AJ12904" t="s">
        <v>340</v>
      </c>
      <c r="AK12904" s="9" t="str">
        <f>VLOOKUP(Y12904,zdroj!D:AJ,33,0)</f>
        <v>katC</v>
      </c>
    </row>
    <row r="12905" spans="8:37" x14ac:dyDescent="0.25">
      <c r="H12905" s="8"/>
      <c r="I12905" s="8"/>
      <c r="N12905" s="23"/>
      <c r="O12905" s="24"/>
      <c r="P12905" s="19"/>
      <c r="Q12905" s="19"/>
      <c r="R12905" s="19"/>
      <c r="U12905" s="27"/>
      <c r="Y12905" s="9" t="s">
        <v>691</v>
      </c>
      <c r="Z12905" s="9" t="s">
        <v>462</v>
      </c>
      <c r="AA12905" s="9" t="s">
        <v>199</v>
      </c>
      <c r="AB12905" s="9">
        <v>15436454</v>
      </c>
      <c r="AC12905" s="9" t="s">
        <v>13678</v>
      </c>
      <c r="AD12905" s="9" t="s">
        <v>800</v>
      </c>
      <c r="AE12905" s="5">
        <f t="shared" si="424"/>
        <v>0</v>
      </c>
      <c r="AF12905" s="5" t="str">
        <f t="shared" si="425"/>
        <v>Pokryto</v>
      </c>
      <c r="AG12905" s="153"/>
      <c r="AH12905" s="153"/>
      <c r="AI12905" t="s">
        <v>201</v>
      </c>
      <c r="AJ12905" t="s">
        <v>800</v>
      </c>
      <c r="AK12905" s="9" t="str">
        <f>VLOOKUP(Y12905,zdroj!D:AJ,33,0)</f>
        <v>katC</v>
      </c>
    </row>
    <row r="12906" spans="8:37" x14ac:dyDescent="0.25">
      <c r="H12906" s="8"/>
      <c r="I12906" s="8"/>
      <c r="N12906" s="23"/>
      <c r="O12906" s="24"/>
      <c r="P12906" s="19"/>
      <c r="Q12906" s="19"/>
      <c r="R12906" s="19"/>
      <c r="U12906" s="27"/>
      <c r="Y12906" s="9" t="s">
        <v>691</v>
      </c>
      <c r="Z12906" s="9" t="s">
        <v>462</v>
      </c>
      <c r="AA12906" s="9" t="s">
        <v>199</v>
      </c>
      <c r="AB12906" s="9">
        <v>15436462</v>
      </c>
      <c r="AC12906" s="9" t="s">
        <v>13679</v>
      </c>
      <c r="AD12906" s="9" t="s">
        <v>800</v>
      </c>
      <c r="AE12906" s="5">
        <f t="shared" si="424"/>
        <v>0</v>
      </c>
      <c r="AF12906" s="5" t="str">
        <f t="shared" si="425"/>
        <v>Pokryto</v>
      </c>
      <c r="AG12906" s="153"/>
      <c r="AH12906" s="153"/>
      <c r="AI12906" t="s">
        <v>201</v>
      </c>
      <c r="AJ12906" t="s">
        <v>800</v>
      </c>
      <c r="AK12906" s="9" t="str">
        <f>VLOOKUP(Y12906,zdroj!D:AJ,33,0)</f>
        <v>katC</v>
      </c>
    </row>
    <row r="12907" spans="8:37" x14ac:dyDescent="0.25">
      <c r="H12907" s="8"/>
      <c r="I12907" s="8"/>
      <c r="N12907" s="23"/>
      <c r="O12907" s="24"/>
      <c r="P12907" s="19"/>
      <c r="Q12907" s="19"/>
      <c r="R12907" s="19"/>
      <c r="U12907" s="27"/>
      <c r="Y12907" s="9" t="s">
        <v>691</v>
      </c>
      <c r="Z12907" s="9" t="s">
        <v>462</v>
      </c>
      <c r="AA12907" s="9" t="s">
        <v>199</v>
      </c>
      <c r="AB12907" s="9">
        <v>15436471</v>
      </c>
      <c r="AC12907" s="9" t="s">
        <v>13680</v>
      </c>
      <c r="AD12907" s="9" t="s">
        <v>226</v>
      </c>
      <c r="AE12907" s="5">
        <f t="shared" si="424"/>
        <v>0</v>
      </c>
      <c r="AF12907" s="5" t="str">
        <f t="shared" si="425"/>
        <v>katC</v>
      </c>
      <c r="AG12907" s="153"/>
      <c r="AH12907" s="153"/>
      <c r="AI12907" t="s">
        <v>201</v>
      </c>
      <c r="AJ12907" t="s">
        <v>340</v>
      </c>
      <c r="AK12907" s="9" t="str">
        <f>VLOOKUP(Y12907,zdroj!D:AJ,33,0)</f>
        <v>katC</v>
      </c>
    </row>
    <row r="12908" spans="8:37" x14ac:dyDescent="0.25">
      <c r="H12908" s="8"/>
      <c r="I12908" s="8"/>
      <c r="N12908" s="23"/>
      <c r="O12908" s="24"/>
      <c r="P12908" s="19"/>
      <c r="Q12908" s="19"/>
      <c r="R12908" s="19"/>
      <c r="U12908" s="27"/>
      <c r="Y12908" s="9" t="s">
        <v>691</v>
      </c>
      <c r="Z12908" s="9" t="s">
        <v>462</v>
      </c>
      <c r="AA12908" s="9" t="s">
        <v>199</v>
      </c>
      <c r="AB12908" s="9">
        <v>15436489</v>
      </c>
      <c r="AC12908" s="9" t="s">
        <v>13681</v>
      </c>
      <c r="AD12908" s="9" t="s">
        <v>226</v>
      </c>
      <c r="AE12908" s="5">
        <f t="shared" si="424"/>
        <v>0</v>
      </c>
      <c r="AF12908" s="5" t="str">
        <f t="shared" si="425"/>
        <v>katC</v>
      </c>
      <c r="AG12908" s="153"/>
      <c r="AH12908" s="153"/>
      <c r="AI12908" t="s">
        <v>201</v>
      </c>
      <c r="AJ12908" t="s">
        <v>340</v>
      </c>
      <c r="AK12908" s="9" t="str">
        <f>VLOOKUP(Y12908,zdroj!D:AJ,33,0)</f>
        <v>katC</v>
      </c>
    </row>
    <row r="12909" spans="8:37" x14ac:dyDescent="0.25">
      <c r="H12909" s="8"/>
      <c r="I12909" s="8"/>
      <c r="N12909" s="23"/>
      <c r="O12909" s="24"/>
      <c r="P12909" s="19"/>
      <c r="Q12909" s="19"/>
      <c r="R12909" s="19"/>
      <c r="U12909" s="27"/>
      <c r="Y12909" s="9" t="s">
        <v>691</v>
      </c>
      <c r="Z12909" s="9" t="s">
        <v>462</v>
      </c>
      <c r="AA12909" s="9" t="s">
        <v>199</v>
      </c>
      <c r="AB12909" s="9">
        <v>15436497</v>
      </c>
      <c r="AC12909" s="9" t="s">
        <v>13682</v>
      </c>
      <c r="AD12909" s="9" t="s">
        <v>800</v>
      </c>
      <c r="AE12909" s="5">
        <f t="shared" si="424"/>
        <v>0</v>
      </c>
      <c r="AF12909" s="5" t="str">
        <f t="shared" si="425"/>
        <v>Pokryto</v>
      </c>
      <c r="AG12909" s="153"/>
      <c r="AH12909" s="153"/>
      <c r="AI12909" t="s">
        <v>201</v>
      </c>
      <c r="AJ12909" t="s">
        <v>800</v>
      </c>
      <c r="AK12909" s="9" t="str">
        <f>VLOOKUP(Y12909,zdroj!D:AJ,33,0)</f>
        <v>katC</v>
      </c>
    </row>
    <row r="12910" spans="8:37" x14ac:dyDescent="0.25">
      <c r="H12910" s="8"/>
      <c r="I12910" s="8"/>
      <c r="N12910" s="23"/>
      <c r="O12910" s="24"/>
      <c r="P12910" s="19"/>
      <c r="Q12910" s="19"/>
      <c r="R12910" s="19"/>
      <c r="U12910" s="27"/>
      <c r="Y12910" s="9" t="s">
        <v>691</v>
      </c>
      <c r="Z12910" s="9" t="s">
        <v>462</v>
      </c>
      <c r="AA12910" s="9" t="s">
        <v>199</v>
      </c>
      <c r="AB12910" s="9">
        <v>15436501</v>
      </c>
      <c r="AC12910" s="9" t="s">
        <v>13683</v>
      </c>
      <c r="AD12910" s="9" t="s">
        <v>800</v>
      </c>
      <c r="AE12910" s="5">
        <f t="shared" si="424"/>
        <v>0</v>
      </c>
      <c r="AF12910" s="5" t="str">
        <f t="shared" si="425"/>
        <v>Pokryto</v>
      </c>
      <c r="AG12910" s="153"/>
      <c r="AH12910" s="153"/>
      <c r="AI12910" t="s">
        <v>201</v>
      </c>
      <c r="AJ12910" t="s">
        <v>800</v>
      </c>
      <c r="AK12910" s="9" t="str">
        <f>VLOOKUP(Y12910,zdroj!D:AJ,33,0)</f>
        <v>katC</v>
      </c>
    </row>
    <row r="12911" spans="8:37" x14ac:dyDescent="0.25">
      <c r="H12911" s="8"/>
      <c r="I12911" s="8"/>
      <c r="N12911" s="23"/>
      <c r="O12911" s="24"/>
      <c r="P12911" s="19"/>
      <c r="Q12911" s="19"/>
      <c r="R12911" s="19"/>
      <c r="U12911" s="27"/>
      <c r="Y12911" s="9" t="s">
        <v>691</v>
      </c>
      <c r="Z12911" s="9" t="s">
        <v>462</v>
      </c>
      <c r="AA12911" s="9" t="s">
        <v>199</v>
      </c>
      <c r="AB12911" s="9">
        <v>15436519</v>
      </c>
      <c r="AC12911" s="9" t="s">
        <v>13684</v>
      </c>
      <c r="AD12911" s="9" t="s">
        <v>800</v>
      </c>
      <c r="AE12911" s="5">
        <f t="shared" si="424"/>
        <v>0</v>
      </c>
      <c r="AF12911" s="5" t="str">
        <f t="shared" si="425"/>
        <v>Pokryto</v>
      </c>
      <c r="AG12911" s="153"/>
      <c r="AH12911" s="153"/>
      <c r="AI12911" t="s">
        <v>201</v>
      </c>
      <c r="AJ12911" t="s">
        <v>800</v>
      </c>
      <c r="AK12911" s="9" t="str">
        <f>VLOOKUP(Y12911,zdroj!D:AJ,33,0)</f>
        <v>katC</v>
      </c>
    </row>
    <row r="12912" spans="8:37" x14ac:dyDescent="0.25">
      <c r="H12912" s="8"/>
      <c r="I12912" s="8"/>
      <c r="N12912" s="23"/>
      <c r="O12912" s="24"/>
      <c r="P12912" s="19"/>
      <c r="Q12912" s="19"/>
      <c r="R12912" s="19"/>
      <c r="U12912" s="27"/>
      <c r="Y12912" s="9" t="s">
        <v>691</v>
      </c>
      <c r="Z12912" s="9" t="s">
        <v>462</v>
      </c>
      <c r="AA12912" s="9" t="s">
        <v>199</v>
      </c>
      <c r="AB12912" s="9">
        <v>15435831</v>
      </c>
      <c r="AC12912" s="9" t="s">
        <v>13685</v>
      </c>
      <c r="AD12912" s="9" t="s">
        <v>800</v>
      </c>
      <c r="AE12912" s="5">
        <f t="shared" si="424"/>
        <v>0</v>
      </c>
      <c r="AF12912" s="5" t="str">
        <f t="shared" si="425"/>
        <v>Pokryto</v>
      </c>
      <c r="AG12912" s="153"/>
      <c r="AH12912" s="153"/>
      <c r="AI12912" t="s">
        <v>201</v>
      </c>
      <c r="AJ12912" t="s">
        <v>800</v>
      </c>
      <c r="AK12912" s="9" t="str">
        <f>VLOOKUP(Y12912,zdroj!D:AJ,33,0)</f>
        <v>katC</v>
      </c>
    </row>
    <row r="12913" spans="8:37" x14ac:dyDescent="0.25">
      <c r="H12913" s="8"/>
      <c r="I12913" s="8"/>
      <c r="N12913" s="23"/>
      <c r="O12913" s="24"/>
      <c r="P12913" s="19"/>
      <c r="Q12913" s="19"/>
      <c r="R12913" s="19"/>
      <c r="U12913" s="27"/>
      <c r="Y12913" s="9" t="s">
        <v>691</v>
      </c>
      <c r="Z12913" s="9" t="s">
        <v>462</v>
      </c>
      <c r="AA12913" s="9" t="s">
        <v>199</v>
      </c>
      <c r="AB12913" s="9">
        <v>15436527</v>
      </c>
      <c r="AC12913" s="9" t="s">
        <v>13686</v>
      </c>
      <c r="AD12913" s="9" t="s">
        <v>800</v>
      </c>
      <c r="AE12913" s="5">
        <f t="shared" si="424"/>
        <v>0</v>
      </c>
      <c r="AF12913" s="5" t="str">
        <f t="shared" si="425"/>
        <v>Pokryto</v>
      </c>
      <c r="AG12913" s="153"/>
      <c r="AH12913" s="153"/>
      <c r="AI12913" t="s">
        <v>201</v>
      </c>
      <c r="AJ12913" t="s">
        <v>800</v>
      </c>
      <c r="AK12913" s="9" t="str">
        <f>VLOOKUP(Y12913,zdroj!D:AJ,33,0)</f>
        <v>katC</v>
      </c>
    </row>
    <row r="12914" spans="8:37" x14ac:dyDescent="0.25">
      <c r="H12914" s="8"/>
      <c r="I12914" s="8"/>
      <c r="N12914" s="23"/>
      <c r="O12914" s="24"/>
      <c r="P12914" s="19"/>
      <c r="Q12914" s="19"/>
      <c r="R12914" s="19"/>
      <c r="U12914" s="27"/>
      <c r="Y12914" s="9" t="s">
        <v>691</v>
      </c>
      <c r="Z12914" s="9" t="s">
        <v>462</v>
      </c>
      <c r="AA12914" s="9" t="s">
        <v>199</v>
      </c>
      <c r="AB12914" s="9">
        <v>15436535</v>
      </c>
      <c r="AC12914" s="9" t="s">
        <v>13687</v>
      </c>
      <c r="AD12914" s="9" t="s">
        <v>800</v>
      </c>
      <c r="AE12914" s="5">
        <f t="shared" si="424"/>
        <v>0</v>
      </c>
      <c r="AF12914" s="5" t="str">
        <f t="shared" si="425"/>
        <v>Pokryto</v>
      </c>
      <c r="AG12914" s="153"/>
      <c r="AH12914" s="153"/>
      <c r="AI12914" t="s">
        <v>201</v>
      </c>
      <c r="AJ12914" t="s">
        <v>800</v>
      </c>
      <c r="AK12914" s="9" t="str">
        <f>VLOOKUP(Y12914,zdroj!D:AJ,33,0)</f>
        <v>katC</v>
      </c>
    </row>
    <row r="12915" spans="8:37" x14ac:dyDescent="0.25">
      <c r="H12915" s="8"/>
      <c r="I12915" s="8"/>
      <c r="N12915" s="23"/>
      <c r="O12915" s="24"/>
      <c r="P12915" s="19"/>
      <c r="Q12915" s="19"/>
      <c r="R12915" s="19"/>
      <c r="U12915" s="27"/>
      <c r="Y12915" s="9" t="s">
        <v>691</v>
      </c>
      <c r="Z12915" s="9" t="s">
        <v>462</v>
      </c>
      <c r="AA12915" s="9" t="s">
        <v>199</v>
      </c>
      <c r="AB12915" s="9">
        <v>15436543</v>
      </c>
      <c r="AC12915" s="9" t="s">
        <v>13688</v>
      </c>
      <c r="AD12915" s="9" t="s">
        <v>226</v>
      </c>
      <c r="AE12915" s="5">
        <f t="shared" si="424"/>
        <v>0</v>
      </c>
      <c r="AF12915" s="5" t="str">
        <f t="shared" si="425"/>
        <v>katC</v>
      </c>
      <c r="AG12915" s="153"/>
      <c r="AH12915" s="153"/>
      <c r="AI12915" t="s">
        <v>17879</v>
      </c>
      <c r="AJ12915" t="s">
        <v>17878</v>
      </c>
      <c r="AK12915" s="9" t="str">
        <f>VLOOKUP(Y12915,zdroj!D:AJ,33,0)</f>
        <v>katC</v>
      </c>
    </row>
    <row r="12916" spans="8:37" x14ac:dyDescent="0.25">
      <c r="H12916" s="8"/>
      <c r="I12916" s="8"/>
      <c r="N12916" s="23"/>
      <c r="O12916" s="24"/>
      <c r="P12916" s="19"/>
      <c r="Q12916" s="19"/>
      <c r="R12916" s="19"/>
      <c r="U12916" s="27"/>
      <c r="Y12916" s="9" t="s">
        <v>691</v>
      </c>
      <c r="Z12916" s="9" t="s">
        <v>462</v>
      </c>
      <c r="AA12916" s="9" t="s">
        <v>199</v>
      </c>
      <c r="AB12916" s="9">
        <v>15436551</v>
      </c>
      <c r="AC12916" s="9" t="s">
        <v>13689</v>
      </c>
      <c r="AD12916" s="9" t="s">
        <v>226</v>
      </c>
      <c r="AE12916" s="5">
        <f t="shared" si="424"/>
        <v>0</v>
      </c>
      <c r="AF12916" s="5" t="str">
        <f t="shared" si="425"/>
        <v>katC</v>
      </c>
      <c r="AG12916" s="153"/>
      <c r="AH12916" s="153"/>
      <c r="AI12916" t="s">
        <v>201</v>
      </c>
      <c r="AJ12916" t="s">
        <v>340</v>
      </c>
      <c r="AK12916" s="9" t="str">
        <f>VLOOKUP(Y12916,zdroj!D:AJ,33,0)</f>
        <v>katC</v>
      </c>
    </row>
    <row r="12917" spans="8:37" x14ac:dyDescent="0.25">
      <c r="H12917" s="8"/>
      <c r="I12917" s="8"/>
      <c r="N12917" s="23"/>
      <c r="O12917" s="24"/>
      <c r="P12917" s="19"/>
      <c r="Q12917" s="19"/>
      <c r="R12917" s="19"/>
      <c r="U12917" s="27"/>
      <c r="Y12917" s="9" t="s">
        <v>691</v>
      </c>
      <c r="Z12917" s="9" t="s">
        <v>462</v>
      </c>
      <c r="AA12917" s="9" t="s">
        <v>199</v>
      </c>
      <c r="AB12917" s="9">
        <v>15435849</v>
      </c>
      <c r="AC12917" s="9" t="s">
        <v>13690</v>
      </c>
      <c r="AD12917" s="9" t="s">
        <v>800</v>
      </c>
      <c r="AE12917" s="5">
        <f t="shared" si="424"/>
        <v>0</v>
      </c>
      <c r="AF12917" s="5" t="str">
        <f t="shared" si="425"/>
        <v>Pokryto</v>
      </c>
      <c r="AG12917" s="153"/>
      <c r="AH12917" s="153"/>
      <c r="AI12917" t="s">
        <v>201</v>
      </c>
      <c r="AJ12917" t="s">
        <v>800</v>
      </c>
      <c r="AK12917" s="9" t="str">
        <f>VLOOKUP(Y12917,zdroj!D:AJ,33,0)</f>
        <v>katC</v>
      </c>
    </row>
    <row r="12918" spans="8:37" x14ac:dyDescent="0.25">
      <c r="H12918" s="8"/>
      <c r="I12918" s="8"/>
      <c r="N12918" s="23"/>
      <c r="O12918" s="24"/>
      <c r="P12918" s="19"/>
      <c r="Q12918" s="19"/>
      <c r="R12918" s="19"/>
      <c r="U12918" s="27"/>
      <c r="Y12918" s="9" t="s">
        <v>691</v>
      </c>
      <c r="Z12918" s="9" t="s">
        <v>462</v>
      </c>
      <c r="AA12918" s="9" t="s">
        <v>199</v>
      </c>
      <c r="AB12918" s="9">
        <v>15436560</v>
      </c>
      <c r="AC12918" s="9" t="s">
        <v>13691</v>
      </c>
      <c r="AD12918" s="9" t="s">
        <v>800</v>
      </c>
      <c r="AE12918" s="5">
        <f t="shared" si="424"/>
        <v>0</v>
      </c>
      <c r="AF12918" s="5" t="str">
        <f t="shared" si="425"/>
        <v>Pokryto</v>
      </c>
      <c r="AG12918" s="153"/>
      <c r="AH12918" s="153"/>
      <c r="AI12918" t="s">
        <v>201</v>
      </c>
      <c r="AJ12918" t="s">
        <v>800</v>
      </c>
      <c r="AK12918" s="9" t="str">
        <f>VLOOKUP(Y12918,zdroj!D:AJ,33,0)</f>
        <v>katC</v>
      </c>
    </row>
    <row r="12919" spans="8:37" x14ac:dyDescent="0.25">
      <c r="H12919" s="8"/>
      <c r="I12919" s="8"/>
      <c r="N12919" s="23"/>
      <c r="O12919" s="24"/>
      <c r="P12919" s="19"/>
      <c r="Q12919" s="19"/>
      <c r="R12919" s="19"/>
      <c r="U12919" s="27"/>
      <c r="Y12919" s="9" t="s">
        <v>691</v>
      </c>
      <c r="Z12919" s="9" t="s">
        <v>462</v>
      </c>
      <c r="AA12919" s="9" t="s">
        <v>199</v>
      </c>
      <c r="AB12919" s="9">
        <v>15436578</v>
      </c>
      <c r="AC12919" s="9" t="s">
        <v>13692</v>
      </c>
      <c r="AD12919" s="9" t="s">
        <v>226</v>
      </c>
      <c r="AE12919" s="5">
        <f t="shared" si="424"/>
        <v>0</v>
      </c>
      <c r="AF12919" s="5" t="str">
        <f t="shared" si="425"/>
        <v>katC</v>
      </c>
      <c r="AG12919" s="153"/>
      <c r="AH12919" s="153"/>
      <c r="AI12919" t="s">
        <v>201</v>
      </c>
      <c r="AJ12919" t="s">
        <v>340</v>
      </c>
      <c r="AK12919" s="9" t="str">
        <f>VLOOKUP(Y12919,zdroj!D:AJ,33,0)</f>
        <v>katC</v>
      </c>
    </row>
    <row r="12920" spans="8:37" x14ac:dyDescent="0.25">
      <c r="H12920" s="8"/>
      <c r="I12920" s="8"/>
      <c r="N12920" s="23"/>
      <c r="O12920" s="24"/>
      <c r="P12920" s="19"/>
      <c r="Q12920" s="19"/>
      <c r="R12920" s="19"/>
      <c r="U12920" s="27"/>
      <c r="Y12920" s="9" t="s">
        <v>691</v>
      </c>
      <c r="Z12920" s="9" t="s">
        <v>462</v>
      </c>
      <c r="AA12920" s="9" t="s">
        <v>199</v>
      </c>
      <c r="AB12920" s="9">
        <v>15436586</v>
      </c>
      <c r="AC12920" s="9" t="s">
        <v>13693</v>
      </c>
      <c r="AD12920" s="9" t="s">
        <v>226</v>
      </c>
      <c r="AE12920" s="5">
        <f t="shared" si="424"/>
        <v>0</v>
      </c>
      <c r="AF12920" s="5" t="str">
        <f t="shared" si="425"/>
        <v>katC</v>
      </c>
      <c r="AG12920" s="153"/>
      <c r="AH12920" s="153"/>
      <c r="AI12920" t="s">
        <v>201</v>
      </c>
      <c r="AJ12920" t="s">
        <v>340</v>
      </c>
      <c r="AK12920" s="9" t="str">
        <f>VLOOKUP(Y12920,zdroj!D:AJ,33,0)</f>
        <v>katC</v>
      </c>
    </row>
    <row r="12921" spans="8:37" x14ac:dyDescent="0.25">
      <c r="H12921" s="8"/>
      <c r="I12921" s="8"/>
      <c r="N12921" s="23"/>
      <c r="O12921" s="24"/>
      <c r="P12921" s="19"/>
      <c r="Q12921" s="19"/>
      <c r="R12921" s="19"/>
      <c r="U12921" s="27"/>
      <c r="Y12921" s="9" t="s">
        <v>691</v>
      </c>
      <c r="Z12921" s="9" t="s">
        <v>462</v>
      </c>
      <c r="AA12921" s="9" t="s">
        <v>199</v>
      </c>
      <c r="AB12921" s="9">
        <v>15436594</v>
      </c>
      <c r="AC12921" s="9" t="s">
        <v>13694</v>
      </c>
      <c r="AD12921" s="9" t="s">
        <v>800</v>
      </c>
      <c r="AE12921" s="5">
        <f t="shared" si="424"/>
        <v>0</v>
      </c>
      <c r="AF12921" s="5" t="str">
        <f t="shared" si="425"/>
        <v>Pokryto</v>
      </c>
      <c r="AG12921" s="153"/>
      <c r="AH12921" s="153"/>
      <c r="AI12921" t="s">
        <v>201</v>
      </c>
      <c r="AJ12921" t="s">
        <v>800</v>
      </c>
      <c r="AK12921" s="9" t="str">
        <f>VLOOKUP(Y12921,zdroj!D:AJ,33,0)</f>
        <v>katC</v>
      </c>
    </row>
    <row r="12922" spans="8:37" x14ac:dyDescent="0.25">
      <c r="H12922" s="8"/>
      <c r="I12922" s="8"/>
      <c r="N12922" s="23"/>
      <c r="O12922" s="24"/>
      <c r="P12922" s="19"/>
      <c r="Q12922" s="19"/>
      <c r="R12922" s="19"/>
      <c r="U12922" s="27"/>
      <c r="Y12922" s="9" t="s">
        <v>691</v>
      </c>
      <c r="Z12922" s="9" t="s">
        <v>462</v>
      </c>
      <c r="AA12922" s="9" t="s">
        <v>199</v>
      </c>
      <c r="AB12922" s="9">
        <v>15436608</v>
      </c>
      <c r="AC12922" s="9" t="s">
        <v>13695</v>
      </c>
      <c r="AD12922" s="9" t="s">
        <v>800</v>
      </c>
      <c r="AE12922" s="5">
        <f t="shared" si="424"/>
        <v>0</v>
      </c>
      <c r="AF12922" s="5" t="str">
        <f t="shared" si="425"/>
        <v>Pokryto</v>
      </c>
      <c r="AG12922" s="153"/>
      <c r="AH12922" s="153"/>
      <c r="AI12922" t="s">
        <v>201</v>
      </c>
      <c r="AJ12922" t="s">
        <v>800</v>
      </c>
      <c r="AK12922" s="9" t="str">
        <f>VLOOKUP(Y12922,zdroj!D:AJ,33,0)</f>
        <v>katC</v>
      </c>
    </row>
    <row r="12923" spans="8:37" x14ac:dyDescent="0.25">
      <c r="H12923" s="8"/>
      <c r="I12923" s="8"/>
      <c r="N12923" s="23"/>
      <c r="O12923" s="24"/>
      <c r="P12923" s="19"/>
      <c r="Q12923" s="19"/>
      <c r="R12923" s="19"/>
      <c r="U12923" s="27"/>
      <c r="Y12923" s="9" t="s">
        <v>691</v>
      </c>
      <c r="Z12923" s="9" t="s">
        <v>462</v>
      </c>
      <c r="AA12923" s="9" t="s">
        <v>199</v>
      </c>
      <c r="AB12923" s="9">
        <v>15436616</v>
      </c>
      <c r="AC12923" s="9" t="s">
        <v>13696</v>
      </c>
      <c r="AD12923" s="9" t="s">
        <v>800</v>
      </c>
      <c r="AE12923" s="5">
        <f t="shared" si="424"/>
        <v>0</v>
      </c>
      <c r="AF12923" s="5" t="str">
        <f t="shared" si="425"/>
        <v>Pokryto</v>
      </c>
      <c r="AG12923" s="153"/>
      <c r="AH12923" s="153"/>
      <c r="AI12923" t="s">
        <v>201</v>
      </c>
      <c r="AJ12923" t="s">
        <v>800</v>
      </c>
      <c r="AK12923" s="9" t="str">
        <f>VLOOKUP(Y12923,zdroj!D:AJ,33,0)</f>
        <v>katC</v>
      </c>
    </row>
    <row r="12924" spans="8:37" x14ac:dyDescent="0.25">
      <c r="H12924" s="8"/>
      <c r="I12924" s="8"/>
      <c r="N12924" s="23"/>
      <c r="O12924" s="24"/>
      <c r="P12924" s="19"/>
      <c r="Q12924" s="19"/>
      <c r="R12924" s="19"/>
      <c r="U12924" s="27"/>
      <c r="Y12924" s="9" t="s">
        <v>691</v>
      </c>
      <c r="Z12924" s="9" t="s">
        <v>462</v>
      </c>
      <c r="AA12924" s="9" t="s">
        <v>199</v>
      </c>
      <c r="AB12924" s="9">
        <v>15436624</v>
      </c>
      <c r="AC12924" s="9" t="s">
        <v>13697</v>
      </c>
      <c r="AD12924" s="9" t="s">
        <v>800</v>
      </c>
      <c r="AE12924" s="5">
        <f t="shared" si="424"/>
        <v>0</v>
      </c>
      <c r="AF12924" s="5" t="str">
        <f t="shared" si="425"/>
        <v>Pokryto</v>
      </c>
      <c r="AG12924" s="153"/>
      <c r="AH12924" s="153"/>
      <c r="AI12924" t="s">
        <v>201</v>
      </c>
      <c r="AJ12924" t="s">
        <v>800</v>
      </c>
      <c r="AK12924" s="9" t="str">
        <f>VLOOKUP(Y12924,zdroj!D:AJ,33,0)</f>
        <v>katC</v>
      </c>
    </row>
    <row r="12925" spans="8:37" x14ac:dyDescent="0.25">
      <c r="H12925" s="8"/>
      <c r="I12925" s="8"/>
      <c r="N12925" s="23"/>
      <c r="O12925" s="24"/>
      <c r="P12925" s="19"/>
      <c r="Q12925" s="19"/>
      <c r="R12925" s="19"/>
      <c r="U12925" s="27"/>
      <c r="Y12925" s="9" t="s">
        <v>691</v>
      </c>
      <c r="Z12925" s="9" t="s">
        <v>462</v>
      </c>
      <c r="AA12925" s="9" t="s">
        <v>199</v>
      </c>
      <c r="AB12925" s="9">
        <v>15436632</v>
      </c>
      <c r="AC12925" s="9" t="s">
        <v>13698</v>
      </c>
      <c r="AD12925" s="9" t="s">
        <v>226</v>
      </c>
      <c r="AE12925" s="5">
        <f t="shared" si="424"/>
        <v>0</v>
      </c>
      <c r="AF12925" s="5" t="str">
        <f t="shared" si="425"/>
        <v>katC</v>
      </c>
      <c r="AG12925" s="153"/>
      <c r="AH12925" s="153"/>
      <c r="AI12925" t="s">
        <v>201</v>
      </c>
      <c r="AJ12925" t="s">
        <v>340</v>
      </c>
      <c r="AK12925" s="9" t="str">
        <f>VLOOKUP(Y12925,zdroj!D:AJ,33,0)</f>
        <v>katC</v>
      </c>
    </row>
    <row r="12926" spans="8:37" x14ac:dyDescent="0.25">
      <c r="H12926" s="8"/>
      <c r="I12926" s="8"/>
      <c r="N12926" s="23"/>
      <c r="O12926" s="24"/>
      <c r="P12926" s="19"/>
      <c r="Q12926" s="19"/>
      <c r="R12926" s="19"/>
      <c r="U12926" s="27"/>
      <c r="Y12926" s="9" t="s">
        <v>691</v>
      </c>
      <c r="Z12926" s="9" t="s">
        <v>462</v>
      </c>
      <c r="AA12926" s="9" t="s">
        <v>199</v>
      </c>
      <c r="AB12926" s="9">
        <v>15436641</v>
      </c>
      <c r="AC12926" s="9" t="s">
        <v>13699</v>
      </c>
      <c r="AD12926" s="9" t="s">
        <v>800</v>
      </c>
      <c r="AE12926" s="5">
        <f t="shared" si="424"/>
        <v>0</v>
      </c>
      <c r="AF12926" s="5" t="str">
        <f t="shared" si="425"/>
        <v>Pokryto</v>
      </c>
      <c r="AG12926" s="153"/>
      <c r="AH12926" s="153"/>
      <c r="AI12926" t="s">
        <v>201</v>
      </c>
      <c r="AJ12926" t="s">
        <v>800</v>
      </c>
      <c r="AK12926" s="9" t="str">
        <f>VLOOKUP(Y12926,zdroj!D:AJ,33,0)</f>
        <v>katC</v>
      </c>
    </row>
    <row r="12927" spans="8:37" x14ac:dyDescent="0.25">
      <c r="H12927" s="8"/>
      <c r="I12927" s="8"/>
      <c r="N12927" s="23"/>
      <c r="O12927" s="24"/>
      <c r="P12927" s="19"/>
      <c r="Q12927" s="19"/>
      <c r="R12927" s="19"/>
      <c r="U12927" s="27"/>
      <c r="Y12927" s="9" t="s">
        <v>691</v>
      </c>
      <c r="Z12927" s="9" t="s">
        <v>462</v>
      </c>
      <c r="AA12927" s="9" t="s">
        <v>199</v>
      </c>
      <c r="AB12927" s="9">
        <v>15436659</v>
      </c>
      <c r="AC12927" s="9" t="s">
        <v>13700</v>
      </c>
      <c r="AD12927" s="9" t="s">
        <v>800</v>
      </c>
      <c r="AE12927" s="5">
        <f t="shared" si="424"/>
        <v>0</v>
      </c>
      <c r="AF12927" s="5" t="str">
        <f t="shared" si="425"/>
        <v>Pokryto</v>
      </c>
      <c r="AG12927" s="153"/>
      <c r="AH12927" s="153"/>
      <c r="AI12927" t="s">
        <v>201</v>
      </c>
      <c r="AJ12927" t="s">
        <v>800</v>
      </c>
      <c r="AK12927" s="9" t="str">
        <f>VLOOKUP(Y12927,zdroj!D:AJ,33,0)</f>
        <v>katC</v>
      </c>
    </row>
    <row r="12928" spans="8:37" x14ac:dyDescent="0.25">
      <c r="H12928" s="8"/>
      <c r="I12928" s="8"/>
      <c r="N12928" s="23"/>
      <c r="O12928" s="24"/>
      <c r="P12928" s="19"/>
      <c r="Q12928" s="19"/>
      <c r="R12928" s="19"/>
      <c r="U12928" s="27"/>
      <c r="Y12928" s="9" t="s">
        <v>691</v>
      </c>
      <c r="Z12928" s="9" t="s">
        <v>462</v>
      </c>
      <c r="AA12928" s="9" t="s">
        <v>199</v>
      </c>
      <c r="AB12928" s="9">
        <v>15435857</v>
      </c>
      <c r="AC12928" s="9" t="s">
        <v>13701</v>
      </c>
      <c r="AD12928" s="9" t="s">
        <v>800</v>
      </c>
      <c r="AE12928" s="5">
        <f t="shared" si="424"/>
        <v>0</v>
      </c>
      <c r="AF12928" s="5" t="str">
        <f t="shared" si="425"/>
        <v>Pokryto</v>
      </c>
      <c r="AG12928" s="153"/>
      <c r="AH12928" s="153"/>
      <c r="AI12928" t="s">
        <v>201</v>
      </c>
      <c r="AJ12928" t="s">
        <v>800</v>
      </c>
      <c r="AK12928" s="9" t="str">
        <f>VLOOKUP(Y12928,zdroj!D:AJ,33,0)</f>
        <v>katC</v>
      </c>
    </row>
    <row r="12929" spans="8:37" x14ac:dyDescent="0.25">
      <c r="H12929" s="8"/>
      <c r="I12929" s="8"/>
      <c r="N12929" s="23"/>
      <c r="O12929" s="24"/>
      <c r="P12929" s="19"/>
      <c r="Q12929" s="19"/>
      <c r="R12929" s="19"/>
      <c r="U12929" s="27"/>
      <c r="Y12929" s="9" t="s">
        <v>691</v>
      </c>
      <c r="Z12929" s="9" t="s">
        <v>462</v>
      </c>
      <c r="AA12929" s="9" t="s">
        <v>199</v>
      </c>
      <c r="AB12929" s="9">
        <v>15436667</v>
      </c>
      <c r="AC12929" s="9" t="s">
        <v>13702</v>
      </c>
      <c r="AD12929" s="9" t="s">
        <v>800</v>
      </c>
      <c r="AE12929" s="5">
        <f t="shared" si="424"/>
        <v>0</v>
      </c>
      <c r="AF12929" s="5" t="str">
        <f t="shared" si="425"/>
        <v>Pokryto</v>
      </c>
      <c r="AG12929" s="153"/>
      <c r="AH12929" s="153"/>
      <c r="AI12929" t="s">
        <v>201</v>
      </c>
      <c r="AJ12929" t="s">
        <v>800</v>
      </c>
      <c r="AK12929" s="9" t="str">
        <f>VLOOKUP(Y12929,zdroj!D:AJ,33,0)</f>
        <v>katC</v>
      </c>
    </row>
    <row r="12930" spans="8:37" x14ac:dyDescent="0.25">
      <c r="H12930" s="8"/>
      <c r="I12930" s="8"/>
      <c r="N12930" s="23"/>
      <c r="O12930" s="24"/>
      <c r="P12930" s="19"/>
      <c r="Q12930" s="19"/>
      <c r="R12930" s="19"/>
      <c r="U12930" s="27"/>
      <c r="Y12930" s="9" t="s">
        <v>691</v>
      </c>
      <c r="Z12930" s="9" t="s">
        <v>462</v>
      </c>
      <c r="AA12930" s="9" t="s">
        <v>199</v>
      </c>
      <c r="AB12930" s="9">
        <v>15436675</v>
      </c>
      <c r="AC12930" s="9" t="s">
        <v>13703</v>
      </c>
      <c r="AD12930" s="9" t="s">
        <v>800</v>
      </c>
      <c r="AE12930" s="5">
        <f t="shared" si="424"/>
        <v>0</v>
      </c>
      <c r="AF12930" s="5" t="str">
        <f t="shared" si="425"/>
        <v>Pokryto</v>
      </c>
      <c r="AG12930" s="153"/>
      <c r="AH12930" s="153"/>
      <c r="AI12930" t="s">
        <v>201</v>
      </c>
      <c r="AJ12930" t="s">
        <v>800</v>
      </c>
      <c r="AK12930" s="9" t="str">
        <f>VLOOKUP(Y12930,zdroj!D:AJ,33,0)</f>
        <v>katC</v>
      </c>
    </row>
    <row r="12931" spans="8:37" x14ac:dyDescent="0.25">
      <c r="H12931" s="8"/>
      <c r="I12931" s="8"/>
      <c r="N12931" s="23"/>
      <c r="O12931" s="24"/>
      <c r="P12931" s="19"/>
      <c r="Q12931" s="19"/>
      <c r="R12931" s="19"/>
      <c r="U12931" s="27"/>
      <c r="Y12931" s="9" t="s">
        <v>691</v>
      </c>
      <c r="Z12931" s="9" t="s">
        <v>462</v>
      </c>
      <c r="AA12931" s="9" t="s">
        <v>199</v>
      </c>
      <c r="AB12931" s="9">
        <v>15436683</v>
      </c>
      <c r="AC12931" s="9" t="s">
        <v>13704</v>
      </c>
      <c r="AD12931" s="9" t="s">
        <v>800</v>
      </c>
      <c r="AE12931" s="5">
        <f t="shared" si="424"/>
        <v>0</v>
      </c>
      <c r="AF12931" s="5" t="str">
        <f t="shared" si="425"/>
        <v>Pokryto</v>
      </c>
      <c r="AG12931" s="153"/>
      <c r="AH12931" s="153"/>
      <c r="AI12931" t="s">
        <v>201</v>
      </c>
      <c r="AJ12931" t="s">
        <v>800</v>
      </c>
      <c r="AK12931" s="9" t="str">
        <f>VLOOKUP(Y12931,zdroj!D:AJ,33,0)</f>
        <v>katC</v>
      </c>
    </row>
    <row r="12932" spans="8:37" x14ac:dyDescent="0.25">
      <c r="H12932" s="8"/>
      <c r="I12932" s="8"/>
      <c r="N12932" s="23"/>
      <c r="O12932" s="24"/>
      <c r="P12932" s="19"/>
      <c r="Q12932" s="19"/>
      <c r="R12932" s="19"/>
      <c r="U12932" s="27"/>
      <c r="Y12932" s="9" t="s">
        <v>691</v>
      </c>
      <c r="Z12932" s="9" t="s">
        <v>462</v>
      </c>
      <c r="AA12932" s="9" t="s">
        <v>199</v>
      </c>
      <c r="AB12932" s="9">
        <v>15436691</v>
      </c>
      <c r="AC12932" s="9" t="s">
        <v>13705</v>
      </c>
      <c r="AD12932" s="9" t="s">
        <v>800</v>
      </c>
      <c r="AE12932" s="5">
        <f t="shared" si="424"/>
        <v>0</v>
      </c>
      <c r="AF12932" s="5" t="str">
        <f t="shared" si="425"/>
        <v>Pokryto</v>
      </c>
      <c r="AG12932" s="153"/>
      <c r="AH12932" s="153"/>
      <c r="AI12932" t="s">
        <v>201</v>
      </c>
      <c r="AJ12932" t="s">
        <v>800</v>
      </c>
      <c r="AK12932" s="9" t="str">
        <f>VLOOKUP(Y12932,zdroj!D:AJ,33,0)</f>
        <v>katC</v>
      </c>
    </row>
    <row r="12933" spans="8:37" x14ac:dyDescent="0.25">
      <c r="H12933" s="8"/>
      <c r="I12933" s="8"/>
      <c r="N12933" s="23"/>
      <c r="O12933" s="24"/>
      <c r="P12933" s="19"/>
      <c r="Q12933" s="19"/>
      <c r="R12933" s="19"/>
      <c r="U12933" s="27"/>
      <c r="Y12933" s="9" t="s">
        <v>691</v>
      </c>
      <c r="Z12933" s="9" t="s">
        <v>462</v>
      </c>
      <c r="AA12933" s="9" t="s">
        <v>199</v>
      </c>
      <c r="AB12933" s="9">
        <v>15436705</v>
      </c>
      <c r="AC12933" s="9" t="s">
        <v>13706</v>
      </c>
      <c r="AD12933" s="9" t="s">
        <v>226</v>
      </c>
      <c r="AE12933" s="5">
        <f t="shared" si="424"/>
        <v>0</v>
      </c>
      <c r="AF12933" s="5" t="str">
        <f t="shared" si="425"/>
        <v>katC</v>
      </c>
      <c r="AG12933" s="153"/>
      <c r="AH12933" s="153"/>
      <c r="AI12933" t="s">
        <v>17879</v>
      </c>
      <c r="AJ12933" t="s">
        <v>17878</v>
      </c>
      <c r="AK12933" s="9" t="str">
        <f>VLOOKUP(Y12933,zdroj!D:AJ,33,0)</f>
        <v>katC</v>
      </c>
    </row>
    <row r="12934" spans="8:37" x14ac:dyDescent="0.25">
      <c r="H12934" s="8"/>
      <c r="I12934" s="8"/>
      <c r="N12934" s="23"/>
      <c r="O12934" s="24"/>
      <c r="P12934" s="19"/>
      <c r="Q12934" s="19"/>
      <c r="R12934" s="19"/>
      <c r="U12934" s="27"/>
      <c r="Y12934" s="9" t="s">
        <v>691</v>
      </c>
      <c r="Z12934" s="9" t="s">
        <v>462</v>
      </c>
      <c r="AA12934" s="9" t="s">
        <v>199</v>
      </c>
      <c r="AB12934" s="9">
        <v>15436713</v>
      </c>
      <c r="AC12934" s="9" t="s">
        <v>13707</v>
      </c>
      <c r="AD12934" s="9" t="s">
        <v>800</v>
      </c>
      <c r="AE12934" s="5">
        <f t="shared" si="424"/>
        <v>0</v>
      </c>
      <c r="AF12934" s="5" t="str">
        <f t="shared" si="425"/>
        <v>Pokryto</v>
      </c>
      <c r="AG12934" s="153"/>
      <c r="AH12934" s="153"/>
      <c r="AI12934" t="s">
        <v>201</v>
      </c>
      <c r="AJ12934" t="s">
        <v>800</v>
      </c>
      <c r="AK12934" s="9" t="str">
        <f>VLOOKUP(Y12934,zdroj!D:AJ,33,0)</f>
        <v>katC</v>
      </c>
    </row>
    <row r="12935" spans="8:37" x14ac:dyDescent="0.25">
      <c r="H12935" s="8"/>
      <c r="I12935" s="8"/>
      <c r="N12935" s="23"/>
      <c r="O12935" s="24"/>
      <c r="P12935" s="19"/>
      <c r="Q12935" s="19"/>
      <c r="R12935" s="19"/>
      <c r="U12935" s="27"/>
      <c r="Y12935" s="9" t="s">
        <v>691</v>
      </c>
      <c r="Z12935" s="9" t="s">
        <v>462</v>
      </c>
      <c r="AA12935" s="9" t="s">
        <v>199</v>
      </c>
      <c r="AB12935" s="9">
        <v>15436721</v>
      </c>
      <c r="AC12935" s="9" t="s">
        <v>13708</v>
      </c>
      <c r="AD12935" s="9" t="s">
        <v>226</v>
      </c>
      <c r="AE12935" s="5">
        <f t="shared" si="424"/>
        <v>0</v>
      </c>
      <c r="AF12935" s="5" t="str">
        <f t="shared" si="425"/>
        <v>katC</v>
      </c>
      <c r="AG12935" s="153"/>
      <c r="AH12935" s="153"/>
      <c r="AI12935" t="s">
        <v>17880</v>
      </c>
      <c r="AJ12935" t="s">
        <v>17878</v>
      </c>
      <c r="AK12935" s="9" t="str">
        <f>VLOOKUP(Y12935,zdroj!D:AJ,33,0)</f>
        <v>katC</v>
      </c>
    </row>
    <row r="12936" spans="8:37" x14ac:dyDescent="0.25">
      <c r="H12936" s="8"/>
      <c r="I12936" s="8"/>
      <c r="N12936" s="23"/>
      <c r="O12936" s="24"/>
      <c r="P12936" s="19"/>
      <c r="Q12936" s="19"/>
      <c r="R12936" s="19"/>
      <c r="U12936" s="27"/>
      <c r="Y12936" s="9" t="s">
        <v>691</v>
      </c>
      <c r="Z12936" s="9" t="s">
        <v>462</v>
      </c>
      <c r="AA12936" s="9" t="s">
        <v>199</v>
      </c>
      <c r="AB12936" s="9">
        <v>15436730</v>
      </c>
      <c r="AC12936" s="9" t="s">
        <v>13709</v>
      </c>
      <c r="AD12936" s="9" t="s">
        <v>226</v>
      </c>
      <c r="AE12936" s="5">
        <f t="shared" si="424"/>
        <v>0</v>
      </c>
      <c r="AF12936" s="5" t="str">
        <f t="shared" si="425"/>
        <v>katC</v>
      </c>
      <c r="AG12936" s="153"/>
      <c r="AH12936" s="153"/>
      <c r="AI12936" t="s">
        <v>201</v>
      </c>
      <c r="AJ12936" t="s">
        <v>340</v>
      </c>
      <c r="AK12936" s="9" t="str">
        <f>VLOOKUP(Y12936,zdroj!D:AJ,33,0)</f>
        <v>katC</v>
      </c>
    </row>
    <row r="12937" spans="8:37" x14ac:dyDescent="0.25">
      <c r="H12937" s="8"/>
      <c r="I12937" s="8"/>
      <c r="N12937" s="23"/>
      <c r="O12937" s="24"/>
      <c r="P12937" s="19"/>
      <c r="Q12937" s="19"/>
      <c r="R12937" s="19"/>
      <c r="U12937" s="27"/>
      <c r="Y12937" s="9" t="s">
        <v>691</v>
      </c>
      <c r="Z12937" s="9" t="s">
        <v>462</v>
      </c>
      <c r="AA12937" s="9" t="s">
        <v>199</v>
      </c>
      <c r="AB12937" s="9">
        <v>26447797</v>
      </c>
      <c r="AC12937" s="9" t="s">
        <v>13710</v>
      </c>
      <c r="AD12937" s="9" t="s">
        <v>226</v>
      </c>
      <c r="AE12937" s="5">
        <f t="shared" si="424"/>
        <v>0</v>
      </c>
      <c r="AF12937" s="5" t="str">
        <f t="shared" si="425"/>
        <v>katC</v>
      </c>
      <c r="AG12937" s="153"/>
      <c r="AH12937" s="153"/>
      <c r="AI12937" t="s">
        <v>229</v>
      </c>
      <c r="AJ12937" t="s">
        <v>17878</v>
      </c>
      <c r="AK12937" s="9" t="str">
        <f>VLOOKUP(Y12937,zdroj!D:AJ,33,0)</f>
        <v>katC</v>
      </c>
    </row>
    <row r="12938" spans="8:37" x14ac:dyDescent="0.25">
      <c r="H12938" s="8"/>
      <c r="I12938" s="8"/>
      <c r="N12938" s="23"/>
      <c r="O12938" s="24"/>
      <c r="P12938" s="19"/>
      <c r="Q12938" s="19"/>
      <c r="R12938" s="19"/>
      <c r="U12938" s="27"/>
      <c r="Y12938" s="9" t="s">
        <v>691</v>
      </c>
      <c r="Z12938" s="9" t="s">
        <v>462</v>
      </c>
      <c r="AA12938" s="9" t="s">
        <v>199</v>
      </c>
      <c r="AB12938" s="9">
        <v>74792148</v>
      </c>
      <c r="AC12938" s="9" t="s">
        <v>13711</v>
      </c>
      <c r="AD12938" s="9" t="s">
        <v>226</v>
      </c>
      <c r="AE12938" s="5">
        <f t="shared" ref="AE12938:AE13001" si="426">VLOOKUP(Y12938,K:T,10,0)</f>
        <v>0</v>
      </c>
      <c r="AF12938" s="5" t="str">
        <f t="shared" ref="AF12938:AF13001" si="427">IF(AE12938="A",IF(AD12938="katA","katB",AD12938),AD12938)</f>
        <v>katC</v>
      </c>
      <c r="AG12938" s="153"/>
      <c r="AH12938" s="153"/>
      <c r="AI12938" t="s">
        <v>229</v>
      </c>
      <c r="AJ12938" t="s">
        <v>17878</v>
      </c>
      <c r="AK12938" s="9" t="str">
        <f>VLOOKUP(Y12938,zdroj!D:AJ,33,0)</f>
        <v>katC</v>
      </c>
    </row>
    <row r="12939" spans="8:37" x14ac:dyDescent="0.25">
      <c r="H12939" s="8"/>
      <c r="I12939" s="8"/>
      <c r="N12939" s="23"/>
      <c r="O12939" s="24"/>
      <c r="P12939" s="19"/>
      <c r="Q12939" s="19"/>
      <c r="R12939" s="19"/>
      <c r="U12939" s="27"/>
      <c r="Y12939" s="9" t="s">
        <v>691</v>
      </c>
      <c r="Z12939" s="9" t="s">
        <v>462</v>
      </c>
      <c r="AA12939" s="9" t="s">
        <v>199</v>
      </c>
      <c r="AB12939" s="9">
        <v>15435865</v>
      </c>
      <c r="AC12939" s="9" t="s">
        <v>13712</v>
      </c>
      <c r="AD12939" s="9" t="s">
        <v>800</v>
      </c>
      <c r="AE12939" s="5">
        <f t="shared" si="426"/>
        <v>0</v>
      </c>
      <c r="AF12939" s="5" t="str">
        <f t="shared" si="427"/>
        <v>Pokryto</v>
      </c>
      <c r="AG12939" s="153"/>
      <c r="AH12939" s="153"/>
      <c r="AI12939" t="s">
        <v>201</v>
      </c>
      <c r="AJ12939" t="s">
        <v>800</v>
      </c>
      <c r="AK12939" s="9" t="str">
        <f>VLOOKUP(Y12939,zdroj!D:AJ,33,0)</f>
        <v>katC</v>
      </c>
    </row>
    <row r="12940" spans="8:37" x14ac:dyDescent="0.25">
      <c r="H12940" s="8"/>
      <c r="I12940" s="8"/>
      <c r="N12940" s="23"/>
      <c r="O12940" s="24"/>
      <c r="P12940" s="19"/>
      <c r="Q12940" s="19"/>
      <c r="R12940" s="19"/>
      <c r="U12940" s="27"/>
      <c r="Y12940" s="9" t="s">
        <v>691</v>
      </c>
      <c r="Z12940" s="9" t="s">
        <v>462</v>
      </c>
      <c r="AA12940" s="9" t="s">
        <v>199</v>
      </c>
      <c r="AB12940" s="9">
        <v>15435873</v>
      </c>
      <c r="AC12940" s="9" t="s">
        <v>13713</v>
      </c>
      <c r="AD12940" s="9" t="s">
        <v>800</v>
      </c>
      <c r="AE12940" s="5">
        <f t="shared" si="426"/>
        <v>0</v>
      </c>
      <c r="AF12940" s="5" t="str">
        <f t="shared" si="427"/>
        <v>Pokryto</v>
      </c>
      <c r="AG12940" s="153"/>
      <c r="AH12940" s="153"/>
      <c r="AI12940" t="s">
        <v>201</v>
      </c>
      <c r="AJ12940" t="s">
        <v>800</v>
      </c>
      <c r="AK12940" s="9" t="str">
        <f>VLOOKUP(Y12940,zdroj!D:AJ,33,0)</f>
        <v>katC</v>
      </c>
    </row>
    <row r="12941" spans="8:37" x14ac:dyDescent="0.25">
      <c r="H12941" s="8"/>
      <c r="I12941" s="8"/>
      <c r="N12941" s="23"/>
      <c r="O12941" s="24"/>
      <c r="P12941" s="19"/>
      <c r="Q12941" s="19"/>
      <c r="R12941" s="19"/>
      <c r="U12941" s="27"/>
      <c r="Y12941" s="9" t="s">
        <v>691</v>
      </c>
      <c r="Z12941" s="9" t="s">
        <v>462</v>
      </c>
      <c r="AA12941" s="9" t="s">
        <v>199</v>
      </c>
      <c r="AB12941" s="9">
        <v>30897009</v>
      </c>
      <c r="AC12941" s="9" t="s">
        <v>13714</v>
      </c>
      <c r="AD12941" s="9" t="s">
        <v>226</v>
      </c>
      <c r="AE12941" s="5">
        <f t="shared" si="426"/>
        <v>0</v>
      </c>
      <c r="AF12941" s="5" t="str">
        <f t="shared" si="427"/>
        <v>katC</v>
      </c>
      <c r="AG12941" s="153"/>
      <c r="AH12941" s="153"/>
      <c r="AI12941" t="s">
        <v>201</v>
      </c>
      <c r="AJ12941" t="s">
        <v>340</v>
      </c>
      <c r="AK12941" s="9" t="str">
        <f>VLOOKUP(Y12941,zdroj!D:AJ,33,0)</f>
        <v>katC</v>
      </c>
    </row>
    <row r="12942" spans="8:37" x14ac:dyDescent="0.25">
      <c r="H12942" s="8"/>
      <c r="I12942" s="8"/>
      <c r="N12942" s="23"/>
      <c r="O12942" s="24"/>
      <c r="P12942" s="19"/>
      <c r="Q12942" s="19"/>
      <c r="R12942" s="19"/>
      <c r="U12942" s="27"/>
      <c r="Y12942" s="9" t="s">
        <v>691</v>
      </c>
      <c r="Z12942" s="9" t="s">
        <v>462</v>
      </c>
      <c r="AA12942" s="9" t="s">
        <v>199</v>
      </c>
      <c r="AB12942" s="9">
        <v>15435881</v>
      </c>
      <c r="AC12942" s="9" t="s">
        <v>13715</v>
      </c>
      <c r="AD12942" s="9" t="s">
        <v>226</v>
      </c>
      <c r="AE12942" s="5">
        <f t="shared" si="426"/>
        <v>0</v>
      </c>
      <c r="AF12942" s="5" t="str">
        <f t="shared" si="427"/>
        <v>katC</v>
      </c>
      <c r="AG12942" s="153"/>
      <c r="AH12942" s="153"/>
      <c r="AI12942" t="s">
        <v>201</v>
      </c>
      <c r="AJ12942" t="s">
        <v>340</v>
      </c>
      <c r="AK12942" s="9" t="str">
        <f>VLOOKUP(Y12942,zdroj!D:AJ,33,0)</f>
        <v>katC</v>
      </c>
    </row>
    <row r="12943" spans="8:37" x14ac:dyDescent="0.25">
      <c r="H12943" s="8"/>
      <c r="I12943" s="8"/>
      <c r="N12943" s="23"/>
      <c r="O12943" s="24"/>
      <c r="P12943" s="19"/>
      <c r="Q12943" s="19"/>
      <c r="R12943" s="19"/>
      <c r="U12943" s="27"/>
      <c r="Y12943" s="9" t="s">
        <v>691</v>
      </c>
      <c r="Z12943" s="9" t="s">
        <v>462</v>
      </c>
      <c r="AA12943" s="9" t="s">
        <v>199</v>
      </c>
      <c r="AB12943" s="9">
        <v>15435890</v>
      </c>
      <c r="AC12943" s="9" t="s">
        <v>13716</v>
      </c>
      <c r="AD12943" s="9" t="s">
        <v>800</v>
      </c>
      <c r="AE12943" s="5">
        <f t="shared" si="426"/>
        <v>0</v>
      </c>
      <c r="AF12943" s="5" t="str">
        <f t="shared" si="427"/>
        <v>Pokryto</v>
      </c>
      <c r="AG12943" s="153"/>
      <c r="AH12943" s="153"/>
      <c r="AI12943" t="s">
        <v>201</v>
      </c>
      <c r="AJ12943" t="s">
        <v>800</v>
      </c>
      <c r="AK12943" s="9" t="str">
        <f>VLOOKUP(Y12943,zdroj!D:AJ,33,0)</f>
        <v>katC</v>
      </c>
    </row>
    <row r="12944" spans="8:37" x14ac:dyDescent="0.25">
      <c r="H12944" s="8"/>
      <c r="I12944" s="8"/>
      <c r="N12944" s="23"/>
      <c r="O12944" s="24"/>
      <c r="P12944" s="19"/>
      <c r="Q12944" s="19"/>
      <c r="R12944" s="19"/>
      <c r="U12944" s="27"/>
      <c r="Y12944" s="9" t="s">
        <v>691</v>
      </c>
      <c r="Z12944" s="9" t="s">
        <v>462</v>
      </c>
      <c r="AA12944" s="9" t="s">
        <v>199</v>
      </c>
      <c r="AB12944" s="9">
        <v>15435903</v>
      </c>
      <c r="AC12944" s="9" t="s">
        <v>13717</v>
      </c>
      <c r="AD12944" s="9" t="s">
        <v>800</v>
      </c>
      <c r="AE12944" s="5">
        <f t="shared" si="426"/>
        <v>0</v>
      </c>
      <c r="AF12944" s="5" t="str">
        <f t="shared" si="427"/>
        <v>Pokryto</v>
      </c>
      <c r="AG12944" s="153"/>
      <c r="AH12944" s="153"/>
      <c r="AI12944" t="s">
        <v>201</v>
      </c>
      <c r="AJ12944" t="s">
        <v>800</v>
      </c>
      <c r="AK12944" s="9" t="str">
        <f>VLOOKUP(Y12944,zdroj!D:AJ,33,0)</f>
        <v>katC</v>
      </c>
    </row>
    <row r="12945" spans="8:37" x14ac:dyDescent="0.25">
      <c r="H12945" s="8"/>
      <c r="I12945" s="8"/>
      <c r="N12945" s="23"/>
      <c r="O12945" s="24"/>
      <c r="P12945" s="19"/>
      <c r="Q12945" s="19"/>
      <c r="R12945" s="19"/>
      <c r="U12945" s="27"/>
      <c r="Y12945" s="9" t="s">
        <v>691</v>
      </c>
      <c r="Z12945" s="9" t="s">
        <v>462</v>
      </c>
      <c r="AA12945" s="9" t="s">
        <v>199</v>
      </c>
      <c r="AB12945" s="9">
        <v>15435911</v>
      </c>
      <c r="AC12945" s="9" t="s">
        <v>13718</v>
      </c>
      <c r="AD12945" s="9" t="s">
        <v>800</v>
      </c>
      <c r="AE12945" s="5">
        <f t="shared" si="426"/>
        <v>0</v>
      </c>
      <c r="AF12945" s="5" t="str">
        <f t="shared" si="427"/>
        <v>Pokryto</v>
      </c>
      <c r="AG12945" s="153"/>
      <c r="AH12945" s="153"/>
      <c r="AI12945" t="s">
        <v>201</v>
      </c>
      <c r="AJ12945" t="s">
        <v>800</v>
      </c>
      <c r="AK12945" s="9" t="str">
        <f>VLOOKUP(Y12945,zdroj!D:AJ,33,0)</f>
        <v>katC</v>
      </c>
    </row>
    <row r="12946" spans="8:37" x14ac:dyDescent="0.25">
      <c r="H12946" s="8"/>
      <c r="I12946" s="8"/>
      <c r="N12946" s="23"/>
      <c r="O12946" s="24"/>
      <c r="P12946" s="19"/>
      <c r="Q12946" s="19"/>
      <c r="R12946" s="19"/>
      <c r="U12946" s="27"/>
      <c r="Y12946" s="9" t="s">
        <v>691</v>
      </c>
      <c r="Z12946" s="9" t="s">
        <v>462</v>
      </c>
      <c r="AA12946" s="9" t="s">
        <v>199</v>
      </c>
      <c r="AB12946" s="9">
        <v>15435920</v>
      </c>
      <c r="AC12946" s="9" t="s">
        <v>13719</v>
      </c>
      <c r="AD12946" s="9" t="s">
        <v>800</v>
      </c>
      <c r="AE12946" s="5">
        <f t="shared" si="426"/>
        <v>0</v>
      </c>
      <c r="AF12946" s="5" t="str">
        <f t="shared" si="427"/>
        <v>Pokryto</v>
      </c>
      <c r="AG12946" s="153"/>
      <c r="AH12946" s="153"/>
      <c r="AI12946" t="s">
        <v>201</v>
      </c>
      <c r="AJ12946" t="s">
        <v>800</v>
      </c>
      <c r="AK12946" s="9" t="str">
        <f>VLOOKUP(Y12946,zdroj!D:AJ,33,0)</f>
        <v>katC</v>
      </c>
    </row>
    <row r="12947" spans="8:37" x14ac:dyDescent="0.25">
      <c r="H12947" s="8"/>
      <c r="I12947" s="8"/>
      <c r="N12947" s="23"/>
      <c r="O12947" s="24"/>
      <c r="P12947" s="19"/>
      <c r="Q12947" s="19"/>
      <c r="R12947" s="19"/>
      <c r="U12947" s="27"/>
      <c r="Y12947" s="9" t="s">
        <v>691</v>
      </c>
      <c r="Z12947" s="9" t="s">
        <v>462</v>
      </c>
      <c r="AA12947" s="9" t="s">
        <v>199</v>
      </c>
      <c r="AB12947" s="9">
        <v>15435938</v>
      </c>
      <c r="AC12947" s="9" t="s">
        <v>13720</v>
      </c>
      <c r="AD12947" s="9" t="s">
        <v>800</v>
      </c>
      <c r="AE12947" s="5">
        <f t="shared" si="426"/>
        <v>0</v>
      </c>
      <c r="AF12947" s="5" t="str">
        <f t="shared" si="427"/>
        <v>Pokryto</v>
      </c>
      <c r="AG12947" s="153"/>
      <c r="AH12947" s="153"/>
      <c r="AI12947" t="s">
        <v>201</v>
      </c>
      <c r="AJ12947" t="s">
        <v>800</v>
      </c>
      <c r="AK12947" s="9" t="str">
        <f>VLOOKUP(Y12947,zdroj!D:AJ,33,0)</f>
        <v>katC</v>
      </c>
    </row>
    <row r="12948" spans="8:37" x14ac:dyDescent="0.25">
      <c r="H12948" s="8"/>
      <c r="I12948" s="8"/>
      <c r="N12948" s="23"/>
      <c r="O12948" s="24"/>
      <c r="P12948" s="19"/>
      <c r="Q12948" s="19"/>
      <c r="R12948" s="19"/>
      <c r="U12948" s="27"/>
      <c r="Y12948" s="9" t="s">
        <v>691</v>
      </c>
      <c r="Z12948" s="9" t="s">
        <v>462</v>
      </c>
      <c r="AA12948" s="9" t="s">
        <v>199</v>
      </c>
      <c r="AB12948" s="9">
        <v>25241168</v>
      </c>
      <c r="AC12948" s="9" t="s">
        <v>13721</v>
      </c>
      <c r="AD12948" s="9" t="s">
        <v>800</v>
      </c>
      <c r="AE12948" s="5">
        <f t="shared" si="426"/>
        <v>0</v>
      </c>
      <c r="AF12948" s="5" t="str">
        <f t="shared" si="427"/>
        <v>Pokryto</v>
      </c>
      <c r="AG12948" s="153"/>
      <c r="AH12948" s="153"/>
      <c r="AI12948" t="s">
        <v>201</v>
      </c>
      <c r="AJ12948" t="s">
        <v>800</v>
      </c>
      <c r="AK12948" s="9" t="str">
        <f>VLOOKUP(Y12948,zdroj!D:AJ,33,0)</f>
        <v>katC</v>
      </c>
    </row>
    <row r="12949" spans="8:37" x14ac:dyDescent="0.25">
      <c r="H12949" s="8"/>
      <c r="I12949" s="8"/>
      <c r="N12949" s="23"/>
      <c r="O12949" s="24"/>
      <c r="P12949" s="19"/>
      <c r="Q12949" s="19"/>
      <c r="R12949" s="19"/>
      <c r="U12949" s="27"/>
      <c r="Y12949" s="9" t="s">
        <v>691</v>
      </c>
      <c r="Z12949" s="9" t="s">
        <v>462</v>
      </c>
      <c r="AA12949" s="9" t="s">
        <v>199</v>
      </c>
      <c r="AB12949" s="9">
        <v>15435946</v>
      </c>
      <c r="AC12949" s="9" t="s">
        <v>13722</v>
      </c>
      <c r="AD12949" s="9" t="s">
        <v>226</v>
      </c>
      <c r="AE12949" s="5">
        <f t="shared" si="426"/>
        <v>0</v>
      </c>
      <c r="AF12949" s="5" t="str">
        <f t="shared" si="427"/>
        <v>katC</v>
      </c>
      <c r="AG12949" s="153"/>
      <c r="AH12949" s="153"/>
      <c r="AI12949" t="s">
        <v>201</v>
      </c>
      <c r="AJ12949" t="s">
        <v>340</v>
      </c>
      <c r="AK12949" s="9" t="str">
        <f>VLOOKUP(Y12949,zdroj!D:AJ,33,0)</f>
        <v>katC</v>
      </c>
    </row>
    <row r="12950" spans="8:37" x14ac:dyDescent="0.25">
      <c r="H12950" s="8"/>
      <c r="I12950" s="8"/>
      <c r="N12950" s="23"/>
      <c r="O12950" s="24"/>
      <c r="P12950" s="19"/>
      <c r="Q12950" s="19"/>
      <c r="R12950" s="19"/>
      <c r="U12950" s="27"/>
      <c r="Y12950" s="9" t="s">
        <v>691</v>
      </c>
      <c r="Z12950" s="9" t="s">
        <v>462</v>
      </c>
      <c r="AA12950" s="9" t="s">
        <v>199</v>
      </c>
      <c r="AB12950" s="9">
        <v>15435954</v>
      </c>
      <c r="AC12950" s="9" t="s">
        <v>13723</v>
      </c>
      <c r="AD12950" s="9" t="s">
        <v>226</v>
      </c>
      <c r="AE12950" s="5">
        <f t="shared" si="426"/>
        <v>0</v>
      </c>
      <c r="AF12950" s="5" t="str">
        <f t="shared" si="427"/>
        <v>katC</v>
      </c>
      <c r="AG12950" s="153"/>
      <c r="AH12950" s="153"/>
      <c r="AI12950" t="s">
        <v>201</v>
      </c>
      <c r="AJ12950" t="s">
        <v>340</v>
      </c>
      <c r="AK12950" s="9" t="str">
        <f>VLOOKUP(Y12950,zdroj!D:AJ,33,0)</f>
        <v>katC</v>
      </c>
    </row>
    <row r="12951" spans="8:37" x14ac:dyDescent="0.25">
      <c r="H12951" s="8"/>
      <c r="I12951" s="8"/>
      <c r="N12951" s="23"/>
      <c r="O12951" s="24"/>
      <c r="P12951" s="19"/>
      <c r="Q12951" s="19"/>
      <c r="R12951" s="19"/>
      <c r="U12951" s="27"/>
      <c r="Y12951" s="9" t="s">
        <v>691</v>
      </c>
      <c r="Z12951" s="9" t="s">
        <v>462</v>
      </c>
      <c r="AA12951" s="9" t="s">
        <v>199</v>
      </c>
      <c r="AB12951" s="9">
        <v>15435962</v>
      </c>
      <c r="AC12951" s="9" t="s">
        <v>13724</v>
      </c>
      <c r="AD12951" s="9" t="s">
        <v>800</v>
      </c>
      <c r="AE12951" s="5">
        <f t="shared" si="426"/>
        <v>0</v>
      </c>
      <c r="AF12951" s="5" t="str">
        <f t="shared" si="427"/>
        <v>Pokryto</v>
      </c>
      <c r="AG12951" s="153"/>
      <c r="AH12951" s="153"/>
      <c r="AI12951" t="s">
        <v>201</v>
      </c>
      <c r="AJ12951" t="s">
        <v>800</v>
      </c>
      <c r="AK12951" s="9" t="str">
        <f>VLOOKUP(Y12951,zdroj!D:AJ,33,0)</f>
        <v>katC</v>
      </c>
    </row>
    <row r="12952" spans="8:37" x14ac:dyDescent="0.25">
      <c r="H12952" s="8"/>
      <c r="I12952" s="8"/>
      <c r="N12952" s="23"/>
      <c r="O12952" s="24"/>
      <c r="P12952" s="19"/>
      <c r="Q12952" s="19"/>
      <c r="R12952" s="19"/>
      <c r="U12952" s="27"/>
      <c r="Y12952" s="9" t="s">
        <v>691</v>
      </c>
      <c r="Z12952" s="9" t="s">
        <v>462</v>
      </c>
      <c r="AA12952" s="9" t="s">
        <v>199</v>
      </c>
      <c r="AB12952" s="9">
        <v>15435971</v>
      </c>
      <c r="AC12952" s="9" t="s">
        <v>13725</v>
      </c>
      <c r="AD12952" s="9" t="s">
        <v>226</v>
      </c>
      <c r="AE12952" s="5">
        <f t="shared" si="426"/>
        <v>0</v>
      </c>
      <c r="AF12952" s="5" t="str">
        <f t="shared" si="427"/>
        <v>katC</v>
      </c>
      <c r="AG12952" s="153"/>
      <c r="AH12952" s="153"/>
      <c r="AI12952" t="s">
        <v>201</v>
      </c>
      <c r="AJ12952" t="s">
        <v>340</v>
      </c>
      <c r="AK12952" s="9" t="str">
        <f>VLOOKUP(Y12952,zdroj!D:AJ,33,0)</f>
        <v>katC</v>
      </c>
    </row>
    <row r="12953" spans="8:37" x14ac:dyDescent="0.25">
      <c r="H12953" s="8"/>
      <c r="I12953" s="8"/>
      <c r="N12953" s="23"/>
      <c r="O12953" s="24"/>
      <c r="P12953" s="19"/>
      <c r="Q12953" s="19"/>
      <c r="R12953" s="19"/>
      <c r="U12953" s="27"/>
      <c r="Y12953" s="9" t="s">
        <v>691</v>
      </c>
      <c r="Z12953" s="9" t="s">
        <v>462</v>
      </c>
      <c r="AA12953" s="9" t="s">
        <v>199</v>
      </c>
      <c r="AB12953" s="9">
        <v>25412876</v>
      </c>
      <c r="AC12953" s="9" t="s">
        <v>13726</v>
      </c>
      <c r="AD12953" s="9" t="s">
        <v>800</v>
      </c>
      <c r="AE12953" s="5">
        <f t="shared" si="426"/>
        <v>0</v>
      </c>
      <c r="AF12953" s="5" t="str">
        <f t="shared" si="427"/>
        <v>Pokryto</v>
      </c>
      <c r="AG12953" s="153"/>
      <c r="AH12953" s="153"/>
      <c r="AI12953" t="s">
        <v>201</v>
      </c>
      <c r="AJ12953" t="s">
        <v>800</v>
      </c>
      <c r="AK12953" s="9" t="str">
        <f>VLOOKUP(Y12953,zdroj!D:AJ,33,0)</f>
        <v>katC</v>
      </c>
    </row>
    <row r="12954" spans="8:37" x14ac:dyDescent="0.25">
      <c r="H12954" s="8"/>
      <c r="I12954" s="8"/>
      <c r="N12954" s="23"/>
      <c r="O12954" s="24"/>
      <c r="P12954" s="19"/>
      <c r="Q12954" s="19"/>
      <c r="R12954" s="19"/>
      <c r="U12954" s="27"/>
      <c r="Y12954" s="9" t="s">
        <v>691</v>
      </c>
      <c r="Z12954" s="9" t="s">
        <v>462</v>
      </c>
      <c r="AA12954" s="9" t="s">
        <v>199</v>
      </c>
      <c r="AB12954" s="9">
        <v>15435989</v>
      </c>
      <c r="AC12954" s="9" t="s">
        <v>13727</v>
      </c>
      <c r="AD12954" s="9" t="s">
        <v>226</v>
      </c>
      <c r="AE12954" s="5">
        <f t="shared" si="426"/>
        <v>0</v>
      </c>
      <c r="AF12954" s="5" t="str">
        <f t="shared" si="427"/>
        <v>katC</v>
      </c>
      <c r="AG12954" s="153"/>
      <c r="AH12954" s="153"/>
      <c r="AI12954" t="s">
        <v>201</v>
      </c>
      <c r="AJ12954" t="s">
        <v>340</v>
      </c>
      <c r="AK12954" s="9" t="str">
        <f>VLOOKUP(Y12954,zdroj!D:AJ,33,0)</f>
        <v>katC</v>
      </c>
    </row>
    <row r="12955" spans="8:37" x14ac:dyDescent="0.25">
      <c r="H12955" s="8"/>
      <c r="I12955" s="8"/>
      <c r="N12955" s="23"/>
      <c r="O12955" s="24"/>
      <c r="P12955" s="19"/>
      <c r="Q12955" s="19"/>
      <c r="R12955" s="19"/>
      <c r="U12955" s="27"/>
      <c r="Y12955" s="9" t="s">
        <v>691</v>
      </c>
      <c r="Z12955" s="9" t="s">
        <v>462</v>
      </c>
      <c r="AA12955" s="9" t="s">
        <v>199</v>
      </c>
      <c r="AB12955" s="9">
        <v>15435997</v>
      </c>
      <c r="AC12955" s="9" t="s">
        <v>13728</v>
      </c>
      <c r="AD12955" s="9" t="s">
        <v>800</v>
      </c>
      <c r="AE12955" s="5">
        <f t="shared" si="426"/>
        <v>0</v>
      </c>
      <c r="AF12955" s="5" t="str">
        <f t="shared" si="427"/>
        <v>Pokryto</v>
      </c>
      <c r="AG12955" s="153"/>
      <c r="AH12955" s="153"/>
      <c r="AI12955" t="s">
        <v>201</v>
      </c>
      <c r="AJ12955" t="s">
        <v>800</v>
      </c>
      <c r="AK12955" s="9" t="str">
        <f>VLOOKUP(Y12955,zdroj!D:AJ,33,0)</f>
        <v>katC</v>
      </c>
    </row>
    <row r="12956" spans="8:37" x14ac:dyDescent="0.25">
      <c r="H12956" s="8"/>
      <c r="I12956" s="8"/>
      <c r="N12956" s="23"/>
      <c r="O12956" s="24"/>
      <c r="P12956" s="19"/>
      <c r="Q12956" s="19"/>
      <c r="R12956" s="19"/>
      <c r="U12956" s="27"/>
      <c r="Y12956" s="9" t="s">
        <v>691</v>
      </c>
      <c r="Z12956" s="9" t="s">
        <v>462</v>
      </c>
      <c r="AA12956" s="9" t="s">
        <v>199</v>
      </c>
      <c r="AB12956" s="9">
        <v>15435750</v>
      </c>
      <c r="AC12956" s="9" t="s">
        <v>13729</v>
      </c>
      <c r="AD12956" s="9" t="s">
        <v>226</v>
      </c>
      <c r="AE12956" s="5">
        <f t="shared" si="426"/>
        <v>0</v>
      </c>
      <c r="AF12956" s="5" t="str">
        <f t="shared" si="427"/>
        <v>katC</v>
      </c>
      <c r="AG12956" s="153"/>
      <c r="AH12956" s="153"/>
      <c r="AI12956" t="s">
        <v>201</v>
      </c>
      <c r="AJ12956" t="s">
        <v>340</v>
      </c>
      <c r="AK12956" s="9" t="str">
        <f>VLOOKUP(Y12956,zdroj!D:AJ,33,0)</f>
        <v>katC</v>
      </c>
    </row>
    <row r="12957" spans="8:37" x14ac:dyDescent="0.25">
      <c r="H12957" s="8"/>
      <c r="I12957" s="8"/>
      <c r="N12957" s="23"/>
      <c r="O12957" s="24"/>
      <c r="P12957" s="19"/>
      <c r="Q12957" s="19"/>
      <c r="R12957" s="19"/>
      <c r="U12957" s="27"/>
      <c r="Y12957" s="9" t="s">
        <v>691</v>
      </c>
      <c r="Z12957" s="9" t="s">
        <v>462</v>
      </c>
      <c r="AA12957" s="9" t="s">
        <v>199</v>
      </c>
      <c r="AB12957" s="9">
        <v>15436004</v>
      </c>
      <c r="AC12957" s="9" t="s">
        <v>13730</v>
      </c>
      <c r="AD12957" s="9" t="s">
        <v>800</v>
      </c>
      <c r="AE12957" s="5">
        <f t="shared" si="426"/>
        <v>0</v>
      </c>
      <c r="AF12957" s="5" t="str">
        <f t="shared" si="427"/>
        <v>Pokryto</v>
      </c>
      <c r="AG12957" s="153"/>
      <c r="AH12957" s="153"/>
      <c r="AI12957" t="s">
        <v>201</v>
      </c>
      <c r="AJ12957" t="s">
        <v>800</v>
      </c>
      <c r="AK12957" s="9" t="str">
        <f>VLOOKUP(Y12957,zdroj!D:AJ,33,0)</f>
        <v>katC</v>
      </c>
    </row>
    <row r="12958" spans="8:37" x14ac:dyDescent="0.25">
      <c r="H12958" s="8"/>
      <c r="I12958" s="8"/>
      <c r="N12958" s="23"/>
      <c r="O12958" s="24"/>
      <c r="P12958" s="19"/>
      <c r="Q12958" s="19"/>
      <c r="R12958" s="19"/>
      <c r="U12958" s="27"/>
      <c r="Y12958" s="9" t="s">
        <v>691</v>
      </c>
      <c r="Z12958" s="9" t="s">
        <v>462</v>
      </c>
      <c r="AA12958" s="9" t="s">
        <v>199</v>
      </c>
      <c r="AB12958" s="9">
        <v>15436012</v>
      </c>
      <c r="AC12958" s="9" t="s">
        <v>13731</v>
      </c>
      <c r="AD12958" s="9" t="s">
        <v>226</v>
      </c>
      <c r="AE12958" s="5">
        <f t="shared" si="426"/>
        <v>0</v>
      </c>
      <c r="AF12958" s="5" t="str">
        <f t="shared" si="427"/>
        <v>katC</v>
      </c>
      <c r="AG12958" s="153"/>
      <c r="AH12958" s="153"/>
      <c r="AI12958" t="s">
        <v>229</v>
      </c>
      <c r="AJ12958" t="s">
        <v>17878</v>
      </c>
      <c r="AK12958" s="9" t="str">
        <f>VLOOKUP(Y12958,zdroj!D:AJ,33,0)</f>
        <v>katC</v>
      </c>
    </row>
    <row r="12959" spans="8:37" x14ac:dyDescent="0.25">
      <c r="H12959" s="8"/>
      <c r="I12959" s="8"/>
      <c r="N12959" s="23"/>
      <c r="O12959" s="24"/>
      <c r="P12959" s="19"/>
      <c r="Q12959" s="19"/>
      <c r="R12959" s="19"/>
      <c r="U12959" s="27"/>
      <c r="Y12959" s="9" t="s">
        <v>691</v>
      </c>
      <c r="Z12959" s="9" t="s">
        <v>462</v>
      </c>
      <c r="AA12959" s="9" t="s">
        <v>199</v>
      </c>
      <c r="AB12959" s="9">
        <v>15436021</v>
      </c>
      <c r="AC12959" s="9" t="s">
        <v>13732</v>
      </c>
      <c r="AD12959" s="9" t="s">
        <v>800</v>
      </c>
      <c r="AE12959" s="5">
        <f t="shared" si="426"/>
        <v>0</v>
      </c>
      <c r="AF12959" s="5" t="str">
        <f t="shared" si="427"/>
        <v>Pokryto</v>
      </c>
      <c r="AG12959" s="153"/>
      <c r="AH12959" s="153"/>
      <c r="AI12959" t="s">
        <v>201</v>
      </c>
      <c r="AJ12959" t="s">
        <v>800</v>
      </c>
      <c r="AK12959" s="9" t="str">
        <f>VLOOKUP(Y12959,zdroj!D:AJ,33,0)</f>
        <v>katC</v>
      </c>
    </row>
    <row r="12960" spans="8:37" x14ac:dyDescent="0.25">
      <c r="H12960" s="8"/>
      <c r="I12960" s="8"/>
      <c r="N12960" s="23"/>
      <c r="O12960" s="24"/>
      <c r="P12960" s="19"/>
      <c r="Q12960" s="19"/>
      <c r="R12960" s="19"/>
      <c r="U12960" s="27"/>
      <c r="Y12960" s="9" t="s">
        <v>691</v>
      </c>
      <c r="Z12960" s="9" t="s">
        <v>462</v>
      </c>
      <c r="AA12960" s="9" t="s">
        <v>199</v>
      </c>
      <c r="AB12960" s="9">
        <v>15436039</v>
      </c>
      <c r="AC12960" s="9" t="s">
        <v>13733</v>
      </c>
      <c r="AD12960" s="9" t="s">
        <v>800</v>
      </c>
      <c r="AE12960" s="5">
        <f t="shared" si="426"/>
        <v>0</v>
      </c>
      <c r="AF12960" s="5" t="str">
        <f t="shared" si="427"/>
        <v>Pokryto</v>
      </c>
      <c r="AG12960" s="153"/>
      <c r="AH12960" s="153"/>
      <c r="AI12960" t="s">
        <v>201</v>
      </c>
      <c r="AJ12960" t="s">
        <v>800</v>
      </c>
      <c r="AK12960" s="9" t="str">
        <f>VLOOKUP(Y12960,zdroj!D:AJ,33,0)</f>
        <v>katC</v>
      </c>
    </row>
    <row r="12961" spans="8:37" x14ac:dyDescent="0.25">
      <c r="H12961" s="8"/>
      <c r="I12961" s="8"/>
      <c r="N12961" s="23"/>
      <c r="O12961" s="24"/>
      <c r="P12961" s="19"/>
      <c r="Q12961" s="19"/>
      <c r="R12961" s="19"/>
      <c r="U12961" s="27"/>
      <c r="Y12961" s="9" t="s">
        <v>691</v>
      </c>
      <c r="Z12961" s="9" t="s">
        <v>462</v>
      </c>
      <c r="AA12961" s="9" t="s">
        <v>199</v>
      </c>
      <c r="AB12961" s="9">
        <v>15436047</v>
      </c>
      <c r="AC12961" s="9" t="s">
        <v>13734</v>
      </c>
      <c r="AD12961" s="9" t="s">
        <v>800</v>
      </c>
      <c r="AE12961" s="5">
        <f t="shared" si="426"/>
        <v>0</v>
      </c>
      <c r="AF12961" s="5" t="str">
        <f t="shared" si="427"/>
        <v>Pokryto</v>
      </c>
      <c r="AG12961" s="153"/>
      <c r="AH12961" s="153"/>
      <c r="AI12961" t="s">
        <v>201</v>
      </c>
      <c r="AJ12961" t="s">
        <v>800</v>
      </c>
      <c r="AK12961" s="9" t="str">
        <f>VLOOKUP(Y12961,zdroj!D:AJ,33,0)</f>
        <v>katC</v>
      </c>
    </row>
    <row r="12962" spans="8:37" x14ac:dyDescent="0.25">
      <c r="H12962" s="8"/>
      <c r="I12962" s="8"/>
      <c r="N12962" s="23"/>
      <c r="O12962" s="24"/>
      <c r="P12962" s="19"/>
      <c r="Q12962" s="19"/>
      <c r="R12962" s="19"/>
      <c r="U12962" s="27"/>
      <c r="Y12962" s="9" t="s">
        <v>691</v>
      </c>
      <c r="Z12962" s="9" t="s">
        <v>462</v>
      </c>
      <c r="AA12962" s="9" t="s">
        <v>199</v>
      </c>
      <c r="AB12962" s="9">
        <v>15436055</v>
      </c>
      <c r="AC12962" s="9" t="s">
        <v>13735</v>
      </c>
      <c r="AD12962" s="9" t="s">
        <v>800</v>
      </c>
      <c r="AE12962" s="5">
        <f t="shared" si="426"/>
        <v>0</v>
      </c>
      <c r="AF12962" s="5" t="str">
        <f t="shared" si="427"/>
        <v>Pokryto</v>
      </c>
      <c r="AG12962" s="153"/>
      <c r="AH12962" s="153"/>
      <c r="AI12962" t="s">
        <v>201</v>
      </c>
      <c r="AJ12962" t="s">
        <v>800</v>
      </c>
      <c r="AK12962" s="9" t="str">
        <f>VLOOKUP(Y12962,zdroj!D:AJ,33,0)</f>
        <v>katC</v>
      </c>
    </row>
    <row r="12963" spans="8:37" x14ac:dyDescent="0.25">
      <c r="H12963" s="8"/>
      <c r="I12963" s="8"/>
      <c r="N12963" s="23"/>
      <c r="O12963" s="24"/>
      <c r="P12963" s="19"/>
      <c r="Q12963" s="19"/>
      <c r="R12963" s="19"/>
      <c r="U12963" s="27"/>
      <c r="Y12963" s="9" t="s">
        <v>691</v>
      </c>
      <c r="Z12963" s="9" t="s">
        <v>462</v>
      </c>
      <c r="AA12963" s="9" t="s">
        <v>199</v>
      </c>
      <c r="AB12963" s="9">
        <v>15436063</v>
      </c>
      <c r="AC12963" s="9" t="s">
        <v>13736</v>
      </c>
      <c r="AD12963" s="9" t="s">
        <v>800</v>
      </c>
      <c r="AE12963" s="5">
        <f t="shared" si="426"/>
        <v>0</v>
      </c>
      <c r="AF12963" s="5" t="str">
        <f t="shared" si="427"/>
        <v>Pokryto</v>
      </c>
      <c r="AG12963" s="153"/>
      <c r="AH12963" s="153"/>
      <c r="AI12963" t="s">
        <v>201</v>
      </c>
      <c r="AJ12963" t="s">
        <v>800</v>
      </c>
      <c r="AK12963" s="9" t="str">
        <f>VLOOKUP(Y12963,zdroj!D:AJ,33,0)</f>
        <v>katC</v>
      </c>
    </row>
    <row r="12964" spans="8:37" x14ac:dyDescent="0.25">
      <c r="H12964" s="8"/>
      <c r="I12964" s="8"/>
      <c r="N12964" s="23"/>
      <c r="O12964" s="24"/>
      <c r="P12964" s="19"/>
      <c r="Q12964" s="19"/>
      <c r="R12964" s="19"/>
      <c r="U12964" s="27"/>
      <c r="Y12964" s="9" t="s">
        <v>691</v>
      </c>
      <c r="Z12964" s="9" t="s">
        <v>462</v>
      </c>
      <c r="AA12964" s="9" t="s">
        <v>199</v>
      </c>
      <c r="AB12964" s="9">
        <v>15436071</v>
      </c>
      <c r="AC12964" s="9" t="s">
        <v>13737</v>
      </c>
      <c r="AD12964" s="9" t="s">
        <v>800</v>
      </c>
      <c r="AE12964" s="5">
        <f t="shared" si="426"/>
        <v>0</v>
      </c>
      <c r="AF12964" s="5" t="str">
        <f t="shared" si="427"/>
        <v>Pokryto</v>
      </c>
      <c r="AG12964" s="153"/>
      <c r="AH12964" s="153"/>
      <c r="AI12964" t="s">
        <v>201</v>
      </c>
      <c r="AJ12964" t="s">
        <v>800</v>
      </c>
      <c r="AK12964" s="9" t="str">
        <f>VLOOKUP(Y12964,zdroj!D:AJ,33,0)</f>
        <v>katC</v>
      </c>
    </row>
    <row r="12965" spans="8:37" x14ac:dyDescent="0.25">
      <c r="H12965" s="8"/>
      <c r="I12965" s="8"/>
      <c r="N12965" s="23"/>
      <c r="O12965" s="24"/>
      <c r="P12965" s="19"/>
      <c r="Q12965" s="19"/>
      <c r="R12965" s="19"/>
      <c r="U12965" s="27"/>
      <c r="Y12965" s="9" t="s">
        <v>691</v>
      </c>
      <c r="Z12965" s="9" t="s">
        <v>462</v>
      </c>
      <c r="AA12965" s="9" t="s">
        <v>199</v>
      </c>
      <c r="AB12965" s="9">
        <v>15435768</v>
      </c>
      <c r="AC12965" s="9" t="s">
        <v>13738</v>
      </c>
      <c r="AD12965" s="9" t="s">
        <v>226</v>
      </c>
      <c r="AE12965" s="5">
        <f t="shared" si="426"/>
        <v>0</v>
      </c>
      <c r="AF12965" s="5" t="str">
        <f t="shared" si="427"/>
        <v>katC</v>
      </c>
      <c r="AG12965" s="153"/>
      <c r="AH12965" s="153"/>
      <c r="AI12965" t="s">
        <v>201</v>
      </c>
      <c r="AJ12965" t="s">
        <v>340</v>
      </c>
      <c r="AK12965" s="9" t="str">
        <f>VLOOKUP(Y12965,zdroj!D:AJ,33,0)</f>
        <v>katC</v>
      </c>
    </row>
    <row r="12966" spans="8:37" x14ac:dyDescent="0.25">
      <c r="H12966" s="8"/>
      <c r="I12966" s="8"/>
      <c r="N12966" s="23"/>
      <c r="O12966" s="24"/>
      <c r="P12966" s="19"/>
      <c r="Q12966" s="19"/>
      <c r="R12966" s="19"/>
      <c r="U12966" s="27"/>
      <c r="Y12966" s="9" t="s">
        <v>691</v>
      </c>
      <c r="Z12966" s="9" t="s">
        <v>462</v>
      </c>
      <c r="AA12966" s="9" t="s">
        <v>199</v>
      </c>
      <c r="AB12966" s="9">
        <v>15436080</v>
      </c>
      <c r="AC12966" s="9" t="s">
        <v>13739</v>
      </c>
      <c r="AD12966" s="9" t="s">
        <v>800</v>
      </c>
      <c r="AE12966" s="5">
        <f t="shared" si="426"/>
        <v>0</v>
      </c>
      <c r="AF12966" s="5" t="str">
        <f t="shared" si="427"/>
        <v>Pokryto</v>
      </c>
      <c r="AG12966" s="153"/>
      <c r="AH12966" s="153"/>
      <c r="AI12966" t="s">
        <v>201</v>
      </c>
      <c r="AJ12966" t="s">
        <v>800</v>
      </c>
      <c r="AK12966" s="9" t="str">
        <f>VLOOKUP(Y12966,zdroj!D:AJ,33,0)</f>
        <v>katC</v>
      </c>
    </row>
    <row r="12967" spans="8:37" x14ac:dyDescent="0.25">
      <c r="H12967" s="8"/>
      <c r="I12967" s="8"/>
      <c r="N12967" s="23"/>
      <c r="O12967" s="24"/>
      <c r="P12967" s="19"/>
      <c r="Q12967" s="19"/>
      <c r="R12967" s="19"/>
      <c r="U12967" s="27"/>
      <c r="Y12967" s="9" t="s">
        <v>691</v>
      </c>
      <c r="Z12967" s="9" t="s">
        <v>462</v>
      </c>
      <c r="AA12967" s="9" t="s">
        <v>199</v>
      </c>
      <c r="AB12967" s="9">
        <v>15436098</v>
      </c>
      <c r="AC12967" s="9" t="s">
        <v>13740</v>
      </c>
      <c r="AD12967" s="9" t="s">
        <v>800</v>
      </c>
      <c r="AE12967" s="5">
        <f t="shared" si="426"/>
        <v>0</v>
      </c>
      <c r="AF12967" s="5" t="str">
        <f t="shared" si="427"/>
        <v>Pokryto</v>
      </c>
      <c r="AG12967" s="153"/>
      <c r="AH12967" s="153"/>
      <c r="AI12967" t="s">
        <v>201</v>
      </c>
      <c r="AJ12967" t="s">
        <v>800</v>
      </c>
      <c r="AK12967" s="9" t="str">
        <f>VLOOKUP(Y12967,zdroj!D:AJ,33,0)</f>
        <v>katC</v>
      </c>
    </row>
    <row r="12968" spans="8:37" x14ac:dyDescent="0.25">
      <c r="H12968" s="8"/>
      <c r="I12968" s="8"/>
      <c r="N12968" s="23"/>
      <c r="O12968" s="24"/>
      <c r="P12968" s="19"/>
      <c r="Q12968" s="19"/>
      <c r="R12968" s="19"/>
      <c r="U12968" s="27"/>
      <c r="Y12968" s="9" t="s">
        <v>691</v>
      </c>
      <c r="Z12968" s="9" t="s">
        <v>462</v>
      </c>
      <c r="AA12968" s="9" t="s">
        <v>199</v>
      </c>
      <c r="AB12968" s="9">
        <v>15436101</v>
      </c>
      <c r="AC12968" s="9" t="s">
        <v>13741</v>
      </c>
      <c r="AD12968" s="9" t="s">
        <v>800</v>
      </c>
      <c r="AE12968" s="5">
        <f t="shared" si="426"/>
        <v>0</v>
      </c>
      <c r="AF12968" s="5" t="str">
        <f t="shared" si="427"/>
        <v>Pokryto</v>
      </c>
      <c r="AG12968" s="153"/>
      <c r="AH12968" s="153"/>
      <c r="AI12968" t="s">
        <v>201</v>
      </c>
      <c r="AJ12968" t="s">
        <v>800</v>
      </c>
      <c r="AK12968" s="9" t="str">
        <f>VLOOKUP(Y12968,zdroj!D:AJ,33,0)</f>
        <v>katC</v>
      </c>
    </row>
    <row r="12969" spans="8:37" x14ac:dyDescent="0.25">
      <c r="H12969" s="8"/>
      <c r="I12969" s="8"/>
      <c r="N12969" s="23"/>
      <c r="O12969" s="24"/>
      <c r="P12969" s="19"/>
      <c r="Q12969" s="19"/>
      <c r="R12969" s="19"/>
      <c r="U12969" s="27"/>
      <c r="Y12969" s="9" t="s">
        <v>691</v>
      </c>
      <c r="Z12969" s="9" t="s">
        <v>462</v>
      </c>
      <c r="AA12969" s="9" t="s">
        <v>199</v>
      </c>
      <c r="AB12969" s="9">
        <v>15436110</v>
      </c>
      <c r="AC12969" s="9" t="s">
        <v>13742</v>
      </c>
      <c r="AD12969" s="9" t="s">
        <v>800</v>
      </c>
      <c r="AE12969" s="5">
        <f t="shared" si="426"/>
        <v>0</v>
      </c>
      <c r="AF12969" s="5" t="str">
        <f t="shared" si="427"/>
        <v>Pokryto</v>
      </c>
      <c r="AG12969" s="153"/>
      <c r="AH12969" s="153"/>
      <c r="AI12969" t="s">
        <v>201</v>
      </c>
      <c r="AJ12969" t="s">
        <v>800</v>
      </c>
      <c r="AK12969" s="9" t="str">
        <f>VLOOKUP(Y12969,zdroj!D:AJ,33,0)</f>
        <v>katC</v>
      </c>
    </row>
    <row r="12970" spans="8:37" x14ac:dyDescent="0.25">
      <c r="H12970" s="8"/>
      <c r="I12970" s="8"/>
      <c r="N12970" s="23"/>
      <c r="O12970" s="24"/>
      <c r="P12970" s="19"/>
      <c r="Q12970" s="19"/>
      <c r="R12970" s="19"/>
      <c r="U12970" s="27"/>
      <c r="Y12970" s="9" t="s">
        <v>691</v>
      </c>
      <c r="Z12970" s="9" t="s">
        <v>462</v>
      </c>
      <c r="AA12970" s="9" t="s">
        <v>199</v>
      </c>
      <c r="AB12970" s="9">
        <v>15435776</v>
      </c>
      <c r="AC12970" s="9" t="s">
        <v>13743</v>
      </c>
      <c r="AD12970" s="9" t="s">
        <v>226</v>
      </c>
      <c r="AE12970" s="5">
        <f t="shared" si="426"/>
        <v>0</v>
      </c>
      <c r="AF12970" s="5" t="str">
        <f t="shared" si="427"/>
        <v>katC</v>
      </c>
      <c r="AG12970" s="153"/>
      <c r="AH12970" s="153"/>
      <c r="AI12970" t="s">
        <v>201</v>
      </c>
      <c r="AJ12970" t="s">
        <v>340</v>
      </c>
      <c r="AK12970" s="9" t="str">
        <f>VLOOKUP(Y12970,zdroj!D:AJ,33,0)</f>
        <v>katC</v>
      </c>
    </row>
    <row r="12971" spans="8:37" x14ac:dyDescent="0.25">
      <c r="H12971" s="8"/>
      <c r="I12971" s="8"/>
      <c r="N12971" s="23"/>
      <c r="O12971" s="24"/>
      <c r="P12971" s="19"/>
      <c r="Q12971" s="19"/>
      <c r="R12971" s="19"/>
      <c r="U12971" s="27"/>
      <c r="Y12971" s="9" t="s">
        <v>691</v>
      </c>
      <c r="Z12971" s="9" t="s">
        <v>462</v>
      </c>
      <c r="AA12971" s="9" t="s">
        <v>199</v>
      </c>
      <c r="AB12971" s="9">
        <v>15436128</v>
      </c>
      <c r="AC12971" s="9" t="s">
        <v>13744</v>
      </c>
      <c r="AD12971" s="9" t="s">
        <v>800</v>
      </c>
      <c r="AE12971" s="5">
        <f t="shared" si="426"/>
        <v>0</v>
      </c>
      <c r="AF12971" s="5" t="str">
        <f t="shared" si="427"/>
        <v>Pokryto</v>
      </c>
      <c r="AG12971" s="153"/>
      <c r="AH12971" s="153"/>
      <c r="AI12971" t="s">
        <v>201</v>
      </c>
      <c r="AJ12971" t="s">
        <v>800</v>
      </c>
      <c r="AK12971" s="9" t="str">
        <f>VLOOKUP(Y12971,zdroj!D:AJ,33,0)</f>
        <v>katC</v>
      </c>
    </row>
    <row r="12972" spans="8:37" x14ac:dyDescent="0.25">
      <c r="H12972" s="8"/>
      <c r="I12972" s="8"/>
      <c r="N12972" s="23"/>
      <c r="O12972" s="24"/>
      <c r="P12972" s="19"/>
      <c r="Q12972" s="19"/>
      <c r="R12972" s="19"/>
      <c r="U12972" s="27"/>
      <c r="Y12972" s="9" t="s">
        <v>691</v>
      </c>
      <c r="Z12972" s="9" t="s">
        <v>462</v>
      </c>
      <c r="AA12972" s="9" t="s">
        <v>199</v>
      </c>
      <c r="AB12972" s="9">
        <v>15436136</v>
      </c>
      <c r="AC12972" s="9" t="s">
        <v>13745</v>
      </c>
      <c r="AD12972" s="9" t="s">
        <v>800</v>
      </c>
      <c r="AE12972" s="5">
        <f t="shared" si="426"/>
        <v>0</v>
      </c>
      <c r="AF12972" s="5" t="str">
        <f t="shared" si="427"/>
        <v>Pokryto</v>
      </c>
      <c r="AG12972" s="153"/>
      <c r="AH12972" s="153"/>
      <c r="AI12972" t="s">
        <v>201</v>
      </c>
      <c r="AJ12972" t="s">
        <v>800</v>
      </c>
      <c r="AK12972" s="9" t="str">
        <f>VLOOKUP(Y12972,zdroj!D:AJ,33,0)</f>
        <v>katC</v>
      </c>
    </row>
    <row r="12973" spans="8:37" x14ac:dyDescent="0.25">
      <c r="H12973" s="8"/>
      <c r="I12973" s="8"/>
      <c r="N12973" s="23"/>
      <c r="O12973" s="24"/>
      <c r="P12973" s="19"/>
      <c r="Q12973" s="19"/>
      <c r="R12973" s="19"/>
      <c r="U12973" s="27"/>
      <c r="Y12973" s="9" t="s">
        <v>691</v>
      </c>
      <c r="Z12973" s="9" t="s">
        <v>462</v>
      </c>
      <c r="AA12973" s="9" t="s">
        <v>199</v>
      </c>
      <c r="AB12973" s="9">
        <v>15436144</v>
      </c>
      <c r="AC12973" s="9" t="s">
        <v>13746</v>
      </c>
      <c r="AD12973" s="9" t="s">
        <v>800</v>
      </c>
      <c r="AE12973" s="5">
        <f t="shared" si="426"/>
        <v>0</v>
      </c>
      <c r="AF12973" s="5" t="str">
        <f t="shared" si="427"/>
        <v>Pokryto</v>
      </c>
      <c r="AG12973" s="153"/>
      <c r="AH12973" s="153"/>
      <c r="AI12973" t="s">
        <v>201</v>
      </c>
      <c r="AJ12973" t="s">
        <v>800</v>
      </c>
      <c r="AK12973" s="9" t="str">
        <f>VLOOKUP(Y12973,zdroj!D:AJ,33,0)</f>
        <v>katC</v>
      </c>
    </row>
    <row r="12974" spans="8:37" x14ac:dyDescent="0.25">
      <c r="H12974" s="8"/>
      <c r="I12974" s="8"/>
      <c r="N12974" s="23"/>
      <c r="O12974" s="24"/>
      <c r="P12974" s="19"/>
      <c r="Q12974" s="19"/>
      <c r="R12974" s="19"/>
      <c r="U12974" s="27"/>
      <c r="Y12974" s="9" t="s">
        <v>691</v>
      </c>
      <c r="Z12974" s="9" t="s">
        <v>462</v>
      </c>
      <c r="AA12974" s="9" t="s">
        <v>199</v>
      </c>
      <c r="AB12974" s="9">
        <v>15436152</v>
      </c>
      <c r="AC12974" s="9" t="s">
        <v>13747</v>
      </c>
      <c r="AD12974" s="9" t="s">
        <v>800</v>
      </c>
      <c r="AE12974" s="5">
        <f t="shared" si="426"/>
        <v>0</v>
      </c>
      <c r="AF12974" s="5" t="str">
        <f t="shared" si="427"/>
        <v>Pokryto</v>
      </c>
      <c r="AG12974" s="153"/>
      <c r="AH12974" s="153"/>
      <c r="AI12974" t="s">
        <v>201</v>
      </c>
      <c r="AJ12974" t="s">
        <v>800</v>
      </c>
      <c r="AK12974" s="9" t="str">
        <f>VLOOKUP(Y12974,zdroj!D:AJ,33,0)</f>
        <v>katC</v>
      </c>
    </row>
    <row r="12975" spans="8:37" x14ac:dyDescent="0.25">
      <c r="H12975" s="8"/>
      <c r="I12975" s="8"/>
      <c r="N12975" s="23"/>
      <c r="O12975" s="24"/>
      <c r="P12975" s="19"/>
      <c r="Q12975" s="19"/>
      <c r="R12975" s="19"/>
      <c r="U12975" s="27"/>
      <c r="Y12975" s="9" t="s">
        <v>691</v>
      </c>
      <c r="Z12975" s="9" t="s">
        <v>462</v>
      </c>
      <c r="AA12975" s="9" t="s">
        <v>199</v>
      </c>
      <c r="AB12975" s="9">
        <v>15436161</v>
      </c>
      <c r="AC12975" s="9" t="s">
        <v>13748</v>
      </c>
      <c r="AD12975" s="9" t="s">
        <v>226</v>
      </c>
      <c r="AE12975" s="5">
        <f t="shared" si="426"/>
        <v>0</v>
      </c>
      <c r="AF12975" s="5" t="str">
        <f t="shared" si="427"/>
        <v>katC</v>
      </c>
      <c r="AG12975" s="153"/>
      <c r="AH12975" s="153"/>
      <c r="AI12975" t="s">
        <v>201</v>
      </c>
      <c r="AJ12975" t="s">
        <v>340</v>
      </c>
      <c r="AK12975" s="9" t="str">
        <f>VLOOKUP(Y12975,zdroj!D:AJ,33,0)</f>
        <v>katC</v>
      </c>
    </row>
    <row r="12976" spans="8:37" x14ac:dyDescent="0.25">
      <c r="H12976" s="8"/>
      <c r="I12976" s="8"/>
      <c r="N12976" s="23"/>
      <c r="O12976" s="24"/>
      <c r="P12976" s="19"/>
      <c r="Q12976" s="19"/>
      <c r="R12976" s="19"/>
      <c r="U12976" s="27"/>
      <c r="Y12976" s="9" t="s">
        <v>691</v>
      </c>
      <c r="Z12976" s="9" t="s">
        <v>462</v>
      </c>
      <c r="AA12976" s="9" t="s">
        <v>199</v>
      </c>
      <c r="AB12976" s="9">
        <v>15436179</v>
      </c>
      <c r="AC12976" s="9" t="s">
        <v>13749</v>
      </c>
      <c r="AD12976" s="9" t="s">
        <v>226</v>
      </c>
      <c r="AE12976" s="5">
        <f t="shared" si="426"/>
        <v>0</v>
      </c>
      <c r="AF12976" s="5" t="str">
        <f t="shared" si="427"/>
        <v>katC</v>
      </c>
      <c r="AG12976" s="153"/>
      <c r="AH12976" s="153"/>
      <c r="AI12976" t="s">
        <v>201</v>
      </c>
      <c r="AJ12976" t="s">
        <v>340</v>
      </c>
      <c r="AK12976" s="9" t="str">
        <f>VLOOKUP(Y12976,zdroj!D:AJ,33,0)</f>
        <v>katC</v>
      </c>
    </row>
    <row r="12977" spans="8:37" x14ac:dyDescent="0.25">
      <c r="H12977" s="8"/>
      <c r="I12977" s="8"/>
      <c r="N12977" s="23"/>
      <c r="O12977" s="24"/>
      <c r="P12977" s="19"/>
      <c r="Q12977" s="19"/>
      <c r="R12977" s="19"/>
      <c r="U12977" s="27"/>
      <c r="Y12977" s="9" t="s">
        <v>691</v>
      </c>
      <c r="Z12977" s="9" t="s">
        <v>462</v>
      </c>
      <c r="AA12977" s="9" t="s">
        <v>199</v>
      </c>
      <c r="AB12977" s="9">
        <v>15436187</v>
      </c>
      <c r="AC12977" s="9" t="s">
        <v>13750</v>
      </c>
      <c r="AD12977" s="9" t="s">
        <v>226</v>
      </c>
      <c r="AE12977" s="5">
        <f t="shared" si="426"/>
        <v>0</v>
      </c>
      <c r="AF12977" s="5" t="str">
        <f t="shared" si="427"/>
        <v>katC</v>
      </c>
      <c r="AG12977" s="153"/>
      <c r="AH12977" s="153"/>
      <c r="AI12977" t="s">
        <v>201</v>
      </c>
      <c r="AJ12977" t="s">
        <v>340</v>
      </c>
      <c r="AK12977" s="9" t="str">
        <f>VLOOKUP(Y12977,zdroj!D:AJ,33,0)</f>
        <v>katC</v>
      </c>
    </row>
    <row r="12978" spans="8:37" x14ac:dyDescent="0.25">
      <c r="H12978" s="8"/>
      <c r="I12978" s="8"/>
      <c r="N12978" s="23"/>
      <c r="O12978" s="24"/>
      <c r="P12978" s="19"/>
      <c r="Q12978" s="19"/>
      <c r="R12978" s="19"/>
      <c r="U12978" s="27"/>
      <c r="Y12978" s="9" t="s">
        <v>691</v>
      </c>
      <c r="Z12978" s="9" t="s">
        <v>462</v>
      </c>
      <c r="AA12978" s="9" t="s">
        <v>199</v>
      </c>
      <c r="AB12978" s="9">
        <v>15435784</v>
      </c>
      <c r="AC12978" s="9" t="s">
        <v>13751</v>
      </c>
      <c r="AD12978" s="9" t="s">
        <v>226</v>
      </c>
      <c r="AE12978" s="5">
        <f t="shared" si="426"/>
        <v>0</v>
      </c>
      <c r="AF12978" s="5" t="str">
        <f t="shared" si="427"/>
        <v>katC</v>
      </c>
      <c r="AG12978" s="153"/>
      <c r="AH12978" s="153"/>
      <c r="AI12978" t="s">
        <v>201</v>
      </c>
      <c r="AJ12978" t="s">
        <v>340</v>
      </c>
      <c r="AK12978" s="9" t="str">
        <f>VLOOKUP(Y12978,zdroj!D:AJ,33,0)</f>
        <v>katC</v>
      </c>
    </row>
    <row r="12979" spans="8:37" x14ac:dyDescent="0.25">
      <c r="H12979" s="8"/>
      <c r="I12979" s="8"/>
      <c r="N12979" s="23"/>
      <c r="O12979" s="24"/>
      <c r="P12979" s="19"/>
      <c r="Q12979" s="19"/>
      <c r="R12979" s="19"/>
      <c r="U12979" s="27"/>
      <c r="Y12979" s="9" t="s">
        <v>691</v>
      </c>
      <c r="Z12979" s="9" t="s">
        <v>462</v>
      </c>
      <c r="AA12979" s="9" t="s">
        <v>199</v>
      </c>
      <c r="AB12979" s="9">
        <v>30897017</v>
      </c>
      <c r="AC12979" s="9" t="s">
        <v>13752</v>
      </c>
      <c r="AD12979" s="9" t="s">
        <v>800</v>
      </c>
      <c r="AE12979" s="5">
        <f t="shared" si="426"/>
        <v>0</v>
      </c>
      <c r="AF12979" s="5" t="str">
        <f t="shared" si="427"/>
        <v>Pokryto</v>
      </c>
      <c r="AG12979" s="153"/>
      <c r="AH12979" s="153"/>
      <c r="AI12979" t="s">
        <v>201</v>
      </c>
      <c r="AJ12979" t="s">
        <v>800</v>
      </c>
      <c r="AK12979" s="9" t="str">
        <f>VLOOKUP(Y12979,zdroj!D:AJ,33,0)</f>
        <v>katC</v>
      </c>
    </row>
    <row r="12980" spans="8:37" x14ac:dyDescent="0.25">
      <c r="H12980" s="8"/>
      <c r="I12980" s="8"/>
      <c r="N12980" s="23"/>
      <c r="O12980" s="24"/>
      <c r="P12980" s="19"/>
      <c r="Q12980" s="19"/>
      <c r="R12980" s="19"/>
      <c r="U12980" s="27"/>
      <c r="Y12980" s="9" t="s">
        <v>691</v>
      </c>
      <c r="Z12980" s="9" t="s">
        <v>462</v>
      </c>
      <c r="AA12980" s="9" t="s">
        <v>199</v>
      </c>
      <c r="AB12980" s="9">
        <v>15436209</v>
      </c>
      <c r="AC12980" s="9" t="s">
        <v>13753</v>
      </c>
      <c r="AD12980" s="9" t="s">
        <v>226</v>
      </c>
      <c r="AE12980" s="5">
        <f t="shared" si="426"/>
        <v>0</v>
      </c>
      <c r="AF12980" s="5" t="str">
        <f t="shared" si="427"/>
        <v>katC</v>
      </c>
      <c r="AG12980" s="153"/>
      <c r="AH12980" s="153"/>
      <c r="AI12980" t="s">
        <v>201</v>
      </c>
      <c r="AJ12980" t="s">
        <v>340</v>
      </c>
      <c r="AK12980" s="9" t="str">
        <f>VLOOKUP(Y12980,zdroj!D:AJ,33,0)</f>
        <v>katC</v>
      </c>
    </row>
    <row r="12981" spans="8:37" x14ac:dyDescent="0.25">
      <c r="H12981" s="8"/>
      <c r="I12981" s="8"/>
      <c r="N12981" s="23"/>
      <c r="O12981" s="24"/>
      <c r="P12981" s="19"/>
      <c r="Q12981" s="19"/>
      <c r="R12981" s="19"/>
      <c r="U12981" s="27"/>
      <c r="Y12981" s="9" t="s">
        <v>691</v>
      </c>
      <c r="Z12981" s="9" t="s">
        <v>462</v>
      </c>
      <c r="AA12981" s="9" t="s">
        <v>199</v>
      </c>
      <c r="AB12981" s="9">
        <v>15436217</v>
      </c>
      <c r="AC12981" s="9" t="s">
        <v>13754</v>
      </c>
      <c r="AD12981" s="9" t="s">
        <v>226</v>
      </c>
      <c r="AE12981" s="5">
        <f t="shared" si="426"/>
        <v>0</v>
      </c>
      <c r="AF12981" s="5" t="str">
        <f t="shared" si="427"/>
        <v>katC</v>
      </c>
      <c r="AG12981" s="153"/>
      <c r="AH12981" s="153"/>
      <c r="AI12981" t="s">
        <v>201</v>
      </c>
      <c r="AJ12981" t="s">
        <v>340</v>
      </c>
      <c r="AK12981" s="9" t="str">
        <f>VLOOKUP(Y12981,zdroj!D:AJ,33,0)</f>
        <v>katC</v>
      </c>
    </row>
    <row r="12982" spans="8:37" x14ac:dyDescent="0.25">
      <c r="H12982" s="8"/>
      <c r="I12982" s="8"/>
      <c r="N12982" s="23"/>
      <c r="O12982" s="24"/>
      <c r="P12982" s="19"/>
      <c r="Q12982" s="19"/>
      <c r="R12982" s="19"/>
      <c r="U12982" s="27"/>
      <c r="Y12982" s="9" t="s">
        <v>691</v>
      </c>
      <c r="Z12982" s="9" t="s">
        <v>462</v>
      </c>
      <c r="AA12982" s="9" t="s">
        <v>199</v>
      </c>
      <c r="AB12982" s="9">
        <v>15436225</v>
      </c>
      <c r="AC12982" s="9" t="s">
        <v>13755</v>
      </c>
      <c r="AD12982" s="9" t="s">
        <v>226</v>
      </c>
      <c r="AE12982" s="5">
        <f t="shared" si="426"/>
        <v>0</v>
      </c>
      <c r="AF12982" s="5" t="str">
        <f t="shared" si="427"/>
        <v>katC</v>
      </c>
      <c r="AG12982" s="153"/>
      <c r="AH12982" s="153"/>
      <c r="AI12982" t="s">
        <v>201</v>
      </c>
      <c r="AJ12982" t="s">
        <v>340</v>
      </c>
      <c r="AK12982" s="9" t="str">
        <f>VLOOKUP(Y12982,zdroj!D:AJ,33,0)</f>
        <v>katC</v>
      </c>
    </row>
    <row r="12983" spans="8:37" x14ac:dyDescent="0.25">
      <c r="H12983" s="8"/>
      <c r="I12983" s="8"/>
      <c r="N12983" s="23"/>
      <c r="O12983" s="24"/>
      <c r="P12983" s="19"/>
      <c r="Q12983" s="19"/>
      <c r="R12983" s="19"/>
      <c r="U12983" s="27"/>
      <c r="Y12983" s="9" t="s">
        <v>691</v>
      </c>
      <c r="Z12983" s="9" t="s">
        <v>462</v>
      </c>
      <c r="AA12983" s="9" t="s">
        <v>199</v>
      </c>
      <c r="AB12983" s="9">
        <v>15435792</v>
      </c>
      <c r="AC12983" s="9" t="s">
        <v>13756</v>
      </c>
      <c r="AD12983" s="9" t="s">
        <v>800</v>
      </c>
      <c r="AE12983" s="5">
        <f t="shared" si="426"/>
        <v>0</v>
      </c>
      <c r="AF12983" s="5" t="str">
        <f t="shared" si="427"/>
        <v>Pokryto</v>
      </c>
      <c r="AG12983" s="153"/>
      <c r="AH12983" s="153"/>
      <c r="AI12983" t="s">
        <v>201</v>
      </c>
      <c r="AJ12983" t="s">
        <v>800</v>
      </c>
      <c r="AK12983" s="9" t="str">
        <f>VLOOKUP(Y12983,zdroj!D:AJ,33,0)</f>
        <v>katC</v>
      </c>
    </row>
    <row r="12984" spans="8:37" x14ac:dyDescent="0.25">
      <c r="H12984" s="8"/>
      <c r="I12984" s="8"/>
      <c r="N12984" s="23"/>
      <c r="O12984" s="24"/>
      <c r="P12984" s="19"/>
      <c r="Q12984" s="19"/>
      <c r="R12984" s="19"/>
      <c r="U12984" s="27"/>
      <c r="Y12984" s="9" t="s">
        <v>691</v>
      </c>
      <c r="Z12984" s="9" t="s">
        <v>462</v>
      </c>
      <c r="AA12984" s="9" t="s">
        <v>199</v>
      </c>
      <c r="AB12984" s="9">
        <v>15436241</v>
      </c>
      <c r="AC12984" s="9" t="s">
        <v>13757</v>
      </c>
      <c r="AD12984" s="9" t="s">
        <v>226</v>
      </c>
      <c r="AE12984" s="5">
        <f t="shared" si="426"/>
        <v>0</v>
      </c>
      <c r="AF12984" s="5" t="str">
        <f t="shared" si="427"/>
        <v>katC</v>
      </c>
      <c r="AG12984" s="153"/>
      <c r="AH12984" s="153"/>
      <c r="AI12984" t="s">
        <v>201</v>
      </c>
      <c r="AJ12984" t="s">
        <v>340</v>
      </c>
      <c r="AK12984" s="9" t="str">
        <f>VLOOKUP(Y12984,zdroj!D:AJ,33,0)</f>
        <v>katC</v>
      </c>
    </row>
    <row r="12985" spans="8:37" x14ac:dyDescent="0.25">
      <c r="H12985" s="8"/>
      <c r="I12985" s="8"/>
      <c r="N12985" s="23"/>
      <c r="O12985" s="24"/>
      <c r="P12985" s="19"/>
      <c r="Q12985" s="19"/>
      <c r="R12985" s="19"/>
      <c r="U12985" s="27"/>
      <c r="Y12985" s="9" t="s">
        <v>691</v>
      </c>
      <c r="Z12985" s="9" t="s">
        <v>462</v>
      </c>
      <c r="AA12985" s="9" t="s">
        <v>199</v>
      </c>
      <c r="AB12985" s="9">
        <v>15436250</v>
      </c>
      <c r="AC12985" s="9" t="s">
        <v>13758</v>
      </c>
      <c r="AD12985" s="9" t="s">
        <v>800</v>
      </c>
      <c r="AE12985" s="5">
        <f t="shared" si="426"/>
        <v>0</v>
      </c>
      <c r="AF12985" s="5" t="str">
        <f t="shared" si="427"/>
        <v>Pokryto</v>
      </c>
      <c r="AG12985" s="153"/>
      <c r="AH12985" s="153"/>
      <c r="AI12985" t="s">
        <v>201</v>
      </c>
      <c r="AJ12985" t="s">
        <v>800</v>
      </c>
      <c r="AK12985" s="9" t="str">
        <f>VLOOKUP(Y12985,zdroj!D:AJ,33,0)</f>
        <v>katC</v>
      </c>
    </row>
    <row r="12986" spans="8:37" x14ac:dyDescent="0.25">
      <c r="H12986" s="8"/>
      <c r="I12986" s="8"/>
      <c r="N12986" s="23"/>
      <c r="O12986" s="24"/>
      <c r="P12986" s="19"/>
      <c r="Q12986" s="19"/>
      <c r="R12986" s="19"/>
      <c r="U12986" s="27"/>
      <c r="Y12986" s="9" t="s">
        <v>691</v>
      </c>
      <c r="Z12986" s="9" t="s">
        <v>462</v>
      </c>
      <c r="AA12986" s="9" t="s">
        <v>199</v>
      </c>
      <c r="AB12986" s="9">
        <v>15436268</v>
      </c>
      <c r="AC12986" s="9" t="s">
        <v>13759</v>
      </c>
      <c r="AD12986" s="9" t="s">
        <v>800</v>
      </c>
      <c r="AE12986" s="5">
        <f t="shared" si="426"/>
        <v>0</v>
      </c>
      <c r="AF12986" s="5" t="str">
        <f t="shared" si="427"/>
        <v>Pokryto</v>
      </c>
      <c r="AG12986" s="153"/>
      <c r="AH12986" s="153"/>
      <c r="AI12986" t="s">
        <v>201</v>
      </c>
      <c r="AJ12986" t="s">
        <v>800</v>
      </c>
      <c r="AK12986" s="9" t="str">
        <f>VLOOKUP(Y12986,zdroj!D:AJ,33,0)</f>
        <v>katC</v>
      </c>
    </row>
    <row r="12987" spans="8:37" x14ac:dyDescent="0.25">
      <c r="H12987" s="8"/>
      <c r="I12987" s="8"/>
      <c r="N12987" s="23"/>
      <c r="O12987" s="24"/>
      <c r="P12987" s="19"/>
      <c r="Q12987" s="19"/>
      <c r="R12987" s="19"/>
      <c r="U12987" s="27"/>
      <c r="Y12987" s="9" t="s">
        <v>691</v>
      </c>
      <c r="Z12987" s="9" t="s">
        <v>462</v>
      </c>
      <c r="AA12987" s="9" t="s">
        <v>199</v>
      </c>
      <c r="AB12987" s="9">
        <v>15436276</v>
      </c>
      <c r="AC12987" s="9" t="s">
        <v>13760</v>
      </c>
      <c r="AD12987" s="9" t="s">
        <v>800</v>
      </c>
      <c r="AE12987" s="5">
        <f t="shared" si="426"/>
        <v>0</v>
      </c>
      <c r="AF12987" s="5" t="str">
        <f t="shared" si="427"/>
        <v>Pokryto</v>
      </c>
      <c r="AG12987" s="153"/>
      <c r="AH12987" s="153"/>
      <c r="AI12987" t="s">
        <v>201</v>
      </c>
      <c r="AJ12987" t="s">
        <v>800</v>
      </c>
      <c r="AK12987" s="9" t="str">
        <f>VLOOKUP(Y12987,zdroj!D:AJ,33,0)</f>
        <v>katC</v>
      </c>
    </row>
    <row r="12988" spans="8:37" x14ac:dyDescent="0.25">
      <c r="H12988" s="8"/>
      <c r="I12988" s="8"/>
      <c r="N12988" s="23"/>
      <c r="O12988" s="24"/>
      <c r="P12988" s="19"/>
      <c r="Q12988" s="19"/>
      <c r="R12988" s="19"/>
      <c r="U12988" s="27"/>
      <c r="Y12988" s="9" t="s">
        <v>691</v>
      </c>
      <c r="Z12988" s="9" t="s">
        <v>462</v>
      </c>
      <c r="AA12988" s="9" t="s">
        <v>199</v>
      </c>
      <c r="AB12988" s="9">
        <v>15435806</v>
      </c>
      <c r="AC12988" s="9" t="s">
        <v>13761</v>
      </c>
      <c r="AD12988" s="9" t="s">
        <v>226</v>
      </c>
      <c r="AE12988" s="5">
        <f t="shared" si="426"/>
        <v>0</v>
      </c>
      <c r="AF12988" s="5" t="str">
        <f t="shared" si="427"/>
        <v>katC</v>
      </c>
      <c r="AG12988" s="153"/>
      <c r="AH12988" s="153"/>
      <c r="AI12988" t="s">
        <v>201</v>
      </c>
      <c r="AJ12988" t="s">
        <v>340</v>
      </c>
      <c r="AK12988" s="9" t="str">
        <f>VLOOKUP(Y12988,zdroj!D:AJ,33,0)</f>
        <v>katC</v>
      </c>
    </row>
    <row r="12989" spans="8:37" x14ac:dyDescent="0.25">
      <c r="H12989" s="8"/>
      <c r="I12989" s="8"/>
      <c r="N12989" s="23"/>
      <c r="O12989" s="24"/>
      <c r="P12989" s="19"/>
      <c r="Q12989" s="19"/>
      <c r="R12989" s="19"/>
      <c r="U12989" s="27"/>
      <c r="Y12989" s="9" t="s">
        <v>691</v>
      </c>
      <c r="Z12989" s="9" t="s">
        <v>462</v>
      </c>
      <c r="AA12989" s="9" t="s">
        <v>199</v>
      </c>
      <c r="AB12989" s="9">
        <v>15436284</v>
      </c>
      <c r="AC12989" s="9" t="s">
        <v>13762</v>
      </c>
      <c r="AD12989" s="9" t="s">
        <v>800</v>
      </c>
      <c r="AE12989" s="5">
        <f t="shared" si="426"/>
        <v>0</v>
      </c>
      <c r="AF12989" s="5" t="str">
        <f t="shared" si="427"/>
        <v>Pokryto</v>
      </c>
      <c r="AG12989" s="153"/>
      <c r="AH12989" s="153"/>
      <c r="AI12989" t="s">
        <v>201</v>
      </c>
      <c r="AJ12989" t="s">
        <v>800</v>
      </c>
      <c r="AK12989" s="9" t="str">
        <f>VLOOKUP(Y12989,zdroj!D:AJ,33,0)</f>
        <v>katC</v>
      </c>
    </row>
    <row r="12990" spans="8:37" x14ac:dyDescent="0.25">
      <c r="H12990" s="8"/>
      <c r="I12990" s="8"/>
      <c r="N12990" s="23"/>
      <c r="O12990" s="24"/>
      <c r="P12990" s="19"/>
      <c r="Q12990" s="19"/>
      <c r="R12990" s="19"/>
      <c r="U12990" s="27"/>
      <c r="Y12990" s="9" t="s">
        <v>691</v>
      </c>
      <c r="Z12990" s="9" t="s">
        <v>462</v>
      </c>
      <c r="AA12990" s="9" t="s">
        <v>199</v>
      </c>
      <c r="AB12990" s="9">
        <v>15436292</v>
      </c>
      <c r="AC12990" s="9" t="s">
        <v>13763</v>
      </c>
      <c r="AD12990" s="9" t="s">
        <v>800</v>
      </c>
      <c r="AE12990" s="5">
        <f t="shared" si="426"/>
        <v>0</v>
      </c>
      <c r="AF12990" s="5" t="str">
        <f t="shared" si="427"/>
        <v>Pokryto</v>
      </c>
      <c r="AG12990" s="153"/>
      <c r="AH12990" s="153"/>
      <c r="AI12990" t="s">
        <v>201</v>
      </c>
      <c r="AJ12990" t="s">
        <v>800</v>
      </c>
      <c r="AK12990" s="9" t="str">
        <f>VLOOKUP(Y12990,zdroj!D:AJ,33,0)</f>
        <v>katC</v>
      </c>
    </row>
    <row r="12991" spans="8:37" x14ac:dyDescent="0.25">
      <c r="H12991" s="8"/>
      <c r="I12991" s="8"/>
      <c r="N12991" s="23"/>
      <c r="O12991" s="24"/>
      <c r="P12991" s="19"/>
      <c r="Q12991" s="19"/>
      <c r="R12991" s="19"/>
      <c r="U12991" s="27"/>
      <c r="Y12991" s="9" t="s">
        <v>691</v>
      </c>
      <c r="Z12991" s="9" t="s">
        <v>462</v>
      </c>
      <c r="AA12991" s="9" t="s">
        <v>199</v>
      </c>
      <c r="AB12991" s="9">
        <v>15436306</v>
      </c>
      <c r="AC12991" s="9" t="s">
        <v>13764</v>
      </c>
      <c r="AD12991" s="9" t="s">
        <v>226</v>
      </c>
      <c r="AE12991" s="5">
        <f t="shared" si="426"/>
        <v>0</v>
      </c>
      <c r="AF12991" s="5" t="str">
        <f t="shared" si="427"/>
        <v>katC</v>
      </c>
      <c r="AG12991" s="153"/>
      <c r="AH12991" s="153"/>
      <c r="AI12991" t="s">
        <v>201</v>
      </c>
      <c r="AJ12991" t="s">
        <v>340</v>
      </c>
      <c r="AK12991" s="9" t="str">
        <f>VLOOKUP(Y12991,zdroj!D:AJ,33,0)</f>
        <v>katC</v>
      </c>
    </row>
    <row r="12992" spans="8:37" x14ac:dyDescent="0.25">
      <c r="H12992" s="8"/>
      <c r="I12992" s="8"/>
      <c r="N12992" s="23"/>
      <c r="O12992" s="24"/>
      <c r="P12992" s="19"/>
      <c r="Q12992" s="19"/>
      <c r="R12992" s="19"/>
      <c r="U12992" s="27"/>
      <c r="Y12992" s="9" t="s">
        <v>691</v>
      </c>
      <c r="Z12992" s="9" t="s">
        <v>462</v>
      </c>
      <c r="AA12992" s="9" t="s">
        <v>199</v>
      </c>
      <c r="AB12992" s="9">
        <v>15436314</v>
      </c>
      <c r="AC12992" s="9" t="s">
        <v>13765</v>
      </c>
      <c r="AD12992" s="9" t="s">
        <v>226</v>
      </c>
      <c r="AE12992" s="5">
        <f t="shared" si="426"/>
        <v>0</v>
      </c>
      <c r="AF12992" s="5" t="str">
        <f t="shared" si="427"/>
        <v>katC</v>
      </c>
      <c r="AG12992" s="153"/>
      <c r="AH12992" s="153"/>
      <c r="AI12992" t="s">
        <v>201</v>
      </c>
      <c r="AJ12992" t="s">
        <v>340</v>
      </c>
      <c r="AK12992" s="9" t="str">
        <f>VLOOKUP(Y12992,zdroj!D:AJ,33,0)</f>
        <v>katC</v>
      </c>
    </row>
    <row r="12993" spans="8:37" x14ac:dyDescent="0.25">
      <c r="H12993" s="8"/>
      <c r="I12993" s="8"/>
      <c r="N12993" s="23"/>
      <c r="O12993" s="24"/>
      <c r="P12993" s="19"/>
      <c r="Q12993" s="19"/>
      <c r="R12993" s="19"/>
      <c r="U12993" s="27"/>
      <c r="Y12993" s="9" t="s">
        <v>691</v>
      </c>
      <c r="Z12993" s="9" t="s">
        <v>462</v>
      </c>
      <c r="AA12993" s="9" t="s">
        <v>199</v>
      </c>
      <c r="AB12993" s="9">
        <v>15436322</v>
      </c>
      <c r="AC12993" s="9" t="s">
        <v>13766</v>
      </c>
      <c r="AD12993" s="9" t="s">
        <v>226</v>
      </c>
      <c r="AE12993" s="5">
        <f t="shared" si="426"/>
        <v>0</v>
      </c>
      <c r="AF12993" s="5" t="str">
        <f t="shared" si="427"/>
        <v>katC</v>
      </c>
      <c r="AG12993" s="153"/>
      <c r="AH12993" s="153"/>
      <c r="AI12993" t="s">
        <v>201</v>
      </c>
      <c r="AJ12993" t="s">
        <v>340</v>
      </c>
      <c r="AK12993" s="9" t="str">
        <f>VLOOKUP(Y12993,zdroj!D:AJ,33,0)</f>
        <v>katC</v>
      </c>
    </row>
    <row r="12994" spans="8:37" x14ac:dyDescent="0.25">
      <c r="H12994" s="8"/>
      <c r="I12994" s="8"/>
      <c r="N12994" s="23"/>
      <c r="O12994" s="24"/>
      <c r="P12994" s="19"/>
      <c r="Q12994" s="19"/>
      <c r="R12994" s="19"/>
      <c r="U12994" s="27"/>
      <c r="Y12994" s="9" t="s">
        <v>691</v>
      </c>
      <c r="Z12994" s="9" t="s">
        <v>462</v>
      </c>
      <c r="AA12994" s="9" t="s">
        <v>199</v>
      </c>
      <c r="AB12994" s="9">
        <v>15436331</v>
      </c>
      <c r="AC12994" s="9" t="s">
        <v>13767</v>
      </c>
      <c r="AD12994" s="9" t="s">
        <v>226</v>
      </c>
      <c r="AE12994" s="5">
        <f t="shared" si="426"/>
        <v>0</v>
      </c>
      <c r="AF12994" s="5" t="str">
        <f t="shared" si="427"/>
        <v>katC</v>
      </c>
      <c r="AG12994" s="153"/>
      <c r="AH12994" s="153"/>
      <c r="AI12994" t="s">
        <v>201</v>
      </c>
      <c r="AJ12994" t="s">
        <v>340</v>
      </c>
      <c r="AK12994" s="9" t="str">
        <f>VLOOKUP(Y12994,zdroj!D:AJ,33,0)</f>
        <v>katC</v>
      </c>
    </row>
    <row r="12995" spans="8:37" x14ac:dyDescent="0.25">
      <c r="H12995" s="8"/>
      <c r="I12995" s="8"/>
      <c r="N12995" s="23"/>
      <c r="O12995" s="24"/>
      <c r="P12995" s="19"/>
      <c r="Q12995" s="19"/>
      <c r="R12995" s="19"/>
      <c r="U12995" s="27"/>
      <c r="Y12995" s="9" t="s">
        <v>691</v>
      </c>
      <c r="Z12995" s="9" t="s">
        <v>462</v>
      </c>
      <c r="AA12995" s="9" t="s">
        <v>199</v>
      </c>
      <c r="AB12995" s="9">
        <v>15436349</v>
      </c>
      <c r="AC12995" s="9" t="s">
        <v>13768</v>
      </c>
      <c r="AD12995" s="9" t="s">
        <v>226</v>
      </c>
      <c r="AE12995" s="5">
        <f t="shared" si="426"/>
        <v>0</v>
      </c>
      <c r="AF12995" s="5" t="str">
        <f t="shared" si="427"/>
        <v>katC</v>
      </c>
      <c r="AG12995" s="153"/>
      <c r="AH12995" s="153"/>
      <c r="AI12995" t="s">
        <v>201</v>
      </c>
      <c r="AJ12995" t="s">
        <v>340</v>
      </c>
      <c r="AK12995" s="9" t="str">
        <f>VLOOKUP(Y12995,zdroj!D:AJ,33,0)</f>
        <v>katC</v>
      </c>
    </row>
    <row r="12996" spans="8:37" x14ac:dyDescent="0.25">
      <c r="H12996" s="8"/>
      <c r="I12996" s="8"/>
      <c r="N12996" s="23"/>
      <c r="O12996" s="24"/>
      <c r="P12996" s="19"/>
      <c r="Q12996" s="19"/>
      <c r="R12996" s="19"/>
      <c r="U12996" s="27"/>
      <c r="Y12996" s="9" t="s">
        <v>692</v>
      </c>
      <c r="Z12996" s="9" t="s">
        <v>462</v>
      </c>
      <c r="AA12996" s="9" t="s">
        <v>237</v>
      </c>
      <c r="AB12996" s="9">
        <v>27035531</v>
      </c>
      <c r="AC12996" s="9" t="s">
        <v>13769</v>
      </c>
      <c r="AD12996" s="9" t="s">
        <v>225</v>
      </c>
      <c r="AE12996" s="5">
        <f t="shared" si="426"/>
        <v>0</v>
      </c>
      <c r="AF12996" s="5" t="str">
        <f t="shared" si="427"/>
        <v>katA</v>
      </c>
      <c r="AG12996" s="153"/>
      <c r="AH12996" s="153"/>
      <c r="AI12996" t="s">
        <v>195</v>
      </c>
      <c r="AJ12996" t="s">
        <v>340</v>
      </c>
      <c r="AK12996" s="9" t="str">
        <f>VLOOKUP(Y12996,zdroj!D:AJ,33,0)</f>
        <v>katA</v>
      </c>
    </row>
    <row r="12997" spans="8:37" x14ac:dyDescent="0.25">
      <c r="H12997" s="8"/>
      <c r="I12997" s="8"/>
      <c r="N12997" s="23"/>
      <c r="O12997" s="24"/>
      <c r="P12997" s="19"/>
      <c r="Q12997" s="19"/>
      <c r="R12997" s="19"/>
      <c r="U12997" s="27"/>
      <c r="Y12997" s="9" t="s">
        <v>692</v>
      </c>
      <c r="Z12997" s="9" t="s">
        <v>462</v>
      </c>
      <c r="AA12997" s="9" t="s">
        <v>237</v>
      </c>
      <c r="AB12997" s="9">
        <v>15436748</v>
      </c>
      <c r="AC12997" s="9" t="s">
        <v>13770</v>
      </c>
      <c r="AD12997" s="9" t="s">
        <v>225</v>
      </c>
      <c r="AE12997" s="5">
        <f t="shared" si="426"/>
        <v>0</v>
      </c>
      <c r="AF12997" s="5" t="str">
        <f t="shared" si="427"/>
        <v>katA</v>
      </c>
      <c r="AG12997" s="153"/>
      <c r="AH12997" s="153"/>
      <c r="AI12997" t="s">
        <v>201</v>
      </c>
      <c r="AJ12997" t="s">
        <v>17878</v>
      </c>
      <c r="AK12997" s="9" t="str">
        <f>VLOOKUP(Y12997,zdroj!D:AJ,33,0)</f>
        <v>katA</v>
      </c>
    </row>
    <row r="12998" spans="8:37" x14ac:dyDescent="0.25">
      <c r="H12998" s="8"/>
      <c r="I12998" s="8"/>
      <c r="N12998" s="23"/>
      <c r="O12998" s="24"/>
      <c r="P12998" s="19"/>
      <c r="Q12998" s="19"/>
      <c r="R12998" s="19"/>
      <c r="U12998" s="27"/>
      <c r="Y12998" s="9" t="s">
        <v>692</v>
      </c>
      <c r="Z12998" s="9" t="s">
        <v>462</v>
      </c>
      <c r="AA12998" s="9" t="s">
        <v>237</v>
      </c>
      <c r="AB12998" s="9">
        <v>15436811</v>
      </c>
      <c r="AC12998" s="9" t="s">
        <v>13771</v>
      </c>
      <c r="AD12998" s="9" t="s">
        <v>225</v>
      </c>
      <c r="AE12998" s="5">
        <f t="shared" si="426"/>
        <v>0</v>
      </c>
      <c r="AF12998" s="5" t="str">
        <f t="shared" si="427"/>
        <v>katA</v>
      </c>
      <c r="AG12998" s="153"/>
      <c r="AH12998" s="153"/>
      <c r="AI12998" t="s">
        <v>201</v>
      </c>
      <c r="AJ12998" t="s">
        <v>17878</v>
      </c>
      <c r="AK12998" s="9" t="str">
        <f>VLOOKUP(Y12998,zdroj!D:AJ,33,0)</f>
        <v>katA</v>
      </c>
    </row>
    <row r="12999" spans="8:37" x14ac:dyDescent="0.25">
      <c r="H12999" s="8"/>
      <c r="I12999" s="8"/>
      <c r="N12999" s="23"/>
      <c r="O12999" s="24"/>
      <c r="P12999" s="19"/>
      <c r="Q12999" s="19"/>
      <c r="R12999" s="19"/>
      <c r="U12999" s="27"/>
      <c r="Y12999" s="9" t="s">
        <v>692</v>
      </c>
      <c r="Z12999" s="9" t="s">
        <v>462</v>
      </c>
      <c r="AA12999" s="9" t="s">
        <v>237</v>
      </c>
      <c r="AB12999" s="9">
        <v>15437221</v>
      </c>
      <c r="AC12999" s="9" t="s">
        <v>13772</v>
      </c>
      <c r="AD12999" s="9" t="s">
        <v>800</v>
      </c>
      <c r="AE12999" s="5">
        <f t="shared" si="426"/>
        <v>0</v>
      </c>
      <c r="AF12999" s="5" t="str">
        <f t="shared" si="427"/>
        <v>Pokryto</v>
      </c>
      <c r="AG12999" s="153"/>
      <c r="AH12999" s="153"/>
      <c r="AI12999" t="s">
        <v>201</v>
      </c>
      <c r="AJ12999" t="s">
        <v>800</v>
      </c>
      <c r="AK12999" s="9" t="str">
        <f>VLOOKUP(Y12999,zdroj!D:AJ,33,0)</f>
        <v>katA</v>
      </c>
    </row>
    <row r="13000" spans="8:37" x14ac:dyDescent="0.25">
      <c r="H13000" s="8"/>
      <c r="I13000" s="8"/>
      <c r="N13000" s="23"/>
      <c r="O13000" s="24"/>
      <c r="P13000" s="19"/>
      <c r="Q13000" s="19"/>
      <c r="R13000" s="19"/>
      <c r="U13000" s="27"/>
      <c r="Y13000" s="9" t="s">
        <v>692</v>
      </c>
      <c r="Z13000" s="9" t="s">
        <v>462</v>
      </c>
      <c r="AA13000" s="9" t="s">
        <v>237</v>
      </c>
      <c r="AB13000" s="9">
        <v>72565187</v>
      </c>
      <c r="AC13000" s="9" t="s">
        <v>13773</v>
      </c>
      <c r="AD13000" s="9" t="s">
        <v>225</v>
      </c>
      <c r="AE13000" s="5">
        <f t="shared" si="426"/>
        <v>0</v>
      </c>
      <c r="AF13000" s="5" t="str">
        <f t="shared" si="427"/>
        <v>katA</v>
      </c>
      <c r="AG13000" s="153"/>
      <c r="AH13000" s="153"/>
      <c r="AI13000" t="s">
        <v>229</v>
      </c>
      <c r="AJ13000" t="s">
        <v>17878</v>
      </c>
      <c r="AK13000" s="9" t="str">
        <f>VLOOKUP(Y13000,zdroj!D:AJ,33,0)</f>
        <v>katA</v>
      </c>
    </row>
    <row r="13001" spans="8:37" x14ac:dyDescent="0.25">
      <c r="H13001" s="8"/>
      <c r="I13001" s="8"/>
      <c r="N13001" s="23"/>
      <c r="O13001" s="24"/>
      <c r="P13001" s="19"/>
      <c r="Q13001" s="19"/>
      <c r="R13001" s="19"/>
      <c r="U13001" s="27"/>
      <c r="Y13001" s="9" t="s">
        <v>692</v>
      </c>
      <c r="Z13001" s="9" t="s">
        <v>462</v>
      </c>
      <c r="AA13001" s="9" t="s">
        <v>237</v>
      </c>
      <c r="AB13001" s="9">
        <v>15437230</v>
      </c>
      <c r="AC13001" s="9" t="s">
        <v>13774</v>
      </c>
      <c r="AD13001" s="9" t="s">
        <v>231</v>
      </c>
      <c r="AE13001" s="5">
        <f t="shared" si="426"/>
        <v>0</v>
      </c>
      <c r="AF13001" s="5" t="str">
        <f t="shared" si="427"/>
        <v>katB</v>
      </c>
      <c r="AG13001" s="153"/>
      <c r="AH13001" s="153"/>
      <c r="AI13001" t="s">
        <v>201</v>
      </c>
      <c r="AJ13001" t="s">
        <v>17878</v>
      </c>
      <c r="AK13001" s="9" t="str">
        <f>VLOOKUP(Y13001,zdroj!D:AJ,33,0)</f>
        <v>katA</v>
      </c>
    </row>
    <row r="13002" spans="8:37" x14ac:dyDescent="0.25">
      <c r="H13002" s="8"/>
      <c r="I13002" s="8"/>
      <c r="N13002" s="23"/>
      <c r="O13002" s="24"/>
      <c r="P13002" s="19"/>
      <c r="Q13002" s="19"/>
      <c r="R13002" s="19"/>
      <c r="U13002" s="27"/>
      <c r="Y13002" s="9" t="s">
        <v>692</v>
      </c>
      <c r="Z13002" s="9" t="s">
        <v>462</v>
      </c>
      <c r="AA13002" s="9" t="s">
        <v>237</v>
      </c>
      <c r="AB13002" s="9">
        <v>15437248</v>
      </c>
      <c r="AC13002" s="9" t="s">
        <v>13775</v>
      </c>
      <c r="AD13002" s="9" t="s">
        <v>231</v>
      </c>
      <c r="AE13002" s="5">
        <f t="shared" ref="AE13002:AE13065" si="428">VLOOKUP(Y13002,K:T,10,0)</f>
        <v>0</v>
      </c>
      <c r="AF13002" s="5" t="str">
        <f t="shared" ref="AF13002:AF13065" si="429">IF(AE13002="A",IF(AD13002="katA","katB",AD13002),AD13002)</f>
        <v>katB</v>
      </c>
      <c r="AG13002" s="153"/>
      <c r="AH13002" s="153"/>
      <c r="AI13002" t="s">
        <v>201</v>
      </c>
      <c r="AJ13002" t="s">
        <v>17878</v>
      </c>
      <c r="AK13002" s="9" t="str">
        <f>VLOOKUP(Y13002,zdroj!D:AJ,33,0)</f>
        <v>katA</v>
      </c>
    </row>
    <row r="13003" spans="8:37" x14ac:dyDescent="0.25">
      <c r="H13003" s="8"/>
      <c r="I13003" s="8"/>
      <c r="N13003" s="23"/>
      <c r="O13003" s="24"/>
      <c r="P13003" s="19"/>
      <c r="Q13003" s="19"/>
      <c r="R13003" s="19"/>
      <c r="U13003" s="27"/>
      <c r="Y13003" s="9" t="s">
        <v>692</v>
      </c>
      <c r="Z13003" s="9" t="s">
        <v>462</v>
      </c>
      <c r="AA13003" s="9" t="s">
        <v>237</v>
      </c>
      <c r="AB13003" s="9">
        <v>15437256</v>
      </c>
      <c r="AC13003" s="9" t="s">
        <v>13776</v>
      </c>
      <c r="AD13003" s="9" t="s">
        <v>231</v>
      </c>
      <c r="AE13003" s="5">
        <f t="shared" si="428"/>
        <v>0</v>
      </c>
      <c r="AF13003" s="5" t="str">
        <f t="shared" si="429"/>
        <v>katB</v>
      </c>
      <c r="AG13003" s="153"/>
      <c r="AH13003" s="153"/>
      <c r="AI13003" t="s">
        <v>201</v>
      </c>
      <c r="AJ13003" t="s">
        <v>17878</v>
      </c>
      <c r="AK13003" s="9" t="str">
        <f>VLOOKUP(Y13003,zdroj!D:AJ,33,0)</f>
        <v>katA</v>
      </c>
    </row>
    <row r="13004" spans="8:37" x14ac:dyDescent="0.25">
      <c r="H13004" s="8"/>
      <c r="I13004" s="8"/>
      <c r="N13004" s="23"/>
      <c r="O13004" s="24"/>
      <c r="P13004" s="19"/>
      <c r="Q13004" s="19"/>
      <c r="R13004" s="19"/>
      <c r="U13004" s="27"/>
      <c r="Y13004" s="9" t="s">
        <v>692</v>
      </c>
      <c r="Z13004" s="9" t="s">
        <v>462</v>
      </c>
      <c r="AA13004" s="9" t="s">
        <v>237</v>
      </c>
      <c r="AB13004" s="9">
        <v>15437264</v>
      </c>
      <c r="AC13004" s="9" t="s">
        <v>13777</v>
      </c>
      <c r="AD13004" s="9" t="s">
        <v>231</v>
      </c>
      <c r="AE13004" s="5">
        <f t="shared" si="428"/>
        <v>0</v>
      </c>
      <c r="AF13004" s="5" t="str">
        <f t="shared" si="429"/>
        <v>katB</v>
      </c>
      <c r="AG13004" s="153"/>
      <c r="AH13004" s="153"/>
      <c r="AI13004" t="s">
        <v>201</v>
      </c>
      <c r="AJ13004" t="s">
        <v>17878</v>
      </c>
      <c r="AK13004" s="9" t="str">
        <f>VLOOKUP(Y13004,zdroj!D:AJ,33,0)</f>
        <v>katA</v>
      </c>
    </row>
    <row r="13005" spans="8:37" x14ac:dyDescent="0.25">
      <c r="H13005" s="8"/>
      <c r="I13005" s="8"/>
      <c r="N13005" s="23"/>
      <c r="O13005" s="24"/>
      <c r="P13005" s="19"/>
      <c r="Q13005" s="19"/>
      <c r="R13005" s="19"/>
      <c r="U13005" s="27"/>
      <c r="Y13005" s="9" t="s">
        <v>692</v>
      </c>
      <c r="Z13005" s="9" t="s">
        <v>462</v>
      </c>
      <c r="AA13005" s="9" t="s">
        <v>237</v>
      </c>
      <c r="AB13005" s="9">
        <v>15436829</v>
      </c>
      <c r="AC13005" s="9" t="s">
        <v>13778</v>
      </c>
      <c r="AD13005" s="9" t="s">
        <v>225</v>
      </c>
      <c r="AE13005" s="5">
        <f t="shared" si="428"/>
        <v>0</v>
      </c>
      <c r="AF13005" s="5" t="str">
        <f t="shared" si="429"/>
        <v>katA</v>
      </c>
      <c r="AG13005" s="153"/>
      <c r="AH13005" s="153"/>
      <c r="AI13005" t="s">
        <v>201</v>
      </c>
      <c r="AJ13005" t="s">
        <v>17878</v>
      </c>
      <c r="AK13005" s="9" t="str">
        <f>VLOOKUP(Y13005,zdroj!D:AJ,33,0)</f>
        <v>katA</v>
      </c>
    </row>
    <row r="13006" spans="8:37" x14ac:dyDescent="0.25">
      <c r="H13006" s="8"/>
      <c r="I13006" s="8"/>
      <c r="N13006" s="23"/>
      <c r="O13006" s="24"/>
      <c r="P13006" s="19"/>
      <c r="Q13006" s="19"/>
      <c r="R13006" s="19"/>
      <c r="U13006" s="27"/>
      <c r="Y13006" s="9" t="s">
        <v>692</v>
      </c>
      <c r="Z13006" s="9" t="s">
        <v>462</v>
      </c>
      <c r="AA13006" s="9" t="s">
        <v>237</v>
      </c>
      <c r="AB13006" s="9">
        <v>15437281</v>
      </c>
      <c r="AC13006" s="9" t="s">
        <v>13779</v>
      </c>
      <c r="AD13006" s="9" t="s">
        <v>225</v>
      </c>
      <c r="AE13006" s="5">
        <f t="shared" si="428"/>
        <v>0</v>
      </c>
      <c r="AF13006" s="5" t="str">
        <f t="shared" si="429"/>
        <v>katA</v>
      </c>
      <c r="AG13006" s="153"/>
      <c r="AH13006" s="153"/>
      <c r="AI13006" t="s">
        <v>229</v>
      </c>
      <c r="AJ13006" t="s">
        <v>17878</v>
      </c>
      <c r="AK13006" s="9" t="str">
        <f>VLOOKUP(Y13006,zdroj!D:AJ,33,0)</f>
        <v>katA</v>
      </c>
    </row>
    <row r="13007" spans="8:37" x14ac:dyDescent="0.25">
      <c r="H13007" s="8"/>
      <c r="I13007" s="8"/>
      <c r="N13007" s="23"/>
      <c r="O13007" s="24"/>
      <c r="P13007" s="19"/>
      <c r="Q13007" s="19"/>
      <c r="R13007" s="19"/>
      <c r="U13007" s="27"/>
      <c r="Y13007" s="9" t="s">
        <v>692</v>
      </c>
      <c r="Z13007" s="9" t="s">
        <v>462</v>
      </c>
      <c r="AA13007" s="9" t="s">
        <v>237</v>
      </c>
      <c r="AB13007" s="9">
        <v>15437299</v>
      </c>
      <c r="AC13007" s="9" t="s">
        <v>13780</v>
      </c>
      <c r="AD13007" s="9" t="s">
        <v>225</v>
      </c>
      <c r="AE13007" s="5">
        <f t="shared" si="428"/>
        <v>0</v>
      </c>
      <c r="AF13007" s="5" t="str">
        <f t="shared" si="429"/>
        <v>katA</v>
      </c>
      <c r="AG13007" s="153"/>
      <c r="AH13007" s="153"/>
      <c r="AI13007" t="s">
        <v>17879</v>
      </c>
      <c r="AJ13007" t="s">
        <v>17878</v>
      </c>
      <c r="AK13007" s="9" t="str">
        <f>VLOOKUP(Y13007,zdroj!D:AJ,33,0)</f>
        <v>katA</v>
      </c>
    </row>
    <row r="13008" spans="8:37" x14ac:dyDescent="0.25">
      <c r="H13008" s="8"/>
      <c r="I13008" s="8"/>
      <c r="N13008" s="23"/>
      <c r="O13008" s="24"/>
      <c r="P13008" s="19"/>
      <c r="Q13008" s="19"/>
      <c r="R13008" s="19"/>
      <c r="U13008" s="27"/>
      <c r="Y13008" s="9" t="s">
        <v>692</v>
      </c>
      <c r="Z13008" s="9" t="s">
        <v>462</v>
      </c>
      <c r="AA13008" s="9" t="s">
        <v>237</v>
      </c>
      <c r="AB13008" s="9">
        <v>15437302</v>
      </c>
      <c r="AC13008" s="9" t="s">
        <v>13781</v>
      </c>
      <c r="AD13008" s="9" t="s">
        <v>225</v>
      </c>
      <c r="AE13008" s="5">
        <f t="shared" si="428"/>
        <v>0</v>
      </c>
      <c r="AF13008" s="5" t="str">
        <f t="shared" si="429"/>
        <v>katA</v>
      </c>
      <c r="AG13008" s="153"/>
      <c r="AH13008" s="153"/>
      <c r="AI13008" t="s">
        <v>229</v>
      </c>
      <c r="AJ13008" t="s">
        <v>17878</v>
      </c>
      <c r="AK13008" s="9" t="str">
        <f>VLOOKUP(Y13008,zdroj!D:AJ,33,0)</f>
        <v>katA</v>
      </c>
    </row>
    <row r="13009" spans="8:37" x14ac:dyDescent="0.25">
      <c r="H13009" s="8"/>
      <c r="I13009" s="8"/>
      <c r="N13009" s="23"/>
      <c r="O13009" s="24"/>
      <c r="P13009" s="19"/>
      <c r="Q13009" s="19"/>
      <c r="R13009" s="19"/>
      <c r="U13009" s="27"/>
      <c r="Y13009" s="9" t="s">
        <v>692</v>
      </c>
      <c r="Z13009" s="9" t="s">
        <v>462</v>
      </c>
      <c r="AA13009" s="9" t="s">
        <v>237</v>
      </c>
      <c r="AB13009" s="9">
        <v>40120937</v>
      </c>
      <c r="AC13009" s="9" t="s">
        <v>13782</v>
      </c>
      <c r="AD13009" s="9" t="s">
        <v>225</v>
      </c>
      <c r="AE13009" s="5">
        <f t="shared" si="428"/>
        <v>0</v>
      </c>
      <c r="AF13009" s="5" t="str">
        <f t="shared" si="429"/>
        <v>katA</v>
      </c>
      <c r="AG13009" s="153"/>
      <c r="AH13009" s="153"/>
      <c r="AI13009" t="s">
        <v>229</v>
      </c>
      <c r="AJ13009" t="s">
        <v>17878</v>
      </c>
      <c r="AK13009" s="9" t="str">
        <f>VLOOKUP(Y13009,zdroj!D:AJ,33,0)</f>
        <v>katA</v>
      </c>
    </row>
    <row r="13010" spans="8:37" x14ac:dyDescent="0.25">
      <c r="H13010" s="8"/>
      <c r="I13010" s="8"/>
      <c r="N13010" s="23"/>
      <c r="O13010" s="24"/>
      <c r="P13010" s="19"/>
      <c r="Q13010" s="19"/>
      <c r="R13010" s="19"/>
      <c r="U13010" s="27"/>
      <c r="Y13010" s="9" t="s">
        <v>692</v>
      </c>
      <c r="Z13010" s="9" t="s">
        <v>462</v>
      </c>
      <c r="AA13010" s="9" t="s">
        <v>237</v>
      </c>
      <c r="AB13010" s="9">
        <v>15437311</v>
      </c>
      <c r="AC13010" s="9" t="s">
        <v>13783</v>
      </c>
      <c r="AD13010" s="9" t="s">
        <v>225</v>
      </c>
      <c r="AE13010" s="5">
        <f t="shared" si="428"/>
        <v>0</v>
      </c>
      <c r="AF13010" s="5" t="str">
        <f t="shared" si="429"/>
        <v>katA</v>
      </c>
      <c r="AG13010" s="153"/>
      <c r="AH13010" s="153"/>
      <c r="AI13010" t="s">
        <v>17880</v>
      </c>
      <c r="AJ13010" t="s">
        <v>17878</v>
      </c>
      <c r="AK13010" s="9" t="str">
        <f>VLOOKUP(Y13010,zdroj!D:AJ,33,0)</f>
        <v>katA</v>
      </c>
    </row>
    <row r="13011" spans="8:37" x14ac:dyDescent="0.25">
      <c r="H13011" s="8"/>
      <c r="I13011" s="8"/>
      <c r="N13011" s="23"/>
      <c r="O13011" s="24"/>
      <c r="P13011" s="19"/>
      <c r="Q13011" s="19"/>
      <c r="R13011" s="19"/>
      <c r="U13011" s="27"/>
      <c r="Y13011" s="9" t="s">
        <v>692</v>
      </c>
      <c r="Z13011" s="9" t="s">
        <v>462</v>
      </c>
      <c r="AA13011" s="9" t="s">
        <v>237</v>
      </c>
      <c r="AB13011" s="9">
        <v>15437329</v>
      </c>
      <c r="AC13011" s="9" t="s">
        <v>13784</v>
      </c>
      <c r="AD13011" s="9" t="s">
        <v>225</v>
      </c>
      <c r="AE13011" s="5">
        <f t="shared" si="428"/>
        <v>0</v>
      </c>
      <c r="AF13011" s="5" t="str">
        <f t="shared" si="429"/>
        <v>katA</v>
      </c>
      <c r="AG13011" s="153"/>
      <c r="AH13011" s="153"/>
      <c r="AI13011" t="s">
        <v>201</v>
      </c>
      <c r="AJ13011" t="s">
        <v>17878</v>
      </c>
      <c r="AK13011" s="9" t="str">
        <f>VLOOKUP(Y13011,zdroj!D:AJ,33,0)</f>
        <v>katA</v>
      </c>
    </row>
    <row r="13012" spans="8:37" x14ac:dyDescent="0.25">
      <c r="H13012" s="8"/>
      <c r="I13012" s="8"/>
      <c r="N13012" s="23"/>
      <c r="O13012" s="24"/>
      <c r="P13012" s="19"/>
      <c r="Q13012" s="19"/>
      <c r="R13012" s="19"/>
      <c r="U13012" s="27"/>
      <c r="Y13012" s="9" t="s">
        <v>692</v>
      </c>
      <c r="Z13012" s="9" t="s">
        <v>462</v>
      </c>
      <c r="AA13012" s="9" t="s">
        <v>237</v>
      </c>
      <c r="AB13012" s="9">
        <v>15437337</v>
      </c>
      <c r="AC13012" s="9" t="s">
        <v>13785</v>
      </c>
      <c r="AD13012" s="9" t="s">
        <v>231</v>
      </c>
      <c r="AE13012" s="5">
        <f t="shared" si="428"/>
        <v>0</v>
      </c>
      <c r="AF13012" s="5" t="str">
        <f t="shared" si="429"/>
        <v>katB</v>
      </c>
      <c r="AG13012" s="153"/>
      <c r="AH13012" s="153"/>
      <c r="AI13012" t="s">
        <v>201</v>
      </c>
      <c r="AJ13012" t="s">
        <v>17878</v>
      </c>
      <c r="AK13012" s="9" t="str">
        <f>VLOOKUP(Y13012,zdroj!D:AJ,33,0)</f>
        <v>katA</v>
      </c>
    </row>
    <row r="13013" spans="8:37" x14ac:dyDescent="0.25">
      <c r="H13013" s="8"/>
      <c r="I13013" s="8"/>
      <c r="N13013" s="23"/>
      <c r="O13013" s="24"/>
      <c r="P13013" s="19"/>
      <c r="Q13013" s="19"/>
      <c r="R13013" s="19"/>
      <c r="U13013" s="27"/>
      <c r="Y13013" s="9" t="s">
        <v>692</v>
      </c>
      <c r="Z13013" s="9" t="s">
        <v>462</v>
      </c>
      <c r="AA13013" s="9" t="s">
        <v>237</v>
      </c>
      <c r="AB13013" s="9">
        <v>15437345</v>
      </c>
      <c r="AC13013" s="9" t="s">
        <v>13786</v>
      </c>
      <c r="AD13013" s="9" t="s">
        <v>225</v>
      </c>
      <c r="AE13013" s="5">
        <f t="shared" si="428"/>
        <v>0</v>
      </c>
      <c r="AF13013" s="5" t="str">
        <f t="shared" si="429"/>
        <v>katA</v>
      </c>
      <c r="AG13013" s="153"/>
      <c r="AH13013" s="153"/>
      <c r="AI13013" t="s">
        <v>201</v>
      </c>
      <c r="AJ13013" t="s">
        <v>17878</v>
      </c>
      <c r="AK13013" s="9" t="str">
        <f>VLOOKUP(Y13013,zdroj!D:AJ,33,0)</f>
        <v>katA</v>
      </c>
    </row>
    <row r="13014" spans="8:37" x14ac:dyDescent="0.25">
      <c r="H13014" s="8"/>
      <c r="I13014" s="8"/>
      <c r="N13014" s="23"/>
      <c r="O13014" s="24"/>
      <c r="P13014" s="19"/>
      <c r="Q13014" s="19"/>
      <c r="R13014" s="19"/>
      <c r="U13014" s="27"/>
      <c r="Y13014" s="9" t="s">
        <v>692</v>
      </c>
      <c r="Z13014" s="9" t="s">
        <v>462</v>
      </c>
      <c r="AA13014" s="9" t="s">
        <v>237</v>
      </c>
      <c r="AB13014" s="9">
        <v>15437353</v>
      </c>
      <c r="AC13014" s="9" t="s">
        <v>13787</v>
      </c>
      <c r="AD13014" s="9" t="s">
        <v>225</v>
      </c>
      <c r="AE13014" s="5">
        <f t="shared" si="428"/>
        <v>0</v>
      </c>
      <c r="AF13014" s="5" t="str">
        <f t="shared" si="429"/>
        <v>katA</v>
      </c>
      <c r="AG13014" s="153"/>
      <c r="AH13014" s="153"/>
      <c r="AI13014" t="s">
        <v>201</v>
      </c>
      <c r="AJ13014" t="s">
        <v>17878</v>
      </c>
      <c r="AK13014" s="9" t="str">
        <f>VLOOKUP(Y13014,zdroj!D:AJ,33,0)</f>
        <v>katA</v>
      </c>
    </row>
    <row r="13015" spans="8:37" x14ac:dyDescent="0.25">
      <c r="H13015" s="8"/>
      <c r="I13015" s="8"/>
      <c r="N13015" s="23"/>
      <c r="O13015" s="24"/>
      <c r="P13015" s="19"/>
      <c r="Q13015" s="19"/>
      <c r="R13015" s="19"/>
      <c r="U13015" s="27"/>
      <c r="Y13015" s="9" t="s">
        <v>692</v>
      </c>
      <c r="Z13015" s="9" t="s">
        <v>462</v>
      </c>
      <c r="AA13015" s="9" t="s">
        <v>237</v>
      </c>
      <c r="AB13015" s="9">
        <v>15437361</v>
      </c>
      <c r="AC13015" s="9" t="s">
        <v>13788</v>
      </c>
      <c r="AD13015" s="9" t="s">
        <v>225</v>
      </c>
      <c r="AE13015" s="5">
        <f t="shared" si="428"/>
        <v>0</v>
      </c>
      <c r="AF13015" s="5" t="str">
        <f t="shared" si="429"/>
        <v>katA</v>
      </c>
      <c r="AG13015" s="153"/>
      <c r="AH13015" s="153"/>
      <c r="AI13015" t="s">
        <v>201</v>
      </c>
      <c r="AJ13015" t="s">
        <v>17878</v>
      </c>
      <c r="AK13015" s="9" t="str">
        <f>VLOOKUP(Y13015,zdroj!D:AJ,33,0)</f>
        <v>katA</v>
      </c>
    </row>
    <row r="13016" spans="8:37" x14ac:dyDescent="0.25">
      <c r="H13016" s="8"/>
      <c r="I13016" s="8"/>
      <c r="N13016" s="23"/>
      <c r="O13016" s="24"/>
      <c r="P13016" s="19"/>
      <c r="Q13016" s="19"/>
      <c r="R13016" s="19"/>
      <c r="U13016" s="27"/>
      <c r="Y13016" s="9" t="s">
        <v>692</v>
      </c>
      <c r="Z13016" s="9" t="s">
        <v>462</v>
      </c>
      <c r="AA13016" s="9" t="s">
        <v>237</v>
      </c>
      <c r="AB13016" s="9">
        <v>77839218</v>
      </c>
      <c r="AC13016" s="9" t="s">
        <v>13789</v>
      </c>
      <c r="AD13016" s="9" t="s">
        <v>225</v>
      </c>
      <c r="AE13016" s="5">
        <f t="shared" si="428"/>
        <v>0</v>
      </c>
      <c r="AF13016" s="5" t="str">
        <f t="shared" si="429"/>
        <v>katA</v>
      </c>
      <c r="AG13016" s="153"/>
      <c r="AH13016" s="153"/>
      <c r="AI13016" t="s">
        <v>201</v>
      </c>
      <c r="AJ13016" t="s">
        <v>17878</v>
      </c>
      <c r="AK13016" s="9" t="str">
        <f>VLOOKUP(Y13016,zdroj!D:AJ,33,0)</f>
        <v>katA</v>
      </c>
    </row>
    <row r="13017" spans="8:37" x14ac:dyDescent="0.25">
      <c r="H13017" s="8"/>
      <c r="I13017" s="8"/>
      <c r="N13017" s="23"/>
      <c r="O13017" s="24"/>
      <c r="P13017" s="19"/>
      <c r="Q13017" s="19"/>
      <c r="R13017" s="19"/>
      <c r="U13017" s="27"/>
      <c r="Y13017" s="9" t="s">
        <v>692</v>
      </c>
      <c r="Z13017" s="9" t="s">
        <v>462</v>
      </c>
      <c r="AA13017" s="9" t="s">
        <v>237</v>
      </c>
      <c r="AB13017" s="9">
        <v>15437370</v>
      </c>
      <c r="AC13017" s="9" t="s">
        <v>13790</v>
      </c>
      <c r="AD13017" s="9" t="s">
        <v>225</v>
      </c>
      <c r="AE13017" s="5">
        <f t="shared" si="428"/>
        <v>0</v>
      </c>
      <c r="AF13017" s="5" t="str">
        <f t="shared" si="429"/>
        <v>katA</v>
      </c>
      <c r="AG13017" s="153"/>
      <c r="AH13017" s="153"/>
      <c r="AI13017" t="s">
        <v>201</v>
      </c>
      <c r="AJ13017" t="s">
        <v>17878</v>
      </c>
      <c r="AK13017" s="9" t="str">
        <f>VLOOKUP(Y13017,zdroj!D:AJ,33,0)</f>
        <v>katA</v>
      </c>
    </row>
    <row r="13018" spans="8:37" x14ac:dyDescent="0.25">
      <c r="H13018" s="8"/>
      <c r="I13018" s="8"/>
      <c r="N13018" s="23"/>
      <c r="O13018" s="24"/>
      <c r="P13018" s="19"/>
      <c r="Q13018" s="19"/>
      <c r="R13018" s="19"/>
      <c r="U13018" s="27"/>
      <c r="Y13018" s="9" t="s">
        <v>692</v>
      </c>
      <c r="Z13018" s="9" t="s">
        <v>462</v>
      </c>
      <c r="AA13018" s="9" t="s">
        <v>237</v>
      </c>
      <c r="AB13018" s="9">
        <v>15437388</v>
      </c>
      <c r="AC13018" s="9" t="s">
        <v>13791</v>
      </c>
      <c r="AD13018" s="9" t="s">
        <v>225</v>
      </c>
      <c r="AE13018" s="5">
        <f t="shared" si="428"/>
        <v>0</v>
      </c>
      <c r="AF13018" s="5" t="str">
        <f t="shared" si="429"/>
        <v>katA</v>
      </c>
      <c r="AG13018" s="153"/>
      <c r="AH13018" s="153"/>
      <c r="AI13018" t="s">
        <v>201</v>
      </c>
      <c r="AJ13018" t="s">
        <v>17878</v>
      </c>
      <c r="AK13018" s="9" t="str">
        <f>VLOOKUP(Y13018,zdroj!D:AJ,33,0)</f>
        <v>katA</v>
      </c>
    </row>
    <row r="13019" spans="8:37" x14ac:dyDescent="0.25">
      <c r="H13019" s="8"/>
      <c r="I13019" s="8"/>
      <c r="N13019" s="23"/>
      <c r="O13019" s="24"/>
      <c r="P13019" s="19"/>
      <c r="Q13019" s="19"/>
      <c r="R13019" s="19"/>
      <c r="U13019" s="27"/>
      <c r="Y13019" s="9" t="s">
        <v>692</v>
      </c>
      <c r="Z13019" s="9" t="s">
        <v>462</v>
      </c>
      <c r="AA13019" s="9" t="s">
        <v>237</v>
      </c>
      <c r="AB13019" s="9">
        <v>15437396</v>
      </c>
      <c r="AC13019" s="9" t="s">
        <v>13792</v>
      </c>
      <c r="AD13019" s="9" t="s">
        <v>231</v>
      </c>
      <c r="AE13019" s="5">
        <f t="shared" si="428"/>
        <v>0</v>
      </c>
      <c r="AF13019" s="5" t="str">
        <f t="shared" si="429"/>
        <v>katB</v>
      </c>
      <c r="AG13019" s="153"/>
      <c r="AH13019" s="153"/>
      <c r="AI13019" t="s">
        <v>201</v>
      </c>
      <c r="AJ13019" t="s">
        <v>17878</v>
      </c>
      <c r="AK13019" s="9" t="str">
        <f>VLOOKUP(Y13019,zdroj!D:AJ,33,0)</f>
        <v>katA</v>
      </c>
    </row>
    <row r="13020" spans="8:37" x14ac:dyDescent="0.25">
      <c r="H13020" s="8"/>
      <c r="I13020" s="8"/>
      <c r="N13020" s="23"/>
      <c r="O13020" s="24"/>
      <c r="P13020" s="19"/>
      <c r="Q13020" s="19"/>
      <c r="R13020" s="19"/>
      <c r="U13020" s="27"/>
      <c r="Y13020" s="9" t="s">
        <v>692</v>
      </c>
      <c r="Z13020" s="9" t="s">
        <v>462</v>
      </c>
      <c r="AA13020" s="9" t="s">
        <v>237</v>
      </c>
      <c r="AB13020" s="9">
        <v>15436837</v>
      </c>
      <c r="AC13020" s="9" t="s">
        <v>13793</v>
      </c>
      <c r="AD13020" s="9" t="s">
        <v>225</v>
      </c>
      <c r="AE13020" s="5">
        <f t="shared" si="428"/>
        <v>0</v>
      </c>
      <c r="AF13020" s="5" t="str">
        <f t="shared" si="429"/>
        <v>katA</v>
      </c>
      <c r="AG13020" s="153"/>
      <c r="AH13020" s="153"/>
      <c r="AI13020" t="s">
        <v>201</v>
      </c>
      <c r="AJ13020" t="s">
        <v>17878</v>
      </c>
      <c r="AK13020" s="9" t="str">
        <f>VLOOKUP(Y13020,zdroj!D:AJ,33,0)</f>
        <v>katA</v>
      </c>
    </row>
    <row r="13021" spans="8:37" x14ac:dyDescent="0.25">
      <c r="H13021" s="8"/>
      <c r="I13021" s="8"/>
      <c r="N13021" s="23"/>
      <c r="O13021" s="24"/>
      <c r="P13021" s="19"/>
      <c r="Q13021" s="19"/>
      <c r="R13021" s="19"/>
      <c r="U13021" s="27"/>
      <c r="Y13021" s="9" t="s">
        <v>692</v>
      </c>
      <c r="Z13021" s="9" t="s">
        <v>462</v>
      </c>
      <c r="AA13021" s="9" t="s">
        <v>237</v>
      </c>
      <c r="AB13021" s="9">
        <v>15437400</v>
      </c>
      <c r="AC13021" s="9" t="s">
        <v>13794</v>
      </c>
      <c r="AD13021" s="9" t="s">
        <v>225</v>
      </c>
      <c r="AE13021" s="5">
        <f t="shared" si="428"/>
        <v>0</v>
      </c>
      <c r="AF13021" s="5" t="str">
        <f t="shared" si="429"/>
        <v>katA</v>
      </c>
      <c r="AG13021" s="153"/>
      <c r="AH13021" s="153"/>
      <c r="AI13021" t="s">
        <v>201</v>
      </c>
      <c r="AJ13021" t="s">
        <v>17878</v>
      </c>
      <c r="AK13021" s="9" t="str">
        <f>VLOOKUP(Y13021,zdroj!D:AJ,33,0)</f>
        <v>katA</v>
      </c>
    </row>
    <row r="13022" spans="8:37" x14ac:dyDescent="0.25">
      <c r="H13022" s="8"/>
      <c r="I13022" s="8"/>
      <c r="N13022" s="23"/>
      <c r="O13022" s="24"/>
      <c r="P13022" s="19"/>
      <c r="Q13022" s="19"/>
      <c r="R13022" s="19"/>
      <c r="U13022" s="27"/>
      <c r="Y13022" s="9" t="s">
        <v>692</v>
      </c>
      <c r="Z13022" s="9" t="s">
        <v>462</v>
      </c>
      <c r="AA13022" s="9" t="s">
        <v>237</v>
      </c>
      <c r="AB13022" s="9">
        <v>15437418</v>
      </c>
      <c r="AC13022" s="9" t="s">
        <v>13795</v>
      </c>
      <c r="AD13022" s="9" t="s">
        <v>225</v>
      </c>
      <c r="AE13022" s="5">
        <f t="shared" si="428"/>
        <v>0</v>
      </c>
      <c r="AF13022" s="5" t="str">
        <f t="shared" si="429"/>
        <v>katA</v>
      </c>
      <c r="AG13022" s="153"/>
      <c r="AH13022" s="153"/>
      <c r="AI13022" t="s">
        <v>201</v>
      </c>
      <c r="AJ13022" t="s">
        <v>17878</v>
      </c>
      <c r="AK13022" s="9" t="str">
        <f>VLOOKUP(Y13022,zdroj!D:AJ,33,0)</f>
        <v>katA</v>
      </c>
    </row>
    <row r="13023" spans="8:37" x14ac:dyDescent="0.25">
      <c r="H13023" s="8"/>
      <c r="I13023" s="8"/>
      <c r="N13023" s="23"/>
      <c r="O13023" s="24"/>
      <c r="P13023" s="19"/>
      <c r="Q13023" s="19"/>
      <c r="R13023" s="19"/>
      <c r="U13023" s="27"/>
      <c r="Y13023" s="9" t="s">
        <v>692</v>
      </c>
      <c r="Z13023" s="9" t="s">
        <v>462</v>
      </c>
      <c r="AA13023" s="9" t="s">
        <v>237</v>
      </c>
      <c r="AB13023" s="9">
        <v>15437426</v>
      </c>
      <c r="AC13023" s="9" t="s">
        <v>13796</v>
      </c>
      <c r="AD13023" s="9" t="s">
        <v>225</v>
      </c>
      <c r="AE13023" s="5">
        <f t="shared" si="428"/>
        <v>0</v>
      </c>
      <c r="AF13023" s="5" t="str">
        <f t="shared" si="429"/>
        <v>katA</v>
      </c>
      <c r="AG13023" s="153"/>
      <c r="AH13023" s="153"/>
      <c r="AI13023" t="s">
        <v>17879</v>
      </c>
      <c r="AJ13023" t="s">
        <v>17878</v>
      </c>
      <c r="AK13023" s="9" t="str">
        <f>VLOOKUP(Y13023,zdroj!D:AJ,33,0)</f>
        <v>katA</v>
      </c>
    </row>
    <row r="13024" spans="8:37" x14ac:dyDescent="0.25">
      <c r="H13024" s="8"/>
      <c r="I13024" s="8"/>
      <c r="N13024" s="23"/>
      <c r="O13024" s="24"/>
      <c r="P13024" s="19"/>
      <c r="Q13024" s="19"/>
      <c r="R13024" s="19"/>
      <c r="U13024" s="27"/>
      <c r="Y13024" s="9" t="s">
        <v>692</v>
      </c>
      <c r="Z13024" s="9" t="s">
        <v>462</v>
      </c>
      <c r="AA13024" s="9" t="s">
        <v>237</v>
      </c>
      <c r="AB13024" s="9">
        <v>15437434</v>
      </c>
      <c r="AC13024" s="9" t="s">
        <v>13797</v>
      </c>
      <c r="AD13024" s="9" t="s">
        <v>225</v>
      </c>
      <c r="AE13024" s="5">
        <f t="shared" si="428"/>
        <v>0</v>
      </c>
      <c r="AF13024" s="5" t="str">
        <f t="shared" si="429"/>
        <v>katA</v>
      </c>
      <c r="AG13024" s="153"/>
      <c r="AH13024" s="153"/>
      <c r="AI13024" t="s">
        <v>201</v>
      </c>
      <c r="AJ13024" t="s">
        <v>17878</v>
      </c>
      <c r="AK13024" s="9" t="str">
        <f>VLOOKUP(Y13024,zdroj!D:AJ,33,0)</f>
        <v>katA</v>
      </c>
    </row>
    <row r="13025" spans="8:37" x14ac:dyDescent="0.25">
      <c r="H13025" s="8"/>
      <c r="I13025" s="8"/>
      <c r="N13025" s="23"/>
      <c r="O13025" s="24"/>
      <c r="P13025" s="19"/>
      <c r="Q13025" s="19"/>
      <c r="R13025" s="19"/>
      <c r="U13025" s="27"/>
      <c r="Y13025" s="9" t="s">
        <v>692</v>
      </c>
      <c r="Z13025" s="9" t="s">
        <v>462</v>
      </c>
      <c r="AA13025" s="9" t="s">
        <v>237</v>
      </c>
      <c r="AB13025" s="9">
        <v>15437442</v>
      </c>
      <c r="AC13025" s="9" t="s">
        <v>13798</v>
      </c>
      <c r="AD13025" s="9" t="s">
        <v>800</v>
      </c>
      <c r="AE13025" s="5">
        <f t="shared" si="428"/>
        <v>0</v>
      </c>
      <c r="AF13025" s="5" t="str">
        <f t="shared" si="429"/>
        <v>Pokryto</v>
      </c>
      <c r="AG13025" s="153"/>
      <c r="AH13025" s="153"/>
      <c r="AI13025" t="s">
        <v>201</v>
      </c>
      <c r="AJ13025" t="s">
        <v>800</v>
      </c>
      <c r="AK13025" s="9" t="str">
        <f>VLOOKUP(Y13025,zdroj!D:AJ,33,0)</f>
        <v>katA</v>
      </c>
    </row>
    <row r="13026" spans="8:37" x14ac:dyDescent="0.25">
      <c r="H13026" s="8"/>
      <c r="I13026" s="8"/>
      <c r="N13026" s="23"/>
      <c r="O13026" s="24"/>
      <c r="P13026" s="19"/>
      <c r="Q13026" s="19"/>
      <c r="R13026" s="19"/>
      <c r="U13026" s="27"/>
      <c r="Y13026" s="9" t="s">
        <v>692</v>
      </c>
      <c r="Z13026" s="9" t="s">
        <v>462</v>
      </c>
      <c r="AA13026" s="9" t="s">
        <v>237</v>
      </c>
      <c r="AB13026" s="9">
        <v>15437451</v>
      </c>
      <c r="AC13026" s="9" t="s">
        <v>13799</v>
      </c>
      <c r="AD13026" s="9" t="s">
        <v>225</v>
      </c>
      <c r="AE13026" s="5">
        <f t="shared" si="428"/>
        <v>0</v>
      </c>
      <c r="AF13026" s="5" t="str">
        <f t="shared" si="429"/>
        <v>katA</v>
      </c>
      <c r="AG13026" s="153"/>
      <c r="AH13026" s="153"/>
      <c r="AI13026" t="s">
        <v>201</v>
      </c>
      <c r="AJ13026" t="s">
        <v>17878</v>
      </c>
      <c r="AK13026" s="9" t="str">
        <f>VLOOKUP(Y13026,zdroj!D:AJ,33,0)</f>
        <v>katA</v>
      </c>
    </row>
    <row r="13027" spans="8:37" x14ac:dyDescent="0.25">
      <c r="H13027" s="8"/>
      <c r="I13027" s="8"/>
      <c r="N13027" s="23"/>
      <c r="O13027" s="24"/>
      <c r="P13027" s="19"/>
      <c r="Q13027" s="19"/>
      <c r="R13027" s="19"/>
      <c r="U13027" s="27"/>
      <c r="Y13027" s="9" t="s">
        <v>692</v>
      </c>
      <c r="Z13027" s="9" t="s">
        <v>462</v>
      </c>
      <c r="AA13027" s="9" t="s">
        <v>237</v>
      </c>
      <c r="AB13027" s="9">
        <v>15437469</v>
      </c>
      <c r="AC13027" s="9" t="s">
        <v>13800</v>
      </c>
      <c r="AD13027" s="9" t="s">
        <v>225</v>
      </c>
      <c r="AE13027" s="5">
        <f t="shared" si="428"/>
        <v>0</v>
      </c>
      <c r="AF13027" s="5" t="str">
        <f t="shared" si="429"/>
        <v>katA</v>
      </c>
      <c r="AG13027" s="153"/>
      <c r="AH13027" s="153"/>
      <c r="AI13027" t="s">
        <v>201</v>
      </c>
      <c r="AJ13027" t="s">
        <v>17878</v>
      </c>
      <c r="AK13027" s="9" t="str">
        <f>VLOOKUP(Y13027,zdroj!D:AJ,33,0)</f>
        <v>katA</v>
      </c>
    </row>
    <row r="13028" spans="8:37" x14ac:dyDescent="0.25">
      <c r="H13028" s="8"/>
      <c r="I13028" s="8"/>
      <c r="N13028" s="23"/>
      <c r="O13028" s="24"/>
      <c r="P13028" s="19"/>
      <c r="Q13028" s="19"/>
      <c r="R13028" s="19"/>
      <c r="U13028" s="27"/>
      <c r="Y13028" s="9" t="s">
        <v>692</v>
      </c>
      <c r="Z13028" s="9" t="s">
        <v>462</v>
      </c>
      <c r="AA13028" s="9" t="s">
        <v>237</v>
      </c>
      <c r="AB13028" s="9">
        <v>15437477</v>
      </c>
      <c r="AC13028" s="9" t="s">
        <v>13801</v>
      </c>
      <c r="AD13028" s="9" t="s">
        <v>225</v>
      </c>
      <c r="AE13028" s="5">
        <f t="shared" si="428"/>
        <v>0</v>
      </c>
      <c r="AF13028" s="5" t="str">
        <f t="shared" si="429"/>
        <v>katA</v>
      </c>
      <c r="AG13028" s="153"/>
      <c r="AH13028" s="153"/>
      <c r="AI13028" t="s">
        <v>201</v>
      </c>
      <c r="AJ13028" t="s">
        <v>17878</v>
      </c>
      <c r="AK13028" s="9" t="str">
        <f>VLOOKUP(Y13028,zdroj!D:AJ,33,0)</f>
        <v>katA</v>
      </c>
    </row>
    <row r="13029" spans="8:37" x14ac:dyDescent="0.25">
      <c r="H13029" s="8"/>
      <c r="I13029" s="8"/>
      <c r="N13029" s="23"/>
      <c r="O13029" s="24"/>
      <c r="P13029" s="19"/>
      <c r="Q13029" s="19"/>
      <c r="R13029" s="19"/>
      <c r="U13029" s="27"/>
      <c r="Y13029" s="9" t="s">
        <v>692</v>
      </c>
      <c r="Z13029" s="9" t="s">
        <v>462</v>
      </c>
      <c r="AA13029" s="9" t="s">
        <v>237</v>
      </c>
      <c r="AB13029" s="9">
        <v>15437485</v>
      </c>
      <c r="AC13029" s="9" t="s">
        <v>13802</v>
      </c>
      <c r="AD13029" s="9" t="s">
        <v>231</v>
      </c>
      <c r="AE13029" s="5">
        <f t="shared" si="428"/>
        <v>0</v>
      </c>
      <c r="AF13029" s="5" t="str">
        <f t="shared" si="429"/>
        <v>katB</v>
      </c>
      <c r="AG13029" s="153"/>
      <c r="AH13029" s="153"/>
      <c r="AI13029" t="s">
        <v>201</v>
      </c>
      <c r="AJ13029" t="s">
        <v>17878</v>
      </c>
      <c r="AK13029" s="9" t="str">
        <f>VLOOKUP(Y13029,zdroj!D:AJ,33,0)</f>
        <v>katA</v>
      </c>
    </row>
    <row r="13030" spans="8:37" x14ac:dyDescent="0.25">
      <c r="H13030" s="8"/>
      <c r="I13030" s="8"/>
      <c r="N13030" s="23"/>
      <c r="O13030" s="24"/>
      <c r="P13030" s="19"/>
      <c r="Q13030" s="19"/>
      <c r="R13030" s="19"/>
      <c r="U13030" s="27"/>
      <c r="Y13030" s="9" t="s">
        <v>692</v>
      </c>
      <c r="Z13030" s="9" t="s">
        <v>462</v>
      </c>
      <c r="AA13030" s="9" t="s">
        <v>237</v>
      </c>
      <c r="AB13030" s="9">
        <v>15437515</v>
      </c>
      <c r="AC13030" s="9" t="s">
        <v>13803</v>
      </c>
      <c r="AD13030" s="9" t="s">
        <v>225</v>
      </c>
      <c r="AE13030" s="5">
        <f t="shared" si="428"/>
        <v>0</v>
      </c>
      <c r="AF13030" s="5" t="str">
        <f t="shared" si="429"/>
        <v>katA</v>
      </c>
      <c r="AG13030" s="153"/>
      <c r="AH13030" s="153"/>
      <c r="AI13030" t="s">
        <v>201</v>
      </c>
      <c r="AJ13030" t="s">
        <v>17878</v>
      </c>
      <c r="AK13030" s="9" t="str">
        <f>VLOOKUP(Y13030,zdroj!D:AJ,33,0)</f>
        <v>katA</v>
      </c>
    </row>
    <row r="13031" spans="8:37" x14ac:dyDescent="0.25">
      <c r="H13031" s="8"/>
      <c r="I13031" s="8"/>
      <c r="N13031" s="23"/>
      <c r="O13031" s="24"/>
      <c r="P13031" s="19"/>
      <c r="Q13031" s="19"/>
      <c r="R13031" s="19"/>
      <c r="U13031" s="27"/>
      <c r="Y13031" s="9" t="s">
        <v>692</v>
      </c>
      <c r="Z13031" s="9" t="s">
        <v>462</v>
      </c>
      <c r="AA13031" s="9" t="s">
        <v>237</v>
      </c>
      <c r="AB13031" s="9">
        <v>15437523</v>
      </c>
      <c r="AC13031" s="9" t="s">
        <v>13804</v>
      </c>
      <c r="AD13031" s="9" t="s">
        <v>225</v>
      </c>
      <c r="AE13031" s="5">
        <f t="shared" si="428"/>
        <v>0</v>
      </c>
      <c r="AF13031" s="5" t="str">
        <f t="shared" si="429"/>
        <v>katA</v>
      </c>
      <c r="AG13031" s="153"/>
      <c r="AH13031" s="153"/>
      <c r="AI13031" t="s">
        <v>201</v>
      </c>
      <c r="AJ13031" t="s">
        <v>17878</v>
      </c>
      <c r="AK13031" s="9" t="str">
        <f>VLOOKUP(Y13031,zdroj!D:AJ,33,0)</f>
        <v>katA</v>
      </c>
    </row>
    <row r="13032" spans="8:37" x14ac:dyDescent="0.25">
      <c r="H13032" s="8"/>
      <c r="I13032" s="8"/>
      <c r="N13032" s="23"/>
      <c r="O13032" s="24"/>
      <c r="P13032" s="19"/>
      <c r="Q13032" s="19"/>
      <c r="R13032" s="19"/>
      <c r="U13032" s="27"/>
      <c r="Y13032" s="9" t="s">
        <v>692</v>
      </c>
      <c r="Z13032" s="9" t="s">
        <v>462</v>
      </c>
      <c r="AA13032" s="9" t="s">
        <v>237</v>
      </c>
      <c r="AB13032" s="9">
        <v>15437531</v>
      </c>
      <c r="AC13032" s="9" t="s">
        <v>13805</v>
      </c>
      <c r="AD13032" s="9" t="s">
        <v>225</v>
      </c>
      <c r="AE13032" s="5">
        <f t="shared" si="428"/>
        <v>0</v>
      </c>
      <c r="AF13032" s="5" t="str">
        <f t="shared" si="429"/>
        <v>katA</v>
      </c>
      <c r="AG13032" s="153"/>
      <c r="AH13032" s="153"/>
      <c r="AI13032" t="s">
        <v>201</v>
      </c>
      <c r="AJ13032" t="s">
        <v>17878</v>
      </c>
      <c r="AK13032" s="9" t="str">
        <f>VLOOKUP(Y13032,zdroj!D:AJ,33,0)</f>
        <v>katA</v>
      </c>
    </row>
    <row r="13033" spans="8:37" x14ac:dyDescent="0.25">
      <c r="H13033" s="8"/>
      <c r="I13033" s="8"/>
      <c r="N13033" s="23"/>
      <c r="O13033" s="24"/>
      <c r="P13033" s="19"/>
      <c r="Q13033" s="19"/>
      <c r="R13033" s="19"/>
      <c r="U13033" s="27"/>
      <c r="Y13033" s="9" t="s">
        <v>692</v>
      </c>
      <c r="Z13033" s="9" t="s">
        <v>462</v>
      </c>
      <c r="AA13033" s="9" t="s">
        <v>237</v>
      </c>
      <c r="AB13033" s="9">
        <v>15437540</v>
      </c>
      <c r="AC13033" s="9" t="s">
        <v>13806</v>
      </c>
      <c r="AD13033" s="9" t="s">
        <v>225</v>
      </c>
      <c r="AE13033" s="5">
        <f t="shared" si="428"/>
        <v>0</v>
      </c>
      <c r="AF13033" s="5" t="str">
        <f t="shared" si="429"/>
        <v>katA</v>
      </c>
      <c r="AG13033" s="153"/>
      <c r="AH13033" s="153"/>
      <c r="AI13033" t="s">
        <v>201</v>
      </c>
      <c r="AJ13033" t="s">
        <v>17878</v>
      </c>
      <c r="AK13033" s="9" t="str">
        <f>VLOOKUP(Y13033,zdroj!D:AJ,33,0)</f>
        <v>katA</v>
      </c>
    </row>
    <row r="13034" spans="8:37" x14ac:dyDescent="0.25">
      <c r="H13034" s="8"/>
      <c r="I13034" s="8"/>
      <c r="N13034" s="23"/>
      <c r="O13034" s="24"/>
      <c r="P13034" s="19"/>
      <c r="Q13034" s="19"/>
      <c r="R13034" s="19"/>
      <c r="U13034" s="27"/>
      <c r="Y13034" s="9" t="s">
        <v>692</v>
      </c>
      <c r="Z13034" s="9" t="s">
        <v>462</v>
      </c>
      <c r="AA13034" s="9" t="s">
        <v>237</v>
      </c>
      <c r="AB13034" s="9">
        <v>40120945</v>
      </c>
      <c r="AC13034" s="9" t="s">
        <v>13807</v>
      </c>
      <c r="AD13034" s="9" t="s">
        <v>225</v>
      </c>
      <c r="AE13034" s="5">
        <f t="shared" si="428"/>
        <v>0</v>
      </c>
      <c r="AF13034" s="5" t="str">
        <f t="shared" si="429"/>
        <v>katA</v>
      </c>
      <c r="AG13034" s="153"/>
      <c r="AH13034" s="153"/>
      <c r="AI13034" t="s">
        <v>201</v>
      </c>
      <c r="AJ13034" t="s">
        <v>17878</v>
      </c>
      <c r="AK13034" s="9" t="str">
        <f>VLOOKUP(Y13034,zdroj!D:AJ,33,0)</f>
        <v>katA</v>
      </c>
    </row>
    <row r="13035" spans="8:37" x14ac:dyDescent="0.25">
      <c r="H13035" s="8"/>
      <c r="I13035" s="8"/>
      <c r="N13035" s="23"/>
      <c r="O13035" s="24"/>
      <c r="P13035" s="19"/>
      <c r="Q13035" s="19"/>
      <c r="R13035" s="19"/>
      <c r="U13035" s="27"/>
      <c r="Y13035" s="9" t="s">
        <v>692</v>
      </c>
      <c r="Z13035" s="9" t="s">
        <v>462</v>
      </c>
      <c r="AA13035" s="9" t="s">
        <v>237</v>
      </c>
      <c r="AB13035" s="9">
        <v>15437558</v>
      </c>
      <c r="AC13035" s="9" t="s">
        <v>13808</v>
      </c>
      <c r="AD13035" s="9" t="s">
        <v>225</v>
      </c>
      <c r="AE13035" s="5">
        <f t="shared" si="428"/>
        <v>0</v>
      </c>
      <c r="AF13035" s="5" t="str">
        <f t="shared" si="429"/>
        <v>katA</v>
      </c>
      <c r="AG13035" s="153"/>
      <c r="AH13035" s="153"/>
      <c r="AI13035" t="s">
        <v>201</v>
      </c>
      <c r="AJ13035" t="s">
        <v>17878</v>
      </c>
      <c r="AK13035" s="9" t="str">
        <f>VLOOKUP(Y13035,zdroj!D:AJ,33,0)</f>
        <v>katA</v>
      </c>
    </row>
    <row r="13036" spans="8:37" x14ac:dyDescent="0.25">
      <c r="H13036" s="8"/>
      <c r="I13036" s="8"/>
      <c r="N13036" s="23"/>
      <c r="O13036" s="24"/>
      <c r="P13036" s="19"/>
      <c r="Q13036" s="19"/>
      <c r="R13036" s="19"/>
      <c r="U13036" s="27"/>
      <c r="Y13036" s="9" t="s">
        <v>692</v>
      </c>
      <c r="Z13036" s="9" t="s">
        <v>462</v>
      </c>
      <c r="AA13036" s="9" t="s">
        <v>237</v>
      </c>
      <c r="AB13036" s="9">
        <v>15437566</v>
      </c>
      <c r="AC13036" s="9" t="s">
        <v>13809</v>
      </c>
      <c r="AD13036" s="9" t="s">
        <v>231</v>
      </c>
      <c r="AE13036" s="5">
        <f t="shared" si="428"/>
        <v>0</v>
      </c>
      <c r="AF13036" s="5" t="str">
        <f t="shared" si="429"/>
        <v>katB</v>
      </c>
      <c r="AG13036" s="153"/>
      <c r="AH13036" s="153"/>
      <c r="AI13036" t="s">
        <v>201</v>
      </c>
      <c r="AJ13036" t="s">
        <v>17878</v>
      </c>
      <c r="AK13036" s="9" t="str">
        <f>VLOOKUP(Y13036,zdroj!D:AJ,33,0)</f>
        <v>katA</v>
      </c>
    </row>
    <row r="13037" spans="8:37" x14ac:dyDescent="0.25">
      <c r="H13037" s="8"/>
      <c r="I13037" s="8"/>
      <c r="N13037" s="23"/>
      <c r="O13037" s="24"/>
      <c r="P13037" s="19"/>
      <c r="Q13037" s="19"/>
      <c r="R13037" s="19"/>
      <c r="U13037" s="27"/>
      <c r="Y13037" s="9" t="s">
        <v>692</v>
      </c>
      <c r="Z13037" s="9" t="s">
        <v>462</v>
      </c>
      <c r="AA13037" s="9" t="s">
        <v>237</v>
      </c>
      <c r="AB13037" s="9">
        <v>15437574</v>
      </c>
      <c r="AC13037" s="9" t="s">
        <v>13810</v>
      </c>
      <c r="AD13037" s="9" t="s">
        <v>231</v>
      </c>
      <c r="AE13037" s="5">
        <f t="shared" si="428"/>
        <v>0</v>
      </c>
      <c r="AF13037" s="5" t="str">
        <f t="shared" si="429"/>
        <v>katB</v>
      </c>
      <c r="AG13037" s="153"/>
      <c r="AH13037" s="153"/>
      <c r="AI13037" t="s">
        <v>17880</v>
      </c>
      <c r="AJ13037" t="s">
        <v>17878</v>
      </c>
      <c r="AK13037" s="9" t="str">
        <f>VLOOKUP(Y13037,zdroj!D:AJ,33,0)</f>
        <v>katA</v>
      </c>
    </row>
    <row r="13038" spans="8:37" x14ac:dyDescent="0.25">
      <c r="H13038" s="8"/>
      <c r="I13038" s="8"/>
      <c r="N13038" s="23"/>
      <c r="O13038" s="24"/>
      <c r="P13038" s="19"/>
      <c r="Q13038" s="19"/>
      <c r="R13038" s="19"/>
      <c r="U13038" s="27"/>
      <c r="Y13038" s="9" t="s">
        <v>692</v>
      </c>
      <c r="Z13038" s="9" t="s">
        <v>462</v>
      </c>
      <c r="AA13038" s="9" t="s">
        <v>237</v>
      </c>
      <c r="AB13038" s="9">
        <v>15437582</v>
      </c>
      <c r="AC13038" s="9" t="s">
        <v>13811</v>
      </c>
      <c r="AD13038" s="9" t="s">
        <v>231</v>
      </c>
      <c r="AE13038" s="5">
        <f t="shared" si="428"/>
        <v>0</v>
      </c>
      <c r="AF13038" s="5" t="str">
        <f t="shared" si="429"/>
        <v>katB</v>
      </c>
      <c r="AG13038" s="153"/>
      <c r="AH13038" s="153"/>
      <c r="AI13038" t="s">
        <v>201</v>
      </c>
      <c r="AJ13038" t="s">
        <v>17878</v>
      </c>
      <c r="AK13038" s="9" t="str">
        <f>VLOOKUP(Y13038,zdroj!D:AJ,33,0)</f>
        <v>katA</v>
      </c>
    </row>
    <row r="13039" spans="8:37" x14ac:dyDescent="0.25">
      <c r="H13039" s="8"/>
      <c r="I13039" s="8"/>
      <c r="N13039" s="23"/>
      <c r="O13039" s="24"/>
      <c r="P13039" s="19"/>
      <c r="Q13039" s="19"/>
      <c r="R13039" s="19"/>
      <c r="U13039" s="27"/>
      <c r="Y13039" s="9" t="s">
        <v>692</v>
      </c>
      <c r="Z13039" s="9" t="s">
        <v>462</v>
      </c>
      <c r="AA13039" s="9" t="s">
        <v>237</v>
      </c>
      <c r="AB13039" s="9">
        <v>15436861</v>
      </c>
      <c r="AC13039" s="9" t="s">
        <v>13812</v>
      </c>
      <c r="AD13039" s="9" t="s">
        <v>225</v>
      </c>
      <c r="AE13039" s="5">
        <f t="shared" si="428"/>
        <v>0</v>
      </c>
      <c r="AF13039" s="5" t="str">
        <f t="shared" si="429"/>
        <v>katA</v>
      </c>
      <c r="AG13039" s="153"/>
      <c r="AH13039" s="153"/>
      <c r="AI13039" t="s">
        <v>201</v>
      </c>
      <c r="AJ13039" t="s">
        <v>17878</v>
      </c>
      <c r="AK13039" s="9" t="str">
        <f>VLOOKUP(Y13039,zdroj!D:AJ,33,0)</f>
        <v>katA</v>
      </c>
    </row>
    <row r="13040" spans="8:37" x14ac:dyDescent="0.25">
      <c r="H13040" s="8"/>
      <c r="I13040" s="8"/>
      <c r="N13040" s="23"/>
      <c r="O13040" s="24"/>
      <c r="P13040" s="19"/>
      <c r="Q13040" s="19"/>
      <c r="R13040" s="19"/>
      <c r="U13040" s="27"/>
      <c r="Y13040" s="9" t="s">
        <v>692</v>
      </c>
      <c r="Z13040" s="9" t="s">
        <v>462</v>
      </c>
      <c r="AA13040" s="9" t="s">
        <v>237</v>
      </c>
      <c r="AB13040" s="9">
        <v>15437591</v>
      </c>
      <c r="AC13040" s="9" t="s">
        <v>13813</v>
      </c>
      <c r="AD13040" s="9" t="s">
        <v>225</v>
      </c>
      <c r="AE13040" s="5">
        <f t="shared" si="428"/>
        <v>0</v>
      </c>
      <c r="AF13040" s="5" t="str">
        <f t="shared" si="429"/>
        <v>katA</v>
      </c>
      <c r="AG13040" s="153"/>
      <c r="AH13040" s="153"/>
      <c r="AI13040" t="s">
        <v>201</v>
      </c>
      <c r="AJ13040" t="s">
        <v>17878</v>
      </c>
      <c r="AK13040" s="9" t="str">
        <f>VLOOKUP(Y13040,zdroj!D:AJ,33,0)</f>
        <v>katA</v>
      </c>
    </row>
    <row r="13041" spans="8:37" x14ac:dyDescent="0.25">
      <c r="H13041" s="8"/>
      <c r="I13041" s="8"/>
      <c r="N13041" s="23"/>
      <c r="O13041" s="24"/>
      <c r="P13041" s="19"/>
      <c r="Q13041" s="19"/>
      <c r="R13041" s="19"/>
      <c r="U13041" s="27"/>
      <c r="Y13041" s="9" t="s">
        <v>692</v>
      </c>
      <c r="Z13041" s="9" t="s">
        <v>462</v>
      </c>
      <c r="AA13041" s="9" t="s">
        <v>237</v>
      </c>
      <c r="AB13041" s="9">
        <v>15437604</v>
      </c>
      <c r="AC13041" s="9" t="s">
        <v>13814</v>
      </c>
      <c r="AD13041" s="9" t="s">
        <v>225</v>
      </c>
      <c r="AE13041" s="5">
        <f t="shared" si="428"/>
        <v>0</v>
      </c>
      <c r="AF13041" s="5" t="str">
        <f t="shared" si="429"/>
        <v>katA</v>
      </c>
      <c r="AG13041" s="153"/>
      <c r="AH13041" s="153"/>
      <c r="AI13041" t="s">
        <v>17882</v>
      </c>
      <c r="AJ13041" t="s">
        <v>17878</v>
      </c>
      <c r="AK13041" s="9" t="str">
        <f>VLOOKUP(Y13041,zdroj!D:AJ,33,0)</f>
        <v>katA</v>
      </c>
    </row>
    <row r="13042" spans="8:37" x14ac:dyDescent="0.25">
      <c r="H13042" s="8"/>
      <c r="I13042" s="8"/>
      <c r="N13042" s="23"/>
      <c r="O13042" s="24"/>
      <c r="P13042" s="19"/>
      <c r="Q13042" s="19"/>
      <c r="R13042" s="19"/>
      <c r="U13042" s="27"/>
      <c r="Y13042" s="9" t="s">
        <v>692</v>
      </c>
      <c r="Z13042" s="9" t="s">
        <v>462</v>
      </c>
      <c r="AA13042" s="9" t="s">
        <v>237</v>
      </c>
      <c r="AB13042" s="9">
        <v>15437612</v>
      </c>
      <c r="AC13042" s="9" t="s">
        <v>13815</v>
      </c>
      <c r="AD13042" s="9" t="s">
        <v>225</v>
      </c>
      <c r="AE13042" s="5">
        <f t="shared" si="428"/>
        <v>0</v>
      </c>
      <c r="AF13042" s="5" t="str">
        <f t="shared" si="429"/>
        <v>katA</v>
      </c>
      <c r="AG13042" s="153"/>
      <c r="AH13042" s="153"/>
      <c r="AI13042" t="s">
        <v>201</v>
      </c>
      <c r="AJ13042" t="s">
        <v>17878</v>
      </c>
      <c r="AK13042" s="9" t="str">
        <f>VLOOKUP(Y13042,zdroj!D:AJ,33,0)</f>
        <v>katA</v>
      </c>
    </row>
    <row r="13043" spans="8:37" x14ac:dyDescent="0.25">
      <c r="H13043" s="8"/>
      <c r="I13043" s="8"/>
      <c r="N13043" s="23"/>
      <c r="O13043" s="24"/>
      <c r="P13043" s="19"/>
      <c r="Q13043" s="19"/>
      <c r="R13043" s="19"/>
      <c r="U13043" s="27"/>
      <c r="Y13043" s="9" t="s">
        <v>692</v>
      </c>
      <c r="Z13043" s="9" t="s">
        <v>462</v>
      </c>
      <c r="AA13043" s="9" t="s">
        <v>237</v>
      </c>
      <c r="AB13043" s="9">
        <v>15437621</v>
      </c>
      <c r="AC13043" s="9" t="s">
        <v>13816</v>
      </c>
      <c r="AD13043" s="9" t="s">
        <v>231</v>
      </c>
      <c r="AE13043" s="5">
        <f t="shared" si="428"/>
        <v>0</v>
      </c>
      <c r="AF13043" s="5" t="str">
        <f t="shared" si="429"/>
        <v>katB</v>
      </c>
      <c r="AG13043" s="153"/>
      <c r="AH13043" s="153"/>
      <c r="AI13043" t="s">
        <v>201</v>
      </c>
      <c r="AJ13043" t="s">
        <v>17878</v>
      </c>
      <c r="AK13043" s="9" t="str">
        <f>VLOOKUP(Y13043,zdroj!D:AJ,33,0)</f>
        <v>katA</v>
      </c>
    </row>
    <row r="13044" spans="8:37" x14ac:dyDescent="0.25">
      <c r="H13044" s="8"/>
      <c r="I13044" s="8"/>
      <c r="N13044" s="23"/>
      <c r="O13044" s="24"/>
      <c r="P13044" s="19"/>
      <c r="Q13044" s="19"/>
      <c r="R13044" s="19"/>
      <c r="U13044" s="27"/>
      <c r="Y13044" s="9" t="s">
        <v>692</v>
      </c>
      <c r="Z13044" s="9" t="s">
        <v>462</v>
      </c>
      <c r="AA13044" s="9" t="s">
        <v>237</v>
      </c>
      <c r="AB13044" s="9">
        <v>15436870</v>
      </c>
      <c r="AC13044" s="9" t="s">
        <v>13817</v>
      </c>
      <c r="AD13044" s="9" t="s">
        <v>225</v>
      </c>
      <c r="AE13044" s="5">
        <f t="shared" si="428"/>
        <v>0</v>
      </c>
      <c r="AF13044" s="5" t="str">
        <f t="shared" si="429"/>
        <v>katA</v>
      </c>
      <c r="AG13044" s="153"/>
      <c r="AH13044" s="153"/>
      <c r="AI13044" t="s">
        <v>201</v>
      </c>
      <c r="AJ13044" t="s">
        <v>17878</v>
      </c>
      <c r="AK13044" s="9" t="str">
        <f>VLOOKUP(Y13044,zdroj!D:AJ,33,0)</f>
        <v>katA</v>
      </c>
    </row>
    <row r="13045" spans="8:37" x14ac:dyDescent="0.25">
      <c r="H13045" s="8"/>
      <c r="I13045" s="8"/>
      <c r="N13045" s="23"/>
      <c r="O13045" s="24"/>
      <c r="P13045" s="19"/>
      <c r="Q13045" s="19"/>
      <c r="R13045" s="19"/>
      <c r="U13045" s="27"/>
      <c r="Y13045" s="9" t="s">
        <v>692</v>
      </c>
      <c r="Z13045" s="9" t="s">
        <v>462</v>
      </c>
      <c r="AA13045" s="9" t="s">
        <v>237</v>
      </c>
      <c r="AB13045" s="9">
        <v>15437639</v>
      </c>
      <c r="AC13045" s="9" t="s">
        <v>13818</v>
      </c>
      <c r="AD13045" s="9" t="s">
        <v>231</v>
      </c>
      <c r="AE13045" s="5">
        <f t="shared" si="428"/>
        <v>0</v>
      </c>
      <c r="AF13045" s="5" t="str">
        <f t="shared" si="429"/>
        <v>katB</v>
      </c>
      <c r="AG13045" s="153"/>
      <c r="AH13045" s="153"/>
      <c r="AI13045" t="s">
        <v>201</v>
      </c>
      <c r="AJ13045" t="s">
        <v>17878</v>
      </c>
      <c r="AK13045" s="9" t="str">
        <f>VLOOKUP(Y13045,zdroj!D:AJ,33,0)</f>
        <v>katA</v>
      </c>
    </row>
    <row r="13046" spans="8:37" x14ac:dyDescent="0.25">
      <c r="H13046" s="8"/>
      <c r="I13046" s="8"/>
      <c r="N13046" s="23"/>
      <c r="O13046" s="24"/>
      <c r="P13046" s="19"/>
      <c r="Q13046" s="19"/>
      <c r="R13046" s="19"/>
      <c r="U13046" s="27"/>
      <c r="Y13046" s="9" t="s">
        <v>692</v>
      </c>
      <c r="Z13046" s="9" t="s">
        <v>462</v>
      </c>
      <c r="AA13046" s="9" t="s">
        <v>237</v>
      </c>
      <c r="AB13046" s="9">
        <v>15437647</v>
      </c>
      <c r="AC13046" s="9" t="s">
        <v>13819</v>
      </c>
      <c r="AD13046" s="9" t="s">
        <v>231</v>
      </c>
      <c r="AE13046" s="5">
        <f t="shared" si="428"/>
        <v>0</v>
      </c>
      <c r="AF13046" s="5" t="str">
        <f t="shared" si="429"/>
        <v>katB</v>
      </c>
      <c r="AG13046" s="153"/>
      <c r="AH13046" s="153"/>
      <c r="AI13046" t="s">
        <v>201</v>
      </c>
      <c r="AJ13046" t="s">
        <v>17878</v>
      </c>
      <c r="AK13046" s="9" t="str">
        <f>VLOOKUP(Y13046,zdroj!D:AJ,33,0)</f>
        <v>katA</v>
      </c>
    </row>
    <row r="13047" spans="8:37" x14ac:dyDescent="0.25">
      <c r="H13047" s="8"/>
      <c r="I13047" s="8"/>
      <c r="N13047" s="23"/>
      <c r="O13047" s="24"/>
      <c r="P13047" s="19"/>
      <c r="Q13047" s="19"/>
      <c r="R13047" s="19"/>
      <c r="U13047" s="27"/>
      <c r="Y13047" s="9" t="s">
        <v>692</v>
      </c>
      <c r="Z13047" s="9" t="s">
        <v>462</v>
      </c>
      <c r="AA13047" s="9" t="s">
        <v>237</v>
      </c>
      <c r="AB13047" s="9">
        <v>15437655</v>
      </c>
      <c r="AC13047" s="9" t="s">
        <v>13820</v>
      </c>
      <c r="AD13047" s="9" t="s">
        <v>225</v>
      </c>
      <c r="AE13047" s="5">
        <f t="shared" si="428"/>
        <v>0</v>
      </c>
      <c r="AF13047" s="5" t="str">
        <f t="shared" si="429"/>
        <v>katA</v>
      </c>
      <c r="AG13047" s="153"/>
      <c r="AH13047" s="153"/>
      <c r="AI13047" t="s">
        <v>201</v>
      </c>
      <c r="AJ13047" t="s">
        <v>17878</v>
      </c>
      <c r="AK13047" s="9" t="str">
        <f>VLOOKUP(Y13047,zdroj!D:AJ,33,0)</f>
        <v>katA</v>
      </c>
    </row>
    <row r="13048" spans="8:37" x14ac:dyDescent="0.25">
      <c r="H13048" s="8"/>
      <c r="I13048" s="8"/>
      <c r="N13048" s="23"/>
      <c r="O13048" s="24"/>
      <c r="P13048" s="19"/>
      <c r="Q13048" s="19"/>
      <c r="R13048" s="19"/>
      <c r="U13048" s="27"/>
      <c r="Y13048" s="9" t="s">
        <v>692</v>
      </c>
      <c r="Z13048" s="9" t="s">
        <v>462</v>
      </c>
      <c r="AA13048" s="9" t="s">
        <v>237</v>
      </c>
      <c r="AB13048" s="9">
        <v>15437663</v>
      </c>
      <c r="AC13048" s="9" t="s">
        <v>13821</v>
      </c>
      <c r="AD13048" s="9" t="s">
        <v>225</v>
      </c>
      <c r="AE13048" s="5">
        <f t="shared" si="428"/>
        <v>0</v>
      </c>
      <c r="AF13048" s="5" t="str">
        <f t="shared" si="429"/>
        <v>katA</v>
      </c>
      <c r="AG13048" s="153"/>
      <c r="AH13048" s="153"/>
      <c r="AI13048" t="s">
        <v>201</v>
      </c>
      <c r="AJ13048" t="s">
        <v>17878</v>
      </c>
      <c r="AK13048" s="9" t="str">
        <f>VLOOKUP(Y13048,zdroj!D:AJ,33,0)</f>
        <v>katA</v>
      </c>
    </row>
    <row r="13049" spans="8:37" x14ac:dyDescent="0.25">
      <c r="H13049" s="8"/>
      <c r="I13049" s="8"/>
      <c r="N13049" s="23"/>
      <c r="O13049" s="24"/>
      <c r="P13049" s="19"/>
      <c r="Q13049" s="19"/>
      <c r="R13049" s="19"/>
      <c r="U13049" s="27"/>
      <c r="Y13049" s="9" t="s">
        <v>692</v>
      </c>
      <c r="Z13049" s="9" t="s">
        <v>462</v>
      </c>
      <c r="AA13049" s="9" t="s">
        <v>237</v>
      </c>
      <c r="AB13049" s="9">
        <v>15437671</v>
      </c>
      <c r="AC13049" s="9" t="s">
        <v>13822</v>
      </c>
      <c r="AD13049" s="9" t="s">
        <v>800</v>
      </c>
      <c r="AE13049" s="5">
        <f t="shared" si="428"/>
        <v>0</v>
      </c>
      <c r="AF13049" s="5" t="str">
        <f t="shared" si="429"/>
        <v>Pokryto</v>
      </c>
      <c r="AG13049" s="153"/>
      <c r="AH13049" s="153"/>
      <c r="AI13049" t="s">
        <v>201</v>
      </c>
      <c r="AJ13049" t="s">
        <v>800</v>
      </c>
      <c r="AK13049" s="9" t="str">
        <f>VLOOKUP(Y13049,zdroj!D:AJ,33,0)</f>
        <v>katA</v>
      </c>
    </row>
    <row r="13050" spans="8:37" x14ac:dyDescent="0.25">
      <c r="H13050" s="8"/>
      <c r="I13050" s="8"/>
      <c r="N13050" s="23"/>
      <c r="O13050" s="24"/>
      <c r="P13050" s="19"/>
      <c r="Q13050" s="19"/>
      <c r="R13050" s="19"/>
      <c r="U13050" s="27"/>
      <c r="Y13050" s="9" t="s">
        <v>692</v>
      </c>
      <c r="Z13050" s="9" t="s">
        <v>462</v>
      </c>
      <c r="AA13050" s="9" t="s">
        <v>237</v>
      </c>
      <c r="AB13050" s="9">
        <v>15437680</v>
      </c>
      <c r="AC13050" s="9" t="s">
        <v>13823</v>
      </c>
      <c r="AD13050" s="9" t="s">
        <v>231</v>
      </c>
      <c r="AE13050" s="5">
        <f t="shared" si="428"/>
        <v>0</v>
      </c>
      <c r="AF13050" s="5" t="str">
        <f t="shared" si="429"/>
        <v>katB</v>
      </c>
      <c r="AG13050" s="153"/>
      <c r="AH13050" s="153"/>
      <c r="AI13050" t="s">
        <v>201</v>
      </c>
      <c r="AJ13050" t="s">
        <v>17878</v>
      </c>
      <c r="AK13050" s="9" t="str">
        <f>VLOOKUP(Y13050,zdroj!D:AJ,33,0)</f>
        <v>katA</v>
      </c>
    </row>
    <row r="13051" spans="8:37" x14ac:dyDescent="0.25">
      <c r="H13051" s="8"/>
      <c r="I13051" s="8"/>
      <c r="N13051" s="23"/>
      <c r="O13051" s="24"/>
      <c r="P13051" s="19"/>
      <c r="Q13051" s="19"/>
      <c r="R13051" s="19"/>
      <c r="U13051" s="27"/>
      <c r="Y13051" s="9" t="s">
        <v>692</v>
      </c>
      <c r="Z13051" s="9" t="s">
        <v>462</v>
      </c>
      <c r="AA13051" s="9" t="s">
        <v>237</v>
      </c>
      <c r="AB13051" s="9">
        <v>15436888</v>
      </c>
      <c r="AC13051" s="9" t="s">
        <v>13824</v>
      </c>
      <c r="AD13051" s="9" t="s">
        <v>225</v>
      </c>
      <c r="AE13051" s="5">
        <f t="shared" si="428"/>
        <v>0</v>
      </c>
      <c r="AF13051" s="5" t="str">
        <f t="shared" si="429"/>
        <v>katA</v>
      </c>
      <c r="AG13051" s="153"/>
      <c r="AH13051" s="153"/>
      <c r="AI13051" t="s">
        <v>201</v>
      </c>
      <c r="AJ13051" t="s">
        <v>17878</v>
      </c>
      <c r="AK13051" s="9" t="str">
        <f>VLOOKUP(Y13051,zdroj!D:AJ,33,0)</f>
        <v>katA</v>
      </c>
    </row>
    <row r="13052" spans="8:37" x14ac:dyDescent="0.25">
      <c r="H13052" s="8"/>
      <c r="I13052" s="8"/>
      <c r="N13052" s="23"/>
      <c r="O13052" s="24"/>
      <c r="P13052" s="19"/>
      <c r="Q13052" s="19"/>
      <c r="R13052" s="19"/>
      <c r="U13052" s="27"/>
      <c r="Y13052" s="9" t="s">
        <v>692</v>
      </c>
      <c r="Z13052" s="9" t="s">
        <v>462</v>
      </c>
      <c r="AA13052" s="9" t="s">
        <v>237</v>
      </c>
      <c r="AB13052" s="9">
        <v>15437698</v>
      </c>
      <c r="AC13052" s="9" t="s">
        <v>13825</v>
      </c>
      <c r="AD13052" s="9" t="s">
        <v>231</v>
      </c>
      <c r="AE13052" s="5">
        <f t="shared" si="428"/>
        <v>0</v>
      </c>
      <c r="AF13052" s="5" t="str">
        <f t="shared" si="429"/>
        <v>katB</v>
      </c>
      <c r="AG13052" s="153"/>
      <c r="AH13052" s="153"/>
      <c r="AI13052" t="s">
        <v>17879</v>
      </c>
      <c r="AJ13052" t="s">
        <v>17878</v>
      </c>
      <c r="AK13052" s="9" t="str">
        <f>VLOOKUP(Y13052,zdroj!D:AJ,33,0)</f>
        <v>katA</v>
      </c>
    </row>
    <row r="13053" spans="8:37" x14ac:dyDescent="0.25">
      <c r="H13053" s="8"/>
      <c r="I13053" s="8"/>
      <c r="N13053" s="23"/>
      <c r="O13053" s="24"/>
      <c r="P13053" s="19"/>
      <c r="Q13053" s="19"/>
      <c r="R13053" s="19"/>
      <c r="U13053" s="27"/>
      <c r="Y13053" s="9" t="s">
        <v>692</v>
      </c>
      <c r="Z13053" s="9" t="s">
        <v>462</v>
      </c>
      <c r="AA13053" s="9" t="s">
        <v>237</v>
      </c>
      <c r="AB13053" s="9">
        <v>15437701</v>
      </c>
      <c r="AC13053" s="9" t="s">
        <v>13826</v>
      </c>
      <c r="AD13053" s="9" t="s">
        <v>225</v>
      </c>
      <c r="AE13053" s="5">
        <f t="shared" si="428"/>
        <v>0</v>
      </c>
      <c r="AF13053" s="5" t="str">
        <f t="shared" si="429"/>
        <v>katA</v>
      </c>
      <c r="AG13053" s="153"/>
      <c r="AH13053" s="153"/>
      <c r="AI13053" t="s">
        <v>201</v>
      </c>
      <c r="AJ13053" t="s">
        <v>17878</v>
      </c>
      <c r="AK13053" s="9" t="str">
        <f>VLOOKUP(Y13053,zdroj!D:AJ,33,0)</f>
        <v>katA</v>
      </c>
    </row>
    <row r="13054" spans="8:37" x14ac:dyDescent="0.25">
      <c r="H13054" s="8"/>
      <c r="I13054" s="8"/>
      <c r="N13054" s="23"/>
      <c r="O13054" s="24"/>
      <c r="P13054" s="19"/>
      <c r="Q13054" s="19"/>
      <c r="R13054" s="19"/>
      <c r="U13054" s="27"/>
      <c r="Y13054" s="9" t="s">
        <v>692</v>
      </c>
      <c r="Z13054" s="9" t="s">
        <v>462</v>
      </c>
      <c r="AA13054" s="9" t="s">
        <v>237</v>
      </c>
      <c r="AB13054" s="9">
        <v>15437710</v>
      </c>
      <c r="AC13054" s="9" t="s">
        <v>13827</v>
      </c>
      <c r="AD13054" s="9" t="s">
        <v>225</v>
      </c>
      <c r="AE13054" s="5">
        <f t="shared" si="428"/>
        <v>0</v>
      </c>
      <c r="AF13054" s="5" t="str">
        <f t="shared" si="429"/>
        <v>katA</v>
      </c>
      <c r="AG13054" s="153"/>
      <c r="AH13054" s="153"/>
      <c r="AI13054" t="s">
        <v>201</v>
      </c>
      <c r="AJ13054" t="s">
        <v>17878</v>
      </c>
      <c r="AK13054" s="9" t="str">
        <f>VLOOKUP(Y13054,zdroj!D:AJ,33,0)</f>
        <v>katA</v>
      </c>
    </row>
    <row r="13055" spans="8:37" x14ac:dyDescent="0.25">
      <c r="H13055" s="8"/>
      <c r="I13055" s="8"/>
      <c r="N13055" s="23"/>
      <c r="O13055" s="24"/>
      <c r="P13055" s="19"/>
      <c r="Q13055" s="19"/>
      <c r="R13055" s="19"/>
      <c r="U13055" s="27"/>
      <c r="Y13055" s="9" t="s">
        <v>692</v>
      </c>
      <c r="Z13055" s="9" t="s">
        <v>462</v>
      </c>
      <c r="AA13055" s="9" t="s">
        <v>237</v>
      </c>
      <c r="AB13055" s="9">
        <v>15437728</v>
      </c>
      <c r="AC13055" s="9" t="s">
        <v>13828</v>
      </c>
      <c r="AD13055" s="9" t="s">
        <v>231</v>
      </c>
      <c r="AE13055" s="5">
        <f t="shared" si="428"/>
        <v>0</v>
      </c>
      <c r="AF13055" s="5" t="str">
        <f t="shared" si="429"/>
        <v>katB</v>
      </c>
      <c r="AG13055" s="153"/>
      <c r="AH13055" s="153"/>
      <c r="AI13055" t="s">
        <v>201</v>
      </c>
      <c r="AJ13055" t="s">
        <v>17878</v>
      </c>
      <c r="AK13055" s="9" t="str">
        <f>VLOOKUP(Y13055,zdroj!D:AJ,33,0)</f>
        <v>katA</v>
      </c>
    </row>
    <row r="13056" spans="8:37" x14ac:dyDescent="0.25">
      <c r="H13056" s="8"/>
      <c r="I13056" s="8"/>
      <c r="N13056" s="23"/>
      <c r="O13056" s="24"/>
      <c r="P13056" s="19"/>
      <c r="Q13056" s="19"/>
      <c r="R13056" s="19"/>
      <c r="U13056" s="27"/>
      <c r="Y13056" s="9" t="s">
        <v>692</v>
      </c>
      <c r="Z13056" s="9" t="s">
        <v>462</v>
      </c>
      <c r="AA13056" s="9" t="s">
        <v>237</v>
      </c>
      <c r="AB13056" s="9">
        <v>15436896</v>
      </c>
      <c r="AC13056" s="9" t="s">
        <v>13829</v>
      </c>
      <c r="AD13056" s="9" t="s">
        <v>225</v>
      </c>
      <c r="AE13056" s="5">
        <f t="shared" si="428"/>
        <v>0</v>
      </c>
      <c r="AF13056" s="5" t="str">
        <f t="shared" si="429"/>
        <v>katA</v>
      </c>
      <c r="AG13056" s="153"/>
      <c r="AH13056" s="153"/>
      <c r="AI13056" t="s">
        <v>201</v>
      </c>
      <c r="AJ13056" t="s">
        <v>17878</v>
      </c>
      <c r="AK13056" s="9" t="str">
        <f>VLOOKUP(Y13056,zdroj!D:AJ,33,0)</f>
        <v>katA</v>
      </c>
    </row>
    <row r="13057" spans="8:37" x14ac:dyDescent="0.25">
      <c r="H13057" s="8"/>
      <c r="I13057" s="8"/>
      <c r="N13057" s="23"/>
      <c r="O13057" s="24"/>
      <c r="P13057" s="19"/>
      <c r="Q13057" s="19"/>
      <c r="R13057" s="19"/>
      <c r="U13057" s="27"/>
      <c r="Y13057" s="9" t="s">
        <v>692</v>
      </c>
      <c r="Z13057" s="9" t="s">
        <v>462</v>
      </c>
      <c r="AA13057" s="9" t="s">
        <v>237</v>
      </c>
      <c r="AB13057" s="9">
        <v>15437736</v>
      </c>
      <c r="AC13057" s="9" t="s">
        <v>13830</v>
      </c>
      <c r="AD13057" s="9" t="s">
        <v>231</v>
      </c>
      <c r="AE13057" s="5">
        <f t="shared" si="428"/>
        <v>0</v>
      </c>
      <c r="AF13057" s="5" t="str">
        <f t="shared" si="429"/>
        <v>katB</v>
      </c>
      <c r="AG13057" s="153"/>
      <c r="AH13057" s="153"/>
      <c r="AI13057" t="s">
        <v>201</v>
      </c>
      <c r="AJ13057" t="s">
        <v>17878</v>
      </c>
      <c r="AK13057" s="9" t="str">
        <f>VLOOKUP(Y13057,zdroj!D:AJ,33,0)</f>
        <v>katA</v>
      </c>
    </row>
    <row r="13058" spans="8:37" x14ac:dyDescent="0.25">
      <c r="H13058" s="8"/>
      <c r="I13058" s="8"/>
      <c r="N13058" s="23"/>
      <c r="O13058" s="24"/>
      <c r="P13058" s="19"/>
      <c r="Q13058" s="19"/>
      <c r="R13058" s="19"/>
      <c r="U13058" s="27"/>
      <c r="Y13058" s="9" t="s">
        <v>692</v>
      </c>
      <c r="Z13058" s="9" t="s">
        <v>462</v>
      </c>
      <c r="AA13058" s="9" t="s">
        <v>237</v>
      </c>
      <c r="AB13058" s="9">
        <v>15437744</v>
      </c>
      <c r="AC13058" s="9" t="s">
        <v>13831</v>
      </c>
      <c r="AD13058" s="9" t="s">
        <v>225</v>
      </c>
      <c r="AE13058" s="5">
        <f t="shared" si="428"/>
        <v>0</v>
      </c>
      <c r="AF13058" s="5" t="str">
        <f t="shared" si="429"/>
        <v>katA</v>
      </c>
      <c r="AG13058" s="153"/>
      <c r="AH13058" s="153"/>
      <c r="AI13058" t="s">
        <v>201</v>
      </c>
      <c r="AJ13058" t="s">
        <v>17878</v>
      </c>
      <c r="AK13058" s="9" t="str">
        <f>VLOOKUP(Y13058,zdroj!D:AJ,33,0)</f>
        <v>katA</v>
      </c>
    </row>
    <row r="13059" spans="8:37" x14ac:dyDescent="0.25">
      <c r="H13059" s="8"/>
      <c r="I13059" s="8"/>
      <c r="N13059" s="23"/>
      <c r="O13059" s="24"/>
      <c r="P13059" s="19"/>
      <c r="Q13059" s="19"/>
      <c r="R13059" s="19"/>
      <c r="U13059" s="27"/>
      <c r="Y13059" s="9" t="s">
        <v>692</v>
      </c>
      <c r="Z13059" s="9" t="s">
        <v>462</v>
      </c>
      <c r="AA13059" s="9" t="s">
        <v>237</v>
      </c>
      <c r="AB13059" s="9">
        <v>15437752</v>
      </c>
      <c r="AC13059" s="9" t="s">
        <v>13832</v>
      </c>
      <c r="AD13059" s="9" t="s">
        <v>225</v>
      </c>
      <c r="AE13059" s="5">
        <f t="shared" si="428"/>
        <v>0</v>
      </c>
      <c r="AF13059" s="5" t="str">
        <f t="shared" si="429"/>
        <v>katA</v>
      </c>
      <c r="AG13059" s="153"/>
      <c r="AH13059" s="153"/>
      <c r="AI13059" t="s">
        <v>201</v>
      </c>
      <c r="AJ13059" t="s">
        <v>17878</v>
      </c>
      <c r="AK13059" s="9" t="str">
        <f>VLOOKUP(Y13059,zdroj!D:AJ,33,0)</f>
        <v>katA</v>
      </c>
    </row>
    <row r="13060" spans="8:37" x14ac:dyDescent="0.25">
      <c r="H13060" s="8"/>
      <c r="I13060" s="8"/>
      <c r="N13060" s="23"/>
      <c r="O13060" s="24"/>
      <c r="P13060" s="19"/>
      <c r="Q13060" s="19"/>
      <c r="R13060" s="19"/>
      <c r="U13060" s="27"/>
      <c r="Y13060" s="9" t="s">
        <v>692</v>
      </c>
      <c r="Z13060" s="9" t="s">
        <v>462</v>
      </c>
      <c r="AA13060" s="9" t="s">
        <v>237</v>
      </c>
      <c r="AB13060" s="9">
        <v>15437761</v>
      </c>
      <c r="AC13060" s="9" t="s">
        <v>13833</v>
      </c>
      <c r="AD13060" s="9" t="s">
        <v>225</v>
      </c>
      <c r="AE13060" s="5">
        <f t="shared" si="428"/>
        <v>0</v>
      </c>
      <c r="AF13060" s="5" t="str">
        <f t="shared" si="429"/>
        <v>katA</v>
      </c>
      <c r="AG13060" s="153"/>
      <c r="AH13060" s="153"/>
      <c r="AI13060" t="s">
        <v>201</v>
      </c>
      <c r="AJ13060" t="s">
        <v>17878</v>
      </c>
      <c r="AK13060" s="9" t="str">
        <f>VLOOKUP(Y13060,zdroj!D:AJ,33,0)</f>
        <v>katA</v>
      </c>
    </row>
    <row r="13061" spans="8:37" x14ac:dyDescent="0.25">
      <c r="H13061" s="8"/>
      <c r="I13061" s="8"/>
      <c r="N13061" s="23"/>
      <c r="O13061" s="24"/>
      <c r="P13061" s="19"/>
      <c r="Q13061" s="19"/>
      <c r="R13061" s="19"/>
      <c r="U13061" s="27"/>
      <c r="Y13061" s="9" t="s">
        <v>692</v>
      </c>
      <c r="Z13061" s="9" t="s">
        <v>462</v>
      </c>
      <c r="AA13061" s="9" t="s">
        <v>237</v>
      </c>
      <c r="AB13061" s="9">
        <v>25748238</v>
      </c>
      <c r="AC13061" s="9" t="s">
        <v>13834</v>
      </c>
      <c r="AD13061" s="9" t="s">
        <v>225</v>
      </c>
      <c r="AE13061" s="5">
        <f t="shared" si="428"/>
        <v>0</v>
      </c>
      <c r="AF13061" s="5" t="str">
        <f t="shared" si="429"/>
        <v>katA</v>
      </c>
      <c r="AG13061" s="153"/>
      <c r="AH13061" s="153"/>
      <c r="AI13061" t="s">
        <v>201</v>
      </c>
      <c r="AJ13061" t="s">
        <v>17878</v>
      </c>
      <c r="AK13061" s="9" t="str">
        <f>VLOOKUP(Y13061,zdroj!D:AJ,33,0)</f>
        <v>katA</v>
      </c>
    </row>
    <row r="13062" spans="8:37" x14ac:dyDescent="0.25">
      <c r="H13062" s="8"/>
      <c r="I13062" s="8"/>
      <c r="N13062" s="23"/>
      <c r="O13062" s="24"/>
      <c r="P13062" s="19"/>
      <c r="Q13062" s="19"/>
      <c r="R13062" s="19"/>
      <c r="U13062" s="27"/>
      <c r="Y13062" s="9" t="s">
        <v>692</v>
      </c>
      <c r="Z13062" s="9" t="s">
        <v>462</v>
      </c>
      <c r="AA13062" s="9" t="s">
        <v>237</v>
      </c>
      <c r="AB13062" s="9">
        <v>15437779</v>
      </c>
      <c r="AC13062" s="9" t="s">
        <v>13835</v>
      </c>
      <c r="AD13062" s="9" t="s">
        <v>225</v>
      </c>
      <c r="AE13062" s="5">
        <f t="shared" si="428"/>
        <v>0</v>
      </c>
      <c r="AF13062" s="5" t="str">
        <f t="shared" si="429"/>
        <v>katA</v>
      </c>
      <c r="AG13062" s="153"/>
      <c r="AH13062" s="153"/>
      <c r="AI13062" t="s">
        <v>201</v>
      </c>
      <c r="AJ13062" t="s">
        <v>17878</v>
      </c>
      <c r="AK13062" s="9" t="str">
        <f>VLOOKUP(Y13062,zdroj!D:AJ,33,0)</f>
        <v>katA</v>
      </c>
    </row>
    <row r="13063" spans="8:37" x14ac:dyDescent="0.25">
      <c r="H13063" s="8"/>
      <c r="I13063" s="8"/>
      <c r="N13063" s="23"/>
      <c r="O13063" s="24"/>
      <c r="P13063" s="19"/>
      <c r="Q13063" s="19"/>
      <c r="R13063" s="19"/>
      <c r="U13063" s="27"/>
      <c r="Y13063" s="9" t="s">
        <v>692</v>
      </c>
      <c r="Z13063" s="9" t="s">
        <v>462</v>
      </c>
      <c r="AA13063" s="9" t="s">
        <v>237</v>
      </c>
      <c r="AB13063" s="9">
        <v>15437787</v>
      </c>
      <c r="AC13063" s="9" t="s">
        <v>13836</v>
      </c>
      <c r="AD13063" s="9" t="s">
        <v>231</v>
      </c>
      <c r="AE13063" s="5">
        <f t="shared" si="428"/>
        <v>0</v>
      </c>
      <c r="AF13063" s="5" t="str">
        <f t="shared" si="429"/>
        <v>katB</v>
      </c>
      <c r="AG13063" s="153"/>
      <c r="AH13063" s="153"/>
      <c r="AI13063" t="s">
        <v>201</v>
      </c>
      <c r="AJ13063" t="s">
        <v>17878</v>
      </c>
      <c r="AK13063" s="9" t="str">
        <f>VLOOKUP(Y13063,zdroj!D:AJ,33,0)</f>
        <v>katA</v>
      </c>
    </row>
    <row r="13064" spans="8:37" x14ac:dyDescent="0.25">
      <c r="H13064" s="8"/>
      <c r="I13064" s="8"/>
      <c r="N13064" s="23"/>
      <c r="O13064" s="24"/>
      <c r="P13064" s="19"/>
      <c r="Q13064" s="19"/>
      <c r="R13064" s="19"/>
      <c r="U13064" s="27"/>
      <c r="Y13064" s="9" t="s">
        <v>692</v>
      </c>
      <c r="Z13064" s="9" t="s">
        <v>462</v>
      </c>
      <c r="AA13064" s="9" t="s">
        <v>237</v>
      </c>
      <c r="AB13064" s="9">
        <v>15437795</v>
      </c>
      <c r="AC13064" s="9" t="s">
        <v>13837</v>
      </c>
      <c r="AD13064" s="9" t="s">
        <v>225</v>
      </c>
      <c r="AE13064" s="5">
        <f t="shared" si="428"/>
        <v>0</v>
      </c>
      <c r="AF13064" s="5" t="str">
        <f t="shared" si="429"/>
        <v>katA</v>
      </c>
      <c r="AG13064" s="153"/>
      <c r="AH13064" s="153"/>
      <c r="AI13064" t="s">
        <v>201</v>
      </c>
      <c r="AJ13064" t="s">
        <v>17878</v>
      </c>
      <c r="AK13064" s="9" t="str">
        <f>VLOOKUP(Y13064,zdroj!D:AJ,33,0)</f>
        <v>katA</v>
      </c>
    </row>
    <row r="13065" spans="8:37" x14ac:dyDescent="0.25">
      <c r="H13065" s="8"/>
      <c r="I13065" s="8"/>
      <c r="N13065" s="23"/>
      <c r="O13065" s="24"/>
      <c r="P13065" s="19"/>
      <c r="Q13065" s="19"/>
      <c r="R13065" s="19"/>
      <c r="U13065" s="27"/>
      <c r="Y13065" s="9" t="s">
        <v>692</v>
      </c>
      <c r="Z13065" s="9" t="s">
        <v>462</v>
      </c>
      <c r="AA13065" s="9" t="s">
        <v>237</v>
      </c>
      <c r="AB13065" s="9">
        <v>15437809</v>
      </c>
      <c r="AC13065" s="9" t="s">
        <v>13838</v>
      </c>
      <c r="AD13065" s="9" t="s">
        <v>231</v>
      </c>
      <c r="AE13065" s="5">
        <f t="shared" si="428"/>
        <v>0</v>
      </c>
      <c r="AF13065" s="5" t="str">
        <f t="shared" si="429"/>
        <v>katB</v>
      </c>
      <c r="AG13065" s="153"/>
      <c r="AH13065" s="153"/>
      <c r="AI13065" t="s">
        <v>201</v>
      </c>
      <c r="AJ13065" t="s">
        <v>17878</v>
      </c>
      <c r="AK13065" s="9" t="str">
        <f>VLOOKUP(Y13065,zdroj!D:AJ,33,0)</f>
        <v>katA</v>
      </c>
    </row>
    <row r="13066" spans="8:37" x14ac:dyDescent="0.25">
      <c r="H13066" s="8"/>
      <c r="I13066" s="8"/>
      <c r="N13066" s="23"/>
      <c r="O13066" s="24"/>
      <c r="P13066" s="19"/>
      <c r="Q13066" s="19"/>
      <c r="R13066" s="19"/>
      <c r="U13066" s="27"/>
      <c r="Y13066" s="9" t="s">
        <v>692</v>
      </c>
      <c r="Z13066" s="9" t="s">
        <v>462</v>
      </c>
      <c r="AA13066" s="9" t="s">
        <v>237</v>
      </c>
      <c r="AB13066" s="9">
        <v>15437817</v>
      </c>
      <c r="AC13066" s="9" t="s">
        <v>13839</v>
      </c>
      <c r="AD13066" s="9" t="s">
        <v>231</v>
      </c>
      <c r="AE13066" s="5">
        <f t="shared" ref="AE13066:AE13129" si="430">VLOOKUP(Y13066,K:T,10,0)</f>
        <v>0</v>
      </c>
      <c r="AF13066" s="5" t="str">
        <f t="shared" ref="AF13066:AF13129" si="431">IF(AE13066="A",IF(AD13066="katA","katB",AD13066),AD13066)</f>
        <v>katB</v>
      </c>
      <c r="AG13066" s="153"/>
      <c r="AH13066" s="153"/>
      <c r="AI13066" t="s">
        <v>17883</v>
      </c>
      <c r="AJ13066" t="s">
        <v>17878</v>
      </c>
      <c r="AK13066" s="9" t="str">
        <f>VLOOKUP(Y13066,zdroj!D:AJ,33,0)</f>
        <v>katA</v>
      </c>
    </row>
    <row r="13067" spans="8:37" x14ac:dyDescent="0.25">
      <c r="H13067" s="8"/>
      <c r="I13067" s="8"/>
      <c r="N13067" s="23"/>
      <c r="O13067" s="24"/>
      <c r="P13067" s="19"/>
      <c r="Q13067" s="19"/>
      <c r="R13067" s="19"/>
      <c r="U13067" s="27"/>
      <c r="Y13067" s="9" t="s">
        <v>692</v>
      </c>
      <c r="Z13067" s="9" t="s">
        <v>462</v>
      </c>
      <c r="AA13067" s="9" t="s">
        <v>237</v>
      </c>
      <c r="AB13067" s="9">
        <v>15437825</v>
      </c>
      <c r="AC13067" s="9" t="s">
        <v>13840</v>
      </c>
      <c r="AD13067" s="9" t="s">
        <v>231</v>
      </c>
      <c r="AE13067" s="5">
        <f t="shared" si="430"/>
        <v>0</v>
      </c>
      <c r="AF13067" s="5" t="str">
        <f t="shared" si="431"/>
        <v>katB</v>
      </c>
      <c r="AG13067" s="153"/>
      <c r="AH13067" s="153"/>
      <c r="AI13067" t="s">
        <v>201</v>
      </c>
      <c r="AJ13067" t="s">
        <v>17878</v>
      </c>
      <c r="AK13067" s="9" t="str">
        <f>VLOOKUP(Y13067,zdroj!D:AJ,33,0)</f>
        <v>katA</v>
      </c>
    </row>
    <row r="13068" spans="8:37" x14ac:dyDescent="0.25">
      <c r="H13068" s="8"/>
      <c r="I13068" s="8"/>
      <c r="N13068" s="23"/>
      <c r="O13068" s="24"/>
      <c r="P13068" s="19"/>
      <c r="Q13068" s="19"/>
      <c r="R13068" s="19"/>
      <c r="U13068" s="27"/>
      <c r="Y13068" s="9" t="s">
        <v>692</v>
      </c>
      <c r="Z13068" s="9" t="s">
        <v>462</v>
      </c>
      <c r="AA13068" s="9" t="s">
        <v>237</v>
      </c>
      <c r="AB13068" s="9">
        <v>15437833</v>
      </c>
      <c r="AC13068" s="9" t="s">
        <v>13841</v>
      </c>
      <c r="AD13068" s="9" t="s">
        <v>225</v>
      </c>
      <c r="AE13068" s="5">
        <f t="shared" si="430"/>
        <v>0</v>
      </c>
      <c r="AF13068" s="5" t="str">
        <f t="shared" si="431"/>
        <v>katA</v>
      </c>
      <c r="AG13068" s="153"/>
      <c r="AH13068" s="153"/>
      <c r="AI13068" t="s">
        <v>17879</v>
      </c>
      <c r="AJ13068" t="s">
        <v>17878</v>
      </c>
      <c r="AK13068" s="9" t="str">
        <f>VLOOKUP(Y13068,zdroj!D:AJ,33,0)</f>
        <v>katA</v>
      </c>
    </row>
    <row r="13069" spans="8:37" x14ac:dyDescent="0.25">
      <c r="H13069" s="8"/>
      <c r="I13069" s="8"/>
      <c r="N13069" s="23"/>
      <c r="O13069" s="24"/>
      <c r="P13069" s="19"/>
      <c r="Q13069" s="19"/>
      <c r="R13069" s="19"/>
      <c r="U13069" s="27"/>
      <c r="Y13069" s="9" t="s">
        <v>692</v>
      </c>
      <c r="Z13069" s="9" t="s">
        <v>462</v>
      </c>
      <c r="AA13069" s="9" t="s">
        <v>237</v>
      </c>
      <c r="AB13069" s="9">
        <v>15437841</v>
      </c>
      <c r="AC13069" s="9" t="s">
        <v>13842</v>
      </c>
      <c r="AD13069" s="9" t="s">
        <v>225</v>
      </c>
      <c r="AE13069" s="5">
        <f t="shared" si="430"/>
        <v>0</v>
      </c>
      <c r="AF13069" s="5" t="str">
        <f t="shared" si="431"/>
        <v>katA</v>
      </c>
      <c r="AG13069" s="153"/>
      <c r="AH13069" s="153"/>
      <c r="AI13069" t="s">
        <v>201</v>
      </c>
      <c r="AJ13069" t="s">
        <v>17878</v>
      </c>
      <c r="AK13069" s="9" t="str">
        <f>VLOOKUP(Y13069,zdroj!D:AJ,33,0)</f>
        <v>katA</v>
      </c>
    </row>
    <row r="13070" spans="8:37" x14ac:dyDescent="0.25">
      <c r="H13070" s="8"/>
      <c r="I13070" s="8"/>
      <c r="N13070" s="23"/>
      <c r="O13070" s="24"/>
      <c r="P13070" s="19"/>
      <c r="Q13070" s="19"/>
      <c r="R13070" s="19"/>
      <c r="U13070" s="27"/>
      <c r="Y13070" s="9" t="s">
        <v>692</v>
      </c>
      <c r="Z13070" s="9" t="s">
        <v>462</v>
      </c>
      <c r="AA13070" s="9" t="s">
        <v>237</v>
      </c>
      <c r="AB13070" s="9">
        <v>15437850</v>
      </c>
      <c r="AC13070" s="9" t="s">
        <v>13843</v>
      </c>
      <c r="AD13070" s="9" t="s">
        <v>800</v>
      </c>
      <c r="AE13070" s="5">
        <f t="shared" si="430"/>
        <v>0</v>
      </c>
      <c r="AF13070" s="5" t="str">
        <f t="shared" si="431"/>
        <v>Pokryto</v>
      </c>
      <c r="AG13070" s="153"/>
      <c r="AH13070" s="153"/>
      <c r="AI13070" t="s">
        <v>201</v>
      </c>
      <c r="AJ13070" t="s">
        <v>800</v>
      </c>
      <c r="AK13070" s="9" t="str">
        <f>VLOOKUP(Y13070,zdroj!D:AJ,33,0)</f>
        <v>katA</v>
      </c>
    </row>
    <row r="13071" spans="8:37" x14ac:dyDescent="0.25">
      <c r="H13071" s="8"/>
      <c r="I13071" s="8"/>
      <c r="N13071" s="23"/>
      <c r="O13071" s="24"/>
      <c r="P13071" s="19"/>
      <c r="Q13071" s="19"/>
      <c r="R13071" s="19"/>
      <c r="U13071" s="27"/>
      <c r="Y13071" s="9" t="s">
        <v>692</v>
      </c>
      <c r="Z13071" s="9" t="s">
        <v>462</v>
      </c>
      <c r="AA13071" s="9" t="s">
        <v>237</v>
      </c>
      <c r="AB13071" s="9">
        <v>15437868</v>
      </c>
      <c r="AC13071" s="9" t="s">
        <v>13844</v>
      </c>
      <c r="AD13071" s="9" t="s">
        <v>225</v>
      </c>
      <c r="AE13071" s="5">
        <f t="shared" si="430"/>
        <v>0</v>
      </c>
      <c r="AF13071" s="5" t="str">
        <f t="shared" si="431"/>
        <v>katA</v>
      </c>
      <c r="AG13071" s="153"/>
      <c r="AH13071" s="153"/>
      <c r="AI13071" t="s">
        <v>201</v>
      </c>
      <c r="AJ13071" t="s">
        <v>17878</v>
      </c>
      <c r="AK13071" s="9" t="str">
        <f>VLOOKUP(Y13071,zdroj!D:AJ,33,0)</f>
        <v>katA</v>
      </c>
    </row>
    <row r="13072" spans="8:37" x14ac:dyDescent="0.25">
      <c r="H13072" s="8"/>
      <c r="I13072" s="8"/>
      <c r="N13072" s="23"/>
      <c r="O13072" s="24"/>
      <c r="P13072" s="19"/>
      <c r="Q13072" s="19"/>
      <c r="R13072" s="19"/>
      <c r="U13072" s="27"/>
      <c r="Y13072" s="9" t="s">
        <v>692</v>
      </c>
      <c r="Z13072" s="9" t="s">
        <v>462</v>
      </c>
      <c r="AA13072" s="9" t="s">
        <v>237</v>
      </c>
      <c r="AB13072" s="9">
        <v>15436918</v>
      </c>
      <c r="AC13072" s="9" t="s">
        <v>13845</v>
      </c>
      <c r="AD13072" s="9" t="s">
        <v>225</v>
      </c>
      <c r="AE13072" s="5">
        <f t="shared" si="430"/>
        <v>0</v>
      </c>
      <c r="AF13072" s="5" t="str">
        <f t="shared" si="431"/>
        <v>katA</v>
      </c>
      <c r="AG13072" s="153"/>
      <c r="AH13072" s="153"/>
      <c r="AI13072" t="s">
        <v>201</v>
      </c>
      <c r="AJ13072" t="s">
        <v>17878</v>
      </c>
      <c r="AK13072" s="9" t="str">
        <f>VLOOKUP(Y13072,zdroj!D:AJ,33,0)</f>
        <v>katA</v>
      </c>
    </row>
    <row r="13073" spans="8:37" x14ac:dyDescent="0.25">
      <c r="H13073" s="8"/>
      <c r="I13073" s="8"/>
      <c r="N13073" s="23"/>
      <c r="O13073" s="24"/>
      <c r="P13073" s="19"/>
      <c r="Q13073" s="19"/>
      <c r="R13073" s="19"/>
      <c r="U13073" s="27"/>
      <c r="Y13073" s="9" t="s">
        <v>692</v>
      </c>
      <c r="Z13073" s="9" t="s">
        <v>462</v>
      </c>
      <c r="AA13073" s="9" t="s">
        <v>237</v>
      </c>
      <c r="AB13073" s="9">
        <v>15437876</v>
      </c>
      <c r="AC13073" s="9" t="s">
        <v>13846</v>
      </c>
      <c r="AD13073" s="9" t="s">
        <v>225</v>
      </c>
      <c r="AE13073" s="5">
        <f t="shared" si="430"/>
        <v>0</v>
      </c>
      <c r="AF13073" s="5" t="str">
        <f t="shared" si="431"/>
        <v>katA</v>
      </c>
      <c r="AG13073" s="153"/>
      <c r="AH13073" s="153"/>
      <c r="AI13073" t="s">
        <v>201</v>
      </c>
      <c r="AJ13073" t="s">
        <v>17878</v>
      </c>
      <c r="AK13073" s="9" t="str">
        <f>VLOOKUP(Y13073,zdroj!D:AJ,33,0)</f>
        <v>katA</v>
      </c>
    </row>
    <row r="13074" spans="8:37" x14ac:dyDescent="0.25">
      <c r="H13074" s="8"/>
      <c r="I13074" s="8"/>
      <c r="N13074" s="23"/>
      <c r="O13074" s="24"/>
      <c r="P13074" s="19"/>
      <c r="Q13074" s="19"/>
      <c r="R13074" s="19"/>
      <c r="U13074" s="27"/>
      <c r="Y13074" s="9" t="s">
        <v>692</v>
      </c>
      <c r="Z13074" s="9" t="s">
        <v>462</v>
      </c>
      <c r="AA13074" s="9" t="s">
        <v>237</v>
      </c>
      <c r="AB13074" s="9">
        <v>15437884</v>
      </c>
      <c r="AC13074" s="9" t="s">
        <v>13847</v>
      </c>
      <c r="AD13074" s="9" t="s">
        <v>225</v>
      </c>
      <c r="AE13074" s="5">
        <f t="shared" si="430"/>
        <v>0</v>
      </c>
      <c r="AF13074" s="5" t="str">
        <f t="shared" si="431"/>
        <v>katA</v>
      </c>
      <c r="AG13074" s="153"/>
      <c r="AH13074" s="153"/>
      <c r="AI13074" t="s">
        <v>201</v>
      </c>
      <c r="AJ13074" t="s">
        <v>17878</v>
      </c>
      <c r="AK13074" s="9" t="str">
        <f>VLOOKUP(Y13074,zdroj!D:AJ,33,0)</f>
        <v>katA</v>
      </c>
    </row>
    <row r="13075" spans="8:37" x14ac:dyDescent="0.25">
      <c r="H13075" s="8"/>
      <c r="I13075" s="8"/>
      <c r="N13075" s="23"/>
      <c r="O13075" s="24"/>
      <c r="P13075" s="19"/>
      <c r="Q13075" s="19"/>
      <c r="R13075" s="19"/>
      <c r="U13075" s="27"/>
      <c r="Y13075" s="9" t="s">
        <v>692</v>
      </c>
      <c r="Z13075" s="9" t="s">
        <v>462</v>
      </c>
      <c r="AA13075" s="9" t="s">
        <v>237</v>
      </c>
      <c r="AB13075" s="9">
        <v>15437892</v>
      </c>
      <c r="AC13075" s="9" t="s">
        <v>13848</v>
      </c>
      <c r="AD13075" s="9" t="s">
        <v>231</v>
      </c>
      <c r="AE13075" s="5">
        <f t="shared" si="430"/>
        <v>0</v>
      </c>
      <c r="AF13075" s="5" t="str">
        <f t="shared" si="431"/>
        <v>katB</v>
      </c>
      <c r="AG13075" s="153"/>
      <c r="AH13075" s="153"/>
      <c r="AI13075" t="s">
        <v>201</v>
      </c>
      <c r="AJ13075" t="s">
        <v>17878</v>
      </c>
      <c r="AK13075" s="9" t="str">
        <f>VLOOKUP(Y13075,zdroj!D:AJ,33,0)</f>
        <v>katA</v>
      </c>
    </row>
    <row r="13076" spans="8:37" x14ac:dyDescent="0.25">
      <c r="H13076" s="8"/>
      <c r="I13076" s="8"/>
      <c r="N13076" s="23"/>
      <c r="O13076" s="24"/>
      <c r="P13076" s="19"/>
      <c r="Q13076" s="19"/>
      <c r="R13076" s="19"/>
      <c r="U13076" s="27"/>
      <c r="Y13076" s="9" t="s">
        <v>692</v>
      </c>
      <c r="Z13076" s="9" t="s">
        <v>462</v>
      </c>
      <c r="AA13076" s="9" t="s">
        <v>237</v>
      </c>
      <c r="AB13076" s="9">
        <v>15437906</v>
      </c>
      <c r="AC13076" s="9" t="s">
        <v>13849</v>
      </c>
      <c r="AD13076" s="9" t="s">
        <v>231</v>
      </c>
      <c r="AE13076" s="5">
        <f t="shared" si="430"/>
        <v>0</v>
      </c>
      <c r="AF13076" s="5" t="str">
        <f t="shared" si="431"/>
        <v>katB</v>
      </c>
      <c r="AG13076" s="153"/>
      <c r="AH13076" s="153"/>
      <c r="AI13076" t="s">
        <v>201</v>
      </c>
      <c r="AJ13076" t="s">
        <v>17878</v>
      </c>
      <c r="AK13076" s="9" t="str">
        <f>VLOOKUP(Y13076,zdroj!D:AJ,33,0)</f>
        <v>katA</v>
      </c>
    </row>
    <row r="13077" spans="8:37" x14ac:dyDescent="0.25">
      <c r="H13077" s="8"/>
      <c r="I13077" s="8"/>
      <c r="N13077" s="23"/>
      <c r="O13077" s="24"/>
      <c r="P13077" s="19"/>
      <c r="Q13077" s="19"/>
      <c r="R13077" s="19"/>
      <c r="U13077" s="27"/>
      <c r="Y13077" s="9" t="s">
        <v>692</v>
      </c>
      <c r="Z13077" s="9" t="s">
        <v>462</v>
      </c>
      <c r="AA13077" s="9" t="s">
        <v>237</v>
      </c>
      <c r="AB13077" s="9">
        <v>15437914</v>
      </c>
      <c r="AC13077" s="9" t="s">
        <v>13850</v>
      </c>
      <c r="AD13077" s="9" t="s">
        <v>225</v>
      </c>
      <c r="AE13077" s="5">
        <f t="shared" si="430"/>
        <v>0</v>
      </c>
      <c r="AF13077" s="5" t="str">
        <f t="shared" si="431"/>
        <v>katA</v>
      </c>
      <c r="AG13077" s="153"/>
      <c r="AH13077" s="153"/>
      <c r="AI13077" t="s">
        <v>201</v>
      </c>
      <c r="AJ13077" t="s">
        <v>17878</v>
      </c>
      <c r="AK13077" s="9" t="str">
        <f>VLOOKUP(Y13077,zdroj!D:AJ,33,0)</f>
        <v>katA</v>
      </c>
    </row>
    <row r="13078" spans="8:37" x14ac:dyDescent="0.25">
      <c r="H13078" s="8"/>
      <c r="I13078" s="8"/>
      <c r="N13078" s="23"/>
      <c r="O13078" s="24"/>
      <c r="P13078" s="19"/>
      <c r="Q13078" s="19"/>
      <c r="R13078" s="19"/>
      <c r="U13078" s="27"/>
      <c r="Y13078" s="9" t="s">
        <v>692</v>
      </c>
      <c r="Z13078" s="9" t="s">
        <v>462</v>
      </c>
      <c r="AA13078" s="9" t="s">
        <v>237</v>
      </c>
      <c r="AB13078" s="9">
        <v>15437922</v>
      </c>
      <c r="AC13078" s="9" t="s">
        <v>13851</v>
      </c>
      <c r="AD13078" s="9" t="s">
        <v>225</v>
      </c>
      <c r="AE13078" s="5">
        <f t="shared" si="430"/>
        <v>0</v>
      </c>
      <c r="AF13078" s="5" t="str">
        <f t="shared" si="431"/>
        <v>katA</v>
      </c>
      <c r="AG13078" s="153"/>
      <c r="AH13078" s="153"/>
      <c r="AI13078" t="s">
        <v>201</v>
      </c>
      <c r="AJ13078" t="s">
        <v>17878</v>
      </c>
      <c r="AK13078" s="9" t="str">
        <f>VLOOKUP(Y13078,zdroj!D:AJ,33,0)</f>
        <v>katA</v>
      </c>
    </row>
    <row r="13079" spans="8:37" x14ac:dyDescent="0.25">
      <c r="H13079" s="8"/>
      <c r="I13079" s="8"/>
      <c r="N13079" s="23"/>
      <c r="O13079" s="24"/>
      <c r="P13079" s="19"/>
      <c r="Q13079" s="19"/>
      <c r="R13079" s="19"/>
      <c r="U13079" s="27"/>
      <c r="Y13079" s="9" t="s">
        <v>692</v>
      </c>
      <c r="Z13079" s="9" t="s">
        <v>462</v>
      </c>
      <c r="AA13079" s="9" t="s">
        <v>237</v>
      </c>
      <c r="AB13079" s="9">
        <v>15437931</v>
      </c>
      <c r="AC13079" s="9" t="s">
        <v>13852</v>
      </c>
      <c r="AD13079" s="9" t="s">
        <v>225</v>
      </c>
      <c r="AE13079" s="5">
        <f t="shared" si="430"/>
        <v>0</v>
      </c>
      <c r="AF13079" s="5" t="str">
        <f t="shared" si="431"/>
        <v>katA</v>
      </c>
      <c r="AG13079" s="153"/>
      <c r="AH13079" s="153"/>
      <c r="AI13079" t="s">
        <v>201</v>
      </c>
      <c r="AJ13079" t="s">
        <v>17878</v>
      </c>
      <c r="AK13079" s="9" t="str">
        <f>VLOOKUP(Y13079,zdroj!D:AJ,33,0)</f>
        <v>katA</v>
      </c>
    </row>
    <row r="13080" spans="8:37" x14ac:dyDescent="0.25">
      <c r="H13080" s="8"/>
      <c r="I13080" s="8"/>
      <c r="N13080" s="23"/>
      <c r="O13080" s="24"/>
      <c r="P13080" s="19"/>
      <c r="Q13080" s="19"/>
      <c r="R13080" s="19"/>
      <c r="U13080" s="27"/>
      <c r="Y13080" s="9" t="s">
        <v>692</v>
      </c>
      <c r="Z13080" s="9" t="s">
        <v>462</v>
      </c>
      <c r="AA13080" s="9" t="s">
        <v>237</v>
      </c>
      <c r="AB13080" s="9">
        <v>15437949</v>
      </c>
      <c r="AC13080" s="9" t="s">
        <v>13853</v>
      </c>
      <c r="AD13080" s="9" t="s">
        <v>225</v>
      </c>
      <c r="AE13080" s="5">
        <f t="shared" si="430"/>
        <v>0</v>
      </c>
      <c r="AF13080" s="5" t="str">
        <f t="shared" si="431"/>
        <v>katA</v>
      </c>
      <c r="AG13080" s="153"/>
      <c r="AH13080" s="153"/>
      <c r="AI13080" t="s">
        <v>201</v>
      </c>
      <c r="AJ13080" t="s">
        <v>17878</v>
      </c>
      <c r="AK13080" s="9" t="str">
        <f>VLOOKUP(Y13080,zdroj!D:AJ,33,0)</f>
        <v>katA</v>
      </c>
    </row>
    <row r="13081" spans="8:37" x14ac:dyDescent="0.25">
      <c r="H13081" s="8"/>
      <c r="I13081" s="8"/>
      <c r="N13081" s="23"/>
      <c r="O13081" s="24"/>
      <c r="P13081" s="19"/>
      <c r="Q13081" s="19"/>
      <c r="R13081" s="19"/>
      <c r="U13081" s="27"/>
      <c r="Y13081" s="9" t="s">
        <v>692</v>
      </c>
      <c r="Z13081" s="9" t="s">
        <v>462</v>
      </c>
      <c r="AA13081" s="9" t="s">
        <v>237</v>
      </c>
      <c r="AB13081" s="9">
        <v>15437957</v>
      </c>
      <c r="AC13081" s="9" t="s">
        <v>13854</v>
      </c>
      <c r="AD13081" s="9" t="s">
        <v>225</v>
      </c>
      <c r="AE13081" s="5">
        <f t="shared" si="430"/>
        <v>0</v>
      </c>
      <c r="AF13081" s="5" t="str">
        <f t="shared" si="431"/>
        <v>katA</v>
      </c>
      <c r="AG13081" s="153"/>
      <c r="AH13081" s="153"/>
      <c r="AI13081" t="s">
        <v>201</v>
      </c>
      <c r="AJ13081" t="s">
        <v>17878</v>
      </c>
      <c r="AK13081" s="9" t="str">
        <f>VLOOKUP(Y13081,zdroj!D:AJ,33,0)</f>
        <v>katA</v>
      </c>
    </row>
    <row r="13082" spans="8:37" x14ac:dyDescent="0.25">
      <c r="H13082" s="8"/>
      <c r="I13082" s="8"/>
      <c r="N13082" s="23"/>
      <c r="O13082" s="24"/>
      <c r="P13082" s="19"/>
      <c r="Q13082" s="19"/>
      <c r="R13082" s="19"/>
      <c r="U13082" s="27"/>
      <c r="Y13082" s="9" t="s">
        <v>692</v>
      </c>
      <c r="Z13082" s="9" t="s">
        <v>462</v>
      </c>
      <c r="AA13082" s="9" t="s">
        <v>237</v>
      </c>
      <c r="AB13082" s="9">
        <v>15437965</v>
      </c>
      <c r="AC13082" s="9" t="s">
        <v>13855</v>
      </c>
      <c r="AD13082" s="9" t="s">
        <v>225</v>
      </c>
      <c r="AE13082" s="5">
        <f t="shared" si="430"/>
        <v>0</v>
      </c>
      <c r="AF13082" s="5" t="str">
        <f t="shared" si="431"/>
        <v>katA</v>
      </c>
      <c r="AG13082" s="153"/>
      <c r="AH13082" s="153"/>
      <c r="AI13082" t="s">
        <v>201</v>
      </c>
      <c r="AJ13082" t="s">
        <v>17878</v>
      </c>
      <c r="AK13082" s="9" t="str">
        <f>VLOOKUP(Y13082,zdroj!D:AJ,33,0)</f>
        <v>katA</v>
      </c>
    </row>
    <row r="13083" spans="8:37" x14ac:dyDescent="0.25">
      <c r="H13083" s="8"/>
      <c r="I13083" s="8"/>
      <c r="N13083" s="23"/>
      <c r="O13083" s="24"/>
      <c r="P13083" s="19"/>
      <c r="Q13083" s="19"/>
      <c r="R13083" s="19"/>
      <c r="U13083" s="27"/>
      <c r="Y13083" s="9" t="s">
        <v>692</v>
      </c>
      <c r="Z13083" s="9" t="s">
        <v>462</v>
      </c>
      <c r="AA13083" s="9" t="s">
        <v>237</v>
      </c>
      <c r="AB13083" s="9">
        <v>15437973</v>
      </c>
      <c r="AC13083" s="9" t="s">
        <v>13856</v>
      </c>
      <c r="AD13083" s="9" t="s">
        <v>225</v>
      </c>
      <c r="AE13083" s="5">
        <f t="shared" si="430"/>
        <v>0</v>
      </c>
      <c r="AF13083" s="5" t="str">
        <f t="shared" si="431"/>
        <v>katA</v>
      </c>
      <c r="AG13083" s="153"/>
      <c r="AH13083" s="153"/>
      <c r="AI13083" t="s">
        <v>201</v>
      </c>
      <c r="AJ13083" t="s">
        <v>17878</v>
      </c>
      <c r="AK13083" s="9" t="str">
        <f>VLOOKUP(Y13083,zdroj!D:AJ,33,0)</f>
        <v>katA</v>
      </c>
    </row>
    <row r="13084" spans="8:37" x14ac:dyDescent="0.25">
      <c r="H13084" s="8"/>
      <c r="I13084" s="8"/>
      <c r="N13084" s="23"/>
      <c r="O13084" s="24"/>
      <c r="P13084" s="19"/>
      <c r="Q13084" s="19"/>
      <c r="R13084" s="19"/>
      <c r="U13084" s="27"/>
      <c r="Y13084" s="9" t="s">
        <v>692</v>
      </c>
      <c r="Z13084" s="9" t="s">
        <v>462</v>
      </c>
      <c r="AA13084" s="9" t="s">
        <v>237</v>
      </c>
      <c r="AB13084" s="9">
        <v>15437981</v>
      </c>
      <c r="AC13084" s="9" t="s">
        <v>13857</v>
      </c>
      <c r="AD13084" s="9" t="s">
        <v>225</v>
      </c>
      <c r="AE13084" s="5">
        <f t="shared" si="430"/>
        <v>0</v>
      </c>
      <c r="AF13084" s="5" t="str">
        <f t="shared" si="431"/>
        <v>katA</v>
      </c>
      <c r="AG13084" s="153"/>
      <c r="AH13084" s="153"/>
      <c r="AI13084" t="s">
        <v>201</v>
      </c>
      <c r="AJ13084" t="s">
        <v>17878</v>
      </c>
      <c r="AK13084" s="9" t="str">
        <f>VLOOKUP(Y13084,zdroj!D:AJ,33,0)</f>
        <v>katA</v>
      </c>
    </row>
    <row r="13085" spans="8:37" x14ac:dyDescent="0.25">
      <c r="H13085" s="8"/>
      <c r="I13085" s="8"/>
      <c r="N13085" s="23"/>
      <c r="O13085" s="24"/>
      <c r="P13085" s="19"/>
      <c r="Q13085" s="19"/>
      <c r="R13085" s="19"/>
      <c r="U13085" s="27"/>
      <c r="Y13085" s="9" t="s">
        <v>692</v>
      </c>
      <c r="Z13085" s="9" t="s">
        <v>462</v>
      </c>
      <c r="AA13085" s="9" t="s">
        <v>237</v>
      </c>
      <c r="AB13085" s="9">
        <v>15437990</v>
      </c>
      <c r="AC13085" s="9" t="s">
        <v>13858</v>
      </c>
      <c r="AD13085" s="9" t="s">
        <v>800</v>
      </c>
      <c r="AE13085" s="5">
        <f t="shared" si="430"/>
        <v>0</v>
      </c>
      <c r="AF13085" s="5" t="str">
        <f t="shared" si="431"/>
        <v>Pokryto</v>
      </c>
      <c r="AG13085" s="153"/>
      <c r="AH13085" s="153"/>
      <c r="AI13085" t="s">
        <v>201</v>
      </c>
      <c r="AJ13085" t="s">
        <v>800</v>
      </c>
      <c r="AK13085" s="9" t="str">
        <f>VLOOKUP(Y13085,zdroj!D:AJ,33,0)</f>
        <v>katA</v>
      </c>
    </row>
    <row r="13086" spans="8:37" x14ac:dyDescent="0.25">
      <c r="H13086" s="8"/>
      <c r="I13086" s="8"/>
      <c r="N13086" s="23"/>
      <c r="O13086" s="24"/>
      <c r="P13086" s="19"/>
      <c r="Q13086" s="19"/>
      <c r="R13086" s="19"/>
      <c r="U13086" s="27"/>
      <c r="Y13086" s="9" t="s">
        <v>692</v>
      </c>
      <c r="Z13086" s="9" t="s">
        <v>462</v>
      </c>
      <c r="AA13086" s="9" t="s">
        <v>237</v>
      </c>
      <c r="AB13086" s="9">
        <v>15438007</v>
      </c>
      <c r="AC13086" s="9" t="s">
        <v>13859</v>
      </c>
      <c r="AD13086" s="9" t="s">
        <v>225</v>
      </c>
      <c r="AE13086" s="5">
        <f t="shared" si="430"/>
        <v>0</v>
      </c>
      <c r="AF13086" s="5" t="str">
        <f t="shared" si="431"/>
        <v>katA</v>
      </c>
      <c r="AG13086" s="153"/>
      <c r="AH13086" s="153"/>
      <c r="AI13086" t="s">
        <v>201</v>
      </c>
      <c r="AJ13086" t="s">
        <v>17878</v>
      </c>
      <c r="AK13086" s="9" t="str">
        <f>VLOOKUP(Y13086,zdroj!D:AJ,33,0)</f>
        <v>katA</v>
      </c>
    </row>
    <row r="13087" spans="8:37" x14ac:dyDescent="0.25">
      <c r="H13087" s="8"/>
      <c r="I13087" s="8"/>
      <c r="N13087" s="23"/>
      <c r="O13087" s="24"/>
      <c r="P13087" s="19"/>
      <c r="Q13087" s="19"/>
      <c r="R13087" s="19"/>
      <c r="U13087" s="27"/>
      <c r="Y13087" s="9" t="s">
        <v>692</v>
      </c>
      <c r="Z13087" s="9" t="s">
        <v>462</v>
      </c>
      <c r="AA13087" s="9" t="s">
        <v>237</v>
      </c>
      <c r="AB13087" s="9">
        <v>15438015</v>
      </c>
      <c r="AC13087" s="9" t="s">
        <v>13860</v>
      </c>
      <c r="AD13087" s="9" t="s">
        <v>231</v>
      </c>
      <c r="AE13087" s="5">
        <f t="shared" si="430"/>
        <v>0</v>
      </c>
      <c r="AF13087" s="5" t="str">
        <f t="shared" si="431"/>
        <v>katB</v>
      </c>
      <c r="AG13087" s="153"/>
      <c r="AH13087" s="153"/>
      <c r="AI13087" t="s">
        <v>201</v>
      </c>
      <c r="AJ13087" t="s">
        <v>17878</v>
      </c>
      <c r="AK13087" s="9" t="str">
        <f>VLOOKUP(Y13087,zdroj!D:AJ,33,0)</f>
        <v>katA</v>
      </c>
    </row>
    <row r="13088" spans="8:37" x14ac:dyDescent="0.25">
      <c r="H13088" s="8"/>
      <c r="I13088" s="8"/>
      <c r="N13088" s="23"/>
      <c r="O13088" s="24"/>
      <c r="P13088" s="19"/>
      <c r="Q13088" s="19"/>
      <c r="R13088" s="19"/>
      <c r="U13088" s="27"/>
      <c r="Y13088" s="9" t="s">
        <v>692</v>
      </c>
      <c r="Z13088" s="9" t="s">
        <v>462</v>
      </c>
      <c r="AA13088" s="9" t="s">
        <v>237</v>
      </c>
      <c r="AB13088" s="9">
        <v>15438023</v>
      </c>
      <c r="AC13088" s="9" t="s">
        <v>13861</v>
      </c>
      <c r="AD13088" s="9" t="s">
        <v>225</v>
      </c>
      <c r="AE13088" s="5">
        <f t="shared" si="430"/>
        <v>0</v>
      </c>
      <c r="AF13088" s="5" t="str">
        <f t="shared" si="431"/>
        <v>katA</v>
      </c>
      <c r="AG13088" s="153"/>
      <c r="AH13088" s="153"/>
      <c r="AI13088" t="s">
        <v>201</v>
      </c>
      <c r="AJ13088" t="s">
        <v>17878</v>
      </c>
      <c r="AK13088" s="9" t="str">
        <f>VLOOKUP(Y13088,zdroj!D:AJ,33,0)</f>
        <v>katA</v>
      </c>
    </row>
    <row r="13089" spans="8:37" x14ac:dyDescent="0.25">
      <c r="H13089" s="8"/>
      <c r="I13089" s="8"/>
      <c r="N13089" s="23"/>
      <c r="O13089" s="24"/>
      <c r="P13089" s="19"/>
      <c r="Q13089" s="19"/>
      <c r="R13089" s="19"/>
      <c r="U13089" s="27"/>
      <c r="Y13089" s="9" t="s">
        <v>692</v>
      </c>
      <c r="Z13089" s="9" t="s">
        <v>462</v>
      </c>
      <c r="AA13089" s="9" t="s">
        <v>237</v>
      </c>
      <c r="AB13089" s="9">
        <v>15438031</v>
      </c>
      <c r="AC13089" s="9" t="s">
        <v>13862</v>
      </c>
      <c r="AD13089" s="9" t="s">
        <v>800</v>
      </c>
      <c r="AE13089" s="5">
        <f t="shared" si="430"/>
        <v>0</v>
      </c>
      <c r="AF13089" s="5" t="str">
        <f t="shared" si="431"/>
        <v>Pokryto</v>
      </c>
      <c r="AG13089" s="153"/>
      <c r="AH13089" s="153"/>
      <c r="AI13089" t="s">
        <v>17879</v>
      </c>
      <c r="AJ13089" t="s">
        <v>800</v>
      </c>
      <c r="AK13089" s="9" t="str">
        <f>VLOOKUP(Y13089,zdroj!D:AJ,33,0)</f>
        <v>katA</v>
      </c>
    </row>
    <row r="13090" spans="8:37" x14ac:dyDescent="0.25">
      <c r="H13090" s="8"/>
      <c r="I13090" s="8"/>
      <c r="N13090" s="23"/>
      <c r="O13090" s="24"/>
      <c r="P13090" s="19"/>
      <c r="Q13090" s="19"/>
      <c r="R13090" s="19"/>
      <c r="U13090" s="27"/>
      <c r="Y13090" s="9" t="s">
        <v>692</v>
      </c>
      <c r="Z13090" s="9" t="s">
        <v>462</v>
      </c>
      <c r="AA13090" s="9" t="s">
        <v>237</v>
      </c>
      <c r="AB13090" s="9">
        <v>15438040</v>
      </c>
      <c r="AC13090" s="9" t="s">
        <v>13863</v>
      </c>
      <c r="AD13090" s="9" t="s">
        <v>231</v>
      </c>
      <c r="AE13090" s="5">
        <f t="shared" si="430"/>
        <v>0</v>
      </c>
      <c r="AF13090" s="5" t="str">
        <f t="shared" si="431"/>
        <v>katB</v>
      </c>
      <c r="AG13090" s="153"/>
      <c r="AH13090" s="153"/>
      <c r="AI13090" t="s">
        <v>201</v>
      </c>
      <c r="AJ13090" t="s">
        <v>17878</v>
      </c>
      <c r="AK13090" s="9" t="str">
        <f>VLOOKUP(Y13090,zdroj!D:AJ,33,0)</f>
        <v>katA</v>
      </c>
    </row>
    <row r="13091" spans="8:37" x14ac:dyDescent="0.25">
      <c r="H13091" s="8"/>
      <c r="I13091" s="8"/>
      <c r="N13091" s="23"/>
      <c r="O13091" s="24"/>
      <c r="P13091" s="19"/>
      <c r="Q13091" s="19"/>
      <c r="R13091" s="19"/>
      <c r="U13091" s="27"/>
      <c r="Y13091" s="9" t="s">
        <v>692</v>
      </c>
      <c r="Z13091" s="9" t="s">
        <v>462</v>
      </c>
      <c r="AA13091" s="9" t="s">
        <v>237</v>
      </c>
      <c r="AB13091" s="9">
        <v>15436934</v>
      </c>
      <c r="AC13091" s="9" t="s">
        <v>13864</v>
      </c>
      <c r="AD13091" s="9" t="s">
        <v>225</v>
      </c>
      <c r="AE13091" s="5">
        <f t="shared" si="430"/>
        <v>0</v>
      </c>
      <c r="AF13091" s="5" t="str">
        <f t="shared" si="431"/>
        <v>katA</v>
      </c>
      <c r="AG13091" s="153"/>
      <c r="AH13091" s="153"/>
      <c r="AI13091" t="s">
        <v>17879</v>
      </c>
      <c r="AJ13091" t="s">
        <v>17878</v>
      </c>
      <c r="AK13091" s="9" t="str">
        <f>VLOOKUP(Y13091,zdroj!D:AJ,33,0)</f>
        <v>katA</v>
      </c>
    </row>
    <row r="13092" spans="8:37" x14ac:dyDescent="0.25">
      <c r="H13092" s="8"/>
      <c r="I13092" s="8"/>
      <c r="N13092" s="23"/>
      <c r="O13092" s="24"/>
      <c r="P13092" s="19"/>
      <c r="Q13092" s="19"/>
      <c r="R13092" s="19"/>
      <c r="U13092" s="27"/>
      <c r="Y13092" s="9" t="s">
        <v>692</v>
      </c>
      <c r="Z13092" s="9" t="s">
        <v>462</v>
      </c>
      <c r="AA13092" s="9" t="s">
        <v>237</v>
      </c>
      <c r="AB13092" s="9">
        <v>15438058</v>
      </c>
      <c r="AC13092" s="9" t="s">
        <v>13865</v>
      </c>
      <c r="AD13092" s="9" t="s">
        <v>231</v>
      </c>
      <c r="AE13092" s="5">
        <f t="shared" si="430"/>
        <v>0</v>
      </c>
      <c r="AF13092" s="5" t="str">
        <f t="shared" si="431"/>
        <v>katB</v>
      </c>
      <c r="AG13092" s="153"/>
      <c r="AH13092" s="153"/>
      <c r="AI13092" t="s">
        <v>201</v>
      </c>
      <c r="AJ13092" t="s">
        <v>17878</v>
      </c>
      <c r="AK13092" s="9" t="str">
        <f>VLOOKUP(Y13092,zdroj!D:AJ,33,0)</f>
        <v>katA</v>
      </c>
    </row>
    <row r="13093" spans="8:37" x14ac:dyDescent="0.25">
      <c r="H13093" s="8"/>
      <c r="I13093" s="8"/>
      <c r="N13093" s="23"/>
      <c r="O13093" s="24"/>
      <c r="P13093" s="19"/>
      <c r="Q13093" s="19"/>
      <c r="R13093" s="19"/>
      <c r="U13093" s="27"/>
      <c r="Y13093" s="9" t="s">
        <v>692</v>
      </c>
      <c r="Z13093" s="9" t="s">
        <v>462</v>
      </c>
      <c r="AA13093" s="9" t="s">
        <v>237</v>
      </c>
      <c r="AB13093" s="9">
        <v>15438066</v>
      </c>
      <c r="AC13093" s="9" t="s">
        <v>13866</v>
      </c>
      <c r="AD13093" s="9" t="s">
        <v>800</v>
      </c>
      <c r="AE13093" s="5">
        <f t="shared" si="430"/>
        <v>0</v>
      </c>
      <c r="AF13093" s="5" t="str">
        <f t="shared" si="431"/>
        <v>Pokryto</v>
      </c>
      <c r="AG13093" s="153"/>
      <c r="AH13093" s="153"/>
      <c r="AI13093" t="s">
        <v>201</v>
      </c>
      <c r="AJ13093" t="s">
        <v>800</v>
      </c>
      <c r="AK13093" s="9" t="str">
        <f>VLOOKUP(Y13093,zdroj!D:AJ,33,0)</f>
        <v>katA</v>
      </c>
    </row>
    <row r="13094" spans="8:37" x14ac:dyDescent="0.25">
      <c r="H13094" s="8"/>
      <c r="I13094" s="8"/>
      <c r="N13094" s="23"/>
      <c r="O13094" s="24"/>
      <c r="P13094" s="19"/>
      <c r="Q13094" s="19"/>
      <c r="R13094" s="19"/>
      <c r="U13094" s="27"/>
      <c r="Y13094" s="9" t="s">
        <v>692</v>
      </c>
      <c r="Z13094" s="9" t="s">
        <v>462</v>
      </c>
      <c r="AA13094" s="9" t="s">
        <v>237</v>
      </c>
      <c r="AB13094" s="9">
        <v>15438074</v>
      </c>
      <c r="AC13094" s="9" t="s">
        <v>13867</v>
      </c>
      <c r="AD13094" s="9" t="s">
        <v>800</v>
      </c>
      <c r="AE13094" s="5">
        <f t="shared" si="430"/>
        <v>0</v>
      </c>
      <c r="AF13094" s="5" t="str">
        <f t="shared" si="431"/>
        <v>Pokryto</v>
      </c>
      <c r="AG13094" s="153"/>
      <c r="AH13094" s="153"/>
      <c r="AI13094" t="s">
        <v>201</v>
      </c>
      <c r="AJ13094" t="s">
        <v>800</v>
      </c>
      <c r="AK13094" s="9" t="str">
        <f>VLOOKUP(Y13094,zdroj!D:AJ,33,0)</f>
        <v>katA</v>
      </c>
    </row>
    <row r="13095" spans="8:37" x14ac:dyDescent="0.25">
      <c r="H13095" s="8"/>
      <c r="I13095" s="8"/>
      <c r="N13095" s="23"/>
      <c r="O13095" s="24"/>
      <c r="P13095" s="19"/>
      <c r="Q13095" s="19"/>
      <c r="R13095" s="19"/>
      <c r="U13095" s="27"/>
      <c r="Y13095" s="9" t="s">
        <v>692</v>
      </c>
      <c r="Z13095" s="9" t="s">
        <v>462</v>
      </c>
      <c r="AA13095" s="9" t="s">
        <v>237</v>
      </c>
      <c r="AB13095" s="9">
        <v>15438082</v>
      </c>
      <c r="AC13095" s="9" t="s">
        <v>13868</v>
      </c>
      <c r="AD13095" s="9" t="s">
        <v>225</v>
      </c>
      <c r="AE13095" s="5">
        <f t="shared" si="430"/>
        <v>0</v>
      </c>
      <c r="AF13095" s="5" t="str">
        <f t="shared" si="431"/>
        <v>katA</v>
      </c>
      <c r="AG13095" s="153"/>
      <c r="AH13095" s="153"/>
      <c r="AI13095" t="s">
        <v>201</v>
      </c>
      <c r="AJ13095" t="s">
        <v>17878</v>
      </c>
      <c r="AK13095" s="9" t="str">
        <f>VLOOKUP(Y13095,zdroj!D:AJ,33,0)</f>
        <v>katA</v>
      </c>
    </row>
    <row r="13096" spans="8:37" x14ac:dyDescent="0.25">
      <c r="H13096" s="8"/>
      <c r="I13096" s="8"/>
      <c r="N13096" s="23"/>
      <c r="O13096" s="24"/>
      <c r="P13096" s="19"/>
      <c r="Q13096" s="19"/>
      <c r="R13096" s="19"/>
      <c r="U13096" s="27"/>
      <c r="Y13096" s="9" t="s">
        <v>692</v>
      </c>
      <c r="Z13096" s="9" t="s">
        <v>462</v>
      </c>
      <c r="AA13096" s="9" t="s">
        <v>237</v>
      </c>
      <c r="AB13096" s="9">
        <v>15438091</v>
      </c>
      <c r="AC13096" s="9" t="s">
        <v>13869</v>
      </c>
      <c r="AD13096" s="9" t="s">
        <v>225</v>
      </c>
      <c r="AE13096" s="5">
        <f t="shared" si="430"/>
        <v>0</v>
      </c>
      <c r="AF13096" s="5" t="str">
        <f t="shared" si="431"/>
        <v>katA</v>
      </c>
      <c r="AG13096" s="153"/>
      <c r="AH13096" s="153"/>
      <c r="AI13096" t="s">
        <v>201</v>
      </c>
      <c r="AJ13096" t="s">
        <v>17878</v>
      </c>
      <c r="AK13096" s="9" t="str">
        <f>VLOOKUP(Y13096,zdroj!D:AJ,33,0)</f>
        <v>katA</v>
      </c>
    </row>
    <row r="13097" spans="8:37" x14ac:dyDescent="0.25">
      <c r="H13097" s="8"/>
      <c r="I13097" s="8"/>
      <c r="N13097" s="23"/>
      <c r="O13097" s="24"/>
      <c r="P13097" s="19"/>
      <c r="Q13097" s="19"/>
      <c r="R13097" s="19"/>
      <c r="U13097" s="27"/>
      <c r="Y13097" s="9" t="s">
        <v>692</v>
      </c>
      <c r="Z13097" s="9" t="s">
        <v>462</v>
      </c>
      <c r="AA13097" s="9" t="s">
        <v>237</v>
      </c>
      <c r="AB13097" s="9">
        <v>15438104</v>
      </c>
      <c r="AC13097" s="9" t="s">
        <v>13870</v>
      </c>
      <c r="AD13097" s="9" t="s">
        <v>225</v>
      </c>
      <c r="AE13097" s="5">
        <f t="shared" si="430"/>
        <v>0</v>
      </c>
      <c r="AF13097" s="5" t="str">
        <f t="shared" si="431"/>
        <v>katA</v>
      </c>
      <c r="AG13097" s="153"/>
      <c r="AH13097" s="153"/>
      <c r="AI13097" t="s">
        <v>201</v>
      </c>
      <c r="AJ13097" t="s">
        <v>17878</v>
      </c>
      <c r="AK13097" s="9" t="str">
        <f>VLOOKUP(Y13097,zdroj!D:AJ,33,0)</f>
        <v>katA</v>
      </c>
    </row>
    <row r="13098" spans="8:37" x14ac:dyDescent="0.25">
      <c r="H13098" s="8"/>
      <c r="I13098" s="8"/>
      <c r="N13098" s="23"/>
      <c r="O13098" s="24"/>
      <c r="P13098" s="19"/>
      <c r="Q13098" s="19"/>
      <c r="R13098" s="19"/>
      <c r="U13098" s="27"/>
      <c r="Y13098" s="9" t="s">
        <v>692</v>
      </c>
      <c r="Z13098" s="9" t="s">
        <v>462</v>
      </c>
      <c r="AA13098" s="9" t="s">
        <v>237</v>
      </c>
      <c r="AB13098" s="9">
        <v>15438112</v>
      </c>
      <c r="AC13098" s="9" t="s">
        <v>13871</v>
      </c>
      <c r="AD13098" s="9" t="s">
        <v>800</v>
      </c>
      <c r="AE13098" s="5">
        <f t="shared" si="430"/>
        <v>0</v>
      </c>
      <c r="AF13098" s="5" t="str">
        <f t="shared" si="431"/>
        <v>Pokryto</v>
      </c>
      <c r="AG13098" s="153"/>
      <c r="AH13098" s="153"/>
      <c r="AI13098" t="s">
        <v>17879</v>
      </c>
      <c r="AJ13098" t="s">
        <v>800</v>
      </c>
      <c r="AK13098" s="9" t="str">
        <f>VLOOKUP(Y13098,zdroj!D:AJ,33,0)</f>
        <v>katA</v>
      </c>
    </row>
    <row r="13099" spans="8:37" x14ac:dyDescent="0.25">
      <c r="H13099" s="8"/>
      <c r="I13099" s="8"/>
      <c r="N13099" s="23"/>
      <c r="O13099" s="24"/>
      <c r="P13099" s="19"/>
      <c r="Q13099" s="19"/>
      <c r="R13099" s="19"/>
      <c r="U13099" s="27"/>
      <c r="Y13099" s="9" t="s">
        <v>692</v>
      </c>
      <c r="Z13099" s="9" t="s">
        <v>462</v>
      </c>
      <c r="AA13099" s="9" t="s">
        <v>237</v>
      </c>
      <c r="AB13099" s="9">
        <v>15438121</v>
      </c>
      <c r="AC13099" s="9" t="s">
        <v>13872</v>
      </c>
      <c r="AD13099" s="9" t="s">
        <v>231</v>
      </c>
      <c r="AE13099" s="5">
        <f t="shared" si="430"/>
        <v>0</v>
      </c>
      <c r="AF13099" s="5" t="str">
        <f t="shared" si="431"/>
        <v>katB</v>
      </c>
      <c r="AG13099" s="153"/>
      <c r="AH13099" s="153"/>
      <c r="AI13099" t="s">
        <v>201</v>
      </c>
      <c r="AJ13099" t="s">
        <v>17878</v>
      </c>
      <c r="AK13099" s="9" t="str">
        <f>VLOOKUP(Y13099,zdroj!D:AJ,33,0)</f>
        <v>katA</v>
      </c>
    </row>
    <row r="13100" spans="8:37" x14ac:dyDescent="0.25">
      <c r="H13100" s="8"/>
      <c r="I13100" s="8"/>
      <c r="N13100" s="23"/>
      <c r="O13100" s="24"/>
      <c r="P13100" s="19"/>
      <c r="Q13100" s="19"/>
      <c r="R13100" s="19"/>
      <c r="U13100" s="27"/>
      <c r="Y13100" s="9" t="s">
        <v>692</v>
      </c>
      <c r="Z13100" s="9" t="s">
        <v>462</v>
      </c>
      <c r="AA13100" s="9" t="s">
        <v>237</v>
      </c>
      <c r="AB13100" s="9">
        <v>15438139</v>
      </c>
      <c r="AC13100" s="9" t="s">
        <v>13873</v>
      </c>
      <c r="AD13100" s="9" t="s">
        <v>800</v>
      </c>
      <c r="AE13100" s="5">
        <f t="shared" si="430"/>
        <v>0</v>
      </c>
      <c r="AF13100" s="5" t="str">
        <f t="shared" si="431"/>
        <v>Pokryto</v>
      </c>
      <c r="AG13100" s="153"/>
      <c r="AH13100" s="153"/>
      <c r="AI13100" t="s">
        <v>201</v>
      </c>
      <c r="AJ13100" t="s">
        <v>800</v>
      </c>
      <c r="AK13100" s="9" t="str">
        <f>VLOOKUP(Y13100,zdroj!D:AJ,33,0)</f>
        <v>katA</v>
      </c>
    </row>
    <row r="13101" spans="8:37" x14ac:dyDescent="0.25">
      <c r="H13101" s="8"/>
      <c r="I13101" s="8"/>
      <c r="N13101" s="23"/>
      <c r="O13101" s="24"/>
      <c r="P13101" s="19"/>
      <c r="Q13101" s="19"/>
      <c r="R13101" s="19"/>
      <c r="U13101" s="27"/>
      <c r="Y13101" s="9" t="s">
        <v>692</v>
      </c>
      <c r="Z13101" s="9" t="s">
        <v>462</v>
      </c>
      <c r="AA13101" s="9" t="s">
        <v>237</v>
      </c>
      <c r="AB13101" s="9">
        <v>15438147</v>
      </c>
      <c r="AC13101" s="9" t="s">
        <v>13874</v>
      </c>
      <c r="AD13101" s="9" t="s">
        <v>231</v>
      </c>
      <c r="AE13101" s="5">
        <f t="shared" si="430"/>
        <v>0</v>
      </c>
      <c r="AF13101" s="5" t="str">
        <f t="shared" si="431"/>
        <v>katB</v>
      </c>
      <c r="AG13101" s="153"/>
      <c r="AH13101" s="153"/>
      <c r="AI13101" t="s">
        <v>201</v>
      </c>
      <c r="AJ13101" t="s">
        <v>17878</v>
      </c>
      <c r="AK13101" s="9" t="str">
        <f>VLOOKUP(Y13101,zdroj!D:AJ,33,0)</f>
        <v>katA</v>
      </c>
    </row>
    <row r="13102" spans="8:37" x14ac:dyDescent="0.25">
      <c r="H13102" s="8"/>
      <c r="I13102" s="8"/>
      <c r="N13102" s="23"/>
      <c r="O13102" s="24"/>
      <c r="P13102" s="19"/>
      <c r="Q13102" s="19"/>
      <c r="R13102" s="19"/>
      <c r="U13102" s="27"/>
      <c r="Y13102" s="9" t="s">
        <v>692</v>
      </c>
      <c r="Z13102" s="9" t="s">
        <v>462</v>
      </c>
      <c r="AA13102" s="9" t="s">
        <v>237</v>
      </c>
      <c r="AB13102" s="9">
        <v>15438155</v>
      </c>
      <c r="AC13102" s="9" t="s">
        <v>13875</v>
      </c>
      <c r="AD13102" s="9" t="s">
        <v>225</v>
      </c>
      <c r="AE13102" s="5">
        <f t="shared" si="430"/>
        <v>0</v>
      </c>
      <c r="AF13102" s="5" t="str">
        <f t="shared" si="431"/>
        <v>katA</v>
      </c>
      <c r="AG13102" s="153"/>
      <c r="AH13102" s="153"/>
      <c r="AI13102" t="s">
        <v>201</v>
      </c>
      <c r="AJ13102" t="s">
        <v>17878</v>
      </c>
      <c r="AK13102" s="9" t="str">
        <f>VLOOKUP(Y13102,zdroj!D:AJ,33,0)</f>
        <v>katA</v>
      </c>
    </row>
    <row r="13103" spans="8:37" x14ac:dyDescent="0.25">
      <c r="H13103" s="8"/>
      <c r="I13103" s="8"/>
      <c r="N13103" s="23"/>
      <c r="O13103" s="24"/>
      <c r="P13103" s="19"/>
      <c r="Q13103" s="19"/>
      <c r="R13103" s="19"/>
      <c r="U13103" s="27"/>
      <c r="Y13103" s="9" t="s">
        <v>692</v>
      </c>
      <c r="Z13103" s="9" t="s">
        <v>462</v>
      </c>
      <c r="AA13103" s="9" t="s">
        <v>237</v>
      </c>
      <c r="AB13103" s="9">
        <v>15438163</v>
      </c>
      <c r="AC13103" s="9" t="s">
        <v>13876</v>
      </c>
      <c r="AD13103" s="9" t="s">
        <v>225</v>
      </c>
      <c r="AE13103" s="5">
        <f t="shared" si="430"/>
        <v>0</v>
      </c>
      <c r="AF13103" s="5" t="str">
        <f t="shared" si="431"/>
        <v>katA</v>
      </c>
      <c r="AG13103" s="153"/>
      <c r="AH13103" s="153"/>
      <c r="AI13103" t="s">
        <v>201</v>
      </c>
      <c r="AJ13103" t="s">
        <v>17878</v>
      </c>
      <c r="AK13103" s="9" t="str">
        <f>VLOOKUP(Y13103,zdroj!D:AJ,33,0)</f>
        <v>katA</v>
      </c>
    </row>
    <row r="13104" spans="8:37" x14ac:dyDescent="0.25">
      <c r="H13104" s="8"/>
      <c r="I13104" s="8"/>
      <c r="N13104" s="23"/>
      <c r="O13104" s="24"/>
      <c r="P13104" s="19"/>
      <c r="Q13104" s="19"/>
      <c r="R13104" s="19"/>
      <c r="U13104" s="27"/>
      <c r="Y13104" s="9" t="s">
        <v>692</v>
      </c>
      <c r="Z13104" s="9" t="s">
        <v>462</v>
      </c>
      <c r="AA13104" s="9" t="s">
        <v>237</v>
      </c>
      <c r="AB13104" s="9">
        <v>15438171</v>
      </c>
      <c r="AC13104" s="9" t="s">
        <v>13877</v>
      </c>
      <c r="AD13104" s="9" t="s">
        <v>225</v>
      </c>
      <c r="AE13104" s="5">
        <f t="shared" si="430"/>
        <v>0</v>
      </c>
      <c r="AF13104" s="5" t="str">
        <f t="shared" si="431"/>
        <v>katA</v>
      </c>
      <c r="AG13104" s="153"/>
      <c r="AH13104" s="153"/>
      <c r="AI13104" t="s">
        <v>201</v>
      </c>
      <c r="AJ13104" t="s">
        <v>17878</v>
      </c>
      <c r="AK13104" s="9" t="str">
        <f>VLOOKUP(Y13104,zdroj!D:AJ,33,0)</f>
        <v>katA</v>
      </c>
    </row>
    <row r="13105" spans="8:37" x14ac:dyDescent="0.25">
      <c r="H13105" s="8"/>
      <c r="I13105" s="8"/>
      <c r="N13105" s="23"/>
      <c r="O13105" s="24"/>
      <c r="P13105" s="19"/>
      <c r="Q13105" s="19"/>
      <c r="R13105" s="19"/>
      <c r="U13105" s="27"/>
      <c r="Y13105" s="9" t="s">
        <v>692</v>
      </c>
      <c r="Z13105" s="9" t="s">
        <v>462</v>
      </c>
      <c r="AA13105" s="9" t="s">
        <v>237</v>
      </c>
      <c r="AB13105" s="9">
        <v>15438180</v>
      </c>
      <c r="AC13105" s="9" t="s">
        <v>13878</v>
      </c>
      <c r="AD13105" s="9" t="s">
        <v>225</v>
      </c>
      <c r="AE13105" s="5">
        <f t="shared" si="430"/>
        <v>0</v>
      </c>
      <c r="AF13105" s="5" t="str">
        <f t="shared" si="431"/>
        <v>katA</v>
      </c>
      <c r="AG13105" s="153"/>
      <c r="AH13105" s="153"/>
      <c r="AI13105" t="s">
        <v>201</v>
      </c>
      <c r="AJ13105" t="s">
        <v>17878</v>
      </c>
      <c r="AK13105" s="9" t="str">
        <f>VLOOKUP(Y13105,zdroj!D:AJ,33,0)</f>
        <v>katA</v>
      </c>
    </row>
    <row r="13106" spans="8:37" x14ac:dyDescent="0.25">
      <c r="H13106" s="8"/>
      <c r="I13106" s="8"/>
      <c r="N13106" s="23"/>
      <c r="O13106" s="24"/>
      <c r="P13106" s="19"/>
      <c r="Q13106" s="19"/>
      <c r="R13106" s="19"/>
      <c r="U13106" s="27"/>
      <c r="Y13106" s="9" t="s">
        <v>692</v>
      </c>
      <c r="Z13106" s="9" t="s">
        <v>462</v>
      </c>
      <c r="AA13106" s="9" t="s">
        <v>237</v>
      </c>
      <c r="AB13106" s="9">
        <v>26555492</v>
      </c>
      <c r="AC13106" s="9" t="s">
        <v>13879</v>
      </c>
      <c r="AD13106" s="9" t="s">
        <v>225</v>
      </c>
      <c r="AE13106" s="5">
        <f t="shared" si="430"/>
        <v>0</v>
      </c>
      <c r="AF13106" s="5" t="str">
        <f t="shared" si="431"/>
        <v>katA</v>
      </c>
      <c r="AG13106" s="153"/>
      <c r="AH13106" s="153"/>
      <c r="AI13106" t="s">
        <v>201</v>
      </c>
      <c r="AJ13106" t="s">
        <v>17878</v>
      </c>
      <c r="AK13106" s="9" t="str">
        <f>VLOOKUP(Y13106,zdroj!D:AJ,33,0)</f>
        <v>katA</v>
      </c>
    </row>
    <row r="13107" spans="8:37" x14ac:dyDescent="0.25">
      <c r="H13107" s="8"/>
      <c r="I13107" s="8"/>
      <c r="N13107" s="23"/>
      <c r="O13107" s="24"/>
      <c r="P13107" s="19"/>
      <c r="Q13107" s="19"/>
      <c r="R13107" s="19"/>
      <c r="U13107" s="27"/>
      <c r="Y13107" s="9" t="s">
        <v>692</v>
      </c>
      <c r="Z13107" s="9" t="s">
        <v>462</v>
      </c>
      <c r="AA13107" s="9" t="s">
        <v>237</v>
      </c>
      <c r="AB13107" s="9">
        <v>27118631</v>
      </c>
      <c r="AC13107" s="9" t="s">
        <v>13880</v>
      </c>
      <c r="AD13107" s="9" t="s">
        <v>225</v>
      </c>
      <c r="AE13107" s="5">
        <f t="shared" si="430"/>
        <v>0</v>
      </c>
      <c r="AF13107" s="5" t="str">
        <f t="shared" si="431"/>
        <v>katA</v>
      </c>
      <c r="AG13107" s="153"/>
      <c r="AH13107" s="153"/>
      <c r="AI13107" t="s">
        <v>229</v>
      </c>
      <c r="AJ13107" t="s">
        <v>17878</v>
      </c>
      <c r="AK13107" s="9" t="str">
        <f>VLOOKUP(Y13107,zdroj!D:AJ,33,0)</f>
        <v>katA</v>
      </c>
    </row>
    <row r="13108" spans="8:37" x14ac:dyDescent="0.25">
      <c r="H13108" s="8"/>
      <c r="I13108" s="8"/>
      <c r="N13108" s="23"/>
      <c r="O13108" s="24"/>
      <c r="P13108" s="19"/>
      <c r="Q13108" s="19"/>
      <c r="R13108" s="19"/>
      <c r="U13108" s="27"/>
      <c r="Y13108" s="9" t="s">
        <v>692</v>
      </c>
      <c r="Z13108" s="9" t="s">
        <v>462</v>
      </c>
      <c r="AA13108" s="9" t="s">
        <v>237</v>
      </c>
      <c r="AB13108" s="9">
        <v>72650443</v>
      </c>
      <c r="AC13108" s="9" t="s">
        <v>13881</v>
      </c>
      <c r="AD13108" s="9" t="s">
        <v>231</v>
      </c>
      <c r="AE13108" s="5">
        <f t="shared" si="430"/>
        <v>0</v>
      </c>
      <c r="AF13108" s="5" t="str">
        <f t="shared" si="431"/>
        <v>katB</v>
      </c>
      <c r="AG13108" s="153"/>
      <c r="AH13108" s="153"/>
      <c r="AI13108" t="s">
        <v>229</v>
      </c>
      <c r="AJ13108" t="s">
        <v>17878</v>
      </c>
      <c r="AK13108" s="9" t="str">
        <f>VLOOKUP(Y13108,zdroj!D:AJ,33,0)</f>
        <v>katA</v>
      </c>
    </row>
    <row r="13109" spans="8:37" x14ac:dyDescent="0.25">
      <c r="H13109" s="8"/>
      <c r="I13109" s="8"/>
      <c r="N13109" s="23"/>
      <c r="O13109" s="24"/>
      <c r="P13109" s="19"/>
      <c r="Q13109" s="19"/>
      <c r="R13109" s="19"/>
      <c r="U13109" s="27"/>
      <c r="Y13109" s="9" t="s">
        <v>692</v>
      </c>
      <c r="Z13109" s="9" t="s">
        <v>462</v>
      </c>
      <c r="AA13109" s="9" t="s">
        <v>237</v>
      </c>
      <c r="AB13109" s="9">
        <v>27885976</v>
      </c>
      <c r="AC13109" s="9" t="s">
        <v>13882</v>
      </c>
      <c r="AD13109" s="9" t="s">
        <v>225</v>
      </c>
      <c r="AE13109" s="5">
        <f t="shared" si="430"/>
        <v>0</v>
      </c>
      <c r="AF13109" s="5" t="str">
        <f t="shared" si="431"/>
        <v>katA</v>
      </c>
      <c r="AG13109" s="153"/>
      <c r="AH13109" s="153"/>
      <c r="AI13109" t="s">
        <v>201</v>
      </c>
      <c r="AJ13109" t="s">
        <v>17878</v>
      </c>
      <c r="AK13109" s="9" t="str">
        <f>VLOOKUP(Y13109,zdroj!D:AJ,33,0)</f>
        <v>katA</v>
      </c>
    </row>
    <row r="13110" spans="8:37" x14ac:dyDescent="0.25">
      <c r="H13110" s="8"/>
      <c r="I13110" s="8"/>
      <c r="N13110" s="23"/>
      <c r="O13110" s="24"/>
      <c r="P13110" s="19"/>
      <c r="Q13110" s="19"/>
      <c r="R13110" s="19"/>
      <c r="U13110" s="27"/>
      <c r="Y13110" s="9" t="s">
        <v>692</v>
      </c>
      <c r="Z13110" s="9" t="s">
        <v>462</v>
      </c>
      <c r="AA13110" s="9" t="s">
        <v>237</v>
      </c>
      <c r="AB13110" s="9">
        <v>15436969</v>
      </c>
      <c r="AC13110" s="9" t="s">
        <v>13883</v>
      </c>
      <c r="AD13110" s="9" t="s">
        <v>225</v>
      </c>
      <c r="AE13110" s="5">
        <f t="shared" si="430"/>
        <v>0</v>
      </c>
      <c r="AF13110" s="5" t="str">
        <f t="shared" si="431"/>
        <v>katA</v>
      </c>
      <c r="AG13110" s="153"/>
      <c r="AH13110" s="153"/>
      <c r="AI13110" t="s">
        <v>17879</v>
      </c>
      <c r="AJ13110" t="s">
        <v>17878</v>
      </c>
      <c r="AK13110" s="9" t="str">
        <f>VLOOKUP(Y13110,zdroj!D:AJ,33,0)</f>
        <v>katA</v>
      </c>
    </row>
    <row r="13111" spans="8:37" x14ac:dyDescent="0.25">
      <c r="H13111" s="8"/>
      <c r="I13111" s="8"/>
      <c r="N13111" s="23"/>
      <c r="O13111" s="24"/>
      <c r="P13111" s="19"/>
      <c r="Q13111" s="19"/>
      <c r="R13111" s="19"/>
      <c r="U13111" s="27"/>
      <c r="Y13111" s="9" t="s">
        <v>692</v>
      </c>
      <c r="Z13111" s="9" t="s">
        <v>462</v>
      </c>
      <c r="AA13111" s="9" t="s">
        <v>237</v>
      </c>
      <c r="AB13111" s="9">
        <v>15436977</v>
      </c>
      <c r="AC13111" s="9" t="s">
        <v>13884</v>
      </c>
      <c r="AD13111" s="9" t="s">
        <v>225</v>
      </c>
      <c r="AE13111" s="5">
        <f t="shared" si="430"/>
        <v>0</v>
      </c>
      <c r="AF13111" s="5" t="str">
        <f t="shared" si="431"/>
        <v>katA</v>
      </c>
      <c r="AG13111" s="153"/>
      <c r="AH13111" s="153"/>
      <c r="AI13111" t="s">
        <v>201</v>
      </c>
      <c r="AJ13111" t="s">
        <v>17878</v>
      </c>
      <c r="AK13111" s="9" t="str">
        <f>VLOOKUP(Y13111,zdroj!D:AJ,33,0)</f>
        <v>katA</v>
      </c>
    </row>
    <row r="13112" spans="8:37" x14ac:dyDescent="0.25">
      <c r="H13112" s="8"/>
      <c r="I13112" s="8"/>
      <c r="N13112" s="23"/>
      <c r="O13112" s="24"/>
      <c r="P13112" s="19"/>
      <c r="Q13112" s="19"/>
      <c r="R13112" s="19"/>
      <c r="U13112" s="27"/>
      <c r="Y13112" s="9" t="s">
        <v>692</v>
      </c>
      <c r="Z13112" s="9" t="s">
        <v>462</v>
      </c>
      <c r="AA13112" s="9" t="s">
        <v>237</v>
      </c>
      <c r="AB13112" s="9">
        <v>15436985</v>
      </c>
      <c r="AC13112" s="9" t="s">
        <v>13885</v>
      </c>
      <c r="AD13112" s="9" t="s">
        <v>225</v>
      </c>
      <c r="AE13112" s="5">
        <f t="shared" si="430"/>
        <v>0</v>
      </c>
      <c r="AF13112" s="5" t="str">
        <f t="shared" si="431"/>
        <v>katA</v>
      </c>
      <c r="AG13112" s="153"/>
      <c r="AH13112" s="153"/>
      <c r="AI13112" t="s">
        <v>201</v>
      </c>
      <c r="AJ13112" t="s">
        <v>17878</v>
      </c>
      <c r="AK13112" s="9" t="str">
        <f>VLOOKUP(Y13112,zdroj!D:AJ,33,0)</f>
        <v>katA</v>
      </c>
    </row>
    <row r="13113" spans="8:37" x14ac:dyDescent="0.25">
      <c r="H13113" s="8"/>
      <c r="I13113" s="8"/>
      <c r="N13113" s="23"/>
      <c r="O13113" s="24"/>
      <c r="P13113" s="19"/>
      <c r="Q13113" s="19"/>
      <c r="R13113" s="19"/>
      <c r="U13113" s="27"/>
      <c r="Y13113" s="9" t="s">
        <v>692</v>
      </c>
      <c r="Z13113" s="9" t="s">
        <v>462</v>
      </c>
      <c r="AA13113" s="9" t="s">
        <v>237</v>
      </c>
      <c r="AB13113" s="9">
        <v>15436993</v>
      </c>
      <c r="AC13113" s="9" t="s">
        <v>13886</v>
      </c>
      <c r="AD13113" s="9" t="s">
        <v>225</v>
      </c>
      <c r="AE13113" s="5">
        <f t="shared" si="430"/>
        <v>0</v>
      </c>
      <c r="AF13113" s="5" t="str">
        <f t="shared" si="431"/>
        <v>katA</v>
      </c>
      <c r="AG13113" s="153"/>
      <c r="AH13113" s="153"/>
      <c r="AI13113" t="s">
        <v>201</v>
      </c>
      <c r="AJ13113" t="s">
        <v>17878</v>
      </c>
      <c r="AK13113" s="9" t="str">
        <f>VLOOKUP(Y13113,zdroj!D:AJ,33,0)</f>
        <v>katA</v>
      </c>
    </row>
    <row r="13114" spans="8:37" x14ac:dyDescent="0.25">
      <c r="H13114" s="8"/>
      <c r="I13114" s="8"/>
      <c r="N13114" s="23"/>
      <c r="O13114" s="24"/>
      <c r="P13114" s="19"/>
      <c r="Q13114" s="19"/>
      <c r="R13114" s="19"/>
      <c r="U13114" s="27"/>
      <c r="Y13114" s="9" t="s">
        <v>692</v>
      </c>
      <c r="Z13114" s="9" t="s">
        <v>462</v>
      </c>
      <c r="AA13114" s="9" t="s">
        <v>237</v>
      </c>
      <c r="AB13114" s="9">
        <v>15437001</v>
      </c>
      <c r="AC13114" s="9" t="s">
        <v>13887</v>
      </c>
      <c r="AD13114" s="9" t="s">
        <v>231</v>
      </c>
      <c r="AE13114" s="5">
        <f t="shared" si="430"/>
        <v>0</v>
      </c>
      <c r="AF13114" s="5" t="str">
        <f t="shared" si="431"/>
        <v>katB</v>
      </c>
      <c r="AG13114" s="153"/>
      <c r="AH13114" s="153"/>
      <c r="AI13114" t="s">
        <v>201</v>
      </c>
      <c r="AJ13114" t="s">
        <v>17878</v>
      </c>
      <c r="AK13114" s="9" t="str">
        <f>VLOOKUP(Y13114,zdroj!D:AJ,33,0)</f>
        <v>katA</v>
      </c>
    </row>
    <row r="13115" spans="8:37" x14ac:dyDescent="0.25">
      <c r="H13115" s="8"/>
      <c r="I13115" s="8"/>
      <c r="N13115" s="23"/>
      <c r="O13115" s="24"/>
      <c r="P13115" s="19"/>
      <c r="Q13115" s="19"/>
      <c r="R13115" s="19"/>
      <c r="U13115" s="27"/>
      <c r="Y13115" s="9" t="s">
        <v>692</v>
      </c>
      <c r="Z13115" s="9" t="s">
        <v>462</v>
      </c>
      <c r="AA13115" s="9" t="s">
        <v>237</v>
      </c>
      <c r="AB13115" s="9">
        <v>15437019</v>
      </c>
      <c r="AC13115" s="9" t="s">
        <v>13888</v>
      </c>
      <c r="AD13115" s="9" t="s">
        <v>225</v>
      </c>
      <c r="AE13115" s="5">
        <f t="shared" si="430"/>
        <v>0</v>
      </c>
      <c r="AF13115" s="5" t="str">
        <f t="shared" si="431"/>
        <v>katA</v>
      </c>
      <c r="AG13115" s="153"/>
      <c r="AH13115" s="153"/>
      <c r="AI13115" t="s">
        <v>201</v>
      </c>
      <c r="AJ13115" t="s">
        <v>17878</v>
      </c>
      <c r="AK13115" s="9" t="str">
        <f>VLOOKUP(Y13115,zdroj!D:AJ,33,0)</f>
        <v>katA</v>
      </c>
    </row>
    <row r="13116" spans="8:37" x14ac:dyDescent="0.25">
      <c r="H13116" s="8"/>
      <c r="I13116" s="8"/>
      <c r="N13116" s="23"/>
      <c r="O13116" s="24"/>
      <c r="P13116" s="19"/>
      <c r="Q13116" s="19"/>
      <c r="R13116" s="19"/>
      <c r="U13116" s="27"/>
      <c r="Y13116" s="9" t="s">
        <v>692</v>
      </c>
      <c r="Z13116" s="9" t="s">
        <v>462</v>
      </c>
      <c r="AA13116" s="9" t="s">
        <v>237</v>
      </c>
      <c r="AB13116" s="9">
        <v>15437027</v>
      </c>
      <c r="AC13116" s="9" t="s">
        <v>13889</v>
      </c>
      <c r="AD13116" s="9" t="s">
        <v>225</v>
      </c>
      <c r="AE13116" s="5">
        <f t="shared" si="430"/>
        <v>0</v>
      </c>
      <c r="AF13116" s="5" t="str">
        <f t="shared" si="431"/>
        <v>katA</v>
      </c>
      <c r="AG13116" s="153"/>
      <c r="AH13116" s="153"/>
      <c r="AI13116" t="s">
        <v>201</v>
      </c>
      <c r="AJ13116" t="s">
        <v>17878</v>
      </c>
      <c r="AK13116" s="9" t="str">
        <f>VLOOKUP(Y13116,zdroj!D:AJ,33,0)</f>
        <v>katA</v>
      </c>
    </row>
    <row r="13117" spans="8:37" x14ac:dyDescent="0.25">
      <c r="H13117" s="8"/>
      <c r="I13117" s="8"/>
      <c r="N13117" s="23"/>
      <c r="O13117" s="24"/>
      <c r="P13117" s="19"/>
      <c r="Q13117" s="19"/>
      <c r="R13117" s="19"/>
      <c r="U13117" s="27"/>
      <c r="Y13117" s="9" t="s">
        <v>692</v>
      </c>
      <c r="Z13117" s="9" t="s">
        <v>462</v>
      </c>
      <c r="AA13117" s="9" t="s">
        <v>237</v>
      </c>
      <c r="AB13117" s="9">
        <v>15437035</v>
      </c>
      <c r="AC13117" s="9" t="s">
        <v>13890</v>
      </c>
      <c r="AD13117" s="9" t="s">
        <v>231</v>
      </c>
      <c r="AE13117" s="5">
        <f t="shared" si="430"/>
        <v>0</v>
      </c>
      <c r="AF13117" s="5" t="str">
        <f t="shared" si="431"/>
        <v>katB</v>
      </c>
      <c r="AG13117" s="153"/>
      <c r="AH13117" s="153"/>
      <c r="AI13117" t="s">
        <v>201</v>
      </c>
      <c r="AJ13117" t="s">
        <v>17878</v>
      </c>
      <c r="AK13117" s="9" t="str">
        <f>VLOOKUP(Y13117,zdroj!D:AJ,33,0)</f>
        <v>katA</v>
      </c>
    </row>
    <row r="13118" spans="8:37" x14ac:dyDescent="0.25">
      <c r="H13118" s="8"/>
      <c r="I13118" s="8"/>
      <c r="N13118" s="23"/>
      <c r="O13118" s="24"/>
      <c r="P13118" s="19"/>
      <c r="Q13118" s="19"/>
      <c r="R13118" s="19"/>
      <c r="U13118" s="27"/>
      <c r="Y13118" s="9" t="s">
        <v>692</v>
      </c>
      <c r="Z13118" s="9" t="s">
        <v>462</v>
      </c>
      <c r="AA13118" s="9" t="s">
        <v>237</v>
      </c>
      <c r="AB13118" s="9">
        <v>15437051</v>
      </c>
      <c r="AC13118" s="9" t="s">
        <v>13891</v>
      </c>
      <c r="AD13118" s="9" t="s">
        <v>225</v>
      </c>
      <c r="AE13118" s="5">
        <f t="shared" si="430"/>
        <v>0</v>
      </c>
      <c r="AF13118" s="5" t="str">
        <f t="shared" si="431"/>
        <v>katA</v>
      </c>
      <c r="AG13118" s="153"/>
      <c r="AH13118" s="153"/>
      <c r="AI13118" t="s">
        <v>236</v>
      </c>
      <c r="AJ13118" t="s">
        <v>17878</v>
      </c>
      <c r="AK13118" s="9" t="str">
        <f>VLOOKUP(Y13118,zdroj!D:AJ,33,0)</f>
        <v>katA</v>
      </c>
    </row>
    <row r="13119" spans="8:37" x14ac:dyDescent="0.25">
      <c r="H13119" s="8"/>
      <c r="I13119" s="8"/>
      <c r="N13119" s="23"/>
      <c r="O13119" s="24"/>
      <c r="P13119" s="19"/>
      <c r="Q13119" s="19"/>
      <c r="R13119" s="19"/>
      <c r="U13119" s="27"/>
      <c r="Y13119" s="9" t="s">
        <v>692</v>
      </c>
      <c r="Z13119" s="9" t="s">
        <v>462</v>
      </c>
      <c r="AA13119" s="9" t="s">
        <v>237</v>
      </c>
      <c r="AB13119" s="9">
        <v>40120929</v>
      </c>
      <c r="AC13119" s="9" t="s">
        <v>13892</v>
      </c>
      <c r="AD13119" s="9" t="s">
        <v>225</v>
      </c>
      <c r="AE13119" s="5">
        <f t="shared" si="430"/>
        <v>0</v>
      </c>
      <c r="AF13119" s="5" t="str">
        <f t="shared" si="431"/>
        <v>katA</v>
      </c>
      <c r="AG13119" s="153"/>
      <c r="AH13119" s="153"/>
      <c r="AI13119" t="s">
        <v>201</v>
      </c>
      <c r="AJ13119" t="s">
        <v>17878</v>
      </c>
      <c r="AK13119" s="9" t="str">
        <f>VLOOKUP(Y13119,zdroj!D:AJ,33,0)</f>
        <v>katA</v>
      </c>
    </row>
    <row r="13120" spans="8:37" x14ac:dyDescent="0.25">
      <c r="H13120" s="8"/>
      <c r="I13120" s="8"/>
      <c r="N13120" s="23"/>
      <c r="O13120" s="24"/>
      <c r="P13120" s="19"/>
      <c r="Q13120" s="19"/>
      <c r="R13120" s="19"/>
      <c r="U13120" s="27"/>
      <c r="Y13120" s="9" t="s">
        <v>692</v>
      </c>
      <c r="Z13120" s="9" t="s">
        <v>462</v>
      </c>
      <c r="AA13120" s="9" t="s">
        <v>237</v>
      </c>
      <c r="AB13120" s="9">
        <v>15437060</v>
      </c>
      <c r="AC13120" s="9" t="s">
        <v>13893</v>
      </c>
      <c r="AD13120" s="9" t="s">
        <v>225</v>
      </c>
      <c r="AE13120" s="5">
        <f t="shared" si="430"/>
        <v>0</v>
      </c>
      <c r="AF13120" s="5" t="str">
        <f t="shared" si="431"/>
        <v>katA</v>
      </c>
      <c r="AG13120" s="153"/>
      <c r="AH13120" s="153"/>
      <c r="AI13120" t="s">
        <v>201</v>
      </c>
      <c r="AJ13120" t="s">
        <v>17878</v>
      </c>
      <c r="AK13120" s="9" t="str">
        <f>VLOOKUP(Y13120,zdroj!D:AJ,33,0)</f>
        <v>katA</v>
      </c>
    </row>
    <row r="13121" spans="8:37" x14ac:dyDescent="0.25">
      <c r="H13121" s="8"/>
      <c r="I13121" s="8"/>
      <c r="N13121" s="23"/>
      <c r="O13121" s="24"/>
      <c r="P13121" s="19"/>
      <c r="Q13121" s="19"/>
      <c r="R13121" s="19"/>
      <c r="U13121" s="27"/>
      <c r="Y13121" s="9" t="s">
        <v>692</v>
      </c>
      <c r="Z13121" s="9" t="s">
        <v>462</v>
      </c>
      <c r="AA13121" s="9" t="s">
        <v>237</v>
      </c>
      <c r="AB13121" s="9">
        <v>15436764</v>
      </c>
      <c r="AC13121" s="9" t="s">
        <v>13894</v>
      </c>
      <c r="AD13121" s="9" t="s">
        <v>231</v>
      </c>
      <c r="AE13121" s="5">
        <f t="shared" si="430"/>
        <v>0</v>
      </c>
      <c r="AF13121" s="5" t="str">
        <f t="shared" si="431"/>
        <v>katB</v>
      </c>
      <c r="AG13121" s="153"/>
      <c r="AH13121" s="153"/>
      <c r="AI13121" t="s">
        <v>201</v>
      </c>
      <c r="AJ13121" t="s">
        <v>17878</v>
      </c>
      <c r="AK13121" s="9" t="str">
        <f>VLOOKUP(Y13121,zdroj!D:AJ,33,0)</f>
        <v>katA</v>
      </c>
    </row>
    <row r="13122" spans="8:37" x14ac:dyDescent="0.25">
      <c r="H13122" s="8"/>
      <c r="I13122" s="8"/>
      <c r="N13122" s="23"/>
      <c r="O13122" s="24"/>
      <c r="P13122" s="19"/>
      <c r="Q13122" s="19"/>
      <c r="R13122" s="19"/>
      <c r="U13122" s="27"/>
      <c r="Y13122" s="9" t="s">
        <v>692</v>
      </c>
      <c r="Z13122" s="9" t="s">
        <v>462</v>
      </c>
      <c r="AA13122" s="9" t="s">
        <v>237</v>
      </c>
      <c r="AB13122" s="9">
        <v>15437078</v>
      </c>
      <c r="AC13122" s="9" t="s">
        <v>13895</v>
      </c>
      <c r="AD13122" s="9" t="s">
        <v>225</v>
      </c>
      <c r="AE13122" s="5">
        <f t="shared" si="430"/>
        <v>0</v>
      </c>
      <c r="AF13122" s="5" t="str">
        <f t="shared" si="431"/>
        <v>katA</v>
      </c>
      <c r="AG13122" s="153"/>
      <c r="AH13122" s="153"/>
      <c r="AI13122" t="s">
        <v>201</v>
      </c>
      <c r="AJ13122" t="s">
        <v>17878</v>
      </c>
      <c r="AK13122" s="9" t="str">
        <f>VLOOKUP(Y13122,zdroj!D:AJ,33,0)</f>
        <v>katA</v>
      </c>
    </row>
    <row r="13123" spans="8:37" x14ac:dyDescent="0.25">
      <c r="H13123" s="8"/>
      <c r="I13123" s="8"/>
      <c r="N13123" s="23"/>
      <c r="O13123" s="24"/>
      <c r="P13123" s="19"/>
      <c r="Q13123" s="19"/>
      <c r="R13123" s="19"/>
      <c r="U13123" s="27"/>
      <c r="Y13123" s="9" t="s">
        <v>692</v>
      </c>
      <c r="Z13123" s="9" t="s">
        <v>462</v>
      </c>
      <c r="AA13123" s="9" t="s">
        <v>237</v>
      </c>
      <c r="AB13123" s="9">
        <v>15437086</v>
      </c>
      <c r="AC13123" s="9" t="s">
        <v>13896</v>
      </c>
      <c r="AD13123" s="9" t="s">
        <v>225</v>
      </c>
      <c r="AE13123" s="5">
        <f t="shared" si="430"/>
        <v>0</v>
      </c>
      <c r="AF13123" s="5" t="str">
        <f t="shared" si="431"/>
        <v>katA</v>
      </c>
      <c r="AG13123" s="153"/>
      <c r="AH13123" s="153"/>
      <c r="AI13123" t="s">
        <v>17879</v>
      </c>
      <c r="AJ13123" t="s">
        <v>17878</v>
      </c>
      <c r="AK13123" s="9" t="str">
        <f>VLOOKUP(Y13123,zdroj!D:AJ,33,0)</f>
        <v>katA</v>
      </c>
    </row>
    <row r="13124" spans="8:37" x14ac:dyDescent="0.25">
      <c r="H13124" s="8"/>
      <c r="I13124" s="8"/>
      <c r="N13124" s="23"/>
      <c r="O13124" s="24"/>
      <c r="P13124" s="19"/>
      <c r="Q13124" s="19"/>
      <c r="R13124" s="19"/>
      <c r="U13124" s="27"/>
      <c r="Y13124" s="9" t="s">
        <v>692</v>
      </c>
      <c r="Z13124" s="9" t="s">
        <v>462</v>
      </c>
      <c r="AA13124" s="9" t="s">
        <v>237</v>
      </c>
      <c r="AB13124" s="9">
        <v>15436772</v>
      </c>
      <c r="AC13124" s="9" t="s">
        <v>13897</v>
      </c>
      <c r="AD13124" s="9" t="s">
        <v>231</v>
      </c>
      <c r="AE13124" s="5">
        <f t="shared" si="430"/>
        <v>0</v>
      </c>
      <c r="AF13124" s="5" t="str">
        <f t="shared" si="431"/>
        <v>katB</v>
      </c>
      <c r="AG13124" s="153"/>
      <c r="AH13124" s="153"/>
      <c r="AI13124" t="s">
        <v>201</v>
      </c>
      <c r="AJ13124" t="s">
        <v>17878</v>
      </c>
      <c r="AK13124" s="9" t="str">
        <f>VLOOKUP(Y13124,zdroj!D:AJ,33,0)</f>
        <v>katA</v>
      </c>
    </row>
    <row r="13125" spans="8:37" x14ac:dyDescent="0.25">
      <c r="H13125" s="8"/>
      <c r="I13125" s="8"/>
      <c r="N13125" s="23"/>
      <c r="O13125" s="24"/>
      <c r="P13125" s="19"/>
      <c r="Q13125" s="19"/>
      <c r="R13125" s="19"/>
      <c r="U13125" s="27"/>
      <c r="Y13125" s="9" t="s">
        <v>692</v>
      </c>
      <c r="Z13125" s="9" t="s">
        <v>462</v>
      </c>
      <c r="AA13125" s="9" t="s">
        <v>237</v>
      </c>
      <c r="AB13125" s="9">
        <v>28073622</v>
      </c>
      <c r="AC13125" s="9" t="s">
        <v>13898</v>
      </c>
      <c r="AD13125" s="9" t="s">
        <v>800</v>
      </c>
      <c r="AE13125" s="5">
        <f t="shared" si="430"/>
        <v>0</v>
      </c>
      <c r="AF13125" s="5" t="str">
        <f t="shared" si="431"/>
        <v>Pokryto</v>
      </c>
      <c r="AG13125" s="153"/>
      <c r="AH13125" s="153"/>
      <c r="AI13125" t="s">
        <v>201</v>
      </c>
      <c r="AJ13125" t="s">
        <v>800</v>
      </c>
      <c r="AK13125" s="9" t="str">
        <f>VLOOKUP(Y13125,zdroj!D:AJ,33,0)</f>
        <v>katA</v>
      </c>
    </row>
    <row r="13126" spans="8:37" x14ac:dyDescent="0.25">
      <c r="H13126" s="8"/>
      <c r="I13126" s="8"/>
      <c r="N13126" s="23"/>
      <c r="O13126" s="24"/>
      <c r="P13126" s="19"/>
      <c r="Q13126" s="19"/>
      <c r="R13126" s="19"/>
      <c r="U13126" s="27"/>
      <c r="Y13126" s="9" t="s">
        <v>692</v>
      </c>
      <c r="Z13126" s="9" t="s">
        <v>462</v>
      </c>
      <c r="AA13126" s="9" t="s">
        <v>237</v>
      </c>
      <c r="AB13126" s="9">
        <v>15437094</v>
      </c>
      <c r="AC13126" s="9" t="s">
        <v>13899</v>
      </c>
      <c r="AD13126" s="9" t="s">
        <v>231</v>
      </c>
      <c r="AE13126" s="5">
        <f t="shared" si="430"/>
        <v>0</v>
      </c>
      <c r="AF13126" s="5" t="str">
        <f t="shared" si="431"/>
        <v>katB</v>
      </c>
      <c r="AG13126" s="153"/>
      <c r="AH13126" s="153"/>
      <c r="AI13126" t="s">
        <v>201</v>
      </c>
      <c r="AJ13126" t="s">
        <v>17878</v>
      </c>
      <c r="AK13126" s="9" t="str">
        <f>VLOOKUP(Y13126,zdroj!D:AJ,33,0)</f>
        <v>katA</v>
      </c>
    </row>
    <row r="13127" spans="8:37" x14ac:dyDescent="0.25">
      <c r="H13127" s="8"/>
      <c r="I13127" s="8"/>
      <c r="N13127" s="23"/>
      <c r="O13127" s="24"/>
      <c r="P13127" s="19"/>
      <c r="Q13127" s="19"/>
      <c r="R13127" s="19"/>
      <c r="U13127" s="27"/>
      <c r="Y13127" s="9" t="s">
        <v>692</v>
      </c>
      <c r="Z13127" s="9" t="s">
        <v>462</v>
      </c>
      <c r="AA13127" s="9" t="s">
        <v>237</v>
      </c>
      <c r="AB13127" s="9">
        <v>15437108</v>
      </c>
      <c r="AC13127" s="9" t="s">
        <v>13900</v>
      </c>
      <c r="AD13127" s="9" t="s">
        <v>800</v>
      </c>
      <c r="AE13127" s="5">
        <f t="shared" si="430"/>
        <v>0</v>
      </c>
      <c r="AF13127" s="5" t="str">
        <f t="shared" si="431"/>
        <v>Pokryto</v>
      </c>
      <c r="AG13127" s="153"/>
      <c r="AH13127" s="153"/>
      <c r="AI13127" t="s">
        <v>201</v>
      </c>
      <c r="AJ13127" t="s">
        <v>800</v>
      </c>
      <c r="AK13127" s="9" t="str">
        <f>VLOOKUP(Y13127,zdroj!D:AJ,33,0)</f>
        <v>katA</v>
      </c>
    </row>
    <row r="13128" spans="8:37" x14ac:dyDescent="0.25">
      <c r="H13128" s="8"/>
      <c r="I13128" s="8"/>
      <c r="N13128" s="23"/>
      <c r="O13128" s="24"/>
      <c r="P13128" s="19"/>
      <c r="Q13128" s="19"/>
      <c r="R13128" s="19"/>
      <c r="U13128" s="27"/>
      <c r="Y13128" s="9" t="s">
        <v>692</v>
      </c>
      <c r="Z13128" s="9" t="s">
        <v>462</v>
      </c>
      <c r="AA13128" s="9" t="s">
        <v>237</v>
      </c>
      <c r="AB13128" s="9">
        <v>15437116</v>
      </c>
      <c r="AC13128" s="9" t="s">
        <v>13901</v>
      </c>
      <c r="AD13128" s="9" t="s">
        <v>231</v>
      </c>
      <c r="AE13128" s="5">
        <f t="shared" si="430"/>
        <v>0</v>
      </c>
      <c r="AF13128" s="5" t="str">
        <f t="shared" si="431"/>
        <v>katB</v>
      </c>
      <c r="AG13128" s="153"/>
      <c r="AH13128" s="153"/>
      <c r="AI13128" t="s">
        <v>201</v>
      </c>
      <c r="AJ13128" t="s">
        <v>17878</v>
      </c>
      <c r="AK13128" s="9" t="str">
        <f>VLOOKUP(Y13128,zdroj!D:AJ,33,0)</f>
        <v>katA</v>
      </c>
    </row>
    <row r="13129" spans="8:37" x14ac:dyDescent="0.25">
      <c r="H13129" s="8"/>
      <c r="I13129" s="8"/>
      <c r="N13129" s="23"/>
      <c r="O13129" s="24"/>
      <c r="P13129" s="19"/>
      <c r="Q13129" s="19"/>
      <c r="R13129" s="19"/>
      <c r="U13129" s="27"/>
      <c r="Y13129" s="9" t="s">
        <v>692</v>
      </c>
      <c r="Z13129" s="9" t="s">
        <v>462</v>
      </c>
      <c r="AA13129" s="9" t="s">
        <v>237</v>
      </c>
      <c r="AB13129" s="9">
        <v>15436781</v>
      </c>
      <c r="AC13129" s="9" t="s">
        <v>13902</v>
      </c>
      <c r="AD13129" s="9" t="s">
        <v>225</v>
      </c>
      <c r="AE13129" s="5">
        <f t="shared" si="430"/>
        <v>0</v>
      </c>
      <c r="AF13129" s="5" t="str">
        <f t="shared" si="431"/>
        <v>katA</v>
      </c>
      <c r="AG13129" s="153"/>
      <c r="AH13129" s="153"/>
      <c r="AI13129" t="s">
        <v>201</v>
      </c>
      <c r="AJ13129" t="s">
        <v>17878</v>
      </c>
      <c r="AK13129" s="9" t="str">
        <f>VLOOKUP(Y13129,zdroj!D:AJ,33,0)</f>
        <v>katA</v>
      </c>
    </row>
    <row r="13130" spans="8:37" x14ac:dyDescent="0.25">
      <c r="H13130" s="8"/>
      <c r="I13130" s="8"/>
      <c r="N13130" s="23"/>
      <c r="O13130" s="24"/>
      <c r="P13130" s="19"/>
      <c r="Q13130" s="19"/>
      <c r="R13130" s="19"/>
      <c r="U13130" s="27"/>
      <c r="Y13130" s="9" t="s">
        <v>692</v>
      </c>
      <c r="Z13130" s="9" t="s">
        <v>462</v>
      </c>
      <c r="AA13130" s="9" t="s">
        <v>237</v>
      </c>
      <c r="AB13130" s="9">
        <v>15437124</v>
      </c>
      <c r="AC13130" s="9" t="s">
        <v>13903</v>
      </c>
      <c r="AD13130" s="9" t="s">
        <v>231</v>
      </c>
      <c r="AE13130" s="5">
        <f t="shared" ref="AE13130:AE13193" si="432">VLOOKUP(Y13130,K:T,10,0)</f>
        <v>0</v>
      </c>
      <c r="AF13130" s="5" t="str">
        <f t="shared" ref="AF13130:AF13193" si="433">IF(AE13130="A",IF(AD13130="katA","katB",AD13130),AD13130)</f>
        <v>katB</v>
      </c>
      <c r="AG13130" s="153"/>
      <c r="AH13130" s="153"/>
      <c r="AI13130" t="s">
        <v>201</v>
      </c>
      <c r="AJ13130" t="s">
        <v>17878</v>
      </c>
      <c r="AK13130" s="9" t="str">
        <f>VLOOKUP(Y13130,zdroj!D:AJ,33,0)</f>
        <v>katA</v>
      </c>
    </row>
    <row r="13131" spans="8:37" x14ac:dyDescent="0.25">
      <c r="H13131" s="8"/>
      <c r="I13131" s="8"/>
      <c r="N13131" s="23"/>
      <c r="O13131" s="24"/>
      <c r="P13131" s="19"/>
      <c r="Q13131" s="19"/>
      <c r="R13131" s="19"/>
      <c r="U13131" s="27"/>
      <c r="Y13131" s="9" t="s">
        <v>692</v>
      </c>
      <c r="Z13131" s="9" t="s">
        <v>462</v>
      </c>
      <c r="AA13131" s="9" t="s">
        <v>237</v>
      </c>
      <c r="AB13131" s="9">
        <v>15437132</v>
      </c>
      <c r="AC13131" s="9" t="s">
        <v>13904</v>
      </c>
      <c r="AD13131" s="9" t="s">
        <v>231</v>
      </c>
      <c r="AE13131" s="5">
        <f t="shared" si="432"/>
        <v>0</v>
      </c>
      <c r="AF13131" s="5" t="str">
        <f t="shared" si="433"/>
        <v>katB</v>
      </c>
      <c r="AG13131" s="153"/>
      <c r="AH13131" s="153"/>
      <c r="AI13131" t="s">
        <v>201</v>
      </c>
      <c r="AJ13131" t="s">
        <v>17878</v>
      </c>
      <c r="AK13131" s="9" t="str">
        <f>VLOOKUP(Y13131,zdroj!D:AJ,33,0)</f>
        <v>katA</v>
      </c>
    </row>
    <row r="13132" spans="8:37" x14ac:dyDescent="0.25">
      <c r="H13132" s="8"/>
      <c r="I13132" s="8"/>
      <c r="N13132" s="23"/>
      <c r="O13132" s="24"/>
      <c r="P13132" s="19"/>
      <c r="Q13132" s="19"/>
      <c r="R13132" s="19"/>
      <c r="U13132" s="27"/>
      <c r="Y13132" s="9" t="s">
        <v>692</v>
      </c>
      <c r="Z13132" s="9" t="s">
        <v>462</v>
      </c>
      <c r="AA13132" s="9" t="s">
        <v>237</v>
      </c>
      <c r="AB13132" s="9">
        <v>15437141</v>
      </c>
      <c r="AC13132" s="9" t="s">
        <v>13905</v>
      </c>
      <c r="AD13132" s="9" t="s">
        <v>231</v>
      </c>
      <c r="AE13132" s="5">
        <f t="shared" si="432"/>
        <v>0</v>
      </c>
      <c r="AF13132" s="5" t="str">
        <f t="shared" si="433"/>
        <v>katB</v>
      </c>
      <c r="AG13132" s="153"/>
      <c r="AH13132" s="153"/>
      <c r="AI13132" t="s">
        <v>201</v>
      </c>
      <c r="AJ13132" t="s">
        <v>17878</v>
      </c>
      <c r="AK13132" s="9" t="str">
        <f>VLOOKUP(Y13132,zdroj!D:AJ,33,0)</f>
        <v>katA</v>
      </c>
    </row>
    <row r="13133" spans="8:37" x14ac:dyDescent="0.25">
      <c r="H13133" s="8"/>
      <c r="I13133" s="8"/>
      <c r="N13133" s="23"/>
      <c r="O13133" s="24"/>
      <c r="P13133" s="19"/>
      <c r="Q13133" s="19"/>
      <c r="R13133" s="19"/>
      <c r="U13133" s="27"/>
      <c r="Y13133" s="9" t="s">
        <v>692</v>
      </c>
      <c r="Z13133" s="9" t="s">
        <v>462</v>
      </c>
      <c r="AA13133" s="9" t="s">
        <v>237</v>
      </c>
      <c r="AB13133" s="9">
        <v>15437159</v>
      </c>
      <c r="AC13133" s="9" t="s">
        <v>13906</v>
      </c>
      <c r="AD13133" s="9" t="s">
        <v>800</v>
      </c>
      <c r="AE13133" s="5">
        <f t="shared" si="432"/>
        <v>0</v>
      </c>
      <c r="AF13133" s="5" t="str">
        <f t="shared" si="433"/>
        <v>Pokryto</v>
      </c>
      <c r="AG13133" s="153"/>
      <c r="AH13133" s="153"/>
      <c r="AI13133" t="s">
        <v>201</v>
      </c>
      <c r="AJ13133" t="s">
        <v>800</v>
      </c>
      <c r="AK13133" s="9" t="str">
        <f>VLOOKUP(Y13133,zdroj!D:AJ,33,0)</f>
        <v>katA</v>
      </c>
    </row>
    <row r="13134" spans="8:37" x14ac:dyDescent="0.25">
      <c r="H13134" s="8"/>
      <c r="I13134" s="8"/>
      <c r="N13134" s="23"/>
      <c r="O13134" s="24"/>
      <c r="P13134" s="19"/>
      <c r="Q13134" s="19"/>
      <c r="R13134" s="19"/>
      <c r="U13134" s="27"/>
      <c r="Y13134" s="9" t="s">
        <v>692</v>
      </c>
      <c r="Z13134" s="9" t="s">
        <v>462</v>
      </c>
      <c r="AA13134" s="9" t="s">
        <v>237</v>
      </c>
      <c r="AB13134" s="9">
        <v>15436802</v>
      </c>
      <c r="AC13134" s="9" t="s">
        <v>13907</v>
      </c>
      <c r="AD13134" s="9" t="s">
        <v>225</v>
      </c>
      <c r="AE13134" s="5">
        <f t="shared" si="432"/>
        <v>0</v>
      </c>
      <c r="AF13134" s="5" t="str">
        <f t="shared" si="433"/>
        <v>katA</v>
      </c>
      <c r="AG13134" s="153"/>
      <c r="AH13134" s="153"/>
      <c r="AI13134" t="s">
        <v>201</v>
      </c>
      <c r="AJ13134" t="s">
        <v>17878</v>
      </c>
      <c r="AK13134" s="9" t="str">
        <f>VLOOKUP(Y13134,zdroj!D:AJ,33,0)</f>
        <v>katA</v>
      </c>
    </row>
    <row r="13135" spans="8:37" x14ac:dyDescent="0.25">
      <c r="H13135" s="8"/>
      <c r="I13135" s="8"/>
      <c r="N13135" s="23"/>
      <c r="O13135" s="24"/>
      <c r="P13135" s="19"/>
      <c r="Q13135" s="19"/>
      <c r="R13135" s="19"/>
      <c r="U13135" s="27"/>
      <c r="Y13135" s="9" t="s">
        <v>692</v>
      </c>
      <c r="Z13135" s="9" t="s">
        <v>462</v>
      </c>
      <c r="AA13135" s="9" t="s">
        <v>237</v>
      </c>
      <c r="AB13135" s="9">
        <v>15437167</v>
      </c>
      <c r="AC13135" s="9" t="s">
        <v>13908</v>
      </c>
      <c r="AD13135" s="9" t="s">
        <v>800</v>
      </c>
      <c r="AE13135" s="5">
        <f t="shared" si="432"/>
        <v>0</v>
      </c>
      <c r="AF13135" s="5" t="str">
        <f t="shared" si="433"/>
        <v>Pokryto</v>
      </c>
      <c r="AG13135" s="153"/>
      <c r="AH13135" s="153"/>
      <c r="AI13135" t="s">
        <v>201</v>
      </c>
      <c r="AJ13135" t="s">
        <v>800</v>
      </c>
      <c r="AK13135" s="9" t="str">
        <f>VLOOKUP(Y13135,zdroj!D:AJ,33,0)</f>
        <v>katA</v>
      </c>
    </row>
    <row r="13136" spans="8:37" x14ac:dyDescent="0.25">
      <c r="H13136" s="8"/>
      <c r="I13136" s="8"/>
      <c r="N13136" s="23"/>
      <c r="O13136" s="24"/>
      <c r="P13136" s="19"/>
      <c r="Q13136" s="19"/>
      <c r="R13136" s="19"/>
      <c r="U13136" s="27"/>
      <c r="Y13136" s="9" t="s">
        <v>692</v>
      </c>
      <c r="Z13136" s="9" t="s">
        <v>462</v>
      </c>
      <c r="AA13136" s="9" t="s">
        <v>237</v>
      </c>
      <c r="AB13136" s="9">
        <v>15437175</v>
      </c>
      <c r="AC13136" s="9" t="s">
        <v>13909</v>
      </c>
      <c r="AD13136" s="9" t="s">
        <v>800</v>
      </c>
      <c r="AE13136" s="5">
        <f t="shared" si="432"/>
        <v>0</v>
      </c>
      <c r="AF13136" s="5" t="str">
        <f t="shared" si="433"/>
        <v>Pokryto</v>
      </c>
      <c r="AG13136" s="153"/>
      <c r="AH13136" s="153"/>
      <c r="AI13136" t="s">
        <v>201</v>
      </c>
      <c r="AJ13136" t="s">
        <v>800</v>
      </c>
      <c r="AK13136" s="9" t="str">
        <f>VLOOKUP(Y13136,zdroj!D:AJ,33,0)</f>
        <v>katA</v>
      </c>
    </row>
    <row r="13137" spans="8:37" x14ac:dyDescent="0.25">
      <c r="H13137" s="8"/>
      <c r="I13137" s="8"/>
      <c r="N13137" s="23"/>
      <c r="O13137" s="24"/>
      <c r="P13137" s="19"/>
      <c r="Q13137" s="19"/>
      <c r="R13137" s="19"/>
      <c r="U13137" s="27"/>
      <c r="Y13137" s="9" t="s">
        <v>692</v>
      </c>
      <c r="Z13137" s="9" t="s">
        <v>462</v>
      </c>
      <c r="AA13137" s="9" t="s">
        <v>237</v>
      </c>
      <c r="AB13137" s="9">
        <v>15437183</v>
      </c>
      <c r="AC13137" s="9" t="s">
        <v>13910</v>
      </c>
      <c r="AD13137" s="9" t="s">
        <v>800</v>
      </c>
      <c r="AE13137" s="5">
        <f t="shared" si="432"/>
        <v>0</v>
      </c>
      <c r="AF13137" s="5" t="str">
        <f t="shared" si="433"/>
        <v>Pokryto</v>
      </c>
      <c r="AG13137" s="153"/>
      <c r="AH13137" s="153"/>
      <c r="AI13137" t="s">
        <v>201</v>
      </c>
      <c r="AJ13137" t="s">
        <v>800</v>
      </c>
      <c r="AK13137" s="9" t="str">
        <f>VLOOKUP(Y13137,zdroj!D:AJ,33,0)</f>
        <v>katA</v>
      </c>
    </row>
    <row r="13138" spans="8:37" x14ac:dyDescent="0.25">
      <c r="H13138" s="8"/>
      <c r="I13138" s="8"/>
      <c r="N13138" s="23"/>
      <c r="O13138" s="24"/>
      <c r="P13138" s="19"/>
      <c r="Q13138" s="19"/>
      <c r="R13138" s="19"/>
      <c r="U13138" s="27"/>
      <c r="Y13138" s="9" t="s">
        <v>692</v>
      </c>
      <c r="Z13138" s="9" t="s">
        <v>462</v>
      </c>
      <c r="AA13138" s="9" t="s">
        <v>237</v>
      </c>
      <c r="AB13138" s="9">
        <v>15437191</v>
      </c>
      <c r="AC13138" s="9" t="s">
        <v>13911</v>
      </c>
      <c r="AD13138" s="9" t="s">
        <v>800</v>
      </c>
      <c r="AE13138" s="5">
        <f t="shared" si="432"/>
        <v>0</v>
      </c>
      <c r="AF13138" s="5" t="str">
        <f t="shared" si="433"/>
        <v>Pokryto</v>
      </c>
      <c r="AG13138" s="153"/>
      <c r="AH13138" s="153"/>
      <c r="AI13138" t="s">
        <v>201</v>
      </c>
      <c r="AJ13138" t="s">
        <v>800</v>
      </c>
      <c r="AK13138" s="9" t="str">
        <f>VLOOKUP(Y13138,zdroj!D:AJ,33,0)</f>
        <v>katA</v>
      </c>
    </row>
    <row r="13139" spans="8:37" x14ac:dyDescent="0.25">
      <c r="H13139" s="8"/>
      <c r="I13139" s="8"/>
      <c r="N13139" s="23"/>
      <c r="O13139" s="24"/>
      <c r="P13139" s="19"/>
      <c r="Q13139" s="19"/>
      <c r="R13139" s="19"/>
      <c r="U13139" s="27"/>
      <c r="Y13139" s="9" t="s">
        <v>692</v>
      </c>
      <c r="Z13139" s="9" t="s">
        <v>462</v>
      </c>
      <c r="AA13139" s="9" t="s">
        <v>237</v>
      </c>
      <c r="AB13139" s="9">
        <v>15437205</v>
      </c>
      <c r="AC13139" s="9" t="s">
        <v>13912</v>
      </c>
      <c r="AD13139" s="9" t="s">
        <v>225</v>
      </c>
      <c r="AE13139" s="5">
        <f t="shared" si="432"/>
        <v>0</v>
      </c>
      <c r="AF13139" s="5" t="str">
        <f t="shared" si="433"/>
        <v>katA</v>
      </c>
      <c r="AG13139" s="153"/>
      <c r="AH13139" s="153"/>
      <c r="AI13139" t="s">
        <v>201</v>
      </c>
      <c r="AJ13139" t="s">
        <v>17878</v>
      </c>
      <c r="AK13139" s="9" t="str">
        <f>VLOOKUP(Y13139,zdroj!D:AJ,33,0)</f>
        <v>katA</v>
      </c>
    </row>
    <row r="13140" spans="8:37" x14ac:dyDescent="0.25">
      <c r="H13140" s="8"/>
      <c r="I13140" s="8"/>
      <c r="N13140" s="23"/>
      <c r="O13140" s="24"/>
      <c r="P13140" s="19"/>
      <c r="Q13140" s="19"/>
      <c r="R13140" s="19"/>
      <c r="U13140" s="27"/>
      <c r="Y13140" s="9" t="s">
        <v>692</v>
      </c>
      <c r="Z13140" s="9" t="s">
        <v>462</v>
      </c>
      <c r="AA13140" s="9" t="s">
        <v>237</v>
      </c>
      <c r="AB13140" s="9">
        <v>15437213</v>
      </c>
      <c r="AC13140" s="9" t="s">
        <v>13913</v>
      </c>
      <c r="AD13140" s="9" t="s">
        <v>800</v>
      </c>
      <c r="AE13140" s="5">
        <f t="shared" si="432"/>
        <v>0</v>
      </c>
      <c r="AF13140" s="5" t="str">
        <f t="shared" si="433"/>
        <v>Pokryto</v>
      </c>
      <c r="AG13140" s="153"/>
      <c r="AH13140" s="153"/>
      <c r="AI13140" t="s">
        <v>201</v>
      </c>
      <c r="AJ13140" t="s">
        <v>800</v>
      </c>
      <c r="AK13140" s="9" t="str">
        <f>VLOOKUP(Y13140,zdroj!D:AJ,33,0)</f>
        <v>katA</v>
      </c>
    </row>
    <row r="13141" spans="8:37" x14ac:dyDescent="0.25">
      <c r="H13141" s="8"/>
      <c r="I13141" s="8"/>
      <c r="N13141" s="23"/>
      <c r="O13141" s="24"/>
      <c r="P13141" s="19"/>
      <c r="Q13141" s="19"/>
      <c r="R13141" s="19"/>
      <c r="U13141" s="27"/>
      <c r="Y13141" s="9" t="s">
        <v>690</v>
      </c>
      <c r="Z13141" s="9" t="s">
        <v>462</v>
      </c>
      <c r="AA13141" s="9" t="s">
        <v>237</v>
      </c>
      <c r="AB13141" s="9">
        <v>15436845</v>
      </c>
      <c r="AC13141" s="9" t="s">
        <v>13914</v>
      </c>
      <c r="AD13141" s="9" t="s">
        <v>225</v>
      </c>
      <c r="AE13141" s="5">
        <f t="shared" si="432"/>
        <v>0</v>
      </c>
      <c r="AF13141" s="5" t="str">
        <f t="shared" si="433"/>
        <v>katA</v>
      </c>
      <c r="AG13141" s="153"/>
      <c r="AH13141" s="153"/>
      <c r="AI13141" t="s">
        <v>17879</v>
      </c>
      <c r="AJ13141" t="s">
        <v>17878</v>
      </c>
      <c r="AK13141" s="9" t="str">
        <f>VLOOKUP(Y13141,zdroj!D:AJ,33,0)</f>
        <v>katA</v>
      </c>
    </row>
    <row r="13142" spans="8:37" x14ac:dyDescent="0.25">
      <c r="H13142" s="8"/>
      <c r="I13142" s="8"/>
      <c r="N13142" s="23"/>
      <c r="O13142" s="24"/>
      <c r="P13142" s="19"/>
      <c r="Q13142" s="19"/>
      <c r="R13142" s="19"/>
      <c r="U13142" s="27"/>
      <c r="Y13142" s="9" t="s">
        <v>690</v>
      </c>
      <c r="Z13142" s="9" t="s">
        <v>462</v>
      </c>
      <c r="AA13142" s="9" t="s">
        <v>237</v>
      </c>
      <c r="AB13142" s="9">
        <v>15436853</v>
      </c>
      <c r="AC13142" s="9" t="s">
        <v>13915</v>
      </c>
      <c r="AD13142" s="9" t="s">
        <v>225</v>
      </c>
      <c r="AE13142" s="5">
        <f t="shared" si="432"/>
        <v>0</v>
      </c>
      <c r="AF13142" s="5" t="str">
        <f t="shared" si="433"/>
        <v>katA</v>
      </c>
      <c r="AG13142" s="153"/>
      <c r="AH13142" s="153"/>
      <c r="AI13142" t="s">
        <v>201</v>
      </c>
      <c r="AJ13142" t="s">
        <v>17878</v>
      </c>
      <c r="AK13142" s="9" t="str">
        <f>VLOOKUP(Y13142,zdroj!D:AJ,33,0)</f>
        <v>katA</v>
      </c>
    </row>
    <row r="13143" spans="8:37" x14ac:dyDescent="0.25">
      <c r="H13143" s="8"/>
      <c r="I13143" s="8"/>
      <c r="N13143" s="23"/>
      <c r="O13143" s="24"/>
      <c r="P13143" s="19"/>
      <c r="Q13143" s="19"/>
      <c r="R13143" s="19"/>
      <c r="U13143" s="27"/>
      <c r="Y13143" s="9" t="s">
        <v>690</v>
      </c>
      <c r="Z13143" s="9" t="s">
        <v>462</v>
      </c>
      <c r="AA13143" s="9" t="s">
        <v>237</v>
      </c>
      <c r="AB13143" s="9">
        <v>15436756</v>
      </c>
      <c r="AC13143" s="9" t="s">
        <v>13916</v>
      </c>
      <c r="AD13143" s="9" t="s">
        <v>225</v>
      </c>
      <c r="AE13143" s="5">
        <f t="shared" si="432"/>
        <v>0</v>
      </c>
      <c r="AF13143" s="5" t="str">
        <f t="shared" si="433"/>
        <v>katA</v>
      </c>
      <c r="AG13143" s="153"/>
      <c r="AH13143" s="153"/>
      <c r="AI13143" t="s">
        <v>201</v>
      </c>
      <c r="AJ13143" t="s">
        <v>17878</v>
      </c>
      <c r="AK13143" s="9" t="str">
        <f>VLOOKUP(Y13143,zdroj!D:AJ,33,0)</f>
        <v>katA</v>
      </c>
    </row>
    <row r="13144" spans="8:37" x14ac:dyDescent="0.25">
      <c r="H13144" s="8"/>
      <c r="I13144" s="8"/>
      <c r="N13144" s="23"/>
      <c r="O13144" s="24"/>
      <c r="P13144" s="19"/>
      <c r="Q13144" s="19"/>
      <c r="R13144" s="19"/>
      <c r="U13144" s="27"/>
      <c r="Y13144" s="9" t="s">
        <v>690</v>
      </c>
      <c r="Z13144" s="9" t="s">
        <v>462</v>
      </c>
      <c r="AA13144" s="9" t="s">
        <v>237</v>
      </c>
      <c r="AB13144" s="9">
        <v>15436900</v>
      </c>
      <c r="AC13144" s="9" t="s">
        <v>13917</v>
      </c>
      <c r="AD13144" s="9" t="s">
        <v>225</v>
      </c>
      <c r="AE13144" s="5">
        <f t="shared" si="432"/>
        <v>0</v>
      </c>
      <c r="AF13144" s="5" t="str">
        <f t="shared" si="433"/>
        <v>katA</v>
      </c>
      <c r="AG13144" s="153"/>
      <c r="AH13144" s="153"/>
      <c r="AI13144" t="s">
        <v>201</v>
      </c>
      <c r="AJ13144" t="s">
        <v>17878</v>
      </c>
      <c r="AK13144" s="9" t="str">
        <f>VLOOKUP(Y13144,zdroj!D:AJ,33,0)</f>
        <v>katA</v>
      </c>
    </row>
    <row r="13145" spans="8:37" x14ac:dyDescent="0.25">
      <c r="H13145" s="8"/>
      <c r="I13145" s="8"/>
      <c r="N13145" s="23"/>
      <c r="O13145" s="24"/>
      <c r="P13145" s="19"/>
      <c r="Q13145" s="19"/>
      <c r="R13145" s="19"/>
      <c r="U13145" s="27"/>
      <c r="Y13145" s="9" t="s">
        <v>690</v>
      </c>
      <c r="Z13145" s="9" t="s">
        <v>462</v>
      </c>
      <c r="AA13145" s="9" t="s">
        <v>237</v>
      </c>
      <c r="AB13145" s="9">
        <v>15436926</v>
      </c>
      <c r="AC13145" s="9" t="s">
        <v>13918</v>
      </c>
      <c r="AD13145" s="9" t="s">
        <v>225</v>
      </c>
      <c r="AE13145" s="5">
        <f t="shared" si="432"/>
        <v>0</v>
      </c>
      <c r="AF13145" s="5" t="str">
        <f t="shared" si="433"/>
        <v>katA</v>
      </c>
      <c r="AG13145" s="153"/>
      <c r="AH13145" s="153"/>
      <c r="AI13145" t="s">
        <v>201</v>
      </c>
      <c r="AJ13145" t="s">
        <v>17878</v>
      </c>
      <c r="AK13145" s="9" t="str">
        <f>VLOOKUP(Y13145,zdroj!D:AJ,33,0)</f>
        <v>katA</v>
      </c>
    </row>
    <row r="13146" spans="8:37" x14ac:dyDescent="0.25">
      <c r="H13146" s="8"/>
      <c r="I13146" s="8"/>
      <c r="N13146" s="23"/>
      <c r="O13146" s="24"/>
      <c r="P13146" s="19"/>
      <c r="Q13146" s="19"/>
      <c r="R13146" s="19"/>
      <c r="U13146" s="27"/>
      <c r="Y13146" s="9" t="s">
        <v>690</v>
      </c>
      <c r="Z13146" s="9" t="s">
        <v>462</v>
      </c>
      <c r="AA13146" s="9" t="s">
        <v>237</v>
      </c>
      <c r="AB13146" s="9">
        <v>15436942</v>
      </c>
      <c r="AC13146" s="9" t="s">
        <v>13919</v>
      </c>
      <c r="AD13146" s="9" t="s">
        <v>225</v>
      </c>
      <c r="AE13146" s="5">
        <f t="shared" si="432"/>
        <v>0</v>
      </c>
      <c r="AF13146" s="5" t="str">
        <f t="shared" si="433"/>
        <v>katA</v>
      </c>
      <c r="AG13146" s="153"/>
      <c r="AH13146" s="153"/>
      <c r="AI13146" t="s">
        <v>201</v>
      </c>
      <c r="AJ13146" t="s">
        <v>17878</v>
      </c>
      <c r="AK13146" s="9" t="str">
        <f>VLOOKUP(Y13146,zdroj!D:AJ,33,0)</f>
        <v>katA</v>
      </c>
    </row>
    <row r="13147" spans="8:37" x14ac:dyDescent="0.25">
      <c r="H13147" s="8"/>
      <c r="I13147" s="8"/>
      <c r="N13147" s="23"/>
      <c r="O13147" s="24"/>
      <c r="P13147" s="19"/>
      <c r="Q13147" s="19"/>
      <c r="R13147" s="19"/>
      <c r="U13147" s="27"/>
      <c r="Y13147" s="9" t="s">
        <v>690</v>
      </c>
      <c r="Z13147" s="9" t="s">
        <v>462</v>
      </c>
      <c r="AA13147" s="9" t="s">
        <v>237</v>
      </c>
      <c r="AB13147" s="9">
        <v>15436951</v>
      </c>
      <c r="AC13147" s="9" t="s">
        <v>13920</v>
      </c>
      <c r="AD13147" s="9" t="s">
        <v>225</v>
      </c>
      <c r="AE13147" s="5">
        <f t="shared" si="432"/>
        <v>0</v>
      </c>
      <c r="AF13147" s="5" t="str">
        <f t="shared" si="433"/>
        <v>katA</v>
      </c>
      <c r="AG13147" s="153"/>
      <c r="AH13147" s="153"/>
      <c r="AI13147" t="s">
        <v>201</v>
      </c>
      <c r="AJ13147" t="s">
        <v>17878</v>
      </c>
      <c r="AK13147" s="9" t="str">
        <f>VLOOKUP(Y13147,zdroj!D:AJ,33,0)</f>
        <v>katA</v>
      </c>
    </row>
    <row r="13148" spans="8:37" x14ac:dyDescent="0.25">
      <c r="H13148" s="8"/>
      <c r="I13148" s="8"/>
      <c r="N13148" s="23"/>
      <c r="O13148" s="24"/>
      <c r="P13148" s="19"/>
      <c r="Q13148" s="19"/>
      <c r="R13148" s="19"/>
      <c r="U13148" s="27"/>
      <c r="Y13148" s="9" t="s">
        <v>690</v>
      </c>
      <c r="Z13148" s="9" t="s">
        <v>462</v>
      </c>
      <c r="AA13148" s="9" t="s">
        <v>237</v>
      </c>
      <c r="AB13148" s="9">
        <v>15436799</v>
      </c>
      <c r="AC13148" s="9" t="s">
        <v>13921</v>
      </c>
      <c r="AD13148" s="9" t="s">
        <v>231</v>
      </c>
      <c r="AE13148" s="5">
        <f t="shared" si="432"/>
        <v>0</v>
      </c>
      <c r="AF13148" s="5" t="str">
        <f t="shared" si="433"/>
        <v>katB</v>
      </c>
      <c r="AG13148" s="153"/>
      <c r="AH13148" s="153"/>
      <c r="AI13148" t="s">
        <v>201</v>
      </c>
      <c r="AJ13148" t="s">
        <v>17878</v>
      </c>
      <c r="AK13148" s="9" t="str">
        <f>VLOOKUP(Y13148,zdroj!D:AJ,33,0)</f>
        <v>katA</v>
      </c>
    </row>
    <row r="13149" spans="8:37" x14ac:dyDescent="0.25">
      <c r="H13149" s="8"/>
      <c r="I13149" s="8"/>
      <c r="N13149" s="23"/>
      <c r="O13149" s="24"/>
      <c r="P13149" s="19"/>
      <c r="Q13149" s="19"/>
      <c r="R13149" s="19"/>
      <c r="U13149" s="27"/>
      <c r="Y13149" s="9" t="s">
        <v>697</v>
      </c>
      <c r="Z13149" s="9" t="s">
        <v>462</v>
      </c>
      <c r="AA13149" s="9" t="s">
        <v>237</v>
      </c>
      <c r="AB13149" s="9">
        <v>74432800</v>
      </c>
      <c r="AC13149" s="9" t="s">
        <v>13922</v>
      </c>
      <c r="AD13149" s="9" t="s">
        <v>225</v>
      </c>
      <c r="AE13149" s="5">
        <f t="shared" si="432"/>
        <v>0</v>
      </c>
      <c r="AF13149" s="5" t="str">
        <f t="shared" si="433"/>
        <v>katA</v>
      </c>
      <c r="AG13149" s="153"/>
      <c r="AH13149" s="153"/>
      <c r="AI13149" t="s">
        <v>17880</v>
      </c>
      <c r="AJ13149" t="s">
        <v>17878</v>
      </c>
      <c r="AK13149" s="9" t="str">
        <f>VLOOKUP(Y13149,zdroj!D:AJ,33,0)</f>
        <v>katA</v>
      </c>
    </row>
    <row r="13150" spans="8:37" x14ac:dyDescent="0.25">
      <c r="H13150" s="8"/>
      <c r="I13150" s="8"/>
      <c r="N13150" s="23"/>
      <c r="O13150" s="24"/>
      <c r="P13150" s="19"/>
      <c r="Q13150" s="19"/>
      <c r="R13150" s="19"/>
      <c r="U13150" s="27"/>
      <c r="Y13150" s="9" t="s">
        <v>697</v>
      </c>
      <c r="Z13150" s="9" t="s">
        <v>462</v>
      </c>
      <c r="AA13150" s="9" t="s">
        <v>237</v>
      </c>
      <c r="AB13150" s="9">
        <v>26598442</v>
      </c>
      <c r="AC13150" s="9" t="s">
        <v>13923</v>
      </c>
      <c r="AD13150" s="9" t="s">
        <v>231</v>
      </c>
      <c r="AE13150" s="5">
        <f t="shared" si="432"/>
        <v>0</v>
      </c>
      <c r="AF13150" s="5" t="str">
        <f t="shared" si="433"/>
        <v>katB</v>
      </c>
      <c r="AG13150" s="153"/>
      <c r="AH13150" s="153"/>
      <c r="AI13150" t="s">
        <v>201</v>
      </c>
      <c r="AJ13150" t="s">
        <v>17878</v>
      </c>
      <c r="AK13150" s="9" t="str">
        <f>VLOOKUP(Y13150,zdroj!D:AJ,33,0)</f>
        <v>katA</v>
      </c>
    </row>
    <row r="13151" spans="8:37" x14ac:dyDescent="0.25">
      <c r="H13151" s="8"/>
      <c r="I13151" s="8"/>
      <c r="N13151" s="23"/>
      <c r="O13151" s="24"/>
      <c r="P13151" s="19"/>
      <c r="Q13151" s="19"/>
      <c r="R13151" s="19"/>
      <c r="U13151" s="27"/>
      <c r="Y13151" s="9" t="s">
        <v>697</v>
      </c>
      <c r="Z13151" s="9" t="s">
        <v>462</v>
      </c>
      <c r="AA13151" s="9" t="s">
        <v>237</v>
      </c>
      <c r="AB13151" s="9">
        <v>8082910</v>
      </c>
      <c r="AC13151" s="9" t="s">
        <v>13924</v>
      </c>
      <c r="AD13151" s="9" t="s">
        <v>225</v>
      </c>
      <c r="AE13151" s="5">
        <f t="shared" si="432"/>
        <v>0</v>
      </c>
      <c r="AF13151" s="5" t="str">
        <f t="shared" si="433"/>
        <v>katA</v>
      </c>
      <c r="AG13151" s="153"/>
      <c r="AH13151" s="153"/>
      <c r="AI13151" t="s">
        <v>201</v>
      </c>
      <c r="AJ13151" t="s">
        <v>17878</v>
      </c>
      <c r="AK13151" s="9" t="str">
        <f>VLOOKUP(Y13151,zdroj!D:AJ,33,0)</f>
        <v>katA</v>
      </c>
    </row>
    <row r="13152" spans="8:37" x14ac:dyDescent="0.25">
      <c r="H13152" s="8"/>
      <c r="I13152" s="8"/>
      <c r="N13152" s="23"/>
      <c r="O13152" s="24"/>
      <c r="P13152" s="19"/>
      <c r="Q13152" s="19"/>
      <c r="R13152" s="19"/>
      <c r="U13152" s="27"/>
      <c r="Y13152" s="9" t="s">
        <v>697</v>
      </c>
      <c r="Z13152" s="9" t="s">
        <v>462</v>
      </c>
      <c r="AA13152" s="9" t="s">
        <v>237</v>
      </c>
      <c r="AB13152" s="9">
        <v>8082979</v>
      </c>
      <c r="AC13152" s="9" t="s">
        <v>13925</v>
      </c>
      <c r="AD13152" s="9" t="s">
        <v>225</v>
      </c>
      <c r="AE13152" s="5">
        <f t="shared" si="432"/>
        <v>0</v>
      </c>
      <c r="AF13152" s="5" t="str">
        <f t="shared" si="433"/>
        <v>katA</v>
      </c>
      <c r="AG13152" s="153"/>
      <c r="AH13152" s="153"/>
      <c r="AI13152" t="s">
        <v>201</v>
      </c>
      <c r="AJ13152" t="s">
        <v>17878</v>
      </c>
      <c r="AK13152" s="9" t="str">
        <f>VLOOKUP(Y13152,zdroj!D:AJ,33,0)</f>
        <v>katA</v>
      </c>
    </row>
    <row r="13153" spans="8:37" x14ac:dyDescent="0.25">
      <c r="H13153" s="8"/>
      <c r="I13153" s="8"/>
      <c r="N13153" s="23"/>
      <c r="O13153" s="24"/>
      <c r="P13153" s="19"/>
      <c r="Q13153" s="19"/>
      <c r="R13153" s="19"/>
      <c r="U13153" s="27"/>
      <c r="Y13153" s="9" t="s">
        <v>697</v>
      </c>
      <c r="Z13153" s="9" t="s">
        <v>462</v>
      </c>
      <c r="AA13153" s="9" t="s">
        <v>237</v>
      </c>
      <c r="AB13153" s="9">
        <v>8083070</v>
      </c>
      <c r="AC13153" s="9" t="s">
        <v>13926</v>
      </c>
      <c r="AD13153" s="9" t="s">
        <v>225</v>
      </c>
      <c r="AE13153" s="5">
        <f t="shared" si="432"/>
        <v>0</v>
      </c>
      <c r="AF13153" s="5" t="str">
        <f t="shared" si="433"/>
        <v>katA</v>
      </c>
      <c r="AG13153" s="153"/>
      <c r="AH13153" s="153"/>
      <c r="AI13153" t="s">
        <v>201</v>
      </c>
      <c r="AJ13153" t="s">
        <v>17878</v>
      </c>
      <c r="AK13153" s="9" t="str">
        <f>VLOOKUP(Y13153,zdroj!D:AJ,33,0)</f>
        <v>katA</v>
      </c>
    </row>
    <row r="13154" spans="8:37" x14ac:dyDescent="0.25">
      <c r="H13154" s="8"/>
      <c r="I13154" s="8"/>
      <c r="N13154" s="23"/>
      <c r="O13154" s="24"/>
      <c r="P13154" s="19"/>
      <c r="Q13154" s="19"/>
      <c r="R13154" s="19"/>
      <c r="U13154" s="27"/>
      <c r="Y13154" s="9" t="s">
        <v>697</v>
      </c>
      <c r="Z13154" s="9" t="s">
        <v>462</v>
      </c>
      <c r="AA13154" s="9" t="s">
        <v>237</v>
      </c>
      <c r="AB13154" s="9">
        <v>8083088</v>
      </c>
      <c r="AC13154" s="9" t="s">
        <v>13927</v>
      </c>
      <c r="AD13154" s="9" t="s">
        <v>225</v>
      </c>
      <c r="AE13154" s="5">
        <f t="shared" si="432"/>
        <v>0</v>
      </c>
      <c r="AF13154" s="5" t="str">
        <f t="shared" si="433"/>
        <v>katA</v>
      </c>
      <c r="AG13154" s="153"/>
      <c r="AH13154" s="153"/>
      <c r="AI13154" t="s">
        <v>201</v>
      </c>
      <c r="AJ13154" t="s">
        <v>17878</v>
      </c>
      <c r="AK13154" s="9" t="str">
        <f>VLOOKUP(Y13154,zdroj!D:AJ,33,0)</f>
        <v>katA</v>
      </c>
    </row>
    <row r="13155" spans="8:37" x14ac:dyDescent="0.25">
      <c r="H13155" s="8"/>
      <c r="I13155" s="8"/>
      <c r="N13155" s="23"/>
      <c r="O13155" s="24"/>
      <c r="P13155" s="19"/>
      <c r="Q13155" s="19"/>
      <c r="R13155" s="19"/>
      <c r="U13155" s="27"/>
      <c r="Y13155" s="9" t="s">
        <v>697</v>
      </c>
      <c r="Z13155" s="9" t="s">
        <v>462</v>
      </c>
      <c r="AA13155" s="9" t="s">
        <v>237</v>
      </c>
      <c r="AB13155" s="9">
        <v>8083142</v>
      </c>
      <c r="AC13155" s="9" t="s">
        <v>13928</v>
      </c>
      <c r="AD13155" s="9" t="s">
        <v>225</v>
      </c>
      <c r="AE13155" s="5">
        <f t="shared" si="432"/>
        <v>0</v>
      </c>
      <c r="AF13155" s="5" t="str">
        <f t="shared" si="433"/>
        <v>katA</v>
      </c>
      <c r="AG13155" s="153"/>
      <c r="AH13155" s="153"/>
      <c r="AI13155" t="s">
        <v>201</v>
      </c>
      <c r="AJ13155" t="s">
        <v>17878</v>
      </c>
      <c r="AK13155" s="9" t="str">
        <f>VLOOKUP(Y13155,zdroj!D:AJ,33,0)</f>
        <v>katA</v>
      </c>
    </row>
    <row r="13156" spans="8:37" x14ac:dyDescent="0.25">
      <c r="H13156" s="8"/>
      <c r="I13156" s="8"/>
      <c r="N13156" s="23"/>
      <c r="O13156" s="24"/>
      <c r="P13156" s="19"/>
      <c r="Q13156" s="19"/>
      <c r="R13156" s="19"/>
      <c r="U13156" s="27"/>
      <c r="Y13156" s="9" t="s">
        <v>697</v>
      </c>
      <c r="Z13156" s="9" t="s">
        <v>462</v>
      </c>
      <c r="AA13156" s="9" t="s">
        <v>237</v>
      </c>
      <c r="AB13156" s="9">
        <v>8083223</v>
      </c>
      <c r="AC13156" s="9" t="s">
        <v>13929</v>
      </c>
      <c r="AD13156" s="9" t="s">
        <v>231</v>
      </c>
      <c r="AE13156" s="5">
        <f t="shared" si="432"/>
        <v>0</v>
      </c>
      <c r="AF13156" s="5" t="str">
        <f t="shared" si="433"/>
        <v>katB</v>
      </c>
      <c r="AG13156" s="153"/>
      <c r="AH13156" s="153"/>
      <c r="AI13156" t="s">
        <v>201</v>
      </c>
      <c r="AJ13156" t="s">
        <v>17878</v>
      </c>
      <c r="AK13156" s="9" t="str">
        <f>VLOOKUP(Y13156,zdroj!D:AJ,33,0)</f>
        <v>katA</v>
      </c>
    </row>
    <row r="13157" spans="8:37" x14ac:dyDescent="0.25">
      <c r="H13157" s="8"/>
      <c r="I13157" s="8"/>
      <c r="N13157" s="23"/>
      <c r="O13157" s="24"/>
      <c r="P13157" s="19"/>
      <c r="Q13157" s="19"/>
      <c r="R13157" s="19"/>
      <c r="U13157" s="27"/>
      <c r="Y13157" s="9" t="s">
        <v>697</v>
      </c>
      <c r="Z13157" s="9" t="s">
        <v>462</v>
      </c>
      <c r="AA13157" s="9" t="s">
        <v>237</v>
      </c>
      <c r="AB13157" s="9">
        <v>8083274</v>
      </c>
      <c r="AC13157" s="9" t="s">
        <v>13930</v>
      </c>
      <c r="AD13157" s="9" t="s">
        <v>225</v>
      </c>
      <c r="AE13157" s="5">
        <f t="shared" si="432"/>
        <v>0</v>
      </c>
      <c r="AF13157" s="5" t="str">
        <f t="shared" si="433"/>
        <v>katA</v>
      </c>
      <c r="AG13157" s="153"/>
      <c r="AH13157" s="153"/>
      <c r="AI13157" t="s">
        <v>201</v>
      </c>
      <c r="AJ13157" t="s">
        <v>17878</v>
      </c>
      <c r="AK13157" s="9" t="str">
        <f>VLOOKUP(Y13157,zdroj!D:AJ,33,0)</f>
        <v>katA</v>
      </c>
    </row>
    <row r="13158" spans="8:37" x14ac:dyDescent="0.25">
      <c r="H13158" s="8"/>
      <c r="I13158" s="8"/>
      <c r="N13158" s="23"/>
      <c r="O13158" s="24"/>
      <c r="P13158" s="19"/>
      <c r="Q13158" s="19"/>
      <c r="R13158" s="19"/>
      <c r="U13158" s="27"/>
      <c r="Y13158" s="9" t="s">
        <v>697</v>
      </c>
      <c r="Z13158" s="9" t="s">
        <v>462</v>
      </c>
      <c r="AA13158" s="9" t="s">
        <v>237</v>
      </c>
      <c r="AB13158" s="9">
        <v>8083363</v>
      </c>
      <c r="AC13158" s="9" t="s">
        <v>13931</v>
      </c>
      <c r="AD13158" s="9" t="s">
        <v>231</v>
      </c>
      <c r="AE13158" s="5">
        <f t="shared" si="432"/>
        <v>0</v>
      </c>
      <c r="AF13158" s="5" t="str">
        <f t="shared" si="433"/>
        <v>katB</v>
      </c>
      <c r="AG13158" s="153"/>
      <c r="AH13158" s="153"/>
      <c r="AI13158" t="s">
        <v>201</v>
      </c>
      <c r="AJ13158" t="s">
        <v>17878</v>
      </c>
      <c r="AK13158" s="9" t="str">
        <f>VLOOKUP(Y13158,zdroj!D:AJ,33,0)</f>
        <v>katA</v>
      </c>
    </row>
    <row r="13159" spans="8:37" x14ac:dyDescent="0.25">
      <c r="H13159" s="8"/>
      <c r="I13159" s="8"/>
      <c r="N13159" s="23"/>
      <c r="O13159" s="24"/>
      <c r="P13159" s="19"/>
      <c r="Q13159" s="19"/>
      <c r="R13159" s="19"/>
      <c r="U13159" s="27"/>
      <c r="Y13159" s="9" t="s">
        <v>697</v>
      </c>
      <c r="Z13159" s="9" t="s">
        <v>462</v>
      </c>
      <c r="AA13159" s="9" t="s">
        <v>237</v>
      </c>
      <c r="AB13159" s="9">
        <v>30898447</v>
      </c>
      <c r="AC13159" s="9" t="s">
        <v>13932</v>
      </c>
      <c r="AD13159" s="9" t="s">
        <v>225</v>
      </c>
      <c r="AE13159" s="5">
        <f t="shared" si="432"/>
        <v>0</v>
      </c>
      <c r="AF13159" s="5" t="str">
        <f t="shared" si="433"/>
        <v>katA</v>
      </c>
      <c r="AG13159" s="153"/>
      <c r="AH13159" s="153"/>
      <c r="AI13159" t="s">
        <v>195</v>
      </c>
      <c r="AJ13159" t="s">
        <v>340</v>
      </c>
      <c r="AK13159" s="9" t="str">
        <f>VLOOKUP(Y13159,zdroj!D:AJ,33,0)</f>
        <v>katA</v>
      </c>
    </row>
    <row r="13160" spans="8:37" x14ac:dyDescent="0.25">
      <c r="H13160" s="8"/>
      <c r="I13160" s="8"/>
      <c r="N13160" s="23"/>
      <c r="O13160" s="24"/>
      <c r="P13160" s="19"/>
      <c r="Q13160" s="19"/>
      <c r="R13160" s="19"/>
      <c r="U13160" s="27"/>
      <c r="Y13160" s="9" t="s">
        <v>697</v>
      </c>
      <c r="Z13160" s="9" t="s">
        <v>462</v>
      </c>
      <c r="AA13160" s="9" t="s">
        <v>237</v>
      </c>
      <c r="AB13160" s="9">
        <v>74986830</v>
      </c>
      <c r="AC13160" s="9" t="s">
        <v>13933</v>
      </c>
      <c r="AD13160" s="9" t="s">
        <v>225</v>
      </c>
      <c r="AE13160" s="5">
        <f t="shared" si="432"/>
        <v>0</v>
      </c>
      <c r="AF13160" s="5" t="str">
        <f t="shared" si="433"/>
        <v>katA</v>
      </c>
      <c r="AG13160" s="153"/>
      <c r="AH13160" s="153"/>
      <c r="AI13160" t="s">
        <v>236</v>
      </c>
      <c r="AJ13160" t="s">
        <v>17878</v>
      </c>
      <c r="AK13160" s="9" t="str">
        <f>VLOOKUP(Y13160,zdroj!D:AJ,33,0)</f>
        <v>katA</v>
      </c>
    </row>
    <row r="13161" spans="8:37" x14ac:dyDescent="0.25">
      <c r="H13161" s="8"/>
      <c r="I13161" s="8"/>
      <c r="N13161" s="23"/>
      <c r="O13161" s="24"/>
      <c r="P13161" s="19"/>
      <c r="Q13161" s="19"/>
      <c r="R13161" s="19"/>
      <c r="U13161" s="27"/>
      <c r="Y13161" s="9" t="s">
        <v>698</v>
      </c>
      <c r="Z13161" s="9" t="s">
        <v>462</v>
      </c>
      <c r="AA13161" s="9" t="s">
        <v>44</v>
      </c>
      <c r="AB13161" s="9">
        <v>8084297</v>
      </c>
      <c r="AC13161" s="9" t="s">
        <v>13934</v>
      </c>
      <c r="AD13161" s="9" t="s">
        <v>225</v>
      </c>
      <c r="AE13161" s="5">
        <f t="shared" si="432"/>
        <v>0</v>
      </c>
      <c r="AF13161" s="5" t="str">
        <f t="shared" si="433"/>
        <v>katA</v>
      </c>
      <c r="AG13161" s="153"/>
      <c r="AH13161" s="153"/>
      <c r="AI13161" t="s">
        <v>195</v>
      </c>
      <c r="AJ13161" t="s">
        <v>340</v>
      </c>
      <c r="AK13161" s="9" t="str">
        <f>VLOOKUP(Y13161,zdroj!D:AJ,33,0)</f>
        <v>katA</v>
      </c>
    </row>
    <row r="13162" spans="8:37" x14ac:dyDescent="0.25">
      <c r="H13162" s="8"/>
      <c r="I13162" s="8"/>
      <c r="N13162" s="23"/>
      <c r="O13162" s="24"/>
      <c r="P13162" s="19"/>
      <c r="Q13162" s="19"/>
      <c r="R13162" s="19"/>
      <c r="U13162" s="27"/>
      <c r="Y13162" s="9" t="s">
        <v>698</v>
      </c>
      <c r="Z13162" s="9" t="s">
        <v>462</v>
      </c>
      <c r="AA13162" s="9" t="s">
        <v>44</v>
      </c>
      <c r="AB13162" s="9">
        <v>8084301</v>
      </c>
      <c r="AC13162" s="9" t="s">
        <v>13935</v>
      </c>
      <c r="AD13162" s="9" t="s">
        <v>225</v>
      </c>
      <c r="AE13162" s="5">
        <f t="shared" si="432"/>
        <v>0</v>
      </c>
      <c r="AF13162" s="5" t="str">
        <f t="shared" si="433"/>
        <v>katA</v>
      </c>
      <c r="AG13162" s="153"/>
      <c r="AH13162" s="153"/>
      <c r="AI13162" t="s">
        <v>195</v>
      </c>
      <c r="AJ13162" t="s">
        <v>340</v>
      </c>
      <c r="AK13162" s="9" t="str">
        <f>VLOOKUP(Y13162,zdroj!D:AJ,33,0)</f>
        <v>katA</v>
      </c>
    </row>
    <row r="13163" spans="8:37" x14ac:dyDescent="0.25">
      <c r="H13163" s="8"/>
      <c r="I13163" s="8"/>
      <c r="N13163" s="23"/>
      <c r="O13163" s="24"/>
      <c r="P13163" s="19"/>
      <c r="Q13163" s="19"/>
      <c r="R13163" s="19"/>
      <c r="U13163" s="27"/>
      <c r="Y13163" s="9" t="s">
        <v>698</v>
      </c>
      <c r="Z13163" s="9" t="s">
        <v>462</v>
      </c>
      <c r="AA13163" s="9" t="s">
        <v>44</v>
      </c>
      <c r="AB13163" s="9">
        <v>8084319</v>
      </c>
      <c r="AC13163" s="9" t="s">
        <v>13936</v>
      </c>
      <c r="AD13163" s="9" t="s">
        <v>225</v>
      </c>
      <c r="AE13163" s="5">
        <f t="shared" si="432"/>
        <v>0</v>
      </c>
      <c r="AF13163" s="5" t="str">
        <f t="shared" si="433"/>
        <v>katA</v>
      </c>
      <c r="AG13163" s="153"/>
      <c r="AH13163" s="153"/>
      <c r="AI13163" t="s">
        <v>195</v>
      </c>
      <c r="AJ13163" t="s">
        <v>340</v>
      </c>
      <c r="AK13163" s="9" t="str">
        <f>VLOOKUP(Y13163,zdroj!D:AJ,33,0)</f>
        <v>katA</v>
      </c>
    </row>
    <row r="13164" spans="8:37" x14ac:dyDescent="0.25">
      <c r="H13164" s="8"/>
      <c r="I13164" s="8"/>
      <c r="N13164" s="23"/>
      <c r="O13164" s="24"/>
      <c r="P13164" s="19"/>
      <c r="Q13164" s="19"/>
      <c r="R13164" s="19"/>
      <c r="U13164" s="27"/>
      <c r="Y13164" s="9" t="s">
        <v>698</v>
      </c>
      <c r="Z13164" s="9" t="s">
        <v>462</v>
      </c>
      <c r="AA13164" s="9" t="s">
        <v>44</v>
      </c>
      <c r="AB13164" s="9">
        <v>8084327</v>
      </c>
      <c r="AC13164" s="9" t="s">
        <v>13937</v>
      </c>
      <c r="AD13164" s="9" t="s">
        <v>225</v>
      </c>
      <c r="AE13164" s="5">
        <f t="shared" si="432"/>
        <v>0</v>
      </c>
      <c r="AF13164" s="5" t="str">
        <f t="shared" si="433"/>
        <v>katA</v>
      </c>
      <c r="AG13164" s="153"/>
      <c r="AH13164" s="153"/>
      <c r="AI13164" t="s">
        <v>195</v>
      </c>
      <c r="AJ13164" t="s">
        <v>340</v>
      </c>
      <c r="AK13164" s="9" t="str">
        <f>VLOOKUP(Y13164,zdroj!D:AJ,33,0)</f>
        <v>katA</v>
      </c>
    </row>
    <row r="13165" spans="8:37" x14ac:dyDescent="0.25">
      <c r="H13165" s="8"/>
      <c r="I13165" s="8"/>
      <c r="N13165" s="23"/>
      <c r="O13165" s="24"/>
      <c r="P13165" s="19"/>
      <c r="Q13165" s="19"/>
      <c r="R13165" s="19"/>
      <c r="U13165" s="27"/>
      <c r="Y13165" s="9" t="s">
        <v>698</v>
      </c>
      <c r="Z13165" s="9" t="s">
        <v>462</v>
      </c>
      <c r="AA13165" s="9" t="s">
        <v>44</v>
      </c>
      <c r="AB13165" s="9">
        <v>8084335</v>
      </c>
      <c r="AC13165" s="9" t="s">
        <v>13938</v>
      </c>
      <c r="AD13165" s="9" t="s">
        <v>225</v>
      </c>
      <c r="AE13165" s="5">
        <f t="shared" si="432"/>
        <v>0</v>
      </c>
      <c r="AF13165" s="5" t="str">
        <f t="shared" si="433"/>
        <v>katA</v>
      </c>
      <c r="AG13165" s="153"/>
      <c r="AH13165" s="153"/>
      <c r="AI13165" t="s">
        <v>195</v>
      </c>
      <c r="AJ13165" t="s">
        <v>340</v>
      </c>
      <c r="AK13165" s="9" t="str">
        <f>VLOOKUP(Y13165,zdroj!D:AJ,33,0)</f>
        <v>katA</v>
      </c>
    </row>
    <row r="13166" spans="8:37" x14ac:dyDescent="0.25">
      <c r="H13166" s="8"/>
      <c r="I13166" s="8"/>
      <c r="N13166" s="23"/>
      <c r="O13166" s="24"/>
      <c r="P13166" s="19"/>
      <c r="Q13166" s="19"/>
      <c r="R13166" s="19"/>
      <c r="U13166" s="27"/>
      <c r="Y13166" s="9" t="s">
        <v>698</v>
      </c>
      <c r="Z13166" s="9" t="s">
        <v>462</v>
      </c>
      <c r="AA13166" s="9" t="s">
        <v>44</v>
      </c>
      <c r="AB13166" s="9">
        <v>8084351</v>
      </c>
      <c r="AC13166" s="9" t="s">
        <v>13939</v>
      </c>
      <c r="AD13166" s="9" t="s">
        <v>225</v>
      </c>
      <c r="AE13166" s="5">
        <f t="shared" si="432"/>
        <v>0</v>
      </c>
      <c r="AF13166" s="5" t="str">
        <f t="shared" si="433"/>
        <v>katA</v>
      </c>
      <c r="AG13166" s="153"/>
      <c r="AH13166" s="153"/>
      <c r="AI13166" t="s">
        <v>195</v>
      </c>
      <c r="AJ13166" t="s">
        <v>340</v>
      </c>
      <c r="AK13166" s="9" t="str">
        <f>VLOOKUP(Y13166,zdroj!D:AJ,33,0)</f>
        <v>katA</v>
      </c>
    </row>
    <row r="13167" spans="8:37" x14ac:dyDescent="0.25">
      <c r="H13167" s="8"/>
      <c r="I13167" s="8"/>
      <c r="N13167" s="23"/>
      <c r="O13167" s="24"/>
      <c r="P13167" s="19"/>
      <c r="Q13167" s="19"/>
      <c r="R13167" s="19"/>
      <c r="U13167" s="27"/>
      <c r="Y13167" s="9" t="s">
        <v>698</v>
      </c>
      <c r="Z13167" s="9" t="s">
        <v>462</v>
      </c>
      <c r="AA13167" s="9" t="s">
        <v>44</v>
      </c>
      <c r="AB13167" s="9">
        <v>8084360</v>
      </c>
      <c r="AC13167" s="9" t="s">
        <v>13940</v>
      </c>
      <c r="AD13167" s="9" t="s">
        <v>225</v>
      </c>
      <c r="AE13167" s="5">
        <f t="shared" si="432"/>
        <v>0</v>
      </c>
      <c r="AF13167" s="5" t="str">
        <f t="shared" si="433"/>
        <v>katA</v>
      </c>
      <c r="AG13167" s="153"/>
      <c r="AH13167" s="153"/>
      <c r="AI13167" t="s">
        <v>195</v>
      </c>
      <c r="AJ13167" t="s">
        <v>340</v>
      </c>
      <c r="AK13167" s="9" t="str">
        <f>VLOOKUP(Y13167,zdroj!D:AJ,33,0)</f>
        <v>katA</v>
      </c>
    </row>
    <row r="13168" spans="8:37" x14ac:dyDescent="0.25">
      <c r="H13168" s="8"/>
      <c r="I13168" s="8"/>
      <c r="N13168" s="23"/>
      <c r="O13168" s="24"/>
      <c r="P13168" s="19"/>
      <c r="Q13168" s="19"/>
      <c r="R13168" s="19"/>
      <c r="U13168" s="27"/>
      <c r="Y13168" s="9" t="s">
        <v>698</v>
      </c>
      <c r="Z13168" s="9" t="s">
        <v>462</v>
      </c>
      <c r="AA13168" s="9" t="s">
        <v>44</v>
      </c>
      <c r="AB13168" s="9">
        <v>8084378</v>
      </c>
      <c r="AC13168" s="9" t="s">
        <v>13941</v>
      </c>
      <c r="AD13168" s="9" t="s">
        <v>225</v>
      </c>
      <c r="AE13168" s="5">
        <f t="shared" si="432"/>
        <v>0</v>
      </c>
      <c r="AF13168" s="5" t="str">
        <f t="shared" si="433"/>
        <v>katA</v>
      </c>
      <c r="AG13168" s="153"/>
      <c r="AH13168" s="153"/>
      <c r="AI13168" t="s">
        <v>195</v>
      </c>
      <c r="AJ13168" t="s">
        <v>340</v>
      </c>
      <c r="AK13168" s="9" t="str">
        <f>VLOOKUP(Y13168,zdroj!D:AJ,33,0)</f>
        <v>katA</v>
      </c>
    </row>
    <row r="13169" spans="8:37" x14ac:dyDescent="0.25">
      <c r="H13169" s="8"/>
      <c r="I13169" s="8"/>
      <c r="N13169" s="23"/>
      <c r="O13169" s="24"/>
      <c r="P13169" s="19"/>
      <c r="Q13169" s="19"/>
      <c r="R13169" s="19"/>
      <c r="U13169" s="27"/>
      <c r="Y13169" s="9" t="s">
        <v>698</v>
      </c>
      <c r="Z13169" s="9" t="s">
        <v>462</v>
      </c>
      <c r="AA13169" s="9" t="s">
        <v>44</v>
      </c>
      <c r="AB13169" s="9">
        <v>8084548</v>
      </c>
      <c r="AC13169" s="9" t="s">
        <v>13942</v>
      </c>
      <c r="AD13169" s="9" t="s">
        <v>225</v>
      </c>
      <c r="AE13169" s="5">
        <f t="shared" si="432"/>
        <v>0</v>
      </c>
      <c r="AF13169" s="5" t="str">
        <f t="shared" si="433"/>
        <v>katA</v>
      </c>
      <c r="AG13169" s="153"/>
      <c r="AH13169" s="153"/>
      <c r="AI13169" t="s">
        <v>236</v>
      </c>
      <c r="AJ13169" t="s">
        <v>17878</v>
      </c>
      <c r="AK13169" s="9" t="str">
        <f>VLOOKUP(Y13169,zdroj!D:AJ,33,0)</f>
        <v>katA</v>
      </c>
    </row>
    <row r="13170" spans="8:37" x14ac:dyDescent="0.25">
      <c r="H13170" s="8"/>
      <c r="I13170" s="8"/>
      <c r="N13170" s="23"/>
      <c r="O13170" s="24"/>
      <c r="P13170" s="19"/>
      <c r="Q13170" s="19"/>
      <c r="R13170" s="19"/>
      <c r="U13170" s="27"/>
      <c r="Y13170" s="9" t="s">
        <v>698</v>
      </c>
      <c r="Z13170" s="9" t="s">
        <v>462</v>
      </c>
      <c r="AA13170" s="9" t="s">
        <v>44</v>
      </c>
      <c r="AB13170" s="9">
        <v>8081689</v>
      </c>
      <c r="AC13170" s="9" t="s">
        <v>13943</v>
      </c>
      <c r="AD13170" s="9" t="s">
        <v>225</v>
      </c>
      <c r="AE13170" s="5">
        <f t="shared" si="432"/>
        <v>0</v>
      </c>
      <c r="AF13170" s="5" t="str">
        <f t="shared" si="433"/>
        <v>katA</v>
      </c>
      <c r="AG13170" s="153"/>
      <c r="AH13170" s="153"/>
      <c r="AI13170" t="s">
        <v>201</v>
      </c>
      <c r="AJ13170" t="s">
        <v>17878</v>
      </c>
      <c r="AK13170" s="9" t="str">
        <f>VLOOKUP(Y13170,zdroj!D:AJ,33,0)</f>
        <v>katA</v>
      </c>
    </row>
    <row r="13171" spans="8:37" x14ac:dyDescent="0.25">
      <c r="H13171" s="8"/>
      <c r="I13171" s="8"/>
      <c r="N13171" s="23"/>
      <c r="O13171" s="24"/>
      <c r="P13171" s="19"/>
      <c r="Q13171" s="19"/>
      <c r="R13171" s="19"/>
      <c r="U13171" s="27"/>
      <c r="Y13171" s="9" t="s">
        <v>698</v>
      </c>
      <c r="Z13171" s="9" t="s">
        <v>462</v>
      </c>
      <c r="AA13171" s="9" t="s">
        <v>44</v>
      </c>
      <c r="AB13171" s="9">
        <v>8081701</v>
      </c>
      <c r="AC13171" s="9" t="s">
        <v>13944</v>
      </c>
      <c r="AD13171" s="9" t="s">
        <v>225</v>
      </c>
      <c r="AE13171" s="5">
        <f t="shared" si="432"/>
        <v>0</v>
      </c>
      <c r="AF13171" s="5" t="str">
        <f t="shared" si="433"/>
        <v>katA</v>
      </c>
      <c r="AG13171" s="153"/>
      <c r="AH13171" s="153"/>
      <c r="AI13171" t="s">
        <v>229</v>
      </c>
      <c r="AJ13171" t="s">
        <v>17878</v>
      </c>
      <c r="AK13171" s="9" t="str">
        <f>VLOOKUP(Y13171,zdroj!D:AJ,33,0)</f>
        <v>katA</v>
      </c>
    </row>
    <row r="13172" spans="8:37" x14ac:dyDescent="0.25">
      <c r="H13172" s="8"/>
      <c r="I13172" s="8"/>
      <c r="N13172" s="23"/>
      <c r="O13172" s="24"/>
      <c r="P13172" s="19"/>
      <c r="Q13172" s="19"/>
      <c r="R13172" s="19"/>
      <c r="U13172" s="27"/>
      <c r="Y13172" s="9" t="s">
        <v>698</v>
      </c>
      <c r="Z13172" s="9" t="s">
        <v>462</v>
      </c>
      <c r="AA13172" s="9" t="s">
        <v>44</v>
      </c>
      <c r="AB13172" s="9">
        <v>8081786</v>
      </c>
      <c r="AC13172" s="9" t="s">
        <v>13945</v>
      </c>
      <c r="AD13172" s="9" t="s">
        <v>225</v>
      </c>
      <c r="AE13172" s="5">
        <f t="shared" si="432"/>
        <v>0</v>
      </c>
      <c r="AF13172" s="5" t="str">
        <f t="shared" si="433"/>
        <v>katA</v>
      </c>
      <c r="AG13172" s="153"/>
      <c r="AH13172" s="153"/>
      <c r="AI13172" t="s">
        <v>201</v>
      </c>
      <c r="AJ13172" t="s">
        <v>17878</v>
      </c>
      <c r="AK13172" s="9" t="str">
        <f>VLOOKUP(Y13172,zdroj!D:AJ,33,0)</f>
        <v>katA</v>
      </c>
    </row>
    <row r="13173" spans="8:37" x14ac:dyDescent="0.25">
      <c r="H13173" s="8"/>
      <c r="I13173" s="8"/>
      <c r="N13173" s="23"/>
      <c r="O13173" s="24"/>
      <c r="P13173" s="19"/>
      <c r="Q13173" s="19"/>
      <c r="R13173" s="19"/>
      <c r="U13173" s="27"/>
      <c r="Y13173" s="9" t="s">
        <v>698</v>
      </c>
      <c r="Z13173" s="9" t="s">
        <v>462</v>
      </c>
      <c r="AA13173" s="9" t="s">
        <v>44</v>
      </c>
      <c r="AB13173" s="9">
        <v>8081891</v>
      </c>
      <c r="AC13173" s="9" t="s">
        <v>13946</v>
      </c>
      <c r="AD13173" s="9" t="s">
        <v>225</v>
      </c>
      <c r="AE13173" s="5">
        <f t="shared" si="432"/>
        <v>0</v>
      </c>
      <c r="AF13173" s="5" t="str">
        <f t="shared" si="433"/>
        <v>katA</v>
      </c>
      <c r="AG13173" s="153"/>
      <c r="AH13173" s="153"/>
      <c r="AI13173" t="s">
        <v>236</v>
      </c>
      <c r="AJ13173" t="s">
        <v>17878</v>
      </c>
      <c r="AK13173" s="9" t="str">
        <f>VLOOKUP(Y13173,zdroj!D:AJ,33,0)</f>
        <v>katA</v>
      </c>
    </row>
    <row r="13174" spans="8:37" x14ac:dyDescent="0.25">
      <c r="H13174" s="8"/>
      <c r="I13174" s="8"/>
      <c r="N13174" s="23"/>
      <c r="O13174" s="24"/>
      <c r="P13174" s="19"/>
      <c r="Q13174" s="19"/>
      <c r="R13174" s="19"/>
      <c r="U13174" s="27"/>
      <c r="Y13174" s="9" t="s">
        <v>698</v>
      </c>
      <c r="Z13174" s="9" t="s">
        <v>462</v>
      </c>
      <c r="AA13174" s="9" t="s">
        <v>44</v>
      </c>
      <c r="AB13174" s="9">
        <v>8081808</v>
      </c>
      <c r="AC13174" s="9" t="s">
        <v>13947</v>
      </c>
      <c r="AD13174" s="9" t="s">
        <v>225</v>
      </c>
      <c r="AE13174" s="5">
        <f t="shared" si="432"/>
        <v>0</v>
      </c>
      <c r="AF13174" s="5" t="str">
        <f t="shared" si="433"/>
        <v>katA</v>
      </c>
      <c r="AG13174" s="153"/>
      <c r="AH13174" s="153"/>
      <c r="AI13174" t="s">
        <v>201</v>
      </c>
      <c r="AJ13174" t="s">
        <v>17878</v>
      </c>
      <c r="AK13174" s="9" t="str">
        <f>VLOOKUP(Y13174,zdroj!D:AJ,33,0)</f>
        <v>katA</v>
      </c>
    </row>
    <row r="13175" spans="8:37" x14ac:dyDescent="0.25">
      <c r="H13175" s="8"/>
      <c r="I13175" s="8"/>
      <c r="N13175" s="23"/>
      <c r="O13175" s="24"/>
      <c r="P13175" s="19"/>
      <c r="Q13175" s="19"/>
      <c r="R13175" s="19"/>
      <c r="U13175" s="27"/>
      <c r="Y13175" s="9" t="s">
        <v>698</v>
      </c>
      <c r="Z13175" s="9" t="s">
        <v>462</v>
      </c>
      <c r="AA13175" s="9" t="s">
        <v>44</v>
      </c>
      <c r="AB13175" s="9">
        <v>30898455</v>
      </c>
      <c r="AC13175" s="9" t="s">
        <v>13948</v>
      </c>
      <c r="AD13175" s="9" t="s">
        <v>225</v>
      </c>
      <c r="AE13175" s="5">
        <f t="shared" si="432"/>
        <v>0</v>
      </c>
      <c r="AF13175" s="5" t="str">
        <f t="shared" si="433"/>
        <v>katA</v>
      </c>
      <c r="AG13175" s="153"/>
      <c r="AH13175" s="153"/>
      <c r="AI13175" t="s">
        <v>195</v>
      </c>
      <c r="AJ13175" t="s">
        <v>340</v>
      </c>
      <c r="AK13175" s="9" t="str">
        <f>VLOOKUP(Y13175,zdroj!D:AJ,33,0)</f>
        <v>katA</v>
      </c>
    </row>
    <row r="13176" spans="8:37" x14ac:dyDescent="0.25">
      <c r="H13176" s="8"/>
      <c r="I13176" s="8"/>
      <c r="N13176" s="23"/>
      <c r="O13176" s="24"/>
      <c r="P13176" s="19"/>
      <c r="Q13176" s="19"/>
      <c r="R13176" s="19"/>
      <c r="U13176" s="27"/>
      <c r="Y13176" s="9" t="s">
        <v>698</v>
      </c>
      <c r="Z13176" s="9" t="s">
        <v>462</v>
      </c>
      <c r="AA13176" s="9" t="s">
        <v>44</v>
      </c>
      <c r="AB13176" s="9">
        <v>8084343</v>
      </c>
      <c r="AC13176" s="9" t="s">
        <v>13949</v>
      </c>
      <c r="AD13176" s="9" t="s">
        <v>225</v>
      </c>
      <c r="AE13176" s="5">
        <f t="shared" si="432"/>
        <v>0</v>
      </c>
      <c r="AF13176" s="5" t="str">
        <f t="shared" si="433"/>
        <v>katA</v>
      </c>
      <c r="AG13176" s="153"/>
      <c r="AH13176" s="153"/>
      <c r="AI13176" t="s">
        <v>195</v>
      </c>
      <c r="AJ13176" t="s">
        <v>340</v>
      </c>
      <c r="AK13176" s="9" t="str">
        <f>VLOOKUP(Y13176,zdroj!D:AJ,33,0)</f>
        <v>katA</v>
      </c>
    </row>
    <row r="13177" spans="8:37" x14ac:dyDescent="0.25">
      <c r="H13177" s="8"/>
      <c r="I13177" s="8"/>
      <c r="N13177" s="23"/>
      <c r="O13177" s="24"/>
      <c r="P13177" s="19"/>
      <c r="Q13177" s="19"/>
      <c r="R13177" s="19"/>
      <c r="U13177" s="27"/>
      <c r="Y13177" s="9" t="s">
        <v>701</v>
      </c>
      <c r="Z13177" s="9" t="s">
        <v>462</v>
      </c>
      <c r="AA13177" s="9" t="s">
        <v>44</v>
      </c>
      <c r="AB13177" s="9">
        <v>8084262</v>
      </c>
      <c r="AC13177" s="9" t="s">
        <v>13950</v>
      </c>
      <c r="AD13177" s="9" t="s">
        <v>225</v>
      </c>
      <c r="AE13177" s="5">
        <f t="shared" si="432"/>
        <v>0</v>
      </c>
      <c r="AF13177" s="5" t="str">
        <f t="shared" si="433"/>
        <v>katA</v>
      </c>
      <c r="AG13177" s="153"/>
      <c r="AH13177" s="153"/>
      <c r="AI13177" t="s">
        <v>195</v>
      </c>
      <c r="AJ13177" t="s">
        <v>340</v>
      </c>
      <c r="AK13177" s="9" t="str">
        <f>VLOOKUP(Y13177,zdroj!D:AJ,33,0)</f>
        <v>katA</v>
      </c>
    </row>
    <row r="13178" spans="8:37" x14ac:dyDescent="0.25">
      <c r="H13178" s="8"/>
      <c r="I13178" s="8"/>
      <c r="N13178" s="23"/>
      <c r="O13178" s="24"/>
      <c r="P13178" s="19"/>
      <c r="Q13178" s="19"/>
      <c r="R13178" s="19"/>
      <c r="U13178" s="27"/>
      <c r="Y13178" s="9" t="s">
        <v>701</v>
      </c>
      <c r="Z13178" s="9" t="s">
        <v>462</v>
      </c>
      <c r="AA13178" s="9" t="s">
        <v>44</v>
      </c>
      <c r="AB13178" s="9">
        <v>8084271</v>
      </c>
      <c r="AC13178" s="9" t="s">
        <v>13951</v>
      </c>
      <c r="AD13178" s="9" t="s">
        <v>225</v>
      </c>
      <c r="AE13178" s="5">
        <f t="shared" si="432"/>
        <v>0</v>
      </c>
      <c r="AF13178" s="5" t="str">
        <f t="shared" si="433"/>
        <v>katA</v>
      </c>
      <c r="AG13178" s="153"/>
      <c r="AH13178" s="153"/>
      <c r="AI13178" t="s">
        <v>195</v>
      </c>
      <c r="AJ13178" t="s">
        <v>340</v>
      </c>
      <c r="AK13178" s="9" t="str">
        <f>VLOOKUP(Y13178,zdroj!D:AJ,33,0)</f>
        <v>katA</v>
      </c>
    </row>
    <row r="13179" spans="8:37" x14ac:dyDescent="0.25">
      <c r="H13179" s="8"/>
      <c r="I13179" s="8"/>
      <c r="N13179" s="23"/>
      <c r="O13179" s="24"/>
      <c r="P13179" s="19"/>
      <c r="Q13179" s="19"/>
      <c r="R13179" s="19"/>
      <c r="U13179" s="27"/>
      <c r="Y13179" s="9" t="s">
        <v>701</v>
      </c>
      <c r="Z13179" s="9" t="s">
        <v>462</v>
      </c>
      <c r="AA13179" s="9" t="s">
        <v>44</v>
      </c>
      <c r="AB13179" s="9">
        <v>8084220</v>
      </c>
      <c r="AC13179" s="9" t="s">
        <v>13952</v>
      </c>
      <c r="AD13179" s="9" t="s">
        <v>225</v>
      </c>
      <c r="AE13179" s="5">
        <f t="shared" si="432"/>
        <v>0</v>
      </c>
      <c r="AF13179" s="5" t="str">
        <f t="shared" si="433"/>
        <v>katA</v>
      </c>
      <c r="AG13179" s="153"/>
      <c r="AH13179" s="153"/>
      <c r="AI13179" t="s">
        <v>195</v>
      </c>
      <c r="AJ13179" t="s">
        <v>340</v>
      </c>
      <c r="AK13179" s="9" t="str">
        <f>VLOOKUP(Y13179,zdroj!D:AJ,33,0)</f>
        <v>katA</v>
      </c>
    </row>
    <row r="13180" spans="8:37" x14ac:dyDescent="0.25">
      <c r="H13180" s="8"/>
      <c r="I13180" s="8"/>
      <c r="N13180" s="23"/>
      <c r="O13180" s="24"/>
      <c r="P13180" s="19"/>
      <c r="Q13180" s="19"/>
      <c r="R13180" s="19"/>
      <c r="U13180" s="27"/>
      <c r="Y13180" s="9" t="s">
        <v>701</v>
      </c>
      <c r="Z13180" s="9" t="s">
        <v>462</v>
      </c>
      <c r="AA13180" s="9" t="s">
        <v>44</v>
      </c>
      <c r="AB13180" s="9">
        <v>30898412</v>
      </c>
      <c r="AC13180" s="9" t="s">
        <v>13953</v>
      </c>
      <c r="AD13180" s="9" t="s">
        <v>225</v>
      </c>
      <c r="AE13180" s="5">
        <f t="shared" si="432"/>
        <v>0</v>
      </c>
      <c r="AF13180" s="5" t="str">
        <f t="shared" si="433"/>
        <v>katA</v>
      </c>
      <c r="AG13180" s="153"/>
      <c r="AH13180" s="153"/>
      <c r="AI13180" t="s">
        <v>195</v>
      </c>
      <c r="AJ13180" t="s">
        <v>340</v>
      </c>
      <c r="AK13180" s="9" t="str">
        <f>VLOOKUP(Y13180,zdroj!D:AJ,33,0)</f>
        <v>katA</v>
      </c>
    </row>
    <row r="13181" spans="8:37" x14ac:dyDescent="0.25">
      <c r="H13181" s="8"/>
      <c r="I13181" s="8"/>
      <c r="N13181" s="23"/>
      <c r="O13181" s="24"/>
      <c r="P13181" s="19"/>
      <c r="Q13181" s="19"/>
      <c r="R13181" s="19"/>
      <c r="U13181" s="27"/>
      <c r="Y13181" s="9" t="s">
        <v>701</v>
      </c>
      <c r="Z13181" s="9" t="s">
        <v>462</v>
      </c>
      <c r="AA13181" s="9" t="s">
        <v>44</v>
      </c>
      <c r="AB13181" s="9">
        <v>30898421</v>
      </c>
      <c r="AC13181" s="9" t="s">
        <v>13954</v>
      </c>
      <c r="AD13181" s="9" t="s">
        <v>225</v>
      </c>
      <c r="AE13181" s="5">
        <f t="shared" si="432"/>
        <v>0</v>
      </c>
      <c r="AF13181" s="5" t="str">
        <f t="shared" si="433"/>
        <v>katA</v>
      </c>
      <c r="AG13181" s="153"/>
      <c r="AH13181" s="153"/>
      <c r="AI13181" t="s">
        <v>195</v>
      </c>
      <c r="AJ13181" t="s">
        <v>340</v>
      </c>
      <c r="AK13181" s="9" t="str">
        <f>VLOOKUP(Y13181,zdroj!D:AJ,33,0)</f>
        <v>katA</v>
      </c>
    </row>
    <row r="13182" spans="8:37" x14ac:dyDescent="0.25">
      <c r="H13182" s="8"/>
      <c r="I13182" s="8"/>
      <c r="N13182" s="23"/>
      <c r="O13182" s="24"/>
      <c r="P13182" s="19"/>
      <c r="Q13182" s="19"/>
      <c r="R13182" s="19"/>
      <c r="U13182" s="27"/>
      <c r="Y13182" s="9" t="s">
        <v>701</v>
      </c>
      <c r="Z13182" s="9" t="s">
        <v>462</v>
      </c>
      <c r="AA13182" s="9" t="s">
        <v>44</v>
      </c>
      <c r="AB13182" s="9">
        <v>30898340</v>
      </c>
      <c r="AC13182" s="9" t="s">
        <v>13955</v>
      </c>
      <c r="AD13182" s="9" t="s">
        <v>225</v>
      </c>
      <c r="AE13182" s="5">
        <f t="shared" si="432"/>
        <v>0</v>
      </c>
      <c r="AF13182" s="5" t="str">
        <f t="shared" si="433"/>
        <v>katA</v>
      </c>
      <c r="AG13182" s="153"/>
      <c r="AH13182" s="153"/>
      <c r="AI13182" t="s">
        <v>201</v>
      </c>
      <c r="AJ13182" t="s">
        <v>17878</v>
      </c>
      <c r="AK13182" s="9" t="str">
        <f>VLOOKUP(Y13182,zdroj!D:AJ,33,0)</f>
        <v>katA</v>
      </c>
    </row>
    <row r="13183" spans="8:37" x14ac:dyDescent="0.25">
      <c r="H13183" s="8"/>
      <c r="I13183" s="8"/>
      <c r="N13183" s="23"/>
      <c r="O13183" s="24"/>
      <c r="P13183" s="19"/>
      <c r="Q13183" s="19"/>
      <c r="R13183" s="19"/>
      <c r="U13183" s="27"/>
      <c r="Y13183" s="9" t="s">
        <v>701</v>
      </c>
      <c r="Z13183" s="9" t="s">
        <v>462</v>
      </c>
      <c r="AA13183" s="9" t="s">
        <v>44</v>
      </c>
      <c r="AB13183" s="9">
        <v>30898439</v>
      </c>
      <c r="AC13183" s="9" t="s">
        <v>13956</v>
      </c>
      <c r="AD13183" s="9" t="s">
        <v>225</v>
      </c>
      <c r="AE13183" s="5">
        <f t="shared" si="432"/>
        <v>0</v>
      </c>
      <c r="AF13183" s="5" t="str">
        <f t="shared" si="433"/>
        <v>katA</v>
      </c>
      <c r="AG13183" s="153"/>
      <c r="AH13183" s="153"/>
      <c r="AI13183" t="s">
        <v>195</v>
      </c>
      <c r="AJ13183" t="s">
        <v>340</v>
      </c>
      <c r="AK13183" s="9" t="str">
        <f>VLOOKUP(Y13183,zdroj!D:AJ,33,0)</f>
        <v>katA</v>
      </c>
    </row>
    <row r="13184" spans="8:37" x14ac:dyDescent="0.25">
      <c r="H13184" s="8"/>
      <c r="I13184" s="8"/>
      <c r="N13184" s="23"/>
      <c r="O13184" s="24"/>
      <c r="P13184" s="19"/>
      <c r="Q13184" s="19"/>
      <c r="R13184" s="19"/>
      <c r="U13184" s="27"/>
      <c r="Y13184" s="9" t="s">
        <v>702</v>
      </c>
      <c r="Z13184" s="9" t="s">
        <v>462</v>
      </c>
      <c r="AA13184" s="9" t="s">
        <v>237</v>
      </c>
      <c r="AB13184" s="9">
        <v>8084386</v>
      </c>
      <c r="AC13184" s="9" t="s">
        <v>13957</v>
      </c>
      <c r="AD13184" s="9" t="s">
        <v>225</v>
      </c>
      <c r="AE13184" s="5">
        <f t="shared" si="432"/>
        <v>0</v>
      </c>
      <c r="AF13184" s="5" t="str">
        <f t="shared" si="433"/>
        <v>katA</v>
      </c>
      <c r="AG13184" s="153"/>
      <c r="AH13184" s="153"/>
      <c r="AI13184" t="s">
        <v>195</v>
      </c>
      <c r="AJ13184" t="s">
        <v>340</v>
      </c>
      <c r="AK13184" s="9" t="str">
        <f>VLOOKUP(Y13184,zdroj!D:AJ,33,0)</f>
        <v>katA</v>
      </c>
    </row>
    <row r="13185" spans="8:37" x14ac:dyDescent="0.25">
      <c r="H13185" s="8"/>
      <c r="I13185" s="8"/>
      <c r="N13185" s="23"/>
      <c r="O13185" s="24"/>
      <c r="P13185" s="19"/>
      <c r="Q13185" s="19"/>
      <c r="R13185" s="19"/>
      <c r="U13185" s="27"/>
      <c r="Y13185" s="9" t="s">
        <v>702</v>
      </c>
      <c r="Z13185" s="9" t="s">
        <v>462</v>
      </c>
      <c r="AA13185" s="9" t="s">
        <v>237</v>
      </c>
      <c r="AB13185" s="9">
        <v>8084394</v>
      </c>
      <c r="AC13185" s="9" t="s">
        <v>13958</v>
      </c>
      <c r="AD13185" s="9" t="s">
        <v>225</v>
      </c>
      <c r="AE13185" s="5">
        <f t="shared" si="432"/>
        <v>0</v>
      </c>
      <c r="AF13185" s="5" t="str">
        <f t="shared" si="433"/>
        <v>katA</v>
      </c>
      <c r="AG13185" s="153"/>
      <c r="AH13185" s="153"/>
      <c r="AI13185" t="s">
        <v>195</v>
      </c>
      <c r="AJ13185" t="s">
        <v>340</v>
      </c>
      <c r="AK13185" s="9" t="str">
        <f>VLOOKUP(Y13185,zdroj!D:AJ,33,0)</f>
        <v>katA</v>
      </c>
    </row>
    <row r="13186" spans="8:37" x14ac:dyDescent="0.25">
      <c r="H13186" s="8"/>
      <c r="I13186" s="8"/>
      <c r="N13186" s="23"/>
      <c r="O13186" s="24"/>
      <c r="P13186" s="19"/>
      <c r="Q13186" s="19"/>
      <c r="R13186" s="19"/>
      <c r="U13186" s="27"/>
      <c r="Y13186" s="9" t="s">
        <v>702</v>
      </c>
      <c r="Z13186" s="9" t="s">
        <v>462</v>
      </c>
      <c r="AA13186" s="9" t="s">
        <v>237</v>
      </c>
      <c r="AB13186" s="9">
        <v>8084408</v>
      </c>
      <c r="AC13186" s="9" t="s">
        <v>13959</v>
      </c>
      <c r="AD13186" s="9" t="s">
        <v>225</v>
      </c>
      <c r="AE13186" s="5">
        <f t="shared" si="432"/>
        <v>0</v>
      </c>
      <c r="AF13186" s="5" t="str">
        <f t="shared" si="433"/>
        <v>katA</v>
      </c>
      <c r="AG13186" s="153"/>
      <c r="AH13186" s="153"/>
      <c r="AI13186" t="s">
        <v>195</v>
      </c>
      <c r="AJ13186" t="s">
        <v>340</v>
      </c>
      <c r="AK13186" s="9" t="str">
        <f>VLOOKUP(Y13186,zdroj!D:AJ,33,0)</f>
        <v>katA</v>
      </c>
    </row>
    <row r="13187" spans="8:37" x14ac:dyDescent="0.25">
      <c r="H13187" s="8"/>
      <c r="I13187" s="8"/>
      <c r="N13187" s="23"/>
      <c r="O13187" s="24"/>
      <c r="P13187" s="19"/>
      <c r="Q13187" s="19"/>
      <c r="R13187" s="19"/>
      <c r="U13187" s="27"/>
      <c r="Y13187" s="9" t="s">
        <v>702</v>
      </c>
      <c r="Z13187" s="9" t="s">
        <v>462</v>
      </c>
      <c r="AA13187" s="9" t="s">
        <v>237</v>
      </c>
      <c r="AB13187" s="9">
        <v>8084424</v>
      </c>
      <c r="AC13187" s="9" t="s">
        <v>13960</v>
      </c>
      <c r="AD13187" s="9" t="s">
        <v>231</v>
      </c>
      <c r="AE13187" s="5">
        <f t="shared" si="432"/>
        <v>0</v>
      </c>
      <c r="AF13187" s="5" t="str">
        <f t="shared" si="433"/>
        <v>katB</v>
      </c>
      <c r="AG13187" s="153"/>
      <c r="AH13187" s="153"/>
      <c r="AI13187" t="s">
        <v>236</v>
      </c>
      <c r="AJ13187" t="s">
        <v>17878</v>
      </c>
      <c r="AK13187" s="9" t="str">
        <f>VLOOKUP(Y13187,zdroj!D:AJ,33,0)</f>
        <v>katA</v>
      </c>
    </row>
    <row r="13188" spans="8:37" x14ac:dyDescent="0.25">
      <c r="H13188" s="8"/>
      <c r="I13188" s="8"/>
      <c r="N13188" s="23"/>
      <c r="O13188" s="24"/>
      <c r="P13188" s="19"/>
      <c r="Q13188" s="19"/>
      <c r="R13188" s="19"/>
      <c r="U13188" s="27"/>
      <c r="Y13188" s="9" t="s">
        <v>702</v>
      </c>
      <c r="Z13188" s="9" t="s">
        <v>462</v>
      </c>
      <c r="AA13188" s="9" t="s">
        <v>237</v>
      </c>
      <c r="AB13188" s="9">
        <v>8084432</v>
      </c>
      <c r="AC13188" s="9" t="s">
        <v>13961</v>
      </c>
      <c r="AD13188" s="9" t="s">
        <v>225</v>
      </c>
      <c r="AE13188" s="5">
        <f t="shared" si="432"/>
        <v>0</v>
      </c>
      <c r="AF13188" s="5" t="str">
        <f t="shared" si="433"/>
        <v>katA</v>
      </c>
      <c r="AG13188" s="153"/>
      <c r="AH13188" s="153"/>
      <c r="AI13188" t="s">
        <v>195</v>
      </c>
      <c r="AJ13188" t="s">
        <v>340</v>
      </c>
      <c r="AK13188" s="9" t="str">
        <f>VLOOKUP(Y13188,zdroj!D:AJ,33,0)</f>
        <v>katA</v>
      </c>
    </row>
    <row r="13189" spans="8:37" x14ac:dyDescent="0.25">
      <c r="H13189" s="8"/>
      <c r="I13189" s="8"/>
      <c r="N13189" s="23"/>
      <c r="O13189" s="24"/>
      <c r="P13189" s="19"/>
      <c r="Q13189" s="19"/>
      <c r="R13189" s="19"/>
      <c r="U13189" s="27"/>
      <c r="Y13189" s="9" t="s">
        <v>702</v>
      </c>
      <c r="Z13189" s="9" t="s">
        <v>462</v>
      </c>
      <c r="AA13189" s="9" t="s">
        <v>237</v>
      </c>
      <c r="AB13189" s="9">
        <v>8084521</v>
      </c>
      <c r="AC13189" s="9" t="s">
        <v>13962</v>
      </c>
      <c r="AD13189" s="9" t="s">
        <v>225</v>
      </c>
      <c r="AE13189" s="5">
        <f t="shared" si="432"/>
        <v>0</v>
      </c>
      <c r="AF13189" s="5" t="str">
        <f t="shared" si="433"/>
        <v>katA</v>
      </c>
      <c r="AG13189" s="153"/>
      <c r="AH13189" s="153"/>
      <c r="AI13189" t="s">
        <v>195</v>
      </c>
      <c r="AJ13189" t="s">
        <v>340</v>
      </c>
      <c r="AK13189" s="9" t="str">
        <f>VLOOKUP(Y13189,zdroj!D:AJ,33,0)</f>
        <v>katA</v>
      </c>
    </row>
    <row r="13190" spans="8:37" x14ac:dyDescent="0.25">
      <c r="H13190" s="8"/>
      <c r="I13190" s="8"/>
      <c r="N13190" s="23"/>
      <c r="O13190" s="24"/>
      <c r="P13190" s="19"/>
      <c r="Q13190" s="19"/>
      <c r="R13190" s="19"/>
      <c r="U13190" s="27"/>
      <c r="Y13190" s="9" t="s">
        <v>702</v>
      </c>
      <c r="Z13190" s="9" t="s">
        <v>462</v>
      </c>
      <c r="AA13190" s="9" t="s">
        <v>237</v>
      </c>
      <c r="AB13190" s="9">
        <v>8084564</v>
      </c>
      <c r="AC13190" s="9" t="s">
        <v>13963</v>
      </c>
      <c r="AD13190" s="9" t="s">
        <v>225</v>
      </c>
      <c r="AE13190" s="5">
        <f t="shared" si="432"/>
        <v>0</v>
      </c>
      <c r="AF13190" s="5" t="str">
        <f t="shared" si="433"/>
        <v>katA</v>
      </c>
      <c r="AG13190" s="153"/>
      <c r="AH13190" s="153"/>
      <c r="AI13190" t="s">
        <v>195</v>
      </c>
      <c r="AJ13190" t="s">
        <v>340</v>
      </c>
      <c r="AK13190" s="9" t="str">
        <f>VLOOKUP(Y13190,zdroj!D:AJ,33,0)</f>
        <v>katA</v>
      </c>
    </row>
    <row r="13191" spans="8:37" x14ac:dyDescent="0.25">
      <c r="H13191" s="8"/>
      <c r="I13191" s="8"/>
      <c r="N13191" s="23"/>
      <c r="O13191" s="24"/>
      <c r="P13191" s="19"/>
      <c r="Q13191" s="19"/>
      <c r="R13191" s="19"/>
      <c r="U13191" s="27"/>
      <c r="Y13191" s="9" t="s">
        <v>702</v>
      </c>
      <c r="Z13191" s="9" t="s">
        <v>462</v>
      </c>
      <c r="AA13191" s="9" t="s">
        <v>237</v>
      </c>
      <c r="AB13191" s="9">
        <v>8084661</v>
      </c>
      <c r="AC13191" s="9" t="s">
        <v>13964</v>
      </c>
      <c r="AD13191" s="9" t="s">
        <v>225</v>
      </c>
      <c r="AE13191" s="5">
        <f t="shared" si="432"/>
        <v>0</v>
      </c>
      <c r="AF13191" s="5" t="str">
        <f t="shared" si="433"/>
        <v>katA</v>
      </c>
      <c r="AG13191" s="153"/>
      <c r="AH13191" s="153"/>
      <c r="AI13191" t="s">
        <v>195</v>
      </c>
      <c r="AJ13191" t="s">
        <v>340</v>
      </c>
      <c r="AK13191" s="9" t="str">
        <f>VLOOKUP(Y13191,zdroj!D:AJ,33,0)</f>
        <v>katA</v>
      </c>
    </row>
    <row r="13192" spans="8:37" x14ac:dyDescent="0.25">
      <c r="H13192" s="8"/>
      <c r="I13192" s="8"/>
      <c r="N13192" s="23"/>
      <c r="O13192" s="24"/>
      <c r="P13192" s="19"/>
      <c r="Q13192" s="19"/>
      <c r="R13192" s="19"/>
      <c r="U13192" s="27"/>
      <c r="Y13192" s="9" t="s">
        <v>702</v>
      </c>
      <c r="Z13192" s="9" t="s">
        <v>462</v>
      </c>
      <c r="AA13192" s="9" t="s">
        <v>237</v>
      </c>
      <c r="AB13192" s="9">
        <v>30898471</v>
      </c>
      <c r="AC13192" s="9" t="s">
        <v>13965</v>
      </c>
      <c r="AD13192" s="9" t="s">
        <v>231</v>
      </c>
      <c r="AE13192" s="5">
        <f t="shared" si="432"/>
        <v>0</v>
      </c>
      <c r="AF13192" s="5" t="str">
        <f t="shared" si="433"/>
        <v>katB</v>
      </c>
      <c r="AG13192" s="153"/>
      <c r="AH13192" s="153"/>
      <c r="AI13192" t="s">
        <v>195</v>
      </c>
      <c r="AJ13192" t="s">
        <v>340</v>
      </c>
      <c r="AK13192" s="9" t="str">
        <f>VLOOKUP(Y13192,zdroj!D:AJ,33,0)</f>
        <v>katA</v>
      </c>
    </row>
    <row r="13193" spans="8:37" x14ac:dyDescent="0.25">
      <c r="H13193" s="8"/>
      <c r="I13193" s="8"/>
      <c r="N13193" s="23"/>
      <c r="O13193" s="24"/>
      <c r="P13193" s="19"/>
      <c r="Q13193" s="19"/>
      <c r="R13193" s="19"/>
      <c r="U13193" s="27"/>
      <c r="Y13193" s="9" t="s">
        <v>702</v>
      </c>
      <c r="Z13193" s="9" t="s">
        <v>462</v>
      </c>
      <c r="AA13193" s="9" t="s">
        <v>237</v>
      </c>
      <c r="AB13193" s="9">
        <v>74986929</v>
      </c>
      <c r="AC13193" s="9" t="s">
        <v>13966</v>
      </c>
      <c r="AD13193" s="9" t="s">
        <v>231</v>
      </c>
      <c r="AE13193" s="5">
        <f t="shared" si="432"/>
        <v>0</v>
      </c>
      <c r="AF13193" s="5" t="str">
        <f t="shared" si="433"/>
        <v>katB</v>
      </c>
      <c r="AG13193" s="153"/>
      <c r="AH13193" s="153"/>
      <c r="AI13193" t="s">
        <v>195</v>
      </c>
      <c r="AJ13193" t="s">
        <v>340</v>
      </c>
      <c r="AK13193" s="9" t="str">
        <f>VLOOKUP(Y13193,zdroj!D:AJ,33,0)</f>
        <v>katA</v>
      </c>
    </row>
    <row r="13194" spans="8:37" x14ac:dyDescent="0.25">
      <c r="H13194" s="8"/>
      <c r="I13194" s="8"/>
      <c r="N13194" s="23"/>
      <c r="O13194" s="24"/>
      <c r="P13194" s="19"/>
      <c r="Q13194" s="19"/>
      <c r="R13194" s="19"/>
      <c r="U13194" s="27"/>
      <c r="Y13194" s="9" t="s">
        <v>702</v>
      </c>
      <c r="Z13194" s="9" t="s">
        <v>462</v>
      </c>
      <c r="AA13194" s="9" t="s">
        <v>237</v>
      </c>
      <c r="AB13194" s="9">
        <v>74986881</v>
      </c>
      <c r="AC13194" s="9" t="s">
        <v>13967</v>
      </c>
      <c r="AD13194" s="9" t="s">
        <v>225</v>
      </c>
      <c r="AE13194" s="5">
        <f t="shared" ref="AE13194:AE13257" si="434">VLOOKUP(Y13194,K:T,10,0)</f>
        <v>0</v>
      </c>
      <c r="AF13194" s="5" t="str">
        <f t="shared" ref="AF13194:AF13257" si="435">IF(AE13194="A",IF(AD13194="katA","katB",AD13194),AD13194)</f>
        <v>katA</v>
      </c>
      <c r="AG13194" s="153"/>
      <c r="AH13194" s="153"/>
      <c r="AI13194" t="s">
        <v>195</v>
      </c>
      <c r="AJ13194" t="s">
        <v>340</v>
      </c>
      <c r="AK13194" s="9" t="str">
        <f>VLOOKUP(Y13194,zdroj!D:AJ,33,0)</f>
        <v>katA</v>
      </c>
    </row>
    <row r="13195" spans="8:37" x14ac:dyDescent="0.25">
      <c r="H13195" s="8"/>
      <c r="I13195" s="8"/>
      <c r="N13195" s="23"/>
      <c r="O13195" s="24"/>
      <c r="P13195" s="19"/>
      <c r="Q13195" s="19"/>
      <c r="R13195" s="19"/>
      <c r="U13195" s="27"/>
      <c r="Y13195" s="9" t="s">
        <v>702</v>
      </c>
      <c r="Z13195" s="9" t="s">
        <v>462</v>
      </c>
      <c r="AA13195" s="9" t="s">
        <v>237</v>
      </c>
      <c r="AB13195" s="9">
        <v>79959156</v>
      </c>
      <c r="AC13195" s="9" t="s">
        <v>13968</v>
      </c>
      <c r="AD13195" s="9" t="s">
        <v>231</v>
      </c>
      <c r="AE13195" s="5">
        <f t="shared" si="434"/>
        <v>0</v>
      </c>
      <c r="AF13195" s="5" t="str">
        <f t="shared" si="435"/>
        <v>katB</v>
      </c>
      <c r="AG13195" s="153"/>
      <c r="AH13195" s="153"/>
      <c r="AI13195" t="s">
        <v>195</v>
      </c>
      <c r="AJ13195" t="s">
        <v>340</v>
      </c>
      <c r="AK13195" s="9" t="str">
        <f>VLOOKUP(Y13195,zdroj!D:AJ,33,0)</f>
        <v>katA</v>
      </c>
    </row>
    <row r="13196" spans="8:37" x14ac:dyDescent="0.25">
      <c r="H13196" s="8"/>
      <c r="I13196" s="8"/>
      <c r="N13196" s="23"/>
      <c r="O13196" s="24"/>
      <c r="P13196" s="19"/>
      <c r="Q13196" s="19"/>
      <c r="R13196" s="19"/>
      <c r="U13196" s="27"/>
      <c r="Y13196" s="9" t="s">
        <v>702</v>
      </c>
      <c r="Z13196" s="9" t="s">
        <v>462</v>
      </c>
      <c r="AA13196" s="9" t="s">
        <v>237</v>
      </c>
      <c r="AB13196" s="9">
        <v>8082227</v>
      </c>
      <c r="AC13196" s="9" t="s">
        <v>13969</v>
      </c>
      <c r="AD13196" s="9" t="s">
        <v>225</v>
      </c>
      <c r="AE13196" s="5">
        <f t="shared" si="434"/>
        <v>0</v>
      </c>
      <c r="AF13196" s="5" t="str">
        <f t="shared" si="435"/>
        <v>katA</v>
      </c>
      <c r="AG13196" s="153"/>
      <c r="AH13196" s="153"/>
      <c r="AI13196" t="s">
        <v>201</v>
      </c>
      <c r="AJ13196" t="s">
        <v>17878</v>
      </c>
      <c r="AK13196" s="9" t="str">
        <f>VLOOKUP(Y13196,zdroj!D:AJ,33,0)</f>
        <v>katA</v>
      </c>
    </row>
    <row r="13197" spans="8:37" x14ac:dyDescent="0.25">
      <c r="H13197" s="8"/>
      <c r="I13197" s="8"/>
      <c r="N13197" s="23"/>
      <c r="O13197" s="24"/>
      <c r="P13197" s="19"/>
      <c r="Q13197" s="19"/>
      <c r="R13197" s="19"/>
      <c r="U13197" s="27"/>
      <c r="Y13197" s="9" t="s">
        <v>702</v>
      </c>
      <c r="Z13197" s="9" t="s">
        <v>462</v>
      </c>
      <c r="AA13197" s="9" t="s">
        <v>237</v>
      </c>
      <c r="AB13197" s="9">
        <v>30898374</v>
      </c>
      <c r="AC13197" s="9" t="s">
        <v>13970</v>
      </c>
      <c r="AD13197" s="9" t="s">
        <v>225</v>
      </c>
      <c r="AE13197" s="5">
        <f t="shared" si="434"/>
        <v>0</v>
      </c>
      <c r="AF13197" s="5" t="str">
        <f t="shared" si="435"/>
        <v>katA</v>
      </c>
      <c r="AG13197" s="153"/>
      <c r="AH13197" s="153"/>
      <c r="AI13197" t="s">
        <v>229</v>
      </c>
      <c r="AJ13197" t="s">
        <v>17878</v>
      </c>
      <c r="AK13197" s="9" t="str">
        <f>VLOOKUP(Y13197,zdroj!D:AJ,33,0)</f>
        <v>katA</v>
      </c>
    </row>
    <row r="13198" spans="8:37" x14ac:dyDescent="0.25">
      <c r="H13198" s="8"/>
      <c r="I13198" s="8"/>
      <c r="N13198" s="23"/>
      <c r="O13198" s="24"/>
      <c r="P13198" s="19"/>
      <c r="Q13198" s="19"/>
      <c r="R13198" s="19"/>
      <c r="U13198" s="27"/>
      <c r="Y13198" s="9" t="s">
        <v>702</v>
      </c>
      <c r="Z13198" s="9" t="s">
        <v>462</v>
      </c>
      <c r="AA13198" s="9" t="s">
        <v>237</v>
      </c>
      <c r="AB13198" s="9">
        <v>40500918</v>
      </c>
      <c r="AC13198" s="9" t="s">
        <v>13971</v>
      </c>
      <c r="AD13198" s="9" t="s">
        <v>225</v>
      </c>
      <c r="AE13198" s="5">
        <f t="shared" si="434"/>
        <v>0</v>
      </c>
      <c r="AF13198" s="5" t="str">
        <f t="shared" si="435"/>
        <v>katA</v>
      </c>
      <c r="AG13198" s="153"/>
      <c r="AH13198" s="153"/>
      <c r="AI13198" t="s">
        <v>17880</v>
      </c>
      <c r="AJ13198" t="s">
        <v>17878</v>
      </c>
      <c r="AK13198" s="9" t="str">
        <f>VLOOKUP(Y13198,zdroj!D:AJ,33,0)</f>
        <v>katA</v>
      </c>
    </row>
    <row r="13199" spans="8:37" x14ac:dyDescent="0.25">
      <c r="H13199" s="8"/>
      <c r="I13199" s="8"/>
      <c r="N13199" s="23"/>
      <c r="O13199" s="24"/>
      <c r="P13199" s="19"/>
      <c r="Q13199" s="19"/>
      <c r="R13199" s="19"/>
      <c r="U13199" s="27"/>
      <c r="Y13199" s="9" t="s">
        <v>702</v>
      </c>
      <c r="Z13199" s="9" t="s">
        <v>462</v>
      </c>
      <c r="AA13199" s="9" t="s">
        <v>237</v>
      </c>
      <c r="AB13199" s="9">
        <v>73932345</v>
      </c>
      <c r="AC13199" s="9" t="s">
        <v>13972</v>
      </c>
      <c r="AD13199" s="9" t="s">
        <v>225</v>
      </c>
      <c r="AE13199" s="5">
        <f t="shared" si="434"/>
        <v>0</v>
      </c>
      <c r="AF13199" s="5" t="str">
        <f t="shared" si="435"/>
        <v>katA</v>
      </c>
      <c r="AG13199" s="153"/>
      <c r="AH13199" s="153"/>
      <c r="AI13199" t="s">
        <v>201</v>
      </c>
      <c r="AJ13199" t="s">
        <v>17878</v>
      </c>
      <c r="AK13199" s="9" t="str">
        <f>VLOOKUP(Y13199,zdroj!D:AJ,33,0)</f>
        <v>katA</v>
      </c>
    </row>
    <row r="13200" spans="8:37" x14ac:dyDescent="0.25">
      <c r="H13200" s="8"/>
      <c r="I13200" s="8"/>
      <c r="N13200" s="23"/>
      <c r="O13200" s="24"/>
      <c r="P13200" s="19"/>
      <c r="Q13200" s="19"/>
      <c r="R13200" s="19"/>
      <c r="U13200" s="27"/>
      <c r="Y13200" s="9" t="s">
        <v>702</v>
      </c>
      <c r="Z13200" s="9" t="s">
        <v>462</v>
      </c>
      <c r="AA13200" s="9" t="s">
        <v>237</v>
      </c>
      <c r="AB13200" s="9">
        <v>82842451</v>
      </c>
      <c r="AC13200" s="9" t="s">
        <v>13973</v>
      </c>
      <c r="AD13200" s="9" t="s">
        <v>225</v>
      </c>
      <c r="AE13200" s="5">
        <f t="shared" si="434"/>
        <v>0</v>
      </c>
      <c r="AF13200" s="5" t="str">
        <f t="shared" si="435"/>
        <v>katA</v>
      </c>
      <c r="AG13200" s="153"/>
      <c r="AH13200" s="153"/>
      <c r="AI13200" t="s">
        <v>201</v>
      </c>
      <c r="AJ13200" t="s">
        <v>17878</v>
      </c>
      <c r="AK13200" s="9" t="str">
        <f>VLOOKUP(Y13200,zdroj!D:AJ,33,0)</f>
        <v>katA</v>
      </c>
    </row>
    <row r="13201" spans="8:37" x14ac:dyDescent="0.25">
      <c r="H13201" s="8"/>
      <c r="I13201" s="8"/>
      <c r="N13201" s="23"/>
      <c r="O13201" s="24"/>
      <c r="P13201" s="19"/>
      <c r="Q13201" s="19"/>
      <c r="R13201" s="19"/>
      <c r="U13201" s="27"/>
      <c r="Y13201" s="9" t="s">
        <v>702</v>
      </c>
      <c r="Z13201" s="9" t="s">
        <v>462</v>
      </c>
      <c r="AA13201" s="9" t="s">
        <v>237</v>
      </c>
      <c r="AB13201" s="9">
        <v>82843091</v>
      </c>
      <c r="AC13201" s="9" t="s">
        <v>13974</v>
      </c>
      <c r="AD13201" s="9" t="s">
        <v>225</v>
      </c>
      <c r="AE13201" s="5">
        <f t="shared" si="434"/>
        <v>0</v>
      </c>
      <c r="AF13201" s="5" t="str">
        <f t="shared" si="435"/>
        <v>katA</v>
      </c>
      <c r="AG13201" s="153"/>
      <c r="AH13201" s="153"/>
      <c r="AI13201" t="s">
        <v>201</v>
      </c>
      <c r="AJ13201" t="s">
        <v>17878</v>
      </c>
      <c r="AK13201" s="9" t="str">
        <f>VLOOKUP(Y13201,zdroj!D:AJ,33,0)</f>
        <v>katA</v>
      </c>
    </row>
    <row r="13202" spans="8:37" x14ac:dyDescent="0.25">
      <c r="H13202" s="8"/>
      <c r="I13202" s="8"/>
      <c r="N13202" s="23"/>
      <c r="O13202" s="24"/>
      <c r="P13202" s="19"/>
      <c r="Q13202" s="19"/>
      <c r="R13202" s="19"/>
      <c r="U13202" s="27"/>
      <c r="Y13202" s="9" t="s">
        <v>702</v>
      </c>
      <c r="Z13202" s="9" t="s">
        <v>462</v>
      </c>
      <c r="AA13202" s="9" t="s">
        <v>237</v>
      </c>
      <c r="AB13202" s="9">
        <v>8081735</v>
      </c>
      <c r="AC13202" s="9" t="s">
        <v>13975</v>
      </c>
      <c r="AD13202" s="9" t="s">
        <v>231</v>
      </c>
      <c r="AE13202" s="5">
        <f t="shared" si="434"/>
        <v>0</v>
      </c>
      <c r="AF13202" s="5" t="str">
        <f t="shared" si="435"/>
        <v>katB</v>
      </c>
      <c r="AG13202" s="153"/>
      <c r="AH13202" s="153"/>
      <c r="AI13202" t="s">
        <v>201</v>
      </c>
      <c r="AJ13202" t="s">
        <v>17878</v>
      </c>
      <c r="AK13202" s="9" t="str">
        <f>VLOOKUP(Y13202,zdroj!D:AJ,33,0)</f>
        <v>katA</v>
      </c>
    </row>
    <row r="13203" spans="8:37" x14ac:dyDescent="0.25">
      <c r="H13203" s="8"/>
      <c r="I13203" s="8"/>
      <c r="N13203" s="23"/>
      <c r="O13203" s="24"/>
      <c r="P13203" s="19"/>
      <c r="Q13203" s="19"/>
      <c r="R13203" s="19"/>
      <c r="U13203" s="27"/>
      <c r="Y13203" s="9" t="s">
        <v>702</v>
      </c>
      <c r="Z13203" s="9" t="s">
        <v>462</v>
      </c>
      <c r="AA13203" s="9" t="s">
        <v>237</v>
      </c>
      <c r="AB13203" s="9">
        <v>8081832</v>
      </c>
      <c r="AC13203" s="9" t="s">
        <v>13976</v>
      </c>
      <c r="AD13203" s="9" t="s">
        <v>231</v>
      </c>
      <c r="AE13203" s="5">
        <f t="shared" si="434"/>
        <v>0</v>
      </c>
      <c r="AF13203" s="5" t="str">
        <f t="shared" si="435"/>
        <v>katB</v>
      </c>
      <c r="AG13203" s="153"/>
      <c r="AH13203" s="153"/>
      <c r="AI13203" t="s">
        <v>17879</v>
      </c>
      <c r="AJ13203" t="s">
        <v>17878</v>
      </c>
      <c r="AK13203" s="9" t="str">
        <f>VLOOKUP(Y13203,zdroj!D:AJ,33,0)</f>
        <v>katA</v>
      </c>
    </row>
    <row r="13204" spans="8:37" x14ac:dyDescent="0.25">
      <c r="H13204" s="8"/>
      <c r="I13204" s="8"/>
      <c r="N13204" s="23"/>
      <c r="O13204" s="24"/>
      <c r="P13204" s="19"/>
      <c r="Q13204" s="19"/>
      <c r="R13204" s="19"/>
      <c r="U13204" s="27"/>
      <c r="Y13204" s="9" t="s">
        <v>702</v>
      </c>
      <c r="Z13204" s="9" t="s">
        <v>462</v>
      </c>
      <c r="AA13204" s="9" t="s">
        <v>237</v>
      </c>
      <c r="AB13204" s="9">
        <v>8082146</v>
      </c>
      <c r="AC13204" s="9" t="s">
        <v>13977</v>
      </c>
      <c r="AD13204" s="9" t="s">
        <v>225</v>
      </c>
      <c r="AE13204" s="5">
        <f t="shared" si="434"/>
        <v>0</v>
      </c>
      <c r="AF13204" s="5" t="str">
        <f t="shared" si="435"/>
        <v>katA</v>
      </c>
      <c r="AG13204" s="153"/>
      <c r="AH13204" s="153"/>
      <c r="AI13204" t="s">
        <v>201</v>
      </c>
      <c r="AJ13204" t="s">
        <v>17878</v>
      </c>
      <c r="AK13204" s="9" t="str">
        <f>VLOOKUP(Y13204,zdroj!D:AJ,33,0)</f>
        <v>katA</v>
      </c>
    </row>
    <row r="13205" spans="8:37" x14ac:dyDescent="0.25">
      <c r="H13205" s="8"/>
      <c r="I13205" s="8"/>
      <c r="N13205" s="23"/>
      <c r="O13205" s="24"/>
      <c r="P13205" s="19"/>
      <c r="Q13205" s="19"/>
      <c r="R13205" s="19"/>
      <c r="U13205" s="27"/>
      <c r="Y13205" s="9" t="s">
        <v>702</v>
      </c>
      <c r="Z13205" s="9" t="s">
        <v>462</v>
      </c>
      <c r="AA13205" s="9" t="s">
        <v>237</v>
      </c>
      <c r="AB13205" s="9">
        <v>8082201</v>
      </c>
      <c r="AC13205" s="9" t="s">
        <v>13978</v>
      </c>
      <c r="AD13205" s="9" t="s">
        <v>231</v>
      </c>
      <c r="AE13205" s="5">
        <f t="shared" si="434"/>
        <v>0</v>
      </c>
      <c r="AF13205" s="5" t="str">
        <f t="shared" si="435"/>
        <v>katB</v>
      </c>
      <c r="AG13205" s="153"/>
      <c r="AH13205" s="153"/>
      <c r="AI13205" t="s">
        <v>17879</v>
      </c>
      <c r="AJ13205" t="s">
        <v>17878</v>
      </c>
      <c r="AK13205" s="9" t="str">
        <f>VLOOKUP(Y13205,zdroj!D:AJ,33,0)</f>
        <v>katA</v>
      </c>
    </row>
    <row r="13206" spans="8:37" x14ac:dyDescent="0.25">
      <c r="H13206" s="8"/>
      <c r="I13206" s="8"/>
      <c r="N13206" s="23"/>
      <c r="O13206" s="24"/>
      <c r="P13206" s="19"/>
      <c r="Q13206" s="19"/>
      <c r="R13206" s="19"/>
      <c r="U13206" s="27"/>
      <c r="Y13206" s="9" t="s">
        <v>702</v>
      </c>
      <c r="Z13206" s="9" t="s">
        <v>462</v>
      </c>
      <c r="AA13206" s="9" t="s">
        <v>237</v>
      </c>
      <c r="AB13206" s="9">
        <v>8084416</v>
      </c>
      <c r="AC13206" s="9" t="s">
        <v>13979</v>
      </c>
      <c r="AD13206" s="9" t="s">
        <v>231</v>
      </c>
      <c r="AE13206" s="5">
        <f t="shared" si="434"/>
        <v>0</v>
      </c>
      <c r="AF13206" s="5" t="str">
        <f t="shared" si="435"/>
        <v>katB</v>
      </c>
      <c r="AG13206" s="153"/>
      <c r="AH13206" s="153"/>
      <c r="AI13206" t="s">
        <v>195</v>
      </c>
      <c r="AJ13206" t="s">
        <v>340</v>
      </c>
      <c r="AK13206" s="9" t="str">
        <f>VLOOKUP(Y13206,zdroj!D:AJ,33,0)</f>
        <v>katA</v>
      </c>
    </row>
    <row r="13207" spans="8:37" x14ac:dyDescent="0.25">
      <c r="H13207" s="8"/>
      <c r="I13207" s="8"/>
      <c r="N13207" s="23"/>
      <c r="O13207" s="24"/>
      <c r="P13207" s="19"/>
      <c r="Q13207" s="19"/>
      <c r="R13207" s="19"/>
      <c r="U13207" s="27"/>
      <c r="Y13207" s="9" t="s">
        <v>702</v>
      </c>
      <c r="Z13207" s="9" t="s">
        <v>462</v>
      </c>
      <c r="AA13207" s="9" t="s">
        <v>237</v>
      </c>
      <c r="AB13207" s="9">
        <v>41137957</v>
      </c>
      <c r="AC13207" s="9" t="s">
        <v>13980</v>
      </c>
      <c r="AD13207" s="9" t="s">
        <v>225</v>
      </c>
      <c r="AE13207" s="5">
        <f t="shared" si="434"/>
        <v>0</v>
      </c>
      <c r="AF13207" s="5" t="str">
        <f t="shared" si="435"/>
        <v>katA</v>
      </c>
      <c r="AG13207" s="153"/>
      <c r="AH13207" s="153"/>
      <c r="AI13207" t="s">
        <v>201</v>
      </c>
      <c r="AJ13207" t="s">
        <v>17878</v>
      </c>
      <c r="AK13207" s="9" t="str">
        <f>VLOOKUP(Y13207,zdroj!D:AJ,33,0)</f>
        <v>katA</v>
      </c>
    </row>
    <row r="13208" spans="8:37" x14ac:dyDescent="0.25">
      <c r="H13208" s="8"/>
      <c r="I13208" s="8"/>
      <c r="N13208" s="23"/>
      <c r="O13208" s="24"/>
      <c r="P13208" s="19"/>
      <c r="Q13208" s="19"/>
      <c r="R13208" s="19"/>
      <c r="U13208" s="27"/>
      <c r="Y13208" s="9" t="s">
        <v>702</v>
      </c>
      <c r="Z13208" s="9" t="s">
        <v>462</v>
      </c>
      <c r="AA13208" s="9" t="s">
        <v>237</v>
      </c>
      <c r="AB13208" s="9">
        <v>30898463</v>
      </c>
      <c r="AC13208" s="9" t="s">
        <v>13981</v>
      </c>
      <c r="AD13208" s="9" t="s">
        <v>231</v>
      </c>
      <c r="AE13208" s="5">
        <f t="shared" si="434"/>
        <v>0</v>
      </c>
      <c r="AF13208" s="5" t="str">
        <f t="shared" si="435"/>
        <v>katB</v>
      </c>
      <c r="AG13208" s="153"/>
      <c r="AH13208" s="153"/>
      <c r="AI13208" t="s">
        <v>195</v>
      </c>
      <c r="AJ13208" t="s">
        <v>340</v>
      </c>
      <c r="AK13208" s="9" t="str">
        <f>VLOOKUP(Y13208,zdroj!D:AJ,33,0)</f>
        <v>katA</v>
      </c>
    </row>
    <row r="13209" spans="8:37" x14ac:dyDescent="0.25">
      <c r="H13209" s="8"/>
      <c r="I13209" s="8"/>
      <c r="N13209" s="23"/>
      <c r="O13209" s="24"/>
      <c r="P13209" s="19"/>
      <c r="Q13209" s="19"/>
      <c r="R13209" s="19"/>
      <c r="U13209" s="27"/>
      <c r="Y13209" s="9" t="s">
        <v>702</v>
      </c>
      <c r="Z13209" s="9" t="s">
        <v>462</v>
      </c>
      <c r="AA13209" s="9" t="s">
        <v>237</v>
      </c>
      <c r="AB13209" s="9">
        <v>8084688</v>
      </c>
      <c r="AC13209" s="9" t="s">
        <v>13982</v>
      </c>
      <c r="AD13209" s="9" t="s">
        <v>231</v>
      </c>
      <c r="AE13209" s="5">
        <f t="shared" si="434"/>
        <v>0</v>
      </c>
      <c r="AF13209" s="5" t="str">
        <f t="shared" si="435"/>
        <v>katB</v>
      </c>
      <c r="AG13209" s="153"/>
      <c r="AH13209" s="153"/>
      <c r="AI13209" t="s">
        <v>236</v>
      </c>
      <c r="AJ13209" t="s">
        <v>17878</v>
      </c>
      <c r="AK13209" s="9" t="str">
        <f>VLOOKUP(Y13209,zdroj!D:AJ,33,0)</f>
        <v>katA</v>
      </c>
    </row>
    <row r="13210" spans="8:37" x14ac:dyDescent="0.25">
      <c r="H13210" s="8"/>
      <c r="I13210" s="8"/>
      <c r="N13210" s="23"/>
      <c r="O13210" s="24"/>
      <c r="P13210" s="19"/>
      <c r="Q13210" s="19"/>
      <c r="R13210" s="19"/>
      <c r="U13210" s="27"/>
      <c r="Y13210" s="9" t="s">
        <v>699</v>
      </c>
      <c r="Z13210" s="9" t="s">
        <v>462</v>
      </c>
      <c r="AA13210" s="9" t="s">
        <v>44</v>
      </c>
      <c r="AB13210" s="9">
        <v>8085838</v>
      </c>
      <c r="AC13210" s="9" t="s">
        <v>13983</v>
      </c>
      <c r="AD13210" s="9" t="s">
        <v>225</v>
      </c>
      <c r="AE13210" s="5">
        <f t="shared" si="434"/>
        <v>0</v>
      </c>
      <c r="AF13210" s="5" t="str">
        <f t="shared" si="435"/>
        <v>katA</v>
      </c>
      <c r="AG13210" s="153"/>
      <c r="AH13210" s="153"/>
      <c r="AI13210" t="s">
        <v>195</v>
      </c>
      <c r="AJ13210" t="s">
        <v>340</v>
      </c>
      <c r="AK13210" s="9" t="str">
        <f>VLOOKUP(Y13210,zdroj!D:AJ,33,0)</f>
        <v>katA</v>
      </c>
    </row>
    <row r="13211" spans="8:37" x14ac:dyDescent="0.25">
      <c r="H13211" s="8"/>
      <c r="I13211" s="8"/>
      <c r="N13211" s="23"/>
      <c r="O13211" s="24"/>
      <c r="P13211" s="19"/>
      <c r="Q13211" s="19"/>
      <c r="R13211" s="19"/>
      <c r="U13211" s="27"/>
      <c r="Y13211" s="9" t="s">
        <v>699</v>
      </c>
      <c r="Z13211" s="9" t="s">
        <v>462</v>
      </c>
      <c r="AA13211" s="9" t="s">
        <v>44</v>
      </c>
      <c r="AB13211" s="9">
        <v>8085846</v>
      </c>
      <c r="AC13211" s="9" t="s">
        <v>13984</v>
      </c>
      <c r="AD13211" s="9" t="s">
        <v>225</v>
      </c>
      <c r="AE13211" s="5">
        <f t="shared" si="434"/>
        <v>0</v>
      </c>
      <c r="AF13211" s="5" t="str">
        <f t="shared" si="435"/>
        <v>katA</v>
      </c>
      <c r="AG13211" s="153"/>
      <c r="AH13211" s="153"/>
      <c r="AI13211" t="s">
        <v>195</v>
      </c>
      <c r="AJ13211" t="s">
        <v>340</v>
      </c>
      <c r="AK13211" s="9" t="str">
        <f>VLOOKUP(Y13211,zdroj!D:AJ,33,0)</f>
        <v>katA</v>
      </c>
    </row>
    <row r="13212" spans="8:37" x14ac:dyDescent="0.25">
      <c r="H13212" s="8"/>
      <c r="I13212" s="8"/>
      <c r="N13212" s="23"/>
      <c r="O13212" s="24"/>
      <c r="P13212" s="19"/>
      <c r="Q13212" s="19"/>
      <c r="R13212" s="19"/>
      <c r="U13212" s="27"/>
      <c r="Y13212" s="9" t="s">
        <v>699</v>
      </c>
      <c r="Z13212" s="9" t="s">
        <v>462</v>
      </c>
      <c r="AA13212" s="9" t="s">
        <v>44</v>
      </c>
      <c r="AB13212" s="9">
        <v>8085854</v>
      </c>
      <c r="AC13212" s="9" t="s">
        <v>13985</v>
      </c>
      <c r="AD13212" s="9" t="s">
        <v>225</v>
      </c>
      <c r="AE13212" s="5">
        <f t="shared" si="434"/>
        <v>0</v>
      </c>
      <c r="AF13212" s="5" t="str">
        <f t="shared" si="435"/>
        <v>katA</v>
      </c>
      <c r="AG13212" s="153"/>
      <c r="AH13212" s="153"/>
      <c r="AI13212" t="s">
        <v>236</v>
      </c>
      <c r="AJ13212" t="s">
        <v>17878</v>
      </c>
      <c r="AK13212" s="9" t="str">
        <f>VLOOKUP(Y13212,zdroj!D:AJ,33,0)</f>
        <v>katA</v>
      </c>
    </row>
    <row r="13213" spans="8:37" x14ac:dyDescent="0.25">
      <c r="H13213" s="8"/>
      <c r="I13213" s="8"/>
      <c r="N13213" s="23"/>
      <c r="O13213" s="24"/>
      <c r="P13213" s="19"/>
      <c r="Q13213" s="19"/>
      <c r="R13213" s="19"/>
      <c r="U13213" s="27"/>
      <c r="Y13213" s="9" t="s">
        <v>699</v>
      </c>
      <c r="Z13213" s="9" t="s">
        <v>462</v>
      </c>
      <c r="AA13213" s="9" t="s">
        <v>44</v>
      </c>
      <c r="AB13213" s="9">
        <v>8085862</v>
      </c>
      <c r="AC13213" s="9" t="s">
        <v>13986</v>
      </c>
      <c r="AD13213" s="9" t="s">
        <v>225</v>
      </c>
      <c r="AE13213" s="5">
        <f t="shared" si="434"/>
        <v>0</v>
      </c>
      <c r="AF13213" s="5" t="str">
        <f t="shared" si="435"/>
        <v>katA</v>
      </c>
      <c r="AG13213" s="153"/>
      <c r="AH13213" s="153"/>
      <c r="AI13213" t="s">
        <v>195</v>
      </c>
      <c r="AJ13213" t="s">
        <v>340</v>
      </c>
      <c r="AK13213" s="9" t="str">
        <f>VLOOKUP(Y13213,zdroj!D:AJ,33,0)</f>
        <v>katA</v>
      </c>
    </row>
    <row r="13214" spans="8:37" x14ac:dyDescent="0.25">
      <c r="H13214" s="8"/>
      <c r="I13214" s="8"/>
      <c r="N13214" s="23"/>
      <c r="O13214" s="24"/>
      <c r="P13214" s="19"/>
      <c r="Q13214" s="19"/>
      <c r="R13214" s="19"/>
      <c r="U13214" s="27"/>
      <c r="Y13214" s="9" t="s">
        <v>699</v>
      </c>
      <c r="Z13214" s="9" t="s">
        <v>462</v>
      </c>
      <c r="AA13214" s="9" t="s">
        <v>44</v>
      </c>
      <c r="AB13214" s="9">
        <v>8085871</v>
      </c>
      <c r="AC13214" s="9" t="s">
        <v>13987</v>
      </c>
      <c r="AD13214" s="9" t="s">
        <v>225</v>
      </c>
      <c r="AE13214" s="5">
        <f t="shared" si="434"/>
        <v>0</v>
      </c>
      <c r="AF13214" s="5" t="str">
        <f t="shared" si="435"/>
        <v>katA</v>
      </c>
      <c r="AG13214" s="153"/>
      <c r="AH13214" s="153"/>
      <c r="AI13214" t="s">
        <v>195</v>
      </c>
      <c r="AJ13214" t="s">
        <v>340</v>
      </c>
      <c r="AK13214" s="9" t="str">
        <f>VLOOKUP(Y13214,zdroj!D:AJ,33,0)</f>
        <v>katA</v>
      </c>
    </row>
    <row r="13215" spans="8:37" x14ac:dyDescent="0.25">
      <c r="H13215" s="8"/>
      <c r="I13215" s="8"/>
      <c r="N13215" s="23"/>
      <c r="O13215" s="24"/>
      <c r="P13215" s="19"/>
      <c r="Q13215" s="19"/>
      <c r="R13215" s="19"/>
      <c r="U13215" s="27"/>
      <c r="Y13215" s="9" t="s">
        <v>699</v>
      </c>
      <c r="Z13215" s="9" t="s">
        <v>462</v>
      </c>
      <c r="AA13215" s="9" t="s">
        <v>44</v>
      </c>
      <c r="AB13215" s="9">
        <v>8085889</v>
      </c>
      <c r="AC13215" s="9" t="s">
        <v>13988</v>
      </c>
      <c r="AD13215" s="9" t="s">
        <v>225</v>
      </c>
      <c r="AE13215" s="5">
        <f t="shared" si="434"/>
        <v>0</v>
      </c>
      <c r="AF13215" s="5" t="str">
        <f t="shared" si="435"/>
        <v>katA</v>
      </c>
      <c r="AG13215" s="153"/>
      <c r="AH13215" s="153"/>
      <c r="AI13215" t="s">
        <v>195</v>
      </c>
      <c r="AJ13215" t="s">
        <v>340</v>
      </c>
      <c r="AK13215" s="9" t="str">
        <f>VLOOKUP(Y13215,zdroj!D:AJ,33,0)</f>
        <v>katA</v>
      </c>
    </row>
    <row r="13216" spans="8:37" x14ac:dyDescent="0.25">
      <c r="H13216" s="8"/>
      <c r="I13216" s="8"/>
      <c r="N13216" s="23"/>
      <c r="O13216" s="24"/>
      <c r="P13216" s="19"/>
      <c r="Q13216" s="19"/>
      <c r="R13216" s="19"/>
      <c r="U13216" s="27"/>
      <c r="Y13216" s="9" t="s">
        <v>699</v>
      </c>
      <c r="Z13216" s="9" t="s">
        <v>462</v>
      </c>
      <c r="AA13216" s="9" t="s">
        <v>44</v>
      </c>
      <c r="AB13216" s="9">
        <v>8085897</v>
      </c>
      <c r="AC13216" s="9" t="s">
        <v>13989</v>
      </c>
      <c r="AD13216" s="9" t="s">
        <v>225</v>
      </c>
      <c r="AE13216" s="5">
        <f t="shared" si="434"/>
        <v>0</v>
      </c>
      <c r="AF13216" s="5" t="str">
        <f t="shared" si="435"/>
        <v>katA</v>
      </c>
      <c r="AG13216" s="153"/>
      <c r="AH13216" s="153"/>
      <c r="AI13216" t="s">
        <v>195</v>
      </c>
      <c r="AJ13216" t="s">
        <v>340</v>
      </c>
      <c r="AK13216" s="9" t="str">
        <f>VLOOKUP(Y13216,zdroj!D:AJ,33,0)</f>
        <v>katA</v>
      </c>
    </row>
    <row r="13217" spans="8:37" x14ac:dyDescent="0.25">
      <c r="H13217" s="8"/>
      <c r="I13217" s="8"/>
      <c r="N13217" s="23"/>
      <c r="O13217" s="24"/>
      <c r="P13217" s="19"/>
      <c r="Q13217" s="19"/>
      <c r="R13217" s="19"/>
      <c r="U13217" s="27"/>
      <c r="Y13217" s="9" t="s">
        <v>699</v>
      </c>
      <c r="Z13217" s="9" t="s">
        <v>462</v>
      </c>
      <c r="AA13217" s="9" t="s">
        <v>44</v>
      </c>
      <c r="AB13217" s="9">
        <v>8085901</v>
      </c>
      <c r="AC13217" s="9" t="s">
        <v>13990</v>
      </c>
      <c r="AD13217" s="9" t="s">
        <v>225</v>
      </c>
      <c r="AE13217" s="5">
        <f t="shared" si="434"/>
        <v>0</v>
      </c>
      <c r="AF13217" s="5" t="str">
        <f t="shared" si="435"/>
        <v>katA</v>
      </c>
      <c r="AG13217" s="153"/>
      <c r="AH13217" s="153"/>
      <c r="AI13217" t="s">
        <v>195</v>
      </c>
      <c r="AJ13217" t="s">
        <v>340</v>
      </c>
      <c r="AK13217" s="9" t="str">
        <f>VLOOKUP(Y13217,zdroj!D:AJ,33,0)</f>
        <v>katA</v>
      </c>
    </row>
    <row r="13218" spans="8:37" x14ac:dyDescent="0.25">
      <c r="H13218" s="8"/>
      <c r="I13218" s="8"/>
      <c r="N13218" s="23"/>
      <c r="O13218" s="24"/>
      <c r="P13218" s="19"/>
      <c r="Q13218" s="19"/>
      <c r="R13218" s="19"/>
      <c r="U13218" s="27"/>
      <c r="Y13218" s="9" t="s">
        <v>699</v>
      </c>
      <c r="Z13218" s="9" t="s">
        <v>462</v>
      </c>
      <c r="AA13218" s="9" t="s">
        <v>44</v>
      </c>
      <c r="AB13218" s="9">
        <v>8085919</v>
      </c>
      <c r="AC13218" s="9" t="s">
        <v>13991</v>
      </c>
      <c r="AD13218" s="9" t="s">
        <v>225</v>
      </c>
      <c r="AE13218" s="5">
        <f t="shared" si="434"/>
        <v>0</v>
      </c>
      <c r="AF13218" s="5" t="str">
        <f t="shared" si="435"/>
        <v>katA</v>
      </c>
      <c r="AG13218" s="153"/>
      <c r="AH13218" s="153"/>
      <c r="AI13218" t="s">
        <v>195</v>
      </c>
      <c r="AJ13218" t="s">
        <v>340</v>
      </c>
      <c r="AK13218" s="9" t="str">
        <f>VLOOKUP(Y13218,zdroj!D:AJ,33,0)</f>
        <v>katA</v>
      </c>
    </row>
    <row r="13219" spans="8:37" x14ac:dyDescent="0.25">
      <c r="H13219" s="8"/>
      <c r="I13219" s="8"/>
      <c r="N13219" s="23"/>
      <c r="O13219" s="24"/>
      <c r="P13219" s="19"/>
      <c r="Q13219" s="19"/>
      <c r="R13219" s="19"/>
      <c r="U13219" s="27"/>
      <c r="Y13219" s="9" t="s">
        <v>699</v>
      </c>
      <c r="Z13219" s="9" t="s">
        <v>462</v>
      </c>
      <c r="AA13219" s="9" t="s">
        <v>44</v>
      </c>
      <c r="AB13219" s="9">
        <v>8085927</v>
      </c>
      <c r="AC13219" s="9" t="s">
        <v>13992</v>
      </c>
      <c r="AD13219" s="9" t="s">
        <v>225</v>
      </c>
      <c r="AE13219" s="5">
        <f t="shared" si="434"/>
        <v>0</v>
      </c>
      <c r="AF13219" s="5" t="str">
        <f t="shared" si="435"/>
        <v>katA</v>
      </c>
      <c r="AG13219" s="153"/>
      <c r="AH13219" s="153"/>
      <c r="AI13219" t="s">
        <v>195</v>
      </c>
      <c r="AJ13219" t="s">
        <v>340</v>
      </c>
      <c r="AK13219" s="9" t="str">
        <f>VLOOKUP(Y13219,zdroj!D:AJ,33,0)</f>
        <v>katA</v>
      </c>
    </row>
    <row r="13220" spans="8:37" x14ac:dyDescent="0.25">
      <c r="H13220" s="8"/>
      <c r="I13220" s="8"/>
      <c r="N13220" s="23"/>
      <c r="O13220" s="24"/>
      <c r="P13220" s="19"/>
      <c r="Q13220" s="19"/>
      <c r="R13220" s="19"/>
      <c r="U13220" s="27"/>
      <c r="Y13220" s="9" t="s">
        <v>699</v>
      </c>
      <c r="Z13220" s="9" t="s">
        <v>462</v>
      </c>
      <c r="AA13220" s="9" t="s">
        <v>44</v>
      </c>
      <c r="AB13220" s="9">
        <v>8085935</v>
      </c>
      <c r="AC13220" s="9" t="s">
        <v>13993</v>
      </c>
      <c r="AD13220" s="9" t="s">
        <v>225</v>
      </c>
      <c r="AE13220" s="5">
        <f t="shared" si="434"/>
        <v>0</v>
      </c>
      <c r="AF13220" s="5" t="str">
        <f t="shared" si="435"/>
        <v>katA</v>
      </c>
      <c r="AG13220" s="153"/>
      <c r="AH13220" s="153"/>
      <c r="AI13220" t="s">
        <v>195</v>
      </c>
      <c r="AJ13220" t="s">
        <v>340</v>
      </c>
      <c r="AK13220" s="9" t="str">
        <f>VLOOKUP(Y13220,zdroj!D:AJ,33,0)</f>
        <v>katA</v>
      </c>
    </row>
    <row r="13221" spans="8:37" x14ac:dyDescent="0.25">
      <c r="H13221" s="8"/>
      <c r="I13221" s="8"/>
      <c r="N13221" s="23"/>
      <c r="O13221" s="24"/>
      <c r="P13221" s="19"/>
      <c r="Q13221" s="19"/>
      <c r="R13221" s="19"/>
      <c r="U13221" s="27"/>
      <c r="Y13221" s="9" t="s">
        <v>699</v>
      </c>
      <c r="Z13221" s="9" t="s">
        <v>462</v>
      </c>
      <c r="AA13221" s="9" t="s">
        <v>44</v>
      </c>
      <c r="AB13221" s="9">
        <v>8085943</v>
      </c>
      <c r="AC13221" s="9" t="s">
        <v>13994</v>
      </c>
      <c r="AD13221" s="9" t="s">
        <v>225</v>
      </c>
      <c r="AE13221" s="5">
        <f t="shared" si="434"/>
        <v>0</v>
      </c>
      <c r="AF13221" s="5" t="str">
        <f t="shared" si="435"/>
        <v>katA</v>
      </c>
      <c r="AG13221" s="153"/>
      <c r="AH13221" s="153"/>
      <c r="AI13221" t="s">
        <v>195</v>
      </c>
      <c r="AJ13221" t="s">
        <v>340</v>
      </c>
      <c r="AK13221" s="9" t="str">
        <f>VLOOKUP(Y13221,zdroj!D:AJ,33,0)</f>
        <v>katA</v>
      </c>
    </row>
    <row r="13222" spans="8:37" x14ac:dyDescent="0.25">
      <c r="H13222" s="8"/>
      <c r="I13222" s="8"/>
      <c r="N13222" s="23"/>
      <c r="O13222" s="24"/>
      <c r="P13222" s="19"/>
      <c r="Q13222" s="19"/>
      <c r="R13222" s="19"/>
      <c r="U13222" s="27"/>
      <c r="Y13222" s="9" t="s">
        <v>699</v>
      </c>
      <c r="Z13222" s="9" t="s">
        <v>462</v>
      </c>
      <c r="AA13222" s="9" t="s">
        <v>44</v>
      </c>
      <c r="AB13222" s="9">
        <v>8085951</v>
      </c>
      <c r="AC13222" s="9" t="s">
        <v>13995</v>
      </c>
      <c r="AD13222" s="9" t="s">
        <v>225</v>
      </c>
      <c r="AE13222" s="5">
        <f t="shared" si="434"/>
        <v>0</v>
      </c>
      <c r="AF13222" s="5" t="str">
        <f t="shared" si="435"/>
        <v>katA</v>
      </c>
      <c r="AG13222" s="153"/>
      <c r="AH13222" s="153"/>
      <c r="AI13222" t="s">
        <v>195</v>
      </c>
      <c r="AJ13222" t="s">
        <v>340</v>
      </c>
      <c r="AK13222" s="9" t="str">
        <f>VLOOKUP(Y13222,zdroj!D:AJ,33,0)</f>
        <v>katA</v>
      </c>
    </row>
    <row r="13223" spans="8:37" x14ac:dyDescent="0.25">
      <c r="H13223" s="8"/>
      <c r="I13223" s="8"/>
      <c r="N13223" s="23"/>
      <c r="O13223" s="24"/>
      <c r="P13223" s="19"/>
      <c r="Q13223" s="19"/>
      <c r="R13223" s="19"/>
      <c r="U13223" s="27"/>
      <c r="Y13223" s="9" t="s">
        <v>699</v>
      </c>
      <c r="Z13223" s="9" t="s">
        <v>462</v>
      </c>
      <c r="AA13223" s="9" t="s">
        <v>44</v>
      </c>
      <c r="AB13223" s="9">
        <v>8085978</v>
      </c>
      <c r="AC13223" s="9" t="s">
        <v>13996</v>
      </c>
      <c r="AD13223" s="9" t="s">
        <v>225</v>
      </c>
      <c r="AE13223" s="5">
        <f t="shared" si="434"/>
        <v>0</v>
      </c>
      <c r="AF13223" s="5" t="str">
        <f t="shared" si="435"/>
        <v>katA</v>
      </c>
      <c r="AG13223" s="153"/>
      <c r="AH13223" s="153"/>
      <c r="AI13223" t="s">
        <v>195</v>
      </c>
      <c r="AJ13223" t="s">
        <v>340</v>
      </c>
      <c r="AK13223" s="9" t="str">
        <f>VLOOKUP(Y13223,zdroj!D:AJ,33,0)</f>
        <v>katA</v>
      </c>
    </row>
    <row r="13224" spans="8:37" x14ac:dyDescent="0.25">
      <c r="H13224" s="8"/>
      <c r="I13224" s="8"/>
      <c r="N13224" s="23"/>
      <c r="O13224" s="24"/>
      <c r="P13224" s="19"/>
      <c r="Q13224" s="19"/>
      <c r="R13224" s="19"/>
      <c r="U13224" s="27"/>
      <c r="Y13224" s="9" t="s">
        <v>699</v>
      </c>
      <c r="Z13224" s="9" t="s">
        <v>462</v>
      </c>
      <c r="AA13224" s="9" t="s">
        <v>44</v>
      </c>
      <c r="AB13224" s="9">
        <v>8085994</v>
      </c>
      <c r="AC13224" s="9" t="s">
        <v>13997</v>
      </c>
      <c r="AD13224" s="9" t="s">
        <v>225</v>
      </c>
      <c r="AE13224" s="5">
        <f t="shared" si="434"/>
        <v>0</v>
      </c>
      <c r="AF13224" s="5" t="str">
        <f t="shared" si="435"/>
        <v>katA</v>
      </c>
      <c r="AG13224" s="153"/>
      <c r="AH13224" s="153"/>
      <c r="AI13224" t="s">
        <v>195</v>
      </c>
      <c r="AJ13224" t="s">
        <v>340</v>
      </c>
      <c r="AK13224" s="9" t="str">
        <f>VLOOKUP(Y13224,zdroj!D:AJ,33,0)</f>
        <v>katA</v>
      </c>
    </row>
    <row r="13225" spans="8:37" x14ac:dyDescent="0.25">
      <c r="H13225" s="8"/>
      <c r="I13225" s="8"/>
      <c r="N13225" s="23"/>
      <c r="O13225" s="24"/>
      <c r="P13225" s="19"/>
      <c r="Q13225" s="19"/>
      <c r="R13225" s="19"/>
      <c r="U13225" s="27"/>
      <c r="Y13225" s="9" t="s">
        <v>699</v>
      </c>
      <c r="Z13225" s="9" t="s">
        <v>462</v>
      </c>
      <c r="AA13225" s="9" t="s">
        <v>44</v>
      </c>
      <c r="AB13225" s="9">
        <v>8086001</v>
      </c>
      <c r="AC13225" s="9" t="s">
        <v>13998</v>
      </c>
      <c r="AD13225" s="9" t="s">
        <v>225</v>
      </c>
      <c r="AE13225" s="5">
        <f t="shared" si="434"/>
        <v>0</v>
      </c>
      <c r="AF13225" s="5" t="str">
        <f t="shared" si="435"/>
        <v>katA</v>
      </c>
      <c r="AG13225" s="153"/>
      <c r="AH13225" s="153"/>
      <c r="AI13225" t="s">
        <v>195</v>
      </c>
      <c r="AJ13225" t="s">
        <v>340</v>
      </c>
      <c r="AK13225" s="9" t="str">
        <f>VLOOKUP(Y13225,zdroj!D:AJ,33,0)</f>
        <v>katA</v>
      </c>
    </row>
    <row r="13226" spans="8:37" x14ac:dyDescent="0.25">
      <c r="H13226" s="8"/>
      <c r="I13226" s="8"/>
      <c r="N13226" s="23"/>
      <c r="O13226" s="24"/>
      <c r="P13226" s="19"/>
      <c r="Q13226" s="19"/>
      <c r="R13226" s="19"/>
      <c r="U13226" s="27"/>
      <c r="Y13226" s="9" t="s">
        <v>699</v>
      </c>
      <c r="Z13226" s="9" t="s">
        <v>462</v>
      </c>
      <c r="AA13226" s="9" t="s">
        <v>44</v>
      </c>
      <c r="AB13226" s="9">
        <v>8086010</v>
      </c>
      <c r="AC13226" s="9" t="s">
        <v>13999</v>
      </c>
      <c r="AD13226" s="9" t="s">
        <v>225</v>
      </c>
      <c r="AE13226" s="5">
        <f t="shared" si="434"/>
        <v>0</v>
      </c>
      <c r="AF13226" s="5" t="str">
        <f t="shared" si="435"/>
        <v>katA</v>
      </c>
      <c r="AG13226" s="153"/>
      <c r="AH13226" s="153"/>
      <c r="AI13226" t="s">
        <v>195</v>
      </c>
      <c r="AJ13226" t="s">
        <v>340</v>
      </c>
      <c r="AK13226" s="9" t="str">
        <f>VLOOKUP(Y13226,zdroj!D:AJ,33,0)</f>
        <v>katA</v>
      </c>
    </row>
    <row r="13227" spans="8:37" x14ac:dyDescent="0.25">
      <c r="H13227" s="8"/>
      <c r="I13227" s="8"/>
      <c r="N13227" s="23"/>
      <c r="O13227" s="24"/>
      <c r="P13227" s="19"/>
      <c r="Q13227" s="19"/>
      <c r="R13227" s="19"/>
      <c r="U13227" s="27"/>
      <c r="Y13227" s="9" t="s">
        <v>699</v>
      </c>
      <c r="Z13227" s="9" t="s">
        <v>462</v>
      </c>
      <c r="AA13227" s="9" t="s">
        <v>44</v>
      </c>
      <c r="AB13227" s="9">
        <v>8086028</v>
      </c>
      <c r="AC13227" s="9" t="s">
        <v>14000</v>
      </c>
      <c r="AD13227" s="9" t="s">
        <v>225</v>
      </c>
      <c r="AE13227" s="5">
        <f t="shared" si="434"/>
        <v>0</v>
      </c>
      <c r="AF13227" s="5" t="str">
        <f t="shared" si="435"/>
        <v>katA</v>
      </c>
      <c r="AG13227" s="153"/>
      <c r="AH13227" s="153"/>
      <c r="AI13227" t="s">
        <v>195</v>
      </c>
      <c r="AJ13227" t="s">
        <v>340</v>
      </c>
      <c r="AK13227" s="9" t="str">
        <f>VLOOKUP(Y13227,zdroj!D:AJ,33,0)</f>
        <v>katA</v>
      </c>
    </row>
    <row r="13228" spans="8:37" x14ac:dyDescent="0.25">
      <c r="H13228" s="8"/>
      <c r="I13228" s="8"/>
      <c r="N13228" s="23"/>
      <c r="O13228" s="24"/>
      <c r="P13228" s="19"/>
      <c r="Q13228" s="19"/>
      <c r="R13228" s="19"/>
      <c r="U13228" s="27"/>
      <c r="Y13228" s="9" t="s">
        <v>699</v>
      </c>
      <c r="Z13228" s="9" t="s">
        <v>462</v>
      </c>
      <c r="AA13228" s="9" t="s">
        <v>44</v>
      </c>
      <c r="AB13228" s="9">
        <v>8086036</v>
      </c>
      <c r="AC13228" s="9" t="s">
        <v>14001</v>
      </c>
      <c r="AD13228" s="9" t="s">
        <v>225</v>
      </c>
      <c r="AE13228" s="5">
        <f t="shared" si="434"/>
        <v>0</v>
      </c>
      <c r="AF13228" s="5" t="str">
        <f t="shared" si="435"/>
        <v>katA</v>
      </c>
      <c r="AG13228" s="153"/>
      <c r="AH13228" s="153"/>
      <c r="AI13228" t="s">
        <v>195</v>
      </c>
      <c r="AJ13228" t="s">
        <v>340</v>
      </c>
      <c r="AK13228" s="9" t="str">
        <f>VLOOKUP(Y13228,zdroj!D:AJ,33,0)</f>
        <v>katA</v>
      </c>
    </row>
    <row r="13229" spans="8:37" x14ac:dyDescent="0.25">
      <c r="H13229" s="8"/>
      <c r="I13229" s="8"/>
      <c r="N13229" s="23"/>
      <c r="O13229" s="24"/>
      <c r="P13229" s="19"/>
      <c r="Q13229" s="19"/>
      <c r="R13229" s="19"/>
      <c r="U13229" s="27"/>
      <c r="Y13229" s="9" t="s">
        <v>699</v>
      </c>
      <c r="Z13229" s="9" t="s">
        <v>462</v>
      </c>
      <c r="AA13229" s="9" t="s">
        <v>44</v>
      </c>
      <c r="AB13229" s="9">
        <v>8086044</v>
      </c>
      <c r="AC13229" s="9" t="s">
        <v>14002</v>
      </c>
      <c r="AD13229" s="9" t="s">
        <v>225</v>
      </c>
      <c r="AE13229" s="5">
        <f t="shared" si="434"/>
        <v>0</v>
      </c>
      <c r="AF13229" s="5" t="str">
        <f t="shared" si="435"/>
        <v>katA</v>
      </c>
      <c r="AG13229" s="153"/>
      <c r="AH13229" s="153"/>
      <c r="AI13229" t="s">
        <v>195</v>
      </c>
      <c r="AJ13229" t="s">
        <v>340</v>
      </c>
      <c r="AK13229" s="9" t="str">
        <f>VLOOKUP(Y13229,zdroj!D:AJ,33,0)</f>
        <v>katA</v>
      </c>
    </row>
    <row r="13230" spans="8:37" x14ac:dyDescent="0.25">
      <c r="H13230" s="8"/>
      <c r="I13230" s="8"/>
      <c r="N13230" s="23"/>
      <c r="O13230" s="24"/>
      <c r="P13230" s="19"/>
      <c r="Q13230" s="19"/>
      <c r="R13230" s="19"/>
      <c r="U13230" s="27"/>
      <c r="Y13230" s="9" t="s">
        <v>699</v>
      </c>
      <c r="Z13230" s="9" t="s">
        <v>462</v>
      </c>
      <c r="AA13230" s="9" t="s">
        <v>44</v>
      </c>
      <c r="AB13230" s="9">
        <v>8086052</v>
      </c>
      <c r="AC13230" s="9" t="s">
        <v>14003</v>
      </c>
      <c r="AD13230" s="9" t="s">
        <v>225</v>
      </c>
      <c r="AE13230" s="5">
        <f t="shared" si="434"/>
        <v>0</v>
      </c>
      <c r="AF13230" s="5" t="str">
        <f t="shared" si="435"/>
        <v>katA</v>
      </c>
      <c r="AG13230" s="153"/>
      <c r="AH13230" s="153"/>
      <c r="AI13230" t="s">
        <v>195</v>
      </c>
      <c r="AJ13230" t="s">
        <v>340</v>
      </c>
      <c r="AK13230" s="9" t="str">
        <f>VLOOKUP(Y13230,zdroj!D:AJ,33,0)</f>
        <v>katA</v>
      </c>
    </row>
    <row r="13231" spans="8:37" x14ac:dyDescent="0.25">
      <c r="H13231" s="8"/>
      <c r="I13231" s="8"/>
      <c r="N13231" s="23"/>
      <c r="O13231" s="24"/>
      <c r="P13231" s="19"/>
      <c r="Q13231" s="19"/>
      <c r="R13231" s="19"/>
      <c r="U13231" s="27"/>
      <c r="Y13231" s="9" t="s">
        <v>699</v>
      </c>
      <c r="Z13231" s="9" t="s">
        <v>462</v>
      </c>
      <c r="AA13231" s="9" t="s">
        <v>44</v>
      </c>
      <c r="AB13231" s="9">
        <v>8086061</v>
      </c>
      <c r="AC13231" s="9" t="s">
        <v>14004</v>
      </c>
      <c r="AD13231" s="9" t="s">
        <v>225</v>
      </c>
      <c r="AE13231" s="5">
        <f t="shared" si="434"/>
        <v>0</v>
      </c>
      <c r="AF13231" s="5" t="str">
        <f t="shared" si="435"/>
        <v>katA</v>
      </c>
      <c r="AG13231" s="153"/>
      <c r="AH13231" s="153"/>
      <c r="AI13231" t="s">
        <v>195</v>
      </c>
      <c r="AJ13231" t="s">
        <v>340</v>
      </c>
      <c r="AK13231" s="9" t="str">
        <f>VLOOKUP(Y13231,zdroj!D:AJ,33,0)</f>
        <v>katA</v>
      </c>
    </row>
    <row r="13232" spans="8:37" x14ac:dyDescent="0.25">
      <c r="H13232" s="8"/>
      <c r="I13232" s="8"/>
      <c r="N13232" s="23"/>
      <c r="O13232" s="24"/>
      <c r="P13232" s="19"/>
      <c r="Q13232" s="19"/>
      <c r="R13232" s="19"/>
      <c r="U13232" s="27"/>
      <c r="Y13232" s="9" t="s">
        <v>699</v>
      </c>
      <c r="Z13232" s="9" t="s">
        <v>462</v>
      </c>
      <c r="AA13232" s="9" t="s">
        <v>44</v>
      </c>
      <c r="AB13232" s="9">
        <v>8086079</v>
      </c>
      <c r="AC13232" s="9" t="s">
        <v>14005</v>
      </c>
      <c r="AD13232" s="9" t="s">
        <v>225</v>
      </c>
      <c r="AE13232" s="5">
        <f t="shared" si="434"/>
        <v>0</v>
      </c>
      <c r="AF13232" s="5" t="str">
        <f t="shared" si="435"/>
        <v>katA</v>
      </c>
      <c r="AG13232" s="153"/>
      <c r="AH13232" s="153"/>
      <c r="AI13232" t="s">
        <v>195</v>
      </c>
      <c r="AJ13232" t="s">
        <v>340</v>
      </c>
      <c r="AK13232" s="9" t="str">
        <f>VLOOKUP(Y13232,zdroj!D:AJ,33,0)</f>
        <v>katA</v>
      </c>
    </row>
    <row r="13233" spans="8:37" x14ac:dyDescent="0.25">
      <c r="H13233" s="8"/>
      <c r="I13233" s="8"/>
      <c r="N13233" s="23"/>
      <c r="O13233" s="24"/>
      <c r="P13233" s="19"/>
      <c r="Q13233" s="19"/>
      <c r="R13233" s="19"/>
      <c r="U13233" s="27"/>
      <c r="Y13233" s="9" t="s">
        <v>699</v>
      </c>
      <c r="Z13233" s="9" t="s">
        <v>462</v>
      </c>
      <c r="AA13233" s="9" t="s">
        <v>44</v>
      </c>
      <c r="AB13233" s="9">
        <v>8086087</v>
      </c>
      <c r="AC13233" s="9" t="s">
        <v>14006</v>
      </c>
      <c r="AD13233" s="9" t="s">
        <v>225</v>
      </c>
      <c r="AE13233" s="5">
        <f t="shared" si="434"/>
        <v>0</v>
      </c>
      <c r="AF13233" s="5" t="str">
        <f t="shared" si="435"/>
        <v>katA</v>
      </c>
      <c r="AG13233" s="153"/>
      <c r="AH13233" s="153"/>
      <c r="AI13233" t="s">
        <v>195</v>
      </c>
      <c r="AJ13233" t="s">
        <v>340</v>
      </c>
      <c r="AK13233" s="9" t="str">
        <f>VLOOKUP(Y13233,zdroj!D:AJ,33,0)</f>
        <v>katA</v>
      </c>
    </row>
    <row r="13234" spans="8:37" x14ac:dyDescent="0.25">
      <c r="H13234" s="8"/>
      <c r="I13234" s="8"/>
      <c r="N13234" s="23"/>
      <c r="O13234" s="24"/>
      <c r="P13234" s="19"/>
      <c r="Q13234" s="19"/>
      <c r="R13234" s="19"/>
      <c r="U13234" s="27"/>
      <c r="Y13234" s="9" t="s">
        <v>699</v>
      </c>
      <c r="Z13234" s="9" t="s">
        <v>462</v>
      </c>
      <c r="AA13234" s="9" t="s">
        <v>44</v>
      </c>
      <c r="AB13234" s="9">
        <v>30906857</v>
      </c>
      <c r="AC13234" s="9" t="s">
        <v>14007</v>
      </c>
      <c r="AD13234" s="9" t="s">
        <v>225</v>
      </c>
      <c r="AE13234" s="5">
        <f t="shared" si="434"/>
        <v>0</v>
      </c>
      <c r="AF13234" s="5" t="str">
        <f t="shared" si="435"/>
        <v>katA</v>
      </c>
      <c r="AG13234" s="153"/>
      <c r="AH13234" s="153"/>
      <c r="AI13234" t="s">
        <v>195</v>
      </c>
      <c r="AJ13234" t="s">
        <v>340</v>
      </c>
      <c r="AK13234" s="9" t="str">
        <f>VLOOKUP(Y13234,zdroj!D:AJ,33,0)</f>
        <v>katA</v>
      </c>
    </row>
    <row r="13235" spans="8:37" x14ac:dyDescent="0.25">
      <c r="H13235" s="8"/>
      <c r="I13235" s="8"/>
      <c r="N13235" s="23"/>
      <c r="O13235" s="24"/>
      <c r="P13235" s="19"/>
      <c r="Q13235" s="19"/>
      <c r="R13235" s="19"/>
      <c r="U13235" s="27"/>
      <c r="Y13235" s="9" t="s">
        <v>699</v>
      </c>
      <c r="Z13235" s="9" t="s">
        <v>462</v>
      </c>
      <c r="AA13235" s="9" t="s">
        <v>44</v>
      </c>
      <c r="AB13235" s="9">
        <v>30906865</v>
      </c>
      <c r="AC13235" s="9" t="s">
        <v>14008</v>
      </c>
      <c r="AD13235" s="9" t="s">
        <v>225</v>
      </c>
      <c r="AE13235" s="5">
        <f t="shared" si="434"/>
        <v>0</v>
      </c>
      <c r="AF13235" s="5" t="str">
        <f t="shared" si="435"/>
        <v>katA</v>
      </c>
      <c r="AG13235" s="153"/>
      <c r="AH13235" s="153"/>
      <c r="AI13235" t="s">
        <v>195</v>
      </c>
      <c r="AJ13235" t="s">
        <v>340</v>
      </c>
      <c r="AK13235" s="9" t="str">
        <f>VLOOKUP(Y13235,zdroj!D:AJ,33,0)</f>
        <v>katA</v>
      </c>
    </row>
    <row r="13236" spans="8:37" x14ac:dyDescent="0.25">
      <c r="H13236" s="8"/>
      <c r="I13236" s="8"/>
      <c r="N13236" s="23"/>
      <c r="O13236" s="24"/>
      <c r="P13236" s="19"/>
      <c r="Q13236" s="19"/>
      <c r="R13236" s="19"/>
      <c r="U13236" s="27"/>
      <c r="Y13236" s="9" t="s">
        <v>699</v>
      </c>
      <c r="Z13236" s="9" t="s">
        <v>462</v>
      </c>
      <c r="AA13236" s="9" t="s">
        <v>44</v>
      </c>
      <c r="AB13236" s="9">
        <v>30906873</v>
      </c>
      <c r="AC13236" s="9" t="s">
        <v>14009</v>
      </c>
      <c r="AD13236" s="9" t="s">
        <v>225</v>
      </c>
      <c r="AE13236" s="5">
        <f t="shared" si="434"/>
        <v>0</v>
      </c>
      <c r="AF13236" s="5" t="str">
        <f t="shared" si="435"/>
        <v>katA</v>
      </c>
      <c r="AG13236" s="153"/>
      <c r="AH13236" s="153"/>
      <c r="AI13236" t="s">
        <v>195</v>
      </c>
      <c r="AJ13236" t="s">
        <v>340</v>
      </c>
      <c r="AK13236" s="9" t="str">
        <f>VLOOKUP(Y13236,zdroj!D:AJ,33,0)</f>
        <v>katA</v>
      </c>
    </row>
    <row r="13237" spans="8:37" x14ac:dyDescent="0.25">
      <c r="H13237" s="8"/>
      <c r="I13237" s="8"/>
      <c r="N13237" s="23"/>
      <c r="O13237" s="24"/>
      <c r="P13237" s="19"/>
      <c r="Q13237" s="19"/>
      <c r="R13237" s="19"/>
      <c r="U13237" s="27"/>
      <c r="Y13237" s="9" t="s">
        <v>699</v>
      </c>
      <c r="Z13237" s="9" t="s">
        <v>462</v>
      </c>
      <c r="AA13237" s="9" t="s">
        <v>44</v>
      </c>
      <c r="AB13237" s="9">
        <v>73747742</v>
      </c>
      <c r="AC13237" s="9" t="s">
        <v>14010</v>
      </c>
      <c r="AD13237" s="9" t="s">
        <v>225</v>
      </c>
      <c r="AE13237" s="5">
        <f t="shared" si="434"/>
        <v>0</v>
      </c>
      <c r="AF13237" s="5" t="str">
        <f t="shared" si="435"/>
        <v>katA</v>
      </c>
      <c r="AG13237" s="153"/>
      <c r="AH13237" s="153"/>
      <c r="AI13237" t="s">
        <v>195</v>
      </c>
      <c r="AJ13237" t="s">
        <v>340</v>
      </c>
      <c r="AK13237" s="9" t="str">
        <f>VLOOKUP(Y13237,zdroj!D:AJ,33,0)</f>
        <v>katA</v>
      </c>
    </row>
    <row r="13238" spans="8:37" x14ac:dyDescent="0.25">
      <c r="H13238" s="8"/>
      <c r="I13238" s="8"/>
      <c r="N13238" s="23"/>
      <c r="O13238" s="24"/>
      <c r="P13238" s="19"/>
      <c r="Q13238" s="19"/>
      <c r="R13238" s="19"/>
      <c r="U13238" s="27"/>
      <c r="Y13238" s="9" t="s">
        <v>699</v>
      </c>
      <c r="Z13238" s="9" t="s">
        <v>462</v>
      </c>
      <c r="AA13238" s="9" t="s">
        <v>44</v>
      </c>
      <c r="AB13238" s="9">
        <v>74802062</v>
      </c>
      <c r="AC13238" s="9" t="s">
        <v>14011</v>
      </c>
      <c r="AD13238" s="9" t="s">
        <v>225</v>
      </c>
      <c r="AE13238" s="5">
        <f t="shared" si="434"/>
        <v>0</v>
      </c>
      <c r="AF13238" s="5" t="str">
        <f t="shared" si="435"/>
        <v>katA</v>
      </c>
      <c r="AG13238" s="153"/>
      <c r="AH13238" s="153"/>
      <c r="AI13238" t="s">
        <v>17880</v>
      </c>
      <c r="AJ13238" t="s">
        <v>17878</v>
      </c>
      <c r="AK13238" s="9" t="str">
        <f>VLOOKUP(Y13238,zdroj!D:AJ,33,0)</f>
        <v>katA</v>
      </c>
    </row>
    <row r="13239" spans="8:37" x14ac:dyDescent="0.25">
      <c r="H13239" s="8"/>
      <c r="I13239" s="8"/>
      <c r="N13239" s="23"/>
      <c r="O13239" s="24"/>
      <c r="P13239" s="19"/>
      <c r="Q13239" s="19"/>
      <c r="R13239" s="19"/>
      <c r="U13239" s="27"/>
      <c r="Y13239" s="9" t="s">
        <v>699</v>
      </c>
      <c r="Z13239" s="9" t="s">
        <v>462</v>
      </c>
      <c r="AA13239" s="9" t="s">
        <v>44</v>
      </c>
      <c r="AB13239" s="9">
        <v>77679601</v>
      </c>
      <c r="AC13239" s="9" t="s">
        <v>14012</v>
      </c>
      <c r="AD13239" s="9" t="s">
        <v>225</v>
      </c>
      <c r="AE13239" s="5">
        <f t="shared" si="434"/>
        <v>0</v>
      </c>
      <c r="AF13239" s="5" t="str">
        <f t="shared" si="435"/>
        <v>katA</v>
      </c>
      <c r="AG13239" s="153"/>
      <c r="AH13239" s="153"/>
      <c r="AI13239" t="s">
        <v>195</v>
      </c>
      <c r="AJ13239" t="s">
        <v>340</v>
      </c>
      <c r="AK13239" s="9" t="str">
        <f>VLOOKUP(Y13239,zdroj!D:AJ,33,0)</f>
        <v>katA</v>
      </c>
    </row>
    <row r="13240" spans="8:37" x14ac:dyDescent="0.25">
      <c r="H13240" s="8"/>
      <c r="I13240" s="8"/>
      <c r="N13240" s="23"/>
      <c r="O13240" s="24"/>
      <c r="P13240" s="19"/>
      <c r="Q13240" s="19"/>
      <c r="R13240" s="19"/>
      <c r="U13240" s="27"/>
      <c r="Y13240" s="9" t="s">
        <v>699</v>
      </c>
      <c r="Z13240" s="9" t="s">
        <v>462</v>
      </c>
      <c r="AA13240" s="9" t="s">
        <v>44</v>
      </c>
      <c r="AB13240" s="9">
        <v>79124461</v>
      </c>
      <c r="AC13240" s="9" t="s">
        <v>14013</v>
      </c>
      <c r="AD13240" s="9" t="s">
        <v>225</v>
      </c>
      <c r="AE13240" s="5">
        <f t="shared" si="434"/>
        <v>0</v>
      </c>
      <c r="AF13240" s="5" t="str">
        <f t="shared" si="435"/>
        <v>katA</v>
      </c>
      <c r="AG13240" s="153"/>
      <c r="AH13240" s="153"/>
      <c r="AI13240" t="s">
        <v>229</v>
      </c>
      <c r="AJ13240" t="s">
        <v>17878</v>
      </c>
      <c r="AK13240" s="9" t="str">
        <f>VLOOKUP(Y13240,zdroj!D:AJ,33,0)</f>
        <v>katA</v>
      </c>
    </row>
    <row r="13241" spans="8:37" x14ac:dyDescent="0.25">
      <c r="H13241" s="8"/>
      <c r="I13241" s="8"/>
      <c r="N13241" s="23"/>
      <c r="O13241" s="24"/>
      <c r="P13241" s="19"/>
      <c r="Q13241" s="19"/>
      <c r="R13241" s="19"/>
      <c r="U13241" s="27"/>
      <c r="Y13241" s="9" t="s">
        <v>699</v>
      </c>
      <c r="Z13241" s="9" t="s">
        <v>462</v>
      </c>
      <c r="AA13241" s="9" t="s">
        <v>44</v>
      </c>
      <c r="AB13241" s="9">
        <v>81496966</v>
      </c>
      <c r="AC13241" s="9" t="s">
        <v>14014</v>
      </c>
      <c r="AD13241" s="9" t="s">
        <v>225</v>
      </c>
      <c r="AE13241" s="5">
        <f t="shared" si="434"/>
        <v>0</v>
      </c>
      <c r="AF13241" s="5" t="str">
        <f t="shared" si="435"/>
        <v>katA</v>
      </c>
      <c r="AG13241" s="153"/>
      <c r="AH13241" s="153"/>
      <c r="AI13241" t="s">
        <v>195</v>
      </c>
      <c r="AJ13241" t="s">
        <v>340</v>
      </c>
      <c r="AK13241" s="9" t="str">
        <f>VLOOKUP(Y13241,zdroj!D:AJ,33,0)</f>
        <v>katA</v>
      </c>
    </row>
    <row r="13242" spans="8:37" x14ac:dyDescent="0.25">
      <c r="H13242" s="8"/>
      <c r="I13242" s="8"/>
      <c r="N13242" s="23"/>
      <c r="O13242" s="24"/>
      <c r="P13242" s="19"/>
      <c r="Q13242" s="19"/>
      <c r="R13242" s="19"/>
      <c r="U13242" s="27"/>
      <c r="Y13242" s="9" t="s">
        <v>699</v>
      </c>
      <c r="Z13242" s="9" t="s">
        <v>462</v>
      </c>
      <c r="AA13242" s="9" t="s">
        <v>44</v>
      </c>
      <c r="AB13242" s="9">
        <v>8085684</v>
      </c>
      <c r="AC13242" s="9" t="s">
        <v>14015</v>
      </c>
      <c r="AD13242" s="9" t="s">
        <v>225</v>
      </c>
      <c r="AE13242" s="5">
        <f t="shared" si="434"/>
        <v>0</v>
      </c>
      <c r="AF13242" s="5" t="str">
        <f t="shared" si="435"/>
        <v>katA</v>
      </c>
      <c r="AG13242" s="153"/>
      <c r="AH13242" s="153"/>
      <c r="AI13242" t="s">
        <v>17879</v>
      </c>
      <c r="AJ13242" t="s">
        <v>17878</v>
      </c>
      <c r="AK13242" s="9" t="str">
        <f>VLOOKUP(Y13242,zdroj!D:AJ,33,0)</f>
        <v>katA</v>
      </c>
    </row>
    <row r="13243" spans="8:37" x14ac:dyDescent="0.25">
      <c r="H13243" s="8"/>
      <c r="I13243" s="8"/>
      <c r="N13243" s="23"/>
      <c r="O13243" s="24"/>
      <c r="P13243" s="19"/>
      <c r="Q13243" s="19"/>
      <c r="R13243" s="19"/>
      <c r="U13243" s="27"/>
      <c r="Y13243" s="9" t="s">
        <v>699</v>
      </c>
      <c r="Z13243" s="9" t="s">
        <v>462</v>
      </c>
      <c r="AA13243" s="9" t="s">
        <v>44</v>
      </c>
      <c r="AB13243" s="9">
        <v>8085790</v>
      </c>
      <c r="AC13243" s="9" t="s">
        <v>14016</v>
      </c>
      <c r="AD13243" s="9" t="s">
        <v>225</v>
      </c>
      <c r="AE13243" s="5">
        <f t="shared" si="434"/>
        <v>0</v>
      </c>
      <c r="AF13243" s="5" t="str">
        <f t="shared" si="435"/>
        <v>katA</v>
      </c>
      <c r="AG13243" s="153"/>
      <c r="AH13243" s="153"/>
      <c r="AI13243" t="s">
        <v>229</v>
      </c>
      <c r="AJ13243" t="s">
        <v>17878</v>
      </c>
      <c r="AK13243" s="9" t="str">
        <f>VLOOKUP(Y13243,zdroj!D:AJ,33,0)</f>
        <v>katA</v>
      </c>
    </row>
    <row r="13244" spans="8:37" x14ac:dyDescent="0.25">
      <c r="H13244" s="8"/>
      <c r="I13244" s="8"/>
      <c r="N13244" s="23"/>
      <c r="O13244" s="24"/>
      <c r="P13244" s="19"/>
      <c r="Q13244" s="19"/>
      <c r="R13244" s="19"/>
      <c r="U13244" s="27"/>
      <c r="Y13244" s="9" t="s">
        <v>699</v>
      </c>
      <c r="Z13244" s="9" t="s">
        <v>462</v>
      </c>
      <c r="AA13244" s="9" t="s">
        <v>44</v>
      </c>
      <c r="AB13244" s="9">
        <v>8085803</v>
      </c>
      <c r="AC13244" s="9" t="s">
        <v>14017</v>
      </c>
      <c r="AD13244" s="9" t="s">
        <v>225</v>
      </c>
      <c r="AE13244" s="5">
        <f t="shared" si="434"/>
        <v>0</v>
      </c>
      <c r="AF13244" s="5" t="str">
        <f t="shared" si="435"/>
        <v>katA</v>
      </c>
      <c r="AG13244" s="153"/>
      <c r="AH13244" s="153"/>
      <c r="AI13244" t="s">
        <v>17880</v>
      </c>
      <c r="AJ13244" t="s">
        <v>17878</v>
      </c>
      <c r="AK13244" s="9" t="str">
        <f>VLOOKUP(Y13244,zdroj!D:AJ,33,0)</f>
        <v>katA</v>
      </c>
    </row>
    <row r="13245" spans="8:37" x14ac:dyDescent="0.25">
      <c r="H13245" s="8"/>
      <c r="I13245" s="8"/>
      <c r="N13245" s="23"/>
      <c r="O13245" s="24"/>
      <c r="P13245" s="19"/>
      <c r="Q13245" s="19"/>
      <c r="R13245" s="19"/>
      <c r="U13245" s="27"/>
      <c r="Y13245" s="9" t="s">
        <v>699</v>
      </c>
      <c r="Z13245" s="9" t="s">
        <v>462</v>
      </c>
      <c r="AA13245" s="9" t="s">
        <v>44</v>
      </c>
      <c r="AB13245" s="9">
        <v>75039494</v>
      </c>
      <c r="AC13245" s="9" t="s">
        <v>14018</v>
      </c>
      <c r="AD13245" s="9" t="s">
        <v>225</v>
      </c>
      <c r="AE13245" s="5">
        <f t="shared" si="434"/>
        <v>0</v>
      </c>
      <c r="AF13245" s="5" t="str">
        <f t="shared" si="435"/>
        <v>katA</v>
      </c>
      <c r="AG13245" s="153"/>
      <c r="AH13245" s="153"/>
      <c r="AI13245" t="s">
        <v>201</v>
      </c>
      <c r="AJ13245" t="s">
        <v>17878</v>
      </c>
      <c r="AK13245" s="9" t="str">
        <f>VLOOKUP(Y13245,zdroj!D:AJ,33,0)</f>
        <v>katA</v>
      </c>
    </row>
    <row r="13246" spans="8:37" x14ac:dyDescent="0.25">
      <c r="H13246" s="8"/>
      <c r="I13246" s="8"/>
      <c r="N13246" s="23"/>
      <c r="O13246" s="24"/>
      <c r="P13246" s="19"/>
      <c r="Q13246" s="19"/>
      <c r="R13246" s="19"/>
      <c r="U13246" s="27"/>
      <c r="Y13246" s="9" t="s">
        <v>699</v>
      </c>
      <c r="Z13246" s="9" t="s">
        <v>462</v>
      </c>
      <c r="AA13246" s="9" t="s">
        <v>44</v>
      </c>
      <c r="AB13246" s="9">
        <v>8085731</v>
      </c>
      <c r="AC13246" s="9" t="s">
        <v>14019</v>
      </c>
      <c r="AD13246" s="9" t="s">
        <v>225</v>
      </c>
      <c r="AE13246" s="5">
        <f t="shared" si="434"/>
        <v>0</v>
      </c>
      <c r="AF13246" s="5" t="str">
        <f t="shared" si="435"/>
        <v>katA</v>
      </c>
      <c r="AG13246" s="153"/>
      <c r="AH13246" s="153"/>
      <c r="AI13246" t="s">
        <v>201</v>
      </c>
      <c r="AJ13246" t="s">
        <v>17878</v>
      </c>
      <c r="AK13246" s="9" t="str">
        <f>VLOOKUP(Y13246,zdroj!D:AJ,33,0)</f>
        <v>katA</v>
      </c>
    </row>
    <row r="13247" spans="8:37" x14ac:dyDescent="0.25">
      <c r="H13247" s="8"/>
      <c r="I13247" s="8"/>
      <c r="N13247" s="23"/>
      <c r="O13247" s="24"/>
      <c r="P13247" s="19"/>
      <c r="Q13247" s="19"/>
      <c r="R13247" s="19"/>
      <c r="U13247" s="27"/>
      <c r="Y13247" s="9" t="s">
        <v>699</v>
      </c>
      <c r="Z13247" s="9" t="s">
        <v>462</v>
      </c>
      <c r="AA13247" s="9" t="s">
        <v>44</v>
      </c>
      <c r="AB13247" s="9">
        <v>8085692</v>
      </c>
      <c r="AC13247" s="9" t="s">
        <v>14020</v>
      </c>
      <c r="AD13247" s="9" t="s">
        <v>225</v>
      </c>
      <c r="AE13247" s="5">
        <f t="shared" si="434"/>
        <v>0</v>
      </c>
      <c r="AF13247" s="5" t="str">
        <f t="shared" si="435"/>
        <v>katA</v>
      </c>
      <c r="AG13247" s="153"/>
      <c r="AH13247" s="153"/>
      <c r="AI13247" t="s">
        <v>201</v>
      </c>
      <c r="AJ13247" t="s">
        <v>17878</v>
      </c>
      <c r="AK13247" s="9" t="str">
        <f>VLOOKUP(Y13247,zdroj!D:AJ,33,0)</f>
        <v>katA</v>
      </c>
    </row>
    <row r="13248" spans="8:37" x14ac:dyDescent="0.25">
      <c r="H13248" s="8"/>
      <c r="I13248" s="8"/>
      <c r="N13248" s="23"/>
      <c r="O13248" s="24"/>
      <c r="P13248" s="19"/>
      <c r="Q13248" s="19"/>
      <c r="R13248" s="19"/>
      <c r="U13248" s="27"/>
      <c r="Y13248" s="9" t="s">
        <v>699</v>
      </c>
      <c r="Z13248" s="9" t="s">
        <v>462</v>
      </c>
      <c r="AA13248" s="9" t="s">
        <v>44</v>
      </c>
      <c r="AB13248" s="9">
        <v>8085706</v>
      </c>
      <c r="AC13248" s="9" t="s">
        <v>14021</v>
      </c>
      <c r="AD13248" s="9" t="s">
        <v>225</v>
      </c>
      <c r="AE13248" s="5">
        <f t="shared" si="434"/>
        <v>0</v>
      </c>
      <c r="AF13248" s="5" t="str">
        <f t="shared" si="435"/>
        <v>katA</v>
      </c>
      <c r="AG13248" s="153"/>
      <c r="AH13248" s="153"/>
      <c r="AI13248" t="s">
        <v>201</v>
      </c>
      <c r="AJ13248" t="s">
        <v>17878</v>
      </c>
      <c r="AK13248" s="9" t="str">
        <f>VLOOKUP(Y13248,zdroj!D:AJ,33,0)</f>
        <v>katA</v>
      </c>
    </row>
    <row r="13249" spans="8:37" x14ac:dyDescent="0.25">
      <c r="H13249" s="8"/>
      <c r="I13249" s="8"/>
      <c r="N13249" s="23"/>
      <c r="O13249" s="24"/>
      <c r="P13249" s="19"/>
      <c r="Q13249" s="19"/>
      <c r="R13249" s="19"/>
      <c r="U13249" s="27"/>
      <c r="Y13249" s="9" t="s">
        <v>699</v>
      </c>
      <c r="Z13249" s="9" t="s">
        <v>462</v>
      </c>
      <c r="AA13249" s="9" t="s">
        <v>44</v>
      </c>
      <c r="AB13249" s="9">
        <v>8085714</v>
      </c>
      <c r="AC13249" s="9" t="s">
        <v>14022</v>
      </c>
      <c r="AD13249" s="9" t="s">
        <v>225</v>
      </c>
      <c r="AE13249" s="5">
        <f t="shared" si="434"/>
        <v>0</v>
      </c>
      <c r="AF13249" s="5" t="str">
        <f t="shared" si="435"/>
        <v>katA</v>
      </c>
      <c r="AG13249" s="153"/>
      <c r="AH13249" s="153"/>
      <c r="AI13249" t="s">
        <v>201</v>
      </c>
      <c r="AJ13249" t="s">
        <v>17878</v>
      </c>
      <c r="AK13249" s="9" t="str">
        <f>VLOOKUP(Y13249,zdroj!D:AJ,33,0)</f>
        <v>katA</v>
      </c>
    </row>
    <row r="13250" spans="8:37" x14ac:dyDescent="0.25">
      <c r="H13250" s="8"/>
      <c r="I13250" s="8"/>
      <c r="N13250" s="23"/>
      <c r="O13250" s="24"/>
      <c r="P13250" s="19"/>
      <c r="Q13250" s="19"/>
      <c r="R13250" s="19"/>
      <c r="U13250" s="27"/>
      <c r="Y13250" s="9" t="s">
        <v>699</v>
      </c>
      <c r="Z13250" s="9" t="s">
        <v>462</v>
      </c>
      <c r="AA13250" s="9" t="s">
        <v>44</v>
      </c>
      <c r="AB13250" s="9">
        <v>8085749</v>
      </c>
      <c r="AC13250" s="9" t="s">
        <v>14023</v>
      </c>
      <c r="AD13250" s="9" t="s">
        <v>225</v>
      </c>
      <c r="AE13250" s="5">
        <f t="shared" si="434"/>
        <v>0</v>
      </c>
      <c r="AF13250" s="5" t="str">
        <f t="shared" si="435"/>
        <v>katA</v>
      </c>
      <c r="AG13250" s="153"/>
      <c r="AH13250" s="153"/>
      <c r="AI13250" t="s">
        <v>201</v>
      </c>
      <c r="AJ13250" t="s">
        <v>17878</v>
      </c>
      <c r="AK13250" s="9" t="str">
        <f>VLOOKUP(Y13250,zdroj!D:AJ,33,0)</f>
        <v>katA</v>
      </c>
    </row>
    <row r="13251" spans="8:37" x14ac:dyDescent="0.25">
      <c r="H13251" s="8"/>
      <c r="I13251" s="8"/>
      <c r="N13251" s="23"/>
      <c r="O13251" s="24"/>
      <c r="P13251" s="19"/>
      <c r="Q13251" s="19"/>
      <c r="R13251" s="19"/>
      <c r="U13251" s="27"/>
      <c r="Y13251" s="9" t="s">
        <v>699</v>
      </c>
      <c r="Z13251" s="9" t="s">
        <v>462</v>
      </c>
      <c r="AA13251" s="9" t="s">
        <v>44</v>
      </c>
      <c r="AB13251" s="9">
        <v>8085757</v>
      </c>
      <c r="AC13251" s="9" t="s">
        <v>14024</v>
      </c>
      <c r="AD13251" s="9" t="s">
        <v>225</v>
      </c>
      <c r="AE13251" s="5">
        <f t="shared" si="434"/>
        <v>0</v>
      </c>
      <c r="AF13251" s="5" t="str">
        <f t="shared" si="435"/>
        <v>katA</v>
      </c>
      <c r="AG13251" s="153"/>
      <c r="AH13251" s="153"/>
      <c r="AI13251" t="s">
        <v>17879</v>
      </c>
      <c r="AJ13251" t="s">
        <v>17878</v>
      </c>
      <c r="AK13251" s="9" t="str">
        <f>VLOOKUP(Y13251,zdroj!D:AJ,33,0)</f>
        <v>katA</v>
      </c>
    </row>
    <row r="13252" spans="8:37" x14ac:dyDescent="0.25">
      <c r="H13252" s="8"/>
      <c r="I13252" s="8"/>
      <c r="N13252" s="23"/>
      <c r="O13252" s="24"/>
      <c r="P13252" s="19"/>
      <c r="Q13252" s="19"/>
      <c r="R13252" s="19"/>
      <c r="U13252" s="27"/>
      <c r="Y13252" s="9" t="s">
        <v>699</v>
      </c>
      <c r="Z13252" s="9" t="s">
        <v>462</v>
      </c>
      <c r="AA13252" s="9" t="s">
        <v>44</v>
      </c>
      <c r="AB13252" s="9">
        <v>8085765</v>
      </c>
      <c r="AC13252" s="9" t="s">
        <v>14025</v>
      </c>
      <c r="AD13252" s="9" t="s">
        <v>225</v>
      </c>
      <c r="AE13252" s="5">
        <f t="shared" si="434"/>
        <v>0</v>
      </c>
      <c r="AF13252" s="5" t="str">
        <f t="shared" si="435"/>
        <v>katA</v>
      </c>
      <c r="AG13252" s="153"/>
      <c r="AH13252" s="153"/>
      <c r="AI13252" t="s">
        <v>201</v>
      </c>
      <c r="AJ13252" t="s">
        <v>17878</v>
      </c>
      <c r="AK13252" s="9" t="str">
        <f>VLOOKUP(Y13252,zdroj!D:AJ,33,0)</f>
        <v>katA</v>
      </c>
    </row>
    <row r="13253" spans="8:37" x14ac:dyDescent="0.25">
      <c r="H13253" s="8"/>
      <c r="I13253" s="8"/>
      <c r="N13253" s="23"/>
      <c r="O13253" s="24"/>
      <c r="P13253" s="19"/>
      <c r="Q13253" s="19"/>
      <c r="R13253" s="19"/>
      <c r="U13253" s="27"/>
      <c r="Y13253" s="9" t="s">
        <v>699</v>
      </c>
      <c r="Z13253" s="9" t="s">
        <v>462</v>
      </c>
      <c r="AA13253" s="9" t="s">
        <v>44</v>
      </c>
      <c r="AB13253" s="9">
        <v>26222116</v>
      </c>
      <c r="AC13253" s="9" t="s">
        <v>14026</v>
      </c>
      <c r="AD13253" s="9" t="s">
        <v>225</v>
      </c>
      <c r="AE13253" s="5">
        <f t="shared" si="434"/>
        <v>0</v>
      </c>
      <c r="AF13253" s="5" t="str">
        <f t="shared" si="435"/>
        <v>katA</v>
      </c>
      <c r="AG13253" s="153"/>
      <c r="AH13253" s="153"/>
      <c r="AI13253" t="s">
        <v>229</v>
      </c>
      <c r="AJ13253" t="s">
        <v>17878</v>
      </c>
      <c r="AK13253" s="9" t="str">
        <f>VLOOKUP(Y13253,zdroj!D:AJ,33,0)</f>
        <v>katA</v>
      </c>
    </row>
    <row r="13254" spans="8:37" x14ac:dyDescent="0.25">
      <c r="H13254" s="8"/>
      <c r="I13254" s="8"/>
      <c r="N13254" s="23"/>
      <c r="O13254" s="24"/>
      <c r="P13254" s="19"/>
      <c r="Q13254" s="19"/>
      <c r="R13254" s="19"/>
      <c r="U13254" s="27"/>
      <c r="Y13254" s="9" t="s">
        <v>699</v>
      </c>
      <c r="Z13254" s="9" t="s">
        <v>462</v>
      </c>
      <c r="AA13254" s="9" t="s">
        <v>44</v>
      </c>
      <c r="AB13254" s="9">
        <v>83865152</v>
      </c>
      <c r="AC13254" s="9" t="s">
        <v>14027</v>
      </c>
      <c r="AD13254" s="9" t="s">
        <v>225</v>
      </c>
      <c r="AE13254" s="5">
        <f t="shared" si="434"/>
        <v>0</v>
      </c>
      <c r="AF13254" s="5" t="str">
        <f t="shared" si="435"/>
        <v>katA</v>
      </c>
      <c r="AG13254" s="153"/>
      <c r="AH13254" s="153"/>
      <c r="AI13254" t="s">
        <v>201</v>
      </c>
      <c r="AJ13254" t="s">
        <v>17878</v>
      </c>
      <c r="AK13254" s="9" t="str">
        <f>VLOOKUP(Y13254,zdroj!D:AJ,33,0)</f>
        <v>katA</v>
      </c>
    </row>
    <row r="13255" spans="8:37" x14ac:dyDescent="0.25">
      <c r="H13255" s="8"/>
      <c r="I13255" s="8"/>
      <c r="N13255" s="23"/>
      <c r="O13255" s="24"/>
      <c r="P13255" s="19"/>
      <c r="Q13255" s="19"/>
      <c r="R13255" s="19"/>
      <c r="U13255" s="27"/>
      <c r="Y13255" s="9" t="s">
        <v>699</v>
      </c>
      <c r="Z13255" s="9" t="s">
        <v>462</v>
      </c>
      <c r="AA13255" s="9" t="s">
        <v>44</v>
      </c>
      <c r="AB13255" s="9">
        <v>8085773</v>
      </c>
      <c r="AC13255" s="9" t="s">
        <v>14028</v>
      </c>
      <c r="AD13255" s="9" t="s">
        <v>225</v>
      </c>
      <c r="AE13255" s="5">
        <f t="shared" si="434"/>
        <v>0</v>
      </c>
      <c r="AF13255" s="5" t="str">
        <f t="shared" si="435"/>
        <v>katA</v>
      </c>
      <c r="AG13255" s="153"/>
      <c r="AH13255" s="153"/>
      <c r="AI13255" t="s">
        <v>201</v>
      </c>
      <c r="AJ13255" t="s">
        <v>17878</v>
      </c>
      <c r="AK13255" s="9" t="str">
        <f>VLOOKUP(Y13255,zdroj!D:AJ,33,0)</f>
        <v>katA</v>
      </c>
    </row>
    <row r="13256" spans="8:37" x14ac:dyDescent="0.25">
      <c r="H13256" s="8"/>
      <c r="I13256" s="8"/>
      <c r="N13256" s="23"/>
      <c r="O13256" s="24"/>
      <c r="P13256" s="19"/>
      <c r="Q13256" s="19"/>
      <c r="R13256" s="19"/>
      <c r="U13256" s="27"/>
      <c r="Y13256" s="9" t="s">
        <v>699</v>
      </c>
      <c r="Z13256" s="9" t="s">
        <v>462</v>
      </c>
      <c r="AA13256" s="9" t="s">
        <v>44</v>
      </c>
      <c r="AB13256" s="9">
        <v>8085722</v>
      </c>
      <c r="AC13256" s="9" t="s">
        <v>14029</v>
      </c>
      <c r="AD13256" s="9" t="s">
        <v>225</v>
      </c>
      <c r="AE13256" s="5">
        <f t="shared" si="434"/>
        <v>0</v>
      </c>
      <c r="AF13256" s="5" t="str">
        <f t="shared" si="435"/>
        <v>katA</v>
      </c>
      <c r="AG13256" s="153"/>
      <c r="AH13256" s="153"/>
      <c r="AI13256" t="s">
        <v>201</v>
      </c>
      <c r="AJ13256" t="s">
        <v>17878</v>
      </c>
      <c r="AK13256" s="9" t="str">
        <f>VLOOKUP(Y13256,zdroj!D:AJ,33,0)</f>
        <v>katA</v>
      </c>
    </row>
    <row r="13257" spans="8:37" x14ac:dyDescent="0.25">
      <c r="H13257" s="8"/>
      <c r="I13257" s="8"/>
      <c r="N13257" s="23"/>
      <c r="O13257" s="24"/>
      <c r="P13257" s="19"/>
      <c r="Q13257" s="19"/>
      <c r="R13257" s="19"/>
      <c r="U13257" s="27"/>
      <c r="Y13257" s="9" t="s">
        <v>699</v>
      </c>
      <c r="Z13257" s="9" t="s">
        <v>462</v>
      </c>
      <c r="AA13257" s="9" t="s">
        <v>44</v>
      </c>
      <c r="AB13257" s="9">
        <v>8085781</v>
      </c>
      <c r="AC13257" s="9" t="s">
        <v>14030</v>
      </c>
      <c r="AD13257" s="9" t="s">
        <v>225</v>
      </c>
      <c r="AE13257" s="5">
        <f t="shared" si="434"/>
        <v>0</v>
      </c>
      <c r="AF13257" s="5" t="str">
        <f t="shared" si="435"/>
        <v>katA</v>
      </c>
      <c r="AG13257" s="153"/>
      <c r="AH13257" s="153"/>
      <c r="AI13257" t="s">
        <v>201</v>
      </c>
      <c r="AJ13257" t="s">
        <v>17878</v>
      </c>
      <c r="AK13257" s="9" t="str">
        <f>VLOOKUP(Y13257,zdroj!D:AJ,33,0)</f>
        <v>katA</v>
      </c>
    </row>
    <row r="13258" spans="8:37" x14ac:dyDescent="0.25">
      <c r="H13258" s="8"/>
      <c r="I13258" s="8"/>
      <c r="N13258" s="23"/>
      <c r="O13258" s="24"/>
      <c r="P13258" s="19"/>
      <c r="Q13258" s="19"/>
      <c r="R13258" s="19"/>
      <c r="U13258" s="27"/>
      <c r="Y13258" s="9" t="s">
        <v>700</v>
      </c>
      <c r="Z13258" s="9" t="s">
        <v>462</v>
      </c>
      <c r="AA13258" s="9" t="s">
        <v>237</v>
      </c>
      <c r="AB13258" s="9">
        <v>8086346</v>
      </c>
      <c r="AC13258" s="9" t="s">
        <v>14031</v>
      </c>
      <c r="AD13258" s="9" t="s">
        <v>231</v>
      </c>
      <c r="AE13258" s="5">
        <f t="shared" ref="AE13258:AE13321" si="436">VLOOKUP(Y13258,K:T,10,0)</f>
        <v>0</v>
      </c>
      <c r="AF13258" s="5" t="str">
        <f t="shared" ref="AF13258:AF13321" si="437">IF(AE13258="A",IF(AD13258="katA","katB",AD13258),AD13258)</f>
        <v>katB</v>
      </c>
      <c r="AG13258" s="153"/>
      <c r="AH13258" s="153"/>
      <c r="AI13258" t="s">
        <v>195</v>
      </c>
      <c r="AJ13258" t="s">
        <v>340</v>
      </c>
      <c r="AK13258" s="9" t="str">
        <f>VLOOKUP(Y13258,zdroj!D:AJ,33,0)</f>
        <v>katA</v>
      </c>
    </row>
    <row r="13259" spans="8:37" x14ac:dyDescent="0.25">
      <c r="H13259" s="8"/>
      <c r="I13259" s="8"/>
      <c r="N13259" s="23"/>
      <c r="O13259" s="24"/>
      <c r="P13259" s="19"/>
      <c r="Q13259" s="19"/>
      <c r="R13259" s="19"/>
      <c r="U13259" s="27"/>
      <c r="Y13259" s="9" t="s">
        <v>700</v>
      </c>
      <c r="Z13259" s="9" t="s">
        <v>462</v>
      </c>
      <c r="AA13259" s="9" t="s">
        <v>237</v>
      </c>
      <c r="AB13259" s="9">
        <v>8086443</v>
      </c>
      <c r="AC13259" s="9" t="s">
        <v>14032</v>
      </c>
      <c r="AD13259" s="9" t="s">
        <v>225</v>
      </c>
      <c r="AE13259" s="5">
        <f t="shared" si="436"/>
        <v>0</v>
      </c>
      <c r="AF13259" s="5" t="str">
        <f t="shared" si="437"/>
        <v>katA</v>
      </c>
      <c r="AG13259" s="153"/>
      <c r="AH13259" s="153"/>
      <c r="AI13259" t="s">
        <v>195</v>
      </c>
      <c r="AJ13259" t="s">
        <v>340</v>
      </c>
      <c r="AK13259" s="9" t="str">
        <f>VLOOKUP(Y13259,zdroj!D:AJ,33,0)</f>
        <v>katA</v>
      </c>
    </row>
    <row r="13260" spans="8:37" x14ac:dyDescent="0.25">
      <c r="H13260" s="8"/>
      <c r="I13260" s="8"/>
      <c r="N13260" s="23"/>
      <c r="O13260" s="24"/>
      <c r="P13260" s="19"/>
      <c r="Q13260" s="19"/>
      <c r="R13260" s="19"/>
      <c r="U13260" s="27"/>
      <c r="Y13260" s="9" t="s">
        <v>700</v>
      </c>
      <c r="Z13260" s="9" t="s">
        <v>462</v>
      </c>
      <c r="AA13260" s="9" t="s">
        <v>237</v>
      </c>
      <c r="AB13260" s="9">
        <v>8086451</v>
      </c>
      <c r="AC13260" s="9" t="s">
        <v>14033</v>
      </c>
      <c r="AD13260" s="9" t="s">
        <v>225</v>
      </c>
      <c r="AE13260" s="5">
        <f t="shared" si="436"/>
        <v>0</v>
      </c>
      <c r="AF13260" s="5" t="str">
        <f t="shared" si="437"/>
        <v>katA</v>
      </c>
      <c r="AG13260" s="153"/>
      <c r="AH13260" s="153"/>
      <c r="AI13260" t="s">
        <v>195</v>
      </c>
      <c r="AJ13260" t="s">
        <v>340</v>
      </c>
      <c r="AK13260" s="9" t="str">
        <f>VLOOKUP(Y13260,zdroj!D:AJ,33,0)</f>
        <v>katA</v>
      </c>
    </row>
    <row r="13261" spans="8:37" x14ac:dyDescent="0.25">
      <c r="H13261" s="8"/>
      <c r="I13261" s="8"/>
      <c r="N13261" s="23"/>
      <c r="O13261" s="24"/>
      <c r="P13261" s="19"/>
      <c r="Q13261" s="19"/>
      <c r="R13261" s="19"/>
      <c r="U13261" s="27"/>
      <c r="Y13261" s="9" t="s">
        <v>700</v>
      </c>
      <c r="Z13261" s="9" t="s">
        <v>462</v>
      </c>
      <c r="AA13261" s="9" t="s">
        <v>237</v>
      </c>
      <c r="AB13261" s="9">
        <v>8086460</v>
      </c>
      <c r="AC13261" s="9" t="s">
        <v>14034</v>
      </c>
      <c r="AD13261" s="9" t="s">
        <v>225</v>
      </c>
      <c r="AE13261" s="5">
        <f t="shared" si="436"/>
        <v>0</v>
      </c>
      <c r="AF13261" s="5" t="str">
        <f t="shared" si="437"/>
        <v>katA</v>
      </c>
      <c r="AG13261" s="153"/>
      <c r="AH13261" s="153"/>
      <c r="AI13261" t="s">
        <v>195</v>
      </c>
      <c r="AJ13261" t="s">
        <v>340</v>
      </c>
      <c r="AK13261" s="9" t="str">
        <f>VLOOKUP(Y13261,zdroj!D:AJ,33,0)</f>
        <v>katA</v>
      </c>
    </row>
    <row r="13262" spans="8:37" x14ac:dyDescent="0.25">
      <c r="H13262" s="8"/>
      <c r="I13262" s="8"/>
      <c r="N13262" s="23"/>
      <c r="O13262" s="24"/>
      <c r="P13262" s="19"/>
      <c r="Q13262" s="19"/>
      <c r="R13262" s="19"/>
      <c r="U13262" s="27"/>
      <c r="Y13262" s="9" t="s">
        <v>700</v>
      </c>
      <c r="Z13262" s="9" t="s">
        <v>462</v>
      </c>
      <c r="AA13262" s="9" t="s">
        <v>237</v>
      </c>
      <c r="AB13262" s="9">
        <v>8086478</v>
      </c>
      <c r="AC13262" s="9" t="s">
        <v>14035</v>
      </c>
      <c r="AD13262" s="9" t="s">
        <v>225</v>
      </c>
      <c r="AE13262" s="5">
        <f t="shared" si="436"/>
        <v>0</v>
      </c>
      <c r="AF13262" s="5" t="str">
        <f t="shared" si="437"/>
        <v>katA</v>
      </c>
      <c r="AG13262" s="153"/>
      <c r="AH13262" s="153"/>
      <c r="AI13262" t="s">
        <v>195</v>
      </c>
      <c r="AJ13262" t="s">
        <v>340</v>
      </c>
      <c r="AK13262" s="9" t="str">
        <f>VLOOKUP(Y13262,zdroj!D:AJ,33,0)</f>
        <v>katA</v>
      </c>
    </row>
    <row r="13263" spans="8:37" x14ac:dyDescent="0.25">
      <c r="H13263" s="8"/>
      <c r="I13263" s="8"/>
      <c r="N13263" s="23"/>
      <c r="O13263" s="24"/>
      <c r="P13263" s="19"/>
      <c r="Q13263" s="19"/>
      <c r="R13263" s="19"/>
      <c r="U13263" s="27"/>
      <c r="Y13263" s="9" t="s">
        <v>700</v>
      </c>
      <c r="Z13263" s="9" t="s">
        <v>462</v>
      </c>
      <c r="AA13263" s="9" t="s">
        <v>237</v>
      </c>
      <c r="AB13263" s="9">
        <v>8086508</v>
      </c>
      <c r="AC13263" s="9" t="s">
        <v>14036</v>
      </c>
      <c r="AD13263" s="9" t="s">
        <v>225</v>
      </c>
      <c r="AE13263" s="5">
        <f t="shared" si="436"/>
        <v>0</v>
      </c>
      <c r="AF13263" s="5" t="str">
        <f t="shared" si="437"/>
        <v>katA</v>
      </c>
      <c r="AG13263" s="153"/>
      <c r="AH13263" s="153"/>
      <c r="AI13263" t="s">
        <v>195</v>
      </c>
      <c r="AJ13263" t="s">
        <v>340</v>
      </c>
      <c r="AK13263" s="9" t="str">
        <f>VLOOKUP(Y13263,zdroj!D:AJ,33,0)</f>
        <v>katA</v>
      </c>
    </row>
    <row r="13264" spans="8:37" x14ac:dyDescent="0.25">
      <c r="H13264" s="8"/>
      <c r="I13264" s="8"/>
      <c r="N13264" s="23"/>
      <c r="O13264" s="24"/>
      <c r="P13264" s="19"/>
      <c r="Q13264" s="19"/>
      <c r="R13264" s="19"/>
      <c r="U13264" s="27"/>
      <c r="Y13264" s="9" t="s">
        <v>700</v>
      </c>
      <c r="Z13264" s="9" t="s">
        <v>462</v>
      </c>
      <c r="AA13264" s="9" t="s">
        <v>237</v>
      </c>
      <c r="AB13264" s="9">
        <v>8086354</v>
      </c>
      <c r="AC13264" s="9" t="s">
        <v>14037</v>
      </c>
      <c r="AD13264" s="9" t="s">
        <v>225</v>
      </c>
      <c r="AE13264" s="5">
        <f t="shared" si="436"/>
        <v>0</v>
      </c>
      <c r="AF13264" s="5" t="str">
        <f t="shared" si="437"/>
        <v>katA</v>
      </c>
      <c r="AG13264" s="153"/>
      <c r="AH13264" s="153"/>
      <c r="AI13264" t="s">
        <v>195</v>
      </c>
      <c r="AJ13264" t="s">
        <v>340</v>
      </c>
      <c r="AK13264" s="9" t="str">
        <f>VLOOKUP(Y13264,zdroj!D:AJ,33,0)</f>
        <v>katA</v>
      </c>
    </row>
    <row r="13265" spans="8:37" x14ac:dyDescent="0.25">
      <c r="H13265" s="8"/>
      <c r="I13265" s="8"/>
      <c r="N13265" s="23"/>
      <c r="O13265" s="24"/>
      <c r="P13265" s="19"/>
      <c r="Q13265" s="19"/>
      <c r="R13265" s="19"/>
      <c r="U13265" s="27"/>
      <c r="Y13265" s="9" t="s">
        <v>700</v>
      </c>
      <c r="Z13265" s="9" t="s">
        <v>462</v>
      </c>
      <c r="AA13265" s="9" t="s">
        <v>237</v>
      </c>
      <c r="AB13265" s="9">
        <v>8086532</v>
      </c>
      <c r="AC13265" s="9" t="s">
        <v>14038</v>
      </c>
      <c r="AD13265" s="9" t="s">
        <v>225</v>
      </c>
      <c r="AE13265" s="5">
        <f t="shared" si="436"/>
        <v>0</v>
      </c>
      <c r="AF13265" s="5" t="str">
        <f t="shared" si="437"/>
        <v>katA</v>
      </c>
      <c r="AG13265" s="153"/>
      <c r="AH13265" s="153"/>
      <c r="AI13265" t="s">
        <v>195</v>
      </c>
      <c r="AJ13265" t="s">
        <v>340</v>
      </c>
      <c r="AK13265" s="9" t="str">
        <f>VLOOKUP(Y13265,zdroj!D:AJ,33,0)</f>
        <v>katA</v>
      </c>
    </row>
    <row r="13266" spans="8:37" x14ac:dyDescent="0.25">
      <c r="H13266" s="8"/>
      <c r="I13266" s="8"/>
      <c r="N13266" s="23"/>
      <c r="O13266" s="24"/>
      <c r="P13266" s="19"/>
      <c r="Q13266" s="19"/>
      <c r="R13266" s="19"/>
      <c r="U13266" s="27"/>
      <c r="Y13266" s="9" t="s">
        <v>700</v>
      </c>
      <c r="Z13266" s="9" t="s">
        <v>462</v>
      </c>
      <c r="AA13266" s="9" t="s">
        <v>237</v>
      </c>
      <c r="AB13266" s="9">
        <v>8086541</v>
      </c>
      <c r="AC13266" s="9" t="s">
        <v>14039</v>
      </c>
      <c r="AD13266" s="9" t="s">
        <v>225</v>
      </c>
      <c r="AE13266" s="5">
        <f t="shared" si="436"/>
        <v>0</v>
      </c>
      <c r="AF13266" s="5" t="str">
        <f t="shared" si="437"/>
        <v>katA</v>
      </c>
      <c r="AG13266" s="153"/>
      <c r="AH13266" s="153"/>
      <c r="AI13266" t="s">
        <v>195</v>
      </c>
      <c r="AJ13266" t="s">
        <v>340</v>
      </c>
      <c r="AK13266" s="9" t="str">
        <f>VLOOKUP(Y13266,zdroj!D:AJ,33,0)</f>
        <v>katA</v>
      </c>
    </row>
    <row r="13267" spans="8:37" x14ac:dyDescent="0.25">
      <c r="H13267" s="8"/>
      <c r="I13267" s="8"/>
      <c r="N13267" s="23"/>
      <c r="O13267" s="24"/>
      <c r="P13267" s="19"/>
      <c r="Q13267" s="19"/>
      <c r="R13267" s="19"/>
      <c r="U13267" s="27"/>
      <c r="Y13267" s="9" t="s">
        <v>700</v>
      </c>
      <c r="Z13267" s="9" t="s">
        <v>462</v>
      </c>
      <c r="AA13267" s="9" t="s">
        <v>237</v>
      </c>
      <c r="AB13267" s="9">
        <v>8086559</v>
      </c>
      <c r="AC13267" s="9" t="s">
        <v>14040</v>
      </c>
      <c r="AD13267" s="9" t="s">
        <v>225</v>
      </c>
      <c r="AE13267" s="5">
        <f t="shared" si="436"/>
        <v>0</v>
      </c>
      <c r="AF13267" s="5" t="str">
        <f t="shared" si="437"/>
        <v>katA</v>
      </c>
      <c r="AG13267" s="153"/>
      <c r="AH13267" s="153"/>
      <c r="AI13267" t="s">
        <v>195</v>
      </c>
      <c r="AJ13267" t="s">
        <v>340</v>
      </c>
      <c r="AK13267" s="9" t="str">
        <f>VLOOKUP(Y13267,zdroj!D:AJ,33,0)</f>
        <v>katA</v>
      </c>
    </row>
    <row r="13268" spans="8:37" x14ac:dyDescent="0.25">
      <c r="H13268" s="8"/>
      <c r="I13268" s="8"/>
      <c r="N13268" s="23"/>
      <c r="O13268" s="24"/>
      <c r="P13268" s="19"/>
      <c r="Q13268" s="19"/>
      <c r="R13268" s="19"/>
      <c r="U13268" s="27"/>
      <c r="Y13268" s="9" t="s">
        <v>700</v>
      </c>
      <c r="Z13268" s="9" t="s">
        <v>462</v>
      </c>
      <c r="AA13268" s="9" t="s">
        <v>237</v>
      </c>
      <c r="AB13268" s="9">
        <v>8086567</v>
      </c>
      <c r="AC13268" s="9" t="s">
        <v>14041</v>
      </c>
      <c r="AD13268" s="9" t="s">
        <v>225</v>
      </c>
      <c r="AE13268" s="5">
        <f t="shared" si="436"/>
        <v>0</v>
      </c>
      <c r="AF13268" s="5" t="str">
        <f t="shared" si="437"/>
        <v>katA</v>
      </c>
      <c r="AG13268" s="153"/>
      <c r="AH13268" s="153"/>
      <c r="AI13268" t="s">
        <v>195</v>
      </c>
      <c r="AJ13268" t="s">
        <v>340</v>
      </c>
      <c r="AK13268" s="9" t="str">
        <f>VLOOKUP(Y13268,zdroj!D:AJ,33,0)</f>
        <v>katA</v>
      </c>
    </row>
    <row r="13269" spans="8:37" x14ac:dyDescent="0.25">
      <c r="H13269" s="8"/>
      <c r="I13269" s="8"/>
      <c r="N13269" s="23"/>
      <c r="O13269" s="24"/>
      <c r="P13269" s="19"/>
      <c r="Q13269" s="19"/>
      <c r="R13269" s="19"/>
      <c r="U13269" s="27"/>
      <c r="Y13269" s="9" t="s">
        <v>700</v>
      </c>
      <c r="Z13269" s="9" t="s">
        <v>462</v>
      </c>
      <c r="AA13269" s="9" t="s">
        <v>237</v>
      </c>
      <c r="AB13269" s="9">
        <v>8086575</v>
      </c>
      <c r="AC13269" s="9" t="s">
        <v>14042</v>
      </c>
      <c r="AD13269" s="9" t="s">
        <v>225</v>
      </c>
      <c r="AE13269" s="5">
        <f t="shared" si="436"/>
        <v>0</v>
      </c>
      <c r="AF13269" s="5" t="str">
        <f t="shared" si="437"/>
        <v>katA</v>
      </c>
      <c r="AG13269" s="153"/>
      <c r="AH13269" s="153"/>
      <c r="AI13269" t="s">
        <v>195</v>
      </c>
      <c r="AJ13269" t="s">
        <v>340</v>
      </c>
      <c r="AK13269" s="9" t="str">
        <f>VLOOKUP(Y13269,zdroj!D:AJ,33,0)</f>
        <v>katA</v>
      </c>
    </row>
    <row r="13270" spans="8:37" x14ac:dyDescent="0.25">
      <c r="H13270" s="8"/>
      <c r="I13270" s="8"/>
      <c r="N13270" s="23"/>
      <c r="O13270" s="24"/>
      <c r="P13270" s="19"/>
      <c r="Q13270" s="19"/>
      <c r="R13270" s="19"/>
      <c r="U13270" s="27"/>
      <c r="Y13270" s="9" t="s">
        <v>700</v>
      </c>
      <c r="Z13270" s="9" t="s">
        <v>462</v>
      </c>
      <c r="AA13270" s="9" t="s">
        <v>237</v>
      </c>
      <c r="AB13270" s="9">
        <v>8086583</v>
      </c>
      <c r="AC13270" s="9" t="s">
        <v>14043</v>
      </c>
      <c r="AD13270" s="9" t="s">
        <v>231</v>
      </c>
      <c r="AE13270" s="5">
        <f t="shared" si="436"/>
        <v>0</v>
      </c>
      <c r="AF13270" s="5" t="str">
        <f t="shared" si="437"/>
        <v>katB</v>
      </c>
      <c r="AG13270" s="153"/>
      <c r="AH13270" s="153"/>
      <c r="AI13270" t="s">
        <v>195</v>
      </c>
      <c r="AJ13270" t="s">
        <v>340</v>
      </c>
      <c r="AK13270" s="9" t="str">
        <f>VLOOKUP(Y13270,zdroj!D:AJ,33,0)</f>
        <v>katA</v>
      </c>
    </row>
    <row r="13271" spans="8:37" x14ac:dyDescent="0.25">
      <c r="H13271" s="8"/>
      <c r="I13271" s="8"/>
      <c r="N13271" s="23"/>
      <c r="O13271" s="24"/>
      <c r="P13271" s="19"/>
      <c r="Q13271" s="19"/>
      <c r="R13271" s="19"/>
      <c r="U13271" s="27"/>
      <c r="Y13271" s="9" t="s">
        <v>700</v>
      </c>
      <c r="Z13271" s="9" t="s">
        <v>462</v>
      </c>
      <c r="AA13271" s="9" t="s">
        <v>237</v>
      </c>
      <c r="AB13271" s="9">
        <v>8086605</v>
      </c>
      <c r="AC13271" s="9" t="s">
        <v>14044</v>
      </c>
      <c r="AD13271" s="9" t="s">
        <v>225</v>
      </c>
      <c r="AE13271" s="5">
        <f t="shared" si="436"/>
        <v>0</v>
      </c>
      <c r="AF13271" s="5" t="str">
        <f t="shared" si="437"/>
        <v>katA</v>
      </c>
      <c r="AG13271" s="153"/>
      <c r="AH13271" s="153"/>
      <c r="AI13271" t="s">
        <v>195</v>
      </c>
      <c r="AJ13271" t="s">
        <v>340</v>
      </c>
      <c r="AK13271" s="9" t="str">
        <f>VLOOKUP(Y13271,zdroj!D:AJ,33,0)</f>
        <v>katA</v>
      </c>
    </row>
    <row r="13272" spans="8:37" x14ac:dyDescent="0.25">
      <c r="H13272" s="8"/>
      <c r="I13272" s="8"/>
      <c r="N13272" s="23"/>
      <c r="O13272" s="24"/>
      <c r="P13272" s="19"/>
      <c r="Q13272" s="19"/>
      <c r="R13272" s="19"/>
      <c r="U13272" s="27"/>
      <c r="Y13272" s="9" t="s">
        <v>700</v>
      </c>
      <c r="Z13272" s="9" t="s">
        <v>462</v>
      </c>
      <c r="AA13272" s="9" t="s">
        <v>237</v>
      </c>
      <c r="AB13272" s="9">
        <v>8086613</v>
      </c>
      <c r="AC13272" s="9" t="s">
        <v>14045</v>
      </c>
      <c r="AD13272" s="9" t="s">
        <v>225</v>
      </c>
      <c r="AE13272" s="5">
        <f t="shared" si="436"/>
        <v>0</v>
      </c>
      <c r="AF13272" s="5" t="str">
        <f t="shared" si="437"/>
        <v>katA</v>
      </c>
      <c r="AG13272" s="153"/>
      <c r="AH13272" s="153"/>
      <c r="AI13272" t="s">
        <v>195</v>
      </c>
      <c r="AJ13272" t="s">
        <v>340</v>
      </c>
      <c r="AK13272" s="9" t="str">
        <f>VLOOKUP(Y13272,zdroj!D:AJ,33,0)</f>
        <v>katA</v>
      </c>
    </row>
    <row r="13273" spans="8:37" x14ac:dyDescent="0.25">
      <c r="H13273" s="8"/>
      <c r="I13273" s="8"/>
      <c r="N13273" s="23"/>
      <c r="O13273" s="24"/>
      <c r="P13273" s="19"/>
      <c r="Q13273" s="19"/>
      <c r="R13273" s="19"/>
      <c r="U13273" s="27"/>
      <c r="Y13273" s="9" t="s">
        <v>700</v>
      </c>
      <c r="Z13273" s="9" t="s">
        <v>462</v>
      </c>
      <c r="AA13273" s="9" t="s">
        <v>237</v>
      </c>
      <c r="AB13273" s="9">
        <v>8086621</v>
      </c>
      <c r="AC13273" s="9" t="s">
        <v>14046</v>
      </c>
      <c r="AD13273" s="9" t="s">
        <v>225</v>
      </c>
      <c r="AE13273" s="5">
        <f t="shared" si="436"/>
        <v>0</v>
      </c>
      <c r="AF13273" s="5" t="str">
        <f t="shared" si="437"/>
        <v>katA</v>
      </c>
      <c r="AG13273" s="153"/>
      <c r="AH13273" s="153"/>
      <c r="AI13273" t="s">
        <v>195</v>
      </c>
      <c r="AJ13273" t="s">
        <v>340</v>
      </c>
      <c r="AK13273" s="9" t="str">
        <f>VLOOKUP(Y13273,zdroj!D:AJ,33,0)</f>
        <v>katA</v>
      </c>
    </row>
    <row r="13274" spans="8:37" x14ac:dyDescent="0.25">
      <c r="H13274" s="8"/>
      <c r="I13274" s="8"/>
      <c r="N13274" s="23"/>
      <c r="O13274" s="24"/>
      <c r="P13274" s="19"/>
      <c r="Q13274" s="19"/>
      <c r="R13274" s="19"/>
      <c r="U13274" s="27"/>
      <c r="Y13274" s="9" t="s">
        <v>700</v>
      </c>
      <c r="Z13274" s="9" t="s">
        <v>462</v>
      </c>
      <c r="AA13274" s="9" t="s">
        <v>237</v>
      </c>
      <c r="AB13274" s="9">
        <v>8086362</v>
      </c>
      <c r="AC13274" s="9" t="s">
        <v>14047</v>
      </c>
      <c r="AD13274" s="9" t="s">
        <v>225</v>
      </c>
      <c r="AE13274" s="5">
        <f t="shared" si="436"/>
        <v>0</v>
      </c>
      <c r="AF13274" s="5" t="str">
        <f t="shared" si="437"/>
        <v>katA</v>
      </c>
      <c r="AG13274" s="153"/>
      <c r="AH13274" s="153"/>
      <c r="AI13274" t="s">
        <v>195</v>
      </c>
      <c r="AJ13274" t="s">
        <v>340</v>
      </c>
      <c r="AK13274" s="9" t="str">
        <f>VLOOKUP(Y13274,zdroj!D:AJ,33,0)</f>
        <v>katA</v>
      </c>
    </row>
    <row r="13275" spans="8:37" x14ac:dyDescent="0.25">
      <c r="H13275" s="8"/>
      <c r="I13275" s="8"/>
      <c r="N13275" s="23"/>
      <c r="O13275" s="24"/>
      <c r="P13275" s="19"/>
      <c r="Q13275" s="19"/>
      <c r="R13275" s="19"/>
      <c r="U13275" s="27"/>
      <c r="Y13275" s="9" t="s">
        <v>700</v>
      </c>
      <c r="Z13275" s="9" t="s">
        <v>462</v>
      </c>
      <c r="AA13275" s="9" t="s">
        <v>237</v>
      </c>
      <c r="AB13275" s="9">
        <v>8086630</v>
      </c>
      <c r="AC13275" s="9" t="s">
        <v>14048</v>
      </c>
      <c r="AD13275" s="9" t="s">
        <v>231</v>
      </c>
      <c r="AE13275" s="5">
        <f t="shared" si="436"/>
        <v>0</v>
      </c>
      <c r="AF13275" s="5" t="str">
        <f t="shared" si="437"/>
        <v>katB</v>
      </c>
      <c r="AG13275" s="153"/>
      <c r="AH13275" s="153"/>
      <c r="AI13275" t="s">
        <v>195</v>
      </c>
      <c r="AJ13275" t="s">
        <v>340</v>
      </c>
      <c r="AK13275" s="9" t="str">
        <f>VLOOKUP(Y13275,zdroj!D:AJ,33,0)</f>
        <v>katA</v>
      </c>
    </row>
    <row r="13276" spans="8:37" x14ac:dyDescent="0.25">
      <c r="H13276" s="8"/>
      <c r="I13276" s="8"/>
      <c r="N13276" s="23"/>
      <c r="O13276" s="24"/>
      <c r="P13276" s="19"/>
      <c r="Q13276" s="19"/>
      <c r="R13276" s="19"/>
      <c r="U13276" s="27"/>
      <c r="Y13276" s="9" t="s">
        <v>700</v>
      </c>
      <c r="Z13276" s="9" t="s">
        <v>462</v>
      </c>
      <c r="AA13276" s="9" t="s">
        <v>237</v>
      </c>
      <c r="AB13276" s="9">
        <v>8086648</v>
      </c>
      <c r="AC13276" s="9" t="s">
        <v>14049</v>
      </c>
      <c r="AD13276" s="9" t="s">
        <v>231</v>
      </c>
      <c r="AE13276" s="5">
        <f t="shared" si="436"/>
        <v>0</v>
      </c>
      <c r="AF13276" s="5" t="str">
        <f t="shared" si="437"/>
        <v>katB</v>
      </c>
      <c r="AG13276" s="153"/>
      <c r="AH13276" s="153"/>
      <c r="AI13276" t="s">
        <v>195</v>
      </c>
      <c r="AJ13276" t="s">
        <v>340</v>
      </c>
      <c r="AK13276" s="9" t="str">
        <f>VLOOKUP(Y13276,zdroj!D:AJ,33,0)</f>
        <v>katA</v>
      </c>
    </row>
    <row r="13277" spans="8:37" x14ac:dyDescent="0.25">
      <c r="H13277" s="8"/>
      <c r="I13277" s="8"/>
      <c r="N13277" s="23"/>
      <c r="O13277" s="24"/>
      <c r="P13277" s="19"/>
      <c r="Q13277" s="19"/>
      <c r="R13277" s="19"/>
      <c r="U13277" s="27"/>
      <c r="Y13277" s="9" t="s">
        <v>700</v>
      </c>
      <c r="Z13277" s="9" t="s">
        <v>462</v>
      </c>
      <c r="AA13277" s="9" t="s">
        <v>237</v>
      </c>
      <c r="AB13277" s="9">
        <v>8086656</v>
      </c>
      <c r="AC13277" s="9" t="s">
        <v>14050</v>
      </c>
      <c r="AD13277" s="9" t="s">
        <v>225</v>
      </c>
      <c r="AE13277" s="5">
        <f t="shared" si="436"/>
        <v>0</v>
      </c>
      <c r="AF13277" s="5" t="str">
        <f t="shared" si="437"/>
        <v>katA</v>
      </c>
      <c r="AG13277" s="153"/>
      <c r="AH13277" s="153"/>
      <c r="AI13277" t="s">
        <v>195</v>
      </c>
      <c r="AJ13277" t="s">
        <v>340</v>
      </c>
      <c r="AK13277" s="9" t="str">
        <f>VLOOKUP(Y13277,zdroj!D:AJ,33,0)</f>
        <v>katA</v>
      </c>
    </row>
    <row r="13278" spans="8:37" x14ac:dyDescent="0.25">
      <c r="H13278" s="8"/>
      <c r="I13278" s="8"/>
      <c r="N13278" s="23"/>
      <c r="O13278" s="24"/>
      <c r="P13278" s="19"/>
      <c r="Q13278" s="19"/>
      <c r="R13278" s="19"/>
      <c r="U13278" s="27"/>
      <c r="Y13278" s="9" t="s">
        <v>700</v>
      </c>
      <c r="Z13278" s="9" t="s">
        <v>462</v>
      </c>
      <c r="AA13278" s="9" t="s">
        <v>237</v>
      </c>
      <c r="AB13278" s="9">
        <v>31305415</v>
      </c>
      <c r="AC13278" s="9" t="s">
        <v>14051</v>
      </c>
      <c r="AD13278" s="9" t="s">
        <v>231</v>
      </c>
      <c r="AE13278" s="5">
        <f t="shared" si="436"/>
        <v>0</v>
      </c>
      <c r="AF13278" s="5" t="str">
        <f t="shared" si="437"/>
        <v>katB</v>
      </c>
      <c r="AG13278" s="153"/>
      <c r="AH13278" s="153"/>
      <c r="AI13278" t="s">
        <v>229</v>
      </c>
      <c r="AJ13278" t="s">
        <v>17878</v>
      </c>
      <c r="AK13278" s="9" t="str">
        <f>VLOOKUP(Y13278,zdroj!D:AJ,33,0)</f>
        <v>katA</v>
      </c>
    </row>
    <row r="13279" spans="8:37" x14ac:dyDescent="0.25">
      <c r="H13279" s="8"/>
      <c r="I13279" s="8"/>
      <c r="N13279" s="23"/>
      <c r="O13279" s="24"/>
      <c r="P13279" s="19"/>
      <c r="Q13279" s="19"/>
      <c r="R13279" s="19"/>
      <c r="U13279" s="27"/>
      <c r="Y13279" s="9" t="s">
        <v>700</v>
      </c>
      <c r="Z13279" s="9" t="s">
        <v>462</v>
      </c>
      <c r="AA13279" s="9" t="s">
        <v>237</v>
      </c>
      <c r="AB13279" s="9">
        <v>30906954</v>
      </c>
      <c r="AC13279" s="9" t="s">
        <v>14052</v>
      </c>
      <c r="AD13279" s="9" t="s">
        <v>231</v>
      </c>
      <c r="AE13279" s="5">
        <f t="shared" si="436"/>
        <v>0</v>
      </c>
      <c r="AF13279" s="5" t="str">
        <f t="shared" si="437"/>
        <v>katB</v>
      </c>
      <c r="AG13279" s="153"/>
      <c r="AH13279" s="153"/>
      <c r="AI13279" t="s">
        <v>195</v>
      </c>
      <c r="AJ13279" t="s">
        <v>340</v>
      </c>
      <c r="AK13279" s="9" t="str">
        <f>VLOOKUP(Y13279,zdroj!D:AJ,33,0)</f>
        <v>katA</v>
      </c>
    </row>
    <row r="13280" spans="8:37" x14ac:dyDescent="0.25">
      <c r="H13280" s="8"/>
      <c r="I13280" s="8"/>
      <c r="N13280" s="23"/>
      <c r="O13280" s="24"/>
      <c r="P13280" s="19"/>
      <c r="Q13280" s="19"/>
      <c r="R13280" s="19"/>
      <c r="U13280" s="27"/>
      <c r="Y13280" s="9" t="s">
        <v>700</v>
      </c>
      <c r="Z13280" s="9" t="s">
        <v>462</v>
      </c>
      <c r="AA13280" s="9" t="s">
        <v>237</v>
      </c>
      <c r="AB13280" s="9">
        <v>8086672</v>
      </c>
      <c r="AC13280" s="9" t="s">
        <v>14053</v>
      </c>
      <c r="AD13280" s="9" t="s">
        <v>231</v>
      </c>
      <c r="AE13280" s="5">
        <f t="shared" si="436"/>
        <v>0</v>
      </c>
      <c r="AF13280" s="5" t="str">
        <f t="shared" si="437"/>
        <v>katB</v>
      </c>
      <c r="AG13280" s="153"/>
      <c r="AH13280" s="153"/>
      <c r="AI13280" t="s">
        <v>195</v>
      </c>
      <c r="AJ13280" t="s">
        <v>340</v>
      </c>
      <c r="AK13280" s="9" t="str">
        <f>VLOOKUP(Y13280,zdroj!D:AJ,33,0)</f>
        <v>katA</v>
      </c>
    </row>
    <row r="13281" spans="8:37" x14ac:dyDescent="0.25">
      <c r="H13281" s="8"/>
      <c r="I13281" s="8"/>
      <c r="N13281" s="23"/>
      <c r="O13281" s="24"/>
      <c r="P13281" s="19"/>
      <c r="Q13281" s="19"/>
      <c r="R13281" s="19"/>
      <c r="U13281" s="27"/>
      <c r="Y13281" s="9" t="s">
        <v>700</v>
      </c>
      <c r="Z13281" s="9" t="s">
        <v>462</v>
      </c>
      <c r="AA13281" s="9" t="s">
        <v>237</v>
      </c>
      <c r="AB13281" s="9">
        <v>28344278</v>
      </c>
      <c r="AC13281" s="9" t="s">
        <v>14054</v>
      </c>
      <c r="AD13281" s="9" t="s">
        <v>231</v>
      </c>
      <c r="AE13281" s="5">
        <f t="shared" si="436"/>
        <v>0</v>
      </c>
      <c r="AF13281" s="5" t="str">
        <f t="shared" si="437"/>
        <v>katB</v>
      </c>
      <c r="AG13281" s="153"/>
      <c r="AH13281" s="153"/>
      <c r="AI13281" t="s">
        <v>195</v>
      </c>
      <c r="AJ13281" t="s">
        <v>340</v>
      </c>
      <c r="AK13281" s="9" t="str">
        <f>VLOOKUP(Y13281,zdroj!D:AJ,33,0)</f>
        <v>katA</v>
      </c>
    </row>
    <row r="13282" spans="8:37" x14ac:dyDescent="0.25">
      <c r="H13282" s="8"/>
      <c r="I13282" s="8"/>
      <c r="N13282" s="23"/>
      <c r="O13282" s="24"/>
      <c r="P13282" s="19"/>
      <c r="Q13282" s="19"/>
      <c r="R13282" s="19"/>
      <c r="U13282" s="27"/>
      <c r="Y13282" s="9" t="s">
        <v>700</v>
      </c>
      <c r="Z13282" s="9" t="s">
        <v>462</v>
      </c>
      <c r="AA13282" s="9" t="s">
        <v>237</v>
      </c>
      <c r="AB13282" s="9">
        <v>28338561</v>
      </c>
      <c r="AC13282" s="9" t="s">
        <v>14055</v>
      </c>
      <c r="AD13282" s="9" t="s">
        <v>231</v>
      </c>
      <c r="AE13282" s="5">
        <f t="shared" si="436"/>
        <v>0</v>
      </c>
      <c r="AF13282" s="5" t="str">
        <f t="shared" si="437"/>
        <v>katB</v>
      </c>
      <c r="AG13282" s="153"/>
      <c r="AH13282" s="153"/>
      <c r="AI13282" t="s">
        <v>236</v>
      </c>
      <c r="AJ13282" t="s">
        <v>17878</v>
      </c>
      <c r="AK13282" s="9" t="str">
        <f>VLOOKUP(Y13282,zdroj!D:AJ,33,0)</f>
        <v>katA</v>
      </c>
    </row>
    <row r="13283" spans="8:37" x14ac:dyDescent="0.25">
      <c r="H13283" s="8"/>
      <c r="I13283" s="8"/>
      <c r="N13283" s="23"/>
      <c r="O13283" s="24"/>
      <c r="P13283" s="19"/>
      <c r="Q13283" s="19"/>
      <c r="R13283" s="19"/>
      <c r="U13283" s="27"/>
      <c r="Y13283" s="9" t="s">
        <v>700</v>
      </c>
      <c r="Z13283" s="9" t="s">
        <v>462</v>
      </c>
      <c r="AA13283" s="9" t="s">
        <v>237</v>
      </c>
      <c r="AB13283" s="9">
        <v>28344286</v>
      </c>
      <c r="AC13283" s="9" t="s">
        <v>14056</v>
      </c>
      <c r="AD13283" s="9" t="s">
        <v>225</v>
      </c>
      <c r="AE13283" s="5">
        <f t="shared" si="436"/>
        <v>0</v>
      </c>
      <c r="AF13283" s="5" t="str">
        <f t="shared" si="437"/>
        <v>katA</v>
      </c>
      <c r="AG13283" s="153"/>
      <c r="AH13283" s="153"/>
      <c r="AI13283" t="s">
        <v>201</v>
      </c>
      <c r="AJ13283" t="s">
        <v>17878</v>
      </c>
      <c r="AK13283" s="9" t="str">
        <f>VLOOKUP(Y13283,zdroj!D:AJ,33,0)</f>
        <v>katA</v>
      </c>
    </row>
    <row r="13284" spans="8:37" x14ac:dyDescent="0.25">
      <c r="H13284" s="8"/>
      <c r="I13284" s="8"/>
      <c r="N13284" s="23"/>
      <c r="O13284" s="24"/>
      <c r="P13284" s="19"/>
      <c r="Q13284" s="19"/>
      <c r="R13284" s="19"/>
      <c r="U13284" s="27"/>
      <c r="Y13284" s="9" t="s">
        <v>700</v>
      </c>
      <c r="Z13284" s="9" t="s">
        <v>462</v>
      </c>
      <c r="AA13284" s="9" t="s">
        <v>237</v>
      </c>
      <c r="AB13284" s="9">
        <v>8086371</v>
      </c>
      <c r="AC13284" s="9" t="s">
        <v>14057</v>
      </c>
      <c r="AD13284" s="9" t="s">
        <v>231</v>
      </c>
      <c r="AE13284" s="5">
        <f t="shared" si="436"/>
        <v>0</v>
      </c>
      <c r="AF13284" s="5" t="str">
        <f t="shared" si="437"/>
        <v>katB</v>
      </c>
      <c r="AG13284" s="153"/>
      <c r="AH13284" s="153"/>
      <c r="AI13284" t="s">
        <v>17879</v>
      </c>
      <c r="AJ13284" t="s">
        <v>17878</v>
      </c>
      <c r="AK13284" s="9" t="str">
        <f>VLOOKUP(Y13284,zdroj!D:AJ,33,0)</f>
        <v>katA</v>
      </c>
    </row>
    <row r="13285" spans="8:37" x14ac:dyDescent="0.25">
      <c r="H13285" s="8"/>
      <c r="I13285" s="8"/>
      <c r="N13285" s="23"/>
      <c r="O13285" s="24"/>
      <c r="P13285" s="19"/>
      <c r="Q13285" s="19"/>
      <c r="R13285" s="19"/>
      <c r="U13285" s="27"/>
      <c r="Y13285" s="9" t="s">
        <v>700</v>
      </c>
      <c r="Z13285" s="9" t="s">
        <v>462</v>
      </c>
      <c r="AA13285" s="9" t="s">
        <v>237</v>
      </c>
      <c r="AB13285" s="9">
        <v>28344294</v>
      </c>
      <c r="AC13285" s="9" t="s">
        <v>14058</v>
      </c>
      <c r="AD13285" s="9" t="s">
        <v>225</v>
      </c>
      <c r="AE13285" s="5">
        <f t="shared" si="436"/>
        <v>0</v>
      </c>
      <c r="AF13285" s="5" t="str">
        <f t="shared" si="437"/>
        <v>katA</v>
      </c>
      <c r="AG13285" s="153"/>
      <c r="AH13285" s="153"/>
      <c r="AI13285" t="s">
        <v>195</v>
      </c>
      <c r="AJ13285" t="s">
        <v>340</v>
      </c>
      <c r="AK13285" s="9" t="str">
        <f>VLOOKUP(Y13285,zdroj!D:AJ,33,0)</f>
        <v>katA</v>
      </c>
    </row>
    <row r="13286" spans="8:37" x14ac:dyDescent="0.25">
      <c r="H13286" s="8"/>
      <c r="I13286" s="8"/>
      <c r="N13286" s="23"/>
      <c r="O13286" s="24"/>
      <c r="P13286" s="19"/>
      <c r="Q13286" s="19"/>
      <c r="R13286" s="19"/>
      <c r="U13286" s="27"/>
      <c r="Y13286" s="9" t="s">
        <v>700</v>
      </c>
      <c r="Z13286" s="9" t="s">
        <v>462</v>
      </c>
      <c r="AA13286" s="9" t="s">
        <v>237</v>
      </c>
      <c r="AB13286" s="9">
        <v>28344308</v>
      </c>
      <c r="AC13286" s="9" t="s">
        <v>14059</v>
      </c>
      <c r="AD13286" s="9" t="s">
        <v>231</v>
      </c>
      <c r="AE13286" s="5">
        <f t="shared" si="436"/>
        <v>0</v>
      </c>
      <c r="AF13286" s="5" t="str">
        <f t="shared" si="437"/>
        <v>katB</v>
      </c>
      <c r="AG13286" s="153"/>
      <c r="AH13286" s="153"/>
      <c r="AI13286" t="s">
        <v>236</v>
      </c>
      <c r="AJ13286" t="s">
        <v>17878</v>
      </c>
      <c r="AK13286" s="9" t="str">
        <f>VLOOKUP(Y13286,zdroj!D:AJ,33,0)</f>
        <v>katA</v>
      </c>
    </row>
    <row r="13287" spans="8:37" x14ac:dyDescent="0.25">
      <c r="H13287" s="8"/>
      <c r="I13287" s="8"/>
      <c r="N13287" s="23"/>
      <c r="O13287" s="24"/>
      <c r="P13287" s="19"/>
      <c r="Q13287" s="19"/>
      <c r="R13287" s="19"/>
      <c r="U13287" s="27"/>
      <c r="Y13287" s="9" t="s">
        <v>700</v>
      </c>
      <c r="Z13287" s="9" t="s">
        <v>462</v>
      </c>
      <c r="AA13287" s="9" t="s">
        <v>237</v>
      </c>
      <c r="AB13287" s="9">
        <v>40499740</v>
      </c>
      <c r="AC13287" s="9" t="s">
        <v>14060</v>
      </c>
      <c r="AD13287" s="9" t="s">
        <v>225</v>
      </c>
      <c r="AE13287" s="5">
        <f t="shared" si="436"/>
        <v>0</v>
      </c>
      <c r="AF13287" s="5" t="str">
        <f t="shared" si="437"/>
        <v>katA</v>
      </c>
      <c r="AG13287" s="153"/>
      <c r="AH13287" s="153"/>
      <c r="AI13287" t="s">
        <v>236</v>
      </c>
      <c r="AJ13287" t="s">
        <v>17878</v>
      </c>
      <c r="AK13287" s="9" t="str">
        <f>VLOOKUP(Y13287,zdroj!D:AJ,33,0)</f>
        <v>katA</v>
      </c>
    </row>
    <row r="13288" spans="8:37" x14ac:dyDescent="0.25">
      <c r="H13288" s="8"/>
      <c r="I13288" s="8"/>
      <c r="N13288" s="23"/>
      <c r="O13288" s="24"/>
      <c r="P13288" s="19"/>
      <c r="Q13288" s="19"/>
      <c r="R13288" s="19"/>
      <c r="U13288" s="27"/>
      <c r="Y13288" s="9" t="s">
        <v>700</v>
      </c>
      <c r="Z13288" s="9" t="s">
        <v>462</v>
      </c>
      <c r="AA13288" s="9" t="s">
        <v>237</v>
      </c>
      <c r="AB13288" s="9">
        <v>40534138</v>
      </c>
      <c r="AC13288" s="9" t="s">
        <v>14061</v>
      </c>
      <c r="AD13288" s="9" t="s">
        <v>231</v>
      </c>
      <c r="AE13288" s="5">
        <f t="shared" si="436"/>
        <v>0</v>
      </c>
      <c r="AF13288" s="5" t="str">
        <f t="shared" si="437"/>
        <v>katB</v>
      </c>
      <c r="AG13288" s="153"/>
      <c r="AH13288" s="153"/>
      <c r="AI13288" t="s">
        <v>195</v>
      </c>
      <c r="AJ13288" t="s">
        <v>340</v>
      </c>
      <c r="AK13288" s="9" t="str">
        <f>VLOOKUP(Y13288,zdroj!D:AJ,33,0)</f>
        <v>katA</v>
      </c>
    </row>
    <row r="13289" spans="8:37" x14ac:dyDescent="0.25">
      <c r="H13289" s="8"/>
      <c r="I13289" s="8"/>
      <c r="N13289" s="23"/>
      <c r="O13289" s="24"/>
      <c r="P13289" s="19"/>
      <c r="Q13289" s="19"/>
      <c r="R13289" s="19"/>
      <c r="U13289" s="27"/>
      <c r="Y13289" s="9" t="s">
        <v>700</v>
      </c>
      <c r="Z13289" s="9" t="s">
        <v>462</v>
      </c>
      <c r="AA13289" s="9" t="s">
        <v>237</v>
      </c>
      <c r="AB13289" s="9">
        <v>79492894</v>
      </c>
      <c r="AC13289" s="9" t="s">
        <v>14062</v>
      </c>
      <c r="AD13289" s="9" t="s">
        <v>225</v>
      </c>
      <c r="AE13289" s="5">
        <f t="shared" si="436"/>
        <v>0</v>
      </c>
      <c r="AF13289" s="5" t="str">
        <f t="shared" si="437"/>
        <v>katA</v>
      </c>
      <c r="AG13289" s="153"/>
      <c r="AH13289" s="153"/>
      <c r="AI13289" t="s">
        <v>195</v>
      </c>
      <c r="AJ13289" t="s">
        <v>340</v>
      </c>
      <c r="AK13289" s="9" t="str">
        <f>VLOOKUP(Y13289,zdroj!D:AJ,33,0)</f>
        <v>katA</v>
      </c>
    </row>
    <row r="13290" spans="8:37" x14ac:dyDescent="0.25">
      <c r="H13290" s="8"/>
      <c r="I13290" s="8"/>
      <c r="N13290" s="23"/>
      <c r="O13290" s="24"/>
      <c r="P13290" s="19"/>
      <c r="Q13290" s="19"/>
      <c r="R13290" s="19"/>
      <c r="U13290" s="27"/>
      <c r="Y13290" s="9" t="s">
        <v>700</v>
      </c>
      <c r="Z13290" s="9" t="s">
        <v>462</v>
      </c>
      <c r="AA13290" s="9" t="s">
        <v>237</v>
      </c>
      <c r="AB13290" s="9">
        <v>79492932</v>
      </c>
      <c r="AC13290" s="9" t="s">
        <v>14063</v>
      </c>
      <c r="AD13290" s="9" t="s">
        <v>225</v>
      </c>
      <c r="AE13290" s="5">
        <f t="shared" si="436"/>
        <v>0</v>
      </c>
      <c r="AF13290" s="5" t="str">
        <f t="shared" si="437"/>
        <v>katA</v>
      </c>
      <c r="AG13290" s="153"/>
      <c r="AH13290" s="153"/>
      <c r="AI13290" t="s">
        <v>195</v>
      </c>
      <c r="AJ13290" t="s">
        <v>340</v>
      </c>
      <c r="AK13290" s="9" t="str">
        <f>VLOOKUP(Y13290,zdroj!D:AJ,33,0)</f>
        <v>katA</v>
      </c>
    </row>
    <row r="13291" spans="8:37" x14ac:dyDescent="0.25">
      <c r="H13291" s="8"/>
      <c r="I13291" s="8"/>
      <c r="N13291" s="23"/>
      <c r="O13291" s="24"/>
      <c r="P13291" s="19"/>
      <c r="Q13291" s="19"/>
      <c r="R13291" s="19"/>
      <c r="U13291" s="27"/>
      <c r="Y13291" s="9" t="s">
        <v>700</v>
      </c>
      <c r="Z13291" s="9" t="s">
        <v>462</v>
      </c>
      <c r="AA13291" s="9" t="s">
        <v>237</v>
      </c>
      <c r="AB13291" s="9">
        <v>8086389</v>
      </c>
      <c r="AC13291" s="9" t="s">
        <v>14064</v>
      </c>
      <c r="AD13291" s="9" t="s">
        <v>225</v>
      </c>
      <c r="AE13291" s="5">
        <f t="shared" si="436"/>
        <v>0</v>
      </c>
      <c r="AF13291" s="5" t="str">
        <f t="shared" si="437"/>
        <v>katA</v>
      </c>
      <c r="AG13291" s="153"/>
      <c r="AH13291" s="153"/>
      <c r="AI13291" t="s">
        <v>195</v>
      </c>
      <c r="AJ13291" t="s">
        <v>340</v>
      </c>
      <c r="AK13291" s="9" t="str">
        <f>VLOOKUP(Y13291,zdroj!D:AJ,33,0)</f>
        <v>katA</v>
      </c>
    </row>
    <row r="13292" spans="8:37" x14ac:dyDescent="0.25">
      <c r="H13292" s="8"/>
      <c r="I13292" s="8"/>
      <c r="N13292" s="23"/>
      <c r="O13292" s="24"/>
      <c r="P13292" s="19"/>
      <c r="Q13292" s="19"/>
      <c r="R13292" s="19"/>
      <c r="U13292" s="27"/>
      <c r="Y13292" s="9" t="s">
        <v>700</v>
      </c>
      <c r="Z13292" s="9" t="s">
        <v>462</v>
      </c>
      <c r="AA13292" s="9" t="s">
        <v>237</v>
      </c>
      <c r="AB13292" s="9">
        <v>8086401</v>
      </c>
      <c r="AC13292" s="9" t="s">
        <v>14065</v>
      </c>
      <c r="AD13292" s="9" t="s">
        <v>231</v>
      </c>
      <c r="AE13292" s="5">
        <f t="shared" si="436"/>
        <v>0</v>
      </c>
      <c r="AF13292" s="5" t="str">
        <f t="shared" si="437"/>
        <v>katB</v>
      </c>
      <c r="AG13292" s="153"/>
      <c r="AH13292" s="153"/>
      <c r="AI13292" t="s">
        <v>195</v>
      </c>
      <c r="AJ13292" t="s">
        <v>340</v>
      </c>
      <c r="AK13292" s="9" t="str">
        <f>VLOOKUP(Y13292,zdroj!D:AJ,33,0)</f>
        <v>katA</v>
      </c>
    </row>
    <row r="13293" spans="8:37" x14ac:dyDescent="0.25">
      <c r="H13293" s="8"/>
      <c r="I13293" s="8"/>
      <c r="N13293" s="23"/>
      <c r="O13293" s="24"/>
      <c r="P13293" s="19"/>
      <c r="Q13293" s="19"/>
      <c r="R13293" s="19"/>
      <c r="U13293" s="27"/>
      <c r="Y13293" s="9" t="s">
        <v>700</v>
      </c>
      <c r="Z13293" s="9" t="s">
        <v>462</v>
      </c>
      <c r="AA13293" s="9" t="s">
        <v>237</v>
      </c>
      <c r="AB13293" s="9">
        <v>8086419</v>
      </c>
      <c r="AC13293" s="9" t="s">
        <v>14066</v>
      </c>
      <c r="AD13293" s="9" t="s">
        <v>225</v>
      </c>
      <c r="AE13293" s="5">
        <f t="shared" si="436"/>
        <v>0</v>
      </c>
      <c r="AF13293" s="5" t="str">
        <f t="shared" si="437"/>
        <v>katA</v>
      </c>
      <c r="AG13293" s="153"/>
      <c r="AH13293" s="153"/>
      <c r="AI13293" t="s">
        <v>195</v>
      </c>
      <c r="AJ13293" t="s">
        <v>340</v>
      </c>
      <c r="AK13293" s="9" t="str">
        <f>VLOOKUP(Y13293,zdroj!D:AJ,33,0)</f>
        <v>katA</v>
      </c>
    </row>
    <row r="13294" spans="8:37" x14ac:dyDescent="0.25">
      <c r="H13294" s="8"/>
      <c r="I13294" s="8"/>
      <c r="N13294" s="23"/>
      <c r="O13294" s="24"/>
      <c r="P13294" s="19"/>
      <c r="Q13294" s="19"/>
      <c r="R13294" s="19"/>
      <c r="U13294" s="27"/>
      <c r="Y13294" s="9" t="s">
        <v>700</v>
      </c>
      <c r="Z13294" s="9" t="s">
        <v>462</v>
      </c>
      <c r="AA13294" s="9" t="s">
        <v>237</v>
      </c>
      <c r="AB13294" s="9">
        <v>8086494</v>
      </c>
      <c r="AC13294" s="9" t="s">
        <v>14067</v>
      </c>
      <c r="AD13294" s="9" t="s">
        <v>231</v>
      </c>
      <c r="AE13294" s="5">
        <f t="shared" si="436"/>
        <v>0</v>
      </c>
      <c r="AF13294" s="5" t="str">
        <f t="shared" si="437"/>
        <v>katB</v>
      </c>
      <c r="AG13294" s="153"/>
      <c r="AH13294" s="153"/>
      <c r="AI13294" t="s">
        <v>17879</v>
      </c>
      <c r="AJ13294" t="s">
        <v>17878</v>
      </c>
      <c r="AK13294" s="9" t="str">
        <f>VLOOKUP(Y13294,zdroj!D:AJ,33,0)</f>
        <v>katA</v>
      </c>
    </row>
    <row r="13295" spans="8:37" x14ac:dyDescent="0.25">
      <c r="H13295" s="8"/>
      <c r="I13295" s="8"/>
      <c r="N13295" s="23"/>
      <c r="O13295" s="24"/>
      <c r="P13295" s="19"/>
      <c r="Q13295" s="19"/>
      <c r="R13295" s="19"/>
      <c r="U13295" s="27"/>
      <c r="Y13295" s="9" t="s">
        <v>700</v>
      </c>
      <c r="Z13295" s="9" t="s">
        <v>462</v>
      </c>
      <c r="AA13295" s="9" t="s">
        <v>237</v>
      </c>
      <c r="AB13295" s="9">
        <v>30906903</v>
      </c>
      <c r="AC13295" s="9" t="s">
        <v>14068</v>
      </c>
      <c r="AD13295" s="9" t="s">
        <v>225</v>
      </c>
      <c r="AE13295" s="5">
        <f t="shared" si="436"/>
        <v>0</v>
      </c>
      <c r="AF13295" s="5" t="str">
        <f t="shared" si="437"/>
        <v>katA</v>
      </c>
      <c r="AG13295" s="153"/>
      <c r="AH13295" s="153"/>
      <c r="AI13295" t="s">
        <v>201</v>
      </c>
      <c r="AJ13295" t="s">
        <v>17878</v>
      </c>
      <c r="AK13295" s="9" t="str">
        <f>VLOOKUP(Y13295,zdroj!D:AJ,33,0)</f>
        <v>katA</v>
      </c>
    </row>
    <row r="13296" spans="8:37" x14ac:dyDescent="0.25">
      <c r="H13296" s="8"/>
      <c r="I13296" s="8"/>
      <c r="N13296" s="23"/>
      <c r="O13296" s="24"/>
      <c r="P13296" s="19"/>
      <c r="Q13296" s="19"/>
      <c r="R13296" s="19"/>
      <c r="U13296" s="27"/>
      <c r="Y13296" s="9" t="s">
        <v>700</v>
      </c>
      <c r="Z13296" s="9" t="s">
        <v>462</v>
      </c>
      <c r="AA13296" s="9" t="s">
        <v>237</v>
      </c>
      <c r="AB13296" s="9">
        <v>8086117</v>
      </c>
      <c r="AC13296" s="9" t="s">
        <v>14069</v>
      </c>
      <c r="AD13296" s="9" t="s">
        <v>225</v>
      </c>
      <c r="AE13296" s="5">
        <f t="shared" si="436"/>
        <v>0</v>
      </c>
      <c r="AF13296" s="5" t="str">
        <f t="shared" si="437"/>
        <v>katA</v>
      </c>
      <c r="AG13296" s="153"/>
      <c r="AH13296" s="153"/>
      <c r="AI13296" t="s">
        <v>17879</v>
      </c>
      <c r="AJ13296" t="s">
        <v>17878</v>
      </c>
      <c r="AK13296" s="9" t="str">
        <f>VLOOKUP(Y13296,zdroj!D:AJ,33,0)</f>
        <v>katA</v>
      </c>
    </row>
    <row r="13297" spans="8:37" x14ac:dyDescent="0.25">
      <c r="H13297" s="8"/>
      <c r="I13297" s="8"/>
      <c r="N13297" s="23"/>
      <c r="O13297" s="24"/>
      <c r="P13297" s="19"/>
      <c r="Q13297" s="19"/>
      <c r="R13297" s="19"/>
      <c r="U13297" s="27"/>
      <c r="Y13297" s="9" t="s">
        <v>700</v>
      </c>
      <c r="Z13297" s="9" t="s">
        <v>462</v>
      </c>
      <c r="AA13297" s="9" t="s">
        <v>237</v>
      </c>
      <c r="AB13297" s="9">
        <v>30906946</v>
      </c>
      <c r="AC13297" s="9" t="s">
        <v>14070</v>
      </c>
      <c r="AD13297" s="9" t="s">
        <v>231</v>
      </c>
      <c r="AE13297" s="5">
        <f t="shared" si="436"/>
        <v>0</v>
      </c>
      <c r="AF13297" s="5" t="str">
        <f t="shared" si="437"/>
        <v>katB</v>
      </c>
      <c r="AG13297" s="153"/>
      <c r="AH13297" s="153"/>
      <c r="AI13297" t="s">
        <v>229</v>
      </c>
      <c r="AJ13297" t="s">
        <v>17878</v>
      </c>
      <c r="AK13297" s="9" t="str">
        <f>VLOOKUP(Y13297,zdroj!D:AJ,33,0)</f>
        <v>katA</v>
      </c>
    </row>
    <row r="13298" spans="8:37" x14ac:dyDescent="0.25">
      <c r="H13298" s="8"/>
      <c r="I13298" s="8"/>
      <c r="N13298" s="23"/>
      <c r="O13298" s="24"/>
      <c r="P13298" s="19"/>
      <c r="Q13298" s="19"/>
      <c r="R13298" s="19"/>
      <c r="U13298" s="27"/>
      <c r="Y13298" s="9" t="s">
        <v>700</v>
      </c>
      <c r="Z13298" s="9" t="s">
        <v>462</v>
      </c>
      <c r="AA13298" s="9" t="s">
        <v>237</v>
      </c>
      <c r="AB13298" s="9">
        <v>8086125</v>
      </c>
      <c r="AC13298" s="9" t="s">
        <v>14071</v>
      </c>
      <c r="AD13298" s="9" t="s">
        <v>225</v>
      </c>
      <c r="AE13298" s="5">
        <f t="shared" si="436"/>
        <v>0</v>
      </c>
      <c r="AF13298" s="5" t="str">
        <f t="shared" si="437"/>
        <v>katA</v>
      </c>
      <c r="AG13298" s="153"/>
      <c r="AH13298" s="153"/>
      <c r="AI13298" t="s">
        <v>201</v>
      </c>
      <c r="AJ13298" t="s">
        <v>17878</v>
      </c>
      <c r="AK13298" s="9" t="str">
        <f>VLOOKUP(Y13298,zdroj!D:AJ,33,0)</f>
        <v>katA</v>
      </c>
    </row>
    <row r="13299" spans="8:37" x14ac:dyDescent="0.25">
      <c r="H13299" s="8"/>
      <c r="I13299" s="8"/>
      <c r="N13299" s="23"/>
      <c r="O13299" s="24"/>
      <c r="P13299" s="19"/>
      <c r="Q13299" s="19"/>
      <c r="R13299" s="19"/>
      <c r="U13299" s="27"/>
      <c r="Y13299" s="9" t="s">
        <v>700</v>
      </c>
      <c r="Z13299" s="9" t="s">
        <v>462</v>
      </c>
      <c r="AA13299" s="9" t="s">
        <v>237</v>
      </c>
      <c r="AB13299" s="9">
        <v>8086133</v>
      </c>
      <c r="AC13299" s="9" t="s">
        <v>14072</v>
      </c>
      <c r="AD13299" s="9" t="s">
        <v>225</v>
      </c>
      <c r="AE13299" s="5">
        <f t="shared" si="436"/>
        <v>0</v>
      </c>
      <c r="AF13299" s="5" t="str">
        <f t="shared" si="437"/>
        <v>katA</v>
      </c>
      <c r="AG13299" s="153"/>
      <c r="AH13299" s="153"/>
      <c r="AI13299" t="s">
        <v>201</v>
      </c>
      <c r="AJ13299" t="s">
        <v>17878</v>
      </c>
      <c r="AK13299" s="9" t="str">
        <f>VLOOKUP(Y13299,zdroj!D:AJ,33,0)</f>
        <v>katA</v>
      </c>
    </row>
    <row r="13300" spans="8:37" x14ac:dyDescent="0.25">
      <c r="H13300" s="8"/>
      <c r="I13300" s="8"/>
      <c r="N13300" s="23"/>
      <c r="O13300" s="24"/>
      <c r="P13300" s="19"/>
      <c r="Q13300" s="19"/>
      <c r="R13300" s="19"/>
      <c r="U13300" s="27"/>
      <c r="Y13300" s="9" t="s">
        <v>700</v>
      </c>
      <c r="Z13300" s="9" t="s">
        <v>462</v>
      </c>
      <c r="AA13300" s="9" t="s">
        <v>237</v>
      </c>
      <c r="AB13300" s="9">
        <v>30906911</v>
      </c>
      <c r="AC13300" s="9" t="s">
        <v>14073</v>
      </c>
      <c r="AD13300" s="9" t="s">
        <v>231</v>
      </c>
      <c r="AE13300" s="5">
        <f t="shared" si="436"/>
        <v>0</v>
      </c>
      <c r="AF13300" s="5" t="str">
        <f t="shared" si="437"/>
        <v>katB</v>
      </c>
      <c r="AG13300" s="153"/>
      <c r="AH13300" s="153"/>
      <c r="AI13300" t="s">
        <v>201</v>
      </c>
      <c r="AJ13300" t="s">
        <v>17878</v>
      </c>
      <c r="AK13300" s="9" t="str">
        <f>VLOOKUP(Y13300,zdroj!D:AJ,33,0)</f>
        <v>katA</v>
      </c>
    </row>
    <row r="13301" spans="8:37" x14ac:dyDescent="0.25">
      <c r="H13301" s="8"/>
      <c r="I13301" s="8"/>
      <c r="N13301" s="23"/>
      <c r="O13301" s="24"/>
      <c r="P13301" s="19"/>
      <c r="Q13301" s="19"/>
      <c r="R13301" s="19"/>
      <c r="U13301" s="27"/>
      <c r="Y13301" s="9" t="s">
        <v>700</v>
      </c>
      <c r="Z13301" s="9" t="s">
        <v>462</v>
      </c>
      <c r="AA13301" s="9" t="s">
        <v>237</v>
      </c>
      <c r="AB13301" s="9">
        <v>8086141</v>
      </c>
      <c r="AC13301" s="9" t="s">
        <v>14074</v>
      </c>
      <c r="AD13301" s="9" t="s">
        <v>231</v>
      </c>
      <c r="AE13301" s="5">
        <f t="shared" si="436"/>
        <v>0</v>
      </c>
      <c r="AF13301" s="5" t="str">
        <f t="shared" si="437"/>
        <v>katB</v>
      </c>
      <c r="AG13301" s="153"/>
      <c r="AH13301" s="153"/>
      <c r="AI13301" t="s">
        <v>201</v>
      </c>
      <c r="AJ13301" t="s">
        <v>17878</v>
      </c>
      <c r="AK13301" s="9" t="str">
        <f>VLOOKUP(Y13301,zdroj!D:AJ,33,0)</f>
        <v>katA</v>
      </c>
    </row>
    <row r="13302" spans="8:37" x14ac:dyDescent="0.25">
      <c r="H13302" s="8"/>
      <c r="I13302" s="8"/>
      <c r="N13302" s="23"/>
      <c r="O13302" s="24"/>
      <c r="P13302" s="19"/>
      <c r="Q13302" s="19"/>
      <c r="R13302" s="19"/>
      <c r="U13302" s="27"/>
      <c r="Y13302" s="9" t="s">
        <v>700</v>
      </c>
      <c r="Z13302" s="9" t="s">
        <v>462</v>
      </c>
      <c r="AA13302" s="9" t="s">
        <v>237</v>
      </c>
      <c r="AB13302" s="9">
        <v>8086150</v>
      </c>
      <c r="AC13302" s="9" t="s">
        <v>14075</v>
      </c>
      <c r="AD13302" s="9" t="s">
        <v>225</v>
      </c>
      <c r="AE13302" s="5">
        <f t="shared" si="436"/>
        <v>0</v>
      </c>
      <c r="AF13302" s="5" t="str">
        <f t="shared" si="437"/>
        <v>katA</v>
      </c>
      <c r="AG13302" s="153"/>
      <c r="AH13302" s="153"/>
      <c r="AI13302" t="s">
        <v>201</v>
      </c>
      <c r="AJ13302" t="s">
        <v>17878</v>
      </c>
      <c r="AK13302" s="9" t="str">
        <f>VLOOKUP(Y13302,zdroj!D:AJ,33,0)</f>
        <v>katA</v>
      </c>
    </row>
    <row r="13303" spans="8:37" x14ac:dyDescent="0.25">
      <c r="H13303" s="8"/>
      <c r="I13303" s="8"/>
      <c r="N13303" s="23"/>
      <c r="O13303" s="24"/>
      <c r="P13303" s="19"/>
      <c r="Q13303" s="19"/>
      <c r="R13303" s="19"/>
      <c r="U13303" s="27"/>
      <c r="Y13303" s="9" t="s">
        <v>700</v>
      </c>
      <c r="Z13303" s="9" t="s">
        <v>462</v>
      </c>
      <c r="AA13303" s="9" t="s">
        <v>237</v>
      </c>
      <c r="AB13303" s="9">
        <v>8086168</v>
      </c>
      <c r="AC13303" s="9" t="s">
        <v>14076</v>
      </c>
      <c r="AD13303" s="9" t="s">
        <v>225</v>
      </c>
      <c r="AE13303" s="5">
        <f t="shared" si="436"/>
        <v>0</v>
      </c>
      <c r="AF13303" s="5" t="str">
        <f t="shared" si="437"/>
        <v>katA</v>
      </c>
      <c r="AG13303" s="153"/>
      <c r="AH13303" s="153"/>
      <c r="AI13303" t="s">
        <v>201</v>
      </c>
      <c r="AJ13303" t="s">
        <v>17878</v>
      </c>
      <c r="AK13303" s="9" t="str">
        <f>VLOOKUP(Y13303,zdroj!D:AJ,33,0)</f>
        <v>katA</v>
      </c>
    </row>
    <row r="13304" spans="8:37" x14ac:dyDescent="0.25">
      <c r="H13304" s="8"/>
      <c r="I13304" s="8"/>
      <c r="N13304" s="23"/>
      <c r="O13304" s="24"/>
      <c r="P13304" s="19"/>
      <c r="Q13304" s="19"/>
      <c r="R13304" s="19"/>
      <c r="U13304" s="27"/>
      <c r="Y13304" s="9" t="s">
        <v>700</v>
      </c>
      <c r="Z13304" s="9" t="s">
        <v>462</v>
      </c>
      <c r="AA13304" s="9" t="s">
        <v>237</v>
      </c>
      <c r="AB13304" s="9">
        <v>8086176</v>
      </c>
      <c r="AC13304" s="9" t="s">
        <v>14077</v>
      </c>
      <c r="AD13304" s="9" t="s">
        <v>225</v>
      </c>
      <c r="AE13304" s="5">
        <f t="shared" si="436"/>
        <v>0</v>
      </c>
      <c r="AF13304" s="5" t="str">
        <f t="shared" si="437"/>
        <v>katA</v>
      </c>
      <c r="AG13304" s="153"/>
      <c r="AH13304" s="153"/>
      <c r="AI13304" t="s">
        <v>17879</v>
      </c>
      <c r="AJ13304" t="s">
        <v>17878</v>
      </c>
      <c r="AK13304" s="9" t="str">
        <f>VLOOKUP(Y13304,zdroj!D:AJ,33,0)</f>
        <v>katA</v>
      </c>
    </row>
    <row r="13305" spans="8:37" x14ac:dyDescent="0.25">
      <c r="H13305" s="8"/>
      <c r="I13305" s="8"/>
      <c r="N13305" s="23"/>
      <c r="O13305" s="24"/>
      <c r="P13305" s="19"/>
      <c r="Q13305" s="19"/>
      <c r="R13305" s="19"/>
      <c r="U13305" s="27"/>
      <c r="Y13305" s="9" t="s">
        <v>700</v>
      </c>
      <c r="Z13305" s="9" t="s">
        <v>462</v>
      </c>
      <c r="AA13305" s="9" t="s">
        <v>237</v>
      </c>
      <c r="AB13305" s="9">
        <v>8086184</v>
      </c>
      <c r="AC13305" s="9" t="s">
        <v>14078</v>
      </c>
      <c r="AD13305" s="9" t="s">
        <v>225</v>
      </c>
      <c r="AE13305" s="5">
        <f t="shared" si="436"/>
        <v>0</v>
      </c>
      <c r="AF13305" s="5" t="str">
        <f t="shared" si="437"/>
        <v>katA</v>
      </c>
      <c r="AG13305" s="153"/>
      <c r="AH13305" s="153"/>
      <c r="AI13305" t="s">
        <v>17879</v>
      </c>
      <c r="AJ13305" t="s">
        <v>17878</v>
      </c>
      <c r="AK13305" s="9" t="str">
        <f>VLOOKUP(Y13305,zdroj!D:AJ,33,0)</f>
        <v>katA</v>
      </c>
    </row>
    <row r="13306" spans="8:37" x14ac:dyDescent="0.25">
      <c r="H13306" s="8"/>
      <c r="I13306" s="8"/>
      <c r="N13306" s="23"/>
      <c r="O13306" s="24"/>
      <c r="P13306" s="19"/>
      <c r="Q13306" s="19"/>
      <c r="R13306" s="19"/>
      <c r="U13306" s="27"/>
      <c r="Y13306" s="9" t="s">
        <v>700</v>
      </c>
      <c r="Z13306" s="9" t="s">
        <v>462</v>
      </c>
      <c r="AA13306" s="9" t="s">
        <v>237</v>
      </c>
      <c r="AB13306" s="9">
        <v>8086192</v>
      </c>
      <c r="AC13306" s="9" t="s">
        <v>14079</v>
      </c>
      <c r="AD13306" s="9" t="s">
        <v>225</v>
      </c>
      <c r="AE13306" s="5">
        <f t="shared" si="436"/>
        <v>0</v>
      </c>
      <c r="AF13306" s="5" t="str">
        <f t="shared" si="437"/>
        <v>katA</v>
      </c>
      <c r="AG13306" s="153"/>
      <c r="AH13306" s="153"/>
      <c r="AI13306" t="s">
        <v>229</v>
      </c>
      <c r="AJ13306" t="s">
        <v>17878</v>
      </c>
      <c r="AK13306" s="9" t="str">
        <f>VLOOKUP(Y13306,zdroj!D:AJ,33,0)</f>
        <v>katA</v>
      </c>
    </row>
    <row r="13307" spans="8:37" x14ac:dyDescent="0.25">
      <c r="H13307" s="8"/>
      <c r="I13307" s="8"/>
      <c r="N13307" s="23"/>
      <c r="O13307" s="24"/>
      <c r="P13307" s="19"/>
      <c r="Q13307" s="19"/>
      <c r="R13307" s="19"/>
      <c r="U13307" s="27"/>
      <c r="Y13307" s="9" t="s">
        <v>700</v>
      </c>
      <c r="Z13307" s="9" t="s">
        <v>462</v>
      </c>
      <c r="AA13307" s="9" t="s">
        <v>237</v>
      </c>
      <c r="AB13307" s="9">
        <v>25018663</v>
      </c>
      <c r="AC13307" s="9" t="s">
        <v>14080</v>
      </c>
      <c r="AD13307" s="9" t="s">
        <v>225</v>
      </c>
      <c r="AE13307" s="5">
        <f t="shared" si="436"/>
        <v>0</v>
      </c>
      <c r="AF13307" s="5" t="str">
        <f t="shared" si="437"/>
        <v>katA</v>
      </c>
      <c r="AG13307" s="153"/>
      <c r="AH13307" s="153"/>
      <c r="AI13307" t="s">
        <v>17879</v>
      </c>
      <c r="AJ13307" t="s">
        <v>17878</v>
      </c>
      <c r="AK13307" s="9" t="str">
        <f>VLOOKUP(Y13307,zdroj!D:AJ,33,0)</f>
        <v>katA</v>
      </c>
    </row>
    <row r="13308" spans="8:37" x14ac:dyDescent="0.25">
      <c r="H13308" s="8"/>
      <c r="I13308" s="8"/>
      <c r="N13308" s="23"/>
      <c r="O13308" s="24"/>
      <c r="P13308" s="19"/>
      <c r="Q13308" s="19"/>
      <c r="R13308" s="19"/>
      <c r="U13308" s="27"/>
      <c r="Y13308" s="9" t="s">
        <v>700</v>
      </c>
      <c r="Z13308" s="9" t="s">
        <v>462</v>
      </c>
      <c r="AA13308" s="9" t="s">
        <v>237</v>
      </c>
      <c r="AB13308" s="9">
        <v>8086206</v>
      </c>
      <c r="AC13308" s="9" t="s">
        <v>14081</v>
      </c>
      <c r="AD13308" s="9" t="s">
        <v>225</v>
      </c>
      <c r="AE13308" s="5">
        <f t="shared" si="436"/>
        <v>0</v>
      </c>
      <c r="AF13308" s="5" t="str">
        <f t="shared" si="437"/>
        <v>katA</v>
      </c>
      <c r="AG13308" s="153"/>
      <c r="AH13308" s="153"/>
      <c r="AI13308" t="s">
        <v>201</v>
      </c>
      <c r="AJ13308" t="s">
        <v>17878</v>
      </c>
      <c r="AK13308" s="9" t="str">
        <f>VLOOKUP(Y13308,zdroj!D:AJ,33,0)</f>
        <v>katA</v>
      </c>
    </row>
    <row r="13309" spans="8:37" x14ac:dyDescent="0.25">
      <c r="H13309" s="8"/>
      <c r="I13309" s="8"/>
      <c r="N13309" s="23"/>
      <c r="O13309" s="24"/>
      <c r="P13309" s="19"/>
      <c r="Q13309" s="19"/>
      <c r="R13309" s="19"/>
      <c r="U13309" s="27"/>
      <c r="Y13309" s="9" t="s">
        <v>700</v>
      </c>
      <c r="Z13309" s="9" t="s">
        <v>462</v>
      </c>
      <c r="AA13309" s="9" t="s">
        <v>237</v>
      </c>
      <c r="AB13309" s="9">
        <v>8086214</v>
      </c>
      <c r="AC13309" s="9" t="s">
        <v>14082</v>
      </c>
      <c r="AD13309" s="9" t="s">
        <v>225</v>
      </c>
      <c r="AE13309" s="5">
        <f t="shared" si="436"/>
        <v>0</v>
      </c>
      <c r="AF13309" s="5" t="str">
        <f t="shared" si="437"/>
        <v>katA</v>
      </c>
      <c r="AG13309" s="153"/>
      <c r="AH13309" s="153"/>
      <c r="AI13309" t="s">
        <v>201</v>
      </c>
      <c r="AJ13309" t="s">
        <v>17878</v>
      </c>
      <c r="AK13309" s="9" t="str">
        <f>VLOOKUP(Y13309,zdroj!D:AJ,33,0)</f>
        <v>katA</v>
      </c>
    </row>
    <row r="13310" spans="8:37" x14ac:dyDescent="0.25">
      <c r="H13310" s="8"/>
      <c r="I13310" s="8"/>
      <c r="N13310" s="23"/>
      <c r="O13310" s="24"/>
      <c r="P13310" s="19"/>
      <c r="Q13310" s="19"/>
      <c r="R13310" s="19"/>
      <c r="U13310" s="27"/>
      <c r="Y13310" s="9" t="s">
        <v>700</v>
      </c>
      <c r="Z13310" s="9" t="s">
        <v>462</v>
      </c>
      <c r="AA13310" s="9" t="s">
        <v>237</v>
      </c>
      <c r="AB13310" s="9">
        <v>8086222</v>
      </c>
      <c r="AC13310" s="9" t="s">
        <v>14083</v>
      </c>
      <c r="AD13310" s="9" t="s">
        <v>225</v>
      </c>
      <c r="AE13310" s="5">
        <f t="shared" si="436"/>
        <v>0</v>
      </c>
      <c r="AF13310" s="5" t="str">
        <f t="shared" si="437"/>
        <v>katA</v>
      </c>
      <c r="AG13310" s="153"/>
      <c r="AH13310" s="153"/>
      <c r="AI13310" t="s">
        <v>201</v>
      </c>
      <c r="AJ13310" t="s">
        <v>17878</v>
      </c>
      <c r="AK13310" s="9" t="str">
        <f>VLOOKUP(Y13310,zdroj!D:AJ,33,0)</f>
        <v>katA</v>
      </c>
    </row>
    <row r="13311" spans="8:37" x14ac:dyDescent="0.25">
      <c r="H13311" s="8"/>
      <c r="I13311" s="8"/>
      <c r="N13311" s="23"/>
      <c r="O13311" s="24"/>
      <c r="P13311" s="19"/>
      <c r="Q13311" s="19"/>
      <c r="R13311" s="19"/>
      <c r="U13311" s="27"/>
      <c r="Y13311" s="9" t="s">
        <v>700</v>
      </c>
      <c r="Z13311" s="9" t="s">
        <v>462</v>
      </c>
      <c r="AA13311" s="9" t="s">
        <v>237</v>
      </c>
      <c r="AB13311" s="9">
        <v>30906920</v>
      </c>
      <c r="AC13311" s="9" t="s">
        <v>14084</v>
      </c>
      <c r="AD13311" s="9" t="s">
        <v>225</v>
      </c>
      <c r="AE13311" s="5">
        <f t="shared" si="436"/>
        <v>0</v>
      </c>
      <c r="AF13311" s="5" t="str">
        <f t="shared" si="437"/>
        <v>katA</v>
      </c>
      <c r="AG13311" s="153"/>
      <c r="AH13311" s="153"/>
      <c r="AI13311" t="s">
        <v>17879</v>
      </c>
      <c r="AJ13311" t="s">
        <v>17878</v>
      </c>
      <c r="AK13311" s="9" t="str">
        <f>VLOOKUP(Y13311,zdroj!D:AJ,33,0)</f>
        <v>katA</v>
      </c>
    </row>
    <row r="13312" spans="8:37" x14ac:dyDescent="0.25">
      <c r="H13312" s="8"/>
      <c r="I13312" s="8"/>
      <c r="N13312" s="23"/>
      <c r="O13312" s="24"/>
      <c r="P13312" s="19"/>
      <c r="Q13312" s="19"/>
      <c r="R13312" s="19"/>
      <c r="U13312" s="27"/>
      <c r="Y13312" s="9" t="s">
        <v>700</v>
      </c>
      <c r="Z13312" s="9" t="s">
        <v>462</v>
      </c>
      <c r="AA13312" s="9" t="s">
        <v>237</v>
      </c>
      <c r="AB13312" s="9">
        <v>31305407</v>
      </c>
      <c r="AC13312" s="9" t="s">
        <v>14085</v>
      </c>
      <c r="AD13312" s="9" t="s">
        <v>231</v>
      </c>
      <c r="AE13312" s="5">
        <f t="shared" si="436"/>
        <v>0</v>
      </c>
      <c r="AF13312" s="5" t="str">
        <f t="shared" si="437"/>
        <v>katB</v>
      </c>
      <c r="AG13312" s="153"/>
      <c r="AH13312" s="153"/>
      <c r="AI13312" t="s">
        <v>229</v>
      </c>
      <c r="AJ13312" t="s">
        <v>17878</v>
      </c>
      <c r="AK13312" s="9" t="str">
        <f>VLOOKUP(Y13312,zdroj!D:AJ,33,0)</f>
        <v>katA</v>
      </c>
    </row>
    <row r="13313" spans="8:37" x14ac:dyDescent="0.25">
      <c r="H13313" s="8"/>
      <c r="I13313" s="8"/>
      <c r="N13313" s="23"/>
      <c r="O13313" s="24"/>
      <c r="P13313" s="19"/>
      <c r="Q13313" s="19"/>
      <c r="R13313" s="19"/>
      <c r="U13313" s="27"/>
      <c r="Y13313" s="9" t="s">
        <v>700</v>
      </c>
      <c r="Z13313" s="9" t="s">
        <v>462</v>
      </c>
      <c r="AA13313" s="9" t="s">
        <v>237</v>
      </c>
      <c r="AB13313" s="9">
        <v>8086249</v>
      </c>
      <c r="AC13313" s="9" t="s">
        <v>14086</v>
      </c>
      <c r="AD13313" s="9" t="s">
        <v>225</v>
      </c>
      <c r="AE13313" s="5">
        <f t="shared" si="436"/>
        <v>0</v>
      </c>
      <c r="AF13313" s="5" t="str">
        <f t="shared" si="437"/>
        <v>katA</v>
      </c>
      <c r="AG13313" s="153"/>
      <c r="AH13313" s="153"/>
      <c r="AI13313" t="s">
        <v>201</v>
      </c>
      <c r="AJ13313" t="s">
        <v>17878</v>
      </c>
      <c r="AK13313" s="9" t="str">
        <f>VLOOKUP(Y13313,zdroj!D:AJ,33,0)</f>
        <v>katA</v>
      </c>
    </row>
    <row r="13314" spans="8:37" x14ac:dyDescent="0.25">
      <c r="H13314" s="8"/>
      <c r="I13314" s="8"/>
      <c r="N13314" s="23"/>
      <c r="O13314" s="24"/>
      <c r="P13314" s="19"/>
      <c r="Q13314" s="19"/>
      <c r="R13314" s="19"/>
      <c r="U13314" s="27"/>
      <c r="Y13314" s="9" t="s">
        <v>700</v>
      </c>
      <c r="Z13314" s="9" t="s">
        <v>462</v>
      </c>
      <c r="AA13314" s="9" t="s">
        <v>237</v>
      </c>
      <c r="AB13314" s="9">
        <v>8086257</v>
      </c>
      <c r="AC13314" s="9" t="s">
        <v>14087</v>
      </c>
      <c r="AD13314" s="9" t="s">
        <v>225</v>
      </c>
      <c r="AE13314" s="5">
        <f t="shared" si="436"/>
        <v>0</v>
      </c>
      <c r="AF13314" s="5" t="str">
        <f t="shared" si="437"/>
        <v>katA</v>
      </c>
      <c r="AG13314" s="153"/>
      <c r="AH13314" s="153"/>
      <c r="AI13314" t="s">
        <v>17879</v>
      </c>
      <c r="AJ13314" t="s">
        <v>17878</v>
      </c>
      <c r="AK13314" s="9" t="str">
        <f>VLOOKUP(Y13314,zdroj!D:AJ,33,0)</f>
        <v>katA</v>
      </c>
    </row>
    <row r="13315" spans="8:37" x14ac:dyDescent="0.25">
      <c r="H13315" s="8"/>
      <c r="I13315" s="8"/>
      <c r="N13315" s="23"/>
      <c r="O13315" s="24"/>
      <c r="P13315" s="19"/>
      <c r="Q13315" s="19"/>
      <c r="R13315" s="19"/>
      <c r="U13315" s="27"/>
      <c r="Y13315" s="9" t="s">
        <v>700</v>
      </c>
      <c r="Z13315" s="9" t="s">
        <v>462</v>
      </c>
      <c r="AA13315" s="9" t="s">
        <v>237</v>
      </c>
      <c r="AB13315" s="9">
        <v>8086265</v>
      </c>
      <c r="AC13315" s="9" t="s">
        <v>14088</v>
      </c>
      <c r="AD13315" s="9" t="s">
        <v>225</v>
      </c>
      <c r="AE13315" s="5">
        <f t="shared" si="436"/>
        <v>0</v>
      </c>
      <c r="AF13315" s="5" t="str">
        <f t="shared" si="437"/>
        <v>katA</v>
      </c>
      <c r="AG13315" s="153"/>
      <c r="AH13315" s="153"/>
      <c r="AI13315" t="s">
        <v>17879</v>
      </c>
      <c r="AJ13315" t="s">
        <v>17878</v>
      </c>
      <c r="AK13315" s="9" t="str">
        <f>VLOOKUP(Y13315,zdroj!D:AJ,33,0)</f>
        <v>katA</v>
      </c>
    </row>
    <row r="13316" spans="8:37" x14ac:dyDescent="0.25">
      <c r="H13316" s="8"/>
      <c r="I13316" s="8"/>
      <c r="N13316" s="23"/>
      <c r="O13316" s="24"/>
      <c r="P13316" s="19"/>
      <c r="Q13316" s="19"/>
      <c r="R13316" s="19"/>
      <c r="U13316" s="27"/>
      <c r="Y13316" s="9" t="s">
        <v>700</v>
      </c>
      <c r="Z13316" s="9" t="s">
        <v>462</v>
      </c>
      <c r="AA13316" s="9" t="s">
        <v>237</v>
      </c>
      <c r="AB13316" s="9">
        <v>8086273</v>
      </c>
      <c r="AC13316" s="9" t="s">
        <v>14089</v>
      </c>
      <c r="AD13316" s="9" t="s">
        <v>231</v>
      </c>
      <c r="AE13316" s="5">
        <f t="shared" si="436"/>
        <v>0</v>
      </c>
      <c r="AF13316" s="5" t="str">
        <f t="shared" si="437"/>
        <v>katB</v>
      </c>
      <c r="AG13316" s="153"/>
      <c r="AH13316" s="153"/>
      <c r="AI13316" t="s">
        <v>17879</v>
      </c>
      <c r="AJ13316" t="s">
        <v>17878</v>
      </c>
      <c r="AK13316" s="9" t="str">
        <f>VLOOKUP(Y13316,zdroj!D:AJ,33,0)</f>
        <v>katA</v>
      </c>
    </row>
    <row r="13317" spans="8:37" x14ac:dyDescent="0.25">
      <c r="H13317" s="8"/>
      <c r="I13317" s="8"/>
      <c r="N13317" s="23"/>
      <c r="O13317" s="24"/>
      <c r="P13317" s="19"/>
      <c r="Q13317" s="19"/>
      <c r="R13317" s="19"/>
      <c r="U13317" s="27"/>
      <c r="Y13317" s="9" t="s">
        <v>700</v>
      </c>
      <c r="Z13317" s="9" t="s">
        <v>462</v>
      </c>
      <c r="AA13317" s="9" t="s">
        <v>237</v>
      </c>
      <c r="AB13317" s="9">
        <v>30906881</v>
      </c>
      <c r="AC13317" s="9" t="s">
        <v>14090</v>
      </c>
      <c r="AD13317" s="9" t="s">
        <v>231</v>
      </c>
      <c r="AE13317" s="5">
        <f t="shared" si="436"/>
        <v>0</v>
      </c>
      <c r="AF13317" s="5" t="str">
        <f t="shared" si="437"/>
        <v>katB</v>
      </c>
      <c r="AG13317" s="153"/>
      <c r="AH13317" s="153"/>
      <c r="AI13317" t="s">
        <v>17879</v>
      </c>
      <c r="AJ13317" t="s">
        <v>17878</v>
      </c>
      <c r="AK13317" s="9" t="str">
        <f>VLOOKUP(Y13317,zdroj!D:AJ,33,0)</f>
        <v>katA</v>
      </c>
    </row>
    <row r="13318" spans="8:37" x14ac:dyDescent="0.25">
      <c r="H13318" s="8"/>
      <c r="I13318" s="8"/>
      <c r="N13318" s="23"/>
      <c r="O13318" s="24"/>
      <c r="P13318" s="19"/>
      <c r="Q13318" s="19"/>
      <c r="R13318" s="19"/>
      <c r="U13318" s="27"/>
      <c r="Y13318" s="9" t="s">
        <v>700</v>
      </c>
      <c r="Z13318" s="9" t="s">
        <v>462</v>
      </c>
      <c r="AA13318" s="9" t="s">
        <v>237</v>
      </c>
      <c r="AB13318" s="9">
        <v>8086281</v>
      </c>
      <c r="AC13318" s="9" t="s">
        <v>14091</v>
      </c>
      <c r="AD13318" s="9" t="s">
        <v>225</v>
      </c>
      <c r="AE13318" s="5">
        <f t="shared" si="436"/>
        <v>0</v>
      </c>
      <c r="AF13318" s="5" t="str">
        <f t="shared" si="437"/>
        <v>katA</v>
      </c>
      <c r="AG13318" s="153"/>
      <c r="AH13318" s="153"/>
      <c r="AI13318" t="s">
        <v>201</v>
      </c>
      <c r="AJ13318" t="s">
        <v>17878</v>
      </c>
      <c r="AK13318" s="9" t="str">
        <f>VLOOKUP(Y13318,zdroj!D:AJ,33,0)</f>
        <v>katA</v>
      </c>
    </row>
    <row r="13319" spans="8:37" x14ac:dyDescent="0.25">
      <c r="H13319" s="8"/>
      <c r="I13319" s="8"/>
      <c r="N13319" s="23"/>
      <c r="O13319" s="24"/>
      <c r="P13319" s="19"/>
      <c r="Q13319" s="19"/>
      <c r="R13319" s="19"/>
      <c r="U13319" s="27"/>
      <c r="Y13319" s="9" t="s">
        <v>700</v>
      </c>
      <c r="Z13319" s="9" t="s">
        <v>462</v>
      </c>
      <c r="AA13319" s="9" t="s">
        <v>237</v>
      </c>
      <c r="AB13319" s="9">
        <v>8086290</v>
      </c>
      <c r="AC13319" s="9" t="s">
        <v>14092</v>
      </c>
      <c r="AD13319" s="9" t="s">
        <v>225</v>
      </c>
      <c r="AE13319" s="5">
        <f t="shared" si="436"/>
        <v>0</v>
      </c>
      <c r="AF13319" s="5" t="str">
        <f t="shared" si="437"/>
        <v>katA</v>
      </c>
      <c r="AG13319" s="153"/>
      <c r="AH13319" s="153"/>
      <c r="AI13319" t="s">
        <v>201</v>
      </c>
      <c r="AJ13319" t="s">
        <v>17878</v>
      </c>
      <c r="AK13319" s="9" t="str">
        <f>VLOOKUP(Y13319,zdroj!D:AJ,33,0)</f>
        <v>katA</v>
      </c>
    </row>
    <row r="13320" spans="8:37" x14ac:dyDescent="0.25">
      <c r="H13320" s="8"/>
      <c r="I13320" s="8"/>
      <c r="N13320" s="23"/>
      <c r="O13320" s="24"/>
      <c r="P13320" s="19"/>
      <c r="Q13320" s="19"/>
      <c r="R13320" s="19"/>
      <c r="U13320" s="27"/>
      <c r="Y13320" s="9" t="s">
        <v>700</v>
      </c>
      <c r="Z13320" s="9" t="s">
        <v>462</v>
      </c>
      <c r="AA13320" s="9" t="s">
        <v>237</v>
      </c>
      <c r="AB13320" s="9">
        <v>8086303</v>
      </c>
      <c r="AC13320" s="9" t="s">
        <v>14093</v>
      </c>
      <c r="AD13320" s="9" t="s">
        <v>225</v>
      </c>
      <c r="AE13320" s="5">
        <f t="shared" si="436"/>
        <v>0</v>
      </c>
      <c r="AF13320" s="5" t="str">
        <f t="shared" si="437"/>
        <v>katA</v>
      </c>
      <c r="AG13320" s="153"/>
      <c r="AH13320" s="153"/>
      <c r="AI13320" t="s">
        <v>201</v>
      </c>
      <c r="AJ13320" t="s">
        <v>17878</v>
      </c>
      <c r="AK13320" s="9" t="str">
        <f>VLOOKUP(Y13320,zdroj!D:AJ,33,0)</f>
        <v>katA</v>
      </c>
    </row>
    <row r="13321" spans="8:37" x14ac:dyDescent="0.25">
      <c r="H13321" s="8"/>
      <c r="I13321" s="8"/>
      <c r="N13321" s="23"/>
      <c r="O13321" s="24"/>
      <c r="P13321" s="19"/>
      <c r="Q13321" s="19"/>
      <c r="R13321" s="19"/>
      <c r="U13321" s="27"/>
      <c r="Y13321" s="9" t="s">
        <v>700</v>
      </c>
      <c r="Z13321" s="9" t="s">
        <v>462</v>
      </c>
      <c r="AA13321" s="9" t="s">
        <v>237</v>
      </c>
      <c r="AB13321" s="9">
        <v>8086311</v>
      </c>
      <c r="AC13321" s="9" t="s">
        <v>14094</v>
      </c>
      <c r="AD13321" s="9" t="s">
        <v>225</v>
      </c>
      <c r="AE13321" s="5">
        <f t="shared" si="436"/>
        <v>0</v>
      </c>
      <c r="AF13321" s="5" t="str">
        <f t="shared" si="437"/>
        <v>katA</v>
      </c>
      <c r="AG13321" s="153"/>
      <c r="AH13321" s="153"/>
      <c r="AI13321" t="s">
        <v>201</v>
      </c>
      <c r="AJ13321" t="s">
        <v>17878</v>
      </c>
      <c r="AK13321" s="9" t="str">
        <f>VLOOKUP(Y13321,zdroj!D:AJ,33,0)</f>
        <v>katA</v>
      </c>
    </row>
    <row r="13322" spans="8:37" x14ac:dyDescent="0.25">
      <c r="H13322" s="8"/>
      <c r="I13322" s="8"/>
      <c r="N13322" s="23"/>
      <c r="O13322" s="24"/>
      <c r="P13322" s="19"/>
      <c r="Q13322" s="19"/>
      <c r="R13322" s="19"/>
      <c r="U13322" s="27"/>
      <c r="Y13322" s="9" t="s">
        <v>700</v>
      </c>
      <c r="Z13322" s="9" t="s">
        <v>462</v>
      </c>
      <c r="AA13322" s="9" t="s">
        <v>237</v>
      </c>
      <c r="AB13322" s="9">
        <v>8086320</v>
      </c>
      <c r="AC13322" s="9" t="s">
        <v>14095</v>
      </c>
      <c r="AD13322" s="9" t="s">
        <v>225</v>
      </c>
      <c r="AE13322" s="5">
        <f t="shared" ref="AE13322:AE13385" si="438">VLOOKUP(Y13322,K:T,10,0)</f>
        <v>0</v>
      </c>
      <c r="AF13322" s="5" t="str">
        <f t="shared" ref="AF13322:AF13385" si="439">IF(AE13322="A",IF(AD13322="katA","katB",AD13322),AD13322)</f>
        <v>katA</v>
      </c>
      <c r="AG13322" s="153"/>
      <c r="AH13322" s="153"/>
      <c r="AI13322" t="s">
        <v>201</v>
      </c>
      <c r="AJ13322" t="s">
        <v>17878</v>
      </c>
      <c r="AK13322" s="9" t="str">
        <f>VLOOKUP(Y13322,zdroj!D:AJ,33,0)</f>
        <v>katA</v>
      </c>
    </row>
    <row r="13323" spans="8:37" x14ac:dyDescent="0.25">
      <c r="H13323" s="8"/>
      <c r="I13323" s="8"/>
      <c r="N13323" s="23"/>
      <c r="O13323" s="24"/>
      <c r="P13323" s="19"/>
      <c r="Q13323" s="19"/>
      <c r="R13323" s="19"/>
      <c r="U13323" s="27"/>
      <c r="Y13323" s="9" t="s">
        <v>700</v>
      </c>
      <c r="Z13323" s="9" t="s">
        <v>462</v>
      </c>
      <c r="AA13323" s="9" t="s">
        <v>237</v>
      </c>
      <c r="AB13323" s="9">
        <v>8086338</v>
      </c>
      <c r="AC13323" s="9" t="s">
        <v>14096</v>
      </c>
      <c r="AD13323" s="9" t="s">
        <v>231</v>
      </c>
      <c r="AE13323" s="5">
        <f t="shared" si="438"/>
        <v>0</v>
      </c>
      <c r="AF13323" s="5" t="str">
        <f t="shared" si="439"/>
        <v>katB</v>
      </c>
      <c r="AG13323" s="153"/>
      <c r="AH13323" s="153"/>
      <c r="AI13323" t="s">
        <v>201</v>
      </c>
      <c r="AJ13323" t="s">
        <v>17878</v>
      </c>
      <c r="AK13323" s="9" t="str">
        <f>VLOOKUP(Y13323,zdroj!D:AJ,33,0)</f>
        <v>katA</v>
      </c>
    </row>
    <row r="13324" spans="8:37" x14ac:dyDescent="0.25">
      <c r="H13324" s="8"/>
      <c r="I13324" s="8"/>
      <c r="N13324" s="23"/>
      <c r="O13324" s="24"/>
      <c r="P13324" s="19"/>
      <c r="Q13324" s="19"/>
      <c r="R13324" s="19"/>
      <c r="U13324" s="27"/>
      <c r="Y13324" s="9" t="s">
        <v>700</v>
      </c>
      <c r="Z13324" s="9" t="s">
        <v>462</v>
      </c>
      <c r="AA13324" s="9" t="s">
        <v>237</v>
      </c>
      <c r="AB13324" s="9">
        <v>30906938</v>
      </c>
      <c r="AC13324" s="9" t="s">
        <v>14097</v>
      </c>
      <c r="AD13324" s="9" t="s">
        <v>225</v>
      </c>
      <c r="AE13324" s="5">
        <f t="shared" si="438"/>
        <v>0</v>
      </c>
      <c r="AF13324" s="5" t="str">
        <f t="shared" si="439"/>
        <v>katA</v>
      </c>
      <c r="AG13324" s="153"/>
      <c r="AH13324" s="153"/>
      <c r="AI13324" t="s">
        <v>201</v>
      </c>
      <c r="AJ13324" t="s">
        <v>17878</v>
      </c>
      <c r="AK13324" s="9" t="str">
        <f>VLOOKUP(Y13324,zdroj!D:AJ,33,0)</f>
        <v>katA</v>
      </c>
    </row>
    <row r="13325" spans="8:37" x14ac:dyDescent="0.25">
      <c r="H13325" s="8"/>
      <c r="I13325" s="8"/>
      <c r="N13325" s="23"/>
      <c r="O13325" s="24"/>
      <c r="P13325" s="19"/>
      <c r="Q13325" s="19"/>
      <c r="R13325" s="19"/>
      <c r="U13325" s="27"/>
      <c r="Y13325" s="9" t="s">
        <v>700</v>
      </c>
      <c r="Z13325" s="9" t="s">
        <v>462</v>
      </c>
      <c r="AA13325" s="9" t="s">
        <v>237</v>
      </c>
      <c r="AB13325" s="9">
        <v>8086435</v>
      </c>
      <c r="AC13325" s="9" t="s">
        <v>14098</v>
      </c>
      <c r="AD13325" s="9" t="s">
        <v>231</v>
      </c>
      <c r="AE13325" s="5">
        <f t="shared" si="438"/>
        <v>0</v>
      </c>
      <c r="AF13325" s="5" t="str">
        <f t="shared" si="439"/>
        <v>katB</v>
      </c>
      <c r="AG13325" s="153"/>
      <c r="AH13325" s="153"/>
      <c r="AI13325" t="s">
        <v>201</v>
      </c>
      <c r="AJ13325" t="s">
        <v>17878</v>
      </c>
      <c r="AK13325" s="9" t="str">
        <f>VLOOKUP(Y13325,zdroj!D:AJ,33,0)</f>
        <v>katA</v>
      </c>
    </row>
    <row r="13326" spans="8:37" x14ac:dyDescent="0.25">
      <c r="H13326" s="8"/>
      <c r="I13326" s="8"/>
      <c r="N13326" s="23"/>
      <c r="O13326" s="24"/>
      <c r="P13326" s="19"/>
      <c r="Q13326" s="19"/>
      <c r="R13326" s="19"/>
      <c r="U13326" s="27"/>
      <c r="Y13326" s="9" t="s">
        <v>700</v>
      </c>
      <c r="Z13326" s="9" t="s">
        <v>462</v>
      </c>
      <c r="AA13326" s="9" t="s">
        <v>237</v>
      </c>
      <c r="AB13326" s="9">
        <v>75913461</v>
      </c>
      <c r="AC13326" s="9" t="s">
        <v>14099</v>
      </c>
      <c r="AD13326" s="9" t="s">
        <v>225</v>
      </c>
      <c r="AE13326" s="5">
        <f t="shared" si="438"/>
        <v>0</v>
      </c>
      <c r="AF13326" s="5" t="str">
        <f t="shared" si="439"/>
        <v>katA</v>
      </c>
      <c r="AG13326" s="153"/>
      <c r="AH13326" s="153"/>
      <c r="AI13326" t="s">
        <v>201</v>
      </c>
      <c r="AJ13326" t="s">
        <v>17878</v>
      </c>
      <c r="AK13326" s="9" t="str">
        <f>VLOOKUP(Y13326,zdroj!D:AJ,33,0)</f>
        <v>katA</v>
      </c>
    </row>
    <row r="13327" spans="8:37" x14ac:dyDescent="0.25">
      <c r="H13327" s="8"/>
      <c r="I13327" s="8"/>
      <c r="N13327" s="23"/>
      <c r="O13327" s="24"/>
      <c r="P13327" s="19"/>
      <c r="Q13327" s="19"/>
      <c r="R13327" s="19"/>
      <c r="U13327" s="27"/>
      <c r="Y13327" s="9" t="s">
        <v>700</v>
      </c>
      <c r="Z13327" s="9" t="s">
        <v>462</v>
      </c>
      <c r="AA13327" s="9" t="s">
        <v>237</v>
      </c>
      <c r="AB13327" s="9">
        <v>75913437</v>
      </c>
      <c r="AC13327" s="9" t="s">
        <v>14100</v>
      </c>
      <c r="AD13327" s="9" t="s">
        <v>231</v>
      </c>
      <c r="AE13327" s="5">
        <f t="shared" si="438"/>
        <v>0</v>
      </c>
      <c r="AF13327" s="5" t="str">
        <f t="shared" si="439"/>
        <v>katB</v>
      </c>
      <c r="AG13327" s="153"/>
      <c r="AH13327" s="153"/>
      <c r="AI13327" t="s">
        <v>201</v>
      </c>
      <c r="AJ13327" t="s">
        <v>17878</v>
      </c>
      <c r="AK13327" s="9" t="str">
        <f>VLOOKUP(Y13327,zdroj!D:AJ,33,0)</f>
        <v>katA</v>
      </c>
    </row>
    <row r="13328" spans="8:37" x14ac:dyDescent="0.25">
      <c r="H13328" s="8"/>
      <c r="I13328" s="8"/>
      <c r="N13328" s="23"/>
      <c r="O13328" s="24"/>
      <c r="P13328" s="19"/>
      <c r="Q13328" s="19"/>
      <c r="R13328" s="19"/>
      <c r="U13328" s="27"/>
      <c r="Y13328" s="9" t="s">
        <v>700</v>
      </c>
      <c r="Z13328" s="9" t="s">
        <v>462</v>
      </c>
      <c r="AA13328" s="9" t="s">
        <v>237</v>
      </c>
      <c r="AB13328" s="9">
        <v>79540473</v>
      </c>
      <c r="AC13328" s="9" t="s">
        <v>14101</v>
      </c>
      <c r="AD13328" s="9" t="s">
        <v>225</v>
      </c>
      <c r="AE13328" s="5">
        <f t="shared" si="438"/>
        <v>0</v>
      </c>
      <c r="AF13328" s="5" t="str">
        <f t="shared" si="439"/>
        <v>katA</v>
      </c>
      <c r="AG13328" s="153"/>
      <c r="AH13328" s="153"/>
      <c r="AI13328" t="s">
        <v>17880</v>
      </c>
      <c r="AJ13328" t="s">
        <v>17878</v>
      </c>
      <c r="AK13328" s="9" t="str">
        <f>VLOOKUP(Y13328,zdroj!D:AJ,33,0)</f>
        <v>katA</v>
      </c>
    </row>
    <row r="13329" spans="8:37" x14ac:dyDescent="0.25">
      <c r="H13329" s="8"/>
      <c r="I13329" s="8"/>
      <c r="N13329" s="23"/>
      <c r="O13329" s="24"/>
      <c r="P13329" s="19"/>
      <c r="Q13329" s="19"/>
      <c r="R13329" s="19"/>
      <c r="U13329" s="27"/>
      <c r="Y13329" s="9" t="s">
        <v>700</v>
      </c>
      <c r="Z13329" s="9" t="s">
        <v>462</v>
      </c>
      <c r="AA13329" s="9" t="s">
        <v>237</v>
      </c>
      <c r="AB13329" s="9">
        <v>80800319</v>
      </c>
      <c r="AC13329" s="9" t="s">
        <v>14102</v>
      </c>
      <c r="AD13329" s="9" t="s">
        <v>225</v>
      </c>
      <c r="AE13329" s="5">
        <f t="shared" si="438"/>
        <v>0</v>
      </c>
      <c r="AF13329" s="5" t="str">
        <f t="shared" si="439"/>
        <v>katA</v>
      </c>
      <c r="AG13329" s="153"/>
      <c r="AH13329" s="153"/>
      <c r="AI13329" t="s">
        <v>201</v>
      </c>
      <c r="AJ13329" t="s">
        <v>17878</v>
      </c>
      <c r="AK13329" s="9" t="str">
        <f>VLOOKUP(Y13329,zdroj!D:AJ,33,0)</f>
        <v>katA</v>
      </c>
    </row>
    <row r="13330" spans="8:37" x14ac:dyDescent="0.25">
      <c r="H13330" s="8"/>
      <c r="I13330" s="8"/>
      <c r="N13330" s="23"/>
      <c r="O13330" s="24"/>
      <c r="P13330" s="19"/>
      <c r="Q13330" s="19"/>
      <c r="R13330" s="19"/>
      <c r="U13330" s="27"/>
      <c r="Y13330" s="9" t="s">
        <v>700</v>
      </c>
      <c r="Z13330" s="9" t="s">
        <v>462</v>
      </c>
      <c r="AA13330" s="9" t="s">
        <v>237</v>
      </c>
      <c r="AB13330" s="9">
        <v>80781292</v>
      </c>
      <c r="AC13330" s="9" t="s">
        <v>14103</v>
      </c>
      <c r="AD13330" s="9" t="s">
        <v>225</v>
      </c>
      <c r="AE13330" s="5">
        <f t="shared" si="438"/>
        <v>0</v>
      </c>
      <c r="AF13330" s="5" t="str">
        <f t="shared" si="439"/>
        <v>katA</v>
      </c>
      <c r="AG13330" s="153"/>
      <c r="AH13330" s="153"/>
      <c r="AI13330" t="s">
        <v>201</v>
      </c>
      <c r="AJ13330" t="s">
        <v>17878</v>
      </c>
      <c r="AK13330" s="9" t="str">
        <f>VLOOKUP(Y13330,zdroj!D:AJ,33,0)</f>
        <v>katA</v>
      </c>
    </row>
    <row r="13331" spans="8:37" x14ac:dyDescent="0.25">
      <c r="H13331" s="8"/>
      <c r="I13331" s="8"/>
      <c r="N13331" s="23"/>
      <c r="O13331" s="24"/>
      <c r="P13331" s="19"/>
      <c r="Q13331" s="19"/>
      <c r="R13331" s="19"/>
      <c r="U13331" s="27"/>
      <c r="Y13331" s="9" t="s">
        <v>700</v>
      </c>
      <c r="Z13331" s="9" t="s">
        <v>462</v>
      </c>
      <c r="AA13331" s="9" t="s">
        <v>237</v>
      </c>
      <c r="AB13331" s="9">
        <v>8086591</v>
      </c>
      <c r="AC13331" s="9" t="s">
        <v>14104</v>
      </c>
      <c r="AD13331" s="9" t="s">
        <v>231</v>
      </c>
      <c r="AE13331" s="5">
        <f t="shared" si="438"/>
        <v>0</v>
      </c>
      <c r="AF13331" s="5" t="str">
        <f t="shared" si="439"/>
        <v>katB</v>
      </c>
      <c r="AG13331" s="153"/>
      <c r="AH13331" s="153"/>
      <c r="AI13331" t="s">
        <v>201</v>
      </c>
      <c r="AJ13331" t="s">
        <v>17878</v>
      </c>
      <c r="AK13331" s="9" t="str">
        <f>VLOOKUP(Y13331,zdroj!D:AJ,33,0)</f>
        <v>katA</v>
      </c>
    </row>
    <row r="13332" spans="8:37" x14ac:dyDescent="0.25">
      <c r="H13332" s="8"/>
      <c r="I13332" s="8"/>
      <c r="N13332" s="23"/>
      <c r="O13332" s="24"/>
      <c r="P13332" s="19"/>
      <c r="Q13332" s="19"/>
      <c r="R13332" s="19"/>
      <c r="U13332" s="27"/>
      <c r="Y13332" s="9" t="s">
        <v>700</v>
      </c>
      <c r="Z13332" s="9" t="s">
        <v>462</v>
      </c>
      <c r="AA13332" s="9" t="s">
        <v>237</v>
      </c>
      <c r="AB13332" s="9">
        <v>82791139</v>
      </c>
      <c r="AC13332" s="9" t="s">
        <v>14105</v>
      </c>
      <c r="AD13332" s="9" t="s">
        <v>225</v>
      </c>
      <c r="AE13332" s="5">
        <f t="shared" si="438"/>
        <v>0</v>
      </c>
      <c r="AF13332" s="5" t="str">
        <f t="shared" si="439"/>
        <v>katA</v>
      </c>
      <c r="AG13332" s="153"/>
      <c r="AH13332" s="153"/>
      <c r="AI13332" t="s">
        <v>201</v>
      </c>
      <c r="AJ13332" t="s">
        <v>17878</v>
      </c>
      <c r="AK13332" s="9" t="str">
        <f>VLOOKUP(Y13332,zdroj!D:AJ,33,0)</f>
        <v>katA</v>
      </c>
    </row>
    <row r="13333" spans="8:37" x14ac:dyDescent="0.25">
      <c r="H13333" s="8"/>
      <c r="I13333" s="8"/>
      <c r="N13333" s="23"/>
      <c r="O13333" s="24"/>
      <c r="P13333" s="19"/>
      <c r="Q13333" s="19"/>
      <c r="R13333" s="19"/>
      <c r="U13333" s="27"/>
      <c r="Y13333" s="9" t="s">
        <v>700</v>
      </c>
      <c r="Z13333" s="9" t="s">
        <v>462</v>
      </c>
      <c r="AA13333" s="9" t="s">
        <v>237</v>
      </c>
      <c r="AB13333" s="9">
        <v>83741178</v>
      </c>
      <c r="AC13333" s="9" t="s">
        <v>14106</v>
      </c>
      <c r="AD13333" s="9" t="s">
        <v>225</v>
      </c>
      <c r="AE13333" s="5">
        <f t="shared" si="438"/>
        <v>0</v>
      </c>
      <c r="AF13333" s="5" t="str">
        <f t="shared" si="439"/>
        <v>katA</v>
      </c>
      <c r="AG13333" s="153"/>
      <c r="AH13333" s="153"/>
      <c r="AI13333" t="s">
        <v>201</v>
      </c>
      <c r="AJ13333" t="s">
        <v>17878</v>
      </c>
      <c r="AK13333" s="9" t="str">
        <f>VLOOKUP(Y13333,zdroj!D:AJ,33,0)</f>
        <v>katA</v>
      </c>
    </row>
    <row r="13334" spans="8:37" x14ac:dyDescent="0.25">
      <c r="H13334" s="8"/>
      <c r="I13334" s="8"/>
      <c r="N13334" s="23"/>
      <c r="O13334" s="24"/>
      <c r="P13334" s="19"/>
      <c r="Q13334" s="19"/>
      <c r="R13334" s="19"/>
      <c r="U13334" s="27"/>
      <c r="Y13334" s="9" t="s">
        <v>700</v>
      </c>
      <c r="Z13334" s="9" t="s">
        <v>462</v>
      </c>
      <c r="AA13334" s="9" t="s">
        <v>237</v>
      </c>
      <c r="AB13334" s="9">
        <v>8086095</v>
      </c>
      <c r="AC13334" s="9" t="s">
        <v>14107</v>
      </c>
      <c r="AD13334" s="9" t="s">
        <v>231</v>
      </c>
      <c r="AE13334" s="5">
        <f t="shared" si="438"/>
        <v>0</v>
      </c>
      <c r="AF13334" s="5" t="str">
        <f t="shared" si="439"/>
        <v>katB</v>
      </c>
      <c r="AG13334" s="153"/>
      <c r="AH13334" s="153"/>
      <c r="AI13334" t="s">
        <v>201</v>
      </c>
      <c r="AJ13334" t="s">
        <v>17878</v>
      </c>
      <c r="AK13334" s="9" t="str">
        <f>VLOOKUP(Y13334,zdroj!D:AJ,33,0)</f>
        <v>katA</v>
      </c>
    </row>
    <row r="13335" spans="8:37" x14ac:dyDescent="0.25">
      <c r="H13335" s="8"/>
      <c r="I13335" s="8"/>
      <c r="N13335" s="23"/>
      <c r="O13335" s="24"/>
      <c r="P13335" s="19"/>
      <c r="Q13335" s="19"/>
      <c r="R13335" s="19"/>
      <c r="U13335" s="27"/>
      <c r="Y13335" s="9" t="s">
        <v>700</v>
      </c>
      <c r="Z13335" s="9" t="s">
        <v>462</v>
      </c>
      <c r="AA13335" s="9" t="s">
        <v>237</v>
      </c>
      <c r="AB13335" s="9">
        <v>8084572</v>
      </c>
      <c r="AC13335" s="9" t="s">
        <v>14108</v>
      </c>
      <c r="AD13335" s="9" t="s">
        <v>225</v>
      </c>
      <c r="AE13335" s="5">
        <f t="shared" si="438"/>
        <v>0</v>
      </c>
      <c r="AF13335" s="5" t="str">
        <f t="shared" si="439"/>
        <v>katA</v>
      </c>
      <c r="AG13335" s="153"/>
      <c r="AH13335" s="153"/>
      <c r="AI13335" t="s">
        <v>195</v>
      </c>
      <c r="AJ13335" t="s">
        <v>340</v>
      </c>
      <c r="AK13335" s="9" t="str">
        <f>VLOOKUP(Y13335,zdroj!D:AJ,33,0)</f>
        <v>katA</v>
      </c>
    </row>
    <row r="13336" spans="8:37" x14ac:dyDescent="0.25">
      <c r="H13336" s="8"/>
      <c r="I13336" s="8"/>
      <c r="N13336" s="23"/>
      <c r="O13336" s="24"/>
      <c r="P13336" s="19"/>
      <c r="Q13336" s="19"/>
      <c r="R13336" s="19"/>
      <c r="U13336" s="27"/>
      <c r="Y13336" s="9" t="s">
        <v>694</v>
      </c>
      <c r="Z13336" s="9" t="s">
        <v>462</v>
      </c>
      <c r="AA13336" s="9" t="s">
        <v>237</v>
      </c>
      <c r="AB13336" s="9">
        <v>28387325</v>
      </c>
      <c r="AC13336" s="9" t="s">
        <v>14109</v>
      </c>
      <c r="AD13336" s="9" t="s">
        <v>225</v>
      </c>
      <c r="AE13336" s="5">
        <f t="shared" si="438"/>
        <v>0</v>
      </c>
      <c r="AF13336" s="5" t="str">
        <f t="shared" si="439"/>
        <v>katA</v>
      </c>
      <c r="AG13336" s="153"/>
      <c r="AH13336" s="153"/>
      <c r="AI13336" t="s">
        <v>195</v>
      </c>
      <c r="AJ13336" t="s">
        <v>340</v>
      </c>
      <c r="AK13336" s="9" t="str">
        <f>VLOOKUP(Y13336,zdroj!D:AJ,33,0)</f>
        <v>katA</v>
      </c>
    </row>
    <row r="13337" spans="8:37" x14ac:dyDescent="0.25">
      <c r="H13337" s="8"/>
      <c r="I13337" s="8"/>
      <c r="N13337" s="23"/>
      <c r="O13337" s="24"/>
      <c r="P13337" s="19"/>
      <c r="Q13337" s="19"/>
      <c r="R13337" s="19"/>
      <c r="U13337" s="27"/>
      <c r="Y13337" s="9" t="s">
        <v>694</v>
      </c>
      <c r="Z13337" s="9" t="s">
        <v>462</v>
      </c>
      <c r="AA13337" s="9" t="s">
        <v>237</v>
      </c>
      <c r="AB13337" s="9">
        <v>40121771</v>
      </c>
      <c r="AC13337" s="9" t="s">
        <v>14110</v>
      </c>
      <c r="AD13337" s="9" t="s">
        <v>225</v>
      </c>
      <c r="AE13337" s="5">
        <f t="shared" si="438"/>
        <v>0</v>
      </c>
      <c r="AF13337" s="5" t="str">
        <f t="shared" si="439"/>
        <v>katA</v>
      </c>
      <c r="AG13337" s="153"/>
      <c r="AH13337" s="153"/>
      <c r="AI13337" t="s">
        <v>195</v>
      </c>
      <c r="AJ13337" t="s">
        <v>340</v>
      </c>
      <c r="AK13337" s="9" t="str">
        <f>VLOOKUP(Y13337,zdroj!D:AJ,33,0)</f>
        <v>katA</v>
      </c>
    </row>
    <row r="13338" spans="8:37" x14ac:dyDescent="0.25">
      <c r="H13338" s="8"/>
      <c r="I13338" s="8"/>
      <c r="N13338" s="23"/>
      <c r="O13338" s="24"/>
      <c r="P13338" s="19"/>
      <c r="Q13338" s="19"/>
      <c r="R13338" s="19"/>
      <c r="U13338" s="27"/>
      <c r="Y13338" s="9" t="s">
        <v>694</v>
      </c>
      <c r="Z13338" s="9" t="s">
        <v>462</v>
      </c>
      <c r="AA13338" s="9" t="s">
        <v>237</v>
      </c>
      <c r="AB13338" s="9">
        <v>40625184</v>
      </c>
      <c r="AC13338" s="9" t="s">
        <v>14111</v>
      </c>
      <c r="AD13338" s="9" t="s">
        <v>225</v>
      </c>
      <c r="AE13338" s="5">
        <f t="shared" si="438"/>
        <v>0</v>
      </c>
      <c r="AF13338" s="5" t="str">
        <f t="shared" si="439"/>
        <v>katA</v>
      </c>
      <c r="AG13338" s="153"/>
      <c r="AH13338" s="153"/>
      <c r="AI13338" t="s">
        <v>195</v>
      </c>
      <c r="AJ13338" t="s">
        <v>340</v>
      </c>
      <c r="AK13338" s="9" t="str">
        <f>VLOOKUP(Y13338,zdroj!D:AJ,33,0)</f>
        <v>katA</v>
      </c>
    </row>
    <row r="13339" spans="8:37" x14ac:dyDescent="0.25">
      <c r="H13339" s="8"/>
      <c r="I13339" s="8"/>
      <c r="N13339" s="23"/>
      <c r="O13339" s="24"/>
      <c r="P13339" s="19"/>
      <c r="Q13339" s="19"/>
      <c r="R13339" s="19"/>
      <c r="U13339" s="27"/>
      <c r="Y13339" s="9" t="s">
        <v>694</v>
      </c>
      <c r="Z13339" s="9" t="s">
        <v>462</v>
      </c>
      <c r="AA13339" s="9" t="s">
        <v>237</v>
      </c>
      <c r="AB13339" s="9">
        <v>40874541</v>
      </c>
      <c r="AC13339" s="9" t="s">
        <v>14112</v>
      </c>
      <c r="AD13339" s="9" t="s">
        <v>231</v>
      </c>
      <c r="AE13339" s="5">
        <f t="shared" si="438"/>
        <v>0</v>
      </c>
      <c r="AF13339" s="5" t="str">
        <f t="shared" si="439"/>
        <v>katB</v>
      </c>
      <c r="AG13339" s="153"/>
      <c r="AH13339" s="153"/>
      <c r="AI13339" t="s">
        <v>195</v>
      </c>
      <c r="AJ13339" t="s">
        <v>340</v>
      </c>
      <c r="AK13339" s="9" t="str">
        <f>VLOOKUP(Y13339,zdroj!D:AJ,33,0)</f>
        <v>katA</v>
      </c>
    </row>
    <row r="13340" spans="8:37" x14ac:dyDescent="0.25">
      <c r="H13340" s="8"/>
      <c r="I13340" s="8"/>
      <c r="N13340" s="23"/>
      <c r="O13340" s="24"/>
      <c r="P13340" s="19"/>
      <c r="Q13340" s="19"/>
      <c r="R13340" s="19"/>
      <c r="U13340" s="27"/>
      <c r="Y13340" s="9" t="s">
        <v>694</v>
      </c>
      <c r="Z13340" s="9" t="s">
        <v>462</v>
      </c>
      <c r="AA13340" s="9" t="s">
        <v>237</v>
      </c>
      <c r="AB13340" s="9">
        <v>42425913</v>
      </c>
      <c r="AC13340" s="9" t="s">
        <v>14113</v>
      </c>
      <c r="AD13340" s="9" t="s">
        <v>225</v>
      </c>
      <c r="AE13340" s="5">
        <f t="shared" si="438"/>
        <v>0</v>
      </c>
      <c r="AF13340" s="5" t="str">
        <f t="shared" si="439"/>
        <v>katA</v>
      </c>
      <c r="AG13340" s="153"/>
      <c r="AH13340" s="153"/>
      <c r="AI13340" t="s">
        <v>17880</v>
      </c>
      <c r="AJ13340" t="s">
        <v>17878</v>
      </c>
      <c r="AK13340" s="9" t="str">
        <f>VLOOKUP(Y13340,zdroj!D:AJ,33,0)</f>
        <v>katA</v>
      </c>
    </row>
    <row r="13341" spans="8:37" x14ac:dyDescent="0.25">
      <c r="H13341" s="8"/>
      <c r="I13341" s="8"/>
      <c r="N13341" s="23"/>
      <c r="O13341" s="24"/>
      <c r="P13341" s="19"/>
      <c r="Q13341" s="19"/>
      <c r="R13341" s="19"/>
      <c r="U13341" s="27"/>
      <c r="Y13341" s="9" t="s">
        <v>694</v>
      </c>
      <c r="Z13341" s="9" t="s">
        <v>462</v>
      </c>
      <c r="AA13341" s="9" t="s">
        <v>237</v>
      </c>
      <c r="AB13341" s="9">
        <v>73743283</v>
      </c>
      <c r="AC13341" s="9" t="s">
        <v>14114</v>
      </c>
      <c r="AD13341" s="9" t="s">
        <v>225</v>
      </c>
      <c r="AE13341" s="5">
        <f t="shared" si="438"/>
        <v>0</v>
      </c>
      <c r="AF13341" s="5" t="str">
        <f t="shared" si="439"/>
        <v>katA</v>
      </c>
      <c r="AG13341" s="153"/>
      <c r="AH13341" s="153"/>
      <c r="AI13341" t="s">
        <v>236</v>
      </c>
      <c r="AJ13341" t="s">
        <v>17878</v>
      </c>
      <c r="AK13341" s="9" t="str">
        <f>VLOOKUP(Y13341,zdroj!D:AJ,33,0)</f>
        <v>katA</v>
      </c>
    </row>
    <row r="13342" spans="8:37" x14ac:dyDescent="0.25">
      <c r="H13342" s="8"/>
      <c r="I13342" s="8"/>
      <c r="N13342" s="23"/>
      <c r="O13342" s="24"/>
      <c r="P13342" s="19"/>
      <c r="Q13342" s="19"/>
      <c r="R13342" s="19"/>
      <c r="U13342" s="27"/>
      <c r="Y13342" s="9" t="s">
        <v>694</v>
      </c>
      <c r="Z13342" s="9" t="s">
        <v>462</v>
      </c>
      <c r="AA13342" s="9" t="s">
        <v>237</v>
      </c>
      <c r="AB13342" s="9">
        <v>75051273</v>
      </c>
      <c r="AC13342" s="9" t="s">
        <v>14115</v>
      </c>
      <c r="AD13342" s="9" t="s">
        <v>225</v>
      </c>
      <c r="AE13342" s="5">
        <f t="shared" si="438"/>
        <v>0</v>
      </c>
      <c r="AF13342" s="5" t="str">
        <f t="shared" si="439"/>
        <v>katA</v>
      </c>
      <c r="AG13342" s="153"/>
      <c r="AH13342" s="153"/>
      <c r="AI13342" t="s">
        <v>195</v>
      </c>
      <c r="AJ13342" t="s">
        <v>340</v>
      </c>
      <c r="AK13342" s="9" t="str">
        <f>VLOOKUP(Y13342,zdroj!D:AJ,33,0)</f>
        <v>katA</v>
      </c>
    </row>
    <row r="13343" spans="8:37" x14ac:dyDescent="0.25">
      <c r="H13343" s="8"/>
      <c r="I13343" s="8"/>
      <c r="N13343" s="23"/>
      <c r="O13343" s="24"/>
      <c r="P13343" s="19"/>
      <c r="Q13343" s="19"/>
      <c r="R13343" s="19"/>
      <c r="U13343" s="27"/>
      <c r="Y13343" s="9" t="s">
        <v>694</v>
      </c>
      <c r="Z13343" s="9" t="s">
        <v>462</v>
      </c>
      <c r="AA13343" s="9" t="s">
        <v>237</v>
      </c>
      <c r="AB13343" s="9">
        <v>75871122</v>
      </c>
      <c r="AC13343" s="9" t="s">
        <v>14116</v>
      </c>
      <c r="AD13343" s="9" t="s">
        <v>225</v>
      </c>
      <c r="AE13343" s="5">
        <f t="shared" si="438"/>
        <v>0</v>
      </c>
      <c r="AF13343" s="5" t="str">
        <f t="shared" si="439"/>
        <v>katA</v>
      </c>
      <c r="AG13343" s="153"/>
      <c r="AH13343" s="153"/>
      <c r="AI13343" t="s">
        <v>195</v>
      </c>
      <c r="AJ13343" t="s">
        <v>340</v>
      </c>
      <c r="AK13343" s="9" t="str">
        <f>VLOOKUP(Y13343,zdroj!D:AJ,33,0)</f>
        <v>katA</v>
      </c>
    </row>
    <row r="13344" spans="8:37" x14ac:dyDescent="0.25">
      <c r="H13344" s="8"/>
      <c r="I13344" s="8"/>
      <c r="N13344" s="23"/>
      <c r="O13344" s="24"/>
      <c r="P13344" s="19"/>
      <c r="Q13344" s="19"/>
      <c r="R13344" s="19"/>
      <c r="U13344" s="27"/>
      <c r="Y13344" s="9" t="s">
        <v>694</v>
      </c>
      <c r="Z13344" s="9" t="s">
        <v>462</v>
      </c>
      <c r="AA13344" s="9" t="s">
        <v>237</v>
      </c>
      <c r="AB13344" s="9">
        <v>78031001</v>
      </c>
      <c r="AC13344" s="9" t="s">
        <v>14117</v>
      </c>
      <c r="AD13344" s="9" t="s">
        <v>225</v>
      </c>
      <c r="AE13344" s="5">
        <f t="shared" si="438"/>
        <v>0</v>
      </c>
      <c r="AF13344" s="5" t="str">
        <f t="shared" si="439"/>
        <v>katA</v>
      </c>
      <c r="AG13344" s="153"/>
      <c r="AH13344" s="153"/>
      <c r="AI13344" t="s">
        <v>236</v>
      </c>
      <c r="AJ13344" t="s">
        <v>17878</v>
      </c>
      <c r="AK13344" s="9" t="str">
        <f>VLOOKUP(Y13344,zdroj!D:AJ,33,0)</f>
        <v>katA</v>
      </c>
    </row>
    <row r="13345" spans="8:37" x14ac:dyDescent="0.25">
      <c r="H13345" s="8"/>
      <c r="I13345" s="8"/>
      <c r="N13345" s="23"/>
      <c r="O13345" s="24"/>
      <c r="P13345" s="19"/>
      <c r="Q13345" s="19"/>
      <c r="R13345" s="19"/>
      <c r="U13345" s="27"/>
      <c r="Y13345" s="9" t="s">
        <v>694</v>
      </c>
      <c r="Z13345" s="9" t="s">
        <v>462</v>
      </c>
      <c r="AA13345" s="9" t="s">
        <v>237</v>
      </c>
      <c r="AB13345" s="9">
        <v>78093465</v>
      </c>
      <c r="AC13345" s="9" t="s">
        <v>14118</v>
      </c>
      <c r="AD13345" s="9" t="s">
        <v>225</v>
      </c>
      <c r="AE13345" s="5">
        <f t="shared" si="438"/>
        <v>0</v>
      </c>
      <c r="AF13345" s="5" t="str">
        <f t="shared" si="439"/>
        <v>katA</v>
      </c>
      <c r="AG13345" s="153"/>
      <c r="AH13345" s="153"/>
      <c r="AI13345" t="s">
        <v>195</v>
      </c>
      <c r="AJ13345" t="s">
        <v>340</v>
      </c>
      <c r="AK13345" s="9" t="str">
        <f>VLOOKUP(Y13345,zdroj!D:AJ,33,0)</f>
        <v>katA</v>
      </c>
    </row>
    <row r="13346" spans="8:37" x14ac:dyDescent="0.25">
      <c r="H13346" s="8"/>
      <c r="I13346" s="8"/>
      <c r="N13346" s="23"/>
      <c r="O13346" s="24"/>
      <c r="P13346" s="19"/>
      <c r="Q13346" s="19"/>
      <c r="R13346" s="19"/>
      <c r="U13346" s="27"/>
      <c r="Y13346" s="9" t="s">
        <v>694</v>
      </c>
      <c r="Z13346" s="9" t="s">
        <v>462</v>
      </c>
      <c r="AA13346" s="9" t="s">
        <v>237</v>
      </c>
      <c r="AB13346" s="9">
        <v>81363656</v>
      </c>
      <c r="AC13346" s="9" t="s">
        <v>14119</v>
      </c>
      <c r="AD13346" s="9" t="s">
        <v>225</v>
      </c>
      <c r="AE13346" s="5">
        <f t="shared" si="438"/>
        <v>0</v>
      </c>
      <c r="AF13346" s="5" t="str">
        <f t="shared" si="439"/>
        <v>katA</v>
      </c>
      <c r="AG13346" s="153"/>
      <c r="AH13346" s="153"/>
      <c r="AI13346" t="s">
        <v>236</v>
      </c>
      <c r="AJ13346" t="s">
        <v>17878</v>
      </c>
      <c r="AK13346" s="9" t="str">
        <f>VLOOKUP(Y13346,zdroj!D:AJ,33,0)</f>
        <v>katA</v>
      </c>
    </row>
    <row r="13347" spans="8:37" x14ac:dyDescent="0.25">
      <c r="H13347" s="8"/>
      <c r="I13347" s="8"/>
      <c r="N13347" s="23"/>
      <c r="O13347" s="24"/>
      <c r="P13347" s="19"/>
      <c r="Q13347" s="19"/>
      <c r="R13347" s="19"/>
      <c r="U13347" s="27"/>
      <c r="Y13347" s="9" t="s">
        <v>694</v>
      </c>
      <c r="Z13347" s="9" t="s">
        <v>462</v>
      </c>
      <c r="AA13347" s="9" t="s">
        <v>237</v>
      </c>
      <c r="AB13347" s="9">
        <v>7990243</v>
      </c>
      <c r="AC13347" s="9" t="s">
        <v>14120</v>
      </c>
      <c r="AD13347" s="9" t="s">
        <v>225</v>
      </c>
      <c r="AE13347" s="5">
        <f t="shared" si="438"/>
        <v>0</v>
      </c>
      <c r="AF13347" s="5" t="str">
        <f t="shared" si="439"/>
        <v>katA</v>
      </c>
      <c r="AG13347" s="153"/>
      <c r="AH13347" s="153"/>
      <c r="AI13347" t="s">
        <v>195</v>
      </c>
      <c r="AJ13347" t="s">
        <v>340</v>
      </c>
      <c r="AK13347" s="9" t="str">
        <f>VLOOKUP(Y13347,zdroj!D:AJ,33,0)</f>
        <v>katA</v>
      </c>
    </row>
    <row r="13348" spans="8:37" x14ac:dyDescent="0.25">
      <c r="H13348" s="8"/>
      <c r="I13348" s="8"/>
      <c r="N13348" s="23"/>
      <c r="O13348" s="24"/>
      <c r="P13348" s="19"/>
      <c r="Q13348" s="19"/>
      <c r="R13348" s="19"/>
      <c r="U13348" s="27"/>
      <c r="Y13348" s="9" t="s">
        <v>694</v>
      </c>
      <c r="Z13348" s="9" t="s">
        <v>462</v>
      </c>
      <c r="AA13348" s="9" t="s">
        <v>237</v>
      </c>
      <c r="AB13348" s="9">
        <v>81894759</v>
      </c>
      <c r="AC13348" s="9" t="s">
        <v>14121</v>
      </c>
      <c r="AD13348" s="9" t="s">
        <v>225</v>
      </c>
      <c r="AE13348" s="5">
        <f t="shared" si="438"/>
        <v>0</v>
      </c>
      <c r="AF13348" s="5" t="str">
        <f t="shared" si="439"/>
        <v>katA</v>
      </c>
      <c r="AG13348" s="153"/>
      <c r="AH13348" s="153"/>
      <c r="AI13348" t="s">
        <v>195</v>
      </c>
      <c r="AJ13348" t="s">
        <v>340</v>
      </c>
      <c r="AK13348" s="9" t="str">
        <f>VLOOKUP(Y13348,zdroj!D:AJ,33,0)</f>
        <v>katA</v>
      </c>
    </row>
    <row r="13349" spans="8:37" x14ac:dyDescent="0.25">
      <c r="H13349" s="8"/>
      <c r="I13349" s="8"/>
      <c r="N13349" s="23"/>
      <c r="O13349" s="24"/>
      <c r="P13349" s="19"/>
      <c r="Q13349" s="19"/>
      <c r="R13349" s="19"/>
      <c r="U13349" s="27"/>
      <c r="Y13349" s="9" t="s">
        <v>694</v>
      </c>
      <c r="Z13349" s="9" t="s">
        <v>462</v>
      </c>
      <c r="AA13349" s="9" t="s">
        <v>237</v>
      </c>
      <c r="AB13349" s="9">
        <v>82157022</v>
      </c>
      <c r="AC13349" s="9" t="s">
        <v>14122</v>
      </c>
      <c r="AD13349" s="9" t="s">
        <v>225</v>
      </c>
      <c r="AE13349" s="5">
        <f t="shared" si="438"/>
        <v>0</v>
      </c>
      <c r="AF13349" s="5" t="str">
        <f t="shared" si="439"/>
        <v>katA</v>
      </c>
      <c r="AG13349" s="153"/>
      <c r="AH13349" s="153"/>
      <c r="AI13349" t="s">
        <v>195</v>
      </c>
      <c r="AJ13349" t="s">
        <v>340</v>
      </c>
      <c r="AK13349" s="9" t="str">
        <f>VLOOKUP(Y13349,zdroj!D:AJ,33,0)</f>
        <v>katA</v>
      </c>
    </row>
    <row r="13350" spans="8:37" x14ac:dyDescent="0.25">
      <c r="H13350" s="8"/>
      <c r="I13350" s="8"/>
      <c r="N13350" s="23"/>
      <c r="O13350" s="24"/>
      <c r="P13350" s="19"/>
      <c r="Q13350" s="19"/>
      <c r="R13350" s="19"/>
      <c r="U13350" s="27"/>
      <c r="Y13350" s="9" t="s">
        <v>694</v>
      </c>
      <c r="Z13350" s="9" t="s">
        <v>462</v>
      </c>
      <c r="AA13350" s="9" t="s">
        <v>237</v>
      </c>
      <c r="AB13350" s="9">
        <v>83319832</v>
      </c>
      <c r="AC13350" s="9" t="s">
        <v>14123</v>
      </c>
      <c r="AD13350" s="9" t="s">
        <v>225</v>
      </c>
      <c r="AE13350" s="5">
        <f t="shared" si="438"/>
        <v>0</v>
      </c>
      <c r="AF13350" s="5" t="str">
        <f t="shared" si="439"/>
        <v>katA</v>
      </c>
      <c r="AG13350" s="153"/>
      <c r="AH13350" s="153"/>
      <c r="AI13350" t="s">
        <v>195</v>
      </c>
      <c r="AJ13350" t="s">
        <v>340</v>
      </c>
      <c r="AK13350" s="9" t="str">
        <f>VLOOKUP(Y13350,zdroj!D:AJ,33,0)</f>
        <v>katA</v>
      </c>
    </row>
    <row r="13351" spans="8:37" x14ac:dyDescent="0.25">
      <c r="H13351" s="8"/>
      <c r="I13351" s="8"/>
      <c r="N13351" s="23"/>
      <c r="O13351" s="24"/>
      <c r="P13351" s="19"/>
      <c r="Q13351" s="19"/>
      <c r="R13351" s="19"/>
      <c r="U13351" s="27"/>
      <c r="Y13351" s="9" t="s">
        <v>694</v>
      </c>
      <c r="Z13351" s="9" t="s">
        <v>462</v>
      </c>
      <c r="AA13351" s="9" t="s">
        <v>237</v>
      </c>
      <c r="AB13351" s="9">
        <v>7990251</v>
      </c>
      <c r="AC13351" s="9" t="s">
        <v>14124</v>
      </c>
      <c r="AD13351" s="9" t="s">
        <v>225</v>
      </c>
      <c r="AE13351" s="5">
        <f t="shared" si="438"/>
        <v>0</v>
      </c>
      <c r="AF13351" s="5" t="str">
        <f t="shared" si="439"/>
        <v>katA</v>
      </c>
      <c r="AG13351" s="153"/>
      <c r="AH13351" s="153"/>
      <c r="AI13351" t="s">
        <v>17879</v>
      </c>
      <c r="AJ13351" t="s">
        <v>17878</v>
      </c>
      <c r="AK13351" s="9" t="str">
        <f>VLOOKUP(Y13351,zdroj!D:AJ,33,0)</f>
        <v>katA</v>
      </c>
    </row>
    <row r="13352" spans="8:37" x14ac:dyDescent="0.25">
      <c r="H13352" s="8"/>
      <c r="I13352" s="8"/>
      <c r="N13352" s="23"/>
      <c r="O13352" s="24"/>
      <c r="P13352" s="19"/>
      <c r="Q13352" s="19"/>
      <c r="R13352" s="19"/>
      <c r="U13352" s="27"/>
      <c r="Y13352" s="9" t="s">
        <v>694</v>
      </c>
      <c r="Z13352" s="9" t="s">
        <v>462</v>
      </c>
      <c r="AA13352" s="9" t="s">
        <v>237</v>
      </c>
      <c r="AB13352" s="9">
        <v>7990286</v>
      </c>
      <c r="AC13352" s="9" t="s">
        <v>14125</v>
      </c>
      <c r="AD13352" s="9" t="s">
        <v>225</v>
      </c>
      <c r="AE13352" s="5">
        <f t="shared" si="438"/>
        <v>0</v>
      </c>
      <c r="AF13352" s="5" t="str">
        <f t="shared" si="439"/>
        <v>katA</v>
      </c>
      <c r="AG13352" s="153"/>
      <c r="AH13352" s="153"/>
      <c r="AI13352" t="s">
        <v>236</v>
      </c>
      <c r="AJ13352" t="s">
        <v>17878</v>
      </c>
      <c r="AK13352" s="9" t="str">
        <f>VLOOKUP(Y13352,zdroj!D:AJ,33,0)</f>
        <v>katA</v>
      </c>
    </row>
    <row r="13353" spans="8:37" x14ac:dyDescent="0.25">
      <c r="H13353" s="8"/>
      <c r="I13353" s="8"/>
      <c r="N13353" s="23"/>
      <c r="O13353" s="24"/>
      <c r="P13353" s="19"/>
      <c r="Q13353" s="19"/>
      <c r="R13353" s="19"/>
      <c r="U13353" s="27"/>
      <c r="Y13353" s="9" t="s">
        <v>694</v>
      </c>
      <c r="Z13353" s="9" t="s">
        <v>462</v>
      </c>
      <c r="AA13353" s="9" t="s">
        <v>237</v>
      </c>
      <c r="AB13353" s="9">
        <v>7990294</v>
      </c>
      <c r="AC13353" s="9" t="s">
        <v>14126</v>
      </c>
      <c r="AD13353" s="9" t="s">
        <v>225</v>
      </c>
      <c r="AE13353" s="5">
        <f t="shared" si="438"/>
        <v>0</v>
      </c>
      <c r="AF13353" s="5" t="str">
        <f t="shared" si="439"/>
        <v>katA</v>
      </c>
      <c r="AG13353" s="153"/>
      <c r="AH13353" s="153"/>
      <c r="AI13353" t="s">
        <v>236</v>
      </c>
      <c r="AJ13353" t="s">
        <v>17878</v>
      </c>
      <c r="AK13353" s="9" t="str">
        <f>VLOOKUP(Y13353,zdroj!D:AJ,33,0)</f>
        <v>katA</v>
      </c>
    </row>
    <row r="13354" spans="8:37" x14ac:dyDescent="0.25">
      <c r="H13354" s="8"/>
      <c r="I13354" s="8"/>
      <c r="N13354" s="23"/>
      <c r="O13354" s="24"/>
      <c r="P13354" s="19"/>
      <c r="Q13354" s="19"/>
      <c r="R13354" s="19"/>
      <c r="U13354" s="27"/>
      <c r="Y13354" s="9" t="s">
        <v>694</v>
      </c>
      <c r="Z13354" s="9" t="s">
        <v>462</v>
      </c>
      <c r="AA13354" s="9" t="s">
        <v>237</v>
      </c>
      <c r="AB13354" s="9">
        <v>7990308</v>
      </c>
      <c r="AC13354" s="9" t="s">
        <v>14127</v>
      </c>
      <c r="AD13354" s="9" t="s">
        <v>225</v>
      </c>
      <c r="AE13354" s="5">
        <f t="shared" si="438"/>
        <v>0</v>
      </c>
      <c r="AF13354" s="5" t="str">
        <f t="shared" si="439"/>
        <v>katA</v>
      </c>
      <c r="AG13354" s="153"/>
      <c r="AH13354" s="153"/>
      <c r="AI13354" t="s">
        <v>195</v>
      </c>
      <c r="AJ13354" t="s">
        <v>340</v>
      </c>
      <c r="AK13354" s="9" t="str">
        <f>VLOOKUP(Y13354,zdroj!D:AJ,33,0)</f>
        <v>katA</v>
      </c>
    </row>
    <row r="13355" spans="8:37" x14ac:dyDescent="0.25">
      <c r="H13355" s="8"/>
      <c r="I13355" s="8"/>
      <c r="N13355" s="23"/>
      <c r="O13355" s="24"/>
      <c r="P13355" s="19"/>
      <c r="Q13355" s="19"/>
      <c r="R13355" s="19"/>
      <c r="U13355" s="27"/>
      <c r="Y13355" s="9" t="s">
        <v>694</v>
      </c>
      <c r="Z13355" s="9" t="s">
        <v>462</v>
      </c>
      <c r="AA13355" s="9" t="s">
        <v>237</v>
      </c>
      <c r="AB13355" s="9">
        <v>7990324</v>
      </c>
      <c r="AC13355" s="9" t="s">
        <v>14128</v>
      </c>
      <c r="AD13355" s="9" t="s">
        <v>225</v>
      </c>
      <c r="AE13355" s="5">
        <f t="shared" si="438"/>
        <v>0</v>
      </c>
      <c r="AF13355" s="5" t="str">
        <f t="shared" si="439"/>
        <v>katA</v>
      </c>
      <c r="AG13355" s="153"/>
      <c r="AH13355" s="153"/>
      <c r="AI13355" t="s">
        <v>195</v>
      </c>
      <c r="AJ13355" t="s">
        <v>340</v>
      </c>
      <c r="AK13355" s="9" t="str">
        <f>VLOOKUP(Y13355,zdroj!D:AJ,33,0)</f>
        <v>katA</v>
      </c>
    </row>
    <row r="13356" spans="8:37" x14ac:dyDescent="0.25">
      <c r="H13356" s="8"/>
      <c r="I13356" s="8"/>
      <c r="N13356" s="23"/>
      <c r="O13356" s="24"/>
      <c r="P13356" s="19"/>
      <c r="Q13356" s="19"/>
      <c r="R13356" s="19"/>
      <c r="U13356" s="27"/>
      <c r="Y13356" s="9" t="s">
        <v>694</v>
      </c>
      <c r="Z13356" s="9" t="s">
        <v>462</v>
      </c>
      <c r="AA13356" s="9" t="s">
        <v>237</v>
      </c>
      <c r="AB13356" s="9">
        <v>7990332</v>
      </c>
      <c r="AC13356" s="9" t="s">
        <v>14129</v>
      </c>
      <c r="AD13356" s="9" t="s">
        <v>225</v>
      </c>
      <c r="AE13356" s="5">
        <f t="shared" si="438"/>
        <v>0</v>
      </c>
      <c r="AF13356" s="5" t="str">
        <f t="shared" si="439"/>
        <v>katA</v>
      </c>
      <c r="AG13356" s="153"/>
      <c r="AH13356" s="153"/>
      <c r="AI13356" t="s">
        <v>195</v>
      </c>
      <c r="AJ13356" t="s">
        <v>340</v>
      </c>
      <c r="AK13356" s="9" t="str">
        <f>VLOOKUP(Y13356,zdroj!D:AJ,33,0)</f>
        <v>katA</v>
      </c>
    </row>
    <row r="13357" spans="8:37" x14ac:dyDescent="0.25">
      <c r="H13357" s="8"/>
      <c r="I13357" s="8"/>
      <c r="N13357" s="23"/>
      <c r="O13357" s="24"/>
      <c r="P13357" s="19"/>
      <c r="Q13357" s="19"/>
      <c r="R13357" s="19"/>
      <c r="U13357" s="27"/>
      <c r="Y13357" s="9" t="s">
        <v>694</v>
      </c>
      <c r="Z13357" s="9" t="s">
        <v>462</v>
      </c>
      <c r="AA13357" s="9" t="s">
        <v>237</v>
      </c>
      <c r="AB13357" s="9">
        <v>7990341</v>
      </c>
      <c r="AC13357" s="9" t="s">
        <v>14130</v>
      </c>
      <c r="AD13357" s="9" t="s">
        <v>225</v>
      </c>
      <c r="AE13357" s="5">
        <f t="shared" si="438"/>
        <v>0</v>
      </c>
      <c r="AF13357" s="5" t="str">
        <f t="shared" si="439"/>
        <v>katA</v>
      </c>
      <c r="AG13357" s="153"/>
      <c r="AH13357" s="153"/>
      <c r="AI13357" t="s">
        <v>195</v>
      </c>
      <c r="AJ13357" t="s">
        <v>340</v>
      </c>
      <c r="AK13357" s="9" t="str">
        <f>VLOOKUP(Y13357,zdroj!D:AJ,33,0)</f>
        <v>katA</v>
      </c>
    </row>
    <row r="13358" spans="8:37" x14ac:dyDescent="0.25">
      <c r="H13358" s="8"/>
      <c r="I13358" s="8"/>
      <c r="N13358" s="23"/>
      <c r="O13358" s="24"/>
      <c r="P13358" s="19"/>
      <c r="Q13358" s="19"/>
      <c r="R13358" s="19"/>
      <c r="U13358" s="27"/>
      <c r="Y13358" s="9" t="s">
        <v>694</v>
      </c>
      <c r="Z13358" s="9" t="s">
        <v>462</v>
      </c>
      <c r="AA13358" s="9" t="s">
        <v>237</v>
      </c>
      <c r="AB13358" s="9">
        <v>7990359</v>
      </c>
      <c r="AC13358" s="9" t="s">
        <v>14131</v>
      </c>
      <c r="AD13358" s="9" t="s">
        <v>225</v>
      </c>
      <c r="AE13358" s="5">
        <f t="shared" si="438"/>
        <v>0</v>
      </c>
      <c r="AF13358" s="5" t="str">
        <f t="shared" si="439"/>
        <v>katA</v>
      </c>
      <c r="AG13358" s="153"/>
      <c r="AH13358" s="153"/>
      <c r="AI13358" t="s">
        <v>195</v>
      </c>
      <c r="AJ13358" t="s">
        <v>340</v>
      </c>
      <c r="AK13358" s="9" t="str">
        <f>VLOOKUP(Y13358,zdroj!D:AJ,33,0)</f>
        <v>katA</v>
      </c>
    </row>
    <row r="13359" spans="8:37" x14ac:dyDescent="0.25">
      <c r="H13359" s="8"/>
      <c r="I13359" s="8"/>
      <c r="N13359" s="23"/>
      <c r="O13359" s="24"/>
      <c r="P13359" s="19"/>
      <c r="Q13359" s="19"/>
      <c r="R13359" s="19"/>
      <c r="U13359" s="27"/>
      <c r="Y13359" s="9" t="s">
        <v>694</v>
      </c>
      <c r="Z13359" s="9" t="s">
        <v>462</v>
      </c>
      <c r="AA13359" s="9" t="s">
        <v>237</v>
      </c>
      <c r="AB13359" s="9">
        <v>7990367</v>
      </c>
      <c r="AC13359" s="9" t="s">
        <v>14132</v>
      </c>
      <c r="AD13359" s="9" t="s">
        <v>225</v>
      </c>
      <c r="AE13359" s="5">
        <f t="shared" si="438"/>
        <v>0</v>
      </c>
      <c r="AF13359" s="5" t="str">
        <f t="shared" si="439"/>
        <v>katA</v>
      </c>
      <c r="AG13359" s="153"/>
      <c r="AH13359" s="153"/>
      <c r="AI13359" t="s">
        <v>195</v>
      </c>
      <c r="AJ13359" t="s">
        <v>340</v>
      </c>
      <c r="AK13359" s="9" t="str">
        <f>VLOOKUP(Y13359,zdroj!D:AJ,33,0)</f>
        <v>katA</v>
      </c>
    </row>
    <row r="13360" spans="8:37" x14ac:dyDescent="0.25">
      <c r="H13360" s="8"/>
      <c r="I13360" s="8"/>
      <c r="N13360" s="23"/>
      <c r="O13360" s="24"/>
      <c r="P13360" s="19"/>
      <c r="Q13360" s="19"/>
      <c r="R13360" s="19"/>
      <c r="U13360" s="27"/>
      <c r="Y13360" s="9" t="s">
        <v>694</v>
      </c>
      <c r="Z13360" s="9" t="s">
        <v>462</v>
      </c>
      <c r="AA13360" s="9" t="s">
        <v>237</v>
      </c>
      <c r="AB13360" s="9">
        <v>7990375</v>
      </c>
      <c r="AC13360" s="9" t="s">
        <v>14133</v>
      </c>
      <c r="AD13360" s="9" t="s">
        <v>225</v>
      </c>
      <c r="AE13360" s="5">
        <f t="shared" si="438"/>
        <v>0</v>
      </c>
      <c r="AF13360" s="5" t="str">
        <f t="shared" si="439"/>
        <v>katA</v>
      </c>
      <c r="AG13360" s="153"/>
      <c r="AH13360" s="153"/>
      <c r="AI13360" t="s">
        <v>195</v>
      </c>
      <c r="AJ13360" t="s">
        <v>340</v>
      </c>
      <c r="AK13360" s="9" t="str">
        <f>VLOOKUP(Y13360,zdroj!D:AJ,33,0)</f>
        <v>katA</v>
      </c>
    </row>
    <row r="13361" spans="8:37" x14ac:dyDescent="0.25">
      <c r="H13361" s="8"/>
      <c r="I13361" s="8"/>
      <c r="N13361" s="23"/>
      <c r="O13361" s="24"/>
      <c r="P13361" s="19"/>
      <c r="Q13361" s="19"/>
      <c r="R13361" s="19"/>
      <c r="U13361" s="27"/>
      <c r="Y13361" s="9" t="s">
        <v>694</v>
      </c>
      <c r="Z13361" s="9" t="s">
        <v>462</v>
      </c>
      <c r="AA13361" s="9" t="s">
        <v>237</v>
      </c>
      <c r="AB13361" s="9">
        <v>7990383</v>
      </c>
      <c r="AC13361" s="9" t="s">
        <v>14134</v>
      </c>
      <c r="AD13361" s="9" t="s">
        <v>225</v>
      </c>
      <c r="AE13361" s="5">
        <f t="shared" si="438"/>
        <v>0</v>
      </c>
      <c r="AF13361" s="5" t="str">
        <f t="shared" si="439"/>
        <v>katA</v>
      </c>
      <c r="AG13361" s="153"/>
      <c r="AH13361" s="153"/>
      <c r="AI13361" t="s">
        <v>236</v>
      </c>
      <c r="AJ13361" t="s">
        <v>17878</v>
      </c>
      <c r="AK13361" s="9" t="str">
        <f>VLOOKUP(Y13361,zdroj!D:AJ,33,0)</f>
        <v>katA</v>
      </c>
    </row>
    <row r="13362" spans="8:37" x14ac:dyDescent="0.25">
      <c r="H13362" s="8"/>
      <c r="I13362" s="8"/>
      <c r="N13362" s="23"/>
      <c r="O13362" s="24"/>
      <c r="P13362" s="19"/>
      <c r="Q13362" s="19"/>
      <c r="R13362" s="19"/>
      <c r="U13362" s="27"/>
      <c r="Y13362" s="9" t="s">
        <v>694</v>
      </c>
      <c r="Z13362" s="9" t="s">
        <v>462</v>
      </c>
      <c r="AA13362" s="9" t="s">
        <v>237</v>
      </c>
      <c r="AB13362" s="9">
        <v>7990391</v>
      </c>
      <c r="AC13362" s="9" t="s">
        <v>14135</v>
      </c>
      <c r="AD13362" s="9" t="s">
        <v>225</v>
      </c>
      <c r="AE13362" s="5">
        <f t="shared" si="438"/>
        <v>0</v>
      </c>
      <c r="AF13362" s="5" t="str">
        <f t="shared" si="439"/>
        <v>katA</v>
      </c>
      <c r="AG13362" s="153"/>
      <c r="AH13362" s="153"/>
      <c r="AI13362" t="s">
        <v>195</v>
      </c>
      <c r="AJ13362" t="s">
        <v>340</v>
      </c>
      <c r="AK13362" s="9" t="str">
        <f>VLOOKUP(Y13362,zdroj!D:AJ,33,0)</f>
        <v>katA</v>
      </c>
    </row>
    <row r="13363" spans="8:37" x14ac:dyDescent="0.25">
      <c r="H13363" s="8"/>
      <c r="I13363" s="8"/>
      <c r="N13363" s="23"/>
      <c r="O13363" s="24"/>
      <c r="P13363" s="19"/>
      <c r="Q13363" s="19"/>
      <c r="R13363" s="19"/>
      <c r="U13363" s="27"/>
      <c r="Y13363" s="9" t="s">
        <v>694</v>
      </c>
      <c r="Z13363" s="9" t="s">
        <v>462</v>
      </c>
      <c r="AA13363" s="9" t="s">
        <v>237</v>
      </c>
      <c r="AB13363" s="9">
        <v>7990405</v>
      </c>
      <c r="AC13363" s="9" t="s">
        <v>14136</v>
      </c>
      <c r="AD13363" s="9" t="s">
        <v>225</v>
      </c>
      <c r="AE13363" s="5">
        <f t="shared" si="438"/>
        <v>0</v>
      </c>
      <c r="AF13363" s="5" t="str">
        <f t="shared" si="439"/>
        <v>katA</v>
      </c>
      <c r="AG13363" s="153"/>
      <c r="AH13363" s="153"/>
      <c r="AI13363" t="s">
        <v>195</v>
      </c>
      <c r="AJ13363" t="s">
        <v>340</v>
      </c>
      <c r="AK13363" s="9" t="str">
        <f>VLOOKUP(Y13363,zdroj!D:AJ,33,0)</f>
        <v>katA</v>
      </c>
    </row>
    <row r="13364" spans="8:37" x14ac:dyDescent="0.25">
      <c r="H13364" s="8"/>
      <c r="I13364" s="8"/>
      <c r="N13364" s="23"/>
      <c r="O13364" s="24"/>
      <c r="P13364" s="19"/>
      <c r="Q13364" s="19"/>
      <c r="R13364" s="19"/>
      <c r="U13364" s="27"/>
      <c r="Y13364" s="9" t="s">
        <v>694</v>
      </c>
      <c r="Z13364" s="9" t="s">
        <v>462</v>
      </c>
      <c r="AA13364" s="9" t="s">
        <v>237</v>
      </c>
      <c r="AB13364" s="9">
        <v>7990413</v>
      </c>
      <c r="AC13364" s="9" t="s">
        <v>14137</v>
      </c>
      <c r="AD13364" s="9" t="s">
        <v>225</v>
      </c>
      <c r="AE13364" s="5">
        <f t="shared" si="438"/>
        <v>0</v>
      </c>
      <c r="AF13364" s="5" t="str">
        <f t="shared" si="439"/>
        <v>katA</v>
      </c>
      <c r="AG13364" s="153"/>
      <c r="AH13364" s="153"/>
      <c r="AI13364" t="s">
        <v>195</v>
      </c>
      <c r="AJ13364" t="s">
        <v>340</v>
      </c>
      <c r="AK13364" s="9" t="str">
        <f>VLOOKUP(Y13364,zdroj!D:AJ,33,0)</f>
        <v>katA</v>
      </c>
    </row>
    <row r="13365" spans="8:37" x14ac:dyDescent="0.25">
      <c r="H13365" s="8"/>
      <c r="I13365" s="8"/>
      <c r="N13365" s="23"/>
      <c r="O13365" s="24"/>
      <c r="P13365" s="19"/>
      <c r="Q13365" s="19"/>
      <c r="R13365" s="19"/>
      <c r="U13365" s="27"/>
      <c r="Y13365" s="9" t="s">
        <v>694</v>
      </c>
      <c r="Z13365" s="9" t="s">
        <v>462</v>
      </c>
      <c r="AA13365" s="9" t="s">
        <v>237</v>
      </c>
      <c r="AB13365" s="9">
        <v>7990421</v>
      </c>
      <c r="AC13365" s="9" t="s">
        <v>14138</v>
      </c>
      <c r="AD13365" s="9" t="s">
        <v>225</v>
      </c>
      <c r="AE13365" s="5">
        <f t="shared" si="438"/>
        <v>0</v>
      </c>
      <c r="AF13365" s="5" t="str">
        <f t="shared" si="439"/>
        <v>katA</v>
      </c>
      <c r="AG13365" s="153"/>
      <c r="AH13365" s="153"/>
      <c r="AI13365" t="s">
        <v>195</v>
      </c>
      <c r="AJ13365" t="s">
        <v>340</v>
      </c>
      <c r="AK13365" s="9" t="str">
        <f>VLOOKUP(Y13365,zdroj!D:AJ,33,0)</f>
        <v>katA</v>
      </c>
    </row>
    <row r="13366" spans="8:37" x14ac:dyDescent="0.25">
      <c r="H13366" s="8"/>
      <c r="I13366" s="8"/>
      <c r="N13366" s="23"/>
      <c r="O13366" s="24"/>
      <c r="P13366" s="19"/>
      <c r="Q13366" s="19"/>
      <c r="R13366" s="19"/>
      <c r="U13366" s="27"/>
      <c r="Y13366" s="9" t="s">
        <v>694</v>
      </c>
      <c r="Z13366" s="9" t="s">
        <v>462</v>
      </c>
      <c r="AA13366" s="9" t="s">
        <v>237</v>
      </c>
      <c r="AB13366" s="9">
        <v>7990430</v>
      </c>
      <c r="AC13366" s="9" t="s">
        <v>14139</v>
      </c>
      <c r="AD13366" s="9" t="s">
        <v>225</v>
      </c>
      <c r="AE13366" s="5">
        <f t="shared" si="438"/>
        <v>0</v>
      </c>
      <c r="AF13366" s="5" t="str">
        <f t="shared" si="439"/>
        <v>katA</v>
      </c>
      <c r="AG13366" s="153"/>
      <c r="AH13366" s="153"/>
      <c r="AI13366" t="s">
        <v>195</v>
      </c>
      <c r="AJ13366" t="s">
        <v>340</v>
      </c>
      <c r="AK13366" s="9" t="str">
        <f>VLOOKUP(Y13366,zdroj!D:AJ,33,0)</f>
        <v>katA</v>
      </c>
    </row>
    <row r="13367" spans="8:37" x14ac:dyDescent="0.25">
      <c r="H13367" s="8"/>
      <c r="I13367" s="8"/>
      <c r="N13367" s="23"/>
      <c r="O13367" s="24"/>
      <c r="P13367" s="19"/>
      <c r="Q13367" s="19"/>
      <c r="R13367" s="19"/>
      <c r="U13367" s="27"/>
      <c r="Y13367" s="9" t="s">
        <v>694</v>
      </c>
      <c r="Z13367" s="9" t="s">
        <v>462</v>
      </c>
      <c r="AA13367" s="9" t="s">
        <v>237</v>
      </c>
      <c r="AB13367" s="9">
        <v>7990448</v>
      </c>
      <c r="AC13367" s="9" t="s">
        <v>14140</v>
      </c>
      <c r="AD13367" s="9" t="s">
        <v>225</v>
      </c>
      <c r="AE13367" s="5">
        <f t="shared" si="438"/>
        <v>0</v>
      </c>
      <c r="AF13367" s="5" t="str">
        <f t="shared" si="439"/>
        <v>katA</v>
      </c>
      <c r="AG13367" s="153"/>
      <c r="AH13367" s="153"/>
      <c r="AI13367" t="s">
        <v>236</v>
      </c>
      <c r="AJ13367" t="s">
        <v>17878</v>
      </c>
      <c r="AK13367" s="9" t="str">
        <f>VLOOKUP(Y13367,zdroj!D:AJ,33,0)</f>
        <v>katA</v>
      </c>
    </row>
    <row r="13368" spans="8:37" x14ac:dyDescent="0.25">
      <c r="H13368" s="8"/>
      <c r="I13368" s="8"/>
      <c r="N13368" s="23"/>
      <c r="O13368" s="24"/>
      <c r="P13368" s="19"/>
      <c r="Q13368" s="19"/>
      <c r="R13368" s="19"/>
      <c r="U13368" s="27"/>
      <c r="Y13368" s="9" t="s">
        <v>694</v>
      </c>
      <c r="Z13368" s="9" t="s">
        <v>462</v>
      </c>
      <c r="AA13368" s="9" t="s">
        <v>237</v>
      </c>
      <c r="AB13368" s="9">
        <v>7990456</v>
      </c>
      <c r="AC13368" s="9" t="s">
        <v>14141</v>
      </c>
      <c r="AD13368" s="9" t="s">
        <v>225</v>
      </c>
      <c r="AE13368" s="5">
        <f t="shared" si="438"/>
        <v>0</v>
      </c>
      <c r="AF13368" s="5" t="str">
        <f t="shared" si="439"/>
        <v>katA</v>
      </c>
      <c r="AG13368" s="153"/>
      <c r="AH13368" s="153"/>
      <c r="AI13368" t="s">
        <v>236</v>
      </c>
      <c r="AJ13368" t="s">
        <v>17878</v>
      </c>
      <c r="AK13368" s="9" t="str">
        <f>VLOOKUP(Y13368,zdroj!D:AJ,33,0)</f>
        <v>katA</v>
      </c>
    </row>
    <row r="13369" spans="8:37" x14ac:dyDescent="0.25">
      <c r="H13369" s="8"/>
      <c r="I13369" s="8"/>
      <c r="N13369" s="23"/>
      <c r="O13369" s="24"/>
      <c r="P13369" s="19"/>
      <c r="Q13369" s="19"/>
      <c r="R13369" s="19"/>
      <c r="U13369" s="27"/>
      <c r="Y13369" s="9" t="s">
        <v>694</v>
      </c>
      <c r="Z13369" s="9" t="s">
        <v>462</v>
      </c>
      <c r="AA13369" s="9" t="s">
        <v>237</v>
      </c>
      <c r="AB13369" s="9">
        <v>7990464</v>
      </c>
      <c r="AC13369" s="9" t="s">
        <v>14142</v>
      </c>
      <c r="AD13369" s="9" t="s">
        <v>225</v>
      </c>
      <c r="AE13369" s="5">
        <f t="shared" si="438"/>
        <v>0</v>
      </c>
      <c r="AF13369" s="5" t="str">
        <f t="shared" si="439"/>
        <v>katA</v>
      </c>
      <c r="AG13369" s="153"/>
      <c r="AH13369" s="153"/>
      <c r="AI13369" t="s">
        <v>195</v>
      </c>
      <c r="AJ13369" t="s">
        <v>340</v>
      </c>
      <c r="AK13369" s="9" t="str">
        <f>VLOOKUP(Y13369,zdroj!D:AJ,33,0)</f>
        <v>katA</v>
      </c>
    </row>
    <row r="13370" spans="8:37" x14ac:dyDescent="0.25">
      <c r="H13370" s="8"/>
      <c r="I13370" s="8"/>
      <c r="N13370" s="23"/>
      <c r="O13370" s="24"/>
      <c r="P13370" s="19"/>
      <c r="Q13370" s="19"/>
      <c r="R13370" s="19"/>
      <c r="U13370" s="27"/>
      <c r="Y13370" s="9" t="s">
        <v>694</v>
      </c>
      <c r="Z13370" s="9" t="s">
        <v>462</v>
      </c>
      <c r="AA13370" s="9" t="s">
        <v>237</v>
      </c>
      <c r="AB13370" s="9">
        <v>7990472</v>
      </c>
      <c r="AC13370" s="9" t="s">
        <v>14143</v>
      </c>
      <c r="AD13370" s="9" t="s">
        <v>225</v>
      </c>
      <c r="AE13370" s="5">
        <f t="shared" si="438"/>
        <v>0</v>
      </c>
      <c r="AF13370" s="5" t="str">
        <f t="shared" si="439"/>
        <v>katA</v>
      </c>
      <c r="AG13370" s="153"/>
      <c r="AH13370" s="153"/>
      <c r="AI13370" t="s">
        <v>195</v>
      </c>
      <c r="AJ13370" t="s">
        <v>340</v>
      </c>
      <c r="AK13370" s="9" t="str">
        <f>VLOOKUP(Y13370,zdroj!D:AJ,33,0)</f>
        <v>katA</v>
      </c>
    </row>
    <row r="13371" spans="8:37" x14ac:dyDescent="0.25">
      <c r="H13371" s="8"/>
      <c r="I13371" s="8"/>
      <c r="N13371" s="23"/>
      <c r="O13371" s="24"/>
      <c r="P13371" s="19"/>
      <c r="Q13371" s="19"/>
      <c r="R13371" s="19"/>
      <c r="U13371" s="27"/>
      <c r="Y13371" s="9" t="s">
        <v>694</v>
      </c>
      <c r="Z13371" s="9" t="s">
        <v>462</v>
      </c>
      <c r="AA13371" s="9" t="s">
        <v>237</v>
      </c>
      <c r="AB13371" s="9">
        <v>7990481</v>
      </c>
      <c r="AC13371" s="9" t="s">
        <v>14144</v>
      </c>
      <c r="AD13371" s="9" t="s">
        <v>225</v>
      </c>
      <c r="AE13371" s="5">
        <f t="shared" si="438"/>
        <v>0</v>
      </c>
      <c r="AF13371" s="5" t="str">
        <f t="shared" si="439"/>
        <v>katA</v>
      </c>
      <c r="AG13371" s="153"/>
      <c r="AH13371" s="153"/>
      <c r="AI13371" t="s">
        <v>195</v>
      </c>
      <c r="AJ13371" t="s">
        <v>340</v>
      </c>
      <c r="AK13371" s="9" t="str">
        <f>VLOOKUP(Y13371,zdroj!D:AJ,33,0)</f>
        <v>katA</v>
      </c>
    </row>
    <row r="13372" spans="8:37" x14ac:dyDescent="0.25">
      <c r="H13372" s="8"/>
      <c r="I13372" s="8"/>
      <c r="N13372" s="23"/>
      <c r="O13372" s="24"/>
      <c r="P13372" s="19"/>
      <c r="Q13372" s="19"/>
      <c r="R13372" s="19"/>
      <c r="U13372" s="27"/>
      <c r="Y13372" s="9" t="s">
        <v>694</v>
      </c>
      <c r="Z13372" s="9" t="s">
        <v>462</v>
      </c>
      <c r="AA13372" s="9" t="s">
        <v>237</v>
      </c>
      <c r="AB13372" s="9">
        <v>7990499</v>
      </c>
      <c r="AC13372" s="9" t="s">
        <v>14145</v>
      </c>
      <c r="AD13372" s="9" t="s">
        <v>225</v>
      </c>
      <c r="AE13372" s="5">
        <f t="shared" si="438"/>
        <v>0</v>
      </c>
      <c r="AF13372" s="5" t="str">
        <f t="shared" si="439"/>
        <v>katA</v>
      </c>
      <c r="AG13372" s="153"/>
      <c r="AH13372" s="153"/>
      <c r="AI13372" t="s">
        <v>195</v>
      </c>
      <c r="AJ13372" t="s">
        <v>340</v>
      </c>
      <c r="AK13372" s="9" t="str">
        <f>VLOOKUP(Y13372,zdroj!D:AJ,33,0)</f>
        <v>katA</v>
      </c>
    </row>
    <row r="13373" spans="8:37" x14ac:dyDescent="0.25">
      <c r="H13373" s="8"/>
      <c r="I13373" s="8"/>
      <c r="N13373" s="23"/>
      <c r="O13373" s="24"/>
      <c r="P13373" s="19"/>
      <c r="Q13373" s="19"/>
      <c r="R13373" s="19"/>
      <c r="U13373" s="27"/>
      <c r="Y13373" s="9" t="s">
        <v>694</v>
      </c>
      <c r="Z13373" s="9" t="s">
        <v>462</v>
      </c>
      <c r="AA13373" s="9" t="s">
        <v>237</v>
      </c>
      <c r="AB13373" s="9">
        <v>7990502</v>
      </c>
      <c r="AC13373" s="9" t="s">
        <v>14146</v>
      </c>
      <c r="AD13373" s="9" t="s">
        <v>225</v>
      </c>
      <c r="AE13373" s="5">
        <f t="shared" si="438"/>
        <v>0</v>
      </c>
      <c r="AF13373" s="5" t="str">
        <f t="shared" si="439"/>
        <v>katA</v>
      </c>
      <c r="AG13373" s="153"/>
      <c r="AH13373" s="153"/>
      <c r="AI13373" t="s">
        <v>195</v>
      </c>
      <c r="AJ13373" t="s">
        <v>340</v>
      </c>
      <c r="AK13373" s="9" t="str">
        <f>VLOOKUP(Y13373,zdroj!D:AJ,33,0)</f>
        <v>katA</v>
      </c>
    </row>
    <row r="13374" spans="8:37" x14ac:dyDescent="0.25">
      <c r="H13374" s="8"/>
      <c r="I13374" s="8"/>
      <c r="N13374" s="23"/>
      <c r="O13374" s="24"/>
      <c r="P13374" s="19"/>
      <c r="Q13374" s="19"/>
      <c r="R13374" s="19"/>
      <c r="U13374" s="27"/>
      <c r="Y13374" s="9" t="s">
        <v>694</v>
      </c>
      <c r="Z13374" s="9" t="s">
        <v>462</v>
      </c>
      <c r="AA13374" s="9" t="s">
        <v>237</v>
      </c>
      <c r="AB13374" s="9">
        <v>7990511</v>
      </c>
      <c r="AC13374" s="9" t="s">
        <v>14147</v>
      </c>
      <c r="AD13374" s="9" t="s">
        <v>225</v>
      </c>
      <c r="AE13374" s="5">
        <f t="shared" si="438"/>
        <v>0</v>
      </c>
      <c r="AF13374" s="5" t="str">
        <f t="shared" si="439"/>
        <v>katA</v>
      </c>
      <c r="AG13374" s="153"/>
      <c r="AH13374" s="153"/>
      <c r="AI13374" t="s">
        <v>195</v>
      </c>
      <c r="AJ13374" t="s">
        <v>340</v>
      </c>
      <c r="AK13374" s="9" t="str">
        <f>VLOOKUP(Y13374,zdroj!D:AJ,33,0)</f>
        <v>katA</v>
      </c>
    </row>
    <row r="13375" spans="8:37" x14ac:dyDescent="0.25">
      <c r="H13375" s="8"/>
      <c r="I13375" s="8"/>
      <c r="N13375" s="23"/>
      <c r="O13375" s="24"/>
      <c r="P13375" s="19"/>
      <c r="Q13375" s="19"/>
      <c r="R13375" s="19"/>
      <c r="U13375" s="27"/>
      <c r="Y13375" s="9" t="s">
        <v>694</v>
      </c>
      <c r="Z13375" s="9" t="s">
        <v>462</v>
      </c>
      <c r="AA13375" s="9" t="s">
        <v>237</v>
      </c>
      <c r="AB13375" s="9">
        <v>7990529</v>
      </c>
      <c r="AC13375" s="9" t="s">
        <v>14148</v>
      </c>
      <c r="AD13375" s="9" t="s">
        <v>231</v>
      </c>
      <c r="AE13375" s="5">
        <f t="shared" si="438"/>
        <v>0</v>
      </c>
      <c r="AF13375" s="5" t="str">
        <f t="shared" si="439"/>
        <v>katB</v>
      </c>
      <c r="AG13375" s="153"/>
      <c r="AH13375" s="153"/>
      <c r="AI13375" t="s">
        <v>195</v>
      </c>
      <c r="AJ13375" t="s">
        <v>340</v>
      </c>
      <c r="AK13375" s="9" t="str">
        <f>VLOOKUP(Y13375,zdroj!D:AJ,33,0)</f>
        <v>katA</v>
      </c>
    </row>
    <row r="13376" spans="8:37" x14ac:dyDescent="0.25">
      <c r="H13376" s="8"/>
      <c r="I13376" s="8"/>
      <c r="N13376" s="23"/>
      <c r="O13376" s="24"/>
      <c r="P13376" s="19"/>
      <c r="Q13376" s="19"/>
      <c r="R13376" s="19"/>
      <c r="U13376" s="27"/>
      <c r="Y13376" s="9" t="s">
        <v>694</v>
      </c>
      <c r="Z13376" s="9" t="s">
        <v>462</v>
      </c>
      <c r="AA13376" s="9" t="s">
        <v>237</v>
      </c>
      <c r="AB13376" s="9">
        <v>7990537</v>
      </c>
      <c r="AC13376" s="9" t="s">
        <v>14149</v>
      </c>
      <c r="AD13376" s="9" t="s">
        <v>225</v>
      </c>
      <c r="AE13376" s="5">
        <f t="shared" si="438"/>
        <v>0</v>
      </c>
      <c r="AF13376" s="5" t="str">
        <f t="shared" si="439"/>
        <v>katA</v>
      </c>
      <c r="AG13376" s="153"/>
      <c r="AH13376" s="153"/>
      <c r="AI13376" t="s">
        <v>195</v>
      </c>
      <c r="AJ13376" t="s">
        <v>340</v>
      </c>
      <c r="AK13376" s="9" t="str">
        <f>VLOOKUP(Y13376,zdroj!D:AJ,33,0)</f>
        <v>katA</v>
      </c>
    </row>
    <row r="13377" spans="8:37" x14ac:dyDescent="0.25">
      <c r="H13377" s="8"/>
      <c r="I13377" s="8"/>
      <c r="N13377" s="23"/>
      <c r="O13377" s="24"/>
      <c r="P13377" s="19"/>
      <c r="Q13377" s="19"/>
      <c r="R13377" s="19"/>
      <c r="U13377" s="27"/>
      <c r="Y13377" s="9" t="s">
        <v>694</v>
      </c>
      <c r="Z13377" s="9" t="s">
        <v>462</v>
      </c>
      <c r="AA13377" s="9" t="s">
        <v>237</v>
      </c>
      <c r="AB13377" s="9">
        <v>7990545</v>
      </c>
      <c r="AC13377" s="9" t="s">
        <v>14150</v>
      </c>
      <c r="AD13377" s="9" t="s">
        <v>225</v>
      </c>
      <c r="AE13377" s="5">
        <f t="shared" si="438"/>
        <v>0</v>
      </c>
      <c r="AF13377" s="5" t="str">
        <f t="shared" si="439"/>
        <v>katA</v>
      </c>
      <c r="AG13377" s="153"/>
      <c r="AH13377" s="153"/>
      <c r="AI13377" t="s">
        <v>195</v>
      </c>
      <c r="AJ13377" t="s">
        <v>340</v>
      </c>
      <c r="AK13377" s="9" t="str">
        <f>VLOOKUP(Y13377,zdroj!D:AJ,33,0)</f>
        <v>katA</v>
      </c>
    </row>
    <row r="13378" spans="8:37" x14ac:dyDescent="0.25">
      <c r="H13378" s="8"/>
      <c r="I13378" s="8"/>
      <c r="N13378" s="23"/>
      <c r="O13378" s="24"/>
      <c r="P13378" s="19"/>
      <c r="Q13378" s="19"/>
      <c r="R13378" s="19"/>
      <c r="U13378" s="27"/>
      <c r="Y13378" s="9" t="s">
        <v>694</v>
      </c>
      <c r="Z13378" s="9" t="s">
        <v>462</v>
      </c>
      <c r="AA13378" s="9" t="s">
        <v>237</v>
      </c>
      <c r="AB13378" s="9">
        <v>7990553</v>
      </c>
      <c r="AC13378" s="9" t="s">
        <v>14151</v>
      </c>
      <c r="AD13378" s="9" t="s">
        <v>225</v>
      </c>
      <c r="AE13378" s="5">
        <f t="shared" si="438"/>
        <v>0</v>
      </c>
      <c r="AF13378" s="5" t="str">
        <f t="shared" si="439"/>
        <v>katA</v>
      </c>
      <c r="AG13378" s="153"/>
      <c r="AH13378" s="153"/>
      <c r="AI13378" t="s">
        <v>195</v>
      </c>
      <c r="AJ13378" t="s">
        <v>340</v>
      </c>
      <c r="AK13378" s="9" t="str">
        <f>VLOOKUP(Y13378,zdroj!D:AJ,33,0)</f>
        <v>katA</v>
      </c>
    </row>
    <row r="13379" spans="8:37" x14ac:dyDescent="0.25">
      <c r="H13379" s="8"/>
      <c r="I13379" s="8"/>
      <c r="N13379" s="23"/>
      <c r="O13379" s="24"/>
      <c r="P13379" s="19"/>
      <c r="Q13379" s="19"/>
      <c r="R13379" s="19"/>
      <c r="U13379" s="27"/>
      <c r="Y13379" s="9" t="s">
        <v>694</v>
      </c>
      <c r="Z13379" s="9" t="s">
        <v>462</v>
      </c>
      <c r="AA13379" s="9" t="s">
        <v>237</v>
      </c>
      <c r="AB13379" s="9">
        <v>7990561</v>
      </c>
      <c r="AC13379" s="9" t="s">
        <v>14152</v>
      </c>
      <c r="AD13379" s="9" t="s">
        <v>225</v>
      </c>
      <c r="AE13379" s="5">
        <f t="shared" si="438"/>
        <v>0</v>
      </c>
      <c r="AF13379" s="5" t="str">
        <f t="shared" si="439"/>
        <v>katA</v>
      </c>
      <c r="AG13379" s="153"/>
      <c r="AH13379" s="153"/>
      <c r="AI13379" t="s">
        <v>195</v>
      </c>
      <c r="AJ13379" t="s">
        <v>340</v>
      </c>
      <c r="AK13379" s="9" t="str">
        <f>VLOOKUP(Y13379,zdroj!D:AJ,33,0)</f>
        <v>katA</v>
      </c>
    </row>
    <row r="13380" spans="8:37" x14ac:dyDescent="0.25">
      <c r="H13380" s="8"/>
      <c r="I13380" s="8"/>
      <c r="N13380" s="23"/>
      <c r="O13380" s="24"/>
      <c r="P13380" s="19"/>
      <c r="Q13380" s="19"/>
      <c r="R13380" s="19"/>
      <c r="U13380" s="27"/>
      <c r="Y13380" s="9" t="s">
        <v>694</v>
      </c>
      <c r="Z13380" s="9" t="s">
        <v>462</v>
      </c>
      <c r="AA13380" s="9" t="s">
        <v>237</v>
      </c>
      <c r="AB13380" s="9">
        <v>7990570</v>
      </c>
      <c r="AC13380" s="9" t="s">
        <v>14153</v>
      </c>
      <c r="AD13380" s="9" t="s">
        <v>225</v>
      </c>
      <c r="AE13380" s="5">
        <f t="shared" si="438"/>
        <v>0</v>
      </c>
      <c r="AF13380" s="5" t="str">
        <f t="shared" si="439"/>
        <v>katA</v>
      </c>
      <c r="AG13380" s="153"/>
      <c r="AH13380" s="153"/>
      <c r="AI13380" t="s">
        <v>195</v>
      </c>
      <c r="AJ13380" t="s">
        <v>340</v>
      </c>
      <c r="AK13380" s="9" t="str">
        <f>VLOOKUP(Y13380,zdroj!D:AJ,33,0)</f>
        <v>katA</v>
      </c>
    </row>
    <row r="13381" spans="8:37" x14ac:dyDescent="0.25">
      <c r="H13381" s="8"/>
      <c r="I13381" s="8"/>
      <c r="N13381" s="23"/>
      <c r="O13381" s="24"/>
      <c r="P13381" s="19"/>
      <c r="Q13381" s="19"/>
      <c r="R13381" s="19"/>
      <c r="U13381" s="27"/>
      <c r="Y13381" s="9" t="s">
        <v>694</v>
      </c>
      <c r="Z13381" s="9" t="s">
        <v>462</v>
      </c>
      <c r="AA13381" s="9" t="s">
        <v>237</v>
      </c>
      <c r="AB13381" s="9">
        <v>7990588</v>
      </c>
      <c r="AC13381" s="9" t="s">
        <v>14154</v>
      </c>
      <c r="AD13381" s="9" t="s">
        <v>225</v>
      </c>
      <c r="AE13381" s="5">
        <f t="shared" si="438"/>
        <v>0</v>
      </c>
      <c r="AF13381" s="5" t="str">
        <f t="shared" si="439"/>
        <v>katA</v>
      </c>
      <c r="AG13381" s="153"/>
      <c r="AH13381" s="153"/>
      <c r="AI13381" t="s">
        <v>195</v>
      </c>
      <c r="AJ13381" t="s">
        <v>340</v>
      </c>
      <c r="AK13381" s="9" t="str">
        <f>VLOOKUP(Y13381,zdroj!D:AJ,33,0)</f>
        <v>katA</v>
      </c>
    </row>
    <row r="13382" spans="8:37" x14ac:dyDescent="0.25">
      <c r="H13382" s="8"/>
      <c r="I13382" s="8"/>
      <c r="N13382" s="23"/>
      <c r="O13382" s="24"/>
      <c r="P13382" s="19"/>
      <c r="Q13382" s="19"/>
      <c r="R13382" s="19"/>
      <c r="U13382" s="27"/>
      <c r="Y13382" s="9" t="s">
        <v>694</v>
      </c>
      <c r="Z13382" s="9" t="s">
        <v>462</v>
      </c>
      <c r="AA13382" s="9" t="s">
        <v>237</v>
      </c>
      <c r="AB13382" s="9">
        <v>7990596</v>
      </c>
      <c r="AC13382" s="9" t="s">
        <v>14155</v>
      </c>
      <c r="AD13382" s="9" t="s">
        <v>225</v>
      </c>
      <c r="AE13382" s="5">
        <f t="shared" si="438"/>
        <v>0</v>
      </c>
      <c r="AF13382" s="5" t="str">
        <f t="shared" si="439"/>
        <v>katA</v>
      </c>
      <c r="AG13382" s="153"/>
      <c r="AH13382" s="153"/>
      <c r="AI13382" t="s">
        <v>195</v>
      </c>
      <c r="AJ13382" t="s">
        <v>340</v>
      </c>
      <c r="AK13382" s="9" t="str">
        <f>VLOOKUP(Y13382,zdroj!D:AJ,33,0)</f>
        <v>katA</v>
      </c>
    </row>
    <row r="13383" spans="8:37" x14ac:dyDescent="0.25">
      <c r="H13383" s="8"/>
      <c r="I13383" s="8"/>
      <c r="N13383" s="23"/>
      <c r="O13383" s="24"/>
      <c r="P13383" s="19"/>
      <c r="Q13383" s="19"/>
      <c r="R13383" s="19"/>
      <c r="U13383" s="27"/>
      <c r="Y13383" s="9" t="s">
        <v>694</v>
      </c>
      <c r="Z13383" s="9" t="s">
        <v>462</v>
      </c>
      <c r="AA13383" s="9" t="s">
        <v>237</v>
      </c>
      <c r="AB13383" s="9">
        <v>7990600</v>
      </c>
      <c r="AC13383" s="9" t="s">
        <v>14156</v>
      </c>
      <c r="AD13383" s="9" t="s">
        <v>225</v>
      </c>
      <c r="AE13383" s="5">
        <f t="shared" si="438"/>
        <v>0</v>
      </c>
      <c r="AF13383" s="5" t="str">
        <f t="shared" si="439"/>
        <v>katA</v>
      </c>
      <c r="AG13383" s="153"/>
      <c r="AH13383" s="153"/>
      <c r="AI13383" t="s">
        <v>229</v>
      </c>
      <c r="AJ13383" t="s">
        <v>17878</v>
      </c>
      <c r="AK13383" s="9" t="str">
        <f>VLOOKUP(Y13383,zdroj!D:AJ,33,0)</f>
        <v>katA</v>
      </c>
    </row>
    <row r="13384" spans="8:37" x14ac:dyDescent="0.25">
      <c r="H13384" s="8"/>
      <c r="I13384" s="8"/>
      <c r="N13384" s="23"/>
      <c r="O13384" s="24"/>
      <c r="P13384" s="19"/>
      <c r="Q13384" s="19"/>
      <c r="R13384" s="19"/>
      <c r="U13384" s="27"/>
      <c r="Y13384" s="9" t="s">
        <v>694</v>
      </c>
      <c r="Z13384" s="9" t="s">
        <v>462</v>
      </c>
      <c r="AA13384" s="9" t="s">
        <v>237</v>
      </c>
      <c r="AB13384" s="9">
        <v>7990618</v>
      </c>
      <c r="AC13384" s="9" t="s">
        <v>14157</v>
      </c>
      <c r="AD13384" s="9" t="s">
        <v>225</v>
      </c>
      <c r="AE13384" s="5">
        <f t="shared" si="438"/>
        <v>0</v>
      </c>
      <c r="AF13384" s="5" t="str">
        <f t="shared" si="439"/>
        <v>katA</v>
      </c>
      <c r="AG13384" s="153"/>
      <c r="AH13384" s="153"/>
      <c r="AI13384" t="s">
        <v>195</v>
      </c>
      <c r="AJ13384" t="s">
        <v>340</v>
      </c>
      <c r="AK13384" s="9" t="str">
        <f>VLOOKUP(Y13384,zdroj!D:AJ,33,0)</f>
        <v>katA</v>
      </c>
    </row>
    <row r="13385" spans="8:37" x14ac:dyDescent="0.25">
      <c r="H13385" s="8"/>
      <c r="I13385" s="8"/>
      <c r="N13385" s="23"/>
      <c r="O13385" s="24"/>
      <c r="P13385" s="19"/>
      <c r="Q13385" s="19"/>
      <c r="R13385" s="19"/>
      <c r="U13385" s="27"/>
      <c r="Y13385" s="9" t="s">
        <v>694</v>
      </c>
      <c r="Z13385" s="9" t="s">
        <v>462</v>
      </c>
      <c r="AA13385" s="9" t="s">
        <v>237</v>
      </c>
      <c r="AB13385" s="9">
        <v>7990626</v>
      </c>
      <c r="AC13385" s="9" t="s">
        <v>14158</v>
      </c>
      <c r="AD13385" s="9" t="s">
        <v>225</v>
      </c>
      <c r="AE13385" s="5">
        <f t="shared" si="438"/>
        <v>0</v>
      </c>
      <c r="AF13385" s="5" t="str">
        <f t="shared" si="439"/>
        <v>katA</v>
      </c>
      <c r="AG13385" s="153"/>
      <c r="AH13385" s="153"/>
      <c r="AI13385" t="s">
        <v>195</v>
      </c>
      <c r="AJ13385" t="s">
        <v>340</v>
      </c>
      <c r="AK13385" s="9" t="str">
        <f>VLOOKUP(Y13385,zdroj!D:AJ,33,0)</f>
        <v>katA</v>
      </c>
    </row>
    <row r="13386" spans="8:37" x14ac:dyDescent="0.25">
      <c r="H13386" s="8"/>
      <c r="I13386" s="8"/>
      <c r="N13386" s="23"/>
      <c r="O13386" s="24"/>
      <c r="P13386" s="19"/>
      <c r="Q13386" s="19"/>
      <c r="R13386" s="19"/>
      <c r="U13386" s="27"/>
      <c r="Y13386" s="9" t="s">
        <v>694</v>
      </c>
      <c r="Z13386" s="9" t="s">
        <v>462</v>
      </c>
      <c r="AA13386" s="9" t="s">
        <v>237</v>
      </c>
      <c r="AB13386" s="9">
        <v>7990634</v>
      </c>
      <c r="AC13386" s="9" t="s">
        <v>14159</v>
      </c>
      <c r="AD13386" s="9" t="s">
        <v>225</v>
      </c>
      <c r="AE13386" s="5">
        <f t="shared" ref="AE13386:AE13449" si="440">VLOOKUP(Y13386,K:T,10,0)</f>
        <v>0</v>
      </c>
      <c r="AF13386" s="5" t="str">
        <f t="shared" ref="AF13386:AF13449" si="441">IF(AE13386="A",IF(AD13386="katA","katB",AD13386),AD13386)</f>
        <v>katA</v>
      </c>
      <c r="AG13386" s="153"/>
      <c r="AH13386" s="153"/>
      <c r="AI13386" t="s">
        <v>195</v>
      </c>
      <c r="AJ13386" t="s">
        <v>340</v>
      </c>
      <c r="AK13386" s="9" t="str">
        <f>VLOOKUP(Y13386,zdroj!D:AJ,33,0)</f>
        <v>katA</v>
      </c>
    </row>
    <row r="13387" spans="8:37" x14ac:dyDescent="0.25">
      <c r="H13387" s="8"/>
      <c r="I13387" s="8"/>
      <c r="N13387" s="23"/>
      <c r="O13387" s="24"/>
      <c r="P13387" s="19"/>
      <c r="Q13387" s="19"/>
      <c r="R13387" s="19"/>
      <c r="U13387" s="27"/>
      <c r="Y13387" s="9" t="s">
        <v>694</v>
      </c>
      <c r="Z13387" s="9" t="s">
        <v>462</v>
      </c>
      <c r="AA13387" s="9" t="s">
        <v>237</v>
      </c>
      <c r="AB13387" s="9">
        <v>7990651</v>
      </c>
      <c r="AC13387" s="9" t="s">
        <v>14160</v>
      </c>
      <c r="AD13387" s="9" t="s">
        <v>225</v>
      </c>
      <c r="AE13387" s="5">
        <f t="shared" si="440"/>
        <v>0</v>
      </c>
      <c r="AF13387" s="5" t="str">
        <f t="shared" si="441"/>
        <v>katA</v>
      </c>
      <c r="AG13387" s="153"/>
      <c r="AH13387" s="153"/>
      <c r="AI13387" t="s">
        <v>195</v>
      </c>
      <c r="AJ13387" t="s">
        <v>340</v>
      </c>
      <c r="AK13387" s="9" t="str">
        <f>VLOOKUP(Y13387,zdroj!D:AJ,33,0)</f>
        <v>katA</v>
      </c>
    </row>
    <row r="13388" spans="8:37" x14ac:dyDescent="0.25">
      <c r="H13388" s="8"/>
      <c r="I13388" s="8"/>
      <c r="N13388" s="23"/>
      <c r="O13388" s="24"/>
      <c r="P13388" s="19"/>
      <c r="Q13388" s="19"/>
      <c r="R13388" s="19"/>
      <c r="U13388" s="27"/>
      <c r="Y13388" s="9" t="s">
        <v>694</v>
      </c>
      <c r="Z13388" s="9" t="s">
        <v>462</v>
      </c>
      <c r="AA13388" s="9" t="s">
        <v>237</v>
      </c>
      <c r="AB13388" s="9">
        <v>7990677</v>
      </c>
      <c r="AC13388" s="9" t="s">
        <v>14161</v>
      </c>
      <c r="AD13388" s="9" t="s">
        <v>225</v>
      </c>
      <c r="AE13388" s="5">
        <f t="shared" si="440"/>
        <v>0</v>
      </c>
      <c r="AF13388" s="5" t="str">
        <f t="shared" si="441"/>
        <v>katA</v>
      </c>
      <c r="AG13388" s="153"/>
      <c r="AH13388" s="153"/>
      <c r="AI13388" t="s">
        <v>229</v>
      </c>
      <c r="AJ13388" t="s">
        <v>17878</v>
      </c>
      <c r="AK13388" s="9" t="str">
        <f>VLOOKUP(Y13388,zdroj!D:AJ,33,0)</f>
        <v>katA</v>
      </c>
    </row>
    <row r="13389" spans="8:37" x14ac:dyDescent="0.25">
      <c r="H13389" s="8"/>
      <c r="I13389" s="8"/>
      <c r="N13389" s="23"/>
      <c r="O13389" s="24"/>
      <c r="P13389" s="19"/>
      <c r="Q13389" s="19"/>
      <c r="R13389" s="19"/>
      <c r="U13389" s="27"/>
      <c r="Y13389" s="9" t="s">
        <v>694</v>
      </c>
      <c r="Z13389" s="9" t="s">
        <v>462</v>
      </c>
      <c r="AA13389" s="9" t="s">
        <v>237</v>
      </c>
      <c r="AB13389" s="9">
        <v>7990685</v>
      </c>
      <c r="AC13389" s="9" t="s">
        <v>14162</v>
      </c>
      <c r="AD13389" s="9" t="s">
        <v>225</v>
      </c>
      <c r="AE13389" s="5">
        <f t="shared" si="440"/>
        <v>0</v>
      </c>
      <c r="AF13389" s="5" t="str">
        <f t="shared" si="441"/>
        <v>katA</v>
      </c>
      <c r="AG13389" s="153"/>
      <c r="AH13389" s="153"/>
      <c r="AI13389" t="s">
        <v>195</v>
      </c>
      <c r="AJ13389" t="s">
        <v>340</v>
      </c>
      <c r="AK13389" s="9" t="str">
        <f>VLOOKUP(Y13389,zdroj!D:AJ,33,0)</f>
        <v>katA</v>
      </c>
    </row>
    <row r="13390" spans="8:37" x14ac:dyDescent="0.25">
      <c r="H13390" s="8"/>
      <c r="I13390" s="8"/>
      <c r="N13390" s="23"/>
      <c r="O13390" s="24"/>
      <c r="P13390" s="19"/>
      <c r="Q13390" s="19"/>
      <c r="R13390" s="19"/>
      <c r="U13390" s="27"/>
      <c r="Y13390" s="9" t="s">
        <v>694</v>
      </c>
      <c r="Z13390" s="9" t="s">
        <v>462</v>
      </c>
      <c r="AA13390" s="9" t="s">
        <v>237</v>
      </c>
      <c r="AB13390" s="9">
        <v>7990693</v>
      </c>
      <c r="AC13390" s="9" t="s">
        <v>14163</v>
      </c>
      <c r="AD13390" s="9" t="s">
        <v>225</v>
      </c>
      <c r="AE13390" s="5">
        <f t="shared" si="440"/>
        <v>0</v>
      </c>
      <c r="AF13390" s="5" t="str">
        <f t="shared" si="441"/>
        <v>katA</v>
      </c>
      <c r="AG13390" s="153"/>
      <c r="AH13390" s="153"/>
      <c r="AI13390" t="s">
        <v>195</v>
      </c>
      <c r="AJ13390" t="s">
        <v>340</v>
      </c>
      <c r="AK13390" s="9" t="str">
        <f>VLOOKUP(Y13390,zdroj!D:AJ,33,0)</f>
        <v>katA</v>
      </c>
    </row>
    <row r="13391" spans="8:37" x14ac:dyDescent="0.25">
      <c r="H13391" s="8"/>
      <c r="I13391" s="8"/>
      <c r="N13391" s="23"/>
      <c r="O13391" s="24"/>
      <c r="P13391" s="19"/>
      <c r="Q13391" s="19"/>
      <c r="R13391" s="19"/>
      <c r="U13391" s="27"/>
      <c r="Y13391" s="9" t="s">
        <v>694</v>
      </c>
      <c r="Z13391" s="9" t="s">
        <v>462</v>
      </c>
      <c r="AA13391" s="9" t="s">
        <v>237</v>
      </c>
      <c r="AB13391" s="9">
        <v>7990707</v>
      </c>
      <c r="AC13391" s="9" t="s">
        <v>14164</v>
      </c>
      <c r="AD13391" s="9" t="s">
        <v>225</v>
      </c>
      <c r="AE13391" s="5">
        <f t="shared" si="440"/>
        <v>0</v>
      </c>
      <c r="AF13391" s="5" t="str">
        <f t="shared" si="441"/>
        <v>katA</v>
      </c>
      <c r="AG13391" s="153"/>
      <c r="AH13391" s="153"/>
      <c r="AI13391" t="s">
        <v>195</v>
      </c>
      <c r="AJ13391" t="s">
        <v>340</v>
      </c>
      <c r="AK13391" s="9" t="str">
        <f>VLOOKUP(Y13391,zdroj!D:AJ,33,0)</f>
        <v>katA</v>
      </c>
    </row>
    <row r="13392" spans="8:37" x14ac:dyDescent="0.25">
      <c r="H13392" s="8"/>
      <c r="I13392" s="8"/>
      <c r="N13392" s="23"/>
      <c r="O13392" s="24"/>
      <c r="P13392" s="19"/>
      <c r="Q13392" s="19"/>
      <c r="R13392" s="19"/>
      <c r="U13392" s="27"/>
      <c r="Y13392" s="9" t="s">
        <v>694</v>
      </c>
      <c r="Z13392" s="9" t="s">
        <v>462</v>
      </c>
      <c r="AA13392" s="9" t="s">
        <v>237</v>
      </c>
      <c r="AB13392" s="9">
        <v>7990715</v>
      </c>
      <c r="AC13392" s="9" t="s">
        <v>14165</v>
      </c>
      <c r="AD13392" s="9" t="s">
        <v>225</v>
      </c>
      <c r="AE13392" s="5">
        <f t="shared" si="440"/>
        <v>0</v>
      </c>
      <c r="AF13392" s="5" t="str">
        <f t="shared" si="441"/>
        <v>katA</v>
      </c>
      <c r="AG13392" s="153"/>
      <c r="AH13392" s="153"/>
      <c r="AI13392" t="s">
        <v>195</v>
      </c>
      <c r="AJ13392" t="s">
        <v>340</v>
      </c>
      <c r="AK13392" s="9" t="str">
        <f>VLOOKUP(Y13392,zdroj!D:AJ,33,0)</f>
        <v>katA</v>
      </c>
    </row>
    <row r="13393" spans="8:37" x14ac:dyDescent="0.25">
      <c r="H13393" s="8"/>
      <c r="I13393" s="8"/>
      <c r="N13393" s="23"/>
      <c r="O13393" s="24"/>
      <c r="P13393" s="19"/>
      <c r="Q13393" s="19"/>
      <c r="R13393" s="19"/>
      <c r="U13393" s="27"/>
      <c r="Y13393" s="9" t="s">
        <v>694</v>
      </c>
      <c r="Z13393" s="9" t="s">
        <v>462</v>
      </c>
      <c r="AA13393" s="9" t="s">
        <v>237</v>
      </c>
      <c r="AB13393" s="9">
        <v>7990723</v>
      </c>
      <c r="AC13393" s="9" t="s">
        <v>14166</v>
      </c>
      <c r="AD13393" s="9" t="s">
        <v>225</v>
      </c>
      <c r="AE13393" s="5">
        <f t="shared" si="440"/>
        <v>0</v>
      </c>
      <c r="AF13393" s="5" t="str">
        <f t="shared" si="441"/>
        <v>katA</v>
      </c>
      <c r="AG13393" s="153"/>
      <c r="AH13393" s="153"/>
      <c r="AI13393" t="s">
        <v>195</v>
      </c>
      <c r="AJ13393" t="s">
        <v>340</v>
      </c>
      <c r="AK13393" s="9" t="str">
        <f>VLOOKUP(Y13393,zdroj!D:AJ,33,0)</f>
        <v>katA</v>
      </c>
    </row>
    <row r="13394" spans="8:37" x14ac:dyDescent="0.25">
      <c r="H13394" s="8"/>
      <c r="I13394" s="8"/>
      <c r="N13394" s="23"/>
      <c r="O13394" s="24"/>
      <c r="P13394" s="19"/>
      <c r="Q13394" s="19"/>
      <c r="R13394" s="19"/>
      <c r="U13394" s="27"/>
      <c r="Y13394" s="9" t="s">
        <v>694</v>
      </c>
      <c r="Z13394" s="9" t="s">
        <v>462</v>
      </c>
      <c r="AA13394" s="9" t="s">
        <v>237</v>
      </c>
      <c r="AB13394" s="9">
        <v>7990731</v>
      </c>
      <c r="AC13394" s="9" t="s">
        <v>14167</v>
      </c>
      <c r="AD13394" s="9" t="s">
        <v>225</v>
      </c>
      <c r="AE13394" s="5">
        <f t="shared" si="440"/>
        <v>0</v>
      </c>
      <c r="AF13394" s="5" t="str">
        <f t="shared" si="441"/>
        <v>katA</v>
      </c>
      <c r="AG13394" s="153"/>
      <c r="AH13394" s="153"/>
      <c r="AI13394" t="s">
        <v>236</v>
      </c>
      <c r="AJ13394" t="s">
        <v>17878</v>
      </c>
      <c r="AK13394" s="9" t="str">
        <f>VLOOKUP(Y13394,zdroj!D:AJ,33,0)</f>
        <v>katA</v>
      </c>
    </row>
    <row r="13395" spans="8:37" x14ac:dyDescent="0.25">
      <c r="H13395" s="8"/>
      <c r="I13395" s="8"/>
      <c r="N13395" s="23"/>
      <c r="O13395" s="24"/>
      <c r="P13395" s="19"/>
      <c r="Q13395" s="19"/>
      <c r="R13395" s="19"/>
      <c r="U13395" s="27"/>
      <c r="Y13395" s="9" t="s">
        <v>694</v>
      </c>
      <c r="Z13395" s="9" t="s">
        <v>462</v>
      </c>
      <c r="AA13395" s="9" t="s">
        <v>237</v>
      </c>
      <c r="AB13395" s="9">
        <v>7990740</v>
      </c>
      <c r="AC13395" s="9" t="s">
        <v>14168</v>
      </c>
      <c r="AD13395" s="9" t="s">
        <v>225</v>
      </c>
      <c r="AE13395" s="5">
        <f t="shared" si="440"/>
        <v>0</v>
      </c>
      <c r="AF13395" s="5" t="str">
        <f t="shared" si="441"/>
        <v>katA</v>
      </c>
      <c r="AG13395" s="153"/>
      <c r="AH13395" s="153"/>
      <c r="AI13395" t="s">
        <v>195</v>
      </c>
      <c r="AJ13395" t="s">
        <v>340</v>
      </c>
      <c r="AK13395" s="9" t="str">
        <f>VLOOKUP(Y13395,zdroj!D:AJ,33,0)</f>
        <v>katA</v>
      </c>
    </row>
    <row r="13396" spans="8:37" x14ac:dyDescent="0.25">
      <c r="H13396" s="8"/>
      <c r="I13396" s="8"/>
      <c r="N13396" s="23"/>
      <c r="O13396" s="24"/>
      <c r="P13396" s="19"/>
      <c r="Q13396" s="19"/>
      <c r="R13396" s="19"/>
      <c r="U13396" s="27"/>
      <c r="Y13396" s="9" t="s">
        <v>694</v>
      </c>
      <c r="Z13396" s="9" t="s">
        <v>462</v>
      </c>
      <c r="AA13396" s="9" t="s">
        <v>237</v>
      </c>
      <c r="AB13396" s="9">
        <v>7990758</v>
      </c>
      <c r="AC13396" s="9" t="s">
        <v>14169</v>
      </c>
      <c r="AD13396" s="9" t="s">
        <v>225</v>
      </c>
      <c r="AE13396" s="5">
        <f t="shared" si="440"/>
        <v>0</v>
      </c>
      <c r="AF13396" s="5" t="str">
        <f t="shared" si="441"/>
        <v>katA</v>
      </c>
      <c r="AG13396" s="153"/>
      <c r="AH13396" s="153"/>
      <c r="AI13396" t="s">
        <v>195</v>
      </c>
      <c r="AJ13396" t="s">
        <v>340</v>
      </c>
      <c r="AK13396" s="9" t="str">
        <f>VLOOKUP(Y13396,zdroj!D:AJ,33,0)</f>
        <v>katA</v>
      </c>
    </row>
    <row r="13397" spans="8:37" x14ac:dyDescent="0.25">
      <c r="H13397" s="8"/>
      <c r="I13397" s="8"/>
      <c r="N13397" s="23"/>
      <c r="O13397" s="24"/>
      <c r="P13397" s="19"/>
      <c r="Q13397" s="19"/>
      <c r="R13397" s="19"/>
      <c r="U13397" s="27"/>
      <c r="Y13397" s="9" t="s">
        <v>694</v>
      </c>
      <c r="Z13397" s="9" t="s">
        <v>462</v>
      </c>
      <c r="AA13397" s="9" t="s">
        <v>237</v>
      </c>
      <c r="AB13397" s="9">
        <v>7990766</v>
      </c>
      <c r="AC13397" s="9" t="s">
        <v>14170</v>
      </c>
      <c r="AD13397" s="9" t="s">
        <v>231</v>
      </c>
      <c r="AE13397" s="5">
        <f t="shared" si="440"/>
        <v>0</v>
      </c>
      <c r="AF13397" s="5" t="str">
        <f t="shared" si="441"/>
        <v>katB</v>
      </c>
      <c r="AG13397" s="153"/>
      <c r="AH13397" s="153"/>
      <c r="AI13397" t="s">
        <v>229</v>
      </c>
      <c r="AJ13397" t="s">
        <v>17878</v>
      </c>
      <c r="AK13397" s="9" t="str">
        <f>VLOOKUP(Y13397,zdroj!D:AJ,33,0)</f>
        <v>katA</v>
      </c>
    </row>
    <row r="13398" spans="8:37" x14ac:dyDescent="0.25">
      <c r="H13398" s="8"/>
      <c r="I13398" s="8"/>
      <c r="N13398" s="23"/>
      <c r="O13398" s="24"/>
      <c r="P13398" s="19"/>
      <c r="Q13398" s="19"/>
      <c r="R13398" s="19"/>
      <c r="U13398" s="27"/>
      <c r="Y13398" s="9" t="s">
        <v>694</v>
      </c>
      <c r="Z13398" s="9" t="s">
        <v>462</v>
      </c>
      <c r="AA13398" s="9" t="s">
        <v>237</v>
      </c>
      <c r="AB13398" s="9">
        <v>7990791</v>
      </c>
      <c r="AC13398" s="9" t="s">
        <v>14171</v>
      </c>
      <c r="AD13398" s="9" t="s">
        <v>225</v>
      </c>
      <c r="AE13398" s="5">
        <f t="shared" si="440"/>
        <v>0</v>
      </c>
      <c r="AF13398" s="5" t="str">
        <f t="shared" si="441"/>
        <v>katA</v>
      </c>
      <c r="AG13398" s="153"/>
      <c r="AH13398" s="153"/>
      <c r="AI13398" t="s">
        <v>195</v>
      </c>
      <c r="AJ13398" t="s">
        <v>340</v>
      </c>
      <c r="AK13398" s="9" t="str">
        <f>VLOOKUP(Y13398,zdroj!D:AJ,33,0)</f>
        <v>katA</v>
      </c>
    </row>
    <row r="13399" spans="8:37" x14ac:dyDescent="0.25">
      <c r="H13399" s="8"/>
      <c r="I13399" s="8"/>
      <c r="N13399" s="23"/>
      <c r="O13399" s="24"/>
      <c r="P13399" s="19"/>
      <c r="Q13399" s="19"/>
      <c r="R13399" s="19"/>
      <c r="U13399" s="27"/>
      <c r="Y13399" s="9" t="s">
        <v>694</v>
      </c>
      <c r="Z13399" s="9" t="s">
        <v>462</v>
      </c>
      <c r="AA13399" s="9" t="s">
        <v>237</v>
      </c>
      <c r="AB13399" s="9">
        <v>7990804</v>
      </c>
      <c r="AC13399" s="9" t="s">
        <v>14172</v>
      </c>
      <c r="AD13399" s="9" t="s">
        <v>225</v>
      </c>
      <c r="AE13399" s="5">
        <f t="shared" si="440"/>
        <v>0</v>
      </c>
      <c r="AF13399" s="5" t="str">
        <f t="shared" si="441"/>
        <v>katA</v>
      </c>
      <c r="AG13399" s="153"/>
      <c r="AH13399" s="153"/>
      <c r="AI13399" t="s">
        <v>195</v>
      </c>
      <c r="AJ13399" t="s">
        <v>340</v>
      </c>
      <c r="AK13399" s="9" t="str">
        <f>VLOOKUP(Y13399,zdroj!D:AJ,33,0)</f>
        <v>katA</v>
      </c>
    </row>
    <row r="13400" spans="8:37" x14ac:dyDescent="0.25">
      <c r="H13400" s="8"/>
      <c r="I13400" s="8"/>
      <c r="N13400" s="23"/>
      <c r="O13400" s="24"/>
      <c r="P13400" s="19"/>
      <c r="Q13400" s="19"/>
      <c r="R13400" s="19"/>
      <c r="U13400" s="27"/>
      <c r="Y13400" s="9" t="s">
        <v>694</v>
      </c>
      <c r="Z13400" s="9" t="s">
        <v>462</v>
      </c>
      <c r="AA13400" s="9" t="s">
        <v>237</v>
      </c>
      <c r="AB13400" s="9">
        <v>7990812</v>
      </c>
      <c r="AC13400" s="9" t="s">
        <v>14173</v>
      </c>
      <c r="AD13400" s="9" t="s">
        <v>225</v>
      </c>
      <c r="AE13400" s="5">
        <f t="shared" si="440"/>
        <v>0</v>
      </c>
      <c r="AF13400" s="5" t="str">
        <f t="shared" si="441"/>
        <v>katA</v>
      </c>
      <c r="AG13400" s="153"/>
      <c r="AH13400" s="153"/>
      <c r="AI13400" t="s">
        <v>195</v>
      </c>
      <c r="AJ13400" t="s">
        <v>340</v>
      </c>
      <c r="AK13400" s="9" t="str">
        <f>VLOOKUP(Y13400,zdroj!D:AJ,33,0)</f>
        <v>katA</v>
      </c>
    </row>
    <row r="13401" spans="8:37" x14ac:dyDescent="0.25">
      <c r="H13401" s="8"/>
      <c r="I13401" s="8"/>
      <c r="N13401" s="23"/>
      <c r="O13401" s="24"/>
      <c r="P13401" s="19"/>
      <c r="Q13401" s="19"/>
      <c r="R13401" s="19"/>
      <c r="U13401" s="27"/>
      <c r="Y13401" s="9" t="s">
        <v>694</v>
      </c>
      <c r="Z13401" s="9" t="s">
        <v>462</v>
      </c>
      <c r="AA13401" s="9" t="s">
        <v>237</v>
      </c>
      <c r="AB13401" s="9">
        <v>7990821</v>
      </c>
      <c r="AC13401" s="9" t="s">
        <v>14174</v>
      </c>
      <c r="AD13401" s="9" t="s">
        <v>225</v>
      </c>
      <c r="AE13401" s="5">
        <f t="shared" si="440"/>
        <v>0</v>
      </c>
      <c r="AF13401" s="5" t="str">
        <f t="shared" si="441"/>
        <v>katA</v>
      </c>
      <c r="AG13401" s="153"/>
      <c r="AH13401" s="153"/>
      <c r="AI13401" t="s">
        <v>195</v>
      </c>
      <c r="AJ13401" t="s">
        <v>340</v>
      </c>
      <c r="AK13401" s="9" t="str">
        <f>VLOOKUP(Y13401,zdroj!D:AJ,33,0)</f>
        <v>katA</v>
      </c>
    </row>
    <row r="13402" spans="8:37" x14ac:dyDescent="0.25">
      <c r="H13402" s="8"/>
      <c r="I13402" s="8"/>
      <c r="N13402" s="23"/>
      <c r="O13402" s="24"/>
      <c r="P13402" s="19"/>
      <c r="Q13402" s="19"/>
      <c r="R13402" s="19"/>
      <c r="U13402" s="27"/>
      <c r="Y13402" s="9" t="s">
        <v>694</v>
      </c>
      <c r="Z13402" s="9" t="s">
        <v>462</v>
      </c>
      <c r="AA13402" s="9" t="s">
        <v>237</v>
      </c>
      <c r="AB13402" s="9">
        <v>7990847</v>
      </c>
      <c r="AC13402" s="9" t="s">
        <v>14175</v>
      </c>
      <c r="AD13402" s="9" t="s">
        <v>225</v>
      </c>
      <c r="AE13402" s="5">
        <f t="shared" si="440"/>
        <v>0</v>
      </c>
      <c r="AF13402" s="5" t="str">
        <f t="shared" si="441"/>
        <v>katA</v>
      </c>
      <c r="AG13402" s="153"/>
      <c r="AH13402" s="153"/>
      <c r="AI13402" t="s">
        <v>195</v>
      </c>
      <c r="AJ13402" t="s">
        <v>340</v>
      </c>
      <c r="AK13402" s="9" t="str">
        <f>VLOOKUP(Y13402,zdroj!D:AJ,33,0)</f>
        <v>katA</v>
      </c>
    </row>
    <row r="13403" spans="8:37" x14ac:dyDescent="0.25">
      <c r="H13403" s="8"/>
      <c r="I13403" s="8"/>
      <c r="N13403" s="23"/>
      <c r="O13403" s="24"/>
      <c r="P13403" s="19"/>
      <c r="Q13403" s="19"/>
      <c r="R13403" s="19"/>
      <c r="U13403" s="27"/>
      <c r="Y13403" s="9" t="s">
        <v>694</v>
      </c>
      <c r="Z13403" s="9" t="s">
        <v>462</v>
      </c>
      <c r="AA13403" s="9" t="s">
        <v>237</v>
      </c>
      <c r="AB13403" s="9">
        <v>7990880</v>
      </c>
      <c r="AC13403" s="9" t="s">
        <v>14176</v>
      </c>
      <c r="AD13403" s="9" t="s">
        <v>225</v>
      </c>
      <c r="AE13403" s="5">
        <f t="shared" si="440"/>
        <v>0</v>
      </c>
      <c r="AF13403" s="5" t="str">
        <f t="shared" si="441"/>
        <v>katA</v>
      </c>
      <c r="AG13403" s="153"/>
      <c r="AH13403" s="153"/>
      <c r="AI13403" t="s">
        <v>195</v>
      </c>
      <c r="AJ13403" t="s">
        <v>340</v>
      </c>
      <c r="AK13403" s="9" t="str">
        <f>VLOOKUP(Y13403,zdroj!D:AJ,33,0)</f>
        <v>katA</v>
      </c>
    </row>
    <row r="13404" spans="8:37" x14ac:dyDescent="0.25">
      <c r="H13404" s="8"/>
      <c r="I13404" s="8"/>
      <c r="N13404" s="23"/>
      <c r="O13404" s="24"/>
      <c r="P13404" s="19"/>
      <c r="Q13404" s="19"/>
      <c r="R13404" s="19"/>
      <c r="U13404" s="27"/>
      <c r="Y13404" s="9" t="s">
        <v>694</v>
      </c>
      <c r="Z13404" s="9" t="s">
        <v>462</v>
      </c>
      <c r="AA13404" s="9" t="s">
        <v>237</v>
      </c>
      <c r="AB13404" s="9">
        <v>7990898</v>
      </c>
      <c r="AC13404" s="9" t="s">
        <v>14177</v>
      </c>
      <c r="AD13404" s="9" t="s">
        <v>225</v>
      </c>
      <c r="AE13404" s="5">
        <f t="shared" si="440"/>
        <v>0</v>
      </c>
      <c r="AF13404" s="5" t="str">
        <f t="shared" si="441"/>
        <v>katA</v>
      </c>
      <c r="AG13404" s="153"/>
      <c r="AH13404" s="153"/>
      <c r="AI13404" t="s">
        <v>195</v>
      </c>
      <c r="AJ13404" t="s">
        <v>340</v>
      </c>
      <c r="AK13404" s="9" t="str">
        <f>VLOOKUP(Y13404,zdroj!D:AJ,33,0)</f>
        <v>katA</v>
      </c>
    </row>
    <row r="13405" spans="8:37" x14ac:dyDescent="0.25">
      <c r="H13405" s="8"/>
      <c r="I13405" s="8"/>
      <c r="N13405" s="23"/>
      <c r="O13405" s="24"/>
      <c r="P13405" s="19"/>
      <c r="Q13405" s="19"/>
      <c r="R13405" s="19"/>
      <c r="U13405" s="27"/>
      <c r="Y13405" s="9" t="s">
        <v>694</v>
      </c>
      <c r="Z13405" s="9" t="s">
        <v>462</v>
      </c>
      <c r="AA13405" s="9" t="s">
        <v>237</v>
      </c>
      <c r="AB13405" s="9">
        <v>7990901</v>
      </c>
      <c r="AC13405" s="9" t="s">
        <v>14178</v>
      </c>
      <c r="AD13405" s="9" t="s">
        <v>225</v>
      </c>
      <c r="AE13405" s="5">
        <f t="shared" si="440"/>
        <v>0</v>
      </c>
      <c r="AF13405" s="5" t="str">
        <f t="shared" si="441"/>
        <v>katA</v>
      </c>
      <c r="AG13405" s="153"/>
      <c r="AH13405" s="153"/>
      <c r="AI13405" t="s">
        <v>195</v>
      </c>
      <c r="AJ13405" t="s">
        <v>340</v>
      </c>
      <c r="AK13405" s="9" t="str">
        <f>VLOOKUP(Y13405,zdroj!D:AJ,33,0)</f>
        <v>katA</v>
      </c>
    </row>
    <row r="13406" spans="8:37" x14ac:dyDescent="0.25">
      <c r="H13406" s="8"/>
      <c r="I13406" s="8"/>
      <c r="N13406" s="23"/>
      <c r="O13406" s="24"/>
      <c r="P13406" s="19"/>
      <c r="Q13406" s="19"/>
      <c r="R13406" s="19"/>
      <c r="U13406" s="27"/>
      <c r="Y13406" s="9" t="s">
        <v>694</v>
      </c>
      <c r="Z13406" s="9" t="s">
        <v>462</v>
      </c>
      <c r="AA13406" s="9" t="s">
        <v>237</v>
      </c>
      <c r="AB13406" s="9">
        <v>7990910</v>
      </c>
      <c r="AC13406" s="9" t="s">
        <v>14179</v>
      </c>
      <c r="AD13406" s="9" t="s">
        <v>225</v>
      </c>
      <c r="AE13406" s="5">
        <f t="shared" si="440"/>
        <v>0</v>
      </c>
      <c r="AF13406" s="5" t="str">
        <f t="shared" si="441"/>
        <v>katA</v>
      </c>
      <c r="AG13406" s="153"/>
      <c r="AH13406" s="153"/>
      <c r="AI13406" t="s">
        <v>195</v>
      </c>
      <c r="AJ13406" t="s">
        <v>340</v>
      </c>
      <c r="AK13406" s="9" t="str">
        <f>VLOOKUP(Y13406,zdroj!D:AJ,33,0)</f>
        <v>katA</v>
      </c>
    </row>
    <row r="13407" spans="8:37" x14ac:dyDescent="0.25">
      <c r="H13407" s="8"/>
      <c r="I13407" s="8"/>
      <c r="N13407" s="23"/>
      <c r="O13407" s="24"/>
      <c r="P13407" s="19"/>
      <c r="Q13407" s="19"/>
      <c r="R13407" s="19"/>
      <c r="U13407" s="27"/>
      <c r="Y13407" s="9" t="s">
        <v>694</v>
      </c>
      <c r="Z13407" s="9" t="s">
        <v>462</v>
      </c>
      <c r="AA13407" s="9" t="s">
        <v>237</v>
      </c>
      <c r="AB13407" s="9">
        <v>7990928</v>
      </c>
      <c r="AC13407" s="9" t="s">
        <v>14180</v>
      </c>
      <c r="AD13407" s="9" t="s">
        <v>225</v>
      </c>
      <c r="AE13407" s="5">
        <f t="shared" si="440"/>
        <v>0</v>
      </c>
      <c r="AF13407" s="5" t="str">
        <f t="shared" si="441"/>
        <v>katA</v>
      </c>
      <c r="AG13407" s="153"/>
      <c r="AH13407" s="153"/>
      <c r="AI13407" t="s">
        <v>195</v>
      </c>
      <c r="AJ13407" t="s">
        <v>340</v>
      </c>
      <c r="AK13407" s="9" t="str">
        <f>VLOOKUP(Y13407,zdroj!D:AJ,33,0)</f>
        <v>katA</v>
      </c>
    </row>
    <row r="13408" spans="8:37" x14ac:dyDescent="0.25">
      <c r="H13408" s="8"/>
      <c r="I13408" s="8"/>
      <c r="N13408" s="23"/>
      <c r="O13408" s="24"/>
      <c r="P13408" s="19"/>
      <c r="Q13408" s="19"/>
      <c r="R13408" s="19"/>
      <c r="U13408" s="27"/>
      <c r="Y13408" s="9" t="s">
        <v>694</v>
      </c>
      <c r="Z13408" s="9" t="s">
        <v>462</v>
      </c>
      <c r="AA13408" s="9" t="s">
        <v>237</v>
      </c>
      <c r="AB13408" s="9">
        <v>7990936</v>
      </c>
      <c r="AC13408" s="9" t="s">
        <v>14181</v>
      </c>
      <c r="AD13408" s="9" t="s">
        <v>231</v>
      </c>
      <c r="AE13408" s="5">
        <f t="shared" si="440"/>
        <v>0</v>
      </c>
      <c r="AF13408" s="5" t="str">
        <f t="shared" si="441"/>
        <v>katB</v>
      </c>
      <c r="AG13408" s="153"/>
      <c r="AH13408" s="153"/>
      <c r="AI13408" t="s">
        <v>195</v>
      </c>
      <c r="AJ13408" t="s">
        <v>340</v>
      </c>
      <c r="AK13408" s="9" t="str">
        <f>VLOOKUP(Y13408,zdroj!D:AJ,33,0)</f>
        <v>katA</v>
      </c>
    </row>
    <row r="13409" spans="8:37" x14ac:dyDescent="0.25">
      <c r="H13409" s="8"/>
      <c r="I13409" s="8"/>
      <c r="N13409" s="23"/>
      <c r="O13409" s="24"/>
      <c r="P13409" s="19"/>
      <c r="Q13409" s="19"/>
      <c r="R13409" s="19"/>
      <c r="U13409" s="27"/>
      <c r="Y13409" s="9" t="s">
        <v>694</v>
      </c>
      <c r="Z13409" s="9" t="s">
        <v>462</v>
      </c>
      <c r="AA13409" s="9" t="s">
        <v>237</v>
      </c>
      <c r="AB13409" s="9">
        <v>7990944</v>
      </c>
      <c r="AC13409" s="9" t="s">
        <v>14182</v>
      </c>
      <c r="AD13409" s="9" t="s">
        <v>225</v>
      </c>
      <c r="AE13409" s="5">
        <f t="shared" si="440"/>
        <v>0</v>
      </c>
      <c r="AF13409" s="5" t="str">
        <f t="shared" si="441"/>
        <v>katA</v>
      </c>
      <c r="AG13409" s="153"/>
      <c r="AH13409" s="153"/>
      <c r="AI13409" t="s">
        <v>195</v>
      </c>
      <c r="AJ13409" t="s">
        <v>340</v>
      </c>
      <c r="AK13409" s="9" t="str">
        <f>VLOOKUP(Y13409,zdroj!D:AJ,33,0)</f>
        <v>katA</v>
      </c>
    </row>
    <row r="13410" spans="8:37" x14ac:dyDescent="0.25">
      <c r="H13410" s="8"/>
      <c r="I13410" s="8"/>
      <c r="N13410" s="23"/>
      <c r="O13410" s="24"/>
      <c r="P13410" s="19"/>
      <c r="Q13410" s="19"/>
      <c r="R13410" s="19"/>
      <c r="U13410" s="27"/>
      <c r="Y13410" s="9" t="s">
        <v>694</v>
      </c>
      <c r="Z13410" s="9" t="s">
        <v>462</v>
      </c>
      <c r="AA13410" s="9" t="s">
        <v>237</v>
      </c>
      <c r="AB13410" s="9">
        <v>7990952</v>
      </c>
      <c r="AC13410" s="9" t="s">
        <v>14183</v>
      </c>
      <c r="AD13410" s="9" t="s">
        <v>225</v>
      </c>
      <c r="AE13410" s="5">
        <f t="shared" si="440"/>
        <v>0</v>
      </c>
      <c r="AF13410" s="5" t="str">
        <f t="shared" si="441"/>
        <v>katA</v>
      </c>
      <c r="AG13410" s="153"/>
      <c r="AH13410" s="153"/>
      <c r="AI13410" t="s">
        <v>195</v>
      </c>
      <c r="AJ13410" t="s">
        <v>340</v>
      </c>
      <c r="AK13410" s="9" t="str">
        <f>VLOOKUP(Y13410,zdroj!D:AJ,33,0)</f>
        <v>katA</v>
      </c>
    </row>
    <row r="13411" spans="8:37" x14ac:dyDescent="0.25">
      <c r="H13411" s="8"/>
      <c r="I13411" s="8"/>
      <c r="N13411" s="23"/>
      <c r="O13411" s="24"/>
      <c r="P13411" s="19"/>
      <c r="Q13411" s="19"/>
      <c r="R13411" s="19"/>
      <c r="U13411" s="27"/>
      <c r="Y13411" s="9" t="s">
        <v>694</v>
      </c>
      <c r="Z13411" s="9" t="s">
        <v>462</v>
      </c>
      <c r="AA13411" s="9" t="s">
        <v>237</v>
      </c>
      <c r="AB13411" s="9">
        <v>7990961</v>
      </c>
      <c r="AC13411" s="9" t="s">
        <v>14184</v>
      </c>
      <c r="AD13411" s="9" t="s">
        <v>225</v>
      </c>
      <c r="AE13411" s="5">
        <f t="shared" si="440"/>
        <v>0</v>
      </c>
      <c r="AF13411" s="5" t="str">
        <f t="shared" si="441"/>
        <v>katA</v>
      </c>
      <c r="AG13411" s="153"/>
      <c r="AH13411" s="153"/>
      <c r="AI13411" t="s">
        <v>195</v>
      </c>
      <c r="AJ13411" t="s">
        <v>340</v>
      </c>
      <c r="AK13411" s="9" t="str">
        <f>VLOOKUP(Y13411,zdroj!D:AJ,33,0)</f>
        <v>katA</v>
      </c>
    </row>
    <row r="13412" spans="8:37" x14ac:dyDescent="0.25">
      <c r="H13412" s="8"/>
      <c r="I13412" s="8"/>
      <c r="N13412" s="23"/>
      <c r="O13412" s="24"/>
      <c r="P13412" s="19"/>
      <c r="Q13412" s="19"/>
      <c r="R13412" s="19"/>
      <c r="U13412" s="27"/>
      <c r="Y13412" s="9" t="s">
        <v>694</v>
      </c>
      <c r="Z13412" s="9" t="s">
        <v>462</v>
      </c>
      <c r="AA13412" s="9" t="s">
        <v>237</v>
      </c>
      <c r="AB13412" s="9">
        <v>7990979</v>
      </c>
      <c r="AC13412" s="9" t="s">
        <v>14185</v>
      </c>
      <c r="AD13412" s="9" t="s">
        <v>225</v>
      </c>
      <c r="AE13412" s="5">
        <f t="shared" si="440"/>
        <v>0</v>
      </c>
      <c r="AF13412" s="5" t="str">
        <f t="shared" si="441"/>
        <v>katA</v>
      </c>
      <c r="AG13412" s="153"/>
      <c r="AH13412" s="153"/>
      <c r="AI13412" t="s">
        <v>195</v>
      </c>
      <c r="AJ13412" t="s">
        <v>340</v>
      </c>
      <c r="AK13412" s="9" t="str">
        <f>VLOOKUP(Y13412,zdroj!D:AJ,33,0)</f>
        <v>katA</v>
      </c>
    </row>
    <row r="13413" spans="8:37" x14ac:dyDescent="0.25">
      <c r="H13413" s="8"/>
      <c r="I13413" s="8"/>
      <c r="N13413" s="23"/>
      <c r="O13413" s="24"/>
      <c r="P13413" s="19"/>
      <c r="Q13413" s="19"/>
      <c r="R13413" s="19"/>
      <c r="U13413" s="27"/>
      <c r="Y13413" s="9" t="s">
        <v>694</v>
      </c>
      <c r="Z13413" s="9" t="s">
        <v>462</v>
      </c>
      <c r="AA13413" s="9" t="s">
        <v>237</v>
      </c>
      <c r="AB13413" s="9">
        <v>30765498</v>
      </c>
      <c r="AC13413" s="9" t="s">
        <v>14186</v>
      </c>
      <c r="AD13413" s="9" t="s">
        <v>225</v>
      </c>
      <c r="AE13413" s="5">
        <f t="shared" si="440"/>
        <v>0</v>
      </c>
      <c r="AF13413" s="5" t="str">
        <f t="shared" si="441"/>
        <v>katA</v>
      </c>
      <c r="AG13413" s="153"/>
      <c r="AH13413" s="153"/>
      <c r="AI13413" t="s">
        <v>195</v>
      </c>
      <c r="AJ13413" t="s">
        <v>340</v>
      </c>
      <c r="AK13413" s="9" t="str">
        <f>VLOOKUP(Y13413,zdroj!D:AJ,33,0)</f>
        <v>katA</v>
      </c>
    </row>
    <row r="13414" spans="8:37" x14ac:dyDescent="0.25">
      <c r="H13414" s="8"/>
      <c r="I13414" s="8"/>
      <c r="N13414" s="23"/>
      <c r="O13414" s="24"/>
      <c r="P13414" s="19"/>
      <c r="Q13414" s="19"/>
      <c r="R13414" s="19"/>
      <c r="U13414" s="27"/>
      <c r="Y13414" s="9" t="s">
        <v>694</v>
      </c>
      <c r="Z13414" s="9" t="s">
        <v>462</v>
      </c>
      <c r="AA13414" s="9" t="s">
        <v>237</v>
      </c>
      <c r="AB13414" s="9">
        <v>7990987</v>
      </c>
      <c r="AC13414" s="9" t="s">
        <v>14187</v>
      </c>
      <c r="AD13414" s="9" t="s">
        <v>225</v>
      </c>
      <c r="AE13414" s="5">
        <f t="shared" si="440"/>
        <v>0</v>
      </c>
      <c r="AF13414" s="5" t="str">
        <f t="shared" si="441"/>
        <v>katA</v>
      </c>
      <c r="AG13414" s="153"/>
      <c r="AH13414" s="153"/>
      <c r="AI13414" t="s">
        <v>195</v>
      </c>
      <c r="AJ13414" t="s">
        <v>340</v>
      </c>
      <c r="AK13414" s="9" t="str">
        <f>VLOOKUP(Y13414,zdroj!D:AJ,33,0)</f>
        <v>katA</v>
      </c>
    </row>
    <row r="13415" spans="8:37" x14ac:dyDescent="0.25">
      <c r="H13415" s="8"/>
      <c r="I13415" s="8"/>
      <c r="N13415" s="23"/>
      <c r="O13415" s="24"/>
      <c r="P13415" s="19"/>
      <c r="Q13415" s="19"/>
      <c r="R13415" s="19"/>
      <c r="U13415" s="27"/>
      <c r="Y13415" s="9" t="s">
        <v>694</v>
      </c>
      <c r="Z13415" s="9" t="s">
        <v>462</v>
      </c>
      <c r="AA13415" s="9" t="s">
        <v>237</v>
      </c>
      <c r="AB13415" s="9">
        <v>7990995</v>
      </c>
      <c r="AC13415" s="9" t="s">
        <v>14188</v>
      </c>
      <c r="AD13415" s="9" t="s">
        <v>231</v>
      </c>
      <c r="AE13415" s="5">
        <f t="shared" si="440"/>
        <v>0</v>
      </c>
      <c r="AF13415" s="5" t="str">
        <f t="shared" si="441"/>
        <v>katB</v>
      </c>
      <c r="AG13415" s="153"/>
      <c r="AH13415" s="153"/>
      <c r="AI13415" t="s">
        <v>236</v>
      </c>
      <c r="AJ13415" t="s">
        <v>17878</v>
      </c>
      <c r="AK13415" s="9" t="str">
        <f>VLOOKUP(Y13415,zdroj!D:AJ,33,0)</f>
        <v>katA</v>
      </c>
    </row>
    <row r="13416" spans="8:37" x14ac:dyDescent="0.25">
      <c r="H13416" s="8"/>
      <c r="I13416" s="8"/>
      <c r="N13416" s="23"/>
      <c r="O13416" s="24"/>
      <c r="P13416" s="19"/>
      <c r="Q13416" s="19"/>
      <c r="R13416" s="19"/>
      <c r="U13416" s="27"/>
      <c r="Y13416" s="9" t="s">
        <v>694</v>
      </c>
      <c r="Z13416" s="9" t="s">
        <v>462</v>
      </c>
      <c r="AA13416" s="9" t="s">
        <v>237</v>
      </c>
      <c r="AB13416" s="9">
        <v>7991002</v>
      </c>
      <c r="AC13416" s="9" t="s">
        <v>14189</v>
      </c>
      <c r="AD13416" s="9" t="s">
        <v>225</v>
      </c>
      <c r="AE13416" s="5">
        <f t="shared" si="440"/>
        <v>0</v>
      </c>
      <c r="AF13416" s="5" t="str">
        <f t="shared" si="441"/>
        <v>katA</v>
      </c>
      <c r="AG13416" s="153"/>
      <c r="AH13416" s="153"/>
      <c r="AI13416" t="s">
        <v>195</v>
      </c>
      <c r="AJ13416" t="s">
        <v>340</v>
      </c>
      <c r="AK13416" s="9" t="str">
        <f>VLOOKUP(Y13416,zdroj!D:AJ,33,0)</f>
        <v>katA</v>
      </c>
    </row>
    <row r="13417" spans="8:37" x14ac:dyDescent="0.25">
      <c r="H13417" s="8"/>
      <c r="I13417" s="8"/>
      <c r="N13417" s="23"/>
      <c r="O13417" s="24"/>
      <c r="P13417" s="19"/>
      <c r="Q13417" s="19"/>
      <c r="R13417" s="19"/>
      <c r="U13417" s="27"/>
      <c r="Y13417" s="9" t="s">
        <v>694</v>
      </c>
      <c r="Z13417" s="9" t="s">
        <v>462</v>
      </c>
      <c r="AA13417" s="9" t="s">
        <v>237</v>
      </c>
      <c r="AB13417" s="9">
        <v>7991011</v>
      </c>
      <c r="AC13417" s="9" t="s">
        <v>14190</v>
      </c>
      <c r="AD13417" s="9" t="s">
        <v>225</v>
      </c>
      <c r="AE13417" s="5">
        <f t="shared" si="440"/>
        <v>0</v>
      </c>
      <c r="AF13417" s="5" t="str">
        <f t="shared" si="441"/>
        <v>katA</v>
      </c>
      <c r="AG13417" s="153"/>
      <c r="AH13417" s="153"/>
      <c r="AI13417" t="s">
        <v>195</v>
      </c>
      <c r="AJ13417" t="s">
        <v>340</v>
      </c>
      <c r="AK13417" s="9" t="str">
        <f>VLOOKUP(Y13417,zdroj!D:AJ,33,0)</f>
        <v>katA</v>
      </c>
    </row>
    <row r="13418" spans="8:37" x14ac:dyDescent="0.25">
      <c r="H13418" s="8"/>
      <c r="I13418" s="8"/>
      <c r="N13418" s="23"/>
      <c r="O13418" s="24"/>
      <c r="P13418" s="19"/>
      <c r="Q13418" s="19"/>
      <c r="R13418" s="19"/>
      <c r="U13418" s="27"/>
      <c r="Y13418" s="9" t="s">
        <v>694</v>
      </c>
      <c r="Z13418" s="9" t="s">
        <v>462</v>
      </c>
      <c r="AA13418" s="9" t="s">
        <v>237</v>
      </c>
      <c r="AB13418" s="9">
        <v>28387201</v>
      </c>
      <c r="AC13418" s="9" t="s">
        <v>14191</v>
      </c>
      <c r="AD13418" s="9" t="s">
        <v>225</v>
      </c>
      <c r="AE13418" s="5">
        <f t="shared" si="440"/>
        <v>0</v>
      </c>
      <c r="AF13418" s="5" t="str">
        <f t="shared" si="441"/>
        <v>katA</v>
      </c>
      <c r="AG13418" s="153"/>
      <c r="AH13418" s="153"/>
      <c r="AI13418" t="s">
        <v>195</v>
      </c>
      <c r="AJ13418" t="s">
        <v>340</v>
      </c>
      <c r="AK13418" s="9" t="str">
        <f>VLOOKUP(Y13418,zdroj!D:AJ,33,0)</f>
        <v>katA</v>
      </c>
    </row>
    <row r="13419" spans="8:37" x14ac:dyDescent="0.25">
      <c r="H13419" s="8"/>
      <c r="I13419" s="8"/>
      <c r="N13419" s="23"/>
      <c r="O13419" s="24"/>
      <c r="P13419" s="19"/>
      <c r="Q13419" s="19"/>
      <c r="R13419" s="19"/>
      <c r="U13419" s="27"/>
      <c r="Y13419" s="9" t="s">
        <v>694</v>
      </c>
      <c r="Z13419" s="9" t="s">
        <v>462</v>
      </c>
      <c r="AA13419" s="9" t="s">
        <v>237</v>
      </c>
      <c r="AB13419" s="9">
        <v>28387228</v>
      </c>
      <c r="AC13419" s="9" t="s">
        <v>14192</v>
      </c>
      <c r="AD13419" s="9" t="s">
        <v>225</v>
      </c>
      <c r="AE13419" s="5">
        <f t="shared" si="440"/>
        <v>0</v>
      </c>
      <c r="AF13419" s="5" t="str">
        <f t="shared" si="441"/>
        <v>katA</v>
      </c>
      <c r="AG13419" s="153"/>
      <c r="AH13419" s="153"/>
      <c r="AI13419" t="s">
        <v>195</v>
      </c>
      <c r="AJ13419" t="s">
        <v>340</v>
      </c>
      <c r="AK13419" s="9" t="str">
        <f>VLOOKUP(Y13419,zdroj!D:AJ,33,0)</f>
        <v>katA</v>
      </c>
    </row>
    <row r="13420" spans="8:37" x14ac:dyDescent="0.25">
      <c r="H13420" s="8"/>
      <c r="I13420" s="8"/>
      <c r="N13420" s="23"/>
      <c r="O13420" s="24"/>
      <c r="P13420" s="19"/>
      <c r="Q13420" s="19"/>
      <c r="R13420" s="19"/>
      <c r="U13420" s="27"/>
      <c r="Y13420" s="9" t="s">
        <v>694</v>
      </c>
      <c r="Z13420" s="9" t="s">
        <v>462</v>
      </c>
      <c r="AA13420" s="9" t="s">
        <v>237</v>
      </c>
      <c r="AB13420" s="9">
        <v>28387236</v>
      </c>
      <c r="AC13420" s="9" t="s">
        <v>14193</v>
      </c>
      <c r="AD13420" s="9" t="s">
        <v>225</v>
      </c>
      <c r="AE13420" s="5">
        <f t="shared" si="440"/>
        <v>0</v>
      </c>
      <c r="AF13420" s="5" t="str">
        <f t="shared" si="441"/>
        <v>katA</v>
      </c>
      <c r="AG13420" s="153"/>
      <c r="AH13420" s="153"/>
      <c r="AI13420" t="s">
        <v>195</v>
      </c>
      <c r="AJ13420" t="s">
        <v>340</v>
      </c>
      <c r="AK13420" s="9" t="str">
        <f>VLOOKUP(Y13420,zdroj!D:AJ,33,0)</f>
        <v>katA</v>
      </c>
    </row>
    <row r="13421" spans="8:37" x14ac:dyDescent="0.25">
      <c r="H13421" s="8"/>
      <c r="I13421" s="8"/>
      <c r="N13421" s="23"/>
      <c r="O13421" s="24"/>
      <c r="P13421" s="19"/>
      <c r="Q13421" s="19"/>
      <c r="R13421" s="19"/>
      <c r="U13421" s="27"/>
      <c r="Y13421" s="9" t="s">
        <v>694</v>
      </c>
      <c r="Z13421" s="9" t="s">
        <v>462</v>
      </c>
      <c r="AA13421" s="9" t="s">
        <v>237</v>
      </c>
      <c r="AB13421" s="9">
        <v>28387295</v>
      </c>
      <c r="AC13421" s="9" t="s">
        <v>14194</v>
      </c>
      <c r="AD13421" s="9" t="s">
        <v>225</v>
      </c>
      <c r="AE13421" s="5">
        <f t="shared" si="440"/>
        <v>0</v>
      </c>
      <c r="AF13421" s="5" t="str">
        <f t="shared" si="441"/>
        <v>katA</v>
      </c>
      <c r="AG13421" s="153"/>
      <c r="AH13421" s="153"/>
      <c r="AI13421" t="s">
        <v>236</v>
      </c>
      <c r="AJ13421" t="s">
        <v>17878</v>
      </c>
      <c r="AK13421" s="9" t="str">
        <f>VLOOKUP(Y13421,zdroj!D:AJ,33,0)</f>
        <v>katA</v>
      </c>
    </row>
    <row r="13422" spans="8:37" x14ac:dyDescent="0.25">
      <c r="H13422" s="8"/>
      <c r="I13422" s="8"/>
      <c r="N13422" s="23"/>
      <c r="O13422" s="24"/>
      <c r="P13422" s="19"/>
      <c r="Q13422" s="19"/>
      <c r="R13422" s="19"/>
      <c r="U13422" s="27"/>
      <c r="Y13422" s="9" t="s">
        <v>694</v>
      </c>
      <c r="Z13422" s="9" t="s">
        <v>462</v>
      </c>
      <c r="AA13422" s="9" t="s">
        <v>237</v>
      </c>
      <c r="AB13422" s="9">
        <v>84640278</v>
      </c>
      <c r="AC13422" s="9" t="s">
        <v>14195</v>
      </c>
      <c r="AD13422" s="9" t="s">
        <v>225</v>
      </c>
      <c r="AE13422" s="5">
        <f t="shared" si="440"/>
        <v>0</v>
      </c>
      <c r="AF13422" s="5" t="str">
        <f t="shared" si="441"/>
        <v>katA</v>
      </c>
      <c r="AG13422" s="153"/>
      <c r="AH13422" s="153"/>
      <c r="AI13422" t="s">
        <v>229</v>
      </c>
      <c r="AJ13422" t="s">
        <v>17878</v>
      </c>
      <c r="AK13422" s="9" t="str">
        <f>VLOOKUP(Y13422,zdroj!D:AJ,33,0)</f>
        <v>katA</v>
      </c>
    </row>
    <row r="13423" spans="8:37" x14ac:dyDescent="0.25">
      <c r="H13423" s="8"/>
      <c r="I13423" s="8"/>
      <c r="N13423" s="23"/>
      <c r="O13423" s="24"/>
      <c r="P13423" s="19"/>
      <c r="Q13423" s="19"/>
      <c r="R13423" s="19"/>
      <c r="U13423" s="27"/>
      <c r="Y13423" s="9" t="s">
        <v>694</v>
      </c>
      <c r="Z13423" s="9" t="s">
        <v>462</v>
      </c>
      <c r="AA13423" s="9" t="s">
        <v>237</v>
      </c>
      <c r="AB13423" s="9">
        <v>84640961</v>
      </c>
      <c r="AC13423" s="9" t="s">
        <v>14196</v>
      </c>
      <c r="AD13423" s="9" t="s">
        <v>225</v>
      </c>
      <c r="AE13423" s="5">
        <f t="shared" si="440"/>
        <v>0</v>
      </c>
      <c r="AF13423" s="5" t="str">
        <f t="shared" si="441"/>
        <v>katA</v>
      </c>
      <c r="AG13423" s="153"/>
      <c r="AH13423" s="153"/>
      <c r="AI13423" t="s">
        <v>229</v>
      </c>
      <c r="AJ13423" t="s">
        <v>17878</v>
      </c>
      <c r="AK13423" s="9" t="str">
        <f>VLOOKUP(Y13423,zdroj!D:AJ,33,0)</f>
        <v>katA</v>
      </c>
    </row>
    <row r="13424" spans="8:37" x14ac:dyDescent="0.25">
      <c r="H13424" s="8"/>
      <c r="I13424" s="8"/>
      <c r="N13424" s="23"/>
      <c r="O13424" s="24"/>
      <c r="P13424" s="19"/>
      <c r="Q13424" s="19"/>
      <c r="R13424" s="19"/>
      <c r="U13424" s="27"/>
      <c r="Y13424" s="9" t="s">
        <v>694</v>
      </c>
      <c r="Z13424" s="9" t="s">
        <v>462</v>
      </c>
      <c r="AA13424" s="9" t="s">
        <v>237</v>
      </c>
      <c r="AB13424" s="9">
        <v>84640758</v>
      </c>
      <c r="AC13424" s="9" t="s">
        <v>14197</v>
      </c>
      <c r="AD13424" s="9" t="s">
        <v>225</v>
      </c>
      <c r="AE13424" s="5">
        <f t="shared" si="440"/>
        <v>0</v>
      </c>
      <c r="AF13424" s="5" t="str">
        <f t="shared" si="441"/>
        <v>katA</v>
      </c>
      <c r="AG13424" s="153"/>
      <c r="AH13424" s="153"/>
      <c r="AI13424" t="s">
        <v>229</v>
      </c>
      <c r="AJ13424" t="s">
        <v>17878</v>
      </c>
      <c r="AK13424" s="9" t="str">
        <f>VLOOKUP(Y13424,zdroj!D:AJ,33,0)</f>
        <v>katA</v>
      </c>
    </row>
    <row r="13425" spans="8:37" x14ac:dyDescent="0.25">
      <c r="H13425" s="8"/>
      <c r="I13425" s="8"/>
      <c r="N13425" s="23"/>
      <c r="O13425" s="24"/>
      <c r="P13425" s="19"/>
      <c r="Q13425" s="19"/>
      <c r="R13425" s="19"/>
      <c r="U13425" s="27"/>
      <c r="Y13425" s="9" t="s">
        <v>694</v>
      </c>
      <c r="Z13425" s="9" t="s">
        <v>462</v>
      </c>
      <c r="AA13425" s="9" t="s">
        <v>237</v>
      </c>
      <c r="AB13425" s="9">
        <v>73894206</v>
      </c>
      <c r="AC13425" s="9" t="s">
        <v>14198</v>
      </c>
      <c r="AD13425" s="9" t="s">
        <v>225</v>
      </c>
      <c r="AE13425" s="5">
        <f t="shared" si="440"/>
        <v>0</v>
      </c>
      <c r="AF13425" s="5" t="str">
        <f t="shared" si="441"/>
        <v>katA</v>
      </c>
      <c r="AG13425" s="153"/>
      <c r="AH13425" s="153"/>
      <c r="AI13425" t="s">
        <v>229</v>
      </c>
      <c r="AJ13425" t="s">
        <v>17878</v>
      </c>
      <c r="AK13425" s="9" t="str">
        <f>VLOOKUP(Y13425,zdroj!D:AJ,33,0)</f>
        <v>katA</v>
      </c>
    </row>
    <row r="13426" spans="8:37" x14ac:dyDescent="0.25">
      <c r="H13426" s="8"/>
      <c r="I13426" s="8"/>
      <c r="N13426" s="23"/>
      <c r="O13426" s="24"/>
      <c r="P13426" s="19"/>
      <c r="Q13426" s="19"/>
      <c r="R13426" s="19"/>
      <c r="U13426" s="27"/>
      <c r="Y13426" s="9" t="s">
        <v>694</v>
      </c>
      <c r="Z13426" s="9" t="s">
        <v>462</v>
      </c>
      <c r="AA13426" s="9" t="s">
        <v>237</v>
      </c>
      <c r="AB13426" s="9">
        <v>73894320</v>
      </c>
      <c r="AC13426" s="9" t="s">
        <v>14199</v>
      </c>
      <c r="AD13426" s="9" t="s">
        <v>225</v>
      </c>
      <c r="AE13426" s="5">
        <f t="shared" si="440"/>
        <v>0</v>
      </c>
      <c r="AF13426" s="5" t="str">
        <f t="shared" si="441"/>
        <v>katA</v>
      </c>
      <c r="AG13426" s="153"/>
      <c r="AH13426" s="153"/>
      <c r="AI13426" t="s">
        <v>229</v>
      </c>
      <c r="AJ13426" t="s">
        <v>17878</v>
      </c>
      <c r="AK13426" s="9" t="str">
        <f>VLOOKUP(Y13426,zdroj!D:AJ,33,0)</f>
        <v>katA</v>
      </c>
    </row>
    <row r="13427" spans="8:37" x14ac:dyDescent="0.25">
      <c r="H13427" s="8"/>
      <c r="I13427" s="8"/>
      <c r="N13427" s="23"/>
      <c r="O13427" s="24"/>
      <c r="P13427" s="19"/>
      <c r="Q13427" s="19"/>
      <c r="R13427" s="19"/>
      <c r="U13427" s="27"/>
      <c r="Y13427" s="9" t="s">
        <v>694</v>
      </c>
      <c r="Z13427" s="9" t="s">
        <v>462</v>
      </c>
      <c r="AA13427" s="9" t="s">
        <v>237</v>
      </c>
      <c r="AB13427" s="9">
        <v>78659566</v>
      </c>
      <c r="AC13427" s="9" t="s">
        <v>14200</v>
      </c>
      <c r="AD13427" s="9" t="s">
        <v>225</v>
      </c>
      <c r="AE13427" s="5">
        <f t="shared" si="440"/>
        <v>0</v>
      </c>
      <c r="AF13427" s="5" t="str">
        <f t="shared" si="441"/>
        <v>katA</v>
      </c>
      <c r="AG13427" s="153"/>
      <c r="AH13427" s="153"/>
      <c r="AI13427" t="s">
        <v>236</v>
      </c>
      <c r="AJ13427" t="s">
        <v>17878</v>
      </c>
      <c r="AK13427" s="9" t="str">
        <f>VLOOKUP(Y13427,zdroj!D:AJ,33,0)</f>
        <v>katA</v>
      </c>
    </row>
    <row r="13428" spans="8:37" x14ac:dyDescent="0.25">
      <c r="H13428" s="8"/>
      <c r="I13428" s="8"/>
      <c r="N13428" s="23"/>
      <c r="O13428" s="24"/>
      <c r="P13428" s="19"/>
      <c r="Q13428" s="19"/>
      <c r="R13428" s="19"/>
      <c r="U13428" s="27"/>
      <c r="Y13428" s="9" t="s">
        <v>694</v>
      </c>
      <c r="Z13428" s="9" t="s">
        <v>462</v>
      </c>
      <c r="AA13428" s="9" t="s">
        <v>237</v>
      </c>
      <c r="AB13428" s="9">
        <v>7989741</v>
      </c>
      <c r="AC13428" s="9" t="s">
        <v>14201</v>
      </c>
      <c r="AD13428" s="9" t="s">
        <v>225</v>
      </c>
      <c r="AE13428" s="5">
        <f t="shared" si="440"/>
        <v>0</v>
      </c>
      <c r="AF13428" s="5" t="str">
        <f t="shared" si="441"/>
        <v>katA</v>
      </c>
      <c r="AG13428" s="153"/>
      <c r="AH13428" s="153"/>
      <c r="AI13428" t="s">
        <v>201</v>
      </c>
      <c r="AJ13428" t="s">
        <v>17878</v>
      </c>
      <c r="AK13428" s="9" t="str">
        <f>VLOOKUP(Y13428,zdroj!D:AJ,33,0)</f>
        <v>katA</v>
      </c>
    </row>
    <row r="13429" spans="8:37" x14ac:dyDescent="0.25">
      <c r="H13429" s="8"/>
      <c r="I13429" s="8"/>
      <c r="N13429" s="23"/>
      <c r="O13429" s="24"/>
      <c r="P13429" s="19"/>
      <c r="Q13429" s="19"/>
      <c r="R13429" s="19"/>
      <c r="U13429" s="27"/>
      <c r="Y13429" s="9" t="s">
        <v>694</v>
      </c>
      <c r="Z13429" s="9" t="s">
        <v>462</v>
      </c>
      <c r="AA13429" s="9" t="s">
        <v>237</v>
      </c>
      <c r="AB13429" s="9">
        <v>40497275</v>
      </c>
      <c r="AC13429" s="9" t="s">
        <v>14202</v>
      </c>
      <c r="AD13429" s="9" t="s">
        <v>225</v>
      </c>
      <c r="AE13429" s="5">
        <f t="shared" si="440"/>
        <v>0</v>
      </c>
      <c r="AF13429" s="5" t="str">
        <f t="shared" si="441"/>
        <v>katA</v>
      </c>
      <c r="AG13429" s="153"/>
      <c r="AH13429" s="153"/>
      <c r="AI13429" t="s">
        <v>201</v>
      </c>
      <c r="AJ13429" t="s">
        <v>17878</v>
      </c>
      <c r="AK13429" s="9" t="str">
        <f>VLOOKUP(Y13429,zdroj!D:AJ,33,0)</f>
        <v>katA</v>
      </c>
    </row>
    <row r="13430" spans="8:37" x14ac:dyDescent="0.25">
      <c r="H13430" s="8"/>
      <c r="I13430" s="8"/>
      <c r="N13430" s="23"/>
      <c r="O13430" s="24"/>
      <c r="P13430" s="19"/>
      <c r="Q13430" s="19"/>
      <c r="R13430" s="19"/>
      <c r="U13430" s="27"/>
      <c r="Y13430" s="9" t="s">
        <v>694</v>
      </c>
      <c r="Z13430" s="9" t="s">
        <v>462</v>
      </c>
      <c r="AA13430" s="9" t="s">
        <v>237</v>
      </c>
      <c r="AB13430" s="9">
        <v>74698851</v>
      </c>
      <c r="AC13430" s="9" t="s">
        <v>14203</v>
      </c>
      <c r="AD13430" s="9" t="s">
        <v>225</v>
      </c>
      <c r="AE13430" s="5">
        <f t="shared" si="440"/>
        <v>0</v>
      </c>
      <c r="AF13430" s="5" t="str">
        <f t="shared" si="441"/>
        <v>katA</v>
      </c>
      <c r="AG13430" s="153"/>
      <c r="AH13430" s="153"/>
      <c r="AI13430" t="s">
        <v>201</v>
      </c>
      <c r="AJ13430" t="s">
        <v>17878</v>
      </c>
      <c r="AK13430" s="9" t="str">
        <f>VLOOKUP(Y13430,zdroj!D:AJ,33,0)</f>
        <v>katA</v>
      </c>
    </row>
    <row r="13431" spans="8:37" x14ac:dyDescent="0.25">
      <c r="H13431" s="8"/>
      <c r="I13431" s="8"/>
      <c r="N13431" s="23"/>
      <c r="O13431" s="24"/>
      <c r="P13431" s="19"/>
      <c r="Q13431" s="19"/>
      <c r="R13431" s="19"/>
      <c r="U13431" s="27"/>
      <c r="Y13431" s="9" t="s">
        <v>694</v>
      </c>
      <c r="Z13431" s="9" t="s">
        <v>462</v>
      </c>
      <c r="AA13431" s="9" t="s">
        <v>237</v>
      </c>
      <c r="AB13431" s="9">
        <v>7990316</v>
      </c>
      <c r="AC13431" s="9" t="s">
        <v>14204</v>
      </c>
      <c r="AD13431" s="9" t="s">
        <v>231</v>
      </c>
      <c r="AE13431" s="5">
        <f t="shared" si="440"/>
        <v>0</v>
      </c>
      <c r="AF13431" s="5" t="str">
        <f t="shared" si="441"/>
        <v>katB</v>
      </c>
      <c r="AG13431" s="153"/>
      <c r="AH13431" s="153"/>
      <c r="AI13431" t="s">
        <v>17879</v>
      </c>
      <c r="AJ13431" t="s">
        <v>17878</v>
      </c>
      <c r="AK13431" s="9" t="str">
        <f>VLOOKUP(Y13431,zdroj!D:AJ,33,0)</f>
        <v>katA</v>
      </c>
    </row>
    <row r="13432" spans="8:37" x14ac:dyDescent="0.25">
      <c r="H13432" s="8"/>
      <c r="I13432" s="8"/>
      <c r="N13432" s="23"/>
      <c r="O13432" s="24"/>
      <c r="P13432" s="19"/>
      <c r="Q13432" s="19"/>
      <c r="R13432" s="19"/>
      <c r="U13432" s="27"/>
      <c r="Y13432" s="9" t="s">
        <v>694</v>
      </c>
      <c r="Z13432" s="9" t="s">
        <v>462</v>
      </c>
      <c r="AA13432" s="9" t="s">
        <v>237</v>
      </c>
      <c r="AB13432" s="9">
        <v>77968433</v>
      </c>
      <c r="AC13432" s="9" t="s">
        <v>14205</v>
      </c>
      <c r="AD13432" s="9" t="s">
        <v>225</v>
      </c>
      <c r="AE13432" s="5">
        <f t="shared" si="440"/>
        <v>0</v>
      </c>
      <c r="AF13432" s="5" t="str">
        <f t="shared" si="441"/>
        <v>katA</v>
      </c>
      <c r="AG13432" s="153"/>
      <c r="AH13432" s="153"/>
      <c r="AI13432" t="s">
        <v>201</v>
      </c>
      <c r="AJ13432" t="s">
        <v>17878</v>
      </c>
      <c r="AK13432" s="9" t="str">
        <f>VLOOKUP(Y13432,zdroj!D:AJ,33,0)</f>
        <v>katA</v>
      </c>
    </row>
    <row r="13433" spans="8:37" x14ac:dyDescent="0.25">
      <c r="H13433" s="8"/>
      <c r="I13433" s="8"/>
      <c r="N13433" s="23"/>
      <c r="O13433" s="24"/>
      <c r="P13433" s="19"/>
      <c r="Q13433" s="19"/>
      <c r="R13433" s="19"/>
      <c r="U13433" s="27"/>
      <c r="Y13433" s="9" t="s">
        <v>694</v>
      </c>
      <c r="Z13433" s="9" t="s">
        <v>462</v>
      </c>
      <c r="AA13433" s="9" t="s">
        <v>237</v>
      </c>
      <c r="AB13433" s="9">
        <v>77968590</v>
      </c>
      <c r="AC13433" s="9" t="s">
        <v>14206</v>
      </c>
      <c r="AD13433" s="9" t="s">
        <v>225</v>
      </c>
      <c r="AE13433" s="5">
        <f t="shared" si="440"/>
        <v>0</v>
      </c>
      <c r="AF13433" s="5" t="str">
        <f t="shared" si="441"/>
        <v>katA</v>
      </c>
      <c r="AG13433" s="153"/>
      <c r="AH13433" s="153"/>
      <c r="AI13433" t="s">
        <v>201</v>
      </c>
      <c r="AJ13433" t="s">
        <v>17878</v>
      </c>
      <c r="AK13433" s="9" t="str">
        <f>VLOOKUP(Y13433,zdroj!D:AJ,33,0)</f>
        <v>katA</v>
      </c>
    </row>
    <row r="13434" spans="8:37" x14ac:dyDescent="0.25">
      <c r="H13434" s="8"/>
      <c r="I13434" s="8"/>
      <c r="N13434" s="23"/>
      <c r="O13434" s="24"/>
      <c r="P13434" s="19"/>
      <c r="Q13434" s="19"/>
      <c r="R13434" s="19"/>
      <c r="U13434" s="27"/>
      <c r="Y13434" s="9" t="s">
        <v>694</v>
      </c>
      <c r="Z13434" s="9" t="s">
        <v>462</v>
      </c>
      <c r="AA13434" s="9" t="s">
        <v>237</v>
      </c>
      <c r="AB13434" s="9">
        <v>79409024</v>
      </c>
      <c r="AC13434" s="9" t="s">
        <v>14207</v>
      </c>
      <c r="AD13434" s="9" t="s">
        <v>225</v>
      </c>
      <c r="AE13434" s="5">
        <f t="shared" si="440"/>
        <v>0</v>
      </c>
      <c r="AF13434" s="5" t="str">
        <f t="shared" si="441"/>
        <v>katA</v>
      </c>
      <c r="AG13434" s="153"/>
      <c r="AH13434" s="153"/>
      <c r="AI13434" t="s">
        <v>201</v>
      </c>
      <c r="AJ13434" t="s">
        <v>17878</v>
      </c>
      <c r="AK13434" s="9" t="str">
        <f>VLOOKUP(Y13434,zdroj!D:AJ,33,0)</f>
        <v>katA</v>
      </c>
    </row>
    <row r="13435" spans="8:37" x14ac:dyDescent="0.25">
      <c r="H13435" s="8"/>
      <c r="I13435" s="8"/>
      <c r="N13435" s="23"/>
      <c r="O13435" s="24"/>
      <c r="P13435" s="19"/>
      <c r="Q13435" s="19"/>
      <c r="R13435" s="19"/>
      <c r="U13435" s="27"/>
      <c r="Y13435" s="9" t="s">
        <v>694</v>
      </c>
      <c r="Z13435" s="9" t="s">
        <v>462</v>
      </c>
      <c r="AA13435" s="9" t="s">
        <v>237</v>
      </c>
      <c r="AB13435" s="9">
        <v>31223583</v>
      </c>
      <c r="AC13435" s="9" t="s">
        <v>14208</v>
      </c>
      <c r="AD13435" s="9" t="s">
        <v>225</v>
      </c>
      <c r="AE13435" s="5">
        <f t="shared" si="440"/>
        <v>0</v>
      </c>
      <c r="AF13435" s="5" t="str">
        <f t="shared" si="441"/>
        <v>katA</v>
      </c>
      <c r="AG13435" s="153"/>
      <c r="AH13435" s="153"/>
      <c r="AI13435" t="s">
        <v>201</v>
      </c>
      <c r="AJ13435" t="s">
        <v>17878</v>
      </c>
      <c r="AK13435" s="9" t="str">
        <f>VLOOKUP(Y13435,zdroj!D:AJ,33,0)</f>
        <v>katA</v>
      </c>
    </row>
    <row r="13436" spans="8:37" x14ac:dyDescent="0.25">
      <c r="H13436" s="8"/>
      <c r="I13436" s="8"/>
      <c r="N13436" s="23"/>
      <c r="O13436" s="24"/>
      <c r="P13436" s="19"/>
      <c r="Q13436" s="19"/>
      <c r="R13436" s="19"/>
      <c r="U13436" s="27"/>
      <c r="Y13436" s="9" t="s">
        <v>694</v>
      </c>
      <c r="Z13436" s="9" t="s">
        <v>462</v>
      </c>
      <c r="AA13436" s="9" t="s">
        <v>237</v>
      </c>
      <c r="AB13436" s="9">
        <v>7990278</v>
      </c>
      <c r="AC13436" s="9" t="s">
        <v>14209</v>
      </c>
      <c r="AD13436" s="9" t="s">
        <v>231</v>
      </c>
      <c r="AE13436" s="5">
        <f t="shared" si="440"/>
        <v>0</v>
      </c>
      <c r="AF13436" s="5" t="str">
        <f t="shared" si="441"/>
        <v>katB</v>
      </c>
      <c r="AG13436" s="153"/>
      <c r="AH13436" s="153"/>
      <c r="AI13436" t="s">
        <v>17879</v>
      </c>
      <c r="AJ13436" t="s">
        <v>17878</v>
      </c>
      <c r="AK13436" s="9" t="str">
        <f>VLOOKUP(Y13436,zdroj!D:AJ,33,0)</f>
        <v>katA</v>
      </c>
    </row>
    <row r="13437" spans="8:37" x14ac:dyDescent="0.25">
      <c r="H13437" s="8"/>
      <c r="I13437" s="8"/>
      <c r="N13437" s="23"/>
      <c r="O13437" s="24"/>
      <c r="P13437" s="19"/>
      <c r="Q13437" s="19"/>
      <c r="R13437" s="19"/>
      <c r="U13437" s="27"/>
      <c r="Y13437" s="9" t="s">
        <v>694</v>
      </c>
      <c r="Z13437" s="9" t="s">
        <v>462</v>
      </c>
      <c r="AA13437" s="9" t="s">
        <v>237</v>
      </c>
      <c r="AB13437" s="9">
        <v>75625822</v>
      </c>
      <c r="AC13437" s="9" t="s">
        <v>14210</v>
      </c>
      <c r="AD13437" s="9" t="s">
        <v>225</v>
      </c>
      <c r="AE13437" s="5">
        <f t="shared" si="440"/>
        <v>0</v>
      </c>
      <c r="AF13437" s="5" t="str">
        <f t="shared" si="441"/>
        <v>katA</v>
      </c>
      <c r="AG13437" s="153"/>
      <c r="AH13437" s="153"/>
      <c r="AI13437" t="s">
        <v>195</v>
      </c>
      <c r="AJ13437" t="s">
        <v>340</v>
      </c>
      <c r="AK13437" s="9" t="str">
        <f>VLOOKUP(Y13437,zdroj!D:AJ,33,0)</f>
        <v>katA</v>
      </c>
    </row>
    <row r="13438" spans="8:37" x14ac:dyDescent="0.25">
      <c r="H13438" s="8"/>
      <c r="I13438" s="8"/>
      <c r="N13438" s="23"/>
      <c r="O13438" s="24"/>
      <c r="P13438" s="19"/>
      <c r="Q13438" s="19"/>
      <c r="R13438" s="19"/>
      <c r="U13438" s="27"/>
      <c r="Y13438" s="9" t="s">
        <v>694</v>
      </c>
      <c r="Z13438" s="9" t="s">
        <v>462</v>
      </c>
      <c r="AA13438" s="9" t="s">
        <v>237</v>
      </c>
      <c r="AB13438" s="9">
        <v>78364990</v>
      </c>
      <c r="AC13438" s="9" t="s">
        <v>14211</v>
      </c>
      <c r="AD13438" s="9" t="s">
        <v>225</v>
      </c>
      <c r="AE13438" s="5">
        <f t="shared" si="440"/>
        <v>0</v>
      </c>
      <c r="AF13438" s="5" t="str">
        <f t="shared" si="441"/>
        <v>katA</v>
      </c>
      <c r="AG13438" s="153"/>
      <c r="AH13438" s="153"/>
      <c r="AI13438" t="s">
        <v>195</v>
      </c>
      <c r="AJ13438" t="s">
        <v>340</v>
      </c>
      <c r="AK13438" s="9" t="str">
        <f>VLOOKUP(Y13438,zdroj!D:AJ,33,0)</f>
        <v>katA</v>
      </c>
    </row>
    <row r="13439" spans="8:37" x14ac:dyDescent="0.25">
      <c r="H13439" s="8"/>
      <c r="I13439" s="8"/>
      <c r="N13439" s="23"/>
      <c r="O13439" s="24"/>
      <c r="P13439" s="19"/>
      <c r="Q13439" s="19"/>
      <c r="R13439" s="19"/>
      <c r="U13439" s="27"/>
      <c r="Y13439" s="9" t="s">
        <v>694</v>
      </c>
      <c r="Z13439" s="9" t="s">
        <v>462</v>
      </c>
      <c r="AA13439" s="9" t="s">
        <v>237</v>
      </c>
      <c r="AB13439" s="9">
        <v>79041086</v>
      </c>
      <c r="AC13439" s="9" t="s">
        <v>14212</v>
      </c>
      <c r="AD13439" s="9" t="s">
        <v>225</v>
      </c>
      <c r="AE13439" s="5">
        <f t="shared" si="440"/>
        <v>0</v>
      </c>
      <c r="AF13439" s="5" t="str">
        <f t="shared" si="441"/>
        <v>katA</v>
      </c>
      <c r="AG13439" s="153"/>
      <c r="AH13439" s="153"/>
      <c r="AI13439" t="s">
        <v>195</v>
      </c>
      <c r="AJ13439" t="s">
        <v>340</v>
      </c>
      <c r="AK13439" s="9" t="str">
        <f>VLOOKUP(Y13439,zdroj!D:AJ,33,0)</f>
        <v>katA</v>
      </c>
    </row>
    <row r="13440" spans="8:37" x14ac:dyDescent="0.25">
      <c r="H13440" s="8"/>
      <c r="I13440" s="8"/>
      <c r="N13440" s="23"/>
      <c r="O13440" s="24"/>
      <c r="P13440" s="19"/>
      <c r="Q13440" s="19"/>
      <c r="R13440" s="19"/>
      <c r="U13440" s="27"/>
      <c r="Y13440" s="9" t="s">
        <v>694</v>
      </c>
      <c r="Z13440" s="9" t="s">
        <v>462</v>
      </c>
      <c r="AA13440" s="9" t="s">
        <v>237</v>
      </c>
      <c r="AB13440" s="9">
        <v>80089607</v>
      </c>
      <c r="AC13440" s="9" t="s">
        <v>14213</v>
      </c>
      <c r="AD13440" s="9" t="s">
        <v>225</v>
      </c>
      <c r="AE13440" s="5">
        <f t="shared" si="440"/>
        <v>0</v>
      </c>
      <c r="AF13440" s="5" t="str">
        <f t="shared" si="441"/>
        <v>katA</v>
      </c>
      <c r="AG13440" s="153"/>
      <c r="AH13440" s="153"/>
      <c r="AI13440" t="s">
        <v>195</v>
      </c>
      <c r="AJ13440" t="s">
        <v>340</v>
      </c>
      <c r="AK13440" s="9" t="str">
        <f>VLOOKUP(Y13440,zdroj!D:AJ,33,0)</f>
        <v>katA</v>
      </c>
    </row>
    <row r="13441" spans="8:37" x14ac:dyDescent="0.25">
      <c r="H13441" s="8"/>
      <c r="I13441" s="8"/>
      <c r="N13441" s="23"/>
      <c r="O13441" s="24"/>
      <c r="P13441" s="19"/>
      <c r="Q13441" s="19"/>
      <c r="R13441" s="19"/>
      <c r="U13441" s="27"/>
      <c r="Y13441" s="9" t="s">
        <v>694</v>
      </c>
      <c r="Z13441" s="9" t="s">
        <v>462</v>
      </c>
      <c r="AA13441" s="9" t="s">
        <v>237</v>
      </c>
      <c r="AB13441" s="9">
        <v>7990260</v>
      </c>
      <c r="AC13441" s="9" t="s">
        <v>14214</v>
      </c>
      <c r="AD13441" s="9" t="s">
        <v>231</v>
      </c>
      <c r="AE13441" s="5">
        <f t="shared" si="440"/>
        <v>0</v>
      </c>
      <c r="AF13441" s="5" t="str">
        <f t="shared" si="441"/>
        <v>katB</v>
      </c>
      <c r="AG13441" s="153"/>
      <c r="AH13441" s="153"/>
      <c r="AI13441" t="s">
        <v>236</v>
      </c>
      <c r="AJ13441" t="s">
        <v>17878</v>
      </c>
      <c r="AK13441" s="9" t="str">
        <f>VLOOKUP(Y13441,zdroj!D:AJ,33,0)</f>
        <v>katA</v>
      </c>
    </row>
    <row r="13442" spans="8:37" x14ac:dyDescent="0.25">
      <c r="H13442" s="8"/>
      <c r="I13442" s="8"/>
      <c r="N13442" s="23"/>
      <c r="O13442" s="24"/>
      <c r="P13442" s="19"/>
      <c r="Q13442" s="19"/>
      <c r="R13442" s="19"/>
      <c r="U13442" s="27"/>
      <c r="Y13442" s="9" t="s">
        <v>694</v>
      </c>
      <c r="Z13442" s="9" t="s">
        <v>462</v>
      </c>
      <c r="AA13442" s="9" t="s">
        <v>237</v>
      </c>
      <c r="AB13442" s="9">
        <v>73184098</v>
      </c>
      <c r="AC13442" s="9" t="s">
        <v>14215</v>
      </c>
      <c r="AD13442" s="9" t="s">
        <v>231</v>
      </c>
      <c r="AE13442" s="5">
        <f t="shared" si="440"/>
        <v>0</v>
      </c>
      <c r="AF13442" s="5" t="str">
        <f t="shared" si="441"/>
        <v>katB</v>
      </c>
      <c r="AG13442" s="153"/>
      <c r="AH13442" s="153"/>
      <c r="AI13442" t="s">
        <v>201</v>
      </c>
      <c r="AJ13442" t="s">
        <v>17878</v>
      </c>
      <c r="AK13442" s="9" t="str">
        <f>VLOOKUP(Y13442,zdroj!D:AJ,33,0)</f>
        <v>katA</v>
      </c>
    </row>
    <row r="13443" spans="8:37" x14ac:dyDescent="0.25">
      <c r="H13443" s="8"/>
      <c r="I13443" s="8"/>
      <c r="N13443" s="23"/>
      <c r="O13443" s="24"/>
      <c r="P13443" s="19"/>
      <c r="Q13443" s="19"/>
      <c r="R13443" s="19"/>
      <c r="U13443" s="27"/>
      <c r="Y13443" s="9" t="s">
        <v>694</v>
      </c>
      <c r="Z13443" s="9" t="s">
        <v>462</v>
      </c>
      <c r="AA13443" s="9" t="s">
        <v>237</v>
      </c>
      <c r="AB13443" s="9">
        <v>28387244</v>
      </c>
      <c r="AC13443" s="9" t="s">
        <v>14216</v>
      </c>
      <c r="AD13443" s="9" t="s">
        <v>225</v>
      </c>
      <c r="AE13443" s="5">
        <f t="shared" si="440"/>
        <v>0</v>
      </c>
      <c r="AF13443" s="5" t="str">
        <f t="shared" si="441"/>
        <v>katA</v>
      </c>
      <c r="AG13443" s="153"/>
      <c r="AH13443" s="153"/>
      <c r="AI13443" t="s">
        <v>201</v>
      </c>
      <c r="AJ13443" t="s">
        <v>17878</v>
      </c>
      <c r="AK13443" s="9" t="str">
        <f>VLOOKUP(Y13443,zdroj!D:AJ,33,0)</f>
        <v>katA</v>
      </c>
    </row>
    <row r="13444" spans="8:37" x14ac:dyDescent="0.25">
      <c r="H13444" s="8"/>
      <c r="I13444" s="8"/>
      <c r="N13444" s="23"/>
      <c r="O13444" s="24"/>
      <c r="P13444" s="19"/>
      <c r="Q13444" s="19"/>
      <c r="R13444" s="19"/>
      <c r="U13444" s="27"/>
      <c r="Y13444" s="9" t="s">
        <v>694</v>
      </c>
      <c r="Z13444" s="9" t="s">
        <v>462</v>
      </c>
      <c r="AA13444" s="9" t="s">
        <v>237</v>
      </c>
      <c r="AB13444" s="9">
        <v>40121682</v>
      </c>
      <c r="AC13444" s="9" t="s">
        <v>14217</v>
      </c>
      <c r="AD13444" s="9" t="s">
        <v>225</v>
      </c>
      <c r="AE13444" s="5">
        <f t="shared" si="440"/>
        <v>0</v>
      </c>
      <c r="AF13444" s="5" t="str">
        <f t="shared" si="441"/>
        <v>katA</v>
      </c>
      <c r="AG13444" s="153"/>
      <c r="AH13444" s="153"/>
      <c r="AI13444" t="s">
        <v>195</v>
      </c>
      <c r="AJ13444" t="s">
        <v>340</v>
      </c>
      <c r="AK13444" s="9" t="str">
        <f>VLOOKUP(Y13444,zdroj!D:AJ,33,0)</f>
        <v>katA</v>
      </c>
    </row>
    <row r="13445" spans="8:37" x14ac:dyDescent="0.25">
      <c r="H13445" s="8"/>
      <c r="I13445" s="8"/>
      <c r="N13445" s="23"/>
      <c r="O13445" s="24"/>
      <c r="P13445" s="19"/>
      <c r="Q13445" s="19"/>
      <c r="R13445" s="19"/>
      <c r="U13445" s="27"/>
      <c r="Y13445" s="9" t="s">
        <v>694</v>
      </c>
      <c r="Z13445" s="9" t="s">
        <v>462</v>
      </c>
      <c r="AA13445" s="9" t="s">
        <v>237</v>
      </c>
      <c r="AB13445" s="9">
        <v>40121691</v>
      </c>
      <c r="AC13445" s="9" t="s">
        <v>14218</v>
      </c>
      <c r="AD13445" s="9" t="s">
        <v>225</v>
      </c>
      <c r="AE13445" s="5">
        <f t="shared" si="440"/>
        <v>0</v>
      </c>
      <c r="AF13445" s="5" t="str">
        <f t="shared" si="441"/>
        <v>katA</v>
      </c>
      <c r="AG13445" s="153"/>
      <c r="AH13445" s="153"/>
      <c r="AI13445" t="s">
        <v>195</v>
      </c>
      <c r="AJ13445" t="s">
        <v>340</v>
      </c>
      <c r="AK13445" s="9" t="str">
        <f>VLOOKUP(Y13445,zdroj!D:AJ,33,0)</f>
        <v>katA</v>
      </c>
    </row>
    <row r="13446" spans="8:37" x14ac:dyDescent="0.25">
      <c r="H13446" s="8"/>
      <c r="I13446" s="8"/>
      <c r="N13446" s="23"/>
      <c r="O13446" s="24"/>
      <c r="P13446" s="19"/>
      <c r="Q13446" s="19"/>
      <c r="R13446" s="19"/>
      <c r="U13446" s="27"/>
      <c r="Y13446" s="9" t="s">
        <v>694</v>
      </c>
      <c r="Z13446" s="9" t="s">
        <v>462</v>
      </c>
      <c r="AA13446" s="9" t="s">
        <v>237</v>
      </c>
      <c r="AB13446" s="9">
        <v>40121704</v>
      </c>
      <c r="AC13446" s="9" t="s">
        <v>14219</v>
      </c>
      <c r="AD13446" s="9" t="s">
        <v>225</v>
      </c>
      <c r="AE13446" s="5">
        <f t="shared" si="440"/>
        <v>0</v>
      </c>
      <c r="AF13446" s="5" t="str">
        <f t="shared" si="441"/>
        <v>katA</v>
      </c>
      <c r="AG13446" s="153"/>
      <c r="AH13446" s="153"/>
      <c r="AI13446" t="s">
        <v>195</v>
      </c>
      <c r="AJ13446" t="s">
        <v>340</v>
      </c>
      <c r="AK13446" s="9" t="str">
        <f>VLOOKUP(Y13446,zdroj!D:AJ,33,0)</f>
        <v>katA</v>
      </c>
    </row>
    <row r="13447" spans="8:37" x14ac:dyDescent="0.25">
      <c r="H13447" s="8"/>
      <c r="I13447" s="8"/>
      <c r="N13447" s="23"/>
      <c r="O13447" s="24"/>
      <c r="P13447" s="19"/>
      <c r="Q13447" s="19"/>
      <c r="R13447" s="19"/>
      <c r="U13447" s="27"/>
      <c r="Y13447" s="9" t="s">
        <v>694</v>
      </c>
      <c r="Z13447" s="9" t="s">
        <v>462</v>
      </c>
      <c r="AA13447" s="9" t="s">
        <v>237</v>
      </c>
      <c r="AB13447" s="9">
        <v>40121721</v>
      </c>
      <c r="AC13447" s="9" t="s">
        <v>14220</v>
      </c>
      <c r="AD13447" s="9" t="s">
        <v>225</v>
      </c>
      <c r="AE13447" s="5">
        <f t="shared" si="440"/>
        <v>0</v>
      </c>
      <c r="AF13447" s="5" t="str">
        <f t="shared" si="441"/>
        <v>katA</v>
      </c>
      <c r="AG13447" s="153"/>
      <c r="AH13447" s="153"/>
      <c r="AI13447" t="s">
        <v>195</v>
      </c>
      <c r="AJ13447" t="s">
        <v>340</v>
      </c>
      <c r="AK13447" s="9" t="str">
        <f>VLOOKUP(Y13447,zdroj!D:AJ,33,0)</f>
        <v>katA</v>
      </c>
    </row>
    <row r="13448" spans="8:37" x14ac:dyDescent="0.25">
      <c r="H13448" s="8"/>
      <c r="I13448" s="8"/>
      <c r="N13448" s="23"/>
      <c r="O13448" s="24"/>
      <c r="P13448" s="19"/>
      <c r="Q13448" s="19"/>
      <c r="R13448" s="19"/>
      <c r="U13448" s="27"/>
      <c r="Y13448" s="9" t="s">
        <v>694</v>
      </c>
      <c r="Z13448" s="9" t="s">
        <v>462</v>
      </c>
      <c r="AA13448" s="9" t="s">
        <v>237</v>
      </c>
      <c r="AB13448" s="9">
        <v>40121739</v>
      </c>
      <c r="AC13448" s="9" t="s">
        <v>14221</v>
      </c>
      <c r="AD13448" s="9" t="s">
        <v>225</v>
      </c>
      <c r="AE13448" s="5">
        <f t="shared" si="440"/>
        <v>0</v>
      </c>
      <c r="AF13448" s="5" t="str">
        <f t="shared" si="441"/>
        <v>katA</v>
      </c>
      <c r="AG13448" s="153"/>
      <c r="AH13448" s="153"/>
      <c r="AI13448" t="s">
        <v>195</v>
      </c>
      <c r="AJ13448" t="s">
        <v>340</v>
      </c>
      <c r="AK13448" s="9" t="str">
        <f>VLOOKUP(Y13448,zdroj!D:AJ,33,0)</f>
        <v>katA</v>
      </c>
    </row>
    <row r="13449" spans="8:37" x14ac:dyDescent="0.25">
      <c r="H13449" s="8"/>
      <c r="I13449" s="8"/>
      <c r="N13449" s="23"/>
      <c r="O13449" s="24"/>
      <c r="P13449" s="19"/>
      <c r="Q13449" s="19"/>
      <c r="R13449" s="19"/>
      <c r="U13449" s="27"/>
      <c r="Y13449" s="9" t="s">
        <v>694</v>
      </c>
      <c r="Z13449" s="9" t="s">
        <v>462</v>
      </c>
      <c r="AA13449" s="9" t="s">
        <v>237</v>
      </c>
      <c r="AB13449" s="9">
        <v>40121747</v>
      </c>
      <c r="AC13449" s="9" t="s">
        <v>14222</v>
      </c>
      <c r="AD13449" s="9" t="s">
        <v>225</v>
      </c>
      <c r="AE13449" s="5">
        <f t="shared" si="440"/>
        <v>0</v>
      </c>
      <c r="AF13449" s="5" t="str">
        <f t="shared" si="441"/>
        <v>katA</v>
      </c>
      <c r="AG13449" s="153"/>
      <c r="AH13449" s="153"/>
      <c r="AI13449" t="s">
        <v>195</v>
      </c>
      <c r="AJ13449" t="s">
        <v>340</v>
      </c>
      <c r="AK13449" s="9" t="str">
        <f>VLOOKUP(Y13449,zdroj!D:AJ,33,0)</f>
        <v>katA</v>
      </c>
    </row>
    <row r="13450" spans="8:37" x14ac:dyDescent="0.25">
      <c r="H13450" s="8"/>
      <c r="I13450" s="8"/>
      <c r="N13450" s="23"/>
      <c r="O13450" s="24"/>
      <c r="P13450" s="19"/>
      <c r="Q13450" s="19"/>
      <c r="R13450" s="19"/>
      <c r="U13450" s="27"/>
      <c r="Y13450" s="9" t="s">
        <v>694</v>
      </c>
      <c r="Z13450" s="9" t="s">
        <v>462</v>
      </c>
      <c r="AA13450" s="9" t="s">
        <v>237</v>
      </c>
      <c r="AB13450" s="9">
        <v>40121755</v>
      </c>
      <c r="AC13450" s="9" t="s">
        <v>14223</v>
      </c>
      <c r="AD13450" s="9" t="s">
        <v>225</v>
      </c>
      <c r="AE13450" s="5">
        <f t="shared" ref="AE13450:AE13513" si="442">VLOOKUP(Y13450,K:T,10,0)</f>
        <v>0</v>
      </c>
      <c r="AF13450" s="5" t="str">
        <f t="shared" ref="AF13450:AF13513" si="443">IF(AE13450="A",IF(AD13450="katA","katB",AD13450),AD13450)</f>
        <v>katA</v>
      </c>
      <c r="AG13450" s="153"/>
      <c r="AH13450" s="153"/>
      <c r="AI13450" t="s">
        <v>195</v>
      </c>
      <c r="AJ13450" t="s">
        <v>340</v>
      </c>
      <c r="AK13450" s="9" t="str">
        <f>VLOOKUP(Y13450,zdroj!D:AJ,33,0)</f>
        <v>katA</v>
      </c>
    </row>
    <row r="13451" spans="8:37" x14ac:dyDescent="0.25">
      <c r="H13451" s="8"/>
      <c r="I13451" s="8"/>
      <c r="N13451" s="23"/>
      <c r="O13451" s="24"/>
      <c r="P13451" s="19"/>
      <c r="Q13451" s="19"/>
      <c r="R13451" s="19"/>
      <c r="U13451" s="27"/>
      <c r="Y13451" s="9" t="s">
        <v>694</v>
      </c>
      <c r="Z13451" s="9" t="s">
        <v>462</v>
      </c>
      <c r="AA13451" s="9" t="s">
        <v>237</v>
      </c>
      <c r="AB13451" s="9">
        <v>40121763</v>
      </c>
      <c r="AC13451" s="9" t="s">
        <v>14224</v>
      </c>
      <c r="AD13451" s="9" t="s">
        <v>225</v>
      </c>
      <c r="AE13451" s="5">
        <f t="shared" si="442"/>
        <v>0</v>
      </c>
      <c r="AF13451" s="5" t="str">
        <f t="shared" si="443"/>
        <v>katA</v>
      </c>
      <c r="AG13451" s="153"/>
      <c r="AH13451" s="153"/>
      <c r="AI13451" t="s">
        <v>195</v>
      </c>
      <c r="AJ13451" t="s">
        <v>340</v>
      </c>
      <c r="AK13451" s="9" t="str">
        <f>VLOOKUP(Y13451,zdroj!D:AJ,33,0)</f>
        <v>katA</v>
      </c>
    </row>
    <row r="13452" spans="8:37" x14ac:dyDescent="0.25">
      <c r="H13452" s="8"/>
      <c r="I13452" s="8"/>
      <c r="N13452" s="23"/>
      <c r="O13452" s="24"/>
      <c r="P13452" s="19"/>
      <c r="Q13452" s="19"/>
      <c r="R13452" s="19"/>
      <c r="U13452" s="27"/>
      <c r="Y13452" s="9" t="s">
        <v>694</v>
      </c>
      <c r="Z13452" s="9" t="s">
        <v>462</v>
      </c>
      <c r="AA13452" s="9" t="s">
        <v>237</v>
      </c>
      <c r="AB13452" s="9">
        <v>40121780</v>
      </c>
      <c r="AC13452" s="9" t="s">
        <v>14225</v>
      </c>
      <c r="AD13452" s="9" t="s">
        <v>225</v>
      </c>
      <c r="AE13452" s="5">
        <f t="shared" si="442"/>
        <v>0</v>
      </c>
      <c r="AF13452" s="5" t="str">
        <f t="shared" si="443"/>
        <v>katA</v>
      </c>
      <c r="AG13452" s="153"/>
      <c r="AH13452" s="153"/>
      <c r="AI13452" t="s">
        <v>236</v>
      </c>
      <c r="AJ13452" t="s">
        <v>17878</v>
      </c>
      <c r="AK13452" s="9" t="str">
        <f>VLOOKUP(Y13452,zdroj!D:AJ,33,0)</f>
        <v>katA</v>
      </c>
    </row>
    <row r="13453" spans="8:37" x14ac:dyDescent="0.25">
      <c r="H13453" s="8"/>
      <c r="I13453" s="8"/>
      <c r="N13453" s="23"/>
      <c r="O13453" s="24"/>
      <c r="P13453" s="19"/>
      <c r="Q13453" s="19"/>
      <c r="R13453" s="19"/>
      <c r="U13453" s="27"/>
      <c r="Y13453" s="9" t="s">
        <v>694</v>
      </c>
      <c r="Z13453" s="9" t="s">
        <v>462</v>
      </c>
      <c r="AA13453" s="9" t="s">
        <v>237</v>
      </c>
      <c r="AB13453" s="9">
        <v>42585261</v>
      </c>
      <c r="AC13453" s="9" t="s">
        <v>14226</v>
      </c>
      <c r="AD13453" s="9" t="s">
        <v>231</v>
      </c>
      <c r="AE13453" s="5">
        <f t="shared" si="442"/>
        <v>0</v>
      </c>
      <c r="AF13453" s="5" t="str">
        <f t="shared" si="443"/>
        <v>katB</v>
      </c>
      <c r="AG13453" s="153"/>
      <c r="AH13453" s="153"/>
      <c r="AI13453" t="s">
        <v>195</v>
      </c>
      <c r="AJ13453" t="s">
        <v>340</v>
      </c>
      <c r="AK13453" s="9" t="str">
        <f>VLOOKUP(Y13453,zdroj!D:AJ,33,0)</f>
        <v>katA</v>
      </c>
    </row>
    <row r="13454" spans="8:37" x14ac:dyDescent="0.25">
      <c r="H13454" s="8"/>
      <c r="I13454" s="8"/>
      <c r="N13454" s="23"/>
      <c r="O13454" s="24"/>
      <c r="P13454" s="19"/>
      <c r="Q13454" s="19"/>
      <c r="R13454" s="19"/>
      <c r="U13454" s="27"/>
      <c r="Y13454" s="9" t="s">
        <v>694</v>
      </c>
      <c r="Z13454" s="9" t="s">
        <v>462</v>
      </c>
      <c r="AA13454" s="9" t="s">
        <v>237</v>
      </c>
      <c r="AB13454" s="9">
        <v>8084670</v>
      </c>
      <c r="AC13454" s="9" t="s">
        <v>14227</v>
      </c>
      <c r="AD13454" s="9" t="s">
        <v>225</v>
      </c>
      <c r="AE13454" s="5">
        <f t="shared" si="442"/>
        <v>0</v>
      </c>
      <c r="AF13454" s="5" t="str">
        <f t="shared" si="443"/>
        <v>katA</v>
      </c>
      <c r="AG13454" s="153"/>
      <c r="AH13454" s="153"/>
      <c r="AI13454" t="s">
        <v>195</v>
      </c>
      <c r="AJ13454" t="s">
        <v>340</v>
      </c>
      <c r="AK13454" s="9" t="str">
        <f>VLOOKUP(Y13454,zdroj!D:AJ,33,0)</f>
        <v>katA</v>
      </c>
    </row>
    <row r="13455" spans="8:37" x14ac:dyDescent="0.25">
      <c r="H13455" s="8"/>
      <c r="I13455" s="8"/>
      <c r="N13455" s="23"/>
      <c r="O13455" s="24"/>
      <c r="P13455" s="19"/>
      <c r="Q13455" s="19"/>
      <c r="R13455" s="19"/>
      <c r="U13455" s="27"/>
      <c r="Y13455" s="9" t="s">
        <v>694</v>
      </c>
      <c r="Z13455" s="9" t="s">
        <v>462</v>
      </c>
      <c r="AA13455" s="9" t="s">
        <v>237</v>
      </c>
      <c r="AB13455" s="9">
        <v>40121658</v>
      </c>
      <c r="AC13455" s="9" t="s">
        <v>14228</v>
      </c>
      <c r="AD13455" s="9" t="s">
        <v>225</v>
      </c>
      <c r="AE13455" s="5">
        <f t="shared" si="442"/>
        <v>0</v>
      </c>
      <c r="AF13455" s="5" t="str">
        <f t="shared" si="443"/>
        <v>katA</v>
      </c>
      <c r="AG13455" s="153"/>
      <c r="AH13455" s="153"/>
      <c r="AI13455" t="s">
        <v>195</v>
      </c>
      <c r="AJ13455" t="s">
        <v>340</v>
      </c>
      <c r="AK13455" s="9" t="str">
        <f>VLOOKUP(Y13455,zdroj!D:AJ,33,0)</f>
        <v>katA</v>
      </c>
    </row>
    <row r="13456" spans="8:37" x14ac:dyDescent="0.25">
      <c r="H13456" s="8"/>
      <c r="I13456" s="8"/>
      <c r="N13456" s="23"/>
      <c r="O13456" s="24"/>
      <c r="P13456" s="19"/>
      <c r="Q13456" s="19"/>
      <c r="R13456" s="19"/>
      <c r="U13456" s="27"/>
      <c r="Y13456" s="9" t="s">
        <v>694</v>
      </c>
      <c r="Z13456" s="9" t="s">
        <v>462</v>
      </c>
      <c r="AA13456" s="9" t="s">
        <v>237</v>
      </c>
      <c r="AB13456" s="9">
        <v>40121666</v>
      </c>
      <c r="AC13456" s="9" t="s">
        <v>14229</v>
      </c>
      <c r="AD13456" s="9" t="s">
        <v>231</v>
      </c>
      <c r="AE13456" s="5">
        <f t="shared" si="442"/>
        <v>0</v>
      </c>
      <c r="AF13456" s="5" t="str">
        <f t="shared" si="443"/>
        <v>katB</v>
      </c>
      <c r="AG13456" s="153"/>
      <c r="AH13456" s="153"/>
      <c r="AI13456" t="s">
        <v>195</v>
      </c>
      <c r="AJ13456" t="s">
        <v>340</v>
      </c>
      <c r="AK13456" s="9" t="str">
        <f>VLOOKUP(Y13456,zdroj!D:AJ,33,0)</f>
        <v>katA</v>
      </c>
    </row>
    <row r="13457" spans="8:37" x14ac:dyDescent="0.25">
      <c r="H13457" s="8"/>
      <c r="I13457" s="8"/>
      <c r="N13457" s="23"/>
      <c r="O13457" s="24"/>
      <c r="P13457" s="19"/>
      <c r="Q13457" s="19"/>
      <c r="R13457" s="19"/>
      <c r="U13457" s="27"/>
      <c r="Y13457" s="9" t="s">
        <v>694</v>
      </c>
      <c r="Z13457" s="9" t="s">
        <v>462</v>
      </c>
      <c r="AA13457" s="9" t="s">
        <v>237</v>
      </c>
      <c r="AB13457" s="9">
        <v>40121674</v>
      </c>
      <c r="AC13457" s="9" t="s">
        <v>14230</v>
      </c>
      <c r="AD13457" s="9" t="s">
        <v>225</v>
      </c>
      <c r="AE13457" s="5">
        <f t="shared" si="442"/>
        <v>0</v>
      </c>
      <c r="AF13457" s="5" t="str">
        <f t="shared" si="443"/>
        <v>katA</v>
      </c>
      <c r="AG13457" s="153"/>
      <c r="AH13457" s="153"/>
      <c r="AI13457" t="s">
        <v>195</v>
      </c>
      <c r="AJ13457" t="s">
        <v>340</v>
      </c>
      <c r="AK13457" s="9" t="str">
        <f>VLOOKUP(Y13457,zdroj!D:AJ,33,0)</f>
        <v>katA</v>
      </c>
    </row>
    <row r="13458" spans="8:37" x14ac:dyDescent="0.25">
      <c r="H13458" s="8"/>
      <c r="I13458" s="8"/>
      <c r="N13458" s="23"/>
      <c r="O13458" s="24"/>
      <c r="P13458" s="19"/>
      <c r="Q13458" s="19"/>
      <c r="R13458" s="19"/>
      <c r="U13458" s="27"/>
      <c r="Y13458" s="9" t="s">
        <v>694</v>
      </c>
      <c r="Z13458" s="9" t="s">
        <v>462</v>
      </c>
      <c r="AA13458" s="9" t="s">
        <v>237</v>
      </c>
      <c r="AB13458" s="9">
        <v>40121712</v>
      </c>
      <c r="AC13458" s="9" t="s">
        <v>14231</v>
      </c>
      <c r="AD13458" s="9" t="s">
        <v>225</v>
      </c>
      <c r="AE13458" s="5">
        <f t="shared" si="442"/>
        <v>0</v>
      </c>
      <c r="AF13458" s="5" t="str">
        <f t="shared" si="443"/>
        <v>katA</v>
      </c>
      <c r="AG13458" s="153"/>
      <c r="AH13458" s="153"/>
      <c r="AI13458" t="s">
        <v>195</v>
      </c>
      <c r="AJ13458" t="s">
        <v>340</v>
      </c>
      <c r="AK13458" s="9" t="str">
        <f>VLOOKUP(Y13458,zdroj!D:AJ,33,0)</f>
        <v>katA</v>
      </c>
    </row>
    <row r="13459" spans="8:37" x14ac:dyDescent="0.25">
      <c r="H13459" s="8"/>
      <c r="I13459" s="8"/>
      <c r="N13459" s="23"/>
      <c r="O13459" s="24"/>
      <c r="P13459" s="19"/>
      <c r="Q13459" s="19"/>
      <c r="R13459" s="19"/>
      <c r="U13459" s="27"/>
      <c r="Y13459" s="9" t="s">
        <v>695</v>
      </c>
      <c r="Z13459" s="9" t="s">
        <v>462</v>
      </c>
      <c r="AA13459" s="9" t="s">
        <v>237</v>
      </c>
      <c r="AB13459" s="9">
        <v>7990138</v>
      </c>
      <c r="AC13459" s="9" t="s">
        <v>14232</v>
      </c>
      <c r="AD13459" s="9" t="s">
        <v>225</v>
      </c>
      <c r="AE13459" s="5">
        <f t="shared" si="442"/>
        <v>0</v>
      </c>
      <c r="AF13459" s="5" t="str">
        <f t="shared" si="443"/>
        <v>katA</v>
      </c>
      <c r="AG13459" s="153"/>
      <c r="AH13459" s="153"/>
      <c r="AI13459" t="s">
        <v>195</v>
      </c>
      <c r="AJ13459" t="s">
        <v>340</v>
      </c>
      <c r="AK13459" s="9" t="str">
        <f>VLOOKUP(Y13459,zdroj!D:AJ,33,0)</f>
        <v>katA</v>
      </c>
    </row>
    <row r="13460" spans="8:37" x14ac:dyDescent="0.25">
      <c r="H13460" s="8"/>
      <c r="I13460" s="8"/>
      <c r="N13460" s="23"/>
      <c r="O13460" s="24"/>
      <c r="P13460" s="19"/>
      <c r="Q13460" s="19"/>
      <c r="R13460" s="19"/>
      <c r="U13460" s="27"/>
      <c r="Y13460" s="9" t="s">
        <v>695</v>
      </c>
      <c r="Z13460" s="9" t="s">
        <v>462</v>
      </c>
      <c r="AA13460" s="9" t="s">
        <v>237</v>
      </c>
      <c r="AB13460" s="9">
        <v>7990201</v>
      </c>
      <c r="AC13460" s="9" t="s">
        <v>14233</v>
      </c>
      <c r="AD13460" s="9" t="s">
        <v>225</v>
      </c>
      <c r="AE13460" s="5">
        <f t="shared" si="442"/>
        <v>0</v>
      </c>
      <c r="AF13460" s="5" t="str">
        <f t="shared" si="443"/>
        <v>katA</v>
      </c>
      <c r="AG13460" s="153"/>
      <c r="AH13460" s="153"/>
      <c r="AI13460" t="s">
        <v>195</v>
      </c>
      <c r="AJ13460" t="s">
        <v>340</v>
      </c>
      <c r="AK13460" s="9" t="str">
        <f>VLOOKUP(Y13460,zdroj!D:AJ,33,0)</f>
        <v>katA</v>
      </c>
    </row>
    <row r="13461" spans="8:37" x14ac:dyDescent="0.25">
      <c r="H13461" s="8"/>
      <c r="I13461" s="8"/>
      <c r="N13461" s="23"/>
      <c r="O13461" s="24"/>
      <c r="P13461" s="19"/>
      <c r="Q13461" s="19"/>
      <c r="R13461" s="19"/>
      <c r="U13461" s="27"/>
      <c r="Y13461" s="9" t="s">
        <v>695</v>
      </c>
      <c r="Z13461" s="9" t="s">
        <v>462</v>
      </c>
      <c r="AA13461" s="9" t="s">
        <v>237</v>
      </c>
      <c r="AB13461" s="9">
        <v>7990219</v>
      </c>
      <c r="AC13461" s="9" t="s">
        <v>14234</v>
      </c>
      <c r="AD13461" s="9" t="s">
        <v>225</v>
      </c>
      <c r="AE13461" s="5">
        <f t="shared" si="442"/>
        <v>0</v>
      </c>
      <c r="AF13461" s="5" t="str">
        <f t="shared" si="443"/>
        <v>katA</v>
      </c>
      <c r="AG13461" s="153"/>
      <c r="AH13461" s="153"/>
      <c r="AI13461" t="s">
        <v>195</v>
      </c>
      <c r="AJ13461" t="s">
        <v>340</v>
      </c>
      <c r="AK13461" s="9" t="str">
        <f>VLOOKUP(Y13461,zdroj!D:AJ,33,0)</f>
        <v>katA</v>
      </c>
    </row>
    <row r="13462" spans="8:37" x14ac:dyDescent="0.25">
      <c r="H13462" s="8"/>
      <c r="I13462" s="8"/>
      <c r="N13462" s="23"/>
      <c r="O13462" s="24"/>
      <c r="P13462" s="19"/>
      <c r="Q13462" s="19"/>
      <c r="R13462" s="19"/>
      <c r="U13462" s="27"/>
      <c r="Y13462" s="9" t="s">
        <v>695</v>
      </c>
      <c r="Z13462" s="9" t="s">
        <v>462</v>
      </c>
      <c r="AA13462" s="9" t="s">
        <v>237</v>
      </c>
      <c r="AB13462" s="9">
        <v>28387376</v>
      </c>
      <c r="AC13462" s="9" t="s">
        <v>14235</v>
      </c>
      <c r="AD13462" s="9" t="s">
        <v>225</v>
      </c>
      <c r="AE13462" s="5">
        <f t="shared" si="442"/>
        <v>0</v>
      </c>
      <c r="AF13462" s="5" t="str">
        <f t="shared" si="443"/>
        <v>katA</v>
      </c>
      <c r="AG13462" s="153"/>
      <c r="AH13462" s="153"/>
      <c r="AI13462" t="s">
        <v>195</v>
      </c>
      <c r="AJ13462" t="s">
        <v>340</v>
      </c>
      <c r="AK13462" s="9" t="str">
        <f>VLOOKUP(Y13462,zdroj!D:AJ,33,0)</f>
        <v>katA</v>
      </c>
    </row>
    <row r="13463" spans="8:37" x14ac:dyDescent="0.25">
      <c r="H13463" s="8"/>
      <c r="I13463" s="8"/>
      <c r="N13463" s="23"/>
      <c r="O13463" s="24"/>
      <c r="P13463" s="19"/>
      <c r="Q13463" s="19"/>
      <c r="R13463" s="19"/>
      <c r="U13463" s="27"/>
      <c r="Y13463" s="9" t="s">
        <v>695</v>
      </c>
      <c r="Z13463" s="9" t="s">
        <v>462</v>
      </c>
      <c r="AA13463" s="9" t="s">
        <v>237</v>
      </c>
      <c r="AB13463" s="9">
        <v>7990235</v>
      </c>
      <c r="AC13463" s="9" t="s">
        <v>14236</v>
      </c>
      <c r="AD13463" s="9" t="s">
        <v>225</v>
      </c>
      <c r="AE13463" s="5">
        <f t="shared" si="442"/>
        <v>0</v>
      </c>
      <c r="AF13463" s="5" t="str">
        <f t="shared" si="443"/>
        <v>katA</v>
      </c>
      <c r="AG13463" s="153"/>
      <c r="AH13463" s="153"/>
      <c r="AI13463" t="s">
        <v>195</v>
      </c>
      <c r="AJ13463" t="s">
        <v>340</v>
      </c>
      <c r="AK13463" s="9" t="str">
        <f>VLOOKUP(Y13463,zdroj!D:AJ,33,0)</f>
        <v>katA</v>
      </c>
    </row>
    <row r="13464" spans="8:37" x14ac:dyDescent="0.25">
      <c r="H13464" s="8"/>
      <c r="I13464" s="8"/>
      <c r="N13464" s="23"/>
      <c r="O13464" s="24"/>
      <c r="P13464" s="19"/>
      <c r="Q13464" s="19"/>
      <c r="R13464" s="19"/>
      <c r="U13464" s="27"/>
      <c r="Y13464" s="9" t="s">
        <v>695</v>
      </c>
      <c r="Z13464" s="9" t="s">
        <v>462</v>
      </c>
      <c r="AA13464" s="9" t="s">
        <v>237</v>
      </c>
      <c r="AB13464" s="9">
        <v>7990146</v>
      </c>
      <c r="AC13464" s="9" t="s">
        <v>14237</v>
      </c>
      <c r="AD13464" s="9" t="s">
        <v>225</v>
      </c>
      <c r="AE13464" s="5">
        <f t="shared" si="442"/>
        <v>0</v>
      </c>
      <c r="AF13464" s="5" t="str">
        <f t="shared" si="443"/>
        <v>katA</v>
      </c>
      <c r="AG13464" s="153"/>
      <c r="AH13464" s="153"/>
      <c r="AI13464" t="s">
        <v>195</v>
      </c>
      <c r="AJ13464" t="s">
        <v>340</v>
      </c>
      <c r="AK13464" s="9" t="str">
        <f>VLOOKUP(Y13464,zdroj!D:AJ,33,0)</f>
        <v>katA</v>
      </c>
    </row>
    <row r="13465" spans="8:37" x14ac:dyDescent="0.25">
      <c r="H13465" s="8"/>
      <c r="I13465" s="8"/>
      <c r="N13465" s="23"/>
      <c r="O13465" s="24"/>
      <c r="P13465" s="19"/>
      <c r="Q13465" s="19"/>
      <c r="R13465" s="19"/>
      <c r="U13465" s="27"/>
      <c r="Y13465" s="9" t="s">
        <v>695</v>
      </c>
      <c r="Z13465" s="9" t="s">
        <v>462</v>
      </c>
      <c r="AA13465" s="9" t="s">
        <v>237</v>
      </c>
      <c r="AB13465" s="9">
        <v>7990154</v>
      </c>
      <c r="AC13465" s="9" t="s">
        <v>14238</v>
      </c>
      <c r="AD13465" s="9" t="s">
        <v>225</v>
      </c>
      <c r="AE13465" s="5">
        <f t="shared" si="442"/>
        <v>0</v>
      </c>
      <c r="AF13465" s="5" t="str">
        <f t="shared" si="443"/>
        <v>katA</v>
      </c>
      <c r="AG13465" s="153"/>
      <c r="AH13465" s="153"/>
      <c r="AI13465" t="s">
        <v>195</v>
      </c>
      <c r="AJ13465" t="s">
        <v>340</v>
      </c>
      <c r="AK13465" s="9" t="str">
        <f>VLOOKUP(Y13465,zdroj!D:AJ,33,0)</f>
        <v>katA</v>
      </c>
    </row>
    <row r="13466" spans="8:37" x14ac:dyDescent="0.25">
      <c r="H13466" s="8"/>
      <c r="I13466" s="8"/>
      <c r="N13466" s="23"/>
      <c r="O13466" s="24"/>
      <c r="P13466" s="19"/>
      <c r="Q13466" s="19"/>
      <c r="R13466" s="19"/>
      <c r="U13466" s="27"/>
      <c r="Y13466" s="9" t="s">
        <v>695</v>
      </c>
      <c r="Z13466" s="9" t="s">
        <v>462</v>
      </c>
      <c r="AA13466" s="9" t="s">
        <v>237</v>
      </c>
      <c r="AB13466" s="9">
        <v>7990162</v>
      </c>
      <c r="AC13466" s="9" t="s">
        <v>14239</v>
      </c>
      <c r="AD13466" s="9" t="s">
        <v>225</v>
      </c>
      <c r="AE13466" s="5">
        <f t="shared" si="442"/>
        <v>0</v>
      </c>
      <c r="AF13466" s="5" t="str">
        <f t="shared" si="443"/>
        <v>katA</v>
      </c>
      <c r="AG13466" s="153"/>
      <c r="AH13466" s="153"/>
      <c r="AI13466" t="s">
        <v>195</v>
      </c>
      <c r="AJ13466" t="s">
        <v>340</v>
      </c>
      <c r="AK13466" s="9" t="str">
        <f>VLOOKUP(Y13466,zdroj!D:AJ,33,0)</f>
        <v>katA</v>
      </c>
    </row>
    <row r="13467" spans="8:37" x14ac:dyDescent="0.25">
      <c r="H13467" s="8"/>
      <c r="I13467" s="8"/>
      <c r="N13467" s="23"/>
      <c r="O13467" s="24"/>
      <c r="P13467" s="19"/>
      <c r="Q13467" s="19"/>
      <c r="R13467" s="19"/>
      <c r="U13467" s="27"/>
      <c r="Y13467" s="9" t="s">
        <v>695</v>
      </c>
      <c r="Z13467" s="9" t="s">
        <v>462</v>
      </c>
      <c r="AA13467" s="9" t="s">
        <v>237</v>
      </c>
      <c r="AB13467" s="9">
        <v>7990774</v>
      </c>
      <c r="AC13467" s="9" t="s">
        <v>14240</v>
      </c>
      <c r="AD13467" s="9" t="s">
        <v>225</v>
      </c>
      <c r="AE13467" s="5">
        <f t="shared" si="442"/>
        <v>0</v>
      </c>
      <c r="AF13467" s="5" t="str">
        <f t="shared" si="443"/>
        <v>katA</v>
      </c>
      <c r="AG13467" s="153"/>
      <c r="AH13467" s="153"/>
      <c r="AI13467" t="s">
        <v>195</v>
      </c>
      <c r="AJ13467" t="s">
        <v>340</v>
      </c>
      <c r="AK13467" s="9" t="str">
        <f>VLOOKUP(Y13467,zdroj!D:AJ,33,0)</f>
        <v>katA</v>
      </c>
    </row>
    <row r="13468" spans="8:37" x14ac:dyDescent="0.25">
      <c r="H13468" s="8"/>
      <c r="I13468" s="8"/>
      <c r="N13468" s="23"/>
      <c r="O13468" s="24"/>
      <c r="P13468" s="19"/>
      <c r="Q13468" s="19"/>
      <c r="R13468" s="19"/>
      <c r="U13468" s="27"/>
      <c r="Y13468" s="9" t="s">
        <v>695</v>
      </c>
      <c r="Z13468" s="9" t="s">
        <v>462</v>
      </c>
      <c r="AA13468" s="9" t="s">
        <v>237</v>
      </c>
      <c r="AB13468" s="9">
        <v>7990782</v>
      </c>
      <c r="AC13468" s="9" t="s">
        <v>14241</v>
      </c>
      <c r="AD13468" s="9" t="s">
        <v>225</v>
      </c>
      <c r="AE13468" s="5">
        <f t="shared" si="442"/>
        <v>0</v>
      </c>
      <c r="AF13468" s="5" t="str">
        <f t="shared" si="443"/>
        <v>katA</v>
      </c>
      <c r="AG13468" s="153"/>
      <c r="AH13468" s="153"/>
      <c r="AI13468" t="s">
        <v>195</v>
      </c>
      <c r="AJ13468" t="s">
        <v>340</v>
      </c>
      <c r="AK13468" s="9" t="str">
        <f>VLOOKUP(Y13468,zdroj!D:AJ,33,0)</f>
        <v>katA</v>
      </c>
    </row>
    <row r="13469" spans="8:37" x14ac:dyDescent="0.25">
      <c r="H13469" s="8"/>
      <c r="I13469" s="8"/>
      <c r="N13469" s="23"/>
      <c r="O13469" s="24"/>
      <c r="P13469" s="19"/>
      <c r="Q13469" s="19"/>
      <c r="R13469" s="19"/>
      <c r="U13469" s="27"/>
      <c r="Y13469" s="9" t="s">
        <v>695</v>
      </c>
      <c r="Z13469" s="9" t="s">
        <v>462</v>
      </c>
      <c r="AA13469" s="9" t="s">
        <v>237</v>
      </c>
      <c r="AB13469" s="9">
        <v>7990171</v>
      </c>
      <c r="AC13469" s="9" t="s">
        <v>14242</v>
      </c>
      <c r="AD13469" s="9" t="s">
        <v>225</v>
      </c>
      <c r="AE13469" s="5">
        <f t="shared" si="442"/>
        <v>0</v>
      </c>
      <c r="AF13469" s="5" t="str">
        <f t="shared" si="443"/>
        <v>katA</v>
      </c>
      <c r="AG13469" s="153"/>
      <c r="AH13469" s="153"/>
      <c r="AI13469" t="s">
        <v>195</v>
      </c>
      <c r="AJ13469" t="s">
        <v>340</v>
      </c>
      <c r="AK13469" s="9" t="str">
        <f>VLOOKUP(Y13469,zdroj!D:AJ,33,0)</f>
        <v>katA</v>
      </c>
    </row>
    <row r="13470" spans="8:37" x14ac:dyDescent="0.25">
      <c r="H13470" s="8"/>
      <c r="I13470" s="8"/>
      <c r="N13470" s="23"/>
      <c r="O13470" s="24"/>
      <c r="P13470" s="19"/>
      <c r="Q13470" s="19"/>
      <c r="R13470" s="19"/>
      <c r="U13470" s="27"/>
      <c r="Y13470" s="9" t="s">
        <v>695</v>
      </c>
      <c r="Z13470" s="9" t="s">
        <v>462</v>
      </c>
      <c r="AA13470" s="9" t="s">
        <v>237</v>
      </c>
      <c r="AB13470" s="9">
        <v>7990855</v>
      </c>
      <c r="AC13470" s="9" t="s">
        <v>14243</v>
      </c>
      <c r="AD13470" s="9" t="s">
        <v>225</v>
      </c>
      <c r="AE13470" s="5">
        <f t="shared" si="442"/>
        <v>0</v>
      </c>
      <c r="AF13470" s="5" t="str">
        <f t="shared" si="443"/>
        <v>katA</v>
      </c>
      <c r="AG13470" s="153"/>
      <c r="AH13470" s="153"/>
      <c r="AI13470" t="s">
        <v>195</v>
      </c>
      <c r="AJ13470" t="s">
        <v>340</v>
      </c>
      <c r="AK13470" s="9" t="str">
        <f>VLOOKUP(Y13470,zdroj!D:AJ,33,0)</f>
        <v>katA</v>
      </c>
    </row>
    <row r="13471" spans="8:37" x14ac:dyDescent="0.25">
      <c r="H13471" s="8"/>
      <c r="I13471" s="8"/>
      <c r="N13471" s="23"/>
      <c r="O13471" s="24"/>
      <c r="P13471" s="19"/>
      <c r="Q13471" s="19"/>
      <c r="R13471" s="19"/>
      <c r="U13471" s="27"/>
      <c r="Y13471" s="9" t="s">
        <v>695</v>
      </c>
      <c r="Z13471" s="9" t="s">
        <v>462</v>
      </c>
      <c r="AA13471" s="9" t="s">
        <v>237</v>
      </c>
      <c r="AB13471" s="9">
        <v>7990863</v>
      </c>
      <c r="AC13471" s="9" t="s">
        <v>14244</v>
      </c>
      <c r="AD13471" s="9" t="s">
        <v>225</v>
      </c>
      <c r="AE13471" s="5">
        <f t="shared" si="442"/>
        <v>0</v>
      </c>
      <c r="AF13471" s="5" t="str">
        <f t="shared" si="443"/>
        <v>katA</v>
      </c>
      <c r="AG13471" s="153"/>
      <c r="AH13471" s="153"/>
      <c r="AI13471" t="s">
        <v>195</v>
      </c>
      <c r="AJ13471" t="s">
        <v>340</v>
      </c>
      <c r="AK13471" s="9" t="str">
        <f>VLOOKUP(Y13471,zdroj!D:AJ,33,0)</f>
        <v>katA</v>
      </c>
    </row>
    <row r="13472" spans="8:37" x14ac:dyDescent="0.25">
      <c r="H13472" s="8"/>
      <c r="I13472" s="8"/>
      <c r="N13472" s="23"/>
      <c r="O13472" s="24"/>
      <c r="P13472" s="19"/>
      <c r="Q13472" s="19"/>
      <c r="R13472" s="19"/>
      <c r="U13472" s="27"/>
      <c r="Y13472" s="9" t="s">
        <v>695</v>
      </c>
      <c r="Z13472" s="9" t="s">
        <v>462</v>
      </c>
      <c r="AA13472" s="9" t="s">
        <v>237</v>
      </c>
      <c r="AB13472" s="9">
        <v>7990871</v>
      </c>
      <c r="AC13472" s="9" t="s">
        <v>14245</v>
      </c>
      <c r="AD13472" s="9" t="s">
        <v>225</v>
      </c>
      <c r="AE13472" s="5">
        <f t="shared" si="442"/>
        <v>0</v>
      </c>
      <c r="AF13472" s="5" t="str">
        <f t="shared" si="443"/>
        <v>katA</v>
      </c>
      <c r="AG13472" s="153"/>
      <c r="AH13472" s="153"/>
      <c r="AI13472" t="s">
        <v>195</v>
      </c>
      <c r="AJ13472" t="s">
        <v>340</v>
      </c>
      <c r="AK13472" s="9" t="str">
        <f>VLOOKUP(Y13472,zdroj!D:AJ,33,0)</f>
        <v>katA</v>
      </c>
    </row>
    <row r="13473" spans="8:37" x14ac:dyDescent="0.25">
      <c r="H13473" s="8"/>
      <c r="I13473" s="8"/>
      <c r="N13473" s="23"/>
      <c r="O13473" s="24"/>
      <c r="P13473" s="19"/>
      <c r="Q13473" s="19"/>
      <c r="R13473" s="19"/>
      <c r="U13473" s="27"/>
      <c r="Y13473" s="9" t="s">
        <v>695</v>
      </c>
      <c r="Z13473" s="9" t="s">
        <v>462</v>
      </c>
      <c r="AA13473" s="9" t="s">
        <v>237</v>
      </c>
      <c r="AB13473" s="9">
        <v>7990189</v>
      </c>
      <c r="AC13473" s="9" t="s">
        <v>14246</v>
      </c>
      <c r="AD13473" s="9" t="s">
        <v>225</v>
      </c>
      <c r="AE13473" s="5">
        <f t="shared" si="442"/>
        <v>0</v>
      </c>
      <c r="AF13473" s="5" t="str">
        <f t="shared" si="443"/>
        <v>katA</v>
      </c>
      <c r="AG13473" s="153"/>
      <c r="AH13473" s="153"/>
      <c r="AI13473" t="s">
        <v>195</v>
      </c>
      <c r="AJ13473" t="s">
        <v>340</v>
      </c>
      <c r="AK13473" s="9" t="str">
        <f>VLOOKUP(Y13473,zdroj!D:AJ,33,0)</f>
        <v>katA</v>
      </c>
    </row>
    <row r="13474" spans="8:37" x14ac:dyDescent="0.25">
      <c r="H13474" s="8"/>
      <c r="I13474" s="8"/>
      <c r="N13474" s="23"/>
      <c r="O13474" s="24"/>
      <c r="P13474" s="19"/>
      <c r="Q13474" s="19"/>
      <c r="R13474" s="19"/>
      <c r="U13474" s="27"/>
      <c r="Y13474" s="9" t="s">
        <v>695</v>
      </c>
      <c r="Z13474" s="9" t="s">
        <v>462</v>
      </c>
      <c r="AA13474" s="9" t="s">
        <v>237</v>
      </c>
      <c r="AB13474" s="9">
        <v>7990197</v>
      </c>
      <c r="AC13474" s="9" t="s">
        <v>14247</v>
      </c>
      <c r="AD13474" s="9" t="s">
        <v>225</v>
      </c>
      <c r="AE13474" s="5">
        <f t="shared" si="442"/>
        <v>0</v>
      </c>
      <c r="AF13474" s="5" t="str">
        <f t="shared" si="443"/>
        <v>katA</v>
      </c>
      <c r="AG13474" s="153"/>
      <c r="AH13474" s="153"/>
      <c r="AI13474" t="s">
        <v>195</v>
      </c>
      <c r="AJ13474" t="s">
        <v>340</v>
      </c>
      <c r="AK13474" s="9" t="str">
        <f>VLOOKUP(Y13474,zdroj!D:AJ,33,0)</f>
        <v>katA</v>
      </c>
    </row>
    <row r="13475" spans="8:37" x14ac:dyDescent="0.25">
      <c r="H13475" s="8"/>
      <c r="I13475" s="8"/>
      <c r="N13475" s="23"/>
      <c r="O13475" s="24"/>
      <c r="P13475" s="19"/>
      <c r="Q13475" s="19"/>
      <c r="R13475" s="19"/>
      <c r="U13475" s="27"/>
      <c r="Y13475" s="9" t="s">
        <v>695</v>
      </c>
      <c r="Z13475" s="9" t="s">
        <v>462</v>
      </c>
      <c r="AA13475" s="9" t="s">
        <v>237</v>
      </c>
      <c r="AB13475" s="9">
        <v>7989709</v>
      </c>
      <c r="AC13475" s="9" t="s">
        <v>14248</v>
      </c>
      <c r="AD13475" s="9" t="s">
        <v>231</v>
      </c>
      <c r="AE13475" s="5">
        <f t="shared" si="442"/>
        <v>0</v>
      </c>
      <c r="AF13475" s="5" t="str">
        <f t="shared" si="443"/>
        <v>katB</v>
      </c>
      <c r="AG13475" s="153"/>
      <c r="AH13475" s="153"/>
      <c r="AI13475" t="s">
        <v>201</v>
      </c>
      <c r="AJ13475" t="s">
        <v>17878</v>
      </c>
      <c r="AK13475" s="9" t="str">
        <f>VLOOKUP(Y13475,zdroj!D:AJ,33,0)</f>
        <v>katA</v>
      </c>
    </row>
    <row r="13476" spans="8:37" x14ac:dyDescent="0.25">
      <c r="H13476" s="8"/>
      <c r="I13476" s="8"/>
      <c r="N13476" s="23"/>
      <c r="O13476" s="24"/>
      <c r="P13476" s="19"/>
      <c r="Q13476" s="19"/>
      <c r="R13476" s="19"/>
      <c r="U13476" s="27"/>
      <c r="Y13476" s="9" t="s">
        <v>695</v>
      </c>
      <c r="Z13476" s="9" t="s">
        <v>462</v>
      </c>
      <c r="AA13476" s="9" t="s">
        <v>237</v>
      </c>
      <c r="AB13476" s="9">
        <v>7990103</v>
      </c>
      <c r="AC13476" s="9" t="s">
        <v>14249</v>
      </c>
      <c r="AD13476" s="9" t="s">
        <v>225</v>
      </c>
      <c r="AE13476" s="5">
        <f t="shared" si="442"/>
        <v>0</v>
      </c>
      <c r="AF13476" s="5" t="str">
        <f t="shared" si="443"/>
        <v>katA</v>
      </c>
      <c r="AG13476" s="153"/>
      <c r="AH13476" s="153"/>
      <c r="AI13476" t="s">
        <v>17879</v>
      </c>
      <c r="AJ13476" t="s">
        <v>17878</v>
      </c>
      <c r="AK13476" s="9" t="str">
        <f>VLOOKUP(Y13476,zdroj!D:AJ,33,0)</f>
        <v>katA</v>
      </c>
    </row>
    <row r="13477" spans="8:37" x14ac:dyDescent="0.25">
      <c r="H13477" s="8"/>
      <c r="I13477" s="8"/>
      <c r="N13477" s="23"/>
      <c r="O13477" s="24"/>
      <c r="P13477" s="19"/>
      <c r="Q13477" s="19"/>
      <c r="R13477" s="19"/>
      <c r="U13477" s="27"/>
      <c r="Y13477" s="9" t="s">
        <v>695</v>
      </c>
      <c r="Z13477" s="9" t="s">
        <v>462</v>
      </c>
      <c r="AA13477" s="9" t="s">
        <v>237</v>
      </c>
      <c r="AB13477" s="9">
        <v>7990111</v>
      </c>
      <c r="AC13477" s="9" t="s">
        <v>14250</v>
      </c>
      <c r="AD13477" s="9" t="s">
        <v>225</v>
      </c>
      <c r="AE13477" s="5">
        <f t="shared" si="442"/>
        <v>0</v>
      </c>
      <c r="AF13477" s="5" t="str">
        <f t="shared" si="443"/>
        <v>katA</v>
      </c>
      <c r="AG13477" s="153"/>
      <c r="AH13477" s="153"/>
      <c r="AI13477" t="s">
        <v>201</v>
      </c>
      <c r="AJ13477" t="s">
        <v>17878</v>
      </c>
      <c r="AK13477" s="9" t="str">
        <f>VLOOKUP(Y13477,zdroj!D:AJ,33,0)</f>
        <v>katA</v>
      </c>
    </row>
    <row r="13478" spans="8:37" x14ac:dyDescent="0.25">
      <c r="H13478" s="8"/>
      <c r="I13478" s="8"/>
      <c r="N13478" s="23"/>
      <c r="O13478" s="24"/>
      <c r="P13478" s="19"/>
      <c r="Q13478" s="19"/>
      <c r="R13478" s="19"/>
      <c r="U13478" s="27"/>
      <c r="Y13478" s="9" t="s">
        <v>695</v>
      </c>
      <c r="Z13478" s="9" t="s">
        <v>462</v>
      </c>
      <c r="AA13478" s="9" t="s">
        <v>237</v>
      </c>
      <c r="AB13478" s="9">
        <v>7990120</v>
      </c>
      <c r="AC13478" s="9" t="s">
        <v>14251</v>
      </c>
      <c r="AD13478" s="9" t="s">
        <v>225</v>
      </c>
      <c r="AE13478" s="5">
        <f t="shared" si="442"/>
        <v>0</v>
      </c>
      <c r="AF13478" s="5" t="str">
        <f t="shared" si="443"/>
        <v>katA</v>
      </c>
      <c r="AG13478" s="153"/>
      <c r="AH13478" s="153"/>
      <c r="AI13478" t="s">
        <v>201</v>
      </c>
      <c r="AJ13478" t="s">
        <v>17878</v>
      </c>
      <c r="AK13478" s="9" t="str">
        <f>VLOOKUP(Y13478,zdroj!D:AJ,33,0)</f>
        <v>katA</v>
      </c>
    </row>
    <row r="13479" spans="8:37" x14ac:dyDescent="0.25">
      <c r="H13479" s="8"/>
      <c r="I13479" s="8"/>
      <c r="N13479" s="23"/>
      <c r="O13479" s="24"/>
      <c r="P13479" s="19"/>
      <c r="Q13479" s="19"/>
      <c r="R13479" s="19"/>
      <c r="U13479" s="27"/>
      <c r="Y13479" s="9" t="s">
        <v>695</v>
      </c>
      <c r="Z13479" s="9" t="s">
        <v>462</v>
      </c>
      <c r="AA13479" s="9" t="s">
        <v>237</v>
      </c>
      <c r="AB13479" s="9">
        <v>7989792</v>
      </c>
      <c r="AC13479" s="9" t="s">
        <v>14252</v>
      </c>
      <c r="AD13479" s="9" t="s">
        <v>225</v>
      </c>
      <c r="AE13479" s="5">
        <f t="shared" si="442"/>
        <v>0</v>
      </c>
      <c r="AF13479" s="5" t="str">
        <f t="shared" si="443"/>
        <v>katA</v>
      </c>
      <c r="AG13479" s="153"/>
      <c r="AH13479" s="153"/>
      <c r="AI13479" t="s">
        <v>17879</v>
      </c>
      <c r="AJ13479" t="s">
        <v>17878</v>
      </c>
      <c r="AK13479" s="9" t="str">
        <f>VLOOKUP(Y13479,zdroj!D:AJ,33,0)</f>
        <v>katA</v>
      </c>
    </row>
    <row r="13480" spans="8:37" x14ac:dyDescent="0.25">
      <c r="H13480" s="8"/>
      <c r="I13480" s="8"/>
      <c r="N13480" s="23"/>
      <c r="O13480" s="24"/>
      <c r="P13480" s="19"/>
      <c r="Q13480" s="19"/>
      <c r="R13480" s="19"/>
      <c r="U13480" s="27"/>
      <c r="Y13480" s="9" t="s">
        <v>695</v>
      </c>
      <c r="Z13480" s="9" t="s">
        <v>462</v>
      </c>
      <c r="AA13480" s="9" t="s">
        <v>237</v>
      </c>
      <c r="AB13480" s="9">
        <v>7989806</v>
      </c>
      <c r="AC13480" s="9" t="s">
        <v>14253</v>
      </c>
      <c r="AD13480" s="9" t="s">
        <v>225</v>
      </c>
      <c r="AE13480" s="5">
        <f t="shared" si="442"/>
        <v>0</v>
      </c>
      <c r="AF13480" s="5" t="str">
        <f t="shared" si="443"/>
        <v>katA</v>
      </c>
      <c r="AG13480" s="153"/>
      <c r="AH13480" s="153"/>
      <c r="AI13480" t="s">
        <v>201</v>
      </c>
      <c r="AJ13480" t="s">
        <v>17878</v>
      </c>
      <c r="AK13480" s="9" t="str">
        <f>VLOOKUP(Y13480,zdroj!D:AJ,33,0)</f>
        <v>katA</v>
      </c>
    </row>
    <row r="13481" spans="8:37" x14ac:dyDescent="0.25">
      <c r="H13481" s="8"/>
      <c r="I13481" s="8"/>
      <c r="N13481" s="23"/>
      <c r="O13481" s="24"/>
      <c r="P13481" s="19"/>
      <c r="Q13481" s="19"/>
      <c r="R13481" s="19"/>
      <c r="U13481" s="27"/>
      <c r="Y13481" s="9" t="s">
        <v>695</v>
      </c>
      <c r="Z13481" s="9" t="s">
        <v>462</v>
      </c>
      <c r="AA13481" s="9" t="s">
        <v>237</v>
      </c>
      <c r="AB13481" s="9">
        <v>7989814</v>
      </c>
      <c r="AC13481" s="9" t="s">
        <v>14254</v>
      </c>
      <c r="AD13481" s="9" t="s">
        <v>231</v>
      </c>
      <c r="AE13481" s="5">
        <f t="shared" si="442"/>
        <v>0</v>
      </c>
      <c r="AF13481" s="5" t="str">
        <f t="shared" si="443"/>
        <v>katB</v>
      </c>
      <c r="AG13481" s="153"/>
      <c r="AH13481" s="153"/>
      <c r="AI13481" t="s">
        <v>201</v>
      </c>
      <c r="AJ13481" t="s">
        <v>17878</v>
      </c>
      <c r="AK13481" s="9" t="str">
        <f>VLOOKUP(Y13481,zdroj!D:AJ,33,0)</f>
        <v>katA</v>
      </c>
    </row>
    <row r="13482" spans="8:37" x14ac:dyDescent="0.25">
      <c r="H13482" s="8"/>
      <c r="I13482" s="8"/>
      <c r="N13482" s="23"/>
      <c r="O13482" s="24"/>
      <c r="P13482" s="19"/>
      <c r="Q13482" s="19"/>
      <c r="R13482" s="19"/>
      <c r="U13482" s="27"/>
      <c r="Y13482" s="9" t="s">
        <v>695</v>
      </c>
      <c r="Z13482" s="9" t="s">
        <v>462</v>
      </c>
      <c r="AA13482" s="9" t="s">
        <v>237</v>
      </c>
      <c r="AB13482" s="9">
        <v>7989717</v>
      </c>
      <c r="AC13482" s="9" t="s">
        <v>14255</v>
      </c>
      <c r="AD13482" s="9" t="s">
        <v>800</v>
      </c>
      <c r="AE13482" s="5">
        <f t="shared" si="442"/>
        <v>0</v>
      </c>
      <c r="AF13482" s="5" t="str">
        <f t="shared" si="443"/>
        <v>Pokryto</v>
      </c>
      <c r="AG13482" s="153"/>
      <c r="AH13482" s="153"/>
      <c r="AI13482" t="s">
        <v>201</v>
      </c>
      <c r="AJ13482" t="s">
        <v>800</v>
      </c>
      <c r="AK13482" s="9" t="str">
        <f>VLOOKUP(Y13482,zdroj!D:AJ,33,0)</f>
        <v>katA</v>
      </c>
    </row>
    <row r="13483" spans="8:37" x14ac:dyDescent="0.25">
      <c r="H13483" s="8"/>
      <c r="I13483" s="8"/>
      <c r="N13483" s="23"/>
      <c r="O13483" s="24"/>
      <c r="P13483" s="19"/>
      <c r="Q13483" s="19"/>
      <c r="R13483" s="19"/>
      <c r="U13483" s="27"/>
      <c r="Y13483" s="9" t="s">
        <v>695</v>
      </c>
      <c r="Z13483" s="9" t="s">
        <v>462</v>
      </c>
      <c r="AA13483" s="9" t="s">
        <v>237</v>
      </c>
      <c r="AB13483" s="9">
        <v>7989822</v>
      </c>
      <c r="AC13483" s="9" t="s">
        <v>14256</v>
      </c>
      <c r="AD13483" s="9" t="s">
        <v>225</v>
      </c>
      <c r="AE13483" s="5">
        <f t="shared" si="442"/>
        <v>0</v>
      </c>
      <c r="AF13483" s="5" t="str">
        <f t="shared" si="443"/>
        <v>katA</v>
      </c>
      <c r="AG13483" s="153"/>
      <c r="AH13483" s="153"/>
      <c r="AI13483" t="s">
        <v>201</v>
      </c>
      <c r="AJ13483" t="s">
        <v>17878</v>
      </c>
      <c r="AK13483" s="9" t="str">
        <f>VLOOKUP(Y13483,zdroj!D:AJ,33,0)</f>
        <v>katA</v>
      </c>
    </row>
    <row r="13484" spans="8:37" x14ac:dyDescent="0.25">
      <c r="H13484" s="8"/>
      <c r="I13484" s="8"/>
      <c r="N13484" s="23"/>
      <c r="O13484" s="24"/>
      <c r="P13484" s="19"/>
      <c r="Q13484" s="19"/>
      <c r="R13484" s="19"/>
      <c r="U13484" s="27"/>
      <c r="Y13484" s="9" t="s">
        <v>695</v>
      </c>
      <c r="Z13484" s="9" t="s">
        <v>462</v>
      </c>
      <c r="AA13484" s="9" t="s">
        <v>237</v>
      </c>
      <c r="AB13484" s="9">
        <v>7989831</v>
      </c>
      <c r="AC13484" s="9" t="s">
        <v>14257</v>
      </c>
      <c r="AD13484" s="9" t="s">
        <v>225</v>
      </c>
      <c r="AE13484" s="5">
        <f t="shared" si="442"/>
        <v>0</v>
      </c>
      <c r="AF13484" s="5" t="str">
        <f t="shared" si="443"/>
        <v>katA</v>
      </c>
      <c r="AG13484" s="153"/>
      <c r="AH13484" s="153"/>
      <c r="AI13484" t="s">
        <v>201</v>
      </c>
      <c r="AJ13484" t="s">
        <v>17878</v>
      </c>
      <c r="AK13484" s="9" t="str">
        <f>VLOOKUP(Y13484,zdroj!D:AJ,33,0)</f>
        <v>katA</v>
      </c>
    </row>
    <row r="13485" spans="8:37" x14ac:dyDescent="0.25">
      <c r="H13485" s="8"/>
      <c r="I13485" s="8"/>
      <c r="N13485" s="23"/>
      <c r="O13485" s="24"/>
      <c r="P13485" s="19"/>
      <c r="Q13485" s="19"/>
      <c r="R13485" s="19"/>
      <c r="U13485" s="27"/>
      <c r="Y13485" s="9" t="s">
        <v>695</v>
      </c>
      <c r="Z13485" s="9" t="s">
        <v>462</v>
      </c>
      <c r="AA13485" s="9" t="s">
        <v>237</v>
      </c>
      <c r="AB13485" s="9">
        <v>7989849</v>
      </c>
      <c r="AC13485" s="9" t="s">
        <v>14258</v>
      </c>
      <c r="AD13485" s="9" t="s">
        <v>231</v>
      </c>
      <c r="AE13485" s="5">
        <f t="shared" si="442"/>
        <v>0</v>
      </c>
      <c r="AF13485" s="5" t="str">
        <f t="shared" si="443"/>
        <v>katB</v>
      </c>
      <c r="AG13485" s="153"/>
      <c r="AH13485" s="153"/>
      <c r="AI13485" t="s">
        <v>236</v>
      </c>
      <c r="AJ13485" t="s">
        <v>17878</v>
      </c>
      <c r="AK13485" s="9" t="str">
        <f>VLOOKUP(Y13485,zdroj!D:AJ,33,0)</f>
        <v>katA</v>
      </c>
    </row>
    <row r="13486" spans="8:37" x14ac:dyDescent="0.25">
      <c r="H13486" s="8"/>
      <c r="I13486" s="8"/>
      <c r="N13486" s="23"/>
      <c r="O13486" s="24"/>
      <c r="P13486" s="19"/>
      <c r="Q13486" s="19"/>
      <c r="R13486" s="19"/>
      <c r="U13486" s="27"/>
      <c r="Y13486" s="9" t="s">
        <v>695</v>
      </c>
      <c r="Z13486" s="9" t="s">
        <v>462</v>
      </c>
      <c r="AA13486" s="9" t="s">
        <v>237</v>
      </c>
      <c r="AB13486" s="9">
        <v>7989725</v>
      </c>
      <c r="AC13486" s="9" t="s">
        <v>14259</v>
      </c>
      <c r="AD13486" s="9" t="s">
        <v>225</v>
      </c>
      <c r="AE13486" s="5">
        <f t="shared" si="442"/>
        <v>0</v>
      </c>
      <c r="AF13486" s="5" t="str">
        <f t="shared" si="443"/>
        <v>katA</v>
      </c>
      <c r="AG13486" s="153"/>
      <c r="AH13486" s="153"/>
      <c r="AI13486" t="s">
        <v>201</v>
      </c>
      <c r="AJ13486" t="s">
        <v>17878</v>
      </c>
      <c r="AK13486" s="9" t="str">
        <f>VLOOKUP(Y13486,zdroj!D:AJ,33,0)</f>
        <v>katA</v>
      </c>
    </row>
    <row r="13487" spans="8:37" x14ac:dyDescent="0.25">
      <c r="H13487" s="8"/>
      <c r="I13487" s="8"/>
      <c r="N13487" s="23"/>
      <c r="O13487" s="24"/>
      <c r="P13487" s="19"/>
      <c r="Q13487" s="19"/>
      <c r="R13487" s="19"/>
      <c r="U13487" s="27"/>
      <c r="Y13487" s="9" t="s">
        <v>695</v>
      </c>
      <c r="Z13487" s="9" t="s">
        <v>462</v>
      </c>
      <c r="AA13487" s="9" t="s">
        <v>237</v>
      </c>
      <c r="AB13487" s="9">
        <v>7989857</v>
      </c>
      <c r="AC13487" s="9" t="s">
        <v>14260</v>
      </c>
      <c r="AD13487" s="9" t="s">
        <v>225</v>
      </c>
      <c r="AE13487" s="5">
        <f t="shared" si="442"/>
        <v>0</v>
      </c>
      <c r="AF13487" s="5" t="str">
        <f t="shared" si="443"/>
        <v>katA</v>
      </c>
      <c r="AG13487" s="153"/>
      <c r="AH13487" s="153"/>
      <c r="AI13487" t="s">
        <v>201</v>
      </c>
      <c r="AJ13487" t="s">
        <v>17878</v>
      </c>
      <c r="AK13487" s="9" t="str">
        <f>VLOOKUP(Y13487,zdroj!D:AJ,33,0)</f>
        <v>katA</v>
      </c>
    </row>
    <row r="13488" spans="8:37" x14ac:dyDescent="0.25">
      <c r="H13488" s="8"/>
      <c r="I13488" s="8"/>
      <c r="N13488" s="23"/>
      <c r="O13488" s="24"/>
      <c r="P13488" s="19"/>
      <c r="Q13488" s="19"/>
      <c r="R13488" s="19"/>
      <c r="U13488" s="27"/>
      <c r="Y13488" s="9" t="s">
        <v>695</v>
      </c>
      <c r="Z13488" s="9" t="s">
        <v>462</v>
      </c>
      <c r="AA13488" s="9" t="s">
        <v>237</v>
      </c>
      <c r="AB13488" s="9">
        <v>7989865</v>
      </c>
      <c r="AC13488" s="9" t="s">
        <v>14261</v>
      </c>
      <c r="AD13488" s="9" t="s">
        <v>225</v>
      </c>
      <c r="AE13488" s="5">
        <f t="shared" si="442"/>
        <v>0</v>
      </c>
      <c r="AF13488" s="5" t="str">
        <f t="shared" si="443"/>
        <v>katA</v>
      </c>
      <c r="AG13488" s="153"/>
      <c r="AH13488" s="153"/>
      <c r="AI13488" t="s">
        <v>201</v>
      </c>
      <c r="AJ13488" t="s">
        <v>17878</v>
      </c>
      <c r="AK13488" s="9" t="str">
        <f>VLOOKUP(Y13488,zdroj!D:AJ,33,0)</f>
        <v>katA</v>
      </c>
    </row>
    <row r="13489" spans="8:37" x14ac:dyDescent="0.25">
      <c r="H13489" s="8"/>
      <c r="I13489" s="8"/>
      <c r="N13489" s="23"/>
      <c r="O13489" s="24"/>
      <c r="P13489" s="19"/>
      <c r="Q13489" s="19"/>
      <c r="R13489" s="19"/>
      <c r="U13489" s="27"/>
      <c r="Y13489" s="9" t="s">
        <v>695</v>
      </c>
      <c r="Z13489" s="9" t="s">
        <v>462</v>
      </c>
      <c r="AA13489" s="9" t="s">
        <v>237</v>
      </c>
      <c r="AB13489" s="9">
        <v>7989873</v>
      </c>
      <c r="AC13489" s="9" t="s">
        <v>14262</v>
      </c>
      <c r="AD13489" s="9" t="s">
        <v>225</v>
      </c>
      <c r="AE13489" s="5">
        <f t="shared" si="442"/>
        <v>0</v>
      </c>
      <c r="AF13489" s="5" t="str">
        <f t="shared" si="443"/>
        <v>katA</v>
      </c>
      <c r="AG13489" s="153"/>
      <c r="AH13489" s="153"/>
      <c r="AI13489" t="s">
        <v>201</v>
      </c>
      <c r="AJ13489" t="s">
        <v>17878</v>
      </c>
      <c r="AK13489" s="9" t="str">
        <f>VLOOKUP(Y13489,zdroj!D:AJ,33,0)</f>
        <v>katA</v>
      </c>
    </row>
    <row r="13490" spans="8:37" x14ac:dyDescent="0.25">
      <c r="H13490" s="8"/>
      <c r="I13490" s="8"/>
      <c r="N13490" s="23"/>
      <c r="O13490" s="24"/>
      <c r="P13490" s="19"/>
      <c r="Q13490" s="19"/>
      <c r="R13490" s="19"/>
      <c r="U13490" s="27"/>
      <c r="Y13490" s="9" t="s">
        <v>695</v>
      </c>
      <c r="Z13490" s="9" t="s">
        <v>462</v>
      </c>
      <c r="AA13490" s="9" t="s">
        <v>237</v>
      </c>
      <c r="AB13490" s="9">
        <v>7989881</v>
      </c>
      <c r="AC13490" s="9" t="s">
        <v>14263</v>
      </c>
      <c r="AD13490" s="9" t="s">
        <v>225</v>
      </c>
      <c r="AE13490" s="5">
        <f t="shared" si="442"/>
        <v>0</v>
      </c>
      <c r="AF13490" s="5" t="str">
        <f t="shared" si="443"/>
        <v>katA</v>
      </c>
      <c r="AG13490" s="153"/>
      <c r="AH13490" s="153"/>
      <c r="AI13490" t="s">
        <v>201</v>
      </c>
      <c r="AJ13490" t="s">
        <v>17878</v>
      </c>
      <c r="AK13490" s="9" t="str">
        <f>VLOOKUP(Y13490,zdroj!D:AJ,33,0)</f>
        <v>katA</v>
      </c>
    </row>
    <row r="13491" spans="8:37" x14ac:dyDescent="0.25">
      <c r="H13491" s="8"/>
      <c r="I13491" s="8"/>
      <c r="N13491" s="23"/>
      <c r="O13491" s="24"/>
      <c r="P13491" s="19"/>
      <c r="Q13491" s="19"/>
      <c r="R13491" s="19"/>
      <c r="U13491" s="27"/>
      <c r="Y13491" s="9" t="s">
        <v>695</v>
      </c>
      <c r="Z13491" s="9" t="s">
        <v>462</v>
      </c>
      <c r="AA13491" s="9" t="s">
        <v>237</v>
      </c>
      <c r="AB13491" s="9">
        <v>7989733</v>
      </c>
      <c r="AC13491" s="9" t="s">
        <v>14264</v>
      </c>
      <c r="AD13491" s="9" t="s">
        <v>225</v>
      </c>
      <c r="AE13491" s="5">
        <f t="shared" si="442"/>
        <v>0</v>
      </c>
      <c r="AF13491" s="5" t="str">
        <f t="shared" si="443"/>
        <v>katA</v>
      </c>
      <c r="AG13491" s="153"/>
      <c r="AH13491" s="153"/>
      <c r="AI13491" t="s">
        <v>201</v>
      </c>
      <c r="AJ13491" t="s">
        <v>17878</v>
      </c>
      <c r="AK13491" s="9" t="str">
        <f>VLOOKUP(Y13491,zdroj!D:AJ,33,0)</f>
        <v>katA</v>
      </c>
    </row>
    <row r="13492" spans="8:37" x14ac:dyDescent="0.25">
      <c r="H13492" s="8"/>
      <c r="I13492" s="8"/>
      <c r="N13492" s="23"/>
      <c r="O13492" s="24"/>
      <c r="P13492" s="19"/>
      <c r="Q13492" s="19"/>
      <c r="R13492" s="19"/>
      <c r="U13492" s="27"/>
      <c r="Y13492" s="9" t="s">
        <v>695</v>
      </c>
      <c r="Z13492" s="9" t="s">
        <v>462</v>
      </c>
      <c r="AA13492" s="9" t="s">
        <v>237</v>
      </c>
      <c r="AB13492" s="9">
        <v>7989890</v>
      </c>
      <c r="AC13492" s="9" t="s">
        <v>14265</v>
      </c>
      <c r="AD13492" s="9" t="s">
        <v>225</v>
      </c>
      <c r="AE13492" s="5">
        <f t="shared" si="442"/>
        <v>0</v>
      </c>
      <c r="AF13492" s="5" t="str">
        <f t="shared" si="443"/>
        <v>katA</v>
      </c>
      <c r="AG13492" s="153"/>
      <c r="AH13492" s="153"/>
      <c r="AI13492" t="s">
        <v>201</v>
      </c>
      <c r="AJ13492" t="s">
        <v>17878</v>
      </c>
      <c r="AK13492" s="9" t="str">
        <f>VLOOKUP(Y13492,zdroj!D:AJ,33,0)</f>
        <v>katA</v>
      </c>
    </row>
    <row r="13493" spans="8:37" x14ac:dyDescent="0.25">
      <c r="H13493" s="8"/>
      <c r="I13493" s="8"/>
      <c r="N13493" s="23"/>
      <c r="O13493" s="24"/>
      <c r="P13493" s="19"/>
      <c r="Q13493" s="19"/>
      <c r="R13493" s="19"/>
      <c r="U13493" s="27"/>
      <c r="Y13493" s="9" t="s">
        <v>695</v>
      </c>
      <c r="Z13493" s="9" t="s">
        <v>462</v>
      </c>
      <c r="AA13493" s="9" t="s">
        <v>237</v>
      </c>
      <c r="AB13493" s="9">
        <v>7989903</v>
      </c>
      <c r="AC13493" s="9" t="s">
        <v>14266</v>
      </c>
      <c r="AD13493" s="9" t="s">
        <v>225</v>
      </c>
      <c r="AE13493" s="5">
        <f t="shared" si="442"/>
        <v>0</v>
      </c>
      <c r="AF13493" s="5" t="str">
        <f t="shared" si="443"/>
        <v>katA</v>
      </c>
      <c r="AG13493" s="153"/>
      <c r="AH13493" s="153"/>
      <c r="AI13493" t="s">
        <v>201</v>
      </c>
      <c r="AJ13493" t="s">
        <v>17878</v>
      </c>
      <c r="AK13493" s="9" t="str">
        <f>VLOOKUP(Y13493,zdroj!D:AJ,33,0)</f>
        <v>katA</v>
      </c>
    </row>
    <row r="13494" spans="8:37" x14ac:dyDescent="0.25">
      <c r="H13494" s="8"/>
      <c r="I13494" s="8"/>
      <c r="N13494" s="23"/>
      <c r="O13494" s="24"/>
      <c r="P13494" s="19"/>
      <c r="Q13494" s="19"/>
      <c r="R13494" s="19"/>
      <c r="U13494" s="27"/>
      <c r="Y13494" s="9" t="s">
        <v>695</v>
      </c>
      <c r="Z13494" s="9" t="s">
        <v>462</v>
      </c>
      <c r="AA13494" s="9" t="s">
        <v>237</v>
      </c>
      <c r="AB13494" s="9">
        <v>7989911</v>
      </c>
      <c r="AC13494" s="9" t="s">
        <v>14267</v>
      </c>
      <c r="AD13494" s="9" t="s">
        <v>225</v>
      </c>
      <c r="AE13494" s="5">
        <f t="shared" si="442"/>
        <v>0</v>
      </c>
      <c r="AF13494" s="5" t="str">
        <f t="shared" si="443"/>
        <v>katA</v>
      </c>
      <c r="AG13494" s="153"/>
      <c r="AH13494" s="153"/>
      <c r="AI13494" t="s">
        <v>201</v>
      </c>
      <c r="AJ13494" t="s">
        <v>17878</v>
      </c>
      <c r="AK13494" s="9" t="str">
        <f>VLOOKUP(Y13494,zdroj!D:AJ,33,0)</f>
        <v>katA</v>
      </c>
    </row>
    <row r="13495" spans="8:37" x14ac:dyDescent="0.25">
      <c r="H13495" s="8"/>
      <c r="I13495" s="8"/>
      <c r="N13495" s="23"/>
      <c r="O13495" s="24"/>
      <c r="P13495" s="19"/>
      <c r="Q13495" s="19"/>
      <c r="R13495" s="19"/>
      <c r="U13495" s="27"/>
      <c r="Y13495" s="9" t="s">
        <v>695</v>
      </c>
      <c r="Z13495" s="9" t="s">
        <v>462</v>
      </c>
      <c r="AA13495" s="9" t="s">
        <v>237</v>
      </c>
      <c r="AB13495" s="9">
        <v>7989920</v>
      </c>
      <c r="AC13495" s="9" t="s">
        <v>14268</v>
      </c>
      <c r="AD13495" s="9" t="s">
        <v>225</v>
      </c>
      <c r="AE13495" s="5">
        <f t="shared" si="442"/>
        <v>0</v>
      </c>
      <c r="AF13495" s="5" t="str">
        <f t="shared" si="443"/>
        <v>katA</v>
      </c>
      <c r="AG13495" s="153"/>
      <c r="AH13495" s="153"/>
      <c r="AI13495" t="s">
        <v>201</v>
      </c>
      <c r="AJ13495" t="s">
        <v>17878</v>
      </c>
      <c r="AK13495" s="9" t="str">
        <f>VLOOKUP(Y13495,zdroj!D:AJ,33,0)</f>
        <v>katA</v>
      </c>
    </row>
    <row r="13496" spans="8:37" x14ac:dyDescent="0.25">
      <c r="H13496" s="8"/>
      <c r="I13496" s="8"/>
      <c r="N13496" s="23"/>
      <c r="O13496" s="24"/>
      <c r="P13496" s="19"/>
      <c r="Q13496" s="19"/>
      <c r="R13496" s="19"/>
      <c r="U13496" s="27"/>
      <c r="Y13496" s="9" t="s">
        <v>695</v>
      </c>
      <c r="Z13496" s="9" t="s">
        <v>462</v>
      </c>
      <c r="AA13496" s="9" t="s">
        <v>237</v>
      </c>
      <c r="AB13496" s="9">
        <v>7989938</v>
      </c>
      <c r="AC13496" s="9" t="s">
        <v>14269</v>
      </c>
      <c r="AD13496" s="9" t="s">
        <v>225</v>
      </c>
      <c r="AE13496" s="5">
        <f t="shared" si="442"/>
        <v>0</v>
      </c>
      <c r="AF13496" s="5" t="str">
        <f t="shared" si="443"/>
        <v>katA</v>
      </c>
      <c r="AG13496" s="153"/>
      <c r="AH13496" s="153"/>
      <c r="AI13496" t="s">
        <v>201</v>
      </c>
      <c r="AJ13496" t="s">
        <v>17878</v>
      </c>
      <c r="AK13496" s="9" t="str">
        <f>VLOOKUP(Y13496,zdroj!D:AJ,33,0)</f>
        <v>katA</v>
      </c>
    </row>
    <row r="13497" spans="8:37" x14ac:dyDescent="0.25">
      <c r="H13497" s="8"/>
      <c r="I13497" s="8"/>
      <c r="N13497" s="23"/>
      <c r="O13497" s="24"/>
      <c r="P13497" s="19"/>
      <c r="Q13497" s="19"/>
      <c r="R13497" s="19"/>
      <c r="U13497" s="27"/>
      <c r="Y13497" s="9" t="s">
        <v>695</v>
      </c>
      <c r="Z13497" s="9" t="s">
        <v>462</v>
      </c>
      <c r="AA13497" s="9" t="s">
        <v>237</v>
      </c>
      <c r="AB13497" s="9">
        <v>7989750</v>
      </c>
      <c r="AC13497" s="9" t="s">
        <v>14270</v>
      </c>
      <c r="AD13497" s="9" t="s">
        <v>225</v>
      </c>
      <c r="AE13497" s="5">
        <f t="shared" si="442"/>
        <v>0</v>
      </c>
      <c r="AF13497" s="5" t="str">
        <f t="shared" si="443"/>
        <v>katA</v>
      </c>
      <c r="AG13497" s="153"/>
      <c r="AH13497" s="153"/>
      <c r="AI13497" t="s">
        <v>201</v>
      </c>
      <c r="AJ13497" t="s">
        <v>17878</v>
      </c>
      <c r="AK13497" s="9" t="str">
        <f>VLOOKUP(Y13497,zdroj!D:AJ,33,0)</f>
        <v>katA</v>
      </c>
    </row>
    <row r="13498" spans="8:37" x14ac:dyDescent="0.25">
      <c r="H13498" s="8"/>
      <c r="I13498" s="8"/>
      <c r="N13498" s="23"/>
      <c r="O13498" s="24"/>
      <c r="P13498" s="19"/>
      <c r="Q13498" s="19"/>
      <c r="R13498" s="19"/>
      <c r="U13498" s="27"/>
      <c r="Y13498" s="9" t="s">
        <v>695</v>
      </c>
      <c r="Z13498" s="9" t="s">
        <v>462</v>
      </c>
      <c r="AA13498" s="9" t="s">
        <v>237</v>
      </c>
      <c r="AB13498" s="9">
        <v>7989946</v>
      </c>
      <c r="AC13498" s="9" t="s">
        <v>14271</v>
      </c>
      <c r="AD13498" s="9" t="s">
        <v>225</v>
      </c>
      <c r="AE13498" s="5">
        <f t="shared" si="442"/>
        <v>0</v>
      </c>
      <c r="AF13498" s="5" t="str">
        <f t="shared" si="443"/>
        <v>katA</v>
      </c>
      <c r="AG13498" s="153"/>
      <c r="AH13498" s="153"/>
      <c r="AI13498" t="s">
        <v>201</v>
      </c>
      <c r="AJ13498" t="s">
        <v>17878</v>
      </c>
      <c r="AK13498" s="9" t="str">
        <f>VLOOKUP(Y13498,zdroj!D:AJ,33,0)</f>
        <v>katA</v>
      </c>
    </row>
    <row r="13499" spans="8:37" x14ac:dyDescent="0.25">
      <c r="H13499" s="8"/>
      <c r="I13499" s="8"/>
      <c r="N13499" s="23"/>
      <c r="O13499" s="24"/>
      <c r="P13499" s="19"/>
      <c r="Q13499" s="19"/>
      <c r="R13499" s="19"/>
      <c r="U13499" s="27"/>
      <c r="Y13499" s="9" t="s">
        <v>695</v>
      </c>
      <c r="Z13499" s="9" t="s">
        <v>462</v>
      </c>
      <c r="AA13499" s="9" t="s">
        <v>237</v>
      </c>
      <c r="AB13499" s="9">
        <v>7989954</v>
      </c>
      <c r="AC13499" s="9" t="s">
        <v>14272</v>
      </c>
      <c r="AD13499" s="9" t="s">
        <v>231</v>
      </c>
      <c r="AE13499" s="5">
        <f t="shared" si="442"/>
        <v>0</v>
      </c>
      <c r="AF13499" s="5" t="str">
        <f t="shared" si="443"/>
        <v>katB</v>
      </c>
      <c r="AG13499" s="153"/>
      <c r="AH13499" s="153"/>
      <c r="AI13499" t="s">
        <v>201</v>
      </c>
      <c r="AJ13499" t="s">
        <v>17878</v>
      </c>
      <c r="AK13499" s="9" t="str">
        <f>VLOOKUP(Y13499,zdroj!D:AJ,33,0)</f>
        <v>katA</v>
      </c>
    </row>
    <row r="13500" spans="8:37" x14ac:dyDescent="0.25">
      <c r="H13500" s="8"/>
      <c r="I13500" s="8"/>
      <c r="N13500" s="23"/>
      <c r="O13500" s="24"/>
      <c r="P13500" s="19"/>
      <c r="Q13500" s="19"/>
      <c r="R13500" s="19"/>
      <c r="U13500" s="27"/>
      <c r="Y13500" s="9" t="s">
        <v>695</v>
      </c>
      <c r="Z13500" s="9" t="s">
        <v>462</v>
      </c>
      <c r="AA13500" s="9" t="s">
        <v>237</v>
      </c>
      <c r="AB13500" s="9">
        <v>7989768</v>
      </c>
      <c r="AC13500" s="9" t="s">
        <v>14273</v>
      </c>
      <c r="AD13500" s="9" t="s">
        <v>800</v>
      </c>
      <c r="AE13500" s="5">
        <f t="shared" si="442"/>
        <v>0</v>
      </c>
      <c r="AF13500" s="5" t="str">
        <f t="shared" si="443"/>
        <v>Pokryto</v>
      </c>
      <c r="AG13500" s="153"/>
      <c r="AH13500" s="153"/>
      <c r="AI13500" t="s">
        <v>201</v>
      </c>
      <c r="AJ13500" t="s">
        <v>800</v>
      </c>
      <c r="AK13500" s="9" t="str">
        <f>VLOOKUP(Y13500,zdroj!D:AJ,33,0)</f>
        <v>katA</v>
      </c>
    </row>
    <row r="13501" spans="8:37" x14ac:dyDescent="0.25">
      <c r="H13501" s="8"/>
      <c r="I13501" s="8"/>
      <c r="N13501" s="23"/>
      <c r="O13501" s="24"/>
      <c r="P13501" s="19"/>
      <c r="Q13501" s="19"/>
      <c r="R13501" s="19"/>
      <c r="U13501" s="27"/>
      <c r="Y13501" s="9" t="s">
        <v>695</v>
      </c>
      <c r="Z13501" s="9" t="s">
        <v>462</v>
      </c>
      <c r="AA13501" s="9" t="s">
        <v>237</v>
      </c>
      <c r="AB13501" s="9">
        <v>7989962</v>
      </c>
      <c r="AC13501" s="9" t="s">
        <v>14274</v>
      </c>
      <c r="AD13501" s="9" t="s">
        <v>225</v>
      </c>
      <c r="AE13501" s="5">
        <f t="shared" si="442"/>
        <v>0</v>
      </c>
      <c r="AF13501" s="5" t="str">
        <f t="shared" si="443"/>
        <v>katA</v>
      </c>
      <c r="AG13501" s="153"/>
      <c r="AH13501" s="153"/>
      <c r="AI13501" t="s">
        <v>201</v>
      </c>
      <c r="AJ13501" t="s">
        <v>17878</v>
      </c>
      <c r="AK13501" s="9" t="str">
        <f>VLOOKUP(Y13501,zdroj!D:AJ,33,0)</f>
        <v>katA</v>
      </c>
    </row>
    <row r="13502" spans="8:37" x14ac:dyDescent="0.25">
      <c r="H13502" s="8"/>
      <c r="I13502" s="8"/>
      <c r="N13502" s="23"/>
      <c r="O13502" s="24"/>
      <c r="P13502" s="19"/>
      <c r="Q13502" s="19"/>
      <c r="R13502" s="19"/>
      <c r="U13502" s="27"/>
      <c r="Y13502" s="9" t="s">
        <v>695</v>
      </c>
      <c r="Z13502" s="9" t="s">
        <v>462</v>
      </c>
      <c r="AA13502" s="9" t="s">
        <v>237</v>
      </c>
      <c r="AB13502" s="9">
        <v>7989971</v>
      </c>
      <c r="AC13502" s="9" t="s">
        <v>14275</v>
      </c>
      <c r="AD13502" s="9" t="s">
        <v>225</v>
      </c>
      <c r="AE13502" s="5">
        <f t="shared" si="442"/>
        <v>0</v>
      </c>
      <c r="AF13502" s="5" t="str">
        <f t="shared" si="443"/>
        <v>katA</v>
      </c>
      <c r="AG13502" s="153"/>
      <c r="AH13502" s="153"/>
      <c r="AI13502" t="s">
        <v>17879</v>
      </c>
      <c r="AJ13502" t="s">
        <v>17878</v>
      </c>
      <c r="AK13502" s="9" t="str">
        <f>VLOOKUP(Y13502,zdroj!D:AJ,33,0)</f>
        <v>katA</v>
      </c>
    </row>
    <row r="13503" spans="8:37" x14ac:dyDescent="0.25">
      <c r="H13503" s="8"/>
      <c r="I13503" s="8"/>
      <c r="N13503" s="23"/>
      <c r="O13503" s="24"/>
      <c r="P13503" s="19"/>
      <c r="Q13503" s="19"/>
      <c r="R13503" s="19"/>
      <c r="U13503" s="27"/>
      <c r="Y13503" s="9" t="s">
        <v>695</v>
      </c>
      <c r="Z13503" s="9" t="s">
        <v>462</v>
      </c>
      <c r="AA13503" s="9" t="s">
        <v>237</v>
      </c>
      <c r="AB13503" s="9">
        <v>7989776</v>
      </c>
      <c r="AC13503" s="9" t="s">
        <v>14276</v>
      </c>
      <c r="AD13503" s="9" t="s">
        <v>800</v>
      </c>
      <c r="AE13503" s="5">
        <f t="shared" si="442"/>
        <v>0</v>
      </c>
      <c r="AF13503" s="5" t="str">
        <f t="shared" si="443"/>
        <v>Pokryto</v>
      </c>
      <c r="AG13503" s="153"/>
      <c r="AH13503" s="153"/>
      <c r="AI13503" t="s">
        <v>201</v>
      </c>
      <c r="AJ13503" t="s">
        <v>800</v>
      </c>
      <c r="AK13503" s="9" t="str">
        <f>VLOOKUP(Y13503,zdroj!D:AJ,33,0)</f>
        <v>katA</v>
      </c>
    </row>
    <row r="13504" spans="8:37" x14ac:dyDescent="0.25">
      <c r="H13504" s="8"/>
      <c r="I13504" s="8"/>
      <c r="N13504" s="23"/>
      <c r="O13504" s="24"/>
      <c r="P13504" s="19"/>
      <c r="Q13504" s="19"/>
      <c r="R13504" s="19"/>
      <c r="U13504" s="27"/>
      <c r="Y13504" s="9" t="s">
        <v>695</v>
      </c>
      <c r="Z13504" s="9" t="s">
        <v>462</v>
      </c>
      <c r="AA13504" s="9" t="s">
        <v>237</v>
      </c>
      <c r="AB13504" s="9">
        <v>30765480</v>
      </c>
      <c r="AC13504" s="9" t="s">
        <v>14277</v>
      </c>
      <c r="AD13504" s="9" t="s">
        <v>225</v>
      </c>
      <c r="AE13504" s="5">
        <f t="shared" si="442"/>
        <v>0</v>
      </c>
      <c r="AF13504" s="5" t="str">
        <f t="shared" si="443"/>
        <v>katA</v>
      </c>
      <c r="AG13504" s="153"/>
      <c r="AH13504" s="153"/>
      <c r="AI13504" t="s">
        <v>229</v>
      </c>
      <c r="AJ13504" t="s">
        <v>17878</v>
      </c>
      <c r="AK13504" s="9" t="str">
        <f>VLOOKUP(Y13504,zdroj!D:AJ,33,0)</f>
        <v>katA</v>
      </c>
    </row>
    <row r="13505" spans="8:37" x14ac:dyDescent="0.25">
      <c r="H13505" s="8"/>
      <c r="I13505" s="8"/>
      <c r="N13505" s="23"/>
      <c r="O13505" s="24"/>
      <c r="P13505" s="19"/>
      <c r="Q13505" s="19"/>
      <c r="R13505" s="19"/>
      <c r="U13505" s="27"/>
      <c r="Y13505" s="9" t="s">
        <v>695</v>
      </c>
      <c r="Z13505" s="9" t="s">
        <v>462</v>
      </c>
      <c r="AA13505" s="9" t="s">
        <v>237</v>
      </c>
      <c r="AB13505" s="9">
        <v>7989989</v>
      </c>
      <c r="AC13505" s="9" t="s">
        <v>14278</v>
      </c>
      <c r="AD13505" s="9" t="s">
        <v>225</v>
      </c>
      <c r="AE13505" s="5">
        <f t="shared" si="442"/>
        <v>0</v>
      </c>
      <c r="AF13505" s="5" t="str">
        <f t="shared" si="443"/>
        <v>katA</v>
      </c>
      <c r="AG13505" s="153"/>
      <c r="AH13505" s="153"/>
      <c r="AI13505" t="s">
        <v>17879</v>
      </c>
      <c r="AJ13505" t="s">
        <v>17878</v>
      </c>
      <c r="AK13505" s="9" t="str">
        <f>VLOOKUP(Y13505,zdroj!D:AJ,33,0)</f>
        <v>katA</v>
      </c>
    </row>
    <row r="13506" spans="8:37" x14ac:dyDescent="0.25">
      <c r="H13506" s="8"/>
      <c r="I13506" s="8"/>
      <c r="N13506" s="23"/>
      <c r="O13506" s="24"/>
      <c r="P13506" s="19"/>
      <c r="Q13506" s="19"/>
      <c r="R13506" s="19"/>
      <c r="U13506" s="27"/>
      <c r="Y13506" s="9" t="s">
        <v>695</v>
      </c>
      <c r="Z13506" s="9" t="s">
        <v>462</v>
      </c>
      <c r="AA13506" s="9" t="s">
        <v>237</v>
      </c>
      <c r="AB13506" s="9">
        <v>7989997</v>
      </c>
      <c r="AC13506" s="9" t="s">
        <v>14279</v>
      </c>
      <c r="AD13506" s="9" t="s">
        <v>225</v>
      </c>
      <c r="AE13506" s="5">
        <f t="shared" si="442"/>
        <v>0</v>
      </c>
      <c r="AF13506" s="5" t="str">
        <f t="shared" si="443"/>
        <v>katA</v>
      </c>
      <c r="AG13506" s="153"/>
      <c r="AH13506" s="153"/>
      <c r="AI13506" t="s">
        <v>201</v>
      </c>
      <c r="AJ13506" t="s">
        <v>17878</v>
      </c>
      <c r="AK13506" s="9" t="str">
        <f>VLOOKUP(Y13506,zdroj!D:AJ,33,0)</f>
        <v>katA</v>
      </c>
    </row>
    <row r="13507" spans="8:37" x14ac:dyDescent="0.25">
      <c r="H13507" s="8"/>
      <c r="I13507" s="8"/>
      <c r="N13507" s="23"/>
      <c r="O13507" s="24"/>
      <c r="P13507" s="19"/>
      <c r="Q13507" s="19"/>
      <c r="R13507" s="19"/>
      <c r="U13507" s="27"/>
      <c r="Y13507" s="9" t="s">
        <v>695</v>
      </c>
      <c r="Z13507" s="9" t="s">
        <v>462</v>
      </c>
      <c r="AA13507" s="9" t="s">
        <v>237</v>
      </c>
      <c r="AB13507" s="9">
        <v>7990006</v>
      </c>
      <c r="AC13507" s="9" t="s">
        <v>14280</v>
      </c>
      <c r="AD13507" s="9" t="s">
        <v>225</v>
      </c>
      <c r="AE13507" s="5">
        <f t="shared" si="442"/>
        <v>0</v>
      </c>
      <c r="AF13507" s="5" t="str">
        <f t="shared" si="443"/>
        <v>katA</v>
      </c>
      <c r="AG13507" s="153"/>
      <c r="AH13507" s="153"/>
      <c r="AI13507" t="s">
        <v>201</v>
      </c>
      <c r="AJ13507" t="s">
        <v>17878</v>
      </c>
      <c r="AK13507" s="9" t="str">
        <f>VLOOKUP(Y13507,zdroj!D:AJ,33,0)</f>
        <v>katA</v>
      </c>
    </row>
    <row r="13508" spans="8:37" x14ac:dyDescent="0.25">
      <c r="H13508" s="8"/>
      <c r="I13508" s="8"/>
      <c r="N13508" s="23"/>
      <c r="O13508" s="24"/>
      <c r="P13508" s="19"/>
      <c r="Q13508" s="19"/>
      <c r="R13508" s="19"/>
      <c r="U13508" s="27"/>
      <c r="Y13508" s="9" t="s">
        <v>695</v>
      </c>
      <c r="Z13508" s="9" t="s">
        <v>462</v>
      </c>
      <c r="AA13508" s="9" t="s">
        <v>237</v>
      </c>
      <c r="AB13508" s="9">
        <v>7989784</v>
      </c>
      <c r="AC13508" s="9" t="s">
        <v>14281</v>
      </c>
      <c r="AD13508" s="9" t="s">
        <v>225</v>
      </c>
      <c r="AE13508" s="5">
        <f t="shared" si="442"/>
        <v>0</v>
      </c>
      <c r="AF13508" s="5" t="str">
        <f t="shared" si="443"/>
        <v>katA</v>
      </c>
      <c r="AG13508" s="153"/>
      <c r="AH13508" s="153"/>
      <c r="AI13508" t="s">
        <v>229</v>
      </c>
      <c r="AJ13508" t="s">
        <v>17878</v>
      </c>
      <c r="AK13508" s="9" t="str">
        <f>VLOOKUP(Y13508,zdroj!D:AJ,33,0)</f>
        <v>katA</v>
      </c>
    </row>
    <row r="13509" spans="8:37" x14ac:dyDescent="0.25">
      <c r="H13509" s="8"/>
      <c r="I13509" s="8"/>
      <c r="N13509" s="23"/>
      <c r="O13509" s="24"/>
      <c r="P13509" s="19"/>
      <c r="Q13509" s="19"/>
      <c r="R13509" s="19"/>
      <c r="U13509" s="27"/>
      <c r="Y13509" s="9" t="s">
        <v>695</v>
      </c>
      <c r="Z13509" s="9" t="s">
        <v>462</v>
      </c>
      <c r="AA13509" s="9" t="s">
        <v>237</v>
      </c>
      <c r="AB13509" s="9">
        <v>7990014</v>
      </c>
      <c r="AC13509" s="9" t="s">
        <v>14282</v>
      </c>
      <c r="AD13509" s="9" t="s">
        <v>225</v>
      </c>
      <c r="AE13509" s="5">
        <f t="shared" si="442"/>
        <v>0</v>
      </c>
      <c r="AF13509" s="5" t="str">
        <f t="shared" si="443"/>
        <v>katA</v>
      </c>
      <c r="AG13509" s="153"/>
      <c r="AH13509" s="153"/>
      <c r="AI13509" t="s">
        <v>201</v>
      </c>
      <c r="AJ13509" t="s">
        <v>17878</v>
      </c>
      <c r="AK13509" s="9" t="str">
        <f>VLOOKUP(Y13509,zdroj!D:AJ,33,0)</f>
        <v>katA</v>
      </c>
    </row>
    <row r="13510" spans="8:37" x14ac:dyDescent="0.25">
      <c r="H13510" s="8"/>
      <c r="I13510" s="8"/>
      <c r="N13510" s="23"/>
      <c r="O13510" s="24"/>
      <c r="P13510" s="19"/>
      <c r="Q13510" s="19"/>
      <c r="R13510" s="19"/>
      <c r="U13510" s="27"/>
      <c r="Y13510" s="9" t="s">
        <v>695</v>
      </c>
      <c r="Z13510" s="9" t="s">
        <v>462</v>
      </c>
      <c r="AA13510" s="9" t="s">
        <v>237</v>
      </c>
      <c r="AB13510" s="9">
        <v>7990022</v>
      </c>
      <c r="AC13510" s="9" t="s">
        <v>14283</v>
      </c>
      <c r="AD13510" s="9" t="s">
        <v>231</v>
      </c>
      <c r="AE13510" s="5">
        <f t="shared" si="442"/>
        <v>0</v>
      </c>
      <c r="AF13510" s="5" t="str">
        <f t="shared" si="443"/>
        <v>katB</v>
      </c>
      <c r="AG13510" s="153"/>
      <c r="AH13510" s="153"/>
      <c r="AI13510" t="s">
        <v>201</v>
      </c>
      <c r="AJ13510" t="s">
        <v>17878</v>
      </c>
      <c r="AK13510" s="9" t="str">
        <f>VLOOKUP(Y13510,zdroj!D:AJ,33,0)</f>
        <v>katA</v>
      </c>
    </row>
    <row r="13511" spans="8:37" x14ac:dyDescent="0.25">
      <c r="H13511" s="8"/>
      <c r="I13511" s="8"/>
      <c r="N13511" s="23"/>
      <c r="O13511" s="24"/>
      <c r="P13511" s="19"/>
      <c r="Q13511" s="19"/>
      <c r="R13511" s="19"/>
      <c r="U13511" s="27"/>
      <c r="Y13511" s="9" t="s">
        <v>695</v>
      </c>
      <c r="Z13511" s="9" t="s">
        <v>462</v>
      </c>
      <c r="AA13511" s="9" t="s">
        <v>237</v>
      </c>
      <c r="AB13511" s="9">
        <v>7990031</v>
      </c>
      <c r="AC13511" s="9" t="s">
        <v>14284</v>
      </c>
      <c r="AD13511" s="9" t="s">
        <v>800</v>
      </c>
      <c r="AE13511" s="5">
        <f t="shared" si="442"/>
        <v>0</v>
      </c>
      <c r="AF13511" s="5" t="str">
        <f t="shared" si="443"/>
        <v>Pokryto</v>
      </c>
      <c r="AG13511" s="153"/>
      <c r="AH13511" s="153"/>
      <c r="AI13511" t="s">
        <v>201</v>
      </c>
      <c r="AJ13511" t="s">
        <v>800</v>
      </c>
      <c r="AK13511" s="9" t="str">
        <f>VLOOKUP(Y13511,zdroj!D:AJ,33,0)</f>
        <v>katA</v>
      </c>
    </row>
    <row r="13512" spans="8:37" x14ac:dyDescent="0.25">
      <c r="H13512" s="8"/>
      <c r="I13512" s="8"/>
      <c r="N13512" s="23"/>
      <c r="O13512" s="24"/>
      <c r="P13512" s="19"/>
      <c r="Q13512" s="19"/>
      <c r="R13512" s="19"/>
      <c r="U13512" s="27"/>
      <c r="Y13512" s="9" t="s">
        <v>695</v>
      </c>
      <c r="Z13512" s="9" t="s">
        <v>462</v>
      </c>
      <c r="AA13512" s="9" t="s">
        <v>237</v>
      </c>
      <c r="AB13512" s="9">
        <v>7990049</v>
      </c>
      <c r="AC13512" s="9" t="s">
        <v>14285</v>
      </c>
      <c r="AD13512" s="9" t="s">
        <v>225</v>
      </c>
      <c r="AE13512" s="5">
        <f t="shared" si="442"/>
        <v>0</v>
      </c>
      <c r="AF13512" s="5" t="str">
        <f t="shared" si="443"/>
        <v>katA</v>
      </c>
      <c r="AG13512" s="153"/>
      <c r="AH13512" s="153"/>
      <c r="AI13512" t="s">
        <v>201</v>
      </c>
      <c r="AJ13512" t="s">
        <v>17878</v>
      </c>
      <c r="AK13512" s="9" t="str">
        <f>VLOOKUP(Y13512,zdroj!D:AJ,33,0)</f>
        <v>katA</v>
      </c>
    </row>
    <row r="13513" spans="8:37" x14ac:dyDescent="0.25">
      <c r="H13513" s="8"/>
      <c r="I13513" s="8"/>
      <c r="N13513" s="23"/>
      <c r="O13513" s="24"/>
      <c r="P13513" s="19"/>
      <c r="Q13513" s="19"/>
      <c r="R13513" s="19"/>
      <c r="U13513" s="27"/>
      <c r="Y13513" s="9" t="s">
        <v>695</v>
      </c>
      <c r="Z13513" s="9" t="s">
        <v>462</v>
      </c>
      <c r="AA13513" s="9" t="s">
        <v>237</v>
      </c>
      <c r="AB13513" s="9">
        <v>7990057</v>
      </c>
      <c r="AC13513" s="9" t="s">
        <v>14286</v>
      </c>
      <c r="AD13513" s="9" t="s">
        <v>225</v>
      </c>
      <c r="AE13513" s="5">
        <f t="shared" si="442"/>
        <v>0</v>
      </c>
      <c r="AF13513" s="5" t="str">
        <f t="shared" si="443"/>
        <v>katA</v>
      </c>
      <c r="AG13513" s="153"/>
      <c r="AH13513" s="153"/>
      <c r="AI13513" t="s">
        <v>201</v>
      </c>
      <c r="AJ13513" t="s">
        <v>17878</v>
      </c>
      <c r="AK13513" s="9" t="str">
        <f>VLOOKUP(Y13513,zdroj!D:AJ,33,0)</f>
        <v>katA</v>
      </c>
    </row>
    <row r="13514" spans="8:37" x14ac:dyDescent="0.25">
      <c r="H13514" s="8"/>
      <c r="I13514" s="8"/>
      <c r="N13514" s="23"/>
      <c r="O13514" s="24"/>
      <c r="P13514" s="19"/>
      <c r="Q13514" s="19"/>
      <c r="R13514" s="19"/>
      <c r="U13514" s="27"/>
      <c r="Y13514" s="9" t="s">
        <v>695</v>
      </c>
      <c r="Z13514" s="9" t="s">
        <v>462</v>
      </c>
      <c r="AA13514" s="9" t="s">
        <v>237</v>
      </c>
      <c r="AB13514" s="9">
        <v>7990065</v>
      </c>
      <c r="AC13514" s="9" t="s">
        <v>14287</v>
      </c>
      <c r="AD13514" s="9" t="s">
        <v>225</v>
      </c>
      <c r="AE13514" s="5">
        <f t="shared" ref="AE13514:AE13577" si="444">VLOOKUP(Y13514,K:T,10,0)</f>
        <v>0</v>
      </c>
      <c r="AF13514" s="5" t="str">
        <f t="shared" ref="AF13514:AF13577" si="445">IF(AE13514="A",IF(AD13514="katA","katB",AD13514),AD13514)</f>
        <v>katA</v>
      </c>
      <c r="AG13514" s="153"/>
      <c r="AH13514" s="153"/>
      <c r="AI13514" t="s">
        <v>201</v>
      </c>
      <c r="AJ13514" t="s">
        <v>17878</v>
      </c>
      <c r="AK13514" s="9" t="str">
        <f>VLOOKUP(Y13514,zdroj!D:AJ,33,0)</f>
        <v>katA</v>
      </c>
    </row>
    <row r="13515" spans="8:37" x14ac:dyDescent="0.25">
      <c r="H13515" s="8"/>
      <c r="I13515" s="8"/>
      <c r="N13515" s="23"/>
      <c r="O13515" s="24"/>
      <c r="P13515" s="19"/>
      <c r="Q13515" s="19"/>
      <c r="R13515" s="19"/>
      <c r="U13515" s="27"/>
      <c r="Y13515" s="9" t="s">
        <v>695</v>
      </c>
      <c r="Z13515" s="9" t="s">
        <v>462</v>
      </c>
      <c r="AA13515" s="9" t="s">
        <v>237</v>
      </c>
      <c r="AB13515" s="9">
        <v>7990081</v>
      </c>
      <c r="AC13515" s="9" t="s">
        <v>14288</v>
      </c>
      <c r="AD13515" s="9" t="s">
        <v>225</v>
      </c>
      <c r="AE13515" s="5">
        <f t="shared" si="444"/>
        <v>0</v>
      </c>
      <c r="AF13515" s="5" t="str">
        <f t="shared" si="445"/>
        <v>katA</v>
      </c>
      <c r="AG13515" s="153"/>
      <c r="AH13515" s="153"/>
      <c r="AI13515" t="s">
        <v>201</v>
      </c>
      <c r="AJ13515" t="s">
        <v>17878</v>
      </c>
      <c r="AK13515" s="9" t="str">
        <f>VLOOKUP(Y13515,zdroj!D:AJ,33,0)</f>
        <v>katA</v>
      </c>
    </row>
    <row r="13516" spans="8:37" x14ac:dyDescent="0.25">
      <c r="H13516" s="8"/>
      <c r="I13516" s="8"/>
      <c r="N13516" s="23"/>
      <c r="O13516" s="24"/>
      <c r="P13516" s="19"/>
      <c r="Q13516" s="19"/>
      <c r="R13516" s="19"/>
      <c r="U13516" s="27"/>
      <c r="Y13516" s="9" t="s">
        <v>695</v>
      </c>
      <c r="Z13516" s="9" t="s">
        <v>462</v>
      </c>
      <c r="AA13516" s="9" t="s">
        <v>237</v>
      </c>
      <c r="AB13516" s="9">
        <v>7990090</v>
      </c>
      <c r="AC13516" s="9" t="s">
        <v>14289</v>
      </c>
      <c r="AD13516" s="9" t="s">
        <v>225</v>
      </c>
      <c r="AE13516" s="5">
        <f t="shared" si="444"/>
        <v>0</v>
      </c>
      <c r="AF13516" s="5" t="str">
        <f t="shared" si="445"/>
        <v>katA</v>
      </c>
      <c r="AG13516" s="153"/>
      <c r="AH13516" s="153"/>
      <c r="AI13516" t="s">
        <v>201</v>
      </c>
      <c r="AJ13516" t="s">
        <v>17878</v>
      </c>
      <c r="AK13516" s="9" t="str">
        <f>VLOOKUP(Y13516,zdroj!D:AJ,33,0)</f>
        <v>katA</v>
      </c>
    </row>
    <row r="13517" spans="8:37" x14ac:dyDescent="0.25">
      <c r="H13517" s="8"/>
      <c r="I13517" s="8"/>
      <c r="N13517" s="23"/>
      <c r="O13517" s="24"/>
      <c r="P13517" s="19"/>
      <c r="Q13517" s="19"/>
      <c r="R13517" s="19"/>
      <c r="U13517" s="27"/>
      <c r="Y13517" s="9" t="s">
        <v>696</v>
      </c>
      <c r="Z13517" s="9" t="s">
        <v>462</v>
      </c>
      <c r="AA13517" s="9" t="s">
        <v>237</v>
      </c>
      <c r="AB13517" s="9">
        <v>8006245</v>
      </c>
      <c r="AC13517" s="9" t="s">
        <v>14290</v>
      </c>
      <c r="AD13517" s="9" t="s">
        <v>231</v>
      </c>
      <c r="AE13517" s="5">
        <f t="shared" si="444"/>
        <v>0</v>
      </c>
      <c r="AF13517" s="5" t="str">
        <f t="shared" si="445"/>
        <v>katB</v>
      </c>
      <c r="AG13517" s="153"/>
      <c r="AH13517" s="153"/>
      <c r="AI13517" t="s">
        <v>195</v>
      </c>
      <c r="AJ13517" t="s">
        <v>340</v>
      </c>
      <c r="AK13517" s="9" t="str">
        <f>VLOOKUP(Y13517,zdroj!D:AJ,33,0)</f>
        <v>katA</v>
      </c>
    </row>
    <row r="13518" spans="8:37" x14ac:dyDescent="0.25">
      <c r="H13518" s="8"/>
      <c r="I13518" s="8"/>
      <c r="N13518" s="23"/>
      <c r="O13518" s="24"/>
      <c r="P13518" s="19"/>
      <c r="Q13518" s="19"/>
      <c r="R13518" s="19"/>
      <c r="U13518" s="27"/>
      <c r="Y13518" s="9" t="s">
        <v>696</v>
      </c>
      <c r="Z13518" s="9" t="s">
        <v>462</v>
      </c>
      <c r="AA13518" s="9" t="s">
        <v>237</v>
      </c>
      <c r="AB13518" s="9">
        <v>8006326</v>
      </c>
      <c r="AC13518" s="9" t="s">
        <v>14291</v>
      </c>
      <c r="AD13518" s="9" t="s">
        <v>231</v>
      </c>
      <c r="AE13518" s="5">
        <f t="shared" si="444"/>
        <v>0</v>
      </c>
      <c r="AF13518" s="5" t="str">
        <f t="shared" si="445"/>
        <v>katB</v>
      </c>
      <c r="AG13518" s="153"/>
      <c r="AH13518" s="153"/>
      <c r="AI13518" t="s">
        <v>195</v>
      </c>
      <c r="AJ13518" t="s">
        <v>340</v>
      </c>
      <c r="AK13518" s="9" t="str">
        <f>VLOOKUP(Y13518,zdroj!D:AJ,33,0)</f>
        <v>katA</v>
      </c>
    </row>
    <row r="13519" spans="8:37" x14ac:dyDescent="0.25">
      <c r="H13519" s="8"/>
      <c r="I13519" s="8"/>
      <c r="N13519" s="23"/>
      <c r="O13519" s="24"/>
      <c r="P13519" s="19"/>
      <c r="Q13519" s="19"/>
      <c r="R13519" s="19"/>
      <c r="U13519" s="27"/>
      <c r="Y13519" s="9" t="s">
        <v>696</v>
      </c>
      <c r="Z13519" s="9" t="s">
        <v>462</v>
      </c>
      <c r="AA13519" s="9" t="s">
        <v>237</v>
      </c>
      <c r="AB13519" s="9">
        <v>8006334</v>
      </c>
      <c r="AC13519" s="9" t="s">
        <v>14292</v>
      </c>
      <c r="AD13519" s="9" t="s">
        <v>225</v>
      </c>
      <c r="AE13519" s="5">
        <f t="shared" si="444"/>
        <v>0</v>
      </c>
      <c r="AF13519" s="5" t="str">
        <f t="shared" si="445"/>
        <v>katA</v>
      </c>
      <c r="AG13519" s="153"/>
      <c r="AH13519" s="153"/>
      <c r="AI13519" t="s">
        <v>195</v>
      </c>
      <c r="AJ13519" t="s">
        <v>340</v>
      </c>
      <c r="AK13519" s="9" t="str">
        <f>VLOOKUP(Y13519,zdroj!D:AJ,33,0)</f>
        <v>katA</v>
      </c>
    </row>
    <row r="13520" spans="8:37" x14ac:dyDescent="0.25">
      <c r="H13520" s="8"/>
      <c r="I13520" s="8"/>
      <c r="N13520" s="23"/>
      <c r="O13520" s="24"/>
      <c r="P13520" s="19"/>
      <c r="Q13520" s="19"/>
      <c r="R13520" s="19"/>
      <c r="U13520" s="27"/>
      <c r="Y13520" s="9" t="s">
        <v>696</v>
      </c>
      <c r="Z13520" s="9" t="s">
        <v>462</v>
      </c>
      <c r="AA13520" s="9" t="s">
        <v>237</v>
      </c>
      <c r="AB13520" s="9">
        <v>8006342</v>
      </c>
      <c r="AC13520" s="9" t="s">
        <v>14293</v>
      </c>
      <c r="AD13520" s="9" t="s">
        <v>225</v>
      </c>
      <c r="AE13520" s="5">
        <f t="shared" si="444"/>
        <v>0</v>
      </c>
      <c r="AF13520" s="5" t="str">
        <f t="shared" si="445"/>
        <v>katA</v>
      </c>
      <c r="AG13520" s="153"/>
      <c r="AH13520" s="153"/>
      <c r="AI13520" t="s">
        <v>195</v>
      </c>
      <c r="AJ13520" t="s">
        <v>340</v>
      </c>
      <c r="AK13520" s="9" t="str">
        <f>VLOOKUP(Y13520,zdroj!D:AJ,33,0)</f>
        <v>katA</v>
      </c>
    </row>
    <row r="13521" spans="8:37" x14ac:dyDescent="0.25">
      <c r="H13521" s="8"/>
      <c r="I13521" s="8"/>
      <c r="N13521" s="23"/>
      <c r="O13521" s="24"/>
      <c r="P13521" s="19"/>
      <c r="Q13521" s="19"/>
      <c r="R13521" s="19"/>
      <c r="U13521" s="27"/>
      <c r="Y13521" s="9" t="s">
        <v>696</v>
      </c>
      <c r="Z13521" s="9" t="s">
        <v>462</v>
      </c>
      <c r="AA13521" s="9" t="s">
        <v>237</v>
      </c>
      <c r="AB13521" s="9">
        <v>8006351</v>
      </c>
      <c r="AC13521" s="9" t="s">
        <v>14294</v>
      </c>
      <c r="AD13521" s="9" t="s">
        <v>225</v>
      </c>
      <c r="AE13521" s="5">
        <f t="shared" si="444"/>
        <v>0</v>
      </c>
      <c r="AF13521" s="5" t="str">
        <f t="shared" si="445"/>
        <v>katA</v>
      </c>
      <c r="AG13521" s="153"/>
      <c r="AH13521" s="153"/>
      <c r="AI13521" t="s">
        <v>195</v>
      </c>
      <c r="AJ13521" t="s">
        <v>340</v>
      </c>
      <c r="AK13521" s="9" t="str">
        <f>VLOOKUP(Y13521,zdroj!D:AJ,33,0)</f>
        <v>katA</v>
      </c>
    </row>
    <row r="13522" spans="8:37" x14ac:dyDescent="0.25">
      <c r="H13522" s="8"/>
      <c r="I13522" s="8"/>
      <c r="N13522" s="23"/>
      <c r="O13522" s="24"/>
      <c r="P13522" s="19"/>
      <c r="Q13522" s="19"/>
      <c r="R13522" s="19"/>
      <c r="U13522" s="27"/>
      <c r="Y13522" s="9" t="s">
        <v>696</v>
      </c>
      <c r="Z13522" s="9" t="s">
        <v>462</v>
      </c>
      <c r="AA13522" s="9" t="s">
        <v>237</v>
      </c>
      <c r="AB13522" s="9">
        <v>8006369</v>
      </c>
      <c r="AC13522" s="9" t="s">
        <v>14295</v>
      </c>
      <c r="AD13522" s="9" t="s">
        <v>231</v>
      </c>
      <c r="AE13522" s="5">
        <f t="shared" si="444"/>
        <v>0</v>
      </c>
      <c r="AF13522" s="5" t="str">
        <f t="shared" si="445"/>
        <v>katB</v>
      </c>
      <c r="AG13522" s="153"/>
      <c r="AH13522" s="153"/>
      <c r="AI13522" t="s">
        <v>236</v>
      </c>
      <c r="AJ13522" t="s">
        <v>17878</v>
      </c>
      <c r="AK13522" s="9" t="str">
        <f>VLOOKUP(Y13522,zdroj!D:AJ,33,0)</f>
        <v>katA</v>
      </c>
    </row>
    <row r="13523" spans="8:37" x14ac:dyDescent="0.25">
      <c r="H13523" s="8"/>
      <c r="I13523" s="8"/>
      <c r="N13523" s="23"/>
      <c r="O13523" s="24"/>
      <c r="P13523" s="19"/>
      <c r="Q13523" s="19"/>
      <c r="R13523" s="19"/>
      <c r="U13523" s="27"/>
      <c r="Y13523" s="9" t="s">
        <v>696</v>
      </c>
      <c r="Z13523" s="9" t="s">
        <v>462</v>
      </c>
      <c r="AA13523" s="9" t="s">
        <v>237</v>
      </c>
      <c r="AB13523" s="9">
        <v>8006377</v>
      </c>
      <c r="AC13523" s="9" t="s">
        <v>14296</v>
      </c>
      <c r="AD13523" s="9" t="s">
        <v>225</v>
      </c>
      <c r="AE13523" s="5">
        <f t="shared" si="444"/>
        <v>0</v>
      </c>
      <c r="AF13523" s="5" t="str">
        <f t="shared" si="445"/>
        <v>katA</v>
      </c>
      <c r="AG13523" s="153"/>
      <c r="AH13523" s="153"/>
      <c r="AI13523" t="s">
        <v>195</v>
      </c>
      <c r="AJ13523" t="s">
        <v>340</v>
      </c>
      <c r="AK13523" s="9" t="str">
        <f>VLOOKUP(Y13523,zdroj!D:AJ,33,0)</f>
        <v>katA</v>
      </c>
    </row>
    <row r="13524" spans="8:37" x14ac:dyDescent="0.25">
      <c r="H13524" s="8"/>
      <c r="I13524" s="8"/>
      <c r="N13524" s="23"/>
      <c r="O13524" s="24"/>
      <c r="P13524" s="19"/>
      <c r="Q13524" s="19"/>
      <c r="R13524" s="19"/>
      <c r="U13524" s="27"/>
      <c r="Y13524" s="9" t="s">
        <v>696</v>
      </c>
      <c r="Z13524" s="9" t="s">
        <v>462</v>
      </c>
      <c r="AA13524" s="9" t="s">
        <v>237</v>
      </c>
      <c r="AB13524" s="9">
        <v>8006385</v>
      </c>
      <c r="AC13524" s="9" t="s">
        <v>14297</v>
      </c>
      <c r="AD13524" s="9" t="s">
        <v>225</v>
      </c>
      <c r="AE13524" s="5">
        <f t="shared" si="444"/>
        <v>0</v>
      </c>
      <c r="AF13524" s="5" t="str">
        <f t="shared" si="445"/>
        <v>katA</v>
      </c>
      <c r="AG13524" s="153"/>
      <c r="AH13524" s="153"/>
      <c r="AI13524" t="s">
        <v>195</v>
      </c>
      <c r="AJ13524" t="s">
        <v>340</v>
      </c>
      <c r="AK13524" s="9" t="str">
        <f>VLOOKUP(Y13524,zdroj!D:AJ,33,0)</f>
        <v>katA</v>
      </c>
    </row>
    <row r="13525" spans="8:37" x14ac:dyDescent="0.25">
      <c r="H13525" s="8"/>
      <c r="I13525" s="8"/>
      <c r="N13525" s="23"/>
      <c r="O13525" s="24"/>
      <c r="P13525" s="19"/>
      <c r="Q13525" s="19"/>
      <c r="R13525" s="19"/>
      <c r="U13525" s="27"/>
      <c r="Y13525" s="9" t="s">
        <v>696</v>
      </c>
      <c r="Z13525" s="9" t="s">
        <v>462</v>
      </c>
      <c r="AA13525" s="9" t="s">
        <v>237</v>
      </c>
      <c r="AB13525" s="9">
        <v>8006393</v>
      </c>
      <c r="AC13525" s="9" t="s">
        <v>14298</v>
      </c>
      <c r="AD13525" s="9" t="s">
        <v>225</v>
      </c>
      <c r="AE13525" s="5">
        <f t="shared" si="444"/>
        <v>0</v>
      </c>
      <c r="AF13525" s="5" t="str">
        <f t="shared" si="445"/>
        <v>katA</v>
      </c>
      <c r="AG13525" s="153"/>
      <c r="AH13525" s="153"/>
      <c r="AI13525" t="s">
        <v>195</v>
      </c>
      <c r="AJ13525" t="s">
        <v>340</v>
      </c>
      <c r="AK13525" s="9" t="str">
        <f>VLOOKUP(Y13525,zdroj!D:AJ,33,0)</f>
        <v>katA</v>
      </c>
    </row>
    <row r="13526" spans="8:37" x14ac:dyDescent="0.25">
      <c r="H13526" s="8"/>
      <c r="I13526" s="8"/>
      <c r="N13526" s="23"/>
      <c r="O13526" s="24"/>
      <c r="P13526" s="19"/>
      <c r="Q13526" s="19"/>
      <c r="R13526" s="19"/>
      <c r="U13526" s="27"/>
      <c r="Y13526" s="9" t="s">
        <v>696</v>
      </c>
      <c r="Z13526" s="9" t="s">
        <v>462</v>
      </c>
      <c r="AA13526" s="9" t="s">
        <v>237</v>
      </c>
      <c r="AB13526" s="9">
        <v>8006407</v>
      </c>
      <c r="AC13526" s="9" t="s">
        <v>14299</v>
      </c>
      <c r="AD13526" s="9" t="s">
        <v>225</v>
      </c>
      <c r="AE13526" s="5">
        <f t="shared" si="444"/>
        <v>0</v>
      </c>
      <c r="AF13526" s="5" t="str">
        <f t="shared" si="445"/>
        <v>katA</v>
      </c>
      <c r="AG13526" s="153"/>
      <c r="AH13526" s="153"/>
      <c r="AI13526" t="s">
        <v>229</v>
      </c>
      <c r="AJ13526" t="s">
        <v>17878</v>
      </c>
      <c r="AK13526" s="9" t="str">
        <f>VLOOKUP(Y13526,zdroj!D:AJ,33,0)</f>
        <v>katA</v>
      </c>
    </row>
    <row r="13527" spans="8:37" x14ac:dyDescent="0.25">
      <c r="H13527" s="8"/>
      <c r="I13527" s="8"/>
      <c r="N13527" s="23"/>
      <c r="O13527" s="24"/>
      <c r="P13527" s="19"/>
      <c r="Q13527" s="19"/>
      <c r="R13527" s="19"/>
      <c r="U13527" s="27"/>
      <c r="Y13527" s="9" t="s">
        <v>696</v>
      </c>
      <c r="Z13527" s="9" t="s">
        <v>462</v>
      </c>
      <c r="AA13527" s="9" t="s">
        <v>237</v>
      </c>
      <c r="AB13527" s="9">
        <v>8006415</v>
      </c>
      <c r="AC13527" s="9" t="s">
        <v>14300</v>
      </c>
      <c r="AD13527" s="9" t="s">
        <v>225</v>
      </c>
      <c r="AE13527" s="5">
        <f t="shared" si="444"/>
        <v>0</v>
      </c>
      <c r="AF13527" s="5" t="str">
        <f t="shared" si="445"/>
        <v>katA</v>
      </c>
      <c r="AG13527" s="153"/>
      <c r="AH13527" s="153"/>
      <c r="AI13527" t="s">
        <v>195</v>
      </c>
      <c r="AJ13527" t="s">
        <v>340</v>
      </c>
      <c r="AK13527" s="9" t="str">
        <f>VLOOKUP(Y13527,zdroj!D:AJ,33,0)</f>
        <v>katA</v>
      </c>
    </row>
    <row r="13528" spans="8:37" x14ac:dyDescent="0.25">
      <c r="H13528" s="8"/>
      <c r="I13528" s="8"/>
      <c r="N13528" s="23"/>
      <c r="O13528" s="24"/>
      <c r="P13528" s="19"/>
      <c r="Q13528" s="19"/>
      <c r="R13528" s="19"/>
      <c r="U13528" s="27"/>
      <c r="Y13528" s="9" t="s">
        <v>696</v>
      </c>
      <c r="Z13528" s="9" t="s">
        <v>462</v>
      </c>
      <c r="AA13528" s="9" t="s">
        <v>237</v>
      </c>
      <c r="AB13528" s="9">
        <v>8006253</v>
      </c>
      <c r="AC13528" s="9" t="s">
        <v>14301</v>
      </c>
      <c r="AD13528" s="9" t="s">
        <v>225</v>
      </c>
      <c r="AE13528" s="5">
        <f t="shared" si="444"/>
        <v>0</v>
      </c>
      <c r="AF13528" s="5" t="str">
        <f t="shared" si="445"/>
        <v>katA</v>
      </c>
      <c r="AG13528" s="153"/>
      <c r="AH13528" s="153"/>
      <c r="AI13528" t="s">
        <v>195</v>
      </c>
      <c r="AJ13528" t="s">
        <v>340</v>
      </c>
      <c r="AK13528" s="9" t="str">
        <f>VLOOKUP(Y13528,zdroj!D:AJ,33,0)</f>
        <v>katA</v>
      </c>
    </row>
    <row r="13529" spans="8:37" x14ac:dyDescent="0.25">
      <c r="H13529" s="8"/>
      <c r="I13529" s="8"/>
      <c r="N13529" s="23"/>
      <c r="O13529" s="24"/>
      <c r="P13529" s="19"/>
      <c r="Q13529" s="19"/>
      <c r="R13529" s="19"/>
      <c r="U13529" s="27"/>
      <c r="Y13529" s="9" t="s">
        <v>696</v>
      </c>
      <c r="Z13529" s="9" t="s">
        <v>462</v>
      </c>
      <c r="AA13529" s="9" t="s">
        <v>237</v>
      </c>
      <c r="AB13529" s="9">
        <v>8006423</v>
      </c>
      <c r="AC13529" s="9" t="s">
        <v>14302</v>
      </c>
      <c r="AD13529" s="9" t="s">
        <v>225</v>
      </c>
      <c r="AE13529" s="5">
        <f t="shared" si="444"/>
        <v>0</v>
      </c>
      <c r="AF13529" s="5" t="str">
        <f t="shared" si="445"/>
        <v>katA</v>
      </c>
      <c r="AG13529" s="153"/>
      <c r="AH13529" s="153"/>
      <c r="AI13529" t="s">
        <v>195</v>
      </c>
      <c r="AJ13529" t="s">
        <v>340</v>
      </c>
      <c r="AK13529" s="9" t="str">
        <f>VLOOKUP(Y13529,zdroj!D:AJ,33,0)</f>
        <v>katA</v>
      </c>
    </row>
    <row r="13530" spans="8:37" x14ac:dyDescent="0.25">
      <c r="H13530" s="8"/>
      <c r="I13530" s="8"/>
      <c r="N13530" s="23"/>
      <c r="O13530" s="24"/>
      <c r="P13530" s="19"/>
      <c r="Q13530" s="19"/>
      <c r="R13530" s="19"/>
      <c r="U13530" s="27"/>
      <c r="Y13530" s="9" t="s">
        <v>696</v>
      </c>
      <c r="Z13530" s="9" t="s">
        <v>462</v>
      </c>
      <c r="AA13530" s="9" t="s">
        <v>237</v>
      </c>
      <c r="AB13530" s="9">
        <v>8006431</v>
      </c>
      <c r="AC13530" s="9" t="s">
        <v>14303</v>
      </c>
      <c r="AD13530" s="9" t="s">
        <v>225</v>
      </c>
      <c r="AE13530" s="5">
        <f t="shared" si="444"/>
        <v>0</v>
      </c>
      <c r="AF13530" s="5" t="str">
        <f t="shared" si="445"/>
        <v>katA</v>
      </c>
      <c r="AG13530" s="153"/>
      <c r="AH13530" s="153"/>
      <c r="AI13530" t="s">
        <v>195</v>
      </c>
      <c r="AJ13530" t="s">
        <v>340</v>
      </c>
      <c r="AK13530" s="9" t="str">
        <f>VLOOKUP(Y13530,zdroj!D:AJ,33,0)</f>
        <v>katA</v>
      </c>
    </row>
    <row r="13531" spans="8:37" x14ac:dyDescent="0.25">
      <c r="H13531" s="8"/>
      <c r="I13531" s="8"/>
      <c r="N13531" s="23"/>
      <c r="O13531" s="24"/>
      <c r="P13531" s="19"/>
      <c r="Q13531" s="19"/>
      <c r="R13531" s="19"/>
      <c r="U13531" s="27"/>
      <c r="Y13531" s="9" t="s">
        <v>696</v>
      </c>
      <c r="Z13531" s="9" t="s">
        <v>462</v>
      </c>
      <c r="AA13531" s="9" t="s">
        <v>237</v>
      </c>
      <c r="AB13531" s="9">
        <v>8006440</v>
      </c>
      <c r="AC13531" s="9" t="s">
        <v>14304</v>
      </c>
      <c r="AD13531" s="9" t="s">
        <v>225</v>
      </c>
      <c r="AE13531" s="5">
        <f t="shared" si="444"/>
        <v>0</v>
      </c>
      <c r="AF13531" s="5" t="str">
        <f t="shared" si="445"/>
        <v>katA</v>
      </c>
      <c r="AG13531" s="153"/>
      <c r="AH13531" s="153"/>
      <c r="AI13531" t="s">
        <v>195</v>
      </c>
      <c r="AJ13531" t="s">
        <v>340</v>
      </c>
      <c r="AK13531" s="9" t="str">
        <f>VLOOKUP(Y13531,zdroj!D:AJ,33,0)</f>
        <v>katA</v>
      </c>
    </row>
    <row r="13532" spans="8:37" x14ac:dyDescent="0.25">
      <c r="H13532" s="8"/>
      <c r="I13532" s="8"/>
      <c r="N13532" s="23"/>
      <c r="O13532" s="24"/>
      <c r="P13532" s="19"/>
      <c r="Q13532" s="19"/>
      <c r="R13532" s="19"/>
      <c r="U13532" s="27"/>
      <c r="Y13532" s="9" t="s">
        <v>696</v>
      </c>
      <c r="Z13532" s="9" t="s">
        <v>462</v>
      </c>
      <c r="AA13532" s="9" t="s">
        <v>237</v>
      </c>
      <c r="AB13532" s="9">
        <v>8006458</v>
      </c>
      <c r="AC13532" s="9" t="s">
        <v>14305</v>
      </c>
      <c r="AD13532" s="9" t="s">
        <v>225</v>
      </c>
      <c r="AE13532" s="5">
        <f t="shared" si="444"/>
        <v>0</v>
      </c>
      <c r="AF13532" s="5" t="str">
        <f t="shared" si="445"/>
        <v>katA</v>
      </c>
      <c r="AG13532" s="153"/>
      <c r="AH13532" s="153"/>
      <c r="AI13532" t="s">
        <v>195</v>
      </c>
      <c r="AJ13532" t="s">
        <v>340</v>
      </c>
      <c r="AK13532" s="9" t="str">
        <f>VLOOKUP(Y13532,zdroj!D:AJ,33,0)</f>
        <v>katA</v>
      </c>
    </row>
    <row r="13533" spans="8:37" x14ac:dyDescent="0.25">
      <c r="H13533" s="8"/>
      <c r="I13533" s="8"/>
      <c r="N13533" s="23"/>
      <c r="O13533" s="24"/>
      <c r="P13533" s="19"/>
      <c r="Q13533" s="19"/>
      <c r="R13533" s="19"/>
      <c r="U13533" s="27"/>
      <c r="Y13533" s="9" t="s">
        <v>696</v>
      </c>
      <c r="Z13533" s="9" t="s">
        <v>462</v>
      </c>
      <c r="AA13533" s="9" t="s">
        <v>237</v>
      </c>
      <c r="AB13533" s="9">
        <v>8006466</v>
      </c>
      <c r="AC13533" s="9" t="s">
        <v>14306</v>
      </c>
      <c r="AD13533" s="9" t="s">
        <v>225</v>
      </c>
      <c r="AE13533" s="5">
        <f t="shared" si="444"/>
        <v>0</v>
      </c>
      <c r="AF13533" s="5" t="str">
        <f t="shared" si="445"/>
        <v>katA</v>
      </c>
      <c r="AG13533" s="153"/>
      <c r="AH13533" s="153"/>
      <c r="AI13533" t="s">
        <v>195</v>
      </c>
      <c r="AJ13533" t="s">
        <v>340</v>
      </c>
      <c r="AK13533" s="9" t="str">
        <f>VLOOKUP(Y13533,zdroj!D:AJ,33,0)</f>
        <v>katA</v>
      </c>
    </row>
    <row r="13534" spans="8:37" x14ac:dyDescent="0.25">
      <c r="H13534" s="8"/>
      <c r="I13534" s="8"/>
      <c r="N13534" s="23"/>
      <c r="O13534" s="24"/>
      <c r="P13534" s="19"/>
      <c r="Q13534" s="19"/>
      <c r="R13534" s="19"/>
      <c r="U13534" s="27"/>
      <c r="Y13534" s="9" t="s">
        <v>696</v>
      </c>
      <c r="Z13534" s="9" t="s">
        <v>462</v>
      </c>
      <c r="AA13534" s="9" t="s">
        <v>237</v>
      </c>
      <c r="AB13534" s="9">
        <v>8006474</v>
      </c>
      <c r="AC13534" s="9" t="s">
        <v>14307</v>
      </c>
      <c r="AD13534" s="9" t="s">
        <v>225</v>
      </c>
      <c r="AE13534" s="5">
        <f t="shared" si="444"/>
        <v>0</v>
      </c>
      <c r="AF13534" s="5" t="str">
        <f t="shared" si="445"/>
        <v>katA</v>
      </c>
      <c r="AG13534" s="153"/>
      <c r="AH13534" s="153"/>
      <c r="AI13534" t="s">
        <v>195</v>
      </c>
      <c r="AJ13534" t="s">
        <v>340</v>
      </c>
      <c r="AK13534" s="9" t="str">
        <f>VLOOKUP(Y13534,zdroj!D:AJ,33,0)</f>
        <v>katA</v>
      </c>
    </row>
    <row r="13535" spans="8:37" x14ac:dyDescent="0.25">
      <c r="H13535" s="8"/>
      <c r="I13535" s="8"/>
      <c r="N13535" s="23"/>
      <c r="O13535" s="24"/>
      <c r="P13535" s="19"/>
      <c r="Q13535" s="19"/>
      <c r="R13535" s="19"/>
      <c r="U13535" s="27"/>
      <c r="Y13535" s="9" t="s">
        <v>696</v>
      </c>
      <c r="Z13535" s="9" t="s">
        <v>462</v>
      </c>
      <c r="AA13535" s="9" t="s">
        <v>237</v>
      </c>
      <c r="AB13535" s="9">
        <v>8006482</v>
      </c>
      <c r="AC13535" s="9" t="s">
        <v>14308</v>
      </c>
      <c r="AD13535" s="9" t="s">
        <v>225</v>
      </c>
      <c r="AE13535" s="5">
        <f t="shared" si="444"/>
        <v>0</v>
      </c>
      <c r="AF13535" s="5" t="str">
        <f t="shared" si="445"/>
        <v>katA</v>
      </c>
      <c r="AG13535" s="153"/>
      <c r="AH13535" s="153"/>
      <c r="AI13535" t="s">
        <v>17880</v>
      </c>
      <c r="AJ13535" t="s">
        <v>17878</v>
      </c>
      <c r="AK13535" s="9" t="str">
        <f>VLOOKUP(Y13535,zdroj!D:AJ,33,0)</f>
        <v>katA</v>
      </c>
    </row>
    <row r="13536" spans="8:37" x14ac:dyDescent="0.25">
      <c r="H13536" s="8"/>
      <c r="I13536" s="8"/>
      <c r="N13536" s="23"/>
      <c r="O13536" s="24"/>
      <c r="P13536" s="19"/>
      <c r="Q13536" s="19"/>
      <c r="R13536" s="19"/>
      <c r="U13536" s="27"/>
      <c r="Y13536" s="9" t="s">
        <v>696</v>
      </c>
      <c r="Z13536" s="9" t="s">
        <v>462</v>
      </c>
      <c r="AA13536" s="9" t="s">
        <v>237</v>
      </c>
      <c r="AB13536" s="9">
        <v>8006261</v>
      </c>
      <c r="AC13536" s="9" t="s">
        <v>14309</v>
      </c>
      <c r="AD13536" s="9" t="s">
        <v>231</v>
      </c>
      <c r="AE13536" s="5">
        <f t="shared" si="444"/>
        <v>0</v>
      </c>
      <c r="AF13536" s="5" t="str">
        <f t="shared" si="445"/>
        <v>katB</v>
      </c>
      <c r="AG13536" s="153"/>
      <c r="AH13536" s="153"/>
      <c r="AI13536" t="s">
        <v>236</v>
      </c>
      <c r="AJ13536" t="s">
        <v>17878</v>
      </c>
      <c r="AK13536" s="9" t="str">
        <f>VLOOKUP(Y13536,zdroj!D:AJ,33,0)</f>
        <v>katA</v>
      </c>
    </row>
    <row r="13537" spans="8:37" x14ac:dyDescent="0.25">
      <c r="H13537" s="8"/>
      <c r="I13537" s="8"/>
      <c r="N13537" s="23"/>
      <c r="O13537" s="24"/>
      <c r="P13537" s="19"/>
      <c r="Q13537" s="19"/>
      <c r="R13537" s="19"/>
      <c r="U13537" s="27"/>
      <c r="Y13537" s="9" t="s">
        <v>696</v>
      </c>
      <c r="Z13537" s="9" t="s">
        <v>462</v>
      </c>
      <c r="AA13537" s="9" t="s">
        <v>237</v>
      </c>
      <c r="AB13537" s="9">
        <v>8006521</v>
      </c>
      <c r="AC13537" s="9" t="s">
        <v>14310</v>
      </c>
      <c r="AD13537" s="9" t="s">
        <v>225</v>
      </c>
      <c r="AE13537" s="5">
        <f t="shared" si="444"/>
        <v>0</v>
      </c>
      <c r="AF13537" s="5" t="str">
        <f t="shared" si="445"/>
        <v>katA</v>
      </c>
      <c r="AG13537" s="153"/>
      <c r="AH13537" s="153"/>
      <c r="AI13537" t="s">
        <v>195</v>
      </c>
      <c r="AJ13537" t="s">
        <v>340</v>
      </c>
      <c r="AK13537" s="9" t="str">
        <f>VLOOKUP(Y13537,zdroj!D:AJ,33,0)</f>
        <v>katA</v>
      </c>
    </row>
    <row r="13538" spans="8:37" x14ac:dyDescent="0.25">
      <c r="H13538" s="8"/>
      <c r="I13538" s="8"/>
      <c r="N13538" s="23"/>
      <c r="O13538" s="24"/>
      <c r="P13538" s="19"/>
      <c r="Q13538" s="19"/>
      <c r="R13538" s="19"/>
      <c r="U13538" s="27"/>
      <c r="Y13538" s="9" t="s">
        <v>696</v>
      </c>
      <c r="Z13538" s="9" t="s">
        <v>462</v>
      </c>
      <c r="AA13538" s="9" t="s">
        <v>237</v>
      </c>
      <c r="AB13538" s="9">
        <v>8006539</v>
      </c>
      <c r="AC13538" s="9" t="s">
        <v>14311</v>
      </c>
      <c r="AD13538" s="9" t="s">
        <v>225</v>
      </c>
      <c r="AE13538" s="5">
        <f t="shared" si="444"/>
        <v>0</v>
      </c>
      <c r="AF13538" s="5" t="str">
        <f t="shared" si="445"/>
        <v>katA</v>
      </c>
      <c r="AG13538" s="153"/>
      <c r="AH13538" s="153"/>
      <c r="AI13538" t="s">
        <v>195</v>
      </c>
      <c r="AJ13538" t="s">
        <v>340</v>
      </c>
      <c r="AK13538" s="9" t="str">
        <f>VLOOKUP(Y13538,zdroj!D:AJ,33,0)</f>
        <v>katA</v>
      </c>
    </row>
    <row r="13539" spans="8:37" x14ac:dyDescent="0.25">
      <c r="H13539" s="8"/>
      <c r="I13539" s="8"/>
      <c r="N13539" s="23"/>
      <c r="O13539" s="24"/>
      <c r="P13539" s="19"/>
      <c r="Q13539" s="19"/>
      <c r="R13539" s="19"/>
      <c r="U13539" s="27"/>
      <c r="Y13539" s="9" t="s">
        <v>696</v>
      </c>
      <c r="Z13539" s="9" t="s">
        <v>462</v>
      </c>
      <c r="AA13539" s="9" t="s">
        <v>237</v>
      </c>
      <c r="AB13539" s="9">
        <v>8006555</v>
      </c>
      <c r="AC13539" s="9" t="s">
        <v>14312</v>
      </c>
      <c r="AD13539" s="9" t="s">
        <v>225</v>
      </c>
      <c r="AE13539" s="5">
        <f t="shared" si="444"/>
        <v>0</v>
      </c>
      <c r="AF13539" s="5" t="str">
        <f t="shared" si="445"/>
        <v>katA</v>
      </c>
      <c r="AG13539" s="153"/>
      <c r="AH13539" s="153"/>
      <c r="AI13539" t="s">
        <v>195</v>
      </c>
      <c r="AJ13539" t="s">
        <v>340</v>
      </c>
      <c r="AK13539" s="9" t="str">
        <f>VLOOKUP(Y13539,zdroj!D:AJ,33,0)</f>
        <v>katA</v>
      </c>
    </row>
    <row r="13540" spans="8:37" x14ac:dyDescent="0.25">
      <c r="H13540" s="8"/>
      <c r="I13540" s="8"/>
      <c r="N13540" s="23"/>
      <c r="O13540" s="24"/>
      <c r="P13540" s="19"/>
      <c r="Q13540" s="19"/>
      <c r="R13540" s="19"/>
      <c r="U13540" s="27"/>
      <c r="Y13540" s="9" t="s">
        <v>696</v>
      </c>
      <c r="Z13540" s="9" t="s">
        <v>462</v>
      </c>
      <c r="AA13540" s="9" t="s">
        <v>237</v>
      </c>
      <c r="AB13540" s="9">
        <v>8006571</v>
      </c>
      <c r="AC13540" s="9" t="s">
        <v>14313</v>
      </c>
      <c r="AD13540" s="9" t="s">
        <v>225</v>
      </c>
      <c r="AE13540" s="5">
        <f t="shared" si="444"/>
        <v>0</v>
      </c>
      <c r="AF13540" s="5" t="str">
        <f t="shared" si="445"/>
        <v>katA</v>
      </c>
      <c r="AG13540" s="153"/>
      <c r="AH13540" s="153"/>
      <c r="AI13540" t="s">
        <v>195</v>
      </c>
      <c r="AJ13540" t="s">
        <v>340</v>
      </c>
      <c r="AK13540" s="9" t="str">
        <f>VLOOKUP(Y13540,zdroj!D:AJ,33,0)</f>
        <v>katA</v>
      </c>
    </row>
    <row r="13541" spans="8:37" x14ac:dyDescent="0.25">
      <c r="H13541" s="8"/>
      <c r="I13541" s="8"/>
      <c r="N13541" s="23"/>
      <c r="O13541" s="24"/>
      <c r="P13541" s="19"/>
      <c r="Q13541" s="19"/>
      <c r="R13541" s="19"/>
      <c r="U13541" s="27"/>
      <c r="Y13541" s="9" t="s">
        <v>696</v>
      </c>
      <c r="Z13541" s="9" t="s">
        <v>462</v>
      </c>
      <c r="AA13541" s="9" t="s">
        <v>237</v>
      </c>
      <c r="AB13541" s="9">
        <v>8006580</v>
      </c>
      <c r="AC13541" s="9" t="s">
        <v>14314</v>
      </c>
      <c r="AD13541" s="9" t="s">
        <v>231</v>
      </c>
      <c r="AE13541" s="5">
        <f t="shared" si="444"/>
        <v>0</v>
      </c>
      <c r="AF13541" s="5" t="str">
        <f t="shared" si="445"/>
        <v>katB</v>
      </c>
      <c r="AG13541" s="153"/>
      <c r="AH13541" s="153"/>
      <c r="AI13541" t="s">
        <v>195</v>
      </c>
      <c r="AJ13541" t="s">
        <v>340</v>
      </c>
      <c r="AK13541" s="9" t="str">
        <f>VLOOKUP(Y13541,zdroj!D:AJ,33,0)</f>
        <v>katA</v>
      </c>
    </row>
    <row r="13542" spans="8:37" x14ac:dyDescent="0.25">
      <c r="H13542" s="8"/>
      <c r="I13542" s="8"/>
      <c r="N13542" s="23"/>
      <c r="O13542" s="24"/>
      <c r="P13542" s="19"/>
      <c r="Q13542" s="19"/>
      <c r="R13542" s="19"/>
      <c r="U13542" s="27"/>
      <c r="Y13542" s="9" t="s">
        <v>696</v>
      </c>
      <c r="Z13542" s="9" t="s">
        <v>462</v>
      </c>
      <c r="AA13542" s="9" t="s">
        <v>237</v>
      </c>
      <c r="AB13542" s="9">
        <v>8006610</v>
      </c>
      <c r="AC13542" s="9" t="s">
        <v>14315</v>
      </c>
      <c r="AD13542" s="9" t="s">
        <v>225</v>
      </c>
      <c r="AE13542" s="5">
        <f t="shared" si="444"/>
        <v>0</v>
      </c>
      <c r="AF13542" s="5" t="str">
        <f t="shared" si="445"/>
        <v>katA</v>
      </c>
      <c r="AG13542" s="153"/>
      <c r="AH13542" s="153"/>
      <c r="AI13542" t="s">
        <v>195</v>
      </c>
      <c r="AJ13542" t="s">
        <v>340</v>
      </c>
      <c r="AK13542" s="9" t="str">
        <f>VLOOKUP(Y13542,zdroj!D:AJ,33,0)</f>
        <v>katA</v>
      </c>
    </row>
    <row r="13543" spans="8:37" x14ac:dyDescent="0.25">
      <c r="H13543" s="8"/>
      <c r="I13543" s="8"/>
      <c r="N13543" s="23"/>
      <c r="O13543" s="24"/>
      <c r="P13543" s="19"/>
      <c r="Q13543" s="19"/>
      <c r="R13543" s="19"/>
      <c r="U13543" s="27"/>
      <c r="Y13543" s="9" t="s">
        <v>696</v>
      </c>
      <c r="Z13543" s="9" t="s">
        <v>462</v>
      </c>
      <c r="AA13543" s="9" t="s">
        <v>237</v>
      </c>
      <c r="AB13543" s="9">
        <v>8006628</v>
      </c>
      <c r="AC13543" s="9" t="s">
        <v>14316</v>
      </c>
      <c r="AD13543" s="9" t="s">
        <v>225</v>
      </c>
      <c r="AE13543" s="5">
        <f t="shared" si="444"/>
        <v>0</v>
      </c>
      <c r="AF13543" s="5" t="str">
        <f t="shared" si="445"/>
        <v>katA</v>
      </c>
      <c r="AG13543" s="153"/>
      <c r="AH13543" s="153"/>
      <c r="AI13543" t="s">
        <v>195</v>
      </c>
      <c r="AJ13543" t="s">
        <v>340</v>
      </c>
      <c r="AK13543" s="9" t="str">
        <f>VLOOKUP(Y13543,zdroj!D:AJ,33,0)</f>
        <v>katA</v>
      </c>
    </row>
    <row r="13544" spans="8:37" x14ac:dyDescent="0.25">
      <c r="H13544" s="8"/>
      <c r="I13544" s="8"/>
      <c r="N13544" s="23"/>
      <c r="O13544" s="24"/>
      <c r="P13544" s="19"/>
      <c r="Q13544" s="19"/>
      <c r="R13544" s="19"/>
      <c r="U13544" s="27"/>
      <c r="Y13544" s="9" t="s">
        <v>696</v>
      </c>
      <c r="Z13544" s="9" t="s">
        <v>462</v>
      </c>
      <c r="AA13544" s="9" t="s">
        <v>237</v>
      </c>
      <c r="AB13544" s="9">
        <v>30800421</v>
      </c>
      <c r="AC13544" s="9" t="s">
        <v>14317</v>
      </c>
      <c r="AD13544" s="9" t="s">
        <v>225</v>
      </c>
      <c r="AE13544" s="5">
        <f t="shared" si="444"/>
        <v>0</v>
      </c>
      <c r="AF13544" s="5" t="str">
        <f t="shared" si="445"/>
        <v>katA</v>
      </c>
      <c r="AG13544" s="153"/>
      <c r="AH13544" s="153"/>
      <c r="AI13544" t="s">
        <v>195</v>
      </c>
      <c r="AJ13544" t="s">
        <v>340</v>
      </c>
      <c r="AK13544" s="9" t="str">
        <f>VLOOKUP(Y13544,zdroj!D:AJ,33,0)</f>
        <v>katA</v>
      </c>
    </row>
    <row r="13545" spans="8:37" x14ac:dyDescent="0.25">
      <c r="H13545" s="8"/>
      <c r="I13545" s="8"/>
      <c r="N13545" s="23"/>
      <c r="O13545" s="24"/>
      <c r="P13545" s="19"/>
      <c r="Q13545" s="19"/>
      <c r="R13545" s="19"/>
      <c r="U13545" s="27"/>
      <c r="Y13545" s="9" t="s">
        <v>696</v>
      </c>
      <c r="Z13545" s="9" t="s">
        <v>462</v>
      </c>
      <c r="AA13545" s="9" t="s">
        <v>237</v>
      </c>
      <c r="AB13545" s="9">
        <v>74039334</v>
      </c>
      <c r="AC13545" s="9" t="s">
        <v>14318</v>
      </c>
      <c r="AD13545" s="9" t="s">
        <v>225</v>
      </c>
      <c r="AE13545" s="5">
        <f t="shared" si="444"/>
        <v>0</v>
      </c>
      <c r="AF13545" s="5" t="str">
        <f t="shared" si="445"/>
        <v>katA</v>
      </c>
      <c r="AG13545" s="153"/>
      <c r="AH13545" s="153"/>
      <c r="AI13545" t="s">
        <v>195</v>
      </c>
      <c r="AJ13545" t="s">
        <v>340</v>
      </c>
      <c r="AK13545" s="9" t="str">
        <f>VLOOKUP(Y13545,zdroj!D:AJ,33,0)</f>
        <v>katA</v>
      </c>
    </row>
    <row r="13546" spans="8:37" x14ac:dyDescent="0.25">
      <c r="H13546" s="8"/>
      <c r="I13546" s="8"/>
      <c r="N13546" s="23"/>
      <c r="O13546" s="24"/>
      <c r="P13546" s="19"/>
      <c r="Q13546" s="19"/>
      <c r="R13546" s="19"/>
      <c r="U13546" s="27"/>
      <c r="Y13546" s="9" t="s">
        <v>696</v>
      </c>
      <c r="Z13546" s="9" t="s">
        <v>462</v>
      </c>
      <c r="AA13546" s="9" t="s">
        <v>237</v>
      </c>
      <c r="AB13546" s="9">
        <v>75201216</v>
      </c>
      <c r="AC13546" s="9" t="s">
        <v>14319</v>
      </c>
      <c r="AD13546" s="9" t="s">
        <v>225</v>
      </c>
      <c r="AE13546" s="5">
        <f t="shared" si="444"/>
        <v>0</v>
      </c>
      <c r="AF13546" s="5" t="str">
        <f t="shared" si="445"/>
        <v>katA</v>
      </c>
      <c r="AG13546" s="153"/>
      <c r="AH13546" s="153"/>
      <c r="AI13546" t="s">
        <v>195</v>
      </c>
      <c r="AJ13546" t="s">
        <v>340</v>
      </c>
      <c r="AK13546" s="9" t="str">
        <f>VLOOKUP(Y13546,zdroj!D:AJ,33,0)</f>
        <v>katA</v>
      </c>
    </row>
    <row r="13547" spans="8:37" x14ac:dyDescent="0.25">
      <c r="H13547" s="8"/>
      <c r="I13547" s="8"/>
      <c r="N13547" s="23"/>
      <c r="O13547" s="24"/>
      <c r="P13547" s="19"/>
      <c r="Q13547" s="19"/>
      <c r="R13547" s="19"/>
      <c r="U13547" s="27"/>
      <c r="Y13547" s="9" t="s">
        <v>696</v>
      </c>
      <c r="Z13547" s="9" t="s">
        <v>462</v>
      </c>
      <c r="AA13547" s="9" t="s">
        <v>237</v>
      </c>
      <c r="AB13547" s="9">
        <v>80727841</v>
      </c>
      <c r="AC13547" s="9" t="s">
        <v>14320</v>
      </c>
      <c r="AD13547" s="9" t="s">
        <v>231</v>
      </c>
      <c r="AE13547" s="5">
        <f t="shared" si="444"/>
        <v>0</v>
      </c>
      <c r="AF13547" s="5" t="str">
        <f t="shared" si="445"/>
        <v>katB</v>
      </c>
      <c r="AG13547" s="153"/>
      <c r="AH13547" s="153"/>
      <c r="AI13547" t="s">
        <v>195</v>
      </c>
      <c r="AJ13547" t="s">
        <v>340</v>
      </c>
      <c r="AK13547" s="9" t="str">
        <f>VLOOKUP(Y13547,zdroj!D:AJ,33,0)</f>
        <v>katA</v>
      </c>
    </row>
    <row r="13548" spans="8:37" x14ac:dyDescent="0.25">
      <c r="H13548" s="8"/>
      <c r="I13548" s="8"/>
      <c r="N13548" s="23"/>
      <c r="O13548" s="24"/>
      <c r="P13548" s="19"/>
      <c r="Q13548" s="19"/>
      <c r="R13548" s="19"/>
      <c r="U13548" s="27"/>
      <c r="Y13548" s="9" t="s">
        <v>696</v>
      </c>
      <c r="Z13548" s="9" t="s">
        <v>462</v>
      </c>
      <c r="AA13548" s="9" t="s">
        <v>237</v>
      </c>
      <c r="AB13548" s="9">
        <v>81154313</v>
      </c>
      <c r="AC13548" s="9" t="s">
        <v>14321</v>
      </c>
      <c r="AD13548" s="9" t="s">
        <v>231</v>
      </c>
      <c r="AE13548" s="5">
        <f t="shared" si="444"/>
        <v>0</v>
      </c>
      <c r="AF13548" s="5" t="str">
        <f t="shared" si="445"/>
        <v>katB</v>
      </c>
      <c r="AG13548" s="153"/>
      <c r="AH13548" s="153"/>
      <c r="AI13548" t="s">
        <v>195</v>
      </c>
      <c r="AJ13548" t="s">
        <v>340</v>
      </c>
      <c r="AK13548" s="9" t="str">
        <f>VLOOKUP(Y13548,zdroj!D:AJ,33,0)</f>
        <v>katA</v>
      </c>
    </row>
    <row r="13549" spans="8:37" x14ac:dyDescent="0.25">
      <c r="H13549" s="8"/>
      <c r="I13549" s="8"/>
      <c r="N13549" s="23"/>
      <c r="O13549" s="24"/>
      <c r="P13549" s="19"/>
      <c r="Q13549" s="19"/>
      <c r="R13549" s="19"/>
      <c r="U13549" s="27"/>
      <c r="Y13549" s="9" t="s">
        <v>696</v>
      </c>
      <c r="Z13549" s="9" t="s">
        <v>462</v>
      </c>
      <c r="AA13549" s="9" t="s">
        <v>237</v>
      </c>
      <c r="AB13549" s="9">
        <v>8006288</v>
      </c>
      <c r="AC13549" s="9" t="s">
        <v>14322</v>
      </c>
      <c r="AD13549" s="9" t="s">
        <v>225</v>
      </c>
      <c r="AE13549" s="5">
        <f t="shared" si="444"/>
        <v>0</v>
      </c>
      <c r="AF13549" s="5" t="str">
        <f t="shared" si="445"/>
        <v>katA</v>
      </c>
      <c r="AG13549" s="153"/>
      <c r="AH13549" s="153"/>
      <c r="AI13549" t="s">
        <v>195</v>
      </c>
      <c r="AJ13549" t="s">
        <v>340</v>
      </c>
      <c r="AK13549" s="9" t="str">
        <f>VLOOKUP(Y13549,zdroj!D:AJ,33,0)</f>
        <v>katA</v>
      </c>
    </row>
    <row r="13550" spans="8:37" x14ac:dyDescent="0.25">
      <c r="H13550" s="8"/>
      <c r="I13550" s="8"/>
      <c r="N13550" s="23"/>
      <c r="O13550" s="24"/>
      <c r="P13550" s="19"/>
      <c r="Q13550" s="19"/>
      <c r="R13550" s="19"/>
      <c r="U13550" s="27"/>
      <c r="Y13550" s="9" t="s">
        <v>696</v>
      </c>
      <c r="Z13550" s="9" t="s">
        <v>462</v>
      </c>
      <c r="AA13550" s="9" t="s">
        <v>237</v>
      </c>
      <c r="AB13550" s="9">
        <v>81506309</v>
      </c>
      <c r="AC13550" s="9" t="s">
        <v>14323</v>
      </c>
      <c r="AD13550" s="9" t="s">
        <v>225</v>
      </c>
      <c r="AE13550" s="5">
        <f t="shared" si="444"/>
        <v>0</v>
      </c>
      <c r="AF13550" s="5" t="str">
        <f t="shared" si="445"/>
        <v>katA</v>
      </c>
      <c r="AG13550" s="153"/>
      <c r="AH13550" s="153"/>
      <c r="AI13550" t="s">
        <v>195</v>
      </c>
      <c r="AJ13550" t="s">
        <v>340</v>
      </c>
      <c r="AK13550" s="9" t="str">
        <f>VLOOKUP(Y13550,zdroj!D:AJ,33,0)</f>
        <v>katA</v>
      </c>
    </row>
    <row r="13551" spans="8:37" x14ac:dyDescent="0.25">
      <c r="H13551" s="8"/>
      <c r="I13551" s="8"/>
      <c r="N13551" s="23"/>
      <c r="O13551" s="24"/>
      <c r="P13551" s="19"/>
      <c r="Q13551" s="19"/>
      <c r="R13551" s="19"/>
      <c r="U13551" s="27"/>
      <c r="Y13551" s="9" t="s">
        <v>696</v>
      </c>
      <c r="Z13551" s="9" t="s">
        <v>462</v>
      </c>
      <c r="AA13551" s="9" t="s">
        <v>237</v>
      </c>
      <c r="AB13551" s="9">
        <v>84639849</v>
      </c>
      <c r="AC13551" s="9" t="s">
        <v>14324</v>
      </c>
      <c r="AD13551" s="9" t="s">
        <v>225</v>
      </c>
      <c r="AE13551" s="5">
        <f t="shared" si="444"/>
        <v>0</v>
      </c>
      <c r="AF13551" s="5" t="str">
        <f t="shared" si="445"/>
        <v>katA</v>
      </c>
      <c r="AG13551" s="153"/>
      <c r="AH13551" s="153"/>
      <c r="AI13551" t="s">
        <v>236</v>
      </c>
      <c r="AJ13551" t="s">
        <v>17878</v>
      </c>
      <c r="AK13551" s="9" t="str">
        <f>VLOOKUP(Y13551,zdroj!D:AJ,33,0)</f>
        <v>katA</v>
      </c>
    </row>
    <row r="13552" spans="8:37" x14ac:dyDescent="0.25">
      <c r="H13552" s="8"/>
      <c r="I13552" s="8"/>
      <c r="N13552" s="23"/>
      <c r="O13552" s="24"/>
      <c r="P13552" s="19"/>
      <c r="Q13552" s="19"/>
      <c r="R13552" s="19"/>
      <c r="U13552" s="27"/>
      <c r="Y13552" s="9" t="s">
        <v>696</v>
      </c>
      <c r="Z13552" s="9" t="s">
        <v>462</v>
      </c>
      <c r="AA13552" s="9" t="s">
        <v>237</v>
      </c>
      <c r="AB13552" s="9">
        <v>40061825</v>
      </c>
      <c r="AC13552" s="9" t="s">
        <v>14325</v>
      </c>
      <c r="AD13552" s="9" t="s">
        <v>225</v>
      </c>
      <c r="AE13552" s="5">
        <f t="shared" si="444"/>
        <v>0</v>
      </c>
      <c r="AF13552" s="5" t="str">
        <f t="shared" si="445"/>
        <v>katA</v>
      </c>
      <c r="AG13552" s="153"/>
      <c r="AH13552" s="153"/>
      <c r="AI13552" t="s">
        <v>195</v>
      </c>
      <c r="AJ13552" t="s">
        <v>340</v>
      </c>
      <c r="AK13552" s="9" t="str">
        <f>VLOOKUP(Y13552,zdroj!D:AJ,33,0)</f>
        <v>katA</v>
      </c>
    </row>
    <row r="13553" spans="8:37" x14ac:dyDescent="0.25">
      <c r="H13553" s="8"/>
      <c r="I13553" s="8"/>
      <c r="N13553" s="23"/>
      <c r="O13553" s="24"/>
      <c r="P13553" s="19"/>
      <c r="Q13553" s="19"/>
      <c r="R13553" s="19"/>
      <c r="U13553" s="27"/>
      <c r="Y13553" s="9" t="s">
        <v>696</v>
      </c>
      <c r="Z13553" s="9" t="s">
        <v>462</v>
      </c>
      <c r="AA13553" s="9" t="s">
        <v>237</v>
      </c>
      <c r="AB13553" s="9">
        <v>8006296</v>
      </c>
      <c r="AC13553" s="9" t="s">
        <v>14326</v>
      </c>
      <c r="AD13553" s="9" t="s">
        <v>231</v>
      </c>
      <c r="AE13553" s="5">
        <f t="shared" si="444"/>
        <v>0</v>
      </c>
      <c r="AF13553" s="5" t="str">
        <f t="shared" si="445"/>
        <v>katB</v>
      </c>
      <c r="AG13553" s="153"/>
      <c r="AH13553" s="153"/>
      <c r="AI13553" t="s">
        <v>195</v>
      </c>
      <c r="AJ13553" t="s">
        <v>340</v>
      </c>
      <c r="AK13553" s="9" t="str">
        <f>VLOOKUP(Y13553,zdroj!D:AJ,33,0)</f>
        <v>katA</v>
      </c>
    </row>
    <row r="13554" spans="8:37" x14ac:dyDescent="0.25">
      <c r="H13554" s="8"/>
      <c r="I13554" s="8"/>
      <c r="N13554" s="23"/>
      <c r="O13554" s="24"/>
      <c r="P13554" s="19"/>
      <c r="Q13554" s="19"/>
      <c r="R13554" s="19"/>
      <c r="U13554" s="27"/>
      <c r="Y13554" s="9" t="s">
        <v>696</v>
      </c>
      <c r="Z13554" s="9" t="s">
        <v>462</v>
      </c>
      <c r="AA13554" s="9" t="s">
        <v>237</v>
      </c>
      <c r="AB13554" s="9">
        <v>8006300</v>
      </c>
      <c r="AC13554" s="9" t="s">
        <v>14327</v>
      </c>
      <c r="AD13554" s="9" t="s">
        <v>231</v>
      </c>
      <c r="AE13554" s="5">
        <f t="shared" si="444"/>
        <v>0</v>
      </c>
      <c r="AF13554" s="5" t="str">
        <f t="shared" si="445"/>
        <v>katB</v>
      </c>
      <c r="AG13554" s="153"/>
      <c r="AH13554" s="153"/>
      <c r="AI13554" t="s">
        <v>195</v>
      </c>
      <c r="AJ13554" t="s">
        <v>340</v>
      </c>
      <c r="AK13554" s="9" t="str">
        <f>VLOOKUP(Y13554,zdroj!D:AJ,33,0)</f>
        <v>katA</v>
      </c>
    </row>
    <row r="13555" spans="8:37" x14ac:dyDescent="0.25">
      <c r="H13555" s="8"/>
      <c r="I13555" s="8"/>
      <c r="N13555" s="23"/>
      <c r="O13555" s="24"/>
      <c r="P13555" s="19"/>
      <c r="Q13555" s="19"/>
      <c r="R13555" s="19"/>
      <c r="U13555" s="27"/>
      <c r="Y13555" s="9" t="s">
        <v>696</v>
      </c>
      <c r="Z13555" s="9" t="s">
        <v>462</v>
      </c>
      <c r="AA13555" s="9" t="s">
        <v>237</v>
      </c>
      <c r="AB13555" s="9">
        <v>8006318</v>
      </c>
      <c r="AC13555" s="9" t="s">
        <v>14328</v>
      </c>
      <c r="AD13555" s="9" t="s">
        <v>231</v>
      </c>
      <c r="AE13555" s="5">
        <f t="shared" si="444"/>
        <v>0</v>
      </c>
      <c r="AF13555" s="5" t="str">
        <f t="shared" si="445"/>
        <v>katB</v>
      </c>
      <c r="AG13555" s="153"/>
      <c r="AH13555" s="153"/>
      <c r="AI13555" t="s">
        <v>195</v>
      </c>
      <c r="AJ13555" t="s">
        <v>340</v>
      </c>
      <c r="AK13555" s="9" t="str">
        <f>VLOOKUP(Y13555,zdroj!D:AJ,33,0)</f>
        <v>katA</v>
      </c>
    </row>
    <row r="13556" spans="8:37" x14ac:dyDescent="0.25">
      <c r="H13556" s="8"/>
      <c r="I13556" s="8"/>
      <c r="N13556" s="23"/>
      <c r="O13556" s="24"/>
      <c r="P13556" s="19"/>
      <c r="Q13556" s="19"/>
      <c r="R13556" s="19"/>
      <c r="U13556" s="27"/>
      <c r="Y13556" s="9" t="s">
        <v>696</v>
      </c>
      <c r="Z13556" s="9" t="s">
        <v>462</v>
      </c>
      <c r="AA13556" s="9" t="s">
        <v>237</v>
      </c>
      <c r="AB13556" s="9">
        <v>28387015</v>
      </c>
      <c r="AC13556" s="9" t="s">
        <v>14329</v>
      </c>
      <c r="AD13556" s="9" t="s">
        <v>231</v>
      </c>
      <c r="AE13556" s="5">
        <f t="shared" si="444"/>
        <v>0</v>
      </c>
      <c r="AF13556" s="5" t="str">
        <f t="shared" si="445"/>
        <v>katB</v>
      </c>
      <c r="AG13556" s="153"/>
      <c r="AH13556" s="153"/>
      <c r="AI13556" t="s">
        <v>195</v>
      </c>
      <c r="AJ13556" t="s">
        <v>340</v>
      </c>
      <c r="AK13556" s="9" t="str">
        <f>VLOOKUP(Y13556,zdroj!D:AJ,33,0)</f>
        <v>katA</v>
      </c>
    </row>
    <row r="13557" spans="8:37" x14ac:dyDescent="0.25">
      <c r="H13557" s="8"/>
      <c r="I13557" s="8"/>
      <c r="N13557" s="23"/>
      <c r="O13557" s="24"/>
      <c r="P13557" s="19"/>
      <c r="Q13557" s="19"/>
      <c r="R13557" s="19"/>
      <c r="U13557" s="27"/>
      <c r="Y13557" s="9" t="s">
        <v>696</v>
      </c>
      <c r="Z13557" s="9" t="s">
        <v>462</v>
      </c>
      <c r="AA13557" s="9" t="s">
        <v>237</v>
      </c>
      <c r="AB13557" s="9">
        <v>28387023</v>
      </c>
      <c r="AC13557" s="9" t="s">
        <v>14330</v>
      </c>
      <c r="AD13557" s="9" t="s">
        <v>225</v>
      </c>
      <c r="AE13557" s="5">
        <f t="shared" si="444"/>
        <v>0</v>
      </c>
      <c r="AF13557" s="5" t="str">
        <f t="shared" si="445"/>
        <v>katA</v>
      </c>
      <c r="AG13557" s="153"/>
      <c r="AH13557" s="153"/>
      <c r="AI13557" t="s">
        <v>195</v>
      </c>
      <c r="AJ13557" t="s">
        <v>340</v>
      </c>
      <c r="AK13557" s="9" t="str">
        <f>VLOOKUP(Y13557,zdroj!D:AJ,33,0)</f>
        <v>katA</v>
      </c>
    </row>
    <row r="13558" spans="8:37" x14ac:dyDescent="0.25">
      <c r="H13558" s="8"/>
      <c r="I13558" s="8"/>
      <c r="N13558" s="23"/>
      <c r="O13558" s="24"/>
      <c r="P13558" s="19"/>
      <c r="Q13558" s="19"/>
      <c r="R13558" s="19"/>
      <c r="U13558" s="27"/>
      <c r="Y13558" s="9" t="s">
        <v>696</v>
      </c>
      <c r="Z13558" s="9" t="s">
        <v>462</v>
      </c>
      <c r="AA13558" s="9" t="s">
        <v>237</v>
      </c>
      <c r="AB13558" s="9">
        <v>8006181</v>
      </c>
      <c r="AC13558" s="9" t="s">
        <v>14331</v>
      </c>
      <c r="AD13558" s="9" t="s">
        <v>225</v>
      </c>
      <c r="AE13558" s="5">
        <f t="shared" si="444"/>
        <v>0</v>
      </c>
      <c r="AF13558" s="5" t="str">
        <f t="shared" si="445"/>
        <v>katA</v>
      </c>
      <c r="AG13558" s="153"/>
      <c r="AH13558" s="153"/>
      <c r="AI13558" t="s">
        <v>201</v>
      </c>
      <c r="AJ13558" t="s">
        <v>17878</v>
      </c>
      <c r="AK13558" s="9" t="str">
        <f>VLOOKUP(Y13558,zdroj!D:AJ,33,0)</f>
        <v>katA</v>
      </c>
    </row>
    <row r="13559" spans="8:37" x14ac:dyDescent="0.25">
      <c r="H13559" s="8"/>
      <c r="I13559" s="8"/>
      <c r="N13559" s="23"/>
      <c r="O13559" s="24"/>
      <c r="P13559" s="19"/>
      <c r="Q13559" s="19"/>
      <c r="R13559" s="19"/>
      <c r="U13559" s="27"/>
      <c r="Y13559" s="9" t="s">
        <v>696</v>
      </c>
      <c r="Z13559" s="9" t="s">
        <v>462</v>
      </c>
      <c r="AA13559" s="9" t="s">
        <v>237</v>
      </c>
      <c r="AB13559" s="9">
        <v>28387082</v>
      </c>
      <c r="AC13559" s="9" t="s">
        <v>14332</v>
      </c>
      <c r="AD13559" s="9" t="s">
        <v>231</v>
      </c>
      <c r="AE13559" s="5">
        <f t="shared" si="444"/>
        <v>0</v>
      </c>
      <c r="AF13559" s="5" t="str">
        <f t="shared" si="445"/>
        <v>katB</v>
      </c>
      <c r="AG13559" s="153"/>
      <c r="AH13559" s="153"/>
      <c r="AI13559" t="s">
        <v>201</v>
      </c>
      <c r="AJ13559" t="s">
        <v>17878</v>
      </c>
      <c r="AK13559" s="9" t="str">
        <f>VLOOKUP(Y13559,zdroj!D:AJ,33,0)</f>
        <v>katA</v>
      </c>
    </row>
    <row r="13560" spans="8:37" x14ac:dyDescent="0.25">
      <c r="H13560" s="8"/>
      <c r="I13560" s="8"/>
      <c r="N13560" s="23"/>
      <c r="O13560" s="24"/>
      <c r="P13560" s="19"/>
      <c r="Q13560" s="19"/>
      <c r="R13560" s="19"/>
      <c r="U13560" s="27"/>
      <c r="Y13560" s="9" t="s">
        <v>696</v>
      </c>
      <c r="Z13560" s="9" t="s">
        <v>462</v>
      </c>
      <c r="AA13560" s="9" t="s">
        <v>237</v>
      </c>
      <c r="AB13560" s="9">
        <v>28387031</v>
      </c>
      <c r="AC13560" s="9" t="s">
        <v>14333</v>
      </c>
      <c r="AD13560" s="9" t="s">
        <v>231</v>
      </c>
      <c r="AE13560" s="5">
        <f t="shared" si="444"/>
        <v>0</v>
      </c>
      <c r="AF13560" s="5" t="str">
        <f t="shared" si="445"/>
        <v>katB</v>
      </c>
      <c r="AG13560" s="153"/>
      <c r="AH13560" s="153"/>
      <c r="AI13560" t="s">
        <v>17879</v>
      </c>
      <c r="AJ13560" t="s">
        <v>17878</v>
      </c>
      <c r="AK13560" s="9" t="str">
        <f>VLOOKUP(Y13560,zdroj!D:AJ,33,0)</f>
        <v>katA</v>
      </c>
    </row>
    <row r="13561" spans="8:37" x14ac:dyDescent="0.25">
      <c r="H13561" s="8"/>
      <c r="I13561" s="8"/>
      <c r="N13561" s="23"/>
      <c r="O13561" s="24"/>
      <c r="P13561" s="19"/>
      <c r="Q13561" s="19"/>
      <c r="R13561" s="19"/>
      <c r="U13561" s="27"/>
      <c r="Y13561" s="9" t="s">
        <v>696</v>
      </c>
      <c r="Z13561" s="9" t="s">
        <v>462</v>
      </c>
      <c r="AA13561" s="9" t="s">
        <v>237</v>
      </c>
      <c r="AB13561" s="9">
        <v>28387040</v>
      </c>
      <c r="AC13561" s="9" t="s">
        <v>14334</v>
      </c>
      <c r="AD13561" s="9" t="s">
        <v>225</v>
      </c>
      <c r="AE13561" s="5">
        <f t="shared" si="444"/>
        <v>0</v>
      </c>
      <c r="AF13561" s="5" t="str">
        <f t="shared" si="445"/>
        <v>katA</v>
      </c>
      <c r="AG13561" s="153"/>
      <c r="AH13561" s="153"/>
      <c r="AI13561" t="s">
        <v>201</v>
      </c>
      <c r="AJ13561" t="s">
        <v>17878</v>
      </c>
      <c r="AK13561" s="9" t="str">
        <f>VLOOKUP(Y13561,zdroj!D:AJ,33,0)</f>
        <v>katA</v>
      </c>
    </row>
    <row r="13562" spans="8:37" x14ac:dyDescent="0.25">
      <c r="H13562" s="8"/>
      <c r="I13562" s="8"/>
      <c r="N13562" s="23"/>
      <c r="O13562" s="24"/>
      <c r="P13562" s="19"/>
      <c r="Q13562" s="19"/>
      <c r="R13562" s="19"/>
      <c r="U13562" s="27"/>
      <c r="Y13562" s="9" t="s">
        <v>696</v>
      </c>
      <c r="Z13562" s="9" t="s">
        <v>462</v>
      </c>
      <c r="AA13562" s="9" t="s">
        <v>237</v>
      </c>
      <c r="AB13562" s="9">
        <v>8006199</v>
      </c>
      <c r="AC13562" s="9" t="s">
        <v>14335</v>
      </c>
      <c r="AD13562" s="9" t="s">
        <v>225</v>
      </c>
      <c r="AE13562" s="5">
        <f t="shared" si="444"/>
        <v>0</v>
      </c>
      <c r="AF13562" s="5" t="str">
        <f t="shared" si="445"/>
        <v>katA</v>
      </c>
      <c r="AG13562" s="153"/>
      <c r="AH13562" s="153"/>
      <c r="AI13562" t="s">
        <v>201</v>
      </c>
      <c r="AJ13562" t="s">
        <v>17878</v>
      </c>
      <c r="AK13562" s="9" t="str">
        <f>VLOOKUP(Y13562,zdroj!D:AJ,33,0)</f>
        <v>katA</v>
      </c>
    </row>
    <row r="13563" spans="8:37" x14ac:dyDescent="0.25">
      <c r="H13563" s="8"/>
      <c r="I13563" s="8"/>
      <c r="N13563" s="23"/>
      <c r="O13563" s="24"/>
      <c r="P13563" s="19"/>
      <c r="Q13563" s="19"/>
      <c r="R13563" s="19"/>
      <c r="U13563" s="27"/>
      <c r="Y13563" s="9" t="s">
        <v>696</v>
      </c>
      <c r="Z13563" s="9" t="s">
        <v>462</v>
      </c>
      <c r="AA13563" s="9" t="s">
        <v>237</v>
      </c>
      <c r="AB13563" s="9">
        <v>28387058</v>
      </c>
      <c r="AC13563" s="9" t="s">
        <v>14336</v>
      </c>
      <c r="AD13563" s="9" t="s">
        <v>231</v>
      </c>
      <c r="AE13563" s="5">
        <f t="shared" si="444"/>
        <v>0</v>
      </c>
      <c r="AF13563" s="5" t="str">
        <f t="shared" si="445"/>
        <v>katB</v>
      </c>
      <c r="AG13563" s="153"/>
      <c r="AH13563" s="153"/>
      <c r="AI13563" t="s">
        <v>201</v>
      </c>
      <c r="AJ13563" t="s">
        <v>17878</v>
      </c>
      <c r="AK13563" s="9" t="str">
        <f>VLOOKUP(Y13563,zdroj!D:AJ,33,0)</f>
        <v>katA</v>
      </c>
    </row>
    <row r="13564" spans="8:37" x14ac:dyDescent="0.25">
      <c r="H13564" s="8"/>
      <c r="I13564" s="8"/>
      <c r="N13564" s="23"/>
      <c r="O13564" s="24"/>
      <c r="P13564" s="19"/>
      <c r="Q13564" s="19"/>
      <c r="R13564" s="19"/>
      <c r="U13564" s="27"/>
      <c r="Y13564" s="9" t="s">
        <v>696</v>
      </c>
      <c r="Z13564" s="9" t="s">
        <v>462</v>
      </c>
      <c r="AA13564" s="9" t="s">
        <v>237</v>
      </c>
      <c r="AB13564" s="9">
        <v>8006202</v>
      </c>
      <c r="AC13564" s="9" t="s">
        <v>14337</v>
      </c>
      <c r="AD13564" s="9" t="s">
        <v>231</v>
      </c>
      <c r="AE13564" s="5">
        <f t="shared" si="444"/>
        <v>0</v>
      </c>
      <c r="AF13564" s="5" t="str">
        <f t="shared" si="445"/>
        <v>katB</v>
      </c>
      <c r="AG13564" s="153"/>
      <c r="AH13564" s="153"/>
      <c r="AI13564" t="s">
        <v>201</v>
      </c>
      <c r="AJ13564" t="s">
        <v>17878</v>
      </c>
      <c r="AK13564" s="9" t="str">
        <f>VLOOKUP(Y13564,zdroj!D:AJ,33,0)</f>
        <v>katA</v>
      </c>
    </row>
    <row r="13565" spans="8:37" x14ac:dyDescent="0.25">
      <c r="H13565" s="8"/>
      <c r="I13565" s="8"/>
      <c r="N13565" s="23"/>
      <c r="O13565" s="24"/>
      <c r="P13565" s="19"/>
      <c r="Q13565" s="19"/>
      <c r="R13565" s="19"/>
      <c r="U13565" s="27"/>
      <c r="Y13565" s="9" t="s">
        <v>696</v>
      </c>
      <c r="Z13565" s="9" t="s">
        <v>462</v>
      </c>
      <c r="AA13565" s="9" t="s">
        <v>237</v>
      </c>
      <c r="AB13565" s="9">
        <v>28387066</v>
      </c>
      <c r="AC13565" s="9" t="s">
        <v>14338</v>
      </c>
      <c r="AD13565" s="9" t="s">
        <v>225</v>
      </c>
      <c r="AE13565" s="5">
        <f t="shared" si="444"/>
        <v>0</v>
      </c>
      <c r="AF13565" s="5" t="str">
        <f t="shared" si="445"/>
        <v>katA</v>
      </c>
      <c r="AG13565" s="153"/>
      <c r="AH13565" s="153"/>
      <c r="AI13565" t="s">
        <v>201</v>
      </c>
      <c r="AJ13565" t="s">
        <v>17878</v>
      </c>
      <c r="AK13565" s="9" t="str">
        <f>VLOOKUP(Y13565,zdroj!D:AJ,33,0)</f>
        <v>katA</v>
      </c>
    </row>
    <row r="13566" spans="8:37" x14ac:dyDescent="0.25">
      <c r="H13566" s="8"/>
      <c r="I13566" s="8"/>
      <c r="N13566" s="23"/>
      <c r="O13566" s="24"/>
      <c r="P13566" s="19"/>
      <c r="Q13566" s="19"/>
      <c r="R13566" s="19"/>
      <c r="U13566" s="27"/>
      <c r="Y13566" s="9" t="s">
        <v>696</v>
      </c>
      <c r="Z13566" s="9" t="s">
        <v>462</v>
      </c>
      <c r="AA13566" s="9" t="s">
        <v>237</v>
      </c>
      <c r="AB13566" s="9">
        <v>28051203</v>
      </c>
      <c r="AC13566" s="9" t="s">
        <v>14339</v>
      </c>
      <c r="AD13566" s="9" t="s">
        <v>231</v>
      </c>
      <c r="AE13566" s="5">
        <f t="shared" si="444"/>
        <v>0</v>
      </c>
      <c r="AF13566" s="5" t="str">
        <f t="shared" si="445"/>
        <v>katB</v>
      </c>
      <c r="AG13566" s="153"/>
      <c r="AH13566" s="153"/>
      <c r="AI13566" t="s">
        <v>201</v>
      </c>
      <c r="AJ13566" t="s">
        <v>17878</v>
      </c>
      <c r="AK13566" s="9" t="str">
        <f>VLOOKUP(Y13566,zdroj!D:AJ,33,0)</f>
        <v>katA</v>
      </c>
    </row>
    <row r="13567" spans="8:37" x14ac:dyDescent="0.25">
      <c r="H13567" s="8"/>
      <c r="I13567" s="8"/>
      <c r="N13567" s="23"/>
      <c r="O13567" s="24"/>
      <c r="P13567" s="19"/>
      <c r="Q13567" s="19"/>
      <c r="R13567" s="19"/>
      <c r="U13567" s="27"/>
      <c r="Y13567" s="9" t="s">
        <v>696</v>
      </c>
      <c r="Z13567" s="9" t="s">
        <v>462</v>
      </c>
      <c r="AA13567" s="9" t="s">
        <v>237</v>
      </c>
      <c r="AB13567" s="9">
        <v>8006211</v>
      </c>
      <c r="AC13567" s="9" t="s">
        <v>14340</v>
      </c>
      <c r="AD13567" s="9" t="s">
        <v>225</v>
      </c>
      <c r="AE13567" s="5">
        <f t="shared" si="444"/>
        <v>0</v>
      </c>
      <c r="AF13567" s="5" t="str">
        <f t="shared" si="445"/>
        <v>katA</v>
      </c>
      <c r="AG13567" s="153"/>
      <c r="AH13567" s="153"/>
      <c r="AI13567" t="s">
        <v>201</v>
      </c>
      <c r="AJ13567" t="s">
        <v>17878</v>
      </c>
      <c r="AK13567" s="9" t="str">
        <f>VLOOKUP(Y13567,zdroj!D:AJ,33,0)</f>
        <v>katA</v>
      </c>
    </row>
    <row r="13568" spans="8:37" x14ac:dyDescent="0.25">
      <c r="H13568" s="8"/>
      <c r="I13568" s="8"/>
      <c r="N13568" s="23"/>
      <c r="O13568" s="24"/>
      <c r="P13568" s="19"/>
      <c r="Q13568" s="19"/>
      <c r="R13568" s="19"/>
      <c r="U13568" s="27"/>
      <c r="Y13568" s="9" t="s">
        <v>696</v>
      </c>
      <c r="Z13568" s="9" t="s">
        <v>462</v>
      </c>
      <c r="AA13568" s="9" t="s">
        <v>237</v>
      </c>
      <c r="AB13568" s="9">
        <v>40061809</v>
      </c>
      <c r="AC13568" s="9" t="s">
        <v>14341</v>
      </c>
      <c r="AD13568" s="9" t="s">
        <v>225</v>
      </c>
      <c r="AE13568" s="5">
        <f t="shared" si="444"/>
        <v>0</v>
      </c>
      <c r="AF13568" s="5" t="str">
        <f t="shared" si="445"/>
        <v>katA</v>
      </c>
      <c r="AG13568" s="153"/>
      <c r="AH13568" s="153"/>
      <c r="AI13568" t="s">
        <v>201</v>
      </c>
      <c r="AJ13568" t="s">
        <v>17878</v>
      </c>
      <c r="AK13568" s="9" t="str">
        <f>VLOOKUP(Y13568,zdroj!D:AJ,33,0)</f>
        <v>katA</v>
      </c>
    </row>
    <row r="13569" spans="8:37" x14ac:dyDescent="0.25">
      <c r="H13569" s="8"/>
      <c r="I13569" s="8"/>
      <c r="N13569" s="23"/>
      <c r="O13569" s="24"/>
      <c r="P13569" s="19"/>
      <c r="Q13569" s="19"/>
      <c r="R13569" s="19"/>
      <c r="U13569" s="27"/>
      <c r="Y13569" s="9" t="s">
        <v>696</v>
      </c>
      <c r="Z13569" s="9" t="s">
        <v>462</v>
      </c>
      <c r="AA13569" s="9" t="s">
        <v>237</v>
      </c>
      <c r="AB13569" s="9">
        <v>8006229</v>
      </c>
      <c r="AC13569" s="9" t="s">
        <v>14342</v>
      </c>
      <c r="AD13569" s="9" t="s">
        <v>225</v>
      </c>
      <c r="AE13569" s="5">
        <f t="shared" si="444"/>
        <v>0</v>
      </c>
      <c r="AF13569" s="5" t="str">
        <f t="shared" si="445"/>
        <v>katA</v>
      </c>
      <c r="AG13569" s="153"/>
      <c r="AH13569" s="153"/>
      <c r="AI13569" t="s">
        <v>201</v>
      </c>
      <c r="AJ13569" t="s">
        <v>17878</v>
      </c>
      <c r="AK13569" s="9" t="str">
        <f>VLOOKUP(Y13569,zdroj!D:AJ,33,0)</f>
        <v>katA</v>
      </c>
    </row>
    <row r="13570" spans="8:37" x14ac:dyDescent="0.25">
      <c r="H13570" s="8"/>
      <c r="I13570" s="8"/>
      <c r="N13570" s="23"/>
      <c r="O13570" s="24"/>
      <c r="P13570" s="19"/>
      <c r="Q13570" s="19"/>
      <c r="R13570" s="19"/>
      <c r="U13570" s="27"/>
      <c r="Y13570" s="9" t="s">
        <v>696</v>
      </c>
      <c r="Z13570" s="9" t="s">
        <v>462</v>
      </c>
      <c r="AA13570" s="9" t="s">
        <v>237</v>
      </c>
      <c r="AB13570" s="9">
        <v>8006237</v>
      </c>
      <c r="AC13570" s="9" t="s">
        <v>14343</v>
      </c>
      <c r="AD13570" s="9" t="s">
        <v>225</v>
      </c>
      <c r="AE13570" s="5">
        <f t="shared" si="444"/>
        <v>0</v>
      </c>
      <c r="AF13570" s="5" t="str">
        <f t="shared" si="445"/>
        <v>katA</v>
      </c>
      <c r="AG13570" s="153"/>
      <c r="AH13570" s="153"/>
      <c r="AI13570" t="s">
        <v>201</v>
      </c>
      <c r="AJ13570" t="s">
        <v>17878</v>
      </c>
      <c r="AK13570" s="9" t="str">
        <f>VLOOKUP(Y13570,zdroj!D:AJ,33,0)</f>
        <v>katA</v>
      </c>
    </row>
    <row r="13571" spans="8:37" x14ac:dyDescent="0.25">
      <c r="H13571" s="8"/>
      <c r="I13571" s="8"/>
      <c r="N13571" s="23"/>
      <c r="O13571" s="24"/>
      <c r="P13571" s="19"/>
      <c r="Q13571" s="19"/>
      <c r="R13571" s="19"/>
      <c r="U13571" s="27"/>
      <c r="Y13571" s="9" t="s">
        <v>696</v>
      </c>
      <c r="Z13571" s="9" t="s">
        <v>462</v>
      </c>
      <c r="AA13571" s="9" t="s">
        <v>237</v>
      </c>
      <c r="AB13571" s="9">
        <v>30800412</v>
      </c>
      <c r="AC13571" s="9" t="s">
        <v>14344</v>
      </c>
      <c r="AD13571" s="9" t="s">
        <v>225</v>
      </c>
      <c r="AE13571" s="5">
        <f t="shared" si="444"/>
        <v>0</v>
      </c>
      <c r="AF13571" s="5" t="str">
        <f t="shared" si="445"/>
        <v>katA</v>
      </c>
      <c r="AG13571" s="153"/>
      <c r="AH13571" s="153"/>
      <c r="AI13571" t="s">
        <v>17879</v>
      </c>
      <c r="AJ13571" t="s">
        <v>17878</v>
      </c>
      <c r="AK13571" s="9" t="str">
        <f>VLOOKUP(Y13571,zdroj!D:AJ,33,0)</f>
        <v>katA</v>
      </c>
    </row>
    <row r="13572" spans="8:37" x14ac:dyDescent="0.25">
      <c r="H13572" s="8"/>
      <c r="I13572" s="8"/>
      <c r="N13572" s="23"/>
      <c r="O13572" s="24"/>
      <c r="P13572" s="19"/>
      <c r="Q13572" s="19"/>
      <c r="R13572" s="19"/>
      <c r="U13572" s="27"/>
      <c r="Y13572" s="9" t="s">
        <v>696</v>
      </c>
      <c r="Z13572" s="9" t="s">
        <v>462</v>
      </c>
      <c r="AA13572" s="9" t="s">
        <v>237</v>
      </c>
      <c r="AB13572" s="9">
        <v>40061817</v>
      </c>
      <c r="AC13572" s="9" t="s">
        <v>14345</v>
      </c>
      <c r="AD13572" s="9" t="s">
        <v>225</v>
      </c>
      <c r="AE13572" s="5">
        <f t="shared" si="444"/>
        <v>0</v>
      </c>
      <c r="AF13572" s="5" t="str">
        <f t="shared" si="445"/>
        <v>katA</v>
      </c>
      <c r="AG13572" s="153"/>
      <c r="AH13572" s="153"/>
      <c r="AI13572" t="s">
        <v>201</v>
      </c>
      <c r="AJ13572" t="s">
        <v>17878</v>
      </c>
      <c r="AK13572" s="9" t="str">
        <f>VLOOKUP(Y13572,zdroj!D:AJ,33,0)</f>
        <v>katA</v>
      </c>
    </row>
    <row r="13573" spans="8:37" x14ac:dyDescent="0.25">
      <c r="H13573" s="8"/>
      <c r="I13573" s="8"/>
      <c r="N13573" s="23"/>
      <c r="O13573" s="24"/>
      <c r="P13573" s="19"/>
      <c r="Q13573" s="19"/>
      <c r="R13573" s="19"/>
      <c r="U13573" s="27"/>
      <c r="Y13573" s="9" t="s">
        <v>696</v>
      </c>
      <c r="Z13573" s="9" t="s">
        <v>462</v>
      </c>
      <c r="AA13573" s="9" t="s">
        <v>237</v>
      </c>
      <c r="AB13573" s="9">
        <v>42301904</v>
      </c>
      <c r="AC13573" s="9" t="s">
        <v>14346</v>
      </c>
      <c r="AD13573" s="9" t="s">
        <v>225</v>
      </c>
      <c r="AE13573" s="5">
        <f t="shared" si="444"/>
        <v>0</v>
      </c>
      <c r="AF13573" s="5" t="str">
        <f t="shared" si="445"/>
        <v>katA</v>
      </c>
      <c r="AG13573" s="153"/>
      <c r="AH13573" s="153"/>
      <c r="AI13573" t="s">
        <v>17879</v>
      </c>
      <c r="AJ13573" t="s">
        <v>17878</v>
      </c>
      <c r="AK13573" s="9" t="str">
        <f>VLOOKUP(Y13573,zdroj!D:AJ,33,0)</f>
        <v>katA</v>
      </c>
    </row>
    <row r="13574" spans="8:37" x14ac:dyDescent="0.25">
      <c r="H13574" s="8"/>
      <c r="I13574" s="8"/>
      <c r="N13574" s="23"/>
      <c r="O13574" s="24"/>
      <c r="P13574" s="19"/>
      <c r="Q13574" s="19"/>
      <c r="R13574" s="19"/>
      <c r="U13574" s="27"/>
      <c r="Y13574" s="9" t="s">
        <v>696</v>
      </c>
      <c r="Z13574" s="9" t="s">
        <v>462</v>
      </c>
      <c r="AA13574" s="9" t="s">
        <v>237</v>
      </c>
      <c r="AB13574" s="9">
        <v>8005915</v>
      </c>
      <c r="AC13574" s="9" t="s">
        <v>14347</v>
      </c>
      <c r="AD13574" s="9" t="s">
        <v>225</v>
      </c>
      <c r="AE13574" s="5">
        <f t="shared" si="444"/>
        <v>0</v>
      </c>
      <c r="AF13574" s="5" t="str">
        <f t="shared" si="445"/>
        <v>katA</v>
      </c>
      <c r="AG13574" s="153"/>
      <c r="AH13574" s="153"/>
      <c r="AI13574" t="s">
        <v>201</v>
      </c>
      <c r="AJ13574" t="s">
        <v>17878</v>
      </c>
      <c r="AK13574" s="9" t="str">
        <f>VLOOKUP(Y13574,zdroj!D:AJ,33,0)</f>
        <v>katA</v>
      </c>
    </row>
    <row r="13575" spans="8:37" x14ac:dyDescent="0.25">
      <c r="H13575" s="8"/>
      <c r="I13575" s="8"/>
      <c r="N13575" s="23"/>
      <c r="O13575" s="24"/>
      <c r="P13575" s="19"/>
      <c r="Q13575" s="19"/>
      <c r="R13575" s="19"/>
      <c r="U13575" s="27"/>
      <c r="Y13575" s="9" t="s">
        <v>696</v>
      </c>
      <c r="Z13575" s="9" t="s">
        <v>462</v>
      </c>
      <c r="AA13575" s="9" t="s">
        <v>237</v>
      </c>
      <c r="AB13575" s="9">
        <v>72691891</v>
      </c>
      <c r="AC13575" s="9" t="s">
        <v>14348</v>
      </c>
      <c r="AD13575" s="9" t="s">
        <v>225</v>
      </c>
      <c r="AE13575" s="5">
        <f t="shared" si="444"/>
        <v>0</v>
      </c>
      <c r="AF13575" s="5" t="str">
        <f t="shared" si="445"/>
        <v>katA</v>
      </c>
      <c r="AG13575" s="153"/>
      <c r="AH13575" s="153"/>
      <c r="AI13575" t="s">
        <v>201</v>
      </c>
      <c r="AJ13575" t="s">
        <v>17878</v>
      </c>
      <c r="AK13575" s="9" t="str">
        <f>VLOOKUP(Y13575,zdroj!D:AJ,33,0)</f>
        <v>katA</v>
      </c>
    </row>
    <row r="13576" spans="8:37" x14ac:dyDescent="0.25">
      <c r="H13576" s="8"/>
      <c r="I13576" s="8"/>
      <c r="N13576" s="23"/>
      <c r="O13576" s="24"/>
      <c r="P13576" s="19"/>
      <c r="Q13576" s="19"/>
      <c r="R13576" s="19"/>
      <c r="U13576" s="27"/>
      <c r="Y13576" s="9" t="s">
        <v>696</v>
      </c>
      <c r="Z13576" s="9" t="s">
        <v>462</v>
      </c>
      <c r="AA13576" s="9" t="s">
        <v>237</v>
      </c>
      <c r="AB13576" s="9">
        <v>72733551</v>
      </c>
      <c r="AC13576" s="9" t="s">
        <v>14349</v>
      </c>
      <c r="AD13576" s="9" t="s">
        <v>225</v>
      </c>
      <c r="AE13576" s="5">
        <f t="shared" si="444"/>
        <v>0</v>
      </c>
      <c r="AF13576" s="5" t="str">
        <f t="shared" si="445"/>
        <v>katA</v>
      </c>
      <c r="AG13576" s="153"/>
      <c r="AH13576" s="153"/>
      <c r="AI13576" t="s">
        <v>17879</v>
      </c>
      <c r="AJ13576" t="s">
        <v>17878</v>
      </c>
      <c r="AK13576" s="9" t="str">
        <f>VLOOKUP(Y13576,zdroj!D:AJ,33,0)</f>
        <v>katA</v>
      </c>
    </row>
    <row r="13577" spans="8:37" x14ac:dyDescent="0.25">
      <c r="H13577" s="8"/>
      <c r="I13577" s="8"/>
      <c r="N13577" s="23"/>
      <c r="O13577" s="24"/>
      <c r="P13577" s="19"/>
      <c r="Q13577" s="19"/>
      <c r="R13577" s="19"/>
      <c r="U13577" s="27"/>
      <c r="Y13577" s="9" t="s">
        <v>696</v>
      </c>
      <c r="Z13577" s="9" t="s">
        <v>462</v>
      </c>
      <c r="AA13577" s="9" t="s">
        <v>237</v>
      </c>
      <c r="AB13577" s="9">
        <v>42585724</v>
      </c>
      <c r="AC13577" s="9" t="s">
        <v>14350</v>
      </c>
      <c r="AD13577" s="9" t="s">
        <v>231</v>
      </c>
      <c r="AE13577" s="5">
        <f t="shared" si="444"/>
        <v>0</v>
      </c>
      <c r="AF13577" s="5" t="str">
        <f t="shared" si="445"/>
        <v>katB</v>
      </c>
      <c r="AG13577" s="153"/>
      <c r="AH13577" s="153"/>
      <c r="AI13577" t="s">
        <v>201</v>
      </c>
      <c r="AJ13577" t="s">
        <v>17878</v>
      </c>
      <c r="AK13577" s="9" t="str">
        <f>VLOOKUP(Y13577,zdroj!D:AJ,33,0)</f>
        <v>katA</v>
      </c>
    </row>
    <row r="13578" spans="8:37" x14ac:dyDescent="0.25">
      <c r="H13578" s="8"/>
      <c r="I13578" s="8"/>
      <c r="N13578" s="23"/>
      <c r="O13578" s="24"/>
      <c r="P13578" s="19"/>
      <c r="Q13578" s="19"/>
      <c r="R13578" s="19"/>
      <c r="U13578" s="27"/>
      <c r="Y13578" s="9" t="s">
        <v>696</v>
      </c>
      <c r="Z13578" s="9" t="s">
        <v>462</v>
      </c>
      <c r="AA13578" s="9" t="s">
        <v>237</v>
      </c>
      <c r="AB13578" s="9">
        <v>74403052</v>
      </c>
      <c r="AC13578" s="9" t="s">
        <v>14351</v>
      </c>
      <c r="AD13578" s="9" t="s">
        <v>231</v>
      </c>
      <c r="AE13578" s="5">
        <f t="shared" ref="AE13578:AE13641" si="446">VLOOKUP(Y13578,K:T,10,0)</f>
        <v>0</v>
      </c>
      <c r="AF13578" s="5" t="str">
        <f t="shared" ref="AF13578:AF13641" si="447">IF(AE13578="A",IF(AD13578="katA","katB",AD13578),AD13578)</f>
        <v>katB</v>
      </c>
      <c r="AG13578" s="153"/>
      <c r="AH13578" s="153"/>
      <c r="AI13578" t="s">
        <v>201</v>
      </c>
      <c r="AJ13578" t="s">
        <v>17878</v>
      </c>
      <c r="AK13578" s="9" t="str">
        <f>VLOOKUP(Y13578,zdroj!D:AJ,33,0)</f>
        <v>katA</v>
      </c>
    </row>
    <row r="13579" spans="8:37" x14ac:dyDescent="0.25">
      <c r="H13579" s="8"/>
      <c r="I13579" s="8"/>
      <c r="N13579" s="23"/>
      <c r="O13579" s="24"/>
      <c r="P13579" s="19"/>
      <c r="Q13579" s="19"/>
      <c r="R13579" s="19"/>
      <c r="U13579" s="27"/>
      <c r="Y13579" s="9" t="s">
        <v>696</v>
      </c>
      <c r="Z13579" s="9" t="s">
        <v>462</v>
      </c>
      <c r="AA13579" s="9" t="s">
        <v>237</v>
      </c>
      <c r="AB13579" s="9">
        <v>79902537</v>
      </c>
      <c r="AC13579" s="9" t="s">
        <v>14352</v>
      </c>
      <c r="AD13579" s="9" t="s">
        <v>225</v>
      </c>
      <c r="AE13579" s="5">
        <f t="shared" si="446"/>
        <v>0</v>
      </c>
      <c r="AF13579" s="5" t="str">
        <f t="shared" si="447"/>
        <v>katA</v>
      </c>
      <c r="AG13579" s="153"/>
      <c r="AH13579" s="153"/>
      <c r="AI13579" t="s">
        <v>201</v>
      </c>
      <c r="AJ13579" t="s">
        <v>17878</v>
      </c>
      <c r="AK13579" s="9" t="str">
        <f>VLOOKUP(Y13579,zdroj!D:AJ,33,0)</f>
        <v>katA</v>
      </c>
    </row>
    <row r="13580" spans="8:37" x14ac:dyDescent="0.25">
      <c r="H13580" s="8"/>
      <c r="I13580" s="8"/>
      <c r="N13580" s="23"/>
      <c r="O13580" s="24"/>
      <c r="P13580" s="19"/>
      <c r="Q13580" s="19"/>
      <c r="R13580" s="19"/>
      <c r="U13580" s="27"/>
      <c r="Y13580" s="9" t="s">
        <v>696</v>
      </c>
      <c r="Z13580" s="9" t="s">
        <v>462</v>
      </c>
      <c r="AA13580" s="9" t="s">
        <v>237</v>
      </c>
      <c r="AB13580" s="9">
        <v>80304745</v>
      </c>
      <c r="AC13580" s="9" t="s">
        <v>14353</v>
      </c>
      <c r="AD13580" s="9" t="s">
        <v>231</v>
      </c>
      <c r="AE13580" s="5">
        <f t="shared" si="446"/>
        <v>0</v>
      </c>
      <c r="AF13580" s="5" t="str">
        <f t="shared" si="447"/>
        <v>katB</v>
      </c>
      <c r="AG13580" s="153"/>
      <c r="AH13580" s="153"/>
      <c r="AI13580" t="s">
        <v>17879</v>
      </c>
      <c r="AJ13580" t="s">
        <v>17878</v>
      </c>
      <c r="AK13580" s="9" t="str">
        <f>VLOOKUP(Y13580,zdroj!D:AJ,33,0)</f>
        <v>katA</v>
      </c>
    </row>
    <row r="13581" spans="8:37" x14ac:dyDescent="0.25">
      <c r="H13581" s="8"/>
      <c r="I13581" s="8"/>
      <c r="N13581" s="23"/>
      <c r="O13581" s="24"/>
      <c r="P13581" s="19"/>
      <c r="Q13581" s="19"/>
      <c r="R13581" s="19"/>
      <c r="U13581" s="27"/>
      <c r="Y13581" s="9" t="s">
        <v>696</v>
      </c>
      <c r="Z13581" s="9" t="s">
        <v>462</v>
      </c>
      <c r="AA13581" s="9" t="s">
        <v>237</v>
      </c>
      <c r="AB13581" s="9">
        <v>81430558</v>
      </c>
      <c r="AC13581" s="9" t="s">
        <v>14354</v>
      </c>
      <c r="AD13581" s="9" t="s">
        <v>231</v>
      </c>
      <c r="AE13581" s="5">
        <f t="shared" si="446"/>
        <v>0</v>
      </c>
      <c r="AF13581" s="5" t="str">
        <f t="shared" si="447"/>
        <v>katB</v>
      </c>
      <c r="AG13581" s="153"/>
      <c r="AH13581" s="153"/>
      <c r="AI13581" t="s">
        <v>201</v>
      </c>
      <c r="AJ13581" t="s">
        <v>17878</v>
      </c>
      <c r="AK13581" s="9" t="str">
        <f>VLOOKUP(Y13581,zdroj!D:AJ,33,0)</f>
        <v>katA</v>
      </c>
    </row>
    <row r="13582" spans="8:37" x14ac:dyDescent="0.25">
      <c r="H13582" s="8"/>
      <c r="I13582" s="8"/>
      <c r="N13582" s="23"/>
      <c r="O13582" s="24"/>
      <c r="P13582" s="19"/>
      <c r="Q13582" s="19"/>
      <c r="R13582" s="19"/>
      <c r="U13582" s="27"/>
      <c r="Y13582" s="9" t="s">
        <v>696</v>
      </c>
      <c r="Z13582" s="9" t="s">
        <v>462</v>
      </c>
      <c r="AA13582" s="9" t="s">
        <v>237</v>
      </c>
      <c r="AB13582" s="9">
        <v>82040982</v>
      </c>
      <c r="AC13582" s="9" t="s">
        <v>14355</v>
      </c>
      <c r="AD13582" s="9" t="s">
        <v>231</v>
      </c>
      <c r="AE13582" s="5">
        <f t="shared" si="446"/>
        <v>0</v>
      </c>
      <c r="AF13582" s="5" t="str">
        <f t="shared" si="447"/>
        <v>katB</v>
      </c>
      <c r="AG13582" s="153"/>
      <c r="AH13582" s="153"/>
      <c r="AI13582" t="s">
        <v>201</v>
      </c>
      <c r="AJ13582" t="s">
        <v>17878</v>
      </c>
      <c r="AK13582" s="9" t="str">
        <f>VLOOKUP(Y13582,zdroj!D:AJ,33,0)</f>
        <v>katA</v>
      </c>
    </row>
    <row r="13583" spans="8:37" x14ac:dyDescent="0.25">
      <c r="H13583" s="8"/>
      <c r="I13583" s="8"/>
      <c r="N13583" s="23"/>
      <c r="O13583" s="24"/>
      <c r="P13583" s="19"/>
      <c r="Q13583" s="19"/>
      <c r="R13583" s="19"/>
      <c r="U13583" s="27"/>
      <c r="Y13583" s="9" t="s">
        <v>696</v>
      </c>
      <c r="Z13583" s="9" t="s">
        <v>462</v>
      </c>
      <c r="AA13583" s="9" t="s">
        <v>237</v>
      </c>
      <c r="AB13583" s="9">
        <v>8006601</v>
      </c>
      <c r="AC13583" s="9" t="s">
        <v>14356</v>
      </c>
      <c r="AD13583" s="9" t="s">
        <v>231</v>
      </c>
      <c r="AE13583" s="5">
        <f t="shared" si="446"/>
        <v>0</v>
      </c>
      <c r="AF13583" s="5" t="str">
        <f t="shared" si="447"/>
        <v>katB</v>
      </c>
      <c r="AG13583" s="153"/>
      <c r="AH13583" s="153"/>
      <c r="AI13583" t="s">
        <v>17879</v>
      </c>
      <c r="AJ13583" t="s">
        <v>17878</v>
      </c>
      <c r="AK13583" s="9" t="str">
        <f>VLOOKUP(Y13583,zdroj!D:AJ,33,0)</f>
        <v>katA</v>
      </c>
    </row>
    <row r="13584" spans="8:37" x14ac:dyDescent="0.25">
      <c r="H13584" s="8"/>
      <c r="I13584" s="8"/>
      <c r="N13584" s="23"/>
      <c r="O13584" s="24"/>
      <c r="P13584" s="19"/>
      <c r="Q13584" s="19"/>
      <c r="R13584" s="19"/>
      <c r="U13584" s="27"/>
      <c r="Y13584" s="9" t="s">
        <v>696</v>
      </c>
      <c r="Z13584" s="9" t="s">
        <v>462</v>
      </c>
      <c r="AA13584" s="9" t="s">
        <v>237</v>
      </c>
      <c r="AB13584" s="9">
        <v>8006598</v>
      </c>
      <c r="AC13584" s="9" t="s">
        <v>14357</v>
      </c>
      <c r="AD13584" s="9" t="s">
        <v>225</v>
      </c>
      <c r="AE13584" s="5">
        <f t="shared" si="446"/>
        <v>0</v>
      </c>
      <c r="AF13584" s="5" t="str">
        <f t="shared" si="447"/>
        <v>katA</v>
      </c>
      <c r="AG13584" s="153"/>
      <c r="AH13584" s="153"/>
      <c r="AI13584" t="s">
        <v>17879</v>
      </c>
      <c r="AJ13584" t="s">
        <v>17878</v>
      </c>
      <c r="AK13584" s="9" t="str">
        <f>VLOOKUP(Y13584,zdroj!D:AJ,33,0)</f>
        <v>katA</v>
      </c>
    </row>
    <row r="13585" spans="8:37" x14ac:dyDescent="0.25">
      <c r="H13585" s="8"/>
      <c r="I13585" s="8"/>
      <c r="N13585" s="23"/>
      <c r="O13585" s="24"/>
      <c r="P13585" s="19"/>
      <c r="Q13585" s="19"/>
      <c r="R13585" s="19"/>
      <c r="U13585" s="27"/>
      <c r="Y13585" s="9" t="s">
        <v>696</v>
      </c>
      <c r="Z13585" s="9" t="s">
        <v>462</v>
      </c>
      <c r="AA13585" s="9" t="s">
        <v>237</v>
      </c>
      <c r="AB13585" s="9">
        <v>28328574</v>
      </c>
      <c r="AC13585" s="9" t="s">
        <v>14358</v>
      </c>
      <c r="AD13585" s="9" t="s">
        <v>231</v>
      </c>
      <c r="AE13585" s="5">
        <f t="shared" si="446"/>
        <v>0</v>
      </c>
      <c r="AF13585" s="5" t="str">
        <f t="shared" si="447"/>
        <v>katB</v>
      </c>
      <c r="AG13585" s="153"/>
      <c r="AH13585" s="153"/>
      <c r="AI13585" t="s">
        <v>201</v>
      </c>
      <c r="AJ13585" t="s">
        <v>17878</v>
      </c>
      <c r="AK13585" s="9" t="str">
        <f>VLOOKUP(Y13585,zdroj!D:AJ,33,0)</f>
        <v>katA</v>
      </c>
    </row>
    <row r="13586" spans="8:37" x14ac:dyDescent="0.25">
      <c r="H13586" s="8"/>
      <c r="I13586" s="8"/>
      <c r="N13586" s="23"/>
      <c r="O13586" s="24"/>
      <c r="P13586" s="19"/>
      <c r="Q13586" s="19"/>
      <c r="R13586" s="19"/>
      <c r="U13586" s="27"/>
      <c r="Y13586" s="9" t="s">
        <v>696</v>
      </c>
      <c r="Z13586" s="9" t="s">
        <v>462</v>
      </c>
      <c r="AA13586" s="9" t="s">
        <v>237</v>
      </c>
      <c r="AB13586" s="9">
        <v>8005923</v>
      </c>
      <c r="AC13586" s="9" t="s">
        <v>14359</v>
      </c>
      <c r="AD13586" s="9" t="s">
        <v>231</v>
      </c>
      <c r="AE13586" s="5">
        <f t="shared" si="446"/>
        <v>0</v>
      </c>
      <c r="AF13586" s="5" t="str">
        <f t="shared" si="447"/>
        <v>katB</v>
      </c>
      <c r="AG13586" s="153"/>
      <c r="AH13586" s="153"/>
      <c r="AI13586" t="s">
        <v>201</v>
      </c>
      <c r="AJ13586" t="s">
        <v>17878</v>
      </c>
      <c r="AK13586" s="9" t="str">
        <f>VLOOKUP(Y13586,zdroj!D:AJ,33,0)</f>
        <v>katA</v>
      </c>
    </row>
    <row r="13587" spans="8:37" x14ac:dyDescent="0.25">
      <c r="H13587" s="8"/>
      <c r="I13587" s="8"/>
      <c r="N13587" s="23"/>
      <c r="O13587" s="24"/>
      <c r="P13587" s="19"/>
      <c r="Q13587" s="19"/>
      <c r="R13587" s="19"/>
      <c r="U13587" s="27"/>
      <c r="Y13587" s="9" t="s">
        <v>696</v>
      </c>
      <c r="Z13587" s="9" t="s">
        <v>462</v>
      </c>
      <c r="AA13587" s="9" t="s">
        <v>237</v>
      </c>
      <c r="AB13587" s="9">
        <v>8005931</v>
      </c>
      <c r="AC13587" s="9" t="s">
        <v>14360</v>
      </c>
      <c r="AD13587" s="9" t="s">
        <v>225</v>
      </c>
      <c r="AE13587" s="5">
        <f t="shared" si="446"/>
        <v>0</v>
      </c>
      <c r="AF13587" s="5" t="str">
        <f t="shared" si="447"/>
        <v>katA</v>
      </c>
      <c r="AG13587" s="153"/>
      <c r="AH13587" s="153"/>
      <c r="AI13587" t="s">
        <v>201</v>
      </c>
      <c r="AJ13587" t="s">
        <v>17878</v>
      </c>
      <c r="AK13587" s="9" t="str">
        <f>VLOOKUP(Y13587,zdroj!D:AJ,33,0)</f>
        <v>katA</v>
      </c>
    </row>
    <row r="13588" spans="8:37" x14ac:dyDescent="0.25">
      <c r="H13588" s="8"/>
      <c r="I13588" s="8"/>
      <c r="N13588" s="23"/>
      <c r="O13588" s="24"/>
      <c r="P13588" s="19"/>
      <c r="Q13588" s="19"/>
      <c r="R13588" s="19"/>
      <c r="U13588" s="27"/>
      <c r="Y13588" s="9" t="s">
        <v>696</v>
      </c>
      <c r="Z13588" s="9" t="s">
        <v>462</v>
      </c>
      <c r="AA13588" s="9" t="s">
        <v>237</v>
      </c>
      <c r="AB13588" s="9">
        <v>8005940</v>
      </c>
      <c r="AC13588" s="9" t="s">
        <v>14361</v>
      </c>
      <c r="AD13588" s="9" t="s">
        <v>231</v>
      </c>
      <c r="AE13588" s="5">
        <f t="shared" si="446"/>
        <v>0</v>
      </c>
      <c r="AF13588" s="5" t="str">
        <f t="shared" si="447"/>
        <v>katB</v>
      </c>
      <c r="AG13588" s="153"/>
      <c r="AH13588" s="153"/>
      <c r="AI13588" t="s">
        <v>17879</v>
      </c>
      <c r="AJ13588" t="s">
        <v>17878</v>
      </c>
      <c r="AK13588" s="9" t="str">
        <f>VLOOKUP(Y13588,zdroj!D:AJ,33,0)</f>
        <v>katA</v>
      </c>
    </row>
    <row r="13589" spans="8:37" x14ac:dyDescent="0.25">
      <c r="H13589" s="8"/>
      <c r="I13589" s="8"/>
      <c r="N13589" s="23"/>
      <c r="O13589" s="24"/>
      <c r="P13589" s="19"/>
      <c r="Q13589" s="19"/>
      <c r="R13589" s="19"/>
      <c r="U13589" s="27"/>
      <c r="Y13589" s="9" t="s">
        <v>696</v>
      </c>
      <c r="Z13589" s="9" t="s">
        <v>462</v>
      </c>
      <c r="AA13589" s="9" t="s">
        <v>237</v>
      </c>
      <c r="AB13589" s="9">
        <v>8005958</v>
      </c>
      <c r="AC13589" s="9" t="s">
        <v>14362</v>
      </c>
      <c r="AD13589" s="9" t="s">
        <v>225</v>
      </c>
      <c r="AE13589" s="5">
        <f t="shared" si="446"/>
        <v>0</v>
      </c>
      <c r="AF13589" s="5" t="str">
        <f t="shared" si="447"/>
        <v>katA</v>
      </c>
      <c r="AG13589" s="153"/>
      <c r="AH13589" s="153"/>
      <c r="AI13589" t="s">
        <v>201</v>
      </c>
      <c r="AJ13589" t="s">
        <v>17878</v>
      </c>
      <c r="AK13589" s="9" t="str">
        <f>VLOOKUP(Y13589,zdroj!D:AJ,33,0)</f>
        <v>katA</v>
      </c>
    </row>
    <row r="13590" spans="8:37" x14ac:dyDescent="0.25">
      <c r="H13590" s="8"/>
      <c r="I13590" s="8"/>
      <c r="N13590" s="23"/>
      <c r="O13590" s="24"/>
      <c r="P13590" s="19"/>
      <c r="Q13590" s="19"/>
      <c r="R13590" s="19"/>
      <c r="U13590" s="27"/>
      <c r="Y13590" s="9" t="s">
        <v>696</v>
      </c>
      <c r="Z13590" s="9" t="s">
        <v>462</v>
      </c>
      <c r="AA13590" s="9" t="s">
        <v>237</v>
      </c>
      <c r="AB13590" s="9">
        <v>8005966</v>
      </c>
      <c r="AC13590" s="9" t="s">
        <v>14363</v>
      </c>
      <c r="AD13590" s="9" t="s">
        <v>231</v>
      </c>
      <c r="AE13590" s="5">
        <f t="shared" si="446"/>
        <v>0</v>
      </c>
      <c r="AF13590" s="5" t="str">
        <f t="shared" si="447"/>
        <v>katB</v>
      </c>
      <c r="AG13590" s="153"/>
      <c r="AH13590" s="153"/>
      <c r="AI13590" t="s">
        <v>201</v>
      </c>
      <c r="AJ13590" t="s">
        <v>17878</v>
      </c>
      <c r="AK13590" s="9" t="str">
        <f>VLOOKUP(Y13590,zdroj!D:AJ,33,0)</f>
        <v>katA</v>
      </c>
    </row>
    <row r="13591" spans="8:37" x14ac:dyDescent="0.25">
      <c r="H13591" s="8"/>
      <c r="I13591" s="8"/>
      <c r="N13591" s="23"/>
      <c r="O13591" s="24"/>
      <c r="P13591" s="19"/>
      <c r="Q13591" s="19"/>
      <c r="R13591" s="19"/>
      <c r="U13591" s="27"/>
      <c r="Y13591" s="9" t="s">
        <v>696</v>
      </c>
      <c r="Z13591" s="9" t="s">
        <v>462</v>
      </c>
      <c r="AA13591" s="9" t="s">
        <v>237</v>
      </c>
      <c r="AB13591" s="9">
        <v>8005869</v>
      </c>
      <c r="AC13591" s="9" t="s">
        <v>14364</v>
      </c>
      <c r="AD13591" s="9" t="s">
        <v>225</v>
      </c>
      <c r="AE13591" s="5">
        <f t="shared" si="446"/>
        <v>0</v>
      </c>
      <c r="AF13591" s="5" t="str">
        <f t="shared" si="447"/>
        <v>katA</v>
      </c>
      <c r="AG13591" s="153"/>
      <c r="AH13591" s="153"/>
      <c r="AI13591" t="s">
        <v>17879</v>
      </c>
      <c r="AJ13591" t="s">
        <v>17878</v>
      </c>
      <c r="AK13591" s="9" t="str">
        <f>VLOOKUP(Y13591,zdroj!D:AJ,33,0)</f>
        <v>katA</v>
      </c>
    </row>
    <row r="13592" spans="8:37" x14ac:dyDescent="0.25">
      <c r="H13592" s="8"/>
      <c r="I13592" s="8"/>
      <c r="N13592" s="23"/>
      <c r="O13592" s="24"/>
      <c r="P13592" s="19"/>
      <c r="Q13592" s="19"/>
      <c r="R13592" s="19"/>
      <c r="U13592" s="27"/>
      <c r="Y13592" s="9" t="s">
        <v>696</v>
      </c>
      <c r="Z13592" s="9" t="s">
        <v>462</v>
      </c>
      <c r="AA13592" s="9" t="s">
        <v>237</v>
      </c>
      <c r="AB13592" s="9">
        <v>8005974</v>
      </c>
      <c r="AC13592" s="9" t="s">
        <v>14365</v>
      </c>
      <c r="AD13592" s="9" t="s">
        <v>800</v>
      </c>
      <c r="AE13592" s="5">
        <f t="shared" si="446"/>
        <v>0</v>
      </c>
      <c r="AF13592" s="5" t="str">
        <f t="shared" si="447"/>
        <v>Pokryto</v>
      </c>
      <c r="AG13592" s="153"/>
      <c r="AH13592" s="153"/>
      <c r="AI13592" t="s">
        <v>201</v>
      </c>
      <c r="AJ13592" t="s">
        <v>800</v>
      </c>
      <c r="AK13592" s="9" t="str">
        <f>VLOOKUP(Y13592,zdroj!D:AJ,33,0)</f>
        <v>katA</v>
      </c>
    </row>
    <row r="13593" spans="8:37" x14ac:dyDescent="0.25">
      <c r="H13593" s="8"/>
      <c r="I13593" s="8"/>
      <c r="N13593" s="23"/>
      <c r="O13593" s="24"/>
      <c r="P13593" s="19"/>
      <c r="Q13593" s="19"/>
      <c r="R13593" s="19"/>
      <c r="U13593" s="27"/>
      <c r="Y13593" s="9" t="s">
        <v>696</v>
      </c>
      <c r="Z13593" s="9" t="s">
        <v>462</v>
      </c>
      <c r="AA13593" s="9" t="s">
        <v>237</v>
      </c>
      <c r="AB13593" s="9">
        <v>8005982</v>
      </c>
      <c r="AC13593" s="9" t="s">
        <v>14366</v>
      </c>
      <c r="AD13593" s="9" t="s">
        <v>231</v>
      </c>
      <c r="AE13593" s="5">
        <f t="shared" si="446"/>
        <v>0</v>
      </c>
      <c r="AF13593" s="5" t="str">
        <f t="shared" si="447"/>
        <v>katB</v>
      </c>
      <c r="AG13593" s="153"/>
      <c r="AH13593" s="153"/>
      <c r="AI13593" t="s">
        <v>201</v>
      </c>
      <c r="AJ13593" t="s">
        <v>17878</v>
      </c>
      <c r="AK13593" s="9" t="str">
        <f>VLOOKUP(Y13593,zdroj!D:AJ,33,0)</f>
        <v>katA</v>
      </c>
    </row>
    <row r="13594" spans="8:37" x14ac:dyDescent="0.25">
      <c r="H13594" s="8"/>
      <c r="I13594" s="8"/>
      <c r="N13594" s="23"/>
      <c r="O13594" s="24"/>
      <c r="P13594" s="19"/>
      <c r="Q13594" s="19"/>
      <c r="R13594" s="19"/>
      <c r="U13594" s="27"/>
      <c r="Y13594" s="9" t="s">
        <v>696</v>
      </c>
      <c r="Z13594" s="9" t="s">
        <v>462</v>
      </c>
      <c r="AA13594" s="9" t="s">
        <v>237</v>
      </c>
      <c r="AB13594" s="9">
        <v>8005991</v>
      </c>
      <c r="AC13594" s="9" t="s">
        <v>14367</v>
      </c>
      <c r="AD13594" s="9" t="s">
        <v>225</v>
      </c>
      <c r="AE13594" s="5">
        <f t="shared" si="446"/>
        <v>0</v>
      </c>
      <c r="AF13594" s="5" t="str">
        <f t="shared" si="447"/>
        <v>katA</v>
      </c>
      <c r="AG13594" s="153"/>
      <c r="AH13594" s="153"/>
      <c r="AI13594" t="s">
        <v>201</v>
      </c>
      <c r="AJ13594" t="s">
        <v>17878</v>
      </c>
      <c r="AK13594" s="9" t="str">
        <f>VLOOKUP(Y13594,zdroj!D:AJ,33,0)</f>
        <v>katA</v>
      </c>
    </row>
    <row r="13595" spans="8:37" x14ac:dyDescent="0.25">
      <c r="H13595" s="8"/>
      <c r="I13595" s="8"/>
      <c r="N13595" s="23"/>
      <c r="O13595" s="24"/>
      <c r="P13595" s="19"/>
      <c r="Q13595" s="19"/>
      <c r="R13595" s="19"/>
      <c r="U13595" s="27"/>
      <c r="Y13595" s="9" t="s">
        <v>696</v>
      </c>
      <c r="Z13595" s="9" t="s">
        <v>462</v>
      </c>
      <c r="AA13595" s="9" t="s">
        <v>237</v>
      </c>
      <c r="AB13595" s="9">
        <v>8006008</v>
      </c>
      <c r="AC13595" s="9" t="s">
        <v>14368</v>
      </c>
      <c r="AD13595" s="9" t="s">
        <v>231</v>
      </c>
      <c r="AE13595" s="5">
        <f t="shared" si="446"/>
        <v>0</v>
      </c>
      <c r="AF13595" s="5" t="str">
        <f t="shared" si="447"/>
        <v>katB</v>
      </c>
      <c r="AG13595" s="153"/>
      <c r="AH13595" s="153"/>
      <c r="AI13595" t="s">
        <v>17879</v>
      </c>
      <c r="AJ13595" t="s">
        <v>17878</v>
      </c>
      <c r="AK13595" s="9" t="str">
        <f>VLOOKUP(Y13595,zdroj!D:AJ,33,0)</f>
        <v>katA</v>
      </c>
    </row>
    <row r="13596" spans="8:37" x14ac:dyDescent="0.25">
      <c r="H13596" s="8"/>
      <c r="I13596" s="8"/>
      <c r="N13596" s="23"/>
      <c r="O13596" s="24"/>
      <c r="P13596" s="19"/>
      <c r="Q13596" s="19"/>
      <c r="R13596" s="19"/>
      <c r="U13596" s="27"/>
      <c r="Y13596" s="9" t="s">
        <v>696</v>
      </c>
      <c r="Z13596" s="9" t="s">
        <v>462</v>
      </c>
      <c r="AA13596" s="9" t="s">
        <v>237</v>
      </c>
      <c r="AB13596" s="9">
        <v>8005877</v>
      </c>
      <c r="AC13596" s="9" t="s">
        <v>14369</v>
      </c>
      <c r="AD13596" s="9" t="s">
        <v>225</v>
      </c>
      <c r="AE13596" s="5">
        <f t="shared" si="446"/>
        <v>0</v>
      </c>
      <c r="AF13596" s="5" t="str">
        <f t="shared" si="447"/>
        <v>katA</v>
      </c>
      <c r="AG13596" s="153"/>
      <c r="AH13596" s="153"/>
      <c r="AI13596" t="s">
        <v>201</v>
      </c>
      <c r="AJ13596" t="s">
        <v>17878</v>
      </c>
      <c r="AK13596" s="9" t="str">
        <f>VLOOKUP(Y13596,zdroj!D:AJ,33,0)</f>
        <v>katA</v>
      </c>
    </row>
    <row r="13597" spans="8:37" x14ac:dyDescent="0.25">
      <c r="H13597" s="8"/>
      <c r="I13597" s="8"/>
      <c r="N13597" s="23"/>
      <c r="O13597" s="24"/>
      <c r="P13597" s="19"/>
      <c r="Q13597" s="19"/>
      <c r="R13597" s="19"/>
      <c r="U13597" s="27"/>
      <c r="Y13597" s="9" t="s">
        <v>696</v>
      </c>
      <c r="Z13597" s="9" t="s">
        <v>462</v>
      </c>
      <c r="AA13597" s="9" t="s">
        <v>237</v>
      </c>
      <c r="AB13597" s="9">
        <v>8006016</v>
      </c>
      <c r="AC13597" s="9" t="s">
        <v>14370</v>
      </c>
      <c r="AD13597" s="9" t="s">
        <v>231</v>
      </c>
      <c r="AE13597" s="5">
        <f t="shared" si="446"/>
        <v>0</v>
      </c>
      <c r="AF13597" s="5" t="str">
        <f t="shared" si="447"/>
        <v>katB</v>
      </c>
      <c r="AG13597" s="153"/>
      <c r="AH13597" s="153"/>
      <c r="AI13597" t="s">
        <v>201</v>
      </c>
      <c r="AJ13597" t="s">
        <v>17878</v>
      </c>
      <c r="AK13597" s="9" t="str">
        <f>VLOOKUP(Y13597,zdroj!D:AJ,33,0)</f>
        <v>katA</v>
      </c>
    </row>
    <row r="13598" spans="8:37" x14ac:dyDescent="0.25">
      <c r="H13598" s="8"/>
      <c r="I13598" s="8"/>
      <c r="N13598" s="23"/>
      <c r="O13598" s="24"/>
      <c r="P13598" s="19"/>
      <c r="Q13598" s="19"/>
      <c r="R13598" s="19"/>
      <c r="U13598" s="27"/>
      <c r="Y13598" s="9" t="s">
        <v>696</v>
      </c>
      <c r="Z13598" s="9" t="s">
        <v>462</v>
      </c>
      <c r="AA13598" s="9" t="s">
        <v>237</v>
      </c>
      <c r="AB13598" s="9">
        <v>8006032</v>
      </c>
      <c r="AC13598" s="9" t="s">
        <v>14371</v>
      </c>
      <c r="AD13598" s="9" t="s">
        <v>225</v>
      </c>
      <c r="AE13598" s="5">
        <f t="shared" si="446"/>
        <v>0</v>
      </c>
      <c r="AF13598" s="5" t="str">
        <f t="shared" si="447"/>
        <v>katA</v>
      </c>
      <c r="AG13598" s="153"/>
      <c r="AH13598" s="153"/>
      <c r="AI13598" t="s">
        <v>17879</v>
      </c>
      <c r="AJ13598" t="s">
        <v>17878</v>
      </c>
      <c r="AK13598" s="9" t="str">
        <f>VLOOKUP(Y13598,zdroj!D:AJ,33,0)</f>
        <v>katA</v>
      </c>
    </row>
    <row r="13599" spans="8:37" x14ac:dyDescent="0.25">
      <c r="H13599" s="8"/>
      <c r="I13599" s="8"/>
      <c r="N13599" s="23"/>
      <c r="O13599" s="24"/>
      <c r="P13599" s="19"/>
      <c r="Q13599" s="19"/>
      <c r="R13599" s="19"/>
      <c r="U13599" s="27"/>
      <c r="Y13599" s="9" t="s">
        <v>696</v>
      </c>
      <c r="Z13599" s="9" t="s">
        <v>462</v>
      </c>
      <c r="AA13599" s="9" t="s">
        <v>237</v>
      </c>
      <c r="AB13599" s="9">
        <v>8006041</v>
      </c>
      <c r="AC13599" s="9" t="s">
        <v>14372</v>
      </c>
      <c r="AD13599" s="9" t="s">
        <v>225</v>
      </c>
      <c r="AE13599" s="5">
        <f t="shared" si="446"/>
        <v>0</v>
      </c>
      <c r="AF13599" s="5" t="str">
        <f t="shared" si="447"/>
        <v>katA</v>
      </c>
      <c r="AG13599" s="153"/>
      <c r="AH13599" s="153"/>
      <c r="AI13599" t="s">
        <v>201</v>
      </c>
      <c r="AJ13599" t="s">
        <v>17878</v>
      </c>
      <c r="AK13599" s="9" t="str">
        <f>VLOOKUP(Y13599,zdroj!D:AJ,33,0)</f>
        <v>katA</v>
      </c>
    </row>
    <row r="13600" spans="8:37" x14ac:dyDescent="0.25">
      <c r="H13600" s="8"/>
      <c r="I13600" s="8"/>
      <c r="N13600" s="23"/>
      <c r="O13600" s="24"/>
      <c r="P13600" s="19"/>
      <c r="Q13600" s="19"/>
      <c r="R13600" s="19"/>
      <c r="U13600" s="27"/>
      <c r="Y13600" s="9" t="s">
        <v>696</v>
      </c>
      <c r="Z13600" s="9" t="s">
        <v>462</v>
      </c>
      <c r="AA13600" s="9" t="s">
        <v>237</v>
      </c>
      <c r="AB13600" s="9">
        <v>8005885</v>
      </c>
      <c r="AC13600" s="9" t="s">
        <v>14373</v>
      </c>
      <c r="AD13600" s="9" t="s">
        <v>225</v>
      </c>
      <c r="AE13600" s="5">
        <f t="shared" si="446"/>
        <v>0</v>
      </c>
      <c r="AF13600" s="5" t="str">
        <f t="shared" si="447"/>
        <v>katA</v>
      </c>
      <c r="AG13600" s="153"/>
      <c r="AH13600" s="153"/>
      <c r="AI13600" t="s">
        <v>201</v>
      </c>
      <c r="AJ13600" t="s">
        <v>17878</v>
      </c>
      <c r="AK13600" s="9" t="str">
        <f>VLOOKUP(Y13600,zdroj!D:AJ,33,0)</f>
        <v>katA</v>
      </c>
    </row>
    <row r="13601" spans="8:37" x14ac:dyDescent="0.25">
      <c r="H13601" s="8"/>
      <c r="I13601" s="8"/>
      <c r="N13601" s="23"/>
      <c r="O13601" s="24"/>
      <c r="P13601" s="19"/>
      <c r="Q13601" s="19"/>
      <c r="R13601" s="19"/>
      <c r="U13601" s="27"/>
      <c r="Y13601" s="9" t="s">
        <v>696</v>
      </c>
      <c r="Z13601" s="9" t="s">
        <v>462</v>
      </c>
      <c r="AA13601" s="9" t="s">
        <v>237</v>
      </c>
      <c r="AB13601" s="9">
        <v>8006059</v>
      </c>
      <c r="AC13601" s="9" t="s">
        <v>14374</v>
      </c>
      <c r="AD13601" s="9" t="s">
        <v>225</v>
      </c>
      <c r="AE13601" s="5">
        <f t="shared" si="446"/>
        <v>0</v>
      </c>
      <c r="AF13601" s="5" t="str">
        <f t="shared" si="447"/>
        <v>katA</v>
      </c>
      <c r="AG13601" s="153"/>
      <c r="AH13601" s="153"/>
      <c r="AI13601" t="s">
        <v>201</v>
      </c>
      <c r="AJ13601" t="s">
        <v>17878</v>
      </c>
      <c r="AK13601" s="9" t="str">
        <f>VLOOKUP(Y13601,zdroj!D:AJ,33,0)</f>
        <v>katA</v>
      </c>
    </row>
    <row r="13602" spans="8:37" x14ac:dyDescent="0.25">
      <c r="H13602" s="8"/>
      <c r="I13602" s="8"/>
      <c r="N13602" s="23"/>
      <c r="O13602" s="24"/>
      <c r="P13602" s="19"/>
      <c r="Q13602" s="19"/>
      <c r="R13602" s="19"/>
      <c r="U13602" s="27"/>
      <c r="Y13602" s="9" t="s">
        <v>696</v>
      </c>
      <c r="Z13602" s="9" t="s">
        <v>462</v>
      </c>
      <c r="AA13602" s="9" t="s">
        <v>237</v>
      </c>
      <c r="AB13602" s="9">
        <v>8006067</v>
      </c>
      <c r="AC13602" s="9" t="s">
        <v>14375</v>
      </c>
      <c r="AD13602" s="9" t="s">
        <v>231</v>
      </c>
      <c r="AE13602" s="5">
        <f t="shared" si="446"/>
        <v>0</v>
      </c>
      <c r="AF13602" s="5" t="str">
        <f t="shared" si="447"/>
        <v>katB</v>
      </c>
      <c r="AG13602" s="153"/>
      <c r="AH13602" s="153"/>
      <c r="AI13602" t="s">
        <v>17879</v>
      </c>
      <c r="AJ13602" t="s">
        <v>17878</v>
      </c>
      <c r="AK13602" s="9" t="str">
        <f>VLOOKUP(Y13602,zdroj!D:AJ,33,0)</f>
        <v>katA</v>
      </c>
    </row>
    <row r="13603" spans="8:37" x14ac:dyDescent="0.25">
      <c r="H13603" s="8"/>
      <c r="I13603" s="8"/>
      <c r="N13603" s="23"/>
      <c r="O13603" s="24"/>
      <c r="P13603" s="19"/>
      <c r="Q13603" s="19"/>
      <c r="R13603" s="19"/>
      <c r="U13603" s="27"/>
      <c r="Y13603" s="9" t="s">
        <v>696</v>
      </c>
      <c r="Z13603" s="9" t="s">
        <v>462</v>
      </c>
      <c r="AA13603" s="9" t="s">
        <v>237</v>
      </c>
      <c r="AB13603" s="9">
        <v>8006075</v>
      </c>
      <c r="AC13603" s="9" t="s">
        <v>14376</v>
      </c>
      <c r="AD13603" s="9" t="s">
        <v>225</v>
      </c>
      <c r="AE13603" s="5">
        <f t="shared" si="446"/>
        <v>0</v>
      </c>
      <c r="AF13603" s="5" t="str">
        <f t="shared" si="447"/>
        <v>katA</v>
      </c>
      <c r="AG13603" s="153"/>
      <c r="AH13603" s="153"/>
      <c r="AI13603" t="s">
        <v>17879</v>
      </c>
      <c r="AJ13603" t="s">
        <v>17878</v>
      </c>
      <c r="AK13603" s="9" t="str">
        <f>VLOOKUP(Y13603,zdroj!D:AJ,33,0)</f>
        <v>katA</v>
      </c>
    </row>
    <row r="13604" spans="8:37" x14ac:dyDescent="0.25">
      <c r="H13604" s="8"/>
      <c r="I13604" s="8"/>
      <c r="N13604" s="23"/>
      <c r="O13604" s="24"/>
      <c r="P13604" s="19"/>
      <c r="Q13604" s="19"/>
      <c r="R13604" s="19"/>
      <c r="U13604" s="27"/>
      <c r="Y13604" s="9" t="s">
        <v>696</v>
      </c>
      <c r="Z13604" s="9" t="s">
        <v>462</v>
      </c>
      <c r="AA13604" s="9" t="s">
        <v>237</v>
      </c>
      <c r="AB13604" s="9">
        <v>8005893</v>
      </c>
      <c r="AC13604" s="9" t="s">
        <v>14377</v>
      </c>
      <c r="AD13604" s="9" t="s">
        <v>225</v>
      </c>
      <c r="AE13604" s="5">
        <f t="shared" si="446"/>
        <v>0</v>
      </c>
      <c r="AF13604" s="5" t="str">
        <f t="shared" si="447"/>
        <v>katA</v>
      </c>
      <c r="AG13604" s="153"/>
      <c r="AH13604" s="153"/>
      <c r="AI13604" t="s">
        <v>195</v>
      </c>
      <c r="AJ13604" t="s">
        <v>340</v>
      </c>
      <c r="AK13604" s="9" t="str">
        <f>VLOOKUP(Y13604,zdroj!D:AJ,33,0)</f>
        <v>katA</v>
      </c>
    </row>
    <row r="13605" spans="8:37" x14ac:dyDescent="0.25">
      <c r="H13605" s="8"/>
      <c r="I13605" s="8"/>
      <c r="N13605" s="23"/>
      <c r="O13605" s="24"/>
      <c r="P13605" s="19"/>
      <c r="Q13605" s="19"/>
      <c r="R13605" s="19"/>
      <c r="U13605" s="27"/>
      <c r="Y13605" s="9" t="s">
        <v>696</v>
      </c>
      <c r="Z13605" s="9" t="s">
        <v>462</v>
      </c>
      <c r="AA13605" s="9" t="s">
        <v>237</v>
      </c>
      <c r="AB13605" s="9">
        <v>8006083</v>
      </c>
      <c r="AC13605" s="9" t="s">
        <v>14378</v>
      </c>
      <c r="AD13605" s="9" t="s">
        <v>225</v>
      </c>
      <c r="AE13605" s="5">
        <f t="shared" si="446"/>
        <v>0</v>
      </c>
      <c r="AF13605" s="5" t="str">
        <f t="shared" si="447"/>
        <v>katA</v>
      </c>
      <c r="AG13605" s="153"/>
      <c r="AH13605" s="153"/>
      <c r="AI13605" t="s">
        <v>201</v>
      </c>
      <c r="AJ13605" t="s">
        <v>17878</v>
      </c>
      <c r="AK13605" s="9" t="str">
        <f>VLOOKUP(Y13605,zdroj!D:AJ,33,0)</f>
        <v>katA</v>
      </c>
    </row>
    <row r="13606" spans="8:37" x14ac:dyDescent="0.25">
      <c r="H13606" s="8"/>
      <c r="I13606" s="8"/>
      <c r="N13606" s="23"/>
      <c r="O13606" s="24"/>
      <c r="P13606" s="19"/>
      <c r="Q13606" s="19"/>
      <c r="R13606" s="19"/>
      <c r="U13606" s="27"/>
      <c r="Y13606" s="9" t="s">
        <v>696</v>
      </c>
      <c r="Z13606" s="9" t="s">
        <v>462</v>
      </c>
      <c r="AA13606" s="9" t="s">
        <v>237</v>
      </c>
      <c r="AB13606" s="9">
        <v>8006091</v>
      </c>
      <c r="AC13606" s="9" t="s">
        <v>14379</v>
      </c>
      <c r="AD13606" s="9" t="s">
        <v>225</v>
      </c>
      <c r="AE13606" s="5">
        <f t="shared" si="446"/>
        <v>0</v>
      </c>
      <c r="AF13606" s="5" t="str">
        <f t="shared" si="447"/>
        <v>katA</v>
      </c>
      <c r="AG13606" s="153"/>
      <c r="AH13606" s="153"/>
      <c r="AI13606" t="s">
        <v>201</v>
      </c>
      <c r="AJ13606" t="s">
        <v>17878</v>
      </c>
      <c r="AK13606" s="9" t="str">
        <f>VLOOKUP(Y13606,zdroj!D:AJ,33,0)</f>
        <v>katA</v>
      </c>
    </row>
    <row r="13607" spans="8:37" x14ac:dyDescent="0.25">
      <c r="H13607" s="8"/>
      <c r="I13607" s="8"/>
      <c r="N13607" s="23"/>
      <c r="O13607" s="24"/>
      <c r="P13607" s="19"/>
      <c r="Q13607" s="19"/>
      <c r="R13607" s="19"/>
      <c r="U13607" s="27"/>
      <c r="Y13607" s="9" t="s">
        <v>696</v>
      </c>
      <c r="Z13607" s="9" t="s">
        <v>462</v>
      </c>
      <c r="AA13607" s="9" t="s">
        <v>237</v>
      </c>
      <c r="AB13607" s="9">
        <v>8006105</v>
      </c>
      <c r="AC13607" s="9" t="s">
        <v>14380</v>
      </c>
      <c r="AD13607" s="9" t="s">
        <v>225</v>
      </c>
      <c r="AE13607" s="5">
        <f t="shared" si="446"/>
        <v>0</v>
      </c>
      <c r="AF13607" s="5" t="str">
        <f t="shared" si="447"/>
        <v>katA</v>
      </c>
      <c r="AG13607" s="153"/>
      <c r="AH13607" s="153"/>
      <c r="AI13607" t="s">
        <v>229</v>
      </c>
      <c r="AJ13607" t="s">
        <v>17878</v>
      </c>
      <c r="AK13607" s="9" t="str">
        <f>VLOOKUP(Y13607,zdroj!D:AJ,33,0)</f>
        <v>katA</v>
      </c>
    </row>
    <row r="13608" spans="8:37" x14ac:dyDescent="0.25">
      <c r="H13608" s="8"/>
      <c r="I13608" s="8"/>
      <c r="N13608" s="23"/>
      <c r="O13608" s="24"/>
      <c r="P13608" s="19"/>
      <c r="Q13608" s="19"/>
      <c r="R13608" s="19"/>
      <c r="U13608" s="27"/>
      <c r="Y13608" s="9" t="s">
        <v>696</v>
      </c>
      <c r="Z13608" s="9" t="s">
        <v>462</v>
      </c>
      <c r="AA13608" s="9" t="s">
        <v>237</v>
      </c>
      <c r="AB13608" s="9">
        <v>8006113</v>
      </c>
      <c r="AC13608" s="9" t="s">
        <v>14381</v>
      </c>
      <c r="AD13608" s="9" t="s">
        <v>225</v>
      </c>
      <c r="AE13608" s="5">
        <f t="shared" si="446"/>
        <v>0</v>
      </c>
      <c r="AF13608" s="5" t="str">
        <f t="shared" si="447"/>
        <v>katA</v>
      </c>
      <c r="AG13608" s="153"/>
      <c r="AH13608" s="153"/>
      <c r="AI13608" t="s">
        <v>201</v>
      </c>
      <c r="AJ13608" t="s">
        <v>17878</v>
      </c>
      <c r="AK13608" s="9" t="str">
        <f>VLOOKUP(Y13608,zdroj!D:AJ,33,0)</f>
        <v>katA</v>
      </c>
    </row>
    <row r="13609" spans="8:37" x14ac:dyDescent="0.25">
      <c r="H13609" s="8"/>
      <c r="I13609" s="8"/>
      <c r="N13609" s="23"/>
      <c r="O13609" s="24"/>
      <c r="P13609" s="19"/>
      <c r="Q13609" s="19"/>
      <c r="R13609" s="19"/>
      <c r="U13609" s="27"/>
      <c r="Y13609" s="9" t="s">
        <v>696</v>
      </c>
      <c r="Z13609" s="9" t="s">
        <v>462</v>
      </c>
      <c r="AA13609" s="9" t="s">
        <v>237</v>
      </c>
      <c r="AB13609" s="9">
        <v>27028402</v>
      </c>
      <c r="AC13609" s="9" t="s">
        <v>14382</v>
      </c>
      <c r="AD13609" s="9" t="s">
        <v>225</v>
      </c>
      <c r="AE13609" s="5">
        <f t="shared" si="446"/>
        <v>0</v>
      </c>
      <c r="AF13609" s="5" t="str">
        <f t="shared" si="447"/>
        <v>katA</v>
      </c>
      <c r="AG13609" s="153"/>
      <c r="AH13609" s="153"/>
      <c r="AI13609" t="s">
        <v>201</v>
      </c>
      <c r="AJ13609" t="s">
        <v>17878</v>
      </c>
      <c r="AK13609" s="9" t="str">
        <f>VLOOKUP(Y13609,zdroj!D:AJ,33,0)</f>
        <v>katA</v>
      </c>
    </row>
    <row r="13610" spans="8:37" x14ac:dyDescent="0.25">
      <c r="H13610" s="8"/>
      <c r="I13610" s="8"/>
      <c r="N13610" s="23"/>
      <c r="O13610" s="24"/>
      <c r="P13610" s="19"/>
      <c r="Q13610" s="19"/>
      <c r="R13610" s="19"/>
      <c r="U13610" s="27"/>
      <c r="Y13610" s="9" t="s">
        <v>696</v>
      </c>
      <c r="Z13610" s="9" t="s">
        <v>462</v>
      </c>
      <c r="AA13610" s="9" t="s">
        <v>237</v>
      </c>
      <c r="AB13610" s="9">
        <v>8006130</v>
      </c>
      <c r="AC13610" s="9" t="s">
        <v>14383</v>
      </c>
      <c r="AD13610" s="9" t="s">
        <v>231</v>
      </c>
      <c r="AE13610" s="5">
        <f t="shared" si="446"/>
        <v>0</v>
      </c>
      <c r="AF13610" s="5" t="str">
        <f t="shared" si="447"/>
        <v>katB</v>
      </c>
      <c r="AG13610" s="153"/>
      <c r="AH13610" s="153"/>
      <c r="AI13610" t="s">
        <v>201</v>
      </c>
      <c r="AJ13610" t="s">
        <v>17878</v>
      </c>
      <c r="AK13610" s="9" t="str">
        <f>VLOOKUP(Y13610,zdroj!D:AJ,33,0)</f>
        <v>katA</v>
      </c>
    </row>
    <row r="13611" spans="8:37" x14ac:dyDescent="0.25">
      <c r="H13611" s="8"/>
      <c r="I13611" s="8"/>
      <c r="N13611" s="23"/>
      <c r="O13611" s="24"/>
      <c r="P13611" s="19"/>
      <c r="Q13611" s="19"/>
      <c r="R13611" s="19"/>
      <c r="U13611" s="27"/>
      <c r="Y13611" s="9" t="s">
        <v>696</v>
      </c>
      <c r="Z13611" s="9" t="s">
        <v>462</v>
      </c>
      <c r="AA13611" s="9" t="s">
        <v>237</v>
      </c>
      <c r="AB13611" s="9">
        <v>8006148</v>
      </c>
      <c r="AC13611" s="9" t="s">
        <v>14384</v>
      </c>
      <c r="AD13611" s="9" t="s">
        <v>225</v>
      </c>
      <c r="AE13611" s="5">
        <f t="shared" si="446"/>
        <v>0</v>
      </c>
      <c r="AF13611" s="5" t="str">
        <f t="shared" si="447"/>
        <v>katA</v>
      </c>
      <c r="AG13611" s="153"/>
      <c r="AH13611" s="153"/>
      <c r="AI13611" t="s">
        <v>201</v>
      </c>
      <c r="AJ13611" t="s">
        <v>17878</v>
      </c>
      <c r="AK13611" s="9" t="str">
        <f>VLOOKUP(Y13611,zdroj!D:AJ,33,0)</f>
        <v>katA</v>
      </c>
    </row>
    <row r="13612" spans="8:37" x14ac:dyDescent="0.25">
      <c r="H13612" s="8"/>
      <c r="I13612" s="8"/>
      <c r="N13612" s="23"/>
      <c r="O13612" s="24"/>
      <c r="P13612" s="19"/>
      <c r="Q13612" s="19"/>
      <c r="R13612" s="19"/>
      <c r="U13612" s="27"/>
      <c r="Y13612" s="9" t="s">
        <v>696</v>
      </c>
      <c r="Z13612" s="9" t="s">
        <v>462</v>
      </c>
      <c r="AA13612" s="9" t="s">
        <v>237</v>
      </c>
      <c r="AB13612" s="9">
        <v>8006156</v>
      </c>
      <c r="AC13612" s="9" t="s">
        <v>14385</v>
      </c>
      <c r="AD13612" s="9" t="s">
        <v>225</v>
      </c>
      <c r="AE13612" s="5">
        <f t="shared" si="446"/>
        <v>0</v>
      </c>
      <c r="AF13612" s="5" t="str">
        <f t="shared" si="447"/>
        <v>katA</v>
      </c>
      <c r="AG13612" s="153"/>
      <c r="AH13612" s="153"/>
      <c r="AI13612" t="s">
        <v>201</v>
      </c>
      <c r="AJ13612" t="s">
        <v>17878</v>
      </c>
      <c r="AK13612" s="9" t="str">
        <f>VLOOKUP(Y13612,zdroj!D:AJ,33,0)</f>
        <v>katA</v>
      </c>
    </row>
    <row r="13613" spans="8:37" x14ac:dyDescent="0.25">
      <c r="H13613" s="8"/>
      <c r="I13613" s="8"/>
      <c r="N13613" s="23"/>
      <c r="O13613" s="24"/>
      <c r="P13613" s="19"/>
      <c r="Q13613" s="19"/>
      <c r="R13613" s="19"/>
      <c r="U13613" s="27"/>
      <c r="Y13613" s="9" t="s">
        <v>696</v>
      </c>
      <c r="Z13613" s="9" t="s">
        <v>462</v>
      </c>
      <c r="AA13613" s="9" t="s">
        <v>237</v>
      </c>
      <c r="AB13613" s="9">
        <v>8005907</v>
      </c>
      <c r="AC13613" s="9" t="s">
        <v>14386</v>
      </c>
      <c r="AD13613" s="9" t="s">
        <v>225</v>
      </c>
      <c r="AE13613" s="5">
        <f t="shared" si="446"/>
        <v>0</v>
      </c>
      <c r="AF13613" s="5" t="str">
        <f t="shared" si="447"/>
        <v>katA</v>
      </c>
      <c r="AG13613" s="153"/>
      <c r="AH13613" s="153"/>
      <c r="AI13613" t="s">
        <v>17879</v>
      </c>
      <c r="AJ13613" t="s">
        <v>17878</v>
      </c>
      <c r="AK13613" s="9" t="str">
        <f>VLOOKUP(Y13613,zdroj!D:AJ,33,0)</f>
        <v>katA</v>
      </c>
    </row>
    <row r="13614" spans="8:37" x14ac:dyDescent="0.25">
      <c r="H13614" s="8"/>
      <c r="I13614" s="8"/>
      <c r="N13614" s="23"/>
      <c r="O13614" s="24"/>
      <c r="P13614" s="19"/>
      <c r="Q13614" s="19"/>
      <c r="R13614" s="19"/>
      <c r="U13614" s="27"/>
      <c r="Y13614" s="9" t="s">
        <v>696</v>
      </c>
      <c r="Z13614" s="9" t="s">
        <v>462</v>
      </c>
      <c r="AA13614" s="9" t="s">
        <v>237</v>
      </c>
      <c r="AB13614" s="9">
        <v>8006164</v>
      </c>
      <c r="AC13614" s="9" t="s">
        <v>14387</v>
      </c>
      <c r="AD13614" s="9" t="s">
        <v>225</v>
      </c>
      <c r="AE13614" s="5">
        <f t="shared" si="446"/>
        <v>0</v>
      </c>
      <c r="AF13614" s="5" t="str">
        <f t="shared" si="447"/>
        <v>katA</v>
      </c>
      <c r="AG13614" s="153"/>
      <c r="AH13614" s="153"/>
      <c r="AI13614" t="s">
        <v>201</v>
      </c>
      <c r="AJ13614" t="s">
        <v>17878</v>
      </c>
      <c r="AK13614" s="9" t="str">
        <f>VLOOKUP(Y13614,zdroj!D:AJ,33,0)</f>
        <v>katA</v>
      </c>
    </row>
    <row r="13615" spans="8:37" x14ac:dyDescent="0.25">
      <c r="H13615" s="8"/>
      <c r="I13615" s="8"/>
      <c r="N13615" s="23"/>
      <c r="O13615" s="24"/>
      <c r="P13615" s="19"/>
      <c r="Q13615" s="19"/>
      <c r="R13615" s="19"/>
      <c r="U13615" s="27"/>
      <c r="Y13615" s="9" t="s">
        <v>696</v>
      </c>
      <c r="Z13615" s="9" t="s">
        <v>462</v>
      </c>
      <c r="AA13615" s="9" t="s">
        <v>237</v>
      </c>
      <c r="AB13615" s="9">
        <v>8006172</v>
      </c>
      <c r="AC13615" s="9" t="s">
        <v>14388</v>
      </c>
      <c r="AD13615" s="9" t="s">
        <v>225</v>
      </c>
      <c r="AE13615" s="5">
        <f t="shared" si="446"/>
        <v>0</v>
      </c>
      <c r="AF13615" s="5" t="str">
        <f t="shared" si="447"/>
        <v>katA</v>
      </c>
      <c r="AG13615" s="153"/>
      <c r="AH13615" s="153"/>
      <c r="AI13615" t="s">
        <v>229</v>
      </c>
      <c r="AJ13615" t="s">
        <v>17878</v>
      </c>
      <c r="AK13615" s="9" t="str">
        <f>VLOOKUP(Y13615,zdroj!D:AJ,33,0)</f>
        <v>katA</v>
      </c>
    </row>
    <row r="13616" spans="8:37" x14ac:dyDescent="0.25">
      <c r="H13616" s="8"/>
      <c r="I13616" s="8"/>
      <c r="N13616" s="23"/>
      <c r="O13616" s="24"/>
      <c r="P13616" s="19"/>
      <c r="Q13616" s="19"/>
      <c r="R13616" s="19"/>
      <c r="U13616" s="27"/>
      <c r="Y13616" s="9" t="s">
        <v>696</v>
      </c>
      <c r="Z13616" s="9" t="s">
        <v>462</v>
      </c>
      <c r="AA13616" s="9" t="s">
        <v>237</v>
      </c>
      <c r="AB13616" s="9">
        <v>40061795</v>
      </c>
      <c r="AC13616" s="9" t="s">
        <v>14389</v>
      </c>
      <c r="AD13616" s="9" t="s">
        <v>225</v>
      </c>
      <c r="AE13616" s="5">
        <f t="shared" si="446"/>
        <v>0</v>
      </c>
      <c r="AF13616" s="5" t="str">
        <f t="shared" si="447"/>
        <v>katA</v>
      </c>
      <c r="AG13616" s="153"/>
      <c r="AH13616" s="153"/>
      <c r="AI13616" t="s">
        <v>201</v>
      </c>
      <c r="AJ13616" t="s">
        <v>17878</v>
      </c>
      <c r="AK13616" s="9" t="str">
        <f>VLOOKUP(Y13616,zdroj!D:AJ,33,0)</f>
        <v>katA</v>
      </c>
    </row>
    <row r="13617" spans="8:37" x14ac:dyDescent="0.25">
      <c r="H13617" s="8"/>
      <c r="I13617" s="8"/>
      <c r="N13617" s="23"/>
      <c r="O13617" s="24"/>
      <c r="P13617" s="19"/>
      <c r="Q13617" s="19"/>
      <c r="R13617" s="19"/>
      <c r="U13617" s="27"/>
      <c r="Y13617" s="9" t="s">
        <v>696</v>
      </c>
      <c r="Z13617" s="9" t="s">
        <v>462</v>
      </c>
      <c r="AA13617" s="9" t="s">
        <v>237</v>
      </c>
      <c r="AB13617" s="9">
        <v>30800404</v>
      </c>
      <c r="AC13617" s="9" t="s">
        <v>14390</v>
      </c>
      <c r="AD13617" s="9" t="s">
        <v>225</v>
      </c>
      <c r="AE13617" s="5">
        <f t="shared" si="446"/>
        <v>0</v>
      </c>
      <c r="AF13617" s="5" t="str">
        <f t="shared" si="447"/>
        <v>katA</v>
      </c>
      <c r="AG13617" s="153"/>
      <c r="AH13617" s="153"/>
      <c r="AI13617" t="s">
        <v>229</v>
      </c>
      <c r="AJ13617" t="s">
        <v>17878</v>
      </c>
      <c r="AK13617" s="9" t="str">
        <f>VLOOKUP(Y13617,zdroj!D:AJ,33,0)</f>
        <v>katA</v>
      </c>
    </row>
    <row r="13618" spans="8:37" x14ac:dyDescent="0.25">
      <c r="H13618" s="8"/>
      <c r="I13618" s="8"/>
      <c r="N13618" s="23"/>
      <c r="O13618" s="24"/>
      <c r="P13618" s="19"/>
      <c r="Q13618" s="19"/>
      <c r="R13618" s="19"/>
      <c r="U13618" s="27"/>
      <c r="Y13618" s="9" t="s">
        <v>704</v>
      </c>
      <c r="Z13618" s="9" t="s">
        <v>462</v>
      </c>
      <c r="AA13618" s="9" t="s">
        <v>237</v>
      </c>
      <c r="AB13618" s="9">
        <v>8084696</v>
      </c>
      <c r="AC13618" s="9" t="s">
        <v>14391</v>
      </c>
      <c r="AD13618" s="9" t="s">
        <v>225</v>
      </c>
      <c r="AE13618" s="5">
        <f t="shared" si="446"/>
        <v>0</v>
      </c>
      <c r="AF13618" s="5" t="str">
        <f t="shared" si="447"/>
        <v>katA</v>
      </c>
      <c r="AG13618" s="153"/>
      <c r="AH13618" s="153"/>
      <c r="AI13618" t="s">
        <v>201</v>
      </c>
      <c r="AJ13618" t="s">
        <v>17878</v>
      </c>
      <c r="AK13618" s="9" t="str">
        <f>VLOOKUP(Y13618,zdroj!D:AJ,33,0)</f>
        <v>katA</v>
      </c>
    </row>
    <row r="13619" spans="8:37" x14ac:dyDescent="0.25">
      <c r="H13619" s="8"/>
      <c r="I13619" s="8"/>
      <c r="N13619" s="23"/>
      <c r="O13619" s="24"/>
      <c r="P13619" s="19"/>
      <c r="Q13619" s="19"/>
      <c r="R13619" s="19"/>
      <c r="U13619" s="27"/>
      <c r="Y13619" s="9" t="s">
        <v>704</v>
      </c>
      <c r="Z13619" s="9" t="s">
        <v>462</v>
      </c>
      <c r="AA13619" s="9" t="s">
        <v>237</v>
      </c>
      <c r="AB13619" s="9">
        <v>8084769</v>
      </c>
      <c r="AC13619" s="9" t="s">
        <v>14392</v>
      </c>
      <c r="AD13619" s="9" t="s">
        <v>225</v>
      </c>
      <c r="AE13619" s="5">
        <f t="shared" si="446"/>
        <v>0</v>
      </c>
      <c r="AF13619" s="5" t="str">
        <f t="shared" si="447"/>
        <v>katA</v>
      </c>
      <c r="AG13619" s="153"/>
      <c r="AH13619" s="153"/>
      <c r="AI13619" t="s">
        <v>201</v>
      </c>
      <c r="AJ13619" t="s">
        <v>17878</v>
      </c>
      <c r="AK13619" s="9" t="str">
        <f>VLOOKUP(Y13619,zdroj!D:AJ,33,0)</f>
        <v>katA</v>
      </c>
    </row>
    <row r="13620" spans="8:37" x14ac:dyDescent="0.25">
      <c r="H13620" s="8"/>
      <c r="I13620" s="8"/>
      <c r="N13620" s="23"/>
      <c r="O13620" s="24"/>
      <c r="P13620" s="19"/>
      <c r="Q13620" s="19"/>
      <c r="R13620" s="19"/>
      <c r="U13620" s="27"/>
      <c r="Y13620" s="9" t="s">
        <v>704</v>
      </c>
      <c r="Z13620" s="9" t="s">
        <v>462</v>
      </c>
      <c r="AA13620" s="9" t="s">
        <v>237</v>
      </c>
      <c r="AB13620" s="9">
        <v>8084777</v>
      </c>
      <c r="AC13620" s="9" t="s">
        <v>14393</v>
      </c>
      <c r="AD13620" s="9" t="s">
        <v>225</v>
      </c>
      <c r="AE13620" s="5">
        <f t="shared" si="446"/>
        <v>0</v>
      </c>
      <c r="AF13620" s="5" t="str">
        <f t="shared" si="447"/>
        <v>katA</v>
      </c>
      <c r="AG13620" s="153"/>
      <c r="AH13620" s="153"/>
      <c r="AI13620" t="s">
        <v>201</v>
      </c>
      <c r="AJ13620" t="s">
        <v>17878</v>
      </c>
      <c r="AK13620" s="9" t="str">
        <f>VLOOKUP(Y13620,zdroj!D:AJ,33,0)</f>
        <v>katA</v>
      </c>
    </row>
    <row r="13621" spans="8:37" x14ac:dyDescent="0.25">
      <c r="H13621" s="8"/>
      <c r="I13621" s="8"/>
      <c r="N13621" s="23"/>
      <c r="O13621" s="24"/>
      <c r="P13621" s="19"/>
      <c r="Q13621" s="19"/>
      <c r="R13621" s="19"/>
      <c r="U13621" s="27"/>
      <c r="Y13621" s="9" t="s">
        <v>704</v>
      </c>
      <c r="Z13621" s="9" t="s">
        <v>462</v>
      </c>
      <c r="AA13621" s="9" t="s">
        <v>237</v>
      </c>
      <c r="AB13621" s="9">
        <v>8084785</v>
      </c>
      <c r="AC13621" s="9" t="s">
        <v>14394</v>
      </c>
      <c r="AD13621" s="9" t="s">
        <v>231</v>
      </c>
      <c r="AE13621" s="5">
        <f t="shared" si="446"/>
        <v>0</v>
      </c>
      <c r="AF13621" s="5" t="str">
        <f t="shared" si="447"/>
        <v>katB</v>
      </c>
      <c r="AG13621" s="153"/>
      <c r="AH13621" s="153"/>
      <c r="AI13621" t="s">
        <v>201</v>
      </c>
      <c r="AJ13621" t="s">
        <v>17878</v>
      </c>
      <c r="AK13621" s="9" t="str">
        <f>VLOOKUP(Y13621,zdroj!D:AJ,33,0)</f>
        <v>katA</v>
      </c>
    </row>
    <row r="13622" spans="8:37" x14ac:dyDescent="0.25">
      <c r="H13622" s="8"/>
      <c r="I13622" s="8"/>
      <c r="N13622" s="23"/>
      <c r="O13622" s="24"/>
      <c r="P13622" s="19"/>
      <c r="Q13622" s="19"/>
      <c r="R13622" s="19"/>
      <c r="U13622" s="27"/>
      <c r="Y13622" s="9" t="s">
        <v>704</v>
      </c>
      <c r="Z13622" s="9" t="s">
        <v>462</v>
      </c>
      <c r="AA13622" s="9" t="s">
        <v>237</v>
      </c>
      <c r="AB13622" s="9">
        <v>8084793</v>
      </c>
      <c r="AC13622" s="9" t="s">
        <v>14395</v>
      </c>
      <c r="AD13622" s="9" t="s">
        <v>225</v>
      </c>
      <c r="AE13622" s="5">
        <f t="shared" si="446"/>
        <v>0</v>
      </c>
      <c r="AF13622" s="5" t="str">
        <f t="shared" si="447"/>
        <v>katA</v>
      </c>
      <c r="AG13622" s="153"/>
      <c r="AH13622" s="153"/>
      <c r="AI13622" t="s">
        <v>201</v>
      </c>
      <c r="AJ13622" t="s">
        <v>17878</v>
      </c>
      <c r="AK13622" s="9" t="str">
        <f>VLOOKUP(Y13622,zdroj!D:AJ,33,0)</f>
        <v>katA</v>
      </c>
    </row>
    <row r="13623" spans="8:37" x14ac:dyDescent="0.25">
      <c r="H13623" s="8"/>
      <c r="I13623" s="8"/>
      <c r="N13623" s="23"/>
      <c r="O13623" s="24"/>
      <c r="P13623" s="19"/>
      <c r="Q13623" s="19"/>
      <c r="R13623" s="19"/>
      <c r="U13623" s="27"/>
      <c r="Y13623" s="9" t="s">
        <v>704</v>
      </c>
      <c r="Z13623" s="9" t="s">
        <v>462</v>
      </c>
      <c r="AA13623" s="9" t="s">
        <v>237</v>
      </c>
      <c r="AB13623" s="9">
        <v>8084807</v>
      </c>
      <c r="AC13623" s="9" t="s">
        <v>14396</v>
      </c>
      <c r="AD13623" s="9" t="s">
        <v>225</v>
      </c>
      <c r="AE13623" s="5">
        <f t="shared" si="446"/>
        <v>0</v>
      </c>
      <c r="AF13623" s="5" t="str">
        <f t="shared" si="447"/>
        <v>katA</v>
      </c>
      <c r="AG13623" s="153"/>
      <c r="AH13623" s="153"/>
      <c r="AI13623" t="s">
        <v>201</v>
      </c>
      <c r="AJ13623" t="s">
        <v>17878</v>
      </c>
      <c r="AK13623" s="9" t="str">
        <f>VLOOKUP(Y13623,zdroj!D:AJ,33,0)</f>
        <v>katA</v>
      </c>
    </row>
    <row r="13624" spans="8:37" x14ac:dyDescent="0.25">
      <c r="H13624" s="8"/>
      <c r="I13624" s="8"/>
      <c r="N13624" s="23"/>
      <c r="O13624" s="24"/>
      <c r="P13624" s="19"/>
      <c r="Q13624" s="19"/>
      <c r="R13624" s="19"/>
      <c r="U13624" s="27"/>
      <c r="Y13624" s="9" t="s">
        <v>704</v>
      </c>
      <c r="Z13624" s="9" t="s">
        <v>462</v>
      </c>
      <c r="AA13624" s="9" t="s">
        <v>237</v>
      </c>
      <c r="AB13624" s="9">
        <v>8084815</v>
      </c>
      <c r="AC13624" s="9" t="s">
        <v>14397</v>
      </c>
      <c r="AD13624" s="9" t="s">
        <v>225</v>
      </c>
      <c r="AE13624" s="5">
        <f t="shared" si="446"/>
        <v>0</v>
      </c>
      <c r="AF13624" s="5" t="str">
        <f t="shared" si="447"/>
        <v>katA</v>
      </c>
      <c r="AG13624" s="153"/>
      <c r="AH13624" s="153"/>
      <c r="AI13624" t="s">
        <v>201</v>
      </c>
      <c r="AJ13624" t="s">
        <v>17878</v>
      </c>
      <c r="AK13624" s="9" t="str">
        <f>VLOOKUP(Y13624,zdroj!D:AJ,33,0)</f>
        <v>katA</v>
      </c>
    </row>
    <row r="13625" spans="8:37" x14ac:dyDescent="0.25">
      <c r="H13625" s="8"/>
      <c r="I13625" s="8"/>
      <c r="N13625" s="23"/>
      <c r="O13625" s="24"/>
      <c r="P13625" s="19"/>
      <c r="Q13625" s="19"/>
      <c r="R13625" s="19"/>
      <c r="U13625" s="27"/>
      <c r="Y13625" s="9" t="s">
        <v>704</v>
      </c>
      <c r="Z13625" s="9" t="s">
        <v>462</v>
      </c>
      <c r="AA13625" s="9" t="s">
        <v>237</v>
      </c>
      <c r="AB13625" s="9">
        <v>8084823</v>
      </c>
      <c r="AC13625" s="9" t="s">
        <v>14398</v>
      </c>
      <c r="AD13625" s="9" t="s">
        <v>225</v>
      </c>
      <c r="AE13625" s="5">
        <f t="shared" si="446"/>
        <v>0</v>
      </c>
      <c r="AF13625" s="5" t="str">
        <f t="shared" si="447"/>
        <v>katA</v>
      </c>
      <c r="AG13625" s="153"/>
      <c r="AH13625" s="153"/>
      <c r="AI13625" t="s">
        <v>201</v>
      </c>
      <c r="AJ13625" t="s">
        <v>17878</v>
      </c>
      <c r="AK13625" s="9" t="str">
        <f>VLOOKUP(Y13625,zdroj!D:AJ,33,0)</f>
        <v>katA</v>
      </c>
    </row>
    <row r="13626" spans="8:37" x14ac:dyDescent="0.25">
      <c r="H13626" s="8"/>
      <c r="I13626" s="8"/>
      <c r="N13626" s="23"/>
      <c r="O13626" s="24"/>
      <c r="P13626" s="19"/>
      <c r="Q13626" s="19"/>
      <c r="R13626" s="19"/>
      <c r="U13626" s="27"/>
      <c r="Y13626" s="9" t="s">
        <v>704</v>
      </c>
      <c r="Z13626" s="9" t="s">
        <v>462</v>
      </c>
      <c r="AA13626" s="9" t="s">
        <v>237</v>
      </c>
      <c r="AB13626" s="9">
        <v>8084831</v>
      </c>
      <c r="AC13626" s="9" t="s">
        <v>14399</v>
      </c>
      <c r="AD13626" s="9" t="s">
        <v>225</v>
      </c>
      <c r="AE13626" s="5">
        <f t="shared" si="446"/>
        <v>0</v>
      </c>
      <c r="AF13626" s="5" t="str">
        <f t="shared" si="447"/>
        <v>katA</v>
      </c>
      <c r="AG13626" s="153"/>
      <c r="AH13626" s="153"/>
      <c r="AI13626" t="s">
        <v>201</v>
      </c>
      <c r="AJ13626" t="s">
        <v>17878</v>
      </c>
      <c r="AK13626" s="9" t="str">
        <f>VLOOKUP(Y13626,zdroj!D:AJ,33,0)</f>
        <v>katA</v>
      </c>
    </row>
    <row r="13627" spans="8:37" x14ac:dyDescent="0.25">
      <c r="H13627" s="8"/>
      <c r="I13627" s="8"/>
      <c r="N13627" s="23"/>
      <c r="O13627" s="24"/>
      <c r="P13627" s="19"/>
      <c r="Q13627" s="19"/>
      <c r="R13627" s="19"/>
      <c r="U13627" s="27"/>
      <c r="Y13627" s="9" t="s">
        <v>704</v>
      </c>
      <c r="Z13627" s="9" t="s">
        <v>462</v>
      </c>
      <c r="AA13627" s="9" t="s">
        <v>237</v>
      </c>
      <c r="AB13627" s="9">
        <v>8084840</v>
      </c>
      <c r="AC13627" s="9" t="s">
        <v>14400</v>
      </c>
      <c r="AD13627" s="9" t="s">
        <v>225</v>
      </c>
      <c r="AE13627" s="5">
        <f t="shared" si="446"/>
        <v>0</v>
      </c>
      <c r="AF13627" s="5" t="str">
        <f t="shared" si="447"/>
        <v>katA</v>
      </c>
      <c r="AG13627" s="153"/>
      <c r="AH13627" s="153"/>
      <c r="AI13627" t="s">
        <v>201</v>
      </c>
      <c r="AJ13627" t="s">
        <v>17878</v>
      </c>
      <c r="AK13627" s="9" t="str">
        <f>VLOOKUP(Y13627,zdroj!D:AJ,33,0)</f>
        <v>katA</v>
      </c>
    </row>
    <row r="13628" spans="8:37" x14ac:dyDescent="0.25">
      <c r="H13628" s="8"/>
      <c r="I13628" s="8"/>
      <c r="N13628" s="23"/>
      <c r="O13628" s="24"/>
      <c r="P13628" s="19"/>
      <c r="Q13628" s="19"/>
      <c r="R13628" s="19"/>
      <c r="U13628" s="27"/>
      <c r="Y13628" s="9" t="s">
        <v>704</v>
      </c>
      <c r="Z13628" s="9" t="s">
        <v>462</v>
      </c>
      <c r="AA13628" s="9" t="s">
        <v>237</v>
      </c>
      <c r="AB13628" s="9">
        <v>8084858</v>
      </c>
      <c r="AC13628" s="9" t="s">
        <v>14401</v>
      </c>
      <c r="AD13628" s="9" t="s">
        <v>231</v>
      </c>
      <c r="AE13628" s="5">
        <f t="shared" si="446"/>
        <v>0</v>
      </c>
      <c r="AF13628" s="5" t="str">
        <f t="shared" si="447"/>
        <v>katB</v>
      </c>
      <c r="AG13628" s="153"/>
      <c r="AH13628" s="153"/>
      <c r="AI13628" t="s">
        <v>201</v>
      </c>
      <c r="AJ13628" t="s">
        <v>17878</v>
      </c>
      <c r="AK13628" s="9" t="str">
        <f>VLOOKUP(Y13628,zdroj!D:AJ,33,0)</f>
        <v>katA</v>
      </c>
    </row>
    <row r="13629" spans="8:37" x14ac:dyDescent="0.25">
      <c r="H13629" s="8"/>
      <c r="I13629" s="8"/>
      <c r="N13629" s="23"/>
      <c r="O13629" s="24"/>
      <c r="P13629" s="19"/>
      <c r="Q13629" s="19"/>
      <c r="R13629" s="19"/>
      <c r="U13629" s="27"/>
      <c r="Y13629" s="9" t="s">
        <v>704</v>
      </c>
      <c r="Z13629" s="9" t="s">
        <v>462</v>
      </c>
      <c r="AA13629" s="9" t="s">
        <v>237</v>
      </c>
      <c r="AB13629" s="9">
        <v>25138502</v>
      </c>
      <c r="AC13629" s="9" t="s">
        <v>14402</v>
      </c>
      <c r="AD13629" s="9" t="s">
        <v>225</v>
      </c>
      <c r="AE13629" s="5">
        <f t="shared" si="446"/>
        <v>0</v>
      </c>
      <c r="AF13629" s="5" t="str">
        <f t="shared" si="447"/>
        <v>katA</v>
      </c>
      <c r="AG13629" s="153"/>
      <c r="AH13629" s="153"/>
      <c r="AI13629" t="s">
        <v>201</v>
      </c>
      <c r="AJ13629" t="s">
        <v>17878</v>
      </c>
      <c r="AK13629" s="9" t="str">
        <f>VLOOKUP(Y13629,zdroj!D:AJ,33,0)</f>
        <v>katA</v>
      </c>
    </row>
    <row r="13630" spans="8:37" x14ac:dyDescent="0.25">
      <c r="H13630" s="8"/>
      <c r="I13630" s="8"/>
      <c r="N13630" s="23"/>
      <c r="O13630" s="24"/>
      <c r="P13630" s="19"/>
      <c r="Q13630" s="19"/>
      <c r="R13630" s="19"/>
      <c r="U13630" s="27"/>
      <c r="Y13630" s="9" t="s">
        <v>704</v>
      </c>
      <c r="Z13630" s="9" t="s">
        <v>462</v>
      </c>
      <c r="AA13630" s="9" t="s">
        <v>237</v>
      </c>
      <c r="AB13630" s="9">
        <v>8084866</v>
      </c>
      <c r="AC13630" s="9" t="s">
        <v>14403</v>
      </c>
      <c r="AD13630" s="9" t="s">
        <v>225</v>
      </c>
      <c r="AE13630" s="5">
        <f t="shared" si="446"/>
        <v>0</v>
      </c>
      <c r="AF13630" s="5" t="str">
        <f t="shared" si="447"/>
        <v>katA</v>
      </c>
      <c r="AG13630" s="153"/>
      <c r="AH13630" s="153"/>
      <c r="AI13630" t="s">
        <v>201</v>
      </c>
      <c r="AJ13630" t="s">
        <v>17878</v>
      </c>
      <c r="AK13630" s="9" t="str">
        <f>VLOOKUP(Y13630,zdroj!D:AJ,33,0)</f>
        <v>katA</v>
      </c>
    </row>
    <row r="13631" spans="8:37" x14ac:dyDescent="0.25">
      <c r="H13631" s="8"/>
      <c r="I13631" s="8"/>
      <c r="N13631" s="23"/>
      <c r="O13631" s="24"/>
      <c r="P13631" s="19"/>
      <c r="Q13631" s="19"/>
      <c r="R13631" s="19"/>
      <c r="U13631" s="27"/>
      <c r="Y13631" s="9" t="s">
        <v>704</v>
      </c>
      <c r="Z13631" s="9" t="s">
        <v>462</v>
      </c>
      <c r="AA13631" s="9" t="s">
        <v>237</v>
      </c>
      <c r="AB13631" s="9">
        <v>8084874</v>
      </c>
      <c r="AC13631" s="9" t="s">
        <v>14404</v>
      </c>
      <c r="AD13631" s="9" t="s">
        <v>225</v>
      </c>
      <c r="AE13631" s="5">
        <f t="shared" si="446"/>
        <v>0</v>
      </c>
      <c r="AF13631" s="5" t="str">
        <f t="shared" si="447"/>
        <v>katA</v>
      </c>
      <c r="AG13631" s="153"/>
      <c r="AH13631" s="153"/>
      <c r="AI13631" t="s">
        <v>201</v>
      </c>
      <c r="AJ13631" t="s">
        <v>17878</v>
      </c>
      <c r="AK13631" s="9" t="str">
        <f>VLOOKUP(Y13631,zdroj!D:AJ,33,0)</f>
        <v>katA</v>
      </c>
    </row>
    <row r="13632" spans="8:37" x14ac:dyDescent="0.25">
      <c r="H13632" s="8"/>
      <c r="I13632" s="8"/>
      <c r="N13632" s="23"/>
      <c r="O13632" s="24"/>
      <c r="P13632" s="19"/>
      <c r="Q13632" s="19"/>
      <c r="R13632" s="19"/>
      <c r="U13632" s="27"/>
      <c r="Y13632" s="9" t="s">
        <v>704</v>
      </c>
      <c r="Z13632" s="9" t="s">
        <v>462</v>
      </c>
      <c r="AA13632" s="9" t="s">
        <v>237</v>
      </c>
      <c r="AB13632" s="9">
        <v>8084882</v>
      </c>
      <c r="AC13632" s="9" t="s">
        <v>14405</v>
      </c>
      <c r="AD13632" s="9" t="s">
        <v>225</v>
      </c>
      <c r="AE13632" s="5">
        <f t="shared" si="446"/>
        <v>0</v>
      </c>
      <c r="AF13632" s="5" t="str">
        <f t="shared" si="447"/>
        <v>katA</v>
      </c>
      <c r="AG13632" s="153"/>
      <c r="AH13632" s="153"/>
      <c r="AI13632" t="s">
        <v>201</v>
      </c>
      <c r="AJ13632" t="s">
        <v>17878</v>
      </c>
      <c r="AK13632" s="9" t="str">
        <f>VLOOKUP(Y13632,zdroj!D:AJ,33,0)</f>
        <v>katA</v>
      </c>
    </row>
    <row r="13633" spans="8:37" x14ac:dyDescent="0.25">
      <c r="H13633" s="8"/>
      <c r="I13633" s="8"/>
      <c r="N13633" s="23"/>
      <c r="O13633" s="24"/>
      <c r="P13633" s="19"/>
      <c r="Q13633" s="19"/>
      <c r="R13633" s="19"/>
      <c r="U13633" s="27"/>
      <c r="Y13633" s="9" t="s">
        <v>704</v>
      </c>
      <c r="Z13633" s="9" t="s">
        <v>462</v>
      </c>
      <c r="AA13633" s="9" t="s">
        <v>237</v>
      </c>
      <c r="AB13633" s="9">
        <v>27308065</v>
      </c>
      <c r="AC13633" s="9" t="s">
        <v>14406</v>
      </c>
      <c r="AD13633" s="9" t="s">
        <v>225</v>
      </c>
      <c r="AE13633" s="5">
        <f t="shared" si="446"/>
        <v>0</v>
      </c>
      <c r="AF13633" s="5" t="str">
        <f t="shared" si="447"/>
        <v>katA</v>
      </c>
      <c r="AG13633" s="153"/>
      <c r="AH13633" s="153"/>
      <c r="AI13633" t="s">
        <v>201</v>
      </c>
      <c r="AJ13633" t="s">
        <v>17878</v>
      </c>
      <c r="AK13633" s="9" t="str">
        <f>VLOOKUP(Y13633,zdroj!D:AJ,33,0)</f>
        <v>katA</v>
      </c>
    </row>
    <row r="13634" spans="8:37" x14ac:dyDescent="0.25">
      <c r="H13634" s="8"/>
      <c r="I13634" s="8"/>
      <c r="N13634" s="23"/>
      <c r="O13634" s="24"/>
      <c r="P13634" s="19"/>
      <c r="Q13634" s="19"/>
      <c r="R13634" s="19"/>
      <c r="U13634" s="27"/>
      <c r="Y13634" s="9" t="s">
        <v>704</v>
      </c>
      <c r="Z13634" s="9" t="s">
        <v>462</v>
      </c>
      <c r="AA13634" s="9" t="s">
        <v>237</v>
      </c>
      <c r="AB13634" s="9">
        <v>8084891</v>
      </c>
      <c r="AC13634" s="9" t="s">
        <v>14407</v>
      </c>
      <c r="AD13634" s="9" t="s">
        <v>225</v>
      </c>
      <c r="AE13634" s="5">
        <f t="shared" si="446"/>
        <v>0</v>
      </c>
      <c r="AF13634" s="5" t="str">
        <f t="shared" si="447"/>
        <v>katA</v>
      </c>
      <c r="AG13634" s="153"/>
      <c r="AH13634" s="153"/>
      <c r="AI13634" t="s">
        <v>201</v>
      </c>
      <c r="AJ13634" t="s">
        <v>17878</v>
      </c>
      <c r="AK13634" s="9" t="str">
        <f>VLOOKUP(Y13634,zdroj!D:AJ,33,0)</f>
        <v>katA</v>
      </c>
    </row>
    <row r="13635" spans="8:37" x14ac:dyDescent="0.25">
      <c r="H13635" s="8"/>
      <c r="I13635" s="8"/>
      <c r="N13635" s="23"/>
      <c r="O13635" s="24"/>
      <c r="P13635" s="19"/>
      <c r="Q13635" s="19"/>
      <c r="R13635" s="19"/>
      <c r="U13635" s="27"/>
      <c r="Y13635" s="9" t="s">
        <v>704</v>
      </c>
      <c r="Z13635" s="9" t="s">
        <v>462</v>
      </c>
      <c r="AA13635" s="9" t="s">
        <v>237</v>
      </c>
      <c r="AB13635" s="9">
        <v>8084904</v>
      </c>
      <c r="AC13635" s="9" t="s">
        <v>14408</v>
      </c>
      <c r="AD13635" s="9" t="s">
        <v>231</v>
      </c>
      <c r="AE13635" s="5">
        <f t="shared" si="446"/>
        <v>0</v>
      </c>
      <c r="AF13635" s="5" t="str">
        <f t="shared" si="447"/>
        <v>katB</v>
      </c>
      <c r="AG13635" s="153"/>
      <c r="AH13635" s="153"/>
      <c r="AI13635" t="s">
        <v>201</v>
      </c>
      <c r="AJ13635" t="s">
        <v>17878</v>
      </c>
      <c r="AK13635" s="9" t="str">
        <f>VLOOKUP(Y13635,zdroj!D:AJ,33,0)</f>
        <v>katA</v>
      </c>
    </row>
    <row r="13636" spans="8:37" x14ac:dyDescent="0.25">
      <c r="H13636" s="8"/>
      <c r="I13636" s="8"/>
      <c r="N13636" s="23"/>
      <c r="O13636" s="24"/>
      <c r="P13636" s="19"/>
      <c r="Q13636" s="19"/>
      <c r="R13636" s="19"/>
      <c r="U13636" s="27"/>
      <c r="Y13636" s="9" t="s">
        <v>704</v>
      </c>
      <c r="Z13636" s="9" t="s">
        <v>462</v>
      </c>
      <c r="AA13636" s="9" t="s">
        <v>237</v>
      </c>
      <c r="AB13636" s="9">
        <v>8084912</v>
      </c>
      <c r="AC13636" s="9" t="s">
        <v>14409</v>
      </c>
      <c r="AD13636" s="9" t="s">
        <v>225</v>
      </c>
      <c r="AE13636" s="5">
        <f t="shared" si="446"/>
        <v>0</v>
      </c>
      <c r="AF13636" s="5" t="str">
        <f t="shared" si="447"/>
        <v>katA</v>
      </c>
      <c r="AG13636" s="153"/>
      <c r="AH13636" s="153"/>
      <c r="AI13636" t="s">
        <v>201</v>
      </c>
      <c r="AJ13636" t="s">
        <v>17878</v>
      </c>
      <c r="AK13636" s="9" t="str">
        <f>VLOOKUP(Y13636,zdroj!D:AJ,33,0)</f>
        <v>katA</v>
      </c>
    </row>
    <row r="13637" spans="8:37" x14ac:dyDescent="0.25">
      <c r="H13637" s="8"/>
      <c r="I13637" s="8"/>
      <c r="N13637" s="23"/>
      <c r="O13637" s="24"/>
      <c r="P13637" s="19"/>
      <c r="Q13637" s="19"/>
      <c r="R13637" s="19"/>
      <c r="U13637" s="27"/>
      <c r="Y13637" s="9" t="s">
        <v>704</v>
      </c>
      <c r="Z13637" s="9" t="s">
        <v>462</v>
      </c>
      <c r="AA13637" s="9" t="s">
        <v>237</v>
      </c>
      <c r="AB13637" s="9">
        <v>8084921</v>
      </c>
      <c r="AC13637" s="9" t="s">
        <v>14410</v>
      </c>
      <c r="AD13637" s="9" t="s">
        <v>225</v>
      </c>
      <c r="AE13637" s="5">
        <f t="shared" si="446"/>
        <v>0</v>
      </c>
      <c r="AF13637" s="5" t="str">
        <f t="shared" si="447"/>
        <v>katA</v>
      </c>
      <c r="AG13637" s="153"/>
      <c r="AH13637" s="153"/>
      <c r="AI13637" t="s">
        <v>201</v>
      </c>
      <c r="AJ13637" t="s">
        <v>17878</v>
      </c>
      <c r="AK13637" s="9" t="str">
        <f>VLOOKUP(Y13637,zdroj!D:AJ,33,0)</f>
        <v>katA</v>
      </c>
    </row>
    <row r="13638" spans="8:37" x14ac:dyDescent="0.25">
      <c r="H13638" s="8"/>
      <c r="I13638" s="8"/>
      <c r="N13638" s="23"/>
      <c r="O13638" s="24"/>
      <c r="P13638" s="19"/>
      <c r="Q13638" s="19"/>
      <c r="R13638" s="19"/>
      <c r="U13638" s="27"/>
      <c r="Y13638" s="9" t="s">
        <v>704</v>
      </c>
      <c r="Z13638" s="9" t="s">
        <v>462</v>
      </c>
      <c r="AA13638" s="9" t="s">
        <v>237</v>
      </c>
      <c r="AB13638" s="9">
        <v>8084939</v>
      </c>
      <c r="AC13638" s="9" t="s">
        <v>14411</v>
      </c>
      <c r="AD13638" s="9" t="s">
        <v>225</v>
      </c>
      <c r="AE13638" s="5">
        <f t="shared" si="446"/>
        <v>0</v>
      </c>
      <c r="AF13638" s="5" t="str">
        <f t="shared" si="447"/>
        <v>katA</v>
      </c>
      <c r="AG13638" s="153"/>
      <c r="AH13638" s="153"/>
      <c r="AI13638" t="s">
        <v>229</v>
      </c>
      <c r="AJ13638" t="s">
        <v>17878</v>
      </c>
      <c r="AK13638" s="9" t="str">
        <f>VLOOKUP(Y13638,zdroj!D:AJ,33,0)</f>
        <v>katA</v>
      </c>
    </row>
    <row r="13639" spans="8:37" x14ac:dyDescent="0.25">
      <c r="H13639" s="8"/>
      <c r="I13639" s="8"/>
      <c r="N13639" s="23"/>
      <c r="O13639" s="24"/>
      <c r="P13639" s="19"/>
      <c r="Q13639" s="19"/>
      <c r="R13639" s="19"/>
      <c r="U13639" s="27"/>
      <c r="Y13639" s="9" t="s">
        <v>704</v>
      </c>
      <c r="Z13639" s="9" t="s">
        <v>462</v>
      </c>
      <c r="AA13639" s="9" t="s">
        <v>237</v>
      </c>
      <c r="AB13639" s="9">
        <v>8084947</v>
      </c>
      <c r="AC13639" s="9" t="s">
        <v>14412</v>
      </c>
      <c r="AD13639" s="9" t="s">
        <v>225</v>
      </c>
      <c r="AE13639" s="5">
        <f t="shared" si="446"/>
        <v>0</v>
      </c>
      <c r="AF13639" s="5" t="str">
        <f t="shared" si="447"/>
        <v>katA</v>
      </c>
      <c r="AG13639" s="153"/>
      <c r="AH13639" s="153"/>
      <c r="AI13639" t="s">
        <v>201</v>
      </c>
      <c r="AJ13639" t="s">
        <v>17878</v>
      </c>
      <c r="AK13639" s="9" t="str">
        <f>VLOOKUP(Y13639,zdroj!D:AJ,33,0)</f>
        <v>katA</v>
      </c>
    </row>
    <row r="13640" spans="8:37" x14ac:dyDescent="0.25">
      <c r="H13640" s="8"/>
      <c r="I13640" s="8"/>
      <c r="N13640" s="23"/>
      <c r="O13640" s="24"/>
      <c r="P13640" s="19"/>
      <c r="Q13640" s="19"/>
      <c r="R13640" s="19"/>
      <c r="U13640" s="27"/>
      <c r="Y13640" s="9" t="s">
        <v>704</v>
      </c>
      <c r="Z13640" s="9" t="s">
        <v>462</v>
      </c>
      <c r="AA13640" s="9" t="s">
        <v>237</v>
      </c>
      <c r="AB13640" s="9">
        <v>25138511</v>
      </c>
      <c r="AC13640" s="9" t="s">
        <v>14413</v>
      </c>
      <c r="AD13640" s="9" t="s">
        <v>225</v>
      </c>
      <c r="AE13640" s="5">
        <f t="shared" si="446"/>
        <v>0</v>
      </c>
      <c r="AF13640" s="5" t="str">
        <f t="shared" si="447"/>
        <v>katA</v>
      </c>
      <c r="AG13640" s="153"/>
      <c r="AH13640" s="153"/>
      <c r="AI13640" t="s">
        <v>201</v>
      </c>
      <c r="AJ13640" t="s">
        <v>17878</v>
      </c>
      <c r="AK13640" s="9" t="str">
        <f>VLOOKUP(Y13640,zdroj!D:AJ,33,0)</f>
        <v>katA</v>
      </c>
    </row>
    <row r="13641" spans="8:37" x14ac:dyDescent="0.25">
      <c r="H13641" s="8"/>
      <c r="I13641" s="8"/>
      <c r="N13641" s="23"/>
      <c r="O13641" s="24"/>
      <c r="P13641" s="19"/>
      <c r="Q13641" s="19"/>
      <c r="R13641" s="19"/>
      <c r="U13641" s="27"/>
      <c r="Y13641" s="9" t="s">
        <v>704</v>
      </c>
      <c r="Z13641" s="9" t="s">
        <v>462</v>
      </c>
      <c r="AA13641" s="9" t="s">
        <v>237</v>
      </c>
      <c r="AB13641" s="9">
        <v>8084955</v>
      </c>
      <c r="AC13641" s="9" t="s">
        <v>14414</v>
      </c>
      <c r="AD13641" s="9" t="s">
        <v>225</v>
      </c>
      <c r="AE13641" s="5">
        <f t="shared" si="446"/>
        <v>0</v>
      </c>
      <c r="AF13641" s="5" t="str">
        <f t="shared" si="447"/>
        <v>katA</v>
      </c>
      <c r="AG13641" s="153"/>
      <c r="AH13641" s="153"/>
      <c r="AI13641" t="s">
        <v>201</v>
      </c>
      <c r="AJ13641" t="s">
        <v>17878</v>
      </c>
      <c r="AK13641" s="9" t="str">
        <f>VLOOKUP(Y13641,zdroj!D:AJ,33,0)</f>
        <v>katA</v>
      </c>
    </row>
    <row r="13642" spans="8:37" x14ac:dyDescent="0.25">
      <c r="H13642" s="8"/>
      <c r="I13642" s="8"/>
      <c r="N13642" s="23"/>
      <c r="O13642" s="24"/>
      <c r="P13642" s="19"/>
      <c r="Q13642" s="19"/>
      <c r="R13642" s="19"/>
      <c r="U13642" s="27"/>
      <c r="Y13642" s="9" t="s">
        <v>704</v>
      </c>
      <c r="Z13642" s="9" t="s">
        <v>462</v>
      </c>
      <c r="AA13642" s="9" t="s">
        <v>237</v>
      </c>
      <c r="AB13642" s="9">
        <v>8084963</v>
      </c>
      <c r="AC13642" s="9" t="s">
        <v>14415</v>
      </c>
      <c r="AD13642" s="9" t="s">
        <v>225</v>
      </c>
      <c r="AE13642" s="5">
        <f t="shared" ref="AE13642:AE13705" si="448">VLOOKUP(Y13642,K:T,10,0)</f>
        <v>0</v>
      </c>
      <c r="AF13642" s="5" t="str">
        <f t="shared" ref="AF13642:AF13705" si="449">IF(AE13642="A",IF(AD13642="katA","katB",AD13642),AD13642)</f>
        <v>katA</v>
      </c>
      <c r="AG13642" s="153"/>
      <c r="AH13642" s="153"/>
      <c r="AI13642" t="s">
        <v>201</v>
      </c>
      <c r="AJ13642" t="s">
        <v>17878</v>
      </c>
      <c r="AK13642" s="9" t="str">
        <f>VLOOKUP(Y13642,zdroj!D:AJ,33,0)</f>
        <v>katA</v>
      </c>
    </row>
    <row r="13643" spans="8:37" x14ac:dyDescent="0.25">
      <c r="H13643" s="8"/>
      <c r="I13643" s="8"/>
      <c r="N13643" s="23"/>
      <c r="O13643" s="24"/>
      <c r="P13643" s="19"/>
      <c r="Q13643" s="19"/>
      <c r="R13643" s="19"/>
      <c r="U13643" s="27"/>
      <c r="Y13643" s="9" t="s">
        <v>704</v>
      </c>
      <c r="Z13643" s="9" t="s">
        <v>462</v>
      </c>
      <c r="AA13643" s="9" t="s">
        <v>237</v>
      </c>
      <c r="AB13643" s="9">
        <v>8084971</v>
      </c>
      <c r="AC13643" s="9" t="s">
        <v>14416</v>
      </c>
      <c r="AD13643" s="9" t="s">
        <v>225</v>
      </c>
      <c r="AE13643" s="5">
        <f t="shared" si="448"/>
        <v>0</v>
      </c>
      <c r="AF13643" s="5" t="str">
        <f t="shared" si="449"/>
        <v>katA</v>
      </c>
      <c r="AG13643" s="153"/>
      <c r="AH13643" s="153"/>
      <c r="AI13643" t="s">
        <v>201</v>
      </c>
      <c r="AJ13643" t="s">
        <v>17878</v>
      </c>
      <c r="AK13643" s="9" t="str">
        <f>VLOOKUP(Y13643,zdroj!D:AJ,33,0)</f>
        <v>katA</v>
      </c>
    </row>
    <row r="13644" spans="8:37" x14ac:dyDescent="0.25">
      <c r="H13644" s="8"/>
      <c r="I13644" s="8"/>
      <c r="N13644" s="23"/>
      <c r="O13644" s="24"/>
      <c r="P13644" s="19"/>
      <c r="Q13644" s="19"/>
      <c r="R13644" s="19"/>
      <c r="U13644" s="27"/>
      <c r="Y13644" s="9" t="s">
        <v>704</v>
      </c>
      <c r="Z13644" s="9" t="s">
        <v>462</v>
      </c>
      <c r="AA13644" s="9" t="s">
        <v>237</v>
      </c>
      <c r="AB13644" s="9">
        <v>8084980</v>
      </c>
      <c r="AC13644" s="9" t="s">
        <v>14417</v>
      </c>
      <c r="AD13644" s="9" t="s">
        <v>231</v>
      </c>
      <c r="AE13644" s="5">
        <f t="shared" si="448"/>
        <v>0</v>
      </c>
      <c r="AF13644" s="5" t="str">
        <f t="shared" si="449"/>
        <v>katB</v>
      </c>
      <c r="AG13644" s="153"/>
      <c r="AH13644" s="153"/>
      <c r="AI13644" t="s">
        <v>201</v>
      </c>
      <c r="AJ13644" t="s">
        <v>17878</v>
      </c>
      <c r="AK13644" s="9" t="str">
        <f>VLOOKUP(Y13644,zdroj!D:AJ,33,0)</f>
        <v>katA</v>
      </c>
    </row>
    <row r="13645" spans="8:37" x14ac:dyDescent="0.25">
      <c r="H13645" s="8"/>
      <c r="I13645" s="8"/>
      <c r="N13645" s="23"/>
      <c r="O13645" s="24"/>
      <c r="P13645" s="19"/>
      <c r="Q13645" s="19"/>
      <c r="R13645" s="19"/>
      <c r="U13645" s="27"/>
      <c r="Y13645" s="9" t="s">
        <v>704</v>
      </c>
      <c r="Z13645" s="9" t="s">
        <v>462</v>
      </c>
      <c r="AA13645" s="9" t="s">
        <v>237</v>
      </c>
      <c r="AB13645" s="9">
        <v>8084998</v>
      </c>
      <c r="AC13645" s="9" t="s">
        <v>14418</v>
      </c>
      <c r="AD13645" s="9" t="s">
        <v>225</v>
      </c>
      <c r="AE13645" s="5">
        <f t="shared" si="448"/>
        <v>0</v>
      </c>
      <c r="AF13645" s="5" t="str">
        <f t="shared" si="449"/>
        <v>katA</v>
      </c>
      <c r="AG13645" s="153"/>
      <c r="AH13645" s="153"/>
      <c r="AI13645" t="s">
        <v>201</v>
      </c>
      <c r="AJ13645" t="s">
        <v>17878</v>
      </c>
      <c r="AK13645" s="9" t="str">
        <f>VLOOKUP(Y13645,zdroj!D:AJ,33,0)</f>
        <v>katA</v>
      </c>
    </row>
    <row r="13646" spans="8:37" x14ac:dyDescent="0.25">
      <c r="H13646" s="8"/>
      <c r="I13646" s="8"/>
      <c r="N13646" s="23"/>
      <c r="O13646" s="24"/>
      <c r="P13646" s="19"/>
      <c r="Q13646" s="19"/>
      <c r="R13646" s="19"/>
      <c r="U13646" s="27"/>
      <c r="Y13646" s="9" t="s">
        <v>704</v>
      </c>
      <c r="Z13646" s="9" t="s">
        <v>462</v>
      </c>
      <c r="AA13646" s="9" t="s">
        <v>237</v>
      </c>
      <c r="AB13646" s="9">
        <v>8085005</v>
      </c>
      <c r="AC13646" s="9" t="s">
        <v>14419</v>
      </c>
      <c r="AD13646" s="9" t="s">
        <v>225</v>
      </c>
      <c r="AE13646" s="5">
        <f t="shared" si="448"/>
        <v>0</v>
      </c>
      <c r="AF13646" s="5" t="str">
        <f t="shared" si="449"/>
        <v>katA</v>
      </c>
      <c r="AG13646" s="153"/>
      <c r="AH13646" s="153"/>
      <c r="AI13646" t="s">
        <v>201</v>
      </c>
      <c r="AJ13646" t="s">
        <v>17878</v>
      </c>
      <c r="AK13646" s="9" t="str">
        <f>VLOOKUP(Y13646,zdroj!D:AJ,33,0)</f>
        <v>katA</v>
      </c>
    </row>
    <row r="13647" spans="8:37" x14ac:dyDescent="0.25">
      <c r="H13647" s="8"/>
      <c r="I13647" s="8"/>
      <c r="N13647" s="23"/>
      <c r="O13647" s="24"/>
      <c r="P13647" s="19"/>
      <c r="Q13647" s="19"/>
      <c r="R13647" s="19"/>
      <c r="U13647" s="27"/>
      <c r="Y13647" s="9" t="s">
        <v>704</v>
      </c>
      <c r="Z13647" s="9" t="s">
        <v>462</v>
      </c>
      <c r="AA13647" s="9" t="s">
        <v>237</v>
      </c>
      <c r="AB13647" s="9">
        <v>8085013</v>
      </c>
      <c r="AC13647" s="9" t="s">
        <v>14420</v>
      </c>
      <c r="AD13647" s="9" t="s">
        <v>225</v>
      </c>
      <c r="AE13647" s="5">
        <f t="shared" si="448"/>
        <v>0</v>
      </c>
      <c r="AF13647" s="5" t="str">
        <f t="shared" si="449"/>
        <v>katA</v>
      </c>
      <c r="AG13647" s="153"/>
      <c r="AH13647" s="153"/>
      <c r="AI13647" t="s">
        <v>201</v>
      </c>
      <c r="AJ13647" t="s">
        <v>17878</v>
      </c>
      <c r="AK13647" s="9" t="str">
        <f>VLOOKUP(Y13647,zdroj!D:AJ,33,0)</f>
        <v>katA</v>
      </c>
    </row>
    <row r="13648" spans="8:37" x14ac:dyDescent="0.25">
      <c r="H13648" s="8"/>
      <c r="I13648" s="8"/>
      <c r="N13648" s="23"/>
      <c r="O13648" s="24"/>
      <c r="P13648" s="19"/>
      <c r="Q13648" s="19"/>
      <c r="R13648" s="19"/>
      <c r="U13648" s="27"/>
      <c r="Y13648" s="9" t="s">
        <v>704</v>
      </c>
      <c r="Z13648" s="9" t="s">
        <v>462</v>
      </c>
      <c r="AA13648" s="9" t="s">
        <v>237</v>
      </c>
      <c r="AB13648" s="9">
        <v>25138499</v>
      </c>
      <c r="AC13648" s="9" t="s">
        <v>14421</v>
      </c>
      <c r="AD13648" s="9" t="s">
        <v>225</v>
      </c>
      <c r="AE13648" s="5">
        <f t="shared" si="448"/>
        <v>0</v>
      </c>
      <c r="AF13648" s="5" t="str">
        <f t="shared" si="449"/>
        <v>katA</v>
      </c>
      <c r="AG13648" s="153"/>
      <c r="AH13648" s="153"/>
      <c r="AI13648" t="s">
        <v>201</v>
      </c>
      <c r="AJ13648" t="s">
        <v>17878</v>
      </c>
      <c r="AK13648" s="9" t="str">
        <f>VLOOKUP(Y13648,zdroj!D:AJ,33,0)</f>
        <v>katA</v>
      </c>
    </row>
    <row r="13649" spans="8:37" x14ac:dyDescent="0.25">
      <c r="H13649" s="8"/>
      <c r="I13649" s="8"/>
      <c r="N13649" s="23"/>
      <c r="O13649" s="24"/>
      <c r="P13649" s="19"/>
      <c r="Q13649" s="19"/>
      <c r="R13649" s="19"/>
      <c r="U13649" s="27"/>
      <c r="Y13649" s="9" t="s">
        <v>704</v>
      </c>
      <c r="Z13649" s="9" t="s">
        <v>462</v>
      </c>
      <c r="AA13649" s="9" t="s">
        <v>237</v>
      </c>
      <c r="AB13649" s="9">
        <v>8085030</v>
      </c>
      <c r="AC13649" s="9" t="s">
        <v>14422</v>
      </c>
      <c r="AD13649" s="9" t="s">
        <v>231</v>
      </c>
      <c r="AE13649" s="5">
        <f t="shared" si="448"/>
        <v>0</v>
      </c>
      <c r="AF13649" s="5" t="str">
        <f t="shared" si="449"/>
        <v>katB</v>
      </c>
      <c r="AG13649" s="153"/>
      <c r="AH13649" s="153"/>
      <c r="AI13649" t="s">
        <v>201</v>
      </c>
      <c r="AJ13649" t="s">
        <v>17878</v>
      </c>
      <c r="AK13649" s="9" t="str">
        <f>VLOOKUP(Y13649,zdroj!D:AJ,33,0)</f>
        <v>katA</v>
      </c>
    </row>
    <row r="13650" spans="8:37" x14ac:dyDescent="0.25">
      <c r="H13650" s="8"/>
      <c r="I13650" s="8"/>
      <c r="N13650" s="23"/>
      <c r="O13650" s="24"/>
      <c r="P13650" s="19"/>
      <c r="Q13650" s="19"/>
      <c r="R13650" s="19"/>
      <c r="U13650" s="27"/>
      <c r="Y13650" s="9" t="s">
        <v>704</v>
      </c>
      <c r="Z13650" s="9" t="s">
        <v>462</v>
      </c>
      <c r="AA13650" s="9" t="s">
        <v>237</v>
      </c>
      <c r="AB13650" s="9">
        <v>8084700</v>
      </c>
      <c r="AC13650" s="9" t="s">
        <v>14423</v>
      </c>
      <c r="AD13650" s="9" t="s">
        <v>225</v>
      </c>
      <c r="AE13650" s="5">
        <f t="shared" si="448"/>
        <v>0</v>
      </c>
      <c r="AF13650" s="5" t="str">
        <f t="shared" si="449"/>
        <v>katA</v>
      </c>
      <c r="AG13650" s="153"/>
      <c r="AH13650" s="153"/>
      <c r="AI13650" t="s">
        <v>201</v>
      </c>
      <c r="AJ13650" t="s">
        <v>17878</v>
      </c>
      <c r="AK13650" s="9" t="str">
        <f>VLOOKUP(Y13650,zdroj!D:AJ,33,0)</f>
        <v>katA</v>
      </c>
    </row>
    <row r="13651" spans="8:37" x14ac:dyDescent="0.25">
      <c r="H13651" s="8"/>
      <c r="I13651" s="8"/>
      <c r="N13651" s="23"/>
      <c r="O13651" s="24"/>
      <c r="P13651" s="19"/>
      <c r="Q13651" s="19"/>
      <c r="R13651" s="19"/>
      <c r="U13651" s="27"/>
      <c r="Y13651" s="9" t="s">
        <v>704</v>
      </c>
      <c r="Z13651" s="9" t="s">
        <v>462</v>
      </c>
      <c r="AA13651" s="9" t="s">
        <v>237</v>
      </c>
      <c r="AB13651" s="9">
        <v>8085048</v>
      </c>
      <c r="AC13651" s="9" t="s">
        <v>14424</v>
      </c>
      <c r="AD13651" s="9" t="s">
        <v>225</v>
      </c>
      <c r="AE13651" s="5">
        <f t="shared" si="448"/>
        <v>0</v>
      </c>
      <c r="AF13651" s="5" t="str">
        <f t="shared" si="449"/>
        <v>katA</v>
      </c>
      <c r="AG13651" s="153"/>
      <c r="AH13651" s="153"/>
      <c r="AI13651" t="s">
        <v>201</v>
      </c>
      <c r="AJ13651" t="s">
        <v>17878</v>
      </c>
      <c r="AK13651" s="9" t="str">
        <f>VLOOKUP(Y13651,zdroj!D:AJ,33,0)</f>
        <v>katA</v>
      </c>
    </row>
    <row r="13652" spans="8:37" x14ac:dyDescent="0.25">
      <c r="H13652" s="8"/>
      <c r="I13652" s="8"/>
      <c r="N13652" s="23"/>
      <c r="O13652" s="24"/>
      <c r="P13652" s="19"/>
      <c r="Q13652" s="19"/>
      <c r="R13652" s="19"/>
      <c r="U13652" s="27"/>
      <c r="Y13652" s="9" t="s">
        <v>704</v>
      </c>
      <c r="Z13652" s="9" t="s">
        <v>462</v>
      </c>
      <c r="AA13652" s="9" t="s">
        <v>237</v>
      </c>
      <c r="AB13652" s="9">
        <v>8085056</v>
      </c>
      <c r="AC13652" s="9" t="s">
        <v>14425</v>
      </c>
      <c r="AD13652" s="9" t="s">
        <v>231</v>
      </c>
      <c r="AE13652" s="5">
        <f t="shared" si="448"/>
        <v>0</v>
      </c>
      <c r="AF13652" s="5" t="str">
        <f t="shared" si="449"/>
        <v>katB</v>
      </c>
      <c r="AG13652" s="153"/>
      <c r="AH13652" s="153"/>
      <c r="AI13652" t="s">
        <v>201</v>
      </c>
      <c r="AJ13652" t="s">
        <v>17878</v>
      </c>
      <c r="AK13652" s="9" t="str">
        <f>VLOOKUP(Y13652,zdroj!D:AJ,33,0)</f>
        <v>katA</v>
      </c>
    </row>
    <row r="13653" spans="8:37" x14ac:dyDescent="0.25">
      <c r="H13653" s="8"/>
      <c r="I13653" s="8"/>
      <c r="N13653" s="23"/>
      <c r="O13653" s="24"/>
      <c r="P13653" s="19"/>
      <c r="Q13653" s="19"/>
      <c r="R13653" s="19"/>
      <c r="U13653" s="27"/>
      <c r="Y13653" s="9" t="s">
        <v>704</v>
      </c>
      <c r="Z13653" s="9" t="s">
        <v>462</v>
      </c>
      <c r="AA13653" s="9" t="s">
        <v>237</v>
      </c>
      <c r="AB13653" s="9">
        <v>76242595</v>
      </c>
      <c r="AC13653" s="9" t="s">
        <v>14426</v>
      </c>
      <c r="AD13653" s="9" t="s">
        <v>225</v>
      </c>
      <c r="AE13653" s="5">
        <f t="shared" si="448"/>
        <v>0</v>
      </c>
      <c r="AF13653" s="5" t="str">
        <f t="shared" si="449"/>
        <v>katA</v>
      </c>
      <c r="AG13653" s="153"/>
      <c r="AH13653" s="153"/>
      <c r="AI13653" t="s">
        <v>17884</v>
      </c>
      <c r="AJ13653" t="s">
        <v>17878</v>
      </c>
      <c r="AK13653" s="9" t="str">
        <f>VLOOKUP(Y13653,zdroj!D:AJ,33,0)</f>
        <v>katA</v>
      </c>
    </row>
    <row r="13654" spans="8:37" x14ac:dyDescent="0.25">
      <c r="H13654" s="8"/>
      <c r="I13654" s="8"/>
      <c r="N13654" s="23"/>
      <c r="O13654" s="24"/>
      <c r="P13654" s="19"/>
      <c r="Q13654" s="19"/>
      <c r="R13654" s="19"/>
      <c r="U13654" s="27"/>
      <c r="Y13654" s="9" t="s">
        <v>704</v>
      </c>
      <c r="Z13654" s="9" t="s">
        <v>462</v>
      </c>
      <c r="AA13654" s="9" t="s">
        <v>237</v>
      </c>
      <c r="AB13654" s="9">
        <v>8085072</v>
      </c>
      <c r="AC13654" s="9" t="s">
        <v>14427</v>
      </c>
      <c r="AD13654" s="9" t="s">
        <v>225</v>
      </c>
      <c r="AE13654" s="5">
        <f t="shared" si="448"/>
        <v>0</v>
      </c>
      <c r="AF13654" s="5" t="str">
        <f t="shared" si="449"/>
        <v>katA</v>
      </c>
      <c r="AG13654" s="153"/>
      <c r="AH13654" s="153"/>
      <c r="AI13654" t="s">
        <v>201</v>
      </c>
      <c r="AJ13654" t="s">
        <v>17878</v>
      </c>
      <c r="AK13654" s="9" t="str">
        <f>VLOOKUP(Y13654,zdroj!D:AJ,33,0)</f>
        <v>katA</v>
      </c>
    </row>
    <row r="13655" spans="8:37" x14ac:dyDescent="0.25">
      <c r="H13655" s="8"/>
      <c r="I13655" s="8"/>
      <c r="N13655" s="23"/>
      <c r="O13655" s="24"/>
      <c r="P13655" s="19"/>
      <c r="Q13655" s="19"/>
      <c r="R13655" s="19"/>
      <c r="U13655" s="27"/>
      <c r="Y13655" s="9" t="s">
        <v>704</v>
      </c>
      <c r="Z13655" s="9" t="s">
        <v>462</v>
      </c>
      <c r="AA13655" s="9" t="s">
        <v>237</v>
      </c>
      <c r="AB13655" s="9">
        <v>25765621</v>
      </c>
      <c r="AC13655" s="9" t="s">
        <v>14428</v>
      </c>
      <c r="AD13655" s="9" t="s">
        <v>231</v>
      </c>
      <c r="AE13655" s="5">
        <f t="shared" si="448"/>
        <v>0</v>
      </c>
      <c r="AF13655" s="5" t="str">
        <f t="shared" si="449"/>
        <v>katB</v>
      </c>
      <c r="AG13655" s="153"/>
      <c r="AH13655" s="153"/>
      <c r="AI13655" t="s">
        <v>201</v>
      </c>
      <c r="AJ13655" t="s">
        <v>17878</v>
      </c>
      <c r="AK13655" s="9" t="str">
        <f>VLOOKUP(Y13655,zdroj!D:AJ,33,0)</f>
        <v>katA</v>
      </c>
    </row>
    <row r="13656" spans="8:37" x14ac:dyDescent="0.25">
      <c r="H13656" s="8"/>
      <c r="I13656" s="8"/>
      <c r="N13656" s="23"/>
      <c r="O13656" s="24"/>
      <c r="P13656" s="19"/>
      <c r="Q13656" s="19"/>
      <c r="R13656" s="19"/>
      <c r="U13656" s="27"/>
      <c r="Y13656" s="9" t="s">
        <v>704</v>
      </c>
      <c r="Z13656" s="9" t="s">
        <v>462</v>
      </c>
      <c r="AA13656" s="9" t="s">
        <v>237</v>
      </c>
      <c r="AB13656" s="9">
        <v>8085081</v>
      </c>
      <c r="AC13656" s="9" t="s">
        <v>14429</v>
      </c>
      <c r="AD13656" s="9" t="s">
        <v>225</v>
      </c>
      <c r="AE13656" s="5">
        <f t="shared" si="448"/>
        <v>0</v>
      </c>
      <c r="AF13656" s="5" t="str">
        <f t="shared" si="449"/>
        <v>katA</v>
      </c>
      <c r="AG13656" s="153"/>
      <c r="AH13656" s="153"/>
      <c r="AI13656" t="s">
        <v>201</v>
      </c>
      <c r="AJ13656" t="s">
        <v>17878</v>
      </c>
      <c r="AK13656" s="9" t="str">
        <f>VLOOKUP(Y13656,zdroj!D:AJ,33,0)</f>
        <v>katA</v>
      </c>
    </row>
    <row r="13657" spans="8:37" x14ac:dyDescent="0.25">
      <c r="H13657" s="8"/>
      <c r="I13657" s="8"/>
      <c r="N13657" s="23"/>
      <c r="O13657" s="24"/>
      <c r="P13657" s="19"/>
      <c r="Q13657" s="19"/>
      <c r="R13657" s="19"/>
      <c r="U13657" s="27"/>
      <c r="Y13657" s="9" t="s">
        <v>704</v>
      </c>
      <c r="Z13657" s="9" t="s">
        <v>462</v>
      </c>
      <c r="AA13657" s="9" t="s">
        <v>237</v>
      </c>
      <c r="AB13657" s="9">
        <v>8085099</v>
      </c>
      <c r="AC13657" s="9" t="s">
        <v>14430</v>
      </c>
      <c r="AD13657" s="9" t="s">
        <v>231</v>
      </c>
      <c r="AE13657" s="5">
        <f t="shared" si="448"/>
        <v>0</v>
      </c>
      <c r="AF13657" s="5" t="str">
        <f t="shared" si="449"/>
        <v>katB</v>
      </c>
      <c r="AG13657" s="153"/>
      <c r="AH13657" s="153"/>
      <c r="AI13657" t="s">
        <v>17879</v>
      </c>
      <c r="AJ13657" t="s">
        <v>17878</v>
      </c>
      <c r="AK13657" s="9" t="str">
        <f>VLOOKUP(Y13657,zdroj!D:AJ,33,0)</f>
        <v>katA</v>
      </c>
    </row>
    <row r="13658" spans="8:37" x14ac:dyDescent="0.25">
      <c r="H13658" s="8"/>
      <c r="I13658" s="8"/>
      <c r="N13658" s="23"/>
      <c r="O13658" s="24"/>
      <c r="P13658" s="19"/>
      <c r="Q13658" s="19"/>
      <c r="R13658" s="19"/>
      <c r="U13658" s="27"/>
      <c r="Y13658" s="9" t="s">
        <v>704</v>
      </c>
      <c r="Z13658" s="9" t="s">
        <v>462</v>
      </c>
      <c r="AA13658" s="9" t="s">
        <v>237</v>
      </c>
      <c r="AB13658" s="9">
        <v>8085102</v>
      </c>
      <c r="AC13658" s="9" t="s">
        <v>14431</v>
      </c>
      <c r="AD13658" s="9" t="s">
        <v>225</v>
      </c>
      <c r="AE13658" s="5">
        <f t="shared" si="448"/>
        <v>0</v>
      </c>
      <c r="AF13658" s="5" t="str">
        <f t="shared" si="449"/>
        <v>katA</v>
      </c>
      <c r="AG13658" s="153"/>
      <c r="AH13658" s="153"/>
      <c r="AI13658" t="s">
        <v>201</v>
      </c>
      <c r="AJ13658" t="s">
        <v>17878</v>
      </c>
      <c r="AK13658" s="9" t="str">
        <f>VLOOKUP(Y13658,zdroj!D:AJ,33,0)</f>
        <v>katA</v>
      </c>
    </row>
    <row r="13659" spans="8:37" x14ac:dyDescent="0.25">
      <c r="H13659" s="8"/>
      <c r="I13659" s="8"/>
      <c r="N13659" s="23"/>
      <c r="O13659" s="24"/>
      <c r="P13659" s="19"/>
      <c r="Q13659" s="19"/>
      <c r="R13659" s="19"/>
      <c r="U13659" s="27"/>
      <c r="Y13659" s="9" t="s">
        <v>704</v>
      </c>
      <c r="Z13659" s="9" t="s">
        <v>462</v>
      </c>
      <c r="AA13659" s="9" t="s">
        <v>237</v>
      </c>
      <c r="AB13659" s="9">
        <v>8085111</v>
      </c>
      <c r="AC13659" s="9" t="s">
        <v>14432</v>
      </c>
      <c r="AD13659" s="9" t="s">
        <v>225</v>
      </c>
      <c r="AE13659" s="5">
        <f t="shared" si="448"/>
        <v>0</v>
      </c>
      <c r="AF13659" s="5" t="str">
        <f t="shared" si="449"/>
        <v>katA</v>
      </c>
      <c r="AG13659" s="153"/>
      <c r="AH13659" s="153"/>
      <c r="AI13659" t="s">
        <v>201</v>
      </c>
      <c r="AJ13659" t="s">
        <v>17878</v>
      </c>
      <c r="AK13659" s="9" t="str">
        <f>VLOOKUP(Y13659,zdroj!D:AJ,33,0)</f>
        <v>katA</v>
      </c>
    </row>
    <row r="13660" spans="8:37" x14ac:dyDescent="0.25">
      <c r="H13660" s="8"/>
      <c r="I13660" s="8"/>
      <c r="N13660" s="23"/>
      <c r="O13660" s="24"/>
      <c r="P13660" s="19"/>
      <c r="Q13660" s="19"/>
      <c r="R13660" s="19"/>
      <c r="U13660" s="27"/>
      <c r="Y13660" s="9" t="s">
        <v>704</v>
      </c>
      <c r="Z13660" s="9" t="s">
        <v>462</v>
      </c>
      <c r="AA13660" s="9" t="s">
        <v>237</v>
      </c>
      <c r="AB13660" s="9">
        <v>8084718</v>
      </c>
      <c r="AC13660" s="9" t="s">
        <v>14433</v>
      </c>
      <c r="AD13660" s="9" t="s">
        <v>225</v>
      </c>
      <c r="AE13660" s="5">
        <f t="shared" si="448"/>
        <v>0</v>
      </c>
      <c r="AF13660" s="5" t="str">
        <f t="shared" si="449"/>
        <v>katA</v>
      </c>
      <c r="AG13660" s="153"/>
      <c r="AH13660" s="153"/>
      <c r="AI13660" t="s">
        <v>201</v>
      </c>
      <c r="AJ13660" t="s">
        <v>17878</v>
      </c>
      <c r="AK13660" s="9" t="str">
        <f>VLOOKUP(Y13660,zdroj!D:AJ,33,0)</f>
        <v>katA</v>
      </c>
    </row>
    <row r="13661" spans="8:37" x14ac:dyDescent="0.25">
      <c r="H13661" s="8"/>
      <c r="I13661" s="8"/>
      <c r="N13661" s="23"/>
      <c r="O13661" s="24"/>
      <c r="P13661" s="19"/>
      <c r="Q13661" s="19"/>
      <c r="R13661" s="19"/>
      <c r="U13661" s="27"/>
      <c r="Y13661" s="9" t="s">
        <v>704</v>
      </c>
      <c r="Z13661" s="9" t="s">
        <v>462</v>
      </c>
      <c r="AA13661" s="9" t="s">
        <v>237</v>
      </c>
      <c r="AB13661" s="9">
        <v>8085129</v>
      </c>
      <c r="AC13661" s="9" t="s">
        <v>14434</v>
      </c>
      <c r="AD13661" s="9" t="s">
        <v>225</v>
      </c>
      <c r="AE13661" s="5">
        <f t="shared" si="448"/>
        <v>0</v>
      </c>
      <c r="AF13661" s="5" t="str">
        <f t="shared" si="449"/>
        <v>katA</v>
      </c>
      <c r="AG13661" s="153"/>
      <c r="AH13661" s="153"/>
      <c r="AI13661" t="s">
        <v>229</v>
      </c>
      <c r="AJ13661" t="s">
        <v>17878</v>
      </c>
      <c r="AK13661" s="9" t="str">
        <f>VLOOKUP(Y13661,zdroj!D:AJ,33,0)</f>
        <v>katA</v>
      </c>
    </row>
    <row r="13662" spans="8:37" x14ac:dyDescent="0.25">
      <c r="H13662" s="8"/>
      <c r="I13662" s="8"/>
      <c r="N13662" s="23"/>
      <c r="O13662" s="24"/>
      <c r="P13662" s="19"/>
      <c r="Q13662" s="19"/>
      <c r="R13662" s="19"/>
      <c r="U13662" s="27"/>
      <c r="Y13662" s="9" t="s">
        <v>704</v>
      </c>
      <c r="Z13662" s="9" t="s">
        <v>462</v>
      </c>
      <c r="AA13662" s="9" t="s">
        <v>237</v>
      </c>
      <c r="AB13662" s="9">
        <v>8085137</v>
      </c>
      <c r="AC13662" s="9" t="s">
        <v>14435</v>
      </c>
      <c r="AD13662" s="9" t="s">
        <v>225</v>
      </c>
      <c r="AE13662" s="5">
        <f t="shared" si="448"/>
        <v>0</v>
      </c>
      <c r="AF13662" s="5" t="str">
        <f t="shared" si="449"/>
        <v>katA</v>
      </c>
      <c r="AG13662" s="153"/>
      <c r="AH13662" s="153"/>
      <c r="AI13662" t="s">
        <v>201</v>
      </c>
      <c r="AJ13662" t="s">
        <v>17878</v>
      </c>
      <c r="AK13662" s="9" t="str">
        <f>VLOOKUP(Y13662,zdroj!D:AJ,33,0)</f>
        <v>katA</v>
      </c>
    </row>
    <row r="13663" spans="8:37" x14ac:dyDescent="0.25">
      <c r="H13663" s="8"/>
      <c r="I13663" s="8"/>
      <c r="N13663" s="23"/>
      <c r="O13663" s="24"/>
      <c r="P13663" s="19"/>
      <c r="Q13663" s="19"/>
      <c r="R13663" s="19"/>
      <c r="U13663" s="27"/>
      <c r="Y13663" s="9" t="s">
        <v>704</v>
      </c>
      <c r="Z13663" s="9" t="s">
        <v>462</v>
      </c>
      <c r="AA13663" s="9" t="s">
        <v>237</v>
      </c>
      <c r="AB13663" s="9">
        <v>8085145</v>
      </c>
      <c r="AC13663" s="9" t="s">
        <v>14436</v>
      </c>
      <c r="AD13663" s="9" t="s">
        <v>225</v>
      </c>
      <c r="AE13663" s="5">
        <f t="shared" si="448"/>
        <v>0</v>
      </c>
      <c r="AF13663" s="5" t="str">
        <f t="shared" si="449"/>
        <v>katA</v>
      </c>
      <c r="AG13663" s="153"/>
      <c r="AH13663" s="153"/>
      <c r="AI13663" t="s">
        <v>201</v>
      </c>
      <c r="AJ13663" t="s">
        <v>17878</v>
      </c>
      <c r="AK13663" s="9" t="str">
        <f>VLOOKUP(Y13663,zdroj!D:AJ,33,0)</f>
        <v>katA</v>
      </c>
    </row>
    <row r="13664" spans="8:37" x14ac:dyDescent="0.25">
      <c r="H13664" s="8"/>
      <c r="I13664" s="8"/>
      <c r="N13664" s="23"/>
      <c r="O13664" s="24"/>
      <c r="P13664" s="19"/>
      <c r="Q13664" s="19"/>
      <c r="R13664" s="19"/>
      <c r="U13664" s="27"/>
      <c r="Y13664" s="9" t="s">
        <v>704</v>
      </c>
      <c r="Z13664" s="9" t="s">
        <v>462</v>
      </c>
      <c r="AA13664" s="9" t="s">
        <v>237</v>
      </c>
      <c r="AB13664" s="9">
        <v>8085153</v>
      </c>
      <c r="AC13664" s="9" t="s">
        <v>14437</v>
      </c>
      <c r="AD13664" s="9" t="s">
        <v>225</v>
      </c>
      <c r="AE13664" s="5">
        <f t="shared" si="448"/>
        <v>0</v>
      </c>
      <c r="AF13664" s="5" t="str">
        <f t="shared" si="449"/>
        <v>katA</v>
      </c>
      <c r="AG13664" s="153"/>
      <c r="AH13664" s="153"/>
      <c r="AI13664" t="s">
        <v>201</v>
      </c>
      <c r="AJ13664" t="s">
        <v>17878</v>
      </c>
      <c r="AK13664" s="9" t="str">
        <f>VLOOKUP(Y13664,zdroj!D:AJ,33,0)</f>
        <v>katA</v>
      </c>
    </row>
    <row r="13665" spans="8:37" x14ac:dyDescent="0.25">
      <c r="H13665" s="8"/>
      <c r="I13665" s="8"/>
      <c r="N13665" s="23"/>
      <c r="O13665" s="24"/>
      <c r="P13665" s="19"/>
      <c r="Q13665" s="19"/>
      <c r="R13665" s="19"/>
      <c r="U13665" s="27"/>
      <c r="Y13665" s="9" t="s">
        <v>704</v>
      </c>
      <c r="Z13665" s="9" t="s">
        <v>462</v>
      </c>
      <c r="AA13665" s="9" t="s">
        <v>237</v>
      </c>
      <c r="AB13665" s="9">
        <v>8085161</v>
      </c>
      <c r="AC13665" s="9" t="s">
        <v>14438</v>
      </c>
      <c r="AD13665" s="9" t="s">
        <v>225</v>
      </c>
      <c r="AE13665" s="5">
        <f t="shared" si="448"/>
        <v>0</v>
      </c>
      <c r="AF13665" s="5" t="str">
        <f t="shared" si="449"/>
        <v>katA</v>
      </c>
      <c r="AG13665" s="153"/>
      <c r="AH13665" s="153"/>
      <c r="AI13665" t="s">
        <v>201</v>
      </c>
      <c r="AJ13665" t="s">
        <v>17878</v>
      </c>
      <c r="AK13665" s="9" t="str">
        <f>VLOOKUP(Y13665,zdroj!D:AJ,33,0)</f>
        <v>katA</v>
      </c>
    </row>
    <row r="13666" spans="8:37" x14ac:dyDescent="0.25">
      <c r="H13666" s="8"/>
      <c r="I13666" s="8"/>
      <c r="N13666" s="23"/>
      <c r="O13666" s="24"/>
      <c r="P13666" s="19"/>
      <c r="Q13666" s="19"/>
      <c r="R13666" s="19"/>
      <c r="U13666" s="27"/>
      <c r="Y13666" s="9" t="s">
        <v>704</v>
      </c>
      <c r="Z13666" s="9" t="s">
        <v>462</v>
      </c>
      <c r="AA13666" s="9" t="s">
        <v>237</v>
      </c>
      <c r="AB13666" s="9">
        <v>8085170</v>
      </c>
      <c r="AC13666" s="9" t="s">
        <v>14439</v>
      </c>
      <c r="AD13666" s="9" t="s">
        <v>231</v>
      </c>
      <c r="AE13666" s="5">
        <f t="shared" si="448"/>
        <v>0</v>
      </c>
      <c r="AF13666" s="5" t="str">
        <f t="shared" si="449"/>
        <v>katB</v>
      </c>
      <c r="AG13666" s="153"/>
      <c r="AH13666" s="153"/>
      <c r="AI13666" t="s">
        <v>201</v>
      </c>
      <c r="AJ13666" t="s">
        <v>17878</v>
      </c>
      <c r="AK13666" s="9" t="str">
        <f>VLOOKUP(Y13666,zdroj!D:AJ,33,0)</f>
        <v>katA</v>
      </c>
    </row>
    <row r="13667" spans="8:37" x14ac:dyDescent="0.25">
      <c r="H13667" s="8"/>
      <c r="I13667" s="8"/>
      <c r="N13667" s="23"/>
      <c r="O13667" s="24"/>
      <c r="P13667" s="19"/>
      <c r="Q13667" s="19"/>
      <c r="R13667" s="19"/>
      <c r="U13667" s="27"/>
      <c r="Y13667" s="9" t="s">
        <v>704</v>
      </c>
      <c r="Z13667" s="9" t="s">
        <v>462</v>
      </c>
      <c r="AA13667" s="9" t="s">
        <v>237</v>
      </c>
      <c r="AB13667" s="9">
        <v>27182983</v>
      </c>
      <c r="AC13667" s="9" t="s">
        <v>14440</v>
      </c>
      <c r="AD13667" s="9" t="s">
        <v>225</v>
      </c>
      <c r="AE13667" s="5">
        <f t="shared" si="448"/>
        <v>0</v>
      </c>
      <c r="AF13667" s="5" t="str">
        <f t="shared" si="449"/>
        <v>katA</v>
      </c>
      <c r="AG13667" s="153"/>
      <c r="AH13667" s="153"/>
      <c r="AI13667" t="s">
        <v>201</v>
      </c>
      <c r="AJ13667" t="s">
        <v>17878</v>
      </c>
      <c r="AK13667" s="9" t="str">
        <f>VLOOKUP(Y13667,zdroj!D:AJ,33,0)</f>
        <v>katA</v>
      </c>
    </row>
    <row r="13668" spans="8:37" x14ac:dyDescent="0.25">
      <c r="H13668" s="8"/>
      <c r="I13668" s="8"/>
      <c r="N13668" s="23"/>
      <c r="O13668" s="24"/>
      <c r="P13668" s="19"/>
      <c r="Q13668" s="19"/>
      <c r="R13668" s="19"/>
      <c r="U13668" s="27"/>
      <c r="Y13668" s="9" t="s">
        <v>704</v>
      </c>
      <c r="Z13668" s="9" t="s">
        <v>462</v>
      </c>
      <c r="AA13668" s="9" t="s">
        <v>237</v>
      </c>
      <c r="AB13668" s="9">
        <v>8085196</v>
      </c>
      <c r="AC13668" s="9" t="s">
        <v>14441</v>
      </c>
      <c r="AD13668" s="9" t="s">
        <v>225</v>
      </c>
      <c r="AE13668" s="5">
        <f t="shared" si="448"/>
        <v>0</v>
      </c>
      <c r="AF13668" s="5" t="str">
        <f t="shared" si="449"/>
        <v>katA</v>
      </c>
      <c r="AG13668" s="153"/>
      <c r="AH13668" s="153"/>
      <c r="AI13668" t="s">
        <v>201</v>
      </c>
      <c r="AJ13668" t="s">
        <v>17878</v>
      </c>
      <c r="AK13668" s="9" t="str">
        <f>VLOOKUP(Y13668,zdroj!D:AJ,33,0)</f>
        <v>katA</v>
      </c>
    </row>
    <row r="13669" spans="8:37" x14ac:dyDescent="0.25">
      <c r="H13669" s="8"/>
      <c r="I13669" s="8"/>
      <c r="N13669" s="23"/>
      <c r="O13669" s="24"/>
      <c r="P13669" s="19"/>
      <c r="Q13669" s="19"/>
      <c r="R13669" s="19"/>
      <c r="U13669" s="27"/>
      <c r="Y13669" s="9" t="s">
        <v>704</v>
      </c>
      <c r="Z13669" s="9" t="s">
        <v>462</v>
      </c>
      <c r="AA13669" s="9" t="s">
        <v>237</v>
      </c>
      <c r="AB13669" s="9">
        <v>27827950</v>
      </c>
      <c r="AC13669" s="9" t="s">
        <v>14442</v>
      </c>
      <c r="AD13669" s="9" t="s">
        <v>225</v>
      </c>
      <c r="AE13669" s="5">
        <f t="shared" si="448"/>
        <v>0</v>
      </c>
      <c r="AF13669" s="5" t="str">
        <f t="shared" si="449"/>
        <v>katA</v>
      </c>
      <c r="AG13669" s="153"/>
      <c r="AH13669" s="153"/>
      <c r="AI13669" t="s">
        <v>229</v>
      </c>
      <c r="AJ13669" t="s">
        <v>17878</v>
      </c>
      <c r="AK13669" s="9" t="str">
        <f>VLOOKUP(Y13669,zdroj!D:AJ,33,0)</f>
        <v>katA</v>
      </c>
    </row>
    <row r="13670" spans="8:37" x14ac:dyDescent="0.25">
      <c r="H13670" s="8"/>
      <c r="I13670" s="8"/>
      <c r="N13670" s="23"/>
      <c r="O13670" s="24"/>
      <c r="P13670" s="19"/>
      <c r="Q13670" s="19"/>
      <c r="R13670" s="19"/>
      <c r="U13670" s="27"/>
      <c r="Y13670" s="9" t="s">
        <v>704</v>
      </c>
      <c r="Z13670" s="9" t="s">
        <v>462</v>
      </c>
      <c r="AA13670" s="9" t="s">
        <v>237</v>
      </c>
      <c r="AB13670" s="9">
        <v>8084726</v>
      </c>
      <c r="AC13670" s="9" t="s">
        <v>14443</v>
      </c>
      <c r="AD13670" s="9" t="s">
        <v>225</v>
      </c>
      <c r="AE13670" s="5">
        <f t="shared" si="448"/>
        <v>0</v>
      </c>
      <c r="AF13670" s="5" t="str">
        <f t="shared" si="449"/>
        <v>katA</v>
      </c>
      <c r="AG13670" s="153"/>
      <c r="AH13670" s="153"/>
      <c r="AI13670" t="s">
        <v>201</v>
      </c>
      <c r="AJ13670" t="s">
        <v>17878</v>
      </c>
      <c r="AK13670" s="9" t="str">
        <f>VLOOKUP(Y13670,zdroj!D:AJ,33,0)</f>
        <v>katA</v>
      </c>
    </row>
    <row r="13671" spans="8:37" x14ac:dyDescent="0.25">
      <c r="H13671" s="8"/>
      <c r="I13671" s="8"/>
      <c r="N13671" s="23"/>
      <c r="O13671" s="24"/>
      <c r="P13671" s="19"/>
      <c r="Q13671" s="19"/>
      <c r="R13671" s="19"/>
      <c r="U13671" s="27"/>
      <c r="Y13671" s="9" t="s">
        <v>704</v>
      </c>
      <c r="Z13671" s="9" t="s">
        <v>462</v>
      </c>
      <c r="AA13671" s="9" t="s">
        <v>237</v>
      </c>
      <c r="AB13671" s="9">
        <v>28338545</v>
      </c>
      <c r="AC13671" s="9" t="s">
        <v>14444</v>
      </c>
      <c r="AD13671" s="9" t="s">
        <v>225</v>
      </c>
      <c r="AE13671" s="5">
        <f t="shared" si="448"/>
        <v>0</v>
      </c>
      <c r="AF13671" s="5" t="str">
        <f t="shared" si="449"/>
        <v>katA</v>
      </c>
      <c r="AG13671" s="153"/>
      <c r="AH13671" s="153"/>
      <c r="AI13671" t="s">
        <v>201</v>
      </c>
      <c r="AJ13671" t="s">
        <v>17878</v>
      </c>
      <c r="AK13671" s="9" t="str">
        <f>VLOOKUP(Y13671,zdroj!D:AJ,33,0)</f>
        <v>katA</v>
      </c>
    </row>
    <row r="13672" spans="8:37" x14ac:dyDescent="0.25">
      <c r="H13672" s="8"/>
      <c r="I13672" s="8"/>
      <c r="N13672" s="23"/>
      <c r="O13672" s="24"/>
      <c r="P13672" s="19"/>
      <c r="Q13672" s="19"/>
      <c r="R13672" s="19"/>
      <c r="U13672" s="27"/>
      <c r="Y13672" s="9" t="s">
        <v>704</v>
      </c>
      <c r="Z13672" s="9" t="s">
        <v>462</v>
      </c>
      <c r="AA13672" s="9" t="s">
        <v>237</v>
      </c>
      <c r="AB13672" s="9">
        <v>28338553</v>
      </c>
      <c r="AC13672" s="9" t="s">
        <v>14445</v>
      </c>
      <c r="AD13672" s="9" t="s">
        <v>231</v>
      </c>
      <c r="AE13672" s="5">
        <f t="shared" si="448"/>
        <v>0</v>
      </c>
      <c r="AF13672" s="5" t="str">
        <f t="shared" si="449"/>
        <v>katB</v>
      </c>
      <c r="AG13672" s="153"/>
      <c r="AH13672" s="153"/>
      <c r="AI13672" t="s">
        <v>201</v>
      </c>
      <c r="AJ13672" t="s">
        <v>17878</v>
      </c>
      <c r="AK13672" s="9" t="str">
        <f>VLOOKUP(Y13672,zdroj!D:AJ,33,0)</f>
        <v>katA</v>
      </c>
    </row>
    <row r="13673" spans="8:37" x14ac:dyDescent="0.25">
      <c r="H13673" s="8"/>
      <c r="I13673" s="8"/>
      <c r="N13673" s="23"/>
      <c r="O13673" s="24"/>
      <c r="P13673" s="19"/>
      <c r="Q13673" s="19"/>
      <c r="R13673" s="19"/>
      <c r="U13673" s="27"/>
      <c r="Y13673" s="9" t="s">
        <v>704</v>
      </c>
      <c r="Z13673" s="9" t="s">
        <v>462</v>
      </c>
      <c r="AA13673" s="9" t="s">
        <v>237</v>
      </c>
      <c r="AB13673" s="9">
        <v>40904644</v>
      </c>
      <c r="AC13673" s="9" t="s">
        <v>14446</v>
      </c>
      <c r="AD13673" s="9" t="s">
        <v>225</v>
      </c>
      <c r="AE13673" s="5">
        <f t="shared" si="448"/>
        <v>0</v>
      </c>
      <c r="AF13673" s="5" t="str">
        <f t="shared" si="449"/>
        <v>katA</v>
      </c>
      <c r="AG13673" s="153"/>
      <c r="AH13673" s="153"/>
      <c r="AI13673" t="s">
        <v>201</v>
      </c>
      <c r="AJ13673" t="s">
        <v>17878</v>
      </c>
      <c r="AK13673" s="9" t="str">
        <f>VLOOKUP(Y13673,zdroj!D:AJ,33,0)</f>
        <v>katA</v>
      </c>
    </row>
    <row r="13674" spans="8:37" x14ac:dyDescent="0.25">
      <c r="H13674" s="8"/>
      <c r="I13674" s="8"/>
      <c r="N13674" s="23"/>
      <c r="O13674" s="24"/>
      <c r="P13674" s="19"/>
      <c r="Q13674" s="19"/>
      <c r="R13674" s="19"/>
      <c r="U13674" s="27"/>
      <c r="Y13674" s="9" t="s">
        <v>704</v>
      </c>
      <c r="Z13674" s="9" t="s">
        <v>462</v>
      </c>
      <c r="AA13674" s="9" t="s">
        <v>237</v>
      </c>
      <c r="AB13674" s="9">
        <v>78610397</v>
      </c>
      <c r="AC13674" s="9" t="s">
        <v>14447</v>
      </c>
      <c r="AD13674" s="9" t="s">
        <v>225</v>
      </c>
      <c r="AE13674" s="5">
        <f t="shared" si="448"/>
        <v>0</v>
      </c>
      <c r="AF13674" s="5" t="str">
        <f t="shared" si="449"/>
        <v>katA</v>
      </c>
      <c r="AG13674" s="153"/>
      <c r="AH13674" s="153"/>
      <c r="AI13674" t="s">
        <v>229</v>
      </c>
      <c r="AJ13674" t="s">
        <v>17878</v>
      </c>
      <c r="AK13674" s="9" t="str">
        <f>VLOOKUP(Y13674,zdroj!D:AJ,33,0)</f>
        <v>katA</v>
      </c>
    </row>
    <row r="13675" spans="8:37" x14ac:dyDescent="0.25">
      <c r="H13675" s="8"/>
      <c r="I13675" s="8"/>
      <c r="N13675" s="23"/>
      <c r="O13675" s="24"/>
      <c r="P13675" s="19"/>
      <c r="Q13675" s="19"/>
      <c r="R13675" s="19"/>
      <c r="U13675" s="27"/>
      <c r="Y13675" s="9" t="s">
        <v>704</v>
      </c>
      <c r="Z13675" s="9" t="s">
        <v>462</v>
      </c>
      <c r="AA13675" s="9" t="s">
        <v>237</v>
      </c>
      <c r="AB13675" s="9">
        <v>78610478</v>
      </c>
      <c r="AC13675" s="9" t="s">
        <v>14448</v>
      </c>
      <c r="AD13675" s="9" t="s">
        <v>225</v>
      </c>
      <c r="AE13675" s="5">
        <f t="shared" si="448"/>
        <v>0</v>
      </c>
      <c r="AF13675" s="5" t="str">
        <f t="shared" si="449"/>
        <v>katA</v>
      </c>
      <c r="AG13675" s="153"/>
      <c r="AH13675" s="153"/>
      <c r="AI13675" t="s">
        <v>229</v>
      </c>
      <c r="AJ13675" t="s">
        <v>17878</v>
      </c>
      <c r="AK13675" s="9" t="str">
        <f>VLOOKUP(Y13675,zdroj!D:AJ,33,0)</f>
        <v>katA</v>
      </c>
    </row>
    <row r="13676" spans="8:37" x14ac:dyDescent="0.25">
      <c r="H13676" s="8"/>
      <c r="I13676" s="8"/>
      <c r="N13676" s="23"/>
      <c r="O13676" s="24"/>
      <c r="P13676" s="19"/>
      <c r="Q13676" s="19"/>
      <c r="R13676" s="19"/>
      <c r="U13676" s="27"/>
      <c r="Y13676" s="9" t="s">
        <v>704</v>
      </c>
      <c r="Z13676" s="9" t="s">
        <v>462</v>
      </c>
      <c r="AA13676" s="9" t="s">
        <v>237</v>
      </c>
      <c r="AB13676" s="9">
        <v>82318280</v>
      </c>
      <c r="AC13676" s="9" t="s">
        <v>14449</v>
      </c>
      <c r="AD13676" s="9" t="s">
        <v>225</v>
      </c>
      <c r="AE13676" s="5">
        <f t="shared" si="448"/>
        <v>0</v>
      </c>
      <c r="AF13676" s="5" t="str">
        <f t="shared" si="449"/>
        <v>katA</v>
      </c>
      <c r="AG13676" s="153"/>
      <c r="AH13676" s="153"/>
      <c r="AI13676" t="s">
        <v>201</v>
      </c>
      <c r="AJ13676" t="s">
        <v>17878</v>
      </c>
      <c r="AK13676" s="9" t="str">
        <f>VLOOKUP(Y13676,zdroj!D:AJ,33,0)</f>
        <v>katA</v>
      </c>
    </row>
    <row r="13677" spans="8:37" x14ac:dyDescent="0.25">
      <c r="H13677" s="8"/>
      <c r="I13677" s="8"/>
      <c r="N13677" s="23"/>
      <c r="O13677" s="24"/>
      <c r="P13677" s="19"/>
      <c r="Q13677" s="19"/>
      <c r="R13677" s="19"/>
      <c r="U13677" s="27"/>
      <c r="Y13677" s="9" t="s">
        <v>704</v>
      </c>
      <c r="Z13677" s="9" t="s">
        <v>462</v>
      </c>
      <c r="AA13677" s="9" t="s">
        <v>237</v>
      </c>
      <c r="AB13677" s="9">
        <v>83141405</v>
      </c>
      <c r="AC13677" s="9" t="s">
        <v>14450</v>
      </c>
      <c r="AD13677" s="9" t="s">
        <v>225</v>
      </c>
      <c r="AE13677" s="5">
        <f t="shared" si="448"/>
        <v>0</v>
      </c>
      <c r="AF13677" s="5" t="str">
        <f t="shared" si="449"/>
        <v>katA</v>
      </c>
      <c r="AG13677" s="153"/>
      <c r="AH13677" s="153"/>
      <c r="AI13677" t="s">
        <v>229</v>
      </c>
      <c r="AJ13677" t="s">
        <v>17878</v>
      </c>
      <c r="AK13677" s="9" t="str">
        <f>VLOOKUP(Y13677,zdroj!D:AJ,33,0)</f>
        <v>katA</v>
      </c>
    </row>
    <row r="13678" spans="8:37" x14ac:dyDescent="0.25">
      <c r="H13678" s="8"/>
      <c r="I13678" s="8"/>
      <c r="N13678" s="23"/>
      <c r="O13678" s="24"/>
      <c r="P13678" s="19"/>
      <c r="Q13678" s="19"/>
      <c r="R13678" s="19"/>
      <c r="U13678" s="27"/>
      <c r="Y13678" s="9" t="s">
        <v>704</v>
      </c>
      <c r="Z13678" s="9" t="s">
        <v>462</v>
      </c>
      <c r="AA13678" s="9" t="s">
        <v>237</v>
      </c>
      <c r="AB13678" s="9">
        <v>83141430</v>
      </c>
      <c r="AC13678" s="9" t="s">
        <v>14451</v>
      </c>
      <c r="AD13678" s="9" t="s">
        <v>225</v>
      </c>
      <c r="AE13678" s="5">
        <f t="shared" si="448"/>
        <v>0</v>
      </c>
      <c r="AF13678" s="5" t="str">
        <f t="shared" si="449"/>
        <v>katA</v>
      </c>
      <c r="AG13678" s="153"/>
      <c r="AH13678" s="153"/>
      <c r="AI13678" t="s">
        <v>229</v>
      </c>
      <c r="AJ13678" t="s">
        <v>17878</v>
      </c>
      <c r="AK13678" s="9" t="str">
        <f>VLOOKUP(Y13678,zdroj!D:AJ,33,0)</f>
        <v>katA</v>
      </c>
    </row>
    <row r="13679" spans="8:37" x14ac:dyDescent="0.25">
      <c r="H13679" s="8"/>
      <c r="I13679" s="8"/>
      <c r="N13679" s="23"/>
      <c r="O13679" s="24"/>
      <c r="P13679" s="19"/>
      <c r="Q13679" s="19"/>
      <c r="R13679" s="19"/>
      <c r="U13679" s="27"/>
      <c r="Y13679" s="9" t="s">
        <v>704</v>
      </c>
      <c r="Z13679" s="9" t="s">
        <v>462</v>
      </c>
      <c r="AA13679" s="9" t="s">
        <v>237</v>
      </c>
      <c r="AB13679" s="9">
        <v>83326618</v>
      </c>
      <c r="AC13679" s="9" t="s">
        <v>14452</v>
      </c>
      <c r="AD13679" s="9" t="s">
        <v>225</v>
      </c>
      <c r="AE13679" s="5">
        <f t="shared" si="448"/>
        <v>0</v>
      </c>
      <c r="AF13679" s="5" t="str">
        <f t="shared" si="449"/>
        <v>katA</v>
      </c>
      <c r="AG13679" s="153"/>
      <c r="AH13679" s="153"/>
      <c r="AI13679" t="s">
        <v>201</v>
      </c>
      <c r="AJ13679" t="s">
        <v>17878</v>
      </c>
      <c r="AK13679" s="9" t="str">
        <f>VLOOKUP(Y13679,zdroj!D:AJ,33,0)</f>
        <v>katA</v>
      </c>
    </row>
    <row r="13680" spans="8:37" x14ac:dyDescent="0.25">
      <c r="H13680" s="8"/>
      <c r="I13680" s="8"/>
      <c r="N13680" s="23"/>
      <c r="O13680" s="24"/>
      <c r="P13680" s="19"/>
      <c r="Q13680" s="19"/>
      <c r="R13680" s="19"/>
      <c r="U13680" s="27"/>
      <c r="Y13680" s="9" t="s">
        <v>704</v>
      </c>
      <c r="Z13680" s="9" t="s">
        <v>462</v>
      </c>
      <c r="AA13680" s="9" t="s">
        <v>237</v>
      </c>
      <c r="AB13680" s="9">
        <v>8084734</v>
      </c>
      <c r="AC13680" s="9" t="s">
        <v>14453</v>
      </c>
      <c r="AD13680" s="9" t="s">
        <v>225</v>
      </c>
      <c r="AE13680" s="5">
        <f t="shared" si="448"/>
        <v>0</v>
      </c>
      <c r="AF13680" s="5" t="str">
        <f t="shared" si="449"/>
        <v>katA</v>
      </c>
      <c r="AG13680" s="153"/>
      <c r="AH13680" s="153"/>
      <c r="AI13680" t="s">
        <v>201</v>
      </c>
      <c r="AJ13680" t="s">
        <v>17878</v>
      </c>
      <c r="AK13680" s="9" t="str">
        <f>VLOOKUP(Y13680,zdroj!D:AJ,33,0)</f>
        <v>katA</v>
      </c>
    </row>
    <row r="13681" spans="8:37" x14ac:dyDescent="0.25">
      <c r="H13681" s="8"/>
      <c r="I13681" s="8"/>
      <c r="N13681" s="23"/>
      <c r="O13681" s="24"/>
      <c r="P13681" s="19"/>
      <c r="Q13681" s="19"/>
      <c r="R13681" s="19"/>
      <c r="U13681" s="27"/>
      <c r="Y13681" s="9" t="s">
        <v>704</v>
      </c>
      <c r="Z13681" s="9" t="s">
        <v>462</v>
      </c>
      <c r="AA13681" s="9" t="s">
        <v>237</v>
      </c>
      <c r="AB13681" s="9">
        <v>8084742</v>
      </c>
      <c r="AC13681" s="9" t="s">
        <v>14454</v>
      </c>
      <c r="AD13681" s="9" t="s">
        <v>225</v>
      </c>
      <c r="AE13681" s="5">
        <f t="shared" si="448"/>
        <v>0</v>
      </c>
      <c r="AF13681" s="5" t="str">
        <f t="shared" si="449"/>
        <v>katA</v>
      </c>
      <c r="AG13681" s="153"/>
      <c r="AH13681" s="153"/>
      <c r="AI13681" t="s">
        <v>201</v>
      </c>
      <c r="AJ13681" t="s">
        <v>17878</v>
      </c>
      <c r="AK13681" s="9" t="str">
        <f>VLOOKUP(Y13681,zdroj!D:AJ,33,0)</f>
        <v>katA</v>
      </c>
    </row>
    <row r="13682" spans="8:37" x14ac:dyDescent="0.25">
      <c r="H13682" s="8"/>
      <c r="I13682" s="8"/>
      <c r="N13682" s="23"/>
      <c r="O13682" s="24"/>
      <c r="P13682" s="19"/>
      <c r="Q13682" s="19"/>
      <c r="R13682" s="19"/>
      <c r="U13682" s="27"/>
      <c r="Y13682" s="9" t="s">
        <v>704</v>
      </c>
      <c r="Z13682" s="9" t="s">
        <v>462</v>
      </c>
      <c r="AA13682" s="9" t="s">
        <v>237</v>
      </c>
      <c r="AB13682" s="9">
        <v>8084751</v>
      </c>
      <c r="AC13682" s="9" t="s">
        <v>14455</v>
      </c>
      <c r="AD13682" s="9" t="s">
        <v>225</v>
      </c>
      <c r="AE13682" s="5">
        <f t="shared" si="448"/>
        <v>0</v>
      </c>
      <c r="AF13682" s="5" t="str">
        <f t="shared" si="449"/>
        <v>katA</v>
      </c>
      <c r="AG13682" s="153"/>
      <c r="AH13682" s="153"/>
      <c r="AI13682" t="s">
        <v>201</v>
      </c>
      <c r="AJ13682" t="s">
        <v>17878</v>
      </c>
      <c r="AK13682" s="9" t="str">
        <f>VLOOKUP(Y13682,zdroj!D:AJ,33,0)</f>
        <v>katA</v>
      </c>
    </row>
    <row r="13683" spans="8:37" x14ac:dyDescent="0.25">
      <c r="H13683" s="8"/>
      <c r="I13683" s="8"/>
      <c r="N13683" s="23"/>
      <c r="O13683" s="24"/>
      <c r="P13683" s="19"/>
      <c r="Q13683" s="19"/>
      <c r="R13683" s="19"/>
      <c r="U13683" s="27"/>
      <c r="Y13683" s="9" t="s">
        <v>705</v>
      </c>
      <c r="Z13683" s="9" t="s">
        <v>232</v>
      </c>
      <c r="AA13683" s="9" t="s">
        <v>202</v>
      </c>
      <c r="AB13683" s="9">
        <v>8088870</v>
      </c>
      <c r="AC13683" s="9" t="s">
        <v>14456</v>
      </c>
      <c r="AD13683" s="9" t="s">
        <v>234</v>
      </c>
      <c r="AE13683" s="5">
        <f t="shared" si="448"/>
        <v>0</v>
      </c>
      <c r="AF13683" s="5" t="str">
        <f t="shared" si="449"/>
        <v>katD</v>
      </c>
      <c r="AG13683" s="153"/>
      <c r="AH13683" s="153"/>
      <c r="AI13683" t="s">
        <v>201</v>
      </c>
      <c r="AJ13683" s="228" t="s">
        <v>238</v>
      </c>
      <c r="AK13683" s="9" t="str">
        <f>VLOOKUP(Y13683,zdroj!D:AJ,33,0)</f>
        <v>katD</v>
      </c>
    </row>
    <row r="13684" spans="8:37" x14ac:dyDescent="0.25">
      <c r="H13684" s="8"/>
      <c r="I13684" s="8"/>
      <c r="N13684" s="23"/>
      <c r="O13684" s="24"/>
      <c r="P13684" s="19"/>
      <c r="Q13684" s="19"/>
      <c r="R13684" s="19"/>
      <c r="U13684" s="27"/>
      <c r="Y13684" s="9" t="s">
        <v>705</v>
      </c>
      <c r="Z13684" s="9" t="s">
        <v>232</v>
      </c>
      <c r="AA13684" s="9" t="s">
        <v>202</v>
      </c>
      <c r="AB13684" s="9">
        <v>26489449</v>
      </c>
      <c r="AC13684" s="9" t="s">
        <v>14457</v>
      </c>
      <c r="AD13684" s="9" t="s">
        <v>234</v>
      </c>
      <c r="AE13684" s="5">
        <f t="shared" si="448"/>
        <v>0</v>
      </c>
      <c r="AF13684" s="5" t="str">
        <f t="shared" si="449"/>
        <v>katD</v>
      </c>
      <c r="AG13684" s="153"/>
      <c r="AH13684" s="153"/>
      <c r="AI13684" t="s">
        <v>17880</v>
      </c>
      <c r="AJ13684" s="228" t="s">
        <v>238</v>
      </c>
      <c r="AK13684" s="9" t="str">
        <f>VLOOKUP(Y13684,zdroj!D:AJ,33,0)</f>
        <v>katD</v>
      </c>
    </row>
    <row r="13685" spans="8:37" x14ac:dyDescent="0.25">
      <c r="H13685" s="8"/>
      <c r="I13685" s="8"/>
      <c r="N13685" s="23"/>
      <c r="O13685" s="24"/>
      <c r="P13685" s="19"/>
      <c r="Q13685" s="19"/>
      <c r="R13685" s="19"/>
      <c r="U13685" s="27"/>
      <c r="Y13685" s="9" t="s">
        <v>705</v>
      </c>
      <c r="Z13685" s="9" t="s">
        <v>232</v>
      </c>
      <c r="AA13685" s="9" t="s">
        <v>202</v>
      </c>
      <c r="AB13685" s="9">
        <v>84604158</v>
      </c>
      <c r="AC13685" s="9" t="s">
        <v>14458</v>
      </c>
      <c r="AD13685" s="9" t="s">
        <v>234</v>
      </c>
      <c r="AE13685" s="5">
        <f t="shared" si="448"/>
        <v>0</v>
      </c>
      <c r="AF13685" s="5" t="str">
        <f t="shared" si="449"/>
        <v>katD</v>
      </c>
      <c r="AG13685" s="153"/>
      <c r="AH13685" s="153"/>
      <c r="AI13685" t="s">
        <v>236</v>
      </c>
      <c r="AJ13685" s="228" t="s">
        <v>238</v>
      </c>
      <c r="AK13685" s="9" t="str">
        <f>VLOOKUP(Y13685,zdroj!D:AJ,33,0)</f>
        <v>katD</v>
      </c>
    </row>
    <row r="13686" spans="8:37" x14ac:dyDescent="0.25">
      <c r="H13686" s="8"/>
      <c r="I13686" s="8"/>
      <c r="N13686" s="23"/>
      <c r="O13686" s="24"/>
      <c r="P13686" s="19"/>
      <c r="Q13686" s="19"/>
      <c r="R13686" s="19"/>
      <c r="U13686" s="27"/>
      <c r="Y13686" s="9" t="s">
        <v>710</v>
      </c>
      <c r="Z13686" s="9" t="s">
        <v>462</v>
      </c>
      <c r="AA13686" s="9" t="s">
        <v>198</v>
      </c>
      <c r="AB13686" s="9">
        <v>31306438</v>
      </c>
      <c r="AC13686" s="9" t="s">
        <v>14459</v>
      </c>
      <c r="AD13686" s="9" t="s">
        <v>231</v>
      </c>
      <c r="AE13686" s="5">
        <f t="shared" si="448"/>
        <v>0</v>
      </c>
      <c r="AF13686" s="5" t="str">
        <f t="shared" si="449"/>
        <v>katB</v>
      </c>
      <c r="AG13686" s="153"/>
      <c r="AH13686" s="153"/>
      <c r="AI13686" t="s">
        <v>229</v>
      </c>
      <c r="AJ13686" t="s">
        <v>17878</v>
      </c>
      <c r="AK13686" s="9" t="str">
        <f>VLOOKUP(Y13686,zdroj!D:AJ,33,0)</f>
        <v>katB</v>
      </c>
    </row>
    <row r="13687" spans="8:37" x14ac:dyDescent="0.25">
      <c r="H13687" s="8"/>
      <c r="I13687" s="8"/>
      <c r="N13687" s="23"/>
      <c r="O13687" s="24"/>
      <c r="P13687" s="19"/>
      <c r="Q13687" s="19"/>
      <c r="R13687" s="19"/>
      <c r="U13687" s="27"/>
      <c r="Y13687" s="9" t="s">
        <v>710</v>
      </c>
      <c r="Z13687" s="9" t="s">
        <v>462</v>
      </c>
      <c r="AA13687" s="9" t="s">
        <v>198</v>
      </c>
      <c r="AB13687" s="9">
        <v>28127803</v>
      </c>
      <c r="AC13687" s="9" t="s">
        <v>14460</v>
      </c>
      <c r="AD13687" s="9" t="s">
        <v>231</v>
      </c>
      <c r="AE13687" s="5">
        <f t="shared" si="448"/>
        <v>0</v>
      </c>
      <c r="AF13687" s="5" t="str">
        <f t="shared" si="449"/>
        <v>katB</v>
      </c>
      <c r="AG13687" s="153"/>
      <c r="AH13687" s="153"/>
      <c r="AI13687" t="s">
        <v>195</v>
      </c>
      <c r="AJ13687" t="s">
        <v>340</v>
      </c>
      <c r="AK13687" s="9" t="str">
        <f>VLOOKUP(Y13687,zdroj!D:AJ,33,0)</f>
        <v>katB</v>
      </c>
    </row>
    <row r="13688" spans="8:37" x14ac:dyDescent="0.25">
      <c r="H13688" s="8"/>
      <c r="I13688" s="8"/>
      <c r="N13688" s="23"/>
      <c r="O13688" s="24"/>
      <c r="P13688" s="19"/>
      <c r="Q13688" s="19"/>
      <c r="R13688" s="19"/>
      <c r="U13688" s="27"/>
      <c r="Y13688" s="9" t="s">
        <v>710</v>
      </c>
      <c r="Z13688" s="9" t="s">
        <v>462</v>
      </c>
      <c r="AA13688" s="9" t="s">
        <v>198</v>
      </c>
      <c r="AB13688" s="9">
        <v>72281685</v>
      </c>
      <c r="AC13688" s="9" t="s">
        <v>14461</v>
      </c>
      <c r="AD13688" s="9" t="s">
        <v>231</v>
      </c>
      <c r="AE13688" s="5">
        <f t="shared" si="448"/>
        <v>0</v>
      </c>
      <c r="AF13688" s="5" t="str">
        <f t="shared" si="449"/>
        <v>katB</v>
      </c>
      <c r="AG13688" s="153"/>
      <c r="AH13688" s="153"/>
      <c r="AI13688" t="s">
        <v>195</v>
      </c>
      <c r="AJ13688" t="s">
        <v>340</v>
      </c>
      <c r="AK13688" s="9" t="str">
        <f>VLOOKUP(Y13688,zdroj!D:AJ,33,0)</f>
        <v>katB</v>
      </c>
    </row>
    <row r="13689" spans="8:37" x14ac:dyDescent="0.25">
      <c r="H13689" s="8"/>
      <c r="I13689" s="8"/>
      <c r="N13689" s="23"/>
      <c r="O13689" s="24"/>
      <c r="P13689" s="19"/>
      <c r="Q13689" s="19"/>
      <c r="R13689" s="19"/>
      <c r="U13689" s="27"/>
      <c r="Y13689" s="9" t="s">
        <v>710</v>
      </c>
      <c r="Z13689" s="9" t="s">
        <v>462</v>
      </c>
      <c r="AA13689" s="9" t="s">
        <v>198</v>
      </c>
      <c r="AB13689" s="9">
        <v>20655631</v>
      </c>
      <c r="AC13689" s="9" t="s">
        <v>14462</v>
      </c>
      <c r="AD13689" s="9" t="s">
        <v>231</v>
      </c>
      <c r="AE13689" s="5">
        <f t="shared" si="448"/>
        <v>0</v>
      </c>
      <c r="AF13689" s="5" t="str">
        <f t="shared" si="449"/>
        <v>katB</v>
      </c>
      <c r="AG13689" s="153"/>
      <c r="AH13689" s="153"/>
      <c r="AI13689" t="s">
        <v>201</v>
      </c>
      <c r="AJ13689" t="s">
        <v>17878</v>
      </c>
      <c r="AK13689" s="9" t="str">
        <f>VLOOKUP(Y13689,zdroj!D:AJ,33,0)</f>
        <v>katB</v>
      </c>
    </row>
    <row r="13690" spans="8:37" x14ac:dyDescent="0.25">
      <c r="H13690" s="8"/>
      <c r="I13690" s="8"/>
      <c r="N13690" s="23"/>
      <c r="O13690" s="24"/>
      <c r="P13690" s="19"/>
      <c r="Q13690" s="19"/>
      <c r="R13690" s="19"/>
      <c r="U13690" s="27"/>
      <c r="Y13690" s="9" t="s">
        <v>710</v>
      </c>
      <c r="Z13690" s="9" t="s">
        <v>462</v>
      </c>
      <c r="AA13690" s="9" t="s">
        <v>198</v>
      </c>
      <c r="AB13690" s="9">
        <v>20655720</v>
      </c>
      <c r="AC13690" s="9" t="s">
        <v>14463</v>
      </c>
      <c r="AD13690" s="9" t="s">
        <v>231</v>
      </c>
      <c r="AE13690" s="5">
        <f t="shared" si="448"/>
        <v>0</v>
      </c>
      <c r="AF13690" s="5" t="str">
        <f t="shared" si="449"/>
        <v>katB</v>
      </c>
      <c r="AG13690" s="153"/>
      <c r="AH13690" s="153"/>
      <c r="AI13690" t="s">
        <v>201</v>
      </c>
      <c r="AJ13690" t="s">
        <v>17878</v>
      </c>
      <c r="AK13690" s="9" t="str">
        <f>VLOOKUP(Y13690,zdroj!D:AJ,33,0)</f>
        <v>katB</v>
      </c>
    </row>
    <row r="13691" spans="8:37" x14ac:dyDescent="0.25">
      <c r="H13691" s="8"/>
      <c r="I13691" s="8"/>
      <c r="N13691" s="23"/>
      <c r="O13691" s="24"/>
      <c r="P13691" s="19"/>
      <c r="Q13691" s="19"/>
      <c r="R13691" s="19"/>
      <c r="U13691" s="27"/>
      <c r="Y13691" s="9" t="s">
        <v>710</v>
      </c>
      <c r="Z13691" s="9" t="s">
        <v>462</v>
      </c>
      <c r="AA13691" s="9" t="s">
        <v>198</v>
      </c>
      <c r="AB13691" s="9">
        <v>20656599</v>
      </c>
      <c r="AC13691" s="9" t="s">
        <v>14464</v>
      </c>
      <c r="AD13691" s="9" t="s">
        <v>231</v>
      </c>
      <c r="AE13691" s="5">
        <f t="shared" si="448"/>
        <v>0</v>
      </c>
      <c r="AF13691" s="5" t="str">
        <f t="shared" si="449"/>
        <v>katB</v>
      </c>
      <c r="AG13691" s="153"/>
      <c r="AH13691" s="153"/>
      <c r="AI13691" t="s">
        <v>229</v>
      </c>
      <c r="AJ13691" t="s">
        <v>17878</v>
      </c>
      <c r="AK13691" s="9" t="str">
        <f>VLOOKUP(Y13691,zdroj!D:AJ,33,0)</f>
        <v>katB</v>
      </c>
    </row>
    <row r="13692" spans="8:37" x14ac:dyDescent="0.25">
      <c r="H13692" s="8"/>
      <c r="I13692" s="8"/>
      <c r="N13692" s="23"/>
      <c r="O13692" s="24"/>
      <c r="P13692" s="19"/>
      <c r="Q13692" s="19"/>
      <c r="R13692" s="19"/>
      <c r="U13692" s="27"/>
      <c r="Y13692" s="9" t="s">
        <v>710</v>
      </c>
      <c r="Z13692" s="9" t="s">
        <v>462</v>
      </c>
      <c r="AA13692" s="9" t="s">
        <v>198</v>
      </c>
      <c r="AB13692" s="9">
        <v>20656602</v>
      </c>
      <c r="AC13692" s="9" t="s">
        <v>14465</v>
      </c>
      <c r="AD13692" s="9" t="s">
        <v>231</v>
      </c>
      <c r="AE13692" s="5">
        <f t="shared" si="448"/>
        <v>0</v>
      </c>
      <c r="AF13692" s="5" t="str">
        <f t="shared" si="449"/>
        <v>katB</v>
      </c>
      <c r="AG13692" s="153"/>
      <c r="AH13692" s="153"/>
      <c r="AI13692" t="s">
        <v>201</v>
      </c>
      <c r="AJ13692" t="s">
        <v>17878</v>
      </c>
      <c r="AK13692" s="9" t="str">
        <f>VLOOKUP(Y13692,zdroj!D:AJ,33,0)</f>
        <v>katB</v>
      </c>
    </row>
    <row r="13693" spans="8:37" x14ac:dyDescent="0.25">
      <c r="H13693" s="8"/>
      <c r="I13693" s="8"/>
      <c r="N13693" s="23"/>
      <c r="O13693" s="24"/>
      <c r="P13693" s="19"/>
      <c r="Q13693" s="19"/>
      <c r="R13693" s="19"/>
      <c r="U13693" s="27"/>
      <c r="Y13693" s="9" t="s">
        <v>710</v>
      </c>
      <c r="Z13693" s="9" t="s">
        <v>462</v>
      </c>
      <c r="AA13693" s="9" t="s">
        <v>198</v>
      </c>
      <c r="AB13693" s="9">
        <v>20656611</v>
      </c>
      <c r="AC13693" s="9" t="s">
        <v>14466</v>
      </c>
      <c r="AD13693" s="9" t="s">
        <v>231</v>
      </c>
      <c r="AE13693" s="5">
        <f t="shared" si="448"/>
        <v>0</v>
      </c>
      <c r="AF13693" s="5" t="str">
        <f t="shared" si="449"/>
        <v>katB</v>
      </c>
      <c r="AG13693" s="153"/>
      <c r="AH13693" s="153"/>
      <c r="AI13693" t="s">
        <v>201</v>
      </c>
      <c r="AJ13693" t="s">
        <v>17878</v>
      </c>
      <c r="AK13693" s="9" t="str">
        <f>VLOOKUP(Y13693,zdroj!D:AJ,33,0)</f>
        <v>katB</v>
      </c>
    </row>
    <row r="13694" spans="8:37" x14ac:dyDescent="0.25">
      <c r="H13694" s="8"/>
      <c r="I13694" s="8"/>
      <c r="N13694" s="23"/>
      <c r="O13694" s="24"/>
      <c r="P13694" s="19"/>
      <c r="Q13694" s="19"/>
      <c r="R13694" s="19"/>
      <c r="U13694" s="27"/>
      <c r="Y13694" s="9" t="s">
        <v>710</v>
      </c>
      <c r="Z13694" s="9" t="s">
        <v>462</v>
      </c>
      <c r="AA13694" s="9" t="s">
        <v>198</v>
      </c>
      <c r="AB13694" s="9">
        <v>20656629</v>
      </c>
      <c r="AC13694" s="9" t="s">
        <v>14467</v>
      </c>
      <c r="AD13694" s="9" t="s">
        <v>231</v>
      </c>
      <c r="AE13694" s="5">
        <f t="shared" si="448"/>
        <v>0</v>
      </c>
      <c r="AF13694" s="5" t="str">
        <f t="shared" si="449"/>
        <v>katB</v>
      </c>
      <c r="AG13694" s="153"/>
      <c r="AH13694" s="153"/>
      <c r="AI13694" t="s">
        <v>201</v>
      </c>
      <c r="AJ13694" t="s">
        <v>17878</v>
      </c>
      <c r="AK13694" s="9" t="str">
        <f>VLOOKUP(Y13694,zdroj!D:AJ,33,0)</f>
        <v>katB</v>
      </c>
    </row>
    <row r="13695" spans="8:37" x14ac:dyDescent="0.25">
      <c r="H13695" s="8"/>
      <c r="I13695" s="8"/>
      <c r="N13695" s="23"/>
      <c r="O13695" s="24"/>
      <c r="P13695" s="19"/>
      <c r="Q13695" s="19"/>
      <c r="R13695" s="19"/>
      <c r="U13695" s="27"/>
      <c r="Y13695" s="9" t="s">
        <v>710</v>
      </c>
      <c r="Z13695" s="9" t="s">
        <v>462</v>
      </c>
      <c r="AA13695" s="9" t="s">
        <v>198</v>
      </c>
      <c r="AB13695" s="9">
        <v>20656637</v>
      </c>
      <c r="AC13695" s="9" t="s">
        <v>14468</v>
      </c>
      <c r="AD13695" s="9" t="s">
        <v>800</v>
      </c>
      <c r="AE13695" s="5">
        <f t="shared" si="448"/>
        <v>0</v>
      </c>
      <c r="AF13695" s="5" t="str">
        <f t="shared" si="449"/>
        <v>Pokryto</v>
      </c>
      <c r="AG13695" s="153"/>
      <c r="AH13695" s="153"/>
      <c r="AI13695" t="s">
        <v>201</v>
      </c>
      <c r="AJ13695" t="s">
        <v>800</v>
      </c>
      <c r="AK13695" s="9" t="str">
        <f>VLOOKUP(Y13695,zdroj!D:AJ,33,0)</f>
        <v>katB</v>
      </c>
    </row>
    <row r="13696" spans="8:37" x14ac:dyDescent="0.25">
      <c r="H13696" s="8"/>
      <c r="I13696" s="8"/>
      <c r="N13696" s="23"/>
      <c r="O13696" s="24"/>
      <c r="P13696" s="19"/>
      <c r="Q13696" s="19"/>
      <c r="R13696" s="19"/>
      <c r="U13696" s="27"/>
      <c r="Y13696" s="9" t="s">
        <v>710</v>
      </c>
      <c r="Z13696" s="9" t="s">
        <v>462</v>
      </c>
      <c r="AA13696" s="9" t="s">
        <v>198</v>
      </c>
      <c r="AB13696" s="9">
        <v>20656645</v>
      </c>
      <c r="AC13696" s="9" t="s">
        <v>14469</v>
      </c>
      <c r="AD13696" s="9" t="s">
        <v>231</v>
      </c>
      <c r="AE13696" s="5">
        <f t="shared" si="448"/>
        <v>0</v>
      </c>
      <c r="AF13696" s="5" t="str">
        <f t="shared" si="449"/>
        <v>katB</v>
      </c>
      <c r="AG13696" s="153"/>
      <c r="AH13696" s="153"/>
      <c r="AI13696" t="s">
        <v>201</v>
      </c>
      <c r="AJ13696" t="s">
        <v>17878</v>
      </c>
      <c r="AK13696" s="9" t="str">
        <f>VLOOKUP(Y13696,zdroj!D:AJ,33,0)</f>
        <v>katB</v>
      </c>
    </row>
    <row r="13697" spans="8:37" x14ac:dyDescent="0.25">
      <c r="H13697" s="8"/>
      <c r="I13697" s="8"/>
      <c r="N13697" s="23"/>
      <c r="O13697" s="24"/>
      <c r="P13697" s="19"/>
      <c r="Q13697" s="19"/>
      <c r="R13697" s="19"/>
      <c r="U13697" s="27"/>
      <c r="Y13697" s="9" t="s">
        <v>710</v>
      </c>
      <c r="Z13697" s="9" t="s">
        <v>462</v>
      </c>
      <c r="AA13697" s="9" t="s">
        <v>198</v>
      </c>
      <c r="AB13697" s="9">
        <v>20656653</v>
      </c>
      <c r="AC13697" s="9" t="s">
        <v>14470</v>
      </c>
      <c r="AD13697" s="9" t="s">
        <v>231</v>
      </c>
      <c r="AE13697" s="5">
        <f t="shared" si="448"/>
        <v>0</v>
      </c>
      <c r="AF13697" s="5" t="str">
        <f t="shared" si="449"/>
        <v>katB</v>
      </c>
      <c r="AG13697" s="153"/>
      <c r="AH13697" s="153"/>
      <c r="AI13697" t="s">
        <v>201</v>
      </c>
      <c r="AJ13697" t="s">
        <v>17878</v>
      </c>
      <c r="AK13697" s="9" t="str">
        <f>VLOOKUP(Y13697,zdroj!D:AJ,33,0)</f>
        <v>katB</v>
      </c>
    </row>
    <row r="13698" spans="8:37" x14ac:dyDescent="0.25">
      <c r="H13698" s="8"/>
      <c r="I13698" s="8"/>
      <c r="N13698" s="23"/>
      <c r="O13698" s="24"/>
      <c r="P13698" s="19"/>
      <c r="Q13698" s="19"/>
      <c r="R13698" s="19"/>
      <c r="U13698" s="27"/>
      <c r="Y13698" s="9" t="s">
        <v>710</v>
      </c>
      <c r="Z13698" s="9" t="s">
        <v>462</v>
      </c>
      <c r="AA13698" s="9" t="s">
        <v>198</v>
      </c>
      <c r="AB13698" s="9">
        <v>20656661</v>
      </c>
      <c r="AC13698" s="9" t="s">
        <v>14471</v>
      </c>
      <c r="AD13698" s="9" t="s">
        <v>231</v>
      </c>
      <c r="AE13698" s="5">
        <f t="shared" si="448"/>
        <v>0</v>
      </c>
      <c r="AF13698" s="5" t="str">
        <f t="shared" si="449"/>
        <v>katB</v>
      </c>
      <c r="AG13698" s="153"/>
      <c r="AH13698" s="153"/>
      <c r="AI13698" t="s">
        <v>201</v>
      </c>
      <c r="AJ13698" t="s">
        <v>17878</v>
      </c>
      <c r="AK13698" s="9" t="str">
        <f>VLOOKUP(Y13698,zdroj!D:AJ,33,0)</f>
        <v>katB</v>
      </c>
    </row>
    <row r="13699" spans="8:37" x14ac:dyDescent="0.25">
      <c r="H13699" s="8"/>
      <c r="I13699" s="8"/>
      <c r="N13699" s="23"/>
      <c r="O13699" s="24"/>
      <c r="P13699" s="19"/>
      <c r="Q13699" s="19"/>
      <c r="R13699" s="19"/>
      <c r="U13699" s="27"/>
      <c r="Y13699" s="9" t="s">
        <v>710</v>
      </c>
      <c r="Z13699" s="9" t="s">
        <v>462</v>
      </c>
      <c r="AA13699" s="9" t="s">
        <v>198</v>
      </c>
      <c r="AB13699" s="9">
        <v>20656670</v>
      </c>
      <c r="AC13699" s="9" t="s">
        <v>14472</v>
      </c>
      <c r="AD13699" s="9" t="s">
        <v>231</v>
      </c>
      <c r="AE13699" s="5">
        <f t="shared" si="448"/>
        <v>0</v>
      </c>
      <c r="AF13699" s="5" t="str">
        <f t="shared" si="449"/>
        <v>katB</v>
      </c>
      <c r="AG13699" s="153"/>
      <c r="AH13699" s="153"/>
      <c r="AI13699" t="s">
        <v>201</v>
      </c>
      <c r="AJ13699" t="s">
        <v>17878</v>
      </c>
      <c r="AK13699" s="9" t="str">
        <f>VLOOKUP(Y13699,zdroj!D:AJ,33,0)</f>
        <v>katB</v>
      </c>
    </row>
    <row r="13700" spans="8:37" x14ac:dyDescent="0.25">
      <c r="H13700" s="8"/>
      <c r="I13700" s="8"/>
      <c r="N13700" s="23"/>
      <c r="O13700" s="24"/>
      <c r="P13700" s="19"/>
      <c r="Q13700" s="19"/>
      <c r="R13700" s="19"/>
      <c r="U13700" s="27"/>
      <c r="Y13700" s="9" t="s">
        <v>710</v>
      </c>
      <c r="Z13700" s="9" t="s">
        <v>462</v>
      </c>
      <c r="AA13700" s="9" t="s">
        <v>198</v>
      </c>
      <c r="AB13700" s="9">
        <v>20656688</v>
      </c>
      <c r="AC13700" s="9" t="s">
        <v>14473</v>
      </c>
      <c r="AD13700" s="9" t="s">
        <v>800</v>
      </c>
      <c r="AE13700" s="5">
        <f t="shared" si="448"/>
        <v>0</v>
      </c>
      <c r="AF13700" s="5" t="str">
        <f t="shared" si="449"/>
        <v>Pokryto</v>
      </c>
      <c r="AG13700" s="153"/>
      <c r="AH13700" s="153"/>
      <c r="AI13700" t="s">
        <v>201</v>
      </c>
      <c r="AJ13700" t="s">
        <v>800</v>
      </c>
      <c r="AK13700" s="9" t="str">
        <f>VLOOKUP(Y13700,zdroj!D:AJ,33,0)</f>
        <v>katB</v>
      </c>
    </row>
    <row r="13701" spans="8:37" x14ac:dyDescent="0.25">
      <c r="H13701" s="8"/>
      <c r="I13701" s="8"/>
      <c r="N13701" s="23"/>
      <c r="O13701" s="24"/>
      <c r="P13701" s="19"/>
      <c r="Q13701" s="19"/>
      <c r="R13701" s="19"/>
      <c r="U13701" s="27"/>
      <c r="Y13701" s="9" t="s">
        <v>710</v>
      </c>
      <c r="Z13701" s="9" t="s">
        <v>462</v>
      </c>
      <c r="AA13701" s="9" t="s">
        <v>198</v>
      </c>
      <c r="AB13701" s="9">
        <v>20655738</v>
      </c>
      <c r="AC13701" s="9" t="s">
        <v>14474</v>
      </c>
      <c r="AD13701" s="9" t="s">
        <v>231</v>
      </c>
      <c r="AE13701" s="5">
        <f t="shared" si="448"/>
        <v>0</v>
      </c>
      <c r="AF13701" s="5" t="str">
        <f t="shared" si="449"/>
        <v>katB</v>
      </c>
      <c r="AG13701" s="153"/>
      <c r="AH13701" s="153"/>
      <c r="AI13701" t="s">
        <v>201</v>
      </c>
      <c r="AJ13701" t="s">
        <v>17878</v>
      </c>
      <c r="AK13701" s="9" t="str">
        <f>VLOOKUP(Y13701,zdroj!D:AJ,33,0)</f>
        <v>katB</v>
      </c>
    </row>
    <row r="13702" spans="8:37" x14ac:dyDescent="0.25">
      <c r="H13702" s="8"/>
      <c r="I13702" s="8"/>
      <c r="N13702" s="23"/>
      <c r="O13702" s="24"/>
      <c r="P13702" s="19"/>
      <c r="Q13702" s="19"/>
      <c r="R13702" s="19"/>
      <c r="U13702" s="27"/>
      <c r="Y13702" s="9" t="s">
        <v>710</v>
      </c>
      <c r="Z13702" s="9" t="s">
        <v>462</v>
      </c>
      <c r="AA13702" s="9" t="s">
        <v>198</v>
      </c>
      <c r="AB13702" s="9">
        <v>20656696</v>
      </c>
      <c r="AC13702" s="9" t="s">
        <v>14475</v>
      </c>
      <c r="AD13702" s="9" t="s">
        <v>800</v>
      </c>
      <c r="AE13702" s="5">
        <f t="shared" si="448"/>
        <v>0</v>
      </c>
      <c r="AF13702" s="5" t="str">
        <f t="shared" si="449"/>
        <v>Pokryto</v>
      </c>
      <c r="AG13702" s="153"/>
      <c r="AH13702" s="153"/>
      <c r="AI13702" t="s">
        <v>201</v>
      </c>
      <c r="AJ13702" t="s">
        <v>800</v>
      </c>
      <c r="AK13702" s="9" t="str">
        <f>VLOOKUP(Y13702,zdroj!D:AJ,33,0)</f>
        <v>katB</v>
      </c>
    </row>
    <row r="13703" spans="8:37" x14ac:dyDescent="0.25">
      <c r="H13703" s="8"/>
      <c r="I13703" s="8"/>
      <c r="N13703" s="23"/>
      <c r="O13703" s="24"/>
      <c r="P13703" s="19"/>
      <c r="Q13703" s="19"/>
      <c r="R13703" s="19"/>
      <c r="U13703" s="27"/>
      <c r="Y13703" s="9" t="s">
        <v>710</v>
      </c>
      <c r="Z13703" s="9" t="s">
        <v>462</v>
      </c>
      <c r="AA13703" s="9" t="s">
        <v>198</v>
      </c>
      <c r="AB13703" s="9">
        <v>20656700</v>
      </c>
      <c r="AC13703" s="9" t="s">
        <v>14476</v>
      </c>
      <c r="AD13703" s="9" t="s">
        <v>231</v>
      </c>
      <c r="AE13703" s="5">
        <f t="shared" si="448"/>
        <v>0</v>
      </c>
      <c r="AF13703" s="5" t="str">
        <f t="shared" si="449"/>
        <v>katB</v>
      </c>
      <c r="AG13703" s="153"/>
      <c r="AH13703" s="153"/>
      <c r="AI13703" t="s">
        <v>201</v>
      </c>
      <c r="AJ13703" t="s">
        <v>17878</v>
      </c>
      <c r="AK13703" s="9" t="str">
        <f>VLOOKUP(Y13703,zdroj!D:AJ,33,0)</f>
        <v>katB</v>
      </c>
    </row>
    <row r="13704" spans="8:37" x14ac:dyDescent="0.25">
      <c r="H13704" s="8"/>
      <c r="I13704" s="8"/>
      <c r="N13704" s="23"/>
      <c r="O13704" s="24"/>
      <c r="P13704" s="19"/>
      <c r="Q13704" s="19"/>
      <c r="R13704" s="19"/>
      <c r="U13704" s="27"/>
      <c r="Y13704" s="9" t="s">
        <v>710</v>
      </c>
      <c r="Z13704" s="9" t="s">
        <v>462</v>
      </c>
      <c r="AA13704" s="9" t="s">
        <v>198</v>
      </c>
      <c r="AB13704" s="9">
        <v>20656718</v>
      </c>
      <c r="AC13704" s="9" t="s">
        <v>14477</v>
      </c>
      <c r="AD13704" s="9" t="s">
        <v>800</v>
      </c>
      <c r="AE13704" s="5">
        <f t="shared" si="448"/>
        <v>0</v>
      </c>
      <c r="AF13704" s="5" t="str">
        <f t="shared" si="449"/>
        <v>Pokryto</v>
      </c>
      <c r="AG13704" s="153"/>
      <c r="AH13704" s="153"/>
      <c r="AI13704" t="s">
        <v>201</v>
      </c>
      <c r="AJ13704" t="s">
        <v>800</v>
      </c>
      <c r="AK13704" s="9" t="str">
        <f>VLOOKUP(Y13704,zdroj!D:AJ,33,0)</f>
        <v>katB</v>
      </c>
    </row>
    <row r="13705" spans="8:37" x14ac:dyDescent="0.25">
      <c r="H13705" s="8"/>
      <c r="I13705" s="8"/>
      <c r="N13705" s="23"/>
      <c r="O13705" s="24"/>
      <c r="P13705" s="19"/>
      <c r="Q13705" s="19"/>
      <c r="R13705" s="19"/>
      <c r="U13705" s="27"/>
      <c r="Y13705" s="9" t="s">
        <v>710</v>
      </c>
      <c r="Z13705" s="9" t="s">
        <v>462</v>
      </c>
      <c r="AA13705" s="9" t="s">
        <v>198</v>
      </c>
      <c r="AB13705" s="9">
        <v>20656726</v>
      </c>
      <c r="AC13705" s="9" t="s">
        <v>14478</v>
      </c>
      <c r="AD13705" s="9" t="s">
        <v>800</v>
      </c>
      <c r="AE13705" s="5">
        <f t="shared" si="448"/>
        <v>0</v>
      </c>
      <c r="AF13705" s="5" t="str">
        <f t="shared" si="449"/>
        <v>Pokryto</v>
      </c>
      <c r="AG13705" s="153"/>
      <c r="AH13705" s="153"/>
      <c r="AI13705" t="s">
        <v>201</v>
      </c>
      <c r="AJ13705" t="s">
        <v>800</v>
      </c>
      <c r="AK13705" s="9" t="str">
        <f>VLOOKUP(Y13705,zdroj!D:AJ,33,0)</f>
        <v>katB</v>
      </c>
    </row>
    <row r="13706" spans="8:37" x14ac:dyDescent="0.25">
      <c r="H13706" s="8"/>
      <c r="I13706" s="8"/>
      <c r="N13706" s="23"/>
      <c r="O13706" s="24"/>
      <c r="P13706" s="19"/>
      <c r="Q13706" s="19"/>
      <c r="R13706" s="19"/>
      <c r="U13706" s="27"/>
      <c r="Y13706" s="9" t="s">
        <v>710</v>
      </c>
      <c r="Z13706" s="9" t="s">
        <v>462</v>
      </c>
      <c r="AA13706" s="9" t="s">
        <v>198</v>
      </c>
      <c r="AB13706" s="9">
        <v>20656734</v>
      </c>
      <c r="AC13706" s="9" t="s">
        <v>14479</v>
      </c>
      <c r="AD13706" s="9" t="s">
        <v>231</v>
      </c>
      <c r="AE13706" s="5">
        <f t="shared" ref="AE13706:AE13769" si="450">VLOOKUP(Y13706,K:T,10,0)</f>
        <v>0</v>
      </c>
      <c r="AF13706" s="5" t="str">
        <f t="shared" ref="AF13706:AF13769" si="451">IF(AE13706="A",IF(AD13706="katA","katB",AD13706),AD13706)</f>
        <v>katB</v>
      </c>
      <c r="AG13706" s="153"/>
      <c r="AH13706" s="153"/>
      <c r="AI13706" t="s">
        <v>201</v>
      </c>
      <c r="AJ13706" t="s">
        <v>17878</v>
      </c>
      <c r="AK13706" s="9" t="str">
        <f>VLOOKUP(Y13706,zdroj!D:AJ,33,0)</f>
        <v>katB</v>
      </c>
    </row>
    <row r="13707" spans="8:37" x14ac:dyDescent="0.25">
      <c r="H13707" s="8"/>
      <c r="I13707" s="8"/>
      <c r="N13707" s="23"/>
      <c r="O13707" s="24"/>
      <c r="P13707" s="19"/>
      <c r="Q13707" s="19"/>
      <c r="R13707" s="19"/>
      <c r="U13707" s="27"/>
      <c r="Y13707" s="9" t="s">
        <v>710</v>
      </c>
      <c r="Z13707" s="9" t="s">
        <v>462</v>
      </c>
      <c r="AA13707" s="9" t="s">
        <v>198</v>
      </c>
      <c r="AB13707" s="9">
        <v>20656742</v>
      </c>
      <c r="AC13707" s="9" t="s">
        <v>14480</v>
      </c>
      <c r="AD13707" s="9" t="s">
        <v>231</v>
      </c>
      <c r="AE13707" s="5">
        <f t="shared" si="450"/>
        <v>0</v>
      </c>
      <c r="AF13707" s="5" t="str">
        <f t="shared" si="451"/>
        <v>katB</v>
      </c>
      <c r="AG13707" s="153"/>
      <c r="AH13707" s="153"/>
      <c r="AI13707" t="s">
        <v>201</v>
      </c>
      <c r="AJ13707" t="s">
        <v>17878</v>
      </c>
      <c r="AK13707" s="9" t="str">
        <f>VLOOKUP(Y13707,zdroj!D:AJ,33,0)</f>
        <v>katB</v>
      </c>
    </row>
    <row r="13708" spans="8:37" x14ac:dyDescent="0.25">
      <c r="H13708" s="8"/>
      <c r="I13708" s="8"/>
      <c r="N13708" s="23"/>
      <c r="O13708" s="24"/>
      <c r="P13708" s="19"/>
      <c r="Q13708" s="19"/>
      <c r="R13708" s="19"/>
      <c r="U13708" s="27"/>
      <c r="Y13708" s="9" t="s">
        <v>710</v>
      </c>
      <c r="Z13708" s="9" t="s">
        <v>462</v>
      </c>
      <c r="AA13708" s="9" t="s">
        <v>198</v>
      </c>
      <c r="AB13708" s="9">
        <v>20656751</v>
      </c>
      <c r="AC13708" s="9" t="s">
        <v>14481</v>
      </c>
      <c r="AD13708" s="9" t="s">
        <v>231</v>
      </c>
      <c r="AE13708" s="5">
        <f t="shared" si="450"/>
        <v>0</v>
      </c>
      <c r="AF13708" s="5" t="str">
        <f t="shared" si="451"/>
        <v>katB</v>
      </c>
      <c r="AG13708" s="153"/>
      <c r="AH13708" s="153"/>
      <c r="AI13708" t="s">
        <v>201</v>
      </c>
      <c r="AJ13708" t="s">
        <v>17878</v>
      </c>
      <c r="AK13708" s="9" t="str">
        <f>VLOOKUP(Y13708,zdroj!D:AJ,33,0)</f>
        <v>katB</v>
      </c>
    </row>
    <row r="13709" spans="8:37" x14ac:dyDescent="0.25">
      <c r="H13709" s="8"/>
      <c r="I13709" s="8"/>
      <c r="N13709" s="23"/>
      <c r="O13709" s="24"/>
      <c r="P13709" s="19"/>
      <c r="Q13709" s="19"/>
      <c r="R13709" s="19"/>
      <c r="U13709" s="27"/>
      <c r="Y13709" s="9" t="s">
        <v>710</v>
      </c>
      <c r="Z13709" s="9" t="s">
        <v>462</v>
      </c>
      <c r="AA13709" s="9" t="s">
        <v>198</v>
      </c>
      <c r="AB13709" s="9">
        <v>20656769</v>
      </c>
      <c r="AC13709" s="9" t="s">
        <v>14482</v>
      </c>
      <c r="AD13709" s="9" t="s">
        <v>231</v>
      </c>
      <c r="AE13709" s="5">
        <f t="shared" si="450"/>
        <v>0</v>
      </c>
      <c r="AF13709" s="5" t="str">
        <f t="shared" si="451"/>
        <v>katB</v>
      </c>
      <c r="AG13709" s="153"/>
      <c r="AH13709" s="153"/>
      <c r="AI13709" t="s">
        <v>201</v>
      </c>
      <c r="AJ13709" t="s">
        <v>17878</v>
      </c>
      <c r="AK13709" s="9" t="str">
        <f>VLOOKUP(Y13709,zdroj!D:AJ,33,0)</f>
        <v>katB</v>
      </c>
    </row>
    <row r="13710" spans="8:37" x14ac:dyDescent="0.25">
      <c r="H13710" s="8"/>
      <c r="I13710" s="8"/>
      <c r="N13710" s="23"/>
      <c r="O13710" s="24"/>
      <c r="P13710" s="19"/>
      <c r="Q13710" s="19"/>
      <c r="R13710" s="19"/>
      <c r="U13710" s="27"/>
      <c r="Y13710" s="9" t="s">
        <v>710</v>
      </c>
      <c r="Z13710" s="9" t="s">
        <v>462</v>
      </c>
      <c r="AA13710" s="9" t="s">
        <v>198</v>
      </c>
      <c r="AB13710" s="9">
        <v>20656777</v>
      </c>
      <c r="AC13710" s="9" t="s">
        <v>14483</v>
      </c>
      <c r="AD13710" s="9" t="s">
        <v>231</v>
      </c>
      <c r="AE13710" s="5">
        <f t="shared" si="450"/>
        <v>0</v>
      </c>
      <c r="AF13710" s="5" t="str">
        <f t="shared" si="451"/>
        <v>katB</v>
      </c>
      <c r="AG13710" s="153"/>
      <c r="AH13710" s="153"/>
      <c r="AI13710" t="s">
        <v>201</v>
      </c>
      <c r="AJ13710" t="s">
        <v>17878</v>
      </c>
      <c r="AK13710" s="9" t="str">
        <f>VLOOKUP(Y13710,zdroj!D:AJ,33,0)</f>
        <v>katB</v>
      </c>
    </row>
    <row r="13711" spans="8:37" x14ac:dyDescent="0.25">
      <c r="H13711" s="8"/>
      <c r="I13711" s="8"/>
      <c r="N13711" s="23"/>
      <c r="O13711" s="24"/>
      <c r="P13711" s="19"/>
      <c r="Q13711" s="19"/>
      <c r="R13711" s="19"/>
      <c r="U13711" s="27"/>
      <c r="Y13711" s="9" t="s">
        <v>710</v>
      </c>
      <c r="Z13711" s="9" t="s">
        <v>462</v>
      </c>
      <c r="AA13711" s="9" t="s">
        <v>198</v>
      </c>
      <c r="AB13711" s="9">
        <v>20656785</v>
      </c>
      <c r="AC13711" s="9" t="s">
        <v>14484</v>
      </c>
      <c r="AD13711" s="9" t="s">
        <v>231</v>
      </c>
      <c r="AE13711" s="5">
        <f t="shared" si="450"/>
        <v>0</v>
      </c>
      <c r="AF13711" s="5" t="str">
        <f t="shared" si="451"/>
        <v>katB</v>
      </c>
      <c r="AG13711" s="153"/>
      <c r="AH13711" s="153"/>
      <c r="AI13711" t="s">
        <v>201</v>
      </c>
      <c r="AJ13711" t="s">
        <v>17878</v>
      </c>
      <c r="AK13711" s="9" t="str">
        <f>VLOOKUP(Y13711,zdroj!D:AJ,33,0)</f>
        <v>katB</v>
      </c>
    </row>
    <row r="13712" spans="8:37" x14ac:dyDescent="0.25">
      <c r="H13712" s="8"/>
      <c r="I13712" s="8"/>
      <c r="N13712" s="23"/>
      <c r="O13712" s="24"/>
      <c r="P13712" s="19"/>
      <c r="Q13712" s="19"/>
      <c r="R13712" s="19"/>
      <c r="U13712" s="27"/>
      <c r="Y13712" s="9" t="s">
        <v>710</v>
      </c>
      <c r="Z13712" s="9" t="s">
        <v>462</v>
      </c>
      <c r="AA13712" s="9" t="s">
        <v>198</v>
      </c>
      <c r="AB13712" s="9">
        <v>20655746</v>
      </c>
      <c r="AC13712" s="9" t="s">
        <v>14485</v>
      </c>
      <c r="AD13712" s="9" t="s">
        <v>231</v>
      </c>
      <c r="AE13712" s="5">
        <f t="shared" si="450"/>
        <v>0</v>
      </c>
      <c r="AF13712" s="5" t="str">
        <f t="shared" si="451"/>
        <v>katB</v>
      </c>
      <c r="AG13712" s="153"/>
      <c r="AH13712" s="153"/>
      <c r="AI13712" t="s">
        <v>201</v>
      </c>
      <c r="AJ13712" t="s">
        <v>17878</v>
      </c>
      <c r="AK13712" s="9" t="str">
        <f>VLOOKUP(Y13712,zdroj!D:AJ,33,0)</f>
        <v>katB</v>
      </c>
    </row>
    <row r="13713" spans="8:37" x14ac:dyDescent="0.25">
      <c r="H13713" s="8"/>
      <c r="I13713" s="8"/>
      <c r="N13713" s="23"/>
      <c r="O13713" s="24"/>
      <c r="P13713" s="19"/>
      <c r="Q13713" s="19"/>
      <c r="R13713" s="19"/>
      <c r="U13713" s="27"/>
      <c r="Y13713" s="9" t="s">
        <v>710</v>
      </c>
      <c r="Z13713" s="9" t="s">
        <v>462</v>
      </c>
      <c r="AA13713" s="9" t="s">
        <v>198</v>
      </c>
      <c r="AB13713" s="9">
        <v>20656793</v>
      </c>
      <c r="AC13713" s="9" t="s">
        <v>14486</v>
      </c>
      <c r="AD13713" s="9" t="s">
        <v>231</v>
      </c>
      <c r="AE13713" s="5">
        <f t="shared" si="450"/>
        <v>0</v>
      </c>
      <c r="AF13713" s="5" t="str">
        <f t="shared" si="451"/>
        <v>katB</v>
      </c>
      <c r="AG13713" s="153"/>
      <c r="AH13713" s="153"/>
      <c r="AI13713" t="s">
        <v>201</v>
      </c>
      <c r="AJ13713" t="s">
        <v>17878</v>
      </c>
      <c r="AK13713" s="9" t="str">
        <f>VLOOKUP(Y13713,zdroj!D:AJ,33,0)</f>
        <v>katB</v>
      </c>
    </row>
    <row r="13714" spans="8:37" x14ac:dyDescent="0.25">
      <c r="H13714" s="8"/>
      <c r="I13714" s="8"/>
      <c r="N13714" s="23"/>
      <c r="O13714" s="24"/>
      <c r="P13714" s="19"/>
      <c r="Q13714" s="19"/>
      <c r="R13714" s="19"/>
      <c r="U13714" s="27"/>
      <c r="Y13714" s="9" t="s">
        <v>710</v>
      </c>
      <c r="Z13714" s="9" t="s">
        <v>462</v>
      </c>
      <c r="AA13714" s="9" t="s">
        <v>198</v>
      </c>
      <c r="AB13714" s="9">
        <v>20656807</v>
      </c>
      <c r="AC13714" s="9" t="s">
        <v>14487</v>
      </c>
      <c r="AD13714" s="9" t="s">
        <v>800</v>
      </c>
      <c r="AE13714" s="5">
        <f t="shared" si="450"/>
        <v>0</v>
      </c>
      <c r="AF13714" s="5" t="str">
        <f t="shared" si="451"/>
        <v>Pokryto</v>
      </c>
      <c r="AG13714" s="153"/>
      <c r="AH13714" s="153"/>
      <c r="AI13714" t="s">
        <v>201</v>
      </c>
      <c r="AJ13714" t="s">
        <v>800</v>
      </c>
      <c r="AK13714" s="9" t="str">
        <f>VLOOKUP(Y13714,zdroj!D:AJ,33,0)</f>
        <v>katB</v>
      </c>
    </row>
    <row r="13715" spans="8:37" x14ac:dyDescent="0.25">
      <c r="H13715" s="8"/>
      <c r="I13715" s="8"/>
      <c r="N13715" s="23"/>
      <c r="O13715" s="24"/>
      <c r="P13715" s="19"/>
      <c r="Q13715" s="19"/>
      <c r="R13715" s="19"/>
      <c r="U13715" s="27"/>
      <c r="Y13715" s="9" t="s">
        <v>710</v>
      </c>
      <c r="Z13715" s="9" t="s">
        <v>462</v>
      </c>
      <c r="AA13715" s="9" t="s">
        <v>198</v>
      </c>
      <c r="AB13715" s="9">
        <v>20656815</v>
      </c>
      <c r="AC13715" s="9" t="s">
        <v>14488</v>
      </c>
      <c r="AD13715" s="9" t="s">
        <v>231</v>
      </c>
      <c r="AE13715" s="5">
        <f t="shared" si="450"/>
        <v>0</v>
      </c>
      <c r="AF13715" s="5" t="str">
        <f t="shared" si="451"/>
        <v>katB</v>
      </c>
      <c r="AG13715" s="153"/>
      <c r="AH13715" s="153"/>
      <c r="AI13715" t="s">
        <v>201</v>
      </c>
      <c r="AJ13715" t="s">
        <v>17878</v>
      </c>
      <c r="AK13715" s="9" t="str">
        <f>VLOOKUP(Y13715,zdroj!D:AJ,33,0)</f>
        <v>katB</v>
      </c>
    </row>
    <row r="13716" spans="8:37" x14ac:dyDescent="0.25">
      <c r="H13716" s="8"/>
      <c r="I13716" s="8"/>
      <c r="N13716" s="23"/>
      <c r="O13716" s="24"/>
      <c r="P13716" s="19"/>
      <c r="Q13716" s="19"/>
      <c r="R13716" s="19"/>
      <c r="U13716" s="27"/>
      <c r="Y13716" s="9" t="s">
        <v>710</v>
      </c>
      <c r="Z13716" s="9" t="s">
        <v>462</v>
      </c>
      <c r="AA13716" s="9" t="s">
        <v>198</v>
      </c>
      <c r="AB13716" s="9">
        <v>20656823</v>
      </c>
      <c r="AC13716" s="9" t="s">
        <v>14489</v>
      </c>
      <c r="AD13716" s="9" t="s">
        <v>231</v>
      </c>
      <c r="AE13716" s="5">
        <f t="shared" si="450"/>
        <v>0</v>
      </c>
      <c r="AF13716" s="5" t="str">
        <f t="shared" si="451"/>
        <v>katB</v>
      </c>
      <c r="AG13716" s="153"/>
      <c r="AH13716" s="153"/>
      <c r="AI13716" t="s">
        <v>17879</v>
      </c>
      <c r="AJ13716" t="s">
        <v>17878</v>
      </c>
      <c r="AK13716" s="9" t="str">
        <f>VLOOKUP(Y13716,zdroj!D:AJ,33,0)</f>
        <v>katB</v>
      </c>
    </row>
    <row r="13717" spans="8:37" x14ac:dyDescent="0.25">
      <c r="H13717" s="8"/>
      <c r="I13717" s="8"/>
      <c r="N13717" s="23"/>
      <c r="O13717" s="24"/>
      <c r="P13717" s="19"/>
      <c r="Q13717" s="19"/>
      <c r="R13717" s="19"/>
      <c r="U13717" s="27"/>
      <c r="Y13717" s="9" t="s">
        <v>710</v>
      </c>
      <c r="Z13717" s="9" t="s">
        <v>462</v>
      </c>
      <c r="AA13717" s="9" t="s">
        <v>198</v>
      </c>
      <c r="AB13717" s="9">
        <v>20656831</v>
      </c>
      <c r="AC13717" s="9" t="s">
        <v>14490</v>
      </c>
      <c r="AD13717" s="9" t="s">
        <v>231</v>
      </c>
      <c r="AE13717" s="5">
        <f t="shared" si="450"/>
        <v>0</v>
      </c>
      <c r="AF13717" s="5" t="str">
        <f t="shared" si="451"/>
        <v>katB</v>
      </c>
      <c r="AG13717" s="153"/>
      <c r="AH13717" s="153"/>
      <c r="AI13717" t="s">
        <v>201</v>
      </c>
      <c r="AJ13717" t="s">
        <v>17878</v>
      </c>
      <c r="AK13717" s="9" t="str">
        <f>VLOOKUP(Y13717,zdroj!D:AJ,33,0)</f>
        <v>katB</v>
      </c>
    </row>
    <row r="13718" spans="8:37" x14ac:dyDescent="0.25">
      <c r="H13718" s="8"/>
      <c r="I13718" s="8"/>
      <c r="N13718" s="23"/>
      <c r="O13718" s="24"/>
      <c r="P13718" s="19"/>
      <c r="Q13718" s="19"/>
      <c r="R13718" s="19"/>
      <c r="U13718" s="27"/>
      <c r="Y13718" s="9" t="s">
        <v>710</v>
      </c>
      <c r="Z13718" s="9" t="s">
        <v>462</v>
      </c>
      <c r="AA13718" s="9" t="s">
        <v>198</v>
      </c>
      <c r="AB13718" s="9">
        <v>20656840</v>
      </c>
      <c r="AC13718" s="9" t="s">
        <v>14491</v>
      </c>
      <c r="AD13718" s="9" t="s">
        <v>231</v>
      </c>
      <c r="AE13718" s="5">
        <f t="shared" si="450"/>
        <v>0</v>
      </c>
      <c r="AF13718" s="5" t="str">
        <f t="shared" si="451"/>
        <v>katB</v>
      </c>
      <c r="AG13718" s="153"/>
      <c r="AH13718" s="153"/>
      <c r="AI13718" t="s">
        <v>201</v>
      </c>
      <c r="AJ13718" t="s">
        <v>17878</v>
      </c>
      <c r="AK13718" s="9" t="str">
        <f>VLOOKUP(Y13718,zdroj!D:AJ,33,0)</f>
        <v>katB</v>
      </c>
    </row>
    <row r="13719" spans="8:37" x14ac:dyDescent="0.25">
      <c r="H13719" s="8"/>
      <c r="I13719" s="8"/>
      <c r="N13719" s="23"/>
      <c r="O13719" s="24"/>
      <c r="P13719" s="19"/>
      <c r="Q13719" s="19"/>
      <c r="R13719" s="19"/>
      <c r="U13719" s="27"/>
      <c r="Y13719" s="9" t="s">
        <v>710</v>
      </c>
      <c r="Z13719" s="9" t="s">
        <v>462</v>
      </c>
      <c r="AA13719" s="9" t="s">
        <v>198</v>
      </c>
      <c r="AB13719" s="9">
        <v>20656858</v>
      </c>
      <c r="AC13719" s="9" t="s">
        <v>14492</v>
      </c>
      <c r="AD13719" s="9" t="s">
        <v>800</v>
      </c>
      <c r="AE13719" s="5">
        <f t="shared" si="450"/>
        <v>0</v>
      </c>
      <c r="AF13719" s="5" t="str">
        <f t="shared" si="451"/>
        <v>Pokryto</v>
      </c>
      <c r="AG13719" s="153"/>
      <c r="AH13719" s="153"/>
      <c r="AI13719" t="s">
        <v>201</v>
      </c>
      <c r="AJ13719" t="s">
        <v>800</v>
      </c>
      <c r="AK13719" s="9" t="str">
        <f>VLOOKUP(Y13719,zdroj!D:AJ,33,0)</f>
        <v>katB</v>
      </c>
    </row>
    <row r="13720" spans="8:37" x14ac:dyDescent="0.25">
      <c r="H13720" s="8"/>
      <c r="I13720" s="8"/>
      <c r="N13720" s="23"/>
      <c r="O13720" s="24"/>
      <c r="P13720" s="19"/>
      <c r="Q13720" s="19"/>
      <c r="R13720" s="19"/>
      <c r="U13720" s="27"/>
      <c r="Y13720" s="9" t="s">
        <v>710</v>
      </c>
      <c r="Z13720" s="9" t="s">
        <v>462</v>
      </c>
      <c r="AA13720" s="9" t="s">
        <v>198</v>
      </c>
      <c r="AB13720" s="9">
        <v>20656866</v>
      </c>
      <c r="AC13720" s="9" t="s">
        <v>14493</v>
      </c>
      <c r="AD13720" s="9" t="s">
        <v>231</v>
      </c>
      <c r="AE13720" s="5">
        <f t="shared" si="450"/>
        <v>0</v>
      </c>
      <c r="AF13720" s="5" t="str">
        <f t="shared" si="451"/>
        <v>katB</v>
      </c>
      <c r="AG13720" s="153"/>
      <c r="AH13720" s="153"/>
      <c r="AI13720" t="s">
        <v>201</v>
      </c>
      <c r="AJ13720" t="s">
        <v>17878</v>
      </c>
      <c r="AK13720" s="9" t="str">
        <f>VLOOKUP(Y13720,zdroj!D:AJ,33,0)</f>
        <v>katB</v>
      </c>
    </row>
    <row r="13721" spans="8:37" x14ac:dyDescent="0.25">
      <c r="H13721" s="8"/>
      <c r="I13721" s="8"/>
      <c r="N13721" s="23"/>
      <c r="O13721" s="24"/>
      <c r="P13721" s="19"/>
      <c r="Q13721" s="19"/>
      <c r="R13721" s="19"/>
      <c r="U13721" s="27"/>
      <c r="Y13721" s="9" t="s">
        <v>710</v>
      </c>
      <c r="Z13721" s="9" t="s">
        <v>462</v>
      </c>
      <c r="AA13721" s="9" t="s">
        <v>198</v>
      </c>
      <c r="AB13721" s="9">
        <v>20656874</v>
      </c>
      <c r="AC13721" s="9" t="s">
        <v>14494</v>
      </c>
      <c r="AD13721" s="9" t="s">
        <v>231</v>
      </c>
      <c r="AE13721" s="5">
        <f t="shared" si="450"/>
        <v>0</v>
      </c>
      <c r="AF13721" s="5" t="str">
        <f t="shared" si="451"/>
        <v>katB</v>
      </c>
      <c r="AG13721" s="153"/>
      <c r="AH13721" s="153"/>
      <c r="AI13721" t="s">
        <v>201</v>
      </c>
      <c r="AJ13721" t="s">
        <v>17878</v>
      </c>
      <c r="AK13721" s="9" t="str">
        <f>VLOOKUP(Y13721,zdroj!D:AJ,33,0)</f>
        <v>katB</v>
      </c>
    </row>
    <row r="13722" spans="8:37" x14ac:dyDescent="0.25">
      <c r="H13722" s="8"/>
      <c r="I13722" s="8"/>
      <c r="N13722" s="23"/>
      <c r="O13722" s="24"/>
      <c r="P13722" s="19"/>
      <c r="Q13722" s="19"/>
      <c r="R13722" s="19"/>
      <c r="U13722" s="27"/>
      <c r="Y13722" s="9" t="s">
        <v>710</v>
      </c>
      <c r="Z13722" s="9" t="s">
        <v>462</v>
      </c>
      <c r="AA13722" s="9" t="s">
        <v>198</v>
      </c>
      <c r="AB13722" s="9">
        <v>20656882</v>
      </c>
      <c r="AC13722" s="9" t="s">
        <v>14495</v>
      </c>
      <c r="AD13722" s="9" t="s">
        <v>800</v>
      </c>
      <c r="AE13722" s="5">
        <f t="shared" si="450"/>
        <v>0</v>
      </c>
      <c r="AF13722" s="5" t="str">
        <f t="shared" si="451"/>
        <v>Pokryto</v>
      </c>
      <c r="AG13722" s="153"/>
      <c r="AH13722" s="153"/>
      <c r="AI13722" t="s">
        <v>17882</v>
      </c>
      <c r="AJ13722" t="s">
        <v>800</v>
      </c>
      <c r="AK13722" s="9" t="str">
        <f>VLOOKUP(Y13722,zdroj!D:AJ,33,0)</f>
        <v>katB</v>
      </c>
    </row>
    <row r="13723" spans="8:37" x14ac:dyDescent="0.25">
      <c r="H13723" s="8"/>
      <c r="I13723" s="8"/>
      <c r="N13723" s="23"/>
      <c r="O13723" s="24"/>
      <c r="P13723" s="19"/>
      <c r="Q13723" s="19"/>
      <c r="R13723" s="19"/>
      <c r="U13723" s="27"/>
      <c r="Y13723" s="9" t="s">
        <v>710</v>
      </c>
      <c r="Z13723" s="9" t="s">
        <v>462</v>
      </c>
      <c r="AA13723" s="9" t="s">
        <v>198</v>
      </c>
      <c r="AB13723" s="9">
        <v>20655754</v>
      </c>
      <c r="AC13723" s="9" t="s">
        <v>14496</v>
      </c>
      <c r="AD13723" s="9" t="s">
        <v>231</v>
      </c>
      <c r="AE13723" s="5">
        <f t="shared" si="450"/>
        <v>0</v>
      </c>
      <c r="AF13723" s="5" t="str">
        <f t="shared" si="451"/>
        <v>katB</v>
      </c>
      <c r="AG13723" s="153"/>
      <c r="AH13723" s="153"/>
      <c r="AI13723" t="s">
        <v>201</v>
      </c>
      <c r="AJ13723" t="s">
        <v>17878</v>
      </c>
      <c r="AK13723" s="9" t="str">
        <f>VLOOKUP(Y13723,zdroj!D:AJ,33,0)</f>
        <v>katB</v>
      </c>
    </row>
    <row r="13724" spans="8:37" x14ac:dyDescent="0.25">
      <c r="H13724" s="8"/>
      <c r="I13724" s="8"/>
      <c r="N13724" s="23"/>
      <c r="O13724" s="24"/>
      <c r="P13724" s="19"/>
      <c r="Q13724" s="19"/>
      <c r="R13724" s="19"/>
      <c r="U13724" s="27"/>
      <c r="Y13724" s="9" t="s">
        <v>710</v>
      </c>
      <c r="Z13724" s="9" t="s">
        <v>462</v>
      </c>
      <c r="AA13724" s="9" t="s">
        <v>198</v>
      </c>
      <c r="AB13724" s="9">
        <v>20656891</v>
      </c>
      <c r="AC13724" s="9" t="s">
        <v>14497</v>
      </c>
      <c r="AD13724" s="9" t="s">
        <v>800</v>
      </c>
      <c r="AE13724" s="5">
        <f t="shared" si="450"/>
        <v>0</v>
      </c>
      <c r="AF13724" s="5" t="str">
        <f t="shared" si="451"/>
        <v>Pokryto</v>
      </c>
      <c r="AG13724" s="153"/>
      <c r="AH13724" s="153"/>
      <c r="AI13724" t="s">
        <v>17884</v>
      </c>
      <c r="AJ13724" t="s">
        <v>800</v>
      </c>
      <c r="AK13724" s="9" t="str">
        <f>VLOOKUP(Y13724,zdroj!D:AJ,33,0)</f>
        <v>katB</v>
      </c>
    </row>
    <row r="13725" spans="8:37" x14ac:dyDescent="0.25">
      <c r="H13725" s="8"/>
      <c r="I13725" s="8"/>
      <c r="N13725" s="23"/>
      <c r="O13725" s="24"/>
      <c r="P13725" s="19"/>
      <c r="Q13725" s="19"/>
      <c r="R13725" s="19"/>
      <c r="U13725" s="27"/>
      <c r="Y13725" s="9" t="s">
        <v>710</v>
      </c>
      <c r="Z13725" s="9" t="s">
        <v>462</v>
      </c>
      <c r="AA13725" s="9" t="s">
        <v>198</v>
      </c>
      <c r="AB13725" s="9">
        <v>20656904</v>
      </c>
      <c r="AC13725" s="9" t="s">
        <v>14498</v>
      </c>
      <c r="AD13725" s="9" t="s">
        <v>231</v>
      </c>
      <c r="AE13725" s="5">
        <f t="shared" si="450"/>
        <v>0</v>
      </c>
      <c r="AF13725" s="5" t="str">
        <f t="shared" si="451"/>
        <v>katB</v>
      </c>
      <c r="AG13725" s="153"/>
      <c r="AH13725" s="153"/>
      <c r="AI13725" t="s">
        <v>201</v>
      </c>
      <c r="AJ13725" t="s">
        <v>17878</v>
      </c>
      <c r="AK13725" s="9" t="str">
        <f>VLOOKUP(Y13725,zdroj!D:AJ,33,0)</f>
        <v>katB</v>
      </c>
    </row>
    <row r="13726" spans="8:37" x14ac:dyDescent="0.25">
      <c r="H13726" s="8"/>
      <c r="I13726" s="8"/>
      <c r="N13726" s="23"/>
      <c r="O13726" s="24"/>
      <c r="P13726" s="19"/>
      <c r="Q13726" s="19"/>
      <c r="R13726" s="19"/>
      <c r="U13726" s="27"/>
      <c r="Y13726" s="9" t="s">
        <v>710</v>
      </c>
      <c r="Z13726" s="9" t="s">
        <v>462</v>
      </c>
      <c r="AA13726" s="9" t="s">
        <v>198</v>
      </c>
      <c r="AB13726" s="9">
        <v>20656912</v>
      </c>
      <c r="AC13726" s="9" t="s">
        <v>14499</v>
      </c>
      <c r="AD13726" s="9" t="s">
        <v>231</v>
      </c>
      <c r="AE13726" s="5">
        <f t="shared" si="450"/>
        <v>0</v>
      </c>
      <c r="AF13726" s="5" t="str">
        <f t="shared" si="451"/>
        <v>katB</v>
      </c>
      <c r="AG13726" s="153"/>
      <c r="AH13726" s="153"/>
      <c r="AI13726" t="s">
        <v>201</v>
      </c>
      <c r="AJ13726" t="s">
        <v>17878</v>
      </c>
      <c r="AK13726" s="9" t="str">
        <f>VLOOKUP(Y13726,zdroj!D:AJ,33,0)</f>
        <v>katB</v>
      </c>
    </row>
    <row r="13727" spans="8:37" x14ac:dyDescent="0.25">
      <c r="H13727" s="8"/>
      <c r="I13727" s="8"/>
      <c r="N13727" s="23"/>
      <c r="O13727" s="24"/>
      <c r="P13727" s="19"/>
      <c r="Q13727" s="19"/>
      <c r="R13727" s="19"/>
      <c r="U13727" s="27"/>
      <c r="Y13727" s="9" t="s">
        <v>710</v>
      </c>
      <c r="Z13727" s="9" t="s">
        <v>462</v>
      </c>
      <c r="AA13727" s="9" t="s">
        <v>198</v>
      </c>
      <c r="AB13727" s="9">
        <v>20656921</v>
      </c>
      <c r="AC13727" s="9" t="s">
        <v>14500</v>
      </c>
      <c r="AD13727" s="9" t="s">
        <v>800</v>
      </c>
      <c r="AE13727" s="5">
        <f t="shared" si="450"/>
        <v>0</v>
      </c>
      <c r="AF13727" s="5" t="str">
        <f t="shared" si="451"/>
        <v>Pokryto</v>
      </c>
      <c r="AG13727" s="153"/>
      <c r="AH13727" s="153"/>
      <c r="AI13727" t="s">
        <v>236</v>
      </c>
      <c r="AJ13727" t="s">
        <v>800</v>
      </c>
      <c r="AK13727" s="9" t="str">
        <f>VLOOKUP(Y13727,zdroj!D:AJ,33,0)</f>
        <v>katB</v>
      </c>
    </row>
    <row r="13728" spans="8:37" x14ac:dyDescent="0.25">
      <c r="H13728" s="8"/>
      <c r="I13728" s="8"/>
      <c r="N13728" s="23"/>
      <c r="O13728" s="24"/>
      <c r="P13728" s="19"/>
      <c r="Q13728" s="19"/>
      <c r="R13728" s="19"/>
      <c r="U13728" s="27"/>
      <c r="Y13728" s="9" t="s">
        <v>710</v>
      </c>
      <c r="Z13728" s="9" t="s">
        <v>462</v>
      </c>
      <c r="AA13728" s="9" t="s">
        <v>198</v>
      </c>
      <c r="AB13728" s="9">
        <v>20656939</v>
      </c>
      <c r="AC13728" s="9" t="s">
        <v>14501</v>
      </c>
      <c r="AD13728" s="9" t="s">
        <v>800</v>
      </c>
      <c r="AE13728" s="5">
        <f t="shared" si="450"/>
        <v>0</v>
      </c>
      <c r="AF13728" s="5" t="str">
        <f t="shared" si="451"/>
        <v>Pokryto</v>
      </c>
      <c r="AG13728" s="153"/>
      <c r="AH13728" s="153"/>
      <c r="AI13728" t="s">
        <v>201</v>
      </c>
      <c r="AJ13728" t="s">
        <v>800</v>
      </c>
      <c r="AK13728" s="9" t="str">
        <f>VLOOKUP(Y13728,zdroj!D:AJ,33,0)</f>
        <v>katB</v>
      </c>
    </row>
    <row r="13729" spans="8:37" x14ac:dyDescent="0.25">
      <c r="H13729" s="8"/>
      <c r="I13729" s="8"/>
      <c r="N13729" s="23"/>
      <c r="O13729" s="24"/>
      <c r="P13729" s="19"/>
      <c r="Q13729" s="19"/>
      <c r="R13729" s="19"/>
      <c r="U13729" s="27"/>
      <c r="Y13729" s="9" t="s">
        <v>710</v>
      </c>
      <c r="Z13729" s="9" t="s">
        <v>462</v>
      </c>
      <c r="AA13729" s="9" t="s">
        <v>198</v>
      </c>
      <c r="AB13729" s="9">
        <v>20656947</v>
      </c>
      <c r="AC13729" s="9" t="s">
        <v>14502</v>
      </c>
      <c r="AD13729" s="9" t="s">
        <v>231</v>
      </c>
      <c r="AE13729" s="5">
        <f t="shared" si="450"/>
        <v>0</v>
      </c>
      <c r="AF13729" s="5" t="str">
        <f t="shared" si="451"/>
        <v>katB</v>
      </c>
      <c r="AG13729" s="153"/>
      <c r="AH13729" s="153"/>
      <c r="AI13729" t="s">
        <v>17880</v>
      </c>
      <c r="AJ13729" t="s">
        <v>17878</v>
      </c>
      <c r="AK13729" s="9" t="str">
        <f>VLOOKUP(Y13729,zdroj!D:AJ,33,0)</f>
        <v>katB</v>
      </c>
    </row>
    <row r="13730" spans="8:37" x14ac:dyDescent="0.25">
      <c r="H13730" s="8"/>
      <c r="I13730" s="8"/>
      <c r="N13730" s="23"/>
      <c r="O13730" s="24"/>
      <c r="P13730" s="19"/>
      <c r="Q13730" s="19"/>
      <c r="R13730" s="19"/>
      <c r="U13730" s="27"/>
      <c r="Y13730" s="9" t="s">
        <v>710</v>
      </c>
      <c r="Z13730" s="9" t="s">
        <v>462</v>
      </c>
      <c r="AA13730" s="9" t="s">
        <v>198</v>
      </c>
      <c r="AB13730" s="9">
        <v>20656955</v>
      </c>
      <c r="AC13730" s="9" t="s">
        <v>14503</v>
      </c>
      <c r="AD13730" s="9" t="s">
        <v>231</v>
      </c>
      <c r="AE13730" s="5">
        <f t="shared" si="450"/>
        <v>0</v>
      </c>
      <c r="AF13730" s="5" t="str">
        <f t="shared" si="451"/>
        <v>katB</v>
      </c>
      <c r="AG13730" s="153"/>
      <c r="AH13730" s="153"/>
      <c r="AI13730" t="s">
        <v>201</v>
      </c>
      <c r="AJ13730" t="s">
        <v>17878</v>
      </c>
      <c r="AK13730" s="9" t="str">
        <f>VLOOKUP(Y13730,zdroj!D:AJ,33,0)</f>
        <v>katB</v>
      </c>
    </row>
    <row r="13731" spans="8:37" x14ac:dyDescent="0.25">
      <c r="H13731" s="8"/>
      <c r="I13731" s="8"/>
      <c r="N13731" s="23"/>
      <c r="O13731" s="24"/>
      <c r="P13731" s="19"/>
      <c r="Q13731" s="19"/>
      <c r="R13731" s="19"/>
      <c r="U13731" s="27"/>
      <c r="Y13731" s="9" t="s">
        <v>710</v>
      </c>
      <c r="Z13731" s="9" t="s">
        <v>462</v>
      </c>
      <c r="AA13731" s="9" t="s">
        <v>198</v>
      </c>
      <c r="AB13731" s="9">
        <v>20656963</v>
      </c>
      <c r="AC13731" s="9" t="s">
        <v>14504</v>
      </c>
      <c r="AD13731" s="9" t="s">
        <v>231</v>
      </c>
      <c r="AE13731" s="5">
        <f t="shared" si="450"/>
        <v>0</v>
      </c>
      <c r="AF13731" s="5" t="str">
        <f t="shared" si="451"/>
        <v>katB</v>
      </c>
      <c r="AG13731" s="153"/>
      <c r="AH13731" s="153"/>
      <c r="AI13731" t="s">
        <v>201</v>
      </c>
      <c r="AJ13731" t="s">
        <v>17878</v>
      </c>
      <c r="AK13731" s="9" t="str">
        <f>VLOOKUP(Y13731,zdroj!D:AJ,33,0)</f>
        <v>katB</v>
      </c>
    </row>
    <row r="13732" spans="8:37" x14ac:dyDescent="0.25">
      <c r="H13732" s="8"/>
      <c r="I13732" s="8"/>
      <c r="N13732" s="23"/>
      <c r="O13732" s="24"/>
      <c r="P13732" s="19"/>
      <c r="Q13732" s="19"/>
      <c r="R13732" s="19"/>
      <c r="U13732" s="27"/>
      <c r="Y13732" s="9" t="s">
        <v>710</v>
      </c>
      <c r="Z13732" s="9" t="s">
        <v>462</v>
      </c>
      <c r="AA13732" s="9" t="s">
        <v>198</v>
      </c>
      <c r="AB13732" s="9">
        <v>20656971</v>
      </c>
      <c r="AC13732" s="9" t="s">
        <v>14505</v>
      </c>
      <c r="AD13732" s="9" t="s">
        <v>231</v>
      </c>
      <c r="AE13732" s="5">
        <f t="shared" si="450"/>
        <v>0</v>
      </c>
      <c r="AF13732" s="5" t="str">
        <f t="shared" si="451"/>
        <v>katB</v>
      </c>
      <c r="AG13732" s="153"/>
      <c r="AH13732" s="153"/>
      <c r="AI13732" t="s">
        <v>17879</v>
      </c>
      <c r="AJ13732" t="s">
        <v>17878</v>
      </c>
      <c r="AK13732" s="9" t="str">
        <f>VLOOKUP(Y13732,zdroj!D:AJ,33,0)</f>
        <v>katB</v>
      </c>
    </row>
    <row r="13733" spans="8:37" x14ac:dyDescent="0.25">
      <c r="H13733" s="8"/>
      <c r="I13733" s="8"/>
      <c r="N13733" s="23"/>
      <c r="O13733" s="24"/>
      <c r="P13733" s="19"/>
      <c r="Q13733" s="19"/>
      <c r="R13733" s="19"/>
      <c r="U13733" s="27"/>
      <c r="Y13733" s="9" t="s">
        <v>710</v>
      </c>
      <c r="Z13733" s="9" t="s">
        <v>462</v>
      </c>
      <c r="AA13733" s="9" t="s">
        <v>198</v>
      </c>
      <c r="AB13733" s="9">
        <v>20656980</v>
      </c>
      <c r="AC13733" s="9" t="s">
        <v>14506</v>
      </c>
      <c r="AD13733" s="9" t="s">
        <v>231</v>
      </c>
      <c r="AE13733" s="5">
        <f t="shared" si="450"/>
        <v>0</v>
      </c>
      <c r="AF13733" s="5" t="str">
        <f t="shared" si="451"/>
        <v>katB</v>
      </c>
      <c r="AG13733" s="153"/>
      <c r="AH13733" s="153"/>
      <c r="AI13733" t="s">
        <v>201</v>
      </c>
      <c r="AJ13733" t="s">
        <v>17878</v>
      </c>
      <c r="AK13733" s="9" t="str">
        <f>VLOOKUP(Y13733,zdroj!D:AJ,33,0)</f>
        <v>katB</v>
      </c>
    </row>
    <row r="13734" spans="8:37" x14ac:dyDescent="0.25">
      <c r="H13734" s="8"/>
      <c r="I13734" s="8"/>
      <c r="N13734" s="23"/>
      <c r="O13734" s="24"/>
      <c r="P13734" s="19"/>
      <c r="Q13734" s="19"/>
      <c r="R13734" s="19"/>
      <c r="U13734" s="27"/>
      <c r="Y13734" s="9" t="s">
        <v>710</v>
      </c>
      <c r="Z13734" s="9" t="s">
        <v>462</v>
      </c>
      <c r="AA13734" s="9" t="s">
        <v>198</v>
      </c>
      <c r="AB13734" s="9">
        <v>20655762</v>
      </c>
      <c r="AC13734" s="9" t="s">
        <v>14507</v>
      </c>
      <c r="AD13734" s="9" t="s">
        <v>231</v>
      </c>
      <c r="AE13734" s="5">
        <f t="shared" si="450"/>
        <v>0</v>
      </c>
      <c r="AF13734" s="5" t="str">
        <f t="shared" si="451"/>
        <v>katB</v>
      </c>
      <c r="AG13734" s="153"/>
      <c r="AH13734" s="153"/>
      <c r="AI13734" t="s">
        <v>201</v>
      </c>
      <c r="AJ13734" t="s">
        <v>17878</v>
      </c>
      <c r="AK13734" s="9" t="str">
        <f>VLOOKUP(Y13734,zdroj!D:AJ,33,0)</f>
        <v>katB</v>
      </c>
    </row>
    <row r="13735" spans="8:37" x14ac:dyDescent="0.25">
      <c r="H13735" s="8"/>
      <c r="I13735" s="8"/>
      <c r="N13735" s="23"/>
      <c r="O13735" s="24"/>
      <c r="P13735" s="19"/>
      <c r="Q13735" s="19"/>
      <c r="R13735" s="19"/>
      <c r="U13735" s="27"/>
      <c r="Y13735" s="9" t="s">
        <v>710</v>
      </c>
      <c r="Z13735" s="9" t="s">
        <v>462</v>
      </c>
      <c r="AA13735" s="9" t="s">
        <v>198</v>
      </c>
      <c r="AB13735" s="9">
        <v>20656998</v>
      </c>
      <c r="AC13735" s="9" t="s">
        <v>14508</v>
      </c>
      <c r="AD13735" s="9" t="s">
        <v>231</v>
      </c>
      <c r="AE13735" s="5">
        <f t="shared" si="450"/>
        <v>0</v>
      </c>
      <c r="AF13735" s="5" t="str">
        <f t="shared" si="451"/>
        <v>katB</v>
      </c>
      <c r="AG13735" s="153"/>
      <c r="AH13735" s="153"/>
      <c r="AI13735" t="s">
        <v>201</v>
      </c>
      <c r="AJ13735" t="s">
        <v>17878</v>
      </c>
      <c r="AK13735" s="9" t="str">
        <f>VLOOKUP(Y13735,zdroj!D:AJ,33,0)</f>
        <v>katB</v>
      </c>
    </row>
    <row r="13736" spans="8:37" x14ac:dyDescent="0.25">
      <c r="H13736" s="8"/>
      <c r="I13736" s="8"/>
      <c r="N13736" s="23"/>
      <c r="O13736" s="24"/>
      <c r="P13736" s="19"/>
      <c r="Q13736" s="19"/>
      <c r="R13736" s="19"/>
      <c r="U13736" s="27"/>
      <c r="Y13736" s="9" t="s">
        <v>710</v>
      </c>
      <c r="Z13736" s="9" t="s">
        <v>462</v>
      </c>
      <c r="AA13736" s="9" t="s">
        <v>198</v>
      </c>
      <c r="AB13736" s="9">
        <v>20657005</v>
      </c>
      <c r="AC13736" s="9" t="s">
        <v>14509</v>
      </c>
      <c r="AD13736" s="9" t="s">
        <v>231</v>
      </c>
      <c r="AE13736" s="5">
        <f t="shared" si="450"/>
        <v>0</v>
      </c>
      <c r="AF13736" s="5" t="str">
        <f t="shared" si="451"/>
        <v>katB</v>
      </c>
      <c r="AG13736" s="153"/>
      <c r="AH13736" s="153"/>
      <c r="AI13736" t="s">
        <v>201</v>
      </c>
      <c r="AJ13736" t="s">
        <v>17878</v>
      </c>
      <c r="AK13736" s="9" t="str">
        <f>VLOOKUP(Y13736,zdroj!D:AJ,33,0)</f>
        <v>katB</v>
      </c>
    </row>
    <row r="13737" spans="8:37" x14ac:dyDescent="0.25">
      <c r="H13737" s="8"/>
      <c r="I13737" s="8"/>
      <c r="N13737" s="23"/>
      <c r="O13737" s="24"/>
      <c r="P13737" s="19"/>
      <c r="Q13737" s="19"/>
      <c r="R13737" s="19"/>
      <c r="U13737" s="27"/>
      <c r="Y13737" s="9" t="s">
        <v>710</v>
      </c>
      <c r="Z13737" s="9" t="s">
        <v>462</v>
      </c>
      <c r="AA13737" s="9" t="s">
        <v>198</v>
      </c>
      <c r="AB13737" s="9">
        <v>20657013</v>
      </c>
      <c r="AC13737" s="9" t="s">
        <v>14510</v>
      </c>
      <c r="AD13737" s="9" t="s">
        <v>231</v>
      </c>
      <c r="AE13737" s="5">
        <f t="shared" si="450"/>
        <v>0</v>
      </c>
      <c r="AF13737" s="5" t="str">
        <f t="shared" si="451"/>
        <v>katB</v>
      </c>
      <c r="AG13737" s="153"/>
      <c r="AH13737" s="153"/>
      <c r="AI13737" t="s">
        <v>201</v>
      </c>
      <c r="AJ13737" t="s">
        <v>17878</v>
      </c>
      <c r="AK13737" s="9" t="str">
        <f>VLOOKUP(Y13737,zdroj!D:AJ,33,0)</f>
        <v>katB</v>
      </c>
    </row>
    <row r="13738" spans="8:37" x14ac:dyDescent="0.25">
      <c r="H13738" s="8"/>
      <c r="I13738" s="8"/>
      <c r="N13738" s="23"/>
      <c r="O13738" s="24"/>
      <c r="P13738" s="19"/>
      <c r="Q13738" s="19"/>
      <c r="R13738" s="19"/>
      <c r="U13738" s="27"/>
      <c r="Y13738" s="9" t="s">
        <v>710</v>
      </c>
      <c r="Z13738" s="9" t="s">
        <v>462</v>
      </c>
      <c r="AA13738" s="9" t="s">
        <v>198</v>
      </c>
      <c r="AB13738" s="9">
        <v>20657021</v>
      </c>
      <c r="AC13738" s="9" t="s">
        <v>14511</v>
      </c>
      <c r="AD13738" s="9" t="s">
        <v>231</v>
      </c>
      <c r="AE13738" s="5">
        <f t="shared" si="450"/>
        <v>0</v>
      </c>
      <c r="AF13738" s="5" t="str">
        <f t="shared" si="451"/>
        <v>katB</v>
      </c>
      <c r="AG13738" s="153"/>
      <c r="AH13738" s="153"/>
      <c r="AI13738" t="s">
        <v>201</v>
      </c>
      <c r="AJ13738" t="s">
        <v>17878</v>
      </c>
      <c r="AK13738" s="9" t="str">
        <f>VLOOKUP(Y13738,zdroj!D:AJ,33,0)</f>
        <v>katB</v>
      </c>
    </row>
    <row r="13739" spans="8:37" x14ac:dyDescent="0.25">
      <c r="H13739" s="8"/>
      <c r="I13739" s="8"/>
      <c r="N13739" s="23"/>
      <c r="O13739" s="24"/>
      <c r="P13739" s="19"/>
      <c r="Q13739" s="19"/>
      <c r="R13739" s="19"/>
      <c r="U13739" s="27"/>
      <c r="Y13739" s="9" t="s">
        <v>710</v>
      </c>
      <c r="Z13739" s="9" t="s">
        <v>462</v>
      </c>
      <c r="AA13739" s="9" t="s">
        <v>198</v>
      </c>
      <c r="AB13739" s="9">
        <v>20657030</v>
      </c>
      <c r="AC13739" s="9" t="s">
        <v>14512</v>
      </c>
      <c r="AD13739" s="9" t="s">
        <v>231</v>
      </c>
      <c r="AE13739" s="5">
        <f t="shared" si="450"/>
        <v>0</v>
      </c>
      <c r="AF13739" s="5" t="str">
        <f t="shared" si="451"/>
        <v>katB</v>
      </c>
      <c r="AG13739" s="153"/>
      <c r="AH13739" s="153"/>
      <c r="AI13739" t="s">
        <v>201</v>
      </c>
      <c r="AJ13739" t="s">
        <v>17878</v>
      </c>
      <c r="AK13739" s="9" t="str">
        <f>VLOOKUP(Y13739,zdroj!D:AJ,33,0)</f>
        <v>katB</v>
      </c>
    </row>
    <row r="13740" spans="8:37" x14ac:dyDescent="0.25">
      <c r="H13740" s="8"/>
      <c r="I13740" s="8"/>
      <c r="N13740" s="23"/>
      <c r="O13740" s="24"/>
      <c r="P13740" s="19"/>
      <c r="Q13740" s="19"/>
      <c r="R13740" s="19"/>
      <c r="U13740" s="27"/>
      <c r="Y13740" s="9" t="s">
        <v>710</v>
      </c>
      <c r="Z13740" s="9" t="s">
        <v>462</v>
      </c>
      <c r="AA13740" s="9" t="s">
        <v>198</v>
      </c>
      <c r="AB13740" s="9">
        <v>20657048</v>
      </c>
      <c r="AC13740" s="9" t="s">
        <v>14513</v>
      </c>
      <c r="AD13740" s="9" t="s">
        <v>231</v>
      </c>
      <c r="AE13740" s="5">
        <f t="shared" si="450"/>
        <v>0</v>
      </c>
      <c r="AF13740" s="5" t="str">
        <f t="shared" si="451"/>
        <v>katB</v>
      </c>
      <c r="AG13740" s="153"/>
      <c r="AH13740" s="153"/>
      <c r="AI13740" t="s">
        <v>201</v>
      </c>
      <c r="AJ13740" t="s">
        <v>17878</v>
      </c>
      <c r="AK13740" s="9" t="str">
        <f>VLOOKUP(Y13740,zdroj!D:AJ,33,0)</f>
        <v>katB</v>
      </c>
    </row>
    <row r="13741" spans="8:37" x14ac:dyDescent="0.25">
      <c r="H13741" s="8"/>
      <c r="I13741" s="8"/>
      <c r="N13741" s="23"/>
      <c r="O13741" s="24"/>
      <c r="P13741" s="19"/>
      <c r="Q13741" s="19"/>
      <c r="R13741" s="19"/>
      <c r="U13741" s="27"/>
      <c r="Y13741" s="9" t="s">
        <v>710</v>
      </c>
      <c r="Z13741" s="9" t="s">
        <v>462</v>
      </c>
      <c r="AA13741" s="9" t="s">
        <v>198</v>
      </c>
      <c r="AB13741" s="9">
        <v>20657056</v>
      </c>
      <c r="AC13741" s="9" t="s">
        <v>14514</v>
      </c>
      <c r="AD13741" s="9" t="s">
        <v>231</v>
      </c>
      <c r="AE13741" s="5">
        <f t="shared" si="450"/>
        <v>0</v>
      </c>
      <c r="AF13741" s="5" t="str">
        <f t="shared" si="451"/>
        <v>katB</v>
      </c>
      <c r="AG13741" s="153"/>
      <c r="AH13741" s="153"/>
      <c r="AI13741" t="s">
        <v>201</v>
      </c>
      <c r="AJ13741" t="s">
        <v>17878</v>
      </c>
      <c r="AK13741" s="9" t="str">
        <f>VLOOKUP(Y13741,zdroj!D:AJ,33,0)</f>
        <v>katB</v>
      </c>
    </row>
    <row r="13742" spans="8:37" x14ac:dyDescent="0.25">
      <c r="H13742" s="8"/>
      <c r="I13742" s="8"/>
      <c r="N13742" s="23"/>
      <c r="O13742" s="24"/>
      <c r="P13742" s="19"/>
      <c r="Q13742" s="19"/>
      <c r="R13742" s="19"/>
      <c r="U13742" s="27"/>
      <c r="Y13742" s="9" t="s">
        <v>710</v>
      </c>
      <c r="Z13742" s="9" t="s">
        <v>462</v>
      </c>
      <c r="AA13742" s="9" t="s">
        <v>198</v>
      </c>
      <c r="AB13742" s="9">
        <v>20657064</v>
      </c>
      <c r="AC13742" s="9" t="s">
        <v>14515</v>
      </c>
      <c r="AD13742" s="9" t="s">
        <v>231</v>
      </c>
      <c r="AE13742" s="5">
        <f t="shared" si="450"/>
        <v>0</v>
      </c>
      <c r="AF13742" s="5" t="str">
        <f t="shared" si="451"/>
        <v>katB</v>
      </c>
      <c r="AG13742" s="153"/>
      <c r="AH13742" s="153"/>
      <c r="AI13742" t="s">
        <v>201</v>
      </c>
      <c r="AJ13742" t="s">
        <v>17878</v>
      </c>
      <c r="AK13742" s="9" t="str">
        <f>VLOOKUP(Y13742,zdroj!D:AJ,33,0)</f>
        <v>katB</v>
      </c>
    </row>
    <row r="13743" spans="8:37" x14ac:dyDescent="0.25">
      <c r="H13743" s="8"/>
      <c r="I13743" s="8"/>
      <c r="N13743" s="23"/>
      <c r="O13743" s="24"/>
      <c r="P13743" s="19"/>
      <c r="Q13743" s="19"/>
      <c r="R13743" s="19"/>
      <c r="U13743" s="27"/>
      <c r="Y13743" s="9" t="s">
        <v>710</v>
      </c>
      <c r="Z13743" s="9" t="s">
        <v>462</v>
      </c>
      <c r="AA13743" s="9" t="s">
        <v>198</v>
      </c>
      <c r="AB13743" s="9">
        <v>20657072</v>
      </c>
      <c r="AC13743" s="9" t="s">
        <v>14516</v>
      </c>
      <c r="AD13743" s="9" t="s">
        <v>231</v>
      </c>
      <c r="AE13743" s="5">
        <f t="shared" si="450"/>
        <v>0</v>
      </c>
      <c r="AF13743" s="5" t="str">
        <f t="shared" si="451"/>
        <v>katB</v>
      </c>
      <c r="AG13743" s="153"/>
      <c r="AH13743" s="153"/>
      <c r="AI13743" t="s">
        <v>201</v>
      </c>
      <c r="AJ13743" t="s">
        <v>17878</v>
      </c>
      <c r="AK13743" s="9" t="str">
        <f>VLOOKUP(Y13743,zdroj!D:AJ,33,0)</f>
        <v>katB</v>
      </c>
    </row>
    <row r="13744" spans="8:37" x14ac:dyDescent="0.25">
      <c r="H13744" s="8"/>
      <c r="I13744" s="8"/>
      <c r="N13744" s="23"/>
      <c r="O13744" s="24"/>
      <c r="P13744" s="19"/>
      <c r="Q13744" s="19"/>
      <c r="R13744" s="19"/>
      <c r="U13744" s="27"/>
      <c r="Y13744" s="9" t="s">
        <v>710</v>
      </c>
      <c r="Z13744" s="9" t="s">
        <v>462</v>
      </c>
      <c r="AA13744" s="9" t="s">
        <v>198</v>
      </c>
      <c r="AB13744" s="9">
        <v>20657081</v>
      </c>
      <c r="AC13744" s="9" t="s">
        <v>14517</v>
      </c>
      <c r="AD13744" s="9" t="s">
        <v>231</v>
      </c>
      <c r="AE13744" s="5">
        <f t="shared" si="450"/>
        <v>0</v>
      </c>
      <c r="AF13744" s="5" t="str">
        <f t="shared" si="451"/>
        <v>katB</v>
      </c>
      <c r="AG13744" s="153"/>
      <c r="AH13744" s="153"/>
      <c r="AI13744" t="s">
        <v>201</v>
      </c>
      <c r="AJ13744" t="s">
        <v>17878</v>
      </c>
      <c r="AK13744" s="9" t="str">
        <f>VLOOKUP(Y13744,zdroj!D:AJ,33,0)</f>
        <v>katB</v>
      </c>
    </row>
    <row r="13745" spans="8:37" x14ac:dyDescent="0.25">
      <c r="H13745" s="8"/>
      <c r="I13745" s="8"/>
      <c r="N13745" s="23"/>
      <c r="O13745" s="24"/>
      <c r="P13745" s="19"/>
      <c r="Q13745" s="19"/>
      <c r="R13745" s="19"/>
      <c r="U13745" s="27"/>
      <c r="Y13745" s="9" t="s">
        <v>710</v>
      </c>
      <c r="Z13745" s="9" t="s">
        <v>462</v>
      </c>
      <c r="AA13745" s="9" t="s">
        <v>198</v>
      </c>
      <c r="AB13745" s="9">
        <v>20655771</v>
      </c>
      <c r="AC13745" s="9" t="s">
        <v>14518</v>
      </c>
      <c r="AD13745" s="9" t="s">
        <v>231</v>
      </c>
      <c r="AE13745" s="5">
        <f t="shared" si="450"/>
        <v>0</v>
      </c>
      <c r="AF13745" s="5" t="str">
        <f t="shared" si="451"/>
        <v>katB</v>
      </c>
      <c r="AG13745" s="153"/>
      <c r="AH13745" s="153"/>
      <c r="AI13745" t="s">
        <v>201</v>
      </c>
      <c r="AJ13745" t="s">
        <v>17878</v>
      </c>
      <c r="AK13745" s="9" t="str">
        <f>VLOOKUP(Y13745,zdroj!D:AJ,33,0)</f>
        <v>katB</v>
      </c>
    </row>
    <row r="13746" spans="8:37" x14ac:dyDescent="0.25">
      <c r="H13746" s="8"/>
      <c r="I13746" s="8"/>
      <c r="N13746" s="23"/>
      <c r="O13746" s="24"/>
      <c r="P13746" s="19"/>
      <c r="Q13746" s="19"/>
      <c r="R13746" s="19"/>
      <c r="U13746" s="27"/>
      <c r="Y13746" s="9" t="s">
        <v>710</v>
      </c>
      <c r="Z13746" s="9" t="s">
        <v>462</v>
      </c>
      <c r="AA13746" s="9" t="s">
        <v>198</v>
      </c>
      <c r="AB13746" s="9">
        <v>20657099</v>
      </c>
      <c r="AC13746" s="9" t="s">
        <v>14519</v>
      </c>
      <c r="AD13746" s="9" t="s">
        <v>231</v>
      </c>
      <c r="AE13746" s="5">
        <f t="shared" si="450"/>
        <v>0</v>
      </c>
      <c r="AF13746" s="5" t="str">
        <f t="shared" si="451"/>
        <v>katB</v>
      </c>
      <c r="AG13746" s="153"/>
      <c r="AH13746" s="153"/>
      <c r="AI13746" t="s">
        <v>201</v>
      </c>
      <c r="AJ13746" t="s">
        <v>17878</v>
      </c>
      <c r="AK13746" s="9" t="str">
        <f>VLOOKUP(Y13746,zdroj!D:AJ,33,0)</f>
        <v>katB</v>
      </c>
    </row>
    <row r="13747" spans="8:37" x14ac:dyDescent="0.25">
      <c r="H13747" s="8"/>
      <c r="I13747" s="8"/>
      <c r="N13747" s="23"/>
      <c r="O13747" s="24"/>
      <c r="P13747" s="19"/>
      <c r="Q13747" s="19"/>
      <c r="R13747" s="19"/>
      <c r="U13747" s="27"/>
      <c r="Y13747" s="9" t="s">
        <v>710</v>
      </c>
      <c r="Z13747" s="9" t="s">
        <v>462</v>
      </c>
      <c r="AA13747" s="9" t="s">
        <v>198</v>
      </c>
      <c r="AB13747" s="9">
        <v>20657102</v>
      </c>
      <c r="AC13747" s="9" t="s">
        <v>14520</v>
      </c>
      <c r="AD13747" s="9" t="s">
        <v>231</v>
      </c>
      <c r="AE13747" s="5">
        <f t="shared" si="450"/>
        <v>0</v>
      </c>
      <c r="AF13747" s="5" t="str">
        <f t="shared" si="451"/>
        <v>katB</v>
      </c>
      <c r="AG13747" s="153"/>
      <c r="AH13747" s="153"/>
      <c r="AI13747" t="s">
        <v>201</v>
      </c>
      <c r="AJ13747" t="s">
        <v>17878</v>
      </c>
      <c r="AK13747" s="9" t="str">
        <f>VLOOKUP(Y13747,zdroj!D:AJ,33,0)</f>
        <v>katB</v>
      </c>
    </row>
    <row r="13748" spans="8:37" x14ac:dyDescent="0.25">
      <c r="H13748" s="8"/>
      <c r="I13748" s="8"/>
      <c r="N13748" s="23"/>
      <c r="O13748" s="24"/>
      <c r="P13748" s="19"/>
      <c r="Q13748" s="19"/>
      <c r="R13748" s="19"/>
      <c r="U13748" s="27"/>
      <c r="Y13748" s="9" t="s">
        <v>710</v>
      </c>
      <c r="Z13748" s="9" t="s">
        <v>462</v>
      </c>
      <c r="AA13748" s="9" t="s">
        <v>198</v>
      </c>
      <c r="AB13748" s="9">
        <v>20657111</v>
      </c>
      <c r="AC13748" s="9" t="s">
        <v>14521</v>
      </c>
      <c r="AD13748" s="9" t="s">
        <v>231</v>
      </c>
      <c r="AE13748" s="5">
        <f t="shared" si="450"/>
        <v>0</v>
      </c>
      <c r="AF13748" s="5" t="str">
        <f t="shared" si="451"/>
        <v>katB</v>
      </c>
      <c r="AG13748" s="153"/>
      <c r="AH13748" s="153"/>
      <c r="AI13748" t="s">
        <v>236</v>
      </c>
      <c r="AJ13748" t="s">
        <v>17878</v>
      </c>
      <c r="AK13748" s="9" t="str">
        <f>VLOOKUP(Y13748,zdroj!D:AJ,33,0)</f>
        <v>katB</v>
      </c>
    </row>
    <row r="13749" spans="8:37" x14ac:dyDescent="0.25">
      <c r="H13749" s="8"/>
      <c r="I13749" s="8"/>
      <c r="N13749" s="23"/>
      <c r="O13749" s="24"/>
      <c r="P13749" s="19"/>
      <c r="Q13749" s="19"/>
      <c r="R13749" s="19"/>
      <c r="U13749" s="27"/>
      <c r="Y13749" s="9" t="s">
        <v>710</v>
      </c>
      <c r="Z13749" s="9" t="s">
        <v>462</v>
      </c>
      <c r="AA13749" s="9" t="s">
        <v>198</v>
      </c>
      <c r="AB13749" s="9">
        <v>20657129</v>
      </c>
      <c r="AC13749" s="9" t="s">
        <v>14522</v>
      </c>
      <c r="AD13749" s="9" t="s">
        <v>800</v>
      </c>
      <c r="AE13749" s="5">
        <f t="shared" si="450"/>
        <v>0</v>
      </c>
      <c r="AF13749" s="5" t="str">
        <f t="shared" si="451"/>
        <v>Pokryto</v>
      </c>
      <c r="AG13749" s="153"/>
      <c r="AH13749" s="153"/>
      <c r="AI13749" t="s">
        <v>201</v>
      </c>
      <c r="AJ13749" t="s">
        <v>800</v>
      </c>
      <c r="AK13749" s="9" t="str">
        <f>VLOOKUP(Y13749,zdroj!D:AJ,33,0)</f>
        <v>katB</v>
      </c>
    </row>
    <row r="13750" spans="8:37" x14ac:dyDescent="0.25">
      <c r="H13750" s="8"/>
      <c r="I13750" s="8"/>
      <c r="N13750" s="23"/>
      <c r="O13750" s="24"/>
      <c r="P13750" s="19"/>
      <c r="Q13750" s="19"/>
      <c r="R13750" s="19"/>
      <c r="U13750" s="27"/>
      <c r="Y13750" s="9" t="s">
        <v>710</v>
      </c>
      <c r="Z13750" s="9" t="s">
        <v>462</v>
      </c>
      <c r="AA13750" s="9" t="s">
        <v>198</v>
      </c>
      <c r="AB13750" s="9">
        <v>20657137</v>
      </c>
      <c r="AC13750" s="9" t="s">
        <v>14523</v>
      </c>
      <c r="AD13750" s="9" t="s">
        <v>231</v>
      </c>
      <c r="AE13750" s="5">
        <f t="shared" si="450"/>
        <v>0</v>
      </c>
      <c r="AF13750" s="5" t="str">
        <f t="shared" si="451"/>
        <v>katB</v>
      </c>
      <c r="AG13750" s="153"/>
      <c r="AH13750" s="153"/>
      <c r="AI13750" t="s">
        <v>201</v>
      </c>
      <c r="AJ13750" t="s">
        <v>17878</v>
      </c>
      <c r="AK13750" s="9" t="str">
        <f>VLOOKUP(Y13750,zdroj!D:AJ,33,0)</f>
        <v>katB</v>
      </c>
    </row>
    <row r="13751" spans="8:37" x14ac:dyDescent="0.25">
      <c r="H13751" s="8"/>
      <c r="I13751" s="8"/>
      <c r="N13751" s="23"/>
      <c r="O13751" s="24"/>
      <c r="P13751" s="19"/>
      <c r="Q13751" s="19"/>
      <c r="R13751" s="19"/>
      <c r="U13751" s="27"/>
      <c r="Y13751" s="9" t="s">
        <v>710</v>
      </c>
      <c r="Z13751" s="9" t="s">
        <v>462</v>
      </c>
      <c r="AA13751" s="9" t="s">
        <v>198</v>
      </c>
      <c r="AB13751" s="9">
        <v>20657145</v>
      </c>
      <c r="AC13751" s="9" t="s">
        <v>14524</v>
      </c>
      <c r="AD13751" s="9" t="s">
        <v>231</v>
      </c>
      <c r="AE13751" s="5">
        <f t="shared" si="450"/>
        <v>0</v>
      </c>
      <c r="AF13751" s="5" t="str">
        <f t="shared" si="451"/>
        <v>katB</v>
      </c>
      <c r="AG13751" s="153"/>
      <c r="AH13751" s="153"/>
      <c r="AI13751" t="s">
        <v>201</v>
      </c>
      <c r="AJ13751" t="s">
        <v>17878</v>
      </c>
      <c r="AK13751" s="9" t="str">
        <f>VLOOKUP(Y13751,zdroj!D:AJ,33,0)</f>
        <v>katB</v>
      </c>
    </row>
    <row r="13752" spans="8:37" x14ac:dyDescent="0.25">
      <c r="H13752" s="8"/>
      <c r="I13752" s="8"/>
      <c r="N13752" s="23"/>
      <c r="O13752" s="24"/>
      <c r="P13752" s="19"/>
      <c r="Q13752" s="19"/>
      <c r="R13752" s="19"/>
      <c r="U13752" s="27"/>
      <c r="Y13752" s="9" t="s">
        <v>710</v>
      </c>
      <c r="Z13752" s="9" t="s">
        <v>462</v>
      </c>
      <c r="AA13752" s="9" t="s">
        <v>198</v>
      </c>
      <c r="AB13752" s="9">
        <v>20657153</v>
      </c>
      <c r="AC13752" s="9" t="s">
        <v>14525</v>
      </c>
      <c r="AD13752" s="9" t="s">
        <v>231</v>
      </c>
      <c r="AE13752" s="5">
        <f t="shared" si="450"/>
        <v>0</v>
      </c>
      <c r="AF13752" s="5" t="str">
        <f t="shared" si="451"/>
        <v>katB</v>
      </c>
      <c r="AG13752" s="153"/>
      <c r="AH13752" s="153"/>
      <c r="AI13752" t="s">
        <v>201</v>
      </c>
      <c r="AJ13752" t="s">
        <v>17878</v>
      </c>
      <c r="AK13752" s="9" t="str">
        <f>VLOOKUP(Y13752,zdroj!D:AJ,33,0)</f>
        <v>katB</v>
      </c>
    </row>
    <row r="13753" spans="8:37" x14ac:dyDescent="0.25">
      <c r="H13753" s="8"/>
      <c r="I13753" s="8"/>
      <c r="N13753" s="23"/>
      <c r="O13753" s="24"/>
      <c r="P13753" s="19"/>
      <c r="Q13753" s="19"/>
      <c r="R13753" s="19"/>
      <c r="U13753" s="27"/>
      <c r="Y13753" s="9" t="s">
        <v>710</v>
      </c>
      <c r="Z13753" s="9" t="s">
        <v>462</v>
      </c>
      <c r="AA13753" s="9" t="s">
        <v>198</v>
      </c>
      <c r="AB13753" s="9">
        <v>20657161</v>
      </c>
      <c r="AC13753" s="9" t="s">
        <v>14526</v>
      </c>
      <c r="AD13753" s="9" t="s">
        <v>231</v>
      </c>
      <c r="AE13753" s="5">
        <f t="shared" si="450"/>
        <v>0</v>
      </c>
      <c r="AF13753" s="5" t="str">
        <f t="shared" si="451"/>
        <v>katB</v>
      </c>
      <c r="AG13753" s="153"/>
      <c r="AH13753" s="153"/>
      <c r="AI13753" t="s">
        <v>201</v>
      </c>
      <c r="AJ13753" t="s">
        <v>17878</v>
      </c>
      <c r="AK13753" s="9" t="str">
        <f>VLOOKUP(Y13753,zdroj!D:AJ,33,0)</f>
        <v>katB</v>
      </c>
    </row>
    <row r="13754" spans="8:37" x14ac:dyDescent="0.25">
      <c r="H13754" s="8"/>
      <c r="I13754" s="8"/>
      <c r="N13754" s="23"/>
      <c r="O13754" s="24"/>
      <c r="P13754" s="19"/>
      <c r="Q13754" s="19"/>
      <c r="R13754" s="19"/>
      <c r="U13754" s="27"/>
      <c r="Y13754" s="9" t="s">
        <v>710</v>
      </c>
      <c r="Z13754" s="9" t="s">
        <v>462</v>
      </c>
      <c r="AA13754" s="9" t="s">
        <v>198</v>
      </c>
      <c r="AB13754" s="9">
        <v>20657170</v>
      </c>
      <c r="AC13754" s="9" t="s">
        <v>14527</v>
      </c>
      <c r="AD13754" s="9" t="s">
        <v>800</v>
      </c>
      <c r="AE13754" s="5">
        <f t="shared" si="450"/>
        <v>0</v>
      </c>
      <c r="AF13754" s="5" t="str">
        <f t="shared" si="451"/>
        <v>Pokryto</v>
      </c>
      <c r="AG13754" s="153"/>
      <c r="AH13754" s="153"/>
      <c r="AI13754" t="s">
        <v>201</v>
      </c>
      <c r="AJ13754" t="s">
        <v>800</v>
      </c>
      <c r="AK13754" s="9" t="str">
        <f>VLOOKUP(Y13754,zdroj!D:AJ,33,0)</f>
        <v>katB</v>
      </c>
    </row>
    <row r="13755" spans="8:37" x14ac:dyDescent="0.25">
      <c r="H13755" s="8"/>
      <c r="I13755" s="8"/>
      <c r="N13755" s="23"/>
      <c r="O13755" s="24"/>
      <c r="P13755" s="19"/>
      <c r="Q13755" s="19"/>
      <c r="R13755" s="19"/>
      <c r="U13755" s="27"/>
      <c r="Y13755" s="9" t="s">
        <v>710</v>
      </c>
      <c r="Z13755" s="9" t="s">
        <v>462</v>
      </c>
      <c r="AA13755" s="9" t="s">
        <v>198</v>
      </c>
      <c r="AB13755" s="9">
        <v>20657188</v>
      </c>
      <c r="AC13755" s="9" t="s">
        <v>14528</v>
      </c>
      <c r="AD13755" s="9" t="s">
        <v>231</v>
      </c>
      <c r="AE13755" s="5">
        <f t="shared" si="450"/>
        <v>0</v>
      </c>
      <c r="AF13755" s="5" t="str">
        <f t="shared" si="451"/>
        <v>katB</v>
      </c>
      <c r="AG13755" s="153"/>
      <c r="AH13755" s="153"/>
      <c r="AI13755" t="s">
        <v>201</v>
      </c>
      <c r="AJ13755" t="s">
        <v>17878</v>
      </c>
      <c r="AK13755" s="9" t="str">
        <f>VLOOKUP(Y13755,zdroj!D:AJ,33,0)</f>
        <v>katB</v>
      </c>
    </row>
    <row r="13756" spans="8:37" x14ac:dyDescent="0.25">
      <c r="H13756" s="8"/>
      <c r="I13756" s="8"/>
      <c r="N13756" s="23"/>
      <c r="O13756" s="24"/>
      <c r="P13756" s="19"/>
      <c r="Q13756" s="19"/>
      <c r="R13756" s="19"/>
      <c r="U13756" s="27"/>
      <c r="Y13756" s="9" t="s">
        <v>710</v>
      </c>
      <c r="Z13756" s="9" t="s">
        <v>462</v>
      </c>
      <c r="AA13756" s="9" t="s">
        <v>198</v>
      </c>
      <c r="AB13756" s="9">
        <v>20655789</v>
      </c>
      <c r="AC13756" s="9" t="s">
        <v>14529</v>
      </c>
      <c r="AD13756" s="9" t="s">
        <v>231</v>
      </c>
      <c r="AE13756" s="5">
        <f t="shared" si="450"/>
        <v>0</v>
      </c>
      <c r="AF13756" s="5" t="str">
        <f t="shared" si="451"/>
        <v>katB</v>
      </c>
      <c r="AG13756" s="153"/>
      <c r="AH13756" s="153"/>
      <c r="AI13756" t="s">
        <v>201</v>
      </c>
      <c r="AJ13756" t="s">
        <v>17878</v>
      </c>
      <c r="AK13756" s="9" t="str">
        <f>VLOOKUP(Y13756,zdroj!D:AJ,33,0)</f>
        <v>katB</v>
      </c>
    </row>
    <row r="13757" spans="8:37" x14ac:dyDescent="0.25">
      <c r="H13757" s="8"/>
      <c r="I13757" s="8"/>
      <c r="N13757" s="23"/>
      <c r="O13757" s="24"/>
      <c r="P13757" s="19"/>
      <c r="Q13757" s="19"/>
      <c r="R13757" s="19"/>
      <c r="U13757" s="27"/>
      <c r="Y13757" s="9" t="s">
        <v>710</v>
      </c>
      <c r="Z13757" s="9" t="s">
        <v>462</v>
      </c>
      <c r="AA13757" s="9" t="s">
        <v>198</v>
      </c>
      <c r="AB13757" s="9">
        <v>20657196</v>
      </c>
      <c r="AC13757" s="9" t="s">
        <v>14530</v>
      </c>
      <c r="AD13757" s="9" t="s">
        <v>231</v>
      </c>
      <c r="AE13757" s="5">
        <f t="shared" si="450"/>
        <v>0</v>
      </c>
      <c r="AF13757" s="5" t="str">
        <f t="shared" si="451"/>
        <v>katB</v>
      </c>
      <c r="AG13757" s="153"/>
      <c r="AH13757" s="153"/>
      <c r="AI13757" t="s">
        <v>201</v>
      </c>
      <c r="AJ13757" t="s">
        <v>17878</v>
      </c>
      <c r="AK13757" s="9" t="str">
        <f>VLOOKUP(Y13757,zdroj!D:AJ,33,0)</f>
        <v>katB</v>
      </c>
    </row>
    <row r="13758" spans="8:37" x14ac:dyDescent="0.25">
      <c r="H13758" s="8"/>
      <c r="I13758" s="8"/>
      <c r="N13758" s="23"/>
      <c r="O13758" s="24"/>
      <c r="P13758" s="19"/>
      <c r="Q13758" s="19"/>
      <c r="R13758" s="19"/>
      <c r="U13758" s="27"/>
      <c r="Y13758" s="9" t="s">
        <v>710</v>
      </c>
      <c r="Z13758" s="9" t="s">
        <v>462</v>
      </c>
      <c r="AA13758" s="9" t="s">
        <v>198</v>
      </c>
      <c r="AB13758" s="9">
        <v>20657200</v>
      </c>
      <c r="AC13758" s="9" t="s">
        <v>14531</v>
      </c>
      <c r="AD13758" s="9" t="s">
        <v>231</v>
      </c>
      <c r="AE13758" s="5">
        <f t="shared" si="450"/>
        <v>0</v>
      </c>
      <c r="AF13758" s="5" t="str">
        <f t="shared" si="451"/>
        <v>katB</v>
      </c>
      <c r="AG13758" s="153"/>
      <c r="AH13758" s="153"/>
      <c r="AI13758" t="s">
        <v>201</v>
      </c>
      <c r="AJ13758" t="s">
        <v>17878</v>
      </c>
      <c r="AK13758" s="9" t="str">
        <f>VLOOKUP(Y13758,zdroj!D:AJ,33,0)</f>
        <v>katB</v>
      </c>
    </row>
    <row r="13759" spans="8:37" x14ac:dyDescent="0.25">
      <c r="H13759" s="8"/>
      <c r="I13759" s="8"/>
      <c r="N13759" s="23"/>
      <c r="O13759" s="24"/>
      <c r="P13759" s="19"/>
      <c r="Q13759" s="19"/>
      <c r="R13759" s="19"/>
      <c r="U13759" s="27"/>
      <c r="Y13759" s="9" t="s">
        <v>710</v>
      </c>
      <c r="Z13759" s="9" t="s">
        <v>462</v>
      </c>
      <c r="AA13759" s="9" t="s">
        <v>198</v>
      </c>
      <c r="AB13759" s="9">
        <v>20657218</v>
      </c>
      <c r="AC13759" s="9" t="s">
        <v>14532</v>
      </c>
      <c r="AD13759" s="9" t="s">
        <v>231</v>
      </c>
      <c r="AE13759" s="5">
        <f t="shared" si="450"/>
        <v>0</v>
      </c>
      <c r="AF13759" s="5" t="str">
        <f t="shared" si="451"/>
        <v>katB</v>
      </c>
      <c r="AG13759" s="153"/>
      <c r="AH13759" s="153"/>
      <c r="AI13759" t="s">
        <v>201</v>
      </c>
      <c r="AJ13759" t="s">
        <v>17878</v>
      </c>
      <c r="AK13759" s="9" t="str">
        <f>VLOOKUP(Y13759,zdroj!D:AJ,33,0)</f>
        <v>katB</v>
      </c>
    </row>
    <row r="13760" spans="8:37" x14ac:dyDescent="0.25">
      <c r="H13760" s="8"/>
      <c r="I13760" s="8"/>
      <c r="N13760" s="23"/>
      <c r="O13760" s="24"/>
      <c r="P13760" s="19"/>
      <c r="Q13760" s="19"/>
      <c r="R13760" s="19"/>
      <c r="U13760" s="27"/>
      <c r="Y13760" s="9" t="s">
        <v>710</v>
      </c>
      <c r="Z13760" s="9" t="s">
        <v>462</v>
      </c>
      <c r="AA13760" s="9" t="s">
        <v>198</v>
      </c>
      <c r="AB13760" s="9">
        <v>20657226</v>
      </c>
      <c r="AC13760" s="9" t="s">
        <v>14533</v>
      </c>
      <c r="AD13760" s="9" t="s">
        <v>231</v>
      </c>
      <c r="AE13760" s="5">
        <f t="shared" si="450"/>
        <v>0</v>
      </c>
      <c r="AF13760" s="5" t="str">
        <f t="shared" si="451"/>
        <v>katB</v>
      </c>
      <c r="AG13760" s="153"/>
      <c r="AH13760" s="153"/>
      <c r="AI13760" t="s">
        <v>201</v>
      </c>
      <c r="AJ13760" t="s">
        <v>17878</v>
      </c>
      <c r="AK13760" s="9" t="str">
        <f>VLOOKUP(Y13760,zdroj!D:AJ,33,0)</f>
        <v>katB</v>
      </c>
    </row>
    <row r="13761" spans="8:37" x14ac:dyDescent="0.25">
      <c r="H13761" s="8"/>
      <c r="I13761" s="8"/>
      <c r="N13761" s="23"/>
      <c r="O13761" s="24"/>
      <c r="P13761" s="19"/>
      <c r="Q13761" s="19"/>
      <c r="R13761" s="19"/>
      <c r="U13761" s="27"/>
      <c r="Y13761" s="9" t="s">
        <v>710</v>
      </c>
      <c r="Z13761" s="9" t="s">
        <v>462</v>
      </c>
      <c r="AA13761" s="9" t="s">
        <v>198</v>
      </c>
      <c r="AB13761" s="9">
        <v>20657234</v>
      </c>
      <c r="AC13761" s="9" t="s">
        <v>14534</v>
      </c>
      <c r="AD13761" s="9" t="s">
        <v>231</v>
      </c>
      <c r="AE13761" s="5">
        <f t="shared" si="450"/>
        <v>0</v>
      </c>
      <c r="AF13761" s="5" t="str">
        <f t="shared" si="451"/>
        <v>katB</v>
      </c>
      <c r="AG13761" s="153"/>
      <c r="AH13761" s="153"/>
      <c r="AI13761" t="s">
        <v>201</v>
      </c>
      <c r="AJ13761" t="s">
        <v>17878</v>
      </c>
      <c r="AK13761" s="9" t="str">
        <f>VLOOKUP(Y13761,zdroj!D:AJ,33,0)</f>
        <v>katB</v>
      </c>
    </row>
    <row r="13762" spans="8:37" x14ac:dyDescent="0.25">
      <c r="H13762" s="8"/>
      <c r="I13762" s="8"/>
      <c r="N13762" s="23"/>
      <c r="O13762" s="24"/>
      <c r="P13762" s="19"/>
      <c r="Q13762" s="19"/>
      <c r="R13762" s="19"/>
      <c r="U13762" s="27"/>
      <c r="Y13762" s="9" t="s">
        <v>710</v>
      </c>
      <c r="Z13762" s="9" t="s">
        <v>462</v>
      </c>
      <c r="AA13762" s="9" t="s">
        <v>198</v>
      </c>
      <c r="AB13762" s="9">
        <v>20657242</v>
      </c>
      <c r="AC13762" s="9" t="s">
        <v>14535</v>
      </c>
      <c r="AD13762" s="9" t="s">
        <v>231</v>
      </c>
      <c r="AE13762" s="5">
        <f t="shared" si="450"/>
        <v>0</v>
      </c>
      <c r="AF13762" s="5" t="str">
        <f t="shared" si="451"/>
        <v>katB</v>
      </c>
      <c r="AG13762" s="153"/>
      <c r="AH13762" s="153"/>
      <c r="AI13762" t="s">
        <v>201</v>
      </c>
      <c r="AJ13762" t="s">
        <v>17878</v>
      </c>
      <c r="AK13762" s="9" t="str">
        <f>VLOOKUP(Y13762,zdroj!D:AJ,33,0)</f>
        <v>katB</v>
      </c>
    </row>
    <row r="13763" spans="8:37" x14ac:dyDescent="0.25">
      <c r="H13763" s="8"/>
      <c r="I13763" s="8"/>
      <c r="N13763" s="23"/>
      <c r="O13763" s="24"/>
      <c r="P13763" s="19"/>
      <c r="Q13763" s="19"/>
      <c r="R13763" s="19"/>
      <c r="U13763" s="27"/>
      <c r="Y13763" s="9" t="s">
        <v>710</v>
      </c>
      <c r="Z13763" s="9" t="s">
        <v>462</v>
      </c>
      <c r="AA13763" s="9" t="s">
        <v>198</v>
      </c>
      <c r="AB13763" s="9">
        <v>20657251</v>
      </c>
      <c r="AC13763" s="9" t="s">
        <v>14536</v>
      </c>
      <c r="AD13763" s="9" t="s">
        <v>231</v>
      </c>
      <c r="AE13763" s="5">
        <f t="shared" si="450"/>
        <v>0</v>
      </c>
      <c r="AF13763" s="5" t="str">
        <f t="shared" si="451"/>
        <v>katB</v>
      </c>
      <c r="AG13763" s="153"/>
      <c r="AH13763" s="153"/>
      <c r="AI13763" t="s">
        <v>201</v>
      </c>
      <c r="AJ13763" t="s">
        <v>17878</v>
      </c>
      <c r="AK13763" s="9" t="str">
        <f>VLOOKUP(Y13763,zdroj!D:AJ,33,0)</f>
        <v>katB</v>
      </c>
    </row>
    <row r="13764" spans="8:37" x14ac:dyDescent="0.25">
      <c r="H13764" s="8"/>
      <c r="I13764" s="8"/>
      <c r="N13764" s="23"/>
      <c r="O13764" s="24"/>
      <c r="P13764" s="19"/>
      <c r="Q13764" s="19"/>
      <c r="R13764" s="19"/>
      <c r="U13764" s="27"/>
      <c r="Y13764" s="9" t="s">
        <v>710</v>
      </c>
      <c r="Z13764" s="9" t="s">
        <v>462</v>
      </c>
      <c r="AA13764" s="9" t="s">
        <v>198</v>
      </c>
      <c r="AB13764" s="9">
        <v>20657269</v>
      </c>
      <c r="AC13764" s="9" t="s">
        <v>14537</v>
      </c>
      <c r="AD13764" s="9" t="s">
        <v>231</v>
      </c>
      <c r="AE13764" s="5">
        <f t="shared" si="450"/>
        <v>0</v>
      </c>
      <c r="AF13764" s="5" t="str">
        <f t="shared" si="451"/>
        <v>katB</v>
      </c>
      <c r="AG13764" s="153"/>
      <c r="AH13764" s="153"/>
      <c r="AI13764" t="s">
        <v>236</v>
      </c>
      <c r="AJ13764" t="s">
        <v>17878</v>
      </c>
      <c r="AK13764" s="9" t="str">
        <f>VLOOKUP(Y13764,zdroj!D:AJ,33,0)</f>
        <v>katB</v>
      </c>
    </row>
    <row r="13765" spans="8:37" x14ac:dyDescent="0.25">
      <c r="H13765" s="8"/>
      <c r="I13765" s="8"/>
      <c r="N13765" s="23"/>
      <c r="O13765" s="24"/>
      <c r="P13765" s="19"/>
      <c r="Q13765" s="19"/>
      <c r="R13765" s="19"/>
      <c r="U13765" s="27"/>
      <c r="Y13765" s="9" t="s">
        <v>710</v>
      </c>
      <c r="Z13765" s="9" t="s">
        <v>462</v>
      </c>
      <c r="AA13765" s="9" t="s">
        <v>198</v>
      </c>
      <c r="AB13765" s="9">
        <v>20657277</v>
      </c>
      <c r="AC13765" s="9" t="s">
        <v>14538</v>
      </c>
      <c r="AD13765" s="9" t="s">
        <v>231</v>
      </c>
      <c r="AE13765" s="5">
        <f t="shared" si="450"/>
        <v>0</v>
      </c>
      <c r="AF13765" s="5" t="str">
        <f t="shared" si="451"/>
        <v>katB</v>
      </c>
      <c r="AG13765" s="153"/>
      <c r="AH13765" s="153"/>
      <c r="AI13765" t="s">
        <v>201</v>
      </c>
      <c r="AJ13765" t="s">
        <v>17878</v>
      </c>
      <c r="AK13765" s="9" t="str">
        <f>VLOOKUP(Y13765,zdroj!D:AJ,33,0)</f>
        <v>katB</v>
      </c>
    </row>
    <row r="13766" spans="8:37" x14ac:dyDescent="0.25">
      <c r="H13766" s="8"/>
      <c r="I13766" s="8"/>
      <c r="N13766" s="23"/>
      <c r="O13766" s="24"/>
      <c r="P13766" s="19"/>
      <c r="Q13766" s="19"/>
      <c r="R13766" s="19"/>
      <c r="U13766" s="27"/>
      <c r="Y13766" s="9" t="s">
        <v>710</v>
      </c>
      <c r="Z13766" s="9" t="s">
        <v>462</v>
      </c>
      <c r="AA13766" s="9" t="s">
        <v>198</v>
      </c>
      <c r="AB13766" s="9">
        <v>20657285</v>
      </c>
      <c r="AC13766" s="9" t="s">
        <v>14539</v>
      </c>
      <c r="AD13766" s="9" t="s">
        <v>231</v>
      </c>
      <c r="AE13766" s="5">
        <f t="shared" si="450"/>
        <v>0</v>
      </c>
      <c r="AF13766" s="5" t="str">
        <f t="shared" si="451"/>
        <v>katB</v>
      </c>
      <c r="AG13766" s="153"/>
      <c r="AH13766" s="153"/>
      <c r="AI13766" t="s">
        <v>201</v>
      </c>
      <c r="AJ13766" t="s">
        <v>17878</v>
      </c>
      <c r="AK13766" s="9" t="str">
        <f>VLOOKUP(Y13766,zdroj!D:AJ,33,0)</f>
        <v>katB</v>
      </c>
    </row>
    <row r="13767" spans="8:37" x14ac:dyDescent="0.25">
      <c r="H13767" s="8"/>
      <c r="I13767" s="8"/>
      <c r="N13767" s="23"/>
      <c r="O13767" s="24"/>
      <c r="P13767" s="19"/>
      <c r="Q13767" s="19"/>
      <c r="R13767" s="19"/>
      <c r="U13767" s="27"/>
      <c r="Y13767" s="9" t="s">
        <v>710</v>
      </c>
      <c r="Z13767" s="9" t="s">
        <v>462</v>
      </c>
      <c r="AA13767" s="9" t="s">
        <v>198</v>
      </c>
      <c r="AB13767" s="9">
        <v>20655797</v>
      </c>
      <c r="AC13767" s="9" t="s">
        <v>14540</v>
      </c>
      <c r="AD13767" s="9" t="s">
        <v>800</v>
      </c>
      <c r="AE13767" s="5">
        <f t="shared" si="450"/>
        <v>0</v>
      </c>
      <c r="AF13767" s="5" t="str">
        <f t="shared" si="451"/>
        <v>Pokryto</v>
      </c>
      <c r="AG13767" s="153"/>
      <c r="AH13767" s="153"/>
      <c r="AI13767" t="s">
        <v>201</v>
      </c>
      <c r="AJ13767" t="s">
        <v>800</v>
      </c>
      <c r="AK13767" s="9" t="str">
        <f>VLOOKUP(Y13767,zdroj!D:AJ,33,0)</f>
        <v>katB</v>
      </c>
    </row>
    <row r="13768" spans="8:37" x14ac:dyDescent="0.25">
      <c r="H13768" s="8"/>
      <c r="I13768" s="8"/>
      <c r="N13768" s="23"/>
      <c r="O13768" s="24"/>
      <c r="P13768" s="19"/>
      <c r="Q13768" s="19"/>
      <c r="R13768" s="19"/>
      <c r="U13768" s="27"/>
      <c r="Y13768" s="9" t="s">
        <v>710</v>
      </c>
      <c r="Z13768" s="9" t="s">
        <v>462</v>
      </c>
      <c r="AA13768" s="9" t="s">
        <v>198</v>
      </c>
      <c r="AB13768" s="9">
        <v>20657293</v>
      </c>
      <c r="AC13768" s="9" t="s">
        <v>14541</v>
      </c>
      <c r="AD13768" s="9" t="s">
        <v>231</v>
      </c>
      <c r="AE13768" s="5">
        <f t="shared" si="450"/>
        <v>0</v>
      </c>
      <c r="AF13768" s="5" t="str">
        <f t="shared" si="451"/>
        <v>katB</v>
      </c>
      <c r="AG13768" s="153"/>
      <c r="AH13768" s="153"/>
      <c r="AI13768" t="s">
        <v>201</v>
      </c>
      <c r="AJ13768" t="s">
        <v>17878</v>
      </c>
      <c r="AK13768" s="9" t="str">
        <f>VLOOKUP(Y13768,zdroj!D:AJ,33,0)</f>
        <v>katB</v>
      </c>
    </row>
    <row r="13769" spans="8:37" x14ac:dyDescent="0.25">
      <c r="H13769" s="8"/>
      <c r="I13769" s="8"/>
      <c r="N13769" s="23"/>
      <c r="O13769" s="24"/>
      <c r="P13769" s="19"/>
      <c r="Q13769" s="19"/>
      <c r="R13769" s="19"/>
      <c r="U13769" s="27"/>
      <c r="Y13769" s="9" t="s">
        <v>710</v>
      </c>
      <c r="Z13769" s="9" t="s">
        <v>462</v>
      </c>
      <c r="AA13769" s="9" t="s">
        <v>198</v>
      </c>
      <c r="AB13769" s="9">
        <v>20657307</v>
      </c>
      <c r="AC13769" s="9" t="s">
        <v>14542</v>
      </c>
      <c r="AD13769" s="9" t="s">
        <v>800</v>
      </c>
      <c r="AE13769" s="5">
        <f t="shared" si="450"/>
        <v>0</v>
      </c>
      <c r="AF13769" s="5" t="str">
        <f t="shared" si="451"/>
        <v>Pokryto</v>
      </c>
      <c r="AG13769" s="153"/>
      <c r="AH13769" s="153"/>
      <c r="AI13769" t="s">
        <v>201</v>
      </c>
      <c r="AJ13769" t="s">
        <v>800</v>
      </c>
      <c r="AK13769" s="9" t="str">
        <f>VLOOKUP(Y13769,zdroj!D:AJ,33,0)</f>
        <v>katB</v>
      </c>
    </row>
    <row r="13770" spans="8:37" x14ac:dyDescent="0.25">
      <c r="H13770" s="8"/>
      <c r="I13770" s="8"/>
      <c r="N13770" s="23"/>
      <c r="O13770" s="24"/>
      <c r="P13770" s="19"/>
      <c r="Q13770" s="19"/>
      <c r="R13770" s="19"/>
      <c r="U13770" s="27"/>
      <c r="Y13770" s="9" t="s">
        <v>710</v>
      </c>
      <c r="Z13770" s="9" t="s">
        <v>462</v>
      </c>
      <c r="AA13770" s="9" t="s">
        <v>198</v>
      </c>
      <c r="AB13770" s="9">
        <v>20657315</v>
      </c>
      <c r="AC13770" s="9" t="s">
        <v>14543</v>
      </c>
      <c r="AD13770" s="9" t="s">
        <v>231</v>
      </c>
      <c r="AE13770" s="5">
        <f t="shared" ref="AE13770:AE13833" si="452">VLOOKUP(Y13770,K:T,10,0)</f>
        <v>0</v>
      </c>
      <c r="AF13770" s="5" t="str">
        <f t="shared" ref="AF13770:AF13833" si="453">IF(AE13770="A",IF(AD13770="katA","katB",AD13770),AD13770)</f>
        <v>katB</v>
      </c>
      <c r="AG13770" s="153"/>
      <c r="AH13770" s="153"/>
      <c r="AI13770" t="s">
        <v>201</v>
      </c>
      <c r="AJ13770" t="s">
        <v>17878</v>
      </c>
      <c r="AK13770" s="9" t="str">
        <f>VLOOKUP(Y13770,zdroj!D:AJ,33,0)</f>
        <v>katB</v>
      </c>
    </row>
    <row r="13771" spans="8:37" x14ac:dyDescent="0.25">
      <c r="H13771" s="8"/>
      <c r="I13771" s="8"/>
      <c r="N13771" s="23"/>
      <c r="O13771" s="24"/>
      <c r="P13771" s="19"/>
      <c r="Q13771" s="19"/>
      <c r="R13771" s="19"/>
      <c r="U13771" s="27"/>
      <c r="Y13771" s="9" t="s">
        <v>710</v>
      </c>
      <c r="Z13771" s="9" t="s">
        <v>462</v>
      </c>
      <c r="AA13771" s="9" t="s">
        <v>198</v>
      </c>
      <c r="AB13771" s="9">
        <v>20657323</v>
      </c>
      <c r="AC13771" s="9" t="s">
        <v>14544</v>
      </c>
      <c r="AD13771" s="9" t="s">
        <v>231</v>
      </c>
      <c r="AE13771" s="5">
        <f t="shared" si="452"/>
        <v>0</v>
      </c>
      <c r="AF13771" s="5" t="str">
        <f t="shared" si="453"/>
        <v>katB</v>
      </c>
      <c r="AG13771" s="153"/>
      <c r="AH13771" s="153"/>
      <c r="AI13771" t="s">
        <v>201</v>
      </c>
      <c r="AJ13771" t="s">
        <v>17878</v>
      </c>
      <c r="AK13771" s="9" t="str">
        <f>VLOOKUP(Y13771,zdroj!D:AJ,33,0)</f>
        <v>katB</v>
      </c>
    </row>
    <row r="13772" spans="8:37" x14ac:dyDescent="0.25">
      <c r="H13772" s="8"/>
      <c r="I13772" s="8"/>
      <c r="N13772" s="23"/>
      <c r="O13772" s="24"/>
      <c r="P13772" s="19"/>
      <c r="Q13772" s="19"/>
      <c r="R13772" s="19"/>
      <c r="U13772" s="27"/>
      <c r="Y13772" s="9" t="s">
        <v>710</v>
      </c>
      <c r="Z13772" s="9" t="s">
        <v>462</v>
      </c>
      <c r="AA13772" s="9" t="s">
        <v>198</v>
      </c>
      <c r="AB13772" s="9">
        <v>20657331</v>
      </c>
      <c r="AC13772" s="9" t="s">
        <v>14545</v>
      </c>
      <c r="AD13772" s="9" t="s">
        <v>231</v>
      </c>
      <c r="AE13772" s="5">
        <f t="shared" si="452"/>
        <v>0</v>
      </c>
      <c r="AF13772" s="5" t="str">
        <f t="shared" si="453"/>
        <v>katB</v>
      </c>
      <c r="AG13772" s="153"/>
      <c r="AH13772" s="153"/>
      <c r="AI13772" t="s">
        <v>201</v>
      </c>
      <c r="AJ13772" t="s">
        <v>17878</v>
      </c>
      <c r="AK13772" s="9" t="str">
        <f>VLOOKUP(Y13772,zdroj!D:AJ,33,0)</f>
        <v>katB</v>
      </c>
    </row>
    <row r="13773" spans="8:37" x14ac:dyDescent="0.25">
      <c r="H13773" s="8"/>
      <c r="I13773" s="8"/>
      <c r="N13773" s="23"/>
      <c r="O13773" s="24"/>
      <c r="P13773" s="19"/>
      <c r="Q13773" s="19"/>
      <c r="R13773" s="19"/>
      <c r="U13773" s="27"/>
      <c r="Y13773" s="9" t="s">
        <v>710</v>
      </c>
      <c r="Z13773" s="9" t="s">
        <v>462</v>
      </c>
      <c r="AA13773" s="9" t="s">
        <v>198</v>
      </c>
      <c r="AB13773" s="9">
        <v>20657340</v>
      </c>
      <c r="AC13773" s="9" t="s">
        <v>14546</v>
      </c>
      <c r="AD13773" s="9" t="s">
        <v>231</v>
      </c>
      <c r="AE13773" s="5">
        <f t="shared" si="452"/>
        <v>0</v>
      </c>
      <c r="AF13773" s="5" t="str">
        <f t="shared" si="453"/>
        <v>katB</v>
      </c>
      <c r="AG13773" s="153"/>
      <c r="AH13773" s="153"/>
      <c r="AI13773" t="s">
        <v>201</v>
      </c>
      <c r="AJ13773" t="s">
        <v>17878</v>
      </c>
      <c r="AK13773" s="9" t="str">
        <f>VLOOKUP(Y13773,zdroj!D:AJ,33,0)</f>
        <v>katB</v>
      </c>
    </row>
    <row r="13774" spans="8:37" x14ac:dyDescent="0.25">
      <c r="H13774" s="8"/>
      <c r="I13774" s="8"/>
      <c r="N13774" s="23"/>
      <c r="O13774" s="24"/>
      <c r="P13774" s="19"/>
      <c r="Q13774" s="19"/>
      <c r="R13774" s="19"/>
      <c r="U13774" s="27"/>
      <c r="Y13774" s="9" t="s">
        <v>710</v>
      </c>
      <c r="Z13774" s="9" t="s">
        <v>462</v>
      </c>
      <c r="AA13774" s="9" t="s">
        <v>198</v>
      </c>
      <c r="AB13774" s="9">
        <v>20657358</v>
      </c>
      <c r="AC13774" s="9" t="s">
        <v>14547</v>
      </c>
      <c r="AD13774" s="9" t="s">
        <v>231</v>
      </c>
      <c r="AE13774" s="5">
        <f t="shared" si="452"/>
        <v>0</v>
      </c>
      <c r="AF13774" s="5" t="str">
        <f t="shared" si="453"/>
        <v>katB</v>
      </c>
      <c r="AG13774" s="153"/>
      <c r="AH13774" s="153"/>
      <c r="AI13774" t="s">
        <v>229</v>
      </c>
      <c r="AJ13774" t="s">
        <v>17878</v>
      </c>
      <c r="AK13774" s="9" t="str">
        <f>VLOOKUP(Y13774,zdroj!D:AJ,33,0)</f>
        <v>katB</v>
      </c>
    </row>
    <row r="13775" spans="8:37" x14ac:dyDescent="0.25">
      <c r="H13775" s="8"/>
      <c r="I13775" s="8"/>
      <c r="N13775" s="23"/>
      <c r="O13775" s="24"/>
      <c r="P13775" s="19"/>
      <c r="Q13775" s="19"/>
      <c r="R13775" s="19"/>
      <c r="U13775" s="27"/>
      <c r="Y13775" s="9" t="s">
        <v>710</v>
      </c>
      <c r="Z13775" s="9" t="s">
        <v>462</v>
      </c>
      <c r="AA13775" s="9" t="s">
        <v>198</v>
      </c>
      <c r="AB13775" s="9">
        <v>20657366</v>
      </c>
      <c r="AC13775" s="9" t="s">
        <v>14548</v>
      </c>
      <c r="AD13775" s="9" t="s">
        <v>800</v>
      </c>
      <c r="AE13775" s="5">
        <f t="shared" si="452"/>
        <v>0</v>
      </c>
      <c r="AF13775" s="5" t="str">
        <f t="shared" si="453"/>
        <v>Pokryto</v>
      </c>
      <c r="AG13775" s="153"/>
      <c r="AH13775" s="153"/>
      <c r="AI13775" t="s">
        <v>201</v>
      </c>
      <c r="AJ13775" t="s">
        <v>800</v>
      </c>
      <c r="AK13775" s="9" t="str">
        <f>VLOOKUP(Y13775,zdroj!D:AJ,33,0)</f>
        <v>katB</v>
      </c>
    </row>
    <row r="13776" spans="8:37" x14ac:dyDescent="0.25">
      <c r="H13776" s="8"/>
      <c r="I13776" s="8"/>
      <c r="N13776" s="23"/>
      <c r="O13776" s="24"/>
      <c r="P13776" s="19"/>
      <c r="Q13776" s="19"/>
      <c r="R13776" s="19"/>
      <c r="U13776" s="27"/>
      <c r="Y13776" s="9" t="s">
        <v>710</v>
      </c>
      <c r="Z13776" s="9" t="s">
        <v>462</v>
      </c>
      <c r="AA13776" s="9" t="s">
        <v>198</v>
      </c>
      <c r="AB13776" s="9">
        <v>20657374</v>
      </c>
      <c r="AC13776" s="9" t="s">
        <v>14549</v>
      </c>
      <c r="AD13776" s="9" t="s">
        <v>800</v>
      </c>
      <c r="AE13776" s="5">
        <f t="shared" si="452"/>
        <v>0</v>
      </c>
      <c r="AF13776" s="5" t="str">
        <f t="shared" si="453"/>
        <v>Pokryto</v>
      </c>
      <c r="AG13776" s="153"/>
      <c r="AH13776" s="153"/>
      <c r="AI13776" t="s">
        <v>201</v>
      </c>
      <c r="AJ13776" t="s">
        <v>800</v>
      </c>
      <c r="AK13776" s="9" t="str">
        <f>VLOOKUP(Y13776,zdroj!D:AJ,33,0)</f>
        <v>katB</v>
      </c>
    </row>
    <row r="13777" spans="8:37" x14ac:dyDescent="0.25">
      <c r="H13777" s="8"/>
      <c r="I13777" s="8"/>
      <c r="N13777" s="23"/>
      <c r="O13777" s="24"/>
      <c r="P13777" s="19"/>
      <c r="Q13777" s="19"/>
      <c r="R13777" s="19"/>
      <c r="U13777" s="27"/>
      <c r="Y13777" s="9" t="s">
        <v>710</v>
      </c>
      <c r="Z13777" s="9" t="s">
        <v>462</v>
      </c>
      <c r="AA13777" s="9" t="s">
        <v>198</v>
      </c>
      <c r="AB13777" s="9">
        <v>20657382</v>
      </c>
      <c r="AC13777" s="9" t="s">
        <v>14550</v>
      </c>
      <c r="AD13777" s="9" t="s">
        <v>231</v>
      </c>
      <c r="AE13777" s="5">
        <f t="shared" si="452"/>
        <v>0</v>
      </c>
      <c r="AF13777" s="5" t="str">
        <f t="shared" si="453"/>
        <v>katB</v>
      </c>
      <c r="AG13777" s="153"/>
      <c r="AH13777" s="153"/>
      <c r="AI13777" t="s">
        <v>201</v>
      </c>
      <c r="AJ13777" t="s">
        <v>17878</v>
      </c>
      <c r="AK13777" s="9" t="str">
        <f>VLOOKUP(Y13777,zdroj!D:AJ,33,0)</f>
        <v>katB</v>
      </c>
    </row>
    <row r="13778" spans="8:37" x14ac:dyDescent="0.25">
      <c r="H13778" s="8"/>
      <c r="I13778" s="8"/>
      <c r="N13778" s="23"/>
      <c r="O13778" s="24"/>
      <c r="P13778" s="19"/>
      <c r="Q13778" s="19"/>
      <c r="R13778" s="19"/>
      <c r="U13778" s="27"/>
      <c r="Y13778" s="9" t="s">
        <v>710</v>
      </c>
      <c r="Z13778" s="9" t="s">
        <v>462</v>
      </c>
      <c r="AA13778" s="9" t="s">
        <v>198</v>
      </c>
      <c r="AB13778" s="9">
        <v>20655801</v>
      </c>
      <c r="AC13778" s="9" t="s">
        <v>14551</v>
      </c>
      <c r="AD13778" s="9" t="s">
        <v>231</v>
      </c>
      <c r="AE13778" s="5">
        <f t="shared" si="452"/>
        <v>0</v>
      </c>
      <c r="AF13778" s="5" t="str">
        <f t="shared" si="453"/>
        <v>katB</v>
      </c>
      <c r="AG13778" s="153"/>
      <c r="AH13778" s="153"/>
      <c r="AI13778" t="s">
        <v>201</v>
      </c>
      <c r="AJ13778" t="s">
        <v>17878</v>
      </c>
      <c r="AK13778" s="9" t="str">
        <f>VLOOKUP(Y13778,zdroj!D:AJ,33,0)</f>
        <v>katB</v>
      </c>
    </row>
    <row r="13779" spans="8:37" x14ac:dyDescent="0.25">
      <c r="H13779" s="8"/>
      <c r="I13779" s="8"/>
      <c r="N13779" s="23"/>
      <c r="O13779" s="24"/>
      <c r="P13779" s="19"/>
      <c r="Q13779" s="19"/>
      <c r="R13779" s="19"/>
      <c r="U13779" s="27"/>
      <c r="Y13779" s="9" t="s">
        <v>710</v>
      </c>
      <c r="Z13779" s="9" t="s">
        <v>462</v>
      </c>
      <c r="AA13779" s="9" t="s">
        <v>198</v>
      </c>
      <c r="AB13779" s="9">
        <v>20657391</v>
      </c>
      <c r="AC13779" s="9" t="s">
        <v>14552</v>
      </c>
      <c r="AD13779" s="9" t="s">
        <v>800</v>
      </c>
      <c r="AE13779" s="5">
        <f t="shared" si="452"/>
        <v>0</v>
      </c>
      <c r="AF13779" s="5" t="str">
        <f t="shared" si="453"/>
        <v>Pokryto</v>
      </c>
      <c r="AG13779" s="153"/>
      <c r="AH13779" s="153"/>
      <c r="AI13779" t="s">
        <v>201</v>
      </c>
      <c r="AJ13779" t="s">
        <v>800</v>
      </c>
      <c r="AK13779" s="9" t="str">
        <f>VLOOKUP(Y13779,zdroj!D:AJ,33,0)</f>
        <v>katB</v>
      </c>
    </row>
    <row r="13780" spans="8:37" x14ac:dyDescent="0.25">
      <c r="H13780" s="8"/>
      <c r="I13780" s="8"/>
      <c r="N13780" s="23"/>
      <c r="O13780" s="24"/>
      <c r="P13780" s="19"/>
      <c r="Q13780" s="19"/>
      <c r="R13780" s="19"/>
      <c r="U13780" s="27"/>
      <c r="Y13780" s="9" t="s">
        <v>710</v>
      </c>
      <c r="Z13780" s="9" t="s">
        <v>462</v>
      </c>
      <c r="AA13780" s="9" t="s">
        <v>198</v>
      </c>
      <c r="AB13780" s="9">
        <v>20657404</v>
      </c>
      <c r="AC13780" s="9" t="s">
        <v>14553</v>
      </c>
      <c r="AD13780" s="9" t="s">
        <v>231</v>
      </c>
      <c r="AE13780" s="5">
        <f t="shared" si="452"/>
        <v>0</v>
      </c>
      <c r="AF13780" s="5" t="str">
        <f t="shared" si="453"/>
        <v>katB</v>
      </c>
      <c r="AG13780" s="153"/>
      <c r="AH13780" s="153"/>
      <c r="AI13780" t="s">
        <v>201</v>
      </c>
      <c r="AJ13780" t="s">
        <v>17878</v>
      </c>
      <c r="AK13780" s="9" t="str">
        <f>VLOOKUP(Y13780,zdroj!D:AJ,33,0)</f>
        <v>katB</v>
      </c>
    </row>
    <row r="13781" spans="8:37" x14ac:dyDescent="0.25">
      <c r="H13781" s="8"/>
      <c r="I13781" s="8"/>
      <c r="N13781" s="23"/>
      <c r="O13781" s="24"/>
      <c r="P13781" s="19"/>
      <c r="Q13781" s="19"/>
      <c r="R13781" s="19"/>
      <c r="U13781" s="27"/>
      <c r="Y13781" s="9" t="s">
        <v>710</v>
      </c>
      <c r="Z13781" s="9" t="s">
        <v>462</v>
      </c>
      <c r="AA13781" s="9" t="s">
        <v>198</v>
      </c>
      <c r="AB13781" s="9">
        <v>20657412</v>
      </c>
      <c r="AC13781" s="9" t="s">
        <v>14554</v>
      </c>
      <c r="AD13781" s="9" t="s">
        <v>231</v>
      </c>
      <c r="AE13781" s="5">
        <f t="shared" si="452"/>
        <v>0</v>
      </c>
      <c r="AF13781" s="5" t="str">
        <f t="shared" si="453"/>
        <v>katB</v>
      </c>
      <c r="AG13781" s="153"/>
      <c r="AH13781" s="153"/>
      <c r="AI13781" t="s">
        <v>17879</v>
      </c>
      <c r="AJ13781" t="s">
        <v>17878</v>
      </c>
      <c r="AK13781" s="9" t="str">
        <f>VLOOKUP(Y13781,zdroj!D:AJ,33,0)</f>
        <v>katB</v>
      </c>
    </row>
    <row r="13782" spans="8:37" x14ac:dyDescent="0.25">
      <c r="H13782" s="8"/>
      <c r="I13782" s="8"/>
      <c r="N13782" s="23"/>
      <c r="O13782" s="24"/>
      <c r="P13782" s="19"/>
      <c r="Q13782" s="19"/>
      <c r="R13782" s="19"/>
      <c r="U13782" s="27"/>
      <c r="Y13782" s="9" t="s">
        <v>710</v>
      </c>
      <c r="Z13782" s="9" t="s">
        <v>462</v>
      </c>
      <c r="AA13782" s="9" t="s">
        <v>198</v>
      </c>
      <c r="AB13782" s="9">
        <v>20657421</v>
      </c>
      <c r="AC13782" s="9" t="s">
        <v>14555</v>
      </c>
      <c r="AD13782" s="9" t="s">
        <v>800</v>
      </c>
      <c r="AE13782" s="5">
        <f t="shared" si="452"/>
        <v>0</v>
      </c>
      <c r="AF13782" s="5" t="str">
        <f t="shared" si="453"/>
        <v>Pokryto</v>
      </c>
      <c r="AG13782" s="153"/>
      <c r="AH13782" s="153"/>
      <c r="AI13782" t="s">
        <v>201</v>
      </c>
      <c r="AJ13782" t="s">
        <v>800</v>
      </c>
      <c r="AK13782" s="9" t="str">
        <f>VLOOKUP(Y13782,zdroj!D:AJ,33,0)</f>
        <v>katB</v>
      </c>
    </row>
    <row r="13783" spans="8:37" x14ac:dyDescent="0.25">
      <c r="H13783" s="8"/>
      <c r="I13783" s="8"/>
      <c r="N13783" s="23"/>
      <c r="O13783" s="24"/>
      <c r="P13783" s="19"/>
      <c r="Q13783" s="19"/>
      <c r="R13783" s="19"/>
      <c r="U13783" s="27"/>
      <c r="Y13783" s="9" t="s">
        <v>710</v>
      </c>
      <c r="Z13783" s="9" t="s">
        <v>462</v>
      </c>
      <c r="AA13783" s="9" t="s">
        <v>198</v>
      </c>
      <c r="AB13783" s="9">
        <v>20657439</v>
      </c>
      <c r="AC13783" s="9" t="s">
        <v>14556</v>
      </c>
      <c r="AD13783" s="9" t="s">
        <v>231</v>
      </c>
      <c r="AE13783" s="5">
        <f t="shared" si="452"/>
        <v>0</v>
      </c>
      <c r="AF13783" s="5" t="str">
        <f t="shared" si="453"/>
        <v>katB</v>
      </c>
      <c r="AG13783" s="153"/>
      <c r="AH13783" s="153"/>
      <c r="AI13783" t="s">
        <v>201</v>
      </c>
      <c r="AJ13783" t="s">
        <v>17878</v>
      </c>
      <c r="AK13783" s="9" t="str">
        <f>VLOOKUP(Y13783,zdroj!D:AJ,33,0)</f>
        <v>katB</v>
      </c>
    </row>
    <row r="13784" spans="8:37" x14ac:dyDescent="0.25">
      <c r="H13784" s="8"/>
      <c r="I13784" s="8"/>
      <c r="N13784" s="23"/>
      <c r="O13784" s="24"/>
      <c r="P13784" s="19"/>
      <c r="Q13784" s="19"/>
      <c r="R13784" s="19"/>
      <c r="U13784" s="27"/>
      <c r="Y13784" s="9" t="s">
        <v>710</v>
      </c>
      <c r="Z13784" s="9" t="s">
        <v>462</v>
      </c>
      <c r="AA13784" s="9" t="s">
        <v>198</v>
      </c>
      <c r="AB13784" s="9">
        <v>20657447</v>
      </c>
      <c r="AC13784" s="9" t="s">
        <v>14557</v>
      </c>
      <c r="AD13784" s="9" t="s">
        <v>231</v>
      </c>
      <c r="AE13784" s="5">
        <f t="shared" si="452"/>
        <v>0</v>
      </c>
      <c r="AF13784" s="5" t="str">
        <f t="shared" si="453"/>
        <v>katB</v>
      </c>
      <c r="AG13784" s="153"/>
      <c r="AH13784" s="153"/>
      <c r="AI13784" t="s">
        <v>201</v>
      </c>
      <c r="AJ13784" t="s">
        <v>17878</v>
      </c>
      <c r="AK13784" s="9" t="str">
        <f>VLOOKUP(Y13784,zdroj!D:AJ,33,0)</f>
        <v>katB</v>
      </c>
    </row>
    <row r="13785" spans="8:37" x14ac:dyDescent="0.25">
      <c r="H13785" s="8"/>
      <c r="I13785" s="8"/>
      <c r="N13785" s="23"/>
      <c r="O13785" s="24"/>
      <c r="P13785" s="19"/>
      <c r="Q13785" s="19"/>
      <c r="R13785" s="19"/>
      <c r="U13785" s="27"/>
      <c r="Y13785" s="9" t="s">
        <v>710</v>
      </c>
      <c r="Z13785" s="9" t="s">
        <v>462</v>
      </c>
      <c r="AA13785" s="9" t="s">
        <v>198</v>
      </c>
      <c r="AB13785" s="9">
        <v>20657455</v>
      </c>
      <c r="AC13785" s="9" t="s">
        <v>14558</v>
      </c>
      <c r="AD13785" s="9" t="s">
        <v>231</v>
      </c>
      <c r="AE13785" s="5">
        <f t="shared" si="452"/>
        <v>0</v>
      </c>
      <c r="AF13785" s="5" t="str">
        <f t="shared" si="453"/>
        <v>katB</v>
      </c>
      <c r="AG13785" s="153"/>
      <c r="AH13785" s="153"/>
      <c r="AI13785" t="s">
        <v>201</v>
      </c>
      <c r="AJ13785" t="s">
        <v>17878</v>
      </c>
      <c r="AK13785" s="9" t="str">
        <f>VLOOKUP(Y13785,zdroj!D:AJ,33,0)</f>
        <v>katB</v>
      </c>
    </row>
    <row r="13786" spans="8:37" x14ac:dyDescent="0.25">
      <c r="H13786" s="8"/>
      <c r="I13786" s="8"/>
      <c r="N13786" s="23"/>
      <c r="O13786" s="24"/>
      <c r="P13786" s="19"/>
      <c r="Q13786" s="19"/>
      <c r="R13786" s="19"/>
      <c r="U13786" s="27"/>
      <c r="Y13786" s="9" t="s">
        <v>710</v>
      </c>
      <c r="Z13786" s="9" t="s">
        <v>462</v>
      </c>
      <c r="AA13786" s="9" t="s">
        <v>198</v>
      </c>
      <c r="AB13786" s="9">
        <v>20657463</v>
      </c>
      <c r="AC13786" s="9" t="s">
        <v>14559</v>
      </c>
      <c r="AD13786" s="9" t="s">
        <v>231</v>
      </c>
      <c r="AE13786" s="5">
        <f t="shared" si="452"/>
        <v>0</v>
      </c>
      <c r="AF13786" s="5" t="str">
        <f t="shared" si="453"/>
        <v>katB</v>
      </c>
      <c r="AG13786" s="153"/>
      <c r="AH13786" s="153"/>
      <c r="AI13786" t="s">
        <v>201</v>
      </c>
      <c r="AJ13786" t="s">
        <v>17878</v>
      </c>
      <c r="AK13786" s="9" t="str">
        <f>VLOOKUP(Y13786,zdroj!D:AJ,33,0)</f>
        <v>katB</v>
      </c>
    </row>
    <row r="13787" spans="8:37" x14ac:dyDescent="0.25">
      <c r="H13787" s="8"/>
      <c r="I13787" s="8"/>
      <c r="N13787" s="23"/>
      <c r="O13787" s="24"/>
      <c r="P13787" s="19"/>
      <c r="Q13787" s="19"/>
      <c r="R13787" s="19"/>
      <c r="U13787" s="27"/>
      <c r="Y13787" s="9" t="s">
        <v>710</v>
      </c>
      <c r="Z13787" s="9" t="s">
        <v>462</v>
      </c>
      <c r="AA13787" s="9" t="s">
        <v>198</v>
      </c>
      <c r="AB13787" s="9">
        <v>20657471</v>
      </c>
      <c r="AC13787" s="9" t="s">
        <v>14560</v>
      </c>
      <c r="AD13787" s="9" t="s">
        <v>231</v>
      </c>
      <c r="AE13787" s="5">
        <f t="shared" si="452"/>
        <v>0</v>
      </c>
      <c r="AF13787" s="5" t="str">
        <f t="shared" si="453"/>
        <v>katB</v>
      </c>
      <c r="AG13787" s="153"/>
      <c r="AH13787" s="153"/>
      <c r="AI13787" t="s">
        <v>201</v>
      </c>
      <c r="AJ13787" t="s">
        <v>17878</v>
      </c>
      <c r="AK13787" s="9" t="str">
        <f>VLOOKUP(Y13787,zdroj!D:AJ,33,0)</f>
        <v>katB</v>
      </c>
    </row>
    <row r="13788" spans="8:37" x14ac:dyDescent="0.25">
      <c r="H13788" s="8"/>
      <c r="I13788" s="8"/>
      <c r="N13788" s="23"/>
      <c r="O13788" s="24"/>
      <c r="P13788" s="19"/>
      <c r="Q13788" s="19"/>
      <c r="R13788" s="19"/>
      <c r="U13788" s="27"/>
      <c r="Y13788" s="9" t="s">
        <v>710</v>
      </c>
      <c r="Z13788" s="9" t="s">
        <v>462</v>
      </c>
      <c r="AA13788" s="9" t="s">
        <v>198</v>
      </c>
      <c r="AB13788" s="9">
        <v>20655819</v>
      </c>
      <c r="AC13788" s="9" t="s">
        <v>14561</v>
      </c>
      <c r="AD13788" s="9" t="s">
        <v>231</v>
      </c>
      <c r="AE13788" s="5">
        <f t="shared" si="452"/>
        <v>0</v>
      </c>
      <c r="AF13788" s="5" t="str">
        <f t="shared" si="453"/>
        <v>katB</v>
      </c>
      <c r="AG13788" s="153"/>
      <c r="AH13788" s="153"/>
      <c r="AI13788" t="s">
        <v>201</v>
      </c>
      <c r="AJ13788" t="s">
        <v>17878</v>
      </c>
      <c r="AK13788" s="9" t="str">
        <f>VLOOKUP(Y13788,zdroj!D:AJ,33,0)</f>
        <v>katB</v>
      </c>
    </row>
    <row r="13789" spans="8:37" x14ac:dyDescent="0.25">
      <c r="H13789" s="8"/>
      <c r="I13789" s="8"/>
      <c r="N13789" s="23"/>
      <c r="O13789" s="24"/>
      <c r="P13789" s="19"/>
      <c r="Q13789" s="19"/>
      <c r="R13789" s="19"/>
      <c r="U13789" s="27"/>
      <c r="Y13789" s="9" t="s">
        <v>710</v>
      </c>
      <c r="Z13789" s="9" t="s">
        <v>462</v>
      </c>
      <c r="AA13789" s="9" t="s">
        <v>198</v>
      </c>
      <c r="AB13789" s="9">
        <v>20657480</v>
      </c>
      <c r="AC13789" s="9" t="s">
        <v>14562</v>
      </c>
      <c r="AD13789" s="9" t="s">
        <v>231</v>
      </c>
      <c r="AE13789" s="5">
        <f t="shared" si="452"/>
        <v>0</v>
      </c>
      <c r="AF13789" s="5" t="str">
        <f t="shared" si="453"/>
        <v>katB</v>
      </c>
      <c r="AG13789" s="153"/>
      <c r="AH13789" s="153"/>
      <c r="AI13789" t="s">
        <v>201</v>
      </c>
      <c r="AJ13789" t="s">
        <v>17878</v>
      </c>
      <c r="AK13789" s="9" t="str">
        <f>VLOOKUP(Y13789,zdroj!D:AJ,33,0)</f>
        <v>katB</v>
      </c>
    </row>
    <row r="13790" spans="8:37" x14ac:dyDescent="0.25">
      <c r="H13790" s="8"/>
      <c r="I13790" s="8"/>
      <c r="N13790" s="23"/>
      <c r="O13790" s="24"/>
      <c r="P13790" s="19"/>
      <c r="Q13790" s="19"/>
      <c r="R13790" s="19"/>
      <c r="U13790" s="27"/>
      <c r="Y13790" s="9" t="s">
        <v>710</v>
      </c>
      <c r="Z13790" s="9" t="s">
        <v>462</v>
      </c>
      <c r="AA13790" s="9" t="s">
        <v>198</v>
      </c>
      <c r="AB13790" s="9">
        <v>20657498</v>
      </c>
      <c r="AC13790" s="9" t="s">
        <v>14563</v>
      </c>
      <c r="AD13790" s="9" t="s">
        <v>231</v>
      </c>
      <c r="AE13790" s="5">
        <f t="shared" si="452"/>
        <v>0</v>
      </c>
      <c r="AF13790" s="5" t="str">
        <f t="shared" si="453"/>
        <v>katB</v>
      </c>
      <c r="AG13790" s="153"/>
      <c r="AH13790" s="153"/>
      <c r="AI13790" t="s">
        <v>201</v>
      </c>
      <c r="AJ13790" t="s">
        <v>17878</v>
      </c>
      <c r="AK13790" s="9" t="str">
        <f>VLOOKUP(Y13790,zdroj!D:AJ,33,0)</f>
        <v>katB</v>
      </c>
    </row>
    <row r="13791" spans="8:37" x14ac:dyDescent="0.25">
      <c r="H13791" s="8"/>
      <c r="I13791" s="8"/>
      <c r="N13791" s="23"/>
      <c r="O13791" s="24"/>
      <c r="P13791" s="19"/>
      <c r="Q13791" s="19"/>
      <c r="R13791" s="19"/>
      <c r="U13791" s="27"/>
      <c r="Y13791" s="9" t="s">
        <v>710</v>
      </c>
      <c r="Z13791" s="9" t="s">
        <v>462</v>
      </c>
      <c r="AA13791" s="9" t="s">
        <v>198</v>
      </c>
      <c r="AB13791" s="9">
        <v>20657501</v>
      </c>
      <c r="AC13791" s="9" t="s">
        <v>14564</v>
      </c>
      <c r="AD13791" s="9" t="s">
        <v>231</v>
      </c>
      <c r="AE13791" s="5">
        <f t="shared" si="452"/>
        <v>0</v>
      </c>
      <c r="AF13791" s="5" t="str">
        <f t="shared" si="453"/>
        <v>katB</v>
      </c>
      <c r="AG13791" s="153"/>
      <c r="AH13791" s="153"/>
      <c r="AI13791" t="s">
        <v>201</v>
      </c>
      <c r="AJ13791" t="s">
        <v>17878</v>
      </c>
      <c r="AK13791" s="9" t="str">
        <f>VLOOKUP(Y13791,zdroj!D:AJ,33,0)</f>
        <v>katB</v>
      </c>
    </row>
    <row r="13792" spans="8:37" x14ac:dyDescent="0.25">
      <c r="H13792" s="8"/>
      <c r="I13792" s="8"/>
      <c r="N13792" s="23"/>
      <c r="O13792" s="24"/>
      <c r="P13792" s="19"/>
      <c r="Q13792" s="19"/>
      <c r="R13792" s="19"/>
      <c r="U13792" s="27"/>
      <c r="Y13792" s="9" t="s">
        <v>710</v>
      </c>
      <c r="Z13792" s="9" t="s">
        <v>462</v>
      </c>
      <c r="AA13792" s="9" t="s">
        <v>198</v>
      </c>
      <c r="AB13792" s="9">
        <v>20657510</v>
      </c>
      <c r="AC13792" s="9" t="s">
        <v>14565</v>
      </c>
      <c r="AD13792" s="9" t="s">
        <v>231</v>
      </c>
      <c r="AE13792" s="5">
        <f t="shared" si="452"/>
        <v>0</v>
      </c>
      <c r="AF13792" s="5" t="str">
        <f t="shared" si="453"/>
        <v>katB</v>
      </c>
      <c r="AG13792" s="153"/>
      <c r="AH13792" s="153"/>
      <c r="AI13792" t="s">
        <v>201</v>
      </c>
      <c r="AJ13792" t="s">
        <v>17878</v>
      </c>
      <c r="AK13792" s="9" t="str">
        <f>VLOOKUP(Y13792,zdroj!D:AJ,33,0)</f>
        <v>katB</v>
      </c>
    </row>
    <row r="13793" spans="8:37" x14ac:dyDescent="0.25">
      <c r="H13793" s="8"/>
      <c r="I13793" s="8"/>
      <c r="N13793" s="23"/>
      <c r="O13793" s="24"/>
      <c r="P13793" s="19"/>
      <c r="Q13793" s="19"/>
      <c r="R13793" s="19"/>
      <c r="U13793" s="27"/>
      <c r="Y13793" s="9" t="s">
        <v>710</v>
      </c>
      <c r="Z13793" s="9" t="s">
        <v>462</v>
      </c>
      <c r="AA13793" s="9" t="s">
        <v>198</v>
      </c>
      <c r="AB13793" s="9">
        <v>20657528</v>
      </c>
      <c r="AC13793" s="9" t="s">
        <v>14566</v>
      </c>
      <c r="AD13793" s="9" t="s">
        <v>800</v>
      </c>
      <c r="AE13793" s="5">
        <f t="shared" si="452"/>
        <v>0</v>
      </c>
      <c r="AF13793" s="5" t="str">
        <f t="shared" si="453"/>
        <v>Pokryto</v>
      </c>
      <c r="AG13793" s="153"/>
      <c r="AH13793" s="153"/>
      <c r="AI13793" t="s">
        <v>201</v>
      </c>
      <c r="AJ13793" t="s">
        <v>800</v>
      </c>
      <c r="AK13793" s="9" t="str">
        <f>VLOOKUP(Y13793,zdroj!D:AJ,33,0)</f>
        <v>katB</v>
      </c>
    </row>
    <row r="13794" spans="8:37" x14ac:dyDescent="0.25">
      <c r="H13794" s="8"/>
      <c r="I13794" s="8"/>
      <c r="N13794" s="23"/>
      <c r="O13794" s="24"/>
      <c r="P13794" s="19"/>
      <c r="Q13794" s="19"/>
      <c r="R13794" s="19"/>
      <c r="U13794" s="27"/>
      <c r="Y13794" s="9" t="s">
        <v>710</v>
      </c>
      <c r="Z13794" s="9" t="s">
        <v>462</v>
      </c>
      <c r="AA13794" s="9" t="s">
        <v>198</v>
      </c>
      <c r="AB13794" s="9">
        <v>20657536</v>
      </c>
      <c r="AC13794" s="9" t="s">
        <v>14567</v>
      </c>
      <c r="AD13794" s="9" t="s">
        <v>231</v>
      </c>
      <c r="AE13794" s="5">
        <f t="shared" si="452"/>
        <v>0</v>
      </c>
      <c r="AF13794" s="5" t="str">
        <f t="shared" si="453"/>
        <v>katB</v>
      </c>
      <c r="AG13794" s="153"/>
      <c r="AH13794" s="153"/>
      <c r="AI13794" t="s">
        <v>201</v>
      </c>
      <c r="AJ13794" t="s">
        <v>17878</v>
      </c>
      <c r="AK13794" s="9" t="str">
        <f>VLOOKUP(Y13794,zdroj!D:AJ,33,0)</f>
        <v>katB</v>
      </c>
    </row>
    <row r="13795" spans="8:37" x14ac:dyDescent="0.25">
      <c r="H13795" s="8"/>
      <c r="I13795" s="8"/>
      <c r="N13795" s="23"/>
      <c r="O13795" s="24"/>
      <c r="P13795" s="19"/>
      <c r="Q13795" s="19"/>
      <c r="R13795" s="19"/>
      <c r="U13795" s="27"/>
      <c r="Y13795" s="9" t="s">
        <v>710</v>
      </c>
      <c r="Z13795" s="9" t="s">
        <v>462</v>
      </c>
      <c r="AA13795" s="9" t="s">
        <v>198</v>
      </c>
      <c r="AB13795" s="9">
        <v>20657544</v>
      </c>
      <c r="AC13795" s="9" t="s">
        <v>14568</v>
      </c>
      <c r="AD13795" s="9" t="s">
        <v>231</v>
      </c>
      <c r="AE13795" s="5">
        <f t="shared" si="452"/>
        <v>0</v>
      </c>
      <c r="AF13795" s="5" t="str">
        <f t="shared" si="453"/>
        <v>katB</v>
      </c>
      <c r="AG13795" s="153"/>
      <c r="AH13795" s="153"/>
      <c r="AI13795" t="s">
        <v>201</v>
      </c>
      <c r="AJ13795" t="s">
        <v>17878</v>
      </c>
      <c r="AK13795" s="9" t="str">
        <f>VLOOKUP(Y13795,zdroj!D:AJ,33,0)</f>
        <v>katB</v>
      </c>
    </row>
    <row r="13796" spans="8:37" x14ac:dyDescent="0.25">
      <c r="H13796" s="8"/>
      <c r="I13796" s="8"/>
      <c r="N13796" s="23"/>
      <c r="O13796" s="24"/>
      <c r="P13796" s="19"/>
      <c r="Q13796" s="19"/>
      <c r="R13796" s="19"/>
      <c r="U13796" s="27"/>
      <c r="Y13796" s="9" t="s">
        <v>710</v>
      </c>
      <c r="Z13796" s="9" t="s">
        <v>462</v>
      </c>
      <c r="AA13796" s="9" t="s">
        <v>198</v>
      </c>
      <c r="AB13796" s="9">
        <v>20657552</v>
      </c>
      <c r="AC13796" s="9" t="s">
        <v>14569</v>
      </c>
      <c r="AD13796" s="9" t="s">
        <v>231</v>
      </c>
      <c r="AE13796" s="5">
        <f t="shared" si="452"/>
        <v>0</v>
      </c>
      <c r="AF13796" s="5" t="str">
        <f t="shared" si="453"/>
        <v>katB</v>
      </c>
      <c r="AG13796" s="153"/>
      <c r="AH13796" s="153"/>
      <c r="AI13796" t="s">
        <v>17880</v>
      </c>
      <c r="AJ13796" t="s">
        <v>17878</v>
      </c>
      <c r="AK13796" s="9" t="str">
        <f>VLOOKUP(Y13796,zdroj!D:AJ,33,0)</f>
        <v>katB</v>
      </c>
    </row>
    <row r="13797" spans="8:37" x14ac:dyDescent="0.25">
      <c r="H13797" s="8"/>
      <c r="I13797" s="8"/>
      <c r="N13797" s="23"/>
      <c r="O13797" s="24"/>
      <c r="P13797" s="19"/>
      <c r="Q13797" s="19"/>
      <c r="R13797" s="19"/>
      <c r="U13797" s="27"/>
      <c r="Y13797" s="9" t="s">
        <v>710</v>
      </c>
      <c r="Z13797" s="9" t="s">
        <v>462</v>
      </c>
      <c r="AA13797" s="9" t="s">
        <v>198</v>
      </c>
      <c r="AB13797" s="9">
        <v>20657561</v>
      </c>
      <c r="AC13797" s="9" t="s">
        <v>14570</v>
      </c>
      <c r="AD13797" s="9" t="s">
        <v>231</v>
      </c>
      <c r="AE13797" s="5">
        <f t="shared" si="452"/>
        <v>0</v>
      </c>
      <c r="AF13797" s="5" t="str">
        <f t="shared" si="453"/>
        <v>katB</v>
      </c>
      <c r="AG13797" s="153"/>
      <c r="AH13797" s="153"/>
      <c r="AI13797" t="s">
        <v>201</v>
      </c>
      <c r="AJ13797" t="s">
        <v>17878</v>
      </c>
      <c r="AK13797" s="9" t="str">
        <f>VLOOKUP(Y13797,zdroj!D:AJ,33,0)</f>
        <v>katB</v>
      </c>
    </row>
    <row r="13798" spans="8:37" x14ac:dyDescent="0.25">
      <c r="H13798" s="8"/>
      <c r="I13798" s="8"/>
      <c r="N13798" s="23"/>
      <c r="O13798" s="24"/>
      <c r="P13798" s="19"/>
      <c r="Q13798" s="19"/>
      <c r="R13798" s="19"/>
      <c r="U13798" s="27"/>
      <c r="Y13798" s="9" t="s">
        <v>710</v>
      </c>
      <c r="Z13798" s="9" t="s">
        <v>462</v>
      </c>
      <c r="AA13798" s="9" t="s">
        <v>198</v>
      </c>
      <c r="AB13798" s="9">
        <v>20657579</v>
      </c>
      <c r="AC13798" s="9" t="s">
        <v>14571</v>
      </c>
      <c r="AD13798" s="9" t="s">
        <v>231</v>
      </c>
      <c r="AE13798" s="5">
        <f t="shared" si="452"/>
        <v>0</v>
      </c>
      <c r="AF13798" s="5" t="str">
        <f t="shared" si="453"/>
        <v>katB</v>
      </c>
      <c r="AG13798" s="153"/>
      <c r="AH13798" s="153"/>
      <c r="AI13798" t="s">
        <v>17879</v>
      </c>
      <c r="AJ13798" t="s">
        <v>17878</v>
      </c>
      <c r="AK13798" s="9" t="str">
        <f>VLOOKUP(Y13798,zdroj!D:AJ,33,0)</f>
        <v>katB</v>
      </c>
    </row>
    <row r="13799" spans="8:37" x14ac:dyDescent="0.25">
      <c r="H13799" s="8"/>
      <c r="I13799" s="8"/>
      <c r="N13799" s="23"/>
      <c r="O13799" s="24"/>
      <c r="P13799" s="19"/>
      <c r="Q13799" s="19"/>
      <c r="R13799" s="19"/>
      <c r="U13799" s="27"/>
      <c r="Y13799" s="9" t="s">
        <v>710</v>
      </c>
      <c r="Z13799" s="9" t="s">
        <v>462</v>
      </c>
      <c r="AA13799" s="9" t="s">
        <v>198</v>
      </c>
      <c r="AB13799" s="9">
        <v>20655649</v>
      </c>
      <c r="AC13799" s="9" t="s">
        <v>14572</v>
      </c>
      <c r="AD13799" s="9" t="s">
        <v>231</v>
      </c>
      <c r="AE13799" s="5">
        <f t="shared" si="452"/>
        <v>0</v>
      </c>
      <c r="AF13799" s="5" t="str">
        <f t="shared" si="453"/>
        <v>katB</v>
      </c>
      <c r="AG13799" s="153"/>
      <c r="AH13799" s="153"/>
      <c r="AI13799" t="s">
        <v>201</v>
      </c>
      <c r="AJ13799" t="s">
        <v>17878</v>
      </c>
      <c r="AK13799" s="9" t="str">
        <f>VLOOKUP(Y13799,zdroj!D:AJ,33,0)</f>
        <v>katB</v>
      </c>
    </row>
    <row r="13800" spans="8:37" x14ac:dyDescent="0.25">
      <c r="H13800" s="8"/>
      <c r="I13800" s="8"/>
      <c r="N13800" s="23"/>
      <c r="O13800" s="24"/>
      <c r="P13800" s="19"/>
      <c r="Q13800" s="19"/>
      <c r="R13800" s="19"/>
      <c r="U13800" s="27"/>
      <c r="Y13800" s="9" t="s">
        <v>710</v>
      </c>
      <c r="Z13800" s="9" t="s">
        <v>462</v>
      </c>
      <c r="AA13800" s="9" t="s">
        <v>198</v>
      </c>
      <c r="AB13800" s="9">
        <v>20655827</v>
      </c>
      <c r="AC13800" s="9" t="s">
        <v>14573</v>
      </c>
      <c r="AD13800" s="9" t="s">
        <v>231</v>
      </c>
      <c r="AE13800" s="5">
        <f t="shared" si="452"/>
        <v>0</v>
      </c>
      <c r="AF13800" s="5" t="str">
        <f t="shared" si="453"/>
        <v>katB</v>
      </c>
      <c r="AG13800" s="153"/>
      <c r="AH13800" s="153"/>
      <c r="AI13800" t="s">
        <v>201</v>
      </c>
      <c r="AJ13800" t="s">
        <v>17878</v>
      </c>
      <c r="AK13800" s="9" t="str">
        <f>VLOOKUP(Y13800,zdroj!D:AJ,33,0)</f>
        <v>katB</v>
      </c>
    </row>
    <row r="13801" spans="8:37" x14ac:dyDescent="0.25">
      <c r="H13801" s="8"/>
      <c r="I13801" s="8"/>
      <c r="N13801" s="23"/>
      <c r="O13801" s="24"/>
      <c r="P13801" s="19"/>
      <c r="Q13801" s="19"/>
      <c r="R13801" s="19"/>
      <c r="U13801" s="27"/>
      <c r="Y13801" s="9" t="s">
        <v>710</v>
      </c>
      <c r="Z13801" s="9" t="s">
        <v>462</v>
      </c>
      <c r="AA13801" s="9" t="s">
        <v>198</v>
      </c>
      <c r="AB13801" s="9">
        <v>20657587</v>
      </c>
      <c r="AC13801" s="9" t="s">
        <v>14574</v>
      </c>
      <c r="AD13801" s="9" t="s">
        <v>231</v>
      </c>
      <c r="AE13801" s="5">
        <f t="shared" si="452"/>
        <v>0</v>
      </c>
      <c r="AF13801" s="5" t="str">
        <f t="shared" si="453"/>
        <v>katB</v>
      </c>
      <c r="AG13801" s="153"/>
      <c r="AH13801" s="153"/>
      <c r="AI13801" t="s">
        <v>201</v>
      </c>
      <c r="AJ13801" t="s">
        <v>17878</v>
      </c>
      <c r="AK13801" s="9" t="str">
        <f>VLOOKUP(Y13801,zdroj!D:AJ,33,0)</f>
        <v>katB</v>
      </c>
    </row>
    <row r="13802" spans="8:37" x14ac:dyDescent="0.25">
      <c r="H13802" s="8"/>
      <c r="I13802" s="8"/>
      <c r="N13802" s="23"/>
      <c r="O13802" s="24"/>
      <c r="P13802" s="19"/>
      <c r="Q13802" s="19"/>
      <c r="R13802" s="19"/>
      <c r="U13802" s="27"/>
      <c r="Y13802" s="9" t="s">
        <v>710</v>
      </c>
      <c r="Z13802" s="9" t="s">
        <v>462</v>
      </c>
      <c r="AA13802" s="9" t="s">
        <v>198</v>
      </c>
      <c r="AB13802" s="9">
        <v>20657595</v>
      </c>
      <c r="AC13802" s="9" t="s">
        <v>14575</v>
      </c>
      <c r="AD13802" s="9" t="s">
        <v>231</v>
      </c>
      <c r="AE13802" s="5">
        <f t="shared" si="452"/>
        <v>0</v>
      </c>
      <c r="AF13802" s="5" t="str">
        <f t="shared" si="453"/>
        <v>katB</v>
      </c>
      <c r="AG13802" s="153"/>
      <c r="AH13802" s="153"/>
      <c r="AI13802" t="s">
        <v>201</v>
      </c>
      <c r="AJ13802" t="s">
        <v>17878</v>
      </c>
      <c r="AK13802" s="9" t="str">
        <f>VLOOKUP(Y13802,zdroj!D:AJ,33,0)</f>
        <v>katB</v>
      </c>
    </row>
    <row r="13803" spans="8:37" x14ac:dyDescent="0.25">
      <c r="H13803" s="8"/>
      <c r="I13803" s="8"/>
      <c r="N13803" s="23"/>
      <c r="O13803" s="24"/>
      <c r="P13803" s="19"/>
      <c r="Q13803" s="19"/>
      <c r="R13803" s="19"/>
      <c r="U13803" s="27"/>
      <c r="Y13803" s="9" t="s">
        <v>710</v>
      </c>
      <c r="Z13803" s="9" t="s">
        <v>462</v>
      </c>
      <c r="AA13803" s="9" t="s">
        <v>198</v>
      </c>
      <c r="AB13803" s="9">
        <v>20657609</v>
      </c>
      <c r="AC13803" s="9" t="s">
        <v>14576</v>
      </c>
      <c r="AD13803" s="9" t="s">
        <v>231</v>
      </c>
      <c r="AE13803" s="5">
        <f t="shared" si="452"/>
        <v>0</v>
      </c>
      <c r="AF13803" s="5" t="str">
        <f t="shared" si="453"/>
        <v>katB</v>
      </c>
      <c r="AG13803" s="153"/>
      <c r="AH13803" s="153"/>
      <c r="AI13803" t="s">
        <v>201</v>
      </c>
      <c r="AJ13803" t="s">
        <v>17878</v>
      </c>
      <c r="AK13803" s="9" t="str">
        <f>VLOOKUP(Y13803,zdroj!D:AJ,33,0)</f>
        <v>katB</v>
      </c>
    </row>
    <row r="13804" spans="8:37" x14ac:dyDescent="0.25">
      <c r="H13804" s="8"/>
      <c r="I13804" s="8"/>
      <c r="N13804" s="23"/>
      <c r="O13804" s="24"/>
      <c r="P13804" s="19"/>
      <c r="Q13804" s="19"/>
      <c r="R13804" s="19"/>
      <c r="U13804" s="27"/>
      <c r="Y13804" s="9" t="s">
        <v>710</v>
      </c>
      <c r="Z13804" s="9" t="s">
        <v>462</v>
      </c>
      <c r="AA13804" s="9" t="s">
        <v>198</v>
      </c>
      <c r="AB13804" s="9">
        <v>20657617</v>
      </c>
      <c r="AC13804" s="9" t="s">
        <v>14577</v>
      </c>
      <c r="AD13804" s="9" t="s">
        <v>231</v>
      </c>
      <c r="AE13804" s="5">
        <f t="shared" si="452"/>
        <v>0</v>
      </c>
      <c r="AF13804" s="5" t="str">
        <f t="shared" si="453"/>
        <v>katB</v>
      </c>
      <c r="AG13804" s="153"/>
      <c r="AH13804" s="153"/>
      <c r="AI13804" t="s">
        <v>201</v>
      </c>
      <c r="AJ13804" t="s">
        <v>17878</v>
      </c>
      <c r="AK13804" s="9" t="str">
        <f>VLOOKUP(Y13804,zdroj!D:AJ,33,0)</f>
        <v>katB</v>
      </c>
    </row>
    <row r="13805" spans="8:37" x14ac:dyDescent="0.25">
      <c r="H13805" s="8"/>
      <c r="I13805" s="8"/>
      <c r="N13805" s="23"/>
      <c r="O13805" s="24"/>
      <c r="P13805" s="19"/>
      <c r="Q13805" s="19"/>
      <c r="R13805" s="19"/>
      <c r="U13805" s="27"/>
      <c r="Y13805" s="9" t="s">
        <v>710</v>
      </c>
      <c r="Z13805" s="9" t="s">
        <v>462</v>
      </c>
      <c r="AA13805" s="9" t="s">
        <v>198</v>
      </c>
      <c r="AB13805" s="9">
        <v>20657625</v>
      </c>
      <c r="AC13805" s="9" t="s">
        <v>14578</v>
      </c>
      <c r="AD13805" s="9" t="s">
        <v>231</v>
      </c>
      <c r="AE13805" s="5">
        <f t="shared" si="452"/>
        <v>0</v>
      </c>
      <c r="AF13805" s="5" t="str">
        <f t="shared" si="453"/>
        <v>katB</v>
      </c>
      <c r="AG13805" s="153"/>
      <c r="AH13805" s="153"/>
      <c r="AI13805" t="s">
        <v>201</v>
      </c>
      <c r="AJ13805" t="s">
        <v>17878</v>
      </c>
      <c r="AK13805" s="9" t="str">
        <f>VLOOKUP(Y13805,zdroj!D:AJ,33,0)</f>
        <v>katB</v>
      </c>
    </row>
    <row r="13806" spans="8:37" x14ac:dyDescent="0.25">
      <c r="H13806" s="8"/>
      <c r="I13806" s="8"/>
      <c r="N13806" s="23"/>
      <c r="O13806" s="24"/>
      <c r="P13806" s="19"/>
      <c r="Q13806" s="19"/>
      <c r="R13806" s="19"/>
      <c r="U13806" s="27"/>
      <c r="Y13806" s="9" t="s">
        <v>710</v>
      </c>
      <c r="Z13806" s="9" t="s">
        <v>462</v>
      </c>
      <c r="AA13806" s="9" t="s">
        <v>198</v>
      </c>
      <c r="AB13806" s="9">
        <v>20657633</v>
      </c>
      <c r="AC13806" s="9" t="s">
        <v>14579</v>
      </c>
      <c r="AD13806" s="9" t="s">
        <v>231</v>
      </c>
      <c r="AE13806" s="5">
        <f t="shared" si="452"/>
        <v>0</v>
      </c>
      <c r="AF13806" s="5" t="str">
        <f t="shared" si="453"/>
        <v>katB</v>
      </c>
      <c r="AG13806" s="153"/>
      <c r="AH13806" s="153"/>
      <c r="AI13806" t="s">
        <v>201</v>
      </c>
      <c r="AJ13806" t="s">
        <v>17878</v>
      </c>
      <c r="AK13806" s="9" t="str">
        <f>VLOOKUP(Y13806,zdroj!D:AJ,33,0)</f>
        <v>katB</v>
      </c>
    </row>
    <row r="13807" spans="8:37" x14ac:dyDescent="0.25">
      <c r="H13807" s="8"/>
      <c r="I13807" s="8"/>
      <c r="N13807" s="23"/>
      <c r="O13807" s="24"/>
      <c r="P13807" s="19"/>
      <c r="Q13807" s="19"/>
      <c r="R13807" s="19"/>
      <c r="U13807" s="27"/>
      <c r="Y13807" s="9" t="s">
        <v>710</v>
      </c>
      <c r="Z13807" s="9" t="s">
        <v>462</v>
      </c>
      <c r="AA13807" s="9" t="s">
        <v>198</v>
      </c>
      <c r="AB13807" s="9">
        <v>20657641</v>
      </c>
      <c r="AC13807" s="9" t="s">
        <v>14580</v>
      </c>
      <c r="AD13807" s="9" t="s">
        <v>231</v>
      </c>
      <c r="AE13807" s="5">
        <f t="shared" si="452"/>
        <v>0</v>
      </c>
      <c r="AF13807" s="5" t="str">
        <f t="shared" si="453"/>
        <v>katB</v>
      </c>
      <c r="AG13807" s="153"/>
      <c r="AH13807" s="153"/>
      <c r="AI13807" t="s">
        <v>201</v>
      </c>
      <c r="AJ13807" t="s">
        <v>17878</v>
      </c>
      <c r="AK13807" s="9" t="str">
        <f>VLOOKUP(Y13807,zdroj!D:AJ,33,0)</f>
        <v>katB</v>
      </c>
    </row>
    <row r="13808" spans="8:37" x14ac:dyDescent="0.25">
      <c r="H13808" s="8"/>
      <c r="I13808" s="8"/>
      <c r="N13808" s="23"/>
      <c r="O13808" s="24"/>
      <c r="P13808" s="19"/>
      <c r="Q13808" s="19"/>
      <c r="R13808" s="19"/>
      <c r="U13808" s="27"/>
      <c r="Y13808" s="9" t="s">
        <v>710</v>
      </c>
      <c r="Z13808" s="9" t="s">
        <v>462</v>
      </c>
      <c r="AA13808" s="9" t="s">
        <v>198</v>
      </c>
      <c r="AB13808" s="9">
        <v>20657650</v>
      </c>
      <c r="AC13808" s="9" t="s">
        <v>14581</v>
      </c>
      <c r="AD13808" s="9" t="s">
        <v>231</v>
      </c>
      <c r="AE13808" s="5">
        <f t="shared" si="452"/>
        <v>0</v>
      </c>
      <c r="AF13808" s="5" t="str">
        <f t="shared" si="453"/>
        <v>katB</v>
      </c>
      <c r="AG13808" s="153"/>
      <c r="AH13808" s="153"/>
      <c r="AI13808" t="s">
        <v>229</v>
      </c>
      <c r="AJ13808" t="s">
        <v>17878</v>
      </c>
      <c r="AK13808" s="9" t="str">
        <f>VLOOKUP(Y13808,zdroj!D:AJ,33,0)</f>
        <v>katB</v>
      </c>
    </row>
    <row r="13809" spans="8:37" x14ac:dyDescent="0.25">
      <c r="H13809" s="8"/>
      <c r="I13809" s="8"/>
      <c r="N13809" s="23"/>
      <c r="O13809" s="24"/>
      <c r="P13809" s="19"/>
      <c r="Q13809" s="19"/>
      <c r="R13809" s="19"/>
      <c r="U13809" s="27"/>
      <c r="Y13809" s="9" t="s">
        <v>710</v>
      </c>
      <c r="Z13809" s="9" t="s">
        <v>462</v>
      </c>
      <c r="AA13809" s="9" t="s">
        <v>198</v>
      </c>
      <c r="AB13809" s="9">
        <v>20657668</v>
      </c>
      <c r="AC13809" s="9" t="s">
        <v>14582</v>
      </c>
      <c r="AD13809" s="9" t="s">
        <v>231</v>
      </c>
      <c r="AE13809" s="5">
        <f t="shared" si="452"/>
        <v>0</v>
      </c>
      <c r="AF13809" s="5" t="str">
        <f t="shared" si="453"/>
        <v>katB</v>
      </c>
      <c r="AG13809" s="153"/>
      <c r="AH13809" s="153"/>
      <c r="AI13809" t="s">
        <v>201</v>
      </c>
      <c r="AJ13809" t="s">
        <v>17878</v>
      </c>
      <c r="AK13809" s="9" t="str">
        <f>VLOOKUP(Y13809,zdroj!D:AJ,33,0)</f>
        <v>katB</v>
      </c>
    </row>
    <row r="13810" spans="8:37" x14ac:dyDescent="0.25">
      <c r="H13810" s="8"/>
      <c r="I13810" s="8"/>
      <c r="N13810" s="23"/>
      <c r="O13810" s="24"/>
      <c r="P13810" s="19"/>
      <c r="Q13810" s="19"/>
      <c r="R13810" s="19"/>
      <c r="U13810" s="27"/>
      <c r="Y13810" s="9" t="s">
        <v>710</v>
      </c>
      <c r="Z13810" s="9" t="s">
        <v>462</v>
      </c>
      <c r="AA13810" s="9" t="s">
        <v>198</v>
      </c>
      <c r="AB13810" s="9">
        <v>20657676</v>
      </c>
      <c r="AC13810" s="9" t="s">
        <v>14583</v>
      </c>
      <c r="AD13810" s="9" t="s">
        <v>231</v>
      </c>
      <c r="AE13810" s="5">
        <f t="shared" si="452"/>
        <v>0</v>
      </c>
      <c r="AF13810" s="5" t="str">
        <f t="shared" si="453"/>
        <v>katB</v>
      </c>
      <c r="AG13810" s="153"/>
      <c r="AH13810" s="153"/>
      <c r="AI13810" t="s">
        <v>201</v>
      </c>
      <c r="AJ13810" t="s">
        <v>17878</v>
      </c>
      <c r="AK13810" s="9" t="str">
        <f>VLOOKUP(Y13810,zdroj!D:AJ,33,0)</f>
        <v>katB</v>
      </c>
    </row>
    <row r="13811" spans="8:37" x14ac:dyDescent="0.25">
      <c r="H13811" s="8"/>
      <c r="I13811" s="8"/>
      <c r="N13811" s="23"/>
      <c r="O13811" s="24"/>
      <c r="P13811" s="19"/>
      <c r="Q13811" s="19"/>
      <c r="R13811" s="19"/>
      <c r="U13811" s="27"/>
      <c r="Y13811" s="9" t="s">
        <v>710</v>
      </c>
      <c r="Z13811" s="9" t="s">
        <v>462</v>
      </c>
      <c r="AA13811" s="9" t="s">
        <v>198</v>
      </c>
      <c r="AB13811" s="9">
        <v>20655835</v>
      </c>
      <c r="AC13811" s="9" t="s">
        <v>14584</v>
      </c>
      <c r="AD13811" s="9" t="s">
        <v>231</v>
      </c>
      <c r="AE13811" s="5">
        <f t="shared" si="452"/>
        <v>0</v>
      </c>
      <c r="AF13811" s="5" t="str">
        <f t="shared" si="453"/>
        <v>katB</v>
      </c>
      <c r="AG13811" s="153"/>
      <c r="AH13811" s="153"/>
      <c r="AI13811" t="s">
        <v>201</v>
      </c>
      <c r="AJ13811" t="s">
        <v>17878</v>
      </c>
      <c r="AK13811" s="9" t="str">
        <f>VLOOKUP(Y13811,zdroj!D:AJ,33,0)</f>
        <v>katB</v>
      </c>
    </row>
    <row r="13812" spans="8:37" x14ac:dyDescent="0.25">
      <c r="H13812" s="8"/>
      <c r="I13812" s="8"/>
      <c r="N13812" s="23"/>
      <c r="O13812" s="24"/>
      <c r="P13812" s="19"/>
      <c r="Q13812" s="19"/>
      <c r="R13812" s="19"/>
      <c r="U13812" s="27"/>
      <c r="Y13812" s="9" t="s">
        <v>710</v>
      </c>
      <c r="Z13812" s="9" t="s">
        <v>462</v>
      </c>
      <c r="AA13812" s="9" t="s">
        <v>198</v>
      </c>
      <c r="AB13812" s="9">
        <v>20657684</v>
      </c>
      <c r="AC13812" s="9" t="s">
        <v>14585</v>
      </c>
      <c r="AD13812" s="9" t="s">
        <v>231</v>
      </c>
      <c r="AE13812" s="5">
        <f t="shared" si="452"/>
        <v>0</v>
      </c>
      <c r="AF13812" s="5" t="str">
        <f t="shared" si="453"/>
        <v>katB</v>
      </c>
      <c r="AG13812" s="153"/>
      <c r="AH13812" s="153"/>
      <c r="AI13812" t="s">
        <v>201</v>
      </c>
      <c r="AJ13812" t="s">
        <v>17878</v>
      </c>
      <c r="AK13812" s="9" t="str">
        <f>VLOOKUP(Y13812,zdroj!D:AJ,33,0)</f>
        <v>katB</v>
      </c>
    </row>
    <row r="13813" spans="8:37" x14ac:dyDescent="0.25">
      <c r="H13813" s="8"/>
      <c r="I13813" s="8"/>
      <c r="N13813" s="23"/>
      <c r="O13813" s="24"/>
      <c r="P13813" s="19"/>
      <c r="Q13813" s="19"/>
      <c r="R13813" s="19"/>
      <c r="U13813" s="27"/>
      <c r="Y13813" s="9" t="s">
        <v>710</v>
      </c>
      <c r="Z13813" s="9" t="s">
        <v>462</v>
      </c>
      <c r="AA13813" s="9" t="s">
        <v>198</v>
      </c>
      <c r="AB13813" s="9">
        <v>20657692</v>
      </c>
      <c r="AC13813" s="9" t="s">
        <v>14586</v>
      </c>
      <c r="AD13813" s="9" t="s">
        <v>231</v>
      </c>
      <c r="AE13813" s="5">
        <f t="shared" si="452"/>
        <v>0</v>
      </c>
      <c r="AF13813" s="5" t="str">
        <f t="shared" si="453"/>
        <v>katB</v>
      </c>
      <c r="AG13813" s="153"/>
      <c r="AH13813" s="153"/>
      <c r="AI13813" t="s">
        <v>201</v>
      </c>
      <c r="AJ13813" t="s">
        <v>17878</v>
      </c>
      <c r="AK13813" s="9" t="str">
        <f>VLOOKUP(Y13813,zdroj!D:AJ,33,0)</f>
        <v>katB</v>
      </c>
    </row>
    <row r="13814" spans="8:37" x14ac:dyDescent="0.25">
      <c r="H13814" s="8"/>
      <c r="I13814" s="8"/>
      <c r="N13814" s="23"/>
      <c r="O13814" s="24"/>
      <c r="P13814" s="19"/>
      <c r="Q13814" s="19"/>
      <c r="R13814" s="19"/>
      <c r="U13814" s="27"/>
      <c r="Y13814" s="9" t="s">
        <v>710</v>
      </c>
      <c r="Z13814" s="9" t="s">
        <v>462</v>
      </c>
      <c r="AA13814" s="9" t="s">
        <v>198</v>
      </c>
      <c r="AB13814" s="9">
        <v>20657706</v>
      </c>
      <c r="AC13814" s="9" t="s">
        <v>14587</v>
      </c>
      <c r="AD13814" s="9" t="s">
        <v>231</v>
      </c>
      <c r="AE13814" s="5">
        <f t="shared" si="452"/>
        <v>0</v>
      </c>
      <c r="AF13814" s="5" t="str">
        <f t="shared" si="453"/>
        <v>katB</v>
      </c>
      <c r="AG13814" s="153"/>
      <c r="AH13814" s="153"/>
      <c r="AI13814" t="s">
        <v>201</v>
      </c>
      <c r="AJ13814" t="s">
        <v>17878</v>
      </c>
      <c r="AK13814" s="9" t="str">
        <f>VLOOKUP(Y13814,zdroj!D:AJ,33,0)</f>
        <v>katB</v>
      </c>
    </row>
    <row r="13815" spans="8:37" x14ac:dyDescent="0.25">
      <c r="H13815" s="8"/>
      <c r="I13815" s="8"/>
      <c r="N13815" s="23"/>
      <c r="O13815" s="24"/>
      <c r="P13815" s="19"/>
      <c r="Q13815" s="19"/>
      <c r="R13815" s="19"/>
      <c r="U13815" s="27"/>
      <c r="Y13815" s="9" t="s">
        <v>710</v>
      </c>
      <c r="Z13815" s="9" t="s">
        <v>462</v>
      </c>
      <c r="AA13815" s="9" t="s">
        <v>198</v>
      </c>
      <c r="AB13815" s="9">
        <v>20657714</v>
      </c>
      <c r="AC13815" s="9" t="s">
        <v>14588</v>
      </c>
      <c r="AD13815" s="9" t="s">
        <v>231</v>
      </c>
      <c r="AE13815" s="5">
        <f t="shared" si="452"/>
        <v>0</v>
      </c>
      <c r="AF13815" s="5" t="str">
        <f t="shared" si="453"/>
        <v>katB</v>
      </c>
      <c r="AG13815" s="153"/>
      <c r="AH13815" s="153"/>
      <c r="AI13815" t="s">
        <v>201</v>
      </c>
      <c r="AJ13815" t="s">
        <v>17878</v>
      </c>
      <c r="AK13815" s="9" t="str">
        <f>VLOOKUP(Y13815,zdroj!D:AJ,33,0)</f>
        <v>katB</v>
      </c>
    </row>
    <row r="13816" spans="8:37" x14ac:dyDescent="0.25">
      <c r="H13816" s="8"/>
      <c r="I13816" s="8"/>
      <c r="N13816" s="23"/>
      <c r="O13816" s="24"/>
      <c r="P13816" s="19"/>
      <c r="Q13816" s="19"/>
      <c r="R13816" s="19"/>
      <c r="U13816" s="27"/>
      <c r="Y13816" s="9" t="s">
        <v>710</v>
      </c>
      <c r="Z13816" s="9" t="s">
        <v>462</v>
      </c>
      <c r="AA13816" s="9" t="s">
        <v>198</v>
      </c>
      <c r="AB13816" s="9">
        <v>20657722</v>
      </c>
      <c r="AC13816" s="9" t="s">
        <v>14589</v>
      </c>
      <c r="AD13816" s="9" t="s">
        <v>800</v>
      </c>
      <c r="AE13816" s="5">
        <f t="shared" si="452"/>
        <v>0</v>
      </c>
      <c r="AF13816" s="5" t="str">
        <f t="shared" si="453"/>
        <v>Pokryto</v>
      </c>
      <c r="AG13816" s="153"/>
      <c r="AH13816" s="153"/>
      <c r="AI13816" t="s">
        <v>201</v>
      </c>
      <c r="AJ13816" t="s">
        <v>800</v>
      </c>
      <c r="AK13816" s="9" t="str">
        <f>VLOOKUP(Y13816,zdroj!D:AJ,33,0)</f>
        <v>katB</v>
      </c>
    </row>
    <row r="13817" spans="8:37" x14ac:dyDescent="0.25">
      <c r="H13817" s="8"/>
      <c r="I13817" s="8"/>
      <c r="N13817" s="23"/>
      <c r="O13817" s="24"/>
      <c r="P13817" s="19"/>
      <c r="Q13817" s="19"/>
      <c r="R13817" s="19"/>
      <c r="U13817" s="27"/>
      <c r="Y13817" s="9" t="s">
        <v>710</v>
      </c>
      <c r="Z13817" s="9" t="s">
        <v>462</v>
      </c>
      <c r="AA13817" s="9" t="s">
        <v>198</v>
      </c>
      <c r="AB13817" s="9">
        <v>20657731</v>
      </c>
      <c r="AC13817" s="9" t="s">
        <v>14590</v>
      </c>
      <c r="AD13817" s="9" t="s">
        <v>231</v>
      </c>
      <c r="AE13817" s="5">
        <f t="shared" si="452"/>
        <v>0</v>
      </c>
      <c r="AF13817" s="5" t="str">
        <f t="shared" si="453"/>
        <v>katB</v>
      </c>
      <c r="AG13817" s="153"/>
      <c r="AH13817" s="153"/>
      <c r="AI13817" t="s">
        <v>201</v>
      </c>
      <c r="AJ13817" t="s">
        <v>17878</v>
      </c>
      <c r="AK13817" s="9" t="str">
        <f>VLOOKUP(Y13817,zdroj!D:AJ,33,0)</f>
        <v>katB</v>
      </c>
    </row>
    <row r="13818" spans="8:37" x14ac:dyDescent="0.25">
      <c r="H13818" s="8"/>
      <c r="I13818" s="8"/>
      <c r="N13818" s="23"/>
      <c r="O13818" s="24"/>
      <c r="P13818" s="19"/>
      <c r="Q13818" s="19"/>
      <c r="R13818" s="19"/>
      <c r="U13818" s="27"/>
      <c r="Y13818" s="9" t="s">
        <v>710</v>
      </c>
      <c r="Z13818" s="9" t="s">
        <v>462</v>
      </c>
      <c r="AA13818" s="9" t="s">
        <v>198</v>
      </c>
      <c r="AB13818" s="9">
        <v>20657749</v>
      </c>
      <c r="AC13818" s="9" t="s">
        <v>14591</v>
      </c>
      <c r="AD13818" s="9" t="s">
        <v>231</v>
      </c>
      <c r="AE13818" s="5">
        <f t="shared" si="452"/>
        <v>0</v>
      </c>
      <c r="AF13818" s="5" t="str">
        <f t="shared" si="453"/>
        <v>katB</v>
      </c>
      <c r="AG13818" s="153"/>
      <c r="AH13818" s="153"/>
      <c r="AI13818" t="s">
        <v>201</v>
      </c>
      <c r="AJ13818" t="s">
        <v>17878</v>
      </c>
      <c r="AK13818" s="9" t="str">
        <f>VLOOKUP(Y13818,zdroj!D:AJ,33,0)</f>
        <v>katB</v>
      </c>
    </row>
    <row r="13819" spans="8:37" x14ac:dyDescent="0.25">
      <c r="H13819" s="8"/>
      <c r="I13819" s="8"/>
      <c r="N13819" s="23"/>
      <c r="O13819" s="24"/>
      <c r="P13819" s="19"/>
      <c r="Q13819" s="19"/>
      <c r="R13819" s="19"/>
      <c r="U13819" s="27"/>
      <c r="Y13819" s="9" t="s">
        <v>710</v>
      </c>
      <c r="Z13819" s="9" t="s">
        <v>462</v>
      </c>
      <c r="AA13819" s="9" t="s">
        <v>198</v>
      </c>
      <c r="AB13819" s="9">
        <v>20657757</v>
      </c>
      <c r="AC13819" s="9" t="s">
        <v>14592</v>
      </c>
      <c r="AD13819" s="9" t="s">
        <v>231</v>
      </c>
      <c r="AE13819" s="5">
        <f t="shared" si="452"/>
        <v>0</v>
      </c>
      <c r="AF13819" s="5" t="str">
        <f t="shared" si="453"/>
        <v>katB</v>
      </c>
      <c r="AG13819" s="153"/>
      <c r="AH13819" s="153"/>
      <c r="AI13819" t="s">
        <v>201</v>
      </c>
      <c r="AJ13819" t="s">
        <v>17878</v>
      </c>
      <c r="AK13819" s="9" t="str">
        <f>VLOOKUP(Y13819,zdroj!D:AJ,33,0)</f>
        <v>katB</v>
      </c>
    </row>
    <row r="13820" spans="8:37" x14ac:dyDescent="0.25">
      <c r="H13820" s="8"/>
      <c r="I13820" s="8"/>
      <c r="N13820" s="23"/>
      <c r="O13820" s="24"/>
      <c r="P13820" s="19"/>
      <c r="Q13820" s="19"/>
      <c r="R13820" s="19"/>
      <c r="U13820" s="27"/>
      <c r="Y13820" s="9" t="s">
        <v>710</v>
      </c>
      <c r="Z13820" s="9" t="s">
        <v>462</v>
      </c>
      <c r="AA13820" s="9" t="s">
        <v>198</v>
      </c>
      <c r="AB13820" s="9">
        <v>20657765</v>
      </c>
      <c r="AC13820" s="9" t="s">
        <v>14593</v>
      </c>
      <c r="AD13820" s="9" t="s">
        <v>231</v>
      </c>
      <c r="AE13820" s="5">
        <f t="shared" si="452"/>
        <v>0</v>
      </c>
      <c r="AF13820" s="5" t="str">
        <f t="shared" si="453"/>
        <v>katB</v>
      </c>
      <c r="AG13820" s="153"/>
      <c r="AH13820" s="153"/>
      <c r="AI13820" t="s">
        <v>201</v>
      </c>
      <c r="AJ13820" t="s">
        <v>17878</v>
      </c>
      <c r="AK13820" s="9" t="str">
        <f>VLOOKUP(Y13820,zdroj!D:AJ,33,0)</f>
        <v>katB</v>
      </c>
    </row>
    <row r="13821" spans="8:37" x14ac:dyDescent="0.25">
      <c r="H13821" s="8"/>
      <c r="I13821" s="8"/>
      <c r="N13821" s="23"/>
      <c r="O13821" s="24"/>
      <c r="P13821" s="19"/>
      <c r="Q13821" s="19"/>
      <c r="R13821" s="19"/>
      <c r="U13821" s="27"/>
      <c r="Y13821" s="9" t="s">
        <v>710</v>
      </c>
      <c r="Z13821" s="9" t="s">
        <v>462</v>
      </c>
      <c r="AA13821" s="9" t="s">
        <v>198</v>
      </c>
      <c r="AB13821" s="9">
        <v>20657773</v>
      </c>
      <c r="AC13821" s="9" t="s">
        <v>14594</v>
      </c>
      <c r="AD13821" s="9" t="s">
        <v>231</v>
      </c>
      <c r="AE13821" s="5">
        <f t="shared" si="452"/>
        <v>0</v>
      </c>
      <c r="AF13821" s="5" t="str">
        <f t="shared" si="453"/>
        <v>katB</v>
      </c>
      <c r="AG13821" s="153"/>
      <c r="AH13821" s="153"/>
      <c r="AI13821" t="s">
        <v>201</v>
      </c>
      <c r="AJ13821" t="s">
        <v>17878</v>
      </c>
      <c r="AK13821" s="9" t="str">
        <f>VLOOKUP(Y13821,zdroj!D:AJ,33,0)</f>
        <v>katB</v>
      </c>
    </row>
    <row r="13822" spans="8:37" x14ac:dyDescent="0.25">
      <c r="H13822" s="8"/>
      <c r="I13822" s="8"/>
      <c r="N13822" s="23"/>
      <c r="O13822" s="24"/>
      <c r="P13822" s="19"/>
      <c r="Q13822" s="19"/>
      <c r="R13822" s="19"/>
      <c r="U13822" s="27"/>
      <c r="Y13822" s="9" t="s">
        <v>710</v>
      </c>
      <c r="Z13822" s="9" t="s">
        <v>462</v>
      </c>
      <c r="AA13822" s="9" t="s">
        <v>198</v>
      </c>
      <c r="AB13822" s="9">
        <v>20655843</v>
      </c>
      <c r="AC13822" s="9" t="s">
        <v>14595</v>
      </c>
      <c r="AD13822" s="9" t="s">
        <v>800</v>
      </c>
      <c r="AE13822" s="5">
        <f t="shared" si="452"/>
        <v>0</v>
      </c>
      <c r="AF13822" s="5" t="str">
        <f t="shared" si="453"/>
        <v>Pokryto</v>
      </c>
      <c r="AG13822" s="153"/>
      <c r="AH13822" s="153"/>
      <c r="AI13822" t="s">
        <v>201</v>
      </c>
      <c r="AJ13822" t="s">
        <v>800</v>
      </c>
      <c r="AK13822" s="9" t="str">
        <f>VLOOKUP(Y13822,zdroj!D:AJ,33,0)</f>
        <v>katB</v>
      </c>
    </row>
    <row r="13823" spans="8:37" x14ac:dyDescent="0.25">
      <c r="H13823" s="8"/>
      <c r="I13823" s="8"/>
      <c r="N13823" s="23"/>
      <c r="O13823" s="24"/>
      <c r="P13823" s="19"/>
      <c r="Q13823" s="19"/>
      <c r="R13823" s="19"/>
      <c r="U13823" s="27"/>
      <c r="Y13823" s="9" t="s">
        <v>710</v>
      </c>
      <c r="Z13823" s="9" t="s">
        <v>462</v>
      </c>
      <c r="AA13823" s="9" t="s">
        <v>198</v>
      </c>
      <c r="AB13823" s="9">
        <v>20657781</v>
      </c>
      <c r="AC13823" s="9" t="s">
        <v>14596</v>
      </c>
      <c r="AD13823" s="9" t="s">
        <v>231</v>
      </c>
      <c r="AE13823" s="5">
        <f t="shared" si="452"/>
        <v>0</v>
      </c>
      <c r="AF13823" s="5" t="str">
        <f t="shared" si="453"/>
        <v>katB</v>
      </c>
      <c r="AG13823" s="153"/>
      <c r="AH13823" s="153"/>
      <c r="AI13823" t="s">
        <v>201</v>
      </c>
      <c r="AJ13823" t="s">
        <v>17878</v>
      </c>
      <c r="AK13823" s="9" t="str">
        <f>VLOOKUP(Y13823,zdroj!D:AJ,33,0)</f>
        <v>katB</v>
      </c>
    </row>
    <row r="13824" spans="8:37" x14ac:dyDescent="0.25">
      <c r="H13824" s="8"/>
      <c r="I13824" s="8"/>
      <c r="N13824" s="23"/>
      <c r="O13824" s="24"/>
      <c r="P13824" s="19"/>
      <c r="Q13824" s="19"/>
      <c r="R13824" s="19"/>
      <c r="U13824" s="27"/>
      <c r="Y13824" s="9" t="s">
        <v>710</v>
      </c>
      <c r="Z13824" s="9" t="s">
        <v>462</v>
      </c>
      <c r="AA13824" s="9" t="s">
        <v>198</v>
      </c>
      <c r="AB13824" s="9">
        <v>20657790</v>
      </c>
      <c r="AC13824" s="9" t="s">
        <v>14597</v>
      </c>
      <c r="AD13824" s="9" t="s">
        <v>231</v>
      </c>
      <c r="AE13824" s="5">
        <f t="shared" si="452"/>
        <v>0</v>
      </c>
      <c r="AF13824" s="5" t="str">
        <f t="shared" si="453"/>
        <v>katB</v>
      </c>
      <c r="AG13824" s="153"/>
      <c r="AH13824" s="153"/>
      <c r="AI13824" t="s">
        <v>201</v>
      </c>
      <c r="AJ13824" t="s">
        <v>17878</v>
      </c>
      <c r="AK13824" s="9" t="str">
        <f>VLOOKUP(Y13824,zdroj!D:AJ,33,0)</f>
        <v>katB</v>
      </c>
    </row>
    <row r="13825" spans="8:37" x14ac:dyDescent="0.25">
      <c r="H13825" s="8"/>
      <c r="I13825" s="8"/>
      <c r="N13825" s="23"/>
      <c r="O13825" s="24"/>
      <c r="P13825" s="19"/>
      <c r="Q13825" s="19"/>
      <c r="R13825" s="19"/>
      <c r="U13825" s="27"/>
      <c r="Y13825" s="9" t="s">
        <v>710</v>
      </c>
      <c r="Z13825" s="9" t="s">
        <v>462</v>
      </c>
      <c r="AA13825" s="9" t="s">
        <v>198</v>
      </c>
      <c r="AB13825" s="9">
        <v>20657803</v>
      </c>
      <c r="AC13825" s="9" t="s">
        <v>14598</v>
      </c>
      <c r="AD13825" s="9" t="s">
        <v>231</v>
      </c>
      <c r="AE13825" s="5">
        <f t="shared" si="452"/>
        <v>0</v>
      </c>
      <c r="AF13825" s="5" t="str">
        <f t="shared" si="453"/>
        <v>katB</v>
      </c>
      <c r="AG13825" s="153"/>
      <c r="AH13825" s="153"/>
      <c r="AI13825" t="s">
        <v>201</v>
      </c>
      <c r="AJ13825" t="s">
        <v>17878</v>
      </c>
      <c r="AK13825" s="9" t="str">
        <f>VLOOKUP(Y13825,zdroj!D:AJ,33,0)</f>
        <v>katB</v>
      </c>
    </row>
    <row r="13826" spans="8:37" x14ac:dyDescent="0.25">
      <c r="H13826" s="8"/>
      <c r="I13826" s="8"/>
      <c r="N13826" s="23"/>
      <c r="O13826" s="24"/>
      <c r="P13826" s="19"/>
      <c r="Q13826" s="19"/>
      <c r="R13826" s="19"/>
      <c r="U13826" s="27"/>
      <c r="Y13826" s="9" t="s">
        <v>710</v>
      </c>
      <c r="Z13826" s="9" t="s">
        <v>462</v>
      </c>
      <c r="AA13826" s="9" t="s">
        <v>198</v>
      </c>
      <c r="AB13826" s="9">
        <v>20657811</v>
      </c>
      <c r="AC13826" s="9" t="s">
        <v>14599</v>
      </c>
      <c r="AD13826" s="9" t="s">
        <v>231</v>
      </c>
      <c r="AE13826" s="5">
        <f t="shared" si="452"/>
        <v>0</v>
      </c>
      <c r="AF13826" s="5" t="str">
        <f t="shared" si="453"/>
        <v>katB</v>
      </c>
      <c r="AG13826" s="153"/>
      <c r="AH13826" s="153"/>
      <c r="AI13826" t="s">
        <v>201</v>
      </c>
      <c r="AJ13826" t="s">
        <v>17878</v>
      </c>
      <c r="AK13826" s="9" t="str">
        <f>VLOOKUP(Y13826,zdroj!D:AJ,33,0)</f>
        <v>katB</v>
      </c>
    </row>
    <row r="13827" spans="8:37" x14ac:dyDescent="0.25">
      <c r="H13827" s="8"/>
      <c r="I13827" s="8"/>
      <c r="N13827" s="23"/>
      <c r="O13827" s="24"/>
      <c r="P13827" s="19"/>
      <c r="Q13827" s="19"/>
      <c r="R13827" s="19"/>
      <c r="U13827" s="27"/>
      <c r="Y13827" s="9" t="s">
        <v>710</v>
      </c>
      <c r="Z13827" s="9" t="s">
        <v>462</v>
      </c>
      <c r="AA13827" s="9" t="s">
        <v>198</v>
      </c>
      <c r="AB13827" s="9">
        <v>20657820</v>
      </c>
      <c r="AC13827" s="9" t="s">
        <v>14600</v>
      </c>
      <c r="AD13827" s="9" t="s">
        <v>800</v>
      </c>
      <c r="AE13827" s="5">
        <f t="shared" si="452"/>
        <v>0</v>
      </c>
      <c r="AF13827" s="5" t="str">
        <f t="shared" si="453"/>
        <v>Pokryto</v>
      </c>
      <c r="AG13827" s="153"/>
      <c r="AH13827" s="153"/>
      <c r="AI13827" t="s">
        <v>201</v>
      </c>
      <c r="AJ13827" t="s">
        <v>800</v>
      </c>
      <c r="AK13827" s="9" t="str">
        <f>VLOOKUP(Y13827,zdroj!D:AJ,33,0)</f>
        <v>katB</v>
      </c>
    </row>
    <row r="13828" spans="8:37" x14ac:dyDescent="0.25">
      <c r="H13828" s="8"/>
      <c r="I13828" s="8"/>
      <c r="N13828" s="23"/>
      <c r="O13828" s="24"/>
      <c r="P13828" s="19"/>
      <c r="Q13828" s="19"/>
      <c r="R13828" s="19"/>
      <c r="U13828" s="27"/>
      <c r="Y13828" s="9" t="s">
        <v>710</v>
      </c>
      <c r="Z13828" s="9" t="s">
        <v>462</v>
      </c>
      <c r="AA13828" s="9" t="s">
        <v>198</v>
      </c>
      <c r="AB13828" s="9">
        <v>20657838</v>
      </c>
      <c r="AC13828" s="9" t="s">
        <v>14601</v>
      </c>
      <c r="AD13828" s="9" t="s">
        <v>231</v>
      </c>
      <c r="AE13828" s="5">
        <f t="shared" si="452"/>
        <v>0</v>
      </c>
      <c r="AF13828" s="5" t="str">
        <f t="shared" si="453"/>
        <v>katB</v>
      </c>
      <c r="AG13828" s="153"/>
      <c r="AH13828" s="153"/>
      <c r="AI13828" t="s">
        <v>201</v>
      </c>
      <c r="AJ13828" t="s">
        <v>17878</v>
      </c>
      <c r="AK13828" s="9" t="str">
        <f>VLOOKUP(Y13828,zdroj!D:AJ,33,0)</f>
        <v>katB</v>
      </c>
    </row>
    <row r="13829" spans="8:37" x14ac:dyDescent="0.25">
      <c r="H13829" s="8"/>
      <c r="I13829" s="8"/>
      <c r="N13829" s="23"/>
      <c r="O13829" s="24"/>
      <c r="P13829" s="19"/>
      <c r="Q13829" s="19"/>
      <c r="R13829" s="19"/>
      <c r="U13829" s="27"/>
      <c r="Y13829" s="9" t="s">
        <v>710</v>
      </c>
      <c r="Z13829" s="9" t="s">
        <v>462</v>
      </c>
      <c r="AA13829" s="9" t="s">
        <v>198</v>
      </c>
      <c r="AB13829" s="9">
        <v>20657846</v>
      </c>
      <c r="AC13829" s="9" t="s">
        <v>14602</v>
      </c>
      <c r="AD13829" s="9" t="s">
        <v>231</v>
      </c>
      <c r="AE13829" s="5">
        <f t="shared" si="452"/>
        <v>0</v>
      </c>
      <c r="AF13829" s="5" t="str">
        <f t="shared" si="453"/>
        <v>katB</v>
      </c>
      <c r="AG13829" s="153"/>
      <c r="AH13829" s="153"/>
      <c r="AI13829" t="s">
        <v>201</v>
      </c>
      <c r="AJ13829" t="s">
        <v>17878</v>
      </c>
      <c r="AK13829" s="9" t="str">
        <f>VLOOKUP(Y13829,zdroj!D:AJ,33,0)</f>
        <v>katB</v>
      </c>
    </row>
    <row r="13830" spans="8:37" x14ac:dyDescent="0.25">
      <c r="H13830" s="8"/>
      <c r="I13830" s="8"/>
      <c r="N13830" s="23"/>
      <c r="O13830" s="24"/>
      <c r="P13830" s="19"/>
      <c r="Q13830" s="19"/>
      <c r="R13830" s="19"/>
      <c r="U13830" s="27"/>
      <c r="Y13830" s="9" t="s">
        <v>710</v>
      </c>
      <c r="Z13830" s="9" t="s">
        <v>462</v>
      </c>
      <c r="AA13830" s="9" t="s">
        <v>198</v>
      </c>
      <c r="AB13830" s="9">
        <v>20657854</v>
      </c>
      <c r="AC13830" s="9" t="s">
        <v>14603</v>
      </c>
      <c r="AD13830" s="9" t="s">
        <v>231</v>
      </c>
      <c r="AE13830" s="5">
        <f t="shared" si="452"/>
        <v>0</v>
      </c>
      <c r="AF13830" s="5" t="str">
        <f t="shared" si="453"/>
        <v>katB</v>
      </c>
      <c r="AG13830" s="153"/>
      <c r="AH13830" s="153"/>
      <c r="AI13830" t="s">
        <v>201</v>
      </c>
      <c r="AJ13830" t="s">
        <v>17878</v>
      </c>
      <c r="AK13830" s="9" t="str">
        <f>VLOOKUP(Y13830,zdroj!D:AJ,33,0)</f>
        <v>katB</v>
      </c>
    </row>
    <row r="13831" spans="8:37" x14ac:dyDescent="0.25">
      <c r="H13831" s="8"/>
      <c r="I13831" s="8"/>
      <c r="N13831" s="23"/>
      <c r="O13831" s="24"/>
      <c r="P13831" s="19"/>
      <c r="Q13831" s="19"/>
      <c r="R13831" s="19"/>
      <c r="U13831" s="27"/>
      <c r="Y13831" s="9" t="s">
        <v>710</v>
      </c>
      <c r="Z13831" s="9" t="s">
        <v>462</v>
      </c>
      <c r="AA13831" s="9" t="s">
        <v>198</v>
      </c>
      <c r="AB13831" s="9">
        <v>20657862</v>
      </c>
      <c r="AC13831" s="9" t="s">
        <v>14604</v>
      </c>
      <c r="AD13831" s="9" t="s">
        <v>231</v>
      </c>
      <c r="AE13831" s="5">
        <f t="shared" si="452"/>
        <v>0</v>
      </c>
      <c r="AF13831" s="5" t="str">
        <f t="shared" si="453"/>
        <v>katB</v>
      </c>
      <c r="AG13831" s="153"/>
      <c r="AH13831" s="153"/>
      <c r="AI13831" t="s">
        <v>201</v>
      </c>
      <c r="AJ13831" t="s">
        <v>17878</v>
      </c>
      <c r="AK13831" s="9" t="str">
        <f>VLOOKUP(Y13831,zdroj!D:AJ,33,0)</f>
        <v>katB</v>
      </c>
    </row>
    <row r="13832" spans="8:37" x14ac:dyDescent="0.25">
      <c r="H13832" s="8"/>
      <c r="I13832" s="8"/>
      <c r="N13832" s="23"/>
      <c r="O13832" s="24"/>
      <c r="P13832" s="19"/>
      <c r="Q13832" s="19"/>
      <c r="R13832" s="19"/>
      <c r="U13832" s="27"/>
      <c r="Y13832" s="9" t="s">
        <v>710</v>
      </c>
      <c r="Z13832" s="9" t="s">
        <v>462</v>
      </c>
      <c r="AA13832" s="9" t="s">
        <v>198</v>
      </c>
      <c r="AB13832" s="9">
        <v>20657871</v>
      </c>
      <c r="AC13832" s="9" t="s">
        <v>14605</v>
      </c>
      <c r="AD13832" s="9" t="s">
        <v>231</v>
      </c>
      <c r="AE13832" s="5">
        <f t="shared" si="452"/>
        <v>0</v>
      </c>
      <c r="AF13832" s="5" t="str">
        <f t="shared" si="453"/>
        <v>katB</v>
      </c>
      <c r="AG13832" s="153"/>
      <c r="AH13832" s="153"/>
      <c r="AI13832" t="s">
        <v>201</v>
      </c>
      <c r="AJ13832" t="s">
        <v>17878</v>
      </c>
      <c r="AK13832" s="9" t="str">
        <f>VLOOKUP(Y13832,zdroj!D:AJ,33,0)</f>
        <v>katB</v>
      </c>
    </row>
    <row r="13833" spans="8:37" x14ac:dyDescent="0.25">
      <c r="H13833" s="8"/>
      <c r="I13833" s="8"/>
      <c r="N13833" s="23"/>
      <c r="O13833" s="24"/>
      <c r="P13833" s="19"/>
      <c r="Q13833" s="19"/>
      <c r="R13833" s="19"/>
      <c r="U13833" s="27"/>
      <c r="Y13833" s="9" t="s">
        <v>710</v>
      </c>
      <c r="Z13833" s="9" t="s">
        <v>462</v>
      </c>
      <c r="AA13833" s="9" t="s">
        <v>198</v>
      </c>
      <c r="AB13833" s="9">
        <v>20655851</v>
      </c>
      <c r="AC13833" s="9" t="s">
        <v>14606</v>
      </c>
      <c r="AD13833" s="9" t="s">
        <v>231</v>
      </c>
      <c r="AE13833" s="5">
        <f t="shared" si="452"/>
        <v>0</v>
      </c>
      <c r="AF13833" s="5" t="str">
        <f t="shared" si="453"/>
        <v>katB</v>
      </c>
      <c r="AG13833" s="153"/>
      <c r="AH13833" s="153"/>
      <c r="AI13833" t="s">
        <v>201</v>
      </c>
      <c r="AJ13833" t="s">
        <v>17878</v>
      </c>
      <c r="AK13833" s="9" t="str">
        <f>VLOOKUP(Y13833,zdroj!D:AJ,33,0)</f>
        <v>katB</v>
      </c>
    </row>
    <row r="13834" spans="8:37" x14ac:dyDescent="0.25">
      <c r="H13834" s="8"/>
      <c r="I13834" s="8"/>
      <c r="N13834" s="23"/>
      <c r="O13834" s="24"/>
      <c r="P13834" s="19"/>
      <c r="Q13834" s="19"/>
      <c r="R13834" s="19"/>
      <c r="U13834" s="27"/>
      <c r="Y13834" s="9" t="s">
        <v>710</v>
      </c>
      <c r="Z13834" s="9" t="s">
        <v>462</v>
      </c>
      <c r="AA13834" s="9" t="s">
        <v>198</v>
      </c>
      <c r="AB13834" s="9">
        <v>25733745</v>
      </c>
      <c r="AC13834" s="9" t="s">
        <v>14607</v>
      </c>
      <c r="AD13834" s="9" t="s">
        <v>231</v>
      </c>
      <c r="AE13834" s="5">
        <f t="shared" ref="AE13834:AE13897" si="454">VLOOKUP(Y13834,K:T,10,0)</f>
        <v>0</v>
      </c>
      <c r="AF13834" s="5" t="str">
        <f t="shared" ref="AF13834:AF13897" si="455">IF(AE13834="A",IF(AD13834="katA","katB",AD13834),AD13834)</f>
        <v>katB</v>
      </c>
      <c r="AG13834" s="153"/>
      <c r="AH13834" s="153"/>
      <c r="AI13834" t="s">
        <v>236</v>
      </c>
      <c r="AJ13834" t="s">
        <v>17878</v>
      </c>
      <c r="AK13834" s="9" t="str">
        <f>VLOOKUP(Y13834,zdroj!D:AJ,33,0)</f>
        <v>katB</v>
      </c>
    </row>
    <row r="13835" spans="8:37" x14ac:dyDescent="0.25">
      <c r="H13835" s="8"/>
      <c r="I13835" s="8"/>
      <c r="N13835" s="23"/>
      <c r="O13835" s="24"/>
      <c r="P13835" s="19"/>
      <c r="Q13835" s="19"/>
      <c r="R13835" s="19"/>
      <c r="U13835" s="27"/>
      <c r="Y13835" s="9" t="s">
        <v>710</v>
      </c>
      <c r="Z13835" s="9" t="s">
        <v>462</v>
      </c>
      <c r="AA13835" s="9" t="s">
        <v>198</v>
      </c>
      <c r="AB13835" s="9">
        <v>25733753</v>
      </c>
      <c r="AC13835" s="9" t="s">
        <v>14608</v>
      </c>
      <c r="AD13835" s="9" t="s">
        <v>800</v>
      </c>
      <c r="AE13835" s="5">
        <f t="shared" si="454"/>
        <v>0</v>
      </c>
      <c r="AF13835" s="5" t="str">
        <f t="shared" si="455"/>
        <v>Pokryto</v>
      </c>
      <c r="AG13835" s="153"/>
      <c r="AH13835" s="153"/>
      <c r="AI13835" t="s">
        <v>195</v>
      </c>
      <c r="AJ13835" t="s">
        <v>800</v>
      </c>
      <c r="AK13835" s="9" t="str">
        <f>VLOOKUP(Y13835,zdroj!D:AJ,33,0)</f>
        <v>katB</v>
      </c>
    </row>
    <row r="13836" spans="8:37" x14ac:dyDescent="0.25">
      <c r="H13836" s="8"/>
      <c r="I13836" s="8"/>
      <c r="N13836" s="23"/>
      <c r="O13836" s="24"/>
      <c r="P13836" s="19"/>
      <c r="Q13836" s="19"/>
      <c r="R13836" s="19"/>
      <c r="U13836" s="27"/>
      <c r="Y13836" s="9" t="s">
        <v>710</v>
      </c>
      <c r="Z13836" s="9" t="s">
        <v>462</v>
      </c>
      <c r="AA13836" s="9" t="s">
        <v>198</v>
      </c>
      <c r="AB13836" s="9">
        <v>25733761</v>
      </c>
      <c r="AC13836" s="9" t="s">
        <v>14609</v>
      </c>
      <c r="AD13836" s="9" t="s">
        <v>231</v>
      </c>
      <c r="AE13836" s="5">
        <f t="shared" si="454"/>
        <v>0</v>
      </c>
      <c r="AF13836" s="5" t="str">
        <f t="shared" si="455"/>
        <v>katB</v>
      </c>
      <c r="AG13836" s="153"/>
      <c r="AH13836" s="153"/>
      <c r="AI13836" t="s">
        <v>201</v>
      </c>
      <c r="AJ13836" t="s">
        <v>17878</v>
      </c>
      <c r="AK13836" s="9" t="str">
        <f>VLOOKUP(Y13836,zdroj!D:AJ,33,0)</f>
        <v>katB</v>
      </c>
    </row>
    <row r="13837" spans="8:37" x14ac:dyDescent="0.25">
      <c r="H13837" s="8"/>
      <c r="I13837" s="8"/>
      <c r="N13837" s="23"/>
      <c r="O13837" s="24"/>
      <c r="P13837" s="19"/>
      <c r="Q13837" s="19"/>
      <c r="R13837" s="19"/>
      <c r="U13837" s="27"/>
      <c r="Y13837" s="9" t="s">
        <v>710</v>
      </c>
      <c r="Z13837" s="9" t="s">
        <v>462</v>
      </c>
      <c r="AA13837" s="9" t="s">
        <v>198</v>
      </c>
      <c r="AB13837" s="9">
        <v>25733770</v>
      </c>
      <c r="AC13837" s="9" t="s">
        <v>14610</v>
      </c>
      <c r="AD13837" s="9" t="s">
        <v>231</v>
      </c>
      <c r="AE13837" s="5">
        <f t="shared" si="454"/>
        <v>0</v>
      </c>
      <c r="AF13837" s="5" t="str">
        <f t="shared" si="455"/>
        <v>katB</v>
      </c>
      <c r="AG13837" s="153"/>
      <c r="AH13837" s="153"/>
      <c r="AI13837" t="s">
        <v>201</v>
      </c>
      <c r="AJ13837" t="s">
        <v>17878</v>
      </c>
      <c r="AK13837" s="9" t="str">
        <f>VLOOKUP(Y13837,zdroj!D:AJ,33,0)</f>
        <v>katB</v>
      </c>
    </row>
    <row r="13838" spans="8:37" x14ac:dyDescent="0.25">
      <c r="H13838" s="8"/>
      <c r="I13838" s="8"/>
      <c r="N13838" s="23"/>
      <c r="O13838" s="24"/>
      <c r="P13838" s="19"/>
      <c r="Q13838" s="19"/>
      <c r="R13838" s="19"/>
      <c r="U13838" s="27"/>
      <c r="Y13838" s="9" t="s">
        <v>710</v>
      </c>
      <c r="Z13838" s="9" t="s">
        <v>462</v>
      </c>
      <c r="AA13838" s="9" t="s">
        <v>198</v>
      </c>
      <c r="AB13838" s="9">
        <v>27807568</v>
      </c>
      <c r="AC13838" s="9" t="s">
        <v>14611</v>
      </c>
      <c r="AD13838" s="9" t="s">
        <v>231</v>
      </c>
      <c r="AE13838" s="5">
        <f t="shared" si="454"/>
        <v>0</v>
      </c>
      <c r="AF13838" s="5" t="str">
        <f t="shared" si="455"/>
        <v>katB</v>
      </c>
      <c r="AG13838" s="153"/>
      <c r="AH13838" s="153"/>
      <c r="AI13838" t="s">
        <v>229</v>
      </c>
      <c r="AJ13838" t="s">
        <v>17878</v>
      </c>
      <c r="AK13838" s="9" t="str">
        <f>VLOOKUP(Y13838,zdroj!D:AJ,33,0)</f>
        <v>katB</v>
      </c>
    </row>
    <row r="13839" spans="8:37" x14ac:dyDescent="0.25">
      <c r="H13839" s="8"/>
      <c r="I13839" s="8"/>
      <c r="N13839" s="23"/>
      <c r="O13839" s="24"/>
      <c r="P13839" s="19"/>
      <c r="Q13839" s="19"/>
      <c r="R13839" s="19"/>
      <c r="U13839" s="27"/>
      <c r="Y13839" s="9" t="s">
        <v>710</v>
      </c>
      <c r="Z13839" s="9" t="s">
        <v>462</v>
      </c>
      <c r="AA13839" s="9" t="s">
        <v>198</v>
      </c>
      <c r="AB13839" s="9">
        <v>28080122</v>
      </c>
      <c r="AC13839" s="9" t="s">
        <v>14612</v>
      </c>
      <c r="AD13839" s="9" t="s">
        <v>231</v>
      </c>
      <c r="AE13839" s="5">
        <f t="shared" si="454"/>
        <v>0</v>
      </c>
      <c r="AF13839" s="5" t="str">
        <f t="shared" si="455"/>
        <v>katB</v>
      </c>
      <c r="AG13839" s="153"/>
      <c r="AH13839" s="153"/>
      <c r="AI13839" t="s">
        <v>201</v>
      </c>
      <c r="AJ13839" t="s">
        <v>17878</v>
      </c>
      <c r="AK13839" s="9" t="str">
        <f>VLOOKUP(Y13839,zdroj!D:AJ,33,0)</f>
        <v>katB</v>
      </c>
    </row>
    <row r="13840" spans="8:37" x14ac:dyDescent="0.25">
      <c r="H13840" s="8"/>
      <c r="I13840" s="8"/>
      <c r="N13840" s="23"/>
      <c r="O13840" s="24"/>
      <c r="P13840" s="19"/>
      <c r="Q13840" s="19"/>
      <c r="R13840" s="19"/>
      <c r="U13840" s="27"/>
      <c r="Y13840" s="9" t="s">
        <v>710</v>
      </c>
      <c r="Z13840" s="9" t="s">
        <v>462</v>
      </c>
      <c r="AA13840" s="9" t="s">
        <v>198</v>
      </c>
      <c r="AB13840" s="9">
        <v>42253896</v>
      </c>
      <c r="AC13840" s="9" t="s">
        <v>14613</v>
      </c>
      <c r="AD13840" s="9" t="s">
        <v>800</v>
      </c>
      <c r="AE13840" s="5">
        <f t="shared" si="454"/>
        <v>0</v>
      </c>
      <c r="AF13840" s="5" t="str">
        <f t="shared" si="455"/>
        <v>Pokryto</v>
      </c>
      <c r="AG13840" s="153"/>
      <c r="AH13840" s="153"/>
      <c r="AI13840" t="s">
        <v>17880</v>
      </c>
      <c r="AJ13840" t="s">
        <v>800</v>
      </c>
      <c r="AK13840" s="9" t="str">
        <f>VLOOKUP(Y13840,zdroj!D:AJ,33,0)</f>
        <v>katB</v>
      </c>
    </row>
    <row r="13841" spans="8:37" x14ac:dyDescent="0.25">
      <c r="H13841" s="8"/>
      <c r="I13841" s="8"/>
      <c r="N13841" s="23"/>
      <c r="O13841" s="24"/>
      <c r="P13841" s="19"/>
      <c r="Q13841" s="19"/>
      <c r="R13841" s="19"/>
      <c r="U13841" s="27"/>
      <c r="Y13841" s="9" t="s">
        <v>710</v>
      </c>
      <c r="Z13841" s="9" t="s">
        <v>462</v>
      </c>
      <c r="AA13841" s="9" t="s">
        <v>198</v>
      </c>
      <c r="AB13841" s="9">
        <v>75681510</v>
      </c>
      <c r="AC13841" s="9" t="s">
        <v>14614</v>
      </c>
      <c r="AD13841" s="9" t="s">
        <v>231</v>
      </c>
      <c r="AE13841" s="5">
        <f t="shared" si="454"/>
        <v>0</v>
      </c>
      <c r="AF13841" s="5" t="str">
        <f t="shared" si="455"/>
        <v>katB</v>
      </c>
      <c r="AG13841" s="153"/>
      <c r="AH13841" s="153"/>
      <c r="AI13841" t="s">
        <v>201</v>
      </c>
      <c r="AJ13841" t="s">
        <v>17878</v>
      </c>
      <c r="AK13841" s="9" t="str">
        <f>VLOOKUP(Y13841,zdroj!D:AJ,33,0)</f>
        <v>katB</v>
      </c>
    </row>
    <row r="13842" spans="8:37" x14ac:dyDescent="0.25">
      <c r="H13842" s="8"/>
      <c r="I13842" s="8"/>
      <c r="N13842" s="23"/>
      <c r="O13842" s="24"/>
      <c r="P13842" s="19"/>
      <c r="Q13842" s="19"/>
      <c r="R13842" s="19"/>
      <c r="U13842" s="27"/>
      <c r="Y13842" s="9" t="s">
        <v>710</v>
      </c>
      <c r="Z13842" s="9" t="s">
        <v>462</v>
      </c>
      <c r="AA13842" s="9" t="s">
        <v>198</v>
      </c>
      <c r="AB13842" s="9">
        <v>81089732</v>
      </c>
      <c r="AC13842" s="9" t="s">
        <v>14615</v>
      </c>
      <c r="AD13842" s="9" t="s">
        <v>231</v>
      </c>
      <c r="AE13842" s="5">
        <f t="shared" si="454"/>
        <v>0</v>
      </c>
      <c r="AF13842" s="5" t="str">
        <f t="shared" si="455"/>
        <v>katB</v>
      </c>
      <c r="AG13842" s="153"/>
      <c r="AH13842" s="153"/>
      <c r="AI13842" t="s">
        <v>201</v>
      </c>
      <c r="AJ13842" t="s">
        <v>17878</v>
      </c>
      <c r="AK13842" s="9" t="str">
        <f>VLOOKUP(Y13842,zdroj!D:AJ,33,0)</f>
        <v>katB</v>
      </c>
    </row>
    <row r="13843" spans="8:37" x14ac:dyDescent="0.25">
      <c r="H13843" s="8"/>
      <c r="I13843" s="8"/>
      <c r="N13843" s="23"/>
      <c r="O13843" s="24"/>
      <c r="P13843" s="19"/>
      <c r="Q13843" s="19"/>
      <c r="R13843" s="19"/>
      <c r="U13843" s="27"/>
      <c r="Y13843" s="9" t="s">
        <v>710</v>
      </c>
      <c r="Z13843" s="9" t="s">
        <v>462</v>
      </c>
      <c r="AA13843" s="9" t="s">
        <v>198</v>
      </c>
      <c r="AB13843" s="9">
        <v>20655860</v>
      </c>
      <c r="AC13843" s="9" t="s">
        <v>14616</v>
      </c>
      <c r="AD13843" s="9" t="s">
        <v>800</v>
      </c>
      <c r="AE13843" s="5">
        <f t="shared" si="454"/>
        <v>0</v>
      </c>
      <c r="AF13843" s="5" t="str">
        <f t="shared" si="455"/>
        <v>Pokryto</v>
      </c>
      <c r="AG13843" s="153"/>
      <c r="AH13843" s="153"/>
      <c r="AI13843" t="s">
        <v>201</v>
      </c>
      <c r="AJ13843" t="s">
        <v>800</v>
      </c>
      <c r="AK13843" s="9" t="str">
        <f>VLOOKUP(Y13843,zdroj!D:AJ,33,0)</f>
        <v>katB</v>
      </c>
    </row>
    <row r="13844" spans="8:37" x14ac:dyDescent="0.25">
      <c r="H13844" s="8"/>
      <c r="I13844" s="8"/>
      <c r="N13844" s="23"/>
      <c r="O13844" s="24"/>
      <c r="P13844" s="19"/>
      <c r="Q13844" s="19"/>
      <c r="R13844" s="19"/>
      <c r="U13844" s="27"/>
      <c r="Y13844" s="9" t="s">
        <v>710</v>
      </c>
      <c r="Z13844" s="9" t="s">
        <v>462</v>
      </c>
      <c r="AA13844" s="9" t="s">
        <v>198</v>
      </c>
      <c r="AB13844" s="9">
        <v>20655878</v>
      </c>
      <c r="AC13844" s="9" t="s">
        <v>14617</v>
      </c>
      <c r="AD13844" s="9" t="s">
        <v>800</v>
      </c>
      <c r="AE13844" s="5">
        <f t="shared" si="454"/>
        <v>0</v>
      </c>
      <c r="AF13844" s="5" t="str">
        <f t="shared" si="455"/>
        <v>Pokryto</v>
      </c>
      <c r="AG13844" s="153"/>
      <c r="AH13844" s="153"/>
      <c r="AI13844" t="s">
        <v>201</v>
      </c>
      <c r="AJ13844" t="s">
        <v>800</v>
      </c>
      <c r="AK13844" s="9" t="str">
        <f>VLOOKUP(Y13844,zdroj!D:AJ,33,0)</f>
        <v>katB</v>
      </c>
    </row>
    <row r="13845" spans="8:37" x14ac:dyDescent="0.25">
      <c r="H13845" s="8"/>
      <c r="I13845" s="8"/>
      <c r="N13845" s="23"/>
      <c r="O13845" s="24"/>
      <c r="P13845" s="19"/>
      <c r="Q13845" s="19"/>
      <c r="R13845" s="19"/>
      <c r="U13845" s="27"/>
      <c r="Y13845" s="9" t="s">
        <v>710</v>
      </c>
      <c r="Z13845" s="9" t="s">
        <v>462</v>
      </c>
      <c r="AA13845" s="9" t="s">
        <v>198</v>
      </c>
      <c r="AB13845" s="9">
        <v>20655886</v>
      </c>
      <c r="AC13845" s="9" t="s">
        <v>14618</v>
      </c>
      <c r="AD13845" s="9" t="s">
        <v>231</v>
      </c>
      <c r="AE13845" s="5">
        <f t="shared" si="454"/>
        <v>0</v>
      </c>
      <c r="AF13845" s="5" t="str">
        <f t="shared" si="455"/>
        <v>katB</v>
      </c>
      <c r="AG13845" s="153"/>
      <c r="AH13845" s="153"/>
      <c r="AI13845" t="s">
        <v>201</v>
      </c>
      <c r="AJ13845" t="s">
        <v>17878</v>
      </c>
      <c r="AK13845" s="9" t="str">
        <f>VLOOKUP(Y13845,zdroj!D:AJ,33,0)</f>
        <v>katB</v>
      </c>
    </row>
    <row r="13846" spans="8:37" x14ac:dyDescent="0.25">
      <c r="H13846" s="8"/>
      <c r="I13846" s="8"/>
      <c r="N13846" s="23"/>
      <c r="O13846" s="24"/>
      <c r="P13846" s="19"/>
      <c r="Q13846" s="19"/>
      <c r="R13846" s="19"/>
      <c r="U13846" s="27"/>
      <c r="Y13846" s="9" t="s">
        <v>710</v>
      </c>
      <c r="Z13846" s="9" t="s">
        <v>462</v>
      </c>
      <c r="AA13846" s="9" t="s">
        <v>198</v>
      </c>
      <c r="AB13846" s="9">
        <v>20655894</v>
      </c>
      <c r="AC13846" s="9" t="s">
        <v>14619</v>
      </c>
      <c r="AD13846" s="9" t="s">
        <v>231</v>
      </c>
      <c r="AE13846" s="5">
        <f t="shared" si="454"/>
        <v>0</v>
      </c>
      <c r="AF13846" s="5" t="str">
        <f t="shared" si="455"/>
        <v>katB</v>
      </c>
      <c r="AG13846" s="153"/>
      <c r="AH13846" s="153"/>
      <c r="AI13846" t="s">
        <v>201</v>
      </c>
      <c r="AJ13846" t="s">
        <v>17878</v>
      </c>
      <c r="AK13846" s="9" t="str">
        <f>VLOOKUP(Y13846,zdroj!D:AJ,33,0)</f>
        <v>katB</v>
      </c>
    </row>
    <row r="13847" spans="8:37" x14ac:dyDescent="0.25">
      <c r="H13847" s="8"/>
      <c r="I13847" s="8"/>
      <c r="N13847" s="23"/>
      <c r="O13847" s="24"/>
      <c r="P13847" s="19"/>
      <c r="Q13847" s="19"/>
      <c r="R13847" s="19"/>
      <c r="U13847" s="27"/>
      <c r="Y13847" s="9" t="s">
        <v>710</v>
      </c>
      <c r="Z13847" s="9" t="s">
        <v>462</v>
      </c>
      <c r="AA13847" s="9" t="s">
        <v>198</v>
      </c>
      <c r="AB13847" s="9">
        <v>20655908</v>
      </c>
      <c r="AC13847" s="9" t="s">
        <v>14620</v>
      </c>
      <c r="AD13847" s="9" t="s">
        <v>231</v>
      </c>
      <c r="AE13847" s="5">
        <f t="shared" si="454"/>
        <v>0</v>
      </c>
      <c r="AF13847" s="5" t="str">
        <f t="shared" si="455"/>
        <v>katB</v>
      </c>
      <c r="AG13847" s="153"/>
      <c r="AH13847" s="153"/>
      <c r="AI13847" t="s">
        <v>201</v>
      </c>
      <c r="AJ13847" t="s">
        <v>17878</v>
      </c>
      <c r="AK13847" s="9" t="str">
        <f>VLOOKUP(Y13847,zdroj!D:AJ,33,0)</f>
        <v>katB</v>
      </c>
    </row>
    <row r="13848" spans="8:37" x14ac:dyDescent="0.25">
      <c r="H13848" s="8"/>
      <c r="I13848" s="8"/>
      <c r="N13848" s="23"/>
      <c r="O13848" s="24"/>
      <c r="P13848" s="19"/>
      <c r="Q13848" s="19"/>
      <c r="R13848" s="19"/>
      <c r="U13848" s="27"/>
      <c r="Y13848" s="9" t="s">
        <v>710</v>
      </c>
      <c r="Z13848" s="9" t="s">
        <v>462</v>
      </c>
      <c r="AA13848" s="9" t="s">
        <v>198</v>
      </c>
      <c r="AB13848" s="9">
        <v>27867871</v>
      </c>
      <c r="AC13848" s="9" t="s">
        <v>14621</v>
      </c>
      <c r="AD13848" s="9" t="s">
        <v>231</v>
      </c>
      <c r="AE13848" s="5">
        <f t="shared" si="454"/>
        <v>0</v>
      </c>
      <c r="AF13848" s="5" t="str">
        <f t="shared" si="455"/>
        <v>katB</v>
      </c>
      <c r="AG13848" s="153"/>
      <c r="AH13848" s="153"/>
      <c r="AI13848" t="s">
        <v>17880</v>
      </c>
      <c r="AJ13848" t="s">
        <v>17878</v>
      </c>
      <c r="AK13848" s="9" t="str">
        <f>VLOOKUP(Y13848,zdroj!D:AJ,33,0)</f>
        <v>katB</v>
      </c>
    </row>
    <row r="13849" spans="8:37" x14ac:dyDescent="0.25">
      <c r="H13849" s="8"/>
      <c r="I13849" s="8"/>
      <c r="N13849" s="23"/>
      <c r="O13849" s="24"/>
      <c r="P13849" s="19"/>
      <c r="Q13849" s="19"/>
      <c r="R13849" s="19"/>
      <c r="U13849" s="27"/>
      <c r="Y13849" s="9" t="s">
        <v>710</v>
      </c>
      <c r="Z13849" s="9" t="s">
        <v>462</v>
      </c>
      <c r="AA13849" s="9" t="s">
        <v>198</v>
      </c>
      <c r="AB13849" s="9">
        <v>20655657</v>
      </c>
      <c r="AC13849" s="9" t="s">
        <v>14622</v>
      </c>
      <c r="AD13849" s="9" t="s">
        <v>231</v>
      </c>
      <c r="AE13849" s="5">
        <f t="shared" si="454"/>
        <v>0</v>
      </c>
      <c r="AF13849" s="5" t="str">
        <f t="shared" si="455"/>
        <v>katB</v>
      </c>
      <c r="AG13849" s="153"/>
      <c r="AH13849" s="153"/>
      <c r="AI13849" t="s">
        <v>201</v>
      </c>
      <c r="AJ13849" t="s">
        <v>17878</v>
      </c>
      <c r="AK13849" s="9" t="str">
        <f>VLOOKUP(Y13849,zdroj!D:AJ,33,0)</f>
        <v>katB</v>
      </c>
    </row>
    <row r="13850" spans="8:37" x14ac:dyDescent="0.25">
      <c r="H13850" s="8"/>
      <c r="I13850" s="8"/>
      <c r="N13850" s="23"/>
      <c r="O13850" s="24"/>
      <c r="P13850" s="19"/>
      <c r="Q13850" s="19"/>
      <c r="R13850" s="19"/>
      <c r="U13850" s="27"/>
      <c r="Y13850" s="9" t="s">
        <v>710</v>
      </c>
      <c r="Z13850" s="9" t="s">
        <v>462</v>
      </c>
      <c r="AA13850" s="9" t="s">
        <v>198</v>
      </c>
      <c r="AB13850" s="9">
        <v>20655916</v>
      </c>
      <c r="AC13850" s="9" t="s">
        <v>14623</v>
      </c>
      <c r="AD13850" s="9" t="s">
        <v>800</v>
      </c>
      <c r="AE13850" s="5">
        <f t="shared" si="454"/>
        <v>0</v>
      </c>
      <c r="AF13850" s="5" t="str">
        <f t="shared" si="455"/>
        <v>Pokryto</v>
      </c>
      <c r="AG13850" s="153"/>
      <c r="AH13850" s="153"/>
      <c r="AI13850" t="s">
        <v>201</v>
      </c>
      <c r="AJ13850" t="s">
        <v>800</v>
      </c>
      <c r="AK13850" s="9" t="str">
        <f>VLOOKUP(Y13850,zdroj!D:AJ,33,0)</f>
        <v>katB</v>
      </c>
    </row>
    <row r="13851" spans="8:37" x14ac:dyDescent="0.25">
      <c r="H13851" s="8"/>
      <c r="I13851" s="8"/>
      <c r="N13851" s="23"/>
      <c r="O13851" s="24"/>
      <c r="P13851" s="19"/>
      <c r="Q13851" s="19"/>
      <c r="R13851" s="19"/>
      <c r="U13851" s="27"/>
      <c r="Y13851" s="9" t="s">
        <v>710</v>
      </c>
      <c r="Z13851" s="9" t="s">
        <v>462</v>
      </c>
      <c r="AA13851" s="9" t="s">
        <v>198</v>
      </c>
      <c r="AB13851" s="9">
        <v>20655924</v>
      </c>
      <c r="AC13851" s="9" t="s">
        <v>14624</v>
      </c>
      <c r="AD13851" s="9" t="s">
        <v>231</v>
      </c>
      <c r="AE13851" s="5">
        <f t="shared" si="454"/>
        <v>0</v>
      </c>
      <c r="AF13851" s="5" t="str">
        <f t="shared" si="455"/>
        <v>katB</v>
      </c>
      <c r="AG13851" s="153"/>
      <c r="AH13851" s="153"/>
      <c r="AI13851" t="s">
        <v>201</v>
      </c>
      <c r="AJ13851" t="s">
        <v>17878</v>
      </c>
      <c r="AK13851" s="9" t="str">
        <f>VLOOKUP(Y13851,zdroj!D:AJ,33,0)</f>
        <v>katB</v>
      </c>
    </row>
    <row r="13852" spans="8:37" x14ac:dyDescent="0.25">
      <c r="H13852" s="8"/>
      <c r="I13852" s="8"/>
      <c r="N13852" s="23"/>
      <c r="O13852" s="24"/>
      <c r="P13852" s="19"/>
      <c r="Q13852" s="19"/>
      <c r="R13852" s="19"/>
      <c r="U13852" s="27"/>
      <c r="Y13852" s="9" t="s">
        <v>710</v>
      </c>
      <c r="Z13852" s="9" t="s">
        <v>462</v>
      </c>
      <c r="AA13852" s="9" t="s">
        <v>198</v>
      </c>
      <c r="AB13852" s="9">
        <v>20655932</v>
      </c>
      <c r="AC13852" s="9" t="s">
        <v>14625</v>
      </c>
      <c r="AD13852" s="9" t="s">
        <v>231</v>
      </c>
      <c r="AE13852" s="5">
        <f t="shared" si="454"/>
        <v>0</v>
      </c>
      <c r="AF13852" s="5" t="str">
        <f t="shared" si="455"/>
        <v>katB</v>
      </c>
      <c r="AG13852" s="153"/>
      <c r="AH13852" s="153"/>
      <c r="AI13852" t="s">
        <v>201</v>
      </c>
      <c r="AJ13852" t="s">
        <v>17878</v>
      </c>
      <c r="AK13852" s="9" t="str">
        <f>VLOOKUP(Y13852,zdroj!D:AJ,33,0)</f>
        <v>katB</v>
      </c>
    </row>
    <row r="13853" spans="8:37" x14ac:dyDescent="0.25">
      <c r="H13853" s="8"/>
      <c r="I13853" s="8"/>
      <c r="N13853" s="23"/>
      <c r="O13853" s="24"/>
      <c r="P13853" s="19"/>
      <c r="Q13853" s="19"/>
      <c r="R13853" s="19"/>
      <c r="U13853" s="27"/>
      <c r="Y13853" s="9" t="s">
        <v>710</v>
      </c>
      <c r="Z13853" s="9" t="s">
        <v>462</v>
      </c>
      <c r="AA13853" s="9" t="s">
        <v>198</v>
      </c>
      <c r="AB13853" s="9">
        <v>20655941</v>
      </c>
      <c r="AC13853" s="9" t="s">
        <v>14626</v>
      </c>
      <c r="AD13853" s="9" t="s">
        <v>231</v>
      </c>
      <c r="AE13853" s="5">
        <f t="shared" si="454"/>
        <v>0</v>
      </c>
      <c r="AF13853" s="5" t="str">
        <f t="shared" si="455"/>
        <v>katB</v>
      </c>
      <c r="AG13853" s="153"/>
      <c r="AH13853" s="153"/>
      <c r="AI13853" t="s">
        <v>201</v>
      </c>
      <c r="AJ13853" t="s">
        <v>17878</v>
      </c>
      <c r="AK13853" s="9" t="str">
        <f>VLOOKUP(Y13853,zdroj!D:AJ,33,0)</f>
        <v>katB</v>
      </c>
    </row>
    <row r="13854" spans="8:37" x14ac:dyDescent="0.25">
      <c r="H13854" s="8"/>
      <c r="I13854" s="8"/>
      <c r="N13854" s="23"/>
      <c r="O13854" s="24"/>
      <c r="P13854" s="19"/>
      <c r="Q13854" s="19"/>
      <c r="R13854" s="19"/>
      <c r="U13854" s="27"/>
      <c r="Y13854" s="9" t="s">
        <v>710</v>
      </c>
      <c r="Z13854" s="9" t="s">
        <v>462</v>
      </c>
      <c r="AA13854" s="9" t="s">
        <v>198</v>
      </c>
      <c r="AB13854" s="9">
        <v>20655959</v>
      </c>
      <c r="AC13854" s="9" t="s">
        <v>14627</v>
      </c>
      <c r="AD13854" s="9" t="s">
        <v>231</v>
      </c>
      <c r="AE13854" s="5">
        <f t="shared" si="454"/>
        <v>0</v>
      </c>
      <c r="AF13854" s="5" t="str">
        <f t="shared" si="455"/>
        <v>katB</v>
      </c>
      <c r="AG13854" s="153"/>
      <c r="AH13854" s="153"/>
      <c r="AI13854" t="s">
        <v>201</v>
      </c>
      <c r="AJ13854" t="s">
        <v>17878</v>
      </c>
      <c r="AK13854" s="9" t="str">
        <f>VLOOKUP(Y13854,zdroj!D:AJ,33,0)</f>
        <v>katB</v>
      </c>
    </row>
    <row r="13855" spans="8:37" x14ac:dyDescent="0.25">
      <c r="H13855" s="8"/>
      <c r="I13855" s="8"/>
      <c r="N13855" s="23"/>
      <c r="O13855" s="24"/>
      <c r="P13855" s="19"/>
      <c r="Q13855" s="19"/>
      <c r="R13855" s="19"/>
      <c r="U13855" s="27"/>
      <c r="Y13855" s="9" t="s">
        <v>710</v>
      </c>
      <c r="Z13855" s="9" t="s">
        <v>462</v>
      </c>
      <c r="AA13855" s="9" t="s">
        <v>198</v>
      </c>
      <c r="AB13855" s="9">
        <v>20655967</v>
      </c>
      <c r="AC13855" s="9" t="s">
        <v>14628</v>
      </c>
      <c r="AD13855" s="9" t="s">
        <v>231</v>
      </c>
      <c r="AE13855" s="5">
        <f t="shared" si="454"/>
        <v>0</v>
      </c>
      <c r="AF13855" s="5" t="str">
        <f t="shared" si="455"/>
        <v>katB</v>
      </c>
      <c r="AG13855" s="153"/>
      <c r="AH13855" s="153"/>
      <c r="AI13855" t="s">
        <v>201</v>
      </c>
      <c r="AJ13855" t="s">
        <v>17878</v>
      </c>
      <c r="AK13855" s="9" t="str">
        <f>VLOOKUP(Y13855,zdroj!D:AJ,33,0)</f>
        <v>katB</v>
      </c>
    </row>
    <row r="13856" spans="8:37" x14ac:dyDescent="0.25">
      <c r="H13856" s="8"/>
      <c r="I13856" s="8"/>
      <c r="N13856" s="23"/>
      <c r="O13856" s="24"/>
      <c r="P13856" s="19"/>
      <c r="Q13856" s="19"/>
      <c r="R13856" s="19"/>
      <c r="U13856" s="27"/>
      <c r="Y13856" s="9" t="s">
        <v>710</v>
      </c>
      <c r="Z13856" s="9" t="s">
        <v>462</v>
      </c>
      <c r="AA13856" s="9" t="s">
        <v>198</v>
      </c>
      <c r="AB13856" s="9">
        <v>20655975</v>
      </c>
      <c r="AC13856" s="9" t="s">
        <v>14629</v>
      </c>
      <c r="AD13856" s="9" t="s">
        <v>231</v>
      </c>
      <c r="AE13856" s="5">
        <f t="shared" si="454"/>
        <v>0</v>
      </c>
      <c r="AF13856" s="5" t="str">
        <f t="shared" si="455"/>
        <v>katB</v>
      </c>
      <c r="AG13856" s="153"/>
      <c r="AH13856" s="153"/>
      <c r="AI13856" t="s">
        <v>201</v>
      </c>
      <c r="AJ13856" t="s">
        <v>17878</v>
      </c>
      <c r="AK13856" s="9" t="str">
        <f>VLOOKUP(Y13856,zdroj!D:AJ,33,0)</f>
        <v>katB</v>
      </c>
    </row>
    <row r="13857" spans="8:37" x14ac:dyDescent="0.25">
      <c r="H13857" s="8"/>
      <c r="I13857" s="8"/>
      <c r="N13857" s="23"/>
      <c r="O13857" s="24"/>
      <c r="P13857" s="19"/>
      <c r="Q13857" s="19"/>
      <c r="R13857" s="19"/>
      <c r="U13857" s="27"/>
      <c r="Y13857" s="9" t="s">
        <v>710</v>
      </c>
      <c r="Z13857" s="9" t="s">
        <v>462</v>
      </c>
      <c r="AA13857" s="9" t="s">
        <v>198</v>
      </c>
      <c r="AB13857" s="9">
        <v>20655991</v>
      </c>
      <c r="AC13857" s="9" t="s">
        <v>14630</v>
      </c>
      <c r="AD13857" s="9" t="s">
        <v>231</v>
      </c>
      <c r="AE13857" s="5">
        <f t="shared" si="454"/>
        <v>0</v>
      </c>
      <c r="AF13857" s="5" t="str">
        <f t="shared" si="455"/>
        <v>katB</v>
      </c>
      <c r="AG13857" s="153"/>
      <c r="AH13857" s="153"/>
      <c r="AI13857" t="s">
        <v>201</v>
      </c>
      <c r="AJ13857" t="s">
        <v>17878</v>
      </c>
      <c r="AK13857" s="9" t="str">
        <f>VLOOKUP(Y13857,zdroj!D:AJ,33,0)</f>
        <v>katB</v>
      </c>
    </row>
    <row r="13858" spans="8:37" x14ac:dyDescent="0.25">
      <c r="H13858" s="8"/>
      <c r="I13858" s="8"/>
      <c r="N13858" s="23"/>
      <c r="O13858" s="24"/>
      <c r="P13858" s="19"/>
      <c r="Q13858" s="19"/>
      <c r="R13858" s="19"/>
      <c r="U13858" s="27"/>
      <c r="Y13858" s="9" t="s">
        <v>710</v>
      </c>
      <c r="Z13858" s="9" t="s">
        <v>462</v>
      </c>
      <c r="AA13858" s="9" t="s">
        <v>198</v>
      </c>
      <c r="AB13858" s="9">
        <v>20656009</v>
      </c>
      <c r="AC13858" s="9" t="s">
        <v>14631</v>
      </c>
      <c r="AD13858" s="9" t="s">
        <v>231</v>
      </c>
      <c r="AE13858" s="5">
        <f t="shared" si="454"/>
        <v>0</v>
      </c>
      <c r="AF13858" s="5" t="str">
        <f t="shared" si="455"/>
        <v>katB</v>
      </c>
      <c r="AG13858" s="153"/>
      <c r="AH13858" s="153"/>
      <c r="AI13858" t="s">
        <v>201</v>
      </c>
      <c r="AJ13858" t="s">
        <v>17878</v>
      </c>
      <c r="AK13858" s="9" t="str">
        <f>VLOOKUP(Y13858,zdroj!D:AJ,33,0)</f>
        <v>katB</v>
      </c>
    </row>
    <row r="13859" spans="8:37" x14ac:dyDescent="0.25">
      <c r="H13859" s="8"/>
      <c r="I13859" s="8"/>
      <c r="N13859" s="23"/>
      <c r="O13859" s="24"/>
      <c r="P13859" s="19"/>
      <c r="Q13859" s="19"/>
      <c r="R13859" s="19"/>
      <c r="U13859" s="27"/>
      <c r="Y13859" s="9" t="s">
        <v>710</v>
      </c>
      <c r="Z13859" s="9" t="s">
        <v>462</v>
      </c>
      <c r="AA13859" s="9" t="s">
        <v>198</v>
      </c>
      <c r="AB13859" s="9">
        <v>20655665</v>
      </c>
      <c r="AC13859" s="9" t="s">
        <v>14632</v>
      </c>
      <c r="AD13859" s="9" t="s">
        <v>231</v>
      </c>
      <c r="AE13859" s="5">
        <f t="shared" si="454"/>
        <v>0</v>
      </c>
      <c r="AF13859" s="5" t="str">
        <f t="shared" si="455"/>
        <v>katB</v>
      </c>
      <c r="AG13859" s="153"/>
      <c r="AH13859" s="153"/>
      <c r="AI13859" t="s">
        <v>201</v>
      </c>
      <c r="AJ13859" t="s">
        <v>17878</v>
      </c>
      <c r="AK13859" s="9" t="str">
        <f>VLOOKUP(Y13859,zdroj!D:AJ,33,0)</f>
        <v>katB</v>
      </c>
    </row>
    <row r="13860" spans="8:37" x14ac:dyDescent="0.25">
      <c r="H13860" s="8"/>
      <c r="I13860" s="8"/>
      <c r="N13860" s="23"/>
      <c r="O13860" s="24"/>
      <c r="P13860" s="19"/>
      <c r="Q13860" s="19"/>
      <c r="R13860" s="19"/>
      <c r="U13860" s="27"/>
      <c r="Y13860" s="9" t="s">
        <v>710</v>
      </c>
      <c r="Z13860" s="9" t="s">
        <v>462</v>
      </c>
      <c r="AA13860" s="9" t="s">
        <v>198</v>
      </c>
      <c r="AB13860" s="9">
        <v>20656017</v>
      </c>
      <c r="AC13860" s="9" t="s">
        <v>14633</v>
      </c>
      <c r="AD13860" s="9" t="s">
        <v>231</v>
      </c>
      <c r="AE13860" s="5">
        <f t="shared" si="454"/>
        <v>0</v>
      </c>
      <c r="AF13860" s="5" t="str">
        <f t="shared" si="455"/>
        <v>katB</v>
      </c>
      <c r="AG13860" s="153"/>
      <c r="AH13860" s="153"/>
      <c r="AI13860" t="s">
        <v>201</v>
      </c>
      <c r="AJ13860" t="s">
        <v>17878</v>
      </c>
      <c r="AK13860" s="9" t="str">
        <f>VLOOKUP(Y13860,zdroj!D:AJ,33,0)</f>
        <v>katB</v>
      </c>
    </row>
    <row r="13861" spans="8:37" x14ac:dyDescent="0.25">
      <c r="H13861" s="8"/>
      <c r="I13861" s="8"/>
      <c r="N13861" s="23"/>
      <c r="O13861" s="24"/>
      <c r="P13861" s="19"/>
      <c r="Q13861" s="19"/>
      <c r="R13861" s="19"/>
      <c r="U13861" s="27"/>
      <c r="Y13861" s="9" t="s">
        <v>710</v>
      </c>
      <c r="Z13861" s="9" t="s">
        <v>462</v>
      </c>
      <c r="AA13861" s="9" t="s">
        <v>198</v>
      </c>
      <c r="AB13861" s="9">
        <v>20656025</v>
      </c>
      <c r="AC13861" s="9" t="s">
        <v>14634</v>
      </c>
      <c r="AD13861" s="9" t="s">
        <v>231</v>
      </c>
      <c r="AE13861" s="5">
        <f t="shared" si="454"/>
        <v>0</v>
      </c>
      <c r="AF13861" s="5" t="str">
        <f t="shared" si="455"/>
        <v>katB</v>
      </c>
      <c r="AG13861" s="153"/>
      <c r="AH13861" s="153"/>
      <c r="AI13861" t="s">
        <v>201</v>
      </c>
      <c r="AJ13861" t="s">
        <v>17878</v>
      </c>
      <c r="AK13861" s="9" t="str">
        <f>VLOOKUP(Y13861,zdroj!D:AJ,33,0)</f>
        <v>katB</v>
      </c>
    </row>
    <row r="13862" spans="8:37" x14ac:dyDescent="0.25">
      <c r="H13862" s="8"/>
      <c r="I13862" s="8"/>
      <c r="N13862" s="23"/>
      <c r="O13862" s="24"/>
      <c r="P13862" s="19"/>
      <c r="Q13862" s="19"/>
      <c r="R13862" s="19"/>
      <c r="U13862" s="27"/>
      <c r="Y13862" s="9" t="s">
        <v>710</v>
      </c>
      <c r="Z13862" s="9" t="s">
        <v>462</v>
      </c>
      <c r="AA13862" s="9" t="s">
        <v>198</v>
      </c>
      <c r="AB13862" s="9">
        <v>20656033</v>
      </c>
      <c r="AC13862" s="9" t="s">
        <v>14635</v>
      </c>
      <c r="AD13862" s="9" t="s">
        <v>231</v>
      </c>
      <c r="AE13862" s="5">
        <f t="shared" si="454"/>
        <v>0</v>
      </c>
      <c r="AF13862" s="5" t="str">
        <f t="shared" si="455"/>
        <v>katB</v>
      </c>
      <c r="AG13862" s="153"/>
      <c r="AH13862" s="153"/>
      <c r="AI13862" t="s">
        <v>201</v>
      </c>
      <c r="AJ13862" t="s">
        <v>17878</v>
      </c>
      <c r="AK13862" s="9" t="str">
        <f>VLOOKUP(Y13862,zdroj!D:AJ,33,0)</f>
        <v>katB</v>
      </c>
    </row>
    <row r="13863" spans="8:37" x14ac:dyDescent="0.25">
      <c r="H13863" s="8"/>
      <c r="I13863" s="8"/>
      <c r="N13863" s="23"/>
      <c r="O13863" s="24"/>
      <c r="P13863" s="19"/>
      <c r="Q13863" s="19"/>
      <c r="R13863" s="19"/>
      <c r="U13863" s="27"/>
      <c r="Y13863" s="9" t="s">
        <v>710</v>
      </c>
      <c r="Z13863" s="9" t="s">
        <v>462</v>
      </c>
      <c r="AA13863" s="9" t="s">
        <v>198</v>
      </c>
      <c r="AB13863" s="9">
        <v>20656041</v>
      </c>
      <c r="AC13863" s="9" t="s">
        <v>14636</v>
      </c>
      <c r="AD13863" s="9" t="s">
        <v>231</v>
      </c>
      <c r="AE13863" s="5">
        <f t="shared" si="454"/>
        <v>0</v>
      </c>
      <c r="AF13863" s="5" t="str">
        <f t="shared" si="455"/>
        <v>katB</v>
      </c>
      <c r="AG13863" s="153"/>
      <c r="AH13863" s="153"/>
      <c r="AI13863" t="s">
        <v>201</v>
      </c>
      <c r="AJ13863" t="s">
        <v>17878</v>
      </c>
      <c r="AK13863" s="9" t="str">
        <f>VLOOKUP(Y13863,zdroj!D:AJ,33,0)</f>
        <v>katB</v>
      </c>
    </row>
    <row r="13864" spans="8:37" x14ac:dyDescent="0.25">
      <c r="H13864" s="8"/>
      <c r="I13864" s="8"/>
      <c r="N13864" s="23"/>
      <c r="O13864" s="24"/>
      <c r="P13864" s="19"/>
      <c r="Q13864" s="19"/>
      <c r="R13864" s="19"/>
      <c r="U13864" s="27"/>
      <c r="Y13864" s="9" t="s">
        <v>710</v>
      </c>
      <c r="Z13864" s="9" t="s">
        <v>462</v>
      </c>
      <c r="AA13864" s="9" t="s">
        <v>198</v>
      </c>
      <c r="AB13864" s="9">
        <v>20656050</v>
      </c>
      <c r="AC13864" s="9" t="s">
        <v>14637</v>
      </c>
      <c r="AD13864" s="9" t="s">
        <v>231</v>
      </c>
      <c r="AE13864" s="5">
        <f t="shared" si="454"/>
        <v>0</v>
      </c>
      <c r="AF13864" s="5" t="str">
        <f t="shared" si="455"/>
        <v>katB</v>
      </c>
      <c r="AG13864" s="153"/>
      <c r="AH13864" s="153"/>
      <c r="AI13864" t="s">
        <v>201</v>
      </c>
      <c r="AJ13864" t="s">
        <v>17878</v>
      </c>
      <c r="AK13864" s="9" t="str">
        <f>VLOOKUP(Y13864,zdroj!D:AJ,33,0)</f>
        <v>katB</v>
      </c>
    </row>
    <row r="13865" spans="8:37" x14ac:dyDescent="0.25">
      <c r="H13865" s="8"/>
      <c r="I13865" s="8"/>
      <c r="N13865" s="23"/>
      <c r="O13865" s="24"/>
      <c r="P13865" s="19"/>
      <c r="Q13865" s="19"/>
      <c r="R13865" s="19"/>
      <c r="U13865" s="27"/>
      <c r="Y13865" s="9" t="s">
        <v>710</v>
      </c>
      <c r="Z13865" s="9" t="s">
        <v>462</v>
      </c>
      <c r="AA13865" s="9" t="s">
        <v>198</v>
      </c>
      <c r="AB13865" s="9">
        <v>20656068</v>
      </c>
      <c r="AC13865" s="9" t="s">
        <v>14638</v>
      </c>
      <c r="AD13865" s="9" t="s">
        <v>231</v>
      </c>
      <c r="AE13865" s="5">
        <f t="shared" si="454"/>
        <v>0</v>
      </c>
      <c r="AF13865" s="5" t="str">
        <f t="shared" si="455"/>
        <v>katB</v>
      </c>
      <c r="AG13865" s="153"/>
      <c r="AH13865" s="153"/>
      <c r="AI13865" t="s">
        <v>201</v>
      </c>
      <c r="AJ13865" t="s">
        <v>17878</v>
      </c>
      <c r="AK13865" s="9" t="str">
        <f>VLOOKUP(Y13865,zdroj!D:AJ,33,0)</f>
        <v>katB</v>
      </c>
    </row>
    <row r="13866" spans="8:37" x14ac:dyDescent="0.25">
      <c r="H13866" s="8"/>
      <c r="I13866" s="8"/>
      <c r="N13866" s="23"/>
      <c r="O13866" s="24"/>
      <c r="P13866" s="19"/>
      <c r="Q13866" s="19"/>
      <c r="R13866" s="19"/>
      <c r="U13866" s="27"/>
      <c r="Y13866" s="9" t="s">
        <v>710</v>
      </c>
      <c r="Z13866" s="9" t="s">
        <v>462</v>
      </c>
      <c r="AA13866" s="9" t="s">
        <v>198</v>
      </c>
      <c r="AB13866" s="9">
        <v>20656076</v>
      </c>
      <c r="AC13866" s="9" t="s">
        <v>14639</v>
      </c>
      <c r="AD13866" s="9" t="s">
        <v>231</v>
      </c>
      <c r="AE13866" s="5">
        <f t="shared" si="454"/>
        <v>0</v>
      </c>
      <c r="AF13866" s="5" t="str">
        <f t="shared" si="455"/>
        <v>katB</v>
      </c>
      <c r="AG13866" s="153"/>
      <c r="AH13866" s="153"/>
      <c r="AI13866" t="s">
        <v>201</v>
      </c>
      <c r="AJ13866" t="s">
        <v>17878</v>
      </c>
      <c r="AK13866" s="9" t="str">
        <f>VLOOKUP(Y13866,zdroj!D:AJ,33,0)</f>
        <v>katB</v>
      </c>
    </row>
    <row r="13867" spans="8:37" x14ac:dyDescent="0.25">
      <c r="H13867" s="8"/>
      <c r="I13867" s="8"/>
      <c r="N13867" s="23"/>
      <c r="O13867" s="24"/>
      <c r="P13867" s="19"/>
      <c r="Q13867" s="19"/>
      <c r="R13867" s="19"/>
      <c r="U13867" s="27"/>
      <c r="Y13867" s="9" t="s">
        <v>710</v>
      </c>
      <c r="Z13867" s="9" t="s">
        <v>462</v>
      </c>
      <c r="AA13867" s="9" t="s">
        <v>198</v>
      </c>
      <c r="AB13867" s="9">
        <v>20656084</v>
      </c>
      <c r="AC13867" s="9" t="s">
        <v>14640</v>
      </c>
      <c r="AD13867" s="9" t="s">
        <v>231</v>
      </c>
      <c r="AE13867" s="5">
        <f t="shared" si="454"/>
        <v>0</v>
      </c>
      <c r="AF13867" s="5" t="str">
        <f t="shared" si="455"/>
        <v>katB</v>
      </c>
      <c r="AG13867" s="153"/>
      <c r="AH13867" s="153"/>
      <c r="AI13867" t="s">
        <v>201</v>
      </c>
      <c r="AJ13867" t="s">
        <v>17878</v>
      </c>
      <c r="AK13867" s="9" t="str">
        <f>VLOOKUP(Y13867,zdroj!D:AJ,33,0)</f>
        <v>katB</v>
      </c>
    </row>
    <row r="13868" spans="8:37" x14ac:dyDescent="0.25">
      <c r="H13868" s="8"/>
      <c r="I13868" s="8"/>
      <c r="N13868" s="23"/>
      <c r="O13868" s="24"/>
      <c r="P13868" s="19"/>
      <c r="Q13868" s="19"/>
      <c r="R13868" s="19"/>
      <c r="U13868" s="27"/>
      <c r="Y13868" s="9" t="s">
        <v>710</v>
      </c>
      <c r="Z13868" s="9" t="s">
        <v>462</v>
      </c>
      <c r="AA13868" s="9" t="s">
        <v>198</v>
      </c>
      <c r="AB13868" s="9">
        <v>20656092</v>
      </c>
      <c r="AC13868" s="9" t="s">
        <v>14641</v>
      </c>
      <c r="AD13868" s="9" t="s">
        <v>231</v>
      </c>
      <c r="AE13868" s="5">
        <f t="shared" si="454"/>
        <v>0</v>
      </c>
      <c r="AF13868" s="5" t="str">
        <f t="shared" si="455"/>
        <v>katB</v>
      </c>
      <c r="AG13868" s="153"/>
      <c r="AH13868" s="153"/>
      <c r="AI13868" t="s">
        <v>201</v>
      </c>
      <c r="AJ13868" t="s">
        <v>17878</v>
      </c>
      <c r="AK13868" s="9" t="str">
        <f>VLOOKUP(Y13868,zdroj!D:AJ,33,0)</f>
        <v>katB</v>
      </c>
    </row>
    <row r="13869" spans="8:37" x14ac:dyDescent="0.25">
      <c r="H13869" s="8"/>
      <c r="I13869" s="8"/>
      <c r="N13869" s="23"/>
      <c r="O13869" s="24"/>
      <c r="P13869" s="19"/>
      <c r="Q13869" s="19"/>
      <c r="R13869" s="19"/>
      <c r="U13869" s="27"/>
      <c r="Y13869" s="9" t="s">
        <v>710</v>
      </c>
      <c r="Z13869" s="9" t="s">
        <v>462</v>
      </c>
      <c r="AA13869" s="9" t="s">
        <v>198</v>
      </c>
      <c r="AB13869" s="9">
        <v>20655673</v>
      </c>
      <c r="AC13869" s="9" t="s">
        <v>14642</v>
      </c>
      <c r="AD13869" s="9" t="s">
        <v>231</v>
      </c>
      <c r="AE13869" s="5">
        <f t="shared" si="454"/>
        <v>0</v>
      </c>
      <c r="AF13869" s="5" t="str">
        <f t="shared" si="455"/>
        <v>katB</v>
      </c>
      <c r="AG13869" s="153"/>
      <c r="AH13869" s="153"/>
      <c r="AI13869" t="s">
        <v>17879</v>
      </c>
      <c r="AJ13869" t="s">
        <v>17878</v>
      </c>
      <c r="AK13869" s="9" t="str">
        <f>VLOOKUP(Y13869,zdroj!D:AJ,33,0)</f>
        <v>katB</v>
      </c>
    </row>
    <row r="13870" spans="8:37" x14ac:dyDescent="0.25">
      <c r="H13870" s="8"/>
      <c r="I13870" s="8"/>
      <c r="N13870" s="23"/>
      <c r="O13870" s="24"/>
      <c r="P13870" s="19"/>
      <c r="Q13870" s="19"/>
      <c r="R13870" s="19"/>
      <c r="U13870" s="27"/>
      <c r="Y13870" s="9" t="s">
        <v>710</v>
      </c>
      <c r="Z13870" s="9" t="s">
        <v>462</v>
      </c>
      <c r="AA13870" s="9" t="s">
        <v>198</v>
      </c>
      <c r="AB13870" s="9">
        <v>20656106</v>
      </c>
      <c r="AC13870" s="9" t="s">
        <v>14643</v>
      </c>
      <c r="AD13870" s="9" t="s">
        <v>231</v>
      </c>
      <c r="AE13870" s="5">
        <f t="shared" si="454"/>
        <v>0</v>
      </c>
      <c r="AF13870" s="5" t="str">
        <f t="shared" si="455"/>
        <v>katB</v>
      </c>
      <c r="AG13870" s="153"/>
      <c r="AH13870" s="153"/>
      <c r="AI13870" t="s">
        <v>201</v>
      </c>
      <c r="AJ13870" t="s">
        <v>17878</v>
      </c>
      <c r="AK13870" s="9" t="str">
        <f>VLOOKUP(Y13870,zdroj!D:AJ,33,0)</f>
        <v>katB</v>
      </c>
    </row>
    <row r="13871" spans="8:37" x14ac:dyDescent="0.25">
      <c r="H13871" s="8"/>
      <c r="I13871" s="8"/>
      <c r="N13871" s="23"/>
      <c r="O13871" s="24"/>
      <c r="P13871" s="19"/>
      <c r="Q13871" s="19"/>
      <c r="R13871" s="19"/>
      <c r="U13871" s="27"/>
      <c r="Y13871" s="9" t="s">
        <v>710</v>
      </c>
      <c r="Z13871" s="9" t="s">
        <v>462</v>
      </c>
      <c r="AA13871" s="9" t="s">
        <v>198</v>
      </c>
      <c r="AB13871" s="9">
        <v>20656114</v>
      </c>
      <c r="AC13871" s="9" t="s">
        <v>14644</v>
      </c>
      <c r="AD13871" s="9" t="s">
        <v>231</v>
      </c>
      <c r="AE13871" s="5">
        <f t="shared" si="454"/>
        <v>0</v>
      </c>
      <c r="AF13871" s="5" t="str">
        <f t="shared" si="455"/>
        <v>katB</v>
      </c>
      <c r="AG13871" s="153"/>
      <c r="AH13871" s="153"/>
      <c r="AI13871" t="s">
        <v>201</v>
      </c>
      <c r="AJ13871" t="s">
        <v>17878</v>
      </c>
      <c r="AK13871" s="9" t="str">
        <f>VLOOKUP(Y13871,zdroj!D:AJ,33,0)</f>
        <v>katB</v>
      </c>
    </row>
    <row r="13872" spans="8:37" x14ac:dyDescent="0.25">
      <c r="H13872" s="8"/>
      <c r="I13872" s="8"/>
      <c r="N13872" s="23"/>
      <c r="O13872" s="24"/>
      <c r="P13872" s="19"/>
      <c r="Q13872" s="19"/>
      <c r="R13872" s="19"/>
      <c r="U13872" s="27"/>
      <c r="Y13872" s="9" t="s">
        <v>710</v>
      </c>
      <c r="Z13872" s="9" t="s">
        <v>462</v>
      </c>
      <c r="AA13872" s="9" t="s">
        <v>198</v>
      </c>
      <c r="AB13872" s="9">
        <v>20656122</v>
      </c>
      <c r="AC13872" s="9" t="s">
        <v>14645</v>
      </c>
      <c r="AD13872" s="9" t="s">
        <v>231</v>
      </c>
      <c r="AE13872" s="5">
        <f t="shared" si="454"/>
        <v>0</v>
      </c>
      <c r="AF13872" s="5" t="str">
        <f t="shared" si="455"/>
        <v>katB</v>
      </c>
      <c r="AG13872" s="153"/>
      <c r="AH13872" s="153"/>
      <c r="AI13872" t="s">
        <v>201</v>
      </c>
      <c r="AJ13872" t="s">
        <v>17878</v>
      </c>
      <c r="AK13872" s="9" t="str">
        <f>VLOOKUP(Y13872,zdroj!D:AJ,33,0)</f>
        <v>katB</v>
      </c>
    </row>
    <row r="13873" spans="8:37" x14ac:dyDescent="0.25">
      <c r="H13873" s="8"/>
      <c r="I13873" s="8"/>
      <c r="N13873" s="23"/>
      <c r="O13873" s="24"/>
      <c r="P13873" s="19"/>
      <c r="Q13873" s="19"/>
      <c r="R13873" s="19"/>
      <c r="U13873" s="27"/>
      <c r="Y13873" s="9" t="s">
        <v>710</v>
      </c>
      <c r="Z13873" s="9" t="s">
        <v>462</v>
      </c>
      <c r="AA13873" s="9" t="s">
        <v>198</v>
      </c>
      <c r="AB13873" s="9">
        <v>20656131</v>
      </c>
      <c r="AC13873" s="9" t="s">
        <v>14646</v>
      </c>
      <c r="AD13873" s="9" t="s">
        <v>231</v>
      </c>
      <c r="AE13873" s="5">
        <f t="shared" si="454"/>
        <v>0</v>
      </c>
      <c r="AF13873" s="5" t="str">
        <f t="shared" si="455"/>
        <v>katB</v>
      </c>
      <c r="AG13873" s="153"/>
      <c r="AH13873" s="153"/>
      <c r="AI13873" t="s">
        <v>201</v>
      </c>
      <c r="AJ13873" t="s">
        <v>17878</v>
      </c>
      <c r="AK13873" s="9" t="str">
        <f>VLOOKUP(Y13873,zdroj!D:AJ,33,0)</f>
        <v>katB</v>
      </c>
    </row>
    <row r="13874" spans="8:37" x14ac:dyDescent="0.25">
      <c r="H13874" s="8"/>
      <c r="I13874" s="8"/>
      <c r="N13874" s="23"/>
      <c r="O13874" s="24"/>
      <c r="P13874" s="19"/>
      <c r="Q13874" s="19"/>
      <c r="R13874" s="19"/>
      <c r="U13874" s="27"/>
      <c r="Y13874" s="9" t="s">
        <v>710</v>
      </c>
      <c r="Z13874" s="9" t="s">
        <v>462</v>
      </c>
      <c r="AA13874" s="9" t="s">
        <v>198</v>
      </c>
      <c r="AB13874" s="9">
        <v>20656149</v>
      </c>
      <c r="AC13874" s="9" t="s">
        <v>14647</v>
      </c>
      <c r="AD13874" s="9" t="s">
        <v>231</v>
      </c>
      <c r="AE13874" s="5">
        <f t="shared" si="454"/>
        <v>0</v>
      </c>
      <c r="AF13874" s="5" t="str">
        <f t="shared" si="455"/>
        <v>katB</v>
      </c>
      <c r="AG13874" s="153"/>
      <c r="AH13874" s="153"/>
      <c r="AI13874" t="s">
        <v>201</v>
      </c>
      <c r="AJ13874" t="s">
        <v>17878</v>
      </c>
      <c r="AK13874" s="9" t="str">
        <f>VLOOKUP(Y13874,zdroj!D:AJ,33,0)</f>
        <v>katB</v>
      </c>
    </row>
    <row r="13875" spans="8:37" x14ac:dyDescent="0.25">
      <c r="H13875" s="8"/>
      <c r="I13875" s="8"/>
      <c r="N13875" s="23"/>
      <c r="O13875" s="24"/>
      <c r="P13875" s="19"/>
      <c r="Q13875" s="19"/>
      <c r="R13875" s="19"/>
      <c r="U13875" s="27"/>
      <c r="Y13875" s="9" t="s">
        <v>710</v>
      </c>
      <c r="Z13875" s="9" t="s">
        <v>462</v>
      </c>
      <c r="AA13875" s="9" t="s">
        <v>198</v>
      </c>
      <c r="AB13875" s="9">
        <v>20656157</v>
      </c>
      <c r="AC13875" s="9" t="s">
        <v>14648</v>
      </c>
      <c r="AD13875" s="9" t="s">
        <v>231</v>
      </c>
      <c r="AE13875" s="5">
        <f t="shared" si="454"/>
        <v>0</v>
      </c>
      <c r="AF13875" s="5" t="str">
        <f t="shared" si="455"/>
        <v>katB</v>
      </c>
      <c r="AG13875" s="153"/>
      <c r="AH13875" s="153"/>
      <c r="AI13875" t="s">
        <v>201</v>
      </c>
      <c r="AJ13875" t="s">
        <v>17878</v>
      </c>
      <c r="AK13875" s="9" t="str">
        <f>VLOOKUP(Y13875,zdroj!D:AJ,33,0)</f>
        <v>katB</v>
      </c>
    </row>
    <row r="13876" spans="8:37" x14ac:dyDescent="0.25">
      <c r="H13876" s="8"/>
      <c r="I13876" s="8"/>
      <c r="N13876" s="23"/>
      <c r="O13876" s="24"/>
      <c r="P13876" s="19"/>
      <c r="Q13876" s="19"/>
      <c r="R13876" s="19"/>
      <c r="U13876" s="27"/>
      <c r="Y13876" s="9" t="s">
        <v>710</v>
      </c>
      <c r="Z13876" s="9" t="s">
        <v>462</v>
      </c>
      <c r="AA13876" s="9" t="s">
        <v>198</v>
      </c>
      <c r="AB13876" s="9">
        <v>20656165</v>
      </c>
      <c r="AC13876" s="9" t="s">
        <v>14649</v>
      </c>
      <c r="AD13876" s="9" t="s">
        <v>231</v>
      </c>
      <c r="AE13876" s="5">
        <f t="shared" si="454"/>
        <v>0</v>
      </c>
      <c r="AF13876" s="5" t="str">
        <f t="shared" si="455"/>
        <v>katB</v>
      </c>
      <c r="AG13876" s="153"/>
      <c r="AH13876" s="153"/>
      <c r="AI13876" t="s">
        <v>201</v>
      </c>
      <c r="AJ13876" t="s">
        <v>17878</v>
      </c>
      <c r="AK13876" s="9" t="str">
        <f>VLOOKUP(Y13876,zdroj!D:AJ,33,0)</f>
        <v>katB</v>
      </c>
    </row>
    <row r="13877" spans="8:37" x14ac:dyDescent="0.25">
      <c r="H13877" s="8"/>
      <c r="I13877" s="8"/>
      <c r="N13877" s="23"/>
      <c r="O13877" s="24"/>
      <c r="P13877" s="19"/>
      <c r="Q13877" s="19"/>
      <c r="R13877" s="19"/>
      <c r="U13877" s="27"/>
      <c r="Y13877" s="9" t="s">
        <v>710</v>
      </c>
      <c r="Z13877" s="9" t="s">
        <v>462</v>
      </c>
      <c r="AA13877" s="9" t="s">
        <v>198</v>
      </c>
      <c r="AB13877" s="9">
        <v>20656173</v>
      </c>
      <c r="AC13877" s="9" t="s">
        <v>14650</v>
      </c>
      <c r="AD13877" s="9" t="s">
        <v>231</v>
      </c>
      <c r="AE13877" s="5">
        <f t="shared" si="454"/>
        <v>0</v>
      </c>
      <c r="AF13877" s="5" t="str">
        <f t="shared" si="455"/>
        <v>katB</v>
      </c>
      <c r="AG13877" s="153"/>
      <c r="AH13877" s="153"/>
      <c r="AI13877" t="s">
        <v>201</v>
      </c>
      <c r="AJ13877" t="s">
        <v>17878</v>
      </c>
      <c r="AK13877" s="9" t="str">
        <f>VLOOKUP(Y13877,zdroj!D:AJ,33,0)</f>
        <v>katB</v>
      </c>
    </row>
    <row r="13878" spans="8:37" x14ac:dyDescent="0.25">
      <c r="H13878" s="8"/>
      <c r="I13878" s="8"/>
      <c r="N13878" s="23"/>
      <c r="O13878" s="24"/>
      <c r="P13878" s="19"/>
      <c r="Q13878" s="19"/>
      <c r="R13878" s="19"/>
      <c r="U13878" s="27"/>
      <c r="Y13878" s="9" t="s">
        <v>710</v>
      </c>
      <c r="Z13878" s="9" t="s">
        <v>462</v>
      </c>
      <c r="AA13878" s="9" t="s">
        <v>198</v>
      </c>
      <c r="AB13878" s="9">
        <v>20656181</v>
      </c>
      <c r="AC13878" s="9" t="s">
        <v>14651</v>
      </c>
      <c r="AD13878" s="9" t="s">
        <v>231</v>
      </c>
      <c r="AE13878" s="5">
        <f t="shared" si="454"/>
        <v>0</v>
      </c>
      <c r="AF13878" s="5" t="str">
        <f t="shared" si="455"/>
        <v>katB</v>
      </c>
      <c r="AG13878" s="153"/>
      <c r="AH13878" s="153"/>
      <c r="AI13878" t="s">
        <v>201</v>
      </c>
      <c r="AJ13878" t="s">
        <v>17878</v>
      </c>
      <c r="AK13878" s="9" t="str">
        <f>VLOOKUP(Y13878,zdroj!D:AJ,33,0)</f>
        <v>katB</v>
      </c>
    </row>
    <row r="13879" spans="8:37" x14ac:dyDescent="0.25">
      <c r="H13879" s="8"/>
      <c r="I13879" s="8"/>
      <c r="N13879" s="23"/>
      <c r="O13879" s="24"/>
      <c r="P13879" s="19"/>
      <c r="Q13879" s="19"/>
      <c r="R13879" s="19"/>
      <c r="U13879" s="27"/>
      <c r="Y13879" s="9" t="s">
        <v>710</v>
      </c>
      <c r="Z13879" s="9" t="s">
        <v>462</v>
      </c>
      <c r="AA13879" s="9" t="s">
        <v>198</v>
      </c>
      <c r="AB13879" s="9">
        <v>20656190</v>
      </c>
      <c r="AC13879" s="9" t="s">
        <v>14652</v>
      </c>
      <c r="AD13879" s="9" t="s">
        <v>231</v>
      </c>
      <c r="AE13879" s="5">
        <f t="shared" si="454"/>
        <v>0</v>
      </c>
      <c r="AF13879" s="5" t="str">
        <f t="shared" si="455"/>
        <v>katB</v>
      </c>
      <c r="AG13879" s="153"/>
      <c r="AH13879" s="153"/>
      <c r="AI13879" t="s">
        <v>201</v>
      </c>
      <c r="AJ13879" t="s">
        <v>17878</v>
      </c>
      <c r="AK13879" s="9" t="str">
        <f>VLOOKUP(Y13879,zdroj!D:AJ,33,0)</f>
        <v>katB</v>
      </c>
    </row>
    <row r="13880" spans="8:37" x14ac:dyDescent="0.25">
      <c r="H13880" s="8"/>
      <c r="I13880" s="8"/>
      <c r="N13880" s="23"/>
      <c r="O13880" s="24"/>
      <c r="P13880" s="19"/>
      <c r="Q13880" s="19"/>
      <c r="R13880" s="19"/>
      <c r="U13880" s="27"/>
      <c r="Y13880" s="9" t="s">
        <v>710</v>
      </c>
      <c r="Z13880" s="9" t="s">
        <v>462</v>
      </c>
      <c r="AA13880" s="9" t="s">
        <v>198</v>
      </c>
      <c r="AB13880" s="9">
        <v>20655681</v>
      </c>
      <c r="AC13880" s="9" t="s">
        <v>14653</v>
      </c>
      <c r="AD13880" s="9" t="s">
        <v>231</v>
      </c>
      <c r="AE13880" s="5">
        <f t="shared" si="454"/>
        <v>0</v>
      </c>
      <c r="AF13880" s="5" t="str">
        <f t="shared" si="455"/>
        <v>katB</v>
      </c>
      <c r="AG13880" s="153"/>
      <c r="AH13880" s="153"/>
      <c r="AI13880" t="s">
        <v>201</v>
      </c>
      <c r="AJ13880" t="s">
        <v>17878</v>
      </c>
      <c r="AK13880" s="9" t="str">
        <f>VLOOKUP(Y13880,zdroj!D:AJ,33,0)</f>
        <v>katB</v>
      </c>
    </row>
    <row r="13881" spans="8:37" x14ac:dyDescent="0.25">
      <c r="H13881" s="8"/>
      <c r="I13881" s="8"/>
      <c r="N13881" s="23"/>
      <c r="O13881" s="24"/>
      <c r="P13881" s="19"/>
      <c r="Q13881" s="19"/>
      <c r="R13881" s="19"/>
      <c r="U13881" s="27"/>
      <c r="Y13881" s="9" t="s">
        <v>710</v>
      </c>
      <c r="Z13881" s="9" t="s">
        <v>462</v>
      </c>
      <c r="AA13881" s="9" t="s">
        <v>198</v>
      </c>
      <c r="AB13881" s="9">
        <v>20656203</v>
      </c>
      <c r="AC13881" s="9" t="s">
        <v>14654</v>
      </c>
      <c r="AD13881" s="9" t="s">
        <v>231</v>
      </c>
      <c r="AE13881" s="5">
        <f t="shared" si="454"/>
        <v>0</v>
      </c>
      <c r="AF13881" s="5" t="str">
        <f t="shared" si="455"/>
        <v>katB</v>
      </c>
      <c r="AG13881" s="153"/>
      <c r="AH13881" s="153"/>
      <c r="AI13881" t="s">
        <v>201</v>
      </c>
      <c r="AJ13881" t="s">
        <v>17878</v>
      </c>
      <c r="AK13881" s="9" t="str">
        <f>VLOOKUP(Y13881,zdroj!D:AJ,33,0)</f>
        <v>katB</v>
      </c>
    </row>
    <row r="13882" spans="8:37" x14ac:dyDescent="0.25">
      <c r="H13882" s="8"/>
      <c r="I13882" s="8"/>
      <c r="N13882" s="23"/>
      <c r="O13882" s="24"/>
      <c r="P13882" s="19"/>
      <c r="Q13882" s="19"/>
      <c r="R13882" s="19"/>
      <c r="U13882" s="27"/>
      <c r="Y13882" s="9" t="s">
        <v>710</v>
      </c>
      <c r="Z13882" s="9" t="s">
        <v>462</v>
      </c>
      <c r="AA13882" s="9" t="s">
        <v>198</v>
      </c>
      <c r="AB13882" s="9">
        <v>20656220</v>
      </c>
      <c r="AC13882" s="9" t="s">
        <v>14655</v>
      </c>
      <c r="AD13882" s="9" t="s">
        <v>231</v>
      </c>
      <c r="AE13882" s="5">
        <f t="shared" si="454"/>
        <v>0</v>
      </c>
      <c r="AF13882" s="5" t="str">
        <f t="shared" si="455"/>
        <v>katB</v>
      </c>
      <c r="AG13882" s="153"/>
      <c r="AH13882" s="153"/>
      <c r="AI13882" t="s">
        <v>201</v>
      </c>
      <c r="AJ13882" t="s">
        <v>17878</v>
      </c>
      <c r="AK13882" s="9" t="str">
        <f>VLOOKUP(Y13882,zdroj!D:AJ,33,0)</f>
        <v>katB</v>
      </c>
    </row>
    <row r="13883" spans="8:37" x14ac:dyDescent="0.25">
      <c r="H13883" s="8"/>
      <c r="I13883" s="8"/>
      <c r="N13883" s="23"/>
      <c r="O13883" s="24"/>
      <c r="P13883" s="19"/>
      <c r="Q13883" s="19"/>
      <c r="R13883" s="19"/>
      <c r="U13883" s="27"/>
      <c r="Y13883" s="9" t="s">
        <v>710</v>
      </c>
      <c r="Z13883" s="9" t="s">
        <v>462</v>
      </c>
      <c r="AA13883" s="9" t="s">
        <v>198</v>
      </c>
      <c r="AB13883" s="9">
        <v>20656238</v>
      </c>
      <c r="AC13883" s="9" t="s">
        <v>14656</v>
      </c>
      <c r="AD13883" s="9" t="s">
        <v>800</v>
      </c>
      <c r="AE13883" s="5">
        <f t="shared" si="454"/>
        <v>0</v>
      </c>
      <c r="AF13883" s="5" t="str">
        <f t="shared" si="455"/>
        <v>Pokryto</v>
      </c>
      <c r="AG13883" s="153"/>
      <c r="AH13883" s="153"/>
      <c r="AI13883" t="s">
        <v>201</v>
      </c>
      <c r="AJ13883" t="s">
        <v>800</v>
      </c>
      <c r="AK13883" s="9" t="str">
        <f>VLOOKUP(Y13883,zdroj!D:AJ,33,0)</f>
        <v>katB</v>
      </c>
    </row>
    <row r="13884" spans="8:37" x14ac:dyDescent="0.25">
      <c r="H13884" s="8"/>
      <c r="I13884" s="8"/>
      <c r="N13884" s="23"/>
      <c r="O13884" s="24"/>
      <c r="P13884" s="19"/>
      <c r="Q13884" s="19"/>
      <c r="R13884" s="19"/>
      <c r="U13884" s="27"/>
      <c r="Y13884" s="9" t="s">
        <v>710</v>
      </c>
      <c r="Z13884" s="9" t="s">
        <v>462</v>
      </c>
      <c r="AA13884" s="9" t="s">
        <v>198</v>
      </c>
      <c r="AB13884" s="9">
        <v>20656246</v>
      </c>
      <c r="AC13884" s="9" t="s">
        <v>14657</v>
      </c>
      <c r="AD13884" s="9" t="s">
        <v>231</v>
      </c>
      <c r="AE13884" s="5">
        <f t="shared" si="454"/>
        <v>0</v>
      </c>
      <c r="AF13884" s="5" t="str">
        <f t="shared" si="455"/>
        <v>katB</v>
      </c>
      <c r="AG13884" s="153"/>
      <c r="AH13884" s="153"/>
      <c r="AI13884" t="s">
        <v>201</v>
      </c>
      <c r="AJ13884" t="s">
        <v>17878</v>
      </c>
      <c r="AK13884" s="9" t="str">
        <f>VLOOKUP(Y13884,zdroj!D:AJ,33,0)</f>
        <v>katB</v>
      </c>
    </row>
    <row r="13885" spans="8:37" x14ac:dyDescent="0.25">
      <c r="H13885" s="8"/>
      <c r="I13885" s="8"/>
      <c r="N13885" s="23"/>
      <c r="O13885" s="24"/>
      <c r="P13885" s="19"/>
      <c r="Q13885" s="19"/>
      <c r="R13885" s="19"/>
      <c r="U13885" s="27"/>
      <c r="Y13885" s="9" t="s">
        <v>710</v>
      </c>
      <c r="Z13885" s="9" t="s">
        <v>462</v>
      </c>
      <c r="AA13885" s="9" t="s">
        <v>198</v>
      </c>
      <c r="AB13885" s="9">
        <v>20656254</v>
      </c>
      <c r="AC13885" s="9" t="s">
        <v>14658</v>
      </c>
      <c r="AD13885" s="9" t="s">
        <v>231</v>
      </c>
      <c r="AE13885" s="5">
        <f t="shared" si="454"/>
        <v>0</v>
      </c>
      <c r="AF13885" s="5" t="str">
        <f t="shared" si="455"/>
        <v>katB</v>
      </c>
      <c r="AG13885" s="153"/>
      <c r="AH13885" s="153"/>
      <c r="AI13885" t="s">
        <v>201</v>
      </c>
      <c r="AJ13885" t="s">
        <v>17878</v>
      </c>
      <c r="AK13885" s="9" t="str">
        <f>VLOOKUP(Y13885,zdroj!D:AJ,33,0)</f>
        <v>katB</v>
      </c>
    </row>
    <row r="13886" spans="8:37" x14ac:dyDescent="0.25">
      <c r="H13886" s="8"/>
      <c r="I13886" s="8"/>
      <c r="N13886" s="23"/>
      <c r="O13886" s="24"/>
      <c r="P13886" s="19"/>
      <c r="Q13886" s="19"/>
      <c r="R13886" s="19"/>
      <c r="U13886" s="27"/>
      <c r="Y13886" s="9" t="s">
        <v>710</v>
      </c>
      <c r="Z13886" s="9" t="s">
        <v>462</v>
      </c>
      <c r="AA13886" s="9" t="s">
        <v>198</v>
      </c>
      <c r="AB13886" s="9">
        <v>20656262</v>
      </c>
      <c r="AC13886" s="9" t="s">
        <v>14659</v>
      </c>
      <c r="AD13886" s="9" t="s">
        <v>231</v>
      </c>
      <c r="AE13886" s="5">
        <f t="shared" si="454"/>
        <v>0</v>
      </c>
      <c r="AF13886" s="5" t="str">
        <f t="shared" si="455"/>
        <v>katB</v>
      </c>
      <c r="AG13886" s="153"/>
      <c r="AH13886" s="153"/>
      <c r="AI13886" t="s">
        <v>201</v>
      </c>
      <c r="AJ13886" t="s">
        <v>17878</v>
      </c>
      <c r="AK13886" s="9" t="str">
        <f>VLOOKUP(Y13886,zdroj!D:AJ,33,0)</f>
        <v>katB</v>
      </c>
    </row>
    <row r="13887" spans="8:37" x14ac:dyDescent="0.25">
      <c r="H13887" s="8"/>
      <c r="I13887" s="8"/>
      <c r="N13887" s="23"/>
      <c r="O13887" s="24"/>
      <c r="P13887" s="19"/>
      <c r="Q13887" s="19"/>
      <c r="R13887" s="19"/>
      <c r="U13887" s="27"/>
      <c r="Y13887" s="9" t="s">
        <v>710</v>
      </c>
      <c r="Z13887" s="9" t="s">
        <v>462</v>
      </c>
      <c r="AA13887" s="9" t="s">
        <v>198</v>
      </c>
      <c r="AB13887" s="9">
        <v>20656271</v>
      </c>
      <c r="AC13887" s="9" t="s">
        <v>14660</v>
      </c>
      <c r="AD13887" s="9" t="s">
        <v>800</v>
      </c>
      <c r="AE13887" s="5">
        <f t="shared" si="454"/>
        <v>0</v>
      </c>
      <c r="AF13887" s="5" t="str">
        <f t="shared" si="455"/>
        <v>Pokryto</v>
      </c>
      <c r="AG13887" s="153"/>
      <c r="AH13887" s="153"/>
      <c r="AI13887" t="s">
        <v>201</v>
      </c>
      <c r="AJ13887" t="s">
        <v>800</v>
      </c>
      <c r="AK13887" s="9" t="str">
        <f>VLOOKUP(Y13887,zdroj!D:AJ,33,0)</f>
        <v>katB</v>
      </c>
    </row>
    <row r="13888" spans="8:37" x14ac:dyDescent="0.25">
      <c r="H13888" s="8"/>
      <c r="I13888" s="8"/>
      <c r="N13888" s="23"/>
      <c r="O13888" s="24"/>
      <c r="P13888" s="19"/>
      <c r="Q13888" s="19"/>
      <c r="R13888" s="19"/>
      <c r="U13888" s="27"/>
      <c r="Y13888" s="9" t="s">
        <v>710</v>
      </c>
      <c r="Z13888" s="9" t="s">
        <v>462</v>
      </c>
      <c r="AA13888" s="9" t="s">
        <v>198</v>
      </c>
      <c r="AB13888" s="9">
        <v>20656289</v>
      </c>
      <c r="AC13888" s="9" t="s">
        <v>14661</v>
      </c>
      <c r="AD13888" s="9" t="s">
        <v>231</v>
      </c>
      <c r="AE13888" s="5">
        <f t="shared" si="454"/>
        <v>0</v>
      </c>
      <c r="AF13888" s="5" t="str">
        <f t="shared" si="455"/>
        <v>katB</v>
      </c>
      <c r="AG13888" s="153"/>
      <c r="AH13888" s="153"/>
      <c r="AI13888" t="s">
        <v>201</v>
      </c>
      <c r="AJ13888" t="s">
        <v>17878</v>
      </c>
      <c r="AK13888" s="9" t="str">
        <f>VLOOKUP(Y13888,zdroj!D:AJ,33,0)</f>
        <v>katB</v>
      </c>
    </row>
    <row r="13889" spans="8:37" x14ac:dyDescent="0.25">
      <c r="H13889" s="8"/>
      <c r="I13889" s="8"/>
      <c r="N13889" s="23"/>
      <c r="O13889" s="24"/>
      <c r="P13889" s="19"/>
      <c r="Q13889" s="19"/>
      <c r="R13889" s="19"/>
      <c r="U13889" s="27"/>
      <c r="Y13889" s="9" t="s">
        <v>710</v>
      </c>
      <c r="Z13889" s="9" t="s">
        <v>462</v>
      </c>
      <c r="AA13889" s="9" t="s">
        <v>198</v>
      </c>
      <c r="AB13889" s="9">
        <v>20655690</v>
      </c>
      <c r="AC13889" s="9" t="s">
        <v>14662</v>
      </c>
      <c r="AD13889" s="9" t="s">
        <v>231</v>
      </c>
      <c r="AE13889" s="5">
        <f t="shared" si="454"/>
        <v>0</v>
      </c>
      <c r="AF13889" s="5" t="str">
        <f t="shared" si="455"/>
        <v>katB</v>
      </c>
      <c r="AG13889" s="153"/>
      <c r="AH13889" s="153"/>
      <c r="AI13889" t="s">
        <v>201</v>
      </c>
      <c r="AJ13889" t="s">
        <v>17878</v>
      </c>
      <c r="AK13889" s="9" t="str">
        <f>VLOOKUP(Y13889,zdroj!D:AJ,33,0)</f>
        <v>katB</v>
      </c>
    </row>
    <row r="13890" spans="8:37" x14ac:dyDescent="0.25">
      <c r="H13890" s="8"/>
      <c r="I13890" s="8"/>
      <c r="N13890" s="23"/>
      <c r="O13890" s="24"/>
      <c r="P13890" s="19"/>
      <c r="Q13890" s="19"/>
      <c r="R13890" s="19"/>
      <c r="U13890" s="27"/>
      <c r="Y13890" s="9" t="s">
        <v>710</v>
      </c>
      <c r="Z13890" s="9" t="s">
        <v>462</v>
      </c>
      <c r="AA13890" s="9" t="s">
        <v>198</v>
      </c>
      <c r="AB13890" s="9">
        <v>20656297</v>
      </c>
      <c r="AC13890" s="9" t="s">
        <v>14663</v>
      </c>
      <c r="AD13890" s="9" t="s">
        <v>231</v>
      </c>
      <c r="AE13890" s="5">
        <f t="shared" si="454"/>
        <v>0</v>
      </c>
      <c r="AF13890" s="5" t="str">
        <f t="shared" si="455"/>
        <v>katB</v>
      </c>
      <c r="AG13890" s="153"/>
      <c r="AH13890" s="153"/>
      <c r="AI13890" t="s">
        <v>201</v>
      </c>
      <c r="AJ13890" t="s">
        <v>17878</v>
      </c>
      <c r="AK13890" s="9" t="str">
        <f>VLOOKUP(Y13890,zdroj!D:AJ,33,0)</f>
        <v>katB</v>
      </c>
    </row>
    <row r="13891" spans="8:37" x14ac:dyDescent="0.25">
      <c r="H13891" s="8"/>
      <c r="I13891" s="8"/>
      <c r="N13891" s="23"/>
      <c r="O13891" s="24"/>
      <c r="P13891" s="19"/>
      <c r="Q13891" s="19"/>
      <c r="R13891" s="19"/>
      <c r="U13891" s="27"/>
      <c r="Y13891" s="9" t="s">
        <v>710</v>
      </c>
      <c r="Z13891" s="9" t="s">
        <v>462</v>
      </c>
      <c r="AA13891" s="9" t="s">
        <v>198</v>
      </c>
      <c r="AB13891" s="9">
        <v>20656301</v>
      </c>
      <c r="AC13891" s="9" t="s">
        <v>14664</v>
      </c>
      <c r="AD13891" s="9" t="s">
        <v>231</v>
      </c>
      <c r="AE13891" s="5">
        <f t="shared" si="454"/>
        <v>0</v>
      </c>
      <c r="AF13891" s="5" t="str">
        <f t="shared" si="455"/>
        <v>katB</v>
      </c>
      <c r="AG13891" s="153"/>
      <c r="AH13891" s="153"/>
      <c r="AI13891" t="s">
        <v>201</v>
      </c>
      <c r="AJ13891" t="s">
        <v>17878</v>
      </c>
      <c r="AK13891" s="9" t="str">
        <f>VLOOKUP(Y13891,zdroj!D:AJ,33,0)</f>
        <v>katB</v>
      </c>
    </row>
    <row r="13892" spans="8:37" x14ac:dyDescent="0.25">
      <c r="H13892" s="8"/>
      <c r="I13892" s="8"/>
      <c r="N13892" s="23"/>
      <c r="O13892" s="24"/>
      <c r="P13892" s="19"/>
      <c r="Q13892" s="19"/>
      <c r="R13892" s="19"/>
      <c r="U13892" s="27"/>
      <c r="Y13892" s="9" t="s">
        <v>710</v>
      </c>
      <c r="Z13892" s="9" t="s">
        <v>462</v>
      </c>
      <c r="AA13892" s="9" t="s">
        <v>198</v>
      </c>
      <c r="AB13892" s="9">
        <v>20656319</v>
      </c>
      <c r="AC13892" s="9" t="s">
        <v>14665</v>
      </c>
      <c r="AD13892" s="9" t="s">
        <v>231</v>
      </c>
      <c r="AE13892" s="5">
        <f t="shared" si="454"/>
        <v>0</v>
      </c>
      <c r="AF13892" s="5" t="str">
        <f t="shared" si="455"/>
        <v>katB</v>
      </c>
      <c r="AG13892" s="153"/>
      <c r="AH13892" s="153"/>
      <c r="AI13892" t="s">
        <v>201</v>
      </c>
      <c r="AJ13892" t="s">
        <v>17878</v>
      </c>
      <c r="AK13892" s="9" t="str">
        <f>VLOOKUP(Y13892,zdroj!D:AJ,33,0)</f>
        <v>katB</v>
      </c>
    </row>
    <row r="13893" spans="8:37" x14ac:dyDescent="0.25">
      <c r="H13893" s="8"/>
      <c r="I13893" s="8"/>
      <c r="N13893" s="23"/>
      <c r="O13893" s="24"/>
      <c r="P13893" s="19"/>
      <c r="Q13893" s="19"/>
      <c r="R13893" s="19"/>
      <c r="U13893" s="27"/>
      <c r="Y13893" s="9" t="s">
        <v>710</v>
      </c>
      <c r="Z13893" s="9" t="s">
        <v>462</v>
      </c>
      <c r="AA13893" s="9" t="s">
        <v>198</v>
      </c>
      <c r="AB13893" s="9">
        <v>20656327</v>
      </c>
      <c r="AC13893" s="9" t="s">
        <v>14666</v>
      </c>
      <c r="AD13893" s="9" t="s">
        <v>800</v>
      </c>
      <c r="AE13893" s="5">
        <f t="shared" si="454"/>
        <v>0</v>
      </c>
      <c r="AF13893" s="5" t="str">
        <f t="shared" si="455"/>
        <v>Pokryto</v>
      </c>
      <c r="AG13893" s="153"/>
      <c r="AH13893" s="153"/>
      <c r="AI13893" t="s">
        <v>201</v>
      </c>
      <c r="AJ13893" t="s">
        <v>800</v>
      </c>
      <c r="AK13893" s="9" t="str">
        <f>VLOOKUP(Y13893,zdroj!D:AJ,33,0)</f>
        <v>katB</v>
      </c>
    </row>
    <row r="13894" spans="8:37" x14ac:dyDescent="0.25">
      <c r="H13894" s="8"/>
      <c r="I13894" s="8"/>
      <c r="N13894" s="23"/>
      <c r="O13894" s="24"/>
      <c r="P13894" s="19"/>
      <c r="Q13894" s="19"/>
      <c r="R13894" s="19"/>
      <c r="U13894" s="27"/>
      <c r="Y13894" s="9" t="s">
        <v>710</v>
      </c>
      <c r="Z13894" s="9" t="s">
        <v>462</v>
      </c>
      <c r="AA13894" s="9" t="s">
        <v>198</v>
      </c>
      <c r="AB13894" s="9">
        <v>20656335</v>
      </c>
      <c r="AC13894" s="9" t="s">
        <v>14667</v>
      </c>
      <c r="AD13894" s="9" t="s">
        <v>231</v>
      </c>
      <c r="AE13894" s="5">
        <f t="shared" si="454"/>
        <v>0</v>
      </c>
      <c r="AF13894" s="5" t="str">
        <f t="shared" si="455"/>
        <v>katB</v>
      </c>
      <c r="AG13894" s="153"/>
      <c r="AH13894" s="153"/>
      <c r="AI13894" t="s">
        <v>201</v>
      </c>
      <c r="AJ13894" t="s">
        <v>17878</v>
      </c>
      <c r="AK13894" s="9" t="str">
        <f>VLOOKUP(Y13894,zdroj!D:AJ,33,0)</f>
        <v>katB</v>
      </c>
    </row>
    <row r="13895" spans="8:37" x14ac:dyDescent="0.25">
      <c r="H13895" s="8"/>
      <c r="I13895" s="8"/>
      <c r="N13895" s="23"/>
      <c r="O13895" s="24"/>
      <c r="P13895" s="19"/>
      <c r="Q13895" s="19"/>
      <c r="R13895" s="19"/>
      <c r="U13895" s="27"/>
      <c r="Y13895" s="9" t="s">
        <v>710</v>
      </c>
      <c r="Z13895" s="9" t="s">
        <v>462</v>
      </c>
      <c r="AA13895" s="9" t="s">
        <v>198</v>
      </c>
      <c r="AB13895" s="9">
        <v>20656343</v>
      </c>
      <c r="AC13895" s="9" t="s">
        <v>14668</v>
      </c>
      <c r="AD13895" s="9" t="s">
        <v>800</v>
      </c>
      <c r="AE13895" s="5">
        <f t="shared" si="454"/>
        <v>0</v>
      </c>
      <c r="AF13895" s="5" t="str">
        <f t="shared" si="455"/>
        <v>Pokryto</v>
      </c>
      <c r="AG13895" s="153"/>
      <c r="AH13895" s="153"/>
      <c r="AI13895" t="s">
        <v>201</v>
      </c>
      <c r="AJ13895" t="s">
        <v>800</v>
      </c>
      <c r="AK13895" s="9" t="str">
        <f>VLOOKUP(Y13895,zdroj!D:AJ,33,0)</f>
        <v>katB</v>
      </c>
    </row>
    <row r="13896" spans="8:37" x14ac:dyDescent="0.25">
      <c r="H13896" s="8"/>
      <c r="I13896" s="8"/>
      <c r="N13896" s="23"/>
      <c r="O13896" s="24"/>
      <c r="P13896" s="19"/>
      <c r="Q13896" s="19"/>
      <c r="R13896" s="19"/>
      <c r="U13896" s="27"/>
      <c r="Y13896" s="9" t="s">
        <v>710</v>
      </c>
      <c r="Z13896" s="9" t="s">
        <v>462</v>
      </c>
      <c r="AA13896" s="9" t="s">
        <v>198</v>
      </c>
      <c r="AB13896" s="9">
        <v>20656351</v>
      </c>
      <c r="AC13896" s="9" t="s">
        <v>14669</v>
      </c>
      <c r="AD13896" s="9" t="s">
        <v>800</v>
      </c>
      <c r="AE13896" s="5">
        <f t="shared" si="454"/>
        <v>0</v>
      </c>
      <c r="AF13896" s="5" t="str">
        <f t="shared" si="455"/>
        <v>Pokryto</v>
      </c>
      <c r="AG13896" s="153"/>
      <c r="AH13896" s="153"/>
      <c r="AI13896" t="s">
        <v>201</v>
      </c>
      <c r="AJ13896" t="s">
        <v>800</v>
      </c>
      <c r="AK13896" s="9" t="str">
        <f>VLOOKUP(Y13896,zdroj!D:AJ,33,0)</f>
        <v>katB</v>
      </c>
    </row>
    <row r="13897" spans="8:37" x14ac:dyDescent="0.25">
      <c r="H13897" s="8"/>
      <c r="I13897" s="8"/>
      <c r="N13897" s="23"/>
      <c r="O13897" s="24"/>
      <c r="P13897" s="19"/>
      <c r="Q13897" s="19"/>
      <c r="R13897" s="19"/>
      <c r="U13897" s="27"/>
      <c r="Y13897" s="9" t="s">
        <v>710</v>
      </c>
      <c r="Z13897" s="9" t="s">
        <v>462</v>
      </c>
      <c r="AA13897" s="9" t="s">
        <v>198</v>
      </c>
      <c r="AB13897" s="9">
        <v>20656360</v>
      </c>
      <c r="AC13897" s="9" t="s">
        <v>14670</v>
      </c>
      <c r="AD13897" s="9" t="s">
        <v>231</v>
      </c>
      <c r="AE13897" s="5">
        <f t="shared" si="454"/>
        <v>0</v>
      </c>
      <c r="AF13897" s="5" t="str">
        <f t="shared" si="455"/>
        <v>katB</v>
      </c>
      <c r="AG13897" s="153"/>
      <c r="AH13897" s="153"/>
      <c r="AI13897" t="s">
        <v>201</v>
      </c>
      <c r="AJ13897" t="s">
        <v>17878</v>
      </c>
      <c r="AK13897" s="9" t="str">
        <f>VLOOKUP(Y13897,zdroj!D:AJ,33,0)</f>
        <v>katB</v>
      </c>
    </row>
    <row r="13898" spans="8:37" x14ac:dyDescent="0.25">
      <c r="H13898" s="8"/>
      <c r="I13898" s="8"/>
      <c r="N13898" s="23"/>
      <c r="O13898" s="24"/>
      <c r="P13898" s="19"/>
      <c r="Q13898" s="19"/>
      <c r="R13898" s="19"/>
      <c r="U13898" s="27"/>
      <c r="Y13898" s="9" t="s">
        <v>710</v>
      </c>
      <c r="Z13898" s="9" t="s">
        <v>462</v>
      </c>
      <c r="AA13898" s="9" t="s">
        <v>198</v>
      </c>
      <c r="AB13898" s="9">
        <v>20656378</v>
      </c>
      <c r="AC13898" s="9" t="s">
        <v>14671</v>
      </c>
      <c r="AD13898" s="9" t="s">
        <v>800</v>
      </c>
      <c r="AE13898" s="5">
        <f t="shared" ref="AE13898:AE13961" si="456">VLOOKUP(Y13898,K:T,10,0)</f>
        <v>0</v>
      </c>
      <c r="AF13898" s="5" t="str">
        <f t="shared" ref="AF13898:AF13961" si="457">IF(AE13898="A",IF(AD13898="katA","katB",AD13898),AD13898)</f>
        <v>Pokryto</v>
      </c>
      <c r="AG13898" s="153"/>
      <c r="AH13898" s="153"/>
      <c r="AI13898" t="s">
        <v>17879</v>
      </c>
      <c r="AJ13898" t="s">
        <v>800</v>
      </c>
      <c r="AK13898" s="9" t="str">
        <f>VLOOKUP(Y13898,zdroj!D:AJ,33,0)</f>
        <v>katB</v>
      </c>
    </row>
    <row r="13899" spans="8:37" x14ac:dyDescent="0.25">
      <c r="H13899" s="8"/>
      <c r="I13899" s="8"/>
      <c r="N13899" s="23"/>
      <c r="O13899" s="24"/>
      <c r="P13899" s="19"/>
      <c r="Q13899" s="19"/>
      <c r="R13899" s="19"/>
      <c r="U13899" s="27"/>
      <c r="Y13899" s="9" t="s">
        <v>710</v>
      </c>
      <c r="Z13899" s="9" t="s">
        <v>462</v>
      </c>
      <c r="AA13899" s="9" t="s">
        <v>198</v>
      </c>
      <c r="AB13899" s="9">
        <v>20656386</v>
      </c>
      <c r="AC13899" s="9" t="s">
        <v>14672</v>
      </c>
      <c r="AD13899" s="9" t="s">
        <v>231</v>
      </c>
      <c r="AE13899" s="5">
        <f t="shared" si="456"/>
        <v>0</v>
      </c>
      <c r="AF13899" s="5" t="str">
        <f t="shared" si="457"/>
        <v>katB</v>
      </c>
      <c r="AG13899" s="153"/>
      <c r="AH13899" s="153"/>
      <c r="AI13899" t="s">
        <v>201</v>
      </c>
      <c r="AJ13899" t="s">
        <v>17878</v>
      </c>
      <c r="AK13899" s="9" t="str">
        <f>VLOOKUP(Y13899,zdroj!D:AJ,33,0)</f>
        <v>katB</v>
      </c>
    </row>
    <row r="13900" spans="8:37" x14ac:dyDescent="0.25">
      <c r="H13900" s="8"/>
      <c r="I13900" s="8"/>
      <c r="N13900" s="23"/>
      <c r="O13900" s="24"/>
      <c r="P13900" s="19"/>
      <c r="Q13900" s="19"/>
      <c r="R13900" s="19"/>
      <c r="U13900" s="27"/>
      <c r="Y13900" s="9" t="s">
        <v>710</v>
      </c>
      <c r="Z13900" s="9" t="s">
        <v>462</v>
      </c>
      <c r="AA13900" s="9" t="s">
        <v>198</v>
      </c>
      <c r="AB13900" s="9">
        <v>20655703</v>
      </c>
      <c r="AC13900" s="9" t="s">
        <v>14673</v>
      </c>
      <c r="AD13900" s="9" t="s">
        <v>231</v>
      </c>
      <c r="AE13900" s="5">
        <f t="shared" si="456"/>
        <v>0</v>
      </c>
      <c r="AF13900" s="5" t="str">
        <f t="shared" si="457"/>
        <v>katB</v>
      </c>
      <c r="AG13900" s="153"/>
      <c r="AH13900" s="153"/>
      <c r="AI13900" t="s">
        <v>201</v>
      </c>
      <c r="AJ13900" t="s">
        <v>17878</v>
      </c>
      <c r="AK13900" s="9" t="str">
        <f>VLOOKUP(Y13900,zdroj!D:AJ,33,0)</f>
        <v>katB</v>
      </c>
    </row>
    <row r="13901" spans="8:37" x14ac:dyDescent="0.25">
      <c r="H13901" s="8"/>
      <c r="I13901" s="8"/>
      <c r="N13901" s="23"/>
      <c r="O13901" s="24"/>
      <c r="P13901" s="19"/>
      <c r="Q13901" s="19"/>
      <c r="R13901" s="19"/>
      <c r="U13901" s="27"/>
      <c r="Y13901" s="9" t="s">
        <v>710</v>
      </c>
      <c r="Z13901" s="9" t="s">
        <v>462</v>
      </c>
      <c r="AA13901" s="9" t="s">
        <v>198</v>
      </c>
      <c r="AB13901" s="9">
        <v>20656394</v>
      </c>
      <c r="AC13901" s="9" t="s">
        <v>14674</v>
      </c>
      <c r="AD13901" s="9" t="s">
        <v>231</v>
      </c>
      <c r="AE13901" s="5">
        <f t="shared" si="456"/>
        <v>0</v>
      </c>
      <c r="AF13901" s="5" t="str">
        <f t="shared" si="457"/>
        <v>katB</v>
      </c>
      <c r="AG13901" s="153"/>
      <c r="AH13901" s="153"/>
      <c r="AI13901" t="s">
        <v>201</v>
      </c>
      <c r="AJ13901" t="s">
        <v>17878</v>
      </c>
      <c r="AK13901" s="9" t="str">
        <f>VLOOKUP(Y13901,zdroj!D:AJ,33,0)</f>
        <v>katB</v>
      </c>
    </row>
    <row r="13902" spans="8:37" x14ac:dyDescent="0.25">
      <c r="H13902" s="8"/>
      <c r="I13902" s="8"/>
      <c r="N13902" s="23"/>
      <c r="O13902" s="24"/>
      <c r="P13902" s="19"/>
      <c r="Q13902" s="19"/>
      <c r="R13902" s="19"/>
      <c r="U13902" s="27"/>
      <c r="Y13902" s="9" t="s">
        <v>710</v>
      </c>
      <c r="Z13902" s="9" t="s">
        <v>462</v>
      </c>
      <c r="AA13902" s="9" t="s">
        <v>198</v>
      </c>
      <c r="AB13902" s="9">
        <v>20656416</v>
      </c>
      <c r="AC13902" s="9" t="s">
        <v>14675</v>
      </c>
      <c r="AD13902" s="9" t="s">
        <v>231</v>
      </c>
      <c r="AE13902" s="5">
        <f t="shared" si="456"/>
        <v>0</v>
      </c>
      <c r="AF13902" s="5" t="str">
        <f t="shared" si="457"/>
        <v>katB</v>
      </c>
      <c r="AG13902" s="153"/>
      <c r="AH13902" s="153"/>
      <c r="AI13902" t="s">
        <v>201</v>
      </c>
      <c r="AJ13902" t="s">
        <v>17878</v>
      </c>
      <c r="AK13902" s="9" t="str">
        <f>VLOOKUP(Y13902,zdroj!D:AJ,33,0)</f>
        <v>katB</v>
      </c>
    </row>
    <row r="13903" spans="8:37" x14ac:dyDescent="0.25">
      <c r="H13903" s="8"/>
      <c r="I13903" s="8"/>
      <c r="N13903" s="23"/>
      <c r="O13903" s="24"/>
      <c r="P13903" s="19"/>
      <c r="Q13903" s="19"/>
      <c r="R13903" s="19"/>
      <c r="U13903" s="27"/>
      <c r="Y13903" s="9" t="s">
        <v>710</v>
      </c>
      <c r="Z13903" s="9" t="s">
        <v>462</v>
      </c>
      <c r="AA13903" s="9" t="s">
        <v>198</v>
      </c>
      <c r="AB13903" s="9">
        <v>20656424</v>
      </c>
      <c r="AC13903" s="9" t="s">
        <v>14676</v>
      </c>
      <c r="AD13903" s="9" t="s">
        <v>231</v>
      </c>
      <c r="AE13903" s="5">
        <f t="shared" si="456"/>
        <v>0</v>
      </c>
      <c r="AF13903" s="5" t="str">
        <f t="shared" si="457"/>
        <v>katB</v>
      </c>
      <c r="AG13903" s="153"/>
      <c r="AH13903" s="153"/>
      <c r="AI13903" t="s">
        <v>201</v>
      </c>
      <c r="AJ13903" t="s">
        <v>17878</v>
      </c>
      <c r="AK13903" s="9" t="str">
        <f>VLOOKUP(Y13903,zdroj!D:AJ,33,0)</f>
        <v>katB</v>
      </c>
    </row>
    <row r="13904" spans="8:37" x14ac:dyDescent="0.25">
      <c r="H13904" s="8"/>
      <c r="I13904" s="8"/>
      <c r="N13904" s="23"/>
      <c r="O13904" s="24"/>
      <c r="P13904" s="19"/>
      <c r="Q13904" s="19"/>
      <c r="R13904" s="19"/>
      <c r="U13904" s="27"/>
      <c r="Y13904" s="9" t="s">
        <v>710</v>
      </c>
      <c r="Z13904" s="9" t="s">
        <v>462</v>
      </c>
      <c r="AA13904" s="9" t="s">
        <v>198</v>
      </c>
      <c r="AB13904" s="9">
        <v>20656432</v>
      </c>
      <c r="AC13904" s="9" t="s">
        <v>14677</v>
      </c>
      <c r="AD13904" s="9" t="s">
        <v>231</v>
      </c>
      <c r="AE13904" s="5">
        <f t="shared" si="456"/>
        <v>0</v>
      </c>
      <c r="AF13904" s="5" t="str">
        <f t="shared" si="457"/>
        <v>katB</v>
      </c>
      <c r="AG13904" s="153"/>
      <c r="AH13904" s="153"/>
      <c r="AI13904" t="s">
        <v>201</v>
      </c>
      <c r="AJ13904" t="s">
        <v>17878</v>
      </c>
      <c r="AK13904" s="9" t="str">
        <f>VLOOKUP(Y13904,zdroj!D:AJ,33,0)</f>
        <v>katB</v>
      </c>
    </row>
    <row r="13905" spans="8:37" x14ac:dyDescent="0.25">
      <c r="H13905" s="8"/>
      <c r="I13905" s="8"/>
      <c r="N13905" s="23"/>
      <c r="O13905" s="24"/>
      <c r="P13905" s="19"/>
      <c r="Q13905" s="19"/>
      <c r="R13905" s="19"/>
      <c r="U13905" s="27"/>
      <c r="Y13905" s="9" t="s">
        <v>710</v>
      </c>
      <c r="Z13905" s="9" t="s">
        <v>462</v>
      </c>
      <c r="AA13905" s="9" t="s">
        <v>198</v>
      </c>
      <c r="AB13905" s="9">
        <v>20656441</v>
      </c>
      <c r="AC13905" s="9" t="s">
        <v>14678</v>
      </c>
      <c r="AD13905" s="9" t="s">
        <v>231</v>
      </c>
      <c r="AE13905" s="5">
        <f t="shared" si="456"/>
        <v>0</v>
      </c>
      <c r="AF13905" s="5" t="str">
        <f t="shared" si="457"/>
        <v>katB</v>
      </c>
      <c r="AG13905" s="153"/>
      <c r="AH13905" s="153"/>
      <c r="AI13905" t="s">
        <v>201</v>
      </c>
      <c r="AJ13905" t="s">
        <v>17878</v>
      </c>
      <c r="AK13905" s="9" t="str">
        <f>VLOOKUP(Y13905,zdroj!D:AJ,33,0)</f>
        <v>katB</v>
      </c>
    </row>
    <row r="13906" spans="8:37" x14ac:dyDescent="0.25">
      <c r="H13906" s="8"/>
      <c r="I13906" s="8"/>
      <c r="N13906" s="23"/>
      <c r="O13906" s="24"/>
      <c r="P13906" s="19"/>
      <c r="Q13906" s="19"/>
      <c r="R13906" s="19"/>
      <c r="U13906" s="27"/>
      <c r="Y13906" s="9" t="s">
        <v>710</v>
      </c>
      <c r="Z13906" s="9" t="s">
        <v>462</v>
      </c>
      <c r="AA13906" s="9" t="s">
        <v>198</v>
      </c>
      <c r="AB13906" s="9">
        <v>20656459</v>
      </c>
      <c r="AC13906" s="9" t="s">
        <v>14679</v>
      </c>
      <c r="AD13906" s="9" t="s">
        <v>231</v>
      </c>
      <c r="AE13906" s="5">
        <f t="shared" si="456"/>
        <v>0</v>
      </c>
      <c r="AF13906" s="5" t="str">
        <f t="shared" si="457"/>
        <v>katB</v>
      </c>
      <c r="AG13906" s="153"/>
      <c r="AH13906" s="153"/>
      <c r="AI13906" t="s">
        <v>201</v>
      </c>
      <c r="AJ13906" t="s">
        <v>17878</v>
      </c>
      <c r="AK13906" s="9" t="str">
        <f>VLOOKUP(Y13906,zdroj!D:AJ,33,0)</f>
        <v>katB</v>
      </c>
    </row>
    <row r="13907" spans="8:37" x14ac:dyDescent="0.25">
      <c r="H13907" s="8"/>
      <c r="I13907" s="8"/>
      <c r="N13907" s="23"/>
      <c r="O13907" s="24"/>
      <c r="P13907" s="19"/>
      <c r="Q13907" s="19"/>
      <c r="R13907" s="19"/>
      <c r="U13907" s="27"/>
      <c r="Y13907" s="9" t="s">
        <v>710</v>
      </c>
      <c r="Z13907" s="9" t="s">
        <v>462</v>
      </c>
      <c r="AA13907" s="9" t="s">
        <v>198</v>
      </c>
      <c r="AB13907" s="9">
        <v>20656467</v>
      </c>
      <c r="AC13907" s="9" t="s">
        <v>14680</v>
      </c>
      <c r="AD13907" s="9" t="s">
        <v>231</v>
      </c>
      <c r="AE13907" s="5">
        <f t="shared" si="456"/>
        <v>0</v>
      </c>
      <c r="AF13907" s="5" t="str">
        <f t="shared" si="457"/>
        <v>katB</v>
      </c>
      <c r="AG13907" s="153"/>
      <c r="AH13907" s="153"/>
      <c r="AI13907" t="s">
        <v>201</v>
      </c>
      <c r="AJ13907" t="s">
        <v>17878</v>
      </c>
      <c r="AK13907" s="9" t="str">
        <f>VLOOKUP(Y13907,zdroj!D:AJ,33,0)</f>
        <v>katB</v>
      </c>
    </row>
    <row r="13908" spans="8:37" x14ac:dyDescent="0.25">
      <c r="H13908" s="8"/>
      <c r="I13908" s="8"/>
      <c r="N13908" s="23"/>
      <c r="O13908" s="24"/>
      <c r="P13908" s="19"/>
      <c r="Q13908" s="19"/>
      <c r="R13908" s="19"/>
      <c r="U13908" s="27"/>
      <c r="Y13908" s="9" t="s">
        <v>710</v>
      </c>
      <c r="Z13908" s="9" t="s">
        <v>462</v>
      </c>
      <c r="AA13908" s="9" t="s">
        <v>198</v>
      </c>
      <c r="AB13908" s="9">
        <v>20656475</v>
      </c>
      <c r="AC13908" s="9" t="s">
        <v>14681</v>
      </c>
      <c r="AD13908" s="9" t="s">
        <v>231</v>
      </c>
      <c r="AE13908" s="5">
        <f t="shared" si="456"/>
        <v>0</v>
      </c>
      <c r="AF13908" s="5" t="str">
        <f t="shared" si="457"/>
        <v>katB</v>
      </c>
      <c r="AG13908" s="153"/>
      <c r="AH13908" s="153"/>
      <c r="AI13908" t="s">
        <v>201</v>
      </c>
      <c r="AJ13908" t="s">
        <v>17878</v>
      </c>
      <c r="AK13908" s="9" t="str">
        <f>VLOOKUP(Y13908,zdroj!D:AJ,33,0)</f>
        <v>katB</v>
      </c>
    </row>
    <row r="13909" spans="8:37" x14ac:dyDescent="0.25">
      <c r="H13909" s="8"/>
      <c r="I13909" s="8"/>
      <c r="N13909" s="23"/>
      <c r="O13909" s="24"/>
      <c r="P13909" s="19"/>
      <c r="Q13909" s="19"/>
      <c r="R13909" s="19"/>
      <c r="U13909" s="27"/>
      <c r="Y13909" s="9" t="s">
        <v>710</v>
      </c>
      <c r="Z13909" s="9" t="s">
        <v>462</v>
      </c>
      <c r="AA13909" s="9" t="s">
        <v>198</v>
      </c>
      <c r="AB13909" s="9">
        <v>20656483</v>
      </c>
      <c r="AC13909" s="9" t="s">
        <v>14682</v>
      </c>
      <c r="AD13909" s="9" t="s">
        <v>231</v>
      </c>
      <c r="AE13909" s="5">
        <f t="shared" si="456"/>
        <v>0</v>
      </c>
      <c r="AF13909" s="5" t="str">
        <f t="shared" si="457"/>
        <v>katB</v>
      </c>
      <c r="AG13909" s="153"/>
      <c r="AH13909" s="153"/>
      <c r="AI13909" t="s">
        <v>201</v>
      </c>
      <c r="AJ13909" t="s">
        <v>17878</v>
      </c>
      <c r="AK13909" s="9" t="str">
        <f>VLOOKUP(Y13909,zdroj!D:AJ,33,0)</f>
        <v>katB</v>
      </c>
    </row>
    <row r="13910" spans="8:37" x14ac:dyDescent="0.25">
      <c r="H13910" s="8"/>
      <c r="I13910" s="8"/>
      <c r="N13910" s="23"/>
      <c r="O13910" s="24"/>
      <c r="P13910" s="19"/>
      <c r="Q13910" s="19"/>
      <c r="R13910" s="19"/>
      <c r="U13910" s="27"/>
      <c r="Y13910" s="9" t="s">
        <v>710</v>
      </c>
      <c r="Z13910" s="9" t="s">
        <v>462</v>
      </c>
      <c r="AA13910" s="9" t="s">
        <v>198</v>
      </c>
      <c r="AB13910" s="9">
        <v>20655711</v>
      </c>
      <c r="AC13910" s="9" t="s">
        <v>14683</v>
      </c>
      <c r="AD13910" s="9" t="s">
        <v>231</v>
      </c>
      <c r="AE13910" s="5">
        <f t="shared" si="456"/>
        <v>0</v>
      </c>
      <c r="AF13910" s="5" t="str">
        <f t="shared" si="457"/>
        <v>katB</v>
      </c>
      <c r="AG13910" s="153"/>
      <c r="AH13910" s="153"/>
      <c r="AI13910" t="s">
        <v>201</v>
      </c>
      <c r="AJ13910" t="s">
        <v>17878</v>
      </c>
      <c r="AK13910" s="9" t="str">
        <f>VLOOKUP(Y13910,zdroj!D:AJ,33,0)</f>
        <v>katB</v>
      </c>
    </row>
    <row r="13911" spans="8:37" x14ac:dyDescent="0.25">
      <c r="H13911" s="8"/>
      <c r="I13911" s="8"/>
      <c r="N13911" s="23"/>
      <c r="O13911" s="24"/>
      <c r="P13911" s="19"/>
      <c r="Q13911" s="19"/>
      <c r="R13911" s="19"/>
      <c r="U13911" s="27"/>
      <c r="Y13911" s="9" t="s">
        <v>710</v>
      </c>
      <c r="Z13911" s="9" t="s">
        <v>462</v>
      </c>
      <c r="AA13911" s="9" t="s">
        <v>198</v>
      </c>
      <c r="AB13911" s="9">
        <v>20656491</v>
      </c>
      <c r="AC13911" s="9" t="s">
        <v>14684</v>
      </c>
      <c r="AD13911" s="9" t="s">
        <v>231</v>
      </c>
      <c r="AE13911" s="5">
        <f t="shared" si="456"/>
        <v>0</v>
      </c>
      <c r="AF13911" s="5" t="str">
        <f t="shared" si="457"/>
        <v>katB</v>
      </c>
      <c r="AG13911" s="153"/>
      <c r="AH13911" s="153"/>
      <c r="AI13911" t="s">
        <v>17879</v>
      </c>
      <c r="AJ13911" t="s">
        <v>17878</v>
      </c>
      <c r="AK13911" s="9" t="str">
        <f>VLOOKUP(Y13911,zdroj!D:AJ,33,0)</f>
        <v>katB</v>
      </c>
    </row>
    <row r="13912" spans="8:37" x14ac:dyDescent="0.25">
      <c r="H13912" s="8"/>
      <c r="I13912" s="8"/>
      <c r="N13912" s="23"/>
      <c r="O13912" s="24"/>
      <c r="P13912" s="19"/>
      <c r="Q13912" s="19"/>
      <c r="R13912" s="19"/>
      <c r="U13912" s="27"/>
      <c r="Y13912" s="9" t="s">
        <v>710</v>
      </c>
      <c r="Z13912" s="9" t="s">
        <v>462</v>
      </c>
      <c r="AA13912" s="9" t="s">
        <v>198</v>
      </c>
      <c r="AB13912" s="9">
        <v>20656505</v>
      </c>
      <c r="AC13912" s="9" t="s">
        <v>14685</v>
      </c>
      <c r="AD13912" s="9" t="s">
        <v>800</v>
      </c>
      <c r="AE13912" s="5">
        <f t="shared" si="456"/>
        <v>0</v>
      </c>
      <c r="AF13912" s="5" t="str">
        <f t="shared" si="457"/>
        <v>Pokryto</v>
      </c>
      <c r="AG13912" s="153"/>
      <c r="AH13912" s="153"/>
      <c r="AI13912" t="s">
        <v>201</v>
      </c>
      <c r="AJ13912" t="s">
        <v>800</v>
      </c>
      <c r="AK13912" s="9" t="str">
        <f>VLOOKUP(Y13912,zdroj!D:AJ,33,0)</f>
        <v>katB</v>
      </c>
    </row>
    <row r="13913" spans="8:37" x14ac:dyDescent="0.25">
      <c r="H13913" s="8"/>
      <c r="I13913" s="8"/>
      <c r="N13913" s="23"/>
      <c r="O13913" s="24"/>
      <c r="P13913" s="19"/>
      <c r="Q13913" s="19"/>
      <c r="R13913" s="19"/>
      <c r="U13913" s="27"/>
      <c r="Y13913" s="9" t="s">
        <v>710</v>
      </c>
      <c r="Z13913" s="9" t="s">
        <v>462</v>
      </c>
      <c r="AA13913" s="9" t="s">
        <v>198</v>
      </c>
      <c r="AB13913" s="9">
        <v>20656513</v>
      </c>
      <c r="AC13913" s="9" t="s">
        <v>14686</v>
      </c>
      <c r="AD13913" s="9" t="s">
        <v>231</v>
      </c>
      <c r="AE13913" s="5">
        <f t="shared" si="456"/>
        <v>0</v>
      </c>
      <c r="AF13913" s="5" t="str">
        <f t="shared" si="457"/>
        <v>katB</v>
      </c>
      <c r="AG13913" s="153"/>
      <c r="AH13913" s="153"/>
      <c r="AI13913" t="s">
        <v>201</v>
      </c>
      <c r="AJ13913" t="s">
        <v>17878</v>
      </c>
      <c r="AK13913" s="9" t="str">
        <f>VLOOKUP(Y13913,zdroj!D:AJ,33,0)</f>
        <v>katB</v>
      </c>
    </row>
    <row r="13914" spans="8:37" x14ac:dyDescent="0.25">
      <c r="H13914" s="8"/>
      <c r="I13914" s="8"/>
      <c r="N13914" s="23"/>
      <c r="O13914" s="24"/>
      <c r="P13914" s="19"/>
      <c r="Q13914" s="19"/>
      <c r="R13914" s="19"/>
      <c r="U13914" s="27"/>
      <c r="Y13914" s="9" t="s">
        <v>710</v>
      </c>
      <c r="Z13914" s="9" t="s">
        <v>462</v>
      </c>
      <c r="AA13914" s="9" t="s">
        <v>198</v>
      </c>
      <c r="AB13914" s="9">
        <v>20656521</v>
      </c>
      <c r="AC13914" s="9" t="s">
        <v>14687</v>
      </c>
      <c r="AD13914" s="9" t="s">
        <v>231</v>
      </c>
      <c r="AE13914" s="5">
        <f t="shared" si="456"/>
        <v>0</v>
      </c>
      <c r="AF13914" s="5" t="str">
        <f t="shared" si="457"/>
        <v>katB</v>
      </c>
      <c r="AG13914" s="153"/>
      <c r="AH13914" s="153"/>
      <c r="AI13914" t="s">
        <v>229</v>
      </c>
      <c r="AJ13914" t="s">
        <v>17878</v>
      </c>
      <c r="AK13914" s="9" t="str">
        <f>VLOOKUP(Y13914,zdroj!D:AJ,33,0)</f>
        <v>katB</v>
      </c>
    </row>
    <row r="13915" spans="8:37" x14ac:dyDescent="0.25">
      <c r="H13915" s="8"/>
      <c r="I13915" s="8"/>
      <c r="N13915" s="23"/>
      <c r="O13915" s="24"/>
      <c r="P13915" s="19"/>
      <c r="Q13915" s="19"/>
      <c r="R13915" s="19"/>
      <c r="U13915" s="27"/>
      <c r="Y13915" s="9" t="s">
        <v>710</v>
      </c>
      <c r="Z13915" s="9" t="s">
        <v>462</v>
      </c>
      <c r="AA13915" s="9" t="s">
        <v>198</v>
      </c>
      <c r="AB13915" s="9">
        <v>20656530</v>
      </c>
      <c r="AC13915" s="9" t="s">
        <v>14688</v>
      </c>
      <c r="AD13915" s="9" t="s">
        <v>231</v>
      </c>
      <c r="AE13915" s="5">
        <f t="shared" si="456"/>
        <v>0</v>
      </c>
      <c r="AF13915" s="5" t="str">
        <f t="shared" si="457"/>
        <v>katB</v>
      </c>
      <c r="AG13915" s="153"/>
      <c r="AH13915" s="153"/>
      <c r="AI13915" t="s">
        <v>201</v>
      </c>
      <c r="AJ13915" t="s">
        <v>17878</v>
      </c>
      <c r="AK13915" s="9" t="str">
        <f>VLOOKUP(Y13915,zdroj!D:AJ,33,0)</f>
        <v>katB</v>
      </c>
    </row>
    <row r="13916" spans="8:37" x14ac:dyDescent="0.25">
      <c r="H13916" s="8"/>
      <c r="I13916" s="8"/>
      <c r="N13916" s="23"/>
      <c r="O13916" s="24"/>
      <c r="P13916" s="19"/>
      <c r="Q13916" s="19"/>
      <c r="R13916" s="19"/>
      <c r="U13916" s="27"/>
      <c r="Y13916" s="9" t="s">
        <v>710</v>
      </c>
      <c r="Z13916" s="9" t="s">
        <v>462</v>
      </c>
      <c r="AA13916" s="9" t="s">
        <v>198</v>
      </c>
      <c r="AB13916" s="9">
        <v>20656548</v>
      </c>
      <c r="AC13916" s="9" t="s">
        <v>14689</v>
      </c>
      <c r="AD13916" s="9" t="s">
        <v>231</v>
      </c>
      <c r="AE13916" s="5">
        <f t="shared" si="456"/>
        <v>0</v>
      </c>
      <c r="AF13916" s="5" t="str">
        <f t="shared" si="457"/>
        <v>katB</v>
      </c>
      <c r="AG13916" s="153"/>
      <c r="AH13916" s="153"/>
      <c r="AI13916" t="s">
        <v>201</v>
      </c>
      <c r="AJ13916" t="s">
        <v>17878</v>
      </c>
      <c r="AK13916" s="9" t="str">
        <f>VLOOKUP(Y13916,zdroj!D:AJ,33,0)</f>
        <v>katB</v>
      </c>
    </row>
    <row r="13917" spans="8:37" x14ac:dyDescent="0.25">
      <c r="H13917" s="8"/>
      <c r="I13917" s="8"/>
      <c r="N13917" s="23"/>
      <c r="O13917" s="24"/>
      <c r="P13917" s="19"/>
      <c r="Q13917" s="19"/>
      <c r="R13917" s="19"/>
      <c r="U13917" s="27"/>
      <c r="Y13917" s="9" t="s">
        <v>710</v>
      </c>
      <c r="Z13917" s="9" t="s">
        <v>462</v>
      </c>
      <c r="AA13917" s="9" t="s">
        <v>198</v>
      </c>
      <c r="AB13917" s="9">
        <v>20656556</v>
      </c>
      <c r="AC13917" s="9" t="s">
        <v>14690</v>
      </c>
      <c r="AD13917" s="9" t="s">
        <v>231</v>
      </c>
      <c r="AE13917" s="5">
        <f t="shared" si="456"/>
        <v>0</v>
      </c>
      <c r="AF13917" s="5" t="str">
        <f t="shared" si="457"/>
        <v>katB</v>
      </c>
      <c r="AG13917" s="153"/>
      <c r="AH13917" s="153"/>
      <c r="AI13917" t="s">
        <v>201</v>
      </c>
      <c r="AJ13917" t="s">
        <v>17878</v>
      </c>
      <c r="AK13917" s="9" t="str">
        <f>VLOOKUP(Y13917,zdroj!D:AJ,33,0)</f>
        <v>katB</v>
      </c>
    </row>
    <row r="13918" spans="8:37" x14ac:dyDescent="0.25">
      <c r="H13918" s="8"/>
      <c r="I13918" s="8"/>
      <c r="N13918" s="23"/>
      <c r="O13918" s="24"/>
      <c r="P13918" s="19"/>
      <c r="Q13918" s="19"/>
      <c r="R13918" s="19"/>
      <c r="U13918" s="27"/>
      <c r="Y13918" s="9" t="s">
        <v>710</v>
      </c>
      <c r="Z13918" s="9" t="s">
        <v>462</v>
      </c>
      <c r="AA13918" s="9" t="s">
        <v>198</v>
      </c>
      <c r="AB13918" s="9">
        <v>20656564</v>
      </c>
      <c r="AC13918" s="9" t="s">
        <v>14691</v>
      </c>
      <c r="AD13918" s="9" t="s">
        <v>231</v>
      </c>
      <c r="AE13918" s="5">
        <f t="shared" si="456"/>
        <v>0</v>
      </c>
      <c r="AF13918" s="5" t="str">
        <f t="shared" si="457"/>
        <v>katB</v>
      </c>
      <c r="AG13918" s="153"/>
      <c r="AH13918" s="153"/>
      <c r="AI13918" t="s">
        <v>201</v>
      </c>
      <c r="AJ13918" t="s">
        <v>17878</v>
      </c>
      <c r="AK13918" s="9" t="str">
        <f>VLOOKUP(Y13918,zdroj!D:AJ,33,0)</f>
        <v>katB</v>
      </c>
    </row>
    <row r="13919" spans="8:37" x14ac:dyDescent="0.25">
      <c r="H13919" s="8"/>
      <c r="I13919" s="8"/>
      <c r="N13919" s="23"/>
      <c r="O13919" s="24"/>
      <c r="P13919" s="19"/>
      <c r="Q13919" s="19"/>
      <c r="R13919" s="19"/>
      <c r="U13919" s="27"/>
      <c r="Y13919" s="9" t="s">
        <v>710</v>
      </c>
      <c r="Z13919" s="9" t="s">
        <v>462</v>
      </c>
      <c r="AA13919" s="9" t="s">
        <v>198</v>
      </c>
      <c r="AB13919" s="9">
        <v>20656572</v>
      </c>
      <c r="AC13919" s="9" t="s">
        <v>14692</v>
      </c>
      <c r="AD13919" s="9" t="s">
        <v>231</v>
      </c>
      <c r="AE13919" s="5">
        <f t="shared" si="456"/>
        <v>0</v>
      </c>
      <c r="AF13919" s="5" t="str">
        <f t="shared" si="457"/>
        <v>katB</v>
      </c>
      <c r="AG13919" s="153"/>
      <c r="AH13919" s="153"/>
      <c r="AI13919" t="s">
        <v>201</v>
      </c>
      <c r="AJ13919" t="s">
        <v>17878</v>
      </c>
      <c r="AK13919" s="9" t="str">
        <f>VLOOKUP(Y13919,zdroj!D:AJ,33,0)</f>
        <v>katB</v>
      </c>
    </row>
    <row r="13920" spans="8:37" x14ac:dyDescent="0.25">
      <c r="H13920" s="8"/>
      <c r="I13920" s="8"/>
      <c r="N13920" s="23"/>
      <c r="O13920" s="24"/>
      <c r="P13920" s="19"/>
      <c r="Q13920" s="19"/>
      <c r="R13920" s="19"/>
      <c r="U13920" s="27"/>
      <c r="Y13920" s="9" t="s">
        <v>710</v>
      </c>
      <c r="Z13920" s="9" t="s">
        <v>462</v>
      </c>
      <c r="AA13920" s="9" t="s">
        <v>198</v>
      </c>
      <c r="AB13920" s="9">
        <v>20656581</v>
      </c>
      <c r="AC13920" s="9" t="s">
        <v>14693</v>
      </c>
      <c r="AD13920" s="9" t="s">
        <v>231</v>
      </c>
      <c r="AE13920" s="5">
        <f t="shared" si="456"/>
        <v>0</v>
      </c>
      <c r="AF13920" s="5" t="str">
        <f t="shared" si="457"/>
        <v>katB</v>
      </c>
      <c r="AG13920" s="153"/>
      <c r="AH13920" s="153"/>
      <c r="AI13920" t="s">
        <v>201</v>
      </c>
      <c r="AJ13920" t="s">
        <v>17878</v>
      </c>
      <c r="AK13920" s="9" t="str">
        <f>VLOOKUP(Y13920,zdroj!D:AJ,33,0)</f>
        <v>katB</v>
      </c>
    </row>
    <row r="13921" spans="8:37" x14ac:dyDescent="0.25">
      <c r="H13921" s="8"/>
      <c r="I13921" s="8"/>
      <c r="N13921" s="23"/>
      <c r="O13921" s="24"/>
      <c r="P13921" s="19"/>
      <c r="Q13921" s="19"/>
      <c r="R13921" s="19"/>
      <c r="U13921" s="27"/>
      <c r="Y13921" s="9" t="s">
        <v>712</v>
      </c>
      <c r="Z13921" s="9" t="s">
        <v>462</v>
      </c>
      <c r="AA13921" s="9" t="s">
        <v>199</v>
      </c>
      <c r="AB13921" s="9">
        <v>8092095</v>
      </c>
      <c r="AC13921" s="9" t="s">
        <v>14694</v>
      </c>
      <c r="AD13921" s="9" t="s">
        <v>226</v>
      </c>
      <c r="AE13921" s="5">
        <f t="shared" si="456"/>
        <v>0</v>
      </c>
      <c r="AF13921" s="5" t="str">
        <f t="shared" si="457"/>
        <v>katC</v>
      </c>
      <c r="AG13921" s="153"/>
      <c r="AH13921" s="153"/>
      <c r="AI13921" t="s">
        <v>195</v>
      </c>
      <c r="AJ13921" t="s">
        <v>340</v>
      </c>
      <c r="AK13921" s="9" t="str">
        <f>VLOOKUP(Y13921,zdroj!D:AJ,33,0)</f>
        <v>katC</v>
      </c>
    </row>
    <row r="13922" spans="8:37" x14ac:dyDescent="0.25">
      <c r="H13922" s="8"/>
      <c r="I13922" s="8"/>
      <c r="N13922" s="23"/>
      <c r="O13922" s="24"/>
      <c r="P13922" s="19"/>
      <c r="Q13922" s="19"/>
      <c r="R13922" s="19"/>
      <c r="U13922" s="27"/>
      <c r="Y13922" s="9" t="s">
        <v>712</v>
      </c>
      <c r="Z13922" s="9" t="s">
        <v>462</v>
      </c>
      <c r="AA13922" s="9" t="s">
        <v>199</v>
      </c>
      <c r="AB13922" s="9">
        <v>25765485</v>
      </c>
      <c r="AC13922" s="9" t="s">
        <v>14695</v>
      </c>
      <c r="AD13922" s="9" t="s">
        <v>226</v>
      </c>
      <c r="AE13922" s="5">
        <f t="shared" si="456"/>
        <v>0</v>
      </c>
      <c r="AF13922" s="5" t="str">
        <f t="shared" si="457"/>
        <v>katC</v>
      </c>
      <c r="AG13922" s="153"/>
      <c r="AH13922" s="153"/>
      <c r="AI13922" t="s">
        <v>229</v>
      </c>
      <c r="AJ13922" t="s">
        <v>17878</v>
      </c>
      <c r="AK13922" s="9" t="str">
        <f>VLOOKUP(Y13922,zdroj!D:AJ,33,0)</f>
        <v>katC</v>
      </c>
    </row>
    <row r="13923" spans="8:37" x14ac:dyDescent="0.25">
      <c r="H13923" s="8"/>
      <c r="I13923" s="8"/>
      <c r="N13923" s="23"/>
      <c r="O13923" s="24"/>
      <c r="P13923" s="19"/>
      <c r="Q13923" s="19"/>
      <c r="R13923" s="19"/>
      <c r="U13923" s="27"/>
      <c r="Y13923" s="9" t="s">
        <v>712</v>
      </c>
      <c r="Z13923" s="9" t="s">
        <v>462</v>
      </c>
      <c r="AA13923" s="9" t="s">
        <v>199</v>
      </c>
      <c r="AB13923" s="9">
        <v>83212558</v>
      </c>
      <c r="AC13923" s="9" t="s">
        <v>14696</v>
      </c>
      <c r="AD13923" s="9" t="s">
        <v>226</v>
      </c>
      <c r="AE13923" s="5">
        <f t="shared" si="456"/>
        <v>0</v>
      </c>
      <c r="AF13923" s="5" t="str">
        <f t="shared" si="457"/>
        <v>katC</v>
      </c>
      <c r="AG13923" s="153"/>
      <c r="AH13923" s="153"/>
      <c r="AI13923" t="s">
        <v>229</v>
      </c>
      <c r="AJ13923" t="s">
        <v>17878</v>
      </c>
      <c r="AK13923" s="9" t="str">
        <f>VLOOKUP(Y13923,zdroj!D:AJ,33,0)</f>
        <v>katC</v>
      </c>
    </row>
    <row r="13924" spans="8:37" x14ac:dyDescent="0.25">
      <c r="H13924" s="8"/>
      <c r="I13924" s="8"/>
      <c r="N13924" s="23"/>
      <c r="O13924" s="24"/>
      <c r="P13924" s="19"/>
      <c r="Q13924" s="19"/>
      <c r="R13924" s="19"/>
      <c r="U13924" s="27"/>
      <c r="Y13924" s="9" t="s">
        <v>712</v>
      </c>
      <c r="Z13924" s="9" t="s">
        <v>462</v>
      </c>
      <c r="AA13924" s="9" t="s">
        <v>199</v>
      </c>
      <c r="AB13924" s="9">
        <v>8090521</v>
      </c>
      <c r="AC13924" s="9" t="s">
        <v>14697</v>
      </c>
      <c r="AD13924" s="9" t="s">
        <v>800</v>
      </c>
      <c r="AE13924" s="5">
        <f t="shared" si="456"/>
        <v>0</v>
      </c>
      <c r="AF13924" s="5" t="str">
        <f t="shared" si="457"/>
        <v>Pokryto</v>
      </c>
      <c r="AG13924" s="153"/>
      <c r="AH13924" s="153"/>
      <c r="AI13924" t="s">
        <v>201</v>
      </c>
      <c r="AJ13924" t="s">
        <v>800</v>
      </c>
      <c r="AK13924" s="9" t="str">
        <f>VLOOKUP(Y13924,zdroj!D:AJ,33,0)</f>
        <v>katC</v>
      </c>
    </row>
    <row r="13925" spans="8:37" x14ac:dyDescent="0.25">
      <c r="H13925" s="8"/>
      <c r="I13925" s="8"/>
      <c r="N13925" s="23"/>
      <c r="O13925" s="24"/>
      <c r="P13925" s="19"/>
      <c r="Q13925" s="19"/>
      <c r="R13925" s="19"/>
      <c r="U13925" s="27"/>
      <c r="Y13925" s="9" t="s">
        <v>712</v>
      </c>
      <c r="Z13925" s="9" t="s">
        <v>462</v>
      </c>
      <c r="AA13925" s="9" t="s">
        <v>199</v>
      </c>
      <c r="AB13925" s="9">
        <v>8090611</v>
      </c>
      <c r="AC13925" s="9" t="s">
        <v>14698</v>
      </c>
      <c r="AD13925" s="9" t="s">
        <v>226</v>
      </c>
      <c r="AE13925" s="5">
        <f t="shared" si="456"/>
        <v>0</v>
      </c>
      <c r="AF13925" s="5" t="str">
        <f t="shared" si="457"/>
        <v>katC</v>
      </c>
      <c r="AG13925" s="153"/>
      <c r="AH13925" s="153"/>
      <c r="AI13925" t="s">
        <v>17880</v>
      </c>
      <c r="AJ13925" t="s">
        <v>17878</v>
      </c>
      <c r="AK13925" s="9" t="str">
        <f>VLOOKUP(Y13925,zdroj!D:AJ,33,0)</f>
        <v>katC</v>
      </c>
    </row>
    <row r="13926" spans="8:37" x14ac:dyDescent="0.25">
      <c r="H13926" s="8"/>
      <c r="I13926" s="8"/>
      <c r="N13926" s="23"/>
      <c r="O13926" s="24"/>
      <c r="P13926" s="19"/>
      <c r="Q13926" s="19"/>
      <c r="R13926" s="19"/>
      <c r="U13926" s="27"/>
      <c r="Y13926" s="9" t="s">
        <v>712</v>
      </c>
      <c r="Z13926" s="9" t="s">
        <v>462</v>
      </c>
      <c r="AA13926" s="9" t="s">
        <v>199</v>
      </c>
      <c r="AB13926" s="9">
        <v>8091463</v>
      </c>
      <c r="AC13926" s="9" t="s">
        <v>14699</v>
      </c>
      <c r="AD13926" s="9" t="s">
        <v>800</v>
      </c>
      <c r="AE13926" s="5">
        <f t="shared" si="456"/>
        <v>0</v>
      </c>
      <c r="AF13926" s="5" t="str">
        <f t="shared" si="457"/>
        <v>Pokryto</v>
      </c>
      <c r="AG13926" s="153"/>
      <c r="AH13926" s="153"/>
      <c r="AI13926" t="s">
        <v>201</v>
      </c>
      <c r="AJ13926" t="s">
        <v>800</v>
      </c>
      <c r="AK13926" s="9" t="str">
        <f>VLOOKUP(Y13926,zdroj!D:AJ,33,0)</f>
        <v>katC</v>
      </c>
    </row>
    <row r="13927" spans="8:37" x14ac:dyDescent="0.25">
      <c r="H13927" s="8"/>
      <c r="I13927" s="8"/>
      <c r="N13927" s="23"/>
      <c r="O13927" s="24"/>
      <c r="P13927" s="19"/>
      <c r="Q13927" s="19"/>
      <c r="R13927" s="19"/>
      <c r="U13927" s="27"/>
      <c r="Y13927" s="9" t="s">
        <v>712</v>
      </c>
      <c r="Z13927" s="9" t="s">
        <v>462</v>
      </c>
      <c r="AA13927" s="9" t="s">
        <v>199</v>
      </c>
      <c r="AB13927" s="9">
        <v>8091471</v>
      </c>
      <c r="AC13927" s="9" t="s">
        <v>14700</v>
      </c>
      <c r="AD13927" s="9" t="s">
        <v>800</v>
      </c>
      <c r="AE13927" s="5">
        <f t="shared" si="456"/>
        <v>0</v>
      </c>
      <c r="AF13927" s="5" t="str">
        <f t="shared" si="457"/>
        <v>Pokryto</v>
      </c>
      <c r="AG13927" s="153"/>
      <c r="AH13927" s="153"/>
      <c r="AI13927" t="s">
        <v>201</v>
      </c>
      <c r="AJ13927" t="s">
        <v>800</v>
      </c>
      <c r="AK13927" s="9" t="str">
        <f>VLOOKUP(Y13927,zdroj!D:AJ,33,0)</f>
        <v>katC</v>
      </c>
    </row>
    <row r="13928" spans="8:37" x14ac:dyDescent="0.25">
      <c r="H13928" s="8"/>
      <c r="I13928" s="8"/>
      <c r="N13928" s="23"/>
      <c r="O13928" s="24"/>
      <c r="P13928" s="19"/>
      <c r="Q13928" s="19"/>
      <c r="R13928" s="19"/>
      <c r="U13928" s="27"/>
      <c r="Y13928" s="9" t="s">
        <v>712</v>
      </c>
      <c r="Z13928" s="9" t="s">
        <v>462</v>
      </c>
      <c r="AA13928" s="9" t="s">
        <v>199</v>
      </c>
      <c r="AB13928" s="9">
        <v>8091480</v>
      </c>
      <c r="AC13928" s="9" t="s">
        <v>14701</v>
      </c>
      <c r="AD13928" s="9" t="s">
        <v>226</v>
      </c>
      <c r="AE13928" s="5">
        <f t="shared" si="456"/>
        <v>0</v>
      </c>
      <c r="AF13928" s="5" t="str">
        <f t="shared" si="457"/>
        <v>katC</v>
      </c>
      <c r="AG13928" s="153"/>
      <c r="AH13928" s="153"/>
      <c r="AI13928" t="s">
        <v>201</v>
      </c>
      <c r="AJ13928" t="s">
        <v>340</v>
      </c>
      <c r="AK13928" s="9" t="str">
        <f>VLOOKUP(Y13928,zdroj!D:AJ,33,0)</f>
        <v>katC</v>
      </c>
    </row>
    <row r="13929" spans="8:37" x14ac:dyDescent="0.25">
      <c r="H13929" s="8"/>
      <c r="I13929" s="8"/>
      <c r="N13929" s="23"/>
      <c r="O13929" s="24"/>
      <c r="P13929" s="19"/>
      <c r="Q13929" s="19"/>
      <c r="R13929" s="19"/>
      <c r="U13929" s="27"/>
      <c r="Y13929" s="9" t="s">
        <v>712</v>
      </c>
      <c r="Z13929" s="9" t="s">
        <v>462</v>
      </c>
      <c r="AA13929" s="9" t="s">
        <v>199</v>
      </c>
      <c r="AB13929" s="9">
        <v>8091498</v>
      </c>
      <c r="AC13929" s="9" t="s">
        <v>14702</v>
      </c>
      <c r="AD13929" s="9" t="s">
        <v>800</v>
      </c>
      <c r="AE13929" s="5">
        <f t="shared" si="456"/>
        <v>0</v>
      </c>
      <c r="AF13929" s="5" t="str">
        <f t="shared" si="457"/>
        <v>Pokryto</v>
      </c>
      <c r="AG13929" s="153"/>
      <c r="AH13929" s="153"/>
      <c r="AI13929" t="s">
        <v>201</v>
      </c>
      <c r="AJ13929" t="s">
        <v>800</v>
      </c>
      <c r="AK13929" s="9" t="str">
        <f>VLOOKUP(Y13929,zdroj!D:AJ,33,0)</f>
        <v>katC</v>
      </c>
    </row>
    <row r="13930" spans="8:37" x14ac:dyDescent="0.25">
      <c r="H13930" s="8"/>
      <c r="I13930" s="8"/>
      <c r="N13930" s="23"/>
      <c r="O13930" s="24"/>
      <c r="P13930" s="19"/>
      <c r="Q13930" s="19"/>
      <c r="R13930" s="19"/>
      <c r="U13930" s="27"/>
      <c r="Y13930" s="9" t="s">
        <v>712</v>
      </c>
      <c r="Z13930" s="9" t="s">
        <v>462</v>
      </c>
      <c r="AA13930" s="9" t="s">
        <v>199</v>
      </c>
      <c r="AB13930" s="9">
        <v>8091501</v>
      </c>
      <c r="AC13930" s="9" t="s">
        <v>14703</v>
      </c>
      <c r="AD13930" s="9" t="s">
        <v>226</v>
      </c>
      <c r="AE13930" s="5">
        <f t="shared" si="456"/>
        <v>0</v>
      </c>
      <c r="AF13930" s="5" t="str">
        <f t="shared" si="457"/>
        <v>katC</v>
      </c>
      <c r="AG13930" s="153"/>
      <c r="AH13930" s="153"/>
      <c r="AI13930" t="s">
        <v>201</v>
      </c>
      <c r="AJ13930" t="s">
        <v>340</v>
      </c>
      <c r="AK13930" s="9" t="str">
        <f>VLOOKUP(Y13930,zdroj!D:AJ,33,0)</f>
        <v>katC</v>
      </c>
    </row>
    <row r="13931" spans="8:37" x14ac:dyDescent="0.25">
      <c r="H13931" s="8"/>
      <c r="I13931" s="8"/>
      <c r="N13931" s="23"/>
      <c r="O13931" s="24"/>
      <c r="P13931" s="19"/>
      <c r="Q13931" s="19"/>
      <c r="R13931" s="19"/>
      <c r="U13931" s="27"/>
      <c r="Y13931" s="9" t="s">
        <v>712</v>
      </c>
      <c r="Z13931" s="9" t="s">
        <v>462</v>
      </c>
      <c r="AA13931" s="9" t="s">
        <v>199</v>
      </c>
      <c r="AB13931" s="9">
        <v>8091510</v>
      </c>
      <c r="AC13931" s="9" t="s">
        <v>14704</v>
      </c>
      <c r="AD13931" s="9" t="s">
        <v>800</v>
      </c>
      <c r="AE13931" s="5">
        <f t="shared" si="456"/>
        <v>0</v>
      </c>
      <c r="AF13931" s="5" t="str">
        <f t="shared" si="457"/>
        <v>Pokryto</v>
      </c>
      <c r="AG13931" s="153"/>
      <c r="AH13931" s="153"/>
      <c r="AI13931" t="s">
        <v>201</v>
      </c>
      <c r="AJ13931" t="s">
        <v>800</v>
      </c>
      <c r="AK13931" s="9" t="str">
        <f>VLOOKUP(Y13931,zdroj!D:AJ,33,0)</f>
        <v>katC</v>
      </c>
    </row>
    <row r="13932" spans="8:37" x14ac:dyDescent="0.25">
      <c r="H13932" s="8"/>
      <c r="I13932" s="8"/>
      <c r="N13932" s="23"/>
      <c r="O13932" s="24"/>
      <c r="P13932" s="19"/>
      <c r="Q13932" s="19"/>
      <c r="R13932" s="19"/>
      <c r="U13932" s="27"/>
      <c r="Y13932" s="9" t="s">
        <v>712</v>
      </c>
      <c r="Z13932" s="9" t="s">
        <v>462</v>
      </c>
      <c r="AA13932" s="9" t="s">
        <v>199</v>
      </c>
      <c r="AB13932" s="9">
        <v>8091528</v>
      </c>
      <c r="AC13932" s="9" t="s">
        <v>14705</v>
      </c>
      <c r="AD13932" s="9" t="s">
        <v>226</v>
      </c>
      <c r="AE13932" s="5">
        <f t="shared" si="456"/>
        <v>0</v>
      </c>
      <c r="AF13932" s="5" t="str">
        <f t="shared" si="457"/>
        <v>katC</v>
      </c>
      <c r="AG13932" s="153"/>
      <c r="AH13932" s="153"/>
      <c r="AI13932" t="s">
        <v>201</v>
      </c>
      <c r="AJ13932" t="s">
        <v>340</v>
      </c>
      <c r="AK13932" s="9" t="str">
        <f>VLOOKUP(Y13932,zdroj!D:AJ,33,0)</f>
        <v>katC</v>
      </c>
    </row>
    <row r="13933" spans="8:37" x14ac:dyDescent="0.25">
      <c r="H13933" s="8"/>
      <c r="I13933" s="8"/>
      <c r="N13933" s="23"/>
      <c r="O13933" s="24"/>
      <c r="P13933" s="19"/>
      <c r="Q13933" s="19"/>
      <c r="R13933" s="19"/>
      <c r="U13933" s="27"/>
      <c r="Y13933" s="9" t="s">
        <v>712</v>
      </c>
      <c r="Z13933" s="9" t="s">
        <v>462</v>
      </c>
      <c r="AA13933" s="9" t="s">
        <v>199</v>
      </c>
      <c r="AB13933" s="9">
        <v>27938212</v>
      </c>
      <c r="AC13933" s="9" t="s">
        <v>14706</v>
      </c>
      <c r="AD13933" s="9" t="s">
        <v>800</v>
      </c>
      <c r="AE13933" s="5">
        <f t="shared" si="456"/>
        <v>0</v>
      </c>
      <c r="AF13933" s="5" t="str">
        <f t="shared" si="457"/>
        <v>Pokryto</v>
      </c>
      <c r="AG13933" s="153"/>
      <c r="AH13933" s="153"/>
      <c r="AI13933" t="s">
        <v>201</v>
      </c>
      <c r="AJ13933" t="s">
        <v>800</v>
      </c>
      <c r="AK13933" s="9" t="str">
        <f>VLOOKUP(Y13933,zdroj!D:AJ,33,0)</f>
        <v>katC</v>
      </c>
    </row>
    <row r="13934" spans="8:37" x14ac:dyDescent="0.25">
      <c r="H13934" s="8"/>
      <c r="I13934" s="8"/>
      <c r="N13934" s="23"/>
      <c r="O13934" s="24"/>
      <c r="P13934" s="19"/>
      <c r="Q13934" s="19"/>
      <c r="R13934" s="19"/>
      <c r="U13934" s="27"/>
      <c r="Y13934" s="9" t="s">
        <v>712</v>
      </c>
      <c r="Z13934" s="9" t="s">
        <v>462</v>
      </c>
      <c r="AA13934" s="9" t="s">
        <v>199</v>
      </c>
      <c r="AB13934" s="9">
        <v>8091544</v>
      </c>
      <c r="AC13934" s="9" t="s">
        <v>14707</v>
      </c>
      <c r="AD13934" s="9" t="s">
        <v>226</v>
      </c>
      <c r="AE13934" s="5">
        <f t="shared" si="456"/>
        <v>0</v>
      </c>
      <c r="AF13934" s="5" t="str">
        <f t="shared" si="457"/>
        <v>katC</v>
      </c>
      <c r="AG13934" s="153"/>
      <c r="AH13934" s="153"/>
      <c r="AI13934" t="s">
        <v>201</v>
      </c>
      <c r="AJ13934" t="s">
        <v>340</v>
      </c>
      <c r="AK13934" s="9" t="str">
        <f>VLOOKUP(Y13934,zdroj!D:AJ,33,0)</f>
        <v>katC</v>
      </c>
    </row>
    <row r="13935" spans="8:37" x14ac:dyDescent="0.25">
      <c r="H13935" s="8"/>
      <c r="I13935" s="8"/>
      <c r="N13935" s="23"/>
      <c r="O13935" s="24"/>
      <c r="P13935" s="19"/>
      <c r="Q13935" s="19"/>
      <c r="R13935" s="19"/>
      <c r="U13935" s="27"/>
      <c r="Y13935" s="9" t="s">
        <v>712</v>
      </c>
      <c r="Z13935" s="9" t="s">
        <v>462</v>
      </c>
      <c r="AA13935" s="9" t="s">
        <v>199</v>
      </c>
      <c r="AB13935" s="9">
        <v>8090629</v>
      </c>
      <c r="AC13935" s="9" t="s">
        <v>14708</v>
      </c>
      <c r="AD13935" s="9" t="s">
        <v>800</v>
      </c>
      <c r="AE13935" s="5">
        <f t="shared" si="456"/>
        <v>0</v>
      </c>
      <c r="AF13935" s="5" t="str">
        <f t="shared" si="457"/>
        <v>Pokryto</v>
      </c>
      <c r="AG13935" s="153"/>
      <c r="AH13935" s="153"/>
      <c r="AI13935" t="s">
        <v>201</v>
      </c>
      <c r="AJ13935" t="s">
        <v>800</v>
      </c>
      <c r="AK13935" s="9" t="str">
        <f>VLOOKUP(Y13935,zdroj!D:AJ,33,0)</f>
        <v>katC</v>
      </c>
    </row>
    <row r="13936" spans="8:37" x14ac:dyDescent="0.25">
      <c r="H13936" s="8"/>
      <c r="I13936" s="8"/>
      <c r="N13936" s="23"/>
      <c r="O13936" s="24"/>
      <c r="P13936" s="19"/>
      <c r="Q13936" s="19"/>
      <c r="R13936" s="19"/>
      <c r="U13936" s="27"/>
      <c r="Y13936" s="9" t="s">
        <v>712</v>
      </c>
      <c r="Z13936" s="9" t="s">
        <v>462</v>
      </c>
      <c r="AA13936" s="9" t="s">
        <v>199</v>
      </c>
      <c r="AB13936" s="9">
        <v>8091579</v>
      </c>
      <c r="AC13936" s="9" t="s">
        <v>14709</v>
      </c>
      <c r="AD13936" s="9" t="s">
        <v>800</v>
      </c>
      <c r="AE13936" s="5">
        <f t="shared" si="456"/>
        <v>0</v>
      </c>
      <c r="AF13936" s="5" t="str">
        <f t="shared" si="457"/>
        <v>Pokryto</v>
      </c>
      <c r="AG13936" s="153"/>
      <c r="AH13936" s="153"/>
      <c r="AI13936" t="s">
        <v>201</v>
      </c>
      <c r="AJ13936" t="s">
        <v>800</v>
      </c>
      <c r="AK13936" s="9" t="str">
        <f>VLOOKUP(Y13936,zdroj!D:AJ,33,0)</f>
        <v>katC</v>
      </c>
    </row>
    <row r="13937" spans="8:37" x14ac:dyDescent="0.25">
      <c r="H13937" s="8"/>
      <c r="I13937" s="8"/>
      <c r="N13937" s="23"/>
      <c r="O13937" s="24"/>
      <c r="P13937" s="19"/>
      <c r="Q13937" s="19"/>
      <c r="R13937" s="19"/>
      <c r="U13937" s="27"/>
      <c r="Y13937" s="9" t="s">
        <v>712</v>
      </c>
      <c r="Z13937" s="9" t="s">
        <v>462</v>
      </c>
      <c r="AA13937" s="9" t="s">
        <v>199</v>
      </c>
      <c r="AB13937" s="9">
        <v>8091587</v>
      </c>
      <c r="AC13937" s="9" t="s">
        <v>14710</v>
      </c>
      <c r="AD13937" s="9" t="s">
        <v>226</v>
      </c>
      <c r="AE13937" s="5">
        <f t="shared" si="456"/>
        <v>0</v>
      </c>
      <c r="AF13937" s="5" t="str">
        <f t="shared" si="457"/>
        <v>katC</v>
      </c>
      <c r="AG13937" s="153"/>
      <c r="AH13937" s="153"/>
      <c r="AI13937" t="s">
        <v>201</v>
      </c>
      <c r="AJ13937" t="s">
        <v>340</v>
      </c>
      <c r="AK13937" s="9" t="str">
        <f>VLOOKUP(Y13937,zdroj!D:AJ,33,0)</f>
        <v>katC</v>
      </c>
    </row>
    <row r="13938" spans="8:37" x14ac:dyDescent="0.25">
      <c r="H13938" s="8"/>
      <c r="I13938" s="8"/>
      <c r="N13938" s="23"/>
      <c r="O13938" s="24"/>
      <c r="P13938" s="19"/>
      <c r="Q13938" s="19"/>
      <c r="R13938" s="19"/>
      <c r="U13938" s="27"/>
      <c r="Y13938" s="9" t="s">
        <v>712</v>
      </c>
      <c r="Z13938" s="9" t="s">
        <v>462</v>
      </c>
      <c r="AA13938" s="9" t="s">
        <v>199</v>
      </c>
      <c r="AB13938" s="9">
        <v>8091595</v>
      </c>
      <c r="AC13938" s="9" t="s">
        <v>14711</v>
      </c>
      <c r="AD13938" s="9" t="s">
        <v>226</v>
      </c>
      <c r="AE13938" s="5">
        <f t="shared" si="456"/>
        <v>0</v>
      </c>
      <c r="AF13938" s="5" t="str">
        <f t="shared" si="457"/>
        <v>katC</v>
      </c>
      <c r="AG13938" s="153"/>
      <c r="AH13938" s="153"/>
      <c r="AI13938" t="s">
        <v>201</v>
      </c>
      <c r="AJ13938" t="s">
        <v>340</v>
      </c>
      <c r="AK13938" s="9" t="str">
        <f>VLOOKUP(Y13938,zdroj!D:AJ,33,0)</f>
        <v>katC</v>
      </c>
    </row>
    <row r="13939" spans="8:37" x14ac:dyDescent="0.25">
      <c r="H13939" s="8"/>
      <c r="I13939" s="8"/>
      <c r="N13939" s="23"/>
      <c r="O13939" s="24"/>
      <c r="P13939" s="19"/>
      <c r="Q13939" s="19"/>
      <c r="R13939" s="19"/>
      <c r="U13939" s="27"/>
      <c r="Y13939" s="9" t="s">
        <v>712</v>
      </c>
      <c r="Z13939" s="9" t="s">
        <v>462</v>
      </c>
      <c r="AA13939" s="9" t="s">
        <v>199</v>
      </c>
      <c r="AB13939" s="9">
        <v>8091609</v>
      </c>
      <c r="AC13939" s="9" t="s">
        <v>14712</v>
      </c>
      <c r="AD13939" s="9" t="s">
        <v>800</v>
      </c>
      <c r="AE13939" s="5">
        <f t="shared" si="456"/>
        <v>0</v>
      </c>
      <c r="AF13939" s="5" t="str">
        <f t="shared" si="457"/>
        <v>Pokryto</v>
      </c>
      <c r="AG13939" s="153"/>
      <c r="AH13939" s="153"/>
      <c r="AI13939" t="s">
        <v>201</v>
      </c>
      <c r="AJ13939" t="s">
        <v>800</v>
      </c>
      <c r="AK13939" s="9" t="str">
        <f>VLOOKUP(Y13939,zdroj!D:AJ,33,0)</f>
        <v>katC</v>
      </c>
    </row>
    <row r="13940" spans="8:37" x14ac:dyDescent="0.25">
      <c r="H13940" s="8"/>
      <c r="I13940" s="8"/>
      <c r="N13940" s="23"/>
      <c r="O13940" s="24"/>
      <c r="P13940" s="19"/>
      <c r="Q13940" s="19"/>
      <c r="R13940" s="19"/>
      <c r="U13940" s="27"/>
      <c r="Y13940" s="9" t="s">
        <v>712</v>
      </c>
      <c r="Z13940" s="9" t="s">
        <v>462</v>
      </c>
      <c r="AA13940" s="9" t="s">
        <v>199</v>
      </c>
      <c r="AB13940" s="9">
        <v>8091617</v>
      </c>
      <c r="AC13940" s="9" t="s">
        <v>14713</v>
      </c>
      <c r="AD13940" s="9" t="s">
        <v>226</v>
      </c>
      <c r="AE13940" s="5">
        <f t="shared" si="456"/>
        <v>0</v>
      </c>
      <c r="AF13940" s="5" t="str">
        <f t="shared" si="457"/>
        <v>katC</v>
      </c>
      <c r="AG13940" s="153"/>
      <c r="AH13940" s="153"/>
      <c r="AI13940" t="s">
        <v>201</v>
      </c>
      <c r="AJ13940" t="s">
        <v>340</v>
      </c>
      <c r="AK13940" s="9" t="str">
        <f>VLOOKUP(Y13940,zdroj!D:AJ,33,0)</f>
        <v>katC</v>
      </c>
    </row>
    <row r="13941" spans="8:37" x14ac:dyDescent="0.25">
      <c r="H13941" s="8"/>
      <c r="I13941" s="8"/>
      <c r="N13941" s="23"/>
      <c r="O13941" s="24"/>
      <c r="P13941" s="19"/>
      <c r="Q13941" s="19"/>
      <c r="R13941" s="19"/>
      <c r="U13941" s="27"/>
      <c r="Y13941" s="9" t="s">
        <v>712</v>
      </c>
      <c r="Z13941" s="9" t="s">
        <v>462</v>
      </c>
      <c r="AA13941" s="9" t="s">
        <v>199</v>
      </c>
      <c r="AB13941" s="9">
        <v>8091625</v>
      </c>
      <c r="AC13941" s="9" t="s">
        <v>14714</v>
      </c>
      <c r="AD13941" s="9" t="s">
        <v>226</v>
      </c>
      <c r="AE13941" s="5">
        <f t="shared" si="456"/>
        <v>0</v>
      </c>
      <c r="AF13941" s="5" t="str">
        <f t="shared" si="457"/>
        <v>katC</v>
      </c>
      <c r="AG13941" s="153"/>
      <c r="AH13941" s="153"/>
      <c r="AI13941" t="s">
        <v>201</v>
      </c>
      <c r="AJ13941" t="s">
        <v>340</v>
      </c>
      <c r="AK13941" s="9" t="str">
        <f>VLOOKUP(Y13941,zdroj!D:AJ,33,0)</f>
        <v>katC</v>
      </c>
    </row>
    <row r="13942" spans="8:37" x14ac:dyDescent="0.25">
      <c r="H13942" s="8"/>
      <c r="I13942" s="8"/>
      <c r="N13942" s="23"/>
      <c r="O13942" s="24"/>
      <c r="P13942" s="19"/>
      <c r="Q13942" s="19"/>
      <c r="R13942" s="19"/>
      <c r="U13942" s="27"/>
      <c r="Y13942" s="9" t="s">
        <v>712</v>
      </c>
      <c r="Z13942" s="9" t="s">
        <v>462</v>
      </c>
      <c r="AA13942" s="9" t="s">
        <v>199</v>
      </c>
      <c r="AB13942" s="9">
        <v>8091633</v>
      </c>
      <c r="AC13942" s="9" t="s">
        <v>14715</v>
      </c>
      <c r="AD13942" s="9" t="s">
        <v>800</v>
      </c>
      <c r="AE13942" s="5">
        <f t="shared" si="456"/>
        <v>0</v>
      </c>
      <c r="AF13942" s="5" t="str">
        <f t="shared" si="457"/>
        <v>Pokryto</v>
      </c>
      <c r="AG13942" s="153"/>
      <c r="AH13942" s="153"/>
      <c r="AI13942" t="s">
        <v>201</v>
      </c>
      <c r="AJ13942" t="s">
        <v>800</v>
      </c>
      <c r="AK13942" s="9" t="str">
        <f>VLOOKUP(Y13942,zdroj!D:AJ,33,0)</f>
        <v>katC</v>
      </c>
    </row>
    <row r="13943" spans="8:37" x14ac:dyDescent="0.25">
      <c r="H13943" s="8"/>
      <c r="I13943" s="8"/>
      <c r="N13943" s="23"/>
      <c r="O13943" s="24"/>
      <c r="P13943" s="19"/>
      <c r="Q13943" s="19"/>
      <c r="R13943" s="19"/>
      <c r="U13943" s="27"/>
      <c r="Y13943" s="9" t="s">
        <v>712</v>
      </c>
      <c r="Z13943" s="9" t="s">
        <v>462</v>
      </c>
      <c r="AA13943" s="9" t="s">
        <v>199</v>
      </c>
      <c r="AB13943" s="9">
        <v>8090637</v>
      </c>
      <c r="AC13943" s="9" t="s">
        <v>14716</v>
      </c>
      <c r="AD13943" s="9" t="s">
        <v>226</v>
      </c>
      <c r="AE13943" s="5">
        <f t="shared" si="456"/>
        <v>0</v>
      </c>
      <c r="AF13943" s="5" t="str">
        <f t="shared" si="457"/>
        <v>katC</v>
      </c>
      <c r="AG13943" s="153"/>
      <c r="AH13943" s="153"/>
      <c r="AI13943" t="s">
        <v>201</v>
      </c>
      <c r="AJ13943" t="s">
        <v>340</v>
      </c>
      <c r="AK13943" s="9" t="str">
        <f>VLOOKUP(Y13943,zdroj!D:AJ,33,0)</f>
        <v>katC</v>
      </c>
    </row>
    <row r="13944" spans="8:37" x14ac:dyDescent="0.25">
      <c r="H13944" s="8"/>
      <c r="I13944" s="8"/>
      <c r="N13944" s="23"/>
      <c r="O13944" s="24"/>
      <c r="P13944" s="19"/>
      <c r="Q13944" s="19"/>
      <c r="R13944" s="19"/>
      <c r="U13944" s="27"/>
      <c r="Y13944" s="9" t="s">
        <v>712</v>
      </c>
      <c r="Z13944" s="9" t="s">
        <v>462</v>
      </c>
      <c r="AA13944" s="9" t="s">
        <v>199</v>
      </c>
      <c r="AB13944" s="9">
        <v>8091641</v>
      </c>
      <c r="AC13944" s="9" t="s">
        <v>14717</v>
      </c>
      <c r="AD13944" s="9" t="s">
        <v>226</v>
      </c>
      <c r="AE13944" s="5">
        <f t="shared" si="456"/>
        <v>0</v>
      </c>
      <c r="AF13944" s="5" t="str">
        <f t="shared" si="457"/>
        <v>katC</v>
      </c>
      <c r="AG13944" s="153"/>
      <c r="AH13944" s="153"/>
      <c r="AI13944" t="s">
        <v>201</v>
      </c>
      <c r="AJ13944" t="s">
        <v>340</v>
      </c>
      <c r="AK13944" s="9" t="str">
        <f>VLOOKUP(Y13944,zdroj!D:AJ,33,0)</f>
        <v>katC</v>
      </c>
    </row>
    <row r="13945" spans="8:37" x14ac:dyDescent="0.25">
      <c r="H13945" s="8"/>
      <c r="I13945" s="8"/>
      <c r="N13945" s="23"/>
      <c r="O13945" s="24"/>
      <c r="P13945" s="19"/>
      <c r="Q13945" s="19"/>
      <c r="R13945" s="19"/>
      <c r="U13945" s="27"/>
      <c r="Y13945" s="9" t="s">
        <v>712</v>
      </c>
      <c r="Z13945" s="9" t="s">
        <v>462</v>
      </c>
      <c r="AA13945" s="9" t="s">
        <v>199</v>
      </c>
      <c r="AB13945" s="9">
        <v>8091650</v>
      </c>
      <c r="AC13945" s="9" t="s">
        <v>14718</v>
      </c>
      <c r="AD13945" s="9" t="s">
        <v>226</v>
      </c>
      <c r="AE13945" s="5">
        <f t="shared" si="456"/>
        <v>0</v>
      </c>
      <c r="AF13945" s="5" t="str">
        <f t="shared" si="457"/>
        <v>katC</v>
      </c>
      <c r="AG13945" s="153"/>
      <c r="AH13945" s="153"/>
      <c r="AI13945" t="s">
        <v>201</v>
      </c>
      <c r="AJ13945" t="s">
        <v>340</v>
      </c>
      <c r="AK13945" s="9" t="str">
        <f>VLOOKUP(Y13945,zdroj!D:AJ,33,0)</f>
        <v>katC</v>
      </c>
    </row>
    <row r="13946" spans="8:37" x14ac:dyDescent="0.25">
      <c r="H13946" s="8"/>
      <c r="I13946" s="8"/>
      <c r="N13946" s="23"/>
      <c r="O13946" s="24"/>
      <c r="P13946" s="19"/>
      <c r="Q13946" s="19"/>
      <c r="R13946" s="19"/>
      <c r="U13946" s="27"/>
      <c r="Y13946" s="9" t="s">
        <v>712</v>
      </c>
      <c r="Z13946" s="9" t="s">
        <v>462</v>
      </c>
      <c r="AA13946" s="9" t="s">
        <v>199</v>
      </c>
      <c r="AB13946" s="9">
        <v>8091668</v>
      </c>
      <c r="AC13946" s="9" t="s">
        <v>14719</v>
      </c>
      <c r="AD13946" s="9" t="s">
        <v>226</v>
      </c>
      <c r="AE13946" s="5">
        <f t="shared" si="456"/>
        <v>0</v>
      </c>
      <c r="AF13946" s="5" t="str">
        <f t="shared" si="457"/>
        <v>katC</v>
      </c>
      <c r="AG13946" s="153"/>
      <c r="AH13946" s="153"/>
      <c r="AI13946" t="s">
        <v>201</v>
      </c>
      <c r="AJ13946" t="s">
        <v>340</v>
      </c>
      <c r="AK13946" s="9" t="str">
        <f>VLOOKUP(Y13946,zdroj!D:AJ,33,0)</f>
        <v>katC</v>
      </c>
    </row>
    <row r="13947" spans="8:37" x14ac:dyDescent="0.25">
      <c r="H13947" s="8"/>
      <c r="I13947" s="8"/>
      <c r="N13947" s="23"/>
      <c r="O13947" s="24"/>
      <c r="P13947" s="19"/>
      <c r="Q13947" s="19"/>
      <c r="R13947" s="19"/>
      <c r="U13947" s="27"/>
      <c r="Y13947" s="9" t="s">
        <v>712</v>
      </c>
      <c r="Z13947" s="9" t="s">
        <v>462</v>
      </c>
      <c r="AA13947" s="9" t="s">
        <v>199</v>
      </c>
      <c r="AB13947" s="9">
        <v>8091676</v>
      </c>
      <c r="AC13947" s="9" t="s">
        <v>14720</v>
      </c>
      <c r="AD13947" s="9" t="s">
        <v>226</v>
      </c>
      <c r="AE13947" s="5">
        <f t="shared" si="456"/>
        <v>0</v>
      </c>
      <c r="AF13947" s="5" t="str">
        <f t="shared" si="457"/>
        <v>katC</v>
      </c>
      <c r="AG13947" s="153"/>
      <c r="AH13947" s="153"/>
      <c r="AI13947" t="s">
        <v>201</v>
      </c>
      <c r="AJ13947" t="s">
        <v>340</v>
      </c>
      <c r="AK13947" s="9" t="str">
        <f>VLOOKUP(Y13947,zdroj!D:AJ,33,0)</f>
        <v>katC</v>
      </c>
    </row>
    <row r="13948" spans="8:37" x14ac:dyDescent="0.25">
      <c r="H13948" s="8"/>
      <c r="I13948" s="8"/>
      <c r="N13948" s="23"/>
      <c r="O13948" s="24"/>
      <c r="P13948" s="19"/>
      <c r="Q13948" s="19"/>
      <c r="R13948" s="19"/>
      <c r="U13948" s="27"/>
      <c r="Y13948" s="9" t="s">
        <v>712</v>
      </c>
      <c r="Z13948" s="9" t="s">
        <v>462</v>
      </c>
      <c r="AA13948" s="9" t="s">
        <v>199</v>
      </c>
      <c r="AB13948" s="9">
        <v>8091684</v>
      </c>
      <c r="AC13948" s="9" t="s">
        <v>14721</v>
      </c>
      <c r="AD13948" s="9" t="s">
        <v>226</v>
      </c>
      <c r="AE13948" s="5">
        <f t="shared" si="456"/>
        <v>0</v>
      </c>
      <c r="AF13948" s="5" t="str">
        <f t="shared" si="457"/>
        <v>katC</v>
      </c>
      <c r="AG13948" s="153"/>
      <c r="AH13948" s="153"/>
      <c r="AI13948" t="s">
        <v>229</v>
      </c>
      <c r="AJ13948" t="s">
        <v>17878</v>
      </c>
      <c r="AK13948" s="9" t="str">
        <f>VLOOKUP(Y13948,zdroj!D:AJ,33,0)</f>
        <v>katC</v>
      </c>
    </row>
    <row r="13949" spans="8:37" x14ac:dyDescent="0.25">
      <c r="H13949" s="8"/>
      <c r="I13949" s="8"/>
      <c r="N13949" s="23"/>
      <c r="O13949" s="24"/>
      <c r="P13949" s="19"/>
      <c r="Q13949" s="19"/>
      <c r="R13949" s="19"/>
      <c r="U13949" s="27"/>
      <c r="Y13949" s="9" t="s">
        <v>712</v>
      </c>
      <c r="Z13949" s="9" t="s">
        <v>462</v>
      </c>
      <c r="AA13949" s="9" t="s">
        <v>199</v>
      </c>
      <c r="AB13949" s="9">
        <v>8091692</v>
      </c>
      <c r="AC13949" s="9" t="s">
        <v>14722</v>
      </c>
      <c r="AD13949" s="9" t="s">
        <v>226</v>
      </c>
      <c r="AE13949" s="5">
        <f t="shared" si="456"/>
        <v>0</v>
      </c>
      <c r="AF13949" s="5" t="str">
        <f t="shared" si="457"/>
        <v>katC</v>
      </c>
      <c r="AG13949" s="153"/>
      <c r="AH13949" s="153"/>
      <c r="AI13949" t="s">
        <v>201</v>
      </c>
      <c r="AJ13949" t="s">
        <v>340</v>
      </c>
      <c r="AK13949" s="9" t="str">
        <f>VLOOKUP(Y13949,zdroj!D:AJ,33,0)</f>
        <v>katC</v>
      </c>
    </row>
    <row r="13950" spans="8:37" x14ac:dyDescent="0.25">
      <c r="H13950" s="8"/>
      <c r="I13950" s="8"/>
      <c r="N13950" s="23"/>
      <c r="O13950" s="24"/>
      <c r="P13950" s="19"/>
      <c r="Q13950" s="19"/>
      <c r="R13950" s="19"/>
      <c r="U13950" s="27"/>
      <c r="Y13950" s="9" t="s">
        <v>712</v>
      </c>
      <c r="Z13950" s="9" t="s">
        <v>462</v>
      </c>
      <c r="AA13950" s="9" t="s">
        <v>199</v>
      </c>
      <c r="AB13950" s="9">
        <v>8091706</v>
      </c>
      <c r="AC13950" s="9" t="s">
        <v>14723</v>
      </c>
      <c r="AD13950" s="9" t="s">
        <v>226</v>
      </c>
      <c r="AE13950" s="5">
        <f t="shared" si="456"/>
        <v>0</v>
      </c>
      <c r="AF13950" s="5" t="str">
        <f t="shared" si="457"/>
        <v>katC</v>
      </c>
      <c r="AG13950" s="153"/>
      <c r="AH13950" s="153"/>
      <c r="AI13950" t="s">
        <v>201</v>
      </c>
      <c r="AJ13950" t="s">
        <v>340</v>
      </c>
      <c r="AK13950" s="9" t="str">
        <f>VLOOKUP(Y13950,zdroj!D:AJ,33,0)</f>
        <v>katC</v>
      </c>
    </row>
    <row r="13951" spans="8:37" x14ac:dyDescent="0.25">
      <c r="H13951" s="8"/>
      <c r="I13951" s="8"/>
      <c r="N13951" s="23"/>
      <c r="O13951" s="24"/>
      <c r="P13951" s="19"/>
      <c r="Q13951" s="19"/>
      <c r="R13951" s="19"/>
      <c r="U13951" s="27"/>
      <c r="Y13951" s="9" t="s">
        <v>712</v>
      </c>
      <c r="Z13951" s="9" t="s">
        <v>462</v>
      </c>
      <c r="AA13951" s="9" t="s">
        <v>199</v>
      </c>
      <c r="AB13951" s="9">
        <v>8091714</v>
      </c>
      <c r="AC13951" s="9" t="s">
        <v>14724</v>
      </c>
      <c r="AD13951" s="9" t="s">
        <v>226</v>
      </c>
      <c r="AE13951" s="5">
        <f t="shared" si="456"/>
        <v>0</v>
      </c>
      <c r="AF13951" s="5" t="str">
        <f t="shared" si="457"/>
        <v>katC</v>
      </c>
      <c r="AG13951" s="153"/>
      <c r="AH13951" s="153"/>
      <c r="AI13951" t="s">
        <v>201</v>
      </c>
      <c r="AJ13951" t="s">
        <v>340</v>
      </c>
      <c r="AK13951" s="9" t="str">
        <f>VLOOKUP(Y13951,zdroj!D:AJ,33,0)</f>
        <v>katC</v>
      </c>
    </row>
    <row r="13952" spans="8:37" x14ac:dyDescent="0.25">
      <c r="H13952" s="8"/>
      <c r="I13952" s="8"/>
      <c r="N13952" s="23"/>
      <c r="O13952" s="24"/>
      <c r="P13952" s="19"/>
      <c r="Q13952" s="19"/>
      <c r="R13952" s="19"/>
      <c r="U13952" s="27"/>
      <c r="Y13952" s="9" t="s">
        <v>712</v>
      </c>
      <c r="Z13952" s="9" t="s">
        <v>462</v>
      </c>
      <c r="AA13952" s="9" t="s">
        <v>199</v>
      </c>
      <c r="AB13952" s="9">
        <v>25765451</v>
      </c>
      <c r="AC13952" s="9" t="s">
        <v>14725</v>
      </c>
      <c r="AD13952" s="9" t="s">
        <v>226</v>
      </c>
      <c r="AE13952" s="5">
        <f t="shared" si="456"/>
        <v>0</v>
      </c>
      <c r="AF13952" s="5" t="str">
        <f t="shared" si="457"/>
        <v>katC</v>
      </c>
      <c r="AG13952" s="153"/>
      <c r="AH13952" s="153"/>
      <c r="AI13952" t="s">
        <v>201</v>
      </c>
      <c r="AJ13952" t="s">
        <v>340</v>
      </c>
      <c r="AK13952" s="9" t="str">
        <f>VLOOKUP(Y13952,zdroj!D:AJ,33,0)</f>
        <v>katC</v>
      </c>
    </row>
    <row r="13953" spans="8:37" x14ac:dyDescent="0.25">
      <c r="H13953" s="8"/>
      <c r="I13953" s="8"/>
      <c r="N13953" s="23"/>
      <c r="O13953" s="24"/>
      <c r="P13953" s="19"/>
      <c r="Q13953" s="19"/>
      <c r="R13953" s="19"/>
      <c r="U13953" s="27"/>
      <c r="Y13953" s="9" t="s">
        <v>712</v>
      </c>
      <c r="Z13953" s="9" t="s">
        <v>462</v>
      </c>
      <c r="AA13953" s="9" t="s">
        <v>199</v>
      </c>
      <c r="AB13953" s="9">
        <v>8090645</v>
      </c>
      <c r="AC13953" s="9" t="s">
        <v>14726</v>
      </c>
      <c r="AD13953" s="9" t="s">
        <v>226</v>
      </c>
      <c r="AE13953" s="5">
        <f t="shared" si="456"/>
        <v>0</v>
      </c>
      <c r="AF13953" s="5" t="str">
        <f t="shared" si="457"/>
        <v>katC</v>
      </c>
      <c r="AG13953" s="153"/>
      <c r="AH13953" s="153"/>
      <c r="AI13953" t="s">
        <v>201</v>
      </c>
      <c r="AJ13953" t="s">
        <v>340</v>
      </c>
      <c r="AK13953" s="9" t="str">
        <f>VLOOKUP(Y13953,zdroj!D:AJ,33,0)</f>
        <v>katC</v>
      </c>
    </row>
    <row r="13954" spans="8:37" x14ac:dyDescent="0.25">
      <c r="H13954" s="8"/>
      <c r="I13954" s="8"/>
      <c r="N13954" s="23"/>
      <c r="O13954" s="24"/>
      <c r="P13954" s="19"/>
      <c r="Q13954" s="19"/>
      <c r="R13954" s="19"/>
      <c r="U13954" s="27"/>
      <c r="Y13954" s="9" t="s">
        <v>712</v>
      </c>
      <c r="Z13954" s="9" t="s">
        <v>462</v>
      </c>
      <c r="AA13954" s="9" t="s">
        <v>199</v>
      </c>
      <c r="AB13954" s="9">
        <v>8091722</v>
      </c>
      <c r="AC13954" s="9" t="s">
        <v>14727</v>
      </c>
      <c r="AD13954" s="9" t="s">
        <v>226</v>
      </c>
      <c r="AE13954" s="5">
        <f t="shared" si="456"/>
        <v>0</v>
      </c>
      <c r="AF13954" s="5" t="str">
        <f t="shared" si="457"/>
        <v>katC</v>
      </c>
      <c r="AG13954" s="153"/>
      <c r="AH13954" s="153"/>
      <c r="AI13954" t="s">
        <v>201</v>
      </c>
      <c r="AJ13954" t="s">
        <v>340</v>
      </c>
      <c r="AK13954" s="9" t="str">
        <f>VLOOKUP(Y13954,zdroj!D:AJ,33,0)</f>
        <v>katC</v>
      </c>
    </row>
    <row r="13955" spans="8:37" x14ac:dyDescent="0.25">
      <c r="H13955" s="8"/>
      <c r="I13955" s="8"/>
      <c r="N13955" s="23"/>
      <c r="O13955" s="24"/>
      <c r="P13955" s="19"/>
      <c r="Q13955" s="19"/>
      <c r="R13955" s="19"/>
      <c r="U13955" s="27"/>
      <c r="Y13955" s="9" t="s">
        <v>712</v>
      </c>
      <c r="Z13955" s="9" t="s">
        <v>462</v>
      </c>
      <c r="AA13955" s="9" t="s">
        <v>199</v>
      </c>
      <c r="AB13955" s="9">
        <v>8091731</v>
      </c>
      <c r="AC13955" s="9" t="s">
        <v>14728</v>
      </c>
      <c r="AD13955" s="9" t="s">
        <v>800</v>
      </c>
      <c r="AE13955" s="5">
        <f t="shared" si="456"/>
        <v>0</v>
      </c>
      <c r="AF13955" s="5" t="str">
        <f t="shared" si="457"/>
        <v>Pokryto</v>
      </c>
      <c r="AG13955" s="153"/>
      <c r="AH13955" s="153"/>
      <c r="AI13955" t="s">
        <v>201</v>
      </c>
      <c r="AJ13955" t="s">
        <v>800</v>
      </c>
      <c r="AK13955" s="9" t="str">
        <f>VLOOKUP(Y13955,zdroj!D:AJ,33,0)</f>
        <v>katC</v>
      </c>
    </row>
    <row r="13956" spans="8:37" x14ac:dyDescent="0.25">
      <c r="H13956" s="8"/>
      <c r="I13956" s="8"/>
      <c r="N13956" s="23"/>
      <c r="O13956" s="24"/>
      <c r="P13956" s="19"/>
      <c r="Q13956" s="19"/>
      <c r="R13956" s="19"/>
      <c r="U13956" s="27"/>
      <c r="Y13956" s="9" t="s">
        <v>712</v>
      </c>
      <c r="Z13956" s="9" t="s">
        <v>462</v>
      </c>
      <c r="AA13956" s="9" t="s">
        <v>199</v>
      </c>
      <c r="AB13956" s="9">
        <v>8091749</v>
      </c>
      <c r="AC13956" s="9" t="s">
        <v>14729</v>
      </c>
      <c r="AD13956" s="9" t="s">
        <v>800</v>
      </c>
      <c r="AE13956" s="5">
        <f t="shared" si="456"/>
        <v>0</v>
      </c>
      <c r="AF13956" s="5" t="str">
        <f t="shared" si="457"/>
        <v>Pokryto</v>
      </c>
      <c r="AG13956" s="153"/>
      <c r="AH13956" s="153"/>
      <c r="AI13956" t="s">
        <v>201</v>
      </c>
      <c r="AJ13956" t="s">
        <v>800</v>
      </c>
      <c r="AK13956" s="9" t="str">
        <f>VLOOKUP(Y13956,zdroj!D:AJ,33,0)</f>
        <v>katC</v>
      </c>
    </row>
    <row r="13957" spans="8:37" x14ac:dyDescent="0.25">
      <c r="H13957" s="8"/>
      <c r="I13957" s="8"/>
      <c r="N13957" s="23"/>
      <c r="O13957" s="24"/>
      <c r="P13957" s="19"/>
      <c r="Q13957" s="19"/>
      <c r="R13957" s="19"/>
      <c r="U13957" s="27"/>
      <c r="Y13957" s="9" t="s">
        <v>712</v>
      </c>
      <c r="Z13957" s="9" t="s">
        <v>462</v>
      </c>
      <c r="AA13957" s="9" t="s">
        <v>199</v>
      </c>
      <c r="AB13957" s="9">
        <v>8091757</v>
      </c>
      <c r="AC13957" s="9" t="s">
        <v>14730</v>
      </c>
      <c r="AD13957" s="9" t="s">
        <v>800</v>
      </c>
      <c r="AE13957" s="5">
        <f t="shared" si="456"/>
        <v>0</v>
      </c>
      <c r="AF13957" s="5" t="str">
        <f t="shared" si="457"/>
        <v>Pokryto</v>
      </c>
      <c r="AG13957" s="153"/>
      <c r="AH13957" s="153"/>
      <c r="AI13957" t="s">
        <v>201</v>
      </c>
      <c r="AJ13957" t="s">
        <v>800</v>
      </c>
      <c r="AK13957" s="9" t="str">
        <f>VLOOKUP(Y13957,zdroj!D:AJ,33,0)</f>
        <v>katC</v>
      </c>
    </row>
    <row r="13958" spans="8:37" x14ac:dyDescent="0.25">
      <c r="H13958" s="8"/>
      <c r="I13958" s="8"/>
      <c r="N13958" s="23"/>
      <c r="O13958" s="24"/>
      <c r="P13958" s="19"/>
      <c r="Q13958" s="19"/>
      <c r="R13958" s="19"/>
      <c r="U13958" s="27"/>
      <c r="Y13958" s="9" t="s">
        <v>712</v>
      </c>
      <c r="Z13958" s="9" t="s">
        <v>462</v>
      </c>
      <c r="AA13958" s="9" t="s">
        <v>199</v>
      </c>
      <c r="AB13958" s="9">
        <v>8091765</v>
      </c>
      <c r="AC13958" s="9" t="s">
        <v>14731</v>
      </c>
      <c r="AD13958" s="9" t="s">
        <v>800</v>
      </c>
      <c r="AE13958" s="5">
        <f t="shared" si="456"/>
        <v>0</v>
      </c>
      <c r="AF13958" s="5" t="str">
        <f t="shared" si="457"/>
        <v>Pokryto</v>
      </c>
      <c r="AG13958" s="153"/>
      <c r="AH13958" s="153"/>
      <c r="AI13958" t="s">
        <v>201</v>
      </c>
      <c r="AJ13958" t="s">
        <v>800</v>
      </c>
      <c r="AK13958" s="9" t="str">
        <f>VLOOKUP(Y13958,zdroj!D:AJ,33,0)</f>
        <v>katC</v>
      </c>
    </row>
    <row r="13959" spans="8:37" x14ac:dyDescent="0.25">
      <c r="H13959" s="8"/>
      <c r="I13959" s="8"/>
      <c r="N13959" s="23"/>
      <c r="O13959" s="24"/>
      <c r="P13959" s="19"/>
      <c r="Q13959" s="19"/>
      <c r="R13959" s="19"/>
      <c r="U13959" s="27"/>
      <c r="Y13959" s="9" t="s">
        <v>712</v>
      </c>
      <c r="Z13959" s="9" t="s">
        <v>462</v>
      </c>
      <c r="AA13959" s="9" t="s">
        <v>199</v>
      </c>
      <c r="AB13959" s="9">
        <v>8091773</v>
      </c>
      <c r="AC13959" s="9" t="s">
        <v>14732</v>
      </c>
      <c r="AD13959" s="9" t="s">
        <v>800</v>
      </c>
      <c r="AE13959" s="5">
        <f t="shared" si="456"/>
        <v>0</v>
      </c>
      <c r="AF13959" s="5" t="str">
        <f t="shared" si="457"/>
        <v>Pokryto</v>
      </c>
      <c r="AG13959" s="153"/>
      <c r="AH13959" s="153"/>
      <c r="AI13959" t="s">
        <v>201</v>
      </c>
      <c r="AJ13959" t="s">
        <v>800</v>
      </c>
      <c r="AK13959" s="9" t="str">
        <f>VLOOKUP(Y13959,zdroj!D:AJ,33,0)</f>
        <v>katC</v>
      </c>
    </row>
    <row r="13960" spans="8:37" x14ac:dyDescent="0.25">
      <c r="H13960" s="8"/>
      <c r="I13960" s="8"/>
      <c r="N13960" s="23"/>
      <c r="O13960" s="24"/>
      <c r="P13960" s="19"/>
      <c r="Q13960" s="19"/>
      <c r="R13960" s="19"/>
      <c r="U13960" s="27"/>
      <c r="Y13960" s="9" t="s">
        <v>712</v>
      </c>
      <c r="Z13960" s="9" t="s">
        <v>462</v>
      </c>
      <c r="AA13960" s="9" t="s">
        <v>199</v>
      </c>
      <c r="AB13960" s="9">
        <v>8091781</v>
      </c>
      <c r="AC13960" s="9" t="s">
        <v>14733</v>
      </c>
      <c r="AD13960" s="9" t="s">
        <v>800</v>
      </c>
      <c r="AE13960" s="5">
        <f t="shared" si="456"/>
        <v>0</v>
      </c>
      <c r="AF13960" s="5" t="str">
        <f t="shared" si="457"/>
        <v>Pokryto</v>
      </c>
      <c r="AG13960" s="153"/>
      <c r="AH13960" s="153"/>
      <c r="AI13960" t="s">
        <v>201</v>
      </c>
      <c r="AJ13960" t="s">
        <v>800</v>
      </c>
      <c r="AK13960" s="9" t="str">
        <f>VLOOKUP(Y13960,zdroj!D:AJ,33,0)</f>
        <v>katC</v>
      </c>
    </row>
    <row r="13961" spans="8:37" x14ac:dyDescent="0.25">
      <c r="H13961" s="8"/>
      <c r="I13961" s="8"/>
      <c r="N13961" s="23"/>
      <c r="O13961" s="24"/>
      <c r="P13961" s="19"/>
      <c r="Q13961" s="19"/>
      <c r="R13961" s="19"/>
      <c r="U13961" s="27"/>
      <c r="Y13961" s="9" t="s">
        <v>712</v>
      </c>
      <c r="Z13961" s="9" t="s">
        <v>462</v>
      </c>
      <c r="AA13961" s="9" t="s">
        <v>199</v>
      </c>
      <c r="AB13961" s="9">
        <v>8091790</v>
      </c>
      <c r="AC13961" s="9" t="s">
        <v>14734</v>
      </c>
      <c r="AD13961" s="9" t="s">
        <v>800</v>
      </c>
      <c r="AE13961" s="5">
        <f t="shared" si="456"/>
        <v>0</v>
      </c>
      <c r="AF13961" s="5" t="str">
        <f t="shared" si="457"/>
        <v>Pokryto</v>
      </c>
      <c r="AG13961" s="153"/>
      <c r="AH13961" s="153"/>
      <c r="AI13961" t="s">
        <v>201</v>
      </c>
      <c r="AJ13961" t="s">
        <v>800</v>
      </c>
      <c r="AK13961" s="9" t="str">
        <f>VLOOKUP(Y13961,zdroj!D:AJ,33,0)</f>
        <v>katC</v>
      </c>
    </row>
    <row r="13962" spans="8:37" x14ac:dyDescent="0.25">
      <c r="H13962" s="8"/>
      <c r="I13962" s="8"/>
      <c r="N13962" s="23"/>
      <c r="O13962" s="24"/>
      <c r="P13962" s="19"/>
      <c r="Q13962" s="19"/>
      <c r="R13962" s="19"/>
      <c r="U13962" s="27"/>
      <c r="Y13962" s="9" t="s">
        <v>712</v>
      </c>
      <c r="Z13962" s="9" t="s">
        <v>462</v>
      </c>
      <c r="AA13962" s="9" t="s">
        <v>199</v>
      </c>
      <c r="AB13962" s="9">
        <v>8091803</v>
      </c>
      <c r="AC13962" s="9" t="s">
        <v>14735</v>
      </c>
      <c r="AD13962" s="9" t="s">
        <v>800</v>
      </c>
      <c r="AE13962" s="5">
        <f t="shared" ref="AE13962:AE14025" si="458">VLOOKUP(Y13962,K:T,10,0)</f>
        <v>0</v>
      </c>
      <c r="AF13962" s="5" t="str">
        <f t="shared" ref="AF13962:AF14025" si="459">IF(AE13962="A",IF(AD13962="katA","katB",AD13962),AD13962)</f>
        <v>Pokryto</v>
      </c>
      <c r="AG13962" s="153"/>
      <c r="AH13962" s="153"/>
      <c r="AI13962" t="s">
        <v>201</v>
      </c>
      <c r="AJ13962" t="s">
        <v>800</v>
      </c>
      <c r="AK13962" s="9" t="str">
        <f>VLOOKUP(Y13962,zdroj!D:AJ,33,0)</f>
        <v>katC</v>
      </c>
    </row>
    <row r="13963" spans="8:37" x14ac:dyDescent="0.25">
      <c r="H13963" s="8"/>
      <c r="I13963" s="8"/>
      <c r="N13963" s="23"/>
      <c r="O13963" s="24"/>
      <c r="P13963" s="19"/>
      <c r="Q13963" s="19"/>
      <c r="R13963" s="19"/>
      <c r="U13963" s="27"/>
      <c r="Y13963" s="9" t="s">
        <v>712</v>
      </c>
      <c r="Z13963" s="9" t="s">
        <v>462</v>
      </c>
      <c r="AA13963" s="9" t="s">
        <v>199</v>
      </c>
      <c r="AB13963" s="9">
        <v>8091811</v>
      </c>
      <c r="AC13963" s="9" t="s">
        <v>14736</v>
      </c>
      <c r="AD13963" s="9" t="s">
        <v>226</v>
      </c>
      <c r="AE13963" s="5">
        <f t="shared" si="458"/>
        <v>0</v>
      </c>
      <c r="AF13963" s="5" t="str">
        <f t="shared" si="459"/>
        <v>katC</v>
      </c>
      <c r="AG13963" s="153"/>
      <c r="AH13963" s="153"/>
      <c r="AI13963" t="s">
        <v>201</v>
      </c>
      <c r="AJ13963" t="s">
        <v>340</v>
      </c>
      <c r="AK13963" s="9" t="str">
        <f>VLOOKUP(Y13963,zdroj!D:AJ,33,0)</f>
        <v>katC</v>
      </c>
    </row>
    <row r="13964" spans="8:37" x14ac:dyDescent="0.25">
      <c r="H13964" s="8"/>
      <c r="I13964" s="8"/>
      <c r="N13964" s="23"/>
      <c r="O13964" s="24"/>
      <c r="P13964" s="19"/>
      <c r="Q13964" s="19"/>
      <c r="R13964" s="19"/>
      <c r="U13964" s="27"/>
      <c r="Y13964" s="9" t="s">
        <v>712</v>
      </c>
      <c r="Z13964" s="9" t="s">
        <v>462</v>
      </c>
      <c r="AA13964" s="9" t="s">
        <v>199</v>
      </c>
      <c r="AB13964" s="9">
        <v>8090653</v>
      </c>
      <c r="AC13964" s="9" t="s">
        <v>14737</v>
      </c>
      <c r="AD13964" s="9" t="s">
        <v>800</v>
      </c>
      <c r="AE13964" s="5">
        <f t="shared" si="458"/>
        <v>0</v>
      </c>
      <c r="AF13964" s="5" t="str">
        <f t="shared" si="459"/>
        <v>Pokryto</v>
      </c>
      <c r="AG13964" s="153"/>
      <c r="AH13964" s="153"/>
      <c r="AI13964" t="s">
        <v>201</v>
      </c>
      <c r="AJ13964" t="s">
        <v>800</v>
      </c>
      <c r="AK13964" s="9" t="str">
        <f>VLOOKUP(Y13964,zdroj!D:AJ,33,0)</f>
        <v>katC</v>
      </c>
    </row>
    <row r="13965" spans="8:37" x14ac:dyDescent="0.25">
      <c r="H13965" s="8"/>
      <c r="I13965" s="8"/>
      <c r="N13965" s="23"/>
      <c r="O13965" s="24"/>
      <c r="P13965" s="19"/>
      <c r="Q13965" s="19"/>
      <c r="R13965" s="19"/>
      <c r="U13965" s="27"/>
      <c r="Y13965" s="9" t="s">
        <v>712</v>
      </c>
      <c r="Z13965" s="9" t="s">
        <v>462</v>
      </c>
      <c r="AA13965" s="9" t="s">
        <v>199</v>
      </c>
      <c r="AB13965" s="9">
        <v>8091820</v>
      </c>
      <c r="AC13965" s="9" t="s">
        <v>14738</v>
      </c>
      <c r="AD13965" s="9" t="s">
        <v>226</v>
      </c>
      <c r="AE13965" s="5">
        <f t="shared" si="458"/>
        <v>0</v>
      </c>
      <c r="AF13965" s="5" t="str">
        <f t="shared" si="459"/>
        <v>katC</v>
      </c>
      <c r="AG13965" s="153"/>
      <c r="AH13965" s="153"/>
      <c r="AI13965" t="s">
        <v>201</v>
      </c>
      <c r="AJ13965" t="s">
        <v>340</v>
      </c>
      <c r="AK13965" s="9" t="str">
        <f>VLOOKUP(Y13965,zdroj!D:AJ,33,0)</f>
        <v>katC</v>
      </c>
    </row>
    <row r="13966" spans="8:37" x14ac:dyDescent="0.25">
      <c r="H13966" s="8"/>
      <c r="I13966" s="8"/>
      <c r="N13966" s="23"/>
      <c r="O13966" s="24"/>
      <c r="P13966" s="19"/>
      <c r="Q13966" s="19"/>
      <c r="R13966" s="19"/>
      <c r="U13966" s="27"/>
      <c r="Y13966" s="9" t="s">
        <v>712</v>
      </c>
      <c r="Z13966" s="9" t="s">
        <v>462</v>
      </c>
      <c r="AA13966" s="9" t="s">
        <v>199</v>
      </c>
      <c r="AB13966" s="9">
        <v>8091838</v>
      </c>
      <c r="AC13966" s="9" t="s">
        <v>14739</v>
      </c>
      <c r="AD13966" s="9" t="s">
        <v>226</v>
      </c>
      <c r="AE13966" s="5">
        <f t="shared" si="458"/>
        <v>0</v>
      </c>
      <c r="AF13966" s="5" t="str">
        <f t="shared" si="459"/>
        <v>katC</v>
      </c>
      <c r="AG13966" s="153"/>
      <c r="AH13966" s="153"/>
      <c r="AI13966" t="s">
        <v>17882</v>
      </c>
      <c r="AJ13966" t="s">
        <v>17878</v>
      </c>
      <c r="AK13966" s="9" t="str">
        <f>VLOOKUP(Y13966,zdroj!D:AJ,33,0)</f>
        <v>katC</v>
      </c>
    </row>
    <row r="13967" spans="8:37" x14ac:dyDescent="0.25">
      <c r="H13967" s="8"/>
      <c r="I13967" s="8"/>
      <c r="N13967" s="23"/>
      <c r="O13967" s="24"/>
      <c r="P13967" s="19"/>
      <c r="Q13967" s="19"/>
      <c r="R13967" s="19"/>
      <c r="U13967" s="27"/>
      <c r="Y13967" s="9" t="s">
        <v>712</v>
      </c>
      <c r="Z13967" s="9" t="s">
        <v>462</v>
      </c>
      <c r="AA13967" s="9" t="s">
        <v>199</v>
      </c>
      <c r="AB13967" s="9">
        <v>8091846</v>
      </c>
      <c r="AC13967" s="9" t="s">
        <v>14740</v>
      </c>
      <c r="AD13967" s="9" t="s">
        <v>800</v>
      </c>
      <c r="AE13967" s="5">
        <f t="shared" si="458"/>
        <v>0</v>
      </c>
      <c r="AF13967" s="5" t="str">
        <f t="shared" si="459"/>
        <v>Pokryto</v>
      </c>
      <c r="AG13967" s="153"/>
      <c r="AH13967" s="153"/>
      <c r="AI13967" t="s">
        <v>201</v>
      </c>
      <c r="AJ13967" t="s">
        <v>800</v>
      </c>
      <c r="AK13967" s="9" t="str">
        <f>VLOOKUP(Y13967,zdroj!D:AJ,33,0)</f>
        <v>katC</v>
      </c>
    </row>
    <row r="13968" spans="8:37" x14ac:dyDescent="0.25">
      <c r="H13968" s="8"/>
      <c r="I13968" s="8"/>
      <c r="N13968" s="23"/>
      <c r="O13968" s="24"/>
      <c r="P13968" s="19"/>
      <c r="Q13968" s="19"/>
      <c r="R13968" s="19"/>
      <c r="U13968" s="27"/>
      <c r="Y13968" s="9" t="s">
        <v>712</v>
      </c>
      <c r="Z13968" s="9" t="s">
        <v>462</v>
      </c>
      <c r="AA13968" s="9" t="s">
        <v>199</v>
      </c>
      <c r="AB13968" s="9">
        <v>8091854</v>
      </c>
      <c r="AC13968" s="9" t="s">
        <v>14741</v>
      </c>
      <c r="AD13968" s="9" t="s">
        <v>800</v>
      </c>
      <c r="AE13968" s="5">
        <f t="shared" si="458"/>
        <v>0</v>
      </c>
      <c r="AF13968" s="5" t="str">
        <f t="shared" si="459"/>
        <v>Pokryto</v>
      </c>
      <c r="AG13968" s="153"/>
      <c r="AH13968" s="153"/>
      <c r="AI13968" t="s">
        <v>201</v>
      </c>
      <c r="AJ13968" t="s">
        <v>800</v>
      </c>
      <c r="AK13968" s="9" t="str">
        <f>VLOOKUP(Y13968,zdroj!D:AJ,33,0)</f>
        <v>katC</v>
      </c>
    </row>
    <row r="13969" spans="8:37" x14ac:dyDescent="0.25">
      <c r="H13969" s="8"/>
      <c r="I13969" s="8"/>
      <c r="N13969" s="23"/>
      <c r="O13969" s="24"/>
      <c r="P13969" s="19"/>
      <c r="Q13969" s="19"/>
      <c r="R13969" s="19"/>
      <c r="U13969" s="27"/>
      <c r="Y13969" s="9" t="s">
        <v>712</v>
      </c>
      <c r="Z13969" s="9" t="s">
        <v>462</v>
      </c>
      <c r="AA13969" s="9" t="s">
        <v>199</v>
      </c>
      <c r="AB13969" s="9">
        <v>8091862</v>
      </c>
      <c r="AC13969" s="9" t="s">
        <v>14742</v>
      </c>
      <c r="AD13969" s="9" t="s">
        <v>800</v>
      </c>
      <c r="AE13969" s="5">
        <f t="shared" si="458"/>
        <v>0</v>
      </c>
      <c r="AF13969" s="5" t="str">
        <f t="shared" si="459"/>
        <v>Pokryto</v>
      </c>
      <c r="AG13969" s="153"/>
      <c r="AH13969" s="153"/>
      <c r="AI13969" t="s">
        <v>201</v>
      </c>
      <c r="AJ13969" t="s">
        <v>800</v>
      </c>
      <c r="AK13969" s="9" t="str">
        <f>VLOOKUP(Y13969,zdroj!D:AJ,33,0)</f>
        <v>katC</v>
      </c>
    </row>
    <row r="13970" spans="8:37" x14ac:dyDescent="0.25">
      <c r="H13970" s="8"/>
      <c r="I13970" s="8"/>
      <c r="N13970" s="23"/>
      <c r="O13970" s="24"/>
      <c r="P13970" s="19"/>
      <c r="Q13970" s="19"/>
      <c r="R13970" s="19"/>
      <c r="U13970" s="27"/>
      <c r="Y13970" s="9" t="s">
        <v>712</v>
      </c>
      <c r="Z13970" s="9" t="s">
        <v>462</v>
      </c>
      <c r="AA13970" s="9" t="s">
        <v>199</v>
      </c>
      <c r="AB13970" s="9">
        <v>8091871</v>
      </c>
      <c r="AC13970" s="9" t="s">
        <v>14743</v>
      </c>
      <c r="AD13970" s="9" t="s">
        <v>800</v>
      </c>
      <c r="AE13970" s="5">
        <f t="shared" si="458"/>
        <v>0</v>
      </c>
      <c r="AF13970" s="5" t="str">
        <f t="shared" si="459"/>
        <v>Pokryto</v>
      </c>
      <c r="AG13970" s="153"/>
      <c r="AH13970" s="153"/>
      <c r="AI13970" t="s">
        <v>201</v>
      </c>
      <c r="AJ13970" t="s">
        <v>800</v>
      </c>
      <c r="AK13970" s="9" t="str">
        <f>VLOOKUP(Y13970,zdroj!D:AJ,33,0)</f>
        <v>katC</v>
      </c>
    </row>
    <row r="13971" spans="8:37" x14ac:dyDescent="0.25">
      <c r="H13971" s="8"/>
      <c r="I13971" s="8"/>
      <c r="N13971" s="23"/>
      <c r="O13971" s="24"/>
      <c r="P13971" s="19"/>
      <c r="Q13971" s="19"/>
      <c r="R13971" s="19"/>
      <c r="U13971" s="27"/>
      <c r="Y13971" s="9" t="s">
        <v>712</v>
      </c>
      <c r="Z13971" s="9" t="s">
        <v>462</v>
      </c>
      <c r="AA13971" s="9" t="s">
        <v>199</v>
      </c>
      <c r="AB13971" s="9">
        <v>8091889</v>
      </c>
      <c r="AC13971" s="9" t="s">
        <v>14744</v>
      </c>
      <c r="AD13971" s="9" t="s">
        <v>800</v>
      </c>
      <c r="AE13971" s="5">
        <f t="shared" si="458"/>
        <v>0</v>
      </c>
      <c r="AF13971" s="5" t="str">
        <f t="shared" si="459"/>
        <v>Pokryto</v>
      </c>
      <c r="AG13971" s="153"/>
      <c r="AH13971" s="153"/>
      <c r="AI13971" t="s">
        <v>201</v>
      </c>
      <c r="AJ13971" t="s">
        <v>800</v>
      </c>
      <c r="AK13971" s="9" t="str">
        <f>VLOOKUP(Y13971,zdroj!D:AJ,33,0)</f>
        <v>katC</v>
      </c>
    </row>
    <row r="13972" spans="8:37" x14ac:dyDescent="0.25">
      <c r="H13972" s="8"/>
      <c r="I13972" s="8"/>
      <c r="N13972" s="23"/>
      <c r="O13972" s="24"/>
      <c r="P13972" s="19"/>
      <c r="Q13972" s="19"/>
      <c r="R13972" s="19"/>
      <c r="U13972" s="27"/>
      <c r="Y13972" s="9" t="s">
        <v>712</v>
      </c>
      <c r="Z13972" s="9" t="s">
        <v>462</v>
      </c>
      <c r="AA13972" s="9" t="s">
        <v>199</v>
      </c>
      <c r="AB13972" s="9">
        <v>8091897</v>
      </c>
      <c r="AC13972" s="9" t="s">
        <v>14745</v>
      </c>
      <c r="AD13972" s="9" t="s">
        <v>800</v>
      </c>
      <c r="AE13972" s="5">
        <f t="shared" si="458"/>
        <v>0</v>
      </c>
      <c r="AF13972" s="5" t="str">
        <f t="shared" si="459"/>
        <v>Pokryto</v>
      </c>
      <c r="AG13972" s="153"/>
      <c r="AH13972" s="153"/>
      <c r="AI13972" t="s">
        <v>201</v>
      </c>
      <c r="AJ13972" t="s">
        <v>800</v>
      </c>
      <c r="AK13972" s="9" t="str">
        <f>VLOOKUP(Y13972,zdroj!D:AJ,33,0)</f>
        <v>katC</v>
      </c>
    </row>
    <row r="13973" spans="8:37" x14ac:dyDescent="0.25">
      <c r="H13973" s="8"/>
      <c r="I13973" s="8"/>
      <c r="N13973" s="23"/>
      <c r="O13973" s="24"/>
      <c r="P13973" s="19"/>
      <c r="Q13973" s="19"/>
      <c r="R13973" s="19"/>
      <c r="U13973" s="27"/>
      <c r="Y13973" s="9" t="s">
        <v>712</v>
      </c>
      <c r="Z13973" s="9" t="s">
        <v>462</v>
      </c>
      <c r="AA13973" s="9" t="s">
        <v>199</v>
      </c>
      <c r="AB13973" s="9">
        <v>8091901</v>
      </c>
      <c r="AC13973" s="9" t="s">
        <v>14746</v>
      </c>
      <c r="AD13973" s="9" t="s">
        <v>800</v>
      </c>
      <c r="AE13973" s="5">
        <f t="shared" si="458"/>
        <v>0</v>
      </c>
      <c r="AF13973" s="5" t="str">
        <f t="shared" si="459"/>
        <v>Pokryto</v>
      </c>
      <c r="AG13973" s="153"/>
      <c r="AH13973" s="153"/>
      <c r="AI13973" t="s">
        <v>201</v>
      </c>
      <c r="AJ13973" t="s">
        <v>800</v>
      </c>
      <c r="AK13973" s="9" t="str">
        <f>VLOOKUP(Y13973,zdroj!D:AJ,33,0)</f>
        <v>katC</v>
      </c>
    </row>
    <row r="13974" spans="8:37" x14ac:dyDescent="0.25">
      <c r="H13974" s="8"/>
      <c r="I13974" s="8"/>
      <c r="N13974" s="23"/>
      <c r="O13974" s="24"/>
      <c r="P13974" s="19"/>
      <c r="Q13974" s="19"/>
      <c r="R13974" s="19"/>
      <c r="U13974" s="27"/>
      <c r="Y13974" s="9" t="s">
        <v>712</v>
      </c>
      <c r="Z13974" s="9" t="s">
        <v>462</v>
      </c>
      <c r="AA13974" s="9" t="s">
        <v>199</v>
      </c>
      <c r="AB13974" s="9">
        <v>8091919</v>
      </c>
      <c r="AC13974" s="9" t="s">
        <v>14747</v>
      </c>
      <c r="AD13974" s="9" t="s">
        <v>800</v>
      </c>
      <c r="AE13974" s="5">
        <f t="shared" si="458"/>
        <v>0</v>
      </c>
      <c r="AF13974" s="5" t="str">
        <f t="shared" si="459"/>
        <v>Pokryto</v>
      </c>
      <c r="AG13974" s="153"/>
      <c r="AH13974" s="153"/>
      <c r="AI13974" t="s">
        <v>201</v>
      </c>
      <c r="AJ13974" t="s">
        <v>800</v>
      </c>
      <c r="AK13974" s="9" t="str">
        <f>VLOOKUP(Y13974,zdroj!D:AJ,33,0)</f>
        <v>katC</v>
      </c>
    </row>
    <row r="13975" spans="8:37" x14ac:dyDescent="0.25">
      <c r="H13975" s="8"/>
      <c r="I13975" s="8"/>
      <c r="N13975" s="23"/>
      <c r="O13975" s="24"/>
      <c r="P13975" s="19"/>
      <c r="Q13975" s="19"/>
      <c r="R13975" s="19"/>
      <c r="U13975" s="27"/>
      <c r="Y13975" s="9" t="s">
        <v>712</v>
      </c>
      <c r="Z13975" s="9" t="s">
        <v>462</v>
      </c>
      <c r="AA13975" s="9" t="s">
        <v>199</v>
      </c>
      <c r="AB13975" s="9">
        <v>8090661</v>
      </c>
      <c r="AC13975" s="9" t="s">
        <v>14748</v>
      </c>
      <c r="AD13975" s="9" t="s">
        <v>226</v>
      </c>
      <c r="AE13975" s="5">
        <f t="shared" si="458"/>
        <v>0</v>
      </c>
      <c r="AF13975" s="5" t="str">
        <f t="shared" si="459"/>
        <v>katC</v>
      </c>
      <c r="AG13975" s="153"/>
      <c r="AH13975" s="153"/>
      <c r="AI13975" t="s">
        <v>201</v>
      </c>
      <c r="AJ13975" t="s">
        <v>340</v>
      </c>
      <c r="AK13975" s="9" t="str">
        <f>VLOOKUP(Y13975,zdroj!D:AJ,33,0)</f>
        <v>katC</v>
      </c>
    </row>
    <row r="13976" spans="8:37" x14ac:dyDescent="0.25">
      <c r="H13976" s="8"/>
      <c r="I13976" s="8"/>
      <c r="N13976" s="23"/>
      <c r="O13976" s="24"/>
      <c r="P13976" s="19"/>
      <c r="Q13976" s="19"/>
      <c r="R13976" s="19"/>
      <c r="U13976" s="27"/>
      <c r="Y13976" s="9" t="s">
        <v>712</v>
      </c>
      <c r="Z13976" s="9" t="s">
        <v>462</v>
      </c>
      <c r="AA13976" s="9" t="s">
        <v>199</v>
      </c>
      <c r="AB13976" s="9">
        <v>8091927</v>
      </c>
      <c r="AC13976" s="9" t="s">
        <v>14749</v>
      </c>
      <c r="AD13976" s="9" t="s">
        <v>800</v>
      </c>
      <c r="AE13976" s="5">
        <f t="shared" si="458"/>
        <v>0</v>
      </c>
      <c r="AF13976" s="5" t="str">
        <f t="shared" si="459"/>
        <v>Pokryto</v>
      </c>
      <c r="AG13976" s="153"/>
      <c r="AH13976" s="153"/>
      <c r="AI13976" t="s">
        <v>201</v>
      </c>
      <c r="AJ13976" t="s">
        <v>800</v>
      </c>
      <c r="AK13976" s="9" t="str">
        <f>VLOOKUP(Y13976,zdroj!D:AJ,33,0)</f>
        <v>katC</v>
      </c>
    </row>
    <row r="13977" spans="8:37" x14ac:dyDescent="0.25">
      <c r="H13977" s="8"/>
      <c r="I13977" s="8"/>
      <c r="N13977" s="23"/>
      <c r="O13977" s="24"/>
      <c r="P13977" s="19"/>
      <c r="Q13977" s="19"/>
      <c r="R13977" s="19"/>
      <c r="U13977" s="27"/>
      <c r="Y13977" s="9" t="s">
        <v>712</v>
      </c>
      <c r="Z13977" s="9" t="s">
        <v>462</v>
      </c>
      <c r="AA13977" s="9" t="s">
        <v>199</v>
      </c>
      <c r="AB13977" s="9">
        <v>8091935</v>
      </c>
      <c r="AC13977" s="9" t="s">
        <v>14750</v>
      </c>
      <c r="AD13977" s="9" t="s">
        <v>800</v>
      </c>
      <c r="AE13977" s="5">
        <f t="shared" si="458"/>
        <v>0</v>
      </c>
      <c r="AF13977" s="5" t="str">
        <f t="shared" si="459"/>
        <v>Pokryto</v>
      </c>
      <c r="AG13977" s="153"/>
      <c r="AH13977" s="153"/>
      <c r="AI13977" t="s">
        <v>201</v>
      </c>
      <c r="AJ13977" t="s">
        <v>800</v>
      </c>
      <c r="AK13977" s="9" t="str">
        <f>VLOOKUP(Y13977,zdroj!D:AJ,33,0)</f>
        <v>katC</v>
      </c>
    </row>
    <row r="13978" spans="8:37" x14ac:dyDescent="0.25">
      <c r="H13978" s="8"/>
      <c r="I13978" s="8"/>
      <c r="N13978" s="23"/>
      <c r="O13978" s="24"/>
      <c r="P13978" s="19"/>
      <c r="Q13978" s="19"/>
      <c r="R13978" s="19"/>
      <c r="U13978" s="27"/>
      <c r="Y13978" s="9" t="s">
        <v>712</v>
      </c>
      <c r="Z13978" s="9" t="s">
        <v>462</v>
      </c>
      <c r="AA13978" s="9" t="s">
        <v>199</v>
      </c>
      <c r="AB13978" s="9">
        <v>8091943</v>
      </c>
      <c r="AC13978" s="9" t="s">
        <v>14751</v>
      </c>
      <c r="AD13978" s="9" t="s">
        <v>800</v>
      </c>
      <c r="AE13978" s="5">
        <f t="shared" si="458"/>
        <v>0</v>
      </c>
      <c r="AF13978" s="5" t="str">
        <f t="shared" si="459"/>
        <v>Pokryto</v>
      </c>
      <c r="AG13978" s="153"/>
      <c r="AH13978" s="153"/>
      <c r="AI13978" t="s">
        <v>201</v>
      </c>
      <c r="AJ13978" t="s">
        <v>800</v>
      </c>
      <c r="AK13978" s="9" t="str">
        <f>VLOOKUP(Y13978,zdroj!D:AJ,33,0)</f>
        <v>katC</v>
      </c>
    </row>
    <row r="13979" spans="8:37" x14ac:dyDescent="0.25">
      <c r="H13979" s="8"/>
      <c r="I13979" s="8"/>
      <c r="N13979" s="23"/>
      <c r="O13979" s="24"/>
      <c r="P13979" s="19"/>
      <c r="Q13979" s="19"/>
      <c r="R13979" s="19"/>
      <c r="U13979" s="27"/>
      <c r="Y13979" s="9" t="s">
        <v>712</v>
      </c>
      <c r="Z13979" s="9" t="s">
        <v>462</v>
      </c>
      <c r="AA13979" s="9" t="s">
        <v>199</v>
      </c>
      <c r="AB13979" s="9">
        <v>8091951</v>
      </c>
      <c r="AC13979" s="9" t="s">
        <v>14752</v>
      </c>
      <c r="AD13979" s="9" t="s">
        <v>800</v>
      </c>
      <c r="AE13979" s="5">
        <f t="shared" si="458"/>
        <v>0</v>
      </c>
      <c r="AF13979" s="5" t="str">
        <f t="shared" si="459"/>
        <v>Pokryto</v>
      </c>
      <c r="AG13979" s="153"/>
      <c r="AH13979" s="153"/>
      <c r="AI13979" t="s">
        <v>201</v>
      </c>
      <c r="AJ13979" t="s">
        <v>800</v>
      </c>
      <c r="AK13979" s="9" t="str">
        <f>VLOOKUP(Y13979,zdroj!D:AJ,33,0)</f>
        <v>katC</v>
      </c>
    </row>
    <row r="13980" spans="8:37" x14ac:dyDescent="0.25">
      <c r="H13980" s="8"/>
      <c r="I13980" s="8"/>
      <c r="N13980" s="23"/>
      <c r="O13980" s="24"/>
      <c r="P13980" s="19"/>
      <c r="Q13980" s="19"/>
      <c r="R13980" s="19"/>
      <c r="U13980" s="27"/>
      <c r="Y13980" s="9" t="s">
        <v>712</v>
      </c>
      <c r="Z13980" s="9" t="s">
        <v>462</v>
      </c>
      <c r="AA13980" s="9" t="s">
        <v>199</v>
      </c>
      <c r="AB13980" s="9">
        <v>8091960</v>
      </c>
      <c r="AC13980" s="9" t="s">
        <v>14753</v>
      </c>
      <c r="AD13980" s="9" t="s">
        <v>800</v>
      </c>
      <c r="AE13980" s="5">
        <f t="shared" si="458"/>
        <v>0</v>
      </c>
      <c r="AF13980" s="5" t="str">
        <f t="shared" si="459"/>
        <v>Pokryto</v>
      </c>
      <c r="AG13980" s="153"/>
      <c r="AH13980" s="153"/>
      <c r="AI13980" t="s">
        <v>201</v>
      </c>
      <c r="AJ13980" t="s">
        <v>800</v>
      </c>
      <c r="AK13980" s="9" t="str">
        <f>VLOOKUP(Y13980,zdroj!D:AJ,33,0)</f>
        <v>katC</v>
      </c>
    </row>
    <row r="13981" spans="8:37" x14ac:dyDescent="0.25">
      <c r="H13981" s="8"/>
      <c r="I13981" s="8"/>
      <c r="N13981" s="23"/>
      <c r="O13981" s="24"/>
      <c r="P13981" s="19"/>
      <c r="Q13981" s="19"/>
      <c r="R13981" s="19"/>
      <c r="U13981" s="27"/>
      <c r="Y13981" s="9" t="s">
        <v>712</v>
      </c>
      <c r="Z13981" s="9" t="s">
        <v>462</v>
      </c>
      <c r="AA13981" s="9" t="s">
        <v>199</v>
      </c>
      <c r="AB13981" s="9">
        <v>8091978</v>
      </c>
      <c r="AC13981" s="9" t="s">
        <v>14754</v>
      </c>
      <c r="AD13981" s="9" t="s">
        <v>800</v>
      </c>
      <c r="AE13981" s="5">
        <f t="shared" si="458"/>
        <v>0</v>
      </c>
      <c r="AF13981" s="5" t="str">
        <f t="shared" si="459"/>
        <v>Pokryto</v>
      </c>
      <c r="AG13981" s="153"/>
      <c r="AH13981" s="153"/>
      <c r="AI13981" t="s">
        <v>201</v>
      </c>
      <c r="AJ13981" t="s">
        <v>800</v>
      </c>
      <c r="AK13981" s="9" t="str">
        <f>VLOOKUP(Y13981,zdroj!D:AJ,33,0)</f>
        <v>katC</v>
      </c>
    </row>
    <row r="13982" spans="8:37" x14ac:dyDescent="0.25">
      <c r="H13982" s="8"/>
      <c r="I13982" s="8"/>
      <c r="N13982" s="23"/>
      <c r="O13982" s="24"/>
      <c r="P13982" s="19"/>
      <c r="Q13982" s="19"/>
      <c r="R13982" s="19"/>
      <c r="U13982" s="27"/>
      <c r="Y13982" s="9" t="s">
        <v>712</v>
      </c>
      <c r="Z13982" s="9" t="s">
        <v>462</v>
      </c>
      <c r="AA13982" s="9" t="s">
        <v>199</v>
      </c>
      <c r="AB13982" s="9">
        <v>8091986</v>
      </c>
      <c r="AC13982" s="9" t="s">
        <v>14755</v>
      </c>
      <c r="AD13982" s="9" t="s">
        <v>800</v>
      </c>
      <c r="AE13982" s="5">
        <f t="shared" si="458"/>
        <v>0</v>
      </c>
      <c r="AF13982" s="5" t="str">
        <f t="shared" si="459"/>
        <v>Pokryto</v>
      </c>
      <c r="AG13982" s="153"/>
      <c r="AH13982" s="153"/>
      <c r="AI13982" t="s">
        <v>201</v>
      </c>
      <c r="AJ13982" t="s">
        <v>800</v>
      </c>
      <c r="AK13982" s="9" t="str">
        <f>VLOOKUP(Y13982,zdroj!D:AJ,33,0)</f>
        <v>katC</v>
      </c>
    </row>
    <row r="13983" spans="8:37" x14ac:dyDescent="0.25">
      <c r="H13983" s="8"/>
      <c r="I13983" s="8"/>
      <c r="N13983" s="23"/>
      <c r="O13983" s="24"/>
      <c r="P13983" s="19"/>
      <c r="Q13983" s="19"/>
      <c r="R13983" s="19"/>
      <c r="U13983" s="27"/>
      <c r="Y13983" s="9" t="s">
        <v>712</v>
      </c>
      <c r="Z13983" s="9" t="s">
        <v>462</v>
      </c>
      <c r="AA13983" s="9" t="s">
        <v>199</v>
      </c>
      <c r="AB13983" s="9">
        <v>8091994</v>
      </c>
      <c r="AC13983" s="9" t="s">
        <v>14756</v>
      </c>
      <c r="AD13983" s="9" t="s">
        <v>226</v>
      </c>
      <c r="AE13983" s="5">
        <f t="shared" si="458"/>
        <v>0</v>
      </c>
      <c r="AF13983" s="5" t="str">
        <f t="shared" si="459"/>
        <v>katC</v>
      </c>
      <c r="AG13983" s="153"/>
      <c r="AH13983" s="153"/>
      <c r="AI13983" t="s">
        <v>201</v>
      </c>
      <c r="AJ13983" t="s">
        <v>340</v>
      </c>
      <c r="AK13983" s="9" t="str">
        <f>VLOOKUP(Y13983,zdroj!D:AJ,33,0)</f>
        <v>katC</v>
      </c>
    </row>
    <row r="13984" spans="8:37" x14ac:dyDescent="0.25">
      <c r="H13984" s="8"/>
      <c r="I13984" s="8"/>
      <c r="N13984" s="23"/>
      <c r="O13984" s="24"/>
      <c r="P13984" s="19"/>
      <c r="Q13984" s="19"/>
      <c r="R13984" s="19"/>
      <c r="U13984" s="27"/>
      <c r="Y13984" s="9" t="s">
        <v>712</v>
      </c>
      <c r="Z13984" s="9" t="s">
        <v>462</v>
      </c>
      <c r="AA13984" s="9" t="s">
        <v>199</v>
      </c>
      <c r="AB13984" s="9">
        <v>8092001</v>
      </c>
      <c r="AC13984" s="9" t="s">
        <v>14757</v>
      </c>
      <c r="AD13984" s="9" t="s">
        <v>800</v>
      </c>
      <c r="AE13984" s="5">
        <f t="shared" si="458"/>
        <v>0</v>
      </c>
      <c r="AF13984" s="5" t="str">
        <f t="shared" si="459"/>
        <v>Pokryto</v>
      </c>
      <c r="AG13984" s="153"/>
      <c r="AH13984" s="153"/>
      <c r="AI13984" t="s">
        <v>201</v>
      </c>
      <c r="AJ13984" t="s">
        <v>800</v>
      </c>
      <c r="AK13984" s="9" t="str">
        <f>VLOOKUP(Y13984,zdroj!D:AJ,33,0)</f>
        <v>katC</v>
      </c>
    </row>
    <row r="13985" spans="8:37" x14ac:dyDescent="0.25">
      <c r="H13985" s="8"/>
      <c r="I13985" s="8"/>
      <c r="N13985" s="23"/>
      <c r="O13985" s="24"/>
      <c r="P13985" s="19"/>
      <c r="Q13985" s="19"/>
      <c r="R13985" s="19"/>
      <c r="U13985" s="27"/>
      <c r="Y13985" s="9" t="s">
        <v>712</v>
      </c>
      <c r="Z13985" s="9" t="s">
        <v>462</v>
      </c>
      <c r="AA13985" s="9" t="s">
        <v>199</v>
      </c>
      <c r="AB13985" s="9">
        <v>8092010</v>
      </c>
      <c r="AC13985" s="9" t="s">
        <v>14758</v>
      </c>
      <c r="AD13985" s="9" t="s">
        <v>226</v>
      </c>
      <c r="AE13985" s="5">
        <f t="shared" si="458"/>
        <v>0</v>
      </c>
      <c r="AF13985" s="5" t="str">
        <f t="shared" si="459"/>
        <v>katC</v>
      </c>
      <c r="AG13985" s="153"/>
      <c r="AH13985" s="153"/>
      <c r="AI13985" t="s">
        <v>201</v>
      </c>
      <c r="AJ13985" t="s">
        <v>340</v>
      </c>
      <c r="AK13985" s="9" t="str">
        <f>VLOOKUP(Y13985,zdroj!D:AJ,33,0)</f>
        <v>katC</v>
      </c>
    </row>
    <row r="13986" spans="8:37" x14ac:dyDescent="0.25">
      <c r="H13986" s="8"/>
      <c r="I13986" s="8"/>
      <c r="N13986" s="23"/>
      <c r="O13986" s="24"/>
      <c r="P13986" s="19"/>
      <c r="Q13986" s="19"/>
      <c r="R13986" s="19"/>
      <c r="U13986" s="27"/>
      <c r="Y13986" s="9" t="s">
        <v>712</v>
      </c>
      <c r="Z13986" s="9" t="s">
        <v>462</v>
      </c>
      <c r="AA13986" s="9" t="s">
        <v>199</v>
      </c>
      <c r="AB13986" s="9">
        <v>8090670</v>
      </c>
      <c r="AC13986" s="9" t="s">
        <v>14759</v>
      </c>
      <c r="AD13986" s="9" t="s">
        <v>800</v>
      </c>
      <c r="AE13986" s="5">
        <f t="shared" si="458"/>
        <v>0</v>
      </c>
      <c r="AF13986" s="5" t="str">
        <f t="shared" si="459"/>
        <v>Pokryto</v>
      </c>
      <c r="AG13986" s="153"/>
      <c r="AH13986" s="153"/>
      <c r="AI13986" t="s">
        <v>201</v>
      </c>
      <c r="AJ13986" t="s">
        <v>800</v>
      </c>
      <c r="AK13986" s="9" t="str">
        <f>VLOOKUP(Y13986,zdroj!D:AJ,33,0)</f>
        <v>katC</v>
      </c>
    </row>
    <row r="13987" spans="8:37" x14ac:dyDescent="0.25">
      <c r="H13987" s="8"/>
      <c r="I13987" s="8"/>
      <c r="N13987" s="23"/>
      <c r="O13987" s="24"/>
      <c r="P13987" s="19"/>
      <c r="Q13987" s="19"/>
      <c r="R13987" s="19"/>
      <c r="U13987" s="27"/>
      <c r="Y13987" s="9" t="s">
        <v>712</v>
      </c>
      <c r="Z13987" s="9" t="s">
        <v>462</v>
      </c>
      <c r="AA13987" s="9" t="s">
        <v>199</v>
      </c>
      <c r="AB13987" s="9">
        <v>8092028</v>
      </c>
      <c r="AC13987" s="9" t="s">
        <v>14760</v>
      </c>
      <c r="AD13987" s="9" t="s">
        <v>800</v>
      </c>
      <c r="AE13987" s="5">
        <f t="shared" si="458"/>
        <v>0</v>
      </c>
      <c r="AF13987" s="5" t="str">
        <f t="shared" si="459"/>
        <v>Pokryto</v>
      </c>
      <c r="AG13987" s="153"/>
      <c r="AH13987" s="153"/>
      <c r="AI13987" t="s">
        <v>201</v>
      </c>
      <c r="AJ13987" t="s">
        <v>800</v>
      </c>
      <c r="AK13987" s="9" t="str">
        <f>VLOOKUP(Y13987,zdroj!D:AJ,33,0)</f>
        <v>katC</v>
      </c>
    </row>
    <row r="13988" spans="8:37" x14ac:dyDescent="0.25">
      <c r="H13988" s="8"/>
      <c r="I13988" s="8"/>
      <c r="N13988" s="23"/>
      <c r="O13988" s="24"/>
      <c r="P13988" s="19"/>
      <c r="Q13988" s="19"/>
      <c r="R13988" s="19"/>
      <c r="U13988" s="27"/>
      <c r="Y13988" s="9" t="s">
        <v>712</v>
      </c>
      <c r="Z13988" s="9" t="s">
        <v>462</v>
      </c>
      <c r="AA13988" s="9" t="s">
        <v>199</v>
      </c>
      <c r="AB13988" s="9">
        <v>8092036</v>
      </c>
      <c r="AC13988" s="9" t="s">
        <v>14761</v>
      </c>
      <c r="AD13988" s="9" t="s">
        <v>226</v>
      </c>
      <c r="AE13988" s="5">
        <f t="shared" si="458"/>
        <v>0</v>
      </c>
      <c r="AF13988" s="5" t="str">
        <f t="shared" si="459"/>
        <v>katC</v>
      </c>
      <c r="AG13988" s="153"/>
      <c r="AH13988" s="153"/>
      <c r="AI13988" t="s">
        <v>201</v>
      </c>
      <c r="AJ13988" t="s">
        <v>340</v>
      </c>
      <c r="AK13988" s="9" t="str">
        <f>VLOOKUP(Y13988,zdroj!D:AJ,33,0)</f>
        <v>katC</v>
      </c>
    </row>
    <row r="13989" spans="8:37" x14ac:dyDescent="0.25">
      <c r="H13989" s="8"/>
      <c r="I13989" s="8"/>
      <c r="N13989" s="23"/>
      <c r="O13989" s="24"/>
      <c r="P13989" s="19"/>
      <c r="Q13989" s="19"/>
      <c r="R13989" s="19"/>
      <c r="U13989" s="27"/>
      <c r="Y13989" s="9" t="s">
        <v>712</v>
      </c>
      <c r="Z13989" s="9" t="s">
        <v>462</v>
      </c>
      <c r="AA13989" s="9" t="s">
        <v>199</v>
      </c>
      <c r="AB13989" s="9">
        <v>8092044</v>
      </c>
      <c r="AC13989" s="9" t="s">
        <v>14762</v>
      </c>
      <c r="AD13989" s="9" t="s">
        <v>800</v>
      </c>
      <c r="AE13989" s="5">
        <f t="shared" si="458"/>
        <v>0</v>
      </c>
      <c r="AF13989" s="5" t="str">
        <f t="shared" si="459"/>
        <v>Pokryto</v>
      </c>
      <c r="AG13989" s="153"/>
      <c r="AH13989" s="153"/>
      <c r="AI13989" t="s">
        <v>201</v>
      </c>
      <c r="AJ13989" t="s">
        <v>800</v>
      </c>
      <c r="AK13989" s="9" t="str">
        <f>VLOOKUP(Y13989,zdroj!D:AJ,33,0)</f>
        <v>katC</v>
      </c>
    </row>
    <row r="13990" spans="8:37" x14ac:dyDescent="0.25">
      <c r="H13990" s="8"/>
      <c r="I13990" s="8"/>
      <c r="N13990" s="23"/>
      <c r="O13990" s="24"/>
      <c r="P13990" s="19"/>
      <c r="Q13990" s="19"/>
      <c r="R13990" s="19"/>
      <c r="U13990" s="27"/>
      <c r="Y13990" s="9" t="s">
        <v>712</v>
      </c>
      <c r="Z13990" s="9" t="s">
        <v>462</v>
      </c>
      <c r="AA13990" s="9" t="s">
        <v>199</v>
      </c>
      <c r="AB13990" s="9">
        <v>8092052</v>
      </c>
      <c r="AC13990" s="9" t="s">
        <v>14763</v>
      </c>
      <c r="AD13990" s="9" t="s">
        <v>800</v>
      </c>
      <c r="AE13990" s="5">
        <f t="shared" si="458"/>
        <v>0</v>
      </c>
      <c r="AF13990" s="5" t="str">
        <f t="shared" si="459"/>
        <v>Pokryto</v>
      </c>
      <c r="AG13990" s="153"/>
      <c r="AH13990" s="153"/>
      <c r="AI13990" t="s">
        <v>201</v>
      </c>
      <c r="AJ13990" t="s">
        <v>800</v>
      </c>
      <c r="AK13990" s="9" t="str">
        <f>VLOOKUP(Y13990,zdroj!D:AJ,33,0)</f>
        <v>katC</v>
      </c>
    </row>
    <row r="13991" spans="8:37" x14ac:dyDescent="0.25">
      <c r="H13991" s="8"/>
      <c r="I13991" s="8"/>
      <c r="N13991" s="23"/>
      <c r="O13991" s="24"/>
      <c r="P13991" s="19"/>
      <c r="Q13991" s="19"/>
      <c r="R13991" s="19"/>
      <c r="U13991" s="27"/>
      <c r="Y13991" s="9" t="s">
        <v>712</v>
      </c>
      <c r="Z13991" s="9" t="s">
        <v>462</v>
      </c>
      <c r="AA13991" s="9" t="s">
        <v>199</v>
      </c>
      <c r="AB13991" s="9">
        <v>8092061</v>
      </c>
      <c r="AC13991" s="9" t="s">
        <v>14764</v>
      </c>
      <c r="AD13991" s="9" t="s">
        <v>800</v>
      </c>
      <c r="AE13991" s="5">
        <f t="shared" si="458"/>
        <v>0</v>
      </c>
      <c r="AF13991" s="5" t="str">
        <f t="shared" si="459"/>
        <v>Pokryto</v>
      </c>
      <c r="AG13991" s="153"/>
      <c r="AH13991" s="153"/>
      <c r="AI13991" t="s">
        <v>201</v>
      </c>
      <c r="AJ13991" t="s">
        <v>800</v>
      </c>
      <c r="AK13991" s="9" t="str">
        <f>VLOOKUP(Y13991,zdroj!D:AJ,33,0)</f>
        <v>katC</v>
      </c>
    </row>
    <row r="13992" spans="8:37" x14ac:dyDescent="0.25">
      <c r="H13992" s="8"/>
      <c r="I13992" s="8"/>
      <c r="N13992" s="23"/>
      <c r="O13992" s="24"/>
      <c r="P13992" s="19"/>
      <c r="Q13992" s="19"/>
      <c r="R13992" s="19"/>
      <c r="U13992" s="27"/>
      <c r="Y13992" s="9" t="s">
        <v>712</v>
      </c>
      <c r="Z13992" s="9" t="s">
        <v>462</v>
      </c>
      <c r="AA13992" s="9" t="s">
        <v>199</v>
      </c>
      <c r="AB13992" s="9">
        <v>8092079</v>
      </c>
      <c r="AC13992" s="9" t="s">
        <v>14765</v>
      </c>
      <c r="AD13992" s="9" t="s">
        <v>226</v>
      </c>
      <c r="AE13992" s="5">
        <f t="shared" si="458"/>
        <v>0</v>
      </c>
      <c r="AF13992" s="5" t="str">
        <f t="shared" si="459"/>
        <v>katC</v>
      </c>
      <c r="AG13992" s="153"/>
      <c r="AH13992" s="153"/>
      <c r="AI13992" t="s">
        <v>201</v>
      </c>
      <c r="AJ13992" t="s">
        <v>340</v>
      </c>
      <c r="AK13992" s="9" t="str">
        <f>VLOOKUP(Y13992,zdroj!D:AJ,33,0)</f>
        <v>katC</v>
      </c>
    </row>
    <row r="13993" spans="8:37" x14ac:dyDescent="0.25">
      <c r="H13993" s="8"/>
      <c r="I13993" s="8"/>
      <c r="N13993" s="23"/>
      <c r="O13993" s="24"/>
      <c r="P13993" s="19"/>
      <c r="Q13993" s="19"/>
      <c r="R13993" s="19"/>
      <c r="U13993" s="27"/>
      <c r="Y13993" s="9" t="s">
        <v>712</v>
      </c>
      <c r="Z13993" s="9" t="s">
        <v>462</v>
      </c>
      <c r="AA13993" s="9" t="s">
        <v>199</v>
      </c>
      <c r="AB13993" s="9">
        <v>31306721</v>
      </c>
      <c r="AC13993" s="9" t="s">
        <v>14766</v>
      </c>
      <c r="AD13993" s="9" t="s">
        <v>226</v>
      </c>
      <c r="AE13993" s="5">
        <f t="shared" si="458"/>
        <v>0</v>
      </c>
      <c r="AF13993" s="5" t="str">
        <f t="shared" si="459"/>
        <v>katC</v>
      </c>
      <c r="AG13993" s="153"/>
      <c r="AH13993" s="153"/>
      <c r="AI13993" t="s">
        <v>201</v>
      </c>
      <c r="AJ13993" t="s">
        <v>340</v>
      </c>
      <c r="AK13993" s="9" t="str">
        <f>VLOOKUP(Y13993,zdroj!D:AJ,33,0)</f>
        <v>katC</v>
      </c>
    </row>
    <row r="13994" spans="8:37" x14ac:dyDescent="0.25">
      <c r="H13994" s="8"/>
      <c r="I13994" s="8"/>
      <c r="N13994" s="23"/>
      <c r="O13994" s="24"/>
      <c r="P13994" s="19"/>
      <c r="Q13994" s="19"/>
      <c r="R13994" s="19"/>
      <c r="U13994" s="27"/>
      <c r="Y13994" s="9" t="s">
        <v>712</v>
      </c>
      <c r="Z13994" s="9" t="s">
        <v>462</v>
      </c>
      <c r="AA13994" s="9" t="s">
        <v>199</v>
      </c>
      <c r="AB13994" s="9">
        <v>25637886</v>
      </c>
      <c r="AC13994" s="9" t="s">
        <v>14767</v>
      </c>
      <c r="AD13994" s="9" t="s">
        <v>800</v>
      </c>
      <c r="AE13994" s="5">
        <f t="shared" si="458"/>
        <v>0</v>
      </c>
      <c r="AF13994" s="5" t="str">
        <f t="shared" si="459"/>
        <v>Pokryto</v>
      </c>
      <c r="AG13994" s="153"/>
      <c r="AH13994" s="153"/>
      <c r="AI13994" t="s">
        <v>201</v>
      </c>
      <c r="AJ13994" t="s">
        <v>800</v>
      </c>
      <c r="AK13994" s="9" t="str">
        <f>VLOOKUP(Y13994,zdroj!D:AJ,33,0)</f>
        <v>katC</v>
      </c>
    </row>
    <row r="13995" spans="8:37" x14ac:dyDescent="0.25">
      <c r="H13995" s="8"/>
      <c r="I13995" s="8"/>
      <c r="N13995" s="23"/>
      <c r="O13995" s="24"/>
      <c r="P13995" s="19"/>
      <c r="Q13995" s="19"/>
      <c r="R13995" s="19"/>
      <c r="U13995" s="27"/>
      <c r="Y13995" s="9" t="s">
        <v>712</v>
      </c>
      <c r="Z13995" s="9" t="s">
        <v>462</v>
      </c>
      <c r="AA13995" s="9" t="s">
        <v>199</v>
      </c>
      <c r="AB13995" s="9">
        <v>8092087</v>
      </c>
      <c r="AC13995" s="9" t="s">
        <v>14768</v>
      </c>
      <c r="AD13995" s="9" t="s">
        <v>800</v>
      </c>
      <c r="AE13995" s="5">
        <f t="shared" si="458"/>
        <v>0</v>
      </c>
      <c r="AF13995" s="5" t="str">
        <f t="shared" si="459"/>
        <v>Pokryto</v>
      </c>
      <c r="AG13995" s="153"/>
      <c r="AH13995" s="153"/>
      <c r="AI13995" t="s">
        <v>201</v>
      </c>
      <c r="AJ13995" t="s">
        <v>800</v>
      </c>
      <c r="AK13995" s="9" t="str">
        <f>VLOOKUP(Y13995,zdroj!D:AJ,33,0)</f>
        <v>katC</v>
      </c>
    </row>
    <row r="13996" spans="8:37" x14ac:dyDescent="0.25">
      <c r="H13996" s="8"/>
      <c r="I13996" s="8"/>
      <c r="N13996" s="23"/>
      <c r="O13996" s="24"/>
      <c r="P13996" s="19"/>
      <c r="Q13996" s="19"/>
      <c r="R13996" s="19"/>
      <c r="U13996" s="27"/>
      <c r="Y13996" s="9" t="s">
        <v>712</v>
      </c>
      <c r="Z13996" s="9" t="s">
        <v>462</v>
      </c>
      <c r="AA13996" s="9" t="s">
        <v>199</v>
      </c>
      <c r="AB13996" s="9">
        <v>76165914</v>
      </c>
      <c r="AC13996" s="9" t="s">
        <v>14769</v>
      </c>
      <c r="AD13996" s="9" t="s">
        <v>800</v>
      </c>
      <c r="AE13996" s="5">
        <f t="shared" si="458"/>
        <v>0</v>
      </c>
      <c r="AF13996" s="5" t="str">
        <f t="shared" si="459"/>
        <v>Pokryto</v>
      </c>
      <c r="AG13996" s="153"/>
      <c r="AH13996" s="153"/>
      <c r="AI13996" t="s">
        <v>201</v>
      </c>
      <c r="AJ13996" t="s">
        <v>800</v>
      </c>
      <c r="AK13996" s="9" t="str">
        <f>VLOOKUP(Y13996,zdroj!D:AJ,33,0)</f>
        <v>katC</v>
      </c>
    </row>
    <row r="13997" spans="8:37" x14ac:dyDescent="0.25">
      <c r="H13997" s="8"/>
      <c r="I13997" s="8"/>
      <c r="N13997" s="23"/>
      <c r="O13997" s="24"/>
      <c r="P13997" s="19"/>
      <c r="Q13997" s="19"/>
      <c r="R13997" s="19"/>
      <c r="U13997" s="27"/>
      <c r="Y13997" s="9" t="s">
        <v>712</v>
      </c>
      <c r="Z13997" s="9" t="s">
        <v>462</v>
      </c>
      <c r="AA13997" s="9" t="s">
        <v>199</v>
      </c>
      <c r="AB13997" s="9">
        <v>8090688</v>
      </c>
      <c r="AC13997" s="9" t="s">
        <v>14770</v>
      </c>
      <c r="AD13997" s="9" t="s">
        <v>800</v>
      </c>
      <c r="AE13997" s="5">
        <f t="shared" si="458"/>
        <v>0</v>
      </c>
      <c r="AF13997" s="5" t="str">
        <f t="shared" si="459"/>
        <v>Pokryto</v>
      </c>
      <c r="AG13997" s="153"/>
      <c r="AH13997" s="153"/>
      <c r="AI13997" t="s">
        <v>201</v>
      </c>
      <c r="AJ13997" t="s">
        <v>800</v>
      </c>
      <c r="AK13997" s="9" t="str">
        <f>VLOOKUP(Y13997,zdroj!D:AJ,33,0)</f>
        <v>katC</v>
      </c>
    </row>
    <row r="13998" spans="8:37" x14ac:dyDescent="0.25">
      <c r="H13998" s="8"/>
      <c r="I13998" s="8"/>
      <c r="N13998" s="23"/>
      <c r="O13998" s="24"/>
      <c r="P13998" s="19"/>
      <c r="Q13998" s="19"/>
      <c r="R13998" s="19"/>
      <c r="U13998" s="27"/>
      <c r="Y13998" s="9" t="s">
        <v>712</v>
      </c>
      <c r="Z13998" s="9" t="s">
        <v>462</v>
      </c>
      <c r="AA13998" s="9" t="s">
        <v>199</v>
      </c>
      <c r="AB13998" s="9">
        <v>28045009</v>
      </c>
      <c r="AC13998" s="9" t="s">
        <v>14771</v>
      </c>
      <c r="AD13998" s="9" t="s">
        <v>226</v>
      </c>
      <c r="AE13998" s="5">
        <f t="shared" si="458"/>
        <v>0</v>
      </c>
      <c r="AF13998" s="5" t="str">
        <f t="shared" si="459"/>
        <v>katC</v>
      </c>
      <c r="AG13998" s="153"/>
      <c r="AH13998" s="153"/>
      <c r="AI13998" t="s">
        <v>201</v>
      </c>
      <c r="AJ13998" t="s">
        <v>340</v>
      </c>
      <c r="AK13998" s="9" t="str">
        <f>VLOOKUP(Y13998,zdroj!D:AJ,33,0)</f>
        <v>katC</v>
      </c>
    </row>
    <row r="13999" spans="8:37" x14ac:dyDescent="0.25">
      <c r="H13999" s="8"/>
      <c r="I13999" s="8"/>
      <c r="N13999" s="23"/>
      <c r="O13999" s="24"/>
      <c r="P13999" s="19"/>
      <c r="Q13999" s="19"/>
      <c r="R13999" s="19"/>
      <c r="U13999" s="27"/>
      <c r="Y13999" s="9" t="s">
        <v>712</v>
      </c>
      <c r="Z13999" s="9" t="s">
        <v>462</v>
      </c>
      <c r="AA13999" s="9" t="s">
        <v>199</v>
      </c>
      <c r="AB13999" s="9">
        <v>25765469</v>
      </c>
      <c r="AC13999" s="9" t="s">
        <v>14772</v>
      </c>
      <c r="AD13999" s="9" t="s">
        <v>226</v>
      </c>
      <c r="AE13999" s="5">
        <f t="shared" si="458"/>
        <v>0</v>
      </c>
      <c r="AF13999" s="5" t="str">
        <f t="shared" si="459"/>
        <v>katC</v>
      </c>
      <c r="AG13999" s="153"/>
      <c r="AH13999" s="153"/>
      <c r="AI13999" t="s">
        <v>17880</v>
      </c>
      <c r="AJ13999" t="s">
        <v>17878</v>
      </c>
      <c r="AK13999" s="9" t="str">
        <f>VLOOKUP(Y13999,zdroj!D:AJ,33,0)</f>
        <v>katC</v>
      </c>
    </row>
    <row r="14000" spans="8:37" x14ac:dyDescent="0.25">
      <c r="H14000" s="8"/>
      <c r="I14000" s="8"/>
      <c r="N14000" s="23"/>
      <c r="O14000" s="24"/>
      <c r="P14000" s="19"/>
      <c r="Q14000" s="19"/>
      <c r="R14000" s="19"/>
      <c r="U14000" s="27"/>
      <c r="Y14000" s="9" t="s">
        <v>712</v>
      </c>
      <c r="Z14000" s="9" t="s">
        <v>462</v>
      </c>
      <c r="AA14000" s="9" t="s">
        <v>199</v>
      </c>
      <c r="AB14000" s="9">
        <v>25765477</v>
      </c>
      <c r="AC14000" s="9" t="s">
        <v>14773</v>
      </c>
      <c r="AD14000" s="9" t="s">
        <v>226</v>
      </c>
      <c r="AE14000" s="5">
        <f t="shared" si="458"/>
        <v>0</v>
      </c>
      <c r="AF14000" s="5" t="str">
        <f t="shared" si="459"/>
        <v>katC</v>
      </c>
      <c r="AG14000" s="153"/>
      <c r="AH14000" s="153"/>
      <c r="AI14000" t="s">
        <v>17880</v>
      </c>
      <c r="AJ14000" t="s">
        <v>17878</v>
      </c>
      <c r="AK14000" s="9" t="str">
        <f>VLOOKUP(Y14000,zdroj!D:AJ,33,0)</f>
        <v>katC</v>
      </c>
    </row>
    <row r="14001" spans="8:37" x14ac:dyDescent="0.25">
      <c r="H14001" s="8"/>
      <c r="I14001" s="8"/>
      <c r="N14001" s="23"/>
      <c r="O14001" s="24"/>
      <c r="P14001" s="19"/>
      <c r="Q14001" s="19"/>
      <c r="R14001" s="19"/>
      <c r="U14001" s="27"/>
      <c r="Y14001" s="9" t="s">
        <v>712</v>
      </c>
      <c r="Z14001" s="9" t="s">
        <v>462</v>
      </c>
      <c r="AA14001" s="9" t="s">
        <v>199</v>
      </c>
      <c r="AB14001" s="9">
        <v>28344316</v>
      </c>
      <c r="AC14001" s="9" t="s">
        <v>14774</v>
      </c>
      <c r="AD14001" s="9" t="s">
        <v>226</v>
      </c>
      <c r="AE14001" s="5">
        <f t="shared" si="458"/>
        <v>0</v>
      </c>
      <c r="AF14001" s="5" t="str">
        <f t="shared" si="459"/>
        <v>katC</v>
      </c>
      <c r="AG14001" s="153"/>
      <c r="AH14001" s="153"/>
      <c r="AI14001" t="s">
        <v>201</v>
      </c>
      <c r="AJ14001" t="s">
        <v>340</v>
      </c>
      <c r="AK14001" s="9" t="str">
        <f>VLOOKUP(Y14001,zdroj!D:AJ,33,0)</f>
        <v>katC</v>
      </c>
    </row>
    <row r="14002" spans="8:37" x14ac:dyDescent="0.25">
      <c r="H14002" s="8"/>
      <c r="I14002" s="8"/>
      <c r="N14002" s="23"/>
      <c r="O14002" s="24"/>
      <c r="P14002" s="19"/>
      <c r="Q14002" s="19"/>
      <c r="R14002" s="19"/>
      <c r="U14002" s="27"/>
      <c r="Y14002" s="9" t="s">
        <v>712</v>
      </c>
      <c r="Z14002" s="9" t="s">
        <v>462</v>
      </c>
      <c r="AA14002" s="9" t="s">
        <v>199</v>
      </c>
      <c r="AB14002" s="9">
        <v>72577118</v>
      </c>
      <c r="AC14002" s="9" t="s">
        <v>14775</v>
      </c>
      <c r="AD14002" s="9" t="s">
        <v>226</v>
      </c>
      <c r="AE14002" s="5">
        <f t="shared" si="458"/>
        <v>0</v>
      </c>
      <c r="AF14002" s="5" t="str">
        <f t="shared" si="459"/>
        <v>katC</v>
      </c>
      <c r="AG14002" s="153"/>
      <c r="AH14002" s="153"/>
      <c r="AI14002" t="s">
        <v>201</v>
      </c>
      <c r="AJ14002" t="s">
        <v>340</v>
      </c>
      <c r="AK14002" s="9" t="str">
        <f>VLOOKUP(Y14002,zdroj!D:AJ,33,0)</f>
        <v>katC</v>
      </c>
    </row>
    <row r="14003" spans="8:37" x14ac:dyDescent="0.25">
      <c r="H14003" s="8"/>
      <c r="I14003" s="8"/>
      <c r="N14003" s="23"/>
      <c r="O14003" s="24"/>
      <c r="P14003" s="19"/>
      <c r="Q14003" s="19"/>
      <c r="R14003" s="19"/>
      <c r="U14003" s="27"/>
      <c r="Y14003" s="9" t="s">
        <v>712</v>
      </c>
      <c r="Z14003" s="9" t="s">
        <v>462</v>
      </c>
      <c r="AA14003" s="9" t="s">
        <v>199</v>
      </c>
      <c r="AB14003" s="9">
        <v>73373231</v>
      </c>
      <c r="AC14003" s="9" t="s">
        <v>14776</v>
      </c>
      <c r="AD14003" s="9" t="s">
        <v>226</v>
      </c>
      <c r="AE14003" s="5">
        <f t="shared" si="458"/>
        <v>0</v>
      </c>
      <c r="AF14003" s="5" t="str">
        <f t="shared" si="459"/>
        <v>katC</v>
      </c>
      <c r="AG14003" s="153"/>
      <c r="AH14003" s="153"/>
      <c r="AI14003" t="s">
        <v>201</v>
      </c>
      <c r="AJ14003" t="s">
        <v>340</v>
      </c>
      <c r="AK14003" s="9" t="str">
        <f>VLOOKUP(Y14003,zdroj!D:AJ,33,0)</f>
        <v>katC</v>
      </c>
    </row>
    <row r="14004" spans="8:37" x14ac:dyDescent="0.25">
      <c r="H14004" s="8"/>
      <c r="I14004" s="8"/>
      <c r="N14004" s="23"/>
      <c r="O14004" s="24"/>
      <c r="P14004" s="19"/>
      <c r="Q14004" s="19"/>
      <c r="R14004" s="19"/>
      <c r="U14004" s="27"/>
      <c r="Y14004" s="9" t="s">
        <v>712</v>
      </c>
      <c r="Z14004" s="9" t="s">
        <v>462</v>
      </c>
      <c r="AA14004" s="9" t="s">
        <v>199</v>
      </c>
      <c r="AB14004" s="9">
        <v>73433365</v>
      </c>
      <c r="AC14004" s="9" t="s">
        <v>14777</v>
      </c>
      <c r="AD14004" s="9" t="s">
        <v>800</v>
      </c>
      <c r="AE14004" s="5">
        <f t="shared" si="458"/>
        <v>0</v>
      </c>
      <c r="AF14004" s="5" t="str">
        <f t="shared" si="459"/>
        <v>Pokryto</v>
      </c>
      <c r="AG14004" s="153"/>
      <c r="AH14004" s="153"/>
      <c r="AI14004" t="s">
        <v>201</v>
      </c>
      <c r="AJ14004" t="s">
        <v>800</v>
      </c>
      <c r="AK14004" s="9" t="str">
        <f>VLOOKUP(Y14004,zdroj!D:AJ,33,0)</f>
        <v>katC</v>
      </c>
    </row>
    <row r="14005" spans="8:37" x14ac:dyDescent="0.25">
      <c r="H14005" s="8"/>
      <c r="I14005" s="8"/>
      <c r="N14005" s="23"/>
      <c r="O14005" s="24"/>
      <c r="P14005" s="19"/>
      <c r="Q14005" s="19"/>
      <c r="R14005" s="19"/>
      <c r="U14005" s="27"/>
      <c r="Y14005" s="9" t="s">
        <v>712</v>
      </c>
      <c r="Z14005" s="9" t="s">
        <v>462</v>
      </c>
      <c r="AA14005" s="9" t="s">
        <v>199</v>
      </c>
      <c r="AB14005" s="9">
        <v>74501071</v>
      </c>
      <c r="AC14005" s="9" t="s">
        <v>14778</v>
      </c>
      <c r="AD14005" s="9" t="s">
        <v>226</v>
      </c>
      <c r="AE14005" s="5">
        <f t="shared" si="458"/>
        <v>0</v>
      </c>
      <c r="AF14005" s="5" t="str">
        <f t="shared" si="459"/>
        <v>katC</v>
      </c>
      <c r="AG14005" s="153"/>
      <c r="AH14005" s="153"/>
      <c r="AI14005" t="s">
        <v>201</v>
      </c>
      <c r="AJ14005" t="s">
        <v>340</v>
      </c>
      <c r="AK14005" s="9" t="str">
        <f>VLOOKUP(Y14005,zdroj!D:AJ,33,0)</f>
        <v>katC</v>
      </c>
    </row>
    <row r="14006" spans="8:37" x14ac:dyDescent="0.25">
      <c r="H14006" s="8"/>
      <c r="I14006" s="8"/>
      <c r="N14006" s="23"/>
      <c r="O14006" s="24"/>
      <c r="P14006" s="19"/>
      <c r="Q14006" s="19"/>
      <c r="R14006" s="19"/>
      <c r="U14006" s="27"/>
      <c r="Y14006" s="9" t="s">
        <v>712</v>
      </c>
      <c r="Z14006" s="9" t="s">
        <v>462</v>
      </c>
      <c r="AA14006" s="9" t="s">
        <v>199</v>
      </c>
      <c r="AB14006" s="9">
        <v>75224259</v>
      </c>
      <c r="AC14006" s="9" t="s">
        <v>14779</v>
      </c>
      <c r="AD14006" s="9" t="s">
        <v>226</v>
      </c>
      <c r="AE14006" s="5">
        <f t="shared" si="458"/>
        <v>0</v>
      </c>
      <c r="AF14006" s="5" t="str">
        <f t="shared" si="459"/>
        <v>katC</v>
      </c>
      <c r="AG14006" s="153"/>
      <c r="AH14006" s="153"/>
      <c r="AI14006" t="s">
        <v>201</v>
      </c>
      <c r="AJ14006" t="s">
        <v>340</v>
      </c>
      <c r="AK14006" s="9" t="str">
        <f>VLOOKUP(Y14006,zdroj!D:AJ,33,0)</f>
        <v>katC</v>
      </c>
    </row>
    <row r="14007" spans="8:37" x14ac:dyDescent="0.25">
      <c r="H14007" s="8"/>
      <c r="I14007" s="8"/>
      <c r="N14007" s="23"/>
      <c r="O14007" s="24"/>
      <c r="P14007" s="19"/>
      <c r="Q14007" s="19"/>
      <c r="R14007" s="19"/>
      <c r="U14007" s="27"/>
      <c r="Y14007" s="9" t="s">
        <v>712</v>
      </c>
      <c r="Z14007" s="9" t="s">
        <v>462</v>
      </c>
      <c r="AA14007" s="9" t="s">
        <v>199</v>
      </c>
      <c r="AB14007" s="9">
        <v>75271249</v>
      </c>
      <c r="AC14007" s="9" t="s">
        <v>14780</v>
      </c>
      <c r="AD14007" s="9" t="s">
        <v>800</v>
      </c>
      <c r="AE14007" s="5">
        <f t="shared" si="458"/>
        <v>0</v>
      </c>
      <c r="AF14007" s="5" t="str">
        <f t="shared" si="459"/>
        <v>Pokryto</v>
      </c>
      <c r="AG14007" s="153"/>
      <c r="AH14007" s="153"/>
      <c r="AI14007" t="s">
        <v>201</v>
      </c>
      <c r="AJ14007" t="s">
        <v>800</v>
      </c>
      <c r="AK14007" s="9" t="str">
        <f>VLOOKUP(Y14007,zdroj!D:AJ,33,0)</f>
        <v>katC</v>
      </c>
    </row>
    <row r="14008" spans="8:37" x14ac:dyDescent="0.25">
      <c r="H14008" s="8"/>
      <c r="I14008" s="8"/>
      <c r="N14008" s="23"/>
      <c r="O14008" s="24"/>
      <c r="P14008" s="19"/>
      <c r="Q14008" s="19"/>
      <c r="R14008" s="19"/>
      <c r="U14008" s="27"/>
      <c r="Y14008" s="9" t="s">
        <v>712</v>
      </c>
      <c r="Z14008" s="9" t="s">
        <v>462</v>
      </c>
      <c r="AA14008" s="9" t="s">
        <v>199</v>
      </c>
      <c r="AB14008" s="9">
        <v>8090696</v>
      </c>
      <c r="AC14008" s="9" t="s">
        <v>14781</v>
      </c>
      <c r="AD14008" s="9" t="s">
        <v>226</v>
      </c>
      <c r="AE14008" s="5">
        <f t="shared" si="458"/>
        <v>0</v>
      </c>
      <c r="AF14008" s="5" t="str">
        <f t="shared" si="459"/>
        <v>katC</v>
      </c>
      <c r="AG14008" s="153"/>
      <c r="AH14008" s="153"/>
      <c r="AI14008" t="s">
        <v>201</v>
      </c>
      <c r="AJ14008" t="s">
        <v>340</v>
      </c>
      <c r="AK14008" s="9" t="str">
        <f>VLOOKUP(Y14008,zdroj!D:AJ,33,0)</f>
        <v>katC</v>
      </c>
    </row>
    <row r="14009" spans="8:37" x14ac:dyDescent="0.25">
      <c r="H14009" s="8"/>
      <c r="I14009" s="8"/>
      <c r="N14009" s="23"/>
      <c r="O14009" s="24"/>
      <c r="P14009" s="19"/>
      <c r="Q14009" s="19"/>
      <c r="R14009" s="19"/>
      <c r="U14009" s="27"/>
      <c r="Y14009" s="9" t="s">
        <v>712</v>
      </c>
      <c r="Z14009" s="9" t="s">
        <v>462</v>
      </c>
      <c r="AA14009" s="9" t="s">
        <v>199</v>
      </c>
      <c r="AB14009" s="9">
        <v>8090700</v>
      </c>
      <c r="AC14009" s="9" t="s">
        <v>14782</v>
      </c>
      <c r="AD14009" s="9" t="s">
        <v>226</v>
      </c>
      <c r="AE14009" s="5">
        <f t="shared" si="458"/>
        <v>0</v>
      </c>
      <c r="AF14009" s="5" t="str">
        <f t="shared" si="459"/>
        <v>katC</v>
      </c>
      <c r="AG14009" s="153"/>
      <c r="AH14009" s="153"/>
      <c r="AI14009" t="s">
        <v>201</v>
      </c>
      <c r="AJ14009" t="s">
        <v>340</v>
      </c>
      <c r="AK14009" s="9" t="str">
        <f>VLOOKUP(Y14009,zdroj!D:AJ,33,0)</f>
        <v>katC</v>
      </c>
    </row>
    <row r="14010" spans="8:37" x14ac:dyDescent="0.25">
      <c r="H14010" s="8"/>
      <c r="I14010" s="8"/>
      <c r="N14010" s="23"/>
      <c r="O14010" s="24"/>
      <c r="P14010" s="19"/>
      <c r="Q14010" s="19"/>
      <c r="R14010" s="19"/>
      <c r="U14010" s="27"/>
      <c r="Y14010" s="9" t="s">
        <v>712</v>
      </c>
      <c r="Z14010" s="9" t="s">
        <v>462</v>
      </c>
      <c r="AA14010" s="9" t="s">
        <v>199</v>
      </c>
      <c r="AB14010" s="9">
        <v>8090530</v>
      </c>
      <c r="AC14010" s="9" t="s">
        <v>14783</v>
      </c>
      <c r="AD14010" s="9" t="s">
        <v>226</v>
      </c>
      <c r="AE14010" s="5">
        <f t="shared" si="458"/>
        <v>0</v>
      </c>
      <c r="AF14010" s="5" t="str">
        <f t="shared" si="459"/>
        <v>katC</v>
      </c>
      <c r="AG14010" s="153"/>
      <c r="AH14010" s="153"/>
      <c r="AI14010" t="s">
        <v>17879</v>
      </c>
      <c r="AJ14010" t="s">
        <v>17878</v>
      </c>
      <c r="AK14010" s="9" t="str">
        <f>VLOOKUP(Y14010,zdroj!D:AJ,33,0)</f>
        <v>katC</v>
      </c>
    </row>
    <row r="14011" spans="8:37" x14ac:dyDescent="0.25">
      <c r="H14011" s="8"/>
      <c r="I14011" s="8"/>
      <c r="N14011" s="23"/>
      <c r="O14011" s="24"/>
      <c r="P14011" s="19"/>
      <c r="Q14011" s="19"/>
      <c r="R14011" s="19"/>
      <c r="U14011" s="27"/>
      <c r="Y14011" s="9" t="s">
        <v>712</v>
      </c>
      <c r="Z14011" s="9" t="s">
        <v>462</v>
      </c>
      <c r="AA14011" s="9" t="s">
        <v>199</v>
      </c>
      <c r="AB14011" s="9">
        <v>8090718</v>
      </c>
      <c r="AC14011" s="9" t="s">
        <v>14784</v>
      </c>
      <c r="AD14011" s="9" t="s">
        <v>226</v>
      </c>
      <c r="AE14011" s="5">
        <f t="shared" si="458"/>
        <v>0</v>
      </c>
      <c r="AF14011" s="5" t="str">
        <f t="shared" si="459"/>
        <v>katC</v>
      </c>
      <c r="AG14011" s="153"/>
      <c r="AH14011" s="153"/>
      <c r="AI14011" t="s">
        <v>201</v>
      </c>
      <c r="AJ14011" t="s">
        <v>340</v>
      </c>
      <c r="AK14011" s="9" t="str">
        <f>VLOOKUP(Y14011,zdroj!D:AJ,33,0)</f>
        <v>katC</v>
      </c>
    </row>
    <row r="14012" spans="8:37" x14ac:dyDescent="0.25">
      <c r="H14012" s="8"/>
      <c r="I14012" s="8"/>
      <c r="N14012" s="23"/>
      <c r="O14012" s="24"/>
      <c r="P14012" s="19"/>
      <c r="Q14012" s="19"/>
      <c r="R14012" s="19"/>
      <c r="U14012" s="27"/>
      <c r="Y14012" s="9" t="s">
        <v>712</v>
      </c>
      <c r="Z14012" s="9" t="s">
        <v>462</v>
      </c>
      <c r="AA14012" s="9" t="s">
        <v>199</v>
      </c>
      <c r="AB14012" s="9">
        <v>8090726</v>
      </c>
      <c r="AC14012" s="9" t="s">
        <v>14785</v>
      </c>
      <c r="AD14012" s="9" t="s">
        <v>226</v>
      </c>
      <c r="AE14012" s="5">
        <f t="shared" si="458"/>
        <v>0</v>
      </c>
      <c r="AF14012" s="5" t="str">
        <f t="shared" si="459"/>
        <v>katC</v>
      </c>
      <c r="AG14012" s="153"/>
      <c r="AH14012" s="153"/>
      <c r="AI14012" t="s">
        <v>201</v>
      </c>
      <c r="AJ14012" t="s">
        <v>340</v>
      </c>
      <c r="AK14012" s="9" t="str">
        <f>VLOOKUP(Y14012,zdroj!D:AJ,33,0)</f>
        <v>katC</v>
      </c>
    </row>
    <row r="14013" spans="8:37" x14ac:dyDescent="0.25">
      <c r="H14013" s="8"/>
      <c r="I14013" s="8"/>
      <c r="N14013" s="23"/>
      <c r="O14013" s="24"/>
      <c r="P14013" s="19"/>
      <c r="Q14013" s="19"/>
      <c r="R14013" s="19"/>
      <c r="U14013" s="27"/>
      <c r="Y14013" s="9" t="s">
        <v>712</v>
      </c>
      <c r="Z14013" s="9" t="s">
        <v>462</v>
      </c>
      <c r="AA14013" s="9" t="s">
        <v>199</v>
      </c>
      <c r="AB14013" s="9">
        <v>8090734</v>
      </c>
      <c r="AC14013" s="9" t="s">
        <v>14786</v>
      </c>
      <c r="AD14013" s="9" t="s">
        <v>800</v>
      </c>
      <c r="AE14013" s="5">
        <f t="shared" si="458"/>
        <v>0</v>
      </c>
      <c r="AF14013" s="5" t="str">
        <f t="shared" si="459"/>
        <v>Pokryto</v>
      </c>
      <c r="AG14013" s="153"/>
      <c r="AH14013" s="153"/>
      <c r="AI14013" t="s">
        <v>201</v>
      </c>
      <c r="AJ14013" t="s">
        <v>800</v>
      </c>
      <c r="AK14013" s="9" t="str">
        <f>VLOOKUP(Y14013,zdroj!D:AJ,33,0)</f>
        <v>katC</v>
      </c>
    </row>
    <row r="14014" spans="8:37" x14ac:dyDescent="0.25">
      <c r="H14014" s="8"/>
      <c r="I14014" s="8"/>
      <c r="N14014" s="23"/>
      <c r="O14014" s="24"/>
      <c r="P14014" s="19"/>
      <c r="Q14014" s="19"/>
      <c r="R14014" s="19"/>
      <c r="U14014" s="27"/>
      <c r="Y14014" s="9" t="s">
        <v>712</v>
      </c>
      <c r="Z14014" s="9" t="s">
        <v>462</v>
      </c>
      <c r="AA14014" s="9" t="s">
        <v>199</v>
      </c>
      <c r="AB14014" s="9">
        <v>8090742</v>
      </c>
      <c r="AC14014" s="9" t="s">
        <v>14787</v>
      </c>
      <c r="AD14014" s="9" t="s">
        <v>800</v>
      </c>
      <c r="AE14014" s="5">
        <f t="shared" si="458"/>
        <v>0</v>
      </c>
      <c r="AF14014" s="5" t="str">
        <f t="shared" si="459"/>
        <v>Pokryto</v>
      </c>
      <c r="AG14014" s="153"/>
      <c r="AH14014" s="153"/>
      <c r="AI14014" t="s">
        <v>201</v>
      </c>
      <c r="AJ14014" t="s">
        <v>800</v>
      </c>
      <c r="AK14014" s="9" t="str">
        <f>VLOOKUP(Y14014,zdroj!D:AJ,33,0)</f>
        <v>katC</v>
      </c>
    </row>
    <row r="14015" spans="8:37" x14ac:dyDescent="0.25">
      <c r="H14015" s="8"/>
      <c r="I14015" s="8"/>
      <c r="N14015" s="23"/>
      <c r="O14015" s="24"/>
      <c r="P14015" s="19"/>
      <c r="Q14015" s="19"/>
      <c r="R14015" s="19"/>
      <c r="U14015" s="27"/>
      <c r="Y14015" s="9" t="s">
        <v>712</v>
      </c>
      <c r="Z14015" s="9" t="s">
        <v>462</v>
      </c>
      <c r="AA14015" s="9" t="s">
        <v>199</v>
      </c>
      <c r="AB14015" s="9">
        <v>8090751</v>
      </c>
      <c r="AC14015" s="9" t="s">
        <v>14788</v>
      </c>
      <c r="AD14015" s="9" t="s">
        <v>800</v>
      </c>
      <c r="AE14015" s="5">
        <f t="shared" si="458"/>
        <v>0</v>
      </c>
      <c r="AF14015" s="5" t="str">
        <f t="shared" si="459"/>
        <v>Pokryto</v>
      </c>
      <c r="AG14015" s="153"/>
      <c r="AH14015" s="153"/>
      <c r="AI14015" t="s">
        <v>201</v>
      </c>
      <c r="AJ14015" t="s">
        <v>800</v>
      </c>
      <c r="AK14015" s="9" t="str">
        <f>VLOOKUP(Y14015,zdroj!D:AJ,33,0)</f>
        <v>katC</v>
      </c>
    </row>
    <row r="14016" spans="8:37" x14ac:dyDescent="0.25">
      <c r="H14016" s="8"/>
      <c r="I14016" s="8"/>
      <c r="N14016" s="23"/>
      <c r="O14016" s="24"/>
      <c r="P14016" s="19"/>
      <c r="Q14016" s="19"/>
      <c r="R14016" s="19"/>
      <c r="U14016" s="27"/>
      <c r="Y14016" s="9" t="s">
        <v>712</v>
      </c>
      <c r="Z14016" s="9" t="s">
        <v>462</v>
      </c>
      <c r="AA14016" s="9" t="s">
        <v>199</v>
      </c>
      <c r="AB14016" s="9">
        <v>8090769</v>
      </c>
      <c r="AC14016" s="9" t="s">
        <v>14789</v>
      </c>
      <c r="AD14016" s="9" t="s">
        <v>800</v>
      </c>
      <c r="AE14016" s="5">
        <f t="shared" si="458"/>
        <v>0</v>
      </c>
      <c r="AF14016" s="5" t="str">
        <f t="shared" si="459"/>
        <v>Pokryto</v>
      </c>
      <c r="AG14016" s="153"/>
      <c r="AH14016" s="153"/>
      <c r="AI14016" t="s">
        <v>201</v>
      </c>
      <c r="AJ14016" t="s">
        <v>800</v>
      </c>
      <c r="AK14016" s="9" t="str">
        <f>VLOOKUP(Y14016,zdroj!D:AJ,33,0)</f>
        <v>katC</v>
      </c>
    </row>
    <row r="14017" spans="8:37" x14ac:dyDescent="0.25">
      <c r="H14017" s="8"/>
      <c r="I14017" s="8"/>
      <c r="N14017" s="23"/>
      <c r="O14017" s="24"/>
      <c r="P14017" s="19"/>
      <c r="Q14017" s="19"/>
      <c r="R14017" s="19"/>
      <c r="U14017" s="27"/>
      <c r="Y14017" s="9" t="s">
        <v>712</v>
      </c>
      <c r="Z14017" s="9" t="s">
        <v>462</v>
      </c>
      <c r="AA14017" s="9" t="s">
        <v>199</v>
      </c>
      <c r="AB14017" s="9">
        <v>8090777</v>
      </c>
      <c r="AC14017" s="9" t="s">
        <v>14790</v>
      </c>
      <c r="AD14017" s="9" t="s">
        <v>226</v>
      </c>
      <c r="AE14017" s="5">
        <f t="shared" si="458"/>
        <v>0</v>
      </c>
      <c r="AF14017" s="5" t="str">
        <f t="shared" si="459"/>
        <v>katC</v>
      </c>
      <c r="AG14017" s="153"/>
      <c r="AH14017" s="153"/>
      <c r="AI14017" t="s">
        <v>201</v>
      </c>
      <c r="AJ14017" t="s">
        <v>340</v>
      </c>
      <c r="AK14017" s="9" t="str">
        <f>VLOOKUP(Y14017,zdroj!D:AJ,33,0)</f>
        <v>katC</v>
      </c>
    </row>
    <row r="14018" spans="8:37" x14ac:dyDescent="0.25">
      <c r="H14018" s="8"/>
      <c r="I14018" s="8"/>
      <c r="N14018" s="23"/>
      <c r="O14018" s="24"/>
      <c r="P14018" s="19"/>
      <c r="Q14018" s="19"/>
      <c r="R14018" s="19"/>
      <c r="U14018" s="27"/>
      <c r="Y14018" s="9" t="s">
        <v>712</v>
      </c>
      <c r="Z14018" s="9" t="s">
        <v>462</v>
      </c>
      <c r="AA14018" s="9" t="s">
        <v>199</v>
      </c>
      <c r="AB14018" s="9">
        <v>8090785</v>
      </c>
      <c r="AC14018" s="9" t="s">
        <v>14791</v>
      </c>
      <c r="AD14018" s="9" t="s">
        <v>226</v>
      </c>
      <c r="AE14018" s="5">
        <f t="shared" si="458"/>
        <v>0</v>
      </c>
      <c r="AF14018" s="5" t="str">
        <f t="shared" si="459"/>
        <v>katC</v>
      </c>
      <c r="AG14018" s="153"/>
      <c r="AH14018" s="153"/>
      <c r="AI14018" t="s">
        <v>201</v>
      </c>
      <c r="AJ14018" t="s">
        <v>340</v>
      </c>
      <c r="AK14018" s="9" t="str">
        <f>VLOOKUP(Y14018,zdroj!D:AJ,33,0)</f>
        <v>katC</v>
      </c>
    </row>
    <row r="14019" spans="8:37" x14ac:dyDescent="0.25">
      <c r="H14019" s="8"/>
      <c r="I14019" s="8"/>
      <c r="N14019" s="23"/>
      <c r="O14019" s="24"/>
      <c r="P14019" s="19"/>
      <c r="Q14019" s="19"/>
      <c r="R14019" s="19"/>
      <c r="U14019" s="27"/>
      <c r="Y14019" s="9" t="s">
        <v>712</v>
      </c>
      <c r="Z14019" s="9" t="s">
        <v>462</v>
      </c>
      <c r="AA14019" s="9" t="s">
        <v>199</v>
      </c>
      <c r="AB14019" s="9">
        <v>8090793</v>
      </c>
      <c r="AC14019" s="9" t="s">
        <v>14792</v>
      </c>
      <c r="AD14019" s="9" t="s">
        <v>226</v>
      </c>
      <c r="AE14019" s="5">
        <f t="shared" si="458"/>
        <v>0</v>
      </c>
      <c r="AF14019" s="5" t="str">
        <f t="shared" si="459"/>
        <v>katC</v>
      </c>
      <c r="AG14019" s="153"/>
      <c r="AH14019" s="153"/>
      <c r="AI14019" t="s">
        <v>201</v>
      </c>
      <c r="AJ14019" t="s">
        <v>340</v>
      </c>
      <c r="AK14019" s="9" t="str">
        <f>VLOOKUP(Y14019,zdroj!D:AJ,33,0)</f>
        <v>katC</v>
      </c>
    </row>
    <row r="14020" spans="8:37" x14ac:dyDescent="0.25">
      <c r="H14020" s="8"/>
      <c r="I14020" s="8"/>
      <c r="N14020" s="23"/>
      <c r="O14020" s="24"/>
      <c r="P14020" s="19"/>
      <c r="Q14020" s="19"/>
      <c r="R14020" s="19"/>
      <c r="U14020" s="27"/>
      <c r="Y14020" s="9" t="s">
        <v>712</v>
      </c>
      <c r="Z14020" s="9" t="s">
        <v>462</v>
      </c>
      <c r="AA14020" s="9" t="s">
        <v>199</v>
      </c>
      <c r="AB14020" s="9">
        <v>8090807</v>
      </c>
      <c r="AC14020" s="9" t="s">
        <v>14793</v>
      </c>
      <c r="AD14020" s="9" t="s">
        <v>800</v>
      </c>
      <c r="AE14020" s="5">
        <f t="shared" si="458"/>
        <v>0</v>
      </c>
      <c r="AF14020" s="5" t="str">
        <f t="shared" si="459"/>
        <v>Pokryto</v>
      </c>
      <c r="AG14020" s="153"/>
      <c r="AH14020" s="153"/>
      <c r="AI14020" t="s">
        <v>201</v>
      </c>
      <c r="AJ14020" t="s">
        <v>800</v>
      </c>
      <c r="AK14020" s="9" t="str">
        <f>VLOOKUP(Y14020,zdroj!D:AJ,33,0)</f>
        <v>katC</v>
      </c>
    </row>
    <row r="14021" spans="8:37" x14ac:dyDescent="0.25">
      <c r="H14021" s="8"/>
      <c r="I14021" s="8"/>
      <c r="N14021" s="23"/>
      <c r="O14021" s="24"/>
      <c r="P14021" s="19"/>
      <c r="Q14021" s="19"/>
      <c r="R14021" s="19"/>
      <c r="U14021" s="27"/>
      <c r="Y14021" s="9" t="s">
        <v>712</v>
      </c>
      <c r="Z14021" s="9" t="s">
        <v>462</v>
      </c>
      <c r="AA14021" s="9" t="s">
        <v>199</v>
      </c>
      <c r="AB14021" s="9">
        <v>8090548</v>
      </c>
      <c r="AC14021" s="9" t="s">
        <v>14794</v>
      </c>
      <c r="AD14021" s="9" t="s">
        <v>800</v>
      </c>
      <c r="AE14021" s="5">
        <f t="shared" si="458"/>
        <v>0</v>
      </c>
      <c r="AF14021" s="5" t="str">
        <f t="shared" si="459"/>
        <v>Pokryto</v>
      </c>
      <c r="AG14021" s="153"/>
      <c r="AH14021" s="153"/>
      <c r="AI14021" t="s">
        <v>201</v>
      </c>
      <c r="AJ14021" t="s">
        <v>800</v>
      </c>
      <c r="AK14021" s="9" t="str">
        <f>VLOOKUP(Y14021,zdroj!D:AJ,33,0)</f>
        <v>katC</v>
      </c>
    </row>
    <row r="14022" spans="8:37" x14ac:dyDescent="0.25">
      <c r="H14022" s="8"/>
      <c r="I14022" s="8"/>
      <c r="N14022" s="23"/>
      <c r="O14022" s="24"/>
      <c r="P14022" s="19"/>
      <c r="Q14022" s="19"/>
      <c r="R14022" s="19"/>
      <c r="U14022" s="27"/>
      <c r="Y14022" s="9" t="s">
        <v>712</v>
      </c>
      <c r="Z14022" s="9" t="s">
        <v>462</v>
      </c>
      <c r="AA14022" s="9" t="s">
        <v>199</v>
      </c>
      <c r="AB14022" s="9">
        <v>8090815</v>
      </c>
      <c r="AC14022" s="9" t="s">
        <v>14795</v>
      </c>
      <c r="AD14022" s="9" t="s">
        <v>800</v>
      </c>
      <c r="AE14022" s="5">
        <f t="shared" si="458"/>
        <v>0</v>
      </c>
      <c r="AF14022" s="5" t="str">
        <f t="shared" si="459"/>
        <v>Pokryto</v>
      </c>
      <c r="AG14022" s="153"/>
      <c r="AH14022" s="153"/>
      <c r="AI14022" t="s">
        <v>201</v>
      </c>
      <c r="AJ14022" t="s">
        <v>800</v>
      </c>
      <c r="AK14022" s="9" t="str">
        <f>VLOOKUP(Y14022,zdroj!D:AJ,33,0)</f>
        <v>katC</v>
      </c>
    </row>
    <row r="14023" spans="8:37" x14ac:dyDescent="0.25">
      <c r="H14023" s="8"/>
      <c r="I14023" s="8"/>
      <c r="N14023" s="23"/>
      <c r="O14023" s="24"/>
      <c r="P14023" s="19"/>
      <c r="Q14023" s="19"/>
      <c r="R14023" s="19"/>
      <c r="U14023" s="27"/>
      <c r="Y14023" s="9" t="s">
        <v>712</v>
      </c>
      <c r="Z14023" s="9" t="s">
        <v>462</v>
      </c>
      <c r="AA14023" s="9" t="s">
        <v>199</v>
      </c>
      <c r="AB14023" s="9">
        <v>8090823</v>
      </c>
      <c r="AC14023" s="9" t="s">
        <v>14796</v>
      </c>
      <c r="AD14023" s="9" t="s">
        <v>800</v>
      </c>
      <c r="AE14023" s="5">
        <f t="shared" si="458"/>
        <v>0</v>
      </c>
      <c r="AF14023" s="5" t="str">
        <f t="shared" si="459"/>
        <v>Pokryto</v>
      </c>
      <c r="AG14023" s="153"/>
      <c r="AH14023" s="153"/>
      <c r="AI14023" t="s">
        <v>201</v>
      </c>
      <c r="AJ14023" t="s">
        <v>800</v>
      </c>
      <c r="AK14023" s="9" t="str">
        <f>VLOOKUP(Y14023,zdroj!D:AJ,33,0)</f>
        <v>katC</v>
      </c>
    </row>
    <row r="14024" spans="8:37" x14ac:dyDescent="0.25">
      <c r="H14024" s="8"/>
      <c r="I14024" s="8"/>
      <c r="N14024" s="23"/>
      <c r="O14024" s="24"/>
      <c r="P14024" s="19"/>
      <c r="Q14024" s="19"/>
      <c r="R14024" s="19"/>
      <c r="U14024" s="27"/>
      <c r="Y14024" s="9" t="s">
        <v>712</v>
      </c>
      <c r="Z14024" s="9" t="s">
        <v>462</v>
      </c>
      <c r="AA14024" s="9" t="s">
        <v>199</v>
      </c>
      <c r="AB14024" s="9">
        <v>8090831</v>
      </c>
      <c r="AC14024" s="9" t="s">
        <v>14797</v>
      </c>
      <c r="AD14024" s="9" t="s">
        <v>800</v>
      </c>
      <c r="AE14024" s="5">
        <f t="shared" si="458"/>
        <v>0</v>
      </c>
      <c r="AF14024" s="5" t="str">
        <f t="shared" si="459"/>
        <v>Pokryto</v>
      </c>
      <c r="AG14024" s="153"/>
      <c r="AH14024" s="153"/>
      <c r="AI14024" t="s">
        <v>201</v>
      </c>
      <c r="AJ14024" t="s">
        <v>800</v>
      </c>
      <c r="AK14024" s="9" t="str">
        <f>VLOOKUP(Y14024,zdroj!D:AJ,33,0)</f>
        <v>katC</v>
      </c>
    </row>
    <row r="14025" spans="8:37" x14ac:dyDescent="0.25">
      <c r="H14025" s="8"/>
      <c r="I14025" s="8"/>
      <c r="N14025" s="23"/>
      <c r="O14025" s="24"/>
      <c r="P14025" s="19"/>
      <c r="Q14025" s="19"/>
      <c r="R14025" s="19"/>
      <c r="U14025" s="27"/>
      <c r="Y14025" s="9" t="s">
        <v>712</v>
      </c>
      <c r="Z14025" s="9" t="s">
        <v>462</v>
      </c>
      <c r="AA14025" s="9" t="s">
        <v>199</v>
      </c>
      <c r="AB14025" s="9">
        <v>8090840</v>
      </c>
      <c r="AC14025" s="9" t="s">
        <v>14798</v>
      </c>
      <c r="AD14025" s="9" t="s">
        <v>800</v>
      </c>
      <c r="AE14025" s="5">
        <f t="shared" si="458"/>
        <v>0</v>
      </c>
      <c r="AF14025" s="5" t="str">
        <f t="shared" si="459"/>
        <v>Pokryto</v>
      </c>
      <c r="AG14025" s="153"/>
      <c r="AH14025" s="153"/>
      <c r="AI14025" t="s">
        <v>201</v>
      </c>
      <c r="AJ14025" t="s">
        <v>800</v>
      </c>
      <c r="AK14025" s="9" t="str">
        <f>VLOOKUP(Y14025,zdroj!D:AJ,33,0)</f>
        <v>katC</v>
      </c>
    </row>
    <row r="14026" spans="8:37" x14ac:dyDescent="0.25">
      <c r="H14026" s="8"/>
      <c r="I14026" s="8"/>
      <c r="N14026" s="23"/>
      <c r="O14026" s="24"/>
      <c r="P14026" s="19"/>
      <c r="Q14026" s="19"/>
      <c r="R14026" s="19"/>
      <c r="U14026" s="27"/>
      <c r="Y14026" s="9" t="s">
        <v>712</v>
      </c>
      <c r="Z14026" s="9" t="s">
        <v>462</v>
      </c>
      <c r="AA14026" s="9" t="s">
        <v>199</v>
      </c>
      <c r="AB14026" s="9">
        <v>8090858</v>
      </c>
      <c r="AC14026" s="9" t="s">
        <v>14799</v>
      </c>
      <c r="AD14026" s="9" t="s">
        <v>800</v>
      </c>
      <c r="AE14026" s="5">
        <f t="shared" ref="AE14026:AE14089" si="460">VLOOKUP(Y14026,K:T,10,0)</f>
        <v>0</v>
      </c>
      <c r="AF14026" s="5" t="str">
        <f t="shared" ref="AF14026:AF14089" si="461">IF(AE14026="A",IF(AD14026="katA","katB",AD14026),AD14026)</f>
        <v>Pokryto</v>
      </c>
      <c r="AG14026" s="153"/>
      <c r="AH14026" s="153"/>
      <c r="AI14026" t="s">
        <v>201</v>
      </c>
      <c r="AJ14026" t="s">
        <v>800</v>
      </c>
      <c r="AK14026" s="9" t="str">
        <f>VLOOKUP(Y14026,zdroj!D:AJ,33,0)</f>
        <v>katC</v>
      </c>
    </row>
    <row r="14027" spans="8:37" x14ac:dyDescent="0.25">
      <c r="H14027" s="8"/>
      <c r="I14027" s="8"/>
      <c r="N14027" s="23"/>
      <c r="O14027" s="24"/>
      <c r="P14027" s="19"/>
      <c r="Q14027" s="19"/>
      <c r="R14027" s="19"/>
      <c r="U14027" s="27"/>
      <c r="Y14027" s="9" t="s">
        <v>712</v>
      </c>
      <c r="Z14027" s="9" t="s">
        <v>462</v>
      </c>
      <c r="AA14027" s="9" t="s">
        <v>199</v>
      </c>
      <c r="AB14027" s="9">
        <v>8090866</v>
      </c>
      <c r="AC14027" s="9" t="s">
        <v>14800</v>
      </c>
      <c r="AD14027" s="9" t="s">
        <v>800</v>
      </c>
      <c r="AE14027" s="5">
        <f t="shared" si="460"/>
        <v>0</v>
      </c>
      <c r="AF14027" s="5" t="str">
        <f t="shared" si="461"/>
        <v>Pokryto</v>
      </c>
      <c r="AG14027" s="153"/>
      <c r="AH14027" s="153"/>
      <c r="AI14027" t="s">
        <v>201</v>
      </c>
      <c r="AJ14027" t="s">
        <v>800</v>
      </c>
      <c r="AK14027" s="9" t="str">
        <f>VLOOKUP(Y14027,zdroj!D:AJ,33,0)</f>
        <v>katC</v>
      </c>
    </row>
    <row r="14028" spans="8:37" x14ac:dyDescent="0.25">
      <c r="H14028" s="8"/>
      <c r="I14028" s="8"/>
      <c r="N14028" s="23"/>
      <c r="O14028" s="24"/>
      <c r="P14028" s="19"/>
      <c r="Q14028" s="19"/>
      <c r="R14028" s="19"/>
      <c r="U14028" s="27"/>
      <c r="Y14028" s="9" t="s">
        <v>712</v>
      </c>
      <c r="Z14028" s="9" t="s">
        <v>462</v>
      </c>
      <c r="AA14028" s="9" t="s">
        <v>199</v>
      </c>
      <c r="AB14028" s="9">
        <v>8090874</v>
      </c>
      <c r="AC14028" s="9" t="s">
        <v>14801</v>
      </c>
      <c r="AD14028" s="9" t="s">
        <v>226</v>
      </c>
      <c r="AE14028" s="5">
        <f t="shared" si="460"/>
        <v>0</v>
      </c>
      <c r="AF14028" s="5" t="str">
        <f t="shared" si="461"/>
        <v>katC</v>
      </c>
      <c r="AG14028" s="153"/>
      <c r="AH14028" s="153"/>
      <c r="AI14028" t="s">
        <v>201</v>
      </c>
      <c r="AJ14028" t="s">
        <v>340</v>
      </c>
      <c r="AK14028" s="9" t="str">
        <f>VLOOKUP(Y14028,zdroj!D:AJ,33,0)</f>
        <v>katC</v>
      </c>
    </row>
    <row r="14029" spans="8:37" x14ac:dyDescent="0.25">
      <c r="H14029" s="8"/>
      <c r="I14029" s="8"/>
      <c r="N14029" s="23"/>
      <c r="O14029" s="24"/>
      <c r="P14029" s="19"/>
      <c r="Q14029" s="19"/>
      <c r="R14029" s="19"/>
      <c r="U14029" s="27"/>
      <c r="Y14029" s="9" t="s">
        <v>712</v>
      </c>
      <c r="Z14029" s="9" t="s">
        <v>462</v>
      </c>
      <c r="AA14029" s="9" t="s">
        <v>199</v>
      </c>
      <c r="AB14029" s="9">
        <v>8090882</v>
      </c>
      <c r="AC14029" s="9" t="s">
        <v>14802</v>
      </c>
      <c r="AD14029" s="9" t="s">
        <v>226</v>
      </c>
      <c r="AE14029" s="5">
        <f t="shared" si="460"/>
        <v>0</v>
      </c>
      <c r="AF14029" s="5" t="str">
        <f t="shared" si="461"/>
        <v>katC</v>
      </c>
      <c r="AG14029" s="153"/>
      <c r="AH14029" s="153"/>
      <c r="AI14029" t="s">
        <v>17880</v>
      </c>
      <c r="AJ14029" t="s">
        <v>17878</v>
      </c>
      <c r="AK14029" s="9" t="str">
        <f>VLOOKUP(Y14029,zdroj!D:AJ,33,0)</f>
        <v>katC</v>
      </c>
    </row>
    <row r="14030" spans="8:37" x14ac:dyDescent="0.25">
      <c r="H14030" s="8"/>
      <c r="I14030" s="8"/>
      <c r="N14030" s="23"/>
      <c r="O14030" s="24"/>
      <c r="P14030" s="19"/>
      <c r="Q14030" s="19"/>
      <c r="R14030" s="19"/>
      <c r="U14030" s="27"/>
      <c r="Y14030" s="9" t="s">
        <v>712</v>
      </c>
      <c r="Z14030" s="9" t="s">
        <v>462</v>
      </c>
      <c r="AA14030" s="9" t="s">
        <v>199</v>
      </c>
      <c r="AB14030" s="9">
        <v>8090891</v>
      </c>
      <c r="AC14030" s="9" t="s">
        <v>14803</v>
      </c>
      <c r="AD14030" s="9" t="s">
        <v>800</v>
      </c>
      <c r="AE14030" s="5">
        <f t="shared" si="460"/>
        <v>0</v>
      </c>
      <c r="AF14030" s="5" t="str">
        <f t="shared" si="461"/>
        <v>Pokryto</v>
      </c>
      <c r="AG14030" s="153"/>
      <c r="AH14030" s="153"/>
      <c r="AI14030" t="s">
        <v>201</v>
      </c>
      <c r="AJ14030" t="s">
        <v>800</v>
      </c>
      <c r="AK14030" s="9" t="str">
        <f>VLOOKUP(Y14030,zdroj!D:AJ,33,0)</f>
        <v>katC</v>
      </c>
    </row>
    <row r="14031" spans="8:37" x14ac:dyDescent="0.25">
      <c r="H14031" s="8"/>
      <c r="I14031" s="8"/>
      <c r="N14031" s="23"/>
      <c r="O14031" s="24"/>
      <c r="P14031" s="19"/>
      <c r="Q14031" s="19"/>
      <c r="R14031" s="19"/>
      <c r="U14031" s="27"/>
      <c r="Y14031" s="9" t="s">
        <v>712</v>
      </c>
      <c r="Z14031" s="9" t="s">
        <v>462</v>
      </c>
      <c r="AA14031" s="9" t="s">
        <v>199</v>
      </c>
      <c r="AB14031" s="9">
        <v>8090904</v>
      </c>
      <c r="AC14031" s="9" t="s">
        <v>14804</v>
      </c>
      <c r="AD14031" s="9" t="s">
        <v>800</v>
      </c>
      <c r="AE14031" s="5">
        <f t="shared" si="460"/>
        <v>0</v>
      </c>
      <c r="AF14031" s="5" t="str">
        <f t="shared" si="461"/>
        <v>Pokryto</v>
      </c>
      <c r="AG14031" s="153"/>
      <c r="AH14031" s="153"/>
      <c r="AI14031" t="s">
        <v>201</v>
      </c>
      <c r="AJ14031" t="s">
        <v>800</v>
      </c>
      <c r="AK14031" s="9" t="str">
        <f>VLOOKUP(Y14031,zdroj!D:AJ,33,0)</f>
        <v>katC</v>
      </c>
    </row>
    <row r="14032" spans="8:37" x14ac:dyDescent="0.25">
      <c r="H14032" s="8"/>
      <c r="I14032" s="8"/>
      <c r="N14032" s="23"/>
      <c r="O14032" s="24"/>
      <c r="P14032" s="19"/>
      <c r="Q14032" s="19"/>
      <c r="R14032" s="19"/>
      <c r="U14032" s="27"/>
      <c r="Y14032" s="9" t="s">
        <v>712</v>
      </c>
      <c r="Z14032" s="9" t="s">
        <v>462</v>
      </c>
      <c r="AA14032" s="9" t="s">
        <v>199</v>
      </c>
      <c r="AB14032" s="9">
        <v>8090556</v>
      </c>
      <c r="AC14032" s="9" t="s">
        <v>14805</v>
      </c>
      <c r="AD14032" s="9" t="s">
        <v>226</v>
      </c>
      <c r="AE14032" s="5">
        <f t="shared" si="460"/>
        <v>0</v>
      </c>
      <c r="AF14032" s="5" t="str">
        <f t="shared" si="461"/>
        <v>katC</v>
      </c>
      <c r="AG14032" s="153"/>
      <c r="AH14032" s="153"/>
      <c r="AI14032" t="s">
        <v>17879</v>
      </c>
      <c r="AJ14032" t="s">
        <v>17878</v>
      </c>
      <c r="AK14032" s="9" t="str">
        <f>VLOOKUP(Y14032,zdroj!D:AJ,33,0)</f>
        <v>katC</v>
      </c>
    </row>
    <row r="14033" spans="8:37" x14ac:dyDescent="0.25">
      <c r="H14033" s="8"/>
      <c r="I14033" s="8"/>
      <c r="N14033" s="23"/>
      <c r="O14033" s="24"/>
      <c r="P14033" s="19"/>
      <c r="Q14033" s="19"/>
      <c r="R14033" s="19"/>
      <c r="U14033" s="27"/>
      <c r="Y14033" s="9" t="s">
        <v>712</v>
      </c>
      <c r="Z14033" s="9" t="s">
        <v>462</v>
      </c>
      <c r="AA14033" s="9" t="s">
        <v>199</v>
      </c>
      <c r="AB14033" s="9">
        <v>8090912</v>
      </c>
      <c r="AC14033" s="9" t="s">
        <v>14806</v>
      </c>
      <c r="AD14033" s="9" t="s">
        <v>800</v>
      </c>
      <c r="AE14033" s="5">
        <f t="shared" si="460"/>
        <v>0</v>
      </c>
      <c r="AF14033" s="5" t="str">
        <f t="shared" si="461"/>
        <v>Pokryto</v>
      </c>
      <c r="AG14033" s="153"/>
      <c r="AH14033" s="153"/>
      <c r="AI14033" t="s">
        <v>201</v>
      </c>
      <c r="AJ14033" t="s">
        <v>800</v>
      </c>
      <c r="AK14033" s="9" t="str">
        <f>VLOOKUP(Y14033,zdroj!D:AJ,33,0)</f>
        <v>katC</v>
      </c>
    </row>
    <row r="14034" spans="8:37" x14ac:dyDescent="0.25">
      <c r="H14034" s="8"/>
      <c r="I14034" s="8"/>
      <c r="N14034" s="23"/>
      <c r="O14034" s="24"/>
      <c r="P14034" s="19"/>
      <c r="Q14034" s="19"/>
      <c r="R14034" s="19"/>
      <c r="U14034" s="27"/>
      <c r="Y14034" s="9" t="s">
        <v>712</v>
      </c>
      <c r="Z14034" s="9" t="s">
        <v>462</v>
      </c>
      <c r="AA14034" s="9" t="s">
        <v>199</v>
      </c>
      <c r="AB14034" s="9">
        <v>8090921</v>
      </c>
      <c r="AC14034" s="9" t="s">
        <v>14807</v>
      </c>
      <c r="AD14034" s="9" t="s">
        <v>226</v>
      </c>
      <c r="AE14034" s="5">
        <f t="shared" si="460"/>
        <v>0</v>
      </c>
      <c r="AF14034" s="5" t="str">
        <f t="shared" si="461"/>
        <v>katC</v>
      </c>
      <c r="AG14034" s="153"/>
      <c r="AH14034" s="153"/>
      <c r="AI14034" t="s">
        <v>201</v>
      </c>
      <c r="AJ14034" t="s">
        <v>340</v>
      </c>
      <c r="AK14034" s="9" t="str">
        <f>VLOOKUP(Y14034,zdroj!D:AJ,33,0)</f>
        <v>katC</v>
      </c>
    </row>
    <row r="14035" spans="8:37" x14ac:dyDescent="0.25">
      <c r="H14035" s="8"/>
      <c r="I14035" s="8"/>
      <c r="N14035" s="23"/>
      <c r="O14035" s="24"/>
      <c r="P14035" s="19"/>
      <c r="Q14035" s="19"/>
      <c r="R14035" s="19"/>
      <c r="U14035" s="27"/>
      <c r="Y14035" s="9" t="s">
        <v>712</v>
      </c>
      <c r="Z14035" s="9" t="s">
        <v>462</v>
      </c>
      <c r="AA14035" s="9" t="s">
        <v>199</v>
      </c>
      <c r="AB14035" s="9">
        <v>8090939</v>
      </c>
      <c r="AC14035" s="9" t="s">
        <v>14808</v>
      </c>
      <c r="AD14035" s="9" t="s">
        <v>800</v>
      </c>
      <c r="AE14035" s="5">
        <f t="shared" si="460"/>
        <v>0</v>
      </c>
      <c r="AF14035" s="5" t="str">
        <f t="shared" si="461"/>
        <v>Pokryto</v>
      </c>
      <c r="AG14035" s="153"/>
      <c r="AH14035" s="153"/>
      <c r="AI14035" t="s">
        <v>201</v>
      </c>
      <c r="AJ14035" t="s">
        <v>800</v>
      </c>
      <c r="AK14035" s="9" t="str">
        <f>VLOOKUP(Y14035,zdroj!D:AJ,33,0)</f>
        <v>katC</v>
      </c>
    </row>
    <row r="14036" spans="8:37" x14ac:dyDescent="0.25">
      <c r="H14036" s="8"/>
      <c r="I14036" s="8"/>
      <c r="N14036" s="23"/>
      <c r="O14036" s="24"/>
      <c r="P14036" s="19"/>
      <c r="Q14036" s="19"/>
      <c r="R14036" s="19"/>
      <c r="U14036" s="27"/>
      <c r="Y14036" s="9" t="s">
        <v>712</v>
      </c>
      <c r="Z14036" s="9" t="s">
        <v>462</v>
      </c>
      <c r="AA14036" s="9" t="s">
        <v>199</v>
      </c>
      <c r="AB14036" s="9">
        <v>8090947</v>
      </c>
      <c r="AC14036" s="9" t="s">
        <v>14809</v>
      </c>
      <c r="AD14036" s="9" t="s">
        <v>800</v>
      </c>
      <c r="AE14036" s="5">
        <f t="shared" si="460"/>
        <v>0</v>
      </c>
      <c r="AF14036" s="5" t="str">
        <f t="shared" si="461"/>
        <v>Pokryto</v>
      </c>
      <c r="AG14036" s="153"/>
      <c r="AH14036" s="153"/>
      <c r="AI14036" t="s">
        <v>201</v>
      </c>
      <c r="AJ14036" t="s">
        <v>800</v>
      </c>
      <c r="AK14036" s="9" t="str">
        <f>VLOOKUP(Y14036,zdroj!D:AJ,33,0)</f>
        <v>katC</v>
      </c>
    </row>
    <row r="14037" spans="8:37" x14ac:dyDescent="0.25">
      <c r="H14037" s="8"/>
      <c r="I14037" s="8"/>
      <c r="N14037" s="23"/>
      <c r="O14037" s="24"/>
      <c r="P14037" s="19"/>
      <c r="Q14037" s="19"/>
      <c r="R14037" s="19"/>
      <c r="U14037" s="27"/>
      <c r="Y14037" s="9" t="s">
        <v>712</v>
      </c>
      <c r="Z14037" s="9" t="s">
        <v>462</v>
      </c>
      <c r="AA14037" s="9" t="s">
        <v>199</v>
      </c>
      <c r="AB14037" s="9">
        <v>8090955</v>
      </c>
      <c r="AC14037" s="9" t="s">
        <v>14810</v>
      </c>
      <c r="AD14037" s="9" t="s">
        <v>226</v>
      </c>
      <c r="AE14037" s="5">
        <f t="shared" si="460"/>
        <v>0</v>
      </c>
      <c r="AF14037" s="5" t="str">
        <f t="shared" si="461"/>
        <v>katC</v>
      </c>
      <c r="AG14037" s="153"/>
      <c r="AH14037" s="153"/>
      <c r="AI14037" t="s">
        <v>201</v>
      </c>
      <c r="AJ14037" t="s">
        <v>340</v>
      </c>
      <c r="AK14037" s="9" t="str">
        <f>VLOOKUP(Y14037,zdroj!D:AJ,33,0)</f>
        <v>katC</v>
      </c>
    </row>
    <row r="14038" spans="8:37" x14ac:dyDescent="0.25">
      <c r="H14038" s="8"/>
      <c r="I14038" s="8"/>
      <c r="N14038" s="23"/>
      <c r="O14038" s="24"/>
      <c r="P14038" s="19"/>
      <c r="Q14038" s="19"/>
      <c r="R14038" s="19"/>
      <c r="U14038" s="27"/>
      <c r="Y14038" s="9" t="s">
        <v>712</v>
      </c>
      <c r="Z14038" s="9" t="s">
        <v>462</v>
      </c>
      <c r="AA14038" s="9" t="s">
        <v>199</v>
      </c>
      <c r="AB14038" s="9">
        <v>8090963</v>
      </c>
      <c r="AC14038" s="9" t="s">
        <v>14811</v>
      </c>
      <c r="AD14038" s="9" t="s">
        <v>800</v>
      </c>
      <c r="AE14038" s="5">
        <f t="shared" si="460"/>
        <v>0</v>
      </c>
      <c r="AF14038" s="5" t="str">
        <f t="shared" si="461"/>
        <v>Pokryto</v>
      </c>
      <c r="AG14038" s="153"/>
      <c r="AH14038" s="153"/>
      <c r="AI14038" t="s">
        <v>201</v>
      </c>
      <c r="AJ14038" t="s">
        <v>800</v>
      </c>
      <c r="AK14038" s="9" t="str">
        <f>VLOOKUP(Y14038,zdroj!D:AJ,33,0)</f>
        <v>katC</v>
      </c>
    </row>
    <row r="14039" spans="8:37" x14ac:dyDescent="0.25">
      <c r="H14039" s="8"/>
      <c r="I14039" s="8"/>
      <c r="N14039" s="23"/>
      <c r="O14039" s="24"/>
      <c r="P14039" s="19"/>
      <c r="Q14039" s="19"/>
      <c r="R14039" s="19"/>
      <c r="U14039" s="27"/>
      <c r="Y14039" s="9" t="s">
        <v>712</v>
      </c>
      <c r="Z14039" s="9" t="s">
        <v>462</v>
      </c>
      <c r="AA14039" s="9" t="s">
        <v>199</v>
      </c>
      <c r="AB14039" s="9">
        <v>8090971</v>
      </c>
      <c r="AC14039" s="9" t="s">
        <v>14812</v>
      </c>
      <c r="AD14039" s="9" t="s">
        <v>226</v>
      </c>
      <c r="AE14039" s="5">
        <f t="shared" si="460"/>
        <v>0</v>
      </c>
      <c r="AF14039" s="5" t="str">
        <f t="shared" si="461"/>
        <v>katC</v>
      </c>
      <c r="AG14039" s="153"/>
      <c r="AH14039" s="153"/>
      <c r="AI14039" t="s">
        <v>201</v>
      </c>
      <c r="AJ14039" t="s">
        <v>340</v>
      </c>
      <c r="AK14039" s="9" t="str">
        <f>VLOOKUP(Y14039,zdroj!D:AJ,33,0)</f>
        <v>katC</v>
      </c>
    </row>
    <row r="14040" spans="8:37" x14ac:dyDescent="0.25">
      <c r="H14040" s="8"/>
      <c r="I14040" s="8"/>
      <c r="N14040" s="23"/>
      <c r="O14040" s="24"/>
      <c r="P14040" s="19"/>
      <c r="Q14040" s="19"/>
      <c r="R14040" s="19"/>
      <c r="U14040" s="27"/>
      <c r="Y14040" s="9" t="s">
        <v>712</v>
      </c>
      <c r="Z14040" s="9" t="s">
        <v>462</v>
      </c>
      <c r="AA14040" s="9" t="s">
        <v>199</v>
      </c>
      <c r="AB14040" s="9">
        <v>8090980</v>
      </c>
      <c r="AC14040" s="9" t="s">
        <v>14813</v>
      </c>
      <c r="AD14040" s="9" t="s">
        <v>800</v>
      </c>
      <c r="AE14040" s="5">
        <f t="shared" si="460"/>
        <v>0</v>
      </c>
      <c r="AF14040" s="5" t="str">
        <f t="shared" si="461"/>
        <v>Pokryto</v>
      </c>
      <c r="AG14040" s="153"/>
      <c r="AH14040" s="153"/>
      <c r="AI14040" t="s">
        <v>201</v>
      </c>
      <c r="AJ14040" t="s">
        <v>800</v>
      </c>
      <c r="AK14040" s="9" t="str">
        <f>VLOOKUP(Y14040,zdroj!D:AJ,33,0)</f>
        <v>katC</v>
      </c>
    </row>
    <row r="14041" spans="8:37" x14ac:dyDescent="0.25">
      <c r="H14041" s="8"/>
      <c r="I14041" s="8"/>
      <c r="N14041" s="23"/>
      <c r="O14041" s="24"/>
      <c r="P14041" s="19"/>
      <c r="Q14041" s="19"/>
      <c r="R14041" s="19"/>
      <c r="U14041" s="27"/>
      <c r="Y14041" s="9" t="s">
        <v>712</v>
      </c>
      <c r="Z14041" s="9" t="s">
        <v>462</v>
      </c>
      <c r="AA14041" s="9" t="s">
        <v>199</v>
      </c>
      <c r="AB14041" s="9">
        <v>8090998</v>
      </c>
      <c r="AC14041" s="9" t="s">
        <v>14814</v>
      </c>
      <c r="AD14041" s="9" t="s">
        <v>800</v>
      </c>
      <c r="AE14041" s="5">
        <f t="shared" si="460"/>
        <v>0</v>
      </c>
      <c r="AF14041" s="5" t="str">
        <f t="shared" si="461"/>
        <v>Pokryto</v>
      </c>
      <c r="AG14041" s="153"/>
      <c r="AH14041" s="153"/>
      <c r="AI14041" t="s">
        <v>201</v>
      </c>
      <c r="AJ14041" t="s">
        <v>800</v>
      </c>
      <c r="AK14041" s="9" t="str">
        <f>VLOOKUP(Y14041,zdroj!D:AJ,33,0)</f>
        <v>katC</v>
      </c>
    </row>
    <row r="14042" spans="8:37" x14ac:dyDescent="0.25">
      <c r="H14042" s="8"/>
      <c r="I14042" s="8"/>
      <c r="N14042" s="23"/>
      <c r="O14042" s="24"/>
      <c r="P14042" s="19"/>
      <c r="Q14042" s="19"/>
      <c r="R14042" s="19"/>
      <c r="U14042" s="27"/>
      <c r="Y14042" s="9" t="s">
        <v>712</v>
      </c>
      <c r="Z14042" s="9" t="s">
        <v>462</v>
      </c>
      <c r="AA14042" s="9" t="s">
        <v>199</v>
      </c>
      <c r="AB14042" s="9">
        <v>8090564</v>
      </c>
      <c r="AC14042" s="9" t="s">
        <v>14815</v>
      </c>
      <c r="AD14042" s="9" t="s">
        <v>226</v>
      </c>
      <c r="AE14042" s="5">
        <f t="shared" si="460"/>
        <v>0</v>
      </c>
      <c r="AF14042" s="5" t="str">
        <f t="shared" si="461"/>
        <v>katC</v>
      </c>
      <c r="AG14042" s="153"/>
      <c r="AH14042" s="153"/>
      <c r="AI14042" t="s">
        <v>201</v>
      </c>
      <c r="AJ14042" t="s">
        <v>340</v>
      </c>
      <c r="AK14042" s="9" t="str">
        <f>VLOOKUP(Y14042,zdroj!D:AJ,33,0)</f>
        <v>katC</v>
      </c>
    </row>
    <row r="14043" spans="8:37" x14ac:dyDescent="0.25">
      <c r="H14043" s="8"/>
      <c r="I14043" s="8"/>
      <c r="N14043" s="23"/>
      <c r="O14043" s="24"/>
      <c r="P14043" s="19"/>
      <c r="Q14043" s="19"/>
      <c r="R14043" s="19"/>
      <c r="U14043" s="27"/>
      <c r="Y14043" s="9" t="s">
        <v>712</v>
      </c>
      <c r="Z14043" s="9" t="s">
        <v>462</v>
      </c>
      <c r="AA14043" s="9" t="s">
        <v>199</v>
      </c>
      <c r="AB14043" s="9">
        <v>8091005</v>
      </c>
      <c r="AC14043" s="9" t="s">
        <v>14816</v>
      </c>
      <c r="AD14043" s="9" t="s">
        <v>800</v>
      </c>
      <c r="AE14043" s="5">
        <f t="shared" si="460"/>
        <v>0</v>
      </c>
      <c r="AF14043" s="5" t="str">
        <f t="shared" si="461"/>
        <v>Pokryto</v>
      </c>
      <c r="AG14043" s="153"/>
      <c r="AH14043" s="153"/>
      <c r="AI14043" t="s">
        <v>201</v>
      </c>
      <c r="AJ14043" t="s">
        <v>800</v>
      </c>
      <c r="AK14043" s="9" t="str">
        <f>VLOOKUP(Y14043,zdroj!D:AJ,33,0)</f>
        <v>katC</v>
      </c>
    </row>
    <row r="14044" spans="8:37" x14ac:dyDescent="0.25">
      <c r="H14044" s="8"/>
      <c r="I14044" s="8"/>
      <c r="N14044" s="23"/>
      <c r="O14044" s="24"/>
      <c r="P14044" s="19"/>
      <c r="Q14044" s="19"/>
      <c r="R14044" s="19"/>
      <c r="U14044" s="27"/>
      <c r="Y14044" s="9" t="s">
        <v>712</v>
      </c>
      <c r="Z14044" s="9" t="s">
        <v>462</v>
      </c>
      <c r="AA14044" s="9" t="s">
        <v>199</v>
      </c>
      <c r="AB14044" s="9">
        <v>8091013</v>
      </c>
      <c r="AC14044" s="9" t="s">
        <v>14817</v>
      </c>
      <c r="AD14044" s="9" t="s">
        <v>800</v>
      </c>
      <c r="AE14044" s="5">
        <f t="shared" si="460"/>
        <v>0</v>
      </c>
      <c r="AF14044" s="5" t="str">
        <f t="shared" si="461"/>
        <v>Pokryto</v>
      </c>
      <c r="AG14044" s="153"/>
      <c r="AH14044" s="153"/>
      <c r="AI14044" t="s">
        <v>201</v>
      </c>
      <c r="AJ14044" t="s">
        <v>800</v>
      </c>
      <c r="AK14044" s="9" t="str">
        <f>VLOOKUP(Y14044,zdroj!D:AJ,33,0)</f>
        <v>katC</v>
      </c>
    </row>
    <row r="14045" spans="8:37" x14ac:dyDescent="0.25">
      <c r="H14045" s="8"/>
      <c r="I14045" s="8"/>
      <c r="N14045" s="23"/>
      <c r="O14045" s="24"/>
      <c r="P14045" s="19"/>
      <c r="Q14045" s="19"/>
      <c r="R14045" s="19"/>
      <c r="U14045" s="27"/>
      <c r="Y14045" s="9" t="s">
        <v>712</v>
      </c>
      <c r="Z14045" s="9" t="s">
        <v>462</v>
      </c>
      <c r="AA14045" s="9" t="s">
        <v>199</v>
      </c>
      <c r="AB14045" s="9">
        <v>8091021</v>
      </c>
      <c r="AC14045" s="9" t="s">
        <v>14818</v>
      </c>
      <c r="AD14045" s="9" t="s">
        <v>800</v>
      </c>
      <c r="AE14045" s="5">
        <f t="shared" si="460"/>
        <v>0</v>
      </c>
      <c r="AF14045" s="5" t="str">
        <f t="shared" si="461"/>
        <v>Pokryto</v>
      </c>
      <c r="AG14045" s="153"/>
      <c r="AH14045" s="153"/>
      <c r="AI14045" t="s">
        <v>201</v>
      </c>
      <c r="AJ14045" t="s">
        <v>800</v>
      </c>
      <c r="AK14045" s="9" t="str">
        <f>VLOOKUP(Y14045,zdroj!D:AJ,33,0)</f>
        <v>katC</v>
      </c>
    </row>
    <row r="14046" spans="8:37" x14ac:dyDescent="0.25">
      <c r="H14046" s="8"/>
      <c r="I14046" s="8"/>
      <c r="N14046" s="23"/>
      <c r="O14046" s="24"/>
      <c r="P14046" s="19"/>
      <c r="Q14046" s="19"/>
      <c r="R14046" s="19"/>
      <c r="U14046" s="27"/>
      <c r="Y14046" s="9" t="s">
        <v>712</v>
      </c>
      <c r="Z14046" s="9" t="s">
        <v>462</v>
      </c>
      <c r="AA14046" s="9" t="s">
        <v>199</v>
      </c>
      <c r="AB14046" s="9">
        <v>8091030</v>
      </c>
      <c r="AC14046" s="9" t="s">
        <v>14819</v>
      </c>
      <c r="AD14046" s="9" t="s">
        <v>226</v>
      </c>
      <c r="AE14046" s="5">
        <f t="shared" si="460"/>
        <v>0</v>
      </c>
      <c r="AF14046" s="5" t="str">
        <f t="shared" si="461"/>
        <v>katC</v>
      </c>
      <c r="AG14046" s="153"/>
      <c r="AH14046" s="153"/>
      <c r="AI14046" t="s">
        <v>201</v>
      </c>
      <c r="AJ14046" t="s">
        <v>340</v>
      </c>
      <c r="AK14046" s="9" t="str">
        <f>VLOOKUP(Y14046,zdroj!D:AJ,33,0)</f>
        <v>katC</v>
      </c>
    </row>
    <row r="14047" spans="8:37" x14ac:dyDescent="0.25">
      <c r="H14047" s="8"/>
      <c r="I14047" s="8"/>
      <c r="N14047" s="23"/>
      <c r="O14047" s="24"/>
      <c r="P14047" s="19"/>
      <c r="Q14047" s="19"/>
      <c r="R14047" s="19"/>
      <c r="U14047" s="27"/>
      <c r="Y14047" s="9" t="s">
        <v>712</v>
      </c>
      <c r="Z14047" s="9" t="s">
        <v>462</v>
      </c>
      <c r="AA14047" s="9" t="s">
        <v>199</v>
      </c>
      <c r="AB14047" s="9">
        <v>8091048</v>
      </c>
      <c r="AC14047" s="9" t="s">
        <v>14820</v>
      </c>
      <c r="AD14047" s="9" t="s">
        <v>226</v>
      </c>
      <c r="AE14047" s="5">
        <f t="shared" si="460"/>
        <v>0</v>
      </c>
      <c r="AF14047" s="5" t="str">
        <f t="shared" si="461"/>
        <v>katC</v>
      </c>
      <c r="AG14047" s="153"/>
      <c r="AH14047" s="153"/>
      <c r="AI14047" t="s">
        <v>201</v>
      </c>
      <c r="AJ14047" t="s">
        <v>340</v>
      </c>
      <c r="AK14047" s="9" t="str">
        <f>VLOOKUP(Y14047,zdroj!D:AJ,33,0)</f>
        <v>katC</v>
      </c>
    </row>
    <row r="14048" spans="8:37" x14ac:dyDescent="0.25">
      <c r="H14048" s="8"/>
      <c r="I14048" s="8"/>
      <c r="N14048" s="23"/>
      <c r="O14048" s="24"/>
      <c r="P14048" s="19"/>
      <c r="Q14048" s="19"/>
      <c r="R14048" s="19"/>
      <c r="U14048" s="27"/>
      <c r="Y14048" s="9" t="s">
        <v>712</v>
      </c>
      <c r="Z14048" s="9" t="s">
        <v>462</v>
      </c>
      <c r="AA14048" s="9" t="s">
        <v>199</v>
      </c>
      <c r="AB14048" s="9">
        <v>8091056</v>
      </c>
      <c r="AC14048" s="9" t="s">
        <v>14821</v>
      </c>
      <c r="AD14048" s="9" t="s">
        <v>226</v>
      </c>
      <c r="AE14048" s="5">
        <f t="shared" si="460"/>
        <v>0</v>
      </c>
      <c r="AF14048" s="5" t="str">
        <f t="shared" si="461"/>
        <v>katC</v>
      </c>
      <c r="AG14048" s="153"/>
      <c r="AH14048" s="153"/>
      <c r="AI14048" t="s">
        <v>201</v>
      </c>
      <c r="AJ14048" t="s">
        <v>340</v>
      </c>
      <c r="AK14048" s="9" t="str">
        <f>VLOOKUP(Y14048,zdroj!D:AJ,33,0)</f>
        <v>katC</v>
      </c>
    </row>
    <row r="14049" spans="8:37" x14ac:dyDescent="0.25">
      <c r="H14049" s="8"/>
      <c r="I14049" s="8"/>
      <c r="N14049" s="23"/>
      <c r="O14049" s="24"/>
      <c r="P14049" s="19"/>
      <c r="Q14049" s="19"/>
      <c r="R14049" s="19"/>
      <c r="U14049" s="27"/>
      <c r="Y14049" s="9" t="s">
        <v>712</v>
      </c>
      <c r="Z14049" s="9" t="s">
        <v>462</v>
      </c>
      <c r="AA14049" s="9" t="s">
        <v>199</v>
      </c>
      <c r="AB14049" s="9">
        <v>8091064</v>
      </c>
      <c r="AC14049" s="9" t="s">
        <v>14822</v>
      </c>
      <c r="AD14049" s="9" t="s">
        <v>226</v>
      </c>
      <c r="AE14049" s="5">
        <f t="shared" si="460"/>
        <v>0</v>
      </c>
      <c r="AF14049" s="5" t="str">
        <f t="shared" si="461"/>
        <v>katC</v>
      </c>
      <c r="AG14049" s="153"/>
      <c r="AH14049" s="153"/>
      <c r="AI14049" t="s">
        <v>201</v>
      </c>
      <c r="AJ14049" t="s">
        <v>340</v>
      </c>
      <c r="AK14049" s="9" t="str">
        <f>VLOOKUP(Y14049,zdroj!D:AJ,33,0)</f>
        <v>katC</v>
      </c>
    </row>
    <row r="14050" spans="8:37" x14ac:dyDescent="0.25">
      <c r="H14050" s="8"/>
      <c r="I14050" s="8"/>
      <c r="N14050" s="23"/>
      <c r="O14050" s="24"/>
      <c r="P14050" s="19"/>
      <c r="Q14050" s="19"/>
      <c r="R14050" s="19"/>
      <c r="U14050" s="27"/>
      <c r="Y14050" s="9" t="s">
        <v>712</v>
      </c>
      <c r="Z14050" s="9" t="s">
        <v>462</v>
      </c>
      <c r="AA14050" s="9" t="s">
        <v>199</v>
      </c>
      <c r="AB14050" s="9">
        <v>8091072</v>
      </c>
      <c r="AC14050" s="9" t="s">
        <v>14823</v>
      </c>
      <c r="AD14050" s="9" t="s">
        <v>800</v>
      </c>
      <c r="AE14050" s="5">
        <f t="shared" si="460"/>
        <v>0</v>
      </c>
      <c r="AF14050" s="5" t="str">
        <f t="shared" si="461"/>
        <v>Pokryto</v>
      </c>
      <c r="AG14050" s="153"/>
      <c r="AH14050" s="153"/>
      <c r="AI14050" t="s">
        <v>201</v>
      </c>
      <c r="AJ14050" t="s">
        <v>800</v>
      </c>
      <c r="AK14050" s="9" t="str">
        <f>VLOOKUP(Y14050,zdroj!D:AJ,33,0)</f>
        <v>katC</v>
      </c>
    </row>
    <row r="14051" spans="8:37" x14ac:dyDescent="0.25">
      <c r="H14051" s="8"/>
      <c r="I14051" s="8"/>
      <c r="N14051" s="23"/>
      <c r="O14051" s="24"/>
      <c r="P14051" s="19"/>
      <c r="Q14051" s="19"/>
      <c r="R14051" s="19"/>
      <c r="U14051" s="27"/>
      <c r="Y14051" s="9" t="s">
        <v>712</v>
      </c>
      <c r="Z14051" s="9" t="s">
        <v>462</v>
      </c>
      <c r="AA14051" s="9" t="s">
        <v>199</v>
      </c>
      <c r="AB14051" s="9">
        <v>8091081</v>
      </c>
      <c r="AC14051" s="9" t="s">
        <v>14824</v>
      </c>
      <c r="AD14051" s="9" t="s">
        <v>226</v>
      </c>
      <c r="AE14051" s="5">
        <f t="shared" si="460"/>
        <v>0</v>
      </c>
      <c r="AF14051" s="5" t="str">
        <f t="shared" si="461"/>
        <v>katC</v>
      </c>
      <c r="AG14051" s="153"/>
      <c r="AH14051" s="153"/>
      <c r="AI14051" t="s">
        <v>201</v>
      </c>
      <c r="AJ14051" t="s">
        <v>340</v>
      </c>
      <c r="AK14051" s="9" t="str">
        <f>VLOOKUP(Y14051,zdroj!D:AJ,33,0)</f>
        <v>katC</v>
      </c>
    </row>
    <row r="14052" spans="8:37" x14ac:dyDescent="0.25">
      <c r="H14052" s="8"/>
      <c r="I14052" s="8"/>
      <c r="N14052" s="23"/>
      <c r="O14052" s="24"/>
      <c r="P14052" s="19"/>
      <c r="Q14052" s="19"/>
      <c r="R14052" s="19"/>
      <c r="U14052" s="27"/>
      <c r="Y14052" s="9" t="s">
        <v>712</v>
      </c>
      <c r="Z14052" s="9" t="s">
        <v>462</v>
      </c>
      <c r="AA14052" s="9" t="s">
        <v>199</v>
      </c>
      <c r="AB14052" s="9">
        <v>8091099</v>
      </c>
      <c r="AC14052" s="9" t="s">
        <v>14825</v>
      </c>
      <c r="AD14052" s="9" t="s">
        <v>800</v>
      </c>
      <c r="AE14052" s="5">
        <f t="shared" si="460"/>
        <v>0</v>
      </c>
      <c r="AF14052" s="5" t="str">
        <f t="shared" si="461"/>
        <v>Pokryto</v>
      </c>
      <c r="AG14052" s="153"/>
      <c r="AH14052" s="153"/>
      <c r="AI14052" t="s">
        <v>201</v>
      </c>
      <c r="AJ14052" t="s">
        <v>800</v>
      </c>
      <c r="AK14052" s="9" t="str">
        <f>VLOOKUP(Y14052,zdroj!D:AJ,33,0)</f>
        <v>katC</v>
      </c>
    </row>
    <row r="14053" spans="8:37" x14ac:dyDescent="0.25">
      <c r="H14053" s="8"/>
      <c r="I14053" s="8"/>
      <c r="N14053" s="23"/>
      <c r="O14053" s="24"/>
      <c r="P14053" s="19"/>
      <c r="Q14053" s="19"/>
      <c r="R14053" s="19"/>
      <c r="U14053" s="27"/>
      <c r="Y14053" s="9" t="s">
        <v>712</v>
      </c>
      <c r="Z14053" s="9" t="s">
        <v>462</v>
      </c>
      <c r="AA14053" s="9" t="s">
        <v>199</v>
      </c>
      <c r="AB14053" s="9">
        <v>8090572</v>
      </c>
      <c r="AC14053" s="9" t="s">
        <v>14826</v>
      </c>
      <c r="AD14053" s="9" t="s">
        <v>800</v>
      </c>
      <c r="AE14053" s="5">
        <f t="shared" si="460"/>
        <v>0</v>
      </c>
      <c r="AF14053" s="5" t="str">
        <f t="shared" si="461"/>
        <v>Pokryto</v>
      </c>
      <c r="AG14053" s="153"/>
      <c r="AH14053" s="153"/>
      <c r="AI14053" t="s">
        <v>201</v>
      </c>
      <c r="AJ14053" t="s">
        <v>800</v>
      </c>
      <c r="AK14053" s="9" t="str">
        <f>VLOOKUP(Y14053,zdroj!D:AJ,33,0)</f>
        <v>katC</v>
      </c>
    </row>
    <row r="14054" spans="8:37" x14ac:dyDescent="0.25">
      <c r="H14054" s="8"/>
      <c r="I14054" s="8"/>
      <c r="N14054" s="23"/>
      <c r="O14054" s="24"/>
      <c r="P14054" s="19"/>
      <c r="Q14054" s="19"/>
      <c r="R14054" s="19"/>
      <c r="U14054" s="27"/>
      <c r="Y14054" s="9" t="s">
        <v>712</v>
      </c>
      <c r="Z14054" s="9" t="s">
        <v>462</v>
      </c>
      <c r="AA14054" s="9" t="s">
        <v>199</v>
      </c>
      <c r="AB14054" s="9">
        <v>8091102</v>
      </c>
      <c r="AC14054" s="9" t="s">
        <v>14827</v>
      </c>
      <c r="AD14054" s="9" t="s">
        <v>800</v>
      </c>
      <c r="AE14054" s="5">
        <f t="shared" si="460"/>
        <v>0</v>
      </c>
      <c r="AF14054" s="5" t="str">
        <f t="shared" si="461"/>
        <v>Pokryto</v>
      </c>
      <c r="AG14054" s="153"/>
      <c r="AH14054" s="153"/>
      <c r="AI14054" t="s">
        <v>201</v>
      </c>
      <c r="AJ14054" t="s">
        <v>800</v>
      </c>
      <c r="AK14054" s="9" t="str">
        <f>VLOOKUP(Y14054,zdroj!D:AJ,33,0)</f>
        <v>katC</v>
      </c>
    </row>
    <row r="14055" spans="8:37" x14ac:dyDescent="0.25">
      <c r="H14055" s="8"/>
      <c r="I14055" s="8"/>
      <c r="N14055" s="23"/>
      <c r="O14055" s="24"/>
      <c r="P14055" s="19"/>
      <c r="Q14055" s="19"/>
      <c r="R14055" s="19"/>
      <c r="U14055" s="27"/>
      <c r="Y14055" s="9" t="s">
        <v>712</v>
      </c>
      <c r="Z14055" s="9" t="s">
        <v>462</v>
      </c>
      <c r="AA14055" s="9" t="s">
        <v>199</v>
      </c>
      <c r="AB14055" s="9">
        <v>8091111</v>
      </c>
      <c r="AC14055" s="9" t="s">
        <v>14828</v>
      </c>
      <c r="AD14055" s="9" t="s">
        <v>800</v>
      </c>
      <c r="AE14055" s="5">
        <f t="shared" si="460"/>
        <v>0</v>
      </c>
      <c r="AF14055" s="5" t="str">
        <f t="shared" si="461"/>
        <v>Pokryto</v>
      </c>
      <c r="AG14055" s="153"/>
      <c r="AH14055" s="153"/>
      <c r="AI14055" t="s">
        <v>201</v>
      </c>
      <c r="AJ14055" t="s">
        <v>800</v>
      </c>
      <c r="AK14055" s="9" t="str">
        <f>VLOOKUP(Y14055,zdroj!D:AJ,33,0)</f>
        <v>katC</v>
      </c>
    </row>
    <row r="14056" spans="8:37" x14ac:dyDescent="0.25">
      <c r="H14056" s="8"/>
      <c r="I14056" s="8"/>
      <c r="N14056" s="23"/>
      <c r="O14056" s="24"/>
      <c r="P14056" s="19"/>
      <c r="Q14056" s="19"/>
      <c r="R14056" s="19"/>
      <c r="U14056" s="27"/>
      <c r="Y14056" s="9" t="s">
        <v>712</v>
      </c>
      <c r="Z14056" s="9" t="s">
        <v>462</v>
      </c>
      <c r="AA14056" s="9" t="s">
        <v>199</v>
      </c>
      <c r="AB14056" s="9">
        <v>8091129</v>
      </c>
      <c r="AC14056" s="9" t="s">
        <v>14829</v>
      </c>
      <c r="AD14056" s="9" t="s">
        <v>226</v>
      </c>
      <c r="AE14056" s="5">
        <f t="shared" si="460"/>
        <v>0</v>
      </c>
      <c r="AF14056" s="5" t="str">
        <f t="shared" si="461"/>
        <v>katC</v>
      </c>
      <c r="AG14056" s="153"/>
      <c r="AH14056" s="153"/>
      <c r="AI14056" t="s">
        <v>201</v>
      </c>
      <c r="AJ14056" t="s">
        <v>340</v>
      </c>
      <c r="AK14056" s="9" t="str">
        <f>VLOOKUP(Y14056,zdroj!D:AJ,33,0)</f>
        <v>katC</v>
      </c>
    </row>
    <row r="14057" spans="8:37" x14ac:dyDescent="0.25">
      <c r="H14057" s="8"/>
      <c r="I14057" s="8"/>
      <c r="N14057" s="23"/>
      <c r="O14057" s="24"/>
      <c r="P14057" s="19"/>
      <c r="Q14057" s="19"/>
      <c r="R14057" s="19"/>
      <c r="U14057" s="27"/>
      <c r="Y14057" s="9" t="s">
        <v>712</v>
      </c>
      <c r="Z14057" s="9" t="s">
        <v>462</v>
      </c>
      <c r="AA14057" s="9" t="s">
        <v>199</v>
      </c>
      <c r="AB14057" s="9">
        <v>8091137</v>
      </c>
      <c r="AC14057" s="9" t="s">
        <v>14830</v>
      </c>
      <c r="AD14057" s="9" t="s">
        <v>800</v>
      </c>
      <c r="AE14057" s="5">
        <f t="shared" si="460"/>
        <v>0</v>
      </c>
      <c r="AF14057" s="5" t="str">
        <f t="shared" si="461"/>
        <v>Pokryto</v>
      </c>
      <c r="AG14057" s="153"/>
      <c r="AH14057" s="153"/>
      <c r="AI14057" t="s">
        <v>201</v>
      </c>
      <c r="AJ14057" t="s">
        <v>800</v>
      </c>
      <c r="AK14057" s="9" t="str">
        <f>VLOOKUP(Y14057,zdroj!D:AJ,33,0)</f>
        <v>katC</v>
      </c>
    </row>
    <row r="14058" spans="8:37" x14ac:dyDescent="0.25">
      <c r="H14058" s="8"/>
      <c r="I14058" s="8"/>
      <c r="N14058" s="23"/>
      <c r="O14058" s="24"/>
      <c r="P14058" s="19"/>
      <c r="Q14058" s="19"/>
      <c r="R14058" s="19"/>
      <c r="U14058" s="27"/>
      <c r="Y14058" s="9" t="s">
        <v>712</v>
      </c>
      <c r="Z14058" s="9" t="s">
        <v>462</v>
      </c>
      <c r="AA14058" s="9" t="s">
        <v>199</v>
      </c>
      <c r="AB14058" s="9">
        <v>8091145</v>
      </c>
      <c r="AC14058" s="9" t="s">
        <v>14831</v>
      </c>
      <c r="AD14058" s="9" t="s">
        <v>226</v>
      </c>
      <c r="AE14058" s="5">
        <f t="shared" si="460"/>
        <v>0</v>
      </c>
      <c r="AF14058" s="5" t="str">
        <f t="shared" si="461"/>
        <v>katC</v>
      </c>
      <c r="AG14058" s="153"/>
      <c r="AH14058" s="153"/>
      <c r="AI14058" t="s">
        <v>17884</v>
      </c>
      <c r="AJ14058" t="s">
        <v>17878</v>
      </c>
      <c r="AK14058" s="9" t="str">
        <f>VLOOKUP(Y14058,zdroj!D:AJ,33,0)</f>
        <v>katC</v>
      </c>
    </row>
    <row r="14059" spans="8:37" x14ac:dyDescent="0.25">
      <c r="H14059" s="8"/>
      <c r="I14059" s="8"/>
      <c r="N14059" s="23"/>
      <c r="O14059" s="24"/>
      <c r="P14059" s="19"/>
      <c r="Q14059" s="19"/>
      <c r="R14059" s="19"/>
      <c r="U14059" s="27"/>
      <c r="Y14059" s="9" t="s">
        <v>712</v>
      </c>
      <c r="Z14059" s="9" t="s">
        <v>462</v>
      </c>
      <c r="AA14059" s="9" t="s">
        <v>199</v>
      </c>
      <c r="AB14059" s="9">
        <v>8091153</v>
      </c>
      <c r="AC14059" s="9" t="s">
        <v>14832</v>
      </c>
      <c r="AD14059" s="9" t="s">
        <v>800</v>
      </c>
      <c r="AE14059" s="5">
        <f t="shared" si="460"/>
        <v>0</v>
      </c>
      <c r="AF14059" s="5" t="str">
        <f t="shared" si="461"/>
        <v>Pokryto</v>
      </c>
      <c r="AG14059" s="153"/>
      <c r="AH14059" s="153"/>
      <c r="AI14059" t="s">
        <v>201</v>
      </c>
      <c r="AJ14059" t="s">
        <v>800</v>
      </c>
      <c r="AK14059" s="9" t="str">
        <f>VLOOKUP(Y14059,zdroj!D:AJ,33,0)</f>
        <v>katC</v>
      </c>
    </row>
    <row r="14060" spans="8:37" x14ac:dyDescent="0.25">
      <c r="H14060" s="8"/>
      <c r="I14060" s="8"/>
      <c r="N14060" s="23"/>
      <c r="O14060" s="24"/>
      <c r="P14060" s="19"/>
      <c r="Q14060" s="19"/>
      <c r="R14060" s="19"/>
      <c r="U14060" s="27"/>
      <c r="Y14060" s="9" t="s">
        <v>712</v>
      </c>
      <c r="Z14060" s="9" t="s">
        <v>462</v>
      </c>
      <c r="AA14060" s="9" t="s">
        <v>199</v>
      </c>
      <c r="AB14060" s="9">
        <v>28215176</v>
      </c>
      <c r="AC14060" s="9" t="s">
        <v>14833</v>
      </c>
      <c r="AD14060" s="9" t="s">
        <v>226</v>
      </c>
      <c r="AE14060" s="5">
        <f t="shared" si="460"/>
        <v>0</v>
      </c>
      <c r="AF14060" s="5" t="str">
        <f t="shared" si="461"/>
        <v>katC</v>
      </c>
      <c r="AG14060" s="153"/>
      <c r="AH14060" s="153"/>
      <c r="AI14060" t="s">
        <v>201</v>
      </c>
      <c r="AJ14060" t="s">
        <v>340</v>
      </c>
      <c r="AK14060" s="9" t="str">
        <f>VLOOKUP(Y14060,zdroj!D:AJ,33,0)</f>
        <v>katC</v>
      </c>
    </row>
    <row r="14061" spans="8:37" x14ac:dyDescent="0.25">
      <c r="H14061" s="8"/>
      <c r="I14061" s="8"/>
      <c r="N14061" s="23"/>
      <c r="O14061" s="24"/>
      <c r="P14061" s="19"/>
      <c r="Q14061" s="19"/>
      <c r="R14061" s="19"/>
      <c r="U14061" s="27"/>
      <c r="Y14061" s="9" t="s">
        <v>712</v>
      </c>
      <c r="Z14061" s="9" t="s">
        <v>462</v>
      </c>
      <c r="AA14061" s="9" t="s">
        <v>199</v>
      </c>
      <c r="AB14061" s="9">
        <v>8091161</v>
      </c>
      <c r="AC14061" s="9" t="s">
        <v>14834</v>
      </c>
      <c r="AD14061" s="9" t="s">
        <v>800</v>
      </c>
      <c r="AE14061" s="5">
        <f t="shared" si="460"/>
        <v>0</v>
      </c>
      <c r="AF14061" s="5" t="str">
        <f t="shared" si="461"/>
        <v>Pokryto</v>
      </c>
      <c r="AG14061" s="153"/>
      <c r="AH14061" s="153"/>
      <c r="AI14061" t="s">
        <v>201</v>
      </c>
      <c r="AJ14061" t="s">
        <v>800</v>
      </c>
      <c r="AK14061" s="9" t="str">
        <f>VLOOKUP(Y14061,zdroj!D:AJ,33,0)</f>
        <v>katC</v>
      </c>
    </row>
    <row r="14062" spans="8:37" x14ac:dyDescent="0.25">
      <c r="H14062" s="8"/>
      <c r="I14062" s="8"/>
      <c r="N14062" s="23"/>
      <c r="O14062" s="24"/>
      <c r="P14062" s="19"/>
      <c r="Q14062" s="19"/>
      <c r="R14062" s="19"/>
      <c r="U14062" s="27"/>
      <c r="Y14062" s="9" t="s">
        <v>712</v>
      </c>
      <c r="Z14062" s="9" t="s">
        <v>462</v>
      </c>
      <c r="AA14062" s="9" t="s">
        <v>199</v>
      </c>
      <c r="AB14062" s="9">
        <v>8091170</v>
      </c>
      <c r="AC14062" s="9" t="s">
        <v>14835</v>
      </c>
      <c r="AD14062" s="9" t="s">
        <v>800</v>
      </c>
      <c r="AE14062" s="5">
        <f t="shared" si="460"/>
        <v>0</v>
      </c>
      <c r="AF14062" s="5" t="str">
        <f t="shared" si="461"/>
        <v>Pokryto</v>
      </c>
      <c r="AG14062" s="153"/>
      <c r="AH14062" s="153"/>
      <c r="AI14062" t="s">
        <v>201</v>
      </c>
      <c r="AJ14062" t="s">
        <v>800</v>
      </c>
      <c r="AK14062" s="9" t="str">
        <f>VLOOKUP(Y14062,zdroj!D:AJ,33,0)</f>
        <v>katC</v>
      </c>
    </row>
    <row r="14063" spans="8:37" x14ac:dyDescent="0.25">
      <c r="H14063" s="8"/>
      <c r="I14063" s="8"/>
      <c r="N14063" s="23"/>
      <c r="O14063" s="24"/>
      <c r="P14063" s="19"/>
      <c r="Q14063" s="19"/>
      <c r="R14063" s="19"/>
      <c r="U14063" s="27"/>
      <c r="Y14063" s="9" t="s">
        <v>712</v>
      </c>
      <c r="Z14063" s="9" t="s">
        <v>462</v>
      </c>
      <c r="AA14063" s="9" t="s">
        <v>199</v>
      </c>
      <c r="AB14063" s="9">
        <v>8091188</v>
      </c>
      <c r="AC14063" s="9" t="s">
        <v>14836</v>
      </c>
      <c r="AD14063" s="9" t="s">
        <v>800</v>
      </c>
      <c r="AE14063" s="5">
        <f t="shared" si="460"/>
        <v>0</v>
      </c>
      <c r="AF14063" s="5" t="str">
        <f t="shared" si="461"/>
        <v>Pokryto</v>
      </c>
      <c r="AG14063" s="153"/>
      <c r="AH14063" s="153"/>
      <c r="AI14063" t="s">
        <v>201</v>
      </c>
      <c r="AJ14063" t="s">
        <v>800</v>
      </c>
      <c r="AK14063" s="9" t="str">
        <f>VLOOKUP(Y14063,zdroj!D:AJ,33,0)</f>
        <v>katC</v>
      </c>
    </row>
    <row r="14064" spans="8:37" x14ac:dyDescent="0.25">
      <c r="H14064" s="8"/>
      <c r="I14064" s="8"/>
      <c r="N14064" s="23"/>
      <c r="O14064" s="24"/>
      <c r="P14064" s="19"/>
      <c r="Q14064" s="19"/>
      <c r="R14064" s="19"/>
      <c r="U14064" s="27"/>
      <c r="Y14064" s="9" t="s">
        <v>712</v>
      </c>
      <c r="Z14064" s="9" t="s">
        <v>462</v>
      </c>
      <c r="AA14064" s="9" t="s">
        <v>199</v>
      </c>
      <c r="AB14064" s="9">
        <v>8090581</v>
      </c>
      <c r="AC14064" s="9" t="s">
        <v>14837</v>
      </c>
      <c r="AD14064" s="9" t="s">
        <v>226</v>
      </c>
      <c r="AE14064" s="5">
        <f t="shared" si="460"/>
        <v>0</v>
      </c>
      <c r="AF14064" s="5" t="str">
        <f t="shared" si="461"/>
        <v>katC</v>
      </c>
      <c r="AG14064" s="153"/>
      <c r="AH14064" s="153"/>
      <c r="AI14064" t="s">
        <v>201</v>
      </c>
      <c r="AJ14064" t="s">
        <v>340</v>
      </c>
      <c r="AK14064" s="9" t="str">
        <f>VLOOKUP(Y14064,zdroj!D:AJ,33,0)</f>
        <v>katC</v>
      </c>
    </row>
    <row r="14065" spans="8:37" x14ac:dyDescent="0.25">
      <c r="H14065" s="8"/>
      <c r="I14065" s="8"/>
      <c r="N14065" s="23"/>
      <c r="O14065" s="24"/>
      <c r="P14065" s="19"/>
      <c r="Q14065" s="19"/>
      <c r="R14065" s="19"/>
      <c r="U14065" s="27"/>
      <c r="Y14065" s="9" t="s">
        <v>712</v>
      </c>
      <c r="Z14065" s="9" t="s">
        <v>462</v>
      </c>
      <c r="AA14065" s="9" t="s">
        <v>199</v>
      </c>
      <c r="AB14065" s="9">
        <v>27790797</v>
      </c>
      <c r="AC14065" s="9" t="s">
        <v>14838</v>
      </c>
      <c r="AD14065" s="9" t="s">
        <v>226</v>
      </c>
      <c r="AE14065" s="5">
        <f t="shared" si="460"/>
        <v>0</v>
      </c>
      <c r="AF14065" s="5" t="str">
        <f t="shared" si="461"/>
        <v>katC</v>
      </c>
      <c r="AG14065" s="153"/>
      <c r="AH14065" s="153"/>
      <c r="AI14065" t="s">
        <v>17879</v>
      </c>
      <c r="AJ14065" t="s">
        <v>17878</v>
      </c>
      <c r="AK14065" s="9" t="str">
        <f>VLOOKUP(Y14065,zdroj!D:AJ,33,0)</f>
        <v>katC</v>
      </c>
    </row>
    <row r="14066" spans="8:37" x14ac:dyDescent="0.25">
      <c r="H14066" s="8"/>
      <c r="I14066" s="8"/>
      <c r="N14066" s="23"/>
      <c r="O14066" s="24"/>
      <c r="P14066" s="19"/>
      <c r="Q14066" s="19"/>
      <c r="R14066" s="19"/>
      <c r="U14066" s="27"/>
      <c r="Y14066" s="9" t="s">
        <v>712</v>
      </c>
      <c r="Z14066" s="9" t="s">
        <v>462</v>
      </c>
      <c r="AA14066" s="9" t="s">
        <v>199</v>
      </c>
      <c r="AB14066" s="9">
        <v>8091196</v>
      </c>
      <c r="AC14066" s="9" t="s">
        <v>14839</v>
      </c>
      <c r="AD14066" s="9" t="s">
        <v>800</v>
      </c>
      <c r="AE14066" s="5">
        <f t="shared" si="460"/>
        <v>0</v>
      </c>
      <c r="AF14066" s="5" t="str">
        <f t="shared" si="461"/>
        <v>Pokryto</v>
      </c>
      <c r="AG14066" s="153"/>
      <c r="AH14066" s="153"/>
      <c r="AI14066" t="s">
        <v>201</v>
      </c>
      <c r="AJ14066" t="s">
        <v>800</v>
      </c>
      <c r="AK14066" s="9" t="str">
        <f>VLOOKUP(Y14066,zdroj!D:AJ,33,0)</f>
        <v>katC</v>
      </c>
    </row>
    <row r="14067" spans="8:37" x14ac:dyDescent="0.25">
      <c r="H14067" s="8"/>
      <c r="I14067" s="8"/>
      <c r="N14067" s="23"/>
      <c r="O14067" s="24"/>
      <c r="P14067" s="19"/>
      <c r="Q14067" s="19"/>
      <c r="R14067" s="19"/>
      <c r="U14067" s="27"/>
      <c r="Y14067" s="9" t="s">
        <v>712</v>
      </c>
      <c r="Z14067" s="9" t="s">
        <v>462</v>
      </c>
      <c r="AA14067" s="9" t="s">
        <v>199</v>
      </c>
      <c r="AB14067" s="9">
        <v>8091200</v>
      </c>
      <c r="AC14067" s="9" t="s">
        <v>14840</v>
      </c>
      <c r="AD14067" s="9" t="s">
        <v>226</v>
      </c>
      <c r="AE14067" s="5">
        <f t="shared" si="460"/>
        <v>0</v>
      </c>
      <c r="AF14067" s="5" t="str">
        <f t="shared" si="461"/>
        <v>katC</v>
      </c>
      <c r="AG14067" s="153"/>
      <c r="AH14067" s="153"/>
      <c r="AI14067" t="s">
        <v>17879</v>
      </c>
      <c r="AJ14067" t="s">
        <v>17878</v>
      </c>
      <c r="AK14067" s="9" t="str">
        <f>VLOOKUP(Y14067,zdroj!D:AJ,33,0)</f>
        <v>katC</v>
      </c>
    </row>
    <row r="14068" spans="8:37" x14ac:dyDescent="0.25">
      <c r="H14068" s="8"/>
      <c r="I14068" s="8"/>
      <c r="N14068" s="23"/>
      <c r="O14068" s="24"/>
      <c r="P14068" s="19"/>
      <c r="Q14068" s="19"/>
      <c r="R14068" s="19"/>
      <c r="U14068" s="27"/>
      <c r="Y14068" s="9" t="s">
        <v>712</v>
      </c>
      <c r="Z14068" s="9" t="s">
        <v>462</v>
      </c>
      <c r="AA14068" s="9" t="s">
        <v>199</v>
      </c>
      <c r="AB14068" s="9">
        <v>8091218</v>
      </c>
      <c r="AC14068" s="9" t="s">
        <v>14841</v>
      </c>
      <c r="AD14068" s="9" t="s">
        <v>800</v>
      </c>
      <c r="AE14068" s="5">
        <f t="shared" si="460"/>
        <v>0</v>
      </c>
      <c r="AF14068" s="5" t="str">
        <f t="shared" si="461"/>
        <v>Pokryto</v>
      </c>
      <c r="AG14068" s="153"/>
      <c r="AH14068" s="153"/>
      <c r="AI14068" t="s">
        <v>201</v>
      </c>
      <c r="AJ14068" t="s">
        <v>800</v>
      </c>
      <c r="AK14068" s="9" t="str">
        <f>VLOOKUP(Y14068,zdroj!D:AJ,33,0)</f>
        <v>katC</v>
      </c>
    </row>
    <row r="14069" spans="8:37" x14ac:dyDescent="0.25">
      <c r="H14069" s="8"/>
      <c r="I14069" s="8"/>
      <c r="N14069" s="23"/>
      <c r="O14069" s="24"/>
      <c r="P14069" s="19"/>
      <c r="Q14069" s="19"/>
      <c r="R14069" s="19"/>
      <c r="U14069" s="27"/>
      <c r="Y14069" s="9" t="s">
        <v>712</v>
      </c>
      <c r="Z14069" s="9" t="s">
        <v>462</v>
      </c>
      <c r="AA14069" s="9" t="s">
        <v>199</v>
      </c>
      <c r="AB14069" s="9">
        <v>8091226</v>
      </c>
      <c r="AC14069" s="9" t="s">
        <v>14842</v>
      </c>
      <c r="AD14069" s="9" t="s">
        <v>800</v>
      </c>
      <c r="AE14069" s="5">
        <f t="shared" si="460"/>
        <v>0</v>
      </c>
      <c r="AF14069" s="5" t="str">
        <f t="shared" si="461"/>
        <v>Pokryto</v>
      </c>
      <c r="AG14069" s="153"/>
      <c r="AH14069" s="153"/>
      <c r="AI14069" t="s">
        <v>201</v>
      </c>
      <c r="AJ14069" t="s">
        <v>800</v>
      </c>
      <c r="AK14069" s="9" t="str">
        <f>VLOOKUP(Y14069,zdroj!D:AJ,33,0)</f>
        <v>katC</v>
      </c>
    </row>
    <row r="14070" spans="8:37" x14ac:dyDescent="0.25">
      <c r="H14070" s="8"/>
      <c r="I14070" s="8"/>
      <c r="N14070" s="23"/>
      <c r="O14070" s="24"/>
      <c r="P14070" s="19"/>
      <c r="Q14070" s="19"/>
      <c r="R14070" s="19"/>
      <c r="U14070" s="27"/>
      <c r="Y14070" s="9" t="s">
        <v>712</v>
      </c>
      <c r="Z14070" s="9" t="s">
        <v>462</v>
      </c>
      <c r="AA14070" s="9" t="s">
        <v>199</v>
      </c>
      <c r="AB14070" s="9">
        <v>8091234</v>
      </c>
      <c r="AC14070" s="9" t="s">
        <v>14843</v>
      </c>
      <c r="AD14070" s="9" t="s">
        <v>800</v>
      </c>
      <c r="AE14070" s="5">
        <f t="shared" si="460"/>
        <v>0</v>
      </c>
      <c r="AF14070" s="5" t="str">
        <f t="shared" si="461"/>
        <v>Pokryto</v>
      </c>
      <c r="AG14070" s="153"/>
      <c r="AH14070" s="153"/>
      <c r="AI14070" t="s">
        <v>201</v>
      </c>
      <c r="AJ14070" t="s">
        <v>800</v>
      </c>
      <c r="AK14070" s="9" t="str">
        <f>VLOOKUP(Y14070,zdroj!D:AJ,33,0)</f>
        <v>katC</v>
      </c>
    </row>
    <row r="14071" spans="8:37" x14ac:dyDescent="0.25">
      <c r="H14071" s="8"/>
      <c r="I14071" s="8"/>
      <c r="N14071" s="23"/>
      <c r="O14071" s="24"/>
      <c r="P14071" s="19"/>
      <c r="Q14071" s="19"/>
      <c r="R14071" s="19"/>
      <c r="U14071" s="27"/>
      <c r="Y14071" s="9" t="s">
        <v>712</v>
      </c>
      <c r="Z14071" s="9" t="s">
        <v>462</v>
      </c>
      <c r="AA14071" s="9" t="s">
        <v>199</v>
      </c>
      <c r="AB14071" s="9">
        <v>8091242</v>
      </c>
      <c r="AC14071" s="9" t="s">
        <v>14844</v>
      </c>
      <c r="AD14071" s="9" t="s">
        <v>800</v>
      </c>
      <c r="AE14071" s="5">
        <f t="shared" si="460"/>
        <v>0</v>
      </c>
      <c r="AF14071" s="5" t="str">
        <f t="shared" si="461"/>
        <v>Pokryto</v>
      </c>
      <c r="AG14071" s="153"/>
      <c r="AH14071" s="153"/>
      <c r="AI14071" t="s">
        <v>201</v>
      </c>
      <c r="AJ14071" t="s">
        <v>800</v>
      </c>
      <c r="AK14071" s="9" t="str">
        <f>VLOOKUP(Y14071,zdroj!D:AJ,33,0)</f>
        <v>katC</v>
      </c>
    </row>
    <row r="14072" spans="8:37" x14ac:dyDescent="0.25">
      <c r="H14072" s="8"/>
      <c r="I14072" s="8"/>
      <c r="N14072" s="23"/>
      <c r="O14072" s="24"/>
      <c r="P14072" s="19"/>
      <c r="Q14072" s="19"/>
      <c r="R14072" s="19"/>
      <c r="U14072" s="27"/>
      <c r="Y14072" s="9" t="s">
        <v>712</v>
      </c>
      <c r="Z14072" s="9" t="s">
        <v>462</v>
      </c>
      <c r="AA14072" s="9" t="s">
        <v>199</v>
      </c>
      <c r="AB14072" s="9">
        <v>8091251</v>
      </c>
      <c r="AC14072" s="9" t="s">
        <v>14845</v>
      </c>
      <c r="AD14072" s="9" t="s">
        <v>800</v>
      </c>
      <c r="AE14072" s="5">
        <f t="shared" si="460"/>
        <v>0</v>
      </c>
      <c r="AF14072" s="5" t="str">
        <f t="shared" si="461"/>
        <v>Pokryto</v>
      </c>
      <c r="AG14072" s="153"/>
      <c r="AH14072" s="153"/>
      <c r="AI14072" t="s">
        <v>201</v>
      </c>
      <c r="AJ14072" t="s">
        <v>800</v>
      </c>
      <c r="AK14072" s="9" t="str">
        <f>VLOOKUP(Y14072,zdroj!D:AJ,33,0)</f>
        <v>katC</v>
      </c>
    </row>
    <row r="14073" spans="8:37" x14ac:dyDescent="0.25">
      <c r="H14073" s="8"/>
      <c r="I14073" s="8"/>
      <c r="N14073" s="23"/>
      <c r="O14073" s="24"/>
      <c r="P14073" s="19"/>
      <c r="Q14073" s="19"/>
      <c r="R14073" s="19"/>
      <c r="U14073" s="27"/>
      <c r="Y14073" s="9" t="s">
        <v>712</v>
      </c>
      <c r="Z14073" s="9" t="s">
        <v>462</v>
      </c>
      <c r="AA14073" s="9" t="s">
        <v>199</v>
      </c>
      <c r="AB14073" s="9">
        <v>8091269</v>
      </c>
      <c r="AC14073" s="9" t="s">
        <v>14846</v>
      </c>
      <c r="AD14073" s="9" t="s">
        <v>226</v>
      </c>
      <c r="AE14073" s="5">
        <f t="shared" si="460"/>
        <v>0</v>
      </c>
      <c r="AF14073" s="5" t="str">
        <f t="shared" si="461"/>
        <v>katC</v>
      </c>
      <c r="AG14073" s="153"/>
      <c r="AH14073" s="153"/>
      <c r="AI14073" t="s">
        <v>201</v>
      </c>
      <c r="AJ14073" t="s">
        <v>340</v>
      </c>
      <c r="AK14073" s="9" t="str">
        <f>VLOOKUP(Y14073,zdroj!D:AJ,33,0)</f>
        <v>katC</v>
      </c>
    </row>
    <row r="14074" spans="8:37" x14ac:dyDescent="0.25">
      <c r="H14074" s="8"/>
      <c r="I14074" s="8"/>
      <c r="N14074" s="23"/>
      <c r="O14074" s="24"/>
      <c r="P14074" s="19"/>
      <c r="Q14074" s="19"/>
      <c r="R14074" s="19"/>
      <c r="U14074" s="27"/>
      <c r="Y14074" s="9" t="s">
        <v>712</v>
      </c>
      <c r="Z14074" s="9" t="s">
        <v>462</v>
      </c>
      <c r="AA14074" s="9" t="s">
        <v>199</v>
      </c>
      <c r="AB14074" s="9">
        <v>8091277</v>
      </c>
      <c r="AC14074" s="9" t="s">
        <v>14847</v>
      </c>
      <c r="AD14074" s="9" t="s">
        <v>226</v>
      </c>
      <c r="AE14074" s="5">
        <f t="shared" si="460"/>
        <v>0</v>
      </c>
      <c r="AF14074" s="5" t="str">
        <f t="shared" si="461"/>
        <v>katC</v>
      </c>
      <c r="AG14074" s="153"/>
      <c r="AH14074" s="153"/>
      <c r="AI14074" t="s">
        <v>201</v>
      </c>
      <c r="AJ14074" t="s">
        <v>340</v>
      </c>
      <c r="AK14074" s="9" t="str">
        <f>VLOOKUP(Y14074,zdroj!D:AJ,33,0)</f>
        <v>katC</v>
      </c>
    </row>
    <row r="14075" spans="8:37" x14ac:dyDescent="0.25">
      <c r="H14075" s="8"/>
      <c r="I14075" s="8"/>
      <c r="N14075" s="23"/>
      <c r="O14075" s="24"/>
      <c r="P14075" s="19"/>
      <c r="Q14075" s="19"/>
      <c r="R14075" s="19"/>
      <c r="U14075" s="27"/>
      <c r="Y14075" s="9" t="s">
        <v>712</v>
      </c>
      <c r="Z14075" s="9" t="s">
        <v>462</v>
      </c>
      <c r="AA14075" s="9" t="s">
        <v>199</v>
      </c>
      <c r="AB14075" s="9">
        <v>8090599</v>
      </c>
      <c r="AC14075" s="9" t="s">
        <v>14848</v>
      </c>
      <c r="AD14075" s="9" t="s">
        <v>800</v>
      </c>
      <c r="AE14075" s="5">
        <f t="shared" si="460"/>
        <v>0</v>
      </c>
      <c r="AF14075" s="5" t="str">
        <f t="shared" si="461"/>
        <v>Pokryto</v>
      </c>
      <c r="AG14075" s="153"/>
      <c r="AH14075" s="153"/>
      <c r="AI14075" t="s">
        <v>201</v>
      </c>
      <c r="AJ14075" t="s">
        <v>800</v>
      </c>
      <c r="AK14075" s="9" t="str">
        <f>VLOOKUP(Y14075,zdroj!D:AJ,33,0)</f>
        <v>katC</v>
      </c>
    </row>
    <row r="14076" spans="8:37" x14ac:dyDescent="0.25">
      <c r="H14076" s="8"/>
      <c r="I14076" s="8"/>
      <c r="N14076" s="23"/>
      <c r="O14076" s="24"/>
      <c r="P14076" s="19"/>
      <c r="Q14076" s="19"/>
      <c r="R14076" s="19"/>
      <c r="U14076" s="27"/>
      <c r="Y14076" s="9" t="s">
        <v>712</v>
      </c>
      <c r="Z14076" s="9" t="s">
        <v>462</v>
      </c>
      <c r="AA14076" s="9" t="s">
        <v>199</v>
      </c>
      <c r="AB14076" s="9">
        <v>8091285</v>
      </c>
      <c r="AC14076" s="9" t="s">
        <v>14849</v>
      </c>
      <c r="AD14076" s="9" t="s">
        <v>226</v>
      </c>
      <c r="AE14076" s="5">
        <f t="shared" si="460"/>
        <v>0</v>
      </c>
      <c r="AF14076" s="5" t="str">
        <f t="shared" si="461"/>
        <v>katC</v>
      </c>
      <c r="AG14076" s="153"/>
      <c r="AH14076" s="153"/>
      <c r="AI14076" t="s">
        <v>201</v>
      </c>
      <c r="AJ14076" t="s">
        <v>340</v>
      </c>
      <c r="AK14076" s="9" t="str">
        <f>VLOOKUP(Y14076,zdroj!D:AJ,33,0)</f>
        <v>katC</v>
      </c>
    </row>
    <row r="14077" spans="8:37" x14ac:dyDescent="0.25">
      <c r="H14077" s="8"/>
      <c r="I14077" s="8"/>
      <c r="N14077" s="23"/>
      <c r="O14077" s="24"/>
      <c r="P14077" s="19"/>
      <c r="Q14077" s="19"/>
      <c r="R14077" s="19"/>
      <c r="U14077" s="27"/>
      <c r="Y14077" s="9" t="s">
        <v>712</v>
      </c>
      <c r="Z14077" s="9" t="s">
        <v>462</v>
      </c>
      <c r="AA14077" s="9" t="s">
        <v>199</v>
      </c>
      <c r="AB14077" s="9">
        <v>8091293</v>
      </c>
      <c r="AC14077" s="9" t="s">
        <v>14850</v>
      </c>
      <c r="AD14077" s="9" t="s">
        <v>800</v>
      </c>
      <c r="AE14077" s="5">
        <f t="shared" si="460"/>
        <v>0</v>
      </c>
      <c r="AF14077" s="5" t="str">
        <f t="shared" si="461"/>
        <v>Pokryto</v>
      </c>
      <c r="AG14077" s="153"/>
      <c r="AH14077" s="153"/>
      <c r="AI14077" t="s">
        <v>201</v>
      </c>
      <c r="AJ14077" t="s">
        <v>800</v>
      </c>
      <c r="AK14077" s="9" t="str">
        <f>VLOOKUP(Y14077,zdroj!D:AJ,33,0)</f>
        <v>katC</v>
      </c>
    </row>
    <row r="14078" spans="8:37" x14ac:dyDescent="0.25">
      <c r="H14078" s="8"/>
      <c r="I14078" s="8"/>
      <c r="N14078" s="23"/>
      <c r="O14078" s="24"/>
      <c r="P14078" s="19"/>
      <c r="Q14078" s="19"/>
      <c r="R14078" s="19"/>
      <c r="U14078" s="27"/>
      <c r="Y14078" s="9" t="s">
        <v>712</v>
      </c>
      <c r="Z14078" s="9" t="s">
        <v>462</v>
      </c>
      <c r="AA14078" s="9" t="s">
        <v>199</v>
      </c>
      <c r="AB14078" s="9">
        <v>8091307</v>
      </c>
      <c r="AC14078" s="9" t="s">
        <v>14851</v>
      </c>
      <c r="AD14078" s="9" t="s">
        <v>226</v>
      </c>
      <c r="AE14078" s="5">
        <f t="shared" si="460"/>
        <v>0</v>
      </c>
      <c r="AF14078" s="5" t="str">
        <f t="shared" si="461"/>
        <v>katC</v>
      </c>
      <c r="AG14078" s="153"/>
      <c r="AH14078" s="153"/>
      <c r="AI14078" t="s">
        <v>201</v>
      </c>
      <c r="AJ14078" t="s">
        <v>340</v>
      </c>
      <c r="AK14078" s="9" t="str">
        <f>VLOOKUP(Y14078,zdroj!D:AJ,33,0)</f>
        <v>katC</v>
      </c>
    </row>
    <row r="14079" spans="8:37" x14ac:dyDescent="0.25">
      <c r="H14079" s="8"/>
      <c r="I14079" s="8"/>
      <c r="N14079" s="23"/>
      <c r="O14079" s="24"/>
      <c r="P14079" s="19"/>
      <c r="Q14079" s="19"/>
      <c r="R14079" s="19"/>
      <c r="U14079" s="27"/>
      <c r="Y14079" s="9" t="s">
        <v>712</v>
      </c>
      <c r="Z14079" s="9" t="s">
        <v>462</v>
      </c>
      <c r="AA14079" s="9" t="s">
        <v>199</v>
      </c>
      <c r="AB14079" s="9">
        <v>8091315</v>
      </c>
      <c r="AC14079" s="9" t="s">
        <v>14852</v>
      </c>
      <c r="AD14079" s="9" t="s">
        <v>226</v>
      </c>
      <c r="AE14079" s="5">
        <f t="shared" si="460"/>
        <v>0</v>
      </c>
      <c r="AF14079" s="5" t="str">
        <f t="shared" si="461"/>
        <v>katC</v>
      </c>
      <c r="AG14079" s="153"/>
      <c r="AH14079" s="153"/>
      <c r="AI14079" t="s">
        <v>201</v>
      </c>
      <c r="AJ14079" t="s">
        <v>340</v>
      </c>
      <c r="AK14079" s="9" t="str">
        <f>VLOOKUP(Y14079,zdroj!D:AJ,33,0)</f>
        <v>katC</v>
      </c>
    </row>
    <row r="14080" spans="8:37" x14ac:dyDescent="0.25">
      <c r="H14080" s="8"/>
      <c r="I14080" s="8"/>
      <c r="N14080" s="23"/>
      <c r="O14080" s="24"/>
      <c r="P14080" s="19"/>
      <c r="Q14080" s="19"/>
      <c r="R14080" s="19"/>
      <c r="U14080" s="27"/>
      <c r="Y14080" s="9" t="s">
        <v>712</v>
      </c>
      <c r="Z14080" s="9" t="s">
        <v>462</v>
      </c>
      <c r="AA14080" s="9" t="s">
        <v>199</v>
      </c>
      <c r="AB14080" s="9">
        <v>8091323</v>
      </c>
      <c r="AC14080" s="9" t="s">
        <v>14853</v>
      </c>
      <c r="AD14080" s="9" t="s">
        <v>800</v>
      </c>
      <c r="AE14080" s="5">
        <f t="shared" si="460"/>
        <v>0</v>
      </c>
      <c r="AF14080" s="5" t="str">
        <f t="shared" si="461"/>
        <v>Pokryto</v>
      </c>
      <c r="AG14080" s="153"/>
      <c r="AH14080" s="153"/>
      <c r="AI14080" t="s">
        <v>201</v>
      </c>
      <c r="AJ14080" t="s">
        <v>800</v>
      </c>
      <c r="AK14080" s="9" t="str">
        <f>VLOOKUP(Y14080,zdroj!D:AJ,33,0)</f>
        <v>katC</v>
      </c>
    </row>
    <row r="14081" spans="8:37" x14ac:dyDescent="0.25">
      <c r="H14081" s="8"/>
      <c r="I14081" s="8"/>
      <c r="N14081" s="23"/>
      <c r="O14081" s="24"/>
      <c r="P14081" s="19"/>
      <c r="Q14081" s="19"/>
      <c r="R14081" s="19"/>
      <c r="U14081" s="27"/>
      <c r="Y14081" s="9" t="s">
        <v>712</v>
      </c>
      <c r="Z14081" s="9" t="s">
        <v>462</v>
      </c>
      <c r="AA14081" s="9" t="s">
        <v>199</v>
      </c>
      <c r="AB14081" s="9">
        <v>8091331</v>
      </c>
      <c r="AC14081" s="9" t="s">
        <v>14854</v>
      </c>
      <c r="AD14081" s="9" t="s">
        <v>800</v>
      </c>
      <c r="AE14081" s="5">
        <f t="shared" si="460"/>
        <v>0</v>
      </c>
      <c r="AF14081" s="5" t="str">
        <f t="shared" si="461"/>
        <v>Pokryto</v>
      </c>
      <c r="AG14081" s="153"/>
      <c r="AH14081" s="153"/>
      <c r="AI14081" t="s">
        <v>201</v>
      </c>
      <c r="AJ14081" t="s">
        <v>800</v>
      </c>
      <c r="AK14081" s="9" t="str">
        <f>VLOOKUP(Y14081,zdroj!D:AJ,33,0)</f>
        <v>katC</v>
      </c>
    </row>
    <row r="14082" spans="8:37" x14ac:dyDescent="0.25">
      <c r="H14082" s="8"/>
      <c r="I14082" s="8"/>
      <c r="N14082" s="23"/>
      <c r="O14082" s="24"/>
      <c r="P14082" s="19"/>
      <c r="Q14082" s="19"/>
      <c r="R14082" s="19"/>
      <c r="U14082" s="27"/>
      <c r="Y14082" s="9" t="s">
        <v>712</v>
      </c>
      <c r="Z14082" s="9" t="s">
        <v>462</v>
      </c>
      <c r="AA14082" s="9" t="s">
        <v>199</v>
      </c>
      <c r="AB14082" s="9">
        <v>8091340</v>
      </c>
      <c r="AC14082" s="9" t="s">
        <v>14855</v>
      </c>
      <c r="AD14082" s="9" t="s">
        <v>800</v>
      </c>
      <c r="AE14082" s="5">
        <f t="shared" si="460"/>
        <v>0</v>
      </c>
      <c r="AF14082" s="5" t="str">
        <f t="shared" si="461"/>
        <v>Pokryto</v>
      </c>
      <c r="AG14082" s="153"/>
      <c r="AH14082" s="153"/>
      <c r="AI14082" t="s">
        <v>201</v>
      </c>
      <c r="AJ14082" t="s">
        <v>800</v>
      </c>
      <c r="AK14082" s="9" t="str">
        <f>VLOOKUP(Y14082,zdroj!D:AJ,33,0)</f>
        <v>katC</v>
      </c>
    </row>
    <row r="14083" spans="8:37" x14ac:dyDescent="0.25">
      <c r="H14083" s="8"/>
      <c r="I14083" s="8"/>
      <c r="N14083" s="23"/>
      <c r="O14083" s="24"/>
      <c r="P14083" s="19"/>
      <c r="Q14083" s="19"/>
      <c r="R14083" s="19"/>
      <c r="U14083" s="27"/>
      <c r="Y14083" s="9" t="s">
        <v>712</v>
      </c>
      <c r="Z14083" s="9" t="s">
        <v>462</v>
      </c>
      <c r="AA14083" s="9" t="s">
        <v>199</v>
      </c>
      <c r="AB14083" s="9">
        <v>8091358</v>
      </c>
      <c r="AC14083" s="9" t="s">
        <v>14856</v>
      </c>
      <c r="AD14083" s="9" t="s">
        <v>226</v>
      </c>
      <c r="AE14083" s="5">
        <f t="shared" si="460"/>
        <v>0</v>
      </c>
      <c r="AF14083" s="5" t="str">
        <f t="shared" si="461"/>
        <v>katC</v>
      </c>
      <c r="AG14083" s="153"/>
      <c r="AH14083" s="153"/>
      <c r="AI14083" t="s">
        <v>201</v>
      </c>
      <c r="AJ14083" t="s">
        <v>340</v>
      </c>
      <c r="AK14083" s="9" t="str">
        <f>VLOOKUP(Y14083,zdroj!D:AJ,33,0)</f>
        <v>katC</v>
      </c>
    </row>
    <row r="14084" spans="8:37" x14ac:dyDescent="0.25">
      <c r="H14084" s="8"/>
      <c r="I14084" s="8"/>
      <c r="N14084" s="23"/>
      <c r="O14084" s="24"/>
      <c r="P14084" s="19"/>
      <c r="Q14084" s="19"/>
      <c r="R14084" s="19"/>
      <c r="U14084" s="27"/>
      <c r="Y14084" s="9" t="s">
        <v>712</v>
      </c>
      <c r="Z14084" s="9" t="s">
        <v>462</v>
      </c>
      <c r="AA14084" s="9" t="s">
        <v>199</v>
      </c>
      <c r="AB14084" s="9">
        <v>8091366</v>
      </c>
      <c r="AC14084" s="9" t="s">
        <v>14857</v>
      </c>
      <c r="AD14084" s="9" t="s">
        <v>226</v>
      </c>
      <c r="AE14084" s="5">
        <f t="shared" si="460"/>
        <v>0</v>
      </c>
      <c r="AF14084" s="5" t="str">
        <f t="shared" si="461"/>
        <v>katC</v>
      </c>
      <c r="AG14084" s="153"/>
      <c r="AH14084" s="153"/>
      <c r="AI14084" t="s">
        <v>201</v>
      </c>
      <c r="AJ14084" t="s">
        <v>340</v>
      </c>
      <c r="AK14084" s="9" t="str">
        <f>VLOOKUP(Y14084,zdroj!D:AJ,33,0)</f>
        <v>katC</v>
      </c>
    </row>
    <row r="14085" spans="8:37" x14ac:dyDescent="0.25">
      <c r="H14085" s="8"/>
      <c r="I14085" s="8"/>
      <c r="N14085" s="23"/>
      <c r="O14085" s="24"/>
      <c r="P14085" s="19"/>
      <c r="Q14085" s="19"/>
      <c r="R14085" s="19"/>
      <c r="U14085" s="27"/>
      <c r="Y14085" s="9" t="s">
        <v>712</v>
      </c>
      <c r="Z14085" s="9" t="s">
        <v>462</v>
      </c>
      <c r="AA14085" s="9" t="s">
        <v>199</v>
      </c>
      <c r="AB14085" s="9">
        <v>8090602</v>
      </c>
      <c r="AC14085" s="9" t="s">
        <v>14858</v>
      </c>
      <c r="AD14085" s="9" t="s">
        <v>226</v>
      </c>
      <c r="AE14085" s="5">
        <f t="shared" si="460"/>
        <v>0</v>
      </c>
      <c r="AF14085" s="5" t="str">
        <f t="shared" si="461"/>
        <v>katC</v>
      </c>
      <c r="AG14085" s="153"/>
      <c r="AH14085" s="153"/>
      <c r="AI14085" t="s">
        <v>201</v>
      </c>
      <c r="AJ14085" t="s">
        <v>340</v>
      </c>
      <c r="AK14085" s="9" t="str">
        <f>VLOOKUP(Y14085,zdroj!D:AJ,33,0)</f>
        <v>katC</v>
      </c>
    </row>
    <row r="14086" spans="8:37" x14ac:dyDescent="0.25">
      <c r="H14086" s="8"/>
      <c r="I14086" s="8"/>
      <c r="N14086" s="23"/>
      <c r="O14086" s="24"/>
      <c r="P14086" s="19"/>
      <c r="Q14086" s="19"/>
      <c r="R14086" s="19"/>
      <c r="U14086" s="27"/>
      <c r="Y14086" s="9" t="s">
        <v>712</v>
      </c>
      <c r="Z14086" s="9" t="s">
        <v>462</v>
      </c>
      <c r="AA14086" s="9" t="s">
        <v>199</v>
      </c>
      <c r="AB14086" s="9">
        <v>8091374</v>
      </c>
      <c r="AC14086" s="9" t="s">
        <v>14859</v>
      </c>
      <c r="AD14086" s="9" t="s">
        <v>226</v>
      </c>
      <c r="AE14086" s="5">
        <f t="shared" si="460"/>
        <v>0</v>
      </c>
      <c r="AF14086" s="5" t="str">
        <f t="shared" si="461"/>
        <v>katC</v>
      </c>
      <c r="AG14086" s="153"/>
      <c r="AH14086" s="153"/>
      <c r="AI14086" t="s">
        <v>201</v>
      </c>
      <c r="AJ14086" t="s">
        <v>340</v>
      </c>
      <c r="AK14086" s="9" t="str">
        <f>VLOOKUP(Y14086,zdroj!D:AJ,33,0)</f>
        <v>katC</v>
      </c>
    </row>
    <row r="14087" spans="8:37" x14ac:dyDescent="0.25">
      <c r="H14087" s="8"/>
      <c r="I14087" s="8"/>
      <c r="N14087" s="23"/>
      <c r="O14087" s="24"/>
      <c r="P14087" s="19"/>
      <c r="Q14087" s="19"/>
      <c r="R14087" s="19"/>
      <c r="U14087" s="27"/>
      <c r="Y14087" s="9" t="s">
        <v>712</v>
      </c>
      <c r="Z14087" s="9" t="s">
        <v>462</v>
      </c>
      <c r="AA14087" s="9" t="s">
        <v>199</v>
      </c>
      <c r="AB14087" s="9">
        <v>8091382</v>
      </c>
      <c r="AC14087" s="9" t="s">
        <v>14860</v>
      </c>
      <c r="AD14087" s="9" t="s">
        <v>226</v>
      </c>
      <c r="AE14087" s="5">
        <f t="shared" si="460"/>
        <v>0</v>
      </c>
      <c r="AF14087" s="5" t="str">
        <f t="shared" si="461"/>
        <v>katC</v>
      </c>
      <c r="AG14087" s="153"/>
      <c r="AH14087" s="153"/>
      <c r="AI14087" t="s">
        <v>201</v>
      </c>
      <c r="AJ14087" t="s">
        <v>340</v>
      </c>
      <c r="AK14087" s="9" t="str">
        <f>VLOOKUP(Y14087,zdroj!D:AJ,33,0)</f>
        <v>katC</v>
      </c>
    </row>
    <row r="14088" spans="8:37" x14ac:dyDescent="0.25">
      <c r="H14088" s="8"/>
      <c r="I14088" s="8"/>
      <c r="N14088" s="23"/>
      <c r="O14088" s="24"/>
      <c r="P14088" s="19"/>
      <c r="Q14088" s="19"/>
      <c r="R14088" s="19"/>
      <c r="U14088" s="27"/>
      <c r="Y14088" s="9" t="s">
        <v>712</v>
      </c>
      <c r="Z14088" s="9" t="s">
        <v>462</v>
      </c>
      <c r="AA14088" s="9" t="s">
        <v>199</v>
      </c>
      <c r="AB14088" s="9">
        <v>8091391</v>
      </c>
      <c r="AC14088" s="9" t="s">
        <v>14861</v>
      </c>
      <c r="AD14088" s="9" t="s">
        <v>800</v>
      </c>
      <c r="AE14088" s="5">
        <f t="shared" si="460"/>
        <v>0</v>
      </c>
      <c r="AF14088" s="5" t="str">
        <f t="shared" si="461"/>
        <v>Pokryto</v>
      </c>
      <c r="AG14088" s="153"/>
      <c r="AH14088" s="153"/>
      <c r="AI14088" t="s">
        <v>201</v>
      </c>
      <c r="AJ14088" t="s">
        <v>800</v>
      </c>
      <c r="AK14088" s="9" t="str">
        <f>VLOOKUP(Y14088,zdroj!D:AJ,33,0)</f>
        <v>katC</v>
      </c>
    </row>
    <row r="14089" spans="8:37" x14ac:dyDescent="0.25">
      <c r="H14089" s="8"/>
      <c r="I14089" s="8"/>
      <c r="N14089" s="23"/>
      <c r="O14089" s="24"/>
      <c r="P14089" s="19"/>
      <c r="Q14089" s="19"/>
      <c r="R14089" s="19"/>
      <c r="U14089" s="27"/>
      <c r="Y14089" s="9" t="s">
        <v>712</v>
      </c>
      <c r="Z14089" s="9" t="s">
        <v>462</v>
      </c>
      <c r="AA14089" s="9" t="s">
        <v>199</v>
      </c>
      <c r="AB14089" s="9">
        <v>8091404</v>
      </c>
      <c r="AC14089" s="9" t="s">
        <v>14862</v>
      </c>
      <c r="AD14089" s="9" t="s">
        <v>800</v>
      </c>
      <c r="AE14089" s="5">
        <f t="shared" si="460"/>
        <v>0</v>
      </c>
      <c r="AF14089" s="5" t="str">
        <f t="shared" si="461"/>
        <v>Pokryto</v>
      </c>
      <c r="AG14089" s="153"/>
      <c r="AH14089" s="153"/>
      <c r="AI14089" t="s">
        <v>201</v>
      </c>
      <c r="AJ14089" t="s">
        <v>800</v>
      </c>
      <c r="AK14089" s="9" t="str">
        <f>VLOOKUP(Y14089,zdroj!D:AJ,33,0)</f>
        <v>katC</v>
      </c>
    </row>
    <row r="14090" spans="8:37" x14ac:dyDescent="0.25">
      <c r="H14090" s="8"/>
      <c r="I14090" s="8"/>
      <c r="N14090" s="23"/>
      <c r="O14090" s="24"/>
      <c r="P14090" s="19"/>
      <c r="Q14090" s="19"/>
      <c r="R14090" s="19"/>
      <c r="U14090" s="27"/>
      <c r="Y14090" s="9" t="s">
        <v>712</v>
      </c>
      <c r="Z14090" s="9" t="s">
        <v>462</v>
      </c>
      <c r="AA14090" s="9" t="s">
        <v>199</v>
      </c>
      <c r="AB14090" s="9">
        <v>26077744</v>
      </c>
      <c r="AC14090" s="9" t="s">
        <v>14863</v>
      </c>
      <c r="AD14090" s="9" t="s">
        <v>800</v>
      </c>
      <c r="AE14090" s="5">
        <f t="shared" ref="AE14090:AE14153" si="462">VLOOKUP(Y14090,K:T,10,0)</f>
        <v>0</v>
      </c>
      <c r="AF14090" s="5" t="str">
        <f t="shared" ref="AF14090:AF14153" si="463">IF(AE14090="A",IF(AD14090="katA","katB",AD14090),AD14090)</f>
        <v>Pokryto</v>
      </c>
      <c r="AG14090" s="153"/>
      <c r="AH14090" s="153"/>
      <c r="AI14090" t="s">
        <v>201</v>
      </c>
      <c r="AJ14090" t="s">
        <v>800</v>
      </c>
      <c r="AK14090" s="9" t="str">
        <f>VLOOKUP(Y14090,zdroj!D:AJ,33,0)</f>
        <v>katC</v>
      </c>
    </row>
    <row r="14091" spans="8:37" x14ac:dyDescent="0.25">
      <c r="H14091" s="8"/>
      <c r="I14091" s="8"/>
      <c r="N14091" s="23"/>
      <c r="O14091" s="24"/>
      <c r="P14091" s="19"/>
      <c r="Q14091" s="19"/>
      <c r="R14091" s="19"/>
      <c r="U14091" s="27"/>
      <c r="Y14091" s="9" t="s">
        <v>712</v>
      </c>
      <c r="Z14091" s="9" t="s">
        <v>462</v>
      </c>
      <c r="AA14091" s="9" t="s">
        <v>199</v>
      </c>
      <c r="AB14091" s="9">
        <v>8091412</v>
      </c>
      <c r="AC14091" s="9" t="s">
        <v>14864</v>
      </c>
      <c r="AD14091" s="9" t="s">
        <v>226</v>
      </c>
      <c r="AE14091" s="5">
        <f t="shared" si="462"/>
        <v>0</v>
      </c>
      <c r="AF14091" s="5" t="str">
        <f t="shared" si="463"/>
        <v>katC</v>
      </c>
      <c r="AG14091" s="153"/>
      <c r="AH14091" s="153"/>
      <c r="AI14091" t="s">
        <v>201</v>
      </c>
      <c r="AJ14091" t="s">
        <v>340</v>
      </c>
      <c r="AK14091" s="9" t="str">
        <f>VLOOKUP(Y14091,zdroj!D:AJ,33,0)</f>
        <v>katC</v>
      </c>
    </row>
    <row r="14092" spans="8:37" x14ac:dyDescent="0.25">
      <c r="H14092" s="8"/>
      <c r="I14092" s="8"/>
      <c r="N14092" s="23"/>
      <c r="O14092" s="24"/>
      <c r="P14092" s="19"/>
      <c r="Q14092" s="19"/>
      <c r="R14092" s="19"/>
      <c r="U14092" s="27"/>
      <c r="Y14092" s="9" t="s">
        <v>712</v>
      </c>
      <c r="Z14092" s="9" t="s">
        <v>462</v>
      </c>
      <c r="AA14092" s="9" t="s">
        <v>199</v>
      </c>
      <c r="AB14092" s="9">
        <v>8091421</v>
      </c>
      <c r="AC14092" s="9" t="s">
        <v>14865</v>
      </c>
      <c r="AD14092" s="9" t="s">
        <v>226</v>
      </c>
      <c r="AE14092" s="5">
        <f t="shared" si="462"/>
        <v>0</v>
      </c>
      <c r="AF14092" s="5" t="str">
        <f t="shared" si="463"/>
        <v>katC</v>
      </c>
      <c r="AG14092" s="153"/>
      <c r="AH14092" s="153"/>
      <c r="AI14092" t="s">
        <v>201</v>
      </c>
      <c r="AJ14092" t="s">
        <v>340</v>
      </c>
      <c r="AK14092" s="9" t="str">
        <f>VLOOKUP(Y14092,zdroj!D:AJ,33,0)</f>
        <v>katC</v>
      </c>
    </row>
    <row r="14093" spans="8:37" x14ac:dyDescent="0.25">
      <c r="H14093" s="8"/>
      <c r="I14093" s="8"/>
      <c r="N14093" s="23"/>
      <c r="O14093" s="24"/>
      <c r="P14093" s="19"/>
      <c r="Q14093" s="19"/>
      <c r="R14093" s="19"/>
      <c r="U14093" s="27"/>
      <c r="Y14093" s="9" t="s">
        <v>712</v>
      </c>
      <c r="Z14093" s="9" t="s">
        <v>462</v>
      </c>
      <c r="AA14093" s="9" t="s">
        <v>199</v>
      </c>
      <c r="AB14093" s="9">
        <v>8091439</v>
      </c>
      <c r="AC14093" s="9" t="s">
        <v>14866</v>
      </c>
      <c r="AD14093" s="9" t="s">
        <v>226</v>
      </c>
      <c r="AE14093" s="5">
        <f t="shared" si="462"/>
        <v>0</v>
      </c>
      <c r="AF14093" s="5" t="str">
        <f t="shared" si="463"/>
        <v>katC</v>
      </c>
      <c r="AG14093" s="153"/>
      <c r="AH14093" s="153"/>
      <c r="AI14093" t="s">
        <v>201</v>
      </c>
      <c r="AJ14093" t="s">
        <v>340</v>
      </c>
      <c r="AK14093" s="9" t="str">
        <f>VLOOKUP(Y14093,zdroj!D:AJ,33,0)</f>
        <v>katC</v>
      </c>
    </row>
    <row r="14094" spans="8:37" x14ac:dyDescent="0.25">
      <c r="H14094" s="8"/>
      <c r="I14094" s="8"/>
      <c r="N14094" s="23"/>
      <c r="O14094" s="24"/>
      <c r="P14094" s="19"/>
      <c r="Q14094" s="19"/>
      <c r="R14094" s="19"/>
      <c r="U14094" s="27"/>
      <c r="Y14094" s="9" t="s">
        <v>712</v>
      </c>
      <c r="Z14094" s="9" t="s">
        <v>462</v>
      </c>
      <c r="AA14094" s="9" t="s">
        <v>199</v>
      </c>
      <c r="AB14094" s="9">
        <v>8091447</v>
      </c>
      <c r="AC14094" s="9" t="s">
        <v>14867</v>
      </c>
      <c r="AD14094" s="9" t="s">
        <v>226</v>
      </c>
      <c r="AE14094" s="5">
        <f t="shared" si="462"/>
        <v>0</v>
      </c>
      <c r="AF14094" s="5" t="str">
        <f t="shared" si="463"/>
        <v>katC</v>
      </c>
      <c r="AG14094" s="153"/>
      <c r="AH14094" s="153"/>
      <c r="AI14094" t="s">
        <v>201</v>
      </c>
      <c r="AJ14094" t="s">
        <v>340</v>
      </c>
      <c r="AK14094" s="9" t="str">
        <f>VLOOKUP(Y14094,zdroj!D:AJ,33,0)</f>
        <v>katC</v>
      </c>
    </row>
    <row r="14095" spans="8:37" x14ac:dyDescent="0.25">
      <c r="H14095" s="8"/>
      <c r="I14095" s="8"/>
      <c r="N14095" s="23"/>
      <c r="O14095" s="24"/>
      <c r="P14095" s="19"/>
      <c r="Q14095" s="19"/>
      <c r="R14095" s="19"/>
      <c r="U14095" s="27"/>
      <c r="Y14095" s="9" t="s">
        <v>712</v>
      </c>
      <c r="Z14095" s="9" t="s">
        <v>462</v>
      </c>
      <c r="AA14095" s="9" t="s">
        <v>199</v>
      </c>
      <c r="AB14095" s="9">
        <v>8091455</v>
      </c>
      <c r="AC14095" s="9" t="s">
        <v>14868</v>
      </c>
      <c r="AD14095" s="9" t="s">
        <v>226</v>
      </c>
      <c r="AE14095" s="5">
        <f t="shared" si="462"/>
        <v>0</v>
      </c>
      <c r="AF14095" s="5" t="str">
        <f t="shared" si="463"/>
        <v>katC</v>
      </c>
      <c r="AG14095" s="153"/>
      <c r="AH14095" s="153"/>
      <c r="AI14095" t="s">
        <v>201</v>
      </c>
      <c r="AJ14095" t="s">
        <v>340</v>
      </c>
      <c r="AK14095" s="9" t="str">
        <f>VLOOKUP(Y14095,zdroj!D:AJ,33,0)</f>
        <v>katC</v>
      </c>
    </row>
    <row r="14096" spans="8:37" x14ac:dyDescent="0.25">
      <c r="H14096" s="8"/>
      <c r="I14096" s="8"/>
      <c r="N14096" s="23"/>
      <c r="O14096" s="24"/>
      <c r="P14096" s="19"/>
      <c r="Q14096" s="19"/>
      <c r="R14096" s="19"/>
      <c r="U14096" s="27"/>
      <c r="Y14096" s="9" t="s">
        <v>714</v>
      </c>
      <c r="Z14096" s="9" t="s">
        <v>462</v>
      </c>
      <c r="AA14096" s="9" t="s">
        <v>237</v>
      </c>
      <c r="AB14096" s="9">
        <v>8105723</v>
      </c>
      <c r="AC14096" s="9" t="s">
        <v>14869</v>
      </c>
      <c r="AD14096" s="9" t="s">
        <v>225</v>
      </c>
      <c r="AE14096" s="5">
        <f t="shared" si="462"/>
        <v>0</v>
      </c>
      <c r="AF14096" s="5" t="str">
        <f t="shared" si="463"/>
        <v>katA</v>
      </c>
      <c r="AG14096" s="153"/>
      <c r="AH14096" s="153"/>
      <c r="AI14096" t="s">
        <v>195</v>
      </c>
      <c r="AJ14096" t="s">
        <v>340</v>
      </c>
      <c r="AK14096" s="9" t="str">
        <f>VLOOKUP(Y14096,zdroj!D:AJ,33,0)</f>
        <v>katA</v>
      </c>
    </row>
    <row r="14097" spans="8:37" x14ac:dyDescent="0.25">
      <c r="H14097" s="8"/>
      <c r="I14097" s="8"/>
      <c r="N14097" s="23"/>
      <c r="O14097" s="24"/>
      <c r="P14097" s="19"/>
      <c r="Q14097" s="19"/>
      <c r="R14097" s="19"/>
      <c r="U14097" s="27"/>
      <c r="Y14097" s="9" t="s">
        <v>714</v>
      </c>
      <c r="Z14097" s="9" t="s">
        <v>462</v>
      </c>
      <c r="AA14097" s="9" t="s">
        <v>237</v>
      </c>
      <c r="AB14097" s="9">
        <v>8105812</v>
      </c>
      <c r="AC14097" s="9" t="s">
        <v>14870</v>
      </c>
      <c r="AD14097" s="9" t="s">
        <v>225</v>
      </c>
      <c r="AE14097" s="5">
        <f t="shared" si="462"/>
        <v>0</v>
      </c>
      <c r="AF14097" s="5" t="str">
        <f t="shared" si="463"/>
        <v>katA</v>
      </c>
      <c r="AG14097" s="153"/>
      <c r="AH14097" s="153"/>
      <c r="AI14097" t="s">
        <v>195</v>
      </c>
      <c r="AJ14097" t="s">
        <v>340</v>
      </c>
      <c r="AK14097" s="9" t="str">
        <f>VLOOKUP(Y14097,zdroj!D:AJ,33,0)</f>
        <v>katA</v>
      </c>
    </row>
    <row r="14098" spans="8:37" x14ac:dyDescent="0.25">
      <c r="H14098" s="8"/>
      <c r="I14098" s="8"/>
      <c r="N14098" s="23"/>
      <c r="O14098" s="24"/>
      <c r="P14098" s="19"/>
      <c r="Q14098" s="19"/>
      <c r="R14098" s="19"/>
      <c r="U14098" s="27"/>
      <c r="Y14098" s="9" t="s">
        <v>714</v>
      </c>
      <c r="Z14098" s="9" t="s">
        <v>462</v>
      </c>
      <c r="AA14098" s="9" t="s">
        <v>237</v>
      </c>
      <c r="AB14098" s="9">
        <v>8105821</v>
      </c>
      <c r="AC14098" s="9" t="s">
        <v>14871</v>
      </c>
      <c r="AD14098" s="9" t="s">
        <v>231</v>
      </c>
      <c r="AE14098" s="5">
        <f t="shared" si="462"/>
        <v>0</v>
      </c>
      <c r="AF14098" s="5" t="str">
        <f t="shared" si="463"/>
        <v>katB</v>
      </c>
      <c r="AG14098" s="153"/>
      <c r="AH14098" s="153"/>
      <c r="AI14098" t="s">
        <v>195</v>
      </c>
      <c r="AJ14098" t="s">
        <v>340</v>
      </c>
      <c r="AK14098" s="9" t="str">
        <f>VLOOKUP(Y14098,zdroj!D:AJ,33,0)</f>
        <v>katA</v>
      </c>
    </row>
    <row r="14099" spans="8:37" x14ac:dyDescent="0.25">
      <c r="H14099" s="8"/>
      <c r="I14099" s="8"/>
      <c r="N14099" s="23"/>
      <c r="O14099" s="24"/>
      <c r="P14099" s="19"/>
      <c r="Q14099" s="19"/>
      <c r="R14099" s="19"/>
      <c r="U14099" s="27"/>
      <c r="Y14099" s="9" t="s">
        <v>714</v>
      </c>
      <c r="Z14099" s="9" t="s">
        <v>462</v>
      </c>
      <c r="AA14099" s="9" t="s">
        <v>237</v>
      </c>
      <c r="AB14099" s="9">
        <v>8105839</v>
      </c>
      <c r="AC14099" s="9" t="s">
        <v>14872</v>
      </c>
      <c r="AD14099" s="9" t="s">
        <v>225</v>
      </c>
      <c r="AE14099" s="5">
        <f t="shared" si="462"/>
        <v>0</v>
      </c>
      <c r="AF14099" s="5" t="str">
        <f t="shared" si="463"/>
        <v>katA</v>
      </c>
      <c r="AG14099" s="153"/>
      <c r="AH14099" s="153"/>
      <c r="AI14099" t="s">
        <v>195</v>
      </c>
      <c r="AJ14099" t="s">
        <v>340</v>
      </c>
      <c r="AK14099" s="9" t="str">
        <f>VLOOKUP(Y14099,zdroj!D:AJ,33,0)</f>
        <v>katA</v>
      </c>
    </row>
    <row r="14100" spans="8:37" x14ac:dyDescent="0.25">
      <c r="H14100" s="8"/>
      <c r="I14100" s="8"/>
      <c r="N14100" s="23"/>
      <c r="O14100" s="24"/>
      <c r="P14100" s="19"/>
      <c r="Q14100" s="19"/>
      <c r="R14100" s="19"/>
      <c r="U14100" s="27"/>
      <c r="Y14100" s="9" t="s">
        <v>714</v>
      </c>
      <c r="Z14100" s="9" t="s">
        <v>462</v>
      </c>
      <c r="AA14100" s="9" t="s">
        <v>237</v>
      </c>
      <c r="AB14100" s="9">
        <v>8105855</v>
      </c>
      <c r="AC14100" s="9" t="s">
        <v>14873</v>
      </c>
      <c r="AD14100" s="9" t="s">
        <v>225</v>
      </c>
      <c r="AE14100" s="5">
        <f t="shared" si="462"/>
        <v>0</v>
      </c>
      <c r="AF14100" s="5" t="str">
        <f t="shared" si="463"/>
        <v>katA</v>
      </c>
      <c r="AG14100" s="153"/>
      <c r="AH14100" s="153"/>
      <c r="AI14100" t="s">
        <v>195</v>
      </c>
      <c r="AJ14100" t="s">
        <v>340</v>
      </c>
      <c r="AK14100" s="9" t="str">
        <f>VLOOKUP(Y14100,zdroj!D:AJ,33,0)</f>
        <v>katA</v>
      </c>
    </row>
    <row r="14101" spans="8:37" x14ac:dyDescent="0.25">
      <c r="H14101" s="8"/>
      <c r="I14101" s="8"/>
      <c r="N14101" s="23"/>
      <c r="O14101" s="24"/>
      <c r="P14101" s="19"/>
      <c r="Q14101" s="19"/>
      <c r="R14101" s="19"/>
      <c r="U14101" s="27"/>
      <c r="Y14101" s="9" t="s">
        <v>714</v>
      </c>
      <c r="Z14101" s="9" t="s">
        <v>462</v>
      </c>
      <c r="AA14101" s="9" t="s">
        <v>237</v>
      </c>
      <c r="AB14101" s="9">
        <v>24979732</v>
      </c>
      <c r="AC14101" s="9" t="s">
        <v>14874</v>
      </c>
      <c r="AD14101" s="9" t="s">
        <v>225</v>
      </c>
      <c r="AE14101" s="5">
        <f t="shared" si="462"/>
        <v>0</v>
      </c>
      <c r="AF14101" s="5" t="str">
        <f t="shared" si="463"/>
        <v>katA</v>
      </c>
      <c r="AG14101" s="153"/>
      <c r="AH14101" s="153"/>
      <c r="AI14101" t="s">
        <v>195</v>
      </c>
      <c r="AJ14101" t="s">
        <v>340</v>
      </c>
      <c r="AK14101" s="9" t="str">
        <f>VLOOKUP(Y14101,zdroj!D:AJ,33,0)</f>
        <v>katA</v>
      </c>
    </row>
    <row r="14102" spans="8:37" x14ac:dyDescent="0.25">
      <c r="H14102" s="8"/>
      <c r="I14102" s="8"/>
      <c r="N14102" s="23"/>
      <c r="O14102" s="24"/>
      <c r="P14102" s="19"/>
      <c r="Q14102" s="19"/>
      <c r="R14102" s="19"/>
      <c r="U14102" s="27"/>
      <c r="Y14102" s="9" t="s">
        <v>714</v>
      </c>
      <c r="Z14102" s="9" t="s">
        <v>462</v>
      </c>
      <c r="AA14102" s="9" t="s">
        <v>237</v>
      </c>
      <c r="AB14102" s="9">
        <v>24979741</v>
      </c>
      <c r="AC14102" s="9" t="s">
        <v>14875</v>
      </c>
      <c r="AD14102" s="9" t="s">
        <v>225</v>
      </c>
      <c r="AE14102" s="5">
        <f t="shared" si="462"/>
        <v>0</v>
      </c>
      <c r="AF14102" s="5" t="str">
        <f t="shared" si="463"/>
        <v>katA</v>
      </c>
      <c r="AG14102" s="153"/>
      <c r="AH14102" s="153"/>
      <c r="AI14102" t="s">
        <v>195</v>
      </c>
      <c r="AJ14102" t="s">
        <v>340</v>
      </c>
      <c r="AK14102" s="9" t="str">
        <f>VLOOKUP(Y14102,zdroj!D:AJ,33,0)</f>
        <v>katA</v>
      </c>
    </row>
    <row r="14103" spans="8:37" x14ac:dyDescent="0.25">
      <c r="H14103" s="8"/>
      <c r="I14103" s="8"/>
      <c r="N14103" s="23"/>
      <c r="O14103" s="24"/>
      <c r="P14103" s="19"/>
      <c r="Q14103" s="19"/>
      <c r="R14103" s="19"/>
      <c r="U14103" s="27"/>
      <c r="Y14103" s="9" t="s">
        <v>714</v>
      </c>
      <c r="Z14103" s="9" t="s">
        <v>462</v>
      </c>
      <c r="AA14103" s="9" t="s">
        <v>237</v>
      </c>
      <c r="AB14103" s="9">
        <v>8105863</v>
      </c>
      <c r="AC14103" s="9" t="s">
        <v>14876</v>
      </c>
      <c r="AD14103" s="9" t="s">
        <v>225</v>
      </c>
      <c r="AE14103" s="5">
        <f t="shared" si="462"/>
        <v>0</v>
      </c>
      <c r="AF14103" s="5" t="str">
        <f t="shared" si="463"/>
        <v>katA</v>
      </c>
      <c r="AG14103" s="153"/>
      <c r="AH14103" s="153"/>
      <c r="AI14103" t="s">
        <v>195</v>
      </c>
      <c r="AJ14103" t="s">
        <v>340</v>
      </c>
      <c r="AK14103" s="9" t="str">
        <f>VLOOKUP(Y14103,zdroj!D:AJ,33,0)</f>
        <v>katA</v>
      </c>
    </row>
    <row r="14104" spans="8:37" x14ac:dyDescent="0.25">
      <c r="H14104" s="8"/>
      <c r="I14104" s="8"/>
      <c r="N14104" s="23"/>
      <c r="O14104" s="24"/>
      <c r="P14104" s="19"/>
      <c r="Q14104" s="19"/>
      <c r="R14104" s="19"/>
      <c r="U14104" s="27"/>
      <c r="Y14104" s="9" t="s">
        <v>714</v>
      </c>
      <c r="Z14104" s="9" t="s">
        <v>462</v>
      </c>
      <c r="AA14104" s="9" t="s">
        <v>237</v>
      </c>
      <c r="AB14104" s="9">
        <v>77839650</v>
      </c>
      <c r="AC14104" s="9" t="s">
        <v>14877</v>
      </c>
      <c r="AD14104" s="9" t="s">
        <v>225</v>
      </c>
      <c r="AE14104" s="5">
        <f t="shared" si="462"/>
        <v>0</v>
      </c>
      <c r="AF14104" s="5" t="str">
        <f t="shared" si="463"/>
        <v>katA</v>
      </c>
      <c r="AG14104" s="153"/>
      <c r="AH14104" s="153"/>
      <c r="AI14104" t="s">
        <v>195</v>
      </c>
      <c r="AJ14104" t="s">
        <v>340</v>
      </c>
      <c r="AK14104" s="9" t="str">
        <f>VLOOKUP(Y14104,zdroj!D:AJ,33,0)</f>
        <v>katA</v>
      </c>
    </row>
    <row r="14105" spans="8:37" x14ac:dyDescent="0.25">
      <c r="H14105" s="8"/>
      <c r="I14105" s="8"/>
      <c r="N14105" s="23"/>
      <c r="O14105" s="24"/>
      <c r="P14105" s="19"/>
      <c r="Q14105" s="19"/>
      <c r="R14105" s="19"/>
      <c r="U14105" s="27"/>
      <c r="Y14105" s="9" t="s">
        <v>714</v>
      </c>
      <c r="Z14105" s="9" t="s">
        <v>462</v>
      </c>
      <c r="AA14105" s="9" t="s">
        <v>237</v>
      </c>
      <c r="AB14105" s="9">
        <v>8105740</v>
      </c>
      <c r="AC14105" s="9" t="s">
        <v>14878</v>
      </c>
      <c r="AD14105" s="9" t="s">
        <v>225</v>
      </c>
      <c r="AE14105" s="5">
        <f t="shared" si="462"/>
        <v>0</v>
      </c>
      <c r="AF14105" s="5" t="str">
        <f t="shared" si="463"/>
        <v>katA</v>
      </c>
      <c r="AG14105" s="153"/>
      <c r="AH14105" s="153"/>
      <c r="AI14105" t="s">
        <v>229</v>
      </c>
      <c r="AJ14105" t="s">
        <v>17878</v>
      </c>
      <c r="AK14105" s="9" t="str">
        <f>VLOOKUP(Y14105,zdroj!D:AJ,33,0)</f>
        <v>katA</v>
      </c>
    </row>
    <row r="14106" spans="8:37" x14ac:dyDescent="0.25">
      <c r="H14106" s="8"/>
      <c r="I14106" s="8"/>
      <c r="N14106" s="23"/>
      <c r="O14106" s="24"/>
      <c r="P14106" s="19"/>
      <c r="Q14106" s="19"/>
      <c r="R14106" s="19"/>
      <c r="U14106" s="27"/>
      <c r="Y14106" s="9" t="s">
        <v>714</v>
      </c>
      <c r="Z14106" s="9" t="s">
        <v>462</v>
      </c>
      <c r="AA14106" s="9" t="s">
        <v>237</v>
      </c>
      <c r="AB14106" s="9">
        <v>8105766</v>
      </c>
      <c r="AC14106" s="9" t="s">
        <v>14879</v>
      </c>
      <c r="AD14106" s="9" t="s">
        <v>225</v>
      </c>
      <c r="AE14106" s="5">
        <f t="shared" si="462"/>
        <v>0</v>
      </c>
      <c r="AF14106" s="5" t="str">
        <f t="shared" si="463"/>
        <v>katA</v>
      </c>
      <c r="AG14106" s="153"/>
      <c r="AH14106" s="153"/>
      <c r="AI14106" t="s">
        <v>195</v>
      </c>
      <c r="AJ14106" t="s">
        <v>340</v>
      </c>
      <c r="AK14106" s="9" t="str">
        <f>VLOOKUP(Y14106,zdroj!D:AJ,33,0)</f>
        <v>katA</v>
      </c>
    </row>
    <row r="14107" spans="8:37" x14ac:dyDescent="0.25">
      <c r="H14107" s="8"/>
      <c r="I14107" s="8"/>
      <c r="N14107" s="23"/>
      <c r="O14107" s="24"/>
      <c r="P14107" s="19"/>
      <c r="Q14107" s="19"/>
      <c r="R14107" s="19"/>
      <c r="U14107" s="27"/>
      <c r="Y14107" s="9" t="s">
        <v>714</v>
      </c>
      <c r="Z14107" s="9" t="s">
        <v>462</v>
      </c>
      <c r="AA14107" s="9" t="s">
        <v>237</v>
      </c>
      <c r="AB14107" s="9">
        <v>8105774</v>
      </c>
      <c r="AC14107" s="9" t="s">
        <v>14880</v>
      </c>
      <c r="AD14107" s="9" t="s">
        <v>225</v>
      </c>
      <c r="AE14107" s="5">
        <f t="shared" si="462"/>
        <v>0</v>
      </c>
      <c r="AF14107" s="5" t="str">
        <f t="shared" si="463"/>
        <v>katA</v>
      </c>
      <c r="AG14107" s="153"/>
      <c r="AH14107" s="153"/>
      <c r="AI14107" t="s">
        <v>229</v>
      </c>
      <c r="AJ14107" t="s">
        <v>17878</v>
      </c>
      <c r="AK14107" s="9" t="str">
        <f>VLOOKUP(Y14107,zdroj!D:AJ,33,0)</f>
        <v>katA</v>
      </c>
    </row>
    <row r="14108" spans="8:37" x14ac:dyDescent="0.25">
      <c r="H14108" s="8"/>
      <c r="I14108" s="8"/>
      <c r="N14108" s="23"/>
      <c r="O14108" s="24"/>
      <c r="P14108" s="19"/>
      <c r="Q14108" s="19"/>
      <c r="R14108" s="19"/>
      <c r="U14108" s="27"/>
      <c r="Y14108" s="9" t="s">
        <v>714</v>
      </c>
      <c r="Z14108" s="9" t="s">
        <v>462</v>
      </c>
      <c r="AA14108" s="9" t="s">
        <v>237</v>
      </c>
      <c r="AB14108" s="9">
        <v>8105782</v>
      </c>
      <c r="AC14108" s="9" t="s">
        <v>14881</v>
      </c>
      <c r="AD14108" s="9" t="s">
        <v>225</v>
      </c>
      <c r="AE14108" s="5">
        <f t="shared" si="462"/>
        <v>0</v>
      </c>
      <c r="AF14108" s="5" t="str">
        <f t="shared" si="463"/>
        <v>katA</v>
      </c>
      <c r="AG14108" s="153"/>
      <c r="AH14108" s="153"/>
      <c r="AI14108" t="s">
        <v>236</v>
      </c>
      <c r="AJ14108" t="s">
        <v>17878</v>
      </c>
      <c r="AK14108" s="9" t="str">
        <f>VLOOKUP(Y14108,zdroj!D:AJ,33,0)</f>
        <v>katA</v>
      </c>
    </row>
    <row r="14109" spans="8:37" x14ac:dyDescent="0.25">
      <c r="H14109" s="8"/>
      <c r="I14109" s="8"/>
      <c r="N14109" s="23"/>
      <c r="O14109" s="24"/>
      <c r="P14109" s="19"/>
      <c r="Q14109" s="19"/>
      <c r="R14109" s="19"/>
      <c r="U14109" s="27"/>
      <c r="Y14109" s="9" t="s">
        <v>714</v>
      </c>
      <c r="Z14109" s="9" t="s">
        <v>462</v>
      </c>
      <c r="AA14109" s="9" t="s">
        <v>237</v>
      </c>
      <c r="AB14109" s="9">
        <v>8105791</v>
      </c>
      <c r="AC14109" s="9" t="s">
        <v>14882</v>
      </c>
      <c r="AD14109" s="9" t="s">
        <v>225</v>
      </c>
      <c r="AE14109" s="5">
        <f t="shared" si="462"/>
        <v>0</v>
      </c>
      <c r="AF14109" s="5" t="str">
        <f t="shared" si="463"/>
        <v>katA</v>
      </c>
      <c r="AG14109" s="153"/>
      <c r="AH14109" s="153"/>
      <c r="AI14109" t="s">
        <v>195</v>
      </c>
      <c r="AJ14109" t="s">
        <v>340</v>
      </c>
      <c r="AK14109" s="9" t="str">
        <f>VLOOKUP(Y14109,zdroj!D:AJ,33,0)</f>
        <v>katA</v>
      </c>
    </row>
    <row r="14110" spans="8:37" x14ac:dyDescent="0.25">
      <c r="H14110" s="8"/>
      <c r="I14110" s="8"/>
      <c r="N14110" s="23"/>
      <c r="O14110" s="24"/>
      <c r="P14110" s="19"/>
      <c r="Q14110" s="19"/>
      <c r="R14110" s="19"/>
      <c r="U14110" s="27"/>
      <c r="Y14110" s="9" t="s">
        <v>714</v>
      </c>
      <c r="Z14110" s="9" t="s">
        <v>462</v>
      </c>
      <c r="AA14110" s="9" t="s">
        <v>237</v>
      </c>
      <c r="AB14110" s="9">
        <v>8105804</v>
      </c>
      <c r="AC14110" s="9" t="s">
        <v>14883</v>
      </c>
      <c r="AD14110" s="9" t="s">
        <v>225</v>
      </c>
      <c r="AE14110" s="5">
        <f t="shared" si="462"/>
        <v>0</v>
      </c>
      <c r="AF14110" s="5" t="str">
        <f t="shared" si="463"/>
        <v>katA</v>
      </c>
      <c r="AG14110" s="153"/>
      <c r="AH14110" s="153"/>
      <c r="AI14110" t="s">
        <v>195</v>
      </c>
      <c r="AJ14110" t="s">
        <v>340</v>
      </c>
      <c r="AK14110" s="9" t="str">
        <f>VLOOKUP(Y14110,zdroj!D:AJ,33,0)</f>
        <v>katA</v>
      </c>
    </row>
    <row r="14111" spans="8:37" x14ac:dyDescent="0.25">
      <c r="H14111" s="8"/>
      <c r="I14111" s="8"/>
      <c r="N14111" s="23"/>
      <c r="O14111" s="24"/>
      <c r="P14111" s="19"/>
      <c r="Q14111" s="19"/>
      <c r="R14111" s="19"/>
      <c r="U14111" s="27"/>
      <c r="Y14111" s="9" t="s">
        <v>714</v>
      </c>
      <c r="Z14111" s="9" t="s">
        <v>462</v>
      </c>
      <c r="AA14111" s="9" t="s">
        <v>237</v>
      </c>
      <c r="AB14111" s="9">
        <v>8105588</v>
      </c>
      <c r="AC14111" s="9" t="s">
        <v>14884</v>
      </c>
      <c r="AD14111" s="9" t="s">
        <v>225</v>
      </c>
      <c r="AE14111" s="5">
        <f t="shared" si="462"/>
        <v>0</v>
      </c>
      <c r="AF14111" s="5" t="str">
        <f t="shared" si="463"/>
        <v>katA</v>
      </c>
      <c r="AG14111" s="153"/>
      <c r="AH14111" s="153"/>
      <c r="AI14111" t="s">
        <v>17884</v>
      </c>
      <c r="AJ14111" t="s">
        <v>17878</v>
      </c>
      <c r="AK14111" s="9" t="str">
        <f>VLOOKUP(Y14111,zdroj!D:AJ,33,0)</f>
        <v>katA</v>
      </c>
    </row>
    <row r="14112" spans="8:37" x14ac:dyDescent="0.25">
      <c r="H14112" s="8"/>
      <c r="I14112" s="8"/>
      <c r="N14112" s="23"/>
      <c r="O14112" s="24"/>
      <c r="P14112" s="19"/>
      <c r="Q14112" s="19"/>
      <c r="R14112" s="19"/>
      <c r="U14112" s="27"/>
      <c r="Y14112" s="9" t="s">
        <v>714</v>
      </c>
      <c r="Z14112" s="9" t="s">
        <v>462</v>
      </c>
      <c r="AA14112" s="9" t="s">
        <v>237</v>
      </c>
      <c r="AB14112" s="9">
        <v>8105626</v>
      </c>
      <c r="AC14112" s="9" t="s">
        <v>14885</v>
      </c>
      <c r="AD14112" s="9" t="s">
        <v>231</v>
      </c>
      <c r="AE14112" s="5">
        <f t="shared" si="462"/>
        <v>0</v>
      </c>
      <c r="AF14112" s="5" t="str">
        <f t="shared" si="463"/>
        <v>katB</v>
      </c>
      <c r="AG14112" s="153"/>
      <c r="AH14112" s="153"/>
      <c r="AI14112" t="s">
        <v>17879</v>
      </c>
      <c r="AJ14112" t="s">
        <v>17878</v>
      </c>
      <c r="AK14112" s="9" t="str">
        <f>VLOOKUP(Y14112,zdroj!D:AJ,33,0)</f>
        <v>katA</v>
      </c>
    </row>
    <row r="14113" spans="8:37" x14ac:dyDescent="0.25">
      <c r="H14113" s="8"/>
      <c r="I14113" s="8"/>
      <c r="N14113" s="23"/>
      <c r="O14113" s="24"/>
      <c r="P14113" s="19"/>
      <c r="Q14113" s="19"/>
      <c r="R14113" s="19"/>
      <c r="U14113" s="27"/>
      <c r="Y14113" s="9" t="s">
        <v>714</v>
      </c>
      <c r="Z14113" s="9" t="s">
        <v>462</v>
      </c>
      <c r="AA14113" s="9" t="s">
        <v>237</v>
      </c>
      <c r="AB14113" s="9">
        <v>8105731</v>
      </c>
      <c r="AC14113" s="9" t="s">
        <v>14886</v>
      </c>
      <c r="AD14113" s="9" t="s">
        <v>231</v>
      </c>
      <c r="AE14113" s="5">
        <f t="shared" si="462"/>
        <v>0</v>
      </c>
      <c r="AF14113" s="5" t="str">
        <f t="shared" si="463"/>
        <v>katB</v>
      </c>
      <c r="AG14113" s="153"/>
      <c r="AH14113" s="153"/>
      <c r="AI14113" t="s">
        <v>201</v>
      </c>
      <c r="AJ14113" t="s">
        <v>17878</v>
      </c>
      <c r="AK14113" s="9" t="str">
        <f>VLOOKUP(Y14113,zdroj!D:AJ,33,0)</f>
        <v>katA</v>
      </c>
    </row>
    <row r="14114" spans="8:37" x14ac:dyDescent="0.25">
      <c r="H14114" s="8"/>
      <c r="I14114" s="8"/>
      <c r="N14114" s="23"/>
      <c r="O14114" s="24"/>
      <c r="P14114" s="19"/>
      <c r="Q14114" s="19"/>
      <c r="R14114" s="19"/>
      <c r="U14114" s="27"/>
      <c r="Y14114" s="9" t="s">
        <v>714</v>
      </c>
      <c r="Z14114" s="9" t="s">
        <v>462</v>
      </c>
      <c r="AA14114" s="9" t="s">
        <v>237</v>
      </c>
      <c r="AB14114" s="9">
        <v>8105634</v>
      </c>
      <c r="AC14114" s="9" t="s">
        <v>14887</v>
      </c>
      <c r="AD14114" s="9" t="s">
        <v>225</v>
      </c>
      <c r="AE14114" s="5">
        <f t="shared" si="462"/>
        <v>0</v>
      </c>
      <c r="AF14114" s="5" t="str">
        <f t="shared" si="463"/>
        <v>katA</v>
      </c>
      <c r="AG14114" s="153"/>
      <c r="AH14114" s="153"/>
      <c r="AI14114" t="s">
        <v>201</v>
      </c>
      <c r="AJ14114" t="s">
        <v>17878</v>
      </c>
      <c r="AK14114" s="9" t="str">
        <f>VLOOKUP(Y14114,zdroj!D:AJ,33,0)</f>
        <v>katA</v>
      </c>
    </row>
    <row r="14115" spans="8:37" x14ac:dyDescent="0.25">
      <c r="H14115" s="8"/>
      <c r="I14115" s="8"/>
      <c r="N14115" s="23"/>
      <c r="O14115" s="24"/>
      <c r="P14115" s="19"/>
      <c r="Q14115" s="19"/>
      <c r="R14115" s="19"/>
      <c r="U14115" s="27"/>
      <c r="Y14115" s="9" t="s">
        <v>714</v>
      </c>
      <c r="Z14115" s="9" t="s">
        <v>462</v>
      </c>
      <c r="AA14115" s="9" t="s">
        <v>237</v>
      </c>
      <c r="AB14115" s="9">
        <v>8105642</v>
      </c>
      <c r="AC14115" s="9" t="s">
        <v>14888</v>
      </c>
      <c r="AD14115" s="9" t="s">
        <v>231</v>
      </c>
      <c r="AE14115" s="5">
        <f t="shared" si="462"/>
        <v>0</v>
      </c>
      <c r="AF14115" s="5" t="str">
        <f t="shared" si="463"/>
        <v>katB</v>
      </c>
      <c r="AG14115" s="153"/>
      <c r="AH14115" s="153"/>
      <c r="AI14115" t="s">
        <v>201</v>
      </c>
      <c r="AJ14115" t="s">
        <v>17878</v>
      </c>
      <c r="AK14115" s="9" t="str">
        <f>VLOOKUP(Y14115,zdroj!D:AJ,33,0)</f>
        <v>katA</v>
      </c>
    </row>
    <row r="14116" spans="8:37" x14ac:dyDescent="0.25">
      <c r="H14116" s="8"/>
      <c r="I14116" s="8"/>
      <c r="N14116" s="23"/>
      <c r="O14116" s="24"/>
      <c r="P14116" s="19"/>
      <c r="Q14116" s="19"/>
      <c r="R14116" s="19"/>
      <c r="U14116" s="27"/>
      <c r="Y14116" s="9" t="s">
        <v>714</v>
      </c>
      <c r="Z14116" s="9" t="s">
        <v>462</v>
      </c>
      <c r="AA14116" s="9" t="s">
        <v>237</v>
      </c>
      <c r="AB14116" s="9">
        <v>8105651</v>
      </c>
      <c r="AC14116" s="9" t="s">
        <v>14889</v>
      </c>
      <c r="AD14116" s="9" t="s">
        <v>231</v>
      </c>
      <c r="AE14116" s="5">
        <f t="shared" si="462"/>
        <v>0</v>
      </c>
      <c r="AF14116" s="5" t="str">
        <f t="shared" si="463"/>
        <v>katB</v>
      </c>
      <c r="AG14116" s="153"/>
      <c r="AH14116" s="153"/>
      <c r="AI14116" t="s">
        <v>201</v>
      </c>
      <c r="AJ14116" t="s">
        <v>17878</v>
      </c>
      <c r="AK14116" s="9" t="str">
        <f>VLOOKUP(Y14116,zdroj!D:AJ,33,0)</f>
        <v>katA</v>
      </c>
    </row>
    <row r="14117" spans="8:37" x14ac:dyDescent="0.25">
      <c r="H14117" s="8"/>
      <c r="I14117" s="8"/>
      <c r="N14117" s="23"/>
      <c r="O14117" s="24"/>
      <c r="P14117" s="19"/>
      <c r="Q14117" s="19"/>
      <c r="R14117" s="19"/>
      <c r="U14117" s="27"/>
      <c r="Y14117" s="9" t="s">
        <v>714</v>
      </c>
      <c r="Z14117" s="9" t="s">
        <v>462</v>
      </c>
      <c r="AA14117" s="9" t="s">
        <v>237</v>
      </c>
      <c r="AB14117" s="9">
        <v>8105669</v>
      </c>
      <c r="AC14117" s="9" t="s">
        <v>14890</v>
      </c>
      <c r="AD14117" s="9" t="s">
        <v>231</v>
      </c>
      <c r="AE14117" s="5">
        <f t="shared" si="462"/>
        <v>0</v>
      </c>
      <c r="AF14117" s="5" t="str">
        <f t="shared" si="463"/>
        <v>katB</v>
      </c>
      <c r="AG14117" s="153"/>
      <c r="AH14117" s="153"/>
      <c r="AI14117" t="s">
        <v>201</v>
      </c>
      <c r="AJ14117" t="s">
        <v>17878</v>
      </c>
      <c r="AK14117" s="9" t="str">
        <f>VLOOKUP(Y14117,zdroj!D:AJ,33,0)</f>
        <v>katA</v>
      </c>
    </row>
    <row r="14118" spans="8:37" x14ac:dyDescent="0.25">
      <c r="H14118" s="8"/>
      <c r="I14118" s="8"/>
      <c r="N14118" s="23"/>
      <c r="O14118" s="24"/>
      <c r="P14118" s="19"/>
      <c r="Q14118" s="19"/>
      <c r="R14118" s="19"/>
      <c r="U14118" s="27"/>
      <c r="Y14118" s="9" t="s">
        <v>714</v>
      </c>
      <c r="Z14118" s="9" t="s">
        <v>462</v>
      </c>
      <c r="AA14118" s="9" t="s">
        <v>237</v>
      </c>
      <c r="AB14118" s="9">
        <v>8105758</v>
      </c>
      <c r="AC14118" s="9" t="s">
        <v>14891</v>
      </c>
      <c r="AD14118" s="9" t="s">
        <v>225</v>
      </c>
      <c r="AE14118" s="5">
        <f t="shared" si="462"/>
        <v>0</v>
      </c>
      <c r="AF14118" s="5" t="str">
        <f t="shared" si="463"/>
        <v>katA</v>
      </c>
      <c r="AG14118" s="153"/>
      <c r="AH14118" s="153"/>
      <c r="AI14118" t="s">
        <v>201</v>
      </c>
      <c r="AJ14118" t="s">
        <v>17878</v>
      </c>
      <c r="AK14118" s="9" t="str">
        <f>VLOOKUP(Y14118,zdroj!D:AJ,33,0)</f>
        <v>katA</v>
      </c>
    </row>
    <row r="14119" spans="8:37" x14ac:dyDescent="0.25">
      <c r="H14119" s="8"/>
      <c r="I14119" s="8"/>
      <c r="N14119" s="23"/>
      <c r="O14119" s="24"/>
      <c r="P14119" s="19"/>
      <c r="Q14119" s="19"/>
      <c r="R14119" s="19"/>
      <c r="U14119" s="27"/>
      <c r="Y14119" s="9" t="s">
        <v>714</v>
      </c>
      <c r="Z14119" s="9" t="s">
        <v>462</v>
      </c>
      <c r="AA14119" s="9" t="s">
        <v>237</v>
      </c>
      <c r="AB14119" s="9">
        <v>8105847</v>
      </c>
      <c r="AC14119" s="9" t="s">
        <v>14892</v>
      </c>
      <c r="AD14119" s="9" t="s">
        <v>225</v>
      </c>
      <c r="AE14119" s="5">
        <f t="shared" si="462"/>
        <v>0</v>
      </c>
      <c r="AF14119" s="5" t="str">
        <f t="shared" si="463"/>
        <v>katA</v>
      </c>
      <c r="AG14119" s="153"/>
      <c r="AH14119" s="153"/>
      <c r="AI14119" t="s">
        <v>17879</v>
      </c>
      <c r="AJ14119" t="s">
        <v>17878</v>
      </c>
      <c r="AK14119" s="9" t="str">
        <f>VLOOKUP(Y14119,zdroj!D:AJ,33,0)</f>
        <v>katA</v>
      </c>
    </row>
    <row r="14120" spans="8:37" x14ac:dyDescent="0.25">
      <c r="H14120" s="8"/>
      <c r="I14120" s="8"/>
      <c r="N14120" s="23"/>
      <c r="O14120" s="24"/>
      <c r="P14120" s="19"/>
      <c r="Q14120" s="19"/>
      <c r="R14120" s="19"/>
      <c r="U14120" s="27"/>
      <c r="Y14120" s="9" t="s">
        <v>714</v>
      </c>
      <c r="Z14120" s="9" t="s">
        <v>462</v>
      </c>
      <c r="AA14120" s="9" t="s">
        <v>237</v>
      </c>
      <c r="AB14120" s="9">
        <v>73318060</v>
      </c>
      <c r="AC14120" s="9" t="s">
        <v>14893</v>
      </c>
      <c r="AD14120" s="9" t="s">
        <v>231</v>
      </c>
      <c r="AE14120" s="5">
        <f t="shared" si="462"/>
        <v>0</v>
      </c>
      <c r="AF14120" s="5" t="str">
        <f t="shared" si="463"/>
        <v>katB</v>
      </c>
      <c r="AG14120" s="153"/>
      <c r="AH14120" s="153"/>
      <c r="AI14120" t="s">
        <v>201</v>
      </c>
      <c r="AJ14120" t="s">
        <v>17878</v>
      </c>
      <c r="AK14120" s="9" t="str">
        <f>VLOOKUP(Y14120,zdroj!D:AJ,33,0)</f>
        <v>katA</v>
      </c>
    </row>
    <row r="14121" spans="8:37" x14ac:dyDescent="0.25">
      <c r="H14121" s="8"/>
      <c r="I14121" s="8"/>
      <c r="N14121" s="23"/>
      <c r="O14121" s="24"/>
      <c r="P14121" s="19"/>
      <c r="Q14121" s="19"/>
      <c r="R14121" s="19"/>
      <c r="U14121" s="27"/>
      <c r="Y14121" s="9" t="s">
        <v>714</v>
      </c>
      <c r="Z14121" s="9" t="s">
        <v>462</v>
      </c>
      <c r="AA14121" s="9" t="s">
        <v>237</v>
      </c>
      <c r="AB14121" s="9">
        <v>8105677</v>
      </c>
      <c r="AC14121" s="9" t="s">
        <v>14894</v>
      </c>
      <c r="AD14121" s="9" t="s">
        <v>225</v>
      </c>
      <c r="AE14121" s="5">
        <f t="shared" si="462"/>
        <v>0</v>
      </c>
      <c r="AF14121" s="5" t="str">
        <f t="shared" si="463"/>
        <v>katA</v>
      </c>
      <c r="AG14121" s="153"/>
      <c r="AH14121" s="153"/>
      <c r="AI14121" t="s">
        <v>201</v>
      </c>
      <c r="AJ14121" t="s">
        <v>17878</v>
      </c>
      <c r="AK14121" s="9" t="str">
        <f>VLOOKUP(Y14121,zdroj!D:AJ,33,0)</f>
        <v>katA</v>
      </c>
    </row>
    <row r="14122" spans="8:37" x14ac:dyDescent="0.25">
      <c r="H14122" s="8"/>
      <c r="I14122" s="8"/>
      <c r="N14122" s="23"/>
      <c r="O14122" s="24"/>
      <c r="P14122" s="19"/>
      <c r="Q14122" s="19"/>
      <c r="R14122" s="19"/>
      <c r="U14122" s="27"/>
      <c r="Y14122" s="9" t="s">
        <v>714</v>
      </c>
      <c r="Z14122" s="9" t="s">
        <v>462</v>
      </c>
      <c r="AA14122" s="9" t="s">
        <v>237</v>
      </c>
      <c r="AB14122" s="9">
        <v>8105685</v>
      </c>
      <c r="AC14122" s="9" t="s">
        <v>14895</v>
      </c>
      <c r="AD14122" s="9" t="s">
        <v>225</v>
      </c>
      <c r="AE14122" s="5">
        <f t="shared" si="462"/>
        <v>0</v>
      </c>
      <c r="AF14122" s="5" t="str">
        <f t="shared" si="463"/>
        <v>katA</v>
      </c>
      <c r="AG14122" s="153"/>
      <c r="AH14122" s="153"/>
      <c r="AI14122" t="s">
        <v>17879</v>
      </c>
      <c r="AJ14122" t="s">
        <v>17878</v>
      </c>
      <c r="AK14122" s="9" t="str">
        <f>VLOOKUP(Y14122,zdroj!D:AJ,33,0)</f>
        <v>katA</v>
      </c>
    </row>
    <row r="14123" spans="8:37" x14ac:dyDescent="0.25">
      <c r="H14123" s="8"/>
      <c r="I14123" s="8"/>
      <c r="N14123" s="23"/>
      <c r="O14123" s="24"/>
      <c r="P14123" s="19"/>
      <c r="Q14123" s="19"/>
      <c r="R14123" s="19"/>
      <c r="U14123" s="27"/>
      <c r="Y14123" s="9" t="s">
        <v>714</v>
      </c>
      <c r="Z14123" s="9" t="s">
        <v>462</v>
      </c>
      <c r="AA14123" s="9" t="s">
        <v>237</v>
      </c>
      <c r="AB14123" s="9">
        <v>8105693</v>
      </c>
      <c r="AC14123" s="9" t="s">
        <v>14896</v>
      </c>
      <c r="AD14123" s="9" t="s">
        <v>225</v>
      </c>
      <c r="AE14123" s="5">
        <f t="shared" si="462"/>
        <v>0</v>
      </c>
      <c r="AF14123" s="5" t="str">
        <f t="shared" si="463"/>
        <v>katA</v>
      </c>
      <c r="AG14123" s="153"/>
      <c r="AH14123" s="153"/>
      <c r="AI14123" t="s">
        <v>201</v>
      </c>
      <c r="AJ14123" t="s">
        <v>17878</v>
      </c>
      <c r="AK14123" s="9" t="str">
        <f>VLOOKUP(Y14123,zdroj!D:AJ,33,0)</f>
        <v>katA</v>
      </c>
    </row>
    <row r="14124" spans="8:37" x14ac:dyDescent="0.25">
      <c r="H14124" s="8"/>
      <c r="I14124" s="8"/>
      <c r="N14124" s="23"/>
      <c r="O14124" s="24"/>
      <c r="P14124" s="19"/>
      <c r="Q14124" s="19"/>
      <c r="R14124" s="19"/>
      <c r="U14124" s="27"/>
      <c r="Y14124" s="9" t="s">
        <v>714</v>
      </c>
      <c r="Z14124" s="9" t="s">
        <v>462</v>
      </c>
      <c r="AA14124" s="9" t="s">
        <v>237</v>
      </c>
      <c r="AB14124" s="9">
        <v>8105596</v>
      </c>
      <c r="AC14124" s="9" t="s">
        <v>14897</v>
      </c>
      <c r="AD14124" s="9" t="s">
        <v>225</v>
      </c>
      <c r="AE14124" s="5">
        <f t="shared" si="462"/>
        <v>0</v>
      </c>
      <c r="AF14124" s="5" t="str">
        <f t="shared" si="463"/>
        <v>katA</v>
      </c>
      <c r="AG14124" s="153"/>
      <c r="AH14124" s="153"/>
      <c r="AI14124" t="s">
        <v>201</v>
      </c>
      <c r="AJ14124" t="s">
        <v>17878</v>
      </c>
      <c r="AK14124" s="9" t="str">
        <f>VLOOKUP(Y14124,zdroj!D:AJ,33,0)</f>
        <v>katA</v>
      </c>
    </row>
    <row r="14125" spans="8:37" x14ac:dyDescent="0.25">
      <c r="H14125" s="8"/>
      <c r="I14125" s="8"/>
      <c r="N14125" s="23"/>
      <c r="O14125" s="24"/>
      <c r="P14125" s="19"/>
      <c r="Q14125" s="19"/>
      <c r="R14125" s="19"/>
      <c r="U14125" s="27"/>
      <c r="Y14125" s="9" t="s">
        <v>714</v>
      </c>
      <c r="Z14125" s="9" t="s">
        <v>462</v>
      </c>
      <c r="AA14125" s="9" t="s">
        <v>237</v>
      </c>
      <c r="AB14125" s="9">
        <v>8105707</v>
      </c>
      <c r="AC14125" s="9" t="s">
        <v>14898</v>
      </c>
      <c r="AD14125" s="9" t="s">
        <v>231</v>
      </c>
      <c r="AE14125" s="5">
        <f t="shared" si="462"/>
        <v>0</v>
      </c>
      <c r="AF14125" s="5" t="str">
        <f t="shared" si="463"/>
        <v>katB</v>
      </c>
      <c r="AG14125" s="153"/>
      <c r="AH14125" s="153"/>
      <c r="AI14125" t="s">
        <v>17879</v>
      </c>
      <c r="AJ14125" t="s">
        <v>17878</v>
      </c>
      <c r="AK14125" s="9" t="str">
        <f>VLOOKUP(Y14125,zdroj!D:AJ,33,0)</f>
        <v>katA</v>
      </c>
    </row>
    <row r="14126" spans="8:37" x14ac:dyDescent="0.25">
      <c r="H14126" s="8"/>
      <c r="I14126" s="8"/>
      <c r="N14126" s="23"/>
      <c r="O14126" s="24"/>
      <c r="P14126" s="19"/>
      <c r="Q14126" s="19"/>
      <c r="R14126" s="19"/>
      <c r="U14126" s="27"/>
      <c r="Y14126" s="9" t="s">
        <v>714</v>
      </c>
      <c r="Z14126" s="9" t="s">
        <v>462</v>
      </c>
      <c r="AA14126" s="9" t="s">
        <v>237</v>
      </c>
      <c r="AB14126" s="9">
        <v>8105715</v>
      </c>
      <c r="AC14126" s="9" t="s">
        <v>14899</v>
      </c>
      <c r="AD14126" s="9" t="s">
        <v>225</v>
      </c>
      <c r="AE14126" s="5">
        <f t="shared" si="462"/>
        <v>0</v>
      </c>
      <c r="AF14126" s="5" t="str">
        <f t="shared" si="463"/>
        <v>katA</v>
      </c>
      <c r="AG14126" s="153"/>
      <c r="AH14126" s="153"/>
      <c r="AI14126" t="s">
        <v>201</v>
      </c>
      <c r="AJ14126" t="s">
        <v>17878</v>
      </c>
      <c r="AK14126" s="9" t="str">
        <f>VLOOKUP(Y14126,zdroj!D:AJ,33,0)</f>
        <v>katA</v>
      </c>
    </row>
    <row r="14127" spans="8:37" x14ac:dyDescent="0.25">
      <c r="H14127" s="8"/>
      <c r="I14127" s="8"/>
      <c r="N14127" s="23"/>
      <c r="O14127" s="24"/>
      <c r="P14127" s="19"/>
      <c r="Q14127" s="19"/>
      <c r="R14127" s="19"/>
      <c r="U14127" s="27"/>
      <c r="Y14127" s="9" t="s">
        <v>714</v>
      </c>
      <c r="Z14127" s="9" t="s">
        <v>462</v>
      </c>
      <c r="AA14127" s="9" t="s">
        <v>237</v>
      </c>
      <c r="AB14127" s="9">
        <v>30940281</v>
      </c>
      <c r="AC14127" s="9" t="s">
        <v>14900</v>
      </c>
      <c r="AD14127" s="9" t="s">
        <v>225</v>
      </c>
      <c r="AE14127" s="5">
        <f t="shared" si="462"/>
        <v>0</v>
      </c>
      <c r="AF14127" s="5" t="str">
        <f t="shared" si="463"/>
        <v>katA</v>
      </c>
      <c r="AG14127" s="153"/>
      <c r="AH14127" s="153"/>
      <c r="AI14127" t="s">
        <v>201</v>
      </c>
      <c r="AJ14127" t="s">
        <v>17878</v>
      </c>
      <c r="AK14127" s="9" t="str">
        <f>VLOOKUP(Y14127,zdroj!D:AJ,33,0)</f>
        <v>katA</v>
      </c>
    </row>
    <row r="14128" spans="8:37" x14ac:dyDescent="0.25">
      <c r="H14128" s="8"/>
      <c r="I14128" s="8"/>
      <c r="N14128" s="23"/>
      <c r="O14128" s="24"/>
      <c r="P14128" s="19"/>
      <c r="Q14128" s="19"/>
      <c r="R14128" s="19"/>
      <c r="U14128" s="27"/>
      <c r="Y14128" s="9" t="s">
        <v>714</v>
      </c>
      <c r="Z14128" s="9" t="s">
        <v>462</v>
      </c>
      <c r="AA14128" s="9" t="s">
        <v>237</v>
      </c>
      <c r="AB14128" s="9">
        <v>8105600</v>
      </c>
      <c r="AC14128" s="9" t="s">
        <v>14901</v>
      </c>
      <c r="AD14128" s="9" t="s">
        <v>225</v>
      </c>
      <c r="AE14128" s="5">
        <f t="shared" si="462"/>
        <v>0</v>
      </c>
      <c r="AF14128" s="5" t="str">
        <f t="shared" si="463"/>
        <v>katA</v>
      </c>
      <c r="AG14128" s="153"/>
      <c r="AH14128" s="153"/>
      <c r="AI14128" t="s">
        <v>201</v>
      </c>
      <c r="AJ14128" t="s">
        <v>17878</v>
      </c>
      <c r="AK14128" s="9" t="str">
        <f>VLOOKUP(Y14128,zdroj!D:AJ,33,0)</f>
        <v>katA</v>
      </c>
    </row>
    <row r="14129" spans="8:37" x14ac:dyDescent="0.25">
      <c r="H14129" s="8"/>
      <c r="I14129" s="8"/>
      <c r="N14129" s="23"/>
      <c r="O14129" s="24"/>
      <c r="P14129" s="19"/>
      <c r="Q14129" s="19"/>
      <c r="R14129" s="19"/>
      <c r="U14129" s="27"/>
      <c r="Y14129" s="9" t="s">
        <v>714</v>
      </c>
      <c r="Z14129" s="9" t="s">
        <v>462</v>
      </c>
      <c r="AA14129" s="9" t="s">
        <v>237</v>
      </c>
      <c r="AB14129" s="9">
        <v>8105618</v>
      </c>
      <c r="AC14129" s="9" t="s">
        <v>14902</v>
      </c>
      <c r="AD14129" s="9" t="s">
        <v>225</v>
      </c>
      <c r="AE14129" s="5">
        <f t="shared" si="462"/>
        <v>0</v>
      </c>
      <c r="AF14129" s="5" t="str">
        <f t="shared" si="463"/>
        <v>katA</v>
      </c>
      <c r="AG14129" s="153"/>
      <c r="AH14129" s="153"/>
      <c r="AI14129" t="s">
        <v>201</v>
      </c>
      <c r="AJ14129" t="s">
        <v>17878</v>
      </c>
      <c r="AK14129" s="9" t="str">
        <f>VLOOKUP(Y14129,zdroj!D:AJ,33,0)</f>
        <v>katA</v>
      </c>
    </row>
    <row r="14130" spans="8:37" x14ac:dyDescent="0.25">
      <c r="H14130" s="8"/>
      <c r="I14130" s="8"/>
      <c r="N14130" s="23"/>
      <c r="O14130" s="24"/>
      <c r="P14130" s="19"/>
      <c r="Q14130" s="19"/>
      <c r="R14130" s="19"/>
      <c r="U14130" s="27"/>
      <c r="Y14130" s="9" t="s">
        <v>719</v>
      </c>
      <c r="Z14130" s="9" t="s">
        <v>462</v>
      </c>
      <c r="AA14130" s="9" t="s">
        <v>44</v>
      </c>
      <c r="AB14130" s="9">
        <v>8134286</v>
      </c>
      <c r="AC14130" s="9" t="s">
        <v>14903</v>
      </c>
      <c r="AD14130" s="9" t="s">
        <v>225</v>
      </c>
      <c r="AE14130" s="5">
        <f t="shared" si="462"/>
        <v>0</v>
      </c>
      <c r="AF14130" s="5" t="str">
        <f t="shared" si="463"/>
        <v>katA</v>
      </c>
      <c r="AG14130" s="153"/>
      <c r="AH14130" s="153"/>
      <c r="AI14130" t="s">
        <v>201</v>
      </c>
      <c r="AJ14130" t="s">
        <v>17878</v>
      </c>
      <c r="AK14130" s="9" t="str">
        <f>VLOOKUP(Y14130,zdroj!D:AJ,33,0)</f>
        <v>katA</v>
      </c>
    </row>
    <row r="14131" spans="8:37" x14ac:dyDescent="0.25">
      <c r="H14131" s="8"/>
      <c r="I14131" s="8"/>
      <c r="N14131" s="23"/>
      <c r="O14131" s="24"/>
      <c r="P14131" s="19"/>
      <c r="Q14131" s="19"/>
      <c r="R14131" s="19"/>
      <c r="U14131" s="27"/>
      <c r="Y14131" s="9" t="s">
        <v>719</v>
      </c>
      <c r="Z14131" s="9" t="s">
        <v>462</v>
      </c>
      <c r="AA14131" s="9" t="s">
        <v>44</v>
      </c>
      <c r="AB14131" s="9">
        <v>8134308</v>
      </c>
      <c r="AC14131" s="9" t="s">
        <v>14904</v>
      </c>
      <c r="AD14131" s="9" t="s">
        <v>225</v>
      </c>
      <c r="AE14131" s="5">
        <f t="shared" si="462"/>
        <v>0</v>
      </c>
      <c r="AF14131" s="5" t="str">
        <f t="shared" si="463"/>
        <v>katA</v>
      </c>
      <c r="AG14131" s="153"/>
      <c r="AH14131" s="153"/>
      <c r="AI14131" t="s">
        <v>201</v>
      </c>
      <c r="AJ14131" t="s">
        <v>17878</v>
      </c>
      <c r="AK14131" s="9" t="str">
        <f>VLOOKUP(Y14131,zdroj!D:AJ,33,0)</f>
        <v>katA</v>
      </c>
    </row>
    <row r="14132" spans="8:37" x14ac:dyDescent="0.25">
      <c r="H14132" s="8"/>
      <c r="I14132" s="8"/>
      <c r="N14132" s="23"/>
      <c r="O14132" s="24"/>
      <c r="P14132" s="19"/>
      <c r="Q14132" s="19"/>
      <c r="R14132" s="19"/>
      <c r="U14132" s="27"/>
      <c r="Y14132" s="9" t="s">
        <v>719</v>
      </c>
      <c r="Z14132" s="9" t="s">
        <v>462</v>
      </c>
      <c r="AA14132" s="9" t="s">
        <v>44</v>
      </c>
      <c r="AB14132" s="9">
        <v>8134316</v>
      </c>
      <c r="AC14132" s="9" t="s">
        <v>14905</v>
      </c>
      <c r="AD14132" s="9" t="s">
        <v>225</v>
      </c>
      <c r="AE14132" s="5">
        <f t="shared" si="462"/>
        <v>0</v>
      </c>
      <c r="AF14132" s="5" t="str">
        <f t="shared" si="463"/>
        <v>katA</v>
      </c>
      <c r="AG14132" s="153"/>
      <c r="AH14132" s="153"/>
      <c r="AI14132" t="s">
        <v>201</v>
      </c>
      <c r="AJ14132" t="s">
        <v>17878</v>
      </c>
      <c r="AK14132" s="9" t="str">
        <f>VLOOKUP(Y14132,zdroj!D:AJ,33,0)</f>
        <v>katA</v>
      </c>
    </row>
    <row r="14133" spans="8:37" x14ac:dyDescent="0.25">
      <c r="H14133" s="8"/>
      <c r="I14133" s="8"/>
      <c r="N14133" s="23"/>
      <c r="O14133" s="24"/>
      <c r="P14133" s="19"/>
      <c r="Q14133" s="19"/>
      <c r="R14133" s="19"/>
      <c r="U14133" s="27"/>
      <c r="Y14133" s="9" t="s">
        <v>719</v>
      </c>
      <c r="Z14133" s="9" t="s">
        <v>462</v>
      </c>
      <c r="AA14133" s="9" t="s">
        <v>44</v>
      </c>
      <c r="AB14133" s="9">
        <v>8134928</v>
      </c>
      <c r="AC14133" s="9" t="s">
        <v>14906</v>
      </c>
      <c r="AD14133" s="9" t="s">
        <v>225</v>
      </c>
      <c r="AE14133" s="5">
        <f t="shared" si="462"/>
        <v>0</v>
      </c>
      <c r="AF14133" s="5" t="str">
        <f t="shared" si="463"/>
        <v>katA</v>
      </c>
      <c r="AG14133" s="153"/>
      <c r="AH14133" s="153"/>
      <c r="AI14133" t="s">
        <v>201</v>
      </c>
      <c r="AJ14133" t="s">
        <v>17878</v>
      </c>
      <c r="AK14133" s="9" t="str">
        <f>VLOOKUP(Y14133,zdroj!D:AJ,33,0)</f>
        <v>katA</v>
      </c>
    </row>
    <row r="14134" spans="8:37" x14ac:dyDescent="0.25">
      <c r="H14134" s="8"/>
      <c r="I14134" s="8"/>
      <c r="N14134" s="23"/>
      <c r="O14134" s="24"/>
      <c r="P14134" s="19"/>
      <c r="Q14134" s="19"/>
      <c r="R14134" s="19"/>
      <c r="U14134" s="27"/>
      <c r="Y14134" s="9" t="s">
        <v>717</v>
      </c>
      <c r="Z14134" s="9" t="s">
        <v>462</v>
      </c>
      <c r="AA14134" s="9" t="s">
        <v>198</v>
      </c>
      <c r="AB14134" s="9">
        <v>8134979</v>
      </c>
      <c r="AC14134" s="9" t="s">
        <v>14907</v>
      </c>
      <c r="AD14134" s="9" t="s">
        <v>231</v>
      </c>
      <c r="AE14134" s="5">
        <f t="shared" si="462"/>
        <v>0</v>
      </c>
      <c r="AF14134" s="5" t="str">
        <f t="shared" si="463"/>
        <v>katB</v>
      </c>
      <c r="AG14134" s="153"/>
      <c r="AH14134" s="153"/>
      <c r="AI14134" t="s">
        <v>195</v>
      </c>
      <c r="AJ14134" t="s">
        <v>340</v>
      </c>
      <c r="AK14134" s="9" t="str">
        <f>VLOOKUP(Y14134,zdroj!D:AJ,33,0)</f>
        <v>katB</v>
      </c>
    </row>
    <row r="14135" spans="8:37" x14ac:dyDescent="0.25">
      <c r="H14135" s="8"/>
      <c r="I14135" s="8"/>
      <c r="N14135" s="23"/>
      <c r="O14135" s="24"/>
      <c r="P14135" s="19"/>
      <c r="Q14135" s="19"/>
      <c r="R14135" s="19"/>
      <c r="U14135" s="27"/>
      <c r="Y14135" s="9" t="s">
        <v>717</v>
      </c>
      <c r="Z14135" s="9" t="s">
        <v>462</v>
      </c>
      <c r="AA14135" s="9" t="s">
        <v>198</v>
      </c>
      <c r="AB14135" s="9">
        <v>8134995</v>
      </c>
      <c r="AC14135" s="9" t="s">
        <v>14908</v>
      </c>
      <c r="AD14135" s="9" t="s">
        <v>231</v>
      </c>
      <c r="AE14135" s="5">
        <f t="shared" si="462"/>
        <v>0</v>
      </c>
      <c r="AF14135" s="5" t="str">
        <f t="shared" si="463"/>
        <v>katB</v>
      </c>
      <c r="AG14135" s="153"/>
      <c r="AH14135" s="153"/>
      <c r="AI14135" t="s">
        <v>195</v>
      </c>
      <c r="AJ14135" t="s">
        <v>340</v>
      </c>
      <c r="AK14135" s="9" t="str">
        <f>VLOOKUP(Y14135,zdroj!D:AJ,33,0)</f>
        <v>katB</v>
      </c>
    </row>
    <row r="14136" spans="8:37" x14ac:dyDescent="0.25">
      <c r="H14136" s="8"/>
      <c r="I14136" s="8"/>
      <c r="N14136" s="23"/>
      <c r="O14136" s="24"/>
      <c r="P14136" s="19"/>
      <c r="Q14136" s="19"/>
      <c r="R14136" s="19"/>
      <c r="U14136" s="27"/>
      <c r="Y14136" s="9" t="s">
        <v>717</v>
      </c>
      <c r="Z14136" s="9" t="s">
        <v>462</v>
      </c>
      <c r="AA14136" s="9" t="s">
        <v>198</v>
      </c>
      <c r="AB14136" s="9">
        <v>8135002</v>
      </c>
      <c r="AC14136" s="9" t="s">
        <v>14909</v>
      </c>
      <c r="AD14136" s="9" t="s">
        <v>231</v>
      </c>
      <c r="AE14136" s="5">
        <f t="shared" si="462"/>
        <v>0</v>
      </c>
      <c r="AF14136" s="5" t="str">
        <f t="shared" si="463"/>
        <v>katB</v>
      </c>
      <c r="AG14136" s="153"/>
      <c r="AH14136" s="153"/>
      <c r="AI14136" t="s">
        <v>195</v>
      </c>
      <c r="AJ14136" t="s">
        <v>340</v>
      </c>
      <c r="AK14136" s="9" t="str">
        <f>VLOOKUP(Y14136,zdroj!D:AJ,33,0)</f>
        <v>katB</v>
      </c>
    </row>
    <row r="14137" spans="8:37" x14ac:dyDescent="0.25">
      <c r="H14137" s="8"/>
      <c r="I14137" s="8"/>
      <c r="N14137" s="23"/>
      <c r="O14137" s="24"/>
      <c r="P14137" s="19"/>
      <c r="Q14137" s="19"/>
      <c r="R14137" s="19"/>
      <c r="U14137" s="27"/>
      <c r="Y14137" s="9" t="s">
        <v>717</v>
      </c>
      <c r="Z14137" s="9" t="s">
        <v>462</v>
      </c>
      <c r="AA14137" s="9" t="s">
        <v>198</v>
      </c>
      <c r="AB14137" s="9">
        <v>8135029</v>
      </c>
      <c r="AC14137" s="9" t="s">
        <v>14910</v>
      </c>
      <c r="AD14137" s="9" t="s">
        <v>231</v>
      </c>
      <c r="AE14137" s="5">
        <f t="shared" si="462"/>
        <v>0</v>
      </c>
      <c r="AF14137" s="5" t="str">
        <f t="shared" si="463"/>
        <v>katB</v>
      </c>
      <c r="AG14137" s="153"/>
      <c r="AH14137" s="153"/>
      <c r="AI14137" t="s">
        <v>195</v>
      </c>
      <c r="AJ14137" t="s">
        <v>340</v>
      </c>
      <c r="AK14137" s="9" t="str">
        <f>VLOOKUP(Y14137,zdroj!D:AJ,33,0)</f>
        <v>katB</v>
      </c>
    </row>
    <row r="14138" spans="8:37" x14ac:dyDescent="0.25">
      <c r="H14138" s="8"/>
      <c r="I14138" s="8"/>
      <c r="N14138" s="23"/>
      <c r="O14138" s="24"/>
      <c r="P14138" s="19"/>
      <c r="Q14138" s="19"/>
      <c r="R14138" s="19"/>
      <c r="U14138" s="27"/>
      <c r="Y14138" s="9" t="s">
        <v>717</v>
      </c>
      <c r="Z14138" s="9" t="s">
        <v>462</v>
      </c>
      <c r="AA14138" s="9" t="s">
        <v>198</v>
      </c>
      <c r="AB14138" s="9">
        <v>8135037</v>
      </c>
      <c r="AC14138" s="9" t="s">
        <v>14911</v>
      </c>
      <c r="AD14138" s="9" t="s">
        <v>231</v>
      </c>
      <c r="AE14138" s="5">
        <f t="shared" si="462"/>
        <v>0</v>
      </c>
      <c r="AF14138" s="5" t="str">
        <f t="shared" si="463"/>
        <v>katB</v>
      </c>
      <c r="AG14138" s="153"/>
      <c r="AH14138" s="153"/>
      <c r="AI14138" t="s">
        <v>195</v>
      </c>
      <c r="AJ14138" t="s">
        <v>340</v>
      </c>
      <c r="AK14138" s="9" t="str">
        <f>VLOOKUP(Y14138,zdroj!D:AJ,33,0)</f>
        <v>katB</v>
      </c>
    </row>
    <row r="14139" spans="8:37" x14ac:dyDescent="0.25">
      <c r="H14139" s="8"/>
      <c r="I14139" s="8"/>
      <c r="N14139" s="23"/>
      <c r="O14139" s="24"/>
      <c r="P14139" s="19"/>
      <c r="Q14139" s="19"/>
      <c r="R14139" s="19"/>
      <c r="U14139" s="27"/>
      <c r="Y14139" s="9" t="s">
        <v>717</v>
      </c>
      <c r="Z14139" s="9" t="s">
        <v>462</v>
      </c>
      <c r="AA14139" s="9" t="s">
        <v>198</v>
      </c>
      <c r="AB14139" s="9">
        <v>8134375</v>
      </c>
      <c r="AC14139" s="9" t="s">
        <v>14912</v>
      </c>
      <c r="AD14139" s="9" t="s">
        <v>231</v>
      </c>
      <c r="AE14139" s="5">
        <f t="shared" si="462"/>
        <v>0</v>
      </c>
      <c r="AF14139" s="5" t="str">
        <f t="shared" si="463"/>
        <v>katB</v>
      </c>
      <c r="AG14139" s="153"/>
      <c r="AH14139" s="153"/>
      <c r="AI14139" t="s">
        <v>201</v>
      </c>
      <c r="AJ14139" t="s">
        <v>17878</v>
      </c>
      <c r="AK14139" s="9" t="str">
        <f>VLOOKUP(Y14139,zdroj!D:AJ,33,0)</f>
        <v>katB</v>
      </c>
    </row>
    <row r="14140" spans="8:37" x14ac:dyDescent="0.25">
      <c r="H14140" s="8"/>
      <c r="I14140" s="8"/>
      <c r="N14140" s="23"/>
      <c r="O14140" s="24"/>
      <c r="P14140" s="19"/>
      <c r="Q14140" s="19"/>
      <c r="R14140" s="19"/>
      <c r="U14140" s="27"/>
      <c r="Y14140" s="9" t="s">
        <v>717</v>
      </c>
      <c r="Z14140" s="9" t="s">
        <v>462</v>
      </c>
      <c r="AA14140" s="9" t="s">
        <v>198</v>
      </c>
      <c r="AB14140" s="9">
        <v>8134421</v>
      </c>
      <c r="AC14140" s="9" t="s">
        <v>14913</v>
      </c>
      <c r="AD14140" s="9" t="s">
        <v>231</v>
      </c>
      <c r="AE14140" s="5">
        <f t="shared" si="462"/>
        <v>0</v>
      </c>
      <c r="AF14140" s="5" t="str">
        <f t="shared" si="463"/>
        <v>katB</v>
      </c>
      <c r="AG14140" s="153"/>
      <c r="AH14140" s="153"/>
      <c r="AI14140" t="s">
        <v>201</v>
      </c>
      <c r="AJ14140" t="s">
        <v>17878</v>
      </c>
      <c r="AK14140" s="9" t="str">
        <f>VLOOKUP(Y14140,zdroj!D:AJ,33,0)</f>
        <v>katB</v>
      </c>
    </row>
    <row r="14141" spans="8:37" x14ac:dyDescent="0.25">
      <c r="H14141" s="8"/>
      <c r="I14141" s="8"/>
      <c r="N14141" s="23"/>
      <c r="O14141" s="24"/>
      <c r="P14141" s="19"/>
      <c r="Q14141" s="19"/>
      <c r="R14141" s="19"/>
      <c r="U14141" s="27"/>
      <c r="Y14141" s="9" t="s">
        <v>717</v>
      </c>
      <c r="Z14141" s="9" t="s">
        <v>462</v>
      </c>
      <c r="AA14141" s="9" t="s">
        <v>198</v>
      </c>
      <c r="AB14141" s="9">
        <v>8134430</v>
      </c>
      <c r="AC14141" s="9" t="s">
        <v>14914</v>
      </c>
      <c r="AD14141" s="9" t="s">
        <v>800</v>
      </c>
      <c r="AE14141" s="5">
        <f t="shared" si="462"/>
        <v>0</v>
      </c>
      <c r="AF14141" s="5" t="str">
        <f t="shared" si="463"/>
        <v>Pokryto</v>
      </c>
      <c r="AG14141" s="153"/>
      <c r="AH14141" s="153"/>
      <c r="AI14141" t="s">
        <v>201</v>
      </c>
      <c r="AJ14141" t="s">
        <v>800</v>
      </c>
      <c r="AK14141" s="9" t="str">
        <f>VLOOKUP(Y14141,zdroj!D:AJ,33,0)</f>
        <v>katB</v>
      </c>
    </row>
    <row r="14142" spans="8:37" x14ac:dyDescent="0.25">
      <c r="H14142" s="8"/>
      <c r="I14142" s="8"/>
      <c r="N14142" s="23"/>
      <c r="O14142" s="24"/>
      <c r="P14142" s="19"/>
      <c r="Q14142" s="19"/>
      <c r="R14142" s="19"/>
      <c r="U14142" s="27"/>
      <c r="Y14142" s="9" t="s">
        <v>717</v>
      </c>
      <c r="Z14142" s="9" t="s">
        <v>462</v>
      </c>
      <c r="AA14142" s="9" t="s">
        <v>198</v>
      </c>
      <c r="AB14142" s="9">
        <v>8134448</v>
      </c>
      <c r="AC14142" s="9" t="s">
        <v>14915</v>
      </c>
      <c r="AD14142" s="9" t="s">
        <v>800</v>
      </c>
      <c r="AE14142" s="5">
        <f t="shared" si="462"/>
        <v>0</v>
      </c>
      <c r="AF14142" s="5" t="str">
        <f t="shared" si="463"/>
        <v>Pokryto</v>
      </c>
      <c r="AG14142" s="153"/>
      <c r="AH14142" s="153"/>
      <c r="AI14142" t="s">
        <v>201</v>
      </c>
      <c r="AJ14142" t="s">
        <v>800</v>
      </c>
      <c r="AK14142" s="9" t="str">
        <f>VLOOKUP(Y14142,zdroj!D:AJ,33,0)</f>
        <v>katB</v>
      </c>
    </row>
    <row r="14143" spans="8:37" x14ac:dyDescent="0.25">
      <c r="H14143" s="8"/>
      <c r="I14143" s="8"/>
      <c r="N14143" s="23"/>
      <c r="O14143" s="24"/>
      <c r="P14143" s="19"/>
      <c r="Q14143" s="19"/>
      <c r="R14143" s="19"/>
      <c r="U14143" s="27"/>
      <c r="Y14143" s="9" t="s">
        <v>717</v>
      </c>
      <c r="Z14143" s="9" t="s">
        <v>462</v>
      </c>
      <c r="AA14143" s="9" t="s">
        <v>198</v>
      </c>
      <c r="AB14143" s="9">
        <v>8134456</v>
      </c>
      <c r="AC14143" s="9" t="s">
        <v>14916</v>
      </c>
      <c r="AD14143" s="9" t="s">
        <v>231</v>
      </c>
      <c r="AE14143" s="5">
        <f t="shared" si="462"/>
        <v>0</v>
      </c>
      <c r="AF14143" s="5" t="str">
        <f t="shared" si="463"/>
        <v>katB</v>
      </c>
      <c r="AG14143" s="153"/>
      <c r="AH14143" s="153"/>
      <c r="AI14143" t="s">
        <v>201</v>
      </c>
      <c r="AJ14143" t="s">
        <v>17878</v>
      </c>
      <c r="AK14143" s="9" t="str">
        <f>VLOOKUP(Y14143,zdroj!D:AJ,33,0)</f>
        <v>katB</v>
      </c>
    </row>
    <row r="14144" spans="8:37" x14ac:dyDescent="0.25">
      <c r="H14144" s="8"/>
      <c r="I14144" s="8"/>
      <c r="N14144" s="23"/>
      <c r="O14144" s="24"/>
      <c r="P14144" s="19"/>
      <c r="Q14144" s="19"/>
      <c r="R14144" s="19"/>
      <c r="U14144" s="27"/>
      <c r="Y14144" s="9" t="s">
        <v>717</v>
      </c>
      <c r="Z14144" s="9" t="s">
        <v>462</v>
      </c>
      <c r="AA14144" s="9" t="s">
        <v>198</v>
      </c>
      <c r="AB14144" s="9">
        <v>8134464</v>
      </c>
      <c r="AC14144" s="9" t="s">
        <v>14917</v>
      </c>
      <c r="AD14144" s="9" t="s">
        <v>231</v>
      </c>
      <c r="AE14144" s="5">
        <f t="shared" si="462"/>
        <v>0</v>
      </c>
      <c r="AF14144" s="5" t="str">
        <f t="shared" si="463"/>
        <v>katB</v>
      </c>
      <c r="AG14144" s="153"/>
      <c r="AH14144" s="153"/>
      <c r="AI14144" t="s">
        <v>201</v>
      </c>
      <c r="AJ14144" t="s">
        <v>17878</v>
      </c>
      <c r="AK14144" s="9" t="str">
        <f>VLOOKUP(Y14144,zdroj!D:AJ,33,0)</f>
        <v>katB</v>
      </c>
    </row>
    <row r="14145" spans="8:37" x14ac:dyDescent="0.25">
      <c r="H14145" s="8"/>
      <c r="I14145" s="8"/>
      <c r="N14145" s="23"/>
      <c r="O14145" s="24"/>
      <c r="P14145" s="19"/>
      <c r="Q14145" s="19"/>
      <c r="R14145" s="19"/>
      <c r="U14145" s="27"/>
      <c r="Y14145" s="9" t="s">
        <v>717</v>
      </c>
      <c r="Z14145" s="9" t="s">
        <v>462</v>
      </c>
      <c r="AA14145" s="9" t="s">
        <v>198</v>
      </c>
      <c r="AB14145" s="9">
        <v>8134499</v>
      </c>
      <c r="AC14145" s="9" t="s">
        <v>14918</v>
      </c>
      <c r="AD14145" s="9" t="s">
        <v>800</v>
      </c>
      <c r="AE14145" s="5">
        <f t="shared" si="462"/>
        <v>0</v>
      </c>
      <c r="AF14145" s="5" t="str">
        <f t="shared" si="463"/>
        <v>Pokryto</v>
      </c>
      <c r="AG14145" s="153"/>
      <c r="AH14145" s="153"/>
      <c r="AI14145" t="s">
        <v>201</v>
      </c>
      <c r="AJ14145" t="s">
        <v>800</v>
      </c>
      <c r="AK14145" s="9" t="str">
        <f>VLOOKUP(Y14145,zdroj!D:AJ,33,0)</f>
        <v>katB</v>
      </c>
    </row>
    <row r="14146" spans="8:37" x14ac:dyDescent="0.25">
      <c r="H14146" s="8"/>
      <c r="I14146" s="8"/>
      <c r="N14146" s="23"/>
      <c r="O14146" s="24"/>
      <c r="P14146" s="19"/>
      <c r="Q14146" s="19"/>
      <c r="R14146" s="19"/>
      <c r="U14146" s="27"/>
      <c r="Y14146" s="9" t="s">
        <v>717</v>
      </c>
      <c r="Z14146" s="9" t="s">
        <v>462</v>
      </c>
      <c r="AA14146" s="9" t="s">
        <v>198</v>
      </c>
      <c r="AB14146" s="9">
        <v>8134529</v>
      </c>
      <c r="AC14146" s="9" t="s">
        <v>14919</v>
      </c>
      <c r="AD14146" s="9" t="s">
        <v>800</v>
      </c>
      <c r="AE14146" s="5">
        <f t="shared" si="462"/>
        <v>0</v>
      </c>
      <c r="AF14146" s="5" t="str">
        <f t="shared" si="463"/>
        <v>Pokryto</v>
      </c>
      <c r="AG14146" s="153"/>
      <c r="AH14146" s="153"/>
      <c r="AI14146" t="s">
        <v>201</v>
      </c>
      <c r="AJ14146" t="s">
        <v>800</v>
      </c>
      <c r="AK14146" s="9" t="str">
        <f>VLOOKUP(Y14146,zdroj!D:AJ,33,0)</f>
        <v>katB</v>
      </c>
    </row>
    <row r="14147" spans="8:37" x14ac:dyDescent="0.25">
      <c r="H14147" s="8"/>
      <c r="I14147" s="8"/>
      <c r="N14147" s="23"/>
      <c r="O14147" s="24"/>
      <c r="P14147" s="19"/>
      <c r="Q14147" s="19"/>
      <c r="R14147" s="19"/>
      <c r="U14147" s="27"/>
      <c r="Y14147" s="9" t="s">
        <v>717</v>
      </c>
      <c r="Z14147" s="9" t="s">
        <v>462</v>
      </c>
      <c r="AA14147" s="9" t="s">
        <v>198</v>
      </c>
      <c r="AB14147" s="9">
        <v>8134537</v>
      </c>
      <c r="AC14147" s="9" t="s">
        <v>14920</v>
      </c>
      <c r="AD14147" s="9" t="s">
        <v>800</v>
      </c>
      <c r="AE14147" s="5">
        <f t="shared" si="462"/>
        <v>0</v>
      </c>
      <c r="AF14147" s="5" t="str">
        <f t="shared" si="463"/>
        <v>Pokryto</v>
      </c>
      <c r="AG14147" s="153"/>
      <c r="AH14147" s="153"/>
      <c r="AI14147" t="s">
        <v>201</v>
      </c>
      <c r="AJ14147" t="s">
        <v>800</v>
      </c>
      <c r="AK14147" s="9" t="str">
        <f>VLOOKUP(Y14147,zdroj!D:AJ,33,0)</f>
        <v>katB</v>
      </c>
    </row>
    <row r="14148" spans="8:37" x14ac:dyDescent="0.25">
      <c r="H14148" s="8"/>
      <c r="I14148" s="8"/>
      <c r="N14148" s="23"/>
      <c r="O14148" s="24"/>
      <c r="P14148" s="19"/>
      <c r="Q14148" s="19"/>
      <c r="R14148" s="19"/>
      <c r="U14148" s="27"/>
      <c r="Y14148" s="9" t="s">
        <v>717</v>
      </c>
      <c r="Z14148" s="9" t="s">
        <v>462</v>
      </c>
      <c r="AA14148" s="9" t="s">
        <v>198</v>
      </c>
      <c r="AB14148" s="9">
        <v>8134545</v>
      </c>
      <c r="AC14148" s="9" t="s">
        <v>14921</v>
      </c>
      <c r="AD14148" s="9" t="s">
        <v>800</v>
      </c>
      <c r="AE14148" s="5">
        <f t="shared" si="462"/>
        <v>0</v>
      </c>
      <c r="AF14148" s="5" t="str">
        <f t="shared" si="463"/>
        <v>Pokryto</v>
      </c>
      <c r="AG14148" s="153"/>
      <c r="AH14148" s="153"/>
      <c r="AI14148" t="s">
        <v>201</v>
      </c>
      <c r="AJ14148" t="s">
        <v>800</v>
      </c>
      <c r="AK14148" s="9" t="str">
        <f>VLOOKUP(Y14148,zdroj!D:AJ,33,0)</f>
        <v>katB</v>
      </c>
    </row>
    <row r="14149" spans="8:37" x14ac:dyDescent="0.25">
      <c r="H14149" s="8"/>
      <c r="I14149" s="8"/>
      <c r="N14149" s="23"/>
      <c r="O14149" s="24"/>
      <c r="P14149" s="19"/>
      <c r="Q14149" s="19"/>
      <c r="R14149" s="19"/>
      <c r="U14149" s="27"/>
      <c r="Y14149" s="9" t="s">
        <v>717</v>
      </c>
      <c r="Z14149" s="9" t="s">
        <v>462</v>
      </c>
      <c r="AA14149" s="9" t="s">
        <v>198</v>
      </c>
      <c r="AB14149" s="9">
        <v>8134553</v>
      </c>
      <c r="AC14149" s="9" t="s">
        <v>14922</v>
      </c>
      <c r="AD14149" s="9" t="s">
        <v>231</v>
      </c>
      <c r="AE14149" s="5">
        <f t="shared" si="462"/>
        <v>0</v>
      </c>
      <c r="AF14149" s="5" t="str">
        <f t="shared" si="463"/>
        <v>katB</v>
      </c>
      <c r="AG14149" s="153"/>
      <c r="AH14149" s="153"/>
      <c r="AI14149" t="s">
        <v>201</v>
      </c>
      <c r="AJ14149" t="s">
        <v>17878</v>
      </c>
      <c r="AK14149" s="9" t="str">
        <f>VLOOKUP(Y14149,zdroj!D:AJ,33,0)</f>
        <v>katB</v>
      </c>
    </row>
    <row r="14150" spans="8:37" x14ac:dyDescent="0.25">
      <c r="H14150" s="8"/>
      <c r="I14150" s="8"/>
      <c r="N14150" s="23"/>
      <c r="O14150" s="24"/>
      <c r="P14150" s="19"/>
      <c r="Q14150" s="19"/>
      <c r="R14150" s="19"/>
      <c r="U14150" s="27"/>
      <c r="Y14150" s="9" t="s">
        <v>717</v>
      </c>
      <c r="Z14150" s="9" t="s">
        <v>462</v>
      </c>
      <c r="AA14150" s="9" t="s">
        <v>198</v>
      </c>
      <c r="AB14150" s="9">
        <v>8134561</v>
      </c>
      <c r="AC14150" s="9" t="s">
        <v>14923</v>
      </c>
      <c r="AD14150" s="9" t="s">
        <v>800</v>
      </c>
      <c r="AE14150" s="5">
        <f t="shared" si="462"/>
        <v>0</v>
      </c>
      <c r="AF14150" s="5" t="str">
        <f t="shared" si="463"/>
        <v>Pokryto</v>
      </c>
      <c r="AG14150" s="153"/>
      <c r="AH14150" s="153"/>
      <c r="AI14150" t="s">
        <v>229</v>
      </c>
      <c r="AJ14150" t="s">
        <v>800</v>
      </c>
      <c r="AK14150" s="9" t="str">
        <f>VLOOKUP(Y14150,zdroj!D:AJ,33,0)</f>
        <v>katB</v>
      </c>
    </row>
    <row r="14151" spans="8:37" x14ac:dyDescent="0.25">
      <c r="H14151" s="8"/>
      <c r="I14151" s="8"/>
      <c r="N14151" s="23"/>
      <c r="O14151" s="24"/>
      <c r="P14151" s="19"/>
      <c r="Q14151" s="19"/>
      <c r="R14151" s="19"/>
      <c r="U14151" s="27"/>
      <c r="Y14151" s="9" t="s">
        <v>717</v>
      </c>
      <c r="Z14151" s="9" t="s">
        <v>462</v>
      </c>
      <c r="AA14151" s="9" t="s">
        <v>198</v>
      </c>
      <c r="AB14151" s="9">
        <v>8134570</v>
      </c>
      <c r="AC14151" s="9" t="s">
        <v>14924</v>
      </c>
      <c r="AD14151" s="9" t="s">
        <v>231</v>
      </c>
      <c r="AE14151" s="5">
        <f t="shared" si="462"/>
        <v>0</v>
      </c>
      <c r="AF14151" s="5" t="str">
        <f t="shared" si="463"/>
        <v>katB</v>
      </c>
      <c r="AG14151" s="153"/>
      <c r="AH14151" s="153"/>
      <c r="AI14151" t="s">
        <v>201</v>
      </c>
      <c r="AJ14151" t="s">
        <v>17878</v>
      </c>
      <c r="AK14151" s="9" t="str">
        <f>VLOOKUP(Y14151,zdroj!D:AJ,33,0)</f>
        <v>katB</v>
      </c>
    </row>
    <row r="14152" spans="8:37" x14ac:dyDescent="0.25">
      <c r="H14152" s="8"/>
      <c r="I14152" s="8"/>
      <c r="N14152" s="23"/>
      <c r="O14152" s="24"/>
      <c r="P14152" s="19"/>
      <c r="Q14152" s="19"/>
      <c r="R14152" s="19"/>
      <c r="U14152" s="27"/>
      <c r="Y14152" s="9" t="s">
        <v>717</v>
      </c>
      <c r="Z14152" s="9" t="s">
        <v>462</v>
      </c>
      <c r="AA14152" s="9" t="s">
        <v>198</v>
      </c>
      <c r="AB14152" s="9">
        <v>8134596</v>
      </c>
      <c r="AC14152" s="9" t="s">
        <v>14925</v>
      </c>
      <c r="AD14152" s="9" t="s">
        <v>231</v>
      </c>
      <c r="AE14152" s="5">
        <f t="shared" si="462"/>
        <v>0</v>
      </c>
      <c r="AF14152" s="5" t="str">
        <f t="shared" si="463"/>
        <v>katB</v>
      </c>
      <c r="AG14152" s="153"/>
      <c r="AH14152" s="153"/>
      <c r="AI14152" t="s">
        <v>201</v>
      </c>
      <c r="AJ14152" t="s">
        <v>17878</v>
      </c>
      <c r="AK14152" s="9" t="str">
        <f>VLOOKUP(Y14152,zdroj!D:AJ,33,0)</f>
        <v>katB</v>
      </c>
    </row>
    <row r="14153" spans="8:37" x14ac:dyDescent="0.25">
      <c r="H14153" s="8"/>
      <c r="I14153" s="8"/>
      <c r="N14153" s="23"/>
      <c r="O14153" s="24"/>
      <c r="P14153" s="19"/>
      <c r="Q14153" s="19"/>
      <c r="R14153" s="19"/>
      <c r="U14153" s="27"/>
      <c r="Y14153" s="9" t="s">
        <v>717</v>
      </c>
      <c r="Z14153" s="9" t="s">
        <v>462</v>
      </c>
      <c r="AA14153" s="9" t="s">
        <v>198</v>
      </c>
      <c r="AB14153" s="9">
        <v>8134618</v>
      </c>
      <c r="AC14153" s="9" t="s">
        <v>14926</v>
      </c>
      <c r="AD14153" s="9" t="s">
        <v>231</v>
      </c>
      <c r="AE14153" s="5">
        <f t="shared" si="462"/>
        <v>0</v>
      </c>
      <c r="AF14153" s="5" t="str">
        <f t="shared" si="463"/>
        <v>katB</v>
      </c>
      <c r="AG14153" s="153"/>
      <c r="AH14153" s="153"/>
      <c r="AI14153" t="s">
        <v>201</v>
      </c>
      <c r="AJ14153" t="s">
        <v>17878</v>
      </c>
      <c r="AK14153" s="9" t="str">
        <f>VLOOKUP(Y14153,zdroj!D:AJ,33,0)</f>
        <v>katB</v>
      </c>
    </row>
    <row r="14154" spans="8:37" x14ac:dyDescent="0.25">
      <c r="H14154" s="8"/>
      <c r="I14154" s="8"/>
      <c r="N14154" s="23"/>
      <c r="O14154" s="24"/>
      <c r="P14154" s="19"/>
      <c r="Q14154" s="19"/>
      <c r="R14154" s="19"/>
      <c r="U14154" s="27"/>
      <c r="Y14154" s="9" t="s">
        <v>717</v>
      </c>
      <c r="Z14154" s="9" t="s">
        <v>462</v>
      </c>
      <c r="AA14154" s="9" t="s">
        <v>198</v>
      </c>
      <c r="AB14154" s="9">
        <v>8134626</v>
      </c>
      <c r="AC14154" s="9" t="s">
        <v>14927</v>
      </c>
      <c r="AD14154" s="9" t="s">
        <v>231</v>
      </c>
      <c r="AE14154" s="5">
        <f t="shared" ref="AE14154:AE14217" si="464">VLOOKUP(Y14154,K:T,10,0)</f>
        <v>0</v>
      </c>
      <c r="AF14154" s="5" t="str">
        <f t="shared" ref="AF14154:AF14217" si="465">IF(AE14154="A",IF(AD14154="katA","katB",AD14154),AD14154)</f>
        <v>katB</v>
      </c>
      <c r="AG14154" s="153"/>
      <c r="AH14154" s="153"/>
      <c r="AI14154" t="s">
        <v>201</v>
      </c>
      <c r="AJ14154" t="s">
        <v>17878</v>
      </c>
      <c r="AK14154" s="9" t="str">
        <f>VLOOKUP(Y14154,zdroj!D:AJ,33,0)</f>
        <v>katB</v>
      </c>
    </row>
    <row r="14155" spans="8:37" x14ac:dyDescent="0.25">
      <c r="H14155" s="8"/>
      <c r="I14155" s="8"/>
      <c r="N14155" s="23"/>
      <c r="O14155" s="24"/>
      <c r="P14155" s="19"/>
      <c r="Q14155" s="19"/>
      <c r="R14155" s="19"/>
      <c r="U14155" s="27"/>
      <c r="Y14155" s="9" t="s">
        <v>717</v>
      </c>
      <c r="Z14155" s="9" t="s">
        <v>462</v>
      </c>
      <c r="AA14155" s="9" t="s">
        <v>198</v>
      </c>
      <c r="AB14155" s="9">
        <v>8134634</v>
      </c>
      <c r="AC14155" s="9" t="s">
        <v>14928</v>
      </c>
      <c r="AD14155" s="9" t="s">
        <v>231</v>
      </c>
      <c r="AE14155" s="5">
        <f t="shared" si="464"/>
        <v>0</v>
      </c>
      <c r="AF14155" s="5" t="str">
        <f t="shared" si="465"/>
        <v>katB</v>
      </c>
      <c r="AG14155" s="153"/>
      <c r="AH14155" s="153"/>
      <c r="AI14155" t="s">
        <v>201</v>
      </c>
      <c r="AJ14155" t="s">
        <v>17878</v>
      </c>
      <c r="AK14155" s="9" t="str">
        <f>VLOOKUP(Y14155,zdroj!D:AJ,33,0)</f>
        <v>katB</v>
      </c>
    </row>
    <row r="14156" spans="8:37" x14ac:dyDescent="0.25">
      <c r="H14156" s="8"/>
      <c r="I14156" s="8"/>
      <c r="N14156" s="23"/>
      <c r="O14156" s="24"/>
      <c r="P14156" s="19"/>
      <c r="Q14156" s="19"/>
      <c r="R14156" s="19"/>
      <c r="U14156" s="27"/>
      <c r="Y14156" s="9" t="s">
        <v>717</v>
      </c>
      <c r="Z14156" s="9" t="s">
        <v>462</v>
      </c>
      <c r="AA14156" s="9" t="s">
        <v>198</v>
      </c>
      <c r="AB14156" s="9">
        <v>8134651</v>
      </c>
      <c r="AC14156" s="9" t="s">
        <v>14929</v>
      </c>
      <c r="AD14156" s="9" t="s">
        <v>231</v>
      </c>
      <c r="AE14156" s="5">
        <f t="shared" si="464"/>
        <v>0</v>
      </c>
      <c r="AF14156" s="5" t="str">
        <f t="shared" si="465"/>
        <v>katB</v>
      </c>
      <c r="AG14156" s="153"/>
      <c r="AH14156" s="153"/>
      <c r="AI14156" t="s">
        <v>201</v>
      </c>
      <c r="AJ14156" t="s">
        <v>17878</v>
      </c>
      <c r="AK14156" s="9" t="str">
        <f>VLOOKUP(Y14156,zdroj!D:AJ,33,0)</f>
        <v>katB</v>
      </c>
    </row>
    <row r="14157" spans="8:37" x14ac:dyDescent="0.25">
      <c r="H14157" s="8"/>
      <c r="I14157" s="8"/>
      <c r="N14157" s="23"/>
      <c r="O14157" s="24"/>
      <c r="P14157" s="19"/>
      <c r="Q14157" s="19"/>
      <c r="R14157" s="19"/>
      <c r="U14157" s="27"/>
      <c r="Y14157" s="9" t="s">
        <v>717</v>
      </c>
      <c r="Z14157" s="9" t="s">
        <v>462</v>
      </c>
      <c r="AA14157" s="9" t="s">
        <v>198</v>
      </c>
      <c r="AB14157" s="9">
        <v>25785338</v>
      </c>
      <c r="AC14157" s="9" t="s">
        <v>14930</v>
      </c>
      <c r="AD14157" s="9" t="s">
        <v>800</v>
      </c>
      <c r="AE14157" s="5">
        <f t="shared" si="464"/>
        <v>0</v>
      </c>
      <c r="AF14157" s="5" t="str">
        <f t="shared" si="465"/>
        <v>Pokryto</v>
      </c>
      <c r="AG14157" s="153"/>
      <c r="AH14157" s="153"/>
      <c r="AI14157" t="s">
        <v>201</v>
      </c>
      <c r="AJ14157" t="s">
        <v>800</v>
      </c>
      <c r="AK14157" s="9" t="str">
        <f>VLOOKUP(Y14157,zdroj!D:AJ,33,0)</f>
        <v>katB</v>
      </c>
    </row>
    <row r="14158" spans="8:37" x14ac:dyDescent="0.25">
      <c r="H14158" s="8"/>
      <c r="I14158" s="8"/>
      <c r="N14158" s="23"/>
      <c r="O14158" s="24"/>
      <c r="P14158" s="19"/>
      <c r="Q14158" s="19"/>
      <c r="R14158" s="19"/>
      <c r="U14158" s="27"/>
      <c r="Y14158" s="9" t="s">
        <v>717</v>
      </c>
      <c r="Z14158" s="9" t="s">
        <v>462</v>
      </c>
      <c r="AA14158" s="9" t="s">
        <v>198</v>
      </c>
      <c r="AB14158" s="9">
        <v>8134693</v>
      </c>
      <c r="AC14158" s="9" t="s">
        <v>14931</v>
      </c>
      <c r="AD14158" s="9" t="s">
        <v>231</v>
      </c>
      <c r="AE14158" s="5">
        <f t="shared" si="464"/>
        <v>0</v>
      </c>
      <c r="AF14158" s="5" t="str">
        <f t="shared" si="465"/>
        <v>katB</v>
      </c>
      <c r="AG14158" s="153"/>
      <c r="AH14158" s="153"/>
      <c r="AI14158" t="s">
        <v>201</v>
      </c>
      <c r="AJ14158" t="s">
        <v>17878</v>
      </c>
      <c r="AK14158" s="9" t="str">
        <f>VLOOKUP(Y14158,zdroj!D:AJ,33,0)</f>
        <v>katB</v>
      </c>
    </row>
    <row r="14159" spans="8:37" x14ac:dyDescent="0.25">
      <c r="H14159" s="8"/>
      <c r="I14159" s="8"/>
      <c r="N14159" s="23"/>
      <c r="O14159" s="24"/>
      <c r="P14159" s="19"/>
      <c r="Q14159" s="19"/>
      <c r="R14159" s="19"/>
      <c r="U14159" s="27"/>
      <c r="Y14159" s="9" t="s">
        <v>717</v>
      </c>
      <c r="Z14159" s="9" t="s">
        <v>462</v>
      </c>
      <c r="AA14159" s="9" t="s">
        <v>198</v>
      </c>
      <c r="AB14159" s="9">
        <v>8134707</v>
      </c>
      <c r="AC14159" s="9" t="s">
        <v>14932</v>
      </c>
      <c r="AD14159" s="9" t="s">
        <v>231</v>
      </c>
      <c r="AE14159" s="5">
        <f t="shared" si="464"/>
        <v>0</v>
      </c>
      <c r="AF14159" s="5" t="str">
        <f t="shared" si="465"/>
        <v>katB</v>
      </c>
      <c r="AG14159" s="153"/>
      <c r="AH14159" s="153"/>
      <c r="AI14159" t="s">
        <v>201</v>
      </c>
      <c r="AJ14159" t="s">
        <v>17878</v>
      </c>
      <c r="AK14159" s="9" t="str">
        <f>VLOOKUP(Y14159,zdroj!D:AJ,33,0)</f>
        <v>katB</v>
      </c>
    </row>
    <row r="14160" spans="8:37" x14ac:dyDescent="0.25">
      <c r="H14160" s="8"/>
      <c r="I14160" s="8"/>
      <c r="N14160" s="23"/>
      <c r="O14160" s="24"/>
      <c r="P14160" s="19"/>
      <c r="Q14160" s="19"/>
      <c r="R14160" s="19"/>
      <c r="U14160" s="27"/>
      <c r="Y14160" s="9" t="s">
        <v>717</v>
      </c>
      <c r="Z14160" s="9" t="s">
        <v>462</v>
      </c>
      <c r="AA14160" s="9" t="s">
        <v>198</v>
      </c>
      <c r="AB14160" s="9">
        <v>8134715</v>
      </c>
      <c r="AC14160" s="9" t="s">
        <v>14933</v>
      </c>
      <c r="AD14160" s="9" t="s">
        <v>231</v>
      </c>
      <c r="AE14160" s="5">
        <f t="shared" si="464"/>
        <v>0</v>
      </c>
      <c r="AF14160" s="5" t="str">
        <f t="shared" si="465"/>
        <v>katB</v>
      </c>
      <c r="AG14160" s="153"/>
      <c r="AH14160" s="153"/>
      <c r="AI14160" t="s">
        <v>201</v>
      </c>
      <c r="AJ14160" t="s">
        <v>17878</v>
      </c>
      <c r="AK14160" s="9" t="str">
        <f>VLOOKUP(Y14160,zdroj!D:AJ,33,0)</f>
        <v>katB</v>
      </c>
    </row>
    <row r="14161" spans="8:37" x14ac:dyDescent="0.25">
      <c r="H14161" s="8"/>
      <c r="I14161" s="8"/>
      <c r="N14161" s="23"/>
      <c r="O14161" s="24"/>
      <c r="P14161" s="19"/>
      <c r="Q14161" s="19"/>
      <c r="R14161" s="19"/>
      <c r="U14161" s="27"/>
      <c r="Y14161" s="9" t="s">
        <v>717</v>
      </c>
      <c r="Z14161" s="9" t="s">
        <v>462</v>
      </c>
      <c r="AA14161" s="9" t="s">
        <v>198</v>
      </c>
      <c r="AB14161" s="9">
        <v>8134766</v>
      </c>
      <c r="AC14161" s="9" t="s">
        <v>14934</v>
      </c>
      <c r="AD14161" s="9" t="s">
        <v>231</v>
      </c>
      <c r="AE14161" s="5">
        <f t="shared" si="464"/>
        <v>0</v>
      </c>
      <c r="AF14161" s="5" t="str">
        <f t="shared" si="465"/>
        <v>katB</v>
      </c>
      <c r="AG14161" s="153"/>
      <c r="AH14161" s="153"/>
      <c r="AI14161" t="s">
        <v>201</v>
      </c>
      <c r="AJ14161" t="s">
        <v>17878</v>
      </c>
      <c r="AK14161" s="9" t="str">
        <f>VLOOKUP(Y14161,zdroj!D:AJ,33,0)</f>
        <v>katB</v>
      </c>
    </row>
    <row r="14162" spans="8:37" x14ac:dyDescent="0.25">
      <c r="H14162" s="8"/>
      <c r="I14162" s="8"/>
      <c r="N14162" s="23"/>
      <c r="O14162" s="24"/>
      <c r="P14162" s="19"/>
      <c r="Q14162" s="19"/>
      <c r="R14162" s="19"/>
      <c r="U14162" s="27"/>
      <c r="Y14162" s="9" t="s">
        <v>717</v>
      </c>
      <c r="Z14162" s="9" t="s">
        <v>462</v>
      </c>
      <c r="AA14162" s="9" t="s">
        <v>198</v>
      </c>
      <c r="AB14162" s="9">
        <v>8134804</v>
      </c>
      <c r="AC14162" s="9" t="s">
        <v>14935</v>
      </c>
      <c r="AD14162" s="9" t="s">
        <v>231</v>
      </c>
      <c r="AE14162" s="5">
        <f t="shared" si="464"/>
        <v>0</v>
      </c>
      <c r="AF14162" s="5" t="str">
        <f t="shared" si="465"/>
        <v>katB</v>
      </c>
      <c r="AG14162" s="153"/>
      <c r="AH14162" s="153"/>
      <c r="AI14162" t="s">
        <v>201</v>
      </c>
      <c r="AJ14162" t="s">
        <v>17878</v>
      </c>
      <c r="AK14162" s="9" t="str">
        <f>VLOOKUP(Y14162,zdroj!D:AJ,33,0)</f>
        <v>katB</v>
      </c>
    </row>
    <row r="14163" spans="8:37" x14ac:dyDescent="0.25">
      <c r="H14163" s="8"/>
      <c r="I14163" s="8"/>
      <c r="N14163" s="23"/>
      <c r="O14163" s="24"/>
      <c r="P14163" s="19"/>
      <c r="Q14163" s="19"/>
      <c r="R14163" s="19"/>
      <c r="U14163" s="27"/>
      <c r="Y14163" s="9" t="s">
        <v>717</v>
      </c>
      <c r="Z14163" s="9" t="s">
        <v>462</v>
      </c>
      <c r="AA14163" s="9" t="s">
        <v>198</v>
      </c>
      <c r="AB14163" s="9">
        <v>8134812</v>
      </c>
      <c r="AC14163" s="9" t="s">
        <v>14936</v>
      </c>
      <c r="AD14163" s="9" t="s">
        <v>231</v>
      </c>
      <c r="AE14163" s="5">
        <f t="shared" si="464"/>
        <v>0</v>
      </c>
      <c r="AF14163" s="5" t="str">
        <f t="shared" si="465"/>
        <v>katB</v>
      </c>
      <c r="AG14163" s="153"/>
      <c r="AH14163" s="153"/>
      <c r="AI14163" t="s">
        <v>201</v>
      </c>
      <c r="AJ14163" t="s">
        <v>17878</v>
      </c>
      <c r="AK14163" s="9" t="str">
        <f>VLOOKUP(Y14163,zdroj!D:AJ,33,0)</f>
        <v>katB</v>
      </c>
    </row>
    <row r="14164" spans="8:37" x14ac:dyDescent="0.25">
      <c r="H14164" s="8"/>
      <c r="I14164" s="8"/>
      <c r="N14164" s="23"/>
      <c r="O14164" s="24"/>
      <c r="P14164" s="19"/>
      <c r="Q14164" s="19"/>
      <c r="R14164" s="19"/>
      <c r="U14164" s="27"/>
      <c r="Y14164" s="9" t="s">
        <v>717</v>
      </c>
      <c r="Z14164" s="9" t="s">
        <v>462</v>
      </c>
      <c r="AA14164" s="9" t="s">
        <v>198</v>
      </c>
      <c r="AB14164" s="9">
        <v>8134839</v>
      </c>
      <c r="AC14164" s="9" t="s">
        <v>14937</v>
      </c>
      <c r="AD14164" s="9" t="s">
        <v>800</v>
      </c>
      <c r="AE14164" s="5">
        <f t="shared" si="464"/>
        <v>0</v>
      </c>
      <c r="AF14164" s="5" t="str">
        <f t="shared" si="465"/>
        <v>Pokryto</v>
      </c>
      <c r="AG14164" s="153"/>
      <c r="AH14164" s="153"/>
      <c r="AI14164" t="s">
        <v>201</v>
      </c>
      <c r="AJ14164" t="s">
        <v>800</v>
      </c>
      <c r="AK14164" s="9" t="str">
        <f>VLOOKUP(Y14164,zdroj!D:AJ,33,0)</f>
        <v>katB</v>
      </c>
    </row>
    <row r="14165" spans="8:37" x14ac:dyDescent="0.25">
      <c r="H14165" s="8"/>
      <c r="I14165" s="8"/>
      <c r="N14165" s="23"/>
      <c r="O14165" s="24"/>
      <c r="P14165" s="19"/>
      <c r="Q14165" s="19"/>
      <c r="R14165" s="19"/>
      <c r="U14165" s="27"/>
      <c r="Y14165" s="9" t="s">
        <v>717</v>
      </c>
      <c r="Z14165" s="9" t="s">
        <v>462</v>
      </c>
      <c r="AA14165" s="9" t="s">
        <v>198</v>
      </c>
      <c r="AB14165" s="9">
        <v>8134855</v>
      </c>
      <c r="AC14165" s="9" t="s">
        <v>14938</v>
      </c>
      <c r="AD14165" s="9" t="s">
        <v>800</v>
      </c>
      <c r="AE14165" s="5">
        <f t="shared" si="464"/>
        <v>0</v>
      </c>
      <c r="AF14165" s="5" t="str">
        <f t="shared" si="465"/>
        <v>Pokryto</v>
      </c>
      <c r="AG14165" s="153"/>
      <c r="AH14165" s="153"/>
      <c r="AI14165" t="s">
        <v>201</v>
      </c>
      <c r="AJ14165" t="s">
        <v>800</v>
      </c>
      <c r="AK14165" s="9" t="str">
        <f>VLOOKUP(Y14165,zdroj!D:AJ,33,0)</f>
        <v>katB</v>
      </c>
    </row>
    <row r="14166" spans="8:37" x14ac:dyDescent="0.25">
      <c r="H14166" s="8"/>
      <c r="I14166" s="8"/>
      <c r="N14166" s="23"/>
      <c r="O14166" s="24"/>
      <c r="P14166" s="19"/>
      <c r="Q14166" s="19"/>
      <c r="R14166" s="19"/>
      <c r="U14166" s="27"/>
      <c r="Y14166" s="9" t="s">
        <v>717</v>
      </c>
      <c r="Z14166" s="9" t="s">
        <v>462</v>
      </c>
      <c r="AA14166" s="9" t="s">
        <v>198</v>
      </c>
      <c r="AB14166" s="9">
        <v>8134863</v>
      </c>
      <c r="AC14166" s="9" t="s">
        <v>14939</v>
      </c>
      <c r="AD14166" s="9" t="s">
        <v>231</v>
      </c>
      <c r="AE14166" s="5">
        <f t="shared" si="464"/>
        <v>0</v>
      </c>
      <c r="AF14166" s="5" t="str">
        <f t="shared" si="465"/>
        <v>katB</v>
      </c>
      <c r="AG14166" s="153"/>
      <c r="AH14166" s="153"/>
      <c r="AI14166" t="s">
        <v>201</v>
      </c>
      <c r="AJ14166" t="s">
        <v>17878</v>
      </c>
      <c r="AK14166" s="9" t="str">
        <f>VLOOKUP(Y14166,zdroj!D:AJ,33,0)</f>
        <v>katB</v>
      </c>
    </row>
    <row r="14167" spans="8:37" x14ac:dyDescent="0.25">
      <c r="H14167" s="8"/>
      <c r="I14167" s="8"/>
      <c r="N14167" s="23"/>
      <c r="O14167" s="24"/>
      <c r="P14167" s="19"/>
      <c r="Q14167" s="19"/>
      <c r="R14167" s="19"/>
      <c r="U14167" s="27"/>
      <c r="Y14167" s="9" t="s">
        <v>717</v>
      </c>
      <c r="Z14167" s="9" t="s">
        <v>462</v>
      </c>
      <c r="AA14167" s="9" t="s">
        <v>198</v>
      </c>
      <c r="AB14167" s="9">
        <v>8134901</v>
      </c>
      <c r="AC14167" s="9" t="s">
        <v>14940</v>
      </c>
      <c r="AD14167" s="9" t="s">
        <v>800</v>
      </c>
      <c r="AE14167" s="5">
        <f t="shared" si="464"/>
        <v>0</v>
      </c>
      <c r="AF14167" s="5" t="str">
        <f t="shared" si="465"/>
        <v>Pokryto</v>
      </c>
      <c r="AG14167" s="153"/>
      <c r="AH14167" s="153"/>
      <c r="AI14167" t="s">
        <v>201</v>
      </c>
      <c r="AJ14167" t="s">
        <v>800</v>
      </c>
      <c r="AK14167" s="9" t="str">
        <f>VLOOKUP(Y14167,zdroj!D:AJ,33,0)</f>
        <v>katB</v>
      </c>
    </row>
    <row r="14168" spans="8:37" x14ac:dyDescent="0.25">
      <c r="H14168" s="8"/>
      <c r="I14168" s="8"/>
      <c r="N14168" s="23"/>
      <c r="O14168" s="24"/>
      <c r="P14168" s="19"/>
      <c r="Q14168" s="19"/>
      <c r="R14168" s="19"/>
      <c r="U14168" s="27"/>
      <c r="Y14168" s="9" t="s">
        <v>717</v>
      </c>
      <c r="Z14168" s="9" t="s">
        <v>462</v>
      </c>
      <c r="AA14168" s="9" t="s">
        <v>198</v>
      </c>
      <c r="AB14168" s="9">
        <v>8134936</v>
      </c>
      <c r="AC14168" s="9" t="s">
        <v>14941</v>
      </c>
      <c r="AD14168" s="9" t="s">
        <v>800</v>
      </c>
      <c r="AE14168" s="5">
        <f t="shared" si="464"/>
        <v>0</v>
      </c>
      <c r="AF14168" s="5" t="str">
        <f t="shared" si="465"/>
        <v>Pokryto</v>
      </c>
      <c r="AG14168" s="153"/>
      <c r="AH14168" s="153"/>
      <c r="AI14168" t="s">
        <v>201</v>
      </c>
      <c r="AJ14168" t="s">
        <v>800</v>
      </c>
      <c r="AK14168" s="9" t="str">
        <f>VLOOKUP(Y14168,zdroj!D:AJ,33,0)</f>
        <v>katB</v>
      </c>
    </row>
    <row r="14169" spans="8:37" x14ac:dyDescent="0.25">
      <c r="H14169" s="8"/>
      <c r="I14169" s="8"/>
      <c r="N14169" s="23"/>
      <c r="O14169" s="24"/>
      <c r="P14169" s="19"/>
      <c r="Q14169" s="19"/>
      <c r="R14169" s="19"/>
      <c r="U14169" s="27"/>
      <c r="Y14169" s="9" t="s">
        <v>717</v>
      </c>
      <c r="Z14169" s="9" t="s">
        <v>462</v>
      </c>
      <c r="AA14169" s="9" t="s">
        <v>198</v>
      </c>
      <c r="AB14169" s="9">
        <v>8134944</v>
      </c>
      <c r="AC14169" s="9" t="s">
        <v>14942</v>
      </c>
      <c r="AD14169" s="9" t="s">
        <v>800</v>
      </c>
      <c r="AE14169" s="5">
        <f t="shared" si="464"/>
        <v>0</v>
      </c>
      <c r="AF14169" s="5" t="str">
        <f t="shared" si="465"/>
        <v>Pokryto</v>
      </c>
      <c r="AG14169" s="153"/>
      <c r="AH14169" s="153"/>
      <c r="AI14169" t="s">
        <v>201</v>
      </c>
      <c r="AJ14169" t="s">
        <v>800</v>
      </c>
      <c r="AK14169" s="9" t="str">
        <f>VLOOKUP(Y14169,zdroj!D:AJ,33,0)</f>
        <v>katB</v>
      </c>
    </row>
    <row r="14170" spans="8:37" x14ac:dyDescent="0.25">
      <c r="H14170" s="8"/>
      <c r="I14170" s="8"/>
      <c r="N14170" s="23"/>
      <c r="O14170" s="24"/>
      <c r="P14170" s="19"/>
      <c r="Q14170" s="19"/>
      <c r="R14170" s="19"/>
      <c r="U14170" s="27"/>
      <c r="Y14170" s="9" t="s">
        <v>717</v>
      </c>
      <c r="Z14170" s="9" t="s">
        <v>462</v>
      </c>
      <c r="AA14170" s="9" t="s">
        <v>198</v>
      </c>
      <c r="AB14170" s="9">
        <v>8134952</v>
      </c>
      <c r="AC14170" s="9" t="s">
        <v>14943</v>
      </c>
      <c r="AD14170" s="9" t="s">
        <v>231</v>
      </c>
      <c r="AE14170" s="5">
        <f t="shared" si="464"/>
        <v>0</v>
      </c>
      <c r="AF14170" s="5" t="str">
        <f t="shared" si="465"/>
        <v>katB</v>
      </c>
      <c r="AG14170" s="153"/>
      <c r="AH14170" s="153"/>
      <c r="AI14170" t="s">
        <v>201</v>
      </c>
      <c r="AJ14170" t="s">
        <v>17878</v>
      </c>
      <c r="AK14170" s="9" t="str">
        <f>VLOOKUP(Y14170,zdroj!D:AJ,33,0)</f>
        <v>katB</v>
      </c>
    </row>
    <row r="14171" spans="8:37" x14ac:dyDescent="0.25">
      <c r="H14171" s="8"/>
      <c r="I14171" s="8"/>
      <c r="N14171" s="23"/>
      <c r="O14171" s="24"/>
      <c r="P14171" s="19"/>
      <c r="Q14171" s="19"/>
      <c r="R14171" s="19"/>
      <c r="U14171" s="27"/>
      <c r="Y14171" s="9" t="s">
        <v>717</v>
      </c>
      <c r="Z14171" s="9" t="s">
        <v>462</v>
      </c>
      <c r="AA14171" s="9" t="s">
        <v>198</v>
      </c>
      <c r="AB14171" s="9">
        <v>8134961</v>
      </c>
      <c r="AC14171" s="9" t="s">
        <v>14944</v>
      </c>
      <c r="AD14171" s="9" t="s">
        <v>231</v>
      </c>
      <c r="AE14171" s="5">
        <f t="shared" si="464"/>
        <v>0</v>
      </c>
      <c r="AF14171" s="5" t="str">
        <f t="shared" si="465"/>
        <v>katB</v>
      </c>
      <c r="AG14171" s="153"/>
      <c r="AH14171" s="153"/>
      <c r="AI14171" t="s">
        <v>201</v>
      </c>
      <c r="AJ14171" t="s">
        <v>17878</v>
      </c>
      <c r="AK14171" s="9" t="str">
        <f>VLOOKUP(Y14171,zdroj!D:AJ,33,0)</f>
        <v>katB</v>
      </c>
    </row>
    <row r="14172" spans="8:37" x14ac:dyDescent="0.25">
      <c r="H14172" s="8"/>
      <c r="I14172" s="8"/>
      <c r="N14172" s="23"/>
      <c r="O14172" s="24"/>
      <c r="P14172" s="19"/>
      <c r="Q14172" s="19"/>
      <c r="R14172" s="19"/>
      <c r="U14172" s="27"/>
      <c r="Y14172" s="9" t="s">
        <v>717</v>
      </c>
      <c r="Z14172" s="9" t="s">
        <v>462</v>
      </c>
      <c r="AA14172" s="9" t="s">
        <v>198</v>
      </c>
      <c r="AB14172" s="9">
        <v>8134332</v>
      </c>
      <c r="AC14172" s="9" t="s">
        <v>14945</v>
      </c>
      <c r="AD14172" s="9" t="s">
        <v>231</v>
      </c>
      <c r="AE14172" s="5">
        <f t="shared" si="464"/>
        <v>0</v>
      </c>
      <c r="AF14172" s="5" t="str">
        <f t="shared" si="465"/>
        <v>katB</v>
      </c>
      <c r="AG14172" s="153"/>
      <c r="AH14172" s="153"/>
      <c r="AI14172" t="s">
        <v>201</v>
      </c>
      <c r="AJ14172" t="s">
        <v>17878</v>
      </c>
      <c r="AK14172" s="9" t="str">
        <f>VLOOKUP(Y14172,zdroj!D:AJ,33,0)</f>
        <v>katB</v>
      </c>
    </row>
    <row r="14173" spans="8:37" x14ac:dyDescent="0.25">
      <c r="H14173" s="8"/>
      <c r="I14173" s="8"/>
      <c r="N14173" s="23"/>
      <c r="O14173" s="24"/>
      <c r="P14173" s="19"/>
      <c r="Q14173" s="19"/>
      <c r="R14173" s="19"/>
      <c r="U14173" s="27"/>
      <c r="Y14173" s="9" t="s">
        <v>717</v>
      </c>
      <c r="Z14173" s="9" t="s">
        <v>462</v>
      </c>
      <c r="AA14173" s="9" t="s">
        <v>198</v>
      </c>
      <c r="AB14173" s="9">
        <v>74613227</v>
      </c>
      <c r="AC14173" s="9" t="s">
        <v>14946</v>
      </c>
      <c r="AD14173" s="9" t="s">
        <v>800</v>
      </c>
      <c r="AE14173" s="5">
        <f t="shared" si="464"/>
        <v>0</v>
      </c>
      <c r="AF14173" s="5" t="str">
        <f t="shared" si="465"/>
        <v>Pokryto</v>
      </c>
      <c r="AG14173" s="153"/>
      <c r="AH14173" s="153"/>
      <c r="AI14173" t="s">
        <v>201</v>
      </c>
      <c r="AJ14173" t="s">
        <v>800</v>
      </c>
      <c r="AK14173" s="9" t="str">
        <f>VLOOKUP(Y14173,zdroj!D:AJ,33,0)</f>
        <v>katB</v>
      </c>
    </row>
    <row r="14174" spans="8:37" x14ac:dyDescent="0.25">
      <c r="H14174" s="8"/>
      <c r="I14174" s="8"/>
      <c r="N14174" s="23"/>
      <c r="O14174" s="24"/>
      <c r="P14174" s="19"/>
      <c r="Q14174" s="19"/>
      <c r="R14174" s="19"/>
      <c r="U14174" s="27"/>
      <c r="Y14174" s="9" t="s">
        <v>720</v>
      </c>
      <c r="Z14174" s="9" t="s">
        <v>462</v>
      </c>
      <c r="AA14174" s="9" t="s">
        <v>237</v>
      </c>
      <c r="AB14174" s="9">
        <v>8094861</v>
      </c>
      <c r="AC14174" s="9" t="s">
        <v>14947</v>
      </c>
      <c r="AD14174" s="9" t="s">
        <v>231</v>
      </c>
      <c r="AE14174" s="5">
        <f t="shared" si="464"/>
        <v>0</v>
      </c>
      <c r="AF14174" s="5" t="str">
        <f t="shared" si="465"/>
        <v>katB</v>
      </c>
      <c r="AG14174" s="153"/>
      <c r="AH14174" s="153"/>
      <c r="AI14174" t="s">
        <v>17879</v>
      </c>
      <c r="AJ14174" t="s">
        <v>17878</v>
      </c>
      <c r="AK14174" s="9" t="str">
        <f>VLOOKUP(Y14174,zdroj!D:AJ,33,0)</f>
        <v>katA</v>
      </c>
    </row>
    <row r="14175" spans="8:37" x14ac:dyDescent="0.25">
      <c r="H14175" s="8"/>
      <c r="I14175" s="8"/>
      <c r="N14175" s="23"/>
      <c r="O14175" s="24"/>
      <c r="P14175" s="19"/>
      <c r="Q14175" s="19"/>
      <c r="R14175" s="19"/>
      <c r="U14175" s="27"/>
      <c r="Y14175" s="9" t="s">
        <v>720</v>
      </c>
      <c r="Z14175" s="9" t="s">
        <v>462</v>
      </c>
      <c r="AA14175" s="9" t="s">
        <v>237</v>
      </c>
      <c r="AB14175" s="9">
        <v>8095051</v>
      </c>
      <c r="AC14175" s="9" t="s">
        <v>14948</v>
      </c>
      <c r="AD14175" s="9" t="s">
        <v>225</v>
      </c>
      <c r="AE14175" s="5">
        <f t="shared" si="464"/>
        <v>0</v>
      </c>
      <c r="AF14175" s="5" t="str">
        <f t="shared" si="465"/>
        <v>katA</v>
      </c>
      <c r="AG14175" s="153"/>
      <c r="AH14175" s="153"/>
      <c r="AI14175" t="s">
        <v>201</v>
      </c>
      <c r="AJ14175" t="s">
        <v>17878</v>
      </c>
      <c r="AK14175" s="9" t="str">
        <f>VLOOKUP(Y14175,zdroj!D:AJ,33,0)</f>
        <v>katA</v>
      </c>
    </row>
    <row r="14176" spans="8:37" x14ac:dyDescent="0.25">
      <c r="H14176" s="8"/>
      <c r="I14176" s="8"/>
      <c r="N14176" s="23"/>
      <c r="O14176" s="24"/>
      <c r="P14176" s="19"/>
      <c r="Q14176" s="19"/>
      <c r="R14176" s="19"/>
      <c r="U14176" s="27"/>
      <c r="Y14176" s="9" t="s">
        <v>716</v>
      </c>
      <c r="Z14176" s="9" t="s">
        <v>462</v>
      </c>
      <c r="AA14176" s="9" t="s">
        <v>199</v>
      </c>
      <c r="AB14176" s="9">
        <v>8134987</v>
      </c>
      <c r="AC14176" s="9" t="s">
        <v>14949</v>
      </c>
      <c r="AD14176" s="9" t="s">
        <v>226</v>
      </c>
      <c r="AE14176" s="5">
        <f t="shared" si="464"/>
        <v>0</v>
      </c>
      <c r="AF14176" s="5" t="str">
        <f t="shared" si="465"/>
        <v>katC</v>
      </c>
      <c r="AG14176" s="153"/>
      <c r="AH14176" s="153"/>
      <c r="AI14176" t="s">
        <v>195</v>
      </c>
      <c r="AJ14176" t="s">
        <v>340</v>
      </c>
      <c r="AK14176" s="9" t="str">
        <f>VLOOKUP(Y14176,zdroj!D:AJ,33,0)</f>
        <v>katC</v>
      </c>
    </row>
    <row r="14177" spans="8:37" x14ac:dyDescent="0.25">
      <c r="H14177" s="8"/>
      <c r="I14177" s="8"/>
      <c r="N14177" s="23"/>
      <c r="O14177" s="24"/>
      <c r="P14177" s="19"/>
      <c r="Q14177" s="19"/>
      <c r="R14177" s="19"/>
      <c r="U14177" s="27"/>
      <c r="Y14177" s="9" t="s">
        <v>716</v>
      </c>
      <c r="Z14177" s="9" t="s">
        <v>462</v>
      </c>
      <c r="AA14177" s="9" t="s">
        <v>199</v>
      </c>
      <c r="AB14177" s="9">
        <v>8134251</v>
      </c>
      <c r="AC14177" s="9" t="s">
        <v>14950</v>
      </c>
      <c r="AD14177" s="9" t="s">
        <v>226</v>
      </c>
      <c r="AE14177" s="5">
        <f t="shared" si="464"/>
        <v>0</v>
      </c>
      <c r="AF14177" s="5" t="str">
        <f t="shared" si="465"/>
        <v>katC</v>
      </c>
      <c r="AG14177" s="153"/>
      <c r="AH14177" s="153"/>
      <c r="AI14177" t="s">
        <v>201</v>
      </c>
      <c r="AJ14177" t="s">
        <v>340</v>
      </c>
      <c r="AK14177" s="9" t="str">
        <f>VLOOKUP(Y14177,zdroj!D:AJ,33,0)</f>
        <v>katC</v>
      </c>
    </row>
    <row r="14178" spans="8:37" x14ac:dyDescent="0.25">
      <c r="H14178" s="8"/>
      <c r="I14178" s="8"/>
      <c r="N14178" s="23"/>
      <c r="O14178" s="24"/>
      <c r="P14178" s="19"/>
      <c r="Q14178" s="19"/>
      <c r="R14178" s="19"/>
      <c r="U14178" s="27"/>
      <c r="Y14178" s="9" t="s">
        <v>716</v>
      </c>
      <c r="Z14178" s="9" t="s">
        <v>462</v>
      </c>
      <c r="AA14178" s="9" t="s">
        <v>199</v>
      </c>
      <c r="AB14178" s="9">
        <v>42566797</v>
      </c>
      <c r="AC14178" s="9" t="s">
        <v>14951</v>
      </c>
      <c r="AD14178" s="9" t="s">
        <v>226</v>
      </c>
      <c r="AE14178" s="5">
        <f t="shared" si="464"/>
        <v>0</v>
      </c>
      <c r="AF14178" s="5" t="str">
        <f t="shared" si="465"/>
        <v>katC</v>
      </c>
      <c r="AG14178" s="153"/>
      <c r="AH14178" s="153"/>
      <c r="AI14178" t="s">
        <v>201</v>
      </c>
      <c r="AJ14178" t="s">
        <v>340</v>
      </c>
      <c r="AK14178" s="9" t="str">
        <f>VLOOKUP(Y14178,zdroj!D:AJ,33,0)</f>
        <v>katC</v>
      </c>
    </row>
    <row r="14179" spans="8:37" x14ac:dyDescent="0.25">
      <c r="H14179" s="8"/>
      <c r="I14179" s="8"/>
      <c r="N14179" s="23"/>
      <c r="O14179" s="24"/>
      <c r="P14179" s="19"/>
      <c r="Q14179" s="19"/>
      <c r="R14179" s="19"/>
      <c r="U14179" s="27"/>
      <c r="Y14179" s="9" t="s">
        <v>716</v>
      </c>
      <c r="Z14179" s="9" t="s">
        <v>462</v>
      </c>
      <c r="AA14179" s="9" t="s">
        <v>199</v>
      </c>
      <c r="AB14179" s="9">
        <v>8134341</v>
      </c>
      <c r="AC14179" s="9" t="s">
        <v>14952</v>
      </c>
      <c r="AD14179" s="9" t="s">
        <v>800</v>
      </c>
      <c r="AE14179" s="5">
        <f t="shared" si="464"/>
        <v>0</v>
      </c>
      <c r="AF14179" s="5" t="str">
        <f t="shared" si="465"/>
        <v>Pokryto</v>
      </c>
      <c r="AG14179" s="153"/>
      <c r="AH14179" s="153"/>
      <c r="AI14179" t="s">
        <v>201</v>
      </c>
      <c r="AJ14179" t="s">
        <v>800</v>
      </c>
      <c r="AK14179" s="9" t="str">
        <f>VLOOKUP(Y14179,zdroj!D:AJ,33,0)</f>
        <v>katC</v>
      </c>
    </row>
    <row r="14180" spans="8:37" x14ac:dyDescent="0.25">
      <c r="H14180" s="8"/>
      <c r="I14180" s="8"/>
      <c r="N14180" s="23"/>
      <c r="O14180" s="24"/>
      <c r="P14180" s="19"/>
      <c r="Q14180" s="19"/>
      <c r="R14180" s="19"/>
      <c r="U14180" s="27"/>
      <c r="Y14180" s="9" t="s">
        <v>716</v>
      </c>
      <c r="Z14180" s="9" t="s">
        <v>462</v>
      </c>
      <c r="AA14180" s="9" t="s">
        <v>199</v>
      </c>
      <c r="AB14180" s="9">
        <v>8134359</v>
      </c>
      <c r="AC14180" s="9" t="s">
        <v>14953</v>
      </c>
      <c r="AD14180" s="9" t="s">
        <v>800</v>
      </c>
      <c r="AE14180" s="5">
        <f t="shared" si="464"/>
        <v>0</v>
      </c>
      <c r="AF14180" s="5" t="str">
        <f t="shared" si="465"/>
        <v>Pokryto</v>
      </c>
      <c r="AG14180" s="153"/>
      <c r="AH14180" s="153"/>
      <c r="AI14180" t="s">
        <v>201</v>
      </c>
      <c r="AJ14180" t="s">
        <v>800</v>
      </c>
      <c r="AK14180" s="9" t="str">
        <f>VLOOKUP(Y14180,zdroj!D:AJ,33,0)</f>
        <v>katC</v>
      </c>
    </row>
    <row r="14181" spans="8:37" x14ac:dyDescent="0.25">
      <c r="H14181" s="8"/>
      <c r="I14181" s="8"/>
      <c r="N14181" s="23"/>
      <c r="O14181" s="24"/>
      <c r="P14181" s="19"/>
      <c r="Q14181" s="19"/>
      <c r="R14181" s="19"/>
      <c r="U14181" s="27"/>
      <c r="Y14181" s="9" t="s">
        <v>716</v>
      </c>
      <c r="Z14181" s="9" t="s">
        <v>462</v>
      </c>
      <c r="AA14181" s="9" t="s">
        <v>199</v>
      </c>
      <c r="AB14181" s="9">
        <v>8134367</v>
      </c>
      <c r="AC14181" s="9" t="s">
        <v>14954</v>
      </c>
      <c r="AD14181" s="9" t="s">
        <v>226</v>
      </c>
      <c r="AE14181" s="5">
        <f t="shared" si="464"/>
        <v>0</v>
      </c>
      <c r="AF14181" s="5" t="str">
        <f t="shared" si="465"/>
        <v>katC</v>
      </c>
      <c r="AG14181" s="153"/>
      <c r="AH14181" s="153"/>
      <c r="AI14181" t="s">
        <v>201</v>
      </c>
      <c r="AJ14181" t="s">
        <v>340</v>
      </c>
      <c r="AK14181" s="9" t="str">
        <f>VLOOKUP(Y14181,zdroj!D:AJ,33,0)</f>
        <v>katC</v>
      </c>
    </row>
    <row r="14182" spans="8:37" x14ac:dyDescent="0.25">
      <c r="H14182" s="8"/>
      <c r="I14182" s="8"/>
      <c r="N14182" s="23"/>
      <c r="O14182" s="24"/>
      <c r="P14182" s="19"/>
      <c r="Q14182" s="19"/>
      <c r="R14182" s="19"/>
      <c r="U14182" s="27"/>
      <c r="Y14182" s="9" t="s">
        <v>716</v>
      </c>
      <c r="Z14182" s="9" t="s">
        <v>462</v>
      </c>
      <c r="AA14182" s="9" t="s">
        <v>199</v>
      </c>
      <c r="AB14182" s="9">
        <v>8134383</v>
      </c>
      <c r="AC14182" s="9" t="s">
        <v>14955</v>
      </c>
      <c r="AD14182" s="9" t="s">
        <v>800</v>
      </c>
      <c r="AE14182" s="5">
        <f t="shared" si="464"/>
        <v>0</v>
      </c>
      <c r="AF14182" s="5" t="str">
        <f t="shared" si="465"/>
        <v>Pokryto</v>
      </c>
      <c r="AG14182" s="153"/>
      <c r="AH14182" s="153"/>
      <c r="AI14182" t="s">
        <v>201</v>
      </c>
      <c r="AJ14182" t="s">
        <v>800</v>
      </c>
      <c r="AK14182" s="9" t="str">
        <f>VLOOKUP(Y14182,zdroj!D:AJ,33,0)</f>
        <v>katC</v>
      </c>
    </row>
    <row r="14183" spans="8:37" x14ac:dyDescent="0.25">
      <c r="H14183" s="8"/>
      <c r="I14183" s="8"/>
      <c r="N14183" s="23"/>
      <c r="O14183" s="24"/>
      <c r="P14183" s="19"/>
      <c r="Q14183" s="19"/>
      <c r="R14183" s="19"/>
      <c r="U14183" s="27"/>
      <c r="Y14183" s="9" t="s">
        <v>716</v>
      </c>
      <c r="Z14183" s="9" t="s">
        <v>462</v>
      </c>
      <c r="AA14183" s="9" t="s">
        <v>199</v>
      </c>
      <c r="AB14183" s="9">
        <v>8134391</v>
      </c>
      <c r="AC14183" s="9" t="s">
        <v>14956</v>
      </c>
      <c r="AD14183" s="9" t="s">
        <v>800</v>
      </c>
      <c r="AE14183" s="5">
        <f t="shared" si="464"/>
        <v>0</v>
      </c>
      <c r="AF14183" s="5" t="str">
        <f t="shared" si="465"/>
        <v>Pokryto</v>
      </c>
      <c r="AG14183" s="153"/>
      <c r="AH14183" s="153"/>
      <c r="AI14183" t="s">
        <v>201</v>
      </c>
      <c r="AJ14183" t="s">
        <v>800</v>
      </c>
      <c r="AK14183" s="9" t="str">
        <f>VLOOKUP(Y14183,zdroj!D:AJ,33,0)</f>
        <v>katC</v>
      </c>
    </row>
    <row r="14184" spans="8:37" x14ac:dyDescent="0.25">
      <c r="H14184" s="8"/>
      <c r="I14184" s="8"/>
      <c r="N14184" s="23"/>
      <c r="O14184" s="24"/>
      <c r="P14184" s="19"/>
      <c r="Q14184" s="19"/>
      <c r="R14184" s="19"/>
      <c r="U14184" s="27"/>
      <c r="Y14184" s="9" t="s">
        <v>716</v>
      </c>
      <c r="Z14184" s="9" t="s">
        <v>462</v>
      </c>
      <c r="AA14184" s="9" t="s">
        <v>199</v>
      </c>
      <c r="AB14184" s="9">
        <v>8134405</v>
      </c>
      <c r="AC14184" s="9" t="s">
        <v>14957</v>
      </c>
      <c r="AD14184" s="9" t="s">
        <v>800</v>
      </c>
      <c r="AE14184" s="5">
        <f t="shared" si="464"/>
        <v>0</v>
      </c>
      <c r="AF14184" s="5" t="str">
        <f t="shared" si="465"/>
        <v>Pokryto</v>
      </c>
      <c r="AG14184" s="153"/>
      <c r="AH14184" s="153"/>
      <c r="AI14184" t="s">
        <v>201</v>
      </c>
      <c r="AJ14184" t="s">
        <v>800</v>
      </c>
      <c r="AK14184" s="9" t="str">
        <f>VLOOKUP(Y14184,zdroj!D:AJ,33,0)</f>
        <v>katC</v>
      </c>
    </row>
    <row r="14185" spans="8:37" x14ac:dyDescent="0.25">
      <c r="H14185" s="8"/>
      <c r="I14185" s="8"/>
      <c r="N14185" s="23"/>
      <c r="O14185" s="24"/>
      <c r="P14185" s="19"/>
      <c r="Q14185" s="19"/>
      <c r="R14185" s="19"/>
      <c r="U14185" s="27"/>
      <c r="Y14185" s="9" t="s">
        <v>716</v>
      </c>
      <c r="Z14185" s="9" t="s">
        <v>462</v>
      </c>
      <c r="AA14185" s="9" t="s">
        <v>199</v>
      </c>
      <c r="AB14185" s="9">
        <v>8134413</v>
      </c>
      <c r="AC14185" s="9" t="s">
        <v>14958</v>
      </c>
      <c r="AD14185" s="9" t="s">
        <v>800</v>
      </c>
      <c r="AE14185" s="5">
        <f t="shared" si="464"/>
        <v>0</v>
      </c>
      <c r="AF14185" s="5" t="str">
        <f t="shared" si="465"/>
        <v>Pokryto</v>
      </c>
      <c r="AG14185" s="153"/>
      <c r="AH14185" s="153"/>
      <c r="AI14185" t="s">
        <v>201</v>
      </c>
      <c r="AJ14185" t="s">
        <v>800</v>
      </c>
      <c r="AK14185" s="9" t="str">
        <f>VLOOKUP(Y14185,zdroj!D:AJ,33,0)</f>
        <v>katC</v>
      </c>
    </row>
    <row r="14186" spans="8:37" x14ac:dyDescent="0.25">
      <c r="H14186" s="8"/>
      <c r="I14186" s="8"/>
      <c r="N14186" s="23"/>
      <c r="O14186" s="24"/>
      <c r="P14186" s="19"/>
      <c r="Q14186" s="19"/>
      <c r="R14186" s="19"/>
      <c r="U14186" s="27"/>
      <c r="Y14186" s="9" t="s">
        <v>716</v>
      </c>
      <c r="Z14186" s="9" t="s">
        <v>462</v>
      </c>
      <c r="AA14186" s="9" t="s">
        <v>199</v>
      </c>
      <c r="AB14186" s="9">
        <v>8134260</v>
      </c>
      <c r="AC14186" s="9" t="s">
        <v>14959</v>
      </c>
      <c r="AD14186" s="9" t="s">
        <v>226</v>
      </c>
      <c r="AE14186" s="5">
        <f t="shared" si="464"/>
        <v>0</v>
      </c>
      <c r="AF14186" s="5" t="str">
        <f t="shared" si="465"/>
        <v>katC</v>
      </c>
      <c r="AG14186" s="153"/>
      <c r="AH14186" s="153"/>
      <c r="AI14186" t="s">
        <v>201</v>
      </c>
      <c r="AJ14186" t="s">
        <v>340</v>
      </c>
      <c r="AK14186" s="9" t="str">
        <f>VLOOKUP(Y14186,zdroj!D:AJ,33,0)</f>
        <v>katC</v>
      </c>
    </row>
    <row r="14187" spans="8:37" x14ac:dyDescent="0.25">
      <c r="H14187" s="8"/>
      <c r="I14187" s="8"/>
      <c r="N14187" s="23"/>
      <c r="O14187" s="24"/>
      <c r="P14187" s="19"/>
      <c r="Q14187" s="19"/>
      <c r="R14187" s="19"/>
      <c r="U14187" s="27"/>
      <c r="Y14187" s="9" t="s">
        <v>716</v>
      </c>
      <c r="Z14187" s="9" t="s">
        <v>462</v>
      </c>
      <c r="AA14187" s="9" t="s">
        <v>199</v>
      </c>
      <c r="AB14187" s="9">
        <v>8134472</v>
      </c>
      <c r="AC14187" s="9" t="s">
        <v>14960</v>
      </c>
      <c r="AD14187" s="9" t="s">
        <v>800</v>
      </c>
      <c r="AE14187" s="5">
        <f t="shared" si="464"/>
        <v>0</v>
      </c>
      <c r="AF14187" s="5" t="str">
        <f t="shared" si="465"/>
        <v>Pokryto</v>
      </c>
      <c r="AG14187" s="153"/>
      <c r="AH14187" s="153"/>
      <c r="AI14187" t="s">
        <v>201</v>
      </c>
      <c r="AJ14187" t="s">
        <v>800</v>
      </c>
      <c r="AK14187" s="9" t="str">
        <f>VLOOKUP(Y14187,zdroj!D:AJ,33,0)</f>
        <v>katC</v>
      </c>
    </row>
    <row r="14188" spans="8:37" x14ac:dyDescent="0.25">
      <c r="H14188" s="8"/>
      <c r="I14188" s="8"/>
      <c r="N14188" s="23"/>
      <c r="O14188" s="24"/>
      <c r="P14188" s="19"/>
      <c r="Q14188" s="19"/>
      <c r="R14188" s="19"/>
      <c r="U14188" s="27"/>
      <c r="Y14188" s="9" t="s">
        <v>716</v>
      </c>
      <c r="Z14188" s="9" t="s">
        <v>462</v>
      </c>
      <c r="AA14188" s="9" t="s">
        <v>199</v>
      </c>
      <c r="AB14188" s="9">
        <v>8134481</v>
      </c>
      <c r="AC14188" s="9" t="s">
        <v>14961</v>
      </c>
      <c r="AD14188" s="9" t="s">
        <v>226</v>
      </c>
      <c r="AE14188" s="5">
        <f t="shared" si="464"/>
        <v>0</v>
      </c>
      <c r="AF14188" s="5" t="str">
        <f t="shared" si="465"/>
        <v>katC</v>
      </c>
      <c r="AG14188" s="153"/>
      <c r="AH14188" s="153"/>
      <c r="AI14188" t="s">
        <v>201</v>
      </c>
      <c r="AJ14188" t="s">
        <v>340</v>
      </c>
      <c r="AK14188" s="9" t="str">
        <f>VLOOKUP(Y14188,zdroj!D:AJ,33,0)</f>
        <v>katC</v>
      </c>
    </row>
    <row r="14189" spans="8:37" x14ac:dyDescent="0.25">
      <c r="H14189" s="8"/>
      <c r="I14189" s="8"/>
      <c r="N14189" s="23"/>
      <c r="O14189" s="24"/>
      <c r="P14189" s="19"/>
      <c r="Q14189" s="19"/>
      <c r="R14189" s="19"/>
      <c r="U14189" s="27"/>
      <c r="Y14189" s="9" t="s">
        <v>716</v>
      </c>
      <c r="Z14189" s="9" t="s">
        <v>462</v>
      </c>
      <c r="AA14189" s="9" t="s">
        <v>199</v>
      </c>
      <c r="AB14189" s="9">
        <v>8134502</v>
      </c>
      <c r="AC14189" s="9" t="s">
        <v>14962</v>
      </c>
      <c r="AD14189" s="9" t="s">
        <v>226</v>
      </c>
      <c r="AE14189" s="5">
        <f t="shared" si="464"/>
        <v>0</v>
      </c>
      <c r="AF14189" s="5" t="str">
        <f t="shared" si="465"/>
        <v>katC</v>
      </c>
      <c r="AG14189" s="153"/>
      <c r="AH14189" s="153"/>
      <c r="AI14189" t="s">
        <v>201</v>
      </c>
      <c r="AJ14189" t="s">
        <v>340</v>
      </c>
      <c r="AK14189" s="9" t="str">
        <f>VLOOKUP(Y14189,zdroj!D:AJ,33,0)</f>
        <v>katC</v>
      </c>
    </row>
    <row r="14190" spans="8:37" x14ac:dyDescent="0.25">
      <c r="H14190" s="8"/>
      <c r="I14190" s="8"/>
      <c r="N14190" s="23"/>
      <c r="O14190" s="24"/>
      <c r="P14190" s="19"/>
      <c r="Q14190" s="19"/>
      <c r="R14190" s="19"/>
      <c r="U14190" s="27"/>
      <c r="Y14190" s="9" t="s">
        <v>716</v>
      </c>
      <c r="Z14190" s="9" t="s">
        <v>462</v>
      </c>
      <c r="AA14190" s="9" t="s">
        <v>199</v>
      </c>
      <c r="AB14190" s="9">
        <v>8134511</v>
      </c>
      <c r="AC14190" s="9" t="s">
        <v>14963</v>
      </c>
      <c r="AD14190" s="9" t="s">
        <v>226</v>
      </c>
      <c r="AE14190" s="5">
        <f t="shared" si="464"/>
        <v>0</v>
      </c>
      <c r="AF14190" s="5" t="str">
        <f t="shared" si="465"/>
        <v>katC</v>
      </c>
      <c r="AG14190" s="153"/>
      <c r="AH14190" s="153"/>
      <c r="AI14190" t="s">
        <v>201</v>
      </c>
      <c r="AJ14190" t="s">
        <v>340</v>
      </c>
      <c r="AK14190" s="9" t="str">
        <f>VLOOKUP(Y14190,zdroj!D:AJ,33,0)</f>
        <v>katC</v>
      </c>
    </row>
    <row r="14191" spans="8:37" x14ac:dyDescent="0.25">
      <c r="H14191" s="8"/>
      <c r="I14191" s="8"/>
      <c r="N14191" s="23"/>
      <c r="O14191" s="24"/>
      <c r="P14191" s="19"/>
      <c r="Q14191" s="19"/>
      <c r="R14191" s="19"/>
      <c r="U14191" s="27"/>
      <c r="Y14191" s="9" t="s">
        <v>716</v>
      </c>
      <c r="Z14191" s="9" t="s">
        <v>462</v>
      </c>
      <c r="AA14191" s="9" t="s">
        <v>199</v>
      </c>
      <c r="AB14191" s="9">
        <v>8134278</v>
      </c>
      <c r="AC14191" s="9" t="s">
        <v>14964</v>
      </c>
      <c r="AD14191" s="9" t="s">
        <v>226</v>
      </c>
      <c r="AE14191" s="5">
        <f t="shared" si="464"/>
        <v>0</v>
      </c>
      <c r="AF14191" s="5" t="str">
        <f t="shared" si="465"/>
        <v>katC</v>
      </c>
      <c r="AG14191" s="153"/>
      <c r="AH14191" s="153"/>
      <c r="AI14191" t="s">
        <v>201</v>
      </c>
      <c r="AJ14191" t="s">
        <v>340</v>
      </c>
      <c r="AK14191" s="9" t="str">
        <f>VLOOKUP(Y14191,zdroj!D:AJ,33,0)</f>
        <v>katC</v>
      </c>
    </row>
    <row r="14192" spans="8:37" x14ac:dyDescent="0.25">
      <c r="H14192" s="8"/>
      <c r="I14192" s="8"/>
      <c r="N14192" s="23"/>
      <c r="O14192" s="24"/>
      <c r="P14192" s="19"/>
      <c r="Q14192" s="19"/>
      <c r="R14192" s="19"/>
      <c r="U14192" s="27"/>
      <c r="Y14192" s="9" t="s">
        <v>716</v>
      </c>
      <c r="Z14192" s="9" t="s">
        <v>462</v>
      </c>
      <c r="AA14192" s="9" t="s">
        <v>199</v>
      </c>
      <c r="AB14192" s="9">
        <v>8134588</v>
      </c>
      <c r="AC14192" s="9" t="s">
        <v>14965</v>
      </c>
      <c r="AD14192" s="9" t="s">
        <v>226</v>
      </c>
      <c r="AE14192" s="5">
        <f t="shared" si="464"/>
        <v>0</v>
      </c>
      <c r="AF14192" s="5" t="str">
        <f t="shared" si="465"/>
        <v>katC</v>
      </c>
      <c r="AG14192" s="153"/>
      <c r="AH14192" s="153"/>
      <c r="AI14192" t="s">
        <v>201</v>
      </c>
      <c r="AJ14192" t="s">
        <v>340</v>
      </c>
      <c r="AK14192" s="9" t="str">
        <f>VLOOKUP(Y14192,zdroj!D:AJ,33,0)</f>
        <v>katC</v>
      </c>
    </row>
    <row r="14193" spans="8:37" x14ac:dyDescent="0.25">
      <c r="H14193" s="8"/>
      <c r="I14193" s="8"/>
      <c r="N14193" s="23"/>
      <c r="O14193" s="24"/>
      <c r="P14193" s="19"/>
      <c r="Q14193" s="19"/>
      <c r="R14193" s="19"/>
      <c r="U14193" s="27"/>
      <c r="Y14193" s="9" t="s">
        <v>716</v>
      </c>
      <c r="Z14193" s="9" t="s">
        <v>462</v>
      </c>
      <c r="AA14193" s="9" t="s">
        <v>199</v>
      </c>
      <c r="AB14193" s="9">
        <v>8134600</v>
      </c>
      <c r="AC14193" s="9" t="s">
        <v>14966</v>
      </c>
      <c r="AD14193" s="9" t="s">
        <v>800</v>
      </c>
      <c r="AE14193" s="5">
        <f t="shared" si="464"/>
        <v>0</v>
      </c>
      <c r="AF14193" s="5" t="str">
        <f t="shared" si="465"/>
        <v>Pokryto</v>
      </c>
      <c r="AG14193" s="153"/>
      <c r="AH14193" s="153"/>
      <c r="AI14193" t="s">
        <v>201</v>
      </c>
      <c r="AJ14193" t="s">
        <v>800</v>
      </c>
      <c r="AK14193" s="9" t="str">
        <f>VLOOKUP(Y14193,zdroj!D:AJ,33,0)</f>
        <v>katC</v>
      </c>
    </row>
    <row r="14194" spans="8:37" x14ac:dyDescent="0.25">
      <c r="H14194" s="8"/>
      <c r="I14194" s="8"/>
      <c r="N14194" s="23"/>
      <c r="O14194" s="24"/>
      <c r="P14194" s="19"/>
      <c r="Q14194" s="19"/>
      <c r="R14194" s="19"/>
      <c r="U14194" s="27"/>
      <c r="Y14194" s="9" t="s">
        <v>716</v>
      </c>
      <c r="Z14194" s="9" t="s">
        <v>462</v>
      </c>
      <c r="AA14194" s="9" t="s">
        <v>199</v>
      </c>
      <c r="AB14194" s="9">
        <v>8134642</v>
      </c>
      <c r="AC14194" s="9" t="s">
        <v>14967</v>
      </c>
      <c r="AD14194" s="9" t="s">
        <v>800</v>
      </c>
      <c r="AE14194" s="5">
        <f t="shared" si="464"/>
        <v>0</v>
      </c>
      <c r="AF14194" s="5" t="str">
        <f t="shared" si="465"/>
        <v>Pokryto</v>
      </c>
      <c r="AG14194" s="153"/>
      <c r="AH14194" s="153"/>
      <c r="AI14194" t="s">
        <v>201</v>
      </c>
      <c r="AJ14194" t="s">
        <v>800</v>
      </c>
      <c r="AK14194" s="9" t="str">
        <f>VLOOKUP(Y14194,zdroj!D:AJ,33,0)</f>
        <v>katC</v>
      </c>
    </row>
    <row r="14195" spans="8:37" x14ac:dyDescent="0.25">
      <c r="H14195" s="8"/>
      <c r="I14195" s="8"/>
      <c r="N14195" s="23"/>
      <c r="O14195" s="24"/>
      <c r="P14195" s="19"/>
      <c r="Q14195" s="19"/>
      <c r="R14195" s="19"/>
      <c r="U14195" s="27"/>
      <c r="Y14195" s="9" t="s">
        <v>716</v>
      </c>
      <c r="Z14195" s="9" t="s">
        <v>462</v>
      </c>
      <c r="AA14195" s="9" t="s">
        <v>199</v>
      </c>
      <c r="AB14195" s="9">
        <v>8134669</v>
      </c>
      <c r="AC14195" s="9" t="s">
        <v>14968</v>
      </c>
      <c r="AD14195" s="9" t="s">
        <v>800</v>
      </c>
      <c r="AE14195" s="5">
        <f t="shared" si="464"/>
        <v>0</v>
      </c>
      <c r="AF14195" s="5" t="str">
        <f t="shared" si="465"/>
        <v>Pokryto</v>
      </c>
      <c r="AG14195" s="153"/>
      <c r="AH14195" s="153"/>
      <c r="AI14195" t="s">
        <v>201</v>
      </c>
      <c r="AJ14195" t="s">
        <v>800</v>
      </c>
      <c r="AK14195" s="9" t="str">
        <f>VLOOKUP(Y14195,zdroj!D:AJ,33,0)</f>
        <v>katC</v>
      </c>
    </row>
    <row r="14196" spans="8:37" x14ac:dyDescent="0.25">
      <c r="H14196" s="8"/>
      <c r="I14196" s="8"/>
      <c r="N14196" s="23"/>
      <c r="O14196" s="24"/>
      <c r="P14196" s="19"/>
      <c r="Q14196" s="19"/>
      <c r="R14196" s="19"/>
      <c r="U14196" s="27"/>
      <c r="Y14196" s="9" t="s">
        <v>716</v>
      </c>
      <c r="Z14196" s="9" t="s">
        <v>462</v>
      </c>
      <c r="AA14196" s="9" t="s">
        <v>199</v>
      </c>
      <c r="AB14196" s="9">
        <v>8134677</v>
      </c>
      <c r="AC14196" s="9" t="s">
        <v>14969</v>
      </c>
      <c r="AD14196" s="9" t="s">
        <v>226</v>
      </c>
      <c r="AE14196" s="5">
        <f t="shared" si="464"/>
        <v>0</v>
      </c>
      <c r="AF14196" s="5" t="str">
        <f t="shared" si="465"/>
        <v>katC</v>
      </c>
      <c r="AG14196" s="153"/>
      <c r="AH14196" s="153"/>
      <c r="AI14196" t="s">
        <v>229</v>
      </c>
      <c r="AJ14196" t="s">
        <v>17878</v>
      </c>
      <c r="AK14196" s="9" t="str">
        <f>VLOOKUP(Y14196,zdroj!D:AJ,33,0)</f>
        <v>katC</v>
      </c>
    </row>
    <row r="14197" spans="8:37" x14ac:dyDescent="0.25">
      <c r="H14197" s="8"/>
      <c r="I14197" s="8"/>
      <c r="N14197" s="23"/>
      <c r="O14197" s="24"/>
      <c r="P14197" s="19"/>
      <c r="Q14197" s="19"/>
      <c r="R14197" s="19"/>
      <c r="U14197" s="27"/>
      <c r="Y14197" s="9" t="s">
        <v>716</v>
      </c>
      <c r="Z14197" s="9" t="s">
        <v>462</v>
      </c>
      <c r="AA14197" s="9" t="s">
        <v>199</v>
      </c>
      <c r="AB14197" s="9">
        <v>8134685</v>
      </c>
      <c r="AC14197" s="9" t="s">
        <v>14970</v>
      </c>
      <c r="AD14197" s="9" t="s">
        <v>226</v>
      </c>
      <c r="AE14197" s="5">
        <f t="shared" si="464"/>
        <v>0</v>
      </c>
      <c r="AF14197" s="5" t="str">
        <f t="shared" si="465"/>
        <v>katC</v>
      </c>
      <c r="AG14197" s="153"/>
      <c r="AH14197" s="153"/>
      <c r="AI14197" t="s">
        <v>17880</v>
      </c>
      <c r="AJ14197" t="s">
        <v>17878</v>
      </c>
      <c r="AK14197" s="9" t="str">
        <f>VLOOKUP(Y14197,zdroj!D:AJ,33,0)</f>
        <v>katC</v>
      </c>
    </row>
    <row r="14198" spans="8:37" x14ac:dyDescent="0.25">
      <c r="H14198" s="8"/>
      <c r="I14198" s="8"/>
      <c r="N14198" s="23"/>
      <c r="O14198" s="24"/>
      <c r="P14198" s="19"/>
      <c r="Q14198" s="19"/>
      <c r="R14198" s="19"/>
      <c r="U14198" s="27"/>
      <c r="Y14198" s="9" t="s">
        <v>716</v>
      </c>
      <c r="Z14198" s="9" t="s">
        <v>462</v>
      </c>
      <c r="AA14198" s="9" t="s">
        <v>199</v>
      </c>
      <c r="AB14198" s="9">
        <v>8134294</v>
      </c>
      <c r="AC14198" s="9" t="s">
        <v>14971</v>
      </c>
      <c r="AD14198" s="9" t="s">
        <v>226</v>
      </c>
      <c r="AE14198" s="5">
        <f t="shared" si="464"/>
        <v>0</v>
      </c>
      <c r="AF14198" s="5" t="str">
        <f t="shared" si="465"/>
        <v>katC</v>
      </c>
      <c r="AG14198" s="153"/>
      <c r="AH14198" s="153"/>
      <c r="AI14198" t="s">
        <v>201</v>
      </c>
      <c r="AJ14198" t="s">
        <v>340</v>
      </c>
      <c r="AK14198" s="9" t="str">
        <f>VLOOKUP(Y14198,zdroj!D:AJ,33,0)</f>
        <v>katC</v>
      </c>
    </row>
    <row r="14199" spans="8:37" x14ac:dyDescent="0.25">
      <c r="H14199" s="8"/>
      <c r="I14199" s="8"/>
      <c r="N14199" s="23"/>
      <c r="O14199" s="24"/>
      <c r="P14199" s="19"/>
      <c r="Q14199" s="19"/>
      <c r="R14199" s="19"/>
      <c r="U14199" s="27"/>
      <c r="Y14199" s="9" t="s">
        <v>716</v>
      </c>
      <c r="Z14199" s="9" t="s">
        <v>462</v>
      </c>
      <c r="AA14199" s="9" t="s">
        <v>199</v>
      </c>
      <c r="AB14199" s="9">
        <v>8134723</v>
      </c>
      <c r="AC14199" s="9" t="s">
        <v>14972</v>
      </c>
      <c r="AD14199" s="9" t="s">
        <v>226</v>
      </c>
      <c r="AE14199" s="5">
        <f t="shared" si="464"/>
        <v>0</v>
      </c>
      <c r="AF14199" s="5" t="str">
        <f t="shared" si="465"/>
        <v>katC</v>
      </c>
      <c r="AG14199" s="153"/>
      <c r="AH14199" s="153"/>
      <c r="AI14199" t="s">
        <v>201</v>
      </c>
      <c r="AJ14199" t="s">
        <v>340</v>
      </c>
      <c r="AK14199" s="9" t="str">
        <f>VLOOKUP(Y14199,zdroj!D:AJ,33,0)</f>
        <v>katC</v>
      </c>
    </row>
    <row r="14200" spans="8:37" x14ac:dyDescent="0.25">
      <c r="H14200" s="8"/>
      <c r="I14200" s="8"/>
      <c r="N14200" s="23"/>
      <c r="O14200" s="24"/>
      <c r="P14200" s="19"/>
      <c r="Q14200" s="19"/>
      <c r="R14200" s="19"/>
      <c r="U14200" s="27"/>
      <c r="Y14200" s="9" t="s">
        <v>716</v>
      </c>
      <c r="Z14200" s="9" t="s">
        <v>462</v>
      </c>
      <c r="AA14200" s="9" t="s">
        <v>199</v>
      </c>
      <c r="AB14200" s="9">
        <v>8134731</v>
      </c>
      <c r="AC14200" s="9" t="s">
        <v>14973</v>
      </c>
      <c r="AD14200" s="9" t="s">
        <v>800</v>
      </c>
      <c r="AE14200" s="5">
        <f t="shared" si="464"/>
        <v>0</v>
      </c>
      <c r="AF14200" s="5" t="str">
        <f t="shared" si="465"/>
        <v>Pokryto</v>
      </c>
      <c r="AG14200" s="153"/>
      <c r="AH14200" s="153"/>
      <c r="AI14200" t="s">
        <v>201</v>
      </c>
      <c r="AJ14200" t="s">
        <v>800</v>
      </c>
      <c r="AK14200" s="9" t="str">
        <f>VLOOKUP(Y14200,zdroj!D:AJ,33,0)</f>
        <v>katC</v>
      </c>
    </row>
    <row r="14201" spans="8:37" x14ac:dyDescent="0.25">
      <c r="H14201" s="8"/>
      <c r="I14201" s="8"/>
      <c r="N14201" s="23"/>
      <c r="O14201" s="24"/>
      <c r="P14201" s="19"/>
      <c r="Q14201" s="19"/>
      <c r="R14201" s="19"/>
      <c r="U14201" s="27"/>
      <c r="Y14201" s="9" t="s">
        <v>716</v>
      </c>
      <c r="Z14201" s="9" t="s">
        <v>462</v>
      </c>
      <c r="AA14201" s="9" t="s">
        <v>199</v>
      </c>
      <c r="AB14201" s="9">
        <v>8134740</v>
      </c>
      <c r="AC14201" s="9" t="s">
        <v>14974</v>
      </c>
      <c r="AD14201" s="9" t="s">
        <v>800</v>
      </c>
      <c r="AE14201" s="5">
        <f t="shared" si="464"/>
        <v>0</v>
      </c>
      <c r="AF14201" s="5" t="str">
        <f t="shared" si="465"/>
        <v>Pokryto</v>
      </c>
      <c r="AG14201" s="153"/>
      <c r="AH14201" s="153"/>
      <c r="AI14201" t="s">
        <v>201</v>
      </c>
      <c r="AJ14201" t="s">
        <v>800</v>
      </c>
      <c r="AK14201" s="9" t="str">
        <f>VLOOKUP(Y14201,zdroj!D:AJ,33,0)</f>
        <v>katC</v>
      </c>
    </row>
    <row r="14202" spans="8:37" x14ac:dyDescent="0.25">
      <c r="H14202" s="8"/>
      <c r="I14202" s="8"/>
      <c r="N14202" s="23"/>
      <c r="O14202" s="24"/>
      <c r="P14202" s="19"/>
      <c r="Q14202" s="19"/>
      <c r="R14202" s="19"/>
      <c r="U14202" s="27"/>
      <c r="Y14202" s="9" t="s">
        <v>716</v>
      </c>
      <c r="Z14202" s="9" t="s">
        <v>462</v>
      </c>
      <c r="AA14202" s="9" t="s">
        <v>199</v>
      </c>
      <c r="AB14202" s="9">
        <v>8134758</v>
      </c>
      <c r="AC14202" s="9" t="s">
        <v>14975</v>
      </c>
      <c r="AD14202" s="9" t="s">
        <v>800</v>
      </c>
      <c r="AE14202" s="5">
        <f t="shared" si="464"/>
        <v>0</v>
      </c>
      <c r="AF14202" s="5" t="str">
        <f t="shared" si="465"/>
        <v>Pokryto</v>
      </c>
      <c r="AG14202" s="153"/>
      <c r="AH14202" s="153"/>
      <c r="AI14202" t="s">
        <v>201</v>
      </c>
      <c r="AJ14202" t="s">
        <v>800</v>
      </c>
      <c r="AK14202" s="9" t="str">
        <f>VLOOKUP(Y14202,zdroj!D:AJ,33,0)</f>
        <v>katC</v>
      </c>
    </row>
    <row r="14203" spans="8:37" x14ac:dyDescent="0.25">
      <c r="H14203" s="8"/>
      <c r="I14203" s="8"/>
      <c r="N14203" s="23"/>
      <c r="O14203" s="24"/>
      <c r="P14203" s="19"/>
      <c r="Q14203" s="19"/>
      <c r="R14203" s="19"/>
      <c r="U14203" s="27"/>
      <c r="Y14203" s="9" t="s">
        <v>716</v>
      </c>
      <c r="Z14203" s="9" t="s">
        <v>462</v>
      </c>
      <c r="AA14203" s="9" t="s">
        <v>199</v>
      </c>
      <c r="AB14203" s="9">
        <v>8134774</v>
      </c>
      <c r="AC14203" s="9" t="s">
        <v>14976</v>
      </c>
      <c r="AD14203" s="9" t="s">
        <v>800</v>
      </c>
      <c r="AE14203" s="5">
        <f t="shared" si="464"/>
        <v>0</v>
      </c>
      <c r="AF14203" s="5" t="str">
        <f t="shared" si="465"/>
        <v>Pokryto</v>
      </c>
      <c r="AG14203" s="153"/>
      <c r="AH14203" s="153"/>
      <c r="AI14203" t="s">
        <v>201</v>
      </c>
      <c r="AJ14203" t="s">
        <v>800</v>
      </c>
      <c r="AK14203" s="9" t="str">
        <f>VLOOKUP(Y14203,zdroj!D:AJ,33,0)</f>
        <v>katC</v>
      </c>
    </row>
    <row r="14204" spans="8:37" x14ac:dyDescent="0.25">
      <c r="H14204" s="8"/>
      <c r="I14204" s="8"/>
      <c r="N14204" s="23"/>
      <c r="O14204" s="24"/>
      <c r="P14204" s="19"/>
      <c r="Q14204" s="19"/>
      <c r="R14204" s="19"/>
      <c r="U14204" s="27"/>
      <c r="Y14204" s="9" t="s">
        <v>716</v>
      </c>
      <c r="Z14204" s="9" t="s">
        <v>462</v>
      </c>
      <c r="AA14204" s="9" t="s">
        <v>199</v>
      </c>
      <c r="AB14204" s="9">
        <v>8134782</v>
      </c>
      <c r="AC14204" s="9" t="s">
        <v>14977</v>
      </c>
      <c r="AD14204" s="9" t="s">
        <v>226</v>
      </c>
      <c r="AE14204" s="5">
        <f t="shared" si="464"/>
        <v>0</v>
      </c>
      <c r="AF14204" s="5" t="str">
        <f t="shared" si="465"/>
        <v>katC</v>
      </c>
      <c r="AG14204" s="153"/>
      <c r="AH14204" s="153"/>
      <c r="AI14204" t="s">
        <v>201</v>
      </c>
      <c r="AJ14204" t="s">
        <v>340</v>
      </c>
      <c r="AK14204" s="9" t="str">
        <f>VLOOKUP(Y14204,zdroj!D:AJ,33,0)</f>
        <v>katC</v>
      </c>
    </row>
    <row r="14205" spans="8:37" x14ac:dyDescent="0.25">
      <c r="H14205" s="8"/>
      <c r="I14205" s="8"/>
      <c r="N14205" s="23"/>
      <c r="O14205" s="24"/>
      <c r="P14205" s="19"/>
      <c r="Q14205" s="19"/>
      <c r="R14205" s="19"/>
      <c r="U14205" s="27"/>
      <c r="Y14205" s="9" t="s">
        <v>716</v>
      </c>
      <c r="Z14205" s="9" t="s">
        <v>462</v>
      </c>
      <c r="AA14205" s="9" t="s">
        <v>199</v>
      </c>
      <c r="AB14205" s="9">
        <v>8134791</v>
      </c>
      <c r="AC14205" s="9" t="s">
        <v>14978</v>
      </c>
      <c r="AD14205" s="9" t="s">
        <v>800</v>
      </c>
      <c r="AE14205" s="5">
        <f t="shared" si="464"/>
        <v>0</v>
      </c>
      <c r="AF14205" s="5" t="str">
        <f t="shared" si="465"/>
        <v>Pokryto</v>
      </c>
      <c r="AG14205" s="153"/>
      <c r="AH14205" s="153"/>
      <c r="AI14205" t="s">
        <v>201</v>
      </c>
      <c r="AJ14205" t="s">
        <v>800</v>
      </c>
      <c r="AK14205" s="9" t="str">
        <f>VLOOKUP(Y14205,zdroj!D:AJ,33,0)</f>
        <v>katC</v>
      </c>
    </row>
    <row r="14206" spans="8:37" x14ac:dyDescent="0.25">
      <c r="H14206" s="8"/>
      <c r="I14206" s="8"/>
      <c r="N14206" s="23"/>
      <c r="O14206" s="24"/>
      <c r="P14206" s="19"/>
      <c r="Q14206" s="19"/>
      <c r="R14206" s="19"/>
      <c r="U14206" s="27"/>
      <c r="Y14206" s="9" t="s">
        <v>716</v>
      </c>
      <c r="Z14206" s="9" t="s">
        <v>462</v>
      </c>
      <c r="AA14206" s="9" t="s">
        <v>199</v>
      </c>
      <c r="AB14206" s="9">
        <v>8134821</v>
      </c>
      <c r="AC14206" s="9" t="s">
        <v>14979</v>
      </c>
      <c r="AD14206" s="9" t="s">
        <v>226</v>
      </c>
      <c r="AE14206" s="5">
        <f t="shared" si="464"/>
        <v>0</v>
      </c>
      <c r="AF14206" s="5" t="str">
        <f t="shared" si="465"/>
        <v>katC</v>
      </c>
      <c r="AG14206" s="153"/>
      <c r="AH14206" s="153"/>
      <c r="AI14206" t="s">
        <v>201</v>
      </c>
      <c r="AJ14206" t="s">
        <v>340</v>
      </c>
      <c r="AK14206" s="9" t="str">
        <f>VLOOKUP(Y14206,zdroj!D:AJ,33,0)</f>
        <v>katC</v>
      </c>
    </row>
    <row r="14207" spans="8:37" x14ac:dyDescent="0.25">
      <c r="H14207" s="8"/>
      <c r="I14207" s="8"/>
      <c r="N14207" s="23"/>
      <c r="O14207" s="24"/>
      <c r="P14207" s="19"/>
      <c r="Q14207" s="19"/>
      <c r="R14207" s="19"/>
      <c r="U14207" s="27"/>
      <c r="Y14207" s="9" t="s">
        <v>716</v>
      </c>
      <c r="Z14207" s="9" t="s">
        <v>462</v>
      </c>
      <c r="AA14207" s="9" t="s">
        <v>199</v>
      </c>
      <c r="AB14207" s="9">
        <v>8134847</v>
      </c>
      <c r="AC14207" s="9" t="s">
        <v>14980</v>
      </c>
      <c r="AD14207" s="9" t="s">
        <v>226</v>
      </c>
      <c r="AE14207" s="5">
        <f t="shared" si="464"/>
        <v>0</v>
      </c>
      <c r="AF14207" s="5" t="str">
        <f t="shared" si="465"/>
        <v>katC</v>
      </c>
      <c r="AG14207" s="153"/>
      <c r="AH14207" s="153"/>
      <c r="AI14207" t="s">
        <v>201</v>
      </c>
      <c r="AJ14207" t="s">
        <v>340</v>
      </c>
      <c r="AK14207" s="9" t="str">
        <f>VLOOKUP(Y14207,zdroj!D:AJ,33,0)</f>
        <v>katC</v>
      </c>
    </row>
    <row r="14208" spans="8:37" x14ac:dyDescent="0.25">
      <c r="H14208" s="8"/>
      <c r="I14208" s="8"/>
      <c r="N14208" s="23"/>
      <c r="O14208" s="24"/>
      <c r="P14208" s="19"/>
      <c r="Q14208" s="19"/>
      <c r="R14208" s="19"/>
      <c r="U14208" s="27"/>
      <c r="Y14208" s="9" t="s">
        <v>716</v>
      </c>
      <c r="Z14208" s="9" t="s">
        <v>462</v>
      </c>
      <c r="AA14208" s="9" t="s">
        <v>199</v>
      </c>
      <c r="AB14208" s="9">
        <v>8134871</v>
      </c>
      <c r="AC14208" s="9" t="s">
        <v>14981</v>
      </c>
      <c r="AD14208" s="9" t="s">
        <v>800</v>
      </c>
      <c r="AE14208" s="5">
        <f t="shared" si="464"/>
        <v>0</v>
      </c>
      <c r="AF14208" s="5" t="str">
        <f t="shared" si="465"/>
        <v>Pokryto</v>
      </c>
      <c r="AG14208" s="153"/>
      <c r="AH14208" s="153"/>
      <c r="AI14208" t="s">
        <v>201</v>
      </c>
      <c r="AJ14208" t="s">
        <v>800</v>
      </c>
      <c r="AK14208" s="9" t="str">
        <f>VLOOKUP(Y14208,zdroj!D:AJ,33,0)</f>
        <v>katC</v>
      </c>
    </row>
    <row r="14209" spans="8:37" x14ac:dyDescent="0.25">
      <c r="H14209" s="8"/>
      <c r="I14209" s="8"/>
      <c r="N14209" s="23"/>
      <c r="O14209" s="24"/>
      <c r="P14209" s="19"/>
      <c r="Q14209" s="19"/>
      <c r="R14209" s="19"/>
      <c r="U14209" s="27"/>
      <c r="Y14209" s="9" t="s">
        <v>716</v>
      </c>
      <c r="Z14209" s="9" t="s">
        <v>462</v>
      </c>
      <c r="AA14209" s="9" t="s">
        <v>199</v>
      </c>
      <c r="AB14209" s="9">
        <v>8134880</v>
      </c>
      <c r="AC14209" s="9" t="s">
        <v>14982</v>
      </c>
      <c r="AD14209" s="9" t="s">
        <v>800</v>
      </c>
      <c r="AE14209" s="5">
        <f t="shared" si="464"/>
        <v>0</v>
      </c>
      <c r="AF14209" s="5" t="str">
        <f t="shared" si="465"/>
        <v>Pokryto</v>
      </c>
      <c r="AG14209" s="153"/>
      <c r="AH14209" s="153"/>
      <c r="AI14209" t="s">
        <v>201</v>
      </c>
      <c r="AJ14209" t="s">
        <v>800</v>
      </c>
      <c r="AK14209" s="9" t="str">
        <f>VLOOKUP(Y14209,zdroj!D:AJ,33,0)</f>
        <v>katC</v>
      </c>
    </row>
    <row r="14210" spans="8:37" x14ac:dyDescent="0.25">
      <c r="H14210" s="8"/>
      <c r="I14210" s="8"/>
      <c r="N14210" s="23"/>
      <c r="O14210" s="24"/>
      <c r="P14210" s="19"/>
      <c r="Q14210" s="19"/>
      <c r="R14210" s="19"/>
      <c r="U14210" s="27"/>
      <c r="Y14210" s="9" t="s">
        <v>716</v>
      </c>
      <c r="Z14210" s="9" t="s">
        <v>462</v>
      </c>
      <c r="AA14210" s="9" t="s">
        <v>199</v>
      </c>
      <c r="AB14210" s="9">
        <v>26067391</v>
      </c>
      <c r="AC14210" s="9" t="s">
        <v>14983</v>
      </c>
      <c r="AD14210" s="9" t="s">
        <v>800</v>
      </c>
      <c r="AE14210" s="5">
        <f t="shared" si="464"/>
        <v>0</v>
      </c>
      <c r="AF14210" s="5" t="str">
        <f t="shared" si="465"/>
        <v>Pokryto</v>
      </c>
      <c r="AG14210" s="153"/>
      <c r="AH14210" s="153"/>
      <c r="AI14210" t="s">
        <v>201</v>
      </c>
      <c r="AJ14210" t="s">
        <v>800</v>
      </c>
      <c r="AK14210" s="9" t="str">
        <f>VLOOKUP(Y14210,zdroj!D:AJ,33,0)</f>
        <v>katC</v>
      </c>
    </row>
    <row r="14211" spans="8:37" x14ac:dyDescent="0.25">
      <c r="H14211" s="8"/>
      <c r="I14211" s="8"/>
      <c r="N14211" s="23"/>
      <c r="O14211" s="24"/>
      <c r="P14211" s="19"/>
      <c r="Q14211" s="19"/>
      <c r="R14211" s="19"/>
      <c r="U14211" s="27"/>
      <c r="Y14211" s="9" t="s">
        <v>716</v>
      </c>
      <c r="Z14211" s="9" t="s">
        <v>462</v>
      </c>
      <c r="AA14211" s="9" t="s">
        <v>199</v>
      </c>
      <c r="AB14211" s="9">
        <v>78451671</v>
      </c>
      <c r="AC14211" s="9" t="s">
        <v>14984</v>
      </c>
      <c r="AD14211" s="9" t="s">
        <v>226</v>
      </c>
      <c r="AE14211" s="5">
        <f t="shared" si="464"/>
        <v>0</v>
      </c>
      <c r="AF14211" s="5" t="str">
        <f t="shared" si="465"/>
        <v>katC</v>
      </c>
      <c r="AG14211" s="153"/>
      <c r="AH14211" s="153"/>
      <c r="AI14211" t="s">
        <v>229</v>
      </c>
      <c r="AJ14211" t="s">
        <v>17878</v>
      </c>
      <c r="AK14211" s="9" t="str">
        <f>VLOOKUP(Y14211,zdroj!D:AJ,33,0)</f>
        <v>katC</v>
      </c>
    </row>
    <row r="14212" spans="8:37" x14ac:dyDescent="0.25">
      <c r="H14212" s="8"/>
      <c r="I14212" s="8"/>
      <c r="N14212" s="23"/>
      <c r="O14212" s="24"/>
      <c r="P14212" s="19"/>
      <c r="Q14212" s="19"/>
      <c r="R14212" s="19"/>
      <c r="U14212" s="27"/>
      <c r="Y14212" s="9" t="s">
        <v>716</v>
      </c>
      <c r="Z14212" s="9" t="s">
        <v>462</v>
      </c>
      <c r="AA14212" s="9" t="s">
        <v>199</v>
      </c>
      <c r="AB14212" s="9">
        <v>8134324</v>
      </c>
      <c r="AC14212" s="9" t="s">
        <v>14985</v>
      </c>
      <c r="AD14212" s="9" t="s">
        <v>800</v>
      </c>
      <c r="AE14212" s="5">
        <f t="shared" si="464"/>
        <v>0</v>
      </c>
      <c r="AF14212" s="5" t="str">
        <f t="shared" si="465"/>
        <v>Pokryto</v>
      </c>
      <c r="AG14212" s="153"/>
      <c r="AH14212" s="153"/>
      <c r="AI14212" t="s">
        <v>201</v>
      </c>
      <c r="AJ14212" t="s">
        <v>800</v>
      </c>
      <c r="AK14212" s="9" t="str">
        <f>VLOOKUP(Y14212,zdroj!D:AJ,33,0)</f>
        <v>katC</v>
      </c>
    </row>
    <row r="14213" spans="8:37" x14ac:dyDescent="0.25">
      <c r="H14213" s="8"/>
      <c r="I14213" s="8"/>
      <c r="N14213" s="23"/>
      <c r="O14213" s="24"/>
      <c r="P14213" s="19"/>
      <c r="Q14213" s="19"/>
      <c r="R14213" s="19"/>
      <c r="U14213" s="27"/>
      <c r="Y14213" s="9" t="s">
        <v>718</v>
      </c>
      <c r="Z14213" s="9" t="s">
        <v>462</v>
      </c>
      <c r="AA14213" s="9" t="s">
        <v>237</v>
      </c>
      <c r="AB14213" s="9">
        <v>7978537</v>
      </c>
      <c r="AC14213" s="9" t="s">
        <v>14986</v>
      </c>
      <c r="AD14213" s="9" t="s">
        <v>225</v>
      </c>
      <c r="AE14213" s="5">
        <f t="shared" si="464"/>
        <v>0</v>
      </c>
      <c r="AF14213" s="5" t="str">
        <f t="shared" si="465"/>
        <v>katA</v>
      </c>
      <c r="AG14213" s="153"/>
      <c r="AH14213" s="153"/>
      <c r="AI14213" t="s">
        <v>195</v>
      </c>
      <c r="AJ14213" t="s">
        <v>340</v>
      </c>
      <c r="AK14213" s="9" t="str">
        <f>VLOOKUP(Y14213,zdroj!D:AJ,33,0)</f>
        <v>katA</v>
      </c>
    </row>
    <row r="14214" spans="8:37" x14ac:dyDescent="0.25">
      <c r="H14214" s="8"/>
      <c r="I14214" s="8"/>
      <c r="N14214" s="23"/>
      <c r="O14214" s="24"/>
      <c r="P14214" s="19"/>
      <c r="Q14214" s="19"/>
      <c r="R14214" s="19"/>
      <c r="U14214" s="27"/>
      <c r="Y14214" s="9" t="s">
        <v>718</v>
      </c>
      <c r="Z14214" s="9" t="s">
        <v>462</v>
      </c>
      <c r="AA14214" s="9" t="s">
        <v>237</v>
      </c>
      <c r="AB14214" s="9">
        <v>7978545</v>
      </c>
      <c r="AC14214" s="9" t="s">
        <v>14987</v>
      </c>
      <c r="AD14214" s="9" t="s">
        <v>225</v>
      </c>
      <c r="AE14214" s="5">
        <f t="shared" si="464"/>
        <v>0</v>
      </c>
      <c r="AF14214" s="5" t="str">
        <f t="shared" si="465"/>
        <v>katA</v>
      </c>
      <c r="AG14214" s="153"/>
      <c r="AH14214" s="153"/>
      <c r="AI14214" t="s">
        <v>195</v>
      </c>
      <c r="AJ14214" t="s">
        <v>340</v>
      </c>
      <c r="AK14214" s="9" t="str">
        <f>VLOOKUP(Y14214,zdroj!D:AJ,33,0)</f>
        <v>katA</v>
      </c>
    </row>
    <row r="14215" spans="8:37" x14ac:dyDescent="0.25">
      <c r="H14215" s="8"/>
      <c r="I14215" s="8"/>
      <c r="N14215" s="23"/>
      <c r="O14215" s="24"/>
      <c r="P14215" s="19"/>
      <c r="Q14215" s="19"/>
      <c r="R14215" s="19"/>
      <c r="U14215" s="27"/>
      <c r="Y14215" s="9" t="s">
        <v>718</v>
      </c>
      <c r="Z14215" s="9" t="s">
        <v>462</v>
      </c>
      <c r="AA14215" s="9" t="s">
        <v>237</v>
      </c>
      <c r="AB14215" s="9">
        <v>25797247</v>
      </c>
      <c r="AC14215" s="9" t="s">
        <v>14988</v>
      </c>
      <c r="AD14215" s="9" t="s">
        <v>225</v>
      </c>
      <c r="AE14215" s="5">
        <f t="shared" si="464"/>
        <v>0</v>
      </c>
      <c r="AF14215" s="5" t="str">
        <f t="shared" si="465"/>
        <v>katA</v>
      </c>
      <c r="AG14215" s="153"/>
      <c r="AH14215" s="153"/>
      <c r="AI14215" t="s">
        <v>195</v>
      </c>
      <c r="AJ14215" t="s">
        <v>340</v>
      </c>
      <c r="AK14215" s="9" t="str">
        <f>VLOOKUP(Y14215,zdroj!D:AJ,33,0)</f>
        <v>katA</v>
      </c>
    </row>
    <row r="14216" spans="8:37" x14ac:dyDescent="0.25">
      <c r="H14216" s="8"/>
      <c r="I14216" s="8"/>
      <c r="N14216" s="23"/>
      <c r="O14216" s="24"/>
      <c r="P14216" s="19"/>
      <c r="Q14216" s="19"/>
      <c r="R14216" s="19"/>
      <c r="U14216" s="27"/>
      <c r="Y14216" s="9" t="s">
        <v>718</v>
      </c>
      <c r="Z14216" s="9" t="s">
        <v>462</v>
      </c>
      <c r="AA14216" s="9" t="s">
        <v>237</v>
      </c>
      <c r="AB14216" s="9">
        <v>7978472</v>
      </c>
      <c r="AC14216" s="9" t="s">
        <v>14989</v>
      </c>
      <c r="AD14216" s="9" t="s">
        <v>225</v>
      </c>
      <c r="AE14216" s="5">
        <f t="shared" si="464"/>
        <v>0</v>
      </c>
      <c r="AF14216" s="5" t="str">
        <f t="shared" si="465"/>
        <v>katA</v>
      </c>
      <c r="AG14216" s="153"/>
      <c r="AH14216" s="153"/>
      <c r="AI14216" t="s">
        <v>195</v>
      </c>
      <c r="AJ14216" t="s">
        <v>340</v>
      </c>
      <c r="AK14216" s="9" t="str">
        <f>VLOOKUP(Y14216,zdroj!D:AJ,33,0)</f>
        <v>katA</v>
      </c>
    </row>
    <row r="14217" spans="8:37" x14ac:dyDescent="0.25">
      <c r="H14217" s="8"/>
      <c r="I14217" s="8"/>
      <c r="N14217" s="23"/>
      <c r="O14217" s="24"/>
      <c r="P14217" s="19"/>
      <c r="Q14217" s="19"/>
      <c r="R14217" s="19"/>
      <c r="U14217" s="27"/>
      <c r="Y14217" s="9" t="s">
        <v>718</v>
      </c>
      <c r="Z14217" s="9" t="s">
        <v>462</v>
      </c>
      <c r="AA14217" s="9" t="s">
        <v>237</v>
      </c>
      <c r="AB14217" s="9">
        <v>7978481</v>
      </c>
      <c r="AC14217" s="9" t="s">
        <v>14990</v>
      </c>
      <c r="AD14217" s="9" t="s">
        <v>225</v>
      </c>
      <c r="AE14217" s="5">
        <f t="shared" si="464"/>
        <v>0</v>
      </c>
      <c r="AF14217" s="5" t="str">
        <f t="shared" si="465"/>
        <v>katA</v>
      </c>
      <c r="AG14217" s="153"/>
      <c r="AH14217" s="153"/>
      <c r="AI14217" t="s">
        <v>195</v>
      </c>
      <c r="AJ14217" t="s">
        <v>340</v>
      </c>
      <c r="AK14217" s="9" t="str">
        <f>VLOOKUP(Y14217,zdroj!D:AJ,33,0)</f>
        <v>katA</v>
      </c>
    </row>
    <row r="14218" spans="8:37" x14ac:dyDescent="0.25">
      <c r="H14218" s="8"/>
      <c r="I14218" s="8"/>
      <c r="N14218" s="23"/>
      <c r="O14218" s="24"/>
      <c r="P14218" s="19"/>
      <c r="Q14218" s="19"/>
      <c r="R14218" s="19"/>
      <c r="U14218" s="27"/>
      <c r="Y14218" s="9" t="s">
        <v>718</v>
      </c>
      <c r="Z14218" s="9" t="s">
        <v>462</v>
      </c>
      <c r="AA14218" s="9" t="s">
        <v>237</v>
      </c>
      <c r="AB14218" s="9">
        <v>7978499</v>
      </c>
      <c r="AC14218" s="9" t="s">
        <v>14991</v>
      </c>
      <c r="AD14218" s="9" t="s">
        <v>225</v>
      </c>
      <c r="AE14218" s="5">
        <f t="shared" ref="AE14218:AE14281" si="466">VLOOKUP(Y14218,K:T,10,0)</f>
        <v>0</v>
      </c>
      <c r="AF14218" s="5" t="str">
        <f t="shared" ref="AF14218:AF14281" si="467">IF(AE14218="A",IF(AD14218="katA","katB",AD14218),AD14218)</f>
        <v>katA</v>
      </c>
      <c r="AG14218" s="153"/>
      <c r="AH14218" s="153"/>
      <c r="AI14218" t="s">
        <v>229</v>
      </c>
      <c r="AJ14218" t="s">
        <v>17878</v>
      </c>
      <c r="AK14218" s="9" t="str">
        <f>VLOOKUP(Y14218,zdroj!D:AJ,33,0)</f>
        <v>katA</v>
      </c>
    </row>
    <row r="14219" spans="8:37" x14ac:dyDescent="0.25">
      <c r="H14219" s="8"/>
      <c r="I14219" s="8"/>
      <c r="N14219" s="23"/>
      <c r="O14219" s="24"/>
      <c r="P14219" s="19"/>
      <c r="Q14219" s="19"/>
      <c r="R14219" s="19"/>
      <c r="U14219" s="27"/>
      <c r="Y14219" s="9" t="s">
        <v>718</v>
      </c>
      <c r="Z14219" s="9" t="s">
        <v>462</v>
      </c>
      <c r="AA14219" s="9" t="s">
        <v>237</v>
      </c>
      <c r="AB14219" s="9">
        <v>7978502</v>
      </c>
      <c r="AC14219" s="9" t="s">
        <v>14992</v>
      </c>
      <c r="AD14219" s="9" t="s">
        <v>225</v>
      </c>
      <c r="AE14219" s="5">
        <f t="shared" si="466"/>
        <v>0</v>
      </c>
      <c r="AF14219" s="5" t="str">
        <f t="shared" si="467"/>
        <v>katA</v>
      </c>
      <c r="AG14219" s="153"/>
      <c r="AH14219" s="153"/>
      <c r="AI14219" t="s">
        <v>195</v>
      </c>
      <c r="AJ14219" t="s">
        <v>340</v>
      </c>
      <c r="AK14219" s="9" t="str">
        <f>VLOOKUP(Y14219,zdroj!D:AJ,33,0)</f>
        <v>katA</v>
      </c>
    </row>
    <row r="14220" spans="8:37" x14ac:dyDescent="0.25">
      <c r="H14220" s="8"/>
      <c r="I14220" s="8"/>
      <c r="N14220" s="23"/>
      <c r="O14220" s="24"/>
      <c r="P14220" s="19"/>
      <c r="Q14220" s="19"/>
      <c r="R14220" s="19"/>
      <c r="U14220" s="27"/>
      <c r="Y14220" s="9" t="s">
        <v>718</v>
      </c>
      <c r="Z14220" s="9" t="s">
        <v>462</v>
      </c>
      <c r="AA14220" s="9" t="s">
        <v>237</v>
      </c>
      <c r="AB14220" s="9">
        <v>7978511</v>
      </c>
      <c r="AC14220" s="9" t="s">
        <v>14993</v>
      </c>
      <c r="AD14220" s="9" t="s">
        <v>225</v>
      </c>
      <c r="AE14220" s="5">
        <f t="shared" si="466"/>
        <v>0</v>
      </c>
      <c r="AF14220" s="5" t="str">
        <f t="shared" si="467"/>
        <v>katA</v>
      </c>
      <c r="AG14220" s="153"/>
      <c r="AH14220" s="153"/>
      <c r="AI14220" t="s">
        <v>195</v>
      </c>
      <c r="AJ14220" t="s">
        <v>340</v>
      </c>
      <c r="AK14220" s="9" t="str">
        <f>VLOOKUP(Y14220,zdroj!D:AJ,33,0)</f>
        <v>katA</v>
      </c>
    </row>
    <row r="14221" spans="8:37" x14ac:dyDescent="0.25">
      <c r="H14221" s="8"/>
      <c r="I14221" s="8"/>
      <c r="N14221" s="23"/>
      <c r="O14221" s="24"/>
      <c r="P14221" s="19"/>
      <c r="Q14221" s="19"/>
      <c r="R14221" s="19"/>
      <c r="U14221" s="27"/>
      <c r="Y14221" s="9" t="s">
        <v>718</v>
      </c>
      <c r="Z14221" s="9" t="s">
        <v>462</v>
      </c>
      <c r="AA14221" s="9" t="s">
        <v>237</v>
      </c>
      <c r="AB14221" s="9">
        <v>7977794</v>
      </c>
      <c r="AC14221" s="9" t="s">
        <v>14994</v>
      </c>
      <c r="AD14221" s="9" t="s">
        <v>225</v>
      </c>
      <c r="AE14221" s="5">
        <f t="shared" si="466"/>
        <v>0</v>
      </c>
      <c r="AF14221" s="5" t="str">
        <f t="shared" si="467"/>
        <v>katA</v>
      </c>
      <c r="AG14221" s="153"/>
      <c r="AH14221" s="153"/>
      <c r="AI14221" t="s">
        <v>201</v>
      </c>
      <c r="AJ14221" t="s">
        <v>17878</v>
      </c>
      <c r="AK14221" s="9" t="str">
        <f>VLOOKUP(Y14221,zdroj!D:AJ,33,0)</f>
        <v>katA</v>
      </c>
    </row>
    <row r="14222" spans="8:37" x14ac:dyDescent="0.25">
      <c r="H14222" s="8"/>
      <c r="I14222" s="8"/>
      <c r="N14222" s="23"/>
      <c r="O14222" s="24"/>
      <c r="P14222" s="19"/>
      <c r="Q14222" s="19"/>
      <c r="R14222" s="19"/>
      <c r="U14222" s="27"/>
      <c r="Y14222" s="9" t="s">
        <v>718</v>
      </c>
      <c r="Z14222" s="9" t="s">
        <v>462</v>
      </c>
      <c r="AA14222" s="9" t="s">
        <v>237</v>
      </c>
      <c r="AB14222" s="9">
        <v>7977875</v>
      </c>
      <c r="AC14222" s="9" t="s">
        <v>14995</v>
      </c>
      <c r="AD14222" s="9" t="s">
        <v>225</v>
      </c>
      <c r="AE14222" s="5">
        <f t="shared" si="466"/>
        <v>0</v>
      </c>
      <c r="AF14222" s="5" t="str">
        <f t="shared" si="467"/>
        <v>katA</v>
      </c>
      <c r="AG14222" s="153"/>
      <c r="AH14222" s="153"/>
      <c r="AI14222" t="s">
        <v>17879</v>
      </c>
      <c r="AJ14222" t="s">
        <v>17878</v>
      </c>
      <c r="AK14222" s="9" t="str">
        <f>VLOOKUP(Y14222,zdroj!D:AJ,33,0)</f>
        <v>katA</v>
      </c>
    </row>
    <row r="14223" spans="8:37" x14ac:dyDescent="0.25">
      <c r="H14223" s="8"/>
      <c r="I14223" s="8"/>
      <c r="N14223" s="23"/>
      <c r="O14223" s="24"/>
      <c r="P14223" s="19"/>
      <c r="Q14223" s="19"/>
      <c r="R14223" s="19"/>
      <c r="U14223" s="27"/>
      <c r="Y14223" s="9" t="s">
        <v>718</v>
      </c>
      <c r="Z14223" s="9" t="s">
        <v>462</v>
      </c>
      <c r="AA14223" s="9" t="s">
        <v>237</v>
      </c>
      <c r="AB14223" s="9">
        <v>7978146</v>
      </c>
      <c r="AC14223" s="9" t="s">
        <v>14996</v>
      </c>
      <c r="AD14223" s="9" t="s">
        <v>225</v>
      </c>
      <c r="AE14223" s="5">
        <f t="shared" si="466"/>
        <v>0</v>
      </c>
      <c r="AF14223" s="5" t="str">
        <f t="shared" si="467"/>
        <v>katA</v>
      </c>
      <c r="AG14223" s="153"/>
      <c r="AH14223" s="153"/>
      <c r="AI14223" t="s">
        <v>201</v>
      </c>
      <c r="AJ14223" t="s">
        <v>17878</v>
      </c>
      <c r="AK14223" s="9" t="str">
        <f>VLOOKUP(Y14223,zdroj!D:AJ,33,0)</f>
        <v>katA</v>
      </c>
    </row>
    <row r="14224" spans="8:37" x14ac:dyDescent="0.25">
      <c r="H14224" s="8"/>
      <c r="I14224" s="8"/>
      <c r="N14224" s="23"/>
      <c r="O14224" s="24"/>
      <c r="P14224" s="19"/>
      <c r="Q14224" s="19"/>
      <c r="R14224" s="19"/>
      <c r="U14224" s="27"/>
      <c r="Y14224" s="9" t="s">
        <v>718</v>
      </c>
      <c r="Z14224" s="9" t="s">
        <v>462</v>
      </c>
      <c r="AA14224" s="9" t="s">
        <v>237</v>
      </c>
      <c r="AB14224" s="9">
        <v>7978154</v>
      </c>
      <c r="AC14224" s="9" t="s">
        <v>14997</v>
      </c>
      <c r="AD14224" s="9" t="s">
        <v>225</v>
      </c>
      <c r="AE14224" s="5">
        <f t="shared" si="466"/>
        <v>0</v>
      </c>
      <c r="AF14224" s="5" t="str">
        <f t="shared" si="467"/>
        <v>katA</v>
      </c>
      <c r="AG14224" s="153"/>
      <c r="AH14224" s="153"/>
      <c r="AI14224" t="s">
        <v>201</v>
      </c>
      <c r="AJ14224" t="s">
        <v>17878</v>
      </c>
      <c r="AK14224" s="9" t="str">
        <f>VLOOKUP(Y14224,zdroj!D:AJ,33,0)</f>
        <v>katA</v>
      </c>
    </row>
    <row r="14225" spans="8:37" x14ac:dyDescent="0.25">
      <c r="H14225" s="8"/>
      <c r="I14225" s="8"/>
      <c r="N14225" s="23"/>
      <c r="O14225" s="24"/>
      <c r="P14225" s="19"/>
      <c r="Q14225" s="19"/>
      <c r="R14225" s="19"/>
      <c r="U14225" s="27"/>
      <c r="Y14225" s="9" t="s">
        <v>718</v>
      </c>
      <c r="Z14225" s="9" t="s">
        <v>462</v>
      </c>
      <c r="AA14225" s="9" t="s">
        <v>237</v>
      </c>
      <c r="AB14225" s="9">
        <v>26654946</v>
      </c>
      <c r="AC14225" s="9" t="s">
        <v>14998</v>
      </c>
      <c r="AD14225" s="9" t="s">
        <v>231</v>
      </c>
      <c r="AE14225" s="5">
        <f t="shared" si="466"/>
        <v>0</v>
      </c>
      <c r="AF14225" s="5" t="str">
        <f t="shared" si="467"/>
        <v>katB</v>
      </c>
      <c r="AG14225" s="153"/>
      <c r="AH14225" s="153"/>
      <c r="AI14225" t="s">
        <v>201</v>
      </c>
      <c r="AJ14225" t="s">
        <v>17878</v>
      </c>
      <c r="AK14225" s="9" t="str">
        <f>VLOOKUP(Y14225,zdroj!D:AJ,33,0)</f>
        <v>katA</v>
      </c>
    </row>
    <row r="14226" spans="8:37" x14ac:dyDescent="0.25">
      <c r="H14226" s="8"/>
      <c r="I14226" s="8"/>
      <c r="N14226" s="23"/>
      <c r="O14226" s="24"/>
      <c r="P14226" s="19"/>
      <c r="Q14226" s="19"/>
      <c r="R14226" s="19"/>
      <c r="U14226" s="27"/>
      <c r="Y14226" s="9" t="s">
        <v>718</v>
      </c>
      <c r="Z14226" s="9" t="s">
        <v>462</v>
      </c>
      <c r="AA14226" s="9" t="s">
        <v>237</v>
      </c>
      <c r="AB14226" s="9">
        <v>7978162</v>
      </c>
      <c r="AC14226" s="9" t="s">
        <v>14999</v>
      </c>
      <c r="AD14226" s="9" t="s">
        <v>225</v>
      </c>
      <c r="AE14226" s="5">
        <f t="shared" si="466"/>
        <v>0</v>
      </c>
      <c r="AF14226" s="5" t="str">
        <f t="shared" si="467"/>
        <v>katA</v>
      </c>
      <c r="AG14226" s="153"/>
      <c r="AH14226" s="153"/>
      <c r="AI14226" t="s">
        <v>201</v>
      </c>
      <c r="AJ14226" t="s">
        <v>17878</v>
      </c>
      <c r="AK14226" s="9" t="str">
        <f>VLOOKUP(Y14226,zdroj!D:AJ,33,0)</f>
        <v>katA</v>
      </c>
    </row>
    <row r="14227" spans="8:37" x14ac:dyDescent="0.25">
      <c r="H14227" s="8"/>
      <c r="I14227" s="8"/>
      <c r="N14227" s="23"/>
      <c r="O14227" s="24"/>
      <c r="P14227" s="19"/>
      <c r="Q14227" s="19"/>
      <c r="R14227" s="19"/>
      <c r="U14227" s="27"/>
      <c r="Y14227" s="9" t="s">
        <v>718</v>
      </c>
      <c r="Z14227" s="9" t="s">
        <v>462</v>
      </c>
      <c r="AA14227" s="9" t="s">
        <v>237</v>
      </c>
      <c r="AB14227" s="9">
        <v>7978171</v>
      </c>
      <c r="AC14227" s="9" t="s">
        <v>15000</v>
      </c>
      <c r="AD14227" s="9" t="s">
        <v>225</v>
      </c>
      <c r="AE14227" s="5">
        <f t="shared" si="466"/>
        <v>0</v>
      </c>
      <c r="AF14227" s="5" t="str">
        <f t="shared" si="467"/>
        <v>katA</v>
      </c>
      <c r="AG14227" s="153"/>
      <c r="AH14227" s="153"/>
      <c r="AI14227" t="s">
        <v>201</v>
      </c>
      <c r="AJ14227" t="s">
        <v>17878</v>
      </c>
      <c r="AK14227" s="9" t="str">
        <f>VLOOKUP(Y14227,zdroj!D:AJ,33,0)</f>
        <v>katA</v>
      </c>
    </row>
    <row r="14228" spans="8:37" x14ac:dyDescent="0.25">
      <c r="H14228" s="8"/>
      <c r="I14228" s="8"/>
      <c r="N14228" s="23"/>
      <c r="O14228" s="24"/>
      <c r="P14228" s="19"/>
      <c r="Q14228" s="19"/>
      <c r="R14228" s="19"/>
      <c r="U14228" s="27"/>
      <c r="Y14228" s="9" t="s">
        <v>718</v>
      </c>
      <c r="Z14228" s="9" t="s">
        <v>462</v>
      </c>
      <c r="AA14228" s="9" t="s">
        <v>237</v>
      </c>
      <c r="AB14228" s="9">
        <v>30742285</v>
      </c>
      <c r="AC14228" s="9" t="s">
        <v>15001</v>
      </c>
      <c r="AD14228" s="9" t="s">
        <v>225</v>
      </c>
      <c r="AE14228" s="5">
        <f t="shared" si="466"/>
        <v>0</v>
      </c>
      <c r="AF14228" s="5" t="str">
        <f t="shared" si="467"/>
        <v>katA</v>
      </c>
      <c r="AG14228" s="153"/>
      <c r="AH14228" s="153"/>
      <c r="AI14228" t="s">
        <v>201</v>
      </c>
      <c r="AJ14228" t="s">
        <v>17878</v>
      </c>
      <c r="AK14228" s="9" t="str">
        <f>VLOOKUP(Y14228,zdroj!D:AJ,33,0)</f>
        <v>katA</v>
      </c>
    </row>
    <row r="14229" spans="8:37" x14ac:dyDescent="0.25">
      <c r="H14229" s="8"/>
      <c r="I14229" s="8"/>
      <c r="N14229" s="23"/>
      <c r="O14229" s="24"/>
      <c r="P14229" s="19"/>
      <c r="Q14229" s="19"/>
      <c r="R14229" s="19"/>
      <c r="U14229" s="27"/>
      <c r="Y14229" s="9" t="s">
        <v>718</v>
      </c>
      <c r="Z14229" s="9" t="s">
        <v>462</v>
      </c>
      <c r="AA14229" s="9" t="s">
        <v>237</v>
      </c>
      <c r="AB14229" s="9">
        <v>7978189</v>
      </c>
      <c r="AC14229" s="9" t="s">
        <v>15002</v>
      </c>
      <c r="AD14229" s="9" t="s">
        <v>225</v>
      </c>
      <c r="AE14229" s="5">
        <f t="shared" si="466"/>
        <v>0</v>
      </c>
      <c r="AF14229" s="5" t="str">
        <f t="shared" si="467"/>
        <v>katA</v>
      </c>
      <c r="AG14229" s="153"/>
      <c r="AH14229" s="153"/>
      <c r="AI14229" t="s">
        <v>201</v>
      </c>
      <c r="AJ14229" t="s">
        <v>17878</v>
      </c>
      <c r="AK14229" s="9" t="str">
        <f>VLOOKUP(Y14229,zdroj!D:AJ,33,0)</f>
        <v>katA</v>
      </c>
    </row>
    <row r="14230" spans="8:37" x14ac:dyDescent="0.25">
      <c r="H14230" s="8"/>
      <c r="I14230" s="8"/>
      <c r="N14230" s="23"/>
      <c r="O14230" s="24"/>
      <c r="P14230" s="19"/>
      <c r="Q14230" s="19"/>
      <c r="R14230" s="19"/>
      <c r="U14230" s="27"/>
      <c r="Y14230" s="9" t="s">
        <v>718</v>
      </c>
      <c r="Z14230" s="9" t="s">
        <v>462</v>
      </c>
      <c r="AA14230" s="9" t="s">
        <v>237</v>
      </c>
      <c r="AB14230" s="9">
        <v>72881020</v>
      </c>
      <c r="AC14230" s="9" t="s">
        <v>15003</v>
      </c>
      <c r="AD14230" s="9" t="s">
        <v>231</v>
      </c>
      <c r="AE14230" s="5">
        <f t="shared" si="466"/>
        <v>0</v>
      </c>
      <c r="AF14230" s="5" t="str">
        <f t="shared" si="467"/>
        <v>katB</v>
      </c>
      <c r="AG14230" s="153"/>
      <c r="AH14230" s="153"/>
      <c r="AI14230" t="s">
        <v>201</v>
      </c>
      <c r="AJ14230" t="s">
        <v>17878</v>
      </c>
      <c r="AK14230" s="9" t="str">
        <f>VLOOKUP(Y14230,zdroj!D:AJ,33,0)</f>
        <v>katA</v>
      </c>
    </row>
    <row r="14231" spans="8:37" x14ac:dyDescent="0.25">
      <c r="H14231" s="8"/>
      <c r="I14231" s="8"/>
      <c r="N14231" s="23"/>
      <c r="O14231" s="24"/>
      <c r="P14231" s="19"/>
      <c r="Q14231" s="19"/>
      <c r="R14231" s="19"/>
      <c r="U14231" s="27"/>
      <c r="Y14231" s="9" t="s">
        <v>718</v>
      </c>
      <c r="Z14231" s="9" t="s">
        <v>462</v>
      </c>
      <c r="AA14231" s="9" t="s">
        <v>237</v>
      </c>
      <c r="AB14231" s="9">
        <v>7978197</v>
      </c>
      <c r="AC14231" s="9" t="s">
        <v>15004</v>
      </c>
      <c r="AD14231" s="9" t="s">
        <v>225</v>
      </c>
      <c r="AE14231" s="5">
        <f t="shared" si="466"/>
        <v>0</v>
      </c>
      <c r="AF14231" s="5" t="str">
        <f t="shared" si="467"/>
        <v>katA</v>
      </c>
      <c r="AG14231" s="153"/>
      <c r="AH14231" s="153"/>
      <c r="AI14231" t="s">
        <v>201</v>
      </c>
      <c r="AJ14231" t="s">
        <v>17878</v>
      </c>
      <c r="AK14231" s="9" t="str">
        <f>VLOOKUP(Y14231,zdroj!D:AJ,33,0)</f>
        <v>katA</v>
      </c>
    </row>
    <row r="14232" spans="8:37" x14ac:dyDescent="0.25">
      <c r="H14232" s="8"/>
      <c r="I14232" s="8"/>
      <c r="N14232" s="23"/>
      <c r="O14232" s="24"/>
      <c r="P14232" s="19"/>
      <c r="Q14232" s="19"/>
      <c r="R14232" s="19"/>
      <c r="U14232" s="27"/>
      <c r="Y14232" s="9" t="s">
        <v>718</v>
      </c>
      <c r="Z14232" s="9" t="s">
        <v>462</v>
      </c>
      <c r="AA14232" s="9" t="s">
        <v>237</v>
      </c>
      <c r="AB14232" s="9">
        <v>7978201</v>
      </c>
      <c r="AC14232" s="9" t="s">
        <v>15005</v>
      </c>
      <c r="AD14232" s="9" t="s">
        <v>225</v>
      </c>
      <c r="AE14232" s="5">
        <f t="shared" si="466"/>
        <v>0</v>
      </c>
      <c r="AF14232" s="5" t="str">
        <f t="shared" si="467"/>
        <v>katA</v>
      </c>
      <c r="AG14232" s="153"/>
      <c r="AH14232" s="153"/>
      <c r="AI14232" t="s">
        <v>201</v>
      </c>
      <c r="AJ14232" t="s">
        <v>17878</v>
      </c>
      <c r="AK14232" s="9" t="str">
        <f>VLOOKUP(Y14232,zdroj!D:AJ,33,0)</f>
        <v>katA</v>
      </c>
    </row>
    <row r="14233" spans="8:37" x14ac:dyDescent="0.25">
      <c r="H14233" s="8"/>
      <c r="I14233" s="8"/>
      <c r="N14233" s="23"/>
      <c r="O14233" s="24"/>
      <c r="P14233" s="19"/>
      <c r="Q14233" s="19"/>
      <c r="R14233" s="19"/>
      <c r="U14233" s="27"/>
      <c r="Y14233" s="9" t="s">
        <v>718</v>
      </c>
      <c r="Z14233" s="9" t="s">
        <v>462</v>
      </c>
      <c r="AA14233" s="9" t="s">
        <v>237</v>
      </c>
      <c r="AB14233" s="9">
        <v>7978219</v>
      </c>
      <c r="AC14233" s="9" t="s">
        <v>15006</v>
      </c>
      <c r="AD14233" s="9" t="s">
        <v>231</v>
      </c>
      <c r="AE14233" s="5">
        <f t="shared" si="466"/>
        <v>0</v>
      </c>
      <c r="AF14233" s="5" t="str">
        <f t="shared" si="467"/>
        <v>katB</v>
      </c>
      <c r="AG14233" s="153"/>
      <c r="AH14233" s="153"/>
      <c r="AI14233" t="s">
        <v>201</v>
      </c>
      <c r="AJ14233" t="s">
        <v>17878</v>
      </c>
      <c r="AK14233" s="9" t="str">
        <f>VLOOKUP(Y14233,zdroj!D:AJ,33,0)</f>
        <v>katA</v>
      </c>
    </row>
    <row r="14234" spans="8:37" x14ac:dyDescent="0.25">
      <c r="H14234" s="8"/>
      <c r="I14234" s="8"/>
      <c r="N14234" s="23"/>
      <c r="O14234" s="24"/>
      <c r="P14234" s="19"/>
      <c r="Q14234" s="19"/>
      <c r="R14234" s="19"/>
      <c r="U14234" s="27"/>
      <c r="Y14234" s="9" t="s">
        <v>718</v>
      </c>
      <c r="Z14234" s="9" t="s">
        <v>462</v>
      </c>
      <c r="AA14234" s="9" t="s">
        <v>237</v>
      </c>
      <c r="AB14234" s="9">
        <v>7978227</v>
      </c>
      <c r="AC14234" s="9" t="s">
        <v>15007</v>
      </c>
      <c r="AD14234" s="9" t="s">
        <v>225</v>
      </c>
      <c r="AE14234" s="5">
        <f t="shared" si="466"/>
        <v>0</v>
      </c>
      <c r="AF14234" s="5" t="str">
        <f t="shared" si="467"/>
        <v>katA</v>
      </c>
      <c r="AG14234" s="153"/>
      <c r="AH14234" s="153"/>
      <c r="AI14234" t="s">
        <v>201</v>
      </c>
      <c r="AJ14234" t="s">
        <v>17878</v>
      </c>
      <c r="AK14234" s="9" t="str">
        <f>VLOOKUP(Y14234,zdroj!D:AJ,33,0)</f>
        <v>katA</v>
      </c>
    </row>
    <row r="14235" spans="8:37" x14ac:dyDescent="0.25">
      <c r="H14235" s="8"/>
      <c r="I14235" s="8"/>
      <c r="N14235" s="23"/>
      <c r="O14235" s="24"/>
      <c r="P14235" s="19"/>
      <c r="Q14235" s="19"/>
      <c r="R14235" s="19"/>
      <c r="U14235" s="27"/>
      <c r="Y14235" s="9" t="s">
        <v>718</v>
      </c>
      <c r="Z14235" s="9" t="s">
        <v>462</v>
      </c>
      <c r="AA14235" s="9" t="s">
        <v>237</v>
      </c>
      <c r="AB14235" s="9">
        <v>7977883</v>
      </c>
      <c r="AC14235" s="9" t="s">
        <v>15008</v>
      </c>
      <c r="AD14235" s="9" t="s">
        <v>231</v>
      </c>
      <c r="AE14235" s="5">
        <f t="shared" si="466"/>
        <v>0</v>
      </c>
      <c r="AF14235" s="5" t="str">
        <f t="shared" si="467"/>
        <v>katB</v>
      </c>
      <c r="AG14235" s="153"/>
      <c r="AH14235" s="153"/>
      <c r="AI14235" t="s">
        <v>201</v>
      </c>
      <c r="AJ14235" t="s">
        <v>17878</v>
      </c>
      <c r="AK14235" s="9" t="str">
        <f>VLOOKUP(Y14235,zdroj!D:AJ,33,0)</f>
        <v>katA</v>
      </c>
    </row>
    <row r="14236" spans="8:37" x14ac:dyDescent="0.25">
      <c r="H14236" s="8"/>
      <c r="I14236" s="8"/>
      <c r="N14236" s="23"/>
      <c r="O14236" s="24"/>
      <c r="P14236" s="19"/>
      <c r="Q14236" s="19"/>
      <c r="R14236" s="19"/>
      <c r="U14236" s="27"/>
      <c r="Y14236" s="9" t="s">
        <v>718</v>
      </c>
      <c r="Z14236" s="9" t="s">
        <v>462</v>
      </c>
      <c r="AA14236" s="9" t="s">
        <v>237</v>
      </c>
      <c r="AB14236" s="9">
        <v>7978235</v>
      </c>
      <c r="AC14236" s="9" t="s">
        <v>15009</v>
      </c>
      <c r="AD14236" s="9" t="s">
        <v>225</v>
      </c>
      <c r="AE14236" s="5">
        <f t="shared" si="466"/>
        <v>0</v>
      </c>
      <c r="AF14236" s="5" t="str">
        <f t="shared" si="467"/>
        <v>katA</v>
      </c>
      <c r="AG14236" s="153"/>
      <c r="AH14236" s="153"/>
      <c r="AI14236" t="s">
        <v>201</v>
      </c>
      <c r="AJ14236" t="s">
        <v>17878</v>
      </c>
      <c r="AK14236" s="9" t="str">
        <f>VLOOKUP(Y14236,zdroj!D:AJ,33,0)</f>
        <v>katA</v>
      </c>
    </row>
    <row r="14237" spans="8:37" x14ac:dyDescent="0.25">
      <c r="H14237" s="8"/>
      <c r="I14237" s="8"/>
      <c r="N14237" s="23"/>
      <c r="O14237" s="24"/>
      <c r="P14237" s="19"/>
      <c r="Q14237" s="19"/>
      <c r="R14237" s="19"/>
      <c r="U14237" s="27"/>
      <c r="Y14237" s="9" t="s">
        <v>718</v>
      </c>
      <c r="Z14237" s="9" t="s">
        <v>462</v>
      </c>
      <c r="AA14237" s="9" t="s">
        <v>237</v>
      </c>
      <c r="AB14237" s="9">
        <v>7978243</v>
      </c>
      <c r="AC14237" s="9" t="s">
        <v>15010</v>
      </c>
      <c r="AD14237" s="9" t="s">
        <v>225</v>
      </c>
      <c r="AE14237" s="5">
        <f t="shared" si="466"/>
        <v>0</v>
      </c>
      <c r="AF14237" s="5" t="str">
        <f t="shared" si="467"/>
        <v>katA</v>
      </c>
      <c r="AG14237" s="153"/>
      <c r="AH14237" s="153"/>
      <c r="AI14237" t="s">
        <v>201</v>
      </c>
      <c r="AJ14237" t="s">
        <v>17878</v>
      </c>
      <c r="AK14237" s="9" t="str">
        <f>VLOOKUP(Y14237,zdroj!D:AJ,33,0)</f>
        <v>katA</v>
      </c>
    </row>
    <row r="14238" spans="8:37" x14ac:dyDescent="0.25">
      <c r="H14238" s="8"/>
      <c r="I14238" s="8"/>
      <c r="N14238" s="23"/>
      <c r="O14238" s="24"/>
      <c r="P14238" s="19"/>
      <c r="Q14238" s="19"/>
      <c r="R14238" s="19"/>
      <c r="U14238" s="27"/>
      <c r="Y14238" s="9" t="s">
        <v>718</v>
      </c>
      <c r="Z14238" s="9" t="s">
        <v>462</v>
      </c>
      <c r="AA14238" s="9" t="s">
        <v>237</v>
      </c>
      <c r="AB14238" s="9">
        <v>7978251</v>
      </c>
      <c r="AC14238" s="9" t="s">
        <v>15011</v>
      </c>
      <c r="AD14238" s="9" t="s">
        <v>225</v>
      </c>
      <c r="AE14238" s="5">
        <f t="shared" si="466"/>
        <v>0</v>
      </c>
      <c r="AF14238" s="5" t="str">
        <f t="shared" si="467"/>
        <v>katA</v>
      </c>
      <c r="AG14238" s="153"/>
      <c r="AH14238" s="153"/>
      <c r="AI14238" t="s">
        <v>201</v>
      </c>
      <c r="AJ14238" t="s">
        <v>17878</v>
      </c>
      <c r="AK14238" s="9" t="str">
        <f>VLOOKUP(Y14238,zdroj!D:AJ,33,0)</f>
        <v>katA</v>
      </c>
    </row>
    <row r="14239" spans="8:37" x14ac:dyDescent="0.25">
      <c r="H14239" s="8"/>
      <c r="I14239" s="8"/>
      <c r="N14239" s="23"/>
      <c r="O14239" s="24"/>
      <c r="P14239" s="19"/>
      <c r="Q14239" s="19"/>
      <c r="R14239" s="19"/>
      <c r="U14239" s="27"/>
      <c r="Y14239" s="9" t="s">
        <v>718</v>
      </c>
      <c r="Z14239" s="9" t="s">
        <v>462</v>
      </c>
      <c r="AA14239" s="9" t="s">
        <v>237</v>
      </c>
      <c r="AB14239" s="9">
        <v>40024521</v>
      </c>
      <c r="AC14239" s="9" t="s">
        <v>15012</v>
      </c>
      <c r="AD14239" s="9" t="s">
        <v>225</v>
      </c>
      <c r="AE14239" s="5">
        <f t="shared" si="466"/>
        <v>0</v>
      </c>
      <c r="AF14239" s="5" t="str">
        <f t="shared" si="467"/>
        <v>katA</v>
      </c>
      <c r="AG14239" s="153"/>
      <c r="AH14239" s="153"/>
      <c r="AI14239" t="s">
        <v>201</v>
      </c>
      <c r="AJ14239" t="s">
        <v>17878</v>
      </c>
      <c r="AK14239" s="9" t="str">
        <f>VLOOKUP(Y14239,zdroj!D:AJ,33,0)</f>
        <v>katA</v>
      </c>
    </row>
    <row r="14240" spans="8:37" x14ac:dyDescent="0.25">
      <c r="H14240" s="8"/>
      <c r="I14240" s="8"/>
      <c r="N14240" s="23"/>
      <c r="O14240" s="24"/>
      <c r="P14240" s="19"/>
      <c r="Q14240" s="19"/>
      <c r="R14240" s="19"/>
      <c r="U14240" s="27"/>
      <c r="Y14240" s="9" t="s">
        <v>718</v>
      </c>
      <c r="Z14240" s="9" t="s">
        <v>462</v>
      </c>
      <c r="AA14240" s="9" t="s">
        <v>237</v>
      </c>
      <c r="AB14240" s="9">
        <v>7977891</v>
      </c>
      <c r="AC14240" s="9" t="s">
        <v>15013</v>
      </c>
      <c r="AD14240" s="9" t="s">
        <v>231</v>
      </c>
      <c r="AE14240" s="5">
        <f t="shared" si="466"/>
        <v>0</v>
      </c>
      <c r="AF14240" s="5" t="str">
        <f t="shared" si="467"/>
        <v>katB</v>
      </c>
      <c r="AG14240" s="153"/>
      <c r="AH14240" s="153"/>
      <c r="AI14240" t="s">
        <v>201</v>
      </c>
      <c r="AJ14240" t="s">
        <v>17878</v>
      </c>
      <c r="AK14240" s="9" t="str">
        <f>VLOOKUP(Y14240,zdroj!D:AJ,33,0)</f>
        <v>katA</v>
      </c>
    </row>
    <row r="14241" spans="8:37" x14ac:dyDescent="0.25">
      <c r="H14241" s="8"/>
      <c r="I14241" s="8"/>
      <c r="N14241" s="23"/>
      <c r="O14241" s="24"/>
      <c r="P14241" s="19"/>
      <c r="Q14241" s="19"/>
      <c r="R14241" s="19"/>
      <c r="U14241" s="27"/>
      <c r="Y14241" s="9" t="s">
        <v>718</v>
      </c>
      <c r="Z14241" s="9" t="s">
        <v>462</v>
      </c>
      <c r="AA14241" s="9" t="s">
        <v>237</v>
      </c>
      <c r="AB14241" s="9">
        <v>7978260</v>
      </c>
      <c r="AC14241" s="9" t="s">
        <v>15014</v>
      </c>
      <c r="AD14241" s="9" t="s">
        <v>225</v>
      </c>
      <c r="AE14241" s="5">
        <f t="shared" si="466"/>
        <v>0</v>
      </c>
      <c r="AF14241" s="5" t="str">
        <f t="shared" si="467"/>
        <v>katA</v>
      </c>
      <c r="AG14241" s="153"/>
      <c r="AH14241" s="153"/>
      <c r="AI14241" t="s">
        <v>201</v>
      </c>
      <c r="AJ14241" t="s">
        <v>17878</v>
      </c>
      <c r="AK14241" s="9" t="str">
        <f>VLOOKUP(Y14241,zdroj!D:AJ,33,0)</f>
        <v>katA</v>
      </c>
    </row>
    <row r="14242" spans="8:37" x14ac:dyDescent="0.25">
      <c r="H14242" s="8"/>
      <c r="I14242" s="8"/>
      <c r="N14242" s="23"/>
      <c r="O14242" s="24"/>
      <c r="P14242" s="19"/>
      <c r="Q14242" s="19"/>
      <c r="R14242" s="19"/>
      <c r="U14242" s="27"/>
      <c r="Y14242" s="9" t="s">
        <v>718</v>
      </c>
      <c r="Z14242" s="9" t="s">
        <v>462</v>
      </c>
      <c r="AA14242" s="9" t="s">
        <v>237</v>
      </c>
      <c r="AB14242" s="9">
        <v>7978278</v>
      </c>
      <c r="AC14242" s="9" t="s">
        <v>15015</v>
      </c>
      <c r="AD14242" s="9" t="s">
        <v>225</v>
      </c>
      <c r="AE14242" s="5">
        <f t="shared" si="466"/>
        <v>0</v>
      </c>
      <c r="AF14242" s="5" t="str">
        <f t="shared" si="467"/>
        <v>katA</v>
      </c>
      <c r="AG14242" s="153"/>
      <c r="AH14242" s="153"/>
      <c r="AI14242" t="s">
        <v>201</v>
      </c>
      <c r="AJ14242" t="s">
        <v>17878</v>
      </c>
      <c r="AK14242" s="9" t="str">
        <f>VLOOKUP(Y14242,zdroj!D:AJ,33,0)</f>
        <v>katA</v>
      </c>
    </row>
    <row r="14243" spans="8:37" x14ac:dyDescent="0.25">
      <c r="H14243" s="8"/>
      <c r="I14243" s="8"/>
      <c r="N14243" s="23"/>
      <c r="O14243" s="24"/>
      <c r="P14243" s="19"/>
      <c r="Q14243" s="19"/>
      <c r="R14243" s="19"/>
      <c r="U14243" s="27"/>
      <c r="Y14243" s="9" t="s">
        <v>718</v>
      </c>
      <c r="Z14243" s="9" t="s">
        <v>462</v>
      </c>
      <c r="AA14243" s="9" t="s">
        <v>237</v>
      </c>
      <c r="AB14243" s="9">
        <v>7978286</v>
      </c>
      <c r="AC14243" s="9" t="s">
        <v>15016</v>
      </c>
      <c r="AD14243" s="9" t="s">
        <v>225</v>
      </c>
      <c r="AE14243" s="5">
        <f t="shared" si="466"/>
        <v>0</v>
      </c>
      <c r="AF14243" s="5" t="str">
        <f t="shared" si="467"/>
        <v>katA</v>
      </c>
      <c r="AG14243" s="153"/>
      <c r="AH14243" s="153"/>
      <c r="AI14243" t="s">
        <v>201</v>
      </c>
      <c r="AJ14243" t="s">
        <v>17878</v>
      </c>
      <c r="AK14243" s="9" t="str">
        <f>VLOOKUP(Y14243,zdroj!D:AJ,33,0)</f>
        <v>katA</v>
      </c>
    </row>
    <row r="14244" spans="8:37" x14ac:dyDescent="0.25">
      <c r="H14244" s="8"/>
      <c r="I14244" s="8"/>
      <c r="N14244" s="23"/>
      <c r="O14244" s="24"/>
      <c r="P14244" s="19"/>
      <c r="Q14244" s="19"/>
      <c r="R14244" s="19"/>
      <c r="U14244" s="27"/>
      <c r="Y14244" s="9" t="s">
        <v>718</v>
      </c>
      <c r="Z14244" s="9" t="s">
        <v>462</v>
      </c>
      <c r="AA14244" s="9" t="s">
        <v>237</v>
      </c>
      <c r="AB14244" s="9">
        <v>7978294</v>
      </c>
      <c r="AC14244" s="9" t="s">
        <v>15017</v>
      </c>
      <c r="AD14244" s="9" t="s">
        <v>231</v>
      </c>
      <c r="AE14244" s="5">
        <f t="shared" si="466"/>
        <v>0</v>
      </c>
      <c r="AF14244" s="5" t="str">
        <f t="shared" si="467"/>
        <v>katB</v>
      </c>
      <c r="AG14244" s="153"/>
      <c r="AH14244" s="153"/>
      <c r="AI14244" t="s">
        <v>201</v>
      </c>
      <c r="AJ14244" t="s">
        <v>17878</v>
      </c>
      <c r="AK14244" s="9" t="str">
        <f>VLOOKUP(Y14244,zdroj!D:AJ,33,0)</f>
        <v>katA</v>
      </c>
    </row>
    <row r="14245" spans="8:37" x14ac:dyDescent="0.25">
      <c r="H14245" s="8"/>
      <c r="I14245" s="8"/>
      <c r="N14245" s="23"/>
      <c r="O14245" s="24"/>
      <c r="P14245" s="19"/>
      <c r="Q14245" s="19"/>
      <c r="R14245" s="19"/>
      <c r="U14245" s="27"/>
      <c r="Y14245" s="9" t="s">
        <v>718</v>
      </c>
      <c r="Z14245" s="9" t="s">
        <v>462</v>
      </c>
      <c r="AA14245" s="9" t="s">
        <v>237</v>
      </c>
      <c r="AB14245" s="9">
        <v>7978308</v>
      </c>
      <c r="AC14245" s="9" t="s">
        <v>15018</v>
      </c>
      <c r="AD14245" s="9" t="s">
        <v>231</v>
      </c>
      <c r="AE14245" s="5">
        <f t="shared" si="466"/>
        <v>0</v>
      </c>
      <c r="AF14245" s="5" t="str">
        <f t="shared" si="467"/>
        <v>katB</v>
      </c>
      <c r="AG14245" s="153"/>
      <c r="AH14245" s="153"/>
      <c r="AI14245" t="s">
        <v>201</v>
      </c>
      <c r="AJ14245" t="s">
        <v>17878</v>
      </c>
      <c r="AK14245" s="9" t="str">
        <f>VLOOKUP(Y14245,zdroj!D:AJ,33,0)</f>
        <v>katA</v>
      </c>
    </row>
    <row r="14246" spans="8:37" x14ac:dyDescent="0.25">
      <c r="H14246" s="8"/>
      <c r="I14246" s="8"/>
      <c r="N14246" s="23"/>
      <c r="O14246" s="24"/>
      <c r="P14246" s="19"/>
      <c r="Q14246" s="19"/>
      <c r="R14246" s="19"/>
      <c r="U14246" s="27"/>
      <c r="Y14246" s="9" t="s">
        <v>718</v>
      </c>
      <c r="Z14246" s="9" t="s">
        <v>462</v>
      </c>
      <c r="AA14246" s="9" t="s">
        <v>237</v>
      </c>
      <c r="AB14246" s="9">
        <v>7978316</v>
      </c>
      <c r="AC14246" s="9" t="s">
        <v>15019</v>
      </c>
      <c r="AD14246" s="9" t="s">
        <v>225</v>
      </c>
      <c r="AE14246" s="5">
        <f t="shared" si="466"/>
        <v>0</v>
      </c>
      <c r="AF14246" s="5" t="str">
        <f t="shared" si="467"/>
        <v>katA</v>
      </c>
      <c r="AG14246" s="153"/>
      <c r="AH14246" s="153"/>
      <c r="AI14246" t="s">
        <v>201</v>
      </c>
      <c r="AJ14246" t="s">
        <v>17878</v>
      </c>
      <c r="AK14246" s="9" t="str">
        <f>VLOOKUP(Y14246,zdroj!D:AJ,33,0)</f>
        <v>katA</v>
      </c>
    </row>
    <row r="14247" spans="8:37" x14ac:dyDescent="0.25">
      <c r="H14247" s="8"/>
      <c r="I14247" s="8"/>
      <c r="N14247" s="23"/>
      <c r="O14247" s="24"/>
      <c r="P14247" s="19"/>
      <c r="Q14247" s="19"/>
      <c r="R14247" s="19"/>
      <c r="U14247" s="27"/>
      <c r="Y14247" s="9" t="s">
        <v>718</v>
      </c>
      <c r="Z14247" s="9" t="s">
        <v>462</v>
      </c>
      <c r="AA14247" s="9" t="s">
        <v>237</v>
      </c>
      <c r="AB14247" s="9">
        <v>7977905</v>
      </c>
      <c r="AC14247" s="9" t="s">
        <v>15020</v>
      </c>
      <c r="AD14247" s="9" t="s">
        <v>225</v>
      </c>
      <c r="AE14247" s="5">
        <f t="shared" si="466"/>
        <v>0</v>
      </c>
      <c r="AF14247" s="5" t="str">
        <f t="shared" si="467"/>
        <v>katA</v>
      </c>
      <c r="AG14247" s="153"/>
      <c r="AH14247" s="153"/>
      <c r="AI14247" t="s">
        <v>201</v>
      </c>
      <c r="AJ14247" t="s">
        <v>17878</v>
      </c>
      <c r="AK14247" s="9" t="str">
        <f>VLOOKUP(Y14247,zdroj!D:AJ,33,0)</f>
        <v>katA</v>
      </c>
    </row>
    <row r="14248" spans="8:37" x14ac:dyDescent="0.25">
      <c r="H14248" s="8"/>
      <c r="I14248" s="8"/>
      <c r="N14248" s="23"/>
      <c r="O14248" s="24"/>
      <c r="P14248" s="19"/>
      <c r="Q14248" s="19"/>
      <c r="R14248" s="19"/>
      <c r="U14248" s="27"/>
      <c r="Y14248" s="9" t="s">
        <v>718</v>
      </c>
      <c r="Z14248" s="9" t="s">
        <v>462</v>
      </c>
      <c r="AA14248" s="9" t="s">
        <v>237</v>
      </c>
      <c r="AB14248" s="9">
        <v>7978324</v>
      </c>
      <c r="AC14248" s="9" t="s">
        <v>15021</v>
      </c>
      <c r="AD14248" s="9" t="s">
        <v>225</v>
      </c>
      <c r="AE14248" s="5">
        <f t="shared" si="466"/>
        <v>0</v>
      </c>
      <c r="AF14248" s="5" t="str">
        <f t="shared" si="467"/>
        <v>katA</v>
      </c>
      <c r="AG14248" s="153"/>
      <c r="AH14248" s="153"/>
      <c r="AI14248" t="s">
        <v>195</v>
      </c>
      <c r="AJ14248" t="s">
        <v>340</v>
      </c>
      <c r="AK14248" s="9" t="str">
        <f>VLOOKUP(Y14248,zdroj!D:AJ,33,0)</f>
        <v>katA</v>
      </c>
    </row>
    <row r="14249" spans="8:37" x14ac:dyDescent="0.25">
      <c r="H14249" s="8"/>
      <c r="I14249" s="8"/>
      <c r="N14249" s="23"/>
      <c r="O14249" s="24"/>
      <c r="P14249" s="19"/>
      <c r="Q14249" s="19"/>
      <c r="R14249" s="19"/>
      <c r="U14249" s="27"/>
      <c r="Y14249" s="9" t="s">
        <v>718</v>
      </c>
      <c r="Z14249" s="9" t="s">
        <v>462</v>
      </c>
      <c r="AA14249" s="9" t="s">
        <v>237</v>
      </c>
      <c r="AB14249" s="9">
        <v>7978332</v>
      </c>
      <c r="AC14249" s="9" t="s">
        <v>15022</v>
      </c>
      <c r="AD14249" s="9" t="s">
        <v>225</v>
      </c>
      <c r="AE14249" s="5">
        <f t="shared" si="466"/>
        <v>0</v>
      </c>
      <c r="AF14249" s="5" t="str">
        <f t="shared" si="467"/>
        <v>katA</v>
      </c>
      <c r="AG14249" s="153"/>
      <c r="AH14249" s="153"/>
      <c r="AI14249" t="s">
        <v>201</v>
      </c>
      <c r="AJ14249" t="s">
        <v>17878</v>
      </c>
      <c r="AK14249" s="9" t="str">
        <f>VLOOKUP(Y14249,zdroj!D:AJ,33,0)</f>
        <v>katA</v>
      </c>
    </row>
    <row r="14250" spans="8:37" x14ac:dyDescent="0.25">
      <c r="H14250" s="8"/>
      <c r="I14250" s="8"/>
      <c r="N14250" s="23"/>
      <c r="O14250" s="24"/>
      <c r="P14250" s="19"/>
      <c r="Q14250" s="19"/>
      <c r="R14250" s="19"/>
      <c r="U14250" s="27"/>
      <c r="Y14250" s="9" t="s">
        <v>718</v>
      </c>
      <c r="Z14250" s="9" t="s">
        <v>462</v>
      </c>
      <c r="AA14250" s="9" t="s">
        <v>237</v>
      </c>
      <c r="AB14250" s="9">
        <v>7978341</v>
      </c>
      <c r="AC14250" s="9" t="s">
        <v>15023</v>
      </c>
      <c r="AD14250" s="9" t="s">
        <v>225</v>
      </c>
      <c r="AE14250" s="5">
        <f t="shared" si="466"/>
        <v>0</v>
      </c>
      <c r="AF14250" s="5" t="str">
        <f t="shared" si="467"/>
        <v>katA</v>
      </c>
      <c r="AG14250" s="153"/>
      <c r="AH14250" s="153"/>
      <c r="AI14250" t="s">
        <v>201</v>
      </c>
      <c r="AJ14250" t="s">
        <v>17878</v>
      </c>
      <c r="AK14250" s="9" t="str">
        <f>VLOOKUP(Y14250,zdroj!D:AJ,33,0)</f>
        <v>katA</v>
      </c>
    </row>
    <row r="14251" spans="8:37" x14ac:dyDescent="0.25">
      <c r="H14251" s="8"/>
      <c r="I14251" s="8"/>
      <c r="N14251" s="23"/>
      <c r="O14251" s="24"/>
      <c r="P14251" s="19"/>
      <c r="Q14251" s="19"/>
      <c r="R14251" s="19"/>
      <c r="U14251" s="27"/>
      <c r="Y14251" s="9" t="s">
        <v>718</v>
      </c>
      <c r="Z14251" s="9" t="s">
        <v>462</v>
      </c>
      <c r="AA14251" s="9" t="s">
        <v>237</v>
      </c>
      <c r="AB14251" s="9">
        <v>30742293</v>
      </c>
      <c r="AC14251" s="9" t="s">
        <v>15024</v>
      </c>
      <c r="AD14251" s="9" t="s">
        <v>225</v>
      </c>
      <c r="AE14251" s="5">
        <f t="shared" si="466"/>
        <v>0</v>
      </c>
      <c r="AF14251" s="5" t="str">
        <f t="shared" si="467"/>
        <v>katA</v>
      </c>
      <c r="AG14251" s="153"/>
      <c r="AH14251" s="153"/>
      <c r="AI14251" t="s">
        <v>201</v>
      </c>
      <c r="AJ14251" t="s">
        <v>17878</v>
      </c>
      <c r="AK14251" s="9" t="str">
        <f>VLOOKUP(Y14251,zdroj!D:AJ,33,0)</f>
        <v>katA</v>
      </c>
    </row>
    <row r="14252" spans="8:37" x14ac:dyDescent="0.25">
      <c r="H14252" s="8"/>
      <c r="I14252" s="8"/>
      <c r="N14252" s="23"/>
      <c r="O14252" s="24"/>
      <c r="P14252" s="19"/>
      <c r="Q14252" s="19"/>
      <c r="R14252" s="19"/>
      <c r="U14252" s="27"/>
      <c r="Y14252" s="9" t="s">
        <v>718</v>
      </c>
      <c r="Z14252" s="9" t="s">
        <v>462</v>
      </c>
      <c r="AA14252" s="9" t="s">
        <v>237</v>
      </c>
      <c r="AB14252" s="9">
        <v>7978359</v>
      </c>
      <c r="AC14252" s="9" t="s">
        <v>15025</v>
      </c>
      <c r="AD14252" s="9" t="s">
        <v>225</v>
      </c>
      <c r="AE14252" s="5">
        <f t="shared" si="466"/>
        <v>0</v>
      </c>
      <c r="AF14252" s="5" t="str">
        <f t="shared" si="467"/>
        <v>katA</v>
      </c>
      <c r="AG14252" s="153"/>
      <c r="AH14252" s="153"/>
      <c r="AI14252" t="s">
        <v>201</v>
      </c>
      <c r="AJ14252" t="s">
        <v>17878</v>
      </c>
      <c r="AK14252" s="9" t="str">
        <f>VLOOKUP(Y14252,zdroj!D:AJ,33,0)</f>
        <v>katA</v>
      </c>
    </row>
    <row r="14253" spans="8:37" x14ac:dyDescent="0.25">
      <c r="H14253" s="8"/>
      <c r="I14253" s="8"/>
      <c r="N14253" s="23"/>
      <c r="O14253" s="24"/>
      <c r="P14253" s="19"/>
      <c r="Q14253" s="19"/>
      <c r="R14253" s="19"/>
      <c r="U14253" s="27"/>
      <c r="Y14253" s="9" t="s">
        <v>718</v>
      </c>
      <c r="Z14253" s="9" t="s">
        <v>462</v>
      </c>
      <c r="AA14253" s="9" t="s">
        <v>237</v>
      </c>
      <c r="AB14253" s="9">
        <v>25797344</v>
      </c>
      <c r="AC14253" s="9" t="s">
        <v>15026</v>
      </c>
      <c r="AD14253" s="9" t="s">
        <v>225</v>
      </c>
      <c r="AE14253" s="5">
        <f t="shared" si="466"/>
        <v>0</v>
      </c>
      <c r="AF14253" s="5" t="str">
        <f t="shared" si="467"/>
        <v>katA</v>
      </c>
      <c r="AG14253" s="153"/>
      <c r="AH14253" s="153"/>
      <c r="AI14253" t="s">
        <v>201</v>
      </c>
      <c r="AJ14253" t="s">
        <v>17878</v>
      </c>
      <c r="AK14253" s="9" t="str">
        <f>VLOOKUP(Y14253,zdroj!D:AJ,33,0)</f>
        <v>katA</v>
      </c>
    </row>
    <row r="14254" spans="8:37" x14ac:dyDescent="0.25">
      <c r="H14254" s="8"/>
      <c r="I14254" s="8"/>
      <c r="N14254" s="23"/>
      <c r="O14254" s="24"/>
      <c r="P14254" s="19"/>
      <c r="Q14254" s="19"/>
      <c r="R14254" s="19"/>
      <c r="U14254" s="27"/>
      <c r="Y14254" s="9" t="s">
        <v>718</v>
      </c>
      <c r="Z14254" s="9" t="s">
        <v>462</v>
      </c>
      <c r="AA14254" s="9" t="s">
        <v>237</v>
      </c>
      <c r="AB14254" s="9">
        <v>7978367</v>
      </c>
      <c r="AC14254" s="9" t="s">
        <v>15027</v>
      </c>
      <c r="AD14254" s="9" t="s">
        <v>225</v>
      </c>
      <c r="AE14254" s="5">
        <f t="shared" si="466"/>
        <v>0</v>
      </c>
      <c r="AF14254" s="5" t="str">
        <f t="shared" si="467"/>
        <v>katA</v>
      </c>
      <c r="AG14254" s="153"/>
      <c r="AH14254" s="153"/>
      <c r="AI14254" t="s">
        <v>201</v>
      </c>
      <c r="AJ14254" t="s">
        <v>17878</v>
      </c>
      <c r="AK14254" s="9" t="str">
        <f>VLOOKUP(Y14254,zdroj!D:AJ,33,0)</f>
        <v>katA</v>
      </c>
    </row>
    <row r="14255" spans="8:37" x14ac:dyDescent="0.25">
      <c r="H14255" s="8"/>
      <c r="I14255" s="8"/>
      <c r="N14255" s="23"/>
      <c r="O14255" s="24"/>
      <c r="P14255" s="19"/>
      <c r="Q14255" s="19"/>
      <c r="R14255" s="19"/>
      <c r="U14255" s="27"/>
      <c r="Y14255" s="9" t="s">
        <v>718</v>
      </c>
      <c r="Z14255" s="9" t="s">
        <v>462</v>
      </c>
      <c r="AA14255" s="9" t="s">
        <v>237</v>
      </c>
      <c r="AB14255" s="9">
        <v>7978375</v>
      </c>
      <c r="AC14255" s="9" t="s">
        <v>15028</v>
      </c>
      <c r="AD14255" s="9" t="s">
        <v>225</v>
      </c>
      <c r="AE14255" s="5">
        <f t="shared" si="466"/>
        <v>0</v>
      </c>
      <c r="AF14255" s="5" t="str">
        <f t="shared" si="467"/>
        <v>katA</v>
      </c>
      <c r="AG14255" s="153"/>
      <c r="AH14255" s="153"/>
      <c r="AI14255" t="s">
        <v>201</v>
      </c>
      <c r="AJ14255" t="s">
        <v>17878</v>
      </c>
      <c r="AK14255" s="9" t="str">
        <f>VLOOKUP(Y14255,zdroj!D:AJ,33,0)</f>
        <v>katA</v>
      </c>
    </row>
    <row r="14256" spans="8:37" x14ac:dyDescent="0.25">
      <c r="H14256" s="8"/>
      <c r="I14256" s="8"/>
      <c r="N14256" s="23"/>
      <c r="O14256" s="24"/>
      <c r="P14256" s="19"/>
      <c r="Q14256" s="19"/>
      <c r="R14256" s="19"/>
      <c r="U14256" s="27"/>
      <c r="Y14256" s="9" t="s">
        <v>718</v>
      </c>
      <c r="Z14256" s="9" t="s">
        <v>462</v>
      </c>
      <c r="AA14256" s="9" t="s">
        <v>237</v>
      </c>
      <c r="AB14256" s="9">
        <v>7978383</v>
      </c>
      <c r="AC14256" s="9" t="s">
        <v>15029</v>
      </c>
      <c r="AD14256" s="9" t="s">
        <v>225</v>
      </c>
      <c r="AE14256" s="5">
        <f t="shared" si="466"/>
        <v>0</v>
      </c>
      <c r="AF14256" s="5" t="str">
        <f t="shared" si="467"/>
        <v>katA</v>
      </c>
      <c r="AG14256" s="153"/>
      <c r="AH14256" s="153"/>
      <c r="AI14256" t="s">
        <v>201</v>
      </c>
      <c r="AJ14256" t="s">
        <v>17878</v>
      </c>
      <c r="AK14256" s="9" t="str">
        <f>VLOOKUP(Y14256,zdroj!D:AJ,33,0)</f>
        <v>katA</v>
      </c>
    </row>
    <row r="14257" spans="8:37" x14ac:dyDescent="0.25">
      <c r="H14257" s="8"/>
      <c r="I14257" s="8"/>
      <c r="N14257" s="23"/>
      <c r="O14257" s="24"/>
      <c r="P14257" s="19"/>
      <c r="Q14257" s="19"/>
      <c r="R14257" s="19"/>
      <c r="U14257" s="27"/>
      <c r="Y14257" s="9" t="s">
        <v>718</v>
      </c>
      <c r="Z14257" s="9" t="s">
        <v>462</v>
      </c>
      <c r="AA14257" s="9" t="s">
        <v>237</v>
      </c>
      <c r="AB14257" s="9">
        <v>7978391</v>
      </c>
      <c r="AC14257" s="9" t="s">
        <v>15030</v>
      </c>
      <c r="AD14257" s="9" t="s">
        <v>225</v>
      </c>
      <c r="AE14257" s="5">
        <f t="shared" si="466"/>
        <v>0</v>
      </c>
      <c r="AF14257" s="5" t="str">
        <f t="shared" si="467"/>
        <v>katA</v>
      </c>
      <c r="AG14257" s="153"/>
      <c r="AH14257" s="153"/>
      <c r="AI14257" t="s">
        <v>201</v>
      </c>
      <c r="AJ14257" t="s">
        <v>17878</v>
      </c>
      <c r="AK14257" s="9" t="str">
        <f>VLOOKUP(Y14257,zdroj!D:AJ,33,0)</f>
        <v>katA</v>
      </c>
    </row>
    <row r="14258" spans="8:37" x14ac:dyDescent="0.25">
      <c r="H14258" s="8"/>
      <c r="I14258" s="8"/>
      <c r="N14258" s="23"/>
      <c r="O14258" s="24"/>
      <c r="P14258" s="19"/>
      <c r="Q14258" s="19"/>
      <c r="R14258" s="19"/>
      <c r="U14258" s="27"/>
      <c r="Y14258" s="9" t="s">
        <v>718</v>
      </c>
      <c r="Z14258" s="9" t="s">
        <v>462</v>
      </c>
      <c r="AA14258" s="9" t="s">
        <v>237</v>
      </c>
      <c r="AB14258" s="9">
        <v>7978405</v>
      </c>
      <c r="AC14258" s="9" t="s">
        <v>15031</v>
      </c>
      <c r="AD14258" s="9" t="s">
        <v>225</v>
      </c>
      <c r="AE14258" s="5">
        <f t="shared" si="466"/>
        <v>0</v>
      </c>
      <c r="AF14258" s="5" t="str">
        <f t="shared" si="467"/>
        <v>katA</v>
      </c>
      <c r="AG14258" s="153"/>
      <c r="AH14258" s="153"/>
      <c r="AI14258" t="s">
        <v>201</v>
      </c>
      <c r="AJ14258" t="s">
        <v>17878</v>
      </c>
      <c r="AK14258" s="9" t="str">
        <f>VLOOKUP(Y14258,zdroj!D:AJ,33,0)</f>
        <v>katA</v>
      </c>
    </row>
    <row r="14259" spans="8:37" x14ac:dyDescent="0.25">
      <c r="H14259" s="8"/>
      <c r="I14259" s="8"/>
      <c r="N14259" s="23"/>
      <c r="O14259" s="24"/>
      <c r="P14259" s="19"/>
      <c r="Q14259" s="19"/>
      <c r="R14259" s="19"/>
      <c r="U14259" s="27"/>
      <c r="Y14259" s="9" t="s">
        <v>718</v>
      </c>
      <c r="Z14259" s="9" t="s">
        <v>462</v>
      </c>
      <c r="AA14259" s="9" t="s">
        <v>237</v>
      </c>
      <c r="AB14259" s="9">
        <v>7978413</v>
      </c>
      <c r="AC14259" s="9" t="s">
        <v>15032</v>
      </c>
      <c r="AD14259" s="9" t="s">
        <v>225</v>
      </c>
      <c r="AE14259" s="5">
        <f t="shared" si="466"/>
        <v>0</v>
      </c>
      <c r="AF14259" s="5" t="str">
        <f t="shared" si="467"/>
        <v>katA</v>
      </c>
      <c r="AG14259" s="153"/>
      <c r="AH14259" s="153"/>
      <c r="AI14259" t="s">
        <v>201</v>
      </c>
      <c r="AJ14259" t="s">
        <v>17878</v>
      </c>
      <c r="AK14259" s="9" t="str">
        <f>VLOOKUP(Y14259,zdroj!D:AJ,33,0)</f>
        <v>katA</v>
      </c>
    </row>
    <row r="14260" spans="8:37" x14ac:dyDescent="0.25">
      <c r="H14260" s="8"/>
      <c r="I14260" s="8"/>
      <c r="N14260" s="23"/>
      <c r="O14260" s="24"/>
      <c r="P14260" s="19"/>
      <c r="Q14260" s="19"/>
      <c r="R14260" s="19"/>
      <c r="U14260" s="27"/>
      <c r="Y14260" s="9" t="s">
        <v>718</v>
      </c>
      <c r="Z14260" s="9" t="s">
        <v>462</v>
      </c>
      <c r="AA14260" s="9" t="s">
        <v>237</v>
      </c>
      <c r="AB14260" s="9">
        <v>7978421</v>
      </c>
      <c r="AC14260" s="9" t="s">
        <v>15033</v>
      </c>
      <c r="AD14260" s="9" t="s">
        <v>225</v>
      </c>
      <c r="AE14260" s="5">
        <f t="shared" si="466"/>
        <v>0</v>
      </c>
      <c r="AF14260" s="5" t="str">
        <f t="shared" si="467"/>
        <v>katA</v>
      </c>
      <c r="AG14260" s="153"/>
      <c r="AH14260" s="153"/>
      <c r="AI14260" t="s">
        <v>201</v>
      </c>
      <c r="AJ14260" t="s">
        <v>17878</v>
      </c>
      <c r="AK14260" s="9" t="str">
        <f>VLOOKUP(Y14260,zdroj!D:AJ,33,0)</f>
        <v>katA</v>
      </c>
    </row>
    <row r="14261" spans="8:37" x14ac:dyDescent="0.25">
      <c r="H14261" s="8"/>
      <c r="I14261" s="8"/>
      <c r="N14261" s="23"/>
      <c r="O14261" s="24"/>
      <c r="P14261" s="19"/>
      <c r="Q14261" s="19"/>
      <c r="R14261" s="19"/>
      <c r="U14261" s="27"/>
      <c r="Y14261" s="9" t="s">
        <v>718</v>
      </c>
      <c r="Z14261" s="9" t="s">
        <v>462</v>
      </c>
      <c r="AA14261" s="9" t="s">
        <v>237</v>
      </c>
      <c r="AB14261" s="9">
        <v>7978430</v>
      </c>
      <c r="AC14261" s="9" t="s">
        <v>15034</v>
      </c>
      <c r="AD14261" s="9" t="s">
        <v>231</v>
      </c>
      <c r="AE14261" s="5">
        <f t="shared" si="466"/>
        <v>0</v>
      </c>
      <c r="AF14261" s="5" t="str">
        <f t="shared" si="467"/>
        <v>katB</v>
      </c>
      <c r="AG14261" s="153"/>
      <c r="AH14261" s="153"/>
      <c r="AI14261" t="s">
        <v>201</v>
      </c>
      <c r="AJ14261" t="s">
        <v>17878</v>
      </c>
      <c r="AK14261" s="9" t="str">
        <f>VLOOKUP(Y14261,zdroj!D:AJ,33,0)</f>
        <v>katA</v>
      </c>
    </row>
    <row r="14262" spans="8:37" x14ac:dyDescent="0.25">
      <c r="H14262" s="8"/>
      <c r="I14262" s="8"/>
      <c r="N14262" s="23"/>
      <c r="O14262" s="24"/>
      <c r="P14262" s="19"/>
      <c r="Q14262" s="19"/>
      <c r="R14262" s="19"/>
      <c r="U14262" s="27"/>
      <c r="Y14262" s="9" t="s">
        <v>718</v>
      </c>
      <c r="Z14262" s="9" t="s">
        <v>462</v>
      </c>
      <c r="AA14262" s="9" t="s">
        <v>237</v>
      </c>
      <c r="AB14262" s="9">
        <v>7977913</v>
      </c>
      <c r="AC14262" s="9" t="s">
        <v>15035</v>
      </c>
      <c r="AD14262" s="9" t="s">
        <v>225</v>
      </c>
      <c r="AE14262" s="5">
        <f t="shared" si="466"/>
        <v>0</v>
      </c>
      <c r="AF14262" s="5" t="str">
        <f t="shared" si="467"/>
        <v>katA</v>
      </c>
      <c r="AG14262" s="153"/>
      <c r="AH14262" s="153"/>
      <c r="AI14262" t="s">
        <v>201</v>
      </c>
      <c r="AJ14262" t="s">
        <v>17878</v>
      </c>
      <c r="AK14262" s="9" t="str">
        <f>VLOOKUP(Y14262,zdroj!D:AJ,33,0)</f>
        <v>katA</v>
      </c>
    </row>
    <row r="14263" spans="8:37" x14ac:dyDescent="0.25">
      <c r="H14263" s="8"/>
      <c r="I14263" s="8"/>
      <c r="N14263" s="23"/>
      <c r="O14263" s="24"/>
      <c r="P14263" s="19"/>
      <c r="Q14263" s="19"/>
      <c r="R14263" s="19"/>
      <c r="U14263" s="27"/>
      <c r="Y14263" s="9" t="s">
        <v>718</v>
      </c>
      <c r="Z14263" s="9" t="s">
        <v>462</v>
      </c>
      <c r="AA14263" s="9" t="s">
        <v>237</v>
      </c>
      <c r="AB14263" s="9">
        <v>7977921</v>
      </c>
      <c r="AC14263" s="9" t="s">
        <v>15036</v>
      </c>
      <c r="AD14263" s="9" t="s">
        <v>225</v>
      </c>
      <c r="AE14263" s="5">
        <f t="shared" si="466"/>
        <v>0</v>
      </c>
      <c r="AF14263" s="5" t="str">
        <f t="shared" si="467"/>
        <v>katA</v>
      </c>
      <c r="AG14263" s="153"/>
      <c r="AH14263" s="153"/>
      <c r="AI14263" t="s">
        <v>201</v>
      </c>
      <c r="AJ14263" t="s">
        <v>17878</v>
      </c>
      <c r="AK14263" s="9" t="str">
        <f>VLOOKUP(Y14263,zdroj!D:AJ,33,0)</f>
        <v>katA</v>
      </c>
    </row>
    <row r="14264" spans="8:37" x14ac:dyDescent="0.25">
      <c r="H14264" s="8"/>
      <c r="I14264" s="8"/>
      <c r="N14264" s="23"/>
      <c r="O14264" s="24"/>
      <c r="P14264" s="19"/>
      <c r="Q14264" s="19"/>
      <c r="R14264" s="19"/>
      <c r="U14264" s="27"/>
      <c r="Y14264" s="9" t="s">
        <v>718</v>
      </c>
      <c r="Z14264" s="9" t="s">
        <v>462</v>
      </c>
      <c r="AA14264" s="9" t="s">
        <v>237</v>
      </c>
      <c r="AB14264" s="9">
        <v>27198651</v>
      </c>
      <c r="AC14264" s="9" t="s">
        <v>15037</v>
      </c>
      <c r="AD14264" s="9" t="s">
        <v>225</v>
      </c>
      <c r="AE14264" s="5">
        <f t="shared" si="466"/>
        <v>0</v>
      </c>
      <c r="AF14264" s="5" t="str">
        <f t="shared" si="467"/>
        <v>katA</v>
      </c>
      <c r="AG14264" s="153"/>
      <c r="AH14264" s="153"/>
      <c r="AI14264" t="s">
        <v>201</v>
      </c>
      <c r="AJ14264" t="s">
        <v>17878</v>
      </c>
      <c r="AK14264" s="9" t="str">
        <f>VLOOKUP(Y14264,zdroj!D:AJ,33,0)</f>
        <v>katA</v>
      </c>
    </row>
    <row r="14265" spans="8:37" x14ac:dyDescent="0.25">
      <c r="H14265" s="8"/>
      <c r="I14265" s="8"/>
      <c r="N14265" s="23"/>
      <c r="O14265" s="24"/>
      <c r="P14265" s="19"/>
      <c r="Q14265" s="19"/>
      <c r="R14265" s="19"/>
      <c r="U14265" s="27"/>
      <c r="Y14265" s="9" t="s">
        <v>718</v>
      </c>
      <c r="Z14265" s="9" t="s">
        <v>462</v>
      </c>
      <c r="AA14265" s="9" t="s">
        <v>237</v>
      </c>
      <c r="AB14265" s="9">
        <v>7977930</v>
      </c>
      <c r="AC14265" s="9" t="s">
        <v>15038</v>
      </c>
      <c r="AD14265" s="9" t="s">
        <v>225</v>
      </c>
      <c r="AE14265" s="5">
        <f t="shared" si="466"/>
        <v>0</v>
      </c>
      <c r="AF14265" s="5" t="str">
        <f t="shared" si="467"/>
        <v>katA</v>
      </c>
      <c r="AG14265" s="153"/>
      <c r="AH14265" s="153"/>
      <c r="AI14265" t="s">
        <v>201</v>
      </c>
      <c r="AJ14265" t="s">
        <v>17878</v>
      </c>
      <c r="AK14265" s="9" t="str">
        <f>VLOOKUP(Y14265,zdroj!D:AJ,33,0)</f>
        <v>katA</v>
      </c>
    </row>
    <row r="14266" spans="8:37" x14ac:dyDescent="0.25">
      <c r="H14266" s="8"/>
      <c r="I14266" s="8"/>
      <c r="N14266" s="23"/>
      <c r="O14266" s="24"/>
      <c r="P14266" s="19"/>
      <c r="Q14266" s="19"/>
      <c r="R14266" s="19"/>
      <c r="U14266" s="27"/>
      <c r="Y14266" s="9" t="s">
        <v>718</v>
      </c>
      <c r="Z14266" s="9" t="s">
        <v>462</v>
      </c>
      <c r="AA14266" s="9" t="s">
        <v>237</v>
      </c>
      <c r="AB14266" s="9">
        <v>7977948</v>
      </c>
      <c r="AC14266" s="9" t="s">
        <v>15039</v>
      </c>
      <c r="AD14266" s="9" t="s">
        <v>225</v>
      </c>
      <c r="AE14266" s="5">
        <f t="shared" si="466"/>
        <v>0</v>
      </c>
      <c r="AF14266" s="5" t="str">
        <f t="shared" si="467"/>
        <v>katA</v>
      </c>
      <c r="AG14266" s="153"/>
      <c r="AH14266" s="153"/>
      <c r="AI14266" t="s">
        <v>201</v>
      </c>
      <c r="AJ14266" t="s">
        <v>17878</v>
      </c>
      <c r="AK14266" s="9" t="str">
        <f>VLOOKUP(Y14266,zdroj!D:AJ,33,0)</f>
        <v>katA</v>
      </c>
    </row>
    <row r="14267" spans="8:37" x14ac:dyDescent="0.25">
      <c r="H14267" s="8"/>
      <c r="I14267" s="8"/>
      <c r="N14267" s="23"/>
      <c r="O14267" s="24"/>
      <c r="P14267" s="19"/>
      <c r="Q14267" s="19"/>
      <c r="R14267" s="19"/>
      <c r="U14267" s="27"/>
      <c r="Y14267" s="9" t="s">
        <v>718</v>
      </c>
      <c r="Z14267" s="9" t="s">
        <v>462</v>
      </c>
      <c r="AA14267" s="9" t="s">
        <v>237</v>
      </c>
      <c r="AB14267" s="9">
        <v>7977956</v>
      </c>
      <c r="AC14267" s="9" t="s">
        <v>15040</v>
      </c>
      <c r="AD14267" s="9" t="s">
        <v>231</v>
      </c>
      <c r="AE14267" s="5">
        <f t="shared" si="466"/>
        <v>0</v>
      </c>
      <c r="AF14267" s="5" t="str">
        <f t="shared" si="467"/>
        <v>katB</v>
      </c>
      <c r="AG14267" s="153"/>
      <c r="AH14267" s="153"/>
      <c r="AI14267" t="s">
        <v>201</v>
      </c>
      <c r="AJ14267" t="s">
        <v>17878</v>
      </c>
      <c r="AK14267" s="9" t="str">
        <f>VLOOKUP(Y14267,zdroj!D:AJ,33,0)</f>
        <v>katA</v>
      </c>
    </row>
    <row r="14268" spans="8:37" x14ac:dyDescent="0.25">
      <c r="H14268" s="8"/>
      <c r="I14268" s="8"/>
      <c r="N14268" s="23"/>
      <c r="O14268" s="24"/>
      <c r="P14268" s="19"/>
      <c r="Q14268" s="19"/>
      <c r="R14268" s="19"/>
      <c r="U14268" s="27"/>
      <c r="Y14268" s="9" t="s">
        <v>718</v>
      </c>
      <c r="Z14268" s="9" t="s">
        <v>462</v>
      </c>
      <c r="AA14268" s="9" t="s">
        <v>237</v>
      </c>
      <c r="AB14268" s="9">
        <v>7977964</v>
      </c>
      <c r="AC14268" s="9" t="s">
        <v>15041</v>
      </c>
      <c r="AD14268" s="9" t="s">
        <v>225</v>
      </c>
      <c r="AE14268" s="5">
        <f t="shared" si="466"/>
        <v>0</v>
      </c>
      <c r="AF14268" s="5" t="str">
        <f t="shared" si="467"/>
        <v>katA</v>
      </c>
      <c r="AG14268" s="153"/>
      <c r="AH14268" s="153"/>
      <c r="AI14268" t="s">
        <v>201</v>
      </c>
      <c r="AJ14268" t="s">
        <v>17878</v>
      </c>
      <c r="AK14268" s="9" t="str">
        <f>VLOOKUP(Y14268,zdroj!D:AJ,33,0)</f>
        <v>katA</v>
      </c>
    </row>
    <row r="14269" spans="8:37" x14ac:dyDescent="0.25">
      <c r="H14269" s="8"/>
      <c r="I14269" s="8"/>
      <c r="N14269" s="23"/>
      <c r="O14269" s="24"/>
      <c r="P14269" s="19"/>
      <c r="Q14269" s="19"/>
      <c r="R14269" s="19"/>
      <c r="U14269" s="27"/>
      <c r="Y14269" s="9" t="s">
        <v>718</v>
      </c>
      <c r="Z14269" s="9" t="s">
        <v>462</v>
      </c>
      <c r="AA14269" s="9" t="s">
        <v>237</v>
      </c>
      <c r="AB14269" s="9">
        <v>7977808</v>
      </c>
      <c r="AC14269" s="9" t="s">
        <v>15042</v>
      </c>
      <c r="AD14269" s="9" t="s">
        <v>225</v>
      </c>
      <c r="AE14269" s="5">
        <f t="shared" si="466"/>
        <v>0</v>
      </c>
      <c r="AF14269" s="5" t="str">
        <f t="shared" si="467"/>
        <v>katA</v>
      </c>
      <c r="AG14269" s="153"/>
      <c r="AH14269" s="153"/>
      <c r="AI14269" t="s">
        <v>201</v>
      </c>
      <c r="AJ14269" t="s">
        <v>17878</v>
      </c>
      <c r="AK14269" s="9" t="str">
        <f>VLOOKUP(Y14269,zdroj!D:AJ,33,0)</f>
        <v>katA</v>
      </c>
    </row>
    <row r="14270" spans="8:37" x14ac:dyDescent="0.25">
      <c r="H14270" s="8"/>
      <c r="I14270" s="8"/>
      <c r="N14270" s="23"/>
      <c r="O14270" s="24"/>
      <c r="P14270" s="19"/>
      <c r="Q14270" s="19"/>
      <c r="R14270" s="19"/>
      <c r="U14270" s="27"/>
      <c r="Y14270" s="9" t="s">
        <v>718</v>
      </c>
      <c r="Z14270" s="9" t="s">
        <v>462</v>
      </c>
      <c r="AA14270" s="9" t="s">
        <v>237</v>
      </c>
      <c r="AB14270" s="9">
        <v>7977972</v>
      </c>
      <c r="AC14270" s="9" t="s">
        <v>15043</v>
      </c>
      <c r="AD14270" s="9" t="s">
        <v>225</v>
      </c>
      <c r="AE14270" s="5">
        <f t="shared" si="466"/>
        <v>0</v>
      </c>
      <c r="AF14270" s="5" t="str">
        <f t="shared" si="467"/>
        <v>katA</v>
      </c>
      <c r="AG14270" s="153"/>
      <c r="AH14270" s="153"/>
      <c r="AI14270" t="s">
        <v>201</v>
      </c>
      <c r="AJ14270" t="s">
        <v>17878</v>
      </c>
      <c r="AK14270" s="9" t="str">
        <f>VLOOKUP(Y14270,zdroj!D:AJ,33,0)</f>
        <v>katA</v>
      </c>
    </row>
    <row r="14271" spans="8:37" x14ac:dyDescent="0.25">
      <c r="H14271" s="8"/>
      <c r="I14271" s="8"/>
      <c r="N14271" s="23"/>
      <c r="O14271" s="24"/>
      <c r="P14271" s="19"/>
      <c r="Q14271" s="19"/>
      <c r="R14271" s="19"/>
      <c r="U14271" s="27"/>
      <c r="Y14271" s="9" t="s">
        <v>718</v>
      </c>
      <c r="Z14271" s="9" t="s">
        <v>462</v>
      </c>
      <c r="AA14271" s="9" t="s">
        <v>237</v>
      </c>
      <c r="AB14271" s="9">
        <v>7977981</v>
      </c>
      <c r="AC14271" s="9" t="s">
        <v>15044</v>
      </c>
      <c r="AD14271" s="9" t="s">
        <v>225</v>
      </c>
      <c r="AE14271" s="5">
        <f t="shared" si="466"/>
        <v>0</v>
      </c>
      <c r="AF14271" s="5" t="str">
        <f t="shared" si="467"/>
        <v>katA</v>
      </c>
      <c r="AG14271" s="153"/>
      <c r="AH14271" s="153"/>
      <c r="AI14271" t="s">
        <v>201</v>
      </c>
      <c r="AJ14271" t="s">
        <v>17878</v>
      </c>
      <c r="AK14271" s="9" t="str">
        <f>VLOOKUP(Y14271,zdroj!D:AJ,33,0)</f>
        <v>katA</v>
      </c>
    </row>
    <row r="14272" spans="8:37" x14ac:dyDescent="0.25">
      <c r="H14272" s="8"/>
      <c r="I14272" s="8"/>
      <c r="N14272" s="23"/>
      <c r="O14272" s="24"/>
      <c r="P14272" s="19"/>
      <c r="Q14272" s="19"/>
      <c r="R14272" s="19"/>
      <c r="U14272" s="27"/>
      <c r="Y14272" s="9" t="s">
        <v>718</v>
      </c>
      <c r="Z14272" s="9" t="s">
        <v>462</v>
      </c>
      <c r="AA14272" s="9" t="s">
        <v>237</v>
      </c>
      <c r="AB14272" s="9">
        <v>7977999</v>
      </c>
      <c r="AC14272" s="9" t="s">
        <v>15045</v>
      </c>
      <c r="AD14272" s="9" t="s">
        <v>231</v>
      </c>
      <c r="AE14272" s="5">
        <f t="shared" si="466"/>
        <v>0</v>
      </c>
      <c r="AF14272" s="5" t="str">
        <f t="shared" si="467"/>
        <v>katB</v>
      </c>
      <c r="AG14272" s="153"/>
      <c r="AH14272" s="153"/>
      <c r="AI14272" t="s">
        <v>201</v>
      </c>
      <c r="AJ14272" t="s">
        <v>17878</v>
      </c>
      <c r="AK14272" s="9" t="str">
        <f>VLOOKUP(Y14272,zdroj!D:AJ,33,0)</f>
        <v>katA</v>
      </c>
    </row>
    <row r="14273" spans="8:37" x14ac:dyDescent="0.25">
      <c r="H14273" s="8"/>
      <c r="I14273" s="8"/>
      <c r="N14273" s="23"/>
      <c r="O14273" s="24"/>
      <c r="P14273" s="19"/>
      <c r="Q14273" s="19"/>
      <c r="R14273" s="19"/>
      <c r="U14273" s="27"/>
      <c r="Y14273" s="9" t="s">
        <v>718</v>
      </c>
      <c r="Z14273" s="9" t="s">
        <v>462</v>
      </c>
      <c r="AA14273" s="9" t="s">
        <v>237</v>
      </c>
      <c r="AB14273" s="9">
        <v>40024504</v>
      </c>
      <c r="AC14273" s="9" t="s">
        <v>15046</v>
      </c>
      <c r="AD14273" s="9" t="s">
        <v>225</v>
      </c>
      <c r="AE14273" s="5">
        <f t="shared" si="466"/>
        <v>0</v>
      </c>
      <c r="AF14273" s="5" t="str">
        <f t="shared" si="467"/>
        <v>katA</v>
      </c>
      <c r="AG14273" s="153"/>
      <c r="AH14273" s="153"/>
      <c r="AI14273" t="s">
        <v>201</v>
      </c>
      <c r="AJ14273" t="s">
        <v>17878</v>
      </c>
      <c r="AK14273" s="9" t="str">
        <f>VLOOKUP(Y14273,zdroj!D:AJ,33,0)</f>
        <v>katA</v>
      </c>
    </row>
    <row r="14274" spans="8:37" x14ac:dyDescent="0.25">
      <c r="H14274" s="8"/>
      <c r="I14274" s="8"/>
      <c r="N14274" s="23"/>
      <c r="O14274" s="24"/>
      <c r="P14274" s="19"/>
      <c r="Q14274" s="19"/>
      <c r="R14274" s="19"/>
      <c r="U14274" s="27"/>
      <c r="Y14274" s="9" t="s">
        <v>718</v>
      </c>
      <c r="Z14274" s="9" t="s">
        <v>462</v>
      </c>
      <c r="AA14274" s="9" t="s">
        <v>237</v>
      </c>
      <c r="AB14274" s="9">
        <v>7977816</v>
      </c>
      <c r="AC14274" s="9" t="s">
        <v>15047</v>
      </c>
      <c r="AD14274" s="9" t="s">
        <v>225</v>
      </c>
      <c r="AE14274" s="5">
        <f t="shared" si="466"/>
        <v>0</v>
      </c>
      <c r="AF14274" s="5" t="str">
        <f t="shared" si="467"/>
        <v>katA</v>
      </c>
      <c r="AG14274" s="153"/>
      <c r="AH14274" s="153"/>
      <c r="AI14274" t="s">
        <v>201</v>
      </c>
      <c r="AJ14274" t="s">
        <v>17878</v>
      </c>
      <c r="AK14274" s="9" t="str">
        <f>VLOOKUP(Y14274,zdroj!D:AJ,33,0)</f>
        <v>katA</v>
      </c>
    </row>
    <row r="14275" spans="8:37" x14ac:dyDescent="0.25">
      <c r="H14275" s="8"/>
      <c r="I14275" s="8"/>
      <c r="N14275" s="23"/>
      <c r="O14275" s="24"/>
      <c r="P14275" s="19"/>
      <c r="Q14275" s="19"/>
      <c r="R14275" s="19"/>
      <c r="U14275" s="27"/>
      <c r="Y14275" s="9" t="s">
        <v>718</v>
      </c>
      <c r="Z14275" s="9" t="s">
        <v>462</v>
      </c>
      <c r="AA14275" s="9" t="s">
        <v>237</v>
      </c>
      <c r="AB14275" s="9">
        <v>40024512</v>
      </c>
      <c r="AC14275" s="9" t="s">
        <v>15048</v>
      </c>
      <c r="AD14275" s="9" t="s">
        <v>225</v>
      </c>
      <c r="AE14275" s="5">
        <f t="shared" si="466"/>
        <v>0</v>
      </c>
      <c r="AF14275" s="5" t="str">
        <f t="shared" si="467"/>
        <v>katA</v>
      </c>
      <c r="AG14275" s="153"/>
      <c r="AH14275" s="153"/>
      <c r="AI14275" t="s">
        <v>201</v>
      </c>
      <c r="AJ14275" t="s">
        <v>17878</v>
      </c>
      <c r="AK14275" s="9" t="str">
        <f>VLOOKUP(Y14275,zdroj!D:AJ,33,0)</f>
        <v>katA</v>
      </c>
    </row>
    <row r="14276" spans="8:37" x14ac:dyDescent="0.25">
      <c r="H14276" s="8"/>
      <c r="I14276" s="8"/>
      <c r="N14276" s="23"/>
      <c r="O14276" s="24"/>
      <c r="P14276" s="19"/>
      <c r="Q14276" s="19"/>
      <c r="R14276" s="19"/>
      <c r="U14276" s="27"/>
      <c r="Y14276" s="9" t="s">
        <v>718</v>
      </c>
      <c r="Z14276" s="9" t="s">
        <v>462</v>
      </c>
      <c r="AA14276" s="9" t="s">
        <v>237</v>
      </c>
      <c r="AB14276" s="9">
        <v>7978014</v>
      </c>
      <c r="AC14276" s="9" t="s">
        <v>15049</v>
      </c>
      <c r="AD14276" s="9" t="s">
        <v>225</v>
      </c>
      <c r="AE14276" s="5">
        <f t="shared" si="466"/>
        <v>0</v>
      </c>
      <c r="AF14276" s="5" t="str">
        <f t="shared" si="467"/>
        <v>katA</v>
      </c>
      <c r="AG14276" s="153"/>
      <c r="AH14276" s="153"/>
      <c r="AI14276" t="s">
        <v>201</v>
      </c>
      <c r="AJ14276" t="s">
        <v>17878</v>
      </c>
      <c r="AK14276" s="9" t="str">
        <f>VLOOKUP(Y14276,zdroj!D:AJ,33,0)</f>
        <v>katA</v>
      </c>
    </row>
    <row r="14277" spans="8:37" x14ac:dyDescent="0.25">
      <c r="H14277" s="8"/>
      <c r="I14277" s="8"/>
      <c r="N14277" s="23"/>
      <c r="O14277" s="24"/>
      <c r="P14277" s="19"/>
      <c r="Q14277" s="19"/>
      <c r="R14277" s="19"/>
      <c r="U14277" s="27"/>
      <c r="Y14277" s="9" t="s">
        <v>718</v>
      </c>
      <c r="Z14277" s="9" t="s">
        <v>462</v>
      </c>
      <c r="AA14277" s="9" t="s">
        <v>237</v>
      </c>
      <c r="AB14277" s="9">
        <v>7977824</v>
      </c>
      <c r="AC14277" s="9" t="s">
        <v>15050</v>
      </c>
      <c r="AD14277" s="9" t="s">
        <v>231</v>
      </c>
      <c r="AE14277" s="5">
        <f t="shared" si="466"/>
        <v>0</v>
      </c>
      <c r="AF14277" s="5" t="str">
        <f t="shared" si="467"/>
        <v>katB</v>
      </c>
      <c r="AG14277" s="153"/>
      <c r="AH14277" s="153"/>
      <c r="AI14277" t="s">
        <v>201</v>
      </c>
      <c r="AJ14277" t="s">
        <v>17878</v>
      </c>
      <c r="AK14277" s="9" t="str">
        <f>VLOOKUP(Y14277,zdroj!D:AJ,33,0)</f>
        <v>katA</v>
      </c>
    </row>
    <row r="14278" spans="8:37" x14ac:dyDescent="0.25">
      <c r="H14278" s="8"/>
      <c r="I14278" s="8"/>
      <c r="N14278" s="23"/>
      <c r="O14278" s="24"/>
      <c r="P14278" s="19"/>
      <c r="Q14278" s="19"/>
      <c r="R14278" s="19"/>
      <c r="U14278" s="27"/>
      <c r="Y14278" s="9" t="s">
        <v>718</v>
      </c>
      <c r="Z14278" s="9" t="s">
        <v>462</v>
      </c>
      <c r="AA14278" s="9" t="s">
        <v>237</v>
      </c>
      <c r="AB14278" s="9">
        <v>7978022</v>
      </c>
      <c r="AC14278" s="9" t="s">
        <v>15051</v>
      </c>
      <c r="AD14278" s="9" t="s">
        <v>225</v>
      </c>
      <c r="AE14278" s="5">
        <f t="shared" si="466"/>
        <v>0</v>
      </c>
      <c r="AF14278" s="5" t="str">
        <f t="shared" si="467"/>
        <v>katA</v>
      </c>
      <c r="AG14278" s="153"/>
      <c r="AH14278" s="153"/>
      <c r="AI14278" t="s">
        <v>201</v>
      </c>
      <c r="AJ14278" t="s">
        <v>17878</v>
      </c>
      <c r="AK14278" s="9" t="str">
        <f>VLOOKUP(Y14278,zdroj!D:AJ,33,0)</f>
        <v>katA</v>
      </c>
    </row>
    <row r="14279" spans="8:37" x14ac:dyDescent="0.25">
      <c r="H14279" s="8"/>
      <c r="I14279" s="8"/>
      <c r="N14279" s="23"/>
      <c r="O14279" s="24"/>
      <c r="P14279" s="19"/>
      <c r="Q14279" s="19"/>
      <c r="R14279" s="19"/>
      <c r="U14279" s="27"/>
      <c r="Y14279" s="9" t="s">
        <v>718</v>
      </c>
      <c r="Z14279" s="9" t="s">
        <v>462</v>
      </c>
      <c r="AA14279" s="9" t="s">
        <v>237</v>
      </c>
      <c r="AB14279" s="9">
        <v>27491641</v>
      </c>
      <c r="AC14279" s="9" t="s">
        <v>15052</v>
      </c>
      <c r="AD14279" s="9" t="s">
        <v>225</v>
      </c>
      <c r="AE14279" s="5">
        <f t="shared" si="466"/>
        <v>0</v>
      </c>
      <c r="AF14279" s="5" t="str">
        <f t="shared" si="467"/>
        <v>katA</v>
      </c>
      <c r="AG14279" s="153"/>
      <c r="AH14279" s="153"/>
      <c r="AI14279" t="s">
        <v>195</v>
      </c>
      <c r="AJ14279" t="s">
        <v>340</v>
      </c>
      <c r="AK14279" s="9" t="str">
        <f>VLOOKUP(Y14279,zdroj!D:AJ,33,0)</f>
        <v>katA</v>
      </c>
    </row>
    <row r="14280" spans="8:37" x14ac:dyDescent="0.25">
      <c r="H14280" s="8"/>
      <c r="I14280" s="8"/>
      <c r="N14280" s="23"/>
      <c r="O14280" s="24"/>
      <c r="P14280" s="19"/>
      <c r="Q14280" s="19"/>
      <c r="R14280" s="19"/>
      <c r="U14280" s="27"/>
      <c r="Y14280" s="9" t="s">
        <v>718</v>
      </c>
      <c r="Z14280" s="9" t="s">
        <v>462</v>
      </c>
      <c r="AA14280" s="9" t="s">
        <v>237</v>
      </c>
      <c r="AB14280" s="9">
        <v>7978031</v>
      </c>
      <c r="AC14280" s="9" t="s">
        <v>15053</v>
      </c>
      <c r="AD14280" s="9" t="s">
        <v>225</v>
      </c>
      <c r="AE14280" s="5">
        <f t="shared" si="466"/>
        <v>0</v>
      </c>
      <c r="AF14280" s="5" t="str">
        <f t="shared" si="467"/>
        <v>katA</v>
      </c>
      <c r="AG14280" s="153"/>
      <c r="AH14280" s="153"/>
      <c r="AI14280" t="s">
        <v>201</v>
      </c>
      <c r="AJ14280" t="s">
        <v>17878</v>
      </c>
      <c r="AK14280" s="9" t="str">
        <f>VLOOKUP(Y14280,zdroj!D:AJ,33,0)</f>
        <v>katA</v>
      </c>
    </row>
    <row r="14281" spans="8:37" x14ac:dyDescent="0.25">
      <c r="H14281" s="8"/>
      <c r="I14281" s="8"/>
      <c r="N14281" s="23"/>
      <c r="O14281" s="24"/>
      <c r="P14281" s="19"/>
      <c r="Q14281" s="19"/>
      <c r="R14281" s="19"/>
      <c r="U14281" s="27"/>
      <c r="Y14281" s="9" t="s">
        <v>718</v>
      </c>
      <c r="Z14281" s="9" t="s">
        <v>462</v>
      </c>
      <c r="AA14281" s="9" t="s">
        <v>237</v>
      </c>
      <c r="AB14281" s="9">
        <v>7977832</v>
      </c>
      <c r="AC14281" s="9" t="s">
        <v>15054</v>
      </c>
      <c r="AD14281" s="9" t="s">
        <v>225</v>
      </c>
      <c r="AE14281" s="5">
        <f t="shared" si="466"/>
        <v>0</v>
      </c>
      <c r="AF14281" s="5" t="str">
        <f t="shared" si="467"/>
        <v>katA</v>
      </c>
      <c r="AG14281" s="153"/>
      <c r="AH14281" s="153"/>
      <c r="AI14281" t="s">
        <v>201</v>
      </c>
      <c r="AJ14281" t="s">
        <v>17878</v>
      </c>
      <c r="AK14281" s="9" t="str">
        <f>VLOOKUP(Y14281,zdroj!D:AJ,33,0)</f>
        <v>katA</v>
      </c>
    </row>
    <row r="14282" spans="8:37" x14ac:dyDescent="0.25">
      <c r="H14282" s="8"/>
      <c r="I14282" s="8"/>
      <c r="N14282" s="23"/>
      <c r="O14282" s="24"/>
      <c r="P14282" s="19"/>
      <c r="Q14282" s="19"/>
      <c r="R14282" s="19"/>
      <c r="U14282" s="27"/>
      <c r="Y14282" s="9" t="s">
        <v>718</v>
      </c>
      <c r="Z14282" s="9" t="s">
        <v>462</v>
      </c>
      <c r="AA14282" s="9" t="s">
        <v>237</v>
      </c>
      <c r="AB14282" s="9">
        <v>7977841</v>
      </c>
      <c r="AC14282" s="9" t="s">
        <v>15055</v>
      </c>
      <c r="AD14282" s="9" t="s">
        <v>225</v>
      </c>
      <c r="AE14282" s="5">
        <f t="shared" ref="AE14282:AE14345" si="468">VLOOKUP(Y14282,K:T,10,0)</f>
        <v>0</v>
      </c>
      <c r="AF14282" s="5" t="str">
        <f t="shared" ref="AF14282:AF14345" si="469">IF(AE14282="A",IF(AD14282="katA","katB",AD14282),AD14282)</f>
        <v>katA</v>
      </c>
      <c r="AG14282" s="153"/>
      <c r="AH14282" s="153"/>
      <c r="AI14282" t="s">
        <v>201</v>
      </c>
      <c r="AJ14282" t="s">
        <v>17878</v>
      </c>
      <c r="AK14282" s="9" t="str">
        <f>VLOOKUP(Y14282,zdroj!D:AJ,33,0)</f>
        <v>katA</v>
      </c>
    </row>
    <row r="14283" spans="8:37" x14ac:dyDescent="0.25">
      <c r="H14283" s="8"/>
      <c r="I14283" s="8"/>
      <c r="N14283" s="23"/>
      <c r="O14283" s="24"/>
      <c r="P14283" s="19"/>
      <c r="Q14283" s="19"/>
      <c r="R14283" s="19"/>
      <c r="U14283" s="27"/>
      <c r="Y14283" s="9" t="s">
        <v>718</v>
      </c>
      <c r="Z14283" s="9" t="s">
        <v>462</v>
      </c>
      <c r="AA14283" s="9" t="s">
        <v>237</v>
      </c>
      <c r="AB14283" s="9">
        <v>7978049</v>
      </c>
      <c r="AC14283" s="9" t="s">
        <v>15056</v>
      </c>
      <c r="AD14283" s="9" t="s">
        <v>225</v>
      </c>
      <c r="AE14283" s="5">
        <f t="shared" si="468"/>
        <v>0</v>
      </c>
      <c r="AF14283" s="5" t="str">
        <f t="shared" si="469"/>
        <v>katA</v>
      </c>
      <c r="AG14283" s="153"/>
      <c r="AH14283" s="153"/>
      <c r="AI14283" t="s">
        <v>201</v>
      </c>
      <c r="AJ14283" t="s">
        <v>17878</v>
      </c>
      <c r="AK14283" s="9" t="str">
        <f>VLOOKUP(Y14283,zdroj!D:AJ,33,0)</f>
        <v>katA</v>
      </c>
    </row>
    <row r="14284" spans="8:37" x14ac:dyDescent="0.25">
      <c r="H14284" s="8"/>
      <c r="I14284" s="8"/>
      <c r="N14284" s="23"/>
      <c r="O14284" s="24"/>
      <c r="P14284" s="19"/>
      <c r="Q14284" s="19"/>
      <c r="R14284" s="19"/>
      <c r="U14284" s="27"/>
      <c r="Y14284" s="9" t="s">
        <v>718</v>
      </c>
      <c r="Z14284" s="9" t="s">
        <v>462</v>
      </c>
      <c r="AA14284" s="9" t="s">
        <v>237</v>
      </c>
      <c r="AB14284" s="9">
        <v>7978057</v>
      </c>
      <c r="AC14284" s="9" t="s">
        <v>15057</v>
      </c>
      <c r="AD14284" s="9" t="s">
        <v>225</v>
      </c>
      <c r="AE14284" s="5">
        <f t="shared" si="468"/>
        <v>0</v>
      </c>
      <c r="AF14284" s="5" t="str">
        <f t="shared" si="469"/>
        <v>katA</v>
      </c>
      <c r="AG14284" s="153"/>
      <c r="AH14284" s="153"/>
      <c r="AI14284" t="s">
        <v>17879</v>
      </c>
      <c r="AJ14284" t="s">
        <v>17878</v>
      </c>
      <c r="AK14284" s="9" t="str">
        <f>VLOOKUP(Y14284,zdroj!D:AJ,33,0)</f>
        <v>katA</v>
      </c>
    </row>
    <row r="14285" spans="8:37" x14ac:dyDescent="0.25">
      <c r="H14285" s="8"/>
      <c r="I14285" s="8"/>
      <c r="N14285" s="23"/>
      <c r="O14285" s="24"/>
      <c r="P14285" s="19"/>
      <c r="Q14285" s="19"/>
      <c r="R14285" s="19"/>
      <c r="U14285" s="27"/>
      <c r="Y14285" s="9" t="s">
        <v>718</v>
      </c>
      <c r="Z14285" s="9" t="s">
        <v>462</v>
      </c>
      <c r="AA14285" s="9" t="s">
        <v>237</v>
      </c>
      <c r="AB14285" s="9">
        <v>7978065</v>
      </c>
      <c r="AC14285" s="9" t="s">
        <v>15058</v>
      </c>
      <c r="AD14285" s="9" t="s">
        <v>231</v>
      </c>
      <c r="AE14285" s="5">
        <f t="shared" si="468"/>
        <v>0</v>
      </c>
      <c r="AF14285" s="5" t="str">
        <f t="shared" si="469"/>
        <v>katB</v>
      </c>
      <c r="AG14285" s="153"/>
      <c r="AH14285" s="153"/>
      <c r="AI14285" t="s">
        <v>201</v>
      </c>
      <c r="AJ14285" t="s">
        <v>17878</v>
      </c>
      <c r="AK14285" s="9" t="str">
        <f>VLOOKUP(Y14285,zdroj!D:AJ,33,0)</f>
        <v>katA</v>
      </c>
    </row>
    <row r="14286" spans="8:37" x14ac:dyDescent="0.25">
      <c r="H14286" s="8"/>
      <c r="I14286" s="8"/>
      <c r="N14286" s="23"/>
      <c r="O14286" s="24"/>
      <c r="P14286" s="19"/>
      <c r="Q14286" s="19"/>
      <c r="R14286" s="19"/>
      <c r="U14286" s="27"/>
      <c r="Y14286" s="9" t="s">
        <v>718</v>
      </c>
      <c r="Z14286" s="9" t="s">
        <v>462</v>
      </c>
      <c r="AA14286" s="9" t="s">
        <v>237</v>
      </c>
      <c r="AB14286" s="9">
        <v>25797239</v>
      </c>
      <c r="AC14286" s="9" t="s">
        <v>15059</v>
      </c>
      <c r="AD14286" s="9" t="s">
        <v>225</v>
      </c>
      <c r="AE14286" s="5">
        <f t="shared" si="468"/>
        <v>0</v>
      </c>
      <c r="AF14286" s="5" t="str">
        <f t="shared" si="469"/>
        <v>katA</v>
      </c>
      <c r="AG14286" s="153"/>
      <c r="AH14286" s="153"/>
      <c r="AI14286" t="s">
        <v>201</v>
      </c>
      <c r="AJ14286" t="s">
        <v>17878</v>
      </c>
      <c r="AK14286" s="9" t="str">
        <f>VLOOKUP(Y14286,zdroj!D:AJ,33,0)</f>
        <v>katA</v>
      </c>
    </row>
    <row r="14287" spans="8:37" x14ac:dyDescent="0.25">
      <c r="H14287" s="8"/>
      <c r="I14287" s="8"/>
      <c r="N14287" s="23"/>
      <c r="O14287" s="24"/>
      <c r="P14287" s="19"/>
      <c r="Q14287" s="19"/>
      <c r="R14287" s="19"/>
      <c r="U14287" s="27"/>
      <c r="Y14287" s="9" t="s">
        <v>718</v>
      </c>
      <c r="Z14287" s="9" t="s">
        <v>462</v>
      </c>
      <c r="AA14287" s="9" t="s">
        <v>237</v>
      </c>
      <c r="AB14287" s="9">
        <v>7977859</v>
      </c>
      <c r="AC14287" s="9" t="s">
        <v>15060</v>
      </c>
      <c r="AD14287" s="9" t="s">
        <v>225</v>
      </c>
      <c r="AE14287" s="5">
        <f t="shared" si="468"/>
        <v>0</v>
      </c>
      <c r="AF14287" s="5" t="str">
        <f t="shared" si="469"/>
        <v>katA</v>
      </c>
      <c r="AG14287" s="153"/>
      <c r="AH14287" s="153"/>
      <c r="AI14287" t="s">
        <v>201</v>
      </c>
      <c r="AJ14287" t="s">
        <v>17878</v>
      </c>
      <c r="AK14287" s="9" t="str">
        <f>VLOOKUP(Y14287,zdroj!D:AJ,33,0)</f>
        <v>katA</v>
      </c>
    </row>
    <row r="14288" spans="8:37" x14ac:dyDescent="0.25">
      <c r="H14288" s="8"/>
      <c r="I14288" s="8"/>
      <c r="N14288" s="23"/>
      <c r="O14288" s="24"/>
      <c r="P14288" s="19"/>
      <c r="Q14288" s="19"/>
      <c r="R14288" s="19"/>
      <c r="U14288" s="27"/>
      <c r="Y14288" s="9" t="s">
        <v>718</v>
      </c>
      <c r="Z14288" s="9" t="s">
        <v>462</v>
      </c>
      <c r="AA14288" s="9" t="s">
        <v>237</v>
      </c>
      <c r="AB14288" s="9">
        <v>7978073</v>
      </c>
      <c r="AC14288" s="9" t="s">
        <v>15061</v>
      </c>
      <c r="AD14288" s="9" t="s">
        <v>225</v>
      </c>
      <c r="AE14288" s="5">
        <f t="shared" si="468"/>
        <v>0</v>
      </c>
      <c r="AF14288" s="5" t="str">
        <f t="shared" si="469"/>
        <v>katA</v>
      </c>
      <c r="AG14288" s="153"/>
      <c r="AH14288" s="153"/>
      <c r="AI14288" t="s">
        <v>201</v>
      </c>
      <c r="AJ14288" t="s">
        <v>17878</v>
      </c>
      <c r="AK14288" s="9" t="str">
        <f>VLOOKUP(Y14288,zdroj!D:AJ,33,0)</f>
        <v>katA</v>
      </c>
    </row>
    <row r="14289" spans="8:37" x14ac:dyDescent="0.25">
      <c r="H14289" s="8"/>
      <c r="I14289" s="8"/>
      <c r="N14289" s="23"/>
      <c r="O14289" s="24"/>
      <c r="P14289" s="19"/>
      <c r="Q14289" s="19"/>
      <c r="R14289" s="19"/>
      <c r="U14289" s="27"/>
      <c r="Y14289" s="9" t="s">
        <v>718</v>
      </c>
      <c r="Z14289" s="9" t="s">
        <v>462</v>
      </c>
      <c r="AA14289" s="9" t="s">
        <v>237</v>
      </c>
      <c r="AB14289" s="9">
        <v>7978081</v>
      </c>
      <c r="AC14289" s="9" t="s">
        <v>15062</v>
      </c>
      <c r="AD14289" s="9" t="s">
        <v>231</v>
      </c>
      <c r="AE14289" s="5">
        <f t="shared" si="468"/>
        <v>0</v>
      </c>
      <c r="AF14289" s="5" t="str">
        <f t="shared" si="469"/>
        <v>katB</v>
      </c>
      <c r="AG14289" s="153"/>
      <c r="AH14289" s="153"/>
      <c r="AI14289" t="s">
        <v>17879</v>
      </c>
      <c r="AJ14289" t="s">
        <v>17878</v>
      </c>
      <c r="AK14289" s="9" t="str">
        <f>VLOOKUP(Y14289,zdroj!D:AJ,33,0)</f>
        <v>katA</v>
      </c>
    </row>
    <row r="14290" spans="8:37" x14ac:dyDescent="0.25">
      <c r="H14290" s="8"/>
      <c r="I14290" s="8"/>
      <c r="N14290" s="23"/>
      <c r="O14290" s="24"/>
      <c r="P14290" s="19"/>
      <c r="Q14290" s="19"/>
      <c r="R14290" s="19"/>
      <c r="U14290" s="27"/>
      <c r="Y14290" s="9" t="s">
        <v>718</v>
      </c>
      <c r="Z14290" s="9" t="s">
        <v>462</v>
      </c>
      <c r="AA14290" s="9" t="s">
        <v>237</v>
      </c>
      <c r="AB14290" s="9">
        <v>7978090</v>
      </c>
      <c r="AC14290" s="9" t="s">
        <v>15063</v>
      </c>
      <c r="AD14290" s="9" t="s">
        <v>225</v>
      </c>
      <c r="AE14290" s="5">
        <f t="shared" si="468"/>
        <v>0</v>
      </c>
      <c r="AF14290" s="5" t="str">
        <f t="shared" si="469"/>
        <v>katA</v>
      </c>
      <c r="AG14290" s="153"/>
      <c r="AH14290" s="153"/>
      <c r="AI14290" t="s">
        <v>17879</v>
      </c>
      <c r="AJ14290" t="s">
        <v>17878</v>
      </c>
      <c r="AK14290" s="9" t="str">
        <f>VLOOKUP(Y14290,zdroj!D:AJ,33,0)</f>
        <v>katA</v>
      </c>
    </row>
    <row r="14291" spans="8:37" x14ac:dyDescent="0.25">
      <c r="H14291" s="8"/>
      <c r="I14291" s="8"/>
      <c r="N14291" s="23"/>
      <c r="O14291" s="24"/>
      <c r="P14291" s="19"/>
      <c r="Q14291" s="19"/>
      <c r="R14291" s="19"/>
      <c r="U14291" s="27"/>
      <c r="Y14291" s="9" t="s">
        <v>718</v>
      </c>
      <c r="Z14291" s="9" t="s">
        <v>462</v>
      </c>
      <c r="AA14291" s="9" t="s">
        <v>237</v>
      </c>
      <c r="AB14291" s="9">
        <v>26549409</v>
      </c>
      <c r="AC14291" s="9" t="s">
        <v>15064</v>
      </c>
      <c r="AD14291" s="9" t="s">
        <v>225</v>
      </c>
      <c r="AE14291" s="5">
        <f t="shared" si="468"/>
        <v>0</v>
      </c>
      <c r="AF14291" s="5" t="str">
        <f t="shared" si="469"/>
        <v>katA</v>
      </c>
      <c r="AG14291" s="153"/>
      <c r="AH14291" s="153"/>
      <c r="AI14291" t="s">
        <v>229</v>
      </c>
      <c r="AJ14291" t="s">
        <v>17878</v>
      </c>
      <c r="AK14291" s="9" t="str">
        <f>VLOOKUP(Y14291,zdroj!D:AJ,33,0)</f>
        <v>katA</v>
      </c>
    </row>
    <row r="14292" spans="8:37" x14ac:dyDescent="0.25">
      <c r="H14292" s="8"/>
      <c r="I14292" s="8"/>
      <c r="N14292" s="23"/>
      <c r="O14292" s="24"/>
      <c r="P14292" s="19"/>
      <c r="Q14292" s="19"/>
      <c r="R14292" s="19"/>
      <c r="U14292" s="27"/>
      <c r="Y14292" s="9" t="s">
        <v>718</v>
      </c>
      <c r="Z14292" s="9" t="s">
        <v>462</v>
      </c>
      <c r="AA14292" s="9" t="s">
        <v>237</v>
      </c>
      <c r="AB14292" s="9">
        <v>7978103</v>
      </c>
      <c r="AC14292" s="9" t="s">
        <v>15065</v>
      </c>
      <c r="AD14292" s="9" t="s">
        <v>225</v>
      </c>
      <c r="AE14292" s="5">
        <f t="shared" si="468"/>
        <v>0</v>
      </c>
      <c r="AF14292" s="5" t="str">
        <f t="shared" si="469"/>
        <v>katA</v>
      </c>
      <c r="AG14292" s="153"/>
      <c r="AH14292" s="153"/>
      <c r="AI14292" t="s">
        <v>201</v>
      </c>
      <c r="AJ14292" t="s">
        <v>17878</v>
      </c>
      <c r="AK14292" s="9" t="str">
        <f>VLOOKUP(Y14292,zdroj!D:AJ,33,0)</f>
        <v>katA</v>
      </c>
    </row>
    <row r="14293" spans="8:37" x14ac:dyDescent="0.25">
      <c r="H14293" s="8"/>
      <c r="I14293" s="8"/>
      <c r="N14293" s="23"/>
      <c r="O14293" s="24"/>
      <c r="P14293" s="19"/>
      <c r="Q14293" s="19"/>
      <c r="R14293" s="19"/>
      <c r="U14293" s="27"/>
      <c r="Y14293" s="9" t="s">
        <v>718</v>
      </c>
      <c r="Z14293" s="9" t="s">
        <v>462</v>
      </c>
      <c r="AA14293" s="9" t="s">
        <v>237</v>
      </c>
      <c r="AB14293" s="9">
        <v>7978111</v>
      </c>
      <c r="AC14293" s="9" t="s">
        <v>15066</v>
      </c>
      <c r="AD14293" s="9" t="s">
        <v>225</v>
      </c>
      <c r="AE14293" s="5">
        <f t="shared" si="468"/>
        <v>0</v>
      </c>
      <c r="AF14293" s="5" t="str">
        <f t="shared" si="469"/>
        <v>katA</v>
      </c>
      <c r="AG14293" s="153"/>
      <c r="AH14293" s="153"/>
      <c r="AI14293" t="s">
        <v>201</v>
      </c>
      <c r="AJ14293" t="s">
        <v>17878</v>
      </c>
      <c r="AK14293" s="9" t="str">
        <f>VLOOKUP(Y14293,zdroj!D:AJ,33,0)</f>
        <v>katA</v>
      </c>
    </row>
    <row r="14294" spans="8:37" x14ac:dyDescent="0.25">
      <c r="H14294" s="8"/>
      <c r="I14294" s="8"/>
      <c r="N14294" s="23"/>
      <c r="O14294" s="24"/>
      <c r="P14294" s="19"/>
      <c r="Q14294" s="19"/>
      <c r="R14294" s="19"/>
      <c r="U14294" s="27"/>
      <c r="Y14294" s="9" t="s">
        <v>718</v>
      </c>
      <c r="Z14294" s="9" t="s">
        <v>462</v>
      </c>
      <c r="AA14294" s="9" t="s">
        <v>237</v>
      </c>
      <c r="AB14294" s="9">
        <v>7977867</v>
      </c>
      <c r="AC14294" s="9" t="s">
        <v>15067</v>
      </c>
      <c r="AD14294" s="9" t="s">
        <v>225</v>
      </c>
      <c r="AE14294" s="5">
        <f t="shared" si="468"/>
        <v>0</v>
      </c>
      <c r="AF14294" s="5" t="str">
        <f t="shared" si="469"/>
        <v>katA</v>
      </c>
      <c r="AG14294" s="153"/>
      <c r="AH14294" s="153"/>
      <c r="AI14294" t="s">
        <v>17879</v>
      </c>
      <c r="AJ14294" t="s">
        <v>17878</v>
      </c>
      <c r="AK14294" s="9" t="str">
        <f>VLOOKUP(Y14294,zdroj!D:AJ,33,0)</f>
        <v>katA</v>
      </c>
    </row>
    <row r="14295" spans="8:37" x14ac:dyDescent="0.25">
      <c r="H14295" s="8"/>
      <c r="I14295" s="8"/>
      <c r="N14295" s="23"/>
      <c r="O14295" s="24"/>
      <c r="P14295" s="19"/>
      <c r="Q14295" s="19"/>
      <c r="R14295" s="19"/>
      <c r="U14295" s="27"/>
      <c r="Y14295" s="9" t="s">
        <v>718</v>
      </c>
      <c r="Z14295" s="9" t="s">
        <v>462</v>
      </c>
      <c r="AA14295" s="9" t="s">
        <v>237</v>
      </c>
      <c r="AB14295" s="9">
        <v>7978120</v>
      </c>
      <c r="AC14295" s="9" t="s">
        <v>15068</v>
      </c>
      <c r="AD14295" s="9" t="s">
        <v>225</v>
      </c>
      <c r="AE14295" s="5">
        <f t="shared" si="468"/>
        <v>0</v>
      </c>
      <c r="AF14295" s="5" t="str">
        <f t="shared" si="469"/>
        <v>katA</v>
      </c>
      <c r="AG14295" s="153"/>
      <c r="AH14295" s="153"/>
      <c r="AI14295" t="s">
        <v>201</v>
      </c>
      <c r="AJ14295" t="s">
        <v>17878</v>
      </c>
      <c r="AK14295" s="9" t="str">
        <f>VLOOKUP(Y14295,zdroj!D:AJ,33,0)</f>
        <v>katA</v>
      </c>
    </row>
    <row r="14296" spans="8:37" x14ac:dyDescent="0.25">
      <c r="H14296" s="8"/>
      <c r="I14296" s="8"/>
      <c r="N14296" s="23"/>
      <c r="O14296" s="24"/>
      <c r="P14296" s="19"/>
      <c r="Q14296" s="19"/>
      <c r="R14296" s="19"/>
      <c r="U14296" s="27"/>
      <c r="Y14296" s="9" t="s">
        <v>718</v>
      </c>
      <c r="Z14296" s="9" t="s">
        <v>462</v>
      </c>
      <c r="AA14296" s="9" t="s">
        <v>237</v>
      </c>
      <c r="AB14296" s="9">
        <v>7978138</v>
      </c>
      <c r="AC14296" s="9" t="s">
        <v>15069</v>
      </c>
      <c r="AD14296" s="9" t="s">
        <v>225</v>
      </c>
      <c r="AE14296" s="5">
        <f t="shared" si="468"/>
        <v>0</v>
      </c>
      <c r="AF14296" s="5" t="str">
        <f t="shared" si="469"/>
        <v>katA</v>
      </c>
      <c r="AG14296" s="153"/>
      <c r="AH14296" s="153"/>
      <c r="AI14296" t="s">
        <v>201</v>
      </c>
      <c r="AJ14296" t="s">
        <v>17878</v>
      </c>
      <c r="AK14296" s="9" t="str">
        <f>VLOOKUP(Y14296,zdroj!D:AJ,33,0)</f>
        <v>katA</v>
      </c>
    </row>
    <row r="14297" spans="8:37" x14ac:dyDescent="0.25">
      <c r="H14297" s="8"/>
      <c r="I14297" s="8"/>
      <c r="N14297" s="23"/>
      <c r="O14297" s="24"/>
      <c r="P14297" s="19"/>
      <c r="Q14297" s="19"/>
      <c r="R14297" s="19"/>
      <c r="U14297" s="27"/>
      <c r="Y14297" s="9" t="s">
        <v>718</v>
      </c>
      <c r="Z14297" s="9" t="s">
        <v>462</v>
      </c>
      <c r="AA14297" s="9" t="s">
        <v>237</v>
      </c>
      <c r="AB14297" s="9">
        <v>30742277</v>
      </c>
      <c r="AC14297" s="9" t="s">
        <v>15070</v>
      </c>
      <c r="AD14297" s="9" t="s">
        <v>225</v>
      </c>
      <c r="AE14297" s="5">
        <f t="shared" si="468"/>
        <v>0</v>
      </c>
      <c r="AF14297" s="5" t="str">
        <f t="shared" si="469"/>
        <v>katA</v>
      </c>
      <c r="AG14297" s="153"/>
      <c r="AH14297" s="153"/>
      <c r="AI14297" t="s">
        <v>201</v>
      </c>
      <c r="AJ14297" t="s">
        <v>17878</v>
      </c>
      <c r="AK14297" s="9" t="str">
        <f>VLOOKUP(Y14297,zdroj!D:AJ,33,0)</f>
        <v>katA</v>
      </c>
    </row>
    <row r="14298" spans="8:37" x14ac:dyDescent="0.25">
      <c r="H14298" s="8"/>
      <c r="I14298" s="8"/>
      <c r="N14298" s="23"/>
      <c r="O14298" s="24"/>
      <c r="P14298" s="19"/>
      <c r="Q14298" s="19"/>
      <c r="R14298" s="19"/>
      <c r="U14298" s="27"/>
      <c r="Y14298" s="9" t="s">
        <v>724</v>
      </c>
      <c r="Z14298" s="9" t="s">
        <v>462</v>
      </c>
      <c r="AA14298" s="9" t="s">
        <v>44</v>
      </c>
      <c r="AB14298" s="9">
        <v>14270188</v>
      </c>
      <c r="AC14298" s="9" t="s">
        <v>15071</v>
      </c>
      <c r="AD14298" s="9" t="s">
        <v>225</v>
      </c>
      <c r="AE14298" s="5">
        <f t="shared" si="468"/>
        <v>0</v>
      </c>
      <c r="AF14298" s="5" t="str">
        <f t="shared" si="469"/>
        <v>katA</v>
      </c>
      <c r="AG14298" s="153"/>
      <c r="AH14298" s="153"/>
      <c r="AI14298" t="s">
        <v>201</v>
      </c>
      <c r="AJ14298" t="s">
        <v>17878</v>
      </c>
      <c r="AK14298" s="9" t="str">
        <f>VLOOKUP(Y14298,zdroj!D:AJ,33,0)</f>
        <v>katA</v>
      </c>
    </row>
    <row r="14299" spans="8:37" x14ac:dyDescent="0.25">
      <c r="H14299" s="8"/>
      <c r="I14299" s="8"/>
      <c r="N14299" s="23"/>
      <c r="O14299" s="24"/>
      <c r="P14299" s="19"/>
      <c r="Q14299" s="19"/>
      <c r="R14299" s="19"/>
      <c r="U14299" s="27"/>
      <c r="Y14299" s="9" t="s">
        <v>724</v>
      </c>
      <c r="Z14299" s="9" t="s">
        <v>462</v>
      </c>
      <c r="AA14299" s="9" t="s">
        <v>44</v>
      </c>
      <c r="AB14299" s="9">
        <v>31174698</v>
      </c>
      <c r="AC14299" s="9" t="s">
        <v>15072</v>
      </c>
      <c r="AD14299" s="9" t="s">
        <v>225</v>
      </c>
      <c r="AE14299" s="5">
        <f t="shared" si="468"/>
        <v>0</v>
      </c>
      <c r="AF14299" s="5" t="str">
        <f t="shared" si="469"/>
        <v>katA</v>
      </c>
      <c r="AG14299" s="153"/>
      <c r="AH14299" s="153"/>
      <c r="AI14299" t="s">
        <v>17880</v>
      </c>
      <c r="AJ14299" t="s">
        <v>17878</v>
      </c>
      <c r="AK14299" s="9" t="str">
        <f>VLOOKUP(Y14299,zdroj!D:AJ,33,0)</f>
        <v>katA</v>
      </c>
    </row>
    <row r="14300" spans="8:37" x14ac:dyDescent="0.25">
      <c r="H14300" s="8"/>
      <c r="I14300" s="8"/>
      <c r="N14300" s="23"/>
      <c r="O14300" s="24"/>
      <c r="P14300" s="19"/>
      <c r="Q14300" s="19"/>
      <c r="R14300" s="19"/>
      <c r="U14300" s="27"/>
      <c r="Y14300" s="9" t="s">
        <v>723</v>
      </c>
      <c r="Z14300" s="9" t="s">
        <v>462</v>
      </c>
      <c r="AA14300" s="9" t="s">
        <v>198</v>
      </c>
      <c r="AB14300" s="9">
        <v>14273306</v>
      </c>
      <c r="AC14300" s="9" t="s">
        <v>15073</v>
      </c>
      <c r="AD14300" s="9" t="s">
        <v>800</v>
      </c>
      <c r="AE14300" s="5">
        <f t="shared" si="468"/>
        <v>0</v>
      </c>
      <c r="AF14300" s="5" t="str">
        <f t="shared" si="469"/>
        <v>Pokryto</v>
      </c>
      <c r="AG14300" s="153"/>
      <c r="AH14300" s="153"/>
      <c r="AI14300" t="s">
        <v>236</v>
      </c>
      <c r="AJ14300" t="s">
        <v>800</v>
      </c>
      <c r="AK14300" s="9" t="str">
        <f>VLOOKUP(Y14300,zdroj!D:AJ,33,0)</f>
        <v>katB</v>
      </c>
    </row>
    <row r="14301" spans="8:37" x14ac:dyDescent="0.25">
      <c r="H14301" s="8"/>
      <c r="I14301" s="8"/>
      <c r="N14301" s="23"/>
      <c r="O14301" s="24"/>
      <c r="P14301" s="19"/>
      <c r="Q14301" s="19"/>
      <c r="R14301" s="19"/>
      <c r="U14301" s="27"/>
      <c r="Y14301" s="9" t="s">
        <v>723</v>
      </c>
      <c r="Z14301" s="9" t="s">
        <v>462</v>
      </c>
      <c r="AA14301" s="9" t="s">
        <v>198</v>
      </c>
      <c r="AB14301" s="9">
        <v>14284863</v>
      </c>
      <c r="AC14301" s="9" t="s">
        <v>15074</v>
      </c>
      <c r="AD14301" s="9" t="s">
        <v>800</v>
      </c>
      <c r="AE14301" s="5">
        <f t="shared" si="468"/>
        <v>0</v>
      </c>
      <c r="AF14301" s="5" t="str">
        <f t="shared" si="469"/>
        <v>Pokryto</v>
      </c>
      <c r="AG14301" s="153"/>
      <c r="AH14301" s="153"/>
      <c r="AI14301" t="s">
        <v>236</v>
      </c>
      <c r="AJ14301" t="s">
        <v>800</v>
      </c>
      <c r="AK14301" s="9" t="str">
        <f>VLOOKUP(Y14301,zdroj!D:AJ,33,0)</f>
        <v>katB</v>
      </c>
    </row>
    <row r="14302" spans="8:37" x14ac:dyDescent="0.25">
      <c r="H14302" s="8"/>
      <c r="I14302" s="8"/>
      <c r="N14302" s="23"/>
      <c r="O14302" s="24"/>
      <c r="P14302" s="19"/>
      <c r="Q14302" s="19"/>
      <c r="R14302" s="19"/>
      <c r="U14302" s="27"/>
      <c r="Y14302" s="9" t="s">
        <v>723</v>
      </c>
      <c r="Z14302" s="9" t="s">
        <v>462</v>
      </c>
      <c r="AA14302" s="9" t="s">
        <v>198</v>
      </c>
      <c r="AB14302" s="9">
        <v>14275414</v>
      </c>
      <c r="AC14302" s="9" t="s">
        <v>15075</v>
      </c>
      <c r="AD14302" s="9" t="s">
        <v>231</v>
      </c>
      <c r="AE14302" s="5">
        <f t="shared" si="468"/>
        <v>0</v>
      </c>
      <c r="AF14302" s="5" t="str">
        <f t="shared" si="469"/>
        <v>katB</v>
      </c>
      <c r="AG14302" s="153"/>
      <c r="AH14302" s="153"/>
      <c r="AI14302" t="s">
        <v>236</v>
      </c>
      <c r="AJ14302" t="s">
        <v>17878</v>
      </c>
      <c r="AK14302" s="9" t="str">
        <f>VLOOKUP(Y14302,zdroj!D:AJ,33,0)</f>
        <v>katB</v>
      </c>
    </row>
    <row r="14303" spans="8:37" x14ac:dyDescent="0.25">
      <c r="H14303" s="8"/>
      <c r="I14303" s="8"/>
      <c r="N14303" s="23"/>
      <c r="O14303" s="24"/>
      <c r="P14303" s="19"/>
      <c r="Q14303" s="19"/>
      <c r="R14303" s="19"/>
      <c r="U14303" s="27"/>
      <c r="Y14303" s="9" t="s">
        <v>723</v>
      </c>
      <c r="Z14303" s="9" t="s">
        <v>462</v>
      </c>
      <c r="AA14303" s="9" t="s">
        <v>198</v>
      </c>
      <c r="AB14303" s="9">
        <v>25190377</v>
      </c>
      <c r="AC14303" s="9" t="s">
        <v>15076</v>
      </c>
      <c r="AD14303" s="9" t="s">
        <v>800</v>
      </c>
      <c r="AE14303" s="5">
        <f t="shared" si="468"/>
        <v>0</v>
      </c>
      <c r="AF14303" s="5" t="str">
        <f t="shared" si="469"/>
        <v>Pokryto</v>
      </c>
      <c r="AG14303" s="153"/>
      <c r="AH14303" s="153"/>
      <c r="AI14303" t="s">
        <v>17880</v>
      </c>
      <c r="AJ14303" t="s">
        <v>800</v>
      </c>
      <c r="AK14303" s="9" t="str">
        <f>VLOOKUP(Y14303,zdroj!D:AJ,33,0)</f>
        <v>katB</v>
      </c>
    </row>
    <row r="14304" spans="8:37" x14ac:dyDescent="0.25">
      <c r="H14304" s="8"/>
      <c r="I14304" s="8"/>
      <c r="N14304" s="23"/>
      <c r="O14304" s="24"/>
      <c r="P14304" s="19"/>
      <c r="Q14304" s="19"/>
      <c r="R14304" s="19"/>
      <c r="U14304" s="27"/>
      <c r="Y14304" s="9" t="s">
        <v>723</v>
      </c>
      <c r="Z14304" s="9" t="s">
        <v>462</v>
      </c>
      <c r="AA14304" s="9" t="s">
        <v>198</v>
      </c>
      <c r="AB14304" s="9">
        <v>25240129</v>
      </c>
      <c r="AC14304" s="9" t="s">
        <v>15077</v>
      </c>
      <c r="AD14304" s="9" t="s">
        <v>231</v>
      </c>
      <c r="AE14304" s="5">
        <f t="shared" si="468"/>
        <v>0</v>
      </c>
      <c r="AF14304" s="5" t="str">
        <f t="shared" si="469"/>
        <v>katB</v>
      </c>
      <c r="AG14304" s="153"/>
      <c r="AH14304" s="153"/>
      <c r="AI14304" t="s">
        <v>229</v>
      </c>
      <c r="AJ14304" t="s">
        <v>17878</v>
      </c>
      <c r="AK14304" s="9" t="str">
        <f>VLOOKUP(Y14304,zdroj!D:AJ,33,0)</f>
        <v>katB</v>
      </c>
    </row>
    <row r="14305" spans="8:37" x14ac:dyDescent="0.25">
      <c r="H14305" s="8"/>
      <c r="I14305" s="8"/>
      <c r="N14305" s="23"/>
      <c r="O14305" s="24"/>
      <c r="P14305" s="19"/>
      <c r="Q14305" s="19"/>
      <c r="R14305" s="19"/>
      <c r="U14305" s="27"/>
      <c r="Y14305" s="9" t="s">
        <v>723</v>
      </c>
      <c r="Z14305" s="9" t="s">
        <v>462</v>
      </c>
      <c r="AA14305" s="9" t="s">
        <v>198</v>
      </c>
      <c r="AB14305" s="9">
        <v>14260689</v>
      </c>
      <c r="AC14305" s="9" t="s">
        <v>15078</v>
      </c>
      <c r="AD14305" s="9" t="s">
        <v>231</v>
      </c>
      <c r="AE14305" s="5">
        <f t="shared" si="468"/>
        <v>0</v>
      </c>
      <c r="AF14305" s="5" t="str">
        <f t="shared" si="469"/>
        <v>katB</v>
      </c>
      <c r="AG14305" s="153"/>
      <c r="AH14305" s="153"/>
      <c r="AI14305" t="s">
        <v>229</v>
      </c>
      <c r="AJ14305" t="s">
        <v>17878</v>
      </c>
      <c r="AK14305" s="9" t="str">
        <f>VLOOKUP(Y14305,zdroj!D:AJ,33,0)</f>
        <v>katB</v>
      </c>
    </row>
    <row r="14306" spans="8:37" x14ac:dyDescent="0.25">
      <c r="H14306" s="8"/>
      <c r="I14306" s="8"/>
      <c r="N14306" s="23"/>
      <c r="O14306" s="24"/>
      <c r="P14306" s="19"/>
      <c r="Q14306" s="19"/>
      <c r="R14306" s="19"/>
      <c r="U14306" s="27"/>
      <c r="Y14306" s="9" t="s">
        <v>723</v>
      </c>
      <c r="Z14306" s="9" t="s">
        <v>462</v>
      </c>
      <c r="AA14306" s="9" t="s">
        <v>198</v>
      </c>
      <c r="AB14306" s="9">
        <v>25586289</v>
      </c>
      <c r="AC14306" s="9" t="s">
        <v>15079</v>
      </c>
      <c r="AD14306" s="9" t="s">
        <v>231</v>
      </c>
      <c r="AE14306" s="5">
        <f t="shared" si="468"/>
        <v>0</v>
      </c>
      <c r="AF14306" s="5" t="str">
        <f t="shared" si="469"/>
        <v>katB</v>
      </c>
      <c r="AG14306" s="153"/>
      <c r="AH14306" s="153"/>
      <c r="AI14306" t="s">
        <v>17880</v>
      </c>
      <c r="AJ14306" t="s">
        <v>17878</v>
      </c>
      <c r="AK14306" s="9" t="str">
        <f>VLOOKUP(Y14306,zdroj!D:AJ,33,0)</f>
        <v>katB</v>
      </c>
    </row>
    <row r="14307" spans="8:37" x14ac:dyDescent="0.25">
      <c r="H14307" s="8"/>
      <c r="I14307" s="8"/>
      <c r="N14307" s="23"/>
      <c r="O14307" s="24"/>
      <c r="P14307" s="19"/>
      <c r="Q14307" s="19"/>
      <c r="R14307" s="19"/>
      <c r="U14307" s="27"/>
      <c r="Y14307" s="9" t="s">
        <v>723</v>
      </c>
      <c r="Z14307" s="9" t="s">
        <v>462</v>
      </c>
      <c r="AA14307" s="9" t="s">
        <v>198</v>
      </c>
      <c r="AB14307" s="9">
        <v>14260697</v>
      </c>
      <c r="AC14307" s="9" t="s">
        <v>15080</v>
      </c>
      <c r="AD14307" s="9" t="s">
        <v>800</v>
      </c>
      <c r="AE14307" s="5">
        <f t="shared" si="468"/>
        <v>0</v>
      </c>
      <c r="AF14307" s="5" t="str">
        <f t="shared" si="469"/>
        <v>Pokryto</v>
      </c>
      <c r="AG14307" s="153"/>
      <c r="AH14307" s="153"/>
      <c r="AI14307" t="s">
        <v>236</v>
      </c>
      <c r="AJ14307" t="s">
        <v>800</v>
      </c>
      <c r="AK14307" s="9" t="str">
        <f>VLOOKUP(Y14307,zdroj!D:AJ,33,0)</f>
        <v>katB</v>
      </c>
    </row>
    <row r="14308" spans="8:37" x14ac:dyDescent="0.25">
      <c r="H14308" s="8"/>
      <c r="I14308" s="8"/>
      <c r="N14308" s="23"/>
      <c r="O14308" s="24"/>
      <c r="P14308" s="19"/>
      <c r="Q14308" s="19"/>
      <c r="R14308" s="19"/>
      <c r="U14308" s="27"/>
      <c r="Y14308" s="9" t="s">
        <v>723</v>
      </c>
      <c r="Z14308" s="9" t="s">
        <v>462</v>
      </c>
      <c r="AA14308" s="9" t="s">
        <v>198</v>
      </c>
      <c r="AB14308" s="9">
        <v>14260727</v>
      </c>
      <c r="AC14308" s="9" t="s">
        <v>15081</v>
      </c>
      <c r="AD14308" s="9" t="s">
        <v>800</v>
      </c>
      <c r="AE14308" s="5">
        <f t="shared" si="468"/>
        <v>0</v>
      </c>
      <c r="AF14308" s="5" t="str">
        <f t="shared" si="469"/>
        <v>Pokryto</v>
      </c>
      <c r="AG14308" s="153"/>
      <c r="AH14308" s="153"/>
      <c r="AI14308" t="s">
        <v>201</v>
      </c>
      <c r="AJ14308" t="s">
        <v>800</v>
      </c>
      <c r="AK14308" s="9" t="str">
        <f>VLOOKUP(Y14308,zdroj!D:AJ,33,0)</f>
        <v>katB</v>
      </c>
    </row>
    <row r="14309" spans="8:37" x14ac:dyDescent="0.25">
      <c r="H14309" s="8"/>
      <c r="I14309" s="8"/>
      <c r="N14309" s="23"/>
      <c r="O14309" s="24"/>
      <c r="P14309" s="19"/>
      <c r="Q14309" s="19"/>
      <c r="R14309" s="19"/>
      <c r="U14309" s="27"/>
      <c r="Y14309" s="9" t="s">
        <v>723</v>
      </c>
      <c r="Z14309" s="9" t="s">
        <v>462</v>
      </c>
      <c r="AA14309" s="9" t="s">
        <v>198</v>
      </c>
      <c r="AB14309" s="9">
        <v>25944631</v>
      </c>
      <c r="AC14309" s="9" t="s">
        <v>15082</v>
      </c>
      <c r="AD14309" s="9" t="s">
        <v>231</v>
      </c>
      <c r="AE14309" s="5">
        <f t="shared" si="468"/>
        <v>0</v>
      </c>
      <c r="AF14309" s="5" t="str">
        <f t="shared" si="469"/>
        <v>katB</v>
      </c>
      <c r="AG14309" s="153"/>
      <c r="AH14309" s="153"/>
      <c r="AI14309" t="s">
        <v>236</v>
      </c>
      <c r="AJ14309" t="s">
        <v>17878</v>
      </c>
      <c r="AK14309" s="9" t="str">
        <f>VLOOKUP(Y14309,zdroj!D:AJ,33,0)</f>
        <v>katB</v>
      </c>
    </row>
    <row r="14310" spans="8:37" x14ac:dyDescent="0.25">
      <c r="H14310" s="8"/>
      <c r="I14310" s="8"/>
      <c r="N14310" s="23"/>
      <c r="O14310" s="24"/>
      <c r="P14310" s="19"/>
      <c r="Q14310" s="19"/>
      <c r="R14310" s="19"/>
      <c r="U14310" s="27"/>
      <c r="Y14310" s="9" t="s">
        <v>723</v>
      </c>
      <c r="Z14310" s="9" t="s">
        <v>462</v>
      </c>
      <c r="AA14310" s="9" t="s">
        <v>198</v>
      </c>
      <c r="AB14310" s="9">
        <v>25944649</v>
      </c>
      <c r="AC14310" s="9" t="s">
        <v>15083</v>
      </c>
      <c r="AD14310" s="9" t="s">
        <v>231</v>
      </c>
      <c r="AE14310" s="5">
        <f t="shared" si="468"/>
        <v>0</v>
      </c>
      <c r="AF14310" s="5" t="str">
        <f t="shared" si="469"/>
        <v>katB</v>
      </c>
      <c r="AG14310" s="153"/>
      <c r="AH14310" s="153"/>
      <c r="AI14310" t="s">
        <v>236</v>
      </c>
      <c r="AJ14310" t="s">
        <v>17878</v>
      </c>
      <c r="AK14310" s="9" t="str">
        <f>VLOOKUP(Y14310,zdroj!D:AJ,33,0)</f>
        <v>katB</v>
      </c>
    </row>
    <row r="14311" spans="8:37" x14ac:dyDescent="0.25">
      <c r="H14311" s="8"/>
      <c r="I14311" s="8"/>
      <c r="N14311" s="23"/>
      <c r="O14311" s="24"/>
      <c r="P14311" s="19"/>
      <c r="Q14311" s="19"/>
      <c r="R14311" s="19"/>
      <c r="U14311" s="27"/>
      <c r="Y14311" s="9" t="s">
        <v>723</v>
      </c>
      <c r="Z14311" s="9" t="s">
        <v>462</v>
      </c>
      <c r="AA14311" s="9" t="s">
        <v>198</v>
      </c>
      <c r="AB14311" s="9">
        <v>27603067</v>
      </c>
      <c r="AC14311" s="9" t="s">
        <v>15084</v>
      </c>
      <c r="AD14311" s="9" t="s">
        <v>231</v>
      </c>
      <c r="AE14311" s="5">
        <f t="shared" si="468"/>
        <v>0</v>
      </c>
      <c r="AF14311" s="5" t="str">
        <f t="shared" si="469"/>
        <v>katB</v>
      </c>
      <c r="AG14311" s="153"/>
      <c r="AH14311" s="153"/>
      <c r="AI14311" t="s">
        <v>236</v>
      </c>
      <c r="AJ14311" t="s">
        <v>17878</v>
      </c>
      <c r="AK14311" s="9" t="str">
        <f>VLOOKUP(Y14311,zdroj!D:AJ,33,0)</f>
        <v>katB</v>
      </c>
    </row>
    <row r="14312" spans="8:37" x14ac:dyDescent="0.25">
      <c r="H14312" s="8"/>
      <c r="I14312" s="8"/>
      <c r="N14312" s="23"/>
      <c r="O14312" s="24"/>
      <c r="P14312" s="19"/>
      <c r="Q14312" s="19"/>
      <c r="R14312" s="19"/>
      <c r="U14312" s="27"/>
      <c r="Y14312" s="9" t="s">
        <v>723</v>
      </c>
      <c r="Z14312" s="9" t="s">
        <v>462</v>
      </c>
      <c r="AA14312" s="9" t="s">
        <v>198</v>
      </c>
      <c r="AB14312" s="9">
        <v>72567538</v>
      </c>
      <c r="AC14312" s="9" t="s">
        <v>15085</v>
      </c>
      <c r="AD14312" s="9" t="s">
        <v>231</v>
      </c>
      <c r="AE14312" s="5">
        <f t="shared" si="468"/>
        <v>0</v>
      </c>
      <c r="AF14312" s="5" t="str">
        <f t="shared" si="469"/>
        <v>katB</v>
      </c>
      <c r="AG14312" s="153"/>
      <c r="AH14312" s="153"/>
      <c r="AI14312" t="s">
        <v>236</v>
      </c>
      <c r="AJ14312" t="s">
        <v>17878</v>
      </c>
      <c r="AK14312" s="9" t="str">
        <f>VLOOKUP(Y14312,zdroj!D:AJ,33,0)</f>
        <v>katB</v>
      </c>
    </row>
    <row r="14313" spans="8:37" x14ac:dyDescent="0.25">
      <c r="H14313" s="8"/>
      <c r="I14313" s="8"/>
      <c r="N14313" s="23"/>
      <c r="O14313" s="24"/>
      <c r="P14313" s="19"/>
      <c r="Q14313" s="19"/>
      <c r="R14313" s="19"/>
      <c r="U14313" s="27"/>
      <c r="Y14313" s="9" t="s">
        <v>723</v>
      </c>
      <c r="Z14313" s="9" t="s">
        <v>462</v>
      </c>
      <c r="AA14313" s="9" t="s">
        <v>198</v>
      </c>
      <c r="AB14313" s="9">
        <v>73208574</v>
      </c>
      <c r="AC14313" s="9" t="s">
        <v>15086</v>
      </c>
      <c r="AD14313" s="9" t="s">
        <v>231</v>
      </c>
      <c r="AE14313" s="5">
        <f t="shared" si="468"/>
        <v>0</v>
      </c>
      <c r="AF14313" s="5" t="str">
        <f t="shared" si="469"/>
        <v>katB</v>
      </c>
      <c r="AG14313" s="153"/>
      <c r="AH14313" s="153"/>
      <c r="AI14313" t="s">
        <v>236</v>
      </c>
      <c r="AJ14313" t="s">
        <v>17878</v>
      </c>
      <c r="AK14313" s="9" t="str">
        <f>VLOOKUP(Y14313,zdroj!D:AJ,33,0)</f>
        <v>katB</v>
      </c>
    </row>
    <row r="14314" spans="8:37" x14ac:dyDescent="0.25">
      <c r="H14314" s="8"/>
      <c r="I14314" s="8"/>
      <c r="N14314" s="23"/>
      <c r="O14314" s="24"/>
      <c r="P14314" s="19"/>
      <c r="Q14314" s="19"/>
      <c r="R14314" s="19"/>
      <c r="U14314" s="27"/>
      <c r="Y14314" s="9" t="s">
        <v>723</v>
      </c>
      <c r="Z14314" s="9" t="s">
        <v>462</v>
      </c>
      <c r="AA14314" s="9" t="s">
        <v>198</v>
      </c>
      <c r="AB14314" s="9">
        <v>73208922</v>
      </c>
      <c r="AC14314" s="9" t="s">
        <v>15087</v>
      </c>
      <c r="AD14314" s="9" t="s">
        <v>231</v>
      </c>
      <c r="AE14314" s="5">
        <f t="shared" si="468"/>
        <v>0</v>
      </c>
      <c r="AF14314" s="5" t="str">
        <f t="shared" si="469"/>
        <v>katB</v>
      </c>
      <c r="AG14314" s="153"/>
      <c r="AH14314" s="153"/>
      <c r="AI14314" t="s">
        <v>236</v>
      </c>
      <c r="AJ14314" t="s">
        <v>17878</v>
      </c>
      <c r="AK14314" s="9" t="str">
        <f>VLOOKUP(Y14314,zdroj!D:AJ,33,0)</f>
        <v>katB</v>
      </c>
    </row>
    <row r="14315" spans="8:37" x14ac:dyDescent="0.25">
      <c r="H14315" s="8"/>
      <c r="I14315" s="8"/>
      <c r="N14315" s="23"/>
      <c r="O14315" s="24"/>
      <c r="P14315" s="19"/>
      <c r="Q14315" s="19"/>
      <c r="R14315" s="19"/>
      <c r="U14315" s="27"/>
      <c r="Y14315" s="9" t="s">
        <v>723</v>
      </c>
      <c r="Z14315" s="9" t="s">
        <v>462</v>
      </c>
      <c r="AA14315" s="9" t="s">
        <v>198</v>
      </c>
      <c r="AB14315" s="9">
        <v>73442755</v>
      </c>
      <c r="AC14315" s="9" t="s">
        <v>15088</v>
      </c>
      <c r="AD14315" s="9" t="s">
        <v>231</v>
      </c>
      <c r="AE14315" s="5">
        <f t="shared" si="468"/>
        <v>0</v>
      </c>
      <c r="AF14315" s="5" t="str">
        <f t="shared" si="469"/>
        <v>katB</v>
      </c>
      <c r="AG14315" s="153"/>
      <c r="AH14315" s="153"/>
      <c r="AI14315" t="s">
        <v>17880</v>
      </c>
      <c r="AJ14315" t="s">
        <v>17878</v>
      </c>
      <c r="AK14315" s="9" t="str">
        <f>VLOOKUP(Y14315,zdroj!D:AJ,33,0)</f>
        <v>katB</v>
      </c>
    </row>
    <row r="14316" spans="8:37" x14ac:dyDescent="0.25">
      <c r="H14316" s="8"/>
      <c r="I14316" s="8"/>
      <c r="N14316" s="23"/>
      <c r="O14316" s="24"/>
      <c r="P14316" s="19"/>
      <c r="Q14316" s="19"/>
      <c r="R14316" s="19"/>
      <c r="U14316" s="27"/>
      <c r="Y14316" s="9" t="s">
        <v>723</v>
      </c>
      <c r="Z14316" s="9" t="s">
        <v>462</v>
      </c>
      <c r="AA14316" s="9" t="s">
        <v>198</v>
      </c>
      <c r="AB14316" s="9">
        <v>73590797</v>
      </c>
      <c r="AC14316" s="9" t="s">
        <v>15089</v>
      </c>
      <c r="AD14316" s="9" t="s">
        <v>231</v>
      </c>
      <c r="AE14316" s="5">
        <f t="shared" si="468"/>
        <v>0</v>
      </c>
      <c r="AF14316" s="5" t="str">
        <f t="shared" si="469"/>
        <v>katB</v>
      </c>
      <c r="AG14316" s="153"/>
      <c r="AH14316" s="153"/>
      <c r="AI14316" t="s">
        <v>17880</v>
      </c>
      <c r="AJ14316" t="s">
        <v>17878</v>
      </c>
      <c r="AK14316" s="9" t="str">
        <f>VLOOKUP(Y14316,zdroj!D:AJ,33,0)</f>
        <v>katB</v>
      </c>
    </row>
    <row r="14317" spans="8:37" x14ac:dyDescent="0.25">
      <c r="H14317" s="8"/>
      <c r="I14317" s="8"/>
      <c r="N14317" s="23"/>
      <c r="O14317" s="24"/>
      <c r="P14317" s="19"/>
      <c r="Q14317" s="19"/>
      <c r="R14317" s="19"/>
      <c r="U14317" s="27"/>
      <c r="Y14317" s="9" t="s">
        <v>723</v>
      </c>
      <c r="Z14317" s="9" t="s">
        <v>462</v>
      </c>
      <c r="AA14317" s="9" t="s">
        <v>198</v>
      </c>
      <c r="AB14317" s="9">
        <v>74143701</v>
      </c>
      <c r="AC14317" s="9" t="s">
        <v>15090</v>
      </c>
      <c r="AD14317" s="9" t="s">
        <v>231</v>
      </c>
      <c r="AE14317" s="5">
        <f t="shared" si="468"/>
        <v>0</v>
      </c>
      <c r="AF14317" s="5" t="str">
        <f t="shared" si="469"/>
        <v>katB</v>
      </c>
      <c r="AG14317" s="153"/>
      <c r="AH14317" s="153"/>
      <c r="AI14317" t="s">
        <v>236</v>
      </c>
      <c r="AJ14317" t="s">
        <v>17878</v>
      </c>
      <c r="AK14317" s="9" t="str">
        <f>VLOOKUP(Y14317,zdroj!D:AJ,33,0)</f>
        <v>katB</v>
      </c>
    </row>
    <row r="14318" spans="8:37" x14ac:dyDescent="0.25">
      <c r="H14318" s="8"/>
      <c r="I14318" s="8"/>
      <c r="N14318" s="23"/>
      <c r="O14318" s="24"/>
      <c r="P14318" s="19"/>
      <c r="Q14318" s="19"/>
      <c r="R14318" s="19"/>
      <c r="U14318" s="27"/>
      <c r="Y14318" s="9" t="s">
        <v>723</v>
      </c>
      <c r="Z14318" s="9" t="s">
        <v>462</v>
      </c>
      <c r="AA14318" s="9" t="s">
        <v>198</v>
      </c>
      <c r="AB14318" s="9">
        <v>78069513</v>
      </c>
      <c r="AC14318" s="9" t="s">
        <v>15091</v>
      </c>
      <c r="AD14318" s="9" t="s">
        <v>231</v>
      </c>
      <c r="AE14318" s="5">
        <f t="shared" si="468"/>
        <v>0</v>
      </c>
      <c r="AF14318" s="5" t="str">
        <f t="shared" si="469"/>
        <v>katB</v>
      </c>
      <c r="AG14318" s="153"/>
      <c r="AH14318" s="153"/>
      <c r="AI14318" t="s">
        <v>229</v>
      </c>
      <c r="AJ14318" t="s">
        <v>17878</v>
      </c>
      <c r="AK14318" s="9" t="str">
        <f>VLOOKUP(Y14318,zdroj!D:AJ,33,0)</f>
        <v>katB</v>
      </c>
    </row>
    <row r="14319" spans="8:37" x14ac:dyDescent="0.25">
      <c r="H14319" s="8"/>
      <c r="I14319" s="8"/>
      <c r="N14319" s="23"/>
      <c r="O14319" s="24"/>
      <c r="P14319" s="19"/>
      <c r="Q14319" s="19"/>
      <c r="R14319" s="19"/>
      <c r="U14319" s="27"/>
      <c r="Y14319" s="9" t="s">
        <v>723</v>
      </c>
      <c r="Z14319" s="9" t="s">
        <v>462</v>
      </c>
      <c r="AA14319" s="9" t="s">
        <v>198</v>
      </c>
      <c r="AB14319" s="9">
        <v>78998956</v>
      </c>
      <c r="AC14319" s="9" t="s">
        <v>15092</v>
      </c>
      <c r="AD14319" s="9" t="s">
        <v>231</v>
      </c>
      <c r="AE14319" s="5">
        <f t="shared" si="468"/>
        <v>0</v>
      </c>
      <c r="AF14319" s="5" t="str">
        <f t="shared" si="469"/>
        <v>katB</v>
      </c>
      <c r="AG14319" s="153"/>
      <c r="AH14319" s="153"/>
      <c r="AI14319" t="s">
        <v>236</v>
      </c>
      <c r="AJ14319" t="s">
        <v>17878</v>
      </c>
      <c r="AK14319" s="9" t="str">
        <f>VLOOKUP(Y14319,zdroj!D:AJ,33,0)</f>
        <v>katB</v>
      </c>
    </row>
    <row r="14320" spans="8:37" x14ac:dyDescent="0.25">
      <c r="H14320" s="8"/>
      <c r="I14320" s="8"/>
      <c r="N14320" s="23"/>
      <c r="O14320" s="24"/>
      <c r="P14320" s="19"/>
      <c r="Q14320" s="19"/>
      <c r="R14320" s="19"/>
      <c r="U14320" s="27"/>
      <c r="Y14320" s="9" t="s">
        <v>723</v>
      </c>
      <c r="Z14320" s="9" t="s">
        <v>462</v>
      </c>
      <c r="AA14320" s="9" t="s">
        <v>198</v>
      </c>
      <c r="AB14320" s="9">
        <v>79001106</v>
      </c>
      <c r="AC14320" s="9" t="s">
        <v>15093</v>
      </c>
      <c r="AD14320" s="9" t="s">
        <v>231</v>
      </c>
      <c r="AE14320" s="5">
        <f t="shared" si="468"/>
        <v>0</v>
      </c>
      <c r="AF14320" s="5" t="str">
        <f t="shared" si="469"/>
        <v>katB</v>
      </c>
      <c r="AG14320" s="153"/>
      <c r="AH14320" s="153"/>
      <c r="AI14320" t="s">
        <v>236</v>
      </c>
      <c r="AJ14320" t="s">
        <v>17878</v>
      </c>
      <c r="AK14320" s="9" t="str">
        <f>VLOOKUP(Y14320,zdroj!D:AJ,33,0)</f>
        <v>katB</v>
      </c>
    </row>
    <row r="14321" spans="8:37" x14ac:dyDescent="0.25">
      <c r="H14321" s="8"/>
      <c r="I14321" s="8"/>
      <c r="N14321" s="23"/>
      <c r="O14321" s="24"/>
      <c r="P14321" s="19"/>
      <c r="Q14321" s="19"/>
      <c r="R14321" s="19"/>
      <c r="U14321" s="27"/>
      <c r="Y14321" s="9" t="s">
        <v>723</v>
      </c>
      <c r="Z14321" s="9" t="s">
        <v>462</v>
      </c>
      <c r="AA14321" s="9" t="s">
        <v>198</v>
      </c>
      <c r="AB14321" s="9">
        <v>79521525</v>
      </c>
      <c r="AC14321" s="9" t="s">
        <v>15094</v>
      </c>
      <c r="AD14321" s="9" t="s">
        <v>231</v>
      </c>
      <c r="AE14321" s="5">
        <f t="shared" si="468"/>
        <v>0</v>
      </c>
      <c r="AF14321" s="5" t="str">
        <f t="shared" si="469"/>
        <v>katB</v>
      </c>
      <c r="AG14321" s="153"/>
      <c r="AH14321" s="153"/>
      <c r="AI14321" t="s">
        <v>201</v>
      </c>
      <c r="AJ14321" t="s">
        <v>17878</v>
      </c>
      <c r="AK14321" s="9" t="str">
        <f>VLOOKUP(Y14321,zdroj!D:AJ,33,0)</f>
        <v>katB</v>
      </c>
    </row>
    <row r="14322" spans="8:37" x14ac:dyDescent="0.25">
      <c r="H14322" s="8"/>
      <c r="I14322" s="8"/>
      <c r="N14322" s="23"/>
      <c r="O14322" s="24"/>
      <c r="P14322" s="19"/>
      <c r="Q14322" s="19"/>
      <c r="R14322" s="19"/>
      <c r="U14322" s="27"/>
      <c r="Y14322" s="9" t="s">
        <v>723</v>
      </c>
      <c r="Z14322" s="9" t="s">
        <v>462</v>
      </c>
      <c r="AA14322" s="9" t="s">
        <v>198</v>
      </c>
      <c r="AB14322" s="9">
        <v>80832024</v>
      </c>
      <c r="AC14322" s="9" t="s">
        <v>15095</v>
      </c>
      <c r="AD14322" s="9" t="s">
        <v>231</v>
      </c>
      <c r="AE14322" s="5">
        <f t="shared" si="468"/>
        <v>0</v>
      </c>
      <c r="AF14322" s="5" t="str">
        <f t="shared" si="469"/>
        <v>katB</v>
      </c>
      <c r="AG14322" s="153"/>
      <c r="AH14322" s="153"/>
      <c r="AI14322" t="s">
        <v>17880</v>
      </c>
      <c r="AJ14322" t="s">
        <v>17878</v>
      </c>
      <c r="AK14322" s="9" t="str">
        <f>VLOOKUP(Y14322,zdroj!D:AJ,33,0)</f>
        <v>katB</v>
      </c>
    </row>
    <row r="14323" spans="8:37" x14ac:dyDescent="0.25">
      <c r="H14323" s="8"/>
      <c r="I14323" s="8"/>
      <c r="N14323" s="23"/>
      <c r="O14323" s="24"/>
      <c r="P14323" s="19"/>
      <c r="Q14323" s="19"/>
      <c r="R14323" s="19"/>
      <c r="U14323" s="27"/>
      <c r="Y14323" s="9" t="s">
        <v>723</v>
      </c>
      <c r="Z14323" s="9" t="s">
        <v>462</v>
      </c>
      <c r="AA14323" s="9" t="s">
        <v>198</v>
      </c>
      <c r="AB14323" s="9">
        <v>82030502</v>
      </c>
      <c r="AC14323" s="9" t="s">
        <v>15096</v>
      </c>
      <c r="AD14323" s="9" t="s">
        <v>231</v>
      </c>
      <c r="AE14323" s="5">
        <f t="shared" si="468"/>
        <v>0</v>
      </c>
      <c r="AF14323" s="5" t="str">
        <f t="shared" si="469"/>
        <v>katB</v>
      </c>
      <c r="AG14323" s="153"/>
      <c r="AH14323" s="153"/>
      <c r="AI14323" t="s">
        <v>17880</v>
      </c>
      <c r="AJ14323" t="s">
        <v>17878</v>
      </c>
      <c r="AK14323" s="9" t="str">
        <f>VLOOKUP(Y14323,zdroj!D:AJ,33,0)</f>
        <v>katB</v>
      </c>
    </row>
    <row r="14324" spans="8:37" x14ac:dyDescent="0.25">
      <c r="H14324" s="8"/>
      <c r="I14324" s="8"/>
      <c r="N14324" s="23"/>
      <c r="O14324" s="24"/>
      <c r="P14324" s="19"/>
      <c r="Q14324" s="19"/>
      <c r="R14324" s="19"/>
      <c r="U14324" s="27"/>
      <c r="Y14324" s="9" t="s">
        <v>723</v>
      </c>
      <c r="Z14324" s="9" t="s">
        <v>462</v>
      </c>
      <c r="AA14324" s="9" t="s">
        <v>198</v>
      </c>
      <c r="AB14324" s="9">
        <v>14261413</v>
      </c>
      <c r="AC14324" s="9" t="s">
        <v>15097</v>
      </c>
      <c r="AD14324" s="9" t="s">
        <v>800</v>
      </c>
      <c r="AE14324" s="5">
        <f t="shared" si="468"/>
        <v>0</v>
      </c>
      <c r="AF14324" s="5" t="str">
        <f t="shared" si="469"/>
        <v>Pokryto</v>
      </c>
      <c r="AG14324" s="153"/>
      <c r="AH14324" s="153"/>
      <c r="AI14324" t="s">
        <v>17879</v>
      </c>
      <c r="AJ14324" t="s">
        <v>800</v>
      </c>
      <c r="AK14324" s="9" t="str">
        <f>VLOOKUP(Y14324,zdroj!D:AJ,33,0)</f>
        <v>katB</v>
      </c>
    </row>
    <row r="14325" spans="8:37" x14ac:dyDescent="0.25">
      <c r="H14325" s="8"/>
      <c r="I14325" s="8"/>
      <c r="N14325" s="23"/>
      <c r="O14325" s="24"/>
      <c r="P14325" s="19"/>
      <c r="Q14325" s="19"/>
      <c r="R14325" s="19"/>
      <c r="U14325" s="27"/>
      <c r="Y14325" s="9" t="s">
        <v>723</v>
      </c>
      <c r="Z14325" s="9" t="s">
        <v>462</v>
      </c>
      <c r="AA14325" s="9" t="s">
        <v>198</v>
      </c>
      <c r="AB14325" s="9">
        <v>14272423</v>
      </c>
      <c r="AC14325" s="9" t="s">
        <v>15098</v>
      </c>
      <c r="AD14325" s="9" t="s">
        <v>231</v>
      </c>
      <c r="AE14325" s="5">
        <f t="shared" si="468"/>
        <v>0</v>
      </c>
      <c r="AF14325" s="5" t="str">
        <f t="shared" si="469"/>
        <v>katB</v>
      </c>
      <c r="AG14325" s="153"/>
      <c r="AH14325" s="153"/>
      <c r="AI14325" t="s">
        <v>17880</v>
      </c>
      <c r="AJ14325" t="s">
        <v>17878</v>
      </c>
      <c r="AK14325" s="9" t="str">
        <f>VLOOKUP(Y14325,zdroj!D:AJ,33,0)</f>
        <v>katB</v>
      </c>
    </row>
    <row r="14326" spans="8:37" x14ac:dyDescent="0.25">
      <c r="H14326" s="8"/>
      <c r="I14326" s="8"/>
      <c r="N14326" s="23"/>
      <c r="O14326" s="24"/>
      <c r="P14326" s="19"/>
      <c r="Q14326" s="19"/>
      <c r="R14326" s="19"/>
      <c r="U14326" s="27"/>
      <c r="Y14326" s="9" t="s">
        <v>723</v>
      </c>
      <c r="Z14326" s="9" t="s">
        <v>462</v>
      </c>
      <c r="AA14326" s="9" t="s">
        <v>198</v>
      </c>
      <c r="AB14326" s="9">
        <v>14275538</v>
      </c>
      <c r="AC14326" s="9" t="s">
        <v>15099</v>
      </c>
      <c r="AD14326" s="9" t="s">
        <v>231</v>
      </c>
      <c r="AE14326" s="5">
        <f t="shared" si="468"/>
        <v>0</v>
      </c>
      <c r="AF14326" s="5" t="str">
        <f t="shared" si="469"/>
        <v>katB</v>
      </c>
      <c r="AG14326" s="153"/>
      <c r="AH14326" s="153"/>
      <c r="AI14326" t="s">
        <v>17880</v>
      </c>
      <c r="AJ14326" t="s">
        <v>17878</v>
      </c>
      <c r="AK14326" s="9" t="str">
        <f>VLOOKUP(Y14326,zdroj!D:AJ,33,0)</f>
        <v>katB</v>
      </c>
    </row>
    <row r="14327" spans="8:37" x14ac:dyDescent="0.25">
      <c r="H14327" s="8"/>
      <c r="I14327" s="8"/>
      <c r="N14327" s="23"/>
      <c r="O14327" s="24"/>
      <c r="P14327" s="19"/>
      <c r="Q14327" s="19"/>
      <c r="R14327" s="19"/>
      <c r="U14327" s="27"/>
      <c r="Y14327" s="9" t="s">
        <v>723</v>
      </c>
      <c r="Z14327" s="9" t="s">
        <v>462</v>
      </c>
      <c r="AA14327" s="9" t="s">
        <v>198</v>
      </c>
      <c r="AB14327" s="9">
        <v>14285452</v>
      </c>
      <c r="AC14327" s="9" t="s">
        <v>15100</v>
      </c>
      <c r="AD14327" s="9" t="s">
        <v>231</v>
      </c>
      <c r="AE14327" s="5">
        <f t="shared" si="468"/>
        <v>0</v>
      </c>
      <c r="AF14327" s="5" t="str">
        <f t="shared" si="469"/>
        <v>katB</v>
      </c>
      <c r="AG14327" s="153"/>
      <c r="AH14327" s="153"/>
      <c r="AI14327" t="s">
        <v>236</v>
      </c>
      <c r="AJ14327" t="s">
        <v>17878</v>
      </c>
      <c r="AK14327" s="9" t="str">
        <f>VLOOKUP(Y14327,zdroj!D:AJ,33,0)</f>
        <v>katB</v>
      </c>
    </row>
    <row r="14328" spans="8:37" x14ac:dyDescent="0.25">
      <c r="H14328" s="8"/>
      <c r="I14328" s="8"/>
      <c r="N14328" s="23"/>
      <c r="O14328" s="24"/>
      <c r="P14328" s="19"/>
      <c r="Q14328" s="19"/>
      <c r="R14328" s="19"/>
      <c r="U14328" s="27"/>
      <c r="Y14328" s="9" t="s">
        <v>723</v>
      </c>
      <c r="Z14328" s="9" t="s">
        <v>462</v>
      </c>
      <c r="AA14328" s="9" t="s">
        <v>198</v>
      </c>
      <c r="AB14328" s="9">
        <v>71830481</v>
      </c>
      <c r="AC14328" s="9" t="s">
        <v>15101</v>
      </c>
      <c r="AD14328" s="9" t="s">
        <v>231</v>
      </c>
      <c r="AE14328" s="5">
        <f t="shared" si="468"/>
        <v>0</v>
      </c>
      <c r="AF14328" s="5" t="str">
        <f t="shared" si="469"/>
        <v>katB</v>
      </c>
      <c r="AG14328" s="153"/>
      <c r="AH14328" s="153"/>
      <c r="AI14328" t="s">
        <v>17880</v>
      </c>
      <c r="AJ14328" t="s">
        <v>17878</v>
      </c>
      <c r="AK14328" s="9" t="str">
        <f>VLOOKUP(Y14328,zdroj!D:AJ,33,0)</f>
        <v>katB</v>
      </c>
    </row>
    <row r="14329" spans="8:37" x14ac:dyDescent="0.25">
      <c r="H14329" s="8"/>
      <c r="I14329" s="8"/>
      <c r="N14329" s="23"/>
      <c r="O14329" s="24"/>
      <c r="P14329" s="19"/>
      <c r="Q14329" s="19"/>
      <c r="R14329" s="19"/>
      <c r="U14329" s="27"/>
      <c r="Y14329" s="9" t="s">
        <v>723</v>
      </c>
      <c r="Z14329" s="9" t="s">
        <v>462</v>
      </c>
      <c r="AA14329" s="9" t="s">
        <v>198</v>
      </c>
      <c r="AB14329" s="9">
        <v>73466531</v>
      </c>
      <c r="AC14329" s="9" t="s">
        <v>15102</v>
      </c>
      <c r="AD14329" s="9" t="s">
        <v>231</v>
      </c>
      <c r="AE14329" s="5">
        <f t="shared" si="468"/>
        <v>0</v>
      </c>
      <c r="AF14329" s="5" t="str">
        <f t="shared" si="469"/>
        <v>katB</v>
      </c>
      <c r="AG14329" s="153"/>
      <c r="AH14329" s="153"/>
      <c r="AI14329" t="s">
        <v>17880</v>
      </c>
      <c r="AJ14329" t="s">
        <v>17878</v>
      </c>
      <c r="AK14329" s="9" t="str">
        <f>VLOOKUP(Y14329,zdroj!D:AJ,33,0)</f>
        <v>katB</v>
      </c>
    </row>
    <row r="14330" spans="8:37" x14ac:dyDescent="0.25">
      <c r="H14330" s="8"/>
      <c r="I14330" s="8"/>
      <c r="N14330" s="23"/>
      <c r="O14330" s="24"/>
      <c r="P14330" s="19"/>
      <c r="Q14330" s="19"/>
      <c r="R14330" s="19"/>
      <c r="U14330" s="27"/>
      <c r="Y14330" s="9" t="s">
        <v>723</v>
      </c>
      <c r="Z14330" s="9" t="s">
        <v>462</v>
      </c>
      <c r="AA14330" s="9" t="s">
        <v>198</v>
      </c>
      <c r="AB14330" s="9">
        <v>77901479</v>
      </c>
      <c r="AC14330" s="9" t="s">
        <v>15103</v>
      </c>
      <c r="AD14330" s="9" t="s">
        <v>231</v>
      </c>
      <c r="AE14330" s="5">
        <f t="shared" si="468"/>
        <v>0</v>
      </c>
      <c r="AF14330" s="5" t="str">
        <f t="shared" si="469"/>
        <v>katB</v>
      </c>
      <c r="AG14330" s="153"/>
      <c r="AH14330" s="153"/>
      <c r="AI14330" t="s">
        <v>229</v>
      </c>
      <c r="AJ14330" t="s">
        <v>17878</v>
      </c>
      <c r="AK14330" s="9" t="str">
        <f>VLOOKUP(Y14330,zdroj!D:AJ,33,0)</f>
        <v>katB</v>
      </c>
    </row>
    <row r="14331" spans="8:37" x14ac:dyDescent="0.25">
      <c r="H14331" s="8"/>
      <c r="I14331" s="8"/>
      <c r="N14331" s="23"/>
      <c r="O14331" s="24"/>
      <c r="P14331" s="19"/>
      <c r="Q14331" s="19"/>
      <c r="R14331" s="19"/>
      <c r="U14331" s="27"/>
      <c r="Y14331" s="9" t="s">
        <v>723</v>
      </c>
      <c r="Z14331" s="9" t="s">
        <v>462</v>
      </c>
      <c r="AA14331" s="9" t="s">
        <v>198</v>
      </c>
      <c r="AB14331" s="9">
        <v>82741883</v>
      </c>
      <c r="AC14331" s="9" t="s">
        <v>15104</v>
      </c>
      <c r="AD14331" s="9" t="s">
        <v>231</v>
      </c>
      <c r="AE14331" s="5">
        <f t="shared" si="468"/>
        <v>0</v>
      </c>
      <c r="AF14331" s="5" t="str">
        <f t="shared" si="469"/>
        <v>katB</v>
      </c>
      <c r="AG14331" s="153"/>
      <c r="AH14331" s="153"/>
      <c r="AI14331" t="s">
        <v>229</v>
      </c>
      <c r="AJ14331" t="s">
        <v>17878</v>
      </c>
      <c r="AK14331" s="9" t="str">
        <f>VLOOKUP(Y14331,zdroj!D:AJ,33,0)</f>
        <v>katB</v>
      </c>
    </row>
    <row r="14332" spans="8:37" x14ac:dyDescent="0.25">
      <c r="H14332" s="8"/>
      <c r="I14332" s="8"/>
      <c r="N14332" s="23"/>
      <c r="O14332" s="24"/>
      <c r="P14332" s="19"/>
      <c r="Q14332" s="19"/>
      <c r="R14332" s="19"/>
      <c r="U14332" s="27"/>
      <c r="Y14332" s="9" t="s">
        <v>723</v>
      </c>
      <c r="Z14332" s="9" t="s">
        <v>462</v>
      </c>
      <c r="AA14332" s="9" t="s">
        <v>198</v>
      </c>
      <c r="AB14332" s="9">
        <v>82913811</v>
      </c>
      <c r="AC14332" s="9" t="s">
        <v>15105</v>
      </c>
      <c r="AD14332" s="9" t="s">
        <v>231</v>
      </c>
      <c r="AE14332" s="5">
        <f t="shared" si="468"/>
        <v>0</v>
      </c>
      <c r="AF14332" s="5" t="str">
        <f t="shared" si="469"/>
        <v>katB</v>
      </c>
      <c r="AG14332" s="153"/>
      <c r="AH14332" s="153"/>
      <c r="AI14332" t="s">
        <v>229</v>
      </c>
      <c r="AJ14332" t="s">
        <v>17878</v>
      </c>
      <c r="AK14332" s="9" t="str">
        <f>VLOOKUP(Y14332,zdroj!D:AJ,33,0)</f>
        <v>katB</v>
      </c>
    </row>
    <row r="14333" spans="8:37" x14ac:dyDescent="0.25">
      <c r="H14333" s="8"/>
      <c r="I14333" s="8"/>
      <c r="N14333" s="23"/>
      <c r="O14333" s="24"/>
      <c r="P14333" s="19"/>
      <c r="Q14333" s="19"/>
      <c r="R14333" s="19"/>
      <c r="U14333" s="27"/>
      <c r="Y14333" s="9" t="s">
        <v>723</v>
      </c>
      <c r="Z14333" s="9" t="s">
        <v>462</v>
      </c>
      <c r="AA14333" s="9" t="s">
        <v>198</v>
      </c>
      <c r="AB14333" s="9">
        <v>14261731</v>
      </c>
      <c r="AC14333" s="9" t="s">
        <v>15106</v>
      </c>
      <c r="AD14333" s="9" t="s">
        <v>231</v>
      </c>
      <c r="AE14333" s="5">
        <f t="shared" si="468"/>
        <v>0</v>
      </c>
      <c r="AF14333" s="5" t="str">
        <f t="shared" si="469"/>
        <v>katB</v>
      </c>
      <c r="AG14333" s="153"/>
      <c r="AH14333" s="153"/>
      <c r="AI14333" t="s">
        <v>17880</v>
      </c>
      <c r="AJ14333" t="s">
        <v>17878</v>
      </c>
      <c r="AK14333" s="9" t="str">
        <f>VLOOKUP(Y14333,zdroj!D:AJ,33,0)</f>
        <v>katB</v>
      </c>
    </row>
    <row r="14334" spans="8:37" x14ac:dyDescent="0.25">
      <c r="H14334" s="8"/>
      <c r="I14334" s="8"/>
      <c r="N14334" s="23"/>
      <c r="O14334" s="24"/>
      <c r="P14334" s="19"/>
      <c r="Q14334" s="19"/>
      <c r="R14334" s="19"/>
      <c r="U14334" s="27"/>
      <c r="Y14334" s="9" t="s">
        <v>723</v>
      </c>
      <c r="Z14334" s="9" t="s">
        <v>462</v>
      </c>
      <c r="AA14334" s="9" t="s">
        <v>198</v>
      </c>
      <c r="AB14334" s="9">
        <v>14262711</v>
      </c>
      <c r="AC14334" s="9" t="s">
        <v>15107</v>
      </c>
      <c r="AD14334" s="9" t="s">
        <v>231</v>
      </c>
      <c r="AE14334" s="5">
        <f t="shared" si="468"/>
        <v>0</v>
      </c>
      <c r="AF14334" s="5" t="str">
        <f t="shared" si="469"/>
        <v>katB</v>
      </c>
      <c r="AG14334" s="153"/>
      <c r="AH14334" s="153"/>
      <c r="AI14334" t="s">
        <v>201</v>
      </c>
      <c r="AJ14334" t="s">
        <v>17878</v>
      </c>
      <c r="AK14334" s="9" t="str">
        <f>VLOOKUP(Y14334,zdroj!D:AJ,33,0)</f>
        <v>katB</v>
      </c>
    </row>
    <row r="14335" spans="8:37" x14ac:dyDescent="0.25">
      <c r="H14335" s="8"/>
      <c r="I14335" s="8"/>
      <c r="N14335" s="23"/>
      <c r="O14335" s="24"/>
      <c r="P14335" s="19"/>
      <c r="Q14335" s="19"/>
      <c r="R14335" s="19"/>
      <c r="U14335" s="27"/>
      <c r="Y14335" s="9" t="s">
        <v>723</v>
      </c>
      <c r="Z14335" s="9" t="s">
        <v>462</v>
      </c>
      <c r="AA14335" s="9" t="s">
        <v>198</v>
      </c>
      <c r="AB14335" s="9">
        <v>14267454</v>
      </c>
      <c r="AC14335" s="9" t="s">
        <v>15108</v>
      </c>
      <c r="AD14335" s="9" t="s">
        <v>231</v>
      </c>
      <c r="AE14335" s="5">
        <f t="shared" si="468"/>
        <v>0</v>
      </c>
      <c r="AF14335" s="5" t="str">
        <f t="shared" si="469"/>
        <v>katB</v>
      </c>
      <c r="AG14335" s="153"/>
      <c r="AH14335" s="153"/>
      <c r="AI14335" t="s">
        <v>201</v>
      </c>
      <c r="AJ14335" t="s">
        <v>17878</v>
      </c>
      <c r="AK14335" s="9" t="str">
        <f>VLOOKUP(Y14335,zdroj!D:AJ,33,0)</f>
        <v>katB</v>
      </c>
    </row>
    <row r="14336" spans="8:37" x14ac:dyDescent="0.25">
      <c r="H14336" s="8"/>
      <c r="I14336" s="8"/>
      <c r="N14336" s="23"/>
      <c r="O14336" s="24"/>
      <c r="P14336" s="19"/>
      <c r="Q14336" s="19"/>
      <c r="R14336" s="19"/>
      <c r="U14336" s="27"/>
      <c r="Y14336" s="9" t="s">
        <v>723</v>
      </c>
      <c r="Z14336" s="9" t="s">
        <v>462</v>
      </c>
      <c r="AA14336" s="9" t="s">
        <v>198</v>
      </c>
      <c r="AB14336" s="9">
        <v>14275287</v>
      </c>
      <c r="AC14336" s="9" t="s">
        <v>15109</v>
      </c>
      <c r="AD14336" s="9" t="s">
        <v>231</v>
      </c>
      <c r="AE14336" s="5">
        <f t="shared" si="468"/>
        <v>0</v>
      </c>
      <c r="AF14336" s="5" t="str">
        <f t="shared" si="469"/>
        <v>katB</v>
      </c>
      <c r="AG14336" s="153"/>
      <c r="AH14336" s="153"/>
      <c r="AI14336" t="s">
        <v>236</v>
      </c>
      <c r="AJ14336" t="s">
        <v>17878</v>
      </c>
      <c r="AK14336" s="9" t="str">
        <f>VLOOKUP(Y14336,zdroj!D:AJ,33,0)</f>
        <v>katB</v>
      </c>
    </row>
    <row r="14337" spans="8:37" x14ac:dyDescent="0.25">
      <c r="H14337" s="8"/>
      <c r="I14337" s="8"/>
      <c r="N14337" s="23"/>
      <c r="O14337" s="24"/>
      <c r="P14337" s="19"/>
      <c r="Q14337" s="19"/>
      <c r="R14337" s="19"/>
      <c r="U14337" s="27"/>
      <c r="Y14337" s="9" t="s">
        <v>723</v>
      </c>
      <c r="Z14337" s="9" t="s">
        <v>462</v>
      </c>
      <c r="AA14337" s="9" t="s">
        <v>198</v>
      </c>
      <c r="AB14337" s="9">
        <v>25010930</v>
      </c>
      <c r="AC14337" s="9" t="s">
        <v>15110</v>
      </c>
      <c r="AD14337" s="9" t="s">
        <v>231</v>
      </c>
      <c r="AE14337" s="5">
        <f t="shared" si="468"/>
        <v>0</v>
      </c>
      <c r="AF14337" s="5" t="str">
        <f t="shared" si="469"/>
        <v>katB</v>
      </c>
      <c r="AG14337" s="153"/>
      <c r="AH14337" s="153"/>
      <c r="AI14337" t="s">
        <v>17880</v>
      </c>
      <c r="AJ14337" t="s">
        <v>17878</v>
      </c>
      <c r="AK14337" s="9" t="str">
        <f>VLOOKUP(Y14337,zdroj!D:AJ,33,0)</f>
        <v>katB</v>
      </c>
    </row>
    <row r="14338" spans="8:37" x14ac:dyDescent="0.25">
      <c r="H14338" s="8"/>
      <c r="I14338" s="8"/>
      <c r="N14338" s="23"/>
      <c r="O14338" s="24"/>
      <c r="P14338" s="19"/>
      <c r="Q14338" s="19"/>
      <c r="R14338" s="19"/>
      <c r="U14338" s="27"/>
      <c r="Y14338" s="9" t="s">
        <v>723</v>
      </c>
      <c r="Z14338" s="9" t="s">
        <v>462</v>
      </c>
      <c r="AA14338" s="9" t="s">
        <v>198</v>
      </c>
      <c r="AB14338" s="9">
        <v>25010948</v>
      </c>
      <c r="AC14338" s="9" t="s">
        <v>15111</v>
      </c>
      <c r="AD14338" s="9" t="s">
        <v>231</v>
      </c>
      <c r="AE14338" s="5">
        <f t="shared" si="468"/>
        <v>0</v>
      </c>
      <c r="AF14338" s="5" t="str">
        <f t="shared" si="469"/>
        <v>katB</v>
      </c>
      <c r="AG14338" s="153"/>
      <c r="AH14338" s="153"/>
      <c r="AI14338" t="s">
        <v>17880</v>
      </c>
      <c r="AJ14338" t="s">
        <v>17878</v>
      </c>
      <c r="AK14338" s="9" t="str">
        <f>VLOOKUP(Y14338,zdroj!D:AJ,33,0)</f>
        <v>katB</v>
      </c>
    </row>
    <row r="14339" spans="8:37" x14ac:dyDescent="0.25">
      <c r="H14339" s="8"/>
      <c r="I14339" s="8"/>
      <c r="N14339" s="23"/>
      <c r="O14339" s="24"/>
      <c r="P14339" s="19"/>
      <c r="Q14339" s="19"/>
      <c r="R14339" s="19"/>
      <c r="U14339" s="27"/>
      <c r="Y14339" s="9" t="s">
        <v>723</v>
      </c>
      <c r="Z14339" s="9" t="s">
        <v>462</v>
      </c>
      <c r="AA14339" s="9" t="s">
        <v>198</v>
      </c>
      <c r="AB14339" s="9">
        <v>25031651</v>
      </c>
      <c r="AC14339" s="9" t="s">
        <v>15112</v>
      </c>
      <c r="AD14339" s="9" t="s">
        <v>231</v>
      </c>
      <c r="AE14339" s="5">
        <f t="shared" si="468"/>
        <v>0</v>
      </c>
      <c r="AF14339" s="5" t="str">
        <f t="shared" si="469"/>
        <v>katB</v>
      </c>
      <c r="AG14339" s="153"/>
      <c r="AH14339" s="153"/>
      <c r="AI14339" t="s">
        <v>229</v>
      </c>
      <c r="AJ14339" t="s">
        <v>17878</v>
      </c>
      <c r="AK14339" s="9" t="str">
        <f>VLOOKUP(Y14339,zdroj!D:AJ,33,0)</f>
        <v>katB</v>
      </c>
    </row>
    <row r="14340" spans="8:37" x14ac:dyDescent="0.25">
      <c r="H14340" s="8"/>
      <c r="I14340" s="8"/>
      <c r="N14340" s="23"/>
      <c r="O14340" s="24"/>
      <c r="P14340" s="19"/>
      <c r="Q14340" s="19"/>
      <c r="R14340" s="19"/>
      <c r="U14340" s="27"/>
      <c r="Y14340" s="9" t="s">
        <v>723</v>
      </c>
      <c r="Z14340" s="9" t="s">
        <v>462</v>
      </c>
      <c r="AA14340" s="9" t="s">
        <v>198</v>
      </c>
      <c r="AB14340" s="9">
        <v>25414623</v>
      </c>
      <c r="AC14340" s="9" t="s">
        <v>15113</v>
      </c>
      <c r="AD14340" s="9" t="s">
        <v>231</v>
      </c>
      <c r="AE14340" s="5">
        <f t="shared" si="468"/>
        <v>0</v>
      </c>
      <c r="AF14340" s="5" t="str">
        <f t="shared" si="469"/>
        <v>katB</v>
      </c>
      <c r="AG14340" s="153"/>
      <c r="AH14340" s="153"/>
      <c r="AI14340" t="s">
        <v>236</v>
      </c>
      <c r="AJ14340" t="s">
        <v>17878</v>
      </c>
      <c r="AK14340" s="9" t="str">
        <f>VLOOKUP(Y14340,zdroj!D:AJ,33,0)</f>
        <v>katB</v>
      </c>
    </row>
    <row r="14341" spans="8:37" x14ac:dyDescent="0.25">
      <c r="H14341" s="8"/>
      <c r="I14341" s="8"/>
      <c r="N14341" s="23"/>
      <c r="O14341" s="24"/>
      <c r="P14341" s="19"/>
      <c r="Q14341" s="19"/>
      <c r="R14341" s="19"/>
      <c r="U14341" s="27"/>
      <c r="Y14341" s="9" t="s">
        <v>723</v>
      </c>
      <c r="Z14341" s="9" t="s">
        <v>462</v>
      </c>
      <c r="AA14341" s="9" t="s">
        <v>198</v>
      </c>
      <c r="AB14341" s="9">
        <v>26040662</v>
      </c>
      <c r="AC14341" s="9" t="s">
        <v>15114</v>
      </c>
      <c r="AD14341" s="9" t="s">
        <v>800</v>
      </c>
      <c r="AE14341" s="5">
        <f t="shared" si="468"/>
        <v>0</v>
      </c>
      <c r="AF14341" s="5" t="str">
        <f t="shared" si="469"/>
        <v>Pokryto</v>
      </c>
      <c r="AG14341" s="153"/>
      <c r="AH14341" s="153"/>
      <c r="AI14341" t="s">
        <v>229</v>
      </c>
      <c r="AJ14341" t="s">
        <v>800</v>
      </c>
      <c r="AK14341" s="9" t="str">
        <f>VLOOKUP(Y14341,zdroj!D:AJ,33,0)</f>
        <v>katB</v>
      </c>
    </row>
    <row r="14342" spans="8:37" x14ac:dyDescent="0.25">
      <c r="H14342" s="8"/>
      <c r="I14342" s="8"/>
      <c r="N14342" s="23"/>
      <c r="O14342" s="24"/>
      <c r="P14342" s="19"/>
      <c r="Q14342" s="19"/>
      <c r="R14342" s="19"/>
      <c r="U14342" s="27"/>
      <c r="Y14342" s="9" t="s">
        <v>723</v>
      </c>
      <c r="Z14342" s="9" t="s">
        <v>462</v>
      </c>
      <c r="AA14342" s="9" t="s">
        <v>198</v>
      </c>
      <c r="AB14342" s="9">
        <v>26163209</v>
      </c>
      <c r="AC14342" s="9" t="s">
        <v>15115</v>
      </c>
      <c r="AD14342" s="9" t="s">
        <v>800</v>
      </c>
      <c r="AE14342" s="5">
        <f t="shared" si="468"/>
        <v>0</v>
      </c>
      <c r="AF14342" s="5" t="str">
        <f t="shared" si="469"/>
        <v>Pokryto</v>
      </c>
      <c r="AG14342" s="153"/>
      <c r="AH14342" s="153"/>
      <c r="AI14342" t="s">
        <v>229</v>
      </c>
      <c r="AJ14342" t="s">
        <v>800</v>
      </c>
      <c r="AK14342" s="9" t="str">
        <f>VLOOKUP(Y14342,zdroj!D:AJ,33,0)</f>
        <v>katB</v>
      </c>
    </row>
    <row r="14343" spans="8:37" x14ac:dyDescent="0.25">
      <c r="H14343" s="8"/>
      <c r="I14343" s="8"/>
      <c r="N14343" s="23"/>
      <c r="O14343" s="24"/>
      <c r="P14343" s="19"/>
      <c r="Q14343" s="19"/>
      <c r="R14343" s="19"/>
      <c r="U14343" s="27"/>
      <c r="Y14343" s="9" t="s">
        <v>723</v>
      </c>
      <c r="Z14343" s="9" t="s">
        <v>462</v>
      </c>
      <c r="AA14343" s="9" t="s">
        <v>198</v>
      </c>
      <c r="AB14343" s="9">
        <v>26735113</v>
      </c>
      <c r="AC14343" s="9" t="s">
        <v>15116</v>
      </c>
      <c r="AD14343" s="9" t="s">
        <v>800</v>
      </c>
      <c r="AE14343" s="5">
        <f t="shared" si="468"/>
        <v>0</v>
      </c>
      <c r="AF14343" s="5" t="str">
        <f t="shared" si="469"/>
        <v>Pokryto</v>
      </c>
      <c r="AG14343" s="153"/>
      <c r="AH14343" s="153"/>
      <c r="AI14343" t="s">
        <v>17880</v>
      </c>
      <c r="AJ14343" t="s">
        <v>800</v>
      </c>
      <c r="AK14343" s="9" t="str">
        <f>VLOOKUP(Y14343,zdroj!D:AJ,33,0)</f>
        <v>katB</v>
      </c>
    </row>
    <row r="14344" spans="8:37" x14ac:dyDescent="0.25">
      <c r="H14344" s="8"/>
      <c r="I14344" s="8"/>
      <c r="N14344" s="23"/>
      <c r="O14344" s="24"/>
      <c r="P14344" s="19"/>
      <c r="Q14344" s="19"/>
      <c r="R14344" s="19"/>
      <c r="U14344" s="27"/>
      <c r="Y14344" s="9" t="s">
        <v>723</v>
      </c>
      <c r="Z14344" s="9" t="s">
        <v>462</v>
      </c>
      <c r="AA14344" s="9" t="s">
        <v>198</v>
      </c>
      <c r="AB14344" s="9">
        <v>27397734</v>
      </c>
      <c r="AC14344" s="9" t="s">
        <v>15117</v>
      </c>
      <c r="AD14344" s="9" t="s">
        <v>800</v>
      </c>
      <c r="AE14344" s="5">
        <f t="shared" si="468"/>
        <v>0</v>
      </c>
      <c r="AF14344" s="5" t="str">
        <f t="shared" si="469"/>
        <v>Pokryto</v>
      </c>
      <c r="AG14344" s="153"/>
      <c r="AH14344" s="153"/>
      <c r="AI14344" t="s">
        <v>236</v>
      </c>
      <c r="AJ14344" t="s">
        <v>800</v>
      </c>
      <c r="AK14344" s="9" t="str">
        <f>VLOOKUP(Y14344,zdroj!D:AJ,33,0)</f>
        <v>katB</v>
      </c>
    </row>
    <row r="14345" spans="8:37" x14ac:dyDescent="0.25">
      <c r="H14345" s="8"/>
      <c r="I14345" s="8"/>
      <c r="N14345" s="23"/>
      <c r="O14345" s="24"/>
      <c r="P14345" s="19"/>
      <c r="Q14345" s="19"/>
      <c r="R14345" s="19"/>
      <c r="U14345" s="27"/>
      <c r="Y14345" s="9" t="s">
        <v>723</v>
      </c>
      <c r="Z14345" s="9" t="s">
        <v>462</v>
      </c>
      <c r="AA14345" s="9" t="s">
        <v>198</v>
      </c>
      <c r="AB14345" s="9">
        <v>27845001</v>
      </c>
      <c r="AC14345" s="9" t="s">
        <v>15118</v>
      </c>
      <c r="AD14345" s="9" t="s">
        <v>800</v>
      </c>
      <c r="AE14345" s="5">
        <f t="shared" si="468"/>
        <v>0</v>
      </c>
      <c r="AF14345" s="5" t="str">
        <f t="shared" si="469"/>
        <v>Pokryto</v>
      </c>
      <c r="AG14345" s="153"/>
      <c r="AH14345" s="153"/>
      <c r="AI14345" t="s">
        <v>236</v>
      </c>
      <c r="AJ14345" t="s">
        <v>800</v>
      </c>
      <c r="AK14345" s="9" t="str">
        <f>VLOOKUP(Y14345,zdroj!D:AJ,33,0)</f>
        <v>katB</v>
      </c>
    </row>
    <row r="14346" spans="8:37" x14ac:dyDescent="0.25">
      <c r="H14346" s="8"/>
      <c r="I14346" s="8"/>
      <c r="N14346" s="23"/>
      <c r="O14346" s="24"/>
      <c r="P14346" s="19"/>
      <c r="Q14346" s="19"/>
      <c r="R14346" s="19"/>
      <c r="U14346" s="27"/>
      <c r="Y14346" s="9" t="s">
        <v>723</v>
      </c>
      <c r="Z14346" s="9" t="s">
        <v>462</v>
      </c>
      <c r="AA14346" s="9" t="s">
        <v>198</v>
      </c>
      <c r="AB14346" s="9">
        <v>27858847</v>
      </c>
      <c r="AC14346" s="9" t="s">
        <v>15119</v>
      </c>
      <c r="AD14346" s="9" t="s">
        <v>231</v>
      </c>
      <c r="AE14346" s="5">
        <f t="shared" ref="AE14346:AE14409" si="470">VLOOKUP(Y14346,K:T,10,0)</f>
        <v>0</v>
      </c>
      <c r="AF14346" s="5" t="str">
        <f t="shared" ref="AF14346:AF14409" si="471">IF(AE14346="A",IF(AD14346="katA","katB",AD14346),AD14346)</f>
        <v>katB</v>
      </c>
      <c r="AG14346" s="153"/>
      <c r="AH14346" s="153"/>
      <c r="AI14346" t="s">
        <v>201</v>
      </c>
      <c r="AJ14346" t="s">
        <v>17878</v>
      </c>
      <c r="AK14346" s="9" t="str">
        <f>VLOOKUP(Y14346,zdroj!D:AJ,33,0)</f>
        <v>katB</v>
      </c>
    </row>
    <row r="14347" spans="8:37" x14ac:dyDescent="0.25">
      <c r="H14347" s="8"/>
      <c r="I14347" s="8"/>
      <c r="N14347" s="23"/>
      <c r="O14347" s="24"/>
      <c r="P14347" s="19"/>
      <c r="Q14347" s="19"/>
      <c r="R14347" s="19"/>
      <c r="U14347" s="27"/>
      <c r="Y14347" s="9" t="s">
        <v>723</v>
      </c>
      <c r="Z14347" s="9" t="s">
        <v>462</v>
      </c>
      <c r="AA14347" s="9" t="s">
        <v>198</v>
      </c>
      <c r="AB14347" s="9">
        <v>27858855</v>
      </c>
      <c r="AC14347" s="9" t="s">
        <v>15120</v>
      </c>
      <c r="AD14347" s="9" t="s">
        <v>231</v>
      </c>
      <c r="AE14347" s="5">
        <f t="shared" si="470"/>
        <v>0</v>
      </c>
      <c r="AF14347" s="5" t="str">
        <f t="shared" si="471"/>
        <v>katB</v>
      </c>
      <c r="AG14347" s="153"/>
      <c r="AH14347" s="153"/>
      <c r="AI14347" t="s">
        <v>201</v>
      </c>
      <c r="AJ14347" t="s">
        <v>17878</v>
      </c>
      <c r="AK14347" s="9" t="str">
        <f>VLOOKUP(Y14347,zdroj!D:AJ,33,0)</f>
        <v>katB</v>
      </c>
    </row>
    <row r="14348" spans="8:37" x14ac:dyDescent="0.25">
      <c r="H14348" s="8"/>
      <c r="I14348" s="8"/>
      <c r="N14348" s="23"/>
      <c r="O14348" s="24"/>
      <c r="P14348" s="19"/>
      <c r="Q14348" s="19"/>
      <c r="R14348" s="19"/>
      <c r="U14348" s="27"/>
      <c r="Y14348" s="9" t="s">
        <v>723</v>
      </c>
      <c r="Z14348" s="9" t="s">
        <v>462</v>
      </c>
      <c r="AA14348" s="9" t="s">
        <v>198</v>
      </c>
      <c r="AB14348" s="9">
        <v>40591506</v>
      </c>
      <c r="AC14348" s="9" t="s">
        <v>15121</v>
      </c>
      <c r="AD14348" s="9" t="s">
        <v>231</v>
      </c>
      <c r="AE14348" s="5">
        <f t="shared" si="470"/>
        <v>0</v>
      </c>
      <c r="AF14348" s="5" t="str">
        <f t="shared" si="471"/>
        <v>katB</v>
      </c>
      <c r="AG14348" s="153"/>
      <c r="AH14348" s="153"/>
      <c r="AI14348" t="s">
        <v>236</v>
      </c>
      <c r="AJ14348" t="s">
        <v>17878</v>
      </c>
      <c r="AK14348" s="9" t="str">
        <f>VLOOKUP(Y14348,zdroj!D:AJ,33,0)</f>
        <v>katB</v>
      </c>
    </row>
    <row r="14349" spans="8:37" x14ac:dyDescent="0.25">
      <c r="H14349" s="8"/>
      <c r="I14349" s="8"/>
      <c r="N14349" s="23"/>
      <c r="O14349" s="24"/>
      <c r="P14349" s="19"/>
      <c r="Q14349" s="19"/>
      <c r="R14349" s="19"/>
      <c r="U14349" s="27"/>
      <c r="Y14349" s="9" t="s">
        <v>723</v>
      </c>
      <c r="Z14349" s="9" t="s">
        <v>462</v>
      </c>
      <c r="AA14349" s="9" t="s">
        <v>198</v>
      </c>
      <c r="AB14349" s="9">
        <v>70505624</v>
      </c>
      <c r="AC14349" s="9" t="s">
        <v>15122</v>
      </c>
      <c r="AD14349" s="9" t="s">
        <v>231</v>
      </c>
      <c r="AE14349" s="5">
        <f t="shared" si="470"/>
        <v>0</v>
      </c>
      <c r="AF14349" s="5" t="str">
        <f t="shared" si="471"/>
        <v>katB</v>
      </c>
      <c r="AG14349" s="153"/>
      <c r="AH14349" s="153"/>
      <c r="AI14349" t="s">
        <v>201</v>
      </c>
      <c r="AJ14349" t="s">
        <v>17878</v>
      </c>
      <c r="AK14349" s="9" t="str">
        <f>VLOOKUP(Y14349,zdroj!D:AJ,33,0)</f>
        <v>katB</v>
      </c>
    </row>
    <row r="14350" spans="8:37" x14ac:dyDescent="0.25">
      <c r="H14350" s="8"/>
      <c r="I14350" s="8"/>
      <c r="N14350" s="23"/>
      <c r="O14350" s="24"/>
      <c r="P14350" s="19"/>
      <c r="Q14350" s="19"/>
      <c r="R14350" s="19"/>
      <c r="U14350" s="27"/>
      <c r="Y14350" s="9" t="s">
        <v>723</v>
      </c>
      <c r="Z14350" s="9" t="s">
        <v>462</v>
      </c>
      <c r="AA14350" s="9" t="s">
        <v>198</v>
      </c>
      <c r="AB14350" s="9">
        <v>70504539</v>
      </c>
      <c r="AC14350" s="9" t="s">
        <v>15123</v>
      </c>
      <c r="AD14350" s="9" t="s">
        <v>231</v>
      </c>
      <c r="AE14350" s="5">
        <f t="shared" si="470"/>
        <v>0</v>
      </c>
      <c r="AF14350" s="5" t="str">
        <f t="shared" si="471"/>
        <v>katB</v>
      </c>
      <c r="AG14350" s="153"/>
      <c r="AH14350" s="153"/>
      <c r="AI14350" t="s">
        <v>236</v>
      </c>
      <c r="AJ14350" t="s">
        <v>17878</v>
      </c>
      <c r="AK14350" s="9" t="str">
        <f>VLOOKUP(Y14350,zdroj!D:AJ,33,0)</f>
        <v>katB</v>
      </c>
    </row>
    <row r="14351" spans="8:37" x14ac:dyDescent="0.25">
      <c r="H14351" s="8"/>
      <c r="I14351" s="8"/>
      <c r="N14351" s="23"/>
      <c r="O14351" s="24"/>
      <c r="P14351" s="19"/>
      <c r="Q14351" s="19"/>
      <c r="R14351" s="19"/>
      <c r="U14351" s="27"/>
      <c r="Y14351" s="9" t="s">
        <v>723</v>
      </c>
      <c r="Z14351" s="9" t="s">
        <v>462</v>
      </c>
      <c r="AA14351" s="9" t="s">
        <v>198</v>
      </c>
      <c r="AB14351" s="9">
        <v>78838428</v>
      </c>
      <c r="AC14351" s="9" t="s">
        <v>15124</v>
      </c>
      <c r="AD14351" s="9" t="s">
        <v>231</v>
      </c>
      <c r="AE14351" s="5">
        <f t="shared" si="470"/>
        <v>0</v>
      </c>
      <c r="AF14351" s="5" t="str">
        <f t="shared" si="471"/>
        <v>katB</v>
      </c>
      <c r="AG14351" s="153"/>
      <c r="AH14351" s="153"/>
      <c r="AI14351" t="s">
        <v>17880</v>
      </c>
      <c r="AJ14351" t="s">
        <v>17878</v>
      </c>
      <c r="AK14351" s="9" t="str">
        <f>VLOOKUP(Y14351,zdroj!D:AJ,33,0)</f>
        <v>katB</v>
      </c>
    </row>
    <row r="14352" spans="8:37" x14ac:dyDescent="0.25">
      <c r="H14352" s="8"/>
      <c r="I14352" s="8"/>
      <c r="N14352" s="23"/>
      <c r="O14352" s="24"/>
      <c r="P14352" s="19"/>
      <c r="Q14352" s="19"/>
      <c r="R14352" s="19"/>
      <c r="U14352" s="27"/>
      <c r="Y14352" s="9" t="s">
        <v>723</v>
      </c>
      <c r="Z14352" s="9" t="s">
        <v>462</v>
      </c>
      <c r="AA14352" s="9" t="s">
        <v>198</v>
      </c>
      <c r="AB14352" s="9">
        <v>83055967</v>
      </c>
      <c r="AC14352" s="9" t="s">
        <v>15125</v>
      </c>
      <c r="AD14352" s="9" t="s">
        <v>231</v>
      </c>
      <c r="AE14352" s="5">
        <f t="shared" si="470"/>
        <v>0</v>
      </c>
      <c r="AF14352" s="5" t="str">
        <f t="shared" si="471"/>
        <v>katB</v>
      </c>
      <c r="AG14352" s="153"/>
      <c r="AH14352" s="153"/>
      <c r="AI14352" t="s">
        <v>229</v>
      </c>
      <c r="AJ14352" t="s">
        <v>17878</v>
      </c>
      <c r="AK14352" s="9" t="str">
        <f>VLOOKUP(Y14352,zdroj!D:AJ,33,0)</f>
        <v>katB</v>
      </c>
    </row>
    <row r="14353" spans="8:37" x14ac:dyDescent="0.25">
      <c r="H14353" s="8"/>
      <c r="I14353" s="8"/>
      <c r="N14353" s="23"/>
      <c r="O14353" s="24"/>
      <c r="P14353" s="19"/>
      <c r="Q14353" s="19"/>
      <c r="R14353" s="19"/>
      <c r="U14353" s="27"/>
      <c r="Y14353" s="9" t="s">
        <v>723</v>
      </c>
      <c r="Z14353" s="9" t="s">
        <v>462</v>
      </c>
      <c r="AA14353" s="9" t="s">
        <v>198</v>
      </c>
      <c r="AB14353" s="9">
        <v>14261880</v>
      </c>
      <c r="AC14353" s="9" t="s">
        <v>15126</v>
      </c>
      <c r="AD14353" s="9" t="s">
        <v>231</v>
      </c>
      <c r="AE14353" s="5">
        <f t="shared" si="470"/>
        <v>0</v>
      </c>
      <c r="AF14353" s="5" t="str">
        <f t="shared" si="471"/>
        <v>katB</v>
      </c>
      <c r="AG14353" s="153"/>
      <c r="AH14353" s="153"/>
      <c r="AI14353" t="s">
        <v>236</v>
      </c>
      <c r="AJ14353" t="s">
        <v>17878</v>
      </c>
      <c r="AK14353" s="9" t="str">
        <f>VLOOKUP(Y14353,zdroj!D:AJ,33,0)</f>
        <v>katB</v>
      </c>
    </row>
    <row r="14354" spans="8:37" x14ac:dyDescent="0.25">
      <c r="H14354" s="8"/>
      <c r="I14354" s="8"/>
      <c r="N14354" s="23"/>
      <c r="O14354" s="24"/>
      <c r="P14354" s="19"/>
      <c r="Q14354" s="19"/>
      <c r="R14354" s="19"/>
      <c r="U14354" s="27"/>
      <c r="Y14354" s="9" t="s">
        <v>723</v>
      </c>
      <c r="Z14354" s="9" t="s">
        <v>462</v>
      </c>
      <c r="AA14354" s="9" t="s">
        <v>198</v>
      </c>
      <c r="AB14354" s="9">
        <v>14262894</v>
      </c>
      <c r="AC14354" s="9" t="s">
        <v>15127</v>
      </c>
      <c r="AD14354" s="9" t="s">
        <v>800</v>
      </c>
      <c r="AE14354" s="5">
        <f t="shared" si="470"/>
        <v>0</v>
      </c>
      <c r="AF14354" s="5" t="str">
        <f t="shared" si="471"/>
        <v>Pokryto</v>
      </c>
      <c r="AG14354" s="153"/>
      <c r="AH14354" s="153"/>
      <c r="AI14354" t="s">
        <v>17880</v>
      </c>
      <c r="AJ14354" t="s">
        <v>800</v>
      </c>
      <c r="AK14354" s="9" t="str">
        <f>VLOOKUP(Y14354,zdroj!D:AJ,33,0)</f>
        <v>katB</v>
      </c>
    </row>
    <row r="14355" spans="8:37" x14ac:dyDescent="0.25">
      <c r="H14355" s="8"/>
      <c r="I14355" s="8"/>
      <c r="N14355" s="23"/>
      <c r="O14355" s="24"/>
      <c r="P14355" s="19"/>
      <c r="Q14355" s="19"/>
      <c r="R14355" s="19"/>
      <c r="U14355" s="27"/>
      <c r="Y14355" s="9" t="s">
        <v>723</v>
      </c>
      <c r="Z14355" s="9" t="s">
        <v>462</v>
      </c>
      <c r="AA14355" s="9" t="s">
        <v>198</v>
      </c>
      <c r="AB14355" s="9">
        <v>14263904</v>
      </c>
      <c r="AC14355" s="9" t="s">
        <v>15128</v>
      </c>
      <c r="AD14355" s="9" t="s">
        <v>231</v>
      </c>
      <c r="AE14355" s="5">
        <f t="shared" si="470"/>
        <v>0</v>
      </c>
      <c r="AF14355" s="5" t="str">
        <f t="shared" si="471"/>
        <v>katB</v>
      </c>
      <c r="AG14355" s="153"/>
      <c r="AH14355" s="153"/>
      <c r="AI14355" t="s">
        <v>236</v>
      </c>
      <c r="AJ14355" t="s">
        <v>17878</v>
      </c>
      <c r="AK14355" s="9" t="str">
        <f>VLOOKUP(Y14355,zdroj!D:AJ,33,0)</f>
        <v>katB</v>
      </c>
    </row>
    <row r="14356" spans="8:37" x14ac:dyDescent="0.25">
      <c r="H14356" s="8"/>
      <c r="I14356" s="8"/>
      <c r="N14356" s="23"/>
      <c r="O14356" s="24"/>
      <c r="P14356" s="19"/>
      <c r="Q14356" s="19"/>
      <c r="R14356" s="19"/>
      <c r="U14356" s="27"/>
      <c r="Y14356" s="9" t="s">
        <v>723</v>
      </c>
      <c r="Z14356" s="9" t="s">
        <v>462</v>
      </c>
      <c r="AA14356" s="9" t="s">
        <v>198</v>
      </c>
      <c r="AB14356" s="9">
        <v>14265869</v>
      </c>
      <c r="AC14356" s="9" t="s">
        <v>15129</v>
      </c>
      <c r="AD14356" s="9" t="s">
        <v>800</v>
      </c>
      <c r="AE14356" s="5">
        <f t="shared" si="470"/>
        <v>0</v>
      </c>
      <c r="AF14356" s="5" t="str">
        <f t="shared" si="471"/>
        <v>Pokryto</v>
      </c>
      <c r="AG14356" s="153"/>
      <c r="AH14356" s="153"/>
      <c r="AI14356" t="s">
        <v>17880</v>
      </c>
      <c r="AJ14356" t="s">
        <v>800</v>
      </c>
      <c r="AK14356" s="9" t="str">
        <f>VLOOKUP(Y14356,zdroj!D:AJ,33,0)</f>
        <v>katB</v>
      </c>
    </row>
    <row r="14357" spans="8:37" x14ac:dyDescent="0.25">
      <c r="H14357" s="8"/>
      <c r="I14357" s="8"/>
      <c r="N14357" s="23"/>
      <c r="O14357" s="24"/>
      <c r="P14357" s="19"/>
      <c r="Q14357" s="19"/>
      <c r="R14357" s="19"/>
      <c r="U14357" s="27"/>
      <c r="Y14357" s="9" t="s">
        <v>726</v>
      </c>
      <c r="Z14357" s="9" t="s">
        <v>462</v>
      </c>
      <c r="AA14357" s="9" t="s">
        <v>198</v>
      </c>
      <c r="AB14357" s="9">
        <v>14281635</v>
      </c>
      <c r="AC14357" s="9" t="s">
        <v>15130</v>
      </c>
      <c r="AD14357" s="9" t="s">
        <v>231</v>
      </c>
      <c r="AE14357" s="5">
        <f t="shared" si="470"/>
        <v>0</v>
      </c>
      <c r="AF14357" s="5" t="str">
        <f t="shared" si="471"/>
        <v>katB</v>
      </c>
      <c r="AG14357" s="153"/>
      <c r="AH14357" s="153"/>
      <c r="AI14357" t="s">
        <v>201</v>
      </c>
      <c r="AJ14357" t="s">
        <v>17878</v>
      </c>
      <c r="AK14357" s="9" t="str">
        <f>VLOOKUP(Y14357,zdroj!D:AJ,33,0)</f>
        <v>katB</v>
      </c>
    </row>
    <row r="14358" spans="8:37" x14ac:dyDescent="0.25">
      <c r="H14358" s="8"/>
      <c r="I14358" s="8"/>
      <c r="N14358" s="23"/>
      <c r="O14358" s="24"/>
      <c r="P14358" s="19"/>
      <c r="Q14358" s="19"/>
      <c r="R14358" s="19"/>
      <c r="U14358" s="27"/>
      <c r="Y14358" s="9" t="s">
        <v>722</v>
      </c>
      <c r="Z14358" s="9" t="s">
        <v>462</v>
      </c>
      <c r="AA14358" s="9" t="s">
        <v>237</v>
      </c>
      <c r="AB14358" s="9">
        <v>14285070</v>
      </c>
      <c r="AC14358" s="9" t="s">
        <v>15131</v>
      </c>
      <c r="AD14358" s="9" t="s">
        <v>225</v>
      </c>
      <c r="AE14358" s="5">
        <f t="shared" si="470"/>
        <v>0</v>
      </c>
      <c r="AF14358" s="5" t="str">
        <f t="shared" si="471"/>
        <v>katA</v>
      </c>
      <c r="AG14358" s="153"/>
      <c r="AH14358" s="153"/>
      <c r="AI14358" t="s">
        <v>201</v>
      </c>
      <c r="AJ14358" t="s">
        <v>17878</v>
      </c>
      <c r="AK14358" s="9" t="str">
        <f>VLOOKUP(Y14358,zdroj!D:AJ,33,0)</f>
        <v>katA</v>
      </c>
    </row>
    <row r="14359" spans="8:37" x14ac:dyDescent="0.25">
      <c r="H14359" s="8"/>
      <c r="I14359" s="8"/>
      <c r="N14359" s="23"/>
      <c r="O14359" s="24"/>
      <c r="P14359" s="19"/>
      <c r="Q14359" s="19"/>
      <c r="R14359" s="19"/>
      <c r="U14359" s="27"/>
      <c r="Y14359" s="9" t="s">
        <v>722</v>
      </c>
      <c r="Z14359" s="9" t="s">
        <v>462</v>
      </c>
      <c r="AA14359" s="9" t="s">
        <v>237</v>
      </c>
      <c r="AB14359" s="9">
        <v>77910753</v>
      </c>
      <c r="AC14359" s="9" t="s">
        <v>15132</v>
      </c>
      <c r="AD14359" s="9" t="s">
        <v>225</v>
      </c>
      <c r="AE14359" s="5">
        <f t="shared" si="470"/>
        <v>0</v>
      </c>
      <c r="AF14359" s="5" t="str">
        <f t="shared" si="471"/>
        <v>katA</v>
      </c>
      <c r="AG14359" s="153"/>
      <c r="AH14359" s="153"/>
      <c r="AI14359" t="s">
        <v>229</v>
      </c>
      <c r="AJ14359" t="s">
        <v>17878</v>
      </c>
      <c r="AK14359" s="9" t="str">
        <f>VLOOKUP(Y14359,zdroj!D:AJ,33,0)</f>
        <v>katA</v>
      </c>
    </row>
    <row r="14360" spans="8:37" x14ac:dyDescent="0.25">
      <c r="H14360" s="8"/>
      <c r="I14360" s="8"/>
      <c r="N14360" s="23"/>
      <c r="O14360" s="24"/>
      <c r="P14360" s="19"/>
      <c r="Q14360" s="19"/>
      <c r="R14360" s="19"/>
      <c r="U14360" s="27"/>
      <c r="Y14360" s="9" t="s">
        <v>722</v>
      </c>
      <c r="Z14360" s="9" t="s">
        <v>462</v>
      </c>
      <c r="AA14360" s="9" t="s">
        <v>237</v>
      </c>
      <c r="AB14360" s="9">
        <v>14281333</v>
      </c>
      <c r="AC14360" s="9" t="s">
        <v>15133</v>
      </c>
      <c r="AD14360" s="9" t="s">
        <v>231</v>
      </c>
      <c r="AE14360" s="5">
        <f t="shared" si="470"/>
        <v>0</v>
      </c>
      <c r="AF14360" s="5" t="str">
        <f t="shared" si="471"/>
        <v>katB</v>
      </c>
      <c r="AG14360" s="153"/>
      <c r="AH14360" s="153"/>
      <c r="AI14360" t="s">
        <v>201</v>
      </c>
      <c r="AJ14360" t="s">
        <v>17878</v>
      </c>
      <c r="AK14360" s="9" t="str">
        <f>VLOOKUP(Y14360,zdroj!D:AJ,33,0)</f>
        <v>katA</v>
      </c>
    </row>
    <row r="14361" spans="8:37" x14ac:dyDescent="0.25">
      <c r="H14361" s="8"/>
      <c r="I14361" s="8"/>
      <c r="N14361" s="23"/>
      <c r="O14361" s="24"/>
      <c r="P14361" s="19"/>
      <c r="Q14361" s="19"/>
      <c r="R14361" s="19"/>
      <c r="U14361" s="27"/>
      <c r="Y14361" s="9" t="s">
        <v>722</v>
      </c>
      <c r="Z14361" s="9" t="s">
        <v>462</v>
      </c>
      <c r="AA14361" s="9" t="s">
        <v>237</v>
      </c>
      <c r="AB14361" s="9">
        <v>14281520</v>
      </c>
      <c r="AC14361" s="9" t="s">
        <v>15134</v>
      </c>
      <c r="AD14361" s="9" t="s">
        <v>231</v>
      </c>
      <c r="AE14361" s="5">
        <f t="shared" si="470"/>
        <v>0</v>
      </c>
      <c r="AF14361" s="5" t="str">
        <f t="shared" si="471"/>
        <v>katB</v>
      </c>
      <c r="AG14361" s="153"/>
      <c r="AH14361" s="153"/>
      <c r="AI14361" t="s">
        <v>201</v>
      </c>
      <c r="AJ14361" t="s">
        <v>17878</v>
      </c>
      <c r="AK14361" s="9" t="str">
        <f>VLOOKUP(Y14361,zdroj!D:AJ,33,0)</f>
        <v>katA</v>
      </c>
    </row>
    <row r="14362" spans="8:37" x14ac:dyDescent="0.25">
      <c r="H14362" s="8"/>
      <c r="I14362" s="8"/>
      <c r="N14362" s="23"/>
      <c r="O14362" s="24"/>
      <c r="P14362" s="19"/>
      <c r="Q14362" s="19"/>
      <c r="R14362" s="19"/>
      <c r="U14362" s="27"/>
      <c r="Y14362" s="9" t="s">
        <v>722</v>
      </c>
      <c r="Z14362" s="9" t="s">
        <v>462</v>
      </c>
      <c r="AA14362" s="9" t="s">
        <v>237</v>
      </c>
      <c r="AB14362" s="9">
        <v>40807991</v>
      </c>
      <c r="AC14362" s="9" t="s">
        <v>15135</v>
      </c>
      <c r="AD14362" s="9" t="s">
        <v>225</v>
      </c>
      <c r="AE14362" s="5">
        <f t="shared" si="470"/>
        <v>0</v>
      </c>
      <c r="AF14362" s="5" t="str">
        <f t="shared" si="471"/>
        <v>katA</v>
      </c>
      <c r="AG14362" s="153"/>
      <c r="AH14362" s="153"/>
      <c r="AI14362" t="s">
        <v>201</v>
      </c>
      <c r="AJ14362" t="s">
        <v>17878</v>
      </c>
      <c r="AK14362" s="9" t="str">
        <f>VLOOKUP(Y14362,zdroj!D:AJ,33,0)</f>
        <v>katA</v>
      </c>
    </row>
    <row r="14363" spans="8:37" x14ac:dyDescent="0.25">
      <c r="H14363" s="8"/>
      <c r="I14363" s="8"/>
      <c r="N14363" s="23"/>
      <c r="O14363" s="24"/>
      <c r="P14363" s="19"/>
      <c r="Q14363" s="19"/>
      <c r="R14363" s="19"/>
      <c r="U14363" s="27"/>
      <c r="Y14363" s="9" t="s">
        <v>725</v>
      </c>
      <c r="Z14363" s="9" t="s">
        <v>462</v>
      </c>
      <c r="AA14363" s="9" t="s">
        <v>237</v>
      </c>
      <c r="AB14363" s="9">
        <v>27541720</v>
      </c>
      <c r="AC14363" s="9" t="s">
        <v>15136</v>
      </c>
      <c r="AD14363" s="9" t="s">
        <v>225</v>
      </c>
      <c r="AE14363" s="5">
        <f t="shared" si="470"/>
        <v>0</v>
      </c>
      <c r="AF14363" s="5" t="str">
        <f t="shared" si="471"/>
        <v>katA</v>
      </c>
      <c r="AG14363" s="153"/>
      <c r="AH14363" s="153"/>
      <c r="AI14363" t="s">
        <v>229</v>
      </c>
      <c r="AJ14363" t="s">
        <v>17878</v>
      </c>
      <c r="AK14363" s="9" t="str">
        <f>VLOOKUP(Y14363,zdroj!D:AJ,33,0)</f>
        <v>katA</v>
      </c>
    </row>
    <row r="14364" spans="8:37" x14ac:dyDescent="0.25">
      <c r="H14364" s="8"/>
      <c r="I14364" s="8"/>
      <c r="N14364" s="23"/>
      <c r="O14364" s="24"/>
      <c r="P14364" s="19"/>
      <c r="Q14364" s="19"/>
      <c r="R14364" s="19"/>
      <c r="U14364" s="27"/>
      <c r="Y14364" s="9" t="s">
        <v>725</v>
      </c>
      <c r="Z14364" s="9" t="s">
        <v>462</v>
      </c>
      <c r="AA14364" s="9" t="s">
        <v>237</v>
      </c>
      <c r="AB14364" s="9">
        <v>14279118</v>
      </c>
      <c r="AC14364" s="9" t="s">
        <v>15137</v>
      </c>
      <c r="AD14364" s="9" t="s">
        <v>231</v>
      </c>
      <c r="AE14364" s="5">
        <f t="shared" si="470"/>
        <v>0</v>
      </c>
      <c r="AF14364" s="5" t="str">
        <f t="shared" si="471"/>
        <v>katB</v>
      </c>
      <c r="AG14364" s="153"/>
      <c r="AH14364" s="153"/>
      <c r="AI14364" t="s">
        <v>17879</v>
      </c>
      <c r="AJ14364" t="s">
        <v>17878</v>
      </c>
      <c r="AK14364" s="9" t="str">
        <f>VLOOKUP(Y14364,zdroj!D:AJ,33,0)</f>
        <v>katA</v>
      </c>
    </row>
    <row r="14365" spans="8:37" x14ac:dyDescent="0.25">
      <c r="H14365" s="8"/>
      <c r="I14365" s="8"/>
      <c r="N14365" s="23"/>
      <c r="O14365" s="24"/>
      <c r="P14365" s="19"/>
      <c r="Q14365" s="19"/>
      <c r="R14365" s="19"/>
      <c r="U14365" s="27"/>
      <c r="Y14365" s="9" t="s">
        <v>725</v>
      </c>
      <c r="Z14365" s="9" t="s">
        <v>462</v>
      </c>
      <c r="AA14365" s="9" t="s">
        <v>237</v>
      </c>
      <c r="AB14365" s="9">
        <v>24979694</v>
      </c>
      <c r="AC14365" s="9" t="s">
        <v>15138</v>
      </c>
      <c r="AD14365" s="9" t="s">
        <v>225</v>
      </c>
      <c r="AE14365" s="5">
        <f t="shared" si="470"/>
        <v>0</v>
      </c>
      <c r="AF14365" s="5" t="str">
        <f t="shared" si="471"/>
        <v>katA</v>
      </c>
      <c r="AG14365" s="153"/>
      <c r="AH14365" s="153"/>
      <c r="AI14365" t="s">
        <v>229</v>
      </c>
      <c r="AJ14365" t="s">
        <v>17878</v>
      </c>
      <c r="AK14365" s="9" t="str">
        <f>VLOOKUP(Y14365,zdroj!D:AJ,33,0)</f>
        <v>katA</v>
      </c>
    </row>
    <row r="14366" spans="8:37" x14ac:dyDescent="0.25">
      <c r="H14366" s="8"/>
      <c r="I14366" s="8"/>
      <c r="N14366" s="23"/>
      <c r="O14366" s="24"/>
      <c r="P14366" s="19"/>
      <c r="Q14366" s="19"/>
      <c r="R14366" s="19"/>
      <c r="U14366" s="27"/>
      <c r="Y14366" s="9" t="s">
        <v>725</v>
      </c>
      <c r="Z14366" s="9" t="s">
        <v>462</v>
      </c>
      <c r="AA14366" s="9" t="s">
        <v>237</v>
      </c>
      <c r="AB14366" s="9">
        <v>25921401</v>
      </c>
      <c r="AC14366" s="9" t="s">
        <v>15139</v>
      </c>
      <c r="AD14366" s="9" t="s">
        <v>225</v>
      </c>
      <c r="AE14366" s="5">
        <f t="shared" si="470"/>
        <v>0</v>
      </c>
      <c r="AF14366" s="5" t="str">
        <f t="shared" si="471"/>
        <v>katA</v>
      </c>
      <c r="AG14366" s="153"/>
      <c r="AH14366" s="153"/>
      <c r="AI14366" t="s">
        <v>229</v>
      </c>
      <c r="AJ14366" t="s">
        <v>17878</v>
      </c>
      <c r="AK14366" s="9" t="str">
        <f>VLOOKUP(Y14366,zdroj!D:AJ,33,0)</f>
        <v>katA</v>
      </c>
    </row>
    <row r="14367" spans="8:37" x14ac:dyDescent="0.25">
      <c r="H14367" s="8"/>
      <c r="I14367" s="8"/>
      <c r="N14367" s="23"/>
      <c r="O14367" s="24"/>
      <c r="P14367" s="19"/>
      <c r="Q14367" s="19"/>
      <c r="R14367" s="19"/>
      <c r="U14367" s="27"/>
      <c r="Y14367" s="9" t="s">
        <v>725</v>
      </c>
      <c r="Z14367" s="9" t="s">
        <v>462</v>
      </c>
      <c r="AA14367" s="9" t="s">
        <v>237</v>
      </c>
      <c r="AB14367" s="9">
        <v>26194538</v>
      </c>
      <c r="AC14367" s="9" t="s">
        <v>15140</v>
      </c>
      <c r="AD14367" s="9" t="s">
        <v>231</v>
      </c>
      <c r="AE14367" s="5">
        <f t="shared" si="470"/>
        <v>0</v>
      </c>
      <c r="AF14367" s="5" t="str">
        <f t="shared" si="471"/>
        <v>katB</v>
      </c>
      <c r="AG14367" s="153"/>
      <c r="AH14367" s="153"/>
      <c r="AI14367" t="s">
        <v>236</v>
      </c>
      <c r="AJ14367" t="s">
        <v>17878</v>
      </c>
      <c r="AK14367" s="9" t="str">
        <f>VLOOKUP(Y14367,zdroj!D:AJ,33,0)</f>
        <v>katA</v>
      </c>
    </row>
    <row r="14368" spans="8:37" x14ac:dyDescent="0.25">
      <c r="H14368" s="8"/>
      <c r="I14368" s="8"/>
      <c r="N14368" s="23"/>
      <c r="O14368" s="24"/>
      <c r="P14368" s="19"/>
      <c r="Q14368" s="19"/>
      <c r="R14368" s="19"/>
      <c r="U14368" s="27"/>
      <c r="Y14368" s="9" t="s">
        <v>725</v>
      </c>
      <c r="Z14368" s="9" t="s">
        <v>462</v>
      </c>
      <c r="AA14368" s="9" t="s">
        <v>237</v>
      </c>
      <c r="AB14368" s="9">
        <v>40254038</v>
      </c>
      <c r="AC14368" s="9" t="s">
        <v>15141</v>
      </c>
      <c r="AD14368" s="9" t="s">
        <v>225</v>
      </c>
      <c r="AE14368" s="5">
        <f t="shared" si="470"/>
        <v>0</v>
      </c>
      <c r="AF14368" s="5" t="str">
        <f t="shared" si="471"/>
        <v>katA</v>
      </c>
      <c r="AG14368" s="153"/>
      <c r="AH14368" s="153"/>
      <c r="AI14368" t="s">
        <v>229</v>
      </c>
      <c r="AJ14368" t="s">
        <v>17878</v>
      </c>
      <c r="AK14368" s="9" t="str">
        <f>VLOOKUP(Y14368,zdroj!D:AJ,33,0)</f>
        <v>katA</v>
      </c>
    </row>
    <row r="14369" spans="8:37" x14ac:dyDescent="0.25">
      <c r="H14369" s="8"/>
      <c r="I14369" s="8"/>
      <c r="N14369" s="23"/>
      <c r="O14369" s="24"/>
      <c r="P14369" s="19"/>
      <c r="Q14369" s="19"/>
      <c r="R14369" s="19"/>
      <c r="U14369" s="27"/>
      <c r="Y14369" s="9" t="s">
        <v>727</v>
      </c>
      <c r="Z14369" s="9" t="s">
        <v>462</v>
      </c>
      <c r="AA14369" s="9" t="s">
        <v>198</v>
      </c>
      <c r="AB14369" s="9">
        <v>14285321</v>
      </c>
      <c r="AC14369" s="9" t="s">
        <v>15142</v>
      </c>
      <c r="AD14369" s="9" t="s">
        <v>231</v>
      </c>
      <c r="AE14369" s="5">
        <f t="shared" si="470"/>
        <v>0</v>
      </c>
      <c r="AF14369" s="5" t="str">
        <f t="shared" si="471"/>
        <v>katB</v>
      </c>
      <c r="AG14369" s="153"/>
      <c r="AH14369" s="153"/>
      <c r="AI14369" t="s">
        <v>17880</v>
      </c>
      <c r="AJ14369" t="s">
        <v>17878</v>
      </c>
      <c r="AK14369" s="9" t="str">
        <f>VLOOKUP(Y14369,zdroj!D:AJ,33,0)</f>
        <v>katB</v>
      </c>
    </row>
    <row r="14370" spans="8:37" x14ac:dyDescent="0.25">
      <c r="H14370" s="8"/>
      <c r="I14370" s="8"/>
      <c r="N14370" s="23"/>
      <c r="O14370" s="24"/>
      <c r="P14370" s="19"/>
      <c r="Q14370" s="19"/>
      <c r="R14370" s="19"/>
      <c r="U14370" s="27"/>
      <c r="Y14370" s="9" t="s">
        <v>729</v>
      </c>
      <c r="Z14370" s="9" t="s">
        <v>462</v>
      </c>
      <c r="AA14370" s="9" t="s">
        <v>237</v>
      </c>
      <c r="AB14370" s="9">
        <v>25765515</v>
      </c>
      <c r="AC14370" s="9" t="s">
        <v>15143</v>
      </c>
      <c r="AD14370" s="9" t="s">
        <v>225</v>
      </c>
      <c r="AE14370" s="5">
        <f t="shared" si="470"/>
        <v>0</v>
      </c>
      <c r="AF14370" s="5" t="str">
        <f t="shared" si="471"/>
        <v>katA</v>
      </c>
      <c r="AG14370" s="153"/>
      <c r="AH14370" s="153"/>
      <c r="AI14370" t="s">
        <v>201</v>
      </c>
      <c r="AJ14370" t="s">
        <v>17878</v>
      </c>
      <c r="AK14370" s="9" t="str">
        <f>VLOOKUP(Y14370,zdroj!D:AJ,33,0)</f>
        <v>katA</v>
      </c>
    </row>
    <row r="14371" spans="8:37" x14ac:dyDescent="0.25">
      <c r="H14371" s="8"/>
      <c r="I14371" s="8"/>
      <c r="N14371" s="23"/>
      <c r="O14371" s="24"/>
      <c r="P14371" s="19"/>
      <c r="Q14371" s="19"/>
      <c r="R14371" s="19"/>
      <c r="U14371" s="27"/>
      <c r="Y14371" s="9" t="s">
        <v>729</v>
      </c>
      <c r="Z14371" s="9" t="s">
        <v>462</v>
      </c>
      <c r="AA14371" s="9" t="s">
        <v>237</v>
      </c>
      <c r="AB14371" s="9">
        <v>27772501</v>
      </c>
      <c r="AC14371" s="9" t="s">
        <v>15144</v>
      </c>
      <c r="AD14371" s="9" t="s">
        <v>231</v>
      </c>
      <c r="AE14371" s="5">
        <f t="shared" si="470"/>
        <v>0</v>
      </c>
      <c r="AF14371" s="5" t="str">
        <f t="shared" si="471"/>
        <v>katB</v>
      </c>
      <c r="AG14371" s="153"/>
      <c r="AH14371" s="153"/>
      <c r="AI14371" t="s">
        <v>201</v>
      </c>
      <c r="AJ14371" t="s">
        <v>17878</v>
      </c>
      <c r="AK14371" s="9" t="str">
        <f>VLOOKUP(Y14371,zdroj!D:AJ,33,0)</f>
        <v>katA</v>
      </c>
    </row>
    <row r="14372" spans="8:37" x14ac:dyDescent="0.25">
      <c r="H14372" s="8"/>
      <c r="I14372" s="8"/>
      <c r="N14372" s="23"/>
      <c r="O14372" s="24"/>
      <c r="P14372" s="19"/>
      <c r="Q14372" s="19"/>
      <c r="R14372" s="19"/>
      <c r="U14372" s="27"/>
      <c r="Y14372" s="9" t="s">
        <v>729</v>
      </c>
      <c r="Z14372" s="9" t="s">
        <v>462</v>
      </c>
      <c r="AA14372" s="9" t="s">
        <v>237</v>
      </c>
      <c r="AB14372" s="9">
        <v>8095884</v>
      </c>
      <c r="AC14372" s="9" t="s">
        <v>15145</v>
      </c>
      <c r="AD14372" s="9" t="s">
        <v>225</v>
      </c>
      <c r="AE14372" s="5">
        <f t="shared" si="470"/>
        <v>0</v>
      </c>
      <c r="AF14372" s="5" t="str">
        <f t="shared" si="471"/>
        <v>katA</v>
      </c>
      <c r="AG14372" s="153"/>
      <c r="AH14372" s="153"/>
      <c r="AI14372" t="s">
        <v>201</v>
      </c>
      <c r="AJ14372" t="s">
        <v>17878</v>
      </c>
      <c r="AK14372" s="9" t="str">
        <f>VLOOKUP(Y14372,zdroj!D:AJ,33,0)</f>
        <v>katA</v>
      </c>
    </row>
    <row r="14373" spans="8:37" x14ac:dyDescent="0.25">
      <c r="H14373" s="8"/>
      <c r="I14373" s="8"/>
      <c r="N14373" s="23"/>
      <c r="O14373" s="24"/>
      <c r="P14373" s="19"/>
      <c r="Q14373" s="19"/>
      <c r="R14373" s="19"/>
      <c r="U14373" s="27"/>
      <c r="Y14373" s="9" t="s">
        <v>729</v>
      </c>
      <c r="Z14373" s="9" t="s">
        <v>462</v>
      </c>
      <c r="AA14373" s="9" t="s">
        <v>237</v>
      </c>
      <c r="AB14373" s="9">
        <v>8095892</v>
      </c>
      <c r="AC14373" s="9" t="s">
        <v>15146</v>
      </c>
      <c r="AD14373" s="9" t="s">
        <v>225</v>
      </c>
      <c r="AE14373" s="5">
        <f t="shared" si="470"/>
        <v>0</v>
      </c>
      <c r="AF14373" s="5" t="str">
        <f t="shared" si="471"/>
        <v>katA</v>
      </c>
      <c r="AG14373" s="153"/>
      <c r="AH14373" s="153"/>
      <c r="AI14373" t="s">
        <v>201</v>
      </c>
      <c r="AJ14373" t="s">
        <v>17878</v>
      </c>
      <c r="AK14373" s="9" t="str">
        <f>VLOOKUP(Y14373,zdroj!D:AJ,33,0)</f>
        <v>katA</v>
      </c>
    </row>
    <row r="14374" spans="8:37" x14ac:dyDescent="0.25">
      <c r="H14374" s="8"/>
      <c r="I14374" s="8"/>
      <c r="N14374" s="23"/>
      <c r="O14374" s="24"/>
      <c r="P14374" s="19"/>
      <c r="Q14374" s="19"/>
      <c r="R14374" s="19"/>
      <c r="U14374" s="27"/>
      <c r="Y14374" s="9" t="s">
        <v>729</v>
      </c>
      <c r="Z14374" s="9" t="s">
        <v>462</v>
      </c>
      <c r="AA14374" s="9" t="s">
        <v>237</v>
      </c>
      <c r="AB14374" s="9">
        <v>8095906</v>
      </c>
      <c r="AC14374" s="9" t="s">
        <v>15147</v>
      </c>
      <c r="AD14374" s="9" t="s">
        <v>225</v>
      </c>
      <c r="AE14374" s="5">
        <f t="shared" si="470"/>
        <v>0</v>
      </c>
      <c r="AF14374" s="5" t="str">
        <f t="shared" si="471"/>
        <v>katA</v>
      </c>
      <c r="AG14374" s="153"/>
      <c r="AH14374" s="153"/>
      <c r="AI14374" t="s">
        <v>17879</v>
      </c>
      <c r="AJ14374" t="s">
        <v>17878</v>
      </c>
      <c r="AK14374" s="9" t="str">
        <f>VLOOKUP(Y14374,zdroj!D:AJ,33,0)</f>
        <v>katA</v>
      </c>
    </row>
    <row r="14375" spans="8:37" x14ac:dyDescent="0.25">
      <c r="H14375" s="8"/>
      <c r="I14375" s="8"/>
      <c r="N14375" s="23"/>
      <c r="O14375" s="24"/>
      <c r="P14375" s="19"/>
      <c r="Q14375" s="19"/>
      <c r="R14375" s="19"/>
      <c r="U14375" s="27"/>
      <c r="Y14375" s="9" t="s">
        <v>729</v>
      </c>
      <c r="Z14375" s="9" t="s">
        <v>462</v>
      </c>
      <c r="AA14375" s="9" t="s">
        <v>237</v>
      </c>
      <c r="AB14375" s="9">
        <v>8095914</v>
      </c>
      <c r="AC14375" s="9" t="s">
        <v>15148</v>
      </c>
      <c r="AD14375" s="9" t="s">
        <v>225</v>
      </c>
      <c r="AE14375" s="5">
        <f t="shared" si="470"/>
        <v>0</v>
      </c>
      <c r="AF14375" s="5" t="str">
        <f t="shared" si="471"/>
        <v>katA</v>
      </c>
      <c r="AG14375" s="153"/>
      <c r="AH14375" s="153"/>
      <c r="AI14375" t="s">
        <v>201</v>
      </c>
      <c r="AJ14375" t="s">
        <v>17878</v>
      </c>
      <c r="AK14375" s="9" t="str">
        <f>VLOOKUP(Y14375,zdroj!D:AJ,33,0)</f>
        <v>katA</v>
      </c>
    </row>
    <row r="14376" spans="8:37" x14ac:dyDescent="0.25">
      <c r="H14376" s="8"/>
      <c r="I14376" s="8"/>
      <c r="N14376" s="23"/>
      <c r="O14376" s="24"/>
      <c r="P14376" s="19"/>
      <c r="Q14376" s="19"/>
      <c r="R14376" s="19"/>
      <c r="U14376" s="27"/>
      <c r="Y14376" s="9" t="s">
        <v>729</v>
      </c>
      <c r="Z14376" s="9" t="s">
        <v>462</v>
      </c>
      <c r="AA14376" s="9" t="s">
        <v>237</v>
      </c>
      <c r="AB14376" s="9">
        <v>8096180</v>
      </c>
      <c r="AC14376" s="9" t="s">
        <v>15149</v>
      </c>
      <c r="AD14376" s="9" t="s">
        <v>225</v>
      </c>
      <c r="AE14376" s="5">
        <f t="shared" si="470"/>
        <v>0</v>
      </c>
      <c r="AF14376" s="5" t="str">
        <f t="shared" si="471"/>
        <v>katA</v>
      </c>
      <c r="AG14376" s="153"/>
      <c r="AH14376" s="153"/>
      <c r="AI14376" t="s">
        <v>17879</v>
      </c>
      <c r="AJ14376" t="s">
        <v>17878</v>
      </c>
      <c r="AK14376" s="9" t="str">
        <f>VLOOKUP(Y14376,zdroj!D:AJ,33,0)</f>
        <v>katA</v>
      </c>
    </row>
    <row r="14377" spans="8:37" x14ac:dyDescent="0.25">
      <c r="H14377" s="8"/>
      <c r="I14377" s="8"/>
      <c r="N14377" s="23"/>
      <c r="O14377" s="24"/>
      <c r="P14377" s="19"/>
      <c r="Q14377" s="19"/>
      <c r="R14377" s="19"/>
      <c r="U14377" s="27"/>
      <c r="Y14377" s="9" t="s">
        <v>729</v>
      </c>
      <c r="Z14377" s="9" t="s">
        <v>462</v>
      </c>
      <c r="AA14377" s="9" t="s">
        <v>237</v>
      </c>
      <c r="AB14377" s="9">
        <v>8096198</v>
      </c>
      <c r="AC14377" s="9" t="s">
        <v>15150</v>
      </c>
      <c r="AD14377" s="9" t="s">
        <v>225</v>
      </c>
      <c r="AE14377" s="5">
        <f t="shared" si="470"/>
        <v>0</v>
      </c>
      <c r="AF14377" s="5" t="str">
        <f t="shared" si="471"/>
        <v>katA</v>
      </c>
      <c r="AG14377" s="153"/>
      <c r="AH14377" s="153"/>
      <c r="AI14377" t="s">
        <v>195</v>
      </c>
      <c r="AJ14377" t="s">
        <v>340</v>
      </c>
      <c r="AK14377" s="9" t="str">
        <f>VLOOKUP(Y14377,zdroj!D:AJ,33,0)</f>
        <v>katA</v>
      </c>
    </row>
    <row r="14378" spans="8:37" x14ac:dyDescent="0.25">
      <c r="H14378" s="8"/>
      <c r="I14378" s="8"/>
      <c r="N14378" s="23"/>
      <c r="O14378" s="24"/>
      <c r="P14378" s="19"/>
      <c r="Q14378" s="19"/>
      <c r="R14378" s="19"/>
      <c r="U14378" s="27"/>
      <c r="Y14378" s="9" t="s">
        <v>729</v>
      </c>
      <c r="Z14378" s="9" t="s">
        <v>462</v>
      </c>
      <c r="AA14378" s="9" t="s">
        <v>237</v>
      </c>
      <c r="AB14378" s="9">
        <v>8096406</v>
      </c>
      <c r="AC14378" s="9" t="s">
        <v>15151</v>
      </c>
      <c r="AD14378" s="9" t="s">
        <v>225</v>
      </c>
      <c r="AE14378" s="5">
        <f t="shared" si="470"/>
        <v>0</v>
      </c>
      <c r="AF14378" s="5" t="str">
        <f t="shared" si="471"/>
        <v>katA</v>
      </c>
      <c r="AG14378" s="153"/>
      <c r="AH14378" s="153"/>
      <c r="AI14378" t="s">
        <v>201</v>
      </c>
      <c r="AJ14378" t="s">
        <v>17878</v>
      </c>
      <c r="AK14378" s="9" t="str">
        <f>VLOOKUP(Y14378,zdroj!D:AJ,33,0)</f>
        <v>katA</v>
      </c>
    </row>
    <row r="14379" spans="8:37" x14ac:dyDescent="0.25">
      <c r="H14379" s="8"/>
      <c r="I14379" s="8"/>
      <c r="N14379" s="23"/>
      <c r="O14379" s="24"/>
      <c r="P14379" s="19"/>
      <c r="Q14379" s="19"/>
      <c r="R14379" s="19"/>
      <c r="U14379" s="27"/>
      <c r="Y14379" s="9" t="s">
        <v>732</v>
      </c>
      <c r="Z14379" s="9" t="s">
        <v>462</v>
      </c>
      <c r="AA14379" s="9" t="s">
        <v>237</v>
      </c>
      <c r="AB14379" s="9">
        <v>25860020</v>
      </c>
      <c r="AC14379" s="9" t="s">
        <v>15152</v>
      </c>
      <c r="AD14379" s="9" t="s">
        <v>225</v>
      </c>
      <c r="AE14379" s="5">
        <f t="shared" si="470"/>
        <v>0</v>
      </c>
      <c r="AF14379" s="5" t="str">
        <f t="shared" si="471"/>
        <v>katA</v>
      </c>
      <c r="AG14379" s="153"/>
      <c r="AH14379" s="153"/>
      <c r="AI14379" t="s">
        <v>195</v>
      </c>
      <c r="AJ14379" t="s">
        <v>340</v>
      </c>
      <c r="AK14379" s="9" t="str">
        <f>VLOOKUP(Y14379,zdroj!D:AJ,33,0)</f>
        <v>katA</v>
      </c>
    </row>
    <row r="14380" spans="8:37" x14ac:dyDescent="0.25">
      <c r="H14380" s="8"/>
      <c r="I14380" s="8"/>
      <c r="N14380" s="23"/>
      <c r="O14380" s="24"/>
      <c r="P14380" s="19"/>
      <c r="Q14380" s="19"/>
      <c r="R14380" s="19"/>
      <c r="U14380" s="27"/>
      <c r="Y14380" s="9" t="s">
        <v>732</v>
      </c>
      <c r="Z14380" s="9" t="s">
        <v>462</v>
      </c>
      <c r="AA14380" s="9" t="s">
        <v>237</v>
      </c>
      <c r="AB14380" s="9">
        <v>5901286</v>
      </c>
      <c r="AC14380" s="9" t="s">
        <v>15153</v>
      </c>
      <c r="AD14380" s="9" t="s">
        <v>225</v>
      </c>
      <c r="AE14380" s="5">
        <f t="shared" si="470"/>
        <v>0</v>
      </c>
      <c r="AF14380" s="5" t="str">
        <f t="shared" si="471"/>
        <v>katA</v>
      </c>
      <c r="AG14380" s="153"/>
      <c r="AH14380" s="153"/>
      <c r="AI14380" t="s">
        <v>201</v>
      </c>
      <c r="AJ14380" t="s">
        <v>17878</v>
      </c>
      <c r="AK14380" s="9" t="str">
        <f>VLOOKUP(Y14380,zdroj!D:AJ,33,0)</f>
        <v>katA</v>
      </c>
    </row>
    <row r="14381" spans="8:37" x14ac:dyDescent="0.25">
      <c r="H14381" s="8"/>
      <c r="I14381" s="8"/>
      <c r="N14381" s="23"/>
      <c r="O14381" s="24"/>
      <c r="P14381" s="19"/>
      <c r="Q14381" s="19"/>
      <c r="R14381" s="19"/>
      <c r="U14381" s="27"/>
      <c r="Y14381" s="9" t="s">
        <v>732</v>
      </c>
      <c r="Z14381" s="9" t="s">
        <v>462</v>
      </c>
      <c r="AA14381" s="9" t="s">
        <v>237</v>
      </c>
      <c r="AB14381" s="9">
        <v>5901341</v>
      </c>
      <c r="AC14381" s="9" t="s">
        <v>15154</v>
      </c>
      <c r="AD14381" s="9" t="s">
        <v>225</v>
      </c>
      <c r="AE14381" s="5">
        <f t="shared" si="470"/>
        <v>0</v>
      </c>
      <c r="AF14381" s="5" t="str">
        <f t="shared" si="471"/>
        <v>katA</v>
      </c>
      <c r="AG14381" s="153"/>
      <c r="AH14381" s="153"/>
      <c r="AI14381" t="s">
        <v>201</v>
      </c>
      <c r="AJ14381" t="s">
        <v>17878</v>
      </c>
      <c r="AK14381" s="9" t="str">
        <f>VLOOKUP(Y14381,zdroj!D:AJ,33,0)</f>
        <v>katA</v>
      </c>
    </row>
    <row r="14382" spans="8:37" x14ac:dyDescent="0.25">
      <c r="H14382" s="8"/>
      <c r="I14382" s="8"/>
      <c r="N14382" s="23"/>
      <c r="O14382" s="24"/>
      <c r="P14382" s="19"/>
      <c r="Q14382" s="19"/>
      <c r="R14382" s="19"/>
      <c r="U14382" s="27"/>
      <c r="Y14382" s="9" t="s">
        <v>732</v>
      </c>
      <c r="Z14382" s="9" t="s">
        <v>462</v>
      </c>
      <c r="AA14382" s="9" t="s">
        <v>237</v>
      </c>
      <c r="AB14382" s="9">
        <v>5901359</v>
      </c>
      <c r="AC14382" s="9" t="s">
        <v>15155</v>
      </c>
      <c r="AD14382" s="9" t="s">
        <v>231</v>
      </c>
      <c r="AE14382" s="5">
        <f t="shared" si="470"/>
        <v>0</v>
      </c>
      <c r="AF14382" s="5" t="str">
        <f t="shared" si="471"/>
        <v>katB</v>
      </c>
      <c r="AG14382" s="153"/>
      <c r="AH14382" s="153"/>
      <c r="AI14382" t="s">
        <v>201</v>
      </c>
      <c r="AJ14382" t="s">
        <v>17878</v>
      </c>
      <c r="AK14382" s="9" t="str">
        <f>VLOOKUP(Y14382,zdroj!D:AJ,33,0)</f>
        <v>katA</v>
      </c>
    </row>
    <row r="14383" spans="8:37" x14ac:dyDescent="0.25">
      <c r="H14383" s="8"/>
      <c r="I14383" s="8"/>
      <c r="N14383" s="23"/>
      <c r="O14383" s="24"/>
      <c r="P14383" s="19"/>
      <c r="Q14383" s="19"/>
      <c r="R14383" s="19"/>
      <c r="U14383" s="27"/>
      <c r="Y14383" s="9" t="s">
        <v>732</v>
      </c>
      <c r="Z14383" s="9" t="s">
        <v>462</v>
      </c>
      <c r="AA14383" s="9" t="s">
        <v>237</v>
      </c>
      <c r="AB14383" s="9">
        <v>5901367</v>
      </c>
      <c r="AC14383" s="9" t="s">
        <v>15156</v>
      </c>
      <c r="AD14383" s="9" t="s">
        <v>225</v>
      </c>
      <c r="AE14383" s="5">
        <f t="shared" si="470"/>
        <v>0</v>
      </c>
      <c r="AF14383" s="5" t="str">
        <f t="shared" si="471"/>
        <v>katA</v>
      </c>
      <c r="AG14383" s="153"/>
      <c r="AH14383" s="153"/>
      <c r="AI14383" t="s">
        <v>201</v>
      </c>
      <c r="AJ14383" t="s">
        <v>17878</v>
      </c>
      <c r="AK14383" s="9" t="str">
        <f>VLOOKUP(Y14383,zdroj!D:AJ,33,0)</f>
        <v>katA</v>
      </c>
    </row>
    <row r="14384" spans="8:37" x14ac:dyDescent="0.25">
      <c r="H14384" s="8"/>
      <c r="I14384" s="8"/>
      <c r="N14384" s="23"/>
      <c r="O14384" s="24"/>
      <c r="P14384" s="19"/>
      <c r="Q14384" s="19"/>
      <c r="R14384" s="19"/>
      <c r="U14384" s="27"/>
      <c r="Y14384" s="9" t="s">
        <v>732</v>
      </c>
      <c r="Z14384" s="9" t="s">
        <v>462</v>
      </c>
      <c r="AA14384" s="9" t="s">
        <v>237</v>
      </c>
      <c r="AB14384" s="9">
        <v>5901375</v>
      </c>
      <c r="AC14384" s="9" t="s">
        <v>15157</v>
      </c>
      <c r="AD14384" s="9" t="s">
        <v>225</v>
      </c>
      <c r="AE14384" s="5">
        <f t="shared" si="470"/>
        <v>0</v>
      </c>
      <c r="AF14384" s="5" t="str">
        <f t="shared" si="471"/>
        <v>katA</v>
      </c>
      <c r="AG14384" s="153"/>
      <c r="AH14384" s="153"/>
      <c r="AI14384" t="s">
        <v>236</v>
      </c>
      <c r="AJ14384" t="s">
        <v>17878</v>
      </c>
      <c r="AK14384" s="9" t="str">
        <f>VLOOKUP(Y14384,zdroj!D:AJ,33,0)</f>
        <v>katA</v>
      </c>
    </row>
    <row r="14385" spans="8:37" x14ac:dyDescent="0.25">
      <c r="H14385" s="8"/>
      <c r="I14385" s="8"/>
      <c r="N14385" s="23"/>
      <c r="O14385" s="24"/>
      <c r="P14385" s="19"/>
      <c r="Q14385" s="19"/>
      <c r="R14385" s="19"/>
      <c r="U14385" s="27"/>
      <c r="Y14385" s="9" t="s">
        <v>732</v>
      </c>
      <c r="Z14385" s="9" t="s">
        <v>462</v>
      </c>
      <c r="AA14385" s="9" t="s">
        <v>237</v>
      </c>
      <c r="AB14385" s="9">
        <v>5901383</v>
      </c>
      <c r="AC14385" s="9" t="s">
        <v>15158</v>
      </c>
      <c r="AD14385" s="9" t="s">
        <v>225</v>
      </c>
      <c r="AE14385" s="5">
        <f t="shared" si="470"/>
        <v>0</v>
      </c>
      <c r="AF14385" s="5" t="str">
        <f t="shared" si="471"/>
        <v>katA</v>
      </c>
      <c r="AG14385" s="153"/>
      <c r="AH14385" s="153"/>
      <c r="AI14385" t="s">
        <v>201</v>
      </c>
      <c r="AJ14385" t="s">
        <v>17878</v>
      </c>
      <c r="AK14385" s="9" t="str">
        <f>VLOOKUP(Y14385,zdroj!D:AJ,33,0)</f>
        <v>katA</v>
      </c>
    </row>
    <row r="14386" spans="8:37" x14ac:dyDescent="0.25">
      <c r="H14386" s="8"/>
      <c r="I14386" s="8"/>
      <c r="N14386" s="23"/>
      <c r="O14386" s="24"/>
      <c r="P14386" s="19"/>
      <c r="Q14386" s="19"/>
      <c r="R14386" s="19"/>
      <c r="U14386" s="27"/>
      <c r="Y14386" s="9" t="s">
        <v>732</v>
      </c>
      <c r="Z14386" s="9" t="s">
        <v>462</v>
      </c>
      <c r="AA14386" s="9" t="s">
        <v>237</v>
      </c>
      <c r="AB14386" s="9">
        <v>5901391</v>
      </c>
      <c r="AC14386" s="9" t="s">
        <v>15159</v>
      </c>
      <c r="AD14386" s="9" t="s">
        <v>225</v>
      </c>
      <c r="AE14386" s="5">
        <f t="shared" si="470"/>
        <v>0</v>
      </c>
      <c r="AF14386" s="5" t="str">
        <f t="shared" si="471"/>
        <v>katA</v>
      </c>
      <c r="AG14386" s="153"/>
      <c r="AH14386" s="153"/>
      <c r="AI14386" t="s">
        <v>201</v>
      </c>
      <c r="AJ14386" t="s">
        <v>17878</v>
      </c>
      <c r="AK14386" s="9" t="str">
        <f>VLOOKUP(Y14386,zdroj!D:AJ,33,0)</f>
        <v>katA</v>
      </c>
    </row>
    <row r="14387" spans="8:37" x14ac:dyDescent="0.25">
      <c r="H14387" s="8"/>
      <c r="I14387" s="8"/>
      <c r="N14387" s="23"/>
      <c r="O14387" s="24"/>
      <c r="P14387" s="19"/>
      <c r="Q14387" s="19"/>
      <c r="R14387" s="19"/>
      <c r="U14387" s="27"/>
      <c r="Y14387" s="9" t="s">
        <v>732</v>
      </c>
      <c r="Z14387" s="9" t="s">
        <v>462</v>
      </c>
      <c r="AA14387" s="9" t="s">
        <v>237</v>
      </c>
      <c r="AB14387" s="9">
        <v>5901294</v>
      </c>
      <c r="AC14387" s="9" t="s">
        <v>15160</v>
      </c>
      <c r="AD14387" s="9" t="s">
        <v>225</v>
      </c>
      <c r="AE14387" s="5">
        <f t="shared" si="470"/>
        <v>0</v>
      </c>
      <c r="AF14387" s="5" t="str">
        <f t="shared" si="471"/>
        <v>katA</v>
      </c>
      <c r="AG14387" s="153"/>
      <c r="AH14387" s="153"/>
      <c r="AI14387" t="s">
        <v>201</v>
      </c>
      <c r="AJ14387" t="s">
        <v>17878</v>
      </c>
      <c r="AK14387" s="9" t="str">
        <f>VLOOKUP(Y14387,zdroj!D:AJ,33,0)</f>
        <v>katA</v>
      </c>
    </row>
    <row r="14388" spans="8:37" x14ac:dyDescent="0.25">
      <c r="H14388" s="8"/>
      <c r="I14388" s="8"/>
      <c r="N14388" s="23"/>
      <c r="O14388" s="24"/>
      <c r="P14388" s="19"/>
      <c r="Q14388" s="19"/>
      <c r="R14388" s="19"/>
      <c r="U14388" s="27"/>
      <c r="Y14388" s="9" t="s">
        <v>732</v>
      </c>
      <c r="Z14388" s="9" t="s">
        <v>462</v>
      </c>
      <c r="AA14388" s="9" t="s">
        <v>237</v>
      </c>
      <c r="AB14388" s="9">
        <v>5901405</v>
      </c>
      <c r="AC14388" s="9" t="s">
        <v>15161</v>
      </c>
      <c r="AD14388" s="9" t="s">
        <v>225</v>
      </c>
      <c r="AE14388" s="5">
        <f t="shared" si="470"/>
        <v>0</v>
      </c>
      <c r="AF14388" s="5" t="str">
        <f t="shared" si="471"/>
        <v>katA</v>
      </c>
      <c r="AG14388" s="153"/>
      <c r="AH14388" s="153"/>
      <c r="AI14388" t="s">
        <v>201</v>
      </c>
      <c r="AJ14388" t="s">
        <v>17878</v>
      </c>
      <c r="AK14388" s="9" t="str">
        <f>VLOOKUP(Y14388,zdroj!D:AJ,33,0)</f>
        <v>katA</v>
      </c>
    </row>
    <row r="14389" spans="8:37" x14ac:dyDescent="0.25">
      <c r="H14389" s="8"/>
      <c r="I14389" s="8"/>
      <c r="N14389" s="23"/>
      <c r="O14389" s="24"/>
      <c r="P14389" s="19"/>
      <c r="Q14389" s="19"/>
      <c r="R14389" s="19"/>
      <c r="U14389" s="27"/>
      <c r="Y14389" s="9" t="s">
        <v>732</v>
      </c>
      <c r="Z14389" s="9" t="s">
        <v>462</v>
      </c>
      <c r="AA14389" s="9" t="s">
        <v>237</v>
      </c>
      <c r="AB14389" s="9">
        <v>5901413</v>
      </c>
      <c r="AC14389" s="9" t="s">
        <v>15162</v>
      </c>
      <c r="AD14389" s="9" t="s">
        <v>231</v>
      </c>
      <c r="AE14389" s="5">
        <f t="shared" si="470"/>
        <v>0</v>
      </c>
      <c r="AF14389" s="5" t="str">
        <f t="shared" si="471"/>
        <v>katB</v>
      </c>
      <c r="AG14389" s="153"/>
      <c r="AH14389" s="153"/>
      <c r="AI14389" t="s">
        <v>201</v>
      </c>
      <c r="AJ14389" t="s">
        <v>17878</v>
      </c>
      <c r="AK14389" s="9" t="str">
        <f>VLOOKUP(Y14389,zdroj!D:AJ,33,0)</f>
        <v>katA</v>
      </c>
    </row>
    <row r="14390" spans="8:37" x14ac:dyDescent="0.25">
      <c r="H14390" s="8"/>
      <c r="I14390" s="8"/>
      <c r="N14390" s="23"/>
      <c r="O14390" s="24"/>
      <c r="P14390" s="19"/>
      <c r="Q14390" s="19"/>
      <c r="R14390" s="19"/>
      <c r="U14390" s="27"/>
      <c r="Y14390" s="9" t="s">
        <v>732</v>
      </c>
      <c r="Z14390" s="9" t="s">
        <v>462</v>
      </c>
      <c r="AA14390" s="9" t="s">
        <v>237</v>
      </c>
      <c r="AB14390" s="9">
        <v>5901421</v>
      </c>
      <c r="AC14390" s="9" t="s">
        <v>15163</v>
      </c>
      <c r="AD14390" s="9" t="s">
        <v>225</v>
      </c>
      <c r="AE14390" s="5">
        <f t="shared" si="470"/>
        <v>0</v>
      </c>
      <c r="AF14390" s="5" t="str">
        <f t="shared" si="471"/>
        <v>katA</v>
      </c>
      <c r="AG14390" s="153"/>
      <c r="AH14390" s="153"/>
      <c r="AI14390" t="s">
        <v>201</v>
      </c>
      <c r="AJ14390" t="s">
        <v>17878</v>
      </c>
      <c r="AK14390" s="9" t="str">
        <f>VLOOKUP(Y14390,zdroj!D:AJ,33,0)</f>
        <v>katA</v>
      </c>
    </row>
    <row r="14391" spans="8:37" x14ac:dyDescent="0.25">
      <c r="H14391" s="8"/>
      <c r="I14391" s="8"/>
      <c r="N14391" s="23"/>
      <c r="O14391" s="24"/>
      <c r="P14391" s="19"/>
      <c r="Q14391" s="19"/>
      <c r="R14391" s="19"/>
      <c r="U14391" s="27"/>
      <c r="Y14391" s="9" t="s">
        <v>732</v>
      </c>
      <c r="Z14391" s="9" t="s">
        <v>462</v>
      </c>
      <c r="AA14391" s="9" t="s">
        <v>237</v>
      </c>
      <c r="AB14391" s="9">
        <v>5901430</v>
      </c>
      <c r="AC14391" s="9" t="s">
        <v>15164</v>
      </c>
      <c r="AD14391" s="9" t="s">
        <v>225</v>
      </c>
      <c r="AE14391" s="5">
        <f t="shared" si="470"/>
        <v>0</v>
      </c>
      <c r="AF14391" s="5" t="str">
        <f t="shared" si="471"/>
        <v>katA</v>
      </c>
      <c r="AG14391" s="153"/>
      <c r="AH14391" s="153"/>
      <c r="AI14391" t="s">
        <v>201</v>
      </c>
      <c r="AJ14391" t="s">
        <v>17878</v>
      </c>
      <c r="AK14391" s="9" t="str">
        <f>VLOOKUP(Y14391,zdroj!D:AJ,33,0)</f>
        <v>katA</v>
      </c>
    </row>
    <row r="14392" spans="8:37" x14ac:dyDescent="0.25">
      <c r="H14392" s="8"/>
      <c r="I14392" s="8"/>
      <c r="N14392" s="23"/>
      <c r="O14392" s="24"/>
      <c r="P14392" s="19"/>
      <c r="Q14392" s="19"/>
      <c r="R14392" s="19"/>
      <c r="U14392" s="27"/>
      <c r="Y14392" s="9" t="s">
        <v>732</v>
      </c>
      <c r="Z14392" s="9" t="s">
        <v>462</v>
      </c>
      <c r="AA14392" s="9" t="s">
        <v>237</v>
      </c>
      <c r="AB14392" s="9">
        <v>5901448</v>
      </c>
      <c r="AC14392" s="9" t="s">
        <v>15165</v>
      </c>
      <c r="AD14392" s="9" t="s">
        <v>225</v>
      </c>
      <c r="AE14392" s="5">
        <f t="shared" si="470"/>
        <v>0</v>
      </c>
      <c r="AF14392" s="5" t="str">
        <f t="shared" si="471"/>
        <v>katA</v>
      </c>
      <c r="AG14392" s="153"/>
      <c r="AH14392" s="153"/>
      <c r="AI14392" t="s">
        <v>201</v>
      </c>
      <c r="AJ14392" t="s">
        <v>17878</v>
      </c>
      <c r="AK14392" s="9" t="str">
        <f>VLOOKUP(Y14392,zdroj!D:AJ,33,0)</f>
        <v>katA</v>
      </c>
    </row>
    <row r="14393" spans="8:37" x14ac:dyDescent="0.25">
      <c r="H14393" s="8"/>
      <c r="I14393" s="8"/>
      <c r="N14393" s="23"/>
      <c r="O14393" s="24"/>
      <c r="P14393" s="19"/>
      <c r="Q14393" s="19"/>
      <c r="R14393" s="19"/>
      <c r="U14393" s="27"/>
      <c r="Y14393" s="9" t="s">
        <v>732</v>
      </c>
      <c r="Z14393" s="9" t="s">
        <v>462</v>
      </c>
      <c r="AA14393" s="9" t="s">
        <v>237</v>
      </c>
      <c r="AB14393" s="9">
        <v>5901456</v>
      </c>
      <c r="AC14393" s="9" t="s">
        <v>15166</v>
      </c>
      <c r="AD14393" s="9" t="s">
        <v>231</v>
      </c>
      <c r="AE14393" s="5">
        <f t="shared" si="470"/>
        <v>0</v>
      </c>
      <c r="AF14393" s="5" t="str">
        <f t="shared" si="471"/>
        <v>katB</v>
      </c>
      <c r="AG14393" s="153"/>
      <c r="AH14393" s="153"/>
      <c r="AI14393" t="s">
        <v>201</v>
      </c>
      <c r="AJ14393" t="s">
        <v>17878</v>
      </c>
      <c r="AK14393" s="9" t="str">
        <f>VLOOKUP(Y14393,zdroj!D:AJ,33,0)</f>
        <v>katA</v>
      </c>
    </row>
    <row r="14394" spans="8:37" x14ac:dyDescent="0.25">
      <c r="H14394" s="8"/>
      <c r="I14394" s="8"/>
      <c r="N14394" s="23"/>
      <c r="O14394" s="24"/>
      <c r="P14394" s="19"/>
      <c r="Q14394" s="19"/>
      <c r="R14394" s="19"/>
      <c r="U14394" s="27"/>
      <c r="Y14394" s="9" t="s">
        <v>732</v>
      </c>
      <c r="Z14394" s="9" t="s">
        <v>462</v>
      </c>
      <c r="AA14394" s="9" t="s">
        <v>237</v>
      </c>
      <c r="AB14394" s="9">
        <v>75252244</v>
      </c>
      <c r="AC14394" s="9" t="s">
        <v>15167</v>
      </c>
      <c r="AD14394" s="9" t="s">
        <v>225</v>
      </c>
      <c r="AE14394" s="5">
        <f t="shared" si="470"/>
        <v>0</v>
      </c>
      <c r="AF14394" s="5" t="str">
        <f t="shared" si="471"/>
        <v>katA</v>
      </c>
      <c r="AG14394" s="153"/>
      <c r="AH14394" s="153"/>
      <c r="AI14394" t="s">
        <v>201</v>
      </c>
      <c r="AJ14394" t="s">
        <v>17878</v>
      </c>
      <c r="AK14394" s="9" t="str">
        <f>VLOOKUP(Y14394,zdroj!D:AJ,33,0)</f>
        <v>katA</v>
      </c>
    </row>
    <row r="14395" spans="8:37" x14ac:dyDescent="0.25">
      <c r="H14395" s="8"/>
      <c r="I14395" s="8"/>
      <c r="N14395" s="23"/>
      <c r="O14395" s="24"/>
      <c r="P14395" s="19"/>
      <c r="Q14395" s="19"/>
      <c r="R14395" s="19"/>
      <c r="U14395" s="27"/>
      <c r="Y14395" s="9" t="s">
        <v>732</v>
      </c>
      <c r="Z14395" s="9" t="s">
        <v>462</v>
      </c>
      <c r="AA14395" s="9" t="s">
        <v>237</v>
      </c>
      <c r="AB14395" s="9">
        <v>5901308</v>
      </c>
      <c r="AC14395" s="9" t="s">
        <v>15168</v>
      </c>
      <c r="AD14395" s="9" t="s">
        <v>225</v>
      </c>
      <c r="AE14395" s="5">
        <f t="shared" si="470"/>
        <v>0</v>
      </c>
      <c r="AF14395" s="5" t="str">
        <f t="shared" si="471"/>
        <v>katA</v>
      </c>
      <c r="AG14395" s="153"/>
      <c r="AH14395" s="153"/>
      <c r="AI14395" t="s">
        <v>201</v>
      </c>
      <c r="AJ14395" t="s">
        <v>17878</v>
      </c>
      <c r="AK14395" s="9" t="str">
        <f>VLOOKUP(Y14395,zdroj!D:AJ,33,0)</f>
        <v>katA</v>
      </c>
    </row>
    <row r="14396" spans="8:37" x14ac:dyDescent="0.25">
      <c r="H14396" s="8"/>
      <c r="I14396" s="8"/>
      <c r="N14396" s="23"/>
      <c r="O14396" s="24"/>
      <c r="P14396" s="19"/>
      <c r="Q14396" s="19"/>
      <c r="R14396" s="19"/>
      <c r="U14396" s="27"/>
      <c r="Y14396" s="9" t="s">
        <v>732</v>
      </c>
      <c r="Z14396" s="9" t="s">
        <v>462</v>
      </c>
      <c r="AA14396" s="9" t="s">
        <v>237</v>
      </c>
      <c r="AB14396" s="9">
        <v>5901316</v>
      </c>
      <c r="AC14396" s="9" t="s">
        <v>15169</v>
      </c>
      <c r="AD14396" s="9" t="s">
        <v>225</v>
      </c>
      <c r="AE14396" s="5">
        <f t="shared" si="470"/>
        <v>0</v>
      </c>
      <c r="AF14396" s="5" t="str">
        <f t="shared" si="471"/>
        <v>katA</v>
      </c>
      <c r="AG14396" s="153"/>
      <c r="AH14396" s="153"/>
      <c r="AI14396" t="s">
        <v>201</v>
      </c>
      <c r="AJ14396" t="s">
        <v>17878</v>
      </c>
      <c r="AK14396" s="9" t="str">
        <f>VLOOKUP(Y14396,zdroj!D:AJ,33,0)</f>
        <v>katA</v>
      </c>
    </row>
    <row r="14397" spans="8:37" x14ac:dyDescent="0.25">
      <c r="H14397" s="8"/>
      <c r="I14397" s="8"/>
      <c r="N14397" s="23"/>
      <c r="O14397" s="24"/>
      <c r="P14397" s="19"/>
      <c r="Q14397" s="19"/>
      <c r="R14397" s="19"/>
      <c r="U14397" s="27"/>
      <c r="Y14397" s="9" t="s">
        <v>732</v>
      </c>
      <c r="Z14397" s="9" t="s">
        <v>462</v>
      </c>
      <c r="AA14397" s="9" t="s">
        <v>237</v>
      </c>
      <c r="AB14397" s="9">
        <v>5901324</v>
      </c>
      <c r="AC14397" s="9" t="s">
        <v>15170</v>
      </c>
      <c r="AD14397" s="9" t="s">
        <v>225</v>
      </c>
      <c r="AE14397" s="5">
        <f t="shared" si="470"/>
        <v>0</v>
      </c>
      <c r="AF14397" s="5" t="str">
        <f t="shared" si="471"/>
        <v>katA</v>
      </c>
      <c r="AG14397" s="153"/>
      <c r="AH14397" s="153"/>
      <c r="AI14397" t="s">
        <v>201</v>
      </c>
      <c r="AJ14397" t="s">
        <v>17878</v>
      </c>
      <c r="AK14397" s="9" t="str">
        <f>VLOOKUP(Y14397,zdroj!D:AJ,33,0)</f>
        <v>katA</v>
      </c>
    </row>
    <row r="14398" spans="8:37" x14ac:dyDescent="0.25">
      <c r="H14398" s="8"/>
      <c r="I14398" s="8"/>
      <c r="N14398" s="23"/>
      <c r="O14398" s="24"/>
      <c r="P14398" s="19"/>
      <c r="Q14398" s="19"/>
      <c r="R14398" s="19"/>
      <c r="U14398" s="27"/>
      <c r="Y14398" s="9" t="s">
        <v>732</v>
      </c>
      <c r="Z14398" s="9" t="s">
        <v>462</v>
      </c>
      <c r="AA14398" s="9" t="s">
        <v>237</v>
      </c>
      <c r="AB14398" s="9">
        <v>5901332</v>
      </c>
      <c r="AC14398" s="9" t="s">
        <v>15171</v>
      </c>
      <c r="AD14398" s="9" t="s">
        <v>231</v>
      </c>
      <c r="AE14398" s="5">
        <f t="shared" si="470"/>
        <v>0</v>
      </c>
      <c r="AF14398" s="5" t="str">
        <f t="shared" si="471"/>
        <v>katB</v>
      </c>
      <c r="AG14398" s="153"/>
      <c r="AH14398" s="153"/>
      <c r="AI14398" t="s">
        <v>201</v>
      </c>
      <c r="AJ14398" t="s">
        <v>17878</v>
      </c>
      <c r="AK14398" s="9" t="str">
        <f>VLOOKUP(Y14398,zdroj!D:AJ,33,0)</f>
        <v>katA</v>
      </c>
    </row>
    <row r="14399" spans="8:37" x14ac:dyDescent="0.25">
      <c r="H14399" s="8"/>
      <c r="I14399" s="8"/>
      <c r="N14399" s="23"/>
      <c r="O14399" s="24"/>
      <c r="P14399" s="19"/>
      <c r="Q14399" s="19"/>
      <c r="R14399" s="19"/>
      <c r="U14399" s="27"/>
      <c r="Y14399" s="9" t="s">
        <v>733</v>
      </c>
      <c r="Z14399" s="9" t="s">
        <v>462</v>
      </c>
      <c r="AA14399" s="9" t="s">
        <v>44</v>
      </c>
      <c r="AB14399" s="9">
        <v>5903394</v>
      </c>
      <c r="AC14399" s="9" t="s">
        <v>15172</v>
      </c>
      <c r="AD14399" s="9" t="s">
        <v>225</v>
      </c>
      <c r="AE14399" s="5">
        <f t="shared" si="470"/>
        <v>0</v>
      </c>
      <c r="AF14399" s="5" t="str">
        <f t="shared" si="471"/>
        <v>katA</v>
      </c>
      <c r="AG14399" s="153"/>
      <c r="AH14399" s="153"/>
      <c r="AI14399" t="s">
        <v>195</v>
      </c>
      <c r="AJ14399" t="s">
        <v>340</v>
      </c>
      <c r="AK14399" s="9" t="str">
        <f>VLOOKUP(Y14399,zdroj!D:AJ,33,0)</f>
        <v>katA</v>
      </c>
    </row>
    <row r="14400" spans="8:37" x14ac:dyDescent="0.25">
      <c r="H14400" s="8"/>
      <c r="I14400" s="8"/>
      <c r="N14400" s="23"/>
      <c r="O14400" s="24"/>
      <c r="P14400" s="19"/>
      <c r="Q14400" s="19"/>
      <c r="R14400" s="19"/>
      <c r="U14400" s="27"/>
      <c r="Y14400" s="9" t="s">
        <v>733</v>
      </c>
      <c r="Z14400" s="9" t="s">
        <v>462</v>
      </c>
      <c r="AA14400" s="9" t="s">
        <v>44</v>
      </c>
      <c r="AB14400" s="9">
        <v>5903416</v>
      </c>
      <c r="AC14400" s="9" t="s">
        <v>15173</v>
      </c>
      <c r="AD14400" s="9" t="s">
        <v>225</v>
      </c>
      <c r="AE14400" s="5">
        <f t="shared" si="470"/>
        <v>0</v>
      </c>
      <c r="AF14400" s="5" t="str">
        <f t="shared" si="471"/>
        <v>katA</v>
      </c>
      <c r="AG14400" s="153"/>
      <c r="AH14400" s="153"/>
      <c r="AI14400" t="s">
        <v>195</v>
      </c>
      <c r="AJ14400" t="s">
        <v>340</v>
      </c>
      <c r="AK14400" s="9" t="str">
        <f>VLOOKUP(Y14400,zdroj!D:AJ,33,0)</f>
        <v>katA</v>
      </c>
    </row>
    <row r="14401" spans="8:37" x14ac:dyDescent="0.25">
      <c r="H14401" s="8"/>
      <c r="I14401" s="8"/>
      <c r="N14401" s="23"/>
      <c r="O14401" s="24"/>
      <c r="P14401" s="19"/>
      <c r="Q14401" s="19"/>
      <c r="R14401" s="19"/>
      <c r="U14401" s="27"/>
      <c r="Y14401" s="9" t="s">
        <v>733</v>
      </c>
      <c r="Z14401" s="9" t="s">
        <v>462</v>
      </c>
      <c r="AA14401" s="9" t="s">
        <v>44</v>
      </c>
      <c r="AB14401" s="9">
        <v>25901486</v>
      </c>
      <c r="AC14401" s="9" t="s">
        <v>15174</v>
      </c>
      <c r="AD14401" s="9" t="s">
        <v>225</v>
      </c>
      <c r="AE14401" s="5">
        <f t="shared" si="470"/>
        <v>0</v>
      </c>
      <c r="AF14401" s="5" t="str">
        <f t="shared" si="471"/>
        <v>katA</v>
      </c>
      <c r="AG14401" s="153"/>
      <c r="AH14401" s="153"/>
      <c r="AI14401" t="s">
        <v>195</v>
      </c>
      <c r="AJ14401" t="s">
        <v>340</v>
      </c>
      <c r="AK14401" s="9" t="str">
        <f>VLOOKUP(Y14401,zdroj!D:AJ,33,0)</f>
        <v>katA</v>
      </c>
    </row>
    <row r="14402" spans="8:37" x14ac:dyDescent="0.25">
      <c r="H14402" s="8"/>
      <c r="I14402" s="8"/>
      <c r="N14402" s="23"/>
      <c r="O14402" s="24"/>
      <c r="P14402" s="19"/>
      <c r="Q14402" s="19"/>
      <c r="R14402" s="19"/>
      <c r="U14402" s="27"/>
      <c r="Y14402" s="9" t="s">
        <v>733</v>
      </c>
      <c r="Z14402" s="9" t="s">
        <v>462</v>
      </c>
      <c r="AA14402" s="9" t="s">
        <v>44</v>
      </c>
      <c r="AB14402" s="9">
        <v>5903351</v>
      </c>
      <c r="AC14402" s="9" t="s">
        <v>15175</v>
      </c>
      <c r="AD14402" s="9" t="s">
        <v>225</v>
      </c>
      <c r="AE14402" s="5">
        <f t="shared" si="470"/>
        <v>0</v>
      </c>
      <c r="AF14402" s="5" t="str">
        <f t="shared" si="471"/>
        <v>katA</v>
      </c>
      <c r="AG14402" s="153"/>
      <c r="AH14402" s="153"/>
      <c r="AI14402" t="s">
        <v>195</v>
      </c>
      <c r="AJ14402" t="s">
        <v>340</v>
      </c>
      <c r="AK14402" s="9" t="str">
        <f>VLOOKUP(Y14402,zdroj!D:AJ,33,0)</f>
        <v>katA</v>
      </c>
    </row>
    <row r="14403" spans="8:37" x14ac:dyDescent="0.25">
      <c r="H14403" s="8"/>
      <c r="I14403" s="8"/>
      <c r="N14403" s="23"/>
      <c r="O14403" s="24"/>
      <c r="P14403" s="19"/>
      <c r="Q14403" s="19"/>
      <c r="R14403" s="19"/>
      <c r="U14403" s="27"/>
      <c r="Y14403" s="9" t="s">
        <v>733</v>
      </c>
      <c r="Z14403" s="9" t="s">
        <v>462</v>
      </c>
      <c r="AA14403" s="9" t="s">
        <v>44</v>
      </c>
      <c r="AB14403" s="9">
        <v>5903360</v>
      </c>
      <c r="AC14403" s="9" t="s">
        <v>15176</v>
      </c>
      <c r="AD14403" s="9" t="s">
        <v>225</v>
      </c>
      <c r="AE14403" s="5">
        <f t="shared" si="470"/>
        <v>0</v>
      </c>
      <c r="AF14403" s="5" t="str">
        <f t="shared" si="471"/>
        <v>katA</v>
      </c>
      <c r="AG14403" s="153"/>
      <c r="AH14403" s="153"/>
      <c r="AI14403" t="s">
        <v>195</v>
      </c>
      <c r="AJ14403" t="s">
        <v>340</v>
      </c>
      <c r="AK14403" s="9" t="str">
        <f>VLOOKUP(Y14403,zdroj!D:AJ,33,0)</f>
        <v>katA</v>
      </c>
    </row>
    <row r="14404" spans="8:37" x14ac:dyDescent="0.25">
      <c r="H14404" s="8"/>
      <c r="I14404" s="8"/>
      <c r="N14404" s="23"/>
      <c r="O14404" s="24"/>
      <c r="P14404" s="19"/>
      <c r="Q14404" s="19"/>
      <c r="R14404" s="19"/>
      <c r="U14404" s="27"/>
      <c r="Y14404" s="9" t="s">
        <v>733</v>
      </c>
      <c r="Z14404" s="9" t="s">
        <v>462</v>
      </c>
      <c r="AA14404" s="9" t="s">
        <v>44</v>
      </c>
      <c r="AB14404" s="9">
        <v>5903378</v>
      </c>
      <c r="AC14404" s="9" t="s">
        <v>15177</v>
      </c>
      <c r="AD14404" s="9" t="s">
        <v>225</v>
      </c>
      <c r="AE14404" s="5">
        <f t="shared" si="470"/>
        <v>0</v>
      </c>
      <c r="AF14404" s="5" t="str">
        <f t="shared" si="471"/>
        <v>katA</v>
      </c>
      <c r="AG14404" s="153"/>
      <c r="AH14404" s="153"/>
      <c r="AI14404" t="s">
        <v>195</v>
      </c>
      <c r="AJ14404" t="s">
        <v>340</v>
      </c>
      <c r="AK14404" s="9" t="str">
        <f>VLOOKUP(Y14404,zdroj!D:AJ,33,0)</f>
        <v>katA</v>
      </c>
    </row>
    <row r="14405" spans="8:37" x14ac:dyDescent="0.25">
      <c r="H14405" s="8"/>
      <c r="I14405" s="8"/>
      <c r="N14405" s="23"/>
      <c r="O14405" s="24"/>
      <c r="P14405" s="19"/>
      <c r="Q14405" s="19"/>
      <c r="R14405" s="19"/>
      <c r="U14405" s="27"/>
      <c r="Y14405" s="9" t="s">
        <v>733</v>
      </c>
      <c r="Z14405" s="9" t="s">
        <v>462</v>
      </c>
      <c r="AA14405" s="9" t="s">
        <v>44</v>
      </c>
      <c r="AB14405" s="9">
        <v>5903386</v>
      </c>
      <c r="AC14405" s="9" t="s">
        <v>15178</v>
      </c>
      <c r="AD14405" s="9" t="s">
        <v>225</v>
      </c>
      <c r="AE14405" s="5">
        <f t="shared" si="470"/>
        <v>0</v>
      </c>
      <c r="AF14405" s="5" t="str">
        <f t="shared" si="471"/>
        <v>katA</v>
      </c>
      <c r="AG14405" s="153"/>
      <c r="AH14405" s="153"/>
      <c r="AI14405" t="s">
        <v>195</v>
      </c>
      <c r="AJ14405" t="s">
        <v>340</v>
      </c>
      <c r="AK14405" s="9" t="str">
        <f>VLOOKUP(Y14405,zdroj!D:AJ,33,0)</f>
        <v>katA</v>
      </c>
    </row>
    <row r="14406" spans="8:37" x14ac:dyDescent="0.25">
      <c r="H14406" s="8"/>
      <c r="I14406" s="8"/>
      <c r="N14406" s="23"/>
      <c r="O14406" s="24"/>
      <c r="P14406" s="19"/>
      <c r="Q14406" s="19"/>
      <c r="R14406" s="19"/>
      <c r="U14406" s="27"/>
      <c r="Y14406" s="9" t="s">
        <v>733</v>
      </c>
      <c r="Z14406" s="9" t="s">
        <v>462</v>
      </c>
      <c r="AA14406" s="9" t="s">
        <v>44</v>
      </c>
      <c r="AB14406" s="9">
        <v>5903408</v>
      </c>
      <c r="AC14406" s="9" t="s">
        <v>15179</v>
      </c>
      <c r="AD14406" s="9" t="s">
        <v>225</v>
      </c>
      <c r="AE14406" s="5">
        <f t="shared" si="470"/>
        <v>0</v>
      </c>
      <c r="AF14406" s="5" t="str">
        <f t="shared" si="471"/>
        <v>katA</v>
      </c>
      <c r="AG14406" s="153"/>
      <c r="AH14406" s="153"/>
      <c r="AI14406" t="s">
        <v>195</v>
      </c>
      <c r="AJ14406" t="s">
        <v>340</v>
      </c>
      <c r="AK14406" s="9" t="str">
        <f>VLOOKUP(Y14406,zdroj!D:AJ,33,0)</f>
        <v>katA</v>
      </c>
    </row>
    <row r="14407" spans="8:37" x14ac:dyDescent="0.25">
      <c r="H14407" s="8"/>
      <c r="I14407" s="8"/>
      <c r="N14407" s="23"/>
      <c r="O14407" s="24"/>
      <c r="P14407" s="19"/>
      <c r="Q14407" s="19"/>
      <c r="R14407" s="19"/>
      <c r="U14407" s="27"/>
      <c r="Y14407" s="9" t="s">
        <v>733</v>
      </c>
      <c r="Z14407" s="9" t="s">
        <v>462</v>
      </c>
      <c r="AA14407" s="9" t="s">
        <v>44</v>
      </c>
      <c r="AB14407" s="9">
        <v>5903335</v>
      </c>
      <c r="AC14407" s="9" t="s">
        <v>15180</v>
      </c>
      <c r="AD14407" s="9" t="s">
        <v>225</v>
      </c>
      <c r="AE14407" s="5">
        <f t="shared" si="470"/>
        <v>0</v>
      </c>
      <c r="AF14407" s="5" t="str">
        <f t="shared" si="471"/>
        <v>katA</v>
      </c>
      <c r="AG14407" s="153"/>
      <c r="AH14407" s="153"/>
      <c r="AI14407" t="s">
        <v>201</v>
      </c>
      <c r="AJ14407" t="s">
        <v>17878</v>
      </c>
      <c r="AK14407" s="9" t="str">
        <f>VLOOKUP(Y14407,zdroj!D:AJ,33,0)</f>
        <v>katA</v>
      </c>
    </row>
    <row r="14408" spans="8:37" x14ac:dyDescent="0.25">
      <c r="H14408" s="8"/>
      <c r="I14408" s="8"/>
      <c r="N14408" s="23"/>
      <c r="O14408" s="24"/>
      <c r="P14408" s="19"/>
      <c r="Q14408" s="19"/>
      <c r="R14408" s="19"/>
      <c r="U14408" s="27"/>
      <c r="Y14408" s="9" t="s">
        <v>733</v>
      </c>
      <c r="Z14408" s="9" t="s">
        <v>462</v>
      </c>
      <c r="AA14408" s="9" t="s">
        <v>44</v>
      </c>
      <c r="AB14408" s="9">
        <v>5903327</v>
      </c>
      <c r="AC14408" s="9" t="s">
        <v>15181</v>
      </c>
      <c r="AD14408" s="9" t="s">
        <v>225</v>
      </c>
      <c r="AE14408" s="5">
        <f t="shared" si="470"/>
        <v>0</v>
      </c>
      <c r="AF14408" s="5" t="str">
        <f t="shared" si="471"/>
        <v>katA</v>
      </c>
      <c r="AG14408" s="153"/>
      <c r="AH14408" s="153"/>
      <c r="AI14408" t="s">
        <v>201</v>
      </c>
      <c r="AJ14408" t="s">
        <v>17878</v>
      </c>
      <c r="AK14408" s="9" t="str">
        <f>VLOOKUP(Y14408,zdroj!D:AJ,33,0)</f>
        <v>katA</v>
      </c>
    </row>
    <row r="14409" spans="8:37" x14ac:dyDescent="0.25">
      <c r="H14409" s="8"/>
      <c r="I14409" s="8"/>
      <c r="N14409" s="23"/>
      <c r="O14409" s="24"/>
      <c r="P14409" s="19"/>
      <c r="Q14409" s="19"/>
      <c r="R14409" s="19"/>
      <c r="U14409" s="27"/>
      <c r="Y14409" s="9" t="s">
        <v>733</v>
      </c>
      <c r="Z14409" s="9" t="s">
        <v>462</v>
      </c>
      <c r="AA14409" s="9" t="s">
        <v>44</v>
      </c>
      <c r="AB14409" s="9">
        <v>27103846</v>
      </c>
      <c r="AC14409" s="9" t="s">
        <v>15182</v>
      </c>
      <c r="AD14409" s="9" t="s">
        <v>225</v>
      </c>
      <c r="AE14409" s="5">
        <f t="shared" si="470"/>
        <v>0</v>
      </c>
      <c r="AF14409" s="5" t="str">
        <f t="shared" si="471"/>
        <v>katA</v>
      </c>
      <c r="AG14409" s="153"/>
      <c r="AH14409" s="153"/>
      <c r="AI14409" t="s">
        <v>201</v>
      </c>
      <c r="AJ14409" t="s">
        <v>17878</v>
      </c>
      <c r="AK14409" s="9" t="str">
        <f>VLOOKUP(Y14409,zdroj!D:AJ,33,0)</f>
        <v>katA</v>
      </c>
    </row>
    <row r="14410" spans="8:37" x14ac:dyDescent="0.25">
      <c r="H14410" s="8"/>
      <c r="I14410" s="8"/>
      <c r="N14410" s="23"/>
      <c r="O14410" s="24"/>
      <c r="P14410" s="19"/>
      <c r="Q14410" s="19"/>
      <c r="R14410" s="19"/>
      <c r="U14410" s="27"/>
      <c r="Y14410" s="9" t="s">
        <v>733</v>
      </c>
      <c r="Z14410" s="9" t="s">
        <v>462</v>
      </c>
      <c r="AA14410" s="9" t="s">
        <v>44</v>
      </c>
      <c r="AB14410" s="9">
        <v>5903319</v>
      </c>
      <c r="AC14410" s="9" t="s">
        <v>15183</v>
      </c>
      <c r="AD14410" s="9" t="s">
        <v>225</v>
      </c>
      <c r="AE14410" s="5">
        <f t="shared" ref="AE14410:AE14473" si="472">VLOOKUP(Y14410,K:T,10,0)</f>
        <v>0</v>
      </c>
      <c r="AF14410" s="5" t="str">
        <f t="shared" ref="AF14410:AF14473" si="473">IF(AE14410="A",IF(AD14410="katA","katB",AD14410),AD14410)</f>
        <v>katA</v>
      </c>
      <c r="AG14410" s="153"/>
      <c r="AH14410" s="153"/>
      <c r="AI14410" t="s">
        <v>201</v>
      </c>
      <c r="AJ14410" t="s">
        <v>17878</v>
      </c>
      <c r="AK14410" s="9" t="str">
        <f>VLOOKUP(Y14410,zdroj!D:AJ,33,0)</f>
        <v>katA</v>
      </c>
    </row>
    <row r="14411" spans="8:37" x14ac:dyDescent="0.25">
      <c r="H14411" s="8"/>
      <c r="I14411" s="8"/>
      <c r="N14411" s="23"/>
      <c r="O14411" s="24"/>
      <c r="P14411" s="19"/>
      <c r="Q14411" s="19"/>
      <c r="R14411" s="19"/>
      <c r="U14411" s="27"/>
      <c r="Y14411" s="9" t="s">
        <v>733</v>
      </c>
      <c r="Z14411" s="9" t="s">
        <v>462</v>
      </c>
      <c r="AA14411" s="9" t="s">
        <v>44</v>
      </c>
      <c r="AB14411" s="9">
        <v>5903432</v>
      </c>
      <c r="AC14411" s="9" t="s">
        <v>15184</v>
      </c>
      <c r="AD14411" s="9" t="s">
        <v>225</v>
      </c>
      <c r="AE14411" s="5">
        <f t="shared" si="472"/>
        <v>0</v>
      </c>
      <c r="AF14411" s="5" t="str">
        <f t="shared" si="473"/>
        <v>katA</v>
      </c>
      <c r="AG14411" s="153"/>
      <c r="AH14411" s="153"/>
      <c r="AI14411" t="s">
        <v>195</v>
      </c>
      <c r="AJ14411" t="s">
        <v>340</v>
      </c>
      <c r="AK14411" s="9" t="str">
        <f>VLOOKUP(Y14411,zdroj!D:AJ,33,0)</f>
        <v>katA</v>
      </c>
    </row>
    <row r="14412" spans="8:37" x14ac:dyDescent="0.25">
      <c r="H14412" s="8"/>
      <c r="I14412" s="8"/>
      <c r="N14412" s="23"/>
      <c r="O14412" s="24"/>
      <c r="P14412" s="19"/>
      <c r="Q14412" s="19"/>
      <c r="R14412" s="19"/>
      <c r="U14412" s="27"/>
      <c r="Y14412" s="9" t="s">
        <v>733</v>
      </c>
      <c r="Z14412" s="9" t="s">
        <v>462</v>
      </c>
      <c r="AA14412" s="9" t="s">
        <v>44</v>
      </c>
      <c r="AB14412" s="9">
        <v>5903424</v>
      </c>
      <c r="AC14412" s="9" t="s">
        <v>15185</v>
      </c>
      <c r="AD14412" s="9" t="s">
        <v>225</v>
      </c>
      <c r="AE14412" s="5">
        <f t="shared" si="472"/>
        <v>0</v>
      </c>
      <c r="AF14412" s="5" t="str">
        <f t="shared" si="473"/>
        <v>katA</v>
      </c>
      <c r="AG14412" s="153"/>
      <c r="AH14412" s="153"/>
      <c r="AI14412" t="s">
        <v>201</v>
      </c>
      <c r="AJ14412" t="s">
        <v>17878</v>
      </c>
      <c r="AK14412" s="9" t="str">
        <f>VLOOKUP(Y14412,zdroj!D:AJ,33,0)</f>
        <v>katA</v>
      </c>
    </row>
    <row r="14413" spans="8:37" x14ac:dyDescent="0.25">
      <c r="H14413" s="8"/>
      <c r="I14413" s="8"/>
      <c r="N14413" s="23"/>
      <c r="O14413" s="24"/>
      <c r="P14413" s="19"/>
      <c r="Q14413" s="19"/>
      <c r="R14413" s="19"/>
      <c r="U14413" s="27"/>
      <c r="Y14413" s="9" t="s">
        <v>733</v>
      </c>
      <c r="Z14413" s="9" t="s">
        <v>462</v>
      </c>
      <c r="AA14413" s="9" t="s">
        <v>44</v>
      </c>
      <c r="AB14413" s="9">
        <v>5901596</v>
      </c>
      <c r="AC14413" s="9" t="s">
        <v>15186</v>
      </c>
      <c r="AD14413" s="9" t="s">
        <v>225</v>
      </c>
      <c r="AE14413" s="5">
        <f t="shared" si="472"/>
        <v>0</v>
      </c>
      <c r="AF14413" s="5" t="str">
        <f t="shared" si="473"/>
        <v>katA</v>
      </c>
      <c r="AG14413" s="153"/>
      <c r="AH14413" s="153"/>
      <c r="AI14413" t="s">
        <v>195</v>
      </c>
      <c r="AJ14413" t="s">
        <v>340</v>
      </c>
      <c r="AK14413" s="9" t="str">
        <f>VLOOKUP(Y14413,zdroj!D:AJ,33,0)</f>
        <v>katA</v>
      </c>
    </row>
    <row r="14414" spans="8:37" x14ac:dyDescent="0.25">
      <c r="H14414" s="8"/>
      <c r="I14414" s="8"/>
      <c r="N14414" s="23"/>
      <c r="O14414" s="24"/>
      <c r="P14414" s="19"/>
      <c r="Q14414" s="19"/>
      <c r="R14414" s="19"/>
      <c r="U14414" s="27"/>
      <c r="Y14414" s="9" t="s">
        <v>733</v>
      </c>
      <c r="Z14414" s="9" t="s">
        <v>462</v>
      </c>
      <c r="AA14414" s="9" t="s">
        <v>44</v>
      </c>
      <c r="AB14414" s="9">
        <v>5901677</v>
      </c>
      <c r="AC14414" s="9" t="s">
        <v>15187</v>
      </c>
      <c r="AD14414" s="9" t="s">
        <v>225</v>
      </c>
      <c r="AE14414" s="5">
        <f t="shared" si="472"/>
        <v>0</v>
      </c>
      <c r="AF14414" s="5" t="str">
        <f t="shared" si="473"/>
        <v>katA</v>
      </c>
      <c r="AG14414" s="153"/>
      <c r="AH14414" s="153"/>
      <c r="AI14414" t="s">
        <v>195</v>
      </c>
      <c r="AJ14414" t="s">
        <v>340</v>
      </c>
      <c r="AK14414" s="9" t="str">
        <f>VLOOKUP(Y14414,zdroj!D:AJ,33,0)</f>
        <v>katA</v>
      </c>
    </row>
    <row r="14415" spans="8:37" x14ac:dyDescent="0.25">
      <c r="H14415" s="8"/>
      <c r="I14415" s="8"/>
      <c r="N14415" s="23"/>
      <c r="O14415" s="24"/>
      <c r="P14415" s="19"/>
      <c r="Q14415" s="19"/>
      <c r="R14415" s="19"/>
      <c r="U14415" s="27"/>
      <c r="Y14415" s="9" t="s">
        <v>733</v>
      </c>
      <c r="Z14415" s="9" t="s">
        <v>462</v>
      </c>
      <c r="AA14415" s="9" t="s">
        <v>44</v>
      </c>
      <c r="AB14415" s="9">
        <v>5901707</v>
      </c>
      <c r="AC14415" s="9" t="s">
        <v>15188</v>
      </c>
      <c r="AD14415" s="9" t="s">
        <v>225</v>
      </c>
      <c r="AE14415" s="5">
        <f t="shared" si="472"/>
        <v>0</v>
      </c>
      <c r="AF14415" s="5" t="str">
        <f t="shared" si="473"/>
        <v>katA</v>
      </c>
      <c r="AG14415" s="153"/>
      <c r="AH14415" s="153"/>
      <c r="AI14415" t="s">
        <v>195</v>
      </c>
      <c r="AJ14415" t="s">
        <v>340</v>
      </c>
      <c r="AK14415" s="9" t="str">
        <f>VLOOKUP(Y14415,zdroj!D:AJ,33,0)</f>
        <v>katA</v>
      </c>
    </row>
    <row r="14416" spans="8:37" x14ac:dyDescent="0.25">
      <c r="H14416" s="8"/>
      <c r="I14416" s="8"/>
      <c r="N14416" s="23"/>
      <c r="O14416" s="24"/>
      <c r="P14416" s="19"/>
      <c r="Q14416" s="19"/>
      <c r="R14416" s="19"/>
      <c r="U14416" s="27"/>
      <c r="Y14416" s="9" t="s">
        <v>733</v>
      </c>
      <c r="Z14416" s="9" t="s">
        <v>462</v>
      </c>
      <c r="AA14416" s="9" t="s">
        <v>44</v>
      </c>
      <c r="AB14416" s="9">
        <v>5901715</v>
      </c>
      <c r="AC14416" s="9" t="s">
        <v>15189</v>
      </c>
      <c r="AD14416" s="9" t="s">
        <v>225</v>
      </c>
      <c r="AE14416" s="5">
        <f t="shared" si="472"/>
        <v>0</v>
      </c>
      <c r="AF14416" s="5" t="str">
        <f t="shared" si="473"/>
        <v>katA</v>
      </c>
      <c r="AG14416" s="153"/>
      <c r="AH14416" s="153"/>
      <c r="AI14416" t="s">
        <v>195</v>
      </c>
      <c r="AJ14416" t="s">
        <v>340</v>
      </c>
      <c r="AK14416" s="9" t="str">
        <f>VLOOKUP(Y14416,zdroj!D:AJ,33,0)</f>
        <v>katA</v>
      </c>
    </row>
    <row r="14417" spans="8:37" x14ac:dyDescent="0.25">
      <c r="H14417" s="8"/>
      <c r="I14417" s="8"/>
      <c r="N14417" s="23"/>
      <c r="O14417" s="24"/>
      <c r="P14417" s="19"/>
      <c r="Q14417" s="19"/>
      <c r="R14417" s="19"/>
      <c r="U14417" s="27"/>
      <c r="Y14417" s="9" t="s">
        <v>733</v>
      </c>
      <c r="Z14417" s="9" t="s">
        <v>462</v>
      </c>
      <c r="AA14417" s="9" t="s">
        <v>44</v>
      </c>
      <c r="AB14417" s="9">
        <v>5901723</v>
      </c>
      <c r="AC14417" s="9" t="s">
        <v>15190</v>
      </c>
      <c r="AD14417" s="9" t="s">
        <v>225</v>
      </c>
      <c r="AE14417" s="5">
        <f t="shared" si="472"/>
        <v>0</v>
      </c>
      <c r="AF14417" s="5" t="str">
        <f t="shared" si="473"/>
        <v>katA</v>
      </c>
      <c r="AG14417" s="153"/>
      <c r="AH14417" s="153"/>
      <c r="AI14417" t="s">
        <v>195</v>
      </c>
      <c r="AJ14417" t="s">
        <v>340</v>
      </c>
      <c r="AK14417" s="9" t="str">
        <f>VLOOKUP(Y14417,zdroj!D:AJ,33,0)</f>
        <v>katA</v>
      </c>
    </row>
    <row r="14418" spans="8:37" x14ac:dyDescent="0.25">
      <c r="H14418" s="8"/>
      <c r="I14418" s="8"/>
      <c r="N14418" s="23"/>
      <c r="O14418" s="24"/>
      <c r="P14418" s="19"/>
      <c r="Q14418" s="19"/>
      <c r="R14418" s="19"/>
      <c r="U14418" s="27"/>
      <c r="Y14418" s="9" t="s">
        <v>733</v>
      </c>
      <c r="Z14418" s="9" t="s">
        <v>462</v>
      </c>
      <c r="AA14418" s="9" t="s">
        <v>44</v>
      </c>
      <c r="AB14418" s="9">
        <v>5901731</v>
      </c>
      <c r="AC14418" s="9" t="s">
        <v>15191</v>
      </c>
      <c r="AD14418" s="9" t="s">
        <v>225</v>
      </c>
      <c r="AE14418" s="5">
        <f t="shared" si="472"/>
        <v>0</v>
      </c>
      <c r="AF14418" s="5" t="str">
        <f t="shared" si="473"/>
        <v>katA</v>
      </c>
      <c r="AG14418" s="153"/>
      <c r="AH14418" s="153"/>
      <c r="AI14418" t="s">
        <v>195</v>
      </c>
      <c r="AJ14418" t="s">
        <v>340</v>
      </c>
      <c r="AK14418" s="9" t="str">
        <f>VLOOKUP(Y14418,zdroj!D:AJ,33,0)</f>
        <v>katA</v>
      </c>
    </row>
    <row r="14419" spans="8:37" x14ac:dyDescent="0.25">
      <c r="H14419" s="8"/>
      <c r="I14419" s="8"/>
      <c r="N14419" s="23"/>
      <c r="O14419" s="24"/>
      <c r="P14419" s="19"/>
      <c r="Q14419" s="19"/>
      <c r="R14419" s="19"/>
      <c r="U14419" s="27"/>
      <c r="Y14419" s="9" t="s">
        <v>733</v>
      </c>
      <c r="Z14419" s="9" t="s">
        <v>462</v>
      </c>
      <c r="AA14419" s="9" t="s">
        <v>44</v>
      </c>
      <c r="AB14419" s="9">
        <v>5901740</v>
      </c>
      <c r="AC14419" s="9" t="s">
        <v>15192</v>
      </c>
      <c r="AD14419" s="9" t="s">
        <v>225</v>
      </c>
      <c r="AE14419" s="5">
        <f t="shared" si="472"/>
        <v>0</v>
      </c>
      <c r="AF14419" s="5" t="str">
        <f t="shared" si="473"/>
        <v>katA</v>
      </c>
      <c r="AG14419" s="153"/>
      <c r="AH14419" s="153"/>
      <c r="AI14419" t="s">
        <v>195</v>
      </c>
      <c r="AJ14419" t="s">
        <v>340</v>
      </c>
      <c r="AK14419" s="9" t="str">
        <f>VLOOKUP(Y14419,zdroj!D:AJ,33,0)</f>
        <v>katA</v>
      </c>
    </row>
    <row r="14420" spans="8:37" x14ac:dyDescent="0.25">
      <c r="H14420" s="8"/>
      <c r="I14420" s="8"/>
      <c r="N14420" s="23"/>
      <c r="O14420" s="24"/>
      <c r="P14420" s="19"/>
      <c r="Q14420" s="19"/>
      <c r="R14420" s="19"/>
      <c r="U14420" s="27"/>
      <c r="Y14420" s="9" t="s">
        <v>733</v>
      </c>
      <c r="Z14420" s="9" t="s">
        <v>462</v>
      </c>
      <c r="AA14420" s="9" t="s">
        <v>44</v>
      </c>
      <c r="AB14420" s="9">
        <v>5901600</v>
      </c>
      <c r="AC14420" s="9" t="s">
        <v>15193</v>
      </c>
      <c r="AD14420" s="9" t="s">
        <v>225</v>
      </c>
      <c r="AE14420" s="5">
        <f t="shared" si="472"/>
        <v>0</v>
      </c>
      <c r="AF14420" s="5" t="str">
        <f t="shared" si="473"/>
        <v>katA</v>
      </c>
      <c r="AG14420" s="153"/>
      <c r="AH14420" s="153"/>
      <c r="AI14420" t="s">
        <v>195</v>
      </c>
      <c r="AJ14420" t="s">
        <v>340</v>
      </c>
      <c r="AK14420" s="9" t="str">
        <f>VLOOKUP(Y14420,zdroj!D:AJ,33,0)</f>
        <v>katA</v>
      </c>
    </row>
    <row r="14421" spans="8:37" x14ac:dyDescent="0.25">
      <c r="H14421" s="8"/>
      <c r="I14421" s="8"/>
      <c r="N14421" s="23"/>
      <c r="O14421" s="24"/>
      <c r="P14421" s="19"/>
      <c r="Q14421" s="19"/>
      <c r="R14421" s="19"/>
      <c r="U14421" s="27"/>
      <c r="Y14421" s="9" t="s">
        <v>733</v>
      </c>
      <c r="Z14421" s="9" t="s">
        <v>462</v>
      </c>
      <c r="AA14421" s="9" t="s">
        <v>44</v>
      </c>
      <c r="AB14421" s="9">
        <v>25748254</v>
      </c>
      <c r="AC14421" s="9" t="s">
        <v>15194</v>
      </c>
      <c r="AD14421" s="9" t="s">
        <v>225</v>
      </c>
      <c r="AE14421" s="5">
        <f t="shared" si="472"/>
        <v>0</v>
      </c>
      <c r="AF14421" s="5" t="str">
        <f t="shared" si="473"/>
        <v>katA</v>
      </c>
      <c r="AG14421" s="153"/>
      <c r="AH14421" s="153"/>
      <c r="AI14421" t="s">
        <v>195</v>
      </c>
      <c r="AJ14421" t="s">
        <v>340</v>
      </c>
      <c r="AK14421" s="9" t="str">
        <f>VLOOKUP(Y14421,zdroj!D:AJ,33,0)</f>
        <v>katA</v>
      </c>
    </row>
    <row r="14422" spans="8:37" x14ac:dyDescent="0.25">
      <c r="H14422" s="8"/>
      <c r="I14422" s="8"/>
      <c r="N14422" s="23"/>
      <c r="O14422" s="24"/>
      <c r="P14422" s="19"/>
      <c r="Q14422" s="19"/>
      <c r="R14422" s="19"/>
      <c r="U14422" s="27"/>
      <c r="Y14422" s="9" t="s">
        <v>733</v>
      </c>
      <c r="Z14422" s="9" t="s">
        <v>462</v>
      </c>
      <c r="AA14422" s="9" t="s">
        <v>44</v>
      </c>
      <c r="AB14422" s="9">
        <v>25748262</v>
      </c>
      <c r="AC14422" s="9" t="s">
        <v>15195</v>
      </c>
      <c r="AD14422" s="9" t="s">
        <v>225</v>
      </c>
      <c r="AE14422" s="5">
        <f t="shared" si="472"/>
        <v>0</v>
      </c>
      <c r="AF14422" s="5" t="str">
        <f t="shared" si="473"/>
        <v>katA</v>
      </c>
      <c r="AG14422" s="153"/>
      <c r="AH14422" s="153"/>
      <c r="AI14422" t="s">
        <v>195</v>
      </c>
      <c r="AJ14422" t="s">
        <v>340</v>
      </c>
      <c r="AK14422" s="9" t="str">
        <f>VLOOKUP(Y14422,zdroj!D:AJ,33,0)</f>
        <v>katA</v>
      </c>
    </row>
    <row r="14423" spans="8:37" x14ac:dyDescent="0.25">
      <c r="H14423" s="8"/>
      <c r="I14423" s="8"/>
      <c r="N14423" s="23"/>
      <c r="O14423" s="24"/>
      <c r="P14423" s="19"/>
      <c r="Q14423" s="19"/>
      <c r="R14423" s="19"/>
      <c r="U14423" s="27"/>
      <c r="Y14423" s="9" t="s">
        <v>733</v>
      </c>
      <c r="Z14423" s="9" t="s">
        <v>462</v>
      </c>
      <c r="AA14423" s="9" t="s">
        <v>44</v>
      </c>
      <c r="AB14423" s="9">
        <v>26506637</v>
      </c>
      <c r="AC14423" s="9" t="s">
        <v>15196</v>
      </c>
      <c r="AD14423" s="9" t="s">
        <v>225</v>
      </c>
      <c r="AE14423" s="5">
        <f t="shared" si="472"/>
        <v>0</v>
      </c>
      <c r="AF14423" s="5" t="str">
        <f t="shared" si="473"/>
        <v>katA</v>
      </c>
      <c r="AG14423" s="153"/>
      <c r="AH14423" s="153"/>
      <c r="AI14423" t="s">
        <v>195</v>
      </c>
      <c r="AJ14423" t="s">
        <v>340</v>
      </c>
      <c r="AK14423" s="9" t="str">
        <f>VLOOKUP(Y14423,zdroj!D:AJ,33,0)</f>
        <v>katA</v>
      </c>
    </row>
    <row r="14424" spans="8:37" x14ac:dyDescent="0.25">
      <c r="H14424" s="8"/>
      <c r="I14424" s="8"/>
      <c r="N14424" s="23"/>
      <c r="O14424" s="24"/>
      <c r="P14424" s="19"/>
      <c r="Q14424" s="19"/>
      <c r="R14424" s="19"/>
      <c r="U14424" s="27"/>
      <c r="Y14424" s="9" t="s">
        <v>733</v>
      </c>
      <c r="Z14424" s="9" t="s">
        <v>462</v>
      </c>
      <c r="AA14424" s="9" t="s">
        <v>44</v>
      </c>
      <c r="AB14424" s="9">
        <v>5901618</v>
      </c>
      <c r="AC14424" s="9" t="s">
        <v>15197</v>
      </c>
      <c r="AD14424" s="9" t="s">
        <v>225</v>
      </c>
      <c r="AE14424" s="5">
        <f t="shared" si="472"/>
        <v>0</v>
      </c>
      <c r="AF14424" s="5" t="str">
        <f t="shared" si="473"/>
        <v>katA</v>
      </c>
      <c r="AG14424" s="153"/>
      <c r="AH14424" s="153"/>
      <c r="AI14424" t="s">
        <v>195</v>
      </c>
      <c r="AJ14424" t="s">
        <v>340</v>
      </c>
      <c r="AK14424" s="9" t="str">
        <f>VLOOKUP(Y14424,zdroj!D:AJ,33,0)</f>
        <v>katA</v>
      </c>
    </row>
    <row r="14425" spans="8:37" x14ac:dyDescent="0.25">
      <c r="H14425" s="8"/>
      <c r="I14425" s="8"/>
      <c r="N14425" s="23"/>
      <c r="O14425" s="24"/>
      <c r="P14425" s="19"/>
      <c r="Q14425" s="19"/>
      <c r="R14425" s="19"/>
      <c r="U14425" s="27"/>
      <c r="Y14425" s="9" t="s">
        <v>733</v>
      </c>
      <c r="Z14425" s="9" t="s">
        <v>462</v>
      </c>
      <c r="AA14425" s="9" t="s">
        <v>44</v>
      </c>
      <c r="AB14425" s="9">
        <v>77676076</v>
      </c>
      <c r="AC14425" s="9" t="s">
        <v>15198</v>
      </c>
      <c r="AD14425" s="9" t="s">
        <v>225</v>
      </c>
      <c r="AE14425" s="5">
        <f t="shared" si="472"/>
        <v>0</v>
      </c>
      <c r="AF14425" s="5" t="str">
        <f t="shared" si="473"/>
        <v>katA</v>
      </c>
      <c r="AG14425" s="153"/>
      <c r="AH14425" s="153"/>
      <c r="AI14425" t="s">
        <v>201</v>
      </c>
      <c r="AJ14425" t="s">
        <v>17878</v>
      </c>
      <c r="AK14425" s="9" t="str">
        <f>VLOOKUP(Y14425,zdroj!D:AJ,33,0)</f>
        <v>katA</v>
      </c>
    </row>
    <row r="14426" spans="8:37" x14ac:dyDescent="0.25">
      <c r="H14426" s="8"/>
      <c r="I14426" s="8"/>
      <c r="N14426" s="23"/>
      <c r="O14426" s="24"/>
      <c r="P14426" s="19"/>
      <c r="Q14426" s="19"/>
      <c r="R14426" s="19"/>
      <c r="U14426" s="27"/>
      <c r="Y14426" s="9" t="s">
        <v>733</v>
      </c>
      <c r="Z14426" s="9" t="s">
        <v>462</v>
      </c>
      <c r="AA14426" s="9" t="s">
        <v>44</v>
      </c>
      <c r="AB14426" s="9">
        <v>5901553</v>
      </c>
      <c r="AC14426" s="9" t="s">
        <v>15199</v>
      </c>
      <c r="AD14426" s="9" t="s">
        <v>225</v>
      </c>
      <c r="AE14426" s="5">
        <f t="shared" si="472"/>
        <v>0</v>
      </c>
      <c r="AF14426" s="5" t="str">
        <f t="shared" si="473"/>
        <v>katA</v>
      </c>
      <c r="AG14426" s="153"/>
      <c r="AH14426" s="153"/>
      <c r="AI14426" t="s">
        <v>201</v>
      </c>
      <c r="AJ14426" t="s">
        <v>17878</v>
      </c>
      <c r="AK14426" s="9" t="str">
        <f>VLOOKUP(Y14426,zdroj!D:AJ,33,0)</f>
        <v>katA</v>
      </c>
    </row>
    <row r="14427" spans="8:37" x14ac:dyDescent="0.25">
      <c r="H14427" s="8"/>
      <c r="I14427" s="8"/>
      <c r="N14427" s="23"/>
      <c r="O14427" s="24"/>
      <c r="P14427" s="19"/>
      <c r="Q14427" s="19"/>
      <c r="R14427" s="19"/>
      <c r="U14427" s="27"/>
      <c r="Y14427" s="9" t="s">
        <v>733</v>
      </c>
      <c r="Z14427" s="9" t="s">
        <v>462</v>
      </c>
      <c r="AA14427" s="9" t="s">
        <v>44</v>
      </c>
      <c r="AB14427" s="9">
        <v>5901570</v>
      </c>
      <c r="AC14427" s="9" t="s">
        <v>15200</v>
      </c>
      <c r="AD14427" s="9" t="s">
        <v>225</v>
      </c>
      <c r="AE14427" s="5">
        <f t="shared" si="472"/>
        <v>0</v>
      </c>
      <c r="AF14427" s="5" t="str">
        <f t="shared" si="473"/>
        <v>katA</v>
      </c>
      <c r="AG14427" s="153"/>
      <c r="AH14427" s="153"/>
      <c r="AI14427" t="s">
        <v>201</v>
      </c>
      <c r="AJ14427" t="s">
        <v>17878</v>
      </c>
      <c r="AK14427" s="9" t="str">
        <f>VLOOKUP(Y14427,zdroj!D:AJ,33,0)</f>
        <v>katA</v>
      </c>
    </row>
    <row r="14428" spans="8:37" x14ac:dyDescent="0.25">
      <c r="H14428" s="8"/>
      <c r="I14428" s="8"/>
      <c r="N14428" s="23"/>
      <c r="O14428" s="24"/>
      <c r="P14428" s="19"/>
      <c r="Q14428" s="19"/>
      <c r="R14428" s="19"/>
      <c r="U14428" s="27"/>
      <c r="Y14428" s="9" t="s">
        <v>733</v>
      </c>
      <c r="Z14428" s="9" t="s">
        <v>462</v>
      </c>
      <c r="AA14428" s="9" t="s">
        <v>44</v>
      </c>
      <c r="AB14428" s="9">
        <v>5901588</v>
      </c>
      <c r="AC14428" s="9" t="s">
        <v>15201</v>
      </c>
      <c r="AD14428" s="9" t="s">
        <v>225</v>
      </c>
      <c r="AE14428" s="5">
        <f t="shared" si="472"/>
        <v>0</v>
      </c>
      <c r="AF14428" s="5" t="str">
        <f t="shared" si="473"/>
        <v>katA</v>
      </c>
      <c r="AG14428" s="153"/>
      <c r="AH14428" s="153"/>
      <c r="AI14428" t="s">
        <v>201</v>
      </c>
      <c r="AJ14428" t="s">
        <v>17878</v>
      </c>
      <c r="AK14428" s="9" t="str">
        <f>VLOOKUP(Y14428,zdroj!D:AJ,33,0)</f>
        <v>katA</v>
      </c>
    </row>
    <row r="14429" spans="8:37" x14ac:dyDescent="0.25">
      <c r="H14429" s="8"/>
      <c r="I14429" s="8"/>
      <c r="N14429" s="23"/>
      <c r="O14429" s="24"/>
      <c r="P14429" s="19"/>
      <c r="Q14429" s="19"/>
      <c r="R14429" s="19"/>
      <c r="U14429" s="27"/>
      <c r="Y14429" s="9" t="s">
        <v>733</v>
      </c>
      <c r="Z14429" s="9" t="s">
        <v>462</v>
      </c>
      <c r="AA14429" s="9" t="s">
        <v>44</v>
      </c>
      <c r="AB14429" s="9">
        <v>5901651</v>
      </c>
      <c r="AC14429" s="9" t="s">
        <v>15202</v>
      </c>
      <c r="AD14429" s="9" t="s">
        <v>225</v>
      </c>
      <c r="AE14429" s="5">
        <f t="shared" si="472"/>
        <v>0</v>
      </c>
      <c r="AF14429" s="5" t="str">
        <f t="shared" si="473"/>
        <v>katA</v>
      </c>
      <c r="AG14429" s="153"/>
      <c r="AH14429" s="153"/>
      <c r="AI14429" t="s">
        <v>201</v>
      </c>
      <c r="AJ14429" t="s">
        <v>17878</v>
      </c>
      <c r="AK14429" s="9" t="str">
        <f>VLOOKUP(Y14429,zdroj!D:AJ,33,0)</f>
        <v>katA</v>
      </c>
    </row>
    <row r="14430" spans="8:37" x14ac:dyDescent="0.25">
      <c r="H14430" s="8"/>
      <c r="I14430" s="8"/>
      <c r="N14430" s="23"/>
      <c r="O14430" s="24"/>
      <c r="P14430" s="19"/>
      <c r="Q14430" s="19"/>
      <c r="R14430" s="19"/>
      <c r="U14430" s="27"/>
      <c r="Y14430" s="9" t="s">
        <v>733</v>
      </c>
      <c r="Z14430" s="9" t="s">
        <v>462</v>
      </c>
      <c r="AA14430" s="9" t="s">
        <v>44</v>
      </c>
      <c r="AB14430" s="9">
        <v>80637299</v>
      </c>
      <c r="AC14430" s="9" t="s">
        <v>15203</v>
      </c>
      <c r="AD14430" s="9" t="s">
        <v>800</v>
      </c>
      <c r="AE14430" s="5">
        <f t="shared" si="472"/>
        <v>0</v>
      </c>
      <c r="AF14430" s="5" t="str">
        <f t="shared" si="473"/>
        <v>Pokryto</v>
      </c>
      <c r="AG14430" s="153"/>
      <c r="AH14430" s="153"/>
      <c r="AI14430" t="s">
        <v>201</v>
      </c>
      <c r="AJ14430" t="s">
        <v>800</v>
      </c>
      <c r="AK14430" s="9" t="str">
        <f>VLOOKUP(Y14430,zdroj!D:AJ,33,0)</f>
        <v>katA</v>
      </c>
    </row>
    <row r="14431" spans="8:37" x14ac:dyDescent="0.25">
      <c r="H14431" s="8"/>
      <c r="I14431" s="8"/>
      <c r="N14431" s="23"/>
      <c r="O14431" s="24"/>
      <c r="P14431" s="19"/>
      <c r="Q14431" s="19"/>
      <c r="R14431" s="19"/>
      <c r="U14431" s="27"/>
      <c r="Y14431" s="9" t="s">
        <v>733</v>
      </c>
      <c r="Z14431" s="9" t="s">
        <v>462</v>
      </c>
      <c r="AA14431" s="9" t="s">
        <v>44</v>
      </c>
      <c r="AB14431" s="9">
        <v>81151641</v>
      </c>
      <c r="AC14431" s="9" t="s">
        <v>15204</v>
      </c>
      <c r="AD14431" s="9" t="s">
        <v>225</v>
      </c>
      <c r="AE14431" s="5">
        <f t="shared" si="472"/>
        <v>0</v>
      </c>
      <c r="AF14431" s="5" t="str">
        <f t="shared" si="473"/>
        <v>katA</v>
      </c>
      <c r="AG14431" s="153"/>
      <c r="AH14431" s="153"/>
      <c r="AI14431" t="s">
        <v>201</v>
      </c>
      <c r="AJ14431" t="s">
        <v>17878</v>
      </c>
      <c r="AK14431" s="9" t="str">
        <f>VLOOKUP(Y14431,zdroj!D:AJ,33,0)</f>
        <v>katA</v>
      </c>
    </row>
    <row r="14432" spans="8:37" x14ac:dyDescent="0.25">
      <c r="H14432" s="8"/>
      <c r="I14432" s="8"/>
      <c r="N14432" s="23"/>
      <c r="O14432" s="24"/>
      <c r="P14432" s="19"/>
      <c r="Q14432" s="19"/>
      <c r="R14432" s="19"/>
      <c r="U14432" s="27"/>
      <c r="Y14432" s="9" t="s">
        <v>733</v>
      </c>
      <c r="Z14432" s="9" t="s">
        <v>462</v>
      </c>
      <c r="AA14432" s="9" t="s">
        <v>44</v>
      </c>
      <c r="AB14432" s="9">
        <v>81537409</v>
      </c>
      <c r="AC14432" s="9" t="s">
        <v>15205</v>
      </c>
      <c r="AD14432" s="9" t="s">
        <v>225</v>
      </c>
      <c r="AE14432" s="5">
        <f t="shared" si="472"/>
        <v>0</v>
      </c>
      <c r="AF14432" s="5" t="str">
        <f t="shared" si="473"/>
        <v>katA</v>
      </c>
      <c r="AG14432" s="153"/>
      <c r="AH14432" s="153"/>
      <c r="AI14432" t="s">
        <v>201</v>
      </c>
      <c r="AJ14432" t="s">
        <v>17878</v>
      </c>
      <c r="AK14432" s="9" t="str">
        <f>VLOOKUP(Y14432,zdroj!D:AJ,33,0)</f>
        <v>katA</v>
      </c>
    </row>
    <row r="14433" spans="8:37" x14ac:dyDescent="0.25">
      <c r="H14433" s="8"/>
      <c r="I14433" s="8"/>
      <c r="N14433" s="23"/>
      <c r="O14433" s="24"/>
      <c r="P14433" s="19"/>
      <c r="Q14433" s="19"/>
      <c r="R14433" s="19"/>
      <c r="U14433" s="27"/>
      <c r="Y14433" s="9" t="s">
        <v>733</v>
      </c>
      <c r="Z14433" s="9" t="s">
        <v>462</v>
      </c>
      <c r="AA14433" s="9" t="s">
        <v>44</v>
      </c>
      <c r="AB14433" s="9">
        <v>40141349</v>
      </c>
      <c r="AC14433" s="9" t="s">
        <v>15206</v>
      </c>
      <c r="AD14433" s="9" t="s">
        <v>225</v>
      </c>
      <c r="AE14433" s="5">
        <f t="shared" si="472"/>
        <v>0</v>
      </c>
      <c r="AF14433" s="5" t="str">
        <f t="shared" si="473"/>
        <v>katA</v>
      </c>
      <c r="AG14433" s="153"/>
      <c r="AH14433" s="153"/>
      <c r="AI14433" t="s">
        <v>201</v>
      </c>
      <c r="AJ14433" t="s">
        <v>17878</v>
      </c>
      <c r="AK14433" s="9" t="str">
        <f>VLOOKUP(Y14433,zdroj!D:AJ,33,0)</f>
        <v>katA</v>
      </c>
    </row>
    <row r="14434" spans="8:37" x14ac:dyDescent="0.25">
      <c r="H14434" s="8"/>
      <c r="I14434" s="8"/>
      <c r="N14434" s="23"/>
      <c r="O14434" s="24"/>
      <c r="P14434" s="19"/>
      <c r="Q14434" s="19"/>
      <c r="R14434" s="19"/>
      <c r="U14434" s="27"/>
      <c r="Y14434" s="9" t="s">
        <v>733</v>
      </c>
      <c r="Z14434" s="9" t="s">
        <v>462</v>
      </c>
      <c r="AA14434" s="9" t="s">
        <v>44</v>
      </c>
      <c r="AB14434" s="9">
        <v>5901472</v>
      </c>
      <c r="AC14434" s="9" t="s">
        <v>15207</v>
      </c>
      <c r="AD14434" s="9" t="s">
        <v>225</v>
      </c>
      <c r="AE14434" s="5">
        <f t="shared" si="472"/>
        <v>0</v>
      </c>
      <c r="AF14434" s="5" t="str">
        <f t="shared" si="473"/>
        <v>katA</v>
      </c>
      <c r="AG14434" s="153"/>
      <c r="AH14434" s="153"/>
      <c r="AI14434" t="s">
        <v>201</v>
      </c>
      <c r="AJ14434" t="s">
        <v>17878</v>
      </c>
      <c r="AK14434" s="9" t="str">
        <f>VLOOKUP(Y14434,zdroj!D:AJ,33,0)</f>
        <v>katA</v>
      </c>
    </row>
    <row r="14435" spans="8:37" x14ac:dyDescent="0.25">
      <c r="H14435" s="8"/>
      <c r="I14435" s="8"/>
      <c r="N14435" s="23"/>
      <c r="O14435" s="24"/>
      <c r="P14435" s="19"/>
      <c r="Q14435" s="19"/>
      <c r="R14435" s="19"/>
      <c r="U14435" s="27"/>
      <c r="Y14435" s="9" t="s">
        <v>733</v>
      </c>
      <c r="Z14435" s="9" t="s">
        <v>462</v>
      </c>
      <c r="AA14435" s="9" t="s">
        <v>44</v>
      </c>
      <c r="AB14435" s="9">
        <v>5901693</v>
      </c>
      <c r="AC14435" s="9" t="s">
        <v>15208</v>
      </c>
      <c r="AD14435" s="9" t="s">
        <v>225</v>
      </c>
      <c r="AE14435" s="5">
        <f t="shared" si="472"/>
        <v>0</v>
      </c>
      <c r="AF14435" s="5" t="str">
        <f t="shared" si="473"/>
        <v>katA</v>
      </c>
      <c r="AG14435" s="153"/>
      <c r="AH14435" s="153"/>
      <c r="AI14435" t="s">
        <v>201</v>
      </c>
      <c r="AJ14435" t="s">
        <v>17878</v>
      </c>
      <c r="AK14435" s="9" t="str">
        <f>VLOOKUP(Y14435,zdroj!D:AJ,33,0)</f>
        <v>katA</v>
      </c>
    </row>
    <row r="14436" spans="8:37" x14ac:dyDescent="0.25">
      <c r="H14436" s="8"/>
      <c r="I14436" s="8"/>
      <c r="N14436" s="23"/>
      <c r="O14436" s="24"/>
      <c r="P14436" s="19"/>
      <c r="Q14436" s="19"/>
      <c r="R14436" s="19"/>
      <c r="U14436" s="27"/>
      <c r="Y14436" s="9" t="s">
        <v>733</v>
      </c>
      <c r="Z14436" s="9" t="s">
        <v>462</v>
      </c>
      <c r="AA14436" s="9" t="s">
        <v>44</v>
      </c>
      <c r="AB14436" s="9">
        <v>5901481</v>
      </c>
      <c r="AC14436" s="9" t="s">
        <v>15209</v>
      </c>
      <c r="AD14436" s="9" t="s">
        <v>225</v>
      </c>
      <c r="AE14436" s="5">
        <f t="shared" si="472"/>
        <v>0</v>
      </c>
      <c r="AF14436" s="5" t="str">
        <f t="shared" si="473"/>
        <v>katA</v>
      </c>
      <c r="AG14436" s="153"/>
      <c r="AH14436" s="153"/>
      <c r="AI14436" t="s">
        <v>201</v>
      </c>
      <c r="AJ14436" t="s">
        <v>17878</v>
      </c>
      <c r="AK14436" s="9" t="str">
        <f>VLOOKUP(Y14436,zdroj!D:AJ,33,0)</f>
        <v>katA</v>
      </c>
    </row>
    <row r="14437" spans="8:37" x14ac:dyDescent="0.25">
      <c r="H14437" s="8"/>
      <c r="I14437" s="8"/>
      <c r="N14437" s="23"/>
      <c r="O14437" s="24"/>
      <c r="P14437" s="19"/>
      <c r="Q14437" s="19"/>
      <c r="R14437" s="19"/>
      <c r="U14437" s="27"/>
      <c r="Y14437" s="9" t="s">
        <v>733</v>
      </c>
      <c r="Z14437" s="9" t="s">
        <v>462</v>
      </c>
      <c r="AA14437" s="9" t="s">
        <v>44</v>
      </c>
      <c r="AB14437" s="9">
        <v>28469500</v>
      </c>
      <c r="AC14437" s="9" t="s">
        <v>15210</v>
      </c>
      <c r="AD14437" s="9" t="s">
        <v>225</v>
      </c>
      <c r="AE14437" s="5">
        <f t="shared" si="472"/>
        <v>0</v>
      </c>
      <c r="AF14437" s="5" t="str">
        <f t="shared" si="473"/>
        <v>katA</v>
      </c>
      <c r="AG14437" s="153"/>
      <c r="AH14437" s="153"/>
      <c r="AI14437" t="s">
        <v>201</v>
      </c>
      <c r="AJ14437" t="s">
        <v>17878</v>
      </c>
      <c r="AK14437" s="9" t="str">
        <f>VLOOKUP(Y14437,zdroj!D:AJ,33,0)</f>
        <v>katA</v>
      </c>
    </row>
    <row r="14438" spans="8:37" x14ac:dyDescent="0.25">
      <c r="H14438" s="8"/>
      <c r="I14438" s="8"/>
      <c r="N14438" s="23"/>
      <c r="O14438" s="24"/>
      <c r="P14438" s="19"/>
      <c r="Q14438" s="19"/>
      <c r="R14438" s="19"/>
      <c r="U14438" s="27"/>
      <c r="Y14438" s="9" t="s">
        <v>733</v>
      </c>
      <c r="Z14438" s="9" t="s">
        <v>462</v>
      </c>
      <c r="AA14438" s="9" t="s">
        <v>44</v>
      </c>
      <c r="AB14438" s="9">
        <v>5901499</v>
      </c>
      <c r="AC14438" s="9" t="s">
        <v>15211</v>
      </c>
      <c r="AD14438" s="9" t="s">
        <v>225</v>
      </c>
      <c r="AE14438" s="5">
        <f t="shared" si="472"/>
        <v>0</v>
      </c>
      <c r="AF14438" s="5" t="str">
        <f t="shared" si="473"/>
        <v>katA</v>
      </c>
      <c r="AG14438" s="153"/>
      <c r="AH14438" s="153"/>
      <c r="AI14438" t="s">
        <v>201</v>
      </c>
      <c r="AJ14438" t="s">
        <v>17878</v>
      </c>
      <c r="AK14438" s="9" t="str">
        <f>VLOOKUP(Y14438,zdroj!D:AJ,33,0)</f>
        <v>katA</v>
      </c>
    </row>
    <row r="14439" spans="8:37" x14ac:dyDescent="0.25">
      <c r="H14439" s="8"/>
      <c r="I14439" s="8"/>
      <c r="N14439" s="23"/>
      <c r="O14439" s="24"/>
      <c r="P14439" s="19"/>
      <c r="Q14439" s="19"/>
      <c r="R14439" s="19"/>
      <c r="U14439" s="27"/>
      <c r="Y14439" s="9" t="s">
        <v>733</v>
      </c>
      <c r="Z14439" s="9" t="s">
        <v>462</v>
      </c>
      <c r="AA14439" s="9" t="s">
        <v>44</v>
      </c>
      <c r="AB14439" s="9">
        <v>5901626</v>
      </c>
      <c r="AC14439" s="9" t="s">
        <v>15212</v>
      </c>
      <c r="AD14439" s="9" t="s">
        <v>225</v>
      </c>
      <c r="AE14439" s="5">
        <f t="shared" si="472"/>
        <v>0</v>
      </c>
      <c r="AF14439" s="5" t="str">
        <f t="shared" si="473"/>
        <v>katA</v>
      </c>
      <c r="AG14439" s="153"/>
      <c r="AH14439" s="153"/>
      <c r="AI14439" t="s">
        <v>201</v>
      </c>
      <c r="AJ14439" t="s">
        <v>17878</v>
      </c>
      <c r="AK14439" s="9" t="str">
        <f>VLOOKUP(Y14439,zdroj!D:AJ,33,0)</f>
        <v>katA</v>
      </c>
    </row>
    <row r="14440" spans="8:37" x14ac:dyDescent="0.25">
      <c r="H14440" s="8"/>
      <c r="I14440" s="8"/>
      <c r="N14440" s="23"/>
      <c r="O14440" s="24"/>
      <c r="P14440" s="19"/>
      <c r="Q14440" s="19"/>
      <c r="R14440" s="19"/>
      <c r="U14440" s="27"/>
      <c r="Y14440" s="9" t="s">
        <v>733</v>
      </c>
      <c r="Z14440" s="9" t="s">
        <v>462</v>
      </c>
      <c r="AA14440" s="9" t="s">
        <v>44</v>
      </c>
      <c r="AB14440" s="9">
        <v>5901502</v>
      </c>
      <c r="AC14440" s="9" t="s">
        <v>15213</v>
      </c>
      <c r="AD14440" s="9" t="s">
        <v>225</v>
      </c>
      <c r="AE14440" s="5">
        <f t="shared" si="472"/>
        <v>0</v>
      </c>
      <c r="AF14440" s="5" t="str">
        <f t="shared" si="473"/>
        <v>katA</v>
      </c>
      <c r="AG14440" s="153"/>
      <c r="AH14440" s="153"/>
      <c r="AI14440" t="s">
        <v>201</v>
      </c>
      <c r="AJ14440" t="s">
        <v>17878</v>
      </c>
      <c r="AK14440" s="9" t="str">
        <f>VLOOKUP(Y14440,zdroj!D:AJ,33,0)</f>
        <v>katA</v>
      </c>
    </row>
    <row r="14441" spans="8:37" x14ac:dyDescent="0.25">
      <c r="H14441" s="8"/>
      <c r="I14441" s="8"/>
      <c r="N14441" s="23"/>
      <c r="O14441" s="24"/>
      <c r="P14441" s="19"/>
      <c r="Q14441" s="19"/>
      <c r="R14441" s="19"/>
      <c r="U14441" s="27"/>
      <c r="Y14441" s="9" t="s">
        <v>733</v>
      </c>
      <c r="Z14441" s="9" t="s">
        <v>462</v>
      </c>
      <c r="AA14441" s="9" t="s">
        <v>44</v>
      </c>
      <c r="AB14441" s="9">
        <v>5901511</v>
      </c>
      <c r="AC14441" s="9" t="s">
        <v>15214</v>
      </c>
      <c r="AD14441" s="9" t="s">
        <v>225</v>
      </c>
      <c r="AE14441" s="5">
        <f t="shared" si="472"/>
        <v>0</v>
      </c>
      <c r="AF14441" s="5" t="str">
        <f t="shared" si="473"/>
        <v>katA</v>
      </c>
      <c r="AG14441" s="153"/>
      <c r="AH14441" s="153"/>
      <c r="AI14441" t="s">
        <v>201</v>
      </c>
      <c r="AJ14441" t="s">
        <v>17878</v>
      </c>
      <c r="AK14441" s="9" t="str">
        <f>VLOOKUP(Y14441,zdroj!D:AJ,33,0)</f>
        <v>katA</v>
      </c>
    </row>
    <row r="14442" spans="8:37" x14ac:dyDescent="0.25">
      <c r="H14442" s="8"/>
      <c r="I14442" s="8"/>
      <c r="N14442" s="23"/>
      <c r="O14442" s="24"/>
      <c r="P14442" s="19"/>
      <c r="Q14442" s="19"/>
      <c r="R14442" s="19"/>
      <c r="U14442" s="27"/>
      <c r="Y14442" s="9" t="s">
        <v>733</v>
      </c>
      <c r="Z14442" s="9" t="s">
        <v>462</v>
      </c>
      <c r="AA14442" s="9" t="s">
        <v>44</v>
      </c>
      <c r="AB14442" s="9">
        <v>5901634</v>
      </c>
      <c r="AC14442" s="9" t="s">
        <v>15215</v>
      </c>
      <c r="AD14442" s="9" t="s">
        <v>225</v>
      </c>
      <c r="AE14442" s="5">
        <f t="shared" si="472"/>
        <v>0</v>
      </c>
      <c r="AF14442" s="5" t="str">
        <f t="shared" si="473"/>
        <v>katA</v>
      </c>
      <c r="AG14442" s="153"/>
      <c r="AH14442" s="153"/>
      <c r="AI14442" t="s">
        <v>201</v>
      </c>
      <c r="AJ14442" t="s">
        <v>17878</v>
      </c>
      <c r="AK14442" s="9" t="str">
        <f>VLOOKUP(Y14442,zdroj!D:AJ,33,0)</f>
        <v>katA</v>
      </c>
    </row>
    <row r="14443" spans="8:37" x14ac:dyDescent="0.25">
      <c r="H14443" s="8"/>
      <c r="I14443" s="8"/>
      <c r="N14443" s="23"/>
      <c r="O14443" s="24"/>
      <c r="P14443" s="19"/>
      <c r="Q14443" s="19"/>
      <c r="R14443" s="19"/>
      <c r="U14443" s="27"/>
      <c r="Y14443" s="9" t="s">
        <v>733</v>
      </c>
      <c r="Z14443" s="9" t="s">
        <v>462</v>
      </c>
      <c r="AA14443" s="9" t="s">
        <v>44</v>
      </c>
      <c r="AB14443" s="9">
        <v>27035549</v>
      </c>
      <c r="AC14443" s="9" t="s">
        <v>15216</v>
      </c>
      <c r="AD14443" s="9" t="s">
        <v>225</v>
      </c>
      <c r="AE14443" s="5">
        <f t="shared" si="472"/>
        <v>0</v>
      </c>
      <c r="AF14443" s="5" t="str">
        <f t="shared" si="473"/>
        <v>katA</v>
      </c>
      <c r="AG14443" s="153"/>
      <c r="AH14443" s="153"/>
      <c r="AI14443" t="s">
        <v>201</v>
      </c>
      <c r="AJ14443" t="s">
        <v>17878</v>
      </c>
      <c r="AK14443" s="9" t="str">
        <f>VLOOKUP(Y14443,zdroj!D:AJ,33,0)</f>
        <v>katA</v>
      </c>
    </row>
    <row r="14444" spans="8:37" x14ac:dyDescent="0.25">
      <c r="H14444" s="8"/>
      <c r="I14444" s="8"/>
      <c r="N14444" s="23"/>
      <c r="O14444" s="24"/>
      <c r="P14444" s="19"/>
      <c r="Q14444" s="19"/>
      <c r="R14444" s="19"/>
      <c r="U14444" s="27"/>
      <c r="Y14444" s="9" t="s">
        <v>733</v>
      </c>
      <c r="Z14444" s="9" t="s">
        <v>462</v>
      </c>
      <c r="AA14444" s="9" t="s">
        <v>44</v>
      </c>
      <c r="AB14444" s="9">
        <v>5901529</v>
      </c>
      <c r="AC14444" s="9" t="s">
        <v>15217</v>
      </c>
      <c r="AD14444" s="9" t="s">
        <v>225</v>
      </c>
      <c r="AE14444" s="5">
        <f t="shared" si="472"/>
        <v>0</v>
      </c>
      <c r="AF14444" s="5" t="str">
        <f t="shared" si="473"/>
        <v>katA</v>
      </c>
      <c r="AG14444" s="153"/>
      <c r="AH14444" s="153"/>
      <c r="AI14444" t="s">
        <v>17879</v>
      </c>
      <c r="AJ14444" t="s">
        <v>17878</v>
      </c>
      <c r="AK14444" s="9" t="str">
        <f>VLOOKUP(Y14444,zdroj!D:AJ,33,0)</f>
        <v>katA</v>
      </c>
    </row>
    <row r="14445" spans="8:37" x14ac:dyDescent="0.25">
      <c r="H14445" s="8"/>
      <c r="I14445" s="8"/>
      <c r="N14445" s="23"/>
      <c r="O14445" s="24"/>
      <c r="P14445" s="19"/>
      <c r="Q14445" s="19"/>
      <c r="R14445" s="19"/>
      <c r="U14445" s="27"/>
      <c r="Y14445" s="9" t="s">
        <v>733</v>
      </c>
      <c r="Z14445" s="9" t="s">
        <v>462</v>
      </c>
      <c r="AA14445" s="9" t="s">
        <v>44</v>
      </c>
      <c r="AB14445" s="9">
        <v>5901545</v>
      </c>
      <c r="AC14445" s="9" t="s">
        <v>15218</v>
      </c>
      <c r="AD14445" s="9" t="s">
        <v>225</v>
      </c>
      <c r="AE14445" s="5">
        <f t="shared" si="472"/>
        <v>0</v>
      </c>
      <c r="AF14445" s="5" t="str">
        <f t="shared" si="473"/>
        <v>katA</v>
      </c>
      <c r="AG14445" s="153"/>
      <c r="AH14445" s="153"/>
      <c r="AI14445" t="s">
        <v>201</v>
      </c>
      <c r="AJ14445" t="s">
        <v>17878</v>
      </c>
      <c r="AK14445" s="9" t="str">
        <f>VLOOKUP(Y14445,zdroj!D:AJ,33,0)</f>
        <v>katA</v>
      </c>
    </row>
    <row r="14446" spans="8:37" x14ac:dyDescent="0.25">
      <c r="H14446" s="8"/>
      <c r="I14446" s="8"/>
      <c r="N14446" s="23"/>
      <c r="O14446" s="24"/>
      <c r="P14446" s="19"/>
      <c r="Q14446" s="19"/>
      <c r="R14446" s="19"/>
      <c r="U14446" s="27"/>
      <c r="Y14446" s="9" t="s">
        <v>734</v>
      </c>
      <c r="Z14446" s="9" t="s">
        <v>462</v>
      </c>
      <c r="AA14446" s="9" t="s">
        <v>199</v>
      </c>
      <c r="AB14446" s="9">
        <v>25748289</v>
      </c>
      <c r="AC14446" s="9" t="s">
        <v>15219</v>
      </c>
      <c r="AD14446" s="9" t="s">
        <v>226</v>
      </c>
      <c r="AE14446" s="5">
        <f t="shared" si="472"/>
        <v>0</v>
      </c>
      <c r="AF14446" s="5" t="str">
        <f t="shared" si="473"/>
        <v>katC</v>
      </c>
      <c r="AG14446" s="153"/>
      <c r="AH14446" s="153"/>
      <c r="AI14446" t="s">
        <v>17880</v>
      </c>
      <c r="AJ14446" t="s">
        <v>17878</v>
      </c>
      <c r="AK14446" s="9" t="str">
        <f>VLOOKUP(Y14446,zdroj!D:AJ,33,0)</f>
        <v>katC</v>
      </c>
    </row>
    <row r="14447" spans="8:37" x14ac:dyDescent="0.25">
      <c r="H14447" s="8"/>
      <c r="I14447" s="8"/>
      <c r="N14447" s="23"/>
      <c r="O14447" s="24"/>
      <c r="P14447" s="19"/>
      <c r="Q14447" s="19"/>
      <c r="R14447" s="19"/>
      <c r="U14447" s="27"/>
      <c r="Y14447" s="9" t="s">
        <v>734</v>
      </c>
      <c r="Z14447" s="9" t="s">
        <v>462</v>
      </c>
      <c r="AA14447" s="9" t="s">
        <v>199</v>
      </c>
      <c r="AB14447" s="9">
        <v>5901766</v>
      </c>
      <c r="AC14447" s="9" t="s">
        <v>15220</v>
      </c>
      <c r="AD14447" s="9" t="s">
        <v>800</v>
      </c>
      <c r="AE14447" s="5">
        <f t="shared" si="472"/>
        <v>0</v>
      </c>
      <c r="AF14447" s="5" t="str">
        <f t="shared" si="473"/>
        <v>Pokryto</v>
      </c>
      <c r="AG14447" s="153"/>
      <c r="AH14447" s="153"/>
      <c r="AI14447" t="s">
        <v>201</v>
      </c>
      <c r="AJ14447" t="s">
        <v>800</v>
      </c>
      <c r="AK14447" s="9" t="str">
        <f>VLOOKUP(Y14447,zdroj!D:AJ,33,0)</f>
        <v>katC</v>
      </c>
    </row>
    <row r="14448" spans="8:37" x14ac:dyDescent="0.25">
      <c r="H14448" s="8"/>
      <c r="I14448" s="8"/>
      <c r="N14448" s="23"/>
      <c r="O14448" s="24"/>
      <c r="P14448" s="19"/>
      <c r="Q14448" s="19"/>
      <c r="R14448" s="19"/>
      <c r="U14448" s="27"/>
      <c r="Y14448" s="9" t="s">
        <v>734</v>
      </c>
      <c r="Z14448" s="9" t="s">
        <v>462</v>
      </c>
      <c r="AA14448" s="9" t="s">
        <v>199</v>
      </c>
      <c r="AB14448" s="9">
        <v>5901821</v>
      </c>
      <c r="AC14448" s="9" t="s">
        <v>15221</v>
      </c>
      <c r="AD14448" s="9" t="s">
        <v>226</v>
      </c>
      <c r="AE14448" s="5">
        <f t="shared" si="472"/>
        <v>0</v>
      </c>
      <c r="AF14448" s="5" t="str">
        <f t="shared" si="473"/>
        <v>katC</v>
      </c>
      <c r="AG14448" s="153"/>
      <c r="AH14448" s="153"/>
      <c r="AI14448" t="s">
        <v>17879</v>
      </c>
      <c r="AJ14448" t="s">
        <v>17878</v>
      </c>
      <c r="AK14448" s="9" t="str">
        <f>VLOOKUP(Y14448,zdroj!D:AJ,33,0)</f>
        <v>katC</v>
      </c>
    </row>
    <row r="14449" spans="8:37" x14ac:dyDescent="0.25">
      <c r="H14449" s="8"/>
      <c r="I14449" s="8"/>
      <c r="N14449" s="23"/>
      <c r="O14449" s="24"/>
      <c r="P14449" s="19"/>
      <c r="Q14449" s="19"/>
      <c r="R14449" s="19"/>
      <c r="U14449" s="27"/>
      <c r="Y14449" s="9" t="s">
        <v>734</v>
      </c>
      <c r="Z14449" s="9" t="s">
        <v>462</v>
      </c>
      <c r="AA14449" s="9" t="s">
        <v>199</v>
      </c>
      <c r="AB14449" s="9">
        <v>5902410</v>
      </c>
      <c r="AC14449" s="9" t="s">
        <v>15222</v>
      </c>
      <c r="AD14449" s="9" t="s">
        <v>226</v>
      </c>
      <c r="AE14449" s="5">
        <f t="shared" si="472"/>
        <v>0</v>
      </c>
      <c r="AF14449" s="5" t="str">
        <f t="shared" si="473"/>
        <v>katC</v>
      </c>
      <c r="AG14449" s="153"/>
      <c r="AH14449" s="153"/>
      <c r="AI14449" t="s">
        <v>17879</v>
      </c>
      <c r="AJ14449" t="s">
        <v>17878</v>
      </c>
      <c r="AK14449" s="9" t="str">
        <f>VLOOKUP(Y14449,zdroj!D:AJ,33,0)</f>
        <v>katC</v>
      </c>
    </row>
    <row r="14450" spans="8:37" x14ac:dyDescent="0.25">
      <c r="H14450" s="8"/>
      <c r="I14450" s="8"/>
      <c r="N14450" s="23"/>
      <c r="O14450" s="24"/>
      <c r="P14450" s="19"/>
      <c r="Q14450" s="19"/>
      <c r="R14450" s="19"/>
      <c r="U14450" s="27"/>
      <c r="Y14450" s="9" t="s">
        <v>734</v>
      </c>
      <c r="Z14450" s="9" t="s">
        <v>462</v>
      </c>
      <c r="AA14450" s="9" t="s">
        <v>199</v>
      </c>
      <c r="AB14450" s="9">
        <v>5902428</v>
      </c>
      <c r="AC14450" s="9" t="s">
        <v>15223</v>
      </c>
      <c r="AD14450" s="9" t="s">
        <v>226</v>
      </c>
      <c r="AE14450" s="5">
        <f t="shared" si="472"/>
        <v>0</v>
      </c>
      <c r="AF14450" s="5" t="str">
        <f t="shared" si="473"/>
        <v>katC</v>
      </c>
      <c r="AG14450" s="153"/>
      <c r="AH14450" s="153"/>
      <c r="AI14450" t="s">
        <v>201</v>
      </c>
      <c r="AJ14450" t="s">
        <v>340</v>
      </c>
      <c r="AK14450" s="9" t="str">
        <f>VLOOKUP(Y14450,zdroj!D:AJ,33,0)</f>
        <v>katC</v>
      </c>
    </row>
    <row r="14451" spans="8:37" x14ac:dyDescent="0.25">
      <c r="H14451" s="8"/>
      <c r="I14451" s="8"/>
      <c r="N14451" s="23"/>
      <c r="O14451" s="24"/>
      <c r="P14451" s="19"/>
      <c r="Q14451" s="19"/>
      <c r="R14451" s="19"/>
      <c r="U14451" s="27"/>
      <c r="Y14451" s="9" t="s">
        <v>734</v>
      </c>
      <c r="Z14451" s="9" t="s">
        <v>462</v>
      </c>
      <c r="AA14451" s="9" t="s">
        <v>199</v>
      </c>
      <c r="AB14451" s="9">
        <v>5902444</v>
      </c>
      <c r="AC14451" s="9" t="s">
        <v>15224</v>
      </c>
      <c r="AD14451" s="9" t="s">
        <v>800</v>
      </c>
      <c r="AE14451" s="5">
        <f t="shared" si="472"/>
        <v>0</v>
      </c>
      <c r="AF14451" s="5" t="str">
        <f t="shared" si="473"/>
        <v>Pokryto</v>
      </c>
      <c r="AG14451" s="153"/>
      <c r="AH14451" s="153"/>
      <c r="AI14451" t="s">
        <v>201</v>
      </c>
      <c r="AJ14451" t="s">
        <v>800</v>
      </c>
      <c r="AK14451" s="9" t="str">
        <f>VLOOKUP(Y14451,zdroj!D:AJ,33,0)</f>
        <v>katC</v>
      </c>
    </row>
    <row r="14452" spans="8:37" x14ac:dyDescent="0.25">
      <c r="H14452" s="8"/>
      <c r="I14452" s="8"/>
      <c r="N14452" s="23"/>
      <c r="O14452" s="24"/>
      <c r="P14452" s="19"/>
      <c r="Q14452" s="19"/>
      <c r="R14452" s="19"/>
      <c r="U14452" s="27"/>
      <c r="Y14452" s="9" t="s">
        <v>734</v>
      </c>
      <c r="Z14452" s="9" t="s">
        <v>462</v>
      </c>
      <c r="AA14452" s="9" t="s">
        <v>199</v>
      </c>
      <c r="AB14452" s="9">
        <v>5902452</v>
      </c>
      <c r="AC14452" s="9" t="s">
        <v>15225</v>
      </c>
      <c r="AD14452" s="9" t="s">
        <v>800</v>
      </c>
      <c r="AE14452" s="5">
        <f t="shared" si="472"/>
        <v>0</v>
      </c>
      <c r="AF14452" s="5" t="str">
        <f t="shared" si="473"/>
        <v>Pokryto</v>
      </c>
      <c r="AG14452" s="153"/>
      <c r="AH14452" s="153"/>
      <c r="AI14452" t="s">
        <v>201</v>
      </c>
      <c r="AJ14452" t="s">
        <v>800</v>
      </c>
      <c r="AK14452" s="9" t="str">
        <f>VLOOKUP(Y14452,zdroj!D:AJ,33,0)</f>
        <v>katC</v>
      </c>
    </row>
    <row r="14453" spans="8:37" x14ac:dyDescent="0.25">
      <c r="H14453" s="8"/>
      <c r="I14453" s="8"/>
      <c r="N14453" s="23"/>
      <c r="O14453" s="24"/>
      <c r="P14453" s="19"/>
      <c r="Q14453" s="19"/>
      <c r="R14453" s="19"/>
      <c r="U14453" s="27"/>
      <c r="Y14453" s="9" t="s">
        <v>734</v>
      </c>
      <c r="Z14453" s="9" t="s">
        <v>462</v>
      </c>
      <c r="AA14453" s="9" t="s">
        <v>199</v>
      </c>
      <c r="AB14453" s="9">
        <v>5902461</v>
      </c>
      <c r="AC14453" s="9" t="s">
        <v>15226</v>
      </c>
      <c r="AD14453" s="9" t="s">
        <v>800</v>
      </c>
      <c r="AE14453" s="5">
        <f t="shared" si="472"/>
        <v>0</v>
      </c>
      <c r="AF14453" s="5" t="str">
        <f t="shared" si="473"/>
        <v>Pokryto</v>
      </c>
      <c r="AG14453" s="153"/>
      <c r="AH14453" s="153"/>
      <c r="AI14453" t="s">
        <v>201</v>
      </c>
      <c r="AJ14453" t="s">
        <v>800</v>
      </c>
      <c r="AK14453" s="9" t="str">
        <f>VLOOKUP(Y14453,zdroj!D:AJ,33,0)</f>
        <v>katC</v>
      </c>
    </row>
    <row r="14454" spans="8:37" x14ac:dyDescent="0.25">
      <c r="H14454" s="8"/>
      <c r="I14454" s="8"/>
      <c r="N14454" s="23"/>
      <c r="O14454" s="24"/>
      <c r="P14454" s="19"/>
      <c r="Q14454" s="19"/>
      <c r="R14454" s="19"/>
      <c r="U14454" s="27"/>
      <c r="Y14454" s="9" t="s">
        <v>734</v>
      </c>
      <c r="Z14454" s="9" t="s">
        <v>462</v>
      </c>
      <c r="AA14454" s="9" t="s">
        <v>199</v>
      </c>
      <c r="AB14454" s="9">
        <v>5902479</v>
      </c>
      <c r="AC14454" s="9" t="s">
        <v>15227</v>
      </c>
      <c r="AD14454" s="9" t="s">
        <v>800</v>
      </c>
      <c r="AE14454" s="5">
        <f t="shared" si="472"/>
        <v>0</v>
      </c>
      <c r="AF14454" s="5" t="str">
        <f t="shared" si="473"/>
        <v>Pokryto</v>
      </c>
      <c r="AG14454" s="153"/>
      <c r="AH14454" s="153"/>
      <c r="AI14454" t="s">
        <v>201</v>
      </c>
      <c r="AJ14454" t="s">
        <v>800</v>
      </c>
      <c r="AK14454" s="9" t="str">
        <f>VLOOKUP(Y14454,zdroj!D:AJ,33,0)</f>
        <v>katC</v>
      </c>
    </row>
    <row r="14455" spans="8:37" x14ac:dyDescent="0.25">
      <c r="H14455" s="8"/>
      <c r="I14455" s="8"/>
      <c r="N14455" s="23"/>
      <c r="O14455" s="24"/>
      <c r="P14455" s="19"/>
      <c r="Q14455" s="19"/>
      <c r="R14455" s="19"/>
      <c r="U14455" s="27"/>
      <c r="Y14455" s="9" t="s">
        <v>734</v>
      </c>
      <c r="Z14455" s="9" t="s">
        <v>462</v>
      </c>
      <c r="AA14455" s="9" t="s">
        <v>199</v>
      </c>
      <c r="AB14455" s="9">
        <v>5902487</v>
      </c>
      <c r="AC14455" s="9" t="s">
        <v>15228</v>
      </c>
      <c r="AD14455" s="9" t="s">
        <v>226</v>
      </c>
      <c r="AE14455" s="5">
        <f t="shared" si="472"/>
        <v>0</v>
      </c>
      <c r="AF14455" s="5" t="str">
        <f t="shared" si="473"/>
        <v>katC</v>
      </c>
      <c r="AG14455" s="153"/>
      <c r="AH14455" s="153"/>
      <c r="AI14455" t="s">
        <v>201</v>
      </c>
      <c r="AJ14455" t="s">
        <v>340</v>
      </c>
      <c r="AK14455" s="9" t="str">
        <f>VLOOKUP(Y14455,zdroj!D:AJ,33,0)</f>
        <v>katC</v>
      </c>
    </row>
    <row r="14456" spans="8:37" x14ac:dyDescent="0.25">
      <c r="H14456" s="8"/>
      <c r="I14456" s="8"/>
      <c r="N14456" s="23"/>
      <c r="O14456" s="24"/>
      <c r="P14456" s="19"/>
      <c r="Q14456" s="19"/>
      <c r="R14456" s="19"/>
      <c r="U14456" s="27"/>
      <c r="Y14456" s="9" t="s">
        <v>734</v>
      </c>
      <c r="Z14456" s="9" t="s">
        <v>462</v>
      </c>
      <c r="AA14456" s="9" t="s">
        <v>199</v>
      </c>
      <c r="AB14456" s="9">
        <v>5902495</v>
      </c>
      <c r="AC14456" s="9" t="s">
        <v>15229</v>
      </c>
      <c r="AD14456" s="9" t="s">
        <v>226</v>
      </c>
      <c r="AE14456" s="5">
        <f t="shared" si="472"/>
        <v>0</v>
      </c>
      <c r="AF14456" s="5" t="str">
        <f t="shared" si="473"/>
        <v>katC</v>
      </c>
      <c r="AG14456" s="153"/>
      <c r="AH14456" s="153"/>
      <c r="AI14456" t="s">
        <v>201</v>
      </c>
      <c r="AJ14456" t="s">
        <v>340</v>
      </c>
      <c r="AK14456" s="9" t="str">
        <f>VLOOKUP(Y14456,zdroj!D:AJ,33,0)</f>
        <v>katC</v>
      </c>
    </row>
    <row r="14457" spans="8:37" x14ac:dyDescent="0.25">
      <c r="H14457" s="8"/>
      <c r="I14457" s="8"/>
      <c r="N14457" s="23"/>
      <c r="O14457" s="24"/>
      <c r="P14457" s="19"/>
      <c r="Q14457" s="19"/>
      <c r="R14457" s="19"/>
      <c r="U14457" s="27"/>
      <c r="Y14457" s="9" t="s">
        <v>734</v>
      </c>
      <c r="Z14457" s="9" t="s">
        <v>462</v>
      </c>
      <c r="AA14457" s="9" t="s">
        <v>199</v>
      </c>
      <c r="AB14457" s="9">
        <v>5902509</v>
      </c>
      <c r="AC14457" s="9" t="s">
        <v>15230</v>
      </c>
      <c r="AD14457" s="9" t="s">
        <v>800</v>
      </c>
      <c r="AE14457" s="5">
        <f t="shared" si="472"/>
        <v>0</v>
      </c>
      <c r="AF14457" s="5" t="str">
        <f t="shared" si="473"/>
        <v>Pokryto</v>
      </c>
      <c r="AG14457" s="153"/>
      <c r="AH14457" s="153"/>
      <c r="AI14457" t="s">
        <v>201</v>
      </c>
      <c r="AJ14457" t="s">
        <v>800</v>
      </c>
      <c r="AK14457" s="9" t="str">
        <f>VLOOKUP(Y14457,zdroj!D:AJ,33,0)</f>
        <v>katC</v>
      </c>
    </row>
    <row r="14458" spans="8:37" x14ac:dyDescent="0.25">
      <c r="H14458" s="8"/>
      <c r="I14458" s="8"/>
      <c r="N14458" s="23"/>
      <c r="O14458" s="24"/>
      <c r="P14458" s="19"/>
      <c r="Q14458" s="19"/>
      <c r="R14458" s="19"/>
      <c r="U14458" s="27"/>
      <c r="Y14458" s="9" t="s">
        <v>734</v>
      </c>
      <c r="Z14458" s="9" t="s">
        <v>462</v>
      </c>
      <c r="AA14458" s="9" t="s">
        <v>199</v>
      </c>
      <c r="AB14458" s="9">
        <v>5902517</v>
      </c>
      <c r="AC14458" s="9" t="s">
        <v>15231</v>
      </c>
      <c r="AD14458" s="9" t="s">
        <v>226</v>
      </c>
      <c r="AE14458" s="5">
        <f t="shared" si="472"/>
        <v>0</v>
      </c>
      <c r="AF14458" s="5" t="str">
        <f t="shared" si="473"/>
        <v>katC</v>
      </c>
      <c r="AG14458" s="153"/>
      <c r="AH14458" s="153"/>
      <c r="AI14458" t="s">
        <v>201</v>
      </c>
      <c r="AJ14458" t="s">
        <v>340</v>
      </c>
      <c r="AK14458" s="9" t="str">
        <f>VLOOKUP(Y14458,zdroj!D:AJ,33,0)</f>
        <v>katC</v>
      </c>
    </row>
    <row r="14459" spans="8:37" x14ac:dyDescent="0.25">
      <c r="H14459" s="8"/>
      <c r="I14459" s="8"/>
      <c r="N14459" s="23"/>
      <c r="O14459" s="24"/>
      <c r="P14459" s="19"/>
      <c r="Q14459" s="19"/>
      <c r="R14459" s="19"/>
      <c r="U14459" s="27"/>
      <c r="Y14459" s="9" t="s">
        <v>734</v>
      </c>
      <c r="Z14459" s="9" t="s">
        <v>462</v>
      </c>
      <c r="AA14459" s="9" t="s">
        <v>199</v>
      </c>
      <c r="AB14459" s="9">
        <v>5902525</v>
      </c>
      <c r="AC14459" s="9" t="s">
        <v>15232</v>
      </c>
      <c r="AD14459" s="9" t="s">
        <v>800</v>
      </c>
      <c r="AE14459" s="5">
        <f t="shared" si="472"/>
        <v>0</v>
      </c>
      <c r="AF14459" s="5" t="str">
        <f t="shared" si="473"/>
        <v>Pokryto</v>
      </c>
      <c r="AG14459" s="153"/>
      <c r="AH14459" s="153"/>
      <c r="AI14459" t="s">
        <v>201</v>
      </c>
      <c r="AJ14459" t="s">
        <v>800</v>
      </c>
      <c r="AK14459" s="9" t="str">
        <f>VLOOKUP(Y14459,zdroj!D:AJ,33,0)</f>
        <v>katC</v>
      </c>
    </row>
    <row r="14460" spans="8:37" x14ac:dyDescent="0.25">
      <c r="H14460" s="8"/>
      <c r="I14460" s="8"/>
      <c r="N14460" s="23"/>
      <c r="O14460" s="24"/>
      <c r="P14460" s="19"/>
      <c r="Q14460" s="19"/>
      <c r="R14460" s="19"/>
      <c r="U14460" s="27"/>
      <c r="Y14460" s="9" t="s">
        <v>734</v>
      </c>
      <c r="Z14460" s="9" t="s">
        <v>462</v>
      </c>
      <c r="AA14460" s="9" t="s">
        <v>199</v>
      </c>
      <c r="AB14460" s="9">
        <v>5902533</v>
      </c>
      <c r="AC14460" s="9" t="s">
        <v>15233</v>
      </c>
      <c r="AD14460" s="9" t="s">
        <v>800</v>
      </c>
      <c r="AE14460" s="5">
        <f t="shared" si="472"/>
        <v>0</v>
      </c>
      <c r="AF14460" s="5" t="str">
        <f t="shared" si="473"/>
        <v>Pokryto</v>
      </c>
      <c r="AG14460" s="153"/>
      <c r="AH14460" s="153"/>
      <c r="AI14460" t="s">
        <v>201</v>
      </c>
      <c r="AJ14460" t="s">
        <v>800</v>
      </c>
      <c r="AK14460" s="9" t="str">
        <f>VLOOKUP(Y14460,zdroj!D:AJ,33,0)</f>
        <v>katC</v>
      </c>
    </row>
    <row r="14461" spans="8:37" x14ac:dyDescent="0.25">
      <c r="H14461" s="8"/>
      <c r="I14461" s="8"/>
      <c r="N14461" s="23"/>
      <c r="O14461" s="24"/>
      <c r="P14461" s="19"/>
      <c r="Q14461" s="19"/>
      <c r="R14461" s="19"/>
      <c r="U14461" s="27"/>
      <c r="Y14461" s="9" t="s">
        <v>734</v>
      </c>
      <c r="Z14461" s="9" t="s">
        <v>462</v>
      </c>
      <c r="AA14461" s="9" t="s">
        <v>199</v>
      </c>
      <c r="AB14461" s="9">
        <v>5902541</v>
      </c>
      <c r="AC14461" s="9" t="s">
        <v>15234</v>
      </c>
      <c r="AD14461" s="9" t="s">
        <v>800</v>
      </c>
      <c r="AE14461" s="5">
        <f t="shared" si="472"/>
        <v>0</v>
      </c>
      <c r="AF14461" s="5" t="str">
        <f t="shared" si="473"/>
        <v>Pokryto</v>
      </c>
      <c r="AG14461" s="153"/>
      <c r="AH14461" s="153"/>
      <c r="AI14461" t="s">
        <v>201</v>
      </c>
      <c r="AJ14461" t="s">
        <v>800</v>
      </c>
      <c r="AK14461" s="9" t="str">
        <f>VLOOKUP(Y14461,zdroj!D:AJ,33,0)</f>
        <v>katC</v>
      </c>
    </row>
    <row r="14462" spans="8:37" x14ac:dyDescent="0.25">
      <c r="H14462" s="8"/>
      <c r="I14462" s="8"/>
      <c r="N14462" s="23"/>
      <c r="O14462" s="24"/>
      <c r="P14462" s="19"/>
      <c r="Q14462" s="19"/>
      <c r="R14462" s="19"/>
      <c r="U14462" s="27"/>
      <c r="Y14462" s="9" t="s">
        <v>734</v>
      </c>
      <c r="Z14462" s="9" t="s">
        <v>462</v>
      </c>
      <c r="AA14462" s="9" t="s">
        <v>199</v>
      </c>
      <c r="AB14462" s="9">
        <v>5902550</v>
      </c>
      <c r="AC14462" s="9" t="s">
        <v>15235</v>
      </c>
      <c r="AD14462" s="9" t="s">
        <v>226</v>
      </c>
      <c r="AE14462" s="5">
        <f t="shared" si="472"/>
        <v>0</v>
      </c>
      <c r="AF14462" s="5" t="str">
        <f t="shared" si="473"/>
        <v>katC</v>
      </c>
      <c r="AG14462" s="153"/>
      <c r="AH14462" s="153"/>
      <c r="AI14462" t="s">
        <v>201</v>
      </c>
      <c r="AJ14462" t="s">
        <v>340</v>
      </c>
      <c r="AK14462" s="9" t="str">
        <f>VLOOKUP(Y14462,zdroj!D:AJ,33,0)</f>
        <v>katC</v>
      </c>
    </row>
    <row r="14463" spans="8:37" x14ac:dyDescent="0.25">
      <c r="H14463" s="8"/>
      <c r="I14463" s="8"/>
      <c r="N14463" s="23"/>
      <c r="O14463" s="24"/>
      <c r="P14463" s="19"/>
      <c r="Q14463" s="19"/>
      <c r="R14463" s="19"/>
      <c r="U14463" s="27"/>
      <c r="Y14463" s="9" t="s">
        <v>734</v>
      </c>
      <c r="Z14463" s="9" t="s">
        <v>462</v>
      </c>
      <c r="AA14463" s="9" t="s">
        <v>199</v>
      </c>
      <c r="AB14463" s="9">
        <v>5901839</v>
      </c>
      <c r="AC14463" s="9" t="s">
        <v>15236</v>
      </c>
      <c r="AD14463" s="9" t="s">
        <v>800</v>
      </c>
      <c r="AE14463" s="5">
        <f t="shared" si="472"/>
        <v>0</v>
      </c>
      <c r="AF14463" s="5" t="str">
        <f t="shared" si="473"/>
        <v>Pokryto</v>
      </c>
      <c r="AG14463" s="153"/>
      <c r="AH14463" s="153"/>
      <c r="AI14463" t="s">
        <v>201</v>
      </c>
      <c r="AJ14463" t="s">
        <v>800</v>
      </c>
      <c r="AK14463" s="9" t="str">
        <f>VLOOKUP(Y14463,zdroj!D:AJ,33,0)</f>
        <v>katC</v>
      </c>
    </row>
    <row r="14464" spans="8:37" x14ac:dyDescent="0.25">
      <c r="H14464" s="8"/>
      <c r="I14464" s="8"/>
      <c r="N14464" s="23"/>
      <c r="O14464" s="24"/>
      <c r="P14464" s="19"/>
      <c r="Q14464" s="19"/>
      <c r="R14464" s="19"/>
      <c r="U14464" s="27"/>
      <c r="Y14464" s="9" t="s">
        <v>734</v>
      </c>
      <c r="Z14464" s="9" t="s">
        <v>462</v>
      </c>
      <c r="AA14464" s="9" t="s">
        <v>199</v>
      </c>
      <c r="AB14464" s="9">
        <v>5902568</v>
      </c>
      <c r="AC14464" s="9" t="s">
        <v>15237</v>
      </c>
      <c r="AD14464" s="9" t="s">
        <v>800</v>
      </c>
      <c r="AE14464" s="5">
        <f t="shared" si="472"/>
        <v>0</v>
      </c>
      <c r="AF14464" s="5" t="str">
        <f t="shared" si="473"/>
        <v>Pokryto</v>
      </c>
      <c r="AG14464" s="153"/>
      <c r="AH14464" s="153"/>
      <c r="AI14464" t="s">
        <v>201</v>
      </c>
      <c r="AJ14464" t="s">
        <v>800</v>
      </c>
      <c r="AK14464" s="9" t="str">
        <f>VLOOKUP(Y14464,zdroj!D:AJ,33,0)</f>
        <v>katC</v>
      </c>
    </row>
    <row r="14465" spans="8:37" x14ac:dyDescent="0.25">
      <c r="H14465" s="8"/>
      <c r="I14465" s="8"/>
      <c r="N14465" s="23"/>
      <c r="O14465" s="24"/>
      <c r="P14465" s="19"/>
      <c r="Q14465" s="19"/>
      <c r="R14465" s="19"/>
      <c r="U14465" s="27"/>
      <c r="Y14465" s="9" t="s">
        <v>734</v>
      </c>
      <c r="Z14465" s="9" t="s">
        <v>462</v>
      </c>
      <c r="AA14465" s="9" t="s">
        <v>199</v>
      </c>
      <c r="AB14465" s="9">
        <v>5902576</v>
      </c>
      <c r="AC14465" s="9" t="s">
        <v>15238</v>
      </c>
      <c r="AD14465" s="9" t="s">
        <v>800</v>
      </c>
      <c r="AE14465" s="5">
        <f t="shared" si="472"/>
        <v>0</v>
      </c>
      <c r="AF14465" s="5" t="str">
        <f t="shared" si="473"/>
        <v>Pokryto</v>
      </c>
      <c r="AG14465" s="153"/>
      <c r="AH14465" s="153"/>
      <c r="AI14465" t="s">
        <v>201</v>
      </c>
      <c r="AJ14465" t="s">
        <v>800</v>
      </c>
      <c r="AK14465" s="9" t="str">
        <f>VLOOKUP(Y14465,zdroj!D:AJ,33,0)</f>
        <v>katC</v>
      </c>
    </row>
    <row r="14466" spans="8:37" x14ac:dyDescent="0.25">
      <c r="H14466" s="8"/>
      <c r="I14466" s="8"/>
      <c r="N14466" s="23"/>
      <c r="O14466" s="24"/>
      <c r="P14466" s="19"/>
      <c r="Q14466" s="19"/>
      <c r="R14466" s="19"/>
      <c r="U14466" s="27"/>
      <c r="Y14466" s="9" t="s">
        <v>734</v>
      </c>
      <c r="Z14466" s="9" t="s">
        <v>462</v>
      </c>
      <c r="AA14466" s="9" t="s">
        <v>199</v>
      </c>
      <c r="AB14466" s="9">
        <v>5902584</v>
      </c>
      <c r="AC14466" s="9" t="s">
        <v>15239</v>
      </c>
      <c r="AD14466" s="9" t="s">
        <v>800</v>
      </c>
      <c r="AE14466" s="5">
        <f t="shared" si="472"/>
        <v>0</v>
      </c>
      <c r="AF14466" s="5" t="str">
        <f t="shared" si="473"/>
        <v>Pokryto</v>
      </c>
      <c r="AG14466" s="153"/>
      <c r="AH14466" s="153"/>
      <c r="AI14466" t="s">
        <v>201</v>
      </c>
      <c r="AJ14466" t="s">
        <v>800</v>
      </c>
      <c r="AK14466" s="9" t="str">
        <f>VLOOKUP(Y14466,zdroj!D:AJ,33,0)</f>
        <v>katC</v>
      </c>
    </row>
    <row r="14467" spans="8:37" x14ac:dyDescent="0.25">
      <c r="H14467" s="8"/>
      <c r="I14467" s="8"/>
      <c r="N14467" s="23"/>
      <c r="O14467" s="24"/>
      <c r="P14467" s="19"/>
      <c r="Q14467" s="19"/>
      <c r="R14467" s="19"/>
      <c r="U14467" s="27"/>
      <c r="Y14467" s="9" t="s">
        <v>734</v>
      </c>
      <c r="Z14467" s="9" t="s">
        <v>462</v>
      </c>
      <c r="AA14467" s="9" t="s">
        <v>199</v>
      </c>
      <c r="AB14467" s="9">
        <v>5902592</v>
      </c>
      <c r="AC14467" s="9" t="s">
        <v>15240</v>
      </c>
      <c r="AD14467" s="9" t="s">
        <v>226</v>
      </c>
      <c r="AE14467" s="5">
        <f t="shared" si="472"/>
        <v>0</v>
      </c>
      <c r="AF14467" s="5" t="str">
        <f t="shared" si="473"/>
        <v>katC</v>
      </c>
      <c r="AG14467" s="153"/>
      <c r="AH14467" s="153"/>
      <c r="AI14467" t="s">
        <v>17880</v>
      </c>
      <c r="AJ14467" t="s">
        <v>17878</v>
      </c>
      <c r="AK14467" s="9" t="str">
        <f>VLOOKUP(Y14467,zdroj!D:AJ,33,0)</f>
        <v>katC</v>
      </c>
    </row>
    <row r="14468" spans="8:37" x14ac:dyDescent="0.25">
      <c r="H14468" s="8"/>
      <c r="I14468" s="8"/>
      <c r="N14468" s="23"/>
      <c r="O14468" s="24"/>
      <c r="P14468" s="19"/>
      <c r="Q14468" s="19"/>
      <c r="R14468" s="19"/>
      <c r="U14468" s="27"/>
      <c r="Y14468" s="9" t="s">
        <v>734</v>
      </c>
      <c r="Z14468" s="9" t="s">
        <v>462</v>
      </c>
      <c r="AA14468" s="9" t="s">
        <v>199</v>
      </c>
      <c r="AB14468" s="9">
        <v>5902606</v>
      </c>
      <c r="AC14468" s="9" t="s">
        <v>15241</v>
      </c>
      <c r="AD14468" s="9" t="s">
        <v>800</v>
      </c>
      <c r="AE14468" s="5">
        <f t="shared" si="472"/>
        <v>0</v>
      </c>
      <c r="AF14468" s="5" t="str">
        <f t="shared" si="473"/>
        <v>Pokryto</v>
      </c>
      <c r="AG14468" s="153"/>
      <c r="AH14468" s="153"/>
      <c r="AI14468" t="s">
        <v>201</v>
      </c>
      <c r="AJ14468" t="s">
        <v>800</v>
      </c>
      <c r="AK14468" s="9" t="str">
        <f>VLOOKUP(Y14468,zdroj!D:AJ,33,0)</f>
        <v>katC</v>
      </c>
    </row>
    <row r="14469" spans="8:37" x14ac:dyDescent="0.25">
      <c r="H14469" s="8"/>
      <c r="I14469" s="8"/>
      <c r="N14469" s="23"/>
      <c r="O14469" s="24"/>
      <c r="P14469" s="19"/>
      <c r="Q14469" s="19"/>
      <c r="R14469" s="19"/>
      <c r="U14469" s="27"/>
      <c r="Y14469" s="9" t="s">
        <v>734</v>
      </c>
      <c r="Z14469" s="9" t="s">
        <v>462</v>
      </c>
      <c r="AA14469" s="9" t="s">
        <v>199</v>
      </c>
      <c r="AB14469" s="9">
        <v>5902614</v>
      </c>
      <c r="AC14469" s="9" t="s">
        <v>15242</v>
      </c>
      <c r="AD14469" s="9" t="s">
        <v>800</v>
      </c>
      <c r="AE14469" s="5">
        <f t="shared" si="472"/>
        <v>0</v>
      </c>
      <c r="AF14469" s="5" t="str">
        <f t="shared" si="473"/>
        <v>Pokryto</v>
      </c>
      <c r="AG14469" s="153"/>
      <c r="AH14469" s="153"/>
      <c r="AI14469" t="s">
        <v>201</v>
      </c>
      <c r="AJ14469" t="s">
        <v>800</v>
      </c>
      <c r="AK14469" s="9" t="str">
        <f>VLOOKUP(Y14469,zdroj!D:AJ,33,0)</f>
        <v>katC</v>
      </c>
    </row>
    <row r="14470" spans="8:37" x14ac:dyDescent="0.25">
      <c r="H14470" s="8"/>
      <c r="I14470" s="8"/>
      <c r="N14470" s="23"/>
      <c r="O14470" s="24"/>
      <c r="P14470" s="19"/>
      <c r="Q14470" s="19"/>
      <c r="R14470" s="19"/>
      <c r="U14470" s="27"/>
      <c r="Y14470" s="9" t="s">
        <v>734</v>
      </c>
      <c r="Z14470" s="9" t="s">
        <v>462</v>
      </c>
      <c r="AA14470" s="9" t="s">
        <v>199</v>
      </c>
      <c r="AB14470" s="9">
        <v>5902622</v>
      </c>
      <c r="AC14470" s="9" t="s">
        <v>15243</v>
      </c>
      <c r="AD14470" s="9" t="s">
        <v>800</v>
      </c>
      <c r="AE14470" s="5">
        <f t="shared" si="472"/>
        <v>0</v>
      </c>
      <c r="AF14470" s="5" t="str">
        <f t="shared" si="473"/>
        <v>Pokryto</v>
      </c>
      <c r="AG14470" s="153"/>
      <c r="AH14470" s="153"/>
      <c r="AI14470" t="s">
        <v>201</v>
      </c>
      <c r="AJ14470" t="s">
        <v>800</v>
      </c>
      <c r="AK14470" s="9" t="str">
        <f>VLOOKUP(Y14470,zdroj!D:AJ,33,0)</f>
        <v>katC</v>
      </c>
    </row>
    <row r="14471" spans="8:37" x14ac:dyDescent="0.25">
      <c r="H14471" s="8"/>
      <c r="I14471" s="8"/>
      <c r="N14471" s="23"/>
      <c r="O14471" s="24"/>
      <c r="P14471" s="19"/>
      <c r="Q14471" s="19"/>
      <c r="R14471" s="19"/>
      <c r="U14471" s="27"/>
      <c r="Y14471" s="9" t="s">
        <v>734</v>
      </c>
      <c r="Z14471" s="9" t="s">
        <v>462</v>
      </c>
      <c r="AA14471" s="9" t="s">
        <v>199</v>
      </c>
      <c r="AB14471" s="9">
        <v>5902631</v>
      </c>
      <c r="AC14471" s="9" t="s">
        <v>15244</v>
      </c>
      <c r="AD14471" s="9" t="s">
        <v>800</v>
      </c>
      <c r="AE14471" s="5">
        <f t="shared" si="472"/>
        <v>0</v>
      </c>
      <c r="AF14471" s="5" t="str">
        <f t="shared" si="473"/>
        <v>Pokryto</v>
      </c>
      <c r="AG14471" s="153"/>
      <c r="AH14471" s="153"/>
      <c r="AI14471" t="s">
        <v>201</v>
      </c>
      <c r="AJ14471" t="s">
        <v>800</v>
      </c>
      <c r="AK14471" s="9" t="str">
        <f>VLOOKUP(Y14471,zdroj!D:AJ,33,0)</f>
        <v>katC</v>
      </c>
    </row>
    <row r="14472" spans="8:37" x14ac:dyDescent="0.25">
      <c r="H14472" s="8"/>
      <c r="I14472" s="8"/>
      <c r="N14472" s="23"/>
      <c r="O14472" s="24"/>
      <c r="P14472" s="19"/>
      <c r="Q14472" s="19"/>
      <c r="R14472" s="19"/>
      <c r="U14472" s="27"/>
      <c r="Y14472" s="9" t="s">
        <v>734</v>
      </c>
      <c r="Z14472" s="9" t="s">
        <v>462</v>
      </c>
      <c r="AA14472" s="9" t="s">
        <v>199</v>
      </c>
      <c r="AB14472" s="9">
        <v>5902649</v>
      </c>
      <c r="AC14472" s="9" t="s">
        <v>15245</v>
      </c>
      <c r="AD14472" s="9" t="s">
        <v>800</v>
      </c>
      <c r="AE14472" s="5">
        <f t="shared" si="472"/>
        <v>0</v>
      </c>
      <c r="AF14472" s="5" t="str">
        <f t="shared" si="473"/>
        <v>Pokryto</v>
      </c>
      <c r="AG14472" s="153"/>
      <c r="AH14472" s="153"/>
      <c r="AI14472" t="s">
        <v>201</v>
      </c>
      <c r="AJ14472" t="s">
        <v>800</v>
      </c>
      <c r="AK14472" s="9" t="str">
        <f>VLOOKUP(Y14472,zdroj!D:AJ,33,0)</f>
        <v>katC</v>
      </c>
    </row>
    <row r="14473" spans="8:37" x14ac:dyDescent="0.25">
      <c r="H14473" s="8"/>
      <c r="I14473" s="8"/>
      <c r="N14473" s="23"/>
      <c r="O14473" s="24"/>
      <c r="P14473" s="19"/>
      <c r="Q14473" s="19"/>
      <c r="R14473" s="19"/>
      <c r="U14473" s="27"/>
      <c r="Y14473" s="9" t="s">
        <v>734</v>
      </c>
      <c r="Z14473" s="9" t="s">
        <v>462</v>
      </c>
      <c r="AA14473" s="9" t="s">
        <v>199</v>
      </c>
      <c r="AB14473" s="9">
        <v>5902657</v>
      </c>
      <c r="AC14473" s="9" t="s">
        <v>15246</v>
      </c>
      <c r="AD14473" s="9" t="s">
        <v>800</v>
      </c>
      <c r="AE14473" s="5">
        <f t="shared" si="472"/>
        <v>0</v>
      </c>
      <c r="AF14473" s="5" t="str">
        <f t="shared" si="473"/>
        <v>Pokryto</v>
      </c>
      <c r="AG14473" s="153"/>
      <c r="AH14473" s="153"/>
      <c r="AI14473" t="s">
        <v>201</v>
      </c>
      <c r="AJ14473" t="s">
        <v>800</v>
      </c>
      <c r="AK14473" s="9" t="str">
        <f>VLOOKUP(Y14473,zdroj!D:AJ,33,0)</f>
        <v>katC</v>
      </c>
    </row>
    <row r="14474" spans="8:37" x14ac:dyDescent="0.25">
      <c r="H14474" s="8"/>
      <c r="I14474" s="8"/>
      <c r="N14474" s="23"/>
      <c r="O14474" s="24"/>
      <c r="P14474" s="19"/>
      <c r="Q14474" s="19"/>
      <c r="R14474" s="19"/>
      <c r="U14474" s="27"/>
      <c r="Y14474" s="9" t="s">
        <v>734</v>
      </c>
      <c r="Z14474" s="9" t="s">
        <v>462</v>
      </c>
      <c r="AA14474" s="9" t="s">
        <v>199</v>
      </c>
      <c r="AB14474" s="9">
        <v>5902665</v>
      </c>
      <c r="AC14474" s="9" t="s">
        <v>15247</v>
      </c>
      <c r="AD14474" s="9" t="s">
        <v>800</v>
      </c>
      <c r="AE14474" s="5">
        <f t="shared" ref="AE14474:AE14537" si="474">VLOOKUP(Y14474,K:T,10,0)</f>
        <v>0</v>
      </c>
      <c r="AF14474" s="5" t="str">
        <f t="shared" ref="AF14474:AF14537" si="475">IF(AE14474="A",IF(AD14474="katA","katB",AD14474),AD14474)</f>
        <v>Pokryto</v>
      </c>
      <c r="AG14474" s="153"/>
      <c r="AH14474" s="153"/>
      <c r="AI14474" t="s">
        <v>201</v>
      </c>
      <c r="AJ14474" t="s">
        <v>800</v>
      </c>
      <c r="AK14474" s="9" t="str">
        <f>VLOOKUP(Y14474,zdroj!D:AJ,33,0)</f>
        <v>katC</v>
      </c>
    </row>
    <row r="14475" spans="8:37" x14ac:dyDescent="0.25">
      <c r="H14475" s="8"/>
      <c r="I14475" s="8"/>
      <c r="N14475" s="23"/>
      <c r="O14475" s="24"/>
      <c r="P14475" s="19"/>
      <c r="Q14475" s="19"/>
      <c r="R14475" s="19"/>
      <c r="U14475" s="27"/>
      <c r="Y14475" s="9" t="s">
        <v>734</v>
      </c>
      <c r="Z14475" s="9" t="s">
        <v>462</v>
      </c>
      <c r="AA14475" s="9" t="s">
        <v>199</v>
      </c>
      <c r="AB14475" s="9">
        <v>5902673</v>
      </c>
      <c r="AC14475" s="9" t="s">
        <v>15248</v>
      </c>
      <c r="AD14475" s="9" t="s">
        <v>800</v>
      </c>
      <c r="AE14475" s="5">
        <f t="shared" si="474"/>
        <v>0</v>
      </c>
      <c r="AF14475" s="5" t="str">
        <f t="shared" si="475"/>
        <v>Pokryto</v>
      </c>
      <c r="AG14475" s="153"/>
      <c r="AH14475" s="153"/>
      <c r="AI14475" t="s">
        <v>201</v>
      </c>
      <c r="AJ14475" t="s">
        <v>800</v>
      </c>
      <c r="AK14475" s="9" t="str">
        <f>VLOOKUP(Y14475,zdroj!D:AJ,33,0)</f>
        <v>katC</v>
      </c>
    </row>
    <row r="14476" spans="8:37" x14ac:dyDescent="0.25">
      <c r="H14476" s="8"/>
      <c r="I14476" s="8"/>
      <c r="N14476" s="23"/>
      <c r="O14476" s="24"/>
      <c r="P14476" s="19"/>
      <c r="Q14476" s="19"/>
      <c r="R14476" s="19"/>
      <c r="U14476" s="27"/>
      <c r="Y14476" s="9" t="s">
        <v>734</v>
      </c>
      <c r="Z14476" s="9" t="s">
        <v>462</v>
      </c>
      <c r="AA14476" s="9" t="s">
        <v>199</v>
      </c>
      <c r="AB14476" s="9">
        <v>5902681</v>
      </c>
      <c r="AC14476" s="9" t="s">
        <v>15249</v>
      </c>
      <c r="AD14476" s="9" t="s">
        <v>800</v>
      </c>
      <c r="AE14476" s="5">
        <f t="shared" si="474"/>
        <v>0</v>
      </c>
      <c r="AF14476" s="5" t="str">
        <f t="shared" si="475"/>
        <v>Pokryto</v>
      </c>
      <c r="AG14476" s="153"/>
      <c r="AH14476" s="153"/>
      <c r="AI14476" t="s">
        <v>201</v>
      </c>
      <c r="AJ14476" t="s">
        <v>800</v>
      </c>
      <c r="AK14476" s="9" t="str">
        <f>VLOOKUP(Y14476,zdroj!D:AJ,33,0)</f>
        <v>katC</v>
      </c>
    </row>
    <row r="14477" spans="8:37" x14ac:dyDescent="0.25">
      <c r="H14477" s="8"/>
      <c r="I14477" s="8"/>
      <c r="N14477" s="23"/>
      <c r="O14477" s="24"/>
      <c r="P14477" s="19"/>
      <c r="Q14477" s="19"/>
      <c r="R14477" s="19"/>
      <c r="U14477" s="27"/>
      <c r="Y14477" s="9" t="s">
        <v>734</v>
      </c>
      <c r="Z14477" s="9" t="s">
        <v>462</v>
      </c>
      <c r="AA14477" s="9" t="s">
        <v>199</v>
      </c>
      <c r="AB14477" s="9">
        <v>5902690</v>
      </c>
      <c r="AC14477" s="9" t="s">
        <v>15250</v>
      </c>
      <c r="AD14477" s="9" t="s">
        <v>800</v>
      </c>
      <c r="AE14477" s="5">
        <f t="shared" si="474"/>
        <v>0</v>
      </c>
      <c r="AF14477" s="5" t="str">
        <f t="shared" si="475"/>
        <v>Pokryto</v>
      </c>
      <c r="AG14477" s="153"/>
      <c r="AH14477" s="153"/>
      <c r="AI14477" t="s">
        <v>201</v>
      </c>
      <c r="AJ14477" t="s">
        <v>800</v>
      </c>
      <c r="AK14477" s="9" t="str">
        <f>VLOOKUP(Y14477,zdroj!D:AJ,33,0)</f>
        <v>katC</v>
      </c>
    </row>
    <row r="14478" spans="8:37" x14ac:dyDescent="0.25">
      <c r="H14478" s="8"/>
      <c r="I14478" s="8"/>
      <c r="N14478" s="23"/>
      <c r="O14478" s="24"/>
      <c r="P14478" s="19"/>
      <c r="Q14478" s="19"/>
      <c r="R14478" s="19"/>
      <c r="U14478" s="27"/>
      <c r="Y14478" s="9" t="s">
        <v>734</v>
      </c>
      <c r="Z14478" s="9" t="s">
        <v>462</v>
      </c>
      <c r="AA14478" s="9" t="s">
        <v>199</v>
      </c>
      <c r="AB14478" s="9">
        <v>5902703</v>
      </c>
      <c r="AC14478" s="9" t="s">
        <v>15251</v>
      </c>
      <c r="AD14478" s="9" t="s">
        <v>800</v>
      </c>
      <c r="AE14478" s="5">
        <f t="shared" si="474"/>
        <v>0</v>
      </c>
      <c r="AF14478" s="5" t="str">
        <f t="shared" si="475"/>
        <v>Pokryto</v>
      </c>
      <c r="AG14478" s="153"/>
      <c r="AH14478" s="153"/>
      <c r="AI14478" t="s">
        <v>201</v>
      </c>
      <c r="AJ14478" t="s">
        <v>800</v>
      </c>
      <c r="AK14478" s="9" t="str">
        <f>VLOOKUP(Y14478,zdroj!D:AJ,33,0)</f>
        <v>katC</v>
      </c>
    </row>
    <row r="14479" spans="8:37" x14ac:dyDescent="0.25">
      <c r="H14479" s="8"/>
      <c r="I14479" s="8"/>
      <c r="N14479" s="23"/>
      <c r="O14479" s="24"/>
      <c r="P14479" s="19"/>
      <c r="Q14479" s="19"/>
      <c r="R14479" s="19"/>
      <c r="U14479" s="27"/>
      <c r="Y14479" s="9" t="s">
        <v>734</v>
      </c>
      <c r="Z14479" s="9" t="s">
        <v>462</v>
      </c>
      <c r="AA14479" s="9" t="s">
        <v>199</v>
      </c>
      <c r="AB14479" s="9">
        <v>5902711</v>
      </c>
      <c r="AC14479" s="9" t="s">
        <v>15252</v>
      </c>
      <c r="AD14479" s="9" t="s">
        <v>800</v>
      </c>
      <c r="AE14479" s="5">
        <f t="shared" si="474"/>
        <v>0</v>
      </c>
      <c r="AF14479" s="5" t="str">
        <f t="shared" si="475"/>
        <v>Pokryto</v>
      </c>
      <c r="AG14479" s="153"/>
      <c r="AH14479" s="153"/>
      <c r="AI14479" t="s">
        <v>201</v>
      </c>
      <c r="AJ14479" t="s">
        <v>800</v>
      </c>
      <c r="AK14479" s="9" t="str">
        <f>VLOOKUP(Y14479,zdroj!D:AJ,33,0)</f>
        <v>katC</v>
      </c>
    </row>
    <row r="14480" spans="8:37" x14ac:dyDescent="0.25">
      <c r="H14480" s="8"/>
      <c r="I14480" s="8"/>
      <c r="N14480" s="23"/>
      <c r="O14480" s="24"/>
      <c r="P14480" s="19"/>
      <c r="Q14480" s="19"/>
      <c r="R14480" s="19"/>
      <c r="U14480" s="27"/>
      <c r="Y14480" s="9" t="s">
        <v>734</v>
      </c>
      <c r="Z14480" s="9" t="s">
        <v>462</v>
      </c>
      <c r="AA14480" s="9" t="s">
        <v>199</v>
      </c>
      <c r="AB14480" s="9">
        <v>5902720</v>
      </c>
      <c r="AC14480" s="9" t="s">
        <v>15253</v>
      </c>
      <c r="AD14480" s="9" t="s">
        <v>800</v>
      </c>
      <c r="AE14480" s="5">
        <f t="shared" si="474"/>
        <v>0</v>
      </c>
      <c r="AF14480" s="5" t="str">
        <f t="shared" si="475"/>
        <v>Pokryto</v>
      </c>
      <c r="AG14480" s="153"/>
      <c r="AH14480" s="153"/>
      <c r="AI14480" t="s">
        <v>201</v>
      </c>
      <c r="AJ14480" t="s">
        <v>800</v>
      </c>
      <c r="AK14480" s="9" t="str">
        <f>VLOOKUP(Y14480,zdroj!D:AJ,33,0)</f>
        <v>katC</v>
      </c>
    </row>
    <row r="14481" spans="8:37" x14ac:dyDescent="0.25">
      <c r="H14481" s="8"/>
      <c r="I14481" s="8"/>
      <c r="N14481" s="23"/>
      <c r="O14481" s="24"/>
      <c r="P14481" s="19"/>
      <c r="Q14481" s="19"/>
      <c r="R14481" s="19"/>
      <c r="U14481" s="27"/>
      <c r="Y14481" s="9" t="s">
        <v>734</v>
      </c>
      <c r="Z14481" s="9" t="s">
        <v>462</v>
      </c>
      <c r="AA14481" s="9" t="s">
        <v>199</v>
      </c>
      <c r="AB14481" s="9">
        <v>5901847</v>
      </c>
      <c r="AC14481" s="9" t="s">
        <v>15254</v>
      </c>
      <c r="AD14481" s="9" t="s">
        <v>226</v>
      </c>
      <c r="AE14481" s="5">
        <f t="shared" si="474"/>
        <v>0</v>
      </c>
      <c r="AF14481" s="5" t="str">
        <f t="shared" si="475"/>
        <v>katC</v>
      </c>
      <c r="AG14481" s="153"/>
      <c r="AH14481" s="153"/>
      <c r="AI14481" t="s">
        <v>201</v>
      </c>
      <c r="AJ14481" t="s">
        <v>340</v>
      </c>
      <c r="AK14481" s="9" t="str">
        <f>VLOOKUP(Y14481,zdroj!D:AJ,33,0)</f>
        <v>katC</v>
      </c>
    </row>
    <row r="14482" spans="8:37" x14ac:dyDescent="0.25">
      <c r="H14482" s="8"/>
      <c r="I14482" s="8"/>
      <c r="N14482" s="23"/>
      <c r="O14482" s="24"/>
      <c r="P14482" s="19"/>
      <c r="Q14482" s="19"/>
      <c r="R14482" s="19"/>
      <c r="U14482" s="27"/>
      <c r="Y14482" s="9" t="s">
        <v>734</v>
      </c>
      <c r="Z14482" s="9" t="s">
        <v>462</v>
      </c>
      <c r="AA14482" s="9" t="s">
        <v>199</v>
      </c>
      <c r="AB14482" s="9">
        <v>5902738</v>
      </c>
      <c r="AC14482" s="9" t="s">
        <v>15255</v>
      </c>
      <c r="AD14482" s="9" t="s">
        <v>226</v>
      </c>
      <c r="AE14482" s="5">
        <f t="shared" si="474"/>
        <v>0</v>
      </c>
      <c r="AF14482" s="5" t="str">
        <f t="shared" si="475"/>
        <v>katC</v>
      </c>
      <c r="AG14482" s="153"/>
      <c r="AH14482" s="153"/>
      <c r="AI14482" t="s">
        <v>201</v>
      </c>
      <c r="AJ14482" t="s">
        <v>340</v>
      </c>
      <c r="AK14482" s="9" t="str">
        <f>VLOOKUP(Y14482,zdroj!D:AJ,33,0)</f>
        <v>katC</v>
      </c>
    </row>
    <row r="14483" spans="8:37" x14ac:dyDescent="0.25">
      <c r="H14483" s="8"/>
      <c r="I14483" s="8"/>
      <c r="N14483" s="23"/>
      <c r="O14483" s="24"/>
      <c r="P14483" s="19"/>
      <c r="Q14483" s="19"/>
      <c r="R14483" s="19"/>
      <c r="U14483" s="27"/>
      <c r="Y14483" s="9" t="s">
        <v>734</v>
      </c>
      <c r="Z14483" s="9" t="s">
        <v>462</v>
      </c>
      <c r="AA14483" s="9" t="s">
        <v>199</v>
      </c>
      <c r="AB14483" s="9">
        <v>5902746</v>
      </c>
      <c r="AC14483" s="9" t="s">
        <v>15256</v>
      </c>
      <c r="AD14483" s="9" t="s">
        <v>800</v>
      </c>
      <c r="AE14483" s="5">
        <f t="shared" si="474"/>
        <v>0</v>
      </c>
      <c r="AF14483" s="5" t="str">
        <f t="shared" si="475"/>
        <v>Pokryto</v>
      </c>
      <c r="AG14483" s="153"/>
      <c r="AH14483" s="153"/>
      <c r="AI14483" t="s">
        <v>201</v>
      </c>
      <c r="AJ14483" t="s">
        <v>800</v>
      </c>
      <c r="AK14483" s="9" t="str">
        <f>VLOOKUP(Y14483,zdroj!D:AJ,33,0)</f>
        <v>katC</v>
      </c>
    </row>
    <row r="14484" spans="8:37" x14ac:dyDescent="0.25">
      <c r="H14484" s="8"/>
      <c r="I14484" s="8"/>
      <c r="N14484" s="23"/>
      <c r="O14484" s="24"/>
      <c r="P14484" s="19"/>
      <c r="Q14484" s="19"/>
      <c r="R14484" s="19"/>
      <c r="U14484" s="27"/>
      <c r="Y14484" s="9" t="s">
        <v>734</v>
      </c>
      <c r="Z14484" s="9" t="s">
        <v>462</v>
      </c>
      <c r="AA14484" s="9" t="s">
        <v>199</v>
      </c>
      <c r="AB14484" s="9">
        <v>5902754</v>
      </c>
      <c r="AC14484" s="9" t="s">
        <v>15257</v>
      </c>
      <c r="AD14484" s="9" t="s">
        <v>800</v>
      </c>
      <c r="AE14484" s="5">
        <f t="shared" si="474"/>
        <v>0</v>
      </c>
      <c r="AF14484" s="5" t="str">
        <f t="shared" si="475"/>
        <v>Pokryto</v>
      </c>
      <c r="AG14484" s="153"/>
      <c r="AH14484" s="153"/>
      <c r="AI14484" t="s">
        <v>201</v>
      </c>
      <c r="AJ14484" t="s">
        <v>800</v>
      </c>
      <c r="AK14484" s="9" t="str">
        <f>VLOOKUP(Y14484,zdroj!D:AJ,33,0)</f>
        <v>katC</v>
      </c>
    </row>
    <row r="14485" spans="8:37" x14ac:dyDescent="0.25">
      <c r="H14485" s="8"/>
      <c r="I14485" s="8"/>
      <c r="N14485" s="23"/>
      <c r="O14485" s="24"/>
      <c r="P14485" s="19"/>
      <c r="Q14485" s="19"/>
      <c r="R14485" s="19"/>
      <c r="U14485" s="27"/>
      <c r="Y14485" s="9" t="s">
        <v>734</v>
      </c>
      <c r="Z14485" s="9" t="s">
        <v>462</v>
      </c>
      <c r="AA14485" s="9" t="s">
        <v>199</v>
      </c>
      <c r="AB14485" s="9">
        <v>5902762</v>
      </c>
      <c r="AC14485" s="9" t="s">
        <v>15258</v>
      </c>
      <c r="AD14485" s="9" t="s">
        <v>226</v>
      </c>
      <c r="AE14485" s="5">
        <f t="shared" si="474"/>
        <v>0</v>
      </c>
      <c r="AF14485" s="5" t="str">
        <f t="shared" si="475"/>
        <v>katC</v>
      </c>
      <c r="AG14485" s="153"/>
      <c r="AH14485" s="153"/>
      <c r="AI14485" t="s">
        <v>201</v>
      </c>
      <c r="AJ14485" t="s">
        <v>340</v>
      </c>
      <c r="AK14485" s="9" t="str">
        <f>VLOOKUP(Y14485,zdroj!D:AJ,33,0)</f>
        <v>katC</v>
      </c>
    </row>
    <row r="14486" spans="8:37" x14ac:dyDescent="0.25">
      <c r="H14486" s="8"/>
      <c r="I14486" s="8"/>
      <c r="N14486" s="23"/>
      <c r="O14486" s="24"/>
      <c r="P14486" s="19"/>
      <c r="Q14486" s="19"/>
      <c r="R14486" s="19"/>
      <c r="U14486" s="27"/>
      <c r="Y14486" s="9" t="s">
        <v>734</v>
      </c>
      <c r="Z14486" s="9" t="s">
        <v>462</v>
      </c>
      <c r="AA14486" s="9" t="s">
        <v>199</v>
      </c>
      <c r="AB14486" s="9">
        <v>5902771</v>
      </c>
      <c r="AC14486" s="9" t="s">
        <v>15259</v>
      </c>
      <c r="AD14486" s="9" t="s">
        <v>800</v>
      </c>
      <c r="AE14486" s="5">
        <f t="shared" si="474"/>
        <v>0</v>
      </c>
      <c r="AF14486" s="5" t="str">
        <f t="shared" si="475"/>
        <v>Pokryto</v>
      </c>
      <c r="AG14486" s="153"/>
      <c r="AH14486" s="153"/>
      <c r="AI14486" t="s">
        <v>201</v>
      </c>
      <c r="AJ14486" t="s">
        <v>800</v>
      </c>
      <c r="AK14486" s="9" t="str">
        <f>VLOOKUP(Y14486,zdroj!D:AJ,33,0)</f>
        <v>katC</v>
      </c>
    </row>
    <row r="14487" spans="8:37" x14ac:dyDescent="0.25">
      <c r="H14487" s="8"/>
      <c r="I14487" s="8"/>
      <c r="N14487" s="23"/>
      <c r="O14487" s="24"/>
      <c r="P14487" s="19"/>
      <c r="Q14487" s="19"/>
      <c r="R14487" s="19"/>
      <c r="U14487" s="27"/>
      <c r="Y14487" s="9" t="s">
        <v>734</v>
      </c>
      <c r="Z14487" s="9" t="s">
        <v>462</v>
      </c>
      <c r="AA14487" s="9" t="s">
        <v>199</v>
      </c>
      <c r="AB14487" s="9">
        <v>5902789</v>
      </c>
      <c r="AC14487" s="9" t="s">
        <v>15260</v>
      </c>
      <c r="AD14487" s="9" t="s">
        <v>800</v>
      </c>
      <c r="AE14487" s="5">
        <f t="shared" si="474"/>
        <v>0</v>
      </c>
      <c r="AF14487" s="5" t="str">
        <f t="shared" si="475"/>
        <v>Pokryto</v>
      </c>
      <c r="AG14487" s="153"/>
      <c r="AH14487" s="153"/>
      <c r="AI14487" t="s">
        <v>201</v>
      </c>
      <c r="AJ14487" t="s">
        <v>800</v>
      </c>
      <c r="AK14487" s="9" t="str">
        <f>VLOOKUP(Y14487,zdroj!D:AJ,33,0)</f>
        <v>katC</v>
      </c>
    </row>
    <row r="14488" spans="8:37" x14ac:dyDescent="0.25">
      <c r="H14488" s="8"/>
      <c r="I14488" s="8"/>
      <c r="N14488" s="23"/>
      <c r="O14488" s="24"/>
      <c r="P14488" s="19"/>
      <c r="Q14488" s="19"/>
      <c r="R14488" s="19"/>
      <c r="U14488" s="27"/>
      <c r="Y14488" s="9" t="s">
        <v>734</v>
      </c>
      <c r="Z14488" s="9" t="s">
        <v>462</v>
      </c>
      <c r="AA14488" s="9" t="s">
        <v>199</v>
      </c>
      <c r="AB14488" s="9">
        <v>5902797</v>
      </c>
      <c r="AC14488" s="9" t="s">
        <v>15261</v>
      </c>
      <c r="AD14488" s="9" t="s">
        <v>800</v>
      </c>
      <c r="AE14488" s="5">
        <f t="shared" si="474"/>
        <v>0</v>
      </c>
      <c r="AF14488" s="5" t="str">
        <f t="shared" si="475"/>
        <v>Pokryto</v>
      </c>
      <c r="AG14488" s="153"/>
      <c r="AH14488" s="153"/>
      <c r="AI14488" t="s">
        <v>201</v>
      </c>
      <c r="AJ14488" t="s">
        <v>800</v>
      </c>
      <c r="AK14488" s="9" t="str">
        <f>VLOOKUP(Y14488,zdroj!D:AJ,33,0)</f>
        <v>katC</v>
      </c>
    </row>
    <row r="14489" spans="8:37" x14ac:dyDescent="0.25">
      <c r="H14489" s="8"/>
      <c r="I14489" s="8"/>
      <c r="N14489" s="23"/>
      <c r="O14489" s="24"/>
      <c r="P14489" s="19"/>
      <c r="Q14489" s="19"/>
      <c r="R14489" s="19"/>
      <c r="U14489" s="27"/>
      <c r="Y14489" s="9" t="s">
        <v>734</v>
      </c>
      <c r="Z14489" s="9" t="s">
        <v>462</v>
      </c>
      <c r="AA14489" s="9" t="s">
        <v>199</v>
      </c>
      <c r="AB14489" s="9">
        <v>5902801</v>
      </c>
      <c r="AC14489" s="9" t="s">
        <v>15262</v>
      </c>
      <c r="AD14489" s="9" t="s">
        <v>800</v>
      </c>
      <c r="AE14489" s="5">
        <f t="shared" si="474"/>
        <v>0</v>
      </c>
      <c r="AF14489" s="5" t="str">
        <f t="shared" si="475"/>
        <v>Pokryto</v>
      </c>
      <c r="AG14489" s="153"/>
      <c r="AH14489" s="153"/>
      <c r="AI14489" t="s">
        <v>201</v>
      </c>
      <c r="AJ14489" t="s">
        <v>800</v>
      </c>
      <c r="AK14489" s="9" t="str">
        <f>VLOOKUP(Y14489,zdroj!D:AJ,33,0)</f>
        <v>katC</v>
      </c>
    </row>
    <row r="14490" spans="8:37" x14ac:dyDescent="0.25">
      <c r="H14490" s="8"/>
      <c r="I14490" s="8"/>
      <c r="N14490" s="23"/>
      <c r="O14490" s="24"/>
      <c r="P14490" s="19"/>
      <c r="Q14490" s="19"/>
      <c r="R14490" s="19"/>
      <c r="U14490" s="27"/>
      <c r="Y14490" s="9" t="s">
        <v>734</v>
      </c>
      <c r="Z14490" s="9" t="s">
        <v>462</v>
      </c>
      <c r="AA14490" s="9" t="s">
        <v>199</v>
      </c>
      <c r="AB14490" s="9">
        <v>5902819</v>
      </c>
      <c r="AC14490" s="9" t="s">
        <v>15263</v>
      </c>
      <c r="AD14490" s="9" t="s">
        <v>800</v>
      </c>
      <c r="AE14490" s="5">
        <f t="shared" si="474"/>
        <v>0</v>
      </c>
      <c r="AF14490" s="5" t="str">
        <f t="shared" si="475"/>
        <v>Pokryto</v>
      </c>
      <c r="AG14490" s="153"/>
      <c r="AH14490" s="153"/>
      <c r="AI14490" t="s">
        <v>201</v>
      </c>
      <c r="AJ14490" t="s">
        <v>800</v>
      </c>
      <c r="AK14490" s="9" t="str">
        <f>VLOOKUP(Y14490,zdroj!D:AJ,33,0)</f>
        <v>katC</v>
      </c>
    </row>
    <row r="14491" spans="8:37" x14ac:dyDescent="0.25">
      <c r="H14491" s="8"/>
      <c r="I14491" s="8"/>
      <c r="N14491" s="23"/>
      <c r="O14491" s="24"/>
      <c r="P14491" s="19"/>
      <c r="Q14491" s="19"/>
      <c r="R14491" s="19"/>
      <c r="U14491" s="27"/>
      <c r="Y14491" s="9" t="s">
        <v>734</v>
      </c>
      <c r="Z14491" s="9" t="s">
        <v>462</v>
      </c>
      <c r="AA14491" s="9" t="s">
        <v>199</v>
      </c>
      <c r="AB14491" s="9">
        <v>5902827</v>
      </c>
      <c r="AC14491" s="9" t="s">
        <v>15264</v>
      </c>
      <c r="AD14491" s="9" t="s">
        <v>226</v>
      </c>
      <c r="AE14491" s="5">
        <f t="shared" si="474"/>
        <v>0</v>
      </c>
      <c r="AF14491" s="5" t="str">
        <f t="shared" si="475"/>
        <v>katC</v>
      </c>
      <c r="AG14491" s="153"/>
      <c r="AH14491" s="153"/>
      <c r="AI14491" t="s">
        <v>201</v>
      </c>
      <c r="AJ14491" t="s">
        <v>340</v>
      </c>
      <c r="AK14491" s="9" t="str">
        <f>VLOOKUP(Y14491,zdroj!D:AJ,33,0)</f>
        <v>katC</v>
      </c>
    </row>
    <row r="14492" spans="8:37" x14ac:dyDescent="0.25">
      <c r="H14492" s="8"/>
      <c r="I14492" s="8"/>
      <c r="N14492" s="23"/>
      <c r="O14492" s="24"/>
      <c r="P14492" s="19"/>
      <c r="Q14492" s="19"/>
      <c r="R14492" s="19"/>
      <c r="U14492" s="27"/>
      <c r="Y14492" s="9" t="s">
        <v>734</v>
      </c>
      <c r="Z14492" s="9" t="s">
        <v>462</v>
      </c>
      <c r="AA14492" s="9" t="s">
        <v>199</v>
      </c>
      <c r="AB14492" s="9">
        <v>5902835</v>
      </c>
      <c r="AC14492" s="9" t="s">
        <v>15265</v>
      </c>
      <c r="AD14492" s="9" t="s">
        <v>226</v>
      </c>
      <c r="AE14492" s="5">
        <f t="shared" si="474"/>
        <v>0</v>
      </c>
      <c r="AF14492" s="5" t="str">
        <f t="shared" si="475"/>
        <v>katC</v>
      </c>
      <c r="AG14492" s="153"/>
      <c r="AH14492" s="153"/>
      <c r="AI14492" t="s">
        <v>201</v>
      </c>
      <c r="AJ14492" t="s">
        <v>340</v>
      </c>
      <c r="AK14492" s="9" t="str">
        <f>VLOOKUP(Y14492,zdroj!D:AJ,33,0)</f>
        <v>katC</v>
      </c>
    </row>
    <row r="14493" spans="8:37" x14ac:dyDescent="0.25">
      <c r="H14493" s="8"/>
      <c r="I14493" s="8"/>
      <c r="N14493" s="23"/>
      <c r="O14493" s="24"/>
      <c r="P14493" s="19"/>
      <c r="Q14493" s="19"/>
      <c r="R14493" s="19"/>
      <c r="U14493" s="27"/>
      <c r="Y14493" s="9" t="s">
        <v>734</v>
      </c>
      <c r="Z14493" s="9" t="s">
        <v>462</v>
      </c>
      <c r="AA14493" s="9" t="s">
        <v>199</v>
      </c>
      <c r="AB14493" s="9">
        <v>5902843</v>
      </c>
      <c r="AC14493" s="9" t="s">
        <v>15266</v>
      </c>
      <c r="AD14493" s="9" t="s">
        <v>226</v>
      </c>
      <c r="AE14493" s="5">
        <f t="shared" si="474"/>
        <v>0</v>
      </c>
      <c r="AF14493" s="5" t="str">
        <f t="shared" si="475"/>
        <v>katC</v>
      </c>
      <c r="AG14493" s="153"/>
      <c r="AH14493" s="153"/>
      <c r="AI14493" t="s">
        <v>201</v>
      </c>
      <c r="AJ14493" t="s">
        <v>340</v>
      </c>
      <c r="AK14493" s="9" t="str">
        <f>VLOOKUP(Y14493,zdroj!D:AJ,33,0)</f>
        <v>katC</v>
      </c>
    </row>
    <row r="14494" spans="8:37" x14ac:dyDescent="0.25">
      <c r="H14494" s="8"/>
      <c r="I14494" s="8"/>
      <c r="N14494" s="23"/>
      <c r="O14494" s="24"/>
      <c r="P14494" s="19"/>
      <c r="Q14494" s="19"/>
      <c r="R14494" s="19"/>
      <c r="U14494" s="27"/>
      <c r="Y14494" s="9" t="s">
        <v>734</v>
      </c>
      <c r="Z14494" s="9" t="s">
        <v>462</v>
      </c>
      <c r="AA14494" s="9" t="s">
        <v>199</v>
      </c>
      <c r="AB14494" s="9">
        <v>5902851</v>
      </c>
      <c r="AC14494" s="9" t="s">
        <v>15267</v>
      </c>
      <c r="AD14494" s="9" t="s">
        <v>226</v>
      </c>
      <c r="AE14494" s="5">
        <f t="shared" si="474"/>
        <v>0</v>
      </c>
      <c r="AF14494" s="5" t="str">
        <f t="shared" si="475"/>
        <v>katC</v>
      </c>
      <c r="AG14494" s="153"/>
      <c r="AH14494" s="153"/>
      <c r="AI14494" t="s">
        <v>201</v>
      </c>
      <c r="AJ14494" t="s">
        <v>340</v>
      </c>
      <c r="AK14494" s="9" t="str">
        <f>VLOOKUP(Y14494,zdroj!D:AJ,33,0)</f>
        <v>katC</v>
      </c>
    </row>
    <row r="14495" spans="8:37" x14ac:dyDescent="0.25">
      <c r="H14495" s="8"/>
      <c r="I14495" s="8"/>
      <c r="N14495" s="23"/>
      <c r="O14495" s="24"/>
      <c r="P14495" s="19"/>
      <c r="Q14495" s="19"/>
      <c r="R14495" s="19"/>
      <c r="U14495" s="27"/>
      <c r="Y14495" s="9" t="s">
        <v>734</v>
      </c>
      <c r="Z14495" s="9" t="s">
        <v>462</v>
      </c>
      <c r="AA14495" s="9" t="s">
        <v>199</v>
      </c>
      <c r="AB14495" s="9">
        <v>5902860</v>
      </c>
      <c r="AC14495" s="9" t="s">
        <v>15268</v>
      </c>
      <c r="AD14495" s="9" t="s">
        <v>226</v>
      </c>
      <c r="AE14495" s="5">
        <f t="shared" si="474"/>
        <v>0</v>
      </c>
      <c r="AF14495" s="5" t="str">
        <f t="shared" si="475"/>
        <v>katC</v>
      </c>
      <c r="AG14495" s="153"/>
      <c r="AH14495" s="153"/>
      <c r="AI14495" t="s">
        <v>236</v>
      </c>
      <c r="AJ14495" t="s">
        <v>17878</v>
      </c>
      <c r="AK14495" s="9" t="str">
        <f>VLOOKUP(Y14495,zdroj!D:AJ,33,0)</f>
        <v>katC</v>
      </c>
    </row>
    <row r="14496" spans="8:37" x14ac:dyDescent="0.25">
      <c r="H14496" s="8"/>
      <c r="I14496" s="8"/>
      <c r="N14496" s="23"/>
      <c r="O14496" s="24"/>
      <c r="P14496" s="19"/>
      <c r="Q14496" s="19"/>
      <c r="R14496" s="19"/>
      <c r="U14496" s="27"/>
      <c r="Y14496" s="9" t="s">
        <v>734</v>
      </c>
      <c r="Z14496" s="9" t="s">
        <v>462</v>
      </c>
      <c r="AA14496" s="9" t="s">
        <v>199</v>
      </c>
      <c r="AB14496" s="9">
        <v>5902878</v>
      </c>
      <c r="AC14496" s="9" t="s">
        <v>15269</v>
      </c>
      <c r="AD14496" s="9" t="s">
        <v>800</v>
      </c>
      <c r="AE14496" s="5">
        <f t="shared" si="474"/>
        <v>0</v>
      </c>
      <c r="AF14496" s="5" t="str">
        <f t="shared" si="475"/>
        <v>Pokryto</v>
      </c>
      <c r="AG14496" s="153"/>
      <c r="AH14496" s="153"/>
      <c r="AI14496" t="s">
        <v>201</v>
      </c>
      <c r="AJ14496" t="s">
        <v>800</v>
      </c>
      <c r="AK14496" s="9" t="str">
        <f>VLOOKUP(Y14496,zdroj!D:AJ,33,0)</f>
        <v>katC</v>
      </c>
    </row>
    <row r="14497" spans="8:37" x14ac:dyDescent="0.25">
      <c r="H14497" s="8"/>
      <c r="I14497" s="8"/>
      <c r="N14497" s="23"/>
      <c r="O14497" s="24"/>
      <c r="P14497" s="19"/>
      <c r="Q14497" s="19"/>
      <c r="R14497" s="19"/>
      <c r="U14497" s="27"/>
      <c r="Y14497" s="9" t="s">
        <v>734</v>
      </c>
      <c r="Z14497" s="9" t="s">
        <v>462</v>
      </c>
      <c r="AA14497" s="9" t="s">
        <v>199</v>
      </c>
      <c r="AB14497" s="9">
        <v>5902886</v>
      </c>
      <c r="AC14497" s="9" t="s">
        <v>15270</v>
      </c>
      <c r="AD14497" s="9" t="s">
        <v>800</v>
      </c>
      <c r="AE14497" s="5">
        <f t="shared" si="474"/>
        <v>0</v>
      </c>
      <c r="AF14497" s="5" t="str">
        <f t="shared" si="475"/>
        <v>Pokryto</v>
      </c>
      <c r="AG14497" s="153"/>
      <c r="AH14497" s="153"/>
      <c r="AI14497" t="s">
        <v>201</v>
      </c>
      <c r="AJ14497" t="s">
        <v>800</v>
      </c>
      <c r="AK14497" s="9" t="str">
        <f>VLOOKUP(Y14497,zdroj!D:AJ,33,0)</f>
        <v>katC</v>
      </c>
    </row>
    <row r="14498" spans="8:37" x14ac:dyDescent="0.25">
      <c r="H14498" s="8"/>
      <c r="I14498" s="8"/>
      <c r="N14498" s="23"/>
      <c r="O14498" s="24"/>
      <c r="P14498" s="19"/>
      <c r="Q14498" s="19"/>
      <c r="R14498" s="19"/>
      <c r="U14498" s="27"/>
      <c r="Y14498" s="9" t="s">
        <v>734</v>
      </c>
      <c r="Z14498" s="9" t="s">
        <v>462</v>
      </c>
      <c r="AA14498" s="9" t="s">
        <v>199</v>
      </c>
      <c r="AB14498" s="9">
        <v>5902894</v>
      </c>
      <c r="AC14498" s="9" t="s">
        <v>15271</v>
      </c>
      <c r="AD14498" s="9" t="s">
        <v>800</v>
      </c>
      <c r="AE14498" s="5">
        <f t="shared" si="474"/>
        <v>0</v>
      </c>
      <c r="AF14498" s="5" t="str">
        <f t="shared" si="475"/>
        <v>Pokryto</v>
      </c>
      <c r="AG14498" s="153"/>
      <c r="AH14498" s="153"/>
      <c r="AI14498" t="s">
        <v>201</v>
      </c>
      <c r="AJ14498" t="s">
        <v>800</v>
      </c>
      <c r="AK14498" s="9" t="str">
        <f>VLOOKUP(Y14498,zdroj!D:AJ,33,0)</f>
        <v>katC</v>
      </c>
    </row>
    <row r="14499" spans="8:37" x14ac:dyDescent="0.25">
      <c r="H14499" s="8"/>
      <c r="I14499" s="8"/>
      <c r="N14499" s="23"/>
      <c r="O14499" s="24"/>
      <c r="P14499" s="19"/>
      <c r="Q14499" s="19"/>
      <c r="R14499" s="19"/>
      <c r="U14499" s="27"/>
      <c r="Y14499" s="9" t="s">
        <v>734</v>
      </c>
      <c r="Z14499" s="9" t="s">
        <v>462</v>
      </c>
      <c r="AA14499" s="9" t="s">
        <v>199</v>
      </c>
      <c r="AB14499" s="9">
        <v>5902924</v>
      </c>
      <c r="AC14499" s="9" t="s">
        <v>15272</v>
      </c>
      <c r="AD14499" s="9" t="s">
        <v>800</v>
      </c>
      <c r="AE14499" s="5">
        <f t="shared" si="474"/>
        <v>0</v>
      </c>
      <c r="AF14499" s="5" t="str">
        <f t="shared" si="475"/>
        <v>Pokryto</v>
      </c>
      <c r="AG14499" s="153"/>
      <c r="AH14499" s="153"/>
      <c r="AI14499" t="s">
        <v>201</v>
      </c>
      <c r="AJ14499" t="s">
        <v>800</v>
      </c>
      <c r="AK14499" s="9" t="str">
        <f>VLOOKUP(Y14499,zdroj!D:AJ,33,0)</f>
        <v>katC</v>
      </c>
    </row>
    <row r="14500" spans="8:37" x14ac:dyDescent="0.25">
      <c r="H14500" s="8"/>
      <c r="I14500" s="8"/>
      <c r="N14500" s="23"/>
      <c r="O14500" s="24"/>
      <c r="P14500" s="19"/>
      <c r="Q14500" s="19"/>
      <c r="R14500" s="19"/>
      <c r="U14500" s="27"/>
      <c r="Y14500" s="9" t="s">
        <v>734</v>
      </c>
      <c r="Z14500" s="9" t="s">
        <v>462</v>
      </c>
      <c r="AA14500" s="9" t="s">
        <v>199</v>
      </c>
      <c r="AB14500" s="9">
        <v>5901855</v>
      </c>
      <c r="AC14500" s="9" t="s">
        <v>15273</v>
      </c>
      <c r="AD14500" s="9" t="s">
        <v>800</v>
      </c>
      <c r="AE14500" s="5">
        <f t="shared" si="474"/>
        <v>0</v>
      </c>
      <c r="AF14500" s="5" t="str">
        <f t="shared" si="475"/>
        <v>Pokryto</v>
      </c>
      <c r="AG14500" s="153"/>
      <c r="AH14500" s="153"/>
      <c r="AI14500" t="s">
        <v>201</v>
      </c>
      <c r="AJ14500" t="s">
        <v>800</v>
      </c>
      <c r="AK14500" s="9" t="str">
        <f>VLOOKUP(Y14500,zdroj!D:AJ,33,0)</f>
        <v>katC</v>
      </c>
    </row>
    <row r="14501" spans="8:37" x14ac:dyDescent="0.25">
      <c r="H14501" s="8"/>
      <c r="I14501" s="8"/>
      <c r="N14501" s="23"/>
      <c r="O14501" s="24"/>
      <c r="P14501" s="19"/>
      <c r="Q14501" s="19"/>
      <c r="R14501" s="19"/>
      <c r="U14501" s="27"/>
      <c r="Y14501" s="9" t="s">
        <v>734</v>
      </c>
      <c r="Z14501" s="9" t="s">
        <v>462</v>
      </c>
      <c r="AA14501" s="9" t="s">
        <v>199</v>
      </c>
      <c r="AB14501" s="9">
        <v>5902932</v>
      </c>
      <c r="AC14501" s="9" t="s">
        <v>15274</v>
      </c>
      <c r="AD14501" s="9" t="s">
        <v>800</v>
      </c>
      <c r="AE14501" s="5">
        <f t="shared" si="474"/>
        <v>0</v>
      </c>
      <c r="AF14501" s="5" t="str">
        <f t="shared" si="475"/>
        <v>Pokryto</v>
      </c>
      <c r="AG14501" s="153"/>
      <c r="AH14501" s="153"/>
      <c r="AI14501" t="s">
        <v>201</v>
      </c>
      <c r="AJ14501" t="s">
        <v>800</v>
      </c>
      <c r="AK14501" s="9" t="str">
        <f>VLOOKUP(Y14501,zdroj!D:AJ,33,0)</f>
        <v>katC</v>
      </c>
    </row>
    <row r="14502" spans="8:37" x14ac:dyDescent="0.25">
      <c r="H14502" s="8"/>
      <c r="I14502" s="8"/>
      <c r="N14502" s="23"/>
      <c r="O14502" s="24"/>
      <c r="P14502" s="19"/>
      <c r="Q14502" s="19"/>
      <c r="R14502" s="19"/>
      <c r="U14502" s="27"/>
      <c r="Y14502" s="9" t="s">
        <v>734</v>
      </c>
      <c r="Z14502" s="9" t="s">
        <v>462</v>
      </c>
      <c r="AA14502" s="9" t="s">
        <v>199</v>
      </c>
      <c r="AB14502" s="9">
        <v>5902941</v>
      </c>
      <c r="AC14502" s="9" t="s">
        <v>15275</v>
      </c>
      <c r="AD14502" s="9" t="s">
        <v>226</v>
      </c>
      <c r="AE14502" s="5">
        <f t="shared" si="474"/>
        <v>0</v>
      </c>
      <c r="AF14502" s="5" t="str">
        <f t="shared" si="475"/>
        <v>katC</v>
      </c>
      <c r="AG14502" s="153"/>
      <c r="AH14502" s="153"/>
      <c r="AI14502" t="s">
        <v>201</v>
      </c>
      <c r="AJ14502" t="s">
        <v>340</v>
      </c>
      <c r="AK14502" s="9" t="str">
        <f>VLOOKUP(Y14502,zdroj!D:AJ,33,0)</f>
        <v>katC</v>
      </c>
    </row>
    <row r="14503" spans="8:37" x14ac:dyDescent="0.25">
      <c r="H14503" s="8"/>
      <c r="I14503" s="8"/>
      <c r="N14503" s="23"/>
      <c r="O14503" s="24"/>
      <c r="P14503" s="19"/>
      <c r="Q14503" s="19"/>
      <c r="R14503" s="19"/>
      <c r="U14503" s="27"/>
      <c r="Y14503" s="9" t="s">
        <v>734</v>
      </c>
      <c r="Z14503" s="9" t="s">
        <v>462</v>
      </c>
      <c r="AA14503" s="9" t="s">
        <v>199</v>
      </c>
      <c r="AB14503" s="9">
        <v>5902959</v>
      </c>
      <c r="AC14503" s="9" t="s">
        <v>15276</v>
      </c>
      <c r="AD14503" s="9" t="s">
        <v>226</v>
      </c>
      <c r="AE14503" s="5">
        <f t="shared" si="474"/>
        <v>0</v>
      </c>
      <c r="AF14503" s="5" t="str">
        <f t="shared" si="475"/>
        <v>katC</v>
      </c>
      <c r="AG14503" s="153"/>
      <c r="AH14503" s="153"/>
      <c r="AI14503" t="s">
        <v>201</v>
      </c>
      <c r="AJ14503" t="s">
        <v>340</v>
      </c>
      <c r="AK14503" s="9" t="str">
        <f>VLOOKUP(Y14503,zdroj!D:AJ,33,0)</f>
        <v>katC</v>
      </c>
    </row>
    <row r="14504" spans="8:37" x14ac:dyDescent="0.25">
      <c r="H14504" s="8"/>
      <c r="I14504" s="8"/>
      <c r="N14504" s="23"/>
      <c r="O14504" s="24"/>
      <c r="P14504" s="19"/>
      <c r="Q14504" s="19"/>
      <c r="R14504" s="19"/>
      <c r="U14504" s="27"/>
      <c r="Y14504" s="9" t="s">
        <v>734</v>
      </c>
      <c r="Z14504" s="9" t="s">
        <v>462</v>
      </c>
      <c r="AA14504" s="9" t="s">
        <v>199</v>
      </c>
      <c r="AB14504" s="9">
        <v>5902967</v>
      </c>
      <c r="AC14504" s="9" t="s">
        <v>15277</v>
      </c>
      <c r="AD14504" s="9" t="s">
        <v>226</v>
      </c>
      <c r="AE14504" s="5">
        <f t="shared" si="474"/>
        <v>0</v>
      </c>
      <c r="AF14504" s="5" t="str">
        <f t="shared" si="475"/>
        <v>katC</v>
      </c>
      <c r="AG14504" s="153"/>
      <c r="AH14504" s="153"/>
      <c r="AI14504" t="s">
        <v>17884</v>
      </c>
      <c r="AJ14504" t="s">
        <v>17878</v>
      </c>
      <c r="AK14504" s="9" t="str">
        <f>VLOOKUP(Y14504,zdroj!D:AJ,33,0)</f>
        <v>katC</v>
      </c>
    </row>
    <row r="14505" spans="8:37" x14ac:dyDescent="0.25">
      <c r="H14505" s="8"/>
      <c r="I14505" s="8"/>
      <c r="N14505" s="23"/>
      <c r="O14505" s="24"/>
      <c r="P14505" s="19"/>
      <c r="Q14505" s="19"/>
      <c r="R14505" s="19"/>
      <c r="U14505" s="27"/>
      <c r="Y14505" s="9" t="s">
        <v>734</v>
      </c>
      <c r="Z14505" s="9" t="s">
        <v>462</v>
      </c>
      <c r="AA14505" s="9" t="s">
        <v>199</v>
      </c>
      <c r="AB14505" s="9">
        <v>5902975</v>
      </c>
      <c r="AC14505" s="9" t="s">
        <v>15278</v>
      </c>
      <c r="AD14505" s="9" t="s">
        <v>800</v>
      </c>
      <c r="AE14505" s="5">
        <f t="shared" si="474"/>
        <v>0</v>
      </c>
      <c r="AF14505" s="5" t="str">
        <f t="shared" si="475"/>
        <v>Pokryto</v>
      </c>
      <c r="AG14505" s="153"/>
      <c r="AH14505" s="153"/>
      <c r="AI14505" t="s">
        <v>201</v>
      </c>
      <c r="AJ14505" t="s">
        <v>800</v>
      </c>
      <c r="AK14505" s="9" t="str">
        <f>VLOOKUP(Y14505,zdroj!D:AJ,33,0)</f>
        <v>katC</v>
      </c>
    </row>
    <row r="14506" spans="8:37" x14ac:dyDescent="0.25">
      <c r="H14506" s="8"/>
      <c r="I14506" s="8"/>
      <c r="N14506" s="23"/>
      <c r="O14506" s="24"/>
      <c r="P14506" s="19"/>
      <c r="Q14506" s="19"/>
      <c r="R14506" s="19"/>
      <c r="U14506" s="27"/>
      <c r="Y14506" s="9" t="s">
        <v>734</v>
      </c>
      <c r="Z14506" s="9" t="s">
        <v>462</v>
      </c>
      <c r="AA14506" s="9" t="s">
        <v>199</v>
      </c>
      <c r="AB14506" s="9">
        <v>5902983</v>
      </c>
      <c r="AC14506" s="9" t="s">
        <v>15279</v>
      </c>
      <c r="AD14506" s="9" t="s">
        <v>226</v>
      </c>
      <c r="AE14506" s="5">
        <f t="shared" si="474"/>
        <v>0</v>
      </c>
      <c r="AF14506" s="5" t="str">
        <f t="shared" si="475"/>
        <v>katC</v>
      </c>
      <c r="AG14506" s="153"/>
      <c r="AH14506" s="153"/>
      <c r="AI14506" t="s">
        <v>201</v>
      </c>
      <c r="AJ14506" t="s">
        <v>340</v>
      </c>
      <c r="AK14506" s="9" t="str">
        <f>VLOOKUP(Y14506,zdroj!D:AJ,33,0)</f>
        <v>katC</v>
      </c>
    </row>
    <row r="14507" spans="8:37" x14ac:dyDescent="0.25">
      <c r="H14507" s="8"/>
      <c r="I14507" s="8"/>
      <c r="N14507" s="23"/>
      <c r="O14507" s="24"/>
      <c r="P14507" s="19"/>
      <c r="Q14507" s="19"/>
      <c r="R14507" s="19"/>
      <c r="U14507" s="27"/>
      <c r="Y14507" s="9" t="s">
        <v>734</v>
      </c>
      <c r="Z14507" s="9" t="s">
        <v>462</v>
      </c>
      <c r="AA14507" s="9" t="s">
        <v>199</v>
      </c>
      <c r="AB14507" s="9">
        <v>24975460</v>
      </c>
      <c r="AC14507" s="9" t="s">
        <v>15280</v>
      </c>
      <c r="AD14507" s="9" t="s">
        <v>226</v>
      </c>
      <c r="AE14507" s="5">
        <f t="shared" si="474"/>
        <v>0</v>
      </c>
      <c r="AF14507" s="5" t="str">
        <f t="shared" si="475"/>
        <v>katC</v>
      </c>
      <c r="AG14507" s="153"/>
      <c r="AH14507" s="153"/>
      <c r="AI14507" t="s">
        <v>229</v>
      </c>
      <c r="AJ14507" t="s">
        <v>17878</v>
      </c>
      <c r="AK14507" s="9" t="str">
        <f>VLOOKUP(Y14507,zdroj!D:AJ,33,0)</f>
        <v>katC</v>
      </c>
    </row>
    <row r="14508" spans="8:37" x14ac:dyDescent="0.25">
      <c r="H14508" s="8"/>
      <c r="I14508" s="8"/>
      <c r="N14508" s="23"/>
      <c r="O14508" s="24"/>
      <c r="P14508" s="19"/>
      <c r="Q14508" s="19"/>
      <c r="R14508" s="19"/>
      <c r="U14508" s="27"/>
      <c r="Y14508" s="9" t="s">
        <v>734</v>
      </c>
      <c r="Z14508" s="9" t="s">
        <v>462</v>
      </c>
      <c r="AA14508" s="9" t="s">
        <v>199</v>
      </c>
      <c r="AB14508" s="9">
        <v>26136791</v>
      </c>
      <c r="AC14508" s="9" t="s">
        <v>15281</v>
      </c>
      <c r="AD14508" s="9" t="s">
        <v>226</v>
      </c>
      <c r="AE14508" s="5">
        <f t="shared" si="474"/>
        <v>0</v>
      </c>
      <c r="AF14508" s="5" t="str">
        <f t="shared" si="475"/>
        <v>katC</v>
      </c>
      <c r="AG14508" s="153"/>
      <c r="AH14508" s="153"/>
      <c r="AI14508" t="s">
        <v>201</v>
      </c>
      <c r="AJ14508" t="s">
        <v>340</v>
      </c>
      <c r="AK14508" s="9" t="str">
        <f>VLOOKUP(Y14508,zdroj!D:AJ,33,0)</f>
        <v>katC</v>
      </c>
    </row>
    <row r="14509" spans="8:37" x14ac:dyDescent="0.25">
      <c r="H14509" s="8"/>
      <c r="I14509" s="8"/>
      <c r="N14509" s="23"/>
      <c r="O14509" s="24"/>
      <c r="P14509" s="19"/>
      <c r="Q14509" s="19"/>
      <c r="R14509" s="19"/>
      <c r="U14509" s="27"/>
      <c r="Y14509" s="9" t="s">
        <v>734</v>
      </c>
      <c r="Z14509" s="9" t="s">
        <v>462</v>
      </c>
      <c r="AA14509" s="9" t="s">
        <v>199</v>
      </c>
      <c r="AB14509" s="9">
        <v>5901863</v>
      </c>
      <c r="AC14509" s="9" t="s">
        <v>15282</v>
      </c>
      <c r="AD14509" s="9" t="s">
        <v>800</v>
      </c>
      <c r="AE14509" s="5">
        <f t="shared" si="474"/>
        <v>0</v>
      </c>
      <c r="AF14509" s="5" t="str">
        <f t="shared" si="475"/>
        <v>Pokryto</v>
      </c>
      <c r="AG14509" s="153"/>
      <c r="AH14509" s="153"/>
      <c r="AI14509" t="s">
        <v>201</v>
      </c>
      <c r="AJ14509" t="s">
        <v>800</v>
      </c>
      <c r="AK14509" s="9" t="str">
        <f>VLOOKUP(Y14509,zdroj!D:AJ,33,0)</f>
        <v>katC</v>
      </c>
    </row>
    <row r="14510" spans="8:37" x14ac:dyDescent="0.25">
      <c r="H14510" s="8"/>
      <c r="I14510" s="8"/>
      <c r="N14510" s="23"/>
      <c r="O14510" s="24"/>
      <c r="P14510" s="19"/>
      <c r="Q14510" s="19"/>
      <c r="R14510" s="19"/>
      <c r="U14510" s="27"/>
      <c r="Y14510" s="9" t="s">
        <v>734</v>
      </c>
      <c r="Z14510" s="9" t="s">
        <v>462</v>
      </c>
      <c r="AA14510" s="9" t="s">
        <v>199</v>
      </c>
      <c r="AB14510" s="9">
        <v>27842797</v>
      </c>
      <c r="AC14510" s="9" t="s">
        <v>15283</v>
      </c>
      <c r="AD14510" s="9" t="s">
        <v>226</v>
      </c>
      <c r="AE14510" s="5">
        <f t="shared" si="474"/>
        <v>0</v>
      </c>
      <c r="AF14510" s="5" t="str">
        <f t="shared" si="475"/>
        <v>katC</v>
      </c>
      <c r="AG14510" s="153"/>
      <c r="AH14510" s="153"/>
      <c r="AI14510" t="s">
        <v>201</v>
      </c>
      <c r="AJ14510" t="s">
        <v>340</v>
      </c>
      <c r="AK14510" s="9" t="str">
        <f>VLOOKUP(Y14510,zdroj!D:AJ,33,0)</f>
        <v>katC</v>
      </c>
    </row>
    <row r="14511" spans="8:37" x14ac:dyDescent="0.25">
      <c r="H14511" s="8"/>
      <c r="I14511" s="8"/>
      <c r="N14511" s="23"/>
      <c r="O14511" s="24"/>
      <c r="P14511" s="19"/>
      <c r="Q14511" s="19"/>
      <c r="R14511" s="19"/>
      <c r="U14511" s="27"/>
      <c r="Y14511" s="9" t="s">
        <v>734</v>
      </c>
      <c r="Z14511" s="9" t="s">
        <v>462</v>
      </c>
      <c r="AA14511" s="9" t="s">
        <v>199</v>
      </c>
      <c r="AB14511" s="9">
        <v>27976114</v>
      </c>
      <c r="AC14511" s="9" t="s">
        <v>15284</v>
      </c>
      <c r="AD14511" s="9" t="s">
        <v>226</v>
      </c>
      <c r="AE14511" s="5">
        <f t="shared" si="474"/>
        <v>0</v>
      </c>
      <c r="AF14511" s="5" t="str">
        <f t="shared" si="475"/>
        <v>katC</v>
      </c>
      <c r="AG14511" s="153"/>
      <c r="AH14511" s="153"/>
      <c r="AI14511" t="s">
        <v>201</v>
      </c>
      <c r="AJ14511" t="s">
        <v>340</v>
      </c>
      <c r="AK14511" s="9" t="str">
        <f>VLOOKUP(Y14511,zdroj!D:AJ,33,0)</f>
        <v>katC</v>
      </c>
    </row>
    <row r="14512" spans="8:37" x14ac:dyDescent="0.25">
      <c r="H14512" s="8"/>
      <c r="I14512" s="8"/>
      <c r="N14512" s="23"/>
      <c r="O14512" s="24"/>
      <c r="P14512" s="19"/>
      <c r="Q14512" s="19"/>
      <c r="R14512" s="19"/>
      <c r="U14512" s="27"/>
      <c r="Y14512" s="9" t="s">
        <v>734</v>
      </c>
      <c r="Z14512" s="9" t="s">
        <v>462</v>
      </c>
      <c r="AA14512" s="9" t="s">
        <v>199</v>
      </c>
      <c r="AB14512" s="9">
        <v>25748297</v>
      </c>
      <c r="AC14512" s="9" t="s">
        <v>15285</v>
      </c>
      <c r="AD14512" s="9" t="s">
        <v>226</v>
      </c>
      <c r="AE14512" s="5">
        <f t="shared" si="474"/>
        <v>0</v>
      </c>
      <c r="AF14512" s="5" t="str">
        <f t="shared" si="475"/>
        <v>katC</v>
      </c>
      <c r="AG14512" s="153"/>
      <c r="AH14512" s="153"/>
      <c r="AI14512" t="s">
        <v>229</v>
      </c>
      <c r="AJ14512" t="s">
        <v>17878</v>
      </c>
      <c r="AK14512" s="9" t="str">
        <f>VLOOKUP(Y14512,zdroj!D:AJ,33,0)</f>
        <v>katC</v>
      </c>
    </row>
    <row r="14513" spans="8:37" x14ac:dyDescent="0.25">
      <c r="H14513" s="8"/>
      <c r="I14513" s="8"/>
      <c r="N14513" s="23"/>
      <c r="O14513" s="24"/>
      <c r="P14513" s="19"/>
      <c r="Q14513" s="19"/>
      <c r="R14513" s="19"/>
      <c r="U14513" s="27"/>
      <c r="Y14513" s="9" t="s">
        <v>734</v>
      </c>
      <c r="Z14513" s="9" t="s">
        <v>462</v>
      </c>
      <c r="AA14513" s="9" t="s">
        <v>199</v>
      </c>
      <c r="AB14513" s="9">
        <v>40800555</v>
      </c>
      <c r="AC14513" s="9" t="s">
        <v>15286</v>
      </c>
      <c r="AD14513" s="9" t="s">
        <v>226</v>
      </c>
      <c r="AE14513" s="5">
        <f t="shared" si="474"/>
        <v>0</v>
      </c>
      <c r="AF14513" s="5" t="str">
        <f t="shared" si="475"/>
        <v>katC</v>
      </c>
      <c r="AG14513" s="153"/>
      <c r="AH14513" s="153"/>
      <c r="AI14513" t="s">
        <v>201</v>
      </c>
      <c r="AJ14513" t="s">
        <v>340</v>
      </c>
      <c r="AK14513" s="9" t="str">
        <f>VLOOKUP(Y14513,zdroj!D:AJ,33,0)</f>
        <v>katC</v>
      </c>
    </row>
    <row r="14514" spans="8:37" x14ac:dyDescent="0.25">
      <c r="H14514" s="8"/>
      <c r="I14514" s="8"/>
      <c r="N14514" s="23"/>
      <c r="O14514" s="24"/>
      <c r="P14514" s="19"/>
      <c r="Q14514" s="19"/>
      <c r="R14514" s="19"/>
      <c r="U14514" s="27"/>
      <c r="Y14514" s="9" t="s">
        <v>734</v>
      </c>
      <c r="Z14514" s="9" t="s">
        <v>462</v>
      </c>
      <c r="AA14514" s="9" t="s">
        <v>199</v>
      </c>
      <c r="AB14514" s="9">
        <v>73489310</v>
      </c>
      <c r="AC14514" s="9" t="s">
        <v>15287</v>
      </c>
      <c r="AD14514" s="9" t="s">
        <v>226</v>
      </c>
      <c r="AE14514" s="5">
        <f t="shared" si="474"/>
        <v>0</v>
      </c>
      <c r="AF14514" s="5" t="str">
        <f t="shared" si="475"/>
        <v>katC</v>
      </c>
      <c r="AG14514" s="153"/>
      <c r="AH14514" s="153"/>
      <c r="AI14514" t="s">
        <v>201</v>
      </c>
      <c r="AJ14514" t="s">
        <v>340</v>
      </c>
      <c r="AK14514" s="9" t="str">
        <f>VLOOKUP(Y14514,zdroj!D:AJ,33,0)</f>
        <v>katC</v>
      </c>
    </row>
    <row r="14515" spans="8:37" x14ac:dyDescent="0.25">
      <c r="H14515" s="8"/>
      <c r="I14515" s="8"/>
      <c r="N14515" s="23"/>
      <c r="O14515" s="24"/>
      <c r="P14515" s="19"/>
      <c r="Q14515" s="19"/>
      <c r="R14515" s="19"/>
      <c r="U14515" s="27"/>
      <c r="Y14515" s="9" t="s">
        <v>734</v>
      </c>
      <c r="Z14515" s="9" t="s">
        <v>462</v>
      </c>
      <c r="AA14515" s="9" t="s">
        <v>199</v>
      </c>
      <c r="AB14515" s="9">
        <v>5901871</v>
      </c>
      <c r="AC14515" s="9" t="s">
        <v>15288</v>
      </c>
      <c r="AD14515" s="9" t="s">
        <v>800</v>
      </c>
      <c r="AE14515" s="5">
        <f t="shared" si="474"/>
        <v>0</v>
      </c>
      <c r="AF14515" s="5" t="str">
        <f t="shared" si="475"/>
        <v>Pokryto</v>
      </c>
      <c r="AG14515" s="153"/>
      <c r="AH14515" s="153"/>
      <c r="AI14515" t="s">
        <v>201</v>
      </c>
      <c r="AJ14515" t="s">
        <v>800</v>
      </c>
      <c r="AK14515" s="9" t="str">
        <f>VLOOKUP(Y14515,zdroj!D:AJ,33,0)</f>
        <v>katC</v>
      </c>
    </row>
    <row r="14516" spans="8:37" x14ac:dyDescent="0.25">
      <c r="H14516" s="8"/>
      <c r="I14516" s="8"/>
      <c r="N14516" s="23"/>
      <c r="O14516" s="24"/>
      <c r="P14516" s="19"/>
      <c r="Q14516" s="19"/>
      <c r="R14516" s="19"/>
      <c r="U14516" s="27"/>
      <c r="Y14516" s="9" t="s">
        <v>734</v>
      </c>
      <c r="Z14516" s="9" t="s">
        <v>462</v>
      </c>
      <c r="AA14516" s="9" t="s">
        <v>199</v>
      </c>
      <c r="AB14516" s="9">
        <v>5901880</v>
      </c>
      <c r="AC14516" s="9" t="s">
        <v>15289</v>
      </c>
      <c r="AD14516" s="9" t="s">
        <v>800</v>
      </c>
      <c r="AE14516" s="5">
        <f t="shared" si="474"/>
        <v>0</v>
      </c>
      <c r="AF14516" s="5" t="str">
        <f t="shared" si="475"/>
        <v>Pokryto</v>
      </c>
      <c r="AG14516" s="153"/>
      <c r="AH14516" s="153"/>
      <c r="AI14516" t="s">
        <v>201</v>
      </c>
      <c r="AJ14516" t="s">
        <v>800</v>
      </c>
      <c r="AK14516" s="9" t="str">
        <f>VLOOKUP(Y14516,zdroj!D:AJ,33,0)</f>
        <v>katC</v>
      </c>
    </row>
    <row r="14517" spans="8:37" x14ac:dyDescent="0.25">
      <c r="H14517" s="8"/>
      <c r="I14517" s="8"/>
      <c r="N14517" s="23"/>
      <c r="O14517" s="24"/>
      <c r="P14517" s="19"/>
      <c r="Q14517" s="19"/>
      <c r="R14517" s="19"/>
      <c r="U14517" s="27"/>
      <c r="Y14517" s="9" t="s">
        <v>734</v>
      </c>
      <c r="Z14517" s="9" t="s">
        <v>462</v>
      </c>
      <c r="AA14517" s="9" t="s">
        <v>199</v>
      </c>
      <c r="AB14517" s="9">
        <v>5901774</v>
      </c>
      <c r="AC14517" s="9" t="s">
        <v>15290</v>
      </c>
      <c r="AD14517" s="9" t="s">
        <v>800</v>
      </c>
      <c r="AE14517" s="5">
        <f t="shared" si="474"/>
        <v>0</v>
      </c>
      <c r="AF14517" s="5" t="str">
        <f t="shared" si="475"/>
        <v>Pokryto</v>
      </c>
      <c r="AG14517" s="153"/>
      <c r="AH14517" s="153"/>
      <c r="AI14517" t="s">
        <v>201</v>
      </c>
      <c r="AJ14517" t="s">
        <v>800</v>
      </c>
      <c r="AK14517" s="9" t="str">
        <f>VLOOKUP(Y14517,zdroj!D:AJ,33,0)</f>
        <v>katC</v>
      </c>
    </row>
    <row r="14518" spans="8:37" x14ac:dyDescent="0.25">
      <c r="H14518" s="8"/>
      <c r="I14518" s="8"/>
      <c r="N14518" s="23"/>
      <c r="O14518" s="24"/>
      <c r="P14518" s="19"/>
      <c r="Q14518" s="19"/>
      <c r="R14518" s="19"/>
      <c r="U14518" s="27"/>
      <c r="Y14518" s="9" t="s">
        <v>734</v>
      </c>
      <c r="Z14518" s="9" t="s">
        <v>462</v>
      </c>
      <c r="AA14518" s="9" t="s">
        <v>199</v>
      </c>
      <c r="AB14518" s="9">
        <v>5901898</v>
      </c>
      <c r="AC14518" s="9" t="s">
        <v>15291</v>
      </c>
      <c r="AD14518" s="9" t="s">
        <v>226</v>
      </c>
      <c r="AE14518" s="5">
        <f t="shared" si="474"/>
        <v>0</v>
      </c>
      <c r="AF14518" s="5" t="str">
        <f t="shared" si="475"/>
        <v>katC</v>
      </c>
      <c r="AG14518" s="153"/>
      <c r="AH14518" s="153"/>
      <c r="AI14518" t="s">
        <v>201</v>
      </c>
      <c r="AJ14518" t="s">
        <v>340</v>
      </c>
      <c r="AK14518" s="9" t="str">
        <f>VLOOKUP(Y14518,zdroj!D:AJ,33,0)</f>
        <v>katC</v>
      </c>
    </row>
    <row r="14519" spans="8:37" x14ac:dyDescent="0.25">
      <c r="H14519" s="8"/>
      <c r="I14519" s="8"/>
      <c r="N14519" s="23"/>
      <c r="O14519" s="24"/>
      <c r="P14519" s="19"/>
      <c r="Q14519" s="19"/>
      <c r="R14519" s="19"/>
      <c r="U14519" s="27"/>
      <c r="Y14519" s="9" t="s">
        <v>734</v>
      </c>
      <c r="Z14519" s="9" t="s">
        <v>462</v>
      </c>
      <c r="AA14519" s="9" t="s">
        <v>199</v>
      </c>
      <c r="AB14519" s="9">
        <v>5901901</v>
      </c>
      <c r="AC14519" s="9" t="s">
        <v>15292</v>
      </c>
      <c r="AD14519" s="9" t="s">
        <v>226</v>
      </c>
      <c r="AE14519" s="5">
        <f t="shared" si="474"/>
        <v>0</v>
      </c>
      <c r="AF14519" s="5" t="str">
        <f t="shared" si="475"/>
        <v>katC</v>
      </c>
      <c r="AG14519" s="153"/>
      <c r="AH14519" s="153"/>
      <c r="AI14519" t="s">
        <v>201</v>
      </c>
      <c r="AJ14519" t="s">
        <v>340</v>
      </c>
      <c r="AK14519" s="9" t="str">
        <f>VLOOKUP(Y14519,zdroj!D:AJ,33,0)</f>
        <v>katC</v>
      </c>
    </row>
    <row r="14520" spans="8:37" x14ac:dyDescent="0.25">
      <c r="H14520" s="8"/>
      <c r="I14520" s="8"/>
      <c r="N14520" s="23"/>
      <c r="O14520" s="24"/>
      <c r="P14520" s="19"/>
      <c r="Q14520" s="19"/>
      <c r="R14520" s="19"/>
      <c r="U14520" s="27"/>
      <c r="Y14520" s="9" t="s">
        <v>734</v>
      </c>
      <c r="Z14520" s="9" t="s">
        <v>462</v>
      </c>
      <c r="AA14520" s="9" t="s">
        <v>199</v>
      </c>
      <c r="AB14520" s="9">
        <v>5901910</v>
      </c>
      <c r="AC14520" s="9" t="s">
        <v>15293</v>
      </c>
      <c r="AD14520" s="9" t="s">
        <v>800</v>
      </c>
      <c r="AE14520" s="5">
        <f t="shared" si="474"/>
        <v>0</v>
      </c>
      <c r="AF14520" s="5" t="str">
        <f t="shared" si="475"/>
        <v>Pokryto</v>
      </c>
      <c r="AG14520" s="153"/>
      <c r="AH14520" s="153"/>
      <c r="AI14520" t="s">
        <v>201</v>
      </c>
      <c r="AJ14520" t="s">
        <v>800</v>
      </c>
      <c r="AK14520" s="9" t="str">
        <f>VLOOKUP(Y14520,zdroj!D:AJ,33,0)</f>
        <v>katC</v>
      </c>
    </row>
    <row r="14521" spans="8:37" x14ac:dyDescent="0.25">
      <c r="H14521" s="8"/>
      <c r="I14521" s="8"/>
      <c r="N14521" s="23"/>
      <c r="O14521" s="24"/>
      <c r="P14521" s="19"/>
      <c r="Q14521" s="19"/>
      <c r="R14521" s="19"/>
      <c r="U14521" s="27"/>
      <c r="Y14521" s="9" t="s">
        <v>734</v>
      </c>
      <c r="Z14521" s="9" t="s">
        <v>462</v>
      </c>
      <c r="AA14521" s="9" t="s">
        <v>199</v>
      </c>
      <c r="AB14521" s="9">
        <v>5901928</v>
      </c>
      <c r="AC14521" s="9" t="s">
        <v>15294</v>
      </c>
      <c r="AD14521" s="9" t="s">
        <v>226</v>
      </c>
      <c r="AE14521" s="5">
        <f t="shared" si="474"/>
        <v>0</v>
      </c>
      <c r="AF14521" s="5" t="str">
        <f t="shared" si="475"/>
        <v>katC</v>
      </c>
      <c r="AG14521" s="153"/>
      <c r="AH14521" s="153"/>
      <c r="AI14521" t="s">
        <v>201</v>
      </c>
      <c r="AJ14521" t="s">
        <v>340</v>
      </c>
      <c r="AK14521" s="9" t="str">
        <f>VLOOKUP(Y14521,zdroj!D:AJ,33,0)</f>
        <v>katC</v>
      </c>
    </row>
    <row r="14522" spans="8:37" x14ac:dyDescent="0.25">
      <c r="H14522" s="8"/>
      <c r="I14522" s="8"/>
      <c r="N14522" s="23"/>
      <c r="O14522" s="24"/>
      <c r="P14522" s="19"/>
      <c r="Q14522" s="19"/>
      <c r="R14522" s="19"/>
      <c r="U14522" s="27"/>
      <c r="Y14522" s="9" t="s">
        <v>734</v>
      </c>
      <c r="Z14522" s="9" t="s">
        <v>462</v>
      </c>
      <c r="AA14522" s="9" t="s">
        <v>199</v>
      </c>
      <c r="AB14522" s="9">
        <v>5901936</v>
      </c>
      <c r="AC14522" s="9" t="s">
        <v>15295</v>
      </c>
      <c r="AD14522" s="9" t="s">
        <v>226</v>
      </c>
      <c r="AE14522" s="5">
        <f t="shared" si="474"/>
        <v>0</v>
      </c>
      <c r="AF14522" s="5" t="str">
        <f t="shared" si="475"/>
        <v>katC</v>
      </c>
      <c r="AG14522" s="153"/>
      <c r="AH14522" s="153"/>
      <c r="AI14522" t="s">
        <v>17879</v>
      </c>
      <c r="AJ14522" t="s">
        <v>17878</v>
      </c>
      <c r="AK14522" s="9" t="str">
        <f>VLOOKUP(Y14522,zdroj!D:AJ,33,0)</f>
        <v>katC</v>
      </c>
    </row>
    <row r="14523" spans="8:37" x14ac:dyDescent="0.25">
      <c r="H14523" s="8"/>
      <c r="I14523" s="8"/>
      <c r="N14523" s="23"/>
      <c r="O14523" s="24"/>
      <c r="P14523" s="19"/>
      <c r="Q14523" s="19"/>
      <c r="R14523" s="19"/>
      <c r="U14523" s="27"/>
      <c r="Y14523" s="9" t="s">
        <v>734</v>
      </c>
      <c r="Z14523" s="9" t="s">
        <v>462</v>
      </c>
      <c r="AA14523" s="9" t="s">
        <v>199</v>
      </c>
      <c r="AB14523" s="9">
        <v>5901944</v>
      </c>
      <c r="AC14523" s="9" t="s">
        <v>15296</v>
      </c>
      <c r="AD14523" s="9" t="s">
        <v>226</v>
      </c>
      <c r="AE14523" s="5">
        <f t="shared" si="474"/>
        <v>0</v>
      </c>
      <c r="AF14523" s="5" t="str">
        <f t="shared" si="475"/>
        <v>katC</v>
      </c>
      <c r="AG14523" s="153"/>
      <c r="AH14523" s="153"/>
      <c r="AI14523" t="s">
        <v>201</v>
      </c>
      <c r="AJ14523" t="s">
        <v>340</v>
      </c>
      <c r="AK14523" s="9" t="str">
        <f>VLOOKUP(Y14523,zdroj!D:AJ,33,0)</f>
        <v>katC</v>
      </c>
    </row>
    <row r="14524" spans="8:37" x14ac:dyDescent="0.25">
      <c r="H14524" s="8"/>
      <c r="I14524" s="8"/>
      <c r="N14524" s="23"/>
      <c r="O14524" s="24"/>
      <c r="P14524" s="19"/>
      <c r="Q14524" s="19"/>
      <c r="R14524" s="19"/>
      <c r="U14524" s="27"/>
      <c r="Y14524" s="9" t="s">
        <v>734</v>
      </c>
      <c r="Z14524" s="9" t="s">
        <v>462</v>
      </c>
      <c r="AA14524" s="9" t="s">
        <v>199</v>
      </c>
      <c r="AB14524" s="9">
        <v>5901952</v>
      </c>
      <c r="AC14524" s="9" t="s">
        <v>15297</v>
      </c>
      <c r="AD14524" s="9" t="s">
        <v>226</v>
      </c>
      <c r="AE14524" s="5">
        <f t="shared" si="474"/>
        <v>0</v>
      </c>
      <c r="AF14524" s="5" t="str">
        <f t="shared" si="475"/>
        <v>katC</v>
      </c>
      <c r="AG14524" s="153"/>
      <c r="AH14524" s="153"/>
      <c r="AI14524" t="s">
        <v>201</v>
      </c>
      <c r="AJ14524" t="s">
        <v>340</v>
      </c>
      <c r="AK14524" s="9" t="str">
        <f>VLOOKUP(Y14524,zdroj!D:AJ,33,0)</f>
        <v>katC</v>
      </c>
    </row>
    <row r="14525" spans="8:37" x14ac:dyDescent="0.25">
      <c r="H14525" s="8"/>
      <c r="I14525" s="8"/>
      <c r="N14525" s="23"/>
      <c r="O14525" s="24"/>
      <c r="P14525" s="19"/>
      <c r="Q14525" s="19"/>
      <c r="R14525" s="19"/>
      <c r="U14525" s="27"/>
      <c r="Y14525" s="9" t="s">
        <v>734</v>
      </c>
      <c r="Z14525" s="9" t="s">
        <v>462</v>
      </c>
      <c r="AA14525" s="9" t="s">
        <v>199</v>
      </c>
      <c r="AB14525" s="9">
        <v>5901961</v>
      </c>
      <c r="AC14525" s="9" t="s">
        <v>15298</v>
      </c>
      <c r="AD14525" s="9" t="s">
        <v>226</v>
      </c>
      <c r="AE14525" s="5">
        <f t="shared" si="474"/>
        <v>0</v>
      </c>
      <c r="AF14525" s="5" t="str">
        <f t="shared" si="475"/>
        <v>katC</v>
      </c>
      <c r="AG14525" s="153"/>
      <c r="AH14525" s="153"/>
      <c r="AI14525" t="s">
        <v>201</v>
      </c>
      <c r="AJ14525" t="s">
        <v>340</v>
      </c>
      <c r="AK14525" s="9" t="str">
        <f>VLOOKUP(Y14525,zdroj!D:AJ,33,0)</f>
        <v>katC</v>
      </c>
    </row>
    <row r="14526" spans="8:37" x14ac:dyDescent="0.25">
      <c r="H14526" s="8"/>
      <c r="I14526" s="8"/>
      <c r="N14526" s="23"/>
      <c r="O14526" s="24"/>
      <c r="P14526" s="19"/>
      <c r="Q14526" s="19"/>
      <c r="R14526" s="19"/>
      <c r="U14526" s="27"/>
      <c r="Y14526" s="9" t="s">
        <v>734</v>
      </c>
      <c r="Z14526" s="9" t="s">
        <v>462</v>
      </c>
      <c r="AA14526" s="9" t="s">
        <v>199</v>
      </c>
      <c r="AB14526" s="9">
        <v>5901782</v>
      </c>
      <c r="AC14526" s="9" t="s">
        <v>15299</v>
      </c>
      <c r="AD14526" s="9" t="s">
        <v>800</v>
      </c>
      <c r="AE14526" s="5">
        <f t="shared" si="474"/>
        <v>0</v>
      </c>
      <c r="AF14526" s="5" t="str">
        <f t="shared" si="475"/>
        <v>Pokryto</v>
      </c>
      <c r="AG14526" s="153"/>
      <c r="AH14526" s="153"/>
      <c r="AI14526" t="s">
        <v>201</v>
      </c>
      <c r="AJ14526" t="s">
        <v>800</v>
      </c>
      <c r="AK14526" s="9" t="str">
        <f>VLOOKUP(Y14526,zdroj!D:AJ,33,0)</f>
        <v>katC</v>
      </c>
    </row>
    <row r="14527" spans="8:37" x14ac:dyDescent="0.25">
      <c r="H14527" s="8"/>
      <c r="I14527" s="8"/>
      <c r="N14527" s="23"/>
      <c r="O14527" s="24"/>
      <c r="P14527" s="19"/>
      <c r="Q14527" s="19"/>
      <c r="R14527" s="19"/>
      <c r="U14527" s="27"/>
      <c r="Y14527" s="9" t="s">
        <v>734</v>
      </c>
      <c r="Z14527" s="9" t="s">
        <v>462</v>
      </c>
      <c r="AA14527" s="9" t="s">
        <v>199</v>
      </c>
      <c r="AB14527" s="9">
        <v>5901979</v>
      </c>
      <c r="AC14527" s="9" t="s">
        <v>15300</v>
      </c>
      <c r="AD14527" s="9" t="s">
        <v>226</v>
      </c>
      <c r="AE14527" s="5">
        <f t="shared" si="474"/>
        <v>0</v>
      </c>
      <c r="AF14527" s="5" t="str">
        <f t="shared" si="475"/>
        <v>katC</v>
      </c>
      <c r="AG14527" s="153"/>
      <c r="AH14527" s="153"/>
      <c r="AI14527" t="s">
        <v>17879</v>
      </c>
      <c r="AJ14527" t="s">
        <v>17878</v>
      </c>
      <c r="AK14527" s="9" t="str">
        <f>VLOOKUP(Y14527,zdroj!D:AJ,33,0)</f>
        <v>katC</v>
      </c>
    </row>
    <row r="14528" spans="8:37" x14ac:dyDescent="0.25">
      <c r="H14528" s="8"/>
      <c r="I14528" s="8"/>
      <c r="N14528" s="23"/>
      <c r="O14528" s="24"/>
      <c r="P14528" s="19"/>
      <c r="Q14528" s="19"/>
      <c r="R14528" s="19"/>
      <c r="U14528" s="27"/>
      <c r="Y14528" s="9" t="s">
        <v>734</v>
      </c>
      <c r="Z14528" s="9" t="s">
        <v>462</v>
      </c>
      <c r="AA14528" s="9" t="s">
        <v>199</v>
      </c>
      <c r="AB14528" s="9">
        <v>5901987</v>
      </c>
      <c r="AC14528" s="9" t="s">
        <v>15301</v>
      </c>
      <c r="AD14528" s="9" t="s">
        <v>226</v>
      </c>
      <c r="AE14528" s="5">
        <f t="shared" si="474"/>
        <v>0</v>
      </c>
      <c r="AF14528" s="5" t="str">
        <f t="shared" si="475"/>
        <v>katC</v>
      </c>
      <c r="AG14528" s="153"/>
      <c r="AH14528" s="153"/>
      <c r="AI14528" t="s">
        <v>201</v>
      </c>
      <c r="AJ14528" t="s">
        <v>340</v>
      </c>
      <c r="AK14528" s="9" t="str">
        <f>VLOOKUP(Y14528,zdroj!D:AJ,33,0)</f>
        <v>katC</v>
      </c>
    </row>
    <row r="14529" spans="8:37" x14ac:dyDescent="0.25">
      <c r="H14529" s="8"/>
      <c r="I14529" s="8"/>
      <c r="N14529" s="23"/>
      <c r="O14529" s="24"/>
      <c r="P14529" s="19"/>
      <c r="Q14529" s="19"/>
      <c r="R14529" s="19"/>
      <c r="U14529" s="27"/>
      <c r="Y14529" s="9" t="s">
        <v>734</v>
      </c>
      <c r="Z14529" s="9" t="s">
        <v>462</v>
      </c>
      <c r="AA14529" s="9" t="s">
        <v>199</v>
      </c>
      <c r="AB14529" s="9">
        <v>5901995</v>
      </c>
      <c r="AC14529" s="9" t="s">
        <v>15302</v>
      </c>
      <c r="AD14529" s="9" t="s">
        <v>226</v>
      </c>
      <c r="AE14529" s="5">
        <f t="shared" si="474"/>
        <v>0</v>
      </c>
      <c r="AF14529" s="5" t="str">
        <f t="shared" si="475"/>
        <v>katC</v>
      </c>
      <c r="AG14529" s="153"/>
      <c r="AH14529" s="153"/>
      <c r="AI14529" t="s">
        <v>201</v>
      </c>
      <c r="AJ14529" t="s">
        <v>340</v>
      </c>
      <c r="AK14529" s="9" t="str">
        <f>VLOOKUP(Y14529,zdroj!D:AJ,33,0)</f>
        <v>katC</v>
      </c>
    </row>
    <row r="14530" spans="8:37" x14ac:dyDescent="0.25">
      <c r="H14530" s="8"/>
      <c r="I14530" s="8"/>
      <c r="N14530" s="23"/>
      <c r="O14530" s="24"/>
      <c r="P14530" s="19"/>
      <c r="Q14530" s="19"/>
      <c r="R14530" s="19"/>
      <c r="U14530" s="27"/>
      <c r="Y14530" s="9" t="s">
        <v>734</v>
      </c>
      <c r="Z14530" s="9" t="s">
        <v>462</v>
      </c>
      <c r="AA14530" s="9" t="s">
        <v>199</v>
      </c>
      <c r="AB14530" s="9">
        <v>5902002</v>
      </c>
      <c r="AC14530" s="9" t="s">
        <v>15303</v>
      </c>
      <c r="AD14530" s="9" t="s">
        <v>226</v>
      </c>
      <c r="AE14530" s="5">
        <f t="shared" si="474"/>
        <v>0</v>
      </c>
      <c r="AF14530" s="5" t="str">
        <f t="shared" si="475"/>
        <v>katC</v>
      </c>
      <c r="AG14530" s="153"/>
      <c r="AH14530" s="153"/>
      <c r="AI14530" t="s">
        <v>201</v>
      </c>
      <c r="AJ14530" t="s">
        <v>340</v>
      </c>
      <c r="AK14530" s="9" t="str">
        <f>VLOOKUP(Y14530,zdroj!D:AJ,33,0)</f>
        <v>katC</v>
      </c>
    </row>
    <row r="14531" spans="8:37" x14ac:dyDescent="0.25">
      <c r="H14531" s="8"/>
      <c r="I14531" s="8"/>
      <c r="N14531" s="23"/>
      <c r="O14531" s="24"/>
      <c r="P14531" s="19"/>
      <c r="Q14531" s="19"/>
      <c r="R14531" s="19"/>
      <c r="U14531" s="27"/>
      <c r="Y14531" s="9" t="s">
        <v>734</v>
      </c>
      <c r="Z14531" s="9" t="s">
        <v>462</v>
      </c>
      <c r="AA14531" s="9" t="s">
        <v>199</v>
      </c>
      <c r="AB14531" s="9">
        <v>5902011</v>
      </c>
      <c r="AC14531" s="9" t="s">
        <v>15304</v>
      </c>
      <c r="AD14531" s="9" t="s">
        <v>226</v>
      </c>
      <c r="AE14531" s="5">
        <f t="shared" si="474"/>
        <v>0</v>
      </c>
      <c r="AF14531" s="5" t="str">
        <f t="shared" si="475"/>
        <v>katC</v>
      </c>
      <c r="AG14531" s="153"/>
      <c r="AH14531" s="153"/>
      <c r="AI14531" t="s">
        <v>201</v>
      </c>
      <c r="AJ14531" t="s">
        <v>340</v>
      </c>
      <c r="AK14531" s="9" t="str">
        <f>VLOOKUP(Y14531,zdroj!D:AJ,33,0)</f>
        <v>katC</v>
      </c>
    </row>
    <row r="14532" spans="8:37" x14ac:dyDescent="0.25">
      <c r="H14532" s="8"/>
      <c r="I14532" s="8"/>
      <c r="N14532" s="23"/>
      <c r="O14532" s="24"/>
      <c r="P14532" s="19"/>
      <c r="Q14532" s="19"/>
      <c r="R14532" s="19"/>
      <c r="U14532" s="27"/>
      <c r="Y14532" s="9" t="s">
        <v>734</v>
      </c>
      <c r="Z14532" s="9" t="s">
        <v>462</v>
      </c>
      <c r="AA14532" s="9" t="s">
        <v>199</v>
      </c>
      <c r="AB14532" s="9">
        <v>5902029</v>
      </c>
      <c r="AC14532" s="9" t="s">
        <v>15305</v>
      </c>
      <c r="AD14532" s="9" t="s">
        <v>226</v>
      </c>
      <c r="AE14532" s="5">
        <f t="shared" si="474"/>
        <v>0</v>
      </c>
      <c r="AF14532" s="5" t="str">
        <f t="shared" si="475"/>
        <v>katC</v>
      </c>
      <c r="AG14532" s="153"/>
      <c r="AH14532" s="153"/>
      <c r="AI14532" t="s">
        <v>201</v>
      </c>
      <c r="AJ14532" t="s">
        <v>340</v>
      </c>
      <c r="AK14532" s="9" t="str">
        <f>VLOOKUP(Y14532,zdroj!D:AJ,33,0)</f>
        <v>katC</v>
      </c>
    </row>
    <row r="14533" spans="8:37" x14ac:dyDescent="0.25">
      <c r="H14533" s="8"/>
      <c r="I14533" s="8"/>
      <c r="N14533" s="23"/>
      <c r="O14533" s="24"/>
      <c r="P14533" s="19"/>
      <c r="Q14533" s="19"/>
      <c r="R14533" s="19"/>
      <c r="U14533" s="27"/>
      <c r="Y14533" s="9" t="s">
        <v>734</v>
      </c>
      <c r="Z14533" s="9" t="s">
        <v>462</v>
      </c>
      <c r="AA14533" s="9" t="s">
        <v>199</v>
      </c>
      <c r="AB14533" s="9">
        <v>5901791</v>
      </c>
      <c r="AC14533" s="9" t="s">
        <v>15306</v>
      </c>
      <c r="AD14533" s="9" t="s">
        <v>226</v>
      </c>
      <c r="AE14533" s="5">
        <f t="shared" si="474"/>
        <v>0</v>
      </c>
      <c r="AF14533" s="5" t="str">
        <f t="shared" si="475"/>
        <v>katC</v>
      </c>
      <c r="AG14533" s="153"/>
      <c r="AH14533" s="153"/>
      <c r="AI14533" t="s">
        <v>17879</v>
      </c>
      <c r="AJ14533" t="s">
        <v>17878</v>
      </c>
      <c r="AK14533" s="9" t="str">
        <f>VLOOKUP(Y14533,zdroj!D:AJ,33,0)</f>
        <v>katC</v>
      </c>
    </row>
    <row r="14534" spans="8:37" x14ac:dyDescent="0.25">
      <c r="H14534" s="8"/>
      <c r="I14534" s="8"/>
      <c r="N14534" s="23"/>
      <c r="O14534" s="24"/>
      <c r="P14534" s="19"/>
      <c r="Q14534" s="19"/>
      <c r="R14534" s="19"/>
      <c r="U14534" s="27"/>
      <c r="Y14534" s="9" t="s">
        <v>734</v>
      </c>
      <c r="Z14534" s="9" t="s">
        <v>462</v>
      </c>
      <c r="AA14534" s="9" t="s">
        <v>199</v>
      </c>
      <c r="AB14534" s="9">
        <v>5902037</v>
      </c>
      <c r="AC14534" s="9" t="s">
        <v>15307</v>
      </c>
      <c r="AD14534" s="9" t="s">
        <v>226</v>
      </c>
      <c r="AE14534" s="5">
        <f t="shared" si="474"/>
        <v>0</v>
      </c>
      <c r="AF14534" s="5" t="str">
        <f t="shared" si="475"/>
        <v>katC</v>
      </c>
      <c r="AG14534" s="153"/>
      <c r="AH14534" s="153"/>
      <c r="AI14534" t="s">
        <v>201</v>
      </c>
      <c r="AJ14534" t="s">
        <v>340</v>
      </c>
      <c r="AK14534" s="9" t="str">
        <f>VLOOKUP(Y14534,zdroj!D:AJ,33,0)</f>
        <v>katC</v>
      </c>
    </row>
    <row r="14535" spans="8:37" x14ac:dyDescent="0.25">
      <c r="H14535" s="8"/>
      <c r="I14535" s="8"/>
      <c r="N14535" s="23"/>
      <c r="O14535" s="24"/>
      <c r="P14535" s="19"/>
      <c r="Q14535" s="19"/>
      <c r="R14535" s="19"/>
      <c r="U14535" s="27"/>
      <c r="Y14535" s="9" t="s">
        <v>734</v>
      </c>
      <c r="Z14535" s="9" t="s">
        <v>462</v>
      </c>
      <c r="AA14535" s="9" t="s">
        <v>199</v>
      </c>
      <c r="AB14535" s="9">
        <v>5902045</v>
      </c>
      <c r="AC14535" s="9" t="s">
        <v>15308</v>
      </c>
      <c r="AD14535" s="9" t="s">
        <v>800</v>
      </c>
      <c r="AE14535" s="5">
        <f t="shared" si="474"/>
        <v>0</v>
      </c>
      <c r="AF14535" s="5" t="str">
        <f t="shared" si="475"/>
        <v>Pokryto</v>
      </c>
      <c r="AG14535" s="153"/>
      <c r="AH14535" s="153"/>
      <c r="AI14535" t="s">
        <v>201</v>
      </c>
      <c r="AJ14535" t="s">
        <v>800</v>
      </c>
      <c r="AK14535" s="9" t="str">
        <f>VLOOKUP(Y14535,zdroj!D:AJ,33,0)</f>
        <v>katC</v>
      </c>
    </row>
    <row r="14536" spans="8:37" x14ac:dyDescent="0.25">
      <c r="H14536" s="8"/>
      <c r="I14536" s="8"/>
      <c r="N14536" s="23"/>
      <c r="O14536" s="24"/>
      <c r="P14536" s="19"/>
      <c r="Q14536" s="19"/>
      <c r="R14536" s="19"/>
      <c r="U14536" s="27"/>
      <c r="Y14536" s="9" t="s">
        <v>734</v>
      </c>
      <c r="Z14536" s="9" t="s">
        <v>462</v>
      </c>
      <c r="AA14536" s="9" t="s">
        <v>199</v>
      </c>
      <c r="AB14536" s="9">
        <v>5902053</v>
      </c>
      <c r="AC14536" s="9" t="s">
        <v>15309</v>
      </c>
      <c r="AD14536" s="9" t="s">
        <v>226</v>
      </c>
      <c r="AE14536" s="5">
        <f t="shared" si="474"/>
        <v>0</v>
      </c>
      <c r="AF14536" s="5" t="str">
        <f t="shared" si="475"/>
        <v>katC</v>
      </c>
      <c r="AG14536" s="153"/>
      <c r="AH14536" s="153"/>
      <c r="AI14536" t="s">
        <v>201</v>
      </c>
      <c r="AJ14536" t="s">
        <v>340</v>
      </c>
      <c r="AK14536" s="9" t="str">
        <f>VLOOKUP(Y14536,zdroj!D:AJ,33,0)</f>
        <v>katC</v>
      </c>
    </row>
    <row r="14537" spans="8:37" x14ac:dyDescent="0.25">
      <c r="H14537" s="8"/>
      <c r="I14537" s="8"/>
      <c r="N14537" s="23"/>
      <c r="O14537" s="24"/>
      <c r="P14537" s="19"/>
      <c r="Q14537" s="19"/>
      <c r="R14537" s="19"/>
      <c r="U14537" s="27"/>
      <c r="Y14537" s="9" t="s">
        <v>734</v>
      </c>
      <c r="Z14537" s="9" t="s">
        <v>462</v>
      </c>
      <c r="AA14537" s="9" t="s">
        <v>199</v>
      </c>
      <c r="AB14537" s="9">
        <v>5902061</v>
      </c>
      <c r="AC14537" s="9" t="s">
        <v>15310</v>
      </c>
      <c r="AD14537" s="9" t="s">
        <v>226</v>
      </c>
      <c r="AE14537" s="5">
        <f t="shared" si="474"/>
        <v>0</v>
      </c>
      <c r="AF14537" s="5" t="str">
        <f t="shared" si="475"/>
        <v>katC</v>
      </c>
      <c r="AG14537" s="153"/>
      <c r="AH14537" s="153"/>
      <c r="AI14537" t="s">
        <v>201</v>
      </c>
      <c r="AJ14537" t="s">
        <v>340</v>
      </c>
      <c r="AK14537" s="9" t="str">
        <f>VLOOKUP(Y14537,zdroj!D:AJ,33,0)</f>
        <v>katC</v>
      </c>
    </row>
    <row r="14538" spans="8:37" x14ac:dyDescent="0.25">
      <c r="H14538" s="8"/>
      <c r="I14538" s="8"/>
      <c r="N14538" s="23"/>
      <c r="O14538" s="24"/>
      <c r="P14538" s="19"/>
      <c r="Q14538" s="19"/>
      <c r="R14538" s="19"/>
      <c r="U14538" s="27"/>
      <c r="Y14538" s="9" t="s">
        <v>734</v>
      </c>
      <c r="Z14538" s="9" t="s">
        <v>462</v>
      </c>
      <c r="AA14538" s="9" t="s">
        <v>199</v>
      </c>
      <c r="AB14538" s="9">
        <v>5902070</v>
      </c>
      <c r="AC14538" s="9" t="s">
        <v>15311</v>
      </c>
      <c r="AD14538" s="9" t="s">
        <v>226</v>
      </c>
      <c r="AE14538" s="5">
        <f t="shared" ref="AE14538:AE14601" si="476">VLOOKUP(Y14538,K:T,10,0)</f>
        <v>0</v>
      </c>
      <c r="AF14538" s="5" t="str">
        <f t="shared" ref="AF14538:AF14601" si="477">IF(AE14538="A",IF(AD14538="katA","katB",AD14538),AD14538)</f>
        <v>katC</v>
      </c>
      <c r="AG14538" s="153"/>
      <c r="AH14538" s="153"/>
      <c r="AI14538" t="s">
        <v>201</v>
      </c>
      <c r="AJ14538" t="s">
        <v>340</v>
      </c>
      <c r="AK14538" s="9" t="str">
        <f>VLOOKUP(Y14538,zdroj!D:AJ,33,0)</f>
        <v>katC</v>
      </c>
    </row>
    <row r="14539" spans="8:37" x14ac:dyDescent="0.25">
      <c r="H14539" s="8"/>
      <c r="I14539" s="8"/>
      <c r="N14539" s="23"/>
      <c r="O14539" s="24"/>
      <c r="P14539" s="19"/>
      <c r="Q14539" s="19"/>
      <c r="R14539" s="19"/>
      <c r="U14539" s="27"/>
      <c r="Y14539" s="9" t="s">
        <v>734</v>
      </c>
      <c r="Z14539" s="9" t="s">
        <v>462</v>
      </c>
      <c r="AA14539" s="9" t="s">
        <v>199</v>
      </c>
      <c r="AB14539" s="9">
        <v>5902088</v>
      </c>
      <c r="AC14539" s="9" t="s">
        <v>15312</v>
      </c>
      <c r="AD14539" s="9" t="s">
        <v>800</v>
      </c>
      <c r="AE14539" s="5">
        <f t="shared" si="476"/>
        <v>0</v>
      </c>
      <c r="AF14539" s="5" t="str">
        <f t="shared" si="477"/>
        <v>Pokryto</v>
      </c>
      <c r="AG14539" s="153"/>
      <c r="AH14539" s="153"/>
      <c r="AI14539" t="s">
        <v>201</v>
      </c>
      <c r="AJ14539" t="s">
        <v>800</v>
      </c>
      <c r="AK14539" s="9" t="str">
        <f>VLOOKUP(Y14539,zdroj!D:AJ,33,0)</f>
        <v>katC</v>
      </c>
    </row>
    <row r="14540" spans="8:37" x14ac:dyDescent="0.25">
      <c r="H14540" s="8"/>
      <c r="I14540" s="8"/>
      <c r="N14540" s="23"/>
      <c r="O14540" s="24"/>
      <c r="P14540" s="19"/>
      <c r="Q14540" s="19"/>
      <c r="R14540" s="19"/>
      <c r="U14540" s="27"/>
      <c r="Y14540" s="9" t="s">
        <v>734</v>
      </c>
      <c r="Z14540" s="9" t="s">
        <v>462</v>
      </c>
      <c r="AA14540" s="9" t="s">
        <v>199</v>
      </c>
      <c r="AB14540" s="9">
        <v>5902096</v>
      </c>
      <c r="AC14540" s="9" t="s">
        <v>15313</v>
      </c>
      <c r="AD14540" s="9" t="s">
        <v>800</v>
      </c>
      <c r="AE14540" s="5">
        <f t="shared" si="476"/>
        <v>0</v>
      </c>
      <c r="AF14540" s="5" t="str">
        <f t="shared" si="477"/>
        <v>Pokryto</v>
      </c>
      <c r="AG14540" s="153"/>
      <c r="AH14540" s="153"/>
      <c r="AI14540" t="s">
        <v>201</v>
      </c>
      <c r="AJ14540" t="s">
        <v>800</v>
      </c>
      <c r="AK14540" s="9" t="str">
        <f>VLOOKUP(Y14540,zdroj!D:AJ,33,0)</f>
        <v>katC</v>
      </c>
    </row>
    <row r="14541" spans="8:37" x14ac:dyDescent="0.25">
      <c r="H14541" s="8"/>
      <c r="I14541" s="8"/>
      <c r="N14541" s="23"/>
      <c r="O14541" s="24"/>
      <c r="P14541" s="19"/>
      <c r="Q14541" s="19"/>
      <c r="R14541" s="19"/>
      <c r="U14541" s="27"/>
      <c r="Y14541" s="9" t="s">
        <v>734</v>
      </c>
      <c r="Z14541" s="9" t="s">
        <v>462</v>
      </c>
      <c r="AA14541" s="9" t="s">
        <v>199</v>
      </c>
      <c r="AB14541" s="9">
        <v>5902100</v>
      </c>
      <c r="AC14541" s="9" t="s">
        <v>15314</v>
      </c>
      <c r="AD14541" s="9" t="s">
        <v>226</v>
      </c>
      <c r="AE14541" s="5">
        <f t="shared" si="476"/>
        <v>0</v>
      </c>
      <c r="AF14541" s="5" t="str">
        <f t="shared" si="477"/>
        <v>katC</v>
      </c>
      <c r="AG14541" s="153"/>
      <c r="AH14541" s="153"/>
      <c r="AI14541" t="s">
        <v>201</v>
      </c>
      <c r="AJ14541" t="s">
        <v>340</v>
      </c>
      <c r="AK14541" s="9" t="str">
        <f>VLOOKUP(Y14541,zdroj!D:AJ,33,0)</f>
        <v>katC</v>
      </c>
    </row>
    <row r="14542" spans="8:37" x14ac:dyDescent="0.25">
      <c r="H14542" s="8"/>
      <c r="I14542" s="8"/>
      <c r="N14542" s="23"/>
      <c r="O14542" s="24"/>
      <c r="P14542" s="19"/>
      <c r="Q14542" s="19"/>
      <c r="R14542" s="19"/>
      <c r="U14542" s="27"/>
      <c r="Y14542" s="9" t="s">
        <v>734</v>
      </c>
      <c r="Z14542" s="9" t="s">
        <v>462</v>
      </c>
      <c r="AA14542" s="9" t="s">
        <v>199</v>
      </c>
      <c r="AB14542" s="9">
        <v>5902118</v>
      </c>
      <c r="AC14542" s="9" t="s">
        <v>15315</v>
      </c>
      <c r="AD14542" s="9" t="s">
        <v>226</v>
      </c>
      <c r="AE14542" s="5">
        <f t="shared" si="476"/>
        <v>0</v>
      </c>
      <c r="AF14542" s="5" t="str">
        <f t="shared" si="477"/>
        <v>katC</v>
      </c>
      <c r="AG14542" s="153"/>
      <c r="AH14542" s="153"/>
      <c r="AI14542" t="s">
        <v>201</v>
      </c>
      <c r="AJ14542" t="s">
        <v>340</v>
      </c>
      <c r="AK14542" s="9" t="str">
        <f>VLOOKUP(Y14542,zdroj!D:AJ,33,0)</f>
        <v>katC</v>
      </c>
    </row>
    <row r="14543" spans="8:37" x14ac:dyDescent="0.25">
      <c r="H14543" s="8"/>
      <c r="I14543" s="8"/>
      <c r="N14543" s="23"/>
      <c r="O14543" s="24"/>
      <c r="P14543" s="19"/>
      <c r="Q14543" s="19"/>
      <c r="R14543" s="19"/>
      <c r="U14543" s="27"/>
      <c r="Y14543" s="9" t="s">
        <v>734</v>
      </c>
      <c r="Z14543" s="9" t="s">
        <v>462</v>
      </c>
      <c r="AA14543" s="9" t="s">
        <v>199</v>
      </c>
      <c r="AB14543" s="9">
        <v>5902126</v>
      </c>
      <c r="AC14543" s="9" t="s">
        <v>15316</v>
      </c>
      <c r="AD14543" s="9" t="s">
        <v>800</v>
      </c>
      <c r="AE14543" s="5">
        <f t="shared" si="476"/>
        <v>0</v>
      </c>
      <c r="AF14543" s="5" t="str">
        <f t="shared" si="477"/>
        <v>Pokryto</v>
      </c>
      <c r="AG14543" s="153"/>
      <c r="AH14543" s="153"/>
      <c r="AI14543" t="s">
        <v>201</v>
      </c>
      <c r="AJ14543" t="s">
        <v>800</v>
      </c>
      <c r="AK14543" s="9" t="str">
        <f>VLOOKUP(Y14543,zdroj!D:AJ,33,0)</f>
        <v>katC</v>
      </c>
    </row>
    <row r="14544" spans="8:37" x14ac:dyDescent="0.25">
      <c r="H14544" s="8"/>
      <c r="I14544" s="8"/>
      <c r="N14544" s="23"/>
      <c r="O14544" s="24"/>
      <c r="P14544" s="19"/>
      <c r="Q14544" s="19"/>
      <c r="R14544" s="19"/>
      <c r="U14544" s="27"/>
      <c r="Y14544" s="9" t="s">
        <v>734</v>
      </c>
      <c r="Z14544" s="9" t="s">
        <v>462</v>
      </c>
      <c r="AA14544" s="9" t="s">
        <v>199</v>
      </c>
      <c r="AB14544" s="9">
        <v>5902134</v>
      </c>
      <c r="AC14544" s="9" t="s">
        <v>15317</v>
      </c>
      <c r="AD14544" s="9" t="s">
        <v>800</v>
      </c>
      <c r="AE14544" s="5">
        <f t="shared" si="476"/>
        <v>0</v>
      </c>
      <c r="AF14544" s="5" t="str">
        <f t="shared" si="477"/>
        <v>Pokryto</v>
      </c>
      <c r="AG14544" s="153"/>
      <c r="AH14544" s="153"/>
      <c r="AI14544" t="s">
        <v>201</v>
      </c>
      <c r="AJ14544" t="s">
        <v>800</v>
      </c>
      <c r="AK14544" s="9" t="str">
        <f>VLOOKUP(Y14544,zdroj!D:AJ,33,0)</f>
        <v>katC</v>
      </c>
    </row>
    <row r="14545" spans="8:37" x14ac:dyDescent="0.25">
      <c r="H14545" s="8"/>
      <c r="I14545" s="8"/>
      <c r="N14545" s="23"/>
      <c r="O14545" s="24"/>
      <c r="P14545" s="19"/>
      <c r="Q14545" s="19"/>
      <c r="R14545" s="19"/>
      <c r="U14545" s="27"/>
      <c r="Y14545" s="9" t="s">
        <v>734</v>
      </c>
      <c r="Z14545" s="9" t="s">
        <v>462</v>
      </c>
      <c r="AA14545" s="9" t="s">
        <v>199</v>
      </c>
      <c r="AB14545" s="9">
        <v>5902142</v>
      </c>
      <c r="AC14545" s="9" t="s">
        <v>15318</v>
      </c>
      <c r="AD14545" s="9" t="s">
        <v>800</v>
      </c>
      <c r="AE14545" s="5">
        <f t="shared" si="476"/>
        <v>0</v>
      </c>
      <c r="AF14545" s="5" t="str">
        <f t="shared" si="477"/>
        <v>Pokryto</v>
      </c>
      <c r="AG14545" s="153"/>
      <c r="AH14545" s="153"/>
      <c r="AI14545" t="s">
        <v>201</v>
      </c>
      <c r="AJ14545" t="s">
        <v>800</v>
      </c>
      <c r="AK14545" s="9" t="str">
        <f>VLOOKUP(Y14545,zdroj!D:AJ,33,0)</f>
        <v>katC</v>
      </c>
    </row>
    <row r="14546" spans="8:37" x14ac:dyDescent="0.25">
      <c r="H14546" s="8"/>
      <c r="I14546" s="8"/>
      <c r="N14546" s="23"/>
      <c r="O14546" s="24"/>
      <c r="P14546" s="19"/>
      <c r="Q14546" s="19"/>
      <c r="R14546" s="19"/>
      <c r="U14546" s="27"/>
      <c r="Y14546" s="9" t="s">
        <v>734</v>
      </c>
      <c r="Z14546" s="9" t="s">
        <v>462</v>
      </c>
      <c r="AA14546" s="9" t="s">
        <v>199</v>
      </c>
      <c r="AB14546" s="9">
        <v>5902151</v>
      </c>
      <c r="AC14546" s="9" t="s">
        <v>15319</v>
      </c>
      <c r="AD14546" s="9" t="s">
        <v>800</v>
      </c>
      <c r="AE14546" s="5">
        <f t="shared" si="476"/>
        <v>0</v>
      </c>
      <c r="AF14546" s="5" t="str">
        <f t="shared" si="477"/>
        <v>Pokryto</v>
      </c>
      <c r="AG14546" s="153"/>
      <c r="AH14546" s="153"/>
      <c r="AI14546" t="s">
        <v>201</v>
      </c>
      <c r="AJ14546" t="s">
        <v>800</v>
      </c>
      <c r="AK14546" s="9" t="str">
        <f>VLOOKUP(Y14546,zdroj!D:AJ,33,0)</f>
        <v>katC</v>
      </c>
    </row>
    <row r="14547" spans="8:37" x14ac:dyDescent="0.25">
      <c r="H14547" s="8"/>
      <c r="I14547" s="8"/>
      <c r="N14547" s="23"/>
      <c r="O14547" s="24"/>
      <c r="P14547" s="19"/>
      <c r="Q14547" s="19"/>
      <c r="R14547" s="19"/>
      <c r="U14547" s="27"/>
      <c r="Y14547" s="9" t="s">
        <v>734</v>
      </c>
      <c r="Z14547" s="9" t="s">
        <v>462</v>
      </c>
      <c r="AA14547" s="9" t="s">
        <v>199</v>
      </c>
      <c r="AB14547" s="9">
        <v>5902169</v>
      </c>
      <c r="AC14547" s="9" t="s">
        <v>15320</v>
      </c>
      <c r="AD14547" s="9" t="s">
        <v>800</v>
      </c>
      <c r="AE14547" s="5">
        <f t="shared" si="476"/>
        <v>0</v>
      </c>
      <c r="AF14547" s="5" t="str">
        <f t="shared" si="477"/>
        <v>Pokryto</v>
      </c>
      <c r="AG14547" s="153"/>
      <c r="AH14547" s="153"/>
      <c r="AI14547" t="s">
        <v>201</v>
      </c>
      <c r="AJ14547" t="s">
        <v>800</v>
      </c>
      <c r="AK14547" s="9" t="str">
        <f>VLOOKUP(Y14547,zdroj!D:AJ,33,0)</f>
        <v>katC</v>
      </c>
    </row>
    <row r="14548" spans="8:37" x14ac:dyDescent="0.25">
      <c r="H14548" s="8"/>
      <c r="I14548" s="8"/>
      <c r="N14548" s="23"/>
      <c r="O14548" s="24"/>
      <c r="P14548" s="19"/>
      <c r="Q14548" s="19"/>
      <c r="R14548" s="19"/>
      <c r="U14548" s="27"/>
      <c r="Y14548" s="9" t="s">
        <v>734</v>
      </c>
      <c r="Z14548" s="9" t="s">
        <v>462</v>
      </c>
      <c r="AA14548" s="9" t="s">
        <v>199</v>
      </c>
      <c r="AB14548" s="9">
        <v>5902177</v>
      </c>
      <c r="AC14548" s="9" t="s">
        <v>15321</v>
      </c>
      <c r="AD14548" s="9" t="s">
        <v>800</v>
      </c>
      <c r="AE14548" s="5">
        <f t="shared" si="476"/>
        <v>0</v>
      </c>
      <c r="AF14548" s="5" t="str">
        <f t="shared" si="477"/>
        <v>Pokryto</v>
      </c>
      <c r="AG14548" s="153"/>
      <c r="AH14548" s="153"/>
      <c r="AI14548" t="s">
        <v>201</v>
      </c>
      <c r="AJ14548" t="s">
        <v>800</v>
      </c>
      <c r="AK14548" s="9" t="str">
        <f>VLOOKUP(Y14548,zdroj!D:AJ,33,0)</f>
        <v>katC</v>
      </c>
    </row>
    <row r="14549" spans="8:37" x14ac:dyDescent="0.25">
      <c r="H14549" s="8"/>
      <c r="I14549" s="8"/>
      <c r="N14549" s="23"/>
      <c r="O14549" s="24"/>
      <c r="P14549" s="19"/>
      <c r="Q14549" s="19"/>
      <c r="R14549" s="19"/>
      <c r="U14549" s="27"/>
      <c r="Y14549" s="9" t="s">
        <v>734</v>
      </c>
      <c r="Z14549" s="9" t="s">
        <v>462</v>
      </c>
      <c r="AA14549" s="9" t="s">
        <v>199</v>
      </c>
      <c r="AB14549" s="9">
        <v>5902185</v>
      </c>
      <c r="AC14549" s="9" t="s">
        <v>15322</v>
      </c>
      <c r="AD14549" s="9" t="s">
        <v>226</v>
      </c>
      <c r="AE14549" s="5">
        <f t="shared" si="476"/>
        <v>0</v>
      </c>
      <c r="AF14549" s="5" t="str">
        <f t="shared" si="477"/>
        <v>katC</v>
      </c>
      <c r="AG14549" s="153"/>
      <c r="AH14549" s="153"/>
      <c r="AI14549" t="s">
        <v>17880</v>
      </c>
      <c r="AJ14549" t="s">
        <v>17878</v>
      </c>
      <c r="AK14549" s="9" t="str">
        <f>VLOOKUP(Y14549,zdroj!D:AJ,33,0)</f>
        <v>katC</v>
      </c>
    </row>
    <row r="14550" spans="8:37" x14ac:dyDescent="0.25">
      <c r="H14550" s="8"/>
      <c r="I14550" s="8"/>
      <c r="N14550" s="23"/>
      <c r="O14550" s="24"/>
      <c r="P14550" s="19"/>
      <c r="Q14550" s="19"/>
      <c r="R14550" s="19"/>
      <c r="U14550" s="27"/>
      <c r="Y14550" s="9" t="s">
        <v>734</v>
      </c>
      <c r="Z14550" s="9" t="s">
        <v>462</v>
      </c>
      <c r="AA14550" s="9" t="s">
        <v>199</v>
      </c>
      <c r="AB14550" s="9">
        <v>5902193</v>
      </c>
      <c r="AC14550" s="9" t="s">
        <v>15323</v>
      </c>
      <c r="AD14550" s="9" t="s">
        <v>800</v>
      </c>
      <c r="AE14550" s="5">
        <f t="shared" si="476"/>
        <v>0</v>
      </c>
      <c r="AF14550" s="5" t="str">
        <f t="shared" si="477"/>
        <v>Pokryto</v>
      </c>
      <c r="AG14550" s="153"/>
      <c r="AH14550" s="153"/>
      <c r="AI14550" t="s">
        <v>201</v>
      </c>
      <c r="AJ14550" t="s">
        <v>800</v>
      </c>
      <c r="AK14550" s="9" t="str">
        <f>VLOOKUP(Y14550,zdroj!D:AJ,33,0)</f>
        <v>katC</v>
      </c>
    </row>
    <row r="14551" spans="8:37" x14ac:dyDescent="0.25">
      <c r="H14551" s="8"/>
      <c r="I14551" s="8"/>
      <c r="N14551" s="23"/>
      <c r="O14551" s="24"/>
      <c r="P14551" s="19"/>
      <c r="Q14551" s="19"/>
      <c r="R14551" s="19"/>
      <c r="U14551" s="27"/>
      <c r="Y14551" s="9" t="s">
        <v>734</v>
      </c>
      <c r="Z14551" s="9" t="s">
        <v>462</v>
      </c>
      <c r="AA14551" s="9" t="s">
        <v>199</v>
      </c>
      <c r="AB14551" s="9">
        <v>5902207</v>
      </c>
      <c r="AC14551" s="9" t="s">
        <v>15324</v>
      </c>
      <c r="AD14551" s="9" t="s">
        <v>800</v>
      </c>
      <c r="AE14551" s="5">
        <f t="shared" si="476"/>
        <v>0</v>
      </c>
      <c r="AF14551" s="5" t="str">
        <f t="shared" si="477"/>
        <v>Pokryto</v>
      </c>
      <c r="AG14551" s="153"/>
      <c r="AH14551" s="153"/>
      <c r="AI14551" t="s">
        <v>201</v>
      </c>
      <c r="AJ14551" t="s">
        <v>800</v>
      </c>
      <c r="AK14551" s="9" t="str">
        <f>VLOOKUP(Y14551,zdroj!D:AJ,33,0)</f>
        <v>katC</v>
      </c>
    </row>
    <row r="14552" spans="8:37" x14ac:dyDescent="0.25">
      <c r="H14552" s="8"/>
      <c r="I14552" s="8"/>
      <c r="N14552" s="23"/>
      <c r="O14552" s="24"/>
      <c r="P14552" s="19"/>
      <c r="Q14552" s="19"/>
      <c r="R14552" s="19"/>
      <c r="U14552" s="27"/>
      <c r="Y14552" s="9" t="s">
        <v>734</v>
      </c>
      <c r="Z14552" s="9" t="s">
        <v>462</v>
      </c>
      <c r="AA14552" s="9" t="s">
        <v>199</v>
      </c>
      <c r="AB14552" s="9">
        <v>25748271</v>
      </c>
      <c r="AC14552" s="9" t="s">
        <v>15325</v>
      </c>
      <c r="AD14552" s="9" t="s">
        <v>226</v>
      </c>
      <c r="AE14552" s="5">
        <f t="shared" si="476"/>
        <v>0</v>
      </c>
      <c r="AF14552" s="5" t="str">
        <f t="shared" si="477"/>
        <v>katC</v>
      </c>
      <c r="AG14552" s="153"/>
      <c r="AH14552" s="153"/>
      <c r="AI14552" t="s">
        <v>229</v>
      </c>
      <c r="AJ14552" t="s">
        <v>17878</v>
      </c>
      <c r="AK14552" s="9" t="str">
        <f>VLOOKUP(Y14552,zdroj!D:AJ,33,0)</f>
        <v>katC</v>
      </c>
    </row>
    <row r="14553" spans="8:37" x14ac:dyDescent="0.25">
      <c r="H14553" s="8"/>
      <c r="I14553" s="8"/>
      <c r="N14553" s="23"/>
      <c r="O14553" s="24"/>
      <c r="P14553" s="19"/>
      <c r="Q14553" s="19"/>
      <c r="R14553" s="19"/>
      <c r="U14553" s="27"/>
      <c r="Y14553" s="9" t="s">
        <v>734</v>
      </c>
      <c r="Z14553" s="9" t="s">
        <v>462</v>
      </c>
      <c r="AA14553" s="9" t="s">
        <v>199</v>
      </c>
      <c r="AB14553" s="9">
        <v>5902223</v>
      </c>
      <c r="AC14553" s="9" t="s">
        <v>15326</v>
      </c>
      <c r="AD14553" s="9" t="s">
        <v>800</v>
      </c>
      <c r="AE14553" s="5">
        <f t="shared" si="476"/>
        <v>0</v>
      </c>
      <c r="AF14553" s="5" t="str">
        <f t="shared" si="477"/>
        <v>Pokryto</v>
      </c>
      <c r="AG14553" s="153"/>
      <c r="AH14553" s="153"/>
      <c r="AI14553" t="s">
        <v>201</v>
      </c>
      <c r="AJ14553" t="s">
        <v>800</v>
      </c>
      <c r="AK14553" s="9" t="str">
        <f>VLOOKUP(Y14553,zdroj!D:AJ,33,0)</f>
        <v>katC</v>
      </c>
    </row>
    <row r="14554" spans="8:37" x14ac:dyDescent="0.25">
      <c r="H14554" s="8"/>
      <c r="I14554" s="8"/>
      <c r="N14554" s="23"/>
      <c r="O14554" s="24"/>
      <c r="P14554" s="19"/>
      <c r="Q14554" s="19"/>
      <c r="R14554" s="19"/>
      <c r="U14554" s="27"/>
      <c r="Y14554" s="9" t="s">
        <v>734</v>
      </c>
      <c r="Z14554" s="9" t="s">
        <v>462</v>
      </c>
      <c r="AA14554" s="9" t="s">
        <v>199</v>
      </c>
      <c r="AB14554" s="9">
        <v>5902231</v>
      </c>
      <c r="AC14554" s="9" t="s">
        <v>15327</v>
      </c>
      <c r="AD14554" s="9" t="s">
        <v>800</v>
      </c>
      <c r="AE14554" s="5">
        <f t="shared" si="476"/>
        <v>0</v>
      </c>
      <c r="AF14554" s="5" t="str">
        <f t="shared" si="477"/>
        <v>Pokryto</v>
      </c>
      <c r="AG14554" s="153"/>
      <c r="AH14554" s="153"/>
      <c r="AI14554" t="s">
        <v>201</v>
      </c>
      <c r="AJ14554" t="s">
        <v>800</v>
      </c>
      <c r="AK14554" s="9" t="str">
        <f>VLOOKUP(Y14554,zdroj!D:AJ,33,0)</f>
        <v>katC</v>
      </c>
    </row>
    <row r="14555" spans="8:37" x14ac:dyDescent="0.25">
      <c r="H14555" s="8"/>
      <c r="I14555" s="8"/>
      <c r="N14555" s="23"/>
      <c r="O14555" s="24"/>
      <c r="P14555" s="19"/>
      <c r="Q14555" s="19"/>
      <c r="R14555" s="19"/>
      <c r="U14555" s="27"/>
      <c r="Y14555" s="9" t="s">
        <v>734</v>
      </c>
      <c r="Z14555" s="9" t="s">
        <v>462</v>
      </c>
      <c r="AA14555" s="9" t="s">
        <v>199</v>
      </c>
      <c r="AB14555" s="9">
        <v>5902240</v>
      </c>
      <c r="AC14555" s="9" t="s">
        <v>15328</v>
      </c>
      <c r="AD14555" s="9" t="s">
        <v>226</v>
      </c>
      <c r="AE14555" s="5">
        <f t="shared" si="476"/>
        <v>0</v>
      </c>
      <c r="AF14555" s="5" t="str">
        <f t="shared" si="477"/>
        <v>katC</v>
      </c>
      <c r="AG14555" s="153"/>
      <c r="AH14555" s="153"/>
      <c r="AI14555" t="s">
        <v>229</v>
      </c>
      <c r="AJ14555" t="s">
        <v>17878</v>
      </c>
      <c r="AK14555" s="9" t="str">
        <f>VLOOKUP(Y14555,zdroj!D:AJ,33,0)</f>
        <v>katC</v>
      </c>
    </row>
    <row r="14556" spans="8:37" x14ac:dyDescent="0.25">
      <c r="H14556" s="8"/>
      <c r="I14556" s="8"/>
      <c r="N14556" s="23"/>
      <c r="O14556" s="24"/>
      <c r="P14556" s="19"/>
      <c r="Q14556" s="19"/>
      <c r="R14556" s="19"/>
      <c r="U14556" s="27"/>
      <c r="Y14556" s="9" t="s">
        <v>734</v>
      </c>
      <c r="Z14556" s="9" t="s">
        <v>462</v>
      </c>
      <c r="AA14556" s="9" t="s">
        <v>199</v>
      </c>
      <c r="AB14556" s="9">
        <v>5902258</v>
      </c>
      <c r="AC14556" s="9" t="s">
        <v>15329</v>
      </c>
      <c r="AD14556" s="9" t="s">
        <v>226</v>
      </c>
      <c r="AE14556" s="5">
        <f t="shared" si="476"/>
        <v>0</v>
      </c>
      <c r="AF14556" s="5" t="str">
        <f t="shared" si="477"/>
        <v>katC</v>
      </c>
      <c r="AG14556" s="153"/>
      <c r="AH14556" s="153"/>
      <c r="AI14556" t="s">
        <v>17882</v>
      </c>
      <c r="AJ14556" t="s">
        <v>17878</v>
      </c>
      <c r="AK14556" s="9" t="str">
        <f>VLOOKUP(Y14556,zdroj!D:AJ,33,0)</f>
        <v>katC</v>
      </c>
    </row>
    <row r="14557" spans="8:37" x14ac:dyDescent="0.25">
      <c r="H14557" s="8"/>
      <c r="I14557" s="8"/>
      <c r="N14557" s="23"/>
      <c r="O14557" s="24"/>
      <c r="P14557" s="19"/>
      <c r="Q14557" s="19"/>
      <c r="R14557" s="19"/>
      <c r="U14557" s="27"/>
      <c r="Y14557" s="9" t="s">
        <v>734</v>
      </c>
      <c r="Z14557" s="9" t="s">
        <v>462</v>
      </c>
      <c r="AA14557" s="9" t="s">
        <v>199</v>
      </c>
      <c r="AB14557" s="9">
        <v>5902266</v>
      </c>
      <c r="AC14557" s="9" t="s">
        <v>15330</v>
      </c>
      <c r="AD14557" s="9" t="s">
        <v>800</v>
      </c>
      <c r="AE14557" s="5">
        <f t="shared" si="476"/>
        <v>0</v>
      </c>
      <c r="AF14557" s="5" t="str">
        <f t="shared" si="477"/>
        <v>Pokryto</v>
      </c>
      <c r="AG14557" s="153"/>
      <c r="AH14557" s="153"/>
      <c r="AI14557" t="s">
        <v>201</v>
      </c>
      <c r="AJ14557" t="s">
        <v>800</v>
      </c>
      <c r="AK14557" s="9" t="str">
        <f>VLOOKUP(Y14557,zdroj!D:AJ,33,0)</f>
        <v>katC</v>
      </c>
    </row>
    <row r="14558" spans="8:37" x14ac:dyDescent="0.25">
      <c r="H14558" s="8"/>
      <c r="I14558" s="8"/>
      <c r="N14558" s="23"/>
      <c r="O14558" s="24"/>
      <c r="P14558" s="19"/>
      <c r="Q14558" s="19"/>
      <c r="R14558" s="19"/>
      <c r="U14558" s="27"/>
      <c r="Y14558" s="9" t="s">
        <v>734</v>
      </c>
      <c r="Z14558" s="9" t="s">
        <v>462</v>
      </c>
      <c r="AA14558" s="9" t="s">
        <v>199</v>
      </c>
      <c r="AB14558" s="9">
        <v>5902274</v>
      </c>
      <c r="AC14558" s="9" t="s">
        <v>15331</v>
      </c>
      <c r="AD14558" s="9" t="s">
        <v>800</v>
      </c>
      <c r="AE14558" s="5">
        <f t="shared" si="476"/>
        <v>0</v>
      </c>
      <c r="AF14558" s="5" t="str">
        <f t="shared" si="477"/>
        <v>Pokryto</v>
      </c>
      <c r="AG14558" s="153"/>
      <c r="AH14558" s="153"/>
      <c r="AI14558" t="s">
        <v>201</v>
      </c>
      <c r="AJ14558" t="s">
        <v>800</v>
      </c>
      <c r="AK14558" s="9" t="str">
        <f>VLOOKUP(Y14558,zdroj!D:AJ,33,0)</f>
        <v>katC</v>
      </c>
    </row>
    <row r="14559" spans="8:37" x14ac:dyDescent="0.25">
      <c r="H14559" s="8"/>
      <c r="I14559" s="8"/>
      <c r="N14559" s="23"/>
      <c r="O14559" s="24"/>
      <c r="P14559" s="19"/>
      <c r="Q14559" s="19"/>
      <c r="R14559" s="19"/>
      <c r="U14559" s="27"/>
      <c r="Y14559" s="9" t="s">
        <v>734</v>
      </c>
      <c r="Z14559" s="9" t="s">
        <v>462</v>
      </c>
      <c r="AA14559" s="9" t="s">
        <v>199</v>
      </c>
      <c r="AB14559" s="9">
        <v>5902282</v>
      </c>
      <c r="AC14559" s="9" t="s">
        <v>15332</v>
      </c>
      <c r="AD14559" s="9" t="s">
        <v>226</v>
      </c>
      <c r="AE14559" s="5">
        <f t="shared" si="476"/>
        <v>0</v>
      </c>
      <c r="AF14559" s="5" t="str">
        <f t="shared" si="477"/>
        <v>katC</v>
      </c>
      <c r="AG14559" s="153"/>
      <c r="AH14559" s="153"/>
      <c r="AI14559" t="s">
        <v>201</v>
      </c>
      <c r="AJ14559" t="s">
        <v>340</v>
      </c>
      <c r="AK14559" s="9" t="str">
        <f>VLOOKUP(Y14559,zdroj!D:AJ,33,0)</f>
        <v>katC</v>
      </c>
    </row>
    <row r="14560" spans="8:37" x14ac:dyDescent="0.25">
      <c r="H14560" s="8"/>
      <c r="I14560" s="8"/>
      <c r="N14560" s="23"/>
      <c r="O14560" s="24"/>
      <c r="P14560" s="19"/>
      <c r="Q14560" s="19"/>
      <c r="R14560" s="19"/>
      <c r="U14560" s="27"/>
      <c r="Y14560" s="9" t="s">
        <v>734</v>
      </c>
      <c r="Z14560" s="9" t="s">
        <v>462</v>
      </c>
      <c r="AA14560" s="9" t="s">
        <v>199</v>
      </c>
      <c r="AB14560" s="9">
        <v>5902291</v>
      </c>
      <c r="AC14560" s="9" t="s">
        <v>15333</v>
      </c>
      <c r="AD14560" s="9" t="s">
        <v>800</v>
      </c>
      <c r="AE14560" s="5">
        <f t="shared" si="476"/>
        <v>0</v>
      </c>
      <c r="AF14560" s="5" t="str">
        <f t="shared" si="477"/>
        <v>Pokryto</v>
      </c>
      <c r="AG14560" s="153"/>
      <c r="AH14560" s="153"/>
      <c r="AI14560" t="s">
        <v>201</v>
      </c>
      <c r="AJ14560" t="s">
        <v>800</v>
      </c>
      <c r="AK14560" s="9" t="str">
        <f>VLOOKUP(Y14560,zdroj!D:AJ,33,0)</f>
        <v>katC</v>
      </c>
    </row>
    <row r="14561" spans="8:37" x14ac:dyDescent="0.25">
      <c r="H14561" s="8"/>
      <c r="I14561" s="8"/>
      <c r="N14561" s="23"/>
      <c r="O14561" s="24"/>
      <c r="P14561" s="19"/>
      <c r="Q14561" s="19"/>
      <c r="R14561" s="19"/>
      <c r="U14561" s="27"/>
      <c r="Y14561" s="9" t="s">
        <v>734</v>
      </c>
      <c r="Z14561" s="9" t="s">
        <v>462</v>
      </c>
      <c r="AA14561" s="9" t="s">
        <v>199</v>
      </c>
      <c r="AB14561" s="9">
        <v>5902304</v>
      </c>
      <c r="AC14561" s="9" t="s">
        <v>15334</v>
      </c>
      <c r="AD14561" s="9" t="s">
        <v>226</v>
      </c>
      <c r="AE14561" s="5">
        <f t="shared" si="476"/>
        <v>0</v>
      </c>
      <c r="AF14561" s="5" t="str">
        <f t="shared" si="477"/>
        <v>katC</v>
      </c>
      <c r="AG14561" s="153"/>
      <c r="AH14561" s="153"/>
      <c r="AI14561" t="s">
        <v>201</v>
      </c>
      <c r="AJ14561" t="s">
        <v>340</v>
      </c>
      <c r="AK14561" s="9" t="str">
        <f>VLOOKUP(Y14561,zdroj!D:AJ,33,0)</f>
        <v>katC</v>
      </c>
    </row>
    <row r="14562" spans="8:37" x14ac:dyDescent="0.25">
      <c r="H14562" s="8"/>
      <c r="I14562" s="8"/>
      <c r="N14562" s="23"/>
      <c r="O14562" s="24"/>
      <c r="P14562" s="19"/>
      <c r="Q14562" s="19"/>
      <c r="R14562" s="19"/>
      <c r="U14562" s="27"/>
      <c r="Y14562" s="9" t="s">
        <v>734</v>
      </c>
      <c r="Z14562" s="9" t="s">
        <v>462</v>
      </c>
      <c r="AA14562" s="9" t="s">
        <v>199</v>
      </c>
      <c r="AB14562" s="9">
        <v>5901804</v>
      </c>
      <c r="AC14562" s="9" t="s">
        <v>15335</v>
      </c>
      <c r="AD14562" s="9" t="s">
        <v>800</v>
      </c>
      <c r="AE14562" s="5">
        <f t="shared" si="476"/>
        <v>0</v>
      </c>
      <c r="AF14562" s="5" t="str">
        <f t="shared" si="477"/>
        <v>Pokryto</v>
      </c>
      <c r="AG14562" s="153"/>
      <c r="AH14562" s="153"/>
      <c r="AI14562" t="s">
        <v>201</v>
      </c>
      <c r="AJ14562" t="s">
        <v>800</v>
      </c>
      <c r="AK14562" s="9" t="str">
        <f>VLOOKUP(Y14562,zdroj!D:AJ,33,0)</f>
        <v>katC</v>
      </c>
    </row>
    <row r="14563" spans="8:37" x14ac:dyDescent="0.25">
      <c r="H14563" s="8"/>
      <c r="I14563" s="8"/>
      <c r="N14563" s="23"/>
      <c r="O14563" s="24"/>
      <c r="P14563" s="19"/>
      <c r="Q14563" s="19"/>
      <c r="R14563" s="19"/>
      <c r="U14563" s="27"/>
      <c r="Y14563" s="9" t="s">
        <v>734</v>
      </c>
      <c r="Z14563" s="9" t="s">
        <v>462</v>
      </c>
      <c r="AA14563" s="9" t="s">
        <v>199</v>
      </c>
      <c r="AB14563" s="9">
        <v>5902312</v>
      </c>
      <c r="AC14563" s="9" t="s">
        <v>15336</v>
      </c>
      <c r="AD14563" s="9" t="s">
        <v>226</v>
      </c>
      <c r="AE14563" s="5">
        <f t="shared" si="476"/>
        <v>0</v>
      </c>
      <c r="AF14563" s="5" t="str">
        <f t="shared" si="477"/>
        <v>katC</v>
      </c>
      <c r="AG14563" s="153"/>
      <c r="AH14563" s="153"/>
      <c r="AI14563" t="s">
        <v>201</v>
      </c>
      <c r="AJ14563" t="s">
        <v>340</v>
      </c>
      <c r="AK14563" s="9" t="str">
        <f>VLOOKUP(Y14563,zdroj!D:AJ,33,0)</f>
        <v>katC</v>
      </c>
    </row>
    <row r="14564" spans="8:37" x14ac:dyDescent="0.25">
      <c r="H14564" s="8"/>
      <c r="I14564" s="8"/>
      <c r="N14564" s="23"/>
      <c r="O14564" s="24"/>
      <c r="P14564" s="19"/>
      <c r="Q14564" s="19"/>
      <c r="R14564" s="19"/>
      <c r="U14564" s="27"/>
      <c r="Y14564" s="9" t="s">
        <v>734</v>
      </c>
      <c r="Z14564" s="9" t="s">
        <v>462</v>
      </c>
      <c r="AA14564" s="9" t="s">
        <v>199</v>
      </c>
      <c r="AB14564" s="9">
        <v>5902321</v>
      </c>
      <c r="AC14564" s="9" t="s">
        <v>15337</v>
      </c>
      <c r="AD14564" s="9" t="s">
        <v>226</v>
      </c>
      <c r="AE14564" s="5">
        <f t="shared" si="476"/>
        <v>0</v>
      </c>
      <c r="AF14564" s="5" t="str">
        <f t="shared" si="477"/>
        <v>katC</v>
      </c>
      <c r="AG14564" s="153"/>
      <c r="AH14564" s="153"/>
      <c r="AI14564" t="s">
        <v>201</v>
      </c>
      <c r="AJ14564" t="s">
        <v>340</v>
      </c>
      <c r="AK14564" s="9" t="str">
        <f>VLOOKUP(Y14564,zdroj!D:AJ,33,0)</f>
        <v>katC</v>
      </c>
    </row>
    <row r="14565" spans="8:37" x14ac:dyDescent="0.25">
      <c r="H14565" s="8"/>
      <c r="I14565" s="8"/>
      <c r="N14565" s="23"/>
      <c r="O14565" s="24"/>
      <c r="P14565" s="19"/>
      <c r="Q14565" s="19"/>
      <c r="R14565" s="19"/>
      <c r="U14565" s="27"/>
      <c r="Y14565" s="9" t="s">
        <v>734</v>
      </c>
      <c r="Z14565" s="9" t="s">
        <v>462</v>
      </c>
      <c r="AA14565" s="9" t="s">
        <v>199</v>
      </c>
      <c r="AB14565" s="9">
        <v>5902339</v>
      </c>
      <c r="AC14565" s="9" t="s">
        <v>15338</v>
      </c>
      <c r="AD14565" s="9" t="s">
        <v>800</v>
      </c>
      <c r="AE14565" s="5">
        <f t="shared" si="476"/>
        <v>0</v>
      </c>
      <c r="AF14565" s="5" t="str">
        <f t="shared" si="477"/>
        <v>Pokryto</v>
      </c>
      <c r="AG14565" s="153"/>
      <c r="AH14565" s="153"/>
      <c r="AI14565" t="s">
        <v>201</v>
      </c>
      <c r="AJ14565" t="s">
        <v>800</v>
      </c>
      <c r="AK14565" s="9" t="str">
        <f>VLOOKUP(Y14565,zdroj!D:AJ,33,0)</f>
        <v>katC</v>
      </c>
    </row>
    <row r="14566" spans="8:37" x14ac:dyDescent="0.25">
      <c r="H14566" s="8"/>
      <c r="I14566" s="8"/>
      <c r="N14566" s="23"/>
      <c r="O14566" s="24"/>
      <c r="P14566" s="19"/>
      <c r="Q14566" s="19"/>
      <c r="R14566" s="19"/>
      <c r="U14566" s="27"/>
      <c r="Y14566" s="9" t="s">
        <v>734</v>
      </c>
      <c r="Z14566" s="9" t="s">
        <v>462</v>
      </c>
      <c r="AA14566" s="9" t="s">
        <v>199</v>
      </c>
      <c r="AB14566" s="9">
        <v>5902347</v>
      </c>
      <c r="AC14566" s="9" t="s">
        <v>15339</v>
      </c>
      <c r="AD14566" s="9" t="s">
        <v>226</v>
      </c>
      <c r="AE14566" s="5">
        <f t="shared" si="476"/>
        <v>0</v>
      </c>
      <c r="AF14566" s="5" t="str">
        <f t="shared" si="477"/>
        <v>katC</v>
      </c>
      <c r="AG14566" s="153"/>
      <c r="AH14566" s="153"/>
      <c r="AI14566" t="s">
        <v>201</v>
      </c>
      <c r="AJ14566" t="s">
        <v>340</v>
      </c>
      <c r="AK14566" s="9" t="str">
        <f>VLOOKUP(Y14566,zdroj!D:AJ,33,0)</f>
        <v>katC</v>
      </c>
    </row>
    <row r="14567" spans="8:37" x14ac:dyDescent="0.25">
      <c r="H14567" s="8"/>
      <c r="I14567" s="8"/>
      <c r="N14567" s="23"/>
      <c r="O14567" s="24"/>
      <c r="P14567" s="19"/>
      <c r="Q14567" s="19"/>
      <c r="R14567" s="19"/>
      <c r="U14567" s="27"/>
      <c r="Y14567" s="9" t="s">
        <v>734</v>
      </c>
      <c r="Z14567" s="9" t="s">
        <v>462</v>
      </c>
      <c r="AA14567" s="9" t="s">
        <v>199</v>
      </c>
      <c r="AB14567" s="9">
        <v>5902355</v>
      </c>
      <c r="AC14567" s="9" t="s">
        <v>15340</v>
      </c>
      <c r="AD14567" s="9" t="s">
        <v>226</v>
      </c>
      <c r="AE14567" s="5">
        <f t="shared" si="476"/>
        <v>0</v>
      </c>
      <c r="AF14567" s="5" t="str">
        <f t="shared" si="477"/>
        <v>katC</v>
      </c>
      <c r="AG14567" s="153"/>
      <c r="AH14567" s="153"/>
      <c r="AI14567" t="s">
        <v>201</v>
      </c>
      <c r="AJ14567" t="s">
        <v>340</v>
      </c>
      <c r="AK14567" s="9" t="str">
        <f>VLOOKUP(Y14567,zdroj!D:AJ,33,0)</f>
        <v>katC</v>
      </c>
    </row>
    <row r="14568" spans="8:37" x14ac:dyDescent="0.25">
      <c r="H14568" s="8"/>
      <c r="I14568" s="8"/>
      <c r="N14568" s="23"/>
      <c r="O14568" s="24"/>
      <c r="P14568" s="19"/>
      <c r="Q14568" s="19"/>
      <c r="R14568" s="19"/>
      <c r="U14568" s="27"/>
      <c r="Y14568" s="9" t="s">
        <v>734</v>
      </c>
      <c r="Z14568" s="9" t="s">
        <v>462</v>
      </c>
      <c r="AA14568" s="9" t="s">
        <v>199</v>
      </c>
      <c r="AB14568" s="9">
        <v>5902363</v>
      </c>
      <c r="AC14568" s="9" t="s">
        <v>15341</v>
      </c>
      <c r="AD14568" s="9" t="s">
        <v>226</v>
      </c>
      <c r="AE14568" s="5">
        <f t="shared" si="476"/>
        <v>0</v>
      </c>
      <c r="AF14568" s="5" t="str">
        <f t="shared" si="477"/>
        <v>katC</v>
      </c>
      <c r="AG14568" s="153"/>
      <c r="AH14568" s="153"/>
      <c r="AI14568" t="s">
        <v>201</v>
      </c>
      <c r="AJ14568" t="s">
        <v>340</v>
      </c>
      <c r="AK14568" s="9" t="str">
        <f>VLOOKUP(Y14568,zdroj!D:AJ,33,0)</f>
        <v>katC</v>
      </c>
    </row>
    <row r="14569" spans="8:37" x14ac:dyDescent="0.25">
      <c r="H14569" s="8"/>
      <c r="I14569" s="8"/>
      <c r="N14569" s="23"/>
      <c r="O14569" s="24"/>
      <c r="P14569" s="19"/>
      <c r="Q14569" s="19"/>
      <c r="R14569" s="19"/>
      <c r="U14569" s="27"/>
      <c r="Y14569" s="9" t="s">
        <v>734</v>
      </c>
      <c r="Z14569" s="9" t="s">
        <v>462</v>
      </c>
      <c r="AA14569" s="9" t="s">
        <v>199</v>
      </c>
      <c r="AB14569" s="9">
        <v>5902371</v>
      </c>
      <c r="AC14569" s="9" t="s">
        <v>15342</v>
      </c>
      <c r="AD14569" s="9" t="s">
        <v>226</v>
      </c>
      <c r="AE14569" s="5">
        <f t="shared" si="476"/>
        <v>0</v>
      </c>
      <c r="AF14569" s="5" t="str">
        <f t="shared" si="477"/>
        <v>katC</v>
      </c>
      <c r="AG14569" s="153"/>
      <c r="AH14569" s="153"/>
      <c r="AI14569" t="s">
        <v>201</v>
      </c>
      <c r="AJ14569" t="s">
        <v>340</v>
      </c>
      <c r="AK14569" s="9" t="str">
        <f>VLOOKUP(Y14569,zdroj!D:AJ,33,0)</f>
        <v>katC</v>
      </c>
    </row>
    <row r="14570" spans="8:37" x14ac:dyDescent="0.25">
      <c r="H14570" s="8"/>
      <c r="I14570" s="8"/>
      <c r="N14570" s="23"/>
      <c r="O14570" s="24"/>
      <c r="P14570" s="19"/>
      <c r="Q14570" s="19"/>
      <c r="R14570" s="19"/>
      <c r="U14570" s="27"/>
      <c r="Y14570" s="9" t="s">
        <v>734</v>
      </c>
      <c r="Z14570" s="9" t="s">
        <v>462</v>
      </c>
      <c r="AA14570" s="9" t="s">
        <v>199</v>
      </c>
      <c r="AB14570" s="9">
        <v>5901812</v>
      </c>
      <c r="AC14570" s="9" t="s">
        <v>15343</v>
      </c>
      <c r="AD14570" s="9" t="s">
        <v>800</v>
      </c>
      <c r="AE14570" s="5">
        <f t="shared" si="476"/>
        <v>0</v>
      </c>
      <c r="AF14570" s="5" t="str">
        <f t="shared" si="477"/>
        <v>Pokryto</v>
      </c>
      <c r="AG14570" s="153"/>
      <c r="AH14570" s="153"/>
      <c r="AI14570" t="s">
        <v>201</v>
      </c>
      <c r="AJ14570" t="s">
        <v>800</v>
      </c>
      <c r="AK14570" s="9" t="str">
        <f>VLOOKUP(Y14570,zdroj!D:AJ,33,0)</f>
        <v>katC</v>
      </c>
    </row>
    <row r="14571" spans="8:37" x14ac:dyDescent="0.25">
      <c r="H14571" s="8"/>
      <c r="I14571" s="8"/>
      <c r="N14571" s="23"/>
      <c r="O14571" s="24"/>
      <c r="P14571" s="19"/>
      <c r="Q14571" s="19"/>
      <c r="R14571" s="19"/>
      <c r="U14571" s="27"/>
      <c r="Y14571" s="9" t="s">
        <v>734</v>
      </c>
      <c r="Z14571" s="9" t="s">
        <v>462</v>
      </c>
      <c r="AA14571" s="9" t="s">
        <v>199</v>
      </c>
      <c r="AB14571" s="9">
        <v>5902380</v>
      </c>
      <c r="AC14571" s="9" t="s">
        <v>15344</v>
      </c>
      <c r="AD14571" s="9" t="s">
        <v>226</v>
      </c>
      <c r="AE14571" s="5">
        <f t="shared" si="476"/>
        <v>0</v>
      </c>
      <c r="AF14571" s="5" t="str">
        <f t="shared" si="477"/>
        <v>katC</v>
      </c>
      <c r="AG14571" s="153"/>
      <c r="AH14571" s="153"/>
      <c r="AI14571" t="s">
        <v>201</v>
      </c>
      <c r="AJ14571" t="s">
        <v>340</v>
      </c>
      <c r="AK14571" s="9" t="str">
        <f>VLOOKUP(Y14571,zdroj!D:AJ,33,0)</f>
        <v>katC</v>
      </c>
    </row>
    <row r="14572" spans="8:37" x14ac:dyDescent="0.25">
      <c r="H14572" s="8"/>
      <c r="I14572" s="8"/>
      <c r="N14572" s="23"/>
      <c r="O14572" s="24"/>
      <c r="P14572" s="19"/>
      <c r="Q14572" s="19"/>
      <c r="R14572" s="19"/>
      <c r="U14572" s="27"/>
      <c r="Y14572" s="9" t="s">
        <v>734</v>
      </c>
      <c r="Z14572" s="9" t="s">
        <v>462</v>
      </c>
      <c r="AA14572" s="9" t="s">
        <v>199</v>
      </c>
      <c r="AB14572" s="9">
        <v>5902398</v>
      </c>
      <c r="AC14572" s="9" t="s">
        <v>15345</v>
      </c>
      <c r="AD14572" s="9" t="s">
        <v>800</v>
      </c>
      <c r="AE14572" s="5">
        <f t="shared" si="476"/>
        <v>0</v>
      </c>
      <c r="AF14572" s="5" t="str">
        <f t="shared" si="477"/>
        <v>Pokryto</v>
      </c>
      <c r="AG14572" s="153"/>
      <c r="AH14572" s="153"/>
      <c r="AI14572" t="s">
        <v>201</v>
      </c>
      <c r="AJ14572" t="s">
        <v>800</v>
      </c>
      <c r="AK14572" s="9" t="str">
        <f>VLOOKUP(Y14572,zdroj!D:AJ,33,0)</f>
        <v>katC</v>
      </c>
    </row>
    <row r="14573" spans="8:37" x14ac:dyDescent="0.25">
      <c r="H14573" s="8"/>
      <c r="I14573" s="8"/>
      <c r="N14573" s="23"/>
      <c r="O14573" s="24"/>
      <c r="P14573" s="19"/>
      <c r="Q14573" s="19"/>
      <c r="R14573" s="19"/>
      <c r="U14573" s="27"/>
      <c r="Y14573" s="9" t="s">
        <v>734</v>
      </c>
      <c r="Z14573" s="9" t="s">
        <v>462</v>
      </c>
      <c r="AA14573" s="9" t="s">
        <v>199</v>
      </c>
      <c r="AB14573" s="9">
        <v>5902401</v>
      </c>
      <c r="AC14573" s="9" t="s">
        <v>15346</v>
      </c>
      <c r="AD14573" s="9" t="s">
        <v>226</v>
      </c>
      <c r="AE14573" s="5">
        <f t="shared" si="476"/>
        <v>0</v>
      </c>
      <c r="AF14573" s="5" t="str">
        <f t="shared" si="477"/>
        <v>katC</v>
      </c>
      <c r="AG14573" s="153"/>
      <c r="AH14573" s="153"/>
      <c r="AI14573" t="s">
        <v>201</v>
      </c>
      <c r="AJ14573" t="s">
        <v>340</v>
      </c>
      <c r="AK14573" s="9" t="str">
        <f>VLOOKUP(Y14573,zdroj!D:AJ,33,0)</f>
        <v>katC</v>
      </c>
    </row>
    <row r="14574" spans="8:37" x14ac:dyDescent="0.25">
      <c r="H14574" s="8"/>
      <c r="I14574" s="8"/>
      <c r="N14574" s="23"/>
      <c r="O14574" s="24"/>
      <c r="P14574" s="19"/>
      <c r="Q14574" s="19"/>
      <c r="R14574" s="19"/>
      <c r="U14574" s="27"/>
      <c r="Y14574" s="9" t="s">
        <v>731</v>
      </c>
      <c r="Z14574" s="9" t="s">
        <v>462</v>
      </c>
      <c r="AA14574" s="9" t="s">
        <v>237</v>
      </c>
      <c r="AB14574" s="9">
        <v>5903254</v>
      </c>
      <c r="AC14574" s="9" t="s">
        <v>15347</v>
      </c>
      <c r="AD14574" s="9" t="s">
        <v>225</v>
      </c>
      <c r="AE14574" s="5">
        <f t="shared" si="476"/>
        <v>0</v>
      </c>
      <c r="AF14574" s="5" t="str">
        <f t="shared" si="477"/>
        <v>katA</v>
      </c>
      <c r="AG14574" s="153"/>
      <c r="AH14574" s="153"/>
      <c r="AI14574" t="s">
        <v>195</v>
      </c>
      <c r="AJ14574" t="s">
        <v>340</v>
      </c>
      <c r="AK14574" s="9" t="str">
        <f>VLOOKUP(Y14574,zdroj!D:AJ,33,0)</f>
        <v>katA</v>
      </c>
    </row>
    <row r="14575" spans="8:37" x14ac:dyDescent="0.25">
      <c r="H14575" s="8"/>
      <c r="I14575" s="8"/>
      <c r="N14575" s="23"/>
      <c r="O14575" s="24"/>
      <c r="P14575" s="19"/>
      <c r="Q14575" s="19"/>
      <c r="R14575" s="19"/>
      <c r="U14575" s="27"/>
      <c r="Y14575" s="9" t="s">
        <v>731</v>
      </c>
      <c r="Z14575" s="9" t="s">
        <v>462</v>
      </c>
      <c r="AA14575" s="9" t="s">
        <v>237</v>
      </c>
      <c r="AB14575" s="9">
        <v>5903271</v>
      </c>
      <c r="AC14575" s="9" t="s">
        <v>15348</v>
      </c>
      <c r="AD14575" s="9" t="s">
        <v>225</v>
      </c>
      <c r="AE14575" s="5">
        <f t="shared" si="476"/>
        <v>0</v>
      </c>
      <c r="AF14575" s="5" t="str">
        <f t="shared" si="477"/>
        <v>katA</v>
      </c>
      <c r="AG14575" s="153"/>
      <c r="AH14575" s="153"/>
      <c r="AI14575" t="s">
        <v>195</v>
      </c>
      <c r="AJ14575" t="s">
        <v>340</v>
      </c>
      <c r="AK14575" s="9" t="str">
        <f>VLOOKUP(Y14575,zdroj!D:AJ,33,0)</f>
        <v>katA</v>
      </c>
    </row>
    <row r="14576" spans="8:37" x14ac:dyDescent="0.25">
      <c r="H14576" s="8"/>
      <c r="I14576" s="8"/>
      <c r="N14576" s="23"/>
      <c r="O14576" s="24"/>
      <c r="P14576" s="19"/>
      <c r="Q14576" s="19"/>
      <c r="R14576" s="19"/>
      <c r="U14576" s="27"/>
      <c r="Y14576" s="9" t="s">
        <v>731</v>
      </c>
      <c r="Z14576" s="9" t="s">
        <v>462</v>
      </c>
      <c r="AA14576" s="9" t="s">
        <v>237</v>
      </c>
      <c r="AB14576" s="9">
        <v>5903289</v>
      </c>
      <c r="AC14576" s="9" t="s">
        <v>15349</v>
      </c>
      <c r="AD14576" s="9" t="s">
        <v>225</v>
      </c>
      <c r="AE14576" s="5">
        <f t="shared" si="476"/>
        <v>0</v>
      </c>
      <c r="AF14576" s="5" t="str">
        <f t="shared" si="477"/>
        <v>katA</v>
      </c>
      <c r="AG14576" s="153"/>
      <c r="AH14576" s="153"/>
      <c r="AI14576" t="s">
        <v>195</v>
      </c>
      <c r="AJ14576" t="s">
        <v>340</v>
      </c>
      <c r="AK14576" s="9" t="str">
        <f>VLOOKUP(Y14576,zdroj!D:AJ,33,0)</f>
        <v>katA</v>
      </c>
    </row>
    <row r="14577" spans="8:37" x14ac:dyDescent="0.25">
      <c r="H14577" s="8"/>
      <c r="I14577" s="8"/>
      <c r="N14577" s="23"/>
      <c r="O14577" s="24"/>
      <c r="P14577" s="19"/>
      <c r="Q14577" s="19"/>
      <c r="R14577" s="19"/>
      <c r="U14577" s="27"/>
      <c r="Y14577" s="9" t="s">
        <v>731</v>
      </c>
      <c r="Z14577" s="9" t="s">
        <v>462</v>
      </c>
      <c r="AA14577" s="9" t="s">
        <v>237</v>
      </c>
      <c r="AB14577" s="9">
        <v>5903297</v>
      </c>
      <c r="AC14577" s="9" t="s">
        <v>15350</v>
      </c>
      <c r="AD14577" s="9" t="s">
        <v>225</v>
      </c>
      <c r="AE14577" s="5">
        <f t="shared" si="476"/>
        <v>0</v>
      </c>
      <c r="AF14577" s="5" t="str">
        <f t="shared" si="477"/>
        <v>katA</v>
      </c>
      <c r="AG14577" s="153"/>
      <c r="AH14577" s="153"/>
      <c r="AI14577" t="s">
        <v>195</v>
      </c>
      <c r="AJ14577" t="s">
        <v>340</v>
      </c>
      <c r="AK14577" s="9" t="str">
        <f>VLOOKUP(Y14577,zdroj!D:AJ,33,0)</f>
        <v>katA</v>
      </c>
    </row>
    <row r="14578" spans="8:37" x14ac:dyDescent="0.25">
      <c r="H14578" s="8"/>
      <c r="I14578" s="8"/>
      <c r="N14578" s="23"/>
      <c r="O14578" s="24"/>
      <c r="P14578" s="19"/>
      <c r="Q14578" s="19"/>
      <c r="R14578" s="19"/>
      <c r="U14578" s="27"/>
      <c r="Y14578" s="9" t="s">
        <v>731</v>
      </c>
      <c r="Z14578" s="9" t="s">
        <v>462</v>
      </c>
      <c r="AA14578" s="9" t="s">
        <v>237</v>
      </c>
      <c r="AB14578" s="9">
        <v>5902991</v>
      </c>
      <c r="AC14578" s="9" t="s">
        <v>15351</v>
      </c>
      <c r="AD14578" s="9" t="s">
        <v>225</v>
      </c>
      <c r="AE14578" s="5">
        <f t="shared" si="476"/>
        <v>0</v>
      </c>
      <c r="AF14578" s="5" t="str">
        <f t="shared" si="477"/>
        <v>katA</v>
      </c>
      <c r="AG14578" s="153"/>
      <c r="AH14578" s="153"/>
      <c r="AI14578" t="s">
        <v>17879</v>
      </c>
      <c r="AJ14578" t="s">
        <v>17878</v>
      </c>
      <c r="AK14578" s="9" t="str">
        <f>VLOOKUP(Y14578,zdroj!D:AJ,33,0)</f>
        <v>katA</v>
      </c>
    </row>
    <row r="14579" spans="8:37" x14ac:dyDescent="0.25">
      <c r="H14579" s="8"/>
      <c r="I14579" s="8"/>
      <c r="N14579" s="23"/>
      <c r="O14579" s="24"/>
      <c r="P14579" s="19"/>
      <c r="Q14579" s="19"/>
      <c r="R14579" s="19"/>
      <c r="U14579" s="27"/>
      <c r="Y14579" s="9" t="s">
        <v>731</v>
      </c>
      <c r="Z14579" s="9" t="s">
        <v>462</v>
      </c>
      <c r="AA14579" s="9" t="s">
        <v>237</v>
      </c>
      <c r="AB14579" s="9">
        <v>5903041</v>
      </c>
      <c r="AC14579" s="9" t="s">
        <v>15352</v>
      </c>
      <c r="AD14579" s="9" t="s">
        <v>225</v>
      </c>
      <c r="AE14579" s="5">
        <f t="shared" si="476"/>
        <v>0</v>
      </c>
      <c r="AF14579" s="5" t="str">
        <f t="shared" si="477"/>
        <v>katA</v>
      </c>
      <c r="AG14579" s="153"/>
      <c r="AH14579" s="153"/>
      <c r="AI14579" t="s">
        <v>201</v>
      </c>
      <c r="AJ14579" t="s">
        <v>17878</v>
      </c>
      <c r="AK14579" s="9" t="str">
        <f>VLOOKUP(Y14579,zdroj!D:AJ,33,0)</f>
        <v>katA</v>
      </c>
    </row>
    <row r="14580" spans="8:37" x14ac:dyDescent="0.25">
      <c r="H14580" s="8"/>
      <c r="I14580" s="8"/>
      <c r="N14580" s="23"/>
      <c r="O14580" s="24"/>
      <c r="P14580" s="19"/>
      <c r="Q14580" s="19"/>
      <c r="R14580" s="19"/>
      <c r="U14580" s="27"/>
      <c r="Y14580" s="9" t="s">
        <v>731</v>
      </c>
      <c r="Z14580" s="9" t="s">
        <v>462</v>
      </c>
      <c r="AA14580" s="9" t="s">
        <v>237</v>
      </c>
      <c r="AB14580" s="9">
        <v>5903050</v>
      </c>
      <c r="AC14580" s="9" t="s">
        <v>15353</v>
      </c>
      <c r="AD14580" s="9" t="s">
        <v>225</v>
      </c>
      <c r="AE14580" s="5">
        <f t="shared" si="476"/>
        <v>0</v>
      </c>
      <c r="AF14580" s="5" t="str">
        <f t="shared" si="477"/>
        <v>katA</v>
      </c>
      <c r="AG14580" s="153"/>
      <c r="AH14580" s="153"/>
      <c r="AI14580" t="s">
        <v>201</v>
      </c>
      <c r="AJ14580" t="s">
        <v>17878</v>
      </c>
      <c r="AK14580" s="9" t="str">
        <f>VLOOKUP(Y14580,zdroj!D:AJ,33,0)</f>
        <v>katA</v>
      </c>
    </row>
    <row r="14581" spans="8:37" x14ac:dyDescent="0.25">
      <c r="H14581" s="8"/>
      <c r="I14581" s="8"/>
      <c r="N14581" s="23"/>
      <c r="O14581" s="24"/>
      <c r="P14581" s="19"/>
      <c r="Q14581" s="19"/>
      <c r="R14581" s="19"/>
      <c r="U14581" s="27"/>
      <c r="Y14581" s="9" t="s">
        <v>731</v>
      </c>
      <c r="Z14581" s="9" t="s">
        <v>462</v>
      </c>
      <c r="AA14581" s="9" t="s">
        <v>237</v>
      </c>
      <c r="AB14581" s="9">
        <v>5903068</v>
      </c>
      <c r="AC14581" s="9" t="s">
        <v>15354</v>
      </c>
      <c r="AD14581" s="9" t="s">
        <v>225</v>
      </c>
      <c r="AE14581" s="5">
        <f t="shared" si="476"/>
        <v>0</v>
      </c>
      <c r="AF14581" s="5" t="str">
        <f t="shared" si="477"/>
        <v>katA</v>
      </c>
      <c r="AG14581" s="153"/>
      <c r="AH14581" s="153"/>
      <c r="AI14581" t="s">
        <v>201</v>
      </c>
      <c r="AJ14581" t="s">
        <v>17878</v>
      </c>
      <c r="AK14581" s="9" t="str">
        <f>VLOOKUP(Y14581,zdroj!D:AJ,33,0)</f>
        <v>katA</v>
      </c>
    </row>
    <row r="14582" spans="8:37" x14ac:dyDescent="0.25">
      <c r="H14582" s="8"/>
      <c r="I14582" s="8"/>
      <c r="N14582" s="23"/>
      <c r="O14582" s="24"/>
      <c r="P14582" s="19"/>
      <c r="Q14582" s="19"/>
      <c r="R14582" s="19"/>
      <c r="U14582" s="27"/>
      <c r="Y14582" s="9" t="s">
        <v>731</v>
      </c>
      <c r="Z14582" s="9" t="s">
        <v>462</v>
      </c>
      <c r="AA14582" s="9" t="s">
        <v>237</v>
      </c>
      <c r="AB14582" s="9">
        <v>5903076</v>
      </c>
      <c r="AC14582" s="9" t="s">
        <v>15355</v>
      </c>
      <c r="AD14582" s="9" t="s">
        <v>225</v>
      </c>
      <c r="AE14582" s="5">
        <f t="shared" si="476"/>
        <v>0</v>
      </c>
      <c r="AF14582" s="5" t="str">
        <f t="shared" si="477"/>
        <v>katA</v>
      </c>
      <c r="AG14582" s="153"/>
      <c r="AH14582" s="153"/>
      <c r="AI14582" t="s">
        <v>201</v>
      </c>
      <c r="AJ14582" t="s">
        <v>17878</v>
      </c>
      <c r="AK14582" s="9" t="str">
        <f>VLOOKUP(Y14582,zdroj!D:AJ,33,0)</f>
        <v>katA</v>
      </c>
    </row>
    <row r="14583" spans="8:37" x14ac:dyDescent="0.25">
      <c r="H14583" s="8"/>
      <c r="I14583" s="8"/>
      <c r="N14583" s="23"/>
      <c r="O14583" s="24"/>
      <c r="P14583" s="19"/>
      <c r="Q14583" s="19"/>
      <c r="R14583" s="19"/>
      <c r="U14583" s="27"/>
      <c r="Y14583" s="9" t="s">
        <v>731</v>
      </c>
      <c r="Z14583" s="9" t="s">
        <v>462</v>
      </c>
      <c r="AA14583" s="9" t="s">
        <v>237</v>
      </c>
      <c r="AB14583" s="9">
        <v>5903084</v>
      </c>
      <c r="AC14583" s="9" t="s">
        <v>15356</v>
      </c>
      <c r="AD14583" s="9" t="s">
        <v>225</v>
      </c>
      <c r="AE14583" s="5">
        <f t="shared" si="476"/>
        <v>0</v>
      </c>
      <c r="AF14583" s="5" t="str">
        <f t="shared" si="477"/>
        <v>katA</v>
      </c>
      <c r="AG14583" s="153"/>
      <c r="AH14583" s="153"/>
      <c r="AI14583" t="s">
        <v>201</v>
      </c>
      <c r="AJ14583" t="s">
        <v>17878</v>
      </c>
      <c r="AK14583" s="9" t="str">
        <f>VLOOKUP(Y14583,zdroj!D:AJ,33,0)</f>
        <v>katA</v>
      </c>
    </row>
    <row r="14584" spans="8:37" x14ac:dyDescent="0.25">
      <c r="H14584" s="8"/>
      <c r="I14584" s="8"/>
      <c r="N14584" s="23"/>
      <c r="O14584" s="24"/>
      <c r="P14584" s="19"/>
      <c r="Q14584" s="19"/>
      <c r="R14584" s="19"/>
      <c r="U14584" s="27"/>
      <c r="Y14584" s="9" t="s">
        <v>731</v>
      </c>
      <c r="Z14584" s="9" t="s">
        <v>462</v>
      </c>
      <c r="AA14584" s="9" t="s">
        <v>237</v>
      </c>
      <c r="AB14584" s="9">
        <v>40141381</v>
      </c>
      <c r="AC14584" s="9" t="s">
        <v>15357</v>
      </c>
      <c r="AD14584" s="9" t="s">
        <v>800</v>
      </c>
      <c r="AE14584" s="5">
        <f t="shared" si="476"/>
        <v>0</v>
      </c>
      <c r="AF14584" s="5" t="str">
        <f t="shared" si="477"/>
        <v>Pokryto</v>
      </c>
      <c r="AG14584" s="153"/>
      <c r="AH14584" s="153"/>
      <c r="AI14584" t="s">
        <v>201</v>
      </c>
      <c r="AJ14584" t="s">
        <v>800</v>
      </c>
      <c r="AK14584" s="9" t="str">
        <f>VLOOKUP(Y14584,zdroj!D:AJ,33,0)</f>
        <v>katA</v>
      </c>
    </row>
    <row r="14585" spans="8:37" x14ac:dyDescent="0.25">
      <c r="H14585" s="8"/>
      <c r="I14585" s="8"/>
      <c r="N14585" s="23"/>
      <c r="O14585" s="24"/>
      <c r="P14585" s="19"/>
      <c r="Q14585" s="19"/>
      <c r="R14585" s="19"/>
      <c r="U14585" s="27"/>
      <c r="Y14585" s="9" t="s">
        <v>731</v>
      </c>
      <c r="Z14585" s="9" t="s">
        <v>462</v>
      </c>
      <c r="AA14585" s="9" t="s">
        <v>237</v>
      </c>
      <c r="AB14585" s="9">
        <v>31313418</v>
      </c>
      <c r="AC14585" s="9" t="s">
        <v>15358</v>
      </c>
      <c r="AD14585" s="9" t="s">
        <v>800</v>
      </c>
      <c r="AE14585" s="5">
        <f t="shared" si="476"/>
        <v>0</v>
      </c>
      <c r="AF14585" s="5" t="str">
        <f t="shared" si="477"/>
        <v>Pokryto</v>
      </c>
      <c r="AG14585" s="153"/>
      <c r="AH14585" s="153"/>
      <c r="AI14585" t="s">
        <v>201</v>
      </c>
      <c r="AJ14585" t="s">
        <v>800</v>
      </c>
      <c r="AK14585" s="9" t="str">
        <f>VLOOKUP(Y14585,zdroj!D:AJ,33,0)</f>
        <v>katA</v>
      </c>
    </row>
    <row r="14586" spans="8:37" x14ac:dyDescent="0.25">
      <c r="H14586" s="8"/>
      <c r="I14586" s="8"/>
      <c r="N14586" s="23"/>
      <c r="O14586" s="24"/>
      <c r="P14586" s="19"/>
      <c r="Q14586" s="19"/>
      <c r="R14586" s="19"/>
      <c r="U14586" s="27"/>
      <c r="Y14586" s="9" t="s">
        <v>731</v>
      </c>
      <c r="Z14586" s="9" t="s">
        <v>462</v>
      </c>
      <c r="AA14586" s="9" t="s">
        <v>237</v>
      </c>
      <c r="AB14586" s="9">
        <v>5903092</v>
      </c>
      <c r="AC14586" s="9" t="s">
        <v>15359</v>
      </c>
      <c r="AD14586" s="9" t="s">
        <v>225</v>
      </c>
      <c r="AE14586" s="5">
        <f t="shared" si="476"/>
        <v>0</v>
      </c>
      <c r="AF14586" s="5" t="str">
        <f t="shared" si="477"/>
        <v>katA</v>
      </c>
      <c r="AG14586" s="153"/>
      <c r="AH14586" s="153"/>
      <c r="AI14586" t="s">
        <v>201</v>
      </c>
      <c r="AJ14586" t="s">
        <v>17878</v>
      </c>
      <c r="AK14586" s="9" t="str">
        <f>VLOOKUP(Y14586,zdroj!D:AJ,33,0)</f>
        <v>katA</v>
      </c>
    </row>
    <row r="14587" spans="8:37" x14ac:dyDescent="0.25">
      <c r="H14587" s="8"/>
      <c r="I14587" s="8"/>
      <c r="N14587" s="23"/>
      <c r="O14587" s="24"/>
      <c r="P14587" s="19"/>
      <c r="Q14587" s="19"/>
      <c r="R14587" s="19"/>
      <c r="U14587" s="27"/>
      <c r="Y14587" s="9" t="s">
        <v>731</v>
      </c>
      <c r="Z14587" s="9" t="s">
        <v>462</v>
      </c>
      <c r="AA14587" s="9" t="s">
        <v>237</v>
      </c>
      <c r="AB14587" s="9">
        <v>5903106</v>
      </c>
      <c r="AC14587" s="9" t="s">
        <v>15360</v>
      </c>
      <c r="AD14587" s="9" t="s">
        <v>225</v>
      </c>
      <c r="AE14587" s="5">
        <f t="shared" si="476"/>
        <v>0</v>
      </c>
      <c r="AF14587" s="5" t="str">
        <f t="shared" si="477"/>
        <v>katA</v>
      </c>
      <c r="AG14587" s="153"/>
      <c r="AH14587" s="153"/>
      <c r="AI14587" t="s">
        <v>201</v>
      </c>
      <c r="AJ14587" t="s">
        <v>17878</v>
      </c>
      <c r="AK14587" s="9" t="str">
        <f>VLOOKUP(Y14587,zdroj!D:AJ,33,0)</f>
        <v>katA</v>
      </c>
    </row>
    <row r="14588" spans="8:37" x14ac:dyDescent="0.25">
      <c r="H14588" s="8"/>
      <c r="I14588" s="8"/>
      <c r="N14588" s="23"/>
      <c r="O14588" s="24"/>
      <c r="P14588" s="19"/>
      <c r="Q14588" s="19"/>
      <c r="R14588" s="19"/>
      <c r="U14588" s="27"/>
      <c r="Y14588" s="9" t="s">
        <v>731</v>
      </c>
      <c r="Z14588" s="9" t="s">
        <v>462</v>
      </c>
      <c r="AA14588" s="9" t="s">
        <v>237</v>
      </c>
      <c r="AB14588" s="9">
        <v>5903114</v>
      </c>
      <c r="AC14588" s="9" t="s">
        <v>15361</v>
      </c>
      <c r="AD14588" s="9" t="s">
        <v>225</v>
      </c>
      <c r="AE14588" s="5">
        <f t="shared" si="476"/>
        <v>0</v>
      </c>
      <c r="AF14588" s="5" t="str">
        <f t="shared" si="477"/>
        <v>katA</v>
      </c>
      <c r="AG14588" s="153"/>
      <c r="AH14588" s="153"/>
      <c r="AI14588" t="s">
        <v>201</v>
      </c>
      <c r="AJ14588" t="s">
        <v>17878</v>
      </c>
      <c r="AK14588" s="9" t="str">
        <f>VLOOKUP(Y14588,zdroj!D:AJ,33,0)</f>
        <v>katA</v>
      </c>
    </row>
    <row r="14589" spans="8:37" x14ac:dyDescent="0.25">
      <c r="H14589" s="8"/>
      <c r="I14589" s="8"/>
      <c r="N14589" s="23"/>
      <c r="O14589" s="24"/>
      <c r="P14589" s="19"/>
      <c r="Q14589" s="19"/>
      <c r="R14589" s="19"/>
      <c r="U14589" s="27"/>
      <c r="Y14589" s="9" t="s">
        <v>731</v>
      </c>
      <c r="Z14589" s="9" t="s">
        <v>462</v>
      </c>
      <c r="AA14589" s="9" t="s">
        <v>237</v>
      </c>
      <c r="AB14589" s="9">
        <v>5903122</v>
      </c>
      <c r="AC14589" s="9" t="s">
        <v>15362</v>
      </c>
      <c r="AD14589" s="9" t="s">
        <v>225</v>
      </c>
      <c r="AE14589" s="5">
        <f t="shared" si="476"/>
        <v>0</v>
      </c>
      <c r="AF14589" s="5" t="str">
        <f t="shared" si="477"/>
        <v>katA</v>
      </c>
      <c r="AG14589" s="153"/>
      <c r="AH14589" s="153"/>
      <c r="AI14589" t="s">
        <v>201</v>
      </c>
      <c r="AJ14589" t="s">
        <v>17878</v>
      </c>
      <c r="AK14589" s="9" t="str">
        <f>VLOOKUP(Y14589,zdroj!D:AJ,33,0)</f>
        <v>katA</v>
      </c>
    </row>
    <row r="14590" spans="8:37" x14ac:dyDescent="0.25">
      <c r="H14590" s="8"/>
      <c r="I14590" s="8"/>
      <c r="N14590" s="23"/>
      <c r="O14590" s="24"/>
      <c r="P14590" s="19"/>
      <c r="Q14590" s="19"/>
      <c r="R14590" s="19"/>
      <c r="U14590" s="27"/>
      <c r="Y14590" s="9" t="s">
        <v>731</v>
      </c>
      <c r="Z14590" s="9" t="s">
        <v>462</v>
      </c>
      <c r="AA14590" s="9" t="s">
        <v>237</v>
      </c>
      <c r="AB14590" s="9">
        <v>5903131</v>
      </c>
      <c r="AC14590" s="9" t="s">
        <v>15363</v>
      </c>
      <c r="AD14590" s="9" t="s">
        <v>225</v>
      </c>
      <c r="AE14590" s="5">
        <f t="shared" si="476"/>
        <v>0</v>
      </c>
      <c r="AF14590" s="5" t="str">
        <f t="shared" si="477"/>
        <v>katA</v>
      </c>
      <c r="AG14590" s="153"/>
      <c r="AH14590" s="153"/>
      <c r="AI14590" t="s">
        <v>201</v>
      </c>
      <c r="AJ14590" t="s">
        <v>17878</v>
      </c>
      <c r="AK14590" s="9" t="str">
        <f>VLOOKUP(Y14590,zdroj!D:AJ,33,0)</f>
        <v>katA</v>
      </c>
    </row>
    <row r="14591" spans="8:37" x14ac:dyDescent="0.25">
      <c r="H14591" s="8"/>
      <c r="I14591" s="8"/>
      <c r="N14591" s="23"/>
      <c r="O14591" s="24"/>
      <c r="P14591" s="19"/>
      <c r="Q14591" s="19"/>
      <c r="R14591" s="19"/>
      <c r="U14591" s="27"/>
      <c r="Y14591" s="9" t="s">
        <v>731</v>
      </c>
      <c r="Z14591" s="9" t="s">
        <v>462</v>
      </c>
      <c r="AA14591" s="9" t="s">
        <v>237</v>
      </c>
      <c r="AB14591" s="9">
        <v>5903149</v>
      </c>
      <c r="AC14591" s="9" t="s">
        <v>15364</v>
      </c>
      <c r="AD14591" s="9" t="s">
        <v>225</v>
      </c>
      <c r="AE14591" s="5">
        <f t="shared" si="476"/>
        <v>0</v>
      </c>
      <c r="AF14591" s="5" t="str">
        <f t="shared" si="477"/>
        <v>katA</v>
      </c>
      <c r="AG14591" s="153"/>
      <c r="AH14591" s="153"/>
      <c r="AI14591" t="s">
        <v>201</v>
      </c>
      <c r="AJ14591" t="s">
        <v>17878</v>
      </c>
      <c r="AK14591" s="9" t="str">
        <f>VLOOKUP(Y14591,zdroj!D:AJ,33,0)</f>
        <v>katA</v>
      </c>
    </row>
    <row r="14592" spans="8:37" x14ac:dyDescent="0.25">
      <c r="H14592" s="8"/>
      <c r="I14592" s="8"/>
      <c r="N14592" s="23"/>
      <c r="O14592" s="24"/>
      <c r="P14592" s="19"/>
      <c r="Q14592" s="19"/>
      <c r="R14592" s="19"/>
      <c r="U14592" s="27"/>
      <c r="Y14592" s="9" t="s">
        <v>731</v>
      </c>
      <c r="Z14592" s="9" t="s">
        <v>462</v>
      </c>
      <c r="AA14592" s="9" t="s">
        <v>237</v>
      </c>
      <c r="AB14592" s="9">
        <v>5903157</v>
      </c>
      <c r="AC14592" s="9" t="s">
        <v>15365</v>
      </c>
      <c r="AD14592" s="9" t="s">
        <v>225</v>
      </c>
      <c r="AE14592" s="5">
        <f t="shared" si="476"/>
        <v>0</v>
      </c>
      <c r="AF14592" s="5" t="str">
        <f t="shared" si="477"/>
        <v>katA</v>
      </c>
      <c r="AG14592" s="153"/>
      <c r="AH14592" s="153"/>
      <c r="AI14592" t="s">
        <v>201</v>
      </c>
      <c r="AJ14592" t="s">
        <v>17878</v>
      </c>
      <c r="AK14592" s="9" t="str">
        <f>VLOOKUP(Y14592,zdroj!D:AJ,33,0)</f>
        <v>katA</v>
      </c>
    </row>
    <row r="14593" spans="8:37" x14ac:dyDescent="0.25">
      <c r="H14593" s="8"/>
      <c r="I14593" s="8"/>
      <c r="N14593" s="23"/>
      <c r="O14593" s="24"/>
      <c r="P14593" s="19"/>
      <c r="Q14593" s="19"/>
      <c r="R14593" s="19"/>
      <c r="U14593" s="27"/>
      <c r="Y14593" s="9" t="s">
        <v>731</v>
      </c>
      <c r="Z14593" s="9" t="s">
        <v>462</v>
      </c>
      <c r="AA14593" s="9" t="s">
        <v>237</v>
      </c>
      <c r="AB14593" s="9">
        <v>5903165</v>
      </c>
      <c r="AC14593" s="9" t="s">
        <v>15366</v>
      </c>
      <c r="AD14593" s="9" t="s">
        <v>225</v>
      </c>
      <c r="AE14593" s="5">
        <f t="shared" si="476"/>
        <v>0</v>
      </c>
      <c r="AF14593" s="5" t="str">
        <f t="shared" si="477"/>
        <v>katA</v>
      </c>
      <c r="AG14593" s="153"/>
      <c r="AH14593" s="153"/>
      <c r="AI14593" t="s">
        <v>201</v>
      </c>
      <c r="AJ14593" t="s">
        <v>17878</v>
      </c>
      <c r="AK14593" s="9" t="str">
        <f>VLOOKUP(Y14593,zdroj!D:AJ,33,0)</f>
        <v>katA</v>
      </c>
    </row>
    <row r="14594" spans="8:37" x14ac:dyDescent="0.25">
      <c r="H14594" s="8"/>
      <c r="I14594" s="8"/>
      <c r="N14594" s="23"/>
      <c r="O14594" s="24"/>
      <c r="P14594" s="19"/>
      <c r="Q14594" s="19"/>
      <c r="R14594" s="19"/>
      <c r="U14594" s="27"/>
      <c r="Y14594" s="9" t="s">
        <v>731</v>
      </c>
      <c r="Z14594" s="9" t="s">
        <v>462</v>
      </c>
      <c r="AA14594" s="9" t="s">
        <v>237</v>
      </c>
      <c r="AB14594" s="9">
        <v>25748246</v>
      </c>
      <c r="AC14594" s="9" t="s">
        <v>15367</v>
      </c>
      <c r="AD14594" s="9" t="s">
        <v>225</v>
      </c>
      <c r="AE14594" s="5">
        <f t="shared" si="476"/>
        <v>0</v>
      </c>
      <c r="AF14594" s="5" t="str">
        <f t="shared" si="477"/>
        <v>katA</v>
      </c>
      <c r="AG14594" s="153"/>
      <c r="AH14594" s="153"/>
      <c r="AI14594" t="s">
        <v>201</v>
      </c>
      <c r="AJ14594" t="s">
        <v>17878</v>
      </c>
      <c r="AK14594" s="9" t="str">
        <f>VLOOKUP(Y14594,zdroj!D:AJ,33,0)</f>
        <v>katA</v>
      </c>
    </row>
    <row r="14595" spans="8:37" x14ac:dyDescent="0.25">
      <c r="H14595" s="8"/>
      <c r="I14595" s="8"/>
      <c r="N14595" s="23"/>
      <c r="O14595" s="24"/>
      <c r="P14595" s="19"/>
      <c r="Q14595" s="19"/>
      <c r="R14595" s="19"/>
      <c r="U14595" s="27"/>
      <c r="Y14595" s="9" t="s">
        <v>731</v>
      </c>
      <c r="Z14595" s="9" t="s">
        <v>462</v>
      </c>
      <c r="AA14595" s="9" t="s">
        <v>237</v>
      </c>
      <c r="AB14595" s="9">
        <v>5903173</v>
      </c>
      <c r="AC14595" s="9" t="s">
        <v>15368</v>
      </c>
      <c r="AD14595" s="9" t="s">
        <v>225</v>
      </c>
      <c r="AE14595" s="5">
        <f t="shared" si="476"/>
        <v>0</v>
      </c>
      <c r="AF14595" s="5" t="str">
        <f t="shared" si="477"/>
        <v>katA</v>
      </c>
      <c r="AG14595" s="153"/>
      <c r="AH14595" s="153"/>
      <c r="AI14595" t="s">
        <v>201</v>
      </c>
      <c r="AJ14595" t="s">
        <v>17878</v>
      </c>
      <c r="AK14595" s="9" t="str">
        <f>VLOOKUP(Y14595,zdroj!D:AJ,33,0)</f>
        <v>katA</v>
      </c>
    </row>
    <row r="14596" spans="8:37" x14ac:dyDescent="0.25">
      <c r="H14596" s="8"/>
      <c r="I14596" s="8"/>
      <c r="N14596" s="23"/>
      <c r="O14596" s="24"/>
      <c r="P14596" s="19"/>
      <c r="Q14596" s="19"/>
      <c r="R14596" s="19"/>
      <c r="U14596" s="27"/>
      <c r="Y14596" s="9" t="s">
        <v>731</v>
      </c>
      <c r="Z14596" s="9" t="s">
        <v>462</v>
      </c>
      <c r="AA14596" s="9" t="s">
        <v>237</v>
      </c>
      <c r="AB14596" s="9">
        <v>5903009</v>
      </c>
      <c r="AC14596" s="9" t="s">
        <v>15369</v>
      </c>
      <c r="AD14596" s="9" t="s">
        <v>225</v>
      </c>
      <c r="AE14596" s="5">
        <f t="shared" si="476"/>
        <v>0</v>
      </c>
      <c r="AF14596" s="5" t="str">
        <f t="shared" si="477"/>
        <v>katA</v>
      </c>
      <c r="AG14596" s="153"/>
      <c r="AH14596" s="153"/>
      <c r="AI14596" t="s">
        <v>201</v>
      </c>
      <c r="AJ14596" t="s">
        <v>17878</v>
      </c>
      <c r="AK14596" s="9" t="str">
        <f>VLOOKUP(Y14596,zdroj!D:AJ,33,0)</f>
        <v>katA</v>
      </c>
    </row>
    <row r="14597" spans="8:37" x14ac:dyDescent="0.25">
      <c r="H14597" s="8"/>
      <c r="I14597" s="8"/>
      <c r="N14597" s="23"/>
      <c r="O14597" s="24"/>
      <c r="P14597" s="19"/>
      <c r="Q14597" s="19"/>
      <c r="R14597" s="19"/>
      <c r="U14597" s="27"/>
      <c r="Y14597" s="9" t="s">
        <v>731</v>
      </c>
      <c r="Z14597" s="9" t="s">
        <v>462</v>
      </c>
      <c r="AA14597" s="9" t="s">
        <v>237</v>
      </c>
      <c r="AB14597" s="9">
        <v>5903190</v>
      </c>
      <c r="AC14597" s="9" t="s">
        <v>15370</v>
      </c>
      <c r="AD14597" s="9" t="s">
        <v>225</v>
      </c>
      <c r="AE14597" s="5">
        <f t="shared" si="476"/>
        <v>0</v>
      </c>
      <c r="AF14597" s="5" t="str">
        <f t="shared" si="477"/>
        <v>katA</v>
      </c>
      <c r="AG14597" s="153"/>
      <c r="AH14597" s="153"/>
      <c r="AI14597" t="s">
        <v>201</v>
      </c>
      <c r="AJ14597" t="s">
        <v>17878</v>
      </c>
      <c r="AK14597" s="9" t="str">
        <f>VLOOKUP(Y14597,zdroj!D:AJ,33,0)</f>
        <v>katA</v>
      </c>
    </row>
    <row r="14598" spans="8:37" x14ac:dyDescent="0.25">
      <c r="H14598" s="8"/>
      <c r="I14598" s="8"/>
      <c r="N14598" s="23"/>
      <c r="O14598" s="24"/>
      <c r="P14598" s="19"/>
      <c r="Q14598" s="19"/>
      <c r="R14598" s="19"/>
      <c r="U14598" s="27"/>
      <c r="Y14598" s="9" t="s">
        <v>731</v>
      </c>
      <c r="Z14598" s="9" t="s">
        <v>462</v>
      </c>
      <c r="AA14598" s="9" t="s">
        <v>237</v>
      </c>
      <c r="AB14598" s="9">
        <v>5903203</v>
      </c>
      <c r="AC14598" s="9" t="s">
        <v>15371</v>
      </c>
      <c r="AD14598" s="9" t="s">
        <v>225</v>
      </c>
      <c r="AE14598" s="5">
        <f t="shared" si="476"/>
        <v>0</v>
      </c>
      <c r="AF14598" s="5" t="str">
        <f t="shared" si="477"/>
        <v>katA</v>
      </c>
      <c r="AG14598" s="153"/>
      <c r="AH14598" s="153"/>
      <c r="AI14598" t="s">
        <v>201</v>
      </c>
      <c r="AJ14598" t="s">
        <v>17878</v>
      </c>
      <c r="AK14598" s="9" t="str">
        <f>VLOOKUP(Y14598,zdroj!D:AJ,33,0)</f>
        <v>katA</v>
      </c>
    </row>
    <row r="14599" spans="8:37" x14ac:dyDescent="0.25">
      <c r="H14599" s="8"/>
      <c r="I14599" s="8"/>
      <c r="N14599" s="23"/>
      <c r="O14599" s="24"/>
      <c r="P14599" s="19"/>
      <c r="Q14599" s="19"/>
      <c r="R14599" s="19"/>
      <c r="U14599" s="27"/>
      <c r="Y14599" s="9" t="s">
        <v>731</v>
      </c>
      <c r="Z14599" s="9" t="s">
        <v>462</v>
      </c>
      <c r="AA14599" s="9" t="s">
        <v>237</v>
      </c>
      <c r="AB14599" s="9">
        <v>5903211</v>
      </c>
      <c r="AC14599" s="9" t="s">
        <v>15372</v>
      </c>
      <c r="AD14599" s="9" t="s">
        <v>225</v>
      </c>
      <c r="AE14599" s="5">
        <f t="shared" si="476"/>
        <v>0</v>
      </c>
      <c r="AF14599" s="5" t="str">
        <f t="shared" si="477"/>
        <v>katA</v>
      </c>
      <c r="AG14599" s="153"/>
      <c r="AH14599" s="153"/>
      <c r="AI14599" t="s">
        <v>201</v>
      </c>
      <c r="AJ14599" t="s">
        <v>17878</v>
      </c>
      <c r="AK14599" s="9" t="str">
        <f>VLOOKUP(Y14599,zdroj!D:AJ,33,0)</f>
        <v>katA</v>
      </c>
    </row>
    <row r="14600" spans="8:37" x14ac:dyDescent="0.25">
      <c r="H14600" s="8"/>
      <c r="I14600" s="8"/>
      <c r="N14600" s="23"/>
      <c r="O14600" s="24"/>
      <c r="P14600" s="19"/>
      <c r="Q14600" s="19"/>
      <c r="R14600" s="19"/>
      <c r="U14600" s="27"/>
      <c r="Y14600" s="9" t="s">
        <v>731</v>
      </c>
      <c r="Z14600" s="9" t="s">
        <v>462</v>
      </c>
      <c r="AA14600" s="9" t="s">
        <v>237</v>
      </c>
      <c r="AB14600" s="9">
        <v>5903220</v>
      </c>
      <c r="AC14600" s="9" t="s">
        <v>15373</v>
      </c>
      <c r="AD14600" s="9" t="s">
        <v>225</v>
      </c>
      <c r="AE14600" s="5">
        <f t="shared" si="476"/>
        <v>0</v>
      </c>
      <c r="AF14600" s="5" t="str">
        <f t="shared" si="477"/>
        <v>katA</v>
      </c>
      <c r="AG14600" s="153"/>
      <c r="AH14600" s="153"/>
      <c r="AI14600" t="s">
        <v>201</v>
      </c>
      <c r="AJ14600" t="s">
        <v>17878</v>
      </c>
      <c r="AK14600" s="9" t="str">
        <f>VLOOKUP(Y14600,zdroj!D:AJ,33,0)</f>
        <v>katA</v>
      </c>
    </row>
    <row r="14601" spans="8:37" x14ac:dyDescent="0.25">
      <c r="H14601" s="8"/>
      <c r="I14601" s="8"/>
      <c r="N14601" s="23"/>
      <c r="O14601" s="24"/>
      <c r="P14601" s="19"/>
      <c r="Q14601" s="19"/>
      <c r="R14601" s="19"/>
      <c r="U14601" s="27"/>
      <c r="Y14601" s="9" t="s">
        <v>731</v>
      </c>
      <c r="Z14601" s="9" t="s">
        <v>462</v>
      </c>
      <c r="AA14601" s="9" t="s">
        <v>237</v>
      </c>
      <c r="AB14601" s="9">
        <v>5903238</v>
      </c>
      <c r="AC14601" s="9" t="s">
        <v>15374</v>
      </c>
      <c r="AD14601" s="9" t="s">
        <v>225</v>
      </c>
      <c r="AE14601" s="5">
        <f t="shared" si="476"/>
        <v>0</v>
      </c>
      <c r="AF14601" s="5" t="str">
        <f t="shared" si="477"/>
        <v>katA</v>
      </c>
      <c r="AG14601" s="153"/>
      <c r="AH14601" s="153"/>
      <c r="AI14601" t="s">
        <v>201</v>
      </c>
      <c r="AJ14601" t="s">
        <v>17878</v>
      </c>
      <c r="AK14601" s="9" t="str">
        <f>VLOOKUP(Y14601,zdroj!D:AJ,33,0)</f>
        <v>katA</v>
      </c>
    </row>
    <row r="14602" spans="8:37" x14ac:dyDescent="0.25">
      <c r="H14602" s="8"/>
      <c r="I14602" s="8"/>
      <c r="N14602" s="23"/>
      <c r="O14602" s="24"/>
      <c r="P14602" s="19"/>
      <c r="Q14602" s="19"/>
      <c r="R14602" s="19"/>
      <c r="U14602" s="27"/>
      <c r="Y14602" s="9" t="s">
        <v>731</v>
      </c>
      <c r="Z14602" s="9" t="s">
        <v>462</v>
      </c>
      <c r="AA14602" s="9" t="s">
        <v>237</v>
      </c>
      <c r="AB14602" s="9">
        <v>26630788</v>
      </c>
      <c r="AC14602" s="9" t="s">
        <v>15375</v>
      </c>
      <c r="AD14602" s="9" t="s">
        <v>225</v>
      </c>
      <c r="AE14602" s="5">
        <f t="shared" ref="AE14602:AE14665" si="478">VLOOKUP(Y14602,K:T,10,0)</f>
        <v>0</v>
      </c>
      <c r="AF14602" s="5" t="str">
        <f t="shared" ref="AF14602:AF14665" si="479">IF(AE14602="A",IF(AD14602="katA","katB",AD14602),AD14602)</f>
        <v>katA</v>
      </c>
      <c r="AG14602" s="153"/>
      <c r="AH14602" s="153"/>
      <c r="AI14602" t="s">
        <v>201</v>
      </c>
      <c r="AJ14602" t="s">
        <v>17878</v>
      </c>
      <c r="AK14602" s="9" t="str">
        <f>VLOOKUP(Y14602,zdroj!D:AJ,33,0)</f>
        <v>katA</v>
      </c>
    </row>
    <row r="14603" spans="8:37" x14ac:dyDescent="0.25">
      <c r="H14603" s="8"/>
      <c r="I14603" s="8"/>
      <c r="N14603" s="23"/>
      <c r="O14603" s="24"/>
      <c r="P14603" s="19"/>
      <c r="Q14603" s="19"/>
      <c r="R14603" s="19"/>
      <c r="U14603" s="27"/>
      <c r="Y14603" s="9" t="s">
        <v>731</v>
      </c>
      <c r="Z14603" s="9" t="s">
        <v>462</v>
      </c>
      <c r="AA14603" s="9" t="s">
        <v>237</v>
      </c>
      <c r="AB14603" s="9">
        <v>27324958</v>
      </c>
      <c r="AC14603" s="9" t="s">
        <v>15376</v>
      </c>
      <c r="AD14603" s="9" t="s">
        <v>225</v>
      </c>
      <c r="AE14603" s="5">
        <f t="shared" si="478"/>
        <v>0</v>
      </c>
      <c r="AF14603" s="5" t="str">
        <f t="shared" si="479"/>
        <v>katA</v>
      </c>
      <c r="AG14603" s="153"/>
      <c r="AH14603" s="153"/>
      <c r="AI14603" t="s">
        <v>201</v>
      </c>
      <c r="AJ14603" t="s">
        <v>17878</v>
      </c>
      <c r="AK14603" s="9" t="str">
        <f>VLOOKUP(Y14603,zdroj!D:AJ,33,0)</f>
        <v>katA</v>
      </c>
    </row>
    <row r="14604" spans="8:37" x14ac:dyDescent="0.25">
      <c r="H14604" s="8"/>
      <c r="I14604" s="8"/>
      <c r="N14604" s="23"/>
      <c r="O14604" s="24"/>
      <c r="P14604" s="19"/>
      <c r="Q14604" s="19"/>
      <c r="R14604" s="19"/>
      <c r="U14604" s="27"/>
      <c r="Y14604" s="9" t="s">
        <v>731</v>
      </c>
      <c r="Z14604" s="9" t="s">
        <v>462</v>
      </c>
      <c r="AA14604" s="9" t="s">
        <v>237</v>
      </c>
      <c r="AB14604" s="9">
        <v>83867651</v>
      </c>
      <c r="AC14604" s="9" t="s">
        <v>15377</v>
      </c>
      <c r="AD14604" s="9" t="s">
        <v>231</v>
      </c>
      <c r="AE14604" s="5">
        <f t="shared" si="478"/>
        <v>0</v>
      </c>
      <c r="AF14604" s="5" t="str">
        <f t="shared" si="479"/>
        <v>katB</v>
      </c>
      <c r="AG14604" s="153"/>
      <c r="AH14604" s="153"/>
      <c r="AI14604" t="s">
        <v>201</v>
      </c>
      <c r="AJ14604" t="s">
        <v>17878</v>
      </c>
      <c r="AK14604" s="9" t="str">
        <f>VLOOKUP(Y14604,zdroj!D:AJ,33,0)</f>
        <v>katA</v>
      </c>
    </row>
    <row r="14605" spans="8:37" x14ac:dyDescent="0.25">
      <c r="H14605" s="8"/>
      <c r="I14605" s="8"/>
      <c r="N14605" s="23"/>
      <c r="O14605" s="24"/>
      <c r="P14605" s="19"/>
      <c r="Q14605" s="19"/>
      <c r="R14605" s="19"/>
      <c r="U14605" s="27"/>
      <c r="Y14605" s="9" t="s">
        <v>731</v>
      </c>
      <c r="Z14605" s="9" t="s">
        <v>462</v>
      </c>
      <c r="AA14605" s="9" t="s">
        <v>237</v>
      </c>
      <c r="AB14605" s="9">
        <v>5903017</v>
      </c>
      <c r="AC14605" s="9" t="s">
        <v>15378</v>
      </c>
      <c r="AD14605" s="9" t="s">
        <v>225</v>
      </c>
      <c r="AE14605" s="5">
        <f t="shared" si="478"/>
        <v>0</v>
      </c>
      <c r="AF14605" s="5" t="str">
        <f t="shared" si="479"/>
        <v>katA</v>
      </c>
      <c r="AG14605" s="153"/>
      <c r="AH14605" s="153"/>
      <c r="AI14605" t="s">
        <v>201</v>
      </c>
      <c r="AJ14605" t="s">
        <v>17878</v>
      </c>
      <c r="AK14605" s="9" t="str">
        <f>VLOOKUP(Y14605,zdroj!D:AJ,33,0)</f>
        <v>katA</v>
      </c>
    </row>
    <row r="14606" spans="8:37" x14ac:dyDescent="0.25">
      <c r="H14606" s="8"/>
      <c r="I14606" s="8"/>
      <c r="N14606" s="23"/>
      <c r="O14606" s="24"/>
      <c r="P14606" s="19"/>
      <c r="Q14606" s="19"/>
      <c r="R14606" s="19"/>
      <c r="U14606" s="27"/>
      <c r="Y14606" s="9" t="s">
        <v>731</v>
      </c>
      <c r="Z14606" s="9" t="s">
        <v>462</v>
      </c>
      <c r="AA14606" s="9" t="s">
        <v>237</v>
      </c>
      <c r="AB14606" s="9">
        <v>5903025</v>
      </c>
      <c r="AC14606" s="9" t="s">
        <v>15379</v>
      </c>
      <c r="AD14606" s="9" t="s">
        <v>800</v>
      </c>
      <c r="AE14606" s="5">
        <f t="shared" si="478"/>
        <v>0</v>
      </c>
      <c r="AF14606" s="5" t="str">
        <f t="shared" si="479"/>
        <v>Pokryto</v>
      </c>
      <c r="AG14606" s="153"/>
      <c r="AH14606" s="153"/>
      <c r="AI14606" t="s">
        <v>201</v>
      </c>
      <c r="AJ14606" t="s">
        <v>800</v>
      </c>
      <c r="AK14606" s="9" t="str">
        <f>VLOOKUP(Y14606,zdroj!D:AJ,33,0)</f>
        <v>katA</v>
      </c>
    </row>
    <row r="14607" spans="8:37" x14ac:dyDescent="0.25">
      <c r="H14607" s="8"/>
      <c r="I14607" s="8"/>
      <c r="N14607" s="23"/>
      <c r="O14607" s="24"/>
      <c r="P14607" s="19"/>
      <c r="Q14607" s="19"/>
      <c r="R14607" s="19"/>
      <c r="U14607" s="27"/>
      <c r="Y14607" s="9" t="s">
        <v>736</v>
      </c>
      <c r="Z14607" s="9" t="s">
        <v>462</v>
      </c>
      <c r="AA14607" s="9" t="s">
        <v>199</v>
      </c>
      <c r="AB14607" s="9">
        <v>27790801</v>
      </c>
      <c r="AC14607" s="9" t="s">
        <v>15380</v>
      </c>
      <c r="AD14607" s="9" t="s">
        <v>226</v>
      </c>
      <c r="AE14607" s="5">
        <f t="shared" si="478"/>
        <v>0</v>
      </c>
      <c r="AF14607" s="5" t="str">
        <f t="shared" si="479"/>
        <v>katC</v>
      </c>
      <c r="AG14607" s="153"/>
      <c r="AH14607" s="153"/>
      <c r="AI14607" t="s">
        <v>195</v>
      </c>
      <c r="AJ14607" t="s">
        <v>340</v>
      </c>
      <c r="AK14607" s="9" t="str">
        <f>VLOOKUP(Y14607,zdroj!D:AJ,33,0)</f>
        <v>katC</v>
      </c>
    </row>
    <row r="14608" spans="8:37" x14ac:dyDescent="0.25">
      <c r="H14608" s="8"/>
      <c r="I14608" s="8"/>
      <c r="N14608" s="23"/>
      <c r="O14608" s="24"/>
      <c r="P14608" s="19"/>
      <c r="Q14608" s="19"/>
      <c r="R14608" s="19"/>
      <c r="U14608" s="27"/>
      <c r="Y14608" s="9" t="s">
        <v>736</v>
      </c>
      <c r="Z14608" s="9" t="s">
        <v>462</v>
      </c>
      <c r="AA14608" s="9" t="s">
        <v>199</v>
      </c>
      <c r="AB14608" s="9">
        <v>25321595</v>
      </c>
      <c r="AC14608" s="9" t="s">
        <v>15381</v>
      </c>
      <c r="AD14608" s="9" t="s">
        <v>226</v>
      </c>
      <c r="AE14608" s="5">
        <f t="shared" si="478"/>
        <v>0</v>
      </c>
      <c r="AF14608" s="5" t="str">
        <f t="shared" si="479"/>
        <v>katC</v>
      </c>
      <c r="AG14608" s="153"/>
      <c r="AH14608" s="153"/>
      <c r="AI14608" t="s">
        <v>17880</v>
      </c>
      <c r="AJ14608" t="s">
        <v>17878</v>
      </c>
      <c r="AK14608" s="9" t="str">
        <f>VLOOKUP(Y14608,zdroj!D:AJ,33,0)</f>
        <v>katC</v>
      </c>
    </row>
    <row r="14609" spans="8:37" x14ac:dyDescent="0.25">
      <c r="H14609" s="8"/>
      <c r="I14609" s="8"/>
      <c r="N14609" s="23"/>
      <c r="O14609" s="24"/>
      <c r="P14609" s="19"/>
      <c r="Q14609" s="19"/>
      <c r="R14609" s="19"/>
      <c r="U14609" s="27"/>
      <c r="Y14609" s="9" t="s">
        <v>736</v>
      </c>
      <c r="Z14609" s="9" t="s">
        <v>462</v>
      </c>
      <c r="AA14609" s="9" t="s">
        <v>199</v>
      </c>
      <c r="AB14609" s="9">
        <v>5863210</v>
      </c>
      <c r="AC14609" s="9" t="s">
        <v>15382</v>
      </c>
      <c r="AD14609" s="9" t="s">
        <v>800</v>
      </c>
      <c r="AE14609" s="5">
        <f t="shared" si="478"/>
        <v>0</v>
      </c>
      <c r="AF14609" s="5" t="str">
        <f t="shared" si="479"/>
        <v>Pokryto</v>
      </c>
      <c r="AG14609" s="153"/>
      <c r="AH14609" s="153"/>
      <c r="AI14609" t="s">
        <v>201</v>
      </c>
      <c r="AJ14609" t="s">
        <v>800</v>
      </c>
      <c r="AK14609" s="9" t="str">
        <f>VLOOKUP(Y14609,zdroj!D:AJ,33,0)</f>
        <v>katC</v>
      </c>
    </row>
    <row r="14610" spans="8:37" x14ac:dyDescent="0.25">
      <c r="H14610" s="8"/>
      <c r="I14610" s="8"/>
      <c r="N14610" s="23"/>
      <c r="O14610" s="24"/>
      <c r="P14610" s="19"/>
      <c r="Q14610" s="19"/>
      <c r="R14610" s="19"/>
      <c r="U14610" s="27"/>
      <c r="Y14610" s="9" t="s">
        <v>736</v>
      </c>
      <c r="Z14610" s="9" t="s">
        <v>462</v>
      </c>
      <c r="AA14610" s="9" t="s">
        <v>199</v>
      </c>
      <c r="AB14610" s="9">
        <v>5863147</v>
      </c>
      <c r="AC14610" s="9" t="s">
        <v>15383</v>
      </c>
      <c r="AD14610" s="9" t="s">
        <v>800</v>
      </c>
      <c r="AE14610" s="5">
        <f t="shared" si="478"/>
        <v>0</v>
      </c>
      <c r="AF14610" s="5" t="str">
        <f t="shared" si="479"/>
        <v>Pokryto</v>
      </c>
      <c r="AG14610" s="153"/>
      <c r="AH14610" s="153"/>
      <c r="AI14610" t="s">
        <v>201</v>
      </c>
      <c r="AJ14610" t="s">
        <v>800</v>
      </c>
      <c r="AK14610" s="9" t="str">
        <f>VLOOKUP(Y14610,zdroj!D:AJ,33,0)</f>
        <v>katC</v>
      </c>
    </row>
    <row r="14611" spans="8:37" x14ac:dyDescent="0.25">
      <c r="H14611" s="8"/>
      <c r="I14611" s="8"/>
      <c r="N14611" s="23"/>
      <c r="O14611" s="24"/>
      <c r="P14611" s="19"/>
      <c r="Q14611" s="19"/>
      <c r="R14611" s="19"/>
      <c r="U14611" s="27"/>
      <c r="Y14611" s="9" t="s">
        <v>736</v>
      </c>
      <c r="Z14611" s="9" t="s">
        <v>462</v>
      </c>
      <c r="AA14611" s="9" t="s">
        <v>199</v>
      </c>
      <c r="AB14611" s="9">
        <v>5863333</v>
      </c>
      <c r="AC14611" s="9" t="s">
        <v>15384</v>
      </c>
      <c r="AD14611" s="9" t="s">
        <v>800</v>
      </c>
      <c r="AE14611" s="5">
        <f t="shared" si="478"/>
        <v>0</v>
      </c>
      <c r="AF14611" s="5" t="str">
        <f t="shared" si="479"/>
        <v>Pokryto</v>
      </c>
      <c r="AG14611" s="153"/>
      <c r="AH14611" s="153"/>
      <c r="AI14611" t="s">
        <v>201</v>
      </c>
      <c r="AJ14611" t="s">
        <v>800</v>
      </c>
      <c r="AK14611" s="9" t="str">
        <f>VLOOKUP(Y14611,zdroj!D:AJ,33,0)</f>
        <v>katC</v>
      </c>
    </row>
    <row r="14612" spans="8:37" x14ac:dyDescent="0.25">
      <c r="H14612" s="8"/>
      <c r="I14612" s="8"/>
      <c r="N14612" s="23"/>
      <c r="O14612" s="24"/>
      <c r="P14612" s="19"/>
      <c r="Q14612" s="19"/>
      <c r="R14612" s="19"/>
      <c r="U14612" s="27"/>
      <c r="Y14612" s="9" t="s">
        <v>736</v>
      </c>
      <c r="Z14612" s="9" t="s">
        <v>462</v>
      </c>
      <c r="AA14612" s="9" t="s">
        <v>199</v>
      </c>
      <c r="AB14612" s="9">
        <v>5863392</v>
      </c>
      <c r="AC14612" s="9" t="s">
        <v>15385</v>
      </c>
      <c r="AD14612" s="9" t="s">
        <v>800</v>
      </c>
      <c r="AE14612" s="5">
        <f t="shared" si="478"/>
        <v>0</v>
      </c>
      <c r="AF14612" s="5" t="str">
        <f t="shared" si="479"/>
        <v>Pokryto</v>
      </c>
      <c r="AG14612" s="153"/>
      <c r="AH14612" s="153"/>
      <c r="AI14612" t="s">
        <v>201</v>
      </c>
      <c r="AJ14612" t="s">
        <v>800</v>
      </c>
      <c r="AK14612" s="9" t="str">
        <f>VLOOKUP(Y14612,zdroj!D:AJ,33,0)</f>
        <v>katC</v>
      </c>
    </row>
    <row r="14613" spans="8:37" x14ac:dyDescent="0.25">
      <c r="H14613" s="8"/>
      <c r="I14613" s="8"/>
      <c r="N14613" s="23"/>
      <c r="O14613" s="24"/>
      <c r="P14613" s="19"/>
      <c r="Q14613" s="19"/>
      <c r="R14613" s="19"/>
      <c r="U14613" s="27"/>
      <c r="Y14613" s="9" t="s">
        <v>736</v>
      </c>
      <c r="Z14613" s="9" t="s">
        <v>462</v>
      </c>
      <c r="AA14613" s="9" t="s">
        <v>199</v>
      </c>
      <c r="AB14613" s="9">
        <v>5863155</v>
      </c>
      <c r="AC14613" s="9" t="s">
        <v>15386</v>
      </c>
      <c r="AD14613" s="9" t="s">
        <v>800</v>
      </c>
      <c r="AE14613" s="5">
        <f t="shared" si="478"/>
        <v>0</v>
      </c>
      <c r="AF14613" s="5" t="str">
        <f t="shared" si="479"/>
        <v>Pokryto</v>
      </c>
      <c r="AG14613" s="153"/>
      <c r="AH14613" s="153"/>
      <c r="AI14613" t="s">
        <v>201</v>
      </c>
      <c r="AJ14613" t="s">
        <v>800</v>
      </c>
      <c r="AK14613" s="9" t="str">
        <f>VLOOKUP(Y14613,zdroj!D:AJ,33,0)</f>
        <v>katC</v>
      </c>
    </row>
    <row r="14614" spans="8:37" x14ac:dyDescent="0.25">
      <c r="H14614" s="8"/>
      <c r="I14614" s="8"/>
      <c r="N14614" s="23"/>
      <c r="O14614" s="24"/>
      <c r="P14614" s="19"/>
      <c r="Q14614" s="19"/>
      <c r="R14614" s="19"/>
      <c r="U14614" s="27"/>
      <c r="Y14614" s="9" t="s">
        <v>736</v>
      </c>
      <c r="Z14614" s="9" t="s">
        <v>462</v>
      </c>
      <c r="AA14614" s="9" t="s">
        <v>199</v>
      </c>
      <c r="AB14614" s="9">
        <v>5863414</v>
      </c>
      <c r="AC14614" s="9" t="s">
        <v>15387</v>
      </c>
      <c r="AD14614" s="9" t="s">
        <v>226</v>
      </c>
      <c r="AE14614" s="5">
        <f t="shared" si="478"/>
        <v>0</v>
      </c>
      <c r="AF14614" s="5" t="str">
        <f t="shared" si="479"/>
        <v>katC</v>
      </c>
      <c r="AG14614" s="153"/>
      <c r="AH14614" s="153"/>
      <c r="AI14614" t="s">
        <v>17880</v>
      </c>
      <c r="AJ14614" t="s">
        <v>17878</v>
      </c>
      <c r="AK14614" s="9" t="str">
        <f>VLOOKUP(Y14614,zdroj!D:AJ,33,0)</f>
        <v>katC</v>
      </c>
    </row>
    <row r="14615" spans="8:37" x14ac:dyDescent="0.25">
      <c r="H14615" s="8"/>
      <c r="I14615" s="8"/>
      <c r="N14615" s="23"/>
      <c r="O14615" s="24"/>
      <c r="P14615" s="19"/>
      <c r="Q14615" s="19"/>
      <c r="R14615" s="19"/>
      <c r="U14615" s="27"/>
      <c r="Y14615" s="9" t="s">
        <v>736</v>
      </c>
      <c r="Z14615" s="9" t="s">
        <v>462</v>
      </c>
      <c r="AA14615" s="9" t="s">
        <v>199</v>
      </c>
      <c r="AB14615" s="9">
        <v>5863431</v>
      </c>
      <c r="AC14615" s="9" t="s">
        <v>15388</v>
      </c>
      <c r="AD14615" s="9" t="s">
        <v>226</v>
      </c>
      <c r="AE14615" s="5">
        <f t="shared" si="478"/>
        <v>0</v>
      </c>
      <c r="AF14615" s="5" t="str">
        <f t="shared" si="479"/>
        <v>katC</v>
      </c>
      <c r="AG14615" s="153"/>
      <c r="AH14615" s="153"/>
      <c r="AI14615" t="s">
        <v>201</v>
      </c>
      <c r="AJ14615" t="s">
        <v>340</v>
      </c>
      <c r="AK14615" s="9" t="str">
        <f>VLOOKUP(Y14615,zdroj!D:AJ,33,0)</f>
        <v>katC</v>
      </c>
    </row>
    <row r="14616" spans="8:37" x14ac:dyDescent="0.25">
      <c r="H14616" s="8"/>
      <c r="I14616" s="8"/>
      <c r="N14616" s="23"/>
      <c r="O14616" s="24"/>
      <c r="P14616" s="19"/>
      <c r="Q14616" s="19"/>
      <c r="R14616" s="19"/>
      <c r="U14616" s="27"/>
      <c r="Y14616" s="9" t="s">
        <v>736</v>
      </c>
      <c r="Z14616" s="9" t="s">
        <v>462</v>
      </c>
      <c r="AA14616" s="9" t="s">
        <v>199</v>
      </c>
      <c r="AB14616" s="9">
        <v>5863171</v>
      </c>
      <c r="AC14616" s="9" t="s">
        <v>15389</v>
      </c>
      <c r="AD14616" s="9" t="s">
        <v>800</v>
      </c>
      <c r="AE14616" s="5">
        <f t="shared" si="478"/>
        <v>0</v>
      </c>
      <c r="AF14616" s="5" t="str">
        <f t="shared" si="479"/>
        <v>Pokryto</v>
      </c>
      <c r="AG14616" s="153"/>
      <c r="AH14616" s="153"/>
      <c r="AI14616" t="s">
        <v>201</v>
      </c>
      <c r="AJ14616" t="s">
        <v>800</v>
      </c>
      <c r="AK14616" s="9" t="str">
        <f>VLOOKUP(Y14616,zdroj!D:AJ,33,0)</f>
        <v>katC</v>
      </c>
    </row>
    <row r="14617" spans="8:37" x14ac:dyDescent="0.25">
      <c r="H14617" s="8"/>
      <c r="I14617" s="8"/>
      <c r="N14617" s="23"/>
      <c r="O14617" s="24"/>
      <c r="P14617" s="19"/>
      <c r="Q14617" s="19"/>
      <c r="R14617" s="19"/>
      <c r="U14617" s="27"/>
      <c r="Y14617" s="9" t="s">
        <v>736</v>
      </c>
      <c r="Z14617" s="9" t="s">
        <v>462</v>
      </c>
      <c r="AA14617" s="9" t="s">
        <v>199</v>
      </c>
      <c r="AB14617" s="9">
        <v>5863180</v>
      </c>
      <c r="AC14617" s="9" t="s">
        <v>15390</v>
      </c>
      <c r="AD14617" s="9" t="s">
        <v>800</v>
      </c>
      <c r="AE14617" s="5">
        <f t="shared" si="478"/>
        <v>0</v>
      </c>
      <c r="AF14617" s="5" t="str">
        <f t="shared" si="479"/>
        <v>Pokryto</v>
      </c>
      <c r="AG14617" s="153"/>
      <c r="AH14617" s="153"/>
      <c r="AI14617" t="s">
        <v>201</v>
      </c>
      <c r="AJ14617" t="s">
        <v>800</v>
      </c>
      <c r="AK14617" s="9" t="str">
        <f>VLOOKUP(Y14617,zdroj!D:AJ,33,0)</f>
        <v>katC</v>
      </c>
    </row>
    <row r="14618" spans="8:37" x14ac:dyDescent="0.25">
      <c r="H14618" s="8"/>
      <c r="I14618" s="8"/>
      <c r="N14618" s="23"/>
      <c r="O14618" s="24"/>
      <c r="P14618" s="19"/>
      <c r="Q14618" s="19"/>
      <c r="R14618" s="19"/>
      <c r="U14618" s="27"/>
      <c r="Y14618" s="9" t="s">
        <v>736</v>
      </c>
      <c r="Z14618" s="9" t="s">
        <v>462</v>
      </c>
      <c r="AA14618" s="9" t="s">
        <v>199</v>
      </c>
      <c r="AB14618" s="9">
        <v>5863198</v>
      </c>
      <c r="AC14618" s="9" t="s">
        <v>15391</v>
      </c>
      <c r="AD14618" s="9" t="s">
        <v>800</v>
      </c>
      <c r="AE14618" s="5">
        <f t="shared" si="478"/>
        <v>0</v>
      </c>
      <c r="AF14618" s="5" t="str">
        <f t="shared" si="479"/>
        <v>Pokryto</v>
      </c>
      <c r="AG14618" s="153"/>
      <c r="AH14618" s="153"/>
      <c r="AI14618" t="s">
        <v>201</v>
      </c>
      <c r="AJ14618" t="s">
        <v>800</v>
      </c>
      <c r="AK14618" s="9" t="str">
        <f>VLOOKUP(Y14618,zdroj!D:AJ,33,0)</f>
        <v>katC</v>
      </c>
    </row>
    <row r="14619" spans="8:37" x14ac:dyDescent="0.25">
      <c r="H14619" s="8"/>
      <c r="I14619" s="8"/>
      <c r="N14619" s="23"/>
      <c r="O14619" s="24"/>
      <c r="P14619" s="19"/>
      <c r="Q14619" s="19"/>
      <c r="R14619" s="19"/>
      <c r="U14619" s="27"/>
      <c r="Y14619" s="9" t="s">
        <v>736</v>
      </c>
      <c r="Z14619" s="9" t="s">
        <v>462</v>
      </c>
      <c r="AA14619" s="9" t="s">
        <v>199</v>
      </c>
      <c r="AB14619" s="9">
        <v>5863201</v>
      </c>
      <c r="AC14619" s="9" t="s">
        <v>15392</v>
      </c>
      <c r="AD14619" s="9" t="s">
        <v>800</v>
      </c>
      <c r="AE14619" s="5">
        <f t="shared" si="478"/>
        <v>0</v>
      </c>
      <c r="AF14619" s="5" t="str">
        <f t="shared" si="479"/>
        <v>Pokryto</v>
      </c>
      <c r="AG14619" s="153"/>
      <c r="AH14619" s="153"/>
      <c r="AI14619" t="s">
        <v>201</v>
      </c>
      <c r="AJ14619" t="s">
        <v>800</v>
      </c>
      <c r="AK14619" s="9" t="str">
        <f>VLOOKUP(Y14619,zdroj!D:AJ,33,0)</f>
        <v>katC</v>
      </c>
    </row>
    <row r="14620" spans="8:37" x14ac:dyDescent="0.25">
      <c r="H14620" s="8"/>
      <c r="I14620" s="8"/>
      <c r="N14620" s="23"/>
      <c r="O14620" s="24"/>
      <c r="P14620" s="19"/>
      <c r="Q14620" s="19"/>
      <c r="R14620" s="19"/>
      <c r="U14620" s="27"/>
      <c r="Y14620" s="9" t="s">
        <v>736</v>
      </c>
      <c r="Z14620" s="9" t="s">
        <v>462</v>
      </c>
      <c r="AA14620" s="9" t="s">
        <v>199</v>
      </c>
      <c r="AB14620" s="9">
        <v>26283328</v>
      </c>
      <c r="AC14620" s="9" t="s">
        <v>15393</v>
      </c>
      <c r="AD14620" s="9" t="s">
        <v>800</v>
      </c>
      <c r="AE14620" s="5">
        <f t="shared" si="478"/>
        <v>0</v>
      </c>
      <c r="AF14620" s="5" t="str">
        <f t="shared" si="479"/>
        <v>Pokryto</v>
      </c>
      <c r="AG14620" s="153"/>
      <c r="AH14620" s="153"/>
      <c r="AI14620" t="s">
        <v>201</v>
      </c>
      <c r="AJ14620" t="s">
        <v>800</v>
      </c>
      <c r="AK14620" s="9" t="str">
        <f>VLOOKUP(Y14620,zdroj!D:AJ,33,0)</f>
        <v>katC</v>
      </c>
    </row>
    <row r="14621" spans="8:37" x14ac:dyDescent="0.25">
      <c r="H14621" s="8"/>
      <c r="I14621" s="8"/>
      <c r="N14621" s="23"/>
      <c r="O14621" s="24"/>
      <c r="P14621" s="19"/>
      <c r="Q14621" s="19"/>
      <c r="R14621" s="19"/>
      <c r="U14621" s="27"/>
      <c r="Y14621" s="9" t="s">
        <v>737</v>
      </c>
      <c r="Z14621" s="9" t="s">
        <v>462</v>
      </c>
      <c r="AA14621" s="9" t="s">
        <v>199</v>
      </c>
      <c r="AB14621" s="9">
        <v>5865336</v>
      </c>
      <c r="AC14621" s="9" t="s">
        <v>15394</v>
      </c>
      <c r="AD14621" s="9" t="s">
        <v>800</v>
      </c>
      <c r="AE14621" s="5">
        <f t="shared" si="478"/>
        <v>0</v>
      </c>
      <c r="AF14621" s="5" t="str">
        <f t="shared" si="479"/>
        <v>Pokryto</v>
      </c>
      <c r="AG14621" s="153"/>
      <c r="AH14621" s="153"/>
      <c r="AI14621" t="s">
        <v>201</v>
      </c>
      <c r="AJ14621" t="s">
        <v>800</v>
      </c>
      <c r="AK14621" s="9" t="str">
        <f>VLOOKUP(Y14621,zdroj!D:AJ,33,0)</f>
        <v>katC</v>
      </c>
    </row>
    <row r="14622" spans="8:37" x14ac:dyDescent="0.25">
      <c r="H14622" s="8"/>
      <c r="I14622" s="8"/>
      <c r="N14622" s="23"/>
      <c r="O14622" s="24"/>
      <c r="P14622" s="19"/>
      <c r="Q14622" s="19"/>
      <c r="R14622" s="19"/>
      <c r="U14622" s="27"/>
      <c r="Y14622" s="9" t="s">
        <v>737</v>
      </c>
      <c r="Z14622" s="9" t="s">
        <v>462</v>
      </c>
      <c r="AA14622" s="9" t="s">
        <v>199</v>
      </c>
      <c r="AB14622" s="9">
        <v>5865972</v>
      </c>
      <c r="AC14622" s="9" t="s">
        <v>15395</v>
      </c>
      <c r="AD14622" s="9" t="s">
        <v>800</v>
      </c>
      <c r="AE14622" s="5">
        <f t="shared" si="478"/>
        <v>0</v>
      </c>
      <c r="AF14622" s="5" t="str">
        <f t="shared" si="479"/>
        <v>Pokryto</v>
      </c>
      <c r="AG14622" s="153"/>
      <c r="AH14622" s="153"/>
      <c r="AI14622" t="s">
        <v>201</v>
      </c>
      <c r="AJ14622" t="s">
        <v>800</v>
      </c>
      <c r="AK14622" s="9" t="str">
        <f>VLOOKUP(Y14622,zdroj!D:AJ,33,0)</f>
        <v>katC</v>
      </c>
    </row>
    <row r="14623" spans="8:37" x14ac:dyDescent="0.25">
      <c r="H14623" s="8"/>
      <c r="I14623" s="8"/>
      <c r="N14623" s="23"/>
      <c r="O14623" s="24"/>
      <c r="P14623" s="19"/>
      <c r="Q14623" s="19"/>
      <c r="R14623" s="19"/>
      <c r="U14623" s="27"/>
      <c r="Y14623" s="9" t="s">
        <v>737</v>
      </c>
      <c r="Z14623" s="9" t="s">
        <v>462</v>
      </c>
      <c r="AA14623" s="9" t="s">
        <v>199</v>
      </c>
      <c r="AB14623" s="9">
        <v>5865981</v>
      </c>
      <c r="AC14623" s="9" t="s">
        <v>15396</v>
      </c>
      <c r="AD14623" s="9" t="s">
        <v>226</v>
      </c>
      <c r="AE14623" s="5">
        <f t="shared" si="478"/>
        <v>0</v>
      </c>
      <c r="AF14623" s="5" t="str">
        <f t="shared" si="479"/>
        <v>katC</v>
      </c>
      <c r="AG14623" s="153"/>
      <c r="AH14623" s="153"/>
      <c r="AI14623" t="s">
        <v>201</v>
      </c>
      <c r="AJ14623" t="s">
        <v>340</v>
      </c>
      <c r="AK14623" s="9" t="str">
        <f>VLOOKUP(Y14623,zdroj!D:AJ,33,0)</f>
        <v>katC</v>
      </c>
    </row>
    <row r="14624" spans="8:37" x14ac:dyDescent="0.25">
      <c r="H14624" s="8"/>
      <c r="I14624" s="8"/>
      <c r="N14624" s="23"/>
      <c r="O14624" s="24"/>
      <c r="P14624" s="19"/>
      <c r="Q14624" s="19"/>
      <c r="R14624" s="19"/>
      <c r="U14624" s="27"/>
      <c r="Y14624" s="9" t="s">
        <v>737</v>
      </c>
      <c r="Z14624" s="9" t="s">
        <v>462</v>
      </c>
      <c r="AA14624" s="9" t="s">
        <v>199</v>
      </c>
      <c r="AB14624" s="9">
        <v>5865999</v>
      </c>
      <c r="AC14624" s="9" t="s">
        <v>15397</v>
      </c>
      <c r="AD14624" s="9" t="s">
        <v>800</v>
      </c>
      <c r="AE14624" s="5">
        <f t="shared" si="478"/>
        <v>0</v>
      </c>
      <c r="AF14624" s="5" t="str">
        <f t="shared" si="479"/>
        <v>Pokryto</v>
      </c>
      <c r="AG14624" s="153"/>
      <c r="AH14624" s="153"/>
      <c r="AI14624" t="s">
        <v>201</v>
      </c>
      <c r="AJ14624" t="s">
        <v>800</v>
      </c>
      <c r="AK14624" s="9" t="str">
        <f>VLOOKUP(Y14624,zdroj!D:AJ,33,0)</f>
        <v>katC</v>
      </c>
    </row>
    <row r="14625" spans="8:37" x14ac:dyDescent="0.25">
      <c r="H14625" s="8"/>
      <c r="I14625" s="8"/>
      <c r="N14625" s="23"/>
      <c r="O14625" s="24"/>
      <c r="P14625" s="19"/>
      <c r="Q14625" s="19"/>
      <c r="R14625" s="19"/>
      <c r="U14625" s="27"/>
      <c r="Y14625" s="9" t="s">
        <v>737</v>
      </c>
      <c r="Z14625" s="9" t="s">
        <v>462</v>
      </c>
      <c r="AA14625" s="9" t="s">
        <v>199</v>
      </c>
      <c r="AB14625" s="9">
        <v>40143414</v>
      </c>
      <c r="AC14625" s="9" t="s">
        <v>15398</v>
      </c>
      <c r="AD14625" s="9" t="s">
        <v>226</v>
      </c>
      <c r="AE14625" s="5">
        <f t="shared" si="478"/>
        <v>0</v>
      </c>
      <c r="AF14625" s="5" t="str">
        <f t="shared" si="479"/>
        <v>katC</v>
      </c>
      <c r="AG14625" s="153"/>
      <c r="AH14625" s="153"/>
      <c r="AI14625" t="s">
        <v>229</v>
      </c>
      <c r="AJ14625" t="s">
        <v>17878</v>
      </c>
      <c r="AK14625" s="9" t="str">
        <f>VLOOKUP(Y14625,zdroj!D:AJ,33,0)</f>
        <v>katC</v>
      </c>
    </row>
    <row r="14626" spans="8:37" x14ac:dyDescent="0.25">
      <c r="H14626" s="8"/>
      <c r="I14626" s="8"/>
      <c r="N14626" s="23"/>
      <c r="O14626" s="24"/>
      <c r="P14626" s="19"/>
      <c r="Q14626" s="19"/>
      <c r="R14626" s="19"/>
      <c r="U14626" s="27"/>
      <c r="Y14626" s="9" t="s">
        <v>737</v>
      </c>
      <c r="Z14626" s="9" t="s">
        <v>462</v>
      </c>
      <c r="AA14626" s="9" t="s">
        <v>199</v>
      </c>
      <c r="AB14626" s="9">
        <v>5864836</v>
      </c>
      <c r="AC14626" s="9" t="s">
        <v>15399</v>
      </c>
      <c r="AD14626" s="9" t="s">
        <v>226</v>
      </c>
      <c r="AE14626" s="5">
        <f t="shared" si="478"/>
        <v>0</v>
      </c>
      <c r="AF14626" s="5" t="str">
        <f t="shared" si="479"/>
        <v>katC</v>
      </c>
      <c r="AG14626" s="153"/>
      <c r="AH14626" s="153"/>
      <c r="AI14626" t="s">
        <v>201</v>
      </c>
      <c r="AJ14626" t="s">
        <v>340</v>
      </c>
      <c r="AK14626" s="9" t="str">
        <f>VLOOKUP(Y14626,zdroj!D:AJ,33,0)</f>
        <v>katC</v>
      </c>
    </row>
    <row r="14627" spans="8:37" x14ac:dyDescent="0.25">
      <c r="H14627" s="8"/>
      <c r="I14627" s="8"/>
      <c r="N14627" s="23"/>
      <c r="O14627" s="24"/>
      <c r="P14627" s="19"/>
      <c r="Q14627" s="19"/>
      <c r="R14627" s="19"/>
      <c r="U14627" s="27"/>
      <c r="Y14627" s="9" t="s">
        <v>737</v>
      </c>
      <c r="Z14627" s="9" t="s">
        <v>462</v>
      </c>
      <c r="AA14627" s="9" t="s">
        <v>199</v>
      </c>
      <c r="AB14627" s="9">
        <v>5864976</v>
      </c>
      <c r="AC14627" s="9" t="s">
        <v>15400</v>
      </c>
      <c r="AD14627" s="9" t="s">
        <v>800</v>
      </c>
      <c r="AE14627" s="5">
        <f t="shared" si="478"/>
        <v>0</v>
      </c>
      <c r="AF14627" s="5" t="str">
        <f t="shared" si="479"/>
        <v>Pokryto</v>
      </c>
      <c r="AG14627" s="153"/>
      <c r="AH14627" s="153"/>
      <c r="AI14627" t="s">
        <v>201</v>
      </c>
      <c r="AJ14627" t="s">
        <v>800</v>
      </c>
      <c r="AK14627" s="9" t="str">
        <f>VLOOKUP(Y14627,zdroj!D:AJ,33,0)</f>
        <v>katC</v>
      </c>
    </row>
    <row r="14628" spans="8:37" x14ac:dyDescent="0.25">
      <c r="H14628" s="8"/>
      <c r="I14628" s="8"/>
      <c r="N14628" s="23"/>
      <c r="O14628" s="24"/>
      <c r="P14628" s="19"/>
      <c r="Q14628" s="19"/>
      <c r="R14628" s="19"/>
      <c r="U14628" s="27"/>
      <c r="Y14628" s="9" t="s">
        <v>737</v>
      </c>
      <c r="Z14628" s="9" t="s">
        <v>462</v>
      </c>
      <c r="AA14628" s="9" t="s">
        <v>199</v>
      </c>
      <c r="AB14628" s="9">
        <v>5864984</v>
      </c>
      <c r="AC14628" s="9" t="s">
        <v>15401</v>
      </c>
      <c r="AD14628" s="9" t="s">
        <v>800</v>
      </c>
      <c r="AE14628" s="5">
        <f t="shared" si="478"/>
        <v>0</v>
      </c>
      <c r="AF14628" s="5" t="str">
        <f t="shared" si="479"/>
        <v>Pokryto</v>
      </c>
      <c r="AG14628" s="153"/>
      <c r="AH14628" s="153"/>
      <c r="AI14628" t="s">
        <v>201</v>
      </c>
      <c r="AJ14628" t="s">
        <v>800</v>
      </c>
      <c r="AK14628" s="9" t="str">
        <f>VLOOKUP(Y14628,zdroj!D:AJ,33,0)</f>
        <v>katC</v>
      </c>
    </row>
    <row r="14629" spans="8:37" x14ac:dyDescent="0.25">
      <c r="H14629" s="8"/>
      <c r="I14629" s="8"/>
      <c r="N14629" s="23"/>
      <c r="O14629" s="24"/>
      <c r="P14629" s="19"/>
      <c r="Q14629" s="19"/>
      <c r="R14629" s="19"/>
      <c r="U14629" s="27"/>
      <c r="Y14629" s="9" t="s">
        <v>737</v>
      </c>
      <c r="Z14629" s="9" t="s">
        <v>462</v>
      </c>
      <c r="AA14629" s="9" t="s">
        <v>199</v>
      </c>
      <c r="AB14629" s="9">
        <v>5865689</v>
      </c>
      <c r="AC14629" s="9" t="s">
        <v>15402</v>
      </c>
      <c r="AD14629" s="9" t="s">
        <v>226</v>
      </c>
      <c r="AE14629" s="5">
        <f t="shared" si="478"/>
        <v>0</v>
      </c>
      <c r="AF14629" s="5" t="str">
        <f t="shared" si="479"/>
        <v>katC</v>
      </c>
      <c r="AG14629" s="153"/>
      <c r="AH14629" s="153"/>
      <c r="AI14629" t="s">
        <v>201</v>
      </c>
      <c r="AJ14629" t="s">
        <v>340</v>
      </c>
      <c r="AK14629" s="9" t="str">
        <f>VLOOKUP(Y14629,zdroj!D:AJ,33,0)</f>
        <v>katC</v>
      </c>
    </row>
    <row r="14630" spans="8:37" x14ac:dyDescent="0.25">
      <c r="H14630" s="8"/>
      <c r="I14630" s="8"/>
      <c r="N14630" s="23"/>
      <c r="O14630" s="24"/>
      <c r="P14630" s="19"/>
      <c r="Q14630" s="19"/>
      <c r="R14630" s="19"/>
      <c r="U14630" s="27"/>
      <c r="Y14630" s="9" t="s">
        <v>737</v>
      </c>
      <c r="Z14630" s="9" t="s">
        <v>462</v>
      </c>
      <c r="AA14630" s="9" t="s">
        <v>199</v>
      </c>
      <c r="AB14630" s="9">
        <v>5866006</v>
      </c>
      <c r="AC14630" s="9" t="s">
        <v>15403</v>
      </c>
      <c r="AD14630" s="9" t="s">
        <v>226</v>
      </c>
      <c r="AE14630" s="5">
        <f t="shared" si="478"/>
        <v>0</v>
      </c>
      <c r="AF14630" s="5" t="str">
        <f t="shared" si="479"/>
        <v>katC</v>
      </c>
      <c r="AG14630" s="153"/>
      <c r="AH14630" s="153"/>
      <c r="AI14630" t="s">
        <v>201</v>
      </c>
      <c r="AJ14630" t="s">
        <v>340</v>
      </c>
      <c r="AK14630" s="9" t="str">
        <f>VLOOKUP(Y14630,zdroj!D:AJ,33,0)</f>
        <v>katC</v>
      </c>
    </row>
    <row r="14631" spans="8:37" x14ac:dyDescent="0.25">
      <c r="H14631" s="8"/>
      <c r="I14631" s="8"/>
      <c r="N14631" s="23"/>
      <c r="O14631" s="24"/>
      <c r="P14631" s="19"/>
      <c r="Q14631" s="19"/>
      <c r="R14631" s="19"/>
      <c r="U14631" s="27"/>
      <c r="Y14631" s="9" t="s">
        <v>737</v>
      </c>
      <c r="Z14631" s="9" t="s">
        <v>462</v>
      </c>
      <c r="AA14631" s="9" t="s">
        <v>199</v>
      </c>
      <c r="AB14631" s="9">
        <v>5866022</v>
      </c>
      <c r="AC14631" s="9" t="s">
        <v>15404</v>
      </c>
      <c r="AD14631" s="9" t="s">
        <v>800</v>
      </c>
      <c r="AE14631" s="5">
        <f t="shared" si="478"/>
        <v>0</v>
      </c>
      <c r="AF14631" s="5" t="str">
        <f t="shared" si="479"/>
        <v>Pokryto</v>
      </c>
      <c r="AG14631" s="153"/>
      <c r="AH14631" s="153"/>
      <c r="AI14631" t="s">
        <v>201</v>
      </c>
      <c r="AJ14631" t="s">
        <v>800</v>
      </c>
      <c r="AK14631" s="9" t="str">
        <f>VLOOKUP(Y14631,zdroj!D:AJ,33,0)</f>
        <v>katC</v>
      </c>
    </row>
    <row r="14632" spans="8:37" x14ac:dyDescent="0.25">
      <c r="H14632" s="8"/>
      <c r="I14632" s="8"/>
      <c r="N14632" s="23"/>
      <c r="O14632" s="24"/>
      <c r="P14632" s="19"/>
      <c r="Q14632" s="19"/>
      <c r="R14632" s="19"/>
      <c r="U14632" s="27"/>
      <c r="Y14632" s="9" t="s">
        <v>737</v>
      </c>
      <c r="Z14632" s="9" t="s">
        <v>462</v>
      </c>
      <c r="AA14632" s="9" t="s">
        <v>199</v>
      </c>
      <c r="AB14632" s="9">
        <v>5866031</v>
      </c>
      <c r="AC14632" s="9" t="s">
        <v>15405</v>
      </c>
      <c r="AD14632" s="9" t="s">
        <v>800</v>
      </c>
      <c r="AE14632" s="5">
        <f t="shared" si="478"/>
        <v>0</v>
      </c>
      <c r="AF14632" s="5" t="str">
        <f t="shared" si="479"/>
        <v>Pokryto</v>
      </c>
      <c r="AG14632" s="153"/>
      <c r="AH14632" s="153"/>
      <c r="AI14632" t="s">
        <v>201</v>
      </c>
      <c r="AJ14632" t="s">
        <v>800</v>
      </c>
      <c r="AK14632" s="9" t="str">
        <f>VLOOKUP(Y14632,zdroj!D:AJ,33,0)</f>
        <v>katC</v>
      </c>
    </row>
    <row r="14633" spans="8:37" x14ac:dyDescent="0.25">
      <c r="H14633" s="8"/>
      <c r="I14633" s="8"/>
      <c r="N14633" s="23"/>
      <c r="O14633" s="24"/>
      <c r="P14633" s="19"/>
      <c r="Q14633" s="19"/>
      <c r="R14633" s="19"/>
      <c r="U14633" s="27"/>
      <c r="Y14633" s="9" t="s">
        <v>737</v>
      </c>
      <c r="Z14633" s="9" t="s">
        <v>462</v>
      </c>
      <c r="AA14633" s="9" t="s">
        <v>199</v>
      </c>
      <c r="AB14633" s="9">
        <v>5866049</v>
      </c>
      <c r="AC14633" s="9" t="s">
        <v>15406</v>
      </c>
      <c r="AD14633" s="9" t="s">
        <v>800</v>
      </c>
      <c r="AE14633" s="5">
        <f t="shared" si="478"/>
        <v>0</v>
      </c>
      <c r="AF14633" s="5" t="str">
        <f t="shared" si="479"/>
        <v>Pokryto</v>
      </c>
      <c r="AG14633" s="153"/>
      <c r="AH14633" s="153"/>
      <c r="AI14633" t="s">
        <v>201</v>
      </c>
      <c r="AJ14633" t="s">
        <v>800</v>
      </c>
      <c r="AK14633" s="9" t="str">
        <f>VLOOKUP(Y14633,zdroj!D:AJ,33,0)</f>
        <v>katC</v>
      </c>
    </row>
    <row r="14634" spans="8:37" x14ac:dyDescent="0.25">
      <c r="H14634" s="8"/>
      <c r="I14634" s="8"/>
      <c r="N14634" s="23"/>
      <c r="O14634" s="24"/>
      <c r="P14634" s="19"/>
      <c r="Q14634" s="19"/>
      <c r="R14634" s="19"/>
      <c r="U14634" s="27"/>
      <c r="Y14634" s="9" t="s">
        <v>737</v>
      </c>
      <c r="Z14634" s="9" t="s">
        <v>462</v>
      </c>
      <c r="AA14634" s="9" t="s">
        <v>199</v>
      </c>
      <c r="AB14634" s="9">
        <v>5866057</v>
      </c>
      <c r="AC14634" s="9" t="s">
        <v>15407</v>
      </c>
      <c r="AD14634" s="9" t="s">
        <v>800</v>
      </c>
      <c r="AE14634" s="5">
        <f t="shared" si="478"/>
        <v>0</v>
      </c>
      <c r="AF14634" s="5" t="str">
        <f t="shared" si="479"/>
        <v>Pokryto</v>
      </c>
      <c r="AG14634" s="153"/>
      <c r="AH14634" s="153"/>
      <c r="AI14634" t="s">
        <v>201</v>
      </c>
      <c r="AJ14634" t="s">
        <v>800</v>
      </c>
      <c r="AK14634" s="9" t="str">
        <f>VLOOKUP(Y14634,zdroj!D:AJ,33,0)</f>
        <v>katC</v>
      </c>
    </row>
    <row r="14635" spans="8:37" x14ac:dyDescent="0.25">
      <c r="H14635" s="8"/>
      <c r="I14635" s="8"/>
      <c r="N14635" s="23"/>
      <c r="O14635" s="24"/>
      <c r="P14635" s="19"/>
      <c r="Q14635" s="19"/>
      <c r="R14635" s="19"/>
      <c r="U14635" s="27"/>
      <c r="Y14635" s="9" t="s">
        <v>737</v>
      </c>
      <c r="Z14635" s="9" t="s">
        <v>462</v>
      </c>
      <c r="AA14635" s="9" t="s">
        <v>199</v>
      </c>
      <c r="AB14635" s="9">
        <v>5866065</v>
      </c>
      <c r="AC14635" s="9" t="s">
        <v>15408</v>
      </c>
      <c r="AD14635" s="9" t="s">
        <v>800</v>
      </c>
      <c r="AE14635" s="5">
        <f t="shared" si="478"/>
        <v>0</v>
      </c>
      <c r="AF14635" s="5" t="str">
        <f t="shared" si="479"/>
        <v>Pokryto</v>
      </c>
      <c r="AG14635" s="153"/>
      <c r="AH14635" s="153"/>
      <c r="AI14635" t="s">
        <v>201</v>
      </c>
      <c r="AJ14635" t="s">
        <v>800</v>
      </c>
      <c r="AK14635" s="9" t="str">
        <f>VLOOKUP(Y14635,zdroj!D:AJ,33,0)</f>
        <v>katC</v>
      </c>
    </row>
    <row r="14636" spans="8:37" x14ac:dyDescent="0.25">
      <c r="H14636" s="8"/>
      <c r="I14636" s="8"/>
      <c r="N14636" s="23"/>
      <c r="O14636" s="24"/>
      <c r="P14636" s="19"/>
      <c r="Q14636" s="19"/>
      <c r="R14636" s="19"/>
      <c r="U14636" s="27"/>
      <c r="Y14636" s="9" t="s">
        <v>737</v>
      </c>
      <c r="Z14636" s="9" t="s">
        <v>462</v>
      </c>
      <c r="AA14636" s="9" t="s">
        <v>199</v>
      </c>
      <c r="AB14636" s="9">
        <v>5866081</v>
      </c>
      <c r="AC14636" s="9" t="s">
        <v>15409</v>
      </c>
      <c r="AD14636" s="9" t="s">
        <v>800</v>
      </c>
      <c r="AE14636" s="5">
        <f t="shared" si="478"/>
        <v>0</v>
      </c>
      <c r="AF14636" s="5" t="str">
        <f t="shared" si="479"/>
        <v>Pokryto</v>
      </c>
      <c r="AG14636" s="153"/>
      <c r="AH14636" s="153"/>
      <c r="AI14636" t="s">
        <v>201</v>
      </c>
      <c r="AJ14636" t="s">
        <v>800</v>
      </c>
      <c r="AK14636" s="9" t="str">
        <f>VLOOKUP(Y14636,zdroj!D:AJ,33,0)</f>
        <v>katC</v>
      </c>
    </row>
    <row r="14637" spans="8:37" x14ac:dyDescent="0.25">
      <c r="H14637" s="8"/>
      <c r="I14637" s="8"/>
      <c r="N14637" s="23"/>
      <c r="O14637" s="24"/>
      <c r="P14637" s="19"/>
      <c r="Q14637" s="19"/>
      <c r="R14637" s="19"/>
      <c r="U14637" s="27"/>
      <c r="Y14637" s="9" t="s">
        <v>737</v>
      </c>
      <c r="Z14637" s="9" t="s">
        <v>462</v>
      </c>
      <c r="AA14637" s="9" t="s">
        <v>199</v>
      </c>
      <c r="AB14637" s="9">
        <v>5865751</v>
      </c>
      <c r="AC14637" s="9" t="s">
        <v>15410</v>
      </c>
      <c r="AD14637" s="9" t="s">
        <v>800</v>
      </c>
      <c r="AE14637" s="5">
        <f t="shared" si="478"/>
        <v>0</v>
      </c>
      <c r="AF14637" s="5" t="str">
        <f t="shared" si="479"/>
        <v>Pokryto</v>
      </c>
      <c r="AG14637" s="153"/>
      <c r="AH14637" s="153"/>
      <c r="AI14637" t="s">
        <v>201</v>
      </c>
      <c r="AJ14637" t="s">
        <v>800</v>
      </c>
      <c r="AK14637" s="9" t="str">
        <f>VLOOKUP(Y14637,zdroj!D:AJ,33,0)</f>
        <v>katC</v>
      </c>
    </row>
    <row r="14638" spans="8:37" x14ac:dyDescent="0.25">
      <c r="H14638" s="8"/>
      <c r="I14638" s="8"/>
      <c r="N14638" s="23"/>
      <c r="O14638" s="24"/>
      <c r="P14638" s="19"/>
      <c r="Q14638" s="19"/>
      <c r="R14638" s="19"/>
      <c r="U14638" s="27"/>
      <c r="Y14638" s="9" t="s">
        <v>737</v>
      </c>
      <c r="Z14638" s="9" t="s">
        <v>462</v>
      </c>
      <c r="AA14638" s="9" t="s">
        <v>199</v>
      </c>
      <c r="AB14638" s="9">
        <v>5865760</v>
      </c>
      <c r="AC14638" s="9" t="s">
        <v>15411</v>
      </c>
      <c r="AD14638" s="9" t="s">
        <v>800</v>
      </c>
      <c r="AE14638" s="5">
        <f t="shared" si="478"/>
        <v>0</v>
      </c>
      <c r="AF14638" s="5" t="str">
        <f t="shared" si="479"/>
        <v>Pokryto</v>
      </c>
      <c r="AG14638" s="153"/>
      <c r="AH14638" s="153"/>
      <c r="AI14638" t="s">
        <v>201</v>
      </c>
      <c r="AJ14638" t="s">
        <v>800</v>
      </c>
      <c r="AK14638" s="9" t="str">
        <f>VLOOKUP(Y14638,zdroj!D:AJ,33,0)</f>
        <v>katC</v>
      </c>
    </row>
    <row r="14639" spans="8:37" x14ac:dyDescent="0.25">
      <c r="H14639" s="8"/>
      <c r="I14639" s="8"/>
      <c r="N14639" s="23"/>
      <c r="O14639" s="24"/>
      <c r="P14639" s="19"/>
      <c r="Q14639" s="19"/>
      <c r="R14639" s="19"/>
      <c r="U14639" s="27"/>
      <c r="Y14639" s="9" t="s">
        <v>737</v>
      </c>
      <c r="Z14639" s="9" t="s">
        <v>462</v>
      </c>
      <c r="AA14639" s="9" t="s">
        <v>199</v>
      </c>
      <c r="AB14639" s="9">
        <v>5865778</v>
      </c>
      <c r="AC14639" s="9" t="s">
        <v>15412</v>
      </c>
      <c r="AD14639" s="9" t="s">
        <v>800</v>
      </c>
      <c r="AE14639" s="5">
        <f t="shared" si="478"/>
        <v>0</v>
      </c>
      <c r="AF14639" s="5" t="str">
        <f t="shared" si="479"/>
        <v>Pokryto</v>
      </c>
      <c r="AG14639" s="153"/>
      <c r="AH14639" s="153"/>
      <c r="AI14639" t="s">
        <v>201</v>
      </c>
      <c r="AJ14639" t="s">
        <v>800</v>
      </c>
      <c r="AK14639" s="9" t="str">
        <f>VLOOKUP(Y14639,zdroj!D:AJ,33,0)</f>
        <v>katC</v>
      </c>
    </row>
    <row r="14640" spans="8:37" x14ac:dyDescent="0.25">
      <c r="H14640" s="8"/>
      <c r="I14640" s="8"/>
      <c r="N14640" s="23"/>
      <c r="O14640" s="24"/>
      <c r="P14640" s="19"/>
      <c r="Q14640" s="19"/>
      <c r="R14640" s="19"/>
      <c r="U14640" s="27"/>
      <c r="Y14640" s="9" t="s">
        <v>737</v>
      </c>
      <c r="Z14640" s="9" t="s">
        <v>462</v>
      </c>
      <c r="AA14640" s="9" t="s">
        <v>199</v>
      </c>
      <c r="AB14640" s="9">
        <v>5865786</v>
      </c>
      <c r="AC14640" s="9" t="s">
        <v>15413</v>
      </c>
      <c r="AD14640" s="9" t="s">
        <v>800</v>
      </c>
      <c r="AE14640" s="5">
        <f t="shared" si="478"/>
        <v>0</v>
      </c>
      <c r="AF14640" s="5" t="str">
        <f t="shared" si="479"/>
        <v>Pokryto</v>
      </c>
      <c r="AG14640" s="153"/>
      <c r="AH14640" s="153"/>
      <c r="AI14640" t="s">
        <v>201</v>
      </c>
      <c r="AJ14640" t="s">
        <v>800</v>
      </c>
      <c r="AK14640" s="9" t="str">
        <f>VLOOKUP(Y14640,zdroj!D:AJ,33,0)</f>
        <v>katC</v>
      </c>
    </row>
    <row r="14641" spans="8:37" x14ac:dyDescent="0.25">
      <c r="H14641" s="8"/>
      <c r="I14641" s="8"/>
      <c r="N14641" s="23"/>
      <c r="O14641" s="24"/>
      <c r="P14641" s="19"/>
      <c r="Q14641" s="19"/>
      <c r="R14641" s="19"/>
      <c r="U14641" s="27"/>
      <c r="Y14641" s="9" t="s">
        <v>737</v>
      </c>
      <c r="Z14641" s="9" t="s">
        <v>462</v>
      </c>
      <c r="AA14641" s="9" t="s">
        <v>199</v>
      </c>
      <c r="AB14641" s="9">
        <v>5865794</v>
      </c>
      <c r="AC14641" s="9" t="s">
        <v>15414</v>
      </c>
      <c r="AD14641" s="9" t="s">
        <v>800</v>
      </c>
      <c r="AE14641" s="5">
        <f t="shared" si="478"/>
        <v>0</v>
      </c>
      <c r="AF14641" s="5" t="str">
        <f t="shared" si="479"/>
        <v>Pokryto</v>
      </c>
      <c r="AG14641" s="153"/>
      <c r="AH14641" s="153"/>
      <c r="AI14641" t="s">
        <v>201</v>
      </c>
      <c r="AJ14641" t="s">
        <v>800</v>
      </c>
      <c r="AK14641" s="9" t="str">
        <f>VLOOKUP(Y14641,zdroj!D:AJ,33,0)</f>
        <v>katC</v>
      </c>
    </row>
    <row r="14642" spans="8:37" x14ac:dyDescent="0.25">
      <c r="H14642" s="8"/>
      <c r="I14642" s="8"/>
      <c r="N14642" s="23"/>
      <c r="O14642" s="24"/>
      <c r="P14642" s="19"/>
      <c r="Q14642" s="19"/>
      <c r="R14642" s="19"/>
      <c r="U14642" s="27"/>
      <c r="Y14642" s="9" t="s">
        <v>737</v>
      </c>
      <c r="Z14642" s="9" t="s">
        <v>462</v>
      </c>
      <c r="AA14642" s="9" t="s">
        <v>199</v>
      </c>
      <c r="AB14642" s="9">
        <v>5865832</v>
      </c>
      <c r="AC14642" s="9" t="s">
        <v>15415</v>
      </c>
      <c r="AD14642" s="9" t="s">
        <v>800</v>
      </c>
      <c r="AE14642" s="5">
        <f t="shared" si="478"/>
        <v>0</v>
      </c>
      <c r="AF14642" s="5" t="str">
        <f t="shared" si="479"/>
        <v>Pokryto</v>
      </c>
      <c r="AG14642" s="153"/>
      <c r="AH14642" s="153"/>
      <c r="AI14642" t="s">
        <v>201</v>
      </c>
      <c r="AJ14642" t="s">
        <v>800</v>
      </c>
      <c r="AK14642" s="9" t="str">
        <f>VLOOKUP(Y14642,zdroj!D:AJ,33,0)</f>
        <v>katC</v>
      </c>
    </row>
    <row r="14643" spans="8:37" x14ac:dyDescent="0.25">
      <c r="H14643" s="8"/>
      <c r="I14643" s="8"/>
      <c r="N14643" s="23"/>
      <c r="O14643" s="24"/>
      <c r="P14643" s="19"/>
      <c r="Q14643" s="19"/>
      <c r="R14643" s="19"/>
      <c r="U14643" s="27"/>
      <c r="Y14643" s="9" t="s">
        <v>737</v>
      </c>
      <c r="Z14643" s="9" t="s">
        <v>462</v>
      </c>
      <c r="AA14643" s="9" t="s">
        <v>199</v>
      </c>
      <c r="AB14643" s="9">
        <v>5865841</v>
      </c>
      <c r="AC14643" s="9" t="s">
        <v>15416</v>
      </c>
      <c r="AD14643" s="9" t="s">
        <v>226</v>
      </c>
      <c r="AE14643" s="5">
        <f t="shared" si="478"/>
        <v>0</v>
      </c>
      <c r="AF14643" s="5" t="str">
        <f t="shared" si="479"/>
        <v>katC</v>
      </c>
      <c r="AG14643" s="153"/>
      <c r="AH14643" s="153"/>
      <c r="AI14643" t="s">
        <v>201</v>
      </c>
      <c r="AJ14643" t="s">
        <v>340</v>
      </c>
      <c r="AK14643" s="9" t="str">
        <f>VLOOKUP(Y14643,zdroj!D:AJ,33,0)</f>
        <v>katC</v>
      </c>
    </row>
    <row r="14644" spans="8:37" x14ac:dyDescent="0.25">
      <c r="H14644" s="8"/>
      <c r="I14644" s="8"/>
      <c r="N14644" s="23"/>
      <c r="O14644" s="24"/>
      <c r="P14644" s="19"/>
      <c r="Q14644" s="19"/>
      <c r="R14644" s="19"/>
      <c r="U14644" s="27"/>
      <c r="Y14644" s="9" t="s">
        <v>737</v>
      </c>
      <c r="Z14644" s="9" t="s">
        <v>462</v>
      </c>
      <c r="AA14644" s="9" t="s">
        <v>199</v>
      </c>
      <c r="AB14644" s="9">
        <v>78732182</v>
      </c>
      <c r="AC14644" s="9" t="s">
        <v>15417</v>
      </c>
      <c r="AD14644" s="9" t="s">
        <v>226</v>
      </c>
      <c r="AE14644" s="5">
        <f t="shared" si="478"/>
        <v>0</v>
      </c>
      <c r="AF14644" s="5" t="str">
        <f t="shared" si="479"/>
        <v>katC</v>
      </c>
      <c r="AG14644" s="153"/>
      <c r="AH14644" s="153"/>
      <c r="AI14644" t="s">
        <v>229</v>
      </c>
      <c r="AJ14644" t="s">
        <v>17878</v>
      </c>
      <c r="AK14644" s="9" t="str">
        <f>VLOOKUP(Y14644,zdroj!D:AJ,33,0)</f>
        <v>katC</v>
      </c>
    </row>
    <row r="14645" spans="8:37" x14ac:dyDescent="0.25">
      <c r="H14645" s="8"/>
      <c r="I14645" s="8"/>
      <c r="N14645" s="23"/>
      <c r="O14645" s="24"/>
      <c r="P14645" s="19"/>
      <c r="Q14645" s="19"/>
      <c r="R14645" s="19"/>
      <c r="U14645" s="27"/>
      <c r="Y14645" s="9" t="s">
        <v>737</v>
      </c>
      <c r="Z14645" s="9" t="s">
        <v>462</v>
      </c>
      <c r="AA14645" s="9" t="s">
        <v>199</v>
      </c>
      <c r="AB14645" s="9">
        <v>5865859</v>
      </c>
      <c r="AC14645" s="9" t="s">
        <v>15418</v>
      </c>
      <c r="AD14645" s="9" t="s">
        <v>800</v>
      </c>
      <c r="AE14645" s="5">
        <f t="shared" si="478"/>
        <v>0</v>
      </c>
      <c r="AF14645" s="5" t="str">
        <f t="shared" si="479"/>
        <v>Pokryto</v>
      </c>
      <c r="AG14645" s="153"/>
      <c r="AH14645" s="153"/>
      <c r="AI14645" t="s">
        <v>201</v>
      </c>
      <c r="AJ14645" t="s">
        <v>800</v>
      </c>
      <c r="AK14645" s="9" t="str">
        <f>VLOOKUP(Y14645,zdroj!D:AJ,33,0)</f>
        <v>katC</v>
      </c>
    </row>
    <row r="14646" spans="8:37" x14ac:dyDescent="0.25">
      <c r="H14646" s="8"/>
      <c r="I14646" s="8"/>
      <c r="N14646" s="23"/>
      <c r="O14646" s="24"/>
      <c r="P14646" s="19"/>
      <c r="Q14646" s="19"/>
      <c r="R14646" s="19"/>
      <c r="U14646" s="27"/>
      <c r="Y14646" s="9" t="s">
        <v>737</v>
      </c>
      <c r="Z14646" s="9" t="s">
        <v>462</v>
      </c>
      <c r="AA14646" s="9" t="s">
        <v>199</v>
      </c>
      <c r="AB14646" s="9">
        <v>5865867</v>
      </c>
      <c r="AC14646" s="9" t="s">
        <v>15419</v>
      </c>
      <c r="AD14646" s="9" t="s">
        <v>800</v>
      </c>
      <c r="AE14646" s="5">
        <f t="shared" si="478"/>
        <v>0</v>
      </c>
      <c r="AF14646" s="5" t="str">
        <f t="shared" si="479"/>
        <v>Pokryto</v>
      </c>
      <c r="AG14646" s="153"/>
      <c r="AH14646" s="153"/>
      <c r="AI14646" t="s">
        <v>201</v>
      </c>
      <c r="AJ14646" t="s">
        <v>800</v>
      </c>
      <c r="AK14646" s="9" t="str">
        <f>VLOOKUP(Y14646,zdroj!D:AJ,33,0)</f>
        <v>katC</v>
      </c>
    </row>
    <row r="14647" spans="8:37" x14ac:dyDescent="0.25">
      <c r="H14647" s="8"/>
      <c r="I14647" s="8"/>
      <c r="N14647" s="23"/>
      <c r="O14647" s="24"/>
      <c r="P14647" s="19"/>
      <c r="Q14647" s="19"/>
      <c r="R14647" s="19"/>
      <c r="U14647" s="27"/>
      <c r="Y14647" s="9" t="s">
        <v>737</v>
      </c>
      <c r="Z14647" s="9" t="s">
        <v>462</v>
      </c>
      <c r="AA14647" s="9" t="s">
        <v>199</v>
      </c>
      <c r="AB14647" s="9">
        <v>5865875</v>
      </c>
      <c r="AC14647" s="9" t="s">
        <v>15420</v>
      </c>
      <c r="AD14647" s="9" t="s">
        <v>800</v>
      </c>
      <c r="AE14647" s="5">
        <f t="shared" si="478"/>
        <v>0</v>
      </c>
      <c r="AF14647" s="5" t="str">
        <f t="shared" si="479"/>
        <v>Pokryto</v>
      </c>
      <c r="AG14647" s="153"/>
      <c r="AH14647" s="153"/>
      <c r="AI14647" t="s">
        <v>201</v>
      </c>
      <c r="AJ14647" t="s">
        <v>800</v>
      </c>
      <c r="AK14647" s="9" t="str">
        <f>VLOOKUP(Y14647,zdroj!D:AJ,33,0)</f>
        <v>katC</v>
      </c>
    </row>
    <row r="14648" spans="8:37" x14ac:dyDescent="0.25">
      <c r="H14648" s="8"/>
      <c r="I14648" s="8"/>
      <c r="N14648" s="23"/>
      <c r="O14648" s="24"/>
      <c r="P14648" s="19"/>
      <c r="Q14648" s="19"/>
      <c r="R14648" s="19"/>
      <c r="U14648" s="27"/>
      <c r="Y14648" s="9" t="s">
        <v>737</v>
      </c>
      <c r="Z14648" s="9" t="s">
        <v>462</v>
      </c>
      <c r="AA14648" s="9" t="s">
        <v>199</v>
      </c>
      <c r="AB14648" s="9">
        <v>5865883</v>
      </c>
      <c r="AC14648" s="9" t="s">
        <v>15421</v>
      </c>
      <c r="AD14648" s="9" t="s">
        <v>800</v>
      </c>
      <c r="AE14648" s="5">
        <f t="shared" si="478"/>
        <v>0</v>
      </c>
      <c r="AF14648" s="5" t="str">
        <f t="shared" si="479"/>
        <v>Pokryto</v>
      </c>
      <c r="AG14648" s="153"/>
      <c r="AH14648" s="153"/>
      <c r="AI14648" t="s">
        <v>201</v>
      </c>
      <c r="AJ14648" t="s">
        <v>800</v>
      </c>
      <c r="AK14648" s="9" t="str">
        <f>VLOOKUP(Y14648,zdroj!D:AJ,33,0)</f>
        <v>katC</v>
      </c>
    </row>
    <row r="14649" spans="8:37" x14ac:dyDescent="0.25">
      <c r="H14649" s="8"/>
      <c r="I14649" s="8"/>
      <c r="N14649" s="23"/>
      <c r="O14649" s="24"/>
      <c r="P14649" s="19"/>
      <c r="Q14649" s="19"/>
      <c r="R14649" s="19"/>
      <c r="U14649" s="27"/>
      <c r="Y14649" s="9" t="s">
        <v>737</v>
      </c>
      <c r="Z14649" s="9" t="s">
        <v>462</v>
      </c>
      <c r="AA14649" s="9" t="s">
        <v>199</v>
      </c>
      <c r="AB14649" s="9">
        <v>5865891</v>
      </c>
      <c r="AC14649" s="9" t="s">
        <v>15422</v>
      </c>
      <c r="AD14649" s="9" t="s">
        <v>800</v>
      </c>
      <c r="AE14649" s="5">
        <f t="shared" si="478"/>
        <v>0</v>
      </c>
      <c r="AF14649" s="5" t="str">
        <f t="shared" si="479"/>
        <v>Pokryto</v>
      </c>
      <c r="AG14649" s="153"/>
      <c r="AH14649" s="153"/>
      <c r="AI14649" t="s">
        <v>201</v>
      </c>
      <c r="AJ14649" t="s">
        <v>800</v>
      </c>
      <c r="AK14649" s="9" t="str">
        <f>VLOOKUP(Y14649,zdroj!D:AJ,33,0)</f>
        <v>katC</v>
      </c>
    </row>
    <row r="14650" spans="8:37" x14ac:dyDescent="0.25">
      <c r="H14650" s="8"/>
      <c r="I14650" s="8"/>
      <c r="N14650" s="23"/>
      <c r="O14650" s="24"/>
      <c r="P14650" s="19"/>
      <c r="Q14650" s="19"/>
      <c r="R14650" s="19"/>
      <c r="U14650" s="27"/>
      <c r="Y14650" s="9" t="s">
        <v>737</v>
      </c>
      <c r="Z14650" s="9" t="s">
        <v>462</v>
      </c>
      <c r="AA14650" s="9" t="s">
        <v>199</v>
      </c>
      <c r="AB14650" s="9">
        <v>5865905</v>
      </c>
      <c r="AC14650" s="9" t="s">
        <v>15423</v>
      </c>
      <c r="AD14650" s="9" t="s">
        <v>800</v>
      </c>
      <c r="AE14650" s="5">
        <f t="shared" si="478"/>
        <v>0</v>
      </c>
      <c r="AF14650" s="5" t="str">
        <f t="shared" si="479"/>
        <v>Pokryto</v>
      </c>
      <c r="AG14650" s="153"/>
      <c r="AH14650" s="153"/>
      <c r="AI14650" t="s">
        <v>201</v>
      </c>
      <c r="AJ14650" t="s">
        <v>800</v>
      </c>
      <c r="AK14650" s="9" t="str">
        <f>VLOOKUP(Y14650,zdroj!D:AJ,33,0)</f>
        <v>katC</v>
      </c>
    </row>
    <row r="14651" spans="8:37" x14ac:dyDescent="0.25">
      <c r="H14651" s="8"/>
      <c r="I14651" s="8"/>
      <c r="N14651" s="23"/>
      <c r="O14651" s="24"/>
      <c r="P14651" s="19"/>
      <c r="Q14651" s="19"/>
      <c r="R14651" s="19"/>
      <c r="U14651" s="27"/>
      <c r="Y14651" s="9" t="s">
        <v>737</v>
      </c>
      <c r="Z14651" s="9" t="s">
        <v>462</v>
      </c>
      <c r="AA14651" s="9" t="s">
        <v>199</v>
      </c>
      <c r="AB14651" s="9">
        <v>5865913</v>
      </c>
      <c r="AC14651" s="9" t="s">
        <v>15424</v>
      </c>
      <c r="AD14651" s="9" t="s">
        <v>800</v>
      </c>
      <c r="AE14651" s="5">
        <f t="shared" si="478"/>
        <v>0</v>
      </c>
      <c r="AF14651" s="5" t="str">
        <f t="shared" si="479"/>
        <v>Pokryto</v>
      </c>
      <c r="AG14651" s="153"/>
      <c r="AH14651" s="153"/>
      <c r="AI14651" t="s">
        <v>201</v>
      </c>
      <c r="AJ14651" t="s">
        <v>800</v>
      </c>
      <c r="AK14651" s="9" t="str">
        <f>VLOOKUP(Y14651,zdroj!D:AJ,33,0)</f>
        <v>katC</v>
      </c>
    </row>
    <row r="14652" spans="8:37" x14ac:dyDescent="0.25">
      <c r="H14652" s="8"/>
      <c r="I14652" s="8"/>
      <c r="N14652" s="23"/>
      <c r="O14652" s="24"/>
      <c r="P14652" s="19"/>
      <c r="Q14652" s="19"/>
      <c r="R14652" s="19"/>
      <c r="U14652" s="27"/>
      <c r="Y14652" s="9" t="s">
        <v>737</v>
      </c>
      <c r="Z14652" s="9" t="s">
        <v>462</v>
      </c>
      <c r="AA14652" s="9" t="s">
        <v>199</v>
      </c>
      <c r="AB14652" s="9">
        <v>5865921</v>
      </c>
      <c r="AC14652" s="9" t="s">
        <v>15425</v>
      </c>
      <c r="AD14652" s="9" t="s">
        <v>800</v>
      </c>
      <c r="AE14652" s="5">
        <f t="shared" si="478"/>
        <v>0</v>
      </c>
      <c r="AF14652" s="5" t="str">
        <f t="shared" si="479"/>
        <v>Pokryto</v>
      </c>
      <c r="AG14652" s="153"/>
      <c r="AH14652" s="153"/>
      <c r="AI14652" t="s">
        <v>201</v>
      </c>
      <c r="AJ14652" t="s">
        <v>800</v>
      </c>
      <c r="AK14652" s="9" t="str">
        <f>VLOOKUP(Y14652,zdroj!D:AJ,33,0)</f>
        <v>katC</v>
      </c>
    </row>
    <row r="14653" spans="8:37" x14ac:dyDescent="0.25">
      <c r="H14653" s="8"/>
      <c r="I14653" s="8"/>
      <c r="N14653" s="23"/>
      <c r="O14653" s="24"/>
      <c r="P14653" s="19"/>
      <c r="Q14653" s="19"/>
      <c r="R14653" s="19"/>
      <c r="U14653" s="27"/>
      <c r="Y14653" s="9" t="s">
        <v>737</v>
      </c>
      <c r="Z14653" s="9" t="s">
        <v>462</v>
      </c>
      <c r="AA14653" s="9" t="s">
        <v>199</v>
      </c>
      <c r="AB14653" s="9">
        <v>5865930</v>
      </c>
      <c r="AC14653" s="9" t="s">
        <v>15426</v>
      </c>
      <c r="AD14653" s="9" t="s">
        <v>800</v>
      </c>
      <c r="AE14653" s="5">
        <f t="shared" si="478"/>
        <v>0</v>
      </c>
      <c r="AF14653" s="5" t="str">
        <f t="shared" si="479"/>
        <v>Pokryto</v>
      </c>
      <c r="AG14653" s="153"/>
      <c r="AH14653" s="153"/>
      <c r="AI14653" t="s">
        <v>201</v>
      </c>
      <c r="AJ14653" t="s">
        <v>800</v>
      </c>
      <c r="AK14653" s="9" t="str">
        <f>VLOOKUP(Y14653,zdroj!D:AJ,33,0)</f>
        <v>katC</v>
      </c>
    </row>
    <row r="14654" spans="8:37" x14ac:dyDescent="0.25">
      <c r="H14654" s="8"/>
      <c r="I14654" s="8"/>
      <c r="N14654" s="23"/>
      <c r="O14654" s="24"/>
      <c r="P14654" s="19"/>
      <c r="Q14654" s="19"/>
      <c r="R14654" s="19"/>
      <c r="U14654" s="27"/>
      <c r="Y14654" s="9" t="s">
        <v>737</v>
      </c>
      <c r="Z14654" s="9" t="s">
        <v>462</v>
      </c>
      <c r="AA14654" s="9" t="s">
        <v>199</v>
      </c>
      <c r="AB14654" s="9">
        <v>5865948</v>
      </c>
      <c r="AC14654" s="9" t="s">
        <v>15427</v>
      </c>
      <c r="AD14654" s="9" t="s">
        <v>800</v>
      </c>
      <c r="AE14654" s="5">
        <f t="shared" si="478"/>
        <v>0</v>
      </c>
      <c r="AF14654" s="5" t="str">
        <f t="shared" si="479"/>
        <v>Pokryto</v>
      </c>
      <c r="AG14654" s="153"/>
      <c r="AH14654" s="153"/>
      <c r="AI14654" t="s">
        <v>201</v>
      </c>
      <c r="AJ14654" t="s">
        <v>800</v>
      </c>
      <c r="AK14654" s="9" t="str">
        <f>VLOOKUP(Y14654,zdroj!D:AJ,33,0)</f>
        <v>katC</v>
      </c>
    </row>
    <row r="14655" spans="8:37" x14ac:dyDescent="0.25">
      <c r="H14655" s="8"/>
      <c r="I14655" s="8"/>
      <c r="N14655" s="23"/>
      <c r="O14655" s="24"/>
      <c r="P14655" s="19"/>
      <c r="Q14655" s="19"/>
      <c r="R14655" s="19"/>
      <c r="U14655" s="27"/>
      <c r="Y14655" s="9" t="s">
        <v>737</v>
      </c>
      <c r="Z14655" s="9" t="s">
        <v>462</v>
      </c>
      <c r="AA14655" s="9" t="s">
        <v>199</v>
      </c>
      <c r="AB14655" s="9">
        <v>5865956</v>
      </c>
      <c r="AC14655" s="9" t="s">
        <v>15428</v>
      </c>
      <c r="AD14655" s="9" t="s">
        <v>800</v>
      </c>
      <c r="AE14655" s="5">
        <f t="shared" si="478"/>
        <v>0</v>
      </c>
      <c r="AF14655" s="5" t="str">
        <f t="shared" si="479"/>
        <v>Pokryto</v>
      </c>
      <c r="AG14655" s="153"/>
      <c r="AH14655" s="153"/>
      <c r="AI14655" t="s">
        <v>201</v>
      </c>
      <c r="AJ14655" t="s">
        <v>800</v>
      </c>
      <c r="AK14655" s="9" t="str">
        <f>VLOOKUP(Y14655,zdroj!D:AJ,33,0)</f>
        <v>katC</v>
      </c>
    </row>
    <row r="14656" spans="8:37" x14ac:dyDescent="0.25">
      <c r="H14656" s="8"/>
      <c r="I14656" s="8"/>
      <c r="N14656" s="23"/>
      <c r="O14656" s="24"/>
      <c r="P14656" s="19"/>
      <c r="Q14656" s="19"/>
      <c r="R14656" s="19"/>
      <c r="U14656" s="27"/>
      <c r="Y14656" s="9" t="s">
        <v>737</v>
      </c>
      <c r="Z14656" s="9" t="s">
        <v>462</v>
      </c>
      <c r="AA14656" s="9" t="s">
        <v>199</v>
      </c>
      <c r="AB14656" s="9">
        <v>5865964</v>
      </c>
      <c r="AC14656" s="9" t="s">
        <v>15429</v>
      </c>
      <c r="AD14656" s="9" t="s">
        <v>226</v>
      </c>
      <c r="AE14656" s="5">
        <f t="shared" si="478"/>
        <v>0</v>
      </c>
      <c r="AF14656" s="5" t="str">
        <f t="shared" si="479"/>
        <v>katC</v>
      </c>
      <c r="AG14656" s="153"/>
      <c r="AH14656" s="153"/>
      <c r="AI14656" t="s">
        <v>201</v>
      </c>
      <c r="AJ14656" t="s">
        <v>340</v>
      </c>
      <c r="AK14656" s="9" t="str">
        <f>VLOOKUP(Y14656,zdroj!D:AJ,33,0)</f>
        <v>katC</v>
      </c>
    </row>
    <row r="14657" spans="8:37" x14ac:dyDescent="0.25">
      <c r="H14657" s="8"/>
      <c r="I14657" s="8"/>
      <c r="N14657" s="23"/>
      <c r="O14657" s="24"/>
      <c r="P14657" s="19"/>
      <c r="Q14657" s="19"/>
      <c r="R14657" s="19"/>
      <c r="U14657" s="27"/>
      <c r="Y14657" s="9" t="s">
        <v>739</v>
      </c>
      <c r="Z14657" s="9" t="s">
        <v>462</v>
      </c>
      <c r="AA14657" s="9" t="s">
        <v>237</v>
      </c>
      <c r="AB14657" s="9">
        <v>25733796</v>
      </c>
      <c r="AC14657" s="9" t="s">
        <v>15430</v>
      </c>
      <c r="AD14657" s="9" t="s">
        <v>225</v>
      </c>
      <c r="AE14657" s="5">
        <f t="shared" si="478"/>
        <v>0</v>
      </c>
      <c r="AF14657" s="5" t="str">
        <f t="shared" si="479"/>
        <v>katA</v>
      </c>
      <c r="AG14657" s="153"/>
      <c r="AH14657" s="153"/>
      <c r="AI14657" t="s">
        <v>195</v>
      </c>
      <c r="AJ14657" t="s">
        <v>340</v>
      </c>
      <c r="AK14657" s="9" t="str">
        <f>VLOOKUP(Y14657,zdroj!D:AJ,33,0)</f>
        <v>katA</v>
      </c>
    </row>
    <row r="14658" spans="8:37" x14ac:dyDescent="0.25">
      <c r="H14658" s="8"/>
      <c r="I14658" s="8"/>
      <c r="N14658" s="23"/>
      <c r="O14658" s="24"/>
      <c r="P14658" s="19"/>
      <c r="Q14658" s="19"/>
      <c r="R14658" s="19"/>
      <c r="U14658" s="27"/>
      <c r="Y14658" s="9" t="s">
        <v>739</v>
      </c>
      <c r="Z14658" s="9" t="s">
        <v>462</v>
      </c>
      <c r="AA14658" s="9" t="s">
        <v>237</v>
      </c>
      <c r="AB14658" s="9">
        <v>15438317</v>
      </c>
      <c r="AC14658" s="9" t="s">
        <v>15431</v>
      </c>
      <c r="AD14658" s="9" t="s">
        <v>225</v>
      </c>
      <c r="AE14658" s="5">
        <f t="shared" si="478"/>
        <v>0</v>
      </c>
      <c r="AF14658" s="5" t="str">
        <f t="shared" si="479"/>
        <v>katA</v>
      </c>
      <c r="AG14658" s="153"/>
      <c r="AH14658" s="153"/>
      <c r="AI14658" t="s">
        <v>195</v>
      </c>
      <c r="AJ14658" t="s">
        <v>340</v>
      </c>
      <c r="AK14658" s="9" t="str">
        <f>VLOOKUP(Y14658,zdroj!D:AJ,33,0)</f>
        <v>katA</v>
      </c>
    </row>
    <row r="14659" spans="8:37" x14ac:dyDescent="0.25">
      <c r="H14659" s="8"/>
      <c r="I14659" s="8"/>
      <c r="N14659" s="23"/>
      <c r="O14659" s="24"/>
      <c r="P14659" s="19"/>
      <c r="Q14659" s="19"/>
      <c r="R14659" s="19"/>
      <c r="U14659" s="27"/>
      <c r="Y14659" s="9" t="s">
        <v>739</v>
      </c>
      <c r="Z14659" s="9" t="s">
        <v>462</v>
      </c>
      <c r="AA14659" s="9" t="s">
        <v>237</v>
      </c>
      <c r="AB14659" s="9">
        <v>15438198</v>
      </c>
      <c r="AC14659" s="9" t="s">
        <v>15432</v>
      </c>
      <c r="AD14659" s="9" t="s">
        <v>225</v>
      </c>
      <c r="AE14659" s="5">
        <f t="shared" si="478"/>
        <v>0</v>
      </c>
      <c r="AF14659" s="5" t="str">
        <f t="shared" si="479"/>
        <v>katA</v>
      </c>
      <c r="AG14659" s="153"/>
      <c r="AH14659" s="153"/>
      <c r="AI14659" t="s">
        <v>195</v>
      </c>
      <c r="AJ14659" t="s">
        <v>340</v>
      </c>
      <c r="AK14659" s="9" t="str">
        <f>VLOOKUP(Y14659,zdroj!D:AJ,33,0)</f>
        <v>katA</v>
      </c>
    </row>
    <row r="14660" spans="8:37" x14ac:dyDescent="0.25">
      <c r="H14660" s="8"/>
      <c r="I14660" s="8"/>
      <c r="N14660" s="23"/>
      <c r="O14660" s="24"/>
      <c r="P14660" s="19"/>
      <c r="Q14660" s="19"/>
      <c r="R14660" s="19"/>
      <c r="U14660" s="27"/>
      <c r="Y14660" s="9" t="s">
        <v>739</v>
      </c>
      <c r="Z14660" s="9" t="s">
        <v>462</v>
      </c>
      <c r="AA14660" s="9" t="s">
        <v>237</v>
      </c>
      <c r="AB14660" s="9">
        <v>15438333</v>
      </c>
      <c r="AC14660" s="9" t="s">
        <v>15433</v>
      </c>
      <c r="AD14660" s="9" t="s">
        <v>225</v>
      </c>
      <c r="AE14660" s="5">
        <f t="shared" si="478"/>
        <v>0</v>
      </c>
      <c r="AF14660" s="5" t="str">
        <f t="shared" si="479"/>
        <v>katA</v>
      </c>
      <c r="AG14660" s="153"/>
      <c r="AH14660" s="153"/>
      <c r="AI14660" t="s">
        <v>195</v>
      </c>
      <c r="AJ14660" t="s">
        <v>340</v>
      </c>
      <c r="AK14660" s="9" t="str">
        <f>VLOOKUP(Y14660,zdroj!D:AJ,33,0)</f>
        <v>katA</v>
      </c>
    </row>
    <row r="14661" spans="8:37" x14ac:dyDescent="0.25">
      <c r="H14661" s="8"/>
      <c r="I14661" s="8"/>
      <c r="N14661" s="23"/>
      <c r="O14661" s="24"/>
      <c r="P14661" s="19"/>
      <c r="Q14661" s="19"/>
      <c r="R14661" s="19"/>
      <c r="U14661" s="27"/>
      <c r="Y14661" s="9" t="s">
        <v>739</v>
      </c>
      <c r="Z14661" s="9" t="s">
        <v>462</v>
      </c>
      <c r="AA14661" s="9" t="s">
        <v>237</v>
      </c>
      <c r="AB14661" s="9">
        <v>15438341</v>
      </c>
      <c r="AC14661" s="9" t="s">
        <v>15434</v>
      </c>
      <c r="AD14661" s="9" t="s">
        <v>225</v>
      </c>
      <c r="AE14661" s="5">
        <f t="shared" si="478"/>
        <v>0</v>
      </c>
      <c r="AF14661" s="5" t="str">
        <f t="shared" si="479"/>
        <v>katA</v>
      </c>
      <c r="AG14661" s="153"/>
      <c r="AH14661" s="153"/>
      <c r="AI14661" t="s">
        <v>195</v>
      </c>
      <c r="AJ14661" t="s">
        <v>340</v>
      </c>
      <c r="AK14661" s="9" t="str">
        <f>VLOOKUP(Y14661,zdroj!D:AJ,33,0)</f>
        <v>katA</v>
      </c>
    </row>
    <row r="14662" spans="8:37" x14ac:dyDescent="0.25">
      <c r="H14662" s="8"/>
      <c r="I14662" s="8"/>
      <c r="N14662" s="23"/>
      <c r="O14662" s="24"/>
      <c r="P14662" s="19"/>
      <c r="Q14662" s="19"/>
      <c r="R14662" s="19"/>
      <c r="U14662" s="27"/>
      <c r="Y14662" s="9" t="s">
        <v>739</v>
      </c>
      <c r="Z14662" s="9" t="s">
        <v>462</v>
      </c>
      <c r="AA14662" s="9" t="s">
        <v>237</v>
      </c>
      <c r="AB14662" s="9">
        <v>15438210</v>
      </c>
      <c r="AC14662" s="9" t="s">
        <v>15435</v>
      </c>
      <c r="AD14662" s="9" t="s">
        <v>225</v>
      </c>
      <c r="AE14662" s="5">
        <f t="shared" si="478"/>
        <v>0</v>
      </c>
      <c r="AF14662" s="5" t="str">
        <f t="shared" si="479"/>
        <v>katA</v>
      </c>
      <c r="AG14662" s="153"/>
      <c r="AH14662" s="153"/>
      <c r="AI14662" t="s">
        <v>201</v>
      </c>
      <c r="AJ14662" t="s">
        <v>17878</v>
      </c>
      <c r="AK14662" s="9" t="str">
        <f>VLOOKUP(Y14662,zdroj!D:AJ,33,0)</f>
        <v>katA</v>
      </c>
    </row>
    <row r="14663" spans="8:37" x14ac:dyDescent="0.25">
      <c r="H14663" s="8"/>
      <c r="I14663" s="8"/>
      <c r="N14663" s="23"/>
      <c r="O14663" s="24"/>
      <c r="P14663" s="19"/>
      <c r="Q14663" s="19"/>
      <c r="R14663" s="19"/>
      <c r="U14663" s="27"/>
      <c r="Y14663" s="9" t="s">
        <v>739</v>
      </c>
      <c r="Z14663" s="9" t="s">
        <v>462</v>
      </c>
      <c r="AA14663" s="9" t="s">
        <v>237</v>
      </c>
      <c r="AB14663" s="9">
        <v>15438228</v>
      </c>
      <c r="AC14663" s="9" t="s">
        <v>15436</v>
      </c>
      <c r="AD14663" s="9" t="s">
        <v>225</v>
      </c>
      <c r="AE14663" s="5">
        <f t="shared" si="478"/>
        <v>0</v>
      </c>
      <c r="AF14663" s="5" t="str">
        <f t="shared" si="479"/>
        <v>katA</v>
      </c>
      <c r="AG14663" s="153"/>
      <c r="AH14663" s="153"/>
      <c r="AI14663" t="s">
        <v>201</v>
      </c>
      <c r="AJ14663" t="s">
        <v>17878</v>
      </c>
      <c r="AK14663" s="9" t="str">
        <f>VLOOKUP(Y14663,zdroj!D:AJ,33,0)</f>
        <v>katA</v>
      </c>
    </row>
    <row r="14664" spans="8:37" x14ac:dyDescent="0.25">
      <c r="H14664" s="8"/>
      <c r="I14664" s="8"/>
      <c r="N14664" s="23"/>
      <c r="O14664" s="24"/>
      <c r="P14664" s="19"/>
      <c r="Q14664" s="19"/>
      <c r="R14664" s="19"/>
      <c r="U14664" s="27"/>
      <c r="Y14664" s="9" t="s">
        <v>739</v>
      </c>
      <c r="Z14664" s="9" t="s">
        <v>462</v>
      </c>
      <c r="AA14664" s="9" t="s">
        <v>237</v>
      </c>
      <c r="AB14664" s="9">
        <v>15438236</v>
      </c>
      <c r="AC14664" s="9" t="s">
        <v>15437</v>
      </c>
      <c r="AD14664" s="9" t="s">
        <v>225</v>
      </c>
      <c r="AE14664" s="5">
        <f t="shared" si="478"/>
        <v>0</v>
      </c>
      <c r="AF14664" s="5" t="str">
        <f t="shared" si="479"/>
        <v>katA</v>
      </c>
      <c r="AG14664" s="153"/>
      <c r="AH14664" s="153"/>
      <c r="AI14664" t="s">
        <v>201</v>
      </c>
      <c r="AJ14664" t="s">
        <v>17878</v>
      </c>
      <c r="AK14664" s="9" t="str">
        <f>VLOOKUP(Y14664,zdroj!D:AJ,33,0)</f>
        <v>katA</v>
      </c>
    </row>
    <row r="14665" spans="8:37" x14ac:dyDescent="0.25">
      <c r="H14665" s="8"/>
      <c r="I14665" s="8"/>
      <c r="N14665" s="23"/>
      <c r="O14665" s="24"/>
      <c r="P14665" s="19"/>
      <c r="Q14665" s="19"/>
      <c r="R14665" s="19"/>
      <c r="U14665" s="27"/>
      <c r="Y14665" s="9" t="s">
        <v>739</v>
      </c>
      <c r="Z14665" s="9" t="s">
        <v>462</v>
      </c>
      <c r="AA14665" s="9" t="s">
        <v>237</v>
      </c>
      <c r="AB14665" s="9">
        <v>15438244</v>
      </c>
      <c r="AC14665" s="9" t="s">
        <v>15438</v>
      </c>
      <c r="AD14665" s="9" t="s">
        <v>231</v>
      </c>
      <c r="AE14665" s="5">
        <f t="shared" si="478"/>
        <v>0</v>
      </c>
      <c r="AF14665" s="5" t="str">
        <f t="shared" si="479"/>
        <v>katB</v>
      </c>
      <c r="AG14665" s="153"/>
      <c r="AH14665" s="153"/>
      <c r="AI14665" t="s">
        <v>201</v>
      </c>
      <c r="AJ14665" t="s">
        <v>17878</v>
      </c>
      <c r="AK14665" s="9" t="str">
        <f>VLOOKUP(Y14665,zdroj!D:AJ,33,0)</f>
        <v>katA</v>
      </c>
    </row>
    <row r="14666" spans="8:37" x14ac:dyDescent="0.25">
      <c r="H14666" s="8"/>
      <c r="I14666" s="8"/>
      <c r="N14666" s="23"/>
      <c r="O14666" s="24"/>
      <c r="P14666" s="19"/>
      <c r="Q14666" s="19"/>
      <c r="R14666" s="19"/>
      <c r="U14666" s="27"/>
      <c r="Y14666" s="9" t="s">
        <v>739</v>
      </c>
      <c r="Z14666" s="9" t="s">
        <v>462</v>
      </c>
      <c r="AA14666" s="9" t="s">
        <v>237</v>
      </c>
      <c r="AB14666" s="9">
        <v>15438252</v>
      </c>
      <c r="AC14666" s="9" t="s">
        <v>15439</v>
      </c>
      <c r="AD14666" s="9" t="s">
        <v>225</v>
      </c>
      <c r="AE14666" s="5">
        <f t="shared" ref="AE14666:AE14729" si="480">VLOOKUP(Y14666,K:T,10,0)</f>
        <v>0</v>
      </c>
      <c r="AF14666" s="5" t="str">
        <f t="shared" ref="AF14666:AF14729" si="481">IF(AE14666="A",IF(AD14666="katA","katB",AD14666),AD14666)</f>
        <v>katA</v>
      </c>
      <c r="AG14666" s="153"/>
      <c r="AH14666" s="153"/>
      <c r="AI14666" t="s">
        <v>201</v>
      </c>
      <c r="AJ14666" t="s">
        <v>17878</v>
      </c>
      <c r="AK14666" s="9" t="str">
        <f>VLOOKUP(Y14666,zdroj!D:AJ,33,0)</f>
        <v>katA</v>
      </c>
    </row>
    <row r="14667" spans="8:37" x14ac:dyDescent="0.25">
      <c r="H14667" s="8"/>
      <c r="I14667" s="8"/>
      <c r="N14667" s="23"/>
      <c r="O14667" s="24"/>
      <c r="P14667" s="19"/>
      <c r="Q14667" s="19"/>
      <c r="R14667" s="19"/>
      <c r="U14667" s="27"/>
      <c r="Y14667" s="9" t="s">
        <v>739</v>
      </c>
      <c r="Z14667" s="9" t="s">
        <v>462</v>
      </c>
      <c r="AA14667" s="9" t="s">
        <v>237</v>
      </c>
      <c r="AB14667" s="9">
        <v>15438261</v>
      </c>
      <c r="AC14667" s="9" t="s">
        <v>15440</v>
      </c>
      <c r="AD14667" s="9" t="s">
        <v>225</v>
      </c>
      <c r="AE14667" s="5">
        <f t="shared" si="480"/>
        <v>0</v>
      </c>
      <c r="AF14667" s="5" t="str">
        <f t="shared" si="481"/>
        <v>katA</v>
      </c>
      <c r="AG14667" s="153"/>
      <c r="AH14667" s="153"/>
      <c r="AI14667" t="s">
        <v>201</v>
      </c>
      <c r="AJ14667" t="s">
        <v>17878</v>
      </c>
      <c r="AK14667" s="9" t="str">
        <f>VLOOKUP(Y14667,zdroj!D:AJ,33,0)</f>
        <v>katA</v>
      </c>
    </row>
    <row r="14668" spans="8:37" x14ac:dyDescent="0.25">
      <c r="H14668" s="8"/>
      <c r="I14668" s="8"/>
      <c r="N14668" s="23"/>
      <c r="O14668" s="24"/>
      <c r="P14668" s="19"/>
      <c r="Q14668" s="19"/>
      <c r="R14668" s="19"/>
      <c r="U14668" s="27"/>
      <c r="Y14668" s="9" t="s">
        <v>739</v>
      </c>
      <c r="Z14668" s="9" t="s">
        <v>462</v>
      </c>
      <c r="AA14668" s="9" t="s">
        <v>237</v>
      </c>
      <c r="AB14668" s="9">
        <v>15438279</v>
      </c>
      <c r="AC14668" s="9" t="s">
        <v>15441</v>
      </c>
      <c r="AD14668" s="9" t="s">
        <v>225</v>
      </c>
      <c r="AE14668" s="5">
        <f t="shared" si="480"/>
        <v>0</v>
      </c>
      <c r="AF14668" s="5" t="str">
        <f t="shared" si="481"/>
        <v>katA</v>
      </c>
      <c r="AG14668" s="153"/>
      <c r="AH14668" s="153"/>
      <c r="AI14668" t="s">
        <v>201</v>
      </c>
      <c r="AJ14668" t="s">
        <v>17878</v>
      </c>
      <c r="AK14668" s="9" t="str">
        <f>VLOOKUP(Y14668,zdroj!D:AJ,33,0)</f>
        <v>katA</v>
      </c>
    </row>
    <row r="14669" spans="8:37" x14ac:dyDescent="0.25">
      <c r="H14669" s="8"/>
      <c r="I14669" s="8"/>
      <c r="N14669" s="23"/>
      <c r="O14669" s="24"/>
      <c r="P14669" s="19"/>
      <c r="Q14669" s="19"/>
      <c r="R14669" s="19"/>
      <c r="U14669" s="27"/>
      <c r="Y14669" s="9" t="s">
        <v>739</v>
      </c>
      <c r="Z14669" s="9" t="s">
        <v>462</v>
      </c>
      <c r="AA14669" s="9" t="s">
        <v>237</v>
      </c>
      <c r="AB14669" s="9">
        <v>27035557</v>
      </c>
      <c r="AC14669" s="9" t="s">
        <v>15442</v>
      </c>
      <c r="AD14669" s="9" t="s">
        <v>225</v>
      </c>
      <c r="AE14669" s="5">
        <f t="shared" si="480"/>
        <v>0</v>
      </c>
      <c r="AF14669" s="5" t="str">
        <f t="shared" si="481"/>
        <v>katA</v>
      </c>
      <c r="AG14669" s="153"/>
      <c r="AH14669" s="153"/>
      <c r="AI14669" t="s">
        <v>201</v>
      </c>
      <c r="AJ14669" t="s">
        <v>17878</v>
      </c>
      <c r="AK14669" s="9" t="str">
        <f>VLOOKUP(Y14669,zdroj!D:AJ,33,0)</f>
        <v>katA</v>
      </c>
    </row>
    <row r="14670" spans="8:37" x14ac:dyDescent="0.25">
      <c r="H14670" s="8"/>
      <c r="I14670" s="8"/>
      <c r="N14670" s="23"/>
      <c r="O14670" s="24"/>
      <c r="P14670" s="19"/>
      <c r="Q14670" s="19"/>
      <c r="R14670" s="19"/>
      <c r="U14670" s="27"/>
      <c r="Y14670" s="9" t="s">
        <v>739</v>
      </c>
      <c r="Z14670" s="9" t="s">
        <v>462</v>
      </c>
      <c r="AA14670" s="9" t="s">
        <v>237</v>
      </c>
      <c r="AB14670" s="9">
        <v>15438287</v>
      </c>
      <c r="AC14670" s="9" t="s">
        <v>15443</v>
      </c>
      <c r="AD14670" s="9" t="s">
        <v>225</v>
      </c>
      <c r="AE14670" s="5">
        <f t="shared" si="480"/>
        <v>0</v>
      </c>
      <c r="AF14670" s="5" t="str">
        <f t="shared" si="481"/>
        <v>katA</v>
      </c>
      <c r="AG14670" s="153"/>
      <c r="AH14670" s="153"/>
      <c r="AI14670" t="s">
        <v>201</v>
      </c>
      <c r="AJ14670" t="s">
        <v>17878</v>
      </c>
      <c r="AK14670" s="9" t="str">
        <f>VLOOKUP(Y14670,zdroj!D:AJ,33,0)</f>
        <v>katA</v>
      </c>
    </row>
    <row r="14671" spans="8:37" x14ac:dyDescent="0.25">
      <c r="H14671" s="8"/>
      <c r="I14671" s="8"/>
      <c r="N14671" s="23"/>
      <c r="O14671" s="24"/>
      <c r="P14671" s="19"/>
      <c r="Q14671" s="19"/>
      <c r="R14671" s="19"/>
      <c r="U14671" s="27"/>
      <c r="Y14671" s="9" t="s">
        <v>739</v>
      </c>
      <c r="Z14671" s="9" t="s">
        <v>462</v>
      </c>
      <c r="AA14671" s="9" t="s">
        <v>237</v>
      </c>
      <c r="AB14671" s="9">
        <v>15438295</v>
      </c>
      <c r="AC14671" s="9" t="s">
        <v>15444</v>
      </c>
      <c r="AD14671" s="9" t="s">
        <v>225</v>
      </c>
      <c r="AE14671" s="5">
        <f t="shared" si="480"/>
        <v>0</v>
      </c>
      <c r="AF14671" s="5" t="str">
        <f t="shared" si="481"/>
        <v>katA</v>
      </c>
      <c r="AG14671" s="153"/>
      <c r="AH14671" s="153"/>
      <c r="AI14671" t="s">
        <v>201</v>
      </c>
      <c r="AJ14671" t="s">
        <v>17878</v>
      </c>
      <c r="AK14671" s="9" t="str">
        <f>VLOOKUP(Y14671,zdroj!D:AJ,33,0)</f>
        <v>katA</v>
      </c>
    </row>
    <row r="14672" spans="8:37" x14ac:dyDescent="0.25">
      <c r="H14672" s="8"/>
      <c r="I14672" s="8"/>
      <c r="N14672" s="23"/>
      <c r="O14672" s="24"/>
      <c r="P14672" s="19"/>
      <c r="Q14672" s="19"/>
      <c r="R14672" s="19"/>
      <c r="U14672" s="27"/>
      <c r="Y14672" s="9" t="s">
        <v>739</v>
      </c>
      <c r="Z14672" s="9" t="s">
        <v>462</v>
      </c>
      <c r="AA14672" s="9" t="s">
        <v>237</v>
      </c>
      <c r="AB14672" s="9">
        <v>15438309</v>
      </c>
      <c r="AC14672" s="9" t="s">
        <v>15445</v>
      </c>
      <c r="AD14672" s="9" t="s">
        <v>225</v>
      </c>
      <c r="AE14672" s="5">
        <f t="shared" si="480"/>
        <v>0</v>
      </c>
      <c r="AF14672" s="5" t="str">
        <f t="shared" si="481"/>
        <v>katA</v>
      </c>
      <c r="AG14672" s="153"/>
      <c r="AH14672" s="153"/>
      <c r="AI14672" t="s">
        <v>201</v>
      </c>
      <c r="AJ14672" t="s">
        <v>17878</v>
      </c>
      <c r="AK14672" s="9" t="str">
        <f>VLOOKUP(Y14672,zdroj!D:AJ,33,0)</f>
        <v>katA</v>
      </c>
    </row>
    <row r="14673" spans="8:37" x14ac:dyDescent="0.25">
      <c r="H14673" s="8"/>
      <c r="I14673" s="8"/>
      <c r="N14673" s="23"/>
      <c r="O14673" s="24"/>
      <c r="P14673" s="19"/>
      <c r="Q14673" s="19"/>
      <c r="R14673" s="19"/>
      <c r="U14673" s="27"/>
      <c r="Y14673" s="9" t="s">
        <v>739</v>
      </c>
      <c r="Z14673" s="9" t="s">
        <v>462</v>
      </c>
      <c r="AA14673" s="9" t="s">
        <v>237</v>
      </c>
      <c r="AB14673" s="9">
        <v>15438201</v>
      </c>
      <c r="AC14673" s="9" t="s">
        <v>15446</v>
      </c>
      <c r="AD14673" s="9" t="s">
        <v>225</v>
      </c>
      <c r="AE14673" s="5">
        <f t="shared" si="480"/>
        <v>0</v>
      </c>
      <c r="AF14673" s="5" t="str">
        <f t="shared" si="481"/>
        <v>katA</v>
      </c>
      <c r="AG14673" s="153"/>
      <c r="AH14673" s="153"/>
      <c r="AI14673" t="s">
        <v>201</v>
      </c>
      <c r="AJ14673" t="s">
        <v>17878</v>
      </c>
      <c r="AK14673" s="9" t="str">
        <f>VLOOKUP(Y14673,zdroj!D:AJ,33,0)</f>
        <v>katA</v>
      </c>
    </row>
    <row r="14674" spans="8:37" x14ac:dyDescent="0.25">
      <c r="H14674" s="8"/>
      <c r="I14674" s="8"/>
      <c r="N14674" s="23"/>
      <c r="O14674" s="24"/>
      <c r="P14674" s="19"/>
      <c r="Q14674" s="19"/>
      <c r="R14674" s="19"/>
      <c r="U14674" s="27"/>
      <c r="Y14674" s="9" t="s">
        <v>740</v>
      </c>
      <c r="Z14674" s="9" t="s">
        <v>462</v>
      </c>
      <c r="AA14674" s="9" t="s">
        <v>44</v>
      </c>
      <c r="AB14674" s="9">
        <v>15441636</v>
      </c>
      <c r="AC14674" s="9" t="s">
        <v>15447</v>
      </c>
      <c r="AD14674" s="9" t="s">
        <v>225</v>
      </c>
      <c r="AE14674" s="5">
        <f t="shared" si="480"/>
        <v>0</v>
      </c>
      <c r="AF14674" s="5" t="str">
        <f t="shared" si="481"/>
        <v>katA</v>
      </c>
      <c r="AG14674" s="153"/>
      <c r="AH14674" s="153"/>
      <c r="AI14674" t="s">
        <v>195</v>
      </c>
      <c r="AJ14674" t="s">
        <v>340</v>
      </c>
      <c r="AK14674" s="9" t="str">
        <f>VLOOKUP(Y14674,zdroj!D:AJ,33,0)</f>
        <v>katA</v>
      </c>
    </row>
    <row r="14675" spans="8:37" x14ac:dyDescent="0.25">
      <c r="H14675" s="8"/>
      <c r="I14675" s="8"/>
      <c r="N14675" s="23"/>
      <c r="O14675" s="24"/>
      <c r="P14675" s="19"/>
      <c r="Q14675" s="19"/>
      <c r="R14675" s="19"/>
      <c r="U14675" s="27"/>
      <c r="Y14675" s="9" t="s">
        <v>740</v>
      </c>
      <c r="Z14675" s="9" t="s">
        <v>462</v>
      </c>
      <c r="AA14675" s="9" t="s">
        <v>44</v>
      </c>
      <c r="AB14675" s="9">
        <v>15439542</v>
      </c>
      <c r="AC14675" s="9" t="s">
        <v>15448</v>
      </c>
      <c r="AD14675" s="9" t="s">
        <v>225</v>
      </c>
      <c r="AE14675" s="5">
        <f t="shared" si="480"/>
        <v>0</v>
      </c>
      <c r="AF14675" s="5" t="str">
        <f t="shared" si="481"/>
        <v>katA</v>
      </c>
      <c r="AG14675" s="153"/>
      <c r="AH14675" s="153"/>
      <c r="AI14675" t="s">
        <v>17879</v>
      </c>
      <c r="AJ14675" t="s">
        <v>17878</v>
      </c>
      <c r="AK14675" s="9" t="str">
        <f>VLOOKUP(Y14675,zdroj!D:AJ,33,0)</f>
        <v>katA</v>
      </c>
    </row>
    <row r="14676" spans="8:37" x14ac:dyDescent="0.25">
      <c r="H14676" s="8"/>
      <c r="I14676" s="8"/>
      <c r="N14676" s="23"/>
      <c r="O14676" s="24"/>
      <c r="P14676" s="19"/>
      <c r="Q14676" s="19"/>
      <c r="R14676" s="19"/>
      <c r="U14676" s="27"/>
      <c r="Y14676" s="9" t="s">
        <v>740</v>
      </c>
      <c r="Z14676" s="9" t="s">
        <v>462</v>
      </c>
      <c r="AA14676" s="9" t="s">
        <v>44</v>
      </c>
      <c r="AB14676" s="9">
        <v>15439577</v>
      </c>
      <c r="AC14676" s="9" t="s">
        <v>15449</v>
      </c>
      <c r="AD14676" s="9" t="s">
        <v>225</v>
      </c>
      <c r="AE14676" s="5">
        <f t="shared" si="480"/>
        <v>0</v>
      </c>
      <c r="AF14676" s="5" t="str">
        <f t="shared" si="481"/>
        <v>katA</v>
      </c>
      <c r="AG14676" s="153"/>
      <c r="AH14676" s="153"/>
      <c r="AI14676" t="s">
        <v>201</v>
      </c>
      <c r="AJ14676" t="s">
        <v>17878</v>
      </c>
      <c r="AK14676" s="9" t="str">
        <f>VLOOKUP(Y14676,zdroj!D:AJ,33,0)</f>
        <v>katA</v>
      </c>
    </row>
    <row r="14677" spans="8:37" x14ac:dyDescent="0.25">
      <c r="H14677" s="8"/>
      <c r="I14677" s="8"/>
      <c r="N14677" s="23"/>
      <c r="O14677" s="24"/>
      <c r="P14677" s="19"/>
      <c r="Q14677" s="19"/>
      <c r="R14677" s="19"/>
      <c r="U14677" s="27"/>
      <c r="Y14677" s="9" t="s">
        <v>740</v>
      </c>
      <c r="Z14677" s="9" t="s">
        <v>462</v>
      </c>
      <c r="AA14677" s="9" t="s">
        <v>44</v>
      </c>
      <c r="AB14677" s="9">
        <v>15440028</v>
      </c>
      <c r="AC14677" s="9" t="s">
        <v>15450</v>
      </c>
      <c r="AD14677" s="9" t="s">
        <v>225</v>
      </c>
      <c r="AE14677" s="5">
        <f t="shared" si="480"/>
        <v>0</v>
      </c>
      <c r="AF14677" s="5" t="str">
        <f t="shared" si="481"/>
        <v>katA</v>
      </c>
      <c r="AG14677" s="153"/>
      <c r="AH14677" s="153"/>
      <c r="AI14677" t="s">
        <v>201</v>
      </c>
      <c r="AJ14677" t="s">
        <v>17878</v>
      </c>
      <c r="AK14677" s="9" t="str">
        <f>VLOOKUP(Y14677,zdroj!D:AJ,33,0)</f>
        <v>katA</v>
      </c>
    </row>
    <row r="14678" spans="8:37" x14ac:dyDescent="0.25">
      <c r="H14678" s="8"/>
      <c r="I14678" s="8"/>
      <c r="N14678" s="23"/>
      <c r="O14678" s="24"/>
      <c r="P14678" s="19"/>
      <c r="Q14678" s="19"/>
      <c r="R14678" s="19"/>
      <c r="U14678" s="27"/>
      <c r="Y14678" s="9" t="s">
        <v>740</v>
      </c>
      <c r="Z14678" s="9" t="s">
        <v>462</v>
      </c>
      <c r="AA14678" s="9" t="s">
        <v>44</v>
      </c>
      <c r="AB14678" s="9">
        <v>15440206</v>
      </c>
      <c r="AC14678" s="9" t="s">
        <v>15451</v>
      </c>
      <c r="AD14678" s="9" t="s">
        <v>225</v>
      </c>
      <c r="AE14678" s="5">
        <f t="shared" si="480"/>
        <v>0</v>
      </c>
      <c r="AF14678" s="5" t="str">
        <f t="shared" si="481"/>
        <v>katA</v>
      </c>
      <c r="AG14678" s="153"/>
      <c r="AH14678" s="153"/>
      <c r="AI14678" t="s">
        <v>201</v>
      </c>
      <c r="AJ14678" t="s">
        <v>17878</v>
      </c>
      <c r="AK14678" s="9" t="str">
        <f>VLOOKUP(Y14678,zdroj!D:AJ,33,0)</f>
        <v>katA</v>
      </c>
    </row>
    <row r="14679" spans="8:37" x14ac:dyDescent="0.25">
      <c r="H14679" s="8"/>
      <c r="I14679" s="8"/>
      <c r="N14679" s="23"/>
      <c r="O14679" s="24"/>
      <c r="P14679" s="19"/>
      <c r="Q14679" s="19"/>
      <c r="R14679" s="19"/>
      <c r="U14679" s="27"/>
      <c r="Y14679" s="9" t="s">
        <v>740</v>
      </c>
      <c r="Z14679" s="9" t="s">
        <v>462</v>
      </c>
      <c r="AA14679" s="9" t="s">
        <v>44</v>
      </c>
      <c r="AB14679" s="9">
        <v>15440214</v>
      </c>
      <c r="AC14679" s="9" t="s">
        <v>15452</v>
      </c>
      <c r="AD14679" s="9" t="s">
        <v>225</v>
      </c>
      <c r="AE14679" s="5">
        <f t="shared" si="480"/>
        <v>0</v>
      </c>
      <c r="AF14679" s="5" t="str">
        <f t="shared" si="481"/>
        <v>katA</v>
      </c>
      <c r="AG14679" s="153"/>
      <c r="AH14679" s="153"/>
      <c r="AI14679" t="s">
        <v>201</v>
      </c>
      <c r="AJ14679" t="s">
        <v>17878</v>
      </c>
      <c r="AK14679" s="9" t="str">
        <f>VLOOKUP(Y14679,zdroj!D:AJ,33,0)</f>
        <v>katA</v>
      </c>
    </row>
    <row r="14680" spans="8:37" x14ac:dyDescent="0.25">
      <c r="H14680" s="8"/>
      <c r="I14680" s="8"/>
      <c r="N14680" s="23"/>
      <c r="O14680" s="24"/>
      <c r="P14680" s="19"/>
      <c r="Q14680" s="19"/>
      <c r="R14680" s="19"/>
      <c r="U14680" s="27"/>
      <c r="Y14680" s="9" t="s">
        <v>740</v>
      </c>
      <c r="Z14680" s="9" t="s">
        <v>462</v>
      </c>
      <c r="AA14680" s="9" t="s">
        <v>44</v>
      </c>
      <c r="AB14680" s="9">
        <v>15440222</v>
      </c>
      <c r="AC14680" s="9" t="s">
        <v>15453</v>
      </c>
      <c r="AD14680" s="9" t="s">
        <v>225</v>
      </c>
      <c r="AE14680" s="5">
        <f t="shared" si="480"/>
        <v>0</v>
      </c>
      <c r="AF14680" s="5" t="str">
        <f t="shared" si="481"/>
        <v>katA</v>
      </c>
      <c r="AG14680" s="153"/>
      <c r="AH14680" s="153"/>
      <c r="AI14680" t="s">
        <v>201</v>
      </c>
      <c r="AJ14680" t="s">
        <v>17878</v>
      </c>
      <c r="AK14680" s="9" t="str">
        <f>VLOOKUP(Y14680,zdroj!D:AJ,33,0)</f>
        <v>katA</v>
      </c>
    </row>
    <row r="14681" spans="8:37" x14ac:dyDescent="0.25">
      <c r="H14681" s="8"/>
      <c r="I14681" s="8"/>
      <c r="N14681" s="23"/>
      <c r="O14681" s="24"/>
      <c r="P14681" s="19"/>
      <c r="Q14681" s="19"/>
      <c r="R14681" s="19"/>
      <c r="U14681" s="27"/>
      <c r="Y14681" s="9" t="s">
        <v>740</v>
      </c>
      <c r="Z14681" s="9" t="s">
        <v>462</v>
      </c>
      <c r="AA14681" s="9" t="s">
        <v>44</v>
      </c>
      <c r="AB14681" s="9">
        <v>15440281</v>
      </c>
      <c r="AC14681" s="9" t="s">
        <v>15454</v>
      </c>
      <c r="AD14681" s="9" t="s">
        <v>225</v>
      </c>
      <c r="AE14681" s="5">
        <f t="shared" si="480"/>
        <v>0</v>
      </c>
      <c r="AF14681" s="5" t="str">
        <f t="shared" si="481"/>
        <v>katA</v>
      </c>
      <c r="AG14681" s="153"/>
      <c r="AH14681" s="153"/>
      <c r="AI14681" t="s">
        <v>201</v>
      </c>
      <c r="AJ14681" t="s">
        <v>17878</v>
      </c>
      <c r="AK14681" s="9" t="str">
        <f>VLOOKUP(Y14681,zdroj!D:AJ,33,0)</f>
        <v>katA</v>
      </c>
    </row>
    <row r="14682" spans="8:37" x14ac:dyDescent="0.25">
      <c r="H14682" s="8"/>
      <c r="I14682" s="8"/>
      <c r="N14682" s="23"/>
      <c r="O14682" s="24"/>
      <c r="P14682" s="19"/>
      <c r="Q14682" s="19"/>
      <c r="R14682" s="19"/>
      <c r="U14682" s="27"/>
      <c r="Y14682" s="9" t="s">
        <v>740</v>
      </c>
      <c r="Z14682" s="9" t="s">
        <v>462</v>
      </c>
      <c r="AA14682" s="9" t="s">
        <v>44</v>
      </c>
      <c r="AB14682" s="9">
        <v>15440397</v>
      </c>
      <c r="AC14682" s="9" t="s">
        <v>15455</v>
      </c>
      <c r="AD14682" s="9" t="s">
        <v>225</v>
      </c>
      <c r="AE14682" s="5">
        <f t="shared" si="480"/>
        <v>0</v>
      </c>
      <c r="AF14682" s="5" t="str">
        <f t="shared" si="481"/>
        <v>katA</v>
      </c>
      <c r="AG14682" s="153"/>
      <c r="AH14682" s="153"/>
      <c r="AI14682" t="s">
        <v>201</v>
      </c>
      <c r="AJ14682" t="s">
        <v>17878</v>
      </c>
      <c r="AK14682" s="9" t="str">
        <f>VLOOKUP(Y14682,zdroj!D:AJ,33,0)</f>
        <v>katA</v>
      </c>
    </row>
    <row r="14683" spans="8:37" x14ac:dyDescent="0.25">
      <c r="H14683" s="8"/>
      <c r="I14683" s="8"/>
      <c r="N14683" s="23"/>
      <c r="O14683" s="24"/>
      <c r="P14683" s="19"/>
      <c r="Q14683" s="19"/>
      <c r="R14683" s="19"/>
      <c r="U14683" s="27"/>
      <c r="Y14683" s="9" t="s">
        <v>740</v>
      </c>
      <c r="Z14683" s="9" t="s">
        <v>462</v>
      </c>
      <c r="AA14683" s="9" t="s">
        <v>44</v>
      </c>
      <c r="AB14683" s="9">
        <v>15441610</v>
      </c>
      <c r="AC14683" s="9" t="s">
        <v>15456</v>
      </c>
      <c r="AD14683" s="9" t="s">
        <v>225</v>
      </c>
      <c r="AE14683" s="5">
        <f t="shared" si="480"/>
        <v>0</v>
      </c>
      <c r="AF14683" s="5" t="str">
        <f t="shared" si="481"/>
        <v>katA</v>
      </c>
      <c r="AG14683" s="153"/>
      <c r="AH14683" s="153"/>
      <c r="AI14683" t="s">
        <v>201</v>
      </c>
      <c r="AJ14683" t="s">
        <v>17878</v>
      </c>
      <c r="AK14683" s="9" t="str">
        <f>VLOOKUP(Y14683,zdroj!D:AJ,33,0)</f>
        <v>katA</v>
      </c>
    </row>
    <row r="14684" spans="8:37" x14ac:dyDescent="0.25">
      <c r="H14684" s="8"/>
      <c r="I14684" s="8"/>
      <c r="N14684" s="23"/>
      <c r="O14684" s="24"/>
      <c r="P14684" s="19"/>
      <c r="Q14684" s="19"/>
      <c r="R14684" s="19"/>
      <c r="U14684" s="27"/>
      <c r="Y14684" s="9" t="s">
        <v>740</v>
      </c>
      <c r="Z14684" s="9" t="s">
        <v>462</v>
      </c>
      <c r="AA14684" s="9" t="s">
        <v>44</v>
      </c>
      <c r="AB14684" s="9">
        <v>15441563</v>
      </c>
      <c r="AC14684" s="9" t="s">
        <v>15457</v>
      </c>
      <c r="AD14684" s="9" t="s">
        <v>225</v>
      </c>
      <c r="AE14684" s="5">
        <f t="shared" si="480"/>
        <v>0</v>
      </c>
      <c r="AF14684" s="5" t="str">
        <f t="shared" si="481"/>
        <v>katA</v>
      </c>
      <c r="AG14684" s="153"/>
      <c r="AH14684" s="153"/>
      <c r="AI14684" t="s">
        <v>201</v>
      </c>
      <c r="AJ14684" t="s">
        <v>17878</v>
      </c>
      <c r="AK14684" s="9" t="str">
        <f>VLOOKUP(Y14684,zdroj!D:AJ,33,0)</f>
        <v>katA</v>
      </c>
    </row>
    <row r="14685" spans="8:37" x14ac:dyDescent="0.25">
      <c r="H14685" s="8"/>
      <c r="I14685" s="8"/>
      <c r="N14685" s="23"/>
      <c r="O14685" s="24"/>
      <c r="P14685" s="19"/>
      <c r="Q14685" s="19"/>
      <c r="R14685" s="19"/>
      <c r="U14685" s="27"/>
      <c r="Y14685" s="9" t="s">
        <v>740</v>
      </c>
      <c r="Z14685" s="9" t="s">
        <v>462</v>
      </c>
      <c r="AA14685" s="9" t="s">
        <v>44</v>
      </c>
      <c r="AB14685" s="9">
        <v>27267717</v>
      </c>
      <c r="AC14685" s="9" t="s">
        <v>15458</v>
      </c>
      <c r="AD14685" s="9" t="s">
        <v>225</v>
      </c>
      <c r="AE14685" s="5">
        <f t="shared" si="480"/>
        <v>0</v>
      </c>
      <c r="AF14685" s="5" t="str">
        <f t="shared" si="481"/>
        <v>katA</v>
      </c>
      <c r="AG14685" s="153"/>
      <c r="AH14685" s="153"/>
      <c r="AI14685" t="s">
        <v>201</v>
      </c>
      <c r="AJ14685" t="s">
        <v>17878</v>
      </c>
      <c r="AK14685" s="9" t="str">
        <f>VLOOKUP(Y14685,zdroj!D:AJ,33,0)</f>
        <v>katA</v>
      </c>
    </row>
    <row r="14686" spans="8:37" x14ac:dyDescent="0.25">
      <c r="H14686" s="8"/>
      <c r="I14686" s="8"/>
      <c r="N14686" s="23"/>
      <c r="O14686" s="24"/>
      <c r="P14686" s="19"/>
      <c r="Q14686" s="19"/>
      <c r="R14686" s="19"/>
      <c r="U14686" s="27"/>
      <c r="Y14686" s="9" t="s">
        <v>742</v>
      </c>
      <c r="Z14686" s="9" t="s">
        <v>462</v>
      </c>
      <c r="AA14686" s="9" t="s">
        <v>237</v>
      </c>
      <c r="AB14686" s="9">
        <v>15444465</v>
      </c>
      <c r="AC14686" s="9" t="s">
        <v>15459</v>
      </c>
      <c r="AD14686" s="9" t="s">
        <v>225</v>
      </c>
      <c r="AE14686" s="5">
        <f t="shared" si="480"/>
        <v>0</v>
      </c>
      <c r="AF14686" s="5" t="str">
        <f t="shared" si="481"/>
        <v>katA</v>
      </c>
      <c r="AG14686" s="153"/>
      <c r="AH14686" s="153"/>
      <c r="AI14686" t="s">
        <v>195</v>
      </c>
      <c r="AJ14686" t="s">
        <v>340</v>
      </c>
      <c r="AK14686" s="9" t="str">
        <f>VLOOKUP(Y14686,zdroj!D:AJ,33,0)</f>
        <v>katA</v>
      </c>
    </row>
    <row r="14687" spans="8:37" x14ac:dyDescent="0.25">
      <c r="H14687" s="8"/>
      <c r="I14687" s="8"/>
      <c r="N14687" s="23"/>
      <c r="O14687" s="24"/>
      <c r="P14687" s="19"/>
      <c r="Q14687" s="19"/>
      <c r="R14687" s="19"/>
      <c r="U14687" s="27"/>
      <c r="Y14687" s="9" t="s">
        <v>742</v>
      </c>
      <c r="Z14687" s="9" t="s">
        <v>462</v>
      </c>
      <c r="AA14687" s="9" t="s">
        <v>237</v>
      </c>
      <c r="AB14687" s="9">
        <v>15443647</v>
      </c>
      <c r="AC14687" s="9" t="s">
        <v>15460</v>
      </c>
      <c r="AD14687" s="9" t="s">
        <v>225</v>
      </c>
      <c r="AE14687" s="5">
        <f t="shared" si="480"/>
        <v>0</v>
      </c>
      <c r="AF14687" s="5" t="str">
        <f t="shared" si="481"/>
        <v>katA</v>
      </c>
      <c r="AG14687" s="153"/>
      <c r="AH14687" s="153"/>
      <c r="AI14687" t="s">
        <v>201</v>
      </c>
      <c r="AJ14687" t="s">
        <v>17878</v>
      </c>
      <c r="AK14687" s="9" t="str">
        <f>VLOOKUP(Y14687,zdroj!D:AJ,33,0)</f>
        <v>katA</v>
      </c>
    </row>
    <row r="14688" spans="8:37" x14ac:dyDescent="0.25">
      <c r="H14688" s="8"/>
      <c r="I14688" s="8"/>
      <c r="N14688" s="23"/>
      <c r="O14688" s="24"/>
      <c r="P14688" s="19"/>
      <c r="Q14688" s="19"/>
      <c r="R14688" s="19"/>
      <c r="U14688" s="27"/>
      <c r="Y14688" s="9" t="s">
        <v>742</v>
      </c>
      <c r="Z14688" s="9" t="s">
        <v>462</v>
      </c>
      <c r="AA14688" s="9" t="s">
        <v>237</v>
      </c>
      <c r="AB14688" s="9">
        <v>15443655</v>
      </c>
      <c r="AC14688" s="9" t="s">
        <v>15461</v>
      </c>
      <c r="AD14688" s="9" t="s">
        <v>231</v>
      </c>
      <c r="AE14688" s="5">
        <f t="shared" si="480"/>
        <v>0</v>
      </c>
      <c r="AF14688" s="5" t="str">
        <f t="shared" si="481"/>
        <v>katB</v>
      </c>
      <c r="AG14688" s="153"/>
      <c r="AH14688" s="153"/>
      <c r="AI14688" t="s">
        <v>201</v>
      </c>
      <c r="AJ14688" t="s">
        <v>17878</v>
      </c>
      <c r="AK14688" s="9" t="str">
        <f>VLOOKUP(Y14688,zdroj!D:AJ,33,0)</f>
        <v>katA</v>
      </c>
    </row>
    <row r="14689" spans="8:37" x14ac:dyDescent="0.25">
      <c r="H14689" s="8"/>
      <c r="I14689" s="8"/>
      <c r="N14689" s="23"/>
      <c r="O14689" s="24"/>
      <c r="P14689" s="19"/>
      <c r="Q14689" s="19"/>
      <c r="R14689" s="19"/>
      <c r="U14689" s="27"/>
      <c r="Y14689" s="9" t="s">
        <v>742</v>
      </c>
      <c r="Z14689" s="9" t="s">
        <v>462</v>
      </c>
      <c r="AA14689" s="9" t="s">
        <v>237</v>
      </c>
      <c r="AB14689" s="9">
        <v>15443663</v>
      </c>
      <c r="AC14689" s="9" t="s">
        <v>15462</v>
      </c>
      <c r="AD14689" s="9" t="s">
        <v>231</v>
      </c>
      <c r="AE14689" s="5">
        <f t="shared" si="480"/>
        <v>0</v>
      </c>
      <c r="AF14689" s="5" t="str">
        <f t="shared" si="481"/>
        <v>katB</v>
      </c>
      <c r="AG14689" s="153"/>
      <c r="AH14689" s="153"/>
      <c r="AI14689" t="s">
        <v>201</v>
      </c>
      <c r="AJ14689" t="s">
        <v>17878</v>
      </c>
      <c r="AK14689" s="9" t="str">
        <f>VLOOKUP(Y14689,zdroj!D:AJ,33,0)</f>
        <v>katA</v>
      </c>
    </row>
    <row r="14690" spans="8:37" x14ac:dyDescent="0.25">
      <c r="H14690" s="8"/>
      <c r="I14690" s="8"/>
      <c r="N14690" s="23"/>
      <c r="O14690" s="24"/>
      <c r="P14690" s="19"/>
      <c r="Q14690" s="19"/>
      <c r="R14690" s="19"/>
      <c r="U14690" s="27"/>
      <c r="Y14690" s="9" t="s">
        <v>742</v>
      </c>
      <c r="Z14690" s="9" t="s">
        <v>462</v>
      </c>
      <c r="AA14690" s="9" t="s">
        <v>237</v>
      </c>
      <c r="AB14690" s="9">
        <v>15443671</v>
      </c>
      <c r="AC14690" s="9" t="s">
        <v>15463</v>
      </c>
      <c r="AD14690" s="9" t="s">
        <v>231</v>
      </c>
      <c r="AE14690" s="5">
        <f t="shared" si="480"/>
        <v>0</v>
      </c>
      <c r="AF14690" s="5" t="str">
        <f t="shared" si="481"/>
        <v>katB</v>
      </c>
      <c r="AG14690" s="153"/>
      <c r="AH14690" s="153"/>
      <c r="AI14690" t="s">
        <v>201</v>
      </c>
      <c r="AJ14690" t="s">
        <v>17878</v>
      </c>
      <c r="AK14690" s="9" t="str">
        <f>VLOOKUP(Y14690,zdroj!D:AJ,33,0)</f>
        <v>katA</v>
      </c>
    </row>
    <row r="14691" spans="8:37" x14ac:dyDescent="0.25">
      <c r="H14691" s="8"/>
      <c r="I14691" s="8"/>
      <c r="N14691" s="23"/>
      <c r="O14691" s="24"/>
      <c r="P14691" s="19"/>
      <c r="Q14691" s="19"/>
      <c r="R14691" s="19"/>
      <c r="U14691" s="27"/>
      <c r="Y14691" s="9" t="s">
        <v>742</v>
      </c>
      <c r="Z14691" s="9" t="s">
        <v>462</v>
      </c>
      <c r="AA14691" s="9" t="s">
        <v>237</v>
      </c>
      <c r="AB14691" s="9">
        <v>15443680</v>
      </c>
      <c r="AC14691" s="9" t="s">
        <v>15464</v>
      </c>
      <c r="AD14691" s="9" t="s">
        <v>225</v>
      </c>
      <c r="AE14691" s="5">
        <f t="shared" si="480"/>
        <v>0</v>
      </c>
      <c r="AF14691" s="5" t="str">
        <f t="shared" si="481"/>
        <v>katA</v>
      </c>
      <c r="AG14691" s="153"/>
      <c r="AH14691" s="153"/>
      <c r="AI14691" t="s">
        <v>201</v>
      </c>
      <c r="AJ14691" t="s">
        <v>17878</v>
      </c>
      <c r="AK14691" s="9" t="str">
        <f>VLOOKUP(Y14691,zdroj!D:AJ,33,0)</f>
        <v>katA</v>
      </c>
    </row>
    <row r="14692" spans="8:37" x14ac:dyDescent="0.25">
      <c r="H14692" s="8"/>
      <c r="I14692" s="8"/>
      <c r="N14692" s="23"/>
      <c r="O14692" s="24"/>
      <c r="P14692" s="19"/>
      <c r="Q14692" s="19"/>
      <c r="R14692" s="19"/>
      <c r="U14692" s="27"/>
      <c r="Y14692" s="9" t="s">
        <v>742</v>
      </c>
      <c r="Z14692" s="9" t="s">
        <v>462</v>
      </c>
      <c r="AA14692" s="9" t="s">
        <v>237</v>
      </c>
      <c r="AB14692" s="9">
        <v>15443698</v>
      </c>
      <c r="AC14692" s="9" t="s">
        <v>15465</v>
      </c>
      <c r="AD14692" s="9" t="s">
        <v>225</v>
      </c>
      <c r="AE14692" s="5">
        <f t="shared" si="480"/>
        <v>0</v>
      </c>
      <c r="AF14692" s="5" t="str">
        <f t="shared" si="481"/>
        <v>katA</v>
      </c>
      <c r="AG14692" s="153"/>
      <c r="AH14692" s="153"/>
      <c r="AI14692" t="s">
        <v>201</v>
      </c>
      <c r="AJ14692" t="s">
        <v>17878</v>
      </c>
      <c r="AK14692" s="9" t="str">
        <f>VLOOKUP(Y14692,zdroj!D:AJ,33,0)</f>
        <v>katA</v>
      </c>
    </row>
    <row r="14693" spans="8:37" x14ac:dyDescent="0.25">
      <c r="H14693" s="8"/>
      <c r="I14693" s="8"/>
      <c r="N14693" s="23"/>
      <c r="O14693" s="24"/>
      <c r="P14693" s="19"/>
      <c r="Q14693" s="19"/>
      <c r="R14693" s="19"/>
      <c r="U14693" s="27"/>
      <c r="Y14693" s="9" t="s">
        <v>742</v>
      </c>
      <c r="Z14693" s="9" t="s">
        <v>462</v>
      </c>
      <c r="AA14693" s="9" t="s">
        <v>237</v>
      </c>
      <c r="AB14693" s="9">
        <v>28470028</v>
      </c>
      <c r="AC14693" s="9" t="s">
        <v>15466</v>
      </c>
      <c r="AD14693" s="9" t="s">
        <v>225</v>
      </c>
      <c r="AE14693" s="5">
        <f t="shared" si="480"/>
        <v>0</v>
      </c>
      <c r="AF14693" s="5" t="str">
        <f t="shared" si="481"/>
        <v>katA</v>
      </c>
      <c r="AG14693" s="153"/>
      <c r="AH14693" s="153"/>
      <c r="AI14693" t="s">
        <v>17880</v>
      </c>
      <c r="AJ14693" t="s">
        <v>17878</v>
      </c>
      <c r="AK14693" s="9" t="str">
        <f>VLOOKUP(Y14693,zdroj!D:AJ,33,0)</f>
        <v>katA</v>
      </c>
    </row>
    <row r="14694" spans="8:37" x14ac:dyDescent="0.25">
      <c r="H14694" s="8"/>
      <c r="I14694" s="8"/>
      <c r="N14694" s="23"/>
      <c r="O14694" s="24"/>
      <c r="P14694" s="19"/>
      <c r="Q14694" s="19"/>
      <c r="R14694" s="19"/>
      <c r="U14694" s="27"/>
      <c r="Y14694" s="9" t="s">
        <v>742</v>
      </c>
      <c r="Z14694" s="9" t="s">
        <v>462</v>
      </c>
      <c r="AA14694" s="9" t="s">
        <v>237</v>
      </c>
      <c r="AB14694" s="9">
        <v>15443701</v>
      </c>
      <c r="AC14694" s="9" t="s">
        <v>15467</v>
      </c>
      <c r="AD14694" s="9" t="s">
        <v>231</v>
      </c>
      <c r="AE14694" s="5">
        <f t="shared" si="480"/>
        <v>0</v>
      </c>
      <c r="AF14694" s="5" t="str">
        <f t="shared" si="481"/>
        <v>katB</v>
      </c>
      <c r="AG14694" s="153"/>
      <c r="AH14694" s="153"/>
      <c r="AI14694" t="s">
        <v>201</v>
      </c>
      <c r="AJ14694" t="s">
        <v>17878</v>
      </c>
      <c r="AK14694" s="9" t="str">
        <f>VLOOKUP(Y14694,zdroj!D:AJ,33,0)</f>
        <v>katA</v>
      </c>
    </row>
    <row r="14695" spans="8:37" x14ac:dyDescent="0.25">
      <c r="H14695" s="8"/>
      <c r="I14695" s="8"/>
      <c r="N14695" s="23"/>
      <c r="O14695" s="24"/>
      <c r="P14695" s="19"/>
      <c r="Q14695" s="19"/>
      <c r="R14695" s="19"/>
      <c r="U14695" s="27"/>
      <c r="Y14695" s="9" t="s">
        <v>742</v>
      </c>
      <c r="Z14695" s="9" t="s">
        <v>462</v>
      </c>
      <c r="AA14695" s="9" t="s">
        <v>237</v>
      </c>
      <c r="AB14695" s="9">
        <v>15443710</v>
      </c>
      <c r="AC14695" s="9" t="s">
        <v>15468</v>
      </c>
      <c r="AD14695" s="9" t="s">
        <v>231</v>
      </c>
      <c r="AE14695" s="5">
        <f t="shared" si="480"/>
        <v>0</v>
      </c>
      <c r="AF14695" s="5" t="str">
        <f t="shared" si="481"/>
        <v>katB</v>
      </c>
      <c r="AG14695" s="153"/>
      <c r="AH14695" s="153"/>
      <c r="AI14695" t="s">
        <v>201</v>
      </c>
      <c r="AJ14695" t="s">
        <v>17878</v>
      </c>
      <c r="AK14695" s="9" t="str">
        <f>VLOOKUP(Y14695,zdroj!D:AJ,33,0)</f>
        <v>katA</v>
      </c>
    </row>
    <row r="14696" spans="8:37" x14ac:dyDescent="0.25">
      <c r="H14696" s="8"/>
      <c r="I14696" s="8"/>
      <c r="N14696" s="23"/>
      <c r="O14696" s="24"/>
      <c r="P14696" s="19"/>
      <c r="Q14696" s="19"/>
      <c r="R14696" s="19"/>
      <c r="U14696" s="27"/>
      <c r="Y14696" s="9" t="s">
        <v>742</v>
      </c>
      <c r="Z14696" s="9" t="s">
        <v>462</v>
      </c>
      <c r="AA14696" s="9" t="s">
        <v>237</v>
      </c>
      <c r="AB14696" s="9">
        <v>15443728</v>
      </c>
      <c r="AC14696" s="9" t="s">
        <v>15469</v>
      </c>
      <c r="AD14696" s="9" t="s">
        <v>231</v>
      </c>
      <c r="AE14696" s="5">
        <f t="shared" si="480"/>
        <v>0</v>
      </c>
      <c r="AF14696" s="5" t="str">
        <f t="shared" si="481"/>
        <v>katB</v>
      </c>
      <c r="AG14696" s="153"/>
      <c r="AH14696" s="153"/>
      <c r="AI14696" t="s">
        <v>201</v>
      </c>
      <c r="AJ14696" t="s">
        <v>17878</v>
      </c>
      <c r="AK14696" s="9" t="str">
        <f>VLOOKUP(Y14696,zdroj!D:AJ,33,0)</f>
        <v>katA</v>
      </c>
    </row>
    <row r="14697" spans="8:37" x14ac:dyDescent="0.25">
      <c r="H14697" s="8"/>
      <c r="I14697" s="8"/>
      <c r="N14697" s="23"/>
      <c r="O14697" s="24"/>
      <c r="P14697" s="19"/>
      <c r="Q14697" s="19"/>
      <c r="R14697" s="19"/>
      <c r="U14697" s="27"/>
      <c r="Y14697" s="9" t="s">
        <v>742</v>
      </c>
      <c r="Z14697" s="9" t="s">
        <v>462</v>
      </c>
      <c r="AA14697" s="9" t="s">
        <v>237</v>
      </c>
      <c r="AB14697" s="9">
        <v>15443736</v>
      </c>
      <c r="AC14697" s="9" t="s">
        <v>15470</v>
      </c>
      <c r="AD14697" s="9" t="s">
        <v>231</v>
      </c>
      <c r="AE14697" s="5">
        <f t="shared" si="480"/>
        <v>0</v>
      </c>
      <c r="AF14697" s="5" t="str">
        <f t="shared" si="481"/>
        <v>katB</v>
      </c>
      <c r="AG14697" s="153"/>
      <c r="AH14697" s="153"/>
      <c r="AI14697" t="s">
        <v>201</v>
      </c>
      <c r="AJ14697" t="s">
        <v>17878</v>
      </c>
      <c r="AK14697" s="9" t="str">
        <f>VLOOKUP(Y14697,zdroj!D:AJ,33,0)</f>
        <v>katA</v>
      </c>
    </row>
    <row r="14698" spans="8:37" x14ac:dyDescent="0.25">
      <c r="H14698" s="8"/>
      <c r="I14698" s="8"/>
      <c r="N14698" s="23"/>
      <c r="O14698" s="24"/>
      <c r="P14698" s="19"/>
      <c r="Q14698" s="19"/>
      <c r="R14698" s="19"/>
      <c r="U14698" s="27"/>
      <c r="Y14698" s="9" t="s">
        <v>742</v>
      </c>
      <c r="Z14698" s="9" t="s">
        <v>462</v>
      </c>
      <c r="AA14698" s="9" t="s">
        <v>237</v>
      </c>
      <c r="AB14698" s="9">
        <v>15443744</v>
      </c>
      <c r="AC14698" s="9" t="s">
        <v>15471</v>
      </c>
      <c r="AD14698" s="9" t="s">
        <v>231</v>
      </c>
      <c r="AE14698" s="5">
        <f t="shared" si="480"/>
        <v>0</v>
      </c>
      <c r="AF14698" s="5" t="str">
        <f t="shared" si="481"/>
        <v>katB</v>
      </c>
      <c r="AG14698" s="153"/>
      <c r="AH14698" s="153"/>
      <c r="AI14698" t="s">
        <v>201</v>
      </c>
      <c r="AJ14698" t="s">
        <v>17878</v>
      </c>
      <c r="AK14698" s="9" t="str">
        <f>VLOOKUP(Y14698,zdroj!D:AJ,33,0)</f>
        <v>katA</v>
      </c>
    </row>
    <row r="14699" spans="8:37" x14ac:dyDescent="0.25">
      <c r="H14699" s="8"/>
      <c r="I14699" s="8"/>
      <c r="N14699" s="23"/>
      <c r="O14699" s="24"/>
      <c r="P14699" s="19"/>
      <c r="Q14699" s="19"/>
      <c r="R14699" s="19"/>
      <c r="U14699" s="27"/>
      <c r="Y14699" s="9" t="s">
        <v>742</v>
      </c>
      <c r="Z14699" s="9" t="s">
        <v>462</v>
      </c>
      <c r="AA14699" s="9" t="s">
        <v>237</v>
      </c>
      <c r="AB14699" s="9">
        <v>15443752</v>
      </c>
      <c r="AC14699" s="9" t="s">
        <v>15472</v>
      </c>
      <c r="AD14699" s="9" t="s">
        <v>231</v>
      </c>
      <c r="AE14699" s="5">
        <f t="shared" si="480"/>
        <v>0</v>
      </c>
      <c r="AF14699" s="5" t="str">
        <f t="shared" si="481"/>
        <v>katB</v>
      </c>
      <c r="AG14699" s="153"/>
      <c r="AH14699" s="153"/>
      <c r="AI14699" t="s">
        <v>201</v>
      </c>
      <c r="AJ14699" t="s">
        <v>17878</v>
      </c>
      <c r="AK14699" s="9" t="str">
        <f>VLOOKUP(Y14699,zdroj!D:AJ,33,0)</f>
        <v>katA</v>
      </c>
    </row>
    <row r="14700" spans="8:37" x14ac:dyDescent="0.25">
      <c r="H14700" s="8"/>
      <c r="I14700" s="8"/>
      <c r="N14700" s="23"/>
      <c r="O14700" s="24"/>
      <c r="P14700" s="19"/>
      <c r="Q14700" s="19"/>
      <c r="R14700" s="19"/>
      <c r="U14700" s="27"/>
      <c r="Y14700" s="9" t="s">
        <v>742</v>
      </c>
      <c r="Z14700" s="9" t="s">
        <v>462</v>
      </c>
      <c r="AA14700" s="9" t="s">
        <v>237</v>
      </c>
      <c r="AB14700" s="9">
        <v>15443761</v>
      </c>
      <c r="AC14700" s="9" t="s">
        <v>15473</v>
      </c>
      <c r="AD14700" s="9" t="s">
        <v>231</v>
      </c>
      <c r="AE14700" s="5">
        <f t="shared" si="480"/>
        <v>0</v>
      </c>
      <c r="AF14700" s="5" t="str">
        <f t="shared" si="481"/>
        <v>katB</v>
      </c>
      <c r="AG14700" s="153"/>
      <c r="AH14700" s="153"/>
      <c r="AI14700" t="s">
        <v>201</v>
      </c>
      <c r="AJ14700" t="s">
        <v>17878</v>
      </c>
      <c r="AK14700" s="9" t="str">
        <f>VLOOKUP(Y14700,zdroj!D:AJ,33,0)</f>
        <v>katA</v>
      </c>
    </row>
    <row r="14701" spans="8:37" x14ac:dyDescent="0.25">
      <c r="H14701" s="8"/>
      <c r="I14701" s="8"/>
      <c r="N14701" s="23"/>
      <c r="O14701" s="24"/>
      <c r="P14701" s="19"/>
      <c r="Q14701" s="19"/>
      <c r="R14701" s="19"/>
      <c r="U14701" s="27"/>
      <c r="Y14701" s="9" t="s">
        <v>742</v>
      </c>
      <c r="Z14701" s="9" t="s">
        <v>462</v>
      </c>
      <c r="AA14701" s="9" t="s">
        <v>237</v>
      </c>
      <c r="AB14701" s="9">
        <v>15443779</v>
      </c>
      <c r="AC14701" s="9" t="s">
        <v>15474</v>
      </c>
      <c r="AD14701" s="9" t="s">
        <v>231</v>
      </c>
      <c r="AE14701" s="5">
        <f t="shared" si="480"/>
        <v>0</v>
      </c>
      <c r="AF14701" s="5" t="str">
        <f t="shared" si="481"/>
        <v>katB</v>
      </c>
      <c r="AG14701" s="153"/>
      <c r="AH14701" s="153"/>
      <c r="AI14701" t="s">
        <v>201</v>
      </c>
      <c r="AJ14701" t="s">
        <v>17878</v>
      </c>
      <c r="AK14701" s="9" t="str">
        <f>VLOOKUP(Y14701,zdroj!D:AJ,33,0)</f>
        <v>katA</v>
      </c>
    </row>
    <row r="14702" spans="8:37" x14ac:dyDescent="0.25">
      <c r="H14702" s="8"/>
      <c r="I14702" s="8"/>
      <c r="N14702" s="23"/>
      <c r="O14702" s="24"/>
      <c r="P14702" s="19"/>
      <c r="Q14702" s="19"/>
      <c r="R14702" s="19"/>
      <c r="U14702" s="27"/>
      <c r="Y14702" s="9" t="s">
        <v>742</v>
      </c>
      <c r="Z14702" s="9" t="s">
        <v>462</v>
      </c>
      <c r="AA14702" s="9" t="s">
        <v>237</v>
      </c>
      <c r="AB14702" s="9">
        <v>15443787</v>
      </c>
      <c r="AC14702" s="9" t="s">
        <v>15475</v>
      </c>
      <c r="AD14702" s="9" t="s">
        <v>225</v>
      </c>
      <c r="AE14702" s="5">
        <f t="shared" si="480"/>
        <v>0</v>
      </c>
      <c r="AF14702" s="5" t="str">
        <f t="shared" si="481"/>
        <v>katA</v>
      </c>
      <c r="AG14702" s="153"/>
      <c r="AH14702" s="153"/>
      <c r="AI14702" t="s">
        <v>201</v>
      </c>
      <c r="AJ14702" t="s">
        <v>17878</v>
      </c>
      <c r="AK14702" s="9" t="str">
        <f>VLOOKUP(Y14702,zdroj!D:AJ,33,0)</f>
        <v>katA</v>
      </c>
    </row>
    <row r="14703" spans="8:37" x14ac:dyDescent="0.25">
      <c r="H14703" s="8"/>
      <c r="I14703" s="8"/>
      <c r="N14703" s="23"/>
      <c r="O14703" s="24"/>
      <c r="P14703" s="19"/>
      <c r="Q14703" s="19"/>
      <c r="R14703" s="19"/>
      <c r="U14703" s="27"/>
      <c r="Y14703" s="9" t="s">
        <v>742</v>
      </c>
      <c r="Z14703" s="9" t="s">
        <v>462</v>
      </c>
      <c r="AA14703" s="9" t="s">
        <v>237</v>
      </c>
      <c r="AB14703" s="9">
        <v>15443795</v>
      </c>
      <c r="AC14703" s="9" t="s">
        <v>15476</v>
      </c>
      <c r="AD14703" s="9" t="s">
        <v>225</v>
      </c>
      <c r="AE14703" s="5">
        <f t="shared" si="480"/>
        <v>0</v>
      </c>
      <c r="AF14703" s="5" t="str">
        <f t="shared" si="481"/>
        <v>katA</v>
      </c>
      <c r="AG14703" s="153"/>
      <c r="AH14703" s="153"/>
      <c r="AI14703" t="s">
        <v>201</v>
      </c>
      <c r="AJ14703" t="s">
        <v>17878</v>
      </c>
      <c r="AK14703" s="9" t="str">
        <f>VLOOKUP(Y14703,zdroj!D:AJ,33,0)</f>
        <v>katA</v>
      </c>
    </row>
    <row r="14704" spans="8:37" x14ac:dyDescent="0.25">
      <c r="H14704" s="8"/>
      <c r="I14704" s="8"/>
      <c r="N14704" s="23"/>
      <c r="O14704" s="24"/>
      <c r="P14704" s="19"/>
      <c r="Q14704" s="19"/>
      <c r="R14704" s="19"/>
      <c r="U14704" s="27"/>
      <c r="Y14704" s="9" t="s">
        <v>742</v>
      </c>
      <c r="Z14704" s="9" t="s">
        <v>462</v>
      </c>
      <c r="AA14704" s="9" t="s">
        <v>237</v>
      </c>
      <c r="AB14704" s="9">
        <v>15443809</v>
      </c>
      <c r="AC14704" s="9" t="s">
        <v>15477</v>
      </c>
      <c r="AD14704" s="9" t="s">
        <v>225</v>
      </c>
      <c r="AE14704" s="5">
        <f t="shared" si="480"/>
        <v>0</v>
      </c>
      <c r="AF14704" s="5" t="str">
        <f t="shared" si="481"/>
        <v>katA</v>
      </c>
      <c r="AG14704" s="153"/>
      <c r="AH14704" s="153"/>
      <c r="AI14704" t="s">
        <v>201</v>
      </c>
      <c r="AJ14704" t="s">
        <v>17878</v>
      </c>
      <c r="AK14704" s="9" t="str">
        <f>VLOOKUP(Y14704,zdroj!D:AJ,33,0)</f>
        <v>katA</v>
      </c>
    </row>
    <row r="14705" spans="8:37" x14ac:dyDescent="0.25">
      <c r="H14705" s="8"/>
      <c r="I14705" s="8"/>
      <c r="N14705" s="23"/>
      <c r="O14705" s="24"/>
      <c r="P14705" s="19"/>
      <c r="Q14705" s="19"/>
      <c r="R14705" s="19"/>
      <c r="U14705" s="27"/>
      <c r="Y14705" s="9" t="s">
        <v>742</v>
      </c>
      <c r="Z14705" s="9" t="s">
        <v>462</v>
      </c>
      <c r="AA14705" s="9" t="s">
        <v>237</v>
      </c>
      <c r="AB14705" s="9">
        <v>15443825</v>
      </c>
      <c r="AC14705" s="9" t="s">
        <v>15478</v>
      </c>
      <c r="AD14705" s="9" t="s">
        <v>225</v>
      </c>
      <c r="AE14705" s="5">
        <f t="shared" si="480"/>
        <v>0</v>
      </c>
      <c r="AF14705" s="5" t="str">
        <f t="shared" si="481"/>
        <v>katA</v>
      </c>
      <c r="AG14705" s="153"/>
      <c r="AH14705" s="153"/>
      <c r="AI14705" t="s">
        <v>201</v>
      </c>
      <c r="AJ14705" t="s">
        <v>17878</v>
      </c>
      <c r="AK14705" s="9" t="str">
        <f>VLOOKUP(Y14705,zdroj!D:AJ,33,0)</f>
        <v>katA</v>
      </c>
    </row>
    <row r="14706" spans="8:37" x14ac:dyDescent="0.25">
      <c r="H14706" s="8"/>
      <c r="I14706" s="8"/>
      <c r="N14706" s="23"/>
      <c r="O14706" s="24"/>
      <c r="P14706" s="19"/>
      <c r="Q14706" s="19"/>
      <c r="R14706" s="19"/>
      <c r="U14706" s="27"/>
      <c r="Y14706" s="9" t="s">
        <v>742</v>
      </c>
      <c r="Z14706" s="9" t="s">
        <v>462</v>
      </c>
      <c r="AA14706" s="9" t="s">
        <v>237</v>
      </c>
      <c r="AB14706" s="9">
        <v>15443833</v>
      </c>
      <c r="AC14706" s="9" t="s">
        <v>15479</v>
      </c>
      <c r="AD14706" s="9" t="s">
        <v>225</v>
      </c>
      <c r="AE14706" s="5">
        <f t="shared" si="480"/>
        <v>0</v>
      </c>
      <c r="AF14706" s="5" t="str">
        <f t="shared" si="481"/>
        <v>katA</v>
      </c>
      <c r="AG14706" s="153"/>
      <c r="AH14706" s="153"/>
      <c r="AI14706" t="s">
        <v>201</v>
      </c>
      <c r="AJ14706" t="s">
        <v>17878</v>
      </c>
      <c r="AK14706" s="9" t="str">
        <f>VLOOKUP(Y14706,zdroj!D:AJ,33,0)</f>
        <v>katA</v>
      </c>
    </row>
    <row r="14707" spans="8:37" x14ac:dyDescent="0.25">
      <c r="H14707" s="8"/>
      <c r="I14707" s="8"/>
      <c r="N14707" s="23"/>
      <c r="O14707" s="24"/>
      <c r="P14707" s="19"/>
      <c r="Q14707" s="19"/>
      <c r="R14707" s="19"/>
      <c r="U14707" s="27"/>
      <c r="Y14707" s="9" t="s">
        <v>742</v>
      </c>
      <c r="Z14707" s="9" t="s">
        <v>462</v>
      </c>
      <c r="AA14707" s="9" t="s">
        <v>237</v>
      </c>
      <c r="AB14707" s="9">
        <v>15443841</v>
      </c>
      <c r="AC14707" s="9" t="s">
        <v>15480</v>
      </c>
      <c r="AD14707" s="9" t="s">
        <v>225</v>
      </c>
      <c r="AE14707" s="5">
        <f t="shared" si="480"/>
        <v>0</v>
      </c>
      <c r="AF14707" s="5" t="str">
        <f t="shared" si="481"/>
        <v>katA</v>
      </c>
      <c r="AG14707" s="153"/>
      <c r="AH14707" s="153"/>
      <c r="AI14707" t="s">
        <v>201</v>
      </c>
      <c r="AJ14707" t="s">
        <v>17878</v>
      </c>
      <c r="AK14707" s="9" t="str">
        <f>VLOOKUP(Y14707,zdroj!D:AJ,33,0)</f>
        <v>katA</v>
      </c>
    </row>
    <row r="14708" spans="8:37" x14ac:dyDescent="0.25">
      <c r="H14708" s="8"/>
      <c r="I14708" s="8"/>
      <c r="N14708" s="23"/>
      <c r="O14708" s="24"/>
      <c r="P14708" s="19"/>
      <c r="Q14708" s="19"/>
      <c r="R14708" s="19"/>
      <c r="U14708" s="27"/>
      <c r="Y14708" s="9" t="s">
        <v>742</v>
      </c>
      <c r="Z14708" s="9" t="s">
        <v>462</v>
      </c>
      <c r="AA14708" s="9" t="s">
        <v>237</v>
      </c>
      <c r="AB14708" s="9">
        <v>15443850</v>
      </c>
      <c r="AC14708" s="9" t="s">
        <v>15481</v>
      </c>
      <c r="AD14708" s="9" t="s">
        <v>225</v>
      </c>
      <c r="AE14708" s="5">
        <f t="shared" si="480"/>
        <v>0</v>
      </c>
      <c r="AF14708" s="5" t="str">
        <f t="shared" si="481"/>
        <v>katA</v>
      </c>
      <c r="AG14708" s="153"/>
      <c r="AH14708" s="153"/>
      <c r="AI14708" t="s">
        <v>201</v>
      </c>
      <c r="AJ14708" t="s">
        <v>17878</v>
      </c>
      <c r="AK14708" s="9" t="str">
        <f>VLOOKUP(Y14708,zdroj!D:AJ,33,0)</f>
        <v>katA</v>
      </c>
    </row>
    <row r="14709" spans="8:37" x14ac:dyDescent="0.25">
      <c r="H14709" s="8"/>
      <c r="I14709" s="8"/>
      <c r="N14709" s="23"/>
      <c r="O14709" s="24"/>
      <c r="P14709" s="19"/>
      <c r="Q14709" s="19"/>
      <c r="R14709" s="19"/>
      <c r="U14709" s="27"/>
      <c r="Y14709" s="9" t="s">
        <v>742</v>
      </c>
      <c r="Z14709" s="9" t="s">
        <v>462</v>
      </c>
      <c r="AA14709" s="9" t="s">
        <v>237</v>
      </c>
      <c r="AB14709" s="9">
        <v>15443868</v>
      </c>
      <c r="AC14709" s="9" t="s">
        <v>15482</v>
      </c>
      <c r="AD14709" s="9" t="s">
        <v>225</v>
      </c>
      <c r="AE14709" s="5">
        <f t="shared" si="480"/>
        <v>0</v>
      </c>
      <c r="AF14709" s="5" t="str">
        <f t="shared" si="481"/>
        <v>katA</v>
      </c>
      <c r="AG14709" s="153"/>
      <c r="AH14709" s="153"/>
      <c r="AI14709" t="s">
        <v>201</v>
      </c>
      <c r="AJ14709" t="s">
        <v>17878</v>
      </c>
      <c r="AK14709" s="9" t="str">
        <f>VLOOKUP(Y14709,zdroj!D:AJ,33,0)</f>
        <v>katA</v>
      </c>
    </row>
    <row r="14710" spans="8:37" x14ac:dyDescent="0.25">
      <c r="H14710" s="8"/>
      <c r="I14710" s="8"/>
      <c r="N14710" s="23"/>
      <c r="O14710" s="24"/>
      <c r="P14710" s="19"/>
      <c r="Q14710" s="19"/>
      <c r="R14710" s="19"/>
      <c r="U14710" s="27"/>
      <c r="Y14710" s="9" t="s">
        <v>742</v>
      </c>
      <c r="Z14710" s="9" t="s">
        <v>462</v>
      </c>
      <c r="AA14710" s="9" t="s">
        <v>237</v>
      </c>
      <c r="AB14710" s="9">
        <v>15443876</v>
      </c>
      <c r="AC14710" s="9" t="s">
        <v>15483</v>
      </c>
      <c r="AD14710" s="9" t="s">
        <v>225</v>
      </c>
      <c r="AE14710" s="5">
        <f t="shared" si="480"/>
        <v>0</v>
      </c>
      <c r="AF14710" s="5" t="str">
        <f t="shared" si="481"/>
        <v>katA</v>
      </c>
      <c r="AG14710" s="153"/>
      <c r="AH14710" s="153"/>
      <c r="AI14710" t="s">
        <v>201</v>
      </c>
      <c r="AJ14710" t="s">
        <v>17878</v>
      </c>
      <c r="AK14710" s="9" t="str">
        <f>VLOOKUP(Y14710,zdroj!D:AJ,33,0)</f>
        <v>katA</v>
      </c>
    </row>
    <row r="14711" spans="8:37" x14ac:dyDescent="0.25">
      <c r="H14711" s="8"/>
      <c r="I14711" s="8"/>
      <c r="N14711" s="23"/>
      <c r="O14711" s="24"/>
      <c r="P14711" s="19"/>
      <c r="Q14711" s="19"/>
      <c r="R14711" s="19"/>
      <c r="U14711" s="27"/>
      <c r="Y14711" s="9" t="s">
        <v>742</v>
      </c>
      <c r="Z14711" s="9" t="s">
        <v>462</v>
      </c>
      <c r="AA14711" s="9" t="s">
        <v>237</v>
      </c>
      <c r="AB14711" s="9">
        <v>25891928</v>
      </c>
      <c r="AC14711" s="9" t="s">
        <v>15484</v>
      </c>
      <c r="AD14711" s="9" t="s">
        <v>225</v>
      </c>
      <c r="AE14711" s="5">
        <f t="shared" si="480"/>
        <v>0</v>
      </c>
      <c r="AF14711" s="5" t="str">
        <f t="shared" si="481"/>
        <v>katA</v>
      </c>
      <c r="AG14711" s="153"/>
      <c r="AH14711" s="153"/>
      <c r="AI14711" t="s">
        <v>201</v>
      </c>
      <c r="AJ14711" t="s">
        <v>17878</v>
      </c>
      <c r="AK14711" s="9" t="str">
        <f>VLOOKUP(Y14711,zdroj!D:AJ,33,0)</f>
        <v>katA</v>
      </c>
    </row>
    <row r="14712" spans="8:37" x14ac:dyDescent="0.25">
      <c r="H14712" s="8"/>
      <c r="I14712" s="8"/>
      <c r="N14712" s="23"/>
      <c r="O14712" s="24"/>
      <c r="P14712" s="19"/>
      <c r="Q14712" s="19"/>
      <c r="R14712" s="19"/>
      <c r="U14712" s="27"/>
      <c r="Y14712" s="9" t="s">
        <v>742</v>
      </c>
      <c r="Z14712" s="9" t="s">
        <v>462</v>
      </c>
      <c r="AA14712" s="9" t="s">
        <v>237</v>
      </c>
      <c r="AB14712" s="9">
        <v>15443892</v>
      </c>
      <c r="AC14712" s="9" t="s">
        <v>15485</v>
      </c>
      <c r="AD14712" s="9" t="s">
        <v>225</v>
      </c>
      <c r="AE14712" s="5">
        <f t="shared" si="480"/>
        <v>0</v>
      </c>
      <c r="AF14712" s="5" t="str">
        <f t="shared" si="481"/>
        <v>katA</v>
      </c>
      <c r="AG14712" s="153"/>
      <c r="AH14712" s="153"/>
      <c r="AI14712" t="s">
        <v>201</v>
      </c>
      <c r="AJ14712" t="s">
        <v>17878</v>
      </c>
      <c r="AK14712" s="9" t="str">
        <f>VLOOKUP(Y14712,zdroj!D:AJ,33,0)</f>
        <v>katA</v>
      </c>
    </row>
    <row r="14713" spans="8:37" x14ac:dyDescent="0.25">
      <c r="H14713" s="8"/>
      <c r="I14713" s="8"/>
      <c r="N14713" s="23"/>
      <c r="O14713" s="24"/>
      <c r="P14713" s="19"/>
      <c r="Q14713" s="19"/>
      <c r="R14713" s="19"/>
      <c r="U14713" s="27"/>
      <c r="Y14713" s="9" t="s">
        <v>742</v>
      </c>
      <c r="Z14713" s="9" t="s">
        <v>462</v>
      </c>
      <c r="AA14713" s="9" t="s">
        <v>237</v>
      </c>
      <c r="AB14713" s="9">
        <v>15443906</v>
      </c>
      <c r="AC14713" s="9" t="s">
        <v>15486</v>
      </c>
      <c r="AD14713" s="9" t="s">
        <v>225</v>
      </c>
      <c r="AE14713" s="5">
        <f t="shared" si="480"/>
        <v>0</v>
      </c>
      <c r="AF14713" s="5" t="str">
        <f t="shared" si="481"/>
        <v>katA</v>
      </c>
      <c r="AG14713" s="153"/>
      <c r="AH14713" s="153"/>
      <c r="AI14713" t="s">
        <v>201</v>
      </c>
      <c r="AJ14713" t="s">
        <v>17878</v>
      </c>
      <c r="AK14713" s="9" t="str">
        <f>VLOOKUP(Y14713,zdroj!D:AJ,33,0)</f>
        <v>katA</v>
      </c>
    </row>
    <row r="14714" spans="8:37" x14ac:dyDescent="0.25">
      <c r="H14714" s="8"/>
      <c r="I14714" s="8"/>
      <c r="N14714" s="23"/>
      <c r="O14714" s="24"/>
      <c r="P14714" s="19"/>
      <c r="Q14714" s="19"/>
      <c r="R14714" s="19"/>
      <c r="U14714" s="27"/>
      <c r="Y14714" s="9" t="s">
        <v>742</v>
      </c>
      <c r="Z14714" s="9" t="s">
        <v>462</v>
      </c>
      <c r="AA14714" s="9" t="s">
        <v>237</v>
      </c>
      <c r="AB14714" s="9">
        <v>15443914</v>
      </c>
      <c r="AC14714" s="9" t="s">
        <v>15487</v>
      </c>
      <c r="AD14714" s="9" t="s">
        <v>225</v>
      </c>
      <c r="AE14714" s="5">
        <f t="shared" si="480"/>
        <v>0</v>
      </c>
      <c r="AF14714" s="5" t="str">
        <f t="shared" si="481"/>
        <v>katA</v>
      </c>
      <c r="AG14714" s="153"/>
      <c r="AH14714" s="153"/>
      <c r="AI14714" t="s">
        <v>17879</v>
      </c>
      <c r="AJ14714" t="s">
        <v>17878</v>
      </c>
      <c r="AK14714" s="9" t="str">
        <f>VLOOKUP(Y14714,zdroj!D:AJ,33,0)</f>
        <v>katA</v>
      </c>
    </row>
    <row r="14715" spans="8:37" x14ac:dyDescent="0.25">
      <c r="H14715" s="8"/>
      <c r="I14715" s="8"/>
      <c r="N14715" s="23"/>
      <c r="O14715" s="24"/>
      <c r="P14715" s="19"/>
      <c r="Q14715" s="19"/>
      <c r="R14715" s="19"/>
      <c r="U14715" s="27"/>
      <c r="Y14715" s="9" t="s">
        <v>742</v>
      </c>
      <c r="Z14715" s="9" t="s">
        <v>462</v>
      </c>
      <c r="AA14715" s="9" t="s">
        <v>237</v>
      </c>
      <c r="AB14715" s="9">
        <v>15443922</v>
      </c>
      <c r="AC14715" s="9" t="s">
        <v>15488</v>
      </c>
      <c r="AD14715" s="9" t="s">
        <v>225</v>
      </c>
      <c r="AE14715" s="5">
        <f t="shared" si="480"/>
        <v>0</v>
      </c>
      <c r="AF14715" s="5" t="str">
        <f t="shared" si="481"/>
        <v>katA</v>
      </c>
      <c r="AG14715" s="153"/>
      <c r="AH14715" s="153"/>
      <c r="AI14715" t="s">
        <v>201</v>
      </c>
      <c r="AJ14715" t="s">
        <v>17878</v>
      </c>
      <c r="AK14715" s="9" t="str">
        <f>VLOOKUP(Y14715,zdroj!D:AJ,33,0)</f>
        <v>katA</v>
      </c>
    </row>
    <row r="14716" spans="8:37" x14ac:dyDescent="0.25">
      <c r="H14716" s="8"/>
      <c r="I14716" s="8"/>
      <c r="N14716" s="23"/>
      <c r="O14716" s="24"/>
      <c r="P14716" s="19"/>
      <c r="Q14716" s="19"/>
      <c r="R14716" s="19"/>
      <c r="U14716" s="27"/>
      <c r="Y14716" s="9" t="s">
        <v>742</v>
      </c>
      <c r="Z14716" s="9" t="s">
        <v>462</v>
      </c>
      <c r="AA14716" s="9" t="s">
        <v>237</v>
      </c>
      <c r="AB14716" s="9">
        <v>15443931</v>
      </c>
      <c r="AC14716" s="9" t="s">
        <v>15489</v>
      </c>
      <c r="AD14716" s="9" t="s">
        <v>225</v>
      </c>
      <c r="AE14716" s="5">
        <f t="shared" si="480"/>
        <v>0</v>
      </c>
      <c r="AF14716" s="5" t="str">
        <f t="shared" si="481"/>
        <v>katA</v>
      </c>
      <c r="AG14716" s="153"/>
      <c r="AH14716" s="153"/>
      <c r="AI14716" t="s">
        <v>201</v>
      </c>
      <c r="AJ14716" t="s">
        <v>17878</v>
      </c>
      <c r="AK14716" s="9" t="str">
        <f>VLOOKUP(Y14716,zdroj!D:AJ,33,0)</f>
        <v>katA</v>
      </c>
    </row>
    <row r="14717" spans="8:37" x14ac:dyDescent="0.25">
      <c r="H14717" s="8"/>
      <c r="I14717" s="8"/>
      <c r="N14717" s="23"/>
      <c r="O14717" s="24"/>
      <c r="P14717" s="19"/>
      <c r="Q14717" s="19"/>
      <c r="R14717" s="19"/>
      <c r="U14717" s="27"/>
      <c r="Y14717" s="9" t="s">
        <v>742</v>
      </c>
      <c r="Z14717" s="9" t="s">
        <v>462</v>
      </c>
      <c r="AA14717" s="9" t="s">
        <v>237</v>
      </c>
      <c r="AB14717" s="9">
        <v>15443949</v>
      </c>
      <c r="AC14717" s="9" t="s">
        <v>15490</v>
      </c>
      <c r="AD14717" s="9" t="s">
        <v>225</v>
      </c>
      <c r="AE14717" s="5">
        <f t="shared" si="480"/>
        <v>0</v>
      </c>
      <c r="AF14717" s="5" t="str">
        <f t="shared" si="481"/>
        <v>katA</v>
      </c>
      <c r="AG14717" s="153"/>
      <c r="AH14717" s="153"/>
      <c r="AI14717" t="s">
        <v>201</v>
      </c>
      <c r="AJ14717" t="s">
        <v>17878</v>
      </c>
      <c r="AK14717" s="9" t="str">
        <f>VLOOKUP(Y14717,zdroj!D:AJ,33,0)</f>
        <v>katA</v>
      </c>
    </row>
    <row r="14718" spans="8:37" x14ac:dyDescent="0.25">
      <c r="H14718" s="8"/>
      <c r="I14718" s="8"/>
      <c r="N14718" s="23"/>
      <c r="O14718" s="24"/>
      <c r="P14718" s="19"/>
      <c r="Q14718" s="19"/>
      <c r="R14718" s="19"/>
      <c r="U14718" s="27"/>
      <c r="Y14718" s="9" t="s">
        <v>742</v>
      </c>
      <c r="Z14718" s="9" t="s">
        <v>462</v>
      </c>
      <c r="AA14718" s="9" t="s">
        <v>237</v>
      </c>
      <c r="AB14718" s="9">
        <v>15443957</v>
      </c>
      <c r="AC14718" s="9" t="s">
        <v>15491</v>
      </c>
      <c r="AD14718" s="9" t="s">
        <v>225</v>
      </c>
      <c r="AE14718" s="5">
        <f t="shared" si="480"/>
        <v>0</v>
      </c>
      <c r="AF14718" s="5" t="str">
        <f t="shared" si="481"/>
        <v>katA</v>
      </c>
      <c r="AG14718" s="153"/>
      <c r="AH14718" s="153"/>
      <c r="AI14718" t="s">
        <v>201</v>
      </c>
      <c r="AJ14718" t="s">
        <v>17878</v>
      </c>
      <c r="AK14718" s="9" t="str">
        <f>VLOOKUP(Y14718,zdroj!D:AJ,33,0)</f>
        <v>katA</v>
      </c>
    </row>
    <row r="14719" spans="8:37" x14ac:dyDescent="0.25">
      <c r="H14719" s="8"/>
      <c r="I14719" s="8"/>
      <c r="N14719" s="23"/>
      <c r="O14719" s="24"/>
      <c r="P14719" s="19"/>
      <c r="Q14719" s="19"/>
      <c r="R14719" s="19"/>
      <c r="U14719" s="27"/>
      <c r="Y14719" s="9" t="s">
        <v>742</v>
      </c>
      <c r="Z14719" s="9" t="s">
        <v>462</v>
      </c>
      <c r="AA14719" s="9" t="s">
        <v>237</v>
      </c>
      <c r="AB14719" s="9">
        <v>15443965</v>
      </c>
      <c r="AC14719" s="9" t="s">
        <v>15492</v>
      </c>
      <c r="AD14719" s="9" t="s">
        <v>225</v>
      </c>
      <c r="AE14719" s="5">
        <f t="shared" si="480"/>
        <v>0</v>
      </c>
      <c r="AF14719" s="5" t="str">
        <f t="shared" si="481"/>
        <v>katA</v>
      </c>
      <c r="AG14719" s="153"/>
      <c r="AH14719" s="153"/>
      <c r="AI14719" t="s">
        <v>201</v>
      </c>
      <c r="AJ14719" t="s">
        <v>17878</v>
      </c>
      <c r="AK14719" s="9" t="str">
        <f>VLOOKUP(Y14719,zdroj!D:AJ,33,0)</f>
        <v>katA</v>
      </c>
    </row>
    <row r="14720" spans="8:37" x14ac:dyDescent="0.25">
      <c r="H14720" s="8"/>
      <c r="I14720" s="8"/>
      <c r="N14720" s="23"/>
      <c r="O14720" s="24"/>
      <c r="P14720" s="19"/>
      <c r="Q14720" s="19"/>
      <c r="R14720" s="19"/>
      <c r="U14720" s="27"/>
      <c r="Y14720" s="9" t="s">
        <v>742</v>
      </c>
      <c r="Z14720" s="9" t="s">
        <v>462</v>
      </c>
      <c r="AA14720" s="9" t="s">
        <v>237</v>
      </c>
      <c r="AB14720" s="9">
        <v>15443981</v>
      </c>
      <c r="AC14720" s="9" t="s">
        <v>15493</v>
      </c>
      <c r="AD14720" s="9" t="s">
        <v>225</v>
      </c>
      <c r="AE14720" s="5">
        <f t="shared" si="480"/>
        <v>0</v>
      </c>
      <c r="AF14720" s="5" t="str">
        <f t="shared" si="481"/>
        <v>katA</v>
      </c>
      <c r="AG14720" s="153"/>
      <c r="AH14720" s="153"/>
      <c r="AI14720" t="s">
        <v>201</v>
      </c>
      <c r="AJ14720" t="s">
        <v>17878</v>
      </c>
      <c r="AK14720" s="9" t="str">
        <f>VLOOKUP(Y14720,zdroj!D:AJ,33,0)</f>
        <v>katA</v>
      </c>
    </row>
    <row r="14721" spans="8:37" x14ac:dyDescent="0.25">
      <c r="H14721" s="8"/>
      <c r="I14721" s="8"/>
      <c r="N14721" s="23"/>
      <c r="O14721" s="24"/>
      <c r="P14721" s="19"/>
      <c r="Q14721" s="19"/>
      <c r="R14721" s="19"/>
      <c r="U14721" s="27"/>
      <c r="Y14721" s="9" t="s">
        <v>742</v>
      </c>
      <c r="Z14721" s="9" t="s">
        <v>462</v>
      </c>
      <c r="AA14721" s="9" t="s">
        <v>237</v>
      </c>
      <c r="AB14721" s="9">
        <v>15443990</v>
      </c>
      <c r="AC14721" s="9" t="s">
        <v>15494</v>
      </c>
      <c r="AD14721" s="9" t="s">
        <v>225</v>
      </c>
      <c r="AE14721" s="5">
        <f t="shared" si="480"/>
        <v>0</v>
      </c>
      <c r="AF14721" s="5" t="str">
        <f t="shared" si="481"/>
        <v>katA</v>
      </c>
      <c r="AG14721" s="153"/>
      <c r="AH14721" s="153"/>
      <c r="AI14721" t="s">
        <v>201</v>
      </c>
      <c r="AJ14721" t="s">
        <v>17878</v>
      </c>
      <c r="AK14721" s="9" t="str">
        <f>VLOOKUP(Y14721,zdroj!D:AJ,33,0)</f>
        <v>katA</v>
      </c>
    </row>
    <row r="14722" spans="8:37" x14ac:dyDescent="0.25">
      <c r="H14722" s="8"/>
      <c r="I14722" s="8"/>
      <c r="N14722" s="23"/>
      <c r="O14722" s="24"/>
      <c r="P14722" s="19"/>
      <c r="Q14722" s="19"/>
      <c r="R14722" s="19"/>
      <c r="U14722" s="27"/>
      <c r="Y14722" s="9" t="s">
        <v>742</v>
      </c>
      <c r="Z14722" s="9" t="s">
        <v>462</v>
      </c>
      <c r="AA14722" s="9" t="s">
        <v>237</v>
      </c>
      <c r="AB14722" s="9">
        <v>15444007</v>
      </c>
      <c r="AC14722" s="9" t="s">
        <v>15495</v>
      </c>
      <c r="AD14722" s="9" t="s">
        <v>225</v>
      </c>
      <c r="AE14722" s="5">
        <f t="shared" si="480"/>
        <v>0</v>
      </c>
      <c r="AF14722" s="5" t="str">
        <f t="shared" si="481"/>
        <v>katA</v>
      </c>
      <c r="AG14722" s="153"/>
      <c r="AH14722" s="153"/>
      <c r="AI14722" t="s">
        <v>229</v>
      </c>
      <c r="AJ14722" t="s">
        <v>17878</v>
      </c>
      <c r="AK14722" s="9" t="str">
        <f>VLOOKUP(Y14722,zdroj!D:AJ,33,0)</f>
        <v>katA</v>
      </c>
    </row>
    <row r="14723" spans="8:37" x14ac:dyDescent="0.25">
      <c r="H14723" s="8"/>
      <c r="I14723" s="8"/>
      <c r="N14723" s="23"/>
      <c r="O14723" s="24"/>
      <c r="P14723" s="19"/>
      <c r="Q14723" s="19"/>
      <c r="R14723" s="19"/>
      <c r="U14723" s="27"/>
      <c r="Y14723" s="9" t="s">
        <v>742</v>
      </c>
      <c r="Z14723" s="9" t="s">
        <v>462</v>
      </c>
      <c r="AA14723" s="9" t="s">
        <v>237</v>
      </c>
      <c r="AB14723" s="9">
        <v>15444015</v>
      </c>
      <c r="AC14723" s="9" t="s">
        <v>15496</v>
      </c>
      <c r="AD14723" s="9" t="s">
        <v>225</v>
      </c>
      <c r="AE14723" s="5">
        <f t="shared" si="480"/>
        <v>0</v>
      </c>
      <c r="AF14723" s="5" t="str">
        <f t="shared" si="481"/>
        <v>katA</v>
      </c>
      <c r="AG14723" s="153"/>
      <c r="AH14723" s="153"/>
      <c r="AI14723" t="s">
        <v>201</v>
      </c>
      <c r="AJ14723" t="s">
        <v>17878</v>
      </c>
      <c r="AK14723" s="9" t="str">
        <f>VLOOKUP(Y14723,zdroj!D:AJ,33,0)</f>
        <v>katA</v>
      </c>
    </row>
    <row r="14724" spans="8:37" x14ac:dyDescent="0.25">
      <c r="H14724" s="8"/>
      <c r="I14724" s="8"/>
      <c r="N14724" s="23"/>
      <c r="O14724" s="24"/>
      <c r="P14724" s="19"/>
      <c r="Q14724" s="19"/>
      <c r="R14724" s="19"/>
      <c r="U14724" s="27"/>
      <c r="Y14724" s="9" t="s">
        <v>742</v>
      </c>
      <c r="Z14724" s="9" t="s">
        <v>462</v>
      </c>
      <c r="AA14724" s="9" t="s">
        <v>237</v>
      </c>
      <c r="AB14724" s="9">
        <v>15444023</v>
      </c>
      <c r="AC14724" s="9" t="s">
        <v>15497</v>
      </c>
      <c r="AD14724" s="9" t="s">
        <v>225</v>
      </c>
      <c r="AE14724" s="5">
        <f t="shared" si="480"/>
        <v>0</v>
      </c>
      <c r="AF14724" s="5" t="str">
        <f t="shared" si="481"/>
        <v>katA</v>
      </c>
      <c r="AG14724" s="153"/>
      <c r="AH14724" s="153"/>
      <c r="AI14724" t="s">
        <v>201</v>
      </c>
      <c r="AJ14724" t="s">
        <v>17878</v>
      </c>
      <c r="AK14724" s="9" t="str">
        <f>VLOOKUP(Y14724,zdroj!D:AJ,33,0)</f>
        <v>katA</v>
      </c>
    </row>
    <row r="14725" spans="8:37" x14ac:dyDescent="0.25">
      <c r="H14725" s="8"/>
      <c r="I14725" s="8"/>
      <c r="N14725" s="23"/>
      <c r="O14725" s="24"/>
      <c r="P14725" s="19"/>
      <c r="Q14725" s="19"/>
      <c r="R14725" s="19"/>
      <c r="U14725" s="27"/>
      <c r="Y14725" s="9" t="s">
        <v>742</v>
      </c>
      <c r="Z14725" s="9" t="s">
        <v>462</v>
      </c>
      <c r="AA14725" s="9" t="s">
        <v>237</v>
      </c>
      <c r="AB14725" s="9">
        <v>15444031</v>
      </c>
      <c r="AC14725" s="9" t="s">
        <v>15498</v>
      </c>
      <c r="AD14725" s="9" t="s">
        <v>225</v>
      </c>
      <c r="AE14725" s="5">
        <f t="shared" si="480"/>
        <v>0</v>
      </c>
      <c r="AF14725" s="5" t="str">
        <f t="shared" si="481"/>
        <v>katA</v>
      </c>
      <c r="AG14725" s="153"/>
      <c r="AH14725" s="153"/>
      <c r="AI14725" t="s">
        <v>201</v>
      </c>
      <c r="AJ14725" t="s">
        <v>17878</v>
      </c>
      <c r="AK14725" s="9" t="str">
        <f>VLOOKUP(Y14725,zdroj!D:AJ,33,0)</f>
        <v>katA</v>
      </c>
    </row>
    <row r="14726" spans="8:37" x14ac:dyDescent="0.25">
      <c r="H14726" s="8"/>
      <c r="I14726" s="8"/>
      <c r="N14726" s="23"/>
      <c r="O14726" s="24"/>
      <c r="P14726" s="19"/>
      <c r="Q14726" s="19"/>
      <c r="R14726" s="19"/>
      <c r="U14726" s="27"/>
      <c r="Y14726" s="9" t="s">
        <v>742</v>
      </c>
      <c r="Z14726" s="9" t="s">
        <v>462</v>
      </c>
      <c r="AA14726" s="9" t="s">
        <v>237</v>
      </c>
      <c r="AB14726" s="9">
        <v>15444040</v>
      </c>
      <c r="AC14726" s="9" t="s">
        <v>15499</v>
      </c>
      <c r="AD14726" s="9" t="s">
        <v>225</v>
      </c>
      <c r="AE14726" s="5">
        <f t="shared" si="480"/>
        <v>0</v>
      </c>
      <c r="AF14726" s="5" t="str">
        <f t="shared" si="481"/>
        <v>katA</v>
      </c>
      <c r="AG14726" s="153"/>
      <c r="AH14726" s="153"/>
      <c r="AI14726" t="s">
        <v>201</v>
      </c>
      <c r="AJ14726" t="s">
        <v>17878</v>
      </c>
      <c r="AK14726" s="9" t="str">
        <f>VLOOKUP(Y14726,zdroj!D:AJ,33,0)</f>
        <v>katA</v>
      </c>
    </row>
    <row r="14727" spans="8:37" x14ac:dyDescent="0.25">
      <c r="H14727" s="8"/>
      <c r="I14727" s="8"/>
      <c r="N14727" s="23"/>
      <c r="O14727" s="24"/>
      <c r="P14727" s="19"/>
      <c r="Q14727" s="19"/>
      <c r="R14727" s="19"/>
      <c r="U14727" s="27"/>
      <c r="Y14727" s="9" t="s">
        <v>742</v>
      </c>
      <c r="Z14727" s="9" t="s">
        <v>462</v>
      </c>
      <c r="AA14727" s="9" t="s">
        <v>237</v>
      </c>
      <c r="AB14727" s="9">
        <v>15444058</v>
      </c>
      <c r="AC14727" s="9" t="s">
        <v>15500</v>
      </c>
      <c r="AD14727" s="9" t="s">
        <v>225</v>
      </c>
      <c r="AE14727" s="5">
        <f t="shared" si="480"/>
        <v>0</v>
      </c>
      <c r="AF14727" s="5" t="str">
        <f t="shared" si="481"/>
        <v>katA</v>
      </c>
      <c r="AG14727" s="153"/>
      <c r="AH14727" s="153"/>
      <c r="AI14727" t="s">
        <v>201</v>
      </c>
      <c r="AJ14727" t="s">
        <v>17878</v>
      </c>
      <c r="AK14727" s="9" t="str">
        <f>VLOOKUP(Y14727,zdroj!D:AJ,33,0)</f>
        <v>katA</v>
      </c>
    </row>
    <row r="14728" spans="8:37" x14ac:dyDescent="0.25">
      <c r="H14728" s="8"/>
      <c r="I14728" s="8"/>
      <c r="N14728" s="23"/>
      <c r="O14728" s="24"/>
      <c r="P14728" s="19"/>
      <c r="Q14728" s="19"/>
      <c r="R14728" s="19"/>
      <c r="U14728" s="27"/>
      <c r="Y14728" s="9" t="s">
        <v>742</v>
      </c>
      <c r="Z14728" s="9" t="s">
        <v>462</v>
      </c>
      <c r="AA14728" s="9" t="s">
        <v>237</v>
      </c>
      <c r="AB14728" s="9">
        <v>15444066</v>
      </c>
      <c r="AC14728" s="9" t="s">
        <v>15501</v>
      </c>
      <c r="AD14728" s="9" t="s">
        <v>225</v>
      </c>
      <c r="AE14728" s="5">
        <f t="shared" si="480"/>
        <v>0</v>
      </c>
      <c r="AF14728" s="5" t="str">
        <f t="shared" si="481"/>
        <v>katA</v>
      </c>
      <c r="AG14728" s="153"/>
      <c r="AH14728" s="153"/>
      <c r="AI14728" t="s">
        <v>201</v>
      </c>
      <c r="AJ14728" t="s">
        <v>17878</v>
      </c>
      <c r="AK14728" s="9" t="str">
        <f>VLOOKUP(Y14728,zdroj!D:AJ,33,0)</f>
        <v>katA</v>
      </c>
    </row>
    <row r="14729" spans="8:37" x14ac:dyDescent="0.25">
      <c r="H14729" s="8"/>
      <c r="I14729" s="8"/>
      <c r="N14729" s="23"/>
      <c r="O14729" s="24"/>
      <c r="P14729" s="19"/>
      <c r="Q14729" s="19"/>
      <c r="R14729" s="19"/>
      <c r="U14729" s="27"/>
      <c r="Y14729" s="9" t="s">
        <v>742</v>
      </c>
      <c r="Z14729" s="9" t="s">
        <v>462</v>
      </c>
      <c r="AA14729" s="9" t="s">
        <v>237</v>
      </c>
      <c r="AB14729" s="9">
        <v>15444074</v>
      </c>
      <c r="AC14729" s="9" t="s">
        <v>15502</v>
      </c>
      <c r="AD14729" s="9" t="s">
        <v>225</v>
      </c>
      <c r="AE14729" s="5">
        <f t="shared" si="480"/>
        <v>0</v>
      </c>
      <c r="AF14729" s="5" t="str">
        <f t="shared" si="481"/>
        <v>katA</v>
      </c>
      <c r="AG14729" s="153"/>
      <c r="AH14729" s="153"/>
      <c r="AI14729" t="s">
        <v>201</v>
      </c>
      <c r="AJ14729" t="s">
        <v>17878</v>
      </c>
      <c r="AK14729" s="9" t="str">
        <f>VLOOKUP(Y14729,zdroj!D:AJ,33,0)</f>
        <v>katA</v>
      </c>
    </row>
    <row r="14730" spans="8:37" x14ac:dyDescent="0.25">
      <c r="H14730" s="8"/>
      <c r="I14730" s="8"/>
      <c r="N14730" s="23"/>
      <c r="O14730" s="24"/>
      <c r="P14730" s="19"/>
      <c r="Q14730" s="19"/>
      <c r="R14730" s="19"/>
      <c r="U14730" s="27"/>
      <c r="Y14730" s="9" t="s">
        <v>742</v>
      </c>
      <c r="Z14730" s="9" t="s">
        <v>462</v>
      </c>
      <c r="AA14730" s="9" t="s">
        <v>237</v>
      </c>
      <c r="AB14730" s="9">
        <v>15444082</v>
      </c>
      <c r="AC14730" s="9" t="s">
        <v>15503</v>
      </c>
      <c r="AD14730" s="9" t="s">
        <v>225</v>
      </c>
      <c r="AE14730" s="5">
        <f t="shared" ref="AE14730:AE14793" si="482">VLOOKUP(Y14730,K:T,10,0)</f>
        <v>0</v>
      </c>
      <c r="AF14730" s="5" t="str">
        <f t="shared" ref="AF14730:AF14793" si="483">IF(AE14730="A",IF(AD14730="katA","katB",AD14730),AD14730)</f>
        <v>katA</v>
      </c>
      <c r="AG14730" s="153"/>
      <c r="AH14730" s="153"/>
      <c r="AI14730" t="s">
        <v>201</v>
      </c>
      <c r="AJ14730" t="s">
        <v>17878</v>
      </c>
      <c r="AK14730" s="9" t="str">
        <f>VLOOKUP(Y14730,zdroj!D:AJ,33,0)</f>
        <v>katA</v>
      </c>
    </row>
    <row r="14731" spans="8:37" x14ac:dyDescent="0.25">
      <c r="H14731" s="8"/>
      <c r="I14731" s="8"/>
      <c r="N14731" s="23"/>
      <c r="O14731" s="24"/>
      <c r="P14731" s="19"/>
      <c r="Q14731" s="19"/>
      <c r="R14731" s="19"/>
      <c r="U14731" s="27"/>
      <c r="Y14731" s="9" t="s">
        <v>742</v>
      </c>
      <c r="Z14731" s="9" t="s">
        <v>462</v>
      </c>
      <c r="AA14731" s="9" t="s">
        <v>237</v>
      </c>
      <c r="AB14731" s="9">
        <v>15444091</v>
      </c>
      <c r="AC14731" s="9" t="s">
        <v>15504</v>
      </c>
      <c r="AD14731" s="9" t="s">
        <v>225</v>
      </c>
      <c r="AE14731" s="5">
        <f t="shared" si="482"/>
        <v>0</v>
      </c>
      <c r="AF14731" s="5" t="str">
        <f t="shared" si="483"/>
        <v>katA</v>
      </c>
      <c r="AG14731" s="153"/>
      <c r="AH14731" s="153"/>
      <c r="AI14731" t="s">
        <v>201</v>
      </c>
      <c r="AJ14731" t="s">
        <v>17878</v>
      </c>
      <c r="AK14731" s="9" t="str">
        <f>VLOOKUP(Y14731,zdroj!D:AJ,33,0)</f>
        <v>katA</v>
      </c>
    </row>
    <row r="14732" spans="8:37" x14ac:dyDescent="0.25">
      <c r="H14732" s="8"/>
      <c r="I14732" s="8"/>
      <c r="N14732" s="23"/>
      <c r="O14732" s="24"/>
      <c r="P14732" s="19"/>
      <c r="Q14732" s="19"/>
      <c r="R14732" s="19"/>
      <c r="U14732" s="27"/>
      <c r="Y14732" s="9" t="s">
        <v>742</v>
      </c>
      <c r="Z14732" s="9" t="s">
        <v>462</v>
      </c>
      <c r="AA14732" s="9" t="s">
        <v>237</v>
      </c>
      <c r="AB14732" s="9">
        <v>15444104</v>
      </c>
      <c r="AC14732" s="9" t="s">
        <v>15505</v>
      </c>
      <c r="AD14732" s="9" t="s">
        <v>225</v>
      </c>
      <c r="AE14732" s="5">
        <f t="shared" si="482"/>
        <v>0</v>
      </c>
      <c r="AF14732" s="5" t="str">
        <f t="shared" si="483"/>
        <v>katA</v>
      </c>
      <c r="AG14732" s="153"/>
      <c r="AH14732" s="153"/>
      <c r="AI14732" t="s">
        <v>201</v>
      </c>
      <c r="AJ14732" t="s">
        <v>17878</v>
      </c>
      <c r="AK14732" s="9" t="str">
        <f>VLOOKUP(Y14732,zdroj!D:AJ,33,0)</f>
        <v>katA</v>
      </c>
    </row>
    <row r="14733" spans="8:37" x14ac:dyDescent="0.25">
      <c r="H14733" s="8"/>
      <c r="I14733" s="8"/>
      <c r="N14733" s="23"/>
      <c r="O14733" s="24"/>
      <c r="P14733" s="19"/>
      <c r="Q14733" s="19"/>
      <c r="R14733" s="19"/>
      <c r="U14733" s="27"/>
      <c r="Y14733" s="9" t="s">
        <v>742</v>
      </c>
      <c r="Z14733" s="9" t="s">
        <v>462</v>
      </c>
      <c r="AA14733" s="9" t="s">
        <v>237</v>
      </c>
      <c r="AB14733" s="9">
        <v>72894628</v>
      </c>
      <c r="AC14733" s="9" t="s">
        <v>15506</v>
      </c>
      <c r="AD14733" s="9" t="s">
        <v>225</v>
      </c>
      <c r="AE14733" s="5">
        <f t="shared" si="482"/>
        <v>0</v>
      </c>
      <c r="AF14733" s="5" t="str">
        <f t="shared" si="483"/>
        <v>katA</v>
      </c>
      <c r="AG14733" s="153"/>
      <c r="AH14733" s="153"/>
      <c r="AI14733" t="s">
        <v>201</v>
      </c>
      <c r="AJ14733" t="s">
        <v>17878</v>
      </c>
      <c r="AK14733" s="9" t="str">
        <f>VLOOKUP(Y14733,zdroj!D:AJ,33,0)</f>
        <v>katA</v>
      </c>
    </row>
    <row r="14734" spans="8:37" x14ac:dyDescent="0.25">
      <c r="H14734" s="8"/>
      <c r="I14734" s="8"/>
      <c r="N14734" s="23"/>
      <c r="O14734" s="24"/>
      <c r="P14734" s="19"/>
      <c r="Q14734" s="19"/>
      <c r="R14734" s="19"/>
      <c r="U14734" s="27"/>
      <c r="Y14734" s="9" t="s">
        <v>743</v>
      </c>
      <c r="Z14734" s="9" t="s">
        <v>462</v>
      </c>
      <c r="AA14734" s="9" t="s">
        <v>237</v>
      </c>
      <c r="AB14734" s="9">
        <v>15442969</v>
      </c>
      <c r="AC14734" s="9" t="s">
        <v>15507</v>
      </c>
      <c r="AD14734" s="9" t="s">
        <v>225</v>
      </c>
      <c r="AE14734" s="5">
        <f t="shared" si="482"/>
        <v>0</v>
      </c>
      <c r="AF14734" s="5" t="str">
        <f t="shared" si="483"/>
        <v>katA</v>
      </c>
      <c r="AG14734" s="153"/>
      <c r="AH14734" s="153"/>
      <c r="AI14734" t="s">
        <v>201</v>
      </c>
      <c r="AJ14734" t="s">
        <v>17878</v>
      </c>
      <c r="AK14734" s="9" t="str">
        <f>VLOOKUP(Y14734,zdroj!D:AJ,33,0)</f>
        <v>katA</v>
      </c>
    </row>
    <row r="14735" spans="8:37" x14ac:dyDescent="0.25">
      <c r="H14735" s="8"/>
      <c r="I14735" s="8"/>
      <c r="N14735" s="23"/>
      <c r="O14735" s="24"/>
      <c r="P14735" s="19"/>
      <c r="Q14735" s="19"/>
      <c r="R14735" s="19"/>
      <c r="U14735" s="27"/>
      <c r="Y14735" s="9" t="s">
        <v>743</v>
      </c>
      <c r="Z14735" s="9" t="s">
        <v>462</v>
      </c>
      <c r="AA14735" s="9" t="s">
        <v>237</v>
      </c>
      <c r="AB14735" s="9">
        <v>15442985</v>
      </c>
      <c r="AC14735" s="9" t="s">
        <v>15508</v>
      </c>
      <c r="AD14735" s="9" t="s">
        <v>225</v>
      </c>
      <c r="AE14735" s="5">
        <f t="shared" si="482"/>
        <v>0</v>
      </c>
      <c r="AF14735" s="5" t="str">
        <f t="shared" si="483"/>
        <v>katA</v>
      </c>
      <c r="AG14735" s="153"/>
      <c r="AH14735" s="153"/>
      <c r="AI14735" t="s">
        <v>201</v>
      </c>
      <c r="AJ14735" t="s">
        <v>17878</v>
      </c>
      <c r="AK14735" s="9" t="str">
        <f>VLOOKUP(Y14735,zdroj!D:AJ,33,0)</f>
        <v>katA</v>
      </c>
    </row>
    <row r="14736" spans="8:37" x14ac:dyDescent="0.25">
      <c r="H14736" s="8"/>
      <c r="I14736" s="8"/>
      <c r="N14736" s="23"/>
      <c r="O14736" s="24"/>
      <c r="P14736" s="19"/>
      <c r="Q14736" s="19"/>
      <c r="R14736" s="19"/>
      <c r="U14736" s="27"/>
      <c r="Y14736" s="9" t="s">
        <v>743</v>
      </c>
      <c r="Z14736" s="9" t="s">
        <v>462</v>
      </c>
      <c r="AA14736" s="9" t="s">
        <v>237</v>
      </c>
      <c r="AB14736" s="9">
        <v>15442993</v>
      </c>
      <c r="AC14736" s="9" t="s">
        <v>15509</v>
      </c>
      <c r="AD14736" s="9" t="s">
        <v>225</v>
      </c>
      <c r="AE14736" s="5">
        <f t="shared" si="482"/>
        <v>0</v>
      </c>
      <c r="AF14736" s="5" t="str">
        <f t="shared" si="483"/>
        <v>katA</v>
      </c>
      <c r="AG14736" s="153"/>
      <c r="AH14736" s="153"/>
      <c r="AI14736" t="s">
        <v>201</v>
      </c>
      <c r="AJ14736" t="s">
        <v>17878</v>
      </c>
      <c r="AK14736" s="9" t="str">
        <f>VLOOKUP(Y14736,zdroj!D:AJ,33,0)</f>
        <v>katA</v>
      </c>
    </row>
    <row r="14737" spans="8:37" x14ac:dyDescent="0.25">
      <c r="H14737" s="8"/>
      <c r="I14737" s="8"/>
      <c r="N14737" s="23"/>
      <c r="O14737" s="24"/>
      <c r="P14737" s="19"/>
      <c r="Q14737" s="19"/>
      <c r="R14737" s="19"/>
      <c r="U14737" s="27"/>
      <c r="Y14737" s="9" t="s">
        <v>743</v>
      </c>
      <c r="Z14737" s="9" t="s">
        <v>462</v>
      </c>
      <c r="AA14737" s="9" t="s">
        <v>237</v>
      </c>
      <c r="AB14737" s="9">
        <v>15443019</v>
      </c>
      <c r="AC14737" s="9" t="s">
        <v>15510</v>
      </c>
      <c r="AD14737" s="9" t="s">
        <v>225</v>
      </c>
      <c r="AE14737" s="5">
        <f t="shared" si="482"/>
        <v>0</v>
      </c>
      <c r="AF14737" s="5" t="str">
        <f t="shared" si="483"/>
        <v>katA</v>
      </c>
      <c r="AG14737" s="153"/>
      <c r="AH14737" s="153"/>
      <c r="AI14737" t="s">
        <v>201</v>
      </c>
      <c r="AJ14737" t="s">
        <v>17878</v>
      </c>
      <c r="AK14737" s="9" t="str">
        <f>VLOOKUP(Y14737,zdroj!D:AJ,33,0)</f>
        <v>katA</v>
      </c>
    </row>
    <row r="14738" spans="8:37" x14ac:dyDescent="0.25">
      <c r="H14738" s="8"/>
      <c r="I14738" s="8"/>
      <c r="N14738" s="23"/>
      <c r="O14738" s="24"/>
      <c r="P14738" s="19"/>
      <c r="Q14738" s="19"/>
      <c r="R14738" s="19"/>
      <c r="U14738" s="27"/>
      <c r="Y14738" s="9" t="s">
        <v>743</v>
      </c>
      <c r="Z14738" s="9" t="s">
        <v>462</v>
      </c>
      <c r="AA14738" s="9" t="s">
        <v>237</v>
      </c>
      <c r="AB14738" s="9">
        <v>15443043</v>
      </c>
      <c r="AC14738" s="9" t="s">
        <v>15511</v>
      </c>
      <c r="AD14738" s="9" t="s">
        <v>225</v>
      </c>
      <c r="AE14738" s="5">
        <f t="shared" si="482"/>
        <v>0</v>
      </c>
      <c r="AF14738" s="5" t="str">
        <f t="shared" si="483"/>
        <v>katA</v>
      </c>
      <c r="AG14738" s="153"/>
      <c r="AH14738" s="153"/>
      <c r="AI14738" t="s">
        <v>201</v>
      </c>
      <c r="AJ14738" t="s">
        <v>17878</v>
      </c>
      <c r="AK14738" s="9" t="str">
        <f>VLOOKUP(Y14738,zdroj!D:AJ,33,0)</f>
        <v>katA</v>
      </c>
    </row>
    <row r="14739" spans="8:37" x14ac:dyDescent="0.25">
      <c r="H14739" s="8"/>
      <c r="I14739" s="8"/>
      <c r="N14739" s="23"/>
      <c r="O14739" s="24"/>
      <c r="P14739" s="19"/>
      <c r="Q14739" s="19"/>
      <c r="R14739" s="19"/>
      <c r="U14739" s="27"/>
      <c r="Y14739" s="9" t="s">
        <v>743</v>
      </c>
      <c r="Z14739" s="9" t="s">
        <v>462</v>
      </c>
      <c r="AA14739" s="9" t="s">
        <v>237</v>
      </c>
      <c r="AB14739" s="9">
        <v>15443051</v>
      </c>
      <c r="AC14739" s="9" t="s">
        <v>15512</v>
      </c>
      <c r="AD14739" s="9" t="s">
        <v>225</v>
      </c>
      <c r="AE14739" s="5">
        <f t="shared" si="482"/>
        <v>0</v>
      </c>
      <c r="AF14739" s="5" t="str">
        <f t="shared" si="483"/>
        <v>katA</v>
      </c>
      <c r="AG14739" s="153"/>
      <c r="AH14739" s="153"/>
      <c r="AI14739" t="s">
        <v>201</v>
      </c>
      <c r="AJ14739" t="s">
        <v>17878</v>
      </c>
      <c r="AK14739" s="9" t="str">
        <f>VLOOKUP(Y14739,zdroj!D:AJ,33,0)</f>
        <v>katA</v>
      </c>
    </row>
    <row r="14740" spans="8:37" x14ac:dyDescent="0.25">
      <c r="H14740" s="8"/>
      <c r="I14740" s="8"/>
      <c r="N14740" s="23"/>
      <c r="O14740" s="24"/>
      <c r="P14740" s="19"/>
      <c r="Q14740" s="19"/>
      <c r="R14740" s="19"/>
      <c r="U14740" s="27"/>
      <c r="Y14740" s="9" t="s">
        <v>743</v>
      </c>
      <c r="Z14740" s="9" t="s">
        <v>462</v>
      </c>
      <c r="AA14740" s="9" t="s">
        <v>237</v>
      </c>
      <c r="AB14740" s="9">
        <v>15443060</v>
      </c>
      <c r="AC14740" s="9" t="s">
        <v>15513</v>
      </c>
      <c r="AD14740" s="9" t="s">
        <v>225</v>
      </c>
      <c r="AE14740" s="5">
        <f t="shared" si="482"/>
        <v>0</v>
      </c>
      <c r="AF14740" s="5" t="str">
        <f t="shared" si="483"/>
        <v>katA</v>
      </c>
      <c r="AG14740" s="153"/>
      <c r="AH14740" s="153"/>
      <c r="AI14740" t="s">
        <v>17879</v>
      </c>
      <c r="AJ14740" t="s">
        <v>17878</v>
      </c>
      <c r="AK14740" s="9" t="str">
        <f>VLOOKUP(Y14740,zdroj!D:AJ,33,0)</f>
        <v>katA</v>
      </c>
    </row>
    <row r="14741" spans="8:37" x14ac:dyDescent="0.25">
      <c r="H14741" s="8"/>
      <c r="I14741" s="8"/>
      <c r="N14741" s="23"/>
      <c r="O14741" s="24"/>
      <c r="P14741" s="19"/>
      <c r="Q14741" s="19"/>
      <c r="R14741" s="19"/>
      <c r="U14741" s="27"/>
      <c r="Y14741" s="9" t="s">
        <v>743</v>
      </c>
      <c r="Z14741" s="9" t="s">
        <v>462</v>
      </c>
      <c r="AA14741" s="9" t="s">
        <v>237</v>
      </c>
      <c r="AB14741" s="9">
        <v>15443078</v>
      </c>
      <c r="AC14741" s="9" t="s">
        <v>15514</v>
      </c>
      <c r="AD14741" s="9" t="s">
        <v>225</v>
      </c>
      <c r="AE14741" s="5">
        <f t="shared" si="482"/>
        <v>0</v>
      </c>
      <c r="AF14741" s="5" t="str">
        <f t="shared" si="483"/>
        <v>katA</v>
      </c>
      <c r="AG14741" s="153"/>
      <c r="AH14741" s="153"/>
      <c r="AI14741" t="s">
        <v>17879</v>
      </c>
      <c r="AJ14741" t="s">
        <v>17878</v>
      </c>
      <c r="AK14741" s="9" t="str">
        <f>VLOOKUP(Y14741,zdroj!D:AJ,33,0)</f>
        <v>katA</v>
      </c>
    </row>
    <row r="14742" spans="8:37" x14ac:dyDescent="0.25">
      <c r="H14742" s="8"/>
      <c r="I14742" s="8"/>
      <c r="N14742" s="23"/>
      <c r="O14742" s="24"/>
      <c r="P14742" s="19"/>
      <c r="Q14742" s="19"/>
      <c r="R14742" s="19"/>
      <c r="U14742" s="27"/>
      <c r="Y14742" s="9" t="s">
        <v>743</v>
      </c>
      <c r="Z14742" s="9" t="s">
        <v>462</v>
      </c>
      <c r="AA14742" s="9" t="s">
        <v>237</v>
      </c>
      <c r="AB14742" s="9">
        <v>15443086</v>
      </c>
      <c r="AC14742" s="9" t="s">
        <v>15515</v>
      </c>
      <c r="AD14742" s="9" t="s">
        <v>225</v>
      </c>
      <c r="AE14742" s="5">
        <f t="shared" si="482"/>
        <v>0</v>
      </c>
      <c r="AF14742" s="5" t="str">
        <f t="shared" si="483"/>
        <v>katA</v>
      </c>
      <c r="AG14742" s="153"/>
      <c r="AH14742" s="153"/>
      <c r="AI14742" t="s">
        <v>201</v>
      </c>
      <c r="AJ14742" t="s">
        <v>17878</v>
      </c>
      <c r="AK14742" s="9" t="str">
        <f>VLOOKUP(Y14742,zdroj!D:AJ,33,0)</f>
        <v>katA</v>
      </c>
    </row>
    <row r="14743" spans="8:37" x14ac:dyDescent="0.25">
      <c r="H14743" s="8"/>
      <c r="I14743" s="8"/>
      <c r="N14743" s="23"/>
      <c r="O14743" s="24"/>
      <c r="P14743" s="19"/>
      <c r="Q14743" s="19"/>
      <c r="R14743" s="19"/>
      <c r="U14743" s="27"/>
      <c r="Y14743" s="9" t="s">
        <v>743</v>
      </c>
      <c r="Z14743" s="9" t="s">
        <v>462</v>
      </c>
      <c r="AA14743" s="9" t="s">
        <v>237</v>
      </c>
      <c r="AB14743" s="9">
        <v>15443094</v>
      </c>
      <c r="AC14743" s="9" t="s">
        <v>15516</v>
      </c>
      <c r="AD14743" s="9" t="s">
        <v>225</v>
      </c>
      <c r="AE14743" s="5">
        <f t="shared" si="482"/>
        <v>0</v>
      </c>
      <c r="AF14743" s="5" t="str">
        <f t="shared" si="483"/>
        <v>katA</v>
      </c>
      <c r="AG14743" s="153"/>
      <c r="AH14743" s="153"/>
      <c r="AI14743" t="s">
        <v>201</v>
      </c>
      <c r="AJ14743" t="s">
        <v>17878</v>
      </c>
      <c r="AK14743" s="9" t="str">
        <f>VLOOKUP(Y14743,zdroj!D:AJ,33,0)</f>
        <v>katA</v>
      </c>
    </row>
    <row r="14744" spans="8:37" x14ac:dyDescent="0.25">
      <c r="H14744" s="8"/>
      <c r="I14744" s="8"/>
      <c r="N14744" s="23"/>
      <c r="O14744" s="24"/>
      <c r="P14744" s="19"/>
      <c r="Q14744" s="19"/>
      <c r="R14744" s="19"/>
      <c r="U14744" s="27"/>
      <c r="Y14744" s="9" t="s">
        <v>743</v>
      </c>
      <c r="Z14744" s="9" t="s">
        <v>462</v>
      </c>
      <c r="AA14744" s="9" t="s">
        <v>237</v>
      </c>
      <c r="AB14744" s="9">
        <v>15443108</v>
      </c>
      <c r="AC14744" s="9" t="s">
        <v>15517</v>
      </c>
      <c r="AD14744" s="9" t="s">
        <v>225</v>
      </c>
      <c r="AE14744" s="5">
        <f t="shared" si="482"/>
        <v>0</v>
      </c>
      <c r="AF14744" s="5" t="str">
        <f t="shared" si="483"/>
        <v>katA</v>
      </c>
      <c r="AG14744" s="153"/>
      <c r="AH14744" s="153"/>
      <c r="AI14744" t="s">
        <v>201</v>
      </c>
      <c r="AJ14744" t="s">
        <v>17878</v>
      </c>
      <c r="AK14744" s="9" t="str">
        <f>VLOOKUP(Y14744,zdroj!D:AJ,33,0)</f>
        <v>katA</v>
      </c>
    </row>
    <row r="14745" spans="8:37" x14ac:dyDescent="0.25">
      <c r="H14745" s="8"/>
      <c r="I14745" s="8"/>
      <c r="N14745" s="23"/>
      <c r="O14745" s="24"/>
      <c r="P14745" s="19"/>
      <c r="Q14745" s="19"/>
      <c r="R14745" s="19"/>
      <c r="U14745" s="27"/>
      <c r="Y14745" s="9" t="s">
        <v>743</v>
      </c>
      <c r="Z14745" s="9" t="s">
        <v>462</v>
      </c>
      <c r="AA14745" s="9" t="s">
        <v>237</v>
      </c>
      <c r="AB14745" s="9">
        <v>15443116</v>
      </c>
      <c r="AC14745" s="9" t="s">
        <v>15518</v>
      </c>
      <c r="AD14745" s="9" t="s">
        <v>225</v>
      </c>
      <c r="AE14745" s="5">
        <f t="shared" si="482"/>
        <v>0</v>
      </c>
      <c r="AF14745" s="5" t="str">
        <f t="shared" si="483"/>
        <v>katA</v>
      </c>
      <c r="AG14745" s="153"/>
      <c r="AH14745" s="153"/>
      <c r="AI14745" t="s">
        <v>201</v>
      </c>
      <c r="AJ14745" t="s">
        <v>17878</v>
      </c>
      <c r="AK14745" s="9" t="str">
        <f>VLOOKUP(Y14745,zdroj!D:AJ,33,0)</f>
        <v>katA</v>
      </c>
    </row>
    <row r="14746" spans="8:37" x14ac:dyDescent="0.25">
      <c r="H14746" s="8"/>
      <c r="I14746" s="8"/>
      <c r="N14746" s="23"/>
      <c r="O14746" s="24"/>
      <c r="P14746" s="19"/>
      <c r="Q14746" s="19"/>
      <c r="R14746" s="19"/>
      <c r="U14746" s="27"/>
      <c r="Y14746" s="9" t="s">
        <v>743</v>
      </c>
      <c r="Z14746" s="9" t="s">
        <v>462</v>
      </c>
      <c r="AA14746" s="9" t="s">
        <v>237</v>
      </c>
      <c r="AB14746" s="9">
        <v>15443124</v>
      </c>
      <c r="AC14746" s="9" t="s">
        <v>15519</v>
      </c>
      <c r="AD14746" s="9" t="s">
        <v>225</v>
      </c>
      <c r="AE14746" s="5">
        <f t="shared" si="482"/>
        <v>0</v>
      </c>
      <c r="AF14746" s="5" t="str">
        <f t="shared" si="483"/>
        <v>katA</v>
      </c>
      <c r="AG14746" s="153"/>
      <c r="AH14746" s="153"/>
      <c r="AI14746" t="s">
        <v>17879</v>
      </c>
      <c r="AJ14746" t="s">
        <v>17878</v>
      </c>
      <c r="AK14746" s="9" t="str">
        <f>VLOOKUP(Y14746,zdroj!D:AJ,33,0)</f>
        <v>katA</v>
      </c>
    </row>
    <row r="14747" spans="8:37" x14ac:dyDescent="0.25">
      <c r="H14747" s="8"/>
      <c r="I14747" s="8"/>
      <c r="N14747" s="23"/>
      <c r="O14747" s="24"/>
      <c r="P14747" s="19"/>
      <c r="Q14747" s="19"/>
      <c r="R14747" s="19"/>
      <c r="U14747" s="27"/>
      <c r="Y14747" s="9" t="s">
        <v>743</v>
      </c>
      <c r="Z14747" s="9" t="s">
        <v>462</v>
      </c>
      <c r="AA14747" s="9" t="s">
        <v>237</v>
      </c>
      <c r="AB14747" s="9">
        <v>15443132</v>
      </c>
      <c r="AC14747" s="9" t="s">
        <v>15520</v>
      </c>
      <c r="AD14747" s="9" t="s">
        <v>225</v>
      </c>
      <c r="AE14747" s="5">
        <f t="shared" si="482"/>
        <v>0</v>
      </c>
      <c r="AF14747" s="5" t="str">
        <f t="shared" si="483"/>
        <v>katA</v>
      </c>
      <c r="AG14747" s="153"/>
      <c r="AH14747" s="153"/>
      <c r="AI14747" t="s">
        <v>201</v>
      </c>
      <c r="AJ14747" t="s">
        <v>17878</v>
      </c>
      <c r="AK14747" s="9" t="str">
        <f>VLOOKUP(Y14747,zdroj!D:AJ,33,0)</f>
        <v>katA</v>
      </c>
    </row>
    <row r="14748" spans="8:37" x14ac:dyDescent="0.25">
      <c r="H14748" s="8"/>
      <c r="I14748" s="8"/>
      <c r="N14748" s="23"/>
      <c r="O14748" s="24"/>
      <c r="P14748" s="19"/>
      <c r="Q14748" s="19"/>
      <c r="R14748" s="19"/>
      <c r="U14748" s="27"/>
      <c r="Y14748" s="9" t="s">
        <v>743</v>
      </c>
      <c r="Z14748" s="9" t="s">
        <v>462</v>
      </c>
      <c r="AA14748" s="9" t="s">
        <v>237</v>
      </c>
      <c r="AB14748" s="9">
        <v>15443141</v>
      </c>
      <c r="AC14748" s="9" t="s">
        <v>15521</v>
      </c>
      <c r="AD14748" s="9" t="s">
        <v>225</v>
      </c>
      <c r="AE14748" s="5">
        <f t="shared" si="482"/>
        <v>0</v>
      </c>
      <c r="AF14748" s="5" t="str">
        <f t="shared" si="483"/>
        <v>katA</v>
      </c>
      <c r="AG14748" s="153"/>
      <c r="AH14748" s="153"/>
      <c r="AI14748" t="s">
        <v>201</v>
      </c>
      <c r="AJ14748" t="s">
        <v>17878</v>
      </c>
      <c r="AK14748" s="9" t="str">
        <f>VLOOKUP(Y14748,zdroj!D:AJ,33,0)</f>
        <v>katA</v>
      </c>
    </row>
    <row r="14749" spans="8:37" x14ac:dyDescent="0.25">
      <c r="H14749" s="8"/>
      <c r="I14749" s="8"/>
      <c r="N14749" s="23"/>
      <c r="O14749" s="24"/>
      <c r="P14749" s="19"/>
      <c r="Q14749" s="19"/>
      <c r="R14749" s="19"/>
      <c r="U14749" s="27"/>
      <c r="Y14749" s="9" t="s">
        <v>743</v>
      </c>
      <c r="Z14749" s="9" t="s">
        <v>462</v>
      </c>
      <c r="AA14749" s="9" t="s">
        <v>237</v>
      </c>
      <c r="AB14749" s="9">
        <v>15443159</v>
      </c>
      <c r="AC14749" s="9" t="s">
        <v>15522</v>
      </c>
      <c r="AD14749" s="9" t="s">
        <v>800</v>
      </c>
      <c r="AE14749" s="5">
        <f t="shared" si="482"/>
        <v>0</v>
      </c>
      <c r="AF14749" s="5" t="str">
        <f t="shared" si="483"/>
        <v>Pokryto</v>
      </c>
      <c r="AG14749" s="153"/>
      <c r="AH14749" s="153"/>
      <c r="AI14749" t="s">
        <v>201</v>
      </c>
      <c r="AJ14749" t="s">
        <v>800</v>
      </c>
      <c r="AK14749" s="9" t="str">
        <f>VLOOKUP(Y14749,zdroj!D:AJ,33,0)</f>
        <v>katA</v>
      </c>
    </row>
    <row r="14750" spans="8:37" x14ac:dyDescent="0.25">
      <c r="H14750" s="8"/>
      <c r="I14750" s="8"/>
      <c r="N14750" s="23"/>
      <c r="O14750" s="24"/>
      <c r="P14750" s="19"/>
      <c r="Q14750" s="19"/>
      <c r="R14750" s="19"/>
      <c r="U14750" s="27"/>
      <c r="Y14750" s="9" t="s">
        <v>743</v>
      </c>
      <c r="Z14750" s="9" t="s">
        <v>462</v>
      </c>
      <c r="AA14750" s="9" t="s">
        <v>237</v>
      </c>
      <c r="AB14750" s="9">
        <v>15443167</v>
      </c>
      <c r="AC14750" s="9" t="s">
        <v>15523</v>
      </c>
      <c r="AD14750" s="9" t="s">
        <v>225</v>
      </c>
      <c r="AE14750" s="5">
        <f t="shared" si="482"/>
        <v>0</v>
      </c>
      <c r="AF14750" s="5" t="str">
        <f t="shared" si="483"/>
        <v>katA</v>
      </c>
      <c r="AG14750" s="153"/>
      <c r="AH14750" s="153"/>
      <c r="AI14750" t="s">
        <v>201</v>
      </c>
      <c r="AJ14750" t="s">
        <v>17878</v>
      </c>
      <c r="AK14750" s="9" t="str">
        <f>VLOOKUP(Y14750,zdroj!D:AJ,33,0)</f>
        <v>katA</v>
      </c>
    </row>
    <row r="14751" spans="8:37" x14ac:dyDescent="0.25">
      <c r="H14751" s="8"/>
      <c r="I14751" s="8"/>
      <c r="N14751" s="23"/>
      <c r="O14751" s="24"/>
      <c r="P14751" s="19"/>
      <c r="Q14751" s="19"/>
      <c r="R14751" s="19"/>
      <c r="U14751" s="27"/>
      <c r="Y14751" s="9" t="s">
        <v>743</v>
      </c>
      <c r="Z14751" s="9" t="s">
        <v>462</v>
      </c>
      <c r="AA14751" s="9" t="s">
        <v>237</v>
      </c>
      <c r="AB14751" s="9">
        <v>15443175</v>
      </c>
      <c r="AC14751" s="9" t="s">
        <v>15524</v>
      </c>
      <c r="AD14751" s="9" t="s">
        <v>225</v>
      </c>
      <c r="AE14751" s="5">
        <f t="shared" si="482"/>
        <v>0</v>
      </c>
      <c r="AF14751" s="5" t="str">
        <f t="shared" si="483"/>
        <v>katA</v>
      </c>
      <c r="AG14751" s="153"/>
      <c r="AH14751" s="153"/>
      <c r="AI14751" t="s">
        <v>201</v>
      </c>
      <c r="AJ14751" t="s">
        <v>17878</v>
      </c>
      <c r="AK14751" s="9" t="str">
        <f>VLOOKUP(Y14751,zdroj!D:AJ,33,0)</f>
        <v>katA</v>
      </c>
    </row>
    <row r="14752" spans="8:37" x14ac:dyDescent="0.25">
      <c r="H14752" s="8"/>
      <c r="I14752" s="8"/>
      <c r="N14752" s="23"/>
      <c r="O14752" s="24"/>
      <c r="P14752" s="19"/>
      <c r="Q14752" s="19"/>
      <c r="R14752" s="19"/>
      <c r="U14752" s="27"/>
      <c r="Y14752" s="9" t="s">
        <v>743</v>
      </c>
      <c r="Z14752" s="9" t="s">
        <v>462</v>
      </c>
      <c r="AA14752" s="9" t="s">
        <v>237</v>
      </c>
      <c r="AB14752" s="9">
        <v>15443205</v>
      </c>
      <c r="AC14752" s="9" t="s">
        <v>15525</v>
      </c>
      <c r="AD14752" s="9" t="s">
        <v>231</v>
      </c>
      <c r="AE14752" s="5">
        <f t="shared" si="482"/>
        <v>0</v>
      </c>
      <c r="AF14752" s="5" t="str">
        <f t="shared" si="483"/>
        <v>katB</v>
      </c>
      <c r="AG14752" s="153"/>
      <c r="AH14752" s="153"/>
      <c r="AI14752" t="s">
        <v>201</v>
      </c>
      <c r="AJ14752" t="s">
        <v>17878</v>
      </c>
      <c r="AK14752" s="9" t="str">
        <f>VLOOKUP(Y14752,zdroj!D:AJ,33,0)</f>
        <v>katA</v>
      </c>
    </row>
    <row r="14753" spans="8:37" x14ac:dyDescent="0.25">
      <c r="H14753" s="8"/>
      <c r="I14753" s="8"/>
      <c r="N14753" s="23"/>
      <c r="O14753" s="24"/>
      <c r="P14753" s="19"/>
      <c r="Q14753" s="19"/>
      <c r="R14753" s="19"/>
      <c r="U14753" s="27"/>
      <c r="Y14753" s="9" t="s">
        <v>743</v>
      </c>
      <c r="Z14753" s="9" t="s">
        <v>462</v>
      </c>
      <c r="AA14753" s="9" t="s">
        <v>237</v>
      </c>
      <c r="AB14753" s="9">
        <v>15443213</v>
      </c>
      <c r="AC14753" s="9" t="s">
        <v>15526</v>
      </c>
      <c r="AD14753" s="9" t="s">
        <v>225</v>
      </c>
      <c r="AE14753" s="5">
        <f t="shared" si="482"/>
        <v>0</v>
      </c>
      <c r="AF14753" s="5" t="str">
        <f t="shared" si="483"/>
        <v>katA</v>
      </c>
      <c r="AG14753" s="153"/>
      <c r="AH14753" s="153"/>
      <c r="AI14753" t="s">
        <v>201</v>
      </c>
      <c r="AJ14753" t="s">
        <v>17878</v>
      </c>
      <c r="AK14753" s="9" t="str">
        <f>VLOOKUP(Y14753,zdroj!D:AJ,33,0)</f>
        <v>katA</v>
      </c>
    </row>
    <row r="14754" spans="8:37" x14ac:dyDescent="0.25">
      <c r="H14754" s="8"/>
      <c r="I14754" s="8"/>
      <c r="N14754" s="23"/>
      <c r="O14754" s="24"/>
      <c r="P14754" s="19"/>
      <c r="Q14754" s="19"/>
      <c r="R14754" s="19"/>
      <c r="U14754" s="27"/>
      <c r="Y14754" s="9" t="s">
        <v>743</v>
      </c>
      <c r="Z14754" s="9" t="s">
        <v>462</v>
      </c>
      <c r="AA14754" s="9" t="s">
        <v>237</v>
      </c>
      <c r="AB14754" s="9">
        <v>15443221</v>
      </c>
      <c r="AC14754" s="9" t="s">
        <v>15527</v>
      </c>
      <c r="AD14754" s="9" t="s">
        <v>225</v>
      </c>
      <c r="AE14754" s="5">
        <f t="shared" si="482"/>
        <v>0</v>
      </c>
      <c r="AF14754" s="5" t="str">
        <f t="shared" si="483"/>
        <v>katA</v>
      </c>
      <c r="AG14754" s="153"/>
      <c r="AH14754" s="153"/>
      <c r="AI14754" t="s">
        <v>201</v>
      </c>
      <c r="AJ14754" t="s">
        <v>17878</v>
      </c>
      <c r="AK14754" s="9" t="str">
        <f>VLOOKUP(Y14754,zdroj!D:AJ,33,0)</f>
        <v>katA</v>
      </c>
    </row>
    <row r="14755" spans="8:37" x14ac:dyDescent="0.25">
      <c r="H14755" s="8"/>
      <c r="I14755" s="8"/>
      <c r="N14755" s="23"/>
      <c r="O14755" s="24"/>
      <c r="P14755" s="19"/>
      <c r="Q14755" s="19"/>
      <c r="R14755" s="19"/>
      <c r="U14755" s="27"/>
      <c r="Y14755" s="9" t="s">
        <v>743</v>
      </c>
      <c r="Z14755" s="9" t="s">
        <v>462</v>
      </c>
      <c r="AA14755" s="9" t="s">
        <v>237</v>
      </c>
      <c r="AB14755" s="9">
        <v>15443230</v>
      </c>
      <c r="AC14755" s="9" t="s">
        <v>15528</v>
      </c>
      <c r="AD14755" s="9" t="s">
        <v>225</v>
      </c>
      <c r="AE14755" s="5">
        <f t="shared" si="482"/>
        <v>0</v>
      </c>
      <c r="AF14755" s="5" t="str">
        <f t="shared" si="483"/>
        <v>katA</v>
      </c>
      <c r="AG14755" s="153"/>
      <c r="AH14755" s="153"/>
      <c r="AI14755" t="s">
        <v>201</v>
      </c>
      <c r="AJ14755" t="s">
        <v>17878</v>
      </c>
      <c r="AK14755" s="9" t="str">
        <f>VLOOKUP(Y14755,zdroj!D:AJ,33,0)</f>
        <v>katA</v>
      </c>
    </row>
    <row r="14756" spans="8:37" x14ac:dyDescent="0.25">
      <c r="H14756" s="8"/>
      <c r="I14756" s="8"/>
      <c r="N14756" s="23"/>
      <c r="O14756" s="24"/>
      <c r="P14756" s="19"/>
      <c r="Q14756" s="19"/>
      <c r="R14756" s="19"/>
      <c r="U14756" s="27"/>
      <c r="Y14756" s="9" t="s">
        <v>743</v>
      </c>
      <c r="Z14756" s="9" t="s">
        <v>462</v>
      </c>
      <c r="AA14756" s="9" t="s">
        <v>237</v>
      </c>
      <c r="AB14756" s="9">
        <v>15443248</v>
      </c>
      <c r="AC14756" s="9" t="s">
        <v>15529</v>
      </c>
      <c r="AD14756" s="9" t="s">
        <v>225</v>
      </c>
      <c r="AE14756" s="5">
        <f t="shared" si="482"/>
        <v>0</v>
      </c>
      <c r="AF14756" s="5" t="str">
        <f t="shared" si="483"/>
        <v>katA</v>
      </c>
      <c r="AG14756" s="153"/>
      <c r="AH14756" s="153"/>
      <c r="AI14756" t="s">
        <v>201</v>
      </c>
      <c r="AJ14756" t="s">
        <v>17878</v>
      </c>
      <c r="AK14756" s="9" t="str">
        <f>VLOOKUP(Y14756,zdroj!D:AJ,33,0)</f>
        <v>katA</v>
      </c>
    </row>
    <row r="14757" spans="8:37" x14ac:dyDescent="0.25">
      <c r="H14757" s="8"/>
      <c r="I14757" s="8"/>
      <c r="N14757" s="23"/>
      <c r="O14757" s="24"/>
      <c r="P14757" s="19"/>
      <c r="Q14757" s="19"/>
      <c r="R14757" s="19"/>
      <c r="U14757" s="27"/>
      <c r="Y14757" s="9" t="s">
        <v>743</v>
      </c>
      <c r="Z14757" s="9" t="s">
        <v>462</v>
      </c>
      <c r="AA14757" s="9" t="s">
        <v>237</v>
      </c>
      <c r="AB14757" s="9">
        <v>15443256</v>
      </c>
      <c r="AC14757" s="9" t="s">
        <v>15530</v>
      </c>
      <c r="AD14757" s="9" t="s">
        <v>225</v>
      </c>
      <c r="AE14757" s="5">
        <f t="shared" si="482"/>
        <v>0</v>
      </c>
      <c r="AF14757" s="5" t="str">
        <f t="shared" si="483"/>
        <v>katA</v>
      </c>
      <c r="AG14757" s="153"/>
      <c r="AH14757" s="153"/>
      <c r="AI14757" t="s">
        <v>229</v>
      </c>
      <c r="AJ14757" t="s">
        <v>17878</v>
      </c>
      <c r="AK14757" s="9" t="str">
        <f>VLOOKUP(Y14757,zdroj!D:AJ,33,0)</f>
        <v>katA</v>
      </c>
    </row>
    <row r="14758" spans="8:37" x14ac:dyDescent="0.25">
      <c r="H14758" s="8"/>
      <c r="I14758" s="8"/>
      <c r="N14758" s="23"/>
      <c r="O14758" s="24"/>
      <c r="P14758" s="19"/>
      <c r="Q14758" s="19"/>
      <c r="R14758" s="19"/>
      <c r="U14758" s="27"/>
      <c r="Y14758" s="9" t="s">
        <v>743</v>
      </c>
      <c r="Z14758" s="9" t="s">
        <v>462</v>
      </c>
      <c r="AA14758" s="9" t="s">
        <v>237</v>
      </c>
      <c r="AB14758" s="9">
        <v>15443264</v>
      </c>
      <c r="AC14758" s="9" t="s">
        <v>15531</v>
      </c>
      <c r="AD14758" s="9" t="s">
        <v>225</v>
      </c>
      <c r="AE14758" s="5">
        <f t="shared" si="482"/>
        <v>0</v>
      </c>
      <c r="AF14758" s="5" t="str">
        <f t="shared" si="483"/>
        <v>katA</v>
      </c>
      <c r="AG14758" s="153"/>
      <c r="AH14758" s="153"/>
      <c r="AI14758" t="s">
        <v>229</v>
      </c>
      <c r="AJ14758" t="s">
        <v>17878</v>
      </c>
      <c r="AK14758" s="9" t="str">
        <f>VLOOKUP(Y14758,zdroj!D:AJ,33,0)</f>
        <v>katA</v>
      </c>
    </row>
    <row r="14759" spans="8:37" x14ac:dyDescent="0.25">
      <c r="H14759" s="8"/>
      <c r="I14759" s="8"/>
      <c r="N14759" s="23"/>
      <c r="O14759" s="24"/>
      <c r="P14759" s="19"/>
      <c r="Q14759" s="19"/>
      <c r="R14759" s="19"/>
      <c r="U14759" s="27"/>
      <c r="Y14759" s="9" t="s">
        <v>743</v>
      </c>
      <c r="Z14759" s="9" t="s">
        <v>462</v>
      </c>
      <c r="AA14759" s="9" t="s">
        <v>237</v>
      </c>
      <c r="AB14759" s="9">
        <v>30936292</v>
      </c>
      <c r="AC14759" s="9" t="s">
        <v>15532</v>
      </c>
      <c r="AD14759" s="9" t="s">
        <v>225</v>
      </c>
      <c r="AE14759" s="5">
        <f t="shared" si="482"/>
        <v>0</v>
      </c>
      <c r="AF14759" s="5" t="str">
        <f t="shared" si="483"/>
        <v>katA</v>
      </c>
      <c r="AG14759" s="153"/>
      <c r="AH14759" s="153"/>
      <c r="AI14759" t="s">
        <v>17880</v>
      </c>
      <c r="AJ14759" t="s">
        <v>17878</v>
      </c>
      <c r="AK14759" s="9" t="str">
        <f>VLOOKUP(Y14759,zdroj!D:AJ,33,0)</f>
        <v>katA</v>
      </c>
    </row>
    <row r="14760" spans="8:37" x14ac:dyDescent="0.25">
      <c r="H14760" s="8"/>
      <c r="I14760" s="8"/>
      <c r="N14760" s="23"/>
      <c r="O14760" s="24"/>
      <c r="P14760" s="19"/>
      <c r="Q14760" s="19"/>
      <c r="R14760" s="19"/>
      <c r="U14760" s="27"/>
      <c r="Y14760" s="9" t="s">
        <v>743</v>
      </c>
      <c r="Z14760" s="9" t="s">
        <v>462</v>
      </c>
      <c r="AA14760" s="9" t="s">
        <v>237</v>
      </c>
      <c r="AB14760" s="9">
        <v>15443281</v>
      </c>
      <c r="AC14760" s="9" t="s">
        <v>15533</v>
      </c>
      <c r="AD14760" s="9" t="s">
        <v>800</v>
      </c>
      <c r="AE14760" s="5">
        <f t="shared" si="482"/>
        <v>0</v>
      </c>
      <c r="AF14760" s="5" t="str">
        <f t="shared" si="483"/>
        <v>Pokryto</v>
      </c>
      <c r="AG14760" s="153"/>
      <c r="AH14760" s="153"/>
      <c r="AI14760" t="s">
        <v>201</v>
      </c>
      <c r="AJ14760" t="s">
        <v>800</v>
      </c>
      <c r="AK14760" s="9" t="str">
        <f>VLOOKUP(Y14760,zdroj!D:AJ,33,0)</f>
        <v>katA</v>
      </c>
    </row>
    <row r="14761" spans="8:37" x14ac:dyDescent="0.25">
      <c r="H14761" s="8"/>
      <c r="I14761" s="8"/>
      <c r="N14761" s="23"/>
      <c r="O14761" s="24"/>
      <c r="P14761" s="19"/>
      <c r="Q14761" s="19"/>
      <c r="R14761" s="19"/>
      <c r="U14761" s="27"/>
      <c r="Y14761" s="9" t="s">
        <v>743</v>
      </c>
      <c r="Z14761" s="9" t="s">
        <v>462</v>
      </c>
      <c r="AA14761" s="9" t="s">
        <v>237</v>
      </c>
      <c r="AB14761" s="9">
        <v>15443299</v>
      </c>
      <c r="AC14761" s="9" t="s">
        <v>15534</v>
      </c>
      <c r="AD14761" s="9" t="s">
        <v>225</v>
      </c>
      <c r="AE14761" s="5">
        <f t="shared" si="482"/>
        <v>0</v>
      </c>
      <c r="AF14761" s="5" t="str">
        <f t="shared" si="483"/>
        <v>katA</v>
      </c>
      <c r="AG14761" s="153"/>
      <c r="AH14761" s="153"/>
      <c r="AI14761" t="s">
        <v>229</v>
      </c>
      <c r="AJ14761" t="s">
        <v>17878</v>
      </c>
      <c r="AK14761" s="9" t="str">
        <f>VLOOKUP(Y14761,zdroj!D:AJ,33,0)</f>
        <v>katA</v>
      </c>
    </row>
    <row r="14762" spans="8:37" x14ac:dyDescent="0.25">
      <c r="H14762" s="8"/>
      <c r="I14762" s="8"/>
      <c r="N14762" s="23"/>
      <c r="O14762" s="24"/>
      <c r="P14762" s="19"/>
      <c r="Q14762" s="19"/>
      <c r="R14762" s="19"/>
      <c r="U14762" s="27"/>
      <c r="Y14762" s="9" t="s">
        <v>743</v>
      </c>
      <c r="Z14762" s="9" t="s">
        <v>462</v>
      </c>
      <c r="AA14762" s="9" t="s">
        <v>237</v>
      </c>
      <c r="AB14762" s="9">
        <v>15443302</v>
      </c>
      <c r="AC14762" s="9" t="s">
        <v>15535</v>
      </c>
      <c r="AD14762" s="9" t="s">
        <v>225</v>
      </c>
      <c r="AE14762" s="5">
        <f t="shared" si="482"/>
        <v>0</v>
      </c>
      <c r="AF14762" s="5" t="str">
        <f t="shared" si="483"/>
        <v>katA</v>
      </c>
      <c r="AG14762" s="153"/>
      <c r="AH14762" s="153"/>
      <c r="AI14762" t="s">
        <v>201</v>
      </c>
      <c r="AJ14762" t="s">
        <v>17878</v>
      </c>
      <c r="AK14762" s="9" t="str">
        <f>VLOOKUP(Y14762,zdroj!D:AJ,33,0)</f>
        <v>katA</v>
      </c>
    </row>
    <row r="14763" spans="8:37" x14ac:dyDescent="0.25">
      <c r="H14763" s="8"/>
      <c r="I14763" s="8"/>
      <c r="N14763" s="23"/>
      <c r="O14763" s="24"/>
      <c r="P14763" s="19"/>
      <c r="Q14763" s="19"/>
      <c r="R14763" s="19"/>
      <c r="U14763" s="27"/>
      <c r="Y14763" s="9" t="s">
        <v>743</v>
      </c>
      <c r="Z14763" s="9" t="s">
        <v>462</v>
      </c>
      <c r="AA14763" s="9" t="s">
        <v>237</v>
      </c>
      <c r="AB14763" s="9">
        <v>15443311</v>
      </c>
      <c r="AC14763" s="9" t="s">
        <v>15536</v>
      </c>
      <c r="AD14763" s="9" t="s">
        <v>225</v>
      </c>
      <c r="AE14763" s="5">
        <f t="shared" si="482"/>
        <v>0</v>
      </c>
      <c r="AF14763" s="5" t="str">
        <f t="shared" si="483"/>
        <v>katA</v>
      </c>
      <c r="AG14763" s="153"/>
      <c r="AH14763" s="153"/>
      <c r="AI14763" t="s">
        <v>201</v>
      </c>
      <c r="AJ14763" t="s">
        <v>17878</v>
      </c>
      <c r="AK14763" s="9" t="str">
        <f>VLOOKUP(Y14763,zdroj!D:AJ,33,0)</f>
        <v>katA</v>
      </c>
    </row>
    <row r="14764" spans="8:37" x14ac:dyDescent="0.25">
      <c r="H14764" s="8"/>
      <c r="I14764" s="8"/>
      <c r="N14764" s="23"/>
      <c r="O14764" s="24"/>
      <c r="P14764" s="19"/>
      <c r="Q14764" s="19"/>
      <c r="R14764" s="19"/>
      <c r="U14764" s="27"/>
      <c r="Y14764" s="9" t="s">
        <v>743</v>
      </c>
      <c r="Z14764" s="9" t="s">
        <v>462</v>
      </c>
      <c r="AA14764" s="9" t="s">
        <v>237</v>
      </c>
      <c r="AB14764" s="9">
        <v>15443329</v>
      </c>
      <c r="AC14764" s="9" t="s">
        <v>15537</v>
      </c>
      <c r="AD14764" s="9" t="s">
        <v>225</v>
      </c>
      <c r="AE14764" s="5">
        <f t="shared" si="482"/>
        <v>0</v>
      </c>
      <c r="AF14764" s="5" t="str">
        <f t="shared" si="483"/>
        <v>katA</v>
      </c>
      <c r="AG14764" s="153"/>
      <c r="AH14764" s="153"/>
      <c r="AI14764" t="s">
        <v>201</v>
      </c>
      <c r="AJ14764" t="s">
        <v>17878</v>
      </c>
      <c r="AK14764" s="9" t="str">
        <f>VLOOKUP(Y14764,zdroj!D:AJ,33,0)</f>
        <v>katA</v>
      </c>
    </row>
    <row r="14765" spans="8:37" x14ac:dyDescent="0.25">
      <c r="H14765" s="8"/>
      <c r="I14765" s="8"/>
      <c r="N14765" s="23"/>
      <c r="O14765" s="24"/>
      <c r="P14765" s="19"/>
      <c r="Q14765" s="19"/>
      <c r="R14765" s="19"/>
      <c r="U14765" s="27"/>
      <c r="Y14765" s="9" t="s">
        <v>743</v>
      </c>
      <c r="Z14765" s="9" t="s">
        <v>462</v>
      </c>
      <c r="AA14765" s="9" t="s">
        <v>237</v>
      </c>
      <c r="AB14765" s="9">
        <v>15443337</v>
      </c>
      <c r="AC14765" s="9" t="s">
        <v>15538</v>
      </c>
      <c r="AD14765" s="9" t="s">
        <v>225</v>
      </c>
      <c r="AE14765" s="5">
        <f t="shared" si="482"/>
        <v>0</v>
      </c>
      <c r="AF14765" s="5" t="str">
        <f t="shared" si="483"/>
        <v>katA</v>
      </c>
      <c r="AG14765" s="153"/>
      <c r="AH14765" s="153"/>
      <c r="AI14765" t="s">
        <v>201</v>
      </c>
      <c r="AJ14765" t="s">
        <v>17878</v>
      </c>
      <c r="AK14765" s="9" t="str">
        <f>VLOOKUP(Y14765,zdroj!D:AJ,33,0)</f>
        <v>katA</v>
      </c>
    </row>
    <row r="14766" spans="8:37" x14ac:dyDescent="0.25">
      <c r="H14766" s="8"/>
      <c r="I14766" s="8"/>
      <c r="N14766" s="23"/>
      <c r="O14766" s="24"/>
      <c r="P14766" s="19"/>
      <c r="Q14766" s="19"/>
      <c r="R14766" s="19"/>
      <c r="U14766" s="27"/>
      <c r="Y14766" s="9" t="s">
        <v>743</v>
      </c>
      <c r="Z14766" s="9" t="s">
        <v>462</v>
      </c>
      <c r="AA14766" s="9" t="s">
        <v>237</v>
      </c>
      <c r="AB14766" s="9">
        <v>15443345</v>
      </c>
      <c r="AC14766" s="9" t="s">
        <v>15539</v>
      </c>
      <c r="AD14766" s="9" t="s">
        <v>225</v>
      </c>
      <c r="AE14766" s="5">
        <f t="shared" si="482"/>
        <v>0</v>
      </c>
      <c r="AF14766" s="5" t="str">
        <f t="shared" si="483"/>
        <v>katA</v>
      </c>
      <c r="AG14766" s="153"/>
      <c r="AH14766" s="153"/>
      <c r="AI14766" t="s">
        <v>201</v>
      </c>
      <c r="AJ14766" t="s">
        <v>17878</v>
      </c>
      <c r="AK14766" s="9" t="str">
        <f>VLOOKUP(Y14766,zdroj!D:AJ,33,0)</f>
        <v>katA</v>
      </c>
    </row>
    <row r="14767" spans="8:37" x14ac:dyDescent="0.25">
      <c r="H14767" s="8"/>
      <c r="I14767" s="8"/>
      <c r="N14767" s="23"/>
      <c r="O14767" s="24"/>
      <c r="P14767" s="19"/>
      <c r="Q14767" s="19"/>
      <c r="R14767" s="19"/>
      <c r="U14767" s="27"/>
      <c r="Y14767" s="9" t="s">
        <v>743</v>
      </c>
      <c r="Z14767" s="9" t="s">
        <v>462</v>
      </c>
      <c r="AA14767" s="9" t="s">
        <v>237</v>
      </c>
      <c r="AB14767" s="9">
        <v>15443353</v>
      </c>
      <c r="AC14767" s="9" t="s">
        <v>15540</v>
      </c>
      <c r="AD14767" s="9" t="s">
        <v>225</v>
      </c>
      <c r="AE14767" s="5">
        <f t="shared" si="482"/>
        <v>0</v>
      </c>
      <c r="AF14767" s="5" t="str">
        <f t="shared" si="483"/>
        <v>katA</v>
      </c>
      <c r="AG14767" s="153"/>
      <c r="AH14767" s="153"/>
      <c r="AI14767" t="s">
        <v>201</v>
      </c>
      <c r="AJ14767" t="s">
        <v>17878</v>
      </c>
      <c r="AK14767" s="9" t="str">
        <f>VLOOKUP(Y14767,zdroj!D:AJ,33,0)</f>
        <v>katA</v>
      </c>
    </row>
    <row r="14768" spans="8:37" x14ac:dyDescent="0.25">
      <c r="H14768" s="8"/>
      <c r="I14768" s="8"/>
      <c r="N14768" s="23"/>
      <c r="O14768" s="24"/>
      <c r="P14768" s="19"/>
      <c r="Q14768" s="19"/>
      <c r="R14768" s="19"/>
      <c r="U14768" s="27"/>
      <c r="Y14768" s="9" t="s">
        <v>743</v>
      </c>
      <c r="Z14768" s="9" t="s">
        <v>462</v>
      </c>
      <c r="AA14768" s="9" t="s">
        <v>237</v>
      </c>
      <c r="AB14768" s="9">
        <v>15443361</v>
      </c>
      <c r="AC14768" s="9" t="s">
        <v>15541</v>
      </c>
      <c r="AD14768" s="9" t="s">
        <v>225</v>
      </c>
      <c r="AE14768" s="5">
        <f t="shared" si="482"/>
        <v>0</v>
      </c>
      <c r="AF14768" s="5" t="str">
        <f t="shared" si="483"/>
        <v>katA</v>
      </c>
      <c r="AG14768" s="153"/>
      <c r="AH14768" s="153"/>
      <c r="AI14768" t="s">
        <v>201</v>
      </c>
      <c r="AJ14768" t="s">
        <v>17878</v>
      </c>
      <c r="AK14768" s="9" t="str">
        <f>VLOOKUP(Y14768,zdroj!D:AJ,33,0)</f>
        <v>katA</v>
      </c>
    </row>
    <row r="14769" spans="8:37" x14ac:dyDescent="0.25">
      <c r="H14769" s="8"/>
      <c r="I14769" s="8"/>
      <c r="N14769" s="23"/>
      <c r="O14769" s="24"/>
      <c r="P14769" s="19"/>
      <c r="Q14769" s="19"/>
      <c r="R14769" s="19"/>
      <c r="U14769" s="27"/>
      <c r="Y14769" s="9" t="s">
        <v>743</v>
      </c>
      <c r="Z14769" s="9" t="s">
        <v>462</v>
      </c>
      <c r="AA14769" s="9" t="s">
        <v>237</v>
      </c>
      <c r="AB14769" s="9">
        <v>15443370</v>
      </c>
      <c r="AC14769" s="9" t="s">
        <v>15542</v>
      </c>
      <c r="AD14769" s="9" t="s">
        <v>225</v>
      </c>
      <c r="AE14769" s="5">
        <f t="shared" si="482"/>
        <v>0</v>
      </c>
      <c r="AF14769" s="5" t="str">
        <f t="shared" si="483"/>
        <v>katA</v>
      </c>
      <c r="AG14769" s="153"/>
      <c r="AH14769" s="153"/>
      <c r="AI14769" t="s">
        <v>201</v>
      </c>
      <c r="AJ14769" t="s">
        <v>17878</v>
      </c>
      <c r="AK14769" s="9" t="str">
        <f>VLOOKUP(Y14769,zdroj!D:AJ,33,0)</f>
        <v>katA</v>
      </c>
    </row>
    <row r="14770" spans="8:37" x14ac:dyDescent="0.25">
      <c r="H14770" s="8"/>
      <c r="I14770" s="8"/>
      <c r="N14770" s="23"/>
      <c r="O14770" s="24"/>
      <c r="P14770" s="19"/>
      <c r="Q14770" s="19"/>
      <c r="R14770" s="19"/>
      <c r="U14770" s="27"/>
      <c r="Y14770" s="9" t="s">
        <v>743</v>
      </c>
      <c r="Z14770" s="9" t="s">
        <v>462</v>
      </c>
      <c r="AA14770" s="9" t="s">
        <v>237</v>
      </c>
      <c r="AB14770" s="9">
        <v>15443388</v>
      </c>
      <c r="AC14770" s="9" t="s">
        <v>15543</v>
      </c>
      <c r="AD14770" s="9" t="s">
        <v>225</v>
      </c>
      <c r="AE14770" s="5">
        <f t="shared" si="482"/>
        <v>0</v>
      </c>
      <c r="AF14770" s="5" t="str">
        <f t="shared" si="483"/>
        <v>katA</v>
      </c>
      <c r="AG14770" s="153"/>
      <c r="AH14770" s="153"/>
      <c r="AI14770" t="s">
        <v>201</v>
      </c>
      <c r="AJ14770" t="s">
        <v>17878</v>
      </c>
      <c r="AK14770" s="9" t="str">
        <f>VLOOKUP(Y14770,zdroj!D:AJ,33,0)</f>
        <v>katA</v>
      </c>
    </row>
    <row r="14771" spans="8:37" x14ac:dyDescent="0.25">
      <c r="H14771" s="8"/>
      <c r="I14771" s="8"/>
      <c r="N14771" s="23"/>
      <c r="O14771" s="24"/>
      <c r="P14771" s="19"/>
      <c r="Q14771" s="19"/>
      <c r="R14771" s="19"/>
      <c r="U14771" s="27"/>
      <c r="Y14771" s="9" t="s">
        <v>743</v>
      </c>
      <c r="Z14771" s="9" t="s">
        <v>462</v>
      </c>
      <c r="AA14771" s="9" t="s">
        <v>237</v>
      </c>
      <c r="AB14771" s="9">
        <v>15443396</v>
      </c>
      <c r="AC14771" s="9" t="s">
        <v>15544</v>
      </c>
      <c r="AD14771" s="9" t="s">
        <v>225</v>
      </c>
      <c r="AE14771" s="5">
        <f t="shared" si="482"/>
        <v>0</v>
      </c>
      <c r="AF14771" s="5" t="str">
        <f t="shared" si="483"/>
        <v>katA</v>
      </c>
      <c r="AG14771" s="153"/>
      <c r="AH14771" s="153"/>
      <c r="AI14771" t="s">
        <v>201</v>
      </c>
      <c r="AJ14771" t="s">
        <v>17878</v>
      </c>
      <c r="AK14771" s="9" t="str">
        <f>VLOOKUP(Y14771,zdroj!D:AJ,33,0)</f>
        <v>katA</v>
      </c>
    </row>
    <row r="14772" spans="8:37" x14ac:dyDescent="0.25">
      <c r="H14772" s="8"/>
      <c r="I14772" s="8"/>
      <c r="N14772" s="23"/>
      <c r="O14772" s="24"/>
      <c r="P14772" s="19"/>
      <c r="Q14772" s="19"/>
      <c r="R14772" s="19"/>
      <c r="U14772" s="27"/>
      <c r="Y14772" s="9" t="s">
        <v>743</v>
      </c>
      <c r="Z14772" s="9" t="s">
        <v>462</v>
      </c>
      <c r="AA14772" s="9" t="s">
        <v>237</v>
      </c>
      <c r="AB14772" s="9">
        <v>15443400</v>
      </c>
      <c r="AC14772" s="9" t="s">
        <v>15545</v>
      </c>
      <c r="AD14772" s="9" t="s">
        <v>225</v>
      </c>
      <c r="AE14772" s="5">
        <f t="shared" si="482"/>
        <v>0</v>
      </c>
      <c r="AF14772" s="5" t="str">
        <f t="shared" si="483"/>
        <v>katA</v>
      </c>
      <c r="AG14772" s="153"/>
      <c r="AH14772" s="153"/>
      <c r="AI14772" t="s">
        <v>201</v>
      </c>
      <c r="AJ14772" t="s">
        <v>17878</v>
      </c>
      <c r="AK14772" s="9" t="str">
        <f>VLOOKUP(Y14772,zdroj!D:AJ,33,0)</f>
        <v>katA</v>
      </c>
    </row>
    <row r="14773" spans="8:37" x14ac:dyDescent="0.25">
      <c r="H14773" s="8"/>
      <c r="I14773" s="8"/>
      <c r="N14773" s="23"/>
      <c r="O14773" s="24"/>
      <c r="P14773" s="19"/>
      <c r="Q14773" s="19"/>
      <c r="R14773" s="19"/>
      <c r="U14773" s="27"/>
      <c r="Y14773" s="9" t="s">
        <v>743</v>
      </c>
      <c r="Z14773" s="9" t="s">
        <v>462</v>
      </c>
      <c r="AA14773" s="9" t="s">
        <v>237</v>
      </c>
      <c r="AB14773" s="9">
        <v>15443418</v>
      </c>
      <c r="AC14773" s="9" t="s">
        <v>15546</v>
      </c>
      <c r="AD14773" s="9" t="s">
        <v>225</v>
      </c>
      <c r="AE14773" s="5">
        <f t="shared" si="482"/>
        <v>0</v>
      </c>
      <c r="AF14773" s="5" t="str">
        <f t="shared" si="483"/>
        <v>katA</v>
      </c>
      <c r="AG14773" s="153"/>
      <c r="AH14773" s="153"/>
      <c r="AI14773" t="s">
        <v>201</v>
      </c>
      <c r="AJ14773" t="s">
        <v>17878</v>
      </c>
      <c r="AK14773" s="9" t="str">
        <f>VLOOKUP(Y14773,zdroj!D:AJ,33,0)</f>
        <v>katA</v>
      </c>
    </row>
    <row r="14774" spans="8:37" x14ac:dyDescent="0.25">
      <c r="H14774" s="8"/>
      <c r="I14774" s="8"/>
      <c r="N14774" s="23"/>
      <c r="O14774" s="24"/>
      <c r="P14774" s="19"/>
      <c r="Q14774" s="19"/>
      <c r="R14774" s="19"/>
      <c r="U14774" s="27"/>
      <c r="Y14774" s="9" t="s">
        <v>743</v>
      </c>
      <c r="Z14774" s="9" t="s">
        <v>462</v>
      </c>
      <c r="AA14774" s="9" t="s">
        <v>237</v>
      </c>
      <c r="AB14774" s="9">
        <v>15443426</v>
      </c>
      <c r="AC14774" s="9" t="s">
        <v>15547</v>
      </c>
      <c r="AD14774" s="9" t="s">
        <v>225</v>
      </c>
      <c r="AE14774" s="5">
        <f t="shared" si="482"/>
        <v>0</v>
      </c>
      <c r="AF14774" s="5" t="str">
        <f t="shared" si="483"/>
        <v>katA</v>
      </c>
      <c r="AG14774" s="153"/>
      <c r="AH14774" s="153"/>
      <c r="AI14774" t="s">
        <v>229</v>
      </c>
      <c r="AJ14774" t="s">
        <v>17878</v>
      </c>
      <c r="AK14774" s="9" t="str">
        <f>VLOOKUP(Y14774,zdroj!D:AJ,33,0)</f>
        <v>katA</v>
      </c>
    </row>
    <row r="14775" spans="8:37" x14ac:dyDescent="0.25">
      <c r="H14775" s="8"/>
      <c r="I14775" s="8"/>
      <c r="N14775" s="23"/>
      <c r="O14775" s="24"/>
      <c r="P14775" s="19"/>
      <c r="Q14775" s="19"/>
      <c r="R14775" s="19"/>
      <c r="U14775" s="27"/>
      <c r="Y14775" s="9" t="s">
        <v>743</v>
      </c>
      <c r="Z14775" s="9" t="s">
        <v>462</v>
      </c>
      <c r="AA14775" s="9" t="s">
        <v>237</v>
      </c>
      <c r="AB14775" s="9">
        <v>15443434</v>
      </c>
      <c r="AC14775" s="9" t="s">
        <v>15548</v>
      </c>
      <c r="AD14775" s="9" t="s">
        <v>225</v>
      </c>
      <c r="AE14775" s="5">
        <f t="shared" si="482"/>
        <v>0</v>
      </c>
      <c r="AF14775" s="5" t="str">
        <f t="shared" si="483"/>
        <v>katA</v>
      </c>
      <c r="AG14775" s="153"/>
      <c r="AH14775" s="153"/>
      <c r="AI14775" t="s">
        <v>201</v>
      </c>
      <c r="AJ14775" t="s">
        <v>17878</v>
      </c>
      <c r="AK14775" s="9" t="str">
        <f>VLOOKUP(Y14775,zdroj!D:AJ,33,0)</f>
        <v>katA</v>
      </c>
    </row>
    <row r="14776" spans="8:37" x14ac:dyDescent="0.25">
      <c r="H14776" s="8"/>
      <c r="I14776" s="8"/>
      <c r="N14776" s="23"/>
      <c r="O14776" s="24"/>
      <c r="P14776" s="19"/>
      <c r="Q14776" s="19"/>
      <c r="R14776" s="19"/>
      <c r="U14776" s="27"/>
      <c r="Y14776" s="9" t="s">
        <v>743</v>
      </c>
      <c r="Z14776" s="9" t="s">
        <v>462</v>
      </c>
      <c r="AA14776" s="9" t="s">
        <v>237</v>
      </c>
      <c r="AB14776" s="9">
        <v>15443442</v>
      </c>
      <c r="AC14776" s="9" t="s">
        <v>15549</v>
      </c>
      <c r="AD14776" s="9" t="s">
        <v>225</v>
      </c>
      <c r="AE14776" s="5">
        <f t="shared" si="482"/>
        <v>0</v>
      </c>
      <c r="AF14776" s="5" t="str">
        <f t="shared" si="483"/>
        <v>katA</v>
      </c>
      <c r="AG14776" s="153"/>
      <c r="AH14776" s="153"/>
      <c r="AI14776" t="s">
        <v>201</v>
      </c>
      <c r="AJ14776" t="s">
        <v>17878</v>
      </c>
      <c r="AK14776" s="9" t="str">
        <f>VLOOKUP(Y14776,zdroj!D:AJ,33,0)</f>
        <v>katA</v>
      </c>
    </row>
    <row r="14777" spans="8:37" x14ac:dyDescent="0.25">
      <c r="H14777" s="8"/>
      <c r="I14777" s="8"/>
      <c r="N14777" s="23"/>
      <c r="O14777" s="24"/>
      <c r="P14777" s="19"/>
      <c r="Q14777" s="19"/>
      <c r="R14777" s="19"/>
      <c r="U14777" s="27"/>
      <c r="Y14777" s="9" t="s">
        <v>743</v>
      </c>
      <c r="Z14777" s="9" t="s">
        <v>462</v>
      </c>
      <c r="AA14777" s="9" t="s">
        <v>237</v>
      </c>
      <c r="AB14777" s="9">
        <v>15443469</v>
      </c>
      <c r="AC14777" s="9" t="s">
        <v>15550</v>
      </c>
      <c r="AD14777" s="9" t="s">
        <v>800</v>
      </c>
      <c r="AE14777" s="5">
        <f t="shared" si="482"/>
        <v>0</v>
      </c>
      <c r="AF14777" s="5" t="str">
        <f t="shared" si="483"/>
        <v>Pokryto</v>
      </c>
      <c r="AG14777" s="153"/>
      <c r="AH14777" s="153"/>
      <c r="AI14777" t="s">
        <v>201</v>
      </c>
      <c r="AJ14777" t="s">
        <v>800</v>
      </c>
      <c r="AK14777" s="9" t="str">
        <f>VLOOKUP(Y14777,zdroj!D:AJ,33,0)</f>
        <v>katA</v>
      </c>
    </row>
    <row r="14778" spans="8:37" x14ac:dyDescent="0.25">
      <c r="H14778" s="8"/>
      <c r="I14778" s="8"/>
      <c r="N14778" s="23"/>
      <c r="O14778" s="24"/>
      <c r="P14778" s="19"/>
      <c r="Q14778" s="19"/>
      <c r="R14778" s="19"/>
      <c r="U14778" s="27"/>
      <c r="Y14778" s="9" t="s">
        <v>743</v>
      </c>
      <c r="Z14778" s="9" t="s">
        <v>462</v>
      </c>
      <c r="AA14778" s="9" t="s">
        <v>237</v>
      </c>
      <c r="AB14778" s="9">
        <v>77571509</v>
      </c>
      <c r="AC14778" s="9" t="s">
        <v>15551</v>
      </c>
      <c r="AD14778" s="9" t="s">
        <v>225</v>
      </c>
      <c r="AE14778" s="5">
        <f t="shared" si="482"/>
        <v>0</v>
      </c>
      <c r="AF14778" s="5" t="str">
        <f t="shared" si="483"/>
        <v>katA</v>
      </c>
      <c r="AG14778" s="153"/>
      <c r="AH14778" s="153"/>
      <c r="AI14778" t="s">
        <v>229</v>
      </c>
      <c r="AJ14778" t="s">
        <v>17878</v>
      </c>
      <c r="AK14778" s="9" t="str">
        <f>VLOOKUP(Y14778,zdroj!D:AJ,33,0)</f>
        <v>katA</v>
      </c>
    </row>
    <row r="14779" spans="8:37" x14ac:dyDescent="0.25">
      <c r="H14779" s="8"/>
      <c r="I14779" s="8"/>
      <c r="N14779" s="23"/>
      <c r="O14779" s="24"/>
      <c r="P14779" s="19"/>
      <c r="Q14779" s="19"/>
      <c r="R14779" s="19"/>
      <c r="U14779" s="27"/>
      <c r="Y14779" s="9" t="s">
        <v>743</v>
      </c>
      <c r="Z14779" s="9" t="s">
        <v>462</v>
      </c>
      <c r="AA14779" s="9" t="s">
        <v>237</v>
      </c>
      <c r="AB14779" s="9">
        <v>15442446</v>
      </c>
      <c r="AC14779" s="9" t="s">
        <v>15552</v>
      </c>
      <c r="AD14779" s="9" t="s">
        <v>225</v>
      </c>
      <c r="AE14779" s="5">
        <f t="shared" si="482"/>
        <v>0</v>
      </c>
      <c r="AF14779" s="5" t="str">
        <f t="shared" si="483"/>
        <v>katA</v>
      </c>
      <c r="AG14779" s="153"/>
      <c r="AH14779" s="153"/>
      <c r="AI14779" t="s">
        <v>201</v>
      </c>
      <c r="AJ14779" t="s">
        <v>17878</v>
      </c>
      <c r="AK14779" s="9" t="str">
        <f>VLOOKUP(Y14779,zdroj!D:AJ,33,0)</f>
        <v>katA</v>
      </c>
    </row>
    <row r="14780" spans="8:37" x14ac:dyDescent="0.25">
      <c r="H14780" s="8"/>
      <c r="I14780" s="8"/>
      <c r="N14780" s="23"/>
      <c r="O14780" s="24"/>
      <c r="P14780" s="19"/>
      <c r="Q14780" s="19"/>
      <c r="R14780" s="19"/>
      <c r="U14780" s="27"/>
      <c r="Y14780" s="9" t="s">
        <v>744</v>
      </c>
      <c r="Z14780" s="9" t="s">
        <v>462</v>
      </c>
      <c r="AA14780" s="9" t="s">
        <v>44</v>
      </c>
      <c r="AB14780" s="9">
        <v>15444422</v>
      </c>
      <c r="AC14780" s="9" t="s">
        <v>15553</v>
      </c>
      <c r="AD14780" s="9" t="s">
        <v>225</v>
      </c>
      <c r="AE14780" s="5">
        <f t="shared" si="482"/>
        <v>0</v>
      </c>
      <c r="AF14780" s="5" t="str">
        <f t="shared" si="483"/>
        <v>katA</v>
      </c>
      <c r="AG14780" s="153"/>
      <c r="AH14780" s="153"/>
      <c r="AI14780" t="s">
        <v>195</v>
      </c>
      <c r="AJ14780" t="s">
        <v>340</v>
      </c>
      <c r="AK14780" s="9" t="str">
        <f>VLOOKUP(Y14780,zdroj!D:AJ,33,0)</f>
        <v>katA</v>
      </c>
    </row>
    <row r="14781" spans="8:37" x14ac:dyDescent="0.25">
      <c r="H14781" s="8"/>
      <c r="I14781" s="8"/>
      <c r="N14781" s="23"/>
      <c r="O14781" s="24"/>
      <c r="P14781" s="19"/>
      <c r="Q14781" s="19"/>
      <c r="R14781" s="19"/>
      <c r="U14781" s="27"/>
      <c r="Y14781" s="9" t="s">
        <v>744</v>
      </c>
      <c r="Z14781" s="9" t="s">
        <v>462</v>
      </c>
      <c r="AA14781" s="9" t="s">
        <v>44</v>
      </c>
      <c r="AB14781" s="9">
        <v>15444431</v>
      </c>
      <c r="AC14781" s="9" t="s">
        <v>15554</v>
      </c>
      <c r="AD14781" s="9" t="s">
        <v>225</v>
      </c>
      <c r="AE14781" s="5">
        <f t="shared" si="482"/>
        <v>0</v>
      </c>
      <c r="AF14781" s="5" t="str">
        <f t="shared" si="483"/>
        <v>katA</v>
      </c>
      <c r="AG14781" s="153"/>
      <c r="AH14781" s="153"/>
      <c r="AI14781" t="s">
        <v>195</v>
      </c>
      <c r="AJ14781" t="s">
        <v>340</v>
      </c>
      <c r="AK14781" s="9" t="str">
        <f>VLOOKUP(Y14781,zdroj!D:AJ,33,0)</f>
        <v>katA</v>
      </c>
    </row>
    <row r="14782" spans="8:37" x14ac:dyDescent="0.25">
      <c r="H14782" s="8"/>
      <c r="I14782" s="8"/>
      <c r="N14782" s="23"/>
      <c r="O14782" s="24"/>
      <c r="P14782" s="19"/>
      <c r="Q14782" s="19"/>
      <c r="R14782" s="19"/>
      <c r="U14782" s="27"/>
      <c r="Y14782" s="9" t="s">
        <v>744</v>
      </c>
      <c r="Z14782" s="9" t="s">
        <v>462</v>
      </c>
      <c r="AA14782" s="9" t="s">
        <v>44</v>
      </c>
      <c r="AB14782" s="9">
        <v>15444449</v>
      </c>
      <c r="AC14782" s="9" t="s">
        <v>15555</v>
      </c>
      <c r="AD14782" s="9" t="s">
        <v>225</v>
      </c>
      <c r="AE14782" s="5">
        <f t="shared" si="482"/>
        <v>0</v>
      </c>
      <c r="AF14782" s="5" t="str">
        <f t="shared" si="483"/>
        <v>katA</v>
      </c>
      <c r="AG14782" s="153"/>
      <c r="AH14782" s="153"/>
      <c r="AI14782" t="s">
        <v>195</v>
      </c>
      <c r="AJ14782" t="s">
        <v>340</v>
      </c>
      <c r="AK14782" s="9" t="str">
        <f>VLOOKUP(Y14782,zdroj!D:AJ,33,0)</f>
        <v>katA</v>
      </c>
    </row>
    <row r="14783" spans="8:37" x14ac:dyDescent="0.25">
      <c r="H14783" s="8"/>
      <c r="I14783" s="8"/>
      <c r="N14783" s="23"/>
      <c r="O14783" s="24"/>
      <c r="P14783" s="19"/>
      <c r="Q14783" s="19"/>
      <c r="R14783" s="19"/>
      <c r="U14783" s="27"/>
      <c r="Y14783" s="9" t="s">
        <v>744</v>
      </c>
      <c r="Z14783" s="9" t="s">
        <v>462</v>
      </c>
      <c r="AA14783" s="9" t="s">
        <v>44</v>
      </c>
      <c r="AB14783" s="9">
        <v>15444457</v>
      </c>
      <c r="AC14783" s="9" t="s">
        <v>15556</v>
      </c>
      <c r="AD14783" s="9" t="s">
        <v>225</v>
      </c>
      <c r="AE14783" s="5">
        <f t="shared" si="482"/>
        <v>0</v>
      </c>
      <c r="AF14783" s="5" t="str">
        <f t="shared" si="483"/>
        <v>katA</v>
      </c>
      <c r="AG14783" s="153"/>
      <c r="AH14783" s="153"/>
      <c r="AI14783" t="s">
        <v>195</v>
      </c>
      <c r="AJ14783" t="s">
        <v>340</v>
      </c>
      <c r="AK14783" s="9" t="str">
        <f>VLOOKUP(Y14783,zdroj!D:AJ,33,0)</f>
        <v>katA</v>
      </c>
    </row>
    <row r="14784" spans="8:37" x14ac:dyDescent="0.25">
      <c r="H14784" s="8"/>
      <c r="I14784" s="8"/>
      <c r="N14784" s="23"/>
      <c r="O14784" s="24"/>
      <c r="P14784" s="19"/>
      <c r="Q14784" s="19"/>
      <c r="R14784" s="19"/>
      <c r="U14784" s="27"/>
      <c r="Y14784" s="9" t="s">
        <v>744</v>
      </c>
      <c r="Z14784" s="9" t="s">
        <v>462</v>
      </c>
      <c r="AA14784" s="9" t="s">
        <v>44</v>
      </c>
      <c r="AB14784" s="9">
        <v>15444481</v>
      </c>
      <c r="AC14784" s="9" t="s">
        <v>15557</v>
      </c>
      <c r="AD14784" s="9" t="s">
        <v>225</v>
      </c>
      <c r="AE14784" s="5">
        <f t="shared" si="482"/>
        <v>0</v>
      </c>
      <c r="AF14784" s="5" t="str">
        <f t="shared" si="483"/>
        <v>katA</v>
      </c>
      <c r="AG14784" s="153"/>
      <c r="AH14784" s="153"/>
      <c r="AI14784" t="s">
        <v>195</v>
      </c>
      <c r="AJ14784" t="s">
        <v>340</v>
      </c>
      <c r="AK14784" s="9" t="str">
        <f>VLOOKUP(Y14784,zdroj!D:AJ,33,0)</f>
        <v>katA</v>
      </c>
    </row>
    <row r="14785" spans="8:37" x14ac:dyDescent="0.25">
      <c r="H14785" s="8"/>
      <c r="I14785" s="8"/>
      <c r="N14785" s="23"/>
      <c r="O14785" s="24"/>
      <c r="P14785" s="19"/>
      <c r="Q14785" s="19"/>
      <c r="R14785" s="19"/>
      <c r="U14785" s="27"/>
      <c r="Y14785" s="9" t="s">
        <v>744</v>
      </c>
      <c r="Z14785" s="9" t="s">
        <v>462</v>
      </c>
      <c r="AA14785" s="9" t="s">
        <v>44</v>
      </c>
      <c r="AB14785" s="9">
        <v>15444490</v>
      </c>
      <c r="AC14785" s="9" t="s">
        <v>15558</v>
      </c>
      <c r="AD14785" s="9" t="s">
        <v>225</v>
      </c>
      <c r="AE14785" s="5">
        <f t="shared" si="482"/>
        <v>0</v>
      </c>
      <c r="AF14785" s="5" t="str">
        <f t="shared" si="483"/>
        <v>katA</v>
      </c>
      <c r="AG14785" s="153"/>
      <c r="AH14785" s="153"/>
      <c r="AI14785" t="s">
        <v>195</v>
      </c>
      <c r="AJ14785" t="s">
        <v>340</v>
      </c>
      <c r="AK14785" s="9" t="str">
        <f>VLOOKUP(Y14785,zdroj!D:AJ,33,0)</f>
        <v>katA</v>
      </c>
    </row>
    <row r="14786" spans="8:37" x14ac:dyDescent="0.25">
      <c r="H14786" s="8"/>
      <c r="I14786" s="8"/>
      <c r="N14786" s="23"/>
      <c r="O14786" s="24"/>
      <c r="P14786" s="19"/>
      <c r="Q14786" s="19"/>
      <c r="R14786" s="19"/>
      <c r="U14786" s="27"/>
      <c r="Y14786" s="9" t="s">
        <v>744</v>
      </c>
      <c r="Z14786" s="9" t="s">
        <v>462</v>
      </c>
      <c r="AA14786" s="9" t="s">
        <v>44</v>
      </c>
      <c r="AB14786" s="9">
        <v>15444520</v>
      </c>
      <c r="AC14786" s="9" t="s">
        <v>15559</v>
      </c>
      <c r="AD14786" s="9" t="s">
        <v>225</v>
      </c>
      <c r="AE14786" s="5">
        <f t="shared" si="482"/>
        <v>0</v>
      </c>
      <c r="AF14786" s="5" t="str">
        <f t="shared" si="483"/>
        <v>katA</v>
      </c>
      <c r="AG14786" s="153"/>
      <c r="AH14786" s="153"/>
      <c r="AI14786" t="s">
        <v>195</v>
      </c>
      <c r="AJ14786" t="s">
        <v>340</v>
      </c>
      <c r="AK14786" s="9" t="str">
        <f>VLOOKUP(Y14786,zdroj!D:AJ,33,0)</f>
        <v>katA</v>
      </c>
    </row>
    <row r="14787" spans="8:37" x14ac:dyDescent="0.25">
      <c r="H14787" s="8"/>
      <c r="I14787" s="8"/>
      <c r="N14787" s="23"/>
      <c r="O14787" s="24"/>
      <c r="P14787" s="19"/>
      <c r="Q14787" s="19"/>
      <c r="R14787" s="19"/>
      <c r="U14787" s="27"/>
      <c r="Y14787" s="9" t="s">
        <v>744</v>
      </c>
      <c r="Z14787" s="9" t="s">
        <v>462</v>
      </c>
      <c r="AA14787" s="9" t="s">
        <v>44</v>
      </c>
      <c r="AB14787" s="9">
        <v>15444538</v>
      </c>
      <c r="AC14787" s="9" t="s">
        <v>15560</v>
      </c>
      <c r="AD14787" s="9" t="s">
        <v>225</v>
      </c>
      <c r="AE14787" s="5">
        <f t="shared" si="482"/>
        <v>0</v>
      </c>
      <c r="AF14787" s="5" t="str">
        <f t="shared" si="483"/>
        <v>katA</v>
      </c>
      <c r="AG14787" s="153"/>
      <c r="AH14787" s="153"/>
      <c r="AI14787" t="s">
        <v>195</v>
      </c>
      <c r="AJ14787" t="s">
        <v>340</v>
      </c>
      <c r="AK14787" s="9" t="str">
        <f>VLOOKUP(Y14787,zdroj!D:AJ,33,0)</f>
        <v>katA</v>
      </c>
    </row>
    <row r="14788" spans="8:37" x14ac:dyDescent="0.25">
      <c r="H14788" s="8"/>
      <c r="I14788" s="8"/>
      <c r="N14788" s="23"/>
      <c r="O14788" s="24"/>
      <c r="P14788" s="19"/>
      <c r="Q14788" s="19"/>
      <c r="R14788" s="19"/>
      <c r="U14788" s="27"/>
      <c r="Y14788" s="9" t="s">
        <v>744</v>
      </c>
      <c r="Z14788" s="9" t="s">
        <v>462</v>
      </c>
      <c r="AA14788" s="9" t="s">
        <v>44</v>
      </c>
      <c r="AB14788" s="9">
        <v>15444546</v>
      </c>
      <c r="AC14788" s="9" t="s">
        <v>15561</v>
      </c>
      <c r="AD14788" s="9" t="s">
        <v>225</v>
      </c>
      <c r="AE14788" s="5">
        <f t="shared" si="482"/>
        <v>0</v>
      </c>
      <c r="AF14788" s="5" t="str">
        <f t="shared" si="483"/>
        <v>katA</v>
      </c>
      <c r="AG14788" s="153"/>
      <c r="AH14788" s="153"/>
      <c r="AI14788" t="s">
        <v>195</v>
      </c>
      <c r="AJ14788" t="s">
        <v>340</v>
      </c>
      <c r="AK14788" s="9" t="str">
        <f>VLOOKUP(Y14788,zdroj!D:AJ,33,0)</f>
        <v>katA</v>
      </c>
    </row>
    <row r="14789" spans="8:37" x14ac:dyDescent="0.25">
      <c r="H14789" s="8"/>
      <c r="I14789" s="8"/>
      <c r="N14789" s="23"/>
      <c r="O14789" s="24"/>
      <c r="P14789" s="19"/>
      <c r="Q14789" s="19"/>
      <c r="R14789" s="19"/>
      <c r="U14789" s="27"/>
      <c r="Y14789" s="9" t="s">
        <v>744</v>
      </c>
      <c r="Z14789" s="9" t="s">
        <v>462</v>
      </c>
      <c r="AA14789" s="9" t="s">
        <v>44</v>
      </c>
      <c r="AB14789" s="9">
        <v>15444350</v>
      </c>
      <c r="AC14789" s="9" t="s">
        <v>15562</v>
      </c>
      <c r="AD14789" s="9" t="s">
        <v>225</v>
      </c>
      <c r="AE14789" s="5">
        <f t="shared" si="482"/>
        <v>0</v>
      </c>
      <c r="AF14789" s="5" t="str">
        <f t="shared" si="483"/>
        <v>katA</v>
      </c>
      <c r="AG14789" s="153"/>
      <c r="AH14789" s="153"/>
      <c r="AI14789" t="s">
        <v>195</v>
      </c>
      <c r="AJ14789" t="s">
        <v>340</v>
      </c>
      <c r="AK14789" s="9" t="str">
        <f>VLOOKUP(Y14789,zdroj!D:AJ,33,0)</f>
        <v>katA</v>
      </c>
    </row>
    <row r="14790" spans="8:37" x14ac:dyDescent="0.25">
      <c r="H14790" s="8"/>
      <c r="I14790" s="8"/>
      <c r="N14790" s="23"/>
      <c r="O14790" s="24"/>
      <c r="P14790" s="19"/>
      <c r="Q14790" s="19"/>
      <c r="R14790" s="19"/>
      <c r="U14790" s="27"/>
      <c r="Y14790" s="9" t="s">
        <v>744</v>
      </c>
      <c r="Z14790" s="9" t="s">
        <v>462</v>
      </c>
      <c r="AA14790" s="9" t="s">
        <v>44</v>
      </c>
      <c r="AB14790" s="9">
        <v>15444368</v>
      </c>
      <c r="AC14790" s="9" t="s">
        <v>15563</v>
      </c>
      <c r="AD14790" s="9" t="s">
        <v>225</v>
      </c>
      <c r="AE14790" s="5">
        <f t="shared" si="482"/>
        <v>0</v>
      </c>
      <c r="AF14790" s="5" t="str">
        <f t="shared" si="483"/>
        <v>katA</v>
      </c>
      <c r="AG14790" s="153"/>
      <c r="AH14790" s="153"/>
      <c r="AI14790" t="s">
        <v>195</v>
      </c>
      <c r="AJ14790" t="s">
        <v>340</v>
      </c>
      <c r="AK14790" s="9" t="str">
        <f>VLOOKUP(Y14790,zdroj!D:AJ,33,0)</f>
        <v>katA</v>
      </c>
    </row>
    <row r="14791" spans="8:37" x14ac:dyDescent="0.25">
      <c r="H14791" s="8"/>
      <c r="I14791" s="8"/>
      <c r="N14791" s="23"/>
      <c r="O14791" s="24"/>
      <c r="P14791" s="19"/>
      <c r="Q14791" s="19"/>
      <c r="R14791" s="19"/>
      <c r="U14791" s="27"/>
      <c r="Y14791" s="9" t="s">
        <v>744</v>
      </c>
      <c r="Z14791" s="9" t="s">
        <v>462</v>
      </c>
      <c r="AA14791" s="9" t="s">
        <v>44</v>
      </c>
      <c r="AB14791" s="9">
        <v>15444384</v>
      </c>
      <c r="AC14791" s="9" t="s">
        <v>15564</v>
      </c>
      <c r="AD14791" s="9" t="s">
        <v>225</v>
      </c>
      <c r="AE14791" s="5">
        <f t="shared" si="482"/>
        <v>0</v>
      </c>
      <c r="AF14791" s="5" t="str">
        <f t="shared" si="483"/>
        <v>katA</v>
      </c>
      <c r="AG14791" s="153"/>
      <c r="AH14791" s="153"/>
      <c r="AI14791" t="s">
        <v>195</v>
      </c>
      <c r="AJ14791" t="s">
        <v>340</v>
      </c>
      <c r="AK14791" s="9" t="str">
        <f>VLOOKUP(Y14791,zdroj!D:AJ,33,0)</f>
        <v>katA</v>
      </c>
    </row>
    <row r="14792" spans="8:37" x14ac:dyDescent="0.25">
      <c r="H14792" s="8"/>
      <c r="I14792" s="8"/>
      <c r="N14792" s="23"/>
      <c r="O14792" s="24"/>
      <c r="P14792" s="19"/>
      <c r="Q14792" s="19"/>
      <c r="R14792" s="19"/>
      <c r="U14792" s="27"/>
      <c r="Y14792" s="9" t="s">
        <v>744</v>
      </c>
      <c r="Z14792" s="9" t="s">
        <v>462</v>
      </c>
      <c r="AA14792" s="9" t="s">
        <v>44</v>
      </c>
      <c r="AB14792" s="9">
        <v>15444392</v>
      </c>
      <c r="AC14792" s="9" t="s">
        <v>15565</v>
      </c>
      <c r="AD14792" s="9" t="s">
        <v>225</v>
      </c>
      <c r="AE14792" s="5">
        <f t="shared" si="482"/>
        <v>0</v>
      </c>
      <c r="AF14792" s="5" t="str">
        <f t="shared" si="483"/>
        <v>katA</v>
      </c>
      <c r="AG14792" s="153"/>
      <c r="AH14792" s="153"/>
      <c r="AI14792" t="s">
        <v>195</v>
      </c>
      <c r="AJ14792" t="s">
        <v>340</v>
      </c>
      <c r="AK14792" s="9" t="str">
        <f>VLOOKUP(Y14792,zdroj!D:AJ,33,0)</f>
        <v>katA</v>
      </c>
    </row>
    <row r="14793" spans="8:37" x14ac:dyDescent="0.25">
      <c r="H14793" s="8"/>
      <c r="I14793" s="8"/>
      <c r="N14793" s="23"/>
      <c r="O14793" s="24"/>
      <c r="P14793" s="19"/>
      <c r="Q14793" s="19"/>
      <c r="R14793" s="19"/>
      <c r="U14793" s="27"/>
      <c r="Y14793" s="9" t="s">
        <v>744</v>
      </c>
      <c r="Z14793" s="9" t="s">
        <v>462</v>
      </c>
      <c r="AA14793" s="9" t="s">
        <v>44</v>
      </c>
      <c r="AB14793" s="9">
        <v>15444406</v>
      </c>
      <c r="AC14793" s="9" t="s">
        <v>15566</v>
      </c>
      <c r="AD14793" s="9" t="s">
        <v>225</v>
      </c>
      <c r="AE14793" s="5">
        <f t="shared" si="482"/>
        <v>0</v>
      </c>
      <c r="AF14793" s="5" t="str">
        <f t="shared" si="483"/>
        <v>katA</v>
      </c>
      <c r="AG14793" s="153"/>
      <c r="AH14793" s="153"/>
      <c r="AI14793" t="s">
        <v>195</v>
      </c>
      <c r="AJ14793" t="s">
        <v>340</v>
      </c>
      <c r="AK14793" s="9" t="str">
        <f>VLOOKUP(Y14793,zdroj!D:AJ,33,0)</f>
        <v>katA</v>
      </c>
    </row>
    <row r="14794" spans="8:37" x14ac:dyDescent="0.25">
      <c r="H14794" s="8"/>
      <c r="I14794" s="8"/>
      <c r="N14794" s="23"/>
      <c r="O14794" s="24"/>
      <c r="P14794" s="19"/>
      <c r="Q14794" s="19"/>
      <c r="R14794" s="19"/>
      <c r="U14794" s="27"/>
      <c r="Y14794" s="9" t="s">
        <v>744</v>
      </c>
      <c r="Z14794" s="9" t="s">
        <v>462</v>
      </c>
      <c r="AA14794" s="9" t="s">
        <v>44</v>
      </c>
      <c r="AB14794" s="9">
        <v>15444562</v>
      </c>
      <c r="AC14794" s="9" t="s">
        <v>15567</v>
      </c>
      <c r="AD14794" s="9" t="s">
        <v>225</v>
      </c>
      <c r="AE14794" s="5">
        <f t="shared" ref="AE14794:AE14857" si="484">VLOOKUP(Y14794,K:T,10,0)</f>
        <v>0</v>
      </c>
      <c r="AF14794" s="5" t="str">
        <f t="shared" ref="AF14794:AF14857" si="485">IF(AE14794="A",IF(AD14794="katA","katB",AD14794),AD14794)</f>
        <v>katA</v>
      </c>
      <c r="AG14794" s="153"/>
      <c r="AH14794" s="153"/>
      <c r="AI14794" t="s">
        <v>201</v>
      </c>
      <c r="AJ14794" t="s">
        <v>17878</v>
      </c>
      <c r="AK14794" s="9" t="str">
        <f>VLOOKUP(Y14794,zdroj!D:AJ,33,0)</f>
        <v>katA</v>
      </c>
    </row>
    <row r="14795" spans="8:37" x14ac:dyDescent="0.25">
      <c r="H14795" s="8"/>
      <c r="I14795" s="8"/>
      <c r="N14795" s="23"/>
      <c r="O14795" s="24"/>
      <c r="P14795" s="19"/>
      <c r="Q14795" s="19"/>
      <c r="R14795" s="19"/>
      <c r="U14795" s="27"/>
      <c r="Y14795" s="9" t="s">
        <v>744</v>
      </c>
      <c r="Z14795" s="9" t="s">
        <v>462</v>
      </c>
      <c r="AA14795" s="9" t="s">
        <v>44</v>
      </c>
      <c r="AB14795" s="9">
        <v>15444112</v>
      </c>
      <c r="AC14795" s="9" t="s">
        <v>15568</v>
      </c>
      <c r="AD14795" s="9" t="s">
        <v>225</v>
      </c>
      <c r="AE14795" s="5">
        <f t="shared" si="484"/>
        <v>0</v>
      </c>
      <c r="AF14795" s="5" t="str">
        <f t="shared" si="485"/>
        <v>katA</v>
      </c>
      <c r="AG14795" s="153"/>
      <c r="AH14795" s="153"/>
      <c r="AI14795" t="s">
        <v>201</v>
      </c>
      <c r="AJ14795" t="s">
        <v>17878</v>
      </c>
      <c r="AK14795" s="9" t="str">
        <f>VLOOKUP(Y14795,zdroj!D:AJ,33,0)</f>
        <v>katA</v>
      </c>
    </row>
    <row r="14796" spans="8:37" x14ac:dyDescent="0.25">
      <c r="H14796" s="8"/>
      <c r="I14796" s="8"/>
      <c r="N14796" s="23"/>
      <c r="O14796" s="24"/>
      <c r="P14796" s="19"/>
      <c r="Q14796" s="19"/>
      <c r="R14796" s="19"/>
      <c r="U14796" s="27"/>
      <c r="Y14796" s="9" t="s">
        <v>744</v>
      </c>
      <c r="Z14796" s="9" t="s">
        <v>462</v>
      </c>
      <c r="AA14796" s="9" t="s">
        <v>44</v>
      </c>
      <c r="AB14796" s="9">
        <v>15444121</v>
      </c>
      <c r="AC14796" s="9" t="s">
        <v>15569</v>
      </c>
      <c r="AD14796" s="9" t="s">
        <v>225</v>
      </c>
      <c r="AE14796" s="5">
        <f t="shared" si="484"/>
        <v>0</v>
      </c>
      <c r="AF14796" s="5" t="str">
        <f t="shared" si="485"/>
        <v>katA</v>
      </c>
      <c r="AG14796" s="153"/>
      <c r="AH14796" s="153"/>
      <c r="AI14796" t="s">
        <v>201</v>
      </c>
      <c r="AJ14796" t="s">
        <v>17878</v>
      </c>
      <c r="AK14796" s="9" t="str">
        <f>VLOOKUP(Y14796,zdroj!D:AJ,33,0)</f>
        <v>katA</v>
      </c>
    </row>
    <row r="14797" spans="8:37" x14ac:dyDescent="0.25">
      <c r="H14797" s="8"/>
      <c r="I14797" s="8"/>
      <c r="N14797" s="23"/>
      <c r="O14797" s="24"/>
      <c r="P14797" s="19"/>
      <c r="Q14797" s="19"/>
      <c r="R14797" s="19"/>
      <c r="U14797" s="27"/>
      <c r="Y14797" s="9" t="s">
        <v>744</v>
      </c>
      <c r="Z14797" s="9" t="s">
        <v>462</v>
      </c>
      <c r="AA14797" s="9" t="s">
        <v>44</v>
      </c>
      <c r="AB14797" s="9">
        <v>15444139</v>
      </c>
      <c r="AC14797" s="9" t="s">
        <v>15570</v>
      </c>
      <c r="AD14797" s="9" t="s">
        <v>225</v>
      </c>
      <c r="AE14797" s="5">
        <f t="shared" si="484"/>
        <v>0</v>
      </c>
      <c r="AF14797" s="5" t="str">
        <f t="shared" si="485"/>
        <v>katA</v>
      </c>
      <c r="AG14797" s="153"/>
      <c r="AH14797" s="153"/>
      <c r="AI14797" t="s">
        <v>201</v>
      </c>
      <c r="AJ14797" t="s">
        <v>17878</v>
      </c>
      <c r="AK14797" s="9" t="str">
        <f>VLOOKUP(Y14797,zdroj!D:AJ,33,0)</f>
        <v>katA</v>
      </c>
    </row>
    <row r="14798" spans="8:37" x14ac:dyDescent="0.25">
      <c r="H14798" s="8"/>
      <c r="I14798" s="8"/>
      <c r="N14798" s="23"/>
      <c r="O14798" s="24"/>
      <c r="P14798" s="19"/>
      <c r="Q14798" s="19"/>
      <c r="R14798" s="19"/>
      <c r="U14798" s="27"/>
      <c r="Y14798" s="9" t="s">
        <v>744</v>
      </c>
      <c r="Z14798" s="9" t="s">
        <v>462</v>
      </c>
      <c r="AA14798" s="9" t="s">
        <v>44</v>
      </c>
      <c r="AB14798" s="9">
        <v>15444147</v>
      </c>
      <c r="AC14798" s="9" t="s">
        <v>15571</v>
      </c>
      <c r="AD14798" s="9" t="s">
        <v>225</v>
      </c>
      <c r="AE14798" s="5">
        <f t="shared" si="484"/>
        <v>0</v>
      </c>
      <c r="AF14798" s="5" t="str">
        <f t="shared" si="485"/>
        <v>katA</v>
      </c>
      <c r="AG14798" s="153"/>
      <c r="AH14798" s="153"/>
      <c r="AI14798" t="s">
        <v>201</v>
      </c>
      <c r="AJ14798" t="s">
        <v>17878</v>
      </c>
      <c r="AK14798" s="9" t="str">
        <f>VLOOKUP(Y14798,zdroj!D:AJ,33,0)</f>
        <v>katA</v>
      </c>
    </row>
    <row r="14799" spans="8:37" x14ac:dyDescent="0.25">
      <c r="H14799" s="8"/>
      <c r="I14799" s="8"/>
      <c r="N14799" s="23"/>
      <c r="O14799" s="24"/>
      <c r="P14799" s="19"/>
      <c r="Q14799" s="19"/>
      <c r="R14799" s="19"/>
      <c r="U14799" s="27"/>
      <c r="Y14799" s="9" t="s">
        <v>744</v>
      </c>
      <c r="Z14799" s="9" t="s">
        <v>462</v>
      </c>
      <c r="AA14799" s="9" t="s">
        <v>44</v>
      </c>
      <c r="AB14799" s="9">
        <v>15444155</v>
      </c>
      <c r="AC14799" s="9" t="s">
        <v>15572</v>
      </c>
      <c r="AD14799" s="9" t="s">
        <v>225</v>
      </c>
      <c r="AE14799" s="5">
        <f t="shared" si="484"/>
        <v>0</v>
      </c>
      <c r="AF14799" s="5" t="str">
        <f t="shared" si="485"/>
        <v>katA</v>
      </c>
      <c r="AG14799" s="153"/>
      <c r="AH14799" s="153"/>
      <c r="AI14799" t="s">
        <v>201</v>
      </c>
      <c r="AJ14799" t="s">
        <v>17878</v>
      </c>
      <c r="AK14799" s="9" t="str">
        <f>VLOOKUP(Y14799,zdroj!D:AJ,33,0)</f>
        <v>katA</v>
      </c>
    </row>
    <row r="14800" spans="8:37" x14ac:dyDescent="0.25">
      <c r="H14800" s="8"/>
      <c r="I14800" s="8"/>
      <c r="N14800" s="23"/>
      <c r="O14800" s="24"/>
      <c r="P14800" s="19"/>
      <c r="Q14800" s="19"/>
      <c r="R14800" s="19"/>
      <c r="U14800" s="27"/>
      <c r="Y14800" s="9" t="s">
        <v>744</v>
      </c>
      <c r="Z14800" s="9" t="s">
        <v>462</v>
      </c>
      <c r="AA14800" s="9" t="s">
        <v>44</v>
      </c>
      <c r="AB14800" s="9">
        <v>15444163</v>
      </c>
      <c r="AC14800" s="9" t="s">
        <v>15573</v>
      </c>
      <c r="AD14800" s="9" t="s">
        <v>225</v>
      </c>
      <c r="AE14800" s="5">
        <f t="shared" si="484"/>
        <v>0</v>
      </c>
      <c r="AF14800" s="5" t="str">
        <f t="shared" si="485"/>
        <v>katA</v>
      </c>
      <c r="AG14800" s="153"/>
      <c r="AH14800" s="153"/>
      <c r="AI14800" t="s">
        <v>201</v>
      </c>
      <c r="AJ14800" t="s">
        <v>17878</v>
      </c>
      <c r="AK14800" s="9" t="str">
        <f>VLOOKUP(Y14800,zdroj!D:AJ,33,0)</f>
        <v>katA</v>
      </c>
    </row>
    <row r="14801" spans="8:37" x14ac:dyDescent="0.25">
      <c r="H14801" s="8"/>
      <c r="I14801" s="8"/>
      <c r="N14801" s="23"/>
      <c r="O14801" s="24"/>
      <c r="P14801" s="19"/>
      <c r="Q14801" s="19"/>
      <c r="R14801" s="19"/>
      <c r="U14801" s="27"/>
      <c r="Y14801" s="9" t="s">
        <v>744</v>
      </c>
      <c r="Z14801" s="9" t="s">
        <v>462</v>
      </c>
      <c r="AA14801" s="9" t="s">
        <v>44</v>
      </c>
      <c r="AB14801" s="9">
        <v>72670096</v>
      </c>
      <c r="AC14801" s="9" t="s">
        <v>15574</v>
      </c>
      <c r="AD14801" s="9" t="s">
        <v>225</v>
      </c>
      <c r="AE14801" s="5">
        <f t="shared" si="484"/>
        <v>0</v>
      </c>
      <c r="AF14801" s="5" t="str">
        <f t="shared" si="485"/>
        <v>katA</v>
      </c>
      <c r="AG14801" s="153"/>
      <c r="AH14801" s="153"/>
      <c r="AI14801" t="s">
        <v>201</v>
      </c>
      <c r="AJ14801" t="s">
        <v>17878</v>
      </c>
      <c r="AK14801" s="9" t="str">
        <f>VLOOKUP(Y14801,zdroj!D:AJ,33,0)</f>
        <v>katA</v>
      </c>
    </row>
    <row r="14802" spans="8:37" x14ac:dyDescent="0.25">
      <c r="H14802" s="8"/>
      <c r="I14802" s="8"/>
      <c r="N14802" s="23"/>
      <c r="O14802" s="24"/>
      <c r="P14802" s="19"/>
      <c r="Q14802" s="19"/>
      <c r="R14802" s="19"/>
      <c r="U14802" s="27"/>
      <c r="Y14802" s="9" t="s">
        <v>744</v>
      </c>
      <c r="Z14802" s="9" t="s">
        <v>462</v>
      </c>
      <c r="AA14802" s="9" t="s">
        <v>44</v>
      </c>
      <c r="AB14802" s="9">
        <v>15444171</v>
      </c>
      <c r="AC14802" s="9" t="s">
        <v>15575</v>
      </c>
      <c r="AD14802" s="9" t="s">
        <v>225</v>
      </c>
      <c r="AE14802" s="5">
        <f t="shared" si="484"/>
        <v>0</v>
      </c>
      <c r="AF14802" s="5" t="str">
        <f t="shared" si="485"/>
        <v>katA</v>
      </c>
      <c r="AG14802" s="153"/>
      <c r="AH14802" s="153"/>
      <c r="AI14802" t="s">
        <v>201</v>
      </c>
      <c r="AJ14802" t="s">
        <v>17878</v>
      </c>
      <c r="AK14802" s="9" t="str">
        <f>VLOOKUP(Y14802,zdroj!D:AJ,33,0)</f>
        <v>katA</v>
      </c>
    </row>
    <row r="14803" spans="8:37" x14ac:dyDescent="0.25">
      <c r="H14803" s="8"/>
      <c r="I14803" s="8"/>
      <c r="N14803" s="23"/>
      <c r="O14803" s="24"/>
      <c r="P14803" s="19"/>
      <c r="Q14803" s="19"/>
      <c r="R14803" s="19"/>
      <c r="U14803" s="27"/>
      <c r="Y14803" s="9" t="s">
        <v>744</v>
      </c>
      <c r="Z14803" s="9" t="s">
        <v>462</v>
      </c>
      <c r="AA14803" s="9" t="s">
        <v>44</v>
      </c>
      <c r="AB14803" s="9">
        <v>15444180</v>
      </c>
      <c r="AC14803" s="9" t="s">
        <v>15576</v>
      </c>
      <c r="AD14803" s="9" t="s">
        <v>225</v>
      </c>
      <c r="AE14803" s="5">
        <f t="shared" si="484"/>
        <v>0</v>
      </c>
      <c r="AF14803" s="5" t="str">
        <f t="shared" si="485"/>
        <v>katA</v>
      </c>
      <c r="AG14803" s="153"/>
      <c r="AH14803" s="153"/>
      <c r="AI14803" t="s">
        <v>17879</v>
      </c>
      <c r="AJ14803" t="s">
        <v>17878</v>
      </c>
      <c r="AK14803" s="9" t="str">
        <f>VLOOKUP(Y14803,zdroj!D:AJ,33,0)</f>
        <v>katA</v>
      </c>
    </row>
    <row r="14804" spans="8:37" x14ac:dyDescent="0.25">
      <c r="H14804" s="8"/>
      <c r="I14804" s="8"/>
      <c r="N14804" s="23"/>
      <c r="O14804" s="24"/>
      <c r="P14804" s="19"/>
      <c r="Q14804" s="19"/>
      <c r="R14804" s="19"/>
      <c r="U14804" s="27"/>
      <c r="Y14804" s="9" t="s">
        <v>744</v>
      </c>
      <c r="Z14804" s="9" t="s">
        <v>462</v>
      </c>
      <c r="AA14804" s="9" t="s">
        <v>44</v>
      </c>
      <c r="AB14804" s="9">
        <v>15444201</v>
      </c>
      <c r="AC14804" s="9" t="s">
        <v>15577</v>
      </c>
      <c r="AD14804" s="9" t="s">
        <v>225</v>
      </c>
      <c r="AE14804" s="5">
        <f t="shared" si="484"/>
        <v>0</v>
      </c>
      <c r="AF14804" s="5" t="str">
        <f t="shared" si="485"/>
        <v>katA</v>
      </c>
      <c r="AG14804" s="153"/>
      <c r="AH14804" s="153"/>
      <c r="AI14804" t="s">
        <v>201</v>
      </c>
      <c r="AJ14804" t="s">
        <v>17878</v>
      </c>
      <c r="AK14804" s="9" t="str">
        <f>VLOOKUP(Y14804,zdroj!D:AJ,33,0)</f>
        <v>katA</v>
      </c>
    </row>
    <row r="14805" spans="8:37" x14ac:dyDescent="0.25">
      <c r="H14805" s="8"/>
      <c r="I14805" s="8"/>
      <c r="N14805" s="23"/>
      <c r="O14805" s="24"/>
      <c r="P14805" s="19"/>
      <c r="Q14805" s="19"/>
      <c r="R14805" s="19"/>
      <c r="U14805" s="27"/>
      <c r="Y14805" s="9" t="s">
        <v>744</v>
      </c>
      <c r="Z14805" s="9" t="s">
        <v>462</v>
      </c>
      <c r="AA14805" s="9" t="s">
        <v>44</v>
      </c>
      <c r="AB14805" s="9">
        <v>15444210</v>
      </c>
      <c r="AC14805" s="9" t="s">
        <v>15578</v>
      </c>
      <c r="AD14805" s="9" t="s">
        <v>225</v>
      </c>
      <c r="AE14805" s="5">
        <f t="shared" si="484"/>
        <v>0</v>
      </c>
      <c r="AF14805" s="5" t="str">
        <f t="shared" si="485"/>
        <v>katA</v>
      </c>
      <c r="AG14805" s="153"/>
      <c r="AH14805" s="153"/>
      <c r="AI14805" t="s">
        <v>201</v>
      </c>
      <c r="AJ14805" t="s">
        <v>17878</v>
      </c>
      <c r="AK14805" s="9" t="str">
        <f>VLOOKUP(Y14805,zdroj!D:AJ,33,0)</f>
        <v>katA</v>
      </c>
    </row>
    <row r="14806" spans="8:37" x14ac:dyDescent="0.25">
      <c r="H14806" s="8"/>
      <c r="I14806" s="8"/>
      <c r="N14806" s="23"/>
      <c r="O14806" s="24"/>
      <c r="P14806" s="19"/>
      <c r="Q14806" s="19"/>
      <c r="R14806" s="19"/>
      <c r="U14806" s="27"/>
      <c r="Y14806" s="9" t="s">
        <v>744</v>
      </c>
      <c r="Z14806" s="9" t="s">
        <v>462</v>
      </c>
      <c r="AA14806" s="9" t="s">
        <v>44</v>
      </c>
      <c r="AB14806" s="9">
        <v>15444228</v>
      </c>
      <c r="AC14806" s="9" t="s">
        <v>15579</v>
      </c>
      <c r="AD14806" s="9" t="s">
        <v>225</v>
      </c>
      <c r="AE14806" s="5">
        <f t="shared" si="484"/>
        <v>0</v>
      </c>
      <c r="AF14806" s="5" t="str">
        <f t="shared" si="485"/>
        <v>katA</v>
      </c>
      <c r="AG14806" s="153"/>
      <c r="AH14806" s="153"/>
      <c r="AI14806" t="s">
        <v>201</v>
      </c>
      <c r="AJ14806" t="s">
        <v>17878</v>
      </c>
      <c r="AK14806" s="9" t="str">
        <f>VLOOKUP(Y14806,zdroj!D:AJ,33,0)</f>
        <v>katA</v>
      </c>
    </row>
    <row r="14807" spans="8:37" x14ac:dyDescent="0.25">
      <c r="H14807" s="8"/>
      <c r="I14807" s="8"/>
      <c r="N14807" s="23"/>
      <c r="O14807" s="24"/>
      <c r="P14807" s="19"/>
      <c r="Q14807" s="19"/>
      <c r="R14807" s="19"/>
      <c r="U14807" s="27"/>
      <c r="Y14807" s="9" t="s">
        <v>744</v>
      </c>
      <c r="Z14807" s="9" t="s">
        <v>462</v>
      </c>
      <c r="AA14807" s="9" t="s">
        <v>44</v>
      </c>
      <c r="AB14807" s="9">
        <v>15444236</v>
      </c>
      <c r="AC14807" s="9" t="s">
        <v>15580</v>
      </c>
      <c r="AD14807" s="9" t="s">
        <v>225</v>
      </c>
      <c r="AE14807" s="5">
        <f t="shared" si="484"/>
        <v>0</v>
      </c>
      <c r="AF14807" s="5" t="str">
        <f t="shared" si="485"/>
        <v>katA</v>
      </c>
      <c r="AG14807" s="153"/>
      <c r="AH14807" s="153"/>
      <c r="AI14807" t="s">
        <v>201</v>
      </c>
      <c r="AJ14807" t="s">
        <v>17878</v>
      </c>
      <c r="AK14807" s="9" t="str">
        <f>VLOOKUP(Y14807,zdroj!D:AJ,33,0)</f>
        <v>katA</v>
      </c>
    </row>
    <row r="14808" spans="8:37" x14ac:dyDescent="0.25">
      <c r="H14808" s="8"/>
      <c r="I14808" s="8"/>
      <c r="N14808" s="23"/>
      <c r="O14808" s="24"/>
      <c r="P14808" s="19"/>
      <c r="Q14808" s="19"/>
      <c r="R14808" s="19"/>
      <c r="U14808" s="27"/>
      <c r="Y14808" s="9" t="s">
        <v>744</v>
      </c>
      <c r="Z14808" s="9" t="s">
        <v>462</v>
      </c>
      <c r="AA14808" s="9" t="s">
        <v>44</v>
      </c>
      <c r="AB14808" s="9">
        <v>15444244</v>
      </c>
      <c r="AC14808" s="9" t="s">
        <v>15581</v>
      </c>
      <c r="AD14808" s="9" t="s">
        <v>225</v>
      </c>
      <c r="AE14808" s="5">
        <f t="shared" si="484"/>
        <v>0</v>
      </c>
      <c r="AF14808" s="5" t="str">
        <f t="shared" si="485"/>
        <v>katA</v>
      </c>
      <c r="AG14808" s="153"/>
      <c r="AH14808" s="153"/>
      <c r="AI14808" t="s">
        <v>201</v>
      </c>
      <c r="AJ14808" t="s">
        <v>17878</v>
      </c>
      <c r="AK14808" s="9" t="str">
        <f>VLOOKUP(Y14808,zdroj!D:AJ,33,0)</f>
        <v>katA</v>
      </c>
    </row>
    <row r="14809" spans="8:37" x14ac:dyDescent="0.25">
      <c r="H14809" s="8"/>
      <c r="I14809" s="8"/>
      <c r="N14809" s="23"/>
      <c r="O14809" s="24"/>
      <c r="P14809" s="19"/>
      <c r="Q14809" s="19"/>
      <c r="R14809" s="19"/>
      <c r="U14809" s="27"/>
      <c r="Y14809" s="9" t="s">
        <v>744</v>
      </c>
      <c r="Z14809" s="9" t="s">
        <v>462</v>
      </c>
      <c r="AA14809" s="9" t="s">
        <v>44</v>
      </c>
      <c r="AB14809" s="9">
        <v>15444252</v>
      </c>
      <c r="AC14809" s="9" t="s">
        <v>15582</v>
      </c>
      <c r="AD14809" s="9" t="s">
        <v>225</v>
      </c>
      <c r="AE14809" s="5">
        <f t="shared" si="484"/>
        <v>0</v>
      </c>
      <c r="AF14809" s="5" t="str">
        <f t="shared" si="485"/>
        <v>katA</v>
      </c>
      <c r="AG14809" s="153"/>
      <c r="AH14809" s="153"/>
      <c r="AI14809" t="s">
        <v>201</v>
      </c>
      <c r="AJ14809" t="s">
        <v>17878</v>
      </c>
      <c r="AK14809" s="9" t="str">
        <f>VLOOKUP(Y14809,zdroj!D:AJ,33,0)</f>
        <v>katA</v>
      </c>
    </row>
    <row r="14810" spans="8:37" x14ac:dyDescent="0.25">
      <c r="H14810" s="8"/>
      <c r="I14810" s="8"/>
      <c r="N14810" s="23"/>
      <c r="O14810" s="24"/>
      <c r="P14810" s="19"/>
      <c r="Q14810" s="19"/>
      <c r="R14810" s="19"/>
      <c r="U14810" s="27"/>
      <c r="Y14810" s="9" t="s">
        <v>744</v>
      </c>
      <c r="Z14810" s="9" t="s">
        <v>462</v>
      </c>
      <c r="AA14810" s="9" t="s">
        <v>44</v>
      </c>
      <c r="AB14810" s="9">
        <v>15444261</v>
      </c>
      <c r="AC14810" s="9" t="s">
        <v>15583</v>
      </c>
      <c r="AD14810" s="9" t="s">
        <v>225</v>
      </c>
      <c r="AE14810" s="5">
        <f t="shared" si="484"/>
        <v>0</v>
      </c>
      <c r="AF14810" s="5" t="str">
        <f t="shared" si="485"/>
        <v>katA</v>
      </c>
      <c r="AG14810" s="153"/>
      <c r="AH14810" s="153"/>
      <c r="AI14810" t="s">
        <v>17879</v>
      </c>
      <c r="AJ14810" t="s">
        <v>17878</v>
      </c>
      <c r="AK14810" s="9" t="str">
        <f>VLOOKUP(Y14810,zdroj!D:AJ,33,0)</f>
        <v>katA</v>
      </c>
    </row>
    <row r="14811" spans="8:37" x14ac:dyDescent="0.25">
      <c r="H14811" s="8"/>
      <c r="I14811" s="8"/>
      <c r="N14811" s="23"/>
      <c r="O14811" s="24"/>
      <c r="P14811" s="19"/>
      <c r="Q14811" s="19"/>
      <c r="R14811" s="19"/>
      <c r="U14811" s="27"/>
      <c r="Y14811" s="9" t="s">
        <v>744</v>
      </c>
      <c r="Z14811" s="9" t="s">
        <v>462</v>
      </c>
      <c r="AA14811" s="9" t="s">
        <v>44</v>
      </c>
      <c r="AB14811" s="9">
        <v>15444279</v>
      </c>
      <c r="AC14811" s="9" t="s">
        <v>15584</v>
      </c>
      <c r="AD14811" s="9" t="s">
        <v>225</v>
      </c>
      <c r="AE14811" s="5">
        <f t="shared" si="484"/>
        <v>0</v>
      </c>
      <c r="AF14811" s="5" t="str">
        <f t="shared" si="485"/>
        <v>katA</v>
      </c>
      <c r="AG14811" s="153"/>
      <c r="AH14811" s="153"/>
      <c r="AI14811" t="s">
        <v>201</v>
      </c>
      <c r="AJ14811" t="s">
        <v>17878</v>
      </c>
      <c r="AK14811" s="9" t="str">
        <f>VLOOKUP(Y14811,zdroj!D:AJ,33,0)</f>
        <v>katA</v>
      </c>
    </row>
    <row r="14812" spans="8:37" x14ac:dyDescent="0.25">
      <c r="H14812" s="8"/>
      <c r="I14812" s="8"/>
      <c r="N14812" s="23"/>
      <c r="O14812" s="24"/>
      <c r="P14812" s="19"/>
      <c r="Q14812" s="19"/>
      <c r="R14812" s="19"/>
      <c r="U14812" s="27"/>
      <c r="Y14812" s="9" t="s">
        <v>744</v>
      </c>
      <c r="Z14812" s="9" t="s">
        <v>462</v>
      </c>
      <c r="AA14812" s="9" t="s">
        <v>44</v>
      </c>
      <c r="AB14812" s="9">
        <v>15444287</v>
      </c>
      <c r="AC14812" s="9" t="s">
        <v>15585</v>
      </c>
      <c r="AD14812" s="9" t="s">
        <v>225</v>
      </c>
      <c r="AE14812" s="5">
        <f t="shared" si="484"/>
        <v>0</v>
      </c>
      <c r="AF14812" s="5" t="str">
        <f t="shared" si="485"/>
        <v>katA</v>
      </c>
      <c r="AG14812" s="153"/>
      <c r="AH14812" s="153"/>
      <c r="AI14812" t="s">
        <v>17880</v>
      </c>
      <c r="AJ14812" t="s">
        <v>17878</v>
      </c>
      <c r="AK14812" s="9" t="str">
        <f>VLOOKUP(Y14812,zdroj!D:AJ,33,0)</f>
        <v>katA</v>
      </c>
    </row>
    <row r="14813" spans="8:37" x14ac:dyDescent="0.25">
      <c r="H14813" s="8"/>
      <c r="I14813" s="8"/>
      <c r="N14813" s="23"/>
      <c r="O14813" s="24"/>
      <c r="P14813" s="19"/>
      <c r="Q14813" s="19"/>
      <c r="R14813" s="19"/>
      <c r="U14813" s="27"/>
      <c r="Y14813" s="9" t="s">
        <v>744</v>
      </c>
      <c r="Z14813" s="9" t="s">
        <v>462</v>
      </c>
      <c r="AA14813" s="9" t="s">
        <v>44</v>
      </c>
      <c r="AB14813" s="9">
        <v>15444295</v>
      </c>
      <c r="AC14813" s="9" t="s">
        <v>15586</v>
      </c>
      <c r="AD14813" s="9" t="s">
        <v>225</v>
      </c>
      <c r="AE14813" s="5">
        <f t="shared" si="484"/>
        <v>0</v>
      </c>
      <c r="AF14813" s="5" t="str">
        <f t="shared" si="485"/>
        <v>katA</v>
      </c>
      <c r="AG14813" s="153"/>
      <c r="AH14813" s="153"/>
      <c r="AI14813" t="s">
        <v>201</v>
      </c>
      <c r="AJ14813" t="s">
        <v>17878</v>
      </c>
      <c r="AK14813" s="9" t="str">
        <f>VLOOKUP(Y14813,zdroj!D:AJ,33,0)</f>
        <v>katA</v>
      </c>
    </row>
    <row r="14814" spans="8:37" x14ac:dyDescent="0.25">
      <c r="H14814" s="8"/>
      <c r="I14814" s="8"/>
      <c r="N14814" s="23"/>
      <c r="O14814" s="24"/>
      <c r="P14814" s="19"/>
      <c r="Q14814" s="19"/>
      <c r="R14814" s="19"/>
      <c r="U14814" s="27"/>
      <c r="Y14814" s="9" t="s">
        <v>744</v>
      </c>
      <c r="Z14814" s="9" t="s">
        <v>462</v>
      </c>
      <c r="AA14814" s="9" t="s">
        <v>44</v>
      </c>
      <c r="AB14814" s="9">
        <v>15444309</v>
      </c>
      <c r="AC14814" s="9" t="s">
        <v>15587</v>
      </c>
      <c r="AD14814" s="9" t="s">
        <v>225</v>
      </c>
      <c r="AE14814" s="5">
        <f t="shared" si="484"/>
        <v>0</v>
      </c>
      <c r="AF14814" s="5" t="str">
        <f t="shared" si="485"/>
        <v>katA</v>
      </c>
      <c r="AG14814" s="153"/>
      <c r="AH14814" s="153"/>
      <c r="AI14814" t="s">
        <v>201</v>
      </c>
      <c r="AJ14814" t="s">
        <v>17878</v>
      </c>
      <c r="AK14814" s="9" t="str">
        <f>VLOOKUP(Y14814,zdroj!D:AJ,33,0)</f>
        <v>katA</v>
      </c>
    </row>
    <row r="14815" spans="8:37" x14ac:dyDescent="0.25">
      <c r="H14815" s="8"/>
      <c r="I14815" s="8"/>
      <c r="N14815" s="23"/>
      <c r="O14815" s="24"/>
      <c r="P14815" s="19"/>
      <c r="Q14815" s="19"/>
      <c r="R14815" s="19"/>
      <c r="U14815" s="27"/>
      <c r="Y14815" s="9" t="s">
        <v>744</v>
      </c>
      <c r="Z14815" s="9" t="s">
        <v>462</v>
      </c>
      <c r="AA14815" s="9" t="s">
        <v>44</v>
      </c>
      <c r="AB14815" s="9">
        <v>25769995</v>
      </c>
      <c r="AC14815" s="9" t="s">
        <v>15588</v>
      </c>
      <c r="AD14815" s="9" t="s">
        <v>225</v>
      </c>
      <c r="AE14815" s="5">
        <f t="shared" si="484"/>
        <v>0</v>
      </c>
      <c r="AF14815" s="5" t="str">
        <f t="shared" si="485"/>
        <v>katA</v>
      </c>
      <c r="AG14815" s="153"/>
      <c r="AH14815" s="153"/>
      <c r="AI14815" t="s">
        <v>201</v>
      </c>
      <c r="AJ14815" t="s">
        <v>17878</v>
      </c>
      <c r="AK14815" s="9" t="str">
        <f>VLOOKUP(Y14815,zdroj!D:AJ,33,0)</f>
        <v>katA</v>
      </c>
    </row>
    <row r="14816" spans="8:37" x14ac:dyDescent="0.25">
      <c r="H14816" s="8"/>
      <c r="I14816" s="8"/>
      <c r="N14816" s="23"/>
      <c r="O14816" s="24"/>
      <c r="P14816" s="19"/>
      <c r="Q14816" s="19"/>
      <c r="R14816" s="19"/>
      <c r="U14816" s="27"/>
      <c r="Y14816" s="9" t="s">
        <v>744</v>
      </c>
      <c r="Z14816" s="9" t="s">
        <v>462</v>
      </c>
      <c r="AA14816" s="9" t="s">
        <v>44</v>
      </c>
      <c r="AB14816" s="9">
        <v>15444317</v>
      </c>
      <c r="AC14816" s="9" t="s">
        <v>15589</v>
      </c>
      <c r="AD14816" s="9" t="s">
        <v>225</v>
      </c>
      <c r="AE14816" s="5">
        <f t="shared" si="484"/>
        <v>0</v>
      </c>
      <c r="AF14816" s="5" t="str">
        <f t="shared" si="485"/>
        <v>katA</v>
      </c>
      <c r="AG14816" s="153"/>
      <c r="AH14816" s="153"/>
      <c r="AI14816" t="s">
        <v>201</v>
      </c>
      <c r="AJ14816" t="s">
        <v>17878</v>
      </c>
      <c r="AK14816" s="9" t="str">
        <f>VLOOKUP(Y14816,zdroj!D:AJ,33,0)</f>
        <v>katA</v>
      </c>
    </row>
    <row r="14817" spans="8:37" x14ac:dyDescent="0.25">
      <c r="H14817" s="8"/>
      <c r="I14817" s="8"/>
      <c r="N14817" s="23"/>
      <c r="O14817" s="24"/>
      <c r="P14817" s="19"/>
      <c r="Q14817" s="19"/>
      <c r="R14817" s="19"/>
      <c r="U14817" s="27"/>
      <c r="Y14817" s="9" t="s">
        <v>744</v>
      </c>
      <c r="Z14817" s="9" t="s">
        <v>462</v>
      </c>
      <c r="AA14817" s="9" t="s">
        <v>44</v>
      </c>
      <c r="AB14817" s="9">
        <v>15444325</v>
      </c>
      <c r="AC14817" s="9" t="s">
        <v>15590</v>
      </c>
      <c r="AD14817" s="9" t="s">
        <v>225</v>
      </c>
      <c r="AE14817" s="5">
        <f t="shared" si="484"/>
        <v>0</v>
      </c>
      <c r="AF14817" s="5" t="str">
        <f t="shared" si="485"/>
        <v>katA</v>
      </c>
      <c r="AG14817" s="153"/>
      <c r="AH14817" s="153"/>
      <c r="AI14817" t="s">
        <v>201</v>
      </c>
      <c r="AJ14817" t="s">
        <v>17878</v>
      </c>
      <c r="AK14817" s="9" t="str">
        <f>VLOOKUP(Y14817,zdroj!D:AJ,33,0)</f>
        <v>katA</v>
      </c>
    </row>
    <row r="14818" spans="8:37" x14ac:dyDescent="0.25">
      <c r="H14818" s="8"/>
      <c r="I14818" s="8"/>
      <c r="N14818" s="23"/>
      <c r="O14818" s="24"/>
      <c r="P14818" s="19"/>
      <c r="Q14818" s="19"/>
      <c r="R14818" s="19"/>
      <c r="U14818" s="27"/>
      <c r="Y14818" s="9" t="s">
        <v>744</v>
      </c>
      <c r="Z14818" s="9" t="s">
        <v>462</v>
      </c>
      <c r="AA14818" s="9" t="s">
        <v>44</v>
      </c>
      <c r="AB14818" s="9">
        <v>15444341</v>
      </c>
      <c r="AC14818" s="9" t="s">
        <v>15591</v>
      </c>
      <c r="AD14818" s="9" t="s">
        <v>225</v>
      </c>
      <c r="AE14818" s="5">
        <f t="shared" si="484"/>
        <v>0</v>
      </c>
      <c r="AF14818" s="5" t="str">
        <f t="shared" si="485"/>
        <v>katA</v>
      </c>
      <c r="AG14818" s="153"/>
      <c r="AH14818" s="153"/>
      <c r="AI14818" t="s">
        <v>201</v>
      </c>
      <c r="AJ14818" t="s">
        <v>17878</v>
      </c>
      <c r="AK14818" s="9" t="str">
        <f>VLOOKUP(Y14818,zdroj!D:AJ,33,0)</f>
        <v>katA</v>
      </c>
    </row>
    <row r="14819" spans="8:37" x14ac:dyDescent="0.25">
      <c r="H14819" s="8"/>
      <c r="I14819" s="8"/>
      <c r="N14819" s="23"/>
      <c r="O14819" s="24"/>
      <c r="P14819" s="19"/>
      <c r="Q14819" s="19"/>
      <c r="R14819" s="19"/>
      <c r="U14819" s="27"/>
      <c r="Y14819" s="9" t="s">
        <v>744</v>
      </c>
      <c r="Z14819" s="9" t="s">
        <v>462</v>
      </c>
      <c r="AA14819" s="9" t="s">
        <v>44</v>
      </c>
      <c r="AB14819" s="9">
        <v>74311069</v>
      </c>
      <c r="AC14819" s="9" t="s">
        <v>15592</v>
      </c>
      <c r="AD14819" s="9" t="s">
        <v>225</v>
      </c>
      <c r="AE14819" s="5">
        <f t="shared" si="484"/>
        <v>0</v>
      </c>
      <c r="AF14819" s="5" t="str">
        <f t="shared" si="485"/>
        <v>katA</v>
      </c>
      <c r="AG14819" s="153"/>
      <c r="AH14819" s="153"/>
      <c r="AI14819" t="s">
        <v>17880</v>
      </c>
      <c r="AJ14819" t="s">
        <v>17878</v>
      </c>
      <c r="AK14819" s="9" t="str">
        <f>VLOOKUP(Y14819,zdroj!D:AJ,33,0)</f>
        <v>katA</v>
      </c>
    </row>
    <row r="14820" spans="8:37" x14ac:dyDescent="0.25">
      <c r="H14820" s="8"/>
      <c r="I14820" s="8"/>
      <c r="N14820" s="23"/>
      <c r="O14820" s="24"/>
      <c r="P14820" s="19"/>
      <c r="Q14820" s="19"/>
      <c r="R14820" s="19"/>
      <c r="U14820" s="27"/>
      <c r="Y14820" s="9" t="s">
        <v>744</v>
      </c>
      <c r="Z14820" s="9" t="s">
        <v>462</v>
      </c>
      <c r="AA14820" s="9" t="s">
        <v>44</v>
      </c>
      <c r="AB14820" s="9">
        <v>75304830</v>
      </c>
      <c r="AC14820" s="9" t="s">
        <v>15593</v>
      </c>
      <c r="AD14820" s="9" t="s">
        <v>225</v>
      </c>
      <c r="AE14820" s="5">
        <f t="shared" si="484"/>
        <v>0</v>
      </c>
      <c r="AF14820" s="5" t="str">
        <f t="shared" si="485"/>
        <v>katA</v>
      </c>
      <c r="AG14820" s="153"/>
      <c r="AH14820" s="153"/>
      <c r="AI14820" t="s">
        <v>229</v>
      </c>
      <c r="AJ14820" t="s">
        <v>17878</v>
      </c>
      <c r="AK14820" s="9" t="str">
        <f>VLOOKUP(Y14820,zdroj!D:AJ,33,0)</f>
        <v>katA</v>
      </c>
    </row>
    <row r="14821" spans="8:37" x14ac:dyDescent="0.25">
      <c r="H14821" s="8"/>
      <c r="I14821" s="8"/>
      <c r="N14821" s="23"/>
      <c r="O14821" s="24"/>
      <c r="P14821" s="19"/>
      <c r="Q14821" s="19"/>
      <c r="R14821" s="19"/>
      <c r="U14821" s="27"/>
      <c r="Y14821" s="9" t="s">
        <v>744</v>
      </c>
      <c r="Z14821" s="9" t="s">
        <v>462</v>
      </c>
      <c r="AA14821" s="9" t="s">
        <v>44</v>
      </c>
      <c r="AB14821" s="9">
        <v>15444554</v>
      </c>
      <c r="AC14821" s="9" t="s">
        <v>15594</v>
      </c>
      <c r="AD14821" s="9" t="s">
        <v>225</v>
      </c>
      <c r="AE14821" s="5">
        <f t="shared" si="484"/>
        <v>0</v>
      </c>
      <c r="AF14821" s="5" t="str">
        <f t="shared" si="485"/>
        <v>katA</v>
      </c>
      <c r="AG14821" s="153"/>
      <c r="AH14821" s="153"/>
      <c r="AI14821" t="s">
        <v>201</v>
      </c>
      <c r="AJ14821" t="s">
        <v>17878</v>
      </c>
      <c r="AK14821" s="9" t="str">
        <f>VLOOKUP(Y14821,zdroj!D:AJ,33,0)</f>
        <v>katA</v>
      </c>
    </row>
    <row r="14822" spans="8:37" x14ac:dyDescent="0.25">
      <c r="H14822" s="8"/>
      <c r="I14822" s="8"/>
      <c r="N14822" s="23"/>
      <c r="O14822" s="24"/>
      <c r="P14822" s="19"/>
      <c r="Q14822" s="19"/>
      <c r="R14822" s="19"/>
      <c r="U14822" s="27"/>
      <c r="Y14822" s="9" t="s">
        <v>744</v>
      </c>
      <c r="Z14822" s="9" t="s">
        <v>462</v>
      </c>
      <c r="AA14822" s="9" t="s">
        <v>44</v>
      </c>
      <c r="AB14822" s="9">
        <v>15444571</v>
      </c>
      <c r="AC14822" s="9" t="s">
        <v>15595</v>
      </c>
      <c r="AD14822" s="9" t="s">
        <v>225</v>
      </c>
      <c r="AE14822" s="5">
        <f t="shared" si="484"/>
        <v>0</v>
      </c>
      <c r="AF14822" s="5" t="str">
        <f t="shared" si="485"/>
        <v>katA</v>
      </c>
      <c r="AG14822" s="153"/>
      <c r="AH14822" s="153"/>
      <c r="AI14822" t="s">
        <v>201</v>
      </c>
      <c r="AJ14822" t="s">
        <v>17878</v>
      </c>
      <c r="AK14822" s="9" t="str">
        <f>VLOOKUP(Y14822,zdroj!D:AJ,33,0)</f>
        <v>katA</v>
      </c>
    </row>
    <row r="14823" spans="8:37" x14ac:dyDescent="0.25">
      <c r="H14823" s="8"/>
      <c r="I14823" s="8"/>
      <c r="N14823" s="23"/>
      <c r="O14823" s="24"/>
      <c r="P14823" s="19"/>
      <c r="Q14823" s="19"/>
      <c r="R14823" s="19"/>
      <c r="U14823" s="27"/>
      <c r="Y14823" s="9" t="s">
        <v>744</v>
      </c>
      <c r="Z14823" s="9" t="s">
        <v>462</v>
      </c>
      <c r="AA14823" s="9" t="s">
        <v>44</v>
      </c>
      <c r="AB14823" s="9">
        <v>81248148</v>
      </c>
      <c r="AC14823" s="9" t="s">
        <v>15596</v>
      </c>
      <c r="AD14823" s="9" t="s">
        <v>225</v>
      </c>
      <c r="AE14823" s="5">
        <f t="shared" si="484"/>
        <v>0</v>
      </c>
      <c r="AF14823" s="5" t="str">
        <f t="shared" si="485"/>
        <v>katA</v>
      </c>
      <c r="AG14823" s="153"/>
      <c r="AH14823" s="153"/>
      <c r="AI14823" t="s">
        <v>201</v>
      </c>
      <c r="AJ14823" t="s">
        <v>17878</v>
      </c>
      <c r="AK14823" s="9" t="str">
        <f>VLOOKUP(Y14823,zdroj!D:AJ,33,0)</f>
        <v>katA</v>
      </c>
    </row>
    <row r="14824" spans="8:37" x14ac:dyDescent="0.25">
      <c r="H14824" s="8"/>
      <c r="I14824" s="8"/>
      <c r="N14824" s="23"/>
      <c r="O14824" s="24"/>
      <c r="P14824" s="19"/>
      <c r="Q14824" s="19"/>
      <c r="R14824" s="19"/>
      <c r="U14824" s="27"/>
      <c r="Y14824" s="9" t="s">
        <v>744</v>
      </c>
      <c r="Z14824" s="9" t="s">
        <v>462</v>
      </c>
      <c r="AA14824" s="9" t="s">
        <v>44</v>
      </c>
      <c r="AB14824" s="9">
        <v>83161252</v>
      </c>
      <c r="AC14824" s="9" t="s">
        <v>15597</v>
      </c>
      <c r="AD14824" s="9" t="s">
        <v>225</v>
      </c>
      <c r="AE14824" s="5">
        <f t="shared" si="484"/>
        <v>0</v>
      </c>
      <c r="AF14824" s="5" t="str">
        <f t="shared" si="485"/>
        <v>katA</v>
      </c>
      <c r="AG14824" s="153"/>
      <c r="AH14824" s="153"/>
      <c r="AI14824" t="s">
        <v>201</v>
      </c>
      <c r="AJ14824" t="s">
        <v>17878</v>
      </c>
      <c r="AK14824" s="9" t="str">
        <f>VLOOKUP(Y14824,zdroj!D:AJ,33,0)</f>
        <v>katA</v>
      </c>
    </row>
    <row r="14825" spans="8:37" x14ac:dyDescent="0.25">
      <c r="H14825" s="8"/>
      <c r="I14825" s="8"/>
      <c r="N14825" s="23"/>
      <c r="O14825" s="24"/>
      <c r="P14825" s="19"/>
      <c r="Q14825" s="19"/>
      <c r="R14825" s="19"/>
      <c r="U14825" s="27"/>
      <c r="Y14825" s="9" t="s">
        <v>746</v>
      </c>
      <c r="Z14825" s="9" t="s">
        <v>462</v>
      </c>
      <c r="AA14825" s="9" t="s">
        <v>237</v>
      </c>
      <c r="AB14825" s="9">
        <v>21689938</v>
      </c>
      <c r="AC14825" s="9" t="s">
        <v>15598</v>
      </c>
      <c r="AD14825" s="9" t="s">
        <v>225</v>
      </c>
      <c r="AE14825" s="5">
        <f t="shared" si="484"/>
        <v>0</v>
      </c>
      <c r="AF14825" s="5" t="str">
        <f t="shared" si="485"/>
        <v>katA</v>
      </c>
      <c r="AG14825" s="153"/>
      <c r="AH14825" s="153"/>
      <c r="AI14825" t="s">
        <v>201</v>
      </c>
      <c r="AJ14825" t="s">
        <v>17878</v>
      </c>
      <c r="AK14825" s="9" t="str">
        <f>VLOOKUP(Y14825,zdroj!D:AJ,33,0)</f>
        <v>katA</v>
      </c>
    </row>
    <row r="14826" spans="8:37" x14ac:dyDescent="0.25">
      <c r="H14826" s="8"/>
      <c r="I14826" s="8"/>
      <c r="N14826" s="23"/>
      <c r="O14826" s="24"/>
      <c r="P14826" s="19"/>
      <c r="Q14826" s="19"/>
      <c r="R14826" s="19"/>
      <c r="U14826" s="27"/>
      <c r="Y14826" s="9" t="s">
        <v>746</v>
      </c>
      <c r="Z14826" s="9" t="s">
        <v>462</v>
      </c>
      <c r="AA14826" s="9" t="s">
        <v>237</v>
      </c>
      <c r="AB14826" s="9">
        <v>21689946</v>
      </c>
      <c r="AC14826" s="9" t="s">
        <v>15599</v>
      </c>
      <c r="AD14826" s="9" t="s">
        <v>225</v>
      </c>
      <c r="AE14826" s="5">
        <f t="shared" si="484"/>
        <v>0</v>
      </c>
      <c r="AF14826" s="5" t="str">
        <f t="shared" si="485"/>
        <v>katA</v>
      </c>
      <c r="AG14826" s="153"/>
      <c r="AH14826" s="153"/>
      <c r="AI14826" t="s">
        <v>201</v>
      </c>
      <c r="AJ14826" t="s">
        <v>17878</v>
      </c>
      <c r="AK14826" s="9" t="str">
        <f>VLOOKUP(Y14826,zdroj!D:AJ,33,0)</f>
        <v>katA</v>
      </c>
    </row>
    <row r="14827" spans="8:37" x14ac:dyDescent="0.25">
      <c r="H14827" s="8"/>
      <c r="I14827" s="8"/>
      <c r="N14827" s="23"/>
      <c r="O14827" s="24"/>
      <c r="P14827" s="19"/>
      <c r="Q14827" s="19"/>
      <c r="R14827" s="19"/>
      <c r="U14827" s="27"/>
      <c r="Y14827" s="9" t="s">
        <v>746</v>
      </c>
      <c r="Z14827" s="9" t="s">
        <v>462</v>
      </c>
      <c r="AA14827" s="9" t="s">
        <v>237</v>
      </c>
      <c r="AB14827" s="9">
        <v>21689954</v>
      </c>
      <c r="AC14827" s="9" t="s">
        <v>15600</v>
      </c>
      <c r="AD14827" s="9" t="s">
        <v>225</v>
      </c>
      <c r="AE14827" s="5">
        <f t="shared" si="484"/>
        <v>0</v>
      </c>
      <c r="AF14827" s="5" t="str">
        <f t="shared" si="485"/>
        <v>katA</v>
      </c>
      <c r="AG14827" s="153"/>
      <c r="AH14827" s="153"/>
      <c r="AI14827" t="s">
        <v>201</v>
      </c>
      <c r="AJ14827" t="s">
        <v>17878</v>
      </c>
      <c r="AK14827" s="9" t="str">
        <f>VLOOKUP(Y14827,zdroj!D:AJ,33,0)</f>
        <v>katA</v>
      </c>
    </row>
    <row r="14828" spans="8:37" x14ac:dyDescent="0.25">
      <c r="H14828" s="8"/>
      <c r="I14828" s="8"/>
      <c r="N14828" s="23"/>
      <c r="O14828" s="24"/>
      <c r="P14828" s="19"/>
      <c r="Q14828" s="19"/>
      <c r="R14828" s="19"/>
      <c r="U14828" s="27"/>
      <c r="Y14828" s="9" t="s">
        <v>746</v>
      </c>
      <c r="Z14828" s="9" t="s">
        <v>462</v>
      </c>
      <c r="AA14828" s="9" t="s">
        <v>237</v>
      </c>
      <c r="AB14828" s="9">
        <v>21689962</v>
      </c>
      <c r="AC14828" s="9" t="s">
        <v>15601</v>
      </c>
      <c r="AD14828" s="9" t="s">
        <v>225</v>
      </c>
      <c r="AE14828" s="5">
        <f t="shared" si="484"/>
        <v>0</v>
      </c>
      <c r="AF14828" s="5" t="str">
        <f t="shared" si="485"/>
        <v>katA</v>
      </c>
      <c r="AG14828" s="153"/>
      <c r="AH14828" s="153"/>
      <c r="AI14828" t="s">
        <v>201</v>
      </c>
      <c r="AJ14828" t="s">
        <v>17878</v>
      </c>
      <c r="AK14828" s="9" t="str">
        <f>VLOOKUP(Y14828,zdroj!D:AJ,33,0)</f>
        <v>katA</v>
      </c>
    </row>
    <row r="14829" spans="8:37" x14ac:dyDescent="0.25">
      <c r="H14829" s="8"/>
      <c r="I14829" s="8"/>
      <c r="N14829" s="23"/>
      <c r="O14829" s="24"/>
      <c r="P14829" s="19"/>
      <c r="Q14829" s="19"/>
      <c r="R14829" s="19"/>
      <c r="U14829" s="27"/>
      <c r="Y14829" s="9" t="s">
        <v>746</v>
      </c>
      <c r="Z14829" s="9" t="s">
        <v>462</v>
      </c>
      <c r="AA14829" s="9" t="s">
        <v>237</v>
      </c>
      <c r="AB14829" s="9">
        <v>21689971</v>
      </c>
      <c r="AC14829" s="9" t="s">
        <v>15602</v>
      </c>
      <c r="AD14829" s="9" t="s">
        <v>225</v>
      </c>
      <c r="AE14829" s="5">
        <f t="shared" si="484"/>
        <v>0</v>
      </c>
      <c r="AF14829" s="5" t="str">
        <f t="shared" si="485"/>
        <v>katA</v>
      </c>
      <c r="AG14829" s="153"/>
      <c r="AH14829" s="153"/>
      <c r="AI14829" t="s">
        <v>201</v>
      </c>
      <c r="AJ14829" t="s">
        <v>17878</v>
      </c>
      <c r="AK14829" s="9" t="str">
        <f>VLOOKUP(Y14829,zdroj!D:AJ,33,0)</f>
        <v>katA</v>
      </c>
    </row>
    <row r="14830" spans="8:37" x14ac:dyDescent="0.25">
      <c r="H14830" s="8"/>
      <c r="I14830" s="8"/>
      <c r="N14830" s="23"/>
      <c r="O14830" s="24"/>
      <c r="P14830" s="19"/>
      <c r="Q14830" s="19"/>
      <c r="R14830" s="19"/>
      <c r="U14830" s="27"/>
      <c r="Y14830" s="9" t="s">
        <v>746</v>
      </c>
      <c r="Z14830" s="9" t="s">
        <v>462</v>
      </c>
      <c r="AA14830" s="9" t="s">
        <v>237</v>
      </c>
      <c r="AB14830" s="9">
        <v>21689989</v>
      </c>
      <c r="AC14830" s="9" t="s">
        <v>15603</v>
      </c>
      <c r="AD14830" s="9" t="s">
        <v>231</v>
      </c>
      <c r="AE14830" s="5">
        <f t="shared" si="484"/>
        <v>0</v>
      </c>
      <c r="AF14830" s="5" t="str">
        <f t="shared" si="485"/>
        <v>katB</v>
      </c>
      <c r="AG14830" s="153"/>
      <c r="AH14830" s="153"/>
      <c r="AI14830" t="s">
        <v>201</v>
      </c>
      <c r="AJ14830" t="s">
        <v>17878</v>
      </c>
      <c r="AK14830" s="9" t="str">
        <f>VLOOKUP(Y14830,zdroj!D:AJ,33,0)</f>
        <v>katA</v>
      </c>
    </row>
    <row r="14831" spans="8:37" x14ac:dyDescent="0.25">
      <c r="H14831" s="8"/>
      <c r="I14831" s="8"/>
      <c r="N14831" s="23"/>
      <c r="O14831" s="24"/>
      <c r="P14831" s="19"/>
      <c r="Q14831" s="19"/>
      <c r="R14831" s="19"/>
      <c r="U14831" s="27"/>
      <c r="Y14831" s="9" t="s">
        <v>746</v>
      </c>
      <c r="Z14831" s="9" t="s">
        <v>462</v>
      </c>
      <c r="AA14831" s="9" t="s">
        <v>237</v>
      </c>
      <c r="AB14831" s="9">
        <v>21689997</v>
      </c>
      <c r="AC14831" s="9" t="s">
        <v>15604</v>
      </c>
      <c r="AD14831" s="9" t="s">
        <v>225</v>
      </c>
      <c r="AE14831" s="5">
        <f t="shared" si="484"/>
        <v>0</v>
      </c>
      <c r="AF14831" s="5" t="str">
        <f t="shared" si="485"/>
        <v>katA</v>
      </c>
      <c r="AG14831" s="153"/>
      <c r="AH14831" s="153"/>
      <c r="AI14831" t="s">
        <v>201</v>
      </c>
      <c r="AJ14831" t="s">
        <v>17878</v>
      </c>
      <c r="AK14831" s="9" t="str">
        <f>VLOOKUP(Y14831,zdroj!D:AJ,33,0)</f>
        <v>katA</v>
      </c>
    </row>
    <row r="14832" spans="8:37" x14ac:dyDescent="0.25">
      <c r="H14832" s="8"/>
      <c r="I14832" s="8"/>
      <c r="N14832" s="23"/>
      <c r="O14832" s="24"/>
      <c r="P14832" s="19"/>
      <c r="Q14832" s="19"/>
      <c r="R14832" s="19"/>
      <c r="U14832" s="27"/>
      <c r="Y14832" s="9" t="s">
        <v>746</v>
      </c>
      <c r="Z14832" s="9" t="s">
        <v>462</v>
      </c>
      <c r="AA14832" s="9" t="s">
        <v>237</v>
      </c>
      <c r="AB14832" s="9">
        <v>21690006</v>
      </c>
      <c r="AC14832" s="9" t="s">
        <v>15605</v>
      </c>
      <c r="AD14832" s="9" t="s">
        <v>225</v>
      </c>
      <c r="AE14832" s="5">
        <f t="shared" si="484"/>
        <v>0</v>
      </c>
      <c r="AF14832" s="5" t="str">
        <f t="shared" si="485"/>
        <v>katA</v>
      </c>
      <c r="AG14832" s="153"/>
      <c r="AH14832" s="153"/>
      <c r="AI14832" t="s">
        <v>201</v>
      </c>
      <c r="AJ14832" t="s">
        <v>17878</v>
      </c>
      <c r="AK14832" s="9" t="str">
        <f>VLOOKUP(Y14832,zdroj!D:AJ,33,0)</f>
        <v>katA</v>
      </c>
    </row>
    <row r="14833" spans="8:37" x14ac:dyDescent="0.25">
      <c r="H14833" s="8"/>
      <c r="I14833" s="8"/>
      <c r="N14833" s="23"/>
      <c r="O14833" s="24"/>
      <c r="P14833" s="19"/>
      <c r="Q14833" s="19"/>
      <c r="R14833" s="19"/>
      <c r="U14833" s="27"/>
      <c r="Y14833" s="9" t="s">
        <v>746</v>
      </c>
      <c r="Z14833" s="9" t="s">
        <v>462</v>
      </c>
      <c r="AA14833" s="9" t="s">
        <v>237</v>
      </c>
      <c r="AB14833" s="9">
        <v>21690014</v>
      </c>
      <c r="AC14833" s="9" t="s">
        <v>15606</v>
      </c>
      <c r="AD14833" s="9" t="s">
        <v>225</v>
      </c>
      <c r="AE14833" s="5">
        <f t="shared" si="484"/>
        <v>0</v>
      </c>
      <c r="AF14833" s="5" t="str">
        <f t="shared" si="485"/>
        <v>katA</v>
      </c>
      <c r="AG14833" s="153"/>
      <c r="AH14833" s="153"/>
      <c r="AI14833" t="s">
        <v>201</v>
      </c>
      <c r="AJ14833" t="s">
        <v>17878</v>
      </c>
      <c r="AK14833" s="9" t="str">
        <f>VLOOKUP(Y14833,zdroj!D:AJ,33,0)</f>
        <v>katA</v>
      </c>
    </row>
    <row r="14834" spans="8:37" x14ac:dyDescent="0.25">
      <c r="H14834" s="8"/>
      <c r="I14834" s="8"/>
      <c r="N14834" s="23"/>
      <c r="O14834" s="24"/>
      <c r="P14834" s="19"/>
      <c r="Q14834" s="19"/>
      <c r="R14834" s="19"/>
      <c r="U14834" s="27"/>
      <c r="Y14834" s="9" t="s">
        <v>746</v>
      </c>
      <c r="Z14834" s="9" t="s">
        <v>462</v>
      </c>
      <c r="AA14834" s="9" t="s">
        <v>237</v>
      </c>
      <c r="AB14834" s="9">
        <v>21690022</v>
      </c>
      <c r="AC14834" s="9" t="s">
        <v>15607</v>
      </c>
      <c r="AD14834" s="9" t="s">
        <v>225</v>
      </c>
      <c r="AE14834" s="5">
        <f t="shared" si="484"/>
        <v>0</v>
      </c>
      <c r="AF14834" s="5" t="str">
        <f t="shared" si="485"/>
        <v>katA</v>
      </c>
      <c r="AG14834" s="153"/>
      <c r="AH14834" s="153"/>
      <c r="AI14834" t="s">
        <v>201</v>
      </c>
      <c r="AJ14834" t="s">
        <v>17878</v>
      </c>
      <c r="AK14834" s="9" t="str">
        <f>VLOOKUP(Y14834,zdroj!D:AJ,33,0)</f>
        <v>katA</v>
      </c>
    </row>
    <row r="14835" spans="8:37" x14ac:dyDescent="0.25">
      <c r="H14835" s="8"/>
      <c r="I14835" s="8"/>
      <c r="N14835" s="23"/>
      <c r="O14835" s="24"/>
      <c r="P14835" s="19"/>
      <c r="Q14835" s="19"/>
      <c r="R14835" s="19"/>
      <c r="U14835" s="27"/>
      <c r="Y14835" s="9" t="s">
        <v>746</v>
      </c>
      <c r="Z14835" s="9" t="s">
        <v>462</v>
      </c>
      <c r="AA14835" s="9" t="s">
        <v>237</v>
      </c>
      <c r="AB14835" s="9">
        <v>21690031</v>
      </c>
      <c r="AC14835" s="9" t="s">
        <v>15608</v>
      </c>
      <c r="AD14835" s="9" t="s">
        <v>225</v>
      </c>
      <c r="AE14835" s="5">
        <f t="shared" si="484"/>
        <v>0</v>
      </c>
      <c r="AF14835" s="5" t="str">
        <f t="shared" si="485"/>
        <v>katA</v>
      </c>
      <c r="AG14835" s="153"/>
      <c r="AH14835" s="153"/>
      <c r="AI14835" t="s">
        <v>201</v>
      </c>
      <c r="AJ14835" t="s">
        <v>17878</v>
      </c>
      <c r="AK14835" s="9" t="str">
        <f>VLOOKUP(Y14835,zdroj!D:AJ,33,0)</f>
        <v>katA</v>
      </c>
    </row>
    <row r="14836" spans="8:37" x14ac:dyDescent="0.25">
      <c r="H14836" s="8"/>
      <c r="I14836" s="8"/>
      <c r="N14836" s="23"/>
      <c r="O14836" s="24"/>
      <c r="P14836" s="19"/>
      <c r="Q14836" s="19"/>
      <c r="R14836" s="19"/>
      <c r="U14836" s="27"/>
      <c r="Y14836" s="9" t="s">
        <v>746</v>
      </c>
      <c r="Z14836" s="9" t="s">
        <v>462</v>
      </c>
      <c r="AA14836" s="9" t="s">
        <v>237</v>
      </c>
      <c r="AB14836" s="9">
        <v>21690049</v>
      </c>
      <c r="AC14836" s="9" t="s">
        <v>15609</v>
      </c>
      <c r="AD14836" s="9" t="s">
        <v>225</v>
      </c>
      <c r="AE14836" s="5">
        <f t="shared" si="484"/>
        <v>0</v>
      </c>
      <c r="AF14836" s="5" t="str">
        <f t="shared" si="485"/>
        <v>katA</v>
      </c>
      <c r="AG14836" s="153"/>
      <c r="AH14836" s="153"/>
      <c r="AI14836" t="s">
        <v>201</v>
      </c>
      <c r="AJ14836" t="s">
        <v>17878</v>
      </c>
      <c r="AK14836" s="9" t="str">
        <f>VLOOKUP(Y14836,zdroj!D:AJ,33,0)</f>
        <v>katA</v>
      </c>
    </row>
    <row r="14837" spans="8:37" x14ac:dyDescent="0.25">
      <c r="H14837" s="8"/>
      <c r="I14837" s="8"/>
      <c r="N14837" s="23"/>
      <c r="O14837" s="24"/>
      <c r="P14837" s="19"/>
      <c r="Q14837" s="19"/>
      <c r="R14837" s="19"/>
      <c r="U14837" s="27"/>
      <c r="Y14837" s="9" t="s">
        <v>747</v>
      </c>
      <c r="Z14837" s="9" t="s">
        <v>462</v>
      </c>
      <c r="AA14837" s="9" t="s">
        <v>237</v>
      </c>
      <c r="AB14837" s="9">
        <v>21690065</v>
      </c>
      <c r="AC14837" s="9" t="s">
        <v>15610</v>
      </c>
      <c r="AD14837" s="9" t="s">
        <v>225</v>
      </c>
      <c r="AE14837" s="5">
        <f t="shared" si="484"/>
        <v>0</v>
      </c>
      <c r="AF14837" s="5" t="str">
        <f t="shared" si="485"/>
        <v>katA</v>
      </c>
      <c r="AG14837" s="153"/>
      <c r="AH14837" s="153"/>
      <c r="AI14837" t="s">
        <v>201</v>
      </c>
      <c r="AJ14837" t="s">
        <v>17878</v>
      </c>
      <c r="AK14837" s="9" t="str">
        <f>VLOOKUP(Y14837,zdroj!D:AJ,33,0)</f>
        <v>katA</v>
      </c>
    </row>
    <row r="14838" spans="8:37" x14ac:dyDescent="0.25">
      <c r="H14838" s="8"/>
      <c r="I14838" s="8"/>
      <c r="N14838" s="23"/>
      <c r="O14838" s="24"/>
      <c r="P14838" s="19"/>
      <c r="Q14838" s="19"/>
      <c r="R14838" s="19"/>
      <c r="U14838" s="27"/>
      <c r="Y14838" s="9" t="s">
        <v>747</v>
      </c>
      <c r="Z14838" s="9" t="s">
        <v>462</v>
      </c>
      <c r="AA14838" s="9" t="s">
        <v>237</v>
      </c>
      <c r="AB14838" s="9">
        <v>21690073</v>
      </c>
      <c r="AC14838" s="9" t="s">
        <v>15611</v>
      </c>
      <c r="AD14838" s="9" t="s">
        <v>231</v>
      </c>
      <c r="AE14838" s="5">
        <f t="shared" si="484"/>
        <v>0</v>
      </c>
      <c r="AF14838" s="5" t="str">
        <f t="shared" si="485"/>
        <v>katB</v>
      </c>
      <c r="AG14838" s="153"/>
      <c r="AH14838" s="153"/>
      <c r="AI14838" t="s">
        <v>201</v>
      </c>
      <c r="AJ14838" t="s">
        <v>17878</v>
      </c>
      <c r="AK14838" s="9" t="str">
        <f>VLOOKUP(Y14838,zdroj!D:AJ,33,0)</f>
        <v>katA</v>
      </c>
    </row>
    <row r="14839" spans="8:37" x14ac:dyDescent="0.25">
      <c r="H14839" s="8"/>
      <c r="I14839" s="8"/>
      <c r="N14839" s="23"/>
      <c r="O14839" s="24"/>
      <c r="P14839" s="19"/>
      <c r="Q14839" s="19"/>
      <c r="R14839" s="19"/>
      <c r="U14839" s="27"/>
      <c r="Y14839" s="9" t="s">
        <v>747</v>
      </c>
      <c r="Z14839" s="9" t="s">
        <v>462</v>
      </c>
      <c r="AA14839" s="9" t="s">
        <v>237</v>
      </c>
      <c r="AB14839" s="9">
        <v>21690081</v>
      </c>
      <c r="AC14839" s="9" t="s">
        <v>15612</v>
      </c>
      <c r="AD14839" s="9" t="s">
        <v>225</v>
      </c>
      <c r="AE14839" s="5">
        <f t="shared" si="484"/>
        <v>0</v>
      </c>
      <c r="AF14839" s="5" t="str">
        <f t="shared" si="485"/>
        <v>katA</v>
      </c>
      <c r="AG14839" s="153"/>
      <c r="AH14839" s="153"/>
      <c r="AI14839" t="s">
        <v>201</v>
      </c>
      <c r="AJ14839" t="s">
        <v>17878</v>
      </c>
      <c r="AK14839" s="9" t="str">
        <f>VLOOKUP(Y14839,zdroj!D:AJ,33,0)</f>
        <v>katA</v>
      </c>
    </row>
    <row r="14840" spans="8:37" x14ac:dyDescent="0.25">
      <c r="H14840" s="8"/>
      <c r="I14840" s="8"/>
      <c r="N14840" s="23"/>
      <c r="O14840" s="24"/>
      <c r="P14840" s="19"/>
      <c r="Q14840" s="19"/>
      <c r="R14840" s="19"/>
      <c r="U14840" s="27"/>
      <c r="Y14840" s="9" t="s">
        <v>747</v>
      </c>
      <c r="Z14840" s="9" t="s">
        <v>462</v>
      </c>
      <c r="AA14840" s="9" t="s">
        <v>237</v>
      </c>
      <c r="AB14840" s="9">
        <v>21690090</v>
      </c>
      <c r="AC14840" s="9" t="s">
        <v>15613</v>
      </c>
      <c r="AD14840" s="9" t="s">
        <v>231</v>
      </c>
      <c r="AE14840" s="5">
        <f t="shared" si="484"/>
        <v>0</v>
      </c>
      <c r="AF14840" s="5" t="str">
        <f t="shared" si="485"/>
        <v>katB</v>
      </c>
      <c r="AG14840" s="153"/>
      <c r="AH14840" s="153"/>
      <c r="AI14840" t="s">
        <v>201</v>
      </c>
      <c r="AJ14840" t="s">
        <v>17878</v>
      </c>
      <c r="AK14840" s="9" t="str">
        <f>VLOOKUP(Y14840,zdroj!D:AJ,33,0)</f>
        <v>katA</v>
      </c>
    </row>
    <row r="14841" spans="8:37" x14ac:dyDescent="0.25">
      <c r="H14841" s="8"/>
      <c r="I14841" s="8"/>
      <c r="N14841" s="23"/>
      <c r="O14841" s="24"/>
      <c r="P14841" s="19"/>
      <c r="Q14841" s="19"/>
      <c r="R14841" s="19"/>
      <c r="U14841" s="27"/>
      <c r="Y14841" s="9" t="s">
        <v>747</v>
      </c>
      <c r="Z14841" s="9" t="s">
        <v>462</v>
      </c>
      <c r="AA14841" s="9" t="s">
        <v>237</v>
      </c>
      <c r="AB14841" s="9">
        <v>21690103</v>
      </c>
      <c r="AC14841" s="9" t="s">
        <v>15614</v>
      </c>
      <c r="AD14841" s="9" t="s">
        <v>225</v>
      </c>
      <c r="AE14841" s="5">
        <f t="shared" si="484"/>
        <v>0</v>
      </c>
      <c r="AF14841" s="5" t="str">
        <f t="shared" si="485"/>
        <v>katA</v>
      </c>
      <c r="AG14841" s="153"/>
      <c r="AH14841" s="153"/>
      <c r="AI14841" t="s">
        <v>201</v>
      </c>
      <c r="AJ14841" t="s">
        <v>17878</v>
      </c>
      <c r="AK14841" s="9" t="str">
        <f>VLOOKUP(Y14841,zdroj!D:AJ,33,0)</f>
        <v>katA</v>
      </c>
    </row>
    <row r="14842" spans="8:37" x14ac:dyDescent="0.25">
      <c r="H14842" s="8"/>
      <c r="I14842" s="8"/>
      <c r="N14842" s="23"/>
      <c r="O14842" s="24"/>
      <c r="P14842" s="19"/>
      <c r="Q14842" s="19"/>
      <c r="R14842" s="19"/>
      <c r="U14842" s="27"/>
      <c r="Y14842" s="9" t="s">
        <v>747</v>
      </c>
      <c r="Z14842" s="9" t="s">
        <v>462</v>
      </c>
      <c r="AA14842" s="9" t="s">
        <v>237</v>
      </c>
      <c r="AB14842" s="9">
        <v>21690111</v>
      </c>
      <c r="AC14842" s="9" t="s">
        <v>15615</v>
      </c>
      <c r="AD14842" s="9" t="s">
        <v>225</v>
      </c>
      <c r="AE14842" s="5">
        <f t="shared" si="484"/>
        <v>0</v>
      </c>
      <c r="AF14842" s="5" t="str">
        <f t="shared" si="485"/>
        <v>katA</v>
      </c>
      <c r="AG14842" s="153"/>
      <c r="AH14842" s="153"/>
      <c r="AI14842" t="s">
        <v>201</v>
      </c>
      <c r="AJ14842" t="s">
        <v>17878</v>
      </c>
      <c r="AK14842" s="9" t="str">
        <f>VLOOKUP(Y14842,zdroj!D:AJ,33,0)</f>
        <v>katA</v>
      </c>
    </row>
    <row r="14843" spans="8:37" x14ac:dyDescent="0.25">
      <c r="H14843" s="8"/>
      <c r="I14843" s="8"/>
      <c r="N14843" s="23"/>
      <c r="O14843" s="24"/>
      <c r="P14843" s="19"/>
      <c r="Q14843" s="19"/>
      <c r="R14843" s="19"/>
      <c r="U14843" s="27"/>
      <c r="Y14843" s="9" t="s">
        <v>747</v>
      </c>
      <c r="Z14843" s="9" t="s">
        <v>462</v>
      </c>
      <c r="AA14843" s="9" t="s">
        <v>237</v>
      </c>
      <c r="AB14843" s="9">
        <v>21690120</v>
      </c>
      <c r="AC14843" s="9" t="s">
        <v>15616</v>
      </c>
      <c r="AD14843" s="9" t="s">
        <v>225</v>
      </c>
      <c r="AE14843" s="5">
        <f t="shared" si="484"/>
        <v>0</v>
      </c>
      <c r="AF14843" s="5" t="str">
        <f t="shared" si="485"/>
        <v>katA</v>
      </c>
      <c r="AG14843" s="153"/>
      <c r="AH14843" s="153"/>
      <c r="AI14843" t="s">
        <v>201</v>
      </c>
      <c r="AJ14843" t="s">
        <v>17878</v>
      </c>
      <c r="AK14843" s="9" t="str">
        <f>VLOOKUP(Y14843,zdroj!D:AJ,33,0)</f>
        <v>katA</v>
      </c>
    </row>
    <row r="14844" spans="8:37" x14ac:dyDescent="0.25">
      <c r="H14844" s="8"/>
      <c r="I14844" s="8"/>
      <c r="N14844" s="23"/>
      <c r="O14844" s="24"/>
      <c r="P14844" s="19"/>
      <c r="Q14844" s="19"/>
      <c r="R14844" s="19"/>
      <c r="U14844" s="27"/>
      <c r="Y14844" s="9" t="s">
        <v>747</v>
      </c>
      <c r="Z14844" s="9" t="s">
        <v>462</v>
      </c>
      <c r="AA14844" s="9" t="s">
        <v>237</v>
      </c>
      <c r="AB14844" s="9">
        <v>21690138</v>
      </c>
      <c r="AC14844" s="9" t="s">
        <v>15617</v>
      </c>
      <c r="AD14844" s="9" t="s">
        <v>231</v>
      </c>
      <c r="AE14844" s="5">
        <f t="shared" si="484"/>
        <v>0</v>
      </c>
      <c r="AF14844" s="5" t="str">
        <f t="shared" si="485"/>
        <v>katB</v>
      </c>
      <c r="AG14844" s="153"/>
      <c r="AH14844" s="153"/>
      <c r="AI14844" t="s">
        <v>201</v>
      </c>
      <c r="AJ14844" t="s">
        <v>17878</v>
      </c>
      <c r="AK14844" s="9" t="str">
        <f>VLOOKUP(Y14844,zdroj!D:AJ,33,0)</f>
        <v>katA</v>
      </c>
    </row>
    <row r="14845" spans="8:37" x14ac:dyDescent="0.25">
      <c r="H14845" s="8"/>
      <c r="I14845" s="8"/>
      <c r="N14845" s="23"/>
      <c r="O14845" s="24"/>
      <c r="P14845" s="19"/>
      <c r="Q14845" s="19"/>
      <c r="R14845" s="19"/>
      <c r="U14845" s="27"/>
      <c r="Y14845" s="9" t="s">
        <v>747</v>
      </c>
      <c r="Z14845" s="9" t="s">
        <v>462</v>
      </c>
      <c r="AA14845" s="9" t="s">
        <v>237</v>
      </c>
      <c r="AB14845" s="9">
        <v>21690146</v>
      </c>
      <c r="AC14845" s="9" t="s">
        <v>15618</v>
      </c>
      <c r="AD14845" s="9" t="s">
        <v>225</v>
      </c>
      <c r="AE14845" s="5">
        <f t="shared" si="484"/>
        <v>0</v>
      </c>
      <c r="AF14845" s="5" t="str">
        <f t="shared" si="485"/>
        <v>katA</v>
      </c>
      <c r="AG14845" s="153"/>
      <c r="AH14845" s="153"/>
      <c r="AI14845" t="s">
        <v>201</v>
      </c>
      <c r="AJ14845" t="s">
        <v>17878</v>
      </c>
      <c r="AK14845" s="9" t="str">
        <f>VLOOKUP(Y14845,zdroj!D:AJ,33,0)</f>
        <v>katA</v>
      </c>
    </row>
    <row r="14846" spans="8:37" x14ac:dyDescent="0.25">
      <c r="H14846" s="8"/>
      <c r="I14846" s="8"/>
      <c r="N14846" s="23"/>
      <c r="O14846" s="24"/>
      <c r="P14846" s="19"/>
      <c r="Q14846" s="19"/>
      <c r="R14846" s="19"/>
      <c r="U14846" s="27"/>
      <c r="Y14846" s="9" t="s">
        <v>747</v>
      </c>
      <c r="Z14846" s="9" t="s">
        <v>462</v>
      </c>
      <c r="AA14846" s="9" t="s">
        <v>237</v>
      </c>
      <c r="AB14846" s="9">
        <v>21690154</v>
      </c>
      <c r="AC14846" s="9" t="s">
        <v>15619</v>
      </c>
      <c r="AD14846" s="9" t="s">
        <v>231</v>
      </c>
      <c r="AE14846" s="5">
        <f t="shared" si="484"/>
        <v>0</v>
      </c>
      <c r="AF14846" s="5" t="str">
        <f t="shared" si="485"/>
        <v>katB</v>
      </c>
      <c r="AG14846" s="153"/>
      <c r="AH14846" s="153"/>
      <c r="AI14846" t="s">
        <v>17879</v>
      </c>
      <c r="AJ14846" t="s">
        <v>17878</v>
      </c>
      <c r="AK14846" s="9" t="str">
        <f>VLOOKUP(Y14846,zdroj!D:AJ,33,0)</f>
        <v>katA</v>
      </c>
    </row>
    <row r="14847" spans="8:37" x14ac:dyDescent="0.25">
      <c r="H14847" s="8"/>
      <c r="I14847" s="8"/>
      <c r="N14847" s="23"/>
      <c r="O14847" s="24"/>
      <c r="P14847" s="19"/>
      <c r="Q14847" s="19"/>
      <c r="R14847" s="19"/>
      <c r="U14847" s="27"/>
      <c r="Y14847" s="9" t="s">
        <v>747</v>
      </c>
      <c r="Z14847" s="9" t="s">
        <v>462</v>
      </c>
      <c r="AA14847" s="9" t="s">
        <v>237</v>
      </c>
      <c r="AB14847" s="9">
        <v>21690162</v>
      </c>
      <c r="AC14847" s="9" t="s">
        <v>15620</v>
      </c>
      <c r="AD14847" s="9" t="s">
        <v>225</v>
      </c>
      <c r="AE14847" s="5">
        <f t="shared" si="484"/>
        <v>0</v>
      </c>
      <c r="AF14847" s="5" t="str">
        <f t="shared" si="485"/>
        <v>katA</v>
      </c>
      <c r="AG14847" s="153"/>
      <c r="AH14847" s="153"/>
      <c r="AI14847" t="s">
        <v>201</v>
      </c>
      <c r="AJ14847" t="s">
        <v>17878</v>
      </c>
      <c r="AK14847" s="9" t="str">
        <f>VLOOKUP(Y14847,zdroj!D:AJ,33,0)</f>
        <v>katA</v>
      </c>
    </row>
    <row r="14848" spans="8:37" x14ac:dyDescent="0.25">
      <c r="H14848" s="8"/>
      <c r="I14848" s="8"/>
      <c r="N14848" s="23"/>
      <c r="O14848" s="24"/>
      <c r="P14848" s="19"/>
      <c r="Q14848" s="19"/>
      <c r="R14848" s="19"/>
      <c r="U14848" s="27"/>
      <c r="Y14848" s="9" t="s">
        <v>747</v>
      </c>
      <c r="Z14848" s="9" t="s">
        <v>462</v>
      </c>
      <c r="AA14848" s="9" t="s">
        <v>237</v>
      </c>
      <c r="AB14848" s="9">
        <v>21690171</v>
      </c>
      <c r="AC14848" s="9" t="s">
        <v>15621</v>
      </c>
      <c r="AD14848" s="9" t="s">
        <v>225</v>
      </c>
      <c r="AE14848" s="5">
        <f t="shared" si="484"/>
        <v>0</v>
      </c>
      <c r="AF14848" s="5" t="str">
        <f t="shared" si="485"/>
        <v>katA</v>
      </c>
      <c r="AG14848" s="153"/>
      <c r="AH14848" s="153"/>
      <c r="AI14848" t="s">
        <v>201</v>
      </c>
      <c r="AJ14848" t="s">
        <v>17878</v>
      </c>
      <c r="AK14848" s="9" t="str">
        <f>VLOOKUP(Y14848,zdroj!D:AJ,33,0)</f>
        <v>katA</v>
      </c>
    </row>
    <row r="14849" spans="8:37" x14ac:dyDescent="0.25">
      <c r="H14849" s="8"/>
      <c r="I14849" s="8"/>
      <c r="N14849" s="23"/>
      <c r="O14849" s="24"/>
      <c r="P14849" s="19"/>
      <c r="Q14849" s="19"/>
      <c r="R14849" s="19"/>
      <c r="U14849" s="27"/>
      <c r="Y14849" s="9" t="s">
        <v>747</v>
      </c>
      <c r="Z14849" s="9" t="s">
        <v>462</v>
      </c>
      <c r="AA14849" s="9" t="s">
        <v>237</v>
      </c>
      <c r="AB14849" s="9">
        <v>21690189</v>
      </c>
      <c r="AC14849" s="9" t="s">
        <v>15622</v>
      </c>
      <c r="AD14849" s="9" t="s">
        <v>800</v>
      </c>
      <c r="AE14849" s="5">
        <f t="shared" si="484"/>
        <v>0</v>
      </c>
      <c r="AF14849" s="5" t="str">
        <f t="shared" si="485"/>
        <v>Pokryto</v>
      </c>
      <c r="AG14849" s="153"/>
      <c r="AH14849" s="153"/>
      <c r="AI14849" t="s">
        <v>201</v>
      </c>
      <c r="AJ14849" t="s">
        <v>800</v>
      </c>
      <c r="AK14849" s="9" t="str">
        <f>VLOOKUP(Y14849,zdroj!D:AJ,33,0)</f>
        <v>katA</v>
      </c>
    </row>
    <row r="14850" spans="8:37" x14ac:dyDescent="0.25">
      <c r="H14850" s="8"/>
      <c r="I14850" s="8"/>
      <c r="N14850" s="23"/>
      <c r="O14850" s="24"/>
      <c r="P14850" s="19"/>
      <c r="Q14850" s="19"/>
      <c r="R14850" s="19"/>
      <c r="U14850" s="27"/>
      <c r="Y14850" s="9" t="s">
        <v>747</v>
      </c>
      <c r="Z14850" s="9" t="s">
        <v>462</v>
      </c>
      <c r="AA14850" s="9" t="s">
        <v>237</v>
      </c>
      <c r="AB14850" s="9">
        <v>21690197</v>
      </c>
      <c r="AC14850" s="9" t="s">
        <v>15623</v>
      </c>
      <c r="AD14850" s="9" t="s">
        <v>800</v>
      </c>
      <c r="AE14850" s="5">
        <f t="shared" si="484"/>
        <v>0</v>
      </c>
      <c r="AF14850" s="5" t="str">
        <f t="shared" si="485"/>
        <v>Pokryto</v>
      </c>
      <c r="AG14850" s="153"/>
      <c r="AH14850" s="153"/>
      <c r="AI14850" t="s">
        <v>201</v>
      </c>
      <c r="AJ14850" t="s">
        <v>800</v>
      </c>
      <c r="AK14850" s="9" t="str">
        <f>VLOOKUP(Y14850,zdroj!D:AJ,33,0)</f>
        <v>katA</v>
      </c>
    </row>
    <row r="14851" spans="8:37" x14ac:dyDescent="0.25">
      <c r="H14851" s="8"/>
      <c r="I14851" s="8"/>
      <c r="N14851" s="23"/>
      <c r="O14851" s="24"/>
      <c r="P14851" s="19"/>
      <c r="Q14851" s="19"/>
      <c r="R14851" s="19"/>
      <c r="U14851" s="27"/>
      <c r="Y14851" s="9" t="s">
        <v>747</v>
      </c>
      <c r="Z14851" s="9" t="s">
        <v>462</v>
      </c>
      <c r="AA14851" s="9" t="s">
        <v>237</v>
      </c>
      <c r="AB14851" s="9">
        <v>21690201</v>
      </c>
      <c r="AC14851" s="9" t="s">
        <v>15624</v>
      </c>
      <c r="AD14851" s="9" t="s">
        <v>225</v>
      </c>
      <c r="AE14851" s="5">
        <f t="shared" si="484"/>
        <v>0</v>
      </c>
      <c r="AF14851" s="5" t="str">
        <f t="shared" si="485"/>
        <v>katA</v>
      </c>
      <c r="AG14851" s="153"/>
      <c r="AH14851" s="153"/>
      <c r="AI14851" t="s">
        <v>201</v>
      </c>
      <c r="AJ14851" t="s">
        <v>17878</v>
      </c>
      <c r="AK14851" s="9" t="str">
        <f>VLOOKUP(Y14851,zdroj!D:AJ,33,0)</f>
        <v>katA</v>
      </c>
    </row>
    <row r="14852" spans="8:37" x14ac:dyDescent="0.25">
      <c r="H14852" s="8"/>
      <c r="I14852" s="8"/>
      <c r="N14852" s="23"/>
      <c r="O14852" s="24"/>
      <c r="P14852" s="19"/>
      <c r="Q14852" s="19"/>
      <c r="R14852" s="19"/>
      <c r="U14852" s="27"/>
      <c r="Y14852" s="9" t="s">
        <v>747</v>
      </c>
      <c r="Z14852" s="9" t="s">
        <v>462</v>
      </c>
      <c r="AA14852" s="9" t="s">
        <v>237</v>
      </c>
      <c r="AB14852" s="9">
        <v>21690219</v>
      </c>
      <c r="AC14852" s="9" t="s">
        <v>15625</v>
      </c>
      <c r="AD14852" s="9" t="s">
        <v>225</v>
      </c>
      <c r="AE14852" s="5">
        <f t="shared" si="484"/>
        <v>0</v>
      </c>
      <c r="AF14852" s="5" t="str">
        <f t="shared" si="485"/>
        <v>katA</v>
      </c>
      <c r="AG14852" s="153"/>
      <c r="AH14852" s="153"/>
      <c r="AI14852" t="s">
        <v>201</v>
      </c>
      <c r="AJ14852" t="s">
        <v>17878</v>
      </c>
      <c r="AK14852" s="9" t="str">
        <f>VLOOKUP(Y14852,zdroj!D:AJ,33,0)</f>
        <v>katA</v>
      </c>
    </row>
    <row r="14853" spans="8:37" x14ac:dyDescent="0.25">
      <c r="H14853" s="8"/>
      <c r="I14853" s="8"/>
      <c r="N14853" s="23"/>
      <c r="O14853" s="24"/>
      <c r="P14853" s="19"/>
      <c r="Q14853" s="19"/>
      <c r="R14853" s="19"/>
      <c r="U14853" s="27"/>
      <c r="Y14853" s="9" t="s">
        <v>747</v>
      </c>
      <c r="Z14853" s="9" t="s">
        <v>462</v>
      </c>
      <c r="AA14853" s="9" t="s">
        <v>237</v>
      </c>
      <c r="AB14853" s="9">
        <v>21690227</v>
      </c>
      <c r="AC14853" s="9" t="s">
        <v>15626</v>
      </c>
      <c r="AD14853" s="9" t="s">
        <v>225</v>
      </c>
      <c r="AE14853" s="5">
        <f t="shared" si="484"/>
        <v>0</v>
      </c>
      <c r="AF14853" s="5" t="str">
        <f t="shared" si="485"/>
        <v>katA</v>
      </c>
      <c r="AG14853" s="153"/>
      <c r="AH14853" s="153"/>
      <c r="AI14853" t="s">
        <v>201</v>
      </c>
      <c r="AJ14853" t="s">
        <v>17878</v>
      </c>
      <c r="AK14853" s="9" t="str">
        <f>VLOOKUP(Y14853,zdroj!D:AJ,33,0)</f>
        <v>katA</v>
      </c>
    </row>
    <row r="14854" spans="8:37" x14ac:dyDescent="0.25">
      <c r="H14854" s="8"/>
      <c r="I14854" s="8"/>
      <c r="N14854" s="23"/>
      <c r="O14854" s="24"/>
      <c r="P14854" s="19"/>
      <c r="Q14854" s="19"/>
      <c r="R14854" s="19"/>
      <c r="U14854" s="27"/>
      <c r="Y14854" s="9" t="s">
        <v>747</v>
      </c>
      <c r="Z14854" s="9" t="s">
        <v>462</v>
      </c>
      <c r="AA14854" s="9" t="s">
        <v>237</v>
      </c>
      <c r="AB14854" s="9">
        <v>21690235</v>
      </c>
      <c r="AC14854" s="9" t="s">
        <v>15627</v>
      </c>
      <c r="AD14854" s="9" t="s">
        <v>231</v>
      </c>
      <c r="AE14854" s="5">
        <f t="shared" si="484"/>
        <v>0</v>
      </c>
      <c r="AF14854" s="5" t="str">
        <f t="shared" si="485"/>
        <v>katB</v>
      </c>
      <c r="AG14854" s="153"/>
      <c r="AH14854" s="153"/>
      <c r="AI14854" t="s">
        <v>201</v>
      </c>
      <c r="AJ14854" t="s">
        <v>17878</v>
      </c>
      <c r="AK14854" s="9" t="str">
        <f>VLOOKUP(Y14854,zdroj!D:AJ,33,0)</f>
        <v>katA</v>
      </c>
    </row>
    <row r="14855" spans="8:37" x14ac:dyDescent="0.25">
      <c r="H14855" s="8"/>
      <c r="I14855" s="8"/>
      <c r="N14855" s="23"/>
      <c r="O14855" s="24"/>
      <c r="P14855" s="19"/>
      <c r="Q14855" s="19"/>
      <c r="R14855" s="19"/>
      <c r="U14855" s="27"/>
      <c r="Y14855" s="9" t="s">
        <v>747</v>
      </c>
      <c r="Z14855" s="9" t="s">
        <v>462</v>
      </c>
      <c r="AA14855" s="9" t="s">
        <v>237</v>
      </c>
      <c r="AB14855" s="9">
        <v>21690243</v>
      </c>
      <c r="AC14855" s="9" t="s">
        <v>15628</v>
      </c>
      <c r="AD14855" s="9" t="s">
        <v>231</v>
      </c>
      <c r="AE14855" s="5">
        <f t="shared" si="484"/>
        <v>0</v>
      </c>
      <c r="AF14855" s="5" t="str">
        <f t="shared" si="485"/>
        <v>katB</v>
      </c>
      <c r="AG14855" s="153"/>
      <c r="AH14855" s="153"/>
      <c r="AI14855" t="s">
        <v>201</v>
      </c>
      <c r="AJ14855" t="s">
        <v>17878</v>
      </c>
      <c r="AK14855" s="9" t="str">
        <f>VLOOKUP(Y14855,zdroj!D:AJ,33,0)</f>
        <v>katA</v>
      </c>
    </row>
    <row r="14856" spans="8:37" x14ac:dyDescent="0.25">
      <c r="H14856" s="8"/>
      <c r="I14856" s="8"/>
      <c r="N14856" s="23"/>
      <c r="O14856" s="24"/>
      <c r="P14856" s="19"/>
      <c r="Q14856" s="19"/>
      <c r="R14856" s="19"/>
      <c r="U14856" s="27"/>
      <c r="Y14856" s="9" t="s">
        <v>747</v>
      </c>
      <c r="Z14856" s="9" t="s">
        <v>462</v>
      </c>
      <c r="AA14856" s="9" t="s">
        <v>237</v>
      </c>
      <c r="AB14856" s="9">
        <v>51365120</v>
      </c>
      <c r="AC14856" s="9" t="s">
        <v>15629</v>
      </c>
      <c r="AD14856" s="9" t="s">
        <v>225</v>
      </c>
      <c r="AE14856" s="5">
        <f t="shared" si="484"/>
        <v>0</v>
      </c>
      <c r="AF14856" s="5" t="str">
        <f t="shared" si="485"/>
        <v>katA</v>
      </c>
      <c r="AG14856" s="153"/>
      <c r="AH14856" s="153"/>
      <c r="AI14856" t="s">
        <v>201</v>
      </c>
      <c r="AJ14856" t="s">
        <v>17878</v>
      </c>
      <c r="AK14856" s="9" t="str">
        <f>VLOOKUP(Y14856,zdroj!D:AJ,33,0)</f>
        <v>katA</v>
      </c>
    </row>
    <row r="14857" spans="8:37" x14ac:dyDescent="0.25">
      <c r="H14857" s="8"/>
      <c r="I14857" s="8"/>
      <c r="N14857" s="23"/>
      <c r="O14857" s="24"/>
      <c r="P14857" s="19"/>
      <c r="Q14857" s="19"/>
      <c r="R14857" s="19"/>
      <c r="U14857" s="27"/>
      <c r="Y14857" s="9" t="s">
        <v>748</v>
      </c>
      <c r="Z14857" s="9" t="s">
        <v>462</v>
      </c>
      <c r="AA14857" s="9" t="s">
        <v>198</v>
      </c>
      <c r="AB14857" s="9">
        <v>21688397</v>
      </c>
      <c r="AC14857" s="9" t="s">
        <v>15630</v>
      </c>
      <c r="AD14857" s="9" t="s">
        <v>231</v>
      </c>
      <c r="AE14857" s="5">
        <f t="shared" si="484"/>
        <v>0</v>
      </c>
      <c r="AF14857" s="5" t="str">
        <f t="shared" si="485"/>
        <v>katB</v>
      </c>
      <c r="AG14857" s="153"/>
      <c r="AH14857" s="153"/>
      <c r="AI14857" t="s">
        <v>229</v>
      </c>
      <c r="AJ14857" t="s">
        <v>17878</v>
      </c>
      <c r="AK14857" s="9" t="str">
        <f>VLOOKUP(Y14857,zdroj!D:AJ,33,0)</f>
        <v>katB</v>
      </c>
    </row>
    <row r="14858" spans="8:37" x14ac:dyDescent="0.25">
      <c r="H14858" s="8"/>
      <c r="I14858" s="8"/>
      <c r="N14858" s="23"/>
      <c r="O14858" s="24"/>
      <c r="P14858" s="19"/>
      <c r="Q14858" s="19"/>
      <c r="R14858" s="19"/>
      <c r="U14858" s="27"/>
      <c r="Y14858" s="9" t="s">
        <v>748</v>
      </c>
      <c r="Z14858" s="9" t="s">
        <v>462</v>
      </c>
      <c r="AA14858" s="9" t="s">
        <v>198</v>
      </c>
      <c r="AB14858" s="9">
        <v>21688486</v>
      </c>
      <c r="AC14858" s="9" t="s">
        <v>15631</v>
      </c>
      <c r="AD14858" s="9" t="s">
        <v>231</v>
      </c>
      <c r="AE14858" s="5">
        <f t="shared" ref="AE14858:AE14921" si="486">VLOOKUP(Y14858,K:T,10,0)</f>
        <v>0</v>
      </c>
      <c r="AF14858" s="5" t="str">
        <f t="shared" ref="AF14858:AF14921" si="487">IF(AE14858="A",IF(AD14858="katA","katB",AD14858),AD14858)</f>
        <v>katB</v>
      </c>
      <c r="AG14858" s="153"/>
      <c r="AH14858" s="153"/>
      <c r="AI14858" t="s">
        <v>201</v>
      </c>
      <c r="AJ14858" t="s">
        <v>17878</v>
      </c>
      <c r="AK14858" s="9" t="str">
        <f>VLOOKUP(Y14858,zdroj!D:AJ,33,0)</f>
        <v>katB</v>
      </c>
    </row>
    <row r="14859" spans="8:37" x14ac:dyDescent="0.25">
      <c r="H14859" s="8"/>
      <c r="I14859" s="8"/>
      <c r="N14859" s="23"/>
      <c r="O14859" s="24"/>
      <c r="P14859" s="19"/>
      <c r="Q14859" s="19"/>
      <c r="R14859" s="19"/>
      <c r="U14859" s="27"/>
      <c r="Y14859" s="9" t="s">
        <v>748</v>
      </c>
      <c r="Z14859" s="9" t="s">
        <v>462</v>
      </c>
      <c r="AA14859" s="9" t="s">
        <v>198</v>
      </c>
      <c r="AB14859" s="9">
        <v>21689016</v>
      </c>
      <c r="AC14859" s="9" t="s">
        <v>15632</v>
      </c>
      <c r="AD14859" s="9" t="s">
        <v>231</v>
      </c>
      <c r="AE14859" s="5">
        <f t="shared" si="486"/>
        <v>0</v>
      </c>
      <c r="AF14859" s="5" t="str">
        <f t="shared" si="487"/>
        <v>katB</v>
      </c>
      <c r="AG14859" s="153"/>
      <c r="AH14859" s="153"/>
      <c r="AI14859" t="s">
        <v>201</v>
      </c>
      <c r="AJ14859" t="s">
        <v>17878</v>
      </c>
      <c r="AK14859" s="9" t="str">
        <f>VLOOKUP(Y14859,zdroj!D:AJ,33,0)</f>
        <v>katB</v>
      </c>
    </row>
    <row r="14860" spans="8:37" x14ac:dyDescent="0.25">
      <c r="H14860" s="8"/>
      <c r="I14860" s="8"/>
      <c r="N14860" s="23"/>
      <c r="O14860" s="24"/>
      <c r="P14860" s="19"/>
      <c r="Q14860" s="19"/>
      <c r="R14860" s="19"/>
      <c r="U14860" s="27"/>
      <c r="Y14860" s="9" t="s">
        <v>748</v>
      </c>
      <c r="Z14860" s="9" t="s">
        <v>462</v>
      </c>
      <c r="AA14860" s="9" t="s">
        <v>198</v>
      </c>
      <c r="AB14860" s="9">
        <v>21689032</v>
      </c>
      <c r="AC14860" s="9" t="s">
        <v>15633</v>
      </c>
      <c r="AD14860" s="9" t="s">
        <v>231</v>
      </c>
      <c r="AE14860" s="5">
        <f t="shared" si="486"/>
        <v>0</v>
      </c>
      <c r="AF14860" s="5" t="str">
        <f t="shared" si="487"/>
        <v>katB</v>
      </c>
      <c r="AG14860" s="153"/>
      <c r="AH14860" s="153"/>
      <c r="AI14860" t="s">
        <v>201</v>
      </c>
      <c r="AJ14860" t="s">
        <v>17878</v>
      </c>
      <c r="AK14860" s="9" t="str">
        <f>VLOOKUP(Y14860,zdroj!D:AJ,33,0)</f>
        <v>katB</v>
      </c>
    </row>
    <row r="14861" spans="8:37" x14ac:dyDescent="0.25">
      <c r="H14861" s="8"/>
      <c r="I14861" s="8"/>
      <c r="N14861" s="23"/>
      <c r="O14861" s="24"/>
      <c r="P14861" s="19"/>
      <c r="Q14861" s="19"/>
      <c r="R14861" s="19"/>
      <c r="U14861" s="27"/>
      <c r="Y14861" s="9" t="s">
        <v>748</v>
      </c>
      <c r="Z14861" s="9" t="s">
        <v>462</v>
      </c>
      <c r="AA14861" s="9" t="s">
        <v>198</v>
      </c>
      <c r="AB14861" s="9">
        <v>21689041</v>
      </c>
      <c r="AC14861" s="9" t="s">
        <v>15634</v>
      </c>
      <c r="AD14861" s="9" t="s">
        <v>800</v>
      </c>
      <c r="AE14861" s="5">
        <f t="shared" si="486"/>
        <v>0</v>
      </c>
      <c r="AF14861" s="5" t="str">
        <f t="shared" si="487"/>
        <v>Pokryto</v>
      </c>
      <c r="AG14861" s="153"/>
      <c r="AH14861" s="153"/>
      <c r="AI14861" t="s">
        <v>201</v>
      </c>
      <c r="AJ14861" t="s">
        <v>800</v>
      </c>
      <c r="AK14861" s="9" t="str">
        <f>VLOOKUP(Y14861,zdroj!D:AJ,33,0)</f>
        <v>katB</v>
      </c>
    </row>
    <row r="14862" spans="8:37" x14ac:dyDescent="0.25">
      <c r="H14862" s="8"/>
      <c r="I14862" s="8"/>
      <c r="N14862" s="23"/>
      <c r="O14862" s="24"/>
      <c r="P14862" s="19"/>
      <c r="Q14862" s="19"/>
      <c r="R14862" s="19"/>
      <c r="U14862" s="27"/>
      <c r="Y14862" s="9" t="s">
        <v>748</v>
      </c>
      <c r="Z14862" s="9" t="s">
        <v>462</v>
      </c>
      <c r="AA14862" s="9" t="s">
        <v>198</v>
      </c>
      <c r="AB14862" s="9">
        <v>21689059</v>
      </c>
      <c r="AC14862" s="9" t="s">
        <v>15635</v>
      </c>
      <c r="AD14862" s="9" t="s">
        <v>800</v>
      </c>
      <c r="AE14862" s="5">
        <f t="shared" si="486"/>
        <v>0</v>
      </c>
      <c r="AF14862" s="5" t="str">
        <f t="shared" si="487"/>
        <v>Pokryto</v>
      </c>
      <c r="AG14862" s="153"/>
      <c r="AH14862" s="153"/>
      <c r="AI14862" t="s">
        <v>201</v>
      </c>
      <c r="AJ14862" t="s">
        <v>800</v>
      </c>
      <c r="AK14862" s="9" t="str">
        <f>VLOOKUP(Y14862,zdroj!D:AJ,33,0)</f>
        <v>katB</v>
      </c>
    </row>
    <row r="14863" spans="8:37" x14ac:dyDescent="0.25">
      <c r="H14863" s="8"/>
      <c r="I14863" s="8"/>
      <c r="N14863" s="23"/>
      <c r="O14863" s="24"/>
      <c r="P14863" s="19"/>
      <c r="Q14863" s="19"/>
      <c r="R14863" s="19"/>
      <c r="U14863" s="27"/>
      <c r="Y14863" s="9" t="s">
        <v>748</v>
      </c>
      <c r="Z14863" s="9" t="s">
        <v>462</v>
      </c>
      <c r="AA14863" s="9" t="s">
        <v>198</v>
      </c>
      <c r="AB14863" s="9">
        <v>21689067</v>
      </c>
      <c r="AC14863" s="9" t="s">
        <v>15636</v>
      </c>
      <c r="AD14863" s="9" t="s">
        <v>800</v>
      </c>
      <c r="AE14863" s="5">
        <f t="shared" si="486"/>
        <v>0</v>
      </c>
      <c r="AF14863" s="5" t="str">
        <f t="shared" si="487"/>
        <v>Pokryto</v>
      </c>
      <c r="AG14863" s="153"/>
      <c r="AH14863" s="153"/>
      <c r="AI14863" t="s">
        <v>201</v>
      </c>
      <c r="AJ14863" t="s">
        <v>800</v>
      </c>
      <c r="AK14863" s="9" t="str">
        <f>VLOOKUP(Y14863,zdroj!D:AJ,33,0)</f>
        <v>katB</v>
      </c>
    </row>
    <row r="14864" spans="8:37" x14ac:dyDescent="0.25">
      <c r="H14864" s="8"/>
      <c r="I14864" s="8"/>
      <c r="N14864" s="23"/>
      <c r="O14864" s="24"/>
      <c r="P14864" s="19"/>
      <c r="Q14864" s="19"/>
      <c r="R14864" s="19"/>
      <c r="U14864" s="27"/>
      <c r="Y14864" s="9" t="s">
        <v>748</v>
      </c>
      <c r="Z14864" s="9" t="s">
        <v>462</v>
      </c>
      <c r="AA14864" s="9" t="s">
        <v>198</v>
      </c>
      <c r="AB14864" s="9">
        <v>21689075</v>
      </c>
      <c r="AC14864" s="9" t="s">
        <v>15637</v>
      </c>
      <c r="AD14864" s="9" t="s">
        <v>800</v>
      </c>
      <c r="AE14864" s="5">
        <f t="shared" si="486"/>
        <v>0</v>
      </c>
      <c r="AF14864" s="5" t="str">
        <f t="shared" si="487"/>
        <v>Pokryto</v>
      </c>
      <c r="AG14864" s="153"/>
      <c r="AH14864" s="153"/>
      <c r="AI14864" t="s">
        <v>201</v>
      </c>
      <c r="AJ14864" t="s">
        <v>800</v>
      </c>
      <c r="AK14864" s="9" t="str">
        <f>VLOOKUP(Y14864,zdroj!D:AJ,33,0)</f>
        <v>katB</v>
      </c>
    </row>
    <row r="14865" spans="8:37" x14ac:dyDescent="0.25">
      <c r="H14865" s="8"/>
      <c r="I14865" s="8"/>
      <c r="N14865" s="23"/>
      <c r="O14865" s="24"/>
      <c r="P14865" s="19"/>
      <c r="Q14865" s="19"/>
      <c r="R14865" s="19"/>
      <c r="U14865" s="27"/>
      <c r="Y14865" s="9" t="s">
        <v>748</v>
      </c>
      <c r="Z14865" s="9" t="s">
        <v>462</v>
      </c>
      <c r="AA14865" s="9" t="s">
        <v>198</v>
      </c>
      <c r="AB14865" s="9">
        <v>21688494</v>
      </c>
      <c r="AC14865" s="9" t="s">
        <v>15638</v>
      </c>
      <c r="AD14865" s="9" t="s">
        <v>231</v>
      </c>
      <c r="AE14865" s="5">
        <f t="shared" si="486"/>
        <v>0</v>
      </c>
      <c r="AF14865" s="5" t="str">
        <f t="shared" si="487"/>
        <v>katB</v>
      </c>
      <c r="AG14865" s="153"/>
      <c r="AH14865" s="153"/>
      <c r="AI14865" t="s">
        <v>201</v>
      </c>
      <c r="AJ14865" t="s">
        <v>17878</v>
      </c>
      <c r="AK14865" s="9" t="str">
        <f>VLOOKUP(Y14865,zdroj!D:AJ,33,0)</f>
        <v>katB</v>
      </c>
    </row>
    <row r="14866" spans="8:37" x14ac:dyDescent="0.25">
      <c r="H14866" s="8"/>
      <c r="I14866" s="8"/>
      <c r="N14866" s="23"/>
      <c r="O14866" s="24"/>
      <c r="P14866" s="19"/>
      <c r="Q14866" s="19"/>
      <c r="R14866" s="19"/>
      <c r="U14866" s="27"/>
      <c r="Y14866" s="9" t="s">
        <v>748</v>
      </c>
      <c r="Z14866" s="9" t="s">
        <v>462</v>
      </c>
      <c r="AA14866" s="9" t="s">
        <v>198</v>
      </c>
      <c r="AB14866" s="9">
        <v>21689083</v>
      </c>
      <c r="AC14866" s="9" t="s">
        <v>15639</v>
      </c>
      <c r="AD14866" s="9" t="s">
        <v>231</v>
      </c>
      <c r="AE14866" s="5">
        <f t="shared" si="486"/>
        <v>0</v>
      </c>
      <c r="AF14866" s="5" t="str">
        <f t="shared" si="487"/>
        <v>katB</v>
      </c>
      <c r="AG14866" s="153"/>
      <c r="AH14866" s="153"/>
      <c r="AI14866" t="s">
        <v>201</v>
      </c>
      <c r="AJ14866" t="s">
        <v>17878</v>
      </c>
      <c r="AK14866" s="9" t="str">
        <f>VLOOKUP(Y14866,zdroj!D:AJ,33,0)</f>
        <v>katB</v>
      </c>
    </row>
    <row r="14867" spans="8:37" x14ac:dyDescent="0.25">
      <c r="H14867" s="8"/>
      <c r="I14867" s="8"/>
      <c r="N14867" s="23"/>
      <c r="O14867" s="24"/>
      <c r="P14867" s="19"/>
      <c r="Q14867" s="19"/>
      <c r="R14867" s="19"/>
      <c r="U14867" s="27"/>
      <c r="Y14867" s="9" t="s">
        <v>748</v>
      </c>
      <c r="Z14867" s="9" t="s">
        <v>462</v>
      </c>
      <c r="AA14867" s="9" t="s">
        <v>198</v>
      </c>
      <c r="AB14867" s="9">
        <v>21689091</v>
      </c>
      <c r="AC14867" s="9" t="s">
        <v>15640</v>
      </c>
      <c r="AD14867" s="9" t="s">
        <v>800</v>
      </c>
      <c r="AE14867" s="5">
        <f t="shared" si="486"/>
        <v>0</v>
      </c>
      <c r="AF14867" s="5" t="str">
        <f t="shared" si="487"/>
        <v>Pokryto</v>
      </c>
      <c r="AG14867" s="153"/>
      <c r="AH14867" s="153"/>
      <c r="AI14867" t="s">
        <v>201</v>
      </c>
      <c r="AJ14867" t="s">
        <v>800</v>
      </c>
      <c r="AK14867" s="9" t="str">
        <f>VLOOKUP(Y14867,zdroj!D:AJ,33,0)</f>
        <v>katB</v>
      </c>
    </row>
    <row r="14868" spans="8:37" x14ac:dyDescent="0.25">
      <c r="H14868" s="8"/>
      <c r="I14868" s="8"/>
      <c r="N14868" s="23"/>
      <c r="O14868" s="24"/>
      <c r="P14868" s="19"/>
      <c r="Q14868" s="19"/>
      <c r="R14868" s="19"/>
      <c r="U14868" s="27"/>
      <c r="Y14868" s="9" t="s">
        <v>748</v>
      </c>
      <c r="Z14868" s="9" t="s">
        <v>462</v>
      </c>
      <c r="AA14868" s="9" t="s">
        <v>198</v>
      </c>
      <c r="AB14868" s="9">
        <v>21689105</v>
      </c>
      <c r="AC14868" s="9" t="s">
        <v>15641</v>
      </c>
      <c r="AD14868" s="9" t="s">
        <v>800</v>
      </c>
      <c r="AE14868" s="5">
        <f t="shared" si="486"/>
        <v>0</v>
      </c>
      <c r="AF14868" s="5" t="str">
        <f t="shared" si="487"/>
        <v>Pokryto</v>
      </c>
      <c r="AG14868" s="153"/>
      <c r="AH14868" s="153"/>
      <c r="AI14868" t="s">
        <v>201</v>
      </c>
      <c r="AJ14868" t="s">
        <v>800</v>
      </c>
      <c r="AK14868" s="9" t="str">
        <f>VLOOKUP(Y14868,zdroj!D:AJ,33,0)</f>
        <v>katB</v>
      </c>
    </row>
    <row r="14869" spans="8:37" x14ac:dyDescent="0.25">
      <c r="H14869" s="8"/>
      <c r="I14869" s="8"/>
      <c r="N14869" s="23"/>
      <c r="O14869" s="24"/>
      <c r="P14869" s="19"/>
      <c r="Q14869" s="19"/>
      <c r="R14869" s="19"/>
      <c r="U14869" s="27"/>
      <c r="Y14869" s="9" t="s">
        <v>748</v>
      </c>
      <c r="Z14869" s="9" t="s">
        <v>462</v>
      </c>
      <c r="AA14869" s="9" t="s">
        <v>198</v>
      </c>
      <c r="AB14869" s="9">
        <v>21689113</v>
      </c>
      <c r="AC14869" s="9" t="s">
        <v>15642</v>
      </c>
      <c r="AD14869" s="9" t="s">
        <v>231</v>
      </c>
      <c r="AE14869" s="5">
        <f t="shared" si="486"/>
        <v>0</v>
      </c>
      <c r="AF14869" s="5" t="str">
        <f t="shared" si="487"/>
        <v>katB</v>
      </c>
      <c r="AG14869" s="153"/>
      <c r="AH14869" s="153"/>
      <c r="AI14869" t="s">
        <v>201</v>
      </c>
      <c r="AJ14869" t="s">
        <v>17878</v>
      </c>
      <c r="AK14869" s="9" t="str">
        <f>VLOOKUP(Y14869,zdroj!D:AJ,33,0)</f>
        <v>katB</v>
      </c>
    </row>
    <row r="14870" spans="8:37" x14ac:dyDescent="0.25">
      <c r="H14870" s="8"/>
      <c r="I14870" s="8"/>
      <c r="N14870" s="23"/>
      <c r="O14870" s="24"/>
      <c r="P14870" s="19"/>
      <c r="Q14870" s="19"/>
      <c r="R14870" s="19"/>
      <c r="U14870" s="27"/>
      <c r="Y14870" s="9" t="s">
        <v>748</v>
      </c>
      <c r="Z14870" s="9" t="s">
        <v>462</v>
      </c>
      <c r="AA14870" s="9" t="s">
        <v>198</v>
      </c>
      <c r="AB14870" s="9">
        <v>21689121</v>
      </c>
      <c r="AC14870" s="9" t="s">
        <v>15643</v>
      </c>
      <c r="AD14870" s="9" t="s">
        <v>231</v>
      </c>
      <c r="AE14870" s="5">
        <f t="shared" si="486"/>
        <v>0</v>
      </c>
      <c r="AF14870" s="5" t="str">
        <f t="shared" si="487"/>
        <v>katB</v>
      </c>
      <c r="AG14870" s="153"/>
      <c r="AH14870" s="153"/>
      <c r="AI14870" t="s">
        <v>201</v>
      </c>
      <c r="AJ14870" t="s">
        <v>17878</v>
      </c>
      <c r="AK14870" s="9" t="str">
        <f>VLOOKUP(Y14870,zdroj!D:AJ,33,0)</f>
        <v>katB</v>
      </c>
    </row>
    <row r="14871" spans="8:37" x14ac:dyDescent="0.25">
      <c r="H14871" s="8"/>
      <c r="I14871" s="8"/>
      <c r="N14871" s="23"/>
      <c r="O14871" s="24"/>
      <c r="P14871" s="19"/>
      <c r="Q14871" s="19"/>
      <c r="R14871" s="19"/>
      <c r="U14871" s="27"/>
      <c r="Y14871" s="9" t="s">
        <v>748</v>
      </c>
      <c r="Z14871" s="9" t="s">
        <v>462</v>
      </c>
      <c r="AA14871" s="9" t="s">
        <v>198</v>
      </c>
      <c r="AB14871" s="9">
        <v>21689148</v>
      </c>
      <c r="AC14871" s="9" t="s">
        <v>15644</v>
      </c>
      <c r="AD14871" s="9" t="s">
        <v>800</v>
      </c>
      <c r="AE14871" s="5">
        <f t="shared" si="486"/>
        <v>0</v>
      </c>
      <c r="AF14871" s="5" t="str">
        <f t="shared" si="487"/>
        <v>Pokryto</v>
      </c>
      <c r="AG14871" s="153"/>
      <c r="AH14871" s="153"/>
      <c r="AI14871" t="s">
        <v>201</v>
      </c>
      <c r="AJ14871" t="s">
        <v>800</v>
      </c>
      <c r="AK14871" s="9" t="str">
        <f>VLOOKUP(Y14871,zdroj!D:AJ,33,0)</f>
        <v>katB</v>
      </c>
    </row>
    <row r="14872" spans="8:37" x14ac:dyDescent="0.25">
      <c r="H14872" s="8"/>
      <c r="I14872" s="8"/>
      <c r="N14872" s="23"/>
      <c r="O14872" s="24"/>
      <c r="P14872" s="19"/>
      <c r="Q14872" s="19"/>
      <c r="R14872" s="19"/>
      <c r="U14872" s="27"/>
      <c r="Y14872" s="9" t="s">
        <v>748</v>
      </c>
      <c r="Z14872" s="9" t="s">
        <v>462</v>
      </c>
      <c r="AA14872" s="9" t="s">
        <v>198</v>
      </c>
      <c r="AB14872" s="9">
        <v>27260674</v>
      </c>
      <c r="AC14872" s="9" t="s">
        <v>15645</v>
      </c>
      <c r="AD14872" s="9" t="s">
        <v>231</v>
      </c>
      <c r="AE14872" s="5">
        <f t="shared" si="486"/>
        <v>0</v>
      </c>
      <c r="AF14872" s="5" t="str">
        <f t="shared" si="487"/>
        <v>katB</v>
      </c>
      <c r="AG14872" s="153"/>
      <c r="AH14872" s="153"/>
      <c r="AI14872" t="s">
        <v>17880</v>
      </c>
      <c r="AJ14872" t="s">
        <v>17878</v>
      </c>
      <c r="AK14872" s="9" t="str">
        <f>VLOOKUP(Y14872,zdroj!D:AJ,33,0)</f>
        <v>katB</v>
      </c>
    </row>
    <row r="14873" spans="8:37" x14ac:dyDescent="0.25">
      <c r="H14873" s="8"/>
      <c r="I14873" s="8"/>
      <c r="N14873" s="23"/>
      <c r="O14873" s="24"/>
      <c r="P14873" s="19"/>
      <c r="Q14873" s="19"/>
      <c r="R14873" s="19"/>
      <c r="U14873" s="27"/>
      <c r="Y14873" s="9" t="s">
        <v>748</v>
      </c>
      <c r="Z14873" s="9" t="s">
        <v>462</v>
      </c>
      <c r="AA14873" s="9" t="s">
        <v>198</v>
      </c>
      <c r="AB14873" s="9">
        <v>21688508</v>
      </c>
      <c r="AC14873" s="9" t="s">
        <v>15646</v>
      </c>
      <c r="AD14873" s="9" t="s">
        <v>231</v>
      </c>
      <c r="AE14873" s="5">
        <f t="shared" si="486"/>
        <v>0</v>
      </c>
      <c r="AF14873" s="5" t="str">
        <f t="shared" si="487"/>
        <v>katB</v>
      </c>
      <c r="AG14873" s="153"/>
      <c r="AH14873" s="153"/>
      <c r="AI14873" t="s">
        <v>201</v>
      </c>
      <c r="AJ14873" t="s">
        <v>17878</v>
      </c>
      <c r="AK14873" s="9" t="str">
        <f>VLOOKUP(Y14873,zdroj!D:AJ,33,0)</f>
        <v>katB</v>
      </c>
    </row>
    <row r="14874" spans="8:37" x14ac:dyDescent="0.25">
      <c r="H14874" s="8"/>
      <c r="I14874" s="8"/>
      <c r="N14874" s="23"/>
      <c r="O14874" s="24"/>
      <c r="P14874" s="19"/>
      <c r="Q14874" s="19"/>
      <c r="R14874" s="19"/>
      <c r="U14874" s="27"/>
      <c r="Y14874" s="9" t="s">
        <v>748</v>
      </c>
      <c r="Z14874" s="9" t="s">
        <v>462</v>
      </c>
      <c r="AA14874" s="9" t="s">
        <v>198</v>
      </c>
      <c r="AB14874" s="9">
        <v>21689156</v>
      </c>
      <c r="AC14874" s="9" t="s">
        <v>15647</v>
      </c>
      <c r="AD14874" s="9" t="s">
        <v>800</v>
      </c>
      <c r="AE14874" s="5">
        <f t="shared" si="486"/>
        <v>0</v>
      </c>
      <c r="AF14874" s="5" t="str">
        <f t="shared" si="487"/>
        <v>Pokryto</v>
      </c>
      <c r="AG14874" s="153"/>
      <c r="AH14874" s="153"/>
      <c r="AI14874" t="s">
        <v>201</v>
      </c>
      <c r="AJ14874" t="s">
        <v>800</v>
      </c>
      <c r="AK14874" s="9" t="str">
        <f>VLOOKUP(Y14874,zdroj!D:AJ,33,0)</f>
        <v>katB</v>
      </c>
    </row>
    <row r="14875" spans="8:37" x14ac:dyDescent="0.25">
      <c r="H14875" s="8"/>
      <c r="I14875" s="8"/>
      <c r="N14875" s="23"/>
      <c r="O14875" s="24"/>
      <c r="P14875" s="19"/>
      <c r="Q14875" s="19"/>
      <c r="R14875" s="19"/>
      <c r="U14875" s="27"/>
      <c r="Y14875" s="9" t="s">
        <v>748</v>
      </c>
      <c r="Z14875" s="9" t="s">
        <v>462</v>
      </c>
      <c r="AA14875" s="9" t="s">
        <v>198</v>
      </c>
      <c r="AB14875" s="9">
        <v>21689164</v>
      </c>
      <c r="AC14875" s="9" t="s">
        <v>15648</v>
      </c>
      <c r="AD14875" s="9" t="s">
        <v>231</v>
      </c>
      <c r="AE14875" s="5">
        <f t="shared" si="486"/>
        <v>0</v>
      </c>
      <c r="AF14875" s="5" t="str">
        <f t="shared" si="487"/>
        <v>katB</v>
      </c>
      <c r="AG14875" s="153"/>
      <c r="AH14875" s="153"/>
      <c r="AI14875" t="s">
        <v>201</v>
      </c>
      <c r="AJ14875" t="s">
        <v>17878</v>
      </c>
      <c r="AK14875" s="9" t="str">
        <f>VLOOKUP(Y14875,zdroj!D:AJ,33,0)</f>
        <v>katB</v>
      </c>
    </row>
    <row r="14876" spans="8:37" x14ac:dyDescent="0.25">
      <c r="H14876" s="8"/>
      <c r="I14876" s="8"/>
      <c r="N14876" s="23"/>
      <c r="O14876" s="24"/>
      <c r="P14876" s="19"/>
      <c r="Q14876" s="19"/>
      <c r="R14876" s="19"/>
      <c r="U14876" s="27"/>
      <c r="Y14876" s="9" t="s">
        <v>748</v>
      </c>
      <c r="Z14876" s="9" t="s">
        <v>462</v>
      </c>
      <c r="AA14876" s="9" t="s">
        <v>198</v>
      </c>
      <c r="AB14876" s="9">
        <v>21689172</v>
      </c>
      <c r="AC14876" s="9" t="s">
        <v>15649</v>
      </c>
      <c r="AD14876" s="9" t="s">
        <v>231</v>
      </c>
      <c r="AE14876" s="5">
        <f t="shared" si="486"/>
        <v>0</v>
      </c>
      <c r="AF14876" s="5" t="str">
        <f t="shared" si="487"/>
        <v>katB</v>
      </c>
      <c r="AG14876" s="153"/>
      <c r="AH14876" s="153"/>
      <c r="AI14876" t="s">
        <v>229</v>
      </c>
      <c r="AJ14876" t="s">
        <v>17878</v>
      </c>
      <c r="AK14876" s="9" t="str">
        <f>VLOOKUP(Y14876,zdroj!D:AJ,33,0)</f>
        <v>katB</v>
      </c>
    </row>
    <row r="14877" spans="8:37" x14ac:dyDescent="0.25">
      <c r="H14877" s="8"/>
      <c r="I14877" s="8"/>
      <c r="N14877" s="23"/>
      <c r="O14877" s="24"/>
      <c r="P14877" s="19"/>
      <c r="Q14877" s="19"/>
      <c r="R14877" s="19"/>
      <c r="U14877" s="27"/>
      <c r="Y14877" s="9" t="s">
        <v>748</v>
      </c>
      <c r="Z14877" s="9" t="s">
        <v>462</v>
      </c>
      <c r="AA14877" s="9" t="s">
        <v>198</v>
      </c>
      <c r="AB14877" s="9">
        <v>21689181</v>
      </c>
      <c r="AC14877" s="9" t="s">
        <v>15650</v>
      </c>
      <c r="AD14877" s="9" t="s">
        <v>231</v>
      </c>
      <c r="AE14877" s="5">
        <f t="shared" si="486"/>
        <v>0</v>
      </c>
      <c r="AF14877" s="5" t="str">
        <f t="shared" si="487"/>
        <v>katB</v>
      </c>
      <c r="AG14877" s="153"/>
      <c r="AH14877" s="153"/>
      <c r="AI14877" t="s">
        <v>201</v>
      </c>
      <c r="AJ14877" t="s">
        <v>17878</v>
      </c>
      <c r="AK14877" s="9" t="str">
        <f>VLOOKUP(Y14877,zdroj!D:AJ,33,0)</f>
        <v>katB</v>
      </c>
    </row>
    <row r="14878" spans="8:37" x14ac:dyDescent="0.25">
      <c r="H14878" s="8"/>
      <c r="I14878" s="8"/>
      <c r="N14878" s="23"/>
      <c r="O14878" s="24"/>
      <c r="P14878" s="19"/>
      <c r="Q14878" s="19"/>
      <c r="R14878" s="19"/>
      <c r="U14878" s="27"/>
      <c r="Y14878" s="9" t="s">
        <v>748</v>
      </c>
      <c r="Z14878" s="9" t="s">
        <v>462</v>
      </c>
      <c r="AA14878" s="9" t="s">
        <v>198</v>
      </c>
      <c r="AB14878" s="9">
        <v>21689199</v>
      </c>
      <c r="AC14878" s="9" t="s">
        <v>15651</v>
      </c>
      <c r="AD14878" s="9" t="s">
        <v>231</v>
      </c>
      <c r="AE14878" s="5">
        <f t="shared" si="486"/>
        <v>0</v>
      </c>
      <c r="AF14878" s="5" t="str">
        <f t="shared" si="487"/>
        <v>katB</v>
      </c>
      <c r="AG14878" s="153"/>
      <c r="AH14878" s="153"/>
      <c r="AI14878" t="s">
        <v>201</v>
      </c>
      <c r="AJ14878" t="s">
        <v>17878</v>
      </c>
      <c r="AK14878" s="9" t="str">
        <f>VLOOKUP(Y14878,zdroj!D:AJ,33,0)</f>
        <v>katB</v>
      </c>
    </row>
    <row r="14879" spans="8:37" x14ac:dyDescent="0.25">
      <c r="H14879" s="8"/>
      <c r="I14879" s="8"/>
      <c r="N14879" s="23"/>
      <c r="O14879" s="24"/>
      <c r="P14879" s="19"/>
      <c r="Q14879" s="19"/>
      <c r="R14879" s="19"/>
      <c r="U14879" s="27"/>
      <c r="Y14879" s="9" t="s">
        <v>748</v>
      </c>
      <c r="Z14879" s="9" t="s">
        <v>462</v>
      </c>
      <c r="AA14879" s="9" t="s">
        <v>198</v>
      </c>
      <c r="AB14879" s="9">
        <v>21689211</v>
      </c>
      <c r="AC14879" s="9" t="s">
        <v>15652</v>
      </c>
      <c r="AD14879" s="9" t="s">
        <v>800</v>
      </c>
      <c r="AE14879" s="5">
        <f t="shared" si="486"/>
        <v>0</v>
      </c>
      <c r="AF14879" s="5" t="str">
        <f t="shared" si="487"/>
        <v>Pokryto</v>
      </c>
      <c r="AG14879" s="153"/>
      <c r="AH14879" s="153"/>
      <c r="AI14879" t="s">
        <v>17879</v>
      </c>
      <c r="AJ14879" t="s">
        <v>800</v>
      </c>
      <c r="AK14879" s="9" t="str">
        <f>VLOOKUP(Y14879,zdroj!D:AJ,33,0)</f>
        <v>katB</v>
      </c>
    </row>
    <row r="14880" spans="8:37" x14ac:dyDescent="0.25">
      <c r="H14880" s="8"/>
      <c r="I14880" s="8"/>
      <c r="N14880" s="23"/>
      <c r="O14880" s="24"/>
      <c r="P14880" s="19"/>
      <c r="Q14880" s="19"/>
      <c r="R14880" s="19"/>
      <c r="U14880" s="27"/>
      <c r="Y14880" s="9" t="s">
        <v>748</v>
      </c>
      <c r="Z14880" s="9" t="s">
        <v>462</v>
      </c>
      <c r="AA14880" s="9" t="s">
        <v>198</v>
      </c>
      <c r="AB14880" s="9">
        <v>21689229</v>
      </c>
      <c r="AC14880" s="9" t="s">
        <v>15653</v>
      </c>
      <c r="AD14880" s="9" t="s">
        <v>231</v>
      </c>
      <c r="AE14880" s="5">
        <f t="shared" si="486"/>
        <v>0</v>
      </c>
      <c r="AF14880" s="5" t="str">
        <f t="shared" si="487"/>
        <v>katB</v>
      </c>
      <c r="AG14880" s="153"/>
      <c r="AH14880" s="153"/>
      <c r="AI14880" t="s">
        <v>201</v>
      </c>
      <c r="AJ14880" t="s">
        <v>17878</v>
      </c>
      <c r="AK14880" s="9" t="str">
        <f>VLOOKUP(Y14880,zdroj!D:AJ,33,0)</f>
        <v>katB</v>
      </c>
    </row>
    <row r="14881" spans="8:37" x14ac:dyDescent="0.25">
      <c r="H14881" s="8"/>
      <c r="I14881" s="8"/>
      <c r="N14881" s="23"/>
      <c r="O14881" s="24"/>
      <c r="P14881" s="19"/>
      <c r="Q14881" s="19"/>
      <c r="R14881" s="19"/>
      <c r="U14881" s="27"/>
      <c r="Y14881" s="9" t="s">
        <v>748</v>
      </c>
      <c r="Z14881" s="9" t="s">
        <v>462</v>
      </c>
      <c r="AA14881" s="9" t="s">
        <v>198</v>
      </c>
      <c r="AB14881" s="9">
        <v>21689237</v>
      </c>
      <c r="AC14881" s="9" t="s">
        <v>15654</v>
      </c>
      <c r="AD14881" s="9" t="s">
        <v>800</v>
      </c>
      <c r="AE14881" s="5">
        <f t="shared" si="486"/>
        <v>0</v>
      </c>
      <c r="AF14881" s="5" t="str">
        <f t="shared" si="487"/>
        <v>Pokryto</v>
      </c>
      <c r="AG14881" s="153"/>
      <c r="AH14881" s="153"/>
      <c r="AI14881" t="s">
        <v>17882</v>
      </c>
      <c r="AJ14881" t="s">
        <v>800</v>
      </c>
      <c r="AK14881" s="9" t="str">
        <f>VLOOKUP(Y14881,zdroj!D:AJ,33,0)</f>
        <v>katB</v>
      </c>
    </row>
    <row r="14882" spans="8:37" x14ac:dyDescent="0.25">
      <c r="H14882" s="8"/>
      <c r="I14882" s="8"/>
      <c r="N14882" s="23"/>
      <c r="O14882" s="24"/>
      <c r="P14882" s="19"/>
      <c r="Q14882" s="19"/>
      <c r="R14882" s="19"/>
      <c r="U14882" s="27"/>
      <c r="Y14882" s="9" t="s">
        <v>748</v>
      </c>
      <c r="Z14882" s="9" t="s">
        <v>462</v>
      </c>
      <c r="AA14882" s="9" t="s">
        <v>198</v>
      </c>
      <c r="AB14882" s="9">
        <v>21688516</v>
      </c>
      <c r="AC14882" s="9" t="s">
        <v>15655</v>
      </c>
      <c r="AD14882" s="9" t="s">
        <v>231</v>
      </c>
      <c r="AE14882" s="5">
        <f t="shared" si="486"/>
        <v>0</v>
      </c>
      <c r="AF14882" s="5" t="str">
        <f t="shared" si="487"/>
        <v>katB</v>
      </c>
      <c r="AG14882" s="153"/>
      <c r="AH14882" s="153"/>
      <c r="AI14882" t="s">
        <v>201</v>
      </c>
      <c r="AJ14882" t="s">
        <v>17878</v>
      </c>
      <c r="AK14882" s="9" t="str">
        <f>VLOOKUP(Y14882,zdroj!D:AJ,33,0)</f>
        <v>katB</v>
      </c>
    </row>
    <row r="14883" spans="8:37" x14ac:dyDescent="0.25">
      <c r="H14883" s="8"/>
      <c r="I14883" s="8"/>
      <c r="N14883" s="23"/>
      <c r="O14883" s="24"/>
      <c r="P14883" s="19"/>
      <c r="Q14883" s="19"/>
      <c r="R14883" s="19"/>
      <c r="U14883" s="27"/>
      <c r="Y14883" s="9" t="s">
        <v>748</v>
      </c>
      <c r="Z14883" s="9" t="s">
        <v>462</v>
      </c>
      <c r="AA14883" s="9" t="s">
        <v>198</v>
      </c>
      <c r="AB14883" s="9">
        <v>21689245</v>
      </c>
      <c r="AC14883" s="9" t="s">
        <v>15656</v>
      </c>
      <c r="AD14883" s="9" t="s">
        <v>231</v>
      </c>
      <c r="AE14883" s="5">
        <f t="shared" si="486"/>
        <v>0</v>
      </c>
      <c r="AF14883" s="5" t="str">
        <f t="shared" si="487"/>
        <v>katB</v>
      </c>
      <c r="AG14883" s="153"/>
      <c r="AH14883" s="153"/>
      <c r="AI14883" t="s">
        <v>201</v>
      </c>
      <c r="AJ14883" t="s">
        <v>17878</v>
      </c>
      <c r="AK14883" s="9" t="str">
        <f>VLOOKUP(Y14883,zdroj!D:AJ,33,0)</f>
        <v>katB</v>
      </c>
    </row>
    <row r="14884" spans="8:37" x14ac:dyDescent="0.25">
      <c r="H14884" s="8"/>
      <c r="I14884" s="8"/>
      <c r="N14884" s="23"/>
      <c r="O14884" s="24"/>
      <c r="P14884" s="19"/>
      <c r="Q14884" s="19"/>
      <c r="R14884" s="19"/>
      <c r="U14884" s="27"/>
      <c r="Y14884" s="9" t="s">
        <v>748</v>
      </c>
      <c r="Z14884" s="9" t="s">
        <v>462</v>
      </c>
      <c r="AA14884" s="9" t="s">
        <v>198</v>
      </c>
      <c r="AB14884" s="9">
        <v>21689253</v>
      </c>
      <c r="AC14884" s="9" t="s">
        <v>15657</v>
      </c>
      <c r="AD14884" s="9" t="s">
        <v>800</v>
      </c>
      <c r="AE14884" s="5">
        <f t="shared" si="486"/>
        <v>0</v>
      </c>
      <c r="AF14884" s="5" t="str">
        <f t="shared" si="487"/>
        <v>Pokryto</v>
      </c>
      <c r="AG14884" s="153"/>
      <c r="AH14884" s="153"/>
      <c r="AI14884" t="s">
        <v>201</v>
      </c>
      <c r="AJ14884" t="s">
        <v>800</v>
      </c>
      <c r="AK14884" s="9" t="str">
        <f>VLOOKUP(Y14884,zdroj!D:AJ,33,0)</f>
        <v>katB</v>
      </c>
    </row>
    <row r="14885" spans="8:37" x14ac:dyDescent="0.25">
      <c r="H14885" s="8"/>
      <c r="I14885" s="8"/>
      <c r="N14885" s="23"/>
      <c r="O14885" s="24"/>
      <c r="P14885" s="19"/>
      <c r="Q14885" s="19"/>
      <c r="R14885" s="19"/>
      <c r="U14885" s="27"/>
      <c r="Y14885" s="9" t="s">
        <v>748</v>
      </c>
      <c r="Z14885" s="9" t="s">
        <v>462</v>
      </c>
      <c r="AA14885" s="9" t="s">
        <v>198</v>
      </c>
      <c r="AB14885" s="9">
        <v>21689261</v>
      </c>
      <c r="AC14885" s="9" t="s">
        <v>15658</v>
      </c>
      <c r="AD14885" s="9" t="s">
        <v>231</v>
      </c>
      <c r="AE14885" s="5">
        <f t="shared" si="486"/>
        <v>0</v>
      </c>
      <c r="AF14885" s="5" t="str">
        <f t="shared" si="487"/>
        <v>katB</v>
      </c>
      <c r="AG14885" s="153"/>
      <c r="AH14885" s="153"/>
      <c r="AI14885" t="s">
        <v>201</v>
      </c>
      <c r="AJ14885" t="s">
        <v>17878</v>
      </c>
      <c r="AK14885" s="9" t="str">
        <f>VLOOKUP(Y14885,zdroj!D:AJ,33,0)</f>
        <v>katB</v>
      </c>
    </row>
    <row r="14886" spans="8:37" x14ac:dyDescent="0.25">
      <c r="H14886" s="8"/>
      <c r="I14886" s="8"/>
      <c r="N14886" s="23"/>
      <c r="O14886" s="24"/>
      <c r="P14886" s="19"/>
      <c r="Q14886" s="19"/>
      <c r="R14886" s="19"/>
      <c r="U14886" s="27"/>
      <c r="Y14886" s="9" t="s">
        <v>748</v>
      </c>
      <c r="Z14886" s="9" t="s">
        <v>462</v>
      </c>
      <c r="AA14886" s="9" t="s">
        <v>198</v>
      </c>
      <c r="AB14886" s="9">
        <v>21689270</v>
      </c>
      <c r="AC14886" s="9" t="s">
        <v>15659</v>
      </c>
      <c r="AD14886" s="9" t="s">
        <v>231</v>
      </c>
      <c r="AE14886" s="5">
        <f t="shared" si="486"/>
        <v>0</v>
      </c>
      <c r="AF14886" s="5" t="str">
        <f t="shared" si="487"/>
        <v>katB</v>
      </c>
      <c r="AG14886" s="153"/>
      <c r="AH14886" s="153"/>
      <c r="AI14886" t="s">
        <v>201</v>
      </c>
      <c r="AJ14886" t="s">
        <v>17878</v>
      </c>
      <c r="AK14886" s="9" t="str">
        <f>VLOOKUP(Y14886,zdroj!D:AJ,33,0)</f>
        <v>katB</v>
      </c>
    </row>
    <row r="14887" spans="8:37" x14ac:dyDescent="0.25">
      <c r="H14887" s="8"/>
      <c r="I14887" s="8"/>
      <c r="N14887" s="23"/>
      <c r="O14887" s="24"/>
      <c r="P14887" s="19"/>
      <c r="Q14887" s="19"/>
      <c r="R14887" s="19"/>
      <c r="U14887" s="27"/>
      <c r="Y14887" s="9" t="s">
        <v>748</v>
      </c>
      <c r="Z14887" s="9" t="s">
        <v>462</v>
      </c>
      <c r="AA14887" s="9" t="s">
        <v>198</v>
      </c>
      <c r="AB14887" s="9">
        <v>21689288</v>
      </c>
      <c r="AC14887" s="9" t="s">
        <v>15660</v>
      </c>
      <c r="AD14887" s="9" t="s">
        <v>231</v>
      </c>
      <c r="AE14887" s="5">
        <f t="shared" si="486"/>
        <v>0</v>
      </c>
      <c r="AF14887" s="5" t="str">
        <f t="shared" si="487"/>
        <v>katB</v>
      </c>
      <c r="AG14887" s="153"/>
      <c r="AH14887" s="153"/>
      <c r="AI14887" t="s">
        <v>201</v>
      </c>
      <c r="AJ14887" t="s">
        <v>17878</v>
      </c>
      <c r="AK14887" s="9" t="str">
        <f>VLOOKUP(Y14887,zdroj!D:AJ,33,0)</f>
        <v>katB</v>
      </c>
    </row>
    <row r="14888" spans="8:37" x14ac:dyDescent="0.25">
      <c r="H14888" s="8"/>
      <c r="I14888" s="8"/>
      <c r="N14888" s="23"/>
      <c r="O14888" s="24"/>
      <c r="P14888" s="19"/>
      <c r="Q14888" s="19"/>
      <c r="R14888" s="19"/>
      <c r="U14888" s="27"/>
      <c r="Y14888" s="9" t="s">
        <v>748</v>
      </c>
      <c r="Z14888" s="9" t="s">
        <v>462</v>
      </c>
      <c r="AA14888" s="9" t="s">
        <v>198</v>
      </c>
      <c r="AB14888" s="9">
        <v>21689296</v>
      </c>
      <c r="AC14888" s="9" t="s">
        <v>15661</v>
      </c>
      <c r="AD14888" s="9" t="s">
        <v>231</v>
      </c>
      <c r="AE14888" s="5">
        <f t="shared" si="486"/>
        <v>0</v>
      </c>
      <c r="AF14888" s="5" t="str">
        <f t="shared" si="487"/>
        <v>katB</v>
      </c>
      <c r="AG14888" s="153"/>
      <c r="AH14888" s="153"/>
      <c r="AI14888" t="s">
        <v>201</v>
      </c>
      <c r="AJ14888" t="s">
        <v>17878</v>
      </c>
      <c r="AK14888" s="9" t="str">
        <f>VLOOKUP(Y14888,zdroj!D:AJ,33,0)</f>
        <v>katB</v>
      </c>
    </row>
    <row r="14889" spans="8:37" x14ac:dyDescent="0.25">
      <c r="H14889" s="8"/>
      <c r="I14889" s="8"/>
      <c r="N14889" s="23"/>
      <c r="O14889" s="24"/>
      <c r="P14889" s="19"/>
      <c r="Q14889" s="19"/>
      <c r="R14889" s="19"/>
      <c r="U14889" s="27"/>
      <c r="Y14889" s="9" t="s">
        <v>748</v>
      </c>
      <c r="Z14889" s="9" t="s">
        <v>462</v>
      </c>
      <c r="AA14889" s="9" t="s">
        <v>198</v>
      </c>
      <c r="AB14889" s="9">
        <v>21688524</v>
      </c>
      <c r="AC14889" s="9" t="s">
        <v>15662</v>
      </c>
      <c r="AD14889" s="9" t="s">
        <v>800</v>
      </c>
      <c r="AE14889" s="5">
        <f t="shared" si="486"/>
        <v>0</v>
      </c>
      <c r="AF14889" s="5" t="str">
        <f t="shared" si="487"/>
        <v>Pokryto</v>
      </c>
      <c r="AG14889" s="153"/>
      <c r="AH14889" s="153"/>
      <c r="AI14889" t="s">
        <v>201</v>
      </c>
      <c r="AJ14889" t="s">
        <v>800</v>
      </c>
      <c r="AK14889" s="9" t="str">
        <f>VLOOKUP(Y14889,zdroj!D:AJ,33,0)</f>
        <v>katB</v>
      </c>
    </row>
    <row r="14890" spans="8:37" x14ac:dyDescent="0.25">
      <c r="H14890" s="8"/>
      <c r="I14890" s="8"/>
      <c r="N14890" s="23"/>
      <c r="O14890" s="24"/>
      <c r="P14890" s="19"/>
      <c r="Q14890" s="19"/>
      <c r="R14890" s="19"/>
      <c r="U14890" s="27"/>
      <c r="Y14890" s="9" t="s">
        <v>748</v>
      </c>
      <c r="Z14890" s="9" t="s">
        <v>462</v>
      </c>
      <c r="AA14890" s="9" t="s">
        <v>198</v>
      </c>
      <c r="AB14890" s="9">
        <v>21689300</v>
      </c>
      <c r="AC14890" s="9" t="s">
        <v>15663</v>
      </c>
      <c r="AD14890" s="9" t="s">
        <v>800</v>
      </c>
      <c r="AE14890" s="5">
        <f t="shared" si="486"/>
        <v>0</v>
      </c>
      <c r="AF14890" s="5" t="str">
        <f t="shared" si="487"/>
        <v>Pokryto</v>
      </c>
      <c r="AG14890" s="153"/>
      <c r="AH14890" s="153"/>
      <c r="AI14890" t="s">
        <v>201</v>
      </c>
      <c r="AJ14890" t="s">
        <v>800</v>
      </c>
      <c r="AK14890" s="9" t="str">
        <f>VLOOKUP(Y14890,zdroj!D:AJ,33,0)</f>
        <v>katB</v>
      </c>
    </row>
    <row r="14891" spans="8:37" x14ac:dyDescent="0.25">
      <c r="H14891" s="8"/>
      <c r="I14891" s="8"/>
      <c r="N14891" s="23"/>
      <c r="O14891" s="24"/>
      <c r="P14891" s="19"/>
      <c r="Q14891" s="19"/>
      <c r="R14891" s="19"/>
      <c r="U14891" s="27"/>
      <c r="Y14891" s="9" t="s">
        <v>748</v>
      </c>
      <c r="Z14891" s="9" t="s">
        <v>462</v>
      </c>
      <c r="AA14891" s="9" t="s">
        <v>198</v>
      </c>
      <c r="AB14891" s="9">
        <v>40400697</v>
      </c>
      <c r="AC14891" s="9" t="s">
        <v>15664</v>
      </c>
      <c r="AD14891" s="9" t="s">
        <v>800</v>
      </c>
      <c r="AE14891" s="5">
        <f t="shared" si="486"/>
        <v>0</v>
      </c>
      <c r="AF14891" s="5" t="str">
        <f t="shared" si="487"/>
        <v>Pokryto</v>
      </c>
      <c r="AG14891" s="153"/>
      <c r="AH14891" s="153"/>
      <c r="AI14891" t="s">
        <v>201</v>
      </c>
      <c r="AJ14891" t="s">
        <v>800</v>
      </c>
      <c r="AK14891" s="9" t="str">
        <f>VLOOKUP(Y14891,zdroj!D:AJ,33,0)</f>
        <v>katB</v>
      </c>
    </row>
    <row r="14892" spans="8:37" x14ac:dyDescent="0.25">
      <c r="H14892" s="8"/>
      <c r="I14892" s="8"/>
      <c r="N14892" s="23"/>
      <c r="O14892" s="24"/>
      <c r="P14892" s="19"/>
      <c r="Q14892" s="19"/>
      <c r="R14892" s="19"/>
      <c r="U14892" s="27"/>
      <c r="Y14892" s="9" t="s">
        <v>748</v>
      </c>
      <c r="Z14892" s="9" t="s">
        <v>462</v>
      </c>
      <c r="AA14892" s="9" t="s">
        <v>198</v>
      </c>
      <c r="AB14892" s="9">
        <v>21689318</v>
      </c>
      <c r="AC14892" s="9" t="s">
        <v>15665</v>
      </c>
      <c r="AD14892" s="9" t="s">
        <v>800</v>
      </c>
      <c r="AE14892" s="5">
        <f t="shared" si="486"/>
        <v>0</v>
      </c>
      <c r="AF14892" s="5" t="str">
        <f t="shared" si="487"/>
        <v>Pokryto</v>
      </c>
      <c r="AG14892" s="153"/>
      <c r="AH14892" s="153"/>
      <c r="AI14892" t="s">
        <v>201</v>
      </c>
      <c r="AJ14892" t="s">
        <v>800</v>
      </c>
      <c r="AK14892" s="9" t="str">
        <f>VLOOKUP(Y14892,zdroj!D:AJ,33,0)</f>
        <v>katB</v>
      </c>
    </row>
    <row r="14893" spans="8:37" x14ac:dyDescent="0.25">
      <c r="H14893" s="8"/>
      <c r="I14893" s="8"/>
      <c r="N14893" s="23"/>
      <c r="O14893" s="24"/>
      <c r="P14893" s="19"/>
      <c r="Q14893" s="19"/>
      <c r="R14893" s="19"/>
      <c r="U14893" s="27"/>
      <c r="Y14893" s="9" t="s">
        <v>748</v>
      </c>
      <c r="Z14893" s="9" t="s">
        <v>462</v>
      </c>
      <c r="AA14893" s="9" t="s">
        <v>198</v>
      </c>
      <c r="AB14893" s="9">
        <v>21689334</v>
      </c>
      <c r="AC14893" s="9" t="s">
        <v>15666</v>
      </c>
      <c r="AD14893" s="9" t="s">
        <v>231</v>
      </c>
      <c r="AE14893" s="5">
        <f t="shared" si="486"/>
        <v>0</v>
      </c>
      <c r="AF14893" s="5" t="str">
        <f t="shared" si="487"/>
        <v>katB</v>
      </c>
      <c r="AG14893" s="153"/>
      <c r="AH14893" s="153"/>
      <c r="AI14893" t="s">
        <v>201</v>
      </c>
      <c r="AJ14893" t="s">
        <v>17878</v>
      </c>
      <c r="AK14893" s="9" t="str">
        <f>VLOOKUP(Y14893,zdroj!D:AJ,33,0)</f>
        <v>katB</v>
      </c>
    </row>
    <row r="14894" spans="8:37" x14ac:dyDescent="0.25">
      <c r="H14894" s="8"/>
      <c r="I14894" s="8"/>
      <c r="N14894" s="23"/>
      <c r="O14894" s="24"/>
      <c r="P14894" s="19"/>
      <c r="Q14894" s="19"/>
      <c r="R14894" s="19"/>
      <c r="U14894" s="27"/>
      <c r="Y14894" s="9" t="s">
        <v>748</v>
      </c>
      <c r="Z14894" s="9" t="s">
        <v>462</v>
      </c>
      <c r="AA14894" s="9" t="s">
        <v>198</v>
      </c>
      <c r="AB14894" s="9">
        <v>21689342</v>
      </c>
      <c r="AC14894" s="9" t="s">
        <v>15667</v>
      </c>
      <c r="AD14894" s="9" t="s">
        <v>800</v>
      </c>
      <c r="AE14894" s="5">
        <f t="shared" si="486"/>
        <v>0</v>
      </c>
      <c r="AF14894" s="5" t="str">
        <f t="shared" si="487"/>
        <v>Pokryto</v>
      </c>
      <c r="AG14894" s="153"/>
      <c r="AH14894" s="153"/>
      <c r="AI14894" t="s">
        <v>17882</v>
      </c>
      <c r="AJ14894" t="s">
        <v>800</v>
      </c>
      <c r="AK14894" s="9" t="str">
        <f>VLOOKUP(Y14894,zdroj!D:AJ,33,0)</f>
        <v>katB</v>
      </c>
    </row>
    <row r="14895" spans="8:37" x14ac:dyDescent="0.25">
      <c r="H14895" s="8"/>
      <c r="I14895" s="8"/>
      <c r="N14895" s="23"/>
      <c r="O14895" s="24"/>
      <c r="P14895" s="19"/>
      <c r="Q14895" s="19"/>
      <c r="R14895" s="19"/>
      <c r="U14895" s="27"/>
      <c r="Y14895" s="9" t="s">
        <v>748</v>
      </c>
      <c r="Z14895" s="9" t="s">
        <v>462</v>
      </c>
      <c r="AA14895" s="9" t="s">
        <v>198</v>
      </c>
      <c r="AB14895" s="9">
        <v>21689351</v>
      </c>
      <c r="AC14895" s="9" t="s">
        <v>15668</v>
      </c>
      <c r="AD14895" s="9" t="s">
        <v>231</v>
      </c>
      <c r="AE14895" s="5">
        <f t="shared" si="486"/>
        <v>0</v>
      </c>
      <c r="AF14895" s="5" t="str">
        <f t="shared" si="487"/>
        <v>katB</v>
      </c>
      <c r="AG14895" s="153"/>
      <c r="AH14895" s="153"/>
      <c r="AI14895" t="s">
        <v>229</v>
      </c>
      <c r="AJ14895" t="s">
        <v>17878</v>
      </c>
      <c r="AK14895" s="9" t="str">
        <f>VLOOKUP(Y14895,zdroj!D:AJ,33,0)</f>
        <v>katB</v>
      </c>
    </row>
    <row r="14896" spans="8:37" x14ac:dyDescent="0.25">
      <c r="H14896" s="8"/>
      <c r="I14896" s="8"/>
      <c r="N14896" s="23"/>
      <c r="O14896" s="24"/>
      <c r="P14896" s="19"/>
      <c r="Q14896" s="19"/>
      <c r="R14896" s="19"/>
      <c r="U14896" s="27"/>
      <c r="Y14896" s="9" t="s">
        <v>748</v>
      </c>
      <c r="Z14896" s="9" t="s">
        <v>462</v>
      </c>
      <c r="AA14896" s="9" t="s">
        <v>198</v>
      </c>
      <c r="AB14896" s="9">
        <v>21689369</v>
      </c>
      <c r="AC14896" s="9" t="s">
        <v>15669</v>
      </c>
      <c r="AD14896" s="9" t="s">
        <v>231</v>
      </c>
      <c r="AE14896" s="5">
        <f t="shared" si="486"/>
        <v>0</v>
      </c>
      <c r="AF14896" s="5" t="str">
        <f t="shared" si="487"/>
        <v>katB</v>
      </c>
      <c r="AG14896" s="153"/>
      <c r="AH14896" s="153"/>
      <c r="AI14896" t="s">
        <v>201</v>
      </c>
      <c r="AJ14896" t="s">
        <v>17878</v>
      </c>
      <c r="AK14896" s="9" t="str">
        <f>VLOOKUP(Y14896,zdroj!D:AJ,33,0)</f>
        <v>katB</v>
      </c>
    </row>
    <row r="14897" spans="8:37" x14ac:dyDescent="0.25">
      <c r="H14897" s="8"/>
      <c r="I14897" s="8"/>
      <c r="N14897" s="23"/>
      <c r="O14897" s="24"/>
      <c r="P14897" s="19"/>
      <c r="Q14897" s="19"/>
      <c r="R14897" s="19"/>
      <c r="U14897" s="27"/>
      <c r="Y14897" s="9" t="s">
        <v>748</v>
      </c>
      <c r="Z14897" s="9" t="s">
        <v>462</v>
      </c>
      <c r="AA14897" s="9" t="s">
        <v>198</v>
      </c>
      <c r="AB14897" s="9">
        <v>21689377</v>
      </c>
      <c r="AC14897" s="9" t="s">
        <v>15670</v>
      </c>
      <c r="AD14897" s="9" t="s">
        <v>231</v>
      </c>
      <c r="AE14897" s="5">
        <f t="shared" si="486"/>
        <v>0</v>
      </c>
      <c r="AF14897" s="5" t="str">
        <f t="shared" si="487"/>
        <v>katB</v>
      </c>
      <c r="AG14897" s="153"/>
      <c r="AH14897" s="153"/>
      <c r="AI14897" t="s">
        <v>201</v>
      </c>
      <c r="AJ14897" t="s">
        <v>17878</v>
      </c>
      <c r="AK14897" s="9" t="str">
        <f>VLOOKUP(Y14897,zdroj!D:AJ,33,0)</f>
        <v>katB</v>
      </c>
    </row>
    <row r="14898" spans="8:37" x14ac:dyDescent="0.25">
      <c r="H14898" s="8"/>
      <c r="I14898" s="8"/>
      <c r="N14898" s="23"/>
      <c r="O14898" s="24"/>
      <c r="P14898" s="19"/>
      <c r="Q14898" s="19"/>
      <c r="R14898" s="19"/>
      <c r="U14898" s="27"/>
      <c r="Y14898" s="9" t="s">
        <v>748</v>
      </c>
      <c r="Z14898" s="9" t="s">
        <v>462</v>
      </c>
      <c r="AA14898" s="9" t="s">
        <v>198</v>
      </c>
      <c r="AB14898" s="9">
        <v>21688532</v>
      </c>
      <c r="AC14898" s="9" t="s">
        <v>15671</v>
      </c>
      <c r="AD14898" s="9" t="s">
        <v>800</v>
      </c>
      <c r="AE14898" s="5">
        <f t="shared" si="486"/>
        <v>0</v>
      </c>
      <c r="AF14898" s="5" t="str">
        <f t="shared" si="487"/>
        <v>Pokryto</v>
      </c>
      <c r="AG14898" s="153"/>
      <c r="AH14898" s="153"/>
      <c r="AI14898" t="s">
        <v>201</v>
      </c>
      <c r="AJ14898" t="s">
        <v>800</v>
      </c>
      <c r="AK14898" s="9" t="str">
        <f>VLOOKUP(Y14898,zdroj!D:AJ,33,0)</f>
        <v>katB</v>
      </c>
    </row>
    <row r="14899" spans="8:37" x14ac:dyDescent="0.25">
      <c r="H14899" s="8"/>
      <c r="I14899" s="8"/>
      <c r="N14899" s="23"/>
      <c r="O14899" s="24"/>
      <c r="P14899" s="19"/>
      <c r="Q14899" s="19"/>
      <c r="R14899" s="19"/>
      <c r="U14899" s="27"/>
      <c r="Y14899" s="9" t="s">
        <v>748</v>
      </c>
      <c r="Z14899" s="9" t="s">
        <v>462</v>
      </c>
      <c r="AA14899" s="9" t="s">
        <v>198</v>
      </c>
      <c r="AB14899" s="9">
        <v>21689385</v>
      </c>
      <c r="AC14899" s="9" t="s">
        <v>15672</v>
      </c>
      <c r="AD14899" s="9" t="s">
        <v>800</v>
      </c>
      <c r="AE14899" s="5">
        <f t="shared" si="486"/>
        <v>0</v>
      </c>
      <c r="AF14899" s="5" t="str">
        <f t="shared" si="487"/>
        <v>Pokryto</v>
      </c>
      <c r="AG14899" s="153"/>
      <c r="AH14899" s="153"/>
      <c r="AI14899" t="s">
        <v>201</v>
      </c>
      <c r="AJ14899" t="s">
        <v>800</v>
      </c>
      <c r="AK14899" s="9" t="str">
        <f>VLOOKUP(Y14899,zdroj!D:AJ,33,0)</f>
        <v>katB</v>
      </c>
    </row>
    <row r="14900" spans="8:37" x14ac:dyDescent="0.25">
      <c r="H14900" s="8"/>
      <c r="I14900" s="8"/>
      <c r="N14900" s="23"/>
      <c r="O14900" s="24"/>
      <c r="P14900" s="19"/>
      <c r="Q14900" s="19"/>
      <c r="R14900" s="19"/>
      <c r="U14900" s="27"/>
      <c r="Y14900" s="9" t="s">
        <v>748</v>
      </c>
      <c r="Z14900" s="9" t="s">
        <v>462</v>
      </c>
      <c r="AA14900" s="9" t="s">
        <v>198</v>
      </c>
      <c r="AB14900" s="9">
        <v>21689393</v>
      </c>
      <c r="AC14900" s="9" t="s">
        <v>15673</v>
      </c>
      <c r="AD14900" s="9" t="s">
        <v>800</v>
      </c>
      <c r="AE14900" s="5">
        <f t="shared" si="486"/>
        <v>0</v>
      </c>
      <c r="AF14900" s="5" t="str">
        <f t="shared" si="487"/>
        <v>Pokryto</v>
      </c>
      <c r="AG14900" s="153"/>
      <c r="AH14900" s="153"/>
      <c r="AI14900" t="s">
        <v>201</v>
      </c>
      <c r="AJ14900" t="s">
        <v>800</v>
      </c>
      <c r="AK14900" s="9" t="str">
        <f>VLOOKUP(Y14900,zdroj!D:AJ,33,0)</f>
        <v>katB</v>
      </c>
    </row>
    <row r="14901" spans="8:37" x14ac:dyDescent="0.25">
      <c r="H14901" s="8"/>
      <c r="I14901" s="8"/>
      <c r="N14901" s="23"/>
      <c r="O14901" s="24"/>
      <c r="P14901" s="19"/>
      <c r="Q14901" s="19"/>
      <c r="R14901" s="19"/>
      <c r="U14901" s="27"/>
      <c r="Y14901" s="9" t="s">
        <v>748</v>
      </c>
      <c r="Z14901" s="9" t="s">
        <v>462</v>
      </c>
      <c r="AA14901" s="9" t="s">
        <v>198</v>
      </c>
      <c r="AB14901" s="9">
        <v>21689407</v>
      </c>
      <c r="AC14901" s="9" t="s">
        <v>15674</v>
      </c>
      <c r="AD14901" s="9" t="s">
        <v>231</v>
      </c>
      <c r="AE14901" s="5">
        <f t="shared" si="486"/>
        <v>0</v>
      </c>
      <c r="AF14901" s="5" t="str">
        <f t="shared" si="487"/>
        <v>katB</v>
      </c>
      <c r="AG14901" s="153"/>
      <c r="AH14901" s="153"/>
      <c r="AI14901" t="s">
        <v>201</v>
      </c>
      <c r="AJ14901" t="s">
        <v>17878</v>
      </c>
      <c r="AK14901" s="9" t="str">
        <f>VLOOKUP(Y14901,zdroj!D:AJ,33,0)</f>
        <v>katB</v>
      </c>
    </row>
    <row r="14902" spans="8:37" x14ac:dyDescent="0.25">
      <c r="H14902" s="8"/>
      <c r="I14902" s="8"/>
      <c r="N14902" s="23"/>
      <c r="O14902" s="24"/>
      <c r="P14902" s="19"/>
      <c r="Q14902" s="19"/>
      <c r="R14902" s="19"/>
      <c r="U14902" s="27"/>
      <c r="Y14902" s="9" t="s">
        <v>748</v>
      </c>
      <c r="Z14902" s="9" t="s">
        <v>462</v>
      </c>
      <c r="AA14902" s="9" t="s">
        <v>198</v>
      </c>
      <c r="AB14902" s="9">
        <v>21689415</v>
      </c>
      <c r="AC14902" s="9" t="s">
        <v>15675</v>
      </c>
      <c r="AD14902" s="9" t="s">
        <v>800</v>
      </c>
      <c r="AE14902" s="5">
        <f t="shared" si="486"/>
        <v>0</v>
      </c>
      <c r="AF14902" s="5" t="str">
        <f t="shared" si="487"/>
        <v>Pokryto</v>
      </c>
      <c r="AG14902" s="153"/>
      <c r="AH14902" s="153"/>
      <c r="AI14902" t="s">
        <v>201</v>
      </c>
      <c r="AJ14902" t="s">
        <v>800</v>
      </c>
      <c r="AK14902" s="9" t="str">
        <f>VLOOKUP(Y14902,zdroj!D:AJ,33,0)</f>
        <v>katB</v>
      </c>
    </row>
    <row r="14903" spans="8:37" x14ac:dyDescent="0.25">
      <c r="H14903" s="8"/>
      <c r="I14903" s="8"/>
      <c r="N14903" s="23"/>
      <c r="O14903" s="24"/>
      <c r="P14903" s="19"/>
      <c r="Q14903" s="19"/>
      <c r="R14903" s="19"/>
      <c r="U14903" s="27"/>
      <c r="Y14903" s="9" t="s">
        <v>748</v>
      </c>
      <c r="Z14903" s="9" t="s">
        <v>462</v>
      </c>
      <c r="AA14903" s="9" t="s">
        <v>198</v>
      </c>
      <c r="AB14903" s="9">
        <v>21689423</v>
      </c>
      <c r="AC14903" s="9" t="s">
        <v>15676</v>
      </c>
      <c r="AD14903" s="9" t="s">
        <v>231</v>
      </c>
      <c r="AE14903" s="5">
        <f t="shared" si="486"/>
        <v>0</v>
      </c>
      <c r="AF14903" s="5" t="str">
        <f t="shared" si="487"/>
        <v>katB</v>
      </c>
      <c r="AG14903" s="153"/>
      <c r="AH14903" s="153"/>
      <c r="AI14903" t="s">
        <v>201</v>
      </c>
      <c r="AJ14903" t="s">
        <v>17878</v>
      </c>
      <c r="AK14903" s="9" t="str">
        <f>VLOOKUP(Y14903,zdroj!D:AJ,33,0)</f>
        <v>katB</v>
      </c>
    </row>
    <row r="14904" spans="8:37" x14ac:dyDescent="0.25">
      <c r="H14904" s="8"/>
      <c r="I14904" s="8"/>
      <c r="N14904" s="23"/>
      <c r="O14904" s="24"/>
      <c r="P14904" s="19"/>
      <c r="Q14904" s="19"/>
      <c r="R14904" s="19"/>
      <c r="U14904" s="27"/>
      <c r="Y14904" s="9" t="s">
        <v>748</v>
      </c>
      <c r="Z14904" s="9" t="s">
        <v>462</v>
      </c>
      <c r="AA14904" s="9" t="s">
        <v>198</v>
      </c>
      <c r="AB14904" s="9">
        <v>21689431</v>
      </c>
      <c r="AC14904" s="9" t="s">
        <v>15677</v>
      </c>
      <c r="AD14904" s="9" t="s">
        <v>231</v>
      </c>
      <c r="AE14904" s="5">
        <f t="shared" si="486"/>
        <v>0</v>
      </c>
      <c r="AF14904" s="5" t="str">
        <f t="shared" si="487"/>
        <v>katB</v>
      </c>
      <c r="AG14904" s="153"/>
      <c r="AH14904" s="153"/>
      <c r="AI14904" t="s">
        <v>201</v>
      </c>
      <c r="AJ14904" t="s">
        <v>17878</v>
      </c>
      <c r="AK14904" s="9" t="str">
        <f>VLOOKUP(Y14904,zdroj!D:AJ,33,0)</f>
        <v>katB</v>
      </c>
    </row>
    <row r="14905" spans="8:37" x14ac:dyDescent="0.25">
      <c r="H14905" s="8"/>
      <c r="I14905" s="8"/>
      <c r="N14905" s="23"/>
      <c r="O14905" s="24"/>
      <c r="P14905" s="19"/>
      <c r="Q14905" s="19"/>
      <c r="R14905" s="19"/>
      <c r="U14905" s="27"/>
      <c r="Y14905" s="9" t="s">
        <v>748</v>
      </c>
      <c r="Z14905" s="9" t="s">
        <v>462</v>
      </c>
      <c r="AA14905" s="9" t="s">
        <v>198</v>
      </c>
      <c r="AB14905" s="9">
        <v>21689440</v>
      </c>
      <c r="AC14905" s="9" t="s">
        <v>15678</v>
      </c>
      <c r="AD14905" s="9" t="s">
        <v>231</v>
      </c>
      <c r="AE14905" s="5">
        <f t="shared" si="486"/>
        <v>0</v>
      </c>
      <c r="AF14905" s="5" t="str">
        <f t="shared" si="487"/>
        <v>katB</v>
      </c>
      <c r="AG14905" s="153"/>
      <c r="AH14905" s="153"/>
      <c r="AI14905" t="s">
        <v>201</v>
      </c>
      <c r="AJ14905" t="s">
        <v>17878</v>
      </c>
      <c r="AK14905" s="9" t="str">
        <f>VLOOKUP(Y14905,zdroj!D:AJ,33,0)</f>
        <v>katB</v>
      </c>
    </row>
    <row r="14906" spans="8:37" x14ac:dyDescent="0.25">
      <c r="H14906" s="8"/>
      <c r="I14906" s="8"/>
      <c r="N14906" s="23"/>
      <c r="O14906" s="24"/>
      <c r="P14906" s="19"/>
      <c r="Q14906" s="19"/>
      <c r="R14906" s="19"/>
      <c r="U14906" s="27"/>
      <c r="Y14906" s="9" t="s">
        <v>748</v>
      </c>
      <c r="Z14906" s="9" t="s">
        <v>462</v>
      </c>
      <c r="AA14906" s="9" t="s">
        <v>198</v>
      </c>
      <c r="AB14906" s="9">
        <v>21689458</v>
      </c>
      <c r="AC14906" s="9" t="s">
        <v>15679</v>
      </c>
      <c r="AD14906" s="9" t="s">
        <v>231</v>
      </c>
      <c r="AE14906" s="5">
        <f t="shared" si="486"/>
        <v>0</v>
      </c>
      <c r="AF14906" s="5" t="str">
        <f t="shared" si="487"/>
        <v>katB</v>
      </c>
      <c r="AG14906" s="153"/>
      <c r="AH14906" s="153"/>
      <c r="AI14906" t="s">
        <v>201</v>
      </c>
      <c r="AJ14906" t="s">
        <v>17878</v>
      </c>
      <c r="AK14906" s="9" t="str">
        <f>VLOOKUP(Y14906,zdroj!D:AJ,33,0)</f>
        <v>katB</v>
      </c>
    </row>
    <row r="14907" spans="8:37" x14ac:dyDescent="0.25">
      <c r="H14907" s="8"/>
      <c r="I14907" s="8"/>
      <c r="N14907" s="23"/>
      <c r="O14907" s="24"/>
      <c r="P14907" s="19"/>
      <c r="Q14907" s="19"/>
      <c r="R14907" s="19"/>
      <c r="U14907" s="27"/>
      <c r="Y14907" s="9" t="s">
        <v>748</v>
      </c>
      <c r="Z14907" s="9" t="s">
        <v>462</v>
      </c>
      <c r="AA14907" s="9" t="s">
        <v>198</v>
      </c>
      <c r="AB14907" s="9">
        <v>21689466</v>
      </c>
      <c r="AC14907" s="9" t="s">
        <v>15680</v>
      </c>
      <c r="AD14907" s="9" t="s">
        <v>231</v>
      </c>
      <c r="AE14907" s="5">
        <f t="shared" si="486"/>
        <v>0</v>
      </c>
      <c r="AF14907" s="5" t="str">
        <f t="shared" si="487"/>
        <v>katB</v>
      </c>
      <c r="AG14907" s="153"/>
      <c r="AH14907" s="153"/>
      <c r="AI14907" t="s">
        <v>201</v>
      </c>
      <c r="AJ14907" t="s">
        <v>17878</v>
      </c>
      <c r="AK14907" s="9" t="str">
        <f>VLOOKUP(Y14907,zdroj!D:AJ,33,0)</f>
        <v>katB</v>
      </c>
    </row>
    <row r="14908" spans="8:37" x14ac:dyDescent="0.25">
      <c r="H14908" s="8"/>
      <c r="I14908" s="8"/>
      <c r="N14908" s="23"/>
      <c r="O14908" s="24"/>
      <c r="P14908" s="19"/>
      <c r="Q14908" s="19"/>
      <c r="R14908" s="19"/>
      <c r="U14908" s="27"/>
      <c r="Y14908" s="9" t="s">
        <v>748</v>
      </c>
      <c r="Z14908" s="9" t="s">
        <v>462</v>
      </c>
      <c r="AA14908" s="9" t="s">
        <v>198</v>
      </c>
      <c r="AB14908" s="9">
        <v>21689474</v>
      </c>
      <c r="AC14908" s="9" t="s">
        <v>15681</v>
      </c>
      <c r="AD14908" s="9" t="s">
        <v>231</v>
      </c>
      <c r="AE14908" s="5">
        <f t="shared" si="486"/>
        <v>0</v>
      </c>
      <c r="AF14908" s="5" t="str">
        <f t="shared" si="487"/>
        <v>katB</v>
      </c>
      <c r="AG14908" s="153"/>
      <c r="AH14908" s="153"/>
      <c r="AI14908" t="s">
        <v>201</v>
      </c>
      <c r="AJ14908" t="s">
        <v>17878</v>
      </c>
      <c r="AK14908" s="9" t="str">
        <f>VLOOKUP(Y14908,zdroj!D:AJ,33,0)</f>
        <v>katB</v>
      </c>
    </row>
    <row r="14909" spans="8:37" x14ac:dyDescent="0.25">
      <c r="H14909" s="8"/>
      <c r="I14909" s="8"/>
      <c r="N14909" s="23"/>
      <c r="O14909" s="24"/>
      <c r="P14909" s="19"/>
      <c r="Q14909" s="19"/>
      <c r="R14909" s="19"/>
      <c r="U14909" s="27"/>
      <c r="Y14909" s="9" t="s">
        <v>748</v>
      </c>
      <c r="Z14909" s="9" t="s">
        <v>462</v>
      </c>
      <c r="AA14909" s="9" t="s">
        <v>198</v>
      </c>
      <c r="AB14909" s="9">
        <v>21689482</v>
      </c>
      <c r="AC14909" s="9" t="s">
        <v>15682</v>
      </c>
      <c r="AD14909" s="9" t="s">
        <v>231</v>
      </c>
      <c r="AE14909" s="5">
        <f t="shared" si="486"/>
        <v>0</v>
      </c>
      <c r="AF14909" s="5" t="str">
        <f t="shared" si="487"/>
        <v>katB</v>
      </c>
      <c r="AG14909" s="153"/>
      <c r="AH14909" s="153"/>
      <c r="AI14909" t="s">
        <v>201</v>
      </c>
      <c r="AJ14909" t="s">
        <v>17878</v>
      </c>
      <c r="AK14909" s="9" t="str">
        <f>VLOOKUP(Y14909,zdroj!D:AJ,33,0)</f>
        <v>katB</v>
      </c>
    </row>
    <row r="14910" spans="8:37" x14ac:dyDescent="0.25">
      <c r="H14910" s="8"/>
      <c r="I14910" s="8"/>
      <c r="N14910" s="23"/>
      <c r="O14910" s="24"/>
      <c r="P14910" s="19"/>
      <c r="Q14910" s="19"/>
      <c r="R14910" s="19"/>
      <c r="U14910" s="27"/>
      <c r="Y14910" s="9" t="s">
        <v>748</v>
      </c>
      <c r="Z14910" s="9" t="s">
        <v>462</v>
      </c>
      <c r="AA14910" s="9" t="s">
        <v>198</v>
      </c>
      <c r="AB14910" s="9">
        <v>21689491</v>
      </c>
      <c r="AC14910" s="9" t="s">
        <v>15683</v>
      </c>
      <c r="AD14910" s="9" t="s">
        <v>800</v>
      </c>
      <c r="AE14910" s="5">
        <f t="shared" si="486"/>
        <v>0</v>
      </c>
      <c r="AF14910" s="5" t="str">
        <f t="shared" si="487"/>
        <v>Pokryto</v>
      </c>
      <c r="AG14910" s="153"/>
      <c r="AH14910" s="153"/>
      <c r="AI14910" t="s">
        <v>201</v>
      </c>
      <c r="AJ14910" t="s">
        <v>800</v>
      </c>
      <c r="AK14910" s="9" t="str">
        <f>VLOOKUP(Y14910,zdroj!D:AJ,33,0)</f>
        <v>katB</v>
      </c>
    </row>
    <row r="14911" spans="8:37" x14ac:dyDescent="0.25">
      <c r="H14911" s="8"/>
      <c r="I14911" s="8"/>
      <c r="N14911" s="23"/>
      <c r="O14911" s="24"/>
      <c r="P14911" s="19"/>
      <c r="Q14911" s="19"/>
      <c r="R14911" s="19"/>
      <c r="U14911" s="27"/>
      <c r="Y14911" s="9" t="s">
        <v>748</v>
      </c>
      <c r="Z14911" s="9" t="s">
        <v>462</v>
      </c>
      <c r="AA14911" s="9" t="s">
        <v>198</v>
      </c>
      <c r="AB14911" s="9">
        <v>21689504</v>
      </c>
      <c r="AC14911" s="9" t="s">
        <v>15684</v>
      </c>
      <c r="AD14911" s="9" t="s">
        <v>231</v>
      </c>
      <c r="AE14911" s="5">
        <f t="shared" si="486"/>
        <v>0</v>
      </c>
      <c r="AF14911" s="5" t="str">
        <f t="shared" si="487"/>
        <v>katB</v>
      </c>
      <c r="AG14911" s="153"/>
      <c r="AH14911" s="153"/>
      <c r="AI14911" t="s">
        <v>201</v>
      </c>
      <c r="AJ14911" t="s">
        <v>17878</v>
      </c>
      <c r="AK14911" s="9" t="str">
        <f>VLOOKUP(Y14911,zdroj!D:AJ,33,0)</f>
        <v>katB</v>
      </c>
    </row>
    <row r="14912" spans="8:37" x14ac:dyDescent="0.25">
      <c r="H14912" s="8"/>
      <c r="I14912" s="8"/>
      <c r="N14912" s="23"/>
      <c r="O14912" s="24"/>
      <c r="P14912" s="19"/>
      <c r="Q14912" s="19"/>
      <c r="R14912" s="19"/>
      <c r="U14912" s="27"/>
      <c r="Y14912" s="9" t="s">
        <v>748</v>
      </c>
      <c r="Z14912" s="9" t="s">
        <v>462</v>
      </c>
      <c r="AA14912" s="9" t="s">
        <v>198</v>
      </c>
      <c r="AB14912" s="9">
        <v>21689512</v>
      </c>
      <c r="AC14912" s="9" t="s">
        <v>15685</v>
      </c>
      <c r="AD14912" s="9" t="s">
        <v>231</v>
      </c>
      <c r="AE14912" s="5">
        <f t="shared" si="486"/>
        <v>0</v>
      </c>
      <c r="AF14912" s="5" t="str">
        <f t="shared" si="487"/>
        <v>katB</v>
      </c>
      <c r="AG14912" s="153"/>
      <c r="AH14912" s="153"/>
      <c r="AI14912" t="s">
        <v>201</v>
      </c>
      <c r="AJ14912" t="s">
        <v>17878</v>
      </c>
      <c r="AK14912" s="9" t="str">
        <f>VLOOKUP(Y14912,zdroj!D:AJ,33,0)</f>
        <v>katB</v>
      </c>
    </row>
    <row r="14913" spans="8:37" x14ac:dyDescent="0.25">
      <c r="H14913" s="8"/>
      <c r="I14913" s="8"/>
      <c r="N14913" s="23"/>
      <c r="O14913" s="24"/>
      <c r="P14913" s="19"/>
      <c r="Q14913" s="19"/>
      <c r="R14913" s="19"/>
      <c r="U14913" s="27"/>
      <c r="Y14913" s="9" t="s">
        <v>748</v>
      </c>
      <c r="Z14913" s="9" t="s">
        <v>462</v>
      </c>
      <c r="AA14913" s="9" t="s">
        <v>198</v>
      </c>
      <c r="AB14913" s="9">
        <v>21689521</v>
      </c>
      <c r="AC14913" s="9" t="s">
        <v>15686</v>
      </c>
      <c r="AD14913" s="9" t="s">
        <v>231</v>
      </c>
      <c r="AE14913" s="5">
        <f t="shared" si="486"/>
        <v>0</v>
      </c>
      <c r="AF14913" s="5" t="str">
        <f t="shared" si="487"/>
        <v>katB</v>
      </c>
      <c r="AG14913" s="153"/>
      <c r="AH14913" s="153"/>
      <c r="AI14913" t="s">
        <v>201</v>
      </c>
      <c r="AJ14913" t="s">
        <v>17878</v>
      </c>
      <c r="AK14913" s="9" t="str">
        <f>VLOOKUP(Y14913,zdroj!D:AJ,33,0)</f>
        <v>katB</v>
      </c>
    </row>
    <row r="14914" spans="8:37" x14ac:dyDescent="0.25">
      <c r="H14914" s="8"/>
      <c r="I14914" s="8"/>
      <c r="N14914" s="23"/>
      <c r="O14914" s="24"/>
      <c r="P14914" s="19"/>
      <c r="Q14914" s="19"/>
      <c r="R14914" s="19"/>
      <c r="U14914" s="27"/>
      <c r="Y14914" s="9" t="s">
        <v>748</v>
      </c>
      <c r="Z14914" s="9" t="s">
        <v>462</v>
      </c>
      <c r="AA14914" s="9" t="s">
        <v>198</v>
      </c>
      <c r="AB14914" s="9">
        <v>21689539</v>
      </c>
      <c r="AC14914" s="9" t="s">
        <v>15687</v>
      </c>
      <c r="AD14914" s="9" t="s">
        <v>800</v>
      </c>
      <c r="AE14914" s="5">
        <f t="shared" si="486"/>
        <v>0</v>
      </c>
      <c r="AF14914" s="5" t="str">
        <f t="shared" si="487"/>
        <v>Pokryto</v>
      </c>
      <c r="AG14914" s="153"/>
      <c r="AH14914" s="153"/>
      <c r="AI14914" t="s">
        <v>201</v>
      </c>
      <c r="AJ14914" t="s">
        <v>800</v>
      </c>
      <c r="AK14914" s="9" t="str">
        <f>VLOOKUP(Y14914,zdroj!D:AJ,33,0)</f>
        <v>katB</v>
      </c>
    </row>
    <row r="14915" spans="8:37" x14ac:dyDescent="0.25">
      <c r="H14915" s="8"/>
      <c r="I14915" s="8"/>
      <c r="N14915" s="23"/>
      <c r="O14915" s="24"/>
      <c r="P14915" s="19"/>
      <c r="Q14915" s="19"/>
      <c r="R14915" s="19"/>
      <c r="U14915" s="27"/>
      <c r="Y14915" s="9" t="s">
        <v>748</v>
      </c>
      <c r="Z14915" s="9" t="s">
        <v>462</v>
      </c>
      <c r="AA14915" s="9" t="s">
        <v>198</v>
      </c>
      <c r="AB14915" s="9">
        <v>21689547</v>
      </c>
      <c r="AC14915" s="9" t="s">
        <v>15688</v>
      </c>
      <c r="AD14915" s="9" t="s">
        <v>231</v>
      </c>
      <c r="AE14915" s="5">
        <f t="shared" si="486"/>
        <v>0</v>
      </c>
      <c r="AF14915" s="5" t="str">
        <f t="shared" si="487"/>
        <v>katB</v>
      </c>
      <c r="AG14915" s="153"/>
      <c r="AH14915" s="153"/>
      <c r="AI14915" t="s">
        <v>201</v>
      </c>
      <c r="AJ14915" t="s">
        <v>17878</v>
      </c>
      <c r="AK14915" s="9" t="str">
        <f>VLOOKUP(Y14915,zdroj!D:AJ,33,0)</f>
        <v>katB</v>
      </c>
    </row>
    <row r="14916" spans="8:37" x14ac:dyDescent="0.25">
      <c r="H14916" s="8"/>
      <c r="I14916" s="8"/>
      <c r="N14916" s="23"/>
      <c r="O14916" s="24"/>
      <c r="P14916" s="19"/>
      <c r="Q14916" s="19"/>
      <c r="R14916" s="19"/>
      <c r="U14916" s="27"/>
      <c r="Y14916" s="9" t="s">
        <v>748</v>
      </c>
      <c r="Z14916" s="9" t="s">
        <v>462</v>
      </c>
      <c r="AA14916" s="9" t="s">
        <v>198</v>
      </c>
      <c r="AB14916" s="9">
        <v>21689555</v>
      </c>
      <c r="AC14916" s="9" t="s">
        <v>15689</v>
      </c>
      <c r="AD14916" s="9" t="s">
        <v>231</v>
      </c>
      <c r="AE14916" s="5">
        <f t="shared" si="486"/>
        <v>0</v>
      </c>
      <c r="AF14916" s="5" t="str">
        <f t="shared" si="487"/>
        <v>katB</v>
      </c>
      <c r="AG14916" s="153"/>
      <c r="AH14916" s="153"/>
      <c r="AI14916" t="s">
        <v>201</v>
      </c>
      <c r="AJ14916" t="s">
        <v>17878</v>
      </c>
      <c r="AK14916" s="9" t="str">
        <f>VLOOKUP(Y14916,zdroj!D:AJ,33,0)</f>
        <v>katB</v>
      </c>
    </row>
    <row r="14917" spans="8:37" x14ac:dyDescent="0.25">
      <c r="H14917" s="8"/>
      <c r="I14917" s="8"/>
      <c r="N14917" s="23"/>
      <c r="O14917" s="24"/>
      <c r="P14917" s="19"/>
      <c r="Q14917" s="19"/>
      <c r="R14917" s="19"/>
      <c r="U14917" s="27"/>
      <c r="Y14917" s="9" t="s">
        <v>748</v>
      </c>
      <c r="Z14917" s="9" t="s">
        <v>462</v>
      </c>
      <c r="AA14917" s="9" t="s">
        <v>198</v>
      </c>
      <c r="AB14917" s="9">
        <v>21689563</v>
      </c>
      <c r="AC14917" s="9" t="s">
        <v>15690</v>
      </c>
      <c r="AD14917" s="9" t="s">
        <v>231</v>
      </c>
      <c r="AE14917" s="5">
        <f t="shared" si="486"/>
        <v>0</v>
      </c>
      <c r="AF14917" s="5" t="str">
        <f t="shared" si="487"/>
        <v>katB</v>
      </c>
      <c r="AG14917" s="153"/>
      <c r="AH14917" s="153"/>
      <c r="AI14917" t="s">
        <v>201</v>
      </c>
      <c r="AJ14917" t="s">
        <v>17878</v>
      </c>
      <c r="AK14917" s="9" t="str">
        <f>VLOOKUP(Y14917,zdroj!D:AJ,33,0)</f>
        <v>katB</v>
      </c>
    </row>
    <row r="14918" spans="8:37" x14ac:dyDescent="0.25">
      <c r="H14918" s="8"/>
      <c r="I14918" s="8"/>
      <c r="N14918" s="23"/>
      <c r="O14918" s="24"/>
      <c r="P14918" s="19"/>
      <c r="Q14918" s="19"/>
      <c r="R14918" s="19"/>
      <c r="U14918" s="27"/>
      <c r="Y14918" s="9" t="s">
        <v>748</v>
      </c>
      <c r="Z14918" s="9" t="s">
        <v>462</v>
      </c>
      <c r="AA14918" s="9" t="s">
        <v>198</v>
      </c>
      <c r="AB14918" s="9">
        <v>21689571</v>
      </c>
      <c r="AC14918" s="9" t="s">
        <v>15691</v>
      </c>
      <c r="AD14918" s="9" t="s">
        <v>231</v>
      </c>
      <c r="AE14918" s="5">
        <f t="shared" si="486"/>
        <v>0</v>
      </c>
      <c r="AF14918" s="5" t="str">
        <f t="shared" si="487"/>
        <v>katB</v>
      </c>
      <c r="AG14918" s="153"/>
      <c r="AH14918" s="153"/>
      <c r="AI14918" t="s">
        <v>201</v>
      </c>
      <c r="AJ14918" t="s">
        <v>17878</v>
      </c>
      <c r="AK14918" s="9" t="str">
        <f>VLOOKUP(Y14918,zdroj!D:AJ,33,0)</f>
        <v>katB</v>
      </c>
    </row>
    <row r="14919" spans="8:37" x14ac:dyDescent="0.25">
      <c r="H14919" s="8"/>
      <c r="I14919" s="8"/>
      <c r="N14919" s="23"/>
      <c r="O14919" s="24"/>
      <c r="P14919" s="19"/>
      <c r="Q14919" s="19"/>
      <c r="R14919" s="19"/>
      <c r="U14919" s="27"/>
      <c r="Y14919" s="9" t="s">
        <v>748</v>
      </c>
      <c r="Z14919" s="9" t="s">
        <v>462</v>
      </c>
      <c r="AA14919" s="9" t="s">
        <v>198</v>
      </c>
      <c r="AB14919" s="9">
        <v>21688541</v>
      </c>
      <c r="AC14919" s="9" t="s">
        <v>15692</v>
      </c>
      <c r="AD14919" s="9" t="s">
        <v>231</v>
      </c>
      <c r="AE14919" s="5">
        <f t="shared" si="486"/>
        <v>0</v>
      </c>
      <c r="AF14919" s="5" t="str">
        <f t="shared" si="487"/>
        <v>katB</v>
      </c>
      <c r="AG14919" s="153"/>
      <c r="AH14919" s="153"/>
      <c r="AI14919" t="s">
        <v>201</v>
      </c>
      <c r="AJ14919" t="s">
        <v>17878</v>
      </c>
      <c r="AK14919" s="9" t="str">
        <f>VLOOKUP(Y14919,zdroj!D:AJ,33,0)</f>
        <v>katB</v>
      </c>
    </row>
    <row r="14920" spans="8:37" x14ac:dyDescent="0.25">
      <c r="H14920" s="8"/>
      <c r="I14920" s="8"/>
      <c r="N14920" s="23"/>
      <c r="O14920" s="24"/>
      <c r="P14920" s="19"/>
      <c r="Q14920" s="19"/>
      <c r="R14920" s="19"/>
      <c r="U14920" s="27"/>
      <c r="Y14920" s="9" t="s">
        <v>748</v>
      </c>
      <c r="Z14920" s="9" t="s">
        <v>462</v>
      </c>
      <c r="AA14920" s="9" t="s">
        <v>198</v>
      </c>
      <c r="AB14920" s="9">
        <v>21689580</v>
      </c>
      <c r="AC14920" s="9" t="s">
        <v>15693</v>
      </c>
      <c r="AD14920" s="9" t="s">
        <v>231</v>
      </c>
      <c r="AE14920" s="5">
        <f t="shared" si="486"/>
        <v>0</v>
      </c>
      <c r="AF14920" s="5" t="str">
        <f t="shared" si="487"/>
        <v>katB</v>
      </c>
      <c r="AG14920" s="153"/>
      <c r="AH14920" s="153"/>
      <c r="AI14920" t="s">
        <v>201</v>
      </c>
      <c r="AJ14920" t="s">
        <v>17878</v>
      </c>
      <c r="AK14920" s="9" t="str">
        <f>VLOOKUP(Y14920,zdroj!D:AJ,33,0)</f>
        <v>katB</v>
      </c>
    </row>
    <row r="14921" spans="8:37" x14ac:dyDescent="0.25">
      <c r="H14921" s="8"/>
      <c r="I14921" s="8"/>
      <c r="N14921" s="23"/>
      <c r="O14921" s="24"/>
      <c r="P14921" s="19"/>
      <c r="Q14921" s="19"/>
      <c r="R14921" s="19"/>
      <c r="U14921" s="27"/>
      <c r="Y14921" s="9" t="s">
        <v>748</v>
      </c>
      <c r="Z14921" s="9" t="s">
        <v>462</v>
      </c>
      <c r="AA14921" s="9" t="s">
        <v>198</v>
      </c>
      <c r="AB14921" s="9">
        <v>21689598</v>
      </c>
      <c r="AC14921" s="9" t="s">
        <v>15694</v>
      </c>
      <c r="AD14921" s="9" t="s">
        <v>231</v>
      </c>
      <c r="AE14921" s="5">
        <f t="shared" si="486"/>
        <v>0</v>
      </c>
      <c r="AF14921" s="5" t="str">
        <f t="shared" si="487"/>
        <v>katB</v>
      </c>
      <c r="AG14921" s="153"/>
      <c r="AH14921" s="153"/>
      <c r="AI14921" t="s">
        <v>201</v>
      </c>
      <c r="AJ14921" t="s">
        <v>17878</v>
      </c>
      <c r="AK14921" s="9" t="str">
        <f>VLOOKUP(Y14921,zdroj!D:AJ,33,0)</f>
        <v>katB</v>
      </c>
    </row>
    <row r="14922" spans="8:37" x14ac:dyDescent="0.25">
      <c r="H14922" s="8"/>
      <c r="I14922" s="8"/>
      <c r="N14922" s="23"/>
      <c r="O14922" s="24"/>
      <c r="P14922" s="19"/>
      <c r="Q14922" s="19"/>
      <c r="R14922" s="19"/>
      <c r="U14922" s="27"/>
      <c r="Y14922" s="9" t="s">
        <v>748</v>
      </c>
      <c r="Z14922" s="9" t="s">
        <v>462</v>
      </c>
      <c r="AA14922" s="9" t="s">
        <v>198</v>
      </c>
      <c r="AB14922" s="9">
        <v>21689601</v>
      </c>
      <c r="AC14922" s="9" t="s">
        <v>15695</v>
      </c>
      <c r="AD14922" s="9" t="s">
        <v>800</v>
      </c>
      <c r="AE14922" s="5">
        <f t="shared" ref="AE14922:AE14985" si="488">VLOOKUP(Y14922,K:T,10,0)</f>
        <v>0</v>
      </c>
      <c r="AF14922" s="5" t="str">
        <f t="shared" ref="AF14922:AF14985" si="489">IF(AE14922="A",IF(AD14922="katA","katB",AD14922),AD14922)</f>
        <v>Pokryto</v>
      </c>
      <c r="AG14922" s="153"/>
      <c r="AH14922" s="153"/>
      <c r="AI14922" t="s">
        <v>201</v>
      </c>
      <c r="AJ14922" t="s">
        <v>800</v>
      </c>
      <c r="AK14922" s="9" t="str">
        <f>VLOOKUP(Y14922,zdroj!D:AJ,33,0)</f>
        <v>katB</v>
      </c>
    </row>
    <row r="14923" spans="8:37" x14ac:dyDescent="0.25">
      <c r="H14923" s="8"/>
      <c r="I14923" s="8"/>
      <c r="N14923" s="23"/>
      <c r="O14923" s="24"/>
      <c r="P14923" s="19"/>
      <c r="Q14923" s="19"/>
      <c r="R14923" s="19"/>
      <c r="U14923" s="27"/>
      <c r="Y14923" s="9" t="s">
        <v>748</v>
      </c>
      <c r="Z14923" s="9" t="s">
        <v>462</v>
      </c>
      <c r="AA14923" s="9" t="s">
        <v>198</v>
      </c>
      <c r="AB14923" s="9">
        <v>21689610</v>
      </c>
      <c r="AC14923" s="9" t="s">
        <v>15696</v>
      </c>
      <c r="AD14923" s="9" t="s">
        <v>231</v>
      </c>
      <c r="AE14923" s="5">
        <f t="shared" si="488"/>
        <v>0</v>
      </c>
      <c r="AF14923" s="5" t="str">
        <f t="shared" si="489"/>
        <v>katB</v>
      </c>
      <c r="AG14923" s="153"/>
      <c r="AH14923" s="153"/>
      <c r="AI14923" t="s">
        <v>201</v>
      </c>
      <c r="AJ14923" t="s">
        <v>17878</v>
      </c>
      <c r="AK14923" s="9" t="str">
        <f>VLOOKUP(Y14923,zdroj!D:AJ,33,0)</f>
        <v>katB</v>
      </c>
    </row>
    <row r="14924" spans="8:37" x14ac:dyDescent="0.25">
      <c r="H14924" s="8"/>
      <c r="I14924" s="8"/>
      <c r="N14924" s="23"/>
      <c r="O14924" s="24"/>
      <c r="P14924" s="19"/>
      <c r="Q14924" s="19"/>
      <c r="R14924" s="19"/>
      <c r="U14924" s="27"/>
      <c r="Y14924" s="9" t="s">
        <v>748</v>
      </c>
      <c r="Z14924" s="9" t="s">
        <v>462</v>
      </c>
      <c r="AA14924" s="9" t="s">
        <v>198</v>
      </c>
      <c r="AB14924" s="9">
        <v>21689628</v>
      </c>
      <c r="AC14924" s="9" t="s">
        <v>15697</v>
      </c>
      <c r="AD14924" s="9" t="s">
        <v>231</v>
      </c>
      <c r="AE14924" s="5">
        <f t="shared" si="488"/>
        <v>0</v>
      </c>
      <c r="AF14924" s="5" t="str">
        <f t="shared" si="489"/>
        <v>katB</v>
      </c>
      <c r="AG14924" s="153"/>
      <c r="AH14924" s="153"/>
      <c r="AI14924" t="s">
        <v>201</v>
      </c>
      <c r="AJ14924" t="s">
        <v>17878</v>
      </c>
      <c r="AK14924" s="9" t="str">
        <f>VLOOKUP(Y14924,zdroj!D:AJ,33,0)</f>
        <v>katB</v>
      </c>
    </row>
    <row r="14925" spans="8:37" x14ac:dyDescent="0.25">
      <c r="H14925" s="8"/>
      <c r="I14925" s="8"/>
      <c r="N14925" s="23"/>
      <c r="O14925" s="24"/>
      <c r="P14925" s="19"/>
      <c r="Q14925" s="19"/>
      <c r="R14925" s="19"/>
      <c r="U14925" s="27"/>
      <c r="Y14925" s="9" t="s">
        <v>748</v>
      </c>
      <c r="Z14925" s="9" t="s">
        <v>462</v>
      </c>
      <c r="AA14925" s="9" t="s">
        <v>198</v>
      </c>
      <c r="AB14925" s="9">
        <v>21689636</v>
      </c>
      <c r="AC14925" s="9" t="s">
        <v>15698</v>
      </c>
      <c r="AD14925" s="9" t="s">
        <v>231</v>
      </c>
      <c r="AE14925" s="5">
        <f t="shared" si="488"/>
        <v>0</v>
      </c>
      <c r="AF14925" s="5" t="str">
        <f t="shared" si="489"/>
        <v>katB</v>
      </c>
      <c r="AG14925" s="153"/>
      <c r="AH14925" s="153"/>
      <c r="AI14925" t="s">
        <v>201</v>
      </c>
      <c r="AJ14925" t="s">
        <v>17878</v>
      </c>
      <c r="AK14925" s="9" t="str">
        <f>VLOOKUP(Y14925,zdroj!D:AJ,33,0)</f>
        <v>katB</v>
      </c>
    </row>
    <row r="14926" spans="8:37" x14ac:dyDescent="0.25">
      <c r="H14926" s="8"/>
      <c r="I14926" s="8"/>
      <c r="N14926" s="23"/>
      <c r="O14926" s="24"/>
      <c r="P14926" s="19"/>
      <c r="Q14926" s="19"/>
      <c r="R14926" s="19"/>
      <c r="U14926" s="27"/>
      <c r="Y14926" s="9" t="s">
        <v>748</v>
      </c>
      <c r="Z14926" s="9" t="s">
        <v>462</v>
      </c>
      <c r="AA14926" s="9" t="s">
        <v>198</v>
      </c>
      <c r="AB14926" s="9">
        <v>21689644</v>
      </c>
      <c r="AC14926" s="9" t="s">
        <v>15699</v>
      </c>
      <c r="AD14926" s="9" t="s">
        <v>231</v>
      </c>
      <c r="AE14926" s="5">
        <f t="shared" si="488"/>
        <v>0</v>
      </c>
      <c r="AF14926" s="5" t="str">
        <f t="shared" si="489"/>
        <v>katB</v>
      </c>
      <c r="AG14926" s="153"/>
      <c r="AH14926" s="153"/>
      <c r="AI14926" t="s">
        <v>201</v>
      </c>
      <c r="AJ14926" t="s">
        <v>17878</v>
      </c>
      <c r="AK14926" s="9" t="str">
        <f>VLOOKUP(Y14926,zdroj!D:AJ,33,0)</f>
        <v>katB</v>
      </c>
    </row>
    <row r="14927" spans="8:37" x14ac:dyDescent="0.25">
      <c r="H14927" s="8"/>
      <c r="I14927" s="8"/>
      <c r="N14927" s="23"/>
      <c r="O14927" s="24"/>
      <c r="P14927" s="19"/>
      <c r="Q14927" s="19"/>
      <c r="R14927" s="19"/>
      <c r="U14927" s="27"/>
      <c r="Y14927" s="9" t="s">
        <v>748</v>
      </c>
      <c r="Z14927" s="9" t="s">
        <v>462</v>
      </c>
      <c r="AA14927" s="9" t="s">
        <v>198</v>
      </c>
      <c r="AB14927" s="9">
        <v>21689652</v>
      </c>
      <c r="AC14927" s="9" t="s">
        <v>15700</v>
      </c>
      <c r="AD14927" s="9" t="s">
        <v>231</v>
      </c>
      <c r="AE14927" s="5">
        <f t="shared" si="488"/>
        <v>0</v>
      </c>
      <c r="AF14927" s="5" t="str">
        <f t="shared" si="489"/>
        <v>katB</v>
      </c>
      <c r="AG14927" s="153"/>
      <c r="AH14927" s="153"/>
      <c r="AI14927" t="s">
        <v>201</v>
      </c>
      <c r="AJ14927" t="s">
        <v>17878</v>
      </c>
      <c r="AK14927" s="9" t="str">
        <f>VLOOKUP(Y14927,zdroj!D:AJ,33,0)</f>
        <v>katB</v>
      </c>
    </row>
    <row r="14928" spans="8:37" x14ac:dyDescent="0.25">
      <c r="H14928" s="8"/>
      <c r="I14928" s="8"/>
      <c r="N14928" s="23"/>
      <c r="O14928" s="24"/>
      <c r="P14928" s="19"/>
      <c r="Q14928" s="19"/>
      <c r="R14928" s="19"/>
      <c r="U14928" s="27"/>
      <c r="Y14928" s="9" t="s">
        <v>748</v>
      </c>
      <c r="Z14928" s="9" t="s">
        <v>462</v>
      </c>
      <c r="AA14928" s="9" t="s">
        <v>198</v>
      </c>
      <c r="AB14928" s="9">
        <v>21689661</v>
      </c>
      <c r="AC14928" s="9" t="s">
        <v>15701</v>
      </c>
      <c r="AD14928" s="9" t="s">
        <v>231</v>
      </c>
      <c r="AE14928" s="5">
        <f t="shared" si="488"/>
        <v>0</v>
      </c>
      <c r="AF14928" s="5" t="str">
        <f t="shared" si="489"/>
        <v>katB</v>
      </c>
      <c r="AG14928" s="153"/>
      <c r="AH14928" s="153"/>
      <c r="AI14928" t="s">
        <v>201</v>
      </c>
      <c r="AJ14928" t="s">
        <v>17878</v>
      </c>
      <c r="AK14928" s="9" t="str">
        <f>VLOOKUP(Y14928,zdroj!D:AJ,33,0)</f>
        <v>katB</v>
      </c>
    </row>
    <row r="14929" spans="8:37" x14ac:dyDescent="0.25">
      <c r="H14929" s="8"/>
      <c r="I14929" s="8"/>
      <c r="N14929" s="23"/>
      <c r="O14929" s="24"/>
      <c r="P14929" s="19"/>
      <c r="Q14929" s="19"/>
      <c r="R14929" s="19"/>
      <c r="U14929" s="27"/>
      <c r="Y14929" s="9" t="s">
        <v>748</v>
      </c>
      <c r="Z14929" s="9" t="s">
        <v>462</v>
      </c>
      <c r="AA14929" s="9" t="s">
        <v>198</v>
      </c>
      <c r="AB14929" s="9">
        <v>21689679</v>
      </c>
      <c r="AC14929" s="9" t="s">
        <v>15702</v>
      </c>
      <c r="AD14929" s="9" t="s">
        <v>231</v>
      </c>
      <c r="AE14929" s="5">
        <f t="shared" si="488"/>
        <v>0</v>
      </c>
      <c r="AF14929" s="5" t="str">
        <f t="shared" si="489"/>
        <v>katB</v>
      </c>
      <c r="AG14929" s="153"/>
      <c r="AH14929" s="153"/>
      <c r="AI14929" t="s">
        <v>201</v>
      </c>
      <c r="AJ14929" t="s">
        <v>17878</v>
      </c>
      <c r="AK14929" s="9" t="str">
        <f>VLOOKUP(Y14929,zdroj!D:AJ,33,0)</f>
        <v>katB</v>
      </c>
    </row>
    <row r="14930" spans="8:37" x14ac:dyDescent="0.25">
      <c r="H14930" s="8"/>
      <c r="I14930" s="8"/>
      <c r="N14930" s="23"/>
      <c r="O14930" s="24"/>
      <c r="P14930" s="19"/>
      <c r="Q14930" s="19"/>
      <c r="R14930" s="19"/>
      <c r="U14930" s="27"/>
      <c r="Y14930" s="9" t="s">
        <v>748</v>
      </c>
      <c r="Z14930" s="9" t="s">
        <v>462</v>
      </c>
      <c r="AA14930" s="9" t="s">
        <v>198</v>
      </c>
      <c r="AB14930" s="9">
        <v>21688559</v>
      </c>
      <c r="AC14930" s="9" t="s">
        <v>15703</v>
      </c>
      <c r="AD14930" s="9" t="s">
        <v>231</v>
      </c>
      <c r="AE14930" s="5">
        <f t="shared" si="488"/>
        <v>0</v>
      </c>
      <c r="AF14930" s="5" t="str">
        <f t="shared" si="489"/>
        <v>katB</v>
      </c>
      <c r="AG14930" s="153"/>
      <c r="AH14930" s="153"/>
      <c r="AI14930" t="s">
        <v>201</v>
      </c>
      <c r="AJ14930" t="s">
        <v>17878</v>
      </c>
      <c r="AK14930" s="9" t="str">
        <f>VLOOKUP(Y14930,zdroj!D:AJ,33,0)</f>
        <v>katB</v>
      </c>
    </row>
    <row r="14931" spans="8:37" x14ac:dyDescent="0.25">
      <c r="H14931" s="8"/>
      <c r="I14931" s="8"/>
      <c r="N14931" s="23"/>
      <c r="O14931" s="24"/>
      <c r="P14931" s="19"/>
      <c r="Q14931" s="19"/>
      <c r="R14931" s="19"/>
      <c r="U14931" s="27"/>
      <c r="Y14931" s="9" t="s">
        <v>748</v>
      </c>
      <c r="Z14931" s="9" t="s">
        <v>462</v>
      </c>
      <c r="AA14931" s="9" t="s">
        <v>198</v>
      </c>
      <c r="AB14931" s="9">
        <v>21689687</v>
      </c>
      <c r="AC14931" s="9" t="s">
        <v>15704</v>
      </c>
      <c r="AD14931" s="9" t="s">
        <v>800</v>
      </c>
      <c r="AE14931" s="5">
        <f t="shared" si="488"/>
        <v>0</v>
      </c>
      <c r="AF14931" s="5" t="str">
        <f t="shared" si="489"/>
        <v>Pokryto</v>
      </c>
      <c r="AG14931" s="153"/>
      <c r="AH14931" s="153"/>
      <c r="AI14931" t="s">
        <v>201</v>
      </c>
      <c r="AJ14931" t="s">
        <v>800</v>
      </c>
      <c r="AK14931" s="9" t="str">
        <f>VLOOKUP(Y14931,zdroj!D:AJ,33,0)</f>
        <v>katB</v>
      </c>
    </row>
    <row r="14932" spans="8:37" x14ac:dyDescent="0.25">
      <c r="H14932" s="8"/>
      <c r="I14932" s="8"/>
      <c r="N14932" s="23"/>
      <c r="O14932" s="24"/>
      <c r="P14932" s="19"/>
      <c r="Q14932" s="19"/>
      <c r="R14932" s="19"/>
      <c r="U14932" s="27"/>
      <c r="Y14932" s="9" t="s">
        <v>748</v>
      </c>
      <c r="Z14932" s="9" t="s">
        <v>462</v>
      </c>
      <c r="AA14932" s="9" t="s">
        <v>198</v>
      </c>
      <c r="AB14932" s="9">
        <v>21689709</v>
      </c>
      <c r="AC14932" s="9" t="s">
        <v>15705</v>
      </c>
      <c r="AD14932" s="9" t="s">
        <v>231</v>
      </c>
      <c r="AE14932" s="5">
        <f t="shared" si="488"/>
        <v>0</v>
      </c>
      <c r="AF14932" s="5" t="str">
        <f t="shared" si="489"/>
        <v>katB</v>
      </c>
      <c r="AG14932" s="153"/>
      <c r="AH14932" s="153"/>
      <c r="AI14932" t="s">
        <v>201</v>
      </c>
      <c r="AJ14932" t="s">
        <v>17878</v>
      </c>
      <c r="AK14932" s="9" t="str">
        <f>VLOOKUP(Y14932,zdroj!D:AJ,33,0)</f>
        <v>katB</v>
      </c>
    </row>
    <row r="14933" spans="8:37" x14ac:dyDescent="0.25">
      <c r="H14933" s="8"/>
      <c r="I14933" s="8"/>
      <c r="N14933" s="23"/>
      <c r="O14933" s="24"/>
      <c r="P14933" s="19"/>
      <c r="Q14933" s="19"/>
      <c r="R14933" s="19"/>
      <c r="U14933" s="27"/>
      <c r="Y14933" s="9" t="s">
        <v>748</v>
      </c>
      <c r="Z14933" s="9" t="s">
        <v>462</v>
      </c>
      <c r="AA14933" s="9" t="s">
        <v>198</v>
      </c>
      <c r="AB14933" s="9">
        <v>21689717</v>
      </c>
      <c r="AC14933" s="9" t="s">
        <v>15706</v>
      </c>
      <c r="AD14933" s="9" t="s">
        <v>231</v>
      </c>
      <c r="AE14933" s="5">
        <f t="shared" si="488"/>
        <v>0</v>
      </c>
      <c r="AF14933" s="5" t="str">
        <f t="shared" si="489"/>
        <v>katB</v>
      </c>
      <c r="AG14933" s="153"/>
      <c r="AH14933" s="153"/>
      <c r="AI14933" t="s">
        <v>201</v>
      </c>
      <c r="AJ14933" t="s">
        <v>17878</v>
      </c>
      <c r="AK14933" s="9" t="str">
        <f>VLOOKUP(Y14933,zdroj!D:AJ,33,0)</f>
        <v>katB</v>
      </c>
    </row>
    <row r="14934" spans="8:37" x14ac:dyDescent="0.25">
      <c r="H14934" s="8"/>
      <c r="I14934" s="8"/>
      <c r="N14934" s="23"/>
      <c r="O14934" s="24"/>
      <c r="P14934" s="19"/>
      <c r="Q14934" s="19"/>
      <c r="R14934" s="19"/>
      <c r="U14934" s="27"/>
      <c r="Y14934" s="9" t="s">
        <v>748</v>
      </c>
      <c r="Z14934" s="9" t="s">
        <v>462</v>
      </c>
      <c r="AA14934" s="9" t="s">
        <v>198</v>
      </c>
      <c r="AB14934" s="9">
        <v>21689725</v>
      </c>
      <c r="AC14934" s="9" t="s">
        <v>15707</v>
      </c>
      <c r="AD14934" s="9" t="s">
        <v>231</v>
      </c>
      <c r="AE14934" s="5">
        <f t="shared" si="488"/>
        <v>0</v>
      </c>
      <c r="AF14934" s="5" t="str">
        <f t="shared" si="489"/>
        <v>katB</v>
      </c>
      <c r="AG14934" s="153"/>
      <c r="AH14934" s="153"/>
      <c r="AI14934" t="s">
        <v>201</v>
      </c>
      <c r="AJ14934" t="s">
        <v>17878</v>
      </c>
      <c r="AK14934" s="9" t="str">
        <f>VLOOKUP(Y14934,zdroj!D:AJ,33,0)</f>
        <v>katB</v>
      </c>
    </row>
    <row r="14935" spans="8:37" x14ac:dyDescent="0.25">
      <c r="H14935" s="8"/>
      <c r="I14935" s="8"/>
      <c r="N14935" s="23"/>
      <c r="O14935" s="24"/>
      <c r="P14935" s="19"/>
      <c r="Q14935" s="19"/>
      <c r="R14935" s="19"/>
      <c r="U14935" s="27"/>
      <c r="Y14935" s="9" t="s">
        <v>748</v>
      </c>
      <c r="Z14935" s="9" t="s">
        <v>462</v>
      </c>
      <c r="AA14935" s="9" t="s">
        <v>198</v>
      </c>
      <c r="AB14935" s="9">
        <v>21689733</v>
      </c>
      <c r="AC14935" s="9" t="s">
        <v>15708</v>
      </c>
      <c r="AD14935" s="9" t="s">
        <v>231</v>
      </c>
      <c r="AE14935" s="5">
        <f t="shared" si="488"/>
        <v>0</v>
      </c>
      <c r="AF14935" s="5" t="str">
        <f t="shared" si="489"/>
        <v>katB</v>
      </c>
      <c r="AG14935" s="153"/>
      <c r="AH14935" s="153"/>
      <c r="AI14935" t="s">
        <v>201</v>
      </c>
      <c r="AJ14935" t="s">
        <v>17878</v>
      </c>
      <c r="AK14935" s="9" t="str">
        <f>VLOOKUP(Y14935,zdroj!D:AJ,33,0)</f>
        <v>katB</v>
      </c>
    </row>
    <row r="14936" spans="8:37" x14ac:dyDescent="0.25">
      <c r="H14936" s="8"/>
      <c r="I14936" s="8"/>
      <c r="N14936" s="23"/>
      <c r="O14936" s="24"/>
      <c r="P14936" s="19"/>
      <c r="Q14936" s="19"/>
      <c r="R14936" s="19"/>
      <c r="U14936" s="27"/>
      <c r="Y14936" s="9" t="s">
        <v>748</v>
      </c>
      <c r="Z14936" s="9" t="s">
        <v>462</v>
      </c>
      <c r="AA14936" s="9" t="s">
        <v>198</v>
      </c>
      <c r="AB14936" s="9">
        <v>21689741</v>
      </c>
      <c r="AC14936" s="9" t="s">
        <v>15709</v>
      </c>
      <c r="AD14936" s="9" t="s">
        <v>231</v>
      </c>
      <c r="AE14936" s="5">
        <f t="shared" si="488"/>
        <v>0</v>
      </c>
      <c r="AF14936" s="5" t="str">
        <f t="shared" si="489"/>
        <v>katB</v>
      </c>
      <c r="AG14936" s="153"/>
      <c r="AH14936" s="153"/>
      <c r="AI14936" t="s">
        <v>201</v>
      </c>
      <c r="AJ14936" t="s">
        <v>17878</v>
      </c>
      <c r="AK14936" s="9" t="str">
        <f>VLOOKUP(Y14936,zdroj!D:AJ,33,0)</f>
        <v>katB</v>
      </c>
    </row>
    <row r="14937" spans="8:37" x14ac:dyDescent="0.25">
      <c r="H14937" s="8"/>
      <c r="I14937" s="8"/>
      <c r="N14937" s="23"/>
      <c r="O14937" s="24"/>
      <c r="P14937" s="19"/>
      <c r="Q14937" s="19"/>
      <c r="R14937" s="19"/>
      <c r="U14937" s="27"/>
      <c r="Y14937" s="9" t="s">
        <v>748</v>
      </c>
      <c r="Z14937" s="9" t="s">
        <v>462</v>
      </c>
      <c r="AA14937" s="9" t="s">
        <v>198</v>
      </c>
      <c r="AB14937" s="9">
        <v>21689750</v>
      </c>
      <c r="AC14937" s="9" t="s">
        <v>15710</v>
      </c>
      <c r="AD14937" s="9" t="s">
        <v>231</v>
      </c>
      <c r="AE14937" s="5">
        <f t="shared" si="488"/>
        <v>0</v>
      </c>
      <c r="AF14937" s="5" t="str">
        <f t="shared" si="489"/>
        <v>katB</v>
      </c>
      <c r="AG14937" s="153"/>
      <c r="AH14937" s="153"/>
      <c r="AI14937" t="s">
        <v>201</v>
      </c>
      <c r="AJ14937" t="s">
        <v>17878</v>
      </c>
      <c r="AK14937" s="9" t="str">
        <f>VLOOKUP(Y14937,zdroj!D:AJ,33,0)</f>
        <v>katB</v>
      </c>
    </row>
    <row r="14938" spans="8:37" x14ac:dyDescent="0.25">
      <c r="H14938" s="8"/>
      <c r="I14938" s="8"/>
      <c r="N14938" s="23"/>
      <c r="O14938" s="24"/>
      <c r="P14938" s="19"/>
      <c r="Q14938" s="19"/>
      <c r="R14938" s="19"/>
      <c r="U14938" s="27"/>
      <c r="Y14938" s="9" t="s">
        <v>748</v>
      </c>
      <c r="Z14938" s="9" t="s">
        <v>462</v>
      </c>
      <c r="AA14938" s="9" t="s">
        <v>198</v>
      </c>
      <c r="AB14938" s="9">
        <v>21689768</v>
      </c>
      <c r="AC14938" s="9" t="s">
        <v>15711</v>
      </c>
      <c r="AD14938" s="9" t="s">
        <v>231</v>
      </c>
      <c r="AE14938" s="5">
        <f t="shared" si="488"/>
        <v>0</v>
      </c>
      <c r="AF14938" s="5" t="str">
        <f t="shared" si="489"/>
        <v>katB</v>
      </c>
      <c r="AG14938" s="153"/>
      <c r="AH14938" s="153"/>
      <c r="AI14938" t="s">
        <v>201</v>
      </c>
      <c r="AJ14938" t="s">
        <v>17878</v>
      </c>
      <c r="AK14938" s="9" t="str">
        <f>VLOOKUP(Y14938,zdroj!D:AJ,33,0)</f>
        <v>katB</v>
      </c>
    </row>
    <row r="14939" spans="8:37" x14ac:dyDescent="0.25">
      <c r="H14939" s="8"/>
      <c r="I14939" s="8"/>
      <c r="N14939" s="23"/>
      <c r="O14939" s="24"/>
      <c r="P14939" s="19"/>
      <c r="Q14939" s="19"/>
      <c r="R14939" s="19"/>
      <c r="U14939" s="27"/>
      <c r="Y14939" s="9" t="s">
        <v>748</v>
      </c>
      <c r="Z14939" s="9" t="s">
        <v>462</v>
      </c>
      <c r="AA14939" s="9" t="s">
        <v>198</v>
      </c>
      <c r="AB14939" s="9">
        <v>21689776</v>
      </c>
      <c r="AC14939" s="9" t="s">
        <v>15712</v>
      </c>
      <c r="AD14939" s="9" t="s">
        <v>800</v>
      </c>
      <c r="AE14939" s="5">
        <f t="shared" si="488"/>
        <v>0</v>
      </c>
      <c r="AF14939" s="5" t="str">
        <f t="shared" si="489"/>
        <v>Pokryto</v>
      </c>
      <c r="AG14939" s="153"/>
      <c r="AH14939" s="153"/>
      <c r="AI14939" t="s">
        <v>201</v>
      </c>
      <c r="AJ14939" t="s">
        <v>800</v>
      </c>
      <c r="AK14939" s="9" t="str">
        <f>VLOOKUP(Y14939,zdroj!D:AJ,33,0)</f>
        <v>katB</v>
      </c>
    </row>
    <row r="14940" spans="8:37" x14ac:dyDescent="0.25">
      <c r="H14940" s="8"/>
      <c r="I14940" s="8"/>
      <c r="N14940" s="23"/>
      <c r="O14940" s="24"/>
      <c r="P14940" s="19"/>
      <c r="Q14940" s="19"/>
      <c r="R14940" s="19"/>
      <c r="U14940" s="27"/>
      <c r="Y14940" s="9" t="s">
        <v>748</v>
      </c>
      <c r="Z14940" s="9" t="s">
        <v>462</v>
      </c>
      <c r="AA14940" s="9" t="s">
        <v>198</v>
      </c>
      <c r="AB14940" s="9">
        <v>21688567</v>
      </c>
      <c r="AC14940" s="9" t="s">
        <v>15713</v>
      </c>
      <c r="AD14940" s="9" t="s">
        <v>800</v>
      </c>
      <c r="AE14940" s="5">
        <f t="shared" si="488"/>
        <v>0</v>
      </c>
      <c r="AF14940" s="5" t="str">
        <f t="shared" si="489"/>
        <v>Pokryto</v>
      </c>
      <c r="AG14940" s="153"/>
      <c r="AH14940" s="153"/>
      <c r="AI14940" t="s">
        <v>201</v>
      </c>
      <c r="AJ14940" t="s">
        <v>800</v>
      </c>
      <c r="AK14940" s="9" t="str">
        <f>VLOOKUP(Y14940,zdroj!D:AJ,33,0)</f>
        <v>katB</v>
      </c>
    </row>
    <row r="14941" spans="8:37" x14ac:dyDescent="0.25">
      <c r="H14941" s="8"/>
      <c r="I14941" s="8"/>
      <c r="N14941" s="23"/>
      <c r="O14941" s="24"/>
      <c r="P14941" s="19"/>
      <c r="Q14941" s="19"/>
      <c r="R14941" s="19"/>
      <c r="U14941" s="27"/>
      <c r="Y14941" s="9" t="s">
        <v>748</v>
      </c>
      <c r="Z14941" s="9" t="s">
        <v>462</v>
      </c>
      <c r="AA14941" s="9" t="s">
        <v>198</v>
      </c>
      <c r="AB14941" s="9">
        <v>21689784</v>
      </c>
      <c r="AC14941" s="9" t="s">
        <v>15714</v>
      </c>
      <c r="AD14941" s="9" t="s">
        <v>800</v>
      </c>
      <c r="AE14941" s="5">
        <f t="shared" si="488"/>
        <v>0</v>
      </c>
      <c r="AF14941" s="5" t="str">
        <f t="shared" si="489"/>
        <v>Pokryto</v>
      </c>
      <c r="AG14941" s="153"/>
      <c r="AH14941" s="153"/>
      <c r="AI14941" t="s">
        <v>201</v>
      </c>
      <c r="AJ14941" t="s">
        <v>800</v>
      </c>
      <c r="AK14941" s="9" t="str">
        <f>VLOOKUP(Y14941,zdroj!D:AJ,33,0)</f>
        <v>katB</v>
      </c>
    </row>
    <row r="14942" spans="8:37" x14ac:dyDescent="0.25">
      <c r="H14942" s="8"/>
      <c r="I14942" s="8"/>
      <c r="N14942" s="23"/>
      <c r="O14942" s="24"/>
      <c r="P14942" s="19"/>
      <c r="Q14942" s="19"/>
      <c r="R14942" s="19"/>
      <c r="U14942" s="27"/>
      <c r="Y14942" s="9" t="s">
        <v>748</v>
      </c>
      <c r="Z14942" s="9" t="s">
        <v>462</v>
      </c>
      <c r="AA14942" s="9" t="s">
        <v>198</v>
      </c>
      <c r="AB14942" s="9">
        <v>21689792</v>
      </c>
      <c r="AC14942" s="9" t="s">
        <v>15715</v>
      </c>
      <c r="AD14942" s="9" t="s">
        <v>800</v>
      </c>
      <c r="AE14942" s="5">
        <f t="shared" si="488"/>
        <v>0</v>
      </c>
      <c r="AF14942" s="5" t="str">
        <f t="shared" si="489"/>
        <v>Pokryto</v>
      </c>
      <c r="AG14942" s="153"/>
      <c r="AH14942" s="153"/>
      <c r="AI14942" t="s">
        <v>201</v>
      </c>
      <c r="AJ14942" t="s">
        <v>800</v>
      </c>
      <c r="AK14942" s="9" t="str">
        <f>VLOOKUP(Y14942,zdroj!D:AJ,33,0)</f>
        <v>katB</v>
      </c>
    </row>
    <row r="14943" spans="8:37" x14ac:dyDescent="0.25">
      <c r="H14943" s="8"/>
      <c r="I14943" s="8"/>
      <c r="N14943" s="23"/>
      <c r="O14943" s="24"/>
      <c r="P14943" s="19"/>
      <c r="Q14943" s="19"/>
      <c r="R14943" s="19"/>
      <c r="U14943" s="27"/>
      <c r="Y14943" s="9" t="s">
        <v>748</v>
      </c>
      <c r="Z14943" s="9" t="s">
        <v>462</v>
      </c>
      <c r="AA14943" s="9" t="s">
        <v>198</v>
      </c>
      <c r="AB14943" s="9">
        <v>21689806</v>
      </c>
      <c r="AC14943" s="9" t="s">
        <v>15716</v>
      </c>
      <c r="AD14943" s="9" t="s">
        <v>231</v>
      </c>
      <c r="AE14943" s="5">
        <f t="shared" si="488"/>
        <v>0</v>
      </c>
      <c r="AF14943" s="5" t="str">
        <f t="shared" si="489"/>
        <v>katB</v>
      </c>
      <c r="AG14943" s="153"/>
      <c r="AH14943" s="153"/>
      <c r="AI14943" t="s">
        <v>201</v>
      </c>
      <c r="AJ14943" t="s">
        <v>17878</v>
      </c>
      <c r="AK14943" s="9" t="str">
        <f>VLOOKUP(Y14943,zdroj!D:AJ,33,0)</f>
        <v>katB</v>
      </c>
    </row>
    <row r="14944" spans="8:37" x14ac:dyDescent="0.25">
      <c r="H14944" s="8"/>
      <c r="I14944" s="8"/>
      <c r="N14944" s="23"/>
      <c r="O14944" s="24"/>
      <c r="P14944" s="19"/>
      <c r="Q14944" s="19"/>
      <c r="R14944" s="19"/>
      <c r="U14944" s="27"/>
      <c r="Y14944" s="9" t="s">
        <v>748</v>
      </c>
      <c r="Z14944" s="9" t="s">
        <v>462</v>
      </c>
      <c r="AA14944" s="9" t="s">
        <v>198</v>
      </c>
      <c r="AB14944" s="9">
        <v>21689814</v>
      </c>
      <c r="AC14944" s="9" t="s">
        <v>15717</v>
      </c>
      <c r="AD14944" s="9" t="s">
        <v>231</v>
      </c>
      <c r="AE14944" s="5">
        <f t="shared" si="488"/>
        <v>0</v>
      </c>
      <c r="AF14944" s="5" t="str">
        <f t="shared" si="489"/>
        <v>katB</v>
      </c>
      <c r="AG14944" s="153"/>
      <c r="AH14944" s="153"/>
      <c r="AI14944" t="s">
        <v>201</v>
      </c>
      <c r="AJ14944" t="s">
        <v>17878</v>
      </c>
      <c r="AK14944" s="9" t="str">
        <f>VLOOKUP(Y14944,zdroj!D:AJ,33,0)</f>
        <v>katB</v>
      </c>
    </row>
    <row r="14945" spans="8:37" x14ac:dyDescent="0.25">
      <c r="H14945" s="8"/>
      <c r="I14945" s="8"/>
      <c r="N14945" s="23"/>
      <c r="O14945" s="24"/>
      <c r="P14945" s="19"/>
      <c r="Q14945" s="19"/>
      <c r="R14945" s="19"/>
      <c r="U14945" s="27"/>
      <c r="Y14945" s="9" t="s">
        <v>748</v>
      </c>
      <c r="Z14945" s="9" t="s">
        <v>462</v>
      </c>
      <c r="AA14945" s="9" t="s">
        <v>198</v>
      </c>
      <c r="AB14945" s="9">
        <v>21689822</v>
      </c>
      <c r="AC14945" s="9" t="s">
        <v>15718</v>
      </c>
      <c r="AD14945" s="9" t="s">
        <v>231</v>
      </c>
      <c r="AE14945" s="5">
        <f t="shared" si="488"/>
        <v>0</v>
      </c>
      <c r="AF14945" s="5" t="str">
        <f t="shared" si="489"/>
        <v>katB</v>
      </c>
      <c r="AG14945" s="153"/>
      <c r="AH14945" s="153"/>
      <c r="AI14945" t="s">
        <v>201</v>
      </c>
      <c r="AJ14945" t="s">
        <v>17878</v>
      </c>
      <c r="AK14945" s="9" t="str">
        <f>VLOOKUP(Y14945,zdroj!D:AJ,33,0)</f>
        <v>katB</v>
      </c>
    </row>
    <row r="14946" spans="8:37" x14ac:dyDescent="0.25">
      <c r="H14946" s="8"/>
      <c r="I14946" s="8"/>
      <c r="N14946" s="23"/>
      <c r="O14946" s="24"/>
      <c r="P14946" s="19"/>
      <c r="Q14946" s="19"/>
      <c r="R14946" s="19"/>
      <c r="U14946" s="27"/>
      <c r="Y14946" s="9" t="s">
        <v>748</v>
      </c>
      <c r="Z14946" s="9" t="s">
        <v>462</v>
      </c>
      <c r="AA14946" s="9" t="s">
        <v>198</v>
      </c>
      <c r="AB14946" s="9">
        <v>21689831</v>
      </c>
      <c r="AC14946" s="9" t="s">
        <v>15719</v>
      </c>
      <c r="AD14946" s="9" t="s">
        <v>231</v>
      </c>
      <c r="AE14946" s="5">
        <f t="shared" si="488"/>
        <v>0</v>
      </c>
      <c r="AF14946" s="5" t="str">
        <f t="shared" si="489"/>
        <v>katB</v>
      </c>
      <c r="AG14946" s="153"/>
      <c r="AH14946" s="153"/>
      <c r="AI14946" t="s">
        <v>201</v>
      </c>
      <c r="AJ14946" t="s">
        <v>17878</v>
      </c>
      <c r="AK14946" s="9" t="str">
        <f>VLOOKUP(Y14946,zdroj!D:AJ,33,0)</f>
        <v>katB</v>
      </c>
    </row>
    <row r="14947" spans="8:37" x14ac:dyDescent="0.25">
      <c r="H14947" s="8"/>
      <c r="I14947" s="8"/>
      <c r="N14947" s="23"/>
      <c r="O14947" s="24"/>
      <c r="P14947" s="19"/>
      <c r="Q14947" s="19"/>
      <c r="R14947" s="19"/>
      <c r="U14947" s="27"/>
      <c r="Y14947" s="9" t="s">
        <v>748</v>
      </c>
      <c r="Z14947" s="9" t="s">
        <v>462</v>
      </c>
      <c r="AA14947" s="9" t="s">
        <v>198</v>
      </c>
      <c r="AB14947" s="9">
        <v>21689849</v>
      </c>
      <c r="AC14947" s="9" t="s">
        <v>15720</v>
      </c>
      <c r="AD14947" s="9" t="s">
        <v>231</v>
      </c>
      <c r="AE14947" s="5">
        <f t="shared" si="488"/>
        <v>0</v>
      </c>
      <c r="AF14947" s="5" t="str">
        <f t="shared" si="489"/>
        <v>katB</v>
      </c>
      <c r="AG14947" s="153"/>
      <c r="AH14947" s="153"/>
      <c r="AI14947" t="s">
        <v>17880</v>
      </c>
      <c r="AJ14947" t="s">
        <v>17878</v>
      </c>
      <c r="AK14947" s="9" t="str">
        <f>VLOOKUP(Y14947,zdroj!D:AJ,33,0)</f>
        <v>katB</v>
      </c>
    </row>
    <row r="14948" spans="8:37" x14ac:dyDescent="0.25">
      <c r="H14948" s="8"/>
      <c r="I14948" s="8"/>
      <c r="N14948" s="23"/>
      <c r="O14948" s="24"/>
      <c r="P14948" s="19"/>
      <c r="Q14948" s="19"/>
      <c r="R14948" s="19"/>
      <c r="U14948" s="27"/>
      <c r="Y14948" s="9" t="s">
        <v>748</v>
      </c>
      <c r="Z14948" s="9" t="s">
        <v>462</v>
      </c>
      <c r="AA14948" s="9" t="s">
        <v>198</v>
      </c>
      <c r="AB14948" s="9">
        <v>21689857</v>
      </c>
      <c r="AC14948" s="9" t="s">
        <v>15721</v>
      </c>
      <c r="AD14948" s="9" t="s">
        <v>231</v>
      </c>
      <c r="AE14948" s="5">
        <f t="shared" si="488"/>
        <v>0</v>
      </c>
      <c r="AF14948" s="5" t="str">
        <f t="shared" si="489"/>
        <v>katB</v>
      </c>
      <c r="AG14948" s="153"/>
      <c r="AH14948" s="153"/>
      <c r="AI14948" t="s">
        <v>201</v>
      </c>
      <c r="AJ14948" t="s">
        <v>17878</v>
      </c>
      <c r="AK14948" s="9" t="str">
        <f>VLOOKUP(Y14948,zdroj!D:AJ,33,0)</f>
        <v>katB</v>
      </c>
    </row>
    <row r="14949" spans="8:37" x14ac:dyDescent="0.25">
      <c r="H14949" s="8"/>
      <c r="I14949" s="8"/>
      <c r="N14949" s="23"/>
      <c r="O14949" s="24"/>
      <c r="P14949" s="19"/>
      <c r="Q14949" s="19"/>
      <c r="R14949" s="19"/>
      <c r="U14949" s="27"/>
      <c r="Y14949" s="9" t="s">
        <v>748</v>
      </c>
      <c r="Z14949" s="9" t="s">
        <v>462</v>
      </c>
      <c r="AA14949" s="9" t="s">
        <v>198</v>
      </c>
      <c r="AB14949" s="9">
        <v>21689865</v>
      </c>
      <c r="AC14949" s="9" t="s">
        <v>15722</v>
      </c>
      <c r="AD14949" s="9" t="s">
        <v>231</v>
      </c>
      <c r="AE14949" s="5">
        <f t="shared" si="488"/>
        <v>0</v>
      </c>
      <c r="AF14949" s="5" t="str">
        <f t="shared" si="489"/>
        <v>katB</v>
      </c>
      <c r="AG14949" s="153"/>
      <c r="AH14949" s="153"/>
      <c r="AI14949" t="s">
        <v>201</v>
      </c>
      <c r="AJ14949" t="s">
        <v>17878</v>
      </c>
      <c r="AK14949" s="9" t="str">
        <f>VLOOKUP(Y14949,zdroj!D:AJ,33,0)</f>
        <v>katB</v>
      </c>
    </row>
    <row r="14950" spans="8:37" x14ac:dyDescent="0.25">
      <c r="H14950" s="8"/>
      <c r="I14950" s="8"/>
      <c r="N14950" s="23"/>
      <c r="O14950" s="24"/>
      <c r="P14950" s="19"/>
      <c r="Q14950" s="19"/>
      <c r="R14950" s="19"/>
      <c r="U14950" s="27"/>
      <c r="Y14950" s="9" t="s">
        <v>748</v>
      </c>
      <c r="Z14950" s="9" t="s">
        <v>462</v>
      </c>
      <c r="AA14950" s="9" t="s">
        <v>198</v>
      </c>
      <c r="AB14950" s="9">
        <v>21689873</v>
      </c>
      <c r="AC14950" s="9" t="s">
        <v>15723</v>
      </c>
      <c r="AD14950" s="9" t="s">
        <v>800</v>
      </c>
      <c r="AE14950" s="5">
        <f t="shared" si="488"/>
        <v>0</v>
      </c>
      <c r="AF14950" s="5" t="str">
        <f t="shared" si="489"/>
        <v>Pokryto</v>
      </c>
      <c r="AG14950" s="153"/>
      <c r="AH14950" s="153"/>
      <c r="AI14950" t="s">
        <v>201</v>
      </c>
      <c r="AJ14950" t="s">
        <v>800</v>
      </c>
      <c r="AK14950" s="9" t="str">
        <f>VLOOKUP(Y14950,zdroj!D:AJ,33,0)</f>
        <v>katB</v>
      </c>
    </row>
    <row r="14951" spans="8:37" x14ac:dyDescent="0.25">
      <c r="H14951" s="8"/>
      <c r="I14951" s="8"/>
      <c r="N14951" s="23"/>
      <c r="O14951" s="24"/>
      <c r="P14951" s="19"/>
      <c r="Q14951" s="19"/>
      <c r="R14951" s="19"/>
      <c r="U14951" s="27"/>
      <c r="Y14951" s="9" t="s">
        <v>748</v>
      </c>
      <c r="Z14951" s="9" t="s">
        <v>462</v>
      </c>
      <c r="AA14951" s="9" t="s">
        <v>198</v>
      </c>
      <c r="AB14951" s="9">
        <v>21688401</v>
      </c>
      <c r="AC14951" s="9" t="s">
        <v>15724</v>
      </c>
      <c r="AD14951" s="9" t="s">
        <v>800</v>
      </c>
      <c r="AE14951" s="5">
        <f t="shared" si="488"/>
        <v>0</v>
      </c>
      <c r="AF14951" s="5" t="str">
        <f t="shared" si="489"/>
        <v>Pokryto</v>
      </c>
      <c r="AG14951" s="153"/>
      <c r="AH14951" s="153"/>
      <c r="AI14951" t="s">
        <v>201</v>
      </c>
      <c r="AJ14951" t="s">
        <v>800</v>
      </c>
      <c r="AK14951" s="9" t="str">
        <f>VLOOKUP(Y14951,zdroj!D:AJ,33,0)</f>
        <v>katB</v>
      </c>
    </row>
    <row r="14952" spans="8:37" x14ac:dyDescent="0.25">
      <c r="H14952" s="8"/>
      <c r="I14952" s="8"/>
      <c r="N14952" s="23"/>
      <c r="O14952" s="24"/>
      <c r="P14952" s="19"/>
      <c r="Q14952" s="19"/>
      <c r="R14952" s="19"/>
      <c r="U14952" s="27"/>
      <c r="Y14952" s="9" t="s">
        <v>748</v>
      </c>
      <c r="Z14952" s="9" t="s">
        <v>462</v>
      </c>
      <c r="AA14952" s="9" t="s">
        <v>198</v>
      </c>
      <c r="AB14952" s="9">
        <v>21689881</v>
      </c>
      <c r="AC14952" s="9" t="s">
        <v>15725</v>
      </c>
      <c r="AD14952" s="9" t="s">
        <v>231</v>
      </c>
      <c r="AE14952" s="5">
        <f t="shared" si="488"/>
        <v>0</v>
      </c>
      <c r="AF14952" s="5" t="str">
        <f t="shared" si="489"/>
        <v>katB</v>
      </c>
      <c r="AG14952" s="153"/>
      <c r="AH14952" s="153"/>
      <c r="AI14952" t="s">
        <v>201</v>
      </c>
      <c r="AJ14952" t="s">
        <v>17878</v>
      </c>
      <c r="AK14952" s="9" t="str">
        <f>VLOOKUP(Y14952,zdroj!D:AJ,33,0)</f>
        <v>katB</v>
      </c>
    </row>
    <row r="14953" spans="8:37" x14ac:dyDescent="0.25">
      <c r="H14953" s="8"/>
      <c r="I14953" s="8"/>
      <c r="N14953" s="23"/>
      <c r="O14953" s="24"/>
      <c r="P14953" s="19"/>
      <c r="Q14953" s="19"/>
      <c r="R14953" s="19"/>
      <c r="U14953" s="27"/>
      <c r="Y14953" s="9" t="s">
        <v>748</v>
      </c>
      <c r="Z14953" s="9" t="s">
        <v>462</v>
      </c>
      <c r="AA14953" s="9" t="s">
        <v>198</v>
      </c>
      <c r="AB14953" s="9">
        <v>21689890</v>
      </c>
      <c r="AC14953" s="9" t="s">
        <v>15726</v>
      </c>
      <c r="AD14953" s="9" t="s">
        <v>231</v>
      </c>
      <c r="AE14953" s="5">
        <f t="shared" si="488"/>
        <v>0</v>
      </c>
      <c r="AF14953" s="5" t="str">
        <f t="shared" si="489"/>
        <v>katB</v>
      </c>
      <c r="AG14953" s="153"/>
      <c r="AH14953" s="153"/>
      <c r="AI14953" t="s">
        <v>201</v>
      </c>
      <c r="AJ14953" t="s">
        <v>17878</v>
      </c>
      <c r="AK14953" s="9" t="str">
        <f>VLOOKUP(Y14953,zdroj!D:AJ,33,0)</f>
        <v>katB</v>
      </c>
    </row>
    <row r="14954" spans="8:37" x14ac:dyDescent="0.25">
      <c r="H14954" s="8"/>
      <c r="I14954" s="8"/>
      <c r="N14954" s="23"/>
      <c r="O14954" s="24"/>
      <c r="P14954" s="19"/>
      <c r="Q14954" s="19"/>
      <c r="R14954" s="19"/>
      <c r="U14954" s="27"/>
      <c r="Y14954" s="9" t="s">
        <v>748</v>
      </c>
      <c r="Z14954" s="9" t="s">
        <v>462</v>
      </c>
      <c r="AA14954" s="9" t="s">
        <v>198</v>
      </c>
      <c r="AB14954" s="9">
        <v>21689903</v>
      </c>
      <c r="AC14954" s="9" t="s">
        <v>15727</v>
      </c>
      <c r="AD14954" s="9" t="s">
        <v>231</v>
      </c>
      <c r="AE14954" s="5">
        <f t="shared" si="488"/>
        <v>0</v>
      </c>
      <c r="AF14954" s="5" t="str">
        <f t="shared" si="489"/>
        <v>katB</v>
      </c>
      <c r="AG14954" s="153"/>
      <c r="AH14954" s="153"/>
      <c r="AI14954" t="s">
        <v>201</v>
      </c>
      <c r="AJ14954" t="s">
        <v>17878</v>
      </c>
      <c r="AK14954" s="9" t="str">
        <f>VLOOKUP(Y14954,zdroj!D:AJ,33,0)</f>
        <v>katB</v>
      </c>
    </row>
    <row r="14955" spans="8:37" x14ac:dyDescent="0.25">
      <c r="H14955" s="8"/>
      <c r="I14955" s="8"/>
      <c r="N14955" s="23"/>
      <c r="O14955" s="24"/>
      <c r="P14955" s="19"/>
      <c r="Q14955" s="19"/>
      <c r="R14955" s="19"/>
      <c r="U14955" s="27"/>
      <c r="Y14955" s="9" t="s">
        <v>748</v>
      </c>
      <c r="Z14955" s="9" t="s">
        <v>462</v>
      </c>
      <c r="AA14955" s="9" t="s">
        <v>198</v>
      </c>
      <c r="AB14955" s="9">
        <v>21689911</v>
      </c>
      <c r="AC14955" s="9" t="s">
        <v>15728</v>
      </c>
      <c r="AD14955" s="9" t="s">
        <v>231</v>
      </c>
      <c r="AE14955" s="5">
        <f t="shared" si="488"/>
        <v>0</v>
      </c>
      <c r="AF14955" s="5" t="str">
        <f t="shared" si="489"/>
        <v>katB</v>
      </c>
      <c r="AG14955" s="153"/>
      <c r="AH14955" s="153"/>
      <c r="AI14955" t="s">
        <v>201</v>
      </c>
      <c r="AJ14955" t="s">
        <v>17878</v>
      </c>
      <c r="AK14955" s="9" t="str">
        <f>VLOOKUP(Y14955,zdroj!D:AJ,33,0)</f>
        <v>katB</v>
      </c>
    </row>
    <row r="14956" spans="8:37" x14ac:dyDescent="0.25">
      <c r="H14956" s="8"/>
      <c r="I14956" s="8"/>
      <c r="N14956" s="23"/>
      <c r="O14956" s="24"/>
      <c r="P14956" s="19"/>
      <c r="Q14956" s="19"/>
      <c r="R14956" s="19"/>
      <c r="U14956" s="27"/>
      <c r="Y14956" s="9" t="s">
        <v>748</v>
      </c>
      <c r="Z14956" s="9" t="s">
        <v>462</v>
      </c>
      <c r="AA14956" s="9" t="s">
        <v>198</v>
      </c>
      <c r="AB14956" s="9">
        <v>21688575</v>
      </c>
      <c r="AC14956" s="9" t="s">
        <v>15729</v>
      </c>
      <c r="AD14956" s="9" t="s">
        <v>231</v>
      </c>
      <c r="AE14956" s="5">
        <f t="shared" si="488"/>
        <v>0</v>
      </c>
      <c r="AF14956" s="5" t="str">
        <f t="shared" si="489"/>
        <v>katB</v>
      </c>
      <c r="AG14956" s="153"/>
      <c r="AH14956" s="153"/>
      <c r="AI14956" t="s">
        <v>201</v>
      </c>
      <c r="AJ14956" t="s">
        <v>17878</v>
      </c>
      <c r="AK14956" s="9" t="str">
        <f>VLOOKUP(Y14956,zdroj!D:AJ,33,0)</f>
        <v>katB</v>
      </c>
    </row>
    <row r="14957" spans="8:37" x14ac:dyDescent="0.25">
      <c r="H14957" s="8"/>
      <c r="I14957" s="8"/>
      <c r="N14957" s="23"/>
      <c r="O14957" s="24"/>
      <c r="P14957" s="19"/>
      <c r="Q14957" s="19"/>
      <c r="R14957" s="19"/>
      <c r="U14957" s="27"/>
      <c r="Y14957" s="9" t="s">
        <v>748</v>
      </c>
      <c r="Z14957" s="9" t="s">
        <v>462</v>
      </c>
      <c r="AA14957" s="9" t="s">
        <v>198</v>
      </c>
      <c r="AB14957" s="9">
        <v>21690057</v>
      </c>
      <c r="AC14957" s="9" t="s">
        <v>15730</v>
      </c>
      <c r="AD14957" s="9" t="s">
        <v>231</v>
      </c>
      <c r="AE14957" s="5">
        <f t="shared" si="488"/>
        <v>0</v>
      </c>
      <c r="AF14957" s="5" t="str">
        <f t="shared" si="489"/>
        <v>katB</v>
      </c>
      <c r="AG14957" s="153"/>
      <c r="AH14957" s="153"/>
      <c r="AI14957" t="s">
        <v>236</v>
      </c>
      <c r="AJ14957" t="s">
        <v>17878</v>
      </c>
      <c r="AK14957" s="9" t="str">
        <f>VLOOKUP(Y14957,zdroj!D:AJ,33,0)</f>
        <v>katB</v>
      </c>
    </row>
    <row r="14958" spans="8:37" x14ac:dyDescent="0.25">
      <c r="H14958" s="8"/>
      <c r="I14958" s="8"/>
      <c r="N14958" s="23"/>
      <c r="O14958" s="24"/>
      <c r="P14958" s="19"/>
      <c r="Q14958" s="19"/>
      <c r="R14958" s="19"/>
      <c r="U14958" s="27"/>
      <c r="Y14958" s="9" t="s">
        <v>748</v>
      </c>
      <c r="Z14958" s="9" t="s">
        <v>462</v>
      </c>
      <c r="AA14958" s="9" t="s">
        <v>198</v>
      </c>
      <c r="AB14958" s="9">
        <v>75403625</v>
      </c>
      <c r="AC14958" s="9" t="s">
        <v>15731</v>
      </c>
      <c r="AD14958" s="9" t="s">
        <v>231</v>
      </c>
      <c r="AE14958" s="5">
        <f t="shared" si="488"/>
        <v>0</v>
      </c>
      <c r="AF14958" s="5" t="str">
        <f t="shared" si="489"/>
        <v>katB</v>
      </c>
      <c r="AG14958" s="153"/>
      <c r="AH14958" s="153"/>
      <c r="AI14958" t="s">
        <v>201</v>
      </c>
      <c r="AJ14958" t="s">
        <v>17878</v>
      </c>
      <c r="AK14958" s="9" t="str">
        <f>VLOOKUP(Y14958,zdroj!D:AJ,33,0)</f>
        <v>katB</v>
      </c>
    </row>
    <row r="14959" spans="8:37" x14ac:dyDescent="0.25">
      <c r="H14959" s="8"/>
      <c r="I14959" s="8"/>
      <c r="N14959" s="23"/>
      <c r="O14959" s="24"/>
      <c r="P14959" s="19"/>
      <c r="Q14959" s="19"/>
      <c r="R14959" s="19"/>
      <c r="U14959" s="27"/>
      <c r="Y14959" s="9" t="s">
        <v>748</v>
      </c>
      <c r="Z14959" s="9" t="s">
        <v>462</v>
      </c>
      <c r="AA14959" s="9" t="s">
        <v>198</v>
      </c>
      <c r="AB14959" s="9">
        <v>79108831</v>
      </c>
      <c r="AC14959" s="9" t="s">
        <v>15732</v>
      </c>
      <c r="AD14959" s="9" t="s">
        <v>800</v>
      </c>
      <c r="AE14959" s="5">
        <f t="shared" si="488"/>
        <v>0</v>
      </c>
      <c r="AF14959" s="5" t="str">
        <f t="shared" si="489"/>
        <v>Pokryto</v>
      </c>
      <c r="AG14959" s="153"/>
      <c r="AH14959" s="153"/>
      <c r="AI14959" t="s">
        <v>201</v>
      </c>
      <c r="AJ14959" t="s">
        <v>800</v>
      </c>
      <c r="AK14959" s="9" t="str">
        <f>VLOOKUP(Y14959,zdroj!D:AJ,33,0)</f>
        <v>katB</v>
      </c>
    </row>
    <row r="14960" spans="8:37" x14ac:dyDescent="0.25">
      <c r="H14960" s="8"/>
      <c r="I14960" s="8"/>
      <c r="N14960" s="23"/>
      <c r="O14960" s="24"/>
      <c r="P14960" s="19"/>
      <c r="Q14960" s="19"/>
      <c r="R14960" s="19"/>
      <c r="U14960" s="27"/>
      <c r="Y14960" s="9" t="s">
        <v>748</v>
      </c>
      <c r="Z14960" s="9" t="s">
        <v>462</v>
      </c>
      <c r="AA14960" s="9" t="s">
        <v>198</v>
      </c>
      <c r="AB14960" s="9">
        <v>21688583</v>
      </c>
      <c r="AC14960" s="9" t="s">
        <v>15733</v>
      </c>
      <c r="AD14960" s="9" t="s">
        <v>800</v>
      </c>
      <c r="AE14960" s="5">
        <f t="shared" si="488"/>
        <v>0</v>
      </c>
      <c r="AF14960" s="5" t="str">
        <f t="shared" si="489"/>
        <v>Pokryto</v>
      </c>
      <c r="AG14960" s="153"/>
      <c r="AH14960" s="153"/>
      <c r="AI14960" t="s">
        <v>201</v>
      </c>
      <c r="AJ14960" t="s">
        <v>800</v>
      </c>
      <c r="AK14960" s="9" t="str">
        <f>VLOOKUP(Y14960,zdroj!D:AJ,33,0)</f>
        <v>katB</v>
      </c>
    </row>
    <row r="14961" spans="8:37" x14ac:dyDescent="0.25">
      <c r="H14961" s="8"/>
      <c r="I14961" s="8"/>
      <c r="N14961" s="23"/>
      <c r="O14961" s="24"/>
      <c r="P14961" s="19"/>
      <c r="Q14961" s="19"/>
      <c r="R14961" s="19"/>
      <c r="U14961" s="27"/>
      <c r="Y14961" s="9" t="s">
        <v>748</v>
      </c>
      <c r="Z14961" s="9" t="s">
        <v>462</v>
      </c>
      <c r="AA14961" s="9" t="s">
        <v>198</v>
      </c>
      <c r="AB14961" s="9">
        <v>21688591</v>
      </c>
      <c r="AC14961" s="9" t="s">
        <v>15734</v>
      </c>
      <c r="AD14961" s="9" t="s">
        <v>800</v>
      </c>
      <c r="AE14961" s="5">
        <f t="shared" si="488"/>
        <v>0</v>
      </c>
      <c r="AF14961" s="5" t="str">
        <f t="shared" si="489"/>
        <v>Pokryto</v>
      </c>
      <c r="AG14961" s="153"/>
      <c r="AH14961" s="153"/>
      <c r="AI14961" t="s">
        <v>201</v>
      </c>
      <c r="AJ14961" t="s">
        <v>800</v>
      </c>
      <c r="AK14961" s="9" t="str">
        <f>VLOOKUP(Y14961,zdroj!D:AJ,33,0)</f>
        <v>katB</v>
      </c>
    </row>
    <row r="14962" spans="8:37" x14ac:dyDescent="0.25">
      <c r="H14962" s="8"/>
      <c r="I14962" s="8"/>
      <c r="N14962" s="23"/>
      <c r="O14962" s="24"/>
      <c r="P14962" s="19"/>
      <c r="Q14962" s="19"/>
      <c r="R14962" s="19"/>
      <c r="U14962" s="27"/>
      <c r="Y14962" s="9" t="s">
        <v>748</v>
      </c>
      <c r="Z14962" s="9" t="s">
        <v>462</v>
      </c>
      <c r="AA14962" s="9" t="s">
        <v>198</v>
      </c>
      <c r="AB14962" s="9">
        <v>21688605</v>
      </c>
      <c r="AC14962" s="9" t="s">
        <v>15735</v>
      </c>
      <c r="AD14962" s="9" t="s">
        <v>231</v>
      </c>
      <c r="AE14962" s="5">
        <f t="shared" si="488"/>
        <v>0</v>
      </c>
      <c r="AF14962" s="5" t="str">
        <f t="shared" si="489"/>
        <v>katB</v>
      </c>
      <c r="AG14962" s="153"/>
      <c r="AH14962" s="153"/>
      <c r="AI14962" t="s">
        <v>201</v>
      </c>
      <c r="AJ14962" t="s">
        <v>17878</v>
      </c>
      <c r="AK14962" s="9" t="str">
        <f>VLOOKUP(Y14962,zdroj!D:AJ,33,0)</f>
        <v>katB</v>
      </c>
    </row>
    <row r="14963" spans="8:37" x14ac:dyDescent="0.25">
      <c r="H14963" s="8"/>
      <c r="I14963" s="8"/>
      <c r="N14963" s="23"/>
      <c r="O14963" s="24"/>
      <c r="P14963" s="19"/>
      <c r="Q14963" s="19"/>
      <c r="R14963" s="19"/>
      <c r="U14963" s="27"/>
      <c r="Y14963" s="9" t="s">
        <v>748</v>
      </c>
      <c r="Z14963" s="9" t="s">
        <v>462</v>
      </c>
      <c r="AA14963" s="9" t="s">
        <v>198</v>
      </c>
      <c r="AB14963" s="9">
        <v>21688613</v>
      </c>
      <c r="AC14963" s="9" t="s">
        <v>15736</v>
      </c>
      <c r="AD14963" s="9" t="s">
        <v>800</v>
      </c>
      <c r="AE14963" s="5">
        <f t="shared" si="488"/>
        <v>0</v>
      </c>
      <c r="AF14963" s="5" t="str">
        <f t="shared" si="489"/>
        <v>Pokryto</v>
      </c>
      <c r="AG14963" s="153"/>
      <c r="AH14963" s="153"/>
      <c r="AI14963" t="s">
        <v>201</v>
      </c>
      <c r="AJ14963" t="s">
        <v>800</v>
      </c>
      <c r="AK14963" s="9" t="str">
        <f>VLOOKUP(Y14963,zdroj!D:AJ,33,0)</f>
        <v>katB</v>
      </c>
    </row>
    <row r="14964" spans="8:37" x14ac:dyDescent="0.25">
      <c r="H14964" s="8"/>
      <c r="I14964" s="8"/>
      <c r="N14964" s="23"/>
      <c r="O14964" s="24"/>
      <c r="P14964" s="19"/>
      <c r="Q14964" s="19"/>
      <c r="R14964" s="19"/>
      <c r="U14964" s="27"/>
      <c r="Y14964" s="9" t="s">
        <v>748</v>
      </c>
      <c r="Z14964" s="9" t="s">
        <v>462</v>
      </c>
      <c r="AA14964" s="9" t="s">
        <v>198</v>
      </c>
      <c r="AB14964" s="9">
        <v>21688621</v>
      </c>
      <c r="AC14964" s="9" t="s">
        <v>15737</v>
      </c>
      <c r="AD14964" s="9" t="s">
        <v>800</v>
      </c>
      <c r="AE14964" s="5">
        <f t="shared" si="488"/>
        <v>0</v>
      </c>
      <c r="AF14964" s="5" t="str">
        <f t="shared" si="489"/>
        <v>Pokryto</v>
      </c>
      <c r="AG14964" s="153"/>
      <c r="AH14964" s="153"/>
      <c r="AI14964" t="s">
        <v>201</v>
      </c>
      <c r="AJ14964" t="s">
        <v>800</v>
      </c>
      <c r="AK14964" s="9" t="str">
        <f>VLOOKUP(Y14964,zdroj!D:AJ,33,0)</f>
        <v>katB</v>
      </c>
    </row>
    <row r="14965" spans="8:37" x14ac:dyDescent="0.25">
      <c r="H14965" s="8"/>
      <c r="I14965" s="8"/>
      <c r="N14965" s="23"/>
      <c r="O14965" s="24"/>
      <c r="P14965" s="19"/>
      <c r="Q14965" s="19"/>
      <c r="R14965" s="19"/>
      <c r="U14965" s="27"/>
      <c r="Y14965" s="9" t="s">
        <v>748</v>
      </c>
      <c r="Z14965" s="9" t="s">
        <v>462</v>
      </c>
      <c r="AA14965" s="9" t="s">
        <v>198</v>
      </c>
      <c r="AB14965" s="9">
        <v>21688419</v>
      </c>
      <c r="AC14965" s="9" t="s">
        <v>15738</v>
      </c>
      <c r="AD14965" s="9" t="s">
        <v>800</v>
      </c>
      <c r="AE14965" s="5">
        <f t="shared" si="488"/>
        <v>0</v>
      </c>
      <c r="AF14965" s="5" t="str">
        <f t="shared" si="489"/>
        <v>Pokryto</v>
      </c>
      <c r="AG14965" s="153"/>
      <c r="AH14965" s="153"/>
      <c r="AI14965" t="s">
        <v>201</v>
      </c>
      <c r="AJ14965" t="s">
        <v>800</v>
      </c>
      <c r="AK14965" s="9" t="str">
        <f>VLOOKUP(Y14965,zdroj!D:AJ,33,0)</f>
        <v>katB</v>
      </c>
    </row>
    <row r="14966" spans="8:37" x14ac:dyDescent="0.25">
      <c r="H14966" s="8"/>
      <c r="I14966" s="8"/>
      <c r="N14966" s="23"/>
      <c r="O14966" s="24"/>
      <c r="P14966" s="19"/>
      <c r="Q14966" s="19"/>
      <c r="R14966" s="19"/>
      <c r="U14966" s="27"/>
      <c r="Y14966" s="9" t="s">
        <v>748</v>
      </c>
      <c r="Z14966" s="9" t="s">
        <v>462</v>
      </c>
      <c r="AA14966" s="9" t="s">
        <v>198</v>
      </c>
      <c r="AB14966" s="9">
        <v>21688630</v>
      </c>
      <c r="AC14966" s="9" t="s">
        <v>15739</v>
      </c>
      <c r="AD14966" s="9" t="s">
        <v>231</v>
      </c>
      <c r="AE14966" s="5">
        <f t="shared" si="488"/>
        <v>0</v>
      </c>
      <c r="AF14966" s="5" t="str">
        <f t="shared" si="489"/>
        <v>katB</v>
      </c>
      <c r="AG14966" s="153"/>
      <c r="AH14966" s="153"/>
      <c r="AI14966" t="s">
        <v>201</v>
      </c>
      <c r="AJ14966" t="s">
        <v>17878</v>
      </c>
      <c r="AK14966" s="9" t="str">
        <f>VLOOKUP(Y14966,zdroj!D:AJ,33,0)</f>
        <v>katB</v>
      </c>
    </row>
    <row r="14967" spans="8:37" x14ac:dyDescent="0.25">
      <c r="H14967" s="8"/>
      <c r="I14967" s="8"/>
      <c r="N14967" s="23"/>
      <c r="O14967" s="24"/>
      <c r="P14967" s="19"/>
      <c r="Q14967" s="19"/>
      <c r="R14967" s="19"/>
      <c r="U14967" s="27"/>
      <c r="Y14967" s="9" t="s">
        <v>748</v>
      </c>
      <c r="Z14967" s="9" t="s">
        <v>462</v>
      </c>
      <c r="AA14967" s="9" t="s">
        <v>198</v>
      </c>
      <c r="AB14967" s="9">
        <v>21688648</v>
      </c>
      <c r="AC14967" s="9" t="s">
        <v>15740</v>
      </c>
      <c r="AD14967" s="9" t="s">
        <v>231</v>
      </c>
      <c r="AE14967" s="5">
        <f t="shared" si="488"/>
        <v>0</v>
      </c>
      <c r="AF14967" s="5" t="str">
        <f t="shared" si="489"/>
        <v>katB</v>
      </c>
      <c r="AG14967" s="153"/>
      <c r="AH14967" s="153"/>
      <c r="AI14967" t="s">
        <v>201</v>
      </c>
      <c r="AJ14967" t="s">
        <v>17878</v>
      </c>
      <c r="AK14967" s="9" t="str">
        <f>VLOOKUP(Y14967,zdroj!D:AJ,33,0)</f>
        <v>katB</v>
      </c>
    </row>
    <row r="14968" spans="8:37" x14ac:dyDescent="0.25">
      <c r="H14968" s="8"/>
      <c r="I14968" s="8"/>
      <c r="N14968" s="23"/>
      <c r="O14968" s="24"/>
      <c r="P14968" s="19"/>
      <c r="Q14968" s="19"/>
      <c r="R14968" s="19"/>
      <c r="U14968" s="27"/>
      <c r="Y14968" s="9" t="s">
        <v>748</v>
      </c>
      <c r="Z14968" s="9" t="s">
        <v>462</v>
      </c>
      <c r="AA14968" s="9" t="s">
        <v>198</v>
      </c>
      <c r="AB14968" s="9">
        <v>21688656</v>
      </c>
      <c r="AC14968" s="9" t="s">
        <v>15741</v>
      </c>
      <c r="AD14968" s="9" t="s">
        <v>231</v>
      </c>
      <c r="AE14968" s="5">
        <f t="shared" si="488"/>
        <v>0</v>
      </c>
      <c r="AF14968" s="5" t="str">
        <f t="shared" si="489"/>
        <v>katB</v>
      </c>
      <c r="AG14968" s="153"/>
      <c r="AH14968" s="153"/>
      <c r="AI14968" t="s">
        <v>201</v>
      </c>
      <c r="AJ14968" t="s">
        <v>17878</v>
      </c>
      <c r="AK14968" s="9" t="str">
        <f>VLOOKUP(Y14968,zdroj!D:AJ,33,0)</f>
        <v>katB</v>
      </c>
    </row>
    <row r="14969" spans="8:37" x14ac:dyDescent="0.25">
      <c r="H14969" s="8"/>
      <c r="I14969" s="8"/>
      <c r="N14969" s="23"/>
      <c r="O14969" s="24"/>
      <c r="P14969" s="19"/>
      <c r="Q14969" s="19"/>
      <c r="R14969" s="19"/>
      <c r="U14969" s="27"/>
      <c r="Y14969" s="9" t="s">
        <v>748</v>
      </c>
      <c r="Z14969" s="9" t="s">
        <v>462</v>
      </c>
      <c r="AA14969" s="9" t="s">
        <v>198</v>
      </c>
      <c r="AB14969" s="9">
        <v>21688664</v>
      </c>
      <c r="AC14969" s="9" t="s">
        <v>15742</v>
      </c>
      <c r="AD14969" s="9" t="s">
        <v>800</v>
      </c>
      <c r="AE14969" s="5">
        <f t="shared" si="488"/>
        <v>0</v>
      </c>
      <c r="AF14969" s="5" t="str">
        <f t="shared" si="489"/>
        <v>Pokryto</v>
      </c>
      <c r="AG14969" s="153"/>
      <c r="AH14969" s="153"/>
      <c r="AI14969" t="s">
        <v>201</v>
      </c>
      <c r="AJ14969" t="s">
        <v>800</v>
      </c>
      <c r="AK14969" s="9" t="str">
        <f>VLOOKUP(Y14969,zdroj!D:AJ,33,0)</f>
        <v>katB</v>
      </c>
    </row>
    <row r="14970" spans="8:37" x14ac:dyDescent="0.25">
      <c r="H14970" s="8"/>
      <c r="I14970" s="8"/>
      <c r="N14970" s="23"/>
      <c r="O14970" s="24"/>
      <c r="P14970" s="19"/>
      <c r="Q14970" s="19"/>
      <c r="R14970" s="19"/>
      <c r="U14970" s="27"/>
      <c r="Y14970" s="9" t="s">
        <v>748</v>
      </c>
      <c r="Z14970" s="9" t="s">
        <v>462</v>
      </c>
      <c r="AA14970" s="9" t="s">
        <v>198</v>
      </c>
      <c r="AB14970" s="9">
        <v>21688672</v>
      </c>
      <c r="AC14970" s="9" t="s">
        <v>15743</v>
      </c>
      <c r="AD14970" s="9" t="s">
        <v>231</v>
      </c>
      <c r="AE14970" s="5">
        <f t="shared" si="488"/>
        <v>0</v>
      </c>
      <c r="AF14970" s="5" t="str">
        <f t="shared" si="489"/>
        <v>katB</v>
      </c>
      <c r="AG14970" s="153"/>
      <c r="AH14970" s="153"/>
      <c r="AI14970" t="s">
        <v>201</v>
      </c>
      <c r="AJ14970" t="s">
        <v>17878</v>
      </c>
      <c r="AK14970" s="9" t="str">
        <f>VLOOKUP(Y14970,zdroj!D:AJ,33,0)</f>
        <v>katB</v>
      </c>
    </row>
    <row r="14971" spans="8:37" x14ac:dyDescent="0.25">
      <c r="H14971" s="8"/>
      <c r="I14971" s="8"/>
      <c r="N14971" s="23"/>
      <c r="O14971" s="24"/>
      <c r="P14971" s="19"/>
      <c r="Q14971" s="19"/>
      <c r="R14971" s="19"/>
      <c r="U14971" s="27"/>
      <c r="Y14971" s="9" t="s">
        <v>748</v>
      </c>
      <c r="Z14971" s="9" t="s">
        <v>462</v>
      </c>
      <c r="AA14971" s="9" t="s">
        <v>198</v>
      </c>
      <c r="AB14971" s="9">
        <v>21688681</v>
      </c>
      <c r="AC14971" s="9" t="s">
        <v>15744</v>
      </c>
      <c r="AD14971" s="9" t="s">
        <v>800</v>
      </c>
      <c r="AE14971" s="5">
        <f t="shared" si="488"/>
        <v>0</v>
      </c>
      <c r="AF14971" s="5" t="str">
        <f t="shared" si="489"/>
        <v>Pokryto</v>
      </c>
      <c r="AG14971" s="153"/>
      <c r="AH14971" s="153"/>
      <c r="AI14971" t="s">
        <v>201</v>
      </c>
      <c r="AJ14971" t="s">
        <v>800</v>
      </c>
      <c r="AK14971" s="9" t="str">
        <f>VLOOKUP(Y14971,zdroj!D:AJ,33,0)</f>
        <v>katB</v>
      </c>
    </row>
    <row r="14972" spans="8:37" x14ac:dyDescent="0.25">
      <c r="H14972" s="8"/>
      <c r="I14972" s="8"/>
      <c r="N14972" s="23"/>
      <c r="O14972" s="24"/>
      <c r="P14972" s="19"/>
      <c r="Q14972" s="19"/>
      <c r="R14972" s="19"/>
      <c r="U14972" s="27"/>
      <c r="Y14972" s="9" t="s">
        <v>748</v>
      </c>
      <c r="Z14972" s="9" t="s">
        <v>462</v>
      </c>
      <c r="AA14972" s="9" t="s">
        <v>198</v>
      </c>
      <c r="AB14972" s="9">
        <v>21688699</v>
      </c>
      <c r="AC14972" s="9" t="s">
        <v>15745</v>
      </c>
      <c r="AD14972" s="9" t="s">
        <v>800</v>
      </c>
      <c r="AE14972" s="5">
        <f t="shared" si="488"/>
        <v>0</v>
      </c>
      <c r="AF14972" s="5" t="str">
        <f t="shared" si="489"/>
        <v>Pokryto</v>
      </c>
      <c r="AG14972" s="153"/>
      <c r="AH14972" s="153"/>
      <c r="AI14972" t="s">
        <v>201</v>
      </c>
      <c r="AJ14972" t="s">
        <v>800</v>
      </c>
      <c r="AK14972" s="9" t="str">
        <f>VLOOKUP(Y14972,zdroj!D:AJ,33,0)</f>
        <v>katB</v>
      </c>
    </row>
    <row r="14973" spans="8:37" x14ac:dyDescent="0.25">
      <c r="H14973" s="8"/>
      <c r="I14973" s="8"/>
      <c r="N14973" s="23"/>
      <c r="O14973" s="24"/>
      <c r="P14973" s="19"/>
      <c r="Q14973" s="19"/>
      <c r="R14973" s="19"/>
      <c r="U14973" s="27"/>
      <c r="Y14973" s="9" t="s">
        <v>748</v>
      </c>
      <c r="Z14973" s="9" t="s">
        <v>462</v>
      </c>
      <c r="AA14973" s="9" t="s">
        <v>198</v>
      </c>
      <c r="AB14973" s="9">
        <v>21688702</v>
      </c>
      <c r="AC14973" s="9" t="s">
        <v>15746</v>
      </c>
      <c r="AD14973" s="9" t="s">
        <v>800</v>
      </c>
      <c r="AE14973" s="5">
        <f t="shared" si="488"/>
        <v>0</v>
      </c>
      <c r="AF14973" s="5" t="str">
        <f t="shared" si="489"/>
        <v>Pokryto</v>
      </c>
      <c r="AG14973" s="153"/>
      <c r="AH14973" s="153"/>
      <c r="AI14973" t="s">
        <v>201</v>
      </c>
      <c r="AJ14973" t="s">
        <v>800</v>
      </c>
      <c r="AK14973" s="9" t="str">
        <f>VLOOKUP(Y14973,zdroj!D:AJ,33,0)</f>
        <v>katB</v>
      </c>
    </row>
    <row r="14974" spans="8:37" x14ac:dyDescent="0.25">
      <c r="H14974" s="8"/>
      <c r="I14974" s="8"/>
      <c r="N14974" s="23"/>
      <c r="O14974" s="24"/>
      <c r="P14974" s="19"/>
      <c r="Q14974" s="19"/>
      <c r="R14974" s="19"/>
      <c r="U14974" s="27"/>
      <c r="Y14974" s="9" t="s">
        <v>748</v>
      </c>
      <c r="Z14974" s="9" t="s">
        <v>462</v>
      </c>
      <c r="AA14974" s="9" t="s">
        <v>198</v>
      </c>
      <c r="AB14974" s="9">
        <v>21688427</v>
      </c>
      <c r="AC14974" s="9" t="s">
        <v>15747</v>
      </c>
      <c r="AD14974" s="9" t="s">
        <v>231</v>
      </c>
      <c r="AE14974" s="5">
        <f t="shared" si="488"/>
        <v>0</v>
      </c>
      <c r="AF14974" s="5" t="str">
        <f t="shared" si="489"/>
        <v>katB</v>
      </c>
      <c r="AG14974" s="153"/>
      <c r="AH14974" s="153"/>
      <c r="AI14974" t="s">
        <v>201</v>
      </c>
      <c r="AJ14974" t="s">
        <v>17878</v>
      </c>
      <c r="AK14974" s="9" t="str">
        <f>VLOOKUP(Y14974,zdroj!D:AJ,33,0)</f>
        <v>katB</v>
      </c>
    </row>
    <row r="14975" spans="8:37" x14ac:dyDescent="0.25">
      <c r="H14975" s="8"/>
      <c r="I14975" s="8"/>
      <c r="N14975" s="23"/>
      <c r="O14975" s="24"/>
      <c r="P14975" s="19"/>
      <c r="Q14975" s="19"/>
      <c r="R14975" s="19"/>
      <c r="U14975" s="27"/>
      <c r="Y14975" s="9" t="s">
        <v>748</v>
      </c>
      <c r="Z14975" s="9" t="s">
        <v>462</v>
      </c>
      <c r="AA14975" s="9" t="s">
        <v>198</v>
      </c>
      <c r="AB14975" s="9">
        <v>21688711</v>
      </c>
      <c r="AC14975" s="9" t="s">
        <v>15748</v>
      </c>
      <c r="AD14975" s="9" t="s">
        <v>231</v>
      </c>
      <c r="AE14975" s="5">
        <f t="shared" si="488"/>
        <v>0</v>
      </c>
      <c r="AF14975" s="5" t="str">
        <f t="shared" si="489"/>
        <v>katB</v>
      </c>
      <c r="AG14975" s="153"/>
      <c r="AH14975" s="153"/>
      <c r="AI14975" t="s">
        <v>201</v>
      </c>
      <c r="AJ14975" t="s">
        <v>17878</v>
      </c>
      <c r="AK14975" s="9" t="str">
        <f>VLOOKUP(Y14975,zdroj!D:AJ,33,0)</f>
        <v>katB</v>
      </c>
    </row>
    <row r="14976" spans="8:37" x14ac:dyDescent="0.25">
      <c r="H14976" s="8"/>
      <c r="I14976" s="8"/>
      <c r="N14976" s="23"/>
      <c r="O14976" s="24"/>
      <c r="P14976" s="19"/>
      <c r="Q14976" s="19"/>
      <c r="R14976" s="19"/>
      <c r="U14976" s="27"/>
      <c r="Y14976" s="9" t="s">
        <v>748</v>
      </c>
      <c r="Z14976" s="9" t="s">
        <v>462</v>
      </c>
      <c r="AA14976" s="9" t="s">
        <v>198</v>
      </c>
      <c r="AB14976" s="9">
        <v>21688729</v>
      </c>
      <c r="AC14976" s="9" t="s">
        <v>15749</v>
      </c>
      <c r="AD14976" s="9" t="s">
        <v>231</v>
      </c>
      <c r="AE14976" s="5">
        <f t="shared" si="488"/>
        <v>0</v>
      </c>
      <c r="AF14976" s="5" t="str">
        <f t="shared" si="489"/>
        <v>katB</v>
      </c>
      <c r="AG14976" s="153"/>
      <c r="AH14976" s="153"/>
      <c r="AI14976" t="s">
        <v>201</v>
      </c>
      <c r="AJ14976" t="s">
        <v>17878</v>
      </c>
      <c r="AK14976" s="9" t="str">
        <f>VLOOKUP(Y14976,zdroj!D:AJ,33,0)</f>
        <v>katB</v>
      </c>
    </row>
    <row r="14977" spans="8:37" x14ac:dyDescent="0.25">
      <c r="H14977" s="8"/>
      <c r="I14977" s="8"/>
      <c r="N14977" s="23"/>
      <c r="O14977" s="24"/>
      <c r="P14977" s="19"/>
      <c r="Q14977" s="19"/>
      <c r="R14977" s="19"/>
      <c r="U14977" s="27"/>
      <c r="Y14977" s="9" t="s">
        <v>748</v>
      </c>
      <c r="Z14977" s="9" t="s">
        <v>462</v>
      </c>
      <c r="AA14977" s="9" t="s">
        <v>198</v>
      </c>
      <c r="AB14977" s="9">
        <v>21688435</v>
      </c>
      <c r="AC14977" s="9" t="s">
        <v>15750</v>
      </c>
      <c r="AD14977" s="9" t="s">
        <v>800</v>
      </c>
      <c r="AE14977" s="5">
        <f t="shared" si="488"/>
        <v>0</v>
      </c>
      <c r="AF14977" s="5" t="str">
        <f t="shared" si="489"/>
        <v>Pokryto</v>
      </c>
      <c r="AG14977" s="153"/>
      <c r="AH14977" s="153"/>
      <c r="AI14977" t="s">
        <v>201</v>
      </c>
      <c r="AJ14977" t="s">
        <v>800</v>
      </c>
      <c r="AK14977" s="9" t="str">
        <f>VLOOKUP(Y14977,zdroj!D:AJ,33,0)</f>
        <v>katB</v>
      </c>
    </row>
    <row r="14978" spans="8:37" x14ac:dyDescent="0.25">
      <c r="H14978" s="8"/>
      <c r="I14978" s="8"/>
      <c r="N14978" s="23"/>
      <c r="O14978" s="24"/>
      <c r="P14978" s="19"/>
      <c r="Q14978" s="19"/>
      <c r="R14978" s="19"/>
      <c r="U14978" s="27"/>
      <c r="Y14978" s="9" t="s">
        <v>748</v>
      </c>
      <c r="Z14978" s="9" t="s">
        <v>462</v>
      </c>
      <c r="AA14978" s="9" t="s">
        <v>198</v>
      </c>
      <c r="AB14978" s="9">
        <v>21688737</v>
      </c>
      <c r="AC14978" s="9" t="s">
        <v>15751</v>
      </c>
      <c r="AD14978" s="9" t="s">
        <v>231</v>
      </c>
      <c r="AE14978" s="5">
        <f t="shared" si="488"/>
        <v>0</v>
      </c>
      <c r="AF14978" s="5" t="str">
        <f t="shared" si="489"/>
        <v>katB</v>
      </c>
      <c r="AG14978" s="153"/>
      <c r="AH14978" s="153"/>
      <c r="AI14978" t="s">
        <v>201</v>
      </c>
      <c r="AJ14978" t="s">
        <v>17878</v>
      </c>
      <c r="AK14978" s="9" t="str">
        <f>VLOOKUP(Y14978,zdroj!D:AJ,33,0)</f>
        <v>katB</v>
      </c>
    </row>
    <row r="14979" spans="8:37" x14ac:dyDescent="0.25">
      <c r="H14979" s="8"/>
      <c r="I14979" s="8"/>
      <c r="N14979" s="23"/>
      <c r="O14979" s="24"/>
      <c r="P14979" s="19"/>
      <c r="Q14979" s="19"/>
      <c r="R14979" s="19"/>
      <c r="U14979" s="27"/>
      <c r="Y14979" s="9" t="s">
        <v>748</v>
      </c>
      <c r="Z14979" s="9" t="s">
        <v>462</v>
      </c>
      <c r="AA14979" s="9" t="s">
        <v>198</v>
      </c>
      <c r="AB14979" s="9">
        <v>21688745</v>
      </c>
      <c r="AC14979" s="9" t="s">
        <v>15752</v>
      </c>
      <c r="AD14979" s="9" t="s">
        <v>231</v>
      </c>
      <c r="AE14979" s="5">
        <f t="shared" si="488"/>
        <v>0</v>
      </c>
      <c r="AF14979" s="5" t="str">
        <f t="shared" si="489"/>
        <v>katB</v>
      </c>
      <c r="AG14979" s="153"/>
      <c r="AH14979" s="153"/>
      <c r="AI14979" t="s">
        <v>201</v>
      </c>
      <c r="AJ14979" t="s">
        <v>17878</v>
      </c>
      <c r="AK14979" s="9" t="str">
        <f>VLOOKUP(Y14979,zdroj!D:AJ,33,0)</f>
        <v>katB</v>
      </c>
    </row>
    <row r="14980" spans="8:37" x14ac:dyDescent="0.25">
      <c r="H14980" s="8"/>
      <c r="I14980" s="8"/>
      <c r="N14980" s="23"/>
      <c r="O14980" s="24"/>
      <c r="P14980" s="19"/>
      <c r="Q14980" s="19"/>
      <c r="R14980" s="19"/>
      <c r="U14980" s="27"/>
      <c r="Y14980" s="9" t="s">
        <v>748</v>
      </c>
      <c r="Z14980" s="9" t="s">
        <v>462</v>
      </c>
      <c r="AA14980" s="9" t="s">
        <v>198</v>
      </c>
      <c r="AB14980" s="9">
        <v>21688753</v>
      </c>
      <c r="AC14980" s="9" t="s">
        <v>15753</v>
      </c>
      <c r="AD14980" s="9" t="s">
        <v>231</v>
      </c>
      <c r="AE14980" s="5">
        <f t="shared" si="488"/>
        <v>0</v>
      </c>
      <c r="AF14980" s="5" t="str">
        <f t="shared" si="489"/>
        <v>katB</v>
      </c>
      <c r="AG14980" s="153"/>
      <c r="AH14980" s="153"/>
      <c r="AI14980" t="s">
        <v>201</v>
      </c>
      <c r="AJ14980" t="s">
        <v>17878</v>
      </c>
      <c r="AK14980" s="9" t="str">
        <f>VLOOKUP(Y14980,zdroj!D:AJ,33,0)</f>
        <v>katB</v>
      </c>
    </row>
    <row r="14981" spans="8:37" x14ac:dyDescent="0.25">
      <c r="H14981" s="8"/>
      <c r="I14981" s="8"/>
      <c r="N14981" s="23"/>
      <c r="O14981" s="24"/>
      <c r="P14981" s="19"/>
      <c r="Q14981" s="19"/>
      <c r="R14981" s="19"/>
      <c r="U14981" s="27"/>
      <c r="Y14981" s="9" t="s">
        <v>748</v>
      </c>
      <c r="Z14981" s="9" t="s">
        <v>462</v>
      </c>
      <c r="AA14981" s="9" t="s">
        <v>198</v>
      </c>
      <c r="AB14981" s="9">
        <v>21688761</v>
      </c>
      <c r="AC14981" s="9" t="s">
        <v>15754</v>
      </c>
      <c r="AD14981" s="9" t="s">
        <v>231</v>
      </c>
      <c r="AE14981" s="5">
        <f t="shared" si="488"/>
        <v>0</v>
      </c>
      <c r="AF14981" s="5" t="str">
        <f t="shared" si="489"/>
        <v>katB</v>
      </c>
      <c r="AG14981" s="153"/>
      <c r="AH14981" s="153"/>
      <c r="AI14981" t="s">
        <v>201</v>
      </c>
      <c r="AJ14981" t="s">
        <v>17878</v>
      </c>
      <c r="AK14981" s="9" t="str">
        <f>VLOOKUP(Y14981,zdroj!D:AJ,33,0)</f>
        <v>katB</v>
      </c>
    </row>
    <row r="14982" spans="8:37" x14ac:dyDescent="0.25">
      <c r="H14982" s="8"/>
      <c r="I14982" s="8"/>
      <c r="N14982" s="23"/>
      <c r="O14982" s="24"/>
      <c r="P14982" s="19"/>
      <c r="Q14982" s="19"/>
      <c r="R14982" s="19"/>
      <c r="U14982" s="27"/>
      <c r="Y14982" s="9" t="s">
        <v>748</v>
      </c>
      <c r="Z14982" s="9" t="s">
        <v>462</v>
      </c>
      <c r="AA14982" s="9" t="s">
        <v>198</v>
      </c>
      <c r="AB14982" s="9">
        <v>21688770</v>
      </c>
      <c r="AC14982" s="9" t="s">
        <v>15755</v>
      </c>
      <c r="AD14982" s="9" t="s">
        <v>231</v>
      </c>
      <c r="AE14982" s="5">
        <f t="shared" si="488"/>
        <v>0</v>
      </c>
      <c r="AF14982" s="5" t="str">
        <f t="shared" si="489"/>
        <v>katB</v>
      </c>
      <c r="AG14982" s="153"/>
      <c r="AH14982" s="153"/>
      <c r="AI14982" t="s">
        <v>201</v>
      </c>
      <c r="AJ14982" t="s">
        <v>17878</v>
      </c>
      <c r="AK14982" s="9" t="str">
        <f>VLOOKUP(Y14982,zdroj!D:AJ,33,0)</f>
        <v>katB</v>
      </c>
    </row>
    <row r="14983" spans="8:37" x14ac:dyDescent="0.25">
      <c r="H14983" s="8"/>
      <c r="I14983" s="8"/>
      <c r="N14983" s="23"/>
      <c r="O14983" s="24"/>
      <c r="P14983" s="19"/>
      <c r="Q14983" s="19"/>
      <c r="R14983" s="19"/>
      <c r="U14983" s="27"/>
      <c r="Y14983" s="9" t="s">
        <v>748</v>
      </c>
      <c r="Z14983" s="9" t="s">
        <v>462</v>
      </c>
      <c r="AA14983" s="9" t="s">
        <v>198</v>
      </c>
      <c r="AB14983" s="9">
        <v>21688788</v>
      </c>
      <c r="AC14983" s="9" t="s">
        <v>15756</v>
      </c>
      <c r="AD14983" s="9" t="s">
        <v>231</v>
      </c>
      <c r="AE14983" s="5">
        <f t="shared" si="488"/>
        <v>0</v>
      </c>
      <c r="AF14983" s="5" t="str">
        <f t="shared" si="489"/>
        <v>katB</v>
      </c>
      <c r="AG14983" s="153"/>
      <c r="AH14983" s="153"/>
      <c r="AI14983" t="s">
        <v>201</v>
      </c>
      <c r="AJ14983" t="s">
        <v>17878</v>
      </c>
      <c r="AK14983" s="9" t="str">
        <f>VLOOKUP(Y14983,zdroj!D:AJ,33,0)</f>
        <v>katB</v>
      </c>
    </row>
    <row r="14984" spans="8:37" x14ac:dyDescent="0.25">
      <c r="H14984" s="8"/>
      <c r="I14984" s="8"/>
      <c r="N14984" s="23"/>
      <c r="O14984" s="24"/>
      <c r="P14984" s="19"/>
      <c r="Q14984" s="19"/>
      <c r="R14984" s="19"/>
      <c r="U14984" s="27"/>
      <c r="Y14984" s="9" t="s">
        <v>748</v>
      </c>
      <c r="Z14984" s="9" t="s">
        <v>462</v>
      </c>
      <c r="AA14984" s="9" t="s">
        <v>198</v>
      </c>
      <c r="AB14984" s="9">
        <v>21688796</v>
      </c>
      <c r="AC14984" s="9" t="s">
        <v>15757</v>
      </c>
      <c r="AD14984" s="9" t="s">
        <v>231</v>
      </c>
      <c r="AE14984" s="5">
        <f t="shared" si="488"/>
        <v>0</v>
      </c>
      <c r="AF14984" s="5" t="str">
        <f t="shared" si="489"/>
        <v>katB</v>
      </c>
      <c r="AG14984" s="153"/>
      <c r="AH14984" s="153"/>
      <c r="AI14984" t="s">
        <v>201</v>
      </c>
      <c r="AJ14984" t="s">
        <v>17878</v>
      </c>
      <c r="AK14984" s="9" t="str">
        <f>VLOOKUP(Y14984,zdroj!D:AJ,33,0)</f>
        <v>katB</v>
      </c>
    </row>
    <row r="14985" spans="8:37" x14ac:dyDescent="0.25">
      <c r="H14985" s="8"/>
      <c r="I14985" s="8"/>
      <c r="N14985" s="23"/>
      <c r="O14985" s="24"/>
      <c r="P14985" s="19"/>
      <c r="Q14985" s="19"/>
      <c r="R14985" s="19"/>
      <c r="U14985" s="27"/>
      <c r="Y14985" s="9" t="s">
        <v>748</v>
      </c>
      <c r="Z14985" s="9" t="s">
        <v>462</v>
      </c>
      <c r="AA14985" s="9" t="s">
        <v>198</v>
      </c>
      <c r="AB14985" s="9">
        <v>21688800</v>
      </c>
      <c r="AC14985" s="9" t="s">
        <v>15758</v>
      </c>
      <c r="AD14985" s="9" t="s">
        <v>231</v>
      </c>
      <c r="AE14985" s="5">
        <f t="shared" si="488"/>
        <v>0</v>
      </c>
      <c r="AF14985" s="5" t="str">
        <f t="shared" si="489"/>
        <v>katB</v>
      </c>
      <c r="AG14985" s="153"/>
      <c r="AH14985" s="153"/>
      <c r="AI14985" t="s">
        <v>201</v>
      </c>
      <c r="AJ14985" t="s">
        <v>17878</v>
      </c>
      <c r="AK14985" s="9" t="str">
        <f>VLOOKUP(Y14985,zdroj!D:AJ,33,0)</f>
        <v>katB</v>
      </c>
    </row>
    <row r="14986" spans="8:37" x14ac:dyDescent="0.25">
      <c r="H14986" s="8"/>
      <c r="I14986" s="8"/>
      <c r="N14986" s="23"/>
      <c r="O14986" s="24"/>
      <c r="P14986" s="19"/>
      <c r="Q14986" s="19"/>
      <c r="R14986" s="19"/>
      <c r="U14986" s="27"/>
      <c r="Y14986" s="9" t="s">
        <v>748</v>
      </c>
      <c r="Z14986" s="9" t="s">
        <v>462</v>
      </c>
      <c r="AA14986" s="9" t="s">
        <v>198</v>
      </c>
      <c r="AB14986" s="9">
        <v>21688818</v>
      </c>
      <c r="AC14986" s="9" t="s">
        <v>15759</v>
      </c>
      <c r="AD14986" s="9" t="s">
        <v>231</v>
      </c>
      <c r="AE14986" s="5">
        <f t="shared" ref="AE14986:AE15049" si="490">VLOOKUP(Y14986,K:T,10,0)</f>
        <v>0</v>
      </c>
      <c r="AF14986" s="5" t="str">
        <f t="shared" ref="AF14986:AF15049" si="491">IF(AE14986="A",IF(AD14986="katA","katB",AD14986),AD14986)</f>
        <v>katB</v>
      </c>
      <c r="AG14986" s="153"/>
      <c r="AH14986" s="153"/>
      <c r="AI14986" t="s">
        <v>201</v>
      </c>
      <c r="AJ14986" t="s">
        <v>17878</v>
      </c>
      <c r="AK14986" s="9" t="str">
        <f>VLOOKUP(Y14986,zdroj!D:AJ,33,0)</f>
        <v>katB</v>
      </c>
    </row>
    <row r="14987" spans="8:37" x14ac:dyDescent="0.25">
      <c r="H14987" s="8"/>
      <c r="I14987" s="8"/>
      <c r="N14987" s="23"/>
      <c r="O14987" s="24"/>
      <c r="P14987" s="19"/>
      <c r="Q14987" s="19"/>
      <c r="R14987" s="19"/>
      <c r="U14987" s="27"/>
      <c r="Y14987" s="9" t="s">
        <v>748</v>
      </c>
      <c r="Z14987" s="9" t="s">
        <v>462</v>
      </c>
      <c r="AA14987" s="9" t="s">
        <v>198</v>
      </c>
      <c r="AB14987" s="9">
        <v>21688826</v>
      </c>
      <c r="AC14987" s="9" t="s">
        <v>15760</v>
      </c>
      <c r="AD14987" s="9" t="s">
        <v>231</v>
      </c>
      <c r="AE14987" s="5">
        <f t="shared" si="490"/>
        <v>0</v>
      </c>
      <c r="AF14987" s="5" t="str">
        <f t="shared" si="491"/>
        <v>katB</v>
      </c>
      <c r="AG14987" s="153"/>
      <c r="AH14987" s="153"/>
      <c r="AI14987" t="s">
        <v>201</v>
      </c>
      <c r="AJ14987" t="s">
        <v>17878</v>
      </c>
      <c r="AK14987" s="9" t="str">
        <f>VLOOKUP(Y14987,zdroj!D:AJ,33,0)</f>
        <v>katB</v>
      </c>
    </row>
    <row r="14988" spans="8:37" x14ac:dyDescent="0.25">
      <c r="H14988" s="8"/>
      <c r="I14988" s="8"/>
      <c r="N14988" s="23"/>
      <c r="O14988" s="24"/>
      <c r="P14988" s="19"/>
      <c r="Q14988" s="19"/>
      <c r="R14988" s="19"/>
      <c r="U14988" s="27"/>
      <c r="Y14988" s="9" t="s">
        <v>748</v>
      </c>
      <c r="Z14988" s="9" t="s">
        <v>462</v>
      </c>
      <c r="AA14988" s="9" t="s">
        <v>198</v>
      </c>
      <c r="AB14988" s="9">
        <v>21688834</v>
      </c>
      <c r="AC14988" s="9" t="s">
        <v>15761</v>
      </c>
      <c r="AD14988" s="9" t="s">
        <v>231</v>
      </c>
      <c r="AE14988" s="5">
        <f t="shared" si="490"/>
        <v>0</v>
      </c>
      <c r="AF14988" s="5" t="str">
        <f t="shared" si="491"/>
        <v>katB</v>
      </c>
      <c r="AG14988" s="153"/>
      <c r="AH14988" s="153"/>
      <c r="AI14988" t="s">
        <v>201</v>
      </c>
      <c r="AJ14988" t="s">
        <v>17878</v>
      </c>
      <c r="AK14988" s="9" t="str">
        <f>VLOOKUP(Y14988,zdroj!D:AJ,33,0)</f>
        <v>katB</v>
      </c>
    </row>
    <row r="14989" spans="8:37" x14ac:dyDescent="0.25">
      <c r="H14989" s="8"/>
      <c r="I14989" s="8"/>
      <c r="N14989" s="23"/>
      <c r="O14989" s="24"/>
      <c r="P14989" s="19"/>
      <c r="Q14989" s="19"/>
      <c r="R14989" s="19"/>
      <c r="U14989" s="27"/>
      <c r="Y14989" s="9" t="s">
        <v>748</v>
      </c>
      <c r="Z14989" s="9" t="s">
        <v>462</v>
      </c>
      <c r="AA14989" s="9" t="s">
        <v>198</v>
      </c>
      <c r="AB14989" s="9">
        <v>21688451</v>
      </c>
      <c r="AC14989" s="9" t="s">
        <v>15762</v>
      </c>
      <c r="AD14989" s="9" t="s">
        <v>800</v>
      </c>
      <c r="AE14989" s="5">
        <f t="shared" si="490"/>
        <v>0</v>
      </c>
      <c r="AF14989" s="5" t="str">
        <f t="shared" si="491"/>
        <v>Pokryto</v>
      </c>
      <c r="AG14989" s="153"/>
      <c r="AH14989" s="153"/>
      <c r="AI14989" t="s">
        <v>229</v>
      </c>
      <c r="AJ14989" t="s">
        <v>800</v>
      </c>
      <c r="AK14989" s="9" t="str">
        <f>VLOOKUP(Y14989,zdroj!D:AJ,33,0)</f>
        <v>katB</v>
      </c>
    </row>
    <row r="14990" spans="8:37" x14ac:dyDescent="0.25">
      <c r="H14990" s="8"/>
      <c r="I14990" s="8"/>
      <c r="N14990" s="23"/>
      <c r="O14990" s="24"/>
      <c r="P14990" s="19"/>
      <c r="Q14990" s="19"/>
      <c r="R14990" s="19"/>
      <c r="U14990" s="27"/>
      <c r="Y14990" s="9" t="s">
        <v>748</v>
      </c>
      <c r="Z14990" s="9" t="s">
        <v>462</v>
      </c>
      <c r="AA14990" s="9" t="s">
        <v>198</v>
      </c>
      <c r="AB14990" s="9">
        <v>21688842</v>
      </c>
      <c r="AC14990" s="9" t="s">
        <v>15763</v>
      </c>
      <c r="AD14990" s="9" t="s">
        <v>231</v>
      </c>
      <c r="AE14990" s="5">
        <f t="shared" si="490"/>
        <v>0</v>
      </c>
      <c r="AF14990" s="5" t="str">
        <f t="shared" si="491"/>
        <v>katB</v>
      </c>
      <c r="AG14990" s="153"/>
      <c r="AH14990" s="153"/>
      <c r="AI14990" t="s">
        <v>201</v>
      </c>
      <c r="AJ14990" t="s">
        <v>17878</v>
      </c>
      <c r="AK14990" s="9" t="str">
        <f>VLOOKUP(Y14990,zdroj!D:AJ,33,0)</f>
        <v>katB</v>
      </c>
    </row>
    <row r="14991" spans="8:37" x14ac:dyDescent="0.25">
      <c r="H14991" s="8"/>
      <c r="I14991" s="8"/>
      <c r="N14991" s="23"/>
      <c r="O14991" s="24"/>
      <c r="P14991" s="19"/>
      <c r="Q14991" s="19"/>
      <c r="R14991" s="19"/>
      <c r="U14991" s="27"/>
      <c r="Y14991" s="9" t="s">
        <v>748</v>
      </c>
      <c r="Z14991" s="9" t="s">
        <v>462</v>
      </c>
      <c r="AA14991" s="9" t="s">
        <v>198</v>
      </c>
      <c r="AB14991" s="9">
        <v>21688851</v>
      </c>
      <c r="AC14991" s="9" t="s">
        <v>15764</v>
      </c>
      <c r="AD14991" s="9" t="s">
        <v>231</v>
      </c>
      <c r="AE14991" s="5">
        <f t="shared" si="490"/>
        <v>0</v>
      </c>
      <c r="AF14991" s="5" t="str">
        <f t="shared" si="491"/>
        <v>katB</v>
      </c>
      <c r="AG14991" s="153"/>
      <c r="AH14991" s="153"/>
      <c r="AI14991" t="s">
        <v>201</v>
      </c>
      <c r="AJ14991" t="s">
        <v>17878</v>
      </c>
      <c r="AK14991" s="9" t="str">
        <f>VLOOKUP(Y14991,zdroj!D:AJ,33,0)</f>
        <v>katB</v>
      </c>
    </row>
    <row r="14992" spans="8:37" x14ac:dyDescent="0.25">
      <c r="H14992" s="8"/>
      <c r="I14992" s="8"/>
      <c r="N14992" s="23"/>
      <c r="O14992" s="24"/>
      <c r="P14992" s="19"/>
      <c r="Q14992" s="19"/>
      <c r="R14992" s="19"/>
      <c r="U14992" s="27"/>
      <c r="Y14992" s="9" t="s">
        <v>748</v>
      </c>
      <c r="Z14992" s="9" t="s">
        <v>462</v>
      </c>
      <c r="AA14992" s="9" t="s">
        <v>198</v>
      </c>
      <c r="AB14992" s="9">
        <v>21688869</v>
      </c>
      <c r="AC14992" s="9" t="s">
        <v>15765</v>
      </c>
      <c r="AD14992" s="9" t="s">
        <v>800</v>
      </c>
      <c r="AE14992" s="5">
        <f t="shared" si="490"/>
        <v>0</v>
      </c>
      <c r="AF14992" s="5" t="str">
        <f t="shared" si="491"/>
        <v>Pokryto</v>
      </c>
      <c r="AG14992" s="153"/>
      <c r="AH14992" s="153"/>
      <c r="AI14992" t="s">
        <v>201</v>
      </c>
      <c r="AJ14992" t="s">
        <v>800</v>
      </c>
      <c r="AK14992" s="9" t="str">
        <f>VLOOKUP(Y14992,zdroj!D:AJ,33,0)</f>
        <v>katB</v>
      </c>
    </row>
    <row r="14993" spans="8:37" x14ac:dyDescent="0.25">
      <c r="H14993" s="8"/>
      <c r="I14993" s="8"/>
      <c r="N14993" s="23"/>
      <c r="O14993" s="24"/>
      <c r="P14993" s="19"/>
      <c r="Q14993" s="19"/>
      <c r="R14993" s="19"/>
      <c r="U14993" s="27"/>
      <c r="Y14993" s="9" t="s">
        <v>748</v>
      </c>
      <c r="Z14993" s="9" t="s">
        <v>462</v>
      </c>
      <c r="AA14993" s="9" t="s">
        <v>198</v>
      </c>
      <c r="AB14993" s="9">
        <v>21688877</v>
      </c>
      <c r="AC14993" s="9" t="s">
        <v>15766</v>
      </c>
      <c r="AD14993" s="9" t="s">
        <v>800</v>
      </c>
      <c r="AE14993" s="5">
        <f t="shared" si="490"/>
        <v>0</v>
      </c>
      <c r="AF14993" s="5" t="str">
        <f t="shared" si="491"/>
        <v>Pokryto</v>
      </c>
      <c r="AG14993" s="153"/>
      <c r="AH14993" s="153"/>
      <c r="AI14993" t="s">
        <v>201</v>
      </c>
      <c r="AJ14993" t="s">
        <v>800</v>
      </c>
      <c r="AK14993" s="9" t="str">
        <f>VLOOKUP(Y14993,zdroj!D:AJ,33,0)</f>
        <v>katB</v>
      </c>
    </row>
    <row r="14994" spans="8:37" x14ac:dyDescent="0.25">
      <c r="H14994" s="8"/>
      <c r="I14994" s="8"/>
      <c r="N14994" s="23"/>
      <c r="O14994" s="24"/>
      <c r="P14994" s="19"/>
      <c r="Q14994" s="19"/>
      <c r="R14994" s="19"/>
      <c r="U14994" s="27"/>
      <c r="Y14994" s="9" t="s">
        <v>748</v>
      </c>
      <c r="Z14994" s="9" t="s">
        <v>462</v>
      </c>
      <c r="AA14994" s="9" t="s">
        <v>198</v>
      </c>
      <c r="AB14994" s="9">
        <v>21688885</v>
      </c>
      <c r="AC14994" s="9" t="s">
        <v>15767</v>
      </c>
      <c r="AD14994" s="9" t="s">
        <v>800</v>
      </c>
      <c r="AE14994" s="5">
        <f t="shared" si="490"/>
        <v>0</v>
      </c>
      <c r="AF14994" s="5" t="str">
        <f t="shared" si="491"/>
        <v>Pokryto</v>
      </c>
      <c r="AG14994" s="153"/>
      <c r="AH14994" s="153"/>
      <c r="AI14994" t="s">
        <v>201</v>
      </c>
      <c r="AJ14994" t="s">
        <v>800</v>
      </c>
      <c r="AK14994" s="9" t="str">
        <f>VLOOKUP(Y14994,zdroj!D:AJ,33,0)</f>
        <v>katB</v>
      </c>
    </row>
    <row r="14995" spans="8:37" x14ac:dyDescent="0.25">
      <c r="H14995" s="8"/>
      <c r="I14995" s="8"/>
      <c r="N14995" s="23"/>
      <c r="O14995" s="24"/>
      <c r="P14995" s="19"/>
      <c r="Q14995" s="19"/>
      <c r="R14995" s="19"/>
      <c r="U14995" s="27"/>
      <c r="Y14995" s="9" t="s">
        <v>748</v>
      </c>
      <c r="Z14995" s="9" t="s">
        <v>462</v>
      </c>
      <c r="AA14995" s="9" t="s">
        <v>198</v>
      </c>
      <c r="AB14995" s="9">
        <v>21688893</v>
      </c>
      <c r="AC14995" s="9" t="s">
        <v>15768</v>
      </c>
      <c r="AD14995" s="9" t="s">
        <v>800</v>
      </c>
      <c r="AE14995" s="5">
        <f t="shared" si="490"/>
        <v>0</v>
      </c>
      <c r="AF14995" s="5" t="str">
        <f t="shared" si="491"/>
        <v>Pokryto</v>
      </c>
      <c r="AG14995" s="153"/>
      <c r="AH14995" s="153"/>
      <c r="AI14995" t="s">
        <v>201</v>
      </c>
      <c r="AJ14995" t="s">
        <v>800</v>
      </c>
      <c r="AK14995" s="9" t="str">
        <f>VLOOKUP(Y14995,zdroj!D:AJ,33,0)</f>
        <v>katB</v>
      </c>
    </row>
    <row r="14996" spans="8:37" x14ac:dyDescent="0.25">
      <c r="H14996" s="8"/>
      <c r="I14996" s="8"/>
      <c r="N14996" s="23"/>
      <c r="O14996" s="24"/>
      <c r="P14996" s="19"/>
      <c r="Q14996" s="19"/>
      <c r="R14996" s="19"/>
      <c r="U14996" s="27"/>
      <c r="Y14996" s="9" t="s">
        <v>748</v>
      </c>
      <c r="Z14996" s="9" t="s">
        <v>462</v>
      </c>
      <c r="AA14996" s="9" t="s">
        <v>198</v>
      </c>
      <c r="AB14996" s="9">
        <v>21688907</v>
      </c>
      <c r="AC14996" s="9" t="s">
        <v>15769</v>
      </c>
      <c r="AD14996" s="9" t="s">
        <v>800</v>
      </c>
      <c r="AE14996" s="5">
        <f t="shared" si="490"/>
        <v>0</v>
      </c>
      <c r="AF14996" s="5" t="str">
        <f t="shared" si="491"/>
        <v>Pokryto</v>
      </c>
      <c r="AG14996" s="153"/>
      <c r="AH14996" s="153"/>
      <c r="AI14996" t="s">
        <v>201</v>
      </c>
      <c r="AJ14996" t="s">
        <v>800</v>
      </c>
      <c r="AK14996" s="9" t="str">
        <f>VLOOKUP(Y14996,zdroj!D:AJ,33,0)</f>
        <v>katB</v>
      </c>
    </row>
    <row r="14997" spans="8:37" x14ac:dyDescent="0.25">
      <c r="H14997" s="8"/>
      <c r="I14997" s="8"/>
      <c r="N14997" s="23"/>
      <c r="O14997" s="24"/>
      <c r="P14997" s="19"/>
      <c r="Q14997" s="19"/>
      <c r="R14997" s="19"/>
      <c r="U14997" s="27"/>
      <c r="Y14997" s="9" t="s">
        <v>748</v>
      </c>
      <c r="Z14997" s="9" t="s">
        <v>462</v>
      </c>
      <c r="AA14997" s="9" t="s">
        <v>198</v>
      </c>
      <c r="AB14997" s="9">
        <v>21688915</v>
      </c>
      <c r="AC14997" s="9" t="s">
        <v>15770</v>
      </c>
      <c r="AD14997" s="9" t="s">
        <v>800</v>
      </c>
      <c r="AE14997" s="5">
        <f t="shared" si="490"/>
        <v>0</v>
      </c>
      <c r="AF14997" s="5" t="str">
        <f t="shared" si="491"/>
        <v>Pokryto</v>
      </c>
      <c r="AG14997" s="153"/>
      <c r="AH14997" s="153"/>
      <c r="AI14997" t="s">
        <v>201</v>
      </c>
      <c r="AJ14997" t="s">
        <v>800</v>
      </c>
      <c r="AK14997" s="9" t="str">
        <f>VLOOKUP(Y14997,zdroj!D:AJ,33,0)</f>
        <v>katB</v>
      </c>
    </row>
    <row r="14998" spans="8:37" x14ac:dyDescent="0.25">
      <c r="H14998" s="8"/>
      <c r="I14998" s="8"/>
      <c r="N14998" s="23"/>
      <c r="O14998" s="24"/>
      <c r="P14998" s="19"/>
      <c r="Q14998" s="19"/>
      <c r="R14998" s="19"/>
      <c r="U14998" s="27"/>
      <c r="Y14998" s="9" t="s">
        <v>748</v>
      </c>
      <c r="Z14998" s="9" t="s">
        <v>462</v>
      </c>
      <c r="AA14998" s="9" t="s">
        <v>198</v>
      </c>
      <c r="AB14998" s="9">
        <v>21688923</v>
      </c>
      <c r="AC14998" s="9" t="s">
        <v>15771</v>
      </c>
      <c r="AD14998" s="9" t="s">
        <v>800</v>
      </c>
      <c r="AE14998" s="5">
        <f t="shared" si="490"/>
        <v>0</v>
      </c>
      <c r="AF14998" s="5" t="str">
        <f t="shared" si="491"/>
        <v>Pokryto</v>
      </c>
      <c r="AG14998" s="153"/>
      <c r="AH14998" s="153"/>
      <c r="AI14998" t="s">
        <v>201</v>
      </c>
      <c r="AJ14998" t="s">
        <v>800</v>
      </c>
      <c r="AK14998" s="9" t="str">
        <f>VLOOKUP(Y14998,zdroj!D:AJ,33,0)</f>
        <v>katB</v>
      </c>
    </row>
    <row r="14999" spans="8:37" x14ac:dyDescent="0.25">
      <c r="H14999" s="8"/>
      <c r="I14999" s="8"/>
      <c r="N14999" s="23"/>
      <c r="O14999" s="24"/>
      <c r="P14999" s="19"/>
      <c r="Q14999" s="19"/>
      <c r="R14999" s="19"/>
      <c r="U14999" s="27"/>
      <c r="Y14999" s="9" t="s">
        <v>748</v>
      </c>
      <c r="Z14999" s="9" t="s">
        <v>462</v>
      </c>
      <c r="AA14999" s="9" t="s">
        <v>198</v>
      </c>
      <c r="AB14999" s="9">
        <v>21688931</v>
      </c>
      <c r="AC14999" s="9" t="s">
        <v>15772</v>
      </c>
      <c r="AD14999" s="9" t="s">
        <v>800</v>
      </c>
      <c r="AE14999" s="5">
        <f t="shared" si="490"/>
        <v>0</v>
      </c>
      <c r="AF14999" s="5" t="str">
        <f t="shared" si="491"/>
        <v>Pokryto</v>
      </c>
      <c r="AG14999" s="153"/>
      <c r="AH14999" s="153"/>
      <c r="AI14999" t="s">
        <v>201</v>
      </c>
      <c r="AJ14999" t="s">
        <v>800</v>
      </c>
      <c r="AK14999" s="9" t="str">
        <f>VLOOKUP(Y14999,zdroj!D:AJ,33,0)</f>
        <v>katB</v>
      </c>
    </row>
    <row r="15000" spans="8:37" x14ac:dyDescent="0.25">
      <c r="H15000" s="8"/>
      <c r="I15000" s="8"/>
      <c r="N15000" s="23"/>
      <c r="O15000" s="24"/>
      <c r="P15000" s="19"/>
      <c r="Q15000" s="19"/>
      <c r="R15000" s="19"/>
      <c r="U15000" s="27"/>
      <c r="Y15000" s="9" t="s">
        <v>748</v>
      </c>
      <c r="Z15000" s="9" t="s">
        <v>462</v>
      </c>
      <c r="AA15000" s="9" t="s">
        <v>198</v>
      </c>
      <c r="AB15000" s="9">
        <v>21688478</v>
      </c>
      <c r="AC15000" s="9" t="s">
        <v>15773</v>
      </c>
      <c r="AD15000" s="9" t="s">
        <v>231</v>
      </c>
      <c r="AE15000" s="5">
        <f t="shared" si="490"/>
        <v>0</v>
      </c>
      <c r="AF15000" s="5" t="str">
        <f t="shared" si="491"/>
        <v>katB</v>
      </c>
      <c r="AG15000" s="153"/>
      <c r="AH15000" s="153"/>
      <c r="AI15000" t="s">
        <v>17880</v>
      </c>
      <c r="AJ15000" t="s">
        <v>17878</v>
      </c>
      <c r="AK15000" s="9" t="str">
        <f>VLOOKUP(Y15000,zdroj!D:AJ,33,0)</f>
        <v>katB</v>
      </c>
    </row>
    <row r="15001" spans="8:37" x14ac:dyDescent="0.25">
      <c r="H15001" s="8"/>
      <c r="I15001" s="8"/>
      <c r="N15001" s="23"/>
      <c r="O15001" s="24"/>
      <c r="P15001" s="19"/>
      <c r="Q15001" s="19"/>
      <c r="R15001" s="19"/>
      <c r="U15001" s="27"/>
      <c r="Y15001" s="9" t="s">
        <v>748</v>
      </c>
      <c r="Z15001" s="9" t="s">
        <v>462</v>
      </c>
      <c r="AA15001" s="9" t="s">
        <v>198</v>
      </c>
      <c r="AB15001" s="9">
        <v>21688958</v>
      </c>
      <c r="AC15001" s="9" t="s">
        <v>15774</v>
      </c>
      <c r="AD15001" s="9" t="s">
        <v>231</v>
      </c>
      <c r="AE15001" s="5">
        <f t="shared" si="490"/>
        <v>0</v>
      </c>
      <c r="AF15001" s="5" t="str">
        <f t="shared" si="491"/>
        <v>katB</v>
      </c>
      <c r="AG15001" s="153"/>
      <c r="AH15001" s="153"/>
      <c r="AI15001" t="s">
        <v>201</v>
      </c>
      <c r="AJ15001" t="s">
        <v>17878</v>
      </c>
      <c r="AK15001" s="9" t="str">
        <f>VLOOKUP(Y15001,zdroj!D:AJ,33,0)</f>
        <v>katB</v>
      </c>
    </row>
    <row r="15002" spans="8:37" x14ac:dyDescent="0.25">
      <c r="H15002" s="8"/>
      <c r="I15002" s="8"/>
      <c r="N15002" s="23"/>
      <c r="O15002" s="24"/>
      <c r="P15002" s="19"/>
      <c r="Q15002" s="19"/>
      <c r="R15002" s="19"/>
      <c r="U15002" s="27"/>
      <c r="Y15002" s="9" t="s">
        <v>748</v>
      </c>
      <c r="Z15002" s="9" t="s">
        <v>462</v>
      </c>
      <c r="AA15002" s="9" t="s">
        <v>198</v>
      </c>
      <c r="AB15002" s="9">
        <v>21688966</v>
      </c>
      <c r="AC15002" s="9" t="s">
        <v>15775</v>
      </c>
      <c r="AD15002" s="9" t="s">
        <v>231</v>
      </c>
      <c r="AE15002" s="5">
        <f t="shared" si="490"/>
        <v>0</v>
      </c>
      <c r="AF15002" s="5" t="str">
        <f t="shared" si="491"/>
        <v>katB</v>
      </c>
      <c r="AG15002" s="153"/>
      <c r="AH15002" s="153"/>
      <c r="AI15002" t="s">
        <v>201</v>
      </c>
      <c r="AJ15002" t="s">
        <v>17878</v>
      </c>
      <c r="AK15002" s="9" t="str">
        <f>VLOOKUP(Y15002,zdroj!D:AJ,33,0)</f>
        <v>katB</v>
      </c>
    </row>
    <row r="15003" spans="8:37" x14ac:dyDescent="0.25">
      <c r="H15003" s="8"/>
      <c r="I15003" s="8"/>
      <c r="N15003" s="23"/>
      <c r="O15003" s="24"/>
      <c r="P15003" s="19"/>
      <c r="Q15003" s="19"/>
      <c r="R15003" s="19"/>
      <c r="U15003" s="27"/>
      <c r="Y15003" s="9" t="s">
        <v>748</v>
      </c>
      <c r="Z15003" s="9" t="s">
        <v>462</v>
      </c>
      <c r="AA15003" s="9" t="s">
        <v>198</v>
      </c>
      <c r="AB15003" s="9">
        <v>21688974</v>
      </c>
      <c r="AC15003" s="9" t="s">
        <v>15776</v>
      </c>
      <c r="AD15003" s="9" t="s">
        <v>231</v>
      </c>
      <c r="AE15003" s="5">
        <f t="shared" si="490"/>
        <v>0</v>
      </c>
      <c r="AF15003" s="5" t="str">
        <f t="shared" si="491"/>
        <v>katB</v>
      </c>
      <c r="AG15003" s="153"/>
      <c r="AH15003" s="153"/>
      <c r="AI15003" t="s">
        <v>201</v>
      </c>
      <c r="AJ15003" t="s">
        <v>17878</v>
      </c>
      <c r="AK15003" s="9" t="str">
        <f>VLOOKUP(Y15003,zdroj!D:AJ,33,0)</f>
        <v>katB</v>
      </c>
    </row>
    <row r="15004" spans="8:37" x14ac:dyDescent="0.25">
      <c r="H15004" s="8"/>
      <c r="I15004" s="8"/>
      <c r="N15004" s="23"/>
      <c r="O15004" s="24"/>
      <c r="P15004" s="19"/>
      <c r="Q15004" s="19"/>
      <c r="R15004" s="19"/>
      <c r="U15004" s="27"/>
      <c r="Y15004" s="9" t="s">
        <v>748</v>
      </c>
      <c r="Z15004" s="9" t="s">
        <v>462</v>
      </c>
      <c r="AA15004" s="9" t="s">
        <v>198</v>
      </c>
      <c r="AB15004" s="9">
        <v>21688982</v>
      </c>
      <c r="AC15004" s="9" t="s">
        <v>15777</v>
      </c>
      <c r="AD15004" s="9" t="s">
        <v>231</v>
      </c>
      <c r="AE15004" s="5">
        <f t="shared" si="490"/>
        <v>0</v>
      </c>
      <c r="AF15004" s="5" t="str">
        <f t="shared" si="491"/>
        <v>katB</v>
      </c>
      <c r="AG15004" s="153"/>
      <c r="AH15004" s="153"/>
      <c r="AI15004" t="s">
        <v>201</v>
      </c>
      <c r="AJ15004" t="s">
        <v>17878</v>
      </c>
      <c r="AK15004" s="9" t="str">
        <f>VLOOKUP(Y15004,zdroj!D:AJ,33,0)</f>
        <v>katB</v>
      </c>
    </row>
    <row r="15005" spans="8:37" x14ac:dyDescent="0.25">
      <c r="H15005" s="8"/>
      <c r="I15005" s="8"/>
      <c r="N15005" s="23"/>
      <c r="O15005" s="24"/>
      <c r="P15005" s="19"/>
      <c r="Q15005" s="19"/>
      <c r="R15005" s="19"/>
      <c r="U15005" s="27"/>
      <c r="Y15005" s="9" t="s">
        <v>748</v>
      </c>
      <c r="Z15005" s="9" t="s">
        <v>462</v>
      </c>
      <c r="AA15005" s="9" t="s">
        <v>198</v>
      </c>
      <c r="AB15005" s="9">
        <v>21688991</v>
      </c>
      <c r="AC15005" s="9" t="s">
        <v>15778</v>
      </c>
      <c r="AD15005" s="9" t="s">
        <v>231</v>
      </c>
      <c r="AE15005" s="5">
        <f t="shared" si="490"/>
        <v>0</v>
      </c>
      <c r="AF15005" s="5" t="str">
        <f t="shared" si="491"/>
        <v>katB</v>
      </c>
      <c r="AG15005" s="153"/>
      <c r="AH15005" s="153"/>
      <c r="AI15005" t="s">
        <v>201</v>
      </c>
      <c r="AJ15005" t="s">
        <v>17878</v>
      </c>
      <c r="AK15005" s="9" t="str">
        <f>VLOOKUP(Y15005,zdroj!D:AJ,33,0)</f>
        <v>katB</v>
      </c>
    </row>
    <row r="15006" spans="8:37" x14ac:dyDescent="0.25">
      <c r="H15006" s="8"/>
      <c r="I15006" s="8"/>
      <c r="N15006" s="23"/>
      <c r="O15006" s="24"/>
      <c r="P15006" s="19"/>
      <c r="Q15006" s="19"/>
      <c r="R15006" s="19"/>
      <c r="U15006" s="27"/>
      <c r="Y15006" s="9" t="s">
        <v>748</v>
      </c>
      <c r="Z15006" s="9" t="s">
        <v>462</v>
      </c>
      <c r="AA15006" s="9" t="s">
        <v>198</v>
      </c>
      <c r="AB15006" s="9">
        <v>21689008</v>
      </c>
      <c r="AC15006" s="9" t="s">
        <v>15779</v>
      </c>
      <c r="AD15006" s="9" t="s">
        <v>800</v>
      </c>
      <c r="AE15006" s="5">
        <f t="shared" si="490"/>
        <v>0</v>
      </c>
      <c r="AF15006" s="5" t="str">
        <f t="shared" si="491"/>
        <v>Pokryto</v>
      </c>
      <c r="AG15006" s="153"/>
      <c r="AH15006" s="153"/>
      <c r="AI15006" t="s">
        <v>201</v>
      </c>
      <c r="AJ15006" t="s">
        <v>800</v>
      </c>
      <c r="AK15006" s="9" t="str">
        <f>VLOOKUP(Y15006,zdroj!D:AJ,33,0)</f>
        <v>katB</v>
      </c>
    </row>
    <row r="15007" spans="8:37" x14ac:dyDescent="0.25">
      <c r="H15007" s="8"/>
      <c r="I15007" s="8"/>
      <c r="N15007" s="23"/>
      <c r="O15007" s="24"/>
      <c r="P15007" s="19"/>
      <c r="Q15007" s="19"/>
      <c r="R15007" s="19"/>
      <c r="U15007" s="27"/>
      <c r="Y15007" s="9" t="s">
        <v>748</v>
      </c>
      <c r="Z15007" s="9" t="s">
        <v>462</v>
      </c>
      <c r="AA15007" s="9" t="s">
        <v>198</v>
      </c>
      <c r="AB15007" s="9">
        <v>25734067</v>
      </c>
      <c r="AC15007" s="9" t="s">
        <v>15780</v>
      </c>
      <c r="AD15007" s="9" t="s">
        <v>231</v>
      </c>
      <c r="AE15007" s="5">
        <f t="shared" si="490"/>
        <v>0</v>
      </c>
      <c r="AF15007" s="5" t="str">
        <f t="shared" si="491"/>
        <v>katB</v>
      </c>
      <c r="AG15007" s="153"/>
      <c r="AH15007" s="153"/>
      <c r="AI15007" t="s">
        <v>229</v>
      </c>
      <c r="AJ15007" t="s">
        <v>17878</v>
      </c>
      <c r="AK15007" s="9" t="str">
        <f>VLOOKUP(Y15007,zdroj!D:AJ,33,0)</f>
        <v>katB</v>
      </c>
    </row>
    <row r="15008" spans="8:37" x14ac:dyDescent="0.25">
      <c r="H15008" s="8"/>
      <c r="I15008" s="8"/>
      <c r="N15008" s="23"/>
      <c r="O15008" s="24"/>
      <c r="P15008" s="19"/>
      <c r="Q15008" s="19"/>
      <c r="R15008" s="19"/>
      <c r="U15008" s="27"/>
      <c r="Y15008" s="9" t="s">
        <v>752</v>
      </c>
      <c r="Z15008" s="9" t="s">
        <v>462</v>
      </c>
      <c r="AA15008" s="9" t="s">
        <v>44</v>
      </c>
      <c r="AB15008" s="9">
        <v>83280103</v>
      </c>
      <c r="AC15008" s="9" t="s">
        <v>15781</v>
      </c>
      <c r="AD15008" s="9" t="s">
        <v>225</v>
      </c>
      <c r="AE15008" s="5">
        <f t="shared" si="490"/>
        <v>0</v>
      </c>
      <c r="AF15008" s="5" t="str">
        <f t="shared" si="491"/>
        <v>katA</v>
      </c>
      <c r="AG15008" s="153"/>
      <c r="AH15008" s="153"/>
      <c r="AI15008" t="s">
        <v>195</v>
      </c>
      <c r="AJ15008" t="s">
        <v>340</v>
      </c>
      <c r="AK15008" s="9" t="str">
        <f>VLOOKUP(Y15008,zdroj!D:AJ,33,0)</f>
        <v>katA</v>
      </c>
    </row>
    <row r="15009" spans="8:37" x14ac:dyDescent="0.25">
      <c r="H15009" s="8"/>
      <c r="I15009" s="8"/>
      <c r="N15009" s="23"/>
      <c r="O15009" s="24"/>
      <c r="P15009" s="19"/>
      <c r="Q15009" s="19"/>
      <c r="R15009" s="19"/>
      <c r="U15009" s="27"/>
      <c r="Y15009" s="9" t="s">
        <v>752</v>
      </c>
      <c r="Z15009" s="9" t="s">
        <v>462</v>
      </c>
      <c r="AA15009" s="9" t="s">
        <v>44</v>
      </c>
      <c r="AB15009" s="9">
        <v>8070709</v>
      </c>
      <c r="AC15009" s="9" t="s">
        <v>15782</v>
      </c>
      <c r="AD15009" s="9" t="s">
        <v>225</v>
      </c>
      <c r="AE15009" s="5">
        <f t="shared" si="490"/>
        <v>0</v>
      </c>
      <c r="AF15009" s="5" t="str">
        <f t="shared" si="491"/>
        <v>katA</v>
      </c>
      <c r="AG15009" s="153"/>
      <c r="AH15009" s="153"/>
      <c r="AI15009" t="s">
        <v>201</v>
      </c>
      <c r="AJ15009" t="s">
        <v>17878</v>
      </c>
      <c r="AK15009" s="9" t="str">
        <f>VLOOKUP(Y15009,zdroj!D:AJ,33,0)</f>
        <v>katA</v>
      </c>
    </row>
    <row r="15010" spans="8:37" x14ac:dyDescent="0.25">
      <c r="H15010" s="8"/>
      <c r="I15010" s="8"/>
      <c r="N15010" s="23"/>
      <c r="O15010" s="24"/>
      <c r="P15010" s="19"/>
      <c r="Q15010" s="19"/>
      <c r="R15010" s="19"/>
      <c r="U15010" s="27"/>
      <c r="Y15010" s="9" t="s">
        <v>752</v>
      </c>
      <c r="Z15010" s="9" t="s">
        <v>462</v>
      </c>
      <c r="AA15010" s="9" t="s">
        <v>44</v>
      </c>
      <c r="AB15010" s="9">
        <v>8070717</v>
      </c>
      <c r="AC15010" s="9" t="s">
        <v>15783</v>
      </c>
      <c r="AD15010" s="9" t="s">
        <v>225</v>
      </c>
      <c r="AE15010" s="5">
        <f t="shared" si="490"/>
        <v>0</v>
      </c>
      <c r="AF15010" s="5" t="str">
        <f t="shared" si="491"/>
        <v>katA</v>
      </c>
      <c r="AG15010" s="153"/>
      <c r="AH15010" s="153"/>
      <c r="AI15010" t="s">
        <v>201</v>
      </c>
      <c r="AJ15010" t="s">
        <v>17878</v>
      </c>
      <c r="AK15010" s="9" t="str">
        <f>VLOOKUP(Y15010,zdroj!D:AJ,33,0)</f>
        <v>katA</v>
      </c>
    </row>
    <row r="15011" spans="8:37" x14ac:dyDescent="0.25">
      <c r="H15011" s="8"/>
      <c r="I15011" s="8"/>
      <c r="N15011" s="23"/>
      <c r="O15011" s="24"/>
      <c r="P15011" s="19"/>
      <c r="Q15011" s="19"/>
      <c r="R15011" s="19"/>
      <c r="U15011" s="27"/>
      <c r="Y15011" s="9" t="s">
        <v>752</v>
      </c>
      <c r="Z15011" s="9" t="s">
        <v>462</v>
      </c>
      <c r="AA15011" s="9" t="s">
        <v>44</v>
      </c>
      <c r="AB15011" s="9">
        <v>8070725</v>
      </c>
      <c r="AC15011" s="9" t="s">
        <v>15784</v>
      </c>
      <c r="AD15011" s="9" t="s">
        <v>225</v>
      </c>
      <c r="AE15011" s="5">
        <f t="shared" si="490"/>
        <v>0</v>
      </c>
      <c r="AF15011" s="5" t="str">
        <f t="shared" si="491"/>
        <v>katA</v>
      </c>
      <c r="AG15011" s="153"/>
      <c r="AH15011" s="153"/>
      <c r="AI15011" t="s">
        <v>201</v>
      </c>
      <c r="AJ15011" t="s">
        <v>17878</v>
      </c>
      <c r="AK15011" s="9" t="str">
        <f>VLOOKUP(Y15011,zdroj!D:AJ,33,0)</f>
        <v>katA</v>
      </c>
    </row>
    <row r="15012" spans="8:37" x14ac:dyDescent="0.25">
      <c r="H15012" s="8"/>
      <c r="I15012" s="8"/>
      <c r="N15012" s="23"/>
      <c r="O15012" s="24"/>
      <c r="P15012" s="19"/>
      <c r="Q15012" s="19"/>
      <c r="R15012" s="19"/>
      <c r="U15012" s="27"/>
      <c r="Y15012" s="9" t="s">
        <v>752</v>
      </c>
      <c r="Z15012" s="9" t="s">
        <v>462</v>
      </c>
      <c r="AA15012" s="9" t="s">
        <v>44</v>
      </c>
      <c r="AB15012" s="9">
        <v>8070733</v>
      </c>
      <c r="AC15012" s="9" t="s">
        <v>15785</v>
      </c>
      <c r="AD15012" s="9" t="s">
        <v>225</v>
      </c>
      <c r="AE15012" s="5">
        <f t="shared" si="490"/>
        <v>0</v>
      </c>
      <c r="AF15012" s="5" t="str">
        <f t="shared" si="491"/>
        <v>katA</v>
      </c>
      <c r="AG15012" s="153"/>
      <c r="AH15012" s="153"/>
      <c r="AI15012" t="s">
        <v>17880</v>
      </c>
      <c r="AJ15012" t="s">
        <v>17878</v>
      </c>
      <c r="AK15012" s="9" t="str">
        <f>VLOOKUP(Y15012,zdroj!D:AJ,33,0)</f>
        <v>katA</v>
      </c>
    </row>
    <row r="15013" spans="8:37" x14ac:dyDescent="0.25">
      <c r="H15013" s="8"/>
      <c r="I15013" s="8"/>
      <c r="N15013" s="23"/>
      <c r="O15013" s="24"/>
      <c r="P15013" s="19"/>
      <c r="Q15013" s="19"/>
      <c r="R15013" s="19"/>
      <c r="U15013" s="27"/>
      <c r="Y15013" s="9" t="s">
        <v>752</v>
      </c>
      <c r="Z15013" s="9" t="s">
        <v>462</v>
      </c>
      <c r="AA15013" s="9" t="s">
        <v>44</v>
      </c>
      <c r="AB15013" s="9">
        <v>8070741</v>
      </c>
      <c r="AC15013" s="9" t="s">
        <v>15786</v>
      </c>
      <c r="AD15013" s="9" t="s">
        <v>225</v>
      </c>
      <c r="AE15013" s="5">
        <f t="shared" si="490"/>
        <v>0</v>
      </c>
      <c r="AF15013" s="5" t="str">
        <f t="shared" si="491"/>
        <v>katA</v>
      </c>
      <c r="AG15013" s="153"/>
      <c r="AH15013" s="153"/>
      <c r="AI15013" t="s">
        <v>201</v>
      </c>
      <c r="AJ15013" t="s">
        <v>17878</v>
      </c>
      <c r="AK15013" s="9" t="str">
        <f>VLOOKUP(Y15013,zdroj!D:AJ,33,0)</f>
        <v>katA</v>
      </c>
    </row>
    <row r="15014" spans="8:37" x14ac:dyDescent="0.25">
      <c r="H15014" s="8"/>
      <c r="I15014" s="8"/>
      <c r="N15014" s="23"/>
      <c r="O15014" s="24"/>
      <c r="P15014" s="19"/>
      <c r="Q15014" s="19"/>
      <c r="R15014" s="19"/>
      <c r="U15014" s="27"/>
      <c r="Y15014" s="9" t="s">
        <v>752</v>
      </c>
      <c r="Z15014" s="9" t="s">
        <v>462</v>
      </c>
      <c r="AA15014" s="9" t="s">
        <v>44</v>
      </c>
      <c r="AB15014" s="9">
        <v>8070750</v>
      </c>
      <c r="AC15014" s="9" t="s">
        <v>15787</v>
      </c>
      <c r="AD15014" s="9" t="s">
        <v>225</v>
      </c>
      <c r="AE15014" s="5">
        <f t="shared" si="490"/>
        <v>0</v>
      </c>
      <c r="AF15014" s="5" t="str">
        <f t="shared" si="491"/>
        <v>katA</v>
      </c>
      <c r="AG15014" s="153"/>
      <c r="AH15014" s="153"/>
      <c r="AI15014" t="s">
        <v>201</v>
      </c>
      <c r="AJ15014" t="s">
        <v>17878</v>
      </c>
      <c r="AK15014" s="9" t="str">
        <f>VLOOKUP(Y15014,zdroj!D:AJ,33,0)</f>
        <v>katA</v>
      </c>
    </row>
    <row r="15015" spans="8:37" x14ac:dyDescent="0.25">
      <c r="H15015" s="8"/>
      <c r="I15015" s="8"/>
      <c r="N15015" s="23"/>
      <c r="O15015" s="24"/>
      <c r="P15015" s="19"/>
      <c r="Q15015" s="19"/>
      <c r="R15015" s="19"/>
      <c r="U15015" s="27"/>
      <c r="Y15015" s="9" t="s">
        <v>752</v>
      </c>
      <c r="Z15015" s="9" t="s">
        <v>462</v>
      </c>
      <c r="AA15015" s="9" t="s">
        <v>44</v>
      </c>
      <c r="AB15015" s="9">
        <v>8070768</v>
      </c>
      <c r="AC15015" s="9" t="s">
        <v>15788</v>
      </c>
      <c r="AD15015" s="9" t="s">
        <v>225</v>
      </c>
      <c r="AE15015" s="5">
        <f t="shared" si="490"/>
        <v>0</v>
      </c>
      <c r="AF15015" s="5" t="str">
        <f t="shared" si="491"/>
        <v>katA</v>
      </c>
      <c r="AG15015" s="153"/>
      <c r="AH15015" s="153"/>
      <c r="AI15015" t="s">
        <v>201</v>
      </c>
      <c r="AJ15015" t="s">
        <v>17878</v>
      </c>
      <c r="AK15015" s="9" t="str">
        <f>VLOOKUP(Y15015,zdroj!D:AJ,33,0)</f>
        <v>katA</v>
      </c>
    </row>
    <row r="15016" spans="8:37" x14ac:dyDescent="0.25">
      <c r="H15016" s="8"/>
      <c r="I15016" s="8"/>
      <c r="N15016" s="23"/>
      <c r="O15016" s="24"/>
      <c r="P15016" s="19"/>
      <c r="Q15016" s="19"/>
      <c r="R15016" s="19"/>
      <c r="U15016" s="27"/>
      <c r="Y15016" s="9" t="s">
        <v>752</v>
      </c>
      <c r="Z15016" s="9" t="s">
        <v>462</v>
      </c>
      <c r="AA15016" s="9" t="s">
        <v>44</v>
      </c>
      <c r="AB15016" s="9">
        <v>8070776</v>
      </c>
      <c r="AC15016" s="9" t="s">
        <v>15789</v>
      </c>
      <c r="AD15016" s="9" t="s">
        <v>225</v>
      </c>
      <c r="AE15016" s="5">
        <f t="shared" si="490"/>
        <v>0</v>
      </c>
      <c r="AF15016" s="5" t="str">
        <f t="shared" si="491"/>
        <v>katA</v>
      </c>
      <c r="AG15016" s="153"/>
      <c r="AH15016" s="153"/>
      <c r="AI15016" t="s">
        <v>201</v>
      </c>
      <c r="AJ15016" t="s">
        <v>17878</v>
      </c>
      <c r="AK15016" s="9" t="str">
        <f>VLOOKUP(Y15016,zdroj!D:AJ,33,0)</f>
        <v>katA</v>
      </c>
    </row>
    <row r="15017" spans="8:37" x14ac:dyDescent="0.25">
      <c r="H15017" s="8"/>
      <c r="I15017" s="8"/>
      <c r="N15017" s="23"/>
      <c r="O15017" s="24"/>
      <c r="P15017" s="19"/>
      <c r="Q15017" s="19"/>
      <c r="R15017" s="19"/>
      <c r="U15017" s="27"/>
      <c r="Y15017" s="9" t="s">
        <v>752</v>
      </c>
      <c r="Z15017" s="9" t="s">
        <v>462</v>
      </c>
      <c r="AA15017" s="9" t="s">
        <v>44</v>
      </c>
      <c r="AB15017" s="9">
        <v>8070784</v>
      </c>
      <c r="AC15017" s="9" t="s">
        <v>15790</v>
      </c>
      <c r="AD15017" s="9" t="s">
        <v>225</v>
      </c>
      <c r="AE15017" s="5">
        <f t="shared" si="490"/>
        <v>0</v>
      </c>
      <c r="AF15017" s="5" t="str">
        <f t="shared" si="491"/>
        <v>katA</v>
      </c>
      <c r="AG15017" s="153"/>
      <c r="AH15017" s="153"/>
      <c r="AI15017" t="s">
        <v>201</v>
      </c>
      <c r="AJ15017" t="s">
        <v>17878</v>
      </c>
      <c r="AK15017" s="9" t="str">
        <f>VLOOKUP(Y15017,zdroj!D:AJ,33,0)</f>
        <v>katA</v>
      </c>
    </row>
    <row r="15018" spans="8:37" x14ac:dyDescent="0.25">
      <c r="H15018" s="8"/>
      <c r="I15018" s="8"/>
      <c r="N15018" s="23"/>
      <c r="O15018" s="24"/>
      <c r="P15018" s="19"/>
      <c r="Q15018" s="19"/>
      <c r="R15018" s="19"/>
      <c r="U15018" s="27"/>
      <c r="Y15018" s="9" t="s">
        <v>752</v>
      </c>
      <c r="Z15018" s="9" t="s">
        <v>462</v>
      </c>
      <c r="AA15018" s="9" t="s">
        <v>44</v>
      </c>
      <c r="AB15018" s="9">
        <v>27686183</v>
      </c>
      <c r="AC15018" s="9" t="s">
        <v>15791</v>
      </c>
      <c r="AD15018" s="9" t="s">
        <v>225</v>
      </c>
      <c r="AE15018" s="5">
        <f t="shared" si="490"/>
        <v>0</v>
      </c>
      <c r="AF15018" s="5" t="str">
        <f t="shared" si="491"/>
        <v>katA</v>
      </c>
      <c r="AG15018" s="153"/>
      <c r="AH15018" s="153"/>
      <c r="AI15018" t="s">
        <v>201</v>
      </c>
      <c r="AJ15018" t="s">
        <v>17878</v>
      </c>
      <c r="AK15018" s="9" t="str">
        <f>VLOOKUP(Y15018,zdroj!D:AJ,33,0)</f>
        <v>katA</v>
      </c>
    </row>
    <row r="15019" spans="8:37" x14ac:dyDescent="0.25">
      <c r="H15019" s="8"/>
      <c r="I15019" s="8"/>
      <c r="N15019" s="23"/>
      <c r="O15019" s="24"/>
      <c r="P15019" s="19"/>
      <c r="Q15019" s="19"/>
      <c r="R15019" s="19"/>
      <c r="U15019" s="27"/>
      <c r="Y15019" s="9" t="s">
        <v>752</v>
      </c>
      <c r="Z15019" s="9" t="s">
        <v>462</v>
      </c>
      <c r="AA15019" s="9" t="s">
        <v>44</v>
      </c>
      <c r="AB15019" s="9">
        <v>28249496</v>
      </c>
      <c r="AC15019" s="9" t="s">
        <v>15792</v>
      </c>
      <c r="AD15019" s="9" t="s">
        <v>225</v>
      </c>
      <c r="AE15019" s="5">
        <f t="shared" si="490"/>
        <v>0</v>
      </c>
      <c r="AF15019" s="5" t="str">
        <f t="shared" si="491"/>
        <v>katA</v>
      </c>
      <c r="AG15019" s="153"/>
      <c r="AH15019" s="153"/>
      <c r="AI15019" t="s">
        <v>229</v>
      </c>
      <c r="AJ15019" t="s">
        <v>17878</v>
      </c>
      <c r="AK15019" s="9" t="str">
        <f>VLOOKUP(Y15019,zdroj!D:AJ,33,0)</f>
        <v>katA</v>
      </c>
    </row>
    <row r="15020" spans="8:37" x14ac:dyDescent="0.25">
      <c r="H15020" s="8"/>
      <c r="I15020" s="8"/>
      <c r="N15020" s="23"/>
      <c r="O15020" s="24"/>
      <c r="P15020" s="19"/>
      <c r="Q15020" s="19"/>
      <c r="R15020" s="19"/>
      <c r="U15020" s="27"/>
      <c r="Y15020" s="9" t="s">
        <v>752</v>
      </c>
      <c r="Z15020" s="9" t="s">
        <v>462</v>
      </c>
      <c r="AA15020" s="9" t="s">
        <v>44</v>
      </c>
      <c r="AB15020" s="9">
        <v>40486010</v>
      </c>
      <c r="AC15020" s="9" t="s">
        <v>15793</v>
      </c>
      <c r="AD15020" s="9" t="s">
        <v>225</v>
      </c>
      <c r="AE15020" s="5">
        <f t="shared" si="490"/>
        <v>0</v>
      </c>
      <c r="AF15020" s="5" t="str">
        <f t="shared" si="491"/>
        <v>katA</v>
      </c>
      <c r="AG15020" s="153"/>
      <c r="AH15020" s="153"/>
      <c r="AI15020" t="s">
        <v>201</v>
      </c>
      <c r="AJ15020" t="s">
        <v>17878</v>
      </c>
      <c r="AK15020" s="9" t="str">
        <f>VLOOKUP(Y15020,zdroj!D:AJ,33,0)</f>
        <v>katA</v>
      </c>
    </row>
    <row r="15021" spans="8:37" x14ac:dyDescent="0.25">
      <c r="H15021" s="8"/>
      <c r="I15021" s="8"/>
      <c r="N15021" s="23"/>
      <c r="O15021" s="24"/>
      <c r="P15021" s="19"/>
      <c r="Q15021" s="19"/>
      <c r="R15021" s="19"/>
      <c r="U15021" s="27"/>
      <c r="Y15021" s="9" t="s">
        <v>752</v>
      </c>
      <c r="Z15021" s="9" t="s">
        <v>462</v>
      </c>
      <c r="AA15021" s="9" t="s">
        <v>44</v>
      </c>
      <c r="AB15021" s="9">
        <v>42767831</v>
      </c>
      <c r="AC15021" s="9" t="s">
        <v>15794</v>
      </c>
      <c r="AD15021" s="9" t="s">
        <v>225</v>
      </c>
      <c r="AE15021" s="5">
        <f t="shared" si="490"/>
        <v>0</v>
      </c>
      <c r="AF15021" s="5" t="str">
        <f t="shared" si="491"/>
        <v>katA</v>
      </c>
      <c r="AG15021" s="153"/>
      <c r="AH15021" s="153"/>
      <c r="AI15021" t="s">
        <v>201</v>
      </c>
      <c r="AJ15021" t="s">
        <v>17878</v>
      </c>
      <c r="AK15021" s="9" t="str">
        <f>VLOOKUP(Y15021,zdroj!D:AJ,33,0)</f>
        <v>katA</v>
      </c>
    </row>
    <row r="15022" spans="8:37" x14ac:dyDescent="0.25">
      <c r="H15022" s="8"/>
      <c r="I15022" s="8"/>
      <c r="N15022" s="23"/>
      <c r="O15022" s="24"/>
      <c r="P15022" s="19"/>
      <c r="Q15022" s="19"/>
      <c r="R15022" s="19"/>
      <c r="U15022" s="27"/>
      <c r="Y15022" s="9" t="s">
        <v>752</v>
      </c>
      <c r="Z15022" s="9" t="s">
        <v>462</v>
      </c>
      <c r="AA15022" s="9" t="s">
        <v>44</v>
      </c>
      <c r="AB15022" s="9">
        <v>75705923</v>
      </c>
      <c r="AC15022" s="9" t="s">
        <v>15795</v>
      </c>
      <c r="AD15022" s="9" t="s">
        <v>225</v>
      </c>
      <c r="AE15022" s="5">
        <f t="shared" si="490"/>
        <v>0</v>
      </c>
      <c r="AF15022" s="5" t="str">
        <f t="shared" si="491"/>
        <v>katA</v>
      </c>
      <c r="AG15022" s="153"/>
      <c r="AH15022" s="153"/>
      <c r="AI15022" t="s">
        <v>201</v>
      </c>
      <c r="AJ15022" t="s">
        <v>17878</v>
      </c>
      <c r="AK15022" s="9" t="str">
        <f>VLOOKUP(Y15022,zdroj!D:AJ,33,0)</f>
        <v>katA</v>
      </c>
    </row>
    <row r="15023" spans="8:37" x14ac:dyDescent="0.25">
      <c r="H15023" s="8"/>
      <c r="I15023" s="8"/>
      <c r="N15023" s="23"/>
      <c r="O15023" s="24"/>
      <c r="P15023" s="19"/>
      <c r="Q15023" s="19"/>
      <c r="R15023" s="19"/>
      <c r="U15023" s="27"/>
      <c r="Y15023" s="9" t="s">
        <v>752</v>
      </c>
      <c r="Z15023" s="9" t="s">
        <v>462</v>
      </c>
      <c r="AA15023" s="9" t="s">
        <v>44</v>
      </c>
      <c r="AB15023" s="9">
        <v>79057381</v>
      </c>
      <c r="AC15023" s="9" t="s">
        <v>15796</v>
      </c>
      <c r="AD15023" s="9" t="s">
        <v>225</v>
      </c>
      <c r="AE15023" s="5">
        <f t="shared" si="490"/>
        <v>0</v>
      </c>
      <c r="AF15023" s="5" t="str">
        <f t="shared" si="491"/>
        <v>katA</v>
      </c>
      <c r="AG15023" s="153"/>
      <c r="AH15023" s="153"/>
      <c r="AI15023" t="s">
        <v>201</v>
      </c>
      <c r="AJ15023" t="s">
        <v>17878</v>
      </c>
      <c r="AK15023" s="9" t="str">
        <f>VLOOKUP(Y15023,zdroj!D:AJ,33,0)</f>
        <v>katA</v>
      </c>
    </row>
    <row r="15024" spans="8:37" x14ac:dyDescent="0.25">
      <c r="H15024" s="8"/>
      <c r="I15024" s="8"/>
      <c r="N15024" s="23"/>
      <c r="O15024" s="24"/>
      <c r="P15024" s="19"/>
      <c r="Q15024" s="19"/>
      <c r="R15024" s="19"/>
      <c r="U15024" s="27"/>
      <c r="Y15024" s="9" t="s">
        <v>752</v>
      </c>
      <c r="Z15024" s="9" t="s">
        <v>462</v>
      </c>
      <c r="AA15024" s="9" t="s">
        <v>44</v>
      </c>
      <c r="AB15024" s="9">
        <v>80439306</v>
      </c>
      <c r="AC15024" s="9" t="s">
        <v>15797</v>
      </c>
      <c r="AD15024" s="9" t="s">
        <v>225</v>
      </c>
      <c r="AE15024" s="5">
        <f t="shared" si="490"/>
        <v>0</v>
      </c>
      <c r="AF15024" s="5" t="str">
        <f t="shared" si="491"/>
        <v>katA</v>
      </c>
      <c r="AG15024" s="153"/>
      <c r="AH15024" s="153"/>
      <c r="AI15024" t="s">
        <v>201</v>
      </c>
      <c r="AJ15024" t="s">
        <v>17878</v>
      </c>
      <c r="AK15024" s="9" t="str">
        <f>VLOOKUP(Y15024,zdroj!D:AJ,33,0)</f>
        <v>katA</v>
      </c>
    </row>
    <row r="15025" spans="8:37" x14ac:dyDescent="0.25">
      <c r="H15025" s="8"/>
      <c r="I15025" s="8"/>
      <c r="N15025" s="23"/>
      <c r="O15025" s="24"/>
      <c r="P15025" s="19"/>
      <c r="Q15025" s="19"/>
      <c r="R15025" s="19"/>
      <c r="U15025" s="27"/>
      <c r="Y15025" s="9" t="s">
        <v>752</v>
      </c>
      <c r="Z15025" s="9" t="s">
        <v>462</v>
      </c>
      <c r="AA15025" s="9" t="s">
        <v>44</v>
      </c>
      <c r="AB15025" s="9">
        <v>81333463</v>
      </c>
      <c r="AC15025" s="9" t="s">
        <v>15798</v>
      </c>
      <c r="AD15025" s="9" t="s">
        <v>225</v>
      </c>
      <c r="AE15025" s="5">
        <f t="shared" si="490"/>
        <v>0</v>
      </c>
      <c r="AF15025" s="5" t="str">
        <f t="shared" si="491"/>
        <v>katA</v>
      </c>
      <c r="AG15025" s="153"/>
      <c r="AH15025" s="153"/>
      <c r="AI15025" t="s">
        <v>201</v>
      </c>
      <c r="AJ15025" t="s">
        <v>17878</v>
      </c>
      <c r="AK15025" s="9" t="str">
        <f>VLOOKUP(Y15025,zdroj!D:AJ,33,0)</f>
        <v>katA</v>
      </c>
    </row>
    <row r="15026" spans="8:37" x14ac:dyDescent="0.25">
      <c r="H15026" s="8"/>
      <c r="I15026" s="8"/>
      <c r="N15026" s="23"/>
      <c r="O15026" s="24"/>
      <c r="P15026" s="19"/>
      <c r="Q15026" s="19"/>
      <c r="R15026" s="19"/>
      <c r="U15026" s="27"/>
      <c r="Y15026" s="9" t="s">
        <v>752</v>
      </c>
      <c r="Z15026" s="9" t="s">
        <v>462</v>
      </c>
      <c r="AA15026" s="9" t="s">
        <v>44</v>
      </c>
      <c r="AB15026" s="9">
        <v>82825106</v>
      </c>
      <c r="AC15026" s="9" t="s">
        <v>15799</v>
      </c>
      <c r="AD15026" s="9" t="s">
        <v>225</v>
      </c>
      <c r="AE15026" s="5">
        <f t="shared" si="490"/>
        <v>0</v>
      </c>
      <c r="AF15026" s="5" t="str">
        <f t="shared" si="491"/>
        <v>katA</v>
      </c>
      <c r="AG15026" s="153"/>
      <c r="AH15026" s="153"/>
      <c r="AI15026" t="s">
        <v>201</v>
      </c>
      <c r="AJ15026" t="s">
        <v>17878</v>
      </c>
      <c r="AK15026" s="9" t="str">
        <f>VLOOKUP(Y15026,zdroj!D:AJ,33,0)</f>
        <v>katA</v>
      </c>
    </row>
    <row r="15027" spans="8:37" x14ac:dyDescent="0.25">
      <c r="H15027" s="8"/>
      <c r="I15027" s="8"/>
      <c r="N15027" s="23"/>
      <c r="O15027" s="24"/>
      <c r="P15027" s="19"/>
      <c r="Q15027" s="19"/>
      <c r="R15027" s="19"/>
      <c r="U15027" s="27"/>
      <c r="Y15027" s="9" t="s">
        <v>750</v>
      </c>
      <c r="Z15027" s="9" t="s">
        <v>462</v>
      </c>
      <c r="AA15027" s="9" t="s">
        <v>199</v>
      </c>
      <c r="AB15027" s="9">
        <v>7969856</v>
      </c>
      <c r="AC15027" s="9" t="s">
        <v>15800</v>
      </c>
      <c r="AD15027" s="9" t="s">
        <v>226</v>
      </c>
      <c r="AE15027" s="5">
        <f t="shared" si="490"/>
        <v>0</v>
      </c>
      <c r="AF15027" s="5" t="str">
        <f t="shared" si="491"/>
        <v>katC</v>
      </c>
      <c r="AG15027" s="153"/>
      <c r="AH15027" s="153"/>
      <c r="AI15027" t="s">
        <v>201</v>
      </c>
      <c r="AJ15027" t="s">
        <v>340</v>
      </c>
      <c r="AK15027" s="9" t="str">
        <f>VLOOKUP(Y15027,zdroj!D:AJ,33,0)</f>
        <v>katC</v>
      </c>
    </row>
    <row r="15028" spans="8:37" x14ac:dyDescent="0.25">
      <c r="H15028" s="8"/>
      <c r="I15028" s="8"/>
      <c r="N15028" s="23"/>
      <c r="O15028" s="24"/>
      <c r="P15028" s="19"/>
      <c r="Q15028" s="19"/>
      <c r="R15028" s="19"/>
      <c r="U15028" s="27"/>
      <c r="Y15028" s="9" t="s">
        <v>750</v>
      </c>
      <c r="Z15028" s="9" t="s">
        <v>462</v>
      </c>
      <c r="AA15028" s="9" t="s">
        <v>199</v>
      </c>
      <c r="AB15028" s="9">
        <v>7969945</v>
      </c>
      <c r="AC15028" s="9" t="s">
        <v>15801</v>
      </c>
      <c r="AD15028" s="9" t="s">
        <v>800</v>
      </c>
      <c r="AE15028" s="5">
        <f t="shared" si="490"/>
        <v>0</v>
      </c>
      <c r="AF15028" s="5" t="str">
        <f t="shared" si="491"/>
        <v>Pokryto</v>
      </c>
      <c r="AG15028" s="153"/>
      <c r="AH15028" s="153"/>
      <c r="AI15028" t="s">
        <v>201</v>
      </c>
      <c r="AJ15028" t="s">
        <v>800</v>
      </c>
      <c r="AK15028" s="9" t="str">
        <f>VLOOKUP(Y15028,zdroj!D:AJ,33,0)</f>
        <v>katC</v>
      </c>
    </row>
    <row r="15029" spans="8:37" x14ac:dyDescent="0.25">
      <c r="H15029" s="8"/>
      <c r="I15029" s="8"/>
      <c r="N15029" s="23"/>
      <c r="O15029" s="24"/>
      <c r="P15029" s="19"/>
      <c r="Q15029" s="19"/>
      <c r="R15029" s="19"/>
      <c r="U15029" s="27"/>
      <c r="Y15029" s="9" t="s">
        <v>750</v>
      </c>
      <c r="Z15029" s="9" t="s">
        <v>462</v>
      </c>
      <c r="AA15029" s="9" t="s">
        <v>199</v>
      </c>
      <c r="AB15029" s="9">
        <v>7969953</v>
      </c>
      <c r="AC15029" s="9" t="s">
        <v>15802</v>
      </c>
      <c r="AD15029" s="9" t="s">
        <v>226</v>
      </c>
      <c r="AE15029" s="5">
        <f t="shared" si="490"/>
        <v>0</v>
      </c>
      <c r="AF15029" s="5" t="str">
        <f t="shared" si="491"/>
        <v>katC</v>
      </c>
      <c r="AG15029" s="153"/>
      <c r="AH15029" s="153"/>
      <c r="AI15029" t="s">
        <v>195</v>
      </c>
      <c r="AJ15029" t="s">
        <v>340</v>
      </c>
      <c r="AK15029" s="9" t="str">
        <f>VLOOKUP(Y15029,zdroj!D:AJ,33,0)</f>
        <v>katC</v>
      </c>
    </row>
    <row r="15030" spans="8:37" x14ac:dyDescent="0.25">
      <c r="H15030" s="8"/>
      <c r="I15030" s="8"/>
      <c r="N15030" s="23"/>
      <c r="O15030" s="24"/>
      <c r="P15030" s="19"/>
      <c r="Q15030" s="19"/>
      <c r="R15030" s="19"/>
      <c r="U15030" s="27"/>
      <c r="Y15030" s="9" t="s">
        <v>750</v>
      </c>
      <c r="Z15030" s="9" t="s">
        <v>462</v>
      </c>
      <c r="AA15030" s="9" t="s">
        <v>199</v>
      </c>
      <c r="AB15030" s="9">
        <v>7969988</v>
      </c>
      <c r="AC15030" s="9" t="s">
        <v>15803</v>
      </c>
      <c r="AD15030" s="9" t="s">
        <v>800</v>
      </c>
      <c r="AE15030" s="5">
        <f t="shared" si="490"/>
        <v>0</v>
      </c>
      <c r="AF15030" s="5" t="str">
        <f t="shared" si="491"/>
        <v>Pokryto</v>
      </c>
      <c r="AG15030" s="153"/>
      <c r="AH15030" s="153"/>
      <c r="AI15030" t="s">
        <v>195</v>
      </c>
      <c r="AJ15030" t="s">
        <v>800</v>
      </c>
      <c r="AK15030" s="9" t="str">
        <f>VLOOKUP(Y15030,zdroj!D:AJ,33,0)</f>
        <v>katC</v>
      </c>
    </row>
    <row r="15031" spans="8:37" x14ac:dyDescent="0.25">
      <c r="H15031" s="8"/>
      <c r="I15031" s="8"/>
      <c r="N15031" s="23"/>
      <c r="O15031" s="24"/>
      <c r="P15031" s="19"/>
      <c r="Q15031" s="19"/>
      <c r="R15031" s="19"/>
      <c r="U15031" s="27"/>
      <c r="Y15031" s="9" t="s">
        <v>750</v>
      </c>
      <c r="Z15031" s="9" t="s">
        <v>462</v>
      </c>
      <c r="AA15031" s="9" t="s">
        <v>199</v>
      </c>
      <c r="AB15031" s="9">
        <v>7969996</v>
      </c>
      <c r="AC15031" s="9" t="s">
        <v>15804</v>
      </c>
      <c r="AD15031" s="9" t="s">
        <v>226</v>
      </c>
      <c r="AE15031" s="5">
        <f t="shared" si="490"/>
        <v>0</v>
      </c>
      <c r="AF15031" s="5" t="str">
        <f t="shared" si="491"/>
        <v>katC</v>
      </c>
      <c r="AG15031" s="153"/>
      <c r="AH15031" s="153"/>
      <c r="AI15031" t="s">
        <v>195</v>
      </c>
      <c r="AJ15031" t="s">
        <v>340</v>
      </c>
      <c r="AK15031" s="9" t="str">
        <f>VLOOKUP(Y15031,zdroj!D:AJ,33,0)</f>
        <v>katC</v>
      </c>
    </row>
    <row r="15032" spans="8:37" x14ac:dyDescent="0.25">
      <c r="H15032" s="8"/>
      <c r="I15032" s="8"/>
      <c r="N15032" s="23"/>
      <c r="O15032" s="24"/>
      <c r="P15032" s="19"/>
      <c r="Q15032" s="19"/>
      <c r="R15032" s="19"/>
      <c r="U15032" s="27"/>
      <c r="Y15032" s="9" t="s">
        <v>750</v>
      </c>
      <c r="Z15032" s="9" t="s">
        <v>462</v>
      </c>
      <c r="AA15032" s="9" t="s">
        <v>199</v>
      </c>
      <c r="AB15032" s="9">
        <v>7970005</v>
      </c>
      <c r="AC15032" s="9" t="s">
        <v>15805</v>
      </c>
      <c r="AD15032" s="9" t="s">
        <v>226</v>
      </c>
      <c r="AE15032" s="5">
        <f t="shared" si="490"/>
        <v>0</v>
      </c>
      <c r="AF15032" s="5" t="str">
        <f t="shared" si="491"/>
        <v>katC</v>
      </c>
      <c r="AG15032" s="153"/>
      <c r="AH15032" s="153"/>
      <c r="AI15032" t="s">
        <v>195</v>
      </c>
      <c r="AJ15032" t="s">
        <v>340</v>
      </c>
      <c r="AK15032" s="9" t="str">
        <f>VLOOKUP(Y15032,zdroj!D:AJ,33,0)</f>
        <v>katC</v>
      </c>
    </row>
    <row r="15033" spans="8:37" x14ac:dyDescent="0.25">
      <c r="H15033" s="8"/>
      <c r="I15033" s="8"/>
      <c r="N15033" s="23"/>
      <c r="O15033" s="24"/>
      <c r="P15033" s="19"/>
      <c r="Q15033" s="19"/>
      <c r="R15033" s="19"/>
      <c r="U15033" s="27"/>
      <c r="Y15033" s="9" t="s">
        <v>750</v>
      </c>
      <c r="Z15033" s="9" t="s">
        <v>462</v>
      </c>
      <c r="AA15033" s="9" t="s">
        <v>199</v>
      </c>
      <c r="AB15033" s="9">
        <v>7970013</v>
      </c>
      <c r="AC15033" s="9" t="s">
        <v>15806</v>
      </c>
      <c r="AD15033" s="9" t="s">
        <v>226</v>
      </c>
      <c r="AE15033" s="5">
        <f t="shared" si="490"/>
        <v>0</v>
      </c>
      <c r="AF15033" s="5" t="str">
        <f t="shared" si="491"/>
        <v>katC</v>
      </c>
      <c r="AG15033" s="153"/>
      <c r="AH15033" s="153"/>
      <c r="AI15033" t="s">
        <v>195</v>
      </c>
      <c r="AJ15033" t="s">
        <v>340</v>
      </c>
      <c r="AK15033" s="9" t="str">
        <f>VLOOKUP(Y15033,zdroj!D:AJ,33,0)</f>
        <v>katC</v>
      </c>
    </row>
    <row r="15034" spans="8:37" x14ac:dyDescent="0.25">
      <c r="H15034" s="8"/>
      <c r="I15034" s="8"/>
      <c r="N15034" s="23"/>
      <c r="O15034" s="24"/>
      <c r="P15034" s="19"/>
      <c r="Q15034" s="19"/>
      <c r="R15034" s="19"/>
      <c r="U15034" s="27"/>
      <c r="Y15034" s="9" t="s">
        <v>750</v>
      </c>
      <c r="Z15034" s="9" t="s">
        <v>462</v>
      </c>
      <c r="AA15034" s="9" t="s">
        <v>199</v>
      </c>
      <c r="AB15034" s="9">
        <v>7969864</v>
      </c>
      <c r="AC15034" s="9" t="s">
        <v>15807</v>
      </c>
      <c r="AD15034" s="9" t="s">
        <v>800</v>
      </c>
      <c r="AE15034" s="5">
        <f t="shared" si="490"/>
        <v>0</v>
      </c>
      <c r="AF15034" s="5" t="str">
        <f t="shared" si="491"/>
        <v>Pokryto</v>
      </c>
      <c r="AG15034" s="153"/>
      <c r="AH15034" s="153"/>
      <c r="AI15034" t="s">
        <v>201</v>
      </c>
      <c r="AJ15034" t="s">
        <v>800</v>
      </c>
      <c r="AK15034" s="9" t="str">
        <f>VLOOKUP(Y15034,zdroj!D:AJ,33,0)</f>
        <v>katC</v>
      </c>
    </row>
    <row r="15035" spans="8:37" x14ac:dyDescent="0.25">
      <c r="H15035" s="8"/>
      <c r="I15035" s="8"/>
      <c r="N15035" s="23"/>
      <c r="O15035" s="24"/>
      <c r="P15035" s="19"/>
      <c r="Q15035" s="19"/>
      <c r="R15035" s="19"/>
      <c r="U15035" s="27"/>
      <c r="Y15035" s="9" t="s">
        <v>750</v>
      </c>
      <c r="Z15035" s="9" t="s">
        <v>462</v>
      </c>
      <c r="AA15035" s="9" t="s">
        <v>199</v>
      </c>
      <c r="AB15035" s="9">
        <v>7970021</v>
      </c>
      <c r="AC15035" s="9" t="s">
        <v>15808</v>
      </c>
      <c r="AD15035" s="9" t="s">
        <v>226</v>
      </c>
      <c r="AE15035" s="5">
        <f t="shared" si="490"/>
        <v>0</v>
      </c>
      <c r="AF15035" s="5" t="str">
        <f t="shared" si="491"/>
        <v>katC</v>
      </c>
      <c r="AG15035" s="153"/>
      <c r="AH15035" s="153"/>
      <c r="AI15035" t="s">
        <v>195</v>
      </c>
      <c r="AJ15035" t="s">
        <v>340</v>
      </c>
      <c r="AK15035" s="9" t="str">
        <f>VLOOKUP(Y15035,zdroj!D:AJ,33,0)</f>
        <v>katC</v>
      </c>
    </row>
    <row r="15036" spans="8:37" x14ac:dyDescent="0.25">
      <c r="H15036" s="8"/>
      <c r="I15036" s="8"/>
      <c r="N15036" s="23"/>
      <c r="O15036" s="24"/>
      <c r="P15036" s="19"/>
      <c r="Q15036" s="19"/>
      <c r="R15036" s="19"/>
      <c r="U15036" s="27"/>
      <c r="Y15036" s="9" t="s">
        <v>750</v>
      </c>
      <c r="Z15036" s="9" t="s">
        <v>462</v>
      </c>
      <c r="AA15036" s="9" t="s">
        <v>199</v>
      </c>
      <c r="AB15036" s="9">
        <v>7970030</v>
      </c>
      <c r="AC15036" s="9" t="s">
        <v>15809</v>
      </c>
      <c r="AD15036" s="9" t="s">
        <v>226</v>
      </c>
      <c r="AE15036" s="5">
        <f t="shared" si="490"/>
        <v>0</v>
      </c>
      <c r="AF15036" s="5" t="str">
        <f t="shared" si="491"/>
        <v>katC</v>
      </c>
      <c r="AG15036" s="153"/>
      <c r="AH15036" s="153"/>
      <c r="AI15036" t="s">
        <v>195</v>
      </c>
      <c r="AJ15036" t="s">
        <v>340</v>
      </c>
      <c r="AK15036" s="9" t="str">
        <f>VLOOKUP(Y15036,zdroj!D:AJ,33,0)</f>
        <v>katC</v>
      </c>
    </row>
    <row r="15037" spans="8:37" x14ac:dyDescent="0.25">
      <c r="H15037" s="8"/>
      <c r="I15037" s="8"/>
      <c r="N15037" s="23"/>
      <c r="O15037" s="24"/>
      <c r="P15037" s="19"/>
      <c r="Q15037" s="19"/>
      <c r="R15037" s="19"/>
      <c r="U15037" s="27"/>
      <c r="Y15037" s="9" t="s">
        <v>750</v>
      </c>
      <c r="Z15037" s="9" t="s">
        <v>462</v>
      </c>
      <c r="AA15037" s="9" t="s">
        <v>199</v>
      </c>
      <c r="AB15037" s="9">
        <v>7970048</v>
      </c>
      <c r="AC15037" s="9" t="s">
        <v>15810</v>
      </c>
      <c r="AD15037" s="9" t="s">
        <v>226</v>
      </c>
      <c r="AE15037" s="5">
        <f t="shared" si="490"/>
        <v>0</v>
      </c>
      <c r="AF15037" s="5" t="str">
        <f t="shared" si="491"/>
        <v>katC</v>
      </c>
      <c r="AG15037" s="153"/>
      <c r="AH15037" s="153"/>
      <c r="AI15037" t="s">
        <v>195</v>
      </c>
      <c r="AJ15037" t="s">
        <v>340</v>
      </c>
      <c r="AK15037" s="9" t="str">
        <f>VLOOKUP(Y15037,zdroj!D:AJ,33,0)</f>
        <v>katC</v>
      </c>
    </row>
    <row r="15038" spans="8:37" x14ac:dyDescent="0.25">
      <c r="H15038" s="8"/>
      <c r="I15038" s="8"/>
      <c r="N15038" s="23"/>
      <c r="O15038" s="24"/>
      <c r="P15038" s="19"/>
      <c r="Q15038" s="19"/>
      <c r="R15038" s="19"/>
      <c r="U15038" s="27"/>
      <c r="Y15038" s="9" t="s">
        <v>750</v>
      </c>
      <c r="Z15038" s="9" t="s">
        <v>462</v>
      </c>
      <c r="AA15038" s="9" t="s">
        <v>199</v>
      </c>
      <c r="AB15038" s="9">
        <v>7970056</v>
      </c>
      <c r="AC15038" s="9" t="s">
        <v>15811</v>
      </c>
      <c r="AD15038" s="9" t="s">
        <v>226</v>
      </c>
      <c r="AE15038" s="5">
        <f t="shared" si="490"/>
        <v>0</v>
      </c>
      <c r="AF15038" s="5" t="str">
        <f t="shared" si="491"/>
        <v>katC</v>
      </c>
      <c r="AG15038" s="153"/>
      <c r="AH15038" s="153"/>
      <c r="AI15038" t="s">
        <v>195</v>
      </c>
      <c r="AJ15038" t="s">
        <v>340</v>
      </c>
      <c r="AK15038" s="9" t="str">
        <f>VLOOKUP(Y15038,zdroj!D:AJ,33,0)</f>
        <v>katC</v>
      </c>
    </row>
    <row r="15039" spans="8:37" x14ac:dyDescent="0.25">
      <c r="H15039" s="8"/>
      <c r="I15039" s="8"/>
      <c r="N15039" s="23"/>
      <c r="O15039" s="24"/>
      <c r="P15039" s="19"/>
      <c r="Q15039" s="19"/>
      <c r="R15039" s="19"/>
      <c r="U15039" s="27"/>
      <c r="Y15039" s="9" t="s">
        <v>750</v>
      </c>
      <c r="Z15039" s="9" t="s">
        <v>462</v>
      </c>
      <c r="AA15039" s="9" t="s">
        <v>199</v>
      </c>
      <c r="AB15039" s="9">
        <v>7970064</v>
      </c>
      <c r="AC15039" s="9" t="s">
        <v>15812</v>
      </c>
      <c r="AD15039" s="9" t="s">
        <v>226</v>
      </c>
      <c r="AE15039" s="5">
        <f t="shared" si="490"/>
        <v>0</v>
      </c>
      <c r="AF15039" s="5" t="str">
        <f t="shared" si="491"/>
        <v>katC</v>
      </c>
      <c r="AG15039" s="153"/>
      <c r="AH15039" s="153"/>
      <c r="AI15039" t="s">
        <v>195</v>
      </c>
      <c r="AJ15039" t="s">
        <v>340</v>
      </c>
      <c r="AK15039" s="9" t="str">
        <f>VLOOKUP(Y15039,zdroj!D:AJ,33,0)</f>
        <v>katC</v>
      </c>
    </row>
    <row r="15040" spans="8:37" x14ac:dyDescent="0.25">
      <c r="H15040" s="8"/>
      <c r="I15040" s="8"/>
      <c r="N15040" s="23"/>
      <c r="O15040" s="24"/>
      <c r="P15040" s="19"/>
      <c r="Q15040" s="19"/>
      <c r="R15040" s="19"/>
      <c r="U15040" s="27"/>
      <c r="Y15040" s="9" t="s">
        <v>750</v>
      </c>
      <c r="Z15040" s="9" t="s">
        <v>462</v>
      </c>
      <c r="AA15040" s="9" t="s">
        <v>199</v>
      </c>
      <c r="AB15040" s="9">
        <v>7970072</v>
      </c>
      <c r="AC15040" s="9" t="s">
        <v>15813</v>
      </c>
      <c r="AD15040" s="9" t="s">
        <v>226</v>
      </c>
      <c r="AE15040" s="5">
        <f t="shared" si="490"/>
        <v>0</v>
      </c>
      <c r="AF15040" s="5" t="str">
        <f t="shared" si="491"/>
        <v>katC</v>
      </c>
      <c r="AG15040" s="153"/>
      <c r="AH15040" s="153"/>
      <c r="AI15040" t="s">
        <v>195</v>
      </c>
      <c r="AJ15040" t="s">
        <v>340</v>
      </c>
      <c r="AK15040" s="9" t="str">
        <f>VLOOKUP(Y15040,zdroj!D:AJ,33,0)</f>
        <v>katC</v>
      </c>
    </row>
    <row r="15041" spans="8:37" x14ac:dyDescent="0.25">
      <c r="H15041" s="8"/>
      <c r="I15041" s="8"/>
      <c r="N15041" s="23"/>
      <c r="O15041" s="24"/>
      <c r="P15041" s="19"/>
      <c r="Q15041" s="19"/>
      <c r="R15041" s="19"/>
      <c r="U15041" s="27"/>
      <c r="Y15041" s="9" t="s">
        <v>750</v>
      </c>
      <c r="Z15041" s="9" t="s">
        <v>462</v>
      </c>
      <c r="AA15041" s="9" t="s">
        <v>199</v>
      </c>
      <c r="AB15041" s="9">
        <v>7970081</v>
      </c>
      <c r="AC15041" s="9" t="s">
        <v>15814</v>
      </c>
      <c r="AD15041" s="9" t="s">
        <v>226</v>
      </c>
      <c r="AE15041" s="5">
        <f t="shared" si="490"/>
        <v>0</v>
      </c>
      <c r="AF15041" s="5" t="str">
        <f t="shared" si="491"/>
        <v>katC</v>
      </c>
      <c r="AG15041" s="153"/>
      <c r="AH15041" s="153"/>
      <c r="AI15041" t="s">
        <v>201</v>
      </c>
      <c r="AJ15041" t="s">
        <v>340</v>
      </c>
      <c r="AK15041" s="9" t="str">
        <f>VLOOKUP(Y15041,zdroj!D:AJ,33,0)</f>
        <v>katC</v>
      </c>
    </row>
    <row r="15042" spans="8:37" x14ac:dyDescent="0.25">
      <c r="H15042" s="8"/>
      <c r="I15042" s="8"/>
      <c r="N15042" s="23"/>
      <c r="O15042" s="24"/>
      <c r="P15042" s="19"/>
      <c r="Q15042" s="19"/>
      <c r="R15042" s="19"/>
      <c r="U15042" s="27"/>
      <c r="Y15042" s="9" t="s">
        <v>750</v>
      </c>
      <c r="Z15042" s="9" t="s">
        <v>462</v>
      </c>
      <c r="AA15042" s="9" t="s">
        <v>199</v>
      </c>
      <c r="AB15042" s="9">
        <v>7970099</v>
      </c>
      <c r="AC15042" s="9" t="s">
        <v>15815</v>
      </c>
      <c r="AD15042" s="9" t="s">
        <v>800</v>
      </c>
      <c r="AE15042" s="5">
        <f t="shared" si="490"/>
        <v>0</v>
      </c>
      <c r="AF15042" s="5" t="str">
        <f t="shared" si="491"/>
        <v>Pokryto</v>
      </c>
      <c r="AG15042" s="153"/>
      <c r="AH15042" s="153"/>
      <c r="AI15042" t="s">
        <v>195</v>
      </c>
      <c r="AJ15042" t="s">
        <v>800</v>
      </c>
      <c r="AK15042" s="9" t="str">
        <f>VLOOKUP(Y15042,zdroj!D:AJ,33,0)</f>
        <v>katC</v>
      </c>
    </row>
    <row r="15043" spans="8:37" x14ac:dyDescent="0.25">
      <c r="H15043" s="8"/>
      <c r="I15043" s="8"/>
      <c r="N15043" s="23"/>
      <c r="O15043" s="24"/>
      <c r="P15043" s="19"/>
      <c r="Q15043" s="19"/>
      <c r="R15043" s="19"/>
      <c r="U15043" s="27"/>
      <c r="Y15043" s="9" t="s">
        <v>750</v>
      </c>
      <c r="Z15043" s="9" t="s">
        <v>462</v>
      </c>
      <c r="AA15043" s="9" t="s">
        <v>199</v>
      </c>
      <c r="AB15043" s="9">
        <v>7970102</v>
      </c>
      <c r="AC15043" s="9" t="s">
        <v>15816</v>
      </c>
      <c r="AD15043" s="9" t="s">
        <v>226</v>
      </c>
      <c r="AE15043" s="5">
        <f t="shared" si="490"/>
        <v>0</v>
      </c>
      <c r="AF15043" s="5" t="str">
        <f t="shared" si="491"/>
        <v>katC</v>
      </c>
      <c r="AG15043" s="153"/>
      <c r="AH15043" s="153"/>
      <c r="AI15043" t="s">
        <v>195</v>
      </c>
      <c r="AJ15043" t="s">
        <v>340</v>
      </c>
      <c r="AK15043" s="9" t="str">
        <f>VLOOKUP(Y15043,zdroj!D:AJ,33,0)</f>
        <v>katC</v>
      </c>
    </row>
    <row r="15044" spans="8:37" x14ac:dyDescent="0.25">
      <c r="H15044" s="8"/>
      <c r="I15044" s="8"/>
      <c r="N15044" s="23"/>
      <c r="O15044" s="24"/>
      <c r="P15044" s="19"/>
      <c r="Q15044" s="19"/>
      <c r="R15044" s="19"/>
      <c r="U15044" s="27"/>
      <c r="Y15044" s="9" t="s">
        <v>750</v>
      </c>
      <c r="Z15044" s="9" t="s">
        <v>462</v>
      </c>
      <c r="AA15044" s="9" t="s">
        <v>199</v>
      </c>
      <c r="AB15044" s="9">
        <v>7970111</v>
      </c>
      <c r="AC15044" s="9" t="s">
        <v>15817</v>
      </c>
      <c r="AD15044" s="9" t="s">
        <v>226</v>
      </c>
      <c r="AE15044" s="5">
        <f t="shared" si="490"/>
        <v>0</v>
      </c>
      <c r="AF15044" s="5" t="str">
        <f t="shared" si="491"/>
        <v>katC</v>
      </c>
      <c r="AG15044" s="153"/>
      <c r="AH15044" s="153"/>
      <c r="AI15044" t="s">
        <v>195</v>
      </c>
      <c r="AJ15044" t="s">
        <v>340</v>
      </c>
      <c r="AK15044" s="9" t="str">
        <f>VLOOKUP(Y15044,zdroj!D:AJ,33,0)</f>
        <v>katC</v>
      </c>
    </row>
    <row r="15045" spans="8:37" x14ac:dyDescent="0.25">
      <c r="H15045" s="8"/>
      <c r="I15045" s="8"/>
      <c r="N15045" s="23"/>
      <c r="O15045" s="24"/>
      <c r="P15045" s="19"/>
      <c r="Q15045" s="19"/>
      <c r="R15045" s="19"/>
      <c r="U15045" s="27"/>
      <c r="Y15045" s="9" t="s">
        <v>750</v>
      </c>
      <c r="Z15045" s="9" t="s">
        <v>462</v>
      </c>
      <c r="AA15045" s="9" t="s">
        <v>199</v>
      </c>
      <c r="AB15045" s="9">
        <v>7969872</v>
      </c>
      <c r="AC15045" s="9" t="s">
        <v>15818</v>
      </c>
      <c r="AD15045" s="9" t="s">
        <v>226</v>
      </c>
      <c r="AE15045" s="5">
        <f t="shared" si="490"/>
        <v>0</v>
      </c>
      <c r="AF15045" s="5" t="str">
        <f t="shared" si="491"/>
        <v>katC</v>
      </c>
      <c r="AG15045" s="153"/>
      <c r="AH15045" s="153"/>
      <c r="AI15045" t="s">
        <v>201</v>
      </c>
      <c r="AJ15045" t="s">
        <v>340</v>
      </c>
      <c r="AK15045" s="9" t="str">
        <f>VLOOKUP(Y15045,zdroj!D:AJ,33,0)</f>
        <v>katC</v>
      </c>
    </row>
    <row r="15046" spans="8:37" x14ac:dyDescent="0.25">
      <c r="H15046" s="8"/>
      <c r="I15046" s="8"/>
      <c r="N15046" s="23"/>
      <c r="O15046" s="24"/>
      <c r="P15046" s="19"/>
      <c r="Q15046" s="19"/>
      <c r="R15046" s="19"/>
      <c r="U15046" s="27"/>
      <c r="Y15046" s="9" t="s">
        <v>750</v>
      </c>
      <c r="Z15046" s="9" t="s">
        <v>462</v>
      </c>
      <c r="AA15046" s="9" t="s">
        <v>199</v>
      </c>
      <c r="AB15046" s="9">
        <v>7970129</v>
      </c>
      <c r="AC15046" s="9" t="s">
        <v>15819</v>
      </c>
      <c r="AD15046" s="9" t="s">
        <v>226</v>
      </c>
      <c r="AE15046" s="5">
        <f t="shared" si="490"/>
        <v>0</v>
      </c>
      <c r="AF15046" s="5" t="str">
        <f t="shared" si="491"/>
        <v>katC</v>
      </c>
      <c r="AG15046" s="153"/>
      <c r="AH15046" s="153"/>
      <c r="AI15046" t="s">
        <v>201</v>
      </c>
      <c r="AJ15046" t="s">
        <v>340</v>
      </c>
      <c r="AK15046" s="9" t="str">
        <f>VLOOKUP(Y15046,zdroj!D:AJ,33,0)</f>
        <v>katC</v>
      </c>
    </row>
    <row r="15047" spans="8:37" x14ac:dyDescent="0.25">
      <c r="H15047" s="8"/>
      <c r="I15047" s="8"/>
      <c r="N15047" s="23"/>
      <c r="O15047" s="24"/>
      <c r="P15047" s="19"/>
      <c r="Q15047" s="19"/>
      <c r="R15047" s="19"/>
      <c r="U15047" s="27"/>
      <c r="Y15047" s="9" t="s">
        <v>750</v>
      </c>
      <c r="Z15047" s="9" t="s">
        <v>462</v>
      </c>
      <c r="AA15047" s="9" t="s">
        <v>199</v>
      </c>
      <c r="AB15047" s="9">
        <v>7970137</v>
      </c>
      <c r="AC15047" s="9" t="s">
        <v>15820</v>
      </c>
      <c r="AD15047" s="9" t="s">
        <v>226</v>
      </c>
      <c r="AE15047" s="5">
        <f t="shared" si="490"/>
        <v>0</v>
      </c>
      <c r="AF15047" s="5" t="str">
        <f t="shared" si="491"/>
        <v>katC</v>
      </c>
      <c r="AG15047" s="153"/>
      <c r="AH15047" s="153"/>
      <c r="AI15047" t="s">
        <v>201</v>
      </c>
      <c r="AJ15047" t="s">
        <v>340</v>
      </c>
      <c r="AK15047" s="9" t="str">
        <f>VLOOKUP(Y15047,zdroj!D:AJ,33,0)</f>
        <v>katC</v>
      </c>
    </row>
    <row r="15048" spans="8:37" x14ac:dyDescent="0.25">
      <c r="H15048" s="8"/>
      <c r="I15048" s="8"/>
      <c r="N15048" s="23"/>
      <c r="O15048" s="24"/>
      <c r="P15048" s="19"/>
      <c r="Q15048" s="19"/>
      <c r="R15048" s="19"/>
      <c r="U15048" s="27"/>
      <c r="Y15048" s="9" t="s">
        <v>750</v>
      </c>
      <c r="Z15048" s="9" t="s">
        <v>462</v>
      </c>
      <c r="AA15048" s="9" t="s">
        <v>199</v>
      </c>
      <c r="AB15048" s="9">
        <v>7970145</v>
      </c>
      <c r="AC15048" s="9" t="s">
        <v>15821</v>
      </c>
      <c r="AD15048" s="9" t="s">
        <v>226</v>
      </c>
      <c r="AE15048" s="5">
        <f t="shared" si="490"/>
        <v>0</v>
      </c>
      <c r="AF15048" s="5" t="str">
        <f t="shared" si="491"/>
        <v>katC</v>
      </c>
      <c r="AG15048" s="153"/>
      <c r="AH15048" s="153"/>
      <c r="AI15048" t="s">
        <v>195</v>
      </c>
      <c r="AJ15048" t="s">
        <v>340</v>
      </c>
      <c r="AK15048" s="9" t="str">
        <f>VLOOKUP(Y15048,zdroj!D:AJ,33,0)</f>
        <v>katC</v>
      </c>
    </row>
    <row r="15049" spans="8:37" x14ac:dyDescent="0.25">
      <c r="H15049" s="8"/>
      <c r="I15049" s="8"/>
      <c r="N15049" s="23"/>
      <c r="O15049" s="24"/>
      <c r="P15049" s="19"/>
      <c r="Q15049" s="19"/>
      <c r="R15049" s="19"/>
      <c r="U15049" s="27"/>
      <c r="Y15049" s="9" t="s">
        <v>750</v>
      </c>
      <c r="Z15049" s="9" t="s">
        <v>462</v>
      </c>
      <c r="AA15049" s="9" t="s">
        <v>199</v>
      </c>
      <c r="AB15049" s="9">
        <v>7970153</v>
      </c>
      <c r="AC15049" s="9" t="s">
        <v>15822</v>
      </c>
      <c r="AD15049" s="9" t="s">
        <v>226</v>
      </c>
      <c r="AE15049" s="5">
        <f t="shared" si="490"/>
        <v>0</v>
      </c>
      <c r="AF15049" s="5" t="str">
        <f t="shared" si="491"/>
        <v>katC</v>
      </c>
      <c r="AG15049" s="153"/>
      <c r="AH15049" s="153"/>
      <c r="AI15049" t="s">
        <v>201</v>
      </c>
      <c r="AJ15049" t="s">
        <v>340</v>
      </c>
      <c r="AK15049" s="9" t="str">
        <f>VLOOKUP(Y15049,zdroj!D:AJ,33,0)</f>
        <v>katC</v>
      </c>
    </row>
    <row r="15050" spans="8:37" x14ac:dyDescent="0.25">
      <c r="H15050" s="8"/>
      <c r="I15050" s="8"/>
      <c r="N15050" s="23"/>
      <c r="O15050" s="24"/>
      <c r="P15050" s="19"/>
      <c r="Q15050" s="19"/>
      <c r="R15050" s="19"/>
      <c r="U15050" s="27"/>
      <c r="Y15050" s="9" t="s">
        <v>750</v>
      </c>
      <c r="Z15050" s="9" t="s">
        <v>462</v>
      </c>
      <c r="AA15050" s="9" t="s">
        <v>199</v>
      </c>
      <c r="AB15050" s="9">
        <v>7970161</v>
      </c>
      <c r="AC15050" s="9" t="s">
        <v>15823</v>
      </c>
      <c r="AD15050" s="9" t="s">
        <v>226</v>
      </c>
      <c r="AE15050" s="5">
        <f t="shared" ref="AE15050:AE15113" si="492">VLOOKUP(Y15050,K:T,10,0)</f>
        <v>0</v>
      </c>
      <c r="AF15050" s="5" t="str">
        <f t="shared" ref="AF15050:AF15113" si="493">IF(AE15050="A",IF(AD15050="katA","katB",AD15050),AD15050)</f>
        <v>katC</v>
      </c>
      <c r="AG15050" s="153"/>
      <c r="AH15050" s="153"/>
      <c r="AI15050" t="s">
        <v>195</v>
      </c>
      <c r="AJ15050" t="s">
        <v>340</v>
      </c>
      <c r="AK15050" s="9" t="str">
        <f>VLOOKUP(Y15050,zdroj!D:AJ,33,0)</f>
        <v>katC</v>
      </c>
    </row>
    <row r="15051" spans="8:37" x14ac:dyDescent="0.25">
      <c r="H15051" s="8"/>
      <c r="I15051" s="8"/>
      <c r="N15051" s="23"/>
      <c r="O15051" s="24"/>
      <c r="P15051" s="19"/>
      <c r="Q15051" s="19"/>
      <c r="R15051" s="19"/>
      <c r="U15051" s="27"/>
      <c r="Y15051" s="9" t="s">
        <v>750</v>
      </c>
      <c r="Z15051" s="9" t="s">
        <v>462</v>
      </c>
      <c r="AA15051" s="9" t="s">
        <v>199</v>
      </c>
      <c r="AB15051" s="9">
        <v>7970170</v>
      </c>
      <c r="AC15051" s="9" t="s">
        <v>15824</v>
      </c>
      <c r="AD15051" s="9" t="s">
        <v>800</v>
      </c>
      <c r="AE15051" s="5">
        <f t="shared" si="492"/>
        <v>0</v>
      </c>
      <c r="AF15051" s="5" t="str">
        <f t="shared" si="493"/>
        <v>Pokryto</v>
      </c>
      <c r="AG15051" s="153"/>
      <c r="AH15051" s="153"/>
      <c r="AI15051" t="s">
        <v>201</v>
      </c>
      <c r="AJ15051" t="s">
        <v>800</v>
      </c>
      <c r="AK15051" s="9" t="str">
        <f>VLOOKUP(Y15051,zdroj!D:AJ,33,0)</f>
        <v>katC</v>
      </c>
    </row>
    <row r="15052" spans="8:37" x14ac:dyDescent="0.25">
      <c r="H15052" s="8"/>
      <c r="I15052" s="8"/>
      <c r="N15052" s="23"/>
      <c r="O15052" s="24"/>
      <c r="P15052" s="19"/>
      <c r="Q15052" s="19"/>
      <c r="R15052" s="19"/>
      <c r="U15052" s="27"/>
      <c r="Y15052" s="9" t="s">
        <v>750</v>
      </c>
      <c r="Z15052" s="9" t="s">
        <v>462</v>
      </c>
      <c r="AA15052" s="9" t="s">
        <v>199</v>
      </c>
      <c r="AB15052" s="9">
        <v>7970188</v>
      </c>
      <c r="AC15052" s="9" t="s">
        <v>15825</v>
      </c>
      <c r="AD15052" s="9" t="s">
        <v>226</v>
      </c>
      <c r="AE15052" s="5">
        <f t="shared" si="492"/>
        <v>0</v>
      </c>
      <c r="AF15052" s="5" t="str">
        <f t="shared" si="493"/>
        <v>katC</v>
      </c>
      <c r="AG15052" s="153"/>
      <c r="AH15052" s="153"/>
      <c r="AI15052" t="s">
        <v>195</v>
      </c>
      <c r="AJ15052" t="s">
        <v>340</v>
      </c>
      <c r="AK15052" s="9" t="str">
        <f>VLOOKUP(Y15052,zdroj!D:AJ,33,0)</f>
        <v>katC</v>
      </c>
    </row>
    <row r="15053" spans="8:37" x14ac:dyDescent="0.25">
      <c r="H15053" s="8"/>
      <c r="I15053" s="8"/>
      <c r="N15053" s="23"/>
      <c r="O15053" s="24"/>
      <c r="P15053" s="19"/>
      <c r="Q15053" s="19"/>
      <c r="R15053" s="19"/>
      <c r="U15053" s="27"/>
      <c r="Y15053" s="9" t="s">
        <v>750</v>
      </c>
      <c r="Z15053" s="9" t="s">
        <v>462</v>
      </c>
      <c r="AA15053" s="9" t="s">
        <v>199</v>
      </c>
      <c r="AB15053" s="9">
        <v>7970196</v>
      </c>
      <c r="AC15053" s="9" t="s">
        <v>15826</v>
      </c>
      <c r="AD15053" s="9" t="s">
        <v>226</v>
      </c>
      <c r="AE15053" s="5">
        <f t="shared" si="492"/>
        <v>0</v>
      </c>
      <c r="AF15053" s="5" t="str">
        <f t="shared" si="493"/>
        <v>katC</v>
      </c>
      <c r="AG15053" s="153"/>
      <c r="AH15053" s="153"/>
      <c r="AI15053" t="s">
        <v>195</v>
      </c>
      <c r="AJ15053" t="s">
        <v>340</v>
      </c>
      <c r="AK15053" s="9" t="str">
        <f>VLOOKUP(Y15053,zdroj!D:AJ,33,0)</f>
        <v>katC</v>
      </c>
    </row>
    <row r="15054" spans="8:37" x14ac:dyDescent="0.25">
      <c r="H15054" s="8"/>
      <c r="I15054" s="8"/>
      <c r="N15054" s="23"/>
      <c r="O15054" s="24"/>
      <c r="P15054" s="19"/>
      <c r="Q15054" s="19"/>
      <c r="R15054" s="19"/>
      <c r="U15054" s="27"/>
      <c r="Y15054" s="9" t="s">
        <v>750</v>
      </c>
      <c r="Z15054" s="9" t="s">
        <v>462</v>
      </c>
      <c r="AA15054" s="9" t="s">
        <v>199</v>
      </c>
      <c r="AB15054" s="9">
        <v>7969881</v>
      </c>
      <c r="AC15054" s="9" t="s">
        <v>15827</v>
      </c>
      <c r="AD15054" s="9" t="s">
        <v>800</v>
      </c>
      <c r="AE15054" s="5">
        <f t="shared" si="492"/>
        <v>0</v>
      </c>
      <c r="AF15054" s="5" t="str">
        <f t="shared" si="493"/>
        <v>Pokryto</v>
      </c>
      <c r="AG15054" s="153"/>
      <c r="AH15054" s="153"/>
      <c r="AI15054" t="s">
        <v>201</v>
      </c>
      <c r="AJ15054" t="s">
        <v>800</v>
      </c>
      <c r="AK15054" s="9" t="str">
        <f>VLOOKUP(Y15054,zdroj!D:AJ,33,0)</f>
        <v>katC</v>
      </c>
    </row>
    <row r="15055" spans="8:37" x14ac:dyDescent="0.25">
      <c r="H15055" s="8"/>
      <c r="I15055" s="8"/>
      <c r="N15055" s="23"/>
      <c r="O15055" s="24"/>
      <c r="P15055" s="19"/>
      <c r="Q15055" s="19"/>
      <c r="R15055" s="19"/>
      <c r="U15055" s="27"/>
      <c r="Y15055" s="9" t="s">
        <v>750</v>
      </c>
      <c r="Z15055" s="9" t="s">
        <v>462</v>
      </c>
      <c r="AA15055" s="9" t="s">
        <v>199</v>
      </c>
      <c r="AB15055" s="9">
        <v>7970226</v>
      </c>
      <c r="AC15055" s="9" t="s">
        <v>15828</v>
      </c>
      <c r="AD15055" s="9" t="s">
        <v>226</v>
      </c>
      <c r="AE15055" s="5">
        <f t="shared" si="492"/>
        <v>0</v>
      </c>
      <c r="AF15055" s="5" t="str">
        <f t="shared" si="493"/>
        <v>katC</v>
      </c>
      <c r="AG15055" s="153"/>
      <c r="AH15055" s="153"/>
      <c r="AI15055" t="s">
        <v>201</v>
      </c>
      <c r="AJ15055" t="s">
        <v>340</v>
      </c>
      <c r="AK15055" s="9" t="str">
        <f>VLOOKUP(Y15055,zdroj!D:AJ,33,0)</f>
        <v>katC</v>
      </c>
    </row>
    <row r="15056" spans="8:37" x14ac:dyDescent="0.25">
      <c r="H15056" s="8"/>
      <c r="I15056" s="8"/>
      <c r="N15056" s="23"/>
      <c r="O15056" s="24"/>
      <c r="P15056" s="19"/>
      <c r="Q15056" s="19"/>
      <c r="R15056" s="19"/>
      <c r="U15056" s="27"/>
      <c r="Y15056" s="9" t="s">
        <v>750</v>
      </c>
      <c r="Z15056" s="9" t="s">
        <v>462</v>
      </c>
      <c r="AA15056" s="9" t="s">
        <v>199</v>
      </c>
      <c r="AB15056" s="9">
        <v>7970234</v>
      </c>
      <c r="AC15056" s="9" t="s">
        <v>15829</v>
      </c>
      <c r="AD15056" s="9" t="s">
        <v>226</v>
      </c>
      <c r="AE15056" s="5">
        <f t="shared" si="492"/>
        <v>0</v>
      </c>
      <c r="AF15056" s="5" t="str">
        <f t="shared" si="493"/>
        <v>katC</v>
      </c>
      <c r="AG15056" s="153"/>
      <c r="AH15056" s="153"/>
      <c r="AI15056" t="s">
        <v>229</v>
      </c>
      <c r="AJ15056" t="s">
        <v>17878</v>
      </c>
      <c r="AK15056" s="9" t="str">
        <f>VLOOKUP(Y15056,zdroj!D:AJ,33,0)</f>
        <v>katC</v>
      </c>
    </row>
    <row r="15057" spans="8:37" x14ac:dyDescent="0.25">
      <c r="H15057" s="8"/>
      <c r="I15057" s="8"/>
      <c r="N15057" s="23"/>
      <c r="O15057" s="24"/>
      <c r="P15057" s="19"/>
      <c r="Q15057" s="19"/>
      <c r="R15057" s="19"/>
      <c r="U15057" s="27"/>
      <c r="Y15057" s="9" t="s">
        <v>750</v>
      </c>
      <c r="Z15057" s="9" t="s">
        <v>462</v>
      </c>
      <c r="AA15057" s="9" t="s">
        <v>199</v>
      </c>
      <c r="AB15057" s="9">
        <v>7970242</v>
      </c>
      <c r="AC15057" s="9" t="s">
        <v>15830</v>
      </c>
      <c r="AD15057" s="9" t="s">
        <v>226</v>
      </c>
      <c r="AE15057" s="5">
        <f t="shared" si="492"/>
        <v>0</v>
      </c>
      <c r="AF15057" s="5" t="str">
        <f t="shared" si="493"/>
        <v>katC</v>
      </c>
      <c r="AG15057" s="153"/>
      <c r="AH15057" s="153"/>
      <c r="AI15057" t="s">
        <v>201</v>
      </c>
      <c r="AJ15057" t="s">
        <v>340</v>
      </c>
      <c r="AK15057" s="9" t="str">
        <f>VLOOKUP(Y15057,zdroj!D:AJ,33,0)</f>
        <v>katC</v>
      </c>
    </row>
    <row r="15058" spans="8:37" x14ac:dyDescent="0.25">
      <c r="H15058" s="8"/>
      <c r="I15058" s="8"/>
      <c r="N15058" s="23"/>
      <c r="O15058" s="24"/>
      <c r="P15058" s="19"/>
      <c r="Q15058" s="19"/>
      <c r="R15058" s="19"/>
      <c r="U15058" s="27"/>
      <c r="Y15058" s="9" t="s">
        <v>750</v>
      </c>
      <c r="Z15058" s="9" t="s">
        <v>462</v>
      </c>
      <c r="AA15058" s="9" t="s">
        <v>199</v>
      </c>
      <c r="AB15058" s="9">
        <v>7970251</v>
      </c>
      <c r="AC15058" s="9" t="s">
        <v>15831</v>
      </c>
      <c r="AD15058" s="9" t="s">
        <v>226</v>
      </c>
      <c r="AE15058" s="5">
        <f t="shared" si="492"/>
        <v>0</v>
      </c>
      <c r="AF15058" s="5" t="str">
        <f t="shared" si="493"/>
        <v>katC</v>
      </c>
      <c r="AG15058" s="153"/>
      <c r="AH15058" s="153"/>
      <c r="AI15058" t="s">
        <v>195</v>
      </c>
      <c r="AJ15058" t="s">
        <v>340</v>
      </c>
      <c r="AK15058" s="9" t="str">
        <f>VLOOKUP(Y15058,zdroj!D:AJ,33,0)</f>
        <v>katC</v>
      </c>
    </row>
    <row r="15059" spans="8:37" x14ac:dyDescent="0.25">
      <c r="H15059" s="8"/>
      <c r="I15059" s="8"/>
      <c r="N15059" s="23"/>
      <c r="O15059" s="24"/>
      <c r="P15059" s="19"/>
      <c r="Q15059" s="19"/>
      <c r="R15059" s="19"/>
      <c r="U15059" s="27"/>
      <c r="Y15059" s="9" t="s">
        <v>750</v>
      </c>
      <c r="Z15059" s="9" t="s">
        <v>462</v>
      </c>
      <c r="AA15059" s="9" t="s">
        <v>199</v>
      </c>
      <c r="AB15059" s="9">
        <v>7970269</v>
      </c>
      <c r="AC15059" s="9" t="s">
        <v>15832</v>
      </c>
      <c r="AD15059" s="9" t="s">
        <v>226</v>
      </c>
      <c r="AE15059" s="5">
        <f t="shared" si="492"/>
        <v>0</v>
      </c>
      <c r="AF15059" s="5" t="str">
        <f t="shared" si="493"/>
        <v>katC</v>
      </c>
      <c r="AG15059" s="153"/>
      <c r="AH15059" s="153"/>
      <c r="AI15059" t="s">
        <v>195</v>
      </c>
      <c r="AJ15059" t="s">
        <v>340</v>
      </c>
      <c r="AK15059" s="9" t="str">
        <f>VLOOKUP(Y15059,zdroj!D:AJ,33,0)</f>
        <v>katC</v>
      </c>
    </row>
    <row r="15060" spans="8:37" x14ac:dyDescent="0.25">
      <c r="H15060" s="8"/>
      <c r="I15060" s="8"/>
      <c r="N15060" s="23"/>
      <c r="O15060" s="24"/>
      <c r="P15060" s="19"/>
      <c r="Q15060" s="19"/>
      <c r="R15060" s="19"/>
      <c r="U15060" s="27"/>
      <c r="Y15060" s="9" t="s">
        <v>750</v>
      </c>
      <c r="Z15060" s="9" t="s">
        <v>462</v>
      </c>
      <c r="AA15060" s="9" t="s">
        <v>199</v>
      </c>
      <c r="AB15060" s="9">
        <v>7970277</v>
      </c>
      <c r="AC15060" s="9" t="s">
        <v>15833</v>
      </c>
      <c r="AD15060" s="9" t="s">
        <v>226</v>
      </c>
      <c r="AE15060" s="5">
        <f t="shared" si="492"/>
        <v>0</v>
      </c>
      <c r="AF15060" s="5" t="str">
        <f t="shared" si="493"/>
        <v>katC</v>
      </c>
      <c r="AG15060" s="153"/>
      <c r="AH15060" s="153"/>
      <c r="AI15060" t="s">
        <v>195</v>
      </c>
      <c r="AJ15060" t="s">
        <v>340</v>
      </c>
      <c r="AK15060" s="9" t="str">
        <f>VLOOKUP(Y15060,zdroj!D:AJ,33,0)</f>
        <v>katC</v>
      </c>
    </row>
    <row r="15061" spans="8:37" x14ac:dyDescent="0.25">
      <c r="H15061" s="8"/>
      <c r="I15061" s="8"/>
      <c r="N15061" s="23"/>
      <c r="O15061" s="24"/>
      <c r="P15061" s="19"/>
      <c r="Q15061" s="19"/>
      <c r="R15061" s="19"/>
      <c r="U15061" s="27"/>
      <c r="Y15061" s="9" t="s">
        <v>750</v>
      </c>
      <c r="Z15061" s="9" t="s">
        <v>462</v>
      </c>
      <c r="AA15061" s="9" t="s">
        <v>199</v>
      </c>
      <c r="AB15061" s="9">
        <v>7969899</v>
      </c>
      <c r="AC15061" s="9" t="s">
        <v>15834</v>
      </c>
      <c r="AD15061" s="9" t="s">
        <v>800</v>
      </c>
      <c r="AE15061" s="5">
        <f t="shared" si="492"/>
        <v>0</v>
      </c>
      <c r="AF15061" s="5" t="str">
        <f t="shared" si="493"/>
        <v>Pokryto</v>
      </c>
      <c r="AG15061" s="153"/>
      <c r="AH15061" s="153"/>
      <c r="AI15061" t="s">
        <v>201</v>
      </c>
      <c r="AJ15061" t="s">
        <v>800</v>
      </c>
      <c r="AK15061" s="9" t="str">
        <f>VLOOKUP(Y15061,zdroj!D:AJ,33,0)</f>
        <v>katC</v>
      </c>
    </row>
    <row r="15062" spans="8:37" x14ac:dyDescent="0.25">
      <c r="H15062" s="8"/>
      <c r="I15062" s="8"/>
      <c r="N15062" s="23"/>
      <c r="O15062" s="24"/>
      <c r="P15062" s="19"/>
      <c r="Q15062" s="19"/>
      <c r="R15062" s="19"/>
      <c r="U15062" s="27"/>
      <c r="Y15062" s="9" t="s">
        <v>750</v>
      </c>
      <c r="Z15062" s="9" t="s">
        <v>462</v>
      </c>
      <c r="AA15062" s="9" t="s">
        <v>199</v>
      </c>
      <c r="AB15062" s="9">
        <v>7970285</v>
      </c>
      <c r="AC15062" s="9" t="s">
        <v>15835</v>
      </c>
      <c r="AD15062" s="9" t="s">
        <v>800</v>
      </c>
      <c r="AE15062" s="5">
        <f t="shared" si="492"/>
        <v>0</v>
      </c>
      <c r="AF15062" s="5" t="str">
        <f t="shared" si="493"/>
        <v>Pokryto</v>
      </c>
      <c r="AG15062" s="153"/>
      <c r="AH15062" s="153"/>
      <c r="AI15062" t="s">
        <v>201</v>
      </c>
      <c r="AJ15062" t="s">
        <v>800</v>
      </c>
      <c r="AK15062" s="9" t="str">
        <f>VLOOKUP(Y15062,zdroj!D:AJ,33,0)</f>
        <v>katC</v>
      </c>
    </row>
    <row r="15063" spans="8:37" x14ac:dyDescent="0.25">
      <c r="H15063" s="8"/>
      <c r="I15063" s="8"/>
      <c r="N15063" s="23"/>
      <c r="O15063" s="24"/>
      <c r="P15063" s="19"/>
      <c r="Q15063" s="19"/>
      <c r="R15063" s="19"/>
      <c r="U15063" s="27"/>
      <c r="Y15063" s="9" t="s">
        <v>750</v>
      </c>
      <c r="Z15063" s="9" t="s">
        <v>462</v>
      </c>
      <c r="AA15063" s="9" t="s">
        <v>199</v>
      </c>
      <c r="AB15063" s="9">
        <v>26238934</v>
      </c>
      <c r="AC15063" s="9" t="s">
        <v>15836</v>
      </c>
      <c r="AD15063" s="9" t="s">
        <v>226</v>
      </c>
      <c r="AE15063" s="5">
        <f t="shared" si="492"/>
        <v>0</v>
      </c>
      <c r="AF15063" s="5" t="str">
        <f t="shared" si="493"/>
        <v>katC</v>
      </c>
      <c r="AG15063" s="153"/>
      <c r="AH15063" s="153"/>
      <c r="AI15063" t="s">
        <v>195</v>
      </c>
      <c r="AJ15063" t="s">
        <v>340</v>
      </c>
      <c r="AK15063" s="9" t="str">
        <f>VLOOKUP(Y15063,zdroj!D:AJ,33,0)</f>
        <v>katC</v>
      </c>
    </row>
    <row r="15064" spans="8:37" x14ac:dyDescent="0.25">
      <c r="H15064" s="8"/>
      <c r="I15064" s="8"/>
      <c r="N15064" s="23"/>
      <c r="O15064" s="24"/>
      <c r="P15064" s="19"/>
      <c r="Q15064" s="19"/>
      <c r="R15064" s="19"/>
      <c r="U15064" s="27"/>
      <c r="Y15064" s="9" t="s">
        <v>750</v>
      </c>
      <c r="Z15064" s="9" t="s">
        <v>462</v>
      </c>
      <c r="AA15064" s="9" t="s">
        <v>199</v>
      </c>
      <c r="AB15064" s="9">
        <v>26726408</v>
      </c>
      <c r="AC15064" s="9" t="s">
        <v>15837</v>
      </c>
      <c r="AD15064" s="9" t="s">
        <v>226</v>
      </c>
      <c r="AE15064" s="5">
        <f t="shared" si="492"/>
        <v>0</v>
      </c>
      <c r="AF15064" s="5" t="str">
        <f t="shared" si="493"/>
        <v>katC</v>
      </c>
      <c r="AG15064" s="153"/>
      <c r="AH15064" s="153"/>
      <c r="AI15064" t="s">
        <v>195</v>
      </c>
      <c r="AJ15064" t="s">
        <v>340</v>
      </c>
      <c r="AK15064" s="9" t="str">
        <f>VLOOKUP(Y15064,zdroj!D:AJ,33,0)</f>
        <v>katC</v>
      </c>
    </row>
    <row r="15065" spans="8:37" x14ac:dyDescent="0.25">
      <c r="H15065" s="8"/>
      <c r="I15065" s="8"/>
      <c r="N15065" s="23"/>
      <c r="O15065" s="24"/>
      <c r="P15065" s="19"/>
      <c r="Q15065" s="19"/>
      <c r="R15065" s="19"/>
      <c r="U15065" s="27"/>
      <c r="Y15065" s="9" t="s">
        <v>750</v>
      </c>
      <c r="Z15065" s="9" t="s">
        <v>462</v>
      </c>
      <c r="AA15065" s="9" t="s">
        <v>199</v>
      </c>
      <c r="AB15065" s="9">
        <v>27326241</v>
      </c>
      <c r="AC15065" s="9" t="s">
        <v>15838</v>
      </c>
      <c r="AD15065" s="9" t="s">
        <v>226</v>
      </c>
      <c r="AE15065" s="5">
        <f t="shared" si="492"/>
        <v>0</v>
      </c>
      <c r="AF15065" s="5" t="str">
        <f t="shared" si="493"/>
        <v>katC</v>
      </c>
      <c r="AG15065" s="153"/>
      <c r="AH15065" s="153"/>
      <c r="AI15065" t="s">
        <v>195</v>
      </c>
      <c r="AJ15065" t="s">
        <v>340</v>
      </c>
      <c r="AK15065" s="9" t="str">
        <f>VLOOKUP(Y15065,zdroj!D:AJ,33,0)</f>
        <v>katC</v>
      </c>
    </row>
    <row r="15066" spans="8:37" x14ac:dyDescent="0.25">
      <c r="H15066" s="8"/>
      <c r="I15066" s="8"/>
      <c r="N15066" s="23"/>
      <c r="O15066" s="24"/>
      <c r="P15066" s="19"/>
      <c r="Q15066" s="19"/>
      <c r="R15066" s="19"/>
      <c r="U15066" s="27"/>
      <c r="Y15066" s="9" t="s">
        <v>750</v>
      </c>
      <c r="Z15066" s="9" t="s">
        <v>462</v>
      </c>
      <c r="AA15066" s="9" t="s">
        <v>199</v>
      </c>
      <c r="AB15066" s="9">
        <v>7970200</v>
      </c>
      <c r="AC15066" s="9" t="s">
        <v>15839</v>
      </c>
      <c r="AD15066" s="9" t="s">
        <v>226</v>
      </c>
      <c r="AE15066" s="5">
        <f t="shared" si="492"/>
        <v>0</v>
      </c>
      <c r="AF15066" s="5" t="str">
        <f t="shared" si="493"/>
        <v>katC</v>
      </c>
      <c r="AG15066" s="153"/>
      <c r="AH15066" s="153"/>
      <c r="AI15066" t="s">
        <v>195</v>
      </c>
      <c r="AJ15066" t="s">
        <v>340</v>
      </c>
      <c r="AK15066" s="9" t="str">
        <f>VLOOKUP(Y15066,zdroj!D:AJ,33,0)</f>
        <v>katC</v>
      </c>
    </row>
    <row r="15067" spans="8:37" x14ac:dyDescent="0.25">
      <c r="H15067" s="8"/>
      <c r="I15067" s="8"/>
      <c r="N15067" s="23"/>
      <c r="O15067" s="24"/>
      <c r="P15067" s="19"/>
      <c r="Q15067" s="19"/>
      <c r="R15067" s="19"/>
      <c r="U15067" s="27"/>
      <c r="Y15067" s="9" t="s">
        <v>750</v>
      </c>
      <c r="Z15067" s="9" t="s">
        <v>462</v>
      </c>
      <c r="AA15067" s="9" t="s">
        <v>199</v>
      </c>
      <c r="AB15067" s="9">
        <v>41731981</v>
      </c>
      <c r="AC15067" s="9" t="s">
        <v>15840</v>
      </c>
      <c r="AD15067" s="9" t="s">
        <v>226</v>
      </c>
      <c r="AE15067" s="5">
        <f t="shared" si="492"/>
        <v>0</v>
      </c>
      <c r="AF15067" s="5" t="str">
        <f t="shared" si="493"/>
        <v>katC</v>
      </c>
      <c r="AG15067" s="153"/>
      <c r="AH15067" s="153"/>
      <c r="AI15067" t="s">
        <v>195</v>
      </c>
      <c r="AJ15067" t="s">
        <v>340</v>
      </c>
      <c r="AK15067" s="9" t="str">
        <f>VLOOKUP(Y15067,zdroj!D:AJ,33,0)</f>
        <v>katC</v>
      </c>
    </row>
    <row r="15068" spans="8:37" x14ac:dyDescent="0.25">
      <c r="H15068" s="8"/>
      <c r="I15068" s="8"/>
      <c r="N15068" s="23"/>
      <c r="O15068" s="24"/>
      <c r="P15068" s="19"/>
      <c r="Q15068" s="19"/>
      <c r="R15068" s="19"/>
      <c r="U15068" s="27"/>
      <c r="Y15068" s="9" t="s">
        <v>750</v>
      </c>
      <c r="Z15068" s="9" t="s">
        <v>462</v>
      </c>
      <c r="AA15068" s="9" t="s">
        <v>199</v>
      </c>
      <c r="AB15068" s="9">
        <v>7969911</v>
      </c>
      <c r="AC15068" s="9" t="s">
        <v>15841</v>
      </c>
      <c r="AD15068" s="9" t="s">
        <v>226</v>
      </c>
      <c r="AE15068" s="5">
        <f t="shared" si="492"/>
        <v>0</v>
      </c>
      <c r="AF15068" s="5" t="str">
        <f t="shared" si="493"/>
        <v>katC</v>
      </c>
      <c r="AG15068" s="153"/>
      <c r="AH15068" s="153"/>
      <c r="AI15068" t="s">
        <v>201</v>
      </c>
      <c r="AJ15068" t="s">
        <v>340</v>
      </c>
      <c r="AK15068" s="9" t="str">
        <f>VLOOKUP(Y15068,zdroj!D:AJ,33,0)</f>
        <v>katC</v>
      </c>
    </row>
    <row r="15069" spans="8:37" x14ac:dyDescent="0.25">
      <c r="H15069" s="8"/>
      <c r="I15069" s="8"/>
      <c r="N15069" s="23"/>
      <c r="O15069" s="24"/>
      <c r="P15069" s="19"/>
      <c r="Q15069" s="19"/>
      <c r="R15069" s="19"/>
      <c r="U15069" s="27"/>
      <c r="Y15069" s="9" t="s">
        <v>750</v>
      </c>
      <c r="Z15069" s="9" t="s">
        <v>462</v>
      </c>
      <c r="AA15069" s="9" t="s">
        <v>199</v>
      </c>
      <c r="AB15069" s="9">
        <v>7969929</v>
      </c>
      <c r="AC15069" s="9" t="s">
        <v>15842</v>
      </c>
      <c r="AD15069" s="9" t="s">
        <v>226</v>
      </c>
      <c r="AE15069" s="5">
        <f t="shared" si="492"/>
        <v>0</v>
      </c>
      <c r="AF15069" s="5" t="str">
        <f t="shared" si="493"/>
        <v>katC</v>
      </c>
      <c r="AG15069" s="153"/>
      <c r="AH15069" s="153"/>
      <c r="AI15069" t="s">
        <v>201</v>
      </c>
      <c r="AJ15069" t="s">
        <v>340</v>
      </c>
      <c r="AK15069" s="9" t="str">
        <f>VLOOKUP(Y15069,zdroj!D:AJ,33,0)</f>
        <v>katC</v>
      </c>
    </row>
    <row r="15070" spans="8:37" x14ac:dyDescent="0.25">
      <c r="H15070" s="8"/>
      <c r="I15070" s="8"/>
      <c r="N15070" s="23"/>
      <c r="O15070" s="24"/>
      <c r="P15070" s="19"/>
      <c r="Q15070" s="19"/>
      <c r="R15070" s="19"/>
      <c r="U15070" s="27"/>
      <c r="Y15070" s="9" t="s">
        <v>750</v>
      </c>
      <c r="Z15070" s="9" t="s">
        <v>462</v>
      </c>
      <c r="AA15070" s="9" t="s">
        <v>199</v>
      </c>
      <c r="AB15070" s="9">
        <v>7969937</v>
      </c>
      <c r="AC15070" s="9" t="s">
        <v>15843</v>
      </c>
      <c r="AD15070" s="9" t="s">
        <v>226</v>
      </c>
      <c r="AE15070" s="5">
        <f t="shared" si="492"/>
        <v>0</v>
      </c>
      <c r="AF15070" s="5" t="str">
        <f t="shared" si="493"/>
        <v>katC</v>
      </c>
      <c r="AG15070" s="153"/>
      <c r="AH15070" s="153"/>
      <c r="AI15070" t="s">
        <v>195</v>
      </c>
      <c r="AJ15070" t="s">
        <v>340</v>
      </c>
      <c r="AK15070" s="9" t="str">
        <f>VLOOKUP(Y15070,zdroj!D:AJ,33,0)</f>
        <v>katC</v>
      </c>
    </row>
    <row r="15071" spans="8:37" x14ac:dyDescent="0.25">
      <c r="H15071" s="8"/>
      <c r="I15071" s="8"/>
      <c r="N15071" s="23"/>
      <c r="O15071" s="24"/>
      <c r="P15071" s="19"/>
      <c r="Q15071" s="19"/>
      <c r="R15071" s="19"/>
      <c r="U15071" s="27"/>
      <c r="Y15071" s="9" t="s">
        <v>750</v>
      </c>
      <c r="Z15071" s="9" t="s">
        <v>462</v>
      </c>
      <c r="AA15071" s="9" t="s">
        <v>199</v>
      </c>
      <c r="AB15071" s="9">
        <v>7969848</v>
      </c>
      <c r="AC15071" s="9" t="s">
        <v>15844</v>
      </c>
      <c r="AD15071" s="9" t="s">
        <v>800</v>
      </c>
      <c r="AE15071" s="5">
        <f t="shared" si="492"/>
        <v>0</v>
      </c>
      <c r="AF15071" s="5" t="str">
        <f t="shared" si="493"/>
        <v>Pokryto</v>
      </c>
      <c r="AG15071" s="153"/>
      <c r="AH15071" s="153"/>
      <c r="AI15071" t="s">
        <v>201</v>
      </c>
      <c r="AJ15071" t="s">
        <v>800</v>
      </c>
      <c r="AK15071" s="9" t="str">
        <f>VLOOKUP(Y15071,zdroj!D:AJ,33,0)</f>
        <v>katC</v>
      </c>
    </row>
    <row r="15072" spans="8:37" x14ac:dyDescent="0.25">
      <c r="H15072" s="8"/>
      <c r="I15072" s="8"/>
      <c r="N15072" s="23"/>
      <c r="O15072" s="24"/>
      <c r="P15072" s="19"/>
      <c r="Q15072" s="19"/>
      <c r="R15072" s="19"/>
      <c r="U15072" s="27"/>
      <c r="Y15072" s="9" t="s">
        <v>750</v>
      </c>
      <c r="Z15072" s="9" t="s">
        <v>462</v>
      </c>
      <c r="AA15072" s="9" t="s">
        <v>199</v>
      </c>
      <c r="AB15072" s="9">
        <v>18179029</v>
      </c>
      <c r="AC15072" s="9" t="s">
        <v>15845</v>
      </c>
      <c r="AD15072" s="9" t="s">
        <v>800</v>
      </c>
      <c r="AE15072" s="5">
        <f t="shared" si="492"/>
        <v>0</v>
      </c>
      <c r="AF15072" s="5" t="str">
        <f t="shared" si="493"/>
        <v>Pokryto</v>
      </c>
      <c r="AG15072" s="153"/>
      <c r="AH15072" s="153"/>
      <c r="AI15072" t="s">
        <v>201</v>
      </c>
      <c r="AJ15072" t="s">
        <v>800</v>
      </c>
      <c r="AK15072" s="9" t="str">
        <f>VLOOKUP(Y15072,zdroj!D:AJ,33,0)</f>
        <v>katC</v>
      </c>
    </row>
    <row r="15073" spans="8:37" x14ac:dyDescent="0.25">
      <c r="H15073" s="8"/>
      <c r="I15073" s="8"/>
      <c r="N15073" s="23"/>
      <c r="O15073" s="24"/>
      <c r="P15073" s="19"/>
      <c r="Q15073" s="19"/>
      <c r="R15073" s="19"/>
      <c r="U15073" s="27"/>
      <c r="Y15073" s="9" t="s">
        <v>750</v>
      </c>
      <c r="Z15073" s="9" t="s">
        <v>462</v>
      </c>
      <c r="AA15073" s="9" t="s">
        <v>199</v>
      </c>
      <c r="AB15073" s="9">
        <v>25129058</v>
      </c>
      <c r="AC15073" s="9" t="s">
        <v>15846</v>
      </c>
      <c r="AD15073" s="9" t="s">
        <v>226</v>
      </c>
      <c r="AE15073" s="5">
        <f t="shared" si="492"/>
        <v>0</v>
      </c>
      <c r="AF15073" s="5" t="str">
        <f t="shared" si="493"/>
        <v>katC</v>
      </c>
      <c r="AG15073" s="153"/>
      <c r="AH15073" s="153"/>
      <c r="AI15073" t="s">
        <v>17879</v>
      </c>
      <c r="AJ15073" t="s">
        <v>17878</v>
      </c>
      <c r="AK15073" s="9" t="str">
        <f>VLOOKUP(Y15073,zdroj!D:AJ,33,0)</f>
        <v>katC</v>
      </c>
    </row>
    <row r="15074" spans="8:37" x14ac:dyDescent="0.25">
      <c r="H15074" s="8"/>
      <c r="I15074" s="8"/>
      <c r="N15074" s="23"/>
      <c r="O15074" s="24"/>
      <c r="P15074" s="19"/>
      <c r="Q15074" s="19"/>
      <c r="R15074" s="19"/>
      <c r="U15074" s="27"/>
      <c r="Y15074" s="9" t="s">
        <v>750</v>
      </c>
      <c r="Z15074" s="9" t="s">
        <v>462</v>
      </c>
      <c r="AA15074" s="9" t="s">
        <v>199</v>
      </c>
      <c r="AB15074" s="9">
        <v>27994767</v>
      </c>
      <c r="AC15074" s="9" t="s">
        <v>15847</v>
      </c>
      <c r="AD15074" s="9" t="s">
        <v>226</v>
      </c>
      <c r="AE15074" s="5">
        <f t="shared" si="492"/>
        <v>0</v>
      </c>
      <c r="AF15074" s="5" t="str">
        <f t="shared" si="493"/>
        <v>katC</v>
      </c>
      <c r="AG15074" s="153"/>
      <c r="AH15074" s="153"/>
      <c r="AI15074" t="s">
        <v>229</v>
      </c>
      <c r="AJ15074" t="s">
        <v>17878</v>
      </c>
      <c r="AK15074" s="9" t="str">
        <f>VLOOKUP(Y15074,zdroj!D:AJ,33,0)</f>
        <v>katC</v>
      </c>
    </row>
    <row r="15075" spans="8:37" x14ac:dyDescent="0.25">
      <c r="H15075" s="8"/>
      <c r="I15075" s="8"/>
      <c r="N15075" s="23"/>
      <c r="O15075" s="24"/>
      <c r="P15075" s="19"/>
      <c r="Q15075" s="19"/>
      <c r="R15075" s="19"/>
      <c r="U15075" s="27"/>
      <c r="Y15075" s="9" t="s">
        <v>750</v>
      </c>
      <c r="Z15075" s="9" t="s">
        <v>462</v>
      </c>
      <c r="AA15075" s="9" t="s">
        <v>199</v>
      </c>
      <c r="AB15075" s="9">
        <v>28368321</v>
      </c>
      <c r="AC15075" s="9" t="s">
        <v>15848</v>
      </c>
      <c r="AD15075" s="9" t="s">
        <v>226</v>
      </c>
      <c r="AE15075" s="5">
        <f t="shared" si="492"/>
        <v>0</v>
      </c>
      <c r="AF15075" s="5" t="str">
        <f t="shared" si="493"/>
        <v>katC</v>
      </c>
      <c r="AG15075" s="153"/>
      <c r="AH15075" s="153"/>
      <c r="AI15075" t="s">
        <v>201</v>
      </c>
      <c r="AJ15075" t="s">
        <v>340</v>
      </c>
      <c r="AK15075" s="9" t="str">
        <f>VLOOKUP(Y15075,zdroj!D:AJ,33,0)</f>
        <v>katC</v>
      </c>
    </row>
    <row r="15076" spans="8:37" x14ac:dyDescent="0.25">
      <c r="H15076" s="8"/>
      <c r="I15076" s="8"/>
      <c r="N15076" s="23"/>
      <c r="O15076" s="24"/>
      <c r="P15076" s="19"/>
      <c r="Q15076" s="19"/>
      <c r="R15076" s="19"/>
      <c r="U15076" s="27"/>
      <c r="Y15076" s="9" t="s">
        <v>750</v>
      </c>
      <c r="Z15076" s="9" t="s">
        <v>462</v>
      </c>
      <c r="AA15076" s="9" t="s">
        <v>199</v>
      </c>
      <c r="AB15076" s="9">
        <v>40488799</v>
      </c>
      <c r="AC15076" s="9" t="s">
        <v>15849</v>
      </c>
      <c r="AD15076" s="9" t="s">
        <v>226</v>
      </c>
      <c r="AE15076" s="5">
        <f t="shared" si="492"/>
        <v>0</v>
      </c>
      <c r="AF15076" s="5" t="str">
        <f t="shared" si="493"/>
        <v>katC</v>
      </c>
      <c r="AG15076" s="153"/>
      <c r="AH15076" s="153"/>
      <c r="AI15076" t="s">
        <v>201</v>
      </c>
      <c r="AJ15076" t="s">
        <v>340</v>
      </c>
      <c r="AK15076" s="9" t="str">
        <f>VLOOKUP(Y15076,zdroj!D:AJ,33,0)</f>
        <v>katC</v>
      </c>
    </row>
    <row r="15077" spans="8:37" x14ac:dyDescent="0.25">
      <c r="H15077" s="8"/>
      <c r="I15077" s="8"/>
      <c r="N15077" s="23"/>
      <c r="O15077" s="24"/>
      <c r="P15077" s="19"/>
      <c r="Q15077" s="19"/>
      <c r="R15077" s="19"/>
      <c r="U15077" s="27"/>
      <c r="Y15077" s="9" t="s">
        <v>750</v>
      </c>
      <c r="Z15077" s="9" t="s">
        <v>462</v>
      </c>
      <c r="AA15077" s="9" t="s">
        <v>199</v>
      </c>
      <c r="AB15077" s="9">
        <v>75033879</v>
      </c>
      <c r="AC15077" s="9" t="s">
        <v>15850</v>
      </c>
      <c r="AD15077" s="9" t="s">
        <v>226</v>
      </c>
      <c r="AE15077" s="5">
        <f t="shared" si="492"/>
        <v>0</v>
      </c>
      <c r="AF15077" s="5" t="str">
        <f t="shared" si="493"/>
        <v>katC</v>
      </c>
      <c r="AG15077" s="153"/>
      <c r="AH15077" s="153"/>
      <c r="AI15077" t="s">
        <v>201</v>
      </c>
      <c r="AJ15077" t="s">
        <v>340</v>
      </c>
      <c r="AK15077" s="9" t="str">
        <f>VLOOKUP(Y15077,zdroj!D:AJ,33,0)</f>
        <v>katC</v>
      </c>
    </row>
    <row r="15078" spans="8:37" x14ac:dyDescent="0.25">
      <c r="H15078" s="8"/>
      <c r="I15078" s="8"/>
      <c r="N15078" s="23"/>
      <c r="O15078" s="24"/>
      <c r="P15078" s="19"/>
      <c r="Q15078" s="19"/>
      <c r="R15078" s="19"/>
      <c r="U15078" s="27"/>
      <c r="Y15078" s="9" t="s">
        <v>750</v>
      </c>
      <c r="Z15078" s="9" t="s">
        <v>462</v>
      </c>
      <c r="AA15078" s="9" t="s">
        <v>199</v>
      </c>
      <c r="AB15078" s="9">
        <v>75223350</v>
      </c>
      <c r="AC15078" s="9" t="s">
        <v>15851</v>
      </c>
      <c r="AD15078" s="9" t="s">
        <v>800</v>
      </c>
      <c r="AE15078" s="5">
        <f t="shared" si="492"/>
        <v>0</v>
      </c>
      <c r="AF15078" s="5" t="str">
        <f t="shared" si="493"/>
        <v>Pokryto</v>
      </c>
      <c r="AG15078" s="153"/>
      <c r="AH15078" s="153"/>
      <c r="AI15078" t="s">
        <v>201</v>
      </c>
      <c r="AJ15078" t="s">
        <v>800</v>
      </c>
      <c r="AK15078" s="9" t="str">
        <f>VLOOKUP(Y15078,zdroj!D:AJ,33,0)</f>
        <v>katC</v>
      </c>
    </row>
    <row r="15079" spans="8:37" x14ac:dyDescent="0.25">
      <c r="H15079" s="8"/>
      <c r="I15079" s="8"/>
      <c r="N15079" s="23"/>
      <c r="O15079" s="24"/>
      <c r="P15079" s="19"/>
      <c r="Q15079" s="19"/>
      <c r="R15079" s="19"/>
      <c r="U15079" s="27"/>
      <c r="Y15079" s="9" t="s">
        <v>750</v>
      </c>
      <c r="Z15079" s="9" t="s">
        <v>462</v>
      </c>
      <c r="AA15079" s="9" t="s">
        <v>199</v>
      </c>
      <c r="AB15079" s="9">
        <v>78871042</v>
      </c>
      <c r="AC15079" s="9" t="s">
        <v>15852</v>
      </c>
      <c r="AD15079" s="9" t="s">
        <v>800</v>
      </c>
      <c r="AE15079" s="5">
        <f t="shared" si="492"/>
        <v>0</v>
      </c>
      <c r="AF15079" s="5" t="str">
        <f t="shared" si="493"/>
        <v>Pokryto</v>
      </c>
      <c r="AG15079" s="153"/>
      <c r="AH15079" s="153"/>
      <c r="AI15079" t="s">
        <v>201</v>
      </c>
      <c r="AJ15079" t="s">
        <v>800</v>
      </c>
      <c r="AK15079" s="9" t="str">
        <f>VLOOKUP(Y15079,zdroj!D:AJ,33,0)</f>
        <v>katC</v>
      </c>
    </row>
    <row r="15080" spans="8:37" x14ac:dyDescent="0.25">
      <c r="H15080" s="8"/>
      <c r="I15080" s="8"/>
      <c r="N15080" s="23"/>
      <c r="O15080" s="24"/>
      <c r="P15080" s="19"/>
      <c r="Q15080" s="19"/>
      <c r="R15080" s="19"/>
      <c r="U15080" s="27"/>
      <c r="Y15080" s="9" t="s">
        <v>750</v>
      </c>
      <c r="Z15080" s="9" t="s">
        <v>462</v>
      </c>
      <c r="AA15080" s="9" t="s">
        <v>199</v>
      </c>
      <c r="AB15080" s="9">
        <v>81909373</v>
      </c>
      <c r="AC15080" s="9" t="s">
        <v>15853</v>
      </c>
      <c r="AD15080" s="9" t="s">
        <v>226</v>
      </c>
      <c r="AE15080" s="5">
        <f t="shared" si="492"/>
        <v>0</v>
      </c>
      <c r="AF15080" s="5" t="str">
        <f t="shared" si="493"/>
        <v>katC</v>
      </c>
      <c r="AG15080" s="153"/>
      <c r="AH15080" s="153"/>
      <c r="AI15080" t="s">
        <v>201</v>
      </c>
      <c r="AJ15080" t="s">
        <v>340</v>
      </c>
      <c r="AK15080" s="9" t="str">
        <f>VLOOKUP(Y15080,zdroj!D:AJ,33,0)</f>
        <v>katC</v>
      </c>
    </row>
    <row r="15081" spans="8:37" x14ac:dyDescent="0.25">
      <c r="H15081" s="8"/>
      <c r="I15081" s="8"/>
      <c r="N15081" s="23"/>
      <c r="O15081" s="24"/>
      <c r="P15081" s="19"/>
      <c r="Q15081" s="19"/>
      <c r="R15081" s="19"/>
      <c r="U15081" s="27"/>
      <c r="Y15081" s="9" t="s">
        <v>750</v>
      </c>
      <c r="Z15081" s="9" t="s">
        <v>462</v>
      </c>
      <c r="AA15081" s="9" t="s">
        <v>199</v>
      </c>
      <c r="AB15081" s="9">
        <v>82322317</v>
      </c>
      <c r="AC15081" s="9" t="s">
        <v>15854</v>
      </c>
      <c r="AD15081" s="9" t="s">
        <v>226</v>
      </c>
      <c r="AE15081" s="5">
        <f t="shared" si="492"/>
        <v>0</v>
      </c>
      <c r="AF15081" s="5" t="str">
        <f t="shared" si="493"/>
        <v>katC</v>
      </c>
      <c r="AG15081" s="153"/>
      <c r="AH15081" s="153"/>
      <c r="AI15081" t="s">
        <v>201</v>
      </c>
      <c r="AJ15081" t="s">
        <v>340</v>
      </c>
      <c r="AK15081" s="9" t="str">
        <f>VLOOKUP(Y15081,zdroj!D:AJ,33,0)</f>
        <v>katC</v>
      </c>
    </row>
    <row r="15082" spans="8:37" x14ac:dyDescent="0.25">
      <c r="H15082" s="8"/>
      <c r="I15082" s="8"/>
      <c r="N15082" s="23"/>
      <c r="O15082" s="24"/>
      <c r="P15082" s="19"/>
      <c r="Q15082" s="19"/>
      <c r="R15082" s="19"/>
      <c r="U15082" s="27"/>
      <c r="Y15082" s="9" t="s">
        <v>750</v>
      </c>
      <c r="Z15082" s="9" t="s">
        <v>462</v>
      </c>
      <c r="AA15082" s="9" t="s">
        <v>199</v>
      </c>
      <c r="AB15082" s="9">
        <v>82937818</v>
      </c>
      <c r="AC15082" s="9" t="s">
        <v>15855</v>
      </c>
      <c r="AD15082" s="9" t="s">
        <v>226</v>
      </c>
      <c r="AE15082" s="5">
        <f t="shared" si="492"/>
        <v>0</v>
      </c>
      <c r="AF15082" s="5" t="str">
        <f t="shared" si="493"/>
        <v>katC</v>
      </c>
      <c r="AG15082" s="153"/>
      <c r="AH15082" s="153"/>
      <c r="AI15082" t="s">
        <v>229</v>
      </c>
      <c r="AJ15082" t="s">
        <v>17878</v>
      </c>
      <c r="AK15082" s="9" t="str">
        <f>VLOOKUP(Y15082,zdroj!D:AJ,33,0)</f>
        <v>katC</v>
      </c>
    </row>
    <row r="15083" spans="8:37" x14ac:dyDescent="0.25">
      <c r="H15083" s="8"/>
      <c r="I15083" s="8"/>
      <c r="N15083" s="23"/>
      <c r="O15083" s="24"/>
      <c r="P15083" s="19"/>
      <c r="Q15083" s="19"/>
      <c r="R15083" s="19"/>
      <c r="U15083" s="27"/>
      <c r="Y15083" s="9" t="s">
        <v>750</v>
      </c>
      <c r="Z15083" s="9" t="s">
        <v>462</v>
      </c>
      <c r="AA15083" s="9" t="s">
        <v>199</v>
      </c>
      <c r="AB15083" s="9">
        <v>25058967</v>
      </c>
      <c r="AC15083" s="9" t="s">
        <v>15856</v>
      </c>
      <c r="AD15083" s="9" t="s">
        <v>800</v>
      </c>
      <c r="AE15083" s="5">
        <f t="shared" si="492"/>
        <v>0</v>
      </c>
      <c r="AF15083" s="5" t="str">
        <f t="shared" si="493"/>
        <v>Pokryto</v>
      </c>
      <c r="AG15083" s="153"/>
      <c r="AH15083" s="153"/>
      <c r="AI15083" t="s">
        <v>201</v>
      </c>
      <c r="AJ15083" t="s">
        <v>800</v>
      </c>
      <c r="AK15083" s="9" t="str">
        <f>VLOOKUP(Y15083,zdroj!D:AJ,33,0)</f>
        <v>katC</v>
      </c>
    </row>
    <row r="15084" spans="8:37" x14ac:dyDescent="0.25">
      <c r="H15084" s="8"/>
      <c r="I15084" s="8"/>
      <c r="N15084" s="23"/>
      <c r="O15084" s="24"/>
      <c r="P15084" s="19"/>
      <c r="Q15084" s="19"/>
      <c r="R15084" s="19"/>
      <c r="U15084" s="27"/>
      <c r="Y15084" s="9" t="s">
        <v>750</v>
      </c>
      <c r="Z15084" s="9" t="s">
        <v>462</v>
      </c>
      <c r="AA15084" s="9" t="s">
        <v>199</v>
      </c>
      <c r="AB15084" s="9">
        <v>7969571</v>
      </c>
      <c r="AC15084" s="9" t="s">
        <v>15857</v>
      </c>
      <c r="AD15084" s="9" t="s">
        <v>226</v>
      </c>
      <c r="AE15084" s="5">
        <f t="shared" si="492"/>
        <v>0</v>
      </c>
      <c r="AF15084" s="5" t="str">
        <f t="shared" si="493"/>
        <v>katC</v>
      </c>
      <c r="AG15084" s="153"/>
      <c r="AH15084" s="153"/>
      <c r="AI15084" t="s">
        <v>201</v>
      </c>
      <c r="AJ15084" t="s">
        <v>340</v>
      </c>
      <c r="AK15084" s="9" t="str">
        <f>VLOOKUP(Y15084,zdroj!D:AJ,33,0)</f>
        <v>katC</v>
      </c>
    </row>
    <row r="15085" spans="8:37" x14ac:dyDescent="0.25">
      <c r="H15085" s="8"/>
      <c r="I15085" s="8"/>
      <c r="N15085" s="23"/>
      <c r="O15085" s="24"/>
      <c r="P15085" s="19"/>
      <c r="Q15085" s="19"/>
      <c r="R15085" s="19"/>
      <c r="U15085" s="27"/>
      <c r="Y15085" s="9" t="s">
        <v>750</v>
      </c>
      <c r="Z15085" s="9" t="s">
        <v>462</v>
      </c>
      <c r="AA15085" s="9" t="s">
        <v>199</v>
      </c>
      <c r="AB15085" s="9">
        <v>7969589</v>
      </c>
      <c r="AC15085" s="9" t="s">
        <v>15858</v>
      </c>
      <c r="AD15085" s="9" t="s">
        <v>800</v>
      </c>
      <c r="AE15085" s="5">
        <f t="shared" si="492"/>
        <v>0</v>
      </c>
      <c r="AF15085" s="5" t="str">
        <f t="shared" si="493"/>
        <v>Pokryto</v>
      </c>
      <c r="AG15085" s="153"/>
      <c r="AH15085" s="153"/>
      <c r="AI15085" t="s">
        <v>201</v>
      </c>
      <c r="AJ15085" t="s">
        <v>800</v>
      </c>
      <c r="AK15085" s="9" t="str">
        <f>VLOOKUP(Y15085,zdroj!D:AJ,33,0)</f>
        <v>katC</v>
      </c>
    </row>
    <row r="15086" spans="8:37" x14ac:dyDescent="0.25">
      <c r="H15086" s="8"/>
      <c r="I15086" s="8"/>
      <c r="N15086" s="23"/>
      <c r="O15086" s="24"/>
      <c r="P15086" s="19"/>
      <c r="Q15086" s="19"/>
      <c r="R15086" s="19"/>
      <c r="U15086" s="27"/>
      <c r="Y15086" s="9" t="s">
        <v>750</v>
      </c>
      <c r="Z15086" s="9" t="s">
        <v>462</v>
      </c>
      <c r="AA15086" s="9" t="s">
        <v>199</v>
      </c>
      <c r="AB15086" s="9">
        <v>7969597</v>
      </c>
      <c r="AC15086" s="9" t="s">
        <v>15859</v>
      </c>
      <c r="AD15086" s="9" t="s">
        <v>800</v>
      </c>
      <c r="AE15086" s="5">
        <f t="shared" si="492"/>
        <v>0</v>
      </c>
      <c r="AF15086" s="5" t="str">
        <f t="shared" si="493"/>
        <v>Pokryto</v>
      </c>
      <c r="AG15086" s="153"/>
      <c r="AH15086" s="153"/>
      <c r="AI15086" t="s">
        <v>201</v>
      </c>
      <c r="AJ15086" t="s">
        <v>800</v>
      </c>
      <c r="AK15086" s="9" t="str">
        <f>VLOOKUP(Y15086,zdroj!D:AJ,33,0)</f>
        <v>katC</v>
      </c>
    </row>
    <row r="15087" spans="8:37" x14ac:dyDescent="0.25">
      <c r="H15087" s="8"/>
      <c r="I15087" s="8"/>
      <c r="N15087" s="23"/>
      <c r="O15087" s="24"/>
      <c r="P15087" s="19"/>
      <c r="Q15087" s="19"/>
      <c r="R15087" s="19"/>
      <c r="U15087" s="27"/>
      <c r="Y15087" s="9" t="s">
        <v>750</v>
      </c>
      <c r="Z15087" s="9" t="s">
        <v>462</v>
      </c>
      <c r="AA15087" s="9" t="s">
        <v>199</v>
      </c>
      <c r="AB15087" s="9">
        <v>7969601</v>
      </c>
      <c r="AC15087" s="9" t="s">
        <v>15860</v>
      </c>
      <c r="AD15087" s="9" t="s">
        <v>800</v>
      </c>
      <c r="AE15087" s="5">
        <f t="shared" si="492"/>
        <v>0</v>
      </c>
      <c r="AF15087" s="5" t="str">
        <f t="shared" si="493"/>
        <v>Pokryto</v>
      </c>
      <c r="AG15087" s="153"/>
      <c r="AH15087" s="153"/>
      <c r="AI15087" t="s">
        <v>201</v>
      </c>
      <c r="AJ15087" t="s">
        <v>800</v>
      </c>
      <c r="AK15087" s="9" t="str">
        <f>VLOOKUP(Y15087,zdroj!D:AJ,33,0)</f>
        <v>katC</v>
      </c>
    </row>
    <row r="15088" spans="8:37" x14ac:dyDescent="0.25">
      <c r="H15088" s="8"/>
      <c r="I15088" s="8"/>
      <c r="N15088" s="23"/>
      <c r="O15088" s="24"/>
      <c r="P15088" s="19"/>
      <c r="Q15088" s="19"/>
      <c r="R15088" s="19"/>
      <c r="U15088" s="27"/>
      <c r="Y15088" s="9" t="s">
        <v>750</v>
      </c>
      <c r="Z15088" s="9" t="s">
        <v>462</v>
      </c>
      <c r="AA15088" s="9" t="s">
        <v>199</v>
      </c>
      <c r="AB15088" s="9">
        <v>7969619</v>
      </c>
      <c r="AC15088" s="9" t="s">
        <v>15861</v>
      </c>
      <c r="AD15088" s="9" t="s">
        <v>800</v>
      </c>
      <c r="AE15088" s="5">
        <f t="shared" si="492"/>
        <v>0</v>
      </c>
      <c r="AF15088" s="5" t="str">
        <f t="shared" si="493"/>
        <v>Pokryto</v>
      </c>
      <c r="AG15088" s="153"/>
      <c r="AH15088" s="153"/>
      <c r="AI15088" t="s">
        <v>201</v>
      </c>
      <c r="AJ15088" t="s">
        <v>800</v>
      </c>
      <c r="AK15088" s="9" t="str">
        <f>VLOOKUP(Y15088,zdroj!D:AJ,33,0)</f>
        <v>katC</v>
      </c>
    </row>
    <row r="15089" spans="8:37" x14ac:dyDescent="0.25">
      <c r="H15089" s="8"/>
      <c r="I15089" s="8"/>
      <c r="N15089" s="23"/>
      <c r="O15089" s="24"/>
      <c r="P15089" s="19"/>
      <c r="Q15089" s="19"/>
      <c r="R15089" s="19"/>
      <c r="U15089" s="27"/>
      <c r="Y15089" s="9" t="s">
        <v>750</v>
      </c>
      <c r="Z15089" s="9" t="s">
        <v>462</v>
      </c>
      <c r="AA15089" s="9" t="s">
        <v>199</v>
      </c>
      <c r="AB15089" s="9">
        <v>7969627</v>
      </c>
      <c r="AC15089" s="9" t="s">
        <v>15862</v>
      </c>
      <c r="AD15089" s="9" t="s">
        <v>800</v>
      </c>
      <c r="AE15089" s="5">
        <f t="shared" si="492"/>
        <v>0</v>
      </c>
      <c r="AF15089" s="5" t="str">
        <f t="shared" si="493"/>
        <v>Pokryto</v>
      </c>
      <c r="AG15089" s="153"/>
      <c r="AH15089" s="153"/>
      <c r="AI15089" t="s">
        <v>201</v>
      </c>
      <c r="AJ15089" t="s">
        <v>800</v>
      </c>
      <c r="AK15089" s="9" t="str">
        <f>VLOOKUP(Y15089,zdroj!D:AJ,33,0)</f>
        <v>katC</v>
      </c>
    </row>
    <row r="15090" spans="8:37" x14ac:dyDescent="0.25">
      <c r="H15090" s="8"/>
      <c r="I15090" s="8"/>
      <c r="N15090" s="23"/>
      <c r="O15090" s="24"/>
      <c r="P15090" s="19"/>
      <c r="Q15090" s="19"/>
      <c r="R15090" s="19"/>
      <c r="U15090" s="27"/>
      <c r="Y15090" s="9" t="s">
        <v>750</v>
      </c>
      <c r="Z15090" s="9" t="s">
        <v>462</v>
      </c>
      <c r="AA15090" s="9" t="s">
        <v>199</v>
      </c>
      <c r="AB15090" s="9">
        <v>7969635</v>
      </c>
      <c r="AC15090" s="9" t="s">
        <v>15863</v>
      </c>
      <c r="AD15090" s="9" t="s">
        <v>800</v>
      </c>
      <c r="AE15090" s="5">
        <f t="shared" si="492"/>
        <v>0</v>
      </c>
      <c r="AF15090" s="5" t="str">
        <f t="shared" si="493"/>
        <v>Pokryto</v>
      </c>
      <c r="AG15090" s="153"/>
      <c r="AH15090" s="153"/>
      <c r="AI15090" t="s">
        <v>201</v>
      </c>
      <c r="AJ15090" t="s">
        <v>800</v>
      </c>
      <c r="AK15090" s="9" t="str">
        <f>VLOOKUP(Y15090,zdroj!D:AJ,33,0)</f>
        <v>katC</v>
      </c>
    </row>
    <row r="15091" spans="8:37" x14ac:dyDescent="0.25">
      <c r="H15091" s="8"/>
      <c r="I15091" s="8"/>
      <c r="N15091" s="23"/>
      <c r="O15091" s="24"/>
      <c r="P15091" s="19"/>
      <c r="Q15091" s="19"/>
      <c r="R15091" s="19"/>
      <c r="U15091" s="27"/>
      <c r="Y15091" s="9" t="s">
        <v>750</v>
      </c>
      <c r="Z15091" s="9" t="s">
        <v>462</v>
      </c>
      <c r="AA15091" s="9" t="s">
        <v>199</v>
      </c>
      <c r="AB15091" s="9">
        <v>7969643</v>
      </c>
      <c r="AC15091" s="9" t="s">
        <v>15864</v>
      </c>
      <c r="AD15091" s="9" t="s">
        <v>226</v>
      </c>
      <c r="AE15091" s="5">
        <f t="shared" si="492"/>
        <v>0</v>
      </c>
      <c r="AF15091" s="5" t="str">
        <f t="shared" si="493"/>
        <v>katC</v>
      </c>
      <c r="AG15091" s="153"/>
      <c r="AH15091" s="153"/>
      <c r="AI15091" t="s">
        <v>201</v>
      </c>
      <c r="AJ15091" t="s">
        <v>340</v>
      </c>
      <c r="AK15091" s="9" t="str">
        <f>VLOOKUP(Y15091,zdroj!D:AJ,33,0)</f>
        <v>katC</v>
      </c>
    </row>
    <row r="15092" spans="8:37" x14ac:dyDescent="0.25">
      <c r="H15092" s="8"/>
      <c r="I15092" s="8"/>
      <c r="N15092" s="23"/>
      <c r="O15092" s="24"/>
      <c r="P15092" s="19"/>
      <c r="Q15092" s="19"/>
      <c r="R15092" s="19"/>
      <c r="U15092" s="27"/>
      <c r="Y15092" s="9" t="s">
        <v>750</v>
      </c>
      <c r="Z15092" s="9" t="s">
        <v>462</v>
      </c>
      <c r="AA15092" s="9" t="s">
        <v>199</v>
      </c>
      <c r="AB15092" s="9">
        <v>7969651</v>
      </c>
      <c r="AC15092" s="9" t="s">
        <v>15865</v>
      </c>
      <c r="AD15092" s="9" t="s">
        <v>226</v>
      </c>
      <c r="AE15092" s="5">
        <f t="shared" si="492"/>
        <v>0</v>
      </c>
      <c r="AF15092" s="5" t="str">
        <f t="shared" si="493"/>
        <v>katC</v>
      </c>
      <c r="AG15092" s="153"/>
      <c r="AH15092" s="153"/>
      <c r="AI15092" t="s">
        <v>201</v>
      </c>
      <c r="AJ15092" t="s">
        <v>340</v>
      </c>
      <c r="AK15092" s="9" t="str">
        <f>VLOOKUP(Y15092,zdroj!D:AJ,33,0)</f>
        <v>katC</v>
      </c>
    </row>
    <row r="15093" spans="8:37" x14ac:dyDescent="0.25">
      <c r="H15093" s="8"/>
      <c r="I15093" s="8"/>
      <c r="N15093" s="23"/>
      <c r="O15093" s="24"/>
      <c r="P15093" s="19"/>
      <c r="Q15093" s="19"/>
      <c r="R15093" s="19"/>
      <c r="U15093" s="27"/>
      <c r="Y15093" s="9" t="s">
        <v>750</v>
      </c>
      <c r="Z15093" s="9" t="s">
        <v>462</v>
      </c>
      <c r="AA15093" s="9" t="s">
        <v>199</v>
      </c>
      <c r="AB15093" s="9">
        <v>7969520</v>
      </c>
      <c r="AC15093" s="9" t="s">
        <v>15866</v>
      </c>
      <c r="AD15093" s="9" t="s">
        <v>800</v>
      </c>
      <c r="AE15093" s="5">
        <f t="shared" si="492"/>
        <v>0</v>
      </c>
      <c r="AF15093" s="5" t="str">
        <f t="shared" si="493"/>
        <v>Pokryto</v>
      </c>
      <c r="AG15093" s="153"/>
      <c r="AH15093" s="153"/>
      <c r="AI15093" t="s">
        <v>201</v>
      </c>
      <c r="AJ15093" t="s">
        <v>800</v>
      </c>
      <c r="AK15093" s="9" t="str">
        <f>VLOOKUP(Y15093,zdroj!D:AJ,33,0)</f>
        <v>katC</v>
      </c>
    </row>
    <row r="15094" spans="8:37" x14ac:dyDescent="0.25">
      <c r="H15094" s="8"/>
      <c r="I15094" s="8"/>
      <c r="N15094" s="23"/>
      <c r="O15094" s="24"/>
      <c r="P15094" s="19"/>
      <c r="Q15094" s="19"/>
      <c r="R15094" s="19"/>
      <c r="U15094" s="27"/>
      <c r="Y15094" s="9" t="s">
        <v>750</v>
      </c>
      <c r="Z15094" s="9" t="s">
        <v>462</v>
      </c>
      <c r="AA15094" s="9" t="s">
        <v>199</v>
      </c>
      <c r="AB15094" s="9">
        <v>7969660</v>
      </c>
      <c r="AC15094" s="9" t="s">
        <v>15867</v>
      </c>
      <c r="AD15094" s="9" t="s">
        <v>800</v>
      </c>
      <c r="AE15094" s="5">
        <f t="shared" si="492"/>
        <v>0</v>
      </c>
      <c r="AF15094" s="5" t="str">
        <f t="shared" si="493"/>
        <v>Pokryto</v>
      </c>
      <c r="AG15094" s="153"/>
      <c r="AH15094" s="153"/>
      <c r="AI15094" t="s">
        <v>201</v>
      </c>
      <c r="AJ15094" t="s">
        <v>800</v>
      </c>
      <c r="AK15094" s="9" t="str">
        <f>VLOOKUP(Y15094,zdroj!D:AJ,33,0)</f>
        <v>katC</v>
      </c>
    </row>
    <row r="15095" spans="8:37" x14ac:dyDescent="0.25">
      <c r="H15095" s="8"/>
      <c r="I15095" s="8"/>
      <c r="N15095" s="23"/>
      <c r="O15095" s="24"/>
      <c r="P15095" s="19"/>
      <c r="Q15095" s="19"/>
      <c r="R15095" s="19"/>
      <c r="U15095" s="27"/>
      <c r="Y15095" s="9" t="s">
        <v>750</v>
      </c>
      <c r="Z15095" s="9" t="s">
        <v>462</v>
      </c>
      <c r="AA15095" s="9" t="s">
        <v>199</v>
      </c>
      <c r="AB15095" s="9">
        <v>7969678</v>
      </c>
      <c r="AC15095" s="9" t="s">
        <v>15868</v>
      </c>
      <c r="AD15095" s="9" t="s">
        <v>800</v>
      </c>
      <c r="AE15095" s="5">
        <f t="shared" si="492"/>
        <v>0</v>
      </c>
      <c r="AF15095" s="5" t="str">
        <f t="shared" si="493"/>
        <v>Pokryto</v>
      </c>
      <c r="AG15095" s="153"/>
      <c r="AH15095" s="153"/>
      <c r="AI15095" t="s">
        <v>201</v>
      </c>
      <c r="AJ15095" t="s">
        <v>800</v>
      </c>
      <c r="AK15095" s="9" t="str">
        <f>VLOOKUP(Y15095,zdroj!D:AJ,33,0)</f>
        <v>katC</v>
      </c>
    </row>
    <row r="15096" spans="8:37" x14ac:dyDescent="0.25">
      <c r="H15096" s="8"/>
      <c r="I15096" s="8"/>
      <c r="N15096" s="23"/>
      <c r="O15096" s="24"/>
      <c r="P15096" s="19"/>
      <c r="Q15096" s="19"/>
      <c r="R15096" s="19"/>
      <c r="U15096" s="27"/>
      <c r="Y15096" s="9" t="s">
        <v>750</v>
      </c>
      <c r="Z15096" s="9" t="s">
        <v>462</v>
      </c>
      <c r="AA15096" s="9" t="s">
        <v>199</v>
      </c>
      <c r="AB15096" s="9">
        <v>7969686</v>
      </c>
      <c r="AC15096" s="9" t="s">
        <v>15869</v>
      </c>
      <c r="AD15096" s="9" t="s">
        <v>226</v>
      </c>
      <c r="AE15096" s="5">
        <f t="shared" si="492"/>
        <v>0</v>
      </c>
      <c r="AF15096" s="5" t="str">
        <f t="shared" si="493"/>
        <v>katC</v>
      </c>
      <c r="AG15096" s="153"/>
      <c r="AH15096" s="153"/>
      <c r="AI15096" t="s">
        <v>201</v>
      </c>
      <c r="AJ15096" t="s">
        <v>340</v>
      </c>
      <c r="AK15096" s="9" t="str">
        <f>VLOOKUP(Y15096,zdroj!D:AJ,33,0)</f>
        <v>katC</v>
      </c>
    </row>
    <row r="15097" spans="8:37" x14ac:dyDescent="0.25">
      <c r="H15097" s="8"/>
      <c r="I15097" s="8"/>
      <c r="N15097" s="23"/>
      <c r="O15097" s="24"/>
      <c r="P15097" s="19"/>
      <c r="Q15097" s="19"/>
      <c r="R15097" s="19"/>
      <c r="U15097" s="27"/>
      <c r="Y15097" s="9" t="s">
        <v>750</v>
      </c>
      <c r="Z15097" s="9" t="s">
        <v>462</v>
      </c>
      <c r="AA15097" s="9" t="s">
        <v>199</v>
      </c>
      <c r="AB15097" s="9">
        <v>7969694</v>
      </c>
      <c r="AC15097" s="9" t="s">
        <v>15870</v>
      </c>
      <c r="AD15097" s="9" t="s">
        <v>800</v>
      </c>
      <c r="AE15097" s="5">
        <f t="shared" si="492"/>
        <v>0</v>
      </c>
      <c r="AF15097" s="5" t="str">
        <f t="shared" si="493"/>
        <v>Pokryto</v>
      </c>
      <c r="AG15097" s="153"/>
      <c r="AH15097" s="153"/>
      <c r="AI15097" t="s">
        <v>201</v>
      </c>
      <c r="AJ15097" t="s">
        <v>800</v>
      </c>
      <c r="AK15097" s="9" t="str">
        <f>VLOOKUP(Y15097,zdroj!D:AJ,33,0)</f>
        <v>katC</v>
      </c>
    </row>
    <row r="15098" spans="8:37" x14ac:dyDescent="0.25">
      <c r="H15098" s="8"/>
      <c r="I15098" s="8"/>
      <c r="N15098" s="23"/>
      <c r="O15098" s="24"/>
      <c r="P15098" s="19"/>
      <c r="Q15098" s="19"/>
      <c r="R15098" s="19"/>
      <c r="U15098" s="27"/>
      <c r="Y15098" s="9" t="s">
        <v>750</v>
      </c>
      <c r="Z15098" s="9" t="s">
        <v>462</v>
      </c>
      <c r="AA15098" s="9" t="s">
        <v>199</v>
      </c>
      <c r="AB15098" s="9">
        <v>7969538</v>
      </c>
      <c r="AC15098" s="9" t="s">
        <v>15871</v>
      </c>
      <c r="AD15098" s="9" t="s">
        <v>226</v>
      </c>
      <c r="AE15098" s="5">
        <f t="shared" si="492"/>
        <v>0</v>
      </c>
      <c r="AF15098" s="5" t="str">
        <f t="shared" si="493"/>
        <v>katC</v>
      </c>
      <c r="AG15098" s="153"/>
      <c r="AH15098" s="153"/>
      <c r="AI15098" t="s">
        <v>201</v>
      </c>
      <c r="AJ15098" t="s">
        <v>340</v>
      </c>
      <c r="AK15098" s="9" t="str">
        <f>VLOOKUP(Y15098,zdroj!D:AJ,33,0)</f>
        <v>katC</v>
      </c>
    </row>
    <row r="15099" spans="8:37" x14ac:dyDescent="0.25">
      <c r="H15099" s="8"/>
      <c r="I15099" s="8"/>
      <c r="N15099" s="23"/>
      <c r="O15099" s="24"/>
      <c r="P15099" s="19"/>
      <c r="Q15099" s="19"/>
      <c r="R15099" s="19"/>
      <c r="U15099" s="27"/>
      <c r="Y15099" s="9" t="s">
        <v>750</v>
      </c>
      <c r="Z15099" s="9" t="s">
        <v>462</v>
      </c>
      <c r="AA15099" s="9" t="s">
        <v>199</v>
      </c>
      <c r="AB15099" s="9">
        <v>7969708</v>
      </c>
      <c r="AC15099" s="9" t="s">
        <v>15872</v>
      </c>
      <c r="AD15099" s="9" t="s">
        <v>800</v>
      </c>
      <c r="AE15099" s="5">
        <f t="shared" si="492"/>
        <v>0</v>
      </c>
      <c r="AF15099" s="5" t="str">
        <f t="shared" si="493"/>
        <v>Pokryto</v>
      </c>
      <c r="AG15099" s="153"/>
      <c r="AH15099" s="153"/>
      <c r="AI15099" t="s">
        <v>201</v>
      </c>
      <c r="AJ15099" t="s">
        <v>800</v>
      </c>
      <c r="AK15099" s="9" t="str">
        <f>VLOOKUP(Y15099,zdroj!D:AJ,33,0)</f>
        <v>katC</v>
      </c>
    </row>
    <row r="15100" spans="8:37" x14ac:dyDescent="0.25">
      <c r="H15100" s="8"/>
      <c r="I15100" s="8"/>
      <c r="N15100" s="23"/>
      <c r="O15100" s="24"/>
      <c r="P15100" s="19"/>
      <c r="Q15100" s="19"/>
      <c r="R15100" s="19"/>
      <c r="U15100" s="27"/>
      <c r="Y15100" s="9" t="s">
        <v>750</v>
      </c>
      <c r="Z15100" s="9" t="s">
        <v>462</v>
      </c>
      <c r="AA15100" s="9" t="s">
        <v>199</v>
      </c>
      <c r="AB15100" s="9">
        <v>7969716</v>
      </c>
      <c r="AC15100" s="9" t="s">
        <v>15873</v>
      </c>
      <c r="AD15100" s="9" t="s">
        <v>800</v>
      </c>
      <c r="AE15100" s="5">
        <f t="shared" si="492"/>
        <v>0</v>
      </c>
      <c r="AF15100" s="5" t="str">
        <f t="shared" si="493"/>
        <v>Pokryto</v>
      </c>
      <c r="AG15100" s="153"/>
      <c r="AH15100" s="153"/>
      <c r="AI15100" t="s">
        <v>201</v>
      </c>
      <c r="AJ15100" t="s">
        <v>800</v>
      </c>
      <c r="AK15100" s="9" t="str">
        <f>VLOOKUP(Y15100,zdroj!D:AJ,33,0)</f>
        <v>katC</v>
      </c>
    </row>
    <row r="15101" spans="8:37" x14ac:dyDescent="0.25">
      <c r="H15101" s="8"/>
      <c r="I15101" s="8"/>
      <c r="N15101" s="23"/>
      <c r="O15101" s="24"/>
      <c r="P15101" s="19"/>
      <c r="Q15101" s="19"/>
      <c r="R15101" s="19"/>
      <c r="U15101" s="27"/>
      <c r="Y15101" s="9" t="s">
        <v>750</v>
      </c>
      <c r="Z15101" s="9" t="s">
        <v>462</v>
      </c>
      <c r="AA15101" s="9" t="s">
        <v>199</v>
      </c>
      <c r="AB15101" s="9">
        <v>7969724</v>
      </c>
      <c r="AC15101" s="9" t="s">
        <v>15874</v>
      </c>
      <c r="AD15101" s="9" t="s">
        <v>800</v>
      </c>
      <c r="AE15101" s="5">
        <f t="shared" si="492"/>
        <v>0</v>
      </c>
      <c r="AF15101" s="5" t="str">
        <f t="shared" si="493"/>
        <v>Pokryto</v>
      </c>
      <c r="AG15101" s="153"/>
      <c r="AH15101" s="153"/>
      <c r="AI15101" t="s">
        <v>201</v>
      </c>
      <c r="AJ15101" t="s">
        <v>800</v>
      </c>
      <c r="AK15101" s="9" t="str">
        <f>VLOOKUP(Y15101,zdroj!D:AJ,33,0)</f>
        <v>katC</v>
      </c>
    </row>
    <row r="15102" spans="8:37" x14ac:dyDescent="0.25">
      <c r="H15102" s="8"/>
      <c r="I15102" s="8"/>
      <c r="N15102" s="23"/>
      <c r="O15102" s="24"/>
      <c r="P15102" s="19"/>
      <c r="Q15102" s="19"/>
      <c r="R15102" s="19"/>
      <c r="U15102" s="27"/>
      <c r="Y15102" s="9" t="s">
        <v>750</v>
      </c>
      <c r="Z15102" s="9" t="s">
        <v>462</v>
      </c>
      <c r="AA15102" s="9" t="s">
        <v>199</v>
      </c>
      <c r="AB15102" s="9">
        <v>7969732</v>
      </c>
      <c r="AC15102" s="9" t="s">
        <v>15875</v>
      </c>
      <c r="AD15102" s="9" t="s">
        <v>226</v>
      </c>
      <c r="AE15102" s="5">
        <f t="shared" si="492"/>
        <v>0</v>
      </c>
      <c r="AF15102" s="5" t="str">
        <f t="shared" si="493"/>
        <v>katC</v>
      </c>
      <c r="AG15102" s="153"/>
      <c r="AH15102" s="153"/>
      <c r="AI15102" t="s">
        <v>201</v>
      </c>
      <c r="AJ15102" t="s">
        <v>340</v>
      </c>
      <c r="AK15102" s="9" t="str">
        <f>VLOOKUP(Y15102,zdroj!D:AJ,33,0)</f>
        <v>katC</v>
      </c>
    </row>
    <row r="15103" spans="8:37" x14ac:dyDescent="0.25">
      <c r="H15103" s="8"/>
      <c r="I15103" s="8"/>
      <c r="N15103" s="23"/>
      <c r="O15103" s="24"/>
      <c r="P15103" s="19"/>
      <c r="Q15103" s="19"/>
      <c r="R15103" s="19"/>
      <c r="U15103" s="27"/>
      <c r="Y15103" s="9" t="s">
        <v>750</v>
      </c>
      <c r="Z15103" s="9" t="s">
        <v>462</v>
      </c>
      <c r="AA15103" s="9" t="s">
        <v>199</v>
      </c>
      <c r="AB15103" s="9">
        <v>7969546</v>
      </c>
      <c r="AC15103" s="9" t="s">
        <v>15876</v>
      </c>
      <c r="AD15103" s="9" t="s">
        <v>800</v>
      </c>
      <c r="AE15103" s="5">
        <f t="shared" si="492"/>
        <v>0</v>
      </c>
      <c r="AF15103" s="5" t="str">
        <f t="shared" si="493"/>
        <v>Pokryto</v>
      </c>
      <c r="AG15103" s="153"/>
      <c r="AH15103" s="153"/>
      <c r="AI15103" t="s">
        <v>201</v>
      </c>
      <c r="AJ15103" t="s">
        <v>800</v>
      </c>
      <c r="AK15103" s="9" t="str">
        <f>VLOOKUP(Y15103,zdroj!D:AJ,33,0)</f>
        <v>katC</v>
      </c>
    </row>
    <row r="15104" spans="8:37" x14ac:dyDescent="0.25">
      <c r="H15104" s="8"/>
      <c r="I15104" s="8"/>
      <c r="N15104" s="23"/>
      <c r="O15104" s="24"/>
      <c r="P15104" s="19"/>
      <c r="Q15104" s="19"/>
      <c r="R15104" s="19"/>
      <c r="U15104" s="27"/>
      <c r="Y15104" s="9" t="s">
        <v>750</v>
      </c>
      <c r="Z15104" s="9" t="s">
        <v>462</v>
      </c>
      <c r="AA15104" s="9" t="s">
        <v>199</v>
      </c>
      <c r="AB15104" s="9">
        <v>7969741</v>
      </c>
      <c r="AC15104" s="9" t="s">
        <v>15877</v>
      </c>
      <c r="AD15104" s="9" t="s">
        <v>800</v>
      </c>
      <c r="AE15104" s="5">
        <f t="shared" si="492"/>
        <v>0</v>
      </c>
      <c r="AF15104" s="5" t="str">
        <f t="shared" si="493"/>
        <v>Pokryto</v>
      </c>
      <c r="AG15104" s="153"/>
      <c r="AH15104" s="153"/>
      <c r="AI15104" t="s">
        <v>201</v>
      </c>
      <c r="AJ15104" t="s">
        <v>800</v>
      </c>
      <c r="AK15104" s="9" t="str">
        <f>VLOOKUP(Y15104,zdroj!D:AJ,33,0)</f>
        <v>katC</v>
      </c>
    </row>
    <row r="15105" spans="8:37" x14ac:dyDescent="0.25">
      <c r="H15105" s="8"/>
      <c r="I15105" s="8"/>
      <c r="N15105" s="23"/>
      <c r="O15105" s="24"/>
      <c r="P15105" s="19"/>
      <c r="Q15105" s="19"/>
      <c r="R15105" s="19"/>
      <c r="U15105" s="27"/>
      <c r="Y15105" s="9" t="s">
        <v>750</v>
      </c>
      <c r="Z15105" s="9" t="s">
        <v>462</v>
      </c>
      <c r="AA15105" s="9" t="s">
        <v>199</v>
      </c>
      <c r="AB15105" s="9">
        <v>7969759</v>
      </c>
      <c r="AC15105" s="9" t="s">
        <v>15878</v>
      </c>
      <c r="AD15105" s="9" t="s">
        <v>800</v>
      </c>
      <c r="AE15105" s="5">
        <f t="shared" si="492"/>
        <v>0</v>
      </c>
      <c r="AF15105" s="5" t="str">
        <f t="shared" si="493"/>
        <v>Pokryto</v>
      </c>
      <c r="AG15105" s="153"/>
      <c r="AH15105" s="153"/>
      <c r="AI15105" t="s">
        <v>201</v>
      </c>
      <c r="AJ15105" t="s">
        <v>800</v>
      </c>
      <c r="AK15105" s="9" t="str">
        <f>VLOOKUP(Y15105,zdroj!D:AJ,33,0)</f>
        <v>katC</v>
      </c>
    </row>
    <row r="15106" spans="8:37" x14ac:dyDescent="0.25">
      <c r="H15106" s="8"/>
      <c r="I15106" s="8"/>
      <c r="N15106" s="23"/>
      <c r="O15106" s="24"/>
      <c r="P15106" s="19"/>
      <c r="Q15106" s="19"/>
      <c r="R15106" s="19"/>
      <c r="U15106" s="27"/>
      <c r="Y15106" s="9" t="s">
        <v>750</v>
      </c>
      <c r="Z15106" s="9" t="s">
        <v>462</v>
      </c>
      <c r="AA15106" s="9" t="s">
        <v>199</v>
      </c>
      <c r="AB15106" s="9">
        <v>73770850</v>
      </c>
      <c r="AC15106" s="9" t="s">
        <v>15879</v>
      </c>
      <c r="AD15106" s="9" t="s">
        <v>226</v>
      </c>
      <c r="AE15106" s="5">
        <f t="shared" si="492"/>
        <v>0</v>
      </c>
      <c r="AF15106" s="5" t="str">
        <f t="shared" si="493"/>
        <v>katC</v>
      </c>
      <c r="AG15106" s="153"/>
      <c r="AH15106" s="153"/>
      <c r="AI15106" t="s">
        <v>201</v>
      </c>
      <c r="AJ15106" t="s">
        <v>340</v>
      </c>
      <c r="AK15106" s="9" t="str">
        <f>VLOOKUP(Y15106,zdroj!D:AJ,33,0)</f>
        <v>katC</v>
      </c>
    </row>
    <row r="15107" spans="8:37" x14ac:dyDescent="0.25">
      <c r="H15107" s="8"/>
      <c r="I15107" s="8"/>
      <c r="N15107" s="23"/>
      <c r="O15107" s="24"/>
      <c r="P15107" s="19"/>
      <c r="Q15107" s="19"/>
      <c r="R15107" s="19"/>
      <c r="U15107" s="27"/>
      <c r="Y15107" s="9" t="s">
        <v>750</v>
      </c>
      <c r="Z15107" s="9" t="s">
        <v>462</v>
      </c>
      <c r="AA15107" s="9" t="s">
        <v>199</v>
      </c>
      <c r="AB15107" s="9">
        <v>7969767</v>
      </c>
      <c r="AC15107" s="9" t="s">
        <v>15880</v>
      </c>
      <c r="AD15107" s="9" t="s">
        <v>800</v>
      </c>
      <c r="AE15107" s="5">
        <f t="shared" si="492"/>
        <v>0</v>
      </c>
      <c r="AF15107" s="5" t="str">
        <f t="shared" si="493"/>
        <v>Pokryto</v>
      </c>
      <c r="AG15107" s="153"/>
      <c r="AH15107" s="153"/>
      <c r="AI15107" t="s">
        <v>201</v>
      </c>
      <c r="AJ15107" t="s">
        <v>800</v>
      </c>
      <c r="AK15107" s="9" t="str">
        <f>VLOOKUP(Y15107,zdroj!D:AJ,33,0)</f>
        <v>katC</v>
      </c>
    </row>
    <row r="15108" spans="8:37" x14ac:dyDescent="0.25">
      <c r="H15108" s="8"/>
      <c r="I15108" s="8"/>
      <c r="N15108" s="23"/>
      <c r="O15108" s="24"/>
      <c r="P15108" s="19"/>
      <c r="Q15108" s="19"/>
      <c r="R15108" s="19"/>
      <c r="U15108" s="27"/>
      <c r="Y15108" s="9" t="s">
        <v>750</v>
      </c>
      <c r="Z15108" s="9" t="s">
        <v>462</v>
      </c>
      <c r="AA15108" s="9" t="s">
        <v>199</v>
      </c>
      <c r="AB15108" s="9">
        <v>7969775</v>
      </c>
      <c r="AC15108" s="9" t="s">
        <v>15881</v>
      </c>
      <c r="AD15108" s="9" t="s">
        <v>800</v>
      </c>
      <c r="AE15108" s="5">
        <f t="shared" si="492"/>
        <v>0</v>
      </c>
      <c r="AF15108" s="5" t="str">
        <f t="shared" si="493"/>
        <v>Pokryto</v>
      </c>
      <c r="AG15108" s="153"/>
      <c r="AH15108" s="153"/>
      <c r="AI15108" t="s">
        <v>201</v>
      </c>
      <c r="AJ15108" t="s">
        <v>800</v>
      </c>
      <c r="AK15108" s="9" t="str">
        <f>VLOOKUP(Y15108,zdroj!D:AJ,33,0)</f>
        <v>katC</v>
      </c>
    </row>
    <row r="15109" spans="8:37" x14ac:dyDescent="0.25">
      <c r="H15109" s="8"/>
      <c r="I15109" s="8"/>
      <c r="N15109" s="23"/>
      <c r="O15109" s="24"/>
      <c r="P15109" s="19"/>
      <c r="Q15109" s="19"/>
      <c r="R15109" s="19"/>
      <c r="U15109" s="27"/>
      <c r="Y15109" s="9" t="s">
        <v>750</v>
      </c>
      <c r="Z15109" s="9" t="s">
        <v>462</v>
      </c>
      <c r="AA15109" s="9" t="s">
        <v>199</v>
      </c>
      <c r="AB15109" s="9">
        <v>7969554</v>
      </c>
      <c r="AC15109" s="9" t="s">
        <v>15882</v>
      </c>
      <c r="AD15109" s="9" t="s">
        <v>800</v>
      </c>
      <c r="AE15109" s="5">
        <f t="shared" si="492"/>
        <v>0</v>
      </c>
      <c r="AF15109" s="5" t="str">
        <f t="shared" si="493"/>
        <v>Pokryto</v>
      </c>
      <c r="AG15109" s="153"/>
      <c r="AH15109" s="153"/>
      <c r="AI15109" t="s">
        <v>201</v>
      </c>
      <c r="AJ15109" t="s">
        <v>800</v>
      </c>
      <c r="AK15109" s="9" t="str">
        <f>VLOOKUP(Y15109,zdroj!D:AJ,33,0)</f>
        <v>katC</v>
      </c>
    </row>
    <row r="15110" spans="8:37" x14ac:dyDescent="0.25">
      <c r="H15110" s="8"/>
      <c r="I15110" s="8"/>
      <c r="N15110" s="23"/>
      <c r="O15110" s="24"/>
      <c r="P15110" s="19"/>
      <c r="Q15110" s="19"/>
      <c r="R15110" s="19"/>
      <c r="U15110" s="27"/>
      <c r="Y15110" s="9" t="s">
        <v>750</v>
      </c>
      <c r="Z15110" s="9" t="s">
        <v>462</v>
      </c>
      <c r="AA15110" s="9" t="s">
        <v>199</v>
      </c>
      <c r="AB15110" s="9">
        <v>7969783</v>
      </c>
      <c r="AC15110" s="9" t="s">
        <v>15883</v>
      </c>
      <c r="AD15110" s="9" t="s">
        <v>800</v>
      </c>
      <c r="AE15110" s="5">
        <f t="shared" si="492"/>
        <v>0</v>
      </c>
      <c r="AF15110" s="5" t="str">
        <f t="shared" si="493"/>
        <v>Pokryto</v>
      </c>
      <c r="AG15110" s="153"/>
      <c r="AH15110" s="153"/>
      <c r="AI15110" t="s">
        <v>201</v>
      </c>
      <c r="AJ15110" t="s">
        <v>800</v>
      </c>
      <c r="AK15110" s="9" t="str">
        <f>VLOOKUP(Y15110,zdroj!D:AJ,33,0)</f>
        <v>katC</v>
      </c>
    </row>
    <row r="15111" spans="8:37" x14ac:dyDescent="0.25">
      <c r="H15111" s="8"/>
      <c r="I15111" s="8"/>
      <c r="N15111" s="23"/>
      <c r="O15111" s="24"/>
      <c r="P15111" s="19"/>
      <c r="Q15111" s="19"/>
      <c r="R15111" s="19"/>
      <c r="U15111" s="27"/>
      <c r="Y15111" s="9" t="s">
        <v>750</v>
      </c>
      <c r="Z15111" s="9" t="s">
        <v>462</v>
      </c>
      <c r="AA15111" s="9" t="s">
        <v>199</v>
      </c>
      <c r="AB15111" s="9">
        <v>7969791</v>
      </c>
      <c r="AC15111" s="9" t="s">
        <v>15884</v>
      </c>
      <c r="AD15111" s="9" t="s">
        <v>800</v>
      </c>
      <c r="AE15111" s="5">
        <f t="shared" si="492"/>
        <v>0</v>
      </c>
      <c r="AF15111" s="5" t="str">
        <f t="shared" si="493"/>
        <v>Pokryto</v>
      </c>
      <c r="AG15111" s="153"/>
      <c r="AH15111" s="153"/>
      <c r="AI15111" t="s">
        <v>201</v>
      </c>
      <c r="AJ15111" t="s">
        <v>800</v>
      </c>
      <c r="AK15111" s="9" t="str">
        <f>VLOOKUP(Y15111,zdroj!D:AJ,33,0)</f>
        <v>katC</v>
      </c>
    </row>
    <row r="15112" spans="8:37" x14ac:dyDescent="0.25">
      <c r="H15112" s="8"/>
      <c r="I15112" s="8"/>
      <c r="N15112" s="23"/>
      <c r="O15112" s="24"/>
      <c r="P15112" s="19"/>
      <c r="Q15112" s="19"/>
      <c r="R15112" s="19"/>
      <c r="U15112" s="27"/>
      <c r="Y15112" s="9" t="s">
        <v>750</v>
      </c>
      <c r="Z15112" s="9" t="s">
        <v>462</v>
      </c>
      <c r="AA15112" s="9" t="s">
        <v>199</v>
      </c>
      <c r="AB15112" s="9">
        <v>7969805</v>
      </c>
      <c r="AC15112" s="9" t="s">
        <v>15885</v>
      </c>
      <c r="AD15112" s="9" t="s">
        <v>800</v>
      </c>
      <c r="AE15112" s="5">
        <f t="shared" si="492"/>
        <v>0</v>
      </c>
      <c r="AF15112" s="5" t="str">
        <f t="shared" si="493"/>
        <v>Pokryto</v>
      </c>
      <c r="AG15112" s="153"/>
      <c r="AH15112" s="153"/>
      <c r="AI15112" t="s">
        <v>201</v>
      </c>
      <c r="AJ15112" t="s">
        <v>800</v>
      </c>
      <c r="AK15112" s="9" t="str">
        <f>VLOOKUP(Y15112,zdroj!D:AJ,33,0)</f>
        <v>katC</v>
      </c>
    </row>
    <row r="15113" spans="8:37" x14ac:dyDescent="0.25">
      <c r="H15113" s="8"/>
      <c r="I15113" s="8"/>
      <c r="N15113" s="23"/>
      <c r="O15113" s="24"/>
      <c r="P15113" s="19"/>
      <c r="Q15113" s="19"/>
      <c r="R15113" s="19"/>
      <c r="U15113" s="27"/>
      <c r="Y15113" s="9" t="s">
        <v>750</v>
      </c>
      <c r="Z15113" s="9" t="s">
        <v>462</v>
      </c>
      <c r="AA15113" s="9" t="s">
        <v>199</v>
      </c>
      <c r="AB15113" s="9">
        <v>7969562</v>
      </c>
      <c r="AC15113" s="9" t="s">
        <v>15886</v>
      </c>
      <c r="AD15113" s="9" t="s">
        <v>800</v>
      </c>
      <c r="AE15113" s="5">
        <f t="shared" si="492"/>
        <v>0</v>
      </c>
      <c r="AF15113" s="5" t="str">
        <f t="shared" si="493"/>
        <v>Pokryto</v>
      </c>
      <c r="AG15113" s="153"/>
      <c r="AH15113" s="153"/>
      <c r="AI15113" t="s">
        <v>201</v>
      </c>
      <c r="AJ15113" t="s">
        <v>800</v>
      </c>
      <c r="AK15113" s="9" t="str">
        <f>VLOOKUP(Y15113,zdroj!D:AJ,33,0)</f>
        <v>katC</v>
      </c>
    </row>
    <row r="15114" spans="8:37" x14ac:dyDescent="0.25">
      <c r="H15114" s="8"/>
      <c r="I15114" s="8"/>
      <c r="N15114" s="23"/>
      <c r="O15114" s="24"/>
      <c r="P15114" s="19"/>
      <c r="Q15114" s="19"/>
      <c r="R15114" s="19"/>
      <c r="U15114" s="27"/>
      <c r="Y15114" s="9" t="s">
        <v>750</v>
      </c>
      <c r="Z15114" s="9" t="s">
        <v>462</v>
      </c>
      <c r="AA15114" s="9" t="s">
        <v>199</v>
      </c>
      <c r="AB15114" s="9">
        <v>7969813</v>
      </c>
      <c r="AC15114" s="9" t="s">
        <v>15887</v>
      </c>
      <c r="AD15114" s="9" t="s">
        <v>226</v>
      </c>
      <c r="AE15114" s="5">
        <f t="shared" ref="AE15114:AE15177" si="494">VLOOKUP(Y15114,K:T,10,0)</f>
        <v>0</v>
      </c>
      <c r="AF15114" s="5" t="str">
        <f t="shared" ref="AF15114:AF15177" si="495">IF(AE15114="A",IF(AD15114="katA","katB",AD15114),AD15114)</f>
        <v>katC</v>
      </c>
      <c r="AG15114" s="153"/>
      <c r="AH15114" s="153"/>
      <c r="AI15114" t="s">
        <v>229</v>
      </c>
      <c r="AJ15114" t="s">
        <v>17878</v>
      </c>
      <c r="AK15114" s="9" t="str">
        <f>VLOOKUP(Y15114,zdroj!D:AJ,33,0)</f>
        <v>katC</v>
      </c>
    </row>
    <row r="15115" spans="8:37" x14ac:dyDescent="0.25">
      <c r="H15115" s="8"/>
      <c r="I15115" s="8"/>
      <c r="N15115" s="23"/>
      <c r="O15115" s="24"/>
      <c r="P15115" s="19"/>
      <c r="Q15115" s="19"/>
      <c r="R15115" s="19"/>
      <c r="U15115" s="27"/>
      <c r="Y15115" s="9" t="s">
        <v>750</v>
      </c>
      <c r="Z15115" s="9" t="s">
        <v>462</v>
      </c>
      <c r="AA15115" s="9" t="s">
        <v>199</v>
      </c>
      <c r="AB15115" s="9">
        <v>7969821</v>
      </c>
      <c r="AC15115" s="9" t="s">
        <v>15888</v>
      </c>
      <c r="AD15115" s="9" t="s">
        <v>226</v>
      </c>
      <c r="AE15115" s="5">
        <f t="shared" si="494"/>
        <v>0</v>
      </c>
      <c r="AF15115" s="5" t="str">
        <f t="shared" si="495"/>
        <v>katC</v>
      </c>
      <c r="AG15115" s="153"/>
      <c r="AH15115" s="153"/>
      <c r="AI15115" t="s">
        <v>201</v>
      </c>
      <c r="AJ15115" t="s">
        <v>340</v>
      </c>
      <c r="AK15115" s="9" t="str">
        <f>VLOOKUP(Y15115,zdroj!D:AJ,33,0)</f>
        <v>katC</v>
      </c>
    </row>
    <row r="15116" spans="8:37" x14ac:dyDescent="0.25">
      <c r="H15116" s="8"/>
      <c r="I15116" s="8"/>
      <c r="N15116" s="23"/>
      <c r="O15116" s="24"/>
      <c r="P15116" s="19"/>
      <c r="Q15116" s="19"/>
      <c r="R15116" s="19"/>
      <c r="U15116" s="27"/>
      <c r="Y15116" s="9" t="s">
        <v>750</v>
      </c>
      <c r="Z15116" s="9" t="s">
        <v>462</v>
      </c>
      <c r="AA15116" s="9" t="s">
        <v>199</v>
      </c>
      <c r="AB15116" s="9">
        <v>7969830</v>
      </c>
      <c r="AC15116" s="9" t="s">
        <v>15889</v>
      </c>
      <c r="AD15116" s="9" t="s">
        <v>226</v>
      </c>
      <c r="AE15116" s="5">
        <f t="shared" si="494"/>
        <v>0</v>
      </c>
      <c r="AF15116" s="5" t="str">
        <f t="shared" si="495"/>
        <v>katC</v>
      </c>
      <c r="AG15116" s="153"/>
      <c r="AH15116" s="153"/>
      <c r="AI15116" t="s">
        <v>201</v>
      </c>
      <c r="AJ15116" t="s">
        <v>340</v>
      </c>
      <c r="AK15116" s="9" t="str">
        <f>VLOOKUP(Y15116,zdroj!D:AJ,33,0)</f>
        <v>katC</v>
      </c>
    </row>
    <row r="15117" spans="8:37" x14ac:dyDescent="0.25">
      <c r="H15117" s="8"/>
      <c r="I15117" s="8"/>
      <c r="N15117" s="23"/>
      <c r="O15117" s="24"/>
      <c r="P15117" s="19"/>
      <c r="Q15117" s="19"/>
      <c r="R15117" s="19"/>
      <c r="U15117" s="27"/>
      <c r="Y15117" s="9" t="s">
        <v>751</v>
      </c>
      <c r="Z15117" s="9" t="s">
        <v>462</v>
      </c>
      <c r="AA15117" s="9" t="s">
        <v>237</v>
      </c>
      <c r="AB15117" s="9">
        <v>8114048</v>
      </c>
      <c r="AC15117" s="9" t="s">
        <v>15890</v>
      </c>
      <c r="AD15117" s="9" t="s">
        <v>225</v>
      </c>
      <c r="AE15117" s="5">
        <f t="shared" si="494"/>
        <v>0</v>
      </c>
      <c r="AF15117" s="5" t="str">
        <f t="shared" si="495"/>
        <v>katA</v>
      </c>
      <c r="AG15117" s="153"/>
      <c r="AH15117" s="153"/>
      <c r="AI15117" t="s">
        <v>195</v>
      </c>
      <c r="AJ15117" t="s">
        <v>340</v>
      </c>
      <c r="AK15117" s="9" t="str">
        <f>VLOOKUP(Y15117,zdroj!D:AJ,33,0)</f>
        <v>katA</v>
      </c>
    </row>
    <row r="15118" spans="8:37" x14ac:dyDescent="0.25">
      <c r="H15118" s="8"/>
      <c r="I15118" s="8"/>
      <c r="N15118" s="23"/>
      <c r="O15118" s="24"/>
      <c r="P15118" s="19"/>
      <c r="Q15118" s="19"/>
      <c r="R15118" s="19"/>
      <c r="U15118" s="27"/>
      <c r="Y15118" s="9" t="s">
        <v>751</v>
      </c>
      <c r="Z15118" s="9" t="s">
        <v>462</v>
      </c>
      <c r="AA15118" s="9" t="s">
        <v>237</v>
      </c>
      <c r="AB15118" s="9">
        <v>8114056</v>
      </c>
      <c r="AC15118" s="9" t="s">
        <v>15891</v>
      </c>
      <c r="AD15118" s="9" t="s">
        <v>225</v>
      </c>
      <c r="AE15118" s="5">
        <f t="shared" si="494"/>
        <v>0</v>
      </c>
      <c r="AF15118" s="5" t="str">
        <f t="shared" si="495"/>
        <v>katA</v>
      </c>
      <c r="AG15118" s="153"/>
      <c r="AH15118" s="153"/>
      <c r="AI15118" t="s">
        <v>195</v>
      </c>
      <c r="AJ15118" t="s">
        <v>340</v>
      </c>
      <c r="AK15118" s="9" t="str">
        <f>VLOOKUP(Y15118,zdroj!D:AJ,33,0)</f>
        <v>katA</v>
      </c>
    </row>
    <row r="15119" spans="8:37" x14ac:dyDescent="0.25">
      <c r="H15119" s="8"/>
      <c r="I15119" s="8"/>
      <c r="N15119" s="23"/>
      <c r="O15119" s="24"/>
      <c r="P15119" s="19"/>
      <c r="Q15119" s="19"/>
      <c r="R15119" s="19"/>
      <c r="U15119" s="27"/>
      <c r="Y15119" s="9" t="s">
        <v>751</v>
      </c>
      <c r="Z15119" s="9" t="s">
        <v>462</v>
      </c>
      <c r="AA15119" s="9" t="s">
        <v>237</v>
      </c>
      <c r="AB15119" s="9">
        <v>8114013</v>
      </c>
      <c r="AC15119" s="9" t="s">
        <v>15892</v>
      </c>
      <c r="AD15119" s="9" t="s">
        <v>225</v>
      </c>
      <c r="AE15119" s="5">
        <f t="shared" si="494"/>
        <v>0</v>
      </c>
      <c r="AF15119" s="5" t="str">
        <f t="shared" si="495"/>
        <v>katA</v>
      </c>
      <c r="AG15119" s="153"/>
      <c r="AH15119" s="153"/>
      <c r="AI15119" t="s">
        <v>195</v>
      </c>
      <c r="AJ15119" t="s">
        <v>340</v>
      </c>
      <c r="AK15119" s="9" t="str">
        <f>VLOOKUP(Y15119,zdroj!D:AJ,33,0)</f>
        <v>katA</v>
      </c>
    </row>
    <row r="15120" spans="8:37" x14ac:dyDescent="0.25">
      <c r="H15120" s="8"/>
      <c r="I15120" s="8"/>
      <c r="N15120" s="23"/>
      <c r="O15120" s="24"/>
      <c r="P15120" s="19"/>
      <c r="Q15120" s="19"/>
      <c r="R15120" s="19"/>
      <c r="U15120" s="27"/>
      <c r="Y15120" s="9" t="s">
        <v>751</v>
      </c>
      <c r="Z15120" s="9" t="s">
        <v>462</v>
      </c>
      <c r="AA15120" s="9" t="s">
        <v>237</v>
      </c>
      <c r="AB15120" s="9">
        <v>8114021</v>
      </c>
      <c r="AC15120" s="9" t="s">
        <v>15893</v>
      </c>
      <c r="AD15120" s="9" t="s">
        <v>225</v>
      </c>
      <c r="AE15120" s="5">
        <f t="shared" si="494"/>
        <v>0</v>
      </c>
      <c r="AF15120" s="5" t="str">
        <f t="shared" si="495"/>
        <v>katA</v>
      </c>
      <c r="AG15120" s="153"/>
      <c r="AH15120" s="153"/>
      <c r="AI15120" t="s">
        <v>195</v>
      </c>
      <c r="AJ15120" t="s">
        <v>340</v>
      </c>
      <c r="AK15120" s="9" t="str">
        <f>VLOOKUP(Y15120,zdroj!D:AJ,33,0)</f>
        <v>katA</v>
      </c>
    </row>
    <row r="15121" spans="8:37" x14ac:dyDescent="0.25">
      <c r="H15121" s="8"/>
      <c r="I15121" s="8"/>
      <c r="N15121" s="23"/>
      <c r="O15121" s="24"/>
      <c r="P15121" s="19"/>
      <c r="Q15121" s="19"/>
      <c r="R15121" s="19"/>
      <c r="U15121" s="27"/>
      <c r="Y15121" s="9" t="s">
        <v>751</v>
      </c>
      <c r="Z15121" s="9" t="s">
        <v>462</v>
      </c>
      <c r="AA15121" s="9" t="s">
        <v>237</v>
      </c>
      <c r="AB15121" s="9">
        <v>8113424</v>
      </c>
      <c r="AC15121" s="9" t="s">
        <v>15894</v>
      </c>
      <c r="AD15121" s="9" t="s">
        <v>231</v>
      </c>
      <c r="AE15121" s="5">
        <f t="shared" si="494"/>
        <v>0</v>
      </c>
      <c r="AF15121" s="5" t="str">
        <f t="shared" si="495"/>
        <v>katB</v>
      </c>
      <c r="AG15121" s="153"/>
      <c r="AH15121" s="153"/>
      <c r="AI15121" t="s">
        <v>201</v>
      </c>
      <c r="AJ15121" t="s">
        <v>17878</v>
      </c>
      <c r="AK15121" s="9" t="str">
        <f>VLOOKUP(Y15121,zdroj!D:AJ,33,0)</f>
        <v>katA</v>
      </c>
    </row>
    <row r="15122" spans="8:37" x14ac:dyDescent="0.25">
      <c r="H15122" s="8"/>
      <c r="I15122" s="8"/>
      <c r="N15122" s="23"/>
      <c r="O15122" s="24"/>
      <c r="P15122" s="19"/>
      <c r="Q15122" s="19"/>
      <c r="R15122" s="19"/>
      <c r="U15122" s="27"/>
      <c r="Y15122" s="9" t="s">
        <v>751</v>
      </c>
      <c r="Z15122" s="9" t="s">
        <v>462</v>
      </c>
      <c r="AA15122" s="9" t="s">
        <v>237</v>
      </c>
      <c r="AB15122" s="9">
        <v>8113530</v>
      </c>
      <c r="AC15122" s="9" t="s">
        <v>15895</v>
      </c>
      <c r="AD15122" s="9" t="s">
        <v>225</v>
      </c>
      <c r="AE15122" s="5">
        <f t="shared" si="494"/>
        <v>0</v>
      </c>
      <c r="AF15122" s="5" t="str">
        <f t="shared" si="495"/>
        <v>katA</v>
      </c>
      <c r="AG15122" s="153"/>
      <c r="AH15122" s="153"/>
      <c r="AI15122" t="s">
        <v>201</v>
      </c>
      <c r="AJ15122" t="s">
        <v>17878</v>
      </c>
      <c r="AK15122" s="9" t="str">
        <f>VLOOKUP(Y15122,zdroj!D:AJ,33,0)</f>
        <v>katA</v>
      </c>
    </row>
    <row r="15123" spans="8:37" x14ac:dyDescent="0.25">
      <c r="H15123" s="8"/>
      <c r="I15123" s="8"/>
      <c r="N15123" s="23"/>
      <c r="O15123" s="24"/>
      <c r="P15123" s="19"/>
      <c r="Q15123" s="19"/>
      <c r="R15123" s="19"/>
      <c r="U15123" s="27"/>
      <c r="Y15123" s="9" t="s">
        <v>751</v>
      </c>
      <c r="Z15123" s="9" t="s">
        <v>462</v>
      </c>
      <c r="AA15123" s="9" t="s">
        <v>237</v>
      </c>
      <c r="AB15123" s="9">
        <v>8113556</v>
      </c>
      <c r="AC15123" s="9" t="s">
        <v>15896</v>
      </c>
      <c r="AD15123" s="9" t="s">
        <v>225</v>
      </c>
      <c r="AE15123" s="5">
        <f t="shared" si="494"/>
        <v>0</v>
      </c>
      <c r="AF15123" s="5" t="str">
        <f t="shared" si="495"/>
        <v>katA</v>
      </c>
      <c r="AG15123" s="153"/>
      <c r="AH15123" s="153"/>
      <c r="AI15123" t="s">
        <v>201</v>
      </c>
      <c r="AJ15123" t="s">
        <v>17878</v>
      </c>
      <c r="AK15123" s="9" t="str">
        <f>VLOOKUP(Y15123,zdroj!D:AJ,33,0)</f>
        <v>katA</v>
      </c>
    </row>
    <row r="15124" spans="8:37" x14ac:dyDescent="0.25">
      <c r="H15124" s="8"/>
      <c r="I15124" s="8"/>
      <c r="N15124" s="23"/>
      <c r="O15124" s="24"/>
      <c r="P15124" s="19"/>
      <c r="Q15124" s="19"/>
      <c r="R15124" s="19"/>
      <c r="U15124" s="27"/>
      <c r="Y15124" s="9" t="s">
        <v>751</v>
      </c>
      <c r="Z15124" s="9" t="s">
        <v>462</v>
      </c>
      <c r="AA15124" s="9" t="s">
        <v>237</v>
      </c>
      <c r="AB15124" s="9">
        <v>8113599</v>
      </c>
      <c r="AC15124" s="9" t="s">
        <v>15897</v>
      </c>
      <c r="AD15124" s="9" t="s">
        <v>225</v>
      </c>
      <c r="AE15124" s="5">
        <f t="shared" si="494"/>
        <v>0</v>
      </c>
      <c r="AF15124" s="5" t="str">
        <f t="shared" si="495"/>
        <v>katA</v>
      </c>
      <c r="AG15124" s="153"/>
      <c r="AH15124" s="153"/>
      <c r="AI15124" t="s">
        <v>201</v>
      </c>
      <c r="AJ15124" t="s">
        <v>17878</v>
      </c>
      <c r="AK15124" s="9" t="str">
        <f>VLOOKUP(Y15124,zdroj!D:AJ,33,0)</f>
        <v>katA</v>
      </c>
    </row>
    <row r="15125" spans="8:37" x14ac:dyDescent="0.25">
      <c r="H15125" s="8"/>
      <c r="I15125" s="8"/>
      <c r="N15125" s="23"/>
      <c r="O15125" s="24"/>
      <c r="P15125" s="19"/>
      <c r="Q15125" s="19"/>
      <c r="R15125" s="19"/>
      <c r="U15125" s="27"/>
      <c r="Y15125" s="9" t="s">
        <v>751</v>
      </c>
      <c r="Z15125" s="9" t="s">
        <v>462</v>
      </c>
      <c r="AA15125" s="9" t="s">
        <v>237</v>
      </c>
      <c r="AB15125" s="9">
        <v>8113602</v>
      </c>
      <c r="AC15125" s="9" t="s">
        <v>15898</v>
      </c>
      <c r="AD15125" s="9" t="s">
        <v>225</v>
      </c>
      <c r="AE15125" s="5">
        <f t="shared" si="494"/>
        <v>0</v>
      </c>
      <c r="AF15125" s="5" t="str">
        <f t="shared" si="495"/>
        <v>katA</v>
      </c>
      <c r="AG15125" s="153"/>
      <c r="AH15125" s="153"/>
      <c r="AI15125" t="s">
        <v>201</v>
      </c>
      <c r="AJ15125" t="s">
        <v>17878</v>
      </c>
      <c r="AK15125" s="9" t="str">
        <f>VLOOKUP(Y15125,zdroj!D:AJ,33,0)</f>
        <v>katA</v>
      </c>
    </row>
    <row r="15126" spans="8:37" x14ac:dyDescent="0.25">
      <c r="H15126" s="8"/>
      <c r="I15126" s="8"/>
      <c r="N15126" s="23"/>
      <c r="O15126" s="24"/>
      <c r="P15126" s="19"/>
      <c r="Q15126" s="19"/>
      <c r="R15126" s="19"/>
      <c r="U15126" s="27"/>
      <c r="Y15126" s="9" t="s">
        <v>751</v>
      </c>
      <c r="Z15126" s="9" t="s">
        <v>462</v>
      </c>
      <c r="AA15126" s="9" t="s">
        <v>237</v>
      </c>
      <c r="AB15126" s="9">
        <v>8113629</v>
      </c>
      <c r="AC15126" s="9" t="s">
        <v>15899</v>
      </c>
      <c r="AD15126" s="9" t="s">
        <v>225</v>
      </c>
      <c r="AE15126" s="5">
        <f t="shared" si="494"/>
        <v>0</v>
      </c>
      <c r="AF15126" s="5" t="str">
        <f t="shared" si="495"/>
        <v>katA</v>
      </c>
      <c r="AG15126" s="153"/>
      <c r="AH15126" s="153"/>
      <c r="AI15126" t="s">
        <v>201</v>
      </c>
      <c r="AJ15126" t="s">
        <v>17878</v>
      </c>
      <c r="AK15126" s="9" t="str">
        <f>VLOOKUP(Y15126,zdroj!D:AJ,33,0)</f>
        <v>katA</v>
      </c>
    </row>
    <row r="15127" spans="8:37" x14ac:dyDescent="0.25">
      <c r="H15127" s="8"/>
      <c r="I15127" s="8"/>
      <c r="N15127" s="23"/>
      <c r="O15127" s="24"/>
      <c r="P15127" s="19"/>
      <c r="Q15127" s="19"/>
      <c r="R15127" s="19"/>
      <c r="U15127" s="27"/>
      <c r="Y15127" s="9" t="s">
        <v>751</v>
      </c>
      <c r="Z15127" s="9" t="s">
        <v>462</v>
      </c>
      <c r="AA15127" s="9" t="s">
        <v>237</v>
      </c>
      <c r="AB15127" s="9">
        <v>8113637</v>
      </c>
      <c r="AC15127" s="9" t="s">
        <v>15900</v>
      </c>
      <c r="AD15127" s="9" t="s">
        <v>225</v>
      </c>
      <c r="AE15127" s="5">
        <f t="shared" si="494"/>
        <v>0</v>
      </c>
      <c r="AF15127" s="5" t="str">
        <f t="shared" si="495"/>
        <v>katA</v>
      </c>
      <c r="AG15127" s="153"/>
      <c r="AH15127" s="153"/>
      <c r="AI15127" t="s">
        <v>201</v>
      </c>
      <c r="AJ15127" t="s">
        <v>17878</v>
      </c>
      <c r="AK15127" s="9" t="str">
        <f>VLOOKUP(Y15127,zdroj!D:AJ,33,0)</f>
        <v>katA</v>
      </c>
    </row>
    <row r="15128" spans="8:37" x14ac:dyDescent="0.25">
      <c r="H15128" s="8"/>
      <c r="I15128" s="8"/>
      <c r="N15128" s="23"/>
      <c r="O15128" s="24"/>
      <c r="P15128" s="19"/>
      <c r="Q15128" s="19"/>
      <c r="R15128" s="19"/>
      <c r="U15128" s="27"/>
      <c r="Y15128" s="9" t="s">
        <v>751</v>
      </c>
      <c r="Z15128" s="9" t="s">
        <v>462</v>
      </c>
      <c r="AA15128" s="9" t="s">
        <v>237</v>
      </c>
      <c r="AB15128" s="9">
        <v>40162818</v>
      </c>
      <c r="AC15128" s="9" t="s">
        <v>15901</v>
      </c>
      <c r="AD15128" s="9" t="s">
        <v>225</v>
      </c>
      <c r="AE15128" s="5">
        <f t="shared" si="494"/>
        <v>0</v>
      </c>
      <c r="AF15128" s="5" t="str">
        <f t="shared" si="495"/>
        <v>katA</v>
      </c>
      <c r="AG15128" s="153"/>
      <c r="AH15128" s="153"/>
      <c r="AI15128" t="s">
        <v>201</v>
      </c>
      <c r="AJ15128" t="s">
        <v>17878</v>
      </c>
      <c r="AK15128" s="9" t="str">
        <f>VLOOKUP(Y15128,zdroj!D:AJ,33,0)</f>
        <v>katA</v>
      </c>
    </row>
    <row r="15129" spans="8:37" x14ac:dyDescent="0.25">
      <c r="H15129" s="8"/>
      <c r="I15129" s="8"/>
      <c r="N15129" s="23"/>
      <c r="O15129" s="24"/>
      <c r="P15129" s="19"/>
      <c r="Q15129" s="19"/>
      <c r="R15129" s="19"/>
      <c r="U15129" s="27"/>
      <c r="Y15129" s="9" t="s">
        <v>751</v>
      </c>
      <c r="Z15129" s="9" t="s">
        <v>462</v>
      </c>
      <c r="AA15129" s="9" t="s">
        <v>237</v>
      </c>
      <c r="AB15129" s="9">
        <v>25829173</v>
      </c>
      <c r="AC15129" s="9" t="s">
        <v>15902</v>
      </c>
      <c r="AD15129" s="9" t="s">
        <v>225</v>
      </c>
      <c r="AE15129" s="5">
        <f t="shared" si="494"/>
        <v>0</v>
      </c>
      <c r="AF15129" s="5" t="str">
        <f t="shared" si="495"/>
        <v>katA</v>
      </c>
      <c r="AG15129" s="153"/>
      <c r="AH15129" s="153"/>
      <c r="AI15129" t="s">
        <v>201</v>
      </c>
      <c r="AJ15129" t="s">
        <v>17878</v>
      </c>
      <c r="AK15129" s="9" t="str">
        <f>VLOOKUP(Y15129,zdroj!D:AJ,33,0)</f>
        <v>katA</v>
      </c>
    </row>
    <row r="15130" spans="8:37" x14ac:dyDescent="0.25">
      <c r="H15130" s="8"/>
      <c r="I15130" s="8"/>
      <c r="N15130" s="23"/>
      <c r="O15130" s="24"/>
      <c r="P15130" s="19"/>
      <c r="Q15130" s="19"/>
      <c r="R15130" s="19"/>
      <c r="U15130" s="27"/>
      <c r="Y15130" s="9" t="s">
        <v>751</v>
      </c>
      <c r="Z15130" s="9" t="s">
        <v>462</v>
      </c>
      <c r="AA15130" s="9" t="s">
        <v>237</v>
      </c>
      <c r="AB15130" s="9">
        <v>8113459</v>
      </c>
      <c r="AC15130" s="9" t="s">
        <v>15903</v>
      </c>
      <c r="AD15130" s="9" t="s">
        <v>225</v>
      </c>
      <c r="AE15130" s="5">
        <f t="shared" si="494"/>
        <v>0</v>
      </c>
      <c r="AF15130" s="5" t="str">
        <f t="shared" si="495"/>
        <v>katA</v>
      </c>
      <c r="AG15130" s="153"/>
      <c r="AH15130" s="153"/>
      <c r="AI15130" t="s">
        <v>201</v>
      </c>
      <c r="AJ15130" t="s">
        <v>17878</v>
      </c>
      <c r="AK15130" s="9" t="str">
        <f>VLOOKUP(Y15130,zdroj!D:AJ,33,0)</f>
        <v>katA</v>
      </c>
    </row>
    <row r="15131" spans="8:37" x14ac:dyDescent="0.25">
      <c r="H15131" s="8"/>
      <c r="I15131" s="8"/>
      <c r="N15131" s="23"/>
      <c r="O15131" s="24"/>
      <c r="P15131" s="19"/>
      <c r="Q15131" s="19"/>
      <c r="R15131" s="19"/>
      <c r="U15131" s="27"/>
      <c r="Y15131" s="9" t="s">
        <v>755</v>
      </c>
      <c r="Z15131" s="9" t="s">
        <v>462</v>
      </c>
      <c r="AA15131" s="9" t="s">
        <v>237</v>
      </c>
      <c r="AB15131" s="9">
        <v>8113955</v>
      </c>
      <c r="AC15131" s="9" t="s">
        <v>15904</v>
      </c>
      <c r="AD15131" s="9" t="s">
        <v>225</v>
      </c>
      <c r="AE15131" s="5">
        <f t="shared" si="494"/>
        <v>0</v>
      </c>
      <c r="AF15131" s="5" t="str">
        <f t="shared" si="495"/>
        <v>katA</v>
      </c>
      <c r="AG15131" s="153"/>
      <c r="AH15131" s="153"/>
      <c r="AI15131" t="s">
        <v>201</v>
      </c>
      <c r="AJ15131" t="s">
        <v>17878</v>
      </c>
      <c r="AK15131" s="9" t="str">
        <f>VLOOKUP(Y15131,zdroj!D:AJ,33,0)</f>
        <v>katA</v>
      </c>
    </row>
    <row r="15132" spans="8:37" x14ac:dyDescent="0.25">
      <c r="H15132" s="8"/>
      <c r="I15132" s="8"/>
      <c r="N15132" s="23"/>
      <c r="O15132" s="24"/>
      <c r="P15132" s="19"/>
      <c r="Q15132" s="19"/>
      <c r="R15132" s="19"/>
      <c r="U15132" s="27"/>
      <c r="Y15132" s="9" t="s">
        <v>755</v>
      </c>
      <c r="Z15132" s="9" t="s">
        <v>462</v>
      </c>
      <c r="AA15132" s="9" t="s">
        <v>237</v>
      </c>
      <c r="AB15132" s="9">
        <v>8114111</v>
      </c>
      <c r="AC15132" s="9" t="s">
        <v>15905</v>
      </c>
      <c r="AD15132" s="9" t="s">
        <v>225</v>
      </c>
      <c r="AE15132" s="5">
        <f t="shared" si="494"/>
        <v>0</v>
      </c>
      <c r="AF15132" s="5" t="str">
        <f t="shared" si="495"/>
        <v>katA</v>
      </c>
      <c r="AG15132" s="153"/>
      <c r="AH15132" s="153"/>
      <c r="AI15132" t="s">
        <v>201</v>
      </c>
      <c r="AJ15132" t="s">
        <v>17878</v>
      </c>
      <c r="AK15132" s="9" t="str">
        <f>VLOOKUP(Y15132,zdroj!D:AJ,33,0)</f>
        <v>katA</v>
      </c>
    </row>
    <row r="15133" spans="8:37" x14ac:dyDescent="0.25">
      <c r="H15133" s="8"/>
      <c r="I15133" s="8"/>
      <c r="N15133" s="23"/>
      <c r="O15133" s="24"/>
      <c r="P15133" s="19"/>
      <c r="Q15133" s="19"/>
      <c r="R15133" s="19"/>
      <c r="U15133" s="27"/>
      <c r="Y15133" s="9" t="s">
        <v>755</v>
      </c>
      <c r="Z15133" s="9" t="s">
        <v>462</v>
      </c>
      <c r="AA15133" s="9" t="s">
        <v>237</v>
      </c>
      <c r="AB15133" s="9">
        <v>8113963</v>
      </c>
      <c r="AC15133" s="9" t="s">
        <v>15906</v>
      </c>
      <c r="AD15133" s="9" t="s">
        <v>225</v>
      </c>
      <c r="AE15133" s="5">
        <f t="shared" si="494"/>
        <v>0</v>
      </c>
      <c r="AF15133" s="5" t="str">
        <f t="shared" si="495"/>
        <v>katA</v>
      </c>
      <c r="AG15133" s="153"/>
      <c r="AH15133" s="153"/>
      <c r="AI15133" t="s">
        <v>195</v>
      </c>
      <c r="AJ15133" t="s">
        <v>340</v>
      </c>
      <c r="AK15133" s="9" t="str">
        <f>VLOOKUP(Y15133,zdroj!D:AJ,33,0)</f>
        <v>katA</v>
      </c>
    </row>
    <row r="15134" spans="8:37" x14ac:dyDescent="0.25">
      <c r="H15134" s="8"/>
      <c r="I15134" s="8"/>
      <c r="N15134" s="23"/>
      <c r="O15134" s="24"/>
      <c r="P15134" s="19"/>
      <c r="Q15134" s="19"/>
      <c r="R15134" s="19"/>
      <c r="U15134" s="27"/>
      <c r="Y15134" s="9" t="s">
        <v>755</v>
      </c>
      <c r="Z15134" s="9" t="s">
        <v>462</v>
      </c>
      <c r="AA15134" s="9" t="s">
        <v>237</v>
      </c>
      <c r="AB15134" s="9">
        <v>8114137</v>
      </c>
      <c r="AC15134" s="9" t="s">
        <v>15907</v>
      </c>
      <c r="AD15134" s="9" t="s">
        <v>225</v>
      </c>
      <c r="AE15134" s="5">
        <f t="shared" si="494"/>
        <v>0</v>
      </c>
      <c r="AF15134" s="5" t="str">
        <f t="shared" si="495"/>
        <v>katA</v>
      </c>
      <c r="AG15134" s="153"/>
      <c r="AH15134" s="153"/>
      <c r="AI15134" t="s">
        <v>17879</v>
      </c>
      <c r="AJ15134" t="s">
        <v>17878</v>
      </c>
      <c r="AK15134" s="9" t="str">
        <f>VLOOKUP(Y15134,zdroj!D:AJ,33,0)</f>
        <v>katA</v>
      </c>
    </row>
    <row r="15135" spans="8:37" x14ac:dyDescent="0.25">
      <c r="H15135" s="8"/>
      <c r="I15135" s="8"/>
      <c r="N15135" s="23"/>
      <c r="O15135" s="24"/>
      <c r="P15135" s="19"/>
      <c r="Q15135" s="19"/>
      <c r="R15135" s="19"/>
      <c r="U15135" s="27"/>
      <c r="Y15135" s="9" t="s">
        <v>755</v>
      </c>
      <c r="Z15135" s="9" t="s">
        <v>462</v>
      </c>
      <c r="AA15135" s="9" t="s">
        <v>237</v>
      </c>
      <c r="AB15135" s="9">
        <v>8114145</v>
      </c>
      <c r="AC15135" s="9" t="s">
        <v>15908</v>
      </c>
      <c r="AD15135" s="9" t="s">
        <v>225</v>
      </c>
      <c r="AE15135" s="5">
        <f t="shared" si="494"/>
        <v>0</v>
      </c>
      <c r="AF15135" s="5" t="str">
        <f t="shared" si="495"/>
        <v>katA</v>
      </c>
      <c r="AG15135" s="153"/>
      <c r="AH15135" s="153"/>
      <c r="AI15135" t="s">
        <v>195</v>
      </c>
      <c r="AJ15135" t="s">
        <v>340</v>
      </c>
      <c r="AK15135" s="9" t="str">
        <f>VLOOKUP(Y15135,zdroj!D:AJ,33,0)</f>
        <v>katA</v>
      </c>
    </row>
    <row r="15136" spans="8:37" x14ac:dyDescent="0.25">
      <c r="H15136" s="8"/>
      <c r="I15136" s="8"/>
      <c r="N15136" s="23"/>
      <c r="O15136" s="24"/>
      <c r="P15136" s="19"/>
      <c r="Q15136" s="19"/>
      <c r="R15136" s="19"/>
      <c r="U15136" s="27"/>
      <c r="Y15136" s="9" t="s">
        <v>755</v>
      </c>
      <c r="Z15136" s="9" t="s">
        <v>462</v>
      </c>
      <c r="AA15136" s="9" t="s">
        <v>237</v>
      </c>
      <c r="AB15136" s="9">
        <v>8114161</v>
      </c>
      <c r="AC15136" s="9" t="s">
        <v>15909</v>
      </c>
      <c r="AD15136" s="9" t="s">
        <v>225</v>
      </c>
      <c r="AE15136" s="5">
        <f t="shared" si="494"/>
        <v>0</v>
      </c>
      <c r="AF15136" s="5" t="str">
        <f t="shared" si="495"/>
        <v>katA</v>
      </c>
      <c r="AG15136" s="153"/>
      <c r="AH15136" s="153"/>
      <c r="AI15136" t="s">
        <v>195</v>
      </c>
      <c r="AJ15136" t="s">
        <v>340</v>
      </c>
      <c r="AK15136" s="9" t="str">
        <f>VLOOKUP(Y15136,zdroj!D:AJ,33,0)</f>
        <v>katA</v>
      </c>
    </row>
    <row r="15137" spans="8:37" x14ac:dyDescent="0.25">
      <c r="H15137" s="8"/>
      <c r="I15137" s="8"/>
      <c r="N15137" s="23"/>
      <c r="O15137" s="24"/>
      <c r="P15137" s="19"/>
      <c r="Q15137" s="19"/>
      <c r="R15137" s="19"/>
      <c r="U15137" s="27"/>
      <c r="Y15137" s="9" t="s">
        <v>755</v>
      </c>
      <c r="Z15137" s="9" t="s">
        <v>462</v>
      </c>
      <c r="AA15137" s="9" t="s">
        <v>237</v>
      </c>
      <c r="AB15137" s="9">
        <v>8114170</v>
      </c>
      <c r="AC15137" s="9" t="s">
        <v>15910</v>
      </c>
      <c r="AD15137" s="9" t="s">
        <v>225</v>
      </c>
      <c r="AE15137" s="5">
        <f t="shared" si="494"/>
        <v>0</v>
      </c>
      <c r="AF15137" s="5" t="str">
        <f t="shared" si="495"/>
        <v>katA</v>
      </c>
      <c r="AG15137" s="153"/>
      <c r="AH15137" s="153"/>
      <c r="AI15137" t="s">
        <v>229</v>
      </c>
      <c r="AJ15137" t="s">
        <v>17878</v>
      </c>
      <c r="AK15137" s="9" t="str">
        <f>VLOOKUP(Y15137,zdroj!D:AJ,33,0)</f>
        <v>katA</v>
      </c>
    </row>
    <row r="15138" spans="8:37" x14ac:dyDescent="0.25">
      <c r="H15138" s="8"/>
      <c r="I15138" s="8"/>
      <c r="N15138" s="23"/>
      <c r="O15138" s="24"/>
      <c r="P15138" s="19"/>
      <c r="Q15138" s="19"/>
      <c r="R15138" s="19"/>
      <c r="U15138" s="27"/>
      <c r="Y15138" s="9" t="s">
        <v>755</v>
      </c>
      <c r="Z15138" s="9" t="s">
        <v>462</v>
      </c>
      <c r="AA15138" s="9" t="s">
        <v>237</v>
      </c>
      <c r="AB15138" s="9">
        <v>25759418</v>
      </c>
      <c r="AC15138" s="9" t="s">
        <v>15911</v>
      </c>
      <c r="AD15138" s="9" t="s">
        <v>225</v>
      </c>
      <c r="AE15138" s="5">
        <f t="shared" si="494"/>
        <v>0</v>
      </c>
      <c r="AF15138" s="5" t="str">
        <f t="shared" si="495"/>
        <v>katA</v>
      </c>
      <c r="AG15138" s="153"/>
      <c r="AH15138" s="153"/>
      <c r="AI15138" t="s">
        <v>195</v>
      </c>
      <c r="AJ15138" t="s">
        <v>340</v>
      </c>
      <c r="AK15138" s="9" t="str">
        <f>VLOOKUP(Y15138,zdroj!D:AJ,33,0)</f>
        <v>katA</v>
      </c>
    </row>
    <row r="15139" spans="8:37" x14ac:dyDescent="0.25">
      <c r="H15139" s="8"/>
      <c r="I15139" s="8"/>
      <c r="N15139" s="23"/>
      <c r="O15139" s="24"/>
      <c r="P15139" s="19"/>
      <c r="Q15139" s="19"/>
      <c r="R15139" s="19"/>
      <c r="U15139" s="27"/>
      <c r="Y15139" s="9" t="s">
        <v>755</v>
      </c>
      <c r="Z15139" s="9" t="s">
        <v>462</v>
      </c>
      <c r="AA15139" s="9" t="s">
        <v>237</v>
      </c>
      <c r="AB15139" s="9">
        <v>8113971</v>
      </c>
      <c r="AC15139" s="9" t="s">
        <v>15912</v>
      </c>
      <c r="AD15139" s="9" t="s">
        <v>225</v>
      </c>
      <c r="AE15139" s="5">
        <f t="shared" si="494"/>
        <v>0</v>
      </c>
      <c r="AF15139" s="5" t="str">
        <f t="shared" si="495"/>
        <v>katA</v>
      </c>
      <c r="AG15139" s="153"/>
      <c r="AH15139" s="153"/>
      <c r="AI15139" t="s">
        <v>195</v>
      </c>
      <c r="AJ15139" t="s">
        <v>340</v>
      </c>
      <c r="AK15139" s="9" t="str">
        <f>VLOOKUP(Y15139,zdroj!D:AJ,33,0)</f>
        <v>katA</v>
      </c>
    </row>
    <row r="15140" spans="8:37" x14ac:dyDescent="0.25">
      <c r="H15140" s="8"/>
      <c r="I15140" s="8"/>
      <c r="N15140" s="23"/>
      <c r="O15140" s="24"/>
      <c r="P15140" s="19"/>
      <c r="Q15140" s="19"/>
      <c r="R15140" s="19"/>
      <c r="U15140" s="27"/>
      <c r="Y15140" s="9" t="s">
        <v>755</v>
      </c>
      <c r="Z15140" s="9" t="s">
        <v>462</v>
      </c>
      <c r="AA15140" s="9" t="s">
        <v>237</v>
      </c>
      <c r="AB15140" s="9">
        <v>8113980</v>
      </c>
      <c r="AC15140" s="9" t="s">
        <v>15913</v>
      </c>
      <c r="AD15140" s="9" t="s">
        <v>225</v>
      </c>
      <c r="AE15140" s="5">
        <f t="shared" si="494"/>
        <v>0</v>
      </c>
      <c r="AF15140" s="5" t="str">
        <f t="shared" si="495"/>
        <v>katA</v>
      </c>
      <c r="AG15140" s="153"/>
      <c r="AH15140" s="153"/>
      <c r="AI15140" t="s">
        <v>195</v>
      </c>
      <c r="AJ15140" t="s">
        <v>340</v>
      </c>
      <c r="AK15140" s="9" t="str">
        <f>VLOOKUP(Y15140,zdroj!D:AJ,33,0)</f>
        <v>katA</v>
      </c>
    </row>
    <row r="15141" spans="8:37" x14ac:dyDescent="0.25">
      <c r="H15141" s="8"/>
      <c r="I15141" s="8"/>
      <c r="N15141" s="23"/>
      <c r="O15141" s="24"/>
      <c r="P15141" s="19"/>
      <c r="Q15141" s="19"/>
      <c r="R15141" s="19"/>
      <c r="U15141" s="27"/>
      <c r="Y15141" s="9" t="s">
        <v>755</v>
      </c>
      <c r="Z15141" s="9" t="s">
        <v>462</v>
      </c>
      <c r="AA15141" s="9" t="s">
        <v>237</v>
      </c>
      <c r="AB15141" s="9">
        <v>8113998</v>
      </c>
      <c r="AC15141" s="9" t="s">
        <v>15914</v>
      </c>
      <c r="AD15141" s="9" t="s">
        <v>225</v>
      </c>
      <c r="AE15141" s="5">
        <f t="shared" si="494"/>
        <v>0</v>
      </c>
      <c r="AF15141" s="5" t="str">
        <f t="shared" si="495"/>
        <v>katA</v>
      </c>
      <c r="AG15141" s="153"/>
      <c r="AH15141" s="153"/>
      <c r="AI15141" t="s">
        <v>195</v>
      </c>
      <c r="AJ15141" t="s">
        <v>340</v>
      </c>
      <c r="AK15141" s="9" t="str">
        <f>VLOOKUP(Y15141,zdroj!D:AJ,33,0)</f>
        <v>katA</v>
      </c>
    </row>
    <row r="15142" spans="8:37" x14ac:dyDescent="0.25">
      <c r="H15142" s="8"/>
      <c r="I15142" s="8"/>
      <c r="N15142" s="23"/>
      <c r="O15142" s="24"/>
      <c r="P15142" s="19"/>
      <c r="Q15142" s="19"/>
      <c r="R15142" s="19"/>
      <c r="U15142" s="27"/>
      <c r="Y15142" s="9" t="s">
        <v>755</v>
      </c>
      <c r="Z15142" s="9" t="s">
        <v>462</v>
      </c>
      <c r="AA15142" s="9" t="s">
        <v>237</v>
      </c>
      <c r="AB15142" s="9">
        <v>8114005</v>
      </c>
      <c r="AC15142" s="9" t="s">
        <v>15915</v>
      </c>
      <c r="AD15142" s="9" t="s">
        <v>225</v>
      </c>
      <c r="AE15142" s="5">
        <f t="shared" si="494"/>
        <v>0</v>
      </c>
      <c r="AF15142" s="5" t="str">
        <f t="shared" si="495"/>
        <v>katA</v>
      </c>
      <c r="AG15142" s="153"/>
      <c r="AH15142" s="153"/>
      <c r="AI15142" t="s">
        <v>195</v>
      </c>
      <c r="AJ15142" t="s">
        <v>340</v>
      </c>
      <c r="AK15142" s="9" t="str">
        <f>VLOOKUP(Y15142,zdroj!D:AJ,33,0)</f>
        <v>katA</v>
      </c>
    </row>
    <row r="15143" spans="8:37" x14ac:dyDescent="0.25">
      <c r="H15143" s="8"/>
      <c r="I15143" s="8"/>
      <c r="N15143" s="23"/>
      <c r="O15143" s="24"/>
      <c r="P15143" s="19"/>
      <c r="Q15143" s="19"/>
      <c r="R15143" s="19"/>
      <c r="U15143" s="27"/>
      <c r="Y15143" s="9" t="s">
        <v>755</v>
      </c>
      <c r="Z15143" s="9" t="s">
        <v>462</v>
      </c>
      <c r="AA15143" s="9" t="s">
        <v>237</v>
      </c>
      <c r="AB15143" s="9">
        <v>8113416</v>
      </c>
      <c r="AC15143" s="9" t="s">
        <v>15916</v>
      </c>
      <c r="AD15143" s="9" t="s">
        <v>225</v>
      </c>
      <c r="AE15143" s="5">
        <f t="shared" si="494"/>
        <v>0</v>
      </c>
      <c r="AF15143" s="5" t="str">
        <f t="shared" si="495"/>
        <v>katA</v>
      </c>
      <c r="AG15143" s="153"/>
      <c r="AH15143" s="153"/>
      <c r="AI15143" t="s">
        <v>201</v>
      </c>
      <c r="AJ15143" t="s">
        <v>17878</v>
      </c>
      <c r="AK15143" s="9" t="str">
        <f>VLOOKUP(Y15143,zdroj!D:AJ,33,0)</f>
        <v>katA</v>
      </c>
    </row>
    <row r="15144" spans="8:37" x14ac:dyDescent="0.25">
      <c r="H15144" s="8"/>
      <c r="I15144" s="8"/>
      <c r="N15144" s="23"/>
      <c r="O15144" s="24"/>
      <c r="P15144" s="19"/>
      <c r="Q15144" s="19"/>
      <c r="R15144" s="19"/>
      <c r="U15144" s="27"/>
      <c r="Y15144" s="9" t="s">
        <v>755</v>
      </c>
      <c r="Z15144" s="9" t="s">
        <v>462</v>
      </c>
      <c r="AA15144" s="9" t="s">
        <v>237</v>
      </c>
      <c r="AB15144" s="9">
        <v>8113467</v>
      </c>
      <c r="AC15144" s="9" t="s">
        <v>15917</v>
      </c>
      <c r="AD15144" s="9" t="s">
        <v>225</v>
      </c>
      <c r="AE15144" s="5">
        <f t="shared" si="494"/>
        <v>0</v>
      </c>
      <c r="AF15144" s="5" t="str">
        <f t="shared" si="495"/>
        <v>katA</v>
      </c>
      <c r="AG15144" s="153"/>
      <c r="AH15144" s="153"/>
      <c r="AI15144" t="s">
        <v>201</v>
      </c>
      <c r="AJ15144" t="s">
        <v>17878</v>
      </c>
      <c r="AK15144" s="9" t="str">
        <f>VLOOKUP(Y15144,zdroj!D:AJ,33,0)</f>
        <v>katA</v>
      </c>
    </row>
    <row r="15145" spans="8:37" x14ac:dyDescent="0.25">
      <c r="H15145" s="8"/>
      <c r="I15145" s="8"/>
      <c r="N15145" s="23"/>
      <c r="O15145" s="24"/>
      <c r="P15145" s="19"/>
      <c r="Q15145" s="19"/>
      <c r="R15145" s="19"/>
      <c r="U15145" s="27"/>
      <c r="Y15145" s="9" t="s">
        <v>755</v>
      </c>
      <c r="Z15145" s="9" t="s">
        <v>462</v>
      </c>
      <c r="AA15145" s="9" t="s">
        <v>237</v>
      </c>
      <c r="AB15145" s="9">
        <v>8113475</v>
      </c>
      <c r="AC15145" s="9" t="s">
        <v>15918</v>
      </c>
      <c r="AD15145" s="9" t="s">
        <v>225</v>
      </c>
      <c r="AE15145" s="5">
        <f t="shared" si="494"/>
        <v>0</v>
      </c>
      <c r="AF15145" s="5" t="str">
        <f t="shared" si="495"/>
        <v>katA</v>
      </c>
      <c r="AG15145" s="153"/>
      <c r="AH15145" s="153"/>
      <c r="AI15145" t="s">
        <v>201</v>
      </c>
      <c r="AJ15145" t="s">
        <v>17878</v>
      </c>
      <c r="AK15145" s="9" t="str">
        <f>VLOOKUP(Y15145,zdroj!D:AJ,33,0)</f>
        <v>katA</v>
      </c>
    </row>
    <row r="15146" spans="8:37" x14ac:dyDescent="0.25">
      <c r="H15146" s="8"/>
      <c r="I15146" s="8"/>
      <c r="N15146" s="23"/>
      <c r="O15146" s="24"/>
      <c r="P15146" s="19"/>
      <c r="Q15146" s="19"/>
      <c r="R15146" s="19"/>
      <c r="U15146" s="27"/>
      <c r="Y15146" s="9" t="s">
        <v>755</v>
      </c>
      <c r="Z15146" s="9" t="s">
        <v>462</v>
      </c>
      <c r="AA15146" s="9" t="s">
        <v>237</v>
      </c>
      <c r="AB15146" s="9">
        <v>8113483</v>
      </c>
      <c r="AC15146" s="9" t="s">
        <v>15919</v>
      </c>
      <c r="AD15146" s="9" t="s">
        <v>225</v>
      </c>
      <c r="AE15146" s="5">
        <f t="shared" si="494"/>
        <v>0</v>
      </c>
      <c r="AF15146" s="5" t="str">
        <f t="shared" si="495"/>
        <v>katA</v>
      </c>
      <c r="AG15146" s="153"/>
      <c r="AH15146" s="153"/>
      <c r="AI15146" t="s">
        <v>201</v>
      </c>
      <c r="AJ15146" t="s">
        <v>17878</v>
      </c>
      <c r="AK15146" s="9" t="str">
        <f>VLOOKUP(Y15146,zdroj!D:AJ,33,0)</f>
        <v>katA</v>
      </c>
    </row>
    <row r="15147" spans="8:37" x14ac:dyDescent="0.25">
      <c r="H15147" s="8"/>
      <c r="I15147" s="8"/>
      <c r="N15147" s="23"/>
      <c r="O15147" s="24"/>
      <c r="P15147" s="19"/>
      <c r="Q15147" s="19"/>
      <c r="R15147" s="19"/>
      <c r="U15147" s="27"/>
      <c r="Y15147" s="9" t="s">
        <v>755</v>
      </c>
      <c r="Z15147" s="9" t="s">
        <v>462</v>
      </c>
      <c r="AA15147" s="9" t="s">
        <v>237</v>
      </c>
      <c r="AB15147" s="9">
        <v>8113491</v>
      </c>
      <c r="AC15147" s="9" t="s">
        <v>15920</v>
      </c>
      <c r="AD15147" s="9" t="s">
        <v>225</v>
      </c>
      <c r="AE15147" s="5">
        <f t="shared" si="494"/>
        <v>0</v>
      </c>
      <c r="AF15147" s="5" t="str">
        <f t="shared" si="495"/>
        <v>katA</v>
      </c>
      <c r="AG15147" s="153"/>
      <c r="AH15147" s="153"/>
      <c r="AI15147" t="s">
        <v>201</v>
      </c>
      <c r="AJ15147" t="s">
        <v>17878</v>
      </c>
      <c r="AK15147" s="9" t="str">
        <f>VLOOKUP(Y15147,zdroj!D:AJ,33,0)</f>
        <v>katA</v>
      </c>
    </row>
    <row r="15148" spans="8:37" x14ac:dyDescent="0.25">
      <c r="H15148" s="8"/>
      <c r="I15148" s="8"/>
      <c r="N15148" s="23"/>
      <c r="O15148" s="24"/>
      <c r="P15148" s="19"/>
      <c r="Q15148" s="19"/>
      <c r="R15148" s="19"/>
      <c r="U15148" s="27"/>
      <c r="Y15148" s="9" t="s">
        <v>755</v>
      </c>
      <c r="Z15148" s="9" t="s">
        <v>462</v>
      </c>
      <c r="AA15148" s="9" t="s">
        <v>237</v>
      </c>
      <c r="AB15148" s="9">
        <v>8113505</v>
      </c>
      <c r="AC15148" s="9" t="s">
        <v>15921</v>
      </c>
      <c r="AD15148" s="9" t="s">
        <v>225</v>
      </c>
      <c r="AE15148" s="5">
        <f t="shared" si="494"/>
        <v>0</v>
      </c>
      <c r="AF15148" s="5" t="str">
        <f t="shared" si="495"/>
        <v>katA</v>
      </c>
      <c r="AG15148" s="153"/>
      <c r="AH15148" s="153"/>
      <c r="AI15148" t="s">
        <v>201</v>
      </c>
      <c r="AJ15148" t="s">
        <v>17878</v>
      </c>
      <c r="AK15148" s="9" t="str">
        <f>VLOOKUP(Y15148,zdroj!D:AJ,33,0)</f>
        <v>katA</v>
      </c>
    </row>
    <row r="15149" spans="8:37" x14ac:dyDescent="0.25">
      <c r="H15149" s="8"/>
      <c r="I15149" s="8"/>
      <c r="N15149" s="23"/>
      <c r="O15149" s="24"/>
      <c r="P15149" s="19"/>
      <c r="Q15149" s="19"/>
      <c r="R15149" s="19"/>
      <c r="U15149" s="27"/>
      <c r="Y15149" s="9" t="s">
        <v>755</v>
      </c>
      <c r="Z15149" s="9" t="s">
        <v>462</v>
      </c>
      <c r="AA15149" s="9" t="s">
        <v>237</v>
      </c>
      <c r="AB15149" s="9">
        <v>8113513</v>
      </c>
      <c r="AC15149" s="9" t="s">
        <v>15922</v>
      </c>
      <c r="AD15149" s="9" t="s">
        <v>225</v>
      </c>
      <c r="AE15149" s="5">
        <f t="shared" si="494"/>
        <v>0</v>
      </c>
      <c r="AF15149" s="5" t="str">
        <f t="shared" si="495"/>
        <v>katA</v>
      </c>
      <c r="AG15149" s="153"/>
      <c r="AH15149" s="153"/>
      <c r="AI15149" t="s">
        <v>201</v>
      </c>
      <c r="AJ15149" t="s">
        <v>17878</v>
      </c>
      <c r="AK15149" s="9" t="str">
        <f>VLOOKUP(Y15149,zdroj!D:AJ,33,0)</f>
        <v>katA</v>
      </c>
    </row>
    <row r="15150" spans="8:37" x14ac:dyDescent="0.25">
      <c r="H15150" s="8"/>
      <c r="I15150" s="8"/>
      <c r="N15150" s="23"/>
      <c r="O15150" s="24"/>
      <c r="P15150" s="19"/>
      <c r="Q15150" s="19"/>
      <c r="R15150" s="19"/>
      <c r="U15150" s="27"/>
      <c r="Y15150" s="9" t="s">
        <v>755</v>
      </c>
      <c r="Z15150" s="9" t="s">
        <v>462</v>
      </c>
      <c r="AA15150" s="9" t="s">
        <v>237</v>
      </c>
      <c r="AB15150" s="9">
        <v>8113521</v>
      </c>
      <c r="AC15150" s="9" t="s">
        <v>15923</v>
      </c>
      <c r="AD15150" s="9" t="s">
        <v>225</v>
      </c>
      <c r="AE15150" s="5">
        <f t="shared" si="494"/>
        <v>0</v>
      </c>
      <c r="AF15150" s="5" t="str">
        <f t="shared" si="495"/>
        <v>katA</v>
      </c>
      <c r="AG15150" s="153"/>
      <c r="AH15150" s="153"/>
      <c r="AI15150" t="s">
        <v>17880</v>
      </c>
      <c r="AJ15150" t="s">
        <v>17878</v>
      </c>
      <c r="AK15150" s="9" t="str">
        <f>VLOOKUP(Y15150,zdroj!D:AJ,33,0)</f>
        <v>katA</v>
      </c>
    </row>
    <row r="15151" spans="8:37" x14ac:dyDescent="0.25">
      <c r="H15151" s="8"/>
      <c r="I15151" s="8"/>
      <c r="N15151" s="23"/>
      <c r="O15151" s="24"/>
      <c r="P15151" s="19"/>
      <c r="Q15151" s="19"/>
      <c r="R15151" s="19"/>
      <c r="U15151" s="27"/>
      <c r="Y15151" s="9" t="s">
        <v>755</v>
      </c>
      <c r="Z15151" s="9" t="s">
        <v>462</v>
      </c>
      <c r="AA15151" s="9" t="s">
        <v>237</v>
      </c>
      <c r="AB15151" s="9">
        <v>8113548</v>
      </c>
      <c r="AC15151" s="9" t="s">
        <v>15924</v>
      </c>
      <c r="AD15151" s="9" t="s">
        <v>231</v>
      </c>
      <c r="AE15151" s="5">
        <f t="shared" si="494"/>
        <v>0</v>
      </c>
      <c r="AF15151" s="5" t="str">
        <f t="shared" si="495"/>
        <v>katB</v>
      </c>
      <c r="AG15151" s="153"/>
      <c r="AH15151" s="153"/>
      <c r="AI15151" t="s">
        <v>201</v>
      </c>
      <c r="AJ15151" t="s">
        <v>17878</v>
      </c>
      <c r="AK15151" s="9" t="str">
        <f>VLOOKUP(Y15151,zdroj!D:AJ,33,0)</f>
        <v>katA</v>
      </c>
    </row>
    <row r="15152" spans="8:37" x14ac:dyDescent="0.25">
      <c r="H15152" s="8"/>
      <c r="I15152" s="8"/>
      <c r="N15152" s="23"/>
      <c r="O15152" s="24"/>
      <c r="P15152" s="19"/>
      <c r="Q15152" s="19"/>
      <c r="R15152" s="19"/>
      <c r="U15152" s="27"/>
      <c r="Y15152" s="9" t="s">
        <v>755</v>
      </c>
      <c r="Z15152" s="9" t="s">
        <v>462</v>
      </c>
      <c r="AA15152" s="9" t="s">
        <v>237</v>
      </c>
      <c r="AB15152" s="9">
        <v>8113564</v>
      </c>
      <c r="AC15152" s="9" t="s">
        <v>15925</v>
      </c>
      <c r="AD15152" s="9" t="s">
        <v>225</v>
      </c>
      <c r="AE15152" s="5">
        <f t="shared" si="494"/>
        <v>0</v>
      </c>
      <c r="AF15152" s="5" t="str">
        <f t="shared" si="495"/>
        <v>katA</v>
      </c>
      <c r="AG15152" s="153"/>
      <c r="AH15152" s="153"/>
      <c r="AI15152" t="s">
        <v>201</v>
      </c>
      <c r="AJ15152" t="s">
        <v>17878</v>
      </c>
      <c r="AK15152" s="9" t="str">
        <f>VLOOKUP(Y15152,zdroj!D:AJ,33,0)</f>
        <v>katA</v>
      </c>
    </row>
    <row r="15153" spans="8:37" x14ac:dyDescent="0.25">
      <c r="H15153" s="8"/>
      <c r="I15153" s="8"/>
      <c r="N15153" s="23"/>
      <c r="O15153" s="24"/>
      <c r="P15153" s="19"/>
      <c r="Q15153" s="19"/>
      <c r="R15153" s="19"/>
      <c r="U15153" s="27"/>
      <c r="Y15153" s="9" t="s">
        <v>755</v>
      </c>
      <c r="Z15153" s="9" t="s">
        <v>462</v>
      </c>
      <c r="AA15153" s="9" t="s">
        <v>237</v>
      </c>
      <c r="AB15153" s="9">
        <v>8113572</v>
      </c>
      <c r="AC15153" s="9" t="s">
        <v>15926</v>
      </c>
      <c r="AD15153" s="9" t="s">
        <v>225</v>
      </c>
      <c r="AE15153" s="5">
        <f t="shared" si="494"/>
        <v>0</v>
      </c>
      <c r="AF15153" s="5" t="str">
        <f t="shared" si="495"/>
        <v>katA</v>
      </c>
      <c r="AG15153" s="153"/>
      <c r="AH15153" s="153"/>
      <c r="AI15153" t="s">
        <v>201</v>
      </c>
      <c r="AJ15153" t="s">
        <v>17878</v>
      </c>
      <c r="AK15153" s="9" t="str">
        <f>VLOOKUP(Y15153,zdroj!D:AJ,33,0)</f>
        <v>katA</v>
      </c>
    </row>
    <row r="15154" spans="8:37" x14ac:dyDescent="0.25">
      <c r="H15154" s="8"/>
      <c r="I15154" s="8"/>
      <c r="N15154" s="23"/>
      <c r="O15154" s="24"/>
      <c r="P15154" s="19"/>
      <c r="Q15154" s="19"/>
      <c r="R15154" s="19"/>
      <c r="U15154" s="27"/>
      <c r="Y15154" s="9" t="s">
        <v>755</v>
      </c>
      <c r="Z15154" s="9" t="s">
        <v>462</v>
      </c>
      <c r="AA15154" s="9" t="s">
        <v>237</v>
      </c>
      <c r="AB15154" s="9">
        <v>8113581</v>
      </c>
      <c r="AC15154" s="9" t="s">
        <v>15927</v>
      </c>
      <c r="AD15154" s="9" t="s">
        <v>225</v>
      </c>
      <c r="AE15154" s="5">
        <f t="shared" si="494"/>
        <v>0</v>
      </c>
      <c r="AF15154" s="5" t="str">
        <f t="shared" si="495"/>
        <v>katA</v>
      </c>
      <c r="AG15154" s="153"/>
      <c r="AH15154" s="153"/>
      <c r="AI15154" t="s">
        <v>201</v>
      </c>
      <c r="AJ15154" t="s">
        <v>17878</v>
      </c>
      <c r="AK15154" s="9" t="str">
        <f>VLOOKUP(Y15154,zdroj!D:AJ,33,0)</f>
        <v>katA</v>
      </c>
    </row>
    <row r="15155" spans="8:37" x14ac:dyDescent="0.25">
      <c r="H15155" s="8"/>
      <c r="I15155" s="8"/>
      <c r="N15155" s="23"/>
      <c r="O15155" s="24"/>
      <c r="P15155" s="19"/>
      <c r="Q15155" s="19"/>
      <c r="R15155" s="19"/>
      <c r="U15155" s="27"/>
      <c r="Y15155" s="9" t="s">
        <v>755</v>
      </c>
      <c r="Z15155" s="9" t="s">
        <v>462</v>
      </c>
      <c r="AA15155" s="9" t="s">
        <v>237</v>
      </c>
      <c r="AB15155" s="9">
        <v>8113611</v>
      </c>
      <c r="AC15155" s="9" t="s">
        <v>15928</v>
      </c>
      <c r="AD15155" s="9" t="s">
        <v>225</v>
      </c>
      <c r="AE15155" s="5">
        <f t="shared" si="494"/>
        <v>0</v>
      </c>
      <c r="AF15155" s="5" t="str">
        <f t="shared" si="495"/>
        <v>katA</v>
      </c>
      <c r="AG15155" s="153"/>
      <c r="AH15155" s="153"/>
      <c r="AI15155" t="s">
        <v>201</v>
      </c>
      <c r="AJ15155" t="s">
        <v>17878</v>
      </c>
      <c r="AK15155" s="9" t="str">
        <f>VLOOKUP(Y15155,zdroj!D:AJ,33,0)</f>
        <v>katA</v>
      </c>
    </row>
    <row r="15156" spans="8:37" x14ac:dyDescent="0.25">
      <c r="H15156" s="8"/>
      <c r="I15156" s="8"/>
      <c r="N15156" s="23"/>
      <c r="O15156" s="24"/>
      <c r="P15156" s="19"/>
      <c r="Q15156" s="19"/>
      <c r="R15156" s="19"/>
      <c r="U15156" s="27"/>
      <c r="Y15156" s="9" t="s">
        <v>755</v>
      </c>
      <c r="Z15156" s="9" t="s">
        <v>462</v>
      </c>
      <c r="AA15156" s="9" t="s">
        <v>237</v>
      </c>
      <c r="AB15156" s="9">
        <v>8113645</v>
      </c>
      <c r="AC15156" s="9" t="s">
        <v>15929</v>
      </c>
      <c r="AD15156" s="9" t="s">
        <v>225</v>
      </c>
      <c r="AE15156" s="5">
        <f t="shared" si="494"/>
        <v>0</v>
      </c>
      <c r="AF15156" s="5" t="str">
        <f t="shared" si="495"/>
        <v>katA</v>
      </c>
      <c r="AG15156" s="153"/>
      <c r="AH15156" s="153"/>
      <c r="AI15156" t="s">
        <v>201</v>
      </c>
      <c r="AJ15156" t="s">
        <v>17878</v>
      </c>
      <c r="AK15156" s="9" t="str">
        <f>VLOOKUP(Y15156,zdroj!D:AJ,33,0)</f>
        <v>katA</v>
      </c>
    </row>
    <row r="15157" spans="8:37" x14ac:dyDescent="0.25">
      <c r="H15157" s="8"/>
      <c r="I15157" s="8"/>
      <c r="N15157" s="23"/>
      <c r="O15157" s="24"/>
      <c r="P15157" s="19"/>
      <c r="Q15157" s="19"/>
      <c r="R15157" s="19"/>
      <c r="U15157" s="27"/>
      <c r="Y15157" s="9" t="s">
        <v>755</v>
      </c>
      <c r="Z15157" s="9" t="s">
        <v>462</v>
      </c>
      <c r="AA15157" s="9" t="s">
        <v>237</v>
      </c>
      <c r="AB15157" s="9">
        <v>8113653</v>
      </c>
      <c r="AC15157" s="9" t="s">
        <v>15930</v>
      </c>
      <c r="AD15157" s="9" t="s">
        <v>225</v>
      </c>
      <c r="AE15157" s="5">
        <f t="shared" si="494"/>
        <v>0</v>
      </c>
      <c r="AF15157" s="5" t="str">
        <f t="shared" si="495"/>
        <v>katA</v>
      </c>
      <c r="AG15157" s="153"/>
      <c r="AH15157" s="153"/>
      <c r="AI15157" t="s">
        <v>201</v>
      </c>
      <c r="AJ15157" t="s">
        <v>17878</v>
      </c>
      <c r="AK15157" s="9" t="str">
        <f>VLOOKUP(Y15157,zdroj!D:AJ,33,0)</f>
        <v>katA</v>
      </c>
    </row>
    <row r="15158" spans="8:37" x14ac:dyDescent="0.25">
      <c r="H15158" s="8"/>
      <c r="I15158" s="8"/>
      <c r="N15158" s="23"/>
      <c r="O15158" s="24"/>
      <c r="P15158" s="19"/>
      <c r="Q15158" s="19"/>
      <c r="R15158" s="19"/>
      <c r="U15158" s="27"/>
      <c r="Y15158" s="9" t="s">
        <v>755</v>
      </c>
      <c r="Z15158" s="9" t="s">
        <v>462</v>
      </c>
      <c r="AA15158" s="9" t="s">
        <v>237</v>
      </c>
      <c r="AB15158" s="9">
        <v>8113670</v>
      </c>
      <c r="AC15158" s="9" t="s">
        <v>15931</v>
      </c>
      <c r="AD15158" s="9" t="s">
        <v>225</v>
      </c>
      <c r="AE15158" s="5">
        <f t="shared" si="494"/>
        <v>0</v>
      </c>
      <c r="AF15158" s="5" t="str">
        <f t="shared" si="495"/>
        <v>katA</v>
      </c>
      <c r="AG15158" s="153"/>
      <c r="AH15158" s="153"/>
      <c r="AI15158" t="s">
        <v>201</v>
      </c>
      <c r="AJ15158" t="s">
        <v>17878</v>
      </c>
      <c r="AK15158" s="9" t="str">
        <f>VLOOKUP(Y15158,zdroj!D:AJ,33,0)</f>
        <v>katA</v>
      </c>
    </row>
    <row r="15159" spans="8:37" x14ac:dyDescent="0.25">
      <c r="H15159" s="8"/>
      <c r="I15159" s="8"/>
      <c r="N15159" s="23"/>
      <c r="O15159" s="24"/>
      <c r="P15159" s="19"/>
      <c r="Q15159" s="19"/>
      <c r="R15159" s="19"/>
      <c r="U15159" s="27"/>
      <c r="Y15159" s="9" t="s">
        <v>755</v>
      </c>
      <c r="Z15159" s="9" t="s">
        <v>462</v>
      </c>
      <c r="AA15159" s="9" t="s">
        <v>237</v>
      </c>
      <c r="AB15159" s="9">
        <v>8113688</v>
      </c>
      <c r="AC15159" s="9" t="s">
        <v>15932</v>
      </c>
      <c r="AD15159" s="9" t="s">
        <v>225</v>
      </c>
      <c r="AE15159" s="5">
        <f t="shared" si="494"/>
        <v>0</v>
      </c>
      <c r="AF15159" s="5" t="str">
        <f t="shared" si="495"/>
        <v>katA</v>
      </c>
      <c r="AG15159" s="153"/>
      <c r="AH15159" s="153"/>
      <c r="AI15159" t="s">
        <v>201</v>
      </c>
      <c r="AJ15159" t="s">
        <v>17878</v>
      </c>
      <c r="AK15159" s="9" t="str">
        <f>VLOOKUP(Y15159,zdroj!D:AJ,33,0)</f>
        <v>katA</v>
      </c>
    </row>
    <row r="15160" spans="8:37" x14ac:dyDescent="0.25">
      <c r="H15160" s="8"/>
      <c r="I15160" s="8"/>
      <c r="N15160" s="23"/>
      <c r="O15160" s="24"/>
      <c r="P15160" s="19"/>
      <c r="Q15160" s="19"/>
      <c r="R15160" s="19"/>
      <c r="U15160" s="27"/>
      <c r="Y15160" s="9" t="s">
        <v>755</v>
      </c>
      <c r="Z15160" s="9" t="s">
        <v>462</v>
      </c>
      <c r="AA15160" s="9" t="s">
        <v>237</v>
      </c>
      <c r="AB15160" s="9">
        <v>8113696</v>
      </c>
      <c r="AC15160" s="9" t="s">
        <v>15933</v>
      </c>
      <c r="AD15160" s="9" t="s">
        <v>225</v>
      </c>
      <c r="AE15160" s="5">
        <f t="shared" si="494"/>
        <v>0</v>
      </c>
      <c r="AF15160" s="5" t="str">
        <f t="shared" si="495"/>
        <v>katA</v>
      </c>
      <c r="AG15160" s="153"/>
      <c r="AH15160" s="153"/>
      <c r="AI15160" t="s">
        <v>201</v>
      </c>
      <c r="AJ15160" t="s">
        <v>17878</v>
      </c>
      <c r="AK15160" s="9" t="str">
        <f>VLOOKUP(Y15160,zdroj!D:AJ,33,0)</f>
        <v>katA</v>
      </c>
    </row>
    <row r="15161" spans="8:37" x14ac:dyDescent="0.25">
      <c r="H15161" s="8"/>
      <c r="I15161" s="8"/>
      <c r="N15161" s="23"/>
      <c r="O15161" s="24"/>
      <c r="P15161" s="19"/>
      <c r="Q15161" s="19"/>
      <c r="R15161" s="19"/>
      <c r="U15161" s="27"/>
      <c r="Y15161" s="9" t="s">
        <v>755</v>
      </c>
      <c r="Z15161" s="9" t="s">
        <v>462</v>
      </c>
      <c r="AA15161" s="9" t="s">
        <v>237</v>
      </c>
      <c r="AB15161" s="9">
        <v>8113700</v>
      </c>
      <c r="AC15161" s="9" t="s">
        <v>15934</v>
      </c>
      <c r="AD15161" s="9" t="s">
        <v>225</v>
      </c>
      <c r="AE15161" s="5">
        <f t="shared" si="494"/>
        <v>0</v>
      </c>
      <c r="AF15161" s="5" t="str">
        <f t="shared" si="495"/>
        <v>katA</v>
      </c>
      <c r="AG15161" s="153"/>
      <c r="AH15161" s="153"/>
      <c r="AI15161" t="s">
        <v>201</v>
      </c>
      <c r="AJ15161" t="s">
        <v>17878</v>
      </c>
      <c r="AK15161" s="9" t="str">
        <f>VLOOKUP(Y15161,zdroj!D:AJ,33,0)</f>
        <v>katA</v>
      </c>
    </row>
    <row r="15162" spans="8:37" x14ac:dyDescent="0.25">
      <c r="H15162" s="8"/>
      <c r="I15162" s="8"/>
      <c r="N15162" s="23"/>
      <c r="O15162" s="24"/>
      <c r="P15162" s="19"/>
      <c r="Q15162" s="19"/>
      <c r="R15162" s="19"/>
      <c r="U15162" s="27"/>
      <c r="Y15162" s="9" t="s">
        <v>755</v>
      </c>
      <c r="Z15162" s="9" t="s">
        <v>462</v>
      </c>
      <c r="AA15162" s="9" t="s">
        <v>237</v>
      </c>
      <c r="AB15162" s="9">
        <v>8113718</v>
      </c>
      <c r="AC15162" s="9" t="s">
        <v>15935</v>
      </c>
      <c r="AD15162" s="9" t="s">
        <v>225</v>
      </c>
      <c r="AE15162" s="5">
        <f t="shared" si="494"/>
        <v>0</v>
      </c>
      <c r="AF15162" s="5" t="str">
        <f t="shared" si="495"/>
        <v>katA</v>
      </c>
      <c r="AG15162" s="153"/>
      <c r="AH15162" s="153"/>
      <c r="AI15162" t="s">
        <v>201</v>
      </c>
      <c r="AJ15162" t="s">
        <v>17878</v>
      </c>
      <c r="AK15162" s="9" t="str">
        <f>VLOOKUP(Y15162,zdroj!D:AJ,33,0)</f>
        <v>katA</v>
      </c>
    </row>
    <row r="15163" spans="8:37" x14ac:dyDescent="0.25">
      <c r="H15163" s="8"/>
      <c r="I15163" s="8"/>
      <c r="N15163" s="23"/>
      <c r="O15163" s="24"/>
      <c r="P15163" s="19"/>
      <c r="Q15163" s="19"/>
      <c r="R15163" s="19"/>
      <c r="U15163" s="27"/>
      <c r="Y15163" s="9" t="s">
        <v>755</v>
      </c>
      <c r="Z15163" s="9" t="s">
        <v>462</v>
      </c>
      <c r="AA15163" s="9" t="s">
        <v>237</v>
      </c>
      <c r="AB15163" s="9">
        <v>8113726</v>
      </c>
      <c r="AC15163" s="9" t="s">
        <v>15936</v>
      </c>
      <c r="AD15163" s="9" t="s">
        <v>225</v>
      </c>
      <c r="AE15163" s="5">
        <f t="shared" si="494"/>
        <v>0</v>
      </c>
      <c r="AF15163" s="5" t="str">
        <f t="shared" si="495"/>
        <v>katA</v>
      </c>
      <c r="AG15163" s="153"/>
      <c r="AH15163" s="153"/>
      <c r="AI15163" t="s">
        <v>201</v>
      </c>
      <c r="AJ15163" t="s">
        <v>17878</v>
      </c>
      <c r="AK15163" s="9" t="str">
        <f>VLOOKUP(Y15163,zdroj!D:AJ,33,0)</f>
        <v>katA</v>
      </c>
    </row>
    <row r="15164" spans="8:37" x14ac:dyDescent="0.25">
      <c r="H15164" s="8"/>
      <c r="I15164" s="8"/>
      <c r="N15164" s="23"/>
      <c r="O15164" s="24"/>
      <c r="P15164" s="19"/>
      <c r="Q15164" s="19"/>
      <c r="R15164" s="19"/>
      <c r="U15164" s="27"/>
      <c r="Y15164" s="9" t="s">
        <v>755</v>
      </c>
      <c r="Z15164" s="9" t="s">
        <v>462</v>
      </c>
      <c r="AA15164" s="9" t="s">
        <v>237</v>
      </c>
      <c r="AB15164" s="9">
        <v>8113734</v>
      </c>
      <c r="AC15164" s="9" t="s">
        <v>15937</v>
      </c>
      <c r="AD15164" s="9" t="s">
        <v>225</v>
      </c>
      <c r="AE15164" s="5">
        <f t="shared" si="494"/>
        <v>0</v>
      </c>
      <c r="AF15164" s="5" t="str">
        <f t="shared" si="495"/>
        <v>katA</v>
      </c>
      <c r="AG15164" s="153"/>
      <c r="AH15164" s="153"/>
      <c r="AI15164" t="s">
        <v>201</v>
      </c>
      <c r="AJ15164" t="s">
        <v>17878</v>
      </c>
      <c r="AK15164" s="9" t="str">
        <f>VLOOKUP(Y15164,zdroj!D:AJ,33,0)</f>
        <v>katA</v>
      </c>
    </row>
    <row r="15165" spans="8:37" x14ac:dyDescent="0.25">
      <c r="H15165" s="8"/>
      <c r="I15165" s="8"/>
      <c r="N15165" s="23"/>
      <c r="O15165" s="24"/>
      <c r="P15165" s="19"/>
      <c r="Q15165" s="19"/>
      <c r="R15165" s="19"/>
      <c r="U15165" s="27"/>
      <c r="Y15165" s="9" t="s">
        <v>755</v>
      </c>
      <c r="Z15165" s="9" t="s">
        <v>462</v>
      </c>
      <c r="AA15165" s="9" t="s">
        <v>237</v>
      </c>
      <c r="AB15165" s="9">
        <v>8113742</v>
      </c>
      <c r="AC15165" s="9" t="s">
        <v>15938</v>
      </c>
      <c r="AD15165" s="9" t="s">
        <v>225</v>
      </c>
      <c r="AE15165" s="5">
        <f t="shared" si="494"/>
        <v>0</v>
      </c>
      <c r="AF15165" s="5" t="str">
        <f t="shared" si="495"/>
        <v>katA</v>
      </c>
      <c r="AG15165" s="153"/>
      <c r="AH15165" s="153"/>
      <c r="AI15165" t="s">
        <v>201</v>
      </c>
      <c r="AJ15165" t="s">
        <v>17878</v>
      </c>
      <c r="AK15165" s="9" t="str">
        <f>VLOOKUP(Y15165,zdroj!D:AJ,33,0)</f>
        <v>katA</v>
      </c>
    </row>
    <row r="15166" spans="8:37" x14ac:dyDescent="0.25">
      <c r="H15166" s="8"/>
      <c r="I15166" s="8"/>
      <c r="N15166" s="23"/>
      <c r="O15166" s="24"/>
      <c r="P15166" s="19"/>
      <c r="Q15166" s="19"/>
      <c r="R15166" s="19"/>
      <c r="U15166" s="27"/>
      <c r="Y15166" s="9" t="s">
        <v>755</v>
      </c>
      <c r="Z15166" s="9" t="s">
        <v>462</v>
      </c>
      <c r="AA15166" s="9" t="s">
        <v>237</v>
      </c>
      <c r="AB15166" s="9">
        <v>8113751</v>
      </c>
      <c r="AC15166" s="9" t="s">
        <v>15939</v>
      </c>
      <c r="AD15166" s="9" t="s">
        <v>225</v>
      </c>
      <c r="AE15166" s="5">
        <f t="shared" si="494"/>
        <v>0</v>
      </c>
      <c r="AF15166" s="5" t="str">
        <f t="shared" si="495"/>
        <v>katA</v>
      </c>
      <c r="AG15166" s="153"/>
      <c r="AH15166" s="153"/>
      <c r="AI15166" t="s">
        <v>201</v>
      </c>
      <c r="AJ15166" t="s">
        <v>17878</v>
      </c>
      <c r="AK15166" s="9" t="str">
        <f>VLOOKUP(Y15166,zdroj!D:AJ,33,0)</f>
        <v>katA</v>
      </c>
    </row>
    <row r="15167" spans="8:37" x14ac:dyDescent="0.25">
      <c r="H15167" s="8"/>
      <c r="I15167" s="8"/>
      <c r="N15167" s="23"/>
      <c r="O15167" s="24"/>
      <c r="P15167" s="19"/>
      <c r="Q15167" s="19"/>
      <c r="R15167" s="19"/>
      <c r="U15167" s="27"/>
      <c r="Y15167" s="9" t="s">
        <v>755</v>
      </c>
      <c r="Z15167" s="9" t="s">
        <v>462</v>
      </c>
      <c r="AA15167" s="9" t="s">
        <v>237</v>
      </c>
      <c r="AB15167" s="9">
        <v>8113769</v>
      </c>
      <c r="AC15167" s="9" t="s">
        <v>15940</v>
      </c>
      <c r="AD15167" s="9" t="s">
        <v>225</v>
      </c>
      <c r="AE15167" s="5">
        <f t="shared" si="494"/>
        <v>0</v>
      </c>
      <c r="AF15167" s="5" t="str">
        <f t="shared" si="495"/>
        <v>katA</v>
      </c>
      <c r="AG15167" s="153"/>
      <c r="AH15167" s="153"/>
      <c r="AI15167" t="s">
        <v>201</v>
      </c>
      <c r="AJ15167" t="s">
        <v>17878</v>
      </c>
      <c r="AK15167" s="9" t="str">
        <f>VLOOKUP(Y15167,zdroj!D:AJ,33,0)</f>
        <v>katA</v>
      </c>
    </row>
    <row r="15168" spans="8:37" x14ac:dyDescent="0.25">
      <c r="H15168" s="8"/>
      <c r="I15168" s="8"/>
      <c r="N15168" s="23"/>
      <c r="O15168" s="24"/>
      <c r="P15168" s="19"/>
      <c r="Q15168" s="19"/>
      <c r="R15168" s="19"/>
      <c r="U15168" s="27"/>
      <c r="Y15168" s="9" t="s">
        <v>755</v>
      </c>
      <c r="Z15168" s="9" t="s">
        <v>462</v>
      </c>
      <c r="AA15168" s="9" t="s">
        <v>237</v>
      </c>
      <c r="AB15168" s="9">
        <v>8113777</v>
      </c>
      <c r="AC15168" s="9" t="s">
        <v>15941</v>
      </c>
      <c r="AD15168" s="9" t="s">
        <v>225</v>
      </c>
      <c r="AE15168" s="5">
        <f t="shared" si="494"/>
        <v>0</v>
      </c>
      <c r="AF15168" s="5" t="str">
        <f t="shared" si="495"/>
        <v>katA</v>
      </c>
      <c r="AG15168" s="153"/>
      <c r="AH15168" s="153"/>
      <c r="AI15168" t="s">
        <v>201</v>
      </c>
      <c r="AJ15168" t="s">
        <v>17878</v>
      </c>
      <c r="AK15168" s="9" t="str">
        <f>VLOOKUP(Y15168,zdroj!D:AJ,33,0)</f>
        <v>katA</v>
      </c>
    </row>
    <row r="15169" spans="8:37" x14ac:dyDescent="0.25">
      <c r="H15169" s="8"/>
      <c r="I15169" s="8"/>
      <c r="N15169" s="23"/>
      <c r="O15169" s="24"/>
      <c r="P15169" s="19"/>
      <c r="Q15169" s="19"/>
      <c r="R15169" s="19"/>
      <c r="U15169" s="27"/>
      <c r="Y15169" s="9" t="s">
        <v>755</v>
      </c>
      <c r="Z15169" s="9" t="s">
        <v>462</v>
      </c>
      <c r="AA15169" s="9" t="s">
        <v>237</v>
      </c>
      <c r="AB15169" s="9">
        <v>8113785</v>
      </c>
      <c r="AC15169" s="9" t="s">
        <v>15942</v>
      </c>
      <c r="AD15169" s="9" t="s">
        <v>225</v>
      </c>
      <c r="AE15169" s="5">
        <f t="shared" si="494"/>
        <v>0</v>
      </c>
      <c r="AF15169" s="5" t="str">
        <f t="shared" si="495"/>
        <v>katA</v>
      </c>
      <c r="AG15169" s="153"/>
      <c r="AH15169" s="153"/>
      <c r="AI15169" t="s">
        <v>201</v>
      </c>
      <c r="AJ15169" t="s">
        <v>17878</v>
      </c>
      <c r="AK15169" s="9" t="str">
        <f>VLOOKUP(Y15169,zdroj!D:AJ,33,0)</f>
        <v>katA</v>
      </c>
    </row>
    <row r="15170" spans="8:37" x14ac:dyDescent="0.25">
      <c r="H15170" s="8"/>
      <c r="I15170" s="8"/>
      <c r="N15170" s="23"/>
      <c r="O15170" s="24"/>
      <c r="P15170" s="19"/>
      <c r="Q15170" s="19"/>
      <c r="R15170" s="19"/>
      <c r="U15170" s="27"/>
      <c r="Y15170" s="9" t="s">
        <v>755</v>
      </c>
      <c r="Z15170" s="9" t="s">
        <v>462</v>
      </c>
      <c r="AA15170" s="9" t="s">
        <v>237</v>
      </c>
      <c r="AB15170" s="9">
        <v>8113793</v>
      </c>
      <c r="AC15170" s="9" t="s">
        <v>15943</v>
      </c>
      <c r="AD15170" s="9" t="s">
        <v>225</v>
      </c>
      <c r="AE15170" s="5">
        <f t="shared" si="494"/>
        <v>0</v>
      </c>
      <c r="AF15170" s="5" t="str">
        <f t="shared" si="495"/>
        <v>katA</v>
      </c>
      <c r="AG15170" s="153"/>
      <c r="AH15170" s="153"/>
      <c r="AI15170" t="s">
        <v>201</v>
      </c>
      <c r="AJ15170" t="s">
        <v>17878</v>
      </c>
      <c r="AK15170" s="9" t="str">
        <f>VLOOKUP(Y15170,zdroj!D:AJ,33,0)</f>
        <v>katA</v>
      </c>
    </row>
    <row r="15171" spans="8:37" x14ac:dyDescent="0.25">
      <c r="H15171" s="8"/>
      <c r="I15171" s="8"/>
      <c r="N15171" s="23"/>
      <c r="O15171" s="24"/>
      <c r="P15171" s="19"/>
      <c r="Q15171" s="19"/>
      <c r="R15171" s="19"/>
      <c r="U15171" s="27"/>
      <c r="Y15171" s="9" t="s">
        <v>755</v>
      </c>
      <c r="Z15171" s="9" t="s">
        <v>462</v>
      </c>
      <c r="AA15171" s="9" t="s">
        <v>237</v>
      </c>
      <c r="AB15171" s="9">
        <v>8113815</v>
      </c>
      <c r="AC15171" s="9" t="s">
        <v>15944</v>
      </c>
      <c r="AD15171" s="9" t="s">
        <v>225</v>
      </c>
      <c r="AE15171" s="5">
        <f t="shared" si="494"/>
        <v>0</v>
      </c>
      <c r="AF15171" s="5" t="str">
        <f t="shared" si="495"/>
        <v>katA</v>
      </c>
      <c r="AG15171" s="153"/>
      <c r="AH15171" s="153"/>
      <c r="AI15171" t="s">
        <v>201</v>
      </c>
      <c r="AJ15171" t="s">
        <v>17878</v>
      </c>
      <c r="AK15171" s="9" t="str">
        <f>VLOOKUP(Y15171,zdroj!D:AJ,33,0)</f>
        <v>katA</v>
      </c>
    </row>
    <row r="15172" spans="8:37" x14ac:dyDescent="0.25">
      <c r="H15172" s="8"/>
      <c r="I15172" s="8"/>
      <c r="N15172" s="23"/>
      <c r="O15172" s="24"/>
      <c r="P15172" s="19"/>
      <c r="Q15172" s="19"/>
      <c r="R15172" s="19"/>
      <c r="U15172" s="27"/>
      <c r="Y15172" s="9" t="s">
        <v>755</v>
      </c>
      <c r="Z15172" s="9" t="s">
        <v>462</v>
      </c>
      <c r="AA15172" s="9" t="s">
        <v>237</v>
      </c>
      <c r="AB15172" s="9">
        <v>8113823</v>
      </c>
      <c r="AC15172" s="9" t="s">
        <v>15945</v>
      </c>
      <c r="AD15172" s="9" t="s">
        <v>225</v>
      </c>
      <c r="AE15172" s="5">
        <f t="shared" si="494"/>
        <v>0</v>
      </c>
      <c r="AF15172" s="5" t="str">
        <f t="shared" si="495"/>
        <v>katA</v>
      </c>
      <c r="AG15172" s="153"/>
      <c r="AH15172" s="153"/>
      <c r="AI15172" t="s">
        <v>201</v>
      </c>
      <c r="AJ15172" t="s">
        <v>17878</v>
      </c>
      <c r="AK15172" s="9" t="str">
        <f>VLOOKUP(Y15172,zdroj!D:AJ,33,0)</f>
        <v>katA</v>
      </c>
    </row>
    <row r="15173" spans="8:37" x14ac:dyDescent="0.25">
      <c r="H15173" s="8"/>
      <c r="I15173" s="8"/>
      <c r="N15173" s="23"/>
      <c r="O15173" s="24"/>
      <c r="P15173" s="19"/>
      <c r="Q15173" s="19"/>
      <c r="R15173" s="19"/>
      <c r="U15173" s="27"/>
      <c r="Y15173" s="9" t="s">
        <v>755</v>
      </c>
      <c r="Z15173" s="9" t="s">
        <v>462</v>
      </c>
      <c r="AA15173" s="9" t="s">
        <v>237</v>
      </c>
      <c r="AB15173" s="9">
        <v>8113831</v>
      </c>
      <c r="AC15173" s="9" t="s">
        <v>15946</v>
      </c>
      <c r="AD15173" s="9" t="s">
        <v>225</v>
      </c>
      <c r="AE15173" s="5">
        <f t="shared" si="494"/>
        <v>0</v>
      </c>
      <c r="AF15173" s="5" t="str">
        <f t="shared" si="495"/>
        <v>katA</v>
      </c>
      <c r="AG15173" s="153"/>
      <c r="AH15173" s="153"/>
      <c r="AI15173" t="s">
        <v>201</v>
      </c>
      <c r="AJ15173" t="s">
        <v>17878</v>
      </c>
      <c r="AK15173" s="9" t="str">
        <f>VLOOKUP(Y15173,zdroj!D:AJ,33,0)</f>
        <v>katA</v>
      </c>
    </row>
    <row r="15174" spans="8:37" x14ac:dyDescent="0.25">
      <c r="H15174" s="8"/>
      <c r="I15174" s="8"/>
      <c r="N15174" s="23"/>
      <c r="O15174" s="24"/>
      <c r="P15174" s="19"/>
      <c r="Q15174" s="19"/>
      <c r="R15174" s="19"/>
      <c r="U15174" s="27"/>
      <c r="Y15174" s="9" t="s">
        <v>755</v>
      </c>
      <c r="Z15174" s="9" t="s">
        <v>462</v>
      </c>
      <c r="AA15174" s="9" t="s">
        <v>237</v>
      </c>
      <c r="AB15174" s="9">
        <v>8113840</v>
      </c>
      <c r="AC15174" s="9" t="s">
        <v>15947</v>
      </c>
      <c r="AD15174" s="9" t="s">
        <v>225</v>
      </c>
      <c r="AE15174" s="5">
        <f t="shared" si="494"/>
        <v>0</v>
      </c>
      <c r="AF15174" s="5" t="str">
        <f t="shared" si="495"/>
        <v>katA</v>
      </c>
      <c r="AG15174" s="153"/>
      <c r="AH15174" s="153"/>
      <c r="AI15174" t="s">
        <v>201</v>
      </c>
      <c r="AJ15174" t="s">
        <v>17878</v>
      </c>
      <c r="AK15174" s="9" t="str">
        <f>VLOOKUP(Y15174,zdroj!D:AJ,33,0)</f>
        <v>katA</v>
      </c>
    </row>
    <row r="15175" spans="8:37" x14ac:dyDescent="0.25">
      <c r="H15175" s="8"/>
      <c r="I15175" s="8"/>
      <c r="N15175" s="23"/>
      <c r="O15175" s="24"/>
      <c r="P15175" s="19"/>
      <c r="Q15175" s="19"/>
      <c r="R15175" s="19"/>
      <c r="U15175" s="27"/>
      <c r="Y15175" s="9" t="s">
        <v>755</v>
      </c>
      <c r="Z15175" s="9" t="s">
        <v>462</v>
      </c>
      <c r="AA15175" s="9" t="s">
        <v>237</v>
      </c>
      <c r="AB15175" s="9">
        <v>8113858</v>
      </c>
      <c r="AC15175" s="9" t="s">
        <v>15948</v>
      </c>
      <c r="AD15175" s="9" t="s">
        <v>225</v>
      </c>
      <c r="AE15175" s="5">
        <f t="shared" si="494"/>
        <v>0</v>
      </c>
      <c r="AF15175" s="5" t="str">
        <f t="shared" si="495"/>
        <v>katA</v>
      </c>
      <c r="AG15175" s="153"/>
      <c r="AH15175" s="153"/>
      <c r="AI15175" t="s">
        <v>201</v>
      </c>
      <c r="AJ15175" t="s">
        <v>17878</v>
      </c>
      <c r="AK15175" s="9" t="str">
        <f>VLOOKUP(Y15175,zdroj!D:AJ,33,0)</f>
        <v>katA</v>
      </c>
    </row>
    <row r="15176" spans="8:37" x14ac:dyDescent="0.25">
      <c r="H15176" s="8"/>
      <c r="I15176" s="8"/>
      <c r="N15176" s="23"/>
      <c r="O15176" s="24"/>
      <c r="P15176" s="19"/>
      <c r="Q15176" s="19"/>
      <c r="R15176" s="19"/>
      <c r="U15176" s="27"/>
      <c r="Y15176" s="9" t="s">
        <v>755</v>
      </c>
      <c r="Z15176" s="9" t="s">
        <v>462</v>
      </c>
      <c r="AA15176" s="9" t="s">
        <v>237</v>
      </c>
      <c r="AB15176" s="9">
        <v>8113432</v>
      </c>
      <c r="AC15176" s="9" t="s">
        <v>15949</v>
      </c>
      <c r="AD15176" s="9" t="s">
        <v>225</v>
      </c>
      <c r="AE15176" s="5">
        <f t="shared" si="494"/>
        <v>0</v>
      </c>
      <c r="AF15176" s="5" t="str">
        <f t="shared" si="495"/>
        <v>katA</v>
      </c>
      <c r="AG15176" s="153"/>
      <c r="AH15176" s="153"/>
      <c r="AI15176" t="s">
        <v>201</v>
      </c>
      <c r="AJ15176" t="s">
        <v>17878</v>
      </c>
      <c r="AK15176" s="9" t="str">
        <f>VLOOKUP(Y15176,zdroj!D:AJ,33,0)</f>
        <v>katA</v>
      </c>
    </row>
    <row r="15177" spans="8:37" x14ac:dyDescent="0.25">
      <c r="H15177" s="8"/>
      <c r="I15177" s="8"/>
      <c r="N15177" s="23"/>
      <c r="O15177" s="24"/>
      <c r="P15177" s="19"/>
      <c r="Q15177" s="19"/>
      <c r="R15177" s="19"/>
      <c r="U15177" s="27"/>
      <c r="Y15177" s="9" t="s">
        <v>755</v>
      </c>
      <c r="Z15177" s="9" t="s">
        <v>462</v>
      </c>
      <c r="AA15177" s="9" t="s">
        <v>237</v>
      </c>
      <c r="AB15177" s="9">
        <v>8113866</v>
      </c>
      <c r="AC15177" s="9" t="s">
        <v>15950</v>
      </c>
      <c r="AD15177" s="9" t="s">
        <v>225</v>
      </c>
      <c r="AE15177" s="5">
        <f t="shared" si="494"/>
        <v>0</v>
      </c>
      <c r="AF15177" s="5" t="str">
        <f t="shared" si="495"/>
        <v>katA</v>
      </c>
      <c r="AG15177" s="153"/>
      <c r="AH15177" s="153"/>
      <c r="AI15177" t="s">
        <v>201</v>
      </c>
      <c r="AJ15177" t="s">
        <v>17878</v>
      </c>
      <c r="AK15177" s="9" t="str">
        <f>VLOOKUP(Y15177,zdroj!D:AJ,33,0)</f>
        <v>katA</v>
      </c>
    </row>
    <row r="15178" spans="8:37" x14ac:dyDescent="0.25">
      <c r="H15178" s="8"/>
      <c r="I15178" s="8"/>
      <c r="N15178" s="23"/>
      <c r="O15178" s="24"/>
      <c r="P15178" s="19"/>
      <c r="Q15178" s="19"/>
      <c r="R15178" s="19"/>
      <c r="U15178" s="27"/>
      <c r="Y15178" s="9" t="s">
        <v>755</v>
      </c>
      <c r="Z15178" s="9" t="s">
        <v>462</v>
      </c>
      <c r="AA15178" s="9" t="s">
        <v>237</v>
      </c>
      <c r="AB15178" s="9">
        <v>8113874</v>
      </c>
      <c r="AC15178" s="9" t="s">
        <v>15951</v>
      </c>
      <c r="AD15178" s="9" t="s">
        <v>225</v>
      </c>
      <c r="AE15178" s="5">
        <f t="shared" ref="AE15178:AE15241" si="496">VLOOKUP(Y15178,K:T,10,0)</f>
        <v>0</v>
      </c>
      <c r="AF15178" s="5" t="str">
        <f t="shared" ref="AF15178:AF15241" si="497">IF(AE15178="A",IF(AD15178="katA","katB",AD15178),AD15178)</f>
        <v>katA</v>
      </c>
      <c r="AG15178" s="153"/>
      <c r="AH15178" s="153"/>
      <c r="AI15178" t="s">
        <v>201</v>
      </c>
      <c r="AJ15178" t="s">
        <v>17878</v>
      </c>
      <c r="AK15178" s="9" t="str">
        <f>VLOOKUP(Y15178,zdroj!D:AJ,33,0)</f>
        <v>katA</v>
      </c>
    </row>
    <row r="15179" spans="8:37" x14ac:dyDescent="0.25">
      <c r="H15179" s="8"/>
      <c r="I15179" s="8"/>
      <c r="N15179" s="23"/>
      <c r="O15179" s="24"/>
      <c r="P15179" s="19"/>
      <c r="Q15179" s="19"/>
      <c r="R15179" s="19"/>
      <c r="U15179" s="27"/>
      <c r="Y15179" s="9" t="s">
        <v>755</v>
      </c>
      <c r="Z15179" s="9" t="s">
        <v>462</v>
      </c>
      <c r="AA15179" s="9" t="s">
        <v>237</v>
      </c>
      <c r="AB15179" s="9">
        <v>8113882</v>
      </c>
      <c r="AC15179" s="9" t="s">
        <v>15952</v>
      </c>
      <c r="AD15179" s="9" t="s">
        <v>225</v>
      </c>
      <c r="AE15179" s="5">
        <f t="shared" si="496"/>
        <v>0</v>
      </c>
      <c r="AF15179" s="5" t="str">
        <f t="shared" si="497"/>
        <v>katA</v>
      </c>
      <c r="AG15179" s="153"/>
      <c r="AH15179" s="153"/>
      <c r="AI15179" t="s">
        <v>201</v>
      </c>
      <c r="AJ15179" t="s">
        <v>17878</v>
      </c>
      <c r="AK15179" s="9" t="str">
        <f>VLOOKUP(Y15179,zdroj!D:AJ,33,0)</f>
        <v>katA</v>
      </c>
    </row>
    <row r="15180" spans="8:37" x14ac:dyDescent="0.25">
      <c r="H15180" s="8"/>
      <c r="I15180" s="8"/>
      <c r="N15180" s="23"/>
      <c r="O15180" s="24"/>
      <c r="P15180" s="19"/>
      <c r="Q15180" s="19"/>
      <c r="R15180" s="19"/>
      <c r="U15180" s="27"/>
      <c r="Y15180" s="9" t="s">
        <v>755</v>
      </c>
      <c r="Z15180" s="9" t="s">
        <v>462</v>
      </c>
      <c r="AA15180" s="9" t="s">
        <v>237</v>
      </c>
      <c r="AB15180" s="9">
        <v>8113891</v>
      </c>
      <c r="AC15180" s="9" t="s">
        <v>15953</v>
      </c>
      <c r="AD15180" s="9" t="s">
        <v>225</v>
      </c>
      <c r="AE15180" s="5">
        <f t="shared" si="496"/>
        <v>0</v>
      </c>
      <c r="AF15180" s="5" t="str">
        <f t="shared" si="497"/>
        <v>katA</v>
      </c>
      <c r="AG15180" s="153"/>
      <c r="AH15180" s="153"/>
      <c r="AI15180" t="s">
        <v>201</v>
      </c>
      <c r="AJ15180" t="s">
        <v>17878</v>
      </c>
      <c r="AK15180" s="9" t="str">
        <f>VLOOKUP(Y15180,zdroj!D:AJ,33,0)</f>
        <v>katA</v>
      </c>
    </row>
    <row r="15181" spans="8:37" x14ac:dyDescent="0.25">
      <c r="H15181" s="8"/>
      <c r="I15181" s="8"/>
      <c r="N15181" s="23"/>
      <c r="O15181" s="24"/>
      <c r="P15181" s="19"/>
      <c r="Q15181" s="19"/>
      <c r="R15181" s="19"/>
      <c r="U15181" s="27"/>
      <c r="Y15181" s="9" t="s">
        <v>755</v>
      </c>
      <c r="Z15181" s="9" t="s">
        <v>462</v>
      </c>
      <c r="AA15181" s="9" t="s">
        <v>237</v>
      </c>
      <c r="AB15181" s="9">
        <v>8113904</v>
      </c>
      <c r="AC15181" s="9" t="s">
        <v>15954</v>
      </c>
      <c r="AD15181" s="9" t="s">
        <v>225</v>
      </c>
      <c r="AE15181" s="5">
        <f t="shared" si="496"/>
        <v>0</v>
      </c>
      <c r="AF15181" s="5" t="str">
        <f t="shared" si="497"/>
        <v>katA</v>
      </c>
      <c r="AG15181" s="153"/>
      <c r="AH15181" s="153"/>
      <c r="AI15181" t="s">
        <v>201</v>
      </c>
      <c r="AJ15181" t="s">
        <v>17878</v>
      </c>
      <c r="AK15181" s="9" t="str">
        <f>VLOOKUP(Y15181,zdroj!D:AJ,33,0)</f>
        <v>katA</v>
      </c>
    </row>
    <row r="15182" spans="8:37" x14ac:dyDescent="0.25">
      <c r="H15182" s="8"/>
      <c r="I15182" s="8"/>
      <c r="N15182" s="23"/>
      <c r="O15182" s="24"/>
      <c r="P15182" s="19"/>
      <c r="Q15182" s="19"/>
      <c r="R15182" s="19"/>
      <c r="U15182" s="27"/>
      <c r="Y15182" s="9" t="s">
        <v>755</v>
      </c>
      <c r="Z15182" s="9" t="s">
        <v>462</v>
      </c>
      <c r="AA15182" s="9" t="s">
        <v>237</v>
      </c>
      <c r="AB15182" s="9">
        <v>8113912</v>
      </c>
      <c r="AC15182" s="9" t="s">
        <v>15955</v>
      </c>
      <c r="AD15182" s="9" t="s">
        <v>225</v>
      </c>
      <c r="AE15182" s="5">
        <f t="shared" si="496"/>
        <v>0</v>
      </c>
      <c r="AF15182" s="5" t="str">
        <f t="shared" si="497"/>
        <v>katA</v>
      </c>
      <c r="AG15182" s="153"/>
      <c r="AH15182" s="153"/>
      <c r="AI15182" t="s">
        <v>201</v>
      </c>
      <c r="AJ15182" t="s">
        <v>17878</v>
      </c>
      <c r="AK15182" s="9" t="str">
        <f>VLOOKUP(Y15182,zdroj!D:AJ,33,0)</f>
        <v>katA</v>
      </c>
    </row>
    <row r="15183" spans="8:37" x14ac:dyDescent="0.25">
      <c r="H15183" s="8"/>
      <c r="I15183" s="8"/>
      <c r="N15183" s="23"/>
      <c r="O15183" s="24"/>
      <c r="P15183" s="19"/>
      <c r="Q15183" s="19"/>
      <c r="R15183" s="19"/>
      <c r="U15183" s="27"/>
      <c r="Y15183" s="9" t="s">
        <v>755</v>
      </c>
      <c r="Z15183" s="9" t="s">
        <v>462</v>
      </c>
      <c r="AA15183" s="9" t="s">
        <v>237</v>
      </c>
      <c r="AB15183" s="9">
        <v>8113921</v>
      </c>
      <c r="AC15183" s="9" t="s">
        <v>15956</v>
      </c>
      <c r="AD15183" s="9" t="s">
        <v>225</v>
      </c>
      <c r="AE15183" s="5">
        <f t="shared" si="496"/>
        <v>0</v>
      </c>
      <c r="AF15183" s="5" t="str">
        <f t="shared" si="497"/>
        <v>katA</v>
      </c>
      <c r="AG15183" s="153"/>
      <c r="AH15183" s="153"/>
      <c r="AI15183" t="s">
        <v>201</v>
      </c>
      <c r="AJ15183" t="s">
        <v>17878</v>
      </c>
      <c r="AK15183" s="9" t="str">
        <f>VLOOKUP(Y15183,zdroj!D:AJ,33,0)</f>
        <v>katA</v>
      </c>
    </row>
    <row r="15184" spans="8:37" x14ac:dyDescent="0.25">
      <c r="H15184" s="8"/>
      <c r="I15184" s="8"/>
      <c r="N15184" s="23"/>
      <c r="O15184" s="24"/>
      <c r="P15184" s="19"/>
      <c r="Q15184" s="19"/>
      <c r="R15184" s="19"/>
      <c r="U15184" s="27"/>
      <c r="Y15184" s="9" t="s">
        <v>755</v>
      </c>
      <c r="Z15184" s="9" t="s">
        <v>462</v>
      </c>
      <c r="AA15184" s="9" t="s">
        <v>237</v>
      </c>
      <c r="AB15184" s="9">
        <v>8113939</v>
      </c>
      <c r="AC15184" s="9" t="s">
        <v>15957</v>
      </c>
      <c r="AD15184" s="9" t="s">
        <v>225</v>
      </c>
      <c r="AE15184" s="5">
        <f t="shared" si="496"/>
        <v>0</v>
      </c>
      <c r="AF15184" s="5" t="str">
        <f t="shared" si="497"/>
        <v>katA</v>
      </c>
      <c r="AG15184" s="153"/>
      <c r="AH15184" s="153"/>
      <c r="AI15184" t="s">
        <v>201</v>
      </c>
      <c r="AJ15184" t="s">
        <v>17878</v>
      </c>
      <c r="AK15184" s="9" t="str">
        <f>VLOOKUP(Y15184,zdroj!D:AJ,33,0)</f>
        <v>katA</v>
      </c>
    </row>
    <row r="15185" spans="8:37" x14ac:dyDescent="0.25">
      <c r="H15185" s="8"/>
      <c r="I15185" s="8"/>
      <c r="N15185" s="23"/>
      <c r="O15185" s="24"/>
      <c r="P15185" s="19"/>
      <c r="Q15185" s="19"/>
      <c r="R15185" s="19"/>
      <c r="U15185" s="27"/>
      <c r="Y15185" s="9" t="s">
        <v>755</v>
      </c>
      <c r="Z15185" s="9" t="s">
        <v>462</v>
      </c>
      <c r="AA15185" s="9" t="s">
        <v>237</v>
      </c>
      <c r="AB15185" s="9">
        <v>8113947</v>
      </c>
      <c r="AC15185" s="9" t="s">
        <v>15958</v>
      </c>
      <c r="AD15185" s="9" t="s">
        <v>225</v>
      </c>
      <c r="AE15185" s="5">
        <f t="shared" si="496"/>
        <v>0</v>
      </c>
      <c r="AF15185" s="5" t="str">
        <f t="shared" si="497"/>
        <v>katA</v>
      </c>
      <c r="AG15185" s="153"/>
      <c r="AH15185" s="153"/>
      <c r="AI15185" t="s">
        <v>17879</v>
      </c>
      <c r="AJ15185" t="s">
        <v>17878</v>
      </c>
      <c r="AK15185" s="9" t="str">
        <f>VLOOKUP(Y15185,zdroj!D:AJ,33,0)</f>
        <v>katA</v>
      </c>
    </row>
    <row r="15186" spans="8:37" x14ac:dyDescent="0.25">
      <c r="H15186" s="8"/>
      <c r="I15186" s="8"/>
      <c r="N15186" s="23"/>
      <c r="O15186" s="24"/>
      <c r="P15186" s="19"/>
      <c r="Q15186" s="19"/>
      <c r="R15186" s="19"/>
      <c r="U15186" s="27"/>
      <c r="Y15186" s="9" t="s">
        <v>755</v>
      </c>
      <c r="Z15186" s="9" t="s">
        <v>462</v>
      </c>
      <c r="AA15186" s="9" t="s">
        <v>237</v>
      </c>
      <c r="AB15186" s="9">
        <v>8113441</v>
      </c>
      <c r="AC15186" s="9" t="s">
        <v>15959</v>
      </c>
      <c r="AD15186" s="9" t="s">
        <v>225</v>
      </c>
      <c r="AE15186" s="5">
        <f t="shared" si="496"/>
        <v>0</v>
      </c>
      <c r="AF15186" s="5" t="str">
        <f t="shared" si="497"/>
        <v>katA</v>
      </c>
      <c r="AG15186" s="153"/>
      <c r="AH15186" s="153"/>
      <c r="AI15186" t="s">
        <v>201</v>
      </c>
      <c r="AJ15186" t="s">
        <v>17878</v>
      </c>
      <c r="AK15186" s="9" t="str">
        <f>VLOOKUP(Y15186,zdroj!D:AJ,33,0)</f>
        <v>katA</v>
      </c>
    </row>
    <row r="15187" spans="8:37" x14ac:dyDescent="0.25">
      <c r="H15187" s="8"/>
      <c r="I15187" s="8"/>
      <c r="N15187" s="23"/>
      <c r="O15187" s="24"/>
      <c r="P15187" s="19"/>
      <c r="Q15187" s="19"/>
      <c r="R15187" s="19"/>
      <c r="U15187" s="27"/>
      <c r="Y15187" s="9" t="s">
        <v>755</v>
      </c>
      <c r="Z15187" s="9" t="s">
        <v>462</v>
      </c>
      <c r="AA15187" s="9" t="s">
        <v>237</v>
      </c>
      <c r="AB15187" s="9">
        <v>8114129</v>
      </c>
      <c r="AC15187" s="9" t="s">
        <v>15960</v>
      </c>
      <c r="AD15187" s="9" t="s">
        <v>225</v>
      </c>
      <c r="AE15187" s="5">
        <f t="shared" si="496"/>
        <v>0</v>
      </c>
      <c r="AF15187" s="5" t="str">
        <f t="shared" si="497"/>
        <v>katA</v>
      </c>
      <c r="AG15187" s="153"/>
      <c r="AH15187" s="153"/>
      <c r="AI15187" t="s">
        <v>201</v>
      </c>
      <c r="AJ15187" t="s">
        <v>17878</v>
      </c>
      <c r="AK15187" s="9" t="str">
        <f>VLOOKUP(Y15187,zdroj!D:AJ,33,0)</f>
        <v>katA</v>
      </c>
    </row>
    <row r="15188" spans="8:37" x14ac:dyDescent="0.25">
      <c r="H15188" s="8"/>
      <c r="I15188" s="8"/>
      <c r="N15188" s="23"/>
      <c r="O15188" s="24"/>
      <c r="P15188" s="19"/>
      <c r="Q15188" s="19"/>
      <c r="R15188" s="19"/>
      <c r="U15188" s="27"/>
      <c r="Y15188" s="9" t="s">
        <v>755</v>
      </c>
      <c r="Z15188" s="9" t="s">
        <v>462</v>
      </c>
      <c r="AA15188" s="9" t="s">
        <v>237</v>
      </c>
      <c r="AB15188" s="9">
        <v>81077394</v>
      </c>
      <c r="AC15188" s="9" t="s">
        <v>15961</v>
      </c>
      <c r="AD15188" s="9" t="s">
        <v>225</v>
      </c>
      <c r="AE15188" s="5">
        <f t="shared" si="496"/>
        <v>0</v>
      </c>
      <c r="AF15188" s="5" t="str">
        <f t="shared" si="497"/>
        <v>katA</v>
      </c>
      <c r="AG15188" s="153"/>
      <c r="AH15188" s="153"/>
      <c r="AI15188" t="s">
        <v>201</v>
      </c>
      <c r="AJ15188" t="s">
        <v>17878</v>
      </c>
      <c r="AK15188" s="9" t="str">
        <f>VLOOKUP(Y15188,zdroj!D:AJ,33,0)</f>
        <v>katA</v>
      </c>
    </row>
    <row r="15189" spans="8:37" x14ac:dyDescent="0.25">
      <c r="H15189" s="8"/>
      <c r="I15189" s="8"/>
      <c r="N15189" s="23"/>
      <c r="O15189" s="24"/>
      <c r="P15189" s="19"/>
      <c r="Q15189" s="19"/>
      <c r="R15189" s="19"/>
      <c r="U15189" s="27"/>
      <c r="Y15189" s="9" t="s">
        <v>755</v>
      </c>
      <c r="Z15189" s="9" t="s">
        <v>462</v>
      </c>
      <c r="AA15189" s="9" t="s">
        <v>237</v>
      </c>
      <c r="AB15189" s="9">
        <v>81333633</v>
      </c>
      <c r="AC15189" s="9" t="s">
        <v>15962</v>
      </c>
      <c r="AD15189" s="9" t="s">
        <v>225</v>
      </c>
      <c r="AE15189" s="5">
        <f t="shared" si="496"/>
        <v>0</v>
      </c>
      <c r="AF15189" s="5" t="str">
        <f t="shared" si="497"/>
        <v>katA</v>
      </c>
      <c r="AG15189" s="153"/>
      <c r="AH15189" s="153"/>
      <c r="AI15189" t="s">
        <v>201</v>
      </c>
      <c r="AJ15189" t="s">
        <v>17878</v>
      </c>
      <c r="AK15189" s="9" t="str">
        <f>VLOOKUP(Y15189,zdroj!D:AJ,33,0)</f>
        <v>katA</v>
      </c>
    </row>
    <row r="15190" spans="8:37" x14ac:dyDescent="0.25">
      <c r="H15190" s="8"/>
      <c r="I15190" s="8"/>
      <c r="N15190" s="23"/>
      <c r="O15190" s="24"/>
      <c r="P15190" s="19"/>
      <c r="Q15190" s="19"/>
      <c r="R15190" s="19"/>
      <c r="U15190" s="27"/>
      <c r="Y15190" s="9" t="s">
        <v>754</v>
      </c>
      <c r="Z15190" s="9" t="s">
        <v>462</v>
      </c>
      <c r="AA15190" s="9" t="s">
        <v>44</v>
      </c>
      <c r="AB15190" s="9">
        <v>8114064</v>
      </c>
      <c r="AC15190" s="9" t="s">
        <v>15963</v>
      </c>
      <c r="AD15190" s="9" t="s">
        <v>225</v>
      </c>
      <c r="AE15190" s="5">
        <f t="shared" si="496"/>
        <v>0</v>
      </c>
      <c r="AF15190" s="5" t="str">
        <f t="shared" si="497"/>
        <v>katA</v>
      </c>
      <c r="AG15190" s="153"/>
      <c r="AH15190" s="153"/>
      <c r="AI15190" t="s">
        <v>201</v>
      </c>
      <c r="AJ15190" t="s">
        <v>17878</v>
      </c>
      <c r="AK15190" s="9" t="str">
        <f>VLOOKUP(Y15190,zdroj!D:AJ,33,0)</f>
        <v>katA</v>
      </c>
    </row>
    <row r="15191" spans="8:37" x14ac:dyDescent="0.25">
      <c r="H15191" s="8"/>
      <c r="I15191" s="8"/>
      <c r="N15191" s="23"/>
      <c r="O15191" s="24"/>
      <c r="P15191" s="19"/>
      <c r="Q15191" s="19"/>
      <c r="R15191" s="19"/>
      <c r="U15191" s="27"/>
      <c r="Y15191" s="9" t="s">
        <v>754</v>
      </c>
      <c r="Z15191" s="9" t="s">
        <v>462</v>
      </c>
      <c r="AA15191" s="9" t="s">
        <v>44</v>
      </c>
      <c r="AB15191" s="9">
        <v>8114072</v>
      </c>
      <c r="AC15191" s="9" t="s">
        <v>15964</v>
      </c>
      <c r="AD15191" s="9" t="s">
        <v>225</v>
      </c>
      <c r="AE15191" s="5">
        <f t="shared" si="496"/>
        <v>0</v>
      </c>
      <c r="AF15191" s="5" t="str">
        <f t="shared" si="497"/>
        <v>katA</v>
      </c>
      <c r="AG15191" s="153"/>
      <c r="AH15191" s="153"/>
      <c r="AI15191" t="s">
        <v>201</v>
      </c>
      <c r="AJ15191" t="s">
        <v>17878</v>
      </c>
      <c r="AK15191" s="9" t="str">
        <f>VLOOKUP(Y15191,zdroj!D:AJ,33,0)</f>
        <v>katA</v>
      </c>
    </row>
    <row r="15192" spans="8:37" x14ac:dyDescent="0.25">
      <c r="H15192" s="8"/>
      <c r="I15192" s="8"/>
      <c r="N15192" s="23"/>
      <c r="O15192" s="24"/>
      <c r="P15192" s="19"/>
      <c r="Q15192" s="19"/>
      <c r="R15192" s="19"/>
      <c r="U15192" s="27"/>
      <c r="Y15192" s="9" t="s">
        <v>753</v>
      </c>
      <c r="Z15192" s="9" t="s">
        <v>462</v>
      </c>
      <c r="AA15192" s="9" t="s">
        <v>237</v>
      </c>
      <c r="AB15192" s="9">
        <v>8034842</v>
      </c>
      <c r="AC15192" s="9" t="s">
        <v>15965</v>
      </c>
      <c r="AD15192" s="9" t="s">
        <v>225</v>
      </c>
      <c r="AE15192" s="5">
        <f t="shared" si="496"/>
        <v>0</v>
      </c>
      <c r="AF15192" s="5" t="str">
        <f t="shared" si="497"/>
        <v>katA</v>
      </c>
      <c r="AG15192" s="153"/>
      <c r="AH15192" s="153"/>
      <c r="AI15192" t="s">
        <v>195</v>
      </c>
      <c r="AJ15192" t="s">
        <v>340</v>
      </c>
      <c r="AK15192" s="9" t="str">
        <f>VLOOKUP(Y15192,zdroj!D:AJ,33,0)</f>
        <v>katA</v>
      </c>
    </row>
    <row r="15193" spans="8:37" x14ac:dyDescent="0.25">
      <c r="H15193" s="8"/>
      <c r="I15193" s="8"/>
      <c r="N15193" s="23"/>
      <c r="O15193" s="24"/>
      <c r="P15193" s="19"/>
      <c r="Q15193" s="19"/>
      <c r="R15193" s="19"/>
      <c r="U15193" s="27"/>
      <c r="Y15193" s="9" t="s">
        <v>753</v>
      </c>
      <c r="Z15193" s="9" t="s">
        <v>462</v>
      </c>
      <c r="AA15193" s="9" t="s">
        <v>237</v>
      </c>
      <c r="AB15193" s="9">
        <v>8034869</v>
      </c>
      <c r="AC15193" s="9" t="s">
        <v>15966</v>
      </c>
      <c r="AD15193" s="9" t="s">
        <v>225</v>
      </c>
      <c r="AE15193" s="5">
        <f t="shared" si="496"/>
        <v>0</v>
      </c>
      <c r="AF15193" s="5" t="str">
        <f t="shared" si="497"/>
        <v>katA</v>
      </c>
      <c r="AG15193" s="153"/>
      <c r="AH15193" s="153"/>
      <c r="AI15193" t="s">
        <v>195</v>
      </c>
      <c r="AJ15193" t="s">
        <v>340</v>
      </c>
      <c r="AK15193" s="9" t="str">
        <f>VLOOKUP(Y15193,zdroj!D:AJ,33,0)</f>
        <v>katA</v>
      </c>
    </row>
    <row r="15194" spans="8:37" x14ac:dyDescent="0.25">
      <c r="H15194" s="8"/>
      <c r="I15194" s="8"/>
      <c r="N15194" s="23"/>
      <c r="O15194" s="24"/>
      <c r="P15194" s="19"/>
      <c r="Q15194" s="19"/>
      <c r="R15194" s="19"/>
      <c r="U15194" s="27"/>
      <c r="Y15194" s="9" t="s">
        <v>753</v>
      </c>
      <c r="Z15194" s="9" t="s">
        <v>462</v>
      </c>
      <c r="AA15194" s="9" t="s">
        <v>237</v>
      </c>
      <c r="AB15194" s="9">
        <v>8034893</v>
      </c>
      <c r="AC15194" s="9" t="s">
        <v>15967</v>
      </c>
      <c r="AD15194" s="9" t="s">
        <v>225</v>
      </c>
      <c r="AE15194" s="5">
        <f t="shared" si="496"/>
        <v>0</v>
      </c>
      <c r="AF15194" s="5" t="str">
        <f t="shared" si="497"/>
        <v>katA</v>
      </c>
      <c r="AG15194" s="153"/>
      <c r="AH15194" s="153"/>
      <c r="AI15194" t="s">
        <v>195</v>
      </c>
      <c r="AJ15194" t="s">
        <v>340</v>
      </c>
      <c r="AK15194" s="9" t="str">
        <f>VLOOKUP(Y15194,zdroj!D:AJ,33,0)</f>
        <v>katA</v>
      </c>
    </row>
    <row r="15195" spans="8:37" x14ac:dyDescent="0.25">
      <c r="H15195" s="8"/>
      <c r="I15195" s="8"/>
      <c r="N15195" s="23"/>
      <c r="O15195" s="24"/>
      <c r="P15195" s="19"/>
      <c r="Q15195" s="19"/>
      <c r="R15195" s="19"/>
      <c r="U15195" s="27"/>
      <c r="Y15195" s="9" t="s">
        <v>753</v>
      </c>
      <c r="Z15195" s="9" t="s">
        <v>462</v>
      </c>
      <c r="AA15195" s="9" t="s">
        <v>237</v>
      </c>
      <c r="AB15195" s="9">
        <v>8034907</v>
      </c>
      <c r="AC15195" s="9" t="s">
        <v>15968</v>
      </c>
      <c r="AD15195" s="9" t="s">
        <v>225</v>
      </c>
      <c r="AE15195" s="5">
        <f t="shared" si="496"/>
        <v>0</v>
      </c>
      <c r="AF15195" s="5" t="str">
        <f t="shared" si="497"/>
        <v>katA</v>
      </c>
      <c r="AG15195" s="153"/>
      <c r="AH15195" s="153"/>
      <c r="AI15195" t="s">
        <v>195</v>
      </c>
      <c r="AJ15195" t="s">
        <v>340</v>
      </c>
      <c r="AK15195" s="9" t="str">
        <f>VLOOKUP(Y15195,zdroj!D:AJ,33,0)</f>
        <v>katA</v>
      </c>
    </row>
    <row r="15196" spans="8:37" x14ac:dyDescent="0.25">
      <c r="H15196" s="8"/>
      <c r="I15196" s="8"/>
      <c r="N15196" s="23"/>
      <c r="O15196" s="24"/>
      <c r="P15196" s="19"/>
      <c r="Q15196" s="19"/>
      <c r="R15196" s="19"/>
      <c r="U15196" s="27"/>
      <c r="Y15196" s="9" t="s">
        <v>753</v>
      </c>
      <c r="Z15196" s="9" t="s">
        <v>462</v>
      </c>
      <c r="AA15196" s="9" t="s">
        <v>237</v>
      </c>
      <c r="AB15196" s="9">
        <v>26216817</v>
      </c>
      <c r="AC15196" s="9" t="s">
        <v>15969</v>
      </c>
      <c r="AD15196" s="9" t="s">
        <v>225</v>
      </c>
      <c r="AE15196" s="5">
        <f t="shared" si="496"/>
        <v>0</v>
      </c>
      <c r="AF15196" s="5" t="str">
        <f t="shared" si="497"/>
        <v>katA</v>
      </c>
      <c r="AG15196" s="153"/>
      <c r="AH15196" s="153"/>
      <c r="AI15196" t="s">
        <v>195</v>
      </c>
      <c r="AJ15196" t="s">
        <v>340</v>
      </c>
      <c r="AK15196" s="9" t="str">
        <f>VLOOKUP(Y15196,zdroj!D:AJ,33,0)</f>
        <v>katA</v>
      </c>
    </row>
    <row r="15197" spans="8:37" x14ac:dyDescent="0.25">
      <c r="H15197" s="8"/>
      <c r="I15197" s="8"/>
      <c r="N15197" s="23"/>
      <c r="O15197" s="24"/>
      <c r="P15197" s="19"/>
      <c r="Q15197" s="19"/>
      <c r="R15197" s="19"/>
      <c r="U15197" s="27"/>
      <c r="Y15197" s="9" t="s">
        <v>753</v>
      </c>
      <c r="Z15197" s="9" t="s">
        <v>462</v>
      </c>
      <c r="AA15197" s="9" t="s">
        <v>237</v>
      </c>
      <c r="AB15197" s="9">
        <v>78893861</v>
      </c>
      <c r="AC15197" s="9" t="s">
        <v>15970</v>
      </c>
      <c r="AD15197" s="9" t="s">
        <v>225</v>
      </c>
      <c r="AE15197" s="5">
        <f t="shared" si="496"/>
        <v>0</v>
      </c>
      <c r="AF15197" s="5" t="str">
        <f t="shared" si="497"/>
        <v>katA</v>
      </c>
      <c r="AG15197" s="153"/>
      <c r="AH15197" s="153"/>
      <c r="AI15197" t="s">
        <v>195</v>
      </c>
      <c r="AJ15197" t="s">
        <v>340</v>
      </c>
      <c r="AK15197" s="9" t="str">
        <f>VLOOKUP(Y15197,zdroj!D:AJ,33,0)</f>
        <v>katA</v>
      </c>
    </row>
    <row r="15198" spans="8:37" x14ac:dyDescent="0.25">
      <c r="H15198" s="8"/>
      <c r="I15198" s="8"/>
      <c r="N15198" s="23"/>
      <c r="O15198" s="24"/>
      <c r="P15198" s="19"/>
      <c r="Q15198" s="19"/>
      <c r="R15198" s="19"/>
      <c r="U15198" s="27"/>
      <c r="Y15198" s="9" t="s">
        <v>753</v>
      </c>
      <c r="Z15198" s="9" t="s">
        <v>462</v>
      </c>
      <c r="AA15198" s="9" t="s">
        <v>237</v>
      </c>
      <c r="AB15198" s="9">
        <v>8034010</v>
      </c>
      <c r="AC15198" s="9" t="s">
        <v>15971</v>
      </c>
      <c r="AD15198" s="9" t="s">
        <v>225</v>
      </c>
      <c r="AE15198" s="5">
        <f t="shared" si="496"/>
        <v>0</v>
      </c>
      <c r="AF15198" s="5" t="str">
        <f t="shared" si="497"/>
        <v>katA</v>
      </c>
      <c r="AG15198" s="153"/>
      <c r="AH15198" s="153"/>
      <c r="AI15198" t="s">
        <v>201</v>
      </c>
      <c r="AJ15198" t="s">
        <v>17878</v>
      </c>
      <c r="AK15198" s="9" t="str">
        <f>VLOOKUP(Y15198,zdroj!D:AJ,33,0)</f>
        <v>katA</v>
      </c>
    </row>
    <row r="15199" spans="8:37" x14ac:dyDescent="0.25">
      <c r="H15199" s="8"/>
      <c r="I15199" s="8"/>
      <c r="N15199" s="23"/>
      <c r="O15199" s="24"/>
      <c r="P15199" s="19"/>
      <c r="Q15199" s="19"/>
      <c r="R15199" s="19"/>
      <c r="U15199" s="27"/>
      <c r="Y15199" s="9" t="s">
        <v>753</v>
      </c>
      <c r="Z15199" s="9" t="s">
        <v>462</v>
      </c>
      <c r="AA15199" s="9" t="s">
        <v>237</v>
      </c>
      <c r="AB15199" s="9">
        <v>24968579</v>
      </c>
      <c r="AC15199" s="9" t="s">
        <v>15972</v>
      </c>
      <c r="AD15199" s="9" t="s">
        <v>225</v>
      </c>
      <c r="AE15199" s="5">
        <f t="shared" si="496"/>
        <v>0</v>
      </c>
      <c r="AF15199" s="5" t="str">
        <f t="shared" si="497"/>
        <v>katA</v>
      </c>
      <c r="AG15199" s="153"/>
      <c r="AH15199" s="153"/>
      <c r="AI15199" t="s">
        <v>201</v>
      </c>
      <c r="AJ15199" t="s">
        <v>17878</v>
      </c>
      <c r="AK15199" s="9" t="str">
        <f>VLOOKUP(Y15199,zdroj!D:AJ,33,0)</f>
        <v>katA</v>
      </c>
    </row>
    <row r="15200" spans="8:37" x14ac:dyDescent="0.25">
      <c r="H15200" s="8"/>
      <c r="I15200" s="8"/>
      <c r="N15200" s="23"/>
      <c r="O15200" s="24"/>
      <c r="P15200" s="19"/>
      <c r="Q15200" s="19"/>
      <c r="R15200" s="19"/>
      <c r="U15200" s="27"/>
      <c r="Y15200" s="9" t="s">
        <v>753</v>
      </c>
      <c r="Z15200" s="9" t="s">
        <v>462</v>
      </c>
      <c r="AA15200" s="9" t="s">
        <v>237</v>
      </c>
      <c r="AB15200" s="9">
        <v>8034745</v>
      </c>
      <c r="AC15200" s="9" t="s">
        <v>15973</v>
      </c>
      <c r="AD15200" s="9" t="s">
        <v>225</v>
      </c>
      <c r="AE15200" s="5">
        <f t="shared" si="496"/>
        <v>0</v>
      </c>
      <c r="AF15200" s="5" t="str">
        <f t="shared" si="497"/>
        <v>katA</v>
      </c>
      <c r="AG15200" s="153"/>
      <c r="AH15200" s="153"/>
      <c r="AI15200" t="s">
        <v>201</v>
      </c>
      <c r="AJ15200" t="s">
        <v>17878</v>
      </c>
      <c r="AK15200" s="9" t="str">
        <f>VLOOKUP(Y15200,zdroj!D:AJ,33,0)</f>
        <v>katA</v>
      </c>
    </row>
    <row r="15201" spans="8:37" x14ac:dyDescent="0.25">
      <c r="H15201" s="8"/>
      <c r="I15201" s="8"/>
      <c r="N15201" s="23"/>
      <c r="O15201" s="24"/>
      <c r="P15201" s="19"/>
      <c r="Q15201" s="19"/>
      <c r="R15201" s="19"/>
      <c r="U15201" s="27"/>
      <c r="Y15201" s="9" t="s">
        <v>753</v>
      </c>
      <c r="Z15201" s="9" t="s">
        <v>462</v>
      </c>
      <c r="AA15201" s="9" t="s">
        <v>237</v>
      </c>
      <c r="AB15201" s="9">
        <v>8034753</v>
      </c>
      <c r="AC15201" s="9" t="s">
        <v>15974</v>
      </c>
      <c r="AD15201" s="9" t="s">
        <v>225</v>
      </c>
      <c r="AE15201" s="5">
        <f t="shared" si="496"/>
        <v>0</v>
      </c>
      <c r="AF15201" s="5" t="str">
        <f t="shared" si="497"/>
        <v>katA</v>
      </c>
      <c r="AG15201" s="153"/>
      <c r="AH15201" s="153"/>
      <c r="AI15201" t="s">
        <v>201</v>
      </c>
      <c r="AJ15201" t="s">
        <v>17878</v>
      </c>
      <c r="AK15201" s="9" t="str">
        <f>VLOOKUP(Y15201,zdroj!D:AJ,33,0)</f>
        <v>katA</v>
      </c>
    </row>
    <row r="15202" spans="8:37" x14ac:dyDescent="0.25">
      <c r="H15202" s="8"/>
      <c r="I15202" s="8"/>
      <c r="N15202" s="23"/>
      <c r="O15202" s="24"/>
      <c r="P15202" s="19"/>
      <c r="Q15202" s="19"/>
      <c r="R15202" s="19"/>
      <c r="U15202" s="27"/>
      <c r="Y15202" s="9" t="s">
        <v>753</v>
      </c>
      <c r="Z15202" s="9" t="s">
        <v>462</v>
      </c>
      <c r="AA15202" s="9" t="s">
        <v>237</v>
      </c>
      <c r="AB15202" s="9">
        <v>8034761</v>
      </c>
      <c r="AC15202" s="9" t="s">
        <v>15975</v>
      </c>
      <c r="AD15202" s="9" t="s">
        <v>225</v>
      </c>
      <c r="AE15202" s="5">
        <f t="shared" si="496"/>
        <v>0</v>
      </c>
      <c r="AF15202" s="5" t="str">
        <f t="shared" si="497"/>
        <v>katA</v>
      </c>
      <c r="AG15202" s="153"/>
      <c r="AH15202" s="153"/>
      <c r="AI15202" t="s">
        <v>201</v>
      </c>
      <c r="AJ15202" t="s">
        <v>17878</v>
      </c>
      <c r="AK15202" s="9" t="str">
        <f>VLOOKUP(Y15202,zdroj!D:AJ,33,0)</f>
        <v>katA</v>
      </c>
    </row>
    <row r="15203" spans="8:37" x14ac:dyDescent="0.25">
      <c r="H15203" s="8"/>
      <c r="I15203" s="8"/>
      <c r="N15203" s="23"/>
      <c r="O15203" s="24"/>
      <c r="P15203" s="19"/>
      <c r="Q15203" s="19"/>
      <c r="R15203" s="19"/>
      <c r="U15203" s="27"/>
      <c r="Y15203" s="9" t="s">
        <v>753</v>
      </c>
      <c r="Z15203" s="9" t="s">
        <v>462</v>
      </c>
      <c r="AA15203" s="9" t="s">
        <v>237</v>
      </c>
      <c r="AB15203" s="9">
        <v>8034770</v>
      </c>
      <c r="AC15203" s="9" t="s">
        <v>15976</v>
      </c>
      <c r="AD15203" s="9" t="s">
        <v>225</v>
      </c>
      <c r="AE15203" s="5">
        <f t="shared" si="496"/>
        <v>0</v>
      </c>
      <c r="AF15203" s="5" t="str">
        <f t="shared" si="497"/>
        <v>katA</v>
      </c>
      <c r="AG15203" s="153"/>
      <c r="AH15203" s="153"/>
      <c r="AI15203" t="s">
        <v>229</v>
      </c>
      <c r="AJ15203" t="s">
        <v>17878</v>
      </c>
      <c r="AK15203" s="9" t="str">
        <f>VLOOKUP(Y15203,zdroj!D:AJ,33,0)</f>
        <v>katA</v>
      </c>
    </row>
    <row r="15204" spans="8:37" x14ac:dyDescent="0.25">
      <c r="H15204" s="8"/>
      <c r="I15204" s="8"/>
      <c r="N15204" s="23"/>
      <c r="O15204" s="24"/>
      <c r="P15204" s="19"/>
      <c r="Q15204" s="19"/>
      <c r="R15204" s="19"/>
      <c r="U15204" s="27"/>
      <c r="Y15204" s="9" t="s">
        <v>753</v>
      </c>
      <c r="Z15204" s="9" t="s">
        <v>462</v>
      </c>
      <c r="AA15204" s="9" t="s">
        <v>237</v>
      </c>
      <c r="AB15204" s="9">
        <v>8034788</v>
      </c>
      <c r="AC15204" s="9" t="s">
        <v>15977</v>
      </c>
      <c r="AD15204" s="9" t="s">
        <v>225</v>
      </c>
      <c r="AE15204" s="5">
        <f t="shared" si="496"/>
        <v>0</v>
      </c>
      <c r="AF15204" s="5" t="str">
        <f t="shared" si="497"/>
        <v>katA</v>
      </c>
      <c r="AG15204" s="153"/>
      <c r="AH15204" s="153"/>
      <c r="AI15204" t="s">
        <v>201</v>
      </c>
      <c r="AJ15204" t="s">
        <v>17878</v>
      </c>
      <c r="AK15204" s="9" t="str">
        <f>VLOOKUP(Y15204,zdroj!D:AJ,33,0)</f>
        <v>katA</v>
      </c>
    </row>
    <row r="15205" spans="8:37" x14ac:dyDescent="0.25">
      <c r="H15205" s="8"/>
      <c r="I15205" s="8"/>
      <c r="N15205" s="23"/>
      <c r="O15205" s="24"/>
      <c r="P15205" s="19"/>
      <c r="Q15205" s="19"/>
      <c r="R15205" s="19"/>
      <c r="U15205" s="27"/>
      <c r="Y15205" s="9" t="s">
        <v>753</v>
      </c>
      <c r="Z15205" s="9" t="s">
        <v>462</v>
      </c>
      <c r="AA15205" s="9" t="s">
        <v>237</v>
      </c>
      <c r="AB15205" s="9">
        <v>8034095</v>
      </c>
      <c r="AC15205" s="9" t="s">
        <v>15978</v>
      </c>
      <c r="AD15205" s="9" t="s">
        <v>225</v>
      </c>
      <c r="AE15205" s="5">
        <f t="shared" si="496"/>
        <v>0</v>
      </c>
      <c r="AF15205" s="5" t="str">
        <f t="shared" si="497"/>
        <v>katA</v>
      </c>
      <c r="AG15205" s="153"/>
      <c r="AH15205" s="153"/>
      <c r="AI15205" t="s">
        <v>201</v>
      </c>
      <c r="AJ15205" t="s">
        <v>17878</v>
      </c>
      <c r="AK15205" s="9" t="str">
        <f>VLOOKUP(Y15205,zdroj!D:AJ,33,0)</f>
        <v>katA</v>
      </c>
    </row>
    <row r="15206" spans="8:37" x14ac:dyDescent="0.25">
      <c r="H15206" s="8"/>
      <c r="I15206" s="8"/>
      <c r="N15206" s="23"/>
      <c r="O15206" s="24"/>
      <c r="P15206" s="19"/>
      <c r="Q15206" s="19"/>
      <c r="R15206" s="19"/>
      <c r="U15206" s="27"/>
      <c r="Y15206" s="9" t="s">
        <v>753</v>
      </c>
      <c r="Z15206" s="9" t="s">
        <v>462</v>
      </c>
      <c r="AA15206" s="9" t="s">
        <v>237</v>
      </c>
      <c r="AB15206" s="9">
        <v>8034796</v>
      </c>
      <c r="AC15206" s="9" t="s">
        <v>15979</v>
      </c>
      <c r="AD15206" s="9" t="s">
        <v>225</v>
      </c>
      <c r="AE15206" s="5">
        <f t="shared" si="496"/>
        <v>0</v>
      </c>
      <c r="AF15206" s="5" t="str">
        <f t="shared" si="497"/>
        <v>katA</v>
      </c>
      <c r="AG15206" s="153"/>
      <c r="AH15206" s="153"/>
      <c r="AI15206" t="s">
        <v>201</v>
      </c>
      <c r="AJ15206" t="s">
        <v>17878</v>
      </c>
      <c r="AK15206" s="9" t="str">
        <f>VLOOKUP(Y15206,zdroj!D:AJ,33,0)</f>
        <v>katA</v>
      </c>
    </row>
    <row r="15207" spans="8:37" x14ac:dyDescent="0.25">
      <c r="H15207" s="8"/>
      <c r="I15207" s="8"/>
      <c r="N15207" s="23"/>
      <c r="O15207" s="24"/>
      <c r="P15207" s="19"/>
      <c r="Q15207" s="19"/>
      <c r="R15207" s="19"/>
      <c r="U15207" s="27"/>
      <c r="Y15207" s="9" t="s">
        <v>753</v>
      </c>
      <c r="Z15207" s="9" t="s">
        <v>462</v>
      </c>
      <c r="AA15207" s="9" t="s">
        <v>237</v>
      </c>
      <c r="AB15207" s="9">
        <v>8034800</v>
      </c>
      <c r="AC15207" s="9" t="s">
        <v>15980</v>
      </c>
      <c r="AD15207" s="9" t="s">
        <v>225</v>
      </c>
      <c r="AE15207" s="5">
        <f t="shared" si="496"/>
        <v>0</v>
      </c>
      <c r="AF15207" s="5" t="str">
        <f t="shared" si="497"/>
        <v>katA</v>
      </c>
      <c r="AG15207" s="153"/>
      <c r="AH15207" s="153"/>
      <c r="AI15207" t="s">
        <v>17879</v>
      </c>
      <c r="AJ15207" t="s">
        <v>17878</v>
      </c>
      <c r="AK15207" s="9" t="str">
        <f>VLOOKUP(Y15207,zdroj!D:AJ,33,0)</f>
        <v>katA</v>
      </c>
    </row>
    <row r="15208" spans="8:37" x14ac:dyDescent="0.25">
      <c r="H15208" s="8"/>
      <c r="I15208" s="8"/>
      <c r="N15208" s="23"/>
      <c r="O15208" s="24"/>
      <c r="P15208" s="19"/>
      <c r="Q15208" s="19"/>
      <c r="R15208" s="19"/>
      <c r="U15208" s="27"/>
      <c r="Y15208" s="9" t="s">
        <v>753</v>
      </c>
      <c r="Z15208" s="9" t="s">
        <v>462</v>
      </c>
      <c r="AA15208" s="9" t="s">
        <v>237</v>
      </c>
      <c r="AB15208" s="9">
        <v>8034818</v>
      </c>
      <c r="AC15208" s="9" t="s">
        <v>15981</v>
      </c>
      <c r="AD15208" s="9" t="s">
        <v>225</v>
      </c>
      <c r="AE15208" s="5">
        <f t="shared" si="496"/>
        <v>0</v>
      </c>
      <c r="AF15208" s="5" t="str">
        <f t="shared" si="497"/>
        <v>katA</v>
      </c>
      <c r="AG15208" s="153"/>
      <c r="AH15208" s="153"/>
      <c r="AI15208" t="s">
        <v>201</v>
      </c>
      <c r="AJ15208" t="s">
        <v>17878</v>
      </c>
      <c r="AK15208" s="9" t="str">
        <f>VLOOKUP(Y15208,zdroj!D:AJ,33,0)</f>
        <v>katA</v>
      </c>
    </row>
    <row r="15209" spans="8:37" x14ac:dyDescent="0.25">
      <c r="H15209" s="8"/>
      <c r="I15209" s="8"/>
      <c r="N15209" s="23"/>
      <c r="O15209" s="24"/>
      <c r="P15209" s="19"/>
      <c r="Q15209" s="19"/>
      <c r="R15209" s="19"/>
      <c r="U15209" s="27"/>
      <c r="Y15209" s="9" t="s">
        <v>753</v>
      </c>
      <c r="Z15209" s="9" t="s">
        <v>462</v>
      </c>
      <c r="AA15209" s="9" t="s">
        <v>237</v>
      </c>
      <c r="AB15209" s="9">
        <v>8034826</v>
      </c>
      <c r="AC15209" s="9" t="s">
        <v>15982</v>
      </c>
      <c r="AD15209" s="9" t="s">
        <v>225</v>
      </c>
      <c r="AE15209" s="5">
        <f t="shared" si="496"/>
        <v>0</v>
      </c>
      <c r="AF15209" s="5" t="str">
        <f t="shared" si="497"/>
        <v>katA</v>
      </c>
      <c r="AG15209" s="153"/>
      <c r="AH15209" s="153"/>
      <c r="AI15209" t="s">
        <v>201</v>
      </c>
      <c r="AJ15209" t="s">
        <v>17878</v>
      </c>
      <c r="AK15209" s="9" t="str">
        <f>VLOOKUP(Y15209,zdroj!D:AJ,33,0)</f>
        <v>katA</v>
      </c>
    </row>
    <row r="15210" spans="8:37" x14ac:dyDescent="0.25">
      <c r="H15210" s="8"/>
      <c r="I15210" s="8"/>
      <c r="N15210" s="23"/>
      <c r="O15210" s="24"/>
      <c r="P15210" s="19"/>
      <c r="Q15210" s="19"/>
      <c r="R15210" s="19"/>
      <c r="U15210" s="27"/>
      <c r="Y15210" s="9" t="s">
        <v>753</v>
      </c>
      <c r="Z15210" s="9" t="s">
        <v>462</v>
      </c>
      <c r="AA15210" s="9" t="s">
        <v>237</v>
      </c>
      <c r="AB15210" s="9">
        <v>8034834</v>
      </c>
      <c r="AC15210" s="9" t="s">
        <v>15983</v>
      </c>
      <c r="AD15210" s="9" t="s">
        <v>225</v>
      </c>
      <c r="AE15210" s="5">
        <f t="shared" si="496"/>
        <v>0</v>
      </c>
      <c r="AF15210" s="5" t="str">
        <f t="shared" si="497"/>
        <v>katA</v>
      </c>
      <c r="AG15210" s="153"/>
      <c r="AH15210" s="153"/>
      <c r="AI15210" t="s">
        <v>229</v>
      </c>
      <c r="AJ15210" t="s">
        <v>17878</v>
      </c>
      <c r="AK15210" s="9" t="str">
        <f>VLOOKUP(Y15210,zdroj!D:AJ,33,0)</f>
        <v>katA</v>
      </c>
    </row>
    <row r="15211" spans="8:37" x14ac:dyDescent="0.25">
      <c r="H15211" s="8"/>
      <c r="I15211" s="8"/>
      <c r="N15211" s="23"/>
      <c r="O15211" s="24"/>
      <c r="P15211" s="19"/>
      <c r="Q15211" s="19"/>
      <c r="R15211" s="19"/>
      <c r="U15211" s="27"/>
      <c r="Y15211" s="9" t="s">
        <v>753</v>
      </c>
      <c r="Z15211" s="9" t="s">
        <v>462</v>
      </c>
      <c r="AA15211" s="9" t="s">
        <v>237</v>
      </c>
      <c r="AB15211" s="9">
        <v>25962841</v>
      </c>
      <c r="AC15211" s="9" t="s">
        <v>15984</v>
      </c>
      <c r="AD15211" s="9" t="s">
        <v>225</v>
      </c>
      <c r="AE15211" s="5">
        <f t="shared" si="496"/>
        <v>0</v>
      </c>
      <c r="AF15211" s="5" t="str">
        <f t="shared" si="497"/>
        <v>katA</v>
      </c>
      <c r="AG15211" s="153"/>
      <c r="AH15211" s="153"/>
      <c r="AI15211" t="s">
        <v>201</v>
      </c>
      <c r="AJ15211" t="s">
        <v>17878</v>
      </c>
      <c r="AK15211" s="9" t="str">
        <f>VLOOKUP(Y15211,zdroj!D:AJ,33,0)</f>
        <v>katA</v>
      </c>
    </row>
    <row r="15212" spans="8:37" x14ac:dyDescent="0.25">
      <c r="H15212" s="8"/>
      <c r="I15212" s="8"/>
      <c r="N15212" s="23"/>
      <c r="O15212" s="24"/>
      <c r="P15212" s="19"/>
      <c r="Q15212" s="19"/>
      <c r="R15212" s="19"/>
      <c r="U15212" s="27"/>
      <c r="Y15212" s="9" t="s">
        <v>753</v>
      </c>
      <c r="Z15212" s="9" t="s">
        <v>462</v>
      </c>
      <c r="AA15212" s="9" t="s">
        <v>237</v>
      </c>
      <c r="AB15212" s="9">
        <v>26082888</v>
      </c>
      <c r="AC15212" s="9" t="s">
        <v>15985</v>
      </c>
      <c r="AD15212" s="9" t="s">
        <v>225</v>
      </c>
      <c r="AE15212" s="5">
        <f t="shared" si="496"/>
        <v>0</v>
      </c>
      <c r="AF15212" s="5" t="str">
        <f t="shared" si="497"/>
        <v>katA</v>
      </c>
      <c r="AG15212" s="153"/>
      <c r="AH15212" s="153"/>
      <c r="AI15212" t="s">
        <v>201</v>
      </c>
      <c r="AJ15212" t="s">
        <v>17878</v>
      </c>
      <c r="AK15212" s="9" t="str">
        <f>VLOOKUP(Y15212,zdroj!D:AJ,33,0)</f>
        <v>katA</v>
      </c>
    </row>
    <row r="15213" spans="8:37" x14ac:dyDescent="0.25">
      <c r="H15213" s="8"/>
      <c r="I15213" s="8"/>
      <c r="N15213" s="23"/>
      <c r="O15213" s="24"/>
      <c r="P15213" s="19"/>
      <c r="Q15213" s="19"/>
      <c r="R15213" s="19"/>
      <c r="U15213" s="27"/>
      <c r="Y15213" s="9" t="s">
        <v>753</v>
      </c>
      <c r="Z15213" s="9" t="s">
        <v>462</v>
      </c>
      <c r="AA15213" s="9" t="s">
        <v>237</v>
      </c>
      <c r="AB15213" s="9">
        <v>26082896</v>
      </c>
      <c r="AC15213" s="9" t="s">
        <v>15986</v>
      </c>
      <c r="AD15213" s="9" t="s">
        <v>225</v>
      </c>
      <c r="AE15213" s="5">
        <f t="shared" si="496"/>
        <v>0</v>
      </c>
      <c r="AF15213" s="5" t="str">
        <f t="shared" si="497"/>
        <v>katA</v>
      </c>
      <c r="AG15213" s="153"/>
      <c r="AH15213" s="153"/>
      <c r="AI15213" t="s">
        <v>201</v>
      </c>
      <c r="AJ15213" t="s">
        <v>17878</v>
      </c>
      <c r="AK15213" s="9" t="str">
        <f>VLOOKUP(Y15213,zdroj!D:AJ,33,0)</f>
        <v>katA</v>
      </c>
    </row>
    <row r="15214" spans="8:37" x14ac:dyDescent="0.25">
      <c r="H15214" s="8"/>
      <c r="I15214" s="8"/>
      <c r="N15214" s="23"/>
      <c r="O15214" s="24"/>
      <c r="P15214" s="19"/>
      <c r="Q15214" s="19"/>
      <c r="R15214" s="19"/>
      <c r="U15214" s="27"/>
      <c r="Y15214" s="9" t="s">
        <v>753</v>
      </c>
      <c r="Z15214" s="9" t="s">
        <v>462</v>
      </c>
      <c r="AA15214" s="9" t="s">
        <v>237</v>
      </c>
      <c r="AB15214" s="9">
        <v>51250250</v>
      </c>
      <c r="AC15214" s="9" t="s">
        <v>15987</v>
      </c>
      <c r="AD15214" s="9" t="s">
        <v>225</v>
      </c>
      <c r="AE15214" s="5">
        <f t="shared" si="496"/>
        <v>0</v>
      </c>
      <c r="AF15214" s="5" t="str">
        <f t="shared" si="497"/>
        <v>katA</v>
      </c>
      <c r="AG15214" s="153"/>
      <c r="AH15214" s="153"/>
      <c r="AI15214" t="s">
        <v>201</v>
      </c>
      <c r="AJ15214" t="s">
        <v>17878</v>
      </c>
      <c r="AK15214" s="9" t="str">
        <f>VLOOKUP(Y15214,zdroj!D:AJ,33,0)</f>
        <v>katA</v>
      </c>
    </row>
    <row r="15215" spans="8:37" x14ac:dyDescent="0.25">
      <c r="H15215" s="8"/>
      <c r="I15215" s="8"/>
      <c r="N15215" s="23"/>
      <c r="O15215" s="24"/>
      <c r="P15215" s="19"/>
      <c r="Q15215" s="19"/>
      <c r="R15215" s="19"/>
      <c r="U15215" s="27"/>
      <c r="Y15215" s="9" t="s">
        <v>753</v>
      </c>
      <c r="Z15215" s="9" t="s">
        <v>462</v>
      </c>
      <c r="AA15215" s="9" t="s">
        <v>237</v>
      </c>
      <c r="AB15215" s="9">
        <v>75245868</v>
      </c>
      <c r="AC15215" s="9" t="s">
        <v>15988</v>
      </c>
      <c r="AD15215" s="9" t="s">
        <v>225</v>
      </c>
      <c r="AE15215" s="5">
        <f t="shared" si="496"/>
        <v>0</v>
      </c>
      <c r="AF15215" s="5" t="str">
        <f t="shared" si="497"/>
        <v>katA</v>
      </c>
      <c r="AG15215" s="153"/>
      <c r="AH15215" s="153"/>
      <c r="AI15215" t="s">
        <v>201</v>
      </c>
      <c r="AJ15215" t="s">
        <v>17878</v>
      </c>
      <c r="AK15215" s="9" t="str">
        <f>VLOOKUP(Y15215,zdroj!D:AJ,33,0)</f>
        <v>katA</v>
      </c>
    </row>
    <row r="15216" spans="8:37" x14ac:dyDescent="0.25">
      <c r="H15216" s="8"/>
      <c r="I15216" s="8"/>
      <c r="N15216" s="23"/>
      <c r="O15216" s="24"/>
      <c r="P15216" s="19"/>
      <c r="Q15216" s="19"/>
      <c r="R15216" s="19"/>
      <c r="U15216" s="27"/>
      <c r="Y15216" s="9" t="s">
        <v>753</v>
      </c>
      <c r="Z15216" s="9" t="s">
        <v>462</v>
      </c>
      <c r="AA15216" s="9" t="s">
        <v>237</v>
      </c>
      <c r="AB15216" s="9">
        <v>8034109</v>
      </c>
      <c r="AC15216" s="9" t="s">
        <v>15989</v>
      </c>
      <c r="AD15216" s="9" t="s">
        <v>225</v>
      </c>
      <c r="AE15216" s="5">
        <f t="shared" si="496"/>
        <v>0</v>
      </c>
      <c r="AF15216" s="5" t="str">
        <f t="shared" si="497"/>
        <v>katA</v>
      </c>
      <c r="AG15216" s="153"/>
      <c r="AH15216" s="153"/>
      <c r="AI15216" t="s">
        <v>201</v>
      </c>
      <c r="AJ15216" t="s">
        <v>17878</v>
      </c>
      <c r="AK15216" s="9" t="str">
        <f>VLOOKUP(Y15216,zdroj!D:AJ,33,0)</f>
        <v>katA</v>
      </c>
    </row>
    <row r="15217" spans="8:37" x14ac:dyDescent="0.25">
      <c r="H15217" s="8"/>
      <c r="I15217" s="8"/>
      <c r="N15217" s="23"/>
      <c r="O15217" s="24"/>
      <c r="P15217" s="19"/>
      <c r="Q15217" s="19"/>
      <c r="R15217" s="19"/>
      <c r="U15217" s="27"/>
      <c r="Y15217" s="9" t="s">
        <v>753</v>
      </c>
      <c r="Z15217" s="9" t="s">
        <v>462</v>
      </c>
      <c r="AA15217" s="9" t="s">
        <v>237</v>
      </c>
      <c r="AB15217" s="9">
        <v>79317286</v>
      </c>
      <c r="AC15217" s="9" t="s">
        <v>15990</v>
      </c>
      <c r="AD15217" s="9" t="s">
        <v>225</v>
      </c>
      <c r="AE15217" s="5">
        <f t="shared" si="496"/>
        <v>0</v>
      </c>
      <c r="AF15217" s="5" t="str">
        <f t="shared" si="497"/>
        <v>katA</v>
      </c>
      <c r="AG15217" s="153"/>
      <c r="AH15217" s="153"/>
      <c r="AI15217" t="s">
        <v>201</v>
      </c>
      <c r="AJ15217" t="s">
        <v>17878</v>
      </c>
      <c r="AK15217" s="9" t="str">
        <f>VLOOKUP(Y15217,zdroj!D:AJ,33,0)</f>
        <v>katA</v>
      </c>
    </row>
    <row r="15218" spans="8:37" x14ac:dyDescent="0.25">
      <c r="H15218" s="8"/>
      <c r="I15218" s="8"/>
      <c r="N15218" s="23"/>
      <c r="O15218" s="24"/>
      <c r="P15218" s="19"/>
      <c r="Q15218" s="19"/>
      <c r="R15218" s="19"/>
      <c r="U15218" s="27"/>
      <c r="Y15218" s="9" t="s">
        <v>753</v>
      </c>
      <c r="Z15218" s="9" t="s">
        <v>462</v>
      </c>
      <c r="AA15218" s="9" t="s">
        <v>237</v>
      </c>
      <c r="AB15218" s="9">
        <v>80122752</v>
      </c>
      <c r="AC15218" s="9" t="s">
        <v>15991</v>
      </c>
      <c r="AD15218" s="9" t="s">
        <v>225</v>
      </c>
      <c r="AE15218" s="5">
        <f t="shared" si="496"/>
        <v>0</v>
      </c>
      <c r="AF15218" s="5" t="str">
        <f t="shared" si="497"/>
        <v>katA</v>
      </c>
      <c r="AG15218" s="153"/>
      <c r="AH15218" s="153"/>
      <c r="AI15218" t="s">
        <v>17879</v>
      </c>
      <c r="AJ15218" t="s">
        <v>17878</v>
      </c>
      <c r="AK15218" s="9" t="str">
        <f>VLOOKUP(Y15218,zdroj!D:AJ,33,0)</f>
        <v>katA</v>
      </c>
    </row>
    <row r="15219" spans="8:37" x14ac:dyDescent="0.25">
      <c r="H15219" s="8"/>
      <c r="I15219" s="8"/>
      <c r="N15219" s="23"/>
      <c r="O15219" s="24"/>
      <c r="P15219" s="19"/>
      <c r="Q15219" s="19"/>
      <c r="R15219" s="19"/>
      <c r="U15219" s="27"/>
      <c r="Y15219" s="9" t="s">
        <v>753</v>
      </c>
      <c r="Z15219" s="9" t="s">
        <v>462</v>
      </c>
      <c r="AA15219" s="9" t="s">
        <v>237</v>
      </c>
      <c r="AB15219" s="9">
        <v>82606684</v>
      </c>
      <c r="AC15219" s="9" t="s">
        <v>15992</v>
      </c>
      <c r="AD15219" s="9" t="s">
        <v>225</v>
      </c>
      <c r="AE15219" s="5">
        <f t="shared" si="496"/>
        <v>0</v>
      </c>
      <c r="AF15219" s="5" t="str">
        <f t="shared" si="497"/>
        <v>katA</v>
      </c>
      <c r="AG15219" s="153"/>
      <c r="AH15219" s="153"/>
      <c r="AI15219" t="s">
        <v>201</v>
      </c>
      <c r="AJ15219" t="s">
        <v>17878</v>
      </c>
      <c r="AK15219" s="9" t="str">
        <f>VLOOKUP(Y15219,zdroj!D:AJ,33,0)</f>
        <v>katA</v>
      </c>
    </row>
    <row r="15220" spans="8:37" x14ac:dyDescent="0.25">
      <c r="H15220" s="8"/>
      <c r="I15220" s="8"/>
      <c r="N15220" s="23"/>
      <c r="O15220" s="24"/>
      <c r="P15220" s="19"/>
      <c r="Q15220" s="19"/>
      <c r="R15220" s="19"/>
      <c r="U15220" s="27"/>
      <c r="Y15220" s="9" t="s">
        <v>753</v>
      </c>
      <c r="Z15220" s="9" t="s">
        <v>462</v>
      </c>
      <c r="AA15220" s="9" t="s">
        <v>237</v>
      </c>
      <c r="AB15220" s="9">
        <v>8034117</v>
      </c>
      <c r="AC15220" s="9" t="s">
        <v>15993</v>
      </c>
      <c r="AD15220" s="9" t="s">
        <v>225</v>
      </c>
      <c r="AE15220" s="5">
        <f t="shared" si="496"/>
        <v>0</v>
      </c>
      <c r="AF15220" s="5" t="str">
        <f t="shared" si="497"/>
        <v>katA</v>
      </c>
      <c r="AG15220" s="153"/>
      <c r="AH15220" s="153"/>
      <c r="AI15220" t="s">
        <v>201</v>
      </c>
      <c r="AJ15220" t="s">
        <v>17878</v>
      </c>
      <c r="AK15220" s="9" t="str">
        <f>VLOOKUP(Y15220,zdroj!D:AJ,33,0)</f>
        <v>katA</v>
      </c>
    </row>
    <row r="15221" spans="8:37" x14ac:dyDescent="0.25">
      <c r="H15221" s="8"/>
      <c r="I15221" s="8"/>
      <c r="N15221" s="23"/>
      <c r="O15221" s="24"/>
      <c r="P15221" s="19"/>
      <c r="Q15221" s="19"/>
      <c r="R15221" s="19"/>
      <c r="U15221" s="27"/>
      <c r="Y15221" s="9" t="s">
        <v>753</v>
      </c>
      <c r="Z15221" s="9" t="s">
        <v>462</v>
      </c>
      <c r="AA15221" s="9" t="s">
        <v>237</v>
      </c>
      <c r="AB15221" s="9">
        <v>8034125</v>
      </c>
      <c r="AC15221" s="9" t="s">
        <v>15994</v>
      </c>
      <c r="AD15221" s="9" t="s">
        <v>225</v>
      </c>
      <c r="AE15221" s="5">
        <f t="shared" si="496"/>
        <v>0</v>
      </c>
      <c r="AF15221" s="5" t="str">
        <f t="shared" si="497"/>
        <v>katA</v>
      </c>
      <c r="AG15221" s="153"/>
      <c r="AH15221" s="153"/>
      <c r="AI15221" t="s">
        <v>201</v>
      </c>
      <c r="AJ15221" t="s">
        <v>17878</v>
      </c>
      <c r="AK15221" s="9" t="str">
        <f>VLOOKUP(Y15221,zdroj!D:AJ,33,0)</f>
        <v>katA</v>
      </c>
    </row>
    <row r="15222" spans="8:37" x14ac:dyDescent="0.25">
      <c r="H15222" s="8"/>
      <c r="I15222" s="8"/>
      <c r="N15222" s="23"/>
      <c r="O15222" s="24"/>
      <c r="P15222" s="19"/>
      <c r="Q15222" s="19"/>
      <c r="R15222" s="19"/>
      <c r="U15222" s="27"/>
      <c r="Y15222" s="9" t="s">
        <v>753</v>
      </c>
      <c r="Z15222" s="9" t="s">
        <v>462</v>
      </c>
      <c r="AA15222" s="9" t="s">
        <v>237</v>
      </c>
      <c r="AB15222" s="9">
        <v>8034133</v>
      </c>
      <c r="AC15222" s="9" t="s">
        <v>15995</v>
      </c>
      <c r="AD15222" s="9" t="s">
        <v>225</v>
      </c>
      <c r="AE15222" s="5">
        <f t="shared" si="496"/>
        <v>0</v>
      </c>
      <c r="AF15222" s="5" t="str">
        <f t="shared" si="497"/>
        <v>katA</v>
      </c>
      <c r="AG15222" s="153"/>
      <c r="AH15222" s="153"/>
      <c r="AI15222" t="s">
        <v>201</v>
      </c>
      <c r="AJ15222" t="s">
        <v>17878</v>
      </c>
      <c r="AK15222" s="9" t="str">
        <f>VLOOKUP(Y15222,zdroj!D:AJ,33,0)</f>
        <v>katA</v>
      </c>
    </row>
    <row r="15223" spans="8:37" x14ac:dyDescent="0.25">
      <c r="H15223" s="8"/>
      <c r="I15223" s="8"/>
      <c r="N15223" s="23"/>
      <c r="O15223" s="24"/>
      <c r="P15223" s="19"/>
      <c r="Q15223" s="19"/>
      <c r="R15223" s="19"/>
      <c r="U15223" s="27"/>
      <c r="Y15223" s="9" t="s">
        <v>753</v>
      </c>
      <c r="Z15223" s="9" t="s">
        <v>462</v>
      </c>
      <c r="AA15223" s="9" t="s">
        <v>237</v>
      </c>
      <c r="AB15223" s="9">
        <v>8034141</v>
      </c>
      <c r="AC15223" s="9" t="s">
        <v>15996</v>
      </c>
      <c r="AD15223" s="9" t="s">
        <v>225</v>
      </c>
      <c r="AE15223" s="5">
        <f t="shared" si="496"/>
        <v>0</v>
      </c>
      <c r="AF15223" s="5" t="str">
        <f t="shared" si="497"/>
        <v>katA</v>
      </c>
      <c r="AG15223" s="153"/>
      <c r="AH15223" s="153"/>
      <c r="AI15223" t="s">
        <v>201</v>
      </c>
      <c r="AJ15223" t="s">
        <v>17878</v>
      </c>
      <c r="AK15223" s="9" t="str">
        <f>VLOOKUP(Y15223,zdroj!D:AJ,33,0)</f>
        <v>katA</v>
      </c>
    </row>
    <row r="15224" spans="8:37" x14ac:dyDescent="0.25">
      <c r="H15224" s="8"/>
      <c r="I15224" s="8"/>
      <c r="N15224" s="23"/>
      <c r="O15224" s="24"/>
      <c r="P15224" s="19"/>
      <c r="Q15224" s="19"/>
      <c r="R15224" s="19"/>
      <c r="U15224" s="27"/>
      <c r="Y15224" s="9" t="s">
        <v>753</v>
      </c>
      <c r="Z15224" s="9" t="s">
        <v>462</v>
      </c>
      <c r="AA15224" s="9" t="s">
        <v>237</v>
      </c>
      <c r="AB15224" s="9">
        <v>8034150</v>
      </c>
      <c r="AC15224" s="9" t="s">
        <v>15997</v>
      </c>
      <c r="AD15224" s="9" t="s">
        <v>225</v>
      </c>
      <c r="AE15224" s="5">
        <f t="shared" si="496"/>
        <v>0</v>
      </c>
      <c r="AF15224" s="5" t="str">
        <f t="shared" si="497"/>
        <v>katA</v>
      </c>
      <c r="AG15224" s="153"/>
      <c r="AH15224" s="153"/>
      <c r="AI15224" t="s">
        <v>201</v>
      </c>
      <c r="AJ15224" t="s">
        <v>17878</v>
      </c>
      <c r="AK15224" s="9" t="str">
        <f>VLOOKUP(Y15224,zdroj!D:AJ,33,0)</f>
        <v>katA</v>
      </c>
    </row>
    <row r="15225" spans="8:37" x14ac:dyDescent="0.25">
      <c r="H15225" s="8"/>
      <c r="I15225" s="8"/>
      <c r="N15225" s="23"/>
      <c r="O15225" s="24"/>
      <c r="P15225" s="19"/>
      <c r="Q15225" s="19"/>
      <c r="R15225" s="19"/>
      <c r="U15225" s="27"/>
      <c r="Y15225" s="9" t="s">
        <v>753</v>
      </c>
      <c r="Z15225" s="9" t="s">
        <v>462</v>
      </c>
      <c r="AA15225" s="9" t="s">
        <v>237</v>
      </c>
      <c r="AB15225" s="9">
        <v>8034168</v>
      </c>
      <c r="AC15225" s="9" t="s">
        <v>15998</v>
      </c>
      <c r="AD15225" s="9" t="s">
        <v>225</v>
      </c>
      <c r="AE15225" s="5">
        <f t="shared" si="496"/>
        <v>0</v>
      </c>
      <c r="AF15225" s="5" t="str">
        <f t="shared" si="497"/>
        <v>katA</v>
      </c>
      <c r="AG15225" s="153"/>
      <c r="AH15225" s="153"/>
      <c r="AI15225" t="s">
        <v>201</v>
      </c>
      <c r="AJ15225" t="s">
        <v>17878</v>
      </c>
      <c r="AK15225" s="9" t="str">
        <f>VLOOKUP(Y15225,zdroj!D:AJ,33,0)</f>
        <v>katA</v>
      </c>
    </row>
    <row r="15226" spans="8:37" x14ac:dyDescent="0.25">
      <c r="H15226" s="8"/>
      <c r="I15226" s="8"/>
      <c r="N15226" s="23"/>
      <c r="O15226" s="24"/>
      <c r="P15226" s="19"/>
      <c r="Q15226" s="19"/>
      <c r="R15226" s="19"/>
      <c r="U15226" s="27"/>
      <c r="Y15226" s="9" t="s">
        <v>753</v>
      </c>
      <c r="Z15226" s="9" t="s">
        <v>462</v>
      </c>
      <c r="AA15226" s="9" t="s">
        <v>237</v>
      </c>
      <c r="AB15226" s="9">
        <v>25265903</v>
      </c>
      <c r="AC15226" s="9" t="s">
        <v>15999</v>
      </c>
      <c r="AD15226" s="9" t="s">
        <v>225</v>
      </c>
      <c r="AE15226" s="5">
        <f t="shared" si="496"/>
        <v>0</v>
      </c>
      <c r="AF15226" s="5" t="str">
        <f t="shared" si="497"/>
        <v>katA</v>
      </c>
      <c r="AG15226" s="153"/>
      <c r="AH15226" s="153"/>
      <c r="AI15226" t="s">
        <v>201</v>
      </c>
      <c r="AJ15226" t="s">
        <v>17878</v>
      </c>
      <c r="AK15226" s="9" t="str">
        <f>VLOOKUP(Y15226,zdroj!D:AJ,33,0)</f>
        <v>katA</v>
      </c>
    </row>
    <row r="15227" spans="8:37" x14ac:dyDescent="0.25">
      <c r="H15227" s="8"/>
      <c r="I15227" s="8"/>
      <c r="N15227" s="23"/>
      <c r="O15227" s="24"/>
      <c r="P15227" s="19"/>
      <c r="Q15227" s="19"/>
      <c r="R15227" s="19"/>
      <c r="U15227" s="27"/>
      <c r="Y15227" s="9" t="s">
        <v>753</v>
      </c>
      <c r="Z15227" s="9" t="s">
        <v>462</v>
      </c>
      <c r="AA15227" s="9" t="s">
        <v>237</v>
      </c>
      <c r="AB15227" s="9">
        <v>8034184</v>
      </c>
      <c r="AC15227" s="9" t="s">
        <v>16000</v>
      </c>
      <c r="AD15227" s="9" t="s">
        <v>225</v>
      </c>
      <c r="AE15227" s="5">
        <f t="shared" si="496"/>
        <v>0</v>
      </c>
      <c r="AF15227" s="5" t="str">
        <f t="shared" si="497"/>
        <v>katA</v>
      </c>
      <c r="AG15227" s="153"/>
      <c r="AH15227" s="153"/>
      <c r="AI15227" t="s">
        <v>201</v>
      </c>
      <c r="AJ15227" t="s">
        <v>17878</v>
      </c>
      <c r="AK15227" s="9" t="str">
        <f>VLOOKUP(Y15227,zdroj!D:AJ,33,0)</f>
        <v>katA</v>
      </c>
    </row>
    <row r="15228" spans="8:37" x14ac:dyDescent="0.25">
      <c r="H15228" s="8"/>
      <c r="I15228" s="8"/>
      <c r="N15228" s="23"/>
      <c r="O15228" s="24"/>
      <c r="P15228" s="19"/>
      <c r="Q15228" s="19"/>
      <c r="R15228" s="19"/>
      <c r="U15228" s="27"/>
      <c r="Y15228" s="9" t="s">
        <v>753</v>
      </c>
      <c r="Z15228" s="9" t="s">
        <v>462</v>
      </c>
      <c r="AA15228" s="9" t="s">
        <v>237</v>
      </c>
      <c r="AB15228" s="9">
        <v>8034192</v>
      </c>
      <c r="AC15228" s="9" t="s">
        <v>16001</v>
      </c>
      <c r="AD15228" s="9" t="s">
        <v>225</v>
      </c>
      <c r="AE15228" s="5">
        <f t="shared" si="496"/>
        <v>0</v>
      </c>
      <c r="AF15228" s="5" t="str">
        <f t="shared" si="497"/>
        <v>katA</v>
      </c>
      <c r="AG15228" s="153"/>
      <c r="AH15228" s="153"/>
      <c r="AI15228" t="s">
        <v>201</v>
      </c>
      <c r="AJ15228" t="s">
        <v>17878</v>
      </c>
      <c r="AK15228" s="9" t="str">
        <f>VLOOKUP(Y15228,zdroj!D:AJ,33,0)</f>
        <v>katA</v>
      </c>
    </row>
    <row r="15229" spans="8:37" x14ac:dyDescent="0.25">
      <c r="H15229" s="8"/>
      <c r="I15229" s="8"/>
      <c r="N15229" s="23"/>
      <c r="O15229" s="24"/>
      <c r="P15229" s="19"/>
      <c r="Q15229" s="19"/>
      <c r="R15229" s="19"/>
      <c r="U15229" s="27"/>
      <c r="Y15229" s="9" t="s">
        <v>753</v>
      </c>
      <c r="Z15229" s="9" t="s">
        <v>462</v>
      </c>
      <c r="AA15229" s="9" t="s">
        <v>237</v>
      </c>
      <c r="AB15229" s="9">
        <v>8034206</v>
      </c>
      <c r="AC15229" s="9" t="s">
        <v>16002</v>
      </c>
      <c r="AD15229" s="9" t="s">
        <v>225</v>
      </c>
      <c r="AE15229" s="5">
        <f t="shared" si="496"/>
        <v>0</v>
      </c>
      <c r="AF15229" s="5" t="str">
        <f t="shared" si="497"/>
        <v>katA</v>
      </c>
      <c r="AG15229" s="153"/>
      <c r="AH15229" s="153"/>
      <c r="AI15229" t="s">
        <v>201</v>
      </c>
      <c r="AJ15229" t="s">
        <v>17878</v>
      </c>
      <c r="AK15229" s="9" t="str">
        <f>VLOOKUP(Y15229,zdroj!D:AJ,33,0)</f>
        <v>katA</v>
      </c>
    </row>
    <row r="15230" spans="8:37" x14ac:dyDescent="0.25">
      <c r="H15230" s="8"/>
      <c r="I15230" s="8"/>
      <c r="N15230" s="23"/>
      <c r="O15230" s="24"/>
      <c r="P15230" s="19"/>
      <c r="Q15230" s="19"/>
      <c r="R15230" s="19"/>
      <c r="U15230" s="27"/>
      <c r="Y15230" s="9" t="s">
        <v>753</v>
      </c>
      <c r="Z15230" s="9" t="s">
        <v>462</v>
      </c>
      <c r="AA15230" s="9" t="s">
        <v>237</v>
      </c>
      <c r="AB15230" s="9">
        <v>8034214</v>
      </c>
      <c r="AC15230" s="9" t="s">
        <v>16003</v>
      </c>
      <c r="AD15230" s="9" t="s">
        <v>225</v>
      </c>
      <c r="AE15230" s="5">
        <f t="shared" si="496"/>
        <v>0</v>
      </c>
      <c r="AF15230" s="5" t="str">
        <f t="shared" si="497"/>
        <v>katA</v>
      </c>
      <c r="AG15230" s="153"/>
      <c r="AH15230" s="153"/>
      <c r="AI15230" t="s">
        <v>201</v>
      </c>
      <c r="AJ15230" t="s">
        <v>17878</v>
      </c>
      <c r="AK15230" s="9" t="str">
        <f>VLOOKUP(Y15230,zdroj!D:AJ,33,0)</f>
        <v>katA</v>
      </c>
    </row>
    <row r="15231" spans="8:37" x14ac:dyDescent="0.25">
      <c r="H15231" s="8"/>
      <c r="I15231" s="8"/>
      <c r="N15231" s="23"/>
      <c r="O15231" s="24"/>
      <c r="P15231" s="19"/>
      <c r="Q15231" s="19"/>
      <c r="R15231" s="19"/>
      <c r="U15231" s="27"/>
      <c r="Y15231" s="9" t="s">
        <v>753</v>
      </c>
      <c r="Z15231" s="9" t="s">
        <v>462</v>
      </c>
      <c r="AA15231" s="9" t="s">
        <v>237</v>
      </c>
      <c r="AB15231" s="9">
        <v>8034231</v>
      </c>
      <c r="AC15231" s="9" t="s">
        <v>16004</v>
      </c>
      <c r="AD15231" s="9" t="s">
        <v>225</v>
      </c>
      <c r="AE15231" s="5">
        <f t="shared" si="496"/>
        <v>0</v>
      </c>
      <c r="AF15231" s="5" t="str">
        <f t="shared" si="497"/>
        <v>katA</v>
      </c>
      <c r="AG15231" s="153"/>
      <c r="AH15231" s="153"/>
      <c r="AI15231" t="s">
        <v>201</v>
      </c>
      <c r="AJ15231" t="s">
        <v>17878</v>
      </c>
      <c r="AK15231" s="9" t="str">
        <f>VLOOKUP(Y15231,zdroj!D:AJ,33,0)</f>
        <v>katA</v>
      </c>
    </row>
    <row r="15232" spans="8:37" x14ac:dyDescent="0.25">
      <c r="H15232" s="8"/>
      <c r="I15232" s="8"/>
      <c r="N15232" s="23"/>
      <c r="O15232" s="24"/>
      <c r="P15232" s="19"/>
      <c r="Q15232" s="19"/>
      <c r="R15232" s="19"/>
      <c r="U15232" s="27"/>
      <c r="Y15232" s="9" t="s">
        <v>753</v>
      </c>
      <c r="Z15232" s="9" t="s">
        <v>462</v>
      </c>
      <c r="AA15232" s="9" t="s">
        <v>237</v>
      </c>
      <c r="AB15232" s="9">
        <v>8034249</v>
      </c>
      <c r="AC15232" s="9" t="s">
        <v>16005</v>
      </c>
      <c r="AD15232" s="9" t="s">
        <v>225</v>
      </c>
      <c r="AE15232" s="5">
        <f t="shared" si="496"/>
        <v>0</v>
      </c>
      <c r="AF15232" s="5" t="str">
        <f t="shared" si="497"/>
        <v>katA</v>
      </c>
      <c r="AG15232" s="153"/>
      <c r="AH15232" s="153"/>
      <c r="AI15232" t="s">
        <v>201</v>
      </c>
      <c r="AJ15232" t="s">
        <v>17878</v>
      </c>
      <c r="AK15232" s="9" t="str">
        <f>VLOOKUP(Y15232,zdroj!D:AJ,33,0)</f>
        <v>katA</v>
      </c>
    </row>
    <row r="15233" spans="8:37" x14ac:dyDescent="0.25">
      <c r="H15233" s="8"/>
      <c r="I15233" s="8"/>
      <c r="N15233" s="23"/>
      <c r="O15233" s="24"/>
      <c r="P15233" s="19"/>
      <c r="Q15233" s="19"/>
      <c r="R15233" s="19"/>
      <c r="U15233" s="27"/>
      <c r="Y15233" s="9" t="s">
        <v>753</v>
      </c>
      <c r="Z15233" s="9" t="s">
        <v>462</v>
      </c>
      <c r="AA15233" s="9" t="s">
        <v>237</v>
      </c>
      <c r="AB15233" s="9">
        <v>8034257</v>
      </c>
      <c r="AC15233" s="9" t="s">
        <v>16006</v>
      </c>
      <c r="AD15233" s="9" t="s">
        <v>225</v>
      </c>
      <c r="AE15233" s="5">
        <f t="shared" si="496"/>
        <v>0</v>
      </c>
      <c r="AF15233" s="5" t="str">
        <f t="shared" si="497"/>
        <v>katA</v>
      </c>
      <c r="AG15233" s="153"/>
      <c r="AH15233" s="153"/>
      <c r="AI15233" t="s">
        <v>201</v>
      </c>
      <c r="AJ15233" t="s">
        <v>17878</v>
      </c>
      <c r="AK15233" s="9" t="str">
        <f>VLOOKUP(Y15233,zdroj!D:AJ,33,0)</f>
        <v>katA</v>
      </c>
    </row>
    <row r="15234" spans="8:37" x14ac:dyDescent="0.25">
      <c r="H15234" s="8"/>
      <c r="I15234" s="8"/>
      <c r="N15234" s="23"/>
      <c r="O15234" s="24"/>
      <c r="P15234" s="19"/>
      <c r="Q15234" s="19"/>
      <c r="R15234" s="19"/>
      <c r="U15234" s="27"/>
      <c r="Y15234" s="9" t="s">
        <v>753</v>
      </c>
      <c r="Z15234" s="9" t="s">
        <v>462</v>
      </c>
      <c r="AA15234" s="9" t="s">
        <v>237</v>
      </c>
      <c r="AB15234" s="9">
        <v>8034036</v>
      </c>
      <c r="AC15234" s="9" t="s">
        <v>16007</v>
      </c>
      <c r="AD15234" s="9" t="s">
        <v>225</v>
      </c>
      <c r="AE15234" s="5">
        <f t="shared" si="496"/>
        <v>0</v>
      </c>
      <c r="AF15234" s="5" t="str">
        <f t="shared" si="497"/>
        <v>katA</v>
      </c>
      <c r="AG15234" s="153"/>
      <c r="AH15234" s="153"/>
      <c r="AI15234" t="s">
        <v>201</v>
      </c>
      <c r="AJ15234" t="s">
        <v>17878</v>
      </c>
      <c r="AK15234" s="9" t="str">
        <f>VLOOKUP(Y15234,zdroj!D:AJ,33,0)</f>
        <v>katA</v>
      </c>
    </row>
    <row r="15235" spans="8:37" x14ac:dyDescent="0.25">
      <c r="H15235" s="8"/>
      <c r="I15235" s="8"/>
      <c r="N15235" s="23"/>
      <c r="O15235" s="24"/>
      <c r="P15235" s="19"/>
      <c r="Q15235" s="19"/>
      <c r="R15235" s="19"/>
      <c r="U15235" s="27"/>
      <c r="Y15235" s="9" t="s">
        <v>753</v>
      </c>
      <c r="Z15235" s="9" t="s">
        <v>462</v>
      </c>
      <c r="AA15235" s="9" t="s">
        <v>237</v>
      </c>
      <c r="AB15235" s="9">
        <v>8034265</v>
      </c>
      <c r="AC15235" s="9" t="s">
        <v>16008</v>
      </c>
      <c r="AD15235" s="9" t="s">
        <v>225</v>
      </c>
      <c r="AE15235" s="5">
        <f t="shared" si="496"/>
        <v>0</v>
      </c>
      <c r="AF15235" s="5" t="str">
        <f t="shared" si="497"/>
        <v>katA</v>
      </c>
      <c r="AG15235" s="153"/>
      <c r="AH15235" s="153"/>
      <c r="AI15235" t="s">
        <v>201</v>
      </c>
      <c r="AJ15235" t="s">
        <v>17878</v>
      </c>
      <c r="AK15235" s="9" t="str">
        <f>VLOOKUP(Y15235,zdroj!D:AJ,33,0)</f>
        <v>katA</v>
      </c>
    </row>
    <row r="15236" spans="8:37" x14ac:dyDescent="0.25">
      <c r="H15236" s="8"/>
      <c r="I15236" s="8"/>
      <c r="N15236" s="23"/>
      <c r="O15236" s="24"/>
      <c r="P15236" s="19"/>
      <c r="Q15236" s="19"/>
      <c r="R15236" s="19"/>
      <c r="U15236" s="27"/>
      <c r="Y15236" s="9" t="s">
        <v>753</v>
      </c>
      <c r="Z15236" s="9" t="s">
        <v>462</v>
      </c>
      <c r="AA15236" s="9" t="s">
        <v>237</v>
      </c>
      <c r="AB15236" s="9">
        <v>8034273</v>
      </c>
      <c r="AC15236" s="9" t="s">
        <v>16009</v>
      </c>
      <c r="AD15236" s="9" t="s">
        <v>225</v>
      </c>
      <c r="AE15236" s="5">
        <f t="shared" si="496"/>
        <v>0</v>
      </c>
      <c r="AF15236" s="5" t="str">
        <f t="shared" si="497"/>
        <v>katA</v>
      </c>
      <c r="AG15236" s="153"/>
      <c r="AH15236" s="153"/>
      <c r="AI15236" t="s">
        <v>201</v>
      </c>
      <c r="AJ15236" t="s">
        <v>17878</v>
      </c>
      <c r="AK15236" s="9" t="str">
        <f>VLOOKUP(Y15236,zdroj!D:AJ,33,0)</f>
        <v>katA</v>
      </c>
    </row>
    <row r="15237" spans="8:37" x14ac:dyDescent="0.25">
      <c r="H15237" s="8"/>
      <c r="I15237" s="8"/>
      <c r="N15237" s="23"/>
      <c r="O15237" s="24"/>
      <c r="P15237" s="19"/>
      <c r="Q15237" s="19"/>
      <c r="R15237" s="19"/>
      <c r="U15237" s="27"/>
      <c r="Y15237" s="9" t="s">
        <v>753</v>
      </c>
      <c r="Z15237" s="9" t="s">
        <v>462</v>
      </c>
      <c r="AA15237" s="9" t="s">
        <v>237</v>
      </c>
      <c r="AB15237" s="9">
        <v>8034281</v>
      </c>
      <c r="AC15237" s="9" t="s">
        <v>16010</v>
      </c>
      <c r="AD15237" s="9" t="s">
        <v>225</v>
      </c>
      <c r="AE15237" s="5">
        <f t="shared" si="496"/>
        <v>0</v>
      </c>
      <c r="AF15237" s="5" t="str">
        <f t="shared" si="497"/>
        <v>katA</v>
      </c>
      <c r="AG15237" s="153"/>
      <c r="AH15237" s="153"/>
      <c r="AI15237" t="s">
        <v>201</v>
      </c>
      <c r="AJ15237" t="s">
        <v>17878</v>
      </c>
      <c r="AK15237" s="9" t="str">
        <f>VLOOKUP(Y15237,zdroj!D:AJ,33,0)</f>
        <v>katA</v>
      </c>
    </row>
    <row r="15238" spans="8:37" x14ac:dyDescent="0.25">
      <c r="H15238" s="8"/>
      <c r="I15238" s="8"/>
      <c r="N15238" s="23"/>
      <c r="O15238" s="24"/>
      <c r="P15238" s="19"/>
      <c r="Q15238" s="19"/>
      <c r="R15238" s="19"/>
      <c r="U15238" s="27"/>
      <c r="Y15238" s="9" t="s">
        <v>753</v>
      </c>
      <c r="Z15238" s="9" t="s">
        <v>462</v>
      </c>
      <c r="AA15238" s="9" t="s">
        <v>237</v>
      </c>
      <c r="AB15238" s="9">
        <v>8034290</v>
      </c>
      <c r="AC15238" s="9" t="s">
        <v>16011</v>
      </c>
      <c r="AD15238" s="9" t="s">
        <v>225</v>
      </c>
      <c r="AE15238" s="5">
        <f t="shared" si="496"/>
        <v>0</v>
      </c>
      <c r="AF15238" s="5" t="str">
        <f t="shared" si="497"/>
        <v>katA</v>
      </c>
      <c r="AG15238" s="153"/>
      <c r="AH15238" s="153"/>
      <c r="AI15238" t="s">
        <v>201</v>
      </c>
      <c r="AJ15238" t="s">
        <v>17878</v>
      </c>
      <c r="AK15238" s="9" t="str">
        <f>VLOOKUP(Y15238,zdroj!D:AJ,33,0)</f>
        <v>katA</v>
      </c>
    </row>
    <row r="15239" spans="8:37" x14ac:dyDescent="0.25">
      <c r="H15239" s="8"/>
      <c r="I15239" s="8"/>
      <c r="N15239" s="23"/>
      <c r="O15239" s="24"/>
      <c r="P15239" s="19"/>
      <c r="Q15239" s="19"/>
      <c r="R15239" s="19"/>
      <c r="U15239" s="27"/>
      <c r="Y15239" s="9" t="s">
        <v>753</v>
      </c>
      <c r="Z15239" s="9" t="s">
        <v>462</v>
      </c>
      <c r="AA15239" s="9" t="s">
        <v>237</v>
      </c>
      <c r="AB15239" s="9">
        <v>8034303</v>
      </c>
      <c r="AC15239" s="9" t="s">
        <v>16012</v>
      </c>
      <c r="AD15239" s="9" t="s">
        <v>225</v>
      </c>
      <c r="AE15239" s="5">
        <f t="shared" si="496"/>
        <v>0</v>
      </c>
      <c r="AF15239" s="5" t="str">
        <f t="shared" si="497"/>
        <v>katA</v>
      </c>
      <c r="AG15239" s="153"/>
      <c r="AH15239" s="153"/>
      <c r="AI15239" t="s">
        <v>201</v>
      </c>
      <c r="AJ15239" t="s">
        <v>17878</v>
      </c>
      <c r="AK15239" s="9" t="str">
        <f>VLOOKUP(Y15239,zdroj!D:AJ,33,0)</f>
        <v>katA</v>
      </c>
    </row>
    <row r="15240" spans="8:37" x14ac:dyDescent="0.25">
      <c r="H15240" s="8"/>
      <c r="I15240" s="8"/>
      <c r="N15240" s="23"/>
      <c r="O15240" s="24"/>
      <c r="P15240" s="19"/>
      <c r="Q15240" s="19"/>
      <c r="R15240" s="19"/>
      <c r="U15240" s="27"/>
      <c r="Y15240" s="9" t="s">
        <v>753</v>
      </c>
      <c r="Z15240" s="9" t="s">
        <v>462</v>
      </c>
      <c r="AA15240" s="9" t="s">
        <v>237</v>
      </c>
      <c r="AB15240" s="9">
        <v>8034311</v>
      </c>
      <c r="AC15240" s="9" t="s">
        <v>16013</v>
      </c>
      <c r="AD15240" s="9" t="s">
        <v>225</v>
      </c>
      <c r="AE15240" s="5">
        <f t="shared" si="496"/>
        <v>0</v>
      </c>
      <c r="AF15240" s="5" t="str">
        <f t="shared" si="497"/>
        <v>katA</v>
      </c>
      <c r="AG15240" s="153"/>
      <c r="AH15240" s="153"/>
      <c r="AI15240" t="s">
        <v>201</v>
      </c>
      <c r="AJ15240" t="s">
        <v>17878</v>
      </c>
      <c r="AK15240" s="9" t="str">
        <f>VLOOKUP(Y15240,zdroj!D:AJ,33,0)</f>
        <v>katA</v>
      </c>
    </row>
    <row r="15241" spans="8:37" x14ac:dyDescent="0.25">
      <c r="H15241" s="8"/>
      <c r="I15241" s="8"/>
      <c r="N15241" s="23"/>
      <c r="O15241" s="24"/>
      <c r="P15241" s="19"/>
      <c r="Q15241" s="19"/>
      <c r="R15241" s="19"/>
      <c r="U15241" s="27"/>
      <c r="Y15241" s="9" t="s">
        <v>753</v>
      </c>
      <c r="Z15241" s="9" t="s">
        <v>462</v>
      </c>
      <c r="AA15241" s="9" t="s">
        <v>237</v>
      </c>
      <c r="AB15241" s="9">
        <v>8034320</v>
      </c>
      <c r="AC15241" s="9" t="s">
        <v>16014</v>
      </c>
      <c r="AD15241" s="9" t="s">
        <v>225</v>
      </c>
      <c r="AE15241" s="5">
        <f t="shared" si="496"/>
        <v>0</v>
      </c>
      <c r="AF15241" s="5" t="str">
        <f t="shared" si="497"/>
        <v>katA</v>
      </c>
      <c r="AG15241" s="153"/>
      <c r="AH15241" s="153"/>
      <c r="AI15241" t="s">
        <v>201</v>
      </c>
      <c r="AJ15241" t="s">
        <v>17878</v>
      </c>
      <c r="AK15241" s="9" t="str">
        <f>VLOOKUP(Y15241,zdroj!D:AJ,33,0)</f>
        <v>katA</v>
      </c>
    </row>
    <row r="15242" spans="8:37" x14ac:dyDescent="0.25">
      <c r="H15242" s="8"/>
      <c r="I15242" s="8"/>
      <c r="N15242" s="23"/>
      <c r="O15242" s="24"/>
      <c r="P15242" s="19"/>
      <c r="Q15242" s="19"/>
      <c r="R15242" s="19"/>
      <c r="U15242" s="27"/>
      <c r="Y15242" s="9" t="s">
        <v>753</v>
      </c>
      <c r="Z15242" s="9" t="s">
        <v>462</v>
      </c>
      <c r="AA15242" s="9" t="s">
        <v>237</v>
      </c>
      <c r="AB15242" s="9">
        <v>8034338</v>
      </c>
      <c r="AC15242" s="9" t="s">
        <v>16015</v>
      </c>
      <c r="AD15242" s="9" t="s">
        <v>225</v>
      </c>
      <c r="AE15242" s="5">
        <f t="shared" ref="AE15242:AE15305" si="498">VLOOKUP(Y15242,K:T,10,0)</f>
        <v>0</v>
      </c>
      <c r="AF15242" s="5" t="str">
        <f t="shared" ref="AF15242:AF15305" si="499">IF(AE15242="A",IF(AD15242="katA","katB",AD15242),AD15242)</f>
        <v>katA</v>
      </c>
      <c r="AG15242" s="153"/>
      <c r="AH15242" s="153"/>
      <c r="AI15242" t="s">
        <v>201</v>
      </c>
      <c r="AJ15242" t="s">
        <v>17878</v>
      </c>
      <c r="AK15242" s="9" t="str">
        <f>VLOOKUP(Y15242,zdroj!D:AJ,33,0)</f>
        <v>katA</v>
      </c>
    </row>
    <row r="15243" spans="8:37" x14ac:dyDescent="0.25">
      <c r="H15243" s="8"/>
      <c r="I15243" s="8"/>
      <c r="N15243" s="23"/>
      <c r="O15243" s="24"/>
      <c r="P15243" s="19"/>
      <c r="Q15243" s="19"/>
      <c r="R15243" s="19"/>
      <c r="U15243" s="27"/>
      <c r="Y15243" s="9" t="s">
        <v>753</v>
      </c>
      <c r="Z15243" s="9" t="s">
        <v>462</v>
      </c>
      <c r="AA15243" s="9" t="s">
        <v>237</v>
      </c>
      <c r="AB15243" s="9">
        <v>8034044</v>
      </c>
      <c r="AC15243" s="9" t="s">
        <v>16016</v>
      </c>
      <c r="AD15243" s="9" t="s">
        <v>225</v>
      </c>
      <c r="AE15243" s="5">
        <f t="shared" si="498"/>
        <v>0</v>
      </c>
      <c r="AF15243" s="5" t="str">
        <f t="shared" si="499"/>
        <v>katA</v>
      </c>
      <c r="AG15243" s="153"/>
      <c r="AH15243" s="153"/>
      <c r="AI15243" t="s">
        <v>17879</v>
      </c>
      <c r="AJ15243" t="s">
        <v>17878</v>
      </c>
      <c r="AK15243" s="9" t="str">
        <f>VLOOKUP(Y15243,zdroj!D:AJ,33,0)</f>
        <v>katA</v>
      </c>
    </row>
    <row r="15244" spans="8:37" x14ac:dyDescent="0.25">
      <c r="H15244" s="8"/>
      <c r="I15244" s="8"/>
      <c r="N15244" s="23"/>
      <c r="O15244" s="24"/>
      <c r="P15244" s="19"/>
      <c r="Q15244" s="19"/>
      <c r="R15244" s="19"/>
      <c r="U15244" s="27"/>
      <c r="Y15244" s="9" t="s">
        <v>753</v>
      </c>
      <c r="Z15244" s="9" t="s">
        <v>462</v>
      </c>
      <c r="AA15244" s="9" t="s">
        <v>237</v>
      </c>
      <c r="AB15244" s="9">
        <v>8034346</v>
      </c>
      <c r="AC15244" s="9" t="s">
        <v>16017</v>
      </c>
      <c r="AD15244" s="9" t="s">
        <v>225</v>
      </c>
      <c r="AE15244" s="5">
        <f t="shared" si="498"/>
        <v>0</v>
      </c>
      <c r="AF15244" s="5" t="str">
        <f t="shared" si="499"/>
        <v>katA</v>
      </c>
      <c r="AG15244" s="153"/>
      <c r="AH15244" s="153"/>
      <c r="AI15244" t="s">
        <v>201</v>
      </c>
      <c r="AJ15244" t="s">
        <v>17878</v>
      </c>
      <c r="AK15244" s="9" t="str">
        <f>VLOOKUP(Y15244,zdroj!D:AJ,33,0)</f>
        <v>katA</v>
      </c>
    </row>
    <row r="15245" spans="8:37" x14ac:dyDescent="0.25">
      <c r="H15245" s="8"/>
      <c r="I15245" s="8"/>
      <c r="N15245" s="23"/>
      <c r="O15245" s="24"/>
      <c r="P15245" s="19"/>
      <c r="Q15245" s="19"/>
      <c r="R15245" s="19"/>
      <c r="U15245" s="27"/>
      <c r="Y15245" s="9" t="s">
        <v>753</v>
      </c>
      <c r="Z15245" s="9" t="s">
        <v>462</v>
      </c>
      <c r="AA15245" s="9" t="s">
        <v>237</v>
      </c>
      <c r="AB15245" s="9">
        <v>8034354</v>
      </c>
      <c r="AC15245" s="9" t="s">
        <v>16018</v>
      </c>
      <c r="AD15245" s="9" t="s">
        <v>225</v>
      </c>
      <c r="AE15245" s="5">
        <f t="shared" si="498"/>
        <v>0</v>
      </c>
      <c r="AF15245" s="5" t="str">
        <f t="shared" si="499"/>
        <v>katA</v>
      </c>
      <c r="AG15245" s="153"/>
      <c r="AH15245" s="153"/>
      <c r="AI15245" t="s">
        <v>201</v>
      </c>
      <c r="AJ15245" t="s">
        <v>17878</v>
      </c>
      <c r="AK15245" s="9" t="str">
        <f>VLOOKUP(Y15245,zdroj!D:AJ,33,0)</f>
        <v>katA</v>
      </c>
    </row>
    <row r="15246" spans="8:37" x14ac:dyDescent="0.25">
      <c r="H15246" s="8"/>
      <c r="I15246" s="8"/>
      <c r="N15246" s="23"/>
      <c r="O15246" s="24"/>
      <c r="P15246" s="19"/>
      <c r="Q15246" s="19"/>
      <c r="R15246" s="19"/>
      <c r="U15246" s="27"/>
      <c r="Y15246" s="9" t="s">
        <v>753</v>
      </c>
      <c r="Z15246" s="9" t="s">
        <v>462</v>
      </c>
      <c r="AA15246" s="9" t="s">
        <v>237</v>
      </c>
      <c r="AB15246" s="9">
        <v>8034362</v>
      </c>
      <c r="AC15246" s="9" t="s">
        <v>16019</v>
      </c>
      <c r="AD15246" s="9" t="s">
        <v>225</v>
      </c>
      <c r="AE15246" s="5">
        <f t="shared" si="498"/>
        <v>0</v>
      </c>
      <c r="AF15246" s="5" t="str">
        <f t="shared" si="499"/>
        <v>katA</v>
      </c>
      <c r="AG15246" s="153"/>
      <c r="AH15246" s="153"/>
      <c r="AI15246" t="s">
        <v>201</v>
      </c>
      <c r="AJ15246" t="s">
        <v>17878</v>
      </c>
      <c r="AK15246" s="9" t="str">
        <f>VLOOKUP(Y15246,zdroj!D:AJ,33,0)</f>
        <v>katA</v>
      </c>
    </row>
    <row r="15247" spans="8:37" x14ac:dyDescent="0.25">
      <c r="H15247" s="8"/>
      <c r="I15247" s="8"/>
      <c r="N15247" s="23"/>
      <c r="O15247" s="24"/>
      <c r="P15247" s="19"/>
      <c r="Q15247" s="19"/>
      <c r="R15247" s="19"/>
      <c r="U15247" s="27"/>
      <c r="Y15247" s="9" t="s">
        <v>753</v>
      </c>
      <c r="Z15247" s="9" t="s">
        <v>462</v>
      </c>
      <c r="AA15247" s="9" t="s">
        <v>237</v>
      </c>
      <c r="AB15247" s="9">
        <v>8034371</v>
      </c>
      <c r="AC15247" s="9" t="s">
        <v>16020</v>
      </c>
      <c r="AD15247" s="9" t="s">
        <v>225</v>
      </c>
      <c r="AE15247" s="5">
        <f t="shared" si="498"/>
        <v>0</v>
      </c>
      <c r="AF15247" s="5" t="str">
        <f t="shared" si="499"/>
        <v>katA</v>
      </c>
      <c r="AG15247" s="153"/>
      <c r="AH15247" s="153"/>
      <c r="AI15247" t="s">
        <v>201</v>
      </c>
      <c r="AJ15247" t="s">
        <v>17878</v>
      </c>
      <c r="AK15247" s="9" t="str">
        <f>VLOOKUP(Y15247,zdroj!D:AJ,33,0)</f>
        <v>katA</v>
      </c>
    </row>
    <row r="15248" spans="8:37" x14ac:dyDescent="0.25">
      <c r="H15248" s="8"/>
      <c r="I15248" s="8"/>
      <c r="N15248" s="23"/>
      <c r="O15248" s="24"/>
      <c r="P15248" s="19"/>
      <c r="Q15248" s="19"/>
      <c r="R15248" s="19"/>
      <c r="U15248" s="27"/>
      <c r="Y15248" s="9" t="s">
        <v>753</v>
      </c>
      <c r="Z15248" s="9" t="s">
        <v>462</v>
      </c>
      <c r="AA15248" s="9" t="s">
        <v>237</v>
      </c>
      <c r="AB15248" s="9">
        <v>8034389</v>
      </c>
      <c r="AC15248" s="9" t="s">
        <v>16021</v>
      </c>
      <c r="AD15248" s="9" t="s">
        <v>225</v>
      </c>
      <c r="AE15248" s="5">
        <f t="shared" si="498"/>
        <v>0</v>
      </c>
      <c r="AF15248" s="5" t="str">
        <f t="shared" si="499"/>
        <v>katA</v>
      </c>
      <c r="AG15248" s="153"/>
      <c r="AH15248" s="153"/>
      <c r="AI15248" t="s">
        <v>201</v>
      </c>
      <c r="AJ15248" t="s">
        <v>17878</v>
      </c>
      <c r="AK15248" s="9" t="str">
        <f>VLOOKUP(Y15248,zdroj!D:AJ,33,0)</f>
        <v>katA</v>
      </c>
    </row>
    <row r="15249" spans="8:37" x14ac:dyDescent="0.25">
      <c r="H15249" s="8"/>
      <c r="I15249" s="8"/>
      <c r="N15249" s="23"/>
      <c r="O15249" s="24"/>
      <c r="P15249" s="19"/>
      <c r="Q15249" s="19"/>
      <c r="R15249" s="19"/>
      <c r="U15249" s="27"/>
      <c r="Y15249" s="9" t="s">
        <v>753</v>
      </c>
      <c r="Z15249" s="9" t="s">
        <v>462</v>
      </c>
      <c r="AA15249" s="9" t="s">
        <v>237</v>
      </c>
      <c r="AB15249" s="9">
        <v>8034397</v>
      </c>
      <c r="AC15249" s="9" t="s">
        <v>16022</v>
      </c>
      <c r="AD15249" s="9" t="s">
        <v>225</v>
      </c>
      <c r="AE15249" s="5">
        <f t="shared" si="498"/>
        <v>0</v>
      </c>
      <c r="AF15249" s="5" t="str">
        <f t="shared" si="499"/>
        <v>katA</v>
      </c>
      <c r="AG15249" s="153"/>
      <c r="AH15249" s="153"/>
      <c r="AI15249" t="s">
        <v>201</v>
      </c>
      <c r="AJ15249" t="s">
        <v>17878</v>
      </c>
      <c r="AK15249" s="9" t="str">
        <f>VLOOKUP(Y15249,zdroj!D:AJ,33,0)</f>
        <v>katA</v>
      </c>
    </row>
    <row r="15250" spans="8:37" x14ac:dyDescent="0.25">
      <c r="H15250" s="8"/>
      <c r="I15250" s="8"/>
      <c r="N15250" s="23"/>
      <c r="O15250" s="24"/>
      <c r="P15250" s="19"/>
      <c r="Q15250" s="19"/>
      <c r="R15250" s="19"/>
      <c r="U15250" s="27"/>
      <c r="Y15250" s="9" t="s">
        <v>753</v>
      </c>
      <c r="Z15250" s="9" t="s">
        <v>462</v>
      </c>
      <c r="AA15250" s="9" t="s">
        <v>237</v>
      </c>
      <c r="AB15250" s="9">
        <v>8034401</v>
      </c>
      <c r="AC15250" s="9" t="s">
        <v>16023</v>
      </c>
      <c r="AD15250" s="9" t="s">
        <v>225</v>
      </c>
      <c r="AE15250" s="5">
        <f t="shared" si="498"/>
        <v>0</v>
      </c>
      <c r="AF15250" s="5" t="str">
        <f t="shared" si="499"/>
        <v>katA</v>
      </c>
      <c r="AG15250" s="153"/>
      <c r="AH15250" s="153"/>
      <c r="AI15250" t="s">
        <v>201</v>
      </c>
      <c r="AJ15250" t="s">
        <v>17878</v>
      </c>
      <c r="AK15250" s="9" t="str">
        <f>VLOOKUP(Y15250,zdroj!D:AJ,33,0)</f>
        <v>katA</v>
      </c>
    </row>
    <row r="15251" spans="8:37" x14ac:dyDescent="0.25">
      <c r="H15251" s="8"/>
      <c r="I15251" s="8"/>
      <c r="N15251" s="23"/>
      <c r="O15251" s="24"/>
      <c r="P15251" s="19"/>
      <c r="Q15251" s="19"/>
      <c r="R15251" s="19"/>
      <c r="U15251" s="27"/>
      <c r="Y15251" s="9" t="s">
        <v>753</v>
      </c>
      <c r="Z15251" s="9" t="s">
        <v>462</v>
      </c>
      <c r="AA15251" s="9" t="s">
        <v>237</v>
      </c>
      <c r="AB15251" s="9">
        <v>8034419</v>
      </c>
      <c r="AC15251" s="9" t="s">
        <v>16024</v>
      </c>
      <c r="AD15251" s="9" t="s">
        <v>225</v>
      </c>
      <c r="AE15251" s="5">
        <f t="shared" si="498"/>
        <v>0</v>
      </c>
      <c r="AF15251" s="5" t="str">
        <f t="shared" si="499"/>
        <v>katA</v>
      </c>
      <c r="AG15251" s="153"/>
      <c r="AH15251" s="153"/>
      <c r="AI15251" t="s">
        <v>201</v>
      </c>
      <c r="AJ15251" t="s">
        <v>17878</v>
      </c>
      <c r="AK15251" s="9" t="str">
        <f>VLOOKUP(Y15251,zdroj!D:AJ,33,0)</f>
        <v>katA</v>
      </c>
    </row>
    <row r="15252" spans="8:37" x14ac:dyDescent="0.25">
      <c r="H15252" s="8"/>
      <c r="I15252" s="8"/>
      <c r="N15252" s="23"/>
      <c r="O15252" s="24"/>
      <c r="P15252" s="19"/>
      <c r="Q15252" s="19"/>
      <c r="R15252" s="19"/>
      <c r="U15252" s="27"/>
      <c r="Y15252" s="9" t="s">
        <v>753</v>
      </c>
      <c r="Z15252" s="9" t="s">
        <v>462</v>
      </c>
      <c r="AA15252" s="9" t="s">
        <v>237</v>
      </c>
      <c r="AB15252" s="9">
        <v>8034427</v>
      </c>
      <c r="AC15252" s="9" t="s">
        <v>16025</v>
      </c>
      <c r="AD15252" s="9" t="s">
        <v>225</v>
      </c>
      <c r="AE15252" s="5">
        <f t="shared" si="498"/>
        <v>0</v>
      </c>
      <c r="AF15252" s="5" t="str">
        <f t="shared" si="499"/>
        <v>katA</v>
      </c>
      <c r="AG15252" s="153"/>
      <c r="AH15252" s="153"/>
      <c r="AI15252" t="s">
        <v>201</v>
      </c>
      <c r="AJ15252" t="s">
        <v>17878</v>
      </c>
      <c r="AK15252" s="9" t="str">
        <f>VLOOKUP(Y15252,zdroj!D:AJ,33,0)</f>
        <v>katA</v>
      </c>
    </row>
    <row r="15253" spans="8:37" x14ac:dyDescent="0.25">
      <c r="H15253" s="8"/>
      <c r="I15253" s="8"/>
      <c r="N15253" s="23"/>
      <c r="O15253" s="24"/>
      <c r="P15253" s="19"/>
      <c r="Q15253" s="19"/>
      <c r="R15253" s="19"/>
      <c r="U15253" s="27"/>
      <c r="Y15253" s="9" t="s">
        <v>753</v>
      </c>
      <c r="Z15253" s="9" t="s">
        <v>462</v>
      </c>
      <c r="AA15253" s="9" t="s">
        <v>237</v>
      </c>
      <c r="AB15253" s="9">
        <v>8034052</v>
      </c>
      <c r="AC15253" s="9" t="s">
        <v>16026</v>
      </c>
      <c r="AD15253" s="9" t="s">
        <v>225</v>
      </c>
      <c r="AE15253" s="5">
        <f t="shared" si="498"/>
        <v>0</v>
      </c>
      <c r="AF15253" s="5" t="str">
        <f t="shared" si="499"/>
        <v>katA</v>
      </c>
      <c r="AG15253" s="153"/>
      <c r="AH15253" s="153"/>
      <c r="AI15253" t="s">
        <v>201</v>
      </c>
      <c r="AJ15253" t="s">
        <v>17878</v>
      </c>
      <c r="AK15253" s="9" t="str">
        <f>VLOOKUP(Y15253,zdroj!D:AJ,33,0)</f>
        <v>katA</v>
      </c>
    </row>
    <row r="15254" spans="8:37" x14ac:dyDescent="0.25">
      <c r="H15254" s="8"/>
      <c r="I15254" s="8"/>
      <c r="N15254" s="23"/>
      <c r="O15254" s="24"/>
      <c r="P15254" s="19"/>
      <c r="Q15254" s="19"/>
      <c r="R15254" s="19"/>
      <c r="U15254" s="27"/>
      <c r="Y15254" s="9" t="s">
        <v>753</v>
      </c>
      <c r="Z15254" s="9" t="s">
        <v>462</v>
      </c>
      <c r="AA15254" s="9" t="s">
        <v>237</v>
      </c>
      <c r="AB15254" s="9">
        <v>8034435</v>
      </c>
      <c r="AC15254" s="9" t="s">
        <v>16027</v>
      </c>
      <c r="AD15254" s="9" t="s">
        <v>225</v>
      </c>
      <c r="AE15254" s="5">
        <f t="shared" si="498"/>
        <v>0</v>
      </c>
      <c r="AF15254" s="5" t="str">
        <f t="shared" si="499"/>
        <v>katA</v>
      </c>
      <c r="AG15254" s="153"/>
      <c r="AH15254" s="153"/>
      <c r="AI15254" t="s">
        <v>201</v>
      </c>
      <c r="AJ15254" t="s">
        <v>17878</v>
      </c>
      <c r="AK15254" s="9" t="str">
        <f>VLOOKUP(Y15254,zdroj!D:AJ,33,0)</f>
        <v>katA</v>
      </c>
    </row>
    <row r="15255" spans="8:37" x14ac:dyDescent="0.25">
      <c r="H15255" s="8"/>
      <c r="I15255" s="8"/>
      <c r="N15255" s="23"/>
      <c r="O15255" s="24"/>
      <c r="P15255" s="19"/>
      <c r="Q15255" s="19"/>
      <c r="R15255" s="19"/>
      <c r="U15255" s="27"/>
      <c r="Y15255" s="9" t="s">
        <v>753</v>
      </c>
      <c r="Z15255" s="9" t="s">
        <v>462</v>
      </c>
      <c r="AA15255" s="9" t="s">
        <v>237</v>
      </c>
      <c r="AB15255" s="9">
        <v>8034443</v>
      </c>
      <c r="AC15255" s="9" t="s">
        <v>16028</v>
      </c>
      <c r="AD15255" s="9" t="s">
        <v>225</v>
      </c>
      <c r="AE15255" s="5">
        <f t="shared" si="498"/>
        <v>0</v>
      </c>
      <c r="AF15255" s="5" t="str">
        <f t="shared" si="499"/>
        <v>katA</v>
      </c>
      <c r="AG15255" s="153"/>
      <c r="AH15255" s="153"/>
      <c r="AI15255" t="s">
        <v>201</v>
      </c>
      <c r="AJ15255" t="s">
        <v>17878</v>
      </c>
      <c r="AK15255" s="9" t="str">
        <f>VLOOKUP(Y15255,zdroj!D:AJ,33,0)</f>
        <v>katA</v>
      </c>
    </row>
    <row r="15256" spans="8:37" x14ac:dyDescent="0.25">
      <c r="H15256" s="8"/>
      <c r="I15256" s="8"/>
      <c r="N15256" s="23"/>
      <c r="O15256" s="24"/>
      <c r="P15256" s="19"/>
      <c r="Q15256" s="19"/>
      <c r="R15256" s="19"/>
      <c r="U15256" s="27"/>
      <c r="Y15256" s="9" t="s">
        <v>753</v>
      </c>
      <c r="Z15256" s="9" t="s">
        <v>462</v>
      </c>
      <c r="AA15256" s="9" t="s">
        <v>237</v>
      </c>
      <c r="AB15256" s="9">
        <v>8034451</v>
      </c>
      <c r="AC15256" s="9" t="s">
        <v>16029</v>
      </c>
      <c r="AD15256" s="9" t="s">
        <v>225</v>
      </c>
      <c r="AE15256" s="5">
        <f t="shared" si="498"/>
        <v>0</v>
      </c>
      <c r="AF15256" s="5" t="str">
        <f t="shared" si="499"/>
        <v>katA</v>
      </c>
      <c r="AG15256" s="153"/>
      <c r="AH15256" s="153"/>
      <c r="AI15256" t="s">
        <v>201</v>
      </c>
      <c r="AJ15256" t="s">
        <v>17878</v>
      </c>
      <c r="AK15256" s="9" t="str">
        <f>VLOOKUP(Y15256,zdroj!D:AJ,33,0)</f>
        <v>katA</v>
      </c>
    </row>
    <row r="15257" spans="8:37" x14ac:dyDescent="0.25">
      <c r="H15257" s="8"/>
      <c r="I15257" s="8"/>
      <c r="N15257" s="23"/>
      <c r="O15257" s="24"/>
      <c r="P15257" s="19"/>
      <c r="Q15257" s="19"/>
      <c r="R15257" s="19"/>
      <c r="U15257" s="27"/>
      <c r="Y15257" s="9" t="s">
        <v>753</v>
      </c>
      <c r="Z15257" s="9" t="s">
        <v>462</v>
      </c>
      <c r="AA15257" s="9" t="s">
        <v>237</v>
      </c>
      <c r="AB15257" s="9">
        <v>8034460</v>
      </c>
      <c r="AC15257" s="9" t="s">
        <v>16030</v>
      </c>
      <c r="AD15257" s="9" t="s">
        <v>225</v>
      </c>
      <c r="AE15257" s="5">
        <f t="shared" si="498"/>
        <v>0</v>
      </c>
      <c r="AF15257" s="5" t="str">
        <f t="shared" si="499"/>
        <v>katA</v>
      </c>
      <c r="AG15257" s="153"/>
      <c r="AH15257" s="153"/>
      <c r="AI15257" t="s">
        <v>201</v>
      </c>
      <c r="AJ15257" t="s">
        <v>17878</v>
      </c>
      <c r="AK15257" s="9" t="str">
        <f>VLOOKUP(Y15257,zdroj!D:AJ,33,0)</f>
        <v>katA</v>
      </c>
    </row>
    <row r="15258" spans="8:37" x14ac:dyDescent="0.25">
      <c r="H15258" s="8"/>
      <c r="I15258" s="8"/>
      <c r="N15258" s="23"/>
      <c r="O15258" s="24"/>
      <c r="P15258" s="19"/>
      <c r="Q15258" s="19"/>
      <c r="R15258" s="19"/>
      <c r="U15258" s="27"/>
      <c r="Y15258" s="9" t="s">
        <v>753</v>
      </c>
      <c r="Z15258" s="9" t="s">
        <v>462</v>
      </c>
      <c r="AA15258" s="9" t="s">
        <v>237</v>
      </c>
      <c r="AB15258" s="9">
        <v>8034478</v>
      </c>
      <c r="AC15258" s="9" t="s">
        <v>16031</v>
      </c>
      <c r="AD15258" s="9" t="s">
        <v>225</v>
      </c>
      <c r="AE15258" s="5">
        <f t="shared" si="498"/>
        <v>0</v>
      </c>
      <c r="AF15258" s="5" t="str">
        <f t="shared" si="499"/>
        <v>katA</v>
      </c>
      <c r="AG15258" s="153"/>
      <c r="AH15258" s="153"/>
      <c r="AI15258" t="s">
        <v>201</v>
      </c>
      <c r="AJ15258" t="s">
        <v>17878</v>
      </c>
      <c r="AK15258" s="9" t="str">
        <f>VLOOKUP(Y15258,zdroj!D:AJ,33,0)</f>
        <v>katA</v>
      </c>
    </row>
    <row r="15259" spans="8:37" x14ac:dyDescent="0.25">
      <c r="H15259" s="8"/>
      <c r="I15259" s="8"/>
      <c r="N15259" s="23"/>
      <c r="O15259" s="24"/>
      <c r="P15259" s="19"/>
      <c r="Q15259" s="19"/>
      <c r="R15259" s="19"/>
      <c r="U15259" s="27"/>
      <c r="Y15259" s="9" t="s">
        <v>753</v>
      </c>
      <c r="Z15259" s="9" t="s">
        <v>462</v>
      </c>
      <c r="AA15259" s="9" t="s">
        <v>237</v>
      </c>
      <c r="AB15259" s="9">
        <v>8034486</v>
      </c>
      <c r="AC15259" s="9" t="s">
        <v>16032</v>
      </c>
      <c r="AD15259" s="9" t="s">
        <v>231</v>
      </c>
      <c r="AE15259" s="5">
        <f t="shared" si="498"/>
        <v>0</v>
      </c>
      <c r="AF15259" s="5" t="str">
        <f t="shared" si="499"/>
        <v>katB</v>
      </c>
      <c r="AG15259" s="153"/>
      <c r="AH15259" s="153"/>
      <c r="AI15259" t="s">
        <v>236</v>
      </c>
      <c r="AJ15259" t="s">
        <v>17878</v>
      </c>
      <c r="AK15259" s="9" t="str">
        <f>VLOOKUP(Y15259,zdroj!D:AJ,33,0)</f>
        <v>katA</v>
      </c>
    </row>
    <row r="15260" spans="8:37" x14ac:dyDescent="0.25">
      <c r="H15260" s="8"/>
      <c r="I15260" s="8"/>
      <c r="N15260" s="23"/>
      <c r="O15260" s="24"/>
      <c r="P15260" s="19"/>
      <c r="Q15260" s="19"/>
      <c r="R15260" s="19"/>
      <c r="U15260" s="27"/>
      <c r="Y15260" s="9" t="s">
        <v>753</v>
      </c>
      <c r="Z15260" s="9" t="s">
        <v>462</v>
      </c>
      <c r="AA15260" s="9" t="s">
        <v>237</v>
      </c>
      <c r="AB15260" s="9">
        <v>8034494</v>
      </c>
      <c r="AC15260" s="9" t="s">
        <v>16033</v>
      </c>
      <c r="AD15260" s="9" t="s">
        <v>225</v>
      </c>
      <c r="AE15260" s="5">
        <f t="shared" si="498"/>
        <v>0</v>
      </c>
      <c r="AF15260" s="5" t="str">
        <f t="shared" si="499"/>
        <v>katA</v>
      </c>
      <c r="AG15260" s="153"/>
      <c r="AH15260" s="153"/>
      <c r="AI15260" t="s">
        <v>201</v>
      </c>
      <c r="AJ15260" t="s">
        <v>17878</v>
      </c>
      <c r="AK15260" s="9" t="str">
        <f>VLOOKUP(Y15260,zdroj!D:AJ,33,0)</f>
        <v>katA</v>
      </c>
    </row>
    <row r="15261" spans="8:37" x14ac:dyDescent="0.25">
      <c r="H15261" s="8"/>
      <c r="I15261" s="8"/>
      <c r="N15261" s="23"/>
      <c r="O15261" s="24"/>
      <c r="P15261" s="19"/>
      <c r="Q15261" s="19"/>
      <c r="R15261" s="19"/>
      <c r="U15261" s="27"/>
      <c r="Y15261" s="9" t="s">
        <v>753</v>
      </c>
      <c r="Z15261" s="9" t="s">
        <v>462</v>
      </c>
      <c r="AA15261" s="9" t="s">
        <v>237</v>
      </c>
      <c r="AB15261" s="9">
        <v>8034061</v>
      </c>
      <c r="AC15261" s="9" t="s">
        <v>16034</v>
      </c>
      <c r="AD15261" s="9" t="s">
        <v>225</v>
      </c>
      <c r="AE15261" s="5">
        <f t="shared" si="498"/>
        <v>0</v>
      </c>
      <c r="AF15261" s="5" t="str">
        <f t="shared" si="499"/>
        <v>katA</v>
      </c>
      <c r="AG15261" s="153"/>
      <c r="AH15261" s="153"/>
      <c r="AI15261" t="s">
        <v>201</v>
      </c>
      <c r="AJ15261" t="s">
        <v>17878</v>
      </c>
      <c r="AK15261" s="9" t="str">
        <f>VLOOKUP(Y15261,zdroj!D:AJ,33,0)</f>
        <v>katA</v>
      </c>
    </row>
    <row r="15262" spans="8:37" x14ac:dyDescent="0.25">
      <c r="H15262" s="8"/>
      <c r="I15262" s="8"/>
      <c r="N15262" s="23"/>
      <c r="O15262" s="24"/>
      <c r="P15262" s="19"/>
      <c r="Q15262" s="19"/>
      <c r="R15262" s="19"/>
      <c r="U15262" s="27"/>
      <c r="Y15262" s="9" t="s">
        <v>753</v>
      </c>
      <c r="Z15262" s="9" t="s">
        <v>462</v>
      </c>
      <c r="AA15262" s="9" t="s">
        <v>237</v>
      </c>
      <c r="AB15262" s="9">
        <v>8034508</v>
      </c>
      <c r="AC15262" s="9" t="s">
        <v>16035</v>
      </c>
      <c r="AD15262" s="9" t="s">
        <v>225</v>
      </c>
      <c r="AE15262" s="5">
        <f t="shared" si="498"/>
        <v>0</v>
      </c>
      <c r="AF15262" s="5" t="str">
        <f t="shared" si="499"/>
        <v>katA</v>
      </c>
      <c r="AG15262" s="153"/>
      <c r="AH15262" s="153"/>
      <c r="AI15262" t="s">
        <v>201</v>
      </c>
      <c r="AJ15262" t="s">
        <v>17878</v>
      </c>
      <c r="AK15262" s="9" t="str">
        <f>VLOOKUP(Y15262,zdroj!D:AJ,33,0)</f>
        <v>katA</v>
      </c>
    </row>
    <row r="15263" spans="8:37" x14ac:dyDescent="0.25">
      <c r="H15263" s="8"/>
      <c r="I15263" s="8"/>
      <c r="N15263" s="23"/>
      <c r="O15263" s="24"/>
      <c r="P15263" s="19"/>
      <c r="Q15263" s="19"/>
      <c r="R15263" s="19"/>
      <c r="U15263" s="27"/>
      <c r="Y15263" s="9" t="s">
        <v>753</v>
      </c>
      <c r="Z15263" s="9" t="s">
        <v>462</v>
      </c>
      <c r="AA15263" s="9" t="s">
        <v>237</v>
      </c>
      <c r="AB15263" s="9">
        <v>8034516</v>
      </c>
      <c r="AC15263" s="9" t="s">
        <v>16036</v>
      </c>
      <c r="AD15263" s="9" t="s">
        <v>225</v>
      </c>
      <c r="AE15263" s="5">
        <f t="shared" si="498"/>
        <v>0</v>
      </c>
      <c r="AF15263" s="5" t="str">
        <f t="shared" si="499"/>
        <v>katA</v>
      </c>
      <c r="AG15263" s="153"/>
      <c r="AH15263" s="153"/>
      <c r="AI15263" t="s">
        <v>201</v>
      </c>
      <c r="AJ15263" t="s">
        <v>17878</v>
      </c>
      <c r="AK15263" s="9" t="str">
        <f>VLOOKUP(Y15263,zdroj!D:AJ,33,0)</f>
        <v>katA</v>
      </c>
    </row>
    <row r="15264" spans="8:37" x14ac:dyDescent="0.25">
      <c r="H15264" s="8"/>
      <c r="I15264" s="8"/>
      <c r="N15264" s="23"/>
      <c r="O15264" s="24"/>
      <c r="P15264" s="19"/>
      <c r="Q15264" s="19"/>
      <c r="R15264" s="19"/>
      <c r="U15264" s="27"/>
      <c r="Y15264" s="9" t="s">
        <v>753</v>
      </c>
      <c r="Z15264" s="9" t="s">
        <v>462</v>
      </c>
      <c r="AA15264" s="9" t="s">
        <v>237</v>
      </c>
      <c r="AB15264" s="9">
        <v>8034524</v>
      </c>
      <c r="AC15264" s="9" t="s">
        <v>16037</v>
      </c>
      <c r="AD15264" s="9" t="s">
        <v>225</v>
      </c>
      <c r="AE15264" s="5">
        <f t="shared" si="498"/>
        <v>0</v>
      </c>
      <c r="AF15264" s="5" t="str">
        <f t="shared" si="499"/>
        <v>katA</v>
      </c>
      <c r="AG15264" s="153"/>
      <c r="AH15264" s="153"/>
      <c r="AI15264" t="s">
        <v>201</v>
      </c>
      <c r="AJ15264" t="s">
        <v>17878</v>
      </c>
      <c r="AK15264" s="9" t="str">
        <f>VLOOKUP(Y15264,zdroj!D:AJ,33,0)</f>
        <v>katA</v>
      </c>
    </row>
    <row r="15265" spans="8:37" x14ac:dyDescent="0.25">
      <c r="H15265" s="8"/>
      <c r="I15265" s="8"/>
      <c r="N15265" s="23"/>
      <c r="O15265" s="24"/>
      <c r="P15265" s="19"/>
      <c r="Q15265" s="19"/>
      <c r="R15265" s="19"/>
      <c r="U15265" s="27"/>
      <c r="Y15265" s="9" t="s">
        <v>753</v>
      </c>
      <c r="Z15265" s="9" t="s">
        <v>462</v>
      </c>
      <c r="AA15265" s="9" t="s">
        <v>237</v>
      </c>
      <c r="AB15265" s="9">
        <v>8034532</v>
      </c>
      <c r="AC15265" s="9" t="s">
        <v>16038</v>
      </c>
      <c r="AD15265" s="9" t="s">
        <v>225</v>
      </c>
      <c r="AE15265" s="5">
        <f t="shared" si="498"/>
        <v>0</v>
      </c>
      <c r="AF15265" s="5" t="str">
        <f t="shared" si="499"/>
        <v>katA</v>
      </c>
      <c r="AG15265" s="153"/>
      <c r="AH15265" s="153"/>
      <c r="AI15265" t="s">
        <v>201</v>
      </c>
      <c r="AJ15265" t="s">
        <v>17878</v>
      </c>
      <c r="AK15265" s="9" t="str">
        <f>VLOOKUP(Y15265,zdroj!D:AJ,33,0)</f>
        <v>katA</v>
      </c>
    </row>
    <row r="15266" spans="8:37" x14ac:dyDescent="0.25">
      <c r="H15266" s="8"/>
      <c r="I15266" s="8"/>
      <c r="N15266" s="23"/>
      <c r="O15266" s="24"/>
      <c r="P15266" s="19"/>
      <c r="Q15266" s="19"/>
      <c r="R15266" s="19"/>
      <c r="U15266" s="27"/>
      <c r="Y15266" s="9" t="s">
        <v>753</v>
      </c>
      <c r="Z15266" s="9" t="s">
        <v>462</v>
      </c>
      <c r="AA15266" s="9" t="s">
        <v>237</v>
      </c>
      <c r="AB15266" s="9">
        <v>8034541</v>
      </c>
      <c r="AC15266" s="9" t="s">
        <v>16039</v>
      </c>
      <c r="AD15266" s="9" t="s">
        <v>225</v>
      </c>
      <c r="AE15266" s="5">
        <f t="shared" si="498"/>
        <v>0</v>
      </c>
      <c r="AF15266" s="5" t="str">
        <f t="shared" si="499"/>
        <v>katA</v>
      </c>
      <c r="AG15266" s="153"/>
      <c r="AH15266" s="153"/>
      <c r="AI15266" t="s">
        <v>201</v>
      </c>
      <c r="AJ15266" t="s">
        <v>17878</v>
      </c>
      <c r="AK15266" s="9" t="str">
        <f>VLOOKUP(Y15266,zdroj!D:AJ,33,0)</f>
        <v>katA</v>
      </c>
    </row>
    <row r="15267" spans="8:37" x14ac:dyDescent="0.25">
      <c r="H15267" s="8"/>
      <c r="I15267" s="8"/>
      <c r="N15267" s="23"/>
      <c r="O15267" s="24"/>
      <c r="P15267" s="19"/>
      <c r="Q15267" s="19"/>
      <c r="R15267" s="19"/>
      <c r="U15267" s="27"/>
      <c r="Y15267" s="9" t="s">
        <v>753</v>
      </c>
      <c r="Z15267" s="9" t="s">
        <v>462</v>
      </c>
      <c r="AA15267" s="9" t="s">
        <v>237</v>
      </c>
      <c r="AB15267" s="9">
        <v>8034559</v>
      </c>
      <c r="AC15267" s="9" t="s">
        <v>16040</v>
      </c>
      <c r="AD15267" s="9" t="s">
        <v>225</v>
      </c>
      <c r="AE15267" s="5">
        <f t="shared" si="498"/>
        <v>0</v>
      </c>
      <c r="AF15267" s="5" t="str">
        <f t="shared" si="499"/>
        <v>katA</v>
      </c>
      <c r="AG15267" s="153"/>
      <c r="AH15267" s="153"/>
      <c r="AI15267" t="s">
        <v>201</v>
      </c>
      <c r="AJ15267" t="s">
        <v>17878</v>
      </c>
      <c r="AK15267" s="9" t="str">
        <f>VLOOKUP(Y15267,zdroj!D:AJ,33,0)</f>
        <v>katA</v>
      </c>
    </row>
    <row r="15268" spans="8:37" x14ac:dyDescent="0.25">
      <c r="H15268" s="8"/>
      <c r="I15268" s="8"/>
      <c r="N15268" s="23"/>
      <c r="O15268" s="24"/>
      <c r="P15268" s="19"/>
      <c r="Q15268" s="19"/>
      <c r="R15268" s="19"/>
      <c r="U15268" s="27"/>
      <c r="Y15268" s="9" t="s">
        <v>753</v>
      </c>
      <c r="Z15268" s="9" t="s">
        <v>462</v>
      </c>
      <c r="AA15268" s="9" t="s">
        <v>237</v>
      </c>
      <c r="AB15268" s="9">
        <v>8034575</v>
      </c>
      <c r="AC15268" s="9" t="s">
        <v>16041</v>
      </c>
      <c r="AD15268" s="9" t="s">
        <v>225</v>
      </c>
      <c r="AE15268" s="5">
        <f t="shared" si="498"/>
        <v>0</v>
      </c>
      <c r="AF15268" s="5" t="str">
        <f t="shared" si="499"/>
        <v>katA</v>
      </c>
      <c r="AG15268" s="153"/>
      <c r="AH15268" s="153"/>
      <c r="AI15268" t="s">
        <v>201</v>
      </c>
      <c r="AJ15268" t="s">
        <v>17878</v>
      </c>
      <c r="AK15268" s="9" t="str">
        <f>VLOOKUP(Y15268,zdroj!D:AJ,33,0)</f>
        <v>katA</v>
      </c>
    </row>
    <row r="15269" spans="8:37" x14ac:dyDescent="0.25">
      <c r="H15269" s="8"/>
      <c r="I15269" s="8"/>
      <c r="N15269" s="23"/>
      <c r="O15269" s="24"/>
      <c r="P15269" s="19"/>
      <c r="Q15269" s="19"/>
      <c r="R15269" s="19"/>
      <c r="U15269" s="27"/>
      <c r="Y15269" s="9" t="s">
        <v>753</v>
      </c>
      <c r="Z15269" s="9" t="s">
        <v>462</v>
      </c>
      <c r="AA15269" s="9" t="s">
        <v>237</v>
      </c>
      <c r="AB15269" s="9">
        <v>8034583</v>
      </c>
      <c r="AC15269" s="9" t="s">
        <v>16042</v>
      </c>
      <c r="AD15269" s="9" t="s">
        <v>225</v>
      </c>
      <c r="AE15269" s="5">
        <f t="shared" si="498"/>
        <v>0</v>
      </c>
      <c r="AF15269" s="5" t="str">
        <f t="shared" si="499"/>
        <v>katA</v>
      </c>
      <c r="AG15269" s="153"/>
      <c r="AH15269" s="153"/>
      <c r="AI15269" t="s">
        <v>201</v>
      </c>
      <c r="AJ15269" t="s">
        <v>17878</v>
      </c>
      <c r="AK15269" s="9" t="str">
        <f>VLOOKUP(Y15269,zdroj!D:AJ,33,0)</f>
        <v>katA</v>
      </c>
    </row>
    <row r="15270" spans="8:37" x14ac:dyDescent="0.25">
      <c r="H15270" s="8"/>
      <c r="I15270" s="8"/>
      <c r="N15270" s="23"/>
      <c r="O15270" s="24"/>
      <c r="P15270" s="19"/>
      <c r="Q15270" s="19"/>
      <c r="R15270" s="19"/>
      <c r="U15270" s="27"/>
      <c r="Y15270" s="9" t="s">
        <v>753</v>
      </c>
      <c r="Z15270" s="9" t="s">
        <v>462</v>
      </c>
      <c r="AA15270" s="9" t="s">
        <v>237</v>
      </c>
      <c r="AB15270" s="9">
        <v>8034591</v>
      </c>
      <c r="AC15270" s="9" t="s">
        <v>16043</v>
      </c>
      <c r="AD15270" s="9" t="s">
        <v>225</v>
      </c>
      <c r="AE15270" s="5">
        <f t="shared" si="498"/>
        <v>0</v>
      </c>
      <c r="AF15270" s="5" t="str">
        <f t="shared" si="499"/>
        <v>katA</v>
      </c>
      <c r="AG15270" s="153"/>
      <c r="AH15270" s="153"/>
      <c r="AI15270" t="s">
        <v>201</v>
      </c>
      <c r="AJ15270" t="s">
        <v>17878</v>
      </c>
      <c r="AK15270" s="9" t="str">
        <f>VLOOKUP(Y15270,zdroj!D:AJ,33,0)</f>
        <v>katA</v>
      </c>
    </row>
    <row r="15271" spans="8:37" x14ac:dyDescent="0.25">
      <c r="H15271" s="8"/>
      <c r="I15271" s="8"/>
      <c r="N15271" s="23"/>
      <c r="O15271" s="24"/>
      <c r="P15271" s="19"/>
      <c r="Q15271" s="19"/>
      <c r="R15271" s="19"/>
      <c r="U15271" s="27"/>
      <c r="Y15271" s="9" t="s">
        <v>753</v>
      </c>
      <c r="Z15271" s="9" t="s">
        <v>462</v>
      </c>
      <c r="AA15271" s="9" t="s">
        <v>237</v>
      </c>
      <c r="AB15271" s="9">
        <v>8034079</v>
      </c>
      <c r="AC15271" s="9" t="s">
        <v>16044</v>
      </c>
      <c r="AD15271" s="9" t="s">
        <v>225</v>
      </c>
      <c r="AE15271" s="5">
        <f t="shared" si="498"/>
        <v>0</v>
      </c>
      <c r="AF15271" s="5" t="str">
        <f t="shared" si="499"/>
        <v>katA</v>
      </c>
      <c r="AG15271" s="153"/>
      <c r="AH15271" s="153"/>
      <c r="AI15271" t="s">
        <v>201</v>
      </c>
      <c r="AJ15271" t="s">
        <v>17878</v>
      </c>
      <c r="AK15271" s="9" t="str">
        <f>VLOOKUP(Y15271,zdroj!D:AJ,33,0)</f>
        <v>katA</v>
      </c>
    </row>
    <row r="15272" spans="8:37" x14ac:dyDescent="0.25">
      <c r="H15272" s="8"/>
      <c r="I15272" s="8"/>
      <c r="N15272" s="23"/>
      <c r="O15272" s="24"/>
      <c r="P15272" s="19"/>
      <c r="Q15272" s="19"/>
      <c r="R15272" s="19"/>
      <c r="U15272" s="27"/>
      <c r="Y15272" s="9" t="s">
        <v>753</v>
      </c>
      <c r="Z15272" s="9" t="s">
        <v>462</v>
      </c>
      <c r="AA15272" s="9" t="s">
        <v>237</v>
      </c>
      <c r="AB15272" s="9">
        <v>8034605</v>
      </c>
      <c r="AC15272" s="9" t="s">
        <v>16045</v>
      </c>
      <c r="AD15272" s="9" t="s">
        <v>225</v>
      </c>
      <c r="AE15272" s="5">
        <f t="shared" si="498"/>
        <v>0</v>
      </c>
      <c r="AF15272" s="5" t="str">
        <f t="shared" si="499"/>
        <v>katA</v>
      </c>
      <c r="AG15272" s="153"/>
      <c r="AH15272" s="153"/>
      <c r="AI15272" t="s">
        <v>201</v>
      </c>
      <c r="AJ15272" t="s">
        <v>17878</v>
      </c>
      <c r="AK15272" s="9" t="str">
        <f>VLOOKUP(Y15272,zdroj!D:AJ,33,0)</f>
        <v>katA</v>
      </c>
    </row>
    <row r="15273" spans="8:37" x14ac:dyDescent="0.25">
      <c r="H15273" s="8"/>
      <c r="I15273" s="8"/>
      <c r="N15273" s="23"/>
      <c r="O15273" s="24"/>
      <c r="P15273" s="19"/>
      <c r="Q15273" s="19"/>
      <c r="R15273" s="19"/>
      <c r="U15273" s="27"/>
      <c r="Y15273" s="9" t="s">
        <v>753</v>
      </c>
      <c r="Z15273" s="9" t="s">
        <v>462</v>
      </c>
      <c r="AA15273" s="9" t="s">
        <v>237</v>
      </c>
      <c r="AB15273" s="9">
        <v>8034613</v>
      </c>
      <c r="AC15273" s="9" t="s">
        <v>16046</v>
      </c>
      <c r="AD15273" s="9" t="s">
        <v>225</v>
      </c>
      <c r="AE15273" s="5">
        <f t="shared" si="498"/>
        <v>0</v>
      </c>
      <c r="AF15273" s="5" t="str">
        <f t="shared" si="499"/>
        <v>katA</v>
      </c>
      <c r="AG15273" s="153"/>
      <c r="AH15273" s="153"/>
      <c r="AI15273" t="s">
        <v>17879</v>
      </c>
      <c r="AJ15273" t="s">
        <v>17878</v>
      </c>
      <c r="AK15273" s="9" t="str">
        <f>VLOOKUP(Y15273,zdroj!D:AJ,33,0)</f>
        <v>katA</v>
      </c>
    </row>
    <row r="15274" spans="8:37" x14ac:dyDescent="0.25">
      <c r="H15274" s="8"/>
      <c r="I15274" s="8"/>
      <c r="N15274" s="23"/>
      <c r="O15274" s="24"/>
      <c r="P15274" s="19"/>
      <c r="Q15274" s="19"/>
      <c r="R15274" s="19"/>
      <c r="U15274" s="27"/>
      <c r="Y15274" s="9" t="s">
        <v>753</v>
      </c>
      <c r="Z15274" s="9" t="s">
        <v>462</v>
      </c>
      <c r="AA15274" s="9" t="s">
        <v>237</v>
      </c>
      <c r="AB15274" s="9">
        <v>8034630</v>
      </c>
      <c r="AC15274" s="9" t="s">
        <v>16047</v>
      </c>
      <c r="AD15274" s="9" t="s">
        <v>225</v>
      </c>
      <c r="AE15274" s="5">
        <f t="shared" si="498"/>
        <v>0</v>
      </c>
      <c r="AF15274" s="5" t="str">
        <f t="shared" si="499"/>
        <v>katA</v>
      </c>
      <c r="AG15274" s="153"/>
      <c r="AH15274" s="153"/>
      <c r="AI15274" t="s">
        <v>201</v>
      </c>
      <c r="AJ15274" t="s">
        <v>17878</v>
      </c>
      <c r="AK15274" s="9" t="str">
        <f>VLOOKUP(Y15274,zdroj!D:AJ,33,0)</f>
        <v>katA</v>
      </c>
    </row>
    <row r="15275" spans="8:37" x14ac:dyDescent="0.25">
      <c r="H15275" s="8"/>
      <c r="I15275" s="8"/>
      <c r="N15275" s="23"/>
      <c r="O15275" s="24"/>
      <c r="P15275" s="19"/>
      <c r="Q15275" s="19"/>
      <c r="R15275" s="19"/>
      <c r="U15275" s="27"/>
      <c r="Y15275" s="9" t="s">
        <v>753</v>
      </c>
      <c r="Z15275" s="9" t="s">
        <v>462</v>
      </c>
      <c r="AA15275" s="9" t="s">
        <v>237</v>
      </c>
      <c r="AB15275" s="9">
        <v>8034648</v>
      </c>
      <c r="AC15275" s="9" t="s">
        <v>16048</v>
      </c>
      <c r="AD15275" s="9" t="s">
        <v>225</v>
      </c>
      <c r="AE15275" s="5">
        <f t="shared" si="498"/>
        <v>0</v>
      </c>
      <c r="AF15275" s="5" t="str">
        <f t="shared" si="499"/>
        <v>katA</v>
      </c>
      <c r="AG15275" s="153"/>
      <c r="AH15275" s="153"/>
      <c r="AI15275" t="s">
        <v>201</v>
      </c>
      <c r="AJ15275" t="s">
        <v>17878</v>
      </c>
      <c r="AK15275" s="9" t="str">
        <f>VLOOKUP(Y15275,zdroj!D:AJ,33,0)</f>
        <v>katA</v>
      </c>
    </row>
    <row r="15276" spans="8:37" x14ac:dyDescent="0.25">
      <c r="H15276" s="8"/>
      <c r="I15276" s="8"/>
      <c r="N15276" s="23"/>
      <c r="O15276" s="24"/>
      <c r="P15276" s="19"/>
      <c r="Q15276" s="19"/>
      <c r="R15276" s="19"/>
      <c r="U15276" s="27"/>
      <c r="Y15276" s="9" t="s">
        <v>753</v>
      </c>
      <c r="Z15276" s="9" t="s">
        <v>462</v>
      </c>
      <c r="AA15276" s="9" t="s">
        <v>237</v>
      </c>
      <c r="AB15276" s="9">
        <v>8034656</v>
      </c>
      <c r="AC15276" s="9" t="s">
        <v>16049</v>
      </c>
      <c r="AD15276" s="9" t="s">
        <v>225</v>
      </c>
      <c r="AE15276" s="5">
        <f t="shared" si="498"/>
        <v>0</v>
      </c>
      <c r="AF15276" s="5" t="str">
        <f t="shared" si="499"/>
        <v>katA</v>
      </c>
      <c r="AG15276" s="153"/>
      <c r="AH15276" s="153"/>
      <c r="AI15276" t="s">
        <v>201</v>
      </c>
      <c r="AJ15276" t="s">
        <v>17878</v>
      </c>
      <c r="AK15276" s="9" t="str">
        <f>VLOOKUP(Y15276,zdroj!D:AJ,33,0)</f>
        <v>katA</v>
      </c>
    </row>
    <row r="15277" spans="8:37" x14ac:dyDescent="0.25">
      <c r="H15277" s="8"/>
      <c r="I15277" s="8"/>
      <c r="N15277" s="23"/>
      <c r="O15277" s="24"/>
      <c r="P15277" s="19"/>
      <c r="Q15277" s="19"/>
      <c r="R15277" s="19"/>
      <c r="U15277" s="27"/>
      <c r="Y15277" s="9" t="s">
        <v>753</v>
      </c>
      <c r="Z15277" s="9" t="s">
        <v>462</v>
      </c>
      <c r="AA15277" s="9" t="s">
        <v>237</v>
      </c>
      <c r="AB15277" s="9">
        <v>8034664</v>
      </c>
      <c r="AC15277" s="9" t="s">
        <v>16050</v>
      </c>
      <c r="AD15277" s="9" t="s">
        <v>225</v>
      </c>
      <c r="AE15277" s="5">
        <f t="shared" si="498"/>
        <v>0</v>
      </c>
      <c r="AF15277" s="5" t="str">
        <f t="shared" si="499"/>
        <v>katA</v>
      </c>
      <c r="AG15277" s="153"/>
      <c r="AH15277" s="153"/>
      <c r="AI15277" t="s">
        <v>201</v>
      </c>
      <c r="AJ15277" t="s">
        <v>17878</v>
      </c>
      <c r="AK15277" s="9" t="str">
        <f>VLOOKUP(Y15277,zdroj!D:AJ,33,0)</f>
        <v>katA</v>
      </c>
    </row>
    <row r="15278" spans="8:37" x14ac:dyDescent="0.25">
      <c r="H15278" s="8"/>
      <c r="I15278" s="8"/>
      <c r="N15278" s="23"/>
      <c r="O15278" s="24"/>
      <c r="P15278" s="19"/>
      <c r="Q15278" s="19"/>
      <c r="R15278" s="19"/>
      <c r="U15278" s="27"/>
      <c r="Y15278" s="9" t="s">
        <v>753</v>
      </c>
      <c r="Z15278" s="9" t="s">
        <v>462</v>
      </c>
      <c r="AA15278" s="9" t="s">
        <v>237</v>
      </c>
      <c r="AB15278" s="9">
        <v>8034087</v>
      </c>
      <c r="AC15278" s="9" t="s">
        <v>16051</v>
      </c>
      <c r="AD15278" s="9" t="s">
        <v>225</v>
      </c>
      <c r="AE15278" s="5">
        <f t="shared" si="498"/>
        <v>0</v>
      </c>
      <c r="AF15278" s="5" t="str">
        <f t="shared" si="499"/>
        <v>katA</v>
      </c>
      <c r="AG15278" s="153"/>
      <c r="AH15278" s="153"/>
      <c r="AI15278" t="s">
        <v>201</v>
      </c>
      <c r="AJ15278" t="s">
        <v>17878</v>
      </c>
      <c r="AK15278" s="9" t="str">
        <f>VLOOKUP(Y15278,zdroj!D:AJ,33,0)</f>
        <v>katA</v>
      </c>
    </row>
    <row r="15279" spans="8:37" x14ac:dyDescent="0.25">
      <c r="H15279" s="8"/>
      <c r="I15279" s="8"/>
      <c r="N15279" s="23"/>
      <c r="O15279" s="24"/>
      <c r="P15279" s="19"/>
      <c r="Q15279" s="19"/>
      <c r="R15279" s="19"/>
      <c r="U15279" s="27"/>
      <c r="Y15279" s="9" t="s">
        <v>753</v>
      </c>
      <c r="Z15279" s="9" t="s">
        <v>462</v>
      </c>
      <c r="AA15279" s="9" t="s">
        <v>237</v>
      </c>
      <c r="AB15279" s="9">
        <v>8034681</v>
      </c>
      <c r="AC15279" s="9" t="s">
        <v>16052</v>
      </c>
      <c r="AD15279" s="9" t="s">
        <v>225</v>
      </c>
      <c r="AE15279" s="5">
        <f t="shared" si="498"/>
        <v>0</v>
      </c>
      <c r="AF15279" s="5" t="str">
        <f t="shared" si="499"/>
        <v>katA</v>
      </c>
      <c r="AG15279" s="153"/>
      <c r="AH15279" s="153"/>
      <c r="AI15279" t="s">
        <v>201</v>
      </c>
      <c r="AJ15279" t="s">
        <v>17878</v>
      </c>
      <c r="AK15279" s="9" t="str">
        <f>VLOOKUP(Y15279,zdroj!D:AJ,33,0)</f>
        <v>katA</v>
      </c>
    </row>
    <row r="15280" spans="8:37" x14ac:dyDescent="0.25">
      <c r="H15280" s="8"/>
      <c r="I15280" s="8"/>
      <c r="N15280" s="23"/>
      <c r="O15280" s="24"/>
      <c r="P15280" s="19"/>
      <c r="Q15280" s="19"/>
      <c r="R15280" s="19"/>
      <c r="U15280" s="27"/>
      <c r="Y15280" s="9" t="s">
        <v>753</v>
      </c>
      <c r="Z15280" s="9" t="s">
        <v>462</v>
      </c>
      <c r="AA15280" s="9" t="s">
        <v>237</v>
      </c>
      <c r="AB15280" s="9">
        <v>8034699</v>
      </c>
      <c r="AC15280" s="9" t="s">
        <v>16053</v>
      </c>
      <c r="AD15280" s="9" t="s">
        <v>225</v>
      </c>
      <c r="AE15280" s="5">
        <f t="shared" si="498"/>
        <v>0</v>
      </c>
      <c r="AF15280" s="5" t="str">
        <f t="shared" si="499"/>
        <v>katA</v>
      </c>
      <c r="AG15280" s="153"/>
      <c r="AH15280" s="153"/>
      <c r="AI15280" t="s">
        <v>201</v>
      </c>
      <c r="AJ15280" t="s">
        <v>17878</v>
      </c>
      <c r="AK15280" s="9" t="str">
        <f>VLOOKUP(Y15280,zdroj!D:AJ,33,0)</f>
        <v>katA</v>
      </c>
    </row>
    <row r="15281" spans="8:37" x14ac:dyDescent="0.25">
      <c r="H15281" s="8"/>
      <c r="I15281" s="8"/>
      <c r="N15281" s="23"/>
      <c r="O15281" s="24"/>
      <c r="P15281" s="19"/>
      <c r="Q15281" s="19"/>
      <c r="R15281" s="19"/>
      <c r="U15281" s="27"/>
      <c r="Y15281" s="9" t="s">
        <v>753</v>
      </c>
      <c r="Z15281" s="9" t="s">
        <v>462</v>
      </c>
      <c r="AA15281" s="9" t="s">
        <v>237</v>
      </c>
      <c r="AB15281" s="9">
        <v>8034702</v>
      </c>
      <c r="AC15281" s="9" t="s">
        <v>16054</v>
      </c>
      <c r="AD15281" s="9" t="s">
        <v>225</v>
      </c>
      <c r="AE15281" s="5">
        <f t="shared" si="498"/>
        <v>0</v>
      </c>
      <c r="AF15281" s="5" t="str">
        <f t="shared" si="499"/>
        <v>katA</v>
      </c>
      <c r="AG15281" s="153"/>
      <c r="AH15281" s="153"/>
      <c r="AI15281" t="s">
        <v>201</v>
      </c>
      <c r="AJ15281" t="s">
        <v>17878</v>
      </c>
      <c r="AK15281" s="9" t="str">
        <f>VLOOKUP(Y15281,zdroj!D:AJ,33,0)</f>
        <v>katA</v>
      </c>
    </row>
    <row r="15282" spans="8:37" x14ac:dyDescent="0.25">
      <c r="H15282" s="8"/>
      <c r="I15282" s="8"/>
      <c r="N15282" s="23"/>
      <c r="O15282" s="24"/>
      <c r="P15282" s="19"/>
      <c r="Q15282" s="19"/>
      <c r="R15282" s="19"/>
      <c r="U15282" s="27"/>
      <c r="Y15282" s="9" t="s">
        <v>753</v>
      </c>
      <c r="Z15282" s="9" t="s">
        <v>462</v>
      </c>
      <c r="AA15282" s="9" t="s">
        <v>237</v>
      </c>
      <c r="AB15282" s="9">
        <v>8034711</v>
      </c>
      <c r="AC15282" s="9" t="s">
        <v>16055</v>
      </c>
      <c r="AD15282" s="9" t="s">
        <v>225</v>
      </c>
      <c r="AE15282" s="5">
        <f t="shared" si="498"/>
        <v>0</v>
      </c>
      <c r="AF15282" s="5" t="str">
        <f t="shared" si="499"/>
        <v>katA</v>
      </c>
      <c r="AG15282" s="153"/>
      <c r="AH15282" s="153"/>
      <c r="AI15282" t="s">
        <v>229</v>
      </c>
      <c r="AJ15282" t="s">
        <v>17878</v>
      </c>
      <c r="AK15282" s="9" t="str">
        <f>VLOOKUP(Y15282,zdroj!D:AJ,33,0)</f>
        <v>katA</v>
      </c>
    </row>
    <row r="15283" spans="8:37" x14ac:dyDescent="0.25">
      <c r="H15283" s="8"/>
      <c r="I15283" s="8"/>
      <c r="N15283" s="23"/>
      <c r="O15283" s="24"/>
      <c r="P15283" s="19"/>
      <c r="Q15283" s="19"/>
      <c r="R15283" s="19"/>
      <c r="U15283" s="27"/>
      <c r="Y15283" s="9" t="s">
        <v>753</v>
      </c>
      <c r="Z15283" s="9" t="s">
        <v>462</v>
      </c>
      <c r="AA15283" s="9" t="s">
        <v>237</v>
      </c>
      <c r="AB15283" s="9">
        <v>8034729</v>
      </c>
      <c r="AC15283" s="9" t="s">
        <v>16056</v>
      </c>
      <c r="AD15283" s="9" t="s">
        <v>225</v>
      </c>
      <c r="AE15283" s="5">
        <f t="shared" si="498"/>
        <v>0</v>
      </c>
      <c r="AF15283" s="5" t="str">
        <f t="shared" si="499"/>
        <v>katA</v>
      </c>
      <c r="AG15283" s="153"/>
      <c r="AH15283" s="153"/>
      <c r="AI15283" t="s">
        <v>201</v>
      </c>
      <c r="AJ15283" t="s">
        <v>17878</v>
      </c>
      <c r="AK15283" s="9" t="str">
        <f>VLOOKUP(Y15283,zdroj!D:AJ,33,0)</f>
        <v>katA</v>
      </c>
    </row>
    <row r="15284" spans="8:37" x14ac:dyDescent="0.25">
      <c r="H15284" s="8"/>
      <c r="I15284" s="8"/>
      <c r="N15284" s="23"/>
      <c r="O15284" s="24"/>
      <c r="P15284" s="19"/>
      <c r="Q15284" s="19"/>
      <c r="R15284" s="19"/>
      <c r="U15284" s="27"/>
      <c r="Y15284" s="9" t="s">
        <v>753</v>
      </c>
      <c r="Z15284" s="9" t="s">
        <v>462</v>
      </c>
      <c r="AA15284" s="9" t="s">
        <v>237</v>
      </c>
      <c r="AB15284" s="9">
        <v>8034737</v>
      </c>
      <c r="AC15284" s="9" t="s">
        <v>16057</v>
      </c>
      <c r="AD15284" s="9" t="s">
        <v>225</v>
      </c>
      <c r="AE15284" s="5">
        <f t="shared" si="498"/>
        <v>0</v>
      </c>
      <c r="AF15284" s="5" t="str">
        <f t="shared" si="499"/>
        <v>katA</v>
      </c>
      <c r="AG15284" s="153"/>
      <c r="AH15284" s="153"/>
      <c r="AI15284" t="s">
        <v>201</v>
      </c>
      <c r="AJ15284" t="s">
        <v>17878</v>
      </c>
      <c r="AK15284" s="9" t="str">
        <f>VLOOKUP(Y15284,zdroj!D:AJ,33,0)</f>
        <v>katA</v>
      </c>
    </row>
    <row r="15285" spans="8:37" x14ac:dyDescent="0.25">
      <c r="H15285" s="8"/>
      <c r="I15285" s="8"/>
      <c r="N15285" s="23"/>
      <c r="O15285" s="24"/>
      <c r="P15285" s="19"/>
      <c r="Q15285" s="19"/>
      <c r="R15285" s="19"/>
      <c r="U15285" s="27"/>
      <c r="Y15285" s="9" t="s">
        <v>756</v>
      </c>
      <c r="Z15285" s="9" t="s">
        <v>232</v>
      </c>
      <c r="AA15285" s="9" t="s">
        <v>44</v>
      </c>
      <c r="AB15285" s="9">
        <v>8104549</v>
      </c>
      <c r="AC15285" s="9" t="s">
        <v>16058</v>
      </c>
      <c r="AD15285" s="9" t="s">
        <v>225</v>
      </c>
      <c r="AE15285" s="5">
        <f t="shared" si="498"/>
        <v>0</v>
      </c>
      <c r="AF15285" s="5" t="str">
        <f t="shared" si="499"/>
        <v>katA</v>
      </c>
      <c r="AG15285" s="153"/>
      <c r="AH15285" s="153"/>
      <c r="AI15285" t="s">
        <v>195</v>
      </c>
      <c r="AJ15285" t="s">
        <v>340</v>
      </c>
      <c r="AK15285" s="9" t="str">
        <f>VLOOKUP(Y15285,zdroj!D:AJ,33,0)</f>
        <v>katA</v>
      </c>
    </row>
    <row r="15286" spans="8:37" x14ac:dyDescent="0.25">
      <c r="H15286" s="8"/>
      <c r="I15286" s="8"/>
      <c r="N15286" s="23"/>
      <c r="O15286" s="24"/>
      <c r="P15286" s="19"/>
      <c r="Q15286" s="19"/>
      <c r="R15286" s="19"/>
      <c r="U15286" s="27"/>
      <c r="Y15286" s="9" t="s">
        <v>756</v>
      </c>
      <c r="Z15286" s="9" t="s">
        <v>232</v>
      </c>
      <c r="AA15286" s="9" t="s">
        <v>44</v>
      </c>
      <c r="AB15286" s="9">
        <v>8104590</v>
      </c>
      <c r="AC15286" s="9" t="s">
        <v>16059</v>
      </c>
      <c r="AD15286" s="9" t="s">
        <v>225</v>
      </c>
      <c r="AE15286" s="5">
        <f t="shared" si="498"/>
        <v>0</v>
      </c>
      <c r="AF15286" s="5" t="str">
        <f t="shared" si="499"/>
        <v>katA</v>
      </c>
      <c r="AG15286" s="153"/>
      <c r="AH15286" s="153"/>
      <c r="AI15286" t="s">
        <v>195</v>
      </c>
      <c r="AJ15286" t="s">
        <v>340</v>
      </c>
      <c r="AK15286" s="9" t="str">
        <f>VLOOKUP(Y15286,zdroj!D:AJ,33,0)</f>
        <v>katA</v>
      </c>
    </row>
    <row r="15287" spans="8:37" x14ac:dyDescent="0.25">
      <c r="H15287" s="8"/>
      <c r="I15287" s="8"/>
      <c r="N15287" s="23"/>
      <c r="O15287" s="24"/>
      <c r="P15287" s="19"/>
      <c r="Q15287" s="19"/>
      <c r="R15287" s="19"/>
      <c r="U15287" s="27"/>
      <c r="Y15287" s="9" t="s">
        <v>756</v>
      </c>
      <c r="Z15287" s="9" t="s">
        <v>232</v>
      </c>
      <c r="AA15287" s="9" t="s">
        <v>44</v>
      </c>
      <c r="AB15287" s="9">
        <v>8104603</v>
      </c>
      <c r="AC15287" s="9" t="s">
        <v>16060</v>
      </c>
      <c r="AD15287" s="9" t="s">
        <v>225</v>
      </c>
      <c r="AE15287" s="5">
        <f t="shared" si="498"/>
        <v>0</v>
      </c>
      <c r="AF15287" s="5" t="str">
        <f t="shared" si="499"/>
        <v>katA</v>
      </c>
      <c r="AG15287" s="153"/>
      <c r="AH15287" s="153"/>
      <c r="AI15287" t="s">
        <v>195</v>
      </c>
      <c r="AJ15287" t="s">
        <v>340</v>
      </c>
      <c r="AK15287" s="9" t="str">
        <f>VLOOKUP(Y15287,zdroj!D:AJ,33,0)</f>
        <v>katA</v>
      </c>
    </row>
    <row r="15288" spans="8:37" x14ac:dyDescent="0.25">
      <c r="H15288" s="8"/>
      <c r="I15288" s="8"/>
      <c r="N15288" s="23"/>
      <c r="O15288" s="24"/>
      <c r="P15288" s="19"/>
      <c r="Q15288" s="19"/>
      <c r="R15288" s="19"/>
      <c r="U15288" s="27"/>
      <c r="Y15288" s="9" t="s">
        <v>756</v>
      </c>
      <c r="Z15288" s="9" t="s">
        <v>232</v>
      </c>
      <c r="AA15288" s="9" t="s">
        <v>44</v>
      </c>
      <c r="AB15288" s="9">
        <v>8104611</v>
      </c>
      <c r="AC15288" s="9" t="s">
        <v>16061</v>
      </c>
      <c r="AD15288" s="9" t="s">
        <v>225</v>
      </c>
      <c r="AE15288" s="5">
        <f t="shared" si="498"/>
        <v>0</v>
      </c>
      <c r="AF15288" s="5" t="str">
        <f t="shared" si="499"/>
        <v>katA</v>
      </c>
      <c r="AG15288" s="153"/>
      <c r="AH15288" s="153"/>
      <c r="AI15288" t="s">
        <v>195</v>
      </c>
      <c r="AJ15288" t="s">
        <v>340</v>
      </c>
      <c r="AK15288" s="9" t="str">
        <f>VLOOKUP(Y15288,zdroj!D:AJ,33,0)</f>
        <v>katA</v>
      </c>
    </row>
    <row r="15289" spans="8:37" x14ac:dyDescent="0.25">
      <c r="H15289" s="8"/>
      <c r="I15289" s="8"/>
      <c r="N15289" s="23"/>
      <c r="O15289" s="24"/>
      <c r="P15289" s="19"/>
      <c r="Q15289" s="19"/>
      <c r="R15289" s="19"/>
      <c r="U15289" s="27"/>
      <c r="Y15289" s="9" t="s">
        <v>756</v>
      </c>
      <c r="Z15289" s="9" t="s">
        <v>232</v>
      </c>
      <c r="AA15289" s="9" t="s">
        <v>44</v>
      </c>
      <c r="AB15289" s="9">
        <v>8104620</v>
      </c>
      <c r="AC15289" s="9" t="s">
        <v>16062</v>
      </c>
      <c r="AD15289" s="9" t="s">
        <v>225</v>
      </c>
      <c r="AE15289" s="5">
        <f t="shared" si="498"/>
        <v>0</v>
      </c>
      <c r="AF15289" s="5" t="str">
        <f t="shared" si="499"/>
        <v>katA</v>
      </c>
      <c r="AG15289" s="153"/>
      <c r="AH15289" s="153"/>
      <c r="AI15289" t="s">
        <v>195</v>
      </c>
      <c r="AJ15289" t="s">
        <v>340</v>
      </c>
      <c r="AK15289" s="9" t="str">
        <f>VLOOKUP(Y15289,zdroj!D:AJ,33,0)</f>
        <v>katA</v>
      </c>
    </row>
    <row r="15290" spans="8:37" x14ac:dyDescent="0.25">
      <c r="H15290" s="8"/>
      <c r="I15290" s="8"/>
      <c r="N15290" s="23"/>
      <c r="O15290" s="24"/>
      <c r="P15290" s="19"/>
      <c r="Q15290" s="19"/>
      <c r="R15290" s="19"/>
      <c r="U15290" s="27"/>
      <c r="Y15290" s="9" t="s">
        <v>756</v>
      </c>
      <c r="Z15290" s="9" t="s">
        <v>232</v>
      </c>
      <c r="AA15290" s="9" t="s">
        <v>44</v>
      </c>
      <c r="AB15290" s="9">
        <v>8104638</v>
      </c>
      <c r="AC15290" s="9" t="s">
        <v>16063</v>
      </c>
      <c r="AD15290" s="9" t="s">
        <v>225</v>
      </c>
      <c r="AE15290" s="5">
        <f t="shared" si="498"/>
        <v>0</v>
      </c>
      <c r="AF15290" s="5" t="str">
        <f t="shared" si="499"/>
        <v>katA</v>
      </c>
      <c r="AG15290" s="153"/>
      <c r="AH15290" s="153"/>
      <c r="AI15290" t="s">
        <v>195</v>
      </c>
      <c r="AJ15290" t="s">
        <v>340</v>
      </c>
      <c r="AK15290" s="9" t="str">
        <f>VLOOKUP(Y15290,zdroj!D:AJ,33,0)</f>
        <v>katA</v>
      </c>
    </row>
    <row r="15291" spans="8:37" x14ac:dyDescent="0.25">
      <c r="H15291" s="8"/>
      <c r="I15291" s="8"/>
      <c r="N15291" s="23"/>
      <c r="O15291" s="24"/>
      <c r="P15291" s="19"/>
      <c r="Q15291" s="19"/>
      <c r="R15291" s="19"/>
      <c r="U15291" s="27"/>
      <c r="Y15291" s="9" t="s">
        <v>756</v>
      </c>
      <c r="Z15291" s="9" t="s">
        <v>232</v>
      </c>
      <c r="AA15291" s="9" t="s">
        <v>44</v>
      </c>
      <c r="AB15291" s="9">
        <v>8104646</v>
      </c>
      <c r="AC15291" s="9" t="s">
        <v>16064</v>
      </c>
      <c r="AD15291" s="9" t="s">
        <v>225</v>
      </c>
      <c r="AE15291" s="5">
        <f t="shared" si="498"/>
        <v>0</v>
      </c>
      <c r="AF15291" s="5" t="str">
        <f t="shared" si="499"/>
        <v>katA</v>
      </c>
      <c r="AG15291" s="153"/>
      <c r="AH15291" s="153"/>
      <c r="AI15291" t="s">
        <v>195</v>
      </c>
      <c r="AJ15291" t="s">
        <v>340</v>
      </c>
      <c r="AK15291" s="9" t="str">
        <f>VLOOKUP(Y15291,zdroj!D:AJ,33,0)</f>
        <v>katA</v>
      </c>
    </row>
    <row r="15292" spans="8:37" x14ac:dyDescent="0.25">
      <c r="H15292" s="8"/>
      <c r="I15292" s="8"/>
      <c r="N15292" s="23"/>
      <c r="O15292" s="24"/>
      <c r="P15292" s="19"/>
      <c r="Q15292" s="19"/>
      <c r="R15292" s="19"/>
      <c r="U15292" s="27"/>
      <c r="Y15292" s="9" t="s">
        <v>756</v>
      </c>
      <c r="Z15292" s="9" t="s">
        <v>232</v>
      </c>
      <c r="AA15292" s="9" t="s">
        <v>44</v>
      </c>
      <c r="AB15292" s="9">
        <v>8104654</v>
      </c>
      <c r="AC15292" s="9" t="s">
        <v>16065</v>
      </c>
      <c r="AD15292" s="9" t="s">
        <v>225</v>
      </c>
      <c r="AE15292" s="5">
        <f t="shared" si="498"/>
        <v>0</v>
      </c>
      <c r="AF15292" s="5" t="str">
        <f t="shared" si="499"/>
        <v>katA</v>
      </c>
      <c r="AG15292" s="153"/>
      <c r="AH15292" s="153"/>
      <c r="AI15292" t="s">
        <v>195</v>
      </c>
      <c r="AJ15292" t="s">
        <v>340</v>
      </c>
      <c r="AK15292" s="9" t="str">
        <f>VLOOKUP(Y15292,zdroj!D:AJ,33,0)</f>
        <v>katA</v>
      </c>
    </row>
    <row r="15293" spans="8:37" x14ac:dyDescent="0.25">
      <c r="H15293" s="8"/>
      <c r="I15293" s="8"/>
      <c r="N15293" s="23"/>
      <c r="O15293" s="24"/>
      <c r="P15293" s="19"/>
      <c r="Q15293" s="19"/>
      <c r="R15293" s="19"/>
      <c r="U15293" s="27"/>
      <c r="Y15293" s="9" t="s">
        <v>756</v>
      </c>
      <c r="Z15293" s="9" t="s">
        <v>232</v>
      </c>
      <c r="AA15293" s="9" t="s">
        <v>44</v>
      </c>
      <c r="AB15293" s="9">
        <v>8104662</v>
      </c>
      <c r="AC15293" s="9" t="s">
        <v>16066</v>
      </c>
      <c r="AD15293" s="9" t="s">
        <v>225</v>
      </c>
      <c r="AE15293" s="5">
        <f t="shared" si="498"/>
        <v>0</v>
      </c>
      <c r="AF15293" s="5" t="str">
        <f t="shared" si="499"/>
        <v>katA</v>
      </c>
      <c r="AG15293" s="153"/>
      <c r="AH15293" s="153"/>
      <c r="AI15293" t="s">
        <v>236</v>
      </c>
      <c r="AJ15293" t="s">
        <v>17878</v>
      </c>
      <c r="AK15293" s="9" t="str">
        <f>VLOOKUP(Y15293,zdroj!D:AJ,33,0)</f>
        <v>katA</v>
      </c>
    </row>
    <row r="15294" spans="8:37" x14ac:dyDescent="0.25">
      <c r="H15294" s="8"/>
      <c r="I15294" s="8"/>
      <c r="N15294" s="23"/>
      <c r="O15294" s="24"/>
      <c r="P15294" s="19"/>
      <c r="Q15294" s="19"/>
      <c r="R15294" s="19"/>
      <c r="U15294" s="27"/>
      <c r="Y15294" s="9" t="s">
        <v>756</v>
      </c>
      <c r="Z15294" s="9" t="s">
        <v>232</v>
      </c>
      <c r="AA15294" s="9" t="s">
        <v>44</v>
      </c>
      <c r="AB15294" s="9">
        <v>8104671</v>
      </c>
      <c r="AC15294" s="9" t="s">
        <v>16067</v>
      </c>
      <c r="AD15294" s="9" t="s">
        <v>225</v>
      </c>
      <c r="AE15294" s="5">
        <f t="shared" si="498"/>
        <v>0</v>
      </c>
      <c r="AF15294" s="5" t="str">
        <f t="shared" si="499"/>
        <v>katA</v>
      </c>
      <c r="AG15294" s="153"/>
      <c r="AH15294" s="153"/>
      <c r="AI15294" t="s">
        <v>195</v>
      </c>
      <c r="AJ15294" t="s">
        <v>340</v>
      </c>
      <c r="AK15294" s="9" t="str">
        <f>VLOOKUP(Y15294,zdroj!D:AJ,33,0)</f>
        <v>katA</v>
      </c>
    </row>
    <row r="15295" spans="8:37" x14ac:dyDescent="0.25">
      <c r="H15295" s="8"/>
      <c r="I15295" s="8"/>
      <c r="N15295" s="23"/>
      <c r="O15295" s="24"/>
      <c r="P15295" s="19"/>
      <c r="Q15295" s="19"/>
      <c r="R15295" s="19"/>
      <c r="U15295" s="27"/>
      <c r="Y15295" s="9" t="s">
        <v>756</v>
      </c>
      <c r="Z15295" s="9" t="s">
        <v>232</v>
      </c>
      <c r="AA15295" s="9" t="s">
        <v>44</v>
      </c>
      <c r="AB15295" s="9">
        <v>8104689</v>
      </c>
      <c r="AC15295" s="9" t="s">
        <v>16068</v>
      </c>
      <c r="AD15295" s="9" t="s">
        <v>225</v>
      </c>
      <c r="AE15295" s="5">
        <f t="shared" si="498"/>
        <v>0</v>
      </c>
      <c r="AF15295" s="5" t="str">
        <f t="shared" si="499"/>
        <v>katA</v>
      </c>
      <c r="AG15295" s="153"/>
      <c r="AH15295" s="153"/>
      <c r="AI15295" t="s">
        <v>195</v>
      </c>
      <c r="AJ15295" t="s">
        <v>340</v>
      </c>
      <c r="AK15295" s="9" t="str">
        <f>VLOOKUP(Y15295,zdroj!D:AJ,33,0)</f>
        <v>katA</v>
      </c>
    </row>
    <row r="15296" spans="8:37" x14ac:dyDescent="0.25">
      <c r="H15296" s="8"/>
      <c r="I15296" s="8"/>
      <c r="N15296" s="23"/>
      <c r="O15296" s="24"/>
      <c r="P15296" s="19"/>
      <c r="Q15296" s="19"/>
      <c r="R15296" s="19"/>
      <c r="U15296" s="27"/>
      <c r="Y15296" s="9" t="s">
        <v>756</v>
      </c>
      <c r="Z15296" s="9" t="s">
        <v>232</v>
      </c>
      <c r="AA15296" s="9" t="s">
        <v>44</v>
      </c>
      <c r="AB15296" s="9">
        <v>28148584</v>
      </c>
      <c r="AC15296" s="9" t="s">
        <v>16069</v>
      </c>
      <c r="AD15296" s="9" t="s">
        <v>225</v>
      </c>
      <c r="AE15296" s="5">
        <f t="shared" si="498"/>
        <v>0</v>
      </c>
      <c r="AF15296" s="5" t="str">
        <f t="shared" si="499"/>
        <v>katA</v>
      </c>
      <c r="AG15296" s="153"/>
      <c r="AH15296" s="153"/>
      <c r="AI15296" t="s">
        <v>195</v>
      </c>
      <c r="AJ15296" t="s">
        <v>340</v>
      </c>
      <c r="AK15296" s="9" t="str">
        <f>VLOOKUP(Y15296,zdroj!D:AJ,33,0)</f>
        <v>katA</v>
      </c>
    </row>
    <row r="15297" spans="8:37" x14ac:dyDescent="0.25">
      <c r="H15297" s="8"/>
      <c r="I15297" s="8"/>
      <c r="N15297" s="23"/>
      <c r="O15297" s="24"/>
      <c r="P15297" s="19"/>
      <c r="Q15297" s="19"/>
      <c r="R15297" s="19"/>
      <c r="U15297" s="27"/>
      <c r="Y15297" s="9" t="s">
        <v>756</v>
      </c>
      <c r="Z15297" s="9" t="s">
        <v>232</v>
      </c>
      <c r="AA15297" s="9" t="s">
        <v>44</v>
      </c>
      <c r="AB15297" s="9">
        <v>8104697</v>
      </c>
      <c r="AC15297" s="9" t="s">
        <v>16070</v>
      </c>
      <c r="AD15297" s="9" t="s">
        <v>225</v>
      </c>
      <c r="AE15297" s="5">
        <f t="shared" si="498"/>
        <v>0</v>
      </c>
      <c r="AF15297" s="5" t="str">
        <f t="shared" si="499"/>
        <v>katA</v>
      </c>
      <c r="AG15297" s="153"/>
      <c r="AH15297" s="153"/>
      <c r="AI15297" t="s">
        <v>195</v>
      </c>
      <c r="AJ15297" t="s">
        <v>340</v>
      </c>
      <c r="AK15297" s="9" t="str">
        <f>VLOOKUP(Y15297,zdroj!D:AJ,33,0)</f>
        <v>katA</v>
      </c>
    </row>
    <row r="15298" spans="8:37" x14ac:dyDescent="0.25">
      <c r="H15298" s="8"/>
      <c r="I15298" s="8"/>
      <c r="N15298" s="23"/>
      <c r="O15298" s="24"/>
      <c r="P15298" s="19"/>
      <c r="Q15298" s="19"/>
      <c r="R15298" s="19"/>
      <c r="U15298" s="27"/>
      <c r="Y15298" s="9" t="s">
        <v>756</v>
      </c>
      <c r="Z15298" s="9" t="s">
        <v>232</v>
      </c>
      <c r="AA15298" s="9" t="s">
        <v>44</v>
      </c>
      <c r="AB15298" s="9">
        <v>8104701</v>
      </c>
      <c r="AC15298" s="9" t="s">
        <v>16071</v>
      </c>
      <c r="AD15298" s="9" t="s">
        <v>225</v>
      </c>
      <c r="AE15298" s="5">
        <f t="shared" si="498"/>
        <v>0</v>
      </c>
      <c r="AF15298" s="5" t="str">
        <f t="shared" si="499"/>
        <v>katA</v>
      </c>
      <c r="AG15298" s="153"/>
      <c r="AH15298" s="153"/>
      <c r="AI15298" t="s">
        <v>195</v>
      </c>
      <c r="AJ15298" t="s">
        <v>340</v>
      </c>
      <c r="AK15298" s="9" t="str">
        <f>VLOOKUP(Y15298,zdroj!D:AJ,33,0)</f>
        <v>katA</v>
      </c>
    </row>
    <row r="15299" spans="8:37" x14ac:dyDescent="0.25">
      <c r="H15299" s="8"/>
      <c r="I15299" s="8"/>
      <c r="N15299" s="23"/>
      <c r="O15299" s="24"/>
      <c r="P15299" s="19"/>
      <c r="Q15299" s="19"/>
      <c r="R15299" s="19"/>
      <c r="U15299" s="27"/>
      <c r="Y15299" s="9" t="s">
        <v>756</v>
      </c>
      <c r="Z15299" s="9" t="s">
        <v>232</v>
      </c>
      <c r="AA15299" s="9" t="s">
        <v>44</v>
      </c>
      <c r="AB15299" s="9">
        <v>8104719</v>
      </c>
      <c r="AC15299" s="9" t="s">
        <v>16072</v>
      </c>
      <c r="AD15299" s="9" t="s">
        <v>225</v>
      </c>
      <c r="AE15299" s="5">
        <f t="shared" si="498"/>
        <v>0</v>
      </c>
      <c r="AF15299" s="5" t="str">
        <f t="shared" si="499"/>
        <v>katA</v>
      </c>
      <c r="AG15299" s="153"/>
      <c r="AH15299" s="153"/>
      <c r="AI15299" t="s">
        <v>195</v>
      </c>
      <c r="AJ15299" t="s">
        <v>340</v>
      </c>
      <c r="AK15299" s="9" t="str">
        <f>VLOOKUP(Y15299,zdroj!D:AJ,33,0)</f>
        <v>katA</v>
      </c>
    </row>
    <row r="15300" spans="8:37" x14ac:dyDescent="0.25">
      <c r="H15300" s="8"/>
      <c r="I15300" s="8"/>
      <c r="N15300" s="23"/>
      <c r="O15300" s="24"/>
      <c r="P15300" s="19"/>
      <c r="Q15300" s="19"/>
      <c r="R15300" s="19"/>
      <c r="U15300" s="27"/>
      <c r="Y15300" s="9" t="s">
        <v>756</v>
      </c>
      <c r="Z15300" s="9" t="s">
        <v>232</v>
      </c>
      <c r="AA15300" s="9" t="s">
        <v>44</v>
      </c>
      <c r="AB15300" s="9">
        <v>8104727</v>
      </c>
      <c r="AC15300" s="9" t="s">
        <v>16073</v>
      </c>
      <c r="AD15300" s="9" t="s">
        <v>225</v>
      </c>
      <c r="AE15300" s="5">
        <f t="shared" si="498"/>
        <v>0</v>
      </c>
      <c r="AF15300" s="5" t="str">
        <f t="shared" si="499"/>
        <v>katA</v>
      </c>
      <c r="AG15300" s="153"/>
      <c r="AH15300" s="153"/>
      <c r="AI15300" t="s">
        <v>195</v>
      </c>
      <c r="AJ15300" t="s">
        <v>340</v>
      </c>
      <c r="AK15300" s="9" t="str">
        <f>VLOOKUP(Y15300,zdroj!D:AJ,33,0)</f>
        <v>katA</v>
      </c>
    </row>
    <row r="15301" spans="8:37" x14ac:dyDescent="0.25">
      <c r="H15301" s="8"/>
      <c r="I15301" s="8"/>
      <c r="N15301" s="23"/>
      <c r="O15301" s="24"/>
      <c r="P15301" s="19"/>
      <c r="Q15301" s="19"/>
      <c r="R15301" s="19"/>
      <c r="U15301" s="27"/>
      <c r="Y15301" s="9" t="s">
        <v>756</v>
      </c>
      <c r="Z15301" s="9" t="s">
        <v>232</v>
      </c>
      <c r="AA15301" s="9" t="s">
        <v>44</v>
      </c>
      <c r="AB15301" s="9">
        <v>8104735</v>
      </c>
      <c r="AC15301" s="9" t="s">
        <v>16074</v>
      </c>
      <c r="AD15301" s="9" t="s">
        <v>225</v>
      </c>
      <c r="AE15301" s="5">
        <f t="shared" si="498"/>
        <v>0</v>
      </c>
      <c r="AF15301" s="5" t="str">
        <f t="shared" si="499"/>
        <v>katA</v>
      </c>
      <c r="AG15301" s="153"/>
      <c r="AH15301" s="153"/>
      <c r="AI15301" t="s">
        <v>195</v>
      </c>
      <c r="AJ15301" t="s">
        <v>340</v>
      </c>
      <c r="AK15301" s="9" t="str">
        <f>VLOOKUP(Y15301,zdroj!D:AJ,33,0)</f>
        <v>katA</v>
      </c>
    </row>
    <row r="15302" spans="8:37" x14ac:dyDescent="0.25">
      <c r="H15302" s="8"/>
      <c r="I15302" s="8"/>
      <c r="N15302" s="23"/>
      <c r="O15302" s="24"/>
      <c r="P15302" s="19"/>
      <c r="Q15302" s="19"/>
      <c r="R15302" s="19"/>
      <c r="U15302" s="27"/>
      <c r="Y15302" s="9" t="s">
        <v>756</v>
      </c>
      <c r="Z15302" s="9" t="s">
        <v>232</v>
      </c>
      <c r="AA15302" s="9" t="s">
        <v>44</v>
      </c>
      <c r="AB15302" s="9">
        <v>8104743</v>
      </c>
      <c r="AC15302" s="9" t="s">
        <v>16075</v>
      </c>
      <c r="AD15302" s="9" t="s">
        <v>225</v>
      </c>
      <c r="AE15302" s="5">
        <f t="shared" si="498"/>
        <v>0</v>
      </c>
      <c r="AF15302" s="5" t="str">
        <f t="shared" si="499"/>
        <v>katA</v>
      </c>
      <c r="AG15302" s="153"/>
      <c r="AH15302" s="153"/>
      <c r="AI15302" t="s">
        <v>195</v>
      </c>
      <c r="AJ15302" t="s">
        <v>340</v>
      </c>
      <c r="AK15302" s="9" t="str">
        <f>VLOOKUP(Y15302,zdroj!D:AJ,33,0)</f>
        <v>katA</v>
      </c>
    </row>
    <row r="15303" spans="8:37" x14ac:dyDescent="0.25">
      <c r="H15303" s="8"/>
      <c r="I15303" s="8"/>
      <c r="N15303" s="23"/>
      <c r="O15303" s="24"/>
      <c r="P15303" s="19"/>
      <c r="Q15303" s="19"/>
      <c r="R15303" s="19"/>
      <c r="U15303" s="27"/>
      <c r="Y15303" s="9" t="s">
        <v>756</v>
      </c>
      <c r="Z15303" s="9" t="s">
        <v>232</v>
      </c>
      <c r="AA15303" s="9" t="s">
        <v>44</v>
      </c>
      <c r="AB15303" s="9">
        <v>8104751</v>
      </c>
      <c r="AC15303" s="9" t="s">
        <v>16076</v>
      </c>
      <c r="AD15303" s="9" t="s">
        <v>225</v>
      </c>
      <c r="AE15303" s="5">
        <f t="shared" si="498"/>
        <v>0</v>
      </c>
      <c r="AF15303" s="5" t="str">
        <f t="shared" si="499"/>
        <v>katA</v>
      </c>
      <c r="AG15303" s="153"/>
      <c r="AH15303" s="153"/>
      <c r="AI15303" t="s">
        <v>195</v>
      </c>
      <c r="AJ15303" t="s">
        <v>340</v>
      </c>
      <c r="AK15303" s="9" t="str">
        <f>VLOOKUP(Y15303,zdroj!D:AJ,33,0)</f>
        <v>katA</v>
      </c>
    </row>
    <row r="15304" spans="8:37" x14ac:dyDescent="0.25">
      <c r="H15304" s="8"/>
      <c r="I15304" s="8"/>
      <c r="N15304" s="23"/>
      <c r="O15304" s="24"/>
      <c r="P15304" s="19"/>
      <c r="Q15304" s="19"/>
      <c r="R15304" s="19"/>
      <c r="U15304" s="27"/>
      <c r="Y15304" s="9" t="s">
        <v>756</v>
      </c>
      <c r="Z15304" s="9" t="s">
        <v>232</v>
      </c>
      <c r="AA15304" s="9" t="s">
        <v>44</v>
      </c>
      <c r="AB15304" s="9">
        <v>8104760</v>
      </c>
      <c r="AC15304" s="9" t="s">
        <v>16077</v>
      </c>
      <c r="AD15304" s="9" t="s">
        <v>225</v>
      </c>
      <c r="AE15304" s="5">
        <f t="shared" si="498"/>
        <v>0</v>
      </c>
      <c r="AF15304" s="5" t="str">
        <f t="shared" si="499"/>
        <v>katA</v>
      </c>
      <c r="AG15304" s="153"/>
      <c r="AH15304" s="153"/>
      <c r="AI15304" t="s">
        <v>195</v>
      </c>
      <c r="AJ15304" t="s">
        <v>340</v>
      </c>
      <c r="AK15304" s="9" t="str">
        <f>VLOOKUP(Y15304,zdroj!D:AJ,33,0)</f>
        <v>katA</v>
      </c>
    </row>
    <row r="15305" spans="8:37" x14ac:dyDescent="0.25">
      <c r="H15305" s="8"/>
      <c r="I15305" s="8"/>
      <c r="N15305" s="23"/>
      <c r="O15305" s="24"/>
      <c r="P15305" s="19"/>
      <c r="Q15305" s="19"/>
      <c r="R15305" s="19"/>
      <c r="U15305" s="27"/>
      <c r="Y15305" s="9" t="s">
        <v>756</v>
      </c>
      <c r="Z15305" s="9" t="s">
        <v>232</v>
      </c>
      <c r="AA15305" s="9" t="s">
        <v>44</v>
      </c>
      <c r="AB15305" s="9">
        <v>8104778</v>
      </c>
      <c r="AC15305" s="9" t="s">
        <v>16078</v>
      </c>
      <c r="AD15305" s="9" t="s">
        <v>225</v>
      </c>
      <c r="AE15305" s="5">
        <f t="shared" si="498"/>
        <v>0</v>
      </c>
      <c r="AF15305" s="5" t="str">
        <f t="shared" si="499"/>
        <v>katA</v>
      </c>
      <c r="AG15305" s="153"/>
      <c r="AH15305" s="153"/>
      <c r="AI15305" t="s">
        <v>195</v>
      </c>
      <c r="AJ15305" t="s">
        <v>340</v>
      </c>
      <c r="AK15305" s="9" t="str">
        <f>VLOOKUP(Y15305,zdroj!D:AJ,33,0)</f>
        <v>katA</v>
      </c>
    </row>
    <row r="15306" spans="8:37" x14ac:dyDescent="0.25">
      <c r="H15306" s="8"/>
      <c r="I15306" s="8"/>
      <c r="N15306" s="23"/>
      <c r="O15306" s="24"/>
      <c r="P15306" s="19"/>
      <c r="Q15306" s="19"/>
      <c r="R15306" s="19"/>
      <c r="U15306" s="27"/>
      <c r="Y15306" s="9" t="s">
        <v>756</v>
      </c>
      <c r="Z15306" s="9" t="s">
        <v>232</v>
      </c>
      <c r="AA15306" s="9" t="s">
        <v>44</v>
      </c>
      <c r="AB15306" s="9">
        <v>8104786</v>
      </c>
      <c r="AC15306" s="9" t="s">
        <v>16079</v>
      </c>
      <c r="AD15306" s="9" t="s">
        <v>225</v>
      </c>
      <c r="AE15306" s="5">
        <f t="shared" ref="AE15306:AE15369" si="500">VLOOKUP(Y15306,K:T,10,0)</f>
        <v>0</v>
      </c>
      <c r="AF15306" s="5" t="str">
        <f t="shared" ref="AF15306:AF15369" si="501">IF(AE15306="A",IF(AD15306="katA","katB",AD15306),AD15306)</f>
        <v>katA</v>
      </c>
      <c r="AG15306" s="153"/>
      <c r="AH15306" s="153"/>
      <c r="AI15306" t="s">
        <v>195</v>
      </c>
      <c r="AJ15306" t="s">
        <v>340</v>
      </c>
      <c r="AK15306" s="9" t="str">
        <f>VLOOKUP(Y15306,zdroj!D:AJ,33,0)</f>
        <v>katA</v>
      </c>
    </row>
    <row r="15307" spans="8:37" x14ac:dyDescent="0.25">
      <c r="H15307" s="8"/>
      <c r="I15307" s="8"/>
      <c r="N15307" s="23"/>
      <c r="O15307" s="24"/>
      <c r="P15307" s="19"/>
      <c r="Q15307" s="19"/>
      <c r="R15307" s="19"/>
      <c r="U15307" s="27"/>
      <c r="Y15307" s="9" t="s">
        <v>756</v>
      </c>
      <c r="Z15307" s="9" t="s">
        <v>232</v>
      </c>
      <c r="AA15307" s="9" t="s">
        <v>44</v>
      </c>
      <c r="AB15307" s="9">
        <v>8104557</v>
      </c>
      <c r="AC15307" s="9" t="s">
        <v>16080</v>
      </c>
      <c r="AD15307" s="9" t="s">
        <v>225</v>
      </c>
      <c r="AE15307" s="5">
        <f t="shared" si="500"/>
        <v>0</v>
      </c>
      <c r="AF15307" s="5" t="str">
        <f t="shared" si="501"/>
        <v>katA</v>
      </c>
      <c r="AG15307" s="153"/>
      <c r="AH15307" s="153"/>
      <c r="AI15307" t="s">
        <v>195</v>
      </c>
      <c r="AJ15307" t="s">
        <v>340</v>
      </c>
      <c r="AK15307" s="9" t="str">
        <f>VLOOKUP(Y15307,zdroj!D:AJ,33,0)</f>
        <v>katA</v>
      </c>
    </row>
    <row r="15308" spans="8:37" x14ac:dyDescent="0.25">
      <c r="H15308" s="8"/>
      <c r="I15308" s="8"/>
      <c r="N15308" s="23"/>
      <c r="O15308" s="24"/>
      <c r="P15308" s="19"/>
      <c r="Q15308" s="19"/>
      <c r="R15308" s="19"/>
      <c r="U15308" s="27"/>
      <c r="Y15308" s="9" t="s">
        <v>756</v>
      </c>
      <c r="Z15308" s="9" t="s">
        <v>232</v>
      </c>
      <c r="AA15308" s="9" t="s">
        <v>44</v>
      </c>
      <c r="AB15308" s="9">
        <v>8104794</v>
      </c>
      <c r="AC15308" s="9" t="s">
        <v>16081</v>
      </c>
      <c r="AD15308" s="9" t="s">
        <v>225</v>
      </c>
      <c r="AE15308" s="5">
        <f t="shared" si="500"/>
        <v>0</v>
      </c>
      <c r="AF15308" s="5" t="str">
        <f t="shared" si="501"/>
        <v>katA</v>
      </c>
      <c r="AG15308" s="153"/>
      <c r="AH15308" s="153"/>
      <c r="AI15308" t="s">
        <v>343</v>
      </c>
      <c r="AJ15308" t="s">
        <v>17878</v>
      </c>
      <c r="AK15308" s="9" t="str">
        <f>VLOOKUP(Y15308,zdroj!D:AJ,33,0)</f>
        <v>katA</v>
      </c>
    </row>
    <row r="15309" spans="8:37" x14ac:dyDescent="0.25">
      <c r="H15309" s="8"/>
      <c r="I15309" s="8"/>
      <c r="N15309" s="23"/>
      <c r="O15309" s="24"/>
      <c r="P15309" s="19"/>
      <c r="Q15309" s="19"/>
      <c r="R15309" s="19"/>
      <c r="U15309" s="27"/>
      <c r="Y15309" s="9" t="s">
        <v>756</v>
      </c>
      <c r="Z15309" s="9" t="s">
        <v>232</v>
      </c>
      <c r="AA15309" s="9" t="s">
        <v>44</v>
      </c>
      <c r="AB15309" s="9">
        <v>8104816</v>
      </c>
      <c r="AC15309" s="9" t="s">
        <v>16082</v>
      </c>
      <c r="AD15309" s="9" t="s">
        <v>225</v>
      </c>
      <c r="AE15309" s="5">
        <f t="shared" si="500"/>
        <v>0</v>
      </c>
      <c r="AF15309" s="5" t="str">
        <f t="shared" si="501"/>
        <v>katA</v>
      </c>
      <c r="AG15309" s="153"/>
      <c r="AH15309" s="153"/>
      <c r="AI15309" t="s">
        <v>195</v>
      </c>
      <c r="AJ15309" t="s">
        <v>340</v>
      </c>
      <c r="AK15309" s="9" t="str">
        <f>VLOOKUP(Y15309,zdroj!D:AJ,33,0)</f>
        <v>katA</v>
      </c>
    </row>
    <row r="15310" spans="8:37" x14ac:dyDescent="0.25">
      <c r="H15310" s="8"/>
      <c r="I15310" s="8"/>
      <c r="N15310" s="23"/>
      <c r="O15310" s="24"/>
      <c r="P15310" s="19"/>
      <c r="Q15310" s="19"/>
      <c r="R15310" s="19"/>
      <c r="U15310" s="27"/>
      <c r="Y15310" s="9" t="s">
        <v>756</v>
      </c>
      <c r="Z15310" s="9" t="s">
        <v>232</v>
      </c>
      <c r="AA15310" s="9" t="s">
        <v>44</v>
      </c>
      <c r="AB15310" s="9">
        <v>8104824</v>
      </c>
      <c r="AC15310" s="9" t="s">
        <v>16083</v>
      </c>
      <c r="AD15310" s="9" t="s">
        <v>225</v>
      </c>
      <c r="AE15310" s="5">
        <f t="shared" si="500"/>
        <v>0</v>
      </c>
      <c r="AF15310" s="5" t="str">
        <f t="shared" si="501"/>
        <v>katA</v>
      </c>
      <c r="AG15310" s="153"/>
      <c r="AH15310" s="153"/>
      <c r="AI15310" t="s">
        <v>195</v>
      </c>
      <c r="AJ15310" t="s">
        <v>340</v>
      </c>
      <c r="AK15310" s="9" t="str">
        <f>VLOOKUP(Y15310,zdroj!D:AJ,33,0)</f>
        <v>katA</v>
      </c>
    </row>
    <row r="15311" spans="8:37" x14ac:dyDescent="0.25">
      <c r="H15311" s="8"/>
      <c r="I15311" s="8"/>
      <c r="N15311" s="23"/>
      <c r="O15311" s="24"/>
      <c r="P15311" s="19"/>
      <c r="Q15311" s="19"/>
      <c r="R15311" s="19"/>
      <c r="U15311" s="27"/>
      <c r="Y15311" s="9" t="s">
        <v>756</v>
      </c>
      <c r="Z15311" s="9" t="s">
        <v>232</v>
      </c>
      <c r="AA15311" s="9" t="s">
        <v>44</v>
      </c>
      <c r="AB15311" s="9">
        <v>8104832</v>
      </c>
      <c r="AC15311" s="9" t="s">
        <v>16084</v>
      </c>
      <c r="AD15311" s="9" t="s">
        <v>225</v>
      </c>
      <c r="AE15311" s="5">
        <f t="shared" si="500"/>
        <v>0</v>
      </c>
      <c r="AF15311" s="5" t="str">
        <f t="shared" si="501"/>
        <v>katA</v>
      </c>
      <c r="AG15311" s="153"/>
      <c r="AH15311" s="153"/>
      <c r="AI15311" t="s">
        <v>195</v>
      </c>
      <c r="AJ15311" t="s">
        <v>340</v>
      </c>
      <c r="AK15311" s="9" t="str">
        <f>VLOOKUP(Y15311,zdroj!D:AJ,33,0)</f>
        <v>katA</v>
      </c>
    </row>
    <row r="15312" spans="8:37" x14ac:dyDescent="0.25">
      <c r="H15312" s="8"/>
      <c r="I15312" s="8"/>
      <c r="N15312" s="23"/>
      <c r="O15312" s="24"/>
      <c r="P15312" s="19"/>
      <c r="Q15312" s="19"/>
      <c r="R15312" s="19"/>
      <c r="U15312" s="27"/>
      <c r="Y15312" s="9" t="s">
        <v>756</v>
      </c>
      <c r="Z15312" s="9" t="s">
        <v>232</v>
      </c>
      <c r="AA15312" s="9" t="s">
        <v>44</v>
      </c>
      <c r="AB15312" s="9">
        <v>8104841</v>
      </c>
      <c r="AC15312" s="9" t="s">
        <v>16085</v>
      </c>
      <c r="AD15312" s="9" t="s">
        <v>225</v>
      </c>
      <c r="AE15312" s="5">
        <f t="shared" si="500"/>
        <v>0</v>
      </c>
      <c r="AF15312" s="5" t="str">
        <f t="shared" si="501"/>
        <v>katA</v>
      </c>
      <c r="AG15312" s="153"/>
      <c r="AH15312" s="153"/>
      <c r="AI15312" t="s">
        <v>195</v>
      </c>
      <c r="AJ15312" t="s">
        <v>340</v>
      </c>
      <c r="AK15312" s="9" t="str">
        <f>VLOOKUP(Y15312,zdroj!D:AJ,33,0)</f>
        <v>katA</v>
      </c>
    </row>
    <row r="15313" spans="8:37" x14ac:dyDescent="0.25">
      <c r="H15313" s="8"/>
      <c r="I15313" s="8"/>
      <c r="N15313" s="23"/>
      <c r="O15313" s="24"/>
      <c r="P15313" s="19"/>
      <c r="Q15313" s="19"/>
      <c r="R15313" s="19"/>
      <c r="U15313" s="27"/>
      <c r="Y15313" s="9" t="s">
        <v>756</v>
      </c>
      <c r="Z15313" s="9" t="s">
        <v>232</v>
      </c>
      <c r="AA15313" s="9" t="s">
        <v>44</v>
      </c>
      <c r="AB15313" s="9">
        <v>8104859</v>
      </c>
      <c r="AC15313" s="9" t="s">
        <v>16086</v>
      </c>
      <c r="AD15313" s="9" t="s">
        <v>225</v>
      </c>
      <c r="AE15313" s="5">
        <f t="shared" si="500"/>
        <v>0</v>
      </c>
      <c r="AF15313" s="5" t="str">
        <f t="shared" si="501"/>
        <v>katA</v>
      </c>
      <c r="AG15313" s="153"/>
      <c r="AH15313" s="153"/>
      <c r="AI15313" t="s">
        <v>195</v>
      </c>
      <c r="AJ15313" t="s">
        <v>340</v>
      </c>
      <c r="AK15313" s="9" t="str">
        <f>VLOOKUP(Y15313,zdroj!D:AJ,33,0)</f>
        <v>katA</v>
      </c>
    </row>
    <row r="15314" spans="8:37" x14ac:dyDescent="0.25">
      <c r="H15314" s="8"/>
      <c r="I15314" s="8"/>
      <c r="N15314" s="23"/>
      <c r="O15314" s="24"/>
      <c r="P15314" s="19"/>
      <c r="Q15314" s="19"/>
      <c r="R15314" s="19"/>
      <c r="U15314" s="27"/>
      <c r="Y15314" s="9" t="s">
        <v>756</v>
      </c>
      <c r="Z15314" s="9" t="s">
        <v>232</v>
      </c>
      <c r="AA15314" s="9" t="s">
        <v>44</v>
      </c>
      <c r="AB15314" s="9">
        <v>8104867</v>
      </c>
      <c r="AC15314" s="9" t="s">
        <v>16087</v>
      </c>
      <c r="AD15314" s="9" t="s">
        <v>225</v>
      </c>
      <c r="AE15314" s="5">
        <f t="shared" si="500"/>
        <v>0</v>
      </c>
      <c r="AF15314" s="5" t="str">
        <f t="shared" si="501"/>
        <v>katA</v>
      </c>
      <c r="AG15314" s="153"/>
      <c r="AH15314" s="153"/>
      <c r="AI15314" t="s">
        <v>195</v>
      </c>
      <c r="AJ15314" t="s">
        <v>340</v>
      </c>
      <c r="AK15314" s="9" t="str">
        <f>VLOOKUP(Y15314,zdroj!D:AJ,33,0)</f>
        <v>katA</v>
      </c>
    </row>
    <row r="15315" spans="8:37" x14ac:dyDescent="0.25">
      <c r="H15315" s="8"/>
      <c r="I15315" s="8"/>
      <c r="N15315" s="23"/>
      <c r="O15315" s="24"/>
      <c r="P15315" s="19"/>
      <c r="Q15315" s="19"/>
      <c r="R15315" s="19"/>
      <c r="U15315" s="27"/>
      <c r="Y15315" s="9" t="s">
        <v>756</v>
      </c>
      <c r="Z15315" s="9" t="s">
        <v>232</v>
      </c>
      <c r="AA15315" s="9" t="s">
        <v>44</v>
      </c>
      <c r="AB15315" s="9">
        <v>8104875</v>
      </c>
      <c r="AC15315" s="9" t="s">
        <v>16088</v>
      </c>
      <c r="AD15315" s="9" t="s">
        <v>225</v>
      </c>
      <c r="AE15315" s="5">
        <f t="shared" si="500"/>
        <v>0</v>
      </c>
      <c r="AF15315" s="5" t="str">
        <f t="shared" si="501"/>
        <v>katA</v>
      </c>
      <c r="AG15315" s="153"/>
      <c r="AH15315" s="153"/>
      <c r="AI15315" t="s">
        <v>195</v>
      </c>
      <c r="AJ15315" t="s">
        <v>340</v>
      </c>
      <c r="AK15315" s="9" t="str">
        <f>VLOOKUP(Y15315,zdroj!D:AJ,33,0)</f>
        <v>katA</v>
      </c>
    </row>
    <row r="15316" spans="8:37" x14ac:dyDescent="0.25">
      <c r="H15316" s="8"/>
      <c r="I15316" s="8"/>
      <c r="N15316" s="23"/>
      <c r="O15316" s="24"/>
      <c r="P15316" s="19"/>
      <c r="Q15316" s="19"/>
      <c r="R15316" s="19"/>
      <c r="U15316" s="27"/>
      <c r="Y15316" s="9" t="s">
        <v>756</v>
      </c>
      <c r="Z15316" s="9" t="s">
        <v>232</v>
      </c>
      <c r="AA15316" s="9" t="s">
        <v>44</v>
      </c>
      <c r="AB15316" s="9">
        <v>25771477</v>
      </c>
      <c r="AC15316" s="9" t="s">
        <v>16089</v>
      </c>
      <c r="AD15316" s="9" t="s">
        <v>225</v>
      </c>
      <c r="AE15316" s="5">
        <f t="shared" si="500"/>
        <v>0</v>
      </c>
      <c r="AF15316" s="5" t="str">
        <f t="shared" si="501"/>
        <v>katA</v>
      </c>
      <c r="AG15316" s="153"/>
      <c r="AH15316" s="153"/>
      <c r="AI15316" t="s">
        <v>195</v>
      </c>
      <c r="AJ15316" t="s">
        <v>340</v>
      </c>
      <c r="AK15316" s="9" t="str">
        <f>VLOOKUP(Y15316,zdroj!D:AJ,33,0)</f>
        <v>katA</v>
      </c>
    </row>
    <row r="15317" spans="8:37" x14ac:dyDescent="0.25">
      <c r="H15317" s="8"/>
      <c r="I15317" s="8"/>
      <c r="N15317" s="23"/>
      <c r="O15317" s="24"/>
      <c r="P15317" s="19"/>
      <c r="Q15317" s="19"/>
      <c r="R15317" s="19"/>
      <c r="U15317" s="27"/>
      <c r="Y15317" s="9" t="s">
        <v>756</v>
      </c>
      <c r="Z15317" s="9" t="s">
        <v>232</v>
      </c>
      <c r="AA15317" s="9" t="s">
        <v>44</v>
      </c>
      <c r="AB15317" s="9">
        <v>25771434</v>
      </c>
      <c r="AC15317" s="9" t="s">
        <v>16090</v>
      </c>
      <c r="AD15317" s="9" t="s">
        <v>225</v>
      </c>
      <c r="AE15317" s="5">
        <f t="shared" si="500"/>
        <v>0</v>
      </c>
      <c r="AF15317" s="5" t="str">
        <f t="shared" si="501"/>
        <v>katA</v>
      </c>
      <c r="AG15317" s="153"/>
      <c r="AH15317" s="153"/>
      <c r="AI15317" t="s">
        <v>195</v>
      </c>
      <c r="AJ15317" t="s">
        <v>340</v>
      </c>
      <c r="AK15317" s="9" t="str">
        <f>VLOOKUP(Y15317,zdroj!D:AJ,33,0)</f>
        <v>katA</v>
      </c>
    </row>
    <row r="15318" spans="8:37" x14ac:dyDescent="0.25">
      <c r="H15318" s="8"/>
      <c r="I15318" s="8"/>
      <c r="N15318" s="23"/>
      <c r="O15318" s="24"/>
      <c r="P15318" s="19"/>
      <c r="Q15318" s="19"/>
      <c r="R15318" s="19"/>
      <c r="U15318" s="27"/>
      <c r="Y15318" s="9" t="s">
        <v>756</v>
      </c>
      <c r="Z15318" s="9" t="s">
        <v>232</v>
      </c>
      <c r="AA15318" s="9" t="s">
        <v>44</v>
      </c>
      <c r="AB15318" s="9">
        <v>8104883</v>
      </c>
      <c r="AC15318" s="9" t="s">
        <v>16091</v>
      </c>
      <c r="AD15318" s="9" t="s">
        <v>225</v>
      </c>
      <c r="AE15318" s="5">
        <f t="shared" si="500"/>
        <v>0</v>
      </c>
      <c r="AF15318" s="5" t="str">
        <f t="shared" si="501"/>
        <v>katA</v>
      </c>
      <c r="AG15318" s="153"/>
      <c r="AH15318" s="153"/>
      <c r="AI15318" t="s">
        <v>195</v>
      </c>
      <c r="AJ15318" t="s">
        <v>340</v>
      </c>
      <c r="AK15318" s="9" t="str">
        <f>VLOOKUP(Y15318,zdroj!D:AJ,33,0)</f>
        <v>katA</v>
      </c>
    </row>
    <row r="15319" spans="8:37" x14ac:dyDescent="0.25">
      <c r="H15319" s="8"/>
      <c r="I15319" s="8"/>
      <c r="N15319" s="23"/>
      <c r="O15319" s="24"/>
      <c r="P15319" s="19"/>
      <c r="Q15319" s="19"/>
      <c r="R15319" s="19"/>
      <c r="U15319" s="27"/>
      <c r="Y15319" s="9" t="s">
        <v>756</v>
      </c>
      <c r="Z15319" s="9" t="s">
        <v>232</v>
      </c>
      <c r="AA15319" s="9" t="s">
        <v>44</v>
      </c>
      <c r="AB15319" s="9">
        <v>8104891</v>
      </c>
      <c r="AC15319" s="9" t="s">
        <v>16092</v>
      </c>
      <c r="AD15319" s="9" t="s">
        <v>225</v>
      </c>
      <c r="AE15319" s="5">
        <f t="shared" si="500"/>
        <v>0</v>
      </c>
      <c r="AF15319" s="5" t="str">
        <f t="shared" si="501"/>
        <v>katA</v>
      </c>
      <c r="AG15319" s="153"/>
      <c r="AH15319" s="153"/>
      <c r="AI15319" t="s">
        <v>195</v>
      </c>
      <c r="AJ15319" t="s">
        <v>340</v>
      </c>
      <c r="AK15319" s="9" t="str">
        <f>VLOOKUP(Y15319,zdroj!D:AJ,33,0)</f>
        <v>katA</v>
      </c>
    </row>
    <row r="15320" spans="8:37" x14ac:dyDescent="0.25">
      <c r="H15320" s="8"/>
      <c r="I15320" s="8"/>
      <c r="N15320" s="23"/>
      <c r="O15320" s="24"/>
      <c r="P15320" s="19"/>
      <c r="Q15320" s="19"/>
      <c r="R15320" s="19"/>
      <c r="U15320" s="27"/>
      <c r="Y15320" s="9" t="s">
        <v>756</v>
      </c>
      <c r="Z15320" s="9" t="s">
        <v>232</v>
      </c>
      <c r="AA15320" s="9" t="s">
        <v>44</v>
      </c>
      <c r="AB15320" s="9">
        <v>73157783</v>
      </c>
      <c r="AC15320" s="9" t="s">
        <v>16093</v>
      </c>
      <c r="AD15320" s="9" t="s">
        <v>225</v>
      </c>
      <c r="AE15320" s="5">
        <f t="shared" si="500"/>
        <v>0</v>
      </c>
      <c r="AF15320" s="5" t="str">
        <f t="shared" si="501"/>
        <v>katA</v>
      </c>
      <c r="AG15320" s="153"/>
      <c r="AH15320" s="153"/>
      <c r="AI15320" t="s">
        <v>195</v>
      </c>
      <c r="AJ15320" t="s">
        <v>340</v>
      </c>
      <c r="AK15320" s="9" t="str">
        <f>VLOOKUP(Y15320,zdroj!D:AJ,33,0)</f>
        <v>katA</v>
      </c>
    </row>
    <row r="15321" spans="8:37" x14ac:dyDescent="0.25">
      <c r="H15321" s="8"/>
      <c r="I15321" s="8"/>
      <c r="N15321" s="23"/>
      <c r="O15321" s="24"/>
      <c r="P15321" s="19"/>
      <c r="Q15321" s="19"/>
      <c r="R15321" s="19"/>
      <c r="U15321" s="27"/>
      <c r="Y15321" s="9" t="s">
        <v>756</v>
      </c>
      <c r="Z15321" s="9" t="s">
        <v>232</v>
      </c>
      <c r="AA15321" s="9" t="s">
        <v>44</v>
      </c>
      <c r="AB15321" s="9">
        <v>8104905</v>
      </c>
      <c r="AC15321" s="9" t="s">
        <v>16094</v>
      </c>
      <c r="AD15321" s="9" t="s">
        <v>225</v>
      </c>
      <c r="AE15321" s="5">
        <f t="shared" si="500"/>
        <v>0</v>
      </c>
      <c r="AF15321" s="5" t="str">
        <f t="shared" si="501"/>
        <v>katA</v>
      </c>
      <c r="AG15321" s="153"/>
      <c r="AH15321" s="153"/>
      <c r="AI15321" t="s">
        <v>195</v>
      </c>
      <c r="AJ15321" t="s">
        <v>340</v>
      </c>
      <c r="AK15321" s="9" t="str">
        <f>VLOOKUP(Y15321,zdroj!D:AJ,33,0)</f>
        <v>katA</v>
      </c>
    </row>
    <row r="15322" spans="8:37" x14ac:dyDescent="0.25">
      <c r="H15322" s="8"/>
      <c r="I15322" s="8"/>
      <c r="N15322" s="23"/>
      <c r="O15322" s="24"/>
      <c r="P15322" s="19"/>
      <c r="Q15322" s="19"/>
      <c r="R15322" s="19"/>
      <c r="U15322" s="27"/>
      <c r="Y15322" s="9" t="s">
        <v>756</v>
      </c>
      <c r="Z15322" s="9" t="s">
        <v>232</v>
      </c>
      <c r="AA15322" s="9" t="s">
        <v>44</v>
      </c>
      <c r="AB15322" s="9">
        <v>8104913</v>
      </c>
      <c r="AC15322" s="9" t="s">
        <v>16095</v>
      </c>
      <c r="AD15322" s="9" t="s">
        <v>225</v>
      </c>
      <c r="AE15322" s="5">
        <f t="shared" si="500"/>
        <v>0</v>
      </c>
      <c r="AF15322" s="5" t="str">
        <f t="shared" si="501"/>
        <v>katA</v>
      </c>
      <c r="AG15322" s="153"/>
      <c r="AH15322" s="153"/>
      <c r="AI15322" t="s">
        <v>195</v>
      </c>
      <c r="AJ15322" t="s">
        <v>340</v>
      </c>
      <c r="AK15322" s="9" t="str">
        <f>VLOOKUP(Y15322,zdroj!D:AJ,33,0)</f>
        <v>katA</v>
      </c>
    </row>
    <row r="15323" spans="8:37" x14ac:dyDescent="0.25">
      <c r="H15323" s="8"/>
      <c r="I15323" s="8"/>
      <c r="N15323" s="23"/>
      <c r="O15323" s="24"/>
      <c r="P15323" s="19"/>
      <c r="Q15323" s="19"/>
      <c r="R15323" s="19"/>
      <c r="U15323" s="27"/>
      <c r="Y15323" s="9" t="s">
        <v>756</v>
      </c>
      <c r="Z15323" s="9" t="s">
        <v>232</v>
      </c>
      <c r="AA15323" s="9" t="s">
        <v>44</v>
      </c>
      <c r="AB15323" s="9">
        <v>8104921</v>
      </c>
      <c r="AC15323" s="9" t="s">
        <v>16096</v>
      </c>
      <c r="AD15323" s="9" t="s">
        <v>225</v>
      </c>
      <c r="AE15323" s="5">
        <f t="shared" si="500"/>
        <v>0</v>
      </c>
      <c r="AF15323" s="5" t="str">
        <f t="shared" si="501"/>
        <v>katA</v>
      </c>
      <c r="AG15323" s="153"/>
      <c r="AH15323" s="153"/>
      <c r="AI15323" t="s">
        <v>195</v>
      </c>
      <c r="AJ15323" t="s">
        <v>340</v>
      </c>
      <c r="AK15323" s="9" t="str">
        <f>VLOOKUP(Y15323,zdroj!D:AJ,33,0)</f>
        <v>katA</v>
      </c>
    </row>
    <row r="15324" spans="8:37" x14ac:dyDescent="0.25">
      <c r="H15324" s="8"/>
      <c r="I15324" s="8"/>
      <c r="N15324" s="23"/>
      <c r="O15324" s="24"/>
      <c r="P15324" s="19"/>
      <c r="Q15324" s="19"/>
      <c r="R15324" s="19"/>
      <c r="U15324" s="27"/>
      <c r="Y15324" s="9" t="s">
        <v>756</v>
      </c>
      <c r="Z15324" s="9" t="s">
        <v>232</v>
      </c>
      <c r="AA15324" s="9" t="s">
        <v>44</v>
      </c>
      <c r="AB15324" s="9">
        <v>8104930</v>
      </c>
      <c r="AC15324" s="9" t="s">
        <v>16097</v>
      </c>
      <c r="AD15324" s="9" t="s">
        <v>225</v>
      </c>
      <c r="AE15324" s="5">
        <f t="shared" si="500"/>
        <v>0</v>
      </c>
      <c r="AF15324" s="5" t="str">
        <f t="shared" si="501"/>
        <v>katA</v>
      </c>
      <c r="AG15324" s="153"/>
      <c r="AH15324" s="153"/>
      <c r="AI15324" t="s">
        <v>195</v>
      </c>
      <c r="AJ15324" t="s">
        <v>340</v>
      </c>
      <c r="AK15324" s="9" t="str">
        <f>VLOOKUP(Y15324,zdroj!D:AJ,33,0)</f>
        <v>katA</v>
      </c>
    </row>
    <row r="15325" spans="8:37" x14ac:dyDescent="0.25">
      <c r="H15325" s="8"/>
      <c r="I15325" s="8"/>
      <c r="N15325" s="23"/>
      <c r="O15325" s="24"/>
      <c r="P15325" s="19"/>
      <c r="Q15325" s="19"/>
      <c r="R15325" s="19"/>
      <c r="U15325" s="27"/>
      <c r="Y15325" s="9" t="s">
        <v>756</v>
      </c>
      <c r="Z15325" s="9" t="s">
        <v>232</v>
      </c>
      <c r="AA15325" s="9" t="s">
        <v>44</v>
      </c>
      <c r="AB15325" s="9">
        <v>8104948</v>
      </c>
      <c r="AC15325" s="9" t="s">
        <v>16098</v>
      </c>
      <c r="AD15325" s="9" t="s">
        <v>225</v>
      </c>
      <c r="AE15325" s="5">
        <f t="shared" si="500"/>
        <v>0</v>
      </c>
      <c r="AF15325" s="5" t="str">
        <f t="shared" si="501"/>
        <v>katA</v>
      </c>
      <c r="AG15325" s="153"/>
      <c r="AH15325" s="153"/>
      <c r="AI15325" t="s">
        <v>195</v>
      </c>
      <c r="AJ15325" t="s">
        <v>340</v>
      </c>
      <c r="AK15325" s="9" t="str">
        <f>VLOOKUP(Y15325,zdroj!D:AJ,33,0)</f>
        <v>katA</v>
      </c>
    </row>
    <row r="15326" spans="8:37" x14ac:dyDescent="0.25">
      <c r="H15326" s="8"/>
      <c r="I15326" s="8"/>
      <c r="N15326" s="23"/>
      <c r="O15326" s="24"/>
      <c r="P15326" s="19"/>
      <c r="Q15326" s="19"/>
      <c r="R15326" s="19"/>
      <c r="U15326" s="27"/>
      <c r="Y15326" s="9" t="s">
        <v>756</v>
      </c>
      <c r="Z15326" s="9" t="s">
        <v>232</v>
      </c>
      <c r="AA15326" s="9" t="s">
        <v>44</v>
      </c>
      <c r="AB15326" s="9">
        <v>8104956</v>
      </c>
      <c r="AC15326" s="9" t="s">
        <v>16099</v>
      </c>
      <c r="AD15326" s="9" t="s">
        <v>225</v>
      </c>
      <c r="AE15326" s="5">
        <f t="shared" si="500"/>
        <v>0</v>
      </c>
      <c r="AF15326" s="5" t="str">
        <f t="shared" si="501"/>
        <v>katA</v>
      </c>
      <c r="AG15326" s="153"/>
      <c r="AH15326" s="153"/>
      <c r="AI15326" t="s">
        <v>195</v>
      </c>
      <c r="AJ15326" t="s">
        <v>340</v>
      </c>
      <c r="AK15326" s="9" t="str">
        <f>VLOOKUP(Y15326,zdroj!D:AJ,33,0)</f>
        <v>katA</v>
      </c>
    </row>
    <row r="15327" spans="8:37" x14ac:dyDescent="0.25">
      <c r="H15327" s="8"/>
      <c r="I15327" s="8"/>
      <c r="N15327" s="23"/>
      <c r="O15327" s="24"/>
      <c r="P15327" s="19"/>
      <c r="Q15327" s="19"/>
      <c r="R15327" s="19"/>
      <c r="U15327" s="27"/>
      <c r="Y15327" s="9" t="s">
        <v>756</v>
      </c>
      <c r="Z15327" s="9" t="s">
        <v>232</v>
      </c>
      <c r="AA15327" s="9" t="s">
        <v>44</v>
      </c>
      <c r="AB15327" s="9">
        <v>8104964</v>
      </c>
      <c r="AC15327" s="9" t="s">
        <v>16100</v>
      </c>
      <c r="AD15327" s="9" t="s">
        <v>225</v>
      </c>
      <c r="AE15327" s="5">
        <f t="shared" si="500"/>
        <v>0</v>
      </c>
      <c r="AF15327" s="5" t="str">
        <f t="shared" si="501"/>
        <v>katA</v>
      </c>
      <c r="AG15327" s="153"/>
      <c r="AH15327" s="153"/>
      <c r="AI15327" t="s">
        <v>236</v>
      </c>
      <c r="AJ15327" t="s">
        <v>17878</v>
      </c>
      <c r="AK15327" s="9" t="str">
        <f>VLOOKUP(Y15327,zdroj!D:AJ,33,0)</f>
        <v>katA</v>
      </c>
    </row>
    <row r="15328" spans="8:37" x14ac:dyDescent="0.25">
      <c r="H15328" s="8"/>
      <c r="I15328" s="8"/>
      <c r="N15328" s="23"/>
      <c r="O15328" s="24"/>
      <c r="P15328" s="19"/>
      <c r="Q15328" s="19"/>
      <c r="R15328" s="19"/>
      <c r="U15328" s="27"/>
      <c r="Y15328" s="9" t="s">
        <v>756</v>
      </c>
      <c r="Z15328" s="9" t="s">
        <v>232</v>
      </c>
      <c r="AA15328" s="9" t="s">
        <v>44</v>
      </c>
      <c r="AB15328" s="9">
        <v>8104565</v>
      </c>
      <c r="AC15328" s="9" t="s">
        <v>16101</v>
      </c>
      <c r="AD15328" s="9" t="s">
        <v>225</v>
      </c>
      <c r="AE15328" s="5">
        <f t="shared" si="500"/>
        <v>0</v>
      </c>
      <c r="AF15328" s="5" t="str">
        <f t="shared" si="501"/>
        <v>katA</v>
      </c>
      <c r="AG15328" s="153"/>
      <c r="AH15328" s="153"/>
      <c r="AI15328" t="s">
        <v>195</v>
      </c>
      <c r="AJ15328" t="s">
        <v>340</v>
      </c>
      <c r="AK15328" s="9" t="str">
        <f>VLOOKUP(Y15328,zdroj!D:AJ,33,0)</f>
        <v>katA</v>
      </c>
    </row>
    <row r="15329" spans="8:37" x14ac:dyDescent="0.25">
      <c r="H15329" s="8"/>
      <c r="I15329" s="8"/>
      <c r="N15329" s="23"/>
      <c r="O15329" s="24"/>
      <c r="P15329" s="19"/>
      <c r="Q15329" s="19"/>
      <c r="R15329" s="19"/>
      <c r="U15329" s="27"/>
      <c r="Y15329" s="9" t="s">
        <v>756</v>
      </c>
      <c r="Z15329" s="9" t="s">
        <v>232</v>
      </c>
      <c r="AA15329" s="9" t="s">
        <v>44</v>
      </c>
      <c r="AB15329" s="9">
        <v>8104972</v>
      </c>
      <c r="AC15329" s="9" t="s">
        <v>16102</v>
      </c>
      <c r="AD15329" s="9" t="s">
        <v>225</v>
      </c>
      <c r="AE15329" s="5">
        <f t="shared" si="500"/>
        <v>0</v>
      </c>
      <c r="AF15329" s="5" t="str">
        <f t="shared" si="501"/>
        <v>katA</v>
      </c>
      <c r="AG15329" s="153"/>
      <c r="AH15329" s="153"/>
      <c r="AI15329" t="s">
        <v>195</v>
      </c>
      <c r="AJ15329" t="s">
        <v>340</v>
      </c>
      <c r="AK15329" s="9" t="str">
        <f>VLOOKUP(Y15329,zdroj!D:AJ,33,0)</f>
        <v>katA</v>
      </c>
    </row>
    <row r="15330" spans="8:37" x14ac:dyDescent="0.25">
      <c r="H15330" s="8"/>
      <c r="I15330" s="8"/>
      <c r="N15330" s="23"/>
      <c r="O15330" s="24"/>
      <c r="P15330" s="19"/>
      <c r="Q15330" s="19"/>
      <c r="R15330" s="19"/>
      <c r="U15330" s="27"/>
      <c r="Y15330" s="9" t="s">
        <v>756</v>
      </c>
      <c r="Z15330" s="9" t="s">
        <v>232</v>
      </c>
      <c r="AA15330" s="9" t="s">
        <v>44</v>
      </c>
      <c r="AB15330" s="9">
        <v>8104999</v>
      </c>
      <c r="AC15330" s="9" t="s">
        <v>16103</v>
      </c>
      <c r="AD15330" s="9" t="s">
        <v>225</v>
      </c>
      <c r="AE15330" s="5">
        <f t="shared" si="500"/>
        <v>0</v>
      </c>
      <c r="AF15330" s="5" t="str">
        <f t="shared" si="501"/>
        <v>katA</v>
      </c>
      <c r="AG15330" s="153"/>
      <c r="AH15330" s="153"/>
      <c r="AI15330" t="s">
        <v>195</v>
      </c>
      <c r="AJ15330" t="s">
        <v>340</v>
      </c>
      <c r="AK15330" s="9" t="str">
        <f>VLOOKUP(Y15330,zdroj!D:AJ,33,0)</f>
        <v>katA</v>
      </c>
    </row>
    <row r="15331" spans="8:37" x14ac:dyDescent="0.25">
      <c r="H15331" s="8"/>
      <c r="I15331" s="8"/>
      <c r="N15331" s="23"/>
      <c r="O15331" s="24"/>
      <c r="P15331" s="19"/>
      <c r="Q15331" s="19"/>
      <c r="R15331" s="19"/>
      <c r="U15331" s="27"/>
      <c r="Y15331" s="9" t="s">
        <v>756</v>
      </c>
      <c r="Z15331" s="9" t="s">
        <v>232</v>
      </c>
      <c r="AA15331" s="9" t="s">
        <v>44</v>
      </c>
      <c r="AB15331" s="9">
        <v>8105006</v>
      </c>
      <c r="AC15331" s="9" t="s">
        <v>16104</v>
      </c>
      <c r="AD15331" s="9" t="s">
        <v>225</v>
      </c>
      <c r="AE15331" s="5">
        <f t="shared" si="500"/>
        <v>0</v>
      </c>
      <c r="AF15331" s="5" t="str">
        <f t="shared" si="501"/>
        <v>katA</v>
      </c>
      <c r="AG15331" s="153"/>
      <c r="AH15331" s="153"/>
      <c r="AI15331" t="s">
        <v>195</v>
      </c>
      <c r="AJ15331" t="s">
        <v>340</v>
      </c>
      <c r="AK15331" s="9" t="str">
        <f>VLOOKUP(Y15331,zdroj!D:AJ,33,0)</f>
        <v>katA</v>
      </c>
    </row>
    <row r="15332" spans="8:37" x14ac:dyDescent="0.25">
      <c r="H15332" s="8"/>
      <c r="I15332" s="8"/>
      <c r="N15332" s="23"/>
      <c r="O15332" s="24"/>
      <c r="P15332" s="19"/>
      <c r="Q15332" s="19"/>
      <c r="R15332" s="19"/>
      <c r="U15332" s="27"/>
      <c r="Y15332" s="9" t="s">
        <v>756</v>
      </c>
      <c r="Z15332" s="9" t="s">
        <v>232</v>
      </c>
      <c r="AA15332" s="9" t="s">
        <v>44</v>
      </c>
      <c r="AB15332" s="9">
        <v>8105014</v>
      </c>
      <c r="AC15332" s="9" t="s">
        <v>16105</v>
      </c>
      <c r="AD15332" s="9" t="s">
        <v>225</v>
      </c>
      <c r="AE15332" s="5">
        <f t="shared" si="500"/>
        <v>0</v>
      </c>
      <c r="AF15332" s="5" t="str">
        <f t="shared" si="501"/>
        <v>katA</v>
      </c>
      <c r="AG15332" s="153"/>
      <c r="AH15332" s="153"/>
      <c r="AI15332" t="s">
        <v>236</v>
      </c>
      <c r="AJ15332" t="s">
        <v>17878</v>
      </c>
      <c r="AK15332" s="9" t="str">
        <f>VLOOKUP(Y15332,zdroj!D:AJ,33,0)</f>
        <v>katA</v>
      </c>
    </row>
    <row r="15333" spans="8:37" x14ac:dyDescent="0.25">
      <c r="H15333" s="8"/>
      <c r="I15333" s="8"/>
      <c r="N15333" s="23"/>
      <c r="O15333" s="24"/>
      <c r="P15333" s="19"/>
      <c r="Q15333" s="19"/>
      <c r="R15333" s="19"/>
      <c r="U15333" s="27"/>
      <c r="Y15333" s="9" t="s">
        <v>756</v>
      </c>
      <c r="Z15333" s="9" t="s">
        <v>232</v>
      </c>
      <c r="AA15333" s="9" t="s">
        <v>44</v>
      </c>
      <c r="AB15333" s="9">
        <v>30938406</v>
      </c>
      <c r="AC15333" s="9" t="s">
        <v>16106</v>
      </c>
      <c r="AD15333" s="9" t="s">
        <v>225</v>
      </c>
      <c r="AE15333" s="5">
        <f t="shared" si="500"/>
        <v>0</v>
      </c>
      <c r="AF15333" s="5" t="str">
        <f t="shared" si="501"/>
        <v>katA</v>
      </c>
      <c r="AG15333" s="153"/>
      <c r="AH15333" s="153"/>
      <c r="AI15333" t="s">
        <v>195</v>
      </c>
      <c r="AJ15333" t="s">
        <v>340</v>
      </c>
      <c r="AK15333" s="9" t="str">
        <f>VLOOKUP(Y15333,zdroj!D:AJ,33,0)</f>
        <v>katA</v>
      </c>
    </row>
    <row r="15334" spans="8:37" x14ac:dyDescent="0.25">
      <c r="H15334" s="8"/>
      <c r="I15334" s="8"/>
      <c r="N15334" s="23"/>
      <c r="O15334" s="24"/>
      <c r="P15334" s="19"/>
      <c r="Q15334" s="19"/>
      <c r="R15334" s="19"/>
      <c r="U15334" s="27"/>
      <c r="Y15334" s="9" t="s">
        <v>756</v>
      </c>
      <c r="Z15334" s="9" t="s">
        <v>232</v>
      </c>
      <c r="AA15334" s="9" t="s">
        <v>44</v>
      </c>
      <c r="AB15334" s="9">
        <v>8105031</v>
      </c>
      <c r="AC15334" s="9" t="s">
        <v>16107</v>
      </c>
      <c r="AD15334" s="9" t="s">
        <v>225</v>
      </c>
      <c r="AE15334" s="5">
        <f t="shared" si="500"/>
        <v>0</v>
      </c>
      <c r="AF15334" s="5" t="str">
        <f t="shared" si="501"/>
        <v>katA</v>
      </c>
      <c r="AG15334" s="153"/>
      <c r="AH15334" s="153"/>
      <c r="AI15334" t="s">
        <v>195</v>
      </c>
      <c r="AJ15334" t="s">
        <v>340</v>
      </c>
      <c r="AK15334" s="9" t="str">
        <f>VLOOKUP(Y15334,zdroj!D:AJ,33,0)</f>
        <v>katA</v>
      </c>
    </row>
    <row r="15335" spans="8:37" x14ac:dyDescent="0.25">
      <c r="H15335" s="8"/>
      <c r="I15335" s="8"/>
      <c r="N15335" s="23"/>
      <c r="O15335" s="24"/>
      <c r="P15335" s="19"/>
      <c r="Q15335" s="19"/>
      <c r="R15335" s="19"/>
      <c r="U15335" s="27"/>
      <c r="Y15335" s="9" t="s">
        <v>756</v>
      </c>
      <c r="Z15335" s="9" t="s">
        <v>232</v>
      </c>
      <c r="AA15335" s="9" t="s">
        <v>44</v>
      </c>
      <c r="AB15335" s="9">
        <v>8105049</v>
      </c>
      <c r="AC15335" s="9" t="s">
        <v>16108</v>
      </c>
      <c r="AD15335" s="9" t="s">
        <v>225</v>
      </c>
      <c r="AE15335" s="5">
        <f t="shared" si="500"/>
        <v>0</v>
      </c>
      <c r="AF15335" s="5" t="str">
        <f t="shared" si="501"/>
        <v>katA</v>
      </c>
      <c r="AG15335" s="153"/>
      <c r="AH15335" s="153"/>
      <c r="AI15335" t="s">
        <v>195</v>
      </c>
      <c r="AJ15335" t="s">
        <v>340</v>
      </c>
      <c r="AK15335" s="9" t="str">
        <f>VLOOKUP(Y15335,zdroj!D:AJ,33,0)</f>
        <v>katA</v>
      </c>
    </row>
    <row r="15336" spans="8:37" x14ac:dyDescent="0.25">
      <c r="H15336" s="8"/>
      <c r="I15336" s="8"/>
      <c r="N15336" s="23"/>
      <c r="O15336" s="24"/>
      <c r="P15336" s="19"/>
      <c r="Q15336" s="19"/>
      <c r="R15336" s="19"/>
      <c r="U15336" s="27"/>
      <c r="Y15336" s="9" t="s">
        <v>756</v>
      </c>
      <c r="Z15336" s="9" t="s">
        <v>232</v>
      </c>
      <c r="AA15336" s="9" t="s">
        <v>44</v>
      </c>
      <c r="AB15336" s="9">
        <v>8105057</v>
      </c>
      <c r="AC15336" s="9" t="s">
        <v>16109</v>
      </c>
      <c r="AD15336" s="9" t="s">
        <v>225</v>
      </c>
      <c r="AE15336" s="5">
        <f t="shared" si="500"/>
        <v>0</v>
      </c>
      <c r="AF15336" s="5" t="str">
        <f t="shared" si="501"/>
        <v>katA</v>
      </c>
      <c r="AG15336" s="153"/>
      <c r="AH15336" s="153"/>
      <c r="AI15336" t="s">
        <v>236</v>
      </c>
      <c r="AJ15336" t="s">
        <v>17878</v>
      </c>
      <c r="AK15336" s="9" t="str">
        <f>VLOOKUP(Y15336,zdroj!D:AJ,33,0)</f>
        <v>katA</v>
      </c>
    </row>
    <row r="15337" spans="8:37" x14ac:dyDescent="0.25">
      <c r="H15337" s="8"/>
      <c r="I15337" s="8"/>
      <c r="N15337" s="23"/>
      <c r="O15337" s="24"/>
      <c r="P15337" s="19"/>
      <c r="Q15337" s="19"/>
      <c r="R15337" s="19"/>
      <c r="U15337" s="27"/>
      <c r="Y15337" s="9" t="s">
        <v>756</v>
      </c>
      <c r="Z15337" s="9" t="s">
        <v>232</v>
      </c>
      <c r="AA15337" s="9" t="s">
        <v>44</v>
      </c>
      <c r="AB15337" s="9">
        <v>8105065</v>
      </c>
      <c r="AC15337" s="9" t="s">
        <v>16110</v>
      </c>
      <c r="AD15337" s="9" t="s">
        <v>225</v>
      </c>
      <c r="AE15337" s="5">
        <f t="shared" si="500"/>
        <v>0</v>
      </c>
      <c r="AF15337" s="5" t="str">
        <f t="shared" si="501"/>
        <v>katA</v>
      </c>
      <c r="AG15337" s="153"/>
      <c r="AH15337" s="153"/>
      <c r="AI15337" t="s">
        <v>195</v>
      </c>
      <c r="AJ15337" t="s">
        <v>340</v>
      </c>
      <c r="AK15337" s="9" t="str">
        <f>VLOOKUP(Y15337,zdroj!D:AJ,33,0)</f>
        <v>katA</v>
      </c>
    </row>
    <row r="15338" spans="8:37" x14ac:dyDescent="0.25">
      <c r="H15338" s="8"/>
      <c r="I15338" s="8"/>
      <c r="N15338" s="23"/>
      <c r="O15338" s="24"/>
      <c r="P15338" s="19"/>
      <c r="Q15338" s="19"/>
      <c r="R15338" s="19"/>
      <c r="U15338" s="27"/>
      <c r="Y15338" s="9" t="s">
        <v>756</v>
      </c>
      <c r="Z15338" s="9" t="s">
        <v>232</v>
      </c>
      <c r="AA15338" s="9" t="s">
        <v>44</v>
      </c>
      <c r="AB15338" s="9">
        <v>8104573</v>
      </c>
      <c r="AC15338" s="9" t="s">
        <v>16111</v>
      </c>
      <c r="AD15338" s="9" t="s">
        <v>225</v>
      </c>
      <c r="AE15338" s="5">
        <f t="shared" si="500"/>
        <v>0</v>
      </c>
      <c r="AF15338" s="5" t="str">
        <f t="shared" si="501"/>
        <v>katA</v>
      </c>
      <c r="AG15338" s="153"/>
      <c r="AH15338" s="153"/>
      <c r="AI15338" t="s">
        <v>195</v>
      </c>
      <c r="AJ15338" t="s">
        <v>340</v>
      </c>
      <c r="AK15338" s="9" t="str">
        <f>VLOOKUP(Y15338,zdroj!D:AJ,33,0)</f>
        <v>katA</v>
      </c>
    </row>
    <row r="15339" spans="8:37" x14ac:dyDescent="0.25">
      <c r="H15339" s="8"/>
      <c r="I15339" s="8"/>
      <c r="N15339" s="23"/>
      <c r="O15339" s="24"/>
      <c r="P15339" s="19"/>
      <c r="Q15339" s="19"/>
      <c r="R15339" s="19"/>
      <c r="U15339" s="27"/>
      <c r="Y15339" s="9" t="s">
        <v>756</v>
      </c>
      <c r="Z15339" s="9" t="s">
        <v>232</v>
      </c>
      <c r="AA15339" s="9" t="s">
        <v>44</v>
      </c>
      <c r="AB15339" s="9">
        <v>8105073</v>
      </c>
      <c r="AC15339" s="9" t="s">
        <v>16112</v>
      </c>
      <c r="AD15339" s="9" t="s">
        <v>225</v>
      </c>
      <c r="AE15339" s="5">
        <f t="shared" si="500"/>
        <v>0</v>
      </c>
      <c r="AF15339" s="5" t="str">
        <f t="shared" si="501"/>
        <v>katA</v>
      </c>
      <c r="AG15339" s="153"/>
      <c r="AH15339" s="153"/>
      <c r="AI15339" t="s">
        <v>195</v>
      </c>
      <c r="AJ15339" t="s">
        <v>340</v>
      </c>
      <c r="AK15339" s="9" t="str">
        <f>VLOOKUP(Y15339,zdroj!D:AJ,33,0)</f>
        <v>katA</v>
      </c>
    </row>
    <row r="15340" spans="8:37" x14ac:dyDescent="0.25">
      <c r="H15340" s="8"/>
      <c r="I15340" s="8"/>
      <c r="N15340" s="23"/>
      <c r="O15340" s="24"/>
      <c r="P15340" s="19"/>
      <c r="Q15340" s="19"/>
      <c r="R15340" s="19"/>
      <c r="U15340" s="27"/>
      <c r="Y15340" s="9" t="s">
        <v>756</v>
      </c>
      <c r="Z15340" s="9" t="s">
        <v>232</v>
      </c>
      <c r="AA15340" s="9" t="s">
        <v>44</v>
      </c>
      <c r="AB15340" s="9">
        <v>25893645</v>
      </c>
      <c r="AC15340" s="9" t="s">
        <v>16113</v>
      </c>
      <c r="AD15340" s="9" t="s">
        <v>225</v>
      </c>
      <c r="AE15340" s="5">
        <f t="shared" si="500"/>
        <v>0</v>
      </c>
      <c r="AF15340" s="5" t="str">
        <f t="shared" si="501"/>
        <v>katA</v>
      </c>
      <c r="AG15340" s="153"/>
      <c r="AH15340" s="153"/>
      <c r="AI15340" t="s">
        <v>195</v>
      </c>
      <c r="AJ15340" t="s">
        <v>340</v>
      </c>
      <c r="AK15340" s="9" t="str">
        <f>VLOOKUP(Y15340,zdroj!D:AJ,33,0)</f>
        <v>katA</v>
      </c>
    </row>
    <row r="15341" spans="8:37" x14ac:dyDescent="0.25">
      <c r="H15341" s="8"/>
      <c r="I15341" s="8"/>
      <c r="N15341" s="23"/>
      <c r="O15341" s="24"/>
      <c r="P15341" s="19"/>
      <c r="Q15341" s="19"/>
      <c r="R15341" s="19"/>
      <c r="U15341" s="27"/>
      <c r="Y15341" s="9" t="s">
        <v>756</v>
      </c>
      <c r="Z15341" s="9" t="s">
        <v>232</v>
      </c>
      <c r="AA15341" s="9" t="s">
        <v>44</v>
      </c>
      <c r="AB15341" s="9">
        <v>28001877</v>
      </c>
      <c r="AC15341" s="9" t="s">
        <v>16114</v>
      </c>
      <c r="AD15341" s="9" t="s">
        <v>225</v>
      </c>
      <c r="AE15341" s="5">
        <f t="shared" si="500"/>
        <v>0</v>
      </c>
      <c r="AF15341" s="5" t="str">
        <f t="shared" si="501"/>
        <v>katA</v>
      </c>
      <c r="AG15341" s="153"/>
      <c r="AH15341" s="153"/>
      <c r="AI15341" t="s">
        <v>195</v>
      </c>
      <c r="AJ15341" t="s">
        <v>340</v>
      </c>
      <c r="AK15341" s="9" t="str">
        <f>VLOOKUP(Y15341,zdroj!D:AJ,33,0)</f>
        <v>katA</v>
      </c>
    </row>
    <row r="15342" spans="8:37" x14ac:dyDescent="0.25">
      <c r="H15342" s="8"/>
      <c r="I15342" s="8"/>
      <c r="N15342" s="23"/>
      <c r="O15342" s="24"/>
      <c r="P15342" s="19"/>
      <c r="Q15342" s="19"/>
      <c r="R15342" s="19"/>
      <c r="U15342" s="27"/>
      <c r="Y15342" s="9" t="s">
        <v>756</v>
      </c>
      <c r="Z15342" s="9" t="s">
        <v>232</v>
      </c>
      <c r="AA15342" s="9" t="s">
        <v>44</v>
      </c>
      <c r="AB15342" s="9">
        <v>28215206</v>
      </c>
      <c r="AC15342" s="9" t="s">
        <v>16115</v>
      </c>
      <c r="AD15342" s="9" t="s">
        <v>225</v>
      </c>
      <c r="AE15342" s="5">
        <f t="shared" si="500"/>
        <v>0</v>
      </c>
      <c r="AF15342" s="5" t="str">
        <f t="shared" si="501"/>
        <v>katA</v>
      </c>
      <c r="AG15342" s="153"/>
      <c r="AH15342" s="153"/>
      <c r="AI15342" t="s">
        <v>195</v>
      </c>
      <c r="AJ15342" t="s">
        <v>340</v>
      </c>
      <c r="AK15342" s="9" t="str">
        <f>VLOOKUP(Y15342,zdroj!D:AJ,33,0)</f>
        <v>katA</v>
      </c>
    </row>
    <row r="15343" spans="8:37" x14ac:dyDescent="0.25">
      <c r="H15343" s="8"/>
      <c r="I15343" s="8"/>
      <c r="N15343" s="23"/>
      <c r="O15343" s="24"/>
      <c r="P15343" s="19"/>
      <c r="Q15343" s="19"/>
      <c r="R15343" s="19"/>
      <c r="U15343" s="27"/>
      <c r="Y15343" s="9" t="s">
        <v>756</v>
      </c>
      <c r="Z15343" s="9" t="s">
        <v>232</v>
      </c>
      <c r="AA15343" s="9" t="s">
        <v>44</v>
      </c>
      <c r="AB15343" s="9">
        <v>74554778</v>
      </c>
      <c r="AC15343" s="9" t="s">
        <v>16116</v>
      </c>
      <c r="AD15343" s="9" t="s">
        <v>225</v>
      </c>
      <c r="AE15343" s="5">
        <f t="shared" si="500"/>
        <v>0</v>
      </c>
      <c r="AF15343" s="5" t="str">
        <f t="shared" si="501"/>
        <v>katA</v>
      </c>
      <c r="AG15343" s="153"/>
      <c r="AH15343" s="153"/>
      <c r="AI15343" t="s">
        <v>195</v>
      </c>
      <c r="AJ15343" t="s">
        <v>340</v>
      </c>
      <c r="AK15343" s="9" t="str">
        <f>VLOOKUP(Y15343,zdroj!D:AJ,33,0)</f>
        <v>katA</v>
      </c>
    </row>
    <row r="15344" spans="8:37" x14ac:dyDescent="0.25">
      <c r="H15344" s="8"/>
      <c r="I15344" s="8"/>
      <c r="N15344" s="23"/>
      <c r="O15344" s="24"/>
      <c r="P15344" s="19"/>
      <c r="Q15344" s="19"/>
      <c r="R15344" s="19"/>
      <c r="U15344" s="27"/>
      <c r="Y15344" s="9" t="s">
        <v>756</v>
      </c>
      <c r="Z15344" s="9" t="s">
        <v>232</v>
      </c>
      <c r="AA15344" s="9" t="s">
        <v>44</v>
      </c>
      <c r="AB15344" s="9">
        <v>75654903</v>
      </c>
      <c r="AC15344" s="9" t="s">
        <v>16117</v>
      </c>
      <c r="AD15344" s="9" t="s">
        <v>225</v>
      </c>
      <c r="AE15344" s="5">
        <f t="shared" si="500"/>
        <v>0</v>
      </c>
      <c r="AF15344" s="5" t="str">
        <f t="shared" si="501"/>
        <v>katA</v>
      </c>
      <c r="AG15344" s="153"/>
      <c r="AH15344" s="153"/>
      <c r="AI15344" t="s">
        <v>236</v>
      </c>
      <c r="AJ15344" t="s">
        <v>17878</v>
      </c>
      <c r="AK15344" s="9" t="str">
        <f>VLOOKUP(Y15344,zdroj!D:AJ,33,0)</f>
        <v>katA</v>
      </c>
    </row>
    <row r="15345" spans="8:37" x14ac:dyDescent="0.25">
      <c r="H15345" s="8"/>
      <c r="I15345" s="8"/>
      <c r="N15345" s="23"/>
      <c r="O15345" s="24"/>
      <c r="P15345" s="19"/>
      <c r="Q15345" s="19"/>
      <c r="R15345" s="19"/>
      <c r="U15345" s="27"/>
      <c r="Y15345" s="9" t="s">
        <v>756</v>
      </c>
      <c r="Z15345" s="9" t="s">
        <v>232</v>
      </c>
      <c r="AA15345" s="9" t="s">
        <v>44</v>
      </c>
      <c r="AB15345" s="9">
        <v>78571251</v>
      </c>
      <c r="AC15345" s="9" t="s">
        <v>16118</v>
      </c>
      <c r="AD15345" s="9" t="s">
        <v>225</v>
      </c>
      <c r="AE15345" s="5">
        <f t="shared" si="500"/>
        <v>0</v>
      </c>
      <c r="AF15345" s="5" t="str">
        <f t="shared" si="501"/>
        <v>katA</v>
      </c>
      <c r="AG15345" s="153"/>
      <c r="AH15345" s="153"/>
      <c r="AI15345" t="s">
        <v>17879</v>
      </c>
      <c r="AJ15345" t="s">
        <v>17878</v>
      </c>
      <c r="AK15345" s="9" t="str">
        <f>VLOOKUP(Y15345,zdroj!D:AJ,33,0)</f>
        <v>katA</v>
      </c>
    </row>
    <row r="15346" spans="8:37" x14ac:dyDescent="0.25">
      <c r="H15346" s="8"/>
      <c r="I15346" s="8"/>
      <c r="N15346" s="23"/>
      <c r="O15346" s="24"/>
      <c r="P15346" s="19"/>
      <c r="Q15346" s="19"/>
      <c r="R15346" s="19"/>
      <c r="U15346" s="27"/>
      <c r="Y15346" s="9" t="s">
        <v>756</v>
      </c>
      <c r="Z15346" s="9" t="s">
        <v>232</v>
      </c>
      <c r="AA15346" s="9" t="s">
        <v>44</v>
      </c>
      <c r="AB15346" s="9">
        <v>81405707</v>
      </c>
      <c r="AC15346" s="9" t="s">
        <v>16119</v>
      </c>
      <c r="AD15346" s="9" t="s">
        <v>225</v>
      </c>
      <c r="AE15346" s="5">
        <f t="shared" si="500"/>
        <v>0</v>
      </c>
      <c r="AF15346" s="5" t="str">
        <f t="shared" si="501"/>
        <v>katA</v>
      </c>
      <c r="AG15346" s="153"/>
      <c r="AH15346" s="153"/>
      <c r="AI15346" t="s">
        <v>195</v>
      </c>
      <c r="AJ15346" t="s">
        <v>340</v>
      </c>
      <c r="AK15346" s="9" t="str">
        <f>VLOOKUP(Y15346,zdroj!D:AJ,33,0)</f>
        <v>katA</v>
      </c>
    </row>
    <row r="15347" spans="8:37" x14ac:dyDescent="0.25">
      <c r="H15347" s="8"/>
      <c r="I15347" s="8"/>
      <c r="N15347" s="23"/>
      <c r="O15347" s="24"/>
      <c r="P15347" s="19"/>
      <c r="Q15347" s="19"/>
      <c r="R15347" s="19"/>
      <c r="U15347" s="27"/>
      <c r="Y15347" s="9" t="s">
        <v>756</v>
      </c>
      <c r="Z15347" s="9" t="s">
        <v>232</v>
      </c>
      <c r="AA15347" s="9" t="s">
        <v>44</v>
      </c>
      <c r="AB15347" s="9">
        <v>83243020</v>
      </c>
      <c r="AC15347" s="9" t="s">
        <v>16120</v>
      </c>
      <c r="AD15347" s="9" t="s">
        <v>225</v>
      </c>
      <c r="AE15347" s="5">
        <f t="shared" si="500"/>
        <v>0</v>
      </c>
      <c r="AF15347" s="5" t="str">
        <f t="shared" si="501"/>
        <v>katA</v>
      </c>
      <c r="AG15347" s="153"/>
      <c r="AH15347" s="153"/>
      <c r="AI15347" t="s">
        <v>195</v>
      </c>
      <c r="AJ15347" t="s">
        <v>340</v>
      </c>
      <c r="AK15347" s="9" t="str">
        <f>VLOOKUP(Y15347,zdroj!D:AJ,33,0)</f>
        <v>katA</v>
      </c>
    </row>
    <row r="15348" spans="8:37" x14ac:dyDescent="0.25">
      <c r="H15348" s="8"/>
      <c r="I15348" s="8"/>
      <c r="N15348" s="23"/>
      <c r="O15348" s="24"/>
      <c r="P15348" s="19"/>
      <c r="Q15348" s="19"/>
      <c r="R15348" s="19"/>
      <c r="U15348" s="27"/>
      <c r="Y15348" s="9" t="s">
        <v>756</v>
      </c>
      <c r="Z15348" s="9" t="s">
        <v>232</v>
      </c>
      <c r="AA15348" s="9" t="s">
        <v>44</v>
      </c>
      <c r="AB15348" s="9">
        <v>25771442</v>
      </c>
      <c r="AC15348" s="9" t="s">
        <v>16121</v>
      </c>
      <c r="AD15348" s="9" t="s">
        <v>225</v>
      </c>
      <c r="AE15348" s="5">
        <f t="shared" si="500"/>
        <v>0</v>
      </c>
      <c r="AF15348" s="5" t="str">
        <f t="shared" si="501"/>
        <v>katA</v>
      </c>
      <c r="AG15348" s="153"/>
      <c r="AH15348" s="153"/>
      <c r="AI15348" t="s">
        <v>195</v>
      </c>
      <c r="AJ15348" t="s">
        <v>340</v>
      </c>
      <c r="AK15348" s="9" t="str">
        <f>VLOOKUP(Y15348,zdroj!D:AJ,33,0)</f>
        <v>katA</v>
      </c>
    </row>
    <row r="15349" spans="8:37" x14ac:dyDescent="0.25">
      <c r="H15349" s="8"/>
      <c r="I15349" s="8"/>
      <c r="N15349" s="23"/>
      <c r="O15349" s="24"/>
      <c r="P15349" s="19"/>
      <c r="Q15349" s="19"/>
      <c r="R15349" s="19"/>
      <c r="U15349" s="27"/>
      <c r="Y15349" s="9" t="s">
        <v>756</v>
      </c>
      <c r="Z15349" s="9" t="s">
        <v>232</v>
      </c>
      <c r="AA15349" s="9" t="s">
        <v>44</v>
      </c>
      <c r="AB15349" s="9">
        <v>25771451</v>
      </c>
      <c r="AC15349" s="9" t="s">
        <v>16122</v>
      </c>
      <c r="AD15349" s="9" t="s">
        <v>225</v>
      </c>
      <c r="AE15349" s="5">
        <f t="shared" si="500"/>
        <v>0</v>
      </c>
      <c r="AF15349" s="5" t="str">
        <f t="shared" si="501"/>
        <v>katA</v>
      </c>
      <c r="AG15349" s="153"/>
      <c r="AH15349" s="153"/>
      <c r="AI15349" t="s">
        <v>195</v>
      </c>
      <c r="AJ15349" t="s">
        <v>340</v>
      </c>
      <c r="AK15349" s="9" t="str">
        <f>VLOOKUP(Y15349,zdroj!D:AJ,33,0)</f>
        <v>katA</v>
      </c>
    </row>
    <row r="15350" spans="8:37" x14ac:dyDescent="0.25">
      <c r="H15350" s="8"/>
      <c r="I15350" s="8"/>
      <c r="N15350" s="23"/>
      <c r="O15350" s="24"/>
      <c r="P15350" s="19"/>
      <c r="Q15350" s="19"/>
      <c r="R15350" s="19"/>
      <c r="U15350" s="27"/>
      <c r="Y15350" s="9" t="s">
        <v>756</v>
      </c>
      <c r="Z15350" s="9" t="s">
        <v>232</v>
      </c>
      <c r="AA15350" s="9" t="s">
        <v>44</v>
      </c>
      <c r="AB15350" s="9">
        <v>8103607</v>
      </c>
      <c r="AC15350" s="9" t="s">
        <v>16123</v>
      </c>
      <c r="AD15350" s="9" t="s">
        <v>225</v>
      </c>
      <c r="AE15350" s="5">
        <f t="shared" si="500"/>
        <v>0</v>
      </c>
      <c r="AF15350" s="5" t="str">
        <f t="shared" si="501"/>
        <v>katA</v>
      </c>
      <c r="AG15350" s="153"/>
      <c r="AH15350" s="153"/>
      <c r="AI15350" t="s">
        <v>201</v>
      </c>
      <c r="AJ15350" t="s">
        <v>17878</v>
      </c>
      <c r="AK15350" s="9" t="str">
        <f>VLOOKUP(Y15350,zdroj!D:AJ,33,0)</f>
        <v>katA</v>
      </c>
    </row>
    <row r="15351" spans="8:37" x14ac:dyDescent="0.25">
      <c r="H15351" s="8"/>
      <c r="I15351" s="8"/>
      <c r="N15351" s="23"/>
      <c r="O15351" s="24"/>
      <c r="P15351" s="19"/>
      <c r="Q15351" s="19"/>
      <c r="R15351" s="19"/>
      <c r="U15351" s="27"/>
      <c r="Y15351" s="9" t="s">
        <v>756</v>
      </c>
      <c r="Z15351" s="9" t="s">
        <v>232</v>
      </c>
      <c r="AA15351" s="9" t="s">
        <v>44</v>
      </c>
      <c r="AB15351" s="9">
        <v>8103666</v>
      </c>
      <c r="AC15351" s="9" t="s">
        <v>16124</v>
      </c>
      <c r="AD15351" s="9" t="s">
        <v>225</v>
      </c>
      <c r="AE15351" s="5">
        <f t="shared" si="500"/>
        <v>0</v>
      </c>
      <c r="AF15351" s="5" t="str">
        <f t="shared" si="501"/>
        <v>katA</v>
      </c>
      <c r="AG15351" s="153"/>
      <c r="AH15351" s="153"/>
      <c r="AI15351" t="s">
        <v>17879</v>
      </c>
      <c r="AJ15351" t="s">
        <v>17878</v>
      </c>
      <c r="AK15351" s="9" t="str">
        <f>VLOOKUP(Y15351,zdroj!D:AJ,33,0)</f>
        <v>katA</v>
      </c>
    </row>
    <row r="15352" spans="8:37" x14ac:dyDescent="0.25">
      <c r="H15352" s="8"/>
      <c r="I15352" s="8"/>
      <c r="N15352" s="23"/>
      <c r="O15352" s="24"/>
      <c r="P15352" s="19"/>
      <c r="Q15352" s="19"/>
      <c r="R15352" s="19"/>
      <c r="U15352" s="27"/>
      <c r="Y15352" s="9" t="s">
        <v>756</v>
      </c>
      <c r="Z15352" s="9" t="s">
        <v>232</v>
      </c>
      <c r="AA15352" s="9" t="s">
        <v>44</v>
      </c>
      <c r="AB15352" s="9">
        <v>8104093</v>
      </c>
      <c r="AC15352" s="9" t="s">
        <v>16125</v>
      </c>
      <c r="AD15352" s="9" t="s">
        <v>225</v>
      </c>
      <c r="AE15352" s="5">
        <f t="shared" si="500"/>
        <v>0</v>
      </c>
      <c r="AF15352" s="5" t="str">
        <f t="shared" si="501"/>
        <v>katA</v>
      </c>
      <c r="AG15352" s="153"/>
      <c r="AH15352" s="153"/>
      <c r="AI15352" t="s">
        <v>201</v>
      </c>
      <c r="AJ15352" t="s">
        <v>17878</v>
      </c>
      <c r="AK15352" s="9" t="str">
        <f>VLOOKUP(Y15352,zdroj!D:AJ,33,0)</f>
        <v>katA</v>
      </c>
    </row>
    <row r="15353" spans="8:37" x14ac:dyDescent="0.25">
      <c r="H15353" s="8"/>
      <c r="I15353" s="8"/>
      <c r="N15353" s="23"/>
      <c r="O15353" s="24"/>
      <c r="P15353" s="19"/>
      <c r="Q15353" s="19"/>
      <c r="R15353" s="19"/>
      <c r="U15353" s="27"/>
      <c r="Y15353" s="9" t="s">
        <v>756</v>
      </c>
      <c r="Z15353" s="9" t="s">
        <v>232</v>
      </c>
      <c r="AA15353" s="9" t="s">
        <v>44</v>
      </c>
      <c r="AB15353" s="9">
        <v>8104107</v>
      </c>
      <c r="AC15353" s="9" t="s">
        <v>16126</v>
      </c>
      <c r="AD15353" s="9" t="s">
        <v>225</v>
      </c>
      <c r="AE15353" s="5">
        <f t="shared" si="500"/>
        <v>0</v>
      </c>
      <c r="AF15353" s="5" t="str">
        <f t="shared" si="501"/>
        <v>katA</v>
      </c>
      <c r="AG15353" s="153"/>
      <c r="AH15353" s="153"/>
      <c r="AI15353" t="s">
        <v>201</v>
      </c>
      <c r="AJ15353" t="s">
        <v>17878</v>
      </c>
      <c r="AK15353" s="9" t="str">
        <f>VLOOKUP(Y15353,zdroj!D:AJ,33,0)</f>
        <v>katA</v>
      </c>
    </row>
    <row r="15354" spans="8:37" x14ac:dyDescent="0.25">
      <c r="H15354" s="8"/>
      <c r="I15354" s="8"/>
      <c r="N15354" s="23"/>
      <c r="O15354" s="24"/>
      <c r="P15354" s="19"/>
      <c r="Q15354" s="19"/>
      <c r="R15354" s="19"/>
      <c r="U15354" s="27"/>
      <c r="Y15354" s="9" t="s">
        <v>756</v>
      </c>
      <c r="Z15354" s="9" t="s">
        <v>232</v>
      </c>
      <c r="AA15354" s="9" t="s">
        <v>44</v>
      </c>
      <c r="AB15354" s="9">
        <v>8104115</v>
      </c>
      <c r="AC15354" s="9" t="s">
        <v>16127</v>
      </c>
      <c r="AD15354" s="9" t="s">
        <v>225</v>
      </c>
      <c r="AE15354" s="5">
        <f t="shared" si="500"/>
        <v>0</v>
      </c>
      <c r="AF15354" s="5" t="str">
        <f t="shared" si="501"/>
        <v>katA</v>
      </c>
      <c r="AG15354" s="153"/>
      <c r="AH15354" s="153"/>
      <c r="AI15354" t="s">
        <v>195</v>
      </c>
      <c r="AJ15354" t="s">
        <v>340</v>
      </c>
      <c r="AK15354" s="9" t="str">
        <f>VLOOKUP(Y15354,zdroj!D:AJ,33,0)</f>
        <v>katA</v>
      </c>
    </row>
    <row r="15355" spans="8:37" x14ac:dyDescent="0.25">
      <c r="H15355" s="8"/>
      <c r="I15355" s="8"/>
      <c r="N15355" s="23"/>
      <c r="O15355" s="24"/>
      <c r="P15355" s="19"/>
      <c r="Q15355" s="19"/>
      <c r="R15355" s="19"/>
      <c r="U15355" s="27"/>
      <c r="Y15355" s="9" t="s">
        <v>756</v>
      </c>
      <c r="Z15355" s="9" t="s">
        <v>232</v>
      </c>
      <c r="AA15355" s="9" t="s">
        <v>44</v>
      </c>
      <c r="AB15355" s="9">
        <v>8104123</v>
      </c>
      <c r="AC15355" s="9" t="s">
        <v>16128</v>
      </c>
      <c r="AD15355" s="9" t="s">
        <v>225</v>
      </c>
      <c r="AE15355" s="5">
        <f t="shared" si="500"/>
        <v>0</v>
      </c>
      <c r="AF15355" s="5" t="str">
        <f t="shared" si="501"/>
        <v>katA</v>
      </c>
      <c r="AG15355" s="153"/>
      <c r="AH15355" s="153"/>
      <c r="AI15355" t="s">
        <v>201</v>
      </c>
      <c r="AJ15355" t="s">
        <v>17878</v>
      </c>
      <c r="AK15355" s="9" t="str">
        <f>VLOOKUP(Y15355,zdroj!D:AJ,33,0)</f>
        <v>katA</v>
      </c>
    </row>
    <row r="15356" spans="8:37" x14ac:dyDescent="0.25">
      <c r="H15356" s="8"/>
      <c r="I15356" s="8"/>
      <c r="N15356" s="23"/>
      <c r="O15356" s="24"/>
      <c r="P15356" s="19"/>
      <c r="Q15356" s="19"/>
      <c r="R15356" s="19"/>
      <c r="U15356" s="27"/>
      <c r="Y15356" s="9" t="s">
        <v>756</v>
      </c>
      <c r="Z15356" s="9" t="s">
        <v>232</v>
      </c>
      <c r="AA15356" s="9" t="s">
        <v>44</v>
      </c>
      <c r="AB15356" s="9">
        <v>8103674</v>
      </c>
      <c r="AC15356" s="9" t="s">
        <v>16129</v>
      </c>
      <c r="AD15356" s="9" t="s">
        <v>225</v>
      </c>
      <c r="AE15356" s="5">
        <f t="shared" si="500"/>
        <v>0</v>
      </c>
      <c r="AF15356" s="5" t="str">
        <f t="shared" si="501"/>
        <v>katA</v>
      </c>
      <c r="AG15356" s="153"/>
      <c r="AH15356" s="153"/>
      <c r="AI15356" t="s">
        <v>201</v>
      </c>
      <c r="AJ15356" t="s">
        <v>17878</v>
      </c>
      <c r="AK15356" s="9" t="str">
        <f>VLOOKUP(Y15356,zdroj!D:AJ,33,0)</f>
        <v>katA</v>
      </c>
    </row>
    <row r="15357" spans="8:37" x14ac:dyDescent="0.25">
      <c r="H15357" s="8"/>
      <c r="I15357" s="8"/>
      <c r="N15357" s="23"/>
      <c r="O15357" s="24"/>
      <c r="P15357" s="19"/>
      <c r="Q15357" s="19"/>
      <c r="R15357" s="19"/>
      <c r="U15357" s="27"/>
      <c r="Y15357" s="9" t="s">
        <v>756</v>
      </c>
      <c r="Z15357" s="9" t="s">
        <v>232</v>
      </c>
      <c r="AA15357" s="9" t="s">
        <v>44</v>
      </c>
      <c r="AB15357" s="9">
        <v>8104131</v>
      </c>
      <c r="AC15357" s="9" t="s">
        <v>16130</v>
      </c>
      <c r="AD15357" s="9" t="s">
        <v>225</v>
      </c>
      <c r="AE15357" s="5">
        <f t="shared" si="500"/>
        <v>0</v>
      </c>
      <c r="AF15357" s="5" t="str">
        <f t="shared" si="501"/>
        <v>katA</v>
      </c>
      <c r="AG15357" s="153"/>
      <c r="AH15357" s="153"/>
      <c r="AI15357" t="s">
        <v>201</v>
      </c>
      <c r="AJ15357" t="s">
        <v>17878</v>
      </c>
      <c r="AK15357" s="9" t="str">
        <f>VLOOKUP(Y15357,zdroj!D:AJ,33,0)</f>
        <v>katA</v>
      </c>
    </row>
    <row r="15358" spans="8:37" x14ac:dyDescent="0.25">
      <c r="H15358" s="8"/>
      <c r="I15358" s="8"/>
      <c r="N15358" s="23"/>
      <c r="O15358" s="24"/>
      <c r="P15358" s="19"/>
      <c r="Q15358" s="19"/>
      <c r="R15358" s="19"/>
      <c r="U15358" s="27"/>
      <c r="Y15358" s="9" t="s">
        <v>756</v>
      </c>
      <c r="Z15358" s="9" t="s">
        <v>232</v>
      </c>
      <c r="AA15358" s="9" t="s">
        <v>44</v>
      </c>
      <c r="AB15358" s="9">
        <v>8104140</v>
      </c>
      <c r="AC15358" s="9" t="s">
        <v>16131</v>
      </c>
      <c r="AD15358" s="9" t="s">
        <v>225</v>
      </c>
      <c r="AE15358" s="5">
        <f t="shared" si="500"/>
        <v>0</v>
      </c>
      <c r="AF15358" s="5" t="str">
        <f t="shared" si="501"/>
        <v>katA</v>
      </c>
      <c r="AG15358" s="153"/>
      <c r="AH15358" s="153"/>
      <c r="AI15358" t="s">
        <v>195</v>
      </c>
      <c r="AJ15358" t="s">
        <v>340</v>
      </c>
      <c r="AK15358" s="9" t="str">
        <f>VLOOKUP(Y15358,zdroj!D:AJ,33,0)</f>
        <v>katA</v>
      </c>
    </row>
    <row r="15359" spans="8:37" x14ac:dyDescent="0.25">
      <c r="H15359" s="8"/>
      <c r="I15359" s="8"/>
      <c r="N15359" s="23"/>
      <c r="O15359" s="24"/>
      <c r="P15359" s="19"/>
      <c r="Q15359" s="19"/>
      <c r="R15359" s="19"/>
      <c r="U15359" s="27"/>
      <c r="Y15359" s="9" t="s">
        <v>756</v>
      </c>
      <c r="Z15359" s="9" t="s">
        <v>232</v>
      </c>
      <c r="AA15359" s="9" t="s">
        <v>44</v>
      </c>
      <c r="AB15359" s="9">
        <v>8104158</v>
      </c>
      <c r="AC15359" s="9" t="s">
        <v>16132</v>
      </c>
      <c r="AD15359" s="9" t="s">
        <v>225</v>
      </c>
      <c r="AE15359" s="5">
        <f t="shared" si="500"/>
        <v>0</v>
      </c>
      <c r="AF15359" s="5" t="str">
        <f t="shared" si="501"/>
        <v>katA</v>
      </c>
      <c r="AG15359" s="153"/>
      <c r="AH15359" s="153"/>
      <c r="AI15359" t="s">
        <v>201</v>
      </c>
      <c r="AJ15359" t="s">
        <v>17878</v>
      </c>
      <c r="AK15359" s="9" t="str">
        <f>VLOOKUP(Y15359,zdroj!D:AJ,33,0)</f>
        <v>katA</v>
      </c>
    </row>
    <row r="15360" spans="8:37" x14ac:dyDescent="0.25">
      <c r="H15360" s="8"/>
      <c r="I15360" s="8"/>
      <c r="N15360" s="23"/>
      <c r="O15360" s="24"/>
      <c r="P15360" s="19"/>
      <c r="Q15360" s="19"/>
      <c r="R15360" s="19"/>
      <c r="U15360" s="27"/>
      <c r="Y15360" s="9" t="s">
        <v>756</v>
      </c>
      <c r="Z15360" s="9" t="s">
        <v>232</v>
      </c>
      <c r="AA15360" s="9" t="s">
        <v>44</v>
      </c>
      <c r="AB15360" s="9">
        <v>8104166</v>
      </c>
      <c r="AC15360" s="9" t="s">
        <v>16133</v>
      </c>
      <c r="AD15360" s="9" t="s">
        <v>225</v>
      </c>
      <c r="AE15360" s="5">
        <f t="shared" si="500"/>
        <v>0</v>
      </c>
      <c r="AF15360" s="5" t="str">
        <f t="shared" si="501"/>
        <v>katA</v>
      </c>
      <c r="AG15360" s="153"/>
      <c r="AH15360" s="153"/>
      <c r="AI15360" t="s">
        <v>201</v>
      </c>
      <c r="AJ15360" t="s">
        <v>17878</v>
      </c>
      <c r="AK15360" s="9" t="str">
        <f>VLOOKUP(Y15360,zdroj!D:AJ,33,0)</f>
        <v>katA</v>
      </c>
    </row>
    <row r="15361" spans="8:37" x14ac:dyDescent="0.25">
      <c r="H15361" s="8"/>
      <c r="I15361" s="8"/>
      <c r="N15361" s="23"/>
      <c r="O15361" s="24"/>
      <c r="P15361" s="19"/>
      <c r="Q15361" s="19"/>
      <c r="R15361" s="19"/>
      <c r="U15361" s="27"/>
      <c r="Y15361" s="9" t="s">
        <v>756</v>
      </c>
      <c r="Z15361" s="9" t="s">
        <v>232</v>
      </c>
      <c r="AA15361" s="9" t="s">
        <v>44</v>
      </c>
      <c r="AB15361" s="9">
        <v>8104174</v>
      </c>
      <c r="AC15361" s="9" t="s">
        <v>16134</v>
      </c>
      <c r="AD15361" s="9" t="s">
        <v>225</v>
      </c>
      <c r="AE15361" s="5">
        <f t="shared" si="500"/>
        <v>0</v>
      </c>
      <c r="AF15361" s="5" t="str">
        <f t="shared" si="501"/>
        <v>katA</v>
      </c>
      <c r="AG15361" s="153"/>
      <c r="AH15361" s="153"/>
      <c r="AI15361" t="s">
        <v>201</v>
      </c>
      <c r="AJ15361" t="s">
        <v>17878</v>
      </c>
      <c r="AK15361" s="9" t="str">
        <f>VLOOKUP(Y15361,zdroj!D:AJ,33,0)</f>
        <v>katA</v>
      </c>
    </row>
    <row r="15362" spans="8:37" x14ac:dyDescent="0.25">
      <c r="H15362" s="8"/>
      <c r="I15362" s="8"/>
      <c r="N15362" s="23"/>
      <c r="O15362" s="24"/>
      <c r="P15362" s="19"/>
      <c r="Q15362" s="19"/>
      <c r="R15362" s="19"/>
      <c r="U15362" s="27"/>
      <c r="Y15362" s="9" t="s">
        <v>756</v>
      </c>
      <c r="Z15362" s="9" t="s">
        <v>232</v>
      </c>
      <c r="AA15362" s="9" t="s">
        <v>44</v>
      </c>
      <c r="AB15362" s="9">
        <v>8104182</v>
      </c>
      <c r="AC15362" s="9" t="s">
        <v>16135</v>
      </c>
      <c r="AD15362" s="9" t="s">
        <v>225</v>
      </c>
      <c r="AE15362" s="5">
        <f t="shared" si="500"/>
        <v>0</v>
      </c>
      <c r="AF15362" s="5" t="str">
        <f t="shared" si="501"/>
        <v>katA</v>
      </c>
      <c r="AG15362" s="153"/>
      <c r="AH15362" s="153"/>
      <c r="AI15362" t="s">
        <v>201</v>
      </c>
      <c r="AJ15362" t="s">
        <v>17878</v>
      </c>
      <c r="AK15362" s="9" t="str">
        <f>VLOOKUP(Y15362,zdroj!D:AJ,33,0)</f>
        <v>katA</v>
      </c>
    </row>
    <row r="15363" spans="8:37" x14ac:dyDescent="0.25">
      <c r="H15363" s="8"/>
      <c r="I15363" s="8"/>
      <c r="N15363" s="23"/>
      <c r="O15363" s="24"/>
      <c r="P15363" s="19"/>
      <c r="Q15363" s="19"/>
      <c r="R15363" s="19"/>
      <c r="U15363" s="27"/>
      <c r="Y15363" s="9" t="s">
        <v>756</v>
      </c>
      <c r="Z15363" s="9" t="s">
        <v>232</v>
      </c>
      <c r="AA15363" s="9" t="s">
        <v>44</v>
      </c>
      <c r="AB15363" s="9">
        <v>8104191</v>
      </c>
      <c r="AC15363" s="9" t="s">
        <v>16136</v>
      </c>
      <c r="AD15363" s="9" t="s">
        <v>225</v>
      </c>
      <c r="AE15363" s="5">
        <f t="shared" si="500"/>
        <v>0</v>
      </c>
      <c r="AF15363" s="5" t="str">
        <f t="shared" si="501"/>
        <v>katA</v>
      </c>
      <c r="AG15363" s="153"/>
      <c r="AH15363" s="153"/>
      <c r="AI15363" t="s">
        <v>201</v>
      </c>
      <c r="AJ15363" t="s">
        <v>17878</v>
      </c>
      <c r="AK15363" s="9" t="str">
        <f>VLOOKUP(Y15363,zdroj!D:AJ,33,0)</f>
        <v>katA</v>
      </c>
    </row>
    <row r="15364" spans="8:37" x14ac:dyDescent="0.25">
      <c r="H15364" s="8"/>
      <c r="I15364" s="8"/>
      <c r="N15364" s="23"/>
      <c r="O15364" s="24"/>
      <c r="P15364" s="19"/>
      <c r="Q15364" s="19"/>
      <c r="R15364" s="19"/>
      <c r="U15364" s="27"/>
      <c r="Y15364" s="9" t="s">
        <v>756</v>
      </c>
      <c r="Z15364" s="9" t="s">
        <v>232</v>
      </c>
      <c r="AA15364" s="9" t="s">
        <v>44</v>
      </c>
      <c r="AB15364" s="9">
        <v>8104204</v>
      </c>
      <c r="AC15364" s="9" t="s">
        <v>16137</v>
      </c>
      <c r="AD15364" s="9" t="s">
        <v>225</v>
      </c>
      <c r="AE15364" s="5">
        <f t="shared" si="500"/>
        <v>0</v>
      </c>
      <c r="AF15364" s="5" t="str">
        <f t="shared" si="501"/>
        <v>katA</v>
      </c>
      <c r="AG15364" s="153"/>
      <c r="AH15364" s="153"/>
      <c r="AI15364" t="s">
        <v>201</v>
      </c>
      <c r="AJ15364" t="s">
        <v>17878</v>
      </c>
      <c r="AK15364" s="9" t="str">
        <f>VLOOKUP(Y15364,zdroj!D:AJ,33,0)</f>
        <v>katA</v>
      </c>
    </row>
    <row r="15365" spans="8:37" x14ac:dyDescent="0.25">
      <c r="H15365" s="8"/>
      <c r="I15365" s="8"/>
      <c r="N15365" s="23"/>
      <c r="O15365" s="24"/>
      <c r="P15365" s="19"/>
      <c r="Q15365" s="19"/>
      <c r="R15365" s="19"/>
      <c r="U15365" s="27"/>
      <c r="Y15365" s="9" t="s">
        <v>756</v>
      </c>
      <c r="Z15365" s="9" t="s">
        <v>232</v>
      </c>
      <c r="AA15365" s="9" t="s">
        <v>44</v>
      </c>
      <c r="AB15365" s="9">
        <v>8104212</v>
      </c>
      <c r="AC15365" s="9" t="s">
        <v>16138</v>
      </c>
      <c r="AD15365" s="9" t="s">
        <v>225</v>
      </c>
      <c r="AE15365" s="5">
        <f t="shared" si="500"/>
        <v>0</v>
      </c>
      <c r="AF15365" s="5" t="str">
        <f t="shared" si="501"/>
        <v>katA</v>
      </c>
      <c r="AG15365" s="153"/>
      <c r="AH15365" s="153"/>
      <c r="AI15365" t="s">
        <v>201</v>
      </c>
      <c r="AJ15365" t="s">
        <v>17878</v>
      </c>
      <c r="AK15365" s="9" t="str">
        <f>VLOOKUP(Y15365,zdroj!D:AJ,33,0)</f>
        <v>katA</v>
      </c>
    </row>
    <row r="15366" spans="8:37" x14ac:dyDescent="0.25">
      <c r="H15366" s="8"/>
      <c r="I15366" s="8"/>
      <c r="N15366" s="23"/>
      <c r="O15366" s="24"/>
      <c r="P15366" s="19"/>
      <c r="Q15366" s="19"/>
      <c r="R15366" s="19"/>
      <c r="U15366" s="27"/>
      <c r="Y15366" s="9" t="s">
        <v>756</v>
      </c>
      <c r="Z15366" s="9" t="s">
        <v>232</v>
      </c>
      <c r="AA15366" s="9" t="s">
        <v>44</v>
      </c>
      <c r="AB15366" s="9">
        <v>8104221</v>
      </c>
      <c r="AC15366" s="9" t="s">
        <v>16139</v>
      </c>
      <c r="AD15366" s="9" t="s">
        <v>225</v>
      </c>
      <c r="AE15366" s="5">
        <f t="shared" si="500"/>
        <v>0</v>
      </c>
      <c r="AF15366" s="5" t="str">
        <f t="shared" si="501"/>
        <v>katA</v>
      </c>
      <c r="AG15366" s="153"/>
      <c r="AH15366" s="153"/>
      <c r="AI15366" t="s">
        <v>201</v>
      </c>
      <c r="AJ15366" t="s">
        <v>17878</v>
      </c>
      <c r="AK15366" s="9" t="str">
        <f>VLOOKUP(Y15366,zdroj!D:AJ,33,0)</f>
        <v>katA</v>
      </c>
    </row>
    <row r="15367" spans="8:37" x14ac:dyDescent="0.25">
      <c r="H15367" s="8"/>
      <c r="I15367" s="8"/>
      <c r="N15367" s="23"/>
      <c r="O15367" s="24"/>
      <c r="P15367" s="19"/>
      <c r="Q15367" s="19"/>
      <c r="R15367" s="19"/>
      <c r="U15367" s="27"/>
      <c r="Y15367" s="9" t="s">
        <v>756</v>
      </c>
      <c r="Z15367" s="9" t="s">
        <v>232</v>
      </c>
      <c r="AA15367" s="9" t="s">
        <v>44</v>
      </c>
      <c r="AB15367" s="9">
        <v>8104239</v>
      </c>
      <c r="AC15367" s="9" t="s">
        <v>16140</v>
      </c>
      <c r="AD15367" s="9" t="s">
        <v>225</v>
      </c>
      <c r="AE15367" s="5">
        <f t="shared" si="500"/>
        <v>0</v>
      </c>
      <c r="AF15367" s="5" t="str">
        <f t="shared" si="501"/>
        <v>katA</v>
      </c>
      <c r="AG15367" s="153"/>
      <c r="AH15367" s="153"/>
      <c r="AI15367" t="s">
        <v>195</v>
      </c>
      <c r="AJ15367" t="s">
        <v>340</v>
      </c>
      <c r="AK15367" s="9" t="str">
        <f>VLOOKUP(Y15367,zdroj!D:AJ,33,0)</f>
        <v>katA</v>
      </c>
    </row>
    <row r="15368" spans="8:37" x14ac:dyDescent="0.25">
      <c r="H15368" s="8"/>
      <c r="I15368" s="8"/>
      <c r="N15368" s="23"/>
      <c r="O15368" s="24"/>
      <c r="P15368" s="19"/>
      <c r="Q15368" s="19"/>
      <c r="R15368" s="19"/>
      <c r="U15368" s="27"/>
      <c r="Y15368" s="9" t="s">
        <v>756</v>
      </c>
      <c r="Z15368" s="9" t="s">
        <v>232</v>
      </c>
      <c r="AA15368" s="9" t="s">
        <v>44</v>
      </c>
      <c r="AB15368" s="9">
        <v>8104247</v>
      </c>
      <c r="AC15368" s="9" t="s">
        <v>16141</v>
      </c>
      <c r="AD15368" s="9" t="s">
        <v>225</v>
      </c>
      <c r="AE15368" s="5">
        <f t="shared" si="500"/>
        <v>0</v>
      </c>
      <c r="AF15368" s="5" t="str">
        <f t="shared" si="501"/>
        <v>katA</v>
      </c>
      <c r="AG15368" s="153"/>
      <c r="AH15368" s="153"/>
      <c r="AI15368" t="s">
        <v>201</v>
      </c>
      <c r="AJ15368" t="s">
        <v>17878</v>
      </c>
      <c r="AK15368" s="9" t="str">
        <f>VLOOKUP(Y15368,zdroj!D:AJ,33,0)</f>
        <v>katA</v>
      </c>
    </row>
    <row r="15369" spans="8:37" x14ac:dyDescent="0.25">
      <c r="H15369" s="8"/>
      <c r="I15369" s="8"/>
      <c r="N15369" s="23"/>
      <c r="O15369" s="24"/>
      <c r="P15369" s="19"/>
      <c r="Q15369" s="19"/>
      <c r="R15369" s="19"/>
      <c r="U15369" s="27"/>
      <c r="Y15369" s="9" t="s">
        <v>756</v>
      </c>
      <c r="Z15369" s="9" t="s">
        <v>232</v>
      </c>
      <c r="AA15369" s="9" t="s">
        <v>44</v>
      </c>
      <c r="AB15369" s="9">
        <v>8104255</v>
      </c>
      <c r="AC15369" s="9" t="s">
        <v>16142</v>
      </c>
      <c r="AD15369" s="9" t="s">
        <v>225</v>
      </c>
      <c r="AE15369" s="5">
        <f t="shared" si="500"/>
        <v>0</v>
      </c>
      <c r="AF15369" s="5" t="str">
        <f t="shared" si="501"/>
        <v>katA</v>
      </c>
      <c r="AG15369" s="153"/>
      <c r="AH15369" s="153"/>
      <c r="AI15369" t="s">
        <v>201</v>
      </c>
      <c r="AJ15369" t="s">
        <v>17878</v>
      </c>
      <c r="AK15369" s="9" t="str">
        <f>VLOOKUP(Y15369,zdroj!D:AJ,33,0)</f>
        <v>katA</v>
      </c>
    </row>
    <row r="15370" spans="8:37" x14ac:dyDescent="0.25">
      <c r="H15370" s="8"/>
      <c r="I15370" s="8"/>
      <c r="N15370" s="23"/>
      <c r="O15370" s="24"/>
      <c r="P15370" s="19"/>
      <c r="Q15370" s="19"/>
      <c r="R15370" s="19"/>
      <c r="U15370" s="27"/>
      <c r="Y15370" s="9" t="s">
        <v>756</v>
      </c>
      <c r="Z15370" s="9" t="s">
        <v>232</v>
      </c>
      <c r="AA15370" s="9" t="s">
        <v>44</v>
      </c>
      <c r="AB15370" s="9">
        <v>8104263</v>
      </c>
      <c r="AC15370" s="9" t="s">
        <v>16143</v>
      </c>
      <c r="AD15370" s="9" t="s">
        <v>225</v>
      </c>
      <c r="AE15370" s="5">
        <f t="shared" ref="AE15370:AE15433" si="502">VLOOKUP(Y15370,K:T,10,0)</f>
        <v>0</v>
      </c>
      <c r="AF15370" s="5" t="str">
        <f t="shared" ref="AF15370:AF15433" si="503">IF(AE15370="A",IF(AD15370="katA","katB",AD15370),AD15370)</f>
        <v>katA</v>
      </c>
      <c r="AG15370" s="153"/>
      <c r="AH15370" s="153"/>
      <c r="AI15370" t="s">
        <v>195</v>
      </c>
      <c r="AJ15370" t="s">
        <v>340</v>
      </c>
      <c r="AK15370" s="9" t="str">
        <f>VLOOKUP(Y15370,zdroj!D:AJ,33,0)</f>
        <v>katA</v>
      </c>
    </row>
    <row r="15371" spans="8:37" x14ac:dyDescent="0.25">
      <c r="H15371" s="8"/>
      <c r="I15371" s="8"/>
      <c r="N15371" s="23"/>
      <c r="O15371" s="24"/>
      <c r="P15371" s="19"/>
      <c r="Q15371" s="19"/>
      <c r="R15371" s="19"/>
      <c r="U15371" s="27"/>
      <c r="Y15371" s="9" t="s">
        <v>756</v>
      </c>
      <c r="Z15371" s="9" t="s">
        <v>232</v>
      </c>
      <c r="AA15371" s="9" t="s">
        <v>44</v>
      </c>
      <c r="AB15371" s="9">
        <v>8104271</v>
      </c>
      <c r="AC15371" s="9" t="s">
        <v>16144</v>
      </c>
      <c r="AD15371" s="9" t="s">
        <v>225</v>
      </c>
      <c r="AE15371" s="5">
        <f t="shared" si="502"/>
        <v>0</v>
      </c>
      <c r="AF15371" s="5" t="str">
        <f t="shared" si="503"/>
        <v>katA</v>
      </c>
      <c r="AG15371" s="153"/>
      <c r="AH15371" s="153"/>
      <c r="AI15371" t="s">
        <v>201</v>
      </c>
      <c r="AJ15371" t="s">
        <v>17878</v>
      </c>
      <c r="AK15371" s="9" t="str">
        <f>VLOOKUP(Y15371,zdroj!D:AJ,33,0)</f>
        <v>katA</v>
      </c>
    </row>
    <row r="15372" spans="8:37" x14ac:dyDescent="0.25">
      <c r="H15372" s="8"/>
      <c r="I15372" s="8"/>
      <c r="N15372" s="23"/>
      <c r="O15372" s="24"/>
      <c r="P15372" s="19"/>
      <c r="Q15372" s="19"/>
      <c r="R15372" s="19"/>
      <c r="U15372" s="27"/>
      <c r="Y15372" s="9" t="s">
        <v>756</v>
      </c>
      <c r="Z15372" s="9" t="s">
        <v>232</v>
      </c>
      <c r="AA15372" s="9" t="s">
        <v>44</v>
      </c>
      <c r="AB15372" s="9">
        <v>8104280</v>
      </c>
      <c r="AC15372" s="9" t="s">
        <v>16145</v>
      </c>
      <c r="AD15372" s="9" t="s">
        <v>225</v>
      </c>
      <c r="AE15372" s="5">
        <f t="shared" si="502"/>
        <v>0</v>
      </c>
      <c r="AF15372" s="5" t="str">
        <f t="shared" si="503"/>
        <v>katA</v>
      </c>
      <c r="AG15372" s="153"/>
      <c r="AH15372" s="153"/>
      <c r="AI15372" t="s">
        <v>201</v>
      </c>
      <c r="AJ15372" t="s">
        <v>17878</v>
      </c>
      <c r="AK15372" s="9" t="str">
        <f>VLOOKUP(Y15372,zdroj!D:AJ,33,0)</f>
        <v>katA</v>
      </c>
    </row>
    <row r="15373" spans="8:37" x14ac:dyDescent="0.25">
      <c r="H15373" s="8"/>
      <c r="I15373" s="8"/>
      <c r="N15373" s="23"/>
      <c r="O15373" s="24"/>
      <c r="P15373" s="19"/>
      <c r="Q15373" s="19"/>
      <c r="R15373" s="19"/>
      <c r="U15373" s="27"/>
      <c r="Y15373" s="9" t="s">
        <v>756</v>
      </c>
      <c r="Z15373" s="9" t="s">
        <v>232</v>
      </c>
      <c r="AA15373" s="9" t="s">
        <v>44</v>
      </c>
      <c r="AB15373" s="9">
        <v>8104298</v>
      </c>
      <c r="AC15373" s="9" t="s">
        <v>16146</v>
      </c>
      <c r="AD15373" s="9" t="s">
        <v>225</v>
      </c>
      <c r="AE15373" s="5">
        <f t="shared" si="502"/>
        <v>0</v>
      </c>
      <c r="AF15373" s="5" t="str">
        <f t="shared" si="503"/>
        <v>katA</v>
      </c>
      <c r="AG15373" s="153"/>
      <c r="AH15373" s="153"/>
      <c r="AI15373" t="s">
        <v>201</v>
      </c>
      <c r="AJ15373" t="s">
        <v>17878</v>
      </c>
      <c r="AK15373" s="9" t="str">
        <f>VLOOKUP(Y15373,zdroj!D:AJ,33,0)</f>
        <v>katA</v>
      </c>
    </row>
    <row r="15374" spans="8:37" x14ac:dyDescent="0.25">
      <c r="H15374" s="8"/>
      <c r="I15374" s="8"/>
      <c r="N15374" s="23"/>
      <c r="O15374" s="24"/>
      <c r="P15374" s="19"/>
      <c r="Q15374" s="19"/>
      <c r="R15374" s="19"/>
      <c r="U15374" s="27"/>
      <c r="Y15374" s="9" t="s">
        <v>756</v>
      </c>
      <c r="Z15374" s="9" t="s">
        <v>232</v>
      </c>
      <c r="AA15374" s="9" t="s">
        <v>44</v>
      </c>
      <c r="AB15374" s="9">
        <v>8103682</v>
      </c>
      <c r="AC15374" s="9" t="s">
        <v>16147</v>
      </c>
      <c r="AD15374" s="9" t="s">
        <v>225</v>
      </c>
      <c r="AE15374" s="5">
        <f t="shared" si="502"/>
        <v>0</v>
      </c>
      <c r="AF15374" s="5" t="str">
        <f t="shared" si="503"/>
        <v>katA</v>
      </c>
      <c r="AG15374" s="153"/>
      <c r="AH15374" s="153"/>
      <c r="AI15374" t="s">
        <v>201</v>
      </c>
      <c r="AJ15374" t="s">
        <v>17878</v>
      </c>
      <c r="AK15374" s="9" t="str">
        <f>VLOOKUP(Y15374,zdroj!D:AJ,33,0)</f>
        <v>katA</v>
      </c>
    </row>
    <row r="15375" spans="8:37" x14ac:dyDescent="0.25">
      <c r="H15375" s="8"/>
      <c r="I15375" s="8"/>
      <c r="N15375" s="23"/>
      <c r="O15375" s="24"/>
      <c r="P15375" s="19"/>
      <c r="Q15375" s="19"/>
      <c r="R15375" s="19"/>
      <c r="U15375" s="27"/>
      <c r="Y15375" s="9" t="s">
        <v>756</v>
      </c>
      <c r="Z15375" s="9" t="s">
        <v>232</v>
      </c>
      <c r="AA15375" s="9" t="s">
        <v>44</v>
      </c>
      <c r="AB15375" s="9">
        <v>8104301</v>
      </c>
      <c r="AC15375" s="9" t="s">
        <v>16148</v>
      </c>
      <c r="AD15375" s="9" t="s">
        <v>225</v>
      </c>
      <c r="AE15375" s="5">
        <f t="shared" si="502"/>
        <v>0</v>
      </c>
      <c r="AF15375" s="5" t="str">
        <f t="shared" si="503"/>
        <v>katA</v>
      </c>
      <c r="AG15375" s="153"/>
      <c r="AH15375" s="153"/>
      <c r="AI15375" t="s">
        <v>201</v>
      </c>
      <c r="AJ15375" t="s">
        <v>17878</v>
      </c>
      <c r="AK15375" s="9" t="str">
        <f>VLOOKUP(Y15375,zdroj!D:AJ,33,0)</f>
        <v>katA</v>
      </c>
    </row>
    <row r="15376" spans="8:37" x14ac:dyDescent="0.25">
      <c r="H15376" s="8"/>
      <c r="I15376" s="8"/>
      <c r="N15376" s="23"/>
      <c r="O15376" s="24"/>
      <c r="P15376" s="19"/>
      <c r="Q15376" s="19"/>
      <c r="R15376" s="19"/>
      <c r="U15376" s="27"/>
      <c r="Y15376" s="9" t="s">
        <v>756</v>
      </c>
      <c r="Z15376" s="9" t="s">
        <v>232</v>
      </c>
      <c r="AA15376" s="9" t="s">
        <v>44</v>
      </c>
      <c r="AB15376" s="9">
        <v>8104808</v>
      </c>
      <c r="AC15376" s="9" t="s">
        <v>16149</v>
      </c>
      <c r="AD15376" s="9" t="s">
        <v>225</v>
      </c>
      <c r="AE15376" s="5">
        <f t="shared" si="502"/>
        <v>0</v>
      </c>
      <c r="AF15376" s="5" t="str">
        <f t="shared" si="503"/>
        <v>katA</v>
      </c>
      <c r="AG15376" s="153"/>
      <c r="AH15376" s="153"/>
      <c r="AI15376" t="s">
        <v>195</v>
      </c>
      <c r="AJ15376" t="s">
        <v>340</v>
      </c>
      <c r="AK15376" s="9" t="str">
        <f>VLOOKUP(Y15376,zdroj!D:AJ,33,0)</f>
        <v>katA</v>
      </c>
    </row>
    <row r="15377" spans="8:37" x14ac:dyDescent="0.25">
      <c r="H15377" s="8"/>
      <c r="I15377" s="8"/>
      <c r="N15377" s="23"/>
      <c r="O15377" s="24"/>
      <c r="P15377" s="19"/>
      <c r="Q15377" s="19"/>
      <c r="R15377" s="19"/>
      <c r="U15377" s="27"/>
      <c r="Y15377" s="9" t="s">
        <v>756</v>
      </c>
      <c r="Z15377" s="9" t="s">
        <v>232</v>
      </c>
      <c r="AA15377" s="9" t="s">
        <v>44</v>
      </c>
      <c r="AB15377" s="9">
        <v>8103691</v>
      </c>
      <c r="AC15377" s="9" t="s">
        <v>16150</v>
      </c>
      <c r="AD15377" s="9" t="s">
        <v>225</v>
      </c>
      <c r="AE15377" s="5">
        <f t="shared" si="502"/>
        <v>0</v>
      </c>
      <c r="AF15377" s="5" t="str">
        <f t="shared" si="503"/>
        <v>katA</v>
      </c>
      <c r="AG15377" s="153"/>
      <c r="AH15377" s="153"/>
      <c r="AI15377" t="s">
        <v>201</v>
      </c>
      <c r="AJ15377" t="s">
        <v>17878</v>
      </c>
      <c r="AK15377" s="9" t="str">
        <f>VLOOKUP(Y15377,zdroj!D:AJ,33,0)</f>
        <v>katA</v>
      </c>
    </row>
    <row r="15378" spans="8:37" x14ac:dyDescent="0.25">
      <c r="H15378" s="8"/>
      <c r="I15378" s="8"/>
      <c r="N15378" s="23"/>
      <c r="O15378" s="24"/>
      <c r="P15378" s="19"/>
      <c r="Q15378" s="19"/>
      <c r="R15378" s="19"/>
      <c r="U15378" s="27"/>
      <c r="Y15378" s="9" t="s">
        <v>756</v>
      </c>
      <c r="Z15378" s="9" t="s">
        <v>232</v>
      </c>
      <c r="AA15378" s="9" t="s">
        <v>44</v>
      </c>
      <c r="AB15378" s="9">
        <v>8104310</v>
      </c>
      <c r="AC15378" s="9" t="s">
        <v>16151</v>
      </c>
      <c r="AD15378" s="9" t="s">
        <v>225</v>
      </c>
      <c r="AE15378" s="5">
        <f t="shared" si="502"/>
        <v>0</v>
      </c>
      <c r="AF15378" s="5" t="str">
        <f t="shared" si="503"/>
        <v>katA</v>
      </c>
      <c r="AG15378" s="153"/>
      <c r="AH15378" s="153"/>
      <c r="AI15378" t="s">
        <v>195</v>
      </c>
      <c r="AJ15378" t="s">
        <v>340</v>
      </c>
      <c r="AK15378" s="9" t="str">
        <f>VLOOKUP(Y15378,zdroj!D:AJ,33,0)</f>
        <v>katA</v>
      </c>
    </row>
    <row r="15379" spans="8:37" x14ac:dyDescent="0.25">
      <c r="H15379" s="8"/>
      <c r="I15379" s="8"/>
      <c r="N15379" s="23"/>
      <c r="O15379" s="24"/>
      <c r="P15379" s="19"/>
      <c r="Q15379" s="19"/>
      <c r="R15379" s="19"/>
      <c r="U15379" s="27"/>
      <c r="Y15379" s="9" t="s">
        <v>756</v>
      </c>
      <c r="Z15379" s="9" t="s">
        <v>232</v>
      </c>
      <c r="AA15379" s="9" t="s">
        <v>44</v>
      </c>
      <c r="AB15379" s="9">
        <v>8104328</v>
      </c>
      <c r="AC15379" s="9" t="s">
        <v>16152</v>
      </c>
      <c r="AD15379" s="9" t="s">
        <v>225</v>
      </c>
      <c r="AE15379" s="5">
        <f t="shared" si="502"/>
        <v>0</v>
      </c>
      <c r="AF15379" s="5" t="str">
        <f t="shared" si="503"/>
        <v>katA</v>
      </c>
      <c r="AG15379" s="153"/>
      <c r="AH15379" s="153"/>
      <c r="AI15379" t="s">
        <v>195</v>
      </c>
      <c r="AJ15379" t="s">
        <v>340</v>
      </c>
      <c r="AK15379" s="9" t="str">
        <f>VLOOKUP(Y15379,zdroj!D:AJ,33,0)</f>
        <v>katA</v>
      </c>
    </row>
    <row r="15380" spans="8:37" x14ac:dyDescent="0.25">
      <c r="H15380" s="8"/>
      <c r="I15380" s="8"/>
      <c r="N15380" s="23"/>
      <c r="O15380" s="24"/>
      <c r="P15380" s="19"/>
      <c r="Q15380" s="19"/>
      <c r="R15380" s="19"/>
      <c r="U15380" s="27"/>
      <c r="Y15380" s="9" t="s">
        <v>756</v>
      </c>
      <c r="Z15380" s="9" t="s">
        <v>232</v>
      </c>
      <c r="AA15380" s="9" t="s">
        <v>44</v>
      </c>
      <c r="AB15380" s="9">
        <v>28148606</v>
      </c>
      <c r="AC15380" s="9" t="s">
        <v>16153</v>
      </c>
      <c r="AD15380" s="9" t="s">
        <v>225</v>
      </c>
      <c r="AE15380" s="5">
        <f t="shared" si="502"/>
        <v>0</v>
      </c>
      <c r="AF15380" s="5" t="str">
        <f t="shared" si="503"/>
        <v>katA</v>
      </c>
      <c r="AG15380" s="153"/>
      <c r="AH15380" s="153"/>
      <c r="AI15380" t="s">
        <v>17879</v>
      </c>
      <c r="AJ15380" t="s">
        <v>17878</v>
      </c>
      <c r="AK15380" s="9" t="str">
        <f>VLOOKUP(Y15380,zdroj!D:AJ,33,0)</f>
        <v>katA</v>
      </c>
    </row>
    <row r="15381" spans="8:37" x14ac:dyDescent="0.25">
      <c r="H15381" s="8"/>
      <c r="I15381" s="8"/>
      <c r="N15381" s="23"/>
      <c r="O15381" s="24"/>
      <c r="P15381" s="19"/>
      <c r="Q15381" s="19"/>
      <c r="R15381" s="19"/>
      <c r="U15381" s="27"/>
      <c r="Y15381" s="9" t="s">
        <v>756</v>
      </c>
      <c r="Z15381" s="9" t="s">
        <v>232</v>
      </c>
      <c r="AA15381" s="9" t="s">
        <v>44</v>
      </c>
      <c r="AB15381" s="9">
        <v>8104336</v>
      </c>
      <c r="AC15381" s="9" t="s">
        <v>16154</v>
      </c>
      <c r="AD15381" s="9" t="s">
        <v>225</v>
      </c>
      <c r="AE15381" s="5">
        <f t="shared" si="502"/>
        <v>0</v>
      </c>
      <c r="AF15381" s="5" t="str">
        <f t="shared" si="503"/>
        <v>katA</v>
      </c>
      <c r="AG15381" s="153"/>
      <c r="AH15381" s="153"/>
      <c r="AI15381" t="s">
        <v>201</v>
      </c>
      <c r="AJ15381" t="s">
        <v>17878</v>
      </c>
      <c r="AK15381" s="9" t="str">
        <f>VLOOKUP(Y15381,zdroj!D:AJ,33,0)</f>
        <v>katA</v>
      </c>
    </row>
    <row r="15382" spans="8:37" x14ac:dyDescent="0.25">
      <c r="H15382" s="8"/>
      <c r="I15382" s="8"/>
      <c r="N15382" s="23"/>
      <c r="O15382" s="24"/>
      <c r="P15382" s="19"/>
      <c r="Q15382" s="19"/>
      <c r="R15382" s="19"/>
      <c r="U15382" s="27"/>
      <c r="Y15382" s="9" t="s">
        <v>756</v>
      </c>
      <c r="Z15382" s="9" t="s">
        <v>232</v>
      </c>
      <c r="AA15382" s="9" t="s">
        <v>44</v>
      </c>
      <c r="AB15382" s="9">
        <v>8104344</v>
      </c>
      <c r="AC15382" s="9" t="s">
        <v>16155</v>
      </c>
      <c r="AD15382" s="9" t="s">
        <v>225</v>
      </c>
      <c r="AE15382" s="5">
        <f t="shared" si="502"/>
        <v>0</v>
      </c>
      <c r="AF15382" s="5" t="str">
        <f t="shared" si="503"/>
        <v>katA</v>
      </c>
      <c r="AG15382" s="153"/>
      <c r="AH15382" s="153"/>
      <c r="AI15382" t="s">
        <v>201</v>
      </c>
      <c r="AJ15382" t="s">
        <v>17878</v>
      </c>
      <c r="AK15382" s="9" t="str">
        <f>VLOOKUP(Y15382,zdroj!D:AJ,33,0)</f>
        <v>katA</v>
      </c>
    </row>
    <row r="15383" spans="8:37" x14ac:dyDescent="0.25">
      <c r="H15383" s="8"/>
      <c r="I15383" s="8"/>
      <c r="N15383" s="23"/>
      <c r="O15383" s="24"/>
      <c r="P15383" s="19"/>
      <c r="Q15383" s="19"/>
      <c r="R15383" s="19"/>
      <c r="U15383" s="27"/>
      <c r="Y15383" s="9" t="s">
        <v>756</v>
      </c>
      <c r="Z15383" s="9" t="s">
        <v>232</v>
      </c>
      <c r="AA15383" s="9" t="s">
        <v>44</v>
      </c>
      <c r="AB15383" s="9">
        <v>8104352</v>
      </c>
      <c r="AC15383" s="9" t="s">
        <v>16156</v>
      </c>
      <c r="AD15383" s="9" t="s">
        <v>225</v>
      </c>
      <c r="AE15383" s="5">
        <f t="shared" si="502"/>
        <v>0</v>
      </c>
      <c r="AF15383" s="5" t="str">
        <f t="shared" si="503"/>
        <v>katA</v>
      </c>
      <c r="AG15383" s="153"/>
      <c r="AH15383" s="153"/>
      <c r="AI15383" t="s">
        <v>201</v>
      </c>
      <c r="AJ15383" t="s">
        <v>17878</v>
      </c>
      <c r="AK15383" s="9" t="str">
        <f>VLOOKUP(Y15383,zdroj!D:AJ,33,0)</f>
        <v>katA</v>
      </c>
    </row>
    <row r="15384" spans="8:37" x14ac:dyDescent="0.25">
      <c r="H15384" s="8"/>
      <c r="I15384" s="8"/>
      <c r="N15384" s="23"/>
      <c r="O15384" s="24"/>
      <c r="P15384" s="19"/>
      <c r="Q15384" s="19"/>
      <c r="R15384" s="19"/>
      <c r="U15384" s="27"/>
      <c r="Y15384" s="9" t="s">
        <v>756</v>
      </c>
      <c r="Z15384" s="9" t="s">
        <v>232</v>
      </c>
      <c r="AA15384" s="9" t="s">
        <v>44</v>
      </c>
      <c r="AB15384" s="9">
        <v>8103712</v>
      </c>
      <c r="AC15384" s="9" t="s">
        <v>16157</v>
      </c>
      <c r="AD15384" s="9" t="s">
        <v>225</v>
      </c>
      <c r="AE15384" s="5">
        <f t="shared" si="502"/>
        <v>0</v>
      </c>
      <c r="AF15384" s="5" t="str">
        <f t="shared" si="503"/>
        <v>katA</v>
      </c>
      <c r="AG15384" s="153"/>
      <c r="AH15384" s="153"/>
      <c r="AI15384" t="s">
        <v>201</v>
      </c>
      <c r="AJ15384" t="s">
        <v>17878</v>
      </c>
      <c r="AK15384" s="9" t="str">
        <f>VLOOKUP(Y15384,zdroj!D:AJ,33,0)</f>
        <v>katA</v>
      </c>
    </row>
    <row r="15385" spans="8:37" x14ac:dyDescent="0.25">
      <c r="H15385" s="8"/>
      <c r="I15385" s="8"/>
      <c r="N15385" s="23"/>
      <c r="O15385" s="24"/>
      <c r="P15385" s="19"/>
      <c r="Q15385" s="19"/>
      <c r="R15385" s="19"/>
      <c r="U15385" s="27"/>
      <c r="Y15385" s="9" t="s">
        <v>756</v>
      </c>
      <c r="Z15385" s="9" t="s">
        <v>232</v>
      </c>
      <c r="AA15385" s="9" t="s">
        <v>44</v>
      </c>
      <c r="AB15385" s="9">
        <v>8104361</v>
      </c>
      <c r="AC15385" s="9" t="s">
        <v>16158</v>
      </c>
      <c r="AD15385" s="9" t="s">
        <v>225</v>
      </c>
      <c r="AE15385" s="5">
        <f t="shared" si="502"/>
        <v>0</v>
      </c>
      <c r="AF15385" s="5" t="str">
        <f t="shared" si="503"/>
        <v>katA</v>
      </c>
      <c r="AG15385" s="153"/>
      <c r="AH15385" s="153"/>
      <c r="AI15385" t="s">
        <v>201</v>
      </c>
      <c r="AJ15385" t="s">
        <v>17878</v>
      </c>
      <c r="AK15385" s="9" t="str">
        <f>VLOOKUP(Y15385,zdroj!D:AJ,33,0)</f>
        <v>katA</v>
      </c>
    </row>
    <row r="15386" spans="8:37" x14ac:dyDescent="0.25">
      <c r="H15386" s="8"/>
      <c r="I15386" s="8"/>
      <c r="N15386" s="23"/>
      <c r="O15386" s="24"/>
      <c r="P15386" s="19"/>
      <c r="Q15386" s="19"/>
      <c r="R15386" s="19"/>
      <c r="U15386" s="27"/>
      <c r="Y15386" s="9" t="s">
        <v>756</v>
      </c>
      <c r="Z15386" s="9" t="s">
        <v>232</v>
      </c>
      <c r="AA15386" s="9" t="s">
        <v>44</v>
      </c>
      <c r="AB15386" s="9">
        <v>8104379</v>
      </c>
      <c r="AC15386" s="9" t="s">
        <v>16159</v>
      </c>
      <c r="AD15386" s="9" t="s">
        <v>225</v>
      </c>
      <c r="AE15386" s="5">
        <f t="shared" si="502"/>
        <v>0</v>
      </c>
      <c r="AF15386" s="5" t="str">
        <f t="shared" si="503"/>
        <v>katA</v>
      </c>
      <c r="AG15386" s="153"/>
      <c r="AH15386" s="153"/>
      <c r="AI15386" t="s">
        <v>17880</v>
      </c>
      <c r="AJ15386" t="s">
        <v>17878</v>
      </c>
      <c r="AK15386" s="9" t="str">
        <f>VLOOKUP(Y15386,zdroj!D:AJ,33,0)</f>
        <v>katA</v>
      </c>
    </row>
    <row r="15387" spans="8:37" x14ac:dyDescent="0.25">
      <c r="H15387" s="8"/>
      <c r="I15387" s="8"/>
      <c r="N15387" s="23"/>
      <c r="O15387" s="24"/>
      <c r="P15387" s="19"/>
      <c r="Q15387" s="19"/>
      <c r="R15387" s="19"/>
      <c r="U15387" s="27"/>
      <c r="Y15387" s="9" t="s">
        <v>756</v>
      </c>
      <c r="Z15387" s="9" t="s">
        <v>232</v>
      </c>
      <c r="AA15387" s="9" t="s">
        <v>44</v>
      </c>
      <c r="AB15387" s="9">
        <v>8104387</v>
      </c>
      <c r="AC15387" s="9" t="s">
        <v>16160</v>
      </c>
      <c r="AD15387" s="9" t="s">
        <v>225</v>
      </c>
      <c r="AE15387" s="5">
        <f t="shared" si="502"/>
        <v>0</v>
      </c>
      <c r="AF15387" s="5" t="str">
        <f t="shared" si="503"/>
        <v>katA</v>
      </c>
      <c r="AG15387" s="153"/>
      <c r="AH15387" s="153"/>
      <c r="AI15387" t="s">
        <v>201</v>
      </c>
      <c r="AJ15387" t="s">
        <v>17878</v>
      </c>
      <c r="AK15387" s="9" t="str">
        <f>VLOOKUP(Y15387,zdroj!D:AJ,33,0)</f>
        <v>katA</v>
      </c>
    </row>
    <row r="15388" spans="8:37" x14ac:dyDescent="0.25">
      <c r="H15388" s="8"/>
      <c r="I15388" s="8"/>
      <c r="N15388" s="23"/>
      <c r="O15388" s="24"/>
      <c r="P15388" s="19"/>
      <c r="Q15388" s="19"/>
      <c r="R15388" s="19"/>
      <c r="U15388" s="27"/>
      <c r="Y15388" s="9" t="s">
        <v>756</v>
      </c>
      <c r="Z15388" s="9" t="s">
        <v>232</v>
      </c>
      <c r="AA15388" s="9" t="s">
        <v>44</v>
      </c>
      <c r="AB15388" s="9">
        <v>8104395</v>
      </c>
      <c r="AC15388" s="9" t="s">
        <v>16161</v>
      </c>
      <c r="AD15388" s="9" t="s">
        <v>225</v>
      </c>
      <c r="AE15388" s="5">
        <f t="shared" si="502"/>
        <v>0</v>
      </c>
      <c r="AF15388" s="5" t="str">
        <f t="shared" si="503"/>
        <v>katA</v>
      </c>
      <c r="AG15388" s="153"/>
      <c r="AH15388" s="153"/>
      <c r="AI15388" t="s">
        <v>229</v>
      </c>
      <c r="AJ15388" t="s">
        <v>17878</v>
      </c>
      <c r="AK15388" s="9" t="str">
        <f>VLOOKUP(Y15388,zdroj!D:AJ,33,0)</f>
        <v>katA</v>
      </c>
    </row>
    <row r="15389" spans="8:37" x14ac:dyDescent="0.25">
      <c r="H15389" s="8"/>
      <c r="I15389" s="8"/>
      <c r="N15389" s="23"/>
      <c r="O15389" s="24"/>
      <c r="P15389" s="19"/>
      <c r="Q15389" s="19"/>
      <c r="R15389" s="19"/>
      <c r="U15389" s="27"/>
      <c r="Y15389" s="9" t="s">
        <v>756</v>
      </c>
      <c r="Z15389" s="9" t="s">
        <v>232</v>
      </c>
      <c r="AA15389" s="9" t="s">
        <v>44</v>
      </c>
      <c r="AB15389" s="9">
        <v>8104409</v>
      </c>
      <c r="AC15389" s="9" t="s">
        <v>16162</v>
      </c>
      <c r="AD15389" s="9" t="s">
        <v>225</v>
      </c>
      <c r="AE15389" s="5">
        <f t="shared" si="502"/>
        <v>0</v>
      </c>
      <c r="AF15389" s="5" t="str">
        <f t="shared" si="503"/>
        <v>katA</v>
      </c>
      <c r="AG15389" s="153"/>
      <c r="AH15389" s="153"/>
      <c r="AI15389" t="s">
        <v>201</v>
      </c>
      <c r="AJ15389" t="s">
        <v>17878</v>
      </c>
      <c r="AK15389" s="9" t="str">
        <f>VLOOKUP(Y15389,zdroj!D:AJ,33,0)</f>
        <v>katA</v>
      </c>
    </row>
    <row r="15390" spans="8:37" x14ac:dyDescent="0.25">
      <c r="H15390" s="8"/>
      <c r="I15390" s="8"/>
      <c r="N15390" s="23"/>
      <c r="O15390" s="24"/>
      <c r="P15390" s="19"/>
      <c r="Q15390" s="19"/>
      <c r="R15390" s="19"/>
      <c r="U15390" s="27"/>
      <c r="Y15390" s="9" t="s">
        <v>756</v>
      </c>
      <c r="Z15390" s="9" t="s">
        <v>232</v>
      </c>
      <c r="AA15390" s="9" t="s">
        <v>44</v>
      </c>
      <c r="AB15390" s="9">
        <v>8104417</v>
      </c>
      <c r="AC15390" s="9" t="s">
        <v>16163</v>
      </c>
      <c r="AD15390" s="9" t="s">
        <v>225</v>
      </c>
      <c r="AE15390" s="5">
        <f t="shared" si="502"/>
        <v>0</v>
      </c>
      <c r="AF15390" s="5" t="str">
        <f t="shared" si="503"/>
        <v>katA</v>
      </c>
      <c r="AG15390" s="153"/>
      <c r="AH15390" s="153"/>
      <c r="AI15390" t="s">
        <v>201</v>
      </c>
      <c r="AJ15390" t="s">
        <v>17878</v>
      </c>
      <c r="AK15390" s="9" t="str">
        <f>VLOOKUP(Y15390,zdroj!D:AJ,33,0)</f>
        <v>katA</v>
      </c>
    </row>
    <row r="15391" spans="8:37" x14ac:dyDescent="0.25">
      <c r="H15391" s="8"/>
      <c r="I15391" s="8"/>
      <c r="N15391" s="23"/>
      <c r="O15391" s="24"/>
      <c r="P15391" s="19"/>
      <c r="Q15391" s="19"/>
      <c r="R15391" s="19"/>
      <c r="U15391" s="27"/>
      <c r="Y15391" s="9" t="s">
        <v>756</v>
      </c>
      <c r="Z15391" s="9" t="s">
        <v>232</v>
      </c>
      <c r="AA15391" s="9" t="s">
        <v>44</v>
      </c>
      <c r="AB15391" s="9">
        <v>8104425</v>
      </c>
      <c r="AC15391" s="9" t="s">
        <v>16164</v>
      </c>
      <c r="AD15391" s="9" t="s">
        <v>225</v>
      </c>
      <c r="AE15391" s="5">
        <f t="shared" si="502"/>
        <v>0</v>
      </c>
      <c r="AF15391" s="5" t="str">
        <f t="shared" si="503"/>
        <v>katA</v>
      </c>
      <c r="AG15391" s="153"/>
      <c r="AH15391" s="153"/>
      <c r="AI15391" t="s">
        <v>201</v>
      </c>
      <c r="AJ15391" t="s">
        <v>17878</v>
      </c>
      <c r="AK15391" s="9" t="str">
        <f>VLOOKUP(Y15391,zdroj!D:AJ,33,0)</f>
        <v>katA</v>
      </c>
    </row>
    <row r="15392" spans="8:37" x14ac:dyDescent="0.25">
      <c r="H15392" s="8"/>
      <c r="I15392" s="8"/>
      <c r="N15392" s="23"/>
      <c r="O15392" s="24"/>
      <c r="P15392" s="19"/>
      <c r="Q15392" s="19"/>
      <c r="R15392" s="19"/>
      <c r="U15392" s="27"/>
      <c r="Y15392" s="9" t="s">
        <v>756</v>
      </c>
      <c r="Z15392" s="9" t="s">
        <v>232</v>
      </c>
      <c r="AA15392" s="9" t="s">
        <v>44</v>
      </c>
      <c r="AB15392" s="9">
        <v>26450003</v>
      </c>
      <c r="AC15392" s="9" t="s">
        <v>16165</v>
      </c>
      <c r="AD15392" s="9" t="s">
        <v>225</v>
      </c>
      <c r="AE15392" s="5">
        <f t="shared" si="502"/>
        <v>0</v>
      </c>
      <c r="AF15392" s="5" t="str">
        <f t="shared" si="503"/>
        <v>katA</v>
      </c>
      <c r="AG15392" s="153"/>
      <c r="AH15392" s="153"/>
      <c r="AI15392" t="s">
        <v>17879</v>
      </c>
      <c r="AJ15392" t="s">
        <v>17878</v>
      </c>
      <c r="AK15392" s="9" t="str">
        <f>VLOOKUP(Y15392,zdroj!D:AJ,33,0)</f>
        <v>katA</v>
      </c>
    </row>
    <row r="15393" spans="8:37" x14ac:dyDescent="0.25">
      <c r="H15393" s="8"/>
      <c r="I15393" s="8"/>
      <c r="N15393" s="23"/>
      <c r="O15393" s="24"/>
      <c r="P15393" s="19"/>
      <c r="Q15393" s="19"/>
      <c r="R15393" s="19"/>
      <c r="U15393" s="27"/>
      <c r="Y15393" s="9" t="s">
        <v>756</v>
      </c>
      <c r="Z15393" s="9" t="s">
        <v>232</v>
      </c>
      <c r="AA15393" s="9" t="s">
        <v>44</v>
      </c>
      <c r="AB15393" s="9">
        <v>8104433</v>
      </c>
      <c r="AC15393" s="9" t="s">
        <v>16166</v>
      </c>
      <c r="AD15393" s="9" t="s">
        <v>225</v>
      </c>
      <c r="AE15393" s="5">
        <f t="shared" si="502"/>
        <v>0</v>
      </c>
      <c r="AF15393" s="5" t="str">
        <f t="shared" si="503"/>
        <v>katA</v>
      </c>
      <c r="AG15393" s="153"/>
      <c r="AH15393" s="153"/>
      <c r="AI15393" t="s">
        <v>201</v>
      </c>
      <c r="AJ15393" t="s">
        <v>17878</v>
      </c>
      <c r="AK15393" s="9" t="str">
        <f>VLOOKUP(Y15393,zdroj!D:AJ,33,0)</f>
        <v>katA</v>
      </c>
    </row>
    <row r="15394" spans="8:37" x14ac:dyDescent="0.25">
      <c r="H15394" s="8"/>
      <c r="I15394" s="8"/>
      <c r="N15394" s="23"/>
      <c r="O15394" s="24"/>
      <c r="P15394" s="19"/>
      <c r="Q15394" s="19"/>
      <c r="R15394" s="19"/>
      <c r="U15394" s="27"/>
      <c r="Y15394" s="9" t="s">
        <v>756</v>
      </c>
      <c r="Z15394" s="9" t="s">
        <v>232</v>
      </c>
      <c r="AA15394" s="9" t="s">
        <v>44</v>
      </c>
      <c r="AB15394" s="9">
        <v>8104441</v>
      </c>
      <c r="AC15394" s="9" t="s">
        <v>16167</v>
      </c>
      <c r="AD15394" s="9" t="s">
        <v>225</v>
      </c>
      <c r="AE15394" s="5">
        <f t="shared" si="502"/>
        <v>0</v>
      </c>
      <c r="AF15394" s="5" t="str">
        <f t="shared" si="503"/>
        <v>katA</v>
      </c>
      <c r="AG15394" s="153"/>
      <c r="AH15394" s="153"/>
      <c r="AI15394" t="s">
        <v>201</v>
      </c>
      <c r="AJ15394" t="s">
        <v>17878</v>
      </c>
      <c r="AK15394" s="9" t="str">
        <f>VLOOKUP(Y15394,zdroj!D:AJ,33,0)</f>
        <v>katA</v>
      </c>
    </row>
    <row r="15395" spans="8:37" x14ac:dyDescent="0.25">
      <c r="H15395" s="8"/>
      <c r="I15395" s="8"/>
      <c r="N15395" s="23"/>
      <c r="O15395" s="24"/>
      <c r="P15395" s="19"/>
      <c r="Q15395" s="19"/>
      <c r="R15395" s="19"/>
      <c r="U15395" s="27"/>
      <c r="Y15395" s="9" t="s">
        <v>756</v>
      </c>
      <c r="Z15395" s="9" t="s">
        <v>232</v>
      </c>
      <c r="AA15395" s="9" t="s">
        <v>44</v>
      </c>
      <c r="AB15395" s="9">
        <v>8104450</v>
      </c>
      <c r="AC15395" s="9" t="s">
        <v>16168</v>
      </c>
      <c r="AD15395" s="9" t="s">
        <v>225</v>
      </c>
      <c r="AE15395" s="5">
        <f t="shared" si="502"/>
        <v>0</v>
      </c>
      <c r="AF15395" s="5" t="str">
        <f t="shared" si="503"/>
        <v>katA</v>
      </c>
      <c r="AG15395" s="153"/>
      <c r="AH15395" s="153"/>
      <c r="AI15395" t="s">
        <v>201</v>
      </c>
      <c r="AJ15395" t="s">
        <v>17878</v>
      </c>
      <c r="AK15395" s="9" t="str">
        <f>VLOOKUP(Y15395,zdroj!D:AJ,33,0)</f>
        <v>katA</v>
      </c>
    </row>
    <row r="15396" spans="8:37" x14ac:dyDescent="0.25">
      <c r="H15396" s="8"/>
      <c r="I15396" s="8"/>
      <c r="N15396" s="23"/>
      <c r="O15396" s="24"/>
      <c r="P15396" s="19"/>
      <c r="Q15396" s="19"/>
      <c r="R15396" s="19"/>
      <c r="U15396" s="27"/>
      <c r="Y15396" s="9" t="s">
        <v>756</v>
      </c>
      <c r="Z15396" s="9" t="s">
        <v>232</v>
      </c>
      <c r="AA15396" s="9" t="s">
        <v>44</v>
      </c>
      <c r="AB15396" s="9">
        <v>8104468</v>
      </c>
      <c r="AC15396" s="9" t="s">
        <v>16169</v>
      </c>
      <c r="AD15396" s="9" t="s">
        <v>225</v>
      </c>
      <c r="AE15396" s="5">
        <f t="shared" si="502"/>
        <v>0</v>
      </c>
      <c r="AF15396" s="5" t="str">
        <f t="shared" si="503"/>
        <v>katA</v>
      </c>
      <c r="AG15396" s="153"/>
      <c r="AH15396" s="153"/>
      <c r="AI15396" t="s">
        <v>201</v>
      </c>
      <c r="AJ15396" t="s">
        <v>17878</v>
      </c>
      <c r="AK15396" s="9" t="str">
        <f>VLOOKUP(Y15396,zdroj!D:AJ,33,0)</f>
        <v>katA</v>
      </c>
    </row>
    <row r="15397" spans="8:37" x14ac:dyDescent="0.25">
      <c r="H15397" s="8"/>
      <c r="I15397" s="8"/>
      <c r="N15397" s="23"/>
      <c r="O15397" s="24"/>
      <c r="P15397" s="19"/>
      <c r="Q15397" s="19"/>
      <c r="R15397" s="19"/>
      <c r="U15397" s="27"/>
      <c r="Y15397" s="9" t="s">
        <v>756</v>
      </c>
      <c r="Z15397" s="9" t="s">
        <v>232</v>
      </c>
      <c r="AA15397" s="9" t="s">
        <v>44</v>
      </c>
      <c r="AB15397" s="9">
        <v>8104476</v>
      </c>
      <c r="AC15397" s="9" t="s">
        <v>16170</v>
      </c>
      <c r="AD15397" s="9" t="s">
        <v>225</v>
      </c>
      <c r="AE15397" s="5">
        <f t="shared" si="502"/>
        <v>0</v>
      </c>
      <c r="AF15397" s="5" t="str">
        <f t="shared" si="503"/>
        <v>katA</v>
      </c>
      <c r="AG15397" s="153"/>
      <c r="AH15397" s="153"/>
      <c r="AI15397" t="s">
        <v>201</v>
      </c>
      <c r="AJ15397" t="s">
        <v>17878</v>
      </c>
      <c r="AK15397" s="9" t="str">
        <f>VLOOKUP(Y15397,zdroj!D:AJ,33,0)</f>
        <v>katA</v>
      </c>
    </row>
    <row r="15398" spans="8:37" x14ac:dyDescent="0.25">
      <c r="H15398" s="8"/>
      <c r="I15398" s="8"/>
      <c r="N15398" s="23"/>
      <c r="O15398" s="24"/>
      <c r="P15398" s="19"/>
      <c r="Q15398" s="19"/>
      <c r="R15398" s="19"/>
      <c r="U15398" s="27"/>
      <c r="Y15398" s="9" t="s">
        <v>756</v>
      </c>
      <c r="Z15398" s="9" t="s">
        <v>232</v>
      </c>
      <c r="AA15398" s="9" t="s">
        <v>44</v>
      </c>
      <c r="AB15398" s="9">
        <v>8104484</v>
      </c>
      <c r="AC15398" s="9" t="s">
        <v>16171</v>
      </c>
      <c r="AD15398" s="9" t="s">
        <v>225</v>
      </c>
      <c r="AE15398" s="5">
        <f t="shared" si="502"/>
        <v>0</v>
      </c>
      <c r="AF15398" s="5" t="str">
        <f t="shared" si="503"/>
        <v>katA</v>
      </c>
      <c r="AG15398" s="153"/>
      <c r="AH15398" s="153"/>
      <c r="AI15398" t="s">
        <v>195</v>
      </c>
      <c r="AJ15398" t="s">
        <v>340</v>
      </c>
      <c r="AK15398" s="9" t="str">
        <f>VLOOKUP(Y15398,zdroj!D:AJ,33,0)</f>
        <v>katA</v>
      </c>
    </row>
    <row r="15399" spans="8:37" x14ac:dyDescent="0.25">
      <c r="H15399" s="8"/>
      <c r="I15399" s="8"/>
      <c r="N15399" s="23"/>
      <c r="O15399" s="24"/>
      <c r="P15399" s="19"/>
      <c r="Q15399" s="19"/>
      <c r="R15399" s="19"/>
      <c r="U15399" s="27"/>
      <c r="Y15399" s="9" t="s">
        <v>756</v>
      </c>
      <c r="Z15399" s="9" t="s">
        <v>232</v>
      </c>
      <c r="AA15399" s="9" t="s">
        <v>44</v>
      </c>
      <c r="AB15399" s="9">
        <v>8104492</v>
      </c>
      <c r="AC15399" s="9" t="s">
        <v>16172</v>
      </c>
      <c r="AD15399" s="9" t="s">
        <v>225</v>
      </c>
      <c r="AE15399" s="5">
        <f t="shared" si="502"/>
        <v>0</v>
      </c>
      <c r="AF15399" s="5" t="str">
        <f t="shared" si="503"/>
        <v>katA</v>
      </c>
      <c r="AG15399" s="153"/>
      <c r="AH15399" s="153"/>
      <c r="AI15399" t="s">
        <v>201</v>
      </c>
      <c r="AJ15399" t="s">
        <v>17878</v>
      </c>
      <c r="AK15399" s="9" t="str">
        <f>VLOOKUP(Y15399,zdroj!D:AJ,33,0)</f>
        <v>katA</v>
      </c>
    </row>
    <row r="15400" spans="8:37" x14ac:dyDescent="0.25">
      <c r="H15400" s="8"/>
      <c r="I15400" s="8"/>
      <c r="N15400" s="23"/>
      <c r="O15400" s="24"/>
      <c r="P15400" s="19"/>
      <c r="Q15400" s="19"/>
      <c r="R15400" s="19"/>
      <c r="U15400" s="27"/>
      <c r="Y15400" s="9" t="s">
        <v>756</v>
      </c>
      <c r="Z15400" s="9" t="s">
        <v>232</v>
      </c>
      <c r="AA15400" s="9" t="s">
        <v>44</v>
      </c>
      <c r="AB15400" s="9">
        <v>8103721</v>
      </c>
      <c r="AC15400" s="9" t="s">
        <v>16173</v>
      </c>
      <c r="AD15400" s="9" t="s">
        <v>225</v>
      </c>
      <c r="AE15400" s="5">
        <f t="shared" si="502"/>
        <v>0</v>
      </c>
      <c r="AF15400" s="5" t="str">
        <f t="shared" si="503"/>
        <v>katA</v>
      </c>
      <c r="AG15400" s="153"/>
      <c r="AH15400" s="153"/>
      <c r="AI15400" t="s">
        <v>201</v>
      </c>
      <c r="AJ15400" t="s">
        <v>17878</v>
      </c>
      <c r="AK15400" s="9" t="str">
        <f>VLOOKUP(Y15400,zdroj!D:AJ,33,0)</f>
        <v>katA</v>
      </c>
    </row>
    <row r="15401" spans="8:37" x14ac:dyDescent="0.25">
      <c r="H15401" s="8"/>
      <c r="I15401" s="8"/>
      <c r="N15401" s="23"/>
      <c r="O15401" s="24"/>
      <c r="P15401" s="19"/>
      <c r="Q15401" s="19"/>
      <c r="R15401" s="19"/>
      <c r="U15401" s="27"/>
      <c r="Y15401" s="9" t="s">
        <v>756</v>
      </c>
      <c r="Z15401" s="9" t="s">
        <v>232</v>
      </c>
      <c r="AA15401" s="9" t="s">
        <v>44</v>
      </c>
      <c r="AB15401" s="9">
        <v>8104506</v>
      </c>
      <c r="AC15401" s="9" t="s">
        <v>16174</v>
      </c>
      <c r="AD15401" s="9" t="s">
        <v>225</v>
      </c>
      <c r="AE15401" s="5">
        <f t="shared" si="502"/>
        <v>0</v>
      </c>
      <c r="AF15401" s="5" t="str">
        <f t="shared" si="503"/>
        <v>katA</v>
      </c>
      <c r="AG15401" s="153"/>
      <c r="AH15401" s="153"/>
      <c r="AI15401" t="s">
        <v>201</v>
      </c>
      <c r="AJ15401" t="s">
        <v>17878</v>
      </c>
      <c r="AK15401" s="9" t="str">
        <f>VLOOKUP(Y15401,zdroj!D:AJ,33,0)</f>
        <v>katA</v>
      </c>
    </row>
    <row r="15402" spans="8:37" x14ac:dyDescent="0.25">
      <c r="H15402" s="8"/>
      <c r="I15402" s="8"/>
      <c r="N15402" s="23"/>
      <c r="O15402" s="24"/>
      <c r="P15402" s="19"/>
      <c r="Q15402" s="19"/>
      <c r="R15402" s="19"/>
      <c r="U15402" s="27"/>
      <c r="Y15402" s="9" t="s">
        <v>756</v>
      </c>
      <c r="Z15402" s="9" t="s">
        <v>232</v>
      </c>
      <c r="AA15402" s="9" t="s">
        <v>44</v>
      </c>
      <c r="AB15402" s="9">
        <v>8104514</v>
      </c>
      <c r="AC15402" s="9" t="s">
        <v>16175</v>
      </c>
      <c r="AD15402" s="9" t="s">
        <v>225</v>
      </c>
      <c r="AE15402" s="5">
        <f t="shared" si="502"/>
        <v>0</v>
      </c>
      <c r="AF15402" s="5" t="str">
        <f t="shared" si="503"/>
        <v>katA</v>
      </c>
      <c r="AG15402" s="153"/>
      <c r="AH15402" s="153"/>
      <c r="AI15402" t="s">
        <v>201</v>
      </c>
      <c r="AJ15402" t="s">
        <v>17878</v>
      </c>
      <c r="AK15402" s="9" t="str">
        <f>VLOOKUP(Y15402,zdroj!D:AJ,33,0)</f>
        <v>katA</v>
      </c>
    </row>
    <row r="15403" spans="8:37" x14ac:dyDescent="0.25">
      <c r="H15403" s="8"/>
      <c r="I15403" s="8"/>
      <c r="N15403" s="23"/>
      <c r="O15403" s="24"/>
      <c r="P15403" s="19"/>
      <c r="Q15403" s="19"/>
      <c r="R15403" s="19"/>
      <c r="U15403" s="27"/>
      <c r="Y15403" s="9" t="s">
        <v>756</v>
      </c>
      <c r="Z15403" s="9" t="s">
        <v>232</v>
      </c>
      <c r="AA15403" s="9" t="s">
        <v>44</v>
      </c>
      <c r="AB15403" s="9">
        <v>8104522</v>
      </c>
      <c r="AC15403" s="9" t="s">
        <v>16176</v>
      </c>
      <c r="AD15403" s="9" t="s">
        <v>225</v>
      </c>
      <c r="AE15403" s="5">
        <f t="shared" si="502"/>
        <v>0</v>
      </c>
      <c r="AF15403" s="5" t="str">
        <f t="shared" si="503"/>
        <v>katA</v>
      </c>
      <c r="AG15403" s="153"/>
      <c r="AH15403" s="153"/>
      <c r="AI15403" t="s">
        <v>201</v>
      </c>
      <c r="AJ15403" t="s">
        <v>17878</v>
      </c>
      <c r="AK15403" s="9" t="str">
        <f>VLOOKUP(Y15403,zdroj!D:AJ,33,0)</f>
        <v>katA</v>
      </c>
    </row>
    <row r="15404" spans="8:37" x14ac:dyDescent="0.25">
      <c r="H15404" s="8"/>
      <c r="I15404" s="8"/>
      <c r="N15404" s="23"/>
      <c r="O15404" s="24"/>
      <c r="P15404" s="19"/>
      <c r="Q15404" s="19"/>
      <c r="R15404" s="19"/>
      <c r="U15404" s="27"/>
      <c r="Y15404" s="9" t="s">
        <v>756</v>
      </c>
      <c r="Z15404" s="9" t="s">
        <v>232</v>
      </c>
      <c r="AA15404" s="9" t="s">
        <v>44</v>
      </c>
      <c r="AB15404" s="9">
        <v>8104531</v>
      </c>
      <c r="AC15404" s="9" t="s">
        <v>16177</v>
      </c>
      <c r="AD15404" s="9" t="s">
        <v>225</v>
      </c>
      <c r="AE15404" s="5">
        <f t="shared" si="502"/>
        <v>0</v>
      </c>
      <c r="AF15404" s="5" t="str">
        <f t="shared" si="503"/>
        <v>katA</v>
      </c>
      <c r="AG15404" s="153"/>
      <c r="AH15404" s="153"/>
      <c r="AI15404" t="s">
        <v>201</v>
      </c>
      <c r="AJ15404" t="s">
        <v>17878</v>
      </c>
      <c r="AK15404" s="9" t="str">
        <f>VLOOKUP(Y15404,zdroj!D:AJ,33,0)</f>
        <v>katA</v>
      </c>
    </row>
    <row r="15405" spans="8:37" x14ac:dyDescent="0.25">
      <c r="H15405" s="8"/>
      <c r="I15405" s="8"/>
      <c r="N15405" s="23"/>
      <c r="O15405" s="24"/>
      <c r="P15405" s="19"/>
      <c r="Q15405" s="19"/>
      <c r="R15405" s="19"/>
      <c r="U15405" s="27"/>
      <c r="Y15405" s="9" t="s">
        <v>756</v>
      </c>
      <c r="Z15405" s="9" t="s">
        <v>232</v>
      </c>
      <c r="AA15405" s="9" t="s">
        <v>44</v>
      </c>
      <c r="AB15405" s="9">
        <v>26228092</v>
      </c>
      <c r="AC15405" s="9" t="s">
        <v>16178</v>
      </c>
      <c r="AD15405" s="9" t="s">
        <v>225</v>
      </c>
      <c r="AE15405" s="5">
        <f t="shared" si="502"/>
        <v>0</v>
      </c>
      <c r="AF15405" s="5" t="str">
        <f t="shared" si="503"/>
        <v>katA</v>
      </c>
      <c r="AG15405" s="153"/>
      <c r="AH15405" s="153"/>
      <c r="AI15405" t="s">
        <v>201</v>
      </c>
      <c r="AJ15405" t="s">
        <v>17878</v>
      </c>
      <c r="AK15405" s="9" t="str">
        <f>VLOOKUP(Y15405,zdroj!D:AJ,33,0)</f>
        <v>katA</v>
      </c>
    </row>
    <row r="15406" spans="8:37" x14ac:dyDescent="0.25">
      <c r="H15406" s="8"/>
      <c r="I15406" s="8"/>
      <c r="N15406" s="23"/>
      <c r="O15406" s="24"/>
      <c r="P15406" s="19"/>
      <c r="Q15406" s="19"/>
      <c r="R15406" s="19"/>
      <c r="U15406" s="27"/>
      <c r="Y15406" s="9" t="s">
        <v>756</v>
      </c>
      <c r="Z15406" s="9" t="s">
        <v>232</v>
      </c>
      <c r="AA15406" s="9" t="s">
        <v>44</v>
      </c>
      <c r="AB15406" s="9">
        <v>27308049</v>
      </c>
      <c r="AC15406" s="9" t="s">
        <v>16179</v>
      </c>
      <c r="AD15406" s="9" t="s">
        <v>225</v>
      </c>
      <c r="AE15406" s="5">
        <f t="shared" si="502"/>
        <v>0</v>
      </c>
      <c r="AF15406" s="5" t="str">
        <f t="shared" si="503"/>
        <v>katA</v>
      </c>
      <c r="AG15406" s="153"/>
      <c r="AH15406" s="153"/>
      <c r="AI15406" t="s">
        <v>201</v>
      </c>
      <c r="AJ15406" t="s">
        <v>17878</v>
      </c>
      <c r="AK15406" s="9" t="str">
        <f>VLOOKUP(Y15406,zdroj!D:AJ,33,0)</f>
        <v>katA</v>
      </c>
    </row>
    <row r="15407" spans="8:37" x14ac:dyDescent="0.25">
      <c r="H15407" s="8"/>
      <c r="I15407" s="8"/>
      <c r="N15407" s="23"/>
      <c r="O15407" s="24"/>
      <c r="P15407" s="19"/>
      <c r="Q15407" s="19"/>
      <c r="R15407" s="19"/>
      <c r="U15407" s="27"/>
      <c r="Y15407" s="9" t="s">
        <v>756</v>
      </c>
      <c r="Z15407" s="9" t="s">
        <v>232</v>
      </c>
      <c r="AA15407" s="9" t="s">
        <v>44</v>
      </c>
      <c r="AB15407" s="9">
        <v>27692396</v>
      </c>
      <c r="AC15407" s="9" t="s">
        <v>16180</v>
      </c>
      <c r="AD15407" s="9" t="s">
        <v>225</v>
      </c>
      <c r="AE15407" s="5">
        <f t="shared" si="502"/>
        <v>0</v>
      </c>
      <c r="AF15407" s="5" t="str">
        <f t="shared" si="503"/>
        <v>katA</v>
      </c>
      <c r="AG15407" s="153"/>
      <c r="AH15407" s="153"/>
      <c r="AI15407" t="s">
        <v>201</v>
      </c>
      <c r="AJ15407" t="s">
        <v>17878</v>
      </c>
      <c r="AK15407" s="9" t="str">
        <f>VLOOKUP(Y15407,zdroj!D:AJ,33,0)</f>
        <v>katA</v>
      </c>
    </row>
    <row r="15408" spans="8:37" x14ac:dyDescent="0.25">
      <c r="H15408" s="8"/>
      <c r="I15408" s="8"/>
      <c r="N15408" s="23"/>
      <c r="O15408" s="24"/>
      <c r="P15408" s="19"/>
      <c r="Q15408" s="19"/>
      <c r="R15408" s="19"/>
      <c r="U15408" s="27"/>
      <c r="Y15408" s="9" t="s">
        <v>756</v>
      </c>
      <c r="Z15408" s="9" t="s">
        <v>232</v>
      </c>
      <c r="AA15408" s="9" t="s">
        <v>44</v>
      </c>
      <c r="AB15408" s="9">
        <v>27938204</v>
      </c>
      <c r="AC15408" s="9" t="s">
        <v>16181</v>
      </c>
      <c r="AD15408" s="9" t="s">
        <v>225</v>
      </c>
      <c r="AE15408" s="5">
        <f t="shared" si="502"/>
        <v>0</v>
      </c>
      <c r="AF15408" s="5" t="str">
        <f t="shared" si="503"/>
        <v>katA</v>
      </c>
      <c r="AG15408" s="153"/>
      <c r="AH15408" s="153"/>
      <c r="AI15408" t="s">
        <v>201</v>
      </c>
      <c r="AJ15408" t="s">
        <v>17878</v>
      </c>
      <c r="AK15408" s="9" t="str">
        <f>VLOOKUP(Y15408,zdroj!D:AJ,33,0)</f>
        <v>katA</v>
      </c>
    </row>
    <row r="15409" spans="8:37" x14ac:dyDescent="0.25">
      <c r="H15409" s="8"/>
      <c r="I15409" s="8"/>
      <c r="N15409" s="23"/>
      <c r="O15409" s="24"/>
      <c r="P15409" s="19"/>
      <c r="Q15409" s="19"/>
      <c r="R15409" s="19"/>
      <c r="U15409" s="27"/>
      <c r="Y15409" s="9" t="s">
        <v>756</v>
      </c>
      <c r="Z15409" s="9" t="s">
        <v>232</v>
      </c>
      <c r="AA15409" s="9" t="s">
        <v>44</v>
      </c>
      <c r="AB15409" s="9">
        <v>8103739</v>
      </c>
      <c r="AC15409" s="9" t="s">
        <v>16182</v>
      </c>
      <c r="AD15409" s="9" t="s">
        <v>225</v>
      </c>
      <c r="AE15409" s="5">
        <f t="shared" si="502"/>
        <v>0</v>
      </c>
      <c r="AF15409" s="5" t="str">
        <f t="shared" si="503"/>
        <v>katA</v>
      </c>
      <c r="AG15409" s="153"/>
      <c r="AH15409" s="153"/>
      <c r="AI15409" t="s">
        <v>17879</v>
      </c>
      <c r="AJ15409" t="s">
        <v>17878</v>
      </c>
      <c r="AK15409" s="9" t="str">
        <f>VLOOKUP(Y15409,zdroj!D:AJ,33,0)</f>
        <v>katA</v>
      </c>
    </row>
    <row r="15410" spans="8:37" x14ac:dyDescent="0.25">
      <c r="H15410" s="8"/>
      <c r="I15410" s="8"/>
      <c r="N15410" s="23"/>
      <c r="O15410" s="24"/>
      <c r="P15410" s="19"/>
      <c r="Q15410" s="19"/>
      <c r="R15410" s="19"/>
      <c r="U15410" s="27"/>
      <c r="Y15410" s="9" t="s">
        <v>756</v>
      </c>
      <c r="Z15410" s="9" t="s">
        <v>232</v>
      </c>
      <c r="AA15410" s="9" t="s">
        <v>44</v>
      </c>
      <c r="AB15410" s="9">
        <v>71913823</v>
      </c>
      <c r="AC15410" s="9" t="s">
        <v>16183</v>
      </c>
      <c r="AD15410" s="9" t="s">
        <v>225</v>
      </c>
      <c r="AE15410" s="5">
        <f t="shared" si="502"/>
        <v>0</v>
      </c>
      <c r="AF15410" s="5" t="str">
        <f t="shared" si="503"/>
        <v>katA</v>
      </c>
      <c r="AG15410" s="153"/>
      <c r="AH15410" s="153"/>
      <c r="AI15410" t="s">
        <v>201</v>
      </c>
      <c r="AJ15410" t="s">
        <v>17878</v>
      </c>
      <c r="AK15410" s="9" t="str">
        <f>VLOOKUP(Y15410,zdroj!D:AJ,33,0)</f>
        <v>katA</v>
      </c>
    </row>
    <row r="15411" spans="8:37" x14ac:dyDescent="0.25">
      <c r="H15411" s="8"/>
      <c r="I15411" s="8"/>
      <c r="N15411" s="23"/>
      <c r="O15411" s="24"/>
      <c r="P15411" s="19"/>
      <c r="Q15411" s="19"/>
      <c r="R15411" s="19"/>
      <c r="U15411" s="27"/>
      <c r="Y15411" s="9" t="s">
        <v>756</v>
      </c>
      <c r="Z15411" s="9" t="s">
        <v>232</v>
      </c>
      <c r="AA15411" s="9" t="s">
        <v>44</v>
      </c>
      <c r="AB15411" s="9">
        <v>75226804</v>
      </c>
      <c r="AC15411" s="9" t="s">
        <v>16184</v>
      </c>
      <c r="AD15411" s="9" t="s">
        <v>225</v>
      </c>
      <c r="AE15411" s="5">
        <f t="shared" si="502"/>
        <v>0</v>
      </c>
      <c r="AF15411" s="5" t="str">
        <f t="shared" si="503"/>
        <v>katA</v>
      </c>
      <c r="AG15411" s="153"/>
      <c r="AH15411" s="153"/>
      <c r="AI15411" t="s">
        <v>229</v>
      </c>
      <c r="AJ15411" t="s">
        <v>17878</v>
      </c>
      <c r="AK15411" s="9" t="str">
        <f>VLOOKUP(Y15411,zdroj!D:AJ,33,0)</f>
        <v>katA</v>
      </c>
    </row>
    <row r="15412" spans="8:37" x14ac:dyDescent="0.25">
      <c r="H15412" s="8"/>
      <c r="I15412" s="8"/>
      <c r="N15412" s="23"/>
      <c r="O15412" s="24"/>
      <c r="P15412" s="19"/>
      <c r="Q15412" s="19"/>
      <c r="R15412" s="19"/>
      <c r="U15412" s="27"/>
      <c r="Y15412" s="9" t="s">
        <v>756</v>
      </c>
      <c r="Z15412" s="9" t="s">
        <v>232</v>
      </c>
      <c r="AA15412" s="9" t="s">
        <v>44</v>
      </c>
      <c r="AB15412" s="9">
        <v>71617591</v>
      </c>
      <c r="AC15412" s="9" t="s">
        <v>16185</v>
      </c>
      <c r="AD15412" s="9" t="s">
        <v>225</v>
      </c>
      <c r="AE15412" s="5">
        <f t="shared" si="502"/>
        <v>0</v>
      </c>
      <c r="AF15412" s="5" t="str">
        <f t="shared" si="503"/>
        <v>katA</v>
      </c>
      <c r="AG15412" s="153"/>
      <c r="AH15412" s="153"/>
      <c r="AI15412" t="s">
        <v>201</v>
      </c>
      <c r="AJ15412" t="s">
        <v>17878</v>
      </c>
      <c r="AK15412" s="9" t="str">
        <f>VLOOKUP(Y15412,zdroj!D:AJ,33,0)</f>
        <v>katA</v>
      </c>
    </row>
    <row r="15413" spans="8:37" x14ac:dyDescent="0.25">
      <c r="H15413" s="8"/>
      <c r="I15413" s="8"/>
      <c r="N15413" s="23"/>
      <c r="O15413" s="24"/>
      <c r="P15413" s="19"/>
      <c r="Q15413" s="19"/>
      <c r="R15413" s="19"/>
      <c r="U15413" s="27"/>
      <c r="Y15413" s="9" t="s">
        <v>756</v>
      </c>
      <c r="Z15413" s="9" t="s">
        <v>232</v>
      </c>
      <c r="AA15413" s="9" t="s">
        <v>44</v>
      </c>
      <c r="AB15413" s="9">
        <v>27028666</v>
      </c>
      <c r="AC15413" s="9" t="s">
        <v>16186</v>
      </c>
      <c r="AD15413" s="9" t="s">
        <v>225</v>
      </c>
      <c r="AE15413" s="5">
        <f t="shared" si="502"/>
        <v>0</v>
      </c>
      <c r="AF15413" s="5" t="str">
        <f t="shared" si="503"/>
        <v>katA</v>
      </c>
      <c r="AG15413" s="153"/>
      <c r="AH15413" s="153"/>
      <c r="AI15413" t="s">
        <v>201</v>
      </c>
      <c r="AJ15413" t="s">
        <v>17878</v>
      </c>
      <c r="AK15413" s="9" t="str">
        <f>VLOOKUP(Y15413,zdroj!D:AJ,33,0)</f>
        <v>katA</v>
      </c>
    </row>
    <row r="15414" spans="8:37" x14ac:dyDescent="0.25">
      <c r="H15414" s="8"/>
      <c r="I15414" s="8"/>
      <c r="N15414" s="23"/>
      <c r="O15414" s="24"/>
      <c r="P15414" s="19"/>
      <c r="Q15414" s="19"/>
      <c r="R15414" s="19"/>
      <c r="U15414" s="27"/>
      <c r="Y15414" s="9" t="s">
        <v>756</v>
      </c>
      <c r="Z15414" s="9" t="s">
        <v>232</v>
      </c>
      <c r="AA15414" s="9" t="s">
        <v>44</v>
      </c>
      <c r="AB15414" s="9">
        <v>73326135</v>
      </c>
      <c r="AC15414" s="9" t="s">
        <v>16187</v>
      </c>
      <c r="AD15414" s="9" t="s">
        <v>225</v>
      </c>
      <c r="AE15414" s="5">
        <f t="shared" si="502"/>
        <v>0</v>
      </c>
      <c r="AF15414" s="5" t="str">
        <f t="shared" si="503"/>
        <v>katA</v>
      </c>
      <c r="AG15414" s="153"/>
      <c r="AH15414" s="153"/>
      <c r="AI15414" t="s">
        <v>201</v>
      </c>
      <c r="AJ15414" t="s">
        <v>17878</v>
      </c>
      <c r="AK15414" s="9" t="str">
        <f>VLOOKUP(Y15414,zdroj!D:AJ,33,0)</f>
        <v>katA</v>
      </c>
    </row>
    <row r="15415" spans="8:37" x14ac:dyDescent="0.25">
      <c r="H15415" s="8"/>
      <c r="I15415" s="8"/>
      <c r="N15415" s="23"/>
      <c r="O15415" s="24"/>
      <c r="P15415" s="19"/>
      <c r="Q15415" s="19"/>
      <c r="R15415" s="19"/>
      <c r="U15415" s="27"/>
      <c r="Y15415" s="9" t="s">
        <v>756</v>
      </c>
      <c r="Z15415" s="9" t="s">
        <v>232</v>
      </c>
      <c r="AA15415" s="9" t="s">
        <v>44</v>
      </c>
      <c r="AB15415" s="9">
        <v>75108542</v>
      </c>
      <c r="AC15415" s="9" t="s">
        <v>16188</v>
      </c>
      <c r="AD15415" s="9" t="s">
        <v>225</v>
      </c>
      <c r="AE15415" s="5">
        <f t="shared" si="502"/>
        <v>0</v>
      </c>
      <c r="AF15415" s="5" t="str">
        <f t="shared" si="503"/>
        <v>katA</v>
      </c>
      <c r="AG15415" s="153"/>
      <c r="AH15415" s="153"/>
      <c r="AI15415" t="s">
        <v>201</v>
      </c>
      <c r="AJ15415" t="s">
        <v>17878</v>
      </c>
      <c r="AK15415" s="9" t="str">
        <f>VLOOKUP(Y15415,zdroj!D:AJ,33,0)</f>
        <v>katA</v>
      </c>
    </row>
    <row r="15416" spans="8:37" x14ac:dyDescent="0.25">
      <c r="H15416" s="8"/>
      <c r="I15416" s="8"/>
      <c r="N15416" s="23"/>
      <c r="O15416" s="24"/>
      <c r="P15416" s="19"/>
      <c r="Q15416" s="19"/>
      <c r="R15416" s="19"/>
      <c r="U15416" s="27"/>
      <c r="Y15416" s="9" t="s">
        <v>756</v>
      </c>
      <c r="Z15416" s="9" t="s">
        <v>232</v>
      </c>
      <c r="AA15416" s="9" t="s">
        <v>44</v>
      </c>
      <c r="AB15416" s="9">
        <v>77211341</v>
      </c>
      <c r="AC15416" s="9" t="s">
        <v>16189</v>
      </c>
      <c r="AD15416" s="9" t="s">
        <v>225</v>
      </c>
      <c r="AE15416" s="5">
        <f t="shared" si="502"/>
        <v>0</v>
      </c>
      <c r="AF15416" s="5" t="str">
        <f t="shared" si="503"/>
        <v>katA</v>
      </c>
      <c r="AG15416" s="153"/>
      <c r="AH15416" s="153"/>
      <c r="AI15416" t="s">
        <v>201</v>
      </c>
      <c r="AJ15416" t="s">
        <v>17878</v>
      </c>
      <c r="AK15416" s="9" t="str">
        <f>VLOOKUP(Y15416,zdroj!D:AJ,33,0)</f>
        <v>katA</v>
      </c>
    </row>
    <row r="15417" spans="8:37" x14ac:dyDescent="0.25">
      <c r="H15417" s="8"/>
      <c r="I15417" s="8"/>
      <c r="N15417" s="23"/>
      <c r="O15417" s="24"/>
      <c r="P15417" s="19"/>
      <c r="Q15417" s="19"/>
      <c r="R15417" s="19"/>
      <c r="U15417" s="27"/>
      <c r="Y15417" s="9" t="s">
        <v>756</v>
      </c>
      <c r="Z15417" s="9" t="s">
        <v>232</v>
      </c>
      <c r="AA15417" s="9" t="s">
        <v>44</v>
      </c>
      <c r="AB15417" s="9">
        <v>78460093</v>
      </c>
      <c r="AC15417" s="9" t="s">
        <v>16190</v>
      </c>
      <c r="AD15417" s="9" t="s">
        <v>225</v>
      </c>
      <c r="AE15417" s="5">
        <f t="shared" si="502"/>
        <v>0</v>
      </c>
      <c r="AF15417" s="5" t="str">
        <f t="shared" si="503"/>
        <v>katA</v>
      </c>
      <c r="AG15417" s="153"/>
      <c r="AH15417" s="153"/>
      <c r="AI15417" t="s">
        <v>201</v>
      </c>
      <c r="AJ15417" t="s">
        <v>17878</v>
      </c>
      <c r="AK15417" s="9" t="str">
        <f>VLOOKUP(Y15417,zdroj!D:AJ,33,0)</f>
        <v>katA</v>
      </c>
    </row>
    <row r="15418" spans="8:37" x14ac:dyDescent="0.25">
      <c r="H15418" s="8"/>
      <c r="I15418" s="8"/>
      <c r="N15418" s="23"/>
      <c r="O15418" s="24"/>
      <c r="P15418" s="19"/>
      <c r="Q15418" s="19"/>
      <c r="R15418" s="19"/>
      <c r="U15418" s="27"/>
      <c r="Y15418" s="9" t="s">
        <v>756</v>
      </c>
      <c r="Z15418" s="9" t="s">
        <v>232</v>
      </c>
      <c r="AA15418" s="9" t="s">
        <v>44</v>
      </c>
      <c r="AB15418" s="9">
        <v>78747171</v>
      </c>
      <c r="AC15418" s="9" t="s">
        <v>16191</v>
      </c>
      <c r="AD15418" s="9" t="s">
        <v>225</v>
      </c>
      <c r="AE15418" s="5">
        <f t="shared" si="502"/>
        <v>0</v>
      </c>
      <c r="AF15418" s="5" t="str">
        <f t="shared" si="503"/>
        <v>katA</v>
      </c>
      <c r="AG15418" s="153"/>
      <c r="AH15418" s="153"/>
      <c r="AI15418" t="s">
        <v>201</v>
      </c>
      <c r="AJ15418" t="s">
        <v>17878</v>
      </c>
      <c r="AK15418" s="9" t="str">
        <f>VLOOKUP(Y15418,zdroj!D:AJ,33,0)</f>
        <v>katA</v>
      </c>
    </row>
    <row r="15419" spans="8:37" x14ac:dyDescent="0.25">
      <c r="H15419" s="8"/>
      <c r="I15419" s="8"/>
      <c r="N15419" s="23"/>
      <c r="O15419" s="24"/>
      <c r="P15419" s="19"/>
      <c r="Q15419" s="19"/>
      <c r="R15419" s="19"/>
      <c r="U15419" s="27"/>
      <c r="Y15419" s="9" t="s">
        <v>756</v>
      </c>
      <c r="Z15419" s="9" t="s">
        <v>232</v>
      </c>
      <c r="AA15419" s="9" t="s">
        <v>44</v>
      </c>
      <c r="AB15419" s="9">
        <v>78870739</v>
      </c>
      <c r="AC15419" s="9" t="s">
        <v>16192</v>
      </c>
      <c r="AD15419" s="9" t="s">
        <v>225</v>
      </c>
      <c r="AE15419" s="5">
        <f t="shared" si="502"/>
        <v>0</v>
      </c>
      <c r="AF15419" s="5" t="str">
        <f t="shared" si="503"/>
        <v>katA</v>
      </c>
      <c r="AG15419" s="153"/>
      <c r="AH15419" s="153"/>
      <c r="AI15419" t="s">
        <v>17879</v>
      </c>
      <c r="AJ15419" t="s">
        <v>17878</v>
      </c>
      <c r="AK15419" s="9" t="str">
        <f>VLOOKUP(Y15419,zdroj!D:AJ,33,0)</f>
        <v>katA</v>
      </c>
    </row>
    <row r="15420" spans="8:37" x14ac:dyDescent="0.25">
      <c r="H15420" s="8"/>
      <c r="I15420" s="8"/>
      <c r="N15420" s="23"/>
      <c r="O15420" s="24"/>
      <c r="P15420" s="19"/>
      <c r="Q15420" s="19"/>
      <c r="R15420" s="19"/>
      <c r="U15420" s="27"/>
      <c r="Y15420" s="9" t="s">
        <v>756</v>
      </c>
      <c r="Z15420" s="9" t="s">
        <v>232</v>
      </c>
      <c r="AA15420" s="9" t="s">
        <v>44</v>
      </c>
      <c r="AB15420" s="9">
        <v>79281192</v>
      </c>
      <c r="AC15420" s="9" t="s">
        <v>16193</v>
      </c>
      <c r="AD15420" s="9" t="s">
        <v>225</v>
      </c>
      <c r="AE15420" s="5">
        <f t="shared" si="502"/>
        <v>0</v>
      </c>
      <c r="AF15420" s="5" t="str">
        <f t="shared" si="503"/>
        <v>katA</v>
      </c>
      <c r="AG15420" s="153"/>
      <c r="AH15420" s="153"/>
      <c r="AI15420" t="s">
        <v>201</v>
      </c>
      <c r="AJ15420" t="s">
        <v>17878</v>
      </c>
      <c r="AK15420" s="9" t="str">
        <f>VLOOKUP(Y15420,zdroj!D:AJ,33,0)</f>
        <v>katA</v>
      </c>
    </row>
    <row r="15421" spans="8:37" x14ac:dyDescent="0.25">
      <c r="H15421" s="8"/>
      <c r="I15421" s="8"/>
      <c r="N15421" s="23"/>
      <c r="O15421" s="24"/>
      <c r="P15421" s="19"/>
      <c r="Q15421" s="19"/>
      <c r="R15421" s="19"/>
      <c r="U15421" s="27"/>
      <c r="Y15421" s="9" t="s">
        <v>756</v>
      </c>
      <c r="Z15421" s="9" t="s">
        <v>232</v>
      </c>
      <c r="AA15421" s="9" t="s">
        <v>44</v>
      </c>
      <c r="AB15421" s="9">
        <v>79530346</v>
      </c>
      <c r="AC15421" s="9" t="s">
        <v>16194</v>
      </c>
      <c r="AD15421" s="9" t="s">
        <v>225</v>
      </c>
      <c r="AE15421" s="5">
        <f t="shared" si="502"/>
        <v>0</v>
      </c>
      <c r="AF15421" s="5" t="str">
        <f t="shared" si="503"/>
        <v>katA</v>
      </c>
      <c r="AG15421" s="153"/>
      <c r="AH15421" s="153"/>
      <c r="AI15421" t="s">
        <v>201</v>
      </c>
      <c r="AJ15421" t="s">
        <v>17878</v>
      </c>
      <c r="AK15421" s="9" t="str">
        <f>VLOOKUP(Y15421,zdroj!D:AJ,33,0)</f>
        <v>katA</v>
      </c>
    </row>
    <row r="15422" spans="8:37" x14ac:dyDescent="0.25">
      <c r="H15422" s="8"/>
      <c r="I15422" s="8"/>
      <c r="N15422" s="23"/>
      <c r="O15422" s="24"/>
      <c r="P15422" s="19"/>
      <c r="Q15422" s="19"/>
      <c r="R15422" s="19"/>
      <c r="U15422" s="27"/>
      <c r="Y15422" s="9" t="s">
        <v>756</v>
      </c>
      <c r="Z15422" s="9" t="s">
        <v>232</v>
      </c>
      <c r="AA15422" s="9" t="s">
        <v>44</v>
      </c>
      <c r="AB15422" s="9">
        <v>80328857</v>
      </c>
      <c r="AC15422" s="9" t="s">
        <v>16195</v>
      </c>
      <c r="AD15422" s="9" t="s">
        <v>225</v>
      </c>
      <c r="AE15422" s="5">
        <f t="shared" si="502"/>
        <v>0</v>
      </c>
      <c r="AF15422" s="5" t="str">
        <f t="shared" si="503"/>
        <v>katA</v>
      </c>
      <c r="AG15422" s="153"/>
      <c r="AH15422" s="153"/>
      <c r="AI15422" t="s">
        <v>201</v>
      </c>
      <c r="AJ15422" t="s">
        <v>17878</v>
      </c>
      <c r="AK15422" s="9" t="str">
        <f>VLOOKUP(Y15422,zdroj!D:AJ,33,0)</f>
        <v>katA</v>
      </c>
    </row>
    <row r="15423" spans="8:37" x14ac:dyDescent="0.25">
      <c r="H15423" s="8"/>
      <c r="I15423" s="8"/>
      <c r="N15423" s="23"/>
      <c r="O15423" s="24"/>
      <c r="P15423" s="19"/>
      <c r="Q15423" s="19"/>
      <c r="R15423" s="19"/>
      <c r="U15423" s="27"/>
      <c r="Y15423" s="9" t="s">
        <v>756</v>
      </c>
      <c r="Z15423" s="9" t="s">
        <v>232</v>
      </c>
      <c r="AA15423" s="9" t="s">
        <v>44</v>
      </c>
      <c r="AB15423" s="9">
        <v>81392389</v>
      </c>
      <c r="AC15423" s="9" t="s">
        <v>16196</v>
      </c>
      <c r="AD15423" s="9" t="s">
        <v>225</v>
      </c>
      <c r="AE15423" s="5">
        <f t="shared" si="502"/>
        <v>0</v>
      </c>
      <c r="AF15423" s="5" t="str">
        <f t="shared" si="503"/>
        <v>katA</v>
      </c>
      <c r="AG15423" s="153"/>
      <c r="AH15423" s="153"/>
      <c r="AI15423" t="s">
        <v>201</v>
      </c>
      <c r="AJ15423" t="s">
        <v>17878</v>
      </c>
      <c r="AK15423" s="9" t="str">
        <f>VLOOKUP(Y15423,zdroj!D:AJ,33,0)</f>
        <v>katA</v>
      </c>
    </row>
    <row r="15424" spans="8:37" x14ac:dyDescent="0.25">
      <c r="H15424" s="8"/>
      <c r="I15424" s="8"/>
      <c r="N15424" s="23"/>
      <c r="O15424" s="24"/>
      <c r="P15424" s="19"/>
      <c r="Q15424" s="19"/>
      <c r="R15424" s="19"/>
      <c r="U15424" s="27"/>
      <c r="Y15424" s="9" t="s">
        <v>756</v>
      </c>
      <c r="Z15424" s="9" t="s">
        <v>232</v>
      </c>
      <c r="AA15424" s="9" t="s">
        <v>44</v>
      </c>
      <c r="AB15424" s="9">
        <v>82052701</v>
      </c>
      <c r="AC15424" s="9" t="s">
        <v>16197</v>
      </c>
      <c r="AD15424" s="9" t="s">
        <v>225</v>
      </c>
      <c r="AE15424" s="5">
        <f t="shared" si="502"/>
        <v>0</v>
      </c>
      <c r="AF15424" s="5" t="str">
        <f t="shared" si="503"/>
        <v>katA</v>
      </c>
      <c r="AG15424" s="153"/>
      <c r="AH15424" s="153"/>
      <c r="AI15424" t="s">
        <v>201</v>
      </c>
      <c r="AJ15424" t="s">
        <v>17878</v>
      </c>
      <c r="AK15424" s="9" t="str">
        <f>VLOOKUP(Y15424,zdroj!D:AJ,33,0)</f>
        <v>katA</v>
      </c>
    </row>
    <row r="15425" spans="8:37" x14ac:dyDescent="0.25">
      <c r="H15425" s="8"/>
      <c r="I15425" s="8"/>
      <c r="N15425" s="23"/>
      <c r="O15425" s="24"/>
      <c r="P15425" s="19"/>
      <c r="Q15425" s="19"/>
      <c r="R15425" s="19"/>
      <c r="U15425" s="27"/>
      <c r="Y15425" s="9" t="s">
        <v>756</v>
      </c>
      <c r="Z15425" s="9" t="s">
        <v>232</v>
      </c>
      <c r="AA15425" s="9" t="s">
        <v>44</v>
      </c>
      <c r="AB15425" s="9">
        <v>82133042</v>
      </c>
      <c r="AC15425" s="9" t="s">
        <v>16198</v>
      </c>
      <c r="AD15425" s="9" t="s">
        <v>225</v>
      </c>
      <c r="AE15425" s="5">
        <f t="shared" si="502"/>
        <v>0</v>
      </c>
      <c r="AF15425" s="5" t="str">
        <f t="shared" si="503"/>
        <v>katA</v>
      </c>
      <c r="AG15425" s="153"/>
      <c r="AH15425" s="153"/>
      <c r="AI15425" t="s">
        <v>201</v>
      </c>
      <c r="AJ15425" t="s">
        <v>17878</v>
      </c>
      <c r="AK15425" s="9" t="str">
        <f>VLOOKUP(Y15425,zdroj!D:AJ,33,0)</f>
        <v>katA</v>
      </c>
    </row>
    <row r="15426" spans="8:37" x14ac:dyDescent="0.25">
      <c r="H15426" s="8"/>
      <c r="I15426" s="8"/>
      <c r="N15426" s="23"/>
      <c r="O15426" s="24"/>
      <c r="P15426" s="19"/>
      <c r="Q15426" s="19"/>
      <c r="R15426" s="19"/>
      <c r="U15426" s="27"/>
      <c r="Y15426" s="9" t="s">
        <v>756</v>
      </c>
      <c r="Z15426" s="9" t="s">
        <v>232</v>
      </c>
      <c r="AA15426" s="9" t="s">
        <v>44</v>
      </c>
      <c r="AB15426" s="9">
        <v>84907754</v>
      </c>
      <c r="AC15426" s="9" t="s">
        <v>16199</v>
      </c>
      <c r="AD15426" s="9" t="s">
        <v>225</v>
      </c>
      <c r="AE15426" s="5">
        <f t="shared" si="502"/>
        <v>0</v>
      </c>
      <c r="AF15426" s="5" t="str">
        <f t="shared" si="503"/>
        <v>katA</v>
      </c>
      <c r="AG15426" s="153"/>
      <c r="AH15426" s="153"/>
      <c r="AI15426" t="s">
        <v>201</v>
      </c>
      <c r="AJ15426" t="s">
        <v>17878</v>
      </c>
      <c r="AK15426" s="9" t="str">
        <f>VLOOKUP(Y15426,zdroj!D:AJ,33,0)</f>
        <v>katA</v>
      </c>
    </row>
    <row r="15427" spans="8:37" x14ac:dyDescent="0.25">
      <c r="H15427" s="8"/>
      <c r="I15427" s="8"/>
      <c r="N15427" s="23"/>
      <c r="O15427" s="24"/>
      <c r="P15427" s="19"/>
      <c r="Q15427" s="19"/>
      <c r="R15427" s="19"/>
      <c r="U15427" s="27"/>
      <c r="Y15427" s="9" t="s">
        <v>756</v>
      </c>
      <c r="Z15427" s="9" t="s">
        <v>232</v>
      </c>
      <c r="AA15427" s="9" t="s">
        <v>44</v>
      </c>
      <c r="AB15427" s="9">
        <v>8105022</v>
      </c>
      <c r="AC15427" s="9" t="s">
        <v>16200</v>
      </c>
      <c r="AD15427" s="9" t="s">
        <v>225</v>
      </c>
      <c r="AE15427" s="5">
        <f t="shared" si="502"/>
        <v>0</v>
      </c>
      <c r="AF15427" s="5" t="str">
        <f t="shared" si="503"/>
        <v>katA</v>
      </c>
      <c r="AG15427" s="153"/>
      <c r="AH15427" s="153"/>
      <c r="AI15427" t="s">
        <v>17879</v>
      </c>
      <c r="AJ15427" t="s">
        <v>17878</v>
      </c>
      <c r="AK15427" s="9" t="str">
        <f>VLOOKUP(Y15427,zdroj!D:AJ,33,0)</f>
        <v>katA</v>
      </c>
    </row>
    <row r="15428" spans="8:37" x14ac:dyDescent="0.25">
      <c r="H15428" s="8"/>
      <c r="I15428" s="8"/>
      <c r="N15428" s="23"/>
      <c r="O15428" s="24"/>
      <c r="P15428" s="19"/>
      <c r="Q15428" s="19"/>
      <c r="R15428" s="19"/>
      <c r="U15428" s="27"/>
      <c r="Y15428" s="9" t="s">
        <v>756</v>
      </c>
      <c r="Z15428" s="9" t="s">
        <v>232</v>
      </c>
      <c r="AA15428" s="9" t="s">
        <v>44</v>
      </c>
      <c r="AB15428" s="9">
        <v>8103747</v>
      </c>
      <c r="AC15428" s="9" t="s">
        <v>16201</v>
      </c>
      <c r="AD15428" s="9" t="s">
        <v>225</v>
      </c>
      <c r="AE15428" s="5">
        <f t="shared" si="502"/>
        <v>0</v>
      </c>
      <c r="AF15428" s="5" t="str">
        <f t="shared" si="503"/>
        <v>katA</v>
      </c>
      <c r="AG15428" s="153"/>
      <c r="AH15428" s="153"/>
      <c r="AI15428" t="s">
        <v>201</v>
      </c>
      <c r="AJ15428" t="s">
        <v>17878</v>
      </c>
      <c r="AK15428" s="9" t="str">
        <f>VLOOKUP(Y15428,zdroj!D:AJ,33,0)</f>
        <v>katA</v>
      </c>
    </row>
    <row r="15429" spans="8:37" x14ac:dyDescent="0.25">
      <c r="H15429" s="8"/>
      <c r="I15429" s="8"/>
      <c r="N15429" s="23"/>
      <c r="O15429" s="24"/>
      <c r="P15429" s="19"/>
      <c r="Q15429" s="19"/>
      <c r="R15429" s="19"/>
      <c r="U15429" s="27"/>
      <c r="Y15429" s="9" t="s">
        <v>756</v>
      </c>
      <c r="Z15429" s="9" t="s">
        <v>232</v>
      </c>
      <c r="AA15429" s="9" t="s">
        <v>44</v>
      </c>
      <c r="AB15429" s="9">
        <v>8103755</v>
      </c>
      <c r="AC15429" s="9" t="s">
        <v>16202</v>
      </c>
      <c r="AD15429" s="9" t="s">
        <v>225</v>
      </c>
      <c r="AE15429" s="5">
        <f t="shared" si="502"/>
        <v>0</v>
      </c>
      <c r="AF15429" s="5" t="str">
        <f t="shared" si="503"/>
        <v>katA</v>
      </c>
      <c r="AG15429" s="153"/>
      <c r="AH15429" s="153"/>
      <c r="AI15429" t="s">
        <v>201</v>
      </c>
      <c r="AJ15429" t="s">
        <v>17878</v>
      </c>
      <c r="AK15429" s="9" t="str">
        <f>VLOOKUP(Y15429,zdroj!D:AJ,33,0)</f>
        <v>katA</v>
      </c>
    </row>
    <row r="15430" spans="8:37" x14ac:dyDescent="0.25">
      <c r="H15430" s="8"/>
      <c r="I15430" s="8"/>
      <c r="N15430" s="23"/>
      <c r="O15430" s="24"/>
      <c r="P15430" s="19"/>
      <c r="Q15430" s="19"/>
      <c r="R15430" s="19"/>
      <c r="U15430" s="27"/>
      <c r="Y15430" s="9" t="s">
        <v>756</v>
      </c>
      <c r="Z15430" s="9" t="s">
        <v>232</v>
      </c>
      <c r="AA15430" s="9" t="s">
        <v>44</v>
      </c>
      <c r="AB15430" s="9">
        <v>27028674</v>
      </c>
      <c r="AC15430" s="9" t="s">
        <v>16203</v>
      </c>
      <c r="AD15430" s="9" t="s">
        <v>225</v>
      </c>
      <c r="AE15430" s="5">
        <f t="shared" si="502"/>
        <v>0</v>
      </c>
      <c r="AF15430" s="5" t="str">
        <f t="shared" si="503"/>
        <v>katA</v>
      </c>
      <c r="AG15430" s="153"/>
      <c r="AH15430" s="153"/>
      <c r="AI15430" t="s">
        <v>201</v>
      </c>
      <c r="AJ15430" t="s">
        <v>17878</v>
      </c>
      <c r="AK15430" s="9" t="str">
        <f>VLOOKUP(Y15430,zdroj!D:AJ,33,0)</f>
        <v>katA</v>
      </c>
    </row>
    <row r="15431" spans="8:37" x14ac:dyDescent="0.25">
      <c r="H15431" s="8"/>
      <c r="I15431" s="8"/>
      <c r="N15431" s="23"/>
      <c r="O15431" s="24"/>
      <c r="P15431" s="19"/>
      <c r="Q15431" s="19"/>
      <c r="R15431" s="19"/>
      <c r="U15431" s="27"/>
      <c r="Y15431" s="9" t="s">
        <v>756</v>
      </c>
      <c r="Z15431" s="9" t="s">
        <v>232</v>
      </c>
      <c r="AA15431" s="9" t="s">
        <v>44</v>
      </c>
      <c r="AB15431" s="9">
        <v>8103763</v>
      </c>
      <c r="AC15431" s="9" t="s">
        <v>16204</v>
      </c>
      <c r="AD15431" s="9" t="s">
        <v>225</v>
      </c>
      <c r="AE15431" s="5">
        <f t="shared" si="502"/>
        <v>0</v>
      </c>
      <c r="AF15431" s="5" t="str">
        <f t="shared" si="503"/>
        <v>katA</v>
      </c>
      <c r="AG15431" s="153"/>
      <c r="AH15431" s="153"/>
      <c r="AI15431" t="s">
        <v>201</v>
      </c>
      <c r="AJ15431" t="s">
        <v>17878</v>
      </c>
      <c r="AK15431" s="9" t="str">
        <f>VLOOKUP(Y15431,zdroj!D:AJ,33,0)</f>
        <v>katA</v>
      </c>
    </row>
    <row r="15432" spans="8:37" x14ac:dyDescent="0.25">
      <c r="H15432" s="8"/>
      <c r="I15432" s="8"/>
      <c r="N15432" s="23"/>
      <c r="O15432" s="24"/>
      <c r="P15432" s="19"/>
      <c r="Q15432" s="19"/>
      <c r="R15432" s="19"/>
      <c r="U15432" s="27"/>
      <c r="Y15432" s="9" t="s">
        <v>756</v>
      </c>
      <c r="Z15432" s="9" t="s">
        <v>232</v>
      </c>
      <c r="AA15432" s="9" t="s">
        <v>44</v>
      </c>
      <c r="AB15432" s="9">
        <v>8103771</v>
      </c>
      <c r="AC15432" s="9" t="s">
        <v>16205</v>
      </c>
      <c r="AD15432" s="9" t="s">
        <v>225</v>
      </c>
      <c r="AE15432" s="5">
        <f t="shared" si="502"/>
        <v>0</v>
      </c>
      <c r="AF15432" s="5" t="str">
        <f t="shared" si="503"/>
        <v>katA</v>
      </c>
      <c r="AG15432" s="153"/>
      <c r="AH15432" s="153"/>
      <c r="AI15432" t="s">
        <v>201</v>
      </c>
      <c r="AJ15432" t="s">
        <v>17878</v>
      </c>
      <c r="AK15432" s="9" t="str">
        <f>VLOOKUP(Y15432,zdroj!D:AJ,33,0)</f>
        <v>katA</v>
      </c>
    </row>
    <row r="15433" spans="8:37" x14ac:dyDescent="0.25">
      <c r="H15433" s="8"/>
      <c r="I15433" s="8"/>
      <c r="N15433" s="23"/>
      <c r="O15433" s="24"/>
      <c r="P15433" s="19"/>
      <c r="Q15433" s="19"/>
      <c r="R15433" s="19"/>
      <c r="U15433" s="27"/>
      <c r="Y15433" s="9" t="s">
        <v>756</v>
      </c>
      <c r="Z15433" s="9" t="s">
        <v>232</v>
      </c>
      <c r="AA15433" s="9" t="s">
        <v>44</v>
      </c>
      <c r="AB15433" s="9">
        <v>8103780</v>
      </c>
      <c r="AC15433" s="9" t="s">
        <v>16206</v>
      </c>
      <c r="AD15433" s="9" t="s">
        <v>225</v>
      </c>
      <c r="AE15433" s="5">
        <f t="shared" si="502"/>
        <v>0</v>
      </c>
      <c r="AF15433" s="5" t="str">
        <f t="shared" si="503"/>
        <v>katA</v>
      </c>
      <c r="AG15433" s="153"/>
      <c r="AH15433" s="153"/>
      <c r="AI15433" t="s">
        <v>201</v>
      </c>
      <c r="AJ15433" t="s">
        <v>17878</v>
      </c>
      <c r="AK15433" s="9" t="str">
        <f>VLOOKUP(Y15433,zdroj!D:AJ,33,0)</f>
        <v>katA</v>
      </c>
    </row>
    <row r="15434" spans="8:37" x14ac:dyDescent="0.25">
      <c r="H15434" s="8"/>
      <c r="I15434" s="8"/>
      <c r="N15434" s="23"/>
      <c r="O15434" s="24"/>
      <c r="P15434" s="19"/>
      <c r="Q15434" s="19"/>
      <c r="R15434" s="19"/>
      <c r="U15434" s="27"/>
      <c r="Y15434" s="9" t="s">
        <v>756</v>
      </c>
      <c r="Z15434" s="9" t="s">
        <v>232</v>
      </c>
      <c r="AA15434" s="9" t="s">
        <v>44</v>
      </c>
      <c r="AB15434" s="9">
        <v>8103798</v>
      </c>
      <c r="AC15434" s="9" t="s">
        <v>16207</v>
      </c>
      <c r="AD15434" s="9" t="s">
        <v>225</v>
      </c>
      <c r="AE15434" s="5">
        <f t="shared" ref="AE15434:AE15497" si="504">VLOOKUP(Y15434,K:T,10,0)</f>
        <v>0</v>
      </c>
      <c r="AF15434" s="5" t="str">
        <f t="shared" ref="AF15434:AF15497" si="505">IF(AE15434="A",IF(AD15434="katA","katB",AD15434),AD15434)</f>
        <v>katA</v>
      </c>
      <c r="AG15434" s="153"/>
      <c r="AH15434" s="153"/>
      <c r="AI15434" t="s">
        <v>201</v>
      </c>
      <c r="AJ15434" t="s">
        <v>17878</v>
      </c>
      <c r="AK15434" s="9" t="str">
        <f>VLOOKUP(Y15434,zdroj!D:AJ,33,0)</f>
        <v>katA</v>
      </c>
    </row>
    <row r="15435" spans="8:37" x14ac:dyDescent="0.25">
      <c r="H15435" s="8"/>
      <c r="I15435" s="8"/>
      <c r="N15435" s="23"/>
      <c r="O15435" s="24"/>
      <c r="P15435" s="19"/>
      <c r="Q15435" s="19"/>
      <c r="R15435" s="19"/>
      <c r="U15435" s="27"/>
      <c r="Y15435" s="9" t="s">
        <v>756</v>
      </c>
      <c r="Z15435" s="9" t="s">
        <v>232</v>
      </c>
      <c r="AA15435" s="9" t="s">
        <v>44</v>
      </c>
      <c r="AB15435" s="9">
        <v>8103801</v>
      </c>
      <c r="AC15435" s="9" t="s">
        <v>16208</v>
      </c>
      <c r="AD15435" s="9" t="s">
        <v>225</v>
      </c>
      <c r="AE15435" s="5">
        <f t="shared" si="504"/>
        <v>0</v>
      </c>
      <c r="AF15435" s="5" t="str">
        <f t="shared" si="505"/>
        <v>katA</v>
      </c>
      <c r="AG15435" s="153"/>
      <c r="AH15435" s="153"/>
      <c r="AI15435" t="s">
        <v>201</v>
      </c>
      <c r="AJ15435" t="s">
        <v>17878</v>
      </c>
      <c r="AK15435" s="9" t="str">
        <f>VLOOKUP(Y15435,zdroj!D:AJ,33,0)</f>
        <v>katA</v>
      </c>
    </row>
    <row r="15436" spans="8:37" x14ac:dyDescent="0.25">
      <c r="H15436" s="8"/>
      <c r="I15436" s="8"/>
      <c r="N15436" s="23"/>
      <c r="O15436" s="24"/>
      <c r="P15436" s="19"/>
      <c r="Q15436" s="19"/>
      <c r="R15436" s="19"/>
      <c r="U15436" s="27"/>
      <c r="Y15436" s="9" t="s">
        <v>756</v>
      </c>
      <c r="Z15436" s="9" t="s">
        <v>232</v>
      </c>
      <c r="AA15436" s="9" t="s">
        <v>44</v>
      </c>
      <c r="AB15436" s="9">
        <v>8103810</v>
      </c>
      <c r="AC15436" s="9" t="s">
        <v>16209</v>
      </c>
      <c r="AD15436" s="9" t="s">
        <v>225</v>
      </c>
      <c r="AE15436" s="5">
        <f t="shared" si="504"/>
        <v>0</v>
      </c>
      <c r="AF15436" s="5" t="str">
        <f t="shared" si="505"/>
        <v>katA</v>
      </c>
      <c r="AG15436" s="153"/>
      <c r="AH15436" s="153"/>
      <c r="AI15436" t="s">
        <v>201</v>
      </c>
      <c r="AJ15436" t="s">
        <v>17878</v>
      </c>
      <c r="AK15436" s="9" t="str">
        <f>VLOOKUP(Y15436,zdroj!D:AJ,33,0)</f>
        <v>katA</v>
      </c>
    </row>
    <row r="15437" spans="8:37" x14ac:dyDescent="0.25">
      <c r="H15437" s="8"/>
      <c r="I15437" s="8"/>
      <c r="N15437" s="23"/>
      <c r="O15437" s="24"/>
      <c r="P15437" s="19"/>
      <c r="Q15437" s="19"/>
      <c r="R15437" s="19"/>
      <c r="U15437" s="27"/>
      <c r="Y15437" s="9" t="s">
        <v>756</v>
      </c>
      <c r="Z15437" s="9" t="s">
        <v>232</v>
      </c>
      <c r="AA15437" s="9" t="s">
        <v>44</v>
      </c>
      <c r="AB15437" s="9">
        <v>8103828</v>
      </c>
      <c r="AC15437" s="9" t="s">
        <v>16210</v>
      </c>
      <c r="AD15437" s="9" t="s">
        <v>225</v>
      </c>
      <c r="AE15437" s="5">
        <f t="shared" si="504"/>
        <v>0</v>
      </c>
      <c r="AF15437" s="5" t="str">
        <f t="shared" si="505"/>
        <v>katA</v>
      </c>
      <c r="AG15437" s="153"/>
      <c r="AH15437" s="153"/>
      <c r="AI15437" t="s">
        <v>201</v>
      </c>
      <c r="AJ15437" t="s">
        <v>17878</v>
      </c>
      <c r="AK15437" s="9" t="str">
        <f>VLOOKUP(Y15437,zdroj!D:AJ,33,0)</f>
        <v>katA</v>
      </c>
    </row>
    <row r="15438" spans="8:37" x14ac:dyDescent="0.25">
      <c r="H15438" s="8"/>
      <c r="I15438" s="8"/>
      <c r="N15438" s="23"/>
      <c r="O15438" s="24"/>
      <c r="P15438" s="19"/>
      <c r="Q15438" s="19"/>
      <c r="R15438" s="19"/>
      <c r="U15438" s="27"/>
      <c r="Y15438" s="9" t="s">
        <v>756</v>
      </c>
      <c r="Z15438" s="9" t="s">
        <v>232</v>
      </c>
      <c r="AA15438" s="9" t="s">
        <v>44</v>
      </c>
      <c r="AB15438" s="9">
        <v>8103623</v>
      </c>
      <c r="AC15438" s="9" t="s">
        <v>16211</v>
      </c>
      <c r="AD15438" s="9" t="s">
        <v>225</v>
      </c>
      <c r="AE15438" s="5">
        <f t="shared" si="504"/>
        <v>0</v>
      </c>
      <c r="AF15438" s="5" t="str">
        <f t="shared" si="505"/>
        <v>katA</v>
      </c>
      <c r="AG15438" s="153"/>
      <c r="AH15438" s="153"/>
      <c r="AI15438" t="s">
        <v>201</v>
      </c>
      <c r="AJ15438" t="s">
        <v>17878</v>
      </c>
      <c r="AK15438" s="9" t="str">
        <f>VLOOKUP(Y15438,zdroj!D:AJ,33,0)</f>
        <v>katA</v>
      </c>
    </row>
    <row r="15439" spans="8:37" x14ac:dyDescent="0.25">
      <c r="H15439" s="8"/>
      <c r="I15439" s="8"/>
      <c r="N15439" s="23"/>
      <c r="O15439" s="24"/>
      <c r="P15439" s="19"/>
      <c r="Q15439" s="19"/>
      <c r="R15439" s="19"/>
      <c r="U15439" s="27"/>
      <c r="Y15439" s="9" t="s">
        <v>756</v>
      </c>
      <c r="Z15439" s="9" t="s">
        <v>232</v>
      </c>
      <c r="AA15439" s="9" t="s">
        <v>44</v>
      </c>
      <c r="AB15439" s="9">
        <v>8103836</v>
      </c>
      <c r="AC15439" s="9" t="s">
        <v>16212</v>
      </c>
      <c r="AD15439" s="9" t="s">
        <v>225</v>
      </c>
      <c r="AE15439" s="5">
        <f t="shared" si="504"/>
        <v>0</v>
      </c>
      <c r="AF15439" s="5" t="str">
        <f t="shared" si="505"/>
        <v>katA</v>
      </c>
      <c r="AG15439" s="153"/>
      <c r="AH15439" s="153"/>
      <c r="AI15439" t="s">
        <v>195</v>
      </c>
      <c r="AJ15439" t="s">
        <v>340</v>
      </c>
      <c r="AK15439" s="9" t="str">
        <f>VLOOKUP(Y15439,zdroj!D:AJ,33,0)</f>
        <v>katA</v>
      </c>
    </row>
    <row r="15440" spans="8:37" x14ac:dyDescent="0.25">
      <c r="H15440" s="8"/>
      <c r="I15440" s="8"/>
      <c r="N15440" s="23"/>
      <c r="O15440" s="24"/>
      <c r="P15440" s="19"/>
      <c r="Q15440" s="19"/>
      <c r="R15440" s="19"/>
      <c r="U15440" s="27"/>
      <c r="Y15440" s="9" t="s">
        <v>756</v>
      </c>
      <c r="Z15440" s="9" t="s">
        <v>232</v>
      </c>
      <c r="AA15440" s="9" t="s">
        <v>44</v>
      </c>
      <c r="AB15440" s="9">
        <v>8103844</v>
      </c>
      <c r="AC15440" s="9" t="s">
        <v>16213</v>
      </c>
      <c r="AD15440" s="9" t="s">
        <v>225</v>
      </c>
      <c r="AE15440" s="5">
        <f t="shared" si="504"/>
        <v>0</v>
      </c>
      <c r="AF15440" s="5" t="str">
        <f t="shared" si="505"/>
        <v>katA</v>
      </c>
      <c r="AG15440" s="153"/>
      <c r="AH15440" s="153"/>
      <c r="AI15440" t="s">
        <v>201</v>
      </c>
      <c r="AJ15440" t="s">
        <v>17878</v>
      </c>
      <c r="AK15440" s="9" t="str">
        <f>VLOOKUP(Y15440,zdroj!D:AJ,33,0)</f>
        <v>katA</v>
      </c>
    </row>
    <row r="15441" spans="8:37" x14ac:dyDescent="0.25">
      <c r="H15441" s="8"/>
      <c r="I15441" s="8"/>
      <c r="N15441" s="23"/>
      <c r="O15441" s="24"/>
      <c r="P15441" s="19"/>
      <c r="Q15441" s="19"/>
      <c r="R15441" s="19"/>
      <c r="U15441" s="27"/>
      <c r="Y15441" s="9" t="s">
        <v>756</v>
      </c>
      <c r="Z15441" s="9" t="s">
        <v>232</v>
      </c>
      <c r="AA15441" s="9" t="s">
        <v>44</v>
      </c>
      <c r="AB15441" s="9">
        <v>8103852</v>
      </c>
      <c r="AC15441" s="9" t="s">
        <v>16214</v>
      </c>
      <c r="AD15441" s="9" t="s">
        <v>225</v>
      </c>
      <c r="AE15441" s="5">
        <f t="shared" si="504"/>
        <v>0</v>
      </c>
      <c r="AF15441" s="5" t="str">
        <f t="shared" si="505"/>
        <v>katA</v>
      </c>
      <c r="AG15441" s="153"/>
      <c r="AH15441" s="153"/>
      <c r="AI15441" t="s">
        <v>201</v>
      </c>
      <c r="AJ15441" t="s">
        <v>17878</v>
      </c>
      <c r="AK15441" s="9" t="str">
        <f>VLOOKUP(Y15441,zdroj!D:AJ,33,0)</f>
        <v>katA</v>
      </c>
    </row>
    <row r="15442" spans="8:37" x14ac:dyDescent="0.25">
      <c r="H15442" s="8"/>
      <c r="I15442" s="8"/>
      <c r="N15442" s="23"/>
      <c r="O15442" s="24"/>
      <c r="P15442" s="19"/>
      <c r="Q15442" s="19"/>
      <c r="R15442" s="19"/>
      <c r="U15442" s="27"/>
      <c r="Y15442" s="9" t="s">
        <v>756</v>
      </c>
      <c r="Z15442" s="9" t="s">
        <v>232</v>
      </c>
      <c r="AA15442" s="9" t="s">
        <v>44</v>
      </c>
      <c r="AB15442" s="9">
        <v>8103861</v>
      </c>
      <c r="AC15442" s="9" t="s">
        <v>16215</v>
      </c>
      <c r="AD15442" s="9" t="s">
        <v>225</v>
      </c>
      <c r="AE15442" s="5">
        <f t="shared" si="504"/>
        <v>0</v>
      </c>
      <c r="AF15442" s="5" t="str">
        <f t="shared" si="505"/>
        <v>katA</v>
      </c>
      <c r="AG15442" s="153"/>
      <c r="AH15442" s="153"/>
      <c r="AI15442" t="s">
        <v>201</v>
      </c>
      <c r="AJ15442" t="s">
        <v>17878</v>
      </c>
      <c r="AK15442" s="9" t="str">
        <f>VLOOKUP(Y15442,zdroj!D:AJ,33,0)</f>
        <v>katA</v>
      </c>
    </row>
    <row r="15443" spans="8:37" x14ac:dyDescent="0.25">
      <c r="H15443" s="8"/>
      <c r="I15443" s="8"/>
      <c r="N15443" s="23"/>
      <c r="O15443" s="24"/>
      <c r="P15443" s="19"/>
      <c r="Q15443" s="19"/>
      <c r="R15443" s="19"/>
      <c r="U15443" s="27"/>
      <c r="Y15443" s="9" t="s">
        <v>756</v>
      </c>
      <c r="Z15443" s="9" t="s">
        <v>232</v>
      </c>
      <c r="AA15443" s="9" t="s">
        <v>44</v>
      </c>
      <c r="AB15443" s="9">
        <v>27431215</v>
      </c>
      <c r="AC15443" s="9" t="s">
        <v>16216</v>
      </c>
      <c r="AD15443" s="9" t="s">
        <v>225</v>
      </c>
      <c r="AE15443" s="5">
        <f t="shared" si="504"/>
        <v>0</v>
      </c>
      <c r="AF15443" s="5" t="str">
        <f t="shared" si="505"/>
        <v>katA</v>
      </c>
      <c r="AG15443" s="153"/>
      <c r="AH15443" s="153"/>
      <c r="AI15443" t="s">
        <v>17879</v>
      </c>
      <c r="AJ15443" t="s">
        <v>17878</v>
      </c>
      <c r="AK15443" s="9" t="str">
        <f>VLOOKUP(Y15443,zdroj!D:AJ,33,0)</f>
        <v>katA</v>
      </c>
    </row>
    <row r="15444" spans="8:37" x14ac:dyDescent="0.25">
      <c r="H15444" s="8"/>
      <c r="I15444" s="8"/>
      <c r="N15444" s="23"/>
      <c r="O15444" s="24"/>
      <c r="P15444" s="19"/>
      <c r="Q15444" s="19"/>
      <c r="R15444" s="19"/>
      <c r="U15444" s="27"/>
      <c r="Y15444" s="9" t="s">
        <v>756</v>
      </c>
      <c r="Z15444" s="9" t="s">
        <v>232</v>
      </c>
      <c r="AA15444" s="9" t="s">
        <v>44</v>
      </c>
      <c r="AB15444" s="9">
        <v>8103879</v>
      </c>
      <c r="AC15444" s="9" t="s">
        <v>16217</v>
      </c>
      <c r="AD15444" s="9" t="s">
        <v>225</v>
      </c>
      <c r="AE15444" s="5">
        <f t="shared" si="504"/>
        <v>0</v>
      </c>
      <c r="AF15444" s="5" t="str">
        <f t="shared" si="505"/>
        <v>katA</v>
      </c>
      <c r="AG15444" s="153"/>
      <c r="AH15444" s="153"/>
      <c r="AI15444" t="s">
        <v>229</v>
      </c>
      <c r="AJ15444" t="s">
        <v>17878</v>
      </c>
      <c r="AK15444" s="9" t="str">
        <f>VLOOKUP(Y15444,zdroj!D:AJ,33,0)</f>
        <v>katA</v>
      </c>
    </row>
    <row r="15445" spans="8:37" x14ac:dyDescent="0.25">
      <c r="H15445" s="8"/>
      <c r="I15445" s="8"/>
      <c r="N15445" s="23"/>
      <c r="O15445" s="24"/>
      <c r="P15445" s="19"/>
      <c r="Q15445" s="19"/>
      <c r="R15445" s="19"/>
      <c r="U15445" s="27"/>
      <c r="Y15445" s="9" t="s">
        <v>756</v>
      </c>
      <c r="Z15445" s="9" t="s">
        <v>232</v>
      </c>
      <c r="AA15445" s="9" t="s">
        <v>44</v>
      </c>
      <c r="AB15445" s="9">
        <v>8103887</v>
      </c>
      <c r="AC15445" s="9" t="s">
        <v>16218</v>
      </c>
      <c r="AD15445" s="9" t="s">
        <v>225</v>
      </c>
      <c r="AE15445" s="5">
        <f t="shared" si="504"/>
        <v>0</v>
      </c>
      <c r="AF15445" s="5" t="str">
        <f t="shared" si="505"/>
        <v>katA</v>
      </c>
      <c r="AG15445" s="153"/>
      <c r="AH15445" s="153"/>
      <c r="AI15445" t="s">
        <v>17884</v>
      </c>
      <c r="AJ15445" t="s">
        <v>17878</v>
      </c>
      <c r="AK15445" s="9" t="str">
        <f>VLOOKUP(Y15445,zdroj!D:AJ,33,0)</f>
        <v>katA</v>
      </c>
    </row>
    <row r="15446" spans="8:37" x14ac:dyDescent="0.25">
      <c r="H15446" s="8"/>
      <c r="I15446" s="8"/>
      <c r="N15446" s="23"/>
      <c r="O15446" s="24"/>
      <c r="P15446" s="19"/>
      <c r="Q15446" s="19"/>
      <c r="R15446" s="19"/>
      <c r="U15446" s="27"/>
      <c r="Y15446" s="9" t="s">
        <v>756</v>
      </c>
      <c r="Z15446" s="9" t="s">
        <v>232</v>
      </c>
      <c r="AA15446" s="9" t="s">
        <v>44</v>
      </c>
      <c r="AB15446" s="9">
        <v>8103895</v>
      </c>
      <c r="AC15446" s="9" t="s">
        <v>16219</v>
      </c>
      <c r="AD15446" s="9" t="s">
        <v>225</v>
      </c>
      <c r="AE15446" s="5">
        <f t="shared" si="504"/>
        <v>0</v>
      </c>
      <c r="AF15446" s="5" t="str">
        <f t="shared" si="505"/>
        <v>katA</v>
      </c>
      <c r="AG15446" s="153"/>
      <c r="AH15446" s="153"/>
      <c r="AI15446" t="s">
        <v>17879</v>
      </c>
      <c r="AJ15446" t="s">
        <v>17878</v>
      </c>
      <c r="AK15446" s="9" t="str">
        <f>VLOOKUP(Y15446,zdroj!D:AJ,33,0)</f>
        <v>katA</v>
      </c>
    </row>
    <row r="15447" spans="8:37" x14ac:dyDescent="0.25">
      <c r="H15447" s="8"/>
      <c r="I15447" s="8"/>
      <c r="N15447" s="23"/>
      <c r="O15447" s="24"/>
      <c r="P15447" s="19"/>
      <c r="Q15447" s="19"/>
      <c r="R15447" s="19"/>
      <c r="U15447" s="27"/>
      <c r="Y15447" s="9" t="s">
        <v>756</v>
      </c>
      <c r="Z15447" s="9" t="s">
        <v>232</v>
      </c>
      <c r="AA15447" s="9" t="s">
        <v>44</v>
      </c>
      <c r="AB15447" s="9">
        <v>8103909</v>
      </c>
      <c r="AC15447" s="9" t="s">
        <v>16220</v>
      </c>
      <c r="AD15447" s="9" t="s">
        <v>225</v>
      </c>
      <c r="AE15447" s="5">
        <f t="shared" si="504"/>
        <v>0</v>
      </c>
      <c r="AF15447" s="5" t="str">
        <f t="shared" si="505"/>
        <v>katA</v>
      </c>
      <c r="AG15447" s="153"/>
      <c r="AH15447" s="153"/>
      <c r="AI15447" t="s">
        <v>201</v>
      </c>
      <c r="AJ15447" t="s">
        <v>17878</v>
      </c>
      <c r="AK15447" s="9" t="str">
        <f>VLOOKUP(Y15447,zdroj!D:AJ,33,0)</f>
        <v>katA</v>
      </c>
    </row>
    <row r="15448" spans="8:37" x14ac:dyDescent="0.25">
      <c r="H15448" s="8"/>
      <c r="I15448" s="8"/>
      <c r="N15448" s="23"/>
      <c r="O15448" s="24"/>
      <c r="P15448" s="19"/>
      <c r="Q15448" s="19"/>
      <c r="R15448" s="19"/>
      <c r="U15448" s="27"/>
      <c r="Y15448" s="9" t="s">
        <v>756</v>
      </c>
      <c r="Z15448" s="9" t="s">
        <v>232</v>
      </c>
      <c r="AA15448" s="9" t="s">
        <v>44</v>
      </c>
      <c r="AB15448" s="9">
        <v>8103917</v>
      </c>
      <c r="AC15448" s="9" t="s">
        <v>16221</v>
      </c>
      <c r="AD15448" s="9" t="s">
        <v>225</v>
      </c>
      <c r="AE15448" s="5">
        <f t="shared" si="504"/>
        <v>0</v>
      </c>
      <c r="AF15448" s="5" t="str">
        <f t="shared" si="505"/>
        <v>katA</v>
      </c>
      <c r="AG15448" s="153"/>
      <c r="AH15448" s="153"/>
      <c r="AI15448" t="s">
        <v>17879</v>
      </c>
      <c r="AJ15448" t="s">
        <v>17878</v>
      </c>
      <c r="AK15448" s="9" t="str">
        <f>VLOOKUP(Y15448,zdroj!D:AJ,33,0)</f>
        <v>katA</v>
      </c>
    </row>
    <row r="15449" spans="8:37" x14ac:dyDescent="0.25">
      <c r="H15449" s="8"/>
      <c r="I15449" s="8"/>
      <c r="N15449" s="23"/>
      <c r="O15449" s="24"/>
      <c r="P15449" s="19"/>
      <c r="Q15449" s="19"/>
      <c r="R15449" s="19"/>
      <c r="U15449" s="27"/>
      <c r="Y15449" s="9" t="s">
        <v>756</v>
      </c>
      <c r="Z15449" s="9" t="s">
        <v>232</v>
      </c>
      <c r="AA15449" s="9" t="s">
        <v>44</v>
      </c>
      <c r="AB15449" s="9">
        <v>8103925</v>
      </c>
      <c r="AC15449" s="9" t="s">
        <v>16222</v>
      </c>
      <c r="AD15449" s="9" t="s">
        <v>225</v>
      </c>
      <c r="AE15449" s="5">
        <f t="shared" si="504"/>
        <v>0</v>
      </c>
      <c r="AF15449" s="5" t="str">
        <f t="shared" si="505"/>
        <v>katA</v>
      </c>
      <c r="AG15449" s="153"/>
      <c r="AH15449" s="153"/>
      <c r="AI15449" t="s">
        <v>195</v>
      </c>
      <c r="AJ15449" t="s">
        <v>340</v>
      </c>
      <c r="AK15449" s="9" t="str">
        <f>VLOOKUP(Y15449,zdroj!D:AJ,33,0)</f>
        <v>katA</v>
      </c>
    </row>
    <row r="15450" spans="8:37" x14ac:dyDescent="0.25">
      <c r="H15450" s="8"/>
      <c r="I15450" s="8"/>
      <c r="N15450" s="23"/>
      <c r="O15450" s="24"/>
      <c r="P15450" s="19"/>
      <c r="Q15450" s="19"/>
      <c r="R15450" s="19"/>
      <c r="U15450" s="27"/>
      <c r="Y15450" s="9" t="s">
        <v>756</v>
      </c>
      <c r="Z15450" s="9" t="s">
        <v>232</v>
      </c>
      <c r="AA15450" s="9" t="s">
        <v>44</v>
      </c>
      <c r="AB15450" s="9">
        <v>8103640</v>
      </c>
      <c r="AC15450" s="9" t="s">
        <v>16223</v>
      </c>
      <c r="AD15450" s="9" t="s">
        <v>225</v>
      </c>
      <c r="AE15450" s="5">
        <f t="shared" si="504"/>
        <v>0</v>
      </c>
      <c r="AF15450" s="5" t="str">
        <f t="shared" si="505"/>
        <v>katA</v>
      </c>
      <c r="AG15450" s="153"/>
      <c r="AH15450" s="153"/>
      <c r="AI15450" t="s">
        <v>236</v>
      </c>
      <c r="AJ15450" t="s">
        <v>17878</v>
      </c>
      <c r="AK15450" s="9" t="str">
        <f>VLOOKUP(Y15450,zdroj!D:AJ,33,0)</f>
        <v>katA</v>
      </c>
    </row>
    <row r="15451" spans="8:37" x14ac:dyDescent="0.25">
      <c r="H15451" s="8"/>
      <c r="I15451" s="8"/>
      <c r="N15451" s="23"/>
      <c r="O15451" s="24"/>
      <c r="P15451" s="19"/>
      <c r="Q15451" s="19"/>
      <c r="R15451" s="19"/>
      <c r="U15451" s="27"/>
      <c r="Y15451" s="9" t="s">
        <v>756</v>
      </c>
      <c r="Z15451" s="9" t="s">
        <v>232</v>
      </c>
      <c r="AA15451" s="9" t="s">
        <v>44</v>
      </c>
      <c r="AB15451" s="9">
        <v>8103933</v>
      </c>
      <c r="AC15451" s="9" t="s">
        <v>16224</v>
      </c>
      <c r="AD15451" s="9" t="s">
        <v>225</v>
      </c>
      <c r="AE15451" s="5">
        <f t="shared" si="504"/>
        <v>0</v>
      </c>
      <c r="AF15451" s="5" t="str">
        <f t="shared" si="505"/>
        <v>katA</v>
      </c>
      <c r="AG15451" s="153"/>
      <c r="AH15451" s="153"/>
      <c r="AI15451" t="s">
        <v>17879</v>
      </c>
      <c r="AJ15451" t="s">
        <v>17878</v>
      </c>
      <c r="AK15451" s="9" t="str">
        <f>VLOOKUP(Y15451,zdroj!D:AJ,33,0)</f>
        <v>katA</v>
      </c>
    </row>
    <row r="15452" spans="8:37" x14ac:dyDescent="0.25">
      <c r="H15452" s="8"/>
      <c r="I15452" s="8"/>
      <c r="N15452" s="23"/>
      <c r="O15452" s="24"/>
      <c r="P15452" s="19"/>
      <c r="Q15452" s="19"/>
      <c r="R15452" s="19"/>
      <c r="U15452" s="27"/>
      <c r="Y15452" s="9" t="s">
        <v>756</v>
      </c>
      <c r="Z15452" s="9" t="s">
        <v>232</v>
      </c>
      <c r="AA15452" s="9" t="s">
        <v>44</v>
      </c>
      <c r="AB15452" s="9">
        <v>8103941</v>
      </c>
      <c r="AC15452" s="9" t="s">
        <v>16225</v>
      </c>
      <c r="AD15452" s="9" t="s">
        <v>225</v>
      </c>
      <c r="AE15452" s="5">
        <f t="shared" si="504"/>
        <v>0</v>
      </c>
      <c r="AF15452" s="5" t="str">
        <f t="shared" si="505"/>
        <v>katA</v>
      </c>
      <c r="AG15452" s="153"/>
      <c r="AH15452" s="153"/>
      <c r="AI15452" t="s">
        <v>17879</v>
      </c>
      <c r="AJ15452" t="s">
        <v>17878</v>
      </c>
      <c r="AK15452" s="9" t="str">
        <f>VLOOKUP(Y15452,zdroj!D:AJ,33,0)</f>
        <v>katA</v>
      </c>
    </row>
    <row r="15453" spans="8:37" x14ac:dyDescent="0.25">
      <c r="H15453" s="8"/>
      <c r="I15453" s="8"/>
      <c r="N15453" s="23"/>
      <c r="O15453" s="24"/>
      <c r="P15453" s="19"/>
      <c r="Q15453" s="19"/>
      <c r="R15453" s="19"/>
      <c r="U15453" s="27"/>
      <c r="Y15453" s="9" t="s">
        <v>756</v>
      </c>
      <c r="Z15453" s="9" t="s">
        <v>232</v>
      </c>
      <c r="AA15453" s="9" t="s">
        <v>44</v>
      </c>
      <c r="AB15453" s="9">
        <v>8103950</v>
      </c>
      <c r="AC15453" s="9" t="s">
        <v>16226</v>
      </c>
      <c r="AD15453" s="9" t="s">
        <v>225</v>
      </c>
      <c r="AE15453" s="5">
        <f t="shared" si="504"/>
        <v>0</v>
      </c>
      <c r="AF15453" s="5" t="str">
        <f t="shared" si="505"/>
        <v>katA</v>
      </c>
      <c r="AG15453" s="153"/>
      <c r="AH15453" s="153"/>
      <c r="AI15453" t="s">
        <v>201</v>
      </c>
      <c r="AJ15453" t="s">
        <v>17878</v>
      </c>
      <c r="AK15453" s="9" t="str">
        <f>VLOOKUP(Y15453,zdroj!D:AJ,33,0)</f>
        <v>katA</v>
      </c>
    </row>
    <row r="15454" spans="8:37" x14ac:dyDescent="0.25">
      <c r="H15454" s="8"/>
      <c r="I15454" s="8"/>
      <c r="N15454" s="23"/>
      <c r="O15454" s="24"/>
      <c r="P15454" s="19"/>
      <c r="Q15454" s="19"/>
      <c r="R15454" s="19"/>
      <c r="U15454" s="27"/>
      <c r="Y15454" s="9" t="s">
        <v>756</v>
      </c>
      <c r="Z15454" s="9" t="s">
        <v>232</v>
      </c>
      <c r="AA15454" s="9" t="s">
        <v>44</v>
      </c>
      <c r="AB15454" s="9">
        <v>8103968</v>
      </c>
      <c r="AC15454" s="9" t="s">
        <v>16227</v>
      </c>
      <c r="AD15454" s="9" t="s">
        <v>225</v>
      </c>
      <c r="AE15454" s="5">
        <f t="shared" si="504"/>
        <v>0</v>
      </c>
      <c r="AF15454" s="5" t="str">
        <f t="shared" si="505"/>
        <v>katA</v>
      </c>
      <c r="AG15454" s="153"/>
      <c r="AH15454" s="153"/>
      <c r="AI15454" t="s">
        <v>195</v>
      </c>
      <c r="AJ15454" t="s">
        <v>340</v>
      </c>
      <c r="AK15454" s="9" t="str">
        <f>VLOOKUP(Y15454,zdroj!D:AJ,33,0)</f>
        <v>katA</v>
      </c>
    </row>
    <row r="15455" spans="8:37" x14ac:dyDescent="0.25">
      <c r="H15455" s="8"/>
      <c r="I15455" s="8"/>
      <c r="N15455" s="23"/>
      <c r="O15455" s="24"/>
      <c r="P15455" s="19"/>
      <c r="Q15455" s="19"/>
      <c r="R15455" s="19"/>
      <c r="U15455" s="27"/>
      <c r="Y15455" s="9" t="s">
        <v>756</v>
      </c>
      <c r="Z15455" s="9" t="s">
        <v>232</v>
      </c>
      <c r="AA15455" s="9" t="s">
        <v>44</v>
      </c>
      <c r="AB15455" s="9">
        <v>8103976</v>
      </c>
      <c r="AC15455" s="9" t="s">
        <v>16228</v>
      </c>
      <c r="AD15455" s="9" t="s">
        <v>225</v>
      </c>
      <c r="AE15455" s="5">
        <f t="shared" si="504"/>
        <v>0</v>
      </c>
      <c r="AF15455" s="5" t="str">
        <f t="shared" si="505"/>
        <v>katA</v>
      </c>
      <c r="AG15455" s="153"/>
      <c r="AH15455" s="153"/>
      <c r="AI15455" t="s">
        <v>195</v>
      </c>
      <c r="AJ15455" t="s">
        <v>340</v>
      </c>
      <c r="AK15455" s="9" t="str">
        <f>VLOOKUP(Y15455,zdroj!D:AJ,33,0)</f>
        <v>katA</v>
      </c>
    </row>
    <row r="15456" spans="8:37" x14ac:dyDescent="0.25">
      <c r="H15456" s="8"/>
      <c r="I15456" s="8"/>
      <c r="N15456" s="23"/>
      <c r="O15456" s="24"/>
      <c r="P15456" s="19"/>
      <c r="Q15456" s="19"/>
      <c r="R15456" s="19"/>
      <c r="U15456" s="27"/>
      <c r="Y15456" s="9" t="s">
        <v>756</v>
      </c>
      <c r="Z15456" s="9" t="s">
        <v>232</v>
      </c>
      <c r="AA15456" s="9" t="s">
        <v>44</v>
      </c>
      <c r="AB15456" s="9">
        <v>8103658</v>
      </c>
      <c r="AC15456" s="9" t="s">
        <v>16229</v>
      </c>
      <c r="AD15456" s="9" t="s">
        <v>225</v>
      </c>
      <c r="AE15456" s="5">
        <f t="shared" si="504"/>
        <v>0</v>
      </c>
      <c r="AF15456" s="5" t="str">
        <f t="shared" si="505"/>
        <v>katA</v>
      </c>
      <c r="AG15456" s="153"/>
      <c r="AH15456" s="153"/>
      <c r="AI15456" t="s">
        <v>201</v>
      </c>
      <c r="AJ15456" t="s">
        <v>17878</v>
      </c>
      <c r="AK15456" s="9" t="str">
        <f>VLOOKUP(Y15456,zdroj!D:AJ,33,0)</f>
        <v>katA</v>
      </c>
    </row>
    <row r="15457" spans="8:37" x14ac:dyDescent="0.25">
      <c r="H15457" s="8"/>
      <c r="I15457" s="8"/>
      <c r="N15457" s="23"/>
      <c r="O15457" s="24"/>
      <c r="P15457" s="19"/>
      <c r="Q15457" s="19"/>
      <c r="R15457" s="19"/>
      <c r="U15457" s="27"/>
      <c r="Y15457" s="9" t="s">
        <v>756</v>
      </c>
      <c r="Z15457" s="9" t="s">
        <v>232</v>
      </c>
      <c r="AA15457" s="9" t="s">
        <v>44</v>
      </c>
      <c r="AB15457" s="9">
        <v>8103992</v>
      </c>
      <c r="AC15457" s="9" t="s">
        <v>16230</v>
      </c>
      <c r="AD15457" s="9" t="s">
        <v>225</v>
      </c>
      <c r="AE15457" s="5">
        <f t="shared" si="504"/>
        <v>0</v>
      </c>
      <c r="AF15457" s="5" t="str">
        <f t="shared" si="505"/>
        <v>katA</v>
      </c>
      <c r="AG15457" s="153"/>
      <c r="AH15457" s="153"/>
      <c r="AI15457" t="s">
        <v>201</v>
      </c>
      <c r="AJ15457" t="s">
        <v>17878</v>
      </c>
      <c r="AK15457" s="9" t="str">
        <f>VLOOKUP(Y15457,zdroj!D:AJ,33,0)</f>
        <v>katA</v>
      </c>
    </row>
    <row r="15458" spans="8:37" x14ac:dyDescent="0.25">
      <c r="H15458" s="8"/>
      <c r="I15458" s="8"/>
      <c r="N15458" s="23"/>
      <c r="O15458" s="24"/>
      <c r="P15458" s="19"/>
      <c r="Q15458" s="19"/>
      <c r="R15458" s="19"/>
      <c r="U15458" s="27"/>
      <c r="Y15458" s="9" t="s">
        <v>756</v>
      </c>
      <c r="Z15458" s="9" t="s">
        <v>232</v>
      </c>
      <c r="AA15458" s="9" t="s">
        <v>44</v>
      </c>
      <c r="AB15458" s="9">
        <v>25771426</v>
      </c>
      <c r="AC15458" s="9" t="s">
        <v>16231</v>
      </c>
      <c r="AD15458" s="9" t="s">
        <v>225</v>
      </c>
      <c r="AE15458" s="5">
        <f t="shared" si="504"/>
        <v>0</v>
      </c>
      <c r="AF15458" s="5" t="str">
        <f t="shared" si="505"/>
        <v>katA</v>
      </c>
      <c r="AG15458" s="153"/>
      <c r="AH15458" s="153"/>
      <c r="AI15458" t="s">
        <v>201</v>
      </c>
      <c r="AJ15458" t="s">
        <v>17878</v>
      </c>
      <c r="AK15458" s="9" t="str">
        <f>VLOOKUP(Y15458,zdroj!D:AJ,33,0)</f>
        <v>katA</v>
      </c>
    </row>
    <row r="15459" spans="8:37" x14ac:dyDescent="0.25">
      <c r="H15459" s="8"/>
      <c r="I15459" s="8"/>
      <c r="N15459" s="23"/>
      <c r="O15459" s="24"/>
      <c r="P15459" s="19"/>
      <c r="Q15459" s="19"/>
      <c r="R15459" s="19"/>
      <c r="U15459" s="27"/>
      <c r="Y15459" s="9" t="s">
        <v>756</v>
      </c>
      <c r="Z15459" s="9" t="s">
        <v>232</v>
      </c>
      <c r="AA15459" s="9" t="s">
        <v>44</v>
      </c>
      <c r="AB15459" s="9">
        <v>8104000</v>
      </c>
      <c r="AC15459" s="9" t="s">
        <v>16232</v>
      </c>
      <c r="AD15459" s="9" t="s">
        <v>225</v>
      </c>
      <c r="AE15459" s="5">
        <f t="shared" si="504"/>
        <v>0</v>
      </c>
      <c r="AF15459" s="5" t="str">
        <f t="shared" si="505"/>
        <v>katA</v>
      </c>
      <c r="AG15459" s="153"/>
      <c r="AH15459" s="153"/>
      <c r="AI15459" t="s">
        <v>201</v>
      </c>
      <c r="AJ15459" t="s">
        <v>17878</v>
      </c>
      <c r="AK15459" s="9" t="str">
        <f>VLOOKUP(Y15459,zdroj!D:AJ,33,0)</f>
        <v>katA</v>
      </c>
    </row>
    <row r="15460" spans="8:37" x14ac:dyDescent="0.25">
      <c r="H15460" s="8"/>
      <c r="I15460" s="8"/>
      <c r="N15460" s="23"/>
      <c r="O15460" s="24"/>
      <c r="P15460" s="19"/>
      <c r="Q15460" s="19"/>
      <c r="R15460" s="19"/>
      <c r="U15460" s="27"/>
      <c r="Y15460" s="9" t="s">
        <v>756</v>
      </c>
      <c r="Z15460" s="9" t="s">
        <v>232</v>
      </c>
      <c r="AA15460" s="9" t="s">
        <v>44</v>
      </c>
      <c r="AB15460" s="9">
        <v>8104018</v>
      </c>
      <c r="AC15460" s="9" t="s">
        <v>16233</v>
      </c>
      <c r="AD15460" s="9" t="s">
        <v>225</v>
      </c>
      <c r="AE15460" s="5">
        <f t="shared" si="504"/>
        <v>0</v>
      </c>
      <c r="AF15460" s="5" t="str">
        <f t="shared" si="505"/>
        <v>katA</v>
      </c>
      <c r="AG15460" s="153"/>
      <c r="AH15460" s="153"/>
      <c r="AI15460" t="s">
        <v>201</v>
      </c>
      <c r="AJ15460" t="s">
        <v>17878</v>
      </c>
      <c r="AK15460" s="9" t="str">
        <f>VLOOKUP(Y15460,zdroj!D:AJ,33,0)</f>
        <v>katA</v>
      </c>
    </row>
    <row r="15461" spans="8:37" x14ac:dyDescent="0.25">
      <c r="H15461" s="8"/>
      <c r="I15461" s="8"/>
      <c r="N15461" s="23"/>
      <c r="O15461" s="24"/>
      <c r="P15461" s="19"/>
      <c r="Q15461" s="19"/>
      <c r="R15461" s="19"/>
      <c r="U15461" s="27"/>
      <c r="Y15461" s="9" t="s">
        <v>756</v>
      </c>
      <c r="Z15461" s="9" t="s">
        <v>232</v>
      </c>
      <c r="AA15461" s="9" t="s">
        <v>44</v>
      </c>
      <c r="AB15461" s="9">
        <v>8104026</v>
      </c>
      <c r="AC15461" s="9" t="s">
        <v>16234</v>
      </c>
      <c r="AD15461" s="9" t="s">
        <v>225</v>
      </c>
      <c r="AE15461" s="5">
        <f t="shared" si="504"/>
        <v>0</v>
      </c>
      <c r="AF15461" s="5" t="str">
        <f t="shared" si="505"/>
        <v>katA</v>
      </c>
      <c r="AG15461" s="153"/>
      <c r="AH15461" s="153"/>
      <c r="AI15461" t="s">
        <v>195</v>
      </c>
      <c r="AJ15461" t="s">
        <v>340</v>
      </c>
      <c r="AK15461" s="9" t="str">
        <f>VLOOKUP(Y15461,zdroj!D:AJ,33,0)</f>
        <v>katA</v>
      </c>
    </row>
    <row r="15462" spans="8:37" x14ac:dyDescent="0.25">
      <c r="H15462" s="8"/>
      <c r="I15462" s="8"/>
      <c r="N15462" s="23"/>
      <c r="O15462" s="24"/>
      <c r="P15462" s="19"/>
      <c r="Q15462" s="19"/>
      <c r="R15462" s="19"/>
      <c r="U15462" s="27"/>
      <c r="Y15462" s="9" t="s">
        <v>756</v>
      </c>
      <c r="Z15462" s="9" t="s">
        <v>232</v>
      </c>
      <c r="AA15462" s="9" t="s">
        <v>44</v>
      </c>
      <c r="AB15462" s="9">
        <v>8104034</v>
      </c>
      <c r="AC15462" s="9" t="s">
        <v>16235</v>
      </c>
      <c r="AD15462" s="9" t="s">
        <v>225</v>
      </c>
      <c r="AE15462" s="5">
        <f t="shared" si="504"/>
        <v>0</v>
      </c>
      <c r="AF15462" s="5" t="str">
        <f t="shared" si="505"/>
        <v>katA</v>
      </c>
      <c r="AG15462" s="153"/>
      <c r="AH15462" s="153"/>
      <c r="AI15462" t="s">
        <v>195</v>
      </c>
      <c r="AJ15462" t="s">
        <v>340</v>
      </c>
      <c r="AK15462" s="9" t="str">
        <f>VLOOKUP(Y15462,zdroj!D:AJ,33,0)</f>
        <v>katA</v>
      </c>
    </row>
    <row r="15463" spans="8:37" x14ac:dyDescent="0.25">
      <c r="H15463" s="8"/>
      <c r="I15463" s="8"/>
      <c r="N15463" s="23"/>
      <c r="O15463" s="24"/>
      <c r="P15463" s="19"/>
      <c r="Q15463" s="19"/>
      <c r="R15463" s="19"/>
      <c r="U15463" s="27"/>
      <c r="Y15463" s="9" t="s">
        <v>756</v>
      </c>
      <c r="Z15463" s="9" t="s">
        <v>232</v>
      </c>
      <c r="AA15463" s="9" t="s">
        <v>44</v>
      </c>
      <c r="AB15463" s="9">
        <v>8104042</v>
      </c>
      <c r="AC15463" s="9" t="s">
        <v>16236</v>
      </c>
      <c r="AD15463" s="9" t="s">
        <v>225</v>
      </c>
      <c r="AE15463" s="5">
        <f t="shared" si="504"/>
        <v>0</v>
      </c>
      <c r="AF15463" s="5" t="str">
        <f t="shared" si="505"/>
        <v>katA</v>
      </c>
      <c r="AG15463" s="153"/>
      <c r="AH15463" s="153"/>
      <c r="AI15463" t="s">
        <v>201</v>
      </c>
      <c r="AJ15463" t="s">
        <v>17878</v>
      </c>
      <c r="AK15463" s="9" t="str">
        <f>VLOOKUP(Y15463,zdroj!D:AJ,33,0)</f>
        <v>katA</v>
      </c>
    </row>
    <row r="15464" spans="8:37" x14ac:dyDescent="0.25">
      <c r="H15464" s="8"/>
      <c r="I15464" s="8"/>
      <c r="N15464" s="23"/>
      <c r="O15464" s="24"/>
      <c r="P15464" s="19"/>
      <c r="Q15464" s="19"/>
      <c r="R15464" s="19"/>
      <c r="U15464" s="27"/>
      <c r="Y15464" s="9" t="s">
        <v>756</v>
      </c>
      <c r="Z15464" s="9" t="s">
        <v>232</v>
      </c>
      <c r="AA15464" s="9" t="s">
        <v>44</v>
      </c>
      <c r="AB15464" s="9">
        <v>8104051</v>
      </c>
      <c r="AC15464" s="9" t="s">
        <v>16237</v>
      </c>
      <c r="AD15464" s="9" t="s">
        <v>225</v>
      </c>
      <c r="AE15464" s="5">
        <f t="shared" si="504"/>
        <v>0</v>
      </c>
      <c r="AF15464" s="5" t="str">
        <f t="shared" si="505"/>
        <v>katA</v>
      </c>
      <c r="AG15464" s="153"/>
      <c r="AH15464" s="153"/>
      <c r="AI15464" t="s">
        <v>201</v>
      </c>
      <c r="AJ15464" t="s">
        <v>17878</v>
      </c>
      <c r="AK15464" s="9" t="str">
        <f>VLOOKUP(Y15464,zdroj!D:AJ,33,0)</f>
        <v>katA</v>
      </c>
    </row>
    <row r="15465" spans="8:37" x14ac:dyDescent="0.25">
      <c r="H15465" s="8"/>
      <c r="I15465" s="8"/>
      <c r="N15465" s="23"/>
      <c r="O15465" s="24"/>
      <c r="P15465" s="19"/>
      <c r="Q15465" s="19"/>
      <c r="R15465" s="19"/>
      <c r="U15465" s="27"/>
      <c r="Y15465" s="9" t="s">
        <v>756</v>
      </c>
      <c r="Z15465" s="9" t="s">
        <v>232</v>
      </c>
      <c r="AA15465" s="9" t="s">
        <v>44</v>
      </c>
      <c r="AB15465" s="9">
        <v>8104069</v>
      </c>
      <c r="AC15465" s="9" t="s">
        <v>16238</v>
      </c>
      <c r="AD15465" s="9" t="s">
        <v>225</v>
      </c>
      <c r="AE15465" s="5">
        <f t="shared" si="504"/>
        <v>0</v>
      </c>
      <c r="AF15465" s="5" t="str">
        <f t="shared" si="505"/>
        <v>katA</v>
      </c>
      <c r="AG15465" s="153"/>
      <c r="AH15465" s="153"/>
      <c r="AI15465" t="s">
        <v>201</v>
      </c>
      <c r="AJ15465" t="s">
        <v>17878</v>
      </c>
      <c r="AK15465" s="9" t="str">
        <f>VLOOKUP(Y15465,zdroj!D:AJ,33,0)</f>
        <v>katA</v>
      </c>
    </row>
    <row r="15466" spans="8:37" x14ac:dyDescent="0.25">
      <c r="H15466" s="8"/>
      <c r="I15466" s="8"/>
      <c r="N15466" s="23"/>
      <c r="O15466" s="24"/>
      <c r="P15466" s="19"/>
      <c r="Q15466" s="19"/>
      <c r="R15466" s="19"/>
      <c r="U15466" s="27"/>
      <c r="Y15466" s="9" t="s">
        <v>756</v>
      </c>
      <c r="Z15466" s="9" t="s">
        <v>232</v>
      </c>
      <c r="AA15466" s="9" t="s">
        <v>44</v>
      </c>
      <c r="AB15466" s="9">
        <v>8104077</v>
      </c>
      <c r="AC15466" s="9" t="s">
        <v>16239</v>
      </c>
      <c r="AD15466" s="9" t="s">
        <v>225</v>
      </c>
      <c r="AE15466" s="5">
        <f t="shared" si="504"/>
        <v>0</v>
      </c>
      <c r="AF15466" s="5" t="str">
        <f t="shared" si="505"/>
        <v>katA</v>
      </c>
      <c r="AG15466" s="153"/>
      <c r="AH15466" s="153"/>
      <c r="AI15466" t="s">
        <v>17879</v>
      </c>
      <c r="AJ15466" t="s">
        <v>17878</v>
      </c>
      <c r="AK15466" s="9" t="str">
        <f>VLOOKUP(Y15466,zdroj!D:AJ,33,0)</f>
        <v>katA</v>
      </c>
    </row>
    <row r="15467" spans="8:37" x14ac:dyDescent="0.25">
      <c r="H15467" s="8"/>
      <c r="I15467" s="8"/>
      <c r="N15467" s="23"/>
      <c r="O15467" s="24"/>
      <c r="P15467" s="19"/>
      <c r="Q15467" s="19"/>
      <c r="R15467" s="19"/>
      <c r="U15467" s="27"/>
      <c r="Y15467" s="9" t="s">
        <v>756</v>
      </c>
      <c r="Z15467" s="9" t="s">
        <v>232</v>
      </c>
      <c r="AA15467" s="9" t="s">
        <v>44</v>
      </c>
      <c r="AB15467" s="9">
        <v>28148592</v>
      </c>
      <c r="AC15467" s="9" t="s">
        <v>16240</v>
      </c>
      <c r="AD15467" s="9" t="s">
        <v>225</v>
      </c>
      <c r="AE15467" s="5">
        <f t="shared" si="504"/>
        <v>0</v>
      </c>
      <c r="AF15467" s="5" t="str">
        <f t="shared" si="505"/>
        <v>katA</v>
      </c>
      <c r="AG15467" s="153"/>
      <c r="AH15467" s="153"/>
      <c r="AI15467" t="s">
        <v>201</v>
      </c>
      <c r="AJ15467" t="s">
        <v>17878</v>
      </c>
      <c r="AK15467" s="9" t="str">
        <f>VLOOKUP(Y15467,zdroj!D:AJ,33,0)</f>
        <v>katA</v>
      </c>
    </row>
    <row r="15468" spans="8:37" x14ac:dyDescent="0.25">
      <c r="H15468" s="8"/>
      <c r="I15468" s="8"/>
      <c r="N15468" s="23"/>
      <c r="O15468" s="24"/>
      <c r="P15468" s="19"/>
      <c r="Q15468" s="19"/>
      <c r="R15468" s="19"/>
      <c r="U15468" s="27"/>
      <c r="Y15468" s="9" t="s">
        <v>759</v>
      </c>
      <c r="Z15468" s="9" t="s">
        <v>462</v>
      </c>
      <c r="AA15468" s="9" t="s">
        <v>44</v>
      </c>
      <c r="AB15468" s="9">
        <v>20658231</v>
      </c>
      <c r="AC15468" s="9" t="s">
        <v>16241</v>
      </c>
      <c r="AD15468" s="9" t="s">
        <v>225</v>
      </c>
      <c r="AE15468" s="5">
        <f t="shared" si="504"/>
        <v>0</v>
      </c>
      <c r="AF15468" s="5" t="str">
        <f t="shared" si="505"/>
        <v>katA</v>
      </c>
      <c r="AG15468" s="153"/>
      <c r="AH15468" s="153"/>
      <c r="AI15468" t="s">
        <v>201</v>
      </c>
      <c r="AJ15468" t="s">
        <v>17878</v>
      </c>
      <c r="AK15468" s="9" t="str">
        <f>VLOOKUP(Y15468,zdroj!D:AJ,33,0)</f>
        <v>katA</v>
      </c>
    </row>
    <row r="15469" spans="8:37" x14ac:dyDescent="0.25">
      <c r="H15469" s="8"/>
      <c r="I15469" s="8"/>
      <c r="N15469" s="23"/>
      <c r="O15469" s="24"/>
      <c r="P15469" s="19"/>
      <c r="Q15469" s="19"/>
      <c r="R15469" s="19"/>
      <c r="U15469" s="27"/>
      <c r="Y15469" s="9" t="s">
        <v>759</v>
      </c>
      <c r="Z15469" s="9" t="s">
        <v>462</v>
      </c>
      <c r="AA15469" s="9" t="s">
        <v>44</v>
      </c>
      <c r="AB15469" s="9">
        <v>20658257</v>
      </c>
      <c r="AC15469" s="9" t="s">
        <v>16242</v>
      </c>
      <c r="AD15469" s="9" t="s">
        <v>225</v>
      </c>
      <c r="AE15469" s="5">
        <f t="shared" si="504"/>
        <v>0</v>
      </c>
      <c r="AF15469" s="5" t="str">
        <f t="shared" si="505"/>
        <v>katA</v>
      </c>
      <c r="AG15469" s="153"/>
      <c r="AH15469" s="153"/>
      <c r="AI15469" t="s">
        <v>201</v>
      </c>
      <c r="AJ15469" t="s">
        <v>17878</v>
      </c>
      <c r="AK15469" s="9" t="str">
        <f>VLOOKUP(Y15469,zdroj!D:AJ,33,0)</f>
        <v>katA</v>
      </c>
    </row>
    <row r="15470" spans="8:37" x14ac:dyDescent="0.25">
      <c r="H15470" s="8"/>
      <c r="I15470" s="8"/>
      <c r="N15470" s="23"/>
      <c r="O15470" s="24"/>
      <c r="P15470" s="19"/>
      <c r="Q15470" s="19"/>
      <c r="R15470" s="19"/>
      <c r="U15470" s="27"/>
      <c r="Y15470" s="9" t="s">
        <v>759</v>
      </c>
      <c r="Z15470" s="9" t="s">
        <v>462</v>
      </c>
      <c r="AA15470" s="9" t="s">
        <v>44</v>
      </c>
      <c r="AB15470" s="9">
        <v>20658265</v>
      </c>
      <c r="AC15470" s="9" t="s">
        <v>16243</v>
      </c>
      <c r="AD15470" s="9" t="s">
        <v>225</v>
      </c>
      <c r="AE15470" s="5">
        <f t="shared" si="504"/>
        <v>0</v>
      </c>
      <c r="AF15470" s="5" t="str">
        <f t="shared" si="505"/>
        <v>katA</v>
      </c>
      <c r="AG15470" s="153"/>
      <c r="AH15470" s="153"/>
      <c r="AI15470" t="s">
        <v>201</v>
      </c>
      <c r="AJ15470" t="s">
        <v>17878</v>
      </c>
      <c r="AK15470" s="9" t="str">
        <f>VLOOKUP(Y15470,zdroj!D:AJ,33,0)</f>
        <v>katA</v>
      </c>
    </row>
    <row r="15471" spans="8:37" x14ac:dyDescent="0.25">
      <c r="H15471" s="8"/>
      <c r="I15471" s="8"/>
      <c r="N15471" s="23"/>
      <c r="O15471" s="24"/>
      <c r="P15471" s="19"/>
      <c r="Q15471" s="19"/>
      <c r="R15471" s="19"/>
      <c r="U15471" s="27"/>
      <c r="Y15471" s="9" t="s">
        <v>759</v>
      </c>
      <c r="Z15471" s="9" t="s">
        <v>462</v>
      </c>
      <c r="AA15471" s="9" t="s">
        <v>44</v>
      </c>
      <c r="AB15471" s="9">
        <v>20658281</v>
      </c>
      <c r="AC15471" s="9" t="s">
        <v>16244</v>
      </c>
      <c r="AD15471" s="9" t="s">
        <v>225</v>
      </c>
      <c r="AE15471" s="5">
        <f t="shared" si="504"/>
        <v>0</v>
      </c>
      <c r="AF15471" s="5" t="str">
        <f t="shared" si="505"/>
        <v>katA</v>
      </c>
      <c r="AG15471" s="153"/>
      <c r="AH15471" s="153"/>
      <c r="AI15471" t="s">
        <v>201</v>
      </c>
      <c r="AJ15471" t="s">
        <v>17878</v>
      </c>
      <c r="AK15471" s="9" t="str">
        <f>VLOOKUP(Y15471,zdroj!D:AJ,33,0)</f>
        <v>katA</v>
      </c>
    </row>
    <row r="15472" spans="8:37" x14ac:dyDescent="0.25">
      <c r="H15472" s="8"/>
      <c r="I15472" s="8"/>
      <c r="N15472" s="23"/>
      <c r="O15472" s="24"/>
      <c r="P15472" s="19"/>
      <c r="Q15472" s="19"/>
      <c r="R15472" s="19"/>
      <c r="U15472" s="27"/>
      <c r="Y15472" s="9" t="s">
        <v>759</v>
      </c>
      <c r="Z15472" s="9" t="s">
        <v>462</v>
      </c>
      <c r="AA15472" s="9" t="s">
        <v>44</v>
      </c>
      <c r="AB15472" s="9">
        <v>20658290</v>
      </c>
      <c r="AC15472" s="9" t="s">
        <v>16245</v>
      </c>
      <c r="AD15472" s="9" t="s">
        <v>225</v>
      </c>
      <c r="AE15472" s="5">
        <f t="shared" si="504"/>
        <v>0</v>
      </c>
      <c r="AF15472" s="5" t="str">
        <f t="shared" si="505"/>
        <v>katA</v>
      </c>
      <c r="AG15472" s="153"/>
      <c r="AH15472" s="153"/>
      <c r="AI15472" t="s">
        <v>201</v>
      </c>
      <c r="AJ15472" t="s">
        <v>17878</v>
      </c>
      <c r="AK15472" s="9" t="str">
        <f>VLOOKUP(Y15472,zdroj!D:AJ,33,0)</f>
        <v>katA</v>
      </c>
    </row>
    <row r="15473" spans="8:37" x14ac:dyDescent="0.25">
      <c r="H15473" s="8"/>
      <c r="I15473" s="8"/>
      <c r="N15473" s="23"/>
      <c r="O15473" s="24"/>
      <c r="P15473" s="19"/>
      <c r="Q15473" s="19"/>
      <c r="R15473" s="19"/>
      <c r="U15473" s="27"/>
      <c r="Y15473" s="9" t="s">
        <v>759</v>
      </c>
      <c r="Z15473" s="9" t="s">
        <v>462</v>
      </c>
      <c r="AA15473" s="9" t="s">
        <v>44</v>
      </c>
      <c r="AB15473" s="9">
        <v>20658303</v>
      </c>
      <c r="AC15473" s="9" t="s">
        <v>16246</v>
      </c>
      <c r="AD15473" s="9" t="s">
        <v>225</v>
      </c>
      <c r="AE15473" s="5">
        <f t="shared" si="504"/>
        <v>0</v>
      </c>
      <c r="AF15473" s="5" t="str">
        <f t="shared" si="505"/>
        <v>katA</v>
      </c>
      <c r="AG15473" s="153"/>
      <c r="AH15473" s="153"/>
      <c r="AI15473" t="s">
        <v>201</v>
      </c>
      <c r="AJ15473" t="s">
        <v>17878</v>
      </c>
      <c r="AK15473" s="9" t="str">
        <f>VLOOKUP(Y15473,zdroj!D:AJ,33,0)</f>
        <v>katA</v>
      </c>
    </row>
    <row r="15474" spans="8:37" x14ac:dyDescent="0.25">
      <c r="H15474" s="8"/>
      <c r="I15474" s="8"/>
      <c r="N15474" s="23"/>
      <c r="O15474" s="24"/>
      <c r="P15474" s="19"/>
      <c r="Q15474" s="19"/>
      <c r="R15474" s="19"/>
      <c r="U15474" s="27"/>
      <c r="Y15474" s="9" t="s">
        <v>759</v>
      </c>
      <c r="Z15474" s="9" t="s">
        <v>462</v>
      </c>
      <c r="AA15474" s="9" t="s">
        <v>44</v>
      </c>
      <c r="AB15474" s="9">
        <v>20658397</v>
      </c>
      <c r="AC15474" s="9" t="s">
        <v>16247</v>
      </c>
      <c r="AD15474" s="9" t="s">
        <v>225</v>
      </c>
      <c r="AE15474" s="5">
        <f t="shared" si="504"/>
        <v>0</v>
      </c>
      <c r="AF15474" s="5" t="str">
        <f t="shared" si="505"/>
        <v>katA</v>
      </c>
      <c r="AG15474" s="153"/>
      <c r="AH15474" s="153"/>
      <c r="AI15474" t="s">
        <v>201</v>
      </c>
      <c r="AJ15474" t="s">
        <v>17878</v>
      </c>
      <c r="AK15474" s="9" t="str">
        <f>VLOOKUP(Y15474,zdroj!D:AJ,33,0)</f>
        <v>katA</v>
      </c>
    </row>
    <row r="15475" spans="8:37" x14ac:dyDescent="0.25">
      <c r="H15475" s="8"/>
      <c r="I15475" s="8"/>
      <c r="N15475" s="23"/>
      <c r="O15475" s="24"/>
      <c r="P15475" s="19"/>
      <c r="Q15475" s="19"/>
      <c r="R15475" s="19"/>
      <c r="U15475" s="27"/>
      <c r="Y15475" s="9" t="s">
        <v>759</v>
      </c>
      <c r="Z15475" s="9" t="s">
        <v>462</v>
      </c>
      <c r="AA15475" s="9" t="s">
        <v>44</v>
      </c>
      <c r="AB15475" s="9">
        <v>20658401</v>
      </c>
      <c r="AC15475" s="9" t="s">
        <v>16248</v>
      </c>
      <c r="AD15475" s="9" t="s">
        <v>225</v>
      </c>
      <c r="AE15475" s="5">
        <f t="shared" si="504"/>
        <v>0</v>
      </c>
      <c r="AF15475" s="5" t="str">
        <f t="shared" si="505"/>
        <v>katA</v>
      </c>
      <c r="AG15475" s="153"/>
      <c r="AH15475" s="153"/>
      <c r="AI15475" t="s">
        <v>201</v>
      </c>
      <c r="AJ15475" t="s">
        <v>17878</v>
      </c>
      <c r="AK15475" s="9" t="str">
        <f>VLOOKUP(Y15475,zdroj!D:AJ,33,0)</f>
        <v>katA</v>
      </c>
    </row>
    <row r="15476" spans="8:37" x14ac:dyDescent="0.25">
      <c r="H15476" s="8"/>
      <c r="I15476" s="8"/>
      <c r="N15476" s="23"/>
      <c r="O15476" s="24"/>
      <c r="P15476" s="19"/>
      <c r="Q15476" s="19"/>
      <c r="R15476" s="19"/>
      <c r="U15476" s="27"/>
      <c r="Y15476" s="9" t="s">
        <v>759</v>
      </c>
      <c r="Z15476" s="9" t="s">
        <v>462</v>
      </c>
      <c r="AA15476" s="9" t="s">
        <v>44</v>
      </c>
      <c r="AB15476" s="9">
        <v>20658494</v>
      </c>
      <c r="AC15476" s="9" t="s">
        <v>16249</v>
      </c>
      <c r="AD15476" s="9" t="s">
        <v>225</v>
      </c>
      <c r="AE15476" s="5">
        <f t="shared" si="504"/>
        <v>0</v>
      </c>
      <c r="AF15476" s="5" t="str">
        <f t="shared" si="505"/>
        <v>katA</v>
      </c>
      <c r="AG15476" s="153"/>
      <c r="AH15476" s="153"/>
      <c r="AI15476" t="s">
        <v>201</v>
      </c>
      <c r="AJ15476" t="s">
        <v>17878</v>
      </c>
      <c r="AK15476" s="9" t="str">
        <f>VLOOKUP(Y15476,zdroj!D:AJ,33,0)</f>
        <v>katA</v>
      </c>
    </row>
    <row r="15477" spans="8:37" x14ac:dyDescent="0.25">
      <c r="H15477" s="8"/>
      <c r="I15477" s="8"/>
      <c r="N15477" s="23"/>
      <c r="O15477" s="24"/>
      <c r="P15477" s="19"/>
      <c r="Q15477" s="19"/>
      <c r="R15477" s="19"/>
      <c r="U15477" s="27"/>
      <c r="Y15477" s="9" t="s">
        <v>759</v>
      </c>
      <c r="Z15477" s="9" t="s">
        <v>462</v>
      </c>
      <c r="AA15477" s="9" t="s">
        <v>44</v>
      </c>
      <c r="AB15477" s="9">
        <v>20658516</v>
      </c>
      <c r="AC15477" s="9" t="s">
        <v>16250</v>
      </c>
      <c r="AD15477" s="9" t="s">
        <v>225</v>
      </c>
      <c r="AE15477" s="5">
        <f t="shared" si="504"/>
        <v>0</v>
      </c>
      <c r="AF15477" s="5" t="str">
        <f t="shared" si="505"/>
        <v>katA</v>
      </c>
      <c r="AG15477" s="153"/>
      <c r="AH15477" s="153"/>
      <c r="AI15477" t="s">
        <v>201</v>
      </c>
      <c r="AJ15477" t="s">
        <v>17878</v>
      </c>
      <c r="AK15477" s="9" t="str">
        <f>VLOOKUP(Y15477,zdroj!D:AJ,33,0)</f>
        <v>katA</v>
      </c>
    </row>
    <row r="15478" spans="8:37" x14ac:dyDescent="0.25">
      <c r="H15478" s="8"/>
      <c r="I15478" s="8"/>
      <c r="N15478" s="23"/>
      <c r="O15478" s="24"/>
      <c r="P15478" s="19"/>
      <c r="Q15478" s="19"/>
      <c r="R15478" s="19"/>
      <c r="U15478" s="27"/>
      <c r="Y15478" s="9" t="s">
        <v>759</v>
      </c>
      <c r="Z15478" s="9" t="s">
        <v>462</v>
      </c>
      <c r="AA15478" s="9" t="s">
        <v>44</v>
      </c>
      <c r="AB15478" s="9">
        <v>20658532</v>
      </c>
      <c r="AC15478" s="9" t="s">
        <v>16251</v>
      </c>
      <c r="AD15478" s="9" t="s">
        <v>225</v>
      </c>
      <c r="AE15478" s="5">
        <f t="shared" si="504"/>
        <v>0</v>
      </c>
      <c r="AF15478" s="5" t="str">
        <f t="shared" si="505"/>
        <v>katA</v>
      </c>
      <c r="AG15478" s="153"/>
      <c r="AH15478" s="153"/>
      <c r="AI15478" t="s">
        <v>17879</v>
      </c>
      <c r="AJ15478" t="s">
        <v>17878</v>
      </c>
      <c r="AK15478" s="9" t="str">
        <f>VLOOKUP(Y15478,zdroj!D:AJ,33,0)</f>
        <v>katA</v>
      </c>
    </row>
    <row r="15479" spans="8:37" x14ac:dyDescent="0.25">
      <c r="H15479" s="8"/>
      <c r="I15479" s="8"/>
      <c r="N15479" s="23"/>
      <c r="O15479" s="24"/>
      <c r="P15479" s="19"/>
      <c r="Q15479" s="19"/>
      <c r="R15479" s="19"/>
      <c r="U15479" s="27"/>
      <c r="Y15479" s="9" t="s">
        <v>759</v>
      </c>
      <c r="Z15479" s="9" t="s">
        <v>462</v>
      </c>
      <c r="AA15479" s="9" t="s">
        <v>44</v>
      </c>
      <c r="AB15479" s="9">
        <v>20658656</v>
      </c>
      <c r="AC15479" s="9" t="s">
        <v>16252</v>
      </c>
      <c r="AD15479" s="9" t="s">
        <v>225</v>
      </c>
      <c r="AE15479" s="5">
        <f t="shared" si="504"/>
        <v>0</v>
      </c>
      <c r="AF15479" s="5" t="str">
        <f t="shared" si="505"/>
        <v>katA</v>
      </c>
      <c r="AG15479" s="153"/>
      <c r="AH15479" s="153"/>
      <c r="AI15479" t="s">
        <v>201</v>
      </c>
      <c r="AJ15479" t="s">
        <v>17878</v>
      </c>
      <c r="AK15479" s="9" t="str">
        <f>VLOOKUP(Y15479,zdroj!D:AJ,33,0)</f>
        <v>katA</v>
      </c>
    </row>
    <row r="15480" spans="8:37" x14ac:dyDescent="0.25">
      <c r="H15480" s="8"/>
      <c r="I15480" s="8"/>
      <c r="N15480" s="23"/>
      <c r="O15480" s="24"/>
      <c r="P15480" s="19"/>
      <c r="Q15480" s="19"/>
      <c r="R15480" s="19"/>
      <c r="U15480" s="27"/>
      <c r="Y15480" s="9" t="s">
        <v>761</v>
      </c>
      <c r="Z15480" s="9" t="s">
        <v>462</v>
      </c>
      <c r="AA15480" s="9" t="s">
        <v>237</v>
      </c>
      <c r="AB15480" s="9">
        <v>8106142</v>
      </c>
      <c r="AC15480" s="9" t="s">
        <v>16253</v>
      </c>
      <c r="AD15480" s="9" t="s">
        <v>225</v>
      </c>
      <c r="AE15480" s="5">
        <f t="shared" si="504"/>
        <v>0</v>
      </c>
      <c r="AF15480" s="5" t="str">
        <f t="shared" si="505"/>
        <v>katA</v>
      </c>
      <c r="AG15480" s="153"/>
      <c r="AH15480" s="153"/>
      <c r="AI15480" t="s">
        <v>195</v>
      </c>
      <c r="AJ15480" t="s">
        <v>340</v>
      </c>
      <c r="AK15480" s="9" t="str">
        <f>VLOOKUP(Y15480,zdroj!D:AJ,33,0)</f>
        <v>katA</v>
      </c>
    </row>
    <row r="15481" spans="8:37" x14ac:dyDescent="0.25">
      <c r="H15481" s="8"/>
      <c r="I15481" s="8"/>
      <c r="N15481" s="23"/>
      <c r="O15481" s="24"/>
      <c r="P15481" s="19"/>
      <c r="Q15481" s="19"/>
      <c r="R15481" s="19"/>
      <c r="U15481" s="27"/>
      <c r="Y15481" s="9" t="s">
        <v>761</v>
      </c>
      <c r="Z15481" s="9" t="s">
        <v>462</v>
      </c>
      <c r="AA15481" s="9" t="s">
        <v>237</v>
      </c>
      <c r="AB15481" s="9">
        <v>8106231</v>
      </c>
      <c r="AC15481" s="9" t="s">
        <v>16254</v>
      </c>
      <c r="AD15481" s="9" t="s">
        <v>225</v>
      </c>
      <c r="AE15481" s="5">
        <f t="shared" si="504"/>
        <v>0</v>
      </c>
      <c r="AF15481" s="5" t="str">
        <f t="shared" si="505"/>
        <v>katA</v>
      </c>
      <c r="AG15481" s="153"/>
      <c r="AH15481" s="153"/>
      <c r="AI15481" t="s">
        <v>195</v>
      </c>
      <c r="AJ15481" t="s">
        <v>340</v>
      </c>
      <c r="AK15481" s="9" t="str">
        <f>VLOOKUP(Y15481,zdroj!D:AJ,33,0)</f>
        <v>katA</v>
      </c>
    </row>
    <row r="15482" spans="8:37" x14ac:dyDescent="0.25">
      <c r="H15482" s="8"/>
      <c r="I15482" s="8"/>
      <c r="N15482" s="23"/>
      <c r="O15482" s="24"/>
      <c r="P15482" s="19"/>
      <c r="Q15482" s="19"/>
      <c r="R15482" s="19"/>
      <c r="U15482" s="27"/>
      <c r="Y15482" s="9" t="s">
        <v>761</v>
      </c>
      <c r="Z15482" s="9" t="s">
        <v>462</v>
      </c>
      <c r="AA15482" s="9" t="s">
        <v>237</v>
      </c>
      <c r="AB15482" s="9">
        <v>8106240</v>
      </c>
      <c r="AC15482" s="9" t="s">
        <v>16255</v>
      </c>
      <c r="AD15482" s="9" t="s">
        <v>225</v>
      </c>
      <c r="AE15482" s="5">
        <f t="shared" si="504"/>
        <v>0</v>
      </c>
      <c r="AF15482" s="5" t="str">
        <f t="shared" si="505"/>
        <v>katA</v>
      </c>
      <c r="AG15482" s="153"/>
      <c r="AH15482" s="153"/>
      <c r="AI15482" t="s">
        <v>229</v>
      </c>
      <c r="AJ15482" t="s">
        <v>17878</v>
      </c>
      <c r="AK15482" s="9" t="str">
        <f>VLOOKUP(Y15482,zdroj!D:AJ,33,0)</f>
        <v>katA</v>
      </c>
    </row>
    <row r="15483" spans="8:37" x14ac:dyDescent="0.25">
      <c r="H15483" s="8"/>
      <c r="I15483" s="8"/>
      <c r="N15483" s="23"/>
      <c r="O15483" s="24"/>
      <c r="P15483" s="19"/>
      <c r="Q15483" s="19"/>
      <c r="R15483" s="19"/>
      <c r="U15483" s="27"/>
      <c r="Y15483" s="9" t="s">
        <v>761</v>
      </c>
      <c r="Z15483" s="9" t="s">
        <v>462</v>
      </c>
      <c r="AA15483" s="9" t="s">
        <v>237</v>
      </c>
      <c r="AB15483" s="9">
        <v>8106258</v>
      </c>
      <c r="AC15483" s="9" t="s">
        <v>16256</v>
      </c>
      <c r="AD15483" s="9" t="s">
        <v>225</v>
      </c>
      <c r="AE15483" s="5">
        <f t="shared" si="504"/>
        <v>0</v>
      </c>
      <c r="AF15483" s="5" t="str">
        <f t="shared" si="505"/>
        <v>katA</v>
      </c>
      <c r="AG15483" s="153"/>
      <c r="AH15483" s="153"/>
      <c r="AI15483" t="s">
        <v>229</v>
      </c>
      <c r="AJ15483" t="s">
        <v>17878</v>
      </c>
      <c r="AK15483" s="9" t="str">
        <f>VLOOKUP(Y15483,zdroj!D:AJ,33,0)</f>
        <v>katA</v>
      </c>
    </row>
    <row r="15484" spans="8:37" x14ac:dyDescent="0.25">
      <c r="H15484" s="8"/>
      <c r="I15484" s="8"/>
      <c r="N15484" s="23"/>
      <c r="O15484" s="24"/>
      <c r="P15484" s="19"/>
      <c r="Q15484" s="19"/>
      <c r="R15484" s="19"/>
      <c r="U15484" s="27"/>
      <c r="Y15484" s="9" t="s">
        <v>761</v>
      </c>
      <c r="Z15484" s="9" t="s">
        <v>462</v>
      </c>
      <c r="AA15484" s="9" t="s">
        <v>237</v>
      </c>
      <c r="AB15484" s="9">
        <v>8106266</v>
      </c>
      <c r="AC15484" s="9" t="s">
        <v>16257</v>
      </c>
      <c r="AD15484" s="9" t="s">
        <v>225</v>
      </c>
      <c r="AE15484" s="5">
        <f t="shared" si="504"/>
        <v>0</v>
      </c>
      <c r="AF15484" s="5" t="str">
        <f t="shared" si="505"/>
        <v>katA</v>
      </c>
      <c r="AG15484" s="153"/>
      <c r="AH15484" s="153"/>
      <c r="AI15484" t="s">
        <v>229</v>
      </c>
      <c r="AJ15484" t="s">
        <v>17878</v>
      </c>
      <c r="AK15484" s="9" t="str">
        <f>VLOOKUP(Y15484,zdroj!D:AJ,33,0)</f>
        <v>katA</v>
      </c>
    </row>
    <row r="15485" spans="8:37" x14ac:dyDescent="0.25">
      <c r="H15485" s="8"/>
      <c r="I15485" s="8"/>
      <c r="N15485" s="23"/>
      <c r="O15485" s="24"/>
      <c r="P15485" s="19"/>
      <c r="Q15485" s="19"/>
      <c r="R15485" s="19"/>
      <c r="U15485" s="27"/>
      <c r="Y15485" s="9" t="s">
        <v>761</v>
      </c>
      <c r="Z15485" s="9" t="s">
        <v>462</v>
      </c>
      <c r="AA15485" s="9" t="s">
        <v>237</v>
      </c>
      <c r="AB15485" s="9">
        <v>8106274</v>
      </c>
      <c r="AC15485" s="9" t="s">
        <v>16258</v>
      </c>
      <c r="AD15485" s="9" t="s">
        <v>225</v>
      </c>
      <c r="AE15485" s="5">
        <f t="shared" si="504"/>
        <v>0</v>
      </c>
      <c r="AF15485" s="5" t="str">
        <f t="shared" si="505"/>
        <v>katA</v>
      </c>
      <c r="AG15485" s="153"/>
      <c r="AH15485" s="153"/>
      <c r="AI15485" t="s">
        <v>195</v>
      </c>
      <c r="AJ15485" t="s">
        <v>340</v>
      </c>
      <c r="AK15485" s="9" t="str">
        <f>VLOOKUP(Y15485,zdroj!D:AJ,33,0)</f>
        <v>katA</v>
      </c>
    </row>
    <row r="15486" spans="8:37" x14ac:dyDescent="0.25">
      <c r="H15486" s="8"/>
      <c r="I15486" s="8"/>
      <c r="N15486" s="23"/>
      <c r="O15486" s="24"/>
      <c r="P15486" s="19"/>
      <c r="Q15486" s="19"/>
      <c r="R15486" s="19"/>
      <c r="U15486" s="27"/>
      <c r="Y15486" s="9" t="s">
        <v>761</v>
      </c>
      <c r="Z15486" s="9" t="s">
        <v>462</v>
      </c>
      <c r="AA15486" s="9" t="s">
        <v>237</v>
      </c>
      <c r="AB15486" s="9">
        <v>8106282</v>
      </c>
      <c r="AC15486" s="9" t="s">
        <v>16259</v>
      </c>
      <c r="AD15486" s="9" t="s">
        <v>225</v>
      </c>
      <c r="AE15486" s="5">
        <f t="shared" si="504"/>
        <v>0</v>
      </c>
      <c r="AF15486" s="5" t="str">
        <f t="shared" si="505"/>
        <v>katA</v>
      </c>
      <c r="AG15486" s="153"/>
      <c r="AH15486" s="153"/>
      <c r="AI15486" t="s">
        <v>195</v>
      </c>
      <c r="AJ15486" t="s">
        <v>340</v>
      </c>
      <c r="AK15486" s="9" t="str">
        <f>VLOOKUP(Y15486,zdroj!D:AJ,33,0)</f>
        <v>katA</v>
      </c>
    </row>
    <row r="15487" spans="8:37" x14ac:dyDescent="0.25">
      <c r="H15487" s="8"/>
      <c r="I15487" s="8"/>
      <c r="N15487" s="23"/>
      <c r="O15487" s="24"/>
      <c r="P15487" s="19"/>
      <c r="Q15487" s="19"/>
      <c r="R15487" s="19"/>
      <c r="U15487" s="27"/>
      <c r="Y15487" s="9" t="s">
        <v>761</v>
      </c>
      <c r="Z15487" s="9" t="s">
        <v>462</v>
      </c>
      <c r="AA15487" s="9" t="s">
        <v>237</v>
      </c>
      <c r="AB15487" s="9">
        <v>8106291</v>
      </c>
      <c r="AC15487" s="9" t="s">
        <v>16260</v>
      </c>
      <c r="AD15487" s="9" t="s">
        <v>225</v>
      </c>
      <c r="AE15487" s="5">
        <f t="shared" si="504"/>
        <v>0</v>
      </c>
      <c r="AF15487" s="5" t="str">
        <f t="shared" si="505"/>
        <v>katA</v>
      </c>
      <c r="AG15487" s="153"/>
      <c r="AH15487" s="153"/>
      <c r="AI15487" t="s">
        <v>195</v>
      </c>
      <c r="AJ15487" t="s">
        <v>340</v>
      </c>
      <c r="AK15487" s="9" t="str">
        <f>VLOOKUP(Y15487,zdroj!D:AJ,33,0)</f>
        <v>katA</v>
      </c>
    </row>
    <row r="15488" spans="8:37" x14ac:dyDescent="0.25">
      <c r="H15488" s="8"/>
      <c r="I15488" s="8"/>
      <c r="N15488" s="23"/>
      <c r="O15488" s="24"/>
      <c r="P15488" s="19"/>
      <c r="Q15488" s="19"/>
      <c r="R15488" s="19"/>
      <c r="U15488" s="27"/>
      <c r="Y15488" s="9" t="s">
        <v>761</v>
      </c>
      <c r="Z15488" s="9" t="s">
        <v>462</v>
      </c>
      <c r="AA15488" s="9" t="s">
        <v>237</v>
      </c>
      <c r="AB15488" s="9">
        <v>8106304</v>
      </c>
      <c r="AC15488" s="9" t="s">
        <v>16261</v>
      </c>
      <c r="AD15488" s="9" t="s">
        <v>225</v>
      </c>
      <c r="AE15488" s="5">
        <f t="shared" si="504"/>
        <v>0</v>
      </c>
      <c r="AF15488" s="5" t="str">
        <f t="shared" si="505"/>
        <v>katA</v>
      </c>
      <c r="AG15488" s="153"/>
      <c r="AH15488" s="153"/>
      <c r="AI15488" t="s">
        <v>229</v>
      </c>
      <c r="AJ15488" t="s">
        <v>17878</v>
      </c>
      <c r="AK15488" s="9" t="str">
        <f>VLOOKUP(Y15488,zdroj!D:AJ,33,0)</f>
        <v>katA</v>
      </c>
    </row>
    <row r="15489" spans="8:37" x14ac:dyDescent="0.25">
      <c r="H15489" s="8"/>
      <c r="I15489" s="8"/>
      <c r="N15489" s="23"/>
      <c r="O15489" s="24"/>
      <c r="P15489" s="19"/>
      <c r="Q15489" s="19"/>
      <c r="R15489" s="19"/>
      <c r="U15489" s="27"/>
      <c r="Y15489" s="9" t="s">
        <v>761</v>
      </c>
      <c r="Z15489" s="9" t="s">
        <v>462</v>
      </c>
      <c r="AA15489" s="9" t="s">
        <v>237</v>
      </c>
      <c r="AB15489" s="9">
        <v>8106312</v>
      </c>
      <c r="AC15489" s="9" t="s">
        <v>16262</v>
      </c>
      <c r="AD15489" s="9" t="s">
        <v>225</v>
      </c>
      <c r="AE15489" s="5">
        <f t="shared" si="504"/>
        <v>0</v>
      </c>
      <c r="AF15489" s="5" t="str">
        <f t="shared" si="505"/>
        <v>katA</v>
      </c>
      <c r="AG15489" s="153"/>
      <c r="AH15489" s="153"/>
      <c r="AI15489" t="s">
        <v>195</v>
      </c>
      <c r="AJ15489" t="s">
        <v>340</v>
      </c>
      <c r="AK15489" s="9" t="str">
        <f>VLOOKUP(Y15489,zdroj!D:AJ,33,0)</f>
        <v>katA</v>
      </c>
    </row>
    <row r="15490" spans="8:37" x14ac:dyDescent="0.25">
      <c r="H15490" s="8"/>
      <c r="I15490" s="8"/>
      <c r="N15490" s="23"/>
      <c r="O15490" s="24"/>
      <c r="P15490" s="19"/>
      <c r="Q15490" s="19"/>
      <c r="R15490" s="19"/>
      <c r="U15490" s="27"/>
      <c r="Y15490" s="9" t="s">
        <v>761</v>
      </c>
      <c r="Z15490" s="9" t="s">
        <v>462</v>
      </c>
      <c r="AA15490" s="9" t="s">
        <v>237</v>
      </c>
      <c r="AB15490" s="9">
        <v>8106321</v>
      </c>
      <c r="AC15490" s="9" t="s">
        <v>16263</v>
      </c>
      <c r="AD15490" s="9" t="s">
        <v>225</v>
      </c>
      <c r="AE15490" s="5">
        <f t="shared" si="504"/>
        <v>0</v>
      </c>
      <c r="AF15490" s="5" t="str">
        <f t="shared" si="505"/>
        <v>katA</v>
      </c>
      <c r="AG15490" s="153"/>
      <c r="AH15490" s="153"/>
      <c r="AI15490" t="s">
        <v>195</v>
      </c>
      <c r="AJ15490" t="s">
        <v>340</v>
      </c>
      <c r="AK15490" s="9" t="str">
        <f>VLOOKUP(Y15490,zdroj!D:AJ,33,0)</f>
        <v>katA</v>
      </c>
    </row>
    <row r="15491" spans="8:37" x14ac:dyDescent="0.25">
      <c r="H15491" s="8"/>
      <c r="I15491" s="8"/>
      <c r="N15491" s="23"/>
      <c r="O15491" s="24"/>
      <c r="P15491" s="19"/>
      <c r="Q15491" s="19"/>
      <c r="R15491" s="19"/>
      <c r="U15491" s="27"/>
      <c r="Y15491" s="9" t="s">
        <v>761</v>
      </c>
      <c r="Z15491" s="9" t="s">
        <v>462</v>
      </c>
      <c r="AA15491" s="9" t="s">
        <v>237</v>
      </c>
      <c r="AB15491" s="9">
        <v>8106151</v>
      </c>
      <c r="AC15491" s="9" t="s">
        <v>16264</v>
      </c>
      <c r="AD15491" s="9" t="s">
        <v>225</v>
      </c>
      <c r="AE15491" s="5">
        <f t="shared" si="504"/>
        <v>0</v>
      </c>
      <c r="AF15491" s="5" t="str">
        <f t="shared" si="505"/>
        <v>katA</v>
      </c>
      <c r="AG15491" s="153"/>
      <c r="AH15491" s="153"/>
      <c r="AI15491" t="s">
        <v>229</v>
      </c>
      <c r="AJ15491" t="s">
        <v>17878</v>
      </c>
      <c r="AK15491" s="9" t="str">
        <f>VLOOKUP(Y15491,zdroj!D:AJ,33,0)</f>
        <v>katA</v>
      </c>
    </row>
    <row r="15492" spans="8:37" x14ac:dyDescent="0.25">
      <c r="H15492" s="8"/>
      <c r="I15492" s="8"/>
      <c r="N15492" s="23"/>
      <c r="O15492" s="24"/>
      <c r="P15492" s="19"/>
      <c r="Q15492" s="19"/>
      <c r="R15492" s="19"/>
      <c r="U15492" s="27"/>
      <c r="Y15492" s="9" t="s">
        <v>761</v>
      </c>
      <c r="Z15492" s="9" t="s">
        <v>462</v>
      </c>
      <c r="AA15492" s="9" t="s">
        <v>237</v>
      </c>
      <c r="AB15492" s="9">
        <v>8106339</v>
      </c>
      <c r="AC15492" s="9" t="s">
        <v>16265</v>
      </c>
      <c r="AD15492" s="9" t="s">
        <v>225</v>
      </c>
      <c r="AE15492" s="5">
        <f t="shared" si="504"/>
        <v>0</v>
      </c>
      <c r="AF15492" s="5" t="str">
        <f t="shared" si="505"/>
        <v>katA</v>
      </c>
      <c r="AG15492" s="153"/>
      <c r="AH15492" s="153"/>
      <c r="AI15492" t="s">
        <v>195</v>
      </c>
      <c r="AJ15492" t="s">
        <v>340</v>
      </c>
      <c r="AK15492" s="9" t="str">
        <f>VLOOKUP(Y15492,zdroj!D:AJ,33,0)</f>
        <v>katA</v>
      </c>
    </row>
    <row r="15493" spans="8:37" x14ac:dyDescent="0.25">
      <c r="H15493" s="8"/>
      <c r="I15493" s="8"/>
      <c r="N15493" s="23"/>
      <c r="O15493" s="24"/>
      <c r="P15493" s="19"/>
      <c r="Q15493" s="19"/>
      <c r="R15493" s="19"/>
      <c r="U15493" s="27"/>
      <c r="Y15493" s="9" t="s">
        <v>761</v>
      </c>
      <c r="Z15493" s="9" t="s">
        <v>462</v>
      </c>
      <c r="AA15493" s="9" t="s">
        <v>237</v>
      </c>
      <c r="AB15493" s="9">
        <v>8106355</v>
      </c>
      <c r="AC15493" s="9" t="s">
        <v>16266</v>
      </c>
      <c r="AD15493" s="9" t="s">
        <v>225</v>
      </c>
      <c r="AE15493" s="5">
        <f t="shared" si="504"/>
        <v>0</v>
      </c>
      <c r="AF15493" s="5" t="str">
        <f t="shared" si="505"/>
        <v>katA</v>
      </c>
      <c r="AG15493" s="153"/>
      <c r="AH15493" s="153"/>
      <c r="AI15493" t="s">
        <v>195</v>
      </c>
      <c r="AJ15493" t="s">
        <v>340</v>
      </c>
      <c r="AK15493" s="9" t="str">
        <f>VLOOKUP(Y15493,zdroj!D:AJ,33,0)</f>
        <v>katA</v>
      </c>
    </row>
    <row r="15494" spans="8:37" x14ac:dyDescent="0.25">
      <c r="H15494" s="8"/>
      <c r="I15494" s="8"/>
      <c r="N15494" s="23"/>
      <c r="O15494" s="24"/>
      <c r="P15494" s="19"/>
      <c r="Q15494" s="19"/>
      <c r="R15494" s="19"/>
      <c r="U15494" s="27"/>
      <c r="Y15494" s="9" t="s">
        <v>761</v>
      </c>
      <c r="Z15494" s="9" t="s">
        <v>462</v>
      </c>
      <c r="AA15494" s="9" t="s">
        <v>237</v>
      </c>
      <c r="AB15494" s="9">
        <v>8106169</v>
      </c>
      <c r="AC15494" s="9" t="s">
        <v>16267</v>
      </c>
      <c r="AD15494" s="9" t="s">
        <v>225</v>
      </c>
      <c r="AE15494" s="5">
        <f t="shared" si="504"/>
        <v>0</v>
      </c>
      <c r="AF15494" s="5" t="str">
        <f t="shared" si="505"/>
        <v>katA</v>
      </c>
      <c r="AG15494" s="153"/>
      <c r="AH15494" s="153"/>
      <c r="AI15494" t="s">
        <v>195</v>
      </c>
      <c r="AJ15494" t="s">
        <v>340</v>
      </c>
      <c r="AK15494" s="9" t="str">
        <f>VLOOKUP(Y15494,zdroj!D:AJ,33,0)</f>
        <v>katA</v>
      </c>
    </row>
    <row r="15495" spans="8:37" x14ac:dyDescent="0.25">
      <c r="H15495" s="8"/>
      <c r="I15495" s="8"/>
      <c r="N15495" s="23"/>
      <c r="O15495" s="24"/>
      <c r="P15495" s="19"/>
      <c r="Q15495" s="19"/>
      <c r="R15495" s="19"/>
      <c r="U15495" s="27"/>
      <c r="Y15495" s="9" t="s">
        <v>761</v>
      </c>
      <c r="Z15495" s="9" t="s">
        <v>462</v>
      </c>
      <c r="AA15495" s="9" t="s">
        <v>237</v>
      </c>
      <c r="AB15495" s="9">
        <v>30940354</v>
      </c>
      <c r="AC15495" s="9" t="s">
        <v>16268</v>
      </c>
      <c r="AD15495" s="9" t="s">
        <v>225</v>
      </c>
      <c r="AE15495" s="5">
        <f t="shared" si="504"/>
        <v>0</v>
      </c>
      <c r="AF15495" s="5" t="str">
        <f t="shared" si="505"/>
        <v>katA</v>
      </c>
      <c r="AG15495" s="153"/>
      <c r="AH15495" s="153"/>
      <c r="AI15495" t="s">
        <v>195</v>
      </c>
      <c r="AJ15495" t="s">
        <v>340</v>
      </c>
      <c r="AK15495" s="9" t="str">
        <f>VLOOKUP(Y15495,zdroj!D:AJ,33,0)</f>
        <v>katA</v>
      </c>
    </row>
    <row r="15496" spans="8:37" x14ac:dyDescent="0.25">
      <c r="H15496" s="8"/>
      <c r="I15496" s="8"/>
      <c r="N15496" s="23"/>
      <c r="O15496" s="24"/>
      <c r="P15496" s="19"/>
      <c r="Q15496" s="19"/>
      <c r="R15496" s="19"/>
      <c r="U15496" s="27"/>
      <c r="Y15496" s="9" t="s">
        <v>761</v>
      </c>
      <c r="Z15496" s="9" t="s">
        <v>462</v>
      </c>
      <c r="AA15496" s="9" t="s">
        <v>237</v>
      </c>
      <c r="AB15496" s="9">
        <v>41103157</v>
      </c>
      <c r="AC15496" s="9" t="s">
        <v>16269</v>
      </c>
      <c r="AD15496" s="9" t="s">
        <v>225</v>
      </c>
      <c r="AE15496" s="5">
        <f t="shared" si="504"/>
        <v>0</v>
      </c>
      <c r="AF15496" s="5" t="str">
        <f t="shared" si="505"/>
        <v>katA</v>
      </c>
      <c r="AG15496" s="153"/>
      <c r="AH15496" s="153"/>
      <c r="AI15496" t="s">
        <v>195</v>
      </c>
      <c r="AJ15496" t="s">
        <v>340</v>
      </c>
      <c r="AK15496" s="9" t="str">
        <f>VLOOKUP(Y15496,zdroj!D:AJ,33,0)</f>
        <v>katA</v>
      </c>
    </row>
    <row r="15497" spans="8:37" x14ac:dyDescent="0.25">
      <c r="H15497" s="8"/>
      <c r="I15497" s="8"/>
      <c r="N15497" s="23"/>
      <c r="O15497" s="24"/>
      <c r="P15497" s="19"/>
      <c r="Q15497" s="19"/>
      <c r="R15497" s="19"/>
      <c r="U15497" s="27"/>
      <c r="Y15497" s="9" t="s">
        <v>761</v>
      </c>
      <c r="Z15497" s="9" t="s">
        <v>462</v>
      </c>
      <c r="AA15497" s="9" t="s">
        <v>237</v>
      </c>
      <c r="AB15497" s="9">
        <v>8106177</v>
      </c>
      <c r="AC15497" s="9" t="s">
        <v>16270</v>
      </c>
      <c r="AD15497" s="9" t="s">
        <v>225</v>
      </c>
      <c r="AE15497" s="5">
        <f t="shared" si="504"/>
        <v>0</v>
      </c>
      <c r="AF15497" s="5" t="str">
        <f t="shared" si="505"/>
        <v>katA</v>
      </c>
      <c r="AG15497" s="153"/>
      <c r="AH15497" s="153"/>
      <c r="AI15497" t="s">
        <v>229</v>
      </c>
      <c r="AJ15497" t="s">
        <v>17878</v>
      </c>
      <c r="AK15497" s="9" t="str">
        <f>VLOOKUP(Y15497,zdroj!D:AJ,33,0)</f>
        <v>katA</v>
      </c>
    </row>
    <row r="15498" spans="8:37" x14ac:dyDescent="0.25">
      <c r="H15498" s="8"/>
      <c r="I15498" s="8"/>
      <c r="N15498" s="23"/>
      <c r="O15498" s="24"/>
      <c r="P15498" s="19"/>
      <c r="Q15498" s="19"/>
      <c r="R15498" s="19"/>
      <c r="U15498" s="27"/>
      <c r="Y15498" s="9" t="s">
        <v>761</v>
      </c>
      <c r="Z15498" s="9" t="s">
        <v>462</v>
      </c>
      <c r="AA15498" s="9" t="s">
        <v>237</v>
      </c>
      <c r="AB15498" s="9">
        <v>8106185</v>
      </c>
      <c r="AC15498" s="9" t="s">
        <v>16271</v>
      </c>
      <c r="AD15498" s="9" t="s">
        <v>225</v>
      </c>
      <c r="AE15498" s="5">
        <f t="shared" ref="AE15498:AE15561" si="506">VLOOKUP(Y15498,K:T,10,0)</f>
        <v>0</v>
      </c>
      <c r="AF15498" s="5" t="str">
        <f t="shared" ref="AF15498:AF15561" si="507">IF(AE15498="A",IF(AD15498="katA","katB",AD15498),AD15498)</f>
        <v>katA</v>
      </c>
      <c r="AG15498" s="153"/>
      <c r="AH15498" s="153"/>
      <c r="AI15498" t="s">
        <v>195</v>
      </c>
      <c r="AJ15498" t="s">
        <v>340</v>
      </c>
      <c r="AK15498" s="9" t="str">
        <f>VLOOKUP(Y15498,zdroj!D:AJ,33,0)</f>
        <v>katA</v>
      </c>
    </row>
    <row r="15499" spans="8:37" x14ac:dyDescent="0.25">
      <c r="H15499" s="8"/>
      <c r="I15499" s="8"/>
      <c r="N15499" s="23"/>
      <c r="O15499" s="24"/>
      <c r="P15499" s="19"/>
      <c r="Q15499" s="19"/>
      <c r="R15499" s="19"/>
      <c r="U15499" s="27"/>
      <c r="Y15499" s="9" t="s">
        <v>761</v>
      </c>
      <c r="Z15499" s="9" t="s">
        <v>462</v>
      </c>
      <c r="AA15499" s="9" t="s">
        <v>237</v>
      </c>
      <c r="AB15499" s="9">
        <v>8106193</v>
      </c>
      <c r="AC15499" s="9" t="s">
        <v>16272</v>
      </c>
      <c r="AD15499" s="9" t="s">
        <v>225</v>
      </c>
      <c r="AE15499" s="5">
        <f t="shared" si="506"/>
        <v>0</v>
      </c>
      <c r="AF15499" s="5" t="str">
        <f t="shared" si="507"/>
        <v>katA</v>
      </c>
      <c r="AG15499" s="153"/>
      <c r="AH15499" s="153"/>
      <c r="AI15499" t="s">
        <v>229</v>
      </c>
      <c r="AJ15499" t="s">
        <v>17878</v>
      </c>
      <c r="AK15499" s="9" t="str">
        <f>VLOOKUP(Y15499,zdroj!D:AJ,33,0)</f>
        <v>katA</v>
      </c>
    </row>
    <row r="15500" spans="8:37" x14ac:dyDescent="0.25">
      <c r="H15500" s="8"/>
      <c r="I15500" s="8"/>
      <c r="N15500" s="23"/>
      <c r="O15500" s="24"/>
      <c r="P15500" s="19"/>
      <c r="Q15500" s="19"/>
      <c r="R15500" s="19"/>
      <c r="U15500" s="27"/>
      <c r="Y15500" s="9" t="s">
        <v>761</v>
      </c>
      <c r="Z15500" s="9" t="s">
        <v>462</v>
      </c>
      <c r="AA15500" s="9" t="s">
        <v>237</v>
      </c>
      <c r="AB15500" s="9">
        <v>8106207</v>
      </c>
      <c r="AC15500" s="9" t="s">
        <v>16273</v>
      </c>
      <c r="AD15500" s="9" t="s">
        <v>225</v>
      </c>
      <c r="AE15500" s="5">
        <f t="shared" si="506"/>
        <v>0</v>
      </c>
      <c r="AF15500" s="5" t="str">
        <f t="shared" si="507"/>
        <v>katA</v>
      </c>
      <c r="AG15500" s="153"/>
      <c r="AH15500" s="153"/>
      <c r="AI15500" t="s">
        <v>229</v>
      </c>
      <c r="AJ15500" t="s">
        <v>17878</v>
      </c>
      <c r="AK15500" s="9" t="str">
        <f>VLOOKUP(Y15500,zdroj!D:AJ,33,0)</f>
        <v>katA</v>
      </c>
    </row>
    <row r="15501" spans="8:37" x14ac:dyDescent="0.25">
      <c r="H15501" s="8"/>
      <c r="I15501" s="8"/>
      <c r="N15501" s="23"/>
      <c r="O15501" s="24"/>
      <c r="P15501" s="19"/>
      <c r="Q15501" s="19"/>
      <c r="R15501" s="19"/>
      <c r="U15501" s="27"/>
      <c r="Y15501" s="9" t="s">
        <v>761</v>
      </c>
      <c r="Z15501" s="9" t="s">
        <v>462</v>
      </c>
      <c r="AA15501" s="9" t="s">
        <v>237</v>
      </c>
      <c r="AB15501" s="9">
        <v>8106215</v>
      </c>
      <c r="AC15501" s="9" t="s">
        <v>16274</v>
      </c>
      <c r="AD15501" s="9" t="s">
        <v>225</v>
      </c>
      <c r="AE15501" s="5">
        <f t="shared" si="506"/>
        <v>0</v>
      </c>
      <c r="AF15501" s="5" t="str">
        <f t="shared" si="507"/>
        <v>katA</v>
      </c>
      <c r="AG15501" s="153"/>
      <c r="AH15501" s="153"/>
      <c r="AI15501" t="s">
        <v>195</v>
      </c>
      <c r="AJ15501" t="s">
        <v>340</v>
      </c>
      <c r="AK15501" s="9" t="str">
        <f>VLOOKUP(Y15501,zdroj!D:AJ,33,0)</f>
        <v>katA</v>
      </c>
    </row>
    <row r="15502" spans="8:37" x14ac:dyDescent="0.25">
      <c r="H15502" s="8"/>
      <c r="I15502" s="8"/>
      <c r="N15502" s="23"/>
      <c r="O15502" s="24"/>
      <c r="P15502" s="19"/>
      <c r="Q15502" s="19"/>
      <c r="R15502" s="19"/>
      <c r="U15502" s="27"/>
      <c r="Y15502" s="9" t="s">
        <v>761</v>
      </c>
      <c r="Z15502" s="9" t="s">
        <v>462</v>
      </c>
      <c r="AA15502" s="9" t="s">
        <v>237</v>
      </c>
      <c r="AB15502" s="9">
        <v>8106223</v>
      </c>
      <c r="AC15502" s="9" t="s">
        <v>16275</v>
      </c>
      <c r="AD15502" s="9" t="s">
        <v>225</v>
      </c>
      <c r="AE15502" s="5">
        <f t="shared" si="506"/>
        <v>0</v>
      </c>
      <c r="AF15502" s="5" t="str">
        <f t="shared" si="507"/>
        <v>katA</v>
      </c>
      <c r="AG15502" s="153"/>
      <c r="AH15502" s="153"/>
      <c r="AI15502" t="s">
        <v>195</v>
      </c>
      <c r="AJ15502" t="s">
        <v>340</v>
      </c>
      <c r="AK15502" s="9" t="str">
        <f>VLOOKUP(Y15502,zdroj!D:AJ,33,0)</f>
        <v>katA</v>
      </c>
    </row>
    <row r="15503" spans="8:37" x14ac:dyDescent="0.25">
      <c r="H15503" s="8"/>
      <c r="I15503" s="8"/>
      <c r="N15503" s="23"/>
      <c r="O15503" s="24"/>
      <c r="P15503" s="19"/>
      <c r="Q15503" s="19"/>
      <c r="R15503" s="19"/>
      <c r="U15503" s="27"/>
      <c r="Y15503" s="9" t="s">
        <v>761</v>
      </c>
      <c r="Z15503" s="9" t="s">
        <v>462</v>
      </c>
      <c r="AA15503" s="9" t="s">
        <v>237</v>
      </c>
      <c r="AB15503" s="9">
        <v>8106061</v>
      </c>
      <c r="AC15503" s="9" t="s">
        <v>16276</v>
      </c>
      <c r="AD15503" s="9" t="s">
        <v>231</v>
      </c>
      <c r="AE15503" s="5">
        <f t="shared" si="506"/>
        <v>0</v>
      </c>
      <c r="AF15503" s="5" t="str">
        <f t="shared" si="507"/>
        <v>katB</v>
      </c>
      <c r="AG15503" s="153"/>
      <c r="AH15503" s="153"/>
      <c r="AI15503" t="s">
        <v>201</v>
      </c>
      <c r="AJ15503" t="s">
        <v>17878</v>
      </c>
      <c r="AK15503" s="9" t="str">
        <f>VLOOKUP(Y15503,zdroj!D:AJ,33,0)</f>
        <v>katA</v>
      </c>
    </row>
    <row r="15504" spans="8:37" x14ac:dyDescent="0.25">
      <c r="H15504" s="8"/>
      <c r="I15504" s="8"/>
      <c r="N15504" s="23"/>
      <c r="O15504" s="24"/>
      <c r="P15504" s="19"/>
      <c r="Q15504" s="19"/>
      <c r="R15504" s="19"/>
      <c r="U15504" s="27"/>
      <c r="Y15504" s="9" t="s">
        <v>761</v>
      </c>
      <c r="Z15504" s="9" t="s">
        <v>462</v>
      </c>
      <c r="AA15504" s="9" t="s">
        <v>237</v>
      </c>
      <c r="AB15504" s="9">
        <v>8106070</v>
      </c>
      <c r="AC15504" s="9" t="s">
        <v>16277</v>
      </c>
      <c r="AD15504" s="9" t="s">
        <v>225</v>
      </c>
      <c r="AE15504" s="5">
        <f t="shared" si="506"/>
        <v>0</v>
      </c>
      <c r="AF15504" s="5" t="str">
        <f t="shared" si="507"/>
        <v>katA</v>
      </c>
      <c r="AG15504" s="153"/>
      <c r="AH15504" s="153"/>
      <c r="AI15504" t="s">
        <v>201</v>
      </c>
      <c r="AJ15504" t="s">
        <v>17878</v>
      </c>
      <c r="AK15504" s="9" t="str">
        <f>VLOOKUP(Y15504,zdroj!D:AJ,33,0)</f>
        <v>katA</v>
      </c>
    </row>
    <row r="15505" spans="8:37" x14ac:dyDescent="0.25">
      <c r="H15505" s="8"/>
      <c r="I15505" s="8"/>
      <c r="N15505" s="23"/>
      <c r="O15505" s="24"/>
      <c r="P15505" s="19"/>
      <c r="Q15505" s="19"/>
      <c r="R15505" s="19"/>
      <c r="U15505" s="27"/>
      <c r="Y15505" s="9" t="s">
        <v>761</v>
      </c>
      <c r="Z15505" s="9" t="s">
        <v>462</v>
      </c>
      <c r="AA15505" s="9" t="s">
        <v>237</v>
      </c>
      <c r="AB15505" s="9">
        <v>8106088</v>
      </c>
      <c r="AC15505" s="9" t="s">
        <v>16278</v>
      </c>
      <c r="AD15505" s="9" t="s">
        <v>231</v>
      </c>
      <c r="AE15505" s="5">
        <f t="shared" si="506"/>
        <v>0</v>
      </c>
      <c r="AF15505" s="5" t="str">
        <f t="shared" si="507"/>
        <v>katB</v>
      </c>
      <c r="AG15505" s="153"/>
      <c r="AH15505" s="153"/>
      <c r="AI15505" t="s">
        <v>17879</v>
      </c>
      <c r="AJ15505" t="s">
        <v>17878</v>
      </c>
      <c r="AK15505" s="9" t="str">
        <f>VLOOKUP(Y15505,zdroj!D:AJ,33,0)</f>
        <v>katA</v>
      </c>
    </row>
    <row r="15506" spans="8:37" x14ac:dyDescent="0.25">
      <c r="H15506" s="8"/>
      <c r="I15506" s="8"/>
      <c r="N15506" s="23"/>
      <c r="O15506" s="24"/>
      <c r="P15506" s="19"/>
      <c r="Q15506" s="19"/>
      <c r="R15506" s="19"/>
      <c r="U15506" s="27"/>
      <c r="Y15506" s="9" t="s">
        <v>761</v>
      </c>
      <c r="Z15506" s="9" t="s">
        <v>462</v>
      </c>
      <c r="AA15506" s="9" t="s">
        <v>237</v>
      </c>
      <c r="AB15506" s="9">
        <v>8106096</v>
      </c>
      <c r="AC15506" s="9" t="s">
        <v>16279</v>
      </c>
      <c r="AD15506" s="9" t="s">
        <v>225</v>
      </c>
      <c r="AE15506" s="5">
        <f t="shared" si="506"/>
        <v>0</v>
      </c>
      <c r="AF15506" s="5" t="str">
        <f t="shared" si="507"/>
        <v>katA</v>
      </c>
      <c r="AG15506" s="153"/>
      <c r="AH15506" s="153"/>
      <c r="AI15506" t="s">
        <v>201</v>
      </c>
      <c r="AJ15506" t="s">
        <v>17878</v>
      </c>
      <c r="AK15506" s="9" t="str">
        <f>VLOOKUP(Y15506,zdroj!D:AJ,33,0)</f>
        <v>katA</v>
      </c>
    </row>
    <row r="15507" spans="8:37" x14ac:dyDescent="0.25">
      <c r="H15507" s="8"/>
      <c r="I15507" s="8"/>
      <c r="N15507" s="23"/>
      <c r="O15507" s="24"/>
      <c r="P15507" s="19"/>
      <c r="Q15507" s="19"/>
      <c r="R15507" s="19"/>
      <c r="U15507" s="27"/>
      <c r="Y15507" s="9" t="s">
        <v>761</v>
      </c>
      <c r="Z15507" s="9" t="s">
        <v>462</v>
      </c>
      <c r="AA15507" s="9" t="s">
        <v>237</v>
      </c>
      <c r="AB15507" s="9">
        <v>8106100</v>
      </c>
      <c r="AC15507" s="9" t="s">
        <v>16280</v>
      </c>
      <c r="AD15507" s="9" t="s">
        <v>225</v>
      </c>
      <c r="AE15507" s="5">
        <f t="shared" si="506"/>
        <v>0</v>
      </c>
      <c r="AF15507" s="5" t="str">
        <f t="shared" si="507"/>
        <v>katA</v>
      </c>
      <c r="AG15507" s="153"/>
      <c r="AH15507" s="153"/>
      <c r="AI15507" t="s">
        <v>229</v>
      </c>
      <c r="AJ15507" t="s">
        <v>17878</v>
      </c>
      <c r="AK15507" s="9" t="str">
        <f>VLOOKUP(Y15507,zdroj!D:AJ,33,0)</f>
        <v>katA</v>
      </c>
    </row>
    <row r="15508" spans="8:37" x14ac:dyDescent="0.25">
      <c r="H15508" s="8"/>
      <c r="I15508" s="8"/>
      <c r="N15508" s="23"/>
      <c r="O15508" s="24"/>
      <c r="P15508" s="19"/>
      <c r="Q15508" s="19"/>
      <c r="R15508" s="19"/>
      <c r="U15508" s="27"/>
      <c r="Y15508" s="9" t="s">
        <v>761</v>
      </c>
      <c r="Z15508" s="9" t="s">
        <v>462</v>
      </c>
      <c r="AA15508" s="9" t="s">
        <v>237</v>
      </c>
      <c r="AB15508" s="9">
        <v>8106118</v>
      </c>
      <c r="AC15508" s="9" t="s">
        <v>16281</v>
      </c>
      <c r="AD15508" s="9" t="s">
        <v>225</v>
      </c>
      <c r="AE15508" s="5">
        <f t="shared" si="506"/>
        <v>0</v>
      </c>
      <c r="AF15508" s="5" t="str">
        <f t="shared" si="507"/>
        <v>katA</v>
      </c>
      <c r="AG15508" s="153"/>
      <c r="AH15508" s="153"/>
      <c r="AI15508" t="s">
        <v>201</v>
      </c>
      <c r="AJ15508" t="s">
        <v>17878</v>
      </c>
      <c r="AK15508" s="9" t="str">
        <f>VLOOKUP(Y15508,zdroj!D:AJ,33,0)</f>
        <v>katA</v>
      </c>
    </row>
    <row r="15509" spans="8:37" x14ac:dyDescent="0.25">
      <c r="H15509" s="8"/>
      <c r="I15509" s="8"/>
      <c r="N15509" s="23"/>
      <c r="O15509" s="24"/>
      <c r="P15509" s="19"/>
      <c r="Q15509" s="19"/>
      <c r="R15509" s="19"/>
      <c r="U15509" s="27"/>
      <c r="Y15509" s="9" t="s">
        <v>761</v>
      </c>
      <c r="Z15509" s="9" t="s">
        <v>462</v>
      </c>
      <c r="AA15509" s="9" t="s">
        <v>237</v>
      </c>
      <c r="AB15509" s="9">
        <v>8106126</v>
      </c>
      <c r="AC15509" s="9" t="s">
        <v>16282</v>
      </c>
      <c r="AD15509" s="9" t="s">
        <v>225</v>
      </c>
      <c r="AE15509" s="5">
        <f t="shared" si="506"/>
        <v>0</v>
      </c>
      <c r="AF15509" s="5" t="str">
        <f t="shared" si="507"/>
        <v>katA</v>
      </c>
      <c r="AG15509" s="153"/>
      <c r="AH15509" s="153"/>
      <c r="AI15509" t="s">
        <v>201</v>
      </c>
      <c r="AJ15509" t="s">
        <v>17878</v>
      </c>
      <c r="AK15509" s="9" t="str">
        <f>VLOOKUP(Y15509,zdroj!D:AJ,33,0)</f>
        <v>katA</v>
      </c>
    </row>
    <row r="15510" spans="8:37" x14ac:dyDescent="0.25">
      <c r="H15510" s="8"/>
      <c r="I15510" s="8"/>
      <c r="N15510" s="23"/>
      <c r="O15510" s="24"/>
      <c r="P15510" s="19"/>
      <c r="Q15510" s="19"/>
      <c r="R15510" s="19"/>
      <c r="U15510" s="27"/>
      <c r="Y15510" s="9" t="s">
        <v>761</v>
      </c>
      <c r="Z15510" s="9" t="s">
        <v>462</v>
      </c>
      <c r="AA15510" s="9" t="s">
        <v>237</v>
      </c>
      <c r="AB15510" s="9">
        <v>8106134</v>
      </c>
      <c r="AC15510" s="9" t="s">
        <v>16283</v>
      </c>
      <c r="AD15510" s="9" t="s">
        <v>225</v>
      </c>
      <c r="AE15510" s="5">
        <f t="shared" si="506"/>
        <v>0</v>
      </c>
      <c r="AF15510" s="5" t="str">
        <f t="shared" si="507"/>
        <v>katA</v>
      </c>
      <c r="AG15510" s="153"/>
      <c r="AH15510" s="153"/>
      <c r="AI15510" t="s">
        <v>17884</v>
      </c>
      <c r="AJ15510" t="s">
        <v>17878</v>
      </c>
      <c r="AK15510" s="9" t="str">
        <f>VLOOKUP(Y15510,zdroj!D:AJ,33,0)</f>
        <v>katA</v>
      </c>
    </row>
    <row r="15511" spans="8:37" x14ac:dyDescent="0.25">
      <c r="H15511" s="8"/>
      <c r="I15511" s="8"/>
      <c r="N15511" s="23"/>
      <c r="O15511" s="24"/>
      <c r="P15511" s="19"/>
      <c r="Q15511" s="19"/>
      <c r="R15511" s="19"/>
      <c r="U15511" s="27"/>
      <c r="Y15511" s="9" t="s">
        <v>761</v>
      </c>
      <c r="Z15511" s="9" t="s">
        <v>462</v>
      </c>
      <c r="AA15511" s="9" t="s">
        <v>237</v>
      </c>
      <c r="AB15511" s="9">
        <v>28148568</v>
      </c>
      <c r="AC15511" s="9" t="s">
        <v>16284</v>
      </c>
      <c r="AD15511" s="9" t="s">
        <v>225</v>
      </c>
      <c r="AE15511" s="5">
        <f t="shared" si="506"/>
        <v>0</v>
      </c>
      <c r="AF15511" s="5" t="str">
        <f t="shared" si="507"/>
        <v>katA</v>
      </c>
      <c r="AG15511" s="153"/>
      <c r="AH15511" s="153"/>
      <c r="AI15511" t="s">
        <v>201</v>
      </c>
      <c r="AJ15511" t="s">
        <v>17878</v>
      </c>
      <c r="AK15511" s="9" t="str">
        <f>VLOOKUP(Y15511,zdroj!D:AJ,33,0)</f>
        <v>katA</v>
      </c>
    </row>
    <row r="15512" spans="8:37" x14ac:dyDescent="0.25">
      <c r="H15512" s="8"/>
      <c r="I15512" s="8"/>
      <c r="N15512" s="23"/>
      <c r="O15512" s="24"/>
      <c r="P15512" s="19"/>
      <c r="Q15512" s="19"/>
      <c r="R15512" s="19"/>
      <c r="U15512" s="27"/>
      <c r="Y15512" s="9" t="s">
        <v>761</v>
      </c>
      <c r="Z15512" s="9" t="s">
        <v>462</v>
      </c>
      <c r="AA15512" s="9" t="s">
        <v>237</v>
      </c>
      <c r="AB15512" s="9">
        <v>30940346</v>
      </c>
      <c r="AC15512" s="9" t="s">
        <v>16285</v>
      </c>
      <c r="AD15512" s="9" t="s">
        <v>225</v>
      </c>
      <c r="AE15512" s="5">
        <f t="shared" si="506"/>
        <v>0</v>
      </c>
      <c r="AF15512" s="5" t="str">
        <f t="shared" si="507"/>
        <v>katA</v>
      </c>
      <c r="AG15512" s="153"/>
      <c r="AH15512" s="153"/>
      <c r="AI15512" t="s">
        <v>201</v>
      </c>
      <c r="AJ15512" t="s">
        <v>17878</v>
      </c>
      <c r="AK15512" s="9" t="str">
        <f>VLOOKUP(Y15512,zdroj!D:AJ,33,0)</f>
        <v>katA</v>
      </c>
    </row>
    <row r="15513" spans="8:37" x14ac:dyDescent="0.25">
      <c r="H15513" s="8"/>
      <c r="I15513" s="8"/>
      <c r="N15513" s="23"/>
      <c r="O15513" s="24"/>
      <c r="P15513" s="19"/>
      <c r="Q15513" s="19"/>
      <c r="R15513" s="19"/>
      <c r="U15513" s="27"/>
      <c r="Y15513" s="9" t="s">
        <v>761</v>
      </c>
      <c r="Z15513" s="9" t="s">
        <v>462</v>
      </c>
      <c r="AA15513" s="9" t="s">
        <v>237</v>
      </c>
      <c r="AB15513" s="9">
        <v>8105880</v>
      </c>
      <c r="AC15513" s="9" t="s">
        <v>16286</v>
      </c>
      <c r="AD15513" s="9" t="s">
        <v>225</v>
      </c>
      <c r="AE15513" s="5">
        <f t="shared" si="506"/>
        <v>0</v>
      </c>
      <c r="AF15513" s="5" t="str">
        <f t="shared" si="507"/>
        <v>katA</v>
      </c>
      <c r="AG15513" s="153"/>
      <c r="AH15513" s="153"/>
      <c r="AI15513" t="s">
        <v>201</v>
      </c>
      <c r="AJ15513" t="s">
        <v>17878</v>
      </c>
      <c r="AK15513" s="9" t="str">
        <f>VLOOKUP(Y15513,zdroj!D:AJ,33,0)</f>
        <v>katA</v>
      </c>
    </row>
    <row r="15514" spans="8:37" x14ac:dyDescent="0.25">
      <c r="H15514" s="8"/>
      <c r="I15514" s="8"/>
      <c r="N15514" s="23"/>
      <c r="O15514" s="24"/>
      <c r="P15514" s="19"/>
      <c r="Q15514" s="19"/>
      <c r="R15514" s="19"/>
      <c r="U15514" s="27"/>
      <c r="Y15514" s="9" t="s">
        <v>761</v>
      </c>
      <c r="Z15514" s="9" t="s">
        <v>462</v>
      </c>
      <c r="AA15514" s="9" t="s">
        <v>237</v>
      </c>
      <c r="AB15514" s="9">
        <v>8105898</v>
      </c>
      <c r="AC15514" s="9" t="s">
        <v>16287</v>
      </c>
      <c r="AD15514" s="9" t="s">
        <v>225</v>
      </c>
      <c r="AE15514" s="5">
        <f t="shared" si="506"/>
        <v>0</v>
      </c>
      <c r="AF15514" s="5" t="str">
        <f t="shared" si="507"/>
        <v>katA</v>
      </c>
      <c r="AG15514" s="153"/>
      <c r="AH15514" s="153"/>
      <c r="AI15514" t="s">
        <v>201</v>
      </c>
      <c r="AJ15514" t="s">
        <v>17878</v>
      </c>
      <c r="AK15514" s="9" t="str">
        <f>VLOOKUP(Y15514,zdroj!D:AJ,33,0)</f>
        <v>katA</v>
      </c>
    </row>
    <row r="15515" spans="8:37" x14ac:dyDescent="0.25">
      <c r="H15515" s="8"/>
      <c r="I15515" s="8"/>
      <c r="N15515" s="23"/>
      <c r="O15515" s="24"/>
      <c r="P15515" s="19"/>
      <c r="Q15515" s="19"/>
      <c r="R15515" s="19"/>
      <c r="U15515" s="27"/>
      <c r="Y15515" s="9" t="s">
        <v>761</v>
      </c>
      <c r="Z15515" s="9" t="s">
        <v>462</v>
      </c>
      <c r="AA15515" s="9" t="s">
        <v>237</v>
      </c>
      <c r="AB15515" s="9">
        <v>8105901</v>
      </c>
      <c r="AC15515" s="9" t="s">
        <v>16288</v>
      </c>
      <c r="AD15515" s="9" t="s">
        <v>225</v>
      </c>
      <c r="AE15515" s="5">
        <f t="shared" si="506"/>
        <v>0</v>
      </c>
      <c r="AF15515" s="5" t="str">
        <f t="shared" si="507"/>
        <v>katA</v>
      </c>
      <c r="AG15515" s="153"/>
      <c r="AH15515" s="153"/>
      <c r="AI15515" t="s">
        <v>201</v>
      </c>
      <c r="AJ15515" t="s">
        <v>17878</v>
      </c>
      <c r="AK15515" s="9" t="str">
        <f>VLOOKUP(Y15515,zdroj!D:AJ,33,0)</f>
        <v>katA</v>
      </c>
    </row>
    <row r="15516" spans="8:37" x14ac:dyDescent="0.25">
      <c r="H15516" s="8"/>
      <c r="I15516" s="8"/>
      <c r="N15516" s="23"/>
      <c r="O15516" s="24"/>
      <c r="P15516" s="19"/>
      <c r="Q15516" s="19"/>
      <c r="R15516" s="19"/>
      <c r="U15516" s="27"/>
      <c r="Y15516" s="9" t="s">
        <v>761</v>
      </c>
      <c r="Z15516" s="9" t="s">
        <v>462</v>
      </c>
      <c r="AA15516" s="9" t="s">
        <v>237</v>
      </c>
      <c r="AB15516" s="9">
        <v>8105910</v>
      </c>
      <c r="AC15516" s="9" t="s">
        <v>16289</v>
      </c>
      <c r="AD15516" s="9" t="s">
        <v>225</v>
      </c>
      <c r="AE15516" s="5">
        <f t="shared" si="506"/>
        <v>0</v>
      </c>
      <c r="AF15516" s="5" t="str">
        <f t="shared" si="507"/>
        <v>katA</v>
      </c>
      <c r="AG15516" s="153"/>
      <c r="AH15516" s="153"/>
      <c r="AI15516" t="s">
        <v>201</v>
      </c>
      <c r="AJ15516" t="s">
        <v>17878</v>
      </c>
      <c r="AK15516" s="9" t="str">
        <f>VLOOKUP(Y15516,zdroj!D:AJ,33,0)</f>
        <v>katA</v>
      </c>
    </row>
    <row r="15517" spans="8:37" x14ac:dyDescent="0.25">
      <c r="H15517" s="8"/>
      <c r="I15517" s="8"/>
      <c r="N15517" s="23"/>
      <c r="O15517" s="24"/>
      <c r="P15517" s="19"/>
      <c r="Q15517" s="19"/>
      <c r="R15517" s="19"/>
      <c r="U15517" s="27"/>
      <c r="Y15517" s="9" t="s">
        <v>761</v>
      </c>
      <c r="Z15517" s="9" t="s">
        <v>462</v>
      </c>
      <c r="AA15517" s="9" t="s">
        <v>237</v>
      </c>
      <c r="AB15517" s="9">
        <v>8105928</v>
      </c>
      <c r="AC15517" s="9" t="s">
        <v>16290</v>
      </c>
      <c r="AD15517" s="9" t="s">
        <v>225</v>
      </c>
      <c r="AE15517" s="5">
        <f t="shared" si="506"/>
        <v>0</v>
      </c>
      <c r="AF15517" s="5" t="str">
        <f t="shared" si="507"/>
        <v>katA</v>
      </c>
      <c r="AG15517" s="153"/>
      <c r="AH15517" s="153"/>
      <c r="AI15517" t="s">
        <v>201</v>
      </c>
      <c r="AJ15517" t="s">
        <v>17878</v>
      </c>
      <c r="AK15517" s="9" t="str">
        <f>VLOOKUP(Y15517,zdroj!D:AJ,33,0)</f>
        <v>katA</v>
      </c>
    </row>
    <row r="15518" spans="8:37" x14ac:dyDescent="0.25">
      <c r="H15518" s="8"/>
      <c r="I15518" s="8"/>
      <c r="N15518" s="23"/>
      <c r="O15518" s="24"/>
      <c r="P15518" s="19"/>
      <c r="Q15518" s="19"/>
      <c r="R15518" s="19"/>
      <c r="U15518" s="27"/>
      <c r="Y15518" s="9" t="s">
        <v>761</v>
      </c>
      <c r="Z15518" s="9" t="s">
        <v>462</v>
      </c>
      <c r="AA15518" s="9" t="s">
        <v>237</v>
      </c>
      <c r="AB15518" s="9">
        <v>30940290</v>
      </c>
      <c r="AC15518" s="9" t="s">
        <v>16291</v>
      </c>
      <c r="AD15518" s="9" t="s">
        <v>231</v>
      </c>
      <c r="AE15518" s="5">
        <f t="shared" si="506"/>
        <v>0</v>
      </c>
      <c r="AF15518" s="5" t="str">
        <f t="shared" si="507"/>
        <v>katB</v>
      </c>
      <c r="AG15518" s="153"/>
      <c r="AH15518" s="153"/>
      <c r="AI15518" t="s">
        <v>17879</v>
      </c>
      <c r="AJ15518" t="s">
        <v>17878</v>
      </c>
      <c r="AK15518" s="9" t="str">
        <f>VLOOKUP(Y15518,zdroj!D:AJ,33,0)</f>
        <v>katA</v>
      </c>
    </row>
    <row r="15519" spans="8:37" x14ac:dyDescent="0.25">
      <c r="H15519" s="8"/>
      <c r="I15519" s="8"/>
      <c r="N15519" s="23"/>
      <c r="O15519" s="24"/>
      <c r="P15519" s="19"/>
      <c r="Q15519" s="19"/>
      <c r="R15519" s="19"/>
      <c r="U15519" s="27"/>
      <c r="Y15519" s="9" t="s">
        <v>761</v>
      </c>
      <c r="Z15519" s="9" t="s">
        <v>462</v>
      </c>
      <c r="AA15519" s="9" t="s">
        <v>237</v>
      </c>
      <c r="AB15519" s="9">
        <v>8105936</v>
      </c>
      <c r="AC15519" s="9" t="s">
        <v>16292</v>
      </c>
      <c r="AD15519" s="9" t="s">
        <v>225</v>
      </c>
      <c r="AE15519" s="5">
        <f t="shared" si="506"/>
        <v>0</v>
      </c>
      <c r="AF15519" s="5" t="str">
        <f t="shared" si="507"/>
        <v>katA</v>
      </c>
      <c r="AG15519" s="153"/>
      <c r="AH15519" s="153"/>
      <c r="AI15519" t="s">
        <v>201</v>
      </c>
      <c r="AJ15519" t="s">
        <v>17878</v>
      </c>
      <c r="AK15519" s="9" t="str">
        <f>VLOOKUP(Y15519,zdroj!D:AJ,33,0)</f>
        <v>katA</v>
      </c>
    </row>
    <row r="15520" spans="8:37" x14ac:dyDescent="0.25">
      <c r="H15520" s="8"/>
      <c r="I15520" s="8"/>
      <c r="N15520" s="23"/>
      <c r="O15520" s="24"/>
      <c r="P15520" s="19"/>
      <c r="Q15520" s="19"/>
      <c r="R15520" s="19"/>
      <c r="U15520" s="27"/>
      <c r="Y15520" s="9" t="s">
        <v>761</v>
      </c>
      <c r="Z15520" s="9" t="s">
        <v>462</v>
      </c>
      <c r="AA15520" s="9" t="s">
        <v>237</v>
      </c>
      <c r="AB15520" s="9">
        <v>8106347</v>
      </c>
      <c r="AC15520" s="9" t="s">
        <v>16293</v>
      </c>
      <c r="AD15520" s="9" t="s">
        <v>231</v>
      </c>
      <c r="AE15520" s="5">
        <f t="shared" si="506"/>
        <v>0</v>
      </c>
      <c r="AF15520" s="5" t="str">
        <f t="shared" si="507"/>
        <v>katB</v>
      </c>
      <c r="AG15520" s="153"/>
      <c r="AH15520" s="153"/>
      <c r="AI15520" t="s">
        <v>201</v>
      </c>
      <c r="AJ15520" t="s">
        <v>17878</v>
      </c>
      <c r="AK15520" s="9" t="str">
        <f>VLOOKUP(Y15520,zdroj!D:AJ,33,0)</f>
        <v>katA</v>
      </c>
    </row>
    <row r="15521" spans="8:37" x14ac:dyDescent="0.25">
      <c r="H15521" s="8"/>
      <c r="I15521" s="8"/>
      <c r="N15521" s="23"/>
      <c r="O15521" s="24"/>
      <c r="P15521" s="19"/>
      <c r="Q15521" s="19"/>
      <c r="R15521" s="19"/>
      <c r="U15521" s="27"/>
      <c r="Y15521" s="9" t="s">
        <v>761</v>
      </c>
      <c r="Z15521" s="9" t="s">
        <v>462</v>
      </c>
      <c r="AA15521" s="9" t="s">
        <v>237</v>
      </c>
      <c r="AB15521" s="9">
        <v>30940311</v>
      </c>
      <c r="AC15521" s="9" t="s">
        <v>16294</v>
      </c>
      <c r="AD15521" s="9" t="s">
        <v>225</v>
      </c>
      <c r="AE15521" s="5">
        <f t="shared" si="506"/>
        <v>0</v>
      </c>
      <c r="AF15521" s="5" t="str">
        <f t="shared" si="507"/>
        <v>katA</v>
      </c>
      <c r="AG15521" s="153"/>
      <c r="AH15521" s="153"/>
      <c r="AI15521" t="s">
        <v>201</v>
      </c>
      <c r="AJ15521" t="s">
        <v>17878</v>
      </c>
      <c r="AK15521" s="9" t="str">
        <f>VLOOKUP(Y15521,zdroj!D:AJ,33,0)</f>
        <v>katA</v>
      </c>
    </row>
    <row r="15522" spans="8:37" x14ac:dyDescent="0.25">
      <c r="H15522" s="8"/>
      <c r="I15522" s="8"/>
      <c r="N15522" s="23"/>
      <c r="O15522" s="24"/>
      <c r="P15522" s="19"/>
      <c r="Q15522" s="19"/>
      <c r="R15522" s="19"/>
      <c r="U15522" s="27"/>
      <c r="Y15522" s="9" t="s">
        <v>761</v>
      </c>
      <c r="Z15522" s="9" t="s">
        <v>462</v>
      </c>
      <c r="AA15522" s="9" t="s">
        <v>237</v>
      </c>
      <c r="AB15522" s="9">
        <v>8105944</v>
      </c>
      <c r="AC15522" s="9" t="s">
        <v>16295</v>
      </c>
      <c r="AD15522" s="9" t="s">
        <v>231</v>
      </c>
      <c r="AE15522" s="5">
        <f t="shared" si="506"/>
        <v>0</v>
      </c>
      <c r="AF15522" s="5" t="str">
        <f t="shared" si="507"/>
        <v>katB</v>
      </c>
      <c r="AG15522" s="153"/>
      <c r="AH15522" s="153"/>
      <c r="AI15522" t="s">
        <v>201</v>
      </c>
      <c r="AJ15522" t="s">
        <v>17878</v>
      </c>
      <c r="AK15522" s="9" t="str">
        <f>VLOOKUP(Y15522,zdroj!D:AJ,33,0)</f>
        <v>katA</v>
      </c>
    </row>
    <row r="15523" spans="8:37" x14ac:dyDescent="0.25">
      <c r="H15523" s="8"/>
      <c r="I15523" s="8"/>
      <c r="N15523" s="23"/>
      <c r="O15523" s="24"/>
      <c r="P15523" s="19"/>
      <c r="Q15523" s="19"/>
      <c r="R15523" s="19"/>
      <c r="U15523" s="27"/>
      <c r="Y15523" s="9" t="s">
        <v>761</v>
      </c>
      <c r="Z15523" s="9" t="s">
        <v>462</v>
      </c>
      <c r="AA15523" s="9" t="s">
        <v>237</v>
      </c>
      <c r="AB15523" s="9">
        <v>8105952</v>
      </c>
      <c r="AC15523" s="9" t="s">
        <v>16296</v>
      </c>
      <c r="AD15523" s="9" t="s">
        <v>225</v>
      </c>
      <c r="AE15523" s="5">
        <f t="shared" si="506"/>
        <v>0</v>
      </c>
      <c r="AF15523" s="5" t="str">
        <f t="shared" si="507"/>
        <v>katA</v>
      </c>
      <c r="AG15523" s="153"/>
      <c r="AH15523" s="153"/>
      <c r="AI15523" t="s">
        <v>17879</v>
      </c>
      <c r="AJ15523" t="s">
        <v>17878</v>
      </c>
      <c r="AK15523" s="9" t="str">
        <f>VLOOKUP(Y15523,zdroj!D:AJ,33,0)</f>
        <v>katA</v>
      </c>
    </row>
    <row r="15524" spans="8:37" x14ac:dyDescent="0.25">
      <c r="H15524" s="8"/>
      <c r="I15524" s="8"/>
      <c r="N15524" s="23"/>
      <c r="O15524" s="24"/>
      <c r="P15524" s="19"/>
      <c r="Q15524" s="19"/>
      <c r="R15524" s="19"/>
      <c r="U15524" s="27"/>
      <c r="Y15524" s="9" t="s">
        <v>761</v>
      </c>
      <c r="Z15524" s="9" t="s">
        <v>462</v>
      </c>
      <c r="AA15524" s="9" t="s">
        <v>237</v>
      </c>
      <c r="AB15524" s="9">
        <v>8105961</v>
      </c>
      <c r="AC15524" s="9" t="s">
        <v>16297</v>
      </c>
      <c r="AD15524" s="9" t="s">
        <v>225</v>
      </c>
      <c r="AE15524" s="5">
        <f t="shared" si="506"/>
        <v>0</v>
      </c>
      <c r="AF15524" s="5" t="str">
        <f t="shared" si="507"/>
        <v>katA</v>
      </c>
      <c r="AG15524" s="153"/>
      <c r="AH15524" s="153"/>
      <c r="AI15524" t="s">
        <v>201</v>
      </c>
      <c r="AJ15524" t="s">
        <v>17878</v>
      </c>
      <c r="AK15524" s="9" t="str">
        <f>VLOOKUP(Y15524,zdroj!D:AJ,33,0)</f>
        <v>katA</v>
      </c>
    </row>
    <row r="15525" spans="8:37" x14ac:dyDescent="0.25">
      <c r="H15525" s="8"/>
      <c r="I15525" s="8"/>
      <c r="N15525" s="23"/>
      <c r="O15525" s="24"/>
      <c r="P15525" s="19"/>
      <c r="Q15525" s="19"/>
      <c r="R15525" s="19"/>
      <c r="U15525" s="27"/>
      <c r="Y15525" s="9" t="s">
        <v>761</v>
      </c>
      <c r="Z15525" s="9" t="s">
        <v>462</v>
      </c>
      <c r="AA15525" s="9" t="s">
        <v>237</v>
      </c>
      <c r="AB15525" s="9">
        <v>8105979</v>
      </c>
      <c r="AC15525" s="9" t="s">
        <v>16298</v>
      </c>
      <c r="AD15525" s="9" t="s">
        <v>225</v>
      </c>
      <c r="AE15525" s="5">
        <f t="shared" si="506"/>
        <v>0</v>
      </c>
      <c r="AF15525" s="5" t="str">
        <f t="shared" si="507"/>
        <v>katA</v>
      </c>
      <c r="AG15525" s="153"/>
      <c r="AH15525" s="153"/>
      <c r="AI15525" t="s">
        <v>201</v>
      </c>
      <c r="AJ15525" t="s">
        <v>17878</v>
      </c>
      <c r="AK15525" s="9" t="str">
        <f>VLOOKUP(Y15525,zdroj!D:AJ,33,0)</f>
        <v>katA</v>
      </c>
    </row>
    <row r="15526" spans="8:37" x14ac:dyDescent="0.25">
      <c r="H15526" s="8"/>
      <c r="I15526" s="8"/>
      <c r="N15526" s="23"/>
      <c r="O15526" s="24"/>
      <c r="P15526" s="19"/>
      <c r="Q15526" s="19"/>
      <c r="R15526" s="19"/>
      <c r="U15526" s="27"/>
      <c r="Y15526" s="9" t="s">
        <v>761</v>
      </c>
      <c r="Z15526" s="9" t="s">
        <v>462</v>
      </c>
      <c r="AA15526" s="9" t="s">
        <v>237</v>
      </c>
      <c r="AB15526" s="9">
        <v>8105987</v>
      </c>
      <c r="AC15526" s="9" t="s">
        <v>16299</v>
      </c>
      <c r="AD15526" s="9" t="s">
        <v>225</v>
      </c>
      <c r="AE15526" s="5">
        <f t="shared" si="506"/>
        <v>0</v>
      </c>
      <c r="AF15526" s="5" t="str">
        <f t="shared" si="507"/>
        <v>katA</v>
      </c>
      <c r="AG15526" s="153"/>
      <c r="AH15526" s="153"/>
      <c r="AI15526" t="s">
        <v>201</v>
      </c>
      <c r="AJ15526" t="s">
        <v>17878</v>
      </c>
      <c r="AK15526" s="9" t="str">
        <f>VLOOKUP(Y15526,zdroj!D:AJ,33,0)</f>
        <v>katA</v>
      </c>
    </row>
    <row r="15527" spans="8:37" x14ac:dyDescent="0.25">
      <c r="H15527" s="8"/>
      <c r="I15527" s="8"/>
      <c r="N15527" s="23"/>
      <c r="O15527" s="24"/>
      <c r="P15527" s="19"/>
      <c r="Q15527" s="19"/>
      <c r="R15527" s="19"/>
      <c r="U15527" s="27"/>
      <c r="Y15527" s="9" t="s">
        <v>761</v>
      </c>
      <c r="Z15527" s="9" t="s">
        <v>462</v>
      </c>
      <c r="AA15527" s="9" t="s">
        <v>237</v>
      </c>
      <c r="AB15527" s="9">
        <v>8105995</v>
      </c>
      <c r="AC15527" s="9" t="s">
        <v>16300</v>
      </c>
      <c r="AD15527" s="9" t="s">
        <v>225</v>
      </c>
      <c r="AE15527" s="5">
        <f t="shared" si="506"/>
        <v>0</v>
      </c>
      <c r="AF15527" s="5" t="str">
        <f t="shared" si="507"/>
        <v>katA</v>
      </c>
      <c r="AG15527" s="153"/>
      <c r="AH15527" s="153"/>
      <c r="AI15527" t="s">
        <v>201</v>
      </c>
      <c r="AJ15527" t="s">
        <v>17878</v>
      </c>
      <c r="AK15527" s="9" t="str">
        <f>VLOOKUP(Y15527,zdroj!D:AJ,33,0)</f>
        <v>katA</v>
      </c>
    </row>
    <row r="15528" spans="8:37" x14ac:dyDescent="0.25">
      <c r="H15528" s="8"/>
      <c r="I15528" s="8"/>
      <c r="N15528" s="23"/>
      <c r="O15528" s="24"/>
      <c r="P15528" s="19"/>
      <c r="Q15528" s="19"/>
      <c r="R15528" s="19"/>
      <c r="U15528" s="27"/>
      <c r="Y15528" s="9" t="s">
        <v>761</v>
      </c>
      <c r="Z15528" s="9" t="s">
        <v>462</v>
      </c>
      <c r="AA15528" s="9" t="s">
        <v>237</v>
      </c>
      <c r="AB15528" s="9">
        <v>8106002</v>
      </c>
      <c r="AC15528" s="9" t="s">
        <v>16301</v>
      </c>
      <c r="AD15528" s="9" t="s">
        <v>225</v>
      </c>
      <c r="AE15528" s="5">
        <f t="shared" si="506"/>
        <v>0</v>
      </c>
      <c r="AF15528" s="5" t="str">
        <f t="shared" si="507"/>
        <v>katA</v>
      </c>
      <c r="AG15528" s="153"/>
      <c r="AH15528" s="153"/>
      <c r="AI15528" t="s">
        <v>17879</v>
      </c>
      <c r="AJ15528" t="s">
        <v>17878</v>
      </c>
      <c r="AK15528" s="9" t="str">
        <f>VLOOKUP(Y15528,zdroj!D:AJ,33,0)</f>
        <v>katA</v>
      </c>
    </row>
    <row r="15529" spans="8:37" x14ac:dyDescent="0.25">
      <c r="H15529" s="8"/>
      <c r="I15529" s="8"/>
      <c r="N15529" s="23"/>
      <c r="O15529" s="24"/>
      <c r="P15529" s="19"/>
      <c r="Q15529" s="19"/>
      <c r="R15529" s="19"/>
      <c r="U15529" s="27"/>
      <c r="Y15529" s="9" t="s">
        <v>761</v>
      </c>
      <c r="Z15529" s="9" t="s">
        <v>462</v>
      </c>
      <c r="AA15529" s="9" t="s">
        <v>237</v>
      </c>
      <c r="AB15529" s="9">
        <v>8106011</v>
      </c>
      <c r="AC15529" s="9" t="s">
        <v>16302</v>
      </c>
      <c r="AD15529" s="9" t="s">
        <v>225</v>
      </c>
      <c r="AE15529" s="5">
        <f t="shared" si="506"/>
        <v>0</v>
      </c>
      <c r="AF15529" s="5" t="str">
        <f t="shared" si="507"/>
        <v>katA</v>
      </c>
      <c r="AG15529" s="153"/>
      <c r="AH15529" s="153"/>
      <c r="AI15529" t="s">
        <v>201</v>
      </c>
      <c r="AJ15529" t="s">
        <v>17878</v>
      </c>
      <c r="AK15529" s="9" t="str">
        <f>VLOOKUP(Y15529,zdroj!D:AJ,33,0)</f>
        <v>katA</v>
      </c>
    </row>
    <row r="15530" spans="8:37" x14ac:dyDescent="0.25">
      <c r="H15530" s="8"/>
      <c r="I15530" s="8"/>
      <c r="N15530" s="23"/>
      <c r="O15530" s="24"/>
      <c r="P15530" s="19"/>
      <c r="Q15530" s="19"/>
      <c r="R15530" s="19"/>
      <c r="U15530" s="27"/>
      <c r="Y15530" s="9" t="s">
        <v>761</v>
      </c>
      <c r="Z15530" s="9" t="s">
        <v>462</v>
      </c>
      <c r="AA15530" s="9" t="s">
        <v>237</v>
      </c>
      <c r="AB15530" s="9">
        <v>8105871</v>
      </c>
      <c r="AC15530" s="9" t="s">
        <v>16303</v>
      </c>
      <c r="AD15530" s="9" t="s">
        <v>225</v>
      </c>
      <c r="AE15530" s="5">
        <f t="shared" si="506"/>
        <v>0</v>
      </c>
      <c r="AF15530" s="5" t="str">
        <f t="shared" si="507"/>
        <v>katA</v>
      </c>
      <c r="AG15530" s="153"/>
      <c r="AH15530" s="153"/>
      <c r="AI15530" t="s">
        <v>201</v>
      </c>
      <c r="AJ15530" t="s">
        <v>17878</v>
      </c>
      <c r="AK15530" s="9" t="str">
        <f>VLOOKUP(Y15530,zdroj!D:AJ,33,0)</f>
        <v>katA</v>
      </c>
    </row>
    <row r="15531" spans="8:37" x14ac:dyDescent="0.25">
      <c r="H15531" s="8"/>
      <c r="I15531" s="8"/>
      <c r="N15531" s="23"/>
      <c r="O15531" s="24"/>
      <c r="P15531" s="19"/>
      <c r="Q15531" s="19"/>
      <c r="R15531" s="19"/>
      <c r="U15531" s="27"/>
      <c r="Y15531" s="9" t="s">
        <v>761</v>
      </c>
      <c r="Z15531" s="9" t="s">
        <v>462</v>
      </c>
      <c r="AA15531" s="9" t="s">
        <v>237</v>
      </c>
      <c r="AB15531" s="9">
        <v>8106029</v>
      </c>
      <c r="AC15531" s="9" t="s">
        <v>16304</v>
      </c>
      <c r="AD15531" s="9" t="s">
        <v>225</v>
      </c>
      <c r="AE15531" s="5">
        <f t="shared" si="506"/>
        <v>0</v>
      </c>
      <c r="AF15531" s="5" t="str">
        <f t="shared" si="507"/>
        <v>katA</v>
      </c>
      <c r="AG15531" s="153"/>
      <c r="AH15531" s="153"/>
      <c r="AI15531" t="s">
        <v>201</v>
      </c>
      <c r="AJ15531" t="s">
        <v>17878</v>
      </c>
      <c r="AK15531" s="9" t="str">
        <f>VLOOKUP(Y15531,zdroj!D:AJ,33,0)</f>
        <v>katA</v>
      </c>
    </row>
    <row r="15532" spans="8:37" x14ac:dyDescent="0.25">
      <c r="H15532" s="8"/>
      <c r="I15532" s="8"/>
      <c r="N15532" s="23"/>
      <c r="O15532" s="24"/>
      <c r="P15532" s="19"/>
      <c r="Q15532" s="19"/>
      <c r="R15532" s="19"/>
      <c r="U15532" s="27"/>
      <c r="Y15532" s="9" t="s">
        <v>761</v>
      </c>
      <c r="Z15532" s="9" t="s">
        <v>462</v>
      </c>
      <c r="AA15532" s="9" t="s">
        <v>237</v>
      </c>
      <c r="AB15532" s="9">
        <v>8106037</v>
      </c>
      <c r="AC15532" s="9" t="s">
        <v>16305</v>
      </c>
      <c r="AD15532" s="9" t="s">
        <v>225</v>
      </c>
      <c r="AE15532" s="5">
        <f t="shared" si="506"/>
        <v>0</v>
      </c>
      <c r="AF15532" s="5" t="str">
        <f t="shared" si="507"/>
        <v>katA</v>
      </c>
      <c r="AG15532" s="153"/>
      <c r="AH15532" s="153"/>
      <c r="AI15532" t="s">
        <v>201</v>
      </c>
      <c r="AJ15532" t="s">
        <v>17878</v>
      </c>
      <c r="AK15532" s="9" t="str">
        <f>VLOOKUP(Y15532,zdroj!D:AJ,33,0)</f>
        <v>katA</v>
      </c>
    </row>
    <row r="15533" spans="8:37" x14ac:dyDescent="0.25">
      <c r="H15533" s="8"/>
      <c r="I15533" s="8"/>
      <c r="N15533" s="23"/>
      <c r="O15533" s="24"/>
      <c r="P15533" s="19"/>
      <c r="Q15533" s="19"/>
      <c r="R15533" s="19"/>
      <c r="U15533" s="27"/>
      <c r="Y15533" s="9" t="s">
        <v>761</v>
      </c>
      <c r="Z15533" s="9" t="s">
        <v>462</v>
      </c>
      <c r="AA15533" s="9" t="s">
        <v>237</v>
      </c>
      <c r="AB15533" s="9">
        <v>30940320</v>
      </c>
      <c r="AC15533" s="9" t="s">
        <v>16306</v>
      </c>
      <c r="AD15533" s="9" t="s">
        <v>225</v>
      </c>
      <c r="AE15533" s="5">
        <f t="shared" si="506"/>
        <v>0</v>
      </c>
      <c r="AF15533" s="5" t="str">
        <f t="shared" si="507"/>
        <v>katA</v>
      </c>
      <c r="AG15533" s="153"/>
      <c r="AH15533" s="153"/>
      <c r="AI15533" t="s">
        <v>201</v>
      </c>
      <c r="AJ15533" t="s">
        <v>17878</v>
      </c>
      <c r="AK15533" s="9" t="str">
        <f>VLOOKUP(Y15533,zdroj!D:AJ,33,0)</f>
        <v>katA</v>
      </c>
    </row>
    <row r="15534" spans="8:37" x14ac:dyDescent="0.25">
      <c r="H15534" s="8"/>
      <c r="I15534" s="8"/>
      <c r="N15534" s="23"/>
      <c r="O15534" s="24"/>
      <c r="P15534" s="19"/>
      <c r="Q15534" s="19"/>
      <c r="R15534" s="19"/>
      <c r="U15534" s="27"/>
      <c r="Y15534" s="9" t="s">
        <v>761</v>
      </c>
      <c r="Z15534" s="9" t="s">
        <v>462</v>
      </c>
      <c r="AA15534" s="9" t="s">
        <v>237</v>
      </c>
      <c r="AB15534" s="9">
        <v>30940303</v>
      </c>
      <c r="AC15534" s="9" t="s">
        <v>16307</v>
      </c>
      <c r="AD15534" s="9" t="s">
        <v>225</v>
      </c>
      <c r="AE15534" s="5">
        <f t="shared" si="506"/>
        <v>0</v>
      </c>
      <c r="AF15534" s="5" t="str">
        <f t="shared" si="507"/>
        <v>katA</v>
      </c>
      <c r="AG15534" s="153"/>
      <c r="AH15534" s="153"/>
      <c r="AI15534" t="s">
        <v>201</v>
      </c>
      <c r="AJ15534" t="s">
        <v>17878</v>
      </c>
      <c r="AK15534" s="9" t="str">
        <f>VLOOKUP(Y15534,zdroj!D:AJ,33,0)</f>
        <v>katA</v>
      </c>
    </row>
    <row r="15535" spans="8:37" x14ac:dyDescent="0.25">
      <c r="H15535" s="8"/>
      <c r="I15535" s="8"/>
      <c r="N15535" s="23"/>
      <c r="O15535" s="24"/>
      <c r="P15535" s="19"/>
      <c r="Q15535" s="19"/>
      <c r="R15535" s="19"/>
      <c r="U15535" s="27"/>
      <c r="Y15535" s="9" t="s">
        <v>761</v>
      </c>
      <c r="Z15535" s="9" t="s">
        <v>462</v>
      </c>
      <c r="AA15535" s="9" t="s">
        <v>237</v>
      </c>
      <c r="AB15535" s="9">
        <v>30940338</v>
      </c>
      <c r="AC15535" s="9" t="s">
        <v>16308</v>
      </c>
      <c r="AD15535" s="9" t="s">
        <v>225</v>
      </c>
      <c r="AE15535" s="5">
        <f t="shared" si="506"/>
        <v>0</v>
      </c>
      <c r="AF15535" s="5" t="str">
        <f t="shared" si="507"/>
        <v>katA</v>
      </c>
      <c r="AG15535" s="153"/>
      <c r="AH15535" s="153"/>
      <c r="AI15535" t="s">
        <v>201</v>
      </c>
      <c r="AJ15535" t="s">
        <v>17878</v>
      </c>
      <c r="AK15535" s="9" t="str">
        <f>VLOOKUP(Y15535,zdroj!D:AJ,33,0)</f>
        <v>katA</v>
      </c>
    </row>
    <row r="15536" spans="8:37" x14ac:dyDescent="0.25">
      <c r="H15536" s="8"/>
      <c r="I15536" s="8"/>
      <c r="N15536" s="23"/>
      <c r="O15536" s="24"/>
      <c r="P15536" s="19"/>
      <c r="Q15536" s="19"/>
      <c r="R15536" s="19"/>
      <c r="U15536" s="27"/>
      <c r="Y15536" s="9" t="s">
        <v>761</v>
      </c>
      <c r="Z15536" s="9" t="s">
        <v>462</v>
      </c>
      <c r="AA15536" s="9" t="s">
        <v>237</v>
      </c>
      <c r="AB15536" s="9">
        <v>8106045</v>
      </c>
      <c r="AC15536" s="9" t="s">
        <v>16309</v>
      </c>
      <c r="AD15536" s="9" t="s">
        <v>225</v>
      </c>
      <c r="AE15536" s="5">
        <f t="shared" si="506"/>
        <v>0</v>
      </c>
      <c r="AF15536" s="5" t="str">
        <f t="shared" si="507"/>
        <v>katA</v>
      </c>
      <c r="AG15536" s="153"/>
      <c r="AH15536" s="153"/>
      <c r="AI15536" t="s">
        <v>201</v>
      </c>
      <c r="AJ15536" t="s">
        <v>17878</v>
      </c>
      <c r="AK15536" s="9" t="str">
        <f>VLOOKUP(Y15536,zdroj!D:AJ,33,0)</f>
        <v>katA</v>
      </c>
    </row>
    <row r="15537" spans="8:37" x14ac:dyDescent="0.25">
      <c r="H15537" s="8"/>
      <c r="I15537" s="8"/>
      <c r="N15537" s="23"/>
      <c r="O15537" s="24"/>
      <c r="P15537" s="19"/>
      <c r="Q15537" s="19"/>
      <c r="R15537" s="19"/>
      <c r="U15537" s="27"/>
      <c r="Y15537" s="9" t="s">
        <v>761</v>
      </c>
      <c r="Z15537" s="9" t="s">
        <v>462</v>
      </c>
      <c r="AA15537" s="9" t="s">
        <v>237</v>
      </c>
      <c r="AB15537" s="9">
        <v>8106053</v>
      </c>
      <c r="AC15537" s="9" t="s">
        <v>16310</v>
      </c>
      <c r="AD15537" s="9" t="s">
        <v>225</v>
      </c>
      <c r="AE15537" s="5">
        <f t="shared" si="506"/>
        <v>0</v>
      </c>
      <c r="AF15537" s="5" t="str">
        <f t="shared" si="507"/>
        <v>katA</v>
      </c>
      <c r="AG15537" s="153"/>
      <c r="AH15537" s="153"/>
      <c r="AI15537" t="s">
        <v>17879</v>
      </c>
      <c r="AJ15537" t="s">
        <v>17878</v>
      </c>
      <c r="AK15537" s="9" t="str">
        <f>VLOOKUP(Y15537,zdroj!D:AJ,33,0)</f>
        <v>katA</v>
      </c>
    </row>
    <row r="15538" spans="8:37" x14ac:dyDescent="0.25">
      <c r="H15538" s="8"/>
      <c r="I15538" s="8"/>
      <c r="N15538" s="23"/>
      <c r="O15538" s="24"/>
      <c r="P15538" s="19"/>
      <c r="Q15538" s="19"/>
      <c r="R15538" s="19"/>
      <c r="U15538" s="27"/>
      <c r="Y15538" s="9" t="s">
        <v>763</v>
      </c>
      <c r="Z15538" s="9" t="s">
        <v>462</v>
      </c>
      <c r="AA15538" s="9" t="s">
        <v>237</v>
      </c>
      <c r="AB15538" s="9">
        <v>15444589</v>
      </c>
      <c r="AC15538" s="9" t="s">
        <v>16311</v>
      </c>
      <c r="AD15538" s="9" t="s">
        <v>225</v>
      </c>
      <c r="AE15538" s="5">
        <f t="shared" si="506"/>
        <v>0</v>
      </c>
      <c r="AF15538" s="5" t="str">
        <f t="shared" si="507"/>
        <v>katA</v>
      </c>
      <c r="AG15538" s="153"/>
      <c r="AH15538" s="153"/>
      <c r="AI15538" t="s">
        <v>201</v>
      </c>
      <c r="AJ15538" t="s">
        <v>17878</v>
      </c>
      <c r="AK15538" s="9" t="str">
        <f>VLOOKUP(Y15538,zdroj!D:AJ,33,0)</f>
        <v>katA</v>
      </c>
    </row>
    <row r="15539" spans="8:37" x14ac:dyDescent="0.25">
      <c r="H15539" s="8"/>
      <c r="I15539" s="8"/>
      <c r="N15539" s="23"/>
      <c r="O15539" s="24"/>
      <c r="P15539" s="19"/>
      <c r="Q15539" s="19"/>
      <c r="R15539" s="19"/>
      <c r="U15539" s="27"/>
      <c r="Y15539" s="9" t="s">
        <v>763</v>
      </c>
      <c r="Z15539" s="9" t="s">
        <v>462</v>
      </c>
      <c r="AA15539" s="9" t="s">
        <v>237</v>
      </c>
      <c r="AB15539" s="9">
        <v>15444627</v>
      </c>
      <c r="AC15539" s="9" t="s">
        <v>16312</v>
      </c>
      <c r="AD15539" s="9" t="s">
        <v>225</v>
      </c>
      <c r="AE15539" s="5">
        <f t="shared" si="506"/>
        <v>0</v>
      </c>
      <c r="AF15539" s="5" t="str">
        <f t="shared" si="507"/>
        <v>katA</v>
      </c>
      <c r="AG15539" s="153"/>
      <c r="AH15539" s="153"/>
      <c r="AI15539" t="s">
        <v>201</v>
      </c>
      <c r="AJ15539" t="s">
        <v>17878</v>
      </c>
      <c r="AK15539" s="9" t="str">
        <f>VLOOKUP(Y15539,zdroj!D:AJ,33,0)</f>
        <v>katA</v>
      </c>
    </row>
    <row r="15540" spans="8:37" x14ac:dyDescent="0.25">
      <c r="H15540" s="8"/>
      <c r="I15540" s="8"/>
      <c r="N15540" s="23"/>
      <c r="O15540" s="24"/>
      <c r="P15540" s="19"/>
      <c r="Q15540" s="19"/>
      <c r="R15540" s="19"/>
      <c r="U15540" s="27"/>
      <c r="Y15540" s="9" t="s">
        <v>763</v>
      </c>
      <c r="Z15540" s="9" t="s">
        <v>462</v>
      </c>
      <c r="AA15540" s="9" t="s">
        <v>237</v>
      </c>
      <c r="AB15540" s="9">
        <v>15444635</v>
      </c>
      <c r="AC15540" s="9" t="s">
        <v>16313</v>
      </c>
      <c r="AD15540" s="9" t="s">
        <v>225</v>
      </c>
      <c r="AE15540" s="5">
        <f t="shared" si="506"/>
        <v>0</v>
      </c>
      <c r="AF15540" s="5" t="str">
        <f t="shared" si="507"/>
        <v>katA</v>
      </c>
      <c r="AG15540" s="153"/>
      <c r="AH15540" s="153"/>
      <c r="AI15540" t="s">
        <v>17879</v>
      </c>
      <c r="AJ15540" t="s">
        <v>17878</v>
      </c>
      <c r="AK15540" s="9" t="str">
        <f>VLOOKUP(Y15540,zdroj!D:AJ,33,0)</f>
        <v>katA</v>
      </c>
    </row>
    <row r="15541" spans="8:37" x14ac:dyDescent="0.25">
      <c r="H15541" s="8"/>
      <c r="I15541" s="8"/>
      <c r="N15541" s="23"/>
      <c r="O15541" s="24"/>
      <c r="P15541" s="19"/>
      <c r="Q15541" s="19"/>
      <c r="R15541" s="19"/>
      <c r="U15541" s="27"/>
      <c r="Y15541" s="9" t="s">
        <v>763</v>
      </c>
      <c r="Z15541" s="9" t="s">
        <v>462</v>
      </c>
      <c r="AA15541" s="9" t="s">
        <v>237</v>
      </c>
      <c r="AB15541" s="9">
        <v>15444643</v>
      </c>
      <c r="AC15541" s="9" t="s">
        <v>16314</v>
      </c>
      <c r="AD15541" s="9" t="s">
        <v>225</v>
      </c>
      <c r="AE15541" s="5">
        <f t="shared" si="506"/>
        <v>0</v>
      </c>
      <c r="AF15541" s="5" t="str">
        <f t="shared" si="507"/>
        <v>katA</v>
      </c>
      <c r="AG15541" s="153"/>
      <c r="AH15541" s="153"/>
      <c r="AI15541" t="s">
        <v>201</v>
      </c>
      <c r="AJ15541" t="s">
        <v>17878</v>
      </c>
      <c r="AK15541" s="9" t="str">
        <f>VLOOKUP(Y15541,zdroj!D:AJ,33,0)</f>
        <v>katA</v>
      </c>
    </row>
    <row r="15542" spans="8:37" x14ac:dyDescent="0.25">
      <c r="H15542" s="8"/>
      <c r="I15542" s="8"/>
      <c r="N15542" s="23"/>
      <c r="O15542" s="24"/>
      <c r="P15542" s="19"/>
      <c r="Q15542" s="19"/>
      <c r="R15542" s="19"/>
      <c r="U15542" s="27"/>
      <c r="Y15542" s="9" t="s">
        <v>763</v>
      </c>
      <c r="Z15542" s="9" t="s">
        <v>462</v>
      </c>
      <c r="AA15542" s="9" t="s">
        <v>237</v>
      </c>
      <c r="AB15542" s="9">
        <v>15444651</v>
      </c>
      <c r="AC15542" s="9" t="s">
        <v>16315</v>
      </c>
      <c r="AD15542" s="9" t="s">
        <v>231</v>
      </c>
      <c r="AE15542" s="5">
        <f t="shared" si="506"/>
        <v>0</v>
      </c>
      <c r="AF15542" s="5" t="str">
        <f t="shared" si="507"/>
        <v>katB</v>
      </c>
      <c r="AG15542" s="153"/>
      <c r="AH15542" s="153"/>
      <c r="AI15542" t="s">
        <v>201</v>
      </c>
      <c r="AJ15542" t="s">
        <v>17878</v>
      </c>
      <c r="AK15542" s="9" t="str">
        <f>VLOOKUP(Y15542,zdroj!D:AJ,33,0)</f>
        <v>katA</v>
      </c>
    </row>
    <row r="15543" spans="8:37" x14ac:dyDescent="0.25">
      <c r="H15543" s="8"/>
      <c r="I15543" s="8"/>
      <c r="N15543" s="23"/>
      <c r="O15543" s="24"/>
      <c r="P15543" s="19"/>
      <c r="Q15543" s="19"/>
      <c r="R15543" s="19"/>
      <c r="U15543" s="27"/>
      <c r="Y15543" s="9" t="s">
        <v>763</v>
      </c>
      <c r="Z15543" s="9" t="s">
        <v>462</v>
      </c>
      <c r="AA15543" s="9" t="s">
        <v>237</v>
      </c>
      <c r="AB15543" s="9">
        <v>15444660</v>
      </c>
      <c r="AC15543" s="9" t="s">
        <v>16316</v>
      </c>
      <c r="AD15543" s="9" t="s">
        <v>231</v>
      </c>
      <c r="AE15543" s="5">
        <f t="shared" si="506"/>
        <v>0</v>
      </c>
      <c r="AF15543" s="5" t="str">
        <f t="shared" si="507"/>
        <v>katB</v>
      </c>
      <c r="AG15543" s="153"/>
      <c r="AH15543" s="153"/>
      <c r="AI15543" t="s">
        <v>201</v>
      </c>
      <c r="AJ15543" t="s">
        <v>17878</v>
      </c>
      <c r="AK15543" s="9" t="str">
        <f>VLOOKUP(Y15543,zdroj!D:AJ,33,0)</f>
        <v>katA</v>
      </c>
    </row>
    <row r="15544" spans="8:37" x14ac:dyDescent="0.25">
      <c r="H15544" s="8"/>
      <c r="I15544" s="8"/>
      <c r="N15544" s="23"/>
      <c r="O15544" s="24"/>
      <c r="P15544" s="19"/>
      <c r="Q15544" s="19"/>
      <c r="R15544" s="19"/>
      <c r="U15544" s="27"/>
      <c r="Y15544" s="9" t="s">
        <v>763</v>
      </c>
      <c r="Z15544" s="9" t="s">
        <v>462</v>
      </c>
      <c r="AA15544" s="9" t="s">
        <v>237</v>
      </c>
      <c r="AB15544" s="9">
        <v>15444678</v>
      </c>
      <c r="AC15544" s="9" t="s">
        <v>16317</v>
      </c>
      <c r="AD15544" s="9" t="s">
        <v>225</v>
      </c>
      <c r="AE15544" s="5">
        <f t="shared" si="506"/>
        <v>0</v>
      </c>
      <c r="AF15544" s="5" t="str">
        <f t="shared" si="507"/>
        <v>katA</v>
      </c>
      <c r="AG15544" s="153"/>
      <c r="AH15544" s="153"/>
      <c r="AI15544" t="s">
        <v>201</v>
      </c>
      <c r="AJ15544" t="s">
        <v>17878</v>
      </c>
      <c r="AK15544" s="9" t="str">
        <f>VLOOKUP(Y15544,zdroj!D:AJ,33,0)</f>
        <v>katA</v>
      </c>
    </row>
    <row r="15545" spans="8:37" x14ac:dyDescent="0.25">
      <c r="H15545" s="8"/>
      <c r="I15545" s="8"/>
      <c r="N15545" s="23"/>
      <c r="O15545" s="24"/>
      <c r="P15545" s="19"/>
      <c r="Q15545" s="19"/>
      <c r="R15545" s="19"/>
      <c r="U15545" s="27"/>
      <c r="Y15545" s="9" t="s">
        <v>763</v>
      </c>
      <c r="Z15545" s="9" t="s">
        <v>462</v>
      </c>
      <c r="AA15545" s="9" t="s">
        <v>237</v>
      </c>
      <c r="AB15545" s="9">
        <v>15444686</v>
      </c>
      <c r="AC15545" s="9" t="s">
        <v>16318</v>
      </c>
      <c r="AD15545" s="9" t="s">
        <v>225</v>
      </c>
      <c r="AE15545" s="5">
        <f t="shared" si="506"/>
        <v>0</v>
      </c>
      <c r="AF15545" s="5" t="str">
        <f t="shared" si="507"/>
        <v>katA</v>
      </c>
      <c r="AG15545" s="153"/>
      <c r="AH15545" s="153"/>
      <c r="AI15545" t="s">
        <v>201</v>
      </c>
      <c r="AJ15545" t="s">
        <v>17878</v>
      </c>
      <c r="AK15545" s="9" t="str">
        <f>VLOOKUP(Y15545,zdroj!D:AJ,33,0)</f>
        <v>katA</v>
      </c>
    </row>
    <row r="15546" spans="8:37" x14ac:dyDescent="0.25">
      <c r="H15546" s="8"/>
      <c r="I15546" s="8"/>
      <c r="N15546" s="23"/>
      <c r="O15546" s="24"/>
      <c r="P15546" s="19"/>
      <c r="Q15546" s="19"/>
      <c r="R15546" s="19"/>
      <c r="U15546" s="27"/>
      <c r="Y15546" s="9" t="s">
        <v>763</v>
      </c>
      <c r="Z15546" s="9" t="s">
        <v>462</v>
      </c>
      <c r="AA15546" s="9" t="s">
        <v>237</v>
      </c>
      <c r="AB15546" s="9">
        <v>15444694</v>
      </c>
      <c r="AC15546" s="9" t="s">
        <v>16319</v>
      </c>
      <c r="AD15546" s="9" t="s">
        <v>231</v>
      </c>
      <c r="AE15546" s="5">
        <f t="shared" si="506"/>
        <v>0</v>
      </c>
      <c r="AF15546" s="5" t="str">
        <f t="shared" si="507"/>
        <v>katB</v>
      </c>
      <c r="AG15546" s="153"/>
      <c r="AH15546" s="153"/>
      <c r="AI15546" t="s">
        <v>17879</v>
      </c>
      <c r="AJ15546" t="s">
        <v>17878</v>
      </c>
      <c r="AK15546" s="9" t="str">
        <f>VLOOKUP(Y15546,zdroj!D:AJ,33,0)</f>
        <v>katA</v>
      </c>
    </row>
    <row r="15547" spans="8:37" x14ac:dyDescent="0.25">
      <c r="H15547" s="8"/>
      <c r="I15547" s="8"/>
      <c r="N15547" s="23"/>
      <c r="O15547" s="24"/>
      <c r="P15547" s="19"/>
      <c r="Q15547" s="19"/>
      <c r="R15547" s="19"/>
      <c r="U15547" s="27"/>
      <c r="Y15547" s="9" t="s">
        <v>763</v>
      </c>
      <c r="Z15547" s="9" t="s">
        <v>462</v>
      </c>
      <c r="AA15547" s="9" t="s">
        <v>237</v>
      </c>
      <c r="AB15547" s="9">
        <v>15444708</v>
      </c>
      <c r="AC15547" s="9" t="s">
        <v>16320</v>
      </c>
      <c r="AD15547" s="9" t="s">
        <v>231</v>
      </c>
      <c r="AE15547" s="5">
        <f t="shared" si="506"/>
        <v>0</v>
      </c>
      <c r="AF15547" s="5" t="str">
        <f t="shared" si="507"/>
        <v>katB</v>
      </c>
      <c r="AG15547" s="153"/>
      <c r="AH15547" s="153"/>
      <c r="AI15547" t="s">
        <v>201</v>
      </c>
      <c r="AJ15547" t="s">
        <v>17878</v>
      </c>
      <c r="AK15547" s="9" t="str">
        <f>VLOOKUP(Y15547,zdroj!D:AJ,33,0)</f>
        <v>katA</v>
      </c>
    </row>
    <row r="15548" spans="8:37" x14ac:dyDescent="0.25">
      <c r="H15548" s="8"/>
      <c r="I15548" s="8"/>
      <c r="N15548" s="23"/>
      <c r="O15548" s="24"/>
      <c r="P15548" s="19"/>
      <c r="Q15548" s="19"/>
      <c r="R15548" s="19"/>
      <c r="U15548" s="27"/>
      <c r="Y15548" s="9" t="s">
        <v>763</v>
      </c>
      <c r="Z15548" s="9" t="s">
        <v>462</v>
      </c>
      <c r="AA15548" s="9" t="s">
        <v>237</v>
      </c>
      <c r="AB15548" s="9">
        <v>15444716</v>
      </c>
      <c r="AC15548" s="9" t="s">
        <v>16321</v>
      </c>
      <c r="AD15548" s="9" t="s">
        <v>231</v>
      </c>
      <c r="AE15548" s="5">
        <f t="shared" si="506"/>
        <v>0</v>
      </c>
      <c r="AF15548" s="5" t="str">
        <f t="shared" si="507"/>
        <v>katB</v>
      </c>
      <c r="AG15548" s="153"/>
      <c r="AH15548" s="153"/>
      <c r="AI15548" t="s">
        <v>201</v>
      </c>
      <c r="AJ15548" t="s">
        <v>17878</v>
      </c>
      <c r="AK15548" s="9" t="str">
        <f>VLOOKUP(Y15548,zdroj!D:AJ,33,0)</f>
        <v>katA</v>
      </c>
    </row>
    <row r="15549" spans="8:37" x14ac:dyDescent="0.25">
      <c r="H15549" s="8"/>
      <c r="I15549" s="8"/>
      <c r="N15549" s="23"/>
      <c r="O15549" s="24"/>
      <c r="P15549" s="19"/>
      <c r="Q15549" s="19"/>
      <c r="R15549" s="19"/>
      <c r="U15549" s="27"/>
      <c r="Y15549" s="9" t="s">
        <v>763</v>
      </c>
      <c r="Z15549" s="9" t="s">
        <v>462</v>
      </c>
      <c r="AA15549" s="9" t="s">
        <v>237</v>
      </c>
      <c r="AB15549" s="9">
        <v>15444724</v>
      </c>
      <c r="AC15549" s="9" t="s">
        <v>16322</v>
      </c>
      <c r="AD15549" s="9" t="s">
        <v>225</v>
      </c>
      <c r="AE15549" s="5">
        <f t="shared" si="506"/>
        <v>0</v>
      </c>
      <c r="AF15549" s="5" t="str">
        <f t="shared" si="507"/>
        <v>katA</v>
      </c>
      <c r="AG15549" s="153"/>
      <c r="AH15549" s="153"/>
      <c r="AI15549" t="s">
        <v>201</v>
      </c>
      <c r="AJ15549" t="s">
        <v>17878</v>
      </c>
      <c r="AK15549" s="9" t="str">
        <f>VLOOKUP(Y15549,zdroj!D:AJ,33,0)</f>
        <v>katA</v>
      </c>
    </row>
    <row r="15550" spans="8:37" x14ac:dyDescent="0.25">
      <c r="H15550" s="8"/>
      <c r="I15550" s="8"/>
      <c r="N15550" s="23"/>
      <c r="O15550" s="24"/>
      <c r="P15550" s="19"/>
      <c r="Q15550" s="19"/>
      <c r="R15550" s="19"/>
      <c r="U15550" s="27"/>
      <c r="Y15550" s="9" t="s">
        <v>763</v>
      </c>
      <c r="Z15550" s="9" t="s">
        <v>462</v>
      </c>
      <c r="AA15550" s="9" t="s">
        <v>237</v>
      </c>
      <c r="AB15550" s="9">
        <v>15444597</v>
      </c>
      <c r="AC15550" s="9" t="s">
        <v>16323</v>
      </c>
      <c r="AD15550" s="9" t="s">
        <v>231</v>
      </c>
      <c r="AE15550" s="5">
        <f t="shared" si="506"/>
        <v>0</v>
      </c>
      <c r="AF15550" s="5" t="str">
        <f t="shared" si="507"/>
        <v>katB</v>
      </c>
      <c r="AG15550" s="153"/>
      <c r="AH15550" s="153"/>
      <c r="AI15550" t="s">
        <v>201</v>
      </c>
      <c r="AJ15550" t="s">
        <v>17878</v>
      </c>
      <c r="AK15550" s="9" t="str">
        <f>VLOOKUP(Y15550,zdroj!D:AJ,33,0)</f>
        <v>katA</v>
      </c>
    </row>
    <row r="15551" spans="8:37" x14ac:dyDescent="0.25">
      <c r="H15551" s="8"/>
      <c r="I15551" s="8"/>
      <c r="N15551" s="23"/>
      <c r="O15551" s="24"/>
      <c r="P15551" s="19"/>
      <c r="Q15551" s="19"/>
      <c r="R15551" s="19"/>
      <c r="U15551" s="27"/>
      <c r="Y15551" s="9" t="s">
        <v>763</v>
      </c>
      <c r="Z15551" s="9" t="s">
        <v>462</v>
      </c>
      <c r="AA15551" s="9" t="s">
        <v>237</v>
      </c>
      <c r="AB15551" s="9">
        <v>15444601</v>
      </c>
      <c r="AC15551" s="9" t="s">
        <v>16324</v>
      </c>
      <c r="AD15551" s="9" t="s">
        <v>225</v>
      </c>
      <c r="AE15551" s="5">
        <f t="shared" si="506"/>
        <v>0</v>
      </c>
      <c r="AF15551" s="5" t="str">
        <f t="shared" si="507"/>
        <v>katA</v>
      </c>
      <c r="AG15551" s="153"/>
      <c r="AH15551" s="153"/>
      <c r="AI15551" t="s">
        <v>201</v>
      </c>
      <c r="AJ15551" t="s">
        <v>17878</v>
      </c>
      <c r="AK15551" s="9" t="str">
        <f>VLOOKUP(Y15551,zdroj!D:AJ,33,0)</f>
        <v>katA</v>
      </c>
    </row>
    <row r="15552" spans="8:37" x14ac:dyDescent="0.25">
      <c r="H15552" s="8"/>
      <c r="I15552" s="8"/>
      <c r="N15552" s="23"/>
      <c r="O15552" s="24"/>
      <c r="P15552" s="19"/>
      <c r="Q15552" s="19"/>
      <c r="R15552" s="19"/>
      <c r="U15552" s="27"/>
      <c r="Y15552" s="9" t="s">
        <v>763</v>
      </c>
      <c r="Z15552" s="9" t="s">
        <v>462</v>
      </c>
      <c r="AA15552" s="9" t="s">
        <v>237</v>
      </c>
      <c r="AB15552" s="9">
        <v>15444619</v>
      </c>
      <c r="AC15552" s="9" t="s">
        <v>16325</v>
      </c>
      <c r="AD15552" s="9" t="s">
        <v>225</v>
      </c>
      <c r="AE15552" s="5">
        <f t="shared" si="506"/>
        <v>0</v>
      </c>
      <c r="AF15552" s="5" t="str">
        <f t="shared" si="507"/>
        <v>katA</v>
      </c>
      <c r="AG15552" s="153"/>
      <c r="AH15552" s="153"/>
      <c r="AI15552" t="s">
        <v>201</v>
      </c>
      <c r="AJ15552" t="s">
        <v>17878</v>
      </c>
      <c r="AK15552" s="9" t="str">
        <f>VLOOKUP(Y15552,zdroj!D:AJ,33,0)</f>
        <v>katA</v>
      </c>
    </row>
    <row r="15553" spans="8:37" x14ac:dyDescent="0.25">
      <c r="H15553" s="8"/>
      <c r="I15553" s="8"/>
      <c r="N15553" s="23"/>
      <c r="O15553" s="24"/>
      <c r="P15553" s="19"/>
      <c r="Q15553" s="19"/>
      <c r="R15553" s="19"/>
      <c r="U15553" s="27"/>
      <c r="Y15553" s="9" t="s">
        <v>764</v>
      </c>
      <c r="Z15553" s="9" t="s">
        <v>462</v>
      </c>
      <c r="AA15553" s="9" t="s">
        <v>44</v>
      </c>
      <c r="AB15553" s="9">
        <v>15444821</v>
      </c>
      <c r="AC15553" s="9" t="s">
        <v>16326</v>
      </c>
      <c r="AD15553" s="9" t="s">
        <v>225</v>
      </c>
      <c r="AE15553" s="5">
        <f t="shared" si="506"/>
        <v>0</v>
      </c>
      <c r="AF15553" s="5" t="str">
        <f t="shared" si="507"/>
        <v>katA</v>
      </c>
      <c r="AG15553" s="153"/>
      <c r="AH15553" s="153"/>
      <c r="AI15553" t="s">
        <v>229</v>
      </c>
      <c r="AJ15553" t="s">
        <v>17878</v>
      </c>
      <c r="AK15553" s="9" t="str">
        <f>VLOOKUP(Y15553,zdroj!D:AJ,33,0)</f>
        <v>katA</v>
      </c>
    </row>
    <row r="15554" spans="8:37" x14ac:dyDescent="0.25">
      <c r="H15554" s="8"/>
      <c r="I15554" s="8"/>
      <c r="N15554" s="23"/>
      <c r="O15554" s="24"/>
      <c r="P15554" s="19"/>
      <c r="Q15554" s="19"/>
      <c r="R15554" s="19"/>
      <c r="U15554" s="27"/>
      <c r="Y15554" s="9" t="s">
        <v>764</v>
      </c>
      <c r="Z15554" s="9" t="s">
        <v>462</v>
      </c>
      <c r="AA15554" s="9" t="s">
        <v>44</v>
      </c>
      <c r="AB15554" s="9">
        <v>15444830</v>
      </c>
      <c r="AC15554" s="9" t="s">
        <v>16327</v>
      </c>
      <c r="AD15554" s="9" t="s">
        <v>225</v>
      </c>
      <c r="AE15554" s="5">
        <f t="shared" si="506"/>
        <v>0</v>
      </c>
      <c r="AF15554" s="5" t="str">
        <f t="shared" si="507"/>
        <v>katA</v>
      </c>
      <c r="AG15554" s="153"/>
      <c r="AH15554" s="153"/>
      <c r="AI15554" t="s">
        <v>195</v>
      </c>
      <c r="AJ15554" t="s">
        <v>340</v>
      </c>
      <c r="AK15554" s="9" t="str">
        <f>VLOOKUP(Y15554,zdroj!D:AJ,33,0)</f>
        <v>katA</v>
      </c>
    </row>
    <row r="15555" spans="8:37" x14ac:dyDescent="0.25">
      <c r="H15555" s="8"/>
      <c r="I15555" s="8"/>
      <c r="N15555" s="23"/>
      <c r="O15555" s="24"/>
      <c r="P15555" s="19"/>
      <c r="Q15555" s="19"/>
      <c r="R15555" s="19"/>
      <c r="U15555" s="27"/>
      <c r="Y15555" s="9" t="s">
        <v>764</v>
      </c>
      <c r="Z15555" s="9" t="s">
        <v>462</v>
      </c>
      <c r="AA15555" s="9" t="s">
        <v>44</v>
      </c>
      <c r="AB15555" s="9">
        <v>15444732</v>
      </c>
      <c r="AC15555" s="9" t="s">
        <v>16328</v>
      </c>
      <c r="AD15555" s="9" t="s">
        <v>225</v>
      </c>
      <c r="AE15555" s="5">
        <f t="shared" si="506"/>
        <v>0</v>
      </c>
      <c r="AF15555" s="5" t="str">
        <f t="shared" si="507"/>
        <v>katA</v>
      </c>
      <c r="AG15555" s="153"/>
      <c r="AH15555" s="153"/>
      <c r="AI15555" t="s">
        <v>201</v>
      </c>
      <c r="AJ15555" t="s">
        <v>17878</v>
      </c>
      <c r="AK15555" s="9" t="str">
        <f>VLOOKUP(Y15555,zdroj!D:AJ,33,0)</f>
        <v>katA</v>
      </c>
    </row>
    <row r="15556" spans="8:37" x14ac:dyDescent="0.25">
      <c r="H15556" s="8"/>
      <c r="I15556" s="8"/>
      <c r="N15556" s="23"/>
      <c r="O15556" s="24"/>
      <c r="P15556" s="19"/>
      <c r="Q15556" s="19"/>
      <c r="R15556" s="19"/>
      <c r="U15556" s="27"/>
      <c r="Y15556" s="9" t="s">
        <v>764</v>
      </c>
      <c r="Z15556" s="9" t="s">
        <v>462</v>
      </c>
      <c r="AA15556" s="9" t="s">
        <v>44</v>
      </c>
      <c r="AB15556" s="9">
        <v>15444741</v>
      </c>
      <c r="AC15556" s="9" t="s">
        <v>16329</v>
      </c>
      <c r="AD15556" s="9" t="s">
        <v>225</v>
      </c>
      <c r="AE15556" s="5">
        <f t="shared" si="506"/>
        <v>0</v>
      </c>
      <c r="AF15556" s="5" t="str">
        <f t="shared" si="507"/>
        <v>katA</v>
      </c>
      <c r="AG15556" s="153"/>
      <c r="AH15556" s="153"/>
      <c r="AI15556" t="s">
        <v>201</v>
      </c>
      <c r="AJ15556" t="s">
        <v>17878</v>
      </c>
      <c r="AK15556" s="9" t="str">
        <f>VLOOKUP(Y15556,zdroj!D:AJ,33,0)</f>
        <v>katA</v>
      </c>
    </row>
    <row r="15557" spans="8:37" x14ac:dyDescent="0.25">
      <c r="H15557" s="8"/>
      <c r="I15557" s="8"/>
      <c r="N15557" s="23"/>
      <c r="O15557" s="24"/>
      <c r="P15557" s="19"/>
      <c r="Q15557" s="19"/>
      <c r="R15557" s="19"/>
      <c r="U15557" s="27"/>
      <c r="Y15557" s="9" t="s">
        <v>764</v>
      </c>
      <c r="Z15557" s="9" t="s">
        <v>462</v>
      </c>
      <c r="AA15557" s="9" t="s">
        <v>44</v>
      </c>
      <c r="AB15557" s="9">
        <v>15444775</v>
      </c>
      <c r="AC15557" s="9" t="s">
        <v>16330</v>
      </c>
      <c r="AD15557" s="9" t="s">
        <v>225</v>
      </c>
      <c r="AE15557" s="5">
        <f t="shared" si="506"/>
        <v>0</v>
      </c>
      <c r="AF15557" s="5" t="str">
        <f t="shared" si="507"/>
        <v>katA</v>
      </c>
      <c r="AG15557" s="153"/>
      <c r="AH15557" s="153"/>
      <c r="AI15557" t="s">
        <v>201</v>
      </c>
      <c r="AJ15557" t="s">
        <v>17878</v>
      </c>
      <c r="AK15557" s="9" t="str">
        <f>VLOOKUP(Y15557,zdroj!D:AJ,33,0)</f>
        <v>katA</v>
      </c>
    </row>
    <row r="15558" spans="8:37" x14ac:dyDescent="0.25">
      <c r="H15558" s="8"/>
      <c r="I15558" s="8"/>
      <c r="N15558" s="23"/>
      <c r="O15558" s="24"/>
      <c r="P15558" s="19"/>
      <c r="Q15558" s="19"/>
      <c r="R15558" s="19"/>
      <c r="U15558" s="27"/>
      <c r="Y15558" s="9" t="s">
        <v>764</v>
      </c>
      <c r="Z15558" s="9" t="s">
        <v>462</v>
      </c>
      <c r="AA15558" s="9" t="s">
        <v>44</v>
      </c>
      <c r="AB15558" s="9">
        <v>15444783</v>
      </c>
      <c r="AC15558" s="9" t="s">
        <v>16331</v>
      </c>
      <c r="AD15558" s="9" t="s">
        <v>225</v>
      </c>
      <c r="AE15558" s="5">
        <f t="shared" si="506"/>
        <v>0</v>
      </c>
      <c r="AF15558" s="5" t="str">
        <f t="shared" si="507"/>
        <v>katA</v>
      </c>
      <c r="AG15558" s="153"/>
      <c r="AH15558" s="153"/>
      <c r="AI15558" t="s">
        <v>201</v>
      </c>
      <c r="AJ15558" t="s">
        <v>17878</v>
      </c>
      <c r="AK15558" s="9" t="str">
        <f>VLOOKUP(Y15558,zdroj!D:AJ,33,0)</f>
        <v>katA</v>
      </c>
    </row>
    <row r="15559" spans="8:37" x14ac:dyDescent="0.25">
      <c r="H15559" s="8"/>
      <c r="I15559" s="8"/>
      <c r="N15559" s="23"/>
      <c r="O15559" s="24"/>
      <c r="P15559" s="19"/>
      <c r="Q15559" s="19"/>
      <c r="R15559" s="19"/>
      <c r="U15559" s="27"/>
      <c r="Y15559" s="9" t="s">
        <v>764</v>
      </c>
      <c r="Z15559" s="9" t="s">
        <v>462</v>
      </c>
      <c r="AA15559" s="9" t="s">
        <v>44</v>
      </c>
      <c r="AB15559" s="9">
        <v>15444791</v>
      </c>
      <c r="AC15559" s="9" t="s">
        <v>16332</v>
      </c>
      <c r="AD15559" s="9" t="s">
        <v>225</v>
      </c>
      <c r="AE15559" s="5">
        <f t="shared" si="506"/>
        <v>0</v>
      </c>
      <c r="AF15559" s="5" t="str">
        <f t="shared" si="507"/>
        <v>katA</v>
      </c>
      <c r="AG15559" s="153"/>
      <c r="AH15559" s="153"/>
      <c r="AI15559" t="s">
        <v>201</v>
      </c>
      <c r="AJ15559" t="s">
        <v>17878</v>
      </c>
      <c r="AK15559" s="9" t="str">
        <f>VLOOKUP(Y15559,zdroj!D:AJ,33,0)</f>
        <v>katA</v>
      </c>
    </row>
    <row r="15560" spans="8:37" x14ac:dyDescent="0.25">
      <c r="H15560" s="8"/>
      <c r="I15560" s="8"/>
      <c r="N15560" s="23"/>
      <c r="O15560" s="24"/>
      <c r="P15560" s="19"/>
      <c r="Q15560" s="19"/>
      <c r="R15560" s="19"/>
      <c r="U15560" s="27"/>
      <c r="Y15560" s="9" t="s">
        <v>764</v>
      </c>
      <c r="Z15560" s="9" t="s">
        <v>462</v>
      </c>
      <c r="AA15560" s="9" t="s">
        <v>44</v>
      </c>
      <c r="AB15560" s="9">
        <v>15444805</v>
      </c>
      <c r="AC15560" s="9" t="s">
        <v>16333</v>
      </c>
      <c r="AD15560" s="9" t="s">
        <v>225</v>
      </c>
      <c r="AE15560" s="5">
        <f t="shared" si="506"/>
        <v>0</v>
      </c>
      <c r="AF15560" s="5" t="str">
        <f t="shared" si="507"/>
        <v>katA</v>
      </c>
      <c r="AG15560" s="153"/>
      <c r="AH15560" s="153"/>
      <c r="AI15560" t="s">
        <v>201</v>
      </c>
      <c r="AJ15560" t="s">
        <v>17878</v>
      </c>
      <c r="AK15560" s="9" t="str">
        <f>VLOOKUP(Y15560,zdroj!D:AJ,33,0)</f>
        <v>katA</v>
      </c>
    </row>
    <row r="15561" spans="8:37" x14ac:dyDescent="0.25">
      <c r="H15561" s="8"/>
      <c r="I15561" s="8"/>
      <c r="N15561" s="23"/>
      <c r="O15561" s="24"/>
      <c r="P15561" s="19"/>
      <c r="Q15561" s="19"/>
      <c r="R15561" s="19"/>
      <c r="U15561" s="27"/>
      <c r="Y15561" s="9" t="s">
        <v>764</v>
      </c>
      <c r="Z15561" s="9" t="s">
        <v>462</v>
      </c>
      <c r="AA15561" s="9" t="s">
        <v>44</v>
      </c>
      <c r="AB15561" s="9">
        <v>15444813</v>
      </c>
      <c r="AC15561" s="9" t="s">
        <v>16334</v>
      </c>
      <c r="AD15561" s="9" t="s">
        <v>225</v>
      </c>
      <c r="AE15561" s="5">
        <f t="shared" si="506"/>
        <v>0</v>
      </c>
      <c r="AF15561" s="5" t="str">
        <f t="shared" si="507"/>
        <v>katA</v>
      </c>
      <c r="AG15561" s="153"/>
      <c r="AH15561" s="153"/>
      <c r="AI15561" t="s">
        <v>201</v>
      </c>
      <c r="AJ15561" t="s">
        <v>17878</v>
      </c>
      <c r="AK15561" s="9" t="str">
        <f>VLOOKUP(Y15561,zdroj!D:AJ,33,0)</f>
        <v>katA</v>
      </c>
    </row>
    <row r="15562" spans="8:37" x14ac:dyDescent="0.25">
      <c r="H15562" s="8"/>
      <c r="I15562" s="8"/>
      <c r="N15562" s="23"/>
      <c r="O15562" s="24"/>
      <c r="P15562" s="19"/>
      <c r="Q15562" s="19"/>
      <c r="R15562" s="19"/>
      <c r="U15562" s="27"/>
      <c r="Y15562" s="9" t="s">
        <v>764</v>
      </c>
      <c r="Z15562" s="9" t="s">
        <v>462</v>
      </c>
      <c r="AA15562" s="9" t="s">
        <v>44</v>
      </c>
      <c r="AB15562" s="9">
        <v>15444759</v>
      </c>
      <c r="AC15562" s="9" t="s">
        <v>16335</v>
      </c>
      <c r="AD15562" s="9" t="s">
        <v>225</v>
      </c>
      <c r="AE15562" s="5">
        <f t="shared" ref="AE15562:AE15625" si="508">VLOOKUP(Y15562,K:T,10,0)</f>
        <v>0</v>
      </c>
      <c r="AF15562" s="5" t="str">
        <f t="shared" ref="AF15562:AF15625" si="509">IF(AE15562="A",IF(AD15562="katA","katB",AD15562),AD15562)</f>
        <v>katA</v>
      </c>
      <c r="AG15562" s="153"/>
      <c r="AH15562" s="153"/>
      <c r="AI15562" t="s">
        <v>201</v>
      </c>
      <c r="AJ15562" t="s">
        <v>17878</v>
      </c>
      <c r="AK15562" s="9" t="str">
        <f>VLOOKUP(Y15562,zdroj!D:AJ,33,0)</f>
        <v>katA</v>
      </c>
    </row>
    <row r="15563" spans="8:37" x14ac:dyDescent="0.25">
      <c r="H15563" s="8"/>
      <c r="I15563" s="8"/>
      <c r="N15563" s="23"/>
      <c r="O15563" s="24"/>
      <c r="P15563" s="19"/>
      <c r="Q15563" s="19"/>
      <c r="R15563" s="19"/>
      <c r="U15563" s="27"/>
      <c r="Y15563" s="9" t="s">
        <v>765</v>
      </c>
      <c r="Z15563" s="9" t="s">
        <v>462</v>
      </c>
      <c r="AA15563" s="9" t="s">
        <v>198</v>
      </c>
      <c r="AB15563" s="9">
        <v>15446085</v>
      </c>
      <c r="AC15563" s="9" t="s">
        <v>16336</v>
      </c>
      <c r="AD15563" s="9" t="s">
        <v>231</v>
      </c>
      <c r="AE15563" s="5">
        <f t="shared" si="508"/>
        <v>0</v>
      </c>
      <c r="AF15563" s="5" t="str">
        <f t="shared" si="509"/>
        <v>katB</v>
      </c>
      <c r="AG15563" s="153"/>
      <c r="AH15563" s="153"/>
      <c r="AI15563" t="s">
        <v>195</v>
      </c>
      <c r="AJ15563" t="s">
        <v>340</v>
      </c>
      <c r="AK15563" s="9" t="str">
        <f>VLOOKUP(Y15563,zdroj!D:AJ,33,0)</f>
        <v>katB</v>
      </c>
    </row>
    <row r="15564" spans="8:37" x14ac:dyDescent="0.25">
      <c r="H15564" s="8"/>
      <c r="I15564" s="8"/>
      <c r="N15564" s="23"/>
      <c r="O15564" s="24"/>
      <c r="P15564" s="19"/>
      <c r="Q15564" s="19"/>
      <c r="R15564" s="19"/>
      <c r="U15564" s="27"/>
      <c r="Y15564" s="9" t="s">
        <v>765</v>
      </c>
      <c r="Z15564" s="9" t="s">
        <v>462</v>
      </c>
      <c r="AA15564" s="9" t="s">
        <v>198</v>
      </c>
      <c r="AB15564" s="9">
        <v>15446158</v>
      </c>
      <c r="AC15564" s="9" t="s">
        <v>16337</v>
      </c>
      <c r="AD15564" s="9" t="s">
        <v>231</v>
      </c>
      <c r="AE15564" s="5">
        <f t="shared" si="508"/>
        <v>0</v>
      </c>
      <c r="AF15564" s="5" t="str">
        <f t="shared" si="509"/>
        <v>katB</v>
      </c>
      <c r="AG15564" s="153"/>
      <c r="AH15564" s="153"/>
      <c r="AI15564" t="s">
        <v>195</v>
      </c>
      <c r="AJ15564" t="s">
        <v>340</v>
      </c>
      <c r="AK15564" s="9" t="str">
        <f>VLOOKUP(Y15564,zdroj!D:AJ,33,0)</f>
        <v>katB</v>
      </c>
    </row>
    <row r="15565" spans="8:37" x14ac:dyDescent="0.25">
      <c r="H15565" s="8"/>
      <c r="I15565" s="8"/>
      <c r="N15565" s="23"/>
      <c r="O15565" s="24"/>
      <c r="P15565" s="19"/>
      <c r="Q15565" s="19"/>
      <c r="R15565" s="19"/>
      <c r="U15565" s="27"/>
      <c r="Y15565" s="9" t="s">
        <v>765</v>
      </c>
      <c r="Z15565" s="9" t="s">
        <v>462</v>
      </c>
      <c r="AA15565" s="9" t="s">
        <v>198</v>
      </c>
      <c r="AB15565" s="9">
        <v>15446166</v>
      </c>
      <c r="AC15565" s="9" t="s">
        <v>16338</v>
      </c>
      <c r="AD15565" s="9" t="s">
        <v>231</v>
      </c>
      <c r="AE15565" s="5">
        <f t="shared" si="508"/>
        <v>0</v>
      </c>
      <c r="AF15565" s="5" t="str">
        <f t="shared" si="509"/>
        <v>katB</v>
      </c>
      <c r="AG15565" s="153"/>
      <c r="AH15565" s="153"/>
      <c r="AI15565" t="s">
        <v>195</v>
      </c>
      <c r="AJ15565" t="s">
        <v>340</v>
      </c>
      <c r="AK15565" s="9" t="str">
        <f>VLOOKUP(Y15565,zdroj!D:AJ,33,0)</f>
        <v>katB</v>
      </c>
    </row>
    <row r="15566" spans="8:37" x14ac:dyDescent="0.25">
      <c r="H15566" s="8"/>
      <c r="I15566" s="8"/>
      <c r="N15566" s="23"/>
      <c r="O15566" s="24"/>
      <c r="P15566" s="19"/>
      <c r="Q15566" s="19"/>
      <c r="R15566" s="19"/>
      <c r="U15566" s="27"/>
      <c r="Y15566" s="9" t="s">
        <v>765</v>
      </c>
      <c r="Z15566" s="9" t="s">
        <v>462</v>
      </c>
      <c r="AA15566" s="9" t="s">
        <v>198</v>
      </c>
      <c r="AB15566" s="9">
        <v>76304655</v>
      </c>
      <c r="AC15566" s="9" t="s">
        <v>16339</v>
      </c>
      <c r="AD15566" s="9" t="s">
        <v>231</v>
      </c>
      <c r="AE15566" s="5">
        <f t="shared" si="508"/>
        <v>0</v>
      </c>
      <c r="AF15566" s="5" t="str">
        <f t="shared" si="509"/>
        <v>katB</v>
      </c>
      <c r="AG15566" s="153"/>
      <c r="AH15566" s="153"/>
      <c r="AI15566" t="s">
        <v>236</v>
      </c>
      <c r="AJ15566" t="s">
        <v>17878</v>
      </c>
      <c r="AK15566" s="9" t="str">
        <f>VLOOKUP(Y15566,zdroj!D:AJ,33,0)</f>
        <v>katB</v>
      </c>
    </row>
    <row r="15567" spans="8:37" x14ac:dyDescent="0.25">
      <c r="H15567" s="8"/>
      <c r="I15567" s="8"/>
      <c r="N15567" s="23"/>
      <c r="O15567" s="24"/>
      <c r="P15567" s="19"/>
      <c r="Q15567" s="19"/>
      <c r="R15567" s="19"/>
      <c r="U15567" s="27"/>
      <c r="Y15567" s="9" t="s">
        <v>765</v>
      </c>
      <c r="Z15567" s="9" t="s">
        <v>462</v>
      </c>
      <c r="AA15567" s="9" t="s">
        <v>198</v>
      </c>
      <c r="AB15567" s="9">
        <v>25733923</v>
      </c>
      <c r="AC15567" s="9" t="s">
        <v>16340</v>
      </c>
      <c r="AD15567" s="9" t="s">
        <v>231</v>
      </c>
      <c r="AE15567" s="5">
        <f t="shared" si="508"/>
        <v>0</v>
      </c>
      <c r="AF15567" s="5" t="str">
        <f t="shared" si="509"/>
        <v>katB</v>
      </c>
      <c r="AG15567" s="153"/>
      <c r="AH15567" s="153"/>
      <c r="AI15567" t="s">
        <v>236</v>
      </c>
      <c r="AJ15567" t="s">
        <v>17878</v>
      </c>
      <c r="AK15567" s="9" t="str">
        <f>VLOOKUP(Y15567,zdroj!D:AJ,33,0)</f>
        <v>katB</v>
      </c>
    </row>
    <row r="15568" spans="8:37" x14ac:dyDescent="0.25">
      <c r="H15568" s="8"/>
      <c r="I15568" s="8"/>
      <c r="N15568" s="23"/>
      <c r="O15568" s="24"/>
      <c r="P15568" s="19"/>
      <c r="Q15568" s="19"/>
      <c r="R15568" s="19"/>
      <c r="U15568" s="27"/>
      <c r="Y15568" s="9" t="s">
        <v>765</v>
      </c>
      <c r="Z15568" s="9" t="s">
        <v>462</v>
      </c>
      <c r="AA15568" s="9" t="s">
        <v>198</v>
      </c>
      <c r="AB15568" s="9">
        <v>25733931</v>
      </c>
      <c r="AC15568" s="9" t="s">
        <v>16341</v>
      </c>
      <c r="AD15568" s="9" t="s">
        <v>231</v>
      </c>
      <c r="AE15568" s="5">
        <f t="shared" si="508"/>
        <v>0</v>
      </c>
      <c r="AF15568" s="5" t="str">
        <f t="shared" si="509"/>
        <v>katB</v>
      </c>
      <c r="AG15568" s="153"/>
      <c r="AH15568" s="153"/>
      <c r="AI15568" t="s">
        <v>229</v>
      </c>
      <c r="AJ15568" t="s">
        <v>17878</v>
      </c>
      <c r="AK15568" s="9" t="str">
        <f>VLOOKUP(Y15568,zdroj!D:AJ,33,0)</f>
        <v>katB</v>
      </c>
    </row>
    <row r="15569" spans="8:37" x14ac:dyDescent="0.25">
      <c r="H15569" s="8"/>
      <c r="I15569" s="8"/>
      <c r="N15569" s="23"/>
      <c r="O15569" s="24"/>
      <c r="P15569" s="19"/>
      <c r="Q15569" s="19"/>
      <c r="R15569" s="19"/>
      <c r="U15569" s="27"/>
      <c r="Y15569" s="9" t="s">
        <v>765</v>
      </c>
      <c r="Z15569" s="9" t="s">
        <v>462</v>
      </c>
      <c r="AA15569" s="9" t="s">
        <v>198</v>
      </c>
      <c r="AB15569" s="9">
        <v>26498847</v>
      </c>
      <c r="AC15569" s="9" t="s">
        <v>16342</v>
      </c>
      <c r="AD15569" s="9" t="s">
        <v>800</v>
      </c>
      <c r="AE15569" s="5">
        <f t="shared" si="508"/>
        <v>0</v>
      </c>
      <c r="AF15569" s="5" t="str">
        <f t="shared" si="509"/>
        <v>Pokryto</v>
      </c>
      <c r="AG15569" s="153"/>
      <c r="AH15569" s="153"/>
      <c r="AI15569" t="s">
        <v>195</v>
      </c>
      <c r="AJ15569" t="s">
        <v>800</v>
      </c>
      <c r="AK15569" s="9" t="str">
        <f>VLOOKUP(Y15569,zdroj!D:AJ,33,0)</f>
        <v>katB</v>
      </c>
    </row>
    <row r="15570" spans="8:37" x14ac:dyDescent="0.25">
      <c r="H15570" s="8"/>
      <c r="I15570" s="8"/>
      <c r="N15570" s="23"/>
      <c r="O15570" s="24"/>
      <c r="P15570" s="19"/>
      <c r="Q15570" s="19"/>
      <c r="R15570" s="19"/>
      <c r="U15570" s="27"/>
      <c r="Y15570" s="9" t="s">
        <v>765</v>
      </c>
      <c r="Z15570" s="9" t="s">
        <v>462</v>
      </c>
      <c r="AA15570" s="9" t="s">
        <v>198</v>
      </c>
      <c r="AB15570" s="9">
        <v>27267733</v>
      </c>
      <c r="AC15570" s="9" t="s">
        <v>16343</v>
      </c>
      <c r="AD15570" s="9" t="s">
        <v>231</v>
      </c>
      <c r="AE15570" s="5">
        <f t="shared" si="508"/>
        <v>0</v>
      </c>
      <c r="AF15570" s="5" t="str">
        <f t="shared" si="509"/>
        <v>katB</v>
      </c>
      <c r="AG15570" s="153"/>
      <c r="AH15570" s="153"/>
      <c r="AI15570" t="s">
        <v>229</v>
      </c>
      <c r="AJ15570" t="s">
        <v>17878</v>
      </c>
      <c r="AK15570" s="9" t="str">
        <f>VLOOKUP(Y15570,zdroj!D:AJ,33,0)</f>
        <v>katB</v>
      </c>
    </row>
    <row r="15571" spans="8:37" x14ac:dyDescent="0.25">
      <c r="H15571" s="8"/>
      <c r="I15571" s="8"/>
      <c r="N15571" s="23"/>
      <c r="O15571" s="24"/>
      <c r="P15571" s="19"/>
      <c r="Q15571" s="19"/>
      <c r="R15571" s="19"/>
      <c r="U15571" s="27"/>
      <c r="Y15571" s="9" t="s">
        <v>765</v>
      </c>
      <c r="Z15571" s="9" t="s">
        <v>462</v>
      </c>
      <c r="AA15571" s="9" t="s">
        <v>198</v>
      </c>
      <c r="AB15571" s="9">
        <v>83086617</v>
      </c>
      <c r="AC15571" s="9" t="s">
        <v>16344</v>
      </c>
      <c r="AD15571" s="9" t="s">
        <v>231</v>
      </c>
      <c r="AE15571" s="5">
        <f t="shared" si="508"/>
        <v>0</v>
      </c>
      <c r="AF15571" s="5" t="str">
        <f t="shared" si="509"/>
        <v>katB</v>
      </c>
      <c r="AG15571" s="153"/>
      <c r="AH15571" s="153"/>
      <c r="AI15571" t="s">
        <v>195</v>
      </c>
      <c r="AJ15571" t="s">
        <v>340</v>
      </c>
      <c r="AK15571" s="9" t="str">
        <f>VLOOKUP(Y15571,zdroj!D:AJ,33,0)</f>
        <v>katB</v>
      </c>
    </row>
    <row r="15572" spans="8:37" x14ac:dyDescent="0.25">
      <c r="H15572" s="8"/>
      <c r="I15572" s="8"/>
      <c r="N15572" s="23"/>
      <c r="O15572" s="24"/>
      <c r="P15572" s="19"/>
      <c r="Q15572" s="19"/>
      <c r="R15572" s="19"/>
      <c r="U15572" s="27"/>
      <c r="Y15572" s="9" t="s">
        <v>765</v>
      </c>
      <c r="Z15572" s="9" t="s">
        <v>462</v>
      </c>
      <c r="AA15572" s="9" t="s">
        <v>198</v>
      </c>
      <c r="AB15572" s="9">
        <v>15446093</v>
      </c>
      <c r="AC15572" s="9" t="s">
        <v>16345</v>
      </c>
      <c r="AD15572" s="9" t="s">
        <v>231</v>
      </c>
      <c r="AE15572" s="5">
        <f t="shared" si="508"/>
        <v>0</v>
      </c>
      <c r="AF15572" s="5" t="str">
        <f t="shared" si="509"/>
        <v>katB</v>
      </c>
      <c r="AG15572" s="153"/>
      <c r="AH15572" s="153"/>
      <c r="AI15572" t="s">
        <v>195</v>
      </c>
      <c r="AJ15572" t="s">
        <v>340</v>
      </c>
      <c r="AK15572" s="9" t="str">
        <f>VLOOKUP(Y15572,zdroj!D:AJ,33,0)</f>
        <v>katB</v>
      </c>
    </row>
    <row r="15573" spans="8:37" x14ac:dyDescent="0.25">
      <c r="H15573" s="8"/>
      <c r="I15573" s="8"/>
      <c r="N15573" s="23"/>
      <c r="O15573" s="24"/>
      <c r="P15573" s="19"/>
      <c r="Q15573" s="19"/>
      <c r="R15573" s="19"/>
      <c r="U15573" s="27"/>
      <c r="Y15573" s="9" t="s">
        <v>765</v>
      </c>
      <c r="Z15573" s="9" t="s">
        <v>462</v>
      </c>
      <c r="AA15573" s="9" t="s">
        <v>198</v>
      </c>
      <c r="AB15573" s="9">
        <v>83087061</v>
      </c>
      <c r="AC15573" s="9" t="s">
        <v>16346</v>
      </c>
      <c r="AD15573" s="9" t="s">
        <v>231</v>
      </c>
      <c r="AE15573" s="5">
        <f t="shared" si="508"/>
        <v>0</v>
      </c>
      <c r="AF15573" s="5" t="str">
        <f t="shared" si="509"/>
        <v>katB</v>
      </c>
      <c r="AG15573" s="153"/>
      <c r="AH15573" s="153"/>
      <c r="AI15573" t="s">
        <v>195</v>
      </c>
      <c r="AJ15573" t="s">
        <v>340</v>
      </c>
      <c r="AK15573" s="9" t="str">
        <f>VLOOKUP(Y15573,zdroj!D:AJ,33,0)</f>
        <v>katB</v>
      </c>
    </row>
    <row r="15574" spans="8:37" x14ac:dyDescent="0.25">
      <c r="H15574" s="8"/>
      <c r="I15574" s="8"/>
      <c r="N15574" s="23"/>
      <c r="O15574" s="24"/>
      <c r="P15574" s="19"/>
      <c r="Q15574" s="19"/>
      <c r="R15574" s="19"/>
      <c r="U15574" s="27"/>
      <c r="Y15574" s="9" t="s">
        <v>765</v>
      </c>
      <c r="Z15574" s="9" t="s">
        <v>462</v>
      </c>
      <c r="AA15574" s="9" t="s">
        <v>198</v>
      </c>
      <c r="AB15574" s="9">
        <v>15446123</v>
      </c>
      <c r="AC15574" s="9" t="s">
        <v>16347</v>
      </c>
      <c r="AD15574" s="9" t="s">
        <v>231</v>
      </c>
      <c r="AE15574" s="5">
        <f t="shared" si="508"/>
        <v>0</v>
      </c>
      <c r="AF15574" s="5" t="str">
        <f t="shared" si="509"/>
        <v>katB</v>
      </c>
      <c r="AG15574" s="153"/>
      <c r="AH15574" s="153"/>
      <c r="AI15574" t="s">
        <v>229</v>
      </c>
      <c r="AJ15574" t="s">
        <v>17878</v>
      </c>
      <c r="AK15574" s="9" t="str">
        <f>VLOOKUP(Y15574,zdroj!D:AJ,33,0)</f>
        <v>katB</v>
      </c>
    </row>
    <row r="15575" spans="8:37" x14ac:dyDescent="0.25">
      <c r="H15575" s="8"/>
      <c r="I15575" s="8"/>
      <c r="N15575" s="23"/>
      <c r="O15575" s="24"/>
      <c r="P15575" s="19"/>
      <c r="Q15575" s="19"/>
      <c r="R15575" s="19"/>
      <c r="U15575" s="27"/>
      <c r="Y15575" s="9" t="s">
        <v>765</v>
      </c>
      <c r="Z15575" s="9" t="s">
        <v>462</v>
      </c>
      <c r="AA15575" s="9" t="s">
        <v>198</v>
      </c>
      <c r="AB15575" s="9">
        <v>15444848</v>
      </c>
      <c r="AC15575" s="9" t="s">
        <v>16348</v>
      </c>
      <c r="AD15575" s="9" t="s">
        <v>800</v>
      </c>
      <c r="AE15575" s="5">
        <f t="shared" si="508"/>
        <v>0</v>
      </c>
      <c r="AF15575" s="5" t="str">
        <f t="shared" si="509"/>
        <v>Pokryto</v>
      </c>
      <c r="AG15575" s="153"/>
      <c r="AH15575" s="153"/>
      <c r="AI15575" t="s">
        <v>201</v>
      </c>
      <c r="AJ15575" t="s">
        <v>800</v>
      </c>
      <c r="AK15575" s="9" t="str">
        <f>VLOOKUP(Y15575,zdroj!D:AJ,33,0)</f>
        <v>katB</v>
      </c>
    </row>
    <row r="15576" spans="8:37" x14ac:dyDescent="0.25">
      <c r="H15576" s="8"/>
      <c r="I15576" s="8"/>
      <c r="N15576" s="23"/>
      <c r="O15576" s="24"/>
      <c r="P15576" s="19"/>
      <c r="Q15576" s="19"/>
      <c r="R15576" s="19"/>
      <c r="U15576" s="27"/>
      <c r="Y15576" s="9" t="s">
        <v>765</v>
      </c>
      <c r="Z15576" s="9" t="s">
        <v>462</v>
      </c>
      <c r="AA15576" s="9" t="s">
        <v>198</v>
      </c>
      <c r="AB15576" s="9">
        <v>15444902</v>
      </c>
      <c r="AC15576" s="9" t="s">
        <v>16349</v>
      </c>
      <c r="AD15576" s="9" t="s">
        <v>231</v>
      </c>
      <c r="AE15576" s="5">
        <f t="shared" si="508"/>
        <v>0</v>
      </c>
      <c r="AF15576" s="5" t="str">
        <f t="shared" si="509"/>
        <v>katB</v>
      </c>
      <c r="AG15576" s="153"/>
      <c r="AH15576" s="153"/>
      <c r="AI15576" t="s">
        <v>201</v>
      </c>
      <c r="AJ15576" t="s">
        <v>17878</v>
      </c>
      <c r="AK15576" s="9" t="str">
        <f>VLOOKUP(Y15576,zdroj!D:AJ,33,0)</f>
        <v>katB</v>
      </c>
    </row>
    <row r="15577" spans="8:37" x14ac:dyDescent="0.25">
      <c r="H15577" s="8"/>
      <c r="I15577" s="8"/>
      <c r="N15577" s="23"/>
      <c r="O15577" s="24"/>
      <c r="P15577" s="19"/>
      <c r="Q15577" s="19"/>
      <c r="R15577" s="19"/>
      <c r="U15577" s="27"/>
      <c r="Y15577" s="9" t="s">
        <v>765</v>
      </c>
      <c r="Z15577" s="9" t="s">
        <v>462</v>
      </c>
      <c r="AA15577" s="9" t="s">
        <v>198</v>
      </c>
      <c r="AB15577" s="9">
        <v>15445372</v>
      </c>
      <c r="AC15577" s="9" t="s">
        <v>16350</v>
      </c>
      <c r="AD15577" s="9" t="s">
        <v>800</v>
      </c>
      <c r="AE15577" s="5">
        <f t="shared" si="508"/>
        <v>0</v>
      </c>
      <c r="AF15577" s="5" t="str">
        <f t="shared" si="509"/>
        <v>Pokryto</v>
      </c>
      <c r="AG15577" s="153"/>
      <c r="AH15577" s="153"/>
      <c r="AI15577" t="s">
        <v>201</v>
      </c>
      <c r="AJ15577" t="s">
        <v>800</v>
      </c>
      <c r="AK15577" s="9" t="str">
        <f>VLOOKUP(Y15577,zdroj!D:AJ,33,0)</f>
        <v>katB</v>
      </c>
    </row>
    <row r="15578" spans="8:37" x14ac:dyDescent="0.25">
      <c r="H15578" s="8"/>
      <c r="I15578" s="8"/>
      <c r="N15578" s="23"/>
      <c r="O15578" s="24"/>
      <c r="P15578" s="19"/>
      <c r="Q15578" s="19"/>
      <c r="R15578" s="19"/>
      <c r="U15578" s="27"/>
      <c r="Y15578" s="9" t="s">
        <v>765</v>
      </c>
      <c r="Z15578" s="9" t="s">
        <v>462</v>
      </c>
      <c r="AA15578" s="9" t="s">
        <v>198</v>
      </c>
      <c r="AB15578" s="9">
        <v>15445381</v>
      </c>
      <c r="AC15578" s="9" t="s">
        <v>16351</v>
      </c>
      <c r="AD15578" s="9" t="s">
        <v>231</v>
      </c>
      <c r="AE15578" s="5">
        <f t="shared" si="508"/>
        <v>0</v>
      </c>
      <c r="AF15578" s="5" t="str">
        <f t="shared" si="509"/>
        <v>katB</v>
      </c>
      <c r="AG15578" s="153"/>
      <c r="AH15578" s="153"/>
      <c r="AI15578" t="s">
        <v>17881</v>
      </c>
      <c r="AJ15578" t="s">
        <v>17878</v>
      </c>
      <c r="AK15578" s="9" t="str">
        <f>VLOOKUP(Y15578,zdroj!D:AJ,33,0)</f>
        <v>katB</v>
      </c>
    </row>
    <row r="15579" spans="8:37" x14ac:dyDescent="0.25">
      <c r="H15579" s="8"/>
      <c r="I15579" s="8"/>
      <c r="N15579" s="23"/>
      <c r="O15579" s="24"/>
      <c r="P15579" s="19"/>
      <c r="Q15579" s="19"/>
      <c r="R15579" s="19"/>
      <c r="U15579" s="27"/>
      <c r="Y15579" s="9" t="s">
        <v>765</v>
      </c>
      <c r="Z15579" s="9" t="s">
        <v>462</v>
      </c>
      <c r="AA15579" s="9" t="s">
        <v>198</v>
      </c>
      <c r="AB15579" s="9">
        <v>15445399</v>
      </c>
      <c r="AC15579" s="9" t="s">
        <v>16352</v>
      </c>
      <c r="AD15579" s="9" t="s">
        <v>231</v>
      </c>
      <c r="AE15579" s="5">
        <f t="shared" si="508"/>
        <v>0</v>
      </c>
      <c r="AF15579" s="5" t="str">
        <f t="shared" si="509"/>
        <v>katB</v>
      </c>
      <c r="AG15579" s="153"/>
      <c r="AH15579" s="153"/>
      <c r="AI15579" t="s">
        <v>201</v>
      </c>
      <c r="AJ15579" t="s">
        <v>17878</v>
      </c>
      <c r="AK15579" s="9" t="str">
        <f>VLOOKUP(Y15579,zdroj!D:AJ,33,0)</f>
        <v>katB</v>
      </c>
    </row>
    <row r="15580" spans="8:37" x14ac:dyDescent="0.25">
      <c r="H15580" s="8"/>
      <c r="I15580" s="8"/>
      <c r="N15580" s="23"/>
      <c r="O15580" s="24"/>
      <c r="P15580" s="19"/>
      <c r="Q15580" s="19"/>
      <c r="R15580" s="19"/>
      <c r="U15580" s="27"/>
      <c r="Y15580" s="9" t="s">
        <v>765</v>
      </c>
      <c r="Z15580" s="9" t="s">
        <v>462</v>
      </c>
      <c r="AA15580" s="9" t="s">
        <v>198</v>
      </c>
      <c r="AB15580" s="9">
        <v>15445402</v>
      </c>
      <c r="AC15580" s="9" t="s">
        <v>16353</v>
      </c>
      <c r="AD15580" s="9" t="s">
        <v>231</v>
      </c>
      <c r="AE15580" s="5">
        <f t="shared" si="508"/>
        <v>0</v>
      </c>
      <c r="AF15580" s="5" t="str">
        <f t="shared" si="509"/>
        <v>katB</v>
      </c>
      <c r="AG15580" s="153"/>
      <c r="AH15580" s="153"/>
      <c r="AI15580" t="s">
        <v>201</v>
      </c>
      <c r="AJ15580" t="s">
        <v>17878</v>
      </c>
      <c r="AK15580" s="9" t="str">
        <f>VLOOKUP(Y15580,zdroj!D:AJ,33,0)</f>
        <v>katB</v>
      </c>
    </row>
    <row r="15581" spans="8:37" x14ac:dyDescent="0.25">
      <c r="H15581" s="8"/>
      <c r="I15581" s="8"/>
      <c r="N15581" s="23"/>
      <c r="O15581" s="24"/>
      <c r="P15581" s="19"/>
      <c r="Q15581" s="19"/>
      <c r="R15581" s="19"/>
      <c r="U15581" s="27"/>
      <c r="Y15581" s="9" t="s">
        <v>765</v>
      </c>
      <c r="Z15581" s="9" t="s">
        <v>462</v>
      </c>
      <c r="AA15581" s="9" t="s">
        <v>198</v>
      </c>
      <c r="AB15581" s="9">
        <v>15445411</v>
      </c>
      <c r="AC15581" s="9" t="s">
        <v>16354</v>
      </c>
      <c r="AD15581" s="9" t="s">
        <v>800</v>
      </c>
      <c r="AE15581" s="5">
        <f t="shared" si="508"/>
        <v>0</v>
      </c>
      <c r="AF15581" s="5" t="str">
        <f t="shared" si="509"/>
        <v>Pokryto</v>
      </c>
      <c r="AG15581" s="153"/>
      <c r="AH15581" s="153"/>
      <c r="AI15581" t="s">
        <v>201</v>
      </c>
      <c r="AJ15581" t="s">
        <v>800</v>
      </c>
      <c r="AK15581" s="9" t="str">
        <f>VLOOKUP(Y15581,zdroj!D:AJ,33,0)</f>
        <v>katB</v>
      </c>
    </row>
    <row r="15582" spans="8:37" x14ac:dyDescent="0.25">
      <c r="H15582" s="8"/>
      <c r="I15582" s="8"/>
      <c r="N15582" s="23"/>
      <c r="O15582" s="24"/>
      <c r="P15582" s="19"/>
      <c r="Q15582" s="19"/>
      <c r="R15582" s="19"/>
      <c r="U15582" s="27"/>
      <c r="Y15582" s="9" t="s">
        <v>765</v>
      </c>
      <c r="Z15582" s="9" t="s">
        <v>462</v>
      </c>
      <c r="AA15582" s="9" t="s">
        <v>198</v>
      </c>
      <c r="AB15582" s="9">
        <v>15445429</v>
      </c>
      <c r="AC15582" s="9" t="s">
        <v>16355</v>
      </c>
      <c r="AD15582" s="9" t="s">
        <v>800</v>
      </c>
      <c r="AE15582" s="5">
        <f t="shared" si="508"/>
        <v>0</v>
      </c>
      <c r="AF15582" s="5" t="str">
        <f t="shared" si="509"/>
        <v>Pokryto</v>
      </c>
      <c r="AG15582" s="153"/>
      <c r="AH15582" s="153"/>
      <c r="AI15582" t="s">
        <v>201</v>
      </c>
      <c r="AJ15582" t="s">
        <v>800</v>
      </c>
      <c r="AK15582" s="9" t="str">
        <f>VLOOKUP(Y15582,zdroj!D:AJ,33,0)</f>
        <v>katB</v>
      </c>
    </row>
    <row r="15583" spans="8:37" x14ac:dyDescent="0.25">
      <c r="H15583" s="8"/>
      <c r="I15583" s="8"/>
      <c r="N15583" s="23"/>
      <c r="O15583" s="24"/>
      <c r="P15583" s="19"/>
      <c r="Q15583" s="19"/>
      <c r="R15583" s="19"/>
      <c r="U15583" s="27"/>
      <c r="Y15583" s="9" t="s">
        <v>765</v>
      </c>
      <c r="Z15583" s="9" t="s">
        <v>462</v>
      </c>
      <c r="AA15583" s="9" t="s">
        <v>198</v>
      </c>
      <c r="AB15583" s="9">
        <v>15445437</v>
      </c>
      <c r="AC15583" s="9" t="s">
        <v>16356</v>
      </c>
      <c r="AD15583" s="9" t="s">
        <v>231</v>
      </c>
      <c r="AE15583" s="5">
        <f t="shared" si="508"/>
        <v>0</v>
      </c>
      <c r="AF15583" s="5" t="str">
        <f t="shared" si="509"/>
        <v>katB</v>
      </c>
      <c r="AG15583" s="153"/>
      <c r="AH15583" s="153"/>
      <c r="AI15583" t="s">
        <v>229</v>
      </c>
      <c r="AJ15583" t="s">
        <v>17878</v>
      </c>
      <c r="AK15583" s="9" t="str">
        <f>VLOOKUP(Y15583,zdroj!D:AJ,33,0)</f>
        <v>katB</v>
      </c>
    </row>
    <row r="15584" spans="8:37" x14ac:dyDescent="0.25">
      <c r="H15584" s="8"/>
      <c r="I15584" s="8"/>
      <c r="N15584" s="23"/>
      <c r="O15584" s="24"/>
      <c r="P15584" s="19"/>
      <c r="Q15584" s="19"/>
      <c r="R15584" s="19"/>
      <c r="U15584" s="27"/>
      <c r="Y15584" s="9" t="s">
        <v>765</v>
      </c>
      <c r="Z15584" s="9" t="s">
        <v>462</v>
      </c>
      <c r="AA15584" s="9" t="s">
        <v>198</v>
      </c>
      <c r="AB15584" s="9">
        <v>15445445</v>
      </c>
      <c r="AC15584" s="9" t="s">
        <v>16357</v>
      </c>
      <c r="AD15584" s="9" t="s">
        <v>800</v>
      </c>
      <c r="AE15584" s="5">
        <f t="shared" si="508"/>
        <v>0</v>
      </c>
      <c r="AF15584" s="5" t="str">
        <f t="shared" si="509"/>
        <v>Pokryto</v>
      </c>
      <c r="AG15584" s="153"/>
      <c r="AH15584" s="153"/>
      <c r="AI15584" t="s">
        <v>201</v>
      </c>
      <c r="AJ15584" t="s">
        <v>800</v>
      </c>
      <c r="AK15584" s="9" t="str">
        <f>VLOOKUP(Y15584,zdroj!D:AJ,33,0)</f>
        <v>katB</v>
      </c>
    </row>
    <row r="15585" spans="8:37" x14ac:dyDescent="0.25">
      <c r="H15585" s="8"/>
      <c r="I15585" s="8"/>
      <c r="N15585" s="23"/>
      <c r="O15585" s="24"/>
      <c r="P15585" s="19"/>
      <c r="Q15585" s="19"/>
      <c r="R15585" s="19"/>
      <c r="U15585" s="27"/>
      <c r="Y15585" s="9" t="s">
        <v>765</v>
      </c>
      <c r="Z15585" s="9" t="s">
        <v>462</v>
      </c>
      <c r="AA15585" s="9" t="s">
        <v>198</v>
      </c>
      <c r="AB15585" s="9">
        <v>15445453</v>
      </c>
      <c r="AC15585" s="9" t="s">
        <v>16358</v>
      </c>
      <c r="AD15585" s="9" t="s">
        <v>231</v>
      </c>
      <c r="AE15585" s="5">
        <f t="shared" si="508"/>
        <v>0</v>
      </c>
      <c r="AF15585" s="5" t="str">
        <f t="shared" si="509"/>
        <v>katB</v>
      </c>
      <c r="AG15585" s="153"/>
      <c r="AH15585" s="153"/>
      <c r="AI15585" t="s">
        <v>201</v>
      </c>
      <c r="AJ15585" t="s">
        <v>17878</v>
      </c>
      <c r="AK15585" s="9" t="str">
        <f>VLOOKUP(Y15585,zdroj!D:AJ,33,0)</f>
        <v>katB</v>
      </c>
    </row>
    <row r="15586" spans="8:37" x14ac:dyDescent="0.25">
      <c r="H15586" s="8"/>
      <c r="I15586" s="8"/>
      <c r="N15586" s="23"/>
      <c r="O15586" s="24"/>
      <c r="P15586" s="19"/>
      <c r="Q15586" s="19"/>
      <c r="R15586" s="19"/>
      <c r="U15586" s="27"/>
      <c r="Y15586" s="9" t="s">
        <v>765</v>
      </c>
      <c r="Z15586" s="9" t="s">
        <v>462</v>
      </c>
      <c r="AA15586" s="9" t="s">
        <v>198</v>
      </c>
      <c r="AB15586" s="9">
        <v>15444911</v>
      </c>
      <c r="AC15586" s="9" t="s">
        <v>16359</v>
      </c>
      <c r="AD15586" s="9" t="s">
        <v>231</v>
      </c>
      <c r="AE15586" s="5">
        <f t="shared" si="508"/>
        <v>0</v>
      </c>
      <c r="AF15586" s="5" t="str">
        <f t="shared" si="509"/>
        <v>katB</v>
      </c>
      <c r="AG15586" s="153"/>
      <c r="AH15586" s="153"/>
      <c r="AI15586" t="s">
        <v>201</v>
      </c>
      <c r="AJ15586" t="s">
        <v>17878</v>
      </c>
      <c r="AK15586" s="9" t="str">
        <f>VLOOKUP(Y15586,zdroj!D:AJ,33,0)</f>
        <v>katB</v>
      </c>
    </row>
    <row r="15587" spans="8:37" x14ac:dyDescent="0.25">
      <c r="H15587" s="8"/>
      <c r="I15587" s="8"/>
      <c r="N15587" s="23"/>
      <c r="O15587" s="24"/>
      <c r="P15587" s="19"/>
      <c r="Q15587" s="19"/>
      <c r="R15587" s="19"/>
      <c r="U15587" s="27"/>
      <c r="Y15587" s="9" t="s">
        <v>765</v>
      </c>
      <c r="Z15587" s="9" t="s">
        <v>462</v>
      </c>
      <c r="AA15587" s="9" t="s">
        <v>198</v>
      </c>
      <c r="AB15587" s="9">
        <v>15445461</v>
      </c>
      <c r="AC15587" s="9" t="s">
        <v>16360</v>
      </c>
      <c r="AD15587" s="9" t="s">
        <v>231</v>
      </c>
      <c r="AE15587" s="5">
        <f t="shared" si="508"/>
        <v>0</v>
      </c>
      <c r="AF15587" s="5" t="str">
        <f t="shared" si="509"/>
        <v>katB</v>
      </c>
      <c r="AG15587" s="153"/>
      <c r="AH15587" s="153"/>
      <c r="AI15587" t="s">
        <v>201</v>
      </c>
      <c r="AJ15587" t="s">
        <v>17878</v>
      </c>
      <c r="AK15587" s="9" t="str">
        <f>VLOOKUP(Y15587,zdroj!D:AJ,33,0)</f>
        <v>katB</v>
      </c>
    </row>
    <row r="15588" spans="8:37" x14ac:dyDescent="0.25">
      <c r="H15588" s="8"/>
      <c r="I15588" s="8"/>
      <c r="N15588" s="23"/>
      <c r="O15588" s="24"/>
      <c r="P15588" s="19"/>
      <c r="Q15588" s="19"/>
      <c r="R15588" s="19"/>
      <c r="U15588" s="27"/>
      <c r="Y15588" s="9" t="s">
        <v>765</v>
      </c>
      <c r="Z15588" s="9" t="s">
        <v>462</v>
      </c>
      <c r="AA15588" s="9" t="s">
        <v>198</v>
      </c>
      <c r="AB15588" s="9">
        <v>15445470</v>
      </c>
      <c r="AC15588" s="9" t="s">
        <v>16361</v>
      </c>
      <c r="AD15588" s="9" t="s">
        <v>800</v>
      </c>
      <c r="AE15588" s="5">
        <f t="shared" si="508"/>
        <v>0</v>
      </c>
      <c r="AF15588" s="5" t="str">
        <f t="shared" si="509"/>
        <v>Pokryto</v>
      </c>
      <c r="AG15588" s="153"/>
      <c r="AH15588" s="153"/>
      <c r="AI15588" t="s">
        <v>201</v>
      </c>
      <c r="AJ15588" t="s">
        <v>800</v>
      </c>
      <c r="AK15588" s="9" t="str">
        <f>VLOOKUP(Y15588,zdroj!D:AJ,33,0)</f>
        <v>katB</v>
      </c>
    </row>
    <row r="15589" spans="8:37" x14ac:dyDescent="0.25">
      <c r="H15589" s="8"/>
      <c r="I15589" s="8"/>
      <c r="N15589" s="23"/>
      <c r="O15589" s="24"/>
      <c r="P15589" s="19"/>
      <c r="Q15589" s="19"/>
      <c r="R15589" s="19"/>
      <c r="U15589" s="27"/>
      <c r="Y15589" s="9" t="s">
        <v>765</v>
      </c>
      <c r="Z15589" s="9" t="s">
        <v>462</v>
      </c>
      <c r="AA15589" s="9" t="s">
        <v>198</v>
      </c>
      <c r="AB15589" s="9">
        <v>15445488</v>
      </c>
      <c r="AC15589" s="9" t="s">
        <v>16362</v>
      </c>
      <c r="AD15589" s="9" t="s">
        <v>800</v>
      </c>
      <c r="AE15589" s="5">
        <f t="shared" si="508"/>
        <v>0</v>
      </c>
      <c r="AF15589" s="5" t="str">
        <f t="shared" si="509"/>
        <v>Pokryto</v>
      </c>
      <c r="AG15589" s="153"/>
      <c r="AH15589" s="153"/>
      <c r="AI15589" t="s">
        <v>201</v>
      </c>
      <c r="AJ15589" t="s">
        <v>800</v>
      </c>
      <c r="AK15589" s="9" t="str">
        <f>VLOOKUP(Y15589,zdroj!D:AJ,33,0)</f>
        <v>katB</v>
      </c>
    </row>
    <row r="15590" spans="8:37" x14ac:dyDescent="0.25">
      <c r="H15590" s="8"/>
      <c r="I15590" s="8"/>
      <c r="N15590" s="23"/>
      <c r="O15590" s="24"/>
      <c r="P15590" s="19"/>
      <c r="Q15590" s="19"/>
      <c r="R15590" s="19"/>
      <c r="U15590" s="27"/>
      <c r="Y15590" s="9" t="s">
        <v>765</v>
      </c>
      <c r="Z15590" s="9" t="s">
        <v>462</v>
      </c>
      <c r="AA15590" s="9" t="s">
        <v>198</v>
      </c>
      <c r="AB15590" s="9">
        <v>15445496</v>
      </c>
      <c r="AC15590" s="9" t="s">
        <v>16363</v>
      </c>
      <c r="AD15590" s="9" t="s">
        <v>800</v>
      </c>
      <c r="AE15590" s="5">
        <f t="shared" si="508"/>
        <v>0</v>
      </c>
      <c r="AF15590" s="5" t="str">
        <f t="shared" si="509"/>
        <v>Pokryto</v>
      </c>
      <c r="AG15590" s="153"/>
      <c r="AH15590" s="153"/>
      <c r="AI15590" t="s">
        <v>201</v>
      </c>
      <c r="AJ15590" t="s">
        <v>800</v>
      </c>
      <c r="AK15590" s="9" t="str">
        <f>VLOOKUP(Y15590,zdroj!D:AJ,33,0)</f>
        <v>katB</v>
      </c>
    </row>
    <row r="15591" spans="8:37" x14ac:dyDescent="0.25">
      <c r="H15591" s="8"/>
      <c r="I15591" s="8"/>
      <c r="N15591" s="23"/>
      <c r="O15591" s="24"/>
      <c r="P15591" s="19"/>
      <c r="Q15591" s="19"/>
      <c r="R15591" s="19"/>
      <c r="U15591" s="27"/>
      <c r="Y15591" s="9" t="s">
        <v>765</v>
      </c>
      <c r="Z15591" s="9" t="s">
        <v>462</v>
      </c>
      <c r="AA15591" s="9" t="s">
        <v>198</v>
      </c>
      <c r="AB15591" s="9">
        <v>15444929</v>
      </c>
      <c r="AC15591" s="9" t="s">
        <v>16364</v>
      </c>
      <c r="AD15591" s="9" t="s">
        <v>231</v>
      </c>
      <c r="AE15591" s="5">
        <f t="shared" si="508"/>
        <v>0</v>
      </c>
      <c r="AF15591" s="5" t="str">
        <f t="shared" si="509"/>
        <v>katB</v>
      </c>
      <c r="AG15591" s="153"/>
      <c r="AH15591" s="153"/>
      <c r="AI15591" t="s">
        <v>201</v>
      </c>
      <c r="AJ15591" t="s">
        <v>17878</v>
      </c>
      <c r="AK15591" s="9" t="str">
        <f>VLOOKUP(Y15591,zdroj!D:AJ,33,0)</f>
        <v>katB</v>
      </c>
    </row>
    <row r="15592" spans="8:37" x14ac:dyDescent="0.25">
      <c r="H15592" s="8"/>
      <c r="I15592" s="8"/>
      <c r="N15592" s="23"/>
      <c r="O15592" s="24"/>
      <c r="P15592" s="19"/>
      <c r="Q15592" s="19"/>
      <c r="R15592" s="19"/>
      <c r="U15592" s="27"/>
      <c r="Y15592" s="9" t="s">
        <v>765</v>
      </c>
      <c r="Z15592" s="9" t="s">
        <v>462</v>
      </c>
      <c r="AA15592" s="9" t="s">
        <v>198</v>
      </c>
      <c r="AB15592" s="9">
        <v>15445518</v>
      </c>
      <c r="AC15592" s="9" t="s">
        <v>16365</v>
      </c>
      <c r="AD15592" s="9" t="s">
        <v>231</v>
      </c>
      <c r="AE15592" s="5">
        <f t="shared" si="508"/>
        <v>0</v>
      </c>
      <c r="AF15592" s="5" t="str">
        <f t="shared" si="509"/>
        <v>katB</v>
      </c>
      <c r="AG15592" s="153"/>
      <c r="AH15592" s="153"/>
      <c r="AI15592" t="s">
        <v>201</v>
      </c>
      <c r="AJ15592" t="s">
        <v>17878</v>
      </c>
      <c r="AK15592" s="9" t="str">
        <f>VLOOKUP(Y15592,zdroj!D:AJ,33,0)</f>
        <v>katB</v>
      </c>
    </row>
    <row r="15593" spans="8:37" x14ac:dyDescent="0.25">
      <c r="H15593" s="8"/>
      <c r="I15593" s="8"/>
      <c r="N15593" s="23"/>
      <c r="O15593" s="24"/>
      <c r="P15593" s="19"/>
      <c r="Q15593" s="19"/>
      <c r="R15593" s="19"/>
      <c r="U15593" s="27"/>
      <c r="Y15593" s="9" t="s">
        <v>765</v>
      </c>
      <c r="Z15593" s="9" t="s">
        <v>462</v>
      </c>
      <c r="AA15593" s="9" t="s">
        <v>198</v>
      </c>
      <c r="AB15593" s="9">
        <v>15445526</v>
      </c>
      <c r="AC15593" s="9" t="s">
        <v>16366</v>
      </c>
      <c r="AD15593" s="9" t="s">
        <v>231</v>
      </c>
      <c r="AE15593" s="5">
        <f t="shared" si="508"/>
        <v>0</v>
      </c>
      <c r="AF15593" s="5" t="str">
        <f t="shared" si="509"/>
        <v>katB</v>
      </c>
      <c r="AG15593" s="153"/>
      <c r="AH15593" s="153"/>
      <c r="AI15593" t="s">
        <v>201</v>
      </c>
      <c r="AJ15593" t="s">
        <v>17878</v>
      </c>
      <c r="AK15593" s="9" t="str">
        <f>VLOOKUP(Y15593,zdroj!D:AJ,33,0)</f>
        <v>katB</v>
      </c>
    </row>
    <row r="15594" spans="8:37" x14ac:dyDescent="0.25">
      <c r="H15594" s="8"/>
      <c r="I15594" s="8"/>
      <c r="N15594" s="23"/>
      <c r="O15594" s="24"/>
      <c r="P15594" s="19"/>
      <c r="Q15594" s="19"/>
      <c r="R15594" s="19"/>
      <c r="U15594" s="27"/>
      <c r="Y15594" s="9" t="s">
        <v>765</v>
      </c>
      <c r="Z15594" s="9" t="s">
        <v>462</v>
      </c>
      <c r="AA15594" s="9" t="s">
        <v>198</v>
      </c>
      <c r="AB15594" s="9">
        <v>15445534</v>
      </c>
      <c r="AC15594" s="9" t="s">
        <v>16367</v>
      </c>
      <c r="AD15594" s="9" t="s">
        <v>231</v>
      </c>
      <c r="AE15594" s="5">
        <f t="shared" si="508"/>
        <v>0</v>
      </c>
      <c r="AF15594" s="5" t="str">
        <f t="shared" si="509"/>
        <v>katB</v>
      </c>
      <c r="AG15594" s="153"/>
      <c r="AH15594" s="153"/>
      <c r="AI15594" t="s">
        <v>201</v>
      </c>
      <c r="AJ15594" t="s">
        <v>17878</v>
      </c>
      <c r="AK15594" s="9" t="str">
        <f>VLOOKUP(Y15594,zdroj!D:AJ,33,0)</f>
        <v>katB</v>
      </c>
    </row>
    <row r="15595" spans="8:37" x14ac:dyDescent="0.25">
      <c r="H15595" s="8"/>
      <c r="I15595" s="8"/>
      <c r="N15595" s="23"/>
      <c r="O15595" s="24"/>
      <c r="P15595" s="19"/>
      <c r="Q15595" s="19"/>
      <c r="R15595" s="19"/>
      <c r="U15595" s="27"/>
      <c r="Y15595" s="9" t="s">
        <v>765</v>
      </c>
      <c r="Z15595" s="9" t="s">
        <v>462</v>
      </c>
      <c r="AA15595" s="9" t="s">
        <v>198</v>
      </c>
      <c r="AB15595" s="9">
        <v>15445542</v>
      </c>
      <c r="AC15595" s="9" t="s">
        <v>16368</v>
      </c>
      <c r="AD15595" s="9" t="s">
        <v>231</v>
      </c>
      <c r="AE15595" s="5">
        <f t="shared" si="508"/>
        <v>0</v>
      </c>
      <c r="AF15595" s="5" t="str">
        <f t="shared" si="509"/>
        <v>katB</v>
      </c>
      <c r="AG15595" s="153"/>
      <c r="AH15595" s="153"/>
      <c r="AI15595" t="s">
        <v>201</v>
      </c>
      <c r="AJ15595" t="s">
        <v>17878</v>
      </c>
      <c r="AK15595" s="9" t="str">
        <f>VLOOKUP(Y15595,zdroj!D:AJ,33,0)</f>
        <v>katB</v>
      </c>
    </row>
    <row r="15596" spans="8:37" x14ac:dyDescent="0.25">
      <c r="H15596" s="8"/>
      <c r="I15596" s="8"/>
      <c r="N15596" s="23"/>
      <c r="O15596" s="24"/>
      <c r="P15596" s="19"/>
      <c r="Q15596" s="19"/>
      <c r="R15596" s="19"/>
      <c r="U15596" s="27"/>
      <c r="Y15596" s="9" t="s">
        <v>765</v>
      </c>
      <c r="Z15596" s="9" t="s">
        <v>462</v>
      </c>
      <c r="AA15596" s="9" t="s">
        <v>198</v>
      </c>
      <c r="AB15596" s="9">
        <v>15445551</v>
      </c>
      <c r="AC15596" s="9" t="s">
        <v>16369</v>
      </c>
      <c r="AD15596" s="9" t="s">
        <v>231</v>
      </c>
      <c r="AE15596" s="5">
        <f t="shared" si="508"/>
        <v>0</v>
      </c>
      <c r="AF15596" s="5" t="str">
        <f t="shared" si="509"/>
        <v>katB</v>
      </c>
      <c r="AG15596" s="153"/>
      <c r="AH15596" s="153"/>
      <c r="AI15596" t="s">
        <v>201</v>
      </c>
      <c r="AJ15596" t="s">
        <v>17878</v>
      </c>
      <c r="AK15596" s="9" t="str">
        <f>VLOOKUP(Y15596,zdroj!D:AJ,33,0)</f>
        <v>katB</v>
      </c>
    </row>
    <row r="15597" spans="8:37" x14ac:dyDescent="0.25">
      <c r="H15597" s="8"/>
      <c r="I15597" s="8"/>
      <c r="N15597" s="23"/>
      <c r="O15597" s="24"/>
      <c r="P15597" s="19"/>
      <c r="Q15597" s="19"/>
      <c r="R15597" s="19"/>
      <c r="U15597" s="27"/>
      <c r="Y15597" s="9" t="s">
        <v>765</v>
      </c>
      <c r="Z15597" s="9" t="s">
        <v>462</v>
      </c>
      <c r="AA15597" s="9" t="s">
        <v>198</v>
      </c>
      <c r="AB15597" s="9">
        <v>15445569</v>
      </c>
      <c r="AC15597" s="9" t="s">
        <v>16370</v>
      </c>
      <c r="AD15597" s="9" t="s">
        <v>231</v>
      </c>
      <c r="AE15597" s="5">
        <f t="shared" si="508"/>
        <v>0</v>
      </c>
      <c r="AF15597" s="5" t="str">
        <f t="shared" si="509"/>
        <v>katB</v>
      </c>
      <c r="AG15597" s="153"/>
      <c r="AH15597" s="153"/>
      <c r="AI15597" t="s">
        <v>201</v>
      </c>
      <c r="AJ15597" t="s">
        <v>17878</v>
      </c>
      <c r="AK15597" s="9" t="str">
        <f>VLOOKUP(Y15597,zdroj!D:AJ,33,0)</f>
        <v>katB</v>
      </c>
    </row>
    <row r="15598" spans="8:37" x14ac:dyDescent="0.25">
      <c r="H15598" s="8"/>
      <c r="I15598" s="8"/>
      <c r="N15598" s="23"/>
      <c r="O15598" s="24"/>
      <c r="P15598" s="19"/>
      <c r="Q15598" s="19"/>
      <c r="R15598" s="19"/>
      <c r="U15598" s="27"/>
      <c r="Y15598" s="9" t="s">
        <v>765</v>
      </c>
      <c r="Z15598" s="9" t="s">
        <v>462</v>
      </c>
      <c r="AA15598" s="9" t="s">
        <v>198</v>
      </c>
      <c r="AB15598" s="9">
        <v>15445577</v>
      </c>
      <c r="AC15598" s="9" t="s">
        <v>16371</v>
      </c>
      <c r="AD15598" s="9" t="s">
        <v>231</v>
      </c>
      <c r="AE15598" s="5">
        <f t="shared" si="508"/>
        <v>0</v>
      </c>
      <c r="AF15598" s="5" t="str">
        <f t="shared" si="509"/>
        <v>katB</v>
      </c>
      <c r="AG15598" s="153"/>
      <c r="AH15598" s="153"/>
      <c r="AI15598" t="s">
        <v>201</v>
      </c>
      <c r="AJ15598" t="s">
        <v>17878</v>
      </c>
      <c r="AK15598" s="9" t="str">
        <f>VLOOKUP(Y15598,zdroj!D:AJ,33,0)</f>
        <v>katB</v>
      </c>
    </row>
    <row r="15599" spans="8:37" x14ac:dyDescent="0.25">
      <c r="H15599" s="8"/>
      <c r="I15599" s="8"/>
      <c r="N15599" s="23"/>
      <c r="O15599" s="24"/>
      <c r="P15599" s="19"/>
      <c r="Q15599" s="19"/>
      <c r="R15599" s="19"/>
      <c r="U15599" s="27"/>
      <c r="Y15599" s="9" t="s">
        <v>765</v>
      </c>
      <c r="Z15599" s="9" t="s">
        <v>462</v>
      </c>
      <c r="AA15599" s="9" t="s">
        <v>198</v>
      </c>
      <c r="AB15599" s="9">
        <v>15444937</v>
      </c>
      <c r="AC15599" s="9" t="s">
        <v>16372</v>
      </c>
      <c r="AD15599" s="9" t="s">
        <v>231</v>
      </c>
      <c r="AE15599" s="5">
        <f t="shared" si="508"/>
        <v>0</v>
      </c>
      <c r="AF15599" s="5" t="str">
        <f t="shared" si="509"/>
        <v>katB</v>
      </c>
      <c r="AG15599" s="153"/>
      <c r="AH15599" s="153"/>
      <c r="AI15599" t="s">
        <v>201</v>
      </c>
      <c r="AJ15599" t="s">
        <v>17878</v>
      </c>
      <c r="AK15599" s="9" t="str">
        <f>VLOOKUP(Y15599,zdroj!D:AJ,33,0)</f>
        <v>katB</v>
      </c>
    </row>
    <row r="15600" spans="8:37" x14ac:dyDescent="0.25">
      <c r="H15600" s="8"/>
      <c r="I15600" s="8"/>
      <c r="N15600" s="23"/>
      <c r="O15600" s="24"/>
      <c r="P15600" s="19"/>
      <c r="Q15600" s="19"/>
      <c r="R15600" s="19"/>
      <c r="U15600" s="27"/>
      <c r="Y15600" s="9" t="s">
        <v>765</v>
      </c>
      <c r="Z15600" s="9" t="s">
        <v>462</v>
      </c>
      <c r="AA15600" s="9" t="s">
        <v>198</v>
      </c>
      <c r="AB15600" s="9">
        <v>15445585</v>
      </c>
      <c r="AC15600" s="9" t="s">
        <v>16373</v>
      </c>
      <c r="AD15600" s="9" t="s">
        <v>231</v>
      </c>
      <c r="AE15600" s="5">
        <f t="shared" si="508"/>
        <v>0</v>
      </c>
      <c r="AF15600" s="5" t="str">
        <f t="shared" si="509"/>
        <v>katB</v>
      </c>
      <c r="AG15600" s="153"/>
      <c r="AH15600" s="153"/>
      <c r="AI15600" t="s">
        <v>201</v>
      </c>
      <c r="AJ15600" t="s">
        <v>17878</v>
      </c>
      <c r="AK15600" s="9" t="str">
        <f>VLOOKUP(Y15600,zdroj!D:AJ,33,0)</f>
        <v>katB</v>
      </c>
    </row>
    <row r="15601" spans="8:37" x14ac:dyDescent="0.25">
      <c r="H15601" s="8"/>
      <c r="I15601" s="8"/>
      <c r="N15601" s="23"/>
      <c r="O15601" s="24"/>
      <c r="P15601" s="19"/>
      <c r="Q15601" s="19"/>
      <c r="R15601" s="19"/>
      <c r="U15601" s="27"/>
      <c r="Y15601" s="9" t="s">
        <v>765</v>
      </c>
      <c r="Z15601" s="9" t="s">
        <v>462</v>
      </c>
      <c r="AA15601" s="9" t="s">
        <v>198</v>
      </c>
      <c r="AB15601" s="9">
        <v>15445607</v>
      </c>
      <c r="AC15601" s="9" t="s">
        <v>16374</v>
      </c>
      <c r="AD15601" s="9" t="s">
        <v>231</v>
      </c>
      <c r="AE15601" s="5">
        <f t="shared" si="508"/>
        <v>0</v>
      </c>
      <c r="AF15601" s="5" t="str">
        <f t="shared" si="509"/>
        <v>katB</v>
      </c>
      <c r="AG15601" s="153"/>
      <c r="AH15601" s="153"/>
      <c r="AI15601" t="s">
        <v>201</v>
      </c>
      <c r="AJ15601" t="s">
        <v>17878</v>
      </c>
      <c r="AK15601" s="9" t="str">
        <f>VLOOKUP(Y15601,zdroj!D:AJ,33,0)</f>
        <v>katB</v>
      </c>
    </row>
    <row r="15602" spans="8:37" x14ac:dyDescent="0.25">
      <c r="H15602" s="8"/>
      <c r="I15602" s="8"/>
      <c r="N15602" s="23"/>
      <c r="O15602" s="24"/>
      <c r="P15602" s="19"/>
      <c r="Q15602" s="19"/>
      <c r="R15602" s="19"/>
      <c r="U15602" s="27"/>
      <c r="Y15602" s="9" t="s">
        <v>765</v>
      </c>
      <c r="Z15602" s="9" t="s">
        <v>462</v>
      </c>
      <c r="AA15602" s="9" t="s">
        <v>198</v>
      </c>
      <c r="AB15602" s="9">
        <v>15445615</v>
      </c>
      <c r="AC15602" s="9" t="s">
        <v>16375</v>
      </c>
      <c r="AD15602" s="9" t="s">
        <v>231</v>
      </c>
      <c r="AE15602" s="5">
        <f t="shared" si="508"/>
        <v>0</v>
      </c>
      <c r="AF15602" s="5" t="str">
        <f t="shared" si="509"/>
        <v>katB</v>
      </c>
      <c r="AG15602" s="153"/>
      <c r="AH15602" s="153"/>
      <c r="AI15602" t="s">
        <v>201</v>
      </c>
      <c r="AJ15602" t="s">
        <v>17878</v>
      </c>
      <c r="AK15602" s="9" t="str">
        <f>VLOOKUP(Y15602,zdroj!D:AJ,33,0)</f>
        <v>katB</v>
      </c>
    </row>
    <row r="15603" spans="8:37" x14ac:dyDescent="0.25">
      <c r="H15603" s="8"/>
      <c r="I15603" s="8"/>
      <c r="N15603" s="23"/>
      <c r="O15603" s="24"/>
      <c r="P15603" s="19"/>
      <c r="Q15603" s="19"/>
      <c r="R15603" s="19"/>
      <c r="U15603" s="27"/>
      <c r="Y15603" s="9" t="s">
        <v>765</v>
      </c>
      <c r="Z15603" s="9" t="s">
        <v>462</v>
      </c>
      <c r="AA15603" s="9" t="s">
        <v>198</v>
      </c>
      <c r="AB15603" s="9">
        <v>15444945</v>
      </c>
      <c r="AC15603" s="9" t="s">
        <v>16376</v>
      </c>
      <c r="AD15603" s="9" t="s">
        <v>231</v>
      </c>
      <c r="AE15603" s="5">
        <f t="shared" si="508"/>
        <v>0</v>
      </c>
      <c r="AF15603" s="5" t="str">
        <f t="shared" si="509"/>
        <v>katB</v>
      </c>
      <c r="AG15603" s="153"/>
      <c r="AH15603" s="153"/>
      <c r="AI15603" t="s">
        <v>201</v>
      </c>
      <c r="AJ15603" t="s">
        <v>17878</v>
      </c>
      <c r="AK15603" s="9" t="str">
        <f>VLOOKUP(Y15603,zdroj!D:AJ,33,0)</f>
        <v>katB</v>
      </c>
    </row>
    <row r="15604" spans="8:37" x14ac:dyDescent="0.25">
      <c r="H15604" s="8"/>
      <c r="I15604" s="8"/>
      <c r="N15604" s="23"/>
      <c r="O15604" s="24"/>
      <c r="P15604" s="19"/>
      <c r="Q15604" s="19"/>
      <c r="R15604" s="19"/>
      <c r="U15604" s="27"/>
      <c r="Y15604" s="9" t="s">
        <v>765</v>
      </c>
      <c r="Z15604" s="9" t="s">
        <v>462</v>
      </c>
      <c r="AA15604" s="9" t="s">
        <v>198</v>
      </c>
      <c r="AB15604" s="9">
        <v>15445631</v>
      </c>
      <c r="AC15604" s="9" t="s">
        <v>16377</v>
      </c>
      <c r="AD15604" s="9" t="s">
        <v>231</v>
      </c>
      <c r="AE15604" s="5">
        <f t="shared" si="508"/>
        <v>0</v>
      </c>
      <c r="AF15604" s="5" t="str">
        <f t="shared" si="509"/>
        <v>katB</v>
      </c>
      <c r="AG15604" s="153"/>
      <c r="AH15604" s="153"/>
      <c r="AI15604" t="s">
        <v>201</v>
      </c>
      <c r="AJ15604" t="s">
        <v>17878</v>
      </c>
      <c r="AK15604" s="9" t="str">
        <f>VLOOKUP(Y15604,zdroj!D:AJ,33,0)</f>
        <v>katB</v>
      </c>
    </row>
    <row r="15605" spans="8:37" x14ac:dyDescent="0.25">
      <c r="H15605" s="8"/>
      <c r="I15605" s="8"/>
      <c r="N15605" s="23"/>
      <c r="O15605" s="24"/>
      <c r="P15605" s="19"/>
      <c r="Q15605" s="19"/>
      <c r="R15605" s="19"/>
      <c r="U15605" s="27"/>
      <c r="Y15605" s="9" t="s">
        <v>765</v>
      </c>
      <c r="Z15605" s="9" t="s">
        <v>462</v>
      </c>
      <c r="AA15605" s="9" t="s">
        <v>198</v>
      </c>
      <c r="AB15605" s="9">
        <v>15445640</v>
      </c>
      <c r="AC15605" s="9" t="s">
        <v>16378</v>
      </c>
      <c r="AD15605" s="9" t="s">
        <v>231</v>
      </c>
      <c r="AE15605" s="5">
        <f t="shared" si="508"/>
        <v>0</v>
      </c>
      <c r="AF15605" s="5" t="str">
        <f t="shared" si="509"/>
        <v>katB</v>
      </c>
      <c r="AG15605" s="153"/>
      <c r="AH15605" s="153"/>
      <c r="AI15605" t="s">
        <v>201</v>
      </c>
      <c r="AJ15605" t="s">
        <v>17878</v>
      </c>
      <c r="AK15605" s="9" t="str">
        <f>VLOOKUP(Y15605,zdroj!D:AJ,33,0)</f>
        <v>katB</v>
      </c>
    </row>
    <row r="15606" spans="8:37" x14ac:dyDescent="0.25">
      <c r="H15606" s="8"/>
      <c r="I15606" s="8"/>
      <c r="N15606" s="23"/>
      <c r="O15606" s="24"/>
      <c r="P15606" s="19"/>
      <c r="Q15606" s="19"/>
      <c r="R15606" s="19"/>
      <c r="U15606" s="27"/>
      <c r="Y15606" s="9" t="s">
        <v>765</v>
      </c>
      <c r="Z15606" s="9" t="s">
        <v>462</v>
      </c>
      <c r="AA15606" s="9" t="s">
        <v>198</v>
      </c>
      <c r="AB15606" s="9">
        <v>15445658</v>
      </c>
      <c r="AC15606" s="9" t="s">
        <v>16379</v>
      </c>
      <c r="AD15606" s="9" t="s">
        <v>231</v>
      </c>
      <c r="AE15606" s="5">
        <f t="shared" si="508"/>
        <v>0</v>
      </c>
      <c r="AF15606" s="5" t="str">
        <f t="shared" si="509"/>
        <v>katB</v>
      </c>
      <c r="AG15606" s="153"/>
      <c r="AH15606" s="153"/>
      <c r="AI15606" t="s">
        <v>201</v>
      </c>
      <c r="AJ15606" t="s">
        <v>17878</v>
      </c>
      <c r="AK15606" s="9" t="str">
        <f>VLOOKUP(Y15606,zdroj!D:AJ,33,0)</f>
        <v>katB</v>
      </c>
    </row>
    <row r="15607" spans="8:37" x14ac:dyDescent="0.25">
      <c r="H15607" s="8"/>
      <c r="I15607" s="8"/>
      <c r="N15607" s="23"/>
      <c r="O15607" s="24"/>
      <c r="P15607" s="19"/>
      <c r="Q15607" s="19"/>
      <c r="R15607" s="19"/>
      <c r="U15607" s="27"/>
      <c r="Y15607" s="9" t="s">
        <v>765</v>
      </c>
      <c r="Z15607" s="9" t="s">
        <v>462</v>
      </c>
      <c r="AA15607" s="9" t="s">
        <v>198</v>
      </c>
      <c r="AB15607" s="9">
        <v>15445666</v>
      </c>
      <c r="AC15607" s="9" t="s">
        <v>16380</v>
      </c>
      <c r="AD15607" s="9" t="s">
        <v>231</v>
      </c>
      <c r="AE15607" s="5">
        <f t="shared" si="508"/>
        <v>0</v>
      </c>
      <c r="AF15607" s="5" t="str">
        <f t="shared" si="509"/>
        <v>katB</v>
      </c>
      <c r="AG15607" s="153"/>
      <c r="AH15607" s="153"/>
      <c r="AI15607" t="s">
        <v>201</v>
      </c>
      <c r="AJ15607" t="s">
        <v>17878</v>
      </c>
      <c r="AK15607" s="9" t="str">
        <f>VLOOKUP(Y15607,zdroj!D:AJ,33,0)</f>
        <v>katB</v>
      </c>
    </row>
    <row r="15608" spans="8:37" x14ac:dyDescent="0.25">
      <c r="H15608" s="8"/>
      <c r="I15608" s="8"/>
      <c r="N15608" s="23"/>
      <c r="O15608" s="24"/>
      <c r="P15608" s="19"/>
      <c r="Q15608" s="19"/>
      <c r="R15608" s="19"/>
      <c r="U15608" s="27"/>
      <c r="Y15608" s="9" t="s">
        <v>765</v>
      </c>
      <c r="Z15608" s="9" t="s">
        <v>462</v>
      </c>
      <c r="AA15608" s="9" t="s">
        <v>198</v>
      </c>
      <c r="AB15608" s="9">
        <v>15445674</v>
      </c>
      <c r="AC15608" s="9" t="s">
        <v>16381</v>
      </c>
      <c r="AD15608" s="9" t="s">
        <v>231</v>
      </c>
      <c r="AE15608" s="5">
        <f t="shared" si="508"/>
        <v>0</v>
      </c>
      <c r="AF15608" s="5" t="str">
        <f t="shared" si="509"/>
        <v>katB</v>
      </c>
      <c r="AG15608" s="153"/>
      <c r="AH15608" s="153"/>
      <c r="AI15608" t="s">
        <v>201</v>
      </c>
      <c r="AJ15608" t="s">
        <v>17878</v>
      </c>
      <c r="AK15608" s="9" t="str">
        <f>VLOOKUP(Y15608,zdroj!D:AJ,33,0)</f>
        <v>katB</v>
      </c>
    </row>
    <row r="15609" spans="8:37" x14ac:dyDescent="0.25">
      <c r="H15609" s="8"/>
      <c r="I15609" s="8"/>
      <c r="N15609" s="23"/>
      <c r="O15609" s="24"/>
      <c r="P15609" s="19"/>
      <c r="Q15609" s="19"/>
      <c r="R15609" s="19"/>
      <c r="U15609" s="27"/>
      <c r="Y15609" s="9" t="s">
        <v>765</v>
      </c>
      <c r="Z15609" s="9" t="s">
        <v>462</v>
      </c>
      <c r="AA15609" s="9" t="s">
        <v>198</v>
      </c>
      <c r="AB15609" s="9">
        <v>15444953</v>
      </c>
      <c r="AC15609" s="9" t="s">
        <v>16382</v>
      </c>
      <c r="AD15609" s="9" t="s">
        <v>231</v>
      </c>
      <c r="AE15609" s="5">
        <f t="shared" si="508"/>
        <v>0</v>
      </c>
      <c r="AF15609" s="5" t="str">
        <f t="shared" si="509"/>
        <v>katB</v>
      </c>
      <c r="AG15609" s="153"/>
      <c r="AH15609" s="153"/>
      <c r="AI15609" t="s">
        <v>201</v>
      </c>
      <c r="AJ15609" t="s">
        <v>17878</v>
      </c>
      <c r="AK15609" s="9" t="str">
        <f>VLOOKUP(Y15609,zdroj!D:AJ,33,0)</f>
        <v>katB</v>
      </c>
    </row>
    <row r="15610" spans="8:37" x14ac:dyDescent="0.25">
      <c r="H15610" s="8"/>
      <c r="I15610" s="8"/>
      <c r="N15610" s="23"/>
      <c r="O15610" s="24"/>
      <c r="P15610" s="19"/>
      <c r="Q15610" s="19"/>
      <c r="R15610" s="19"/>
      <c r="U15610" s="27"/>
      <c r="Y15610" s="9" t="s">
        <v>765</v>
      </c>
      <c r="Z15610" s="9" t="s">
        <v>462</v>
      </c>
      <c r="AA15610" s="9" t="s">
        <v>198</v>
      </c>
      <c r="AB15610" s="9">
        <v>15445682</v>
      </c>
      <c r="AC15610" s="9" t="s">
        <v>16383</v>
      </c>
      <c r="AD15610" s="9" t="s">
        <v>231</v>
      </c>
      <c r="AE15610" s="5">
        <f t="shared" si="508"/>
        <v>0</v>
      </c>
      <c r="AF15610" s="5" t="str">
        <f t="shared" si="509"/>
        <v>katB</v>
      </c>
      <c r="AG15610" s="153"/>
      <c r="AH15610" s="153"/>
      <c r="AI15610" t="s">
        <v>201</v>
      </c>
      <c r="AJ15610" t="s">
        <v>17878</v>
      </c>
      <c r="AK15610" s="9" t="str">
        <f>VLOOKUP(Y15610,zdroj!D:AJ,33,0)</f>
        <v>katB</v>
      </c>
    </row>
    <row r="15611" spans="8:37" x14ac:dyDescent="0.25">
      <c r="H15611" s="8"/>
      <c r="I15611" s="8"/>
      <c r="N15611" s="23"/>
      <c r="O15611" s="24"/>
      <c r="P15611" s="19"/>
      <c r="Q15611" s="19"/>
      <c r="R15611" s="19"/>
      <c r="U15611" s="27"/>
      <c r="Y15611" s="9" t="s">
        <v>765</v>
      </c>
      <c r="Z15611" s="9" t="s">
        <v>462</v>
      </c>
      <c r="AA15611" s="9" t="s">
        <v>198</v>
      </c>
      <c r="AB15611" s="9">
        <v>15445691</v>
      </c>
      <c r="AC15611" s="9" t="s">
        <v>16384</v>
      </c>
      <c r="AD15611" s="9" t="s">
        <v>231</v>
      </c>
      <c r="AE15611" s="5">
        <f t="shared" si="508"/>
        <v>0</v>
      </c>
      <c r="AF15611" s="5" t="str">
        <f t="shared" si="509"/>
        <v>katB</v>
      </c>
      <c r="AG15611" s="153"/>
      <c r="AH15611" s="153"/>
      <c r="AI15611" t="s">
        <v>201</v>
      </c>
      <c r="AJ15611" t="s">
        <v>17878</v>
      </c>
      <c r="AK15611" s="9" t="str">
        <f>VLOOKUP(Y15611,zdroj!D:AJ,33,0)</f>
        <v>katB</v>
      </c>
    </row>
    <row r="15612" spans="8:37" x14ac:dyDescent="0.25">
      <c r="H15612" s="8"/>
      <c r="I15612" s="8"/>
      <c r="N15612" s="23"/>
      <c r="O15612" s="24"/>
      <c r="P15612" s="19"/>
      <c r="Q15612" s="19"/>
      <c r="R15612" s="19"/>
      <c r="U15612" s="27"/>
      <c r="Y15612" s="9" t="s">
        <v>765</v>
      </c>
      <c r="Z15612" s="9" t="s">
        <v>462</v>
      </c>
      <c r="AA15612" s="9" t="s">
        <v>198</v>
      </c>
      <c r="AB15612" s="9">
        <v>15445704</v>
      </c>
      <c r="AC15612" s="9" t="s">
        <v>16385</v>
      </c>
      <c r="AD15612" s="9" t="s">
        <v>800</v>
      </c>
      <c r="AE15612" s="5">
        <f t="shared" si="508"/>
        <v>0</v>
      </c>
      <c r="AF15612" s="5" t="str">
        <f t="shared" si="509"/>
        <v>Pokryto</v>
      </c>
      <c r="AG15612" s="153"/>
      <c r="AH15612" s="153"/>
      <c r="AI15612" t="s">
        <v>201</v>
      </c>
      <c r="AJ15612" t="s">
        <v>800</v>
      </c>
      <c r="AK15612" s="9" t="str">
        <f>VLOOKUP(Y15612,zdroj!D:AJ,33,0)</f>
        <v>katB</v>
      </c>
    </row>
    <row r="15613" spans="8:37" x14ac:dyDescent="0.25">
      <c r="H15613" s="8"/>
      <c r="I15613" s="8"/>
      <c r="N15613" s="23"/>
      <c r="O15613" s="24"/>
      <c r="P15613" s="19"/>
      <c r="Q15613" s="19"/>
      <c r="R15613" s="19"/>
      <c r="U15613" s="27"/>
      <c r="Y15613" s="9" t="s">
        <v>765</v>
      </c>
      <c r="Z15613" s="9" t="s">
        <v>462</v>
      </c>
      <c r="AA15613" s="9" t="s">
        <v>198</v>
      </c>
      <c r="AB15613" s="9">
        <v>15444961</v>
      </c>
      <c r="AC15613" s="9" t="s">
        <v>16386</v>
      </c>
      <c r="AD15613" s="9" t="s">
        <v>231</v>
      </c>
      <c r="AE15613" s="5">
        <f t="shared" si="508"/>
        <v>0</v>
      </c>
      <c r="AF15613" s="5" t="str">
        <f t="shared" si="509"/>
        <v>katB</v>
      </c>
      <c r="AG15613" s="153"/>
      <c r="AH15613" s="153"/>
      <c r="AI15613" t="s">
        <v>201</v>
      </c>
      <c r="AJ15613" t="s">
        <v>17878</v>
      </c>
      <c r="AK15613" s="9" t="str">
        <f>VLOOKUP(Y15613,zdroj!D:AJ,33,0)</f>
        <v>katB</v>
      </c>
    </row>
    <row r="15614" spans="8:37" x14ac:dyDescent="0.25">
      <c r="H15614" s="8"/>
      <c r="I15614" s="8"/>
      <c r="N15614" s="23"/>
      <c r="O15614" s="24"/>
      <c r="P15614" s="19"/>
      <c r="Q15614" s="19"/>
      <c r="R15614" s="19"/>
      <c r="U15614" s="27"/>
      <c r="Y15614" s="9" t="s">
        <v>765</v>
      </c>
      <c r="Z15614" s="9" t="s">
        <v>462</v>
      </c>
      <c r="AA15614" s="9" t="s">
        <v>198</v>
      </c>
      <c r="AB15614" s="9">
        <v>15445712</v>
      </c>
      <c r="AC15614" s="9" t="s">
        <v>16387</v>
      </c>
      <c r="AD15614" s="9" t="s">
        <v>800</v>
      </c>
      <c r="AE15614" s="5">
        <f t="shared" si="508"/>
        <v>0</v>
      </c>
      <c r="AF15614" s="5" t="str">
        <f t="shared" si="509"/>
        <v>Pokryto</v>
      </c>
      <c r="AG15614" s="153"/>
      <c r="AH15614" s="153"/>
      <c r="AI15614" t="s">
        <v>201</v>
      </c>
      <c r="AJ15614" t="s">
        <v>800</v>
      </c>
      <c r="AK15614" s="9" t="str">
        <f>VLOOKUP(Y15614,zdroj!D:AJ,33,0)</f>
        <v>katB</v>
      </c>
    </row>
    <row r="15615" spans="8:37" x14ac:dyDescent="0.25">
      <c r="H15615" s="8"/>
      <c r="I15615" s="8"/>
      <c r="N15615" s="23"/>
      <c r="O15615" s="24"/>
      <c r="P15615" s="19"/>
      <c r="Q15615" s="19"/>
      <c r="R15615" s="19"/>
      <c r="U15615" s="27"/>
      <c r="Y15615" s="9" t="s">
        <v>765</v>
      </c>
      <c r="Z15615" s="9" t="s">
        <v>462</v>
      </c>
      <c r="AA15615" s="9" t="s">
        <v>198</v>
      </c>
      <c r="AB15615" s="9">
        <v>15445721</v>
      </c>
      <c r="AC15615" s="9" t="s">
        <v>16388</v>
      </c>
      <c r="AD15615" s="9" t="s">
        <v>800</v>
      </c>
      <c r="AE15615" s="5">
        <f t="shared" si="508"/>
        <v>0</v>
      </c>
      <c r="AF15615" s="5" t="str">
        <f t="shared" si="509"/>
        <v>Pokryto</v>
      </c>
      <c r="AG15615" s="153"/>
      <c r="AH15615" s="153"/>
      <c r="AI15615" t="s">
        <v>201</v>
      </c>
      <c r="AJ15615" t="s">
        <v>800</v>
      </c>
      <c r="AK15615" s="9" t="str">
        <f>VLOOKUP(Y15615,zdroj!D:AJ,33,0)</f>
        <v>katB</v>
      </c>
    </row>
    <row r="15616" spans="8:37" x14ac:dyDescent="0.25">
      <c r="H15616" s="8"/>
      <c r="I15616" s="8"/>
      <c r="N15616" s="23"/>
      <c r="O15616" s="24"/>
      <c r="P15616" s="19"/>
      <c r="Q15616" s="19"/>
      <c r="R15616" s="19"/>
      <c r="U15616" s="27"/>
      <c r="Y15616" s="9" t="s">
        <v>765</v>
      </c>
      <c r="Z15616" s="9" t="s">
        <v>462</v>
      </c>
      <c r="AA15616" s="9" t="s">
        <v>198</v>
      </c>
      <c r="AB15616" s="9">
        <v>15445739</v>
      </c>
      <c r="AC15616" s="9" t="s">
        <v>16389</v>
      </c>
      <c r="AD15616" s="9" t="s">
        <v>800</v>
      </c>
      <c r="AE15616" s="5">
        <f t="shared" si="508"/>
        <v>0</v>
      </c>
      <c r="AF15616" s="5" t="str">
        <f t="shared" si="509"/>
        <v>Pokryto</v>
      </c>
      <c r="AG15616" s="153"/>
      <c r="AH15616" s="153"/>
      <c r="AI15616" t="s">
        <v>201</v>
      </c>
      <c r="AJ15616" t="s">
        <v>800</v>
      </c>
      <c r="AK15616" s="9" t="str">
        <f>VLOOKUP(Y15616,zdroj!D:AJ,33,0)</f>
        <v>katB</v>
      </c>
    </row>
    <row r="15617" spans="8:37" x14ac:dyDescent="0.25">
      <c r="H15617" s="8"/>
      <c r="I15617" s="8"/>
      <c r="N15617" s="23"/>
      <c r="O15617" s="24"/>
      <c r="P15617" s="19"/>
      <c r="Q15617" s="19"/>
      <c r="R15617" s="19"/>
      <c r="U15617" s="27"/>
      <c r="Y15617" s="9" t="s">
        <v>765</v>
      </c>
      <c r="Z15617" s="9" t="s">
        <v>462</v>
      </c>
      <c r="AA15617" s="9" t="s">
        <v>198</v>
      </c>
      <c r="AB15617" s="9">
        <v>15445747</v>
      </c>
      <c r="AC15617" s="9" t="s">
        <v>16390</v>
      </c>
      <c r="AD15617" s="9" t="s">
        <v>800</v>
      </c>
      <c r="AE15617" s="5">
        <f t="shared" si="508"/>
        <v>0</v>
      </c>
      <c r="AF15617" s="5" t="str">
        <f t="shared" si="509"/>
        <v>Pokryto</v>
      </c>
      <c r="AG15617" s="153"/>
      <c r="AH15617" s="153"/>
      <c r="AI15617" t="s">
        <v>201</v>
      </c>
      <c r="AJ15617" t="s">
        <v>800</v>
      </c>
      <c r="AK15617" s="9" t="str">
        <f>VLOOKUP(Y15617,zdroj!D:AJ,33,0)</f>
        <v>katB</v>
      </c>
    </row>
    <row r="15618" spans="8:37" x14ac:dyDescent="0.25">
      <c r="H15618" s="8"/>
      <c r="I15618" s="8"/>
      <c r="N15618" s="23"/>
      <c r="O15618" s="24"/>
      <c r="P15618" s="19"/>
      <c r="Q15618" s="19"/>
      <c r="R15618" s="19"/>
      <c r="U15618" s="27"/>
      <c r="Y15618" s="9" t="s">
        <v>765</v>
      </c>
      <c r="Z15618" s="9" t="s">
        <v>462</v>
      </c>
      <c r="AA15618" s="9" t="s">
        <v>198</v>
      </c>
      <c r="AB15618" s="9">
        <v>15445755</v>
      </c>
      <c r="AC15618" s="9" t="s">
        <v>16391</v>
      </c>
      <c r="AD15618" s="9" t="s">
        <v>800</v>
      </c>
      <c r="AE15618" s="5">
        <f t="shared" si="508"/>
        <v>0</v>
      </c>
      <c r="AF15618" s="5" t="str">
        <f t="shared" si="509"/>
        <v>Pokryto</v>
      </c>
      <c r="AG15618" s="153"/>
      <c r="AH15618" s="153"/>
      <c r="AI15618" t="s">
        <v>201</v>
      </c>
      <c r="AJ15618" t="s">
        <v>800</v>
      </c>
      <c r="AK15618" s="9" t="str">
        <f>VLOOKUP(Y15618,zdroj!D:AJ,33,0)</f>
        <v>katB</v>
      </c>
    </row>
    <row r="15619" spans="8:37" x14ac:dyDescent="0.25">
      <c r="H15619" s="8"/>
      <c r="I15619" s="8"/>
      <c r="N15619" s="23"/>
      <c r="O15619" s="24"/>
      <c r="P15619" s="19"/>
      <c r="Q15619" s="19"/>
      <c r="R15619" s="19"/>
      <c r="U15619" s="27"/>
      <c r="Y15619" s="9" t="s">
        <v>765</v>
      </c>
      <c r="Z15619" s="9" t="s">
        <v>462</v>
      </c>
      <c r="AA15619" s="9" t="s">
        <v>198</v>
      </c>
      <c r="AB15619" s="9">
        <v>15445763</v>
      </c>
      <c r="AC15619" s="9" t="s">
        <v>16392</v>
      </c>
      <c r="AD15619" s="9" t="s">
        <v>800</v>
      </c>
      <c r="AE15619" s="5">
        <f t="shared" si="508"/>
        <v>0</v>
      </c>
      <c r="AF15619" s="5" t="str">
        <f t="shared" si="509"/>
        <v>Pokryto</v>
      </c>
      <c r="AG15619" s="153"/>
      <c r="AH15619" s="153"/>
      <c r="AI15619" t="s">
        <v>201</v>
      </c>
      <c r="AJ15619" t="s">
        <v>800</v>
      </c>
      <c r="AK15619" s="9" t="str">
        <f>VLOOKUP(Y15619,zdroj!D:AJ,33,0)</f>
        <v>katB</v>
      </c>
    </row>
    <row r="15620" spans="8:37" x14ac:dyDescent="0.25">
      <c r="H15620" s="8"/>
      <c r="I15620" s="8"/>
      <c r="N15620" s="23"/>
      <c r="O15620" s="24"/>
      <c r="P15620" s="19"/>
      <c r="Q15620" s="19"/>
      <c r="R15620" s="19"/>
      <c r="U15620" s="27"/>
      <c r="Y15620" s="9" t="s">
        <v>765</v>
      </c>
      <c r="Z15620" s="9" t="s">
        <v>462</v>
      </c>
      <c r="AA15620" s="9" t="s">
        <v>198</v>
      </c>
      <c r="AB15620" s="9">
        <v>15444970</v>
      </c>
      <c r="AC15620" s="9" t="s">
        <v>16393</v>
      </c>
      <c r="AD15620" s="9" t="s">
        <v>800</v>
      </c>
      <c r="AE15620" s="5">
        <f t="shared" si="508"/>
        <v>0</v>
      </c>
      <c r="AF15620" s="5" t="str">
        <f t="shared" si="509"/>
        <v>Pokryto</v>
      </c>
      <c r="AG15620" s="153"/>
      <c r="AH15620" s="153"/>
      <c r="AI15620" t="s">
        <v>201</v>
      </c>
      <c r="AJ15620" t="s">
        <v>800</v>
      </c>
      <c r="AK15620" s="9" t="str">
        <f>VLOOKUP(Y15620,zdroj!D:AJ,33,0)</f>
        <v>katB</v>
      </c>
    </row>
    <row r="15621" spans="8:37" x14ac:dyDescent="0.25">
      <c r="H15621" s="8"/>
      <c r="I15621" s="8"/>
      <c r="N15621" s="23"/>
      <c r="O15621" s="24"/>
      <c r="P15621" s="19"/>
      <c r="Q15621" s="19"/>
      <c r="R15621" s="19"/>
      <c r="U15621" s="27"/>
      <c r="Y15621" s="9" t="s">
        <v>765</v>
      </c>
      <c r="Z15621" s="9" t="s">
        <v>462</v>
      </c>
      <c r="AA15621" s="9" t="s">
        <v>198</v>
      </c>
      <c r="AB15621" s="9">
        <v>15446140</v>
      </c>
      <c r="AC15621" s="9" t="s">
        <v>16394</v>
      </c>
      <c r="AD15621" s="9" t="s">
        <v>231</v>
      </c>
      <c r="AE15621" s="5">
        <f t="shared" si="508"/>
        <v>0</v>
      </c>
      <c r="AF15621" s="5" t="str">
        <f t="shared" si="509"/>
        <v>katB</v>
      </c>
      <c r="AG15621" s="153"/>
      <c r="AH15621" s="153"/>
      <c r="AI15621" t="s">
        <v>201</v>
      </c>
      <c r="AJ15621" t="s">
        <v>17878</v>
      </c>
      <c r="AK15621" s="9" t="str">
        <f>VLOOKUP(Y15621,zdroj!D:AJ,33,0)</f>
        <v>katB</v>
      </c>
    </row>
    <row r="15622" spans="8:37" x14ac:dyDescent="0.25">
      <c r="H15622" s="8"/>
      <c r="I15622" s="8"/>
      <c r="N15622" s="23"/>
      <c r="O15622" s="24"/>
      <c r="P15622" s="19"/>
      <c r="Q15622" s="19"/>
      <c r="R15622" s="19"/>
      <c r="U15622" s="27"/>
      <c r="Y15622" s="9" t="s">
        <v>765</v>
      </c>
      <c r="Z15622" s="9" t="s">
        <v>462</v>
      </c>
      <c r="AA15622" s="9" t="s">
        <v>198</v>
      </c>
      <c r="AB15622" s="9">
        <v>15445771</v>
      </c>
      <c r="AC15622" s="9" t="s">
        <v>16395</v>
      </c>
      <c r="AD15622" s="9" t="s">
        <v>231</v>
      </c>
      <c r="AE15622" s="5">
        <f t="shared" si="508"/>
        <v>0</v>
      </c>
      <c r="AF15622" s="5" t="str">
        <f t="shared" si="509"/>
        <v>katB</v>
      </c>
      <c r="AG15622" s="153"/>
      <c r="AH15622" s="153"/>
      <c r="AI15622" t="s">
        <v>201</v>
      </c>
      <c r="AJ15622" t="s">
        <v>17878</v>
      </c>
      <c r="AK15622" s="9" t="str">
        <f>VLOOKUP(Y15622,zdroj!D:AJ,33,0)</f>
        <v>katB</v>
      </c>
    </row>
    <row r="15623" spans="8:37" x14ac:dyDescent="0.25">
      <c r="H15623" s="8"/>
      <c r="I15623" s="8"/>
      <c r="N15623" s="23"/>
      <c r="O15623" s="24"/>
      <c r="P15623" s="19"/>
      <c r="Q15623" s="19"/>
      <c r="R15623" s="19"/>
      <c r="U15623" s="27"/>
      <c r="Y15623" s="9" t="s">
        <v>765</v>
      </c>
      <c r="Z15623" s="9" t="s">
        <v>462</v>
      </c>
      <c r="AA15623" s="9" t="s">
        <v>198</v>
      </c>
      <c r="AB15623" s="9">
        <v>15445780</v>
      </c>
      <c r="AC15623" s="9" t="s">
        <v>16396</v>
      </c>
      <c r="AD15623" s="9" t="s">
        <v>231</v>
      </c>
      <c r="AE15623" s="5">
        <f t="shared" si="508"/>
        <v>0</v>
      </c>
      <c r="AF15623" s="5" t="str">
        <f t="shared" si="509"/>
        <v>katB</v>
      </c>
      <c r="AG15623" s="153"/>
      <c r="AH15623" s="153"/>
      <c r="AI15623" t="s">
        <v>201</v>
      </c>
      <c r="AJ15623" t="s">
        <v>17878</v>
      </c>
      <c r="AK15623" s="9" t="str">
        <f>VLOOKUP(Y15623,zdroj!D:AJ,33,0)</f>
        <v>katB</v>
      </c>
    </row>
    <row r="15624" spans="8:37" x14ac:dyDescent="0.25">
      <c r="H15624" s="8"/>
      <c r="I15624" s="8"/>
      <c r="N15624" s="23"/>
      <c r="O15624" s="24"/>
      <c r="P15624" s="19"/>
      <c r="Q15624" s="19"/>
      <c r="R15624" s="19"/>
      <c r="U15624" s="27"/>
      <c r="Y15624" s="9" t="s">
        <v>765</v>
      </c>
      <c r="Z15624" s="9" t="s">
        <v>462</v>
      </c>
      <c r="AA15624" s="9" t="s">
        <v>198</v>
      </c>
      <c r="AB15624" s="9">
        <v>40149421</v>
      </c>
      <c r="AC15624" s="9" t="s">
        <v>16397</v>
      </c>
      <c r="AD15624" s="9" t="s">
        <v>231</v>
      </c>
      <c r="AE15624" s="5">
        <f t="shared" si="508"/>
        <v>0</v>
      </c>
      <c r="AF15624" s="5" t="str">
        <f t="shared" si="509"/>
        <v>katB</v>
      </c>
      <c r="AG15624" s="153"/>
      <c r="AH15624" s="153"/>
      <c r="AI15624" t="s">
        <v>201</v>
      </c>
      <c r="AJ15624" t="s">
        <v>17878</v>
      </c>
      <c r="AK15624" s="9" t="str">
        <f>VLOOKUP(Y15624,zdroj!D:AJ,33,0)</f>
        <v>katB</v>
      </c>
    </row>
    <row r="15625" spans="8:37" x14ac:dyDescent="0.25">
      <c r="H15625" s="8"/>
      <c r="I15625" s="8"/>
      <c r="N15625" s="23"/>
      <c r="O15625" s="24"/>
      <c r="P15625" s="19"/>
      <c r="Q15625" s="19"/>
      <c r="R15625" s="19"/>
      <c r="U15625" s="27"/>
      <c r="Y15625" s="9" t="s">
        <v>765</v>
      </c>
      <c r="Z15625" s="9" t="s">
        <v>462</v>
      </c>
      <c r="AA15625" s="9" t="s">
        <v>198</v>
      </c>
      <c r="AB15625" s="9">
        <v>15445798</v>
      </c>
      <c r="AC15625" s="9" t="s">
        <v>16398</v>
      </c>
      <c r="AD15625" s="9" t="s">
        <v>231</v>
      </c>
      <c r="AE15625" s="5">
        <f t="shared" si="508"/>
        <v>0</v>
      </c>
      <c r="AF15625" s="5" t="str">
        <f t="shared" si="509"/>
        <v>katB</v>
      </c>
      <c r="AG15625" s="153"/>
      <c r="AH15625" s="153"/>
      <c r="AI15625" t="s">
        <v>201</v>
      </c>
      <c r="AJ15625" t="s">
        <v>17878</v>
      </c>
      <c r="AK15625" s="9" t="str">
        <f>VLOOKUP(Y15625,zdroj!D:AJ,33,0)</f>
        <v>katB</v>
      </c>
    </row>
    <row r="15626" spans="8:37" x14ac:dyDescent="0.25">
      <c r="H15626" s="8"/>
      <c r="I15626" s="8"/>
      <c r="N15626" s="23"/>
      <c r="O15626" s="24"/>
      <c r="P15626" s="19"/>
      <c r="Q15626" s="19"/>
      <c r="R15626" s="19"/>
      <c r="U15626" s="27"/>
      <c r="Y15626" s="9" t="s">
        <v>765</v>
      </c>
      <c r="Z15626" s="9" t="s">
        <v>462</v>
      </c>
      <c r="AA15626" s="9" t="s">
        <v>198</v>
      </c>
      <c r="AB15626" s="9">
        <v>15445801</v>
      </c>
      <c r="AC15626" s="9" t="s">
        <v>16399</v>
      </c>
      <c r="AD15626" s="9" t="s">
        <v>800</v>
      </c>
      <c r="AE15626" s="5">
        <f t="shared" ref="AE15626:AE15689" si="510">VLOOKUP(Y15626,K:T,10,0)</f>
        <v>0</v>
      </c>
      <c r="AF15626" s="5" t="str">
        <f t="shared" ref="AF15626:AF15689" si="511">IF(AE15626="A",IF(AD15626="katA","katB",AD15626),AD15626)</f>
        <v>Pokryto</v>
      </c>
      <c r="AG15626" s="153"/>
      <c r="AH15626" s="153"/>
      <c r="AI15626" t="s">
        <v>201</v>
      </c>
      <c r="AJ15626" t="s">
        <v>800</v>
      </c>
      <c r="AK15626" s="9" t="str">
        <f>VLOOKUP(Y15626,zdroj!D:AJ,33,0)</f>
        <v>katB</v>
      </c>
    </row>
    <row r="15627" spans="8:37" x14ac:dyDescent="0.25">
      <c r="H15627" s="8"/>
      <c r="I15627" s="8"/>
      <c r="N15627" s="23"/>
      <c r="O15627" s="24"/>
      <c r="P15627" s="19"/>
      <c r="Q15627" s="19"/>
      <c r="R15627" s="19"/>
      <c r="U15627" s="27"/>
      <c r="Y15627" s="9" t="s">
        <v>765</v>
      </c>
      <c r="Z15627" s="9" t="s">
        <v>462</v>
      </c>
      <c r="AA15627" s="9" t="s">
        <v>198</v>
      </c>
      <c r="AB15627" s="9">
        <v>15445810</v>
      </c>
      <c r="AC15627" s="9" t="s">
        <v>16400</v>
      </c>
      <c r="AD15627" s="9" t="s">
        <v>800</v>
      </c>
      <c r="AE15627" s="5">
        <f t="shared" si="510"/>
        <v>0</v>
      </c>
      <c r="AF15627" s="5" t="str">
        <f t="shared" si="511"/>
        <v>Pokryto</v>
      </c>
      <c r="AG15627" s="153"/>
      <c r="AH15627" s="153"/>
      <c r="AI15627" t="s">
        <v>201</v>
      </c>
      <c r="AJ15627" t="s">
        <v>800</v>
      </c>
      <c r="AK15627" s="9" t="str">
        <f>VLOOKUP(Y15627,zdroj!D:AJ,33,0)</f>
        <v>katB</v>
      </c>
    </row>
    <row r="15628" spans="8:37" x14ac:dyDescent="0.25">
      <c r="H15628" s="8"/>
      <c r="I15628" s="8"/>
      <c r="N15628" s="23"/>
      <c r="O15628" s="24"/>
      <c r="P15628" s="19"/>
      <c r="Q15628" s="19"/>
      <c r="R15628" s="19"/>
      <c r="U15628" s="27"/>
      <c r="Y15628" s="9" t="s">
        <v>765</v>
      </c>
      <c r="Z15628" s="9" t="s">
        <v>462</v>
      </c>
      <c r="AA15628" s="9" t="s">
        <v>198</v>
      </c>
      <c r="AB15628" s="9">
        <v>15445828</v>
      </c>
      <c r="AC15628" s="9" t="s">
        <v>16401</v>
      </c>
      <c r="AD15628" s="9" t="s">
        <v>231</v>
      </c>
      <c r="AE15628" s="5">
        <f t="shared" si="510"/>
        <v>0</v>
      </c>
      <c r="AF15628" s="5" t="str">
        <f t="shared" si="511"/>
        <v>katB</v>
      </c>
      <c r="AG15628" s="153"/>
      <c r="AH15628" s="153"/>
      <c r="AI15628" t="s">
        <v>201</v>
      </c>
      <c r="AJ15628" t="s">
        <v>17878</v>
      </c>
      <c r="AK15628" s="9" t="str">
        <f>VLOOKUP(Y15628,zdroj!D:AJ,33,0)</f>
        <v>katB</v>
      </c>
    </row>
    <row r="15629" spans="8:37" x14ac:dyDescent="0.25">
      <c r="H15629" s="8"/>
      <c r="I15629" s="8"/>
      <c r="N15629" s="23"/>
      <c r="O15629" s="24"/>
      <c r="P15629" s="19"/>
      <c r="Q15629" s="19"/>
      <c r="R15629" s="19"/>
      <c r="U15629" s="27"/>
      <c r="Y15629" s="9" t="s">
        <v>765</v>
      </c>
      <c r="Z15629" s="9" t="s">
        <v>462</v>
      </c>
      <c r="AA15629" s="9" t="s">
        <v>198</v>
      </c>
      <c r="AB15629" s="9">
        <v>15445836</v>
      </c>
      <c r="AC15629" s="9" t="s">
        <v>16402</v>
      </c>
      <c r="AD15629" s="9" t="s">
        <v>231</v>
      </c>
      <c r="AE15629" s="5">
        <f t="shared" si="510"/>
        <v>0</v>
      </c>
      <c r="AF15629" s="5" t="str">
        <f t="shared" si="511"/>
        <v>katB</v>
      </c>
      <c r="AG15629" s="153"/>
      <c r="AH15629" s="153"/>
      <c r="AI15629" t="s">
        <v>201</v>
      </c>
      <c r="AJ15629" t="s">
        <v>17878</v>
      </c>
      <c r="AK15629" s="9" t="str">
        <f>VLOOKUP(Y15629,zdroj!D:AJ,33,0)</f>
        <v>katB</v>
      </c>
    </row>
    <row r="15630" spans="8:37" x14ac:dyDescent="0.25">
      <c r="H15630" s="8"/>
      <c r="I15630" s="8"/>
      <c r="N15630" s="23"/>
      <c r="O15630" s="24"/>
      <c r="P15630" s="19"/>
      <c r="Q15630" s="19"/>
      <c r="R15630" s="19"/>
      <c r="U15630" s="27"/>
      <c r="Y15630" s="9" t="s">
        <v>765</v>
      </c>
      <c r="Z15630" s="9" t="s">
        <v>462</v>
      </c>
      <c r="AA15630" s="9" t="s">
        <v>198</v>
      </c>
      <c r="AB15630" s="9">
        <v>15445844</v>
      </c>
      <c r="AC15630" s="9" t="s">
        <v>16403</v>
      </c>
      <c r="AD15630" s="9" t="s">
        <v>231</v>
      </c>
      <c r="AE15630" s="5">
        <f t="shared" si="510"/>
        <v>0</v>
      </c>
      <c r="AF15630" s="5" t="str">
        <f t="shared" si="511"/>
        <v>katB</v>
      </c>
      <c r="AG15630" s="153"/>
      <c r="AH15630" s="153"/>
      <c r="AI15630" t="s">
        <v>201</v>
      </c>
      <c r="AJ15630" t="s">
        <v>17878</v>
      </c>
      <c r="AK15630" s="9" t="str">
        <f>VLOOKUP(Y15630,zdroj!D:AJ,33,0)</f>
        <v>katB</v>
      </c>
    </row>
    <row r="15631" spans="8:37" x14ac:dyDescent="0.25">
      <c r="H15631" s="8"/>
      <c r="I15631" s="8"/>
      <c r="N15631" s="23"/>
      <c r="O15631" s="24"/>
      <c r="P15631" s="19"/>
      <c r="Q15631" s="19"/>
      <c r="R15631" s="19"/>
      <c r="U15631" s="27"/>
      <c r="Y15631" s="9" t="s">
        <v>765</v>
      </c>
      <c r="Z15631" s="9" t="s">
        <v>462</v>
      </c>
      <c r="AA15631" s="9" t="s">
        <v>198</v>
      </c>
      <c r="AB15631" s="9">
        <v>15445852</v>
      </c>
      <c r="AC15631" s="9" t="s">
        <v>16404</v>
      </c>
      <c r="AD15631" s="9" t="s">
        <v>231</v>
      </c>
      <c r="AE15631" s="5">
        <f t="shared" si="510"/>
        <v>0</v>
      </c>
      <c r="AF15631" s="5" t="str">
        <f t="shared" si="511"/>
        <v>katB</v>
      </c>
      <c r="AG15631" s="153"/>
      <c r="AH15631" s="153"/>
      <c r="AI15631" t="s">
        <v>201</v>
      </c>
      <c r="AJ15631" t="s">
        <v>17878</v>
      </c>
      <c r="AK15631" s="9" t="str">
        <f>VLOOKUP(Y15631,zdroj!D:AJ,33,0)</f>
        <v>katB</v>
      </c>
    </row>
    <row r="15632" spans="8:37" x14ac:dyDescent="0.25">
      <c r="H15632" s="8"/>
      <c r="I15632" s="8"/>
      <c r="N15632" s="23"/>
      <c r="O15632" s="24"/>
      <c r="P15632" s="19"/>
      <c r="Q15632" s="19"/>
      <c r="R15632" s="19"/>
      <c r="U15632" s="27"/>
      <c r="Y15632" s="9" t="s">
        <v>765</v>
      </c>
      <c r="Z15632" s="9" t="s">
        <v>462</v>
      </c>
      <c r="AA15632" s="9" t="s">
        <v>198</v>
      </c>
      <c r="AB15632" s="9">
        <v>15444996</v>
      </c>
      <c r="AC15632" s="9" t="s">
        <v>16405</v>
      </c>
      <c r="AD15632" s="9" t="s">
        <v>231</v>
      </c>
      <c r="AE15632" s="5">
        <f t="shared" si="510"/>
        <v>0</v>
      </c>
      <c r="AF15632" s="5" t="str">
        <f t="shared" si="511"/>
        <v>katB</v>
      </c>
      <c r="AG15632" s="153"/>
      <c r="AH15632" s="153"/>
      <c r="AI15632" t="s">
        <v>201</v>
      </c>
      <c r="AJ15632" t="s">
        <v>17878</v>
      </c>
      <c r="AK15632" s="9" t="str">
        <f>VLOOKUP(Y15632,zdroj!D:AJ,33,0)</f>
        <v>katB</v>
      </c>
    </row>
    <row r="15633" spans="8:37" x14ac:dyDescent="0.25">
      <c r="H15633" s="8"/>
      <c r="I15633" s="8"/>
      <c r="N15633" s="23"/>
      <c r="O15633" s="24"/>
      <c r="P15633" s="19"/>
      <c r="Q15633" s="19"/>
      <c r="R15633" s="19"/>
      <c r="U15633" s="27"/>
      <c r="Y15633" s="9" t="s">
        <v>765</v>
      </c>
      <c r="Z15633" s="9" t="s">
        <v>462</v>
      </c>
      <c r="AA15633" s="9" t="s">
        <v>198</v>
      </c>
      <c r="AB15633" s="9">
        <v>25215817</v>
      </c>
      <c r="AC15633" s="9" t="s">
        <v>16406</v>
      </c>
      <c r="AD15633" s="9" t="s">
        <v>231</v>
      </c>
      <c r="AE15633" s="5">
        <f t="shared" si="510"/>
        <v>0</v>
      </c>
      <c r="AF15633" s="5" t="str">
        <f t="shared" si="511"/>
        <v>katB</v>
      </c>
      <c r="AG15633" s="153"/>
      <c r="AH15633" s="153"/>
      <c r="AI15633" t="s">
        <v>201</v>
      </c>
      <c r="AJ15633" t="s">
        <v>17878</v>
      </c>
      <c r="AK15633" s="9" t="str">
        <f>VLOOKUP(Y15633,zdroj!D:AJ,33,0)</f>
        <v>katB</v>
      </c>
    </row>
    <row r="15634" spans="8:37" x14ac:dyDescent="0.25">
      <c r="H15634" s="8"/>
      <c r="I15634" s="8"/>
      <c r="N15634" s="23"/>
      <c r="O15634" s="24"/>
      <c r="P15634" s="19"/>
      <c r="Q15634" s="19"/>
      <c r="R15634" s="19"/>
      <c r="U15634" s="27"/>
      <c r="Y15634" s="9" t="s">
        <v>765</v>
      </c>
      <c r="Z15634" s="9" t="s">
        <v>462</v>
      </c>
      <c r="AA15634" s="9" t="s">
        <v>198</v>
      </c>
      <c r="AB15634" s="9">
        <v>15445861</v>
      </c>
      <c r="AC15634" s="9" t="s">
        <v>16407</v>
      </c>
      <c r="AD15634" s="9" t="s">
        <v>800</v>
      </c>
      <c r="AE15634" s="5">
        <f t="shared" si="510"/>
        <v>0</v>
      </c>
      <c r="AF15634" s="5" t="str">
        <f t="shared" si="511"/>
        <v>Pokryto</v>
      </c>
      <c r="AG15634" s="153"/>
      <c r="AH15634" s="153"/>
      <c r="AI15634" t="s">
        <v>17879</v>
      </c>
      <c r="AJ15634" t="s">
        <v>800</v>
      </c>
      <c r="AK15634" s="9" t="str">
        <f>VLOOKUP(Y15634,zdroj!D:AJ,33,0)</f>
        <v>katB</v>
      </c>
    </row>
    <row r="15635" spans="8:37" x14ac:dyDescent="0.25">
      <c r="H15635" s="8"/>
      <c r="I15635" s="8"/>
      <c r="N15635" s="23"/>
      <c r="O15635" s="24"/>
      <c r="P15635" s="19"/>
      <c r="Q15635" s="19"/>
      <c r="R15635" s="19"/>
      <c r="U15635" s="27"/>
      <c r="Y15635" s="9" t="s">
        <v>765</v>
      </c>
      <c r="Z15635" s="9" t="s">
        <v>462</v>
      </c>
      <c r="AA15635" s="9" t="s">
        <v>198</v>
      </c>
      <c r="AB15635" s="9">
        <v>15445003</v>
      </c>
      <c r="AC15635" s="9" t="s">
        <v>16408</v>
      </c>
      <c r="AD15635" s="9" t="s">
        <v>231</v>
      </c>
      <c r="AE15635" s="5">
        <f t="shared" si="510"/>
        <v>0</v>
      </c>
      <c r="AF15635" s="5" t="str">
        <f t="shared" si="511"/>
        <v>katB</v>
      </c>
      <c r="AG15635" s="153"/>
      <c r="AH15635" s="153"/>
      <c r="AI15635" t="s">
        <v>201</v>
      </c>
      <c r="AJ15635" t="s">
        <v>17878</v>
      </c>
      <c r="AK15635" s="9" t="str">
        <f>VLOOKUP(Y15635,zdroj!D:AJ,33,0)</f>
        <v>katB</v>
      </c>
    </row>
    <row r="15636" spans="8:37" x14ac:dyDescent="0.25">
      <c r="H15636" s="8"/>
      <c r="I15636" s="8"/>
      <c r="N15636" s="23"/>
      <c r="O15636" s="24"/>
      <c r="P15636" s="19"/>
      <c r="Q15636" s="19"/>
      <c r="R15636" s="19"/>
      <c r="U15636" s="27"/>
      <c r="Y15636" s="9" t="s">
        <v>765</v>
      </c>
      <c r="Z15636" s="9" t="s">
        <v>462</v>
      </c>
      <c r="AA15636" s="9" t="s">
        <v>198</v>
      </c>
      <c r="AB15636" s="9">
        <v>15445879</v>
      </c>
      <c r="AC15636" s="9" t="s">
        <v>16409</v>
      </c>
      <c r="AD15636" s="9" t="s">
        <v>800</v>
      </c>
      <c r="AE15636" s="5">
        <f t="shared" si="510"/>
        <v>0</v>
      </c>
      <c r="AF15636" s="5" t="str">
        <f t="shared" si="511"/>
        <v>Pokryto</v>
      </c>
      <c r="AG15636" s="153"/>
      <c r="AH15636" s="153"/>
      <c r="AI15636" t="s">
        <v>201</v>
      </c>
      <c r="AJ15636" t="s">
        <v>800</v>
      </c>
      <c r="AK15636" s="9" t="str">
        <f>VLOOKUP(Y15636,zdroj!D:AJ,33,0)</f>
        <v>katB</v>
      </c>
    </row>
    <row r="15637" spans="8:37" x14ac:dyDescent="0.25">
      <c r="H15637" s="8"/>
      <c r="I15637" s="8"/>
      <c r="N15637" s="23"/>
      <c r="O15637" s="24"/>
      <c r="P15637" s="19"/>
      <c r="Q15637" s="19"/>
      <c r="R15637" s="19"/>
      <c r="U15637" s="27"/>
      <c r="Y15637" s="9" t="s">
        <v>765</v>
      </c>
      <c r="Z15637" s="9" t="s">
        <v>462</v>
      </c>
      <c r="AA15637" s="9" t="s">
        <v>198</v>
      </c>
      <c r="AB15637" s="9">
        <v>15445887</v>
      </c>
      <c r="AC15637" s="9" t="s">
        <v>16410</v>
      </c>
      <c r="AD15637" s="9" t="s">
        <v>231</v>
      </c>
      <c r="AE15637" s="5">
        <f t="shared" si="510"/>
        <v>0</v>
      </c>
      <c r="AF15637" s="5" t="str">
        <f t="shared" si="511"/>
        <v>katB</v>
      </c>
      <c r="AG15637" s="153"/>
      <c r="AH15637" s="153"/>
      <c r="AI15637" t="s">
        <v>201</v>
      </c>
      <c r="AJ15637" t="s">
        <v>17878</v>
      </c>
      <c r="AK15637" s="9" t="str">
        <f>VLOOKUP(Y15637,zdroj!D:AJ,33,0)</f>
        <v>katB</v>
      </c>
    </row>
    <row r="15638" spans="8:37" x14ac:dyDescent="0.25">
      <c r="H15638" s="8"/>
      <c r="I15638" s="8"/>
      <c r="N15638" s="23"/>
      <c r="O15638" s="24"/>
      <c r="P15638" s="19"/>
      <c r="Q15638" s="19"/>
      <c r="R15638" s="19"/>
      <c r="U15638" s="27"/>
      <c r="Y15638" s="9" t="s">
        <v>765</v>
      </c>
      <c r="Z15638" s="9" t="s">
        <v>462</v>
      </c>
      <c r="AA15638" s="9" t="s">
        <v>198</v>
      </c>
      <c r="AB15638" s="9">
        <v>15445895</v>
      </c>
      <c r="AC15638" s="9" t="s">
        <v>16411</v>
      </c>
      <c r="AD15638" s="9" t="s">
        <v>231</v>
      </c>
      <c r="AE15638" s="5">
        <f t="shared" si="510"/>
        <v>0</v>
      </c>
      <c r="AF15638" s="5" t="str">
        <f t="shared" si="511"/>
        <v>katB</v>
      </c>
      <c r="AG15638" s="153"/>
      <c r="AH15638" s="153"/>
      <c r="AI15638" t="s">
        <v>201</v>
      </c>
      <c r="AJ15638" t="s">
        <v>17878</v>
      </c>
      <c r="AK15638" s="9" t="str">
        <f>VLOOKUP(Y15638,zdroj!D:AJ,33,0)</f>
        <v>katB</v>
      </c>
    </row>
    <row r="15639" spans="8:37" x14ac:dyDescent="0.25">
      <c r="H15639" s="8"/>
      <c r="I15639" s="8"/>
      <c r="N15639" s="23"/>
      <c r="O15639" s="24"/>
      <c r="P15639" s="19"/>
      <c r="Q15639" s="19"/>
      <c r="R15639" s="19"/>
      <c r="U15639" s="27"/>
      <c r="Y15639" s="9" t="s">
        <v>765</v>
      </c>
      <c r="Z15639" s="9" t="s">
        <v>462</v>
      </c>
      <c r="AA15639" s="9" t="s">
        <v>198</v>
      </c>
      <c r="AB15639" s="9">
        <v>15445909</v>
      </c>
      <c r="AC15639" s="9" t="s">
        <v>16412</v>
      </c>
      <c r="AD15639" s="9" t="s">
        <v>231</v>
      </c>
      <c r="AE15639" s="5">
        <f t="shared" si="510"/>
        <v>0</v>
      </c>
      <c r="AF15639" s="5" t="str">
        <f t="shared" si="511"/>
        <v>katB</v>
      </c>
      <c r="AG15639" s="153"/>
      <c r="AH15639" s="153"/>
      <c r="AI15639" t="s">
        <v>201</v>
      </c>
      <c r="AJ15639" t="s">
        <v>17878</v>
      </c>
      <c r="AK15639" s="9" t="str">
        <f>VLOOKUP(Y15639,zdroj!D:AJ,33,0)</f>
        <v>katB</v>
      </c>
    </row>
    <row r="15640" spans="8:37" x14ac:dyDescent="0.25">
      <c r="H15640" s="8"/>
      <c r="I15640" s="8"/>
      <c r="N15640" s="23"/>
      <c r="O15640" s="24"/>
      <c r="P15640" s="19"/>
      <c r="Q15640" s="19"/>
      <c r="R15640" s="19"/>
      <c r="U15640" s="27"/>
      <c r="Y15640" s="9" t="s">
        <v>765</v>
      </c>
      <c r="Z15640" s="9" t="s">
        <v>462</v>
      </c>
      <c r="AA15640" s="9" t="s">
        <v>198</v>
      </c>
      <c r="AB15640" s="9">
        <v>15445917</v>
      </c>
      <c r="AC15640" s="9" t="s">
        <v>16413</v>
      </c>
      <c r="AD15640" s="9" t="s">
        <v>231</v>
      </c>
      <c r="AE15640" s="5">
        <f t="shared" si="510"/>
        <v>0</v>
      </c>
      <c r="AF15640" s="5" t="str">
        <f t="shared" si="511"/>
        <v>katB</v>
      </c>
      <c r="AG15640" s="153"/>
      <c r="AH15640" s="153"/>
      <c r="AI15640" t="s">
        <v>201</v>
      </c>
      <c r="AJ15640" t="s">
        <v>17878</v>
      </c>
      <c r="AK15640" s="9" t="str">
        <f>VLOOKUP(Y15640,zdroj!D:AJ,33,0)</f>
        <v>katB</v>
      </c>
    </row>
    <row r="15641" spans="8:37" x14ac:dyDescent="0.25">
      <c r="H15641" s="8"/>
      <c r="I15641" s="8"/>
      <c r="N15641" s="23"/>
      <c r="O15641" s="24"/>
      <c r="P15641" s="19"/>
      <c r="Q15641" s="19"/>
      <c r="R15641" s="19"/>
      <c r="U15641" s="27"/>
      <c r="Y15641" s="9" t="s">
        <v>765</v>
      </c>
      <c r="Z15641" s="9" t="s">
        <v>462</v>
      </c>
      <c r="AA15641" s="9" t="s">
        <v>198</v>
      </c>
      <c r="AB15641" s="9">
        <v>15445925</v>
      </c>
      <c r="AC15641" s="9" t="s">
        <v>16414</v>
      </c>
      <c r="AD15641" s="9" t="s">
        <v>231</v>
      </c>
      <c r="AE15641" s="5">
        <f t="shared" si="510"/>
        <v>0</v>
      </c>
      <c r="AF15641" s="5" t="str">
        <f t="shared" si="511"/>
        <v>katB</v>
      </c>
      <c r="AG15641" s="153"/>
      <c r="AH15641" s="153"/>
      <c r="AI15641" t="s">
        <v>201</v>
      </c>
      <c r="AJ15641" t="s">
        <v>17878</v>
      </c>
      <c r="AK15641" s="9" t="str">
        <f>VLOOKUP(Y15641,zdroj!D:AJ,33,0)</f>
        <v>katB</v>
      </c>
    </row>
    <row r="15642" spans="8:37" x14ac:dyDescent="0.25">
      <c r="H15642" s="8"/>
      <c r="I15642" s="8"/>
      <c r="N15642" s="23"/>
      <c r="O15642" s="24"/>
      <c r="P15642" s="19"/>
      <c r="Q15642" s="19"/>
      <c r="R15642" s="19"/>
      <c r="U15642" s="27"/>
      <c r="Y15642" s="9" t="s">
        <v>765</v>
      </c>
      <c r="Z15642" s="9" t="s">
        <v>462</v>
      </c>
      <c r="AA15642" s="9" t="s">
        <v>198</v>
      </c>
      <c r="AB15642" s="9">
        <v>15445933</v>
      </c>
      <c r="AC15642" s="9" t="s">
        <v>16415</v>
      </c>
      <c r="AD15642" s="9" t="s">
        <v>231</v>
      </c>
      <c r="AE15642" s="5">
        <f t="shared" si="510"/>
        <v>0</v>
      </c>
      <c r="AF15642" s="5" t="str">
        <f t="shared" si="511"/>
        <v>katB</v>
      </c>
      <c r="AG15642" s="153"/>
      <c r="AH15642" s="153"/>
      <c r="AI15642" t="s">
        <v>201</v>
      </c>
      <c r="AJ15642" t="s">
        <v>17878</v>
      </c>
      <c r="AK15642" s="9" t="str">
        <f>VLOOKUP(Y15642,zdroj!D:AJ,33,0)</f>
        <v>katB</v>
      </c>
    </row>
    <row r="15643" spans="8:37" x14ac:dyDescent="0.25">
      <c r="H15643" s="8"/>
      <c r="I15643" s="8"/>
      <c r="N15643" s="23"/>
      <c r="O15643" s="24"/>
      <c r="P15643" s="19"/>
      <c r="Q15643" s="19"/>
      <c r="R15643" s="19"/>
      <c r="U15643" s="27"/>
      <c r="Y15643" s="9" t="s">
        <v>765</v>
      </c>
      <c r="Z15643" s="9" t="s">
        <v>462</v>
      </c>
      <c r="AA15643" s="9" t="s">
        <v>198</v>
      </c>
      <c r="AB15643" s="9">
        <v>15445941</v>
      </c>
      <c r="AC15643" s="9" t="s">
        <v>16416</v>
      </c>
      <c r="AD15643" s="9" t="s">
        <v>231</v>
      </c>
      <c r="AE15643" s="5">
        <f t="shared" si="510"/>
        <v>0</v>
      </c>
      <c r="AF15643" s="5" t="str">
        <f t="shared" si="511"/>
        <v>katB</v>
      </c>
      <c r="AG15643" s="153"/>
      <c r="AH15643" s="153"/>
      <c r="AI15643" t="s">
        <v>201</v>
      </c>
      <c r="AJ15643" t="s">
        <v>17878</v>
      </c>
      <c r="AK15643" s="9" t="str">
        <f>VLOOKUP(Y15643,zdroj!D:AJ,33,0)</f>
        <v>katB</v>
      </c>
    </row>
    <row r="15644" spans="8:37" x14ac:dyDescent="0.25">
      <c r="H15644" s="8"/>
      <c r="I15644" s="8"/>
      <c r="N15644" s="23"/>
      <c r="O15644" s="24"/>
      <c r="P15644" s="19"/>
      <c r="Q15644" s="19"/>
      <c r="R15644" s="19"/>
      <c r="U15644" s="27"/>
      <c r="Y15644" s="9" t="s">
        <v>765</v>
      </c>
      <c r="Z15644" s="9" t="s">
        <v>462</v>
      </c>
      <c r="AA15644" s="9" t="s">
        <v>198</v>
      </c>
      <c r="AB15644" s="9">
        <v>15445950</v>
      </c>
      <c r="AC15644" s="9" t="s">
        <v>16417</v>
      </c>
      <c r="AD15644" s="9" t="s">
        <v>800</v>
      </c>
      <c r="AE15644" s="5">
        <f t="shared" si="510"/>
        <v>0</v>
      </c>
      <c r="AF15644" s="5" t="str">
        <f t="shared" si="511"/>
        <v>Pokryto</v>
      </c>
      <c r="AG15644" s="153"/>
      <c r="AH15644" s="153"/>
      <c r="AI15644" t="s">
        <v>201</v>
      </c>
      <c r="AJ15644" t="s">
        <v>800</v>
      </c>
      <c r="AK15644" s="9" t="str">
        <f>VLOOKUP(Y15644,zdroj!D:AJ,33,0)</f>
        <v>katB</v>
      </c>
    </row>
    <row r="15645" spans="8:37" x14ac:dyDescent="0.25">
      <c r="H15645" s="8"/>
      <c r="I15645" s="8"/>
      <c r="N15645" s="23"/>
      <c r="O15645" s="24"/>
      <c r="P15645" s="19"/>
      <c r="Q15645" s="19"/>
      <c r="R15645" s="19"/>
      <c r="U15645" s="27"/>
      <c r="Y15645" s="9" t="s">
        <v>765</v>
      </c>
      <c r="Z15645" s="9" t="s">
        <v>462</v>
      </c>
      <c r="AA15645" s="9" t="s">
        <v>198</v>
      </c>
      <c r="AB15645" s="9">
        <v>15445968</v>
      </c>
      <c r="AC15645" s="9" t="s">
        <v>16418</v>
      </c>
      <c r="AD15645" s="9" t="s">
        <v>231</v>
      </c>
      <c r="AE15645" s="5">
        <f t="shared" si="510"/>
        <v>0</v>
      </c>
      <c r="AF15645" s="5" t="str">
        <f t="shared" si="511"/>
        <v>katB</v>
      </c>
      <c r="AG15645" s="153"/>
      <c r="AH15645" s="153"/>
      <c r="AI15645" t="s">
        <v>201</v>
      </c>
      <c r="AJ15645" t="s">
        <v>17878</v>
      </c>
      <c r="AK15645" s="9" t="str">
        <f>VLOOKUP(Y15645,zdroj!D:AJ,33,0)</f>
        <v>katB</v>
      </c>
    </row>
    <row r="15646" spans="8:37" x14ac:dyDescent="0.25">
      <c r="H15646" s="8"/>
      <c r="I15646" s="8"/>
      <c r="N15646" s="23"/>
      <c r="O15646" s="24"/>
      <c r="P15646" s="19"/>
      <c r="Q15646" s="19"/>
      <c r="R15646" s="19"/>
      <c r="U15646" s="27"/>
      <c r="Y15646" s="9" t="s">
        <v>765</v>
      </c>
      <c r="Z15646" s="9" t="s">
        <v>462</v>
      </c>
      <c r="AA15646" s="9" t="s">
        <v>198</v>
      </c>
      <c r="AB15646" s="9">
        <v>15445976</v>
      </c>
      <c r="AC15646" s="9" t="s">
        <v>16419</v>
      </c>
      <c r="AD15646" s="9" t="s">
        <v>800</v>
      </c>
      <c r="AE15646" s="5">
        <f t="shared" si="510"/>
        <v>0</v>
      </c>
      <c r="AF15646" s="5" t="str">
        <f t="shared" si="511"/>
        <v>Pokryto</v>
      </c>
      <c r="AG15646" s="153"/>
      <c r="AH15646" s="153"/>
      <c r="AI15646" t="s">
        <v>201</v>
      </c>
      <c r="AJ15646" t="s">
        <v>800</v>
      </c>
      <c r="AK15646" s="9" t="str">
        <f>VLOOKUP(Y15646,zdroj!D:AJ,33,0)</f>
        <v>katB</v>
      </c>
    </row>
    <row r="15647" spans="8:37" x14ac:dyDescent="0.25">
      <c r="H15647" s="8"/>
      <c r="I15647" s="8"/>
      <c r="N15647" s="23"/>
      <c r="O15647" s="24"/>
      <c r="P15647" s="19"/>
      <c r="Q15647" s="19"/>
      <c r="R15647" s="19"/>
      <c r="U15647" s="27"/>
      <c r="Y15647" s="9" t="s">
        <v>765</v>
      </c>
      <c r="Z15647" s="9" t="s">
        <v>462</v>
      </c>
      <c r="AA15647" s="9" t="s">
        <v>198</v>
      </c>
      <c r="AB15647" s="9">
        <v>15445984</v>
      </c>
      <c r="AC15647" s="9" t="s">
        <v>16420</v>
      </c>
      <c r="AD15647" s="9" t="s">
        <v>231</v>
      </c>
      <c r="AE15647" s="5">
        <f t="shared" si="510"/>
        <v>0</v>
      </c>
      <c r="AF15647" s="5" t="str">
        <f t="shared" si="511"/>
        <v>katB</v>
      </c>
      <c r="AG15647" s="153"/>
      <c r="AH15647" s="153"/>
      <c r="AI15647" t="s">
        <v>201</v>
      </c>
      <c r="AJ15647" t="s">
        <v>17878</v>
      </c>
      <c r="AK15647" s="9" t="str">
        <f>VLOOKUP(Y15647,zdroj!D:AJ,33,0)</f>
        <v>katB</v>
      </c>
    </row>
    <row r="15648" spans="8:37" x14ac:dyDescent="0.25">
      <c r="H15648" s="8"/>
      <c r="I15648" s="8"/>
      <c r="N15648" s="23"/>
      <c r="O15648" s="24"/>
      <c r="P15648" s="19"/>
      <c r="Q15648" s="19"/>
      <c r="R15648" s="19"/>
      <c r="U15648" s="27"/>
      <c r="Y15648" s="9" t="s">
        <v>765</v>
      </c>
      <c r="Z15648" s="9" t="s">
        <v>462</v>
      </c>
      <c r="AA15648" s="9" t="s">
        <v>198</v>
      </c>
      <c r="AB15648" s="9">
        <v>15445992</v>
      </c>
      <c r="AC15648" s="9" t="s">
        <v>16421</v>
      </c>
      <c r="AD15648" s="9" t="s">
        <v>800</v>
      </c>
      <c r="AE15648" s="5">
        <f t="shared" si="510"/>
        <v>0</v>
      </c>
      <c r="AF15648" s="5" t="str">
        <f t="shared" si="511"/>
        <v>Pokryto</v>
      </c>
      <c r="AG15648" s="153"/>
      <c r="AH15648" s="153"/>
      <c r="AI15648" t="s">
        <v>236</v>
      </c>
      <c r="AJ15648" t="s">
        <v>800</v>
      </c>
      <c r="AK15648" s="9" t="str">
        <f>VLOOKUP(Y15648,zdroj!D:AJ,33,0)</f>
        <v>katB</v>
      </c>
    </row>
    <row r="15649" spans="8:37" x14ac:dyDescent="0.25">
      <c r="H15649" s="8"/>
      <c r="I15649" s="8"/>
      <c r="N15649" s="23"/>
      <c r="O15649" s="24"/>
      <c r="P15649" s="19"/>
      <c r="Q15649" s="19"/>
      <c r="R15649" s="19"/>
      <c r="U15649" s="27"/>
      <c r="Y15649" s="9" t="s">
        <v>765</v>
      </c>
      <c r="Z15649" s="9" t="s">
        <v>462</v>
      </c>
      <c r="AA15649" s="9" t="s">
        <v>198</v>
      </c>
      <c r="AB15649" s="9">
        <v>15446000</v>
      </c>
      <c r="AC15649" s="9" t="s">
        <v>16422</v>
      </c>
      <c r="AD15649" s="9" t="s">
        <v>231</v>
      </c>
      <c r="AE15649" s="5">
        <f t="shared" si="510"/>
        <v>0</v>
      </c>
      <c r="AF15649" s="5" t="str">
        <f t="shared" si="511"/>
        <v>katB</v>
      </c>
      <c r="AG15649" s="153"/>
      <c r="AH15649" s="153"/>
      <c r="AI15649" t="s">
        <v>201</v>
      </c>
      <c r="AJ15649" t="s">
        <v>17878</v>
      </c>
      <c r="AK15649" s="9" t="str">
        <f>VLOOKUP(Y15649,zdroj!D:AJ,33,0)</f>
        <v>katB</v>
      </c>
    </row>
    <row r="15650" spans="8:37" x14ac:dyDescent="0.25">
      <c r="H15650" s="8"/>
      <c r="I15650" s="8"/>
      <c r="N15650" s="23"/>
      <c r="O15650" s="24"/>
      <c r="P15650" s="19"/>
      <c r="Q15650" s="19"/>
      <c r="R15650" s="19"/>
      <c r="U15650" s="27"/>
      <c r="Y15650" s="9" t="s">
        <v>765</v>
      </c>
      <c r="Z15650" s="9" t="s">
        <v>462</v>
      </c>
      <c r="AA15650" s="9" t="s">
        <v>198</v>
      </c>
      <c r="AB15650" s="9">
        <v>15446018</v>
      </c>
      <c r="AC15650" s="9" t="s">
        <v>16423</v>
      </c>
      <c r="AD15650" s="9" t="s">
        <v>231</v>
      </c>
      <c r="AE15650" s="5">
        <f t="shared" si="510"/>
        <v>0</v>
      </c>
      <c r="AF15650" s="5" t="str">
        <f t="shared" si="511"/>
        <v>katB</v>
      </c>
      <c r="AG15650" s="153"/>
      <c r="AH15650" s="153"/>
      <c r="AI15650" t="s">
        <v>201</v>
      </c>
      <c r="AJ15650" t="s">
        <v>17878</v>
      </c>
      <c r="AK15650" s="9" t="str">
        <f>VLOOKUP(Y15650,zdroj!D:AJ,33,0)</f>
        <v>katB</v>
      </c>
    </row>
    <row r="15651" spans="8:37" x14ac:dyDescent="0.25">
      <c r="H15651" s="8"/>
      <c r="I15651" s="8"/>
      <c r="N15651" s="23"/>
      <c r="O15651" s="24"/>
      <c r="P15651" s="19"/>
      <c r="Q15651" s="19"/>
      <c r="R15651" s="19"/>
      <c r="U15651" s="27"/>
      <c r="Y15651" s="9" t="s">
        <v>765</v>
      </c>
      <c r="Z15651" s="9" t="s">
        <v>462</v>
      </c>
      <c r="AA15651" s="9" t="s">
        <v>198</v>
      </c>
      <c r="AB15651" s="9">
        <v>15446026</v>
      </c>
      <c r="AC15651" s="9" t="s">
        <v>16424</v>
      </c>
      <c r="AD15651" s="9" t="s">
        <v>800</v>
      </c>
      <c r="AE15651" s="5">
        <f t="shared" si="510"/>
        <v>0</v>
      </c>
      <c r="AF15651" s="5" t="str">
        <f t="shared" si="511"/>
        <v>Pokryto</v>
      </c>
      <c r="AG15651" s="153"/>
      <c r="AH15651" s="153"/>
      <c r="AI15651" t="s">
        <v>201</v>
      </c>
      <c r="AJ15651" t="s">
        <v>800</v>
      </c>
      <c r="AK15651" s="9" t="str">
        <f>VLOOKUP(Y15651,zdroj!D:AJ,33,0)</f>
        <v>katB</v>
      </c>
    </row>
    <row r="15652" spans="8:37" x14ac:dyDescent="0.25">
      <c r="H15652" s="8"/>
      <c r="I15652" s="8"/>
      <c r="N15652" s="23"/>
      <c r="O15652" s="24"/>
      <c r="P15652" s="19"/>
      <c r="Q15652" s="19"/>
      <c r="R15652" s="19"/>
      <c r="U15652" s="27"/>
      <c r="Y15652" s="9" t="s">
        <v>765</v>
      </c>
      <c r="Z15652" s="9" t="s">
        <v>462</v>
      </c>
      <c r="AA15652" s="9" t="s">
        <v>198</v>
      </c>
      <c r="AB15652" s="9">
        <v>15446034</v>
      </c>
      <c r="AC15652" s="9" t="s">
        <v>16425</v>
      </c>
      <c r="AD15652" s="9" t="s">
        <v>800</v>
      </c>
      <c r="AE15652" s="5">
        <f t="shared" si="510"/>
        <v>0</v>
      </c>
      <c r="AF15652" s="5" t="str">
        <f t="shared" si="511"/>
        <v>Pokryto</v>
      </c>
      <c r="AG15652" s="153"/>
      <c r="AH15652" s="153"/>
      <c r="AI15652" t="s">
        <v>201</v>
      </c>
      <c r="AJ15652" t="s">
        <v>800</v>
      </c>
      <c r="AK15652" s="9" t="str">
        <f>VLOOKUP(Y15652,zdroj!D:AJ,33,0)</f>
        <v>katB</v>
      </c>
    </row>
    <row r="15653" spans="8:37" x14ac:dyDescent="0.25">
      <c r="H15653" s="8"/>
      <c r="I15653" s="8"/>
      <c r="N15653" s="23"/>
      <c r="O15653" s="24"/>
      <c r="P15653" s="19"/>
      <c r="Q15653" s="19"/>
      <c r="R15653" s="19"/>
      <c r="U15653" s="27"/>
      <c r="Y15653" s="9" t="s">
        <v>765</v>
      </c>
      <c r="Z15653" s="9" t="s">
        <v>462</v>
      </c>
      <c r="AA15653" s="9" t="s">
        <v>198</v>
      </c>
      <c r="AB15653" s="9">
        <v>15446042</v>
      </c>
      <c r="AC15653" s="9" t="s">
        <v>16426</v>
      </c>
      <c r="AD15653" s="9" t="s">
        <v>231</v>
      </c>
      <c r="AE15653" s="5">
        <f t="shared" si="510"/>
        <v>0</v>
      </c>
      <c r="AF15653" s="5" t="str">
        <f t="shared" si="511"/>
        <v>katB</v>
      </c>
      <c r="AG15653" s="153"/>
      <c r="AH15653" s="153"/>
      <c r="AI15653" t="s">
        <v>201</v>
      </c>
      <c r="AJ15653" t="s">
        <v>17878</v>
      </c>
      <c r="AK15653" s="9" t="str">
        <f>VLOOKUP(Y15653,zdroj!D:AJ,33,0)</f>
        <v>katB</v>
      </c>
    </row>
    <row r="15654" spans="8:37" x14ac:dyDescent="0.25">
      <c r="H15654" s="8"/>
      <c r="I15654" s="8"/>
      <c r="N15654" s="23"/>
      <c r="O15654" s="24"/>
      <c r="P15654" s="19"/>
      <c r="Q15654" s="19"/>
      <c r="R15654" s="19"/>
      <c r="U15654" s="27"/>
      <c r="Y15654" s="9" t="s">
        <v>765</v>
      </c>
      <c r="Z15654" s="9" t="s">
        <v>462</v>
      </c>
      <c r="AA15654" s="9" t="s">
        <v>198</v>
      </c>
      <c r="AB15654" s="9">
        <v>15446051</v>
      </c>
      <c r="AC15654" s="9" t="s">
        <v>16427</v>
      </c>
      <c r="AD15654" s="9" t="s">
        <v>231</v>
      </c>
      <c r="AE15654" s="5">
        <f t="shared" si="510"/>
        <v>0</v>
      </c>
      <c r="AF15654" s="5" t="str">
        <f t="shared" si="511"/>
        <v>katB</v>
      </c>
      <c r="AG15654" s="153"/>
      <c r="AH15654" s="153"/>
      <c r="AI15654" t="s">
        <v>201</v>
      </c>
      <c r="AJ15654" t="s">
        <v>17878</v>
      </c>
      <c r="AK15654" s="9" t="str">
        <f>VLOOKUP(Y15654,zdroj!D:AJ,33,0)</f>
        <v>katB</v>
      </c>
    </row>
    <row r="15655" spans="8:37" x14ac:dyDescent="0.25">
      <c r="H15655" s="8"/>
      <c r="I15655" s="8"/>
      <c r="N15655" s="23"/>
      <c r="O15655" s="24"/>
      <c r="P15655" s="19"/>
      <c r="Q15655" s="19"/>
      <c r="R15655" s="19"/>
      <c r="U15655" s="27"/>
      <c r="Y15655" s="9" t="s">
        <v>765</v>
      </c>
      <c r="Z15655" s="9" t="s">
        <v>462</v>
      </c>
      <c r="AA15655" s="9" t="s">
        <v>198</v>
      </c>
      <c r="AB15655" s="9">
        <v>15445011</v>
      </c>
      <c r="AC15655" s="9" t="s">
        <v>16428</v>
      </c>
      <c r="AD15655" s="9" t="s">
        <v>800</v>
      </c>
      <c r="AE15655" s="5">
        <f t="shared" si="510"/>
        <v>0</v>
      </c>
      <c r="AF15655" s="5" t="str">
        <f t="shared" si="511"/>
        <v>Pokryto</v>
      </c>
      <c r="AG15655" s="153"/>
      <c r="AH15655" s="153"/>
      <c r="AI15655" t="s">
        <v>201</v>
      </c>
      <c r="AJ15655" t="s">
        <v>800</v>
      </c>
      <c r="AK15655" s="9" t="str">
        <f>VLOOKUP(Y15655,zdroj!D:AJ,33,0)</f>
        <v>katB</v>
      </c>
    </row>
    <row r="15656" spans="8:37" x14ac:dyDescent="0.25">
      <c r="H15656" s="8"/>
      <c r="I15656" s="8"/>
      <c r="N15656" s="23"/>
      <c r="O15656" s="24"/>
      <c r="P15656" s="19"/>
      <c r="Q15656" s="19"/>
      <c r="R15656" s="19"/>
      <c r="U15656" s="27"/>
      <c r="Y15656" s="9" t="s">
        <v>765</v>
      </c>
      <c r="Z15656" s="9" t="s">
        <v>462</v>
      </c>
      <c r="AA15656" s="9" t="s">
        <v>198</v>
      </c>
      <c r="AB15656" s="9">
        <v>15446069</v>
      </c>
      <c r="AC15656" s="9" t="s">
        <v>16429</v>
      </c>
      <c r="AD15656" s="9" t="s">
        <v>800</v>
      </c>
      <c r="AE15656" s="5">
        <f t="shared" si="510"/>
        <v>0</v>
      </c>
      <c r="AF15656" s="5" t="str">
        <f t="shared" si="511"/>
        <v>Pokryto</v>
      </c>
      <c r="AG15656" s="153"/>
      <c r="AH15656" s="153"/>
      <c r="AI15656" t="s">
        <v>201</v>
      </c>
      <c r="AJ15656" t="s">
        <v>800</v>
      </c>
      <c r="AK15656" s="9" t="str">
        <f>VLOOKUP(Y15656,zdroj!D:AJ,33,0)</f>
        <v>katB</v>
      </c>
    </row>
    <row r="15657" spans="8:37" x14ac:dyDescent="0.25">
      <c r="H15657" s="8"/>
      <c r="I15657" s="8"/>
      <c r="N15657" s="23"/>
      <c r="O15657" s="24"/>
      <c r="P15657" s="19"/>
      <c r="Q15657" s="19"/>
      <c r="R15657" s="19"/>
      <c r="U15657" s="27"/>
      <c r="Y15657" s="9" t="s">
        <v>765</v>
      </c>
      <c r="Z15657" s="9" t="s">
        <v>462</v>
      </c>
      <c r="AA15657" s="9" t="s">
        <v>198</v>
      </c>
      <c r="AB15657" s="9">
        <v>15446077</v>
      </c>
      <c r="AC15657" s="9" t="s">
        <v>16430</v>
      </c>
      <c r="AD15657" s="9" t="s">
        <v>231</v>
      </c>
      <c r="AE15657" s="5">
        <f t="shared" si="510"/>
        <v>0</v>
      </c>
      <c r="AF15657" s="5" t="str">
        <f t="shared" si="511"/>
        <v>katB</v>
      </c>
      <c r="AG15657" s="153"/>
      <c r="AH15657" s="153"/>
      <c r="AI15657" t="s">
        <v>201</v>
      </c>
      <c r="AJ15657" t="s">
        <v>17878</v>
      </c>
      <c r="AK15657" s="9" t="str">
        <f>VLOOKUP(Y15657,zdroj!D:AJ,33,0)</f>
        <v>katB</v>
      </c>
    </row>
    <row r="15658" spans="8:37" x14ac:dyDescent="0.25">
      <c r="H15658" s="8"/>
      <c r="I15658" s="8"/>
      <c r="N15658" s="23"/>
      <c r="O15658" s="24"/>
      <c r="P15658" s="19"/>
      <c r="Q15658" s="19"/>
      <c r="R15658" s="19"/>
      <c r="U15658" s="27"/>
      <c r="Y15658" s="9" t="s">
        <v>765</v>
      </c>
      <c r="Z15658" s="9" t="s">
        <v>462</v>
      </c>
      <c r="AA15658" s="9" t="s">
        <v>198</v>
      </c>
      <c r="AB15658" s="9">
        <v>24975532</v>
      </c>
      <c r="AC15658" s="9" t="s">
        <v>16431</v>
      </c>
      <c r="AD15658" s="9" t="s">
        <v>231</v>
      </c>
      <c r="AE15658" s="5">
        <f t="shared" si="510"/>
        <v>0</v>
      </c>
      <c r="AF15658" s="5" t="str">
        <f t="shared" si="511"/>
        <v>katB</v>
      </c>
      <c r="AG15658" s="153"/>
      <c r="AH15658" s="153"/>
      <c r="AI15658" t="s">
        <v>201</v>
      </c>
      <c r="AJ15658" t="s">
        <v>17878</v>
      </c>
      <c r="AK15658" s="9" t="str">
        <f>VLOOKUP(Y15658,zdroj!D:AJ,33,0)</f>
        <v>katB</v>
      </c>
    </row>
    <row r="15659" spans="8:37" x14ac:dyDescent="0.25">
      <c r="H15659" s="8"/>
      <c r="I15659" s="8"/>
      <c r="N15659" s="23"/>
      <c r="O15659" s="24"/>
      <c r="P15659" s="19"/>
      <c r="Q15659" s="19"/>
      <c r="R15659" s="19"/>
      <c r="U15659" s="27"/>
      <c r="Y15659" s="9" t="s">
        <v>765</v>
      </c>
      <c r="Z15659" s="9" t="s">
        <v>462</v>
      </c>
      <c r="AA15659" s="9" t="s">
        <v>198</v>
      </c>
      <c r="AB15659" s="9">
        <v>25731076</v>
      </c>
      <c r="AC15659" s="9" t="s">
        <v>16432</v>
      </c>
      <c r="AD15659" s="9" t="s">
        <v>231</v>
      </c>
      <c r="AE15659" s="5">
        <f t="shared" si="510"/>
        <v>0</v>
      </c>
      <c r="AF15659" s="5" t="str">
        <f t="shared" si="511"/>
        <v>katB</v>
      </c>
      <c r="AG15659" s="153"/>
      <c r="AH15659" s="153"/>
      <c r="AI15659" t="s">
        <v>201</v>
      </c>
      <c r="AJ15659" t="s">
        <v>17878</v>
      </c>
      <c r="AK15659" s="9" t="str">
        <f>VLOOKUP(Y15659,zdroj!D:AJ,33,0)</f>
        <v>katB</v>
      </c>
    </row>
    <row r="15660" spans="8:37" x14ac:dyDescent="0.25">
      <c r="H15660" s="8"/>
      <c r="I15660" s="8"/>
      <c r="N15660" s="23"/>
      <c r="O15660" s="24"/>
      <c r="P15660" s="19"/>
      <c r="Q15660" s="19"/>
      <c r="R15660" s="19"/>
      <c r="U15660" s="27"/>
      <c r="Y15660" s="9" t="s">
        <v>765</v>
      </c>
      <c r="Z15660" s="9" t="s">
        <v>462</v>
      </c>
      <c r="AA15660" s="9" t="s">
        <v>198</v>
      </c>
      <c r="AB15660" s="9">
        <v>26514516</v>
      </c>
      <c r="AC15660" s="9" t="s">
        <v>16433</v>
      </c>
      <c r="AD15660" s="9" t="s">
        <v>231</v>
      </c>
      <c r="AE15660" s="5">
        <f t="shared" si="510"/>
        <v>0</v>
      </c>
      <c r="AF15660" s="5" t="str">
        <f t="shared" si="511"/>
        <v>katB</v>
      </c>
      <c r="AG15660" s="153"/>
      <c r="AH15660" s="153"/>
      <c r="AI15660" t="s">
        <v>201</v>
      </c>
      <c r="AJ15660" t="s">
        <v>17878</v>
      </c>
      <c r="AK15660" s="9" t="str">
        <f>VLOOKUP(Y15660,zdroj!D:AJ,33,0)</f>
        <v>katB</v>
      </c>
    </row>
    <row r="15661" spans="8:37" x14ac:dyDescent="0.25">
      <c r="H15661" s="8"/>
      <c r="I15661" s="8"/>
      <c r="N15661" s="23"/>
      <c r="O15661" s="24"/>
      <c r="P15661" s="19"/>
      <c r="Q15661" s="19"/>
      <c r="R15661" s="19"/>
      <c r="U15661" s="27"/>
      <c r="Y15661" s="9" t="s">
        <v>765</v>
      </c>
      <c r="Z15661" s="9" t="s">
        <v>462</v>
      </c>
      <c r="AA15661" s="9" t="s">
        <v>198</v>
      </c>
      <c r="AB15661" s="9">
        <v>28001958</v>
      </c>
      <c r="AC15661" s="9" t="s">
        <v>16434</v>
      </c>
      <c r="AD15661" s="9" t="s">
        <v>231</v>
      </c>
      <c r="AE15661" s="5">
        <f t="shared" si="510"/>
        <v>0</v>
      </c>
      <c r="AF15661" s="5" t="str">
        <f t="shared" si="511"/>
        <v>katB</v>
      </c>
      <c r="AG15661" s="153"/>
      <c r="AH15661" s="153"/>
      <c r="AI15661" t="s">
        <v>201</v>
      </c>
      <c r="AJ15661" t="s">
        <v>17878</v>
      </c>
      <c r="AK15661" s="9" t="str">
        <f>VLOOKUP(Y15661,zdroj!D:AJ,33,0)</f>
        <v>katB</v>
      </c>
    </row>
    <row r="15662" spans="8:37" x14ac:dyDescent="0.25">
      <c r="H15662" s="8"/>
      <c r="I15662" s="8"/>
      <c r="N15662" s="23"/>
      <c r="O15662" s="24"/>
      <c r="P15662" s="19"/>
      <c r="Q15662" s="19"/>
      <c r="R15662" s="19"/>
      <c r="U15662" s="27"/>
      <c r="Y15662" s="9" t="s">
        <v>765</v>
      </c>
      <c r="Z15662" s="9" t="s">
        <v>462</v>
      </c>
      <c r="AA15662" s="9" t="s">
        <v>198</v>
      </c>
      <c r="AB15662" s="9">
        <v>28137299</v>
      </c>
      <c r="AC15662" s="9" t="s">
        <v>16435</v>
      </c>
      <c r="AD15662" s="9" t="s">
        <v>231</v>
      </c>
      <c r="AE15662" s="5">
        <f t="shared" si="510"/>
        <v>0</v>
      </c>
      <c r="AF15662" s="5" t="str">
        <f t="shared" si="511"/>
        <v>katB</v>
      </c>
      <c r="AG15662" s="153"/>
      <c r="AH15662" s="153"/>
      <c r="AI15662" t="s">
        <v>201</v>
      </c>
      <c r="AJ15662" t="s">
        <v>17878</v>
      </c>
      <c r="AK15662" s="9" t="str">
        <f>VLOOKUP(Y15662,zdroj!D:AJ,33,0)</f>
        <v>katB</v>
      </c>
    </row>
    <row r="15663" spans="8:37" x14ac:dyDescent="0.25">
      <c r="H15663" s="8"/>
      <c r="I15663" s="8"/>
      <c r="N15663" s="23"/>
      <c r="O15663" s="24"/>
      <c r="P15663" s="19"/>
      <c r="Q15663" s="19"/>
      <c r="R15663" s="19"/>
      <c r="U15663" s="27"/>
      <c r="Y15663" s="9" t="s">
        <v>765</v>
      </c>
      <c r="Z15663" s="9" t="s">
        <v>462</v>
      </c>
      <c r="AA15663" s="9" t="s">
        <v>198</v>
      </c>
      <c r="AB15663" s="9">
        <v>72992310</v>
      </c>
      <c r="AC15663" s="9" t="s">
        <v>16436</v>
      </c>
      <c r="AD15663" s="9" t="s">
        <v>231</v>
      </c>
      <c r="AE15663" s="5">
        <f t="shared" si="510"/>
        <v>0</v>
      </c>
      <c r="AF15663" s="5" t="str">
        <f t="shared" si="511"/>
        <v>katB</v>
      </c>
      <c r="AG15663" s="153"/>
      <c r="AH15663" s="153"/>
      <c r="AI15663" t="s">
        <v>201</v>
      </c>
      <c r="AJ15663" t="s">
        <v>17878</v>
      </c>
      <c r="AK15663" s="9" t="str">
        <f>VLOOKUP(Y15663,zdroj!D:AJ,33,0)</f>
        <v>katB</v>
      </c>
    </row>
    <row r="15664" spans="8:37" x14ac:dyDescent="0.25">
      <c r="H15664" s="8"/>
      <c r="I15664" s="8"/>
      <c r="N15664" s="23"/>
      <c r="O15664" s="24"/>
      <c r="P15664" s="19"/>
      <c r="Q15664" s="19"/>
      <c r="R15664" s="19"/>
      <c r="U15664" s="27"/>
      <c r="Y15664" s="9" t="s">
        <v>765</v>
      </c>
      <c r="Z15664" s="9" t="s">
        <v>462</v>
      </c>
      <c r="AA15664" s="9" t="s">
        <v>198</v>
      </c>
      <c r="AB15664" s="9">
        <v>73596850</v>
      </c>
      <c r="AC15664" s="9" t="s">
        <v>16437</v>
      </c>
      <c r="AD15664" s="9" t="s">
        <v>231</v>
      </c>
      <c r="AE15664" s="5">
        <f t="shared" si="510"/>
        <v>0</v>
      </c>
      <c r="AF15664" s="5" t="str">
        <f t="shared" si="511"/>
        <v>katB</v>
      </c>
      <c r="AG15664" s="153"/>
      <c r="AH15664" s="153"/>
      <c r="AI15664" t="s">
        <v>201</v>
      </c>
      <c r="AJ15664" t="s">
        <v>17878</v>
      </c>
      <c r="AK15664" s="9" t="str">
        <f>VLOOKUP(Y15664,zdroj!D:AJ,33,0)</f>
        <v>katB</v>
      </c>
    </row>
    <row r="15665" spans="8:37" x14ac:dyDescent="0.25">
      <c r="H15665" s="8"/>
      <c r="I15665" s="8"/>
      <c r="N15665" s="23"/>
      <c r="O15665" s="24"/>
      <c r="P15665" s="19"/>
      <c r="Q15665" s="19"/>
      <c r="R15665" s="19"/>
      <c r="U15665" s="27"/>
      <c r="Y15665" s="9" t="s">
        <v>765</v>
      </c>
      <c r="Z15665" s="9" t="s">
        <v>462</v>
      </c>
      <c r="AA15665" s="9" t="s">
        <v>198</v>
      </c>
      <c r="AB15665" s="9">
        <v>76250458</v>
      </c>
      <c r="AC15665" s="9" t="s">
        <v>16438</v>
      </c>
      <c r="AD15665" s="9" t="s">
        <v>231</v>
      </c>
      <c r="AE15665" s="5">
        <f t="shared" si="510"/>
        <v>0</v>
      </c>
      <c r="AF15665" s="5" t="str">
        <f t="shared" si="511"/>
        <v>katB</v>
      </c>
      <c r="AG15665" s="153"/>
      <c r="AH15665" s="153"/>
      <c r="AI15665" t="s">
        <v>201</v>
      </c>
      <c r="AJ15665" t="s">
        <v>17878</v>
      </c>
      <c r="AK15665" s="9" t="str">
        <f>VLOOKUP(Y15665,zdroj!D:AJ,33,0)</f>
        <v>katB</v>
      </c>
    </row>
    <row r="15666" spans="8:37" x14ac:dyDescent="0.25">
      <c r="H15666" s="8"/>
      <c r="I15666" s="8"/>
      <c r="N15666" s="23"/>
      <c r="O15666" s="24"/>
      <c r="P15666" s="19"/>
      <c r="Q15666" s="19"/>
      <c r="R15666" s="19"/>
      <c r="U15666" s="27"/>
      <c r="Y15666" s="9" t="s">
        <v>765</v>
      </c>
      <c r="Z15666" s="9" t="s">
        <v>462</v>
      </c>
      <c r="AA15666" s="9" t="s">
        <v>198</v>
      </c>
      <c r="AB15666" s="9">
        <v>15445020</v>
      </c>
      <c r="AC15666" s="9" t="s">
        <v>16439</v>
      </c>
      <c r="AD15666" s="9" t="s">
        <v>231</v>
      </c>
      <c r="AE15666" s="5">
        <f t="shared" si="510"/>
        <v>0</v>
      </c>
      <c r="AF15666" s="5" t="str">
        <f t="shared" si="511"/>
        <v>katB</v>
      </c>
      <c r="AG15666" s="153"/>
      <c r="AH15666" s="153"/>
      <c r="AI15666" t="s">
        <v>201</v>
      </c>
      <c r="AJ15666" t="s">
        <v>17878</v>
      </c>
      <c r="AK15666" s="9" t="str">
        <f>VLOOKUP(Y15666,zdroj!D:AJ,33,0)</f>
        <v>katB</v>
      </c>
    </row>
    <row r="15667" spans="8:37" x14ac:dyDescent="0.25">
      <c r="H15667" s="8"/>
      <c r="I15667" s="8"/>
      <c r="N15667" s="23"/>
      <c r="O15667" s="24"/>
      <c r="P15667" s="19"/>
      <c r="Q15667" s="19"/>
      <c r="R15667" s="19"/>
      <c r="U15667" s="27"/>
      <c r="Y15667" s="9" t="s">
        <v>765</v>
      </c>
      <c r="Z15667" s="9" t="s">
        <v>462</v>
      </c>
      <c r="AA15667" s="9" t="s">
        <v>198</v>
      </c>
      <c r="AB15667" s="9">
        <v>77990960</v>
      </c>
      <c r="AC15667" s="9" t="s">
        <v>16440</v>
      </c>
      <c r="AD15667" s="9" t="s">
        <v>231</v>
      </c>
      <c r="AE15667" s="5">
        <f t="shared" si="510"/>
        <v>0</v>
      </c>
      <c r="AF15667" s="5" t="str">
        <f t="shared" si="511"/>
        <v>katB</v>
      </c>
      <c r="AG15667" s="153"/>
      <c r="AH15667" s="153"/>
      <c r="AI15667" t="s">
        <v>201</v>
      </c>
      <c r="AJ15667" t="s">
        <v>17878</v>
      </c>
      <c r="AK15667" s="9" t="str">
        <f>VLOOKUP(Y15667,zdroj!D:AJ,33,0)</f>
        <v>katB</v>
      </c>
    </row>
    <row r="15668" spans="8:37" x14ac:dyDescent="0.25">
      <c r="H15668" s="8"/>
      <c r="I15668" s="8"/>
      <c r="N15668" s="23"/>
      <c r="O15668" s="24"/>
      <c r="P15668" s="19"/>
      <c r="Q15668" s="19"/>
      <c r="R15668" s="19"/>
      <c r="U15668" s="27"/>
      <c r="Y15668" s="9" t="s">
        <v>765</v>
      </c>
      <c r="Z15668" s="9" t="s">
        <v>462</v>
      </c>
      <c r="AA15668" s="9" t="s">
        <v>198</v>
      </c>
      <c r="AB15668" s="9">
        <v>15445038</v>
      </c>
      <c r="AC15668" s="9" t="s">
        <v>16441</v>
      </c>
      <c r="AD15668" s="9" t="s">
        <v>231</v>
      </c>
      <c r="AE15668" s="5">
        <f t="shared" si="510"/>
        <v>0</v>
      </c>
      <c r="AF15668" s="5" t="str">
        <f t="shared" si="511"/>
        <v>katB</v>
      </c>
      <c r="AG15668" s="153"/>
      <c r="AH15668" s="153"/>
      <c r="AI15668" t="s">
        <v>201</v>
      </c>
      <c r="AJ15668" t="s">
        <v>17878</v>
      </c>
      <c r="AK15668" s="9" t="str">
        <f>VLOOKUP(Y15668,zdroj!D:AJ,33,0)</f>
        <v>katB</v>
      </c>
    </row>
    <row r="15669" spans="8:37" x14ac:dyDescent="0.25">
      <c r="H15669" s="8"/>
      <c r="I15669" s="8"/>
      <c r="N15669" s="23"/>
      <c r="O15669" s="24"/>
      <c r="P15669" s="19"/>
      <c r="Q15669" s="19"/>
      <c r="R15669" s="19"/>
      <c r="U15669" s="27"/>
      <c r="Y15669" s="9" t="s">
        <v>765</v>
      </c>
      <c r="Z15669" s="9" t="s">
        <v>462</v>
      </c>
      <c r="AA15669" s="9" t="s">
        <v>198</v>
      </c>
      <c r="AB15669" s="9">
        <v>15445046</v>
      </c>
      <c r="AC15669" s="9" t="s">
        <v>16442</v>
      </c>
      <c r="AD15669" s="9" t="s">
        <v>800</v>
      </c>
      <c r="AE15669" s="5">
        <f t="shared" si="510"/>
        <v>0</v>
      </c>
      <c r="AF15669" s="5" t="str">
        <f t="shared" si="511"/>
        <v>Pokryto</v>
      </c>
      <c r="AG15669" s="153"/>
      <c r="AH15669" s="153"/>
      <c r="AI15669" t="s">
        <v>201</v>
      </c>
      <c r="AJ15669" t="s">
        <v>800</v>
      </c>
      <c r="AK15669" s="9" t="str">
        <f>VLOOKUP(Y15669,zdroj!D:AJ,33,0)</f>
        <v>katB</v>
      </c>
    </row>
    <row r="15670" spans="8:37" x14ac:dyDescent="0.25">
      <c r="H15670" s="8"/>
      <c r="I15670" s="8"/>
      <c r="N15670" s="23"/>
      <c r="O15670" s="24"/>
      <c r="P15670" s="19"/>
      <c r="Q15670" s="19"/>
      <c r="R15670" s="19"/>
      <c r="U15670" s="27"/>
      <c r="Y15670" s="9" t="s">
        <v>765</v>
      </c>
      <c r="Z15670" s="9" t="s">
        <v>462</v>
      </c>
      <c r="AA15670" s="9" t="s">
        <v>198</v>
      </c>
      <c r="AB15670" s="9">
        <v>15445054</v>
      </c>
      <c r="AC15670" s="9" t="s">
        <v>16443</v>
      </c>
      <c r="AD15670" s="9" t="s">
        <v>231</v>
      </c>
      <c r="AE15670" s="5">
        <f t="shared" si="510"/>
        <v>0</v>
      </c>
      <c r="AF15670" s="5" t="str">
        <f t="shared" si="511"/>
        <v>katB</v>
      </c>
      <c r="AG15670" s="153"/>
      <c r="AH15670" s="153"/>
      <c r="AI15670" t="s">
        <v>201</v>
      </c>
      <c r="AJ15670" t="s">
        <v>17878</v>
      </c>
      <c r="AK15670" s="9" t="str">
        <f>VLOOKUP(Y15670,zdroj!D:AJ,33,0)</f>
        <v>katB</v>
      </c>
    </row>
    <row r="15671" spans="8:37" x14ac:dyDescent="0.25">
      <c r="H15671" s="8"/>
      <c r="I15671" s="8"/>
      <c r="N15671" s="23"/>
      <c r="O15671" s="24"/>
      <c r="P15671" s="19"/>
      <c r="Q15671" s="19"/>
      <c r="R15671" s="19"/>
      <c r="U15671" s="27"/>
      <c r="Y15671" s="9" t="s">
        <v>765</v>
      </c>
      <c r="Z15671" s="9" t="s">
        <v>462</v>
      </c>
      <c r="AA15671" s="9" t="s">
        <v>198</v>
      </c>
      <c r="AB15671" s="9">
        <v>15445062</v>
      </c>
      <c r="AC15671" s="9" t="s">
        <v>16444</v>
      </c>
      <c r="AD15671" s="9" t="s">
        <v>231</v>
      </c>
      <c r="AE15671" s="5">
        <f t="shared" si="510"/>
        <v>0</v>
      </c>
      <c r="AF15671" s="5" t="str">
        <f t="shared" si="511"/>
        <v>katB</v>
      </c>
      <c r="AG15671" s="153"/>
      <c r="AH15671" s="153"/>
      <c r="AI15671" t="s">
        <v>201</v>
      </c>
      <c r="AJ15671" t="s">
        <v>17878</v>
      </c>
      <c r="AK15671" s="9" t="str">
        <f>VLOOKUP(Y15671,zdroj!D:AJ,33,0)</f>
        <v>katB</v>
      </c>
    </row>
    <row r="15672" spans="8:37" x14ac:dyDescent="0.25">
      <c r="H15672" s="8"/>
      <c r="I15672" s="8"/>
      <c r="N15672" s="23"/>
      <c r="O15672" s="24"/>
      <c r="P15672" s="19"/>
      <c r="Q15672" s="19"/>
      <c r="R15672" s="19"/>
      <c r="U15672" s="27"/>
      <c r="Y15672" s="9" t="s">
        <v>765</v>
      </c>
      <c r="Z15672" s="9" t="s">
        <v>462</v>
      </c>
      <c r="AA15672" s="9" t="s">
        <v>198</v>
      </c>
      <c r="AB15672" s="9">
        <v>15444856</v>
      </c>
      <c r="AC15672" s="9" t="s">
        <v>16445</v>
      </c>
      <c r="AD15672" s="9" t="s">
        <v>800</v>
      </c>
      <c r="AE15672" s="5">
        <f t="shared" si="510"/>
        <v>0</v>
      </c>
      <c r="AF15672" s="5" t="str">
        <f t="shared" si="511"/>
        <v>Pokryto</v>
      </c>
      <c r="AG15672" s="153"/>
      <c r="AH15672" s="153"/>
      <c r="AI15672" t="s">
        <v>229</v>
      </c>
      <c r="AJ15672" t="s">
        <v>800</v>
      </c>
      <c r="AK15672" s="9" t="str">
        <f>VLOOKUP(Y15672,zdroj!D:AJ,33,0)</f>
        <v>katB</v>
      </c>
    </row>
    <row r="15673" spans="8:37" x14ac:dyDescent="0.25">
      <c r="H15673" s="8"/>
      <c r="I15673" s="8"/>
      <c r="N15673" s="23"/>
      <c r="O15673" s="24"/>
      <c r="P15673" s="19"/>
      <c r="Q15673" s="19"/>
      <c r="R15673" s="19"/>
      <c r="U15673" s="27"/>
      <c r="Y15673" s="9" t="s">
        <v>765</v>
      </c>
      <c r="Z15673" s="9" t="s">
        <v>462</v>
      </c>
      <c r="AA15673" s="9" t="s">
        <v>198</v>
      </c>
      <c r="AB15673" s="9">
        <v>15445071</v>
      </c>
      <c r="AC15673" s="9" t="s">
        <v>16446</v>
      </c>
      <c r="AD15673" s="9" t="s">
        <v>231</v>
      </c>
      <c r="AE15673" s="5">
        <f t="shared" si="510"/>
        <v>0</v>
      </c>
      <c r="AF15673" s="5" t="str">
        <f t="shared" si="511"/>
        <v>katB</v>
      </c>
      <c r="AG15673" s="153"/>
      <c r="AH15673" s="153"/>
      <c r="AI15673" t="s">
        <v>201</v>
      </c>
      <c r="AJ15673" t="s">
        <v>17878</v>
      </c>
      <c r="AK15673" s="9" t="str">
        <f>VLOOKUP(Y15673,zdroj!D:AJ,33,0)</f>
        <v>katB</v>
      </c>
    </row>
    <row r="15674" spans="8:37" x14ac:dyDescent="0.25">
      <c r="H15674" s="8"/>
      <c r="I15674" s="8"/>
      <c r="N15674" s="23"/>
      <c r="O15674" s="24"/>
      <c r="P15674" s="19"/>
      <c r="Q15674" s="19"/>
      <c r="R15674" s="19"/>
      <c r="U15674" s="27"/>
      <c r="Y15674" s="9" t="s">
        <v>765</v>
      </c>
      <c r="Z15674" s="9" t="s">
        <v>462</v>
      </c>
      <c r="AA15674" s="9" t="s">
        <v>198</v>
      </c>
      <c r="AB15674" s="9">
        <v>15446131</v>
      </c>
      <c r="AC15674" s="9" t="s">
        <v>16447</v>
      </c>
      <c r="AD15674" s="9" t="s">
        <v>231</v>
      </c>
      <c r="AE15674" s="5">
        <f t="shared" si="510"/>
        <v>0</v>
      </c>
      <c r="AF15674" s="5" t="str">
        <f t="shared" si="511"/>
        <v>katB</v>
      </c>
      <c r="AG15674" s="153"/>
      <c r="AH15674" s="153"/>
      <c r="AI15674" t="s">
        <v>201</v>
      </c>
      <c r="AJ15674" t="s">
        <v>17878</v>
      </c>
      <c r="AK15674" s="9" t="str">
        <f>VLOOKUP(Y15674,zdroj!D:AJ,33,0)</f>
        <v>katB</v>
      </c>
    </row>
    <row r="15675" spans="8:37" x14ac:dyDescent="0.25">
      <c r="H15675" s="8"/>
      <c r="I15675" s="8"/>
      <c r="N15675" s="23"/>
      <c r="O15675" s="24"/>
      <c r="P15675" s="19"/>
      <c r="Q15675" s="19"/>
      <c r="R15675" s="19"/>
      <c r="U15675" s="27"/>
      <c r="Y15675" s="9" t="s">
        <v>765</v>
      </c>
      <c r="Z15675" s="9" t="s">
        <v>462</v>
      </c>
      <c r="AA15675" s="9" t="s">
        <v>198</v>
      </c>
      <c r="AB15675" s="9">
        <v>15445089</v>
      </c>
      <c r="AC15675" s="9" t="s">
        <v>16448</v>
      </c>
      <c r="AD15675" s="9" t="s">
        <v>231</v>
      </c>
      <c r="AE15675" s="5">
        <f t="shared" si="510"/>
        <v>0</v>
      </c>
      <c r="AF15675" s="5" t="str">
        <f t="shared" si="511"/>
        <v>katB</v>
      </c>
      <c r="AG15675" s="153"/>
      <c r="AH15675" s="153"/>
      <c r="AI15675" t="s">
        <v>201</v>
      </c>
      <c r="AJ15675" t="s">
        <v>17878</v>
      </c>
      <c r="AK15675" s="9" t="str">
        <f>VLOOKUP(Y15675,zdroj!D:AJ,33,0)</f>
        <v>katB</v>
      </c>
    </row>
    <row r="15676" spans="8:37" x14ac:dyDescent="0.25">
      <c r="H15676" s="8"/>
      <c r="I15676" s="8"/>
      <c r="N15676" s="23"/>
      <c r="O15676" s="24"/>
      <c r="P15676" s="19"/>
      <c r="Q15676" s="19"/>
      <c r="R15676" s="19"/>
      <c r="U15676" s="27"/>
      <c r="Y15676" s="9" t="s">
        <v>765</v>
      </c>
      <c r="Z15676" s="9" t="s">
        <v>462</v>
      </c>
      <c r="AA15676" s="9" t="s">
        <v>198</v>
      </c>
      <c r="AB15676" s="9">
        <v>15444864</v>
      </c>
      <c r="AC15676" s="9" t="s">
        <v>16449</v>
      </c>
      <c r="AD15676" s="9" t="s">
        <v>231</v>
      </c>
      <c r="AE15676" s="5">
        <f t="shared" si="510"/>
        <v>0</v>
      </c>
      <c r="AF15676" s="5" t="str">
        <f t="shared" si="511"/>
        <v>katB</v>
      </c>
      <c r="AG15676" s="153"/>
      <c r="AH15676" s="153"/>
      <c r="AI15676" t="s">
        <v>201</v>
      </c>
      <c r="AJ15676" t="s">
        <v>17878</v>
      </c>
      <c r="AK15676" s="9" t="str">
        <f>VLOOKUP(Y15676,zdroj!D:AJ,33,0)</f>
        <v>katB</v>
      </c>
    </row>
    <row r="15677" spans="8:37" x14ac:dyDescent="0.25">
      <c r="H15677" s="8"/>
      <c r="I15677" s="8"/>
      <c r="N15677" s="23"/>
      <c r="O15677" s="24"/>
      <c r="P15677" s="19"/>
      <c r="Q15677" s="19"/>
      <c r="R15677" s="19"/>
      <c r="U15677" s="27"/>
      <c r="Y15677" s="9" t="s">
        <v>765</v>
      </c>
      <c r="Z15677" s="9" t="s">
        <v>462</v>
      </c>
      <c r="AA15677" s="9" t="s">
        <v>198</v>
      </c>
      <c r="AB15677" s="9">
        <v>15445097</v>
      </c>
      <c r="AC15677" s="9" t="s">
        <v>16450</v>
      </c>
      <c r="AD15677" s="9" t="s">
        <v>231</v>
      </c>
      <c r="AE15677" s="5">
        <f t="shared" si="510"/>
        <v>0</v>
      </c>
      <c r="AF15677" s="5" t="str">
        <f t="shared" si="511"/>
        <v>katB</v>
      </c>
      <c r="AG15677" s="153"/>
      <c r="AH15677" s="153"/>
      <c r="AI15677" t="s">
        <v>201</v>
      </c>
      <c r="AJ15677" t="s">
        <v>17878</v>
      </c>
      <c r="AK15677" s="9" t="str">
        <f>VLOOKUP(Y15677,zdroj!D:AJ,33,0)</f>
        <v>katB</v>
      </c>
    </row>
    <row r="15678" spans="8:37" x14ac:dyDescent="0.25">
      <c r="H15678" s="8"/>
      <c r="I15678" s="8"/>
      <c r="N15678" s="23"/>
      <c r="O15678" s="24"/>
      <c r="P15678" s="19"/>
      <c r="Q15678" s="19"/>
      <c r="R15678" s="19"/>
      <c r="U15678" s="27"/>
      <c r="Y15678" s="9" t="s">
        <v>765</v>
      </c>
      <c r="Z15678" s="9" t="s">
        <v>462</v>
      </c>
      <c r="AA15678" s="9" t="s">
        <v>198</v>
      </c>
      <c r="AB15678" s="9">
        <v>15445101</v>
      </c>
      <c r="AC15678" s="9" t="s">
        <v>16451</v>
      </c>
      <c r="AD15678" s="9" t="s">
        <v>231</v>
      </c>
      <c r="AE15678" s="5">
        <f t="shared" si="510"/>
        <v>0</v>
      </c>
      <c r="AF15678" s="5" t="str">
        <f t="shared" si="511"/>
        <v>katB</v>
      </c>
      <c r="AG15678" s="153"/>
      <c r="AH15678" s="153"/>
      <c r="AI15678" t="s">
        <v>201</v>
      </c>
      <c r="AJ15678" t="s">
        <v>17878</v>
      </c>
      <c r="AK15678" s="9" t="str">
        <f>VLOOKUP(Y15678,zdroj!D:AJ,33,0)</f>
        <v>katB</v>
      </c>
    </row>
    <row r="15679" spans="8:37" x14ac:dyDescent="0.25">
      <c r="H15679" s="8"/>
      <c r="I15679" s="8"/>
      <c r="N15679" s="23"/>
      <c r="O15679" s="24"/>
      <c r="P15679" s="19"/>
      <c r="Q15679" s="19"/>
      <c r="R15679" s="19"/>
      <c r="U15679" s="27"/>
      <c r="Y15679" s="9" t="s">
        <v>765</v>
      </c>
      <c r="Z15679" s="9" t="s">
        <v>462</v>
      </c>
      <c r="AA15679" s="9" t="s">
        <v>198</v>
      </c>
      <c r="AB15679" s="9">
        <v>15445119</v>
      </c>
      <c r="AC15679" s="9" t="s">
        <v>16452</v>
      </c>
      <c r="AD15679" s="9" t="s">
        <v>231</v>
      </c>
      <c r="AE15679" s="5">
        <f t="shared" si="510"/>
        <v>0</v>
      </c>
      <c r="AF15679" s="5" t="str">
        <f t="shared" si="511"/>
        <v>katB</v>
      </c>
      <c r="AG15679" s="153"/>
      <c r="AH15679" s="153"/>
      <c r="AI15679" t="s">
        <v>17879</v>
      </c>
      <c r="AJ15679" t="s">
        <v>17878</v>
      </c>
      <c r="AK15679" s="9" t="str">
        <f>VLOOKUP(Y15679,zdroj!D:AJ,33,0)</f>
        <v>katB</v>
      </c>
    </row>
    <row r="15680" spans="8:37" x14ac:dyDescent="0.25">
      <c r="H15680" s="8"/>
      <c r="I15680" s="8"/>
      <c r="N15680" s="23"/>
      <c r="O15680" s="24"/>
      <c r="P15680" s="19"/>
      <c r="Q15680" s="19"/>
      <c r="R15680" s="19"/>
      <c r="U15680" s="27"/>
      <c r="Y15680" s="9" t="s">
        <v>765</v>
      </c>
      <c r="Z15680" s="9" t="s">
        <v>462</v>
      </c>
      <c r="AA15680" s="9" t="s">
        <v>198</v>
      </c>
      <c r="AB15680" s="9">
        <v>15446107</v>
      </c>
      <c r="AC15680" s="9" t="s">
        <v>16453</v>
      </c>
      <c r="AD15680" s="9" t="s">
        <v>231</v>
      </c>
      <c r="AE15680" s="5">
        <f t="shared" si="510"/>
        <v>0</v>
      </c>
      <c r="AF15680" s="5" t="str">
        <f t="shared" si="511"/>
        <v>katB</v>
      </c>
      <c r="AG15680" s="153"/>
      <c r="AH15680" s="153"/>
      <c r="AI15680" t="s">
        <v>201</v>
      </c>
      <c r="AJ15680" t="s">
        <v>17878</v>
      </c>
      <c r="AK15680" s="9" t="str">
        <f>VLOOKUP(Y15680,zdroj!D:AJ,33,0)</f>
        <v>katB</v>
      </c>
    </row>
    <row r="15681" spans="8:37" x14ac:dyDescent="0.25">
      <c r="H15681" s="8"/>
      <c r="I15681" s="8"/>
      <c r="N15681" s="23"/>
      <c r="O15681" s="24"/>
      <c r="P15681" s="19"/>
      <c r="Q15681" s="19"/>
      <c r="R15681" s="19"/>
      <c r="U15681" s="27"/>
      <c r="Y15681" s="9" t="s">
        <v>765</v>
      </c>
      <c r="Z15681" s="9" t="s">
        <v>462</v>
      </c>
      <c r="AA15681" s="9" t="s">
        <v>198</v>
      </c>
      <c r="AB15681" s="9">
        <v>15445127</v>
      </c>
      <c r="AC15681" s="9" t="s">
        <v>16454</v>
      </c>
      <c r="AD15681" s="9" t="s">
        <v>231</v>
      </c>
      <c r="AE15681" s="5">
        <f t="shared" si="510"/>
        <v>0</v>
      </c>
      <c r="AF15681" s="5" t="str">
        <f t="shared" si="511"/>
        <v>katB</v>
      </c>
      <c r="AG15681" s="153"/>
      <c r="AH15681" s="153"/>
      <c r="AI15681" t="s">
        <v>201</v>
      </c>
      <c r="AJ15681" t="s">
        <v>17878</v>
      </c>
      <c r="AK15681" s="9" t="str">
        <f>VLOOKUP(Y15681,zdroj!D:AJ,33,0)</f>
        <v>katB</v>
      </c>
    </row>
    <row r="15682" spans="8:37" x14ac:dyDescent="0.25">
      <c r="H15682" s="8"/>
      <c r="I15682" s="8"/>
      <c r="N15682" s="23"/>
      <c r="O15682" s="24"/>
      <c r="P15682" s="19"/>
      <c r="Q15682" s="19"/>
      <c r="R15682" s="19"/>
      <c r="U15682" s="27"/>
      <c r="Y15682" s="9" t="s">
        <v>765</v>
      </c>
      <c r="Z15682" s="9" t="s">
        <v>462</v>
      </c>
      <c r="AA15682" s="9" t="s">
        <v>198</v>
      </c>
      <c r="AB15682" s="9">
        <v>15445135</v>
      </c>
      <c r="AC15682" s="9" t="s">
        <v>16455</v>
      </c>
      <c r="AD15682" s="9" t="s">
        <v>231</v>
      </c>
      <c r="AE15682" s="5">
        <f t="shared" si="510"/>
        <v>0</v>
      </c>
      <c r="AF15682" s="5" t="str">
        <f t="shared" si="511"/>
        <v>katB</v>
      </c>
      <c r="AG15682" s="153"/>
      <c r="AH15682" s="153"/>
      <c r="AI15682" t="s">
        <v>201</v>
      </c>
      <c r="AJ15682" t="s">
        <v>17878</v>
      </c>
      <c r="AK15682" s="9" t="str">
        <f>VLOOKUP(Y15682,zdroj!D:AJ,33,0)</f>
        <v>katB</v>
      </c>
    </row>
    <row r="15683" spans="8:37" x14ac:dyDescent="0.25">
      <c r="H15683" s="8"/>
      <c r="I15683" s="8"/>
      <c r="N15683" s="23"/>
      <c r="O15683" s="24"/>
      <c r="P15683" s="19"/>
      <c r="Q15683" s="19"/>
      <c r="R15683" s="19"/>
      <c r="U15683" s="27"/>
      <c r="Y15683" s="9" t="s">
        <v>765</v>
      </c>
      <c r="Z15683" s="9" t="s">
        <v>462</v>
      </c>
      <c r="AA15683" s="9" t="s">
        <v>198</v>
      </c>
      <c r="AB15683" s="9">
        <v>25898302</v>
      </c>
      <c r="AC15683" s="9" t="s">
        <v>16456</v>
      </c>
      <c r="AD15683" s="9" t="s">
        <v>231</v>
      </c>
      <c r="AE15683" s="5">
        <f t="shared" si="510"/>
        <v>0</v>
      </c>
      <c r="AF15683" s="5" t="str">
        <f t="shared" si="511"/>
        <v>katB</v>
      </c>
      <c r="AG15683" s="153"/>
      <c r="AH15683" s="153"/>
      <c r="AI15683" t="s">
        <v>201</v>
      </c>
      <c r="AJ15683" t="s">
        <v>17878</v>
      </c>
      <c r="AK15683" s="9" t="str">
        <f>VLOOKUP(Y15683,zdroj!D:AJ,33,0)</f>
        <v>katB</v>
      </c>
    </row>
    <row r="15684" spans="8:37" x14ac:dyDescent="0.25">
      <c r="H15684" s="8"/>
      <c r="I15684" s="8"/>
      <c r="N15684" s="23"/>
      <c r="O15684" s="24"/>
      <c r="P15684" s="19"/>
      <c r="Q15684" s="19"/>
      <c r="R15684" s="19"/>
      <c r="U15684" s="27"/>
      <c r="Y15684" s="9" t="s">
        <v>765</v>
      </c>
      <c r="Z15684" s="9" t="s">
        <v>462</v>
      </c>
      <c r="AA15684" s="9" t="s">
        <v>198</v>
      </c>
      <c r="AB15684" s="9">
        <v>15445143</v>
      </c>
      <c r="AC15684" s="9" t="s">
        <v>16457</v>
      </c>
      <c r="AD15684" s="9" t="s">
        <v>231</v>
      </c>
      <c r="AE15684" s="5">
        <f t="shared" si="510"/>
        <v>0</v>
      </c>
      <c r="AF15684" s="5" t="str">
        <f t="shared" si="511"/>
        <v>katB</v>
      </c>
      <c r="AG15684" s="153"/>
      <c r="AH15684" s="153"/>
      <c r="AI15684" t="s">
        <v>201</v>
      </c>
      <c r="AJ15684" t="s">
        <v>17878</v>
      </c>
      <c r="AK15684" s="9" t="str">
        <f>VLOOKUP(Y15684,zdroj!D:AJ,33,0)</f>
        <v>katB</v>
      </c>
    </row>
    <row r="15685" spans="8:37" x14ac:dyDescent="0.25">
      <c r="H15685" s="8"/>
      <c r="I15685" s="8"/>
      <c r="N15685" s="23"/>
      <c r="O15685" s="24"/>
      <c r="P15685" s="19"/>
      <c r="Q15685" s="19"/>
      <c r="R15685" s="19"/>
      <c r="U15685" s="27"/>
      <c r="Y15685" s="9" t="s">
        <v>765</v>
      </c>
      <c r="Z15685" s="9" t="s">
        <v>462</v>
      </c>
      <c r="AA15685" s="9" t="s">
        <v>198</v>
      </c>
      <c r="AB15685" s="9">
        <v>15445151</v>
      </c>
      <c r="AC15685" s="9" t="s">
        <v>16458</v>
      </c>
      <c r="AD15685" s="9" t="s">
        <v>231</v>
      </c>
      <c r="AE15685" s="5">
        <f t="shared" si="510"/>
        <v>0</v>
      </c>
      <c r="AF15685" s="5" t="str">
        <f t="shared" si="511"/>
        <v>katB</v>
      </c>
      <c r="AG15685" s="153"/>
      <c r="AH15685" s="153"/>
      <c r="AI15685" t="s">
        <v>201</v>
      </c>
      <c r="AJ15685" t="s">
        <v>17878</v>
      </c>
      <c r="AK15685" s="9" t="str">
        <f>VLOOKUP(Y15685,zdroj!D:AJ,33,0)</f>
        <v>katB</v>
      </c>
    </row>
    <row r="15686" spans="8:37" x14ac:dyDescent="0.25">
      <c r="H15686" s="8"/>
      <c r="I15686" s="8"/>
      <c r="N15686" s="23"/>
      <c r="O15686" s="24"/>
      <c r="P15686" s="19"/>
      <c r="Q15686" s="19"/>
      <c r="R15686" s="19"/>
      <c r="U15686" s="27"/>
      <c r="Y15686" s="9" t="s">
        <v>765</v>
      </c>
      <c r="Z15686" s="9" t="s">
        <v>462</v>
      </c>
      <c r="AA15686" s="9" t="s">
        <v>198</v>
      </c>
      <c r="AB15686" s="9">
        <v>15444872</v>
      </c>
      <c r="AC15686" s="9" t="s">
        <v>16459</v>
      </c>
      <c r="AD15686" s="9" t="s">
        <v>231</v>
      </c>
      <c r="AE15686" s="5">
        <f t="shared" si="510"/>
        <v>0</v>
      </c>
      <c r="AF15686" s="5" t="str">
        <f t="shared" si="511"/>
        <v>katB</v>
      </c>
      <c r="AG15686" s="153"/>
      <c r="AH15686" s="153"/>
      <c r="AI15686" t="s">
        <v>201</v>
      </c>
      <c r="AJ15686" t="s">
        <v>17878</v>
      </c>
      <c r="AK15686" s="9" t="str">
        <f>VLOOKUP(Y15686,zdroj!D:AJ,33,0)</f>
        <v>katB</v>
      </c>
    </row>
    <row r="15687" spans="8:37" x14ac:dyDescent="0.25">
      <c r="H15687" s="8"/>
      <c r="I15687" s="8"/>
      <c r="N15687" s="23"/>
      <c r="O15687" s="24"/>
      <c r="P15687" s="19"/>
      <c r="Q15687" s="19"/>
      <c r="R15687" s="19"/>
      <c r="U15687" s="27"/>
      <c r="Y15687" s="9" t="s">
        <v>765</v>
      </c>
      <c r="Z15687" s="9" t="s">
        <v>462</v>
      </c>
      <c r="AA15687" s="9" t="s">
        <v>198</v>
      </c>
      <c r="AB15687" s="9">
        <v>15445160</v>
      </c>
      <c r="AC15687" s="9" t="s">
        <v>16460</v>
      </c>
      <c r="AD15687" s="9" t="s">
        <v>800</v>
      </c>
      <c r="AE15687" s="5">
        <f t="shared" si="510"/>
        <v>0</v>
      </c>
      <c r="AF15687" s="5" t="str">
        <f t="shared" si="511"/>
        <v>Pokryto</v>
      </c>
      <c r="AG15687" s="153"/>
      <c r="AH15687" s="153"/>
      <c r="AI15687" t="s">
        <v>201</v>
      </c>
      <c r="AJ15687" t="s">
        <v>800</v>
      </c>
      <c r="AK15687" s="9" t="str">
        <f>VLOOKUP(Y15687,zdroj!D:AJ,33,0)</f>
        <v>katB</v>
      </c>
    </row>
    <row r="15688" spans="8:37" x14ac:dyDescent="0.25">
      <c r="H15688" s="8"/>
      <c r="I15688" s="8"/>
      <c r="N15688" s="23"/>
      <c r="O15688" s="24"/>
      <c r="P15688" s="19"/>
      <c r="Q15688" s="19"/>
      <c r="R15688" s="19"/>
      <c r="U15688" s="27"/>
      <c r="Y15688" s="9" t="s">
        <v>765</v>
      </c>
      <c r="Z15688" s="9" t="s">
        <v>462</v>
      </c>
      <c r="AA15688" s="9" t="s">
        <v>198</v>
      </c>
      <c r="AB15688" s="9">
        <v>15445178</v>
      </c>
      <c r="AC15688" s="9" t="s">
        <v>16461</v>
      </c>
      <c r="AD15688" s="9" t="s">
        <v>231</v>
      </c>
      <c r="AE15688" s="5">
        <f t="shared" si="510"/>
        <v>0</v>
      </c>
      <c r="AF15688" s="5" t="str">
        <f t="shared" si="511"/>
        <v>katB</v>
      </c>
      <c r="AG15688" s="153"/>
      <c r="AH15688" s="153"/>
      <c r="AI15688" t="s">
        <v>201</v>
      </c>
      <c r="AJ15688" t="s">
        <v>17878</v>
      </c>
      <c r="AK15688" s="9" t="str">
        <f>VLOOKUP(Y15688,zdroj!D:AJ,33,0)</f>
        <v>katB</v>
      </c>
    </row>
    <row r="15689" spans="8:37" x14ac:dyDescent="0.25">
      <c r="H15689" s="8"/>
      <c r="I15689" s="8"/>
      <c r="N15689" s="23"/>
      <c r="O15689" s="24"/>
      <c r="P15689" s="19"/>
      <c r="Q15689" s="19"/>
      <c r="R15689" s="19"/>
      <c r="U15689" s="27"/>
      <c r="Y15689" s="9" t="s">
        <v>765</v>
      </c>
      <c r="Z15689" s="9" t="s">
        <v>462</v>
      </c>
      <c r="AA15689" s="9" t="s">
        <v>198</v>
      </c>
      <c r="AB15689" s="9">
        <v>15445186</v>
      </c>
      <c r="AC15689" s="9" t="s">
        <v>16462</v>
      </c>
      <c r="AD15689" s="9" t="s">
        <v>231</v>
      </c>
      <c r="AE15689" s="5">
        <f t="shared" si="510"/>
        <v>0</v>
      </c>
      <c r="AF15689" s="5" t="str">
        <f t="shared" si="511"/>
        <v>katB</v>
      </c>
      <c r="AG15689" s="153"/>
      <c r="AH15689" s="153"/>
      <c r="AI15689" t="s">
        <v>201</v>
      </c>
      <c r="AJ15689" t="s">
        <v>17878</v>
      </c>
      <c r="AK15689" s="9" t="str">
        <f>VLOOKUP(Y15689,zdroj!D:AJ,33,0)</f>
        <v>katB</v>
      </c>
    </row>
    <row r="15690" spans="8:37" x14ac:dyDescent="0.25">
      <c r="H15690" s="8"/>
      <c r="I15690" s="8"/>
      <c r="N15690" s="23"/>
      <c r="O15690" s="24"/>
      <c r="P15690" s="19"/>
      <c r="Q15690" s="19"/>
      <c r="R15690" s="19"/>
      <c r="U15690" s="27"/>
      <c r="Y15690" s="9" t="s">
        <v>765</v>
      </c>
      <c r="Z15690" s="9" t="s">
        <v>462</v>
      </c>
      <c r="AA15690" s="9" t="s">
        <v>198</v>
      </c>
      <c r="AB15690" s="9">
        <v>15445194</v>
      </c>
      <c r="AC15690" s="9" t="s">
        <v>16463</v>
      </c>
      <c r="AD15690" s="9" t="s">
        <v>231</v>
      </c>
      <c r="AE15690" s="5">
        <f t="shared" ref="AE15690:AE15753" si="512">VLOOKUP(Y15690,K:T,10,0)</f>
        <v>0</v>
      </c>
      <c r="AF15690" s="5" t="str">
        <f t="shared" ref="AF15690:AF15753" si="513">IF(AE15690="A",IF(AD15690="katA","katB",AD15690),AD15690)</f>
        <v>katB</v>
      </c>
      <c r="AG15690" s="153"/>
      <c r="AH15690" s="153"/>
      <c r="AI15690" t="s">
        <v>201</v>
      </c>
      <c r="AJ15690" t="s">
        <v>17878</v>
      </c>
      <c r="AK15690" s="9" t="str">
        <f>VLOOKUP(Y15690,zdroj!D:AJ,33,0)</f>
        <v>katB</v>
      </c>
    </row>
    <row r="15691" spans="8:37" x14ac:dyDescent="0.25">
      <c r="H15691" s="8"/>
      <c r="I15691" s="8"/>
      <c r="N15691" s="23"/>
      <c r="O15691" s="24"/>
      <c r="P15691" s="19"/>
      <c r="Q15691" s="19"/>
      <c r="R15691" s="19"/>
      <c r="U15691" s="27"/>
      <c r="Y15691" s="9" t="s">
        <v>765</v>
      </c>
      <c r="Z15691" s="9" t="s">
        <v>462</v>
      </c>
      <c r="AA15691" s="9" t="s">
        <v>198</v>
      </c>
      <c r="AB15691" s="9">
        <v>15444881</v>
      </c>
      <c r="AC15691" s="9" t="s">
        <v>16464</v>
      </c>
      <c r="AD15691" s="9" t="s">
        <v>800</v>
      </c>
      <c r="AE15691" s="5">
        <f t="shared" si="512"/>
        <v>0</v>
      </c>
      <c r="AF15691" s="5" t="str">
        <f t="shared" si="513"/>
        <v>Pokryto</v>
      </c>
      <c r="AG15691" s="153"/>
      <c r="AH15691" s="153"/>
      <c r="AI15691" t="s">
        <v>201</v>
      </c>
      <c r="AJ15691" t="s">
        <v>800</v>
      </c>
      <c r="AK15691" s="9" t="str">
        <f>VLOOKUP(Y15691,zdroj!D:AJ,33,0)</f>
        <v>katB</v>
      </c>
    </row>
    <row r="15692" spans="8:37" x14ac:dyDescent="0.25">
      <c r="H15692" s="8"/>
      <c r="I15692" s="8"/>
      <c r="N15692" s="23"/>
      <c r="O15692" s="24"/>
      <c r="P15692" s="19"/>
      <c r="Q15692" s="19"/>
      <c r="R15692" s="19"/>
      <c r="U15692" s="27"/>
      <c r="Y15692" s="9" t="s">
        <v>765</v>
      </c>
      <c r="Z15692" s="9" t="s">
        <v>462</v>
      </c>
      <c r="AA15692" s="9" t="s">
        <v>198</v>
      </c>
      <c r="AB15692" s="9">
        <v>15445208</v>
      </c>
      <c r="AC15692" s="9" t="s">
        <v>16465</v>
      </c>
      <c r="AD15692" s="9" t="s">
        <v>231</v>
      </c>
      <c r="AE15692" s="5">
        <f t="shared" si="512"/>
        <v>0</v>
      </c>
      <c r="AF15692" s="5" t="str">
        <f t="shared" si="513"/>
        <v>katB</v>
      </c>
      <c r="AG15692" s="153"/>
      <c r="AH15692" s="153"/>
      <c r="AI15692" t="s">
        <v>201</v>
      </c>
      <c r="AJ15692" t="s">
        <v>17878</v>
      </c>
      <c r="AK15692" s="9" t="str">
        <f>VLOOKUP(Y15692,zdroj!D:AJ,33,0)</f>
        <v>katB</v>
      </c>
    </row>
    <row r="15693" spans="8:37" x14ac:dyDescent="0.25">
      <c r="H15693" s="8"/>
      <c r="I15693" s="8"/>
      <c r="N15693" s="23"/>
      <c r="O15693" s="24"/>
      <c r="P15693" s="19"/>
      <c r="Q15693" s="19"/>
      <c r="R15693" s="19"/>
      <c r="U15693" s="27"/>
      <c r="Y15693" s="9" t="s">
        <v>765</v>
      </c>
      <c r="Z15693" s="9" t="s">
        <v>462</v>
      </c>
      <c r="AA15693" s="9" t="s">
        <v>198</v>
      </c>
      <c r="AB15693" s="9">
        <v>15445216</v>
      </c>
      <c r="AC15693" s="9" t="s">
        <v>16466</v>
      </c>
      <c r="AD15693" s="9" t="s">
        <v>800</v>
      </c>
      <c r="AE15693" s="5">
        <f t="shared" si="512"/>
        <v>0</v>
      </c>
      <c r="AF15693" s="5" t="str">
        <f t="shared" si="513"/>
        <v>Pokryto</v>
      </c>
      <c r="AG15693" s="153"/>
      <c r="AH15693" s="153"/>
      <c r="AI15693" t="s">
        <v>201</v>
      </c>
      <c r="AJ15693" t="s">
        <v>800</v>
      </c>
      <c r="AK15693" s="9" t="str">
        <f>VLOOKUP(Y15693,zdroj!D:AJ,33,0)</f>
        <v>katB</v>
      </c>
    </row>
    <row r="15694" spans="8:37" x14ac:dyDescent="0.25">
      <c r="H15694" s="8"/>
      <c r="I15694" s="8"/>
      <c r="N15694" s="23"/>
      <c r="O15694" s="24"/>
      <c r="P15694" s="19"/>
      <c r="Q15694" s="19"/>
      <c r="R15694" s="19"/>
      <c r="U15694" s="27"/>
      <c r="Y15694" s="9" t="s">
        <v>765</v>
      </c>
      <c r="Z15694" s="9" t="s">
        <v>462</v>
      </c>
      <c r="AA15694" s="9" t="s">
        <v>198</v>
      </c>
      <c r="AB15694" s="9">
        <v>15445224</v>
      </c>
      <c r="AC15694" s="9" t="s">
        <v>16467</v>
      </c>
      <c r="AD15694" s="9" t="s">
        <v>231</v>
      </c>
      <c r="AE15694" s="5">
        <f t="shared" si="512"/>
        <v>0</v>
      </c>
      <c r="AF15694" s="5" t="str">
        <f t="shared" si="513"/>
        <v>katB</v>
      </c>
      <c r="AG15694" s="153"/>
      <c r="AH15694" s="153"/>
      <c r="AI15694" t="s">
        <v>201</v>
      </c>
      <c r="AJ15694" t="s">
        <v>17878</v>
      </c>
      <c r="AK15694" s="9" t="str">
        <f>VLOOKUP(Y15694,zdroj!D:AJ,33,0)</f>
        <v>katB</v>
      </c>
    </row>
    <row r="15695" spans="8:37" x14ac:dyDescent="0.25">
      <c r="H15695" s="8"/>
      <c r="I15695" s="8"/>
      <c r="N15695" s="23"/>
      <c r="O15695" s="24"/>
      <c r="P15695" s="19"/>
      <c r="Q15695" s="19"/>
      <c r="R15695" s="19"/>
      <c r="U15695" s="27"/>
      <c r="Y15695" s="9" t="s">
        <v>765</v>
      </c>
      <c r="Z15695" s="9" t="s">
        <v>462</v>
      </c>
      <c r="AA15695" s="9" t="s">
        <v>198</v>
      </c>
      <c r="AB15695" s="9">
        <v>15445232</v>
      </c>
      <c r="AC15695" s="9" t="s">
        <v>16468</v>
      </c>
      <c r="AD15695" s="9" t="s">
        <v>800</v>
      </c>
      <c r="AE15695" s="5">
        <f t="shared" si="512"/>
        <v>0</v>
      </c>
      <c r="AF15695" s="5" t="str">
        <f t="shared" si="513"/>
        <v>Pokryto</v>
      </c>
      <c r="AG15695" s="153"/>
      <c r="AH15695" s="153"/>
      <c r="AI15695" t="s">
        <v>201</v>
      </c>
      <c r="AJ15695" t="s">
        <v>800</v>
      </c>
      <c r="AK15695" s="9" t="str">
        <f>VLOOKUP(Y15695,zdroj!D:AJ,33,0)</f>
        <v>katB</v>
      </c>
    </row>
    <row r="15696" spans="8:37" x14ac:dyDescent="0.25">
      <c r="H15696" s="8"/>
      <c r="I15696" s="8"/>
      <c r="N15696" s="23"/>
      <c r="O15696" s="24"/>
      <c r="P15696" s="19"/>
      <c r="Q15696" s="19"/>
      <c r="R15696" s="19"/>
      <c r="U15696" s="27"/>
      <c r="Y15696" s="9" t="s">
        <v>765</v>
      </c>
      <c r="Z15696" s="9" t="s">
        <v>462</v>
      </c>
      <c r="AA15696" s="9" t="s">
        <v>198</v>
      </c>
      <c r="AB15696" s="9">
        <v>15445241</v>
      </c>
      <c r="AC15696" s="9" t="s">
        <v>16469</v>
      </c>
      <c r="AD15696" s="9" t="s">
        <v>800</v>
      </c>
      <c r="AE15696" s="5">
        <f t="shared" si="512"/>
        <v>0</v>
      </c>
      <c r="AF15696" s="5" t="str">
        <f t="shared" si="513"/>
        <v>Pokryto</v>
      </c>
      <c r="AG15696" s="153"/>
      <c r="AH15696" s="153"/>
      <c r="AI15696" t="s">
        <v>201</v>
      </c>
      <c r="AJ15696" t="s">
        <v>800</v>
      </c>
      <c r="AK15696" s="9" t="str">
        <f>VLOOKUP(Y15696,zdroj!D:AJ,33,0)</f>
        <v>katB</v>
      </c>
    </row>
    <row r="15697" spans="8:37" x14ac:dyDescent="0.25">
      <c r="H15697" s="8"/>
      <c r="I15697" s="8"/>
      <c r="N15697" s="23"/>
      <c r="O15697" s="24"/>
      <c r="P15697" s="19"/>
      <c r="Q15697" s="19"/>
      <c r="R15697" s="19"/>
      <c r="U15697" s="27"/>
      <c r="Y15697" s="9" t="s">
        <v>765</v>
      </c>
      <c r="Z15697" s="9" t="s">
        <v>462</v>
      </c>
      <c r="AA15697" s="9" t="s">
        <v>198</v>
      </c>
      <c r="AB15697" s="9">
        <v>15445259</v>
      </c>
      <c r="AC15697" s="9" t="s">
        <v>16470</v>
      </c>
      <c r="AD15697" s="9" t="s">
        <v>800</v>
      </c>
      <c r="AE15697" s="5">
        <f t="shared" si="512"/>
        <v>0</v>
      </c>
      <c r="AF15697" s="5" t="str">
        <f t="shared" si="513"/>
        <v>Pokryto</v>
      </c>
      <c r="AG15697" s="153"/>
      <c r="AH15697" s="153"/>
      <c r="AI15697" t="s">
        <v>201</v>
      </c>
      <c r="AJ15697" t="s">
        <v>800</v>
      </c>
      <c r="AK15697" s="9" t="str">
        <f>VLOOKUP(Y15697,zdroj!D:AJ,33,0)</f>
        <v>katB</v>
      </c>
    </row>
    <row r="15698" spans="8:37" x14ac:dyDescent="0.25">
      <c r="H15698" s="8"/>
      <c r="I15698" s="8"/>
      <c r="N15698" s="23"/>
      <c r="O15698" s="24"/>
      <c r="P15698" s="19"/>
      <c r="Q15698" s="19"/>
      <c r="R15698" s="19"/>
      <c r="U15698" s="27"/>
      <c r="Y15698" s="9" t="s">
        <v>765</v>
      </c>
      <c r="Z15698" s="9" t="s">
        <v>462</v>
      </c>
      <c r="AA15698" s="9" t="s">
        <v>198</v>
      </c>
      <c r="AB15698" s="9">
        <v>15445267</v>
      </c>
      <c r="AC15698" s="9" t="s">
        <v>16471</v>
      </c>
      <c r="AD15698" s="9" t="s">
        <v>800</v>
      </c>
      <c r="AE15698" s="5">
        <f t="shared" si="512"/>
        <v>0</v>
      </c>
      <c r="AF15698" s="5" t="str">
        <f t="shared" si="513"/>
        <v>Pokryto</v>
      </c>
      <c r="AG15698" s="153"/>
      <c r="AH15698" s="153"/>
      <c r="AI15698" t="s">
        <v>201</v>
      </c>
      <c r="AJ15698" t="s">
        <v>800</v>
      </c>
      <c r="AK15698" s="9" t="str">
        <f>VLOOKUP(Y15698,zdroj!D:AJ,33,0)</f>
        <v>katB</v>
      </c>
    </row>
    <row r="15699" spans="8:37" x14ac:dyDescent="0.25">
      <c r="H15699" s="8"/>
      <c r="I15699" s="8"/>
      <c r="N15699" s="23"/>
      <c r="O15699" s="24"/>
      <c r="P15699" s="19"/>
      <c r="Q15699" s="19"/>
      <c r="R15699" s="19"/>
      <c r="U15699" s="27"/>
      <c r="Y15699" s="9" t="s">
        <v>765</v>
      </c>
      <c r="Z15699" s="9" t="s">
        <v>462</v>
      </c>
      <c r="AA15699" s="9" t="s">
        <v>198</v>
      </c>
      <c r="AB15699" s="9">
        <v>15444899</v>
      </c>
      <c r="AC15699" s="9" t="s">
        <v>16472</v>
      </c>
      <c r="AD15699" s="9" t="s">
        <v>231</v>
      </c>
      <c r="AE15699" s="5">
        <f t="shared" si="512"/>
        <v>0</v>
      </c>
      <c r="AF15699" s="5" t="str">
        <f t="shared" si="513"/>
        <v>katB</v>
      </c>
      <c r="AG15699" s="153"/>
      <c r="AH15699" s="153"/>
      <c r="AI15699" t="s">
        <v>201</v>
      </c>
      <c r="AJ15699" t="s">
        <v>17878</v>
      </c>
      <c r="AK15699" s="9" t="str">
        <f>VLOOKUP(Y15699,zdroj!D:AJ,33,0)</f>
        <v>katB</v>
      </c>
    </row>
    <row r="15700" spans="8:37" x14ac:dyDescent="0.25">
      <c r="H15700" s="8"/>
      <c r="I15700" s="8"/>
      <c r="N15700" s="23"/>
      <c r="O15700" s="24"/>
      <c r="P15700" s="19"/>
      <c r="Q15700" s="19"/>
      <c r="R15700" s="19"/>
      <c r="U15700" s="27"/>
      <c r="Y15700" s="9" t="s">
        <v>765</v>
      </c>
      <c r="Z15700" s="9" t="s">
        <v>462</v>
      </c>
      <c r="AA15700" s="9" t="s">
        <v>198</v>
      </c>
      <c r="AB15700" s="9">
        <v>15445275</v>
      </c>
      <c r="AC15700" s="9" t="s">
        <v>16473</v>
      </c>
      <c r="AD15700" s="9" t="s">
        <v>231</v>
      </c>
      <c r="AE15700" s="5">
        <f t="shared" si="512"/>
        <v>0</v>
      </c>
      <c r="AF15700" s="5" t="str">
        <f t="shared" si="513"/>
        <v>katB</v>
      </c>
      <c r="AG15700" s="153"/>
      <c r="AH15700" s="153"/>
      <c r="AI15700" t="s">
        <v>201</v>
      </c>
      <c r="AJ15700" t="s">
        <v>17878</v>
      </c>
      <c r="AK15700" s="9" t="str">
        <f>VLOOKUP(Y15700,zdroj!D:AJ,33,0)</f>
        <v>katB</v>
      </c>
    </row>
    <row r="15701" spans="8:37" x14ac:dyDescent="0.25">
      <c r="H15701" s="8"/>
      <c r="I15701" s="8"/>
      <c r="N15701" s="23"/>
      <c r="O15701" s="24"/>
      <c r="P15701" s="19"/>
      <c r="Q15701" s="19"/>
      <c r="R15701" s="19"/>
      <c r="U15701" s="27"/>
      <c r="Y15701" s="9" t="s">
        <v>765</v>
      </c>
      <c r="Z15701" s="9" t="s">
        <v>462</v>
      </c>
      <c r="AA15701" s="9" t="s">
        <v>198</v>
      </c>
      <c r="AB15701" s="9">
        <v>15445283</v>
      </c>
      <c r="AC15701" s="9" t="s">
        <v>16474</v>
      </c>
      <c r="AD15701" s="9" t="s">
        <v>800</v>
      </c>
      <c r="AE15701" s="5">
        <f t="shared" si="512"/>
        <v>0</v>
      </c>
      <c r="AF15701" s="5" t="str">
        <f t="shared" si="513"/>
        <v>Pokryto</v>
      </c>
      <c r="AG15701" s="153"/>
      <c r="AH15701" s="153"/>
      <c r="AI15701" t="s">
        <v>201</v>
      </c>
      <c r="AJ15701" t="s">
        <v>800</v>
      </c>
      <c r="AK15701" s="9" t="str">
        <f>VLOOKUP(Y15701,zdroj!D:AJ,33,0)</f>
        <v>katB</v>
      </c>
    </row>
    <row r="15702" spans="8:37" x14ac:dyDescent="0.25">
      <c r="H15702" s="8"/>
      <c r="I15702" s="8"/>
      <c r="N15702" s="23"/>
      <c r="O15702" s="24"/>
      <c r="P15702" s="19"/>
      <c r="Q15702" s="19"/>
      <c r="R15702" s="19"/>
      <c r="U15702" s="27"/>
      <c r="Y15702" s="9" t="s">
        <v>765</v>
      </c>
      <c r="Z15702" s="9" t="s">
        <v>462</v>
      </c>
      <c r="AA15702" s="9" t="s">
        <v>198</v>
      </c>
      <c r="AB15702" s="9">
        <v>15445291</v>
      </c>
      <c r="AC15702" s="9" t="s">
        <v>16475</v>
      </c>
      <c r="AD15702" s="9" t="s">
        <v>231</v>
      </c>
      <c r="AE15702" s="5">
        <f t="shared" si="512"/>
        <v>0</v>
      </c>
      <c r="AF15702" s="5" t="str">
        <f t="shared" si="513"/>
        <v>katB</v>
      </c>
      <c r="AG15702" s="153"/>
      <c r="AH15702" s="153"/>
      <c r="AI15702" t="s">
        <v>201</v>
      </c>
      <c r="AJ15702" t="s">
        <v>17878</v>
      </c>
      <c r="AK15702" s="9" t="str">
        <f>VLOOKUP(Y15702,zdroj!D:AJ,33,0)</f>
        <v>katB</v>
      </c>
    </row>
    <row r="15703" spans="8:37" x14ac:dyDescent="0.25">
      <c r="H15703" s="8"/>
      <c r="I15703" s="8"/>
      <c r="N15703" s="23"/>
      <c r="O15703" s="24"/>
      <c r="P15703" s="19"/>
      <c r="Q15703" s="19"/>
      <c r="R15703" s="19"/>
      <c r="U15703" s="27"/>
      <c r="Y15703" s="9" t="s">
        <v>765</v>
      </c>
      <c r="Z15703" s="9" t="s">
        <v>462</v>
      </c>
      <c r="AA15703" s="9" t="s">
        <v>198</v>
      </c>
      <c r="AB15703" s="9">
        <v>15445305</v>
      </c>
      <c r="AC15703" s="9" t="s">
        <v>16476</v>
      </c>
      <c r="AD15703" s="9" t="s">
        <v>800</v>
      </c>
      <c r="AE15703" s="5">
        <f t="shared" si="512"/>
        <v>0</v>
      </c>
      <c r="AF15703" s="5" t="str">
        <f t="shared" si="513"/>
        <v>Pokryto</v>
      </c>
      <c r="AG15703" s="153"/>
      <c r="AH15703" s="153"/>
      <c r="AI15703" t="s">
        <v>17882</v>
      </c>
      <c r="AJ15703" t="s">
        <v>800</v>
      </c>
      <c r="AK15703" s="9" t="str">
        <f>VLOOKUP(Y15703,zdroj!D:AJ,33,0)</f>
        <v>katB</v>
      </c>
    </row>
    <row r="15704" spans="8:37" x14ac:dyDescent="0.25">
      <c r="H15704" s="8"/>
      <c r="I15704" s="8"/>
      <c r="N15704" s="23"/>
      <c r="O15704" s="24"/>
      <c r="P15704" s="19"/>
      <c r="Q15704" s="19"/>
      <c r="R15704" s="19"/>
      <c r="U15704" s="27"/>
      <c r="Y15704" s="9" t="s">
        <v>765</v>
      </c>
      <c r="Z15704" s="9" t="s">
        <v>462</v>
      </c>
      <c r="AA15704" s="9" t="s">
        <v>198</v>
      </c>
      <c r="AB15704" s="9">
        <v>15445313</v>
      </c>
      <c r="AC15704" s="9" t="s">
        <v>16477</v>
      </c>
      <c r="AD15704" s="9" t="s">
        <v>231</v>
      </c>
      <c r="AE15704" s="5">
        <f t="shared" si="512"/>
        <v>0</v>
      </c>
      <c r="AF15704" s="5" t="str">
        <f t="shared" si="513"/>
        <v>katB</v>
      </c>
      <c r="AG15704" s="153"/>
      <c r="AH15704" s="153"/>
      <c r="AI15704" t="s">
        <v>17880</v>
      </c>
      <c r="AJ15704" t="s">
        <v>17878</v>
      </c>
      <c r="AK15704" s="9" t="str">
        <f>VLOOKUP(Y15704,zdroj!D:AJ,33,0)</f>
        <v>katB</v>
      </c>
    </row>
    <row r="15705" spans="8:37" x14ac:dyDescent="0.25">
      <c r="H15705" s="8"/>
      <c r="I15705" s="8"/>
      <c r="N15705" s="23"/>
      <c r="O15705" s="24"/>
      <c r="P15705" s="19"/>
      <c r="Q15705" s="19"/>
      <c r="R15705" s="19"/>
      <c r="U15705" s="27"/>
      <c r="Y15705" s="9" t="s">
        <v>765</v>
      </c>
      <c r="Z15705" s="9" t="s">
        <v>462</v>
      </c>
      <c r="AA15705" s="9" t="s">
        <v>198</v>
      </c>
      <c r="AB15705" s="9">
        <v>15445321</v>
      </c>
      <c r="AC15705" s="9" t="s">
        <v>16478</v>
      </c>
      <c r="AD15705" s="9" t="s">
        <v>800</v>
      </c>
      <c r="AE15705" s="5">
        <f t="shared" si="512"/>
        <v>0</v>
      </c>
      <c r="AF15705" s="5" t="str">
        <f t="shared" si="513"/>
        <v>Pokryto</v>
      </c>
      <c r="AG15705" s="153"/>
      <c r="AH15705" s="153"/>
      <c r="AI15705" t="s">
        <v>17884</v>
      </c>
      <c r="AJ15705" t="s">
        <v>800</v>
      </c>
      <c r="AK15705" s="9" t="str">
        <f>VLOOKUP(Y15705,zdroj!D:AJ,33,0)</f>
        <v>katB</v>
      </c>
    </row>
    <row r="15706" spans="8:37" x14ac:dyDescent="0.25">
      <c r="H15706" s="8"/>
      <c r="I15706" s="8"/>
      <c r="N15706" s="23"/>
      <c r="O15706" s="24"/>
      <c r="P15706" s="19"/>
      <c r="Q15706" s="19"/>
      <c r="R15706" s="19"/>
      <c r="U15706" s="27"/>
      <c r="Y15706" s="9" t="s">
        <v>765</v>
      </c>
      <c r="Z15706" s="9" t="s">
        <v>462</v>
      </c>
      <c r="AA15706" s="9" t="s">
        <v>198</v>
      </c>
      <c r="AB15706" s="9">
        <v>15445330</v>
      </c>
      <c r="AC15706" s="9" t="s">
        <v>16479</v>
      </c>
      <c r="AD15706" s="9" t="s">
        <v>231</v>
      </c>
      <c r="AE15706" s="5">
        <f t="shared" si="512"/>
        <v>0</v>
      </c>
      <c r="AF15706" s="5" t="str">
        <f t="shared" si="513"/>
        <v>katB</v>
      </c>
      <c r="AG15706" s="153"/>
      <c r="AH15706" s="153"/>
      <c r="AI15706" t="s">
        <v>201</v>
      </c>
      <c r="AJ15706" t="s">
        <v>17878</v>
      </c>
      <c r="AK15706" s="9" t="str">
        <f>VLOOKUP(Y15706,zdroj!D:AJ,33,0)</f>
        <v>katB</v>
      </c>
    </row>
    <row r="15707" spans="8:37" x14ac:dyDescent="0.25">
      <c r="H15707" s="8"/>
      <c r="I15707" s="8"/>
      <c r="N15707" s="23"/>
      <c r="O15707" s="24"/>
      <c r="P15707" s="19"/>
      <c r="Q15707" s="19"/>
      <c r="R15707" s="19"/>
      <c r="U15707" s="27"/>
      <c r="Y15707" s="9" t="s">
        <v>765</v>
      </c>
      <c r="Z15707" s="9" t="s">
        <v>462</v>
      </c>
      <c r="AA15707" s="9" t="s">
        <v>198</v>
      </c>
      <c r="AB15707" s="9">
        <v>15445348</v>
      </c>
      <c r="AC15707" s="9" t="s">
        <v>16480</v>
      </c>
      <c r="AD15707" s="9" t="s">
        <v>800</v>
      </c>
      <c r="AE15707" s="5">
        <f t="shared" si="512"/>
        <v>0</v>
      </c>
      <c r="AF15707" s="5" t="str">
        <f t="shared" si="513"/>
        <v>Pokryto</v>
      </c>
      <c r="AG15707" s="153"/>
      <c r="AH15707" s="153"/>
      <c r="AI15707" t="s">
        <v>201</v>
      </c>
      <c r="AJ15707" t="s">
        <v>800</v>
      </c>
      <c r="AK15707" s="9" t="str">
        <f>VLOOKUP(Y15707,zdroj!D:AJ,33,0)</f>
        <v>katB</v>
      </c>
    </row>
    <row r="15708" spans="8:37" x14ac:dyDescent="0.25">
      <c r="H15708" s="8"/>
      <c r="I15708" s="8"/>
      <c r="N15708" s="23"/>
      <c r="O15708" s="24"/>
      <c r="P15708" s="19"/>
      <c r="Q15708" s="19"/>
      <c r="R15708" s="19"/>
      <c r="U15708" s="27"/>
      <c r="Y15708" s="9" t="s">
        <v>765</v>
      </c>
      <c r="Z15708" s="9" t="s">
        <v>462</v>
      </c>
      <c r="AA15708" s="9" t="s">
        <v>198</v>
      </c>
      <c r="AB15708" s="9">
        <v>15445356</v>
      </c>
      <c r="AC15708" s="9" t="s">
        <v>16481</v>
      </c>
      <c r="AD15708" s="9" t="s">
        <v>231</v>
      </c>
      <c r="AE15708" s="5">
        <f t="shared" si="512"/>
        <v>0</v>
      </c>
      <c r="AF15708" s="5" t="str">
        <f t="shared" si="513"/>
        <v>katB</v>
      </c>
      <c r="AG15708" s="153"/>
      <c r="AH15708" s="153"/>
      <c r="AI15708" t="s">
        <v>201</v>
      </c>
      <c r="AJ15708" t="s">
        <v>17878</v>
      </c>
      <c r="AK15708" s="9" t="str">
        <f>VLOOKUP(Y15708,zdroj!D:AJ,33,0)</f>
        <v>katB</v>
      </c>
    </row>
    <row r="15709" spans="8:37" x14ac:dyDescent="0.25">
      <c r="H15709" s="8"/>
      <c r="I15709" s="8"/>
      <c r="N15709" s="23"/>
      <c r="O15709" s="24"/>
      <c r="P15709" s="19"/>
      <c r="Q15709" s="19"/>
      <c r="R15709" s="19"/>
      <c r="U15709" s="27"/>
      <c r="Y15709" s="9" t="s">
        <v>765</v>
      </c>
      <c r="Z15709" s="9" t="s">
        <v>462</v>
      </c>
      <c r="AA15709" s="9" t="s">
        <v>198</v>
      </c>
      <c r="AB15709" s="9">
        <v>15445364</v>
      </c>
      <c r="AC15709" s="9" t="s">
        <v>16482</v>
      </c>
      <c r="AD15709" s="9" t="s">
        <v>800</v>
      </c>
      <c r="AE15709" s="5">
        <f t="shared" si="512"/>
        <v>0</v>
      </c>
      <c r="AF15709" s="5" t="str">
        <f t="shared" si="513"/>
        <v>Pokryto</v>
      </c>
      <c r="AG15709" s="153"/>
      <c r="AH15709" s="153"/>
      <c r="AI15709" t="s">
        <v>201</v>
      </c>
      <c r="AJ15709" t="s">
        <v>800</v>
      </c>
      <c r="AK15709" s="9" t="str">
        <f>VLOOKUP(Y15709,zdroj!D:AJ,33,0)</f>
        <v>katB</v>
      </c>
    </row>
    <row r="15710" spans="8:37" x14ac:dyDescent="0.25">
      <c r="H15710" s="8"/>
      <c r="I15710" s="8"/>
      <c r="N15710" s="23"/>
      <c r="O15710" s="24"/>
      <c r="P15710" s="19"/>
      <c r="Q15710" s="19"/>
      <c r="R15710" s="19"/>
      <c r="U15710" s="27"/>
      <c r="Y15710" s="9" t="s">
        <v>766</v>
      </c>
      <c r="Z15710" s="9" t="s">
        <v>462</v>
      </c>
      <c r="AA15710" s="9" t="s">
        <v>44</v>
      </c>
      <c r="AB15710" s="9">
        <v>15446344</v>
      </c>
      <c r="AC15710" s="9" t="s">
        <v>16483</v>
      </c>
      <c r="AD15710" s="9" t="s">
        <v>225</v>
      </c>
      <c r="AE15710" s="5">
        <f t="shared" si="512"/>
        <v>0</v>
      </c>
      <c r="AF15710" s="5" t="str">
        <f t="shared" si="513"/>
        <v>katA</v>
      </c>
      <c r="AG15710" s="153"/>
      <c r="AH15710" s="153"/>
      <c r="AI15710" t="s">
        <v>236</v>
      </c>
      <c r="AJ15710" t="s">
        <v>17878</v>
      </c>
      <c r="AK15710" s="9" t="str">
        <f>VLOOKUP(Y15710,zdroj!D:AJ,33,0)</f>
        <v>katA</v>
      </c>
    </row>
    <row r="15711" spans="8:37" x14ac:dyDescent="0.25">
      <c r="H15711" s="8"/>
      <c r="I15711" s="8"/>
      <c r="N15711" s="23"/>
      <c r="O15711" s="24"/>
      <c r="P15711" s="19"/>
      <c r="Q15711" s="19"/>
      <c r="R15711" s="19"/>
      <c r="U15711" s="27"/>
      <c r="Y15711" s="9" t="s">
        <v>766</v>
      </c>
      <c r="Z15711" s="9" t="s">
        <v>462</v>
      </c>
      <c r="AA15711" s="9" t="s">
        <v>44</v>
      </c>
      <c r="AB15711" s="9">
        <v>15446361</v>
      </c>
      <c r="AC15711" s="9" t="s">
        <v>16484</v>
      </c>
      <c r="AD15711" s="9" t="s">
        <v>225</v>
      </c>
      <c r="AE15711" s="5">
        <f t="shared" si="512"/>
        <v>0</v>
      </c>
      <c r="AF15711" s="5" t="str">
        <f t="shared" si="513"/>
        <v>katA</v>
      </c>
      <c r="AG15711" s="153"/>
      <c r="AH15711" s="153"/>
      <c r="AI15711" t="s">
        <v>195</v>
      </c>
      <c r="AJ15711" t="s">
        <v>340</v>
      </c>
      <c r="AK15711" s="9" t="str">
        <f>VLOOKUP(Y15711,zdroj!D:AJ,33,0)</f>
        <v>katA</v>
      </c>
    </row>
    <row r="15712" spans="8:37" x14ac:dyDescent="0.25">
      <c r="H15712" s="8"/>
      <c r="I15712" s="8"/>
      <c r="N15712" s="23"/>
      <c r="O15712" s="24"/>
      <c r="P15712" s="19"/>
      <c r="Q15712" s="19"/>
      <c r="R15712" s="19"/>
      <c r="U15712" s="27"/>
      <c r="Y15712" s="9" t="s">
        <v>766</v>
      </c>
      <c r="Z15712" s="9" t="s">
        <v>462</v>
      </c>
      <c r="AA15712" s="9" t="s">
        <v>44</v>
      </c>
      <c r="AB15712" s="9">
        <v>75877538</v>
      </c>
      <c r="AC15712" s="9" t="s">
        <v>16485</v>
      </c>
      <c r="AD15712" s="9" t="s">
        <v>225</v>
      </c>
      <c r="AE15712" s="5">
        <f t="shared" si="512"/>
        <v>0</v>
      </c>
      <c r="AF15712" s="5" t="str">
        <f t="shared" si="513"/>
        <v>katA</v>
      </c>
      <c r="AG15712" s="153"/>
      <c r="AH15712" s="153"/>
      <c r="AI15712" t="s">
        <v>195</v>
      </c>
      <c r="AJ15712" t="s">
        <v>340</v>
      </c>
      <c r="AK15712" s="9" t="str">
        <f>VLOOKUP(Y15712,zdroj!D:AJ,33,0)</f>
        <v>katA</v>
      </c>
    </row>
    <row r="15713" spans="8:37" x14ac:dyDescent="0.25">
      <c r="H15713" s="8"/>
      <c r="I15713" s="8"/>
      <c r="N15713" s="23"/>
      <c r="O15713" s="24"/>
      <c r="P15713" s="19"/>
      <c r="Q15713" s="19"/>
      <c r="R15713" s="19"/>
      <c r="U15713" s="27"/>
      <c r="Y15713" s="9" t="s">
        <v>766</v>
      </c>
      <c r="Z15713" s="9" t="s">
        <v>462</v>
      </c>
      <c r="AA15713" s="9" t="s">
        <v>44</v>
      </c>
      <c r="AB15713" s="9">
        <v>30941903</v>
      </c>
      <c r="AC15713" s="9" t="s">
        <v>16486</v>
      </c>
      <c r="AD15713" s="9" t="s">
        <v>225</v>
      </c>
      <c r="AE15713" s="5">
        <f t="shared" si="512"/>
        <v>0</v>
      </c>
      <c r="AF15713" s="5" t="str">
        <f t="shared" si="513"/>
        <v>katA</v>
      </c>
      <c r="AG15713" s="153"/>
      <c r="AH15713" s="153"/>
      <c r="AI15713" t="s">
        <v>195</v>
      </c>
      <c r="AJ15713" t="s">
        <v>340</v>
      </c>
      <c r="AK15713" s="9" t="str">
        <f>VLOOKUP(Y15713,zdroj!D:AJ,33,0)</f>
        <v>katA</v>
      </c>
    </row>
    <row r="15714" spans="8:37" x14ac:dyDescent="0.25">
      <c r="H15714" s="8"/>
      <c r="I15714" s="8"/>
      <c r="N15714" s="23"/>
      <c r="O15714" s="24"/>
      <c r="P15714" s="19"/>
      <c r="Q15714" s="19"/>
      <c r="R15714" s="19"/>
      <c r="U15714" s="27"/>
      <c r="Y15714" s="9" t="s">
        <v>766</v>
      </c>
      <c r="Z15714" s="9" t="s">
        <v>462</v>
      </c>
      <c r="AA15714" s="9" t="s">
        <v>44</v>
      </c>
      <c r="AB15714" s="9">
        <v>31325734</v>
      </c>
      <c r="AC15714" s="9" t="s">
        <v>16487</v>
      </c>
      <c r="AD15714" s="9" t="s">
        <v>225</v>
      </c>
      <c r="AE15714" s="5">
        <f t="shared" si="512"/>
        <v>0</v>
      </c>
      <c r="AF15714" s="5" t="str">
        <f t="shared" si="513"/>
        <v>katA</v>
      </c>
      <c r="AG15714" s="153"/>
      <c r="AH15714" s="153"/>
      <c r="AI15714" t="s">
        <v>229</v>
      </c>
      <c r="AJ15714" t="s">
        <v>17878</v>
      </c>
      <c r="AK15714" s="9" t="str">
        <f>VLOOKUP(Y15714,zdroj!D:AJ,33,0)</f>
        <v>katA</v>
      </c>
    </row>
    <row r="15715" spans="8:37" x14ac:dyDescent="0.25">
      <c r="H15715" s="8"/>
      <c r="I15715" s="8"/>
      <c r="N15715" s="23"/>
      <c r="O15715" s="24"/>
      <c r="P15715" s="19"/>
      <c r="Q15715" s="19"/>
      <c r="R15715" s="19"/>
      <c r="U15715" s="27"/>
      <c r="Y15715" s="9" t="s">
        <v>766</v>
      </c>
      <c r="Z15715" s="9" t="s">
        <v>462</v>
      </c>
      <c r="AA15715" s="9" t="s">
        <v>44</v>
      </c>
      <c r="AB15715" s="9">
        <v>27308791</v>
      </c>
      <c r="AC15715" s="9" t="s">
        <v>16488</v>
      </c>
      <c r="AD15715" s="9" t="s">
        <v>225</v>
      </c>
      <c r="AE15715" s="5">
        <f t="shared" si="512"/>
        <v>0</v>
      </c>
      <c r="AF15715" s="5" t="str">
        <f t="shared" si="513"/>
        <v>katA</v>
      </c>
      <c r="AG15715" s="153"/>
      <c r="AH15715" s="153"/>
      <c r="AI15715" t="s">
        <v>236</v>
      </c>
      <c r="AJ15715" t="s">
        <v>17878</v>
      </c>
      <c r="AK15715" s="9" t="str">
        <f>VLOOKUP(Y15715,zdroj!D:AJ,33,0)</f>
        <v>katA</v>
      </c>
    </row>
    <row r="15716" spans="8:37" x14ac:dyDescent="0.25">
      <c r="H15716" s="8"/>
      <c r="I15716" s="8"/>
      <c r="N15716" s="23"/>
      <c r="O15716" s="24"/>
      <c r="P15716" s="19"/>
      <c r="Q15716" s="19"/>
      <c r="R15716" s="19"/>
      <c r="U15716" s="27"/>
      <c r="Y15716" s="9" t="s">
        <v>766</v>
      </c>
      <c r="Z15716" s="9" t="s">
        <v>462</v>
      </c>
      <c r="AA15716" s="9" t="s">
        <v>44</v>
      </c>
      <c r="AB15716" s="9">
        <v>30941911</v>
      </c>
      <c r="AC15716" s="9" t="s">
        <v>16489</v>
      </c>
      <c r="AD15716" s="9" t="s">
        <v>225</v>
      </c>
      <c r="AE15716" s="5">
        <f t="shared" si="512"/>
        <v>0</v>
      </c>
      <c r="AF15716" s="5" t="str">
        <f t="shared" si="513"/>
        <v>katA</v>
      </c>
      <c r="AG15716" s="153"/>
      <c r="AH15716" s="153"/>
      <c r="AI15716" t="s">
        <v>195</v>
      </c>
      <c r="AJ15716" t="s">
        <v>340</v>
      </c>
      <c r="AK15716" s="9" t="str">
        <f>VLOOKUP(Y15716,zdroj!D:AJ,33,0)</f>
        <v>katA</v>
      </c>
    </row>
    <row r="15717" spans="8:37" x14ac:dyDescent="0.25">
      <c r="H15717" s="8"/>
      <c r="I15717" s="8"/>
      <c r="N15717" s="23"/>
      <c r="O15717" s="24"/>
      <c r="P15717" s="19"/>
      <c r="Q15717" s="19"/>
      <c r="R15717" s="19"/>
      <c r="U15717" s="27"/>
      <c r="Y15717" s="9" t="s">
        <v>766</v>
      </c>
      <c r="Z15717" s="9" t="s">
        <v>462</v>
      </c>
      <c r="AA15717" s="9" t="s">
        <v>44</v>
      </c>
      <c r="AB15717" s="9">
        <v>77831276</v>
      </c>
      <c r="AC15717" s="9" t="s">
        <v>16490</v>
      </c>
      <c r="AD15717" s="9" t="s">
        <v>225</v>
      </c>
      <c r="AE15717" s="5">
        <f t="shared" si="512"/>
        <v>0</v>
      </c>
      <c r="AF15717" s="5" t="str">
        <f t="shared" si="513"/>
        <v>katA</v>
      </c>
      <c r="AG15717" s="153"/>
      <c r="AH15717" s="153"/>
      <c r="AI15717" t="s">
        <v>195</v>
      </c>
      <c r="AJ15717" t="s">
        <v>340</v>
      </c>
      <c r="AK15717" s="9" t="str">
        <f>VLOOKUP(Y15717,zdroj!D:AJ,33,0)</f>
        <v>katA</v>
      </c>
    </row>
    <row r="15718" spans="8:37" x14ac:dyDescent="0.25">
      <c r="H15718" s="8"/>
      <c r="I15718" s="8"/>
      <c r="N15718" s="23"/>
      <c r="O15718" s="24"/>
      <c r="P15718" s="19"/>
      <c r="Q15718" s="19"/>
      <c r="R15718" s="19"/>
      <c r="U15718" s="27"/>
      <c r="Y15718" s="9" t="s">
        <v>766</v>
      </c>
      <c r="Z15718" s="9" t="s">
        <v>462</v>
      </c>
      <c r="AA15718" s="9" t="s">
        <v>44</v>
      </c>
      <c r="AB15718" s="9">
        <v>15446221</v>
      </c>
      <c r="AC15718" s="9" t="s">
        <v>16491</v>
      </c>
      <c r="AD15718" s="9" t="s">
        <v>225</v>
      </c>
      <c r="AE15718" s="5">
        <f t="shared" si="512"/>
        <v>0</v>
      </c>
      <c r="AF15718" s="5" t="str">
        <f t="shared" si="513"/>
        <v>katA</v>
      </c>
      <c r="AG15718" s="153"/>
      <c r="AH15718" s="153"/>
      <c r="AI15718" t="s">
        <v>201</v>
      </c>
      <c r="AJ15718" t="s">
        <v>17878</v>
      </c>
      <c r="AK15718" s="9" t="str">
        <f>VLOOKUP(Y15718,zdroj!D:AJ,33,0)</f>
        <v>katA</v>
      </c>
    </row>
    <row r="15719" spans="8:37" x14ac:dyDescent="0.25">
      <c r="H15719" s="8"/>
      <c r="I15719" s="8"/>
      <c r="N15719" s="23"/>
      <c r="O15719" s="24"/>
      <c r="P15719" s="19"/>
      <c r="Q15719" s="19"/>
      <c r="R15719" s="19"/>
      <c r="U15719" s="27"/>
      <c r="Y15719" s="9" t="s">
        <v>766</v>
      </c>
      <c r="Z15719" s="9" t="s">
        <v>462</v>
      </c>
      <c r="AA15719" s="9" t="s">
        <v>44</v>
      </c>
      <c r="AB15719" s="9">
        <v>15446239</v>
      </c>
      <c r="AC15719" s="9" t="s">
        <v>16492</v>
      </c>
      <c r="AD15719" s="9" t="s">
        <v>225</v>
      </c>
      <c r="AE15719" s="5">
        <f t="shared" si="512"/>
        <v>0</v>
      </c>
      <c r="AF15719" s="5" t="str">
        <f t="shared" si="513"/>
        <v>katA</v>
      </c>
      <c r="AG15719" s="153"/>
      <c r="AH15719" s="153"/>
      <c r="AI15719" t="s">
        <v>201</v>
      </c>
      <c r="AJ15719" t="s">
        <v>17878</v>
      </c>
      <c r="AK15719" s="9" t="str">
        <f>VLOOKUP(Y15719,zdroj!D:AJ,33,0)</f>
        <v>katA</v>
      </c>
    </row>
    <row r="15720" spans="8:37" x14ac:dyDescent="0.25">
      <c r="H15720" s="8"/>
      <c r="I15720" s="8"/>
      <c r="N15720" s="23"/>
      <c r="O15720" s="24"/>
      <c r="P15720" s="19"/>
      <c r="Q15720" s="19"/>
      <c r="R15720" s="19"/>
      <c r="U15720" s="27"/>
      <c r="Y15720" s="9" t="s">
        <v>766</v>
      </c>
      <c r="Z15720" s="9" t="s">
        <v>462</v>
      </c>
      <c r="AA15720" s="9" t="s">
        <v>44</v>
      </c>
      <c r="AB15720" s="9">
        <v>15446352</v>
      </c>
      <c r="AC15720" s="9" t="s">
        <v>16493</v>
      </c>
      <c r="AD15720" s="9" t="s">
        <v>225</v>
      </c>
      <c r="AE15720" s="5">
        <f t="shared" si="512"/>
        <v>0</v>
      </c>
      <c r="AF15720" s="5" t="str">
        <f t="shared" si="513"/>
        <v>katA</v>
      </c>
      <c r="AG15720" s="153"/>
      <c r="AH15720" s="153"/>
      <c r="AI15720" t="s">
        <v>201</v>
      </c>
      <c r="AJ15720" t="s">
        <v>17878</v>
      </c>
      <c r="AK15720" s="9" t="str">
        <f>VLOOKUP(Y15720,zdroj!D:AJ,33,0)</f>
        <v>katA</v>
      </c>
    </row>
    <row r="15721" spans="8:37" x14ac:dyDescent="0.25">
      <c r="H15721" s="8"/>
      <c r="I15721" s="8"/>
      <c r="N15721" s="23"/>
      <c r="O15721" s="24"/>
      <c r="P15721" s="19"/>
      <c r="Q15721" s="19"/>
      <c r="R15721" s="19"/>
      <c r="U15721" s="27"/>
      <c r="Y15721" s="9" t="s">
        <v>766</v>
      </c>
      <c r="Z15721" s="9" t="s">
        <v>462</v>
      </c>
      <c r="AA15721" s="9" t="s">
        <v>44</v>
      </c>
      <c r="AB15721" s="9">
        <v>15446247</v>
      </c>
      <c r="AC15721" s="9" t="s">
        <v>16494</v>
      </c>
      <c r="AD15721" s="9" t="s">
        <v>225</v>
      </c>
      <c r="AE15721" s="5">
        <f t="shared" si="512"/>
        <v>0</v>
      </c>
      <c r="AF15721" s="5" t="str">
        <f t="shared" si="513"/>
        <v>katA</v>
      </c>
      <c r="AG15721" s="153"/>
      <c r="AH15721" s="153"/>
      <c r="AI15721" t="s">
        <v>201</v>
      </c>
      <c r="AJ15721" t="s">
        <v>17878</v>
      </c>
      <c r="AK15721" s="9" t="str">
        <f>VLOOKUP(Y15721,zdroj!D:AJ,33,0)</f>
        <v>katA</v>
      </c>
    </row>
    <row r="15722" spans="8:37" x14ac:dyDescent="0.25">
      <c r="H15722" s="8"/>
      <c r="I15722" s="8"/>
      <c r="N15722" s="23"/>
      <c r="O15722" s="24"/>
      <c r="P15722" s="19"/>
      <c r="Q15722" s="19"/>
      <c r="R15722" s="19"/>
      <c r="U15722" s="27"/>
      <c r="Y15722" s="9" t="s">
        <v>766</v>
      </c>
      <c r="Z15722" s="9" t="s">
        <v>462</v>
      </c>
      <c r="AA15722" s="9" t="s">
        <v>44</v>
      </c>
      <c r="AB15722" s="9">
        <v>15446255</v>
      </c>
      <c r="AC15722" s="9" t="s">
        <v>16495</v>
      </c>
      <c r="AD15722" s="9" t="s">
        <v>225</v>
      </c>
      <c r="AE15722" s="5">
        <f t="shared" si="512"/>
        <v>0</v>
      </c>
      <c r="AF15722" s="5" t="str">
        <f t="shared" si="513"/>
        <v>katA</v>
      </c>
      <c r="AG15722" s="153"/>
      <c r="AH15722" s="153"/>
      <c r="AI15722" t="s">
        <v>201</v>
      </c>
      <c r="AJ15722" t="s">
        <v>17878</v>
      </c>
      <c r="AK15722" s="9" t="str">
        <f>VLOOKUP(Y15722,zdroj!D:AJ,33,0)</f>
        <v>katA</v>
      </c>
    </row>
    <row r="15723" spans="8:37" x14ac:dyDescent="0.25">
      <c r="H15723" s="8"/>
      <c r="I15723" s="8"/>
      <c r="N15723" s="23"/>
      <c r="O15723" s="24"/>
      <c r="P15723" s="19"/>
      <c r="Q15723" s="19"/>
      <c r="R15723" s="19"/>
      <c r="U15723" s="27"/>
      <c r="Y15723" s="9" t="s">
        <v>766</v>
      </c>
      <c r="Z15723" s="9" t="s">
        <v>462</v>
      </c>
      <c r="AA15723" s="9" t="s">
        <v>44</v>
      </c>
      <c r="AB15723" s="9">
        <v>15446263</v>
      </c>
      <c r="AC15723" s="9" t="s">
        <v>16496</v>
      </c>
      <c r="AD15723" s="9" t="s">
        <v>225</v>
      </c>
      <c r="AE15723" s="5">
        <f t="shared" si="512"/>
        <v>0</v>
      </c>
      <c r="AF15723" s="5" t="str">
        <f t="shared" si="513"/>
        <v>katA</v>
      </c>
      <c r="AG15723" s="153"/>
      <c r="AH15723" s="153"/>
      <c r="AI15723" t="s">
        <v>201</v>
      </c>
      <c r="AJ15723" t="s">
        <v>17878</v>
      </c>
      <c r="AK15723" s="9" t="str">
        <f>VLOOKUP(Y15723,zdroj!D:AJ,33,0)</f>
        <v>katA</v>
      </c>
    </row>
    <row r="15724" spans="8:37" x14ac:dyDescent="0.25">
      <c r="H15724" s="8"/>
      <c r="I15724" s="8"/>
      <c r="N15724" s="23"/>
      <c r="O15724" s="24"/>
      <c r="P15724" s="19"/>
      <c r="Q15724" s="19"/>
      <c r="R15724" s="19"/>
      <c r="U15724" s="27"/>
      <c r="Y15724" s="9" t="s">
        <v>766</v>
      </c>
      <c r="Z15724" s="9" t="s">
        <v>462</v>
      </c>
      <c r="AA15724" s="9" t="s">
        <v>44</v>
      </c>
      <c r="AB15724" s="9">
        <v>15446387</v>
      </c>
      <c r="AC15724" s="9" t="s">
        <v>16497</v>
      </c>
      <c r="AD15724" s="9" t="s">
        <v>225</v>
      </c>
      <c r="AE15724" s="5">
        <f t="shared" si="512"/>
        <v>0</v>
      </c>
      <c r="AF15724" s="5" t="str">
        <f t="shared" si="513"/>
        <v>katA</v>
      </c>
      <c r="AG15724" s="153"/>
      <c r="AH15724" s="153"/>
      <c r="AI15724" t="s">
        <v>201</v>
      </c>
      <c r="AJ15724" t="s">
        <v>17878</v>
      </c>
      <c r="AK15724" s="9" t="str">
        <f>VLOOKUP(Y15724,zdroj!D:AJ,33,0)</f>
        <v>katA</v>
      </c>
    </row>
    <row r="15725" spans="8:37" x14ac:dyDescent="0.25">
      <c r="H15725" s="8"/>
      <c r="I15725" s="8"/>
      <c r="N15725" s="23"/>
      <c r="O15725" s="24"/>
      <c r="P15725" s="19"/>
      <c r="Q15725" s="19"/>
      <c r="R15725" s="19"/>
      <c r="U15725" s="27"/>
      <c r="Y15725" s="9" t="s">
        <v>766</v>
      </c>
      <c r="Z15725" s="9" t="s">
        <v>462</v>
      </c>
      <c r="AA15725" s="9" t="s">
        <v>44</v>
      </c>
      <c r="AB15725" s="9">
        <v>15446271</v>
      </c>
      <c r="AC15725" s="9" t="s">
        <v>16498</v>
      </c>
      <c r="AD15725" s="9" t="s">
        <v>225</v>
      </c>
      <c r="AE15725" s="5">
        <f t="shared" si="512"/>
        <v>0</v>
      </c>
      <c r="AF15725" s="5" t="str">
        <f t="shared" si="513"/>
        <v>katA</v>
      </c>
      <c r="AG15725" s="153"/>
      <c r="AH15725" s="153"/>
      <c r="AI15725" t="s">
        <v>201</v>
      </c>
      <c r="AJ15725" t="s">
        <v>17878</v>
      </c>
      <c r="AK15725" s="9" t="str">
        <f>VLOOKUP(Y15725,zdroj!D:AJ,33,0)</f>
        <v>katA</v>
      </c>
    </row>
    <row r="15726" spans="8:37" x14ac:dyDescent="0.25">
      <c r="H15726" s="8"/>
      <c r="I15726" s="8"/>
      <c r="N15726" s="23"/>
      <c r="O15726" s="24"/>
      <c r="P15726" s="19"/>
      <c r="Q15726" s="19"/>
      <c r="R15726" s="19"/>
      <c r="U15726" s="27"/>
      <c r="Y15726" s="9" t="s">
        <v>766</v>
      </c>
      <c r="Z15726" s="9" t="s">
        <v>462</v>
      </c>
      <c r="AA15726" s="9" t="s">
        <v>44</v>
      </c>
      <c r="AB15726" s="9">
        <v>15446280</v>
      </c>
      <c r="AC15726" s="9" t="s">
        <v>16499</v>
      </c>
      <c r="AD15726" s="9" t="s">
        <v>225</v>
      </c>
      <c r="AE15726" s="5">
        <f t="shared" si="512"/>
        <v>0</v>
      </c>
      <c r="AF15726" s="5" t="str">
        <f t="shared" si="513"/>
        <v>katA</v>
      </c>
      <c r="AG15726" s="153"/>
      <c r="AH15726" s="153"/>
      <c r="AI15726" t="s">
        <v>201</v>
      </c>
      <c r="AJ15726" t="s">
        <v>17878</v>
      </c>
      <c r="AK15726" s="9" t="str">
        <f>VLOOKUP(Y15726,zdroj!D:AJ,33,0)</f>
        <v>katA</v>
      </c>
    </row>
    <row r="15727" spans="8:37" x14ac:dyDescent="0.25">
      <c r="H15727" s="8"/>
      <c r="I15727" s="8"/>
      <c r="N15727" s="23"/>
      <c r="O15727" s="24"/>
      <c r="P15727" s="19"/>
      <c r="Q15727" s="19"/>
      <c r="R15727" s="19"/>
      <c r="U15727" s="27"/>
      <c r="Y15727" s="9" t="s">
        <v>766</v>
      </c>
      <c r="Z15727" s="9" t="s">
        <v>462</v>
      </c>
      <c r="AA15727" s="9" t="s">
        <v>44</v>
      </c>
      <c r="AB15727" s="9">
        <v>15446298</v>
      </c>
      <c r="AC15727" s="9" t="s">
        <v>16500</v>
      </c>
      <c r="AD15727" s="9" t="s">
        <v>225</v>
      </c>
      <c r="AE15727" s="5">
        <f t="shared" si="512"/>
        <v>0</v>
      </c>
      <c r="AF15727" s="5" t="str">
        <f t="shared" si="513"/>
        <v>katA</v>
      </c>
      <c r="AG15727" s="153"/>
      <c r="AH15727" s="153"/>
      <c r="AI15727" t="s">
        <v>201</v>
      </c>
      <c r="AJ15727" t="s">
        <v>17878</v>
      </c>
      <c r="AK15727" s="9" t="str">
        <f>VLOOKUP(Y15727,zdroj!D:AJ,33,0)</f>
        <v>katA</v>
      </c>
    </row>
    <row r="15728" spans="8:37" x14ac:dyDescent="0.25">
      <c r="H15728" s="8"/>
      <c r="I15728" s="8"/>
      <c r="N15728" s="23"/>
      <c r="O15728" s="24"/>
      <c r="P15728" s="19"/>
      <c r="Q15728" s="19"/>
      <c r="R15728" s="19"/>
      <c r="U15728" s="27"/>
      <c r="Y15728" s="9" t="s">
        <v>766</v>
      </c>
      <c r="Z15728" s="9" t="s">
        <v>462</v>
      </c>
      <c r="AA15728" s="9" t="s">
        <v>44</v>
      </c>
      <c r="AB15728" s="9">
        <v>15446174</v>
      </c>
      <c r="AC15728" s="9" t="s">
        <v>16501</v>
      </c>
      <c r="AD15728" s="9" t="s">
        <v>225</v>
      </c>
      <c r="AE15728" s="5">
        <f t="shared" si="512"/>
        <v>0</v>
      </c>
      <c r="AF15728" s="5" t="str">
        <f t="shared" si="513"/>
        <v>katA</v>
      </c>
      <c r="AG15728" s="153"/>
      <c r="AH15728" s="153"/>
      <c r="AI15728" t="s">
        <v>201</v>
      </c>
      <c r="AJ15728" t="s">
        <v>17878</v>
      </c>
      <c r="AK15728" s="9" t="str">
        <f>VLOOKUP(Y15728,zdroj!D:AJ,33,0)</f>
        <v>katA</v>
      </c>
    </row>
    <row r="15729" spans="8:37" x14ac:dyDescent="0.25">
      <c r="H15729" s="8"/>
      <c r="I15729" s="8"/>
      <c r="N15729" s="23"/>
      <c r="O15729" s="24"/>
      <c r="P15729" s="19"/>
      <c r="Q15729" s="19"/>
      <c r="R15729" s="19"/>
      <c r="U15729" s="27"/>
      <c r="Y15729" s="9" t="s">
        <v>766</v>
      </c>
      <c r="Z15729" s="9" t="s">
        <v>462</v>
      </c>
      <c r="AA15729" s="9" t="s">
        <v>44</v>
      </c>
      <c r="AB15729" s="9">
        <v>15446328</v>
      </c>
      <c r="AC15729" s="9" t="s">
        <v>16502</v>
      </c>
      <c r="AD15729" s="9" t="s">
        <v>225</v>
      </c>
      <c r="AE15729" s="5">
        <f t="shared" si="512"/>
        <v>0</v>
      </c>
      <c r="AF15729" s="5" t="str">
        <f t="shared" si="513"/>
        <v>katA</v>
      </c>
      <c r="AG15729" s="153"/>
      <c r="AH15729" s="153"/>
      <c r="AI15729" t="s">
        <v>201</v>
      </c>
      <c r="AJ15729" t="s">
        <v>17878</v>
      </c>
      <c r="AK15729" s="9" t="str">
        <f>VLOOKUP(Y15729,zdroj!D:AJ,33,0)</f>
        <v>katA</v>
      </c>
    </row>
    <row r="15730" spans="8:37" x14ac:dyDescent="0.25">
      <c r="H15730" s="8"/>
      <c r="I15730" s="8"/>
      <c r="N15730" s="23"/>
      <c r="O15730" s="24"/>
      <c r="P15730" s="19"/>
      <c r="Q15730" s="19"/>
      <c r="R15730" s="19"/>
      <c r="U15730" s="27"/>
      <c r="Y15730" s="9" t="s">
        <v>766</v>
      </c>
      <c r="Z15730" s="9" t="s">
        <v>462</v>
      </c>
      <c r="AA15730" s="9" t="s">
        <v>44</v>
      </c>
      <c r="AB15730" s="9">
        <v>15446336</v>
      </c>
      <c r="AC15730" s="9" t="s">
        <v>16503</v>
      </c>
      <c r="AD15730" s="9" t="s">
        <v>225</v>
      </c>
      <c r="AE15730" s="5">
        <f t="shared" si="512"/>
        <v>0</v>
      </c>
      <c r="AF15730" s="5" t="str">
        <f t="shared" si="513"/>
        <v>katA</v>
      </c>
      <c r="AG15730" s="153"/>
      <c r="AH15730" s="153"/>
      <c r="AI15730" t="s">
        <v>201</v>
      </c>
      <c r="AJ15730" t="s">
        <v>17878</v>
      </c>
      <c r="AK15730" s="9" t="str">
        <f>VLOOKUP(Y15730,zdroj!D:AJ,33,0)</f>
        <v>katA</v>
      </c>
    </row>
    <row r="15731" spans="8:37" x14ac:dyDescent="0.25">
      <c r="H15731" s="8"/>
      <c r="I15731" s="8"/>
      <c r="N15731" s="23"/>
      <c r="O15731" s="24"/>
      <c r="P15731" s="19"/>
      <c r="Q15731" s="19"/>
      <c r="R15731" s="19"/>
      <c r="U15731" s="27"/>
      <c r="Y15731" s="9" t="s">
        <v>766</v>
      </c>
      <c r="Z15731" s="9" t="s">
        <v>462</v>
      </c>
      <c r="AA15731" s="9" t="s">
        <v>44</v>
      </c>
      <c r="AB15731" s="9">
        <v>74310402</v>
      </c>
      <c r="AC15731" s="9" t="s">
        <v>16504</v>
      </c>
      <c r="AD15731" s="9" t="s">
        <v>225</v>
      </c>
      <c r="AE15731" s="5">
        <f t="shared" si="512"/>
        <v>0</v>
      </c>
      <c r="AF15731" s="5" t="str">
        <f t="shared" si="513"/>
        <v>katA</v>
      </c>
      <c r="AG15731" s="153"/>
      <c r="AH15731" s="153"/>
      <c r="AI15731" t="s">
        <v>201</v>
      </c>
      <c r="AJ15731" t="s">
        <v>17878</v>
      </c>
      <c r="AK15731" s="9" t="str">
        <f>VLOOKUP(Y15731,zdroj!D:AJ,33,0)</f>
        <v>katA</v>
      </c>
    </row>
    <row r="15732" spans="8:37" x14ac:dyDescent="0.25">
      <c r="H15732" s="8"/>
      <c r="I15732" s="8"/>
      <c r="N15732" s="23"/>
      <c r="O15732" s="24"/>
      <c r="P15732" s="19"/>
      <c r="Q15732" s="19"/>
      <c r="R15732" s="19"/>
      <c r="U15732" s="27"/>
      <c r="Y15732" s="9" t="s">
        <v>766</v>
      </c>
      <c r="Z15732" s="9" t="s">
        <v>462</v>
      </c>
      <c r="AA15732" s="9" t="s">
        <v>44</v>
      </c>
      <c r="AB15732" s="9">
        <v>15446182</v>
      </c>
      <c r="AC15732" s="9" t="s">
        <v>16505</v>
      </c>
      <c r="AD15732" s="9" t="s">
        <v>225</v>
      </c>
      <c r="AE15732" s="5">
        <f t="shared" si="512"/>
        <v>0</v>
      </c>
      <c r="AF15732" s="5" t="str">
        <f t="shared" si="513"/>
        <v>katA</v>
      </c>
      <c r="AG15732" s="153"/>
      <c r="AH15732" s="153"/>
      <c r="AI15732" t="s">
        <v>201</v>
      </c>
      <c r="AJ15732" t="s">
        <v>17878</v>
      </c>
      <c r="AK15732" s="9" t="str">
        <f>VLOOKUP(Y15732,zdroj!D:AJ,33,0)</f>
        <v>katA</v>
      </c>
    </row>
    <row r="15733" spans="8:37" x14ac:dyDescent="0.25">
      <c r="H15733" s="8"/>
      <c r="I15733" s="8"/>
      <c r="N15733" s="23"/>
      <c r="O15733" s="24"/>
      <c r="P15733" s="19"/>
      <c r="Q15733" s="19"/>
      <c r="R15733" s="19"/>
      <c r="U15733" s="27"/>
      <c r="Y15733" s="9" t="s">
        <v>766</v>
      </c>
      <c r="Z15733" s="9" t="s">
        <v>462</v>
      </c>
      <c r="AA15733" s="9" t="s">
        <v>44</v>
      </c>
      <c r="AB15733" s="9">
        <v>15446191</v>
      </c>
      <c r="AC15733" s="9" t="s">
        <v>16506</v>
      </c>
      <c r="AD15733" s="9" t="s">
        <v>225</v>
      </c>
      <c r="AE15733" s="5">
        <f t="shared" si="512"/>
        <v>0</v>
      </c>
      <c r="AF15733" s="5" t="str">
        <f t="shared" si="513"/>
        <v>katA</v>
      </c>
      <c r="AG15733" s="153"/>
      <c r="AH15733" s="153"/>
      <c r="AI15733" t="s">
        <v>201</v>
      </c>
      <c r="AJ15733" t="s">
        <v>17878</v>
      </c>
      <c r="AK15733" s="9" t="str">
        <f>VLOOKUP(Y15733,zdroj!D:AJ,33,0)</f>
        <v>katA</v>
      </c>
    </row>
    <row r="15734" spans="8:37" x14ac:dyDescent="0.25">
      <c r="H15734" s="8"/>
      <c r="I15734" s="8"/>
      <c r="N15734" s="23"/>
      <c r="O15734" s="24"/>
      <c r="P15734" s="19"/>
      <c r="Q15734" s="19"/>
      <c r="R15734" s="19"/>
      <c r="U15734" s="27"/>
      <c r="Y15734" s="9" t="s">
        <v>766</v>
      </c>
      <c r="Z15734" s="9" t="s">
        <v>462</v>
      </c>
      <c r="AA15734" s="9" t="s">
        <v>44</v>
      </c>
      <c r="AB15734" s="9">
        <v>15446204</v>
      </c>
      <c r="AC15734" s="9" t="s">
        <v>16507</v>
      </c>
      <c r="AD15734" s="9" t="s">
        <v>225</v>
      </c>
      <c r="AE15734" s="5">
        <f t="shared" si="512"/>
        <v>0</v>
      </c>
      <c r="AF15734" s="5" t="str">
        <f t="shared" si="513"/>
        <v>katA</v>
      </c>
      <c r="AG15734" s="153"/>
      <c r="AH15734" s="153"/>
      <c r="AI15734" t="s">
        <v>201</v>
      </c>
      <c r="AJ15734" t="s">
        <v>17878</v>
      </c>
      <c r="AK15734" s="9" t="str">
        <f>VLOOKUP(Y15734,zdroj!D:AJ,33,0)</f>
        <v>katA</v>
      </c>
    </row>
    <row r="15735" spans="8:37" x14ac:dyDescent="0.25">
      <c r="H15735" s="8"/>
      <c r="I15735" s="8"/>
      <c r="N15735" s="23"/>
      <c r="O15735" s="24"/>
      <c r="P15735" s="19"/>
      <c r="Q15735" s="19"/>
      <c r="R15735" s="19"/>
      <c r="U15735" s="27"/>
      <c r="Y15735" s="9" t="s">
        <v>766</v>
      </c>
      <c r="Z15735" s="9" t="s">
        <v>462</v>
      </c>
      <c r="AA15735" s="9" t="s">
        <v>44</v>
      </c>
      <c r="AB15735" s="9">
        <v>15446212</v>
      </c>
      <c r="AC15735" s="9" t="s">
        <v>16508</v>
      </c>
      <c r="AD15735" s="9" t="s">
        <v>225</v>
      </c>
      <c r="AE15735" s="5">
        <f t="shared" si="512"/>
        <v>0</v>
      </c>
      <c r="AF15735" s="5" t="str">
        <f t="shared" si="513"/>
        <v>katA</v>
      </c>
      <c r="AG15735" s="153"/>
      <c r="AH15735" s="153"/>
      <c r="AI15735" t="s">
        <v>201</v>
      </c>
      <c r="AJ15735" t="s">
        <v>17878</v>
      </c>
      <c r="AK15735" s="9" t="str">
        <f>VLOOKUP(Y15735,zdroj!D:AJ,33,0)</f>
        <v>katA</v>
      </c>
    </row>
    <row r="15736" spans="8:37" x14ac:dyDescent="0.25">
      <c r="H15736" s="8"/>
      <c r="I15736" s="8"/>
      <c r="N15736" s="23"/>
      <c r="O15736" s="24"/>
      <c r="P15736" s="19"/>
      <c r="Q15736" s="19"/>
      <c r="R15736" s="19"/>
      <c r="U15736" s="27"/>
      <c r="Y15736" s="9" t="s">
        <v>768</v>
      </c>
      <c r="Z15736" s="9" t="s">
        <v>462</v>
      </c>
      <c r="AA15736" s="9" t="s">
        <v>198</v>
      </c>
      <c r="AB15736" s="9">
        <v>8111936</v>
      </c>
      <c r="AC15736" s="9" t="s">
        <v>16509</v>
      </c>
      <c r="AD15736" s="9" t="s">
        <v>231</v>
      </c>
      <c r="AE15736" s="5">
        <f t="shared" si="512"/>
        <v>0</v>
      </c>
      <c r="AF15736" s="5" t="str">
        <f t="shared" si="513"/>
        <v>katB</v>
      </c>
      <c r="AG15736" s="153"/>
      <c r="AH15736" s="153"/>
      <c r="AI15736" t="s">
        <v>195</v>
      </c>
      <c r="AJ15736" t="s">
        <v>340</v>
      </c>
      <c r="AK15736" s="9" t="str">
        <f>VLOOKUP(Y15736,zdroj!D:AJ,33,0)</f>
        <v>katB</v>
      </c>
    </row>
    <row r="15737" spans="8:37" x14ac:dyDescent="0.25">
      <c r="H15737" s="8"/>
      <c r="I15737" s="8"/>
      <c r="N15737" s="23"/>
      <c r="O15737" s="24"/>
      <c r="P15737" s="19"/>
      <c r="Q15737" s="19"/>
      <c r="R15737" s="19"/>
      <c r="U15737" s="27"/>
      <c r="Y15737" s="9" t="s">
        <v>768</v>
      </c>
      <c r="Z15737" s="9" t="s">
        <v>462</v>
      </c>
      <c r="AA15737" s="9" t="s">
        <v>198</v>
      </c>
      <c r="AB15737" s="9">
        <v>31333061</v>
      </c>
      <c r="AC15737" s="9" t="s">
        <v>16510</v>
      </c>
      <c r="AD15737" s="9" t="s">
        <v>231</v>
      </c>
      <c r="AE15737" s="5">
        <f t="shared" si="512"/>
        <v>0</v>
      </c>
      <c r="AF15737" s="5" t="str">
        <f t="shared" si="513"/>
        <v>katB</v>
      </c>
      <c r="AG15737" s="153"/>
      <c r="AH15737" s="153"/>
      <c r="AI15737" t="s">
        <v>229</v>
      </c>
      <c r="AJ15737" t="s">
        <v>17878</v>
      </c>
      <c r="AK15737" s="9" t="str">
        <f>VLOOKUP(Y15737,zdroj!D:AJ,33,0)</f>
        <v>katB</v>
      </c>
    </row>
    <row r="15738" spans="8:37" x14ac:dyDescent="0.25">
      <c r="H15738" s="8"/>
      <c r="I15738" s="8"/>
      <c r="N15738" s="23"/>
      <c r="O15738" s="24"/>
      <c r="P15738" s="19"/>
      <c r="Q15738" s="19"/>
      <c r="R15738" s="19"/>
      <c r="U15738" s="27"/>
      <c r="Y15738" s="9" t="s">
        <v>768</v>
      </c>
      <c r="Z15738" s="9" t="s">
        <v>462</v>
      </c>
      <c r="AA15738" s="9" t="s">
        <v>198</v>
      </c>
      <c r="AB15738" s="9">
        <v>8111863</v>
      </c>
      <c r="AC15738" s="9" t="s">
        <v>16511</v>
      </c>
      <c r="AD15738" s="9" t="s">
        <v>231</v>
      </c>
      <c r="AE15738" s="5">
        <f t="shared" si="512"/>
        <v>0</v>
      </c>
      <c r="AF15738" s="5" t="str">
        <f t="shared" si="513"/>
        <v>katB</v>
      </c>
      <c r="AG15738" s="153"/>
      <c r="AH15738" s="153"/>
      <c r="AI15738" t="s">
        <v>201</v>
      </c>
      <c r="AJ15738" t="s">
        <v>17878</v>
      </c>
      <c r="AK15738" s="9" t="str">
        <f>VLOOKUP(Y15738,zdroj!D:AJ,33,0)</f>
        <v>katB</v>
      </c>
    </row>
    <row r="15739" spans="8:37" x14ac:dyDescent="0.25">
      <c r="H15739" s="8"/>
      <c r="I15739" s="8"/>
      <c r="N15739" s="23"/>
      <c r="O15739" s="24"/>
      <c r="P15739" s="19"/>
      <c r="Q15739" s="19"/>
      <c r="R15739" s="19"/>
      <c r="U15739" s="27"/>
      <c r="Y15739" s="9" t="s">
        <v>768</v>
      </c>
      <c r="Z15739" s="9" t="s">
        <v>462</v>
      </c>
      <c r="AA15739" s="9" t="s">
        <v>198</v>
      </c>
      <c r="AB15739" s="9">
        <v>8111952</v>
      </c>
      <c r="AC15739" s="9" t="s">
        <v>16512</v>
      </c>
      <c r="AD15739" s="9" t="s">
        <v>231</v>
      </c>
      <c r="AE15739" s="5">
        <f t="shared" si="512"/>
        <v>0</v>
      </c>
      <c r="AF15739" s="5" t="str">
        <f t="shared" si="513"/>
        <v>katB</v>
      </c>
      <c r="AG15739" s="153"/>
      <c r="AH15739" s="153"/>
      <c r="AI15739" t="s">
        <v>201</v>
      </c>
      <c r="AJ15739" t="s">
        <v>17878</v>
      </c>
      <c r="AK15739" s="9" t="str">
        <f>VLOOKUP(Y15739,zdroj!D:AJ,33,0)</f>
        <v>katB</v>
      </c>
    </row>
    <row r="15740" spans="8:37" x14ac:dyDescent="0.25">
      <c r="H15740" s="8"/>
      <c r="I15740" s="8"/>
      <c r="N15740" s="23"/>
      <c r="O15740" s="24"/>
      <c r="P15740" s="19"/>
      <c r="Q15740" s="19"/>
      <c r="R15740" s="19"/>
      <c r="U15740" s="27"/>
      <c r="Y15740" s="9" t="s">
        <v>768</v>
      </c>
      <c r="Z15740" s="9" t="s">
        <v>462</v>
      </c>
      <c r="AA15740" s="9" t="s">
        <v>198</v>
      </c>
      <c r="AB15740" s="9">
        <v>78237891</v>
      </c>
      <c r="AC15740" s="9" t="s">
        <v>16513</v>
      </c>
      <c r="AD15740" s="9" t="s">
        <v>231</v>
      </c>
      <c r="AE15740" s="5">
        <f t="shared" si="512"/>
        <v>0</v>
      </c>
      <c r="AF15740" s="5" t="str">
        <f t="shared" si="513"/>
        <v>katB</v>
      </c>
      <c r="AG15740" s="153"/>
      <c r="AH15740" s="153"/>
      <c r="AI15740" t="s">
        <v>201</v>
      </c>
      <c r="AJ15740" t="s">
        <v>17878</v>
      </c>
      <c r="AK15740" s="9" t="str">
        <f>VLOOKUP(Y15740,zdroj!D:AJ,33,0)</f>
        <v>katB</v>
      </c>
    </row>
    <row r="15741" spans="8:37" x14ac:dyDescent="0.25">
      <c r="H15741" s="8"/>
      <c r="I15741" s="8"/>
      <c r="N15741" s="23"/>
      <c r="O15741" s="24"/>
      <c r="P15741" s="19"/>
      <c r="Q15741" s="19"/>
      <c r="R15741" s="19"/>
      <c r="U15741" s="27"/>
      <c r="Y15741" s="9" t="s">
        <v>768</v>
      </c>
      <c r="Z15741" s="9" t="s">
        <v>462</v>
      </c>
      <c r="AA15741" s="9" t="s">
        <v>198</v>
      </c>
      <c r="AB15741" s="9">
        <v>8111961</v>
      </c>
      <c r="AC15741" s="9" t="s">
        <v>16514</v>
      </c>
      <c r="AD15741" s="9" t="s">
        <v>231</v>
      </c>
      <c r="AE15741" s="5">
        <f t="shared" si="512"/>
        <v>0</v>
      </c>
      <c r="AF15741" s="5" t="str">
        <f t="shared" si="513"/>
        <v>katB</v>
      </c>
      <c r="AG15741" s="153"/>
      <c r="AH15741" s="153"/>
      <c r="AI15741" t="s">
        <v>201</v>
      </c>
      <c r="AJ15741" t="s">
        <v>17878</v>
      </c>
      <c r="AK15741" s="9" t="str">
        <f>VLOOKUP(Y15741,zdroj!D:AJ,33,0)</f>
        <v>katB</v>
      </c>
    </row>
    <row r="15742" spans="8:37" x14ac:dyDescent="0.25">
      <c r="H15742" s="8"/>
      <c r="I15742" s="8"/>
      <c r="N15742" s="23"/>
      <c r="O15742" s="24"/>
      <c r="P15742" s="19"/>
      <c r="Q15742" s="19"/>
      <c r="R15742" s="19"/>
      <c r="U15742" s="27"/>
      <c r="Y15742" s="9" t="s">
        <v>768</v>
      </c>
      <c r="Z15742" s="9" t="s">
        <v>462</v>
      </c>
      <c r="AA15742" s="9" t="s">
        <v>198</v>
      </c>
      <c r="AB15742" s="9">
        <v>8111979</v>
      </c>
      <c r="AC15742" s="9" t="s">
        <v>16515</v>
      </c>
      <c r="AD15742" s="9" t="s">
        <v>231</v>
      </c>
      <c r="AE15742" s="5">
        <f t="shared" si="512"/>
        <v>0</v>
      </c>
      <c r="AF15742" s="5" t="str">
        <f t="shared" si="513"/>
        <v>katB</v>
      </c>
      <c r="AG15742" s="153"/>
      <c r="AH15742" s="153"/>
      <c r="AI15742" t="s">
        <v>201</v>
      </c>
      <c r="AJ15742" t="s">
        <v>17878</v>
      </c>
      <c r="AK15742" s="9" t="str">
        <f>VLOOKUP(Y15742,zdroj!D:AJ,33,0)</f>
        <v>katB</v>
      </c>
    </row>
    <row r="15743" spans="8:37" x14ac:dyDescent="0.25">
      <c r="H15743" s="8"/>
      <c r="I15743" s="8"/>
      <c r="N15743" s="23"/>
      <c r="O15743" s="24"/>
      <c r="P15743" s="19"/>
      <c r="Q15743" s="19"/>
      <c r="R15743" s="19"/>
      <c r="U15743" s="27"/>
      <c r="Y15743" s="9" t="s">
        <v>768</v>
      </c>
      <c r="Z15743" s="9" t="s">
        <v>462</v>
      </c>
      <c r="AA15743" s="9" t="s">
        <v>198</v>
      </c>
      <c r="AB15743" s="9">
        <v>8111987</v>
      </c>
      <c r="AC15743" s="9" t="s">
        <v>16516</v>
      </c>
      <c r="AD15743" s="9" t="s">
        <v>800</v>
      </c>
      <c r="AE15743" s="5">
        <f t="shared" si="512"/>
        <v>0</v>
      </c>
      <c r="AF15743" s="5" t="str">
        <f t="shared" si="513"/>
        <v>Pokryto</v>
      </c>
      <c r="AG15743" s="153"/>
      <c r="AH15743" s="153"/>
      <c r="AI15743" t="s">
        <v>201</v>
      </c>
      <c r="AJ15743" t="s">
        <v>800</v>
      </c>
      <c r="AK15743" s="9" t="str">
        <f>VLOOKUP(Y15743,zdroj!D:AJ,33,0)</f>
        <v>katB</v>
      </c>
    </row>
    <row r="15744" spans="8:37" x14ac:dyDescent="0.25">
      <c r="H15744" s="8"/>
      <c r="I15744" s="8"/>
      <c r="N15744" s="23"/>
      <c r="O15744" s="24"/>
      <c r="P15744" s="19"/>
      <c r="Q15744" s="19"/>
      <c r="R15744" s="19"/>
      <c r="U15744" s="27"/>
      <c r="Y15744" s="9" t="s">
        <v>768</v>
      </c>
      <c r="Z15744" s="9" t="s">
        <v>462</v>
      </c>
      <c r="AA15744" s="9" t="s">
        <v>198</v>
      </c>
      <c r="AB15744" s="9">
        <v>8111995</v>
      </c>
      <c r="AC15744" s="9" t="s">
        <v>16517</v>
      </c>
      <c r="AD15744" s="9" t="s">
        <v>800</v>
      </c>
      <c r="AE15744" s="5">
        <f t="shared" si="512"/>
        <v>0</v>
      </c>
      <c r="AF15744" s="5" t="str">
        <f t="shared" si="513"/>
        <v>Pokryto</v>
      </c>
      <c r="AG15744" s="153"/>
      <c r="AH15744" s="153"/>
      <c r="AI15744" t="s">
        <v>201</v>
      </c>
      <c r="AJ15744" t="s">
        <v>800</v>
      </c>
      <c r="AK15744" s="9" t="str">
        <f>VLOOKUP(Y15744,zdroj!D:AJ,33,0)</f>
        <v>katB</v>
      </c>
    </row>
    <row r="15745" spans="8:37" x14ac:dyDescent="0.25">
      <c r="H15745" s="8"/>
      <c r="I15745" s="8"/>
      <c r="N15745" s="23"/>
      <c r="O15745" s="24"/>
      <c r="P15745" s="19"/>
      <c r="Q15745" s="19"/>
      <c r="R15745" s="19"/>
      <c r="U15745" s="27"/>
      <c r="Y15745" s="9" t="s">
        <v>768</v>
      </c>
      <c r="Z15745" s="9" t="s">
        <v>462</v>
      </c>
      <c r="AA15745" s="9" t="s">
        <v>198</v>
      </c>
      <c r="AB15745" s="9">
        <v>8112002</v>
      </c>
      <c r="AC15745" s="9" t="s">
        <v>16518</v>
      </c>
      <c r="AD15745" s="9" t="s">
        <v>231</v>
      </c>
      <c r="AE15745" s="5">
        <f t="shared" si="512"/>
        <v>0</v>
      </c>
      <c r="AF15745" s="5" t="str">
        <f t="shared" si="513"/>
        <v>katB</v>
      </c>
      <c r="AG15745" s="153"/>
      <c r="AH15745" s="153"/>
      <c r="AI15745" t="s">
        <v>201</v>
      </c>
      <c r="AJ15745" t="s">
        <v>17878</v>
      </c>
      <c r="AK15745" s="9" t="str">
        <f>VLOOKUP(Y15745,zdroj!D:AJ,33,0)</f>
        <v>katB</v>
      </c>
    </row>
    <row r="15746" spans="8:37" x14ac:dyDescent="0.25">
      <c r="H15746" s="8"/>
      <c r="I15746" s="8"/>
      <c r="N15746" s="23"/>
      <c r="O15746" s="24"/>
      <c r="P15746" s="19"/>
      <c r="Q15746" s="19"/>
      <c r="R15746" s="19"/>
      <c r="U15746" s="27"/>
      <c r="Y15746" s="9" t="s">
        <v>768</v>
      </c>
      <c r="Z15746" s="9" t="s">
        <v>462</v>
      </c>
      <c r="AA15746" s="9" t="s">
        <v>198</v>
      </c>
      <c r="AB15746" s="9">
        <v>8112011</v>
      </c>
      <c r="AC15746" s="9" t="s">
        <v>16519</v>
      </c>
      <c r="AD15746" s="9" t="s">
        <v>231</v>
      </c>
      <c r="AE15746" s="5">
        <f t="shared" si="512"/>
        <v>0</v>
      </c>
      <c r="AF15746" s="5" t="str">
        <f t="shared" si="513"/>
        <v>katB</v>
      </c>
      <c r="AG15746" s="153"/>
      <c r="AH15746" s="153"/>
      <c r="AI15746" t="s">
        <v>201</v>
      </c>
      <c r="AJ15746" t="s">
        <v>17878</v>
      </c>
      <c r="AK15746" s="9" t="str">
        <f>VLOOKUP(Y15746,zdroj!D:AJ,33,0)</f>
        <v>katB</v>
      </c>
    </row>
    <row r="15747" spans="8:37" x14ac:dyDescent="0.25">
      <c r="H15747" s="8"/>
      <c r="I15747" s="8"/>
      <c r="N15747" s="23"/>
      <c r="O15747" s="24"/>
      <c r="P15747" s="19"/>
      <c r="Q15747" s="19"/>
      <c r="R15747" s="19"/>
      <c r="U15747" s="27"/>
      <c r="Y15747" s="9" t="s">
        <v>768</v>
      </c>
      <c r="Z15747" s="9" t="s">
        <v>462</v>
      </c>
      <c r="AA15747" s="9" t="s">
        <v>198</v>
      </c>
      <c r="AB15747" s="9">
        <v>8112029</v>
      </c>
      <c r="AC15747" s="9" t="s">
        <v>16520</v>
      </c>
      <c r="AD15747" s="9" t="s">
        <v>231</v>
      </c>
      <c r="AE15747" s="5">
        <f t="shared" si="512"/>
        <v>0</v>
      </c>
      <c r="AF15747" s="5" t="str">
        <f t="shared" si="513"/>
        <v>katB</v>
      </c>
      <c r="AG15747" s="153"/>
      <c r="AH15747" s="153"/>
      <c r="AI15747" t="s">
        <v>201</v>
      </c>
      <c r="AJ15747" t="s">
        <v>17878</v>
      </c>
      <c r="AK15747" s="9" t="str">
        <f>VLOOKUP(Y15747,zdroj!D:AJ,33,0)</f>
        <v>katB</v>
      </c>
    </row>
    <row r="15748" spans="8:37" x14ac:dyDescent="0.25">
      <c r="H15748" s="8"/>
      <c r="I15748" s="8"/>
      <c r="N15748" s="23"/>
      <c r="O15748" s="24"/>
      <c r="P15748" s="19"/>
      <c r="Q15748" s="19"/>
      <c r="R15748" s="19"/>
      <c r="U15748" s="27"/>
      <c r="Y15748" s="9" t="s">
        <v>768</v>
      </c>
      <c r="Z15748" s="9" t="s">
        <v>462</v>
      </c>
      <c r="AA15748" s="9" t="s">
        <v>198</v>
      </c>
      <c r="AB15748" s="9">
        <v>8112037</v>
      </c>
      <c r="AC15748" s="9" t="s">
        <v>16521</v>
      </c>
      <c r="AD15748" s="9" t="s">
        <v>231</v>
      </c>
      <c r="AE15748" s="5">
        <f t="shared" si="512"/>
        <v>0</v>
      </c>
      <c r="AF15748" s="5" t="str">
        <f t="shared" si="513"/>
        <v>katB</v>
      </c>
      <c r="AG15748" s="153"/>
      <c r="AH15748" s="153"/>
      <c r="AI15748" t="s">
        <v>201</v>
      </c>
      <c r="AJ15748" t="s">
        <v>17878</v>
      </c>
      <c r="AK15748" s="9" t="str">
        <f>VLOOKUP(Y15748,zdroj!D:AJ,33,0)</f>
        <v>katB</v>
      </c>
    </row>
    <row r="15749" spans="8:37" x14ac:dyDescent="0.25">
      <c r="H15749" s="8"/>
      <c r="I15749" s="8"/>
      <c r="N15749" s="23"/>
      <c r="O15749" s="24"/>
      <c r="P15749" s="19"/>
      <c r="Q15749" s="19"/>
      <c r="R15749" s="19"/>
      <c r="U15749" s="27"/>
      <c r="Y15749" s="9" t="s">
        <v>768</v>
      </c>
      <c r="Z15749" s="9" t="s">
        <v>462</v>
      </c>
      <c r="AA15749" s="9" t="s">
        <v>198</v>
      </c>
      <c r="AB15749" s="9">
        <v>8112045</v>
      </c>
      <c r="AC15749" s="9" t="s">
        <v>16522</v>
      </c>
      <c r="AD15749" s="9" t="s">
        <v>231</v>
      </c>
      <c r="AE15749" s="5">
        <f t="shared" si="512"/>
        <v>0</v>
      </c>
      <c r="AF15749" s="5" t="str">
        <f t="shared" si="513"/>
        <v>katB</v>
      </c>
      <c r="AG15749" s="153"/>
      <c r="AH15749" s="153"/>
      <c r="AI15749" t="s">
        <v>201</v>
      </c>
      <c r="AJ15749" t="s">
        <v>17878</v>
      </c>
      <c r="AK15749" s="9" t="str">
        <f>VLOOKUP(Y15749,zdroj!D:AJ,33,0)</f>
        <v>katB</v>
      </c>
    </row>
    <row r="15750" spans="8:37" x14ac:dyDescent="0.25">
      <c r="H15750" s="8"/>
      <c r="I15750" s="8"/>
      <c r="N15750" s="23"/>
      <c r="O15750" s="24"/>
      <c r="P15750" s="19"/>
      <c r="Q15750" s="19"/>
      <c r="R15750" s="19"/>
      <c r="U15750" s="27"/>
      <c r="Y15750" s="9" t="s">
        <v>768</v>
      </c>
      <c r="Z15750" s="9" t="s">
        <v>462</v>
      </c>
      <c r="AA15750" s="9" t="s">
        <v>198</v>
      </c>
      <c r="AB15750" s="9">
        <v>8111871</v>
      </c>
      <c r="AC15750" s="9" t="s">
        <v>16523</v>
      </c>
      <c r="AD15750" s="9" t="s">
        <v>231</v>
      </c>
      <c r="AE15750" s="5">
        <f t="shared" si="512"/>
        <v>0</v>
      </c>
      <c r="AF15750" s="5" t="str">
        <f t="shared" si="513"/>
        <v>katB</v>
      </c>
      <c r="AG15750" s="153"/>
      <c r="AH15750" s="153"/>
      <c r="AI15750" t="s">
        <v>201</v>
      </c>
      <c r="AJ15750" t="s">
        <v>17878</v>
      </c>
      <c r="AK15750" s="9" t="str">
        <f>VLOOKUP(Y15750,zdroj!D:AJ,33,0)</f>
        <v>katB</v>
      </c>
    </row>
    <row r="15751" spans="8:37" x14ac:dyDescent="0.25">
      <c r="H15751" s="8"/>
      <c r="I15751" s="8"/>
      <c r="N15751" s="23"/>
      <c r="O15751" s="24"/>
      <c r="P15751" s="19"/>
      <c r="Q15751" s="19"/>
      <c r="R15751" s="19"/>
      <c r="U15751" s="27"/>
      <c r="Y15751" s="9" t="s">
        <v>768</v>
      </c>
      <c r="Z15751" s="9" t="s">
        <v>462</v>
      </c>
      <c r="AA15751" s="9" t="s">
        <v>198</v>
      </c>
      <c r="AB15751" s="9">
        <v>8112053</v>
      </c>
      <c r="AC15751" s="9" t="s">
        <v>16524</v>
      </c>
      <c r="AD15751" s="9" t="s">
        <v>231</v>
      </c>
      <c r="AE15751" s="5">
        <f t="shared" si="512"/>
        <v>0</v>
      </c>
      <c r="AF15751" s="5" t="str">
        <f t="shared" si="513"/>
        <v>katB</v>
      </c>
      <c r="AG15751" s="153"/>
      <c r="AH15751" s="153"/>
      <c r="AI15751" t="s">
        <v>201</v>
      </c>
      <c r="AJ15751" t="s">
        <v>17878</v>
      </c>
      <c r="AK15751" s="9" t="str">
        <f>VLOOKUP(Y15751,zdroj!D:AJ,33,0)</f>
        <v>katB</v>
      </c>
    </row>
    <row r="15752" spans="8:37" x14ac:dyDescent="0.25">
      <c r="H15752" s="8"/>
      <c r="I15752" s="8"/>
      <c r="N15752" s="23"/>
      <c r="O15752" s="24"/>
      <c r="P15752" s="19"/>
      <c r="Q15752" s="19"/>
      <c r="R15752" s="19"/>
      <c r="U15752" s="27"/>
      <c r="Y15752" s="9" t="s">
        <v>768</v>
      </c>
      <c r="Z15752" s="9" t="s">
        <v>462</v>
      </c>
      <c r="AA15752" s="9" t="s">
        <v>198</v>
      </c>
      <c r="AB15752" s="9">
        <v>8112061</v>
      </c>
      <c r="AC15752" s="9" t="s">
        <v>16525</v>
      </c>
      <c r="AD15752" s="9" t="s">
        <v>231</v>
      </c>
      <c r="AE15752" s="5">
        <f t="shared" si="512"/>
        <v>0</v>
      </c>
      <c r="AF15752" s="5" t="str">
        <f t="shared" si="513"/>
        <v>katB</v>
      </c>
      <c r="AG15752" s="153"/>
      <c r="AH15752" s="153"/>
      <c r="AI15752" t="s">
        <v>201</v>
      </c>
      <c r="AJ15752" t="s">
        <v>17878</v>
      </c>
      <c r="AK15752" s="9" t="str">
        <f>VLOOKUP(Y15752,zdroj!D:AJ,33,0)</f>
        <v>katB</v>
      </c>
    </row>
    <row r="15753" spans="8:37" x14ac:dyDescent="0.25">
      <c r="H15753" s="8"/>
      <c r="I15753" s="8"/>
      <c r="N15753" s="23"/>
      <c r="O15753" s="24"/>
      <c r="P15753" s="19"/>
      <c r="Q15753" s="19"/>
      <c r="R15753" s="19"/>
      <c r="U15753" s="27"/>
      <c r="Y15753" s="9" t="s">
        <v>768</v>
      </c>
      <c r="Z15753" s="9" t="s">
        <v>462</v>
      </c>
      <c r="AA15753" s="9" t="s">
        <v>198</v>
      </c>
      <c r="AB15753" s="9">
        <v>8112070</v>
      </c>
      <c r="AC15753" s="9" t="s">
        <v>16526</v>
      </c>
      <c r="AD15753" s="9" t="s">
        <v>231</v>
      </c>
      <c r="AE15753" s="5">
        <f t="shared" si="512"/>
        <v>0</v>
      </c>
      <c r="AF15753" s="5" t="str">
        <f t="shared" si="513"/>
        <v>katB</v>
      </c>
      <c r="AG15753" s="153"/>
      <c r="AH15753" s="153"/>
      <c r="AI15753" t="s">
        <v>201</v>
      </c>
      <c r="AJ15753" t="s">
        <v>17878</v>
      </c>
      <c r="AK15753" s="9" t="str">
        <f>VLOOKUP(Y15753,zdroj!D:AJ,33,0)</f>
        <v>katB</v>
      </c>
    </row>
    <row r="15754" spans="8:37" x14ac:dyDescent="0.25">
      <c r="H15754" s="8"/>
      <c r="I15754" s="8"/>
      <c r="N15754" s="23"/>
      <c r="O15754" s="24"/>
      <c r="P15754" s="19"/>
      <c r="Q15754" s="19"/>
      <c r="R15754" s="19"/>
      <c r="U15754" s="27"/>
      <c r="Y15754" s="9" t="s">
        <v>768</v>
      </c>
      <c r="Z15754" s="9" t="s">
        <v>462</v>
      </c>
      <c r="AA15754" s="9" t="s">
        <v>198</v>
      </c>
      <c r="AB15754" s="9">
        <v>8112088</v>
      </c>
      <c r="AC15754" s="9" t="s">
        <v>16527</v>
      </c>
      <c r="AD15754" s="9" t="s">
        <v>231</v>
      </c>
      <c r="AE15754" s="5">
        <f t="shared" ref="AE15754:AE15817" si="514">VLOOKUP(Y15754,K:T,10,0)</f>
        <v>0</v>
      </c>
      <c r="AF15754" s="5" t="str">
        <f t="shared" ref="AF15754:AF15817" si="515">IF(AE15754="A",IF(AD15754="katA","katB",AD15754),AD15754)</f>
        <v>katB</v>
      </c>
      <c r="AG15754" s="153"/>
      <c r="AH15754" s="153"/>
      <c r="AI15754" t="s">
        <v>201</v>
      </c>
      <c r="AJ15754" t="s">
        <v>17878</v>
      </c>
      <c r="AK15754" s="9" t="str">
        <f>VLOOKUP(Y15754,zdroj!D:AJ,33,0)</f>
        <v>katB</v>
      </c>
    </row>
    <row r="15755" spans="8:37" x14ac:dyDescent="0.25">
      <c r="H15755" s="8"/>
      <c r="I15755" s="8"/>
      <c r="N15755" s="23"/>
      <c r="O15755" s="24"/>
      <c r="P15755" s="19"/>
      <c r="Q15755" s="19"/>
      <c r="R15755" s="19"/>
      <c r="U15755" s="27"/>
      <c r="Y15755" s="9" t="s">
        <v>768</v>
      </c>
      <c r="Z15755" s="9" t="s">
        <v>462</v>
      </c>
      <c r="AA15755" s="9" t="s">
        <v>198</v>
      </c>
      <c r="AB15755" s="9">
        <v>8112096</v>
      </c>
      <c r="AC15755" s="9" t="s">
        <v>16528</v>
      </c>
      <c r="AD15755" s="9" t="s">
        <v>231</v>
      </c>
      <c r="AE15755" s="5">
        <f t="shared" si="514"/>
        <v>0</v>
      </c>
      <c r="AF15755" s="5" t="str">
        <f t="shared" si="515"/>
        <v>katB</v>
      </c>
      <c r="AG15755" s="153"/>
      <c r="AH15755" s="153"/>
      <c r="AI15755" t="s">
        <v>201</v>
      </c>
      <c r="AJ15755" t="s">
        <v>17878</v>
      </c>
      <c r="AK15755" s="9" t="str">
        <f>VLOOKUP(Y15755,zdroj!D:AJ,33,0)</f>
        <v>katB</v>
      </c>
    </row>
    <row r="15756" spans="8:37" x14ac:dyDescent="0.25">
      <c r="H15756" s="8"/>
      <c r="I15756" s="8"/>
      <c r="N15756" s="23"/>
      <c r="O15756" s="24"/>
      <c r="P15756" s="19"/>
      <c r="Q15756" s="19"/>
      <c r="R15756" s="19"/>
      <c r="U15756" s="27"/>
      <c r="Y15756" s="9" t="s">
        <v>768</v>
      </c>
      <c r="Z15756" s="9" t="s">
        <v>462</v>
      </c>
      <c r="AA15756" s="9" t="s">
        <v>198</v>
      </c>
      <c r="AB15756" s="9">
        <v>8112100</v>
      </c>
      <c r="AC15756" s="9" t="s">
        <v>16529</v>
      </c>
      <c r="AD15756" s="9" t="s">
        <v>231</v>
      </c>
      <c r="AE15756" s="5">
        <f t="shared" si="514"/>
        <v>0</v>
      </c>
      <c r="AF15756" s="5" t="str">
        <f t="shared" si="515"/>
        <v>katB</v>
      </c>
      <c r="AG15756" s="153"/>
      <c r="AH15756" s="153"/>
      <c r="AI15756" t="s">
        <v>201</v>
      </c>
      <c r="AJ15756" t="s">
        <v>17878</v>
      </c>
      <c r="AK15756" s="9" t="str">
        <f>VLOOKUP(Y15756,zdroj!D:AJ,33,0)</f>
        <v>katB</v>
      </c>
    </row>
    <row r="15757" spans="8:37" x14ac:dyDescent="0.25">
      <c r="H15757" s="8"/>
      <c r="I15757" s="8"/>
      <c r="N15757" s="23"/>
      <c r="O15757" s="24"/>
      <c r="P15757" s="19"/>
      <c r="Q15757" s="19"/>
      <c r="R15757" s="19"/>
      <c r="U15757" s="27"/>
      <c r="Y15757" s="9" t="s">
        <v>768</v>
      </c>
      <c r="Z15757" s="9" t="s">
        <v>462</v>
      </c>
      <c r="AA15757" s="9" t="s">
        <v>198</v>
      </c>
      <c r="AB15757" s="9">
        <v>8112118</v>
      </c>
      <c r="AC15757" s="9" t="s">
        <v>16530</v>
      </c>
      <c r="AD15757" s="9" t="s">
        <v>231</v>
      </c>
      <c r="AE15757" s="5">
        <f t="shared" si="514"/>
        <v>0</v>
      </c>
      <c r="AF15757" s="5" t="str">
        <f t="shared" si="515"/>
        <v>katB</v>
      </c>
      <c r="AG15757" s="153"/>
      <c r="AH15757" s="153"/>
      <c r="AI15757" t="s">
        <v>201</v>
      </c>
      <c r="AJ15757" t="s">
        <v>17878</v>
      </c>
      <c r="AK15757" s="9" t="str">
        <f>VLOOKUP(Y15757,zdroj!D:AJ,33,0)</f>
        <v>katB</v>
      </c>
    </row>
    <row r="15758" spans="8:37" x14ac:dyDescent="0.25">
      <c r="H15758" s="8"/>
      <c r="I15758" s="8"/>
      <c r="N15758" s="23"/>
      <c r="O15758" s="24"/>
      <c r="P15758" s="19"/>
      <c r="Q15758" s="19"/>
      <c r="R15758" s="19"/>
      <c r="U15758" s="27"/>
      <c r="Y15758" s="9" t="s">
        <v>768</v>
      </c>
      <c r="Z15758" s="9" t="s">
        <v>462</v>
      </c>
      <c r="AA15758" s="9" t="s">
        <v>198</v>
      </c>
      <c r="AB15758" s="9">
        <v>8112126</v>
      </c>
      <c r="AC15758" s="9" t="s">
        <v>16531</v>
      </c>
      <c r="AD15758" s="9" t="s">
        <v>231</v>
      </c>
      <c r="AE15758" s="5">
        <f t="shared" si="514"/>
        <v>0</v>
      </c>
      <c r="AF15758" s="5" t="str">
        <f t="shared" si="515"/>
        <v>katB</v>
      </c>
      <c r="AG15758" s="153"/>
      <c r="AH15758" s="153"/>
      <c r="AI15758" t="s">
        <v>201</v>
      </c>
      <c r="AJ15758" t="s">
        <v>17878</v>
      </c>
      <c r="AK15758" s="9" t="str">
        <f>VLOOKUP(Y15758,zdroj!D:AJ,33,0)</f>
        <v>katB</v>
      </c>
    </row>
    <row r="15759" spans="8:37" x14ac:dyDescent="0.25">
      <c r="H15759" s="8"/>
      <c r="I15759" s="8"/>
      <c r="N15759" s="23"/>
      <c r="O15759" s="24"/>
      <c r="P15759" s="19"/>
      <c r="Q15759" s="19"/>
      <c r="R15759" s="19"/>
      <c r="U15759" s="27"/>
      <c r="Y15759" s="9" t="s">
        <v>768</v>
      </c>
      <c r="Z15759" s="9" t="s">
        <v>462</v>
      </c>
      <c r="AA15759" s="9" t="s">
        <v>198</v>
      </c>
      <c r="AB15759" s="9">
        <v>8112134</v>
      </c>
      <c r="AC15759" s="9" t="s">
        <v>16532</v>
      </c>
      <c r="AD15759" s="9" t="s">
        <v>231</v>
      </c>
      <c r="AE15759" s="5">
        <f t="shared" si="514"/>
        <v>0</v>
      </c>
      <c r="AF15759" s="5" t="str">
        <f t="shared" si="515"/>
        <v>katB</v>
      </c>
      <c r="AG15759" s="153"/>
      <c r="AH15759" s="153"/>
      <c r="AI15759" t="s">
        <v>201</v>
      </c>
      <c r="AJ15759" t="s">
        <v>17878</v>
      </c>
      <c r="AK15759" s="9" t="str">
        <f>VLOOKUP(Y15759,zdroj!D:AJ,33,0)</f>
        <v>katB</v>
      </c>
    </row>
    <row r="15760" spans="8:37" x14ac:dyDescent="0.25">
      <c r="H15760" s="8"/>
      <c r="I15760" s="8"/>
      <c r="N15760" s="23"/>
      <c r="O15760" s="24"/>
      <c r="P15760" s="19"/>
      <c r="Q15760" s="19"/>
      <c r="R15760" s="19"/>
      <c r="U15760" s="27"/>
      <c r="Y15760" s="9" t="s">
        <v>768</v>
      </c>
      <c r="Z15760" s="9" t="s">
        <v>462</v>
      </c>
      <c r="AA15760" s="9" t="s">
        <v>198</v>
      </c>
      <c r="AB15760" s="9">
        <v>8112142</v>
      </c>
      <c r="AC15760" s="9" t="s">
        <v>16533</v>
      </c>
      <c r="AD15760" s="9" t="s">
        <v>231</v>
      </c>
      <c r="AE15760" s="5">
        <f t="shared" si="514"/>
        <v>0</v>
      </c>
      <c r="AF15760" s="5" t="str">
        <f t="shared" si="515"/>
        <v>katB</v>
      </c>
      <c r="AG15760" s="153"/>
      <c r="AH15760" s="153"/>
      <c r="AI15760" t="s">
        <v>201</v>
      </c>
      <c r="AJ15760" t="s">
        <v>17878</v>
      </c>
      <c r="AK15760" s="9" t="str">
        <f>VLOOKUP(Y15760,zdroj!D:AJ,33,0)</f>
        <v>katB</v>
      </c>
    </row>
    <row r="15761" spans="8:37" x14ac:dyDescent="0.25">
      <c r="H15761" s="8"/>
      <c r="I15761" s="8"/>
      <c r="N15761" s="23"/>
      <c r="O15761" s="24"/>
      <c r="P15761" s="19"/>
      <c r="Q15761" s="19"/>
      <c r="R15761" s="19"/>
      <c r="U15761" s="27"/>
      <c r="Y15761" s="9" t="s">
        <v>768</v>
      </c>
      <c r="Z15761" s="9" t="s">
        <v>462</v>
      </c>
      <c r="AA15761" s="9" t="s">
        <v>198</v>
      </c>
      <c r="AB15761" s="9">
        <v>8111880</v>
      </c>
      <c r="AC15761" s="9" t="s">
        <v>16534</v>
      </c>
      <c r="AD15761" s="9" t="s">
        <v>231</v>
      </c>
      <c r="AE15761" s="5">
        <f t="shared" si="514"/>
        <v>0</v>
      </c>
      <c r="AF15761" s="5" t="str">
        <f t="shared" si="515"/>
        <v>katB</v>
      </c>
      <c r="AG15761" s="153"/>
      <c r="AH15761" s="153"/>
      <c r="AI15761" t="s">
        <v>201</v>
      </c>
      <c r="AJ15761" t="s">
        <v>17878</v>
      </c>
      <c r="AK15761" s="9" t="str">
        <f>VLOOKUP(Y15761,zdroj!D:AJ,33,0)</f>
        <v>katB</v>
      </c>
    </row>
    <row r="15762" spans="8:37" x14ac:dyDescent="0.25">
      <c r="H15762" s="8"/>
      <c r="I15762" s="8"/>
      <c r="N15762" s="23"/>
      <c r="O15762" s="24"/>
      <c r="P15762" s="19"/>
      <c r="Q15762" s="19"/>
      <c r="R15762" s="19"/>
      <c r="U15762" s="27"/>
      <c r="Y15762" s="9" t="s">
        <v>768</v>
      </c>
      <c r="Z15762" s="9" t="s">
        <v>462</v>
      </c>
      <c r="AA15762" s="9" t="s">
        <v>198</v>
      </c>
      <c r="AB15762" s="9">
        <v>8112151</v>
      </c>
      <c r="AC15762" s="9" t="s">
        <v>16535</v>
      </c>
      <c r="AD15762" s="9" t="s">
        <v>231</v>
      </c>
      <c r="AE15762" s="5">
        <f t="shared" si="514"/>
        <v>0</v>
      </c>
      <c r="AF15762" s="5" t="str">
        <f t="shared" si="515"/>
        <v>katB</v>
      </c>
      <c r="AG15762" s="153"/>
      <c r="AH15762" s="153"/>
      <c r="AI15762" t="s">
        <v>201</v>
      </c>
      <c r="AJ15762" t="s">
        <v>17878</v>
      </c>
      <c r="AK15762" s="9" t="str">
        <f>VLOOKUP(Y15762,zdroj!D:AJ,33,0)</f>
        <v>katB</v>
      </c>
    </row>
    <row r="15763" spans="8:37" x14ac:dyDescent="0.25">
      <c r="H15763" s="8"/>
      <c r="I15763" s="8"/>
      <c r="N15763" s="23"/>
      <c r="O15763" s="24"/>
      <c r="P15763" s="19"/>
      <c r="Q15763" s="19"/>
      <c r="R15763" s="19"/>
      <c r="U15763" s="27"/>
      <c r="Y15763" s="9" t="s">
        <v>768</v>
      </c>
      <c r="Z15763" s="9" t="s">
        <v>462</v>
      </c>
      <c r="AA15763" s="9" t="s">
        <v>198</v>
      </c>
      <c r="AB15763" s="9">
        <v>8112169</v>
      </c>
      <c r="AC15763" s="9" t="s">
        <v>16536</v>
      </c>
      <c r="AD15763" s="9" t="s">
        <v>231</v>
      </c>
      <c r="AE15763" s="5">
        <f t="shared" si="514"/>
        <v>0</v>
      </c>
      <c r="AF15763" s="5" t="str">
        <f t="shared" si="515"/>
        <v>katB</v>
      </c>
      <c r="AG15763" s="153"/>
      <c r="AH15763" s="153"/>
      <c r="AI15763" t="s">
        <v>201</v>
      </c>
      <c r="AJ15763" t="s">
        <v>17878</v>
      </c>
      <c r="AK15763" s="9" t="str">
        <f>VLOOKUP(Y15763,zdroj!D:AJ,33,0)</f>
        <v>katB</v>
      </c>
    </row>
    <row r="15764" spans="8:37" x14ac:dyDescent="0.25">
      <c r="H15764" s="8"/>
      <c r="I15764" s="8"/>
      <c r="N15764" s="23"/>
      <c r="O15764" s="24"/>
      <c r="P15764" s="19"/>
      <c r="Q15764" s="19"/>
      <c r="R15764" s="19"/>
      <c r="U15764" s="27"/>
      <c r="Y15764" s="9" t="s">
        <v>768</v>
      </c>
      <c r="Z15764" s="9" t="s">
        <v>462</v>
      </c>
      <c r="AA15764" s="9" t="s">
        <v>198</v>
      </c>
      <c r="AB15764" s="9">
        <v>8112177</v>
      </c>
      <c r="AC15764" s="9" t="s">
        <v>16537</v>
      </c>
      <c r="AD15764" s="9" t="s">
        <v>231</v>
      </c>
      <c r="AE15764" s="5">
        <f t="shared" si="514"/>
        <v>0</v>
      </c>
      <c r="AF15764" s="5" t="str">
        <f t="shared" si="515"/>
        <v>katB</v>
      </c>
      <c r="AG15764" s="153"/>
      <c r="AH15764" s="153"/>
      <c r="AI15764" t="s">
        <v>201</v>
      </c>
      <c r="AJ15764" t="s">
        <v>17878</v>
      </c>
      <c r="AK15764" s="9" t="str">
        <f>VLOOKUP(Y15764,zdroj!D:AJ,33,0)</f>
        <v>katB</v>
      </c>
    </row>
    <row r="15765" spans="8:37" x14ac:dyDescent="0.25">
      <c r="H15765" s="8"/>
      <c r="I15765" s="8"/>
      <c r="N15765" s="23"/>
      <c r="O15765" s="24"/>
      <c r="P15765" s="19"/>
      <c r="Q15765" s="19"/>
      <c r="R15765" s="19"/>
      <c r="U15765" s="27"/>
      <c r="Y15765" s="9" t="s">
        <v>768</v>
      </c>
      <c r="Z15765" s="9" t="s">
        <v>462</v>
      </c>
      <c r="AA15765" s="9" t="s">
        <v>198</v>
      </c>
      <c r="AB15765" s="9">
        <v>8112185</v>
      </c>
      <c r="AC15765" s="9" t="s">
        <v>16538</v>
      </c>
      <c r="AD15765" s="9" t="s">
        <v>231</v>
      </c>
      <c r="AE15765" s="5">
        <f t="shared" si="514"/>
        <v>0</v>
      </c>
      <c r="AF15765" s="5" t="str">
        <f t="shared" si="515"/>
        <v>katB</v>
      </c>
      <c r="AG15765" s="153"/>
      <c r="AH15765" s="153"/>
      <c r="AI15765" t="s">
        <v>201</v>
      </c>
      <c r="AJ15765" t="s">
        <v>17878</v>
      </c>
      <c r="AK15765" s="9" t="str">
        <f>VLOOKUP(Y15765,zdroj!D:AJ,33,0)</f>
        <v>katB</v>
      </c>
    </row>
    <row r="15766" spans="8:37" x14ac:dyDescent="0.25">
      <c r="H15766" s="8"/>
      <c r="I15766" s="8"/>
      <c r="N15766" s="23"/>
      <c r="O15766" s="24"/>
      <c r="P15766" s="19"/>
      <c r="Q15766" s="19"/>
      <c r="R15766" s="19"/>
      <c r="U15766" s="27"/>
      <c r="Y15766" s="9" t="s">
        <v>768</v>
      </c>
      <c r="Z15766" s="9" t="s">
        <v>462</v>
      </c>
      <c r="AA15766" s="9" t="s">
        <v>198</v>
      </c>
      <c r="AB15766" s="9">
        <v>8112193</v>
      </c>
      <c r="AC15766" s="9" t="s">
        <v>16539</v>
      </c>
      <c r="AD15766" s="9" t="s">
        <v>231</v>
      </c>
      <c r="AE15766" s="5">
        <f t="shared" si="514"/>
        <v>0</v>
      </c>
      <c r="AF15766" s="5" t="str">
        <f t="shared" si="515"/>
        <v>katB</v>
      </c>
      <c r="AG15766" s="153"/>
      <c r="AH15766" s="153"/>
      <c r="AI15766" t="s">
        <v>201</v>
      </c>
      <c r="AJ15766" t="s">
        <v>17878</v>
      </c>
      <c r="AK15766" s="9" t="str">
        <f>VLOOKUP(Y15766,zdroj!D:AJ,33,0)</f>
        <v>katB</v>
      </c>
    </row>
    <row r="15767" spans="8:37" x14ac:dyDescent="0.25">
      <c r="H15767" s="8"/>
      <c r="I15767" s="8"/>
      <c r="N15767" s="23"/>
      <c r="O15767" s="24"/>
      <c r="P15767" s="19"/>
      <c r="Q15767" s="19"/>
      <c r="R15767" s="19"/>
      <c r="U15767" s="27"/>
      <c r="Y15767" s="9" t="s">
        <v>768</v>
      </c>
      <c r="Z15767" s="9" t="s">
        <v>462</v>
      </c>
      <c r="AA15767" s="9" t="s">
        <v>198</v>
      </c>
      <c r="AB15767" s="9">
        <v>8112207</v>
      </c>
      <c r="AC15767" s="9" t="s">
        <v>16540</v>
      </c>
      <c r="AD15767" s="9" t="s">
        <v>800</v>
      </c>
      <c r="AE15767" s="5">
        <f t="shared" si="514"/>
        <v>0</v>
      </c>
      <c r="AF15767" s="5" t="str">
        <f t="shared" si="515"/>
        <v>Pokryto</v>
      </c>
      <c r="AG15767" s="153"/>
      <c r="AH15767" s="153"/>
      <c r="AI15767" t="s">
        <v>201</v>
      </c>
      <c r="AJ15767" t="s">
        <v>800</v>
      </c>
      <c r="AK15767" s="9" t="str">
        <f>VLOOKUP(Y15767,zdroj!D:AJ,33,0)</f>
        <v>katB</v>
      </c>
    </row>
    <row r="15768" spans="8:37" x14ac:dyDescent="0.25">
      <c r="H15768" s="8"/>
      <c r="I15768" s="8"/>
      <c r="N15768" s="23"/>
      <c r="O15768" s="24"/>
      <c r="P15768" s="19"/>
      <c r="Q15768" s="19"/>
      <c r="R15768" s="19"/>
      <c r="U15768" s="27"/>
      <c r="Y15768" s="9" t="s">
        <v>768</v>
      </c>
      <c r="Z15768" s="9" t="s">
        <v>462</v>
      </c>
      <c r="AA15768" s="9" t="s">
        <v>198</v>
      </c>
      <c r="AB15768" s="9">
        <v>25964917</v>
      </c>
      <c r="AC15768" s="9" t="s">
        <v>16541</v>
      </c>
      <c r="AD15768" s="9" t="s">
        <v>231</v>
      </c>
      <c r="AE15768" s="5">
        <f t="shared" si="514"/>
        <v>0</v>
      </c>
      <c r="AF15768" s="5" t="str">
        <f t="shared" si="515"/>
        <v>katB</v>
      </c>
      <c r="AG15768" s="153"/>
      <c r="AH15768" s="153"/>
      <c r="AI15768" t="s">
        <v>201</v>
      </c>
      <c r="AJ15768" t="s">
        <v>17878</v>
      </c>
      <c r="AK15768" s="9" t="str">
        <f>VLOOKUP(Y15768,zdroj!D:AJ,33,0)</f>
        <v>katB</v>
      </c>
    </row>
    <row r="15769" spans="8:37" x14ac:dyDescent="0.25">
      <c r="H15769" s="8"/>
      <c r="I15769" s="8"/>
      <c r="N15769" s="23"/>
      <c r="O15769" s="24"/>
      <c r="P15769" s="19"/>
      <c r="Q15769" s="19"/>
      <c r="R15769" s="19"/>
      <c r="U15769" s="27"/>
      <c r="Y15769" s="9" t="s">
        <v>768</v>
      </c>
      <c r="Z15769" s="9" t="s">
        <v>462</v>
      </c>
      <c r="AA15769" s="9" t="s">
        <v>198</v>
      </c>
      <c r="AB15769" s="9">
        <v>8112215</v>
      </c>
      <c r="AC15769" s="9" t="s">
        <v>16542</v>
      </c>
      <c r="AD15769" s="9" t="s">
        <v>231</v>
      </c>
      <c r="AE15769" s="5">
        <f t="shared" si="514"/>
        <v>0</v>
      </c>
      <c r="AF15769" s="5" t="str">
        <f t="shared" si="515"/>
        <v>katB</v>
      </c>
      <c r="AG15769" s="153"/>
      <c r="AH15769" s="153"/>
      <c r="AI15769" t="s">
        <v>201</v>
      </c>
      <c r="AJ15769" t="s">
        <v>17878</v>
      </c>
      <c r="AK15769" s="9" t="str">
        <f>VLOOKUP(Y15769,zdroj!D:AJ,33,0)</f>
        <v>katB</v>
      </c>
    </row>
    <row r="15770" spans="8:37" x14ac:dyDescent="0.25">
      <c r="H15770" s="8"/>
      <c r="I15770" s="8"/>
      <c r="N15770" s="23"/>
      <c r="O15770" s="24"/>
      <c r="P15770" s="19"/>
      <c r="Q15770" s="19"/>
      <c r="R15770" s="19"/>
      <c r="U15770" s="27"/>
      <c r="Y15770" s="9" t="s">
        <v>768</v>
      </c>
      <c r="Z15770" s="9" t="s">
        <v>462</v>
      </c>
      <c r="AA15770" s="9" t="s">
        <v>198</v>
      </c>
      <c r="AB15770" s="9">
        <v>8112223</v>
      </c>
      <c r="AC15770" s="9" t="s">
        <v>16543</v>
      </c>
      <c r="AD15770" s="9" t="s">
        <v>231</v>
      </c>
      <c r="AE15770" s="5">
        <f t="shared" si="514"/>
        <v>0</v>
      </c>
      <c r="AF15770" s="5" t="str">
        <f t="shared" si="515"/>
        <v>katB</v>
      </c>
      <c r="AG15770" s="153"/>
      <c r="AH15770" s="153"/>
      <c r="AI15770" t="s">
        <v>201</v>
      </c>
      <c r="AJ15770" t="s">
        <v>17878</v>
      </c>
      <c r="AK15770" s="9" t="str">
        <f>VLOOKUP(Y15770,zdroj!D:AJ,33,0)</f>
        <v>katB</v>
      </c>
    </row>
    <row r="15771" spans="8:37" x14ac:dyDescent="0.25">
      <c r="H15771" s="8"/>
      <c r="I15771" s="8"/>
      <c r="N15771" s="23"/>
      <c r="O15771" s="24"/>
      <c r="P15771" s="19"/>
      <c r="Q15771" s="19"/>
      <c r="R15771" s="19"/>
      <c r="U15771" s="27"/>
      <c r="Y15771" s="9" t="s">
        <v>768</v>
      </c>
      <c r="Z15771" s="9" t="s">
        <v>462</v>
      </c>
      <c r="AA15771" s="9" t="s">
        <v>198</v>
      </c>
      <c r="AB15771" s="9">
        <v>8112231</v>
      </c>
      <c r="AC15771" s="9" t="s">
        <v>16544</v>
      </c>
      <c r="AD15771" s="9" t="s">
        <v>231</v>
      </c>
      <c r="AE15771" s="5">
        <f t="shared" si="514"/>
        <v>0</v>
      </c>
      <c r="AF15771" s="5" t="str">
        <f t="shared" si="515"/>
        <v>katB</v>
      </c>
      <c r="AG15771" s="153"/>
      <c r="AH15771" s="153"/>
      <c r="AI15771" t="s">
        <v>201</v>
      </c>
      <c r="AJ15771" t="s">
        <v>17878</v>
      </c>
      <c r="AK15771" s="9" t="str">
        <f>VLOOKUP(Y15771,zdroj!D:AJ,33,0)</f>
        <v>katB</v>
      </c>
    </row>
    <row r="15772" spans="8:37" x14ac:dyDescent="0.25">
      <c r="H15772" s="8"/>
      <c r="I15772" s="8"/>
      <c r="N15772" s="23"/>
      <c r="O15772" s="24"/>
      <c r="P15772" s="19"/>
      <c r="Q15772" s="19"/>
      <c r="R15772" s="19"/>
      <c r="U15772" s="27"/>
      <c r="Y15772" s="9" t="s">
        <v>768</v>
      </c>
      <c r="Z15772" s="9" t="s">
        <v>462</v>
      </c>
      <c r="AA15772" s="9" t="s">
        <v>198</v>
      </c>
      <c r="AB15772" s="9">
        <v>8111898</v>
      </c>
      <c r="AC15772" s="9" t="s">
        <v>16545</v>
      </c>
      <c r="AD15772" s="9" t="s">
        <v>231</v>
      </c>
      <c r="AE15772" s="5">
        <f t="shared" si="514"/>
        <v>0</v>
      </c>
      <c r="AF15772" s="5" t="str">
        <f t="shared" si="515"/>
        <v>katB</v>
      </c>
      <c r="AG15772" s="153"/>
      <c r="AH15772" s="153"/>
      <c r="AI15772" t="s">
        <v>201</v>
      </c>
      <c r="AJ15772" t="s">
        <v>17878</v>
      </c>
      <c r="AK15772" s="9" t="str">
        <f>VLOOKUP(Y15772,zdroj!D:AJ,33,0)</f>
        <v>katB</v>
      </c>
    </row>
    <row r="15773" spans="8:37" x14ac:dyDescent="0.25">
      <c r="H15773" s="8"/>
      <c r="I15773" s="8"/>
      <c r="N15773" s="23"/>
      <c r="O15773" s="24"/>
      <c r="P15773" s="19"/>
      <c r="Q15773" s="19"/>
      <c r="R15773" s="19"/>
      <c r="U15773" s="27"/>
      <c r="Y15773" s="9" t="s">
        <v>768</v>
      </c>
      <c r="Z15773" s="9" t="s">
        <v>462</v>
      </c>
      <c r="AA15773" s="9" t="s">
        <v>198</v>
      </c>
      <c r="AB15773" s="9">
        <v>8112240</v>
      </c>
      <c r="AC15773" s="9" t="s">
        <v>16546</v>
      </c>
      <c r="AD15773" s="9" t="s">
        <v>231</v>
      </c>
      <c r="AE15773" s="5">
        <f t="shared" si="514"/>
        <v>0</v>
      </c>
      <c r="AF15773" s="5" t="str">
        <f t="shared" si="515"/>
        <v>katB</v>
      </c>
      <c r="AG15773" s="153"/>
      <c r="AH15773" s="153"/>
      <c r="AI15773" t="s">
        <v>201</v>
      </c>
      <c r="AJ15773" t="s">
        <v>17878</v>
      </c>
      <c r="AK15773" s="9" t="str">
        <f>VLOOKUP(Y15773,zdroj!D:AJ,33,0)</f>
        <v>katB</v>
      </c>
    </row>
    <row r="15774" spans="8:37" x14ac:dyDescent="0.25">
      <c r="H15774" s="8"/>
      <c r="I15774" s="8"/>
      <c r="N15774" s="23"/>
      <c r="O15774" s="24"/>
      <c r="P15774" s="19"/>
      <c r="Q15774" s="19"/>
      <c r="R15774" s="19"/>
      <c r="U15774" s="27"/>
      <c r="Y15774" s="9" t="s">
        <v>768</v>
      </c>
      <c r="Z15774" s="9" t="s">
        <v>462</v>
      </c>
      <c r="AA15774" s="9" t="s">
        <v>198</v>
      </c>
      <c r="AB15774" s="9">
        <v>41632061</v>
      </c>
      <c r="AC15774" s="9" t="s">
        <v>16547</v>
      </c>
      <c r="AD15774" s="9" t="s">
        <v>231</v>
      </c>
      <c r="AE15774" s="5">
        <f t="shared" si="514"/>
        <v>0</v>
      </c>
      <c r="AF15774" s="5" t="str">
        <f t="shared" si="515"/>
        <v>katB</v>
      </c>
      <c r="AG15774" s="153"/>
      <c r="AH15774" s="153"/>
      <c r="AI15774" t="s">
        <v>201</v>
      </c>
      <c r="AJ15774" t="s">
        <v>17878</v>
      </c>
      <c r="AK15774" s="9" t="str">
        <f>VLOOKUP(Y15774,zdroj!D:AJ,33,0)</f>
        <v>katB</v>
      </c>
    </row>
    <row r="15775" spans="8:37" x14ac:dyDescent="0.25">
      <c r="H15775" s="8"/>
      <c r="I15775" s="8"/>
      <c r="N15775" s="23"/>
      <c r="O15775" s="24"/>
      <c r="P15775" s="19"/>
      <c r="Q15775" s="19"/>
      <c r="R15775" s="19"/>
      <c r="U15775" s="27"/>
      <c r="Y15775" s="9" t="s">
        <v>768</v>
      </c>
      <c r="Z15775" s="9" t="s">
        <v>462</v>
      </c>
      <c r="AA15775" s="9" t="s">
        <v>198</v>
      </c>
      <c r="AB15775" s="9">
        <v>8112258</v>
      </c>
      <c r="AC15775" s="9" t="s">
        <v>16548</v>
      </c>
      <c r="AD15775" s="9" t="s">
        <v>231</v>
      </c>
      <c r="AE15775" s="5">
        <f t="shared" si="514"/>
        <v>0</v>
      </c>
      <c r="AF15775" s="5" t="str">
        <f t="shared" si="515"/>
        <v>katB</v>
      </c>
      <c r="AG15775" s="153"/>
      <c r="AH15775" s="153"/>
      <c r="AI15775" t="s">
        <v>201</v>
      </c>
      <c r="AJ15775" t="s">
        <v>17878</v>
      </c>
      <c r="AK15775" s="9" t="str">
        <f>VLOOKUP(Y15775,zdroj!D:AJ,33,0)</f>
        <v>katB</v>
      </c>
    </row>
    <row r="15776" spans="8:37" x14ac:dyDescent="0.25">
      <c r="H15776" s="8"/>
      <c r="I15776" s="8"/>
      <c r="N15776" s="23"/>
      <c r="O15776" s="24"/>
      <c r="P15776" s="19"/>
      <c r="Q15776" s="19"/>
      <c r="R15776" s="19"/>
      <c r="U15776" s="27"/>
      <c r="Y15776" s="9" t="s">
        <v>768</v>
      </c>
      <c r="Z15776" s="9" t="s">
        <v>462</v>
      </c>
      <c r="AA15776" s="9" t="s">
        <v>198</v>
      </c>
      <c r="AB15776" s="9">
        <v>8112266</v>
      </c>
      <c r="AC15776" s="9" t="s">
        <v>16549</v>
      </c>
      <c r="AD15776" s="9" t="s">
        <v>231</v>
      </c>
      <c r="AE15776" s="5">
        <f t="shared" si="514"/>
        <v>0</v>
      </c>
      <c r="AF15776" s="5" t="str">
        <f t="shared" si="515"/>
        <v>katB</v>
      </c>
      <c r="AG15776" s="153"/>
      <c r="AH15776" s="153"/>
      <c r="AI15776" t="s">
        <v>201</v>
      </c>
      <c r="AJ15776" t="s">
        <v>17878</v>
      </c>
      <c r="AK15776" s="9" t="str">
        <f>VLOOKUP(Y15776,zdroj!D:AJ,33,0)</f>
        <v>katB</v>
      </c>
    </row>
    <row r="15777" spans="8:37" x14ac:dyDescent="0.25">
      <c r="H15777" s="8"/>
      <c r="I15777" s="8"/>
      <c r="N15777" s="23"/>
      <c r="O15777" s="24"/>
      <c r="P15777" s="19"/>
      <c r="Q15777" s="19"/>
      <c r="R15777" s="19"/>
      <c r="U15777" s="27"/>
      <c r="Y15777" s="9" t="s">
        <v>768</v>
      </c>
      <c r="Z15777" s="9" t="s">
        <v>462</v>
      </c>
      <c r="AA15777" s="9" t="s">
        <v>198</v>
      </c>
      <c r="AB15777" s="9">
        <v>8112274</v>
      </c>
      <c r="AC15777" s="9" t="s">
        <v>16550</v>
      </c>
      <c r="AD15777" s="9" t="s">
        <v>231</v>
      </c>
      <c r="AE15777" s="5">
        <f t="shared" si="514"/>
        <v>0</v>
      </c>
      <c r="AF15777" s="5" t="str">
        <f t="shared" si="515"/>
        <v>katB</v>
      </c>
      <c r="AG15777" s="153"/>
      <c r="AH15777" s="153"/>
      <c r="AI15777" t="s">
        <v>201</v>
      </c>
      <c r="AJ15777" t="s">
        <v>17878</v>
      </c>
      <c r="AK15777" s="9" t="str">
        <f>VLOOKUP(Y15777,zdroj!D:AJ,33,0)</f>
        <v>katB</v>
      </c>
    </row>
    <row r="15778" spans="8:37" x14ac:dyDescent="0.25">
      <c r="H15778" s="8"/>
      <c r="I15778" s="8"/>
      <c r="N15778" s="23"/>
      <c r="O15778" s="24"/>
      <c r="P15778" s="19"/>
      <c r="Q15778" s="19"/>
      <c r="R15778" s="19"/>
      <c r="U15778" s="27"/>
      <c r="Y15778" s="9" t="s">
        <v>768</v>
      </c>
      <c r="Z15778" s="9" t="s">
        <v>462</v>
      </c>
      <c r="AA15778" s="9" t="s">
        <v>198</v>
      </c>
      <c r="AB15778" s="9">
        <v>8112282</v>
      </c>
      <c r="AC15778" s="9" t="s">
        <v>16551</v>
      </c>
      <c r="AD15778" s="9" t="s">
        <v>231</v>
      </c>
      <c r="AE15778" s="5">
        <f t="shared" si="514"/>
        <v>0</v>
      </c>
      <c r="AF15778" s="5" t="str">
        <f t="shared" si="515"/>
        <v>katB</v>
      </c>
      <c r="AG15778" s="153"/>
      <c r="AH15778" s="153"/>
      <c r="AI15778" t="s">
        <v>201</v>
      </c>
      <c r="AJ15778" t="s">
        <v>17878</v>
      </c>
      <c r="AK15778" s="9" t="str">
        <f>VLOOKUP(Y15778,zdroj!D:AJ,33,0)</f>
        <v>katB</v>
      </c>
    </row>
    <row r="15779" spans="8:37" x14ac:dyDescent="0.25">
      <c r="H15779" s="8"/>
      <c r="I15779" s="8"/>
      <c r="N15779" s="23"/>
      <c r="O15779" s="24"/>
      <c r="P15779" s="19"/>
      <c r="Q15779" s="19"/>
      <c r="R15779" s="19"/>
      <c r="U15779" s="27"/>
      <c r="Y15779" s="9" t="s">
        <v>768</v>
      </c>
      <c r="Z15779" s="9" t="s">
        <v>462</v>
      </c>
      <c r="AA15779" s="9" t="s">
        <v>198</v>
      </c>
      <c r="AB15779" s="9">
        <v>8112291</v>
      </c>
      <c r="AC15779" s="9" t="s">
        <v>16552</v>
      </c>
      <c r="AD15779" s="9" t="s">
        <v>231</v>
      </c>
      <c r="AE15779" s="5">
        <f t="shared" si="514"/>
        <v>0</v>
      </c>
      <c r="AF15779" s="5" t="str">
        <f t="shared" si="515"/>
        <v>katB</v>
      </c>
      <c r="AG15779" s="153"/>
      <c r="AH15779" s="153"/>
      <c r="AI15779" t="s">
        <v>201</v>
      </c>
      <c r="AJ15779" t="s">
        <v>17878</v>
      </c>
      <c r="AK15779" s="9" t="str">
        <f>VLOOKUP(Y15779,zdroj!D:AJ,33,0)</f>
        <v>katB</v>
      </c>
    </row>
    <row r="15780" spans="8:37" x14ac:dyDescent="0.25">
      <c r="H15780" s="8"/>
      <c r="I15780" s="8"/>
      <c r="N15780" s="23"/>
      <c r="O15780" s="24"/>
      <c r="P15780" s="19"/>
      <c r="Q15780" s="19"/>
      <c r="R15780" s="19"/>
      <c r="U15780" s="27"/>
      <c r="Y15780" s="9" t="s">
        <v>768</v>
      </c>
      <c r="Z15780" s="9" t="s">
        <v>462</v>
      </c>
      <c r="AA15780" s="9" t="s">
        <v>198</v>
      </c>
      <c r="AB15780" s="9">
        <v>8112304</v>
      </c>
      <c r="AC15780" s="9" t="s">
        <v>16553</v>
      </c>
      <c r="AD15780" s="9" t="s">
        <v>231</v>
      </c>
      <c r="AE15780" s="5">
        <f t="shared" si="514"/>
        <v>0</v>
      </c>
      <c r="AF15780" s="5" t="str">
        <f t="shared" si="515"/>
        <v>katB</v>
      </c>
      <c r="AG15780" s="153"/>
      <c r="AH15780" s="153"/>
      <c r="AI15780" t="s">
        <v>201</v>
      </c>
      <c r="AJ15780" t="s">
        <v>17878</v>
      </c>
      <c r="AK15780" s="9" t="str">
        <f>VLOOKUP(Y15780,zdroj!D:AJ,33,0)</f>
        <v>katB</v>
      </c>
    </row>
    <row r="15781" spans="8:37" x14ac:dyDescent="0.25">
      <c r="H15781" s="8"/>
      <c r="I15781" s="8"/>
      <c r="N15781" s="23"/>
      <c r="O15781" s="24"/>
      <c r="P15781" s="19"/>
      <c r="Q15781" s="19"/>
      <c r="R15781" s="19"/>
      <c r="U15781" s="27"/>
      <c r="Y15781" s="9" t="s">
        <v>768</v>
      </c>
      <c r="Z15781" s="9" t="s">
        <v>462</v>
      </c>
      <c r="AA15781" s="9" t="s">
        <v>198</v>
      </c>
      <c r="AB15781" s="9">
        <v>8112312</v>
      </c>
      <c r="AC15781" s="9" t="s">
        <v>16554</v>
      </c>
      <c r="AD15781" s="9" t="s">
        <v>231</v>
      </c>
      <c r="AE15781" s="5">
        <f t="shared" si="514"/>
        <v>0</v>
      </c>
      <c r="AF15781" s="5" t="str">
        <f t="shared" si="515"/>
        <v>katB</v>
      </c>
      <c r="AG15781" s="153"/>
      <c r="AH15781" s="153"/>
      <c r="AI15781" t="s">
        <v>201</v>
      </c>
      <c r="AJ15781" t="s">
        <v>17878</v>
      </c>
      <c r="AK15781" s="9" t="str">
        <f>VLOOKUP(Y15781,zdroj!D:AJ,33,0)</f>
        <v>katB</v>
      </c>
    </row>
    <row r="15782" spans="8:37" x14ac:dyDescent="0.25">
      <c r="H15782" s="8"/>
      <c r="I15782" s="8"/>
      <c r="N15782" s="23"/>
      <c r="O15782" s="24"/>
      <c r="P15782" s="19"/>
      <c r="Q15782" s="19"/>
      <c r="R15782" s="19"/>
      <c r="U15782" s="27"/>
      <c r="Y15782" s="9" t="s">
        <v>768</v>
      </c>
      <c r="Z15782" s="9" t="s">
        <v>462</v>
      </c>
      <c r="AA15782" s="9" t="s">
        <v>198</v>
      </c>
      <c r="AB15782" s="9">
        <v>8112321</v>
      </c>
      <c r="AC15782" s="9" t="s">
        <v>16555</v>
      </c>
      <c r="AD15782" s="9" t="s">
        <v>231</v>
      </c>
      <c r="AE15782" s="5">
        <f t="shared" si="514"/>
        <v>0</v>
      </c>
      <c r="AF15782" s="5" t="str">
        <f t="shared" si="515"/>
        <v>katB</v>
      </c>
      <c r="AG15782" s="153"/>
      <c r="AH15782" s="153"/>
      <c r="AI15782" t="s">
        <v>201</v>
      </c>
      <c r="AJ15782" t="s">
        <v>17878</v>
      </c>
      <c r="AK15782" s="9" t="str">
        <f>VLOOKUP(Y15782,zdroj!D:AJ,33,0)</f>
        <v>katB</v>
      </c>
    </row>
    <row r="15783" spans="8:37" x14ac:dyDescent="0.25">
      <c r="H15783" s="8"/>
      <c r="I15783" s="8"/>
      <c r="N15783" s="23"/>
      <c r="O15783" s="24"/>
      <c r="P15783" s="19"/>
      <c r="Q15783" s="19"/>
      <c r="R15783" s="19"/>
      <c r="U15783" s="27"/>
      <c r="Y15783" s="9" t="s">
        <v>768</v>
      </c>
      <c r="Z15783" s="9" t="s">
        <v>462</v>
      </c>
      <c r="AA15783" s="9" t="s">
        <v>198</v>
      </c>
      <c r="AB15783" s="9">
        <v>8111901</v>
      </c>
      <c r="AC15783" s="9" t="s">
        <v>16556</v>
      </c>
      <c r="AD15783" s="9" t="s">
        <v>231</v>
      </c>
      <c r="AE15783" s="5">
        <f t="shared" si="514"/>
        <v>0</v>
      </c>
      <c r="AF15783" s="5" t="str">
        <f t="shared" si="515"/>
        <v>katB</v>
      </c>
      <c r="AG15783" s="153"/>
      <c r="AH15783" s="153"/>
      <c r="AI15783" t="s">
        <v>201</v>
      </c>
      <c r="AJ15783" t="s">
        <v>17878</v>
      </c>
      <c r="AK15783" s="9" t="str">
        <f>VLOOKUP(Y15783,zdroj!D:AJ,33,0)</f>
        <v>katB</v>
      </c>
    </row>
    <row r="15784" spans="8:37" x14ac:dyDescent="0.25">
      <c r="H15784" s="8"/>
      <c r="I15784" s="8"/>
      <c r="N15784" s="23"/>
      <c r="O15784" s="24"/>
      <c r="P15784" s="19"/>
      <c r="Q15784" s="19"/>
      <c r="R15784" s="19"/>
      <c r="U15784" s="27"/>
      <c r="Y15784" s="9" t="s">
        <v>768</v>
      </c>
      <c r="Z15784" s="9" t="s">
        <v>462</v>
      </c>
      <c r="AA15784" s="9" t="s">
        <v>198</v>
      </c>
      <c r="AB15784" s="9">
        <v>8112339</v>
      </c>
      <c r="AC15784" s="9" t="s">
        <v>16557</v>
      </c>
      <c r="AD15784" s="9" t="s">
        <v>231</v>
      </c>
      <c r="AE15784" s="5">
        <f t="shared" si="514"/>
        <v>0</v>
      </c>
      <c r="AF15784" s="5" t="str">
        <f t="shared" si="515"/>
        <v>katB</v>
      </c>
      <c r="AG15784" s="153"/>
      <c r="AH15784" s="153"/>
      <c r="AI15784" t="s">
        <v>17881</v>
      </c>
      <c r="AJ15784" t="s">
        <v>17878</v>
      </c>
      <c r="AK15784" s="9" t="str">
        <f>VLOOKUP(Y15784,zdroj!D:AJ,33,0)</f>
        <v>katB</v>
      </c>
    </row>
    <row r="15785" spans="8:37" x14ac:dyDescent="0.25">
      <c r="H15785" s="8"/>
      <c r="I15785" s="8"/>
      <c r="N15785" s="23"/>
      <c r="O15785" s="24"/>
      <c r="P15785" s="19"/>
      <c r="Q15785" s="19"/>
      <c r="R15785" s="19"/>
      <c r="U15785" s="27"/>
      <c r="Y15785" s="9" t="s">
        <v>768</v>
      </c>
      <c r="Z15785" s="9" t="s">
        <v>462</v>
      </c>
      <c r="AA15785" s="9" t="s">
        <v>198</v>
      </c>
      <c r="AB15785" s="9">
        <v>8112347</v>
      </c>
      <c r="AC15785" s="9" t="s">
        <v>16558</v>
      </c>
      <c r="AD15785" s="9" t="s">
        <v>800</v>
      </c>
      <c r="AE15785" s="5">
        <f t="shared" si="514"/>
        <v>0</v>
      </c>
      <c r="AF15785" s="5" t="str">
        <f t="shared" si="515"/>
        <v>Pokryto</v>
      </c>
      <c r="AG15785" s="153"/>
      <c r="AH15785" s="153"/>
      <c r="AI15785" t="s">
        <v>201</v>
      </c>
      <c r="AJ15785" t="s">
        <v>800</v>
      </c>
      <c r="AK15785" s="9" t="str">
        <f>VLOOKUP(Y15785,zdroj!D:AJ,33,0)</f>
        <v>katB</v>
      </c>
    </row>
    <row r="15786" spans="8:37" x14ac:dyDescent="0.25">
      <c r="H15786" s="8"/>
      <c r="I15786" s="8"/>
      <c r="N15786" s="23"/>
      <c r="O15786" s="24"/>
      <c r="P15786" s="19"/>
      <c r="Q15786" s="19"/>
      <c r="R15786" s="19"/>
      <c r="U15786" s="27"/>
      <c r="Y15786" s="9" t="s">
        <v>768</v>
      </c>
      <c r="Z15786" s="9" t="s">
        <v>462</v>
      </c>
      <c r="AA15786" s="9" t="s">
        <v>198</v>
      </c>
      <c r="AB15786" s="9">
        <v>8112355</v>
      </c>
      <c r="AC15786" s="9" t="s">
        <v>16559</v>
      </c>
      <c r="AD15786" s="9" t="s">
        <v>231</v>
      </c>
      <c r="AE15786" s="5">
        <f t="shared" si="514"/>
        <v>0</v>
      </c>
      <c r="AF15786" s="5" t="str">
        <f t="shared" si="515"/>
        <v>katB</v>
      </c>
      <c r="AG15786" s="153"/>
      <c r="AH15786" s="153"/>
      <c r="AI15786" t="s">
        <v>201</v>
      </c>
      <c r="AJ15786" t="s">
        <v>17878</v>
      </c>
      <c r="AK15786" s="9" t="str">
        <f>VLOOKUP(Y15786,zdroj!D:AJ,33,0)</f>
        <v>katB</v>
      </c>
    </row>
    <row r="15787" spans="8:37" x14ac:dyDescent="0.25">
      <c r="H15787" s="8"/>
      <c r="I15787" s="8"/>
      <c r="N15787" s="23"/>
      <c r="O15787" s="24"/>
      <c r="P15787" s="19"/>
      <c r="Q15787" s="19"/>
      <c r="R15787" s="19"/>
      <c r="U15787" s="27"/>
      <c r="Y15787" s="9" t="s">
        <v>768</v>
      </c>
      <c r="Z15787" s="9" t="s">
        <v>462</v>
      </c>
      <c r="AA15787" s="9" t="s">
        <v>198</v>
      </c>
      <c r="AB15787" s="9">
        <v>8112363</v>
      </c>
      <c r="AC15787" s="9" t="s">
        <v>16560</v>
      </c>
      <c r="AD15787" s="9" t="s">
        <v>231</v>
      </c>
      <c r="AE15787" s="5">
        <f t="shared" si="514"/>
        <v>0</v>
      </c>
      <c r="AF15787" s="5" t="str">
        <f t="shared" si="515"/>
        <v>katB</v>
      </c>
      <c r="AG15787" s="153"/>
      <c r="AH15787" s="153"/>
      <c r="AI15787" t="s">
        <v>201</v>
      </c>
      <c r="AJ15787" t="s">
        <v>17878</v>
      </c>
      <c r="AK15787" s="9" t="str">
        <f>VLOOKUP(Y15787,zdroj!D:AJ,33,0)</f>
        <v>katB</v>
      </c>
    </row>
    <row r="15788" spans="8:37" x14ac:dyDescent="0.25">
      <c r="H15788" s="8"/>
      <c r="I15788" s="8"/>
      <c r="N15788" s="23"/>
      <c r="O15788" s="24"/>
      <c r="P15788" s="19"/>
      <c r="Q15788" s="19"/>
      <c r="R15788" s="19"/>
      <c r="U15788" s="27"/>
      <c r="Y15788" s="9" t="s">
        <v>768</v>
      </c>
      <c r="Z15788" s="9" t="s">
        <v>462</v>
      </c>
      <c r="AA15788" s="9" t="s">
        <v>198</v>
      </c>
      <c r="AB15788" s="9">
        <v>8112371</v>
      </c>
      <c r="AC15788" s="9" t="s">
        <v>16561</v>
      </c>
      <c r="AD15788" s="9" t="s">
        <v>231</v>
      </c>
      <c r="AE15788" s="5">
        <f t="shared" si="514"/>
        <v>0</v>
      </c>
      <c r="AF15788" s="5" t="str">
        <f t="shared" si="515"/>
        <v>katB</v>
      </c>
      <c r="AG15788" s="153"/>
      <c r="AH15788" s="153"/>
      <c r="AI15788" t="s">
        <v>201</v>
      </c>
      <c r="AJ15788" t="s">
        <v>17878</v>
      </c>
      <c r="AK15788" s="9" t="str">
        <f>VLOOKUP(Y15788,zdroj!D:AJ,33,0)</f>
        <v>katB</v>
      </c>
    </row>
    <row r="15789" spans="8:37" x14ac:dyDescent="0.25">
      <c r="H15789" s="8"/>
      <c r="I15789" s="8"/>
      <c r="N15789" s="23"/>
      <c r="O15789" s="24"/>
      <c r="P15789" s="19"/>
      <c r="Q15789" s="19"/>
      <c r="R15789" s="19"/>
      <c r="U15789" s="27"/>
      <c r="Y15789" s="9" t="s">
        <v>768</v>
      </c>
      <c r="Z15789" s="9" t="s">
        <v>462</v>
      </c>
      <c r="AA15789" s="9" t="s">
        <v>198</v>
      </c>
      <c r="AB15789" s="9">
        <v>8112380</v>
      </c>
      <c r="AC15789" s="9" t="s">
        <v>16562</v>
      </c>
      <c r="AD15789" s="9" t="s">
        <v>231</v>
      </c>
      <c r="AE15789" s="5">
        <f t="shared" si="514"/>
        <v>0</v>
      </c>
      <c r="AF15789" s="5" t="str">
        <f t="shared" si="515"/>
        <v>katB</v>
      </c>
      <c r="AG15789" s="153"/>
      <c r="AH15789" s="153"/>
      <c r="AI15789" t="s">
        <v>201</v>
      </c>
      <c r="AJ15789" t="s">
        <v>17878</v>
      </c>
      <c r="AK15789" s="9" t="str">
        <f>VLOOKUP(Y15789,zdroj!D:AJ,33,0)</f>
        <v>katB</v>
      </c>
    </row>
    <row r="15790" spans="8:37" x14ac:dyDescent="0.25">
      <c r="H15790" s="8"/>
      <c r="I15790" s="8"/>
      <c r="N15790" s="23"/>
      <c r="O15790" s="24"/>
      <c r="P15790" s="19"/>
      <c r="Q15790" s="19"/>
      <c r="R15790" s="19"/>
      <c r="U15790" s="27"/>
      <c r="Y15790" s="9" t="s">
        <v>768</v>
      </c>
      <c r="Z15790" s="9" t="s">
        <v>462</v>
      </c>
      <c r="AA15790" s="9" t="s">
        <v>198</v>
      </c>
      <c r="AB15790" s="9">
        <v>8112398</v>
      </c>
      <c r="AC15790" s="9" t="s">
        <v>16563</v>
      </c>
      <c r="AD15790" s="9" t="s">
        <v>231</v>
      </c>
      <c r="AE15790" s="5">
        <f t="shared" si="514"/>
        <v>0</v>
      </c>
      <c r="AF15790" s="5" t="str">
        <f t="shared" si="515"/>
        <v>katB</v>
      </c>
      <c r="AG15790" s="153"/>
      <c r="AH15790" s="153"/>
      <c r="AI15790" t="s">
        <v>201</v>
      </c>
      <c r="AJ15790" t="s">
        <v>17878</v>
      </c>
      <c r="AK15790" s="9" t="str">
        <f>VLOOKUP(Y15790,zdroj!D:AJ,33,0)</f>
        <v>katB</v>
      </c>
    </row>
    <row r="15791" spans="8:37" x14ac:dyDescent="0.25">
      <c r="H15791" s="8"/>
      <c r="I15791" s="8"/>
      <c r="N15791" s="23"/>
      <c r="O15791" s="24"/>
      <c r="P15791" s="19"/>
      <c r="Q15791" s="19"/>
      <c r="R15791" s="19"/>
      <c r="U15791" s="27"/>
      <c r="Y15791" s="9" t="s">
        <v>768</v>
      </c>
      <c r="Z15791" s="9" t="s">
        <v>462</v>
      </c>
      <c r="AA15791" s="9" t="s">
        <v>198</v>
      </c>
      <c r="AB15791" s="9">
        <v>8112401</v>
      </c>
      <c r="AC15791" s="9" t="s">
        <v>16564</v>
      </c>
      <c r="AD15791" s="9" t="s">
        <v>231</v>
      </c>
      <c r="AE15791" s="5">
        <f t="shared" si="514"/>
        <v>0</v>
      </c>
      <c r="AF15791" s="5" t="str">
        <f t="shared" si="515"/>
        <v>katB</v>
      </c>
      <c r="AG15791" s="153"/>
      <c r="AH15791" s="153"/>
      <c r="AI15791" t="s">
        <v>201</v>
      </c>
      <c r="AJ15791" t="s">
        <v>17878</v>
      </c>
      <c r="AK15791" s="9" t="str">
        <f>VLOOKUP(Y15791,zdroj!D:AJ,33,0)</f>
        <v>katB</v>
      </c>
    </row>
    <row r="15792" spans="8:37" x14ac:dyDescent="0.25">
      <c r="H15792" s="8"/>
      <c r="I15792" s="8"/>
      <c r="N15792" s="23"/>
      <c r="O15792" s="24"/>
      <c r="P15792" s="19"/>
      <c r="Q15792" s="19"/>
      <c r="R15792" s="19"/>
      <c r="U15792" s="27"/>
      <c r="Y15792" s="9" t="s">
        <v>768</v>
      </c>
      <c r="Z15792" s="9" t="s">
        <v>462</v>
      </c>
      <c r="AA15792" s="9" t="s">
        <v>198</v>
      </c>
      <c r="AB15792" s="9">
        <v>8112410</v>
      </c>
      <c r="AC15792" s="9" t="s">
        <v>16565</v>
      </c>
      <c r="AD15792" s="9" t="s">
        <v>231</v>
      </c>
      <c r="AE15792" s="5">
        <f t="shared" si="514"/>
        <v>0</v>
      </c>
      <c r="AF15792" s="5" t="str">
        <f t="shared" si="515"/>
        <v>katB</v>
      </c>
      <c r="AG15792" s="153"/>
      <c r="AH15792" s="153"/>
      <c r="AI15792" t="s">
        <v>201</v>
      </c>
      <c r="AJ15792" t="s">
        <v>17878</v>
      </c>
      <c r="AK15792" s="9" t="str">
        <f>VLOOKUP(Y15792,zdroj!D:AJ,33,0)</f>
        <v>katB</v>
      </c>
    </row>
    <row r="15793" spans="8:37" x14ac:dyDescent="0.25">
      <c r="H15793" s="8"/>
      <c r="I15793" s="8"/>
      <c r="N15793" s="23"/>
      <c r="O15793" s="24"/>
      <c r="P15793" s="19"/>
      <c r="Q15793" s="19"/>
      <c r="R15793" s="19"/>
      <c r="U15793" s="27"/>
      <c r="Y15793" s="9" t="s">
        <v>768</v>
      </c>
      <c r="Z15793" s="9" t="s">
        <v>462</v>
      </c>
      <c r="AA15793" s="9" t="s">
        <v>198</v>
      </c>
      <c r="AB15793" s="9">
        <v>8112428</v>
      </c>
      <c r="AC15793" s="9" t="s">
        <v>16566</v>
      </c>
      <c r="AD15793" s="9" t="s">
        <v>231</v>
      </c>
      <c r="AE15793" s="5">
        <f t="shared" si="514"/>
        <v>0</v>
      </c>
      <c r="AF15793" s="5" t="str">
        <f t="shared" si="515"/>
        <v>katB</v>
      </c>
      <c r="AG15793" s="153"/>
      <c r="AH15793" s="153"/>
      <c r="AI15793" t="s">
        <v>229</v>
      </c>
      <c r="AJ15793" t="s">
        <v>17878</v>
      </c>
      <c r="AK15793" s="9" t="str">
        <f>VLOOKUP(Y15793,zdroj!D:AJ,33,0)</f>
        <v>katB</v>
      </c>
    </row>
    <row r="15794" spans="8:37" x14ac:dyDescent="0.25">
      <c r="H15794" s="8"/>
      <c r="I15794" s="8"/>
      <c r="N15794" s="23"/>
      <c r="O15794" s="24"/>
      <c r="P15794" s="19"/>
      <c r="Q15794" s="19"/>
      <c r="R15794" s="19"/>
      <c r="U15794" s="27"/>
      <c r="Y15794" s="9" t="s">
        <v>768</v>
      </c>
      <c r="Z15794" s="9" t="s">
        <v>462</v>
      </c>
      <c r="AA15794" s="9" t="s">
        <v>198</v>
      </c>
      <c r="AB15794" s="9">
        <v>8111910</v>
      </c>
      <c r="AC15794" s="9" t="s">
        <v>16567</v>
      </c>
      <c r="AD15794" s="9" t="s">
        <v>231</v>
      </c>
      <c r="AE15794" s="5">
        <f t="shared" si="514"/>
        <v>0</v>
      </c>
      <c r="AF15794" s="5" t="str">
        <f t="shared" si="515"/>
        <v>katB</v>
      </c>
      <c r="AG15794" s="153"/>
      <c r="AH15794" s="153"/>
      <c r="AI15794" t="s">
        <v>201</v>
      </c>
      <c r="AJ15794" t="s">
        <v>17878</v>
      </c>
      <c r="AK15794" s="9" t="str">
        <f>VLOOKUP(Y15794,zdroj!D:AJ,33,0)</f>
        <v>katB</v>
      </c>
    </row>
    <row r="15795" spans="8:37" x14ac:dyDescent="0.25">
      <c r="H15795" s="8"/>
      <c r="I15795" s="8"/>
      <c r="N15795" s="23"/>
      <c r="O15795" s="24"/>
      <c r="P15795" s="19"/>
      <c r="Q15795" s="19"/>
      <c r="R15795" s="19"/>
      <c r="U15795" s="27"/>
      <c r="Y15795" s="9" t="s">
        <v>768</v>
      </c>
      <c r="Z15795" s="9" t="s">
        <v>462</v>
      </c>
      <c r="AA15795" s="9" t="s">
        <v>198</v>
      </c>
      <c r="AB15795" s="9">
        <v>8112436</v>
      </c>
      <c r="AC15795" s="9" t="s">
        <v>16568</v>
      </c>
      <c r="AD15795" s="9" t="s">
        <v>231</v>
      </c>
      <c r="AE15795" s="5">
        <f t="shared" si="514"/>
        <v>0</v>
      </c>
      <c r="AF15795" s="5" t="str">
        <f t="shared" si="515"/>
        <v>katB</v>
      </c>
      <c r="AG15795" s="153"/>
      <c r="AH15795" s="153"/>
      <c r="AI15795" t="s">
        <v>17879</v>
      </c>
      <c r="AJ15795" t="s">
        <v>17878</v>
      </c>
      <c r="AK15795" s="9" t="str">
        <f>VLOOKUP(Y15795,zdroj!D:AJ,33,0)</f>
        <v>katB</v>
      </c>
    </row>
    <row r="15796" spans="8:37" x14ac:dyDescent="0.25">
      <c r="H15796" s="8"/>
      <c r="I15796" s="8"/>
      <c r="N15796" s="23"/>
      <c r="O15796" s="24"/>
      <c r="P15796" s="19"/>
      <c r="Q15796" s="19"/>
      <c r="R15796" s="19"/>
      <c r="U15796" s="27"/>
      <c r="Y15796" s="9" t="s">
        <v>768</v>
      </c>
      <c r="Z15796" s="9" t="s">
        <v>462</v>
      </c>
      <c r="AA15796" s="9" t="s">
        <v>198</v>
      </c>
      <c r="AB15796" s="9">
        <v>26675901</v>
      </c>
      <c r="AC15796" s="9" t="s">
        <v>16569</v>
      </c>
      <c r="AD15796" s="9" t="s">
        <v>231</v>
      </c>
      <c r="AE15796" s="5">
        <f t="shared" si="514"/>
        <v>0</v>
      </c>
      <c r="AF15796" s="5" t="str">
        <f t="shared" si="515"/>
        <v>katB</v>
      </c>
      <c r="AG15796" s="153"/>
      <c r="AH15796" s="153"/>
      <c r="AI15796" t="s">
        <v>201</v>
      </c>
      <c r="AJ15796" t="s">
        <v>17878</v>
      </c>
      <c r="AK15796" s="9" t="str">
        <f>VLOOKUP(Y15796,zdroj!D:AJ,33,0)</f>
        <v>katB</v>
      </c>
    </row>
    <row r="15797" spans="8:37" x14ac:dyDescent="0.25">
      <c r="H15797" s="8"/>
      <c r="I15797" s="8"/>
      <c r="N15797" s="23"/>
      <c r="O15797" s="24"/>
      <c r="P15797" s="19"/>
      <c r="Q15797" s="19"/>
      <c r="R15797" s="19"/>
      <c r="U15797" s="27"/>
      <c r="Y15797" s="9" t="s">
        <v>768</v>
      </c>
      <c r="Z15797" s="9" t="s">
        <v>462</v>
      </c>
      <c r="AA15797" s="9" t="s">
        <v>198</v>
      </c>
      <c r="AB15797" s="9">
        <v>8112444</v>
      </c>
      <c r="AC15797" s="9" t="s">
        <v>16570</v>
      </c>
      <c r="AD15797" s="9" t="s">
        <v>231</v>
      </c>
      <c r="AE15797" s="5">
        <f t="shared" si="514"/>
        <v>0</v>
      </c>
      <c r="AF15797" s="5" t="str">
        <f t="shared" si="515"/>
        <v>katB</v>
      </c>
      <c r="AG15797" s="153"/>
      <c r="AH15797" s="153"/>
      <c r="AI15797" t="s">
        <v>201</v>
      </c>
      <c r="AJ15797" t="s">
        <v>17878</v>
      </c>
      <c r="AK15797" s="9" t="str">
        <f>VLOOKUP(Y15797,zdroj!D:AJ,33,0)</f>
        <v>katB</v>
      </c>
    </row>
    <row r="15798" spans="8:37" x14ac:dyDescent="0.25">
      <c r="H15798" s="8"/>
      <c r="I15798" s="8"/>
      <c r="N15798" s="23"/>
      <c r="O15798" s="24"/>
      <c r="P15798" s="19"/>
      <c r="Q15798" s="19"/>
      <c r="R15798" s="19"/>
      <c r="U15798" s="27"/>
      <c r="Y15798" s="9" t="s">
        <v>768</v>
      </c>
      <c r="Z15798" s="9" t="s">
        <v>462</v>
      </c>
      <c r="AA15798" s="9" t="s">
        <v>198</v>
      </c>
      <c r="AB15798" s="9">
        <v>8112452</v>
      </c>
      <c r="AC15798" s="9" t="s">
        <v>16571</v>
      </c>
      <c r="AD15798" s="9" t="s">
        <v>231</v>
      </c>
      <c r="AE15798" s="5">
        <f t="shared" si="514"/>
        <v>0</v>
      </c>
      <c r="AF15798" s="5" t="str">
        <f t="shared" si="515"/>
        <v>katB</v>
      </c>
      <c r="AG15798" s="153"/>
      <c r="AH15798" s="153"/>
      <c r="AI15798" t="s">
        <v>201</v>
      </c>
      <c r="AJ15798" t="s">
        <v>17878</v>
      </c>
      <c r="AK15798" s="9" t="str">
        <f>VLOOKUP(Y15798,zdroj!D:AJ,33,0)</f>
        <v>katB</v>
      </c>
    </row>
    <row r="15799" spans="8:37" x14ac:dyDescent="0.25">
      <c r="H15799" s="8"/>
      <c r="I15799" s="8"/>
      <c r="N15799" s="23"/>
      <c r="O15799" s="24"/>
      <c r="P15799" s="19"/>
      <c r="Q15799" s="19"/>
      <c r="R15799" s="19"/>
      <c r="U15799" s="27"/>
      <c r="Y15799" s="9" t="s">
        <v>768</v>
      </c>
      <c r="Z15799" s="9" t="s">
        <v>462</v>
      </c>
      <c r="AA15799" s="9" t="s">
        <v>198</v>
      </c>
      <c r="AB15799" s="9">
        <v>8112461</v>
      </c>
      <c r="AC15799" s="9" t="s">
        <v>16572</v>
      </c>
      <c r="AD15799" s="9" t="s">
        <v>231</v>
      </c>
      <c r="AE15799" s="5">
        <f t="shared" si="514"/>
        <v>0</v>
      </c>
      <c r="AF15799" s="5" t="str">
        <f t="shared" si="515"/>
        <v>katB</v>
      </c>
      <c r="AG15799" s="153"/>
      <c r="AH15799" s="153"/>
      <c r="AI15799" t="s">
        <v>201</v>
      </c>
      <c r="AJ15799" t="s">
        <v>17878</v>
      </c>
      <c r="AK15799" s="9" t="str">
        <f>VLOOKUP(Y15799,zdroj!D:AJ,33,0)</f>
        <v>katB</v>
      </c>
    </row>
    <row r="15800" spans="8:37" x14ac:dyDescent="0.25">
      <c r="H15800" s="8"/>
      <c r="I15800" s="8"/>
      <c r="N15800" s="23"/>
      <c r="O15800" s="24"/>
      <c r="P15800" s="19"/>
      <c r="Q15800" s="19"/>
      <c r="R15800" s="19"/>
      <c r="U15800" s="27"/>
      <c r="Y15800" s="9" t="s">
        <v>768</v>
      </c>
      <c r="Z15800" s="9" t="s">
        <v>462</v>
      </c>
      <c r="AA15800" s="9" t="s">
        <v>198</v>
      </c>
      <c r="AB15800" s="9">
        <v>8112479</v>
      </c>
      <c r="AC15800" s="9" t="s">
        <v>16573</v>
      </c>
      <c r="AD15800" s="9" t="s">
        <v>231</v>
      </c>
      <c r="AE15800" s="5">
        <f t="shared" si="514"/>
        <v>0</v>
      </c>
      <c r="AF15800" s="5" t="str">
        <f t="shared" si="515"/>
        <v>katB</v>
      </c>
      <c r="AG15800" s="153"/>
      <c r="AH15800" s="153"/>
      <c r="AI15800" t="s">
        <v>201</v>
      </c>
      <c r="AJ15800" t="s">
        <v>17878</v>
      </c>
      <c r="AK15800" s="9" t="str">
        <f>VLOOKUP(Y15800,zdroj!D:AJ,33,0)</f>
        <v>katB</v>
      </c>
    </row>
    <row r="15801" spans="8:37" x14ac:dyDescent="0.25">
      <c r="H15801" s="8"/>
      <c r="I15801" s="8"/>
      <c r="N15801" s="23"/>
      <c r="O15801" s="24"/>
      <c r="P15801" s="19"/>
      <c r="Q15801" s="19"/>
      <c r="R15801" s="19"/>
      <c r="U15801" s="27"/>
      <c r="Y15801" s="9" t="s">
        <v>768</v>
      </c>
      <c r="Z15801" s="9" t="s">
        <v>462</v>
      </c>
      <c r="AA15801" s="9" t="s">
        <v>198</v>
      </c>
      <c r="AB15801" s="9">
        <v>8112487</v>
      </c>
      <c r="AC15801" s="9" t="s">
        <v>16574</v>
      </c>
      <c r="AD15801" s="9" t="s">
        <v>231</v>
      </c>
      <c r="AE15801" s="5">
        <f t="shared" si="514"/>
        <v>0</v>
      </c>
      <c r="AF15801" s="5" t="str">
        <f t="shared" si="515"/>
        <v>katB</v>
      </c>
      <c r="AG15801" s="153"/>
      <c r="AH15801" s="153"/>
      <c r="AI15801" t="s">
        <v>201</v>
      </c>
      <c r="AJ15801" t="s">
        <v>17878</v>
      </c>
      <c r="AK15801" s="9" t="str">
        <f>VLOOKUP(Y15801,zdroj!D:AJ,33,0)</f>
        <v>katB</v>
      </c>
    </row>
    <row r="15802" spans="8:37" x14ac:dyDescent="0.25">
      <c r="H15802" s="8"/>
      <c r="I15802" s="8"/>
      <c r="N15802" s="23"/>
      <c r="O15802" s="24"/>
      <c r="P15802" s="19"/>
      <c r="Q15802" s="19"/>
      <c r="R15802" s="19"/>
      <c r="U15802" s="27"/>
      <c r="Y15802" s="9" t="s">
        <v>768</v>
      </c>
      <c r="Z15802" s="9" t="s">
        <v>462</v>
      </c>
      <c r="AA15802" s="9" t="s">
        <v>198</v>
      </c>
      <c r="AB15802" s="9">
        <v>8112495</v>
      </c>
      <c r="AC15802" s="9" t="s">
        <v>16575</v>
      </c>
      <c r="AD15802" s="9" t="s">
        <v>231</v>
      </c>
      <c r="AE15802" s="5">
        <f t="shared" si="514"/>
        <v>0</v>
      </c>
      <c r="AF15802" s="5" t="str">
        <f t="shared" si="515"/>
        <v>katB</v>
      </c>
      <c r="AG15802" s="153"/>
      <c r="AH15802" s="153"/>
      <c r="AI15802" t="s">
        <v>201</v>
      </c>
      <c r="AJ15802" t="s">
        <v>17878</v>
      </c>
      <c r="AK15802" s="9" t="str">
        <f>VLOOKUP(Y15802,zdroj!D:AJ,33,0)</f>
        <v>katB</v>
      </c>
    </row>
    <row r="15803" spans="8:37" x14ac:dyDescent="0.25">
      <c r="H15803" s="8"/>
      <c r="I15803" s="8"/>
      <c r="N15803" s="23"/>
      <c r="O15803" s="24"/>
      <c r="P15803" s="19"/>
      <c r="Q15803" s="19"/>
      <c r="R15803" s="19"/>
      <c r="U15803" s="27"/>
      <c r="Y15803" s="9" t="s">
        <v>768</v>
      </c>
      <c r="Z15803" s="9" t="s">
        <v>462</v>
      </c>
      <c r="AA15803" s="9" t="s">
        <v>198</v>
      </c>
      <c r="AB15803" s="9">
        <v>8112509</v>
      </c>
      <c r="AC15803" s="9" t="s">
        <v>16576</v>
      </c>
      <c r="AD15803" s="9" t="s">
        <v>231</v>
      </c>
      <c r="AE15803" s="5">
        <f t="shared" si="514"/>
        <v>0</v>
      </c>
      <c r="AF15803" s="5" t="str">
        <f t="shared" si="515"/>
        <v>katB</v>
      </c>
      <c r="AG15803" s="153"/>
      <c r="AH15803" s="153"/>
      <c r="AI15803" t="s">
        <v>201</v>
      </c>
      <c r="AJ15803" t="s">
        <v>17878</v>
      </c>
      <c r="AK15803" s="9" t="str">
        <f>VLOOKUP(Y15803,zdroj!D:AJ,33,0)</f>
        <v>katB</v>
      </c>
    </row>
    <row r="15804" spans="8:37" x14ac:dyDescent="0.25">
      <c r="H15804" s="8"/>
      <c r="I15804" s="8"/>
      <c r="N15804" s="23"/>
      <c r="O15804" s="24"/>
      <c r="P15804" s="19"/>
      <c r="Q15804" s="19"/>
      <c r="R15804" s="19"/>
      <c r="U15804" s="27"/>
      <c r="Y15804" s="9" t="s">
        <v>768</v>
      </c>
      <c r="Z15804" s="9" t="s">
        <v>462</v>
      </c>
      <c r="AA15804" s="9" t="s">
        <v>198</v>
      </c>
      <c r="AB15804" s="9">
        <v>8112517</v>
      </c>
      <c r="AC15804" s="9" t="s">
        <v>16577</v>
      </c>
      <c r="AD15804" s="9" t="s">
        <v>231</v>
      </c>
      <c r="AE15804" s="5">
        <f t="shared" si="514"/>
        <v>0</v>
      </c>
      <c r="AF15804" s="5" t="str">
        <f t="shared" si="515"/>
        <v>katB</v>
      </c>
      <c r="AG15804" s="153"/>
      <c r="AH15804" s="153"/>
      <c r="AI15804" t="s">
        <v>17879</v>
      </c>
      <c r="AJ15804" t="s">
        <v>17878</v>
      </c>
      <c r="AK15804" s="9" t="str">
        <f>VLOOKUP(Y15804,zdroj!D:AJ,33,0)</f>
        <v>katB</v>
      </c>
    </row>
    <row r="15805" spans="8:37" x14ac:dyDescent="0.25">
      <c r="H15805" s="8"/>
      <c r="I15805" s="8"/>
      <c r="N15805" s="23"/>
      <c r="O15805" s="24"/>
      <c r="P15805" s="19"/>
      <c r="Q15805" s="19"/>
      <c r="R15805" s="19"/>
      <c r="U15805" s="27"/>
      <c r="Y15805" s="9" t="s">
        <v>768</v>
      </c>
      <c r="Z15805" s="9" t="s">
        <v>462</v>
      </c>
      <c r="AA15805" s="9" t="s">
        <v>198</v>
      </c>
      <c r="AB15805" s="9">
        <v>8111928</v>
      </c>
      <c r="AC15805" s="9" t="s">
        <v>16578</v>
      </c>
      <c r="AD15805" s="9" t="s">
        <v>231</v>
      </c>
      <c r="AE15805" s="5">
        <f t="shared" si="514"/>
        <v>0</v>
      </c>
      <c r="AF15805" s="5" t="str">
        <f t="shared" si="515"/>
        <v>katB</v>
      </c>
      <c r="AG15805" s="153"/>
      <c r="AH15805" s="153"/>
      <c r="AI15805" t="s">
        <v>17879</v>
      </c>
      <c r="AJ15805" t="s">
        <v>17878</v>
      </c>
      <c r="AK15805" s="9" t="str">
        <f>VLOOKUP(Y15805,zdroj!D:AJ,33,0)</f>
        <v>katB</v>
      </c>
    </row>
    <row r="15806" spans="8:37" x14ac:dyDescent="0.25">
      <c r="H15806" s="8"/>
      <c r="I15806" s="8"/>
      <c r="N15806" s="23"/>
      <c r="O15806" s="24"/>
      <c r="P15806" s="19"/>
      <c r="Q15806" s="19"/>
      <c r="R15806" s="19"/>
      <c r="U15806" s="27"/>
      <c r="Y15806" s="9" t="s">
        <v>768</v>
      </c>
      <c r="Z15806" s="9" t="s">
        <v>462</v>
      </c>
      <c r="AA15806" s="9" t="s">
        <v>198</v>
      </c>
      <c r="AB15806" s="9">
        <v>8112525</v>
      </c>
      <c r="AC15806" s="9" t="s">
        <v>16579</v>
      </c>
      <c r="AD15806" s="9" t="s">
        <v>231</v>
      </c>
      <c r="AE15806" s="5">
        <f t="shared" si="514"/>
        <v>0</v>
      </c>
      <c r="AF15806" s="5" t="str">
        <f t="shared" si="515"/>
        <v>katB</v>
      </c>
      <c r="AG15806" s="153"/>
      <c r="AH15806" s="153"/>
      <c r="AI15806" t="s">
        <v>201</v>
      </c>
      <c r="AJ15806" t="s">
        <v>17878</v>
      </c>
      <c r="AK15806" s="9" t="str">
        <f>VLOOKUP(Y15806,zdroj!D:AJ,33,0)</f>
        <v>katB</v>
      </c>
    </row>
    <row r="15807" spans="8:37" x14ac:dyDescent="0.25">
      <c r="H15807" s="8"/>
      <c r="I15807" s="8"/>
      <c r="N15807" s="23"/>
      <c r="O15807" s="24"/>
      <c r="P15807" s="19"/>
      <c r="Q15807" s="19"/>
      <c r="R15807" s="19"/>
      <c r="U15807" s="27"/>
      <c r="Y15807" s="9" t="s">
        <v>768</v>
      </c>
      <c r="Z15807" s="9" t="s">
        <v>462</v>
      </c>
      <c r="AA15807" s="9" t="s">
        <v>198</v>
      </c>
      <c r="AB15807" s="9">
        <v>8112533</v>
      </c>
      <c r="AC15807" s="9" t="s">
        <v>16580</v>
      </c>
      <c r="AD15807" s="9" t="s">
        <v>231</v>
      </c>
      <c r="AE15807" s="5">
        <f t="shared" si="514"/>
        <v>0</v>
      </c>
      <c r="AF15807" s="5" t="str">
        <f t="shared" si="515"/>
        <v>katB</v>
      </c>
      <c r="AG15807" s="153"/>
      <c r="AH15807" s="153"/>
      <c r="AI15807" t="s">
        <v>201</v>
      </c>
      <c r="AJ15807" t="s">
        <v>17878</v>
      </c>
      <c r="AK15807" s="9" t="str">
        <f>VLOOKUP(Y15807,zdroj!D:AJ,33,0)</f>
        <v>katB</v>
      </c>
    </row>
    <row r="15808" spans="8:37" x14ac:dyDescent="0.25">
      <c r="H15808" s="8"/>
      <c r="I15808" s="8"/>
      <c r="N15808" s="23"/>
      <c r="O15808" s="24"/>
      <c r="P15808" s="19"/>
      <c r="Q15808" s="19"/>
      <c r="R15808" s="19"/>
      <c r="U15808" s="27"/>
      <c r="Y15808" s="9" t="s">
        <v>768</v>
      </c>
      <c r="Z15808" s="9" t="s">
        <v>462</v>
      </c>
      <c r="AA15808" s="9" t="s">
        <v>198</v>
      </c>
      <c r="AB15808" s="9">
        <v>8112541</v>
      </c>
      <c r="AC15808" s="9" t="s">
        <v>16581</v>
      </c>
      <c r="AD15808" s="9" t="s">
        <v>231</v>
      </c>
      <c r="AE15808" s="5">
        <f t="shared" si="514"/>
        <v>0</v>
      </c>
      <c r="AF15808" s="5" t="str">
        <f t="shared" si="515"/>
        <v>katB</v>
      </c>
      <c r="AG15808" s="153"/>
      <c r="AH15808" s="153"/>
      <c r="AI15808" t="s">
        <v>201</v>
      </c>
      <c r="AJ15808" t="s">
        <v>17878</v>
      </c>
      <c r="AK15808" s="9" t="str">
        <f>VLOOKUP(Y15808,zdroj!D:AJ,33,0)</f>
        <v>katB</v>
      </c>
    </row>
    <row r="15809" spans="8:37" x14ac:dyDescent="0.25">
      <c r="H15809" s="8"/>
      <c r="I15809" s="8"/>
      <c r="N15809" s="23"/>
      <c r="O15809" s="24"/>
      <c r="P15809" s="19"/>
      <c r="Q15809" s="19"/>
      <c r="R15809" s="19"/>
      <c r="U15809" s="27"/>
      <c r="Y15809" s="9" t="s">
        <v>768</v>
      </c>
      <c r="Z15809" s="9" t="s">
        <v>462</v>
      </c>
      <c r="AA15809" s="9" t="s">
        <v>198</v>
      </c>
      <c r="AB15809" s="9">
        <v>8112550</v>
      </c>
      <c r="AC15809" s="9" t="s">
        <v>16582</v>
      </c>
      <c r="AD15809" s="9" t="s">
        <v>231</v>
      </c>
      <c r="AE15809" s="5">
        <f t="shared" si="514"/>
        <v>0</v>
      </c>
      <c r="AF15809" s="5" t="str">
        <f t="shared" si="515"/>
        <v>katB</v>
      </c>
      <c r="AG15809" s="153"/>
      <c r="AH15809" s="153"/>
      <c r="AI15809" t="s">
        <v>201</v>
      </c>
      <c r="AJ15809" t="s">
        <v>17878</v>
      </c>
      <c r="AK15809" s="9" t="str">
        <f>VLOOKUP(Y15809,zdroj!D:AJ,33,0)</f>
        <v>katB</v>
      </c>
    </row>
    <row r="15810" spans="8:37" x14ac:dyDescent="0.25">
      <c r="H15810" s="8"/>
      <c r="I15810" s="8"/>
      <c r="N15810" s="23"/>
      <c r="O15810" s="24"/>
      <c r="P15810" s="19"/>
      <c r="Q15810" s="19"/>
      <c r="R15810" s="19"/>
      <c r="U15810" s="27"/>
      <c r="Y15810" s="9" t="s">
        <v>768</v>
      </c>
      <c r="Z15810" s="9" t="s">
        <v>462</v>
      </c>
      <c r="AA15810" s="9" t="s">
        <v>198</v>
      </c>
      <c r="AB15810" s="9">
        <v>8112568</v>
      </c>
      <c r="AC15810" s="9" t="s">
        <v>16583</v>
      </c>
      <c r="AD15810" s="9" t="s">
        <v>231</v>
      </c>
      <c r="AE15810" s="5">
        <f t="shared" si="514"/>
        <v>0</v>
      </c>
      <c r="AF15810" s="5" t="str">
        <f t="shared" si="515"/>
        <v>katB</v>
      </c>
      <c r="AG15810" s="153"/>
      <c r="AH15810" s="153"/>
      <c r="AI15810" t="s">
        <v>201</v>
      </c>
      <c r="AJ15810" t="s">
        <v>17878</v>
      </c>
      <c r="AK15810" s="9" t="str">
        <f>VLOOKUP(Y15810,zdroj!D:AJ,33,0)</f>
        <v>katB</v>
      </c>
    </row>
    <row r="15811" spans="8:37" x14ac:dyDescent="0.25">
      <c r="H15811" s="8"/>
      <c r="I15811" s="8"/>
      <c r="N15811" s="23"/>
      <c r="O15811" s="24"/>
      <c r="P15811" s="19"/>
      <c r="Q15811" s="19"/>
      <c r="R15811" s="19"/>
      <c r="U15811" s="27"/>
      <c r="Y15811" s="9" t="s">
        <v>768</v>
      </c>
      <c r="Z15811" s="9" t="s">
        <v>462</v>
      </c>
      <c r="AA15811" s="9" t="s">
        <v>198</v>
      </c>
      <c r="AB15811" s="9">
        <v>28120477</v>
      </c>
      <c r="AC15811" s="9" t="s">
        <v>16584</v>
      </c>
      <c r="AD15811" s="9" t="s">
        <v>231</v>
      </c>
      <c r="AE15811" s="5">
        <f t="shared" si="514"/>
        <v>0</v>
      </c>
      <c r="AF15811" s="5" t="str">
        <f t="shared" si="515"/>
        <v>katB</v>
      </c>
      <c r="AG15811" s="153"/>
      <c r="AH15811" s="153"/>
      <c r="AI15811" t="s">
        <v>201</v>
      </c>
      <c r="AJ15811" t="s">
        <v>17878</v>
      </c>
      <c r="AK15811" s="9" t="str">
        <f>VLOOKUP(Y15811,zdroj!D:AJ,33,0)</f>
        <v>katB</v>
      </c>
    </row>
    <row r="15812" spans="8:37" x14ac:dyDescent="0.25">
      <c r="H15812" s="8"/>
      <c r="I15812" s="8"/>
      <c r="N15812" s="23"/>
      <c r="O15812" s="24"/>
      <c r="P15812" s="19"/>
      <c r="Q15812" s="19"/>
      <c r="R15812" s="19"/>
      <c r="U15812" s="27"/>
      <c r="Y15812" s="9" t="s">
        <v>768</v>
      </c>
      <c r="Z15812" s="9" t="s">
        <v>462</v>
      </c>
      <c r="AA15812" s="9" t="s">
        <v>198</v>
      </c>
      <c r="AB15812" s="9">
        <v>75910781</v>
      </c>
      <c r="AC15812" s="9" t="s">
        <v>16585</v>
      </c>
      <c r="AD15812" s="9" t="s">
        <v>231</v>
      </c>
      <c r="AE15812" s="5">
        <f t="shared" si="514"/>
        <v>0</v>
      </c>
      <c r="AF15812" s="5" t="str">
        <f t="shared" si="515"/>
        <v>katB</v>
      </c>
      <c r="AG15812" s="153"/>
      <c r="AH15812" s="153"/>
      <c r="AI15812" t="s">
        <v>201</v>
      </c>
      <c r="AJ15812" t="s">
        <v>17878</v>
      </c>
      <c r="AK15812" s="9" t="str">
        <f>VLOOKUP(Y15812,zdroj!D:AJ,33,0)</f>
        <v>katB</v>
      </c>
    </row>
    <row r="15813" spans="8:37" x14ac:dyDescent="0.25">
      <c r="H15813" s="8"/>
      <c r="I15813" s="8"/>
      <c r="N15813" s="23"/>
      <c r="O15813" s="24"/>
      <c r="P15813" s="19"/>
      <c r="Q15813" s="19"/>
      <c r="R15813" s="19"/>
      <c r="U15813" s="27"/>
      <c r="Y15813" s="9" t="s">
        <v>768</v>
      </c>
      <c r="Z15813" s="9" t="s">
        <v>462</v>
      </c>
      <c r="AA15813" s="9" t="s">
        <v>198</v>
      </c>
      <c r="AB15813" s="9">
        <v>75153190</v>
      </c>
      <c r="AC15813" s="9" t="s">
        <v>16586</v>
      </c>
      <c r="AD15813" s="9" t="s">
        <v>231</v>
      </c>
      <c r="AE15813" s="5">
        <f t="shared" si="514"/>
        <v>0</v>
      </c>
      <c r="AF15813" s="5" t="str">
        <f t="shared" si="515"/>
        <v>katB</v>
      </c>
      <c r="AG15813" s="153"/>
      <c r="AH15813" s="153"/>
      <c r="AI15813" t="s">
        <v>201</v>
      </c>
      <c r="AJ15813" t="s">
        <v>17878</v>
      </c>
      <c r="AK15813" s="9" t="str">
        <f>VLOOKUP(Y15813,zdroj!D:AJ,33,0)</f>
        <v>katB</v>
      </c>
    </row>
    <row r="15814" spans="8:37" x14ac:dyDescent="0.25">
      <c r="H15814" s="8"/>
      <c r="I15814" s="8"/>
      <c r="N15814" s="23"/>
      <c r="O15814" s="24"/>
      <c r="P15814" s="19"/>
      <c r="Q15814" s="19"/>
      <c r="R15814" s="19"/>
      <c r="U15814" s="27"/>
      <c r="Y15814" s="9" t="s">
        <v>768</v>
      </c>
      <c r="Z15814" s="9" t="s">
        <v>462</v>
      </c>
      <c r="AA15814" s="9" t="s">
        <v>198</v>
      </c>
      <c r="AB15814" s="9">
        <v>77866690</v>
      </c>
      <c r="AC15814" s="9" t="s">
        <v>16587</v>
      </c>
      <c r="AD15814" s="9" t="s">
        <v>231</v>
      </c>
      <c r="AE15814" s="5">
        <f t="shared" si="514"/>
        <v>0</v>
      </c>
      <c r="AF15814" s="5" t="str">
        <f t="shared" si="515"/>
        <v>katB</v>
      </c>
      <c r="AG15814" s="153"/>
      <c r="AH15814" s="153"/>
      <c r="AI15814" t="s">
        <v>201</v>
      </c>
      <c r="AJ15814" t="s">
        <v>17878</v>
      </c>
      <c r="AK15814" s="9" t="str">
        <f>VLOOKUP(Y15814,zdroj!D:AJ,33,0)</f>
        <v>katB</v>
      </c>
    </row>
    <row r="15815" spans="8:37" x14ac:dyDescent="0.25">
      <c r="H15815" s="8"/>
      <c r="I15815" s="8"/>
      <c r="N15815" s="23"/>
      <c r="O15815" s="24"/>
      <c r="P15815" s="19"/>
      <c r="Q15815" s="19"/>
      <c r="R15815" s="19"/>
      <c r="U15815" s="27"/>
      <c r="Y15815" s="9" t="s">
        <v>768</v>
      </c>
      <c r="Z15815" s="9" t="s">
        <v>462</v>
      </c>
      <c r="AA15815" s="9" t="s">
        <v>198</v>
      </c>
      <c r="AB15815" s="9">
        <v>79758835</v>
      </c>
      <c r="AC15815" s="9" t="s">
        <v>16588</v>
      </c>
      <c r="AD15815" s="9" t="s">
        <v>231</v>
      </c>
      <c r="AE15815" s="5">
        <f t="shared" si="514"/>
        <v>0</v>
      </c>
      <c r="AF15815" s="5" t="str">
        <f t="shared" si="515"/>
        <v>katB</v>
      </c>
      <c r="AG15815" s="153"/>
      <c r="AH15815" s="153"/>
      <c r="AI15815" t="s">
        <v>201</v>
      </c>
      <c r="AJ15815" t="s">
        <v>17878</v>
      </c>
      <c r="AK15815" s="9" t="str">
        <f>VLOOKUP(Y15815,zdroj!D:AJ,33,0)</f>
        <v>katB</v>
      </c>
    </row>
    <row r="15816" spans="8:37" x14ac:dyDescent="0.25">
      <c r="H15816" s="8"/>
      <c r="I15816" s="8"/>
      <c r="N15816" s="23"/>
      <c r="O15816" s="24"/>
      <c r="P15816" s="19"/>
      <c r="Q15816" s="19"/>
      <c r="R15816" s="19"/>
      <c r="U15816" s="27"/>
      <c r="Y15816" s="9" t="s">
        <v>768</v>
      </c>
      <c r="Z15816" s="9" t="s">
        <v>462</v>
      </c>
      <c r="AA15816" s="9" t="s">
        <v>198</v>
      </c>
      <c r="AB15816" s="9">
        <v>78687721</v>
      </c>
      <c r="AC15816" s="9" t="s">
        <v>16589</v>
      </c>
      <c r="AD15816" s="9" t="s">
        <v>231</v>
      </c>
      <c r="AE15816" s="5">
        <f t="shared" si="514"/>
        <v>0</v>
      </c>
      <c r="AF15816" s="5" t="str">
        <f t="shared" si="515"/>
        <v>katB</v>
      </c>
      <c r="AG15816" s="153"/>
      <c r="AH15816" s="153"/>
      <c r="AI15816" t="s">
        <v>201</v>
      </c>
      <c r="AJ15816" t="s">
        <v>17878</v>
      </c>
      <c r="AK15816" s="9" t="str">
        <f>VLOOKUP(Y15816,zdroj!D:AJ,33,0)</f>
        <v>katB</v>
      </c>
    </row>
    <row r="15817" spans="8:37" x14ac:dyDescent="0.25">
      <c r="H15817" s="8"/>
      <c r="I15817" s="8"/>
      <c r="N15817" s="23"/>
      <c r="O15817" s="24"/>
      <c r="P15817" s="19"/>
      <c r="Q15817" s="19"/>
      <c r="R15817" s="19"/>
      <c r="U15817" s="27"/>
      <c r="Y15817" s="9" t="s">
        <v>768</v>
      </c>
      <c r="Z15817" s="9" t="s">
        <v>462</v>
      </c>
      <c r="AA15817" s="9" t="s">
        <v>198</v>
      </c>
      <c r="AB15817" s="9">
        <v>80273980</v>
      </c>
      <c r="AC15817" s="9" t="s">
        <v>16590</v>
      </c>
      <c r="AD15817" s="9" t="s">
        <v>231</v>
      </c>
      <c r="AE15817" s="5">
        <f t="shared" si="514"/>
        <v>0</v>
      </c>
      <c r="AF15817" s="5" t="str">
        <f t="shared" si="515"/>
        <v>katB</v>
      </c>
      <c r="AG15817" s="153"/>
      <c r="AH15817" s="153"/>
      <c r="AI15817" t="s">
        <v>201</v>
      </c>
      <c r="AJ15817" t="s">
        <v>17878</v>
      </c>
      <c r="AK15817" s="9" t="str">
        <f>VLOOKUP(Y15817,zdroj!D:AJ,33,0)</f>
        <v>katB</v>
      </c>
    </row>
    <row r="15818" spans="8:37" x14ac:dyDescent="0.25">
      <c r="H15818" s="8"/>
      <c r="I15818" s="8"/>
      <c r="N15818" s="23"/>
      <c r="O15818" s="24"/>
      <c r="P15818" s="19"/>
      <c r="Q15818" s="19"/>
      <c r="R15818" s="19"/>
      <c r="U15818" s="27"/>
      <c r="Y15818" s="9" t="s">
        <v>768</v>
      </c>
      <c r="Z15818" s="9" t="s">
        <v>462</v>
      </c>
      <c r="AA15818" s="9" t="s">
        <v>198</v>
      </c>
      <c r="AB15818" s="9">
        <v>82597766</v>
      </c>
      <c r="AC15818" s="9" t="s">
        <v>16591</v>
      </c>
      <c r="AD15818" s="9" t="s">
        <v>231</v>
      </c>
      <c r="AE15818" s="5">
        <f t="shared" ref="AE15818:AE15881" si="516">VLOOKUP(Y15818,K:T,10,0)</f>
        <v>0</v>
      </c>
      <c r="AF15818" s="5" t="str">
        <f t="shared" ref="AF15818:AF15881" si="517">IF(AE15818="A",IF(AD15818="katA","katB",AD15818),AD15818)</f>
        <v>katB</v>
      </c>
      <c r="AG15818" s="153"/>
      <c r="AH15818" s="153"/>
      <c r="AI15818" t="s">
        <v>201</v>
      </c>
      <c r="AJ15818" t="s">
        <v>17878</v>
      </c>
      <c r="AK15818" s="9" t="str">
        <f>VLOOKUP(Y15818,zdroj!D:AJ,33,0)</f>
        <v>katB</v>
      </c>
    </row>
    <row r="15819" spans="8:37" x14ac:dyDescent="0.25">
      <c r="H15819" s="8"/>
      <c r="I15819" s="8"/>
      <c r="N15819" s="23"/>
      <c r="O15819" s="24"/>
      <c r="P15819" s="19"/>
      <c r="Q15819" s="19"/>
      <c r="R15819" s="19"/>
      <c r="U15819" s="27"/>
      <c r="Y15819" s="9" t="s">
        <v>768</v>
      </c>
      <c r="Z15819" s="9" t="s">
        <v>462</v>
      </c>
      <c r="AA15819" s="9" t="s">
        <v>198</v>
      </c>
      <c r="AB15819" s="9">
        <v>82192529</v>
      </c>
      <c r="AC15819" s="9" t="s">
        <v>16592</v>
      </c>
      <c r="AD15819" s="9" t="s">
        <v>231</v>
      </c>
      <c r="AE15819" s="5">
        <f t="shared" si="516"/>
        <v>0</v>
      </c>
      <c r="AF15819" s="5" t="str">
        <f t="shared" si="517"/>
        <v>katB</v>
      </c>
      <c r="AG15819" s="153"/>
      <c r="AH15819" s="153"/>
      <c r="AI15819" t="s">
        <v>201</v>
      </c>
      <c r="AJ15819" t="s">
        <v>17878</v>
      </c>
      <c r="AK15819" s="9" t="str">
        <f>VLOOKUP(Y15819,zdroj!D:AJ,33,0)</f>
        <v>katB</v>
      </c>
    </row>
    <row r="15820" spans="8:37" x14ac:dyDescent="0.25">
      <c r="H15820" s="8"/>
      <c r="I15820" s="8"/>
      <c r="N15820" s="23"/>
      <c r="O15820" s="24"/>
      <c r="P15820" s="19"/>
      <c r="Q15820" s="19"/>
      <c r="R15820" s="19"/>
      <c r="U15820" s="27"/>
      <c r="Y15820" s="9" t="s">
        <v>768</v>
      </c>
      <c r="Z15820" s="9" t="s">
        <v>462</v>
      </c>
      <c r="AA15820" s="9" t="s">
        <v>198</v>
      </c>
      <c r="AB15820" s="9">
        <v>81777515</v>
      </c>
      <c r="AC15820" s="9" t="s">
        <v>16593</v>
      </c>
      <c r="AD15820" s="9" t="s">
        <v>231</v>
      </c>
      <c r="AE15820" s="5">
        <f t="shared" si="516"/>
        <v>0</v>
      </c>
      <c r="AF15820" s="5" t="str">
        <f t="shared" si="517"/>
        <v>katB</v>
      </c>
      <c r="AG15820" s="153"/>
      <c r="AH15820" s="153"/>
      <c r="AI15820" t="s">
        <v>201</v>
      </c>
      <c r="AJ15820" t="s">
        <v>17878</v>
      </c>
      <c r="AK15820" s="9" t="str">
        <f>VLOOKUP(Y15820,zdroj!D:AJ,33,0)</f>
        <v>katB</v>
      </c>
    </row>
    <row r="15821" spans="8:37" x14ac:dyDescent="0.25">
      <c r="H15821" s="8"/>
      <c r="I15821" s="8"/>
      <c r="N15821" s="23"/>
      <c r="O15821" s="24"/>
      <c r="P15821" s="19"/>
      <c r="Q15821" s="19"/>
      <c r="R15821" s="19"/>
      <c r="U15821" s="27"/>
      <c r="Y15821" s="9" t="s">
        <v>768</v>
      </c>
      <c r="Z15821" s="9" t="s">
        <v>462</v>
      </c>
      <c r="AA15821" s="9" t="s">
        <v>198</v>
      </c>
      <c r="AB15821" s="9">
        <v>81777701</v>
      </c>
      <c r="AC15821" s="9" t="s">
        <v>16594</v>
      </c>
      <c r="AD15821" s="9" t="s">
        <v>231</v>
      </c>
      <c r="AE15821" s="5">
        <f t="shared" si="516"/>
        <v>0</v>
      </c>
      <c r="AF15821" s="5" t="str">
        <f t="shared" si="517"/>
        <v>katB</v>
      </c>
      <c r="AG15821" s="153"/>
      <c r="AH15821" s="153"/>
      <c r="AI15821" t="s">
        <v>201</v>
      </c>
      <c r="AJ15821" t="s">
        <v>17878</v>
      </c>
      <c r="AK15821" s="9" t="str">
        <f>VLOOKUP(Y15821,zdroj!D:AJ,33,0)</f>
        <v>katB</v>
      </c>
    </row>
    <row r="15822" spans="8:37" x14ac:dyDescent="0.25">
      <c r="H15822" s="8"/>
      <c r="I15822" s="8"/>
      <c r="N15822" s="23"/>
      <c r="O15822" s="24"/>
      <c r="P15822" s="19"/>
      <c r="Q15822" s="19"/>
      <c r="R15822" s="19"/>
      <c r="U15822" s="27"/>
      <c r="Y15822" s="9" t="s">
        <v>768</v>
      </c>
      <c r="Z15822" s="9" t="s">
        <v>462</v>
      </c>
      <c r="AA15822" s="9" t="s">
        <v>198</v>
      </c>
      <c r="AB15822" s="9">
        <v>76041689</v>
      </c>
      <c r="AC15822" s="9" t="s">
        <v>16595</v>
      </c>
      <c r="AD15822" s="9" t="s">
        <v>231</v>
      </c>
      <c r="AE15822" s="5">
        <f t="shared" si="516"/>
        <v>0</v>
      </c>
      <c r="AF15822" s="5" t="str">
        <f t="shared" si="517"/>
        <v>katB</v>
      </c>
      <c r="AG15822" s="153"/>
      <c r="AH15822" s="153"/>
      <c r="AI15822" t="s">
        <v>201</v>
      </c>
      <c r="AJ15822" t="s">
        <v>17878</v>
      </c>
      <c r="AK15822" s="9" t="str">
        <f>VLOOKUP(Y15822,zdroj!D:AJ,33,0)</f>
        <v>katB</v>
      </c>
    </row>
    <row r="15823" spans="8:37" x14ac:dyDescent="0.25">
      <c r="H15823" s="8"/>
      <c r="I15823" s="8"/>
      <c r="N15823" s="23"/>
      <c r="O15823" s="24"/>
      <c r="P15823" s="19"/>
      <c r="Q15823" s="19"/>
      <c r="R15823" s="19"/>
      <c r="U15823" s="27"/>
      <c r="Y15823" s="9" t="s">
        <v>768</v>
      </c>
      <c r="Z15823" s="9" t="s">
        <v>462</v>
      </c>
      <c r="AA15823" s="9" t="s">
        <v>198</v>
      </c>
      <c r="AB15823" s="9">
        <v>82336741</v>
      </c>
      <c r="AC15823" s="9" t="s">
        <v>16596</v>
      </c>
      <c r="AD15823" s="9" t="s">
        <v>231</v>
      </c>
      <c r="AE15823" s="5">
        <f t="shared" si="516"/>
        <v>0</v>
      </c>
      <c r="AF15823" s="5" t="str">
        <f t="shared" si="517"/>
        <v>katB</v>
      </c>
      <c r="AG15823" s="153"/>
      <c r="AH15823" s="153"/>
      <c r="AI15823" t="s">
        <v>201</v>
      </c>
      <c r="AJ15823" t="s">
        <v>17878</v>
      </c>
      <c r="AK15823" s="9" t="str">
        <f>VLOOKUP(Y15823,zdroj!D:AJ,33,0)</f>
        <v>katB</v>
      </c>
    </row>
    <row r="15824" spans="8:37" x14ac:dyDescent="0.25">
      <c r="H15824" s="8"/>
      <c r="I15824" s="8"/>
      <c r="N15824" s="23"/>
      <c r="O15824" s="24"/>
      <c r="P15824" s="19"/>
      <c r="Q15824" s="19"/>
      <c r="R15824" s="19"/>
      <c r="U15824" s="27"/>
      <c r="Y15824" s="9" t="s">
        <v>768</v>
      </c>
      <c r="Z15824" s="9" t="s">
        <v>462</v>
      </c>
      <c r="AA15824" s="9" t="s">
        <v>198</v>
      </c>
      <c r="AB15824" s="9">
        <v>77963687</v>
      </c>
      <c r="AC15824" s="9" t="s">
        <v>16597</v>
      </c>
      <c r="AD15824" s="9" t="s">
        <v>231</v>
      </c>
      <c r="AE15824" s="5">
        <f t="shared" si="516"/>
        <v>0</v>
      </c>
      <c r="AF15824" s="5" t="str">
        <f t="shared" si="517"/>
        <v>katB</v>
      </c>
      <c r="AG15824" s="153"/>
      <c r="AH15824" s="153"/>
      <c r="AI15824" t="s">
        <v>201</v>
      </c>
      <c r="AJ15824" t="s">
        <v>17878</v>
      </c>
      <c r="AK15824" s="9" t="str">
        <f>VLOOKUP(Y15824,zdroj!D:AJ,33,0)</f>
        <v>katB</v>
      </c>
    </row>
    <row r="15825" spans="8:37" x14ac:dyDescent="0.25">
      <c r="H15825" s="8"/>
      <c r="I15825" s="8"/>
      <c r="N15825" s="23"/>
      <c r="O15825" s="24"/>
      <c r="P15825" s="19"/>
      <c r="Q15825" s="19"/>
      <c r="R15825" s="19"/>
      <c r="U15825" s="27"/>
      <c r="Y15825" s="9" t="s">
        <v>768</v>
      </c>
      <c r="Z15825" s="9" t="s">
        <v>462</v>
      </c>
      <c r="AA15825" s="9" t="s">
        <v>198</v>
      </c>
      <c r="AB15825" s="9">
        <v>81777477</v>
      </c>
      <c r="AC15825" s="9" t="s">
        <v>16598</v>
      </c>
      <c r="AD15825" s="9" t="s">
        <v>231</v>
      </c>
      <c r="AE15825" s="5">
        <f t="shared" si="516"/>
        <v>0</v>
      </c>
      <c r="AF15825" s="5" t="str">
        <f t="shared" si="517"/>
        <v>katB</v>
      </c>
      <c r="AG15825" s="153"/>
      <c r="AH15825" s="153"/>
      <c r="AI15825" t="s">
        <v>201</v>
      </c>
      <c r="AJ15825" t="s">
        <v>17878</v>
      </c>
      <c r="AK15825" s="9" t="str">
        <f>VLOOKUP(Y15825,zdroj!D:AJ,33,0)</f>
        <v>katB</v>
      </c>
    </row>
    <row r="15826" spans="8:37" x14ac:dyDescent="0.25">
      <c r="H15826" s="8"/>
      <c r="I15826" s="8"/>
      <c r="N15826" s="23"/>
      <c r="O15826" s="24"/>
      <c r="P15826" s="19"/>
      <c r="Q15826" s="19"/>
      <c r="R15826" s="19"/>
      <c r="U15826" s="27"/>
      <c r="Y15826" s="9" t="s">
        <v>768</v>
      </c>
      <c r="Z15826" s="9" t="s">
        <v>462</v>
      </c>
      <c r="AA15826" s="9" t="s">
        <v>198</v>
      </c>
      <c r="AB15826" s="9">
        <v>79585761</v>
      </c>
      <c r="AC15826" s="9" t="s">
        <v>16599</v>
      </c>
      <c r="AD15826" s="9" t="s">
        <v>231</v>
      </c>
      <c r="AE15826" s="5">
        <f t="shared" si="516"/>
        <v>0</v>
      </c>
      <c r="AF15826" s="5" t="str">
        <f t="shared" si="517"/>
        <v>katB</v>
      </c>
      <c r="AG15826" s="153"/>
      <c r="AH15826" s="153"/>
      <c r="AI15826" t="s">
        <v>201</v>
      </c>
      <c r="AJ15826" t="s">
        <v>17878</v>
      </c>
      <c r="AK15826" s="9" t="str">
        <f>VLOOKUP(Y15826,zdroj!D:AJ,33,0)</f>
        <v>katB</v>
      </c>
    </row>
    <row r="15827" spans="8:37" x14ac:dyDescent="0.25">
      <c r="H15827" s="8"/>
      <c r="I15827" s="8"/>
      <c r="N15827" s="23"/>
      <c r="O15827" s="24"/>
      <c r="P15827" s="19"/>
      <c r="Q15827" s="19"/>
      <c r="R15827" s="19"/>
      <c r="U15827" s="27"/>
      <c r="Y15827" s="9" t="s">
        <v>768</v>
      </c>
      <c r="Z15827" s="9" t="s">
        <v>462</v>
      </c>
      <c r="AA15827" s="9" t="s">
        <v>198</v>
      </c>
      <c r="AB15827" s="9">
        <v>83310053</v>
      </c>
      <c r="AC15827" s="9" t="s">
        <v>16600</v>
      </c>
      <c r="AD15827" s="9" t="s">
        <v>231</v>
      </c>
      <c r="AE15827" s="5">
        <f t="shared" si="516"/>
        <v>0</v>
      </c>
      <c r="AF15827" s="5" t="str">
        <f t="shared" si="517"/>
        <v>katB</v>
      </c>
      <c r="AG15827" s="153"/>
      <c r="AH15827" s="153"/>
      <c r="AI15827" t="s">
        <v>201</v>
      </c>
      <c r="AJ15827" t="s">
        <v>17878</v>
      </c>
      <c r="AK15827" s="9" t="str">
        <f>VLOOKUP(Y15827,zdroj!D:AJ,33,0)</f>
        <v>katB</v>
      </c>
    </row>
    <row r="15828" spans="8:37" x14ac:dyDescent="0.25">
      <c r="H15828" s="8"/>
      <c r="I15828" s="8"/>
      <c r="N15828" s="23"/>
      <c r="O15828" s="24"/>
      <c r="P15828" s="19"/>
      <c r="Q15828" s="19"/>
      <c r="R15828" s="19"/>
      <c r="U15828" s="27"/>
      <c r="Y15828" s="9" t="s">
        <v>768</v>
      </c>
      <c r="Z15828" s="9" t="s">
        <v>462</v>
      </c>
      <c r="AA15828" s="9" t="s">
        <v>198</v>
      </c>
      <c r="AB15828" s="9">
        <v>82077584</v>
      </c>
      <c r="AC15828" s="9" t="s">
        <v>16601</v>
      </c>
      <c r="AD15828" s="9" t="s">
        <v>231</v>
      </c>
      <c r="AE15828" s="5">
        <f t="shared" si="516"/>
        <v>0</v>
      </c>
      <c r="AF15828" s="5" t="str">
        <f t="shared" si="517"/>
        <v>katB</v>
      </c>
      <c r="AG15828" s="153"/>
      <c r="AH15828" s="153"/>
      <c r="AI15828" t="s">
        <v>201</v>
      </c>
      <c r="AJ15828" t="s">
        <v>17878</v>
      </c>
      <c r="AK15828" s="9" t="str">
        <f>VLOOKUP(Y15828,zdroj!D:AJ,33,0)</f>
        <v>katB</v>
      </c>
    </row>
    <row r="15829" spans="8:37" x14ac:dyDescent="0.25">
      <c r="H15829" s="8"/>
      <c r="I15829" s="8"/>
      <c r="N15829" s="23"/>
      <c r="O15829" s="24"/>
      <c r="P15829" s="19"/>
      <c r="Q15829" s="19"/>
      <c r="R15829" s="19"/>
      <c r="U15829" s="27"/>
      <c r="Y15829" s="9" t="s">
        <v>768</v>
      </c>
      <c r="Z15829" s="9" t="s">
        <v>462</v>
      </c>
      <c r="AA15829" s="9" t="s">
        <v>198</v>
      </c>
      <c r="AB15829" s="9">
        <v>84259043</v>
      </c>
      <c r="AC15829" s="9" t="s">
        <v>16602</v>
      </c>
      <c r="AD15829" s="9" t="s">
        <v>231</v>
      </c>
      <c r="AE15829" s="5">
        <f t="shared" si="516"/>
        <v>0</v>
      </c>
      <c r="AF15829" s="5" t="str">
        <f t="shared" si="517"/>
        <v>katB</v>
      </c>
      <c r="AG15829" s="153"/>
      <c r="AH15829" s="153"/>
      <c r="AI15829" t="s">
        <v>201</v>
      </c>
      <c r="AJ15829" t="s">
        <v>17878</v>
      </c>
      <c r="AK15829" s="9" t="str">
        <f>VLOOKUP(Y15829,zdroj!D:AJ,33,0)</f>
        <v>katB</v>
      </c>
    </row>
    <row r="15830" spans="8:37" x14ac:dyDescent="0.25">
      <c r="H15830" s="8"/>
      <c r="I15830" s="8"/>
      <c r="N15830" s="23"/>
      <c r="O15830" s="24"/>
      <c r="P15830" s="19"/>
      <c r="Q15830" s="19"/>
      <c r="R15830" s="19"/>
      <c r="U15830" s="27"/>
      <c r="Y15830" s="9" t="s">
        <v>768</v>
      </c>
      <c r="Z15830" s="9" t="s">
        <v>462</v>
      </c>
      <c r="AA15830" s="9" t="s">
        <v>198</v>
      </c>
      <c r="AB15830" s="9">
        <v>83310444</v>
      </c>
      <c r="AC15830" s="9" t="s">
        <v>16603</v>
      </c>
      <c r="AD15830" s="9" t="s">
        <v>231</v>
      </c>
      <c r="AE15830" s="5">
        <f t="shared" si="516"/>
        <v>0</v>
      </c>
      <c r="AF15830" s="5" t="str">
        <f t="shared" si="517"/>
        <v>katB</v>
      </c>
      <c r="AG15830" s="153"/>
      <c r="AH15830" s="153"/>
      <c r="AI15830" t="s">
        <v>201</v>
      </c>
      <c r="AJ15830" t="s">
        <v>17878</v>
      </c>
      <c r="AK15830" s="9" t="str">
        <f>VLOOKUP(Y15830,zdroj!D:AJ,33,0)</f>
        <v>katB</v>
      </c>
    </row>
    <row r="15831" spans="8:37" x14ac:dyDescent="0.25">
      <c r="H15831" s="8"/>
      <c r="I15831" s="8"/>
      <c r="N15831" s="23"/>
      <c r="O15831" s="24"/>
      <c r="P15831" s="19"/>
      <c r="Q15831" s="19"/>
      <c r="R15831" s="19"/>
      <c r="U15831" s="27"/>
      <c r="Y15831" s="9" t="s">
        <v>768</v>
      </c>
      <c r="Z15831" s="9" t="s">
        <v>462</v>
      </c>
      <c r="AA15831" s="9" t="s">
        <v>198</v>
      </c>
      <c r="AB15831" s="9">
        <v>76165876</v>
      </c>
      <c r="AC15831" s="9" t="s">
        <v>16604</v>
      </c>
      <c r="AD15831" s="9" t="s">
        <v>231</v>
      </c>
      <c r="AE15831" s="5">
        <f t="shared" si="516"/>
        <v>0</v>
      </c>
      <c r="AF15831" s="5" t="str">
        <f t="shared" si="517"/>
        <v>katB</v>
      </c>
      <c r="AG15831" s="153"/>
      <c r="AH15831" s="153"/>
      <c r="AI15831" t="s">
        <v>201</v>
      </c>
      <c r="AJ15831" t="s">
        <v>17878</v>
      </c>
      <c r="AK15831" s="9" t="str">
        <f>VLOOKUP(Y15831,zdroj!D:AJ,33,0)</f>
        <v>katB</v>
      </c>
    </row>
    <row r="15832" spans="8:37" x14ac:dyDescent="0.25">
      <c r="H15832" s="8"/>
      <c r="I15832" s="8"/>
      <c r="N15832" s="23"/>
      <c r="O15832" s="24"/>
      <c r="P15832" s="19"/>
      <c r="Q15832" s="19"/>
      <c r="R15832" s="19"/>
      <c r="U15832" s="27"/>
      <c r="Y15832" s="9" t="s">
        <v>776</v>
      </c>
      <c r="Z15832" s="9" t="s">
        <v>462</v>
      </c>
      <c r="AA15832" s="9" t="s">
        <v>198</v>
      </c>
      <c r="AB15832" s="9">
        <v>8059900</v>
      </c>
      <c r="AC15832" s="9" t="s">
        <v>16605</v>
      </c>
      <c r="AD15832" s="9" t="s">
        <v>231</v>
      </c>
      <c r="AE15832" s="5">
        <f t="shared" si="516"/>
        <v>0</v>
      </c>
      <c r="AF15832" s="5" t="str">
        <f t="shared" si="517"/>
        <v>katB</v>
      </c>
      <c r="AG15832" s="153"/>
      <c r="AH15832" s="153"/>
      <c r="AI15832" t="s">
        <v>195</v>
      </c>
      <c r="AJ15832" t="s">
        <v>340</v>
      </c>
      <c r="AK15832" s="9" t="str">
        <f>VLOOKUP(Y15832,zdroj!D:AJ,33,0)</f>
        <v>katB</v>
      </c>
    </row>
    <row r="15833" spans="8:37" x14ac:dyDescent="0.25">
      <c r="H15833" s="8"/>
      <c r="I15833" s="8"/>
      <c r="N15833" s="23"/>
      <c r="O15833" s="24"/>
      <c r="P15833" s="19"/>
      <c r="Q15833" s="19"/>
      <c r="R15833" s="19"/>
      <c r="U15833" s="27"/>
      <c r="Y15833" s="9" t="s">
        <v>776</v>
      </c>
      <c r="Z15833" s="9" t="s">
        <v>462</v>
      </c>
      <c r="AA15833" s="9" t="s">
        <v>198</v>
      </c>
      <c r="AB15833" s="9">
        <v>8060002</v>
      </c>
      <c r="AC15833" s="9" t="s">
        <v>16606</v>
      </c>
      <c r="AD15833" s="9" t="s">
        <v>231</v>
      </c>
      <c r="AE15833" s="5">
        <f t="shared" si="516"/>
        <v>0</v>
      </c>
      <c r="AF15833" s="5" t="str">
        <f t="shared" si="517"/>
        <v>katB</v>
      </c>
      <c r="AG15833" s="153"/>
      <c r="AH15833" s="153"/>
      <c r="AI15833" t="s">
        <v>195</v>
      </c>
      <c r="AJ15833" t="s">
        <v>340</v>
      </c>
      <c r="AK15833" s="9" t="str">
        <f>VLOOKUP(Y15833,zdroj!D:AJ,33,0)</f>
        <v>katB</v>
      </c>
    </row>
    <row r="15834" spans="8:37" x14ac:dyDescent="0.25">
      <c r="H15834" s="8"/>
      <c r="I15834" s="8"/>
      <c r="N15834" s="23"/>
      <c r="O15834" s="24"/>
      <c r="P15834" s="19"/>
      <c r="Q15834" s="19"/>
      <c r="R15834" s="19"/>
      <c r="U15834" s="27"/>
      <c r="Y15834" s="9" t="s">
        <v>776</v>
      </c>
      <c r="Z15834" s="9" t="s">
        <v>462</v>
      </c>
      <c r="AA15834" s="9" t="s">
        <v>198</v>
      </c>
      <c r="AB15834" s="9">
        <v>8060011</v>
      </c>
      <c r="AC15834" s="9" t="s">
        <v>16607</v>
      </c>
      <c r="AD15834" s="9" t="s">
        <v>231</v>
      </c>
      <c r="AE15834" s="5">
        <f t="shared" si="516"/>
        <v>0</v>
      </c>
      <c r="AF15834" s="5" t="str">
        <f t="shared" si="517"/>
        <v>katB</v>
      </c>
      <c r="AG15834" s="153"/>
      <c r="AH15834" s="153"/>
      <c r="AI15834" t="s">
        <v>195</v>
      </c>
      <c r="AJ15834" t="s">
        <v>340</v>
      </c>
      <c r="AK15834" s="9" t="str">
        <f>VLOOKUP(Y15834,zdroj!D:AJ,33,0)</f>
        <v>katB</v>
      </c>
    </row>
    <row r="15835" spans="8:37" x14ac:dyDescent="0.25">
      <c r="H15835" s="8"/>
      <c r="I15835" s="8"/>
      <c r="N15835" s="23"/>
      <c r="O15835" s="24"/>
      <c r="P15835" s="19"/>
      <c r="Q15835" s="19"/>
      <c r="R15835" s="19"/>
      <c r="U15835" s="27"/>
      <c r="Y15835" s="9" t="s">
        <v>776</v>
      </c>
      <c r="Z15835" s="9" t="s">
        <v>462</v>
      </c>
      <c r="AA15835" s="9" t="s">
        <v>198</v>
      </c>
      <c r="AB15835" s="9">
        <v>8060029</v>
      </c>
      <c r="AC15835" s="9" t="s">
        <v>16608</v>
      </c>
      <c r="AD15835" s="9" t="s">
        <v>231</v>
      </c>
      <c r="AE15835" s="5">
        <f t="shared" si="516"/>
        <v>0</v>
      </c>
      <c r="AF15835" s="5" t="str">
        <f t="shared" si="517"/>
        <v>katB</v>
      </c>
      <c r="AG15835" s="153"/>
      <c r="AH15835" s="153"/>
      <c r="AI15835" t="s">
        <v>195</v>
      </c>
      <c r="AJ15835" t="s">
        <v>340</v>
      </c>
      <c r="AK15835" s="9" t="str">
        <f>VLOOKUP(Y15835,zdroj!D:AJ,33,0)</f>
        <v>katB</v>
      </c>
    </row>
    <row r="15836" spans="8:37" x14ac:dyDescent="0.25">
      <c r="H15836" s="8"/>
      <c r="I15836" s="8"/>
      <c r="N15836" s="23"/>
      <c r="O15836" s="24"/>
      <c r="P15836" s="19"/>
      <c r="Q15836" s="19"/>
      <c r="R15836" s="19"/>
      <c r="U15836" s="27"/>
      <c r="Y15836" s="9" t="s">
        <v>776</v>
      </c>
      <c r="Z15836" s="9" t="s">
        <v>462</v>
      </c>
      <c r="AA15836" s="9" t="s">
        <v>198</v>
      </c>
      <c r="AB15836" s="9">
        <v>8060037</v>
      </c>
      <c r="AC15836" s="9" t="s">
        <v>16609</v>
      </c>
      <c r="AD15836" s="9" t="s">
        <v>231</v>
      </c>
      <c r="AE15836" s="5">
        <f t="shared" si="516"/>
        <v>0</v>
      </c>
      <c r="AF15836" s="5" t="str">
        <f t="shared" si="517"/>
        <v>katB</v>
      </c>
      <c r="AG15836" s="153"/>
      <c r="AH15836" s="153"/>
      <c r="AI15836" t="s">
        <v>195</v>
      </c>
      <c r="AJ15836" t="s">
        <v>340</v>
      </c>
      <c r="AK15836" s="9" t="str">
        <f>VLOOKUP(Y15836,zdroj!D:AJ,33,0)</f>
        <v>katB</v>
      </c>
    </row>
    <row r="15837" spans="8:37" x14ac:dyDescent="0.25">
      <c r="H15837" s="8"/>
      <c r="I15837" s="8"/>
      <c r="N15837" s="23"/>
      <c r="O15837" s="24"/>
      <c r="P15837" s="19"/>
      <c r="Q15837" s="19"/>
      <c r="R15837" s="19"/>
      <c r="U15837" s="27"/>
      <c r="Y15837" s="9" t="s">
        <v>776</v>
      </c>
      <c r="Z15837" s="9" t="s">
        <v>462</v>
      </c>
      <c r="AA15837" s="9" t="s">
        <v>198</v>
      </c>
      <c r="AB15837" s="9">
        <v>8060045</v>
      </c>
      <c r="AC15837" s="9" t="s">
        <v>16610</v>
      </c>
      <c r="AD15837" s="9" t="s">
        <v>231</v>
      </c>
      <c r="AE15837" s="5">
        <f t="shared" si="516"/>
        <v>0</v>
      </c>
      <c r="AF15837" s="5" t="str">
        <f t="shared" si="517"/>
        <v>katB</v>
      </c>
      <c r="AG15837" s="153"/>
      <c r="AH15837" s="153"/>
      <c r="AI15837" t="s">
        <v>195</v>
      </c>
      <c r="AJ15837" t="s">
        <v>340</v>
      </c>
      <c r="AK15837" s="9" t="str">
        <f>VLOOKUP(Y15837,zdroj!D:AJ,33,0)</f>
        <v>katB</v>
      </c>
    </row>
    <row r="15838" spans="8:37" x14ac:dyDescent="0.25">
      <c r="H15838" s="8"/>
      <c r="I15838" s="8"/>
      <c r="N15838" s="23"/>
      <c r="O15838" s="24"/>
      <c r="P15838" s="19"/>
      <c r="Q15838" s="19"/>
      <c r="R15838" s="19"/>
      <c r="U15838" s="27"/>
      <c r="Y15838" s="9" t="s">
        <v>776</v>
      </c>
      <c r="Z15838" s="9" t="s">
        <v>462</v>
      </c>
      <c r="AA15838" s="9" t="s">
        <v>198</v>
      </c>
      <c r="AB15838" s="9">
        <v>8060053</v>
      </c>
      <c r="AC15838" s="9" t="s">
        <v>16611</v>
      </c>
      <c r="AD15838" s="9" t="s">
        <v>231</v>
      </c>
      <c r="AE15838" s="5">
        <f t="shared" si="516"/>
        <v>0</v>
      </c>
      <c r="AF15838" s="5" t="str">
        <f t="shared" si="517"/>
        <v>katB</v>
      </c>
      <c r="AG15838" s="153"/>
      <c r="AH15838" s="153"/>
      <c r="AI15838" t="s">
        <v>195</v>
      </c>
      <c r="AJ15838" t="s">
        <v>340</v>
      </c>
      <c r="AK15838" s="9" t="str">
        <f>VLOOKUP(Y15838,zdroj!D:AJ,33,0)</f>
        <v>katB</v>
      </c>
    </row>
    <row r="15839" spans="8:37" x14ac:dyDescent="0.25">
      <c r="H15839" s="8"/>
      <c r="I15839" s="8"/>
      <c r="N15839" s="23"/>
      <c r="O15839" s="24"/>
      <c r="P15839" s="19"/>
      <c r="Q15839" s="19"/>
      <c r="R15839" s="19"/>
      <c r="U15839" s="27"/>
      <c r="Y15839" s="9" t="s">
        <v>776</v>
      </c>
      <c r="Z15839" s="9" t="s">
        <v>462</v>
      </c>
      <c r="AA15839" s="9" t="s">
        <v>198</v>
      </c>
      <c r="AB15839" s="9">
        <v>8060061</v>
      </c>
      <c r="AC15839" s="9" t="s">
        <v>16612</v>
      </c>
      <c r="AD15839" s="9" t="s">
        <v>231</v>
      </c>
      <c r="AE15839" s="5">
        <f t="shared" si="516"/>
        <v>0</v>
      </c>
      <c r="AF15839" s="5" t="str">
        <f t="shared" si="517"/>
        <v>katB</v>
      </c>
      <c r="AG15839" s="153"/>
      <c r="AH15839" s="153"/>
      <c r="AI15839" t="s">
        <v>195</v>
      </c>
      <c r="AJ15839" t="s">
        <v>340</v>
      </c>
      <c r="AK15839" s="9" t="str">
        <f>VLOOKUP(Y15839,zdroj!D:AJ,33,0)</f>
        <v>katB</v>
      </c>
    </row>
    <row r="15840" spans="8:37" x14ac:dyDescent="0.25">
      <c r="H15840" s="8"/>
      <c r="I15840" s="8"/>
      <c r="N15840" s="23"/>
      <c r="O15840" s="24"/>
      <c r="P15840" s="19"/>
      <c r="Q15840" s="19"/>
      <c r="R15840" s="19"/>
      <c r="U15840" s="27"/>
      <c r="Y15840" s="9" t="s">
        <v>776</v>
      </c>
      <c r="Z15840" s="9" t="s">
        <v>462</v>
      </c>
      <c r="AA15840" s="9" t="s">
        <v>198</v>
      </c>
      <c r="AB15840" s="9">
        <v>8060070</v>
      </c>
      <c r="AC15840" s="9" t="s">
        <v>16613</v>
      </c>
      <c r="AD15840" s="9" t="s">
        <v>231</v>
      </c>
      <c r="AE15840" s="5">
        <f t="shared" si="516"/>
        <v>0</v>
      </c>
      <c r="AF15840" s="5" t="str">
        <f t="shared" si="517"/>
        <v>katB</v>
      </c>
      <c r="AG15840" s="153"/>
      <c r="AH15840" s="153"/>
      <c r="AI15840" t="s">
        <v>195</v>
      </c>
      <c r="AJ15840" t="s">
        <v>340</v>
      </c>
      <c r="AK15840" s="9" t="str">
        <f>VLOOKUP(Y15840,zdroj!D:AJ,33,0)</f>
        <v>katB</v>
      </c>
    </row>
    <row r="15841" spans="8:37" x14ac:dyDescent="0.25">
      <c r="H15841" s="8"/>
      <c r="I15841" s="8"/>
      <c r="N15841" s="23"/>
      <c r="O15841" s="24"/>
      <c r="P15841" s="19"/>
      <c r="Q15841" s="19"/>
      <c r="R15841" s="19"/>
      <c r="U15841" s="27"/>
      <c r="Y15841" s="9" t="s">
        <v>776</v>
      </c>
      <c r="Z15841" s="9" t="s">
        <v>462</v>
      </c>
      <c r="AA15841" s="9" t="s">
        <v>198</v>
      </c>
      <c r="AB15841" s="9">
        <v>8060088</v>
      </c>
      <c r="AC15841" s="9" t="s">
        <v>16614</v>
      </c>
      <c r="AD15841" s="9" t="s">
        <v>231</v>
      </c>
      <c r="AE15841" s="5">
        <f t="shared" si="516"/>
        <v>0</v>
      </c>
      <c r="AF15841" s="5" t="str">
        <f t="shared" si="517"/>
        <v>katB</v>
      </c>
      <c r="AG15841" s="153"/>
      <c r="AH15841" s="153"/>
      <c r="AI15841" t="s">
        <v>195</v>
      </c>
      <c r="AJ15841" t="s">
        <v>340</v>
      </c>
      <c r="AK15841" s="9" t="str">
        <f>VLOOKUP(Y15841,zdroj!D:AJ,33,0)</f>
        <v>katB</v>
      </c>
    </row>
    <row r="15842" spans="8:37" x14ac:dyDescent="0.25">
      <c r="H15842" s="8"/>
      <c r="I15842" s="8"/>
      <c r="N15842" s="23"/>
      <c r="O15842" s="24"/>
      <c r="P15842" s="19"/>
      <c r="Q15842" s="19"/>
      <c r="R15842" s="19"/>
      <c r="U15842" s="27"/>
      <c r="Y15842" s="9" t="s">
        <v>776</v>
      </c>
      <c r="Z15842" s="9" t="s">
        <v>462</v>
      </c>
      <c r="AA15842" s="9" t="s">
        <v>198</v>
      </c>
      <c r="AB15842" s="9">
        <v>8059918</v>
      </c>
      <c r="AC15842" s="9" t="s">
        <v>16615</v>
      </c>
      <c r="AD15842" s="9" t="s">
        <v>231</v>
      </c>
      <c r="AE15842" s="5">
        <f t="shared" si="516"/>
        <v>0</v>
      </c>
      <c r="AF15842" s="5" t="str">
        <f t="shared" si="517"/>
        <v>katB</v>
      </c>
      <c r="AG15842" s="153"/>
      <c r="AH15842" s="153"/>
      <c r="AI15842" t="s">
        <v>195</v>
      </c>
      <c r="AJ15842" t="s">
        <v>340</v>
      </c>
      <c r="AK15842" s="9" t="str">
        <f>VLOOKUP(Y15842,zdroj!D:AJ,33,0)</f>
        <v>katB</v>
      </c>
    </row>
    <row r="15843" spans="8:37" x14ac:dyDescent="0.25">
      <c r="H15843" s="8"/>
      <c r="I15843" s="8"/>
      <c r="N15843" s="23"/>
      <c r="O15843" s="24"/>
      <c r="P15843" s="19"/>
      <c r="Q15843" s="19"/>
      <c r="R15843" s="19"/>
      <c r="U15843" s="27"/>
      <c r="Y15843" s="9" t="s">
        <v>776</v>
      </c>
      <c r="Z15843" s="9" t="s">
        <v>462</v>
      </c>
      <c r="AA15843" s="9" t="s">
        <v>198</v>
      </c>
      <c r="AB15843" s="9">
        <v>8060096</v>
      </c>
      <c r="AC15843" s="9" t="s">
        <v>16616</v>
      </c>
      <c r="AD15843" s="9" t="s">
        <v>231</v>
      </c>
      <c r="AE15843" s="5">
        <f t="shared" si="516"/>
        <v>0</v>
      </c>
      <c r="AF15843" s="5" t="str">
        <f t="shared" si="517"/>
        <v>katB</v>
      </c>
      <c r="AG15843" s="153"/>
      <c r="AH15843" s="153"/>
      <c r="AI15843" t="s">
        <v>195</v>
      </c>
      <c r="AJ15843" t="s">
        <v>340</v>
      </c>
      <c r="AK15843" s="9" t="str">
        <f>VLOOKUP(Y15843,zdroj!D:AJ,33,0)</f>
        <v>katB</v>
      </c>
    </row>
    <row r="15844" spans="8:37" x14ac:dyDescent="0.25">
      <c r="H15844" s="8"/>
      <c r="I15844" s="8"/>
      <c r="N15844" s="23"/>
      <c r="O15844" s="24"/>
      <c r="P15844" s="19"/>
      <c r="Q15844" s="19"/>
      <c r="R15844" s="19"/>
      <c r="U15844" s="27"/>
      <c r="Y15844" s="9" t="s">
        <v>776</v>
      </c>
      <c r="Z15844" s="9" t="s">
        <v>462</v>
      </c>
      <c r="AA15844" s="9" t="s">
        <v>198</v>
      </c>
      <c r="AB15844" s="9">
        <v>8060100</v>
      </c>
      <c r="AC15844" s="9" t="s">
        <v>16617</v>
      </c>
      <c r="AD15844" s="9" t="s">
        <v>231</v>
      </c>
      <c r="AE15844" s="5">
        <f t="shared" si="516"/>
        <v>0</v>
      </c>
      <c r="AF15844" s="5" t="str">
        <f t="shared" si="517"/>
        <v>katB</v>
      </c>
      <c r="AG15844" s="153"/>
      <c r="AH15844" s="153"/>
      <c r="AI15844" t="s">
        <v>195</v>
      </c>
      <c r="AJ15844" t="s">
        <v>340</v>
      </c>
      <c r="AK15844" s="9" t="str">
        <f>VLOOKUP(Y15844,zdroj!D:AJ,33,0)</f>
        <v>katB</v>
      </c>
    </row>
    <row r="15845" spans="8:37" x14ac:dyDescent="0.25">
      <c r="H15845" s="8"/>
      <c r="I15845" s="8"/>
      <c r="N15845" s="23"/>
      <c r="O15845" s="24"/>
      <c r="P15845" s="19"/>
      <c r="Q15845" s="19"/>
      <c r="R15845" s="19"/>
      <c r="U15845" s="27"/>
      <c r="Y15845" s="9" t="s">
        <v>776</v>
      </c>
      <c r="Z15845" s="9" t="s">
        <v>462</v>
      </c>
      <c r="AA15845" s="9" t="s">
        <v>198</v>
      </c>
      <c r="AB15845" s="9">
        <v>8060118</v>
      </c>
      <c r="AC15845" s="9" t="s">
        <v>16618</v>
      </c>
      <c r="AD15845" s="9" t="s">
        <v>231</v>
      </c>
      <c r="AE15845" s="5">
        <f t="shared" si="516"/>
        <v>0</v>
      </c>
      <c r="AF15845" s="5" t="str">
        <f t="shared" si="517"/>
        <v>katB</v>
      </c>
      <c r="AG15845" s="153"/>
      <c r="AH15845" s="153"/>
      <c r="AI15845" t="s">
        <v>195</v>
      </c>
      <c r="AJ15845" t="s">
        <v>340</v>
      </c>
      <c r="AK15845" s="9" t="str">
        <f>VLOOKUP(Y15845,zdroj!D:AJ,33,0)</f>
        <v>katB</v>
      </c>
    </row>
    <row r="15846" spans="8:37" x14ac:dyDescent="0.25">
      <c r="H15846" s="8"/>
      <c r="I15846" s="8"/>
      <c r="N15846" s="23"/>
      <c r="O15846" s="24"/>
      <c r="P15846" s="19"/>
      <c r="Q15846" s="19"/>
      <c r="R15846" s="19"/>
      <c r="U15846" s="27"/>
      <c r="Y15846" s="9" t="s">
        <v>776</v>
      </c>
      <c r="Z15846" s="9" t="s">
        <v>462</v>
      </c>
      <c r="AA15846" s="9" t="s">
        <v>198</v>
      </c>
      <c r="AB15846" s="9">
        <v>8060126</v>
      </c>
      <c r="AC15846" s="9" t="s">
        <v>16619</v>
      </c>
      <c r="AD15846" s="9" t="s">
        <v>231</v>
      </c>
      <c r="AE15846" s="5">
        <f t="shared" si="516"/>
        <v>0</v>
      </c>
      <c r="AF15846" s="5" t="str">
        <f t="shared" si="517"/>
        <v>katB</v>
      </c>
      <c r="AG15846" s="153"/>
      <c r="AH15846" s="153"/>
      <c r="AI15846" t="s">
        <v>195</v>
      </c>
      <c r="AJ15846" t="s">
        <v>340</v>
      </c>
      <c r="AK15846" s="9" t="str">
        <f>VLOOKUP(Y15846,zdroj!D:AJ,33,0)</f>
        <v>katB</v>
      </c>
    </row>
    <row r="15847" spans="8:37" x14ac:dyDescent="0.25">
      <c r="H15847" s="8"/>
      <c r="I15847" s="8"/>
      <c r="N15847" s="23"/>
      <c r="O15847" s="24"/>
      <c r="P15847" s="19"/>
      <c r="Q15847" s="19"/>
      <c r="R15847" s="19"/>
      <c r="U15847" s="27"/>
      <c r="Y15847" s="9" t="s">
        <v>776</v>
      </c>
      <c r="Z15847" s="9" t="s">
        <v>462</v>
      </c>
      <c r="AA15847" s="9" t="s">
        <v>198</v>
      </c>
      <c r="AB15847" s="9">
        <v>8060134</v>
      </c>
      <c r="AC15847" s="9" t="s">
        <v>16620</v>
      </c>
      <c r="AD15847" s="9" t="s">
        <v>231</v>
      </c>
      <c r="AE15847" s="5">
        <f t="shared" si="516"/>
        <v>0</v>
      </c>
      <c r="AF15847" s="5" t="str">
        <f t="shared" si="517"/>
        <v>katB</v>
      </c>
      <c r="AG15847" s="153"/>
      <c r="AH15847" s="153"/>
      <c r="AI15847" t="s">
        <v>195</v>
      </c>
      <c r="AJ15847" t="s">
        <v>340</v>
      </c>
      <c r="AK15847" s="9" t="str">
        <f>VLOOKUP(Y15847,zdroj!D:AJ,33,0)</f>
        <v>katB</v>
      </c>
    </row>
    <row r="15848" spans="8:37" x14ac:dyDescent="0.25">
      <c r="H15848" s="8"/>
      <c r="I15848" s="8"/>
      <c r="N15848" s="23"/>
      <c r="O15848" s="24"/>
      <c r="P15848" s="19"/>
      <c r="Q15848" s="19"/>
      <c r="R15848" s="19"/>
      <c r="U15848" s="27"/>
      <c r="Y15848" s="9" t="s">
        <v>776</v>
      </c>
      <c r="Z15848" s="9" t="s">
        <v>462</v>
      </c>
      <c r="AA15848" s="9" t="s">
        <v>198</v>
      </c>
      <c r="AB15848" s="9">
        <v>8060142</v>
      </c>
      <c r="AC15848" s="9" t="s">
        <v>16621</v>
      </c>
      <c r="AD15848" s="9" t="s">
        <v>231</v>
      </c>
      <c r="AE15848" s="5">
        <f t="shared" si="516"/>
        <v>0</v>
      </c>
      <c r="AF15848" s="5" t="str">
        <f t="shared" si="517"/>
        <v>katB</v>
      </c>
      <c r="AG15848" s="153"/>
      <c r="AH15848" s="153"/>
      <c r="AI15848" t="s">
        <v>195</v>
      </c>
      <c r="AJ15848" t="s">
        <v>340</v>
      </c>
      <c r="AK15848" s="9" t="str">
        <f>VLOOKUP(Y15848,zdroj!D:AJ,33,0)</f>
        <v>katB</v>
      </c>
    </row>
    <row r="15849" spans="8:37" x14ac:dyDescent="0.25">
      <c r="H15849" s="8"/>
      <c r="I15849" s="8"/>
      <c r="N15849" s="23"/>
      <c r="O15849" s="24"/>
      <c r="P15849" s="19"/>
      <c r="Q15849" s="19"/>
      <c r="R15849" s="19"/>
      <c r="U15849" s="27"/>
      <c r="Y15849" s="9" t="s">
        <v>776</v>
      </c>
      <c r="Z15849" s="9" t="s">
        <v>462</v>
      </c>
      <c r="AA15849" s="9" t="s">
        <v>198</v>
      </c>
      <c r="AB15849" s="9">
        <v>8060151</v>
      </c>
      <c r="AC15849" s="9" t="s">
        <v>16622</v>
      </c>
      <c r="AD15849" s="9" t="s">
        <v>231</v>
      </c>
      <c r="AE15849" s="5">
        <f t="shared" si="516"/>
        <v>0</v>
      </c>
      <c r="AF15849" s="5" t="str">
        <f t="shared" si="517"/>
        <v>katB</v>
      </c>
      <c r="AG15849" s="153"/>
      <c r="AH15849" s="153"/>
      <c r="AI15849" t="s">
        <v>195</v>
      </c>
      <c r="AJ15849" t="s">
        <v>340</v>
      </c>
      <c r="AK15849" s="9" t="str">
        <f>VLOOKUP(Y15849,zdroj!D:AJ,33,0)</f>
        <v>katB</v>
      </c>
    </row>
    <row r="15850" spans="8:37" x14ac:dyDescent="0.25">
      <c r="H15850" s="8"/>
      <c r="I15850" s="8"/>
      <c r="N15850" s="23"/>
      <c r="O15850" s="24"/>
      <c r="P15850" s="19"/>
      <c r="Q15850" s="19"/>
      <c r="R15850" s="19"/>
      <c r="U15850" s="27"/>
      <c r="Y15850" s="9" t="s">
        <v>776</v>
      </c>
      <c r="Z15850" s="9" t="s">
        <v>462</v>
      </c>
      <c r="AA15850" s="9" t="s">
        <v>198</v>
      </c>
      <c r="AB15850" s="9">
        <v>8060169</v>
      </c>
      <c r="AC15850" s="9" t="s">
        <v>16623</v>
      </c>
      <c r="AD15850" s="9" t="s">
        <v>231</v>
      </c>
      <c r="AE15850" s="5">
        <f t="shared" si="516"/>
        <v>0</v>
      </c>
      <c r="AF15850" s="5" t="str">
        <f t="shared" si="517"/>
        <v>katB</v>
      </c>
      <c r="AG15850" s="153"/>
      <c r="AH15850" s="153"/>
      <c r="AI15850" t="s">
        <v>195</v>
      </c>
      <c r="AJ15850" t="s">
        <v>340</v>
      </c>
      <c r="AK15850" s="9" t="str">
        <f>VLOOKUP(Y15850,zdroj!D:AJ,33,0)</f>
        <v>katB</v>
      </c>
    </row>
    <row r="15851" spans="8:37" x14ac:dyDescent="0.25">
      <c r="H15851" s="8"/>
      <c r="I15851" s="8"/>
      <c r="N15851" s="23"/>
      <c r="O15851" s="24"/>
      <c r="P15851" s="19"/>
      <c r="Q15851" s="19"/>
      <c r="R15851" s="19"/>
      <c r="U15851" s="27"/>
      <c r="Y15851" s="9" t="s">
        <v>776</v>
      </c>
      <c r="Z15851" s="9" t="s">
        <v>462</v>
      </c>
      <c r="AA15851" s="9" t="s">
        <v>198</v>
      </c>
      <c r="AB15851" s="9">
        <v>8060177</v>
      </c>
      <c r="AC15851" s="9" t="s">
        <v>16624</v>
      </c>
      <c r="AD15851" s="9" t="s">
        <v>231</v>
      </c>
      <c r="AE15851" s="5">
        <f t="shared" si="516"/>
        <v>0</v>
      </c>
      <c r="AF15851" s="5" t="str">
        <f t="shared" si="517"/>
        <v>katB</v>
      </c>
      <c r="AG15851" s="153"/>
      <c r="AH15851" s="153"/>
      <c r="AI15851" t="s">
        <v>195</v>
      </c>
      <c r="AJ15851" t="s">
        <v>340</v>
      </c>
      <c r="AK15851" s="9" t="str">
        <f>VLOOKUP(Y15851,zdroj!D:AJ,33,0)</f>
        <v>katB</v>
      </c>
    </row>
    <row r="15852" spans="8:37" x14ac:dyDescent="0.25">
      <c r="H15852" s="8"/>
      <c r="I15852" s="8"/>
      <c r="N15852" s="23"/>
      <c r="O15852" s="24"/>
      <c r="P15852" s="19"/>
      <c r="Q15852" s="19"/>
      <c r="R15852" s="19"/>
      <c r="U15852" s="27"/>
      <c r="Y15852" s="9" t="s">
        <v>776</v>
      </c>
      <c r="Z15852" s="9" t="s">
        <v>462</v>
      </c>
      <c r="AA15852" s="9" t="s">
        <v>198</v>
      </c>
      <c r="AB15852" s="9">
        <v>8060185</v>
      </c>
      <c r="AC15852" s="9" t="s">
        <v>16625</v>
      </c>
      <c r="AD15852" s="9" t="s">
        <v>231</v>
      </c>
      <c r="AE15852" s="5">
        <f t="shared" si="516"/>
        <v>0</v>
      </c>
      <c r="AF15852" s="5" t="str">
        <f t="shared" si="517"/>
        <v>katB</v>
      </c>
      <c r="AG15852" s="153"/>
      <c r="AH15852" s="153"/>
      <c r="AI15852" t="s">
        <v>195</v>
      </c>
      <c r="AJ15852" t="s">
        <v>340</v>
      </c>
      <c r="AK15852" s="9" t="str">
        <f>VLOOKUP(Y15852,zdroj!D:AJ,33,0)</f>
        <v>katB</v>
      </c>
    </row>
    <row r="15853" spans="8:37" x14ac:dyDescent="0.25">
      <c r="H15853" s="8"/>
      <c r="I15853" s="8"/>
      <c r="N15853" s="23"/>
      <c r="O15853" s="24"/>
      <c r="P15853" s="19"/>
      <c r="Q15853" s="19"/>
      <c r="R15853" s="19"/>
      <c r="U15853" s="27"/>
      <c r="Y15853" s="9" t="s">
        <v>776</v>
      </c>
      <c r="Z15853" s="9" t="s">
        <v>462</v>
      </c>
      <c r="AA15853" s="9" t="s">
        <v>198</v>
      </c>
      <c r="AB15853" s="9">
        <v>8059926</v>
      </c>
      <c r="AC15853" s="9" t="s">
        <v>16626</v>
      </c>
      <c r="AD15853" s="9" t="s">
        <v>231</v>
      </c>
      <c r="AE15853" s="5">
        <f t="shared" si="516"/>
        <v>0</v>
      </c>
      <c r="AF15853" s="5" t="str">
        <f t="shared" si="517"/>
        <v>katB</v>
      </c>
      <c r="AG15853" s="153"/>
      <c r="AH15853" s="153"/>
      <c r="AI15853" t="s">
        <v>195</v>
      </c>
      <c r="AJ15853" t="s">
        <v>340</v>
      </c>
      <c r="AK15853" s="9" t="str">
        <f>VLOOKUP(Y15853,zdroj!D:AJ,33,0)</f>
        <v>katB</v>
      </c>
    </row>
    <row r="15854" spans="8:37" x14ac:dyDescent="0.25">
      <c r="H15854" s="8"/>
      <c r="I15854" s="8"/>
      <c r="N15854" s="23"/>
      <c r="O15854" s="24"/>
      <c r="P15854" s="19"/>
      <c r="Q15854" s="19"/>
      <c r="R15854" s="19"/>
      <c r="U15854" s="27"/>
      <c r="Y15854" s="9" t="s">
        <v>776</v>
      </c>
      <c r="Z15854" s="9" t="s">
        <v>462</v>
      </c>
      <c r="AA15854" s="9" t="s">
        <v>198</v>
      </c>
      <c r="AB15854" s="9">
        <v>8060193</v>
      </c>
      <c r="AC15854" s="9" t="s">
        <v>16627</v>
      </c>
      <c r="AD15854" s="9" t="s">
        <v>231</v>
      </c>
      <c r="AE15854" s="5">
        <f t="shared" si="516"/>
        <v>0</v>
      </c>
      <c r="AF15854" s="5" t="str">
        <f t="shared" si="517"/>
        <v>katB</v>
      </c>
      <c r="AG15854" s="153"/>
      <c r="AH15854" s="153"/>
      <c r="AI15854" t="s">
        <v>195</v>
      </c>
      <c r="AJ15854" t="s">
        <v>340</v>
      </c>
      <c r="AK15854" s="9" t="str">
        <f>VLOOKUP(Y15854,zdroj!D:AJ,33,0)</f>
        <v>katB</v>
      </c>
    </row>
    <row r="15855" spans="8:37" x14ac:dyDescent="0.25">
      <c r="H15855" s="8"/>
      <c r="I15855" s="8"/>
      <c r="N15855" s="23"/>
      <c r="O15855" s="24"/>
      <c r="P15855" s="19"/>
      <c r="Q15855" s="19"/>
      <c r="R15855" s="19"/>
      <c r="U15855" s="27"/>
      <c r="Y15855" s="9" t="s">
        <v>776</v>
      </c>
      <c r="Z15855" s="9" t="s">
        <v>462</v>
      </c>
      <c r="AA15855" s="9" t="s">
        <v>198</v>
      </c>
      <c r="AB15855" s="9">
        <v>8060207</v>
      </c>
      <c r="AC15855" s="9" t="s">
        <v>16628</v>
      </c>
      <c r="AD15855" s="9" t="s">
        <v>231</v>
      </c>
      <c r="AE15855" s="5">
        <f t="shared" si="516"/>
        <v>0</v>
      </c>
      <c r="AF15855" s="5" t="str">
        <f t="shared" si="517"/>
        <v>katB</v>
      </c>
      <c r="AG15855" s="153"/>
      <c r="AH15855" s="153"/>
      <c r="AI15855" t="s">
        <v>195</v>
      </c>
      <c r="AJ15855" t="s">
        <v>340</v>
      </c>
      <c r="AK15855" s="9" t="str">
        <f>VLOOKUP(Y15855,zdroj!D:AJ,33,0)</f>
        <v>katB</v>
      </c>
    </row>
    <row r="15856" spans="8:37" x14ac:dyDescent="0.25">
      <c r="H15856" s="8"/>
      <c r="I15856" s="8"/>
      <c r="N15856" s="23"/>
      <c r="O15856" s="24"/>
      <c r="P15856" s="19"/>
      <c r="Q15856" s="19"/>
      <c r="R15856" s="19"/>
      <c r="U15856" s="27"/>
      <c r="Y15856" s="9" t="s">
        <v>776</v>
      </c>
      <c r="Z15856" s="9" t="s">
        <v>462</v>
      </c>
      <c r="AA15856" s="9" t="s">
        <v>198</v>
      </c>
      <c r="AB15856" s="9">
        <v>8060215</v>
      </c>
      <c r="AC15856" s="9" t="s">
        <v>16629</v>
      </c>
      <c r="AD15856" s="9" t="s">
        <v>231</v>
      </c>
      <c r="AE15856" s="5">
        <f t="shared" si="516"/>
        <v>0</v>
      </c>
      <c r="AF15856" s="5" t="str">
        <f t="shared" si="517"/>
        <v>katB</v>
      </c>
      <c r="AG15856" s="153"/>
      <c r="AH15856" s="153"/>
      <c r="AI15856" t="s">
        <v>195</v>
      </c>
      <c r="AJ15856" t="s">
        <v>340</v>
      </c>
      <c r="AK15856" s="9" t="str">
        <f>VLOOKUP(Y15856,zdroj!D:AJ,33,0)</f>
        <v>katB</v>
      </c>
    </row>
    <row r="15857" spans="8:37" x14ac:dyDescent="0.25">
      <c r="H15857" s="8"/>
      <c r="I15857" s="8"/>
      <c r="N15857" s="23"/>
      <c r="O15857" s="24"/>
      <c r="P15857" s="19"/>
      <c r="Q15857" s="19"/>
      <c r="R15857" s="19"/>
      <c r="U15857" s="27"/>
      <c r="Y15857" s="9" t="s">
        <v>776</v>
      </c>
      <c r="Z15857" s="9" t="s">
        <v>462</v>
      </c>
      <c r="AA15857" s="9" t="s">
        <v>198</v>
      </c>
      <c r="AB15857" s="9">
        <v>8060223</v>
      </c>
      <c r="AC15857" s="9" t="s">
        <v>16630</v>
      </c>
      <c r="AD15857" s="9" t="s">
        <v>231</v>
      </c>
      <c r="AE15857" s="5">
        <f t="shared" si="516"/>
        <v>0</v>
      </c>
      <c r="AF15857" s="5" t="str">
        <f t="shared" si="517"/>
        <v>katB</v>
      </c>
      <c r="AG15857" s="153"/>
      <c r="AH15857" s="153"/>
      <c r="AI15857" t="s">
        <v>195</v>
      </c>
      <c r="AJ15857" t="s">
        <v>340</v>
      </c>
      <c r="AK15857" s="9" t="str">
        <f>VLOOKUP(Y15857,zdroj!D:AJ,33,0)</f>
        <v>katB</v>
      </c>
    </row>
    <row r="15858" spans="8:37" x14ac:dyDescent="0.25">
      <c r="H15858" s="8"/>
      <c r="I15858" s="8"/>
      <c r="N15858" s="23"/>
      <c r="O15858" s="24"/>
      <c r="P15858" s="19"/>
      <c r="Q15858" s="19"/>
      <c r="R15858" s="19"/>
      <c r="U15858" s="27"/>
      <c r="Y15858" s="9" t="s">
        <v>776</v>
      </c>
      <c r="Z15858" s="9" t="s">
        <v>462</v>
      </c>
      <c r="AA15858" s="9" t="s">
        <v>198</v>
      </c>
      <c r="AB15858" s="9">
        <v>8060231</v>
      </c>
      <c r="AC15858" s="9" t="s">
        <v>16631</v>
      </c>
      <c r="AD15858" s="9" t="s">
        <v>231</v>
      </c>
      <c r="AE15858" s="5">
        <f t="shared" si="516"/>
        <v>0</v>
      </c>
      <c r="AF15858" s="5" t="str">
        <f t="shared" si="517"/>
        <v>katB</v>
      </c>
      <c r="AG15858" s="153"/>
      <c r="AH15858" s="153"/>
      <c r="AI15858" t="s">
        <v>195</v>
      </c>
      <c r="AJ15858" t="s">
        <v>340</v>
      </c>
      <c r="AK15858" s="9" t="str">
        <f>VLOOKUP(Y15858,zdroj!D:AJ,33,0)</f>
        <v>katB</v>
      </c>
    </row>
    <row r="15859" spans="8:37" x14ac:dyDescent="0.25">
      <c r="H15859" s="8"/>
      <c r="I15859" s="8"/>
      <c r="N15859" s="23"/>
      <c r="O15859" s="24"/>
      <c r="P15859" s="19"/>
      <c r="Q15859" s="19"/>
      <c r="R15859" s="19"/>
      <c r="U15859" s="27"/>
      <c r="Y15859" s="9" t="s">
        <v>776</v>
      </c>
      <c r="Z15859" s="9" t="s">
        <v>462</v>
      </c>
      <c r="AA15859" s="9" t="s">
        <v>198</v>
      </c>
      <c r="AB15859" s="9">
        <v>8060240</v>
      </c>
      <c r="AC15859" s="9" t="s">
        <v>16632</v>
      </c>
      <c r="AD15859" s="9" t="s">
        <v>231</v>
      </c>
      <c r="AE15859" s="5">
        <f t="shared" si="516"/>
        <v>0</v>
      </c>
      <c r="AF15859" s="5" t="str">
        <f t="shared" si="517"/>
        <v>katB</v>
      </c>
      <c r="AG15859" s="153"/>
      <c r="AH15859" s="153"/>
      <c r="AI15859" t="s">
        <v>195</v>
      </c>
      <c r="AJ15859" t="s">
        <v>340</v>
      </c>
      <c r="AK15859" s="9" t="str">
        <f>VLOOKUP(Y15859,zdroj!D:AJ,33,0)</f>
        <v>katB</v>
      </c>
    </row>
    <row r="15860" spans="8:37" x14ac:dyDescent="0.25">
      <c r="H15860" s="8"/>
      <c r="I15860" s="8"/>
      <c r="N15860" s="23"/>
      <c r="O15860" s="24"/>
      <c r="P15860" s="19"/>
      <c r="Q15860" s="19"/>
      <c r="R15860" s="19"/>
      <c r="U15860" s="27"/>
      <c r="Y15860" s="9" t="s">
        <v>776</v>
      </c>
      <c r="Z15860" s="9" t="s">
        <v>462</v>
      </c>
      <c r="AA15860" s="9" t="s">
        <v>198</v>
      </c>
      <c r="AB15860" s="9">
        <v>8060258</v>
      </c>
      <c r="AC15860" s="9" t="s">
        <v>16633</v>
      </c>
      <c r="AD15860" s="9" t="s">
        <v>231</v>
      </c>
      <c r="AE15860" s="5">
        <f t="shared" si="516"/>
        <v>0</v>
      </c>
      <c r="AF15860" s="5" t="str">
        <f t="shared" si="517"/>
        <v>katB</v>
      </c>
      <c r="AG15860" s="153"/>
      <c r="AH15860" s="153"/>
      <c r="AI15860" t="s">
        <v>195</v>
      </c>
      <c r="AJ15860" t="s">
        <v>340</v>
      </c>
      <c r="AK15860" s="9" t="str">
        <f>VLOOKUP(Y15860,zdroj!D:AJ,33,0)</f>
        <v>katB</v>
      </c>
    </row>
    <row r="15861" spans="8:37" x14ac:dyDescent="0.25">
      <c r="H15861" s="8"/>
      <c r="I15861" s="8"/>
      <c r="N15861" s="23"/>
      <c r="O15861" s="24"/>
      <c r="P15861" s="19"/>
      <c r="Q15861" s="19"/>
      <c r="R15861" s="19"/>
      <c r="U15861" s="27"/>
      <c r="Y15861" s="9" t="s">
        <v>776</v>
      </c>
      <c r="Z15861" s="9" t="s">
        <v>462</v>
      </c>
      <c r="AA15861" s="9" t="s">
        <v>198</v>
      </c>
      <c r="AB15861" s="9">
        <v>8060274</v>
      </c>
      <c r="AC15861" s="9" t="s">
        <v>16634</v>
      </c>
      <c r="AD15861" s="9" t="s">
        <v>231</v>
      </c>
      <c r="AE15861" s="5">
        <f t="shared" si="516"/>
        <v>0</v>
      </c>
      <c r="AF15861" s="5" t="str">
        <f t="shared" si="517"/>
        <v>katB</v>
      </c>
      <c r="AG15861" s="153"/>
      <c r="AH15861" s="153"/>
      <c r="AI15861" t="s">
        <v>195</v>
      </c>
      <c r="AJ15861" t="s">
        <v>340</v>
      </c>
      <c r="AK15861" s="9" t="str">
        <f>VLOOKUP(Y15861,zdroj!D:AJ,33,0)</f>
        <v>katB</v>
      </c>
    </row>
    <row r="15862" spans="8:37" x14ac:dyDescent="0.25">
      <c r="H15862" s="8"/>
      <c r="I15862" s="8"/>
      <c r="N15862" s="23"/>
      <c r="O15862" s="24"/>
      <c r="P15862" s="19"/>
      <c r="Q15862" s="19"/>
      <c r="R15862" s="19"/>
      <c r="U15862" s="27"/>
      <c r="Y15862" s="9" t="s">
        <v>776</v>
      </c>
      <c r="Z15862" s="9" t="s">
        <v>462</v>
      </c>
      <c r="AA15862" s="9" t="s">
        <v>198</v>
      </c>
      <c r="AB15862" s="9">
        <v>8060282</v>
      </c>
      <c r="AC15862" s="9" t="s">
        <v>16635</v>
      </c>
      <c r="AD15862" s="9" t="s">
        <v>231</v>
      </c>
      <c r="AE15862" s="5">
        <f t="shared" si="516"/>
        <v>0</v>
      </c>
      <c r="AF15862" s="5" t="str">
        <f t="shared" si="517"/>
        <v>katB</v>
      </c>
      <c r="AG15862" s="153"/>
      <c r="AH15862" s="153"/>
      <c r="AI15862" t="s">
        <v>195</v>
      </c>
      <c r="AJ15862" t="s">
        <v>340</v>
      </c>
      <c r="AK15862" s="9" t="str">
        <f>VLOOKUP(Y15862,zdroj!D:AJ,33,0)</f>
        <v>katB</v>
      </c>
    </row>
    <row r="15863" spans="8:37" x14ac:dyDescent="0.25">
      <c r="H15863" s="8"/>
      <c r="I15863" s="8"/>
      <c r="N15863" s="23"/>
      <c r="O15863" s="24"/>
      <c r="P15863" s="19"/>
      <c r="Q15863" s="19"/>
      <c r="R15863" s="19"/>
      <c r="U15863" s="27"/>
      <c r="Y15863" s="9" t="s">
        <v>776</v>
      </c>
      <c r="Z15863" s="9" t="s">
        <v>462</v>
      </c>
      <c r="AA15863" s="9" t="s">
        <v>198</v>
      </c>
      <c r="AB15863" s="9">
        <v>8059934</v>
      </c>
      <c r="AC15863" s="9" t="s">
        <v>16636</v>
      </c>
      <c r="AD15863" s="9" t="s">
        <v>231</v>
      </c>
      <c r="AE15863" s="5">
        <f t="shared" si="516"/>
        <v>0</v>
      </c>
      <c r="AF15863" s="5" t="str">
        <f t="shared" si="517"/>
        <v>katB</v>
      </c>
      <c r="AG15863" s="153"/>
      <c r="AH15863" s="153"/>
      <c r="AI15863" t="s">
        <v>195</v>
      </c>
      <c r="AJ15863" t="s">
        <v>340</v>
      </c>
      <c r="AK15863" s="9" t="str">
        <f>VLOOKUP(Y15863,zdroj!D:AJ,33,0)</f>
        <v>katB</v>
      </c>
    </row>
    <row r="15864" spans="8:37" x14ac:dyDescent="0.25">
      <c r="H15864" s="8"/>
      <c r="I15864" s="8"/>
      <c r="N15864" s="23"/>
      <c r="O15864" s="24"/>
      <c r="P15864" s="19"/>
      <c r="Q15864" s="19"/>
      <c r="R15864" s="19"/>
      <c r="U15864" s="27"/>
      <c r="Y15864" s="9" t="s">
        <v>776</v>
      </c>
      <c r="Z15864" s="9" t="s">
        <v>462</v>
      </c>
      <c r="AA15864" s="9" t="s">
        <v>198</v>
      </c>
      <c r="AB15864" s="9">
        <v>8060291</v>
      </c>
      <c r="AC15864" s="9" t="s">
        <v>16637</v>
      </c>
      <c r="AD15864" s="9" t="s">
        <v>231</v>
      </c>
      <c r="AE15864" s="5">
        <f t="shared" si="516"/>
        <v>0</v>
      </c>
      <c r="AF15864" s="5" t="str">
        <f t="shared" si="517"/>
        <v>katB</v>
      </c>
      <c r="AG15864" s="153"/>
      <c r="AH15864" s="153"/>
      <c r="AI15864" t="s">
        <v>195</v>
      </c>
      <c r="AJ15864" t="s">
        <v>340</v>
      </c>
      <c r="AK15864" s="9" t="str">
        <f>VLOOKUP(Y15864,zdroj!D:AJ,33,0)</f>
        <v>katB</v>
      </c>
    </row>
    <row r="15865" spans="8:37" x14ac:dyDescent="0.25">
      <c r="H15865" s="8"/>
      <c r="I15865" s="8"/>
      <c r="N15865" s="23"/>
      <c r="O15865" s="24"/>
      <c r="P15865" s="19"/>
      <c r="Q15865" s="19"/>
      <c r="R15865" s="19"/>
      <c r="U15865" s="27"/>
      <c r="Y15865" s="9" t="s">
        <v>776</v>
      </c>
      <c r="Z15865" s="9" t="s">
        <v>462</v>
      </c>
      <c r="AA15865" s="9" t="s">
        <v>198</v>
      </c>
      <c r="AB15865" s="9">
        <v>8060304</v>
      </c>
      <c r="AC15865" s="9" t="s">
        <v>16638</v>
      </c>
      <c r="AD15865" s="9" t="s">
        <v>231</v>
      </c>
      <c r="AE15865" s="5">
        <f t="shared" si="516"/>
        <v>0</v>
      </c>
      <c r="AF15865" s="5" t="str">
        <f t="shared" si="517"/>
        <v>katB</v>
      </c>
      <c r="AG15865" s="153"/>
      <c r="AH15865" s="153"/>
      <c r="AI15865" t="s">
        <v>195</v>
      </c>
      <c r="AJ15865" t="s">
        <v>340</v>
      </c>
      <c r="AK15865" s="9" t="str">
        <f>VLOOKUP(Y15865,zdroj!D:AJ,33,0)</f>
        <v>katB</v>
      </c>
    </row>
    <row r="15866" spans="8:37" x14ac:dyDescent="0.25">
      <c r="H15866" s="8"/>
      <c r="I15866" s="8"/>
      <c r="N15866" s="23"/>
      <c r="O15866" s="24"/>
      <c r="P15866" s="19"/>
      <c r="Q15866" s="19"/>
      <c r="R15866" s="19"/>
      <c r="U15866" s="27"/>
      <c r="Y15866" s="9" t="s">
        <v>776</v>
      </c>
      <c r="Z15866" s="9" t="s">
        <v>462</v>
      </c>
      <c r="AA15866" s="9" t="s">
        <v>198</v>
      </c>
      <c r="AB15866" s="9">
        <v>8060312</v>
      </c>
      <c r="AC15866" s="9" t="s">
        <v>16639</v>
      </c>
      <c r="AD15866" s="9" t="s">
        <v>231</v>
      </c>
      <c r="AE15866" s="5">
        <f t="shared" si="516"/>
        <v>0</v>
      </c>
      <c r="AF15866" s="5" t="str">
        <f t="shared" si="517"/>
        <v>katB</v>
      </c>
      <c r="AG15866" s="153"/>
      <c r="AH15866" s="153"/>
      <c r="AI15866" t="s">
        <v>195</v>
      </c>
      <c r="AJ15866" t="s">
        <v>340</v>
      </c>
      <c r="AK15866" s="9" t="str">
        <f>VLOOKUP(Y15866,zdroj!D:AJ,33,0)</f>
        <v>katB</v>
      </c>
    </row>
    <row r="15867" spans="8:37" x14ac:dyDescent="0.25">
      <c r="H15867" s="8"/>
      <c r="I15867" s="8"/>
      <c r="N15867" s="23"/>
      <c r="O15867" s="24"/>
      <c r="P15867" s="19"/>
      <c r="Q15867" s="19"/>
      <c r="R15867" s="19"/>
      <c r="U15867" s="27"/>
      <c r="Y15867" s="9" t="s">
        <v>776</v>
      </c>
      <c r="Z15867" s="9" t="s">
        <v>462</v>
      </c>
      <c r="AA15867" s="9" t="s">
        <v>198</v>
      </c>
      <c r="AB15867" s="9">
        <v>8060321</v>
      </c>
      <c r="AC15867" s="9" t="s">
        <v>16640</v>
      </c>
      <c r="AD15867" s="9" t="s">
        <v>231</v>
      </c>
      <c r="AE15867" s="5">
        <f t="shared" si="516"/>
        <v>0</v>
      </c>
      <c r="AF15867" s="5" t="str">
        <f t="shared" si="517"/>
        <v>katB</v>
      </c>
      <c r="AG15867" s="153"/>
      <c r="AH15867" s="153"/>
      <c r="AI15867" t="s">
        <v>236</v>
      </c>
      <c r="AJ15867" t="s">
        <v>17878</v>
      </c>
      <c r="AK15867" s="9" t="str">
        <f>VLOOKUP(Y15867,zdroj!D:AJ,33,0)</f>
        <v>katB</v>
      </c>
    </row>
    <row r="15868" spans="8:37" x14ac:dyDescent="0.25">
      <c r="H15868" s="8"/>
      <c r="I15868" s="8"/>
      <c r="N15868" s="23"/>
      <c r="O15868" s="24"/>
      <c r="P15868" s="19"/>
      <c r="Q15868" s="19"/>
      <c r="R15868" s="19"/>
      <c r="U15868" s="27"/>
      <c r="Y15868" s="9" t="s">
        <v>776</v>
      </c>
      <c r="Z15868" s="9" t="s">
        <v>462</v>
      </c>
      <c r="AA15868" s="9" t="s">
        <v>198</v>
      </c>
      <c r="AB15868" s="9">
        <v>8060339</v>
      </c>
      <c r="AC15868" s="9" t="s">
        <v>16641</v>
      </c>
      <c r="AD15868" s="9" t="s">
        <v>231</v>
      </c>
      <c r="AE15868" s="5">
        <f t="shared" si="516"/>
        <v>0</v>
      </c>
      <c r="AF15868" s="5" t="str">
        <f t="shared" si="517"/>
        <v>katB</v>
      </c>
      <c r="AG15868" s="153"/>
      <c r="AH15868" s="153"/>
      <c r="AI15868" t="s">
        <v>195</v>
      </c>
      <c r="AJ15868" t="s">
        <v>340</v>
      </c>
      <c r="AK15868" s="9" t="str">
        <f>VLOOKUP(Y15868,zdroj!D:AJ,33,0)</f>
        <v>katB</v>
      </c>
    </row>
    <row r="15869" spans="8:37" x14ac:dyDescent="0.25">
      <c r="H15869" s="8"/>
      <c r="I15869" s="8"/>
      <c r="N15869" s="23"/>
      <c r="O15869" s="24"/>
      <c r="P15869" s="19"/>
      <c r="Q15869" s="19"/>
      <c r="R15869" s="19"/>
      <c r="U15869" s="27"/>
      <c r="Y15869" s="9" t="s">
        <v>776</v>
      </c>
      <c r="Z15869" s="9" t="s">
        <v>462</v>
      </c>
      <c r="AA15869" s="9" t="s">
        <v>198</v>
      </c>
      <c r="AB15869" s="9">
        <v>8060347</v>
      </c>
      <c r="AC15869" s="9" t="s">
        <v>16642</v>
      </c>
      <c r="AD15869" s="9" t="s">
        <v>231</v>
      </c>
      <c r="AE15869" s="5">
        <f t="shared" si="516"/>
        <v>0</v>
      </c>
      <c r="AF15869" s="5" t="str">
        <f t="shared" si="517"/>
        <v>katB</v>
      </c>
      <c r="AG15869" s="153"/>
      <c r="AH15869" s="153"/>
      <c r="AI15869" t="s">
        <v>195</v>
      </c>
      <c r="AJ15869" t="s">
        <v>340</v>
      </c>
      <c r="AK15869" s="9" t="str">
        <f>VLOOKUP(Y15869,zdroj!D:AJ,33,0)</f>
        <v>katB</v>
      </c>
    </row>
    <row r="15870" spans="8:37" x14ac:dyDescent="0.25">
      <c r="H15870" s="8"/>
      <c r="I15870" s="8"/>
      <c r="N15870" s="23"/>
      <c r="O15870" s="24"/>
      <c r="P15870" s="19"/>
      <c r="Q15870" s="19"/>
      <c r="R15870" s="19"/>
      <c r="U15870" s="27"/>
      <c r="Y15870" s="9" t="s">
        <v>776</v>
      </c>
      <c r="Z15870" s="9" t="s">
        <v>462</v>
      </c>
      <c r="AA15870" s="9" t="s">
        <v>198</v>
      </c>
      <c r="AB15870" s="9">
        <v>8060363</v>
      </c>
      <c r="AC15870" s="9" t="s">
        <v>16643</v>
      </c>
      <c r="AD15870" s="9" t="s">
        <v>231</v>
      </c>
      <c r="AE15870" s="5">
        <f t="shared" si="516"/>
        <v>0</v>
      </c>
      <c r="AF15870" s="5" t="str">
        <f t="shared" si="517"/>
        <v>katB</v>
      </c>
      <c r="AG15870" s="153"/>
      <c r="AH15870" s="153"/>
      <c r="AI15870" t="s">
        <v>195</v>
      </c>
      <c r="AJ15870" t="s">
        <v>340</v>
      </c>
      <c r="AK15870" s="9" t="str">
        <f>VLOOKUP(Y15870,zdroj!D:AJ,33,0)</f>
        <v>katB</v>
      </c>
    </row>
    <row r="15871" spans="8:37" x14ac:dyDescent="0.25">
      <c r="H15871" s="8"/>
      <c r="I15871" s="8"/>
      <c r="N15871" s="23"/>
      <c r="O15871" s="24"/>
      <c r="P15871" s="19"/>
      <c r="Q15871" s="19"/>
      <c r="R15871" s="19"/>
      <c r="U15871" s="27"/>
      <c r="Y15871" s="9" t="s">
        <v>776</v>
      </c>
      <c r="Z15871" s="9" t="s">
        <v>462</v>
      </c>
      <c r="AA15871" s="9" t="s">
        <v>198</v>
      </c>
      <c r="AB15871" s="9">
        <v>8060371</v>
      </c>
      <c r="AC15871" s="9" t="s">
        <v>16644</v>
      </c>
      <c r="AD15871" s="9" t="s">
        <v>231</v>
      </c>
      <c r="AE15871" s="5">
        <f t="shared" si="516"/>
        <v>0</v>
      </c>
      <c r="AF15871" s="5" t="str">
        <f t="shared" si="517"/>
        <v>katB</v>
      </c>
      <c r="AG15871" s="153"/>
      <c r="AH15871" s="153"/>
      <c r="AI15871" t="s">
        <v>195</v>
      </c>
      <c r="AJ15871" t="s">
        <v>340</v>
      </c>
      <c r="AK15871" s="9" t="str">
        <f>VLOOKUP(Y15871,zdroj!D:AJ,33,0)</f>
        <v>katB</v>
      </c>
    </row>
    <row r="15872" spans="8:37" x14ac:dyDescent="0.25">
      <c r="H15872" s="8"/>
      <c r="I15872" s="8"/>
      <c r="N15872" s="23"/>
      <c r="O15872" s="24"/>
      <c r="P15872" s="19"/>
      <c r="Q15872" s="19"/>
      <c r="R15872" s="19"/>
      <c r="U15872" s="27"/>
      <c r="Y15872" s="9" t="s">
        <v>776</v>
      </c>
      <c r="Z15872" s="9" t="s">
        <v>462</v>
      </c>
      <c r="AA15872" s="9" t="s">
        <v>198</v>
      </c>
      <c r="AB15872" s="9">
        <v>8059942</v>
      </c>
      <c r="AC15872" s="9" t="s">
        <v>16645</v>
      </c>
      <c r="AD15872" s="9" t="s">
        <v>231</v>
      </c>
      <c r="AE15872" s="5">
        <f t="shared" si="516"/>
        <v>0</v>
      </c>
      <c r="AF15872" s="5" t="str">
        <f t="shared" si="517"/>
        <v>katB</v>
      </c>
      <c r="AG15872" s="153"/>
      <c r="AH15872" s="153"/>
      <c r="AI15872" t="s">
        <v>195</v>
      </c>
      <c r="AJ15872" t="s">
        <v>340</v>
      </c>
      <c r="AK15872" s="9" t="str">
        <f>VLOOKUP(Y15872,zdroj!D:AJ,33,0)</f>
        <v>katB</v>
      </c>
    </row>
    <row r="15873" spans="8:37" x14ac:dyDescent="0.25">
      <c r="H15873" s="8"/>
      <c r="I15873" s="8"/>
      <c r="N15873" s="23"/>
      <c r="O15873" s="24"/>
      <c r="P15873" s="19"/>
      <c r="Q15873" s="19"/>
      <c r="R15873" s="19"/>
      <c r="U15873" s="27"/>
      <c r="Y15873" s="9" t="s">
        <v>776</v>
      </c>
      <c r="Z15873" s="9" t="s">
        <v>462</v>
      </c>
      <c r="AA15873" s="9" t="s">
        <v>198</v>
      </c>
      <c r="AB15873" s="9">
        <v>8060380</v>
      </c>
      <c r="AC15873" s="9" t="s">
        <v>16646</v>
      </c>
      <c r="AD15873" s="9" t="s">
        <v>231</v>
      </c>
      <c r="AE15873" s="5">
        <f t="shared" si="516"/>
        <v>0</v>
      </c>
      <c r="AF15873" s="5" t="str">
        <f t="shared" si="517"/>
        <v>katB</v>
      </c>
      <c r="AG15873" s="153"/>
      <c r="AH15873" s="153"/>
      <c r="AI15873" t="s">
        <v>195</v>
      </c>
      <c r="AJ15873" t="s">
        <v>340</v>
      </c>
      <c r="AK15873" s="9" t="str">
        <f>VLOOKUP(Y15873,zdroj!D:AJ,33,0)</f>
        <v>katB</v>
      </c>
    </row>
    <row r="15874" spans="8:37" x14ac:dyDescent="0.25">
      <c r="H15874" s="8"/>
      <c r="I15874" s="8"/>
      <c r="N15874" s="23"/>
      <c r="O15874" s="24"/>
      <c r="P15874" s="19"/>
      <c r="Q15874" s="19"/>
      <c r="R15874" s="19"/>
      <c r="U15874" s="27"/>
      <c r="Y15874" s="9" t="s">
        <v>776</v>
      </c>
      <c r="Z15874" s="9" t="s">
        <v>462</v>
      </c>
      <c r="AA15874" s="9" t="s">
        <v>198</v>
      </c>
      <c r="AB15874" s="9">
        <v>27028453</v>
      </c>
      <c r="AC15874" s="9" t="s">
        <v>16647</v>
      </c>
      <c r="AD15874" s="9" t="s">
        <v>231</v>
      </c>
      <c r="AE15874" s="5">
        <f t="shared" si="516"/>
        <v>0</v>
      </c>
      <c r="AF15874" s="5" t="str">
        <f t="shared" si="517"/>
        <v>katB</v>
      </c>
      <c r="AG15874" s="153"/>
      <c r="AH15874" s="153"/>
      <c r="AI15874" t="s">
        <v>195</v>
      </c>
      <c r="AJ15874" t="s">
        <v>340</v>
      </c>
      <c r="AK15874" s="9" t="str">
        <f>VLOOKUP(Y15874,zdroj!D:AJ,33,0)</f>
        <v>katB</v>
      </c>
    </row>
    <row r="15875" spans="8:37" x14ac:dyDescent="0.25">
      <c r="H15875" s="8"/>
      <c r="I15875" s="8"/>
      <c r="N15875" s="23"/>
      <c r="O15875" s="24"/>
      <c r="P15875" s="19"/>
      <c r="Q15875" s="19"/>
      <c r="R15875" s="19"/>
      <c r="U15875" s="27"/>
      <c r="Y15875" s="9" t="s">
        <v>776</v>
      </c>
      <c r="Z15875" s="9" t="s">
        <v>462</v>
      </c>
      <c r="AA15875" s="9" t="s">
        <v>198</v>
      </c>
      <c r="AB15875" s="9">
        <v>8059951</v>
      </c>
      <c r="AC15875" s="9" t="s">
        <v>16648</v>
      </c>
      <c r="AD15875" s="9" t="s">
        <v>231</v>
      </c>
      <c r="AE15875" s="5">
        <f t="shared" si="516"/>
        <v>0</v>
      </c>
      <c r="AF15875" s="5" t="str">
        <f t="shared" si="517"/>
        <v>katB</v>
      </c>
      <c r="AG15875" s="153"/>
      <c r="AH15875" s="153"/>
      <c r="AI15875" t="s">
        <v>195</v>
      </c>
      <c r="AJ15875" t="s">
        <v>340</v>
      </c>
      <c r="AK15875" s="9" t="str">
        <f>VLOOKUP(Y15875,zdroj!D:AJ,33,0)</f>
        <v>katB</v>
      </c>
    </row>
    <row r="15876" spans="8:37" x14ac:dyDescent="0.25">
      <c r="H15876" s="8"/>
      <c r="I15876" s="8"/>
      <c r="N15876" s="23"/>
      <c r="O15876" s="24"/>
      <c r="P15876" s="19"/>
      <c r="Q15876" s="19"/>
      <c r="R15876" s="19"/>
      <c r="U15876" s="27"/>
      <c r="Y15876" s="9" t="s">
        <v>776</v>
      </c>
      <c r="Z15876" s="9" t="s">
        <v>462</v>
      </c>
      <c r="AA15876" s="9" t="s">
        <v>198</v>
      </c>
      <c r="AB15876" s="9">
        <v>8059969</v>
      </c>
      <c r="AC15876" s="9" t="s">
        <v>16649</v>
      </c>
      <c r="AD15876" s="9" t="s">
        <v>231</v>
      </c>
      <c r="AE15876" s="5">
        <f t="shared" si="516"/>
        <v>0</v>
      </c>
      <c r="AF15876" s="5" t="str">
        <f t="shared" si="517"/>
        <v>katB</v>
      </c>
      <c r="AG15876" s="153"/>
      <c r="AH15876" s="153"/>
      <c r="AI15876" t="s">
        <v>195</v>
      </c>
      <c r="AJ15876" t="s">
        <v>340</v>
      </c>
      <c r="AK15876" s="9" t="str">
        <f>VLOOKUP(Y15876,zdroj!D:AJ,33,0)</f>
        <v>katB</v>
      </c>
    </row>
    <row r="15877" spans="8:37" x14ac:dyDescent="0.25">
      <c r="H15877" s="8"/>
      <c r="I15877" s="8"/>
      <c r="N15877" s="23"/>
      <c r="O15877" s="24"/>
      <c r="P15877" s="19"/>
      <c r="Q15877" s="19"/>
      <c r="R15877" s="19"/>
      <c r="U15877" s="27"/>
      <c r="Y15877" s="9" t="s">
        <v>776</v>
      </c>
      <c r="Z15877" s="9" t="s">
        <v>462</v>
      </c>
      <c r="AA15877" s="9" t="s">
        <v>198</v>
      </c>
      <c r="AB15877" s="9">
        <v>8059977</v>
      </c>
      <c r="AC15877" s="9" t="s">
        <v>16650</v>
      </c>
      <c r="AD15877" s="9" t="s">
        <v>231</v>
      </c>
      <c r="AE15877" s="5">
        <f t="shared" si="516"/>
        <v>0</v>
      </c>
      <c r="AF15877" s="5" t="str">
        <f t="shared" si="517"/>
        <v>katB</v>
      </c>
      <c r="AG15877" s="153"/>
      <c r="AH15877" s="153"/>
      <c r="AI15877" t="s">
        <v>195</v>
      </c>
      <c r="AJ15877" t="s">
        <v>340</v>
      </c>
      <c r="AK15877" s="9" t="str">
        <f>VLOOKUP(Y15877,zdroj!D:AJ,33,0)</f>
        <v>katB</v>
      </c>
    </row>
    <row r="15878" spans="8:37" x14ac:dyDescent="0.25">
      <c r="H15878" s="8"/>
      <c r="I15878" s="8"/>
      <c r="N15878" s="23"/>
      <c r="O15878" s="24"/>
      <c r="P15878" s="19"/>
      <c r="Q15878" s="19"/>
      <c r="R15878" s="19"/>
      <c r="U15878" s="27"/>
      <c r="Y15878" s="9" t="s">
        <v>776</v>
      </c>
      <c r="Z15878" s="9" t="s">
        <v>462</v>
      </c>
      <c r="AA15878" s="9" t="s">
        <v>198</v>
      </c>
      <c r="AB15878" s="9">
        <v>8059985</v>
      </c>
      <c r="AC15878" s="9" t="s">
        <v>16651</v>
      </c>
      <c r="AD15878" s="9" t="s">
        <v>231</v>
      </c>
      <c r="AE15878" s="5">
        <f t="shared" si="516"/>
        <v>0</v>
      </c>
      <c r="AF15878" s="5" t="str">
        <f t="shared" si="517"/>
        <v>katB</v>
      </c>
      <c r="AG15878" s="153"/>
      <c r="AH15878" s="153"/>
      <c r="AI15878" t="s">
        <v>195</v>
      </c>
      <c r="AJ15878" t="s">
        <v>340</v>
      </c>
      <c r="AK15878" s="9" t="str">
        <f>VLOOKUP(Y15878,zdroj!D:AJ,33,0)</f>
        <v>katB</v>
      </c>
    </row>
    <row r="15879" spans="8:37" x14ac:dyDescent="0.25">
      <c r="H15879" s="8"/>
      <c r="I15879" s="8"/>
      <c r="N15879" s="23"/>
      <c r="O15879" s="24"/>
      <c r="P15879" s="19"/>
      <c r="Q15879" s="19"/>
      <c r="R15879" s="19"/>
      <c r="U15879" s="27"/>
      <c r="Y15879" s="9" t="s">
        <v>776</v>
      </c>
      <c r="Z15879" s="9" t="s">
        <v>462</v>
      </c>
      <c r="AA15879" s="9" t="s">
        <v>198</v>
      </c>
      <c r="AB15879" s="9">
        <v>8059586</v>
      </c>
      <c r="AC15879" s="9" t="s">
        <v>16652</v>
      </c>
      <c r="AD15879" s="9" t="s">
        <v>231</v>
      </c>
      <c r="AE15879" s="5">
        <f t="shared" si="516"/>
        <v>0</v>
      </c>
      <c r="AF15879" s="5" t="str">
        <f t="shared" si="517"/>
        <v>katB</v>
      </c>
      <c r="AG15879" s="153"/>
      <c r="AH15879" s="153"/>
      <c r="AI15879" t="s">
        <v>201</v>
      </c>
      <c r="AJ15879" t="s">
        <v>17878</v>
      </c>
      <c r="AK15879" s="9" t="str">
        <f>VLOOKUP(Y15879,zdroj!D:AJ,33,0)</f>
        <v>katB</v>
      </c>
    </row>
    <row r="15880" spans="8:37" x14ac:dyDescent="0.25">
      <c r="H15880" s="8"/>
      <c r="I15880" s="8"/>
      <c r="N15880" s="23"/>
      <c r="O15880" s="24"/>
      <c r="P15880" s="19"/>
      <c r="Q15880" s="19"/>
      <c r="R15880" s="19"/>
      <c r="U15880" s="27"/>
      <c r="Y15880" s="9" t="s">
        <v>776</v>
      </c>
      <c r="Z15880" s="9" t="s">
        <v>462</v>
      </c>
      <c r="AA15880" s="9" t="s">
        <v>198</v>
      </c>
      <c r="AB15880" s="9">
        <v>8059667</v>
      </c>
      <c r="AC15880" s="9" t="s">
        <v>16653</v>
      </c>
      <c r="AD15880" s="9" t="s">
        <v>231</v>
      </c>
      <c r="AE15880" s="5">
        <f t="shared" si="516"/>
        <v>0</v>
      </c>
      <c r="AF15880" s="5" t="str">
        <f t="shared" si="517"/>
        <v>katB</v>
      </c>
      <c r="AG15880" s="153"/>
      <c r="AH15880" s="153"/>
      <c r="AI15880" t="s">
        <v>201</v>
      </c>
      <c r="AJ15880" t="s">
        <v>17878</v>
      </c>
      <c r="AK15880" s="9" t="str">
        <f>VLOOKUP(Y15880,zdroj!D:AJ,33,0)</f>
        <v>katB</v>
      </c>
    </row>
    <row r="15881" spans="8:37" x14ac:dyDescent="0.25">
      <c r="H15881" s="8"/>
      <c r="I15881" s="8"/>
      <c r="N15881" s="23"/>
      <c r="O15881" s="24"/>
      <c r="P15881" s="19"/>
      <c r="Q15881" s="19"/>
      <c r="R15881" s="19"/>
      <c r="U15881" s="27"/>
      <c r="Y15881" s="9" t="s">
        <v>776</v>
      </c>
      <c r="Z15881" s="9" t="s">
        <v>462</v>
      </c>
      <c r="AA15881" s="9" t="s">
        <v>198</v>
      </c>
      <c r="AB15881" s="9">
        <v>8059675</v>
      </c>
      <c r="AC15881" s="9" t="s">
        <v>16654</v>
      </c>
      <c r="AD15881" s="9" t="s">
        <v>231</v>
      </c>
      <c r="AE15881" s="5">
        <f t="shared" si="516"/>
        <v>0</v>
      </c>
      <c r="AF15881" s="5" t="str">
        <f t="shared" si="517"/>
        <v>katB</v>
      </c>
      <c r="AG15881" s="153"/>
      <c r="AH15881" s="153"/>
      <c r="AI15881" t="s">
        <v>201</v>
      </c>
      <c r="AJ15881" t="s">
        <v>17878</v>
      </c>
      <c r="AK15881" s="9" t="str">
        <f>VLOOKUP(Y15881,zdroj!D:AJ,33,0)</f>
        <v>katB</v>
      </c>
    </row>
    <row r="15882" spans="8:37" x14ac:dyDescent="0.25">
      <c r="H15882" s="8"/>
      <c r="I15882" s="8"/>
      <c r="N15882" s="23"/>
      <c r="O15882" s="24"/>
      <c r="P15882" s="19"/>
      <c r="Q15882" s="19"/>
      <c r="R15882" s="19"/>
      <c r="U15882" s="27"/>
      <c r="Y15882" s="9" t="s">
        <v>776</v>
      </c>
      <c r="Z15882" s="9" t="s">
        <v>462</v>
      </c>
      <c r="AA15882" s="9" t="s">
        <v>198</v>
      </c>
      <c r="AB15882" s="9">
        <v>8059683</v>
      </c>
      <c r="AC15882" s="9" t="s">
        <v>16655</v>
      </c>
      <c r="AD15882" s="9" t="s">
        <v>231</v>
      </c>
      <c r="AE15882" s="5">
        <f t="shared" ref="AE15882:AE15945" si="518">VLOOKUP(Y15882,K:T,10,0)</f>
        <v>0</v>
      </c>
      <c r="AF15882" s="5" t="str">
        <f t="shared" ref="AF15882:AF15945" si="519">IF(AE15882="A",IF(AD15882="katA","katB",AD15882),AD15882)</f>
        <v>katB</v>
      </c>
      <c r="AG15882" s="153"/>
      <c r="AH15882" s="153"/>
      <c r="AI15882" t="s">
        <v>201</v>
      </c>
      <c r="AJ15882" t="s">
        <v>17878</v>
      </c>
      <c r="AK15882" s="9" t="str">
        <f>VLOOKUP(Y15882,zdroj!D:AJ,33,0)</f>
        <v>katB</v>
      </c>
    </row>
    <row r="15883" spans="8:37" x14ac:dyDescent="0.25">
      <c r="H15883" s="8"/>
      <c r="I15883" s="8"/>
      <c r="N15883" s="23"/>
      <c r="O15883" s="24"/>
      <c r="P15883" s="19"/>
      <c r="Q15883" s="19"/>
      <c r="R15883" s="19"/>
      <c r="U15883" s="27"/>
      <c r="Y15883" s="9" t="s">
        <v>776</v>
      </c>
      <c r="Z15883" s="9" t="s">
        <v>462</v>
      </c>
      <c r="AA15883" s="9" t="s">
        <v>198</v>
      </c>
      <c r="AB15883" s="9">
        <v>8059691</v>
      </c>
      <c r="AC15883" s="9" t="s">
        <v>16656</v>
      </c>
      <c r="AD15883" s="9" t="s">
        <v>231</v>
      </c>
      <c r="AE15883" s="5">
        <f t="shared" si="518"/>
        <v>0</v>
      </c>
      <c r="AF15883" s="5" t="str">
        <f t="shared" si="519"/>
        <v>katB</v>
      </c>
      <c r="AG15883" s="153"/>
      <c r="AH15883" s="153"/>
      <c r="AI15883" t="s">
        <v>201</v>
      </c>
      <c r="AJ15883" t="s">
        <v>17878</v>
      </c>
      <c r="AK15883" s="9" t="str">
        <f>VLOOKUP(Y15883,zdroj!D:AJ,33,0)</f>
        <v>katB</v>
      </c>
    </row>
    <row r="15884" spans="8:37" x14ac:dyDescent="0.25">
      <c r="H15884" s="8"/>
      <c r="I15884" s="8"/>
      <c r="N15884" s="23"/>
      <c r="O15884" s="24"/>
      <c r="P15884" s="19"/>
      <c r="Q15884" s="19"/>
      <c r="R15884" s="19"/>
      <c r="U15884" s="27"/>
      <c r="Y15884" s="9" t="s">
        <v>776</v>
      </c>
      <c r="Z15884" s="9" t="s">
        <v>462</v>
      </c>
      <c r="AA15884" s="9" t="s">
        <v>198</v>
      </c>
      <c r="AB15884" s="9">
        <v>8059713</v>
      </c>
      <c r="AC15884" s="9" t="s">
        <v>16657</v>
      </c>
      <c r="AD15884" s="9" t="s">
        <v>231</v>
      </c>
      <c r="AE15884" s="5">
        <f t="shared" si="518"/>
        <v>0</v>
      </c>
      <c r="AF15884" s="5" t="str">
        <f t="shared" si="519"/>
        <v>katB</v>
      </c>
      <c r="AG15884" s="153"/>
      <c r="AH15884" s="153"/>
      <c r="AI15884" t="s">
        <v>201</v>
      </c>
      <c r="AJ15884" t="s">
        <v>17878</v>
      </c>
      <c r="AK15884" s="9" t="str">
        <f>VLOOKUP(Y15884,zdroj!D:AJ,33,0)</f>
        <v>katB</v>
      </c>
    </row>
    <row r="15885" spans="8:37" x14ac:dyDescent="0.25">
      <c r="H15885" s="8"/>
      <c r="I15885" s="8"/>
      <c r="N15885" s="23"/>
      <c r="O15885" s="24"/>
      <c r="P15885" s="19"/>
      <c r="Q15885" s="19"/>
      <c r="R15885" s="19"/>
      <c r="U15885" s="27"/>
      <c r="Y15885" s="9" t="s">
        <v>776</v>
      </c>
      <c r="Z15885" s="9" t="s">
        <v>462</v>
      </c>
      <c r="AA15885" s="9" t="s">
        <v>198</v>
      </c>
      <c r="AB15885" s="9">
        <v>8059721</v>
      </c>
      <c r="AC15885" s="9" t="s">
        <v>16658</v>
      </c>
      <c r="AD15885" s="9" t="s">
        <v>231</v>
      </c>
      <c r="AE15885" s="5">
        <f t="shared" si="518"/>
        <v>0</v>
      </c>
      <c r="AF15885" s="5" t="str">
        <f t="shared" si="519"/>
        <v>katB</v>
      </c>
      <c r="AG15885" s="153"/>
      <c r="AH15885" s="153"/>
      <c r="AI15885" t="s">
        <v>201</v>
      </c>
      <c r="AJ15885" t="s">
        <v>17878</v>
      </c>
      <c r="AK15885" s="9" t="str">
        <f>VLOOKUP(Y15885,zdroj!D:AJ,33,0)</f>
        <v>katB</v>
      </c>
    </row>
    <row r="15886" spans="8:37" x14ac:dyDescent="0.25">
      <c r="H15886" s="8"/>
      <c r="I15886" s="8"/>
      <c r="N15886" s="23"/>
      <c r="O15886" s="24"/>
      <c r="P15886" s="19"/>
      <c r="Q15886" s="19"/>
      <c r="R15886" s="19"/>
      <c r="U15886" s="27"/>
      <c r="Y15886" s="9" t="s">
        <v>776</v>
      </c>
      <c r="Z15886" s="9" t="s">
        <v>462</v>
      </c>
      <c r="AA15886" s="9" t="s">
        <v>198</v>
      </c>
      <c r="AB15886" s="9">
        <v>8059730</v>
      </c>
      <c r="AC15886" s="9" t="s">
        <v>16659</v>
      </c>
      <c r="AD15886" s="9" t="s">
        <v>231</v>
      </c>
      <c r="AE15886" s="5">
        <f t="shared" si="518"/>
        <v>0</v>
      </c>
      <c r="AF15886" s="5" t="str">
        <f t="shared" si="519"/>
        <v>katB</v>
      </c>
      <c r="AG15886" s="153"/>
      <c r="AH15886" s="153"/>
      <c r="AI15886" t="s">
        <v>17879</v>
      </c>
      <c r="AJ15886" t="s">
        <v>17878</v>
      </c>
      <c r="AK15886" s="9" t="str">
        <f>VLOOKUP(Y15886,zdroj!D:AJ,33,0)</f>
        <v>katB</v>
      </c>
    </row>
    <row r="15887" spans="8:37" x14ac:dyDescent="0.25">
      <c r="H15887" s="8"/>
      <c r="I15887" s="8"/>
      <c r="N15887" s="23"/>
      <c r="O15887" s="24"/>
      <c r="P15887" s="19"/>
      <c r="Q15887" s="19"/>
      <c r="R15887" s="19"/>
      <c r="U15887" s="27"/>
      <c r="Y15887" s="9" t="s">
        <v>776</v>
      </c>
      <c r="Z15887" s="9" t="s">
        <v>462</v>
      </c>
      <c r="AA15887" s="9" t="s">
        <v>198</v>
      </c>
      <c r="AB15887" s="9">
        <v>26334941</v>
      </c>
      <c r="AC15887" s="9" t="s">
        <v>16660</v>
      </c>
      <c r="AD15887" s="9" t="s">
        <v>231</v>
      </c>
      <c r="AE15887" s="5">
        <f t="shared" si="518"/>
        <v>0</v>
      </c>
      <c r="AF15887" s="5" t="str">
        <f t="shared" si="519"/>
        <v>katB</v>
      </c>
      <c r="AG15887" s="153"/>
      <c r="AH15887" s="153"/>
      <c r="AI15887" t="s">
        <v>201</v>
      </c>
      <c r="AJ15887" t="s">
        <v>17878</v>
      </c>
      <c r="AK15887" s="9" t="str">
        <f>VLOOKUP(Y15887,zdroj!D:AJ,33,0)</f>
        <v>katB</v>
      </c>
    </row>
    <row r="15888" spans="8:37" x14ac:dyDescent="0.25">
      <c r="H15888" s="8"/>
      <c r="I15888" s="8"/>
      <c r="N15888" s="23"/>
      <c r="O15888" s="24"/>
      <c r="P15888" s="19"/>
      <c r="Q15888" s="19"/>
      <c r="R15888" s="19"/>
      <c r="U15888" s="27"/>
      <c r="Y15888" s="9" t="s">
        <v>776</v>
      </c>
      <c r="Z15888" s="9" t="s">
        <v>462</v>
      </c>
      <c r="AA15888" s="9" t="s">
        <v>198</v>
      </c>
      <c r="AB15888" s="9">
        <v>8059594</v>
      </c>
      <c r="AC15888" s="9" t="s">
        <v>16661</v>
      </c>
      <c r="AD15888" s="9" t="s">
        <v>231</v>
      </c>
      <c r="AE15888" s="5">
        <f t="shared" si="518"/>
        <v>0</v>
      </c>
      <c r="AF15888" s="5" t="str">
        <f t="shared" si="519"/>
        <v>katB</v>
      </c>
      <c r="AG15888" s="153"/>
      <c r="AH15888" s="153"/>
      <c r="AI15888" t="s">
        <v>201</v>
      </c>
      <c r="AJ15888" t="s">
        <v>17878</v>
      </c>
      <c r="AK15888" s="9" t="str">
        <f>VLOOKUP(Y15888,zdroj!D:AJ,33,0)</f>
        <v>katB</v>
      </c>
    </row>
    <row r="15889" spans="8:37" x14ac:dyDescent="0.25">
      <c r="H15889" s="8"/>
      <c r="I15889" s="8"/>
      <c r="N15889" s="23"/>
      <c r="O15889" s="24"/>
      <c r="P15889" s="19"/>
      <c r="Q15889" s="19"/>
      <c r="R15889" s="19"/>
      <c r="U15889" s="27"/>
      <c r="Y15889" s="9" t="s">
        <v>776</v>
      </c>
      <c r="Z15889" s="9" t="s">
        <v>462</v>
      </c>
      <c r="AA15889" s="9" t="s">
        <v>198</v>
      </c>
      <c r="AB15889" s="9">
        <v>8059748</v>
      </c>
      <c r="AC15889" s="9" t="s">
        <v>16662</v>
      </c>
      <c r="AD15889" s="9" t="s">
        <v>231</v>
      </c>
      <c r="AE15889" s="5">
        <f t="shared" si="518"/>
        <v>0</v>
      </c>
      <c r="AF15889" s="5" t="str">
        <f t="shared" si="519"/>
        <v>katB</v>
      </c>
      <c r="AG15889" s="153"/>
      <c r="AH15889" s="153"/>
      <c r="AI15889" t="s">
        <v>201</v>
      </c>
      <c r="AJ15889" t="s">
        <v>17878</v>
      </c>
      <c r="AK15889" s="9" t="str">
        <f>VLOOKUP(Y15889,zdroj!D:AJ,33,0)</f>
        <v>katB</v>
      </c>
    </row>
    <row r="15890" spans="8:37" x14ac:dyDescent="0.25">
      <c r="H15890" s="8"/>
      <c r="I15890" s="8"/>
      <c r="N15890" s="23"/>
      <c r="O15890" s="24"/>
      <c r="P15890" s="19"/>
      <c r="Q15890" s="19"/>
      <c r="R15890" s="19"/>
      <c r="U15890" s="27"/>
      <c r="Y15890" s="9" t="s">
        <v>776</v>
      </c>
      <c r="Z15890" s="9" t="s">
        <v>462</v>
      </c>
      <c r="AA15890" s="9" t="s">
        <v>198</v>
      </c>
      <c r="AB15890" s="9">
        <v>8059756</v>
      </c>
      <c r="AC15890" s="9" t="s">
        <v>16663</v>
      </c>
      <c r="AD15890" s="9" t="s">
        <v>231</v>
      </c>
      <c r="AE15890" s="5">
        <f t="shared" si="518"/>
        <v>0</v>
      </c>
      <c r="AF15890" s="5" t="str">
        <f t="shared" si="519"/>
        <v>katB</v>
      </c>
      <c r="AG15890" s="153"/>
      <c r="AH15890" s="153"/>
      <c r="AI15890" t="s">
        <v>201</v>
      </c>
      <c r="AJ15890" t="s">
        <v>17878</v>
      </c>
      <c r="AK15890" s="9" t="str">
        <f>VLOOKUP(Y15890,zdroj!D:AJ,33,0)</f>
        <v>katB</v>
      </c>
    </row>
    <row r="15891" spans="8:37" x14ac:dyDescent="0.25">
      <c r="H15891" s="8"/>
      <c r="I15891" s="8"/>
      <c r="N15891" s="23"/>
      <c r="O15891" s="24"/>
      <c r="P15891" s="19"/>
      <c r="Q15891" s="19"/>
      <c r="R15891" s="19"/>
      <c r="U15891" s="27"/>
      <c r="Y15891" s="9" t="s">
        <v>776</v>
      </c>
      <c r="Z15891" s="9" t="s">
        <v>462</v>
      </c>
      <c r="AA15891" s="9" t="s">
        <v>198</v>
      </c>
      <c r="AB15891" s="9">
        <v>8059764</v>
      </c>
      <c r="AC15891" s="9" t="s">
        <v>16664</v>
      </c>
      <c r="AD15891" s="9" t="s">
        <v>231</v>
      </c>
      <c r="AE15891" s="5">
        <f t="shared" si="518"/>
        <v>0</v>
      </c>
      <c r="AF15891" s="5" t="str">
        <f t="shared" si="519"/>
        <v>katB</v>
      </c>
      <c r="AG15891" s="153"/>
      <c r="AH15891" s="153"/>
      <c r="AI15891" t="s">
        <v>201</v>
      </c>
      <c r="AJ15891" t="s">
        <v>17878</v>
      </c>
      <c r="AK15891" s="9" t="str">
        <f>VLOOKUP(Y15891,zdroj!D:AJ,33,0)</f>
        <v>katB</v>
      </c>
    </row>
    <row r="15892" spans="8:37" x14ac:dyDescent="0.25">
      <c r="H15892" s="8"/>
      <c r="I15892" s="8"/>
      <c r="N15892" s="23"/>
      <c r="O15892" s="24"/>
      <c r="P15892" s="19"/>
      <c r="Q15892" s="19"/>
      <c r="R15892" s="19"/>
      <c r="U15892" s="27"/>
      <c r="Y15892" s="9" t="s">
        <v>776</v>
      </c>
      <c r="Z15892" s="9" t="s">
        <v>462</v>
      </c>
      <c r="AA15892" s="9" t="s">
        <v>198</v>
      </c>
      <c r="AB15892" s="9">
        <v>8059781</v>
      </c>
      <c r="AC15892" s="9" t="s">
        <v>16665</v>
      </c>
      <c r="AD15892" s="9" t="s">
        <v>231</v>
      </c>
      <c r="AE15892" s="5">
        <f t="shared" si="518"/>
        <v>0</v>
      </c>
      <c r="AF15892" s="5" t="str">
        <f t="shared" si="519"/>
        <v>katB</v>
      </c>
      <c r="AG15892" s="153"/>
      <c r="AH15892" s="153"/>
      <c r="AI15892" t="s">
        <v>201</v>
      </c>
      <c r="AJ15892" t="s">
        <v>17878</v>
      </c>
      <c r="AK15892" s="9" t="str">
        <f>VLOOKUP(Y15892,zdroj!D:AJ,33,0)</f>
        <v>katB</v>
      </c>
    </row>
    <row r="15893" spans="8:37" x14ac:dyDescent="0.25">
      <c r="H15893" s="8"/>
      <c r="I15893" s="8"/>
      <c r="N15893" s="23"/>
      <c r="O15893" s="24"/>
      <c r="P15893" s="19"/>
      <c r="Q15893" s="19"/>
      <c r="R15893" s="19"/>
      <c r="U15893" s="27"/>
      <c r="Y15893" s="9" t="s">
        <v>776</v>
      </c>
      <c r="Z15893" s="9" t="s">
        <v>462</v>
      </c>
      <c r="AA15893" s="9" t="s">
        <v>198</v>
      </c>
      <c r="AB15893" s="9">
        <v>8059608</v>
      </c>
      <c r="AC15893" s="9" t="s">
        <v>16666</v>
      </c>
      <c r="AD15893" s="9" t="s">
        <v>231</v>
      </c>
      <c r="AE15893" s="5">
        <f t="shared" si="518"/>
        <v>0</v>
      </c>
      <c r="AF15893" s="5" t="str">
        <f t="shared" si="519"/>
        <v>katB</v>
      </c>
      <c r="AG15893" s="153"/>
      <c r="AH15893" s="153"/>
      <c r="AI15893" t="s">
        <v>201</v>
      </c>
      <c r="AJ15893" t="s">
        <v>17878</v>
      </c>
      <c r="AK15893" s="9" t="str">
        <f>VLOOKUP(Y15893,zdroj!D:AJ,33,0)</f>
        <v>katB</v>
      </c>
    </row>
    <row r="15894" spans="8:37" x14ac:dyDescent="0.25">
      <c r="H15894" s="8"/>
      <c r="I15894" s="8"/>
      <c r="N15894" s="23"/>
      <c r="O15894" s="24"/>
      <c r="P15894" s="19"/>
      <c r="Q15894" s="19"/>
      <c r="R15894" s="19"/>
      <c r="U15894" s="27"/>
      <c r="Y15894" s="9" t="s">
        <v>776</v>
      </c>
      <c r="Z15894" s="9" t="s">
        <v>462</v>
      </c>
      <c r="AA15894" s="9" t="s">
        <v>198</v>
      </c>
      <c r="AB15894" s="9">
        <v>8059802</v>
      </c>
      <c r="AC15894" s="9" t="s">
        <v>16667</v>
      </c>
      <c r="AD15894" s="9" t="s">
        <v>231</v>
      </c>
      <c r="AE15894" s="5">
        <f t="shared" si="518"/>
        <v>0</v>
      </c>
      <c r="AF15894" s="5" t="str">
        <f t="shared" si="519"/>
        <v>katB</v>
      </c>
      <c r="AG15894" s="153"/>
      <c r="AH15894" s="153"/>
      <c r="AI15894" t="s">
        <v>201</v>
      </c>
      <c r="AJ15894" t="s">
        <v>17878</v>
      </c>
      <c r="AK15894" s="9" t="str">
        <f>VLOOKUP(Y15894,zdroj!D:AJ,33,0)</f>
        <v>katB</v>
      </c>
    </row>
    <row r="15895" spans="8:37" x14ac:dyDescent="0.25">
      <c r="H15895" s="8"/>
      <c r="I15895" s="8"/>
      <c r="N15895" s="23"/>
      <c r="O15895" s="24"/>
      <c r="P15895" s="19"/>
      <c r="Q15895" s="19"/>
      <c r="R15895" s="19"/>
      <c r="U15895" s="27"/>
      <c r="Y15895" s="9" t="s">
        <v>776</v>
      </c>
      <c r="Z15895" s="9" t="s">
        <v>462</v>
      </c>
      <c r="AA15895" s="9" t="s">
        <v>198</v>
      </c>
      <c r="AB15895" s="9">
        <v>8059811</v>
      </c>
      <c r="AC15895" s="9" t="s">
        <v>16668</v>
      </c>
      <c r="AD15895" s="9" t="s">
        <v>231</v>
      </c>
      <c r="AE15895" s="5">
        <f t="shared" si="518"/>
        <v>0</v>
      </c>
      <c r="AF15895" s="5" t="str">
        <f t="shared" si="519"/>
        <v>katB</v>
      </c>
      <c r="AG15895" s="153"/>
      <c r="AH15895" s="153"/>
      <c r="AI15895" t="s">
        <v>201</v>
      </c>
      <c r="AJ15895" t="s">
        <v>17878</v>
      </c>
      <c r="AK15895" s="9" t="str">
        <f>VLOOKUP(Y15895,zdroj!D:AJ,33,0)</f>
        <v>katB</v>
      </c>
    </row>
    <row r="15896" spans="8:37" x14ac:dyDescent="0.25">
      <c r="H15896" s="8"/>
      <c r="I15896" s="8"/>
      <c r="N15896" s="23"/>
      <c r="O15896" s="24"/>
      <c r="P15896" s="19"/>
      <c r="Q15896" s="19"/>
      <c r="R15896" s="19"/>
      <c r="U15896" s="27"/>
      <c r="Y15896" s="9" t="s">
        <v>776</v>
      </c>
      <c r="Z15896" s="9" t="s">
        <v>462</v>
      </c>
      <c r="AA15896" s="9" t="s">
        <v>198</v>
      </c>
      <c r="AB15896" s="9">
        <v>8059829</v>
      </c>
      <c r="AC15896" s="9" t="s">
        <v>16669</v>
      </c>
      <c r="AD15896" s="9" t="s">
        <v>231</v>
      </c>
      <c r="AE15896" s="5">
        <f t="shared" si="518"/>
        <v>0</v>
      </c>
      <c r="AF15896" s="5" t="str">
        <f t="shared" si="519"/>
        <v>katB</v>
      </c>
      <c r="AG15896" s="153"/>
      <c r="AH15896" s="153"/>
      <c r="AI15896" t="s">
        <v>201</v>
      </c>
      <c r="AJ15896" t="s">
        <v>17878</v>
      </c>
      <c r="AK15896" s="9" t="str">
        <f>VLOOKUP(Y15896,zdroj!D:AJ,33,0)</f>
        <v>katB</v>
      </c>
    </row>
    <row r="15897" spans="8:37" x14ac:dyDescent="0.25">
      <c r="H15897" s="8"/>
      <c r="I15897" s="8"/>
      <c r="N15897" s="23"/>
      <c r="O15897" s="24"/>
      <c r="P15897" s="19"/>
      <c r="Q15897" s="19"/>
      <c r="R15897" s="19"/>
      <c r="U15897" s="27"/>
      <c r="Y15897" s="9" t="s">
        <v>776</v>
      </c>
      <c r="Z15897" s="9" t="s">
        <v>462</v>
      </c>
      <c r="AA15897" s="9" t="s">
        <v>198</v>
      </c>
      <c r="AB15897" s="9">
        <v>8059845</v>
      </c>
      <c r="AC15897" s="9" t="s">
        <v>16670</v>
      </c>
      <c r="AD15897" s="9" t="s">
        <v>231</v>
      </c>
      <c r="AE15897" s="5">
        <f t="shared" si="518"/>
        <v>0</v>
      </c>
      <c r="AF15897" s="5" t="str">
        <f t="shared" si="519"/>
        <v>katB</v>
      </c>
      <c r="AG15897" s="153"/>
      <c r="AH15897" s="153"/>
      <c r="AI15897" t="s">
        <v>229</v>
      </c>
      <c r="AJ15897" t="s">
        <v>17878</v>
      </c>
      <c r="AK15897" s="9" t="str">
        <f>VLOOKUP(Y15897,zdroj!D:AJ,33,0)</f>
        <v>katB</v>
      </c>
    </row>
    <row r="15898" spans="8:37" x14ac:dyDescent="0.25">
      <c r="H15898" s="8"/>
      <c r="I15898" s="8"/>
      <c r="N15898" s="23"/>
      <c r="O15898" s="24"/>
      <c r="P15898" s="19"/>
      <c r="Q15898" s="19"/>
      <c r="R15898" s="19"/>
      <c r="U15898" s="27"/>
      <c r="Y15898" s="9" t="s">
        <v>776</v>
      </c>
      <c r="Z15898" s="9" t="s">
        <v>462</v>
      </c>
      <c r="AA15898" s="9" t="s">
        <v>198</v>
      </c>
      <c r="AB15898" s="9">
        <v>30856256</v>
      </c>
      <c r="AC15898" s="9" t="s">
        <v>16671</v>
      </c>
      <c r="AD15898" s="9" t="s">
        <v>231</v>
      </c>
      <c r="AE15898" s="5">
        <f t="shared" si="518"/>
        <v>0</v>
      </c>
      <c r="AF15898" s="5" t="str">
        <f t="shared" si="519"/>
        <v>katB</v>
      </c>
      <c r="AG15898" s="153"/>
      <c r="AH15898" s="153"/>
      <c r="AI15898" t="s">
        <v>201</v>
      </c>
      <c r="AJ15898" t="s">
        <v>17878</v>
      </c>
      <c r="AK15898" s="9" t="str">
        <f>VLOOKUP(Y15898,zdroj!D:AJ,33,0)</f>
        <v>katB</v>
      </c>
    </row>
    <row r="15899" spans="8:37" x14ac:dyDescent="0.25">
      <c r="H15899" s="8"/>
      <c r="I15899" s="8"/>
      <c r="N15899" s="23"/>
      <c r="O15899" s="24"/>
      <c r="P15899" s="19"/>
      <c r="Q15899" s="19"/>
      <c r="R15899" s="19"/>
      <c r="U15899" s="27"/>
      <c r="Y15899" s="9" t="s">
        <v>776</v>
      </c>
      <c r="Z15899" s="9" t="s">
        <v>462</v>
      </c>
      <c r="AA15899" s="9" t="s">
        <v>198</v>
      </c>
      <c r="AB15899" s="9">
        <v>8059861</v>
      </c>
      <c r="AC15899" s="9" t="s">
        <v>16672</v>
      </c>
      <c r="AD15899" s="9" t="s">
        <v>231</v>
      </c>
      <c r="AE15899" s="5">
        <f t="shared" si="518"/>
        <v>0</v>
      </c>
      <c r="AF15899" s="5" t="str">
        <f t="shared" si="519"/>
        <v>katB</v>
      </c>
      <c r="AG15899" s="153"/>
      <c r="AH15899" s="153"/>
      <c r="AI15899" t="s">
        <v>201</v>
      </c>
      <c r="AJ15899" t="s">
        <v>17878</v>
      </c>
      <c r="AK15899" s="9" t="str">
        <f>VLOOKUP(Y15899,zdroj!D:AJ,33,0)</f>
        <v>katB</v>
      </c>
    </row>
    <row r="15900" spans="8:37" x14ac:dyDescent="0.25">
      <c r="H15900" s="8"/>
      <c r="I15900" s="8"/>
      <c r="N15900" s="23"/>
      <c r="O15900" s="24"/>
      <c r="P15900" s="19"/>
      <c r="Q15900" s="19"/>
      <c r="R15900" s="19"/>
      <c r="U15900" s="27"/>
      <c r="Y15900" s="9" t="s">
        <v>776</v>
      </c>
      <c r="Z15900" s="9" t="s">
        <v>462</v>
      </c>
      <c r="AA15900" s="9" t="s">
        <v>198</v>
      </c>
      <c r="AB15900" s="9">
        <v>8059870</v>
      </c>
      <c r="AC15900" s="9" t="s">
        <v>16673</v>
      </c>
      <c r="AD15900" s="9" t="s">
        <v>231</v>
      </c>
      <c r="AE15900" s="5">
        <f t="shared" si="518"/>
        <v>0</v>
      </c>
      <c r="AF15900" s="5" t="str">
        <f t="shared" si="519"/>
        <v>katB</v>
      </c>
      <c r="AG15900" s="153"/>
      <c r="AH15900" s="153"/>
      <c r="AI15900" t="s">
        <v>201</v>
      </c>
      <c r="AJ15900" t="s">
        <v>17878</v>
      </c>
      <c r="AK15900" s="9" t="str">
        <f>VLOOKUP(Y15900,zdroj!D:AJ,33,0)</f>
        <v>katB</v>
      </c>
    </row>
    <row r="15901" spans="8:37" x14ac:dyDescent="0.25">
      <c r="H15901" s="8"/>
      <c r="I15901" s="8"/>
      <c r="N15901" s="23"/>
      <c r="O15901" s="24"/>
      <c r="P15901" s="19"/>
      <c r="Q15901" s="19"/>
      <c r="R15901" s="19"/>
      <c r="U15901" s="27"/>
      <c r="Y15901" s="9" t="s">
        <v>776</v>
      </c>
      <c r="Z15901" s="9" t="s">
        <v>462</v>
      </c>
      <c r="AA15901" s="9" t="s">
        <v>198</v>
      </c>
      <c r="AB15901" s="9">
        <v>8059888</v>
      </c>
      <c r="AC15901" s="9" t="s">
        <v>16674</v>
      </c>
      <c r="AD15901" s="9" t="s">
        <v>231</v>
      </c>
      <c r="AE15901" s="5">
        <f t="shared" si="518"/>
        <v>0</v>
      </c>
      <c r="AF15901" s="5" t="str">
        <f t="shared" si="519"/>
        <v>katB</v>
      </c>
      <c r="AG15901" s="153"/>
      <c r="AH15901" s="153"/>
      <c r="AI15901" t="s">
        <v>17880</v>
      </c>
      <c r="AJ15901" t="s">
        <v>17878</v>
      </c>
      <c r="AK15901" s="9" t="str">
        <f>VLOOKUP(Y15901,zdroj!D:AJ,33,0)</f>
        <v>katB</v>
      </c>
    </row>
    <row r="15902" spans="8:37" x14ac:dyDescent="0.25">
      <c r="H15902" s="8"/>
      <c r="I15902" s="8"/>
      <c r="N15902" s="23"/>
      <c r="O15902" s="24"/>
      <c r="P15902" s="19"/>
      <c r="Q15902" s="19"/>
      <c r="R15902" s="19"/>
      <c r="U15902" s="27"/>
      <c r="Y15902" s="9" t="s">
        <v>776</v>
      </c>
      <c r="Z15902" s="9" t="s">
        <v>462</v>
      </c>
      <c r="AA15902" s="9" t="s">
        <v>198</v>
      </c>
      <c r="AB15902" s="9">
        <v>8059896</v>
      </c>
      <c r="AC15902" s="9" t="s">
        <v>16675</v>
      </c>
      <c r="AD15902" s="9" t="s">
        <v>231</v>
      </c>
      <c r="AE15902" s="5">
        <f t="shared" si="518"/>
        <v>0</v>
      </c>
      <c r="AF15902" s="5" t="str">
        <f t="shared" si="519"/>
        <v>katB</v>
      </c>
      <c r="AG15902" s="153"/>
      <c r="AH15902" s="153"/>
      <c r="AI15902" t="s">
        <v>201</v>
      </c>
      <c r="AJ15902" t="s">
        <v>17878</v>
      </c>
      <c r="AK15902" s="9" t="str">
        <f>VLOOKUP(Y15902,zdroj!D:AJ,33,0)</f>
        <v>katB</v>
      </c>
    </row>
    <row r="15903" spans="8:37" x14ac:dyDescent="0.25">
      <c r="H15903" s="8"/>
      <c r="I15903" s="8"/>
      <c r="N15903" s="23"/>
      <c r="O15903" s="24"/>
      <c r="P15903" s="19"/>
      <c r="Q15903" s="19"/>
      <c r="R15903" s="19"/>
      <c r="U15903" s="27"/>
      <c r="Y15903" s="9" t="s">
        <v>776</v>
      </c>
      <c r="Z15903" s="9" t="s">
        <v>462</v>
      </c>
      <c r="AA15903" s="9" t="s">
        <v>198</v>
      </c>
      <c r="AB15903" s="9">
        <v>8059993</v>
      </c>
      <c r="AC15903" s="9" t="s">
        <v>16676</v>
      </c>
      <c r="AD15903" s="9" t="s">
        <v>231</v>
      </c>
      <c r="AE15903" s="5">
        <f t="shared" si="518"/>
        <v>0</v>
      </c>
      <c r="AF15903" s="5" t="str">
        <f t="shared" si="519"/>
        <v>katB</v>
      </c>
      <c r="AG15903" s="153"/>
      <c r="AH15903" s="153"/>
      <c r="AI15903" t="s">
        <v>201</v>
      </c>
      <c r="AJ15903" t="s">
        <v>17878</v>
      </c>
      <c r="AK15903" s="9" t="str">
        <f>VLOOKUP(Y15903,zdroj!D:AJ,33,0)</f>
        <v>katB</v>
      </c>
    </row>
    <row r="15904" spans="8:37" x14ac:dyDescent="0.25">
      <c r="H15904" s="8"/>
      <c r="I15904" s="8"/>
      <c r="N15904" s="23"/>
      <c r="O15904" s="24"/>
      <c r="P15904" s="19"/>
      <c r="Q15904" s="19"/>
      <c r="R15904" s="19"/>
      <c r="U15904" s="27"/>
      <c r="Y15904" s="9" t="s">
        <v>776</v>
      </c>
      <c r="Z15904" s="9" t="s">
        <v>462</v>
      </c>
      <c r="AA15904" s="9" t="s">
        <v>198</v>
      </c>
      <c r="AB15904" s="9">
        <v>77626052</v>
      </c>
      <c r="AC15904" s="9" t="s">
        <v>16677</v>
      </c>
      <c r="AD15904" s="9" t="s">
        <v>231</v>
      </c>
      <c r="AE15904" s="5">
        <f t="shared" si="518"/>
        <v>0</v>
      </c>
      <c r="AF15904" s="5" t="str">
        <f t="shared" si="519"/>
        <v>katB</v>
      </c>
      <c r="AG15904" s="153"/>
      <c r="AH15904" s="153"/>
      <c r="AI15904" t="s">
        <v>201</v>
      </c>
      <c r="AJ15904" t="s">
        <v>17878</v>
      </c>
      <c r="AK15904" s="9" t="str">
        <f>VLOOKUP(Y15904,zdroj!D:AJ,33,0)</f>
        <v>katB</v>
      </c>
    </row>
    <row r="15905" spans="8:37" x14ac:dyDescent="0.25">
      <c r="H15905" s="8"/>
      <c r="I15905" s="8"/>
      <c r="N15905" s="23"/>
      <c r="O15905" s="24"/>
      <c r="P15905" s="19"/>
      <c r="Q15905" s="19"/>
      <c r="R15905" s="19"/>
      <c r="U15905" s="27"/>
      <c r="Y15905" s="9" t="s">
        <v>776</v>
      </c>
      <c r="Z15905" s="9" t="s">
        <v>462</v>
      </c>
      <c r="AA15905" s="9" t="s">
        <v>198</v>
      </c>
      <c r="AB15905" s="9">
        <v>8059616</v>
      </c>
      <c r="AC15905" s="9" t="s">
        <v>16678</v>
      </c>
      <c r="AD15905" s="9" t="s">
        <v>231</v>
      </c>
      <c r="AE15905" s="5">
        <f t="shared" si="518"/>
        <v>0</v>
      </c>
      <c r="AF15905" s="5" t="str">
        <f t="shared" si="519"/>
        <v>katB</v>
      </c>
      <c r="AG15905" s="153"/>
      <c r="AH15905" s="153"/>
      <c r="AI15905" t="s">
        <v>201</v>
      </c>
      <c r="AJ15905" t="s">
        <v>17878</v>
      </c>
      <c r="AK15905" s="9" t="str">
        <f>VLOOKUP(Y15905,zdroj!D:AJ,33,0)</f>
        <v>katB</v>
      </c>
    </row>
    <row r="15906" spans="8:37" x14ac:dyDescent="0.25">
      <c r="H15906" s="8"/>
      <c r="I15906" s="8"/>
      <c r="N15906" s="23"/>
      <c r="O15906" s="24"/>
      <c r="P15906" s="19"/>
      <c r="Q15906" s="19"/>
      <c r="R15906" s="19"/>
      <c r="U15906" s="27"/>
      <c r="Y15906" s="9" t="s">
        <v>776</v>
      </c>
      <c r="Z15906" s="9" t="s">
        <v>462</v>
      </c>
      <c r="AA15906" s="9" t="s">
        <v>198</v>
      </c>
      <c r="AB15906" s="9">
        <v>8059632</v>
      </c>
      <c r="AC15906" s="9" t="s">
        <v>16679</v>
      </c>
      <c r="AD15906" s="9" t="s">
        <v>231</v>
      </c>
      <c r="AE15906" s="5">
        <f t="shared" si="518"/>
        <v>0</v>
      </c>
      <c r="AF15906" s="5" t="str">
        <f t="shared" si="519"/>
        <v>katB</v>
      </c>
      <c r="AG15906" s="153"/>
      <c r="AH15906" s="153"/>
      <c r="AI15906" t="s">
        <v>201</v>
      </c>
      <c r="AJ15906" t="s">
        <v>17878</v>
      </c>
      <c r="AK15906" s="9" t="str">
        <f>VLOOKUP(Y15906,zdroj!D:AJ,33,0)</f>
        <v>katB</v>
      </c>
    </row>
    <row r="15907" spans="8:37" x14ac:dyDescent="0.25">
      <c r="H15907" s="8"/>
      <c r="I15907" s="8"/>
      <c r="N15907" s="23"/>
      <c r="O15907" s="24"/>
      <c r="P15907" s="19"/>
      <c r="Q15907" s="19"/>
      <c r="R15907" s="19"/>
      <c r="U15907" s="27"/>
      <c r="Y15907" s="9" t="s">
        <v>776</v>
      </c>
      <c r="Z15907" s="9" t="s">
        <v>462</v>
      </c>
      <c r="AA15907" s="9" t="s">
        <v>198</v>
      </c>
      <c r="AB15907" s="9">
        <v>8059641</v>
      </c>
      <c r="AC15907" s="9" t="s">
        <v>16680</v>
      </c>
      <c r="AD15907" s="9" t="s">
        <v>231</v>
      </c>
      <c r="AE15907" s="5">
        <f t="shared" si="518"/>
        <v>0</v>
      </c>
      <c r="AF15907" s="5" t="str">
        <f t="shared" si="519"/>
        <v>katB</v>
      </c>
      <c r="AG15907" s="153"/>
      <c r="AH15907" s="153"/>
      <c r="AI15907" t="s">
        <v>201</v>
      </c>
      <c r="AJ15907" t="s">
        <v>17878</v>
      </c>
      <c r="AK15907" s="9" t="str">
        <f>VLOOKUP(Y15907,zdroj!D:AJ,33,0)</f>
        <v>katB</v>
      </c>
    </row>
    <row r="15908" spans="8:37" x14ac:dyDescent="0.25">
      <c r="H15908" s="8"/>
      <c r="I15908" s="8"/>
      <c r="N15908" s="23"/>
      <c r="O15908" s="24"/>
      <c r="P15908" s="19"/>
      <c r="Q15908" s="19"/>
      <c r="R15908" s="19"/>
      <c r="U15908" s="27"/>
      <c r="Y15908" s="9" t="s">
        <v>776</v>
      </c>
      <c r="Z15908" s="9" t="s">
        <v>462</v>
      </c>
      <c r="AA15908" s="9" t="s">
        <v>198</v>
      </c>
      <c r="AB15908" s="9">
        <v>8059659</v>
      </c>
      <c r="AC15908" s="9" t="s">
        <v>16681</v>
      </c>
      <c r="AD15908" s="9" t="s">
        <v>231</v>
      </c>
      <c r="AE15908" s="5">
        <f t="shared" si="518"/>
        <v>0</v>
      </c>
      <c r="AF15908" s="5" t="str">
        <f t="shared" si="519"/>
        <v>katB</v>
      </c>
      <c r="AG15908" s="153"/>
      <c r="AH15908" s="153"/>
      <c r="AI15908" t="s">
        <v>229</v>
      </c>
      <c r="AJ15908" t="s">
        <v>17878</v>
      </c>
      <c r="AK15908" s="9" t="str">
        <f>VLOOKUP(Y15908,zdroj!D:AJ,33,0)</f>
        <v>katB</v>
      </c>
    </row>
    <row r="15909" spans="8:37" x14ac:dyDescent="0.25">
      <c r="H15909" s="8"/>
      <c r="I15909" s="8"/>
      <c r="N15909" s="23"/>
      <c r="O15909" s="24"/>
      <c r="P15909" s="19"/>
      <c r="Q15909" s="19"/>
      <c r="R15909" s="19"/>
      <c r="U15909" s="27"/>
      <c r="Y15909" s="9" t="s">
        <v>774</v>
      </c>
      <c r="Z15909" s="9" t="s">
        <v>462</v>
      </c>
      <c r="AA15909" s="9" t="s">
        <v>237</v>
      </c>
      <c r="AB15909" s="9">
        <v>26175151</v>
      </c>
      <c r="AC15909" s="9" t="s">
        <v>16682</v>
      </c>
      <c r="AD15909" s="9" t="s">
        <v>225</v>
      </c>
      <c r="AE15909" s="5">
        <f t="shared" si="518"/>
        <v>0</v>
      </c>
      <c r="AF15909" s="5" t="str">
        <f t="shared" si="519"/>
        <v>katA</v>
      </c>
      <c r="AG15909" s="153"/>
      <c r="AH15909" s="153"/>
      <c r="AI15909" t="s">
        <v>229</v>
      </c>
      <c r="AJ15909" t="s">
        <v>17878</v>
      </c>
      <c r="AK15909" s="9" t="str">
        <f>VLOOKUP(Y15909,zdroj!D:AJ,33,0)</f>
        <v>katA</v>
      </c>
    </row>
    <row r="15910" spans="8:37" x14ac:dyDescent="0.25">
      <c r="H15910" s="8"/>
      <c r="I15910" s="8"/>
      <c r="N15910" s="23"/>
      <c r="O15910" s="24"/>
      <c r="P15910" s="19"/>
      <c r="Q15910" s="19"/>
      <c r="R15910" s="19"/>
      <c r="U15910" s="27"/>
      <c r="Y15910" s="9" t="s">
        <v>774</v>
      </c>
      <c r="Z15910" s="9" t="s">
        <v>462</v>
      </c>
      <c r="AA15910" s="9" t="s">
        <v>237</v>
      </c>
      <c r="AB15910" s="9">
        <v>8143579</v>
      </c>
      <c r="AC15910" s="9" t="s">
        <v>16683</v>
      </c>
      <c r="AD15910" s="9" t="s">
        <v>231</v>
      </c>
      <c r="AE15910" s="5">
        <f t="shared" si="518"/>
        <v>0</v>
      </c>
      <c r="AF15910" s="5" t="str">
        <f t="shared" si="519"/>
        <v>katB</v>
      </c>
      <c r="AG15910" s="153"/>
      <c r="AH15910" s="153"/>
      <c r="AI15910" t="s">
        <v>17879</v>
      </c>
      <c r="AJ15910" t="s">
        <v>17878</v>
      </c>
      <c r="AK15910" s="9" t="str">
        <f>VLOOKUP(Y15910,zdroj!D:AJ,33,0)</f>
        <v>katA</v>
      </c>
    </row>
    <row r="15911" spans="8:37" x14ac:dyDescent="0.25">
      <c r="H15911" s="8"/>
      <c r="I15911" s="8"/>
      <c r="N15911" s="23"/>
      <c r="O15911" s="24"/>
      <c r="P15911" s="19"/>
      <c r="Q15911" s="19"/>
      <c r="R15911" s="19"/>
      <c r="U15911" s="27"/>
      <c r="Y15911" s="9" t="s">
        <v>775</v>
      </c>
      <c r="Z15911" s="9" t="s">
        <v>462</v>
      </c>
      <c r="AA15911" s="9" t="s">
        <v>198</v>
      </c>
      <c r="AB15911" s="9">
        <v>25841360</v>
      </c>
      <c r="AC15911" s="9" t="s">
        <v>16684</v>
      </c>
      <c r="AD15911" s="9" t="s">
        <v>231</v>
      </c>
      <c r="AE15911" s="5">
        <f t="shared" si="518"/>
        <v>0</v>
      </c>
      <c r="AF15911" s="5" t="str">
        <f t="shared" si="519"/>
        <v>katB</v>
      </c>
      <c r="AG15911" s="153"/>
      <c r="AH15911" s="153"/>
      <c r="AI15911" t="s">
        <v>195</v>
      </c>
      <c r="AJ15911" t="s">
        <v>340</v>
      </c>
      <c r="AK15911" s="9" t="str">
        <f>VLOOKUP(Y15911,zdroj!D:AJ,33,0)</f>
        <v>katB</v>
      </c>
    </row>
    <row r="15912" spans="8:37" x14ac:dyDescent="0.25">
      <c r="H15912" s="8"/>
      <c r="I15912" s="8"/>
      <c r="N15912" s="23"/>
      <c r="O15912" s="24"/>
      <c r="P15912" s="19"/>
      <c r="Q15912" s="19"/>
      <c r="R15912" s="19"/>
      <c r="U15912" s="27"/>
      <c r="Y15912" s="9" t="s">
        <v>775</v>
      </c>
      <c r="Z15912" s="9" t="s">
        <v>462</v>
      </c>
      <c r="AA15912" s="9" t="s">
        <v>198</v>
      </c>
      <c r="AB15912" s="9">
        <v>25841351</v>
      </c>
      <c r="AC15912" s="9" t="s">
        <v>16685</v>
      </c>
      <c r="AD15912" s="9" t="s">
        <v>231</v>
      </c>
      <c r="AE15912" s="5">
        <f t="shared" si="518"/>
        <v>0</v>
      </c>
      <c r="AF15912" s="5" t="str">
        <f t="shared" si="519"/>
        <v>katB</v>
      </c>
      <c r="AG15912" s="153"/>
      <c r="AH15912" s="153"/>
      <c r="AI15912" t="s">
        <v>229</v>
      </c>
      <c r="AJ15912" t="s">
        <v>17878</v>
      </c>
      <c r="AK15912" s="9" t="str">
        <f>VLOOKUP(Y15912,zdroj!D:AJ,33,0)</f>
        <v>katB</v>
      </c>
    </row>
    <row r="15913" spans="8:37" x14ac:dyDescent="0.25">
      <c r="H15913" s="8"/>
      <c r="I15913" s="8"/>
      <c r="N15913" s="23"/>
      <c r="O15913" s="24"/>
      <c r="P15913" s="19"/>
      <c r="Q15913" s="19"/>
      <c r="R15913" s="19"/>
      <c r="U15913" s="27"/>
      <c r="Y15913" s="9" t="s">
        <v>775</v>
      </c>
      <c r="Z15913" s="9" t="s">
        <v>462</v>
      </c>
      <c r="AA15913" s="9" t="s">
        <v>198</v>
      </c>
      <c r="AB15913" s="9">
        <v>26130955</v>
      </c>
      <c r="AC15913" s="9" t="s">
        <v>16686</v>
      </c>
      <c r="AD15913" s="9" t="s">
        <v>800</v>
      </c>
      <c r="AE15913" s="5">
        <f t="shared" si="518"/>
        <v>0</v>
      </c>
      <c r="AF15913" s="5" t="str">
        <f t="shared" si="519"/>
        <v>Pokryto</v>
      </c>
      <c r="AG15913" s="153"/>
      <c r="AH15913" s="153"/>
      <c r="AI15913" t="s">
        <v>17880</v>
      </c>
      <c r="AJ15913" t="s">
        <v>800</v>
      </c>
      <c r="AK15913" s="9" t="str">
        <f>VLOOKUP(Y15913,zdroj!D:AJ,33,0)</f>
        <v>katB</v>
      </c>
    </row>
    <row r="15914" spans="8:37" x14ac:dyDescent="0.25">
      <c r="H15914" s="8"/>
      <c r="I15914" s="8"/>
      <c r="N15914" s="23"/>
      <c r="O15914" s="24"/>
      <c r="P15914" s="19"/>
      <c r="Q15914" s="19"/>
      <c r="R15914" s="19"/>
      <c r="U15914" s="27"/>
      <c r="Y15914" s="9" t="s">
        <v>775</v>
      </c>
      <c r="Z15914" s="9" t="s">
        <v>462</v>
      </c>
      <c r="AA15914" s="9" t="s">
        <v>198</v>
      </c>
      <c r="AB15914" s="9">
        <v>26173239</v>
      </c>
      <c r="AC15914" s="9" t="s">
        <v>16687</v>
      </c>
      <c r="AD15914" s="9" t="s">
        <v>231</v>
      </c>
      <c r="AE15914" s="5">
        <f t="shared" si="518"/>
        <v>0</v>
      </c>
      <c r="AF15914" s="5" t="str">
        <f t="shared" si="519"/>
        <v>katB</v>
      </c>
      <c r="AG15914" s="153"/>
      <c r="AH15914" s="153"/>
      <c r="AI15914" t="s">
        <v>17880</v>
      </c>
      <c r="AJ15914" t="s">
        <v>17878</v>
      </c>
      <c r="AK15914" s="9" t="str">
        <f>VLOOKUP(Y15914,zdroj!D:AJ,33,0)</f>
        <v>katB</v>
      </c>
    </row>
    <row r="15915" spans="8:37" x14ac:dyDescent="0.25">
      <c r="H15915" s="8"/>
      <c r="I15915" s="8"/>
      <c r="N15915" s="23"/>
      <c r="O15915" s="24"/>
      <c r="P15915" s="19"/>
      <c r="Q15915" s="19"/>
      <c r="R15915" s="19"/>
      <c r="U15915" s="27"/>
      <c r="Y15915" s="9" t="s">
        <v>775</v>
      </c>
      <c r="Z15915" s="9" t="s">
        <v>462</v>
      </c>
      <c r="AA15915" s="9" t="s">
        <v>198</v>
      </c>
      <c r="AB15915" s="9">
        <v>26178991</v>
      </c>
      <c r="AC15915" s="9" t="s">
        <v>16688</v>
      </c>
      <c r="AD15915" s="9" t="s">
        <v>231</v>
      </c>
      <c r="AE15915" s="5">
        <f t="shared" si="518"/>
        <v>0</v>
      </c>
      <c r="AF15915" s="5" t="str">
        <f t="shared" si="519"/>
        <v>katB</v>
      </c>
      <c r="AG15915" s="153"/>
      <c r="AH15915" s="153"/>
      <c r="AI15915" t="s">
        <v>236</v>
      </c>
      <c r="AJ15915" t="s">
        <v>17878</v>
      </c>
      <c r="AK15915" s="9" t="str">
        <f>VLOOKUP(Y15915,zdroj!D:AJ,33,0)</f>
        <v>katB</v>
      </c>
    </row>
    <row r="15916" spans="8:37" x14ac:dyDescent="0.25">
      <c r="H15916" s="8"/>
      <c r="I15916" s="8"/>
      <c r="N15916" s="23"/>
      <c r="O15916" s="24"/>
      <c r="P15916" s="19"/>
      <c r="Q15916" s="19"/>
      <c r="R15916" s="19"/>
      <c r="U15916" s="27"/>
      <c r="Y15916" s="9" t="s">
        <v>775</v>
      </c>
      <c r="Z15916" s="9" t="s">
        <v>462</v>
      </c>
      <c r="AA15916" s="9" t="s">
        <v>198</v>
      </c>
      <c r="AB15916" s="9">
        <v>26233274</v>
      </c>
      <c r="AC15916" s="9" t="s">
        <v>16689</v>
      </c>
      <c r="AD15916" s="9" t="s">
        <v>231</v>
      </c>
      <c r="AE15916" s="5">
        <f t="shared" si="518"/>
        <v>0</v>
      </c>
      <c r="AF15916" s="5" t="str">
        <f t="shared" si="519"/>
        <v>katB</v>
      </c>
      <c r="AG15916" s="153"/>
      <c r="AH15916" s="153"/>
      <c r="AI15916" t="s">
        <v>201</v>
      </c>
      <c r="AJ15916" t="s">
        <v>17878</v>
      </c>
      <c r="AK15916" s="9" t="str">
        <f>VLOOKUP(Y15916,zdroj!D:AJ,33,0)</f>
        <v>katB</v>
      </c>
    </row>
    <row r="15917" spans="8:37" x14ac:dyDescent="0.25">
      <c r="H15917" s="8"/>
      <c r="I15917" s="8"/>
      <c r="N15917" s="23"/>
      <c r="O15917" s="24"/>
      <c r="P15917" s="19"/>
      <c r="Q15917" s="19"/>
      <c r="R15917" s="19"/>
      <c r="U15917" s="27"/>
      <c r="Y15917" s="9" t="s">
        <v>775</v>
      </c>
      <c r="Z15917" s="9" t="s">
        <v>462</v>
      </c>
      <c r="AA15917" s="9" t="s">
        <v>198</v>
      </c>
      <c r="AB15917" s="9">
        <v>26637626</v>
      </c>
      <c r="AC15917" s="9" t="s">
        <v>16690</v>
      </c>
      <c r="AD15917" s="9" t="s">
        <v>231</v>
      </c>
      <c r="AE15917" s="5">
        <f t="shared" si="518"/>
        <v>0</v>
      </c>
      <c r="AF15917" s="5" t="str">
        <f t="shared" si="519"/>
        <v>katB</v>
      </c>
      <c r="AG15917" s="153"/>
      <c r="AH15917" s="153"/>
      <c r="AI15917" t="s">
        <v>236</v>
      </c>
      <c r="AJ15917" t="s">
        <v>17878</v>
      </c>
      <c r="AK15917" s="9" t="str">
        <f>VLOOKUP(Y15917,zdroj!D:AJ,33,0)</f>
        <v>katB</v>
      </c>
    </row>
    <row r="15918" spans="8:37" x14ac:dyDescent="0.25">
      <c r="H15918" s="8"/>
      <c r="I15918" s="8"/>
      <c r="N15918" s="23"/>
      <c r="O15918" s="24"/>
      <c r="P15918" s="19"/>
      <c r="Q15918" s="19"/>
      <c r="R15918" s="19"/>
      <c r="U15918" s="27"/>
      <c r="Y15918" s="9" t="s">
        <v>775</v>
      </c>
      <c r="Z15918" s="9" t="s">
        <v>462</v>
      </c>
      <c r="AA15918" s="9" t="s">
        <v>198</v>
      </c>
      <c r="AB15918" s="9">
        <v>26637618</v>
      </c>
      <c r="AC15918" s="9" t="s">
        <v>16691</v>
      </c>
      <c r="AD15918" s="9" t="s">
        <v>231</v>
      </c>
      <c r="AE15918" s="5">
        <f t="shared" si="518"/>
        <v>0</v>
      </c>
      <c r="AF15918" s="5" t="str">
        <f t="shared" si="519"/>
        <v>katB</v>
      </c>
      <c r="AG15918" s="153"/>
      <c r="AH15918" s="153"/>
      <c r="AI15918" t="s">
        <v>17880</v>
      </c>
      <c r="AJ15918" t="s">
        <v>17878</v>
      </c>
      <c r="AK15918" s="9" t="str">
        <f>VLOOKUP(Y15918,zdroj!D:AJ,33,0)</f>
        <v>katB</v>
      </c>
    </row>
    <row r="15919" spans="8:37" x14ac:dyDescent="0.25">
      <c r="H15919" s="8"/>
      <c r="I15919" s="8"/>
      <c r="N15919" s="23"/>
      <c r="O15919" s="24"/>
      <c r="P15919" s="19"/>
      <c r="Q15919" s="19"/>
      <c r="R15919" s="19"/>
      <c r="U15919" s="27"/>
      <c r="Y15919" s="9" t="s">
        <v>775</v>
      </c>
      <c r="Z15919" s="9" t="s">
        <v>462</v>
      </c>
      <c r="AA15919" s="9" t="s">
        <v>198</v>
      </c>
      <c r="AB15919" s="9">
        <v>26775280</v>
      </c>
      <c r="AC15919" s="9" t="s">
        <v>16692</v>
      </c>
      <c r="AD15919" s="9" t="s">
        <v>800</v>
      </c>
      <c r="AE15919" s="5">
        <f t="shared" si="518"/>
        <v>0</v>
      </c>
      <c r="AF15919" s="5" t="str">
        <f t="shared" si="519"/>
        <v>Pokryto</v>
      </c>
      <c r="AG15919" s="153"/>
      <c r="AH15919" s="153"/>
      <c r="AI15919" t="s">
        <v>17879</v>
      </c>
      <c r="AJ15919" t="s">
        <v>800</v>
      </c>
      <c r="AK15919" s="9" t="str">
        <f>VLOOKUP(Y15919,zdroj!D:AJ,33,0)</f>
        <v>katB</v>
      </c>
    </row>
    <row r="15920" spans="8:37" x14ac:dyDescent="0.25">
      <c r="H15920" s="8"/>
      <c r="I15920" s="8"/>
      <c r="N15920" s="23"/>
      <c r="O15920" s="24"/>
      <c r="P15920" s="19"/>
      <c r="Q15920" s="19"/>
      <c r="R15920" s="19"/>
      <c r="U15920" s="27"/>
      <c r="Y15920" s="9" t="s">
        <v>775</v>
      </c>
      <c r="Z15920" s="9" t="s">
        <v>462</v>
      </c>
      <c r="AA15920" s="9" t="s">
        <v>198</v>
      </c>
      <c r="AB15920" s="9">
        <v>27410595</v>
      </c>
      <c r="AC15920" s="9" t="s">
        <v>16693</v>
      </c>
      <c r="AD15920" s="9" t="s">
        <v>231</v>
      </c>
      <c r="AE15920" s="5">
        <f t="shared" si="518"/>
        <v>0</v>
      </c>
      <c r="AF15920" s="5" t="str">
        <f t="shared" si="519"/>
        <v>katB</v>
      </c>
      <c r="AG15920" s="153"/>
      <c r="AH15920" s="153"/>
      <c r="AI15920" t="s">
        <v>229</v>
      </c>
      <c r="AJ15920" t="s">
        <v>17878</v>
      </c>
      <c r="AK15920" s="9" t="str">
        <f>VLOOKUP(Y15920,zdroj!D:AJ,33,0)</f>
        <v>katB</v>
      </c>
    </row>
    <row r="15921" spans="8:37" x14ac:dyDescent="0.25">
      <c r="H15921" s="8"/>
      <c r="I15921" s="8"/>
      <c r="N15921" s="23"/>
      <c r="O15921" s="24"/>
      <c r="P15921" s="19"/>
      <c r="Q15921" s="19"/>
      <c r="R15921" s="19"/>
      <c r="U15921" s="27"/>
      <c r="Y15921" s="9" t="s">
        <v>775</v>
      </c>
      <c r="Z15921" s="9" t="s">
        <v>462</v>
      </c>
      <c r="AA15921" s="9" t="s">
        <v>198</v>
      </c>
      <c r="AB15921" s="9">
        <v>27410609</v>
      </c>
      <c r="AC15921" s="9" t="s">
        <v>16694</v>
      </c>
      <c r="AD15921" s="9" t="s">
        <v>231</v>
      </c>
      <c r="AE15921" s="5">
        <f t="shared" si="518"/>
        <v>0</v>
      </c>
      <c r="AF15921" s="5" t="str">
        <f t="shared" si="519"/>
        <v>katB</v>
      </c>
      <c r="AG15921" s="153"/>
      <c r="AH15921" s="153"/>
      <c r="AI15921" t="s">
        <v>236</v>
      </c>
      <c r="AJ15921" t="s">
        <v>17878</v>
      </c>
      <c r="AK15921" s="9" t="str">
        <f>VLOOKUP(Y15921,zdroj!D:AJ,33,0)</f>
        <v>katB</v>
      </c>
    </row>
    <row r="15922" spans="8:37" x14ac:dyDescent="0.25">
      <c r="H15922" s="8"/>
      <c r="I15922" s="8"/>
      <c r="N15922" s="23"/>
      <c r="O15922" s="24"/>
      <c r="P15922" s="19"/>
      <c r="Q15922" s="19"/>
      <c r="R15922" s="19"/>
      <c r="U15922" s="27"/>
      <c r="Y15922" s="9" t="s">
        <v>775</v>
      </c>
      <c r="Z15922" s="9" t="s">
        <v>462</v>
      </c>
      <c r="AA15922" s="9" t="s">
        <v>198</v>
      </c>
      <c r="AB15922" s="9">
        <v>27474488</v>
      </c>
      <c r="AC15922" s="9" t="s">
        <v>16695</v>
      </c>
      <c r="AD15922" s="9" t="s">
        <v>231</v>
      </c>
      <c r="AE15922" s="5">
        <f t="shared" si="518"/>
        <v>0</v>
      </c>
      <c r="AF15922" s="5" t="str">
        <f t="shared" si="519"/>
        <v>katB</v>
      </c>
      <c r="AG15922" s="153"/>
      <c r="AH15922" s="153"/>
      <c r="AI15922" t="s">
        <v>236</v>
      </c>
      <c r="AJ15922" t="s">
        <v>17878</v>
      </c>
      <c r="AK15922" s="9" t="str">
        <f>VLOOKUP(Y15922,zdroj!D:AJ,33,0)</f>
        <v>katB</v>
      </c>
    </row>
    <row r="15923" spans="8:37" x14ac:dyDescent="0.25">
      <c r="H15923" s="8"/>
      <c r="I15923" s="8"/>
      <c r="N15923" s="23"/>
      <c r="O15923" s="24"/>
      <c r="P15923" s="19"/>
      <c r="Q15923" s="19"/>
      <c r="R15923" s="19"/>
      <c r="U15923" s="27"/>
      <c r="Y15923" s="9" t="s">
        <v>775</v>
      </c>
      <c r="Z15923" s="9" t="s">
        <v>462</v>
      </c>
      <c r="AA15923" s="9" t="s">
        <v>198</v>
      </c>
      <c r="AB15923" s="9">
        <v>28378741</v>
      </c>
      <c r="AC15923" s="9" t="s">
        <v>16696</v>
      </c>
      <c r="AD15923" s="9" t="s">
        <v>231</v>
      </c>
      <c r="AE15923" s="5">
        <f t="shared" si="518"/>
        <v>0</v>
      </c>
      <c r="AF15923" s="5" t="str">
        <f t="shared" si="519"/>
        <v>katB</v>
      </c>
      <c r="AG15923" s="153"/>
      <c r="AH15923" s="153"/>
      <c r="AI15923" t="s">
        <v>201</v>
      </c>
      <c r="AJ15923" t="s">
        <v>17878</v>
      </c>
      <c r="AK15923" s="9" t="str">
        <f>VLOOKUP(Y15923,zdroj!D:AJ,33,0)</f>
        <v>katB</v>
      </c>
    </row>
    <row r="15924" spans="8:37" x14ac:dyDescent="0.25">
      <c r="H15924" s="8"/>
      <c r="I15924" s="8"/>
      <c r="N15924" s="23"/>
      <c r="O15924" s="24"/>
      <c r="P15924" s="19"/>
      <c r="Q15924" s="19"/>
      <c r="R15924" s="19"/>
      <c r="U15924" s="27"/>
      <c r="Y15924" s="9" t="s">
        <v>775</v>
      </c>
      <c r="Z15924" s="9" t="s">
        <v>462</v>
      </c>
      <c r="AA15924" s="9" t="s">
        <v>198</v>
      </c>
      <c r="AB15924" s="9">
        <v>73100978</v>
      </c>
      <c r="AC15924" s="9" t="s">
        <v>16697</v>
      </c>
      <c r="AD15924" s="9" t="s">
        <v>231</v>
      </c>
      <c r="AE15924" s="5">
        <f t="shared" si="518"/>
        <v>0</v>
      </c>
      <c r="AF15924" s="5" t="str">
        <f t="shared" si="519"/>
        <v>katB</v>
      </c>
      <c r="AG15924" s="153"/>
      <c r="AH15924" s="153"/>
      <c r="AI15924" t="s">
        <v>236</v>
      </c>
      <c r="AJ15924" t="s">
        <v>17878</v>
      </c>
      <c r="AK15924" s="9" t="str">
        <f>VLOOKUP(Y15924,zdroj!D:AJ,33,0)</f>
        <v>katB</v>
      </c>
    </row>
    <row r="15925" spans="8:37" x14ac:dyDescent="0.25">
      <c r="H15925" s="8"/>
      <c r="I15925" s="8"/>
      <c r="N15925" s="23"/>
      <c r="O15925" s="24"/>
      <c r="P15925" s="19"/>
      <c r="Q15925" s="19"/>
      <c r="R15925" s="19"/>
      <c r="U15925" s="27"/>
      <c r="Y15925" s="9" t="s">
        <v>775</v>
      </c>
      <c r="Z15925" s="9" t="s">
        <v>462</v>
      </c>
      <c r="AA15925" s="9" t="s">
        <v>198</v>
      </c>
      <c r="AB15925" s="9">
        <v>8141908</v>
      </c>
      <c r="AC15925" s="9" t="s">
        <v>16698</v>
      </c>
      <c r="AD15925" s="9" t="s">
        <v>800</v>
      </c>
      <c r="AE15925" s="5">
        <f t="shared" si="518"/>
        <v>0</v>
      </c>
      <c r="AF15925" s="5" t="str">
        <f t="shared" si="519"/>
        <v>Pokryto</v>
      </c>
      <c r="AG15925" s="153"/>
      <c r="AH15925" s="153"/>
      <c r="AI15925" t="s">
        <v>17880</v>
      </c>
      <c r="AJ15925" t="s">
        <v>800</v>
      </c>
      <c r="AK15925" s="9" t="str">
        <f>VLOOKUP(Y15925,zdroj!D:AJ,33,0)</f>
        <v>katB</v>
      </c>
    </row>
    <row r="15926" spans="8:37" x14ac:dyDescent="0.25">
      <c r="H15926" s="8"/>
      <c r="I15926" s="8"/>
      <c r="N15926" s="23"/>
      <c r="O15926" s="24"/>
      <c r="P15926" s="19"/>
      <c r="Q15926" s="19"/>
      <c r="R15926" s="19"/>
      <c r="U15926" s="27"/>
      <c r="Y15926" s="9" t="s">
        <v>775</v>
      </c>
      <c r="Z15926" s="9" t="s">
        <v>462</v>
      </c>
      <c r="AA15926" s="9" t="s">
        <v>198</v>
      </c>
      <c r="AB15926" s="9">
        <v>8141983</v>
      </c>
      <c r="AC15926" s="9" t="s">
        <v>16699</v>
      </c>
      <c r="AD15926" s="9" t="s">
        <v>231</v>
      </c>
      <c r="AE15926" s="5">
        <f t="shared" si="518"/>
        <v>0</v>
      </c>
      <c r="AF15926" s="5" t="str">
        <f t="shared" si="519"/>
        <v>katB</v>
      </c>
      <c r="AG15926" s="153"/>
      <c r="AH15926" s="153"/>
      <c r="AI15926" t="s">
        <v>201</v>
      </c>
      <c r="AJ15926" t="s">
        <v>17878</v>
      </c>
      <c r="AK15926" s="9" t="str">
        <f>VLOOKUP(Y15926,zdroj!D:AJ,33,0)</f>
        <v>katB</v>
      </c>
    </row>
    <row r="15927" spans="8:37" x14ac:dyDescent="0.25">
      <c r="H15927" s="8"/>
      <c r="I15927" s="8"/>
      <c r="N15927" s="23"/>
      <c r="O15927" s="24"/>
      <c r="P15927" s="19"/>
      <c r="Q15927" s="19"/>
      <c r="R15927" s="19"/>
      <c r="U15927" s="27"/>
      <c r="Y15927" s="9" t="s">
        <v>775</v>
      </c>
      <c r="Z15927" s="9" t="s">
        <v>462</v>
      </c>
      <c r="AA15927" s="9" t="s">
        <v>198</v>
      </c>
      <c r="AB15927" s="9">
        <v>8141991</v>
      </c>
      <c r="AC15927" s="9" t="s">
        <v>16700</v>
      </c>
      <c r="AD15927" s="9" t="s">
        <v>800</v>
      </c>
      <c r="AE15927" s="5">
        <f t="shared" si="518"/>
        <v>0</v>
      </c>
      <c r="AF15927" s="5" t="str">
        <f t="shared" si="519"/>
        <v>Pokryto</v>
      </c>
      <c r="AG15927" s="153"/>
      <c r="AH15927" s="153"/>
      <c r="AI15927" t="s">
        <v>17879</v>
      </c>
      <c r="AJ15927" t="s">
        <v>800</v>
      </c>
      <c r="AK15927" s="9" t="str">
        <f>VLOOKUP(Y15927,zdroj!D:AJ,33,0)</f>
        <v>katB</v>
      </c>
    </row>
    <row r="15928" spans="8:37" x14ac:dyDescent="0.25">
      <c r="H15928" s="8"/>
      <c r="I15928" s="8"/>
      <c r="N15928" s="23"/>
      <c r="O15928" s="24"/>
      <c r="P15928" s="19"/>
      <c r="Q15928" s="19"/>
      <c r="R15928" s="19"/>
      <c r="U15928" s="27"/>
      <c r="Y15928" s="9" t="s">
        <v>775</v>
      </c>
      <c r="Z15928" s="9" t="s">
        <v>462</v>
      </c>
      <c r="AA15928" s="9" t="s">
        <v>198</v>
      </c>
      <c r="AB15928" s="9">
        <v>8142009</v>
      </c>
      <c r="AC15928" s="9" t="s">
        <v>16701</v>
      </c>
      <c r="AD15928" s="9" t="s">
        <v>800</v>
      </c>
      <c r="AE15928" s="5">
        <f t="shared" si="518"/>
        <v>0</v>
      </c>
      <c r="AF15928" s="5" t="str">
        <f t="shared" si="519"/>
        <v>Pokryto</v>
      </c>
      <c r="AG15928" s="153"/>
      <c r="AH15928" s="153"/>
      <c r="AI15928" t="s">
        <v>17879</v>
      </c>
      <c r="AJ15928" t="s">
        <v>800</v>
      </c>
      <c r="AK15928" s="9" t="str">
        <f>VLOOKUP(Y15928,zdroj!D:AJ,33,0)</f>
        <v>katB</v>
      </c>
    </row>
    <row r="15929" spans="8:37" x14ac:dyDescent="0.25">
      <c r="H15929" s="8"/>
      <c r="I15929" s="8"/>
      <c r="N15929" s="23"/>
      <c r="O15929" s="24"/>
      <c r="P15929" s="19"/>
      <c r="Q15929" s="19"/>
      <c r="R15929" s="19"/>
      <c r="U15929" s="27"/>
      <c r="Y15929" s="9" t="s">
        <v>775</v>
      </c>
      <c r="Z15929" s="9" t="s">
        <v>462</v>
      </c>
      <c r="AA15929" s="9" t="s">
        <v>198</v>
      </c>
      <c r="AB15929" s="9">
        <v>8142017</v>
      </c>
      <c r="AC15929" s="9" t="s">
        <v>16702</v>
      </c>
      <c r="AD15929" s="9" t="s">
        <v>800</v>
      </c>
      <c r="AE15929" s="5">
        <f t="shared" si="518"/>
        <v>0</v>
      </c>
      <c r="AF15929" s="5" t="str">
        <f t="shared" si="519"/>
        <v>Pokryto</v>
      </c>
      <c r="AG15929" s="153"/>
      <c r="AH15929" s="153"/>
      <c r="AI15929" t="s">
        <v>201</v>
      </c>
      <c r="AJ15929" t="s">
        <v>800</v>
      </c>
      <c r="AK15929" s="9" t="str">
        <f>VLOOKUP(Y15929,zdroj!D:AJ,33,0)</f>
        <v>katB</v>
      </c>
    </row>
    <row r="15930" spans="8:37" x14ac:dyDescent="0.25">
      <c r="H15930" s="8"/>
      <c r="I15930" s="8"/>
      <c r="N15930" s="23"/>
      <c r="O15930" s="24"/>
      <c r="P15930" s="19"/>
      <c r="Q15930" s="19"/>
      <c r="R15930" s="19"/>
      <c r="U15930" s="27"/>
      <c r="Y15930" s="9" t="s">
        <v>775</v>
      </c>
      <c r="Z15930" s="9" t="s">
        <v>462</v>
      </c>
      <c r="AA15930" s="9" t="s">
        <v>198</v>
      </c>
      <c r="AB15930" s="9">
        <v>8144150</v>
      </c>
      <c r="AC15930" s="9" t="s">
        <v>16703</v>
      </c>
      <c r="AD15930" s="9" t="s">
        <v>800</v>
      </c>
      <c r="AE15930" s="5">
        <f t="shared" si="518"/>
        <v>0</v>
      </c>
      <c r="AF15930" s="5" t="str">
        <f t="shared" si="519"/>
        <v>Pokryto</v>
      </c>
      <c r="AG15930" s="153"/>
      <c r="AH15930" s="153"/>
      <c r="AI15930" t="s">
        <v>201</v>
      </c>
      <c r="AJ15930" t="s">
        <v>800</v>
      </c>
      <c r="AK15930" s="9" t="str">
        <f>VLOOKUP(Y15930,zdroj!D:AJ,33,0)</f>
        <v>katB</v>
      </c>
    </row>
    <row r="15931" spans="8:37" x14ac:dyDescent="0.25">
      <c r="H15931" s="8"/>
      <c r="I15931" s="8"/>
      <c r="N15931" s="23"/>
      <c r="O15931" s="24"/>
      <c r="P15931" s="19"/>
      <c r="Q15931" s="19"/>
      <c r="R15931" s="19"/>
      <c r="U15931" s="27"/>
      <c r="Y15931" s="9" t="s">
        <v>775</v>
      </c>
      <c r="Z15931" s="9" t="s">
        <v>462</v>
      </c>
      <c r="AA15931" s="9" t="s">
        <v>198</v>
      </c>
      <c r="AB15931" s="9">
        <v>8144192</v>
      </c>
      <c r="AC15931" s="9" t="s">
        <v>16704</v>
      </c>
      <c r="AD15931" s="9" t="s">
        <v>800</v>
      </c>
      <c r="AE15931" s="5">
        <f t="shared" si="518"/>
        <v>0</v>
      </c>
      <c r="AF15931" s="5" t="str">
        <f t="shared" si="519"/>
        <v>Pokryto</v>
      </c>
      <c r="AG15931" s="153"/>
      <c r="AH15931" s="153"/>
      <c r="AI15931" t="s">
        <v>17879</v>
      </c>
      <c r="AJ15931" t="s">
        <v>800</v>
      </c>
      <c r="AK15931" s="9" t="str">
        <f>VLOOKUP(Y15931,zdroj!D:AJ,33,0)</f>
        <v>katB</v>
      </c>
    </row>
    <row r="15932" spans="8:37" x14ac:dyDescent="0.25">
      <c r="H15932" s="8"/>
      <c r="I15932" s="8"/>
      <c r="N15932" s="23"/>
      <c r="O15932" s="24"/>
      <c r="P15932" s="19"/>
      <c r="Q15932" s="19"/>
      <c r="R15932" s="19"/>
      <c r="U15932" s="27"/>
      <c r="Y15932" s="9" t="s">
        <v>775</v>
      </c>
      <c r="Z15932" s="9" t="s">
        <v>462</v>
      </c>
      <c r="AA15932" s="9" t="s">
        <v>198</v>
      </c>
      <c r="AB15932" s="9">
        <v>8144290</v>
      </c>
      <c r="AC15932" s="9" t="s">
        <v>16705</v>
      </c>
      <c r="AD15932" s="9" t="s">
        <v>800</v>
      </c>
      <c r="AE15932" s="5">
        <f t="shared" si="518"/>
        <v>0</v>
      </c>
      <c r="AF15932" s="5" t="str">
        <f t="shared" si="519"/>
        <v>Pokryto</v>
      </c>
      <c r="AG15932" s="153"/>
      <c r="AH15932" s="153"/>
      <c r="AI15932" t="s">
        <v>229</v>
      </c>
      <c r="AJ15932" t="s">
        <v>800</v>
      </c>
      <c r="AK15932" s="9" t="str">
        <f>VLOOKUP(Y15932,zdroj!D:AJ,33,0)</f>
        <v>katB</v>
      </c>
    </row>
    <row r="15933" spans="8:37" x14ac:dyDescent="0.25">
      <c r="H15933" s="8"/>
      <c r="I15933" s="8"/>
      <c r="N15933" s="23"/>
      <c r="O15933" s="24"/>
      <c r="P15933" s="19"/>
      <c r="Q15933" s="19"/>
      <c r="R15933" s="19"/>
      <c r="U15933" s="27"/>
      <c r="Y15933" s="9" t="s">
        <v>775</v>
      </c>
      <c r="Z15933" s="9" t="s">
        <v>462</v>
      </c>
      <c r="AA15933" s="9" t="s">
        <v>198</v>
      </c>
      <c r="AB15933" s="9">
        <v>8144729</v>
      </c>
      <c r="AC15933" s="9" t="s">
        <v>16706</v>
      </c>
      <c r="AD15933" s="9" t="s">
        <v>800</v>
      </c>
      <c r="AE15933" s="5">
        <f t="shared" si="518"/>
        <v>0</v>
      </c>
      <c r="AF15933" s="5" t="str">
        <f t="shared" si="519"/>
        <v>Pokryto</v>
      </c>
      <c r="AG15933" s="153"/>
      <c r="AH15933" s="153"/>
      <c r="AI15933" t="s">
        <v>201</v>
      </c>
      <c r="AJ15933" t="s">
        <v>800</v>
      </c>
      <c r="AK15933" s="9" t="str">
        <f>VLOOKUP(Y15933,zdroj!D:AJ,33,0)</f>
        <v>katB</v>
      </c>
    </row>
    <row r="15934" spans="8:37" x14ac:dyDescent="0.25">
      <c r="H15934" s="8"/>
      <c r="I15934" s="8"/>
      <c r="N15934" s="23"/>
      <c r="O15934" s="24"/>
      <c r="P15934" s="19"/>
      <c r="Q15934" s="19"/>
      <c r="R15934" s="19"/>
      <c r="U15934" s="27"/>
      <c r="Y15934" s="9" t="s">
        <v>775</v>
      </c>
      <c r="Z15934" s="9" t="s">
        <v>462</v>
      </c>
      <c r="AA15934" s="9" t="s">
        <v>198</v>
      </c>
      <c r="AB15934" s="9">
        <v>8157227</v>
      </c>
      <c r="AC15934" s="9" t="s">
        <v>16707</v>
      </c>
      <c r="AD15934" s="9" t="s">
        <v>231</v>
      </c>
      <c r="AE15934" s="5">
        <f t="shared" si="518"/>
        <v>0</v>
      </c>
      <c r="AF15934" s="5" t="str">
        <f t="shared" si="519"/>
        <v>katB</v>
      </c>
      <c r="AG15934" s="153"/>
      <c r="AH15934" s="153"/>
      <c r="AI15934" t="s">
        <v>195</v>
      </c>
      <c r="AJ15934" t="s">
        <v>340</v>
      </c>
      <c r="AK15934" s="9" t="str">
        <f>VLOOKUP(Y15934,zdroj!D:AJ,33,0)</f>
        <v>katB</v>
      </c>
    </row>
    <row r="15935" spans="8:37" x14ac:dyDescent="0.25">
      <c r="H15935" s="8"/>
      <c r="I15935" s="8"/>
      <c r="N15935" s="23"/>
      <c r="O15935" s="24"/>
      <c r="P15935" s="19"/>
      <c r="Q15935" s="19"/>
      <c r="R15935" s="19"/>
      <c r="U15935" s="27"/>
      <c r="Y15935" s="9" t="s">
        <v>775</v>
      </c>
      <c r="Z15935" s="9" t="s">
        <v>462</v>
      </c>
      <c r="AA15935" s="9" t="s">
        <v>198</v>
      </c>
      <c r="AB15935" s="9">
        <v>8157235</v>
      </c>
      <c r="AC15935" s="9" t="s">
        <v>16708</v>
      </c>
      <c r="AD15935" s="9" t="s">
        <v>231</v>
      </c>
      <c r="AE15935" s="5">
        <f t="shared" si="518"/>
        <v>0</v>
      </c>
      <c r="AF15935" s="5" t="str">
        <f t="shared" si="519"/>
        <v>katB</v>
      </c>
      <c r="AG15935" s="153"/>
      <c r="AH15935" s="153"/>
      <c r="AI15935" t="s">
        <v>195</v>
      </c>
      <c r="AJ15935" t="s">
        <v>340</v>
      </c>
      <c r="AK15935" s="9" t="str">
        <f>VLOOKUP(Y15935,zdroj!D:AJ,33,0)</f>
        <v>katB</v>
      </c>
    </row>
    <row r="15936" spans="8:37" x14ac:dyDescent="0.25">
      <c r="H15936" s="8"/>
      <c r="I15936" s="8"/>
      <c r="N15936" s="23"/>
      <c r="O15936" s="24"/>
      <c r="P15936" s="19"/>
      <c r="Q15936" s="19"/>
      <c r="R15936" s="19"/>
      <c r="U15936" s="27"/>
      <c r="Y15936" s="9" t="s">
        <v>775</v>
      </c>
      <c r="Z15936" s="9" t="s">
        <v>462</v>
      </c>
      <c r="AA15936" s="9" t="s">
        <v>198</v>
      </c>
      <c r="AB15936" s="9">
        <v>8157251</v>
      </c>
      <c r="AC15936" s="9" t="s">
        <v>16709</v>
      </c>
      <c r="AD15936" s="9" t="s">
        <v>231</v>
      </c>
      <c r="AE15936" s="5">
        <f t="shared" si="518"/>
        <v>0</v>
      </c>
      <c r="AF15936" s="5" t="str">
        <f t="shared" si="519"/>
        <v>katB</v>
      </c>
      <c r="AG15936" s="153"/>
      <c r="AH15936" s="153"/>
      <c r="AI15936" t="s">
        <v>195</v>
      </c>
      <c r="AJ15936" t="s">
        <v>340</v>
      </c>
      <c r="AK15936" s="9" t="str">
        <f>VLOOKUP(Y15936,zdroj!D:AJ,33,0)</f>
        <v>katB</v>
      </c>
    </row>
    <row r="15937" spans="8:37" x14ac:dyDescent="0.25">
      <c r="H15937" s="8"/>
      <c r="I15937" s="8"/>
      <c r="N15937" s="23"/>
      <c r="O15937" s="24"/>
      <c r="P15937" s="19"/>
      <c r="Q15937" s="19"/>
      <c r="R15937" s="19"/>
      <c r="U15937" s="27"/>
      <c r="Y15937" s="9" t="s">
        <v>775</v>
      </c>
      <c r="Z15937" s="9" t="s">
        <v>462</v>
      </c>
      <c r="AA15937" s="9" t="s">
        <v>198</v>
      </c>
      <c r="AB15937" s="9">
        <v>8156450</v>
      </c>
      <c r="AC15937" s="9" t="s">
        <v>16710</v>
      </c>
      <c r="AD15937" s="9" t="s">
        <v>231</v>
      </c>
      <c r="AE15937" s="5">
        <f t="shared" si="518"/>
        <v>0</v>
      </c>
      <c r="AF15937" s="5" t="str">
        <f t="shared" si="519"/>
        <v>katB</v>
      </c>
      <c r="AG15937" s="153"/>
      <c r="AH15937" s="153"/>
      <c r="AI15937" t="s">
        <v>195</v>
      </c>
      <c r="AJ15937" t="s">
        <v>340</v>
      </c>
      <c r="AK15937" s="9" t="str">
        <f>VLOOKUP(Y15937,zdroj!D:AJ,33,0)</f>
        <v>katB</v>
      </c>
    </row>
    <row r="15938" spans="8:37" x14ac:dyDescent="0.25">
      <c r="H15938" s="8"/>
      <c r="I15938" s="8"/>
      <c r="N15938" s="23"/>
      <c r="O15938" s="24"/>
      <c r="P15938" s="19"/>
      <c r="Q15938" s="19"/>
      <c r="R15938" s="19"/>
      <c r="U15938" s="27"/>
      <c r="Y15938" s="9" t="s">
        <v>775</v>
      </c>
      <c r="Z15938" s="9" t="s">
        <v>462</v>
      </c>
      <c r="AA15938" s="9" t="s">
        <v>198</v>
      </c>
      <c r="AB15938" s="9">
        <v>8157286</v>
      </c>
      <c r="AC15938" s="9" t="s">
        <v>16711</v>
      </c>
      <c r="AD15938" s="9" t="s">
        <v>231</v>
      </c>
      <c r="AE15938" s="5">
        <f t="shared" si="518"/>
        <v>0</v>
      </c>
      <c r="AF15938" s="5" t="str">
        <f t="shared" si="519"/>
        <v>katB</v>
      </c>
      <c r="AG15938" s="153"/>
      <c r="AH15938" s="153"/>
      <c r="AI15938" t="s">
        <v>195</v>
      </c>
      <c r="AJ15938" t="s">
        <v>340</v>
      </c>
      <c r="AK15938" s="9" t="str">
        <f>VLOOKUP(Y15938,zdroj!D:AJ,33,0)</f>
        <v>katB</v>
      </c>
    </row>
    <row r="15939" spans="8:37" x14ac:dyDescent="0.25">
      <c r="H15939" s="8"/>
      <c r="I15939" s="8"/>
      <c r="N15939" s="23"/>
      <c r="O15939" s="24"/>
      <c r="P15939" s="19"/>
      <c r="Q15939" s="19"/>
      <c r="R15939" s="19"/>
      <c r="U15939" s="27"/>
      <c r="Y15939" s="9" t="s">
        <v>775</v>
      </c>
      <c r="Z15939" s="9" t="s">
        <v>462</v>
      </c>
      <c r="AA15939" s="9" t="s">
        <v>198</v>
      </c>
      <c r="AB15939" s="9">
        <v>8157324</v>
      </c>
      <c r="AC15939" s="9" t="s">
        <v>16712</v>
      </c>
      <c r="AD15939" s="9" t="s">
        <v>231</v>
      </c>
      <c r="AE15939" s="5">
        <f t="shared" si="518"/>
        <v>0</v>
      </c>
      <c r="AF15939" s="5" t="str">
        <f t="shared" si="519"/>
        <v>katB</v>
      </c>
      <c r="AG15939" s="153"/>
      <c r="AH15939" s="153"/>
      <c r="AI15939" t="s">
        <v>195</v>
      </c>
      <c r="AJ15939" t="s">
        <v>340</v>
      </c>
      <c r="AK15939" s="9" t="str">
        <f>VLOOKUP(Y15939,zdroj!D:AJ,33,0)</f>
        <v>katB</v>
      </c>
    </row>
    <row r="15940" spans="8:37" x14ac:dyDescent="0.25">
      <c r="H15940" s="8"/>
      <c r="I15940" s="8"/>
      <c r="N15940" s="23"/>
      <c r="O15940" s="24"/>
      <c r="P15940" s="19"/>
      <c r="Q15940" s="19"/>
      <c r="R15940" s="19"/>
      <c r="U15940" s="27"/>
      <c r="Y15940" s="9" t="s">
        <v>775</v>
      </c>
      <c r="Z15940" s="9" t="s">
        <v>462</v>
      </c>
      <c r="AA15940" s="9" t="s">
        <v>198</v>
      </c>
      <c r="AB15940" s="9">
        <v>8157332</v>
      </c>
      <c r="AC15940" s="9" t="s">
        <v>16713</v>
      </c>
      <c r="AD15940" s="9" t="s">
        <v>231</v>
      </c>
      <c r="AE15940" s="5">
        <f t="shared" si="518"/>
        <v>0</v>
      </c>
      <c r="AF15940" s="5" t="str">
        <f t="shared" si="519"/>
        <v>katB</v>
      </c>
      <c r="AG15940" s="153"/>
      <c r="AH15940" s="153"/>
      <c r="AI15940" t="s">
        <v>195</v>
      </c>
      <c r="AJ15940" t="s">
        <v>340</v>
      </c>
      <c r="AK15940" s="9" t="str">
        <f>VLOOKUP(Y15940,zdroj!D:AJ,33,0)</f>
        <v>katB</v>
      </c>
    </row>
    <row r="15941" spans="8:37" x14ac:dyDescent="0.25">
      <c r="H15941" s="8"/>
      <c r="I15941" s="8"/>
      <c r="N15941" s="23"/>
      <c r="O15941" s="24"/>
      <c r="P15941" s="19"/>
      <c r="Q15941" s="19"/>
      <c r="R15941" s="19"/>
      <c r="U15941" s="27"/>
      <c r="Y15941" s="9" t="s">
        <v>775</v>
      </c>
      <c r="Z15941" s="9" t="s">
        <v>462</v>
      </c>
      <c r="AA15941" s="9" t="s">
        <v>198</v>
      </c>
      <c r="AB15941" s="9">
        <v>8157341</v>
      </c>
      <c r="AC15941" s="9" t="s">
        <v>16714</v>
      </c>
      <c r="AD15941" s="9" t="s">
        <v>231</v>
      </c>
      <c r="AE15941" s="5">
        <f t="shared" si="518"/>
        <v>0</v>
      </c>
      <c r="AF15941" s="5" t="str">
        <f t="shared" si="519"/>
        <v>katB</v>
      </c>
      <c r="AG15941" s="153"/>
      <c r="AH15941" s="153"/>
      <c r="AI15941" t="s">
        <v>229</v>
      </c>
      <c r="AJ15941" t="s">
        <v>17878</v>
      </c>
      <c r="AK15941" s="9" t="str">
        <f>VLOOKUP(Y15941,zdroj!D:AJ,33,0)</f>
        <v>katB</v>
      </c>
    </row>
    <row r="15942" spans="8:37" x14ac:dyDescent="0.25">
      <c r="H15942" s="8"/>
      <c r="I15942" s="8"/>
      <c r="N15942" s="23"/>
      <c r="O15942" s="24"/>
      <c r="P15942" s="19"/>
      <c r="Q15942" s="19"/>
      <c r="R15942" s="19"/>
      <c r="U15942" s="27"/>
      <c r="Y15942" s="9" t="s">
        <v>775</v>
      </c>
      <c r="Z15942" s="9" t="s">
        <v>462</v>
      </c>
      <c r="AA15942" s="9" t="s">
        <v>198</v>
      </c>
      <c r="AB15942" s="9">
        <v>8157359</v>
      </c>
      <c r="AC15942" s="9" t="s">
        <v>16715</v>
      </c>
      <c r="AD15942" s="9" t="s">
        <v>231</v>
      </c>
      <c r="AE15942" s="5">
        <f t="shared" si="518"/>
        <v>0</v>
      </c>
      <c r="AF15942" s="5" t="str">
        <f t="shared" si="519"/>
        <v>katB</v>
      </c>
      <c r="AG15942" s="153"/>
      <c r="AH15942" s="153"/>
      <c r="AI15942" t="s">
        <v>195</v>
      </c>
      <c r="AJ15942" t="s">
        <v>340</v>
      </c>
      <c r="AK15942" s="9" t="str">
        <f>VLOOKUP(Y15942,zdroj!D:AJ,33,0)</f>
        <v>katB</v>
      </c>
    </row>
    <row r="15943" spans="8:37" x14ac:dyDescent="0.25">
      <c r="H15943" s="8"/>
      <c r="I15943" s="8"/>
      <c r="N15943" s="23"/>
      <c r="O15943" s="24"/>
      <c r="P15943" s="19"/>
      <c r="Q15943" s="19"/>
      <c r="R15943" s="19"/>
      <c r="U15943" s="27"/>
      <c r="Y15943" s="9" t="s">
        <v>775</v>
      </c>
      <c r="Z15943" s="9" t="s">
        <v>462</v>
      </c>
      <c r="AA15943" s="9" t="s">
        <v>198</v>
      </c>
      <c r="AB15943" s="9">
        <v>8157383</v>
      </c>
      <c r="AC15943" s="9" t="s">
        <v>16716</v>
      </c>
      <c r="AD15943" s="9" t="s">
        <v>231</v>
      </c>
      <c r="AE15943" s="5">
        <f t="shared" si="518"/>
        <v>0</v>
      </c>
      <c r="AF15943" s="5" t="str">
        <f t="shared" si="519"/>
        <v>katB</v>
      </c>
      <c r="AG15943" s="153"/>
      <c r="AH15943" s="153"/>
      <c r="AI15943" t="s">
        <v>195</v>
      </c>
      <c r="AJ15943" t="s">
        <v>340</v>
      </c>
      <c r="AK15943" s="9" t="str">
        <f>VLOOKUP(Y15943,zdroj!D:AJ,33,0)</f>
        <v>katB</v>
      </c>
    </row>
    <row r="15944" spans="8:37" x14ac:dyDescent="0.25">
      <c r="H15944" s="8"/>
      <c r="I15944" s="8"/>
      <c r="N15944" s="23"/>
      <c r="O15944" s="24"/>
      <c r="P15944" s="19"/>
      <c r="Q15944" s="19"/>
      <c r="R15944" s="19"/>
      <c r="U15944" s="27"/>
      <c r="Y15944" s="9" t="s">
        <v>775</v>
      </c>
      <c r="Z15944" s="9" t="s">
        <v>462</v>
      </c>
      <c r="AA15944" s="9" t="s">
        <v>198</v>
      </c>
      <c r="AB15944" s="9">
        <v>8157448</v>
      </c>
      <c r="AC15944" s="9" t="s">
        <v>16717</v>
      </c>
      <c r="AD15944" s="9" t="s">
        <v>231</v>
      </c>
      <c r="AE15944" s="5">
        <f t="shared" si="518"/>
        <v>0</v>
      </c>
      <c r="AF15944" s="5" t="str">
        <f t="shared" si="519"/>
        <v>katB</v>
      </c>
      <c r="AG15944" s="153"/>
      <c r="AH15944" s="153"/>
      <c r="AI15944" t="s">
        <v>195</v>
      </c>
      <c r="AJ15944" t="s">
        <v>340</v>
      </c>
      <c r="AK15944" s="9" t="str">
        <f>VLOOKUP(Y15944,zdroj!D:AJ,33,0)</f>
        <v>katB</v>
      </c>
    </row>
    <row r="15945" spans="8:37" x14ac:dyDescent="0.25">
      <c r="H15945" s="8"/>
      <c r="I15945" s="8"/>
      <c r="N15945" s="23"/>
      <c r="O15945" s="24"/>
      <c r="P15945" s="19"/>
      <c r="Q15945" s="19"/>
      <c r="R15945" s="19"/>
      <c r="U15945" s="27"/>
      <c r="Y15945" s="9" t="s">
        <v>775</v>
      </c>
      <c r="Z15945" s="9" t="s">
        <v>462</v>
      </c>
      <c r="AA15945" s="9" t="s">
        <v>198</v>
      </c>
      <c r="AB15945" s="9">
        <v>8157472</v>
      </c>
      <c r="AC15945" s="9" t="s">
        <v>16718</v>
      </c>
      <c r="AD15945" s="9" t="s">
        <v>231</v>
      </c>
      <c r="AE15945" s="5">
        <f t="shared" si="518"/>
        <v>0</v>
      </c>
      <c r="AF15945" s="5" t="str">
        <f t="shared" si="519"/>
        <v>katB</v>
      </c>
      <c r="AG15945" s="153"/>
      <c r="AH15945" s="153"/>
      <c r="AI15945" t="s">
        <v>195</v>
      </c>
      <c r="AJ15945" t="s">
        <v>340</v>
      </c>
      <c r="AK15945" s="9" t="str">
        <f>VLOOKUP(Y15945,zdroj!D:AJ,33,0)</f>
        <v>katB</v>
      </c>
    </row>
    <row r="15946" spans="8:37" x14ac:dyDescent="0.25">
      <c r="H15946" s="8"/>
      <c r="I15946" s="8"/>
      <c r="N15946" s="23"/>
      <c r="O15946" s="24"/>
      <c r="P15946" s="19"/>
      <c r="Q15946" s="19"/>
      <c r="R15946" s="19"/>
      <c r="U15946" s="27"/>
      <c r="Y15946" s="9" t="s">
        <v>775</v>
      </c>
      <c r="Z15946" s="9" t="s">
        <v>462</v>
      </c>
      <c r="AA15946" s="9" t="s">
        <v>198</v>
      </c>
      <c r="AB15946" s="9">
        <v>8157481</v>
      </c>
      <c r="AC15946" s="9" t="s">
        <v>16719</v>
      </c>
      <c r="AD15946" s="9" t="s">
        <v>231</v>
      </c>
      <c r="AE15946" s="5">
        <f t="shared" ref="AE15946:AE16009" si="520">VLOOKUP(Y15946,K:T,10,0)</f>
        <v>0</v>
      </c>
      <c r="AF15946" s="5" t="str">
        <f t="shared" ref="AF15946:AF16009" si="521">IF(AE15946="A",IF(AD15946="katA","katB",AD15946),AD15946)</f>
        <v>katB</v>
      </c>
      <c r="AG15946" s="153"/>
      <c r="AH15946" s="153"/>
      <c r="AI15946" t="s">
        <v>229</v>
      </c>
      <c r="AJ15946" t="s">
        <v>17878</v>
      </c>
      <c r="AK15946" s="9" t="str">
        <f>VLOOKUP(Y15946,zdroj!D:AJ,33,0)</f>
        <v>katB</v>
      </c>
    </row>
    <row r="15947" spans="8:37" x14ac:dyDescent="0.25">
      <c r="H15947" s="8"/>
      <c r="I15947" s="8"/>
      <c r="N15947" s="23"/>
      <c r="O15947" s="24"/>
      <c r="P15947" s="19"/>
      <c r="Q15947" s="19"/>
      <c r="R15947" s="19"/>
      <c r="U15947" s="27"/>
      <c r="Y15947" s="9" t="s">
        <v>775</v>
      </c>
      <c r="Z15947" s="9" t="s">
        <v>462</v>
      </c>
      <c r="AA15947" s="9" t="s">
        <v>198</v>
      </c>
      <c r="AB15947" s="9">
        <v>8157499</v>
      </c>
      <c r="AC15947" s="9" t="s">
        <v>16720</v>
      </c>
      <c r="AD15947" s="9" t="s">
        <v>231</v>
      </c>
      <c r="AE15947" s="5">
        <f t="shared" si="520"/>
        <v>0</v>
      </c>
      <c r="AF15947" s="5" t="str">
        <f t="shared" si="521"/>
        <v>katB</v>
      </c>
      <c r="AG15947" s="153"/>
      <c r="AH15947" s="153"/>
      <c r="AI15947" t="s">
        <v>229</v>
      </c>
      <c r="AJ15947" t="s">
        <v>17878</v>
      </c>
      <c r="AK15947" s="9" t="str">
        <f>VLOOKUP(Y15947,zdroj!D:AJ,33,0)</f>
        <v>katB</v>
      </c>
    </row>
    <row r="15948" spans="8:37" x14ac:dyDescent="0.25">
      <c r="H15948" s="8"/>
      <c r="I15948" s="8"/>
      <c r="N15948" s="23"/>
      <c r="O15948" s="24"/>
      <c r="P15948" s="19"/>
      <c r="Q15948" s="19"/>
      <c r="R15948" s="19"/>
      <c r="U15948" s="27"/>
      <c r="Y15948" s="9" t="s">
        <v>775</v>
      </c>
      <c r="Z15948" s="9" t="s">
        <v>462</v>
      </c>
      <c r="AA15948" s="9" t="s">
        <v>198</v>
      </c>
      <c r="AB15948" s="9">
        <v>8156492</v>
      </c>
      <c r="AC15948" s="9" t="s">
        <v>16721</v>
      </c>
      <c r="AD15948" s="9" t="s">
        <v>231</v>
      </c>
      <c r="AE15948" s="5">
        <f t="shared" si="520"/>
        <v>0</v>
      </c>
      <c r="AF15948" s="5" t="str">
        <f t="shared" si="521"/>
        <v>katB</v>
      </c>
      <c r="AG15948" s="153"/>
      <c r="AH15948" s="153"/>
      <c r="AI15948" t="s">
        <v>195</v>
      </c>
      <c r="AJ15948" t="s">
        <v>340</v>
      </c>
      <c r="AK15948" s="9" t="str">
        <f>VLOOKUP(Y15948,zdroj!D:AJ,33,0)</f>
        <v>katB</v>
      </c>
    </row>
    <row r="15949" spans="8:37" x14ac:dyDescent="0.25">
      <c r="H15949" s="8"/>
      <c r="I15949" s="8"/>
      <c r="N15949" s="23"/>
      <c r="O15949" s="24"/>
      <c r="P15949" s="19"/>
      <c r="Q15949" s="19"/>
      <c r="R15949" s="19"/>
      <c r="U15949" s="27"/>
      <c r="Y15949" s="9" t="s">
        <v>775</v>
      </c>
      <c r="Z15949" s="9" t="s">
        <v>462</v>
      </c>
      <c r="AA15949" s="9" t="s">
        <v>198</v>
      </c>
      <c r="AB15949" s="9">
        <v>8157511</v>
      </c>
      <c r="AC15949" s="9" t="s">
        <v>16722</v>
      </c>
      <c r="AD15949" s="9" t="s">
        <v>231</v>
      </c>
      <c r="AE15949" s="5">
        <f t="shared" si="520"/>
        <v>0</v>
      </c>
      <c r="AF15949" s="5" t="str">
        <f t="shared" si="521"/>
        <v>katB</v>
      </c>
      <c r="AG15949" s="153"/>
      <c r="AH15949" s="153"/>
      <c r="AI15949" t="s">
        <v>195</v>
      </c>
      <c r="AJ15949" t="s">
        <v>340</v>
      </c>
      <c r="AK15949" s="9" t="str">
        <f>VLOOKUP(Y15949,zdroj!D:AJ,33,0)</f>
        <v>katB</v>
      </c>
    </row>
    <row r="15950" spans="8:37" x14ac:dyDescent="0.25">
      <c r="H15950" s="8"/>
      <c r="I15950" s="8"/>
      <c r="N15950" s="23"/>
      <c r="O15950" s="24"/>
      <c r="P15950" s="19"/>
      <c r="Q15950" s="19"/>
      <c r="R15950" s="19"/>
      <c r="U15950" s="27"/>
      <c r="Y15950" s="9" t="s">
        <v>775</v>
      </c>
      <c r="Z15950" s="9" t="s">
        <v>462</v>
      </c>
      <c r="AA15950" s="9" t="s">
        <v>198</v>
      </c>
      <c r="AB15950" s="9">
        <v>8156506</v>
      </c>
      <c r="AC15950" s="9" t="s">
        <v>16723</v>
      </c>
      <c r="AD15950" s="9" t="s">
        <v>231</v>
      </c>
      <c r="AE15950" s="5">
        <f t="shared" si="520"/>
        <v>0</v>
      </c>
      <c r="AF15950" s="5" t="str">
        <f t="shared" si="521"/>
        <v>katB</v>
      </c>
      <c r="AG15950" s="153"/>
      <c r="AH15950" s="153"/>
      <c r="AI15950" t="s">
        <v>195</v>
      </c>
      <c r="AJ15950" t="s">
        <v>340</v>
      </c>
      <c r="AK15950" s="9" t="str">
        <f>VLOOKUP(Y15950,zdroj!D:AJ,33,0)</f>
        <v>katB</v>
      </c>
    </row>
    <row r="15951" spans="8:37" x14ac:dyDescent="0.25">
      <c r="H15951" s="8"/>
      <c r="I15951" s="8"/>
      <c r="N15951" s="23"/>
      <c r="O15951" s="24"/>
      <c r="P15951" s="19"/>
      <c r="Q15951" s="19"/>
      <c r="R15951" s="19"/>
      <c r="U15951" s="27"/>
      <c r="Y15951" s="9" t="s">
        <v>775</v>
      </c>
      <c r="Z15951" s="9" t="s">
        <v>462</v>
      </c>
      <c r="AA15951" s="9" t="s">
        <v>198</v>
      </c>
      <c r="AB15951" s="9">
        <v>8156344</v>
      </c>
      <c r="AC15951" s="9" t="s">
        <v>16724</v>
      </c>
      <c r="AD15951" s="9" t="s">
        <v>231</v>
      </c>
      <c r="AE15951" s="5">
        <f t="shared" si="520"/>
        <v>0</v>
      </c>
      <c r="AF15951" s="5" t="str">
        <f t="shared" si="521"/>
        <v>katB</v>
      </c>
      <c r="AG15951" s="153"/>
      <c r="AH15951" s="153"/>
      <c r="AI15951" t="s">
        <v>195</v>
      </c>
      <c r="AJ15951" t="s">
        <v>340</v>
      </c>
      <c r="AK15951" s="9" t="str">
        <f>VLOOKUP(Y15951,zdroj!D:AJ,33,0)</f>
        <v>katB</v>
      </c>
    </row>
    <row r="15952" spans="8:37" x14ac:dyDescent="0.25">
      <c r="H15952" s="8"/>
      <c r="I15952" s="8"/>
      <c r="N15952" s="23"/>
      <c r="O15952" s="24"/>
      <c r="P15952" s="19"/>
      <c r="Q15952" s="19"/>
      <c r="R15952" s="19"/>
      <c r="U15952" s="27"/>
      <c r="Y15952" s="9" t="s">
        <v>775</v>
      </c>
      <c r="Z15952" s="9" t="s">
        <v>462</v>
      </c>
      <c r="AA15952" s="9" t="s">
        <v>198</v>
      </c>
      <c r="AB15952" s="9">
        <v>8156522</v>
      </c>
      <c r="AC15952" s="9" t="s">
        <v>16725</v>
      </c>
      <c r="AD15952" s="9" t="s">
        <v>231</v>
      </c>
      <c r="AE15952" s="5">
        <f t="shared" si="520"/>
        <v>0</v>
      </c>
      <c r="AF15952" s="5" t="str">
        <f t="shared" si="521"/>
        <v>katB</v>
      </c>
      <c r="AG15952" s="153"/>
      <c r="AH15952" s="153"/>
      <c r="AI15952" t="s">
        <v>195</v>
      </c>
      <c r="AJ15952" t="s">
        <v>340</v>
      </c>
      <c r="AK15952" s="9" t="str">
        <f>VLOOKUP(Y15952,zdroj!D:AJ,33,0)</f>
        <v>katB</v>
      </c>
    </row>
    <row r="15953" spans="8:37" x14ac:dyDescent="0.25">
      <c r="H15953" s="8"/>
      <c r="I15953" s="8"/>
      <c r="N15953" s="23"/>
      <c r="O15953" s="24"/>
      <c r="P15953" s="19"/>
      <c r="Q15953" s="19"/>
      <c r="R15953" s="19"/>
      <c r="U15953" s="27"/>
      <c r="Y15953" s="9" t="s">
        <v>775</v>
      </c>
      <c r="Z15953" s="9" t="s">
        <v>462</v>
      </c>
      <c r="AA15953" s="9" t="s">
        <v>198</v>
      </c>
      <c r="AB15953" s="9">
        <v>8156531</v>
      </c>
      <c r="AC15953" s="9" t="s">
        <v>16726</v>
      </c>
      <c r="AD15953" s="9" t="s">
        <v>231</v>
      </c>
      <c r="AE15953" s="5">
        <f t="shared" si="520"/>
        <v>0</v>
      </c>
      <c r="AF15953" s="5" t="str">
        <f t="shared" si="521"/>
        <v>katB</v>
      </c>
      <c r="AG15953" s="153"/>
      <c r="AH15953" s="153"/>
      <c r="AI15953" t="s">
        <v>229</v>
      </c>
      <c r="AJ15953" t="s">
        <v>17878</v>
      </c>
      <c r="AK15953" s="9" t="str">
        <f>VLOOKUP(Y15953,zdroj!D:AJ,33,0)</f>
        <v>katB</v>
      </c>
    </row>
    <row r="15954" spans="8:37" x14ac:dyDescent="0.25">
      <c r="H15954" s="8"/>
      <c r="I15954" s="8"/>
      <c r="N15954" s="23"/>
      <c r="O15954" s="24"/>
      <c r="P15954" s="19"/>
      <c r="Q15954" s="19"/>
      <c r="R15954" s="19"/>
      <c r="U15954" s="27"/>
      <c r="Y15954" s="9" t="s">
        <v>775</v>
      </c>
      <c r="Z15954" s="9" t="s">
        <v>462</v>
      </c>
      <c r="AA15954" s="9" t="s">
        <v>198</v>
      </c>
      <c r="AB15954" s="9">
        <v>84913550</v>
      </c>
      <c r="AC15954" s="9" t="s">
        <v>16727</v>
      </c>
      <c r="AD15954" s="9" t="s">
        <v>231</v>
      </c>
      <c r="AE15954" s="5">
        <f t="shared" si="520"/>
        <v>0</v>
      </c>
      <c r="AF15954" s="5" t="str">
        <f t="shared" si="521"/>
        <v>katB</v>
      </c>
      <c r="AG15954" s="153"/>
      <c r="AH15954" s="153"/>
      <c r="AI15954" t="s">
        <v>229</v>
      </c>
      <c r="AJ15954" t="s">
        <v>17878</v>
      </c>
      <c r="AK15954" s="9" t="str">
        <f>VLOOKUP(Y15954,zdroj!D:AJ,33,0)</f>
        <v>katB</v>
      </c>
    </row>
    <row r="15955" spans="8:37" x14ac:dyDescent="0.25">
      <c r="H15955" s="8"/>
      <c r="I15955" s="8"/>
      <c r="N15955" s="23"/>
      <c r="O15955" s="24"/>
      <c r="P15955" s="19"/>
      <c r="Q15955" s="19"/>
      <c r="R15955" s="19"/>
      <c r="U15955" s="27"/>
      <c r="Y15955" s="9" t="s">
        <v>775</v>
      </c>
      <c r="Z15955" s="9" t="s">
        <v>462</v>
      </c>
      <c r="AA15955" s="9" t="s">
        <v>198</v>
      </c>
      <c r="AB15955" s="9">
        <v>8156549</v>
      </c>
      <c r="AC15955" s="9" t="s">
        <v>16728</v>
      </c>
      <c r="AD15955" s="9" t="s">
        <v>231</v>
      </c>
      <c r="AE15955" s="5">
        <f t="shared" si="520"/>
        <v>0</v>
      </c>
      <c r="AF15955" s="5" t="str">
        <f t="shared" si="521"/>
        <v>katB</v>
      </c>
      <c r="AG15955" s="153"/>
      <c r="AH15955" s="153"/>
      <c r="AI15955" t="s">
        <v>195</v>
      </c>
      <c r="AJ15955" t="s">
        <v>340</v>
      </c>
      <c r="AK15955" s="9" t="str">
        <f>VLOOKUP(Y15955,zdroj!D:AJ,33,0)</f>
        <v>katB</v>
      </c>
    </row>
    <row r="15956" spans="8:37" x14ac:dyDescent="0.25">
      <c r="H15956" s="8"/>
      <c r="I15956" s="8"/>
      <c r="N15956" s="23"/>
      <c r="O15956" s="24"/>
      <c r="P15956" s="19"/>
      <c r="Q15956" s="19"/>
      <c r="R15956" s="19"/>
      <c r="U15956" s="27"/>
      <c r="Y15956" s="9" t="s">
        <v>775</v>
      </c>
      <c r="Z15956" s="9" t="s">
        <v>462</v>
      </c>
      <c r="AA15956" s="9" t="s">
        <v>198</v>
      </c>
      <c r="AB15956" s="9">
        <v>73545546</v>
      </c>
      <c r="AC15956" s="9" t="s">
        <v>16729</v>
      </c>
      <c r="AD15956" s="9" t="s">
        <v>231</v>
      </c>
      <c r="AE15956" s="5">
        <f t="shared" si="520"/>
        <v>0</v>
      </c>
      <c r="AF15956" s="5" t="str">
        <f t="shared" si="521"/>
        <v>katB</v>
      </c>
      <c r="AG15956" s="153"/>
      <c r="AH15956" s="153"/>
      <c r="AI15956" t="s">
        <v>195</v>
      </c>
      <c r="AJ15956" t="s">
        <v>340</v>
      </c>
      <c r="AK15956" s="9" t="str">
        <f>VLOOKUP(Y15956,zdroj!D:AJ,33,0)</f>
        <v>katB</v>
      </c>
    </row>
    <row r="15957" spans="8:37" x14ac:dyDescent="0.25">
      <c r="H15957" s="8"/>
      <c r="I15957" s="8"/>
      <c r="N15957" s="23"/>
      <c r="O15957" s="24"/>
      <c r="P15957" s="19"/>
      <c r="Q15957" s="19"/>
      <c r="R15957" s="19"/>
      <c r="U15957" s="27"/>
      <c r="Y15957" s="9" t="s">
        <v>775</v>
      </c>
      <c r="Z15957" s="9" t="s">
        <v>462</v>
      </c>
      <c r="AA15957" s="9" t="s">
        <v>198</v>
      </c>
      <c r="AB15957" s="9">
        <v>73139378</v>
      </c>
      <c r="AC15957" s="9" t="s">
        <v>16730</v>
      </c>
      <c r="AD15957" s="9" t="s">
        <v>231</v>
      </c>
      <c r="AE15957" s="5">
        <f t="shared" si="520"/>
        <v>0</v>
      </c>
      <c r="AF15957" s="5" t="str">
        <f t="shared" si="521"/>
        <v>katB</v>
      </c>
      <c r="AG15957" s="153"/>
      <c r="AH15957" s="153"/>
      <c r="AI15957" t="s">
        <v>229</v>
      </c>
      <c r="AJ15957" t="s">
        <v>17878</v>
      </c>
      <c r="AK15957" s="9" t="str">
        <f>VLOOKUP(Y15957,zdroj!D:AJ,33,0)</f>
        <v>katB</v>
      </c>
    </row>
    <row r="15958" spans="8:37" x14ac:dyDescent="0.25">
      <c r="H15958" s="8"/>
      <c r="I15958" s="8"/>
      <c r="N15958" s="23"/>
      <c r="O15958" s="24"/>
      <c r="P15958" s="19"/>
      <c r="Q15958" s="19"/>
      <c r="R15958" s="19"/>
      <c r="U15958" s="27"/>
      <c r="Y15958" s="9" t="s">
        <v>775</v>
      </c>
      <c r="Z15958" s="9" t="s">
        <v>462</v>
      </c>
      <c r="AA15958" s="9" t="s">
        <v>198</v>
      </c>
      <c r="AB15958" s="9">
        <v>8156590</v>
      </c>
      <c r="AC15958" s="9" t="s">
        <v>16731</v>
      </c>
      <c r="AD15958" s="9" t="s">
        <v>231</v>
      </c>
      <c r="AE15958" s="5">
        <f t="shared" si="520"/>
        <v>0</v>
      </c>
      <c r="AF15958" s="5" t="str">
        <f t="shared" si="521"/>
        <v>katB</v>
      </c>
      <c r="AG15958" s="153"/>
      <c r="AH15958" s="153"/>
      <c r="AI15958" t="s">
        <v>195</v>
      </c>
      <c r="AJ15958" t="s">
        <v>340</v>
      </c>
      <c r="AK15958" s="9" t="str">
        <f>VLOOKUP(Y15958,zdroj!D:AJ,33,0)</f>
        <v>katB</v>
      </c>
    </row>
    <row r="15959" spans="8:37" x14ac:dyDescent="0.25">
      <c r="H15959" s="8"/>
      <c r="I15959" s="8"/>
      <c r="N15959" s="23"/>
      <c r="O15959" s="24"/>
      <c r="P15959" s="19"/>
      <c r="Q15959" s="19"/>
      <c r="R15959" s="19"/>
      <c r="U15959" s="27"/>
      <c r="Y15959" s="9" t="s">
        <v>775</v>
      </c>
      <c r="Z15959" s="9" t="s">
        <v>462</v>
      </c>
      <c r="AA15959" s="9" t="s">
        <v>198</v>
      </c>
      <c r="AB15959" s="9">
        <v>8156620</v>
      </c>
      <c r="AC15959" s="9" t="s">
        <v>16732</v>
      </c>
      <c r="AD15959" s="9" t="s">
        <v>231</v>
      </c>
      <c r="AE15959" s="5">
        <f t="shared" si="520"/>
        <v>0</v>
      </c>
      <c r="AF15959" s="5" t="str">
        <f t="shared" si="521"/>
        <v>katB</v>
      </c>
      <c r="AG15959" s="153"/>
      <c r="AH15959" s="153"/>
      <c r="AI15959" t="s">
        <v>195</v>
      </c>
      <c r="AJ15959" t="s">
        <v>340</v>
      </c>
      <c r="AK15959" s="9" t="str">
        <f>VLOOKUP(Y15959,zdroj!D:AJ,33,0)</f>
        <v>katB</v>
      </c>
    </row>
    <row r="15960" spans="8:37" x14ac:dyDescent="0.25">
      <c r="H15960" s="8"/>
      <c r="I15960" s="8"/>
      <c r="N15960" s="23"/>
      <c r="O15960" s="24"/>
      <c r="P15960" s="19"/>
      <c r="Q15960" s="19"/>
      <c r="R15960" s="19"/>
      <c r="U15960" s="27"/>
      <c r="Y15960" s="9" t="s">
        <v>775</v>
      </c>
      <c r="Z15960" s="9" t="s">
        <v>462</v>
      </c>
      <c r="AA15960" s="9" t="s">
        <v>198</v>
      </c>
      <c r="AB15960" s="9">
        <v>8156638</v>
      </c>
      <c r="AC15960" s="9" t="s">
        <v>16733</v>
      </c>
      <c r="AD15960" s="9" t="s">
        <v>231</v>
      </c>
      <c r="AE15960" s="5">
        <f t="shared" si="520"/>
        <v>0</v>
      </c>
      <c r="AF15960" s="5" t="str">
        <f t="shared" si="521"/>
        <v>katB</v>
      </c>
      <c r="AG15960" s="153"/>
      <c r="AH15960" s="153"/>
      <c r="AI15960" t="s">
        <v>195</v>
      </c>
      <c r="AJ15960" t="s">
        <v>340</v>
      </c>
      <c r="AK15960" s="9" t="str">
        <f>VLOOKUP(Y15960,zdroj!D:AJ,33,0)</f>
        <v>katB</v>
      </c>
    </row>
    <row r="15961" spans="8:37" x14ac:dyDescent="0.25">
      <c r="H15961" s="8"/>
      <c r="I15961" s="8"/>
      <c r="N15961" s="23"/>
      <c r="O15961" s="24"/>
      <c r="P15961" s="19"/>
      <c r="Q15961" s="19"/>
      <c r="R15961" s="19"/>
      <c r="U15961" s="27"/>
      <c r="Y15961" s="9" t="s">
        <v>775</v>
      </c>
      <c r="Z15961" s="9" t="s">
        <v>462</v>
      </c>
      <c r="AA15961" s="9" t="s">
        <v>198</v>
      </c>
      <c r="AB15961" s="9">
        <v>8156671</v>
      </c>
      <c r="AC15961" s="9" t="s">
        <v>16734</v>
      </c>
      <c r="AD15961" s="9" t="s">
        <v>231</v>
      </c>
      <c r="AE15961" s="5">
        <f t="shared" si="520"/>
        <v>0</v>
      </c>
      <c r="AF15961" s="5" t="str">
        <f t="shared" si="521"/>
        <v>katB</v>
      </c>
      <c r="AG15961" s="153"/>
      <c r="AH15961" s="153"/>
      <c r="AI15961" t="s">
        <v>195</v>
      </c>
      <c r="AJ15961" t="s">
        <v>340</v>
      </c>
      <c r="AK15961" s="9" t="str">
        <f>VLOOKUP(Y15961,zdroj!D:AJ,33,0)</f>
        <v>katB</v>
      </c>
    </row>
    <row r="15962" spans="8:37" x14ac:dyDescent="0.25">
      <c r="H15962" s="8"/>
      <c r="I15962" s="8"/>
      <c r="N15962" s="23"/>
      <c r="O15962" s="24"/>
      <c r="P15962" s="19"/>
      <c r="Q15962" s="19"/>
      <c r="R15962" s="19"/>
      <c r="U15962" s="27"/>
      <c r="Y15962" s="9" t="s">
        <v>775</v>
      </c>
      <c r="Z15962" s="9" t="s">
        <v>462</v>
      </c>
      <c r="AA15962" s="9" t="s">
        <v>198</v>
      </c>
      <c r="AB15962" s="9">
        <v>8156689</v>
      </c>
      <c r="AC15962" s="9" t="s">
        <v>16735</v>
      </c>
      <c r="AD15962" s="9" t="s">
        <v>231</v>
      </c>
      <c r="AE15962" s="5">
        <f t="shared" si="520"/>
        <v>0</v>
      </c>
      <c r="AF15962" s="5" t="str">
        <f t="shared" si="521"/>
        <v>katB</v>
      </c>
      <c r="AG15962" s="153"/>
      <c r="AH15962" s="153"/>
      <c r="AI15962" t="s">
        <v>195</v>
      </c>
      <c r="AJ15962" t="s">
        <v>340</v>
      </c>
      <c r="AK15962" s="9" t="str">
        <f>VLOOKUP(Y15962,zdroj!D:AJ,33,0)</f>
        <v>katB</v>
      </c>
    </row>
    <row r="15963" spans="8:37" x14ac:dyDescent="0.25">
      <c r="H15963" s="8"/>
      <c r="I15963" s="8"/>
      <c r="N15963" s="23"/>
      <c r="O15963" s="24"/>
      <c r="P15963" s="19"/>
      <c r="Q15963" s="19"/>
      <c r="R15963" s="19"/>
      <c r="U15963" s="27"/>
      <c r="Y15963" s="9" t="s">
        <v>775</v>
      </c>
      <c r="Z15963" s="9" t="s">
        <v>462</v>
      </c>
      <c r="AA15963" s="9" t="s">
        <v>198</v>
      </c>
      <c r="AB15963" s="9">
        <v>8156735</v>
      </c>
      <c r="AC15963" s="9" t="s">
        <v>16736</v>
      </c>
      <c r="AD15963" s="9" t="s">
        <v>231</v>
      </c>
      <c r="AE15963" s="5">
        <f t="shared" si="520"/>
        <v>0</v>
      </c>
      <c r="AF15963" s="5" t="str">
        <f t="shared" si="521"/>
        <v>katB</v>
      </c>
      <c r="AG15963" s="153"/>
      <c r="AH15963" s="153"/>
      <c r="AI15963" t="s">
        <v>195</v>
      </c>
      <c r="AJ15963" t="s">
        <v>340</v>
      </c>
      <c r="AK15963" s="9" t="str">
        <f>VLOOKUP(Y15963,zdroj!D:AJ,33,0)</f>
        <v>katB</v>
      </c>
    </row>
    <row r="15964" spans="8:37" x14ac:dyDescent="0.25">
      <c r="H15964" s="8"/>
      <c r="I15964" s="8"/>
      <c r="N15964" s="23"/>
      <c r="O15964" s="24"/>
      <c r="P15964" s="19"/>
      <c r="Q15964" s="19"/>
      <c r="R15964" s="19"/>
      <c r="U15964" s="27"/>
      <c r="Y15964" s="9" t="s">
        <v>775</v>
      </c>
      <c r="Z15964" s="9" t="s">
        <v>462</v>
      </c>
      <c r="AA15964" s="9" t="s">
        <v>198</v>
      </c>
      <c r="AB15964" s="9">
        <v>8156760</v>
      </c>
      <c r="AC15964" s="9" t="s">
        <v>16737</v>
      </c>
      <c r="AD15964" s="9" t="s">
        <v>231</v>
      </c>
      <c r="AE15964" s="5">
        <f t="shared" si="520"/>
        <v>0</v>
      </c>
      <c r="AF15964" s="5" t="str">
        <f t="shared" si="521"/>
        <v>katB</v>
      </c>
      <c r="AG15964" s="153"/>
      <c r="AH15964" s="153"/>
      <c r="AI15964" t="s">
        <v>195</v>
      </c>
      <c r="AJ15964" t="s">
        <v>340</v>
      </c>
      <c r="AK15964" s="9" t="str">
        <f>VLOOKUP(Y15964,zdroj!D:AJ,33,0)</f>
        <v>katB</v>
      </c>
    </row>
    <row r="15965" spans="8:37" x14ac:dyDescent="0.25">
      <c r="H15965" s="8"/>
      <c r="I15965" s="8"/>
      <c r="N15965" s="23"/>
      <c r="O15965" s="24"/>
      <c r="P15965" s="19"/>
      <c r="Q15965" s="19"/>
      <c r="R15965" s="19"/>
      <c r="U15965" s="27"/>
      <c r="Y15965" s="9" t="s">
        <v>775</v>
      </c>
      <c r="Z15965" s="9" t="s">
        <v>462</v>
      </c>
      <c r="AA15965" s="9" t="s">
        <v>198</v>
      </c>
      <c r="AB15965" s="9">
        <v>8156794</v>
      </c>
      <c r="AC15965" s="9" t="s">
        <v>16738</v>
      </c>
      <c r="AD15965" s="9" t="s">
        <v>231</v>
      </c>
      <c r="AE15965" s="5">
        <f t="shared" si="520"/>
        <v>0</v>
      </c>
      <c r="AF15965" s="5" t="str">
        <f t="shared" si="521"/>
        <v>katB</v>
      </c>
      <c r="AG15965" s="153"/>
      <c r="AH15965" s="153"/>
      <c r="AI15965" t="s">
        <v>195</v>
      </c>
      <c r="AJ15965" t="s">
        <v>340</v>
      </c>
      <c r="AK15965" s="9" t="str">
        <f>VLOOKUP(Y15965,zdroj!D:AJ,33,0)</f>
        <v>katB</v>
      </c>
    </row>
    <row r="15966" spans="8:37" x14ac:dyDescent="0.25">
      <c r="H15966" s="8"/>
      <c r="I15966" s="8"/>
      <c r="N15966" s="23"/>
      <c r="O15966" s="24"/>
      <c r="P15966" s="19"/>
      <c r="Q15966" s="19"/>
      <c r="R15966" s="19"/>
      <c r="U15966" s="27"/>
      <c r="Y15966" s="9" t="s">
        <v>775</v>
      </c>
      <c r="Z15966" s="9" t="s">
        <v>462</v>
      </c>
      <c r="AA15966" s="9" t="s">
        <v>198</v>
      </c>
      <c r="AB15966" s="9">
        <v>8156379</v>
      </c>
      <c r="AC15966" s="9" t="s">
        <v>16739</v>
      </c>
      <c r="AD15966" s="9" t="s">
        <v>231</v>
      </c>
      <c r="AE15966" s="5">
        <f t="shared" si="520"/>
        <v>0</v>
      </c>
      <c r="AF15966" s="5" t="str">
        <f t="shared" si="521"/>
        <v>katB</v>
      </c>
      <c r="AG15966" s="153"/>
      <c r="AH15966" s="153"/>
      <c r="AI15966" t="s">
        <v>195</v>
      </c>
      <c r="AJ15966" t="s">
        <v>340</v>
      </c>
      <c r="AK15966" s="9" t="str">
        <f>VLOOKUP(Y15966,zdroj!D:AJ,33,0)</f>
        <v>katB</v>
      </c>
    </row>
    <row r="15967" spans="8:37" x14ac:dyDescent="0.25">
      <c r="H15967" s="8"/>
      <c r="I15967" s="8"/>
      <c r="N15967" s="23"/>
      <c r="O15967" s="24"/>
      <c r="P15967" s="19"/>
      <c r="Q15967" s="19"/>
      <c r="R15967" s="19"/>
      <c r="U15967" s="27"/>
      <c r="Y15967" s="9" t="s">
        <v>775</v>
      </c>
      <c r="Z15967" s="9" t="s">
        <v>462</v>
      </c>
      <c r="AA15967" s="9" t="s">
        <v>198</v>
      </c>
      <c r="AB15967" s="9">
        <v>8156841</v>
      </c>
      <c r="AC15967" s="9" t="s">
        <v>16740</v>
      </c>
      <c r="AD15967" s="9" t="s">
        <v>231</v>
      </c>
      <c r="AE15967" s="5">
        <f t="shared" si="520"/>
        <v>0</v>
      </c>
      <c r="AF15967" s="5" t="str">
        <f t="shared" si="521"/>
        <v>katB</v>
      </c>
      <c r="AG15967" s="153"/>
      <c r="AH15967" s="153"/>
      <c r="AI15967" t="s">
        <v>195</v>
      </c>
      <c r="AJ15967" t="s">
        <v>340</v>
      </c>
      <c r="AK15967" s="9" t="str">
        <f>VLOOKUP(Y15967,zdroj!D:AJ,33,0)</f>
        <v>katB</v>
      </c>
    </row>
    <row r="15968" spans="8:37" x14ac:dyDescent="0.25">
      <c r="H15968" s="8"/>
      <c r="I15968" s="8"/>
      <c r="N15968" s="23"/>
      <c r="O15968" s="24"/>
      <c r="P15968" s="19"/>
      <c r="Q15968" s="19"/>
      <c r="R15968" s="19"/>
      <c r="U15968" s="27"/>
      <c r="Y15968" s="9" t="s">
        <v>775</v>
      </c>
      <c r="Z15968" s="9" t="s">
        <v>462</v>
      </c>
      <c r="AA15968" s="9" t="s">
        <v>198</v>
      </c>
      <c r="AB15968" s="9">
        <v>8156930</v>
      </c>
      <c r="AC15968" s="9" t="s">
        <v>16741</v>
      </c>
      <c r="AD15968" s="9" t="s">
        <v>231</v>
      </c>
      <c r="AE15968" s="5">
        <f t="shared" si="520"/>
        <v>0</v>
      </c>
      <c r="AF15968" s="5" t="str">
        <f t="shared" si="521"/>
        <v>katB</v>
      </c>
      <c r="AG15968" s="153"/>
      <c r="AH15968" s="153"/>
      <c r="AI15968" t="s">
        <v>195</v>
      </c>
      <c r="AJ15968" t="s">
        <v>340</v>
      </c>
      <c r="AK15968" s="9" t="str">
        <f>VLOOKUP(Y15968,zdroj!D:AJ,33,0)</f>
        <v>katB</v>
      </c>
    </row>
    <row r="15969" spans="8:37" x14ac:dyDescent="0.25">
      <c r="H15969" s="8"/>
      <c r="I15969" s="8"/>
      <c r="N15969" s="23"/>
      <c r="O15969" s="24"/>
      <c r="P15969" s="19"/>
      <c r="Q15969" s="19"/>
      <c r="R15969" s="19"/>
      <c r="U15969" s="27"/>
      <c r="Y15969" s="9" t="s">
        <v>775</v>
      </c>
      <c r="Z15969" s="9" t="s">
        <v>462</v>
      </c>
      <c r="AA15969" s="9" t="s">
        <v>198</v>
      </c>
      <c r="AB15969" s="9">
        <v>8156395</v>
      </c>
      <c r="AC15969" s="9" t="s">
        <v>16742</v>
      </c>
      <c r="AD15969" s="9" t="s">
        <v>231</v>
      </c>
      <c r="AE15969" s="5">
        <f t="shared" si="520"/>
        <v>0</v>
      </c>
      <c r="AF15969" s="5" t="str">
        <f t="shared" si="521"/>
        <v>katB</v>
      </c>
      <c r="AG15969" s="153"/>
      <c r="AH15969" s="153"/>
      <c r="AI15969" t="s">
        <v>195</v>
      </c>
      <c r="AJ15969" t="s">
        <v>340</v>
      </c>
      <c r="AK15969" s="9" t="str">
        <f>VLOOKUP(Y15969,zdroj!D:AJ,33,0)</f>
        <v>katB</v>
      </c>
    </row>
    <row r="15970" spans="8:37" x14ac:dyDescent="0.25">
      <c r="H15970" s="8"/>
      <c r="I15970" s="8"/>
      <c r="N15970" s="23"/>
      <c r="O15970" s="24"/>
      <c r="P15970" s="19"/>
      <c r="Q15970" s="19"/>
      <c r="R15970" s="19"/>
      <c r="U15970" s="27"/>
      <c r="Y15970" s="9" t="s">
        <v>775</v>
      </c>
      <c r="Z15970" s="9" t="s">
        <v>462</v>
      </c>
      <c r="AA15970" s="9" t="s">
        <v>198</v>
      </c>
      <c r="AB15970" s="9">
        <v>8156409</v>
      </c>
      <c r="AC15970" s="9" t="s">
        <v>16743</v>
      </c>
      <c r="AD15970" s="9" t="s">
        <v>231</v>
      </c>
      <c r="AE15970" s="5">
        <f t="shared" si="520"/>
        <v>0</v>
      </c>
      <c r="AF15970" s="5" t="str">
        <f t="shared" si="521"/>
        <v>katB</v>
      </c>
      <c r="AG15970" s="153"/>
      <c r="AH15970" s="153"/>
      <c r="AI15970" t="s">
        <v>195</v>
      </c>
      <c r="AJ15970" t="s">
        <v>340</v>
      </c>
      <c r="AK15970" s="9" t="str">
        <f>VLOOKUP(Y15970,zdroj!D:AJ,33,0)</f>
        <v>katB</v>
      </c>
    </row>
    <row r="15971" spans="8:37" x14ac:dyDescent="0.25">
      <c r="H15971" s="8"/>
      <c r="I15971" s="8"/>
      <c r="N15971" s="23"/>
      <c r="O15971" s="24"/>
      <c r="P15971" s="19"/>
      <c r="Q15971" s="19"/>
      <c r="R15971" s="19"/>
      <c r="U15971" s="27"/>
      <c r="Y15971" s="9" t="s">
        <v>775</v>
      </c>
      <c r="Z15971" s="9" t="s">
        <v>462</v>
      </c>
      <c r="AA15971" s="9" t="s">
        <v>198</v>
      </c>
      <c r="AB15971" s="9">
        <v>8157260</v>
      </c>
      <c r="AC15971" s="9" t="s">
        <v>16744</v>
      </c>
      <c r="AD15971" s="9" t="s">
        <v>231</v>
      </c>
      <c r="AE15971" s="5">
        <f t="shared" si="520"/>
        <v>0</v>
      </c>
      <c r="AF15971" s="5" t="str">
        <f t="shared" si="521"/>
        <v>katB</v>
      </c>
      <c r="AG15971" s="153"/>
      <c r="AH15971" s="153"/>
      <c r="AI15971" t="s">
        <v>195</v>
      </c>
      <c r="AJ15971" t="s">
        <v>340</v>
      </c>
      <c r="AK15971" s="9" t="str">
        <f>VLOOKUP(Y15971,zdroj!D:AJ,33,0)</f>
        <v>katB</v>
      </c>
    </row>
    <row r="15972" spans="8:37" x14ac:dyDescent="0.25">
      <c r="H15972" s="8"/>
      <c r="I15972" s="8"/>
      <c r="N15972" s="23"/>
      <c r="O15972" s="24"/>
      <c r="P15972" s="19"/>
      <c r="Q15972" s="19"/>
      <c r="R15972" s="19"/>
      <c r="U15972" s="27"/>
      <c r="Y15972" s="9" t="s">
        <v>775</v>
      </c>
      <c r="Z15972" s="9" t="s">
        <v>462</v>
      </c>
      <c r="AA15972" s="9" t="s">
        <v>198</v>
      </c>
      <c r="AB15972" s="9">
        <v>8157278</v>
      </c>
      <c r="AC15972" s="9" t="s">
        <v>16745</v>
      </c>
      <c r="AD15972" s="9" t="s">
        <v>231</v>
      </c>
      <c r="AE15972" s="5">
        <f t="shared" si="520"/>
        <v>0</v>
      </c>
      <c r="AF15972" s="5" t="str">
        <f t="shared" si="521"/>
        <v>katB</v>
      </c>
      <c r="AG15972" s="153"/>
      <c r="AH15972" s="153"/>
      <c r="AI15972" t="s">
        <v>229</v>
      </c>
      <c r="AJ15972" t="s">
        <v>17878</v>
      </c>
      <c r="AK15972" s="9" t="str">
        <f>VLOOKUP(Y15972,zdroj!D:AJ,33,0)</f>
        <v>katB</v>
      </c>
    </row>
    <row r="15973" spans="8:37" x14ac:dyDescent="0.25">
      <c r="H15973" s="8"/>
      <c r="I15973" s="8"/>
      <c r="N15973" s="23"/>
      <c r="O15973" s="24"/>
      <c r="P15973" s="19"/>
      <c r="Q15973" s="19"/>
      <c r="R15973" s="19"/>
      <c r="U15973" s="27"/>
      <c r="Y15973" s="9" t="s">
        <v>775</v>
      </c>
      <c r="Z15973" s="9" t="s">
        <v>462</v>
      </c>
      <c r="AA15973" s="9" t="s">
        <v>198</v>
      </c>
      <c r="AB15973" s="9">
        <v>8157391</v>
      </c>
      <c r="AC15973" s="9" t="s">
        <v>16746</v>
      </c>
      <c r="AD15973" s="9" t="s">
        <v>231</v>
      </c>
      <c r="AE15973" s="5">
        <f t="shared" si="520"/>
        <v>0</v>
      </c>
      <c r="AF15973" s="5" t="str">
        <f t="shared" si="521"/>
        <v>katB</v>
      </c>
      <c r="AG15973" s="153"/>
      <c r="AH15973" s="153"/>
      <c r="AI15973" t="s">
        <v>195</v>
      </c>
      <c r="AJ15973" t="s">
        <v>340</v>
      </c>
      <c r="AK15973" s="9" t="str">
        <f>VLOOKUP(Y15973,zdroj!D:AJ,33,0)</f>
        <v>katB</v>
      </c>
    </row>
    <row r="15974" spans="8:37" x14ac:dyDescent="0.25">
      <c r="H15974" s="8"/>
      <c r="I15974" s="8"/>
      <c r="N15974" s="23"/>
      <c r="O15974" s="24"/>
      <c r="P15974" s="19"/>
      <c r="Q15974" s="19"/>
      <c r="R15974" s="19"/>
      <c r="U15974" s="27"/>
      <c r="Y15974" s="9" t="s">
        <v>775</v>
      </c>
      <c r="Z15974" s="9" t="s">
        <v>462</v>
      </c>
      <c r="AA15974" s="9" t="s">
        <v>198</v>
      </c>
      <c r="AB15974" s="9">
        <v>78579465</v>
      </c>
      <c r="AC15974" s="9" t="s">
        <v>16747</v>
      </c>
      <c r="AD15974" s="9" t="s">
        <v>231</v>
      </c>
      <c r="AE15974" s="5">
        <f t="shared" si="520"/>
        <v>0</v>
      </c>
      <c r="AF15974" s="5" t="str">
        <f t="shared" si="521"/>
        <v>katB</v>
      </c>
      <c r="AG15974" s="153"/>
      <c r="AH15974" s="153"/>
      <c r="AI15974" t="s">
        <v>195</v>
      </c>
      <c r="AJ15974" t="s">
        <v>340</v>
      </c>
      <c r="AK15974" s="9" t="str">
        <f>VLOOKUP(Y15974,zdroj!D:AJ,33,0)</f>
        <v>katB</v>
      </c>
    </row>
    <row r="15975" spans="8:37" x14ac:dyDescent="0.25">
      <c r="H15975" s="8"/>
      <c r="I15975" s="8"/>
      <c r="N15975" s="23"/>
      <c r="O15975" s="24"/>
      <c r="P15975" s="19"/>
      <c r="Q15975" s="19"/>
      <c r="R15975" s="19"/>
      <c r="U15975" s="27"/>
      <c r="Y15975" s="9" t="s">
        <v>775</v>
      </c>
      <c r="Z15975" s="9" t="s">
        <v>462</v>
      </c>
      <c r="AA15975" s="9" t="s">
        <v>198</v>
      </c>
      <c r="AB15975" s="9">
        <v>8157456</v>
      </c>
      <c r="AC15975" s="9" t="s">
        <v>16748</v>
      </c>
      <c r="AD15975" s="9" t="s">
        <v>231</v>
      </c>
      <c r="AE15975" s="5">
        <f t="shared" si="520"/>
        <v>0</v>
      </c>
      <c r="AF15975" s="5" t="str">
        <f t="shared" si="521"/>
        <v>katB</v>
      </c>
      <c r="AG15975" s="153"/>
      <c r="AH15975" s="153"/>
      <c r="AI15975" t="s">
        <v>195</v>
      </c>
      <c r="AJ15975" t="s">
        <v>340</v>
      </c>
      <c r="AK15975" s="9" t="str">
        <f>VLOOKUP(Y15975,zdroj!D:AJ,33,0)</f>
        <v>katB</v>
      </c>
    </row>
    <row r="15976" spans="8:37" x14ac:dyDescent="0.25">
      <c r="H15976" s="8"/>
      <c r="I15976" s="8"/>
      <c r="N15976" s="23"/>
      <c r="O15976" s="24"/>
      <c r="P15976" s="19"/>
      <c r="Q15976" s="19"/>
      <c r="R15976" s="19"/>
      <c r="U15976" s="27"/>
      <c r="Y15976" s="9" t="s">
        <v>775</v>
      </c>
      <c r="Z15976" s="9" t="s">
        <v>462</v>
      </c>
      <c r="AA15976" s="9" t="s">
        <v>198</v>
      </c>
      <c r="AB15976" s="9">
        <v>8154996</v>
      </c>
      <c r="AC15976" s="9" t="s">
        <v>16749</v>
      </c>
      <c r="AD15976" s="9" t="s">
        <v>231</v>
      </c>
      <c r="AE15976" s="5">
        <f t="shared" si="520"/>
        <v>0</v>
      </c>
      <c r="AF15976" s="5" t="str">
        <f t="shared" si="521"/>
        <v>katB</v>
      </c>
      <c r="AG15976" s="153"/>
      <c r="AH15976" s="153"/>
      <c r="AI15976" t="s">
        <v>201</v>
      </c>
      <c r="AJ15976" t="s">
        <v>17878</v>
      </c>
      <c r="AK15976" s="9" t="str">
        <f>VLOOKUP(Y15976,zdroj!D:AJ,33,0)</f>
        <v>katB</v>
      </c>
    </row>
    <row r="15977" spans="8:37" x14ac:dyDescent="0.25">
      <c r="H15977" s="8"/>
      <c r="I15977" s="8"/>
      <c r="N15977" s="23"/>
      <c r="O15977" s="24"/>
      <c r="P15977" s="19"/>
      <c r="Q15977" s="19"/>
      <c r="R15977" s="19"/>
      <c r="U15977" s="27"/>
      <c r="Y15977" s="9" t="s">
        <v>775</v>
      </c>
      <c r="Z15977" s="9" t="s">
        <v>462</v>
      </c>
      <c r="AA15977" s="9" t="s">
        <v>198</v>
      </c>
      <c r="AB15977" s="9">
        <v>8155003</v>
      </c>
      <c r="AC15977" s="9" t="s">
        <v>16750</v>
      </c>
      <c r="AD15977" s="9" t="s">
        <v>800</v>
      </c>
      <c r="AE15977" s="5">
        <f t="shared" si="520"/>
        <v>0</v>
      </c>
      <c r="AF15977" s="5" t="str">
        <f t="shared" si="521"/>
        <v>Pokryto</v>
      </c>
      <c r="AG15977" s="153"/>
      <c r="AH15977" s="153"/>
      <c r="AI15977" t="s">
        <v>201</v>
      </c>
      <c r="AJ15977" t="s">
        <v>800</v>
      </c>
      <c r="AK15977" s="9" t="str">
        <f>VLOOKUP(Y15977,zdroj!D:AJ,33,0)</f>
        <v>katB</v>
      </c>
    </row>
    <row r="15978" spans="8:37" x14ac:dyDescent="0.25">
      <c r="H15978" s="8"/>
      <c r="I15978" s="8"/>
      <c r="N15978" s="23"/>
      <c r="O15978" s="24"/>
      <c r="P15978" s="19"/>
      <c r="Q15978" s="19"/>
      <c r="R15978" s="19"/>
      <c r="U15978" s="27"/>
      <c r="Y15978" s="9" t="s">
        <v>775</v>
      </c>
      <c r="Z15978" s="9" t="s">
        <v>462</v>
      </c>
      <c r="AA15978" s="9" t="s">
        <v>198</v>
      </c>
      <c r="AB15978" s="9">
        <v>8155011</v>
      </c>
      <c r="AC15978" s="9" t="s">
        <v>16751</v>
      </c>
      <c r="AD15978" s="9" t="s">
        <v>800</v>
      </c>
      <c r="AE15978" s="5">
        <f t="shared" si="520"/>
        <v>0</v>
      </c>
      <c r="AF15978" s="5" t="str">
        <f t="shared" si="521"/>
        <v>Pokryto</v>
      </c>
      <c r="AG15978" s="153"/>
      <c r="AH15978" s="153"/>
      <c r="AI15978" t="s">
        <v>201</v>
      </c>
      <c r="AJ15978" t="s">
        <v>800</v>
      </c>
      <c r="AK15978" s="9" t="str">
        <f>VLOOKUP(Y15978,zdroj!D:AJ,33,0)</f>
        <v>katB</v>
      </c>
    </row>
    <row r="15979" spans="8:37" x14ac:dyDescent="0.25">
      <c r="H15979" s="8"/>
      <c r="I15979" s="8"/>
      <c r="N15979" s="23"/>
      <c r="O15979" s="24"/>
      <c r="P15979" s="19"/>
      <c r="Q15979" s="19"/>
      <c r="R15979" s="19"/>
      <c r="U15979" s="27"/>
      <c r="Y15979" s="9" t="s">
        <v>775</v>
      </c>
      <c r="Z15979" s="9" t="s">
        <v>462</v>
      </c>
      <c r="AA15979" s="9" t="s">
        <v>198</v>
      </c>
      <c r="AB15979" s="9">
        <v>8155020</v>
      </c>
      <c r="AC15979" s="9" t="s">
        <v>16752</v>
      </c>
      <c r="AD15979" s="9" t="s">
        <v>800</v>
      </c>
      <c r="AE15979" s="5">
        <f t="shared" si="520"/>
        <v>0</v>
      </c>
      <c r="AF15979" s="5" t="str">
        <f t="shared" si="521"/>
        <v>Pokryto</v>
      </c>
      <c r="AG15979" s="153"/>
      <c r="AH15979" s="153"/>
      <c r="AI15979" t="s">
        <v>201</v>
      </c>
      <c r="AJ15979" t="s">
        <v>800</v>
      </c>
      <c r="AK15979" s="9" t="str">
        <f>VLOOKUP(Y15979,zdroj!D:AJ,33,0)</f>
        <v>katB</v>
      </c>
    </row>
    <row r="15980" spans="8:37" x14ac:dyDescent="0.25">
      <c r="H15980" s="8"/>
      <c r="I15980" s="8"/>
      <c r="N15980" s="23"/>
      <c r="O15980" s="24"/>
      <c r="P15980" s="19"/>
      <c r="Q15980" s="19"/>
      <c r="R15980" s="19"/>
      <c r="U15980" s="27"/>
      <c r="Y15980" s="9" t="s">
        <v>775</v>
      </c>
      <c r="Z15980" s="9" t="s">
        <v>462</v>
      </c>
      <c r="AA15980" s="9" t="s">
        <v>198</v>
      </c>
      <c r="AB15980" s="9">
        <v>8155992</v>
      </c>
      <c r="AC15980" s="9" t="s">
        <v>16753</v>
      </c>
      <c r="AD15980" s="9" t="s">
        <v>231</v>
      </c>
      <c r="AE15980" s="5">
        <f t="shared" si="520"/>
        <v>0</v>
      </c>
      <c r="AF15980" s="5" t="str">
        <f t="shared" si="521"/>
        <v>katB</v>
      </c>
      <c r="AG15980" s="153"/>
      <c r="AH15980" s="153"/>
      <c r="AI15980" t="s">
        <v>236</v>
      </c>
      <c r="AJ15980" t="s">
        <v>17878</v>
      </c>
      <c r="AK15980" s="9" t="str">
        <f>VLOOKUP(Y15980,zdroj!D:AJ,33,0)</f>
        <v>katB</v>
      </c>
    </row>
    <row r="15981" spans="8:37" x14ac:dyDescent="0.25">
      <c r="H15981" s="8"/>
      <c r="I15981" s="8"/>
      <c r="N15981" s="23"/>
      <c r="O15981" s="24"/>
      <c r="P15981" s="19"/>
      <c r="Q15981" s="19"/>
      <c r="R15981" s="19"/>
      <c r="U15981" s="27"/>
      <c r="Y15981" s="9" t="s">
        <v>775</v>
      </c>
      <c r="Z15981" s="9" t="s">
        <v>462</v>
      </c>
      <c r="AA15981" s="9" t="s">
        <v>198</v>
      </c>
      <c r="AB15981" s="9">
        <v>8156000</v>
      </c>
      <c r="AC15981" s="9" t="s">
        <v>16754</v>
      </c>
      <c r="AD15981" s="9" t="s">
        <v>231</v>
      </c>
      <c r="AE15981" s="5">
        <f t="shared" si="520"/>
        <v>0</v>
      </c>
      <c r="AF15981" s="5" t="str">
        <f t="shared" si="521"/>
        <v>katB</v>
      </c>
      <c r="AG15981" s="153"/>
      <c r="AH15981" s="153"/>
      <c r="AI15981" t="s">
        <v>236</v>
      </c>
      <c r="AJ15981" t="s">
        <v>17878</v>
      </c>
      <c r="AK15981" s="9" t="str">
        <f>VLOOKUP(Y15981,zdroj!D:AJ,33,0)</f>
        <v>katB</v>
      </c>
    </row>
    <row r="15982" spans="8:37" x14ac:dyDescent="0.25">
      <c r="H15982" s="8"/>
      <c r="I15982" s="8"/>
      <c r="N15982" s="23"/>
      <c r="O15982" s="24"/>
      <c r="P15982" s="19"/>
      <c r="Q15982" s="19"/>
      <c r="R15982" s="19"/>
      <c r="U15982" s="27"/>
      <c r="Y15982" s="9" t="s">
        <v>775</v>
      </c>
      <c r="Z15982" s="9" t="s">
        <v>462</v>
      </c>
      <c r="AA15982" s="9" t="s">
        <v>198</v>
      </c>
      <c r="AB15982" s="9">
        <v>8156018</v>
      </c>
      <c r="AC15982" s="9" t="s">
        <v>16755</v>
      </c>
      <c r="AD15982" s="9" t="s">
        <v>231</v>
      </c>
      <c r="AE15982" s="5">
        <f t="shared" si="520"/>
        <v>0</v>
      </c>
      <c r="AF15982" s="5" t="str">
        <f t="shared" si="521"/>
        <v>katB</v>
      </c>
      <c r="AG15982" s="153"/>
      <c r="AH15982" s="153"/>
      <c r="AI15982" t="s">
        <v>236</v>
      </c>
      <c r="AJ15982" t="s">
        <v>17878</v>
      </c>
      <c r="AK15982" s="9" t="str">
        <f>VLOOKUP(Y15982,zdroj!D:AJ,33,0)</f>
        <v>katB</v>
      </c>
    </row>
    <row r="15983" spans="8:37" x14ac:dyDescent="0.25">
      <c r="H15983" s="8"/>
      <c r="I15983" s="8"/>
      <c r="N15983" s="23"/>
      <c r="O15983" s="24"/>
      <c r="P15983" s="19"/>
      <c r="Q15983" s="19"/>
      <c r="R15983" s="19"/>
      <c r="U15983" s="27"/>
      <c r="Y15983" s="9" t="s">
        <v>775</v>
      </c>
      <c r="Z15983" s="9" t="s">
        <v>462</v>
      </c>
      <c r="AA15983" s="9" t="s">
        <v>198</v>
      </c>
      <c r="AB15983" s="9">
        <v>8156026</v>
      </c>
      <c r="AC15983" s="9" t="s">
        <v>16756</v>
      </c>
      <c r="AD15983" s="9" t="s">
        <v>231</v>
      </c>
      <c r="AE15983" s="5">
        <f t="shared" si="520"/>
        <v>0</v>
      </c>
      <c r="AF15983" s="5" t="str">
        <f t="shared" si="521"/>
        <v>katB</v>
      </c>
      <c r="AG15983" s="153"/>
      <c r="AH15983" s="153"/>
      <c r="AI15983" t="s">
        <v>236</v>
      </c>
      <c r="AJ15983" t="s">
        <v>17878</v>
      </c>
      <c r="AK15983" s="9" t="str">
        <f>VLOOKUP(Y15983,zdroj!D:AJ,33,0)</f>
        <v>katB</v>
      </c>
    </row>
    <row r="15984" spans="8:37" x14ac:dyDescent="0.25">
      <c r="H15984" s="8"/>
      <c r="I15984" s="8"/>
      <c r="N15984" s="23"/>
      <c r="O15984" s="24"/>
      <c r="P15984" s="19"/>
      <c r="Q15984" s="19"/>
      <c r="R15984" s="19"/>
      <c r="U15984" s="27"/>
      <c r="Y15984" s="9" t="s">
        <v>775</v>
      </c>
      <c r="Z15984" s="9" t="s">
        <v>462</v>
      </c>
      <c r="AA15984" s="9" t="s">
        <v>198</v>
      </c>
      <c r="AB15984" s="9">
        <v>8156034</v>
      </c>
      <c r="AC15984" s="9" t="s">
        <v>16757</v>
      </c>
      <c r="AD15984" s="9" t="s">
        <v>231</v>
      </c>
      <c r="AE15984" s="5">
        <f t="shared" si="520"/>
        <v>0</v>
      </c>
      <c r="AF15984" s="5" t="str">
        <f t="shared" si="521"/>
        <v>katB</v>
      </c>
      <c r="AG15984" s="153"/>
      <c r="AH15984" s="153"/>
      <c r="AI15984" t="s">
        <v>17880</v>
      </c>
      <c r="AJ15984" t="s">
        <v>17878</v>
      </c>
      <c r="AK15984" s="9" t="str">
        <f>VLOOKUP(Y15984,zdroj!D:AJ,33,0)</f>
        <v>katB</v>
      </c>
    </row>
    <row r="15985" spans="8:37" x14ac:dyDescent="0.25">
      <c r="H15985" s="8"/>
      <c r="I15985" s="8"/>
      <c r="N15985" s="23"/>
      <c r="O15985" s="24"/>
      <c r="P15985" s="19"/>
      <c r="Q15985" s="19"/>
      <c r="R15985" s="19"/>
      <c r="U15985" s="27"/>
      <c r="Y15985" s="9" t="s">
        <v>775</v>
      </c>
      <c r="Z15985" s="9" t="s">
        <v>462</v>
      </c>
      <c r="AA15985" s="9" t="s">
        <v>198</v>
      </c>
      <c r="AB15985" s="9">
        <v>8156042</v>
      </c>
      <c r="AC15985" s="9" t="s">
        <v>16758</v>
      </c>
      <c r="AD15985" s="9" t="s">
        <v>231</v>
      </c>
      <c r="AE15985" s="5">
        <f t="shared" si="520"/>
        <v>0</v>
      </c>
      <c r="AF15985" s="5" t="str">
        <f t="shared" si="521"/>
        <v>katB</v>
      </c>
      <c r="AG15985" s="153"/>
      <c r="AH15985" s="153"/>
      <c r="AI15985" t="s">
        <v>229</v>
      </c>
      <c r="AJ15985" t="s">
        <v>17878</v>
      </c>
      <c r="AK15985" s="9" t="str">
        <f>VLOOKUP(Y15985,zdroj!D:AJ,33,0)</f>
        <v>katB</v>
      </c>
    </row>
    <row r="15986" spans="8:37" x14ac:dyDescent="0.25">
      <c r="H15986" s="8"/>
      <c r="I15986" s="8"/>
      <c r="N15986" s="23"/>
      <c r="O15986" s="24"/>
      <c r="P15986" s="19"/>
      <c r="Q15986" s="19"/>
      <c r="R15986" s="19"/>
      <c r="U15986" s="27"/>
      <c r="Y15986" s="9" t="s">
        <v>775</v>
      </c>
      <c r="Z15986" s="9" t="s">
        <v>462</v>
      </c>
      <c r="AA15986" s="9" t="s">
        <v>198</v>
      </c>
      <c r="AB15986" s="9">
        <v>8156051</v>
      </c>
      <c r="AC15986" s="9" t="s">
        <v>16759</v>
      </c>
      <c r="AD15986" s="9" t="s">
        <v>231</v>
      </c>
      <c r="AE15986" s="5">
        <f t="shared" si="520"/>
        <v>0</v>
      </c>
      <c r="AF15986" s="5" t="str">
        <f t="shared" si="521"/>
        <v>katB</v>
      </c>
      <c r="AG15986" s="153"/>
      <c r="AH15986" s="153"/>
      <c r="AI15986" t="s">
        <v>229</v>
      </c>
      <c r="AJ15986" t="s">
        <v>17878</v>
      </c>
      <c r="AK15986" s="9" t="str">
        <f>VLOOKUP(Y15986,zdroj!D:AJ,33,0)</f>
        <v>katB</v>
      </c>
    </row>
    <row r="15987" spans="8:37" x14ac:dyDescent="0.25">
      <c r="H15987" s="8"/>
      <c r="I15987" s="8"/>
      <c r="N15987" s="23"/>
      <c r="O15987" s="24"/>
      <c r="P15987" s="19"/>
      <c r="Q15987" s="19"/>
      <c r="R15987" s="19"/>
      <c r="U15987" s="27"/>
      <c r="Y15987" s="9" t="s">
        <v>775</v>
      </c>
      <c r="Z15987" s="9" t="s">
        <v>462</v>
      </c>
      <c r="AA15987" s="9" t="s">
        <v>198</v>
      </c>
      <c r="AB15987" s="9">
        <v>8156069</v>
      </c>
      <c r="AC15987" s="9" t="s">
        <v>16760</v>
      </c>
      <c r="AD15987" s="9" t="s">
        <v>231</v>
      </c>
      <c r="AE15987" s="5">
        <f t="shared" si="520"/>
        <v>0</v>
      </c>
      <c r="AF15987" s="5" t="str">
        <f t="shared" si="521"/>
        <v>katB</v>
      </c>
      <c r="AG15987" s="153"/>
      <c r="AH15987" s="153"/>
      <c r="AI15987" t="s">
        <v>236</v>
      </c>
      <c r="AJ15987" t="s">
        <v>17878</v>
      </c>
      <c r="AK15987" s="9" t="str">
        <f>VLOOKUP(Y15987,zdroj!D:AJ,33,0)</f>
        <v>katB</v>
      </c>
    </row>
    <row r="15988" spans="8:37" x14ac:dyDescent="0.25">
      <c r="H15988" s="8"/>
      <c r="I15988" s="8"/>
      <c r="N15988" s="23"/>
      <c r="O15988" s="24"/>
      <c r="P15988" s="19"/>
      <c r="Q15988" s="19"/>
      <c r="R15988" s="19"/>
      <c r="U15988" s="27"/>
      <c r="Y15988" s="9" t="s">
        <v>775</v>
      </c>
      <c r="Z15988" s="9" t="s">
        <v>462</v>
      </c>
      <c r="AA15988" s="9" t="s">
        <v>198</v>
      </c>
      <c r="AB15988" s="9">
        <v>8156077</v>
      </c>
      <c r="AC15988" s="9" t="s">
        <v>16761</v>
      </c>
      <c r="AD15988" s="9" t="s">
        <v>231</v>
      </c>
      <c r="AE15988" s="5">
        <f t="shared" si="520"/>
        <v>0</v>
      </c>
      <c r="AF15988" s="5" t="str">
        <f t="shared" si="521"/>
        <v>katB</v>
      </c>
      <c r="AG15988" s="153"/>
      <c r="AH15988" s="153"/>
      <c r="AI15988" t="s">
        <v>236</v>
      </c>
      <c r="AJ15988" t="s">
        <v>17878</v>
      </c>
      <c r="AK15988" s="9" t="str">
        <f>VLOOKUP(Y15988,zdroj!D:AJ,33,0)</f>
        <v>katB</v>
      </c>
    </row>
    <row r="15989" spans="8:37" x14ac:dyDescent="0.25">
      <c r="H15989" s="8"/>
      <c r="I15989" s="8"/>
      <c r="N15989" s="23"/>
      <c r="O15989" s="24"/>
      <c r="P15989" s="19"/>
      <c r="Q15989" s="19"/>
      <c r="R15989" s="19"/>
      <c r="U15989" s="27"/>
      <c r="Y15989" s="9" t="s">
        <v>775</v>
      </c>
      <c r="Z15989" s="9" t="s">
        <v>462</v>
      </c>
      <c r="AA15989" s="9" t="s">
        <v>198</v>
      </c>
      <c r="AB15989" s="9">
        <v>8156085</v>
      </c>
      <c r="AC15989" s="9" t="s">
        <v>16762</v>
      </c>
      <c r="AD15989" s="9" t="s">
        <v>800</v>
      </c>
      <c r="AE15989" s="5">
        <f t="shared" si="520"/>
        <v>0</v>
      </c>
      <c r="AF15989" s="5" t="str">
        <f t="shared" si="521"/>
        <v>Pokryto</v>
      </c>
      <c r="AG15989" s="153"/>
      <c r="AH15989" s="153"/>
      <c r="AI15989" t="s">
        <v>236</v>
      </c>
      <c r="AJ15989" t="s">
        <v>800</v>
      </c>
      <c r="AK15989" s="9" t="str">
        <f>VLOOKUP(Y15989,zdroj!D:AJ,33,0)</f>
        <v>katB</v>
      </c>
    </row>
    <row r="15990" spans="8:37" x14ac:dyDescent="0.25">
      <c r="H15990" s="8"/>
      <c r="I15990" s="8"/>
      <c r="N15990" s="23"/>
      <c r="O15990" s="24"/>
      <c r="P15990" s="19"/>
      <c r="Q15990" s="19"/>
      <c r="R15990" s="19"/>
      <c r="U15990" s="27"/>
      <c r="Y15990" s="9" t="s">
        <v>775</v>
      </c>
      <c r="Z15990" s="9" t="s">
        <v>462</v>
      </c>
      <c r="AA15990" s="9" t="s">
        <v>198</v>
      </c>
      <c r="AB15990" s="9">
        <v>8156093</v>
      </c>
      <c r="AC15990" s="9" t="s">
        <v>16763</v>
      </c>
      <c r="AD15990" s="9" t="s">
        <v>231</v>
      </c>
      <c r="AE15990" s="5">
        <f t="shared" si="520"/>
        <v>0</v>
      </c>
      <c r="AF15990" s="5" t="str">
        <f t="shared" si="521"/>
        <v>katB</v>
      </c>
      <c r="AG15990" s="153"/>
      <c r="AH15990" s="153"/>
      <c r="AI15990" t="s">
        <v>236</v>
      </c>
      <c r="AJ15990" t="s">
        <v>17878</v>
      </c>
      <c r="AK15990" s="9" t="str">
        <f>VLOOKUP(Y15990,zdroj!D:AJ,33,0)</f>
        <v>katB</v>
      </c>
    </row>
    <row r="15991" spans="8:37" x14ac:dyDescent="0.25">
      <c r="H15991" s="8"/>
      <c r="I15991" s="8"/>
      <c r="N15991" s="23"/>
      <c r="O15991" s="24"/>
      <c r="P15991" s="19"/>
      <c r="Q15991" s="19"/>
      <c r="R15991" s="19"/>
      <c r="U15991" s="27"/>
      <c r="Y15991" s="9" t="s">
        <v>775</v>
      </c>
      <c r="Z15991" s="9" t="s">
        <v>462</v>
      </c>
      <c r="AA15991" s="9" t="s">
        <v>198</v>
      </c>
      <c r="AB15991" s="9">
        <v>8156212</v>
      </c>
      <c r="AC15991" s="9" t="s">
        <v>16764</v>
      </c>
      <c r="AD15991" s="9" t="s">
        <v>231</v>
      </c>
      <c r="AE15991" s="5">
        <f t="shared" si="520"/>
        <v>0</v>
      </c>
      <c r="AF15991" s="5" t="str">
        <f t="shared" si="521"/>
        <v>katB</v>
      </c>
      <c r="AG15991" s="153"/>
      <c r="AH15991" s="153"/>
      <c r="AI15991" t="s">
        <v>236</v>
      </c>
      <c r="AJ15991" t="s">
        <v>17878</v>
      </c>
      <c r="AK15991" s="9" t="str">
        <f>VLOOKUP(Y15991,zdroj!D:AJ,33,0)</f>
        <v>katB</v>
      </c>
    </row>
    <row r="15992" spans="8:37" x14ac:dyDescent="0.25">
      <c r="H15992" s="8"/>
      <c r="I15992" s="8"/>
      <c r="N15992" s="23"/>
      <c r="O15992" s="24"/>
      <c r="P15992" s="19"/>
      <c r="Q15992" s="19"/>
      <c r="R15992" s="19"/>
      <c r="U15992" s="27"/>
      <c r="Y15992" s="9" t="s">
        <v>775</v>
      </c>
      <c r="Z15992" s="9" t="s">
        <v>462</v>
      </c>
      <c r="AA15992" s="9" t="s">
        <v>198</v>
      </c>
      <c r="AB15992" s="9">
        <v>8156221</v>
      </c>
      <c r="AC15992" s="9" t="s">
        <v>16765</v>
      </c>
      <c r="AD15992" s="9" t="s">
        <v>231</v>
      </c>
      <c r="AE15992" s="5">
        <f t="shared" si="520"/>
        <v>0</v>
      </c>
      <c r="AF15992" s="5" t="str">
        <f t="shared" si="521"/>
        <v>katB</v>
      </c>
      <c r="AG15992" s="153"/>
      <c r="AH15992" s="153"/>
      <c r="AI15992" t="s">
        <v>236</v>
      </c>
      <c r="AJ15992" t="s">
        <v>17878</v>
      </c>
      <c r="AK15992" s="9" t="str">
        <f>VLOOKUP(Y15992,zdroj!D:AJ,33,0)</f>
        <v>katB</v>
      </c>
    </row>
    <row r="15993" spans="8:37" x14ac:dyDescent="0.25">
      <c r="H15993" s="8"/>
      <c r="I15993" s="8"/>
      <c r="N15993" s="23"/>
      <c r="O15993" s="24"/>
      <c r="P15993" s="19"/>
      <c r="Q15993" s="19"/>
      <c r="R15993" s="19"/>
      <c r="U15993" s="27"/>
      <c r="Y15993" s="9" t="s">
        <v>775</v>
      </c>
      <c r="Z15993" s="9" t="s">
        <v>462</v>
      </c>
      <c r="AA15993" s="9" t="s">
        <v>198</v>
      </c>
      <c r="AB15993" s="9">
        <v>8156255</v>
      </c>
      <c r="AC15993" s="9" t="s">
        <v>16766</v>
      </c>
      <c r="AD15993" s="9" t="s">
        <v>231</v>
      </c>
      <c r="AE15993" s="5">
        <f t="shared" si="520"/>
        <v>0</v>
      </c>
      <c r="AF15993" s="5" t="str">
        <f t="shared" si="521"/>
        <v>katB</v>
      </c>
      <c r="AG15993" s="153"/>
      <c r="AH15993" s="153"/>
      <c r="AI15993" t="s">
        <v>236</v>
      </c>
      <c r="AJ15993" t="s">
        <v>17878</v>
      </c>
      <c r="AK15993" s="9" t="str">
        <f>VLOOKUP(Y15993,zdroj!D:AJ,33,0)</f>
        <v>katB</v>
      </c>
    </row>
    <row r="15994" spans="8:37" x14ac:dyDescent="0.25">
      <c r="H15994" s="8"/>
      <c r="I15994" s="8"/>
      <c r="N15994" s="23"/>
      <c r="O15994" s="24"/>
      <c r="P15994" s="19"/>
      <c r="Q15994" s="19"/>
      <c r="R15994" s="19"/>
      <c r="U15994" s="27"/>
      <c r="Y15994" s="9" t="s">
        <v>775</v>
      </c>
      <c r="Z15994" s="9" t="s">
        <v>462</v>
      </c>
      <c r="AA15994" s="9" t="s">
        <v>198</v>
      </c>
      <c r="AB15994" s="9">
        <v>27028461</v>
      </c>
      <c r="AC15994" s="9" t="s">
        <v>16767</v>
      </c>
      <c r="AD15994" s="9" t="s">
        <v>231</v>
      </c>
      <c r="AE15994" s="5">
        <f t="shared" si="520"/>
        <v>0</v>
      </c>
      <c r="AF15994" s="5" t="str">
        <f t="shared" si="521"/>
        <v>katB</v>
      </c>
      <c r="AG15994" s="153"/>
      <c r="AH15994" s="153"/>
      <c r="AI15994" t="s">
        <v>201</v>
      </c>
      <c r="AJ15994" t="s">
        <v>17878</v>
      </c>
      <c r="AK15994" s="9" t="str">
        <f>VLOOKUP(Y15994,zdroj!D:AJ,33,0)</f>
        <v>katB</v>
      </c>
    </row>
    <row r="15995" spans="8:37" x14ac:dyDescent="0.25">
      <c r="H15995" s="8"/>
      <c r="I15995" s="8"/>
      <c r="N15995" s="23"/>
      <c r="O15995" s="24"/>
      <c r="P15995" s="19"/>
      <c r="Q15995" s="19"/>
      <c r="R15995" s="19"/>
      <c r="U15995" s="27"/>
      <c r="Y15995" s="9" t="s">
        <v>775</v>
      </c>
      <c r="Z15995" s="9" t="s">
        <v>462</v>
      </c>
      <c r="AA15995" s="9" t="s">
        <v>198</v>
      </c>
      <c r="AB15995" s="9">
        <v>26457628</v>
      </c>
      <c r="AC15995" s="9" t="s">
        <v>16768</v>
      </c>
      <c r="AD15995" s="9" t="s">
        <v>231</v>
      </c>
      <c r="AE15995" s="5">
        <f t="shared" si="520"/>
        <v>0</v>
      </c>
      <c r="AF15995" s="5" t="str">
        <f t="shared" si="521"/>
        <v>katB</v>
      </c>
      <c r="AG15995" s="153"/>
      <c r="AH15995" s="153"/>
      <c r="AI15995" t="s">
        <v>236</v>
      </c>
      <c r="AJ15995" t="s">
        <v>17878</v>
      </c>
      <c r="AK15995" s="9" t="str">
        <f>VLOOKUP(Y15995,zdroj!D:AJ,33,0)</f>
        <v>katB</v>
      </c>
    </row>
    <row r="15996" spans="8:37" x14ac:dyDescent="0.25">
      <c r="H15996" s="8"/>
      <c r="I15996" s="8"/>
      <c r="N15996" s="23"/>
      <c r="O15996" s="24"/>
      <c r="P15996" s="19"/>
      <c r="Q15996" s="19"/>
      <c r="R15996" s="19"/>
      <c r="U15996" s="27"/>
      <c r="Y15996" s="9" t="s">
        <v>775</v>
      </c>
      <c r="Z15996" s="9" t="s">
        <v>462</v>
      </c>
      <c r="AA15996" s="9" t="s">
        <v>198</v>
      </c>
      <c r="AB15996" s="9">
        <v>72312327</v>
      </c>
      <c r="AC15996" s="9" t="s">
        <v>16769</v>
      </c>
      <c r="AD15996" s="9" t="s">
        <v>231</v>
      </c>
      <c r="AE15996" s="5">
        <f t="shared" si="520"/>
        <v>0</v>
      </c>
      <c r="AF15996" s="5" t="str">
        <f t="shared" si="521"/>
        <v>katB</v>
      </c>
      <c r="AG15996" s="153"/>
      <c r="AH15996" s="153"/>
      <c r="AI15996" t="s">
        <v>195</v>
      </c>
      <c r="AJ15996" t="s">
        <v>340</v>
      </c>
      <c r="AK15996" s="9" t="str">
        <f>VLOOKUP(Y15996,zdroj!D:AJ,33,0)</f>
        <v>katB</v>
      </c>
    </row>
    <row r="15997" spans="8:37" x14ac:dyDescent="0.25">
      <c r="H15997" s="8"/>
      <c r="I15997" s="8"/>
      <c r="N15997" s="23"/>
      <c r="O15997" s="24"/>
      <c r="P15997" s="19"/>
      <c r="Q15997" s="19"/>
      <c r="R15997" s="19"/>
      <c r="U15997" s="27"/>
      <c r="Y15997" s="9" t="s">
        <v>775</v>
      </c>
      <c r="Z15997" s="9" t="s">
        <v>462</v>
      </c>
      <c r="AA15997" s="9" t="s">
        <v>198</v>
      </c>
      <c r="AB15997" s="9">
        <v>72797088</v>
      </c>
      <c r="AC15997" s="9" t="s">
        <v>16770</v>
      </c>
      <c r="AD15997" s="9" t="s">
        <v>231</v>
      </c>
      <c r="AE15997" s="5">
        <f t="shared" si="520"/>
        <v>0</v>
      </c>
      <c r="AF15997" s="5" t="str">
        <f t="shared" si="521"/>
        <v>katB</v>
      </c>
      <c r="AG15997" s="153"/>
      <c r="AH15997" s="153"/>
      <c r="AI15997" t="s">
        <v>195</v>
      </c>
      <c r="AJ15997" t="s">
        <v>340</v>
      </c>
      <c r="AK15997" s="9" t="str">
        <f>VLOOKUP(Y15997,zdroj!D:AJ,33,0)</f>
        <v>katB</v>
      </c>
    </row>
    <row r="15998" spans="8:37" x14ac:dyDescent="0.25">
      <c r="H15998" s="8"/>
      <c r="I15998" s="8"/>
      <c r="N15998" s="23"/>
      <c r="O15998" s="24"/>
      <c r="P15998" s="19"/>
      <c r="Q15998" s="19"/>
      <c r="R15998" s="19"/>
      <c r="U15998" s="27"/>
      <c r="Y15998" s="9" t="s">
        <v>775</v>
      </c>
      <c r="Z15998" s="9" t="s">
        <v>462</v>
      </c>
      <c r="AA15998" s="9" t="s">
        <v>198</v>
      </c>
      <c r="AB15998" s="9">
        <v>72652659</v>
      </c>
      <c r="AC15998" s="9" t="s">
        <v>16771</v>
      </c>
      <c r="AD15998" s="9" t="s">
        <v>231</v>
      </c>
      <c r="AE15998" s="5">
        <f t="shared" si="520"/>
        <v>0</v>
      </c>
      <c r="AF15998" s="5" t="str">
        <f t="shared" si="521"/>
        <v>katB</v>
      </c>
      <c r="AG15998" s="153"/>
      <c r="AH15998" s="153"/>
      <c r="AI15998" t="s">
        <v>195</v>
      </c>
      <c r="AJ15998" t="s">
        <v>340</v>
      </c>
      <c r="AK15998" s="9" t="str">
        <f>VLOOKUP(Y15998,zdroj!D:AJ,33,0)</f>
        <v>katB</v>
      </c>
    </row>
    <row r="15999" spans="8:37" x14ac:dyDescent="0.25">
      <c r="H15999" s="8"/>
      <c r="I15999" s="8"/>
      <c r="N15999" s="23"/>
      <c r="O15999" s="24"/>
      <c r="P15999" s="19"/>
      <c r="Q15999" s="19"/>
      <c r="R15999" s="19"/>
      <c r="U15999" s="27"/>
      <c r="Y15999" s="9" t="s">
        <v>775</v>
      </c>
      <c r="Z15999" s="9" t="s">
        <v>462</v>
      </c>
      <c r="AA15999" s="9" t="s">
        <v>198</v>
      </c>
      <c r="AB15999" s="9">
        <v>71168478</v>
      </c>
      <c r="AC15999" s="9" t="s">
        <v>16772</v>
      </c>
      <c r="AD15999" s="9" t="s">
        <v>231</v>
      </c>
      <c r="AE15999" s="5">
        <f t="shared" si="520"/>
        <v>0</v>
      </c>
      <c r="AF15999" s="5" t="str">
        <f t="shared" si="521"/>
        <v>katB</v>
      </c>
      <c r="AG15999" s="153"/>
      <c r="AH15999" s="153"/>
      <c r="AI15999" t="s">
        <v>229</v>
      </c>
      <c r="AJ15999" t="s">
        <v>17878</v>
      </c>
      <c r="AK15999" s="9" t="str">
        <f>VLOOKUP(Y15999,zdroj!D:AJ,33,0)</f>
        <v>katB</v>
      </c>
    </row>
    <row r="16000" spans="8:37" x14ac:dyDescent="0.25">
      <c r="H16000" s="8"/>
      <c r="I16000" s="8"/>
      <c r="N16000" s="23"/>
      <c r="O16000" s="24"/>
      <c r="P16000" s="19"/>
      <c r="Q16000" s="19"/>
      <c r="R16000" s="19"/>
      <c r="U16000" s="27"/>
      <c r="Y16000" s="9" t="s">
        <v>775</v>
      </c>
      <c r="Z16000" s="9" t="s">
        <v>462</v>
      </c>
      <c r="AA16000" s="9" t="s">
        <v>198</v>
      </c>
      <c r="AB16000" s="9">
        <v>72382970</v>
      </c>
      <c r="AC16000" s="9" t="s">
        <v>16773</v>
      </c>
      <c r="AD16000" s="9" t="s">
        <v>231</v>
      </c>
      <c r="AE16000" s="5">
        <f t="shared" si="520"/>
        <v>0</v>
      </c>
      <c r="AF16000" s="5" t="str">
        <f t="shared" si="521"/>
        <v>katB</v>
      </c>
      <c r="AG16000" s="153"/>
      <c r="AH16000" s="153"/>
      <c r="AI16000" t="s">
        <v>229</v>
      </c>
      <c r="AJ16000" t="s">
        <v>17878</v>
      </c>
      <c r="AK16000" s="9" t="str">
        <f>VLOOKUP(Y16000,zdroj!D:AJ,33,0)</f>
        <v>katB</v>
      </c>
    </row>
    <row r="16001" spans="8:37" x14ac:dyDescent="0.25">
      <c r="H16001" s="8"/>
      <c r="I16001" s="8"/>
      <c r="N16001" s="23"/>
      <c r="O16001" s="24"/>
      <c r="P16001" s="19"/>
      <c r="Q16001" s="19"/>
      <c r="R16001" s="19"/>
      <c r="U16001" s="27"/>
      <c r="Y16001" s="9" t="s">
        <v>775</v>
      </c>
      <c r="Z16001" s="9" t="s">
        <v>462</v>
      </c>
      <c r="AA16001" s="9" t="s">
        <v>198</v>
      </c>
      <c r="AB16001" s="9">
        <v>71015400</v>
      </c>
      <c r="AC16001" s="9" t="s">
        <v>16774</v>
      </c>
      <c r="AD16001" s="9" t="s">
        <v>231</v>
      </c>
      <c r="AE16001" s="5">
        <f t="shared" si="520"/>
        <v>0</v>
      </c>
      <c r="AF16001" s="5" t="str">
        <f t="shared" si="521"/>
        <v>katB</v>
      </c>
      <c r="AG16001" s="153"/>
      <c r="AH16001" s="153"/>
      <c r="AI16001" t="s">
        <v>229</v>
      </c>
      <c r="AJ16001" t="s">
        <v>17878</v>
      </c>
      <c r="AK16001" s="9" t="str">
        <f>VLOOKUP(Y16001,zdroj!D:AJ,33,0)</f>
        <v>katB</v>
      </c>
    </row>
    <row r="16002" spans="8:37" x14ac:dyDescent="0.25">
      <c r="H16002" s="8"/>
      <c r="I16002" s="8"/>
      <c r="N16002" s="23"/>
      <c r="O16002" s="24"/>
      <c r="P16002" s="19"/>
      <c r="Q16002" s="19"/>
      <c r="R16002" s="19"/>
      <c r="U16002" s="27"/>
      <c r="Y16002" s="9" t="s">
        <v>775</v>
      </c>
      <c r="Z16002" s="9" t="s">
        <v>462</v>
      </c>
      <c r="AA16002" s="9" t="s">
        <v>198</v>
      </c>
      <c r="AB16002" s="9">
        <v>70847533</v>
      </c>
      <c r="AC16002" s="9" t="s">
        <v>16775</v>
      </c>
      <c r="AD16002" s="9" t="s">
        <v>231</v>
      </c>
      <c r="AE16002" s="5">
        <f t="shared" si="520"/>
        <v>0</v>
      </c>
      <c r="AF16002" s="5" t="str">
        <f t="shared" si="521"/>
        <v>katB</v>
      </c>
      <c r="AG16002" s="153"/>
      <c r="AH16002" s="153"/>
      <c r="AI16002" t="s">
        <v>229</v>
      </c>
      <c r="AJ16002" t="s">
        <v>17878</v>
      </c>
      <c r="AK16002" s="9" t="str">
        <f>VLOOKUP(Y16002,zdroj!D:AJ,33,0)</f>
        <v>katB</v>
      </c>
    </row>
    <row r="16003" spans="8:37" x14ac:dyDescent="0.25">
      <c r="H16003" s="8"/>
      <c r="I16003" s="8"/>
      <c r="N16003" s="23"/>
      <c r="O16003" s="24"/>
      <c r="P16003" s="19"/>
      <c r="Q16003" s="19"/>
      <c r="R16003" s="19"/>
      <c r="U16003" s="27"/>
      <c r="Y16003" s="9" t="s">
        <v>775</v>
      </c>
      <c r="Z16003" s="9" t="s">
        <v>462</v>
      </c>
      <c r="AA16003" s="9" t="s">
        <v>198</v>
      </c>
      <c r="AB16003" s="9">
        <v>70848092</v>
      </c>
      <c r="AC16003" s="9" t="s">
        <v>16776</v>
      </c>
      <c r="AD16003" s="9" t="s">
        <v>231</v>
      </c>
      <c r="AE16003" s="5">
        <f t="shared" si="520"/>
        <v>0</v>
      </c>
      <c r="AF16003" s="5" t="str">
        <f t="shared" si="521"/>
        <v>katB</v>
      </c>
      <c r="AG16003" s="153"/>
      <c r="AH16003" s="153"/>
      <c r="AI16003" t="s">
        <v>229</v>
      </c>
      <c r="AJ16003" t="s">
        <v>17878</v>
      </c>
      <c r="AK16003" s="9" t="str">
        <f>VLOOKUP(Y16003,zdroj!D:AJ,33,0)</f>
        <v>katB</v>
      </c>
    </row>
    <row r="16004" spans="8:37" x14ac:dyDescent="0.25">
      <c r="H16004" s="8"/>
      <c r="I16004" s="8"/>
      <c r="N16004" s="23"/>
      <c r="O16004" s="24"/>
      <c r="P16004" s="19"/>
      <c r="Q16004" s="19"/>
      <c r="R16004" s="19"/>
      <c r="U16004" s="27"/>
      <c r="Y16004" s="9" t="s">
        <v>775</v>
      </c>
      <c r="Z16004" s="9" t="s">
        <v>462</v>
      </c>
      <c r="AA16004" s="9" t="s">
        <v>198</v>
      </c>
      <c r="AB16004" s="9">
        <v>72387611</v>
      </c>
      <c r="AC16004" s="9" t="s">
        <v>16777</v>
      </c>
      <c r="AD16004" s="9" t="s">
        <v>231</v>
      </c>
      <c r="AE16004" s="5">
        <f t="shared" si="520"/>
        <v>0</v>
      </c>
      <c r="AF16004" s="5" t="str">
        <f t="shared" si="521"/>
        <v>katB</v>
      </c>
      <c r="AG16004" s="153"/>
      <c r="AH16004" s="153"/>
      <c r="AI16004" t="s">
        <v>229</v>
      </c>
      <c r="AJ16004" t="s">
        <v>17878</v>
      </c>
      <c r="AK16004" s="9" t="str">
        <f>VLOOKUP(Y16004,zdroj!D:AJ,33,0)</f>
        <v>katB</v>
      </c>
    </row>
    <row r="16005" spans="8:37" x14ac:dyDescent="0.25">
      <c r="H16005" s="8"/>
      <c r="I16005" s="8"/>
      <c r="N16005" s="23"/>
      <c r="O16005" s="24"/>
      <c r="P16005" s="19"/>
      <c r="Q16005" s="19"/>
      <c r="R16005" s="19"/>
      <c r="U16005" s="27"/>
      <c r="Y16005" s="9" t="s">
        <v>775</v>
      </c>
      <c r="Z16005" s="9" t="s">
        <v>462</v>
      </c>
      <c r="AA16005" s="9" t="s">
        <v>198</v>
      </c>
      <c r="AB16005" s="9">
        <v>71074091</v>
      </c>
      <c r="AC16005" s="9" t="s">
        <v>16778</v>
      </c>
      <c r="AD16005" s="9" t="s">
        <v>231</v>
      </c>
      <c r="AE16005" s="5">
        <f t="shared" si="520"/>
        <v>0</v>
      </c>
      <c r="AF16005" s="5" t="str">
        <f t="shared" si="521"/>
        <v>katB</v>
      </c>
      <c r="AG16005" s="153"/>
      <c r="AH16005" s="153"/>
      <c r="AI16005" t="s">
        <v>229</v>
      </c>
      <c r="AJ16005" t="s">
        <v>17878</v>
      </c>
      <c r="AK16005" s="9" t="str">
        <f>VLOOKUP(Y16005,zdroj!D:AJ,33,0)</f>
        <v>katB</v>
      </c>
    </row>
    <row r="16006" spans="8:37" x14ac:dyDescent="0.25">
      <c r="H16006" s="8"/>
      <c r="I16006" s="8"/>
      <c r="N16006" s="23"/>
      <c r="O16006" s="24"/>
      <c r="P16006" s="19"/>
      <c r="Q16006" s="19"/>
      <c r="R16006" s="19"/>
      <c r="U16006" s="27"/>
      <c r="Y16006" s="9" t="s">
        <v>775</v>
      </c>
      <c r="Z16006" s="9" t="s">
        <v>462</v>
      </c>
      <c r="AA16006" s="9" t="s">
        <v>198</v>
      </c>
      <c r="AB16006" s="9">
        <v>42256933</v>
      </c>
      <c r="AC16006" s="9" t="s">
        <v>16779</v>
      </c>
      <c r="AD16006" s="9" t="s">
        <v>231</v>
      </c>
      <c r="AE16006" s="5">
        <f t="shared" si="520"/>
        <v>0</v>
      </c>
      <c r="AF16006" s="5" t="str">
        <f t="shared" si="521"/>
        <v>katB</v>
      </c>
      <c r="AG16006" s="153"/>
      <c r="AH16006" s="153"/>
      <c r="AI16006" t="s">
        <v>195</v>
      </c>
      <c r="AJ16006" t="s">
        <v>340</v>
      </c>
      <c r="AK16006" s="9" t="str">
        <f>VLOOKUP(Y16006,zdroj!D:AJ,33,0)</f>
        <v>katB</v>
      </c>
    </row>
    <row r="16007" spans="8:37" x14ac:dyDescent="0.25">
      <c r="H16007" s="8"/>
      <c r="I16007" s="8"/>
      <c r="N16007" s="23"/>
      <c r="O16007" s="24"/>
      <c r="P16007" s="19"/>
      <c r="Q16007" s="19"/>
      <c r="R16007" s="19"/>
      <c r="U16007" s="27"/>
      <c r="Y16007" s="9" t="s">
        <v>775</v>
      </c>
      <c r="Z16007" s="9" t="s">
        <v>462</v>
      </c>
      <c r="AA16007" s="9" t="s">
        <v>198</v>
      </c>
      <c r="AB16007" s="9">
        <v>70848441</v>
      </c>
      <c r="AC16007" s="9" t="s">
        <v>16780</v>
      </c>
      <c r="AD16007" s="9" t="s">
        <v>231</v>
      </c>
      <c r="AE16007" s="5">
        <f t="shared" si="520"/>
        <v>0</v>
      </c>
      <c r="AF16007" s="5" t="str">
        <f t="shared" si="521"/>
        <v>katB</v>
      </c>
      <c r="AG16007" s="153"/>
      <c r="AH16007" s="153"/>
      <c r="AI16007" t="s">
        <v>229</v>
      </c>
      <c r="AJ16007" t="s">
        <v>17878</v>
      </c>
      <c r="AK16007" s="9" t="str">
        <f>VLOOKUP(Y16007,zdroj!D:AJ,33,0)</f>
        <v>katB</v>
      </c>
    </row>
    <row r="16008" spans="8:37" x14ac:dyDescent="0.25">
      <c r="H16008" s="8"/>
      <c r="I16008" s="8"/>
      <c r="N16008" s="23"/>
      <c r="O16008" s="24"/>
      <c r="P16008" s="19"/>
      <c r="Q16008" s="19"/>
      <c r="R16008" s="19"/>
      <c r="U16008" s="27"/>
      <c r="Y16008" s="9" t="s">
        <v>775</v>
      </c>
      <c r="Z16008" s="9" t="s">
        <v>462</v>
      </c>
      <c r="AA16008" s="9" t="s">
        <v>198</v>
      </c>
      <c r="AB16008" s="9">
        <v>27791793</v>
      </c>
      <c r="AC16008" s="9" t="s">
        <v>16781</v>
      </c>
      <c r="AD16008" s="9" t="s">
        <v>231</v>
      </c>
      <c r="AE16008" s="5">
        <f t="shared" si="520"/>
        <v>0</v>
      </c>
      <c r="AF16008" s="5" t="str">
        <f t="shared" si="521"/>
        <v>katB</v>
      </c>
      <c r="AG16008" s="153"/>
      <c r="AH16008" s="153"/>
      <c r="AI16008" t="s">
        <v>236</v>
      </c>
      <c r="AJ16008" t="s">
        <v>17878</v>
      </c>
      <c r="AK16008" s="9" t="str">
        <f>VLOOKUP(Y16008,zdroj!D:AJ,33,0)</f>
        <v>katB</v>
      </c>
    </row>
    <row r="16009" spans="8:37" x14ac:dyDescent="0.25">
      <c r="H16009" s="8"/>
      <c r="I16009" s="8"/>
      <c r="N16009" s="23"/>
      <c r="O16009" s="24"/>
      <c r="P16009" s="19"/>
      <c r="Q16009" s="19"/>
      <c r="R16009" s="19"/>
      <c r="U16009" s="27"/>
      <c r="Y16009" s="9" t="s">
        <v>775</v>
      </c>
      <c r="Z16009" s="9" t="s">
        <v>462</v>
      </c>
      <c r="AA16009" s="9" t="s">
        <v>198</v>
      </c>
      <c r="AB16009" s="9">
        <v>72589485</v>
      </c>
      <c r="AC16009" s="9" t="s">
        <v>16782</v>
      </c>
      <c r="AD16009" s="9" t="s">
        <v>231</v>
      </c>
      <c r="AE16009" s="5">
        <f t="shared" si="520"/>
        <v>0</v>
      </c>
      <c r="AF16009" s="5" t="str">
        <f t="shared" si="521"/>
        <v>katB</v>
      </c>
      <c r="AG16009" s="153"/>
      <c r="AH16009" s="153"/>
      <c r="AI16009" t="s">
        <v>195</v>
      </c>
      <c r="AJ16009" t="s">
        <v>340</v>
      </c>
      <c r="AK16009" s="9" t="str">
        <f>VLOOKUP(Y16009,zdroj!D:AJ,33,0)</f>
        <v>katB</v>
      </c>
    </row>
    <row r="16010" spans="8:37" x14ac:dyDescent="0.25">
      <c r="H16010" s="8"/>
      <c r="I16010" s="8"/>
      <c r="N16010" s="23"/>
      <c r="O16010" s="24"/>
      <c r="P16010" s="19"/>
      <c r="Q16010" s="19"/>
      <c r="R16010" s="19"/>
      <c r="U16010" s="27"/>
      <c r="Y16010" s="9" t="s">
        <v>775</v>
      </c>
      <c r="Z16010" s="9" t="s">
        <v>462</v>
      </c>
      <c r="AA16010" s="9" t="s">
        <v>198</v>
      </c>
      <c r="AB16010" s="9">
        <v>72646497</v>
      </c>
      <c r="AC16010" s="9" t="s">
        <v>16783</v>
      </c>
      <c r="AD16010" s="9" t="s">
        <v>231</v>
      </c>
      <c r="AE16010" s="5">
        <f t="shared" ref="AE16010:AE16073" si="522">VLOOKUP(Y16010,K:T,10,0)</f>
        <v>0</v>
      </c>
      <c r="AF16010" s="5" t="str">
        <f t="shared" ref="AF16010:AF16073" si="523">IF(AE16010="A",IF(AD16010="katA","katB",AD16010),AD16010)</f>
        <v>katB</v>
      </c>
      <c r="AG16010" s="153"/>
      <c r="AH16010" s="153"/>
      <c r="AI16010" t="s">
        <v>195</v>
      </c>
      <c r="AJ16010" t="s">
        <v>340</v>
      </c>
      <c r="AK16010" s="9" t="str">
        <f>VLOOKUP(Y16010,zdroj!D:AJ,33,0)</f>
        <v>katB</v>
      </c>
    </row>
    <row r="16011" spans="8:37" x14ac:dyDescent="0.25">
      <c r="H16011" s="8"/>
      <c r="I16011" s="8"/>
      <c r="N16011" s="23"/>
      <c r="O16011" s="24"/>
      <c r="P16011" s="19"/>
      <c r="Q16011" s="19"/>
      <c r="R16011" s="19"/>
      <c r="U16011" s="27"/>
      <c r="Y16011" s="9" t="s">
        <v>775</v>
      </c>
      <c r="Z16011" s="9" t="s">
        <v>462</v>
      </c>
      <c r="AA16011" s="9" t="s">
        <v>198</v>
      </c>
      <c r="AB16011" s="9">
        <v>72797126</v>
      </c>
      <c r="AC16011" s="9" t="s">
        <v>16784</v>
      </c>
      <c r="AD16011" s="9" t="s">
        <v>231</v>
      </c>
      <c r="AE16011" s="5">
        <f t="shared" si="522"/>
        <v>0</v>
      </c>
      <c r="AF16011" s="5" t="str">
        <f t="shared" si="523"/>
        <v>katB</v>
      </c>
      <c r="AG16011" s="153"/>
      <c r="AH16011" s="153"/>
      <c r="AI16011" t="s">
        <v>195</v>
      </c>
      <c r="AJ16011" t="s">
        <v>340</v>
      </c>
      <c r="AK16011" s="9" t="str">
        <f>VLOOKUP(Y16011,zdroj!D:AJ,33,0)</f>
        <v>katB</v>
      </c>
    </row>
    <row r="16012" spans="8:37" x14ac:dyDescent="0.25">
      <c r="H16012" s="8"/>
      <c r="I16012" s="8"/>
      <c r="N16012" s="23"/>
      <c r="O16012" s="24"/>
      <c r="P16012" s="19"/>
      <c r="Q16012" s="19"/>
      <c r="R16012" s="19"/>
      <c r="U16012" s="27"/>
      <c r="Y16012" s="9" t="s">
        <v>775</v>
      </c>
      <c r="Z16012" s="9" t="s">
        <v>462</v>
      </c>
      <c r="AA16012" s="9" t="s">
        <v>198</v>
      </c>
      <c r="AB16012" s="9">
        <v>72383429</v>
      </c>
      <c r="AC16012" s="9" t="s">
        <v>16785</v>
      </c>
      <c r="AD16012" s="9" t="s">
        <v>231</v>
      </c>
      <c r="AE16012" s="5">
        <f t="shared" si="522"/>
        <v>0</v>
      </c>
      <c r="AF16012" s="5" t="str">
        <f t="shared" si="523"/>
        <v>katB</v>
      </c>
      <c r="AG16012" s="153"/>
      <c r="AH16012" s="153"/>
      <c r="AI16012" t="s">
        <v>195</v>
      </c>
      <c r="AJ16012" t="s">
        <v>340</v>
      </c>
      <c r="AK16012" s="9" t="str">
        <f>VLOOKUP(Y16012,zdroj!D:AJ,33,0)</f>
        <v>katB</v>
      </c>
    </row>
    <row r="16013" spans="8:37" x14ac:dyDescent="0.25">
      <c r="H16013" s="8"/>
      <c r="I16013" s="8"/>
      <c r="N16013" s="23"/>
      <c r="O16013" s="24"/>
      <c r="P16013" s="19"/>
      <c r="Q16013" s="19"/>
      <c r="R16013" s="19"/>
      <c r="U16013" s="27"/>
      <c r="Y16013" s="9" t="s">
        <v>775</v>
      </c>
      <c r="Z16013" s="9" t="s">
        <v>462</v>
      </c>
      <c r="AA16013" s="9" t="s">
        <v>198</v>
      </c>
      <c r="AB16013" s="9">
        <v>70847177</v>
      </c>
      <c r="AC16013" s="9" t="s">
        <v>16786</v>
      </c>
      <c r="AD16013" s="9" t="s">
        <v>231</v>
      </c>
      <c r="AE16013" s="5">
        <f t="shared" si="522"/>
        <v>0</v>
      </c>
      <c r="AF16013" s="5" t="str">
        <f t="shared" si="523"/>
        <v>katB</v>
      </c>
      <c r="AG16013" s="153"/>
      <c r="AH16013" s="153"/>
      <c r="AI16013" t="s">
        <v>229</v>
      </c>
      <c r="AJ16013" t="s">
        <v>17878</v>
      </c>
      <c r="AK16013" s="9" t="str">
        <f>VLOOKUP(Y16013,zdroj!D:AJ,33,0)</f>
        <v>katB</v>
      </c>
    </row>
    <row r="16014" spans="8:37" x14ac:dyDescent="0.25">
      <c r="H16014" s="8"/>
      <c r="I16014" s="8"/>
      <c r="N16014" s="23"/>
      <c r="O16014" s="24"/>
      <c r="P16014" s="19"/>
      <c r="Q16014" s="19"/>
      <c r="R16014" s="19"/>
      <c r="U16014" s="27"/>
      <c r="Y16014" s="9" t="s">
        <v>775</v>
      </c>
      <c r="Z16014" s="9" t="s">
        <v>462</v>
      </c>
      <c r="AA16014" s="9" t="s">
        <v>198</v>
      </c>
      <c r="AB16014" s="9">
        <v>72334045</v>
      </c>
      <c r="AC16014" s="9" t="s">
        <v>16787</v>
      </c>
      <c r="AD16014" s="9" t="s">
        <v>231</v>
      </c>
      <c r="AE16014" s="5">
        <f t="shared" si="522"/>
        <v>0</v>
      </c>
      <c r="AF16014" s="5" t="str">
        <f t="shared" si="523"/>
        <v>katB</v>
      </c>
      <c r="AG16014" s="153"/>
      <c r="AH16014" s="153"/>
      <c r="AI16014" t="s">
        <v>195</v>
      </c>
      <c r="AJ16014" t="s">
        <v>340</v>
      </c>
      <c r="AK16014" s="9" t="str">
        <f>VLOOKUP(Y16014,zdroj!D:AJ,33,0)</f>
        <v>katB</v>
      </c>
    </row>
    <row r="16015" spans="8:37" x14ac:dyDescent="0.25">
      <c r="H16015" s="8"/>
      <c r="I16015" s="8"/>
      <c r="N16015" s="23"/>
      <c r="O16015" s="24"/>
      <c r="P16015" s="19"/>
      <c r="Q16015" s="19"/>
      <c r="R16015" s="19"/>
      <c r="U16015" s="27"/>
      <c r="Y16015" s="9" t="s">
        <v>775</v>
      </c>
      <c r="Z16015" s="9" t="s">
        <v>462</v>
      </c>
      <c r="AA16015" s="9" t="s">
        <v>198</v>
      </c>
      <c r="AB16015" s="9">
        <v>41524560</v>
      </c>
      <c r="AC16015" s="9" t="s">
        <v>16788</v>
      </c>
      <c r="AD16015" s="9" t="s">
        <v>231</v>
      </c>
      <c r="AE16015" s="5">
        <f t="shared" si="522"/>
        <v>0</v>
      </c>
      <c r="AF16015" s="5" t="str">
        <f t="shared" si="523"/>
        <v>katB</v>
      </c>
      <c r="AG16015" s="153"/>
      <c r="AH16015" s="153"/>
      <c r="AI16015" t="s">
        <v>201</v>
      </c>
      <c r="AJ16015" t="s">
        <v>17878</v>
      </c>
      <c r="AK16015" s="9" t="str">
        <f>VLOOKUP(Y16015,zdroj!D:AJ,33,0)</f>
        <v>katB</v>
      </c>
    </row>
    <row r="16016" spans="8:37" x14ac:dyDescent="0.25">
      <c r="H16016" s="8"/>
      <c r="I16016" s="8"/>
      <c r="N16016" s="23"/>
      <c r="O16016" s="24"/>
      <c r="P16016" s="19"/>
      <c r="Q16016" s="19"/>
      <c r="R16016" s="19"/>
      <c r="U16016" s="27"/>
      <c r="Y16016" s="9" t="s">
        <v>775</v>
      </c>
      <c r="Z16016" s="9" t="s">
        <v>462</v>
      </c>
      <c r="AA16016" s="9" t="s">
        <v>198</v>
      </c>
      <c r="AB16016" s="9">
        <v>72625881</v>
      </c>
      <c r="AC16016" s="9" t="s">
        <v>16789</v>
      </c>
      <c r="AD16016" s="9" t="s">
        <v>231</v>
      </c>
      <c r="AE16016" s="5">
        <f t="shared" si="522"/>
        <v>0</v>
      </c>
      <c r="AF16016" s="5" t="str">
        <f t="shared" si="523"/>
        <v>katB</v>
      </c>
      <c r="AG16016" s="153"/>
      <c r="AH16016" s="153"/>
      <c r="AI16016" t="s">
        <v>229</v>
      </c>
      <c r="AJ16016" t="s">
        <v>17878</v>
      </c>
      <c r="AK16016" s="9" t="str">
        <f>VLOOKUP(Y16016,zdroj!D:AJ,33,0)</f>
        <v>katB</v>
      </c>
    </row>
    <row r="16017" spans="8:37" x14ac:dyDescent="0.25">
      <c r="H16017" s="8"/>
      <c r="I16017" s="8"/>
      <c r="N16017" s="23"/>
      <c r="O16017" s="24"/>
      <c r="P16017" s="19"/>
      <c r="Q16017" s="19"/>
      <c r="R16017" s="19"/>
      <c r="U16017" s="27"/>
      <c r="Y16017" s="9" t="s">
        <v>775</v>
      </c>
      <c r="Z16017" s="9" t="s">
        <v>462</v>
      </c>
      <c r="AA16017" s="9" t="s">
        <v>198</v>
      </c>
      <c r="AB16017" s="9">
        <v>72626101</v>
      </c>
      <c r="AC16017" s="9" t="s">
        <v>16790</v>
      </c>
      <c r="AD16017" s="9" t="s">
        <v>231</v>
      </c>
      <c r="AE16017" s="5">
        <f t="shared" si="522"/>
        <v>0</v>
      </c>
      <c r="AF16017" s="5" t="str">
        <f t="shared" si="523"/>
        <v>katB</v>
      </c>
      <c r="AG16017" s="153"/>
      <c r="AH16017" s="153"/>
      <c r="AI16017" t="s">
        <v>229</v>
      </c>
      <c r="AJ16017" t="s">
        <v>17878</v>
      </c>
      <c r="AK16017" s="9" t="str">
        <f>VLOOKUP(Y16017,zdroj!D:AJ,33,0)</f>
        <v>katB</v>
      </c>
    </row>
    <row r="16018" spans="8:37" x14ac:dyDescent="0.25">
      <c r="H16018" s="8"/>
      <c r="I16018" s="8"/>
      <c r="N16018" s="23"/>
      <c r="O16018" s="24"/>
      <c r="P16018" s="19"/>
      <c r="Q16018" s="19"/>
      <c r="R16018" s="19"/>
      <c r="U16018" s="27"/>
      <c r="Y16018" s="9" t="s">
        <v>775</v>
      </c>
      <c r="Z16018" s="9" t="s">
        <v>462</v>
      </c>
      <c r="AA16018" s="9" t="s">
        <v>198</v>
      </c>
      <c r="AB16018" s="9">
        <v>72652811</v>
      </c>
      <c r="AC16018" s="9" t="s">
        <v>16791</v>
      </c>
      <c r="AD16018" s="9" t="s">
        <v>231</v>
      </c>
      <c r="AE16018" s="5">
        <f t="shared" si="522"/>
        <v>0</v>
      </c>
      <c r="AF16018" s="5" t="str">
        <f t="shared" si="523"/>
        <v>katB</v>
      </c>
      <c r="AG16018" s="153"/>
      <c r="AH16018" s="153"/>
      <c r="AI16018" t="s">
        <v>229</v>
      </c>
      <c r="AJ16018" t="s">
        <v>17878</v>
      </c>
      <c r="AK16018" s="9" t="str">
        <f>VLOOKUP(Y16018,zdroj!D:AJ,33,0)</f>
        <v>katB</v>
      </c>
    </row>
    <row r="16019" spans="8:37" x14ac:dyDescent="0.25">
      <c r="H16019" s="8"/>
      <c r="I16019" s="8"/>
      <c r="N16019" s="23"/>
      <c r="O16019" s="24"/>
      <c r="P16019" s="19"/>
      <c r="Q16019" s="19"/>
      <c r="R16019" s="19"/>
      <c r="U16019" s="27"/>
      <c r="Y16019" s="9" t="s">
        <v>775</v>
      </c>
      <c r="Z16019" s="9" t="s">
        <v>462</v>
      </c>
      <c r="AA16019" s="9" t="s">
        <v>198</v>
      </c>
      <c r="AB16019" s="9">
        <v>72797932</v>
      </c>
      <c r="AC16019" s="9" t="s">
        <v>16792</v>
      </c>
      <c r="AD16019" s="9" t="s">
        <v>231</v>
      </c>
      <c r="AE16019" s="5">
        <f t="shared" si="522"/>
        <v>0</v>
      </c>
      <c r="AF16019" s="5" t="str">
        <f t="shared" si="523"/>
        <v>katB</v>
      </c>
      <c r="AG16019" s="153"/>
      <c r="AH16019" s="153"/>
      <c r="AI16019" t="s">
        <v>229</v>
      </c>
      <c r="AJ16019" t="s">
        <v>17878</v>
      </c>
      <c r="AK16019" s="9" t="str">
        <f>VLOOKUP(Y16019,zdroj!D:AJ,33,0)</f>
        <v>katB</v>
      </c>
    </row>
    <row r="16020" spans="8:37" x14ac:dyDescent="0.25">
      <c r="H16020" s="8"/>
      <c r="I16020" s="8"/>
      <c r="N16020" s="23"/>
      <c r="O16020" s="24"/>
      <c r="P16020" s="19"/>
      <c r="Q16020" s="19"/>
      <c r="R16020" s="19"/>
      <c r="U16020" s="27"/>
      <c r="Y16020" s="9" t="s">
        <v>775</v>
      </c>
      <c r="Z16020" s="9" t="s">
        <v>462</v>
      </c>
      <c r="AA16020" s="9" t="s">
        <v>198</v>
      </c>
      <c r="AB16020" s="9">
        <v>72652896</v>
      </c>
      <c r="AC16020" s="9" t="s">
        <v>16793</v>
      </c>
      <c r="AD16020" s="9" t="s">
        <v>231</v>
      </c>
      <c r="AE16020" s="5">
        <f t="shared" si="522"/>
        <v>0</v>
      </c>
      <c r="AF16020" s="5" t="str">
        <f t="shared" si="523"/>
        <v>katB</v>
      </c>
      <c r="AG16020" s="153"/>
      <c r="AH16020" s="153"/>
      <c r="AI16020" t="s">
        <v>195</v>
      </c>
      <c r="AJ16020" t="s">
        <v>340</v>
      </c>
      <c r="AK16020" s="9" t="str">
        <f>VLOOKUP(Y16020,zdroj!D:AJ,33,0)</f>
        <v>katB</v>
      </c>
    </row>
    <row r="16021" spans="8:37" x14ac:dyDescent="0.25">
      <c r="H16021" s="8"/>
      <c r="I16021" s="8"/>
      <c r="N16021" s="23"/>
      <c r="O16021" s="24"/>
      <c r="P16021" s="19"/>
      <c r="Q16021" s="19"/>
      <c r="R16021" s="19"/>
      <c r="U16021" s="27"/>
      <c r="Y16021" s="9" t="s">
        <v>775</v>
      </c>
      <c r="Z16021" s="9" t="s">
        <v>462</v>
      </c>
      <c r="AA16021" s="9" t="s">
        <v>198</v>
      </c>
      <c r="AB16021" s="9">
        <v>72589591</v>
      </c>
      <c r="AC16021" s="9" t="s">
        <v>16794</v>
      </c>
      <c r="AD16021" s="9" t="s">
        <v>231</v>
      </c>
      <c r="AE16021" s="5">
        <f t="shared" si="522"/>
        <v>0</v>
      </c>
      <c r="AF16021" s="5" t="str">
        <f t="shared" si="523"/>
        <v>katB</v>
      </c>
      <c r="AG16021" s="153"/>
      <c r="AH16021" s="153"/>
      <c r="AI16021" t="s">
        <v>229</v>
      </c>
      <c r="AJ16021" t="s">
        <v>17878</v>
      </c>
      <c r="AK16021" s="9" t="str">
        <f>VLOOKUP(Y16021,zdroj!D:AJ,33,0)</f>
        <v>katB</v>
      </c>
    </row>
    <row r="16022" spans="8:37" x14ac:dyDescent="0.25">
      <c r="H16022" s="8"/>
      <c r="I16022" s="8"/>
      <c r="N16022" s="23"/>
      <c r="O16022" s="24"/>
      <c r="P16022" s="19"/>
      <c r="Q16022" s="19"/>
      <c r="R16022" s="19"/>
      <c r="U16022" s="27"/>
      <c r="Y16022" s="9" t="s">
        <v>775</v>
      </c>
      <c r="Z16022" s="9" t="s">
        <v>462</v>
      </c>
      <c r="AA16022" s="9" t="s">
        <v>198</v>
      </c>
      <c r="AB16022" s="9">
        <v>72541831</v>
      </c>
      <c r="AC16022" s="9" t="s">
        <v>16795</v>
      </c>
      <c r="AD16022" s="9" t="s">
        <v>231</v>
      </c>
      <c r="AE16022" s="5">
        <f t="shared" si="522"/>
        <v>0</v>
      </c>
      <c r="AF16022" s="5" t="str">
        <f t="shared" si="523"/>
        <v>katB</v>
      </c>
      <c r="AG16022" s="153"/>
      <c r="AH16022" s="153"/>
      <c r="AI16022" t="s">
        <v>229</v>
      </c>
      <c r="AJ16022" t="s">
        <v>17878</v>
      </c>
      <c r="AK16022" s="9" t="str">
        <f>VLOOKUP(Y16022,zdroj!D:AJ,33,0)</f>
        <v>katB</v>
      </c>
    </row>
    <row r="16023" spans="8:37" x14ac:dyDescent="0.25">
      <c r="H16023" s="8"/>
      <c r="I16023" s="8"/>
      <c r="N16023" s="23"/>
      <c r="O16023" s="24"/>
      <c r="P16023" s="19"/>
      <c r="Q16023" s="19"/>
      <c r="R16023" s="19"/>
      <c r="U16023" s="27"/>
      <c r="Y16023" s="9" t="s">
        <v>775</v>
      </c>
      <c r="Z16023" s="9" t="s">
        <v>462</v>
      </c>
      <c r="AA16023" s="9" t="s">
        <v>198</v>
      </c>
      <c r="AB16023" s="9">
        <v>72589710</v>
      </c>
      <c r="AC16023" s="9" t="s">
        <v>16796</v>
      </c>
      <c r="AD16023" s="9" t="s">
        <v>231</v>
      </c>
      <c r="AE16023" s="5">
        <f t="shared" si="522"/>
        <v>0</v>
      </c>
      <c r="AF16023" s="5" t="str">
        <f t="shared" si="523"/>
        <v>katB</v>
      </c>
      <c r="AG16023" s="153"/>
      <c r="AH16023" s="153"/>
      <c r="AI16023" t="s">
        <v>195</v>
      </c>
      <c r="AJ16023" t="s">
        <v>340</v>
      </c>
      <c r="AK16023" s="9" t="str">
        <f>VLOOKUP(Y16023,zdroj!D:AJ,33,0)</f>
        <v>katB</v>
      </c>
    </row>
    <row r="16024" spans="8:37" x14ac:dyDescent="0.25">
      <c r="H16024" s="8"/>
      <c r="I16024" s="8"/>
      <c r="N16024" s="23"/>
      <c r="O16024" s="24"/>
      <c r="P16024" s="19"/>
      <c r="Q16024" s="19"/>
      <c r="R16024" s="19"/>
      <c r="U16024" s="27"/>
      <c r="Y16024" s="9" t="s">
        <v>775</v>
      </c>
      <c r="Z16024" s="9" t="s">
        <v>462</v>
      </c>
      <c r="AA16024" s="9" t="s">
        <v>198</v>
      </c>
      <c r="AB16024" s="9">
        <v>72797053</v>
      </c>
      <c r="AC16024" s="9" t="s">
        <v>16797</v>
      </c>
      <c r="AD16024" s="9" t="s">
        <v>231</v>
      </c>
      <c r="AE16024" s="5">
        <f t="shared" si="522"/>
        <v>0</v>
      </c>
      <c r="AF16024" s="5" t="str">
        <f t="shared" si="523"/>
        <v>katB</v>
      </c>
      <c r="AG16024" s="153"/>
      <c r="AH16024" s="153"/>
      <c r="AI16024" t="s">
        <v>195</v>
      </c>
      <c r="AJ16024" t="s">
        <v>340</v>
      </c>
      <c r="AK16024" s="9" t="str">
        <f>VLOOKUP(Y16024,zdroj!D:AJ,33,0)</f>
        <v>katB</v>
      </c>
    </row>
    <row r="16025" spans="8:37" x14ac:dyDescent="0.25">
      <c r="H16025" s="8"/>
      <c r="I16025" s="8"/>
      <c r="N16025" s="23"/>
      <c r="O16025" s="24"/>
      <c r="P16025" s="19"/>
      <c r="Q16025" s="19"/>
      <c r="R16025" s="19"/>
      <c r="U16025" s="27"/>
      <c r="Y16025" s="9" t="s">
        <v>775</v>
      </c>
      <c r="Z16025" s="9" t="s">
        <v>462</v>
      </c>
      <c r="AA16025" s="9" t="s">
        <v>198</v>
      </c>
      <c r="AB16025" s="9">
        <v>71129031</v>
      </c>
      <c r="AC16025" s="9" t="s">
        <v>16798</v>
      </c>
      <c r="AD16025" s="9" t="s">
        <v>231</v>
      </c>
      <c r="AE16025" s="5">
        <f t="shared" si="522"/>
        <v>0</v>
      </c>
      <c r="AF16025" s="5" t="str">
        <f t="shared" si="523"/>
        <v>katB</v>
      </c>
      <c r="AG16025" s="153"/>
      <c r="AH16025" s="153"/>
      <c r="AI16025" t="s">
        <v>195</v>
      </c>
      <c r="AJ16025" t="s">
        <v>340</v>
      </c>
      <c r="AK16025" s="9" t="str">
        <f>VLOOKUP(Y16025,zdroj!D:AJ,33,0)</f>
        <v>katB</v>
      </c>
    </row>
    <row r="16026" spans="8:37" x14ac:dyDescent="0.25">
      <c r="H16026" s="8"/>
      <c r="I16026" s="8"/>
      <c r="N16026" s="23"/>
      <c r="O16026" s="24"/>
      <c r="P16026" s="19"/>
      <c r="Q16026" s="19"/>
      <c r="R16026" s="19"/>
      <c r="U16026" s="27"/>
      <c r="Y16026" s="9" t="s">
        <v>775</v>
      </c>
      <c r="Z16026" s="9" t="s">
        <v>462</v>
      </c>
      <c r="AA16026" s="9" t="s">
        <v>198</v>
      </c>
      <c r="AB16026" s="9">
        <v>72312475</v>
      </c>
      <c r="AC16026" s="9" t="s">
        <v>16799</v>
      </c>
      <c r="AD16026" s="9" t="s">
        <v>231</v>
      </c>
      <c r="AE16026" s="5">
        <f t="shared" si="522"/>
        <v>0</v>
      </c>
      <c r="AF16026" s="5" t="str">
        <f t="shared" si="523"/>
        <v>katB</v>
      </c>
      <c r="AG16026" s="153"/>
      <c r="AH16026" s="153"/>
      <c r="AI16026" t="s">
        <v>195</v>
      </c>
      <c r="AJ16026" t="s">
        <v>340</v>
      </c>
      <c r="AK16026" s="9" t="str">
        <f>VLOOKUP(Y16026,zdroj!D:AJ,33,0)</f>
        <v>katB</v>
      </c>
    </row>
    <row r="16027" spans="8:37" x14ac:dyDescent="0.25">
      <c r="H16027" s="8"/>
      <c r="I16027" s="8"/>
      <c r="N16027" s="23"/>
      <c r="O16027" s="24"/>
      <c r="P16027" s="19"/>
      <c r="Q16027" s="19"/>
      <c r="R16027" s="19"/>
      <c r="U16027" s="27"/>
      <c r="Y16027" s="9" t="s">
        <v>775</v>
      </c>
      <c r="Z16027" s="9" t="s">
        <v>462</v>
      </c>
      <c r="AA16027" s="9" t="s">
        <v>198</v>
      </c>
      <c r="AB16027" s="9">
        <v>72542730</v>
      </c>
      <c r="AC16027" s="9" t="s">
        <v>16800</v>
      </c>
      <c r="AD16027" s="9" t="s">
        <v>231</v>
      </c>
      <c r="AE16027" s="5">
        <f t="shared" si="522"/>
        <v>0</v>
      </c>
      <c r="AF16027" s="5" t="str">
        <f t="shared" si="523"/>
        <v>katB</v>
      </c>
      <c r="AG16027" s="153"/>
      <c r="AH16027" s="153"/>
      <c r="AI16027" t="s">
        <v>229</v>
      </c>
      <c r="AJ16027" t="s">
        <v>17878</v>
      </c>
      <c r="AK16027" s="9" t="str">
        <f>VLOOKUP(Y16027,zdroj!D:AJ,33,0)</f>
        <v>katB</v>
      </c>
    </row>
    <row r="16028" spans="8:37" x14ac:dyDescent="0.25">
      <c r="H16028" s="8"/>
      <c r="I16028" s="8"/>
      <c r="N16028" s="23"/>
      <c r="O16028" s="24"/>
      <c r="P16028" s="19"/>
      <c r="Q16028" s="19"/>
      <c r="R16028" s="19"/>
      <c r="U16028" s="27"/>
      <c r="Y16028" s="9" t="s">
        <v>775</v>
      </c>
      <c r="Z16028" s="9" t="s">
        <v>462</v>
      </c>
      <c r="AA16028" s="9" t="s">
        <v>198</v>
      </c>
      <c r="AB16028" s="9">
        <v>8140481</v>
      </c>
      <c r="AC16028" s="9" t="s">
        <v>16801</v>
      </c>
      <c r="AD16028" s="9" t="s">
        <v>800</v>
      </c>
      <c r="AE16028" s="5">
        <f t="shared" si="522"/>
        <v>0</v>
      </c>
      <c r="AF16028" s="5" t="str">
        <f t="shared" si="523"/>
        <v>Pokryto</v>
      </c>
      <c r="AG16028" s="153"/>
      <c r="AH16028" s="153"/>
      <c r="AI16028" t="s">
        <v>236</v>
      </c>
      <c r="AJ16028" t="s">
        <v>800</v>
      </c>
      <c r="AK16028" s="9" t="str">
        <f>VLOOKUP(Y16028,zdroj!D:AJ,33,0)</f>
        <v>katB</v>
      </c>
    </row>
    <row r="16029" spans="8:37" x14ac:dyDescent="0.25">
      <c r="H16029" s="8"/>
      <c r="I16029" s="8"/>
      <c r="N16029" s="23"/>
      <c r="O16029" s="24"/>
      <c r="P16029" s="19"/>
      <c r="Q16029" s="19"/>
      <c r="R16029" s="19"/>
      <c r="U16029" s="27"/>
      <c r="Y16029" s="9" t="s">
        <v>775</v>
      </c>
      <c r="Z16029" s="9" t="s">
        <v>462</v>
      </c>
      <c r="AA16029" s="9" t="s">
        <v>198</v>
      </c>
      <c r="AB16029" s="9">
        <v>8140545</v>
      </c>
      <c r="AC16029" s="9" t="s">
        <v>16802</v>
      </c>
      <c r="AD16029" s="9" t="s">
        <v>800</v>
      </c>
      <c r="AE16029" s="5">
        <f t="shared" si="522"/>
        <v>0</v>
      </c>
      <c r="AF16029" s="5" t="str">
        <f t="shared" si="523"/>
        <v>Pokryto</v>
      </c>
      <c r="AG16029" s="153"/>
      <c r="AH16029" s="153"/>
      <c r="AI16029" t="s">
        <v>236</v>
      </c>
      <c r="AJ16029" t="s">
        <v>800</v>
      </c>
      <c r="AK16029" s="9" t="str">
        <f>VLOOKUP(Y16029,zdroj!D:AJ,33,0)</f>
        <v>katB</v>
      </c>
    </row>
    <row r="16030" spans="8:37" x14ac:dyDescent="0.25">
      <c r="H16030" s="8"/>
      <c r="I16030" s="8"/>
      <c r="N16030" s="23"/>
      <c r="O16030" s="24"/>
      <c r="P16030" s="19"/>
      <c r="Q16030" s="19"/>
      <c r="R16030" s="19"/>
      <c r="U16030" s="27"/>
      <c r="Y16030" s="9" t="s">
        <v>775</v>
      </c>
      <c r="Z16030" s="9" t="s">
        <v>462</v>
      </c>
      <c r="AA16030" s="9" t="s">
        <v>198</v>
      </c>
      <c r="AB16030" s="9">
        <v>8141240</v>
      </c>
      <c r="AC16030" s="9" t="s">
        <v>16803</v>
      </c>
      <c r="AD16030" s="9" t="s">
        <v>231</v>
      </c>
      <c r="AE16030" s="5">
        <f t="shared" si="522"/>
        <v>0</v>
      </c>
      <c r="AF16030" s="5" t="str">
        <f t="shared" si="523"/>
        <v>katB</v>
      </c>
      <c r="AG16030" s="153"/>
      <c r="AH16030" s="153"/>
      <c r="AI16030" t="s">
        <v>229</v>
      </c>
      <c r="AJ16030" t="s">
        <v>17878</v>
      </c>
      <c r="AK16030" s="9" t="str">
        <f>VLOOKUP(Y16030,zdroj!D:AJ,33,0)</f>
        <v>katB</v>
      </c>
    </row>
    <row r="16031" spans="8:37" x14ac:dyDescent="0.25">
      <c r="H16031" s="8"/>
      <c r="I16031" s="8"/>
      <c r="N16031" s="23"/>
      <c r="O16031" s="24"/>
      <c r="P16031" s="19"/>
      <c r="Q16031" s="19"/>
      <c r="R16031" s="19"/>
      <c r="U16031" s="27"/>
      <c r="Y16031" s="9" t="s">
        <v>775</v>
      </c>
      <c r="Z16031" s="9" t="s">
        <v>462</v>
      </c>
      <c r="AA16031" s="9" t="s">
        <v>198</v>
      </c>
      <c r="AB16031" s="9">
        <v>8141495</v>
      </c>
      <c r="AC16031" s="9" t="s">
        <v>16804</v>
      </c>
      <c r="AD16031" s="9" t="s">
        <v>231</v>
      </c>
      <c r="AE16031" s="5">
        <f t="shared" si="522"/>
        <v>0</v>
      </c>
      <c r="AF16031" s="5" t="str">
        <f t="shared" si="523"/>
        <v>katB</v>
      </c>
      <c r="AG16031" s="153"/>
      <c r="AH16031" s="153"/>
      <c r="AI16031" t="s">
        <v>17880</v>
      </c>
      <c r="AJ16031" t="s">
        <v>17878</v>
      </c>
      <c r="AK16031" s="9" t="str">
        <f>VLOOKUP(Y16031,zdroj!D:AJ,33,0)</f>
        <v>katB</v>
      </c>
    </row>
    <row r="16032" spans="8:37" x14ac:dyDescent="0.25">
      <c r="H16032" s="8"/>
      <c r="I16032" s="8"/>
      <c r="N16032" s="23"/>
      <c r="O16032" s="24"/>
      <c r="P16032" s="19"/>
      <c r="Q16032" s="19"/>
      <c r="R16032" s="19"/>
      <c r="U16032" s="27"/>
      <c r="Y16032" s="9" t="s">
        <v>775</v>
      </c>
      <c r="Z16032" s="9" t="s">
        <v>462</v>
      </c>
      <c r="AA16032" s="9" t="s">
        <v>198</v>
      </c>
      <c r="AB16032" s="9">
        <v>25461141</v>
      </c>
      <c r="AC16032" s="9" t="s">
        <v>16805</v>
      </c>
      <c r="AD16032" s="9" t="s">
        <v>231</v>
      </c>
      <c r="AE16032" s="5">
        <f t="shared" si="522"/>
        <v>0</v>
      </c>
      <c r="AF16032" s="5" t="str">
        <f t="shared" si="523"/>
        <v>katB</v>
      </c>
      <c r="AG16032" s="153"/>
      <c r="AH16032" s="153"/>
      <c r="AI16032" t="s">
        <v>17880</v>
      </c>
      <c r="AJ16032" t="s">
        <v>17878</v>
      </c>
      <c r="AK16032" s="9" t="str">
        <f>VLOOKUP(Y16032,zdroj!D:AJ,33,0)</f>
        <v>katB</v>
      </c>
    </row>
    <row r="16033" spans="8:37" x14ac:dyDescent="0.25">
      <c r="H16033" s="8"/>
      <c r="I16033" s="8"/>
      <c r="N16033" s="23"/>
      <c r="O16033" s="24"/>
      <c r="P16033" s="19"/>
      <c r="Q16033" s="19"/>
      <c r="R16033" s="19"/>
      <c r="U16033" s="27"/>
      <c r="Y16033" s="9" t="s">
        <v>775</v>
      </c>
      <c r="Z16033" s="9" t="s">
        <v>462</v>
      </c>
      <c r="AA16033" s="9" t="s">
        <v>198</v>
      </c>
      <c r="AB16033" s="9">
        <v>28249461</v>
      </c>
      <c r="AC16033" s="9" t="s">
        <v>16806</v>
      </c>
      <c r="AD16033" s="9" t="s">
        <v>800</v>
      </c>
      <c r="AE16033" s="5">
        <f t="shared" si="522"/>
        <v>0</v>
      </c>
      <c r="AF16033" s="5" t="str">
        <f t="shared" si="523"/>
        <v>Pokryto</v>
      </c>
      <c r="AG16033" s="153"/>
      <c r="AH16033" s="153"/>
      <c r="AI16033" t="s">
        <v>17880</v>
      </c>
      <c r="AJ16033" t="s">
        <v>800</v>
      </c>
      <c r="AK16033" s="9" t="str">
        <f>VLOOKUP(Y16033,zdroj!D:AJ,33,0)</f>
        <v>katB</v>
      </c>
    </row>
    <row r="16034" spans="8:37" x14ac:dyDescent="0.25">
      <c r="H16034" s="8"/>
      <c r="I16034" s="8"/>
      <c r="N16034" s="23"/>
      <c r="O16034" s="24"/>
      <c r="P16034" s="19"/>
      <c r="Q16034" s="19"/>
      <c r="R16034" s="19"/>
      <c r="U16034" s="27"/>
      <c r="Y16034" s="9" t="s">
        <v>775</v>
      </c>
      <c r="Z16034" s="9" t="s">
        <v>462</v>
      </c>
      <c r="AA16034" s="9" t="s">
        <v>198</v>
      </c>
      <c r="AB16034" s="9">
        <v>8156425</v>
      </c>
      <c r="AC16034" s="9" t="s">
        <v>16807</v>
      </c>
      <c r="AD16034" s="9" t="s">
        <v>231</v>
      </c>
      <c r="AE16034" s="5">
        <f t="shared" si="522"/>
        <v>0</v>
      </c>
      <c r="AF16034" s="5" t="str">
        <f t="shared" si="523"/>
        <v>katB</v>
      </c>
      <c r="AG16034" s="153"/>
      <c r="AH16034" s="153"/>
      <c r="AI16034" t="s">
        <v>195</v>
      </c>
      <c r="AJ16034" t="s">
        <v>340</v>
      </c>
      <c r="AK16034" s="9" t="str">
        <f>VLOOKUP(Y16034,zdroj!D:AJ,33,0)</f>
        <v>katB</v>
      </c>
    </row>
    <row r="16035" spans="8:37" x14ac:dyDescent="0.25">
      <c r="H16035" s="8"/>
      <c r="I16035" s="8"/>
      <c r="N16035" s="23"/>
      <c r="O16035" s="24"/>
      <c r="P16035" s="19"/>
      <c r="Q16035" s="19"/>
      <c r="R16035" s="19"/>
      <c r="U16035" s="27"/>
      <c r="Y16035" s="9" t="s">
        <v>775</v>
      </c>
      <c r="Z16035" s="9" t="s">
        <v>462</v>
      </c>
      <c r="AA16035" s="9" t="s">
        <v>198</v>
      </c>
      <c r="AB16035" s="9">
        <v>8156433</v>
      </c>
      <c r="AC16035" s="9" t="s">
        <v>16808</v>
      </c>
      <c r="AD16035" s="9" t="s">
        <v>231</v>
      </c>
      <c r="AE16035" s="5">
        <f t="shared" si="522"/>
        <v>0</v>
      </c>
      <c r="AF16035" s="5" t="str">
        <f t="shared" si="523"/>
        <v>katB</v>
      </c>
      <c r="AG16035" s="153"/>
      <c r="AH16035" s="153"/>
      <c r="AI16035" t="s">
        <v>195</v>
      </c>
      <c r="AJ16035" t="s">
        <v>340</v>
      </c>
      <c r="AK16035" s="9" t="str">
        <f>VLOOKUP(Y16035,zdroj!D:AJ,33,0)</f>
        <v>katB</v>
      </c>
    </row>
    <row r="16036" spans="8:37" x14ac:dyDescent="0.25">
      <c r="H16036" s="8"/>
      <c r="I16036" s="8"/>
      <c r="N16036" s="23"/>
      <c r="O16036" s="24"/>
      <c r="P16036" s="19"/>
      <c r="Q16036" s="19"/>
      <c r="R16036" s="19"/>
      <c r="U16036" s="27"/>
      <c r="Y16036" s="9" t="s">
        <v>775</v>
      </c>
      <c r="Z16036" s="9" t="s">
        <v>462</v>
      </c>
      <c r="AA16036" s="9" t="s">
        <v>198</v>
      </c>
      <c r="AB16036" s="9">
        <v>8156441</v>
      </c>
      <c r="AC16036" s="9" t="s">
        <v>16809</v>
      </c>
      <c r="AD16036" s="9" t="s">
        <v>231</v>
      </c>
      <c r="AE16036" s="5">
        <f t="shared" si="522"/>
        <v>0</v>
      </c>
      <c r="AF16036" s="5" t="str">
        <f t="shared" si="523"/>
        <v>katB</v>
      </c>
      <c r="AG16036" s="153"/>
      <c r="AH16036" s="153"/>
      <c r="AI16036" t="s">
        <v>195</v>
      </c>
      <c r="AJ16036" t="s">
        <v>340</v>
      </c>
      <c r="AK16036" s="9" t="str">
        <f>VLOOKUP(Y16036,zdroj!D:AJ,33,0)</f>
        <v>katB</v>
      </c>
    </row>
    <row r="16037" spans="8:37" x14ac:dyDescent="0.25">
      <c r="H16037" s="8"/>
      <c r="I16037" s="8"/>
      <c r="N16037" s="23"/>
      <c r="O16037" s="24"/>
      <c r="P16037" s="19"/>
      <c r="Q16037" s="19"/>
      <c r="R16037" s="19"/>
      <c r="U16037" s="27"/>
      <c r="Y16037" s="9" t="s">
        <v>775</v>
      </c>
      <c r="Z16037" s="9" t="s">
        <v>462</v>
      </c>
      <c r="AA16037" s="9" t="s">
        <v>198</v>
      </c>
      <c r="AB16037" s="9">
        <v>8156468</v>
      </c>
      <c r="AC16037" s="9" t="s">
        <v>16810</v>
      </c>
      <c r="AD16037" s="9" t="s">
        <v>231</v>
      </c>
      <c r="AE16037" s="5">
        <f t="shared" si="522"/>
        <v>0</v>
      </c>
      <c r="AF16037" s="5" t="str">
        <f t="shared" si="523"/>
        <v>katB</v>
      </c>
      <c r="AG16037" s="153"/>
      <c r="AH16037" s="153"/>
      <c r="AI16037" t="s">
        <v>195</v>
      </c>
      <c r="AJ16037" t="s">
        <v>340</v>
      </c>
      <c r="AK16037" s="9" t="str">
        <f>VLOOKUP(Y16037,zdroj!D:AJ,33,0)</f>
        <v>katB</v>
      </c>
    </row>
    <row r="16038" spans="8:37" x14ac:dyDescent="0.25">
      <c r="H16038" s="8"/>
      <c r="I16038" s="8"/>
      <c r="N16038" s="23"/>
      <c r="O16038" s="24"/>
      <c r="P16038" s="19"/>
      <c r="Q16038" s="19"/>
      <c r="R16038" s="19"/>
      <c r="U16038" s="27"/>
      <c r="Y16038" s="9" t="s">
        <v>775</v>
      </c>
      <c r="Z16038" s="9" t="s">
        <v>462</v>
      </c>
      <c r="AA16038" s="9" t="s">
        <v>198</v>
      </c>
      <c r="AB16038" s="9">
        <v>8156476</v>
      </c>
      <c r="AC16038" s="9" t="s">
        <v>16811</v>
      </c>
      <c r="AD16038" s="9" t="s">
        <v>231</v>
      </c>
      <c r="AE16038" s="5">
        <f t="shared" si="522"/>
        <v>0</v>
      </c>
      <c r="AF16038" s="5" t="str">
        <f t="shared" si="523"/>
        <v>katB</v>
      </c>
      <c r="AG16038" s="153"/>
      <c r="AH16038" s="153"/>
      <c r="AI16038" t="s">
        <v>195</v>
      </c>
      <c r="AJ16038" t="s">
        <v>340</v>
      </c>
      <c r="AK16038" s="9" t="str">
        <f>VLOOKUP(Y16038,zdroj!D:AJ,33,0)</f>
        <v>katB</v>
      </c>
    </row>
    <row r="16039" spans="8:37" x14ac:dyDescent="0.25">
      <c r="H16039" s="8"/>
      <c r="I16039" s="8"/>
      <c r="N16039" s="23"/>
      <c r="O16039" s="24"/>
      <c r="P16039" s="19"/>
      <c r="Q16039" s="19"/>
      <c r="R16039" s="19"/>
      <c r="U16039" s="27"/>
      <c r="Y16039" s="9" t="s">
        <v>775</v>
      </c>
      <c r="Z16039" s="9" t="s">
        <v>462</v>
      </c>
      <c r="AA16039" s="9" t="s">
        <v>198</v>
      </c>
      <c r="AB16039" s="9">
        <v>8156484</v>
      </c>
      <c r="AC16039" s="9" t="s">
        <v>16812</v>
      </c>
      <c r="AD16039" s="9" t="s">
        <v>231</v>
      </c>
      <c r="AE16039" s="5">
        <f t="shared" si="522"/>
        <v>0</v>
      </c>
      <c r="AF16039" s="5" t="str">
        <f t="shared" si="523"/>
        <v>katB</v>
      </c>
      <c r="AG16039" s="153"/>
      <c r="AH16039" s="153"/>
      <c r="AI16039" t="s">
        <v>195</v>
      </c>
      <c r="AJ16039" t="s">
        <v>340</v>
      </c>
      <c r="AK16039" s="9" t="str">
        <f>VLOOKUP(Y16039,zdroj!D:AJ,33,0)</f>
        <v>katB</v>
      </c>
    </row>
    <row r="16040" spans="8:37" x14ac:dyDescent="0.25">
      <c r="H16040" s="8"/>
      <c r="I16040" s="8"/>
      <c r="N16040" s="23"/>
      <c r="O16040" s="24"/>
      <c r="P16040" s="19"/>
      <c r="Q16040" s="19"/>
      <c r="R16040" s="19"/>
      <c r="U16040" s="27"/>
      <c r="Y16040" s="9" t="s">
        <v>775</v>
      </c>
      <c r="Z16040" s="9" t="s">
        <v>462</v>
      </c>
      <c r="AA16040" s="9" t="s">
        <v>198</v>
      </c>
      <c r="AB16040" s="9">
        <v>27570835</v>
      </c>
      <c r="AC16040" s="9" t="s">
        <v>16813</v>
      </c>
      <c r="AD16040" s="9" t="s">
        <v>231</v>
      </c>
      <c r="AE16040" s="5">
        <f t="shared" si="522"/>
        <v>0</v>
      </c>
      <c r="AF16040" s="5" t="str">
        <f t="shared" si="523"/>
        <v>katB</v>
      </c>
      <c r="AG16040" s="153"/>
      <c r="AH16040" s="153"/>
      <c r="AI16040" t="s">
        <v>201</v>
      </c>
      <c r="AJ16040" t="s">
        <v>17878</v>
      </c>
      <c r="AK16040" s="9" t="str">
        <f>VLOOKUP(Y16040,zdroj!D:AJ,33,0)</f>
        <v>katB</v>
      </c>
    </row>
    <row r="16041" spans="8:37" x14ac:dyDescent="0.25">
      <c r="H16041" s="8"/>
      <c r="I16041" s="8"/>
      <c r="N16041" s="23"/>
      <c r="O16041" s="24"/>
      <c r="P16041" s="19"/>
      <c r="Q16041" s="19"/>
      <c r="R16041" s="19"/>
      <c r="U16041" s="27"/>
      <c r="Y16041" s="9" t="s">
        <v>775</v>
      </c>
      <c r="Z16041" s="9" t="s">
        <v>462</v>
      </c>
      <c r="AA16041" s="9" t="s">
        <v>198</v>
      </c>
      <c r="AB16041" s="9">
        <v>25841343</v>
      </c>
      <c r="AC16041" s="9" t="s">
        <v>16814</v>
      </c>
      <c r="AD16041" s="9" t="s">
        <v>231</v>
      </c>
      <c r="AE16041" s="5">
        <f t="shared" si="522"/>
        <v>0</v>
      </c>
      <c r="AF16041" s="5" t="str">
        <f t="shared" si="523"/>
        <v>katB</v>
      </c>
      <c r="AG16041" s="153"/>
      <c r="AH16041" s="153"/>
      <c r="AI16041" t="s">
        <v>201</v>
      </c>
      <c r="AJ16041" t="s">
        <v>17878</v>
      </c>
      <c r="AK16041" s="9" t="str">
        <f>VLOOKUP(Y16041,zdroj!D:AJ,33,0)</f>
        <v>katB</v>
      </c>
    </row>
    <row r="16042" spans="8:37" x14ac:dyDescent="0.25">
      <c r="H16042" s="8"/>
      <c r="I16042" s="8"/>
      <c r="N16042" s="23"/>
      <c r="O16042" s="24"/>
      <c r="P16042" s="19"/>
      <c r="Q16042" s="19"/>
      <c r="R16042" s="19"/>
      <c r="U16042" s="27"/>
      <c r="Y16042" s="9" t="s">
        <v>775</v>
      </c>
      <c r="Z16042" s="9" t="s">
        <v>462</v>
      </c>
      <c r="AA16042" s="9" t="s">
        <v>198</v>
      </c>
      <c r="AB16042" s="9">
        <v>8156581</v>
      </c>
      <c r="AC16042" s="9" t="s">
        <v>16815</v>
      </c>
      <c r="AD16042" s="9" t="s">
        <v>231</v>
      </c>
      <c r="AE16042" s="5">
        <f t="shared" si="522"/>
        <v>0</v>
      </c>
      <c r="AF16042" s="5" t="str">
        <f t="shared" si="523"/>
        <v>katB</v>
      </c>
      <c r="AG16042" s="153"/>
      <c r="AH16042" s="153"/>
      <c r="AI16042" t="s">
        <v>229</v>
      </c>
      <c r="AJ16042" t="s">
        <v>17878</v>
      </c>
      <c r="AK16042" s="9" t="str">
        <f>VLOOKUP(Y16042,zdroj!D:AJ,33,0)</f>
        <v>katB</v>
      </c>
    </row>
    <row r="16043" spans="8:37" x14ac:dyDescent="0.25">
      <c r="H16043" s="8"/>
      <c r="I16043" s="8"/>
      <c r="N16043" s="23"/>
      <c r="O16043" s="24"/>
      <c r="P16043" s="19"/>
      <c r="Q16043" s="19"/>
      <c r="R16043" s="19"/>
      <c r="U16043" s="27"/>
      <c r="Y16043" s="9" t="s">
        <v>775</v>
      </c>
      <c r="Z16043" s="9" t="s">
        <v>462</v>
      </c>
      <c r="AA16043" s="9" t="s">
        <v>198</v>
      </c>
      <c r="AB16043" s="9">
        <v>8156603</v>
      </c>
      <c r="AC16043" s="9" t="s">
        <v>16816</v>
      </c>
      <c r="AD16043" s="9" t="s">
        <v>231</v>
      </c>
      <c r="AE16043" s="5">
        <f t="shared" si="522"/>
        <v>0</v>
      </c>
      <c r="AF16043" s="5" t="str">
        <f t="shared" si="523"/>
        <v>katB</v>
      </c>
      <c r="AG16043" s="153"/>
      <c r="AH16043" s="153"/>
      <c r="AI16043" t="s">
        <v>195</v>
      </c>
      <c r="AJ16043" t="s">
        <v>340</v>
      </c>
      <c r="AK16043" s="9" t="str">
        <f>VLOOKUP(Y16043,zdroj!D:AJ,33,0)</f>
        <v>katB</v>
      </c>
    </row>
    <row r="16044" spans="8:37" x14ac:dyDescent="0.25">
      <c r="H16044" s="8"/>
      <c r="I16044" s="8"/>
      <c r="N16044" s="23"/>
      <c r="O16044" s="24"/>
      <c r="P16044" s="19"/>
      <c r="Q16044" s="19"/>
      <c r="R16044" s="19"/>
      <c r="U16044" s="27"/>
      <c r="Y16044" s="9" t="s">
        <v>775</v>
      </c>
      <c r="Z16044" s="9" t="s">
        <v>462</v>
      </c>
      <c r="AA16044" s="9" t="s">
        <v>198</v>
      </c>
      <c r="AB16044" s="9">
        <v>8156611</v>
      </c>
      <c r="AC16044" s="9" t="s">
        <v>16817</v>
      </c>
      <c r="AD16044" s="9" t="s">
        <v>231</v>
      </c>
      <c r="AE16044" s="5">
        <f t="shared" si="522"/>
        <v>0</v>
      </c>
      <c r="AF16044" s="5" t="str">
        <f t="shared" si="523"/>
        <v>katB</v>
      </c>
      <c r="AG16044" s="153"/>
      <c r="AH16044" s="153"/>
      <c r="AI16044" t="s">
        <v>195</v>
      </c>
      <c r="AJ16044" t="s">
        <v>340</v>
      </c>
      <c r="AK16044" s="9" t="str">
        <f>VLOOKUP(Y16044,zdroj!D:AJ,33,0)</f>
        <v>katB</v>
      </c>
    </row>
    <row r="16045" spans="8:37" x14ac:dyDescent="0.25">
      <c r="H16045" s="8"/>
      <c r="I16045" s="8"/>
      <c r="N16045" s="23"/>
      <c r="O16045" s="24"/>
      <c r="P16045" s="19"/>
      <c r="Q16045" s="19"/>
      <c r="R16045" s="19"/>
      <c r="U16045" s="27"/>
      <c r="Y16045" s="9" t="s">
        <v>775</v>
      </c>
      <c r="Z16045" s="9" t="s">
        <v>462</v>
      </c>
      <c r="AA16045" s="9" t="s">
        <v>198</v>
      </c>
      <c r="AB16045" s="9">
        <v>8156646</v>
      </c>
      <c r="AC16045" s="9" t="s">
        <v>16818</v>
      </c>
      <c r="AD16045" s="9" t="s">
        <v>231</v>
      </c>
      <c r="AE16045" s="5">
        <f t="shared" si="522"/>
        <v>0</v>
      </c>
      <c r="AF16045" s="5" t="str">
        <f t="shared" si="523"/>
        <v>katB</v>
      </c>
      <c r="AG16045" s="153"/>
      <c r="AH16045" s="153"/>
      <c r="AI16045" t="s">
        <v>229</v>
      </c>
      <c r="AJ16045" t="s">
        <v>17878</v>
      </c>
      <c r="AK16045" s="9" t="str">
        <f>VLOOKUP(Y16045,zdroj!D:AJ,33,0)</f>
        <v>katB</v>
      </c>
    </row>
    <row r="16046" spans="8:37" x14ac:dyDescent="0.25">
      <c r="H16046" s="8"/>
      <c r="I16046" s="8"/>
      <c r="N16046" s="23"/>
      <c r="O16046" s="24"/>
      <c r="P16046" s="19"/>
      <c r="Q16046" s="19"/>
      <c r="R16046" s="19"/>
      <c r="U16046" s="27"/>
      <c r="Y16046" s="9" t="s">
        <v>775</v>
      </c>
      <c r="Z16046" s="9" t="s">
        <v>462</v>
      </c>
      <c r="AA16046" s="9" t="s">
        <v>198</v>
      </c>
      <c r="AB16046" s="9">
        <v>8156662</v>
      </c>
      <c r="AC16046" s="9" t="s">
        <v>16819</v>
      </c>
      <c r="AD16046" s="9" t="s">
        <v>231</v>
      </c>
      <c r="AE16046" s="5">
        <f t="shared" si="522"/>
        <v>0</v>
      </c>
      <c r="AF16046" s="5" t="str">
        <f t="shared" si="523"/>
        <v>katB</v>
      </c>
      <c r="AG16046" s="153"/>
      <c r="AH16046" s="153"/>
      <c r="AI16046" t="s">
        <v>195</v>
      </c>
      <c r="AJ16046" t="s">
        <v>340</v>
      </c>
      <c r="AK16046" s="9" t="str">
        <f>VLOOKUP(Y16046,zdroj!D:AJ,33,0)</f>
        <v>katB</v>
      </c>
    </row>
    <row r="16047" spans="8:37" x14ac:dyDescent="0.25">
      <c r="H16047" s="8"/>
      <c r="I16047" s="8"/>
      <c r="N16047" s="23"/>
      <c r="O16047" s="24"/>
      <c r="P16047" s="19"/>
      <c r="Q16047" s="19"/>
      <c r="R16047" s="19"/>
      <c r="U16047" s="27"/>
      <c r="Y16047" s="9" t="s">
        <v>775</v>
      </c>
      <c r="Z16047" s="9" t="s">
        <v>462</v>
      </c>
      <c r="AA16047" s="9" t="s">
        <v>198</v>
      </c>
      <c r="AB16047" s="9">
        <v>77716523</v>
      </c>
      <c r="AC16047" s="9" t="s">
        <v>16820</v>
      </c>
      <c r="AD16047" s="9" t="s">
        <v>231</v>
      </c>
      <c r="AE16047" s="5">
        <f t="shared" si="522"/>
        <v>0</v>
      </c>
      <c r="AF16047" s="5" t="str">
        <f t="shared" si="523"/>
        <v>katB</v>
      </c>
      <c r="AG16047" s="153"/>
      <c r="AH16047" s="153"/>
      <c r="AI16047" t="s">
        <v>195</v>
      </c>
      <c r="AJ16047" t="s">
        <v>340</v>
      </c>
      <c r="AK16047" s="9" t="str">
        <f>VLOOKUP(Y16047,zdroj!D:AJ,33,0)</f>
        <v>katB</v>
      </c>
    </row>
    <row r="16048" spans="8:37" x14ac:dyDescent="0.25">
      <c r="H16048" s="8"/>
      <c r="I16048" s="8"/>
      <c r="N16048" s="23"/>
      <c r="O16048" s="24"/>
      <c r="P16048" s="19"/>
      <c r="Q16048" s="19"/>
      <c r="R16048" s="19"/>
      <c r="U16048" s="27"/>
      <c r="Y16048" s="9" t="s">
        <v>775</v>
      </c>
      <c r="Z16048" s="9" t="s">
        <v>462</v>
      </c>
      <c r="AA16048" s="9" t="s">
        <v>198</v>
      </c>
      <c r="AB16048" s="9">
        <v>8156719</v>
      </c>
      <c r="AC16048" s="9" t="s">
        <v>16821</v>
      </c>
      <c r="AD16048" s="9" t="s">
        <v>231</v>
      </c>
      <c r="AE16048" s="5">
        <f t="shared" si="522"/>
        <v>0</v>
      </c>
      <c r="AF16048" s="5" t="str">
        <f t="shared" si="523"/>
        <v>katB</v>
      </c>
      <c r="AG16048" s="153"/>
      <c r="AH16048" s="153"/>
      <c r="AI16048" t="s">
        <v>195</v>
      </c>
      <c r="AJ16048" t="s">
        <v>340</v>
      </c>
      <c r="AK16048" s="9" t="str">
        <f>VLOOKUP(Y16048,zdroj!D:AJ,33,0)</f>
        <v>katB</v>
      </c>
    </row>
    <row r="16049" spans="8:37" x14ac:dyDescent="0.25">
      <c r="H16049" s="8"/>
      <c r="I16049" s="8"/>
      <c r="N16049" s="23"/>
      <c r="O16049" s="24"/>
      <c r="P16049" s="19"/>
      <c r="Q16049" s="19"/>
      <c r="R16049" s="19"/>
      <c r="U16049" s="27"/>
      <c r="Y16049" s="9" t="s">
        <v>775</v>
      </c>
      <c r="Z16049" s="9" t="s">
        <v>462</v>
      </c>
      <c r="AA16049" s="9" t="s">
        <v>198</v>
      </c>
      <c r="AB16049" s="9">
        <v>8156727</v>
      </c>
      <c r="AC16049" s="9" t="s">
        <v>16822</v>
      </c>
      <c r="AD16049" s="9" t="s">
        <v>231</v>
      </c>
      <c r="AE16049" s="5">
        <f t="shared" si="522"/>
        <v>0</v>
      </c>
      <c r="AF16049" s="5" t="str">
        <f t="shared" si="523"/>
        <v>katB</v>
      </c>
      <c r="AG16049" s="153"/>
      <c r="AH16049" s="153"/>
      <c r="AI16049" t="s">
        <v>195</v>
      </c>
      <c r="AJ16049" t="s">
        <v>340</v>
      </c>
      <c r="AK16049" s="9" t="str">
        <f>VLOOKUP(Y16049,zdroj!D:AJ,33,0)</f>
        <v>katB</v>
      </c>
    </row>
    <row r="16050" spans="8:37" x14ac:dyDescent="0.25">
      <c r="H16050" s="8"/>
      <c r="I16050" s="8"/>
      <c r="N16050" s="23"/>
      <c r="O16050" s="24"/>
      <c r="P16050" s="19"/>
      <c r="Q16050" s="19"/>
      <c r="R16050" s="19"/>
      <c r="U16050" s="27"/>
      <c r="Y16050" s="9" t="s">
        <v>775</v>
      </c>
      <c r="Z16050" s="9" t="s">
        <v>462</v>
      </c>
      <c r="AA16050" s="9" t="s">
        <v>198</v>
      </c>
      <c r="AB16050" s="9">
        <v>8156743</v>
      </c>
      <c r="AC16050" s="9" t="s">
        <v>16823</v>
      </c>
      <c r="AD16050" s="9" t="s">
        <v>800</v>
      </c>
      <c r="AE16050" s="5">
        <f t="shared" si="522"/>
        <v>0</v>
      </c>
      <c r="AF16050" s="5" t="str">
        <f t="shared" si="523"/>
        <v>Pokryto</v>
      </c>
      <c r="AG16050" s="153"/>
      <c r="AH16050" s="153"/>
      <c r="AI16050" t="s">
        <v>195</v>
      </c>
      <c r="AJ16050" t="s">
        <v>800</v>
      </c>
      <c r="AK16050" s="9" t="str">
        <f>VLOOKUP(Y16050,zdroj!D:AJ,33,0)</f>
        <v>katB</v>
      </c>
    </row>
    <row r="16051" spans="8:37" x14ac:dyDescent="0.25">
      <c r="H16051" s="8"/>
      <c r="I16051" s="8"/>
      <c r="N16051" s="23"/>
      <c r="O16051" s="24"/>
      <c r="P16051" s="19"/>
      <c r="Q16051" s="19"/>
      <c r="R16051" s="19"/>
      <c r="U16051" s="27"/>
      <c r="Y16051" s="9" t="s">
        <v>775</v>
      </c>
      <c r="Z16051" s="9" t="s">
        <v>462</v>
      </c>
      <c r="AA16051" s="9" t="s">
        <v>198</v>
      </c>
      <c r="AB16051" s="9">
        <v>8156808</v>
      </c>
      <c r="AC16051" s="9" t="s">
        <v>16824</v>
      </c>
      <c r="AD16051" s="9" t="s">
        <v>231</v>
      </c>
      <c r="AE16051" s="5">
        <f t="shared" si="522"/>
        <v>0</v>
      </c>
      <c r="AF16051" s="5" t="str">
        <f t="shared" si="523"/>
        <v>katB</v>
      </c>
      <c r="AG16051" s="153"/>
      <c r="AH16051" s="153"/>
      <c r="AI16051" t="s">
        <v>195</v>
      </c>
      <c r="AJ16051" t="s">
        <v>340</v>
      </c>
      <c r="AK16051" s="9" t="str">
        <f>VLOOKUP(Y16051,zdroj!D:AJ,33,0)</f>
        <v>katB</v>
      </c>
    </row>
    <row r="16052" spans="8:37" x14ac:dyDescent="0.25">
      <c r="H16052" s="8"/>
      <c r="I16052" s="8"/>
      <c r="N16052" s="23"/>
      <c r="O16052" s="24"/>
      <c r="P16052" s="19"/>
      <c r="Q16052" s="19"/>
      <c r="R16052" s="19"/>
      <c r="U16052" s="27"/>
      <c r="Y16052" s="9" t="s">
        <v>775</v>
      </c>
      <c r="Z16052" s="9" t="s">
        <v>462</v>
      </c>
      <c r="AA16052" s="9" t="s">
        <v>198</v>
      </c>
      <c r="AB16052" s="9">
        <v>8156816</v>
      </c>
      <c r="AC16052" s="9" t="s">
        <v>16825</v>
      </c>
      <c r="AD16052" s="9" t="s">
        <v>800</v>
      </c>
      <c r="AE16052" s="5">
        <f t="shared" si="522"/>
        <v>0</v>
      </c>
      <c r="AF16052" s="5" t="str">
        <f t="shared" si="523"/>
        <v>Pokryto</v>
      </c>
      <c r="AG16052" s="153"/>
      <c r="AH16052" s="153"/>
      <c r="AI16052" t="s">
        <v>195</v>
      </c>
      <c r="AJ16052" t="s">
        <v>800</v>
      </c>
      <c r="AK16052" s="9" t="str">
        <f>VLOOKUP(Y16052,zdroj!D:AJ,33,0)</f>
        <v>katB</v>
      </c>
    </row>
    <row r="16053" spans="8:37" x14ac:dyDescent="0.25">
      <c r="H16053" s="8"/>
      <c r="I16053" s="8"/>
      <c r="N16053" s="23"/>
      <c r="O16053" s="24"/>
      <c r="P16053" s="19"/>
      <c r="Q16053" s="19"/>
      <c r="R16053" s="19"/>
      <c r="U16053" s="27"/>
      <c r="Y16053" s="9" t="s">
        <v>775</v>
      </c>
      <c r="Z16053" s="9" t="s">
        <v>462</v>
      </c>
      <c r="AA16053" s="9" t="s">
        <v>198</v>
      </c>
      <c r="AB16053" s="9">
        <v>8156948</v>
      </c>
      <c r="AC16053" s="9" t="s">
        <v>16826</v>
      </c>
      <c r="AD16053" s="9" t="s">
        <v>231</v>
      </c>
      <c r="AE16053" s="5">
        <f t="shared" si="522"/>
        <v>0</v>
      </c>
      <c r="AF16053" s="5" t="str">
        <f t="shared" si="523"/>
        <v>katB</v>
      </c>
      <c r="AG16053" s="153"/>
      <c r="AH16053" s="153"/>
      <c r="AI16053" t="s">
        <v>195</v>
      </c>
      <c r="AJ16053" t="s">
        <v>340</v>
      </c>
      <c r="AK16053" s="9" t="str">
        <f>VLOOKUP(Y16053,zdroj!D:AJ,33,0)</f>
        <v>katB</v>
      </c>
    </row>
    <row r="16054" spans="8:37" x14ac:dyDescent="0.25">
      <c r="H16054" s="8"/>
      <c r="I16054" s="8"/>
      <c r="N16054" s="23"/>
      <c r="O16054" s="24"/>
      <c r="P16054" s="19"/>
      <c r="Q16054" s="19"/>
      <c r="R16054" s="19"/>
      <c r="U16054" s="27"/>
      <c r="Y16054" s="9" t="s">
        <v>775</v>
      </c>
      <c r="Z16054" s="9" t="s">
        <v>462</v>
      </c>
      <c r="AA16054" s="9" t="s">
        <v>198</v>
      </c>
      <c r="AB16054" s="9">
        <v>8156107</v>
      </c>
      <c r="AC16054" s="9" t="s">
        <v>16827</v>
      </c>
      <c r="AD16054" s="9" t="s">
        <v>231</v>
      </c>
      <c r="AE16054" s="5">
        <f t="shared" si="522"/>
        <v>0</v>
      </c>
      <c r="AF16054" s="5" t="str">
        <f t="shared" si="523"/>
        <v>katB</v>
      </c>
      <c r="AG16054" s="153"/>
      <c r="AH16054" s="153"/>
      <c r="AI16054" t="s">
        <v>236</v>
      </c>
      <c r="AJ16054" t="s">
        <v>17878</v>
      </c>
      <c r="AK16054" s="9" t="str">
        <f>VLOOKUP(Y16054,zdroj!D:AJ,33,0)</f>
        <v>katB</v>
      </c>
    </row>
    <row r="16055" spans="8:37" x14ac:dyDescent="0.25">
      <c r="H16055" s="8"/>
      <c r="I16055" s="8"/>
      <c r="N16055" s="23"/>
      <c r="O16055" s="24"/>
      <c r="P16055" s="19"/>
      <c r="Q16055" s="19"/>
      <c r="R16055" s="19"/>
      <c r="U16055" s="27"/>
      <c r="Y16055" s="9" t="s">
        <v>775</v>
      </c>
      <c r="Z16055" s="9" t="s">
        <v>462</v>
      </c>
      <c r="AA16055" s="9" t="s">
        <v>198</v>
      </c>
      <c r="AB16055" s="9">
        <v>25193961</v>
      </c>
      <c r="AC16055" s="9" t="s">
        <v>16828</v>
      </c>
      <c r="AD16055" s="9" t="s">
        <v>231</v>
      </c>
      <c r="AE16055" s="5">
        <f t="shared" si="522"/>
        <v>0</v>
      </c>
      <c r="AF16055" s="5" t="str">
        <f t="shared" si="523"/>
        <v>katB</v>
      </c>
      <c r="AG16055" s="153"/>
      <c r="AH16055" s="153"/>
      <c r="AI16055" t="s">
        <v>17880</v>
      </c>
      <c r="AJ16055" t="s">
        <v>17878</v>
      </c>
      <c r="AK16055" s="9" t="str">
        <f>VLOOKUP(Y16055,zdroj!D:AJ,33,0)</f>
        <v>katB</v>
      </c>
    </row>
    <row r="16056" spans="8:37" x14ac:dyDescent="0.25">
      <c r="H16056" s="8"/>
      <c r="I16056" s="8"/>
      <c r="N16056" s="23"/>
      <c r="O16056" s="24"/>
      <c r="P16056" s="19"/>
      <c r="Q16056" s="19"/>
      <c r="R16056" s="19"/>
      <c r="U16056" s="27"/>
      <c r="Y16056" s="9" t="s">
        <v>775</v>
      </c>
      <c r="Z16056" s="9" t="s">
        <v>462</v>
      </c>
      <c r="AA16056" s="9" t="s">
        <v>198</v>
      </c>
      <c r="AB16056" s="9">
        <v>25598546</v>
      </c>
      <c r="AC16056" s="9" t="s">
        <v>16829</v>
      </c>
      <c r="AD16056" s="9" t="s">
        <v>231</v>
      </c>
      <c r="AE16056" s="5">
        <f t="shared" si="522"/>
        <v>0</v>
      </c>
      <c r="AF16056" s="5" t="str">
        <f t="shared" si="523"/>
        <v>katB</v>
      </c>
      <c r="AG16056" s="153"/>
      <c r="AH16056" s="153"/>
      <c r="AI16056" t="s">
        <v>236</v>
      </c>
      <c r="AJ16056" t="s">
        <v>17878</v>
      </c>
      <c r="AK16056" s="9" t="str">
        <f>VLOOKUP(Y16056,zdroj!D:AJ,33,0)</f>
        <v>katB</v>
      </c>
    </row>
    <row r="16057" spans="8:37" x14ac:dyDescent="0.25">
      <c r="H16057" s="8"/>
      <c r="I16057" s="8"/>
      <c r="N16057" s="23"/>
      <c r="O16057" s="24"/>
      <c r="P16057" s="19"/>
      <c r="Q16057" s="19"/>
      <c r="R16057" s="19"/>
      <c r="U16057" s="27"/>
      <c r="Y16057" s="9" t="s">
        <v>775</v>
      </c>
      <c r="Z16057" s="9" t="s">
        <v>462</v>
      </c>
      <c r="AA16057" s="9" t="s">
        <v>198</v>
      </c>
      <c r="AB16057" s="9">
        <v>25598554</v>
      </c>
      <c r="AC16057" s="9" t="s">
        <v>16830</v>
      </c>
      <c r="AD16057" s="9" t="s">
        <v>800</v>
      </c>
      <c r="AE16057" s="5">
        <f t="shared" si="522"/>
        <v>0</v>
      </c>
      <c r="AF16057" s="5" t="str">
        <f t="shared" si="523"/>
        <v>Pokryto</v>
      </c>
      <c r="AG16057" s="153"/>
      <c r="AH16057" s="153"/>
      <c r="AI16057" t="s">
        <v>236</v>
      </c>
      <c r="AJ16057" t="s">
        <v>800</v>
      </c>
      <c r="AK16057" s="9" t="str">
        <f>VLOOKUP(Y16057,zdroj!D:AJ,33,0)</f>
        <v>katB</v>
      </c>
    </row>
    <row r="16058" spans="8:37" x14ac:dyDescent="0.25">
      <c r="H16058" s="8"/>
      <c r="I16058" s="8"/>
      <c r="N16058" s="23"/>
      <c r="O16058" s="24"/>
      <c r="P16058" s="19"/>
      <c r="Q16058" s="19"/>
      <c r="R16058" s="19"/>
      <c r="U16058" s="27"/>
      <c r="Y16058" s="9" t="s">
        <v>775</v>
      </c>
      <c r="Z16058" s="9" t="s">
        <v>462</v>
      </c>
      <c r="AA16058" s="9" t="s">
        <v>198</v>
      </c>
      <c r="AB16058" s="9">
        <v>25550705</v>
      </c>
      <c r="AC16058" s="9" t="s">
        <v>16831</v>
      </c>
      <c r="AD16058" s="9" t="s">
        <v>231</v>
      </c>
      <c r="AE16058" s="5">
        <f t="shared" si="522"/>
        <v>0</v>
      </c>
      <c r="AF16058" s="5" t="str">
        <f t="shared" si="523"/>
        <v>katB</v>
      </c>
      <c r="AG16058" s="153"/>
      <c r="AH16058" s="153"/>
      <c r="AI16058" t="s">
        <v>236</v>
      </c>
      <c r="AJ16058" t="s">
        <v>17878</v>
      </c>
      <c r="AK16058" s="9" t="str">
        <f>VLOOKUP(Y16058,zdroj!D:AJ,33,0)</f>
        <v>katB</v>
      </c>
    </row>
    <row r="16059" spans="8:37" x14ac:dyDescent="0.25">
      <c r="H16059" s="8"/>
      <c r="I16059" s="8"/>
      <c r="N16059" s="23"/>
      <c r="O16059" s="24"/>
      <c r="P16059" s="19"/>
      <c r="Q16059" s="19"/>
      <c r="R16059" s="19"/>
      <c r="U16059" s="27"/>
      <c r="Y16059" s="9" t="s">
        <v>775</v>
      </c>
      <c r="Z16059" s="9" t="s">
        <v>462</v>
      </c>
      <c r="AA16059" s="9" t="s">
        <v>198</v>
      </c>
      <c r="AB16059" s="9">
        <v>26197201</v>
      </c>
      <c r="AC16059" s="9" t="s">
        <v>16832</v>
      </c>
      <c r="AD16059" s="9" t="s">
        <v>231</v>
      </c>
      <c r="AE16059" s="5">
        <f t="shared" si="522"/>
        <v>0</v>
      </c>
      <c r="AF16059" s="5" t="str">
        <f t="shared" si="523"/>
        <v>katB</v>
      </c>
      <c r="AG16059" s="153"/>
      <c r="AH16059" s="153"/>
      <c r="AI16059" t="s">
        <v>236</v>
      </c>
      <c r="AJ16059" t="s">
        <v>17878</v>
      </c>
      <c r="AK16059" s="9" t="str">
        <f>VLOOKUP(Y16059,zdroj!D:AJ,33,0)</f>
        <v>katB</v>
      </c>
    </row>
    <row r="16060" spans="8:37" x14ac:dyDescent="0.25">
      <c r="H16060" s="8"/>
      <c r="I16060" s="8"/>
      <c r="N16060" s="23"/>
      <c r="O16060" s="24"/>
      <c r="P16060" s="19"/>
      <c r="Q16060" s="19"/>
      <c r="R16060" s="19"/>
      <c r="U16060" s="27"/>
      <c r="Y16060" s="9" t="s">
        <v>775</v>
      </c>
      <c r="Z16060" s="9" t="s">
        <v>462</v>
      </c>
      <c r="AA16060" s="9" t="s">
        <v>198</v>
      </c>
      <c r="AB16060" s="9">
        <v>25568078</v>
      </c>
      <c r="AC16060" s="9" t="s">
        <v>16833</v>
      </c>
      <c r="AD16060" s="9" t="s">
        <v>231</v>
      </c>
      <c r="AE16060" s="5">
        <f t="shared" si="522"/>
        <v>0</v>
      </c>
      <c r="AF16060" s="5" t="str">
        <f t="shared" si="523"/>
        <v>katB</v>
      </c>
      <c r="AG16060" s="153"/>
      <c r="AH16060" s="153"/>
      <c r="AI16060" t="s">
        <v>236</v>
      </c>
      <c r="AJ16060" t="s">
        <v>17878</v>
      </c>
      <c r="AK16060" s="9" t="str">
        <f>VLOOKUP(Y16060,zdroj!D:AJ,33,0)</f>
        <v>katB</v>
      </c>
    </row>
    <row r="16061" spans="8:37" x14ac:dyDescent="0.25">
      <c r="H16061" s="8"/>
      <c r="I16061" s="8"/>
      <c r="N16061" s="23"/>
      <c r="O16061" s="24"/>
      <c r="P16061" s="19"/>
      <c r="Q16061" s="19"/>
      <c r="R16061" s="19"/>
      <c r="U16061" s="27"/>
      <c r="Y16061" s="9" t="s">
        <v>775</v>
      </c>
      <c r="Z16061" s="9" t="s">
        <v>462</v>
      </c>
      <c r="AA16061" s="9" t="s">
        <v>198</v>
      </c>
      <c r="AB16061" s="9">
        <v>25738038</v>
      </c>
      <c r="AC16061" s="9" t="s">
        <v>16834</v>
      </c>
      <c r="AD16061" s="9" t="s">
        <v>231</v>
      </c>
      <c r="AE16061" s="5">
        <f t="shared" si="522"/>
        <v>0</v>
      </c>
      <c r="AF16061" s="5" t="str">
        <f t="shared" si="523"/>
        <v>katB</v>
      </c>
      <c r="AG16061" s="153"/>
      <c r="AH16061" s="153"/>
      <c r="AI16061" t="s">
        <v>236</v>
      </c>
      <c r="AJ16061" t="s">
        <v>17878</v>
      </c>
      <c r="AK16061" s="9" t="str">
        <f>VLOOKUP(Y16061,zdroj!D:AJ,33,0)</f>
        <v>katB</v>
      </c>
    </row>
    <row r="16062" spans="8:37" x14ac:dyDescent="0.25">
      <c r="H16062" s="8"/>
      <c r="I16062" s="8"/>
      <c r="N16062" s="23"/>
      <c r="O16062" s="24"/>
      <c r="P16062" s="19"/>
      <c r="Q16062" s="19"/>
      <c r="R16062" s="19"/>
      <c r="U16062" s="27"/>
      <c r="Y16062" s="9" t="s">
        <v>775</v>
      </c>
      <c r="Z16062" s="9" t="s">
        <v>462</v>
      </c>
      <c r="AA16062" s="9" t="s">
        <v>198</v>
      </c>
      <c r="AB16062" s="9">
        <v>25738046</v>
      </c>
      <c r="AC16062" s="9" t="s">
        <v>16835</v>
      </c>
      <c r="AD16062" s="9" t="s">
        <v>231</v>
      </c>
      <c r="AE16062" s="5">
        <f t="shared" si="522"/>
        <v>0</v>
      </c>
      <c r="AF16062" s="5" t="str">
        <f t="shared" si="523"/>
        <v>katB</v>
      </c>
      <c r="AG16062" s="153"/>
      <c r="AH16062" s="153"/>
      <c r="AI16062" t="s">
        <v>201</v>
      </c>
      <c r="AJ16062" t="s">
        <v>17878</v>
      </c>
      <c r="AK16062" s="9" t="str">
        <f>VLOOKUP(Y16062,zdroj!D:AJ,33,0)</f>
        <v>katB</v>
      </c>
    </row>
    <row r="16063" spans="8:37" x14ac:dyDescent="0.25">
      <c r="H16063" s="8"/>
      <c r="I16063" s="8"/>
      <c r="N16063" s="23"/>
      <c r="O16063" s="24"/>
      <c r="P16063" s="19"/>
      <c r="Q16063" s="19"/>
      <c r="R16063" s="19"/>
      <c r="U16063" s="27"/>
      <c r="Y16063" s="9" t="s">
        <v>775</v>
      </c>
      <c r="Z16063" s="9" t="s">
        <v>462</v>
      </c>
      <c r="AA16063" s="9" t="s">
        <v>198</v>
      </c>
      <c r="AB16063" s="9">
        <v>25738020</v>
      </c>
      <c r="AC16063" s="9" t="s">
        <v>16836</v>
      </c>
      <c r="AD16063" s="9" t="s">
        <v>231</v>
      </c>
      <c r="AE16063" s="5">
        <f t="shared" si="522"/>
        <v>0</v>
      </c>
      <c r="AF16063" s="5" t="str">
        <f t="shared" si="523"/>
        <v>katB</v>
      </c>
      <c r="AG16063" s="153"/>
      <c r="AH16063" s="153"/>
      <c r="AI16063" t="s">
        <v>201</v>
      </c>
      <c r="AJ16063" t="s">
        <v>17878</v>
      </c>
      <c r="AK16063" s="9" t="str">
        <f>VLOOKUP(Y16063,zdroj!D:AJ,33,0)</f>
        <v>katB</v>
      </c>
    </row>
    <row r="16064" spans="8:37" x14ac:dyDescent="0.25">
      <c r="H16064" s="8"/>
      <c r="I16064" s="8"/>
      <c r="N16064" s="23"/>
      <c r="O16064" s="24"/>
      <c r="P16064" s="19"/>
      <c r="Q16064" s="19"/>
      <c r="R16064" s="19"/>
      <c r="U16064" s="27"/>
      <c r="Y16064" s="9" t="s">
        <v>775</v>
      </c>
      <c r="Z16064" s="9" t="s">
        <v>462</v>
      </c>
      <c r="AA16064" s="9" t="s">
        <v>198</v>
      </c>
      <c r="AB16064" s="9">
        <v>25769260</v>
      </c>
      <c r="AC16064" s="9" t="s">
        <v>16837</v>
      </c>
      <c r="AD16064" s="9" t="s">
        <v>800</v>
      </c>
      <c r="AE16064" s="5">
        <f t="shared" si="522"/>
        <v>0</v>
      </c>
      <c r="AF16064" s="5" t="str">
        <f t="shared" si="523"/>
        <v>Pokryto</v>
      </c>
      <c r="AG16064" s="153"/>
      <c r="AH16064" s="153"/>
      <c r="AI16064" t="s">
        <v>17879</v>
      </c>
      <c r="AJ16064" t="s">
        <v>800</v>
      </c>
      <c r="AK16064" s="9" t="str">
        <f>VLOOKUP(Y16064,zdroj!D:AJ,33,0)</f>
        <v>katB</v>
      </c>
    </row>
    <row r="16065" spans="8:37" x14ac:dyDescent="0.25">
      <c r="H16065" s="8"/>
      <c r="I16065" s="8"/>
      <c r="N16065" s="23"/>
      <c r="O16065" s="24"/>
      <c r="P16065" s="19"/>
      <c r="Q16065" s="19"/>
      <c r="R16065" s="19"/>
      <c r="U16065" s="27"/>
      <c r="Y16065" s="9" t="s">
        <v>775</v>
      </c>
      <c r="Z16065" s="9" t="s">
        <v>462</v>
      </c>
      <c r="AA16065" s="9" t="s">
        <v>198</v>
      </c>
      <c r="AB16065" s="9">
        <v>25769251</v>
      </c>
      <c r="AC16065" s="9" t="s">
        <v>16838</v>
      </c>
      <c r="AD16065" s="9" t="s">
        <v>231</v>
      </c>
      <c r="AE16065" s="5">
        <f t="shared" si="522"/>
        <v>0</v>
      </c>
      <c r="AF16065" s="5" t="str">
        <f t="shared" si="523"/>
        <v>katB</v>
      </c>
      <c r="AG16065" s="153"/>
      <c r="AH16065" s="153"/>
      <c r="AI16065" t="s">
        <v>236</v>
      </c>
      <c r="AJ16065" t="s">
        <v>17878</v>
      </c>
      <c r="AK16065" s="9" t="str">
        <f>VLOOKUP(Y16065,zdroj!D:AJ,33,0)</f>
        <v>katB</v>
      </c>
    </row>
    <row r="16066" spans="8:37" x14ac:dyDescent="0.25">
      <c r="H16066" s="8"/>
      <c r="I16066" s="8"/>
      <c r="N16066" s="23"/>
      <c r="O16066" s="24"/>
      <c r="P16066" s="19"/>
      <c r="Q16066" s="19"/>
      <c r="R16066" s="19"/>
      <c r="U16066" s="27"/>
      <c r="Y16066" s="9" t="s">
        <v>775</v>
      </c>
      <c r="Z16066" s="9" t="s">
        <v>462</v>
      </c>
      <c r="AA16066" s="9" t="s">
        <v>198</v>
      </c>
      <c r="AB16066" s="9">
        <v>26077787</v>
      </c>
      <c r="AC16066" s="9" t="s">
        <v>16839</v>
      </c>
      <c r="AD16066" s="9" t="s">
        <v>231</v>
      </c>
      <c r="AE16066" s="5">
        <f t="shared" si="522"/>
        <v>0</v>
      </c>
      <c r="AF16066" s="5" t="str">
        <f t="shared" si="523"/>
        <v>katB</v>
      </c>
      <c r="AG16066" s="153"/>
      <c r="AH16066" s="153"/>
      <c r="AI16066" t="s">
        <v>201</v>
      </c>
      <c r="AJ16066" t="s">
        <v>17878</v>
      </c>
      <c r="AK16066" s="9" t="str">
        <f>VLOOKUP(Y16066,zdroj!D:AJ,33,0)</f>
        <v>katB</v>
      </c>
    </row>
    <row r="16067" spans="8:37" x14ac:dyDescent="0.25">
      <c r="H16067" s="8"/>
      <c r="I16067" s="8"/>
      <c r="N16067" s="23"/>
      <c r="O16067" s="24"/>
      <c r="P16067" s="19"/>
      <c r="Q16067" s="19"/>
      <c r="R16067" s="19"/>
      <c r="U16067" s="27"/>
      <c r="Y16067" s="9" t="s">
        <v>775</v>
      </c>
      <c r="Z16067" s="9" t="s">
        <v>462</v>
      </c>
      <c r="AA16067" s="9" t="s">
        <v>198</v>
      </c>
      <c r="AB16067" s="9">
        <v>26094282</v>
      </c>
      <c r="AC16067" s="9" t="s">
        <v>16840</v>
      </c>
      <c r="AD16067" s="9" t="s">
        <v>800</v>
      </c>
      <c r="AE16067" s="5">
        <f t="shared" si="522"/>
        <v>0</v>
      </c>
      <c r="AF16067" s="5" t="str">
        <f t="shared" si="523"/>
        <v>Pokryto</v>
      </c>
      <c r="AG16067" s="153"/>
      <c r="AH16067" s="153"/>
      <c r="AI16067" t="s">
        <v>201</v>
      </c>
      <c r="AJ16067" t="s">
        <v>800</v>
      </c>
      <c r="AK16067" s="9" t="str">
        <f>VLOOKUP(Y16067,zdroj!D:AJ,33,0)</f>
        <v>katB</v>
      </c>
    </row>
    <row r="16068" spans="8:37" x14ac:dyDescent="0.25">
      <c r="H16068" s="8"/>
      <c r="I16068" s="8"/>
      <c r="N16068" s="23"/>
      <c r="O16068" s="24"/>
      <c r="P16068" s="19"/>
      <c r="Q16068" s="19"/>
      <c r="R16068" s="19"/>
      <c r="U16068" s="27"/>
      <c r="Y16068" s="9" t="s">
        <v>775</v>
      </c>
      <c r="Z16068" s="9" t="s">
        <v>462</v>
      </c>
      <c r="AA16068" s="9" t="s">
        <v>198</v>
      </c>
      <c r="AB16068" s="9">
        <v>26094266</v>
      </c>
      <c r="AC16068" s="9" t="s">
        <v>16841</v>
      </c>
      <c r="AD16068" s="9" t="s">
        <v>231</v>
      </c>
      <c r="AE16068" s="5">
        <f t="shared" si="522"/>
        <v>0</v>
      </c>
      <c r="AF16068" s="5" t="str">
        <f t="shared" si="523"/>
        <v>katB</v>
      </c>
      <c r="AG16068" s="153"/>
      <c r="AH16068" s="153"/>
      <c r="AI16068" t="s">
        <v>236</v>
      </c>
      <c r="AJ16068" t="s">
        <v>17878</v>
      </c>
      <c r="AK16068" s="9" t="str">
        <f>VLOOKUP(Y16068,zdroj!D:AJ,33,0)</f>
        <v>katB</v>
      </c>
    </row>
    <row r="16069" spans="8:37" x14ac:dyDescent="0.25">
      <c r="H16069" s="8"/>
      <c r="I16069" s="8"/>
      <c r="N16069" s="23"/>
      <c r="O16069" s="24"/>
      <c r="P16069" s="19"/>
      <c r="Q16069" s="19"/>
      <c r="R16069" s="19"/>
      <c r="U16069" s="27"/>
      <c r="Y16069" s="9" t="s">
        <v>775</v>
      </c>
      <c r="Z16069" s="9" t="s">
        <v>462</v>
      </c>
      <c r="AA16069" s="9" t="s">
        <v>198</v>
      </c>
      <c r="AB16069" s="9">
        <v>26197219</v>
      </c>
      <c r="AC16069" s="9" t="s">
        <v>16842</v>
      </c>
      <c r="AD16069" s="9" t="s">
        <v>231</v>
      </c>
      <c r="AE16069" s="5">
        <f t="shared" si="522"/>
        <v>0</v>
      </c>
      <c r="AF16069" s="5" t="str">
        <f t="shared" si="523"/>
        <v>katB</v>
      </c>
      <c r="AG16069" s="153"/>
      <c r="AH16069" s="153"/>
      <c r="AI16069" t="s">
        <v>236</v>
      </c>
      <c r="AJ16069" t="s">
        <v>17878</v>
      </c>
      <c r="AK16069" s="9" t="str">
        <f>VLOOKUP(Y16069,zdroj!D:AJ,33,0)</f>
        <v>katB</v>
      </c>
    </row>
    <row r="16070" spans="8:37" x14ac:dyDescent="0.25">
      <c r="H16070" s="8"/>
      <c r="I16070" s="8"/>
      <c r="N16070" s="23"/>
      <c r="O16070" s="24"/>
      <c r="P16070" s="19"/>
      <c r="Q16070" s="19"/>
      <c r="R16070" s="19"/>
      <c r="U16070" s="27"/>
      <c r="Y16070" s="9" t="s">
        <v>775</v>
      </c>
      <c r="Z16070" s="9" t="s">
        <v>462</v>
      </c>
      <c r="AA16070" s="9" t="s">
        <v>198</v>
      </c>
      <c r="AB16070" s="9">
        <v>25568060</v>
      </c>
      <c r="AC16070" s="9" t="s">
        <v>16843</v>
      </c>
      <c r="AD16070" s="9" t="s">
        <v>231</v>
      </c>
      <c r="AE16070" s="5">
        <f t="shared" si="522"/>
        <v>0</v>
      </c>
      <c r="AF16070" s="5" t="str">
        <f t="shared" si="523"/>
        <v>katB</v>
      </c>
      <c r="AG16070" s="153"/>
      <c r="AH16070" s="153"/>
      <c r="AI16070" t="s">
        <v>236</v>
      </c>
      <c r="AJ16070" t="s">
        <v>17878</v>
      </c>
      <c r="AK16070" s="9" t="str">
        <f>VLOOKUP(Y16070,zdroj!D:AJ,33,0)</f>
        <v>katB</v>
      </c>
    </row>
    <row r="16071" spans="8:37" x14ac:dyDescent="0.25">
      <c r="H16071" s="8"/>
      <c r="I16071" s="8"/>
      <c r="N16071" s="23"/>
      <c r="O16071" s="24"/>
      <c r="P16071" s="19"/>
      <c r="Q16071" s="19"/>
      <c r="R16071" s="19"/>
      <c r="U16071" s="27"/>
      <c r="Y16071" s="9" t="s">
        <v>775</v>
      </c>
      <c r="Z16071" s="9" t="s">
        <v>462</v>
      </c>
      <c r="AA16071" s="9" t="s">
        <v>198</v>
      </c>
      <c r="AB16071" s="9">
        <v>26220946</v>
      </c>
      <c r="AC16071" s="9" t="s">
        <v>16844</v>
      </c>
      <c r="AD16071" s="9" t="s">
        <v>231</v>
      </c>
      <c r="AE16071" s="5">
        <f t="shared" si="522"/>
        <v>0</v>
      </c>
      <c r="AF16071" s="5" t="str">
        <f t="shared" si="523"/>
        <v>katB</v>
      </c>
      <c r="AG16071" s="153"/>
      <c r="AH16071" s="153"/>
      <c r="AI16071" t="s">
        <v>201</v>
      </c>
      <c r="AJ16071" t="s">
        <v>17878</v>
      </c>
      <c r="AK16071" s="9" t="str">
        <f>VLOOKUP(Y16071,zdroj!D:AJ,33,0)</f>
        <v>katB</v>
      </c>
    </row>
    <row r="16072" spans="8:37" x14ac:dyDescent="0.25">
      <c r="H16072" s="8"/>
      <c r="I16072" s="8"/>
      <c r="N16072" s="23"/>
      <c r="O16072" s="24"/>
      <c r="P16072" s="19"/>
      <c r="Q16072" s="19"/>
      <c r="R16072" s="19"/>
      <c r="U16072" s="27"/>
      <c r="Y16072" s="9" t="s">
        <v>775</v>
      </c>
      <c r="Z16072" s="9" t="s">
        <v>462</v>
      </c>
      <c r="AA16072" s="9" t="s">
        <v>198</v>
      </c>
      <c r="AB16072" s="9">
        <v>26775247</v>
      </c>
      <c r="AC16072" s="9" t="s">
        <v>16845</v>
      </c>
      <c r="AD16072" s="9" t="s">
        <v>231</v>
      </c>
      <c r="AE16072" s="5">
        <f t="shared" si="522"/>
        <v>0</v>
      </c>
      <c r="AF16072" s="5" t="str">
        <f t="shared" si="523"/>
        <v>katB</v>
      </c>
      <c r="AG16072" s="153"/>
      <c r="AH16072" s="153"/>
      <c r="AI16072" t="s">
        <v>201</v>
      </c>
      <c r="AJ16072" t="s">
        <v>17878</v>
      </c>
      <c r="AK16072" s="9" t="str">
        <f>VLOOKUP(Y16072,zdroj!D:AJ,33,0)</f>
        <v>katB</v>
      </c>
    </row>
    <row r="16073" spans="8:37" x14ac:dyDescent="0.25">
      <c r="H16073" s="8"/>
      <c r="I16073" s="8"/>
      <c r="N16073" s="23"/>
      <c r="O16073" s="24"/>
      <c r="P16073" s="19"/>
      <c r="Q16073" s="19"/>
      <c r="R16073" s="19"/>
      <c r="U16073" s="27"/>
      <c r="Y16073" s="9" t="s">
        <v>775</v>
      </c>
      <c r="Z16073" s="9" t="s">
        <v>462</v>
      </c>
      <c r="AA16073" s="9" t="s">
        <v>198</v>
      </c>
      <c r="AB16073" s="9">
        <v>28328477</v>
      </c>
      <c r="AC16073" s="9" t="s">
        <v>16846</v>
      </c>
      <c r="AD16073" s="9" t="s">
        <v>231</v>
      </c>
      <c r="AE16073" s="5">
        <f t="shared" si="522"/>
        <v>0</v>
      </c>
      <c r="AF16073" s="5" t="str">
        <f t="shared" si="523"/>
        <v>katB</v>
      </c>
      <c r="AG16073" s="153"/>
      <c r="AH16073" s="153"/>
      <c r="AI16073" t="s">
        <v>236</v>
      </c>
      <c r="AJ16073" t="s">
        <v>17878</v>
      </c>
      <c r="AK16073" s="9" t="str">
        <f>VLOOKUP(Y16073,zdroj!D:AJ,33,0)</f>
        <v>katB</v>
      </c>
    </row>
    <row r="16074" spans="8:37" x14ac:dyDescent="0.25">
      <c r="H16074" s="8"/>
      <c r="I16074" s="8"/>
      <c r="N16074" s="23"/>
      <c r="O16074" s="24"/>
      <c r="P16074" s="19"/>
      <c r="Q16074" s="19"/>
      <c r="R16074" s="19"/>
      <c r="U16074" s="27"/>
      <c r="Y16074" s="9" t="s">
        <v>775</v>
      </c>
      <c r="Z16074" s="9" t="s">
        <v>462</v>
      </c>
      <c r="AA16074" s="9" t="s">
        <v>198</v>
      </c>
      <c r="AB16074" s="9">
        <v>72503467</v>
      </c>
      <c r="AC16074" s="9" t="s">
        <v>16847</v>
      </c>
      <c r="AD16074" s="9" t="s">
        <v>231</v>
      </c>
      <c r="AE16074" s="5">
        <f t="shared" ref="AE16074:AE16137" si="524">VLOOKUP(Y16074,K:T,10,0)</f>
        <v>0</v>
      </c>
      <c r="AF16074" s="5" t="str">
        <f t="shared" ref="AF16074:AF16137" si="525">IF(AE16074="A",IF(AD16074="katA","katB",AD16074),AD16074)</f>
        <v>katB</v>
      </c>
      <c r="AG16074" s="153"/>
      <c r="AH16074" s="153"/>
      <c r="AI16074" t="s">
        <v>236</v>
      </c>
      <c r="AJ16074" t="s">
        <v>17878</v>
      </c>
      <c r="AK16074" s="9" t="str">
        <f>VLOOKUP(Y16074,zdroj!D:AJ,33,0)</f>
        <v>katB</v>
      </c>
    </row>
    <row r="16075" spans="8:37" x14ac:dyDescent="0.25">
      <c r="H16075" s="8"/>
      <c r="I16075" s="8"/>
      <c r="N16075" s="23"/>
      <c r="O16075" s="24"/>
      <c r="P16075" s="19"/>
      <c r="Q16075" s="19"/>
      <c r="R16075" s="19"/>
      <c r="U16075" s="27"/>
      <c r="Y16075" s="9" t="s">
        <v>775</v>
      </c>
      <c r="Z16075" s="9" t="s">
        <v>462</v>
      </c>
      <c r="AA16075" s="9" t="s">
        <v>198</v>
      </c>
      <c r="AB16075" s="9">
        <v>76178137</v>
      </c>
      <c r="AC16075" s="9" t="s">
        <v>16848</v>
      </c>
      <c r="AD16075" s="9" t="s">
        <v>231</v>
      </c>
      <c r="AE16075" s="5">
        <f t="shared" si="524"/>
        <v>0</v>
      </c>
      <c r="AF16075" s="5" t="str">
        <f t="shared" si="525"/>
        <v>katB</v>
      </c>
      <c r="AG16075" s="153"/>
      <c r="AH16075" s="153"/>
      <c r="AI16075" t="s">
        <v>236</v>
      </c>
      <c r="AJ16075" t="s">
        <v>17878</v>
      </c>
      <c r="AK16075" s="9" t="str">
        <f>VLOOKUP(Y16075,zdroj!D:AJ,33,0)</f>
        <v>katB</v>
      </c>
    </row>
    <row r="16076" spans="8:37" x14ac:dyDescent="0.25">
      <c r="H16076" s="8"/>
      <c r="I16076" s="8"/>
      <c r="N16076" s="23"/>
      <c r="O16076" s="24"/>
      <c r="P16076" s="19"/>
      <c r="Q16076" s="19"/>
      <c r="R16076" s="19"/>
      <c r="U16076" s="27"/>
      <c r="Y16076" s="9" t="s">
        <v>775</v>
      </c>
      <c r="Z16076" s="9" t="s">
        <v>462</v>
      </c>
      <c r="AA16076" s="9" t="s">
        <v>198</v>
      </c>
      <c r="AB16076" s="9">
        <v>79021905</v>
      </c>
      <c r="AC16076" s="9" t="s">
        <v>16849</v>
      </c>
      <c r="AD16076" s="9" t="s">
        <v>231</v>
      </c>
      <c r="AE16076" s="5">
        <f t="shared" si="524"/>
        <v>0</v>
      </c>
      <c r="AF16076" s="5" t="str">
        <f t="shared" si="525"/>
        <v>katB</v>
      </c>
      <c r="AG16076" s="153"/>
      <c r="AH16076" s="153"/>
      <c r="AI16076" t="s">
        <v>201</v>
      </c>
      <c r="AJ16076" t="s">
        <v>17878</v>
      </c>
      <c r="AK16076" s="9" t="str">
        <f>VLOOKUP(Y16076,zdroj!D:AJ,33,0)</f>
        <v>katB</v>
      </c>
    </row>
    <row r="16077" spans="8:37" x14ac:dyDescent="0.25">
      <c r="H16077" s="8"/>
      <c r="I16077" s="8"/>
      <c r="N16077" s="23"/>
      <c r="O16077" s="24"/>
      <c r="P16077" s="19"/>
      <c r="Q16077" s="19"/>
      <c r="R16077" s="19"/>
      <c r="U16077" s="27"/>
      <c r="Y16077" s="9" t="s">
        <v>775</v>
      </c>
      <c r="Z16077" s="9" t="s">
        <v>462</v>
      </c>
      <c r="AA16077" s="9" t="s">
        <v>198</v>
      </c>
      <c r="AB16077" s="9">
        <v>80936016</v>
      </c>
      <c r="AC16077" s="9" t="s">
        <v>16850</v>
      </c>
      <c r="AD16077" s="9" t="s">
        <v>231</v>
      </c>
      <c r="AE16077" s="5">
        <f t="shared" si="524"/>
        <v>0</v>
      </c>
      <c r="AF16077" s="5" t="str">
        <f t="shared" si="525"/>
        <v>katB</v>
      </c>
      <c r="AG16077" s="153"/>
      <c r="AH16077" s="153"/>
      <c r="AI16077" t="s">
        <v>201</v>
      </c>
      <c r="AJ16077" t="s">
        <v>17878</v>
      </c>
      <c r="AK16077" s="9" t="str">
        <f>VLOOKUP(Y16077,zdroj!D:AJ,33,0)</f>
        <v>katB</v>
      </c>
    </row>
    <row r="16078" spans="8:37" x14ac:dyDescent="0.25">
      <c r="H16078" s="8"/>
      <c r="I16078" s="8"/>
      <c r="N16078" s="23"/>
      <c r="O16078" s="24"/>
      <c r="P16078" s="19"/>
      <c r="Q16078" s="19"/>
      <c r="R16078" s="19"/>
      <c r="U16078" s="27"/>
      <c r="Y16078" s="9" t="s">
        <v>775</v>
      </c>
      <c r="Z16078" s="9" t="s">
        <v>462</v>
      </c>
      <c r="AA16078" s="9" t="s">
        <v>198</v>
      </c>
      <c r="AB16078" s="9">
        <v>81869011</v>
      </c>
      <c r="AC16078" s="9" t="s">
        <v>16851</v>
      </c>
      <c r="AD16078" s="9" t="s">
        <v>231</v>
      </c>
      <c r="AE16078" s="5">
        <f t="shared" si="524"/>
        <v>0</v>
      </c>
      <c r="AF16078" s="5" t="str">
        <f t="shared" si="525"/>
        <v>katB</v>
      </c>
      <c r="AG16078" s="153"/>
      <c r="AH16078" s="153"/>
      <c r="AI16078" t="s">
        <v>236</v>
      </c>
      <c r="AJ16078" t="s">
        <v>17878</v>
      </c>
      <c r="AK16078" s="9" t="str">
        <f>VLOOKUP(Y16078,zdroj!D:AJ,33,0)</f>
        <v>katB</v>
      </c>
    </row>
    <row r="16079" spans="8:37" x14ac:dyDescent="0.25">
      <c r="H16079" s="8"/>
      <c r="I16079" s="8"/>
      <c r="N16079" s="23"/>
      <c r="O16079" s="24"/>
      <c r="P16079" s="19"/>
      <c r="Q16079" s="19"/>
      <c r="R16079" s="19"/>
      <c r="U16079" s="27"/>
      <c r="Y16079" s="9" t="s">
        <v>775</v>
      </c>
      <c r="Z16079" s="9" t="s">
        <v>462</v>
      </c>
      <c r="AA16079" s="9" t="s">
        <v>198</v>
      </c>
      <c r="AB16079" s="9">
        <v>8140600</v>
      </c>
      <c r="AC16079" s="9" t="s">
        <v>16852</v>
      </c>
      <c r="AD16079" s="9" t="s">
        <v>231</v>
      </c>
      <c r="AE16079" s="5">
        <f t="shared" si="524"/>
        <v>0</v>
      </c>
      <c r="AF16079" s="5" t="str">
        <f t="shared" si="525"/>
        <v>katB</v>
      </c>
      <c r="AG16079" s="153"/>
      <c r="AH16079" s="153"/>
      <c r="AI16079" t="s">
        <v>201</v>
      </c>
      <c r="AJ16079" t="s">
        <v>17878</v>
      </c>
      <c r="AK16079" s="9" t="str">
        <f>VLOOKUP(Y16079,zdroj!D:AJ,33,0)</f>
        <v>katB</v>
      </c>
    </row>
    <row r="16080" spans="8:37" x14ac:dyDescent="0.25">
      <c r="H16080" s="8"/>
      <c r="I16080" s="8"/>
      <c r="N16080" s="23"/>
      <c r="O16080" s="24"/>
      <c r="P16080" s="19"/>
      <c r="Q16080" s="19"/>
      <c r="R16080" s="19"/>
      <c r="U16080" s="27"/>
      <c r="Y16080" s="9" t="s">
        <v>775</v>
      </c>
      <c r="Z16080" s="9" t="s">
        <v>462</v>
      </c>
      <c r="AA16080" s="9" t="s">
        <v>198</v>
      </c>
      <c r="AB16080" s="9">
        <v>8140618</v>
      </c>
      <c r="AC16080" s="9" t="s">
        <v>16853</v>
      </c>
      <c r="AD16080" s="9" t="s">
        <v>800</v>
      </c>
      <c r="AE16080" s="5">
        <f t="shared" si="524"/>
        <v>0</v>
      </c>
      <c r="AF16080" s="5" t="str">
        <f t="shared" si="525"/>
        <v>Pokryto</v>
      </c>
      <c r="AG16080" s="153"/>
      <c r="AH16080" s="153"/>
      <c r="AI16080" t="s">
        <v>201</v>
      </c>
      <c r="AJ16080" t="s">
        <v>800</v>
      </c>
      <c r="AK16080" s="9" t="str">
        <f>VLOOKUP(Y16080,zdroj!D:AJ,33,0)</f>
        <v>katB</v>
      </c>
    </row>
    <row r="16081" spans="8:37" x14ac:dyDescent="0.25">
      <c r="H16081" s="8"/>
      <c r="I16081" s="8"/>
      <c r="N16081" s="23"/>
      <c r="O16081" s="24"/>
      <c r="P16081" s="19"/>
      <c r="Q16081" s="19"/>
      <c r="R16081" s="19"/>
      <c r="U16081" s="27"/>
      <c r="Y16081" s="9" t="s">
        <v>775</v>
      </c>
      <c r="Z16081" s="9" t="s">
        <v>462</v>
      </c>
      <c r="AA16081" s="9" t="s">
        <v>198</v>
      </c>
      <c r="AB16081" s="9">
        <v>8140847</v>
      </c>
      <c r="AC16081" s="9" t="s">
        <v>16854</v>
      </c>
      <c r="AD16081" s="9" t="s">
        <v>800</v>
      </c>
      <c r="AE16081" s="5">
        <f t="shared" si="524"/>
        <v>0</v>
      </c>
      <c r="AF16081" s="5" t="str">
        <f t="shared" si="525"/>
        <v>Pokryto</v>
      </c>
      <c r="AG16081" s="153"/>
      <c r="AH16081" s="153"/>
      <c r="AI16081" t="s">
        <v>201</v>
      </c>
      <c r="AJ16081" t="s">
        <v>800</v>
      </c>
      <c r="AK16081" s="9" t="str">
        <f>VLOOKUP(Y16081,zdroj!D:AJ,33,0)</f>
        <v>katB</v>
      </c>
    </row>
    <row r="16082" spans="8:37" x14ac:dyDescent="0.25">
      <c r="H16082" s="8"/>
      <c r="I16082" s="8"/>
      <c r="N16082" s="23"/>
      <c r="O16082" s="24"/>
      <c r="P16082" s="19"/>
      <c r="Q16082" s="19"/>
      <c r="R16082" s="19"/>
      <c r="U16082" s="27"/>
      <c r="Y16082" s="9" t="s">
        <v>775</v>
      </c>
      <c r="Z16082" s="9" t="s">
        <v>462</v>
      </c>
      <c r="AA16082" s="9" t="s">
        <v>198</v>
      </c>
      <c r="AB16082" s="9">
        <v>8140961</v>
      </c>
      <c r="AC16082" s="9" t="s">
        <v>16855</v>
      </c>
      <c r="AD16082" s="9" t="s">
        <v>231</v>
      </c>
      <c r="AE16082" s="5">
        <f t="shared" si="524"/>
        <v>0</v>
      </c>
      <c r="AF16082" s="5" t="str">
        <f t="shared" si="525"/>
        <v>katB</v>
      </c>
      <c r="AG16082" s="153"/>
      <c r="AH16082" s="153"/>
      <c r="AI16082" t="s">
        <v>201</v>
      </c>
      <c r="AJ16082" t="s">
        <v>17878</v>
      </c>
      <c r="AK16082" s="9" t="str">
        <f>VLOOKUP(Y16082,zdroj!D:AJ,33,0)</f>
        <v>katB</v>
      </c>
    </row>
    <row r="16083" spans="8:37" x14ac:dyDescent="0.25">
      <c r="H16083" s="8"/>
      <c r="I16083" s="8"/>
      <c r="N16083" s="23"/>
      <c r="O16083" s="24"/>
      <c r="P16083" s="19"/>
      <c r="Q16083" s="19"/>
      <c r="R16083" s="19"/>
      <c r="U16083" s="27"/>
      <c r="Y16083" s="9" t="s">
        <v>775</v>
      </c>
      <c r="Z16083" s="9" t="s">
        <v>462</v>
      </c>
      <c r="AA16083" s="9" t="s">
        <v>198</v>
      </c>
      <c r="AB16083" s="9">
        <v>8141100</v>
      </c>
      <c r="AC16083" s="9" t="s">
        <v>16856</v>
      </c>
      <c r="AD16083" s="9" t="s">
        <v>231</v>
      </c>
      <c r="AE16083" s="5">
        <f t="shared" si="524"/>
        <v>0</v>
      </c>
      <c r="AF16083" s="5" t="str">
        <f t="shared" si="525"/>
        <v>katB</v>
      </c>
      <c r="AG16083" s="153"/>
      <c r="AH16083" s="153"/>
      <c r="AI16083" t="s">
        <v>236</v>
      </c>
      <c r="AJ16083" t="s">
        <v>17878</v>
      </c>
      <c r="AK16083" s="9" t="str">
        <f>VLOOKUP(Y16083,zdroj!D:AJ,33,0)</f>
        <v>katB</v>
      </c>
    </row>
    <row r="16084" spans="8:37" x14ac:dyDescent="0.25">
      <c r="H16084" s="8"/>
      <c r="I16084" s="8"/>
      <c r="N16084" s="23"/>
      <c r="O16084" s="24"/>
      <c r="P16084" s="19"/>
      <c r="Q16084" s="19"/>
      <c r="R16084" s="19"/>
      <c r="U16084" s="27"/>
      <c r="Y16084" s="9" t="s">
        <v>775</v>
      </c>
      <c r="Z16084" s="9" t="s">
        <v>462</v>
      </c>
      <c r="AA16084" s="9" t="s">
        <v>198</v>
      </c>
      <c r="AB16084" s="9">
        <v>8141151</v>
      </c>
      <c r="AC16084" s="9" t="s">
        <v>16857</v>
      </c>
      <c r="AD16084" s="9" t="s">
        <v>800</v>
      </c>
      <c r="AE16084" s="5">
        <f t="shared" si="524"/>
        <v>0</v>
      </c>
      <c r="AF16084" s="5" t="str">
        <f t="shared" si="525"/>
        <v>Pokryto</v>
      </c>
      <c r="AG16084" s="153"/>
      <c r="AH16084" s="153"/>
      <c r="AI16084" t="s">
        <v>201</v>
      </c>
      <c r="AJ16084" t="s">
        <v>800</v>
      </c>
      <c r="AK16084" s="9" t="str">
        <f>VLOOKUP(Y16084,zdroj!D:AJ,33,0)</f>
        <v>katB</v>
      </c>
    </row>
    <row r="16085" spans="8:37" x14ac:dyDescent="0.25">
      <c r="H16085" s="8"/>
      <c r="I16085" s="8"/>
      <c r="N16085" s="23"/>
      <c r="O16085" s="24"/>
      <c r="P16085" s="19"/>
      <c r="Q16085" s="19"/>
      <c r="R16085" s="19"/>
      <c r="U16085" s="27"/>
      <c r="Y16085" s="9" t="s">
        <v>775</v>
      </c>
      <c r="Z16085" s="9" t="s">
        <v>462</v>
      </c>
      <c r="AA16085" s="9" t="s">
        <v>198</v>
      </c>
      <c r="AB16085" s="9">
        <v>8141231</v>
      </c>
      <c r="AC16085" s="9" t="s">
        <v>16858</v>
      </c>
      <c r="AD16085" s="9" t="s">
        <v>231</v>
      </c>
      <c r="AE16085" s="5">
        <f t="shared" si="524"/>
        <v>0</v>
      </c>
      <c r="AF16085" s="5" t="str">
        <f t="shared" si="525"/>
        <v>katB</v>
      </c>
      <c r="AG16085" s="153"/>
      <c r="AH16085" s="153"/>
      <c r="AI16085" t="s">
        <v>201</v>
      </c>
      <c r="AJ16085" t="s">
        <v>17878</v>
      </c>
      <c r="AK16085" s="9" t="str">
        <f>VLOOKUP(Y16085,zdroj!D:AJ,33,0)</f>
        <v>katB</v>
      </c>
    </row>
    <row r="16086" spans="8:37" x14ac:dyDescent="0.25">
      <c r="H16086" s="8"/>
      <c r="I16086" s="8"/>
      <c r="N16086" s="23"/>
      <c r="O16086" s="24"/>
      <c r="P16086" s="19"/>
      <c r="Q16086" s="19"/>
      <c r="R16086" s="19"/>
      <c r="U16086" s="27"/>
      <c r="Y16086" s="9" t="s">
        <v>775</v>
      </c>
      <c r="Z16086" s="9" t="s">
        <v>462</v>
      </c>
      <c r="AA16086" s="9" t="s">
        <v>198</v>
      </c>
      <c r="AB16086" s="9">
        <v>8141380</v>
      </c>
      <c r="AC16086" s="9" t="s">
        <v>16859</v>
      </c>
      <c r="AD16086" s="9" t="s">
        <v>800</v>
      </c>
      <c r="AE16086" s="5">
        <f t="shared" si="524"/>
        <v>0</v>
      </c>
      <c r="AF16086" s="5" t="str">
        <f t="shared" si="525"/>
        <v>Pokryto</v>
      </c>
      <c r="AG16086" s="153"/>
      <c r="AH16086" s="153"/>
      <c r="AI16086" t="s">
        <v>201</v>
      </c>
      <c r="AJ16086" t="s">
        <v>800</v>
      </c>
      <c r="AK16086" s="9" t="str">
        <f>VLOOKUP(Y16086,zdroj!D:AJ,33,0)</f>
        <v>katB</v>
      </c>
    </row>
    <row r="16087" spans="8:37" x14ac:dyDescent="0.25">
      <c r="H16087" s="8"/>
      <c r="I16087" s="8"/>
      <c r="N16087" s="23"/>
      <c r="O16087" s="24"/>
      <c r="P16087" s="19"/>
      <c r="Q16087" s="19"/>
      <c r="R16087" s="19"/>
      <c r="U16087" s="27"/>
      <c r="Y16087" s="9" t="s">
        <v>775</v>
      </c>
      <c r="Z16087" s="9" t="s">
        <v>462</v>
      </c>
      <c r="AA16087" s="9" t="s">
        <v>198</v>
      </c>
      <c r="AB16087" s="9">
        <v>8141398</v>
      </c>
      <c r="AC16087" s="9" t="s">
        <v>16860</v>
      </c>
      <c r="AD16087" s="9" t="s">
        <v>231</v>
      </c>
      <c r="AE16087" s="5">
        <f t="shared" si="524"/>
        <v>0</v>
      </c>
      <c r="AF16087" s="5" t="str">
        <f t="shared" si="525"/>
        <v>katB</v>
      </c>
      <c r="AG16087" s="153"/>
      <c r="AH16087" s="153"/>
      <c r="AI16087" t="s">
        <v>17880</v>
      </c>
      <c r="AJ16087" t="s">
        <v>17878</v>
      </c>
      <c r="AK16087" s="9" t="str">
        <f>VLOOKUP(Y16087,zdroj!D:AJ,33,0)</f>
        <v>katB</v>
      </c>
    </row>
    <row r="16088" spans="8:37" x14ac:dyDescent="0.25">
      <c r="H16088" s="8"/>
      <c r="I16088" s="8"/>
      <c r="N16088" s="23"/>
      <c r="O16088" s="24"/>
      <c r="P16088" s="19"/>
      <c r="Q16088" s="19"/>
      <c r="R16088" s="19"/>
      <c r="U16088" s="27"/>
      <c r="Y16088" s="9" t="s">
        <v>775</v>
      </c>
      <c r="Z16088" s="9" t="s">
        <v>462</v>
      </c>
      <c r="AA16088" s="9" t="s">
        <v>198</v>
      </c>
      <c r="AB16088" s="9">
        <v>8141606</v>
      </c>
      <c r="AC16088" s="9" t="s">
        <v>16861</v>
      </c>
      <c r="AD16088" s="9" t="s">
        <v>231</v>
      </c>
      <c r="AE16088" s="5">
        <f t="shared" si="524"/>
        <v>0</v>
      </c>
      <c r="AF16088" s="5" t="str">
        <f t="shared" si="525"/>
        <v>katB</v>
      </c>
      <c r="AG16088" s="153"/>
      <c r="AH16088" s="153"/>
      <c r="AI16088" t="s">
        <v>201</v>
      </c>
      <c r="AJ16088" t="s">
        <v>17878</v>
      </c>
      <c r="AK16088" s="9" t="str">
        <f>VLOOKUP(Y16088,zdroj!D:AJ,33,0)</f>
        <v>katB</v>
      </c>
    </row>
    <row r="16089" spans="8:37" x14ac:dyDescent="0.25">
      <c r="H16089" s="8"/>
      <c r="I16089" s="8"/>
      <c r="N16089" s="23"/>
      <c r="O16089" s="24"/>
      <c r="P16089" s="19"/>
      <c r="Q16089" s="19"/>
      <c r="R16089" s="19"/>
      <c r="U16089" s="27"/>
      <c r="Y16089" s="9" t="s">
        <v>775</v>
      </c>
      <c r="Z16089" s="9" t="s">
        <v>462</v>
      </c>
      <c r="AA16089" s="9" t="s">
        <v>198</v>
      </c>
      <c r="AB16089" s="9">
        <v>8157588</v>
      </c>
      <c r="AC16089" s="9" t="s">
        <v>16862</v>
      </c>
      <c r="AD16089" s="9" t="s">
        <v>231</v>
      </c>
      <c r="AE16089" s="5">
        <f t="shared" si="524"/>
        <v>0</v>
      </c>
      <c r="AF16089" s="5" t="str">
        <f t="shared" si="525"/>
        <v>katB</v>
      </c>
      <c r="AG16089" s="153"/>
      <c r="AH16089" s="153"/>
      <c r="AI16089" t="s">
        <v>195</v>
      </c>
      <c r="AJ16089" t="s">
        <v>340</v>
      </c>
      <c r="AK16089" s="9" t="str">
        <f>VLOOKUP(Y16089,zdroj!D:AJ,33,0)</f>
        <v>katB</v>
      </c>
    </row>
    <row r="16090" spans="8:37" x14ac:dyDescent="0.25">
      <c r="H16090" s="8"/>
      <c r="I16090" s="8"/>
      <c r="N16090" s="23"/>
      <c r="O16090" s="24"/>
      <c r="P16090" s="19"/>
      <c r="Q16090" s="19"/>
      <c r="R16090" s="19"/>
      <c r="U16090" s="27"/>
      <c r="Y16090" s="9" t="s">
        <v>775</v>
      </c>
      <c r="Z16090" s="9" t="s">
        <v>462</v>
      </c>
      <c r="AA16090" s="9" t="s">
        <v>198</v>
      </c>
      <c r="AB16090" s="9">
        <v>8157596</v>
      </c>
      <c r="AC16090" s="9" t="s">
        <v>16863</v>
      </c>
      <c r="AD16090" s="9" t="s">
        <v>231</v>
      </c>
      <c r="AE16090" s="5">
        <f t="shared" si="524"/>
        <v>0</v>
      </c>
      <c r="AF16090" s="5" t="str">
        <f t="shared" si="525"/>
        <v>katB</v>
      </c>
      <c r="AG16090" s="153"/>
      <c r="AH16090" s="153"/>
      <c r="AI16090" t="s">
        <v>195</v>
      </c>
      <c r="AJ16090" t="s">
        <v>340</v>
      </c>
      <c r="AK16090" s="9" t="str">
        <f>VLOOKUP(Y16090,zdroj!D:AJ,33,0)</f>
        <v>katB</v>
      </c>
    </row>
    <row r="16091" spans="8:37" x14ac:dyDescent="0.25">
      <c r="H16091" s="8"/>
      <c r="I16091" s="8"/>
      <c r="N16091" s="23"/>
      <c r="O16091" s="24"/>
      <c r="P16091" s="19"/>
      <c r="Q16091" s="19"/>
      <c r="R16091" s="19"/>
      <c r="U16091" s="27"/>
      <c r="Y16091" s="9" t="s">
        <v>775</v>
      </c>
      <c r="Z16091" s="9" t="s">
        <v>462</v>
      </c>
      <c r="AA16091" s="9" t="s">
        <v>198</v>
      </c>
      <c r="AB16091" s="9">
        <v>8157600</v>
      </c>
      <c r="AC16091" s="9" t="s">
        <v>16864</v>
      </c>
      <c r="AD16091" s="9" t="s">
        <v>231</v>
      </c>
      <c r="AE16091" s="5">
        <f t="shared" si="524"/>
        <v>0</v>
      </c>
      <c r="AF16091" s="5" t="str">
        <f t="shared" si="525"/>
        <v>katB</v>
      </c>
      <c r="AG16091" s="153"/>
      <c r="AH16091" s="153"/>
      <c r="AI16091" t="s">
        <v>195</v>
      </c>
      <c r="AJ16091" t="s">
        <v>340</v>
      </c>
      <c r="AK16091" s="9" t="str">
        <f>VLOOKUP(Y16091,zdroj!D:AJ,33,0)</f>
        <v>katB</v>
      </c>
    </row>
    <row r="16092" spans="8:37" x14ac:dyDescent="0.25">
      <c r="H16092" s="8"/>
      <c r="I16092" s="8"/>
      <c r="N16092" s="23"/>
      <c r="O16092" s="24"/>
      <c r="P16092" s="19"/>
      <c r="Q16092" s="19"/>
      <c r="R16092" s="19"/>
      <c r="U16092" s="27"/>
      <c r="Y16092" s="9" t="s">
        <v>775</v>
      </c>
      <c r="Z16092" s="9" t="s">
        <v>462</v>
      </c>
      <c r="AA16092" s="9" t="s">
        <v>198</v>
      </c>
      <c r="AB16092" s="9">
        <v>25769286</v>
      </c>
      <c r="AC16092" s="9" t="s">
        <v>16865</v>
      </c>
      <c r="AD16092" s="9" t="s">
        <v>800</v>
      </c>
      <c r="AE16092" s="5">
        <f t="shared" si="524"/>
        <v>0</v>
      </c>
      <c r="AF16092" s="5" t="str">
        <f t="shared" si="525"/>
        <v>Pokryto</v>
      </c>
      <c r="AG16092" s="153"/>
      <c r="AH16092" s="153"/>
      <c r="AI16092" t="s">
        <v>17880</v>
      </c>
      <c r="AJ16092" t="s">
        <v>800</v>
      </c>
      <c r="AK16092" s="9" t="str">
        <f>VLOOKUP(Y16092,zdroj!D:AJ,33,0)</f>
        <v>katB</v>
      </c>
    </row>
    <row r="16093" spans="8:37" x14ac:dyDescent="0.25">
      <c r="H16093" s="8"/>
      <c r="I16093" s="8"/>
      <c r="N16093" s="23"/>
      <c r="O16093" s="24"/>
      <c r="P16093" s="19"/>
      <c r="Q16093" s="19"/>
      <c r="R16093" s="19"/>
      <c r="U16093" s="27"/>
      <c r="Y16093" s="9" t="s">
        <v>775</v>
      </c>
      <c r="Z16093" s="9" t="s">
        <v>462</v>
      </c>
      <c r="AA16093" s="9" t="s">
        <v>198</v>
      </c>
      <c r="AB16093" s="9">
        <v>26489481</v>
      </c>
      <c r="AC16093" s="9" t="s">
        <v>16866</v>
      </c>
      <c r="AD16093" s="9" t="s">
        <v>231</v>
      </c>
      <c r="AE16093" s="5">
        <f t="shared" si="524"/>
        <v>0</v>
      </c>
      <c r="AF16093" s="5" t="str">
        <f t="shared" si="525"/>
        <v>katB</v>
      </c>
      <c r="AG16093" s="153"/>
      <c r="AH16093" s="153"/>
      <c r="AI16093" t="s">
        <v>17880</v>
      </c>
      <c r="AJ16093" t="s">
        <v>17878</v>
      </c>
      <c r="AK16093" s="9" t="str">
        <f>VLOOKUP(Y16093,zdroj!D:AJ,33,0)</f>
        <v>katB</v>
      </c>
    </row>
    <row r="16094" spans="8:37" x14ac:dyDescent="0.25">
      <c r="H16094" s="8"/>
      <c r="I16094" s="8"/>
      <c r="N16094" s="23"/>
      <c r="O16094" s="24"/>
      <c r="P16094" s="19"/>
      <c r="Q16094" s="19"/>
      <c r="R16094" s="19"/>
      <c r="U16094" s="27"/>
      <c r="Y16094" s="9" t="s">
        <v>775</v>
      </c>
      <c r="Z16094" s="9" t="s">
        <v>462</v>
      </c>
      <c r="AA16094" s="9" t="s">
        <v>198</v>
      </c>
      <c r="AB16094" s="9">
        <v>72001232</v>
      </c>
      <c r="AC16094" s="9" t="s">
        <v>16867</v>
      </c>
      <c r="AD16094" s="9" t="s">
        <v>231</v>
      </c>
      <c r="AE16094" s="5">
        <f t="shared" si="524"/>
        <v>0</v>
      </c>
      <c r="AF16094" s="5" t="str">
        <f t="shared" si="525"/>
        <v>katB</v>
      </c>
      <c r="AG16094" s="153"/>
      <c r="AH16094" s="153"/>
      <c r="AI16094" t="s">
        <v>17880</v>
      </c>
      <c r="AJ16094" t="s">
        <v>17878</v>
      </c>
      <c r="AK16094" s="9" t="str">
        <f>VLOOKUP(Y16094,zdroj!D:AJ,33,0)</f>
        <v>katB</v>
      </c>
    </row>
    <row r="16095" spans="8:37" x14ac:dyDescent="0.25">
      <c r="H16095" s="8"/>
      <c r="I16095" s="8"/>
      <c r="N16095" s="23"/>
      <c r="O16095" s="24"/>
      <c r="P16095" s="19"/>
      <c r="Q16095" s="19"/>
      <c r="R16095" s="19"/>
      <c r="U16095" s="27"/>
      <c r="Y16095" s="9" t="s">
        <v>773</v>
      </c>
      <c r="Z16095" s="9" t="s">
        <v>462</v>
      </c>
      <c r="AA16095" s="9" t="s">
        <v>198</v>
      </c>
      <c r="AB16095" s="9">
        <v>8156298</v>
      </c>
      <c r="AC16095" s="9" t="s">
        <v>16868</v>
      </c>
      <c r="AD16095" s="9" t="s">
        <v>231</v>
      </c>
      <c r="AE16095" s="5">
        <f t="shared" si="524"/>
        <v>0</v>
      </c>
      <c r="AF16095" s="5" t="str">
        <f t="shared" si="525"/>
        <v>katB</v>
      </c>
      <c r="AG16095" s="153"/>
      <c r="AH16095" s="153"/>
      <c r="AI16095" t="s">
        <v>201</v>
      </c>
      <c r="AJ16095" t="s">
        <v>17878</v>
      </c>
      <c r="AK16095" s="9" t="str">
        <f>VLOOKUP(Y16095,zdroj!D:AJ,33,0)</f>
        <v>katB</v>
      </c>
    </row>
    <row r="16096" spans="8:37" x14ac:dyDescent="0.25">
      <c r="H16096" s="8"/>
      <c r="I16096" s="8"/>
      <c r="N16096" s="23"/>
      <c r="O16096" s="24"/>
      <c r="P16096" s="19"/>
      <c r="Q16096" s="19"/>
      <c r="R16096" s="19"/>
      <c r="U16096" s="27"/>
      <c r="Y16096" s="9" t="s">
        <v>773</v>
      </c>
      <c r="Z16096" s="9" t="s">
        <v>462</v>
      </c>
      <c r="AA16096" s="9" t="s">
        <v>198</v>
      </c>
      <c r="AB16096" s="9">
        <v>25193988</v>
      </c>
      <c r="AC16096" s="9" t="s">
        <v>16869</v>
      </c>
      <c r="AD16096" s="9" t="s">
        <v>231</v>
      </c>
      <c r="AE16096" s="5">
        <f t="shared" si="524"/>
        <v>0</v>
      </c>
      <c r="AF16096" s="5" t="str">
        <f t="shared" si="525"/>
        <v>katB</v>
      </c>
      <c r="AG16096" s="153"/>
      <c r="AH16096" s="153"/>
      <c r="AI16096" t="s">
        <v>201</v>
      </c>
      <c r="AJ16096" t="s">
        <v>17878</v>
      </c>
      <c r="AK16096" s="9" t="str">
        <f>VLOOKUP(Y16096,zdroj!D:AJ,33,0)</f>
        <v>katB</v>
      </c>
    </row>
    <row r="16097" spans="8:37" x14ac:dyDescent="0.25">
      <c r="H16097" s="8"/>
      <c r="I16097" s="8"/>
      <c r="N16097" s="23"/>
      <c r="O16097" s="24"/>
      <c r="P16097" s="19"/>
      <c r="Q16097" s="19"/>
      <c r="R16097" s="19"/>
      <c r="U16097" s="27"/>
      <c r="Y16097" s="9" t="s">
        <v>773</v>
      </c>
      <c r="Z16097" s="9" t="s">
        <v>462</v>
      </c>
      <c r="AA16097" s="9" t="s">
        <v>198</v>
      </c>
      <c r="AB16097" s="9">
        <v>25935801</v>
      </c>
      <c r="AC16097" s="9" t="s">
        <v>16870</v>
      </c>
      <c r="AD16097" s="9" t="s">
        <v>231</v>
      </c>
      <c r="AE16097" s="5">
        <f t="shared" si="524"/>
        <v>0</v>
      </c>
      <c r="AF16097" s="5" t="str">
        <f t="shared" si="525"/>
        <v>katB</v>
      </c>
      <c r="AG16097" s="153"/>
      <c r="AH16097" s="153"/>
      <c r="AI16097" t="s">
        <v>17879</v>
      </c>
      <c r="AJ16097" t="s">
        <v>17878</v>
      </c>
      <c r="AK16097" s="9" t="str">
        <f>VLOOKUP(Y16097,zdroj!D:AJ,33,0)</f>
        <v>katB</v>
      </c>
    </row>
    <row r="16098" spans="8:37" x14ac:dyDescent="0.25">
      <c r="H16098" s="8"/>
      <c r="I16098" s="8"/>
      <c r="N16098" s="23"/>
      <c r="O16098" s="24"/>
      <c r="P16098" s="19"/>
      <c r="Q16098" s="19"/>
      <c r="R16098" s="19"/>
      <c r="U16098" s="27"/>
      <c r="Y16098" s="9" t="s">
        <v>773</v>
      </c>
      <c r="Z16098" s="9" t="s">
        <v>462</v>
      </c>
      <c r="AA16098" s="9" t="s">
        <v>198</v>
      </c>
      <c r="AB16098" s="9">
        <v>25944754</v>
      </c>
      <c r="AC16098" s="9" t="s">
        <v>16871</v>
      </c>
      <c r="AD16098" s="9" t="s">
        <v>231</v>
      </c>
      <c r="AE16098" s="5">
        <f t="shared" si="524"/>
        <v>0</v>
      </c>
      <c r="AF16098" s="5" t="str">
        <f t="shared" si="525"/>
        <v>katB</v>
      </c>
      <c r="AG16098" s="153"/>
      <c r="AH16098" s="153"/>
      <c r="AI16098" t="s">
        <v>201</v>
      </c>
      <c r="AJ16098" t="s">
        <v>17878</v>
      </c>
      <c r="AK16098" s="9" t="str">
        <f>VLOOKUP(Y16098,zdroj!D:AJ,33,0)</f>
        <v>katB</v>
      </c>
    </row>
    <row r="16099" spans="8:37" x14ac:dyDescent="0.25">
      <c r="H16099" s="8"/>
      <c r="I16099" s="8"/>
      <c r="N16099" s="23"/>
      <c r="O16099" s="24"/>
      <c r="P16099" s="19"/>
      <c r="Q16099" s="19"/>
      <c r="R16099" s="19"/>
      <c r="U16099" s="27"/>
      <c r="Y16099" s="9" t="s">
        <v>773</v>
      </c>
      <c r="Z16099" s="9" t="s">
        <v>462</v>
      </c>
      <c r="AA16099" s="9" t="s">
        <v>198</v>
      </c>
      <c r="AB16099" s="9">
        <v>25979311</v>
      </c>
      <c r="AC16099" s="9" t="s">
        <v>16872</v>
      </c>
      <c r="AD16099" s="9" t="s">
        <v>231</v>
      </c>
      <c r="AE16099" s="5">
        <f t="shared" si="524"/>
        <v>0</v>
      </c>
      <c r="AF16099" s="5" t="str">
        <f t="shared" si="525"/>
        <v>katB</v>
      </c>
      <c r="AG16099" s="153"/>
      <c r="AH16099" s="153"/>
      <c r="AI16099" t="s">
        <v>17880</v>
      </c>
      <c r="AJ16099" t="s">
        <v>17878</v>
      </c>
      <c r="AK16099" s="9" t="str">
        <f>VLOOKUP(Y16099,zdroj!D:AJ,33,0)</f>
        <v>katB</v>
      </c>
    </row>
    <row r="16100" spans="8:37" x14ac:dyDescent="0.25">
      <c r="H16100" s="8"/>
      <c r="I16100" s="8"/>
      <c r="N16100" s="23"/>
      <c r="O16100" s="24"/>
      <c r="P16100" s="19"/>
      <c r="Q16100" s="19"/>
      <c r="R16100" s="19"/>
      <c r="U16100" s="27"/>
      <c r="Y16100" s="9" t="s">
        <v>773</v>
      </c>
      <c r="Z16100" s="9" t="s">
        <v>462</v>
      </c>
      <c r="AA16100" s="9" t="s">
        <v>198</v>
      </c>
      <c r="AB16100" s="9">
        <v>26681889</v>
      </c>
      <c r="AC16100" s="9" t="s">
        <v>16873</v>
      </c>
      <c r="AD16100" s="9" t="s">
        <v>231</v>
      </c>
      <c r="AE16100" s="5">
        <f t="shared" si="524"/>
        <v>0</v>
      </c>
      <c r="AF16100" s="5" t="str">
        <f t="shared" si="525"/>
        <v>katB</v>
      </c>
      <c r="AG16100" s="153"/>
      <c r="AH16100" s="153"/>
      <c r="AI16100" t="s">
        <v>201</v>
      </c>
      <c r="AJ16100" t="s">
        <v>17878</v>
      </c>
      <c r="AK16100" s="9" t="str">
        <f>VLOOKUP(Y16100,zdroj!D:AJ,33,0)</f>
        <v>katB</v>
      </c>
    </row>
    <row r="16101" spans="8:37" x14ac:dyDescent="0.25">
      <c r="H16101" s="8"/>
      <c r="I16101" s="8"/>
      <c r="N16101" s="23"/>
      <c r="O16101" s="24"/>
      <c r="P16101" s="19"/>
      <c r="Q16101" s="19"/>
      <c r="R16101" s="19"/>
      <c r="U16101" s="27"/>
      <c r="Y16101" s="9" t="s">
        <v>773</v>
      </c>
      <c r="Z16101" s="9" t="s">
        <v>462</v>
      </c>
      <c r="AA16101" s="9" t="s">
        <v>198</v>
      </c>
      <c r="AB16101" s="9">
        <v>28138970</v>
      </c>
      <c r="AC16101" s="9" t="s">
        <v>16874</v>
      </c>
      <c r="AD16101" s="9" t="s">
        <v>231</v>
      </c>
      <c r="AE16101" s="5">
        <f t="shared" si="524"/>
        <v>0</v>
      </c>
      <c r="AF16101" s="5" t="str">
        <f t="shared" si="525"/>
        <v>katB</v>
      </c>
      <c r="AG16101" s="153"/>
      <c r="AH16101" s="153"/>
      <c r="AI16101" t="s">
        <v>201</v>
      </c>
      <c r="AJ16101" t="s">
        <v>17878</v>
      </c>
      <c r="AK16101" s="9" t="str">
        <f>VLOOKUP(Y16101,zdroj!D:AJ,33,0)</f>
        <v>katB</v>
      </c>
    </row>
    <row r="16102" spans="8:37" x14ac:dyDescent="0.25">
      <c r="H16102" s="8"/>
      <c r="I16102" s="8"/>
      <c r="N16102" s="23"/>
      <c r="O16102" s="24"/>
      <c r="P16102" s="19"/>
      <c r="Q16102" s="19"/>
      <c r="R16102" s="19"/>
      <c r="U16102" s="27"/>
      <c r="Y16102" s="9" t="s">
        <v>773</v>
      </c>
      <c r="Z16102" s="9" t="s">
        <v>462</v>
      </c>
      <c r="AA16102" s="9" t="s">
        <v>198</v>
      </c>
      <c r="AB16102" s="9">
        <v>40589552</v>
      </c>
      <c r="AC16102" s="9" t="s">
        <v>16875</v>
      </c>
      <c r="AD16102" s="9" t="s">
        <v>231</v>
      </c>
      <c r="AE16102" s="5">
        <f t="shared" si="524"/>
        <v>0</v>
      </c>
      <c r="AF16102" s="5" t="str">
        <f t="shared" si="525"/>
        <v>katB</v>
      </c>
      <c r="AG16102" s="153"/>
      <c r="AH16102" s="153"/>
      <c r="AI16102" t="s">
        <v>201</v>
      </c>
      <c r="AJ16102" t="s">
        <v>17878</v>
      </c>
      <c r="AK16102" s="9" t="str">
        <f>VLOOKUP(Y16102,zdroj!D:AJ,33,0)</f>
        <v>katB</v>
      </c>
    </row>
    <row r="16103" spans="8:37" x14ac:dyDescent="0.25">
      <c r="H16103" s="8"/>
      <c r="I16103" s="8"/>
      <c r="N16103" s="23"/>
      <c r="O16103" s="24"/>
      <c r="P16103" s="19"/>
      <c r="Q16103" s="19"/>
      <c r="R16103" s="19"/>
      <c r="U16103" s="27"/>
      <c r="Y16103" s="9" t="s">
        <v>773</v>
      </c>
      <c r="Z16103" s="9" t="s">
        <v>462</v>
      </c>
      <c r="AA16103" s="9" t="s">
        <v>198</v>
      </c>
      <c r="AB16103" s="9">
        <v>74068261</v>
      </c>
      <c r="AC16103" s="9" t="s">
        <v>16876</v>
      </c>
      <c r="AD16103" s="9" t="s">
        <v>231</v>
      </c>
      <c r="AE16103" s="5">
        <f t="shared" si="524"/>
        <v>0</v>
      </c>
      <c r="AF16103" s="5" t="str">
        <f t="shared" si="525"/>
        <v>katB</v>
      </c>
      <c r="AG16103" s="153"/>
      <c r="AH16103" s="153"/>
      <c r="AI16103" t="s">
        <v>201</v>
      </c>
      <c r="AJ16103" t="s">
        <v>17878</v>
      </c>
      <c r="AK16103" s="9" t="str">
        <f>VLOOKUP(Y16103,zdroj!D:AJ,33,0)</f>
        <v>katB</v>
      </c>
    </row>
    <row r="16104" spans="8:37" x14ac:dyDescent="0.25">
      <c r="H16104" s="8"/>
      <c r="I16104" s="8"/>
      <c r="N16104" s="23"/>
      <c r="O16104" s="24"/>
      <c r="P16104" s="19"/>
      <c r="Q16104" s="19"/>
      <c r="R16104" s="19"/>
      <c r="U16104" s="27"/>
      <c r="Y16104" s="9" t="s">
        <v>773</v>
      </c>
      <c r="Z16104" s="9" t="s">
        <v>462</v>
      </c>
      <c r="AA16104" s="9" t="s">
        <v>198</v>
      </c>
      <c r="AB16104" s="9">
        <v>78647681</v>
      </c>
      <c r="AC16104" s="9" t="s">
        <v>16877</v>
      </c>
      <c r="AD16104" s="9" t="s">
        <v>231</v>
      </c>
      <c r="AE16104" s="5">
        <f t="shared" si="524"/>
        <v>0</v>
      </c>
      <c r="AF16104" s="5" t="str">
        <f t="shared" si="525"/>
        <v>katB</v>
      </c>
      <c r="AG16104" s="153"/>
      <c r="AH16104" s="153"/>
      <c r="AI16104" t="s">
        <v>201</v>
      </c>
      <c r="AJ16104" t="s">
        <v>17878</v>
      </c>
      <c r="AK16104" s="9" t="str">
        <f>VLOOKUP(Y16104,zdroj!D:AJ,33,0)</f>
        <v>katB</v>
      </c>
    </row>
    <row r="16105" spans="8:37" x14ac:dyDescent="0.25">
      <c r="H16105" s="8"/>
      <c r="I16105" s="8"/>
      <c r="N16105" s="23"/>
      <c r="O16105" s="24"/>
      <c r="P16105" s="19"/>
      <c r="Q16105" s="19"/>
      <c r="R16105" s="19"/>
      <c r="U16105" s="27"/>
      <c r="Y16105" s="9" t="s">
        <v>773</v>
      </c>
      <c r="Z16105" s="9" t="s">
        <v>462</v>
      </c>
      <c r="AA16105" s="9" t="s">
        <v>198</v>
      </c>
      <c r="AB16105" s="9">
        <v>28072359</v>
      </c>
      <c r="AC16105" s="9" t="s">
        <v>16878</v>
      </c>
      <c r="AD16105" s="9" t="s">
        <v>231</v>
      </c>
      <c r="AE16105" s="5">
        <f t="shared" si="524"/>
        <v>0</v>
      </c>
      <c r="AF16105" s="5" t="str">
        <f t="shared" si="525"/>
        <v>katB</v>
      </c>
      <c r="AG16105" s="153"/>
      <c r="AH16105" s="153"/>
      <c r="AI16105" t="s">
        <v>195</v>
      </c>
      <c r="AJ16105" t="s">
        <v>340</v>
      </c>
      <c r="AK16105" s="9" t="str">
        <f>VLOOKUP(Y16105,zdroj!D:AJ,33,0)</f>
        <v>katB</v>
      </c>
    </row>
    <row r="16106" spans="8:37" x14ac:dyDescent="0.25">
      <c r="H16106" s="8"/>
      <c r="I16106" s="8"/>
      <c r="N16106" s="23"/>
      <c r="O16106" s="24"/>
      <c r="P16106" s="19"/>
      <c r="Q16106" s="19"/>
      <c r="R16106" s="19"/>
      <c r="U16106" s="27"/>
      <c r="Y16106" s="9" t="s">
        <v>773</v>
      </c>
      <c r="Z16106" s="9" t="s">
        <v>462</v>
      </c>
      <c r="AA16106" s="9" t="s">
        <v>198</v>
      </c>
      <c r="AB16106" s="9">
        <v>80147780</v>
      </c>
      <c r="AC16106" s="9" t="s">
        <v>16879</v>
      </c>
      <c r="AD16106" s="9" t="s">
        <v>231</v>
      </c>
      <c r="AE16106" s="5">
        <f t="shared" si="524"/>
        <v>0</v>
      </c>
      <c r="AF16106" s="5" t="str">
        <f t="shared" si="525"/>
        <v>katB</v>
      </c>
      <c r="AG16106" s="153"/>
      <c r="AH16106" s="153"/>
      <c r="AI16106" t="s">
        <v>201</v>
      </c>
      <c r="AJ16106" t="s">
        <v>17878</v>
      </c>
      <c r="AK16106" s="9" t="str">
        <f>VLOOKUP(Y16106,zdroj!D:AJ,33,0)</f>
        <v>katB</v>
      </c>
    </row>
    <row r="16107" spans="8:37" x14ac:dyDescent="0.25">
      <c r="H16107" s="8"/>
      <c r="I16107" s="8"/>
      <c r="N16107" s="23"/>
      <c r="O16107" s="24"/>
      <c r="P16107" s="19"/>
      <c r="Q16107" s="19"/>
      <c r="R16107" s="19"/>
      <c r="U16107" s="27"/>
      <c r="Y16107" s="9" t="s">
        <v>773</v>
      </c>
      <c r="Z16107" s="9" t="s">
        <v>462</v>
      </c>
      <c r="AA16107" s="9" t="s">
        <v>198</v>
      </c>
      <c r="AB16107" s="9">
        <v>82083916</v>
      </c>
      <c r="AC16107" s="9" t="s">
        <v>16880</v>
      </c>
      <c r="AD16107" s="9" t="s">
        <v>231</v>
      </c>
      <c r="AE16107" s="5">
        <f t="shared" si="524"/>
        <v>0</v>
      </c>
      <c r="AF16107" s="5" t="str">
        <f t="shared" si="525"/>
        <v>katB</v>
      </c>
      <c r="AG16107" s="153"/>
      <c r="AH16107" s="153"/>
      <c r="AI16107" t="s">
        <v>229</v>
      </c>
      <c r="AJ16107" t="s">
        <v>17878</v>
      </c>
      <c r="AK16107" s="9" t="str">
        <f>VLOOKUP(Y16107,zdroj!D:AJ,33,0)</f>
        <v>katB</v>
      </c>
    </row>
    <row r="16108" spans="8:37" x14ac:dyDescent="0.25">
      <c r="H16108" s="8"/>
      <c r="I16108" s="8"/>
      <c r="N16108" s="23"/>
      <c r="O16108" s="24"/>
      <c r="P16108" s="19"/>
      <c r="Q16108" s="19"/>
      <c r="R16108" s="19"/>
      <c r="U16108" s="27"/>
      <c r="Y16108" s="9" t="s">
        <v>773</v>
      </c>
      <c r="Z16108" s="9" t="s">
        <v>462</v>
      </c>
      <c r="AA16108" s="9" t="s">
        <v>198</v>
      </c>
      <c r="AB16108" s="9">
        <v>8141894</v>
      </c>
      <c r="AC16108" s="9" t="s">
        <v>16881</v>
      </c>
      <c r="AD16108" s="9" t="s">
        <v>800</v>
      </c>
      <c r="AE16108" s="5">
        <f t="shared" si="524"/>
        <v>0</v>
      </c>
      <c r="AF16108" s="5" t="str">
        <f t="shared" si="525"/>
        <v>Pokryto</v>
      </c>
      <c r="AG16108" s="153"/>
      <c r="AH16108" s="153"/>
      <c r="AI16108" t="s">
        <v>201</v>
      </c>
      <c r="AJ16108" t="s">
        <v>800</v>
      </c>
      <c r="AK16108" s="9" t="str">
        <f>VLOOKUP(Y16108,zdroj!D:AJ,33,0)</f>
        <v>katB</v>
      </c>
    </row>
    <row r="16109" spans="8:37" x14ac:dyDescent="0.25">
      <c r="H16109" s="8"/>
      <c r="I16109" s="8"/>
      <c r="N16109" s="23"/>
      <c r="O16109" s="24"/>
      <c r="P16109" s="19"/>
      <c r="Q16109" s="19"/>
      <c r="R16109" s="19"/>
      <c r="U16109" s="27"/>
      <c r="Y16109" s="9" t="s">
        <v>773</v>
      </c>
      <c r="Z16109" s="9" t="s">
        <v>462</v>
      </c>
      <c r="AA16109" s="9" t="s">
        <v>198</v>
      </c>
      <c r="AB16109" s="9">
        <v>8142050</v>
      </c>
      <c r="AC16109" s="9" t="s">
        <v>16882</v>
      </c>
      <c r="AD16109" s="9" t="s">
        <v>231</v>
      </c>
      <c r="AE16109" s="5">
        <f t="shared" si="524"/>
        <v>0</v>
      </c>
      <c r="AF16109" s="5" t="str">
        <f t="shared" si="525"/>
        <v>katB</v>
      </c>
      <c r="AG16109" s="153"/>
      <c r="AH16109" s="153"/>
      <c r="AI16109" t="s">
        <v>201</v>
      </c>
      <c r="AJ16109" t="s">
        <v>17878</v>
      </c>
      <c r="AK16109" s="9" t="str">
        <f>VLOOKUP(Y16109,zdroj!D:AJ,33,0)</f>
        <v>katB</v>
      </c>
    </row>
    <row r="16110" spans="8:37" x14ac:dyDescent="0.25">
      <c r="H16110" s="8"/>
      <c r="I16110" s="8"/>
      <c r="N16110" s="23"/>
      <c r="O16110" s="24"/>
      <c r="P16110" s="19"/>
      <c r="Q16110" s="19"/>
      <c r="R16110" s="19"/>
      <c r="U16110" s="27"/>
      <c r="Y16110" s="9" t="s">
        <v>773</v>
      </c>
      <c r="Z16110" s="9" t="s">
        <v>462</v>
      </c>
      <c r="AA16110" s="9" t="s">
        <v>198</v>
      </c>
      <c r="AB16110" s="9">
        <v>8142106</v>
      </c>
      <c r="AC16110" s="9" t="s">
        <v>16883</v>
      </c>
      <c r="AD16110" s="9" t="s">
        <v>231</v>
      </c>
      <c r="AE16110" s="5">
        <f t="shared" si="524"/>
        <v>0</v>
      </c>
      <c r="AF16110" s="5" t="str">
        <f t="shared" si="525"/>
        <v>katB</v>
      </c>
      <c r="AG16110" s="153"/>
      <c r="AH16110" s="153"/>
      <c r="AI16110" t="s">
        <v>201</v>
      </c>
      <c r="AJ16110" t="s">
        <v>17878</v>
      </c>
      <c r="AK16110" s="9" t="str">
        <f>VLOOKUP(Y16110,zdroj!D:AJ,33,0)</f>
        <v>katB</v>
      </c>
    </row>
    <row r="16111" spans="8:37" x14ac:dyDescent="0.25">
      <c r="H16111" s="8"/>
      <c r="I16111" s="8"/>
      <c r="N16111" s="23"/>
      <c r="O16111" s="24"/>
      <c r="P16111" s="19"/>
      <c r="Q16111" s="19"/>
      <c r="R16111" s="19"/>
      <c r="U16111" s="27"/>
      <c r="Y16111" s="9" t="s">
        <v>773</v>
      </c>
      <c r="Z16111" s="9" t="s">
        <v>462</v>
      </c>
      <c r="AA16111" s="9" t="s">
        <v>198</v>
      </c>
      <c r="AB16111" s="9">
        <v>8142190</v>
      </c>
      <c r="AC16111" s="9" t="s">
        <v>16884</v>
      </c>
      <c r="AD16111" s="9" t="s">
        <v>231</v>
      </c>
      <c r="AE16111" s="5">
        <f t="shared" si="524"/>
        <v>0</v>
      </c>
      <c r="AF16111" s="5" t="str">
        <f t="shared" si="525"/>
        <v>katB</v>
      </c>
      <c r="AG16111" s="153"/>
      <c r="AH16111" s="153"/>
      <c r="AI16111" t="s">
        <v>201</v>
      </c>
      <c r="AJ16111" t="s">
        <v>17878</v>
      </c>
      <c r="AK16111" s="9" t="str">
        <f>VLOOKUP(Y16111,zdroj!D:AJ,33,0)</f>
        <v>katB</v>
      </c>
    </row>
    <row r="16112" spans="8:37" x14ac:dyDescent="0.25">
      <c r="H16112" s="8"/>
      <c r="I16112" s="8"/>
      <c r="N16112" s="23"/>
      <c r="O16112" s="24"/>
      <c r="P16112" s="19"/>
      <c r="Q16112" s="19"/>
      <c r="R16112" s="19"/>
      <c r="U16112" s="27"/>
      <c r="Y16112" s="9" t="s">
        <v>773</v>
      </c>
      <c r="Z16112" s="9" t="s">
        <v>462</v>
      </c>
      <c r="AA16112" s="9" t="s">
        <v>198</v>
      </c>
      <c r="AB16112" s="9">
        <v>8142921</v>
      </c>
      <c r="AC16112" s="9" t="s">
        <v>16885</v>
      </c>
      <c r="AD16112" s="9" t="s">
        <v>231</v>
      </c>
      <c r="AE16112" s="5">
        <f t="shared" si="524"/>
        <v>0</v>
      </c>
      <c r="AF16112" s="5" t="str">
        <f t="shared" si="525"/>
        <v>katB</v>
      </c>
      <c r="AG16112" s="153"/>
      <c r="AH16112" s="153"/>
      <c r="AI16112" t="s">
        <v>201</v>
      </c>
      <c r="AJ16112" t="s">
        <v>17878</v>
      </c>
      <c r="AK16112" s="9" t="str">
        <f>VLOOKUP(Y16112,zdroj!D:AJ,33,0)</f>
        <v>katB</v>
      </c>
    </row>
    <row r="16113" spans="8:37" x14ac:dyDescent="0.25">
      <c r="H16113" s="8"/>
      <c r="I16113" s="8"/>
      <c r="N16113" s="23"/>
      <c r="O16113" s="24"/>
      <c r="P16113" s="19"/>
      <c r="Q16113" s="19"/>
      <c r="R16113" s="19"/>
      <c r="U16113" s="27"/>
      <c r="Y16113" s="9" t="s">
        <v>773</v>
      </c>
      <c r="Z16113" s="9" t="s">
        <v>462</v>
      </c>
      <c r="AA16113" s="9" t="s">
        <v>198</v>
      </c>
      <c r="AB16113" s="9">
        <v>8143501</v>
      </c>
      <c r="AC16113" s="9" t="s">
        <v>16886</v>
      </c>
      <c r="AD16113" s="9" t="s">
        <v>800</v>
      </c>
      <c r="AE16113" s="5">
        <f t="shared" si="524"/>
        <v>0</v>
      </c>
      <c r="AF16113" s="5" t="str">
        <f t="shared" si="525"/>
        <v>Pokryto</v>
      </c>
      <c r="AG16113" s="153"/>
      <c r="AH16113" s="153"/>
      <c r="AI16113" t="s">
        <v>201</v>
      </c>
      <c r="AJ16113" t="s">
        <v>800</v>
      </c>
      <c r="AK16113" s="9" t="str">
        <f>VLOOKUP(Y16113,zdroj!D:AJ,33,0)</f>
        <v>katB</v>
      </c>
    </row>
    <row r="16114" spans="8:37" x14ac:dyDescent="0.25">
      <c r="H16114" s="8"/>
      <c r="I16114" s="8"/>
      <c r="N16114" s="23"/>
      <c r="O16114" s="24"/>
      <c r="P16114" s="19"/>
      <c r="Q16114" s="19"/>
      <c r="R16114" s="19"/>
      <c r="U16114" s="27"/>
      <c r="Y16114" s="9" t="s">
        <v>773</v>
      </c>
      <c r="Z16114" s="9" t="s">
        <v>462</v>
      </c>
      <c r="AA16114" s="9" t="s">
        <v>198</v>
      </c>
      <c r="AB16114" s="9">
        <v>8143803</v>
      </c>
      <c r="AC16114" s="9" t="s">
        <v>16887</v>
      </c>
      <c r="AD16114" s="9" t="s">
        <v>231</v>
      </c>
      <c r="AE16114" s="5">
        <f t="shared" si="524"/>
        <v>0</v>
      </c>
      <c r="AF16114" s="5" t="str">
        <f t="shared" si="525"/>
        <v>katB</v>
      </c>
      <c r="AG16114" s="153"/>
      <c r="AH16114" s="153"/>
      <c r="AI16114" t="s">
        <v>201</v>
      </c>
      <c r="AJ16114" t="s">
        <v>17878</v>
      </c>
      <c r="AK16114" s="9" t="str">
        <f>VLOOKUP(Y16114,zdroj!D:AJ,33,0)</f>
        <v>katB</v>
      </c>
    </row>
    <row r="16115" spans="8:37" x14ac:dyDescent="0.25">
      <c r="H16115" s="8"/>
      <c r="I16115" s="8"/>
      <c r="N16115" s="23"/>
      <c r="O16115" s="24"/>
      <c r="P16115" s="19"/>
      <c r="Q16115" s="19"/>
      <c r="R16115" s="19"/>
      <c r="U16115" s="27"/>
      <c r="Y16115" s="9" t="s">
        <v>773</v>
      </c>
      <c r="Z16115" s="9" t="s">
        <v>462</v>
      </c>
      <c r="AA16115" s="9" t="s">
        <v>198</v>
      </c>
      <c r="AB16115" s="9">
        <v>8144397</v>
      </c>
      <c r="AC16115" s="9" t="s">
        <v>16888</v>
      </c>
      <c r="AD16115" s="9" t="s">
        <v>800</v>
      </c>
      <c r="AE16115" s="5">
        <f t="shared" si="524"/>
        <v>0</v>
      </c>
      <c r="AF16115" s="5" t="str">
        <f t="shared" si="525"/>
        <v>Pokryto</v>
      </c>
      <c r="AG16115" s="153"/>
      <c r="AH16115" s="153"/>
      <c r="AI16115" t="s">
        <v>201</v>
      </c>
      <c r="AJ16115" t="s">
        <v>800</v>
      </c>
      <c r="AK16115" s="9" t="str">
        <f>VLOOKUP(Y16115,zdroj!D:AJ,33,0)</f>
        <v>katB</v>
      </c>
    </row>
    <row r="16116" spans="8:37" x14ac:dyDescent="0.25">
      <c r="H16116" s="8"/>
      <c r="I16116" s="8"/>
      <c r="N16116" s="23"/>
      <c r="O16116" s="24"/>
      <c r="P16116" s="19"/>
      <c r="Q16116" s="19"/>
      <c r="R16116" s="19"/>
      <c r="U16116" s="27"/>
      <c r="Y16116" s="9" t="s">
        <v>773</v>
      </c>
      <c r="Z16116" s="9" t="s">
        <v>462</v>
      </c>
      <c r="AA16116" s="9" t="s">
        <v>198</v>
      </c>
      <c r="AB16116" s="9">
        <v>8144460</v>
      </c>
      <c r="AC16116" s="9" t="s">
        <v>16889</v>
      </c>
      <c r="AD16116" s="9" t="s">
        <v>800</v>
      </c>
      <c r="AE16116" s="5">
        <f t="shared" si="524"/>
        <v>0</v>
      </c>
      <c r="AF16116" s="5" t="str">
        <f t="shared" si="525"/>
        <v>Pokryto</v>
      </c>
      <c r="AG16116" s="153"/>
      <c r="AH16116" s="153"/>
      <c r="AI16116" t="s">
        <v>201</v>
      </c>
      <c r="AJ16116" t="s">
        <v>800</v>
      </c>
      <c r="AK16116" s="9" t="str">
        <f>VLOOKUP(Y16116,zdroj!D:AJ,33,0)</f>
        <v>katB</v>
      </c>
    </row>
    <row r="16117" spans="8:37" x14ac:dyDescent="0.25">
      <c r="H16117" s="8"/>
      <c r="I16117" s="8"/>
      <c r="N16117" s="23"/>
      <c r="O16117" s="24"/>
      <c r="P16117" s="19"/>
      <c r="Q16117" s="19"/>
      <c r="R16117" s="19"/>
      <c r="U16117" s="27"/>
      <c r="Y16117" s="9" t="s">
        <v>773</v>
      </c>
      <c r="Z16117" s="9" t="s">
        <v>462</v>
      </c>
      <c r="AA16117" s="9" t="s">
        <v>198</v>
      </c>
      <c r="AB16117" s="9">
        <v>8144516</v>
      </c>
      <c r="AC16117" s="9" t="s">
        <v>16890</v>
      </c>
      <c r="AD16117" s="9" t="s">
        <v>800</v>
      </c>
      <c r="AE16117" s="5">
        <f t="shared" si="524"/>
        <v>0</v>
      </c>
      <c r="AF16117" s="5" t="str">
        <f t="shared" si="525"/>
        <v>Pokryto</v>
      </c>
      <c r="AG16117" s="153"/>
      <c r="AH16117" s="153"/>
      <c r="AI16117" t="s">
        <v>17879</v>
      </c>
      <c r="AJ16117" t="s">
        <v>800</v>
      </c>
      <c r="AK16117" s="9" t="str">
        <f>VLOOKUP(Y16117,zdroj!D:AJ,33,0)</f>
        <v>katB</v>
      </c>
    </row>
    <row r="16118" spans="8:37" x14ac:dyDescent="0.25">
      <c r="H16118" s="8"/>
      <c r="I16118" s="8"/>
      <c r="N16118" s="23"/>
      <c r="O16118" s="24"/>
      <c r="P16118" s="19"/>
      <c r="Q16118" s="19"/>
      <c r="R16118" s="19"/>
      <c r="U16118" s="27"/>
      <c r="Y16118" s="9" t="s">
        <v>773</v>
      </c>
      <c r="Z16118" s="9" t="s">
        <v>462</v>
      </c>
      <c r="AA16118" s="9" t="s">
        <v>198</v>
      </c>
      <c r="AB16118" s="9">
        <v>8145067</v>
      </c>
      <c r="AC16118" s="9" t="s">
        <v>16891</v>
      </c>
      <c r="AD16118" s="9" t="s">
        <v>800</v>
      </c>
      <c r="AE16118" s="5">
        <f t="shared" si="524"/>
        <v>0</v>
      </c>
      <c r="AF16118" s="5" t="str">
        <f t="shared" si="525"/>
        <v>Pokryto</v>
      </c>
      <c r="AG16118" s="153"/>
      <c r="AH16118" s="153"/>
      <c r="AI16118" t="s">
        <v>201</v>
      </c>
      <c r="AJ16118" t="s">
        <v>800</v>
      </c>
      <c r="AK16118" s="9" t="str">
        <f>VLOOKUP(Y16118,zdroj!D:AJ,33,0)</f>
        <v>katB</v>
      </c>
    </row>
    <row r="16119" spans="8:37" x14ac:dyDescent="0.25">
      <c r="H16119" s="8"/>
      <c r="I16119" s="8"/>
      <c r="N16119" s="23"/>
      <c r="O16119" s="24"/>
      <c r="P16119" s="19"/>
      <c r="Q16119" s="19"/>
      <c r="R16119" s="19"/>
      <c r="U16119" s="27"/>
      <c r="Y16119" s="9" t="s">
        <v>773</v>
      </c>
      <c r="Z16119" s="9" t="s">
        <v>462</v>
      </c>
      <c r="AA16119" s="9" t="s">
        <v>198</v>
      </c>
      <c r="AB16119" s="9">
        <v>8145075</v>
      </c>
      <c r="AC16119" s="9" t="s">
        <v>16892</v>
      </c>
      <c r="AD16119" s="9" t="s">
        <v>800</v>
      </c>
      <c r="AE16119" s="5">
        <f t="shared" si="524"/>
        <v>0</v>
      </c>
      <c r="AF16119" s="5" t="str">
        <f t="shared" si="525"/>
        <v>Pokryto</v>
      </c>
      <c r="AG16119" s="153"/>
      <c r="AH16119" s="153"/>
      <c r="AI16119" t="s">
        <v>201</v>
      </c>
      <c r="AJ16119" t="s">
        <v>800</v>
      </c>
      <c r="AK16119" s="9" t="str">
        <f>VLOOKUP(Y16119,zdroj!D:AJ,33,0)</f>
        <v>katB</v>
      </c>
    </row>
    <row r="16120" spans="8:37" x14ac:dyDescent="0.25">
      <c r="H16120" s="8"/>
      <c r="I16120" s="8"/>
      <c r="N16120" s="23"/>
      <c r="O16120" s="24"/>
      <c r="P16120" s="19"/>
      <c r="Q16120" s="19"/>
      <c r="R16120" s="19"/>
      <c r="U16120" s="27"/>
      <c r="Y16120" s="9" t="s">
        <v>773</v>
      </c>
      <c r="Z16120" s="9" t="s">
        <v>462</v>
      </c>
      <c r="AA16120" s="9" t="s">
        <v>198</v>
      </c>
      <c r="AB16120" s="9">
        <v>8155496</v>
      </c>
      <c r="AC16120" s="9" t="s">
        <v>16893</v>
      </c>
      <c r="AD16120" s="9" t="s">
        <v>231</v>
      </c>
      <c r="AE16120" s="5">
        <f t="shared" si="524"/>
        <v>0</v>
      </c>
      <c r="AF16120" s="5" t="str">
        <f t="shared" si="525"/>
        <v>katB</v>
      </c>
      <c r="AG16120" s="153"/>
      <c r="AH16120" s="153"/>
      <c r="AI16120" t="s">
        <v>236</v>
      </c>
      <c r="AJ16120" t="s">
        <v>17878</v>
      </c>
      <c r="AK16120" s="9" t="str">
        <f>VLOOKUP(Y16120,zdroj!D:AJ,33,0)</f>
        <v>katB</v>
      </c>
    </row>
    <row r="16121" spans="8:37" x14ac:dyDescent="0.25">
      <c r="H16121" s="8"/>
      <c r="I16121" s="8"/>
      <c r="N16121" s="23"/>
      <c r="O16121" s="24"/>
      <c r="P16121" s="19"/>
      <c r="Q16121" s="19"/>
      <c r="R16121" s="19"/>
      <c r="U16121" s="27"/>
      <c r="Y16121" s="9" t="s">
        <v>773</v>
      </c>
      <c r="Z16121" s="9" t="s">
        <v>462</v>
      </c>
      <c r="AA16121" s="9" t="s">
        <v>198</v>
      </c>
      <c r="AB16121" s="9">
        <v>8155607</v>
      </c>
      <c r="AC16121" s="9" t="s">
        <v>16894</v>
      </c>
      <c r="AD16121" s="9" t="s">
        <v>231</v>
      </c>
      <c r="AE16121" s="5">
        <f t="shared" si="524"/>
        <v>0</v>
      </c>
      <c r="AF16121" s="5" t="str">
        <f t="shared" si="525"/>
        <v>katB</v>
      </c>
      <c r="AG16121" s="153"/>
      <c r="AH16121" s="153"/>
      <c r="AI16121" t="s">
        <v>17880</v>
      </c>
      <c r="AJ16121" t="s">
        <v>17878</v>
      </c>
      <c r="AK16121" s="9" t="str">
        <f>VLOOKUP(Y16121,zdroj!D:AJ,33,0)</f>
        <v>katB</v>
      </c>
    </row>
    <row r="16122" spans="8:37" x14ac:dyDescent="0.25">
      <c r="H16122" s="8"/>
      <c r="I16122" s="8"/>
      <c r="N16122" s="23"/>
      <c r="O16122" s="24"/>
      <c r="P16122" s="19"/>
      <c r="Q16122" s="19"/>
      <c r="R16122" s="19"/>
      <c r="U16122" s="27"/>
      <c r="Y16122" s="9" t="s">
        <v>773</v>
      </c>
      <c r="Z16122" s="9" t="s">
        <v>462</v>
      </c>
      <c r="AA16122" s="9" t="s">
        <v>198</v>
      </c>
      <c r="AB16122" s="9">
        <v>25194038</v>
      </c>
      <c r="AC16122" s="9" t="s">
        <v>16895</v>
      </c>
      <c r="AD16122" s="9" t="s">
        <v>231</v>
      </c>
      <c r="AE16122" s="5">
        <f t="shared" si="524"/>
        <v>0</v>
      </c>
      <c r="AF16122" s="5" t="str">
        <f t="shared" si="525"/>
        <v>katB</v>
      </c>
      <c r="AG16122" s="153"/>
      <c r="AH16122" s="153"/>
      <c r="AI16122" t="s">
        <v>17880</v>
      </c>
      <c r="AJ16122" t="s">
        <v>17878</v>
      </c>
      <c r="AK16122" s="9" t="str">
        <f>VLOOKUP(Y16122,zdroj!D:AJ,33,0)</f>
        <v>katB</v>
      </c>
    </row>
    <row r="16123" spans="8:37" x14ac:dyDescent="0.25">
      <c r="H16123" s="8"/>
      <c r="I16123" s="8"/>
      <c r="N16123" s="23"/>
      <c r="O16123" s="24"/>
      <c r="P16123" s="19"/>
      <c r="Q16123" s="19"/>
      <c r="R16123" s="19"/>
      <c r="U16123" s="27"/>
      <c r="Y16123" s="9" t="s">
        <v>773</v>
      </c>
      <c r="Z16123" s="9" t="s">
        <v>462</v>
      </c>
      <c r="AA16123" s="9" t="s">
        <v>198</v>
      </c>
      <c r="AB16123" s="9">
        <v>26094291</v>
      </c>
      <c r="AC16123" s="9" t="s">
        <v>16896</v>
      </c>
      <c r="AD16123" s="9" t="s">
        <v>231</v>
      </c>
      <c r="AE16123" s="5">
        <f t="shared" si="524"/>
        <v>0</v>
      </c>
      <c r="AF16123" s="5" t="str">
        <f t="shared" si="525"/>
        <v>katB</v>
      </c>
      <c r="AG16123" s="153"/>
      <c r="AH16123" s="153"/>
      <c r="AI16123" t="s">
        <v>17880</v>
      </c>
      <c r="AJ16123" t="s">
        <v>17878</v>
      </c>
      <c r="AK16123" s="9" t="str">
        <f>VLOOKUP(Y16123,zdroj!D:AJ,33,0)</f>
        <v>katB</v>
      </c>
    </row>
    <row r="16124" spans="8:37" x14ac:dyDescent="0.25">
      <c r="H16124" s="8"/>
      <c r="I16124" s="8"/>
      <c r="N16124" s="23"/>
      <c r="O16124" s="24"/>
      <c r="P16124" s="19"/>
      <c r="Q16124" s="19"/>
      <c r="R16124" s="19"/>
      <c r="U16124" s="27"/>
      <c r="Y16124" s="9" t="s">
        <v>773</v>
      </c>
      <c r="Z16124" s="9" t="s">
        <v>462</v>
      </c>
      <c r="AA16124" s="9" t="s">
        <v>198</v>
      </c>
      <c r="AB16124" s="9">
        <v>26711451</v>
      </c>
      <c r="AC16124" s="9" t="s">
        <v>16897</v>
      </c>
      <c r="AD16124" s="9" t="s">
        <v>231</v>
      </c>
      <c r="AE16124" s="5">
        <f t="shared" si="524"/>
        <v>0</v>
      </c>
      <c r="AF16124" s="5" t="str">
        <f t="shared" si="525"/>
        <v>katB</v>
      </c>
      <c r="AG16124" s="153"/>
      <c r="AH16124" s="153"/>
      <c r="AI16124" t="s">
        <v>17880</v>
      </c>
      <c r="AJ16124" t="s">
        <v>17878</v>
      </c>
      <c r="AK16124" s="9" t="str">
        <f>VLOOKUP(Y16124,zdroj!D:AJ,33,0)</f>
        <v>katB</v>
      </c>
    </row>
    <row r="16125" spans="8:37" x14ac:dyDescent="0.25">
      <c r="H16125" s="8"/>
      <c r="I16125" s="8"/>
      <c r="N16125" s="23"/>
      <c r="O16125" s="24"/>
      <c r="P16125" s="19"/>
      <c r="Q16125" s="19"/>
      <c r="R16125" s="19"/>
      <c r="U16125" s="27"/>
      <c r="Y16125" s="9" t="s">
        <v>773</v>
      </c>
      <c r="Z16125" s="9" t="s">
        <v>462</v>
      </c>
      <c r="AA16125" s="9" t="s">
        <v>198</v>
      </c>
      <c r="AB16125" s="9">
        <v>27174271</v>
      </c>
      <c r="AC16125" s="9" t="s">
        <v>16898</v>
      </c>
      <c r="AD16125" s="9" t="s">
        <v>231</v>
      </c>
      <c r="AE16125" s="5">
        <f t="shared" si="524"/>
        <v>0</v>
      </c>
      <c r="AF16125" s="5" t="str">
        <f t="shared" si="525"/>
        <v>katB</v>
      </c>
      <c r="AG16125" s="153"/>
      <c r="AH16125" s="153"/>
      <c r="AI16125" t="s">
        <v>17880</v>
      </c>
      <c r="AJ16125" t="s">
        <v>17878</v>
      </c>
      <c r="AK16125" s="9" t="str">
        <f>VLOOKUP(Y16125,zdroj!D:AJ,33,0)</f>
        <v>katB</v>
      </c>
    </row>
    <row r="16126" spans="8:37" x14ac:dyDescent="0.25">
      <c r="H16126" s="8"/>
      <c r="I16126" s="8"/>
      <c r="N16126" s="23"/>
      <c r="O16126" s="24"/>
      <c r="P16126" s="19"/>
      <c r="Q16126" s="19"/>
      <c r="R16126" s="19"/>
      <c r="U16126" s="27"/>
      <c r="Y16126" s="9" t="s">
        <v>773</v>
      </c>
      <c r="Z16126" s="9" t="s">
        <v>462</v>
      </c>
      <c r="AA16126" s="9" t="s">
        <v>198</v>
      </c>
      <c r="AB16126" s="9">
        <v>28328469</v>
      </c>
      <c r="AC16126" s="9" t="s">
        <v>16899</v>
      </c>
      <c r="AD16126" s="9" t="s">
        <v>231</v>
      </c>
      <c r="AE16126" s="5">
        <f t="shared" si="524"/>
        <v>0</v>
      </c>
      <c r="AF16126" s="5" t="str">
        <f t="shared" si="525"/>
        <v>katB</v>
      </c>
      <c r="AG16126" s="153"/>
      <c r="AH16126" s="153"/>
      <c r="AI16126" t="s">
        <v>17880</v>
      </c>
      <c r="AJ16126" t="s">
        <v>17878</v>
      </c>
      <c r="AK16126" s="9" t="str">
        <f>VLOOKUP(Y16126,zdroj!D:AJ,33,0)</f>
        <v>katB</v>
      </c>
    </row>
    <row r="16127" spans="8:37" x14ac:dyDescent="0.25">
      <c r="H16127" s="8"/>
      <c r="I16127" s="8"/>
      <c r="N16127" s="23"/>
      <c r="O16127" s="24"/>
      <c r="P16127" s="19"/>
      <c r="Q16127" s="19"/>
      <c r="R16127" s="19"/>
      <c r="U16127" s="27"/>
      <c r="Y16127" s="9" t="s">
        <v>773</v>
      </c>
      <c r="Z16127" s="9" t="s">
        <v>462</v>
      </c>
      <c r="AA16127" s="9" t="s">
        <v>198</v>
      </c>
      <c r="AB16127" s="9">
        <v>74388304</v>
      </c>
      <c r="AC16127" s="9" t="s">
        <v>16900</v>
      </c>
      <c r="AD16127" s="9" t="s">
        <v>231</v>
      </c>
      <c r="AE16127" s="5">
        <f t="shared" si="524"/>
        <v>0</v>
      </c>
      <c r="AF16127" s="5" t="str">
        <f t="shared" si="525"/>
        <v>katB</v>
      </c>
      <c r="AG16127" s="153"/>
      <c r="AH16127" s="153"/>
      <c r="AI16127" t="s">
        <v>17880</v>
      </c>
      <c r="AJ16127" t="s">
        <v>17878</v>
      </c>
      <c r="AK16127" s="9" t="str">
        <f>VLOOKUP(Y16127,zdroj!D:AJ,33,0)</f>
        <v>katB</v>
      </c>
    </row>
    <row r="16128" spans="8:37" x14ac:dyDescent="0.25">
      <c r="H16128" s="8"/>
      <c r="I16128" s="8"/>
      <c r="N16128" s="23"/>
      <c r="O16128" s="24"/>
      <c r="P16128" s="19"/>
      <c r="Q16128" s="19"/>
      <c r="R16128" s="19"/>
      <c r="U16128" s="27"/>
      <c r="Y16128" s="9" t="s">
        <v>773</v>
      </c>
      <c r="Z16128" s="9" t="s">
        <v>462</v>
      </c>
      <c r="AA16128" s="9" t="s">
        <v>198</v>
      </c>
      <c r="AB16128" s="9">
        <v>75741156</v>
      </c>
      <c r="AC16128" s="9" t="s">
        <v>16901</v>
      </c>
      <c r="AD16128" s="9" t="s">
        <v>231</v>
      </c>
      <c r="AE16128" s="5">
        <f t="shared" si="524"/>
        <v>0</v>
      </c>
      <c r="AF16128" s="5" t="str">
        <f t="shared" si="525"/>
        <v>katB</v>
      </c>
      <c r="AG16128" s="153"/>
      <c r="AH16128" s="153"/>
      <c r="AI16128" t="s">
        <v>201</v>
      </c>
      <c r="AJ16128" t="s">
        <v>17878</v>
      </c>
      <c r="AK16128" s="9" t="str">
        <f>VLOOKUP(Y16128,zdroj!D:AJ,33,0)</f>
        <v>katB</v>
      </c>
    </row>
    <row r="16129" spans="8:37" x14ac:dyDescent="0.25">
      <c r="H16129" s="8"/>
      <c r="I16129" s="8"/>
      <c r="N16129" s="23"/>
      <c r="O16129" s="24"/>
      <c r="P16129" s="19"/>
      <c r="Q16129" s="19"/>
      <c r="R16129" s="19"/>
      <c r="U16129" s="27"/>
      <c r="Y16129" s="9" t="s">
        <v>773</v>
      </c>
      <c r="Z16129" s="9" t="s">
        <v>462</v>
      </c>
      <c r="AA16129" s="9" t="s">
        <v>198</v>
      </c>
      <c r="AB16129" s="9">
        <v>27728706</v>
      </c>
      <c r="AC16129" s="9" t="s">
        <v>16902</v>
      </c>
      <c r="AD16129" s="9" t="s">
        <v>231</v>
      </c>
      <c r="AE16129" s="5">
        <f t="shared" si="524"/>
        <v>0</v>
      </c>
      <c r="AF16129" s="5" t="str">
        <f t="shared" si="525"/>
        <v>katB</v>
      </c>
      <c r="AG16129" s="153"/>
      <c r="AH16129" s="153"/>
      <c r="AI16129" t="s">
        <v>195</v>
      </c>
      <c r="AJ16129" t="s">
        <v>340</v>
      </c>
      <c r="AK16129" s="9" t="str">
        <f>VLOOKUP(Y16129,zdroj!D:AJ,33,0)</f>
        <v>katB</v>
      </c>
    </row>
    <row r="16130" spans="8:37" x14ac:dyDescent="0.25">
      <c r="H16130" s="8"/>
      <c r="I16130" s="8"/>
      <c r="N16130" s="23"/>
      <c r="O16130" s="24"/>
      <c r="P16130" s="19"/>
      <c r="Q16130" s="19"/>
      <c r="R16130" s="19"/>
      <c r="U16130" s="27"/>
      <c r="Y16130" s="9" t="s">
        <v>773</v>
      </c>
      <c r="Z16130" s="9" t="s">
        <v>462</v>
      </c>
      <c r="AA16130" s="9" t="s">
        <v>198</v>
      </c>
      <c r="AB16130" s="9">
        <v>8143838</v>
      </c>
      <c r="AC16130" s="9" t="s">
        <v>16903</v>
      </c>
      <c r="AD16130" s="9" t="s">
        <v>231</v>
      </c>
      <c r="AE16130" s="5">
        <f t="shared" si="524"/>
        <v>0</v>
      </c>
      <c r="AF16130" s="5" t="str">
        <f t="shared" si="525"/>
        <v>katB</v>
      </c>
      <c r="AG16130" s="153"/>
      <c r="AH16130" s="153"/>
      <c r="AI16130" t="s">
        <v>236</v>
      </c>
      <c r="AJ16130" t="s">
        <v>17878</v>
      </c>
      <c r="AK16130" s="9" t="str">
        <f>VLOOKUP(Y16130,zdroj!D:AJ,33,0)</f>
        <v>katB</v>
      </c>
    </row>
    <row r="16131" spans="8:37" x14ac:dyDescent="0.25">
      <c r="H16131" s="8"/>
      <c r="I16131" s="8"/>
      <c r="N16131" s="23"/>
      <c r="O16131" s="24"/>
      <c r="P16131" s="19"/>
      <c r="Q16131" s="19"/>
      <c r="R16131" s="19"/>
      <c r="U16131" s="27"/>
      <c r="Y16131" s="9" t="s">
        <v>773</v>
      </c>
      <c r="Z16131" s="9" t="s">
        <v>462</v>
      </c>
      <c r="AA16131" s="9" t="s">
        <v>198</v>
      </c>
      <c r="AB16131" s="9">
        <v>8144737</v>
      </c>
      <c r="AC16131" s="9" t="s">
        <v>16904</v>
      </c>
      <c r="AD16131" s="9" t="s">
        <v>800</v>
      </c>
      <c r="AE16131" s="5">
        <f t="shared" si="524"/>
        <v>0</v>
      </c>
      <c r="AF16131" s="5" t="str">
        <f t="shared" si="525"/>
        <v>Pokryto</v>
      </c>
      <c r="AG16131" s="153"/>
      <c r="AH16131" s="153"/>
      <c r="AI16131" t="s">
        <v>201</v>
      </c>
      <c r="AJ16131" t="s">
        <v>800</v>
      </c>
      <c r="AK16131" s="9" t="str">
        <f>VLOOKUP(Y16131,zdroj!D:AJ,33,0)</f>
        <v>katB</v>
      </c>
    </row>
    <row r="16132" spans="8:37" x14ac:dyDescent="0.25">
      <c r="H16132" s="8"/>
      <c r="I16132" s="8"/>
      <c r="N16132" s="23"/>
      <c r="O16132" s="24"/>
      <c r="P16132" s="19"/>
      <c r="Q16132" s="19"/>
      <c r="R16132" s="19"/>
      <c r="U16132" s="27"/>
      <c r="Y16132" s="9" t="s">
        <v>773</v>
      </c>
      <c r="Z16132" s="9" t="s">
        <v>462</v>
      </c>
      <c r="AA16132" s="9" t="s">
        <v>198</v>
      </c>
      <c r="AB16132" s="9">
        <v>8144753</v>
      </c>
      <c r="AC16132" s="9" t="s">
        <v>16905</v>
      </c>
      <c r="AD16132" s="9" t="s">
        <v>800</v>
      </c>
      <c r="AE16132" s="5">
        <f t="shared" si="524"/>
        <v>0</v>
      </c>
      <c r="AF16132" s="5" t="str">
        <f t="shared" si="525"/>
        <v>Pokryto</v>
      </c>
      <c r="AG16132" s="153"/>
      <c r="AH16132" s="153"/>
      <c r="AI16132" t="s">
        <v>201</v>
      </c>
      <c r="AJ16132" t="s">
        <v>800</v>
      </c>
      <c r="AK16132" s="9" t="str">
        <f>VLOOKUP(Y16132,zdroj!D:AJ,33,0)</f>
        <v>katB</v>
      </c>
    </row>
    <row r="16133" spans="8:37" x14ac:dyDescent="0.25">
      <c r="H16133" s="8"/>
      <c r="I16133" s="8"/>
      <c r="N16133" s="23"/>
      <c r="O16133" s="24"/>
      <c r="P16133" s="19"/>
      <c r="Q16133" s="19"/>
      <c r="R16133" s="19"/>
      <c r="U16133" s="27"/>
      <c r="Y16133" s="9" t="s">
        <v>773</v>
      </c>
      <c r="Z16133" s="9" t="s">
        <v>462</v>
      </c>
      <c r="AA16133" s="9" t="s">
        <v>198</v>
      </c>
      <c r="AB16133" s="9">
        <v>8144761</v>
      </c>
      <c r="AC16133" s="9" t="s">
        <v>16906</v>
      </c>
      <c r="AD16133" s="9" t="s">
        <v>800</v>
      </c>
      <c r="AE16133" s="5">
        <f t="shared" si="524"/>
        <v>0</v>
      </c>
      <c r="AF16133" s="5" t="str">
        <f t="shared" si="525"/>
        <v>Pokryto</v>
      </c>
      <c r="AG16133" s="153"/>
      <c r="AH16133" s="153"/>
      <c r="AI16133" t="s">
        <v>201</v>
      </c>
      <c r="AJ16133" t="s">
        <v>800</v>
      </c>
      <c r="AK16133" s="9" t="str">
        <f>VLOOKUP(Y16133,zdroj!D:AJ,33,0)</f>
        <v>katB</v>
      </c>
    </row>
    <row r="16134" spans="8:37" x14ac:dyDescent="0.25">
      <c r="H16134" s="8"/>
      <c r="I16134" s="8"/>
      <c r="N16134" s="23"/>
      <c r="O16134" s="24"/>
      <c r="P16134" s="19"/>
      <c r="Q16134" s="19"/>
      <c r="R16134" s="19"/>
      <c r="U16134" s="27"/>
      <c r="Y16134" s="9" t="s">
        <v>773</v>
      </c>
      <c r="Z16134" s="9" t="s">
        <v>462</v>
      </c>
      <c r="AA16134" s="9" t="s">
        <v>198</v>
      </c>
      <c r="AB16134" s="9">
        <v>8144796</v>
      </c>
      <c r="AC16134" s="9" t="s">
        <v>16907</v>
      </c>
      <c r="AD16134" s="9" t="s">
        <v>800</v>
      </c>
      <c r="AE16134" s="5">
        <f t="shared" si="524"/>
        <v>0</v>
      </c>
      <c r="AF16134" s="5" t="str">
        <f t="shared" si="525"/>
        <v>Pokryto</v>
      </c>
      <c r="AG16134" s="153"/>
      <c r="AH16134" s="153"/>
      <c r="AI16134" t="s">
        <v>201</v>
      </c>
      <c r="AJ16134" t="s">
        <v>800</v>
      </c>
      <c r="AK16134" s="9" t="str">
        <f>VLOOKUP(Y16134,zdroj!D:AJ,33,0)</f>
        <v>katB</v>
      </c>
    </row>
    <row r="16135" spans="8:37" x14ac:dyDescent="0.25">
      <c r="H16135" s="8"/>
      <c r="I16135" s="8"/>
      <c r="N16135" s="23"/>
      <c r="O16135" s="24"/>
      <c r="P16135" s="19"/>
      <c r="Q16135" s="19"/>
      <c r="R16135" s="19"/>
      <c r="U16135" s="27"/>
      <c r="Y16135" s="9" t="s">
        <v>773</v>
      </c>
      <c r="Z16135" s="9" t="s">
        <v>462</v>
      </c>
      <c r="AA16135" s="9" t="s">
        <v>198</v>
      </c>
      <c r="AB16135" s="9">
        <v>8144800</v>
      </c>
      <c r="AC16135" s="9" t="s">
        <v>16908</v>
      </c>
      <c r="AD16135" s="9" t="s">
        <v>800</v>
      </c>
      <c r="AE16135" s="5">
        <f t="shared" si="524"/>
        <v>0</v>
      </c>
      <c r="AF16135" s="5" t="str">
        <f t="shared" si="525"/>
        <v>Pokryto</v>
      </c>
      <c r="AG16135" s="153"/>
      <c r="AH16135" s="153"/>
      <c r="AI16135" t="s">
        <v>201</v>
      </c>
      <c r="AJ16135" t="s">
        <v>800</v>
      </c>
      <c r="AK16135" s="9" t="str">
        <f>VLOOKUP(Y16135,zdroj!D:AJ,33,0)</f>
        <v>katB</v>
      </c>
    </row>
    <row r="16136" spans="8:37" x14ac:dyDescent="0.25">
      <c r="H16136" s="8"/>
      <c r="I16136" s="8"/>
      <c r="N16136" s="23"/>
      <c r="O16136" s="24"/>
      <c r="P16136" s="19"/>
      <c r="Q16136" s="19"/>
      <c r="R16136" s="19"/>
      <c r="U16136" s="27"/>
      <c r="Y16136" s="9" t="s">
        <v>773</v>
      </c>
      <c r="Z16136" s="9" t="s">
        <v>462</v>
      </c>
      <c r="AA16136" s="9" t="s">
        <v>198</v>
      </c>
      <c r="AB16136" s="9">
        <v>8144818</v>
      </c>
      <c r="AC16136" s="9" t="s">
        <v>16909</v>
      </c>
      <c r="AD16136" s="9" t="s">
        <v>800</v>
      </c>
      <c r="AE16136" s="5">
        <f t="shared" si="524"/>
        <v>0</v>
      </c>
      <c r="AF16136" s="5" t="str">
        <f t="shared" si="525"/>
        <v>Pokryto</v>
      </c>
      <c r="AG16136" s="153"/>
      <c r="AH16136" s="153"/>
      <c r="AI16136" t="s">
        <v>201</v>
      </c>
      <c r="AJ16136" t="s">
        <v>800</v>
      </c>
      <c r="AK16136" s="9" t="str">
        <f>VLOOKUP(Y16136,zdroj!D:AJ,33,0)</f>
        <v>katB</v>
      </c>
    </row>
    <row r="16137" spans="8:37" x14ac:dyDescent="0.25">
      <c r="H16137" s="8"/>
      <c r="I16137" s="8"/>
      <c r="N16137" s="23"/>
      <c r="O16137" s="24"/>
      <c r="P16137" s="19"/>
      <c r="Q16137" s="19"/>
      <c r="R16137" s="19"/>
      <c r="U16137" s="27"/>
      <c r="Y16137" s="9" t="s">
        <v>773</v>
      </c>
      <c r="Z16137" s="9" t="s">
        <v>462</v>
      </c>
      <c r="AA16137" s="9" t="s">
        <v>198</v>
      </c>
      <c r="AB16137" s="9">
        <v>8144877</v>
      </c>
      <c r="AC16137" s="9" t="s">
        <v>16910</v>
      </c>
      <c r="AD16137" s="9" t="s">
        <v>800</v>
      </c>
      <c r="AE16137" s="5">
        <f t="shared" si="524"/>
        <v>0</v>
      </c>
      <c r="AF16137" s="5" t="str">
        <f t="shared" si="525"/>
        <v>Pokryto</v>
      </c>
      <c r="AG16137" s="153"/>
      <c r="AH16137" s="153"/>
      <c r="AI16137" t="s">
        <v>201</v>
      </c>
      <c r="AJ16137" t="s">
        <v>800</v>
      </c>
      <c r="AK16137" s="9" t="str">
        <f>VLOOKUP(Y16137,zdroj!D:AJ,33,0)</f>
        <v>katB</v>
      </c>
    </row>
    <row r="16138" spans="8:37" x14ac:dyDescent="0.25">
      <c r="H16138" s="8"/>
      <c r="I16138" s="8"/>
      <c r="N16138" s="23"/>
      <c r="O16138" s="24"/>
      <c r="P16138" s="19"/>
      <c r="Q16138" s="19"/>
      <c r="R16138" s="19"/>
      <c r="U16138" s="27"/>
      <c r="Y16138" s="9" t="s">
        <v>773</v>
      </c>
      <c r="Z16138" s="9" t="s">
        <v>462</v>
      </c>
      <c r="AA16138" s="9" t="s">
        <v>198</v>
      </c>
      <c r="AB16138" s="9">
        <v>8144907</v>
      </c>
      <c r="AC16138" s="9" t="s">
        <v>16911</v>
      </c>
      <c r="AD16138" s="9" t="s">
        <v>231</v>
      </c>
      <c r="AE16138" s="5">
        <f t="shared" ref="AE16138:AE16201" si="526">VLOOKUP(Y16138,K:T,10,0)</f>
        <v>0</v>
      </c>
      <c r="AF16138" s="5" t="str">
        <f t="shared" ref="AF16138:AF16201" si="527">IF(AE16138="A",IF(AD16138="katA","katB",AD16138),AD16138)</f>
        <v>katB</v>
      </c>
      <c r="AG16138" s="153"/>
      <c r="AH16138" s="153"/>
      <c r="AI16138" t="s">
        <v>236</v>
      </c>
      <c r="AJ16138" t="s">
        <v>17878</v>
      </c>
      <c r="AK16138" s="9" t="str">
        <f>VLOOKUP(Y16138,zdroj!D:AJ,33,0)</f>
        <v>katB</v>
      </c>
    </row>
    <row r="16139" spans="8:37" x14ac:dyDescent="0.25">
      <c r="H16139" s="8"/>
      <c r="I16139" s="8"/>
      <c r="N16139" s="23"/>
      <c r="O16139" s="24"/>
      <c r="P16139" s="19"/>
      <c r="Q16139" s="19"/>
      <c r="R16139" s="19"/>
      <c r="U16139" s="27"/>
      <c r="Y16139" s="9" t="s">
        <v>773</v>
      </c>
      <c r="Z16139" s="9" t="s">
        <v>462</v>
      </c>
      <c r="AA16139" s="9" t="s">
        <v>198</v>
      </c>
      <c r="AB16139" s="9">
        <v>8144991</v>
      </c>
      <c r="AC16139" s="9" t="s">
        <v>16912</v>
      </c>
      <c r="AD16139" s="9" t="s">
        <v>800</v>
      </c>
      <c r="AE16139" s="5">
        <f t="shared" si="526"/>
        <v>0</v>
      </c>
      <c r="AF16139" s="5" t="str">
        <f t="shared" si="527"/>
        <v>Pokryto</v>
      </c>
      <c r="AG16139" s="153"/>
      <c r="AH16139" s="153"/>
      <c r="AI16139" t="s">
        <v>201</v>
      </c>
      <c r="AJ16139" t="s">
        <v>800</v>
      </c>
      <c r="AK16139" s="9" t="str">
        <f>VLOOKUP(Y16139,zdroj!D:AJ,33,0)</f>
        <v>katB</v>
      </c>
    </row>
    <row r="16140" spans="8:37" x14ac:dyDescent="0.25">
      <c r="H16140" s="8"/>
      <c r="I16140" s="8"/>
      <c r="N16140" s="23"/>
      <c r="O16140" s="24"/>
      <c r="P16140" s="19"/>
      <c r="Q16140" s="19"/>
      <c r="R16140" s="19"/>
      <c r="U16140" s="27"/>
      <c r="Y16140" s="9" t="s">
        <v>773</v>
      </c>
      <c r="Z16140" s="9" t="s">
        <v>462</v>
      </c>
      <c r="AA16140" s="9" t="s">
        <v>198</v>
      </c>
      <c r="AB16140" s="9">
        <v>8145016</v>
      </c>
      <c r="AC16140" s="9" t="s">
        <v>16913</v>
      </c>
      <c r="AD16140" s="9" t="s">
        <v>800</v>
      </c>
      <c r="AE16140" s="5">
        <f t="shared" si="526"/>
        <v>0</v>
      </c>
      <c r="AF16140" s="5" t="str">
        <f t="shared" si="527"/>
        <v>Pokryto</v>
      </c>
      <c r="AG16140" s="153"/>
      <c r="AH16140" s="153"/>
      <c r="AI16140" t="s">
        <v>17880</v>
      </c>
      <c r="AJ16140" t="s">
        <v>800</v>
      </c>
      <c r="AK16140" s="9" t="str">
        <f>VLOOKUP(Y16140,zdroj!D:AJ,33,0)</f>
        <v>katB</v>
      </c>
    </row>
    <row r="16141" spans="8:37" x14ac:dyDescent="0.25">
      <c r="H16141" s="8"/>
      <c r="I16141" s="8"/>
      <c r="N16141" s="23"/>
      <c r="O16141" s="24"/>
      <c r="P16141" s="19"/>
      <c r="Q16141" s="19"/>
      <c r="R16141" s="19"/>
      <c r="U16141" s="27"/>
      <c r="Y16141" s="9" t="s">
        <v>773</v>
      </c>
      <c r="Z16141" s="9" t="s">
        <v>462</v>
      </c>
      <c r="AA16141" s="9" t="s">
        <v>198</v>
      </c>
      <c r="AB16141" s="9">
        <v>8145164</v>
      </c>
      <c r="AC16141" s="9" t="s">
        <v>16914</v>
      </c>
      <c r="AD16141" s="9" t="s">
        <v>231</v>
      </c>
      <c r="AE16141" s="5">
        <f t="shared" si="526"/>
        <v>0</v>
      </c>
      <c r="AF16141" s="5" t="str">
        <f t="shared" si="527"/>
        <v>katB</v>
      </c>
      <c r="AG16141" s="153"/>
      <c r="AH16141" s="153"/>
      <c r="AI16141" t="s">
        <v>236</v>
      </c>
      <c r="AJ16141" t="s">
        <v>17878</v>
      </c>
      <c r="AK16141" s="9" t="str">
        <f>VLOOKUP(Y16141,zdroj!D:AJ,33,0)</f>
        <v>katB</v>
      </c>
    </row>
    <row r="16142" spans="8:37" x14ac:dyDescent="0.25">
      <c r="H16142" s="8"/>
      <c r="I16142" s="8"/>
      <c r="N16142" s="23"/>
      <c r="O16142" s="24"/>
      <c r="P16142" s="19"/>
      <c r="Q16142" s="19"/>
      <c r="R16142" s="19"/>
      <c r="U16142" s="27"/>
      <c r="Y16142" s="9" t="s">
        <v>773</v>
      </c>
      <c r="Z16142" s="9" t="s">
        <v>462</v>
      </c>
      <c r="AA16142" s="9" t="s">
        <v>198</v>
      </c>
      <c r="AB16142" s="9">
        <v>8145199</v>
      </c>
      <c r="AC16142" s="9" t="s">
        <v>16915</v>
      </c>
      <c r="AD16142" s="9" t="s">
        <v>231</v>
      </c>
      <c r="AE16142" s="5">
        <f t="shared" si="526"/>
        <v>0</v>
      </c>
      <c r="AF16142" s="5" t="str">
        <f t="shared" si="527"/>
        <v>katB</v>
      </c>
      <c r="AG16142" s="153"/>
      <c r="AH16142" s="153"/>
      <c r="AI16142" t="s">
        <v>17880</v>
      </c>
      <c r="AJ16142" t="s">
        <v>17878</v>
      </c>
      <c r="AK16142" s="9" t="str">
        <f>VLOOKUP(Y16142,zdroj!D:AJ,33,0)</f>
        <v>katB</v>
      </c>
    </row>
    <row r="16143" spans="8:37" x14ac:dyDescent="0.25">
      <c r="H16143" s="8"/>
      <c r="I16143" s="8"/>
      <c r="N16143" s="23"/>
      <c r="O16143" s="24"/>
      <c r="P16143" s="19"/>
      <c r="Q16143" s="19"/>
      <c r="R16143" s="19"/>
      <c r="U16143" s="27"/>
      <c r="Y16143" s="9" t="s">
        <v>773</v>
      </c>
      <c r="Z16143" s="9" t="s">
        <v>462</v>
      </c>
      <c r="AA16143" s="9" t="s">
        <v>198</v>
      </c>
      <c r="AB16143" s="9">
        <v>8143633</v>
      </c>
      <c r="AC16143" s="9" t="s">
        <v>16916</v>
      </c>
      <c r="AD16143" s="9" t="s">
        <v>231</v>
      </c>
      <c r="AE16143" s="5">
        <f t="shared" si="526"/>
        <v>0</v>
      </c>
      <c r="AF16143" s="5" t="str">
        <f t="shared" si="527"/>
        <v>katB</v>
      </c>
      <c r="AG16143" s="153"/>
      <c r="AH16143" s="153"/>
      <c r="AI16143" t="s">
        <v>201</v>
      </c>
      <c r="AJ16143" t="s">
        <v>17878</v>
      </c>
      <c r="AK16143" s="9" t="str">
        <f>VLOOKUP(Y16143,zdroj!D:AJ,33,0)</f>
        <v>katB</v>
      </c>
    </row>
    <row r="16144" spans="8:37" x14ac:dyDescent="0.25">
      <c r="H16144" s="8"/>
      <c r="I16144" s="8"/>
      <c r="N16144" s="23"/>
      <c r="O16144" s="24"/>
      <c r="P16144" s="19"/>
      <c r="Q16144" s="19"/>
      <c r="R16144" s="19"/>
      <c r="U16144" s="27"/>
      <c r="Y16144" s="9" t="s">
        <v>773</v>
      </c>
      <c r="Z16144" s="9" t="s">
        <v>462</v>
      </c>
      <c r="AA16144" s="9" t="s">
        <v>198</v>
      </c>
      <c r="AB16144" s="9">
        <v>8143641</v>
      </c>
      <c r="AC16144" s="9" t="s">
        <v>16917</v>
      </c>
      <c r="AD16144" s="9" t="s">
        <v>800</v>
      </c>
      <c r="AE16144" s="5">
        <f t="shared" si="526"/>
        <v>0</v>
      </c>
      <c r="AF16144" s="5" t="str">
        <f t="shared" si="527"/>
        <v>Pokryto</v>
      </c>
      <c r="AG16144" s="153"/>
      <c r="AH16144" s="153"/>
      <c r="AI16144" t="s">
        <v>17882</v>
      </c>
      <c r="AJ16144" t="s">
        <v>800</v>
      </c>
      <c r="AK16144" s="9" t="str">
        <f>VLOOKUP(Y16144,zdroj!D:AJ,33,0)</f>
        <v>katB</v>
      </c>
    </row>
    <row r="16145" spans="8:37" x14ac:dyDescent="0.25">
      <c r="H16145" s="8"/>
      <c r="I16145" s="8"/>
      <c r="N16145" s="23"/>
      <c r="O16145" s="24"/>
      <c r="P16145" s="19"/>
      <c r="Q16145" s="19"/>
      <c r="R16145" s="19"/>
      <c r="U16145" s="27"/>
      <c r="Y16145" s="9" t="s">
        <v>773</v>
      </c>
      <c r="Z16145" s="9" t="s">
        <v>462</v>
      </c>
      <c r="AA16145" s="9" t="s">
        <v>198</v>
      </c>
      <c r="AB16145" s="9">
        <v>8143650</v>
      </c>
      <c r="AC16145" s="9" t="s">
        <v>16918</v>
      </c>
      <c r="AD16145" s="9" t="s">
        <v>231</v>
      </c>
      <c r="AE16145" s="5">
        <f t="shared" si="526"/>
        <v>0</v>
      </c>
      <c r="AF16145" s="5" t="str">
        <f t="shared" si="527"/>
        <v>katB</v>
      </c>
      <c r="AG16145" s="153"/>
      <c r="AH16145" s="153"/>
      <c r="AI16145" t="s">
        <v>236</v>
      </c>
      <c r="AJ16145" t="s">
        <v>17878</v>
      </c>
      <c r="AK16145" s="9" t="str">
        <f>VLOOKUP(Y16145,zdroj!D:AJ,33,0)</f>
        <v>katB</v>
      </c>
    </row>
    <row r="16146" spans="8:37" x14ac:dyDescent="0.25">
      <c r="H16146" s="8"/>
      <c r="I16146" s="8"/>
      <c r="N16146" s="23"/>
      <c r="O16146" s="24"/>
      <c r="P16146" s="19"/>
      <c r="Q16146" s="19"/>
      <c r="R16146" s="19"/>
      <c r="U16146" s="27"/>
      <c r="Y16146" s="9" t="s">
        <v>777</v>
      </c>
      <c r="Z16146" s="9" t="s">
        <v>462</v>
      </c>
      <c r="AA16146" s="9" t="s">
        <v>237</v>
      </c>
      <c r="AB16146" s="9">
        <v>8149208</v>
      </c>
      <c r="AC16146" s="9" t="s">
        <v>16919</v>
      </c>
      <c r="AD16146" s="9" t="s">
        <v>231</v>
      </c>
      <c r="AE16146" s="5">
        <f t="shared" si="526"/>
        <v>0</v>
      </c>
      <c r="AF16146" s="5" t="str">
        <f t="shared" si="527"/>
        <v>katB</v>
      </c>
      <c r="AG16146" s="153"/>
      <c r="AH16146" s="153"/>
      <c r="AI16146" t="s">
        <v>201</v>
      </c>
      <c r="AJ16146" t="s">
        <v>17878</v>
      </c>
      <c r="AK16146" s="9" t="str">
        <f>VLOOKUP(Y16146,zdroj!D:AJ,33,0)</f>
        <v>katA</v>
      </c>
    </row>
    <row r="16147" spans="8:37" x14ac:dyDescent="0.25">
      <c r="H16147" s="8"/>
      <c r="I16147" s="8"/>
      <c r="N16147" s="23"/>
      <c r="O16147" s="24"/>
      <c r="P16147" s="19"/>
      <c r="Q16147" s="19"/>
      <c r="R16147" s="19"/>
      <c r="U16147" s="27"/>
      <c r="Y16147" s="9" t="s">
        <v>777</v>
      </c>
      <c r="Z16147" s="9" t="s">
        <v>462</v>
      </c>
      <c r="AA16147" s="9" t="s">
        <v>237</v>
      </c>
      <c r="AB16147" s="9">
        <v>26726416</v>
      </c>
      <c r="AC16147" s="9" t="s">
        <v>16920</v>
      </c>
      <c r="AD16147" s="9" t="s">
        <v>225</v>
      </c>
      <c r="AE16147" s="5">
        <f t="shared" si="526"/>
        <v>0</v>
      </c>
      <c r="AF16147" s="5" t="str">
        <f t="shared" si="527"/>
        <v>katA</v>
      </c>
      <c r="AG16147" s="153"/>
      <c r="AH16147" s="153"/>
      <c r="AI16147" t="s">
        <v>201</v>
      </c>
      <c r="AJ16147" t="s">
        <v>17878</v>
      </c>
      <c r="AK16147" s="9" t="str">
        <f>VLOOKUP(Y16147,zdroj!D:AJ,33,0)</f>
        <v>katA</v>
      </c>
    </row>
    <row r="16148" spans="8:37" x14ac:dyDescent="0.25">
      <c r="H16148" s="8"/>
      <c r="I16148" s="8"/>
      <c r="N16148" s="23"/>
      <c r="O16148" s="24"/>
      <c r="P16148" s="19"/>
      <c r="Q16148" s="19"/>
      <c r="R16148" s="19"/>
      <c r="U16148" s="27"/>
      <c r="Y16148" s="9" t="s">
        <v>777</v>
      </c>
      <c r="Z16148" s="9" t="s">
        <v>462</v>
      </c>
      <c r="AA16148" s="9" t="s">
        <v>237</v>
      </c>
      <c r="AB16148" s="9">
        <v>28154584</v>
      </c>
      <c r="AC16148" s="9" t="s">
        <v>16921</v>
      </c>
      <c r="AD16148" s="9" t="s">
        <v>225</v>
      </c>
      <c r="AE16148" s="5">
        <f t="shared" si="526"/>
        <v>0</v>
      </c>
      <c r="AF16148" s="5" t="str">
        <f t="shared" si="527"/>
        <v>katA</v>
      </c>
      <c r="AG16148" s="153"/>
      <c r="AH16148" s="153"/>
      <c r="AI16148" t="s">
        <v>195</v>
      </c>
      <c r="AJ16148" t="s">
        <v>340</v>
      </c>
      <c r="AK16148" s="9" t="str">
        <f>VLOOKUP(Y16148,zdroj!D:AJ,33,0)</f>
        <v>katA</v>
      </c>
    </row>
    <row r="16149" spans="8:37" x14ac:dyDescent="0.25">
      <c r="H16149" s="8"/>
      <c r="I16149" s="8"/>
      <c r="N16149" s="23"/>
      <c r="O16149" s="24"/>
      <c r="P16149" s="19"/>
      <c r="Q16149" s="19"/>
      <c r="R16149" s="19"/>
      <c r="U16149" s="27"/>
      <c r="Y16149" s="9" t="s">
        <v>772</v>
      </c>
      <c r="Z16149" s="9" t="s">
        <v>462</v>
      </c>
      <c r="AA16149" s="9" t="s">
        <v>198</v>
      </c>
      <c r="AB16149" s="9">
        <v>8150346</v>
      </c>
      <c r="AC16149" s="9" t="s">
        <v>16922</v>
      </c>
      <c r="AD16149" s="9" t="s">
        <v>800</v>
      </c>
      <c r="AE16149" s="5">
        <f t="shared" si="526"/>
        <v>0</v>
      </c>
      <c r="AF16149" s="5" t="str">
        <f t="shared" si="527"/>
        <v>Pokryto</v>
      </c>
      <c r="AG16149" s="153"/>
      <c r="AH16149" s="153"/>
      <c r="AI16149" t="s">
        <v>17880</v>
      </c>
      <c r="AJ16149" t="s">
        <v>800</v>
      </c>
      <c r="AK16149" s="9" t="str">
        <f>VLOOKUP(Y16149,zdroj!D:AJ,33,0)</f>
        <v>katB</v>
      </c>
    </row>
    <row r="16150" spans="8:37" x14ac:dyDescent="0.25">
      <c r="H16150" s="8"/>
      <c r="I16150" s="8"/>
      <c r="N16150" s="23"/>
      <c r="O16150" s="24"/>
      <c r="P16150" s="19"/>
      <c r="Q16150" s="19"/>
      <c r="R16150" s="19"/>
      <c r="U16150" s="27"/>
      <c r="Y16150" s="9" t="s">
        <v>772</v>
      </c>
      <c r="Z16150" s="9" t="s">
        <v>462</v>
      </c>
      <c r="AA16150" s="9" t="s">
        <v>198</v>
      </c>
      <c r="AB16150" s="9">
        <v>8150427</v>
      </c>
      <c r="AC16150" s="9" t="s">
        <v>16923</v>
      </c>
      <c r="AD16150" s="9" t="s">
        <v>800</v>
      </c>
      <c r="AE16150" s="5">
        <f t="shared" si="526"/>
        <v>0</v>
      </c>
      <c r="AF16150" s="5" t="str">
        <f t="shared" si="527"/>
        <v>Pokryto</v>
      </c>
      <c r="AG16150" s="153"/>
      <c r="AH16150" s="153"/>
      <c r="AI16150" t="s">
        <v>236</v>
      </c>
      <c r="AJ16150" t="s">
        <v>800</v>
      </c>
      <c r="AK16150" s="9" t="str">
        <f>VLOOKUP(Y16150,zdroj!D:AJ,33,0)</f>
        <v>katB</v>
      </c>
    </row>
    <row r="16151" spans="8:37" x14ac:dyDescent="0.25">
      <c r="H16151" s="8"/>
      <c r="I16151" s="8"/>
      <c r="N16151" s="23"/>
      <c r="O16151" s="24"/>
      <c r="P16151" s="19"/>
      <c r="Q16151" s="19"/>
      <c r="R16151" s="19"/>
      <c r="U16151" s="27"/>
      <c r="Y16151" s="9" t="s">
        <v>772</v>
      </c>
      <c r="Z16151" s="9" t="s">
        <v>462</v>
      </c>
      <c r="AA16151" s="9" t="s">
        <v>198</v>
      </c>
      <c r="AB16151" s="9">
        <v>25461117</v>
      </c>
      <c r="AC16151" s="9" t="s">
        <v>16924</v>
      </c>
      <c r="AD16151" s="9" t="s">
        <v>800</v>
      </c>
      <c r="AE16151" s="5">
        <f t="shared" si="526"/>
        <v>0</v>
      </c>
      <c r="AF16151" s="5" t="str">
        <f t="shared" si="527"/>
        <v>Pokryto</v>
      </c>
      <c r="AG16151" s="153"/>
      <c r="AH16151" s="153"/>
      <c r="AI16151" t="s">
        <v>229</v>
      </c>
      <c r="AJ16151" t="s">
        <v>800</v>
      </c>
      <c r="AK16151" s="9" t="str">
        <f>VLOOKUP(Y16151,zdroj!D:AJ,33,0)</f>
        <v>katB</v>
      </c>
    </row>
    <row r="16152" spans="8:37" x14ac:dyDescent="0.25">
      <c r="H16152" s="8"/>
      <c r="I16152" s="8"/>
      <c r="N16152" s="23"/>
      <c r="O16152" s="24"/>
      <c r="P16152" s="19"/>
      <c r="Q16152" s="19"/>
      <c r="R16152" s="19"/>
      <c r="U16152" s="27"/>
      <c r="Y16152" s="9" t="s">
        <v>772</v>
      </c>
      <c r="Z16152" s="9" t="s">
        <v>462</v>
      </c>
      <c r="AA16152" s="9" t="s">
        <v>198</v>
      </c>
      <c r="AB16152" s="9">
        <v>27198774</v>
      </c>
      <c r="AC16152" s="9" t="s">
        <v>16925</v>
      </c>
      <c r="AD16152" s="9" t="s">
        <v>231</v>
      </c>
      <c r="AE16152" s="5">
        <f t="shared" si="526"/>
        <v>0</v>
      </c>
      <c r="AF16152" s="5" t="str">
        <f t="shared" si="527"/>
        <v>katB</v>
      </c>
      <c r="AG16152" s="153"/>
      <c r="AH16152" s="153"/>
      <c r="AI16152" t="s">
        <v>229</v>
      </c>
      <c r="AJ16152" t="s">
        <v>17878</v>
      </c>
      <c r="AK16152" s="9" t="str">
        <f>VLOOKUP(Y16152,zdroj!D:AJ,33,0)</f>
        <v>katB</v>
      </c>
    </row>
    <row r="16153" spans="8:37" x14ac:dyDescent="0.25">
      <c r="H16153" s="8"/>
      <c r="I16153" s="8"/>
      <c r="N16153" s="23"/>
      <c r="O16153" s="24"/>
      <c r="P16153" s="19"/>
      <c r="Q16153" s="19"/>
      <c r="R16153" s="19"/>
      <c r="U16153" s="27"/>
      <c r="Y16153" s="9" t="s">
        <v>772</v>
      </c>
      <c r="Z16153" s="9" t="s">
        <v>462</v>
      </c>
      <c r="AA16153" s="9" t="s">
        <v>198</v>
      </c>
      <c r="AB16153" s="9">
        <v>27198791</v>
      </c>
      <c r="AC16153" s="9" t="s">
        <v>16926</v>
      </c>
      <c r="AD16153" s="9" t="s">
        <v>231</v>
      </c>
      <c r="AE16153" s="5">
        <f t="shared" si="526"/>
        <v>0</v>
      </c>
      <c r="AF16153" s="5" t="str">
        <f t="shared" si="527"/>
        <v>katB</v>
      </c>
      <c r="AG16153" s="153"/>
      <c r="AH16153" s="153"/>
      <c r="AI16153" t="s">
        <v>229</v>
      </c>
      <c r="AJ16153" t="s">
        <v>17878</v>
      </c>
      <c r="AK16153" s="9" t="str">
        <f>VLOOKUP(Y16153,zdroj!D:AJ,33,0)</f>
        <v>katB</v>
      </c>
    </row>
    <row r="16154" spans="8:37" x14ac:dyDescent="0.25">
      <c r="H16154" s="8"/>
      <c r="I16154" s="8"/>
      <c r="N16154" s="23"/>
      <c r="O16154" s="24"/>
      <c r="P16154" s="19"/>
      <c r="Q16154" s="19"/>
      <c r="R16154" s="19"/>
      <c r="U16154" s="27"/>
      <c r="Y16154" s="9" t="s">
        <v>772</v>
      </c>
      <c r="Z16154" s="9" t="s">
        <v>462</v>
      </c>
      <c r="AA16154" s="9" t="s">
        <v>198</v>
      </c>
      <c r="AB16154" s="9">
        <v>27325334</v>
      </c>
      <c r="AC16154" s="9" t="s">
        <v>16927</v>
      </c>
      <c r="AD16154" s="9" t="s">
        <v>231</v>
      </c>
      <c r="AE16154" s="5">
        <f t="shared" si="526"/>
        <v>0</v>
      </c>
      <c r="AF16154" s="5" t="str">
        <f t="shared" si="527"/>
        <v>katB</v>
      </c>
      <c r="AG16154" s="153"/>
      <c r="AH16154" s="153"/>
      <c r="AI16154" t="s">
        <v>17880</v>
      </c>
      <c r="AJ16154" t="s">
        <v>17878</v>
      </c>
      <c r="AK16154" s="9" t="str">
        <f>VLOOKUP(Y16154,zdroj!D:AJ,33,0)</f>
        <v>katB</v>
      </c>
    </row>
    <row r="16155" spans="8:37" x14ac:dyDescent="0.25">
      <c r="H16155" s="8"/>
      <c r="I16155" s="8"/>
      <c r="N16155" s="23"/>
      <c r="O16155" s="24"/>
      <c r="P16155" s="19"/>
      <c r="Q16155" s="19"/>
      <c r="R16155" s="19"/>
      <c r="U16155" s="27"/>
      <c r="Y16155" s="9" t="s">
        <v>772</v>
      </c>
      <c r="Z16155" s="9" t="s">
        <v>462</v>
      </c>
      <c r="AA16155" s="9" t="s">
        <v>198</v>
      </c>
      <c r="AB16155" s="9">
        <v>28013310</v>
      </c>
      <c r="AC16155" s="9" t="s">
        <v>16928</v>
      </c>
      <c r="AD16155" s="9" t="s">
        <v>800</v>
      </c>
      <c r="AE16155" s="5">
        <f t="shared" si="526"/>
        <v>0</v>
      </c>
      <c r="AF16155" s="5" t="str">
        <f t="shared" si="527"/>
        <v>Pokryto</v>
      </c>
      <c r="AG16155" s="153"/>
      <c r="AH16155" s="153"/>
      <c r="AI16155" t="s">
        <v>236</v>
      </c>
      <c r="AJ16155" t="s">
        <v>800</v>
      </c>
      <c r="AK16155" s="9" t="str">
        <f>VLOOKUP(Y16155,zdroj!D:AJ,33,0)</f>
        <v>katB</v>
      </c>
    </row>
    <row r="16156" spans="8:37" x14ac:dyDescent="0.25">
      <c r="H16156" s="8"/>
      <c r="I16156" s="8"/>
      <c r="N16156" s="23"/>
      <c r="O16156" s="24"/>
      <c r="P16156" s="19"/>
      <c r="Q16156" s="19"/>
      <c r="R16156" s="19"/>
      <c r="U16156" s="27"/>
      <c r="Y16156" s="9" t="s">
        <v>772</v>
      </c>
      <c r="Z16156" s="9" t="s">
        <v>462</v>
      </c>
      <c r="AA16156" s="9" t="s">
        <v>198</v>
      </c>
      <c r="AB16156" s="9">
        <v>28268547</v>
      </c>
      <c r="AC16156" s="9" t="s">
        <v>16929</v>
      </c>
      <c r="AD16156" s="9" t="s">
        <v>231</v>
      </c>
      <c r="AE16156" s="5">
        <f t="shared" si="526"/>
        <v>0</v>
      </c>
      <c r="AF16156" s="5" t="str">
        <f t="shared" si="527"/>
        <v>katB</v>
      </c>
      <c r="AG16156" s="153"/>
      <c r="AH16156" s="153"/>
      <c r="AI16156" t="s">
        <v>17880</v>
      </c>
      <c r="AJ16156" t="s">
        <v>17878</v>
      </c>
      <c r="AK16156" s="9" t="str">
        <f>VLOOKUP(Y16156,zdroj!D:AJ,33,0)</f>
        <v>katB</v>
      </c>
    </row>
    <row r="16157" spans="8:37" x14ac:dyDescent="0.25">
      <c r="H16157" s="8"/>
      <c r="I16157" s="8"/>
      <c r="N16157" s="23"/>
      <c r="O16157" s="24"/>
      <c r="P16157" s="19"/>
      <c r="Q16157" s="19"/>
      <c r="R16157" s="19"/>
      <c r="U16157" s="27"/>
      <c r="Y16157" s="9" t="s">
        <v>772</v>
      </c>
      <c r="Z16157" s="9" t="s">
        <v>462</v>
      </c>
      <c r="AA16157" s="9" t="s">
        <v>198</v>
      </c>
      <c r="AB16157" s="9">
        <v>41548442</v>
      </c>
      <c r="AC16157" s="9" t="s">
        <v>16930</v>
      </c>
      <c r="AD16157" s="9" t="s">
        <v>231</v>
      </c>
      <c r="AE16157" s="5">
        <f t="shared" si="526"/>
        <v>0</v>
      </c>
      <c r="AF16157" s="5" t="str">
        <f t="shared" si="527"/>
        <v>katB</v>
      </c>
      <c r="AG16157" s="153"/>
      <c r="AH16157" s="153"/>
      <c r="AI16157" t="s">
        <v>229</v>
      </c>
      <c r="AJ16157" t="s">
        <v>17878</v>
      </c>
      <c r="AK16157" s="9" t="str">
        <f>VLOOKUP(Y16157,zdroj!D:AJ,33,0)</f>
        <v>katB</v>
      </c>
    </row>
    <row r="16158" spans="8:37" x14ac:dyDescent="0.25">
      <c r="H16158" s="8"/>
      <c r="I16158" s="8"/>
      <c r="N16158" s="23"/>
      <c r="O16158" s="24"/>
      <c r="P16158" s="19"/>
      <c r="Q16158" s="19"/>
      <c r="R16158" s="19"/>
      <c r="U16158" s="27"/>
      <c r="Y16158" s="9" t="s">
        <v>772</v>
      </c>
      <c r="Z16158" s="9" t="s">
        <v>462</v>
      </c>
      <c r="AA16158" s="9" t="s">
        <v>198</v>
      </c>
      <c r="AB16158" s="9">
        <v>8143901</v>
      </c>
      <c r="AC16158" s="9" t="s">
        <v>16931</v>
      </c>
      <c r="AD16158" s="9" t="s">
        <v>800</v>
      </c>
      <c r="AE16158" s="5">
        <f t="shared" si="526"/>
        <v>0</v>
      </c>
      <c r="AF16158" s="5" t="str">
        <f t="shared" si="527"/>
        <v>Pokryto</v>
      </c>
      <c r="AG16158" s="153"/>
      <c r="AH16158" s="153"/>
      <c r="AI16158" t="s">
        <v>17880</v>
      </c>
      <c r="AJ16158" t="s">
        <v>800</v>
      </c>
      <c r="AK16158" s="9" t="str">
        <f>VLOOKUP(Y16158,zdroj!D:AJ,33,0)</f>
        <v>katB</v>
      </c>
    </row>
    <row r="16159" spans="8:37" x14ac:dyDescent="0.25">
      <c r="H16159" s="8"/>
      <c r="I16159" s="8"/>
      <c r="N16159" s="23"/>
      <c r="O16159" s="24"/>
      <c r="P16159" s="19"/>
      <c r="Q16159" s="19"/>
      <c r="R16159" s="19"/>
      <c r="U16159" s="27"/>
      <c r="Y16159" s="9" t="s">
        <v>771</v>
      </c>
      <c r="Z16159" s="9" t="s">
        <v>462</v>
      </c>
      <c r="AA16159" s="9" t="s">
        <v>199</v>
      </c>
      <c r="AB16159" s="9">
        <v>7979401</v>
      </c>
      <c r="AC16159" s="9" t="s">
        <v>16932</v>
      </c>
      <c r="AD16159" s="9" t="s">
        <v>226</v>
      </c>
      <c r="AE16159" s="5">
        <f t="shared" si="526"/>
        <v>0</v>
      </c>
      <c r="AF16159" s="5" t="str">
        <f t="shared" si="527"/>
        <v>katC</v>
      </c>
      <c r="AG16159" s="153"/>
      <c r="AH16159" s="153"/>
      <c r="AI16159" t="s">
        <v>195</v>
      </c>
      <c r="AJ16159" t="s">
        <v>340</v>
      </c>
      <c r="AK16159" s="9" t="str">
        <f>VLOOKUP(Y16159,zdroj!D:AJ,33,0)</f>
        <v>katC</v>
      </c>
    </row>
    <row r="16160" spans="8:37" x14ac:dyDescent="0.25">
      <c r="H16160" s="8"/>
      <c r="I16160" s="8"/>
      <c r="N16160" s="23"/>
      <c r="O16160" s="24"/>
      <c r="P16160" s="19"/>
      <c r="Q16160" s="19"/>
      <c r="R16160" s="19"/>
      <c r="U16160" s="27"/>
      <c r="Y16160" s="9" t="s">
        <v>771</v>
      </c>
      <c r="Z16160" s="9" t="s">
        <v>462</v>
      </c>
      <c r="AA16160" s="9" t="s">
        <v>199</v>
      </c>
      <c r="AB16160" s="9">
        <v>7979495</v>
      </c>
      <c r="AC16160" s="9" t="s">
        <v>16933</v>
      </c>
      <c r="AD16160" s="9" t="s">
        <v>226</v>
      </c>
      <c r="AE16160" s="5">
        <f t="shared" si="526"/>
        <v>0</v>
      </c>
      <c r="AF16160" s="5" t="str">
        <f t="shared" si="527"/>
        <v>katC</v>
      </c>
      <c r="AG16160" s="153"/>
      <c r="AH16160" s="153"/>
      <c r="AI16160" t="s">
        <v>195</v>
      </c>
      <c r="AJ16160" t="s">
        <v>340</v>
      </c>
      <c r="AK16160" s="9" t="str">
        <f>VLOOKUP(Y16160,zdroj!D:AJ,33,0)</f>
        <v>katC</v>
      </c>
    </row>
    <row r="16161" spans="8:37" x14ac:dyDescent="0.25">
      <c r="H16161" s="8"/>
      <c r="I16161" s="8"/>
      <c r="N16161" s="23"/>
      <c r="O16161" s="24"/>
      <c r="P16161" s="19"/>
      <c r="Q16161" s="19"/>
      <c r="R16161" s="19"/>
      <c r="U16161" s="27"/>
      <c r="Y16161" s="9" t="s">
        <v>771</v>
      </c>
      <c r="Z16161" s="9" t="s">
        <v>462</v>
      </c>
      <c r="AA16161" s="9" t="s">
        <v>199</v>
      </c>
      <c r="AB16161" s="9">
        <v>7979509</v>
      </c>
      <c r="AC16161" s="9" t="s">
        <v>16934</v>
      </c>
      <c r="AD16161" s="9" t="s">
        <v>226</v>
      </c>
      <c r="AE16161" s="5">
        <f t="shared" si="526"/>
        <v>0</v>
      </c>
      <c r="AF16161" s="5" t="str">
        <f t="shared" si="527"/>
        <v>katC</v>
      </c>
      <c r="AG16161" s="153"/>
      <c r="AH16161" s="153"/>
      <c r="AI16161" t="s">
        <v>195</v>
      </c>
      <c r="AJ16161" t="s">
        <v>340</v>
      </c>
      <c r="AK16161" s="9" t="str">
        <f>VLOOKUP(Y16161,zdroj!D:AJ,33,0)</f>
        <v>katC</v>
      </c>
    </row>
    <row r="16162" spans="8:37" x14ac:dyDescent="0.25">
      <c r="H16162" s="8"/>
      <c r="I16162" s="8"/>
      <c r="N16162" s="23"/>
      <c r="O16162" s="24"/>
      <c r="P16162" s="19"/>
      <c r="Q16162" s="19"/>
      <c r="R16162" s="19"/>
      <c r="U16162" s="27"/>
      <c r="Y16162" s="9" t="s">
        <v>771</v>
      </c>
      <c r="Z16162" s="9" t="s">
        <v>462</v>
      </c>
      <c r="AA16162" s="9" t="s">
        <v>199</v>
      </c>
      <c r="AB16162" s="9">
        <v>7979517</v>
      </c>
      <c r="AC16162" s="9" t="s">
        <v>16935</v>
      </c>
      <c r="AD16162" s="9" t="s">
        <v>226</v>
      </c>
      <c r="AE16162" s="5">
        <f t="shared" si="526"/>
        <v>0</v>
      </c>
      <c r="AF16162" s="5" t="str">
        <f t="shared" si="527"/>
        <v>katC</v>
      </c>
      <c r="AG16162" s="153"/>
      <c r="AH16162" s="153"/>
      <c r="AI16162" t="s">
        <v>195</v>
      </c>
      <c r="AJ16162" t="s">
        <v>340</v>
      </c>
      <c r="AK16162" s="9" t="str">
        <f>VLOOKUP(Y16162,zdroj!D:AJ,33,0)</f>
        <v>katC</v>
      </c>
    </row>
    <row r="16163" spans="8:37" x14ac:dyDescent="0.25">
      <c r="H16163" s="8"/>
      <c r="I16163" s="8"/>
      <c r="N16163" s="23"/>
      <c r="O16163" s="24"/>
      <c r="P16163" s="19"/>
      <c r="Q16163" s="19"/>
      <c r="R16163" s="19"/>
      <c r="U16163" s="27"/>
      <c r="Y16163" s="9" t="s">
        <v>771</v>
      </c>
      <c r="Z16163" s="9" t="s">
        <v>462</v>
      </c>
      <c r="AA16163" s="9" t="s">
        <v>199</v>
      </c>
      <c r="AB16163" s="9">
        <v>7979525</v>
      </c>
      <c r="AC16163" s="9" t="s">
        <v>16936</v>
      </c>
      <c r="AD16163" s="9" t="s">
        <v>226</v>
      </c>
      <c r="AE16163" s="5">
        <f t="shared" si="526"/>
        <v>0</v>
      </c>
      <c r="AF16163" s="5" t="str">
        <f t="shared" si="527"/>
        <v>katC</v>
      </c>
      <c r="AG16163" s="153"/>
      <c r="AH16163" s="153"/>
      <c r="AI16163" t="s">
        <v>195</v>
      </c>
      <c r="AJ16163" t="s">
        <v>340</v>
      </c>
      <c r="AK16163" s="9" t="str">
        <f>VLOOKUP(Y16163,zdroj!D:AJ,33,0)</f>
        <v>katC</v>
      </c>
    </row>
    <row r="16164" spans="8:37" x14ac:dyDescent="0.25">
      <c r="H16164" s="8"/>
      <c r="I16164" s="8"/>
      <c r="N16164" s="23"/>
      <c r="O16164" s="24"/>
      <c r="P16164" s="19"/>
      <c r="Q16164" s="19"/>
      <c r="R16164" s="19"/>
      <c r="U16164" s="27"/>
      <c r="Y16164" s="9" t="s">
        <v>771</v>
      </c>
      <c r="Z16164" s="9" t="s">
        <v>462</v>
      </c>
      <c r="AA16164" s="9" t="s">
        <v>199</v>
      </c>
      <c r="AB16164" s="9">
        <v>7979533</v>
      </c>
      <c r="AC16164" s="9" t="s">
        <v>16937</v>
      </c>
      <c r="AD16164" s="9" t="s">
        <v>226</v>
      </c>
      <c r="AE16164" s="5">
        <f t="shared" si="526"/>
        <v>0</v>
      </c>
      <c r="AF16164" s="5" t="str">
        <f t="shared" si="527"/>
        <v>katC</v>
      </c>
      <c r="AG16164" s="153"/>
      <c r="AH16164" s="153"/>
      <c r="AI16164" t="s">
        <v>195</v>
      </c>
      <c r="AJ16164" t="s">
        <v>340</v>
      </c>
      <c r="AK16164" s="9" t="str">
        <f>VLOOKUP(Y16164,zdroj!D:AJ,33,0)</f>
        <v>katC</v>
      </c>
    </row>
    <row r="16165" spans="8:37" x14ac:dyDescent="0.25">
      <c r="H16165" s="8"/>
      <c r="I16165" s="8"/>
      <c r="N16165" s="23"/>
      <c r="O16165" s="24"/>
      <c r="P16165" s="19"/>
      <c r="Q16165" s="19"/>
      <c r="R16165" s="19"/>
      <c r="U16165" s="27"/>
      <c r="Y16165" s="9" t="s">
        <v>771</v>
      </c>
      <c r="Z16165" s="9" t="s">
        <v>462</v>
      </c>
      <c r="AA16165" s="9" t="s">
        <v>199</v>
      </c>
      <c r="AB16165" s="9">
        <v>7979541</v>
      </c>
      <c r="AC16165" s="9" t="s">
        <v>16938</v>
      </c>
      <c r="AD16165" s="9" t="s">
        <v>226</v>
      </c>
      <c r="AE16165" s="5">
        <f t="shared" si="526"/>
        <v>0</v>
      </c>
      <c r="AF16165" s="5" t="str">
        <f t="shared" si="527"/>
        <v>katC</v>
      </c>
      <c r="AG16165" s="153"/>
      <c r="AH16165" s="153"/>
      <c r="AI16165" t="s">
        <v>195</v>
      </c>
      <c r="AJ16165" t="s">
        <v>340</v>
      </c>
      <c r="AK16165" s="9" t="str">
        <f>VLOOKUP(Y16165,zdroj!D:AJ,33,0)</f>
        <v>katC</v>
      </c>
    </row>
    <row r="16166" spans="8:37" x14ac:dyDescent="0.25">
      <c r="H16166" s="8"/>
      <c r="I16166" s="8"/>
      <c r="N16166" s="23"/>
      <c r="O16166" s="24"/>
      <c r="P16166" s="19"/>
      <c r="Q16166" s="19"/>
      <c r="R16166" s="19"/>
      <c r="U16166" s="27"/>
      <c r="Y16166" s="9" t="s">
        <v>771</v>
      </c>
      <c r="Z16166" s="9" t="s">
        <v>462</v>
      </c>
      <c r="AA16166" s="9" t="s">
        <v>199</v>
      </c>
      <c r="AB16166" s="9">
        <v>7979550</v>
      </c>
      <c r="AC16166" s="9" t="s">
        <v>16939</v>
      </c>
      <c r="AD16166" s="9" t="s">
        <v>226</v>
      </c>
      <c r="AE16166" s="5">
        <f t="shared" si="526"/>
        <v>0</v>
      </c>
      <c r="AF16166" s="5" t="str">
        <f t="shared" si="527"/>
        <v>katC</v>
      </c>
      <c r="AG16166" s="153"/>
      <c r="AH16166" s="153"/>
      <c r="AI16166" t="s">
        <v>195</v>
      </c>
      <c r="AJ16166" t="s">
        <v>340</v>
      </c>
      <c r="AK16166" s="9" t="str">
        <f>VLOOKUP(Y16166,zdroj!D:AJ,33,0)</f>
        <v>katC</v>
      </c>
    </row>
    <row r="16167" spans="8:37" x14ac:dyDescent="0.25">
      <c r="H16167" s="8"/>
      <c r="I16167" s="8"/>
      <c r="N16167" s="23"/>
      <c r="O16167" s="24"/>
      <c r="P16167" s="19"/>
      <c r="Q16167" s="19"/>
      <c r="R16167" s="19"/>
      <c r="U16167" s="27"/>
      <c r="Y16167" s="9" t="s">
        <v>771</v>
      </c>
      <c r="Z16167" s="9" t="s">
        <v>462</v>
      </c>
      <c r="AA16167" s="9" t="s">
        <v>199</v>
      </c>
      <c r="AB16167" s="9">
        <v>7979568</v>
      </c>
      <c r="AC16167" s="9" t="s">
        <v>16940</v>
      </c>
      <c r="AD16167" s="9" t="s">
        <v>226</v>
      </c>
      <c r="AE16167" s="5">
        <f t="shared" si="526"/>
        <v>0</v>
      </c>
      <c r="AF16167" s="5" t="str">
        <f t="shared" si="527"/>
        <v>katC</v>
      </c>
      <c r="AG16167" s="153"/>
      <c r="AH16167" s="153"/>
      <c r="AI16167" t="s">
        <v>195</v>
      </c>
      <c r="AJ16167" t="s">
        <v>340</v>
      </c>
      <c r="AK16167" s="9" t="str">
        <f>VLOOKUP(Y16167,zdroj!D:AJ,33,0)</f>
        <v>katC</v>
      </c>
    </row>
    <row r="16168" spans="8:37" x14ac:dyDescent="0.25">
      <c r="H16168" s="8"/>
      <c r="I16168" s="8"/>
      <c r="N16168" s="23"/>
      <c r="O16168" s="24"/>
      <c r="P16168" s="19"/>
      <c r="Q16168" s="19"/>
      <c r="R16168" s="19"/>
      <c r="U16168" s="27"/>
      <c r="Y16168" s="9" t="s">
        <v>771</v>
      </c>
      <c r="Z16168" s="9" t="s">
        <v>462</v>
      </c>
      <c r="AA16168" s="9" t="s">
        <v>199</v>
      </c>
      <c r="AB16168" s="9">
        <v>7979576</v>
      </c>
      <c r="AC16168" s="9" t="s">
        <v>16941</v>
      </c>
      <c r="AD16168" s="9" t="s">
        <v>226</v>
      </c>
      <c r="AE16168" s="5">
        <f t="shared" si="526"/>
        <v>0</v>
      </c>
      <c r="AF16168" s="5" t="str">
        <f t="shared" si="527"/>
        <v>katC</v>
      </c>
      <c r="AG16168" s="153"/>
      <c r="AH16168" s="153"/>
      <c r="AI16168" t="s">
        <v>195</v>
      </c>
      <c r="AJ16168" t="s">
        <v>340</v>
      </c>
      <c r="AK16168" s="9" t="str">
        <f>VLOOKUP(Y16168,zdroj!D:AJ,33,0)</f>
        <v>katC</v>
      </c>
    </row>
    <row r="16169" spans="8:37" x14ac:dyDescent="0.25">
      <c r="H16169" s="8"/>
      <c r="I16169" s="8"/>
      <c r="N16169" s="23"/>
      <c r="O16169" s="24"/>
      <c r="P16169" s="19"/>
      <c r="Q16169" s="19"/>
      <c r="R16169" s="19"/>
      <c r="U16169" s="27"/>
      <c r="Y16169" s="9" t="s">
        <v>771</v>
      </c>
      <c r="Z16169" s="9" t="s">
        <v>462</v>
      </c>
      <c r="AA16169" s="9" t="s">
        <v>199</v>
      </c>
      <c r="AB16169" s="9">
        <v>7979410</v>
      </c>
      <c r="AC16169" s="9" t="s">
        <v>16942</v>
      </c>
      <c r="AD16169" s="9" t="s">
        <v>226</v>
      </c>
      <c r="AE16169" s="5">
        <f t="shared" si="526"/>
        <v>0</v>
      </c>
      <c r="AF16169" s="5" t="str">
        <f t="shared" si="527"/>
        <v>katC</v>
      </c>
      <c r="AG16169" s="153"/>
      <c r="AH16169" s="153"/>
      <c r="AI16169" t="s">
        <v>195</v>
      </c>
      <c r="AJ16169" t="s">
        <v>340</v>
      </c>
      <c r="AK16169" s="9" t="str">
        <f>VLOOKUP(Y16169,zdroj!D:AJ,33,0)</f>
        <v>katC</v>
      </c>
    </row>
    <row r="16170" spans="8:37" x14ac:dyDescent="0.25">
      <c r="H16170" s="8"/>
      <c r="I16170" s="8"/>
      <c r="N16170" s="23"/>
      <c r="O16170" s="24"/>
      <c r="P16170" s="19"/>
      <c r="Q16170" s="19"/>
      <c r="R16170" s="19"/>
      <c r="U16170" s="27"/>
      <c r="Y16170" s="9" t="s">
        <v>771</v>
      </c>
      <c r="Z16170" s="9" t="s">
        <v>462</v>
      </c>
      <c r="AA16170" s="9" t="s">
        <v>199</v>
      </c>
      <c r="AB16170" s="9">
        <v>7979592</v>
      </c>
      <c r="AC16170" s="9" t="s">
        <v>16943</v>
      </c>
      <c r="AD16170" s="9" t="s">
        <v>226</v>
      </c>
      <c r="AE16170" s="5">
        <f t="shared" si="526"/>
        <v>0</v>
      </c>
      <c r="AF16170" s="5" t="str">
        <f t="shared" si="527"/>
        <v>katC</v>
      </c>
      <c r="AG16170" s="153"/>
      <c r="AH16170" s="153"/>
      <c r="AI16170" t="s">
        <v>195</v>
      </c>
      <c r="AJ16170" t="s">
        <v>340</v>
      </c>
      <c r="AK16170" s="9" t="str">
        <f>VLOOKUP(Y16170,zdroj!D:AJ,33,0)</f>
        <v>katC</v>
      </c>
    </row>
    <row r="16171" spans="8:37" x14ac:dyDescent="0.25">
      <c r="H16171" s="8"/>
      <c r="I16171" s="8"/>
      <c r="N16171" s="23"/>
      <c r="O16171" s="24"/>
      <c r="P16171" s="19"/>
      <c r="Q16171" s="19"/>
      <c r="R16171" s="19"/>
      <c r="U16171" s="27"/>
      <c r="Y16171" s="9" t="s">
        <v>771</v>
      </c>
      <c r="Z16171" s="9" t="s">
        <v>462</v>
      </c>
      <c r="AA16171" s="9" t="s">
        <v>199</v>
      </c>
      <c r="AB16171" s="9">
        <v>7979606</v>
      </c>
      <c r="AC16171" s="9" t="s">
        <v>16944</v>
      </c>
      <c r="AD16171" s="9" t="s">
        <v>226</v>
      </c>
      <c r="AE16171" s="5">
        <f t="shared" si="526"/>
        <v>0</v>
      </c>
      <c r="AF16171" s="5" t="str">
        <f t="shared" si="527"/>
        <v>katC</v>
      </c>
      <c r="AG16171" s="153"/>
      <c r="AH16171" s="153"/>
      <c r="AI16171" t="s">
        <v>195</v>
      </c>
      <c r="AJ16171" t="s">
        <v>340</v>
      </c>
      <c r="AK16171" s="9" t="str">
        <f>VLOOKUP(Y16171,zdroj!D:AJ,33,0)</f>
        <v>katC</v>
      </c>
    </row>
    <row r="16172" spans="8:37" x14ac:dyDescent="0.25">
      <c r="H16172" s="8"/>
      <c r="I16172" s="8"/>
      <c r="N16172" s="23"/>
      <c r="O16172" s="24"/>
      <c r="P16172" s="19"/>
      <c r="Q16172" s="19"/>
      <c r="R16172" s="19"/>
      <c r="U16172" s="27"/>
      <c r="Y16172" s="9" t="s">
        <v>771</v>
      </c>
      <c r="Z16172" s="9" t="s">
        <v>462</v>
      </c>
      <c r="AA16172" s="9" t="s">
        <v>199</v>
      </c>
      <c r="AB16172" s="9">
        <v>7979631</v>
      </c>
      <c r="AC16172" s="9" t="s">
        <v>16945</v>
      </c>
      <c r="AD16172" s="9" t="s">
        <v>226</v>
      </c>
      <c r="AE16172" s="5">
        <f t="shared" si="526"/>
        <v>0</v>
      </c>
      <c r="AF16172" s="5" t="str">
        <f t="shared" si="527"/>
        <v>katC</v>
      </c>
      <c r="AG16172" s="153"/>
      <c r="AH16172" s="153"/>
      <c r="AI16172" t="s">
        <v>195</v>
      </c>
      <c r="AJ16172" t="s">
        <v>340</v>
      </c>
      <c r="AK16172" s="9" t="str">
        <f>VLOOKUP(Y16172,zdroj!D:AJ,33,0)</f>
        <v>katC</v>
      </c>
    </row>
    <row r="16173" spans="8:37" x14ac:dyDescent="0.25">
      <c r="H16173" s="8"/>
      <c r="I16173" s="8"/>
      <c r="N16173" s="23"/>
      <c r="O16173" s="24"/>
      <c r="P16173" s="19"/>
      <c r="Q16173" s="19"/>
      <c r="R16173" s="19"/>
      <c r="U16173" s="27"/>
      <c r="Y16173" s="9" t="s">
        <v>771</v>
      </c>
      <c r="Z16173" s="9" t="s">
        <v>462</v>
      </c>
      <c r="AA16173" s="9" t="s">
        <v>199</v>
      </c>
      <c r="AB16173" s="9">
        <v>7979649</v>
      </c>
      <c r="AC16173" s="9" t="s">
        <v>16946</v>
      </c>
      <c r="AD16173" s="9" t="s">
        <v>226</v>
      </c>
      <c r="AE16173" s="5">
        <f t="shared" si="526"/>
        <v>0</v>
      </c>
      <c r="AF16173" s="5" t="str">
        <f t="shared" si="527"/>
        <v>katC</v>
      </c>
      <c r="AG16173" s="153"/>
      <c r="AH16173" s="153"/>
      <c r="AI16173" t="s">
        <v>195</v>
      </c>
      <c r="AJ16173" t="s">
        <v>340</v>
      </c>
      <c r="AK16173" s="9" t="str">
        <f>VLOOKUP(Y16173,zdroj!D:AJ,33,0)</f>
        <v>katC</v>
      </c>
    </row>
    <row r="16174" spans="8:37" x14ac:dyDescent="0.25">
      <c r="H16174" s="8"/>
      <c r="I16174" s="8"/>
      <c r="N16174" s="23"/>
      <c r="O16174" s="24"/>
      <c r="P16174" s="19"/>
      <c r="Q16174" s="19"/>
      <c r="R16174" s="19"/>
      <c r="U16174" s="27"/>
      <c r="Y16174" s="9" t="s">
        <v>771</v>
      </c>
      <c r="Z16174" s="9" t="s">
        <v>462</v>
      </c>
      <c r="AA16174" s="9" t="s">
        <v>199</v>
      </c>
      <c r="AB16174" s="9">
        <v>7979657</v>
      </c>
      <c r="AC16174" s="9" t="s">
        <v>16947</v>
      </c>
      <c r="AD16174" s="9" t="s">
        <v>226</v>
      </c>
      <c r="AE16174" s="5">
        <f t="shared" si="526"/>
        <v>0</v>
      </c>
      <c r="AF16174" s="5" t="str">
        <f t="shared" si="527"/>
        <v>katC</v>
      </c>
      <c r="AG16174" s="153"/>
      <c r="AH16174" s="153"/>
      <c r="AI16174" t="s">
        <v>195</v>
      </c>
      <c r="AJ16174" t="s">
        <v>340</v>
      </c>
      <c r="AK16174" s="9" t="str">
        <f>VLOOKUP(Y16174,zdroj!D:AJ,33,0)</f>
        <v>katC</v>
      </c>
    </row>
    <row r="16175" spans="8:37" x14ac:dyDescent="0.25">
      <c r="H16175" s="8"/>
      <c r="I16175" s="8"/>
      <c r="N16175" s="23"/>
      <c r="O16175" s="24"/>
      <c r="P16175" s="19"/>
      <c r="Q16175" s="19"/>
      <c r="R16175" s="19"/>
      <c r="U16175" s="27"/>
      <c r="Y16175" s="9" t="s">
        <v>771</v>
      </c>
      <c r="Z16175" s="9" t="s">
        <v>462</v>
      </c>
      <c r="AA16175" s="9" t="s">
        <v>199</v>
      </c>
      <c r="AB16175" s="9">
        <v>7979665</v>
      </c>
      <c r="AC16175" s="9" t="s">
        <v>16948</v>
      </c>
      <c r="AD16175" s="9" t="s">
        <v>226</v>
      </c>
      <c r="AE16175" s="5">
        <f t="shared" si="526"/>
        <v>0</v>
      </c>
      <c r="AF16175" s="5" t="str">
        <f t="shared" si="527"/>
        <v>katC</v>
      </c>
      <c r="AG16175" s="153"/>
      <c r="AH16175" s="153"/>
      <c r="AI16175" t="s">
        <v>195</v>
      </c>
      <c r="AJ16175" t="s">
        <v>340</v>
      </c>
      <c r="AK16175" s="9" t="str">
        <f>VLOOKUP(Y16175,zdroj!D:AJ,33,0)</f>
        <v>katC</v>
      </c>
    </row>
    <row r="16176" spans="8:37" x14ac:dyDescent="0.25">
      <c r="H16176" s="8"/>
      <c r="I16176" s="8"/>
      <c r="N16176" s="23"/>
      <c r="O16176" s="24"/>
      <c r="P16176" s="19"/>
      <c r="Q16176" s="19"/>
      <c r="R16176" s="19"/>
      <c r="U16176" s="27"/>
      <c r="Y16176" s="9" t="s">
        <v>771</v>
      </c>
      <c r="Z16176" s="9" t="s">
        <v>462</v>
      </c>
      <c r="AA16176" s="9" t="s">
        <v>199</v>
      </c>
      <c r="AB16176" s="9">
        <v>7979673</v>
      </c>
      <c r="AC16176" s="9" t="s">
        <v>16949</v>
      </c>
      <c r="AD16176" s="9" t="s">
        <v>226</v>
      </c>
      <c r="AE16176" s="5">
        <f t="shared" si="526"/>
        <v>0</v>
      </c>
      <c r="AF16176" s="5" t="str">
        <f t="shared" si="527"/>
        <v>katC</v>
      </c>
      <c r="AG16176" s="153"/>
      <c r="AH16176" s="153"/>
      <c r="AI16176" t="s">
        <v>195</v>
      </c>
      <c r="AJ16176" t="s">
        <v>340</v>
      </c>
      <c r="AK16176" s="9" t="str">
        <f>VLOOKUP(Y16176,zdroj!D:AJ,33,0)</f>
        <v>katC</v>
      </c>
    </row>
    <row r="16177" spans="8:37" x14ac:dyDescent="0.25">
      <c r="H16177" s="8"/>
      <c r="I16177" s="8"/>
      <c r="N16177" s="23"/>
      <c r="O16177" s="24"/>
      <c r="P16177" s="19"/>
      <c r="Q16177" s="19"/>
      <c r="R16177" s="19"/>
      <c r="U16177" s="27"/>
      <c r="Y16177" s="9" t="s">
        <v>771</v>
      </c>
      <c r="Z16177" s="9" t="s">
        <v>462</v>
      </c>
      <c r="AA16177" s="9" t="s">
        <v>199</v>
      </c>
      <c r="AB16177" s="9">
        <v>7979428</v>
      </c>
      <c r="AC16177" s="9" t="s">
        <v>16950</v>
      </c>
      <c r="AD16177" s="9" t="s">
        <v>226</v>
      </c>
      <c r="AE16177" s="5">
        <f t="shared" si="526"/>
        <v>0</v>
      </c>
      <c r="AF16177" s="5" t="str">
        <f t="shared" si="527"/>
        <v>katC</v>
      </c>
      <c r="AG16177" s="153"/>
      <c r="AH16177" s="153"/>
      <c r="AI16177" t="s">
        <v>195</v>
      </c>
      <c r="AJ16177" t="s">
        <v>340</v>
      </c>
      <c r="AK16177" s="9" t="str">
        <f>VLOOKUP(Y16177,zdroj!D:AJ,33,0)</f>
        <v>katC</v>
      </c>
    </row>
    <row r="16178" spans="8:37" x14ac:dyDescent="0.25">
      <c r="H16178" s="8"/>
      <c r="I16178" s="8"/>
      <c r="N16178" s="23"/>
      <c r="O16178" s="24"/>
      <c r="P16178" s="19"/>
      <c r="Q16178" s="19"/>
      <c r="R16178" s="19"/>
      <c r="U16178" s="27"/>
      <c r="Y16178" s="9" t="s">
        <v>771</v>
      </c>
      <c r="Z16178" s="9" t="s">
        <v>462</v>
      </c>
      <c r="AA16178" s="9" t="s">
        <v>199</v>
      </c>
      <c r="AB16178" s="9">
        <v>7979690</v>
      </c>
      <c r="AC16178" s="9" t="s">
        <v>16951</v>
      </c>
      <c r="AD16178" s="9" t="s">
        <v>226</v>
      </c>
      <c r="AE16178" s="5">
        <f t="shared" si="526"/>
        <v>0</v>
      </c>
      <c r="AF16178" s="5" t="str">
        <f t="shared" si="527"/>
        <v>katC</v>
      </c>
      <c r="AG16178" s="153"/>
      <c r="AH16178" s="153"/>
      <c r="AI16178" t="s">
        <v>195</v>
      </c>
      <c r="AJ16178" t="s">
        <v>340</v>
      </c>
      <c r="AK16178" s="9" t="str">
        <f>VLOOKUP(Y16178,zdroj!D:AJ,33,0)</f>
        <v>katC</v>
      </c>
    </row>
    <row r="16179" spans="8:37" x14ac:dyDescent="0.25">
      <c r="H16179" s="8"/>
      <c r="I16179" s="8"/>
      <c r="N16179" s="23"/>
      <c r="O16179" s="24"/>
      <c r="P16179" s="19"/>
      <c r="Q16179" s="19"/>
      <c r="R16179" s="19"/>
      <c r="U16179" s="27"/>
      <c r="Y16179" s="9" t="s">
        <v>771</v>
      </c>
      <c r="Z16179" s="9" t="s">
        <v>462</v>
      </c>
      <c r="AA16179" s="9" t="s">
        <v>199</v>
      </c>
      <c r="AB16179" s="9">
        <v>7979703</v>
      </c>
      <c r="AC16179" s="9" t="s">
        <v>16952</v>
      </c>
      <c r="AD16179" s="9" t="s">
        <v>226</v>
      </c>
      <c r="AE16179" s="5">
        <f t="shared" si="526"/>
        <v>0</v>
      </c>
      <c r="AF16179" s="5" t="str">
        <f t="shared" si="527"/>
        <v>katC</v>
      </c>
      <c r="AG16179" s="153"/>
      <c r="AH16179" s="153"/>
      <c r="AI16179" t="s">
        <v>195</v>
      </c>
      <c r="AJ16179" t="s">
        <v>340</v>
      </c>
      <c r="AK16179" s="9" t="str">
        <f>VLOOKUP(Y16179,zdroj!D:AJ,33,0)</f>
        <v>katC</v>
      </c>
    </row>
    <row r="16180" spans="8:37" x14ac:dyDescent="0.25">
      <c r="H16180" s="8"/>
      <c r="I16180" s="8"/>
      <c r="N16180" s="23"/>
      <c r="O16180" s="24"/>
      <c r="P16180" s="19"/>
      <c r="Q16180" s="19"/>
      <c r="R16180" s="19"/>
      <c r="U16180" s="27"/>
      <c r="Y16180" s="9" t="s">
        <v>771</v>
      </c>
      <c r="Z16180" s="9" t="s">
        <v>462</v>
      </c>
      <c r="AA16180" s="9" t="s">
        <v>199</v>
      </c>
      <c r="AB16180" s="9">
        <v>7979711</v>
      </c>
      <c r="AC16180" s="9" t="s">
        <v>16953</v>
      </c>
      <c r="AD16180" s="9" t="s">
        <v>226</v>
      </c>
      <c r="AE16180" s="5">
        <f t="shared" si="526"/>
        <v>0</v>
      </c>
      <c r="AF16180" s="5" t="str">
        <f t="shared" si="527"/>
        <v>katC</v>
      </c>
      <c r="AG16180" s="153"/>
      <c r="AH16180" s="153"/>
      <c r="AI16180" t="s">
        <v>195</v>
      </c>
      <c r="AJ16180" t="s">
        <v>340</v>
      </c>
      <c r="AK16180" s="9" t="str">
        <f>VLOOKUP(Y16180,zdroj!D:AJ,33,0)</f>
        <v>katC</v>
      </c>
    </row>
    <row r="16181" spans="8:37" x14ac:dyDescent="0.25">
      <c r="H16181" s="8"/>
      <c r="I16181" s="8"/>
      <c r="N16181" s="23"/>
      <c r="O16181" s="24"/>
      <c r="P16181" s="19"/>
      <c r="Q16181" s="19"/>
      <c r="R16181" s="19"/>
      <c r="U16181" s="27"/>
      <c r="Y16181" s="9" t="s">
        <v>771</v>
      </c>
      <c r="Z16181" s="9" t="s">
        <v>462</v>
      </c>
      <c r="AA16181" s="9" t="s">
        <v>199</v>
      </c>
      <c r="AB16181" s="9">
        <v>7979720</v>
      </c>
      <c r="AC16181" s="9" t="s">
        <v>16954</v>
      </c>
      <c r="AD16181" s="9" t="s">
        <v>226</v>
      </c>
      <c r="AE16181" s="5">
        <f t="shared" si="526"/>
        <v>0</v>
      </c>
      <c r="AF16181" s="5" t="str">
        <f t="shared" si="527"/>
        <v>katC</v>
      </c>
      <c r="AG16181" s="153"/>
      <c r="AH16181" s="153"/>
      <c r="AI16181" t="s">
        <v>195</v>
      </c>
      <c r="AJ16181" t="s">
        <v>340</v>
      </c>
      <c r="AK16181" s="9" t="str">
        <f>VLOOKUP(Y16181,zdroj!D:AJ,33,0)</f>
        <v>katC</v>
      </c>
    </row>
    <row r="16182" spans="8:37" x14ac:dyDescent="0.25">
      <c r="H16182" s="8"/>
      <c r="I16182" s="8"/>
      <c r="N16182" s="23"/>
      <c r="O16182" s="24"/>
      <c r="P16182" s="19"/>
      <c r="Q16182" s="19"/>
      <c r="R16182" s="19"/>
      <c r="U16182" s="27"/>
      <c r="Y16182" s="9" t="s">
        <v>771</v>
      </c>
      <c r="Z16182" s="9" t="s">
        <v>462</v>
      </c>
      <c r="AA16182" s="9" t="s">
        <v>199</v>
      </c>
      <c r="AB16182" s="9">
        <v>7979738</v>
      </c>
      <c r="AC16182" s="9" t="s">
        <v>16955</v>
      </c>
      <c r="AD16182" s="9" t="s">
        <v>226</v>
      </c>
      <c r="AE16182" s="5">
        <f t="shared" si="526"/>
        <v>0</v>
      </c>
      <c r="AF16182" s="5" t="str">
        <f t="shared" si="527"/>
        <v>katC</v>
      </c>
      <c r="AG16182" s="153"/>
      <c r="AH16182" s="153"/>
      <c r="AI16182" t="s">
        <v>195</v>
      </c>
      <c r="AJ16182" t="s">
        <v>340</v>
      </c>
      <c r="AK16182" s="9" t="str">
        <f>VLOOKUP(Y16182,zdroj!D:AJ,33,0)</f>
        <v>katC</v>
      </c>
    </row>
    <row r="16183" spans="8:37" x14ac:dyDescent="0.25">
      <c r="H16183" s="8"/>
      <c r="I16183" s="8"/>
      <c r="N16183" s="23"/>
      <c r="O16183" s="24"/>
      <c r="P16183" s="19"/>
      <c r="Q16183" s="19"/>
      <c r="R16183" s="19"/>
      <c r="U16183" s="27"/>
      <c r="Y16183" s="9" t="s">
        <v>771</v>
      </c>
      <c r="Z16183" s="9" t="s">
        <v>462</v>
      </c>
      <c r="AA16183" s="9" t="s">
        <v>199</v>
      </c>
      <c r="AB16183" s="9">
        <v>7979746</v>
      </c>
      <c r="AC16183" s="9" t="s">
        <v>16956</v>
      </c>
      <c r="AD16183" s="9" t="s">
        <v>226</v>
      </c>
      <c r="AE16183" s="5">
        <f t="shared" si="526"/>
        <v>0</v>
      </c>
      <c r="AF16183" s="5" t="str">
        <f t="shared" si="527"/>
        <v>katC</v>
      </c>
      <c r="AG16183" s="153"/>
      <c r="AH16183" s="153"/>
      <c r="AI16183" t="s">
        <v>195</v>
      </c>
      <c r="AJ16183" t="s">
        <v>340</v>
      </c>
      <c r="AK16183" s="9" t="str">
        <f>VLOOKUP(Y16183,zdroj!D:AJ,33,0)</f>
        <v>katC</v>
      </c>
    </row>
    <row r="16184" spans="8:37" x14ac:dyDescent="0.25">
      <c r="H16184" s="8"/>
      <c r="I16184" s="8"/>
      <c r="N16184" s="23"/>
      <c r="O16184" s="24"/>
      <c r="P16184" s="19"/>
      <c r="Q16184" s="19"/>
      <c r="R16184" s="19"/>
      <c r="U16184" s="27"/>
      <c r="Y16184" s="9" t="s">
        <v>771</v>
      </c>
      <c r="Z16184" s="9" t="s">
        <v>462</v>
      </c>
      <c r="AA16184" s="9" t="s">
        <v>199</v>
      </c>
      <c r="AB16184" s="9">
        <v>7979754</v>
      </c>
      <c r="AC16184" s="9" t="s">
        <v>16957</v>
      </c>
      <c r="AD16184" s="9" t="s">
        <v>226</v>
      </c>
      <c r="AE16184" s="5">
        <f t="shared" si="526"/>
        <v>0</v>
      </c>
      <c r="AF16184" s="5" t="str">
        <f t="shared" si="527"/>
        <v>katC</v>
      </c>
      <c r="AG16184" s="153"/>
      <c r="AH16184" s="153"/>
      <c r="AI16184" t="s">
        <v>195</v>
      </c>
      <c r="AJ16184" t="s">
        <v>340</v>
      </c>
      <c r="AK16184" s="9" t="str">
        <f>VLOOKUP(Y16184,zdroj!D:AJ,33,0)</f>
        <v>katC</v>
      </c>
    </row>
    <row r="16185" spans="8:37" x14ac:dyDescent="0.25">
      <c r="H16185" s="8"/>
      <c r="I16185" s="8"/>
      <c r="N16185" s="23"/>
      <c r="O16185" s="24"/>
      <c r="P16185" s="19"/>
      <c r="Q16185" s="19"/>
      <c r="R16185" s="19"/>
      <c r="U16185" s="27"/>
      <c r="Y16185" s="9" t="s">
        <v>771</v>
      </c>
      <c r="Z16185" s="9" t="s">
        <v>462</v>
      </c>
      <c r="AA16185" s="9" t="s">
        <v>199</v>
      </c>
      <c r="AB16185" s="9">
        <v>73798291</v>
      </c>
      <c r="AC16185" s="9" t="s">
        <v>16958</v>
      </c>
      <c r="AD16185" s="9" t="s">
        <v>226</v>
      </c>
      <c r="AE16185" s="5">
        <f t="shared" si="526"/>
        <v>0</v>
      </c>
      <c r="AF16185" s="5" t="str">
        <f t="shared" si="527"/>
        <v>katC</v>
      </c>
      <c r="AG16185" s="153"/>
      <c r="AH16185" s="153"/>
      <c r="AI16185" t="s">
        <v>195</v>
      </c>
      <c r="AJ16185" t="s">
        <v>340</v>
      </c>
      <c r="AK16185" s="9" t="str">
        <f>VLOOKUP(Y16185,zdroj!D:AJ,33,0)</f>
        <v>katC</v>
      </c>
    </row>
    <row r="16186" spans="8:37" x14ac:dyDescent="0.25">
      <c r="H16186" s="8"/>
      <c r="I16186" s="8"/>
      <c r="N16186" s="23"/>
      <c r="O16186" s="24"/>
      <c r="P16186" s="19"/>
      <c r="Q16186" s="19"/>
      <c r="R16186" s="19"/>
      <c r="U16186" s="27"/>
      <c r="Y16186" s="9" t="s">
        <v>771</v>
      </c>
      <c r="Z16186" s="9" t="s">
        <v>462</v>
      </c>
      <c r="AA16186" s="9" t="s">
        <v>199</v>
      </c>
      <c r="AB16186" s="9">
        <v>7979762</v>
      </c>
      <c r="AC16186" s="9" t="s">
        <v>16959</v>
      </c>
      <c r="AD16186" s="9" t="s">
        <v>226</v>
      </c>
      <c r="AE16186" s="5">
        <f t="shared" si="526"/>
        <v>0</v>
      </c>
      <c r="AF16186" s="5" t="str">
        <f t="shared" si="527"/>
        <v>katC</v>
      </c>
      <c r="AG16186" s="153"/>
      <c r="AH16186" s="153"/>
      <c r="AI16186" t="s">
        <v>195</v>
      </c>
      <c r="AJ16186" t="s">
        <v>340</v>
      </c>
      <c r="AK16186" s="9" t="str">
        <f>VLOOKUP(Y16186,zdroj!D:AJ,33,0)</f>
        <v>katC</v>
      </c>
    </row>
    <row r="16187" spans="8:37" x14ac:dyDescent="0.25">
      <c r="H16187" s="8"/>
      <c r="I16187" s="8"/>
      <c r="N16187" s="23"/>
      <c r="O16187" s="24"/>
      <c r="P16187" s="19"/>
      <c r="Q16187" s="19"/>
      <c r="R16187" s="19"/>
      <c r="U16187" s="27"/>
      <c r="Y16187" s="9" t="s">
        <v>771</v>
      </c>
      <c r="Z16187" s="9" t="s">
        <v>462</v>
      </c>
      <c r="AA16187" s="9" t="s">
        <v>199</v>
      </c>
      <c r="AB16187" s="9">
        <v>7979771</v>
      </c>
      <c r="AC16187" s="9" t="s">
        <v>16960</v>
      </c>
      <c r="AD16187" s="9" t="s">
        <v>226</v>
      </c>
      <c r="AE16187" s="5">
        <f t="shared" si="526"/>
        <v>0</v>
      </c>
      <c r="AF16187" s="5" t="str">
        <f t="shared" si="527"/>
        <v>katC</v>
      </c>
      <c r="AG16187" s="153"/>
      <c r="AH16187" s="153"/>
      <c r="AI16187" t="s">
        <v>195</v>
      </c>
      <c r="AJ16187" t="s">
        <v>340</v>
      </c>
      <c r="AK16187" s="9" t="str">
        <f>VLOOKUP(Y16187,zdroj!D:AJ,33,0)</f>
        <v>katC</v>
      </c>
    </row>
    <row r="16188" spans="8:37" x14ac:dyDescent="0.25">
      <c r="H16188" s="8"/>
      <c r="I16188" s="8"/>
      <c r="N16188" s="23"/>
      <c r="O16188" s="24"/>
      <c r="P16188" s="19"/>
      <c r="Q16188" s="19"/>
      <c r="R16188" s="19"/>
      <c r="U16188" s="27"/>
      <c r="Y16188" s="9" t="s">
        <v>771</v>
      </c>
      <c r="Z16188" s="9" t="s">
        <v>462</v>
      </c>
      <c r="AA16188" s="9" t="s">
        <v>199</v>
      </c>
      <c r="AB16188" s="9">
        <v>7979436</v>
      </c>
      <c r="AC16188" s="9" t="s">
        <v>16961</v>
      </c>
      <c r="AD16188" s="9" t="s">
        <v>226</v>
      </c>
      <c r="AE16188" s="5">
        <f t="shared" si="526"/>
        <v>0</v>
      </c>
      <c r="AF16188" s="5" t="str">
        <f t="shared" si="527"/>
        <v>katC</v>
      </c>
      <c r="AG16188" s="153"/>
      <c r="AH16188" s="153"/>
      <c r="AI16188" t="s">
        <v>195</v>
      </c>
      <c r="AJ16188" t="s">
        <v>340</v>
      </c>
      <c r="AK16188" s="9" t="str">
        <f>VLOOKUP(Y16188,zdroj!D:AJ,33,0)</f>
        <v>katC</v>
      </c>
    </row>
    <row r="16189" spans="8:37" x14ac:dyDescent="0.25">
      <c r="H16189" s="8"/>
      <c r="I16189" s="8"/>
      <c r="N16189" s="23"/>
      <c r="O16189" s="24"/>
      <c r="P16189" s="19"/>
      <c r="Q16189" s="19"/>
      <c r="R16189" s="19"/>
      <c r="U16189" s="27"/>
      <c r="Y16189" s="9" t="s">
        <v>771</v>
      </c>
      <c r="Z16189" s="9" t="s">
        <v>462</v>
      </c>
      <c r="AA16189" s="9" t="s">
        <v>199</v>
      </c>
      <c r="AB16189" s="9">
        <v>7979444</v>
      </c>
      <c r="AC16189" s="9" t="s">
        <v>16962</v>
      </c>
      <c r="AD16189" s="9" t="s">
        <v>226</v>
      </c>
      <c r="AE16189" s="5">
        <f t="shared" si="526"/>
        <v>0</v>
      </c>
      <c r="AF16189" s="5" t="str">
        <f t="shared" si="527"/>
        <v>katC</v>
      </c>
      <c r="AG16189" s="153"/>
      <c r="AH16189" s="153"/>
      <c r="AI16189" t="s">
        <v>195</v>
      </c>
      <c r="AJ16189" t="s">
        <v>340</v>
      </c>
      <c r="AK16189" s="9" t="str">
        <f>VLOOKUP(Y16189,zdroj!D:AJ,33,0)</f>
        <v>katC</v>
      </c>
    </row>
    <row r="16190" spans="8:37" x14ac:dyDescent="0.25">
      <c r="H16190" s="8"/>
      <c r="I16190" s="8"/>
      <c r="N16190" s="23"/>
      <c r="O16190" s="24"/>
      <c r="P16190" s="19"/>
      <c r="Q16190" s="19"/>
      <c r="R16190" s="19"/>
      <c r="U16190" s="27"/>
      <c r="Y16190" s="9" t="s">
        <v>771</v>
      </c>
      <c r="Z16190" s="9" t="s">
        <v>462</v>
      </c>
      <c r="AA16190" s="9" t="s">
        <v>199</v>
      </c>
      <c r="AB16190" s="9">
        <v>7979452</v>
      </c>
      <c r="AC16190" s="9" t="s">
        <v>16963</v>
      </c>
      <c r="AD16190" s="9" t="s">
        <v>226</v>
      </c>
      <c r="AE16190" s="5">
        <f t="shared" si="526"/>
        <v>0</v>
      </c>
      <c r="AF16190" s="5" t="str">
        <f t="shared" si="527"/>
        <v>katC</v>
      </c>
      <c r="AG16190" s="153"/>
      <c r="AH16190" s="153"/>
      <c r="AI16190" t="s">
        <v>195</v>
      </c>
      <c r="AJ16190" t="s">
        <v>340</v>
      </c>
      <c r="AK16190" s="9" t="str">
        <f>VLOOKUP(Y16190,zdroj!D:AJ,33,0)</f>
        <v>katC</v>
      </c>
    </row>
    <row r="16191" spans="8:37" x14ac:dyDescent="0.25">
      <c r="H16191" s="8"/>
      <c r="I16191" s="8"/>
      <c r="N16191" s="23"/>
      <c r="O16191" s="24"/>
      <c r="P16191" s="19"/>
      <c r="Q16191" s="19"/>
      <c r="R16191" s="19"/>
      <c r="U16191" s="27"/>
      <c r="Y16191" s="9" t="s">
        <v>771</v>
      </c>
      <c r="Z16191" s="9" t="s">
        <v>462</v>
      </c>
      <c r="AA16191" s="9" t="s">
        <v>199</v>
      </c>
      <c r="AB16191" s="9">
        <v>7979461</v>
      </c>
      <c r="AC16191" s="9" t="s">
        <v>16964</v>
      </c>
      <c r="AD16191" s="9" t="s">
        <v>226</v>
      </c>
      <c r="AE16191" s="5">
        <f t="shared" si="526"/>
        <v>0</v>
      </c>
      <c r="AF16191" s="5" t="str">
        <f t="shared" si="527"/>
        <v>katC</v>
      </c>
      <c r="AG16191" s="153"/>
      <c r="AH16191" s="153"/>
      <c r="AI16191" t="s">
        <v>195</v>
      </c>
      <c r="AJ16191" t="s">
        <v>340</v>
      </c>
      <c r="AK16191" s="9" t="str">
        <f>VLOOKUP(Y16191,zdroj!D:AJ,33,0)</f>
        <v>katC</v>
      </c>
    </row>
    <row r="16192" spans="8:37" x14ac:dyDescent="0.25">
      <c r="H16192" s="8"/>
      <c r="I16192" s="8"/>
      <c r="N16192" s="23"/>
      <c r="O16192" s="24"/>
      <c r="P16192" s="19"/>
      <c r="Q16192" s="19"/>
      <c r="R16192" s="19"/>
      <c r="U16192" s="27"/>
      <c r="Y16192" s="9" t="s">
        <v>771</v>
      </c>
      <c r="Z16192" s="9" t="s">
        <v>462</v>
      </c>
      <c r="AA16192" s="9" t="s">
        <v>199</v>
      </c>
      <c r="AB16192" s="9">
        <v>7979479</v>
      </c>
      <c r="AC16192" s="9" t="s">
        <v>16965</v>
      </c>
      <c r="AD16192" s="9" t="s">
        <v>226</v>
      </c>
      <c r="AE16192" s="5">
        <f t="shared" si="526"/>
        <v>0</v>
      </c>
      <c r="AF16192" s="5" t="str">
        <f t="shared" si="527"/>
        <v>katC</v>
      </c>
      <c r="AG16192" s="153"/>
      <c r="AH16192" s="153"/>
      <c r="AI16192" t="s">
        <v>195</v>
      </c>
      <c r="AJ16192" t="s">
        <v>340</v>
      </c>
      <c r="AK16192" s="9" t="str">
        <f>VLOOKUP(Y16192,zdroj!D:AJ,33,0)</f>
        <v>katC</v>
      </c>
    </row>
    <row r="16193" spans="8:37" x14ac:dyDescent="0.25">
      <c r="H16193" s="8"/>
      <c r="I16193" s="8"/>
      <c r="N16193" s="23"/>
      <c r="O16193" s="24"/>
      <c r="P16193" s="19"/>
      <c r="Q16193" s="19"/>
      <c r="R16193" s="19"/>
      <c r="U16193" s="27"/>
      <c r="Y16193" s="9" t="s">
        <v>771</v>
      </c>
      <c r="Z16193" s="9" t="s">
        <v>462</v>
      </c>
      <c r="AA16193" s="9" t="s">
        <v>199</v>
      </c>
      <c r="AB16193" s="9">
        <v>7979487</v>
      </c>
      <c r="AC16193" s="9" t="s">
        <v>16966</v>
      </c>
      <c r="AD16193" s="9" t="s">
        <v>226</v>
      </c>
      <c r="AE16193" s="5">
        <f t="shared" si="526"/>
        <v>0</v>
      </c>
      <c r="AF16193" s="5" t="str">
        <f t="shared" si="527"/>
        <v>katC</v>
      </c>
      <c r="AG16193" s="153"/>
      <c r="AH16193" s="153"/>
      <c r="AI16193" t="s">
        <v>195</v>
      </c>
      <c r="AJ16193" t="s">
        <v>340</v>
      </c>
      <c r="AK16193" s="9" t="str">
        <f>VLOOKUP(Y16193,zdroj!D:AJ,33,0)</f>
        <v>katC</v>
      </c>
    </row>
    <row r="16194" spans="8:37" x14ac:dyDescent="0.25">
      <c r="H16194" s="8"/>
      <c r="I16194" s="8"/>
      <c r="N16194" s="23"/>
      <c r="O16194" s="24"/>
      <c r="P16194" s="19"/>
      <c r="Q16194" s="19"/>
      <c r="R16194" s="19"/>
      <c r="U16194" s="27"/>
      <c r="Y16194" s="9" t="s">
        <v>771</v>
      </c>
      <c r="Z16194" s="9" t="s">
        <v>462</v>
      </c>
      <c r="AA16194" s="9" t="s">
        <v>199</v>
      </c>
      <c r="AB16194" s="9">
        <v>7978561</v>
      </c>
      <c r="AC16194" s="9" t="s">
        <v>16967</v>
      </c>
      <c r="AD16194" s="9" t="s">
        <v>800</v>
      </c>
      <c r="AE16194" s="5">
        <f t="shared" si="526"/>
        <v>0</v>
      </c>
      <c r="AF16194" s="5" t="str">
        <f t="shared" si="527"/>
        <v>Pokryto</v>
      </c>
      <c r="AG16194" s="153"/>
      <c r="AH16194" s="153"/>
      <c r="AI16194" t="s">
        <v>201</v>
      </c>
      <c r="AJ16194" t="s">
        <v>800</v>
      </c>
      <c r="AK16194" s="9" t="str">
        <f>VLOOKUP(Y16194,zdroj!D:AJ,33,0)</f>
        <v>katC</v>
      </c>
    </row>
    <row r="16195" spans="8:37" x14ac:dyDescent="0.25">
      <c r="H16195" s="8"/>
      <c r="I16195" s="8"/>
      <c r="N16195" s="23"/>
      <c r="O16195" s="24"/>
      <c r="P16195" s="19"/>
      <c r="Q16195" s="19"/>
      <c r="R16195" s="19"/>
      <c r="U16195" s="27"/>
      <c r="Y16195" s="9" t="s">
        <v>771</v>
      </c>
      <c r="Z16195" s="9" t="s">
        <v>462</v>
      </c>
      <c r="AA16195" s="9" t="s">
        <v>199</v>
      </c>
      <c r="AB16195" s="9">
        <v>7978651</v>
      </c>
      <c r="AC16195" s="9" t="s">
        <v>16968</v>
      </c>
      <c r="AD16195" s="9" t="s">
        <v>226</v>
      </c>
      <c r="AE16195" s="5">
        <f t="shared" si="526"/>
        <v>0</v>
      </c>
      <c r="AF16195" s="5" t="str">
        <f t="shared" si="527"/>
        <v>katC</v>
      </c>
      <c r="AG16195" s="153"/>
      <c r="AH16195" s="153"/>
      <c r="AI16195" t="s">
        <v>201</v>
      </c>
      <c r="AJ16195" t="s">
        <v>340</v>
      </c>
      <c r="AK16195" s="9" t="str">
        <f>VLOOKUP(Y16195,zdroj!D:AJ,33,0)</f>
        <v>katC</v>
      </c>
    </row>
    <row r="16196" spans="8:37" x14ac:dyDescent="0.25">
      <c r="H16196" s="8"/>
      <c r="I16196" s="8"/>
      <c r="N16196" s="23"/>
      <c r="O16196" s="24"/>
      <c r="P16196" s="19"/>
      <c r="Q16196" s="19"/>
      <c r="R16196" s="19"/>
      <c r="U16196" s="27"/>
      <c r="Y16196" s="9" t="s">
        <v>771</v>
      </c>
      <c r="Z16196" s="9" t="s">
        <v>462</v>
      </c>
      <c r="AA16196" s="9" t="s">
        <v>199</v>
      </c>
      <c r="AB16196" s="9">
        <v>7978669</v>
      </c>
      <c r="AC16196" s="9" t="s">
        <v>16969</v>
      </c>
      <c r="AD16196" s="9" t="s">
        <v>800</v>
      </c>
      <c r="AE16196" s="5">
        <f t="shared" si="526"/>
        <v>0</v>
      </c>
      <c r="AF16196" s="5" t="str">
        <f t="shared" si="527"/>
        <v>Pokryto</v>
      </c>
      <c r="AG16196" s="153"/>
      <c r="AH16196" s="153"/>
      <c r="AI16196" t="s">
        <v>201</v>
      </c>
      <c r="AJ16196" t="s">
        <v>800</v>
      </c>
      <c r="AK16196" s="9" t="str">
        <f>VLOOKUP(Y16196,zdroj!D:AJ,33,0)</f>
        <v>katC</v>
      </c>
    </row>
    <row r="16197" spans="8:37" x14ac:dyDescent="0.25">
      <c r="H16197" s="8"/>
      <c r="I16197" s="8"/>
      <c r="N16197" s="23"/>
      <c r="O16197" s="24"/>
      <c r="P16197" s="19"/>
      <c r="Q16197" s="19"/>
      <c r="R16197" s="19"/>
      <c r="U16197" s="27"/>
      <c r="Y16197" s="9" t="s">
        <v>771</v>
      </c>
      <c r="Z16197" s="9" t="s">
        <v>462</v>
      </c>
      <c r="AA16197" s="9" t="s">
        <v>199</v>
      </c>
      <c r="AB16197" s="9">
        <v>7978677</v>
      </c>
      <c r="AC16197" s="9" t="s">
        <v>16970</v>
      </c>
      <c r="AD16197" s="9" t="s">
        <v>226</v>
      </c>
      <c r="AE16197" s="5">
        <f t="shared" si="526"/>
        <v>0</v>
      </c>
      <c r="AF16197" s="5" t="str">
        <f t="shared" si="527"/>
        <v>katC</v>
      </c>
      <c r="AG16197" s="153"/>
      <c r="AH16197" s="153"/>
      <c r="AI16197" t="s">
        <v>201</v>
      </c>
      <c r="AJ16197" t="s">
        <v>340</v>
      </c>
      <c r="AK16197" s="9" t="str">
        <f>VLOOKUP(Y16197,zdroj!D:AJ,33,0)</f>
        <v>katC</v>
      </c>
    </row>
    <row r="16198" spans="8:37" x14ac:dyDescent="0.25">
      <c r="H16198" s="8"/>
      <c r="I16198" s="8"/>
      <c r="N16198" s="23"/>
      <c r="O16198" s="24"/>
      <c r="P16198" s="19"/>
      <c r="Q16198" s="19"/>
      <c r="R16198" s="19"/>
      <c r="U16198" s="27"/>
      <c r="Y16198" s="9" t="s">
        <v>771</v>
      </c>
      <c r="Z16198" s="9" t="s">
        <v>462</v>
      </c>
      <c r="AA16198" s="9" t="s">
        <v>199</v>
      </c>
      <c r="AB16198" s="9">
        <v>7978685</v>
      </c>
      <c r="AC16198" s="9" t="s">
        <v>16971</v>
      </c>
      <c r="AD16198" s="9" t="s">
        <v>800</v>
      </c>
      <c r="AE16198" s="5">
        <f t="shared" si="526"/>
        <v>0</v>
      </c>
      <c r="AF16198" s="5" t="str">
        <f t="shared" si="527"/>
        <v>Pokryto</v>
      </c>
      <c r="AG16198" s="153"/>
      <c r="AH16198" s="153"/>
      <c r="AI16198" t="s">
        <v>201</v>
      </c>
      <c r="AJ16198" t="s">
        <v>800</v>
      </c>
      <c r="AK16198" s="9" t="str">
        <f>VLOOKUP(Y16198,zdroj!D:AJ,33,0)</f>
        <v>katC</v>
      </c>
    </row>
    <row r="16199" spans="8:37" x14ac:dyDescent="0.25">
      <c r="H16199" s="8"/>
      <c r="I16199" s="8"/>
      <c r="N16199" s="23"/>
      <c r="O16199" s="24"/>
      <c r="P16199" s="19"/>
      <c r="Q16199" s="19"/>
      <c r="R16199" s="19"/>
      <c r="U16199" s="27"/>
      <c r="Y16199" s="9" t="s">
        <v>771</v>
      </c>
      <c r="Z16199" s="9" t="s">
        <v>462</v>
      </c>
      <c r="AA16199" s="9" t="s">
        <v>199</v>
      </c>
      <c r="AB16199" s="9">
        <v>7978693</v>
      </c>
      <c r="AC16199" s="9" t="s">
        <v>16972</v>
      </c>
      <c r="AD16199" s="9" t="s">
        <v>800</v>
      </c>
      <c r="AE16199" s="5">
        <f t="shared" si="526"/>
        <v>0</v>
      </c>
      <c r="AF16199" s="5" t="str">
        <f t="shared" si="527"/>
        <v>Pokryto</v>
      </c>
      <c r="AG16199" s="153"/>
      <c r="AH16199" s="153"/>
      <c r="AI16199" t="s">
        <v>201</v>
      </c>
      <c r="AJ16199" t="s">
        <v>800</v>
      </c>
      <c r="AK16199" s="9" t="str">
        <f>VLOOKUP(Y16199,zdroj!D:AJ,33,0)</f>
        <v>katC</v>
      </c>
    </row>
    <row r="16200" spans="8:37" x14ac:dyDescent="0.25">
      <c r="H16200" s="8"/>
      <c r="I16200" s="8"/>
      <c r="N16200" s="23"/>
      <c r="O16200" s="24"/>
      <c r="P16200" s="19"/>
      <c r="Q16200" s="19"/>
      <c r="R16200" s="19"/>
      <c r="U16200" s="27"/>
      <c r="Y16200" s="9" t="s">
        <v>771</v>
      </c>
      <c r="Z16200" s="9" t="s">
        <v>462</v>
      </c>
      <c r="AA16200" s="9" t="s">
        <v>199</v>
      </c>
      <c r="AB16200" s="9">
        <v>7978707</v>
      </c>
      <c r="AC16200" s="9" t="s">
        <v>16973</v>
      </c>
      <c r="AD16200" s="9" t="s">
        <v>800</v>
      </c>
      <c r="AE16200" s="5">
        <f t="shared" si="526"/>
        <v>0</v>
      </c>
      <c r="AF16200" s="5" t="str">
        <f t="shared" si="527"/>
        <v>Pokryto</v>
      </c>
      <c r="AG16200" s="153"/>
      <c r="AH16200" s="153"/>
      <c r="AI16200" t="s">
        <v>201</v>
      </c>
      <c r="AJ16200" t="s">
        <v>800</v>
      </c>
      <c r="AK16200" s="9" t="str">
        <f>VLOOKUP(Y16200,zdroj!D:AJ,33,0)</f>
        <v>katC</v>
      </c>
    </row>
    <row r="16201" spans="8:37" x14ac:dyDescent="0.25">
      <c r="H16201" s="8"/>
      <c r="I16201" s="8"/>
      <c r="N16201" s="23"/>
      <c r="O16201" s="24"/>
      <c r="P16201" s="19"/>
      <c r="Q16201" s="19"/>
      <c r="R16201" s="19"/>
      <c r="U16201" s="27"/>
      <c r="Y16201" s="9" t="s">
        <v>771</v>
      </c>
      <c r="Z16201" s="9" t="s">
        <v>462</v>
      </c>
      <c r="AA16201" s="9" t="s">
        <v>199</v>
      </c>
      <c r="AB16201" s="9">
        <v>7978715</v>
      </c>
      <c r="AC16201" s="9" t="s">
        <v>16974</v>
      </c>
      <c r="AD16201" s="9" t="s">
        <v>800</v>
      </c>
      <c r="AE16201" s="5">
        <f t="shared" si="526"/>
        <v>0</v>
      </c>
      <c r="AF16201" s="5" t="str">
        <f t="shared" si="527"/>
        <v>Pokryto</v>
      </c>
      <c r="AG16201" s="153"/>
      <c r="AH16201" s="153"/>
      <c r="AI16201" t="s">
        <v>201</v>
      </c>
      <c r="AJ16201" t="s">
        <v>800</v>
      </c>
      <c r="AK16201" s="9" t="str">
        <f>VLOOKUP(Y16201,zdroj!D:AJ,33,0)</f>
        <v>katC</v>
      </c>
    </row>
    <row r="16202" spans="8:37" x14ac:dyDescent="0.25">
      <c r="H16202" s="8"/>
      <c r="I16202" s="8"/>
      <c r="N16202" s="23"/>
      <c r="O16202" s="24"/>
      <c r="P16202" s="19"/>
      <c r="Q16202" s="19"/>
      <c r="R16202" s="19"/>
      <c r="U16202" s="27"/>
      <c r="Y16202" s="9" t="s">
        <v>771</v>
      </c>
      <c r="Z16202" s="9" t="s">
        <v>462</v>
      </c>
      <c r="AA16202" s="9" t="s">
        <v>199</v>
      </c>
      <c r="AB16202" s="9">
        <v>7978723</v>
      </c>
      <c r="AC16202" s="9" t="s">
        <v>16975</v>
      </c>
      <c r="AD16202" s="9" t="s">
        <v>800</v>
      </c>
      <c r="AE16202" s="5">
        <f t="shared" ref="AE16202:AE16265" si="528">VLOOKUP(Y16202,K:T,10,0)</f>
        <v>0</v>
      </c>
      <c r="AF16202" s="5" t="str">
        <f t="shared" ref="AF16202:AF16265" si="529">IF(AE16202="A",IF(AD16202="katA","katB",AD16202),AD16202)</f>
        <v>Pokryto</v>
      </c>
      <c r="AG16202" s="153"/>
      <c r="AH16202" s="153"/>
      <c r="AI16202" t="s">
        <v>201</v>
      </c>
      <c r="AJ16202" t="s">
        <v>800</v>
      </c>
      <c r="AK16202" s="9" t="str">
        <f>VLOOKUP(Y16202,zdroj!D:AJ,33,0)</f>
        <v>katC</v>
      </c>
    </row>
    <row r="16203" spans="8:37" x14ac:dyDescent="0.25">
      <c r="H16203" s="8"/>
      <c r="I16203" s="8"/>
      <c r="N16203" s="23"/>
      <c r="O16203" s="24"/>
      <c r="P16203" s="19"/>
      <c r="Q16203" s="19"/>
      <c r="R16203" s="19"/>
      <c r="U16203" s="27"/>
      <c r="Y16203" s="9" t="s">
        <v>771</v>
      </c>
      <c r="Z16203" s="9" t="s">
        <v>462</v>
      </c>
      <c r="AA16203" s="9" t="s">
        <v>199</v>
      </c>
      <c r="AB16203" s="9">
        <v>7978731</v>
      </c>
      <c r="AC16203" s="9" t="s">
        <v>16976</v>
      </c>
      <c r="AD16203" s="9" t="s">
        <v>226</v>
      </c>
      <c r="AE16203" s="5">
        <f t="shared" si="528"/>
        <v>0</v>
      </c>
      <c r="AF16203" s="5" t="str">
        <f t="shared" si="529"/>
        <v>katC</v>
      </c>
      <c r="AG16203" s="153"/>
      <c r="AH16203" s="153"/>
      <c r="AI16203" t="s">
        <v>201</v>
      </c>
      <c r="AJ16203" t="s">
        <v>340</v>
      </c>
      <c r="AK16203" s="9" t="str">
        <f>VLOOKUP(Y16203,zdroj!D:AJ,33,0)</f>
        <v>katC</v>
      </c>
    </row>
    <row r="16204" spans="8:37" x14ac:dyDescent="0.25">
      <c r="H16204" s="8"/>
      <c r="I16204" s="8"/>
      <c r="N16204" s="23"/>
      <c r="O16204" s="24"/>
      <c r="P16204" s="19"/>
      <c r="Q16204" s="19"/>
      <c r="R16204" s="19"/>
      <c r="U16204" s="27"/>
      <c r="Y16204" s="9" t="s">
        <v>771</v>
      </c>
      <c r="Z16204" s="9" t="s">
        <v>462</v>
      </c>
      <c r="AA16204" s="9" t="s">
        <v>199</v>
      </c>
      <c r="AB16204" s="9">
        <v>7978740</v>
      </c>
      <c r="AC16204" s="9" t="s">
        <v>16977</v>
      </c>
      <c r="AD16204" s="9" t="s">
        <v>800</v>
      </c>
      <c r="AE16204" s="5">
        <f t="shared" si="528"/>
        <v>0</v>
      </c>
      <c r="AF16204" s="5" t="str">
        <f t="shared" si="529"/>
        <v>Pokryto</v>
      </c>
      <c r="AG16204" s="153"/>
      <c r="AH16204" s="153"/>
      <c r="AI16204" t="s">
        <v>201</v>
      </c>
      <c r="AJ16204" t="s">
        <v>800</v>
      </c>
      <c r="AK16204" s="9" t="str">
        <f>VLOOKUP(Y16204,zdroj!D:AJ,33,0)</f>
        <v>katC</v>
      </c>
    </row>
    <row r="16205" spans="8:37" x14ac:dyDescent="0.25">
      <c r="H16205" s="8"/>
      <c r="I16205" s="8"/>
      <c r="N16205" s="23"/>
      <c r="O16205" s="24"/>
      <c r="P16205" s="19"/>
      <c r="Q16205" s="19"/>
      <c r="R16205" s="19"/>
      <c r="U16205" s="27"/>
      <c r="Y16205" s="9" t="s">
        <v>771</v>
      </c>
      <c r="Z16205" s="9" t="s">
        <v>462</v>
      </c>
      <c r="AA16205" s="9" t="s">
        <v>199</v>
      </c>
      <c r="AB16205" s="9">
        <v>7978570</v>
      </c>
      <c r="AC16205" s="9" t="s">
        <v>16978</v>
      </c>
      <c r="AD16205" s="9" t="s">
        <v>800</v>
      </c>
      <c r="AE16205" s="5">
        <f t="shared" si="528"/>
        <v>0</v>
      </c>
      <c r="AF16205" s="5" t="str">
        <f t="shared" si="529"/>
        <v>Pokryto</v>
      </c>
      <c r="AG16205" s="153"/>
      <c r="AH16205" s="153"/>
      <c r="AI16205" t="s">
        <v>201</v>
      </c>
      <c r="AJ16205" t="s">
        <v>800</v>
      </c>
      <c r="AK16205" s="9" t="str">
        <f>VLOOKUP(Y16205,zdroj!D:AJ,33,0)</f>
        <v>katC</v>
      </c>
    </row>
    <row r="16206" spans="8:37" x14ac:dyDescent="0.25">
      <c r="H16206" s="8"/>
      <c r="I16206" s="8"/>
      <c r="N16206" s="23"/>
      <c r="O16206" s="24"/>
      <c r="P16206" s="19"/>
      <c r="Q16206" s="19"/>
      <c r="R16206" s="19"/>
      <c r="U16206" s="27"/>
      <c r="Y16206" s="9" t="s">
        <v>771</v>
      </c>
      <c r="Z16206" s="9" t="s">
        <v>462</v>
      </c>
      <c r="AA16206" s="9" t="s">
        <v>199</v>
      </c>
      <c r="AB16206" s="9">
        <v>7978758</v>
      </c>
      <c r="AC16206" s="9" t="s">
        <v>16979</v>
      </c>
      <c r="AD16206" s="9" t="s">
        <v>800</v>
      </c>
      <c r="AE16206" s="5">
        <f t="shared" si="528"/>
        <v>0</v>
      </c>
      <c r="AF16206" s="5" t="str">
        <f t="shared" si="529"/>
        <v>Pokryto</v>
      </c>
      <c r="AG16206" s="153"/>
      <c r="AH16206" s="153"/>
      <c r="AI16206" t="s">
        <v>201</v>
      </c>
      <c r="AJ16206" t="s">
        <v>800</v>
      </c>
      <c r="AK16206" s="9" t="str">
        <f>VLOOKUP(Y16206,zdroj!D:AJ,33,0)</f>
        <v>katC</v>
      </c>
    </row>
    <row r="16207" spans="8:37" x14ac:dyDescent="0.25">
      <c r="H16207" s="8"/>
      <c r="I16207" s="8"/>
      <c r="N16207" s="23"/>
      <c r="O16207" s="24"/>
      <c r="P16207" s="19"/>
      <c r="Q16207" s="19"/>
      <c r="R16207" s="19"/>
      <c r="U16207" s="27"/>
      <c r="Y16207" s="9" t="s">
        <v>771</v>
      </c>
      <c r="Z16207" s="9" t="s">
        <v>462</v>
      </c>
      <c r="AA16207" s="9" t="s">
        <v>199</v>
      </c>
      <c r="AB16207" s="9">
        <v>7978766</v>
      </c>
      <c r="AC16207" s="9" t="s">
        <v>16980</v>
      </c>
      <c r="AD16207" s="9" t="s">
        <v>800</v>
      </c>
      <c r="AE16207" s="5">
        <f t="shared" si="528"/>
        <v>0</v>
      </c>
      <c r="AF16207" s="5" t="str">
        <f t="shared" si="529"/>
        <v>Pokryto</v>
      </c>
      <c r="AG16207" s="153"/>
      <c r="AH16207" s="153"/>
      <c r="AI16207" t="s">
        <v>201</v>
      </c>
      <c r="AJ16207" t="s">
        <v>800</v>
      </c>
      <c r="AK16207" s="9" t="str">
        <f>VLOOKUP(Y16207,zdroj!D:AJ,33,0)</f>
        <v>katC</v>
      </c>
    </row>
    <row r="16208" spans="8:37" x14ac:dyDescent="0.25">
      <c r="H16208" s="8"/>
      <c r="I16208" s="8"/>
      <c r="N16208" s="23"/>
      <c r="O16208" s="24"/>
      <c r="P16208" s="19"/>
      <c r="Q16208" s="19"/>
      <c r="R16208" s="19"/>
      <c r="U16208" s="27"/>
      <c r="Y16208" s="9" t="s">
        <v>771</v>
      </c>
      <c r="Z16208" s="9" t="s">
        <v>462</v>
      </c>
      <c r="AA16208" s="9" t="s">
        <v>199</v>
      </c>
      <c r="AB16208" s="9">
        <v>7978774</v>
      </c>
      <c r="AC16208" s="9" t="s">
        <v>16981</v>
      </c>
      <c r="AD16208" s="9" t="s">
        <v>800</v>
      </c>
      <c r="AE16208" s="5">
        <f t="shared" si="528"/>
        <v>0</v>
      </c>
      <c r="AF16208" s="5" t="str">
        <f t="shared" si="529"/>
        <v>Pokryto</v>
      </c>
      <c r="AG16208" s="153"/>
      <c r="AH16208" s="153"/>
      <c r="AI16208" t="s">
        <v>201</v>
      </c>
      <c r="AJ16208" t="s">
        <v>800</v>
      </c>
      <c r="AK16208" s="9" t="str">
        <f>VLOOKUP(Y16208,zdroj!D:AJ,33,0)</f>
        <v>katC</v>
      </c>
    </row>
    <row r="16209" spans="8:37" x14ac:dyDescent="0.25">
      <c r="H16209" s="8"/>
      <c r="I16209" s="8"/>
      <c r="N16209" s="23"/>
      <c r="O16209" s="24"/>
      <c r="P16209" s="19"/>
      <c r="Q16209" s="19"/>
      <c r="R16209" s="19"/>
      <c r="U16209" s="27"/>
      <c r="Y16209" s="9" t="s">
        <v>771</v>
      </c>
      <c r="Z16209" s="9" t="s">
        <v>462</v>
      </c>
      <c r="AA16209" s="9" t="s">
        <v>199</v>
      </c>
      <c r="AB16209" s="9">
        <v>7978782</v>
      </c>
      <c r="AC16209" s="9" t="s">
        <v>16982</v>
      </c>
      <c r="AD16209" s="9" t="s">
        <v>800</v>
      </c>
      <c r="AE16209" s="5">
        <f t="shared" si="528"/>
        <v>0</v>
      </c>
      <c r="AF16209" s="5" t="str">
        <f t="shared" si="529"/>
        <v>Pokryto</v>
      </c>
      <c r="AG16209" s="153"/>
      <c r="AH16209" s="153"/>
      <c r="AI16209" t="s">
        <v>201</v>
      </c>
      <c r="AJ16209" t="s">
        <v>800</v>
      </c>
      <c r="AK16209" s="9" t="str">
        <f>VLOOKUP(Y16209,zdroj!D:AJ,33,0)</f>
        <v>katC</v>
      </c>
    </row>
    <row r="16210" spans="8:37" x14ac:dyDescent="0.25">
      <c r="H16210" s="8"/>
      <c r="I16210" s="8"/>
      <c r="N16210" s="23"/>
      <c r="O16210" s="24"/>
      <c r="P16210" s="19"/>
      <c r="Q16210" s="19"/>
      <c r="R16210" s="19"/>
      <c r="U16210" s="27"/>
      <c r="Y16210" s="9" t="s">
        <v>771</v>
      </c>
      <c r="Z16210" s="9" t="s">
        <v>462</v>
      </c>
      <c r="AA16210" s="9" t="s">
        <v>199</v>
      </c>
      <c r="AB16210" s="9">
        <v>7978791</v>
      </c>
      <c r="AC16210" s="9" t="s">
        <v>16983</v>
      </c>
      <c r="AD16210" s="9" t="s">
        <v>800</v>
      </c>
      <c r="AE16210" s="5">
        <f t="shared" si="528"/>
        <v>0</v>
      </c>
      <c r="AF16210" s="5" t="str">
        <f t="shared" si="529"/>
        <v>Pokryto</v>
      </c>
      <c r="AG16210" s="153"/>
      <c r="AH16210" s="153"/>
      <c r="AI16210" t="s">
        <v>201</v>
      </c>
      <c r="AJ16210" t="s">
        <v>800</v>
      </c>
      <c r="AK16210" s="9" t="str">
        <f>VLOOKUP(Y16210,zdroj!D:AJ,33,0)</f>
        <v>katC</v>
      </c>
    </row>
    <row r="16211" spans="8:37" x14ac:dyDescent="0.25">
      <c r="H16211" s="8"/>
      <c r="I16211" s="8"/>
      <c r="N16211" s="23"/>
      <c r="O16211" s="24"/>
      <c r="P16211" s="19"/>
      <c r="Q16211" s="19"/>
      <c r="R16211" s="19"/>
      <c r="U16211" s="27"/>
      <c r="Y16211" s="9" t="s">
        <v>771</v>
      </c>
      <c r="Z16211" s="9" t="s">
        <v>462</v>
      </c>
      <c r="AA16211" s="9" t="s">
        <v>199</v>
      </c>
      <c r="AB16211" s="9">
        <v>7978804</v>
      </c>
      <c r="AC16211" s="9" t="s">
        <v>16984</v>
      </c>
      <c r="AD16211" s="9" t="s">
        <v>800</v>
      </c>
      <c r="AE16211" s="5">
        <f t="shared" si="528"/>
        <v>0</v>
      </c>
      <c r="AF16211" s="5" t="str">
        <f t="shared" si="529"/>
        <v>Pokryto</v>
      </c>
      <c r="AG16211" s="153"/>
      <c r="AH16211" s="153"/>
      <c r="AI16211" t="s">
        <v>201</v>
      </c>
      <c r="AJ16211" t="s">
        <v>800</v>
      </c>
      <c r="AK16211" s="9" t="str">
        <f>VLOOKUP(Y16211,zdroj!D:AJ,33,0)</f>
        <v>katC</v>
      </c>
    </row>
    <row r="16212" spans="8:37" x14ac:dyDescent="0.25">
      <c r="H16212" s="8"/>
      <c r="I16212" s="8"/>
      <c r="N16212" s="23"/>
      <c r="O16212" s="24"/>
      <c r="P16212" s="19"/>
      <c r="Q16212" s="19"/>
      <c r="R16212" s="19"/>
      <c r="U16212" s="27"/>
      <c r="Y16212" s="9" t="s">
        <v>771</v>
      </c>
      <c r="Z16212" s="9" t="s">
        <v>462</v>
      </c>
      <c r="AA16212" s="9" t="s">
        <v>199</v>
      </c>
      <c r="AB16212" s="9">
        <v>7978812</v>
      </c>
      <c r="AC16212" s="9" t="s">
        <v>16985</v>
      </c>
      <c r="AD16212" s="9" t="s">
        <v>800</v>
      </c>
      <c r="AE16212" s="5">
        <f t="shared" si="528"/>
        <v>0</v>
      </c>
      <c r="AF16212" s="5" t="str">
        <f t="shared" si="529"/>
        <v>Pokryto</v>
      </c>
      <c r="AG16212" s="153"/>
      <c r="AH16212" s="153"/>
      <c r="AI16212" t="s">
        <v>201</v>
      </c>
      <c r="AJ16212" t="s">
        <v>800</v>
      </c>
      <c r="AK16212" s="9" t="str">
        <f>VLOOKUP(Y16212,zdroj!D:AJ,33,0)</f>
        <v>katC</v>
      </c>
    </row>
    <row r="16213" spans="8:37" x14ac:dyDescent="0.25">
      <c r="H16213" s="8"/>
      <c r="I16213" s="8"/>
      <c r="N16213" s="23"/>
      <c r="O16213" s="24"/>
      <c r="P16213" s="19"/>
      <c r="Q16213" s="19"/>
      <c r="R16213" s="19"/>
      <c r="U16213" s="27"/>
      <c r="Y16213" s="9" t="s">
        <v>771</v>
      </c>
      <c r="Z16213" s="9" t="s">
        <v>462</v>
      </c>
      <c r="AA16213" s="9" t="s">
        <v>199</v>
      </c>
      <c r="AB16213" s="9">
        <v>7978821</v>
      </c>
      <c r="AC16213" s="9" t="s">
        <v>16986</v>
      </c>
      <c r="AD16213" s="9" t="s">
        <v>800</v>
      </c>
      <c r="AE16213" s="5">
        <f t="shared" si="528"/>
        <v>0</v>
      </c>
      <c r="AF16213" s="5" t="str">
        <f t="shared" si="529"/>
        <v>Pokryto</v>
      </c>
      <c r="AG16213" s="153"/>
      <c r="AH16213" s="153"/>
      <c r="AI16213" t="s">
        <v>201</v>
      </c>
      <c r="AJ16213" t="s">
        <v>800</v>
      </c>
      <c r="AK16213" s="9" t="str">
        <f>VLOOKUP(Y16213,zdroj!D:AJ,33,0)</f>
        <v>katC</v>
      </c>
    </row>
    <row r="16214" spans="8:37" x14ac:dyDescent="0.25">
      <c r="H16214" s="8"/>
      <c r="I16214" s="8"/>
      <c r="N16214" s="23"/>
      <c r="O16214" s="24"/>
      <c r="P16214" s="19"/>
      <c r="Q16214" s="19"/>
      <c r="R16214" s="19"/>
      <c r="U16214" s="27"/>
      <c r="Y16214" s="9" t="s">
        <v>771</v>
      </c>
      <c r="Z16214" s="9" t="s">
        <v>462</v>
      </c>
      <c r="AA16214" s="9" t="s">
        <v>199</v>
      </c>
      <c r="AB16214" s="9">
        <v>7978847</v>
      </c>
      <c r="AC16214" s="9" t="s">
        <v>16987</v>
      </c>
      <c r="AD16214" s="9" t="s">
        <v>800</v>
      </c>
      <c r="AE16214" s="5">
        <f t="shared" si="528"/>
        <v>0</v>
      </c>
      <c r="AF16214" s="5" t="str">
        <f t="shared" si="529"/>
        <v>Pokryto</v>
      </c>
      <c r="AG16214" s="153"/>
      <c r="AH16214" s="153"/>
      <c r="AI16214" t="s">
        <v>201</v>
      </c>
      <c r="AJ16214" t="s">
        <v>800</v>
      </c>
      <c r="AK16214" s="9" t="str">
        <f>VLOOKUP(Y16214,zdroj!D:AJ,33,0)</f>
        <v>katC</v>
      </c>
    </row>
    <row r="16215" spans="8:37" x14ac:dyDescent="0.25">
      <c r="H16215" s="8"/>
      <c r="I16215" s="8"/>
      <c r="N16215" s="23"/>
      <c r="O16215" s="24"/>
      <c r="P16215" s="19"/>
      <c r="Q16215" s="19"/>
      <c r="R16215" s="19"/>
      <c r="U16215" s="27"/>
      <c r="Y16215" s="9" t="s">
        <v>771</v>
      </c>
      <c r="Z16215" s="9" t="s">
        <v>462</v>
      </c>
      <c r="AA16215" s="9" t="s">
        <v>199</v>
      </c>
      <c r="AB16215" s="9">
        <v>7978588</v>
      </c>
      <c r="AC16215" s="9" t="s">
        <v>16988</v>
      </c>
      <c r="AD16215" s="9" t="s">
        <v>800</v>
      </c>
      <c r="AE16215" s="5">
        <f t="shared" si="528"/>
        <v>0</v>
      </c>
      <c r="AF16215" s="5" t="str">
        <f t="shared" si="529"/>
        <v>Pokryto</v>
      </c>
      <c r="AG16215" s="153"/>
      <c r="AH16215" s="153"/>
      <c r="AI16215" t="s">
        <v>201</v>
      </c>
      <c r="AJ16215" t="s">
        <v>800</v>
      </c>
      <c r="AK16215" s="9" t="str">
        <f>VLOOKUP(Y16215,zdroj!D:AJ,33,0)</f>
        <v>katC</v>
      </c>
    </row>
    <row r="16216" spans="8:37" x14ac:dyDescent="0.25">
      <c r="H16216" s="8"/>
      <c r="I16216" s="8"/>
      <c r="N16216" s="23"/>
      <c r="O16216" s="24"/>
      <c r="P16216" s="19"/>
      <c r="Q16216" s="19"/>
      <c r="R16216" s="19"/>
      <c r="U16216" s="27"/>
      <c r="Y16216" s="9" t="s">
        <v>771</v>
      </c>
      <c r="Z16216" s="9" t="s">
        <v>462</v>
      </c>
      <c r="AA16216" s="9" t="s">
        <v>199</v>
      </c>
      <c r="AB16216" s="9">
        <v>7978855</v>
      </c>
      <c r="AC16216" s="9" t="s">
        <v>16989</v>
      </c>
      <c r="AD16216" s="9" t="s">
        <v>226</v>
      </c>
      <c r="AE16216" s="5">
        <f t="shared" si="528"/>
        <v>0</v>
      </c>
      <c r="AF16216" s="5" t="str">
        <f t="shared" si="529"/>
        <v>katC</v>
      </c>
      <c r="AG16216" s="153"/>
      <c r="AH16216" s="153"/>
      <c r="AI16216" t="s">
        <v>201</v>
      </c>
      <c r="AJ16216" t="s">
        <v>340</v>
      </c>
      <c r="AK16216" s="9" t="str">
        <f>VLOOKUP(Y16216,zdroj!D:AJ,33,0)</f>
        <v>katC</v>
      </c>
    </row>
    <row r="16217" spans="8:37" x14ac:dyDescent="0.25">
      <c r="H16217" s="8"/>
      <c r="I16217" s="8"/>
      <c r="N16217" s="23"/>
      <c r="O16217" s="24"/>
      <c r="P16217" s="19"/>
      <c r="Q16217" s="19"/>
      <c r="R16217" s="19"/>
      <c r="U16217" s="27"/>
      <c r="Y16217" s="9" t="s">
        <v>771</v>
      </c>
      <c r="Z16217" s="9" t="s">
        <v>462</v>
      </c>
      <c r="AA16217" s="9" t="s">
        <v>199</v>
      </c>
      <c r="AB16217" s="9">
        <v>7978863</v>
      </c>
      <c r="AC16217" s="9" t="s">
        <v>16990</v>
      </c>
      <c r="AD16217" s="9" t="s">
        <v>800</v>
      </c>
      <c r="AE16217" s="5">
        <f t="shared" si="528"/>
        <v>0</v>
      </c>
      <c r="AF16217" s="5" t="str">
        <f t="shared" si="529"/>
        <v>Pokryto</v>
      </c>
      <c r="AG16217" s="153"/>
      <c r="AH16217" s="153"/>
      <c r="AI16217" t="s">
        <v>201</v>
      </c>
      <c r="AJ16217" t="s">
        <v>800</v>
      </c>
      <c r="AK16217" s="9" t="str">
        <f>VLOOKUP(Y16217,zdroj!D:AJ,33,0)</f>
        <v>katC</v>
      </c>
    </row>
    <row r="16218" spans="8:37" x14ac:dyDescent="0.25">
      <c r="H16218" s="8"/>
      <c r="I16218" s="8"/>
      <c r="N16218" s="23"/>
      <c r="O16218" s="24"/>
      <c r="P16218" s="19"/>
      <c r="Q16218" s="19"/>
      <c r="R16218" s="19"/>
      <c r="U16218" s="27"/>
      <c r="Y16218" s="9" t="s">
        <v>771</v>
      </c>
      <c r="Z16218" s="9" t="s">
        <v>462</v>
      </c>
      <c r="AA16218" s="9" t="s">
        <v>199</v>
      </c>
      <c r="AB16218" s="9">
        <v>7978871</v>
      </c>
      <c r="AC16218" s="9" t="s">
        <v>16991</v>
      </c>
      <c r="AD16218" s="9" t="s">
        <v>800</v>
      </c>
      <c r="AE16218" s="5">
        <f t="shared" si="528"/>
        <v>0</v>
      </c>
      <c r="AF16218" s="5" t="str">
        <f t="shared" si="529"/>
        <v>Pokryto</v>
      </c>
      <c r="AG16218" s="153"/>
      <c r="AH16218" s="153"/>
      <c r="AI16218" t="s">
        <v>201</v>
      </c>
      <c r="AJ16218" t="s">
        <v>800</v>
      </c>
      <c r="AK16218" s="9" t="str">
        <f>VLOOKUP(Y16218,zdroj!D:AJ,33,0)</f>
        <v>katC</v>
      </c>
    </row>
    <row r="16219" spans="8:37" x14ac:dyDescent="0.25">
      <c r="H16219" s="8"/>
      <c r="I16219" s="8"/>
      <c r="N16219" s="23"/>
      <c r="O16219" s="24"/>
      <c r="P16219" s="19"/>
      <c r="Q16219" s="19"/>
      <c r="R16219" s="19"/>
      <c r="U16219" s="27"/>
      <c r="Y16219" s="9" t="s">
        <v>771</v>
      </c>
      <c r="Z16219" s="9" t="s">
        <v>462</v>
      </c>
      <c r="AA16219" s="9" t="s">
        <v>199</v>
      </c>
      <c r="AB16219" s="9">
        <v>7978880</v>
      </c>
      <c r="AC16219" s="9" t="s">
        <v>16992</v>
      </c>
      <c r="AD16219" s="9" t="s">
        <v>226</v>
      </c>
      <c r="AE16219" s="5">
        <f t="shared" si="528"/>
        <v>0</v>
      </c>
      <c r="AF16219" s="5" t="str">
        <f t="shared" si="529"/>
        <v>katC</v>
      </c>
      <c r="AG16219" s="153"/>
      <c r="AH16219" s="153"/>
      <c r="AI16219" t="s">
        <v>201</v>
      </c>
      <c r="AJ16219" t="s">
        <v>340</v>
      </c>
      <c r="AK16219" s="9" t="str">
        <f>VLOOKUP(Y16219,zdroj!D:AJ,33,0)</f>
        <v>katC</v>
      </c>
    </row>
    <row r="16220" spans="8:37" x14ac:dyDescent="0.25">
      <c r="H16220" s="8"/>
      <c r="I16220" s="8"/>
      <c r="N16220" s="23"/>
      <c r="O16220" s="24"/>
      <c r="P16220" s="19"/>
      <c r="Q16220" s="19"/>
      <c r="R16220" s="19"/>
      <c r="U16220" s="27"/>
      <c r="Y16220" s="9" t="s">
        <v>771</v>
      </c>
      <c r="Z16220" s="9" t="s">
        <v>462</v>
      </c>
      <c r="AA16220" s="9" t="s">
        <v>199</v>
      </c>
      <c r="AB16220" s="9">
        <v>7978898</v>
      </c>
      <c r="AC16220" s="9" t="s">
        <v>16993</v>
      </c>
      <c r="AD16220" s="9" t="s">
        <v>800</v>
      </c>
      <c r="AE16220" s="5">
        <f t="shared" si="528"/>
        <v>0</v>
      </c>
      <c r="AF16220" s="5" t="str">
        <f t="shared" si="529"/>
        <v>Pokryto</v>
      </c>
      <c r="AG16220" s="153"/>
      <c r="AH16220" s="153"/>
      <c r="AI16220" t="s">
        <v>201</v>
      </c>
      <c r="AJ16220" t="s">
        <v>800</v>
      </c>
      <c r="AK16220" s="9" t="str">
        <f>VLOOKUP(Y16220,zdroj!D:AJ,33,0)</f>
        <v>katC</v>
      </c>
    </row>
    <row r="16221" spans="8:37" x14ac:dyDescent="0.25">
      <c r="H16221" s="8"/>
      <c r="I16221" s="8"/>
      <c r="N16221" s="23"/>
      <c r="O16221" s="24"/>
      <c r="P16221" s="19"/>
      <c r="Q16221" s="19"/>
      <c r="R16221" s="19"/>
      <c r="U16221" s="27"/>
      <c r="Y16221" s="9" t="s">
        <v>771</v>
      </c>
      <c r="Z16221" s="9" t="s">
        <v>462</v>
      </c>
      <c r="AA16221" s="9" t="s">
        <v>199</v>
      </c>
      <c r="AB16221" s="9">
        <v>7978901</v>
      </c>
      <c r="AC16221" s="9" t="s">
        <v>16994</v>
      </c>
      <c r="AD16221" s="9" t="s">
        <v>800</v>
      </c>
      <c r="AE16221" s="5">
        <f t="shared" si="528"/>
        <v>0</v>
      </c>
      <c r="AF16221" s="5" t="str">
        <f t="shared" si="529"/>
        <v>Pokryto</v>
      </c>
      <c r="AG16221" s="153"/>
      <c r="AH16221" s="153"/>
      <c r="AI16221" t="s">
        <v>201</v>
      </c>
      <c r="AJ16221" t="s">
        <v>800</v>
      </c>
      <c r="AK16221" s="9" t="str">
        <f>VLOOKUP(Y16221,zdroj!D:AJ,33,0)</f>
        <v>katC</v>
      </c>
    </row>
    <row r="16222" spans="8:37" x14ac:dyDescent="0.25">
      <c r="H16222" s="8"/>
      <c r="I16222" s="8"/>
      <c r="N16222" s="23"/>
      <c r="O16222" s="24"/>
      <c r="P16222" s="19"/>
      <c r="Q16222" s="19"/>
      <c r="R16222" s="19"/>
      <c r="U16222" s="27"/>
      <c r="Y16222" s="9" t="s">
        <v>771</v>
      </c>
      <c r="Z16222" s="9" t="s">
        <v>462</v>
      </c>
      <c r="AA16222" s="9" t="s">
        <v>199</v>
      </c>
      <c r="AB16222" s="9">
        <v>7978910</v>
      </c>
      <c r="AC16222" s="9" t="s">
        <v>16995</v>
      </c>
      <c r="AD16222" s="9" t="s">
        <v>800</v>
      </c>
      <c r="AE16222" s="5">
        <f t="shared" si="528"/>
        <v>0</v>
      </c>
      <c r="AF16222" s="5" t="str">
        <f t="shared" si="529"/>
        <v>Pokryto</v>
      </c>
      <c r="AG16222" s="153"/>
      <c r="AH16222" s="153"/>
      <c r="AI16222" t="s">
        <v>201</v>
      </c>
      <c r="AJ16222" t="s">
        <v>800</v>
      </c>
      <c r="AK16222" s="9" t="str">
        <f>VLOOKUP(Y16222,zdroj!D:AJ,33,0)</f>
        <v>katC</v>
      </c>
    </row>
    <row r="16223" spans="8:37" x14ac:dyDescent="0.25">
      <c r="H16223" s="8"/>
      <c r="I16223" s="8"/>
      <c r="N16223" s="23"/>
      <c r="O16223" s="24"/>
      <c r="P16223" s="19"/>
      <c r="Q16223" s="19"/>
      <c r="R16223" s="19"/>
      <c r="U16223" s="27"/>
      <c r="Y16223" s="9" t="s">
        <v>771</v>
      </c>
      <c r="Z16223" s="9" t="s">
        <v>462</v>
      </c>
      <c r="AA16223" s="9" t="s">
        <v>199</v>
      </c>
      <c r="AB16223" s="9">
        <v>7978928</v>
      </c>
      <c r="AC16223" s="9" t="s">
        <v>16996</v>
      </c>
      <c r="AD16223" s="9" t="s">
        <v>226</v>
      </c>
      <c r="AE16223" s="5">
        <f t="shared" si="528"/>
        <v>0</v>
      </c>
      <c r="AF16223" s="5" t="str">
        <f t="shared" si="529"/>
        <v>katC</v>
      </c>
      <c r="AG16223" s="153"/>
      <c r="AH16223" s="153"/>
      <c r="AI16223" t="s">
        <v>201</v>
      </c>
      <c r="AJ16223" t="s">
        <v>340</v>
      </c>
      <c r="AK16223" s="9" t="str">
        <f>VLOOKUP(Y16223,zdroj!D:AJ,33,0)</f>
        <v>katC</v>
      </c>
    </row>
    <row r="16224" spans="8:37" x14ac:dyDescent="0.25">
      <c r="H16224" s="8"/>
      <c r="I16224" s="8"/>
      <c r="N16224" s="23"/>
      <c r="O16224" s="24"/>
      <c r="P16224" s="19"/>
      <c r="Q16224" s="19"/>
      <c r="R16224" s="19"/>
      <c r="U16224" s="27"/>
      <c r="Y16224" s="9" t="s">
        <v>771</v>
      </c>
      <c r="Z16224" s="9" t="s">
        <v>462</v>
      </c>
      <c r="AA16224" s="9" t="s">
        <v>199</v>
      </c>
      <c r="AB16224" s="9">
        <v>7978936</v>
      </c>
      <c r="AC16224" s="9" t="s">
        <v>16997</v>
      </c>
      <c r="AD16224" s="9" t="s">
        <v>800</v>
      </c>
      <c r="AE16224" s="5">
        <f t="shared" si="528"/>
        <v>0</v>
      </c>
      <c r="AF16224" s="5" t="str">
        <f t="shared" si="529"/>
        <v>Pokryto</v>
      </c>
      <c r="AG16224" s="153"/>
      <c r="AH16224" s="153"/>
      <c r="AI16224" t="s">
        <v>201</v>
      </c>
      <c r="AJ16224" t="s">
        <v>800</v>
      </c>
      <c r="AK16224" s="9" t="str">
        <f>VLOOKUP(Y16224,zdroj!D:AJ,33,0)</f>
        <v>katC</v>
      </c>
    </row>
    <row r="16225" spans="8:37" x14ac:dyDescent="0.25">
      <c r="H16225" s="8"/>
      <c r="I16225" s="8"/>
      <c r="N16225" s="23"/>
      <c r="O16225" s="24"/>
      <c r="P16225" s="19"/>
      <c r="Q16225" s="19"/>
      <c r="R16225" s="19"/>
      <c r="U16225" s="27"/>
      <c r="Y16225" s="9" t="s">
        <v>771</v>
      </c>
      <c r="Z16225" s="9" t="s">
        <v>462</v>
      </c>
      <c r="AA16225" s="9" t="s">
        <v>199</v>
      </c>
      <c r="AB16225" s="9">
        <v>7978944</v>
      </c>
      <c r="AC16225" s="9" t="s">
        <v>16998</v>
      </c>
      <c r="AD16225" s="9" t="s">
        <v>800</v>
      </c>
      <c r="AE16225" s="5">
        <f t="shared" si="528"/>
        <v>0</v>
      </c>
      <c r="AF16225" s="5" t="str">
        <f t="shared" si="529"/>
        <v>Pokryto</v>
      </c>
      <c r="AG16225" s="153"/>
      <c r="AH16225" s="153"/>
      <c r="AI16225" t="s">
        <v>201</v>
      </c>
      <c r="AJ16225" t="s">
        <v>800</v>
      </c>
      <c r="AK16225" s="9" t="str">
        <f>VLOOKUP(Y16225,zdroj!D:AJ,33,0)</f>
        <v>katC</v>
      </c>
    </row>
    <row r="16226" spans="8:37" x14ac:dyDescent="0.25">
      <c r="H16226" s="8"/>
      <c r="I16226" s="8"/>
      <c r="N16226" s="23"/>
      <c r="O16226" s="24"/>
      <c r="P16226" s="19"/>
      <c r="Q16226" s="19"/>
      <c r="R16226" s="19"/>
      <c r="U16226" s="27"/>
      <c r="Y16226" s="9" t="s">
        <v>771</v>
      </c>
      <c r="Z16226" s="9" t="s">
        <v>462</v>
      </c>
      <c r="AA16226" s="9" t="s">
        <v>199</v>
      </c>
      <c r="AB16226" s="9">
        <v>7978952</v>
      </c>
      <c r="AC16226" s="9" t="s">
        <v>16999</v>
      </c>
      <c r="AD16226" s="9" t="s">
        <v>800</v>
      </c>
      <c r="AE16226" s="5">
        <f t="shared" si="528"/>
        <v>0</v>
      </c>
      <c r="AF16226" s="5" t="str">
        <f t="shared" si="529"/>
        <v>Pokryto</v>
      </c>
      <c r="AG16226" s="153"/>
      <c r="AH16226" s="153"/>
      <c r="AI16226" t="s">
        <v>201</v>
      </c>
      <c r="AJ16226" t="s">
        <v>800</v>
      </c>
      <c r="AK16226" s="9" t="str">
        <f>VLOOKUP(Y16226,zdroj!D:AJ,33,0)</f>
        <v>katC</v>
      </c>
    </row>
    <row r="16227" spans="8:37" x14ac:dyDescent="0.25">
      <c r="H16227" s="8"/>
      <c r="I16227" s="8"/>
      <c r="N16227" s="23"/>
      <c r="O16227" s="24"/>
      <c r="P16227" s="19"/>
      <c r="Q16227" s="19"/>
      <c r="R16227" s="19"/>
      <c r="U16227" s="27"/>
      <c r="Y16227" s="9" t="s">
        <v>771</v>
      </c>
      <c r="Z16227" s="9" t="s">
        <v>462</v>
      </c>
      <c r="AA16227" s="9" t="s">
        <v>199</v>
      </c>
      <c r="AB16227" s="9">
        <v>7978961</v>
      </c>
      <c r="AC16227" s="9" t="s">
        <v>17000</v>
      </c>
      <c r="AD16227" s="9" t="s">
        <v>800</v>
      </c>
      <c r="AE16227" s="5">
        <f t="shared" si="528"/>
        <v>0</v>
      </c>
      <c r="AF16227" s="5" t="str">
        <f t="shared" si="529"/>
        <v>Pokryto</v>
      </c>
      <c r="AG16227" s="153"/>
      <c r="AH16227" s="153"/>
      <c r="AI16227" t="s">
        <v>201</v>
      </c>
      <c r="AJ16227" t="s">
        <v>800</v>
      </c>
      <c r="AK16227" s="9" t="str">
        <f>VLOOKUP(Y16227,zdroj!D:AJ,33,0)</f>
        <v>katC</v>
      </c>
    </row>
    <row r="16228" spans="8:37" x14ac:dyDescent="0.25">
      <c r="H16228" s="8"/>
      <c r="I16228" s="8"/>
      <c r="N16228" s="23"/>
      <c r="O16228" s="24"/>
      <c r="P16228" s="19"/>
      <c r="Q16228" s="19"/>
      <c r="R16228" s="19"/>
      <c r="U16228" s="27"/>
      <c r="Y16228" s="9" t="s">
        <v>771</v>
      </c>
      <c r="Z16228" s="9" t="s">
        <v>462</v>
      </c>
      <c r="AA16228" s="9" t="s">
        <v>199</v>
      </c>
      <c r="AB16228" s="9">
        <v>7978979</v>
      </c>
      <c r="AC16228" s="9" t="s">
        <v>17001</v>
      </c>
      <c r="AD16228" s="9" t="s">
        <v>800</v>
      </c>
      <c r="AE16228" s="5">
        <f t="shared" si="528"/>
        <v>0</v>
      </c>
      <c r="AF16228" s="5" t="str">
        <f t="shared" si="529"/>
        <v>Pokryto</v>
      </c>
      <c r="AG16228" s="153"/>
      <c r="AH16228" s="153"/>
      <c r="AI16228" t="s">
        <v>201</v>
      </c>
      <c r="AJ16228" t="s">
        <v>800</v>
      </c>
      <c r="AK16228" s="9" t="str">
        <f>VLOOKUP(Y16228,zdroj!D:AJ,33,0)</f>
        <v>katC</v>
      </c>
    </row>
    <row r="16229" spans="8:37" x14ac:dyDescent="0.25">
      <c r="H16229" s="8"/>
      <c r="I16229" s="8"/>
      <c r="N16229" s="23"/>
      <c r="O16229" s="24"/>
      <c r="P16229" s="19"/>
      <c r="Q16229" s="19"/>
      <c r="R16229" s="19"/>
      <c r="U16229" s="27"/>
      <c r="Y16229" s="9" t="s">
        <v>771</v>
      </c>
      <c r="Z16229" s="9" t="s">
        <v>462</v>
      </c>
      <c r="AA16229" s="9" t="s">
        <v>199</v>
      </c>
      <c r="AB16229" s="9">
        <v>7978987</v>
      </c>
      <c r="AC16229" s="9" t="s">
        <v>17002</v>
      </c>
      <c r="AD16229" s="9" t="s">
        <v>800</v>
      </c>
      <c r="AE16229" s="5">
        <f t="shared" si="528"/>
        <v>0</v>
      </c>
      <c r="AF16229" s="5" t="str">
        <f t="shared" si="529"/>
        <v>Pokryto</v>
      </c>
      <c r="AG16229" s="153"/>
      <c r="AH16229" s="153"/>
      <c r="AI16229" t="s">
        <v>201</v>
      </c>
      <c r="AJ16229" t="s">
        <v>800</v>
      </c>
      <c r="AK16229" s="9" t="str">
        <f>VLOOKUP(Y16229,zdroj!D:AJ,33,0)</f>
        <v>katC</v>
      </c>
    </row>
    <row r="16230" spans="8:37" x14ac:dyDescent="0.25">
      <c r="H16230" s="8"/>
      <c r="I16230" s="8"/>
      <c r="N16230" s="23"/>
      <c r="O16230" s="24"/>
      <c r="P16230" s="19"/>
      <c r="Q16230" s="19"/>
      <c r="R16230" s="19"/>
      <c r="U16230" s="27"/>
      <c r="Y16230" s="9" t="s">
        <v>771</v>
      </c>
      <c r="Z16230" s="9" t="s">
        <v>462</v>
      </c>
      <c r="AA16230" s="9" t="s">
        <v>199</v>
      </c>
      <c r="AB16230" s="9">
        <v>7978995</v>
      </c>
      <c r="AC16230" s="9" t="s">
        <v>17003</v>
      </c>
      <c r="AD16230" s="9" t="s">
        <v>800</v>
      </c>
      <c r="AE16230" s="5">
        <f t="shared" si="528"/>
        <v>0</v>
      </c>
      <c r="AF16230" s="5" t="str">
        <f t="shared" si="529"/>
        <v>Pokryto</v>
      </c>
      <c r="AG16230" s="153"/>
      <c r="AH16230" s="153"/>
      <c r="AI16230" t="s">
        <v>201</v>
      </c>
      <c r="AJ16230" t="s">
        <v>800</v>
      </c>
      <c r="AK16230" s="9" t="str">
        <f>VLOOKUP(Y16230,zdroj!D:AJ,33,0)</f>
        <v>katC</v>
      </c>
    </row>
    <row r="16231" spans="8:37" x14ac:dyDescent="0.25">
      <c r="H16231" s="8"/>
      <c r="I16231" s="8"/>
      <c r="N16231" s="23"/>
      <c r="O16231" s="24"/>
      <c r="P16231" s="19"/>
      <c r="Q16231" s="19"/>
      <c r="R16231" s="19"/>
      <c r="U16231" s="27"/>
      <c r="Y16231" s="9" t="s">
        <v>771</v>
      </c>
      <c r="Z16231" s="9" t="s">
        <v>462</v>
      </c>
      <c r="AA16231" s="9" t="s">
        <v>199</v>
      </c>
      <c r="AB16231" s="9">
        <v>7979002</v>
      </c>
      <c r="AC16231" s="9" t="s">
        <v>17004</v>
      </c>
      <c r="AD16231" s="9" t="s">
        <v>800</v>
      </c>
      <c r="AE16231" s="5">
        <f t="shared" si="528"/>
        <v>0</v>
      </c>
      <c r="AF16231" s="5" t="str">
        <f t="shared" si="529"/>
        <v>Pokryto</v>
      </c>
      <c r="AG16231" s="153"/>
      <c r="AH16231" s="153"/>
      <c r="AI16231" t="s">
        <v>201</v>
      </c>
      <c r="AJ16231" t="s">
        <v>800</v>
      </c>
      <c r="AK16231" s="9" t="str">
        <f>VLOOKUP(Y16231,zdroj!D:AJ,33,0)</f>
        <v>katC</v>
      </c>
    </row>
    <row r="16232" spans="8:37" x14ac:dyDescent="0.25">
      <c r="H16232" s="8"/>
      <c r="I16232" s="8"/>
      <c r="N16232" s="23"/>
      <c r="O16232" s="24"/>
      <c r="P16232" s="19"/>
      <c r="Q16232" s="19"/>
      <c r="R16232" s="19"/>
      <c r="U16232" s="27"/>
      <c r="Y16232" s="9" t="s">
        <v>771</v>
      </c>
      <c r="Z16232" s="9" t="s">
        <v>462</v>
      </c>
      <c r="AA16232" s="9" t="s">
        <v>199</v>
      </c>
      <c r="AB16232" s="9">
        <v>7979011</v>
      </c>
      <c r="AC16232" s="9" t="s">
        <v>17005</v>
      </c>
      <c r="AD16232" s="9" t="s">
        <v>800</v>
      </c>
      <c r="AE16232" s="5">
        <f t="shared" si="528"/>
        <v>0</v>
      </c>
      <c r="AF16232" s="5" t="str">
        <f t="shared" si="529"/>
        <v>Pokryto</v>
      </c>
      <c r="AG16232" s="153"/>
      <c r="AH16232" s="153"/>
      <c r="AI16232" t="s">
        <v>201</v>
      </c>
      <c r="AJ16232" t="s">
        <v>800</v>
      </c>
      <c r="AK16232" s="9" t="str">
        <f>VLOOKUP(Y16232,zdroj!D:AJ,33,0)</f>
        <v>katC</v>
      </c>
    </row>
    <row r="16233" spans="8:37" x14ac:dyDescent="0.25">
      <c r="H16233" s="8"/>
      <c r="I16233" s="8"/>
      <c r="N16233" s="23"/>
      <c r="O16233" s="24"/>
      <c r="P16233" s="19"/>
      <c r="Q16233" s="19"/>
      <c r="R16233" s="19"/>
      <c r="U16233" s="27"/>
      <c r="Y16233" s="9" t="s">
        <v>771</v>
      </c>
      <c r="Z16233" s="9" t="s">
        <v>462</v>
      </c>
      <c r="AA16233" s="9" t="s">
        <v>199</v>
      </c>
      <c r="AB16233" s="9">
        <v>7979029</v>
      </c>
      <c r="AC16233" s="9" t="s">
        <v>17006</v>
      </c>
      <c r="AD16233" s="9" t="s">
        <v>800</v>
      </c>
      <c r="AE16233" s="5">
        <f t="shared" si="528"/>
        <v>0</v>
      </c>
      <c r="AF16233" s="5" t="str">
        <f t="shared" si="529"/>
        <v>Pokryto</v>
      </c>
      <c r="AG16233" s="153"/>
      <c r="AH16233" s="153"/>
      <c r="AI16233" t="s">
        <v>201</v>
      </c>
      <c r="AJ16233" t="s">
        <v>800</v>
      </c>
      <c r="AK16233" s="9" t="str">
        <f>VLOOKUP(Y16233,zdroj!D:AJ,33,0)</f>
        <v>katC</v>
      </c>
    </row>
    <row r="16234" spans="8:37" x14ac:dyDescent="0.25">
      <c r="H16234" s="8"/>
      <c r="I16234" s="8"/>
      <c r="N16234" s="23"/>
      <c r="O16234" s="24"/>
      <c r="P16234" s="19"/>
      <c r="Q16234" s="19"/>
      <c r="R16234" s="19"/>
      <c r="U16234" s="27"/>
      <c r="Y16234" s="9" t="s">
        <v>771</v>
      </c>
      <c r="Z16234" s="9" t="s">
        <v>462</v>
      </c>
      <c r="AA16234" s="9" t="s">
        <v>199</v>
      </c>
      <c r="AB16234" s="9">
        <v>7979037</v>
      </c>
      <c r="AC16234" s="9" t="s">
        <v>17007</v>
      </c>
      <c r="AD16234" s="9" t="s">
        <v>800</v>
      </c>
      <c r="AE16234" s="5">
        <f t="shared" si="528"/>
        <v>0</v>
      </c>
      <c r="AF16234" s="5" t="str">
        <f t="shared" si="529"/>
        <v>Pokryto</v>
      </c>
      <c r="AG16234" s="153"/>
      <c r="AH16234" s="153"/>
      <c r="AI16234" t="s">
        <v>201</v>
      </c>
      <c r="AJ16234" t="s">
        <v>800</v>
      </c>
      <c r="AK16234" s="9" t="str">
        <f>VLOOKUP(Y16234,zdroj!D:AJ,33,0)</f>
        <v>katC</v>
      </c>
    </row>
    <row r="16235" spans="8:37" x14ac:dyDescent="0.25">
      <c r="H16235" s="8"/>
      <c r="I16235" s="8"/>
      <c r="N16235" s="23"/>
      <c r="O16235" s="24"/>
      <c r="P16235" s="19"/>
      <c r="Q16235" s="19"/>
      <c r="R16235" s="19"/>
      <c r="U16235" s="27"/>
      <c r="Y16235" s="9" t="s">
        <v>771</v>
      </c>
      <c r="Z16235" s="9" t="s">
        <v>462</v>
      </c>
      <c r="AA16235" s="9" t="s">
        <v>199</v>
      </c>
      <c r="AB16235" s="9">
        <v>7979045</v>
      </c>
      <c r="AC16235" s="9" t="s">
        <v>17008</v>
      </c>
      <c r="AD16235" s="9" t="s">
        <v>800</v>
      </c>
      <c r="AE16235" s="5">
        <f t="shared" si="528"/>
        <v>0</v>
      </c>
      <c r="AF16235" s="5" t="str">
        <f t="shared" si="529"/>
        <v>Pokryto</v>
      </c>
      <c r="AG16235" s="153"/>
      <c r="AH16235" s="153"/>
      <c r="AI16235" t="s">
        <v>201</v>
      </c>
      <c r="AJ16235" t="s">
        <v>800</v>
      </c>
      <c r="AK16235" s="9" t="str">
        <f>VLOOKUP(Y16235,zdroj!D:AJ,33,0)</f>
        <v>katC</v>
      </c>
    </row>
    <row r="16236" spans="8:37" x14ac:dyDescent="0.25">
      <c r="H16236" s="8"/>
      <c r="I16236" s="8"/>
      <c r="N16236" s="23"/>
      <c r="O16236" s="24"/>
      <c r="P16236" s="19"/>
      <c r="Q16236" s="19"/>
      <c r="R16236" s="19"/>
      <c r="U16236" s="27"/>
      <c r="Y16236" s="9" t="s">
        <v>771</v>
      </c>
      <c r="Z16236" s="9" t="s">
        <v>462</v>
      </c>
      <c r="AA16236" s="9" t="s">
        <v>199</v>
      </c>
      <c r="AB16236" s="9">
        <v>7978600</v>
      </c>
      <c r="AC16236" s="9" t="s">
        <v>17009</v>
      </c>
      <c r="AD16236" s="9" t="s">
        <v>800</v>
      </c>
      <c r="AE16236" s="5">
        <f t="shared" si="528"/>
        <v>0</v>
      </c>
      <c r="AF16236" s="5" t="str">
        <f t="shared" si="529"/>
        <v>Pokryto</v>
      </c>
      <c r="AG16236" s="153"/>
      <c r="AH16236" s="153"/>
      <c r="AI16236" t="s">
        <v>201</v>
      </c>
      <c r="AJ16236" t="s">
        <v>800</v>
      </c>
      <c r="AK16236" s="9" t="str">
        <f>VLOOKUP(Y16236,zdroj!D:AJ,33,0)</f>
        <v>katC</v>
      </c>
    </row>
    <row r="16237" spans="8:37" x14ac:dyDescent="0.25">
      <c r="H16237" s="8"/>
      <c r="I16237" s="8"/>
      <c r="N16237" s="23"/>
      <c r="O16237" s="24"/>
      <c r="P16237" s="19"/>
      <c r="Q16237" s="19"/>
      <c r="R16237" s="19"/>
      <c r="U16237" s="27"/>
      <c r="Y16237" s="9" t="s">
        <v>771</v>
      </c>
      <c r="Z16237" s="9" t="s">
        <v>462</v>
      </c>
      <c r="AA16237" s="9" t="s">
        <v>199</v>
      </c>
      <c r="AB16237" s="9">
        <v>7979061</v>
      </c>
      <c r="AC16237" s="9" t="s">
        <v>17010</v>
      </c>
      <c r="AD16237" s="9" t="s">
        <v>800</v>
      </c>
      <c r="AE16237" s="5">
        <f t="shared" si="528"/>
        <v>0</v>
      </c>
      <c r="AF16237" s="5" t="str">
        <f t="shared" si="529"/>
        <v>Pokryto</v>
      </c>
      <c r="AG16237" s="153"/>
      <c r="AH16237" s="153"/>
      <c r="AI16237" t="s">
        <v>201</v>
      </c>
      <c r="AJ16237" t="s">
        <v>800</v>
      </c>
      <c r="AK16237" s="9" t="str">
        <f>VLOOKUP(Y16237,zdroj!D:AJ,33,0)</f>
        <v>katC</v>
      </c>
    </row>
    <row r="16238" spans="8:37" x14ac:dyDescent="0.25">
      <c r="H16238" s="8"/>
      <c r="I16238" s="8"/>
      <c r="N16238" s="23"/>
      <c r="O16238" s="24"/>
      <c r="P16238" s="19"/>
      <c r="Q16238" s="19"/>
      <c r="R16238" s="19"/>
      <c r="U16238" s="27"/>
      <c r="Y16238" s="9" t="s">
        <v>771</v>
      </c>
      <c r="Z16238" s="9" t="s">
        <v>462</v>
      </c>
      <c r="AA16238" s="9" t="s">
        <v>199</v>
      </c>
      <c r="AB16238" s="9">
        <v>7979070</v>
      </c>
      <c r="AC16238" s="9" t="s">
        <v>17011</v>
      </c>
      <c r="AD16238" s="9" t="s">
        <v>800</v>
      </c>
      <c r="AE16238" s="5">
        <f t="shared" si="528"/>
        <v>0</v>
      </c>
      <c r="AF16238" s="5" t="str">
        <f t="shared" si="529"/>
        <v>Pokryto</v>
      </c>
      <c r="AG16238" s="153"/>
      <c r="AH16238" s="153"/>
      <c r="AI16238" t="s">
        <v>201</v>
      </c>
      <c r="AJ16238" t="s">
        <v>800</v>
      </c>
      <c r="AK16238" s="9" t="str">
        <f>VLOOKUP(Y16238,zdroj!D:AJ,33,0)</f>
        <v>katC</v>
      </c>
    </row>
    <row r="16239" spans="8:37" x14ac:dyDescent="0.25">
      <c r="H16239" s="8"/>
      <c r="I16239" s="8"/>
      <c r="N16239" s="23"/>
      <c r="O16239" s="24"/>
      <c r="P16239" s="19"/>
      <c r="Q16239" s="19"/>
      <c r="R16239" s="19"/>
      <c r="U16239" s="27"/>
      <c r="Y16239" s="9" t="s">
        <v>771</v>
      </c>
      <c r="Z16239" s="9" t="s">
        <v>462</v>
      </c>
      <c r="AA16239" s="9" t="s">
        <v>199</v>
      </c>
      <c r="AB16239" s="9">
        <v>7979088</v>
      </c>
      <c r="AC16239" s="9" t="s">
        <v>17012</v>
      </c>
      <c r="AD16239" s="9" t="s">
        <v>226</v>
      </c>
      <c r="AE16239" s="5">
        <f t="shared" si="528"/>
        <v>0</v>
      </c>
      <c r="AF16239" s="5" t="str">
        <f t="shared" si="529"/>
        <v>katC</v>
      </c>
      <c r="AG16239" s="153"/>
      <c r="AH16239" s="153"/>
      <c r="AI16239" t="s">
        <v>201</v>
      </c>
      <c r="AJ16239" t="s">
        <v>340</v>
      </c>
      <c r="AK16239" s="9" t="str">
        <f>VLOOKUP(Y16239,zdroj!D:AJ,33,0)</f>
        <v>katC</v>
      </c>
    </row>
    <row r="16240" spans="8:37" x14ac:dyDescent="0.25">
      <c r="H16240" s="8"/>
      <c r="I16240" s="8"/>
      <c r="N16240" s="23"/>
      <c r="O16240" s="24"/>
      <c r="P16240" s="19"/>
      <c r="Q16240" s="19"/>
      <c r="R16240" s="19"/>
      <c r="U16240" s="27"/>
      <c r="Y16240" s="9" t="s">
        <v>771</v>
      </c>
      <c r="Z16240" s="9" t="s">
        <v>462</v>
      </c>
      <c r="AA16240" s="9" t="s">
        <v>199</v>
      </c>
      <c r="AB16240" s="9">
        <v>7979096</v>
      </c>
      <c r="AC16240" s="9" t="s">
        <v>17013</v>
      </c>
      <c r="AD16240" s="9" t="s">
        <v>800</v>
      </c>
      <c r="AE16240" s="5">
        <f t="shared" si="528"/>
        <v>0</v>
      </c>
      <c r="AF16240" s="5" t="str">
        <f t="shared" si="529"/>
        <v>Pokryto</v>
      </c>
      <c r="AG16240" s="153"/>
      <c r="AH16240" s="153"/>
      <c r="AI16240" t="s">
        <v>201</v>
      </c>
      <c r="AJ16240" t="s">
        <v>800</v>
      </c>
      <c r="AK16240" s="9" t="str">
        <f>VLOOKUP(Y16240,zdroj!D:AJ,33,0)</f>
        <v>katC</v>
      </c>
    </row>
    <row r="16241" spans="8:37" x14ac:dyDescent="0.25">
      <c r="H16241" s="8"/>
      <c r="I16241" s="8"/>
      <c r="N16241" s="23"/>
      <c r="O16241" s="24"/>
      <c r="P16241" s="19"/>
      <c r="Q16241" s="19"/>
      <c r="R16241" s="19"/>
      <c r="U16241" s="27"/>
      <c r="Y16241" s="9" t="s">
        <v>771</v>
      </c>
      <c r="Z16241" s="9" t="s">
        <v>462</v>
      </c>
      <c r="AA16241" s="9" t="s">
        <v>199</v>
      </c>
      <c r="AB16241" s="9">
        <v>7979100</v>
      </c>
      <c r="AC16241" s="9" t="s">
        <v>17014</v>
      </c>
      <c r="AD16241" s="9" t="s">
        <v>800</v>
      </c>
      <c r="AE16241" s="5">
        <f t="shared" si="528"/>
        <v>0</v>
      </c>
      <c r="AF16241" s="5" t="str">
        <f t="shared" si="529"/>
        <v>Pokryto</v>
      </c>
      <c r="AG16241" s="153"/>
      <c r="AH16241" s="153"/>
      <c r="AI16241" t="s">
        <v>201</v>
      </c>
      <c r="AJ16241" t="s">
        <v>800</v>
      </c>
      <c r="AK16241" s="9" t="str">
        <f>VLOOKUP(Y16241,zdroj!D:AJ,33,0)</f>
        <v>katC</v>
      </c>
    </row>
    <row r="16242" spans="8:37" x14ac:dyDescent="0.25">
      <c r="H16242" s="8"/>
      <c r="I16242" s="8"/>
      <c r="N16242" s="23"/>
      <c r="O16242" s="24"/>
      <c r="P16242" s="19"/>
      <c r="Q16242" s="19"/>
      <c r="R16242" s="19"/>
      <c r="U16242" s="27"/>
      <c r="Y16242" s="9" t="s">
        <v>771</v>
      </c>
      <c r="Z16242" s="9" t="s">
        <v>462</v>
      </c>
      <c r="AA16242" s="9" t="s">
        <v>199</v>
      </c>
      <c r="AB16242" s="9">
        <v>7979118</v>
      </c>
      <c r="AC16242" s="9" t="s">
        <v>17015</v>
      </c>
      <c r="AD16242" s="9" t="s">
        <v>226</v>
      </c>
      <c r="AE16242" s="5">
        <f t="shared" si="528"/>
        <v>0</v>
      </c>
      <c r="AF16242" s="5" t="str">
        <f t="shared" si="529"/>
        <v>katC</v>
      </c>
      <c r="AG16242" s="153"/>
      <c r="AH16242" s="153"/>
      <c r="AI16242" t="s">
        <v>229</v>
      </c>
      <c r="AJ16242" t="s">
        <v>17878</v>
      </c>
      <c r="AK16242" s="9" t="str">
        <f>VLOOKUP(Y16242,zdroj!D:AJ,33,0)</f>
        <v>katC</v>
      </c>
    </row>
    <row r="16243" spans="8:37" x14ac:dyDescent="0.25">
      <c r="H16243" s="8"/>
      <c r="I16243" s="8"/>
      <c r="N16243" s="23"/>
      <c r="O16243" s="24"/>
      <c r="P16243" s="19"/>
      <c r="Q16243" s="19"/>
      <c r="R16243" s="19"/>
      <c r="U16243" s="27"/>
      <c r="Y16243" s="9" t="s">
        <v>771</v>
      </c>
      <c r="Z16243" s="9" t="s">
        <v>462</v>
      </c>
      <c r="AA16243" s="9" t="s">
        <v>199</v>
      </c>
      <c r="AB16243" s="9">
        <v>7979126</v>
      </c>
      <c r="AC16243" s="9" t="s">
        <v>17016</v>
      </c>
      <c r="AD16243" s="9" t="s">
        <v>800</v>
      </c>
      <c r="AE16243" s="5">
        <f t="shared" si="528"/>
        <v>0</v>
      </c>
      <c r="AF16243" s="5" t="str">
        <f t="shared" si="529"/>
        <v>Pokryto</v>
      </c>
      <c r="AG16243" s="153"/>
      <c r="AH16243" s="153"/>
      <c r="AI16243" t="s">
        <v>201</v>
      </c>
      <c r="AJ16243" t="s">
        <v>800</v>
      </c>
      <c r="AK16243" s="9" t="str">
        <f>VLOOKUP(Y16243,zdroj!D:AJ,33,0)</f>
        <v>katC</v>
      </c>
    </row>
    <row r="16244" spans="8:37" x14ac:dyDescent="0.25">
      <c r="H16244" s="8"/>
      <c r="I16244" s="8"/>
      <c r="N16244" s="23"/>
      <c r="O16244" s="24"/>
      <c r="P16244" s="19"/>
      <c r="Q16244" s="19"/>
      <c r="R16244" s="19"/>
      <c r="U16244" s="27"/>
      <c r="Y16244" s="9" t="s">
        <v>771</v>
      </c>
      <c r="Z16244" s="9" t="s">
        <v>462</v>
      </c>
      <c r="AA16244" s="9" t="s">
        <v>199</v>
      </c>
      <c r="AB16244" s="9">
        <v>7979134</v>
      </c>
      <c r="AC16244" s="9" t="s">
        <v>17017</v>
      </c>
      <c r="AD16244" s="9" t="s">
        <v>226</v>
      </c>
      <c r="AE16244" s="5">
        <f t="shared" si="528"/>
        <v>0</v>
      </c>
      <c r="AF16244" s="5" t="str">
        <f t="shared" si="529"/>
        <v>katC</v>
      </c>
      <c r="AG16244" s="153"/>
      <c r="AH16244" s="153"/>
      <c r="AI16244" t="s">
        <v>201</v>
      </c>
      <c r="AJ16244" t="s">
        <v>340</v>
      </c>
      <c r="AK16244" s="9" t="str">
        <f>VLOOKUP(Y16244,zdroj!D:AJ,33,0)</f>
        <v>katC</v>
      </c>
    </row>
    <row r="16245" spans="8:37" x14ac:dyDescent="0.25">
      <c r="H16245" s="8"/>
      <c r="I16245" s="8"/>
      <c r="N16245" s="23"/>
      <c r="O16245" s="24"/>
      <c r="P16245" s="19"/>
      <c r="Q16245" s="19"/>
      <c r="R16245" s="19"/>
      <c r="U16245" s="27"/>
      <c r="Y16245" s="9" t="s">
        <v>771</v>
      </c>
      <c r="Z16245" s="9" t="s">
        <v>462</v>
      </c>
      <c r="AA16245" s="9" t="s">
        <v>199</v>
      </c>
      <c r="AB16245" s="9">
        <v>7979142</v>
      </c>
      <c r="AC16245" s="9" t="s">
        <v>17018</v>
      </c>
      <c r="AD16245" s="9" t="s">
        <v>226</v>
      </c>
      <c r="AE16245" s="5">
        <f t="shared" si="528"/>
        <v>0</v>
      </c>
      <c r="AF16245" s="5" t="str">
        <f t="shared" si="529"/>
        <v>katC</v>
      </c>
      <c r="AG16245" s="153"/>
      <c r="AH16245" s="153"/>
      <c r="AI16245" t="s">
        <v>201</v>
      </c>
      <c r="AJ16245" t="s">
        <v>340</v>
      </c>
      <c r="AK16245" s="9" t="str">
        <f>VLOOKUP(Y16245,zdroj!D:AJ,33,0)</f>
        <v>katC</v>
      </c>
    </row>
    <row r="16246" spans="8:37" x14ac:dyDescent="0.25">
      <c r="H16246" s="8"/>
      <c r="I16246" s="8"/>
      <c r="N16246" s="23"/>
      <c r="O16246" s="24"/>
      <c r="P16246" s="19"/>
      <c r="Q16246" s="19"/>
      <c r="R16246" s="19"/>
      <c r="U16246" s="27"/>
      <c r="Y16246" s="9" t="s">
        <v>771</v>
      </c>
      <c r="Z16246" s="9" t="s">
        <v>462</v>
      </c>
      <c r="AA16246" s="9" t="s">
        <v>199</v>
      </c>
      <c r="AB16246" s="9">
        <v>7978618</v>
      </c>
      <c r="AC16246" s="9" t="s">
        <v>17019</v>
      </c>
      <c r="AD16246" s="9" t="s">
        <v>800</v>
      </c>
      <c r="AE16246" s="5">
        <f t="shared" si="528"/>
        <v>0</v>
      </c>
      <c r="AF16246" s="5" t="str">
        <f t="shared" si="529"/>
        <v>Pokryto</v>
      </c>
      <c r="AG16246" s="153"/>
      <c r="AH16246" s="153"/>
      <c r="AI16246" t="s">
        <v>201</v>
      </c>
      <c r="AJ16246" t="s">
        <v>800</v>
      </c>
      <c r="AK16246" s="9" t="str">
        <f>VLOOKUP(Y16246,zdroj!D:AJ,33,0)</f>
        <v>katC</v>
      </c>
    </row>
    <row r="16247" spans="8:37" x14ac:dyDescent="0.25">
      <c r="H16247" s="8"/>
      <c r="I16247" s="8"/>
      <c r="N16247" s="23"/>
      <c r="O16247" s="24"/>
      <c r="P16247" s="19"/>
      <c r="Q16247" s="19"/>
      <c r="R16247" s="19"/>
      <c r="U16247" s="27"/>
      <c r="Y16247" s="9" t="s">
        <v>771</v>
      </c>
      <c r="Z16247" s="9" t="s">
        <v>462</v>
      </c>
      <c r="AA16247" s="9" t="s">
        <v>199</v>
      </c>
      <c r="AB16247" s="9">
        <v>7979151</v>
      </c>
      <c r="AC16247" s="9" t="s">
        <v>17020</v>
      </c>
      <c r="AD16247" s="9" t="s">
        <v>226</v>
      </c>
      <c r="AE16247" s="5">
        <f t="shared" si="528"/>
        <v>0</v>
      </c>
      <c r="AF16247" s="5" t="str">
        <f t="shared" si="529"/>
        <v>katC</v>
      </c>
      <c r="AG16247" s="153"/>
      <c r="AH16247" s="153"/>
      <c r="AI16247" t="s">
        <v>201</v>
      </c>
      <c r="AJ16247" t="s">
        <v>340</v>
      </c>
      <c r="AK16247" s="9" t="str">
        <f>VLOOKUP(Y16247,zdroj!D:AJ,33,0)</f>
        <v>katC</v>
      </c>
    </row>
    <row r="16248" spans="8:37" x14ac:dyDescent="0.25">
      <c r="H16248" s="8"/>
      <c r="I16248" s="8"/>
      <c r="N16248" s="23"/>
      <c r="O16248" s="24"/>
      <c r="P16248" s="19"/>
      <c r="Q16248" s="19"/>
      <c r="R16248" s="19"/>
      <c r="U16248" s="27"/>
      <c r="Y16248" s="9" t="s">
        <v>771</v>
      </c>
      <c r="Z16248" s="9" t="s">
        <v>462</v>
      </c>
      <c r="AA16248" s="9" t="s">
        <v>199</v>
      </c>
      <c r="AB16248" s="9">
        <v>7979169</v>
      </c>
      <c r="AC16248" s="9" t="s">
        <v>17021</v>
      </c>
      <c r="AD16248" s="9" t="s">
        <v>226</v>
      </c>
      <c r="AE16248" s="5">
        <f t="shared" si="528"/>
        <v>0</v>
      </c>
      <c r="AF16248" s="5" t="str">
        <f t="shared" si="529"/>
        <v>katC</v>
      </c>
      <c r="AG16248" s="153"/>
      <c r="AH16248" s="153"/>
      <c r="AI16248" t="s">
        <v>17879</v>
      </c>
      <c r="AJ16248" t="s">
        <v>17878</v>
      </c>
      <c r="AK16248" s="9" t="str">
        <f>VLOOKUP(Y16248,zdroj!D:AJ,33,0)</f>
        <v>katC</v>
      </c>
    </row>
    <row r="16249" spans="8:37" x14ac:dyDescent="0.25">
      <c r="H16249" s="8"/>
      <c r="I16249" s="8"/>
      <c r="N16249" s="23"/>
      <c r="O16249" s="24"/>
      <c r="P16249" s="19"/>
      <c r="Q16249" s="19"/>
      <c r="R16249" s="19"/>
      <c r="U16249" s="27"/>
      <c r="Y16249" s="9" t="s">
        <v>771</v>
      </c>
      <c r="Z16249" s="9" t="s">
        <v>462</v>
      </c>
      <c r="AA16249" s="9" t="s">
        <v>199</v>
      </c>
      <c r="AB16249" s="9">
        <v>7979185</v>
      </c>
      <c r="AC16249" s="9" t="s">
        <v>17022</v>
      </c>
      <c r="AD16249" s="9" t="s">
        <v>226</v>
      </c>
      <c r="AE16249" s="5">
        <f t="shared" si="528"/>
        <v>0</v>
      </c>
      <c r="AF16249" s="5" t="str">
        <f t="shared" si="529"/>
        <v>katC</v>
      </c>
      <c r="AG16249" s="153"/>
      <c r="AH16249" s="153"/>
      <c r="AI16249" t="s">
        <v>17879</v>
      </c>
      <c r="AJ16249" t="s">
        <v>17878</v>
      </c>
      <c r="AK16249" s="9" t="str">
        <f>VLOOKUP(Y16249,zdroj!D:AJ,33,0)</f>
        <v>katC</v>
      </c>
    </row>
    <row r="16250" spans="8:37" x14ac:dyDescent="0.25">
      <c r="H16250" s="8"/>
      <c r="I16250" s="8"/>
      <c r="N16250" s="23"/>
      <c r="O16250" s="24"/>
      <c r="P16250" s="19"/>
      <c r="Q16250" s="19"/>
      <c r="R16250" s="19"/>
      <c r="U16250" s="27"/>
      <c r="Y16250" s="9" t="s">
        <v>771</v>
      </c>
      <c r="Z16250" s="9" t="s">
        <v>462</v>
      </c>
      <c r="AA16250" s="9" t="s">
        <v>199</v>
      </c>
      <c r="AB16250" s="9">
        <v>7979193</v>
      </c>
      <c r="AC16250" s="9" t="s">
        <v>17023</v>
      </c>
      <c r="AD16250" s="9" t="s">
        <v>226</v>
      </c>
      <c r="AE16250" s="5">
        <f t="shared" si="528"/>
        <v>0</v>
      </c>
      <c r="AF16250" s="5" t="str">
        <f t="shared" si="529"/>
        <v>katC</v>
      </c>
      <c r="AG16250" s="153"/>
      <c r="AH16250" s="153"/>
      <c r="AI16250" t="s">
        <v>229</v>
      </c>
      <c r="AJ16250" t="s">
        <v>17878</v>
      </c>
      <c r="AK16250" s="9" t="str">
        <f>VLOOKUP(Y16250,zdroj!D:AJ,33,0)</f>
        <v>katC</v>
      </c>
    </row>
    <row r="16251" spans="8:37" x14ac:dyDescent="0.25">
      <c r="H16251" s="8"/>
      <c r="I16251" s="8"/>
      <c r="N16251" s="23"/>
      <c r="O16251" s="24"/>
      <c r="P16251" s="19"/>
      <c r="Q16251" s="19"/>
      <c r="R16251" s="19"/>
      <c r="U16251" s="27"/>
      <c r="Y16251" s="9" t="s">
        <v>771</v>
      </c>
      <c r="Z16251" s="9" t="s">
        <v>462</v>
      </c>
      <c r="AA16251" s="9" t="s">
        <v>199</v>
      </c>
      <c r="AB16251" s="9">
        <v>7979207</v>
      </c>
      <c r="AC16251" s="9" t="s">
        <v>17024</v>
      </c>
      <c r="AD16251" s="9" t="s">
        <v>800</v>
      </c>
      <c r="AE16251" s="5">
        <f t="shared" si="528"/>
        <v>0</v>
      </c>
      <c r="AF16251" s="5" t="str">
        <f t="shared" si="529"/>
        <v>Pokryto</v>
      </c>
      <c r="AG16251" s="153"/>
      <c r="AH16251" s="153"/>
      <c r="AI16251" t="s">
        <v>201</v>
      </c>
      <c r="AJ16251" t="s">
        <v>800</v>
      </c>
      <c r="AK16251" s="9" t="str">
        <f>VLOOKUP(Y16251,zdroj!D:AJ,33,0)</f>
        <v>katC</v>
      </c>
    </row>
    <row r="16252" spans="8:37" x14ac:dyDescent="0.25">
      <c r="H16252" s="8"/>
      <c r="I16252" s="8"/>
      <c r="N16252" s="23"/>
      <c r="O16252" s="24"/>
      <c r="P16252" s="19"/>
      <c r="Q16252" s="19"/>
      <c r="R16252" s="19"/>
      <c r="U16252" s="27"/>
      <c r="Y16252" s="9" t="s">
        <v>771</v>
      </c>
      <c r="Z16252" s="9" t="s">
        <v>462</v>
      </c>
      <c r="AA16252" s="9" t="s">
        <v>199</v>
      </c>
      <c r="AB16252" s="9">
        <v>7979215</v>
      </c>
      <c r="AC16252" s="9" t="s">
        <v>17025</v>
      </c>
      <c r="AD16252" s="9" t="s">
        <v>226</v>
      </c>
      <c r="AE16252" s="5">
        <f t="shared" si="528"/>
        <v>0</v>
      </c>
      <c r="AF16252" s="5" t="str">
        <f t="shared" si="529"/>
        <v>katC</v>
      </c>
      <c r="AG16252" s="153"/>
      <c r="AH16252" s="153"/>
      <c r="AI16252" t="s">
        <v>201</v>
      </c>
      <c r="AJ16252" t="s">
        <v>340</v>
      </c>
      <c r="AK16252" s="9" t="str">
        <f>VLOOKUP(Y16252,zdroj!D:AJ,33,0)</f>
        <v>katC</v>
      </c>
    </row>
    <row r="16253" spans="8:37" x14ac:dyDescent="0.25">
      <c r="H16253" s="8"/>
      <c r="I16253" s="8"/>
      <c r="N16253" s="23"/>
      <c r="O16253" s="24"/>
      <c r="P16253" s="19"/>
      <c r="Q16253" s="19"/>
      <c r="R16253" s="19"/>
      <c r="U16253" s="27"/>
      <c r="Y16253" s="9" t="s">
        <v>771</v>
      </c>
      <c r="Z16253" s="9" t="s">
        <v>462</v>
      </c>
      <c r="AA16253" s="9" t="s">
        <v>199</v>
      </c>
      <c r="AB16253" s="9">
        <v>7979223</v>
      </c>
      <c r="AC16253" s="9" t="s">
        <v>17026</v>
      </c>
      <c r="AD16253" s="9" t="s">
        <v>800</v>
      </c>
      <c r="AE16253" s="5">
        <f t="shared" si="528"/>
        <v>0</v>
      </c>
      <c r="AF16253" s="5" t="str">
        <f t="shared" si="529"/>
        <v>Pokryto</v>
      </c>
      <c r="AG16253" s="153"/>
      <c r="AH16253" s="153"/>
      <c r="AI16253" t="s">
        <v>201</v>
      </c>
      <c r="AJ16253" t="s">
        <v>800</v>
      </c>
      <c r="AK16253" s="9" t="str">
        <f>VLOOKUP(Y16253,zdroj!D:AJ,33,0)</f>
        <v>katC</v>
      </c>
    </row>
    <row r="16254" spans="8:37" x14ac:dyDescent="0.25">
      <c r="H16254" s="8"/>
      <c r="I16254" s="8"/>
      <c r="N16254" s="23"/>
      <c r="O16254" s="24"/>
      <c r="P16254" s="19"/>
      <c r="Q16254" s="19"/>
      <c r="R16254" s="19"/>
      <c r="U16254" s="27"/>
      <c r="Y16254" s="9" t="s">
        <v>771</v>
      </c>
      <c r="Z16254" s="9" t="s">
        <v>462</v>
      </c>
      <c r="AA16254" s="9" t="s">
        <v>199</v>
      </c>
      <c r="AB16254" s="9">
        <v>7979231</v>
      </c>
      <c r="AC16254" s="9" t="s">
        <v>17027</v>
      </c>
      <c r="AD16254" s="9" t="s">
        <v>800</v>
      </c>
      <c r="AE16254" s="5">
        <f t="shared" si="528"/>
        <v>0</v>
      </c>
      <c r="AF16254" s="5" t="str">
        <f t="shared" si="529"/>
        <v>Pokryto</v>
      </c>
      <c r="AG16254" s="153"/>
      <c r="AH16254" s="153"/>
      <c r="AI16254" t="s">
        <v>201</v>
      </c>
      <c r="AJ16254" t="s">
        <v>800</v>
      </c>
      <c r="AK16254" s="9" t="str">
        <f>VLOOKUP(Y16254,zdroj!D:AJ,33,0)</f>
        <v>katC</v>
      </c>
    </row>
    <row r="16255" spans="8:37" x14ac:dyDescent="0.25">
      <c r="H16255" s="8"/>
      <c r="I16255" s="8"/>
      <c r="N16255" s="23"/>
      <c r="O16255" s="24"/>
      <c r="P16255" s="19"/>
      <c r="Q16255" s="19"/>
      <c r="R16255" s="19"/>
      <c r="U16255" s="27"/>
      <c r="Y16255" s="9" t="s">
        <v>771</v>
      </c>
      <c r="Z16255" s="9" t="s">
        <v>462</v>
      </c>
      <c r="AA16255" s="9" t="s">
        <v>199</v>
      </c>
      <c r="AB16255" s="9">
        <v>7979240</v>
      </c>
      <c r="AC16255" s="9" t="s">
        <v>17028</v>
      </c>
      <c r="AD16255" s="9" t="s">
        <v>800</v>
      </c>
      <c r="AE16255" s="5">
        <f t="shared" si="528"/>
        <v>0</v>
      </c>
      <c r="AF16255" s="5" t="str">
        <f t="shared" si="529"/>
        <v>Pokryto</v>
      </c>
      <c r="AG16255" s="153"/>
      <c r="AH16255" s="153"/>
      <c r="AI16255" t="s">
        <v>201</v>
      </c>
      <c r="AJ16255" t="s">
        <v>800</v>
      </c>
      <c r="AK16255" s="9" t="str">
        <f>VLOOKUP(Y16255,zdroj!D:AJ,33,0)</f>
        <v>katC</v>
      </c>
    </row>
    <row r="16256" spans="8:37" x14ac:dyDescent="0.25">
      <c r="H16256" s="8"/>
      <c r="I16256" s="8"/>
      <c r="N16256" s="23"/>
      <c r="O16256" s="24"/>
      <c r="P16256" s="19"/>
      <c r="Q16256" s="19"/>
      <c r="R16256" s="19"/>
      <c r="U16256" s="27"/>
      <c r="Y16256" s="9" t="s">
        <v>771</v>
      </c>
      <c r="Z16256" s="9" t="s">
        <v>462</v>
      </c>
      <c r="AA16256" s="9" t="s">
        <v>199</v>
      </c>
      <c r="AB16256" s="9">
        <v>7979258</v>
      </c>
      <c r="AC16256" s="9" t="s">
        <v>17029</v>
      </c>
      <c r="AD16256" s="9" t="s">
        <v>226</v>
      </c>
      <c r="AE16256" s="5">
        <f t="shared" si="528"/>
        <v>0</v>
      </c>
      <c r="AF16256" s="5" t="str">
        <f t="shared" si="529"/>
        <v>katC</v>
      </c>
      <c r="AG16256" s="153"/>
      <c r="AH16256" s="153"/>
      <c r="AI16256" t="s">
        <v>229</v>
      </c>
      <c r="AJ16256" t="s">
        <v>17878</v>
      </c>
      <c r="AK16256" s="9" t="str">
        <f>VLOOKUP(Y16256,zdroj!D:AJ,33,0)</f>
        <v>katC</v>
      </c>
    </row>
    <row r="16257" spans="8:37" x14ac:dyDescent="0.25">
      <c r="H16257" s="8"/>
      <c r="I16257" s="8"/>
      <c r="N16257" s="23"/>
      <c r="O16257" s="24"/>
      <c r="P16257" s="19"/>
      <c r="Q16257" s="19"/>
      <c r="R16257" s="19"/>
      <c r="U16257" s="27"/>
      <c r="Y16257" s="9" t="s">
        <v>771</v>
      </c>
      <c r="Z16257" s="9" t="s">
        <v>462</v>
      </c>
      <c r="AA16257" s="9" t="s">
        <v>199</v>
      </c>
      <c r="AB16257" s="9">
        <v>7979266</v>
      </c>
      <c r="AC16257" s="9" t="s">
        <v>17030</v>
      </c>
      <c r="AD16257" s="9" t="s">
        <v>800</v>
      </c>
      <c r="AE16257" s="5">
        <f t="shared" si="528"/>
        <v>0</v>
      </c>
      <c r="AF16257" s="5" t="str">
        <f t="shared" si="529"/>
        <v>Pokryto</v>
      </c>
      <c r="AG16257" s="153"/>
      <c r="AH16257" s="153"/>
      <c r="AI16257" t="s">
        <v>201</v>
      </c>
      <c r="AJ16257" t="s">
        <v>800</v>
      </c>
      <c r="AK16257" s="9" t="str">
        <f>VLOOKUP(Y16257,zdroj!D:AJ,33,0)</f>
        <v>katC</v>
      </c>
    </row>
    <row r="16258" spans="8:37" x14ac:dyDescent="0.25">
      <c r="H16258" s="8"/>
      <c r="I16258" s="8"/>
      <c r="N16258" s="23"/>
      <c r="O16258" s="24"/>
      <c r="P16258" s="19"/>
      <c r="Q16258" s="19"/>
      <c r="R16258" s="19"/>
      <c r="U16258" s="27"/>
      <c r="Y16258" s="9" t="s">
        <v>771</v>
      </c>
      <c r="Z16258" s="9" t="s">
        <v>462</v>
      </c>
      <c r="AA16258" s="9" t="s">
        <v>199</v>
      </c>
      <c r="AB16258" s="9">
        <v>7979274</v>
      </c>
      <c r="AC16258" s="9" t="s">
        <v>17031</v>
      </c>
      <c r="AD16258" s="9" t="s">
        <v>800</v>
      </c>
      <c r="AE16258" s="5">
        <f t="shared" si="528"/>
        <v>0</v>
      </c>
      <c r="AF16258" s="5" t="str">
        <f t="shared" si="529"/>
        <v>Pokryto</v>
      </c>
      <c r="AG16258" s="153"/>
      <c r="AH16258" s="153"/>
      <c r="AI16258" t="s">
        <v>201</v>
      </c>
      <c r="AJ16258" t="s">
        <v>800</v>
      </c>
      <c r="AK16258" s="9" t="str">
        <f>VLOOKUP(Y16258,zdroj!D:AJ,33,0)</f>
        <v>katC</v>
      </c>
    </row>
    <row r="16259" spans="8:37" x14ac:dyDescent="0.25">
      <c r="H16259" s="8"/>
      <c r="I16259" s="8"/>
      <c r="N16259" s="23"/>
      <c r="O16259" s="24"/>
      <c r="P16259" s="19"/>
      <c r="Q16259" s="19"/>
      <c r="R16259" s="19"/>
      <c r="U16259" s="27"/>
      <c r="Y16259" s="9" t="s">
        <v>771</v>
      </c>
      <c r="Z16259" s="9" t="s">
        <v>462</v>
      </c>
      <c r="AA16259" s="9" t="s">
        <v>199</v>
      </c>
      <c r="AB16259" s="9">
        <v>7979282</v>
      </c>
      <c r="AC16259" s="9" t="s">
        <v>17032</v>
      </c>
      <c r="AD16259" s="9" t="s">
        <v>800</v>
      </c>
      <c r="AE16259" s="5">
        <f t="shared" si="528"/>
        <v>0</v>
      </c>
      <c r="AF16259" s="5" t="str">
        <f t="shared" si="529"/>
        <v>Pokryto</v>
      </c>
      <c r="AG16259" s="153"/>
      <c r="AH16259" s="153"/>
      <c r="AI16259" t="s">
        <v>201</v>
      </c>
      <c r="AJ16259" t="s">
        <v>800</v>
      </c>
      <c r="AK16259" s="9" t="str">
        <f>VLOOKUP(Y16259,zdroj!D:AJ,33,0)</f>
        <v>katC</v>
      </c>
    </row>
    <row r="16260" spans="8:37" x14ac:dyDescent="0.25">
      <c r="H16260" s="8"/>
      <c r="I16260" s="8"/>
      <c r="N16260" s="23"/>
      <c r="O16260" s="24"/>
      <c r="P16260" s="19"/>
      <c r="Q16260" s="19"/>
      <c r="R16260" s="19"/>
      <c r="U16260" s="27"/>
      <c r="Y16260" s="9" t="s">
        <v>771</v>
      </c>
      <c r="Z16260" s="9" t="s">
        <v>462</v>
      </c>
      <c r="AA16260" s="9" t="s">
        <v>199</v>
      </c>
      <c r="AB16260" s="9">
        <v>7979304</v>
      </c>
      <c r="AC16260" s="9" t="s">
        <v>17033</v>
      </c>
      <c r="AD16260" s="9" t="s">
        <v>800</v>
      </c>
      <c r="AE16260" s="5">
        <f t="shared" si="528"/>
        <v>0</v>
      </c>
      <c r="AF16260" s="5" t="str">
        <f t="shared" si="529"/>
        <v>Pokryto</v>
      </c>
      <c r="AG16260" s="153"/>
      <c r="AH16260" s="153"/>
      <c r="AI16260" t="s">
        <v>201</v>
      </c>
      <c r="AJ16260" t="s">
        <v>800</v>
      </c>
      <c r="AK16260" s="9" t="str">
        <f>VLOOKUP(Y16260,zdroj!D:AJ,33,0)</f>
        <v>katC</v>
      </c>
    </row>
    <row r="16261" spans="8:37" x14ac:dyDescent="0.25">
      <c r="H16261" s="8"/>
      <c r="I16261" s="8"/>
      <c r="N16261" s="23"/>
      <c r="O16261" s="24"/>
      <c r="P16261" s="19"/>
      <c r="Q16261" s="19"/>
      <c r="R16261" s="19"/>
      <c r="U16261" s="27"/>
      <c r="Y16261" s="9" t="s">
        <v>771</v>
      </c>
      <c r="Z16261" s="9" t="s">
        <v>462</v>
      </c>
      <c r="AA16261" s="9" t="s">
        <v>199</v>
      </c>
      <c r="AB16261" s="9">
        <v>7979312</v>
      </c>
      <c r="AC16261" s="9" t="s">
        <v>17034</v>
      </c>
      <c r="AD16261" s="9" t="s">
        <v>800</v>
      </c>
      <c r="AE16261" s="5">
        <f t="shared" si="528"/>
        <v>0</v>
      </c>
      <c r="AF16261" s="5" t="str">
        <f t="shared" si="529"/>
        <v>Pokryto</v>
      </c>
      <c r="AG16261" s="153"/>
      <c r="AH16261" s="153"/>
      <c r="AI16261" t="s">
        <v>201</v>
      </c>
      <c r="AJ16261" t="s">
        <v>800</v>
      </c>
      <c r="AK16261" s="9" t="str">
        <f>VLOOKUP(Y16261,zdroj!D:AJ,33,0)</f>
        <v>katC</v>
      </c>
    </row>
    <row r="16262" spans="8:37" x14ac:dyDescent="0.25">
      <c r="H16262" s="8"/>
      <c r="I16262" s="8"/>
      <c r="N16262" s="23"/>
      <c r="O16262" s="24"/>
      <c r="P16262" s="19"/>
      <c r="Q16262" s="19"/>
      <c r="R16262" s="19"/>
      <c r="U16262" s="27"/>
      <c r="Y16262" s="9" t="s">
        <v>771</v>
      </c>
      <c r="Z16262" s="9" t="s">
        <v>462</v>
      </c>
      <c r="AA16262" s="9" t="s">
        <v>199</v>
      </c>
      <c r="AB16262" s="9">
        <v>7979321</v>
      </c>
      <c r="AC16262" s="9" t="s">
        <v>17035</v>
      </c>
      <c r="AD16262" s="9" t="s">
        <v>226</v>
      </c>
      <c r="AE16262" s="5">
        <f t="shared" si="528"/>
        <v>0</v>
      </c>
      <c r="AF16262" s="5" t="str">
        <f t="shared" si="529"/>
        <v>katC</v>
      </c>
      <c r="AG16262" s="153"/>
      <c r="AH16262" s="153"/>
      <c r="AI16262" t="s">
        <v>229</v>
      </c>
      <c r="AJ16262" t="s">
        <v>17878</v>
      </c>
      <c r="AK16262" s="9" t="str">
        <f>VLOOKUP(Y16262,zdroj!D:AJ,33,0)</f>
        <v>katC</v>
      </c>
    </row>
    <row r="16263" spans="8:37" x14ac:dyDescent="0.25">
      <c r="H16263" s="8"/>
      <c r="I16263" s="8"/>
      <c r="N16263" s="23"/>
      <c r="O16263" s="24"/>
      <c r="P16263" s="19"/>
      <c r="Q16263" s="19"/>
      <c r="R16263" s="19"/>
      <c r="U16263" s="27"/>
      <c r="Y16263" s="9" t="s">
        <v>771</v>
      </c>
      <c r="Z16263" s="9" t="s">
        <v>462</v>
      </c>
      <c r="AA16263" s="9" t="s">
        <v>199</v>
      </c>
      <c r="AB16263" s="9">
        <v>7979339</v>
      </c>
      <c r="AC16263" s="9" t="s">
        <v>17036</v>
      </c>
      <c r="AD16263" s="9" t="s">
        <v>800</v>
      </c>
      <c r="AE16263" s="5">
        <f t="shared" si="528"/>
        <v>0</v>
      </c>
      <c r="AF16263" s="5" t="str">
        <f t="shared" si="529"/>
        <v>Pokryto</v>
      </c>
      <c r="AG16263" s="153"/>
      <c r="AH16263" s="153"/>
      <c r="AI16263" t="s">
        <v>201</v>
      </c>
      <c r="AJ16263" t="s">
        <v>800</v>
      </c>
      <c r="AK16263" s="9" t="str">
        <f>VLOOKUP(Y16263,zdroj!D:AJ,33,0)</f>
        <v>katC</v>
      </c>
    </row>
    <row r="16264" spans="8:37" x14ac:dyDescent="0.25">
      <c r="H16264" s="8"/>
      <c r="I16264" s="8"/>
      <c r="N16264" s="23"/>
      <c r="O16264" s="24"/>
      <c r="P16264" s="19"/>
      <c r="Q16264" s="19"/>
      <c r="R16264" s="19"/>
      <c r="U16264" s="27"/>
      <c r="Y16264" s="9" t="s">
        <v>771</v>
      </c>
      <c r="Z16264" s="9" t="s">
        <v>462</v>
      </c>
      <c r="AA16264" s="9" t="s">
        <v>199</v>
      </c>
      <c r="AB16264" s="9">
        <v>7979347</v>
      </c>
      <c r="AC16264" s="9" t="s">
        <v>17037</v>
      </c>
      <c r="AD16264" s="9" t="s">
        <v>800</v>
      </c>
      <c r="AE16264" s="5">
        <f t="shared" si="528"/>
        <v>0</v>
      </c>
      <c r="AF16264" s="5" t="str">
        <f t="shared" si="529"/>
        <v>Pokryto</v>
      </c>
      <c r="AG16264" s="153"/>
      <c r="AH16264" s="153"/>
      <c r="AI16264" t="s">
        <v>201</v>
      </c>
      <c r="AJ16264" t="s">
        <v>800</v>
      </c>
      <c r="AK16264" s="9" t="str">
        <f>VLOOKUP(Y16264,zdroj!D:AJ,33,0)</f>
        <v>katC</v>
      </c>
    </row>
    <row r="16265" spans="8:37" x14ac:dyDescent="0.25">
      <c r="H16265" s="8"/>
      <c r="I16265" s="8"/>
      <c r="N16265" s="23"/>
      <c r="O16265" s="24"/>
      <c r="P16265" s="19"/>
      <c r="Q16265" s="19"/>
      <c r="R16265" s="19"/>
      <c r="U16265" s="27"/>
      <c r="Y16265" s="9" t="s">
        <v>771</v>
      </c>
      <c r="Z16265" s="9" t="s">
        <v>462</v>
      </c>
      <c r="AA16265" s="9" t="s">
        <v>199</v>
      </c>
      <c r="AB16265" s="9">
        <v>7978634</v>
      </c>
      <c r="AC16265" s="9" t="s">
        <v>17038</v>
      </c>
      <c r="AD16265" s="9" t="s">
        <v>226</v>
      </c>
      <c r="AE16265" s="5">
        <f t="shared" si="528"/>
        <v>0</v>
      </c>
      <c r="AF16265" s="5" t="str">
        <f t="shared" si="529"/>
        <v>katC</v>
      </c>
      <c r="AG16265" s="153"/>
      <c r="AH16265" s="153"/>
      <c r="AI16265" t="s">
        <v>201</v>
      </c>
      <c r="AJ16265" t="s">
        <v>340</v>
      </c>
      <c r="AK16265" s="9" t="str">
        <f>VLOOKUP(Y16265,zdroj!D:AJ,33,0)</f>
        <v>katC</v>
      </c>
    </row>
    <row r="16266" spans="8:37" x14ac:dyDescent="0.25">
      <c r="H16266" s="8"/>
      <c r="I16266" s="8"/>
      <c r="N16266" s="23"/>
      <c r="O16266" s="24"/>
      <c r="P16266" s="19"/>
      <c r="Q16266" s="19"/>
      <c r="R16266" s="19"/>
      <c r="U16266" s="27"/>
      <c r="Y16266" s="9" t="s">
        <v>771</v>
      </c>
      <c r="Z16266" s="9" t="s">
        <v>462</v>
      </c>
      <c r="AA16266" s="9" t="s">
        <v>199</v>
      </c>
      <c r="AB16266" s="9">
        <v>7979355</v>
      </c>
      <c r="AC16266" s="9" t="s">
        <v>17039</v>
      </c>
      <c r="AD16266" s="9" t="s">
        <v>800</v>
      </c>
      <c r="AE16266" s="5">
        <f t="shared" ref="AE16266:AE16329" si="530">VLOOKUP(Y16266,K:T,10,0)</f>
        <v>0</v>
      </c>
      <c r="AF16266" s="5" t="str">
        <f t="shared" ref="AF16266:AF16329" si="531">IF(AE16266="A",IF(AD16266="katA","katB",AD16266),AD16266)</f>
        <v>Pokryto</v>
      </c>
      <c r="AG16266" s="153"/>
      <c r="AH16266" s="153"/>
      <c r="AI16266" t="s">
        <v>201</v>
      </c>
      <c r="AJ16266" t="s">
        <v>800</v>
      </c>
      <c r="AK16266" s="9" t="str">
        <f>VLOOKUP(Y16266,zdroj!D:AJ,33,0)</f>
        <v>katC</v>
      </c>
    </row>
    <row r="16267" spans="8:37" x14ac:dyDescent="0.25">
      <c r="H16267" s="8"/>
      <c r="I16267" s="8"/>
      <c r="N16267" s="23"/>
      <c r="O16267" s="24"/>
      <c r="P16267" s="19"/>
      <c r="Q16267" s="19"/>
      <c r="R16267" s="19"/>
      <c r="U16267" s="27"/>
      <c r="Y16267" s="9" t="s">
        <v>771</v>
      </c>
      <c r="Z16267" s="9" t="s">
        <v>462</v>
      </c>
      <c r="AA16267" s="9" t="s">
        <v>199</v>
      </c>
      <c r="AB16267" s="9">
        <v>7979363</v>
      </c>
      <c r="AC16267" s="9" t="s">
        <v>17040</v>
      </c>
      <c r="AD16267" s="9" t="s">
        <v>800</v>
      </c>
      <c r="AE16267" s="5">
        <f t="shared" si="530"/>
        <v>0</v>
      </c>
      <c r="AF16267" s="5" t="str">
        <f t="shared" si="531"/>
        <v>Pokryto</v>
      </c>
      <c r="AG16267" s="153"/>
      <c r="AH16267" s="153"/>
      <c r="AI16267" t="s">
        <v>201</v>
      </c>
      <c r="AJ16267" t="s">
        <v>800</v>
      </c>
      <c r="AK16267" s="9" t="str">
        <f>VLOOKUP(Y16267,zdroj!D:AJ,33,0)</f>
        <v>katC</v>
      </c>
    </row>
    <row r="16268" spans="8:37" x14ac:dyDescent="0.25">
      <c r="H16268" s="8"/>
      <c r="I16268" s="8"/>
      <c r="N16268" s="23"/>
      <c r="O16268" s="24"/>
      <c r="P16268" s="19"/>
      <c r="Q16268" s="19"/>
      <c r="R16268" s="19"/>
      <c r="U16268" s="27"/>
      <c r="Y16268" s="9" t="s">
        <v>771</v>
      </c>
      <c r="Z16268" s="9" t="s">
        <v>462</v>
      </c>
      <c r="AA16268" s="9" t="s">
        <v>199</v>
      </c>
      <c r="AB16268" s="9">
        <v>7979371</v>
      </c>
      <c r="AC16268" s="9" t="s">
        <v>17041</v>
      </c>
      <c r="AD16268" s="9" t="s">
        <v>800</v>
      </c>
      <c r="AE16268" s="5">
        <f t="shared" si="530"/>
        <v>0</v>
      </c>
      <c r="AF16268" s="5" t="str">
        <f t="shared" si="531"/>
        <v>Pokryto</v>
      </c>
      <c r="AG16268" s="153"/>
      <c r="AH16268" s="153"/>
      <c r="AI16268" t="s">
        <v>201</v>
      </c>
      <c r="AJ16268" t="s">
        <v>800</v>
      </c>
      <c r="AK16268" s="9" t="str">
        <f>VLOOKUP(Y16268,zdroj!D:AJ,33,0)</f>
        <v>katC</v>
      </c>
    </row>
    <row r="16269" spans="8:37" x14ac:dyDescent="0.25">
      <c r="H16269" s="8"/>
      <c r="I16269" s="8"/>
      <c r="N16269" s="23"/>
      <c r="O16269" s="24"/>
      <c r="P16269" s="19"/>
      <c r="Q16269" s="19"/>
      <c r="R16269" s="19"/>
      <c r="U16269" s="27"/>
      <c r="Y16269" s="9" t="s">
        <v>771</v>
      </c>
      <c r="Z16269" s="9" t="s">
        <v>462</v>
      </c>
      <c r="AA16269" s="9" t="s">
        <v>199</v>
      </c>
      <c r="AB16269" s="9">
        <v>7979380</v>
      </c>
      <c r="AC16269" s="9" t="s">
        <v>17042</v>
      </c>
      <c r="AD16269" s="9" t="s">
        <v>800</v>
      </c>
      <c r="AE16269" s="5">
        <f t="shared" si="530"/>
        <v>0</v>
      </c>
      <c r="AF16269" s="5" t="str">
        <f t="shared" si="531"/>
        <v>Pokryto</v>
      </c>
      <c r="AG16269" s="153"/>
      <c r="AH16269" s="153"/>
      <c r="AI16269" t="s">
        <v>201</v>
      </c>
      <c r="AJ16269" t="s">
        <v>800</v>
      </c>
      <c r="AK16269" s="9" t="str">
        <f>VLOOKUP(Y16269,zdroj!D:AJ,33,0)</f>
        <v>katC</v>
      </c>
    </row>
    <row r="16270" spans="8:37" x14ac:dyDescent="0.25">
      <c r="H16270" s="8"/>
      <c r="I16270" s="8"/>
      <c r="N16270" s="23"/>
      <c r="O16270" s="24"/>
      <c r="P16270" s="19"/>
      <c r="Q16270" s="19"/>
      <c r="R16270" s="19"/>
      <c r="U16270" s="27"/>
      <c r="Y16270" s="9" t="s">
        <v>771</v>
      </c>
      <c r="Z16270" s="9" t="s">
        <v>462</v>
      </c>
      <c r="AA16270" s="9" t="s">
        <v>199</v>
      </c>
      <c r="AB16270" s="9">
        <v>25769324</v>
      </c>
      <c r="AC16270" s="9" t="s">
        <v>17043</v>
      </c>
      <c r="AD16270" s="9" t="s">
        <v>800</v>
      </c>
      <c r="AE16270" s="5">
        <f t="shared" si="530"/>
        <v>0</v>
      </c>
      <c r="AF16270" s="5" t="str">
        <f t="shared" si="531"/>
        <v>Pokryto</v>
      </c>
      <c r="AG16270" s="153"/>
      <c r="AH16270" s="153"/>
      <c r="AI16270" t="s">
        <v>201</v>
      </c>
      <c r="AJ16270" t="s">
        <v>800</v>
      </c>
      <c r="AK16270" s="9" t="str">
        <f>VLOOKUP(Y16270,zdroj!D:AJ,33,0)</f>
        <v>katC</v>
      </c>
    </row>
    <row r="16271" spans="8:37" x14ac:dyDescent="0.25">
      <c r="H16271" s="8"/>
      <c r="I16271" s="8"/>
      <c r="N16271" s="23"/>
      <c r="O16271" s="24"/>
      <c r="P16271" s="19"/>
      <c r="Q16271" s="19"/>
      <c r="R16271" s="19"/>
      <c r="U16271" s="27"/>
      <c r="Y16271" s="9" t="s">
        <v>771</v>
      </c>
      <c r="Z16271" s="9" t="s">
        <v>462</v>
      </c>
      <c r="AA16271" s="9" t="s">
        <v>199</v>
      </c>
      <c r="AB16271" s="9">
        <v>7979398</v>
      </c>
      <c r="AC16271" s="9" t="s">
        <v>17044</v>
      </c>
      <c r="AD16271" s="9" t="s">
        <v>800</v>
      </c>
      <c r="AE16271" s="5">
        <f t="shared" si="530"/>
        <v>0</v>
      </c>
      <c r="AF16271" s="5" t="str">
        <f t="shared" si="531"/>
        <v>Pokryto</v>
      </c>
      <c r="AG16271" s="153"/>
      <c r="AH16271" s="153"/>
      <c r="AI16271" t="s">
        <v>201</v>
      </c>
      <c r="AJ16271" t="s">
        <v>800</v>
      </c>
      <c r="AK16271" s="9" t="str">
        <f>VLOOKUP(Y16271,zdroj!D:AJ,33,0)</f>
        <v>katC</v>
      </c>
    </row>
    <row r="16272" spans="8:37" x14ac:dyDescent="0.25">
      <c r="H16272" s="8"/>
      <c r="I16272" s="8"/>
      <c r="N16272" s="23"/>
      <c r="O16272" s="24"/>
      <c r="P16272" s="19"/>
      <c r="Q16272" s="19"/>
      <c r="R16272" s="19"/>
      <c r="U16272" s="27"/>
      <c r="Y16272" s="9" t="s">
        <v>771</v>
      </c>
      <c r="Z16272" s="9" t="s">
        <v>462</v>
      </c>
      <c r="AA16272" s="9" t="s">
        <v>199</v>
      </c>
      <c r="AB16272" s="9">
        <v>25797387</v>
      </c>
      <c r="AC16272" s="9" t="s">
        <v>17045</v>
      </c>
      <c r="AD16272" s="9" t="s">
        <v>800</v>
      </c>
      <c r="AE16272" s="5">
        <f t="shared" si="530"/>
        <v>0</v>
      </c>
      <c r="AF16272" s="5" t="str">
        <f t="shared" si="531"/>
        <v>Pokryto</v>
      </c>
      <c r="AG16272" s="153"/>
      <c r="AH16272" s="153"/>
      <c r="AI16272" t="s">
        <v>201</v>
      </c>
      <c r="AJ16272" t="s">
        <v>800</v>
      </c>
      <c r="AK16272" s="9" t="str">
        <f>VLOOKUP(Y16272,zdroj!D:AJ,33,0)</f>
        <v>katC</v>
      </c>
    </row>
    <row r="16273" spans="8:37" x14ac:dyDescent="0.25">
      <c r="H16273" s="8"/>
      <c r="I16273" s="8"/>
      <c r="N16273" s="23"/>
      <c r="O16273" s="24"/>
      <c r="P16273" s="19"/>
      <c r="Q16273" s="19"/>
      <c r="R16273" s="19"/>
      <c r="U16273" s="27"/>
      <c r="Y16273" s="9" t="s">
        <v>771</v>
      </c>
      <c r="Z16273" s="9" t="s">
        <v>462</v>
      </c>
      <c r="AA16273" s="9" t="s">
        <v>199</v>
      </c>
      <c r="AB16273" s="9">
        <v>26036363</v>
      </c>
      <c r="AC16273" s="9" t="s">
        <v>17046</v>
      </c>
      <c r="AD16273" s="9" t="s">
        <v>800</v>
      </c>
      <c r="AE16273" s="5">
        <f t="shared" si="530"/>
        <v>0</v>
      </c>
      <c r="AF16273" s="5" t="str">
        <f t="shared" si="531"/>
        <v>Pokryto</v>
      </c>
      <c r="AG16273" s="153"/>
      <c r="AH16273" s="153"/>
      <c r="AI16273" t="s">
        <v>201</v>
      </c>
      <c r="AJ16273" t="s">
        <v>800</v>
      </c>
      <c r="AK16273" s="9" t="str">
        <f>VLOOKUP(Y16273,zdroj!D:AJ,33,0)</f>
        <v>katC</v>
      </c>
    </row>
    <row r="16274" spans="8:37" x14ac:dyDescent="0.25">
      <c r="H16274" s="8"/>
      <c r="I16274" s="8"/>
      <c r="N16274" s="23"/>
      <c r="O16274" s="24"/>
      <c r="P16274" s="19"/>
      <c r="Q16274" s="19"/>
      <c r="R16274" s="19"/>
      <c r="U16274" s="27"/>
      <c r="Y16274" s="9" t="s">
        <v>771</v>
      </c>
      <c r="Z16274" s="9" t="s">
        <v>462</v>
      </c>
      <c r="AA16274" s="9" t="s">
        <v>199</v>
      </c>
      <c r="AB16274" s="9">
        <v>26637553</v>
      </c>
      <c r="AC16274" s="9" t="s">
        <v>17047</v>
      </c>
      <c r="AD16274" s="9" t="s">
        <v>226</v>
      </c>
      <c r="AE16274" s="5">
        <f t="shared" si="530"/>
        <v>0</v>
      </c>
      <c r="AF16274" s="5" t="str">
        <f t="shared" si="531"/>
        <v>katC</v>
      </c>
      <c r="AG16274" s="153"/>
      <c r="AH16274" s="153"/>
      <c r="AI16274" t="s">
        <v>201</v>
      </c>
      <c r="AJ16274" t="s">
        <v>340</v>
      </c>
      <c r="AK16274" s="9" t="str">
        <f>VLOOKUP(Y16274,zdroj!D:AJ,33,0)</f>
        <v>katC</v>
      </c>
    </row>
    <row r="16275" spans="8:37" x14ac:dyDescent="0.25">
      <c r="H16275" s="8"/>
      <c r="I16275" s="8"/>
      <c r="N16275" s="23"/>
      <c r="O16275" s="24"/>
      <c r="P16275" s="19"/>
      <c r="Q16275" s="19"/>
      <c r="R16275" s="19"/>
      <c r="U16275" s="27"/>
      <c r="Y16275" s="9" t="s">
        <v>771</v>
      </c>
      <c r="Z16275" s="9" t="s">
        <v>462</v>
      </c>
      <c r="AA16275" s="9" t="s">
        <v>199</v>
      </c>
      <c r="AB16275" s="9">
        <v>26658089</v>
      </c>
      <c r="AC16275" s="9" t="s">
        <v>17048</v>
      </c>
      <c r="AD16275" s="9" t="s">
        <v>800</v>
      </c>
      <c r="AE16275" s="5">
        <f t="shared" si="530"/>
        <v>0</v>
      </c>
      <c r="AF16275" s="5" t="str">
        <f t="shared" si="531"/>
        <v>Pokryto</v>
      </c>
      <c r="AG16275" s="153"/>
      <c r="AH16275" s="153"/>
      <c r="AI16275" t="s">
        <v>201</v>
      </c>
      <c r="AJ16275" t="s">
        <v>800</v>
      </c>
      <c r="AK16275" s="9" t="str">
        <f>VLOOKUP(Y16275,zdroj!D:AJ,33,0)</f>
        <v>katC</v>
      </c>
    </row>
    <row r="16276" spans="8:37" x14ac:dyDescent="0.25">
      <c r="H16276" s="8"/>
      <c r="I16276" s="8"/>
      <c r="N16276" s="23"/>
      <c r="O16276" s="24"/>
      <c r="P16276" s="19"/>
      <c r="Q16276" s="19"/>
      <c r="R16276" s="19"/>
      <c r="U16276" s="27"/>
      <c r="Y16276" s="9" t="s">
        <v>771</v>
      </c>
      <c r="Z16276" s="9" t="s">
        <v>462</v>
      </c>
      <c r="AA16276" s="9" t="s">
        <v>199</v>
      </c>
      <c r="AB16276" s="9">
        <v>7978642</v>
      </c>
      <c r="AC16276" s="9" t="s">
        <v>17049</v>
      </c>
      <c r="AD16276" s="9" t="s">
        <v>800</v>
      </c>
      <c r="AE16276" s="5">
        <f t="shared" si="530"/>
        <v>0</v>
      </c>
      <c r="AF16276" s="5" t="str">
        <f t="shared" si="531"/>
        <v>Pokryto</v>
      </c>
      <c r="AG16276" s="153"/>
      <c r="AH16276" s="153"/>
      <c r="AI16276" t="s">
        <v>201</v>
      </c>
      <c r="AJ16276" t="s">
        <v>800</v>
      </c>
      <c r="AK16276" s="9" t="str">
        <f>VLOOKUP(Y16276,zdroj!D:AJ,33,0)</f>
        <v>katC</v>
      </c>
    </row>
    <row r="16277" spans="8:37" x14ac:dyDescent="0.25">
      <c r="H16277" s="8"/>
      <c r="I16277" s="8"/>
      <c r="N16277" s="23"/>
      <c r="O16277" s="24"/>
      <c r="P16277" s="19"/>
      <c r="Q16277" s="19"/>
      <c r="R16277" s="19"/>
      <c r="U16277" s="27"/>
      <c r="Y16277" s="9" t="s">
        <v>771</v>
      </c>
      <c r="Z16277" s="9" t="s">
        <v>462</v>
      </c>
      <c r="AA16277" s="9" t="s">
        <v>199</v>
      </c>
      <c r="AB16277" s="9">
        <v>26658071</v>
      </c>
      <c r="AC16277" s="9" t="s">
        <v>17050</v>
      </c>
      <c r="AD16277" s="9" t="s">
        <v>800</v>
      </c>
      <c r="AE16277" s="5">
        <f t="shared" si="530"/>
        <v>0</v>
      </c>
      <c r="AF16277" s="5" t="str">
        <f t="shared" si="531"/>
        <v>Pokryto</v>
      </c>
      <c r="AG16277" s="153"/>
      <c r="AH16277" s="153"/>
      <c r="AI16277" t="s">
        <v>201</v>
      </c>
      <c r="AJ16277" t="s">
        <v>800</v>
      </c>
      <c r="AK16277" s="9" t="str">
        <f>VLOOKUP(Y16277,zdroj!D:AJ,33,0)</f>
        <v>katC</v>
      </c>
    </row>
    <row r="16278" spans="8:37" x14ac:dyDescent="0.25">
      <c r="H16278" s="8"/>
      <c r="I16278" s="8"/>
      <c r="N16278" s="23"/>
      <c r="O16278" s="24"/>
      <c r="P16278" s="19"/>
      <c r="Q16278" s="19"/>
      <c r="R16278" s="19"/>
      <c r="U16278" s="27"/>
      <c r="Y16278" s="9" t="s">
        <v>771</v>
      </c>
      <c r="Z16278" s="9" t="s">
        <v>462</v>
      </c>
      <c r="AA16278" s="9" t="s">
        <v>199</v>
      </c>
      <c r="AB16278" s="9">
        <v>28127749</v>
      </c>
      <c r="AC16278" s="9" t="s">
        <v>17051</v>
      </c>
      <c r="AD16278" s="9" t="s">
        <v>226</v>
      </c>
      <c r="AE16278" s="5">
        <f t="shared" si="530"/>
        <v>0</v>
      </c>
      <c r="AF16278" s="5" t="str">
        <f t="shared" si="531"/>
        <v>katC</v>
      </c>
      <c r="AG16278" s="153"/>
      <c r="AH16278" s="153"/>
      <c r="AI16278" t="s">
        <v>201</v>
      </c>
      <c r="AJ16278" t="s">
        <v>340</v>
      </c>
      <c r="AK16278" s="9" t="str">
        <f>VLOOKUP(Y16278,zdroj!D:AJ,33,0)</f>
        <v>katC</v>
      </c>
    </row>
    <row r="16279" spans="8:37" x14ac:dyDescent="0.25">
      <c r="H16279" s="8"/>
      <c r="I16279" s="8"/>
      <c r="N16279" s="23"/>
      <c r="O16279" s="24"/>
      <c r="P16279" s="19"/>
      <c r="Q16279" s="19"/>
      <c r="R16279" s="19"/>
      <c r="U16279" s="27"/>
      <c r="Y16279" s="9" t="s">
        <v>771</v>
      </c>
      <c r="Z16279" s="9" t="s">
        <v>462</v>
      </c>
      <c r="AA16279" s="9" t="s">
        <v>199</v>
      </c>
      <c r="AB16279" s="9">
        <v>40690377</v>
      </c>
      <c r="AC16279" s="9" t="s">
        <v>17052</v>
      </c>
      <c r="AD16279" s="9" t="s">
        <v>226</v>
      </c>
      <c r="AE16279" s="5">
        <f t="shared" si="530"/>
        <v>0</v>
      </c>
      <c r="AF16279" s="5" t="str">
        <f t="shared" si="531"/>
        <v>katC</v>
      </c>
      <c r="AG16279" s="153"/>
      <c r="AH16279" s="153"/>
      <c r="AI16279" t="s">
        <v>201</v>
      </c>
      <c r="AJ16279" t="s">
        <v>340</v>
      </c>
      <c r="AK16279" s="9" t="str">
        <f>VLOOKUP(Y16279,zdroj!D:AJ,33,0)</f>
        <v>katC</v>
      </c>
    </row>
    <row r="16280" spans="8:37" x14ac:dyDescent="0.25">
      <c r="H16280" s="8"/>
      <c r="I16280" s="8"/>
      <c r="N16280" s="23"/>
      <c r="O16280" s="24"/>
      <c r="P16280" s="19"/>
      <c r="Q16280" s="19"/>
      <c r="R16280" s="19"/>
      <c r="U16280" s="27"/>
      <c r="Y16280" s="9" t="s">
        <v>771</v>
      </c>
      <c r="Z16280" s="9" t="s">
        <v>462</v>
      </c>
      <c r="AA16280" s="9" t="s">
        <v>199</v>
      </c>
      <c r="AB16280" s="9">
        <v>74020668</v>
      </c>
      <c r="AC16280" s="9" t="s">
        <v>17053</v>
      </c>
      <c r="AD16280" s="9" t="s">
        <v>226</v>
      </c>
      <c r="AE16280" s="5">
        <f t="shared" si="530"/>
        <v>0</v>
      </c>
      <c r="AF16280" s="5" t="str">
        <f t="shared" si="531"/>
        <v>katC</v>
      </c>
      <c r="AG16280" s="153"/>
      <c r="AH16280" s="153"/>
      <c r="AI16280" t="s">
        <v>229</v>
      </c>
      <c r="AJ16280" t="s">
        <v>17878</v>
      </c>
      <c r="AK16280" s="9" t="str">
        <f>VLOOKUP(Y16280,zdroj!D:AJ,33,0)</f>
        <v>katC</v>
      </c>
    </row>
    <row r="16281" spans="8:37" x14ac:dyDescent="0.25">
      <c r="H16281" s="8"/>
      <c r="I16281" s="8"/>
      <c r="N16281" s="23"/>
      <c r="O16281" s="24"/>
      <c r="P16281" s="19"/>
      <c r="Q16281" s="19"/>
      <c r="R16281" s="19"/>
      <c r="U16281" s="27"/>
      <c r="Y16281" s="9" t="s">
        <v>771</v>
      </c>
      <c r="Z16281" s="9" t="s">
        <v>462</v>
      </c>
      <c r="AA16281" s="9" t="s">
        <v>199</v>
      </c>
      <c r="AB16281" s="9">
        <v>75972328</v>
      </c>
      <c r="AC16281" s="9" t="s">
        <v>17054</v>
      </c>
      <c r="AD16281" s="9" t="s">
        <v>226</v>
      </c>
      <c r="AE16281" s="5">
        <f t="shared" si="530"/>
        <v>0</v>
      </c>
      <c r="AF16281" s="5" t="str">
        <f t="shared" si="531"/>
        <v>katC</v>
      </c>
      <c r="AG16281" s="153"/>
      <c r="AH16281" s="153"/>
      <c r="AI16281" t="s">
        <v>236</v>
      </c>
      <c r="AJ16281" t="s">
        <v>17878</v>
      </c>
      <c r="AK16281" s="9" t="str">
        <f>VLOOKUP(Y16281,zdroj!D:AJ,33,0)</f>
        <v>katC</v>
      </c>
    </row>
    <row r="16282" spans="8:37" x14ac:dyDescent="0.25">
      <c r="H16282" s="8"/>
      <c r="I16282" s="8"/>
      <c r="N16282" s="23"/>
      <c r="O16282" s="24"/>
      <c r="P16282" s="19"/>
      <c r="Q16282" s="19"/>
      <c r="R16282" s="19"/>
      <c r="U16282" s="27"/>
      <c r="Y16282" s="9" t="s">
        <v>771</v>
      </c>
      <c r="Z16282" s="9" t="s">
        <v>462</v>
      </c>
      <c r="AA16282" s="9" t="s">
        <v>199</v>
      </c>
      <c r="AB16282" s="9">
        <v>78990742</v>
      </c>
      <c r="AC16282" s="9" t="s">
        <v>17055</v>
      </c>
      <c r="AD16282" s="9" t="s">
        <v>226</v>
      </c>
      <c r="AE16282" s="5">
        <f t="shared" si="530"/>
        <v>0</v>
      </c>
      <c r="AF16282" s="5" t="str">
        <f t="shared" si="531"/>
        <v>katC</v>
      </c>
      <c r="AG16282" s="153"/>
      <c r="AH16282" s="153"/>
      <c r="AI16282" t="s">
        <v>201</v>
      </c>
      <c r="AJ16282" t="s">
        <v>340</v>
      </c>
      <c r="AK16282" s="9" t="str">
        <f>VLOOKUP(Y16282,zdroj!D:AJ,33,0)</f>
        <v>katC</v>
      </c>
    </row>
    <row r="16283" spans="8:37" x14ac:dyDescent="0.25">
      <c r="H16283" s="8"/>
      <c r="I16283" s="8"/>
      <c r="N16283" s="23"/>
      <c r="O16283" s="24"/>
      <c r="P16283" s="19"/>
      <c r="Q16283" s="19"/>
      <c r="R16283" s="19"/>
      <c r="U16283" s="27"/>
      <c r="Y16283" s="9" t="s">
        <v>770</v>
      </c>
      <c r="Z16283" s="9" t="s">
        <v>462</v>
      </c>
      <c r="AA16283" s="9" t="s">
        <v>237</v>
      </c>
      <c r="AB16283" s="9">
        <v>8002886</v>
      </c>
      <c r="AC16283" s="9" t="s">
        <v>17056</v>
      </c>
      <c r="AD16283" s="9" t="s">
        <v>225</v>
      </c>
      <c r="AE16283" s="5">
        <f t="shared" si="530"/>
        <v>0</v>
      </c>
      <c r="AF16283" s="5" t="str">
        <f t="shared" si="531"/>
        <v>katA</v>
      </c>
      <c r="AG16283" s="153"/>
      <c r="AH16283" s="153"/>
      <c r="AI16283" t="s">
        <v>236</v>
      </c>
      <c r="AJ16283" t="s">
        <v>17878</v>
      </c>
      <c r="AK16283" s="9" t="str">
        <f>VLOOKUP(Y16283,zdroj!D:AJ,33,0)</f>
        <v>katA</v>
      </c>
    </row>
    <row r="16284" spans="8:37" x14ac:dyDescent="0.25">
      <c r="H16284" s="8"/>
      <c r="I16284" s="8"/>
      <c r="N16284" s="23"/>
      <c r="O16284" s="24"/>
      <c r="P16284" s="19"/>
      <c r="Q16284" s="19"/>
      <c r="R16284" s="19"/>
      <c r="U16284" s="27"/>
      <c r="Y16284" s="9" t="s">
        <v>770</v>
      </c>
      <c r="Z16284" s="9" t="s">
        <v>462</v>
      </c>
      <c r="AA16284" s="9" t="s">
        <v>237</v>
      </c>
      <c r="AB16284" s="9">
        <v>8002975</v>
      </c>
      <c r="AC16284" s="9" t="s">
        <v>17057</v>
      </c>
      <c r="AD16284" s="9" t="s">
        <v>225</v>
      </c>
      <c r="AE16284" s="5">
        <f t="shared" si="530"/>
        <v>0</v>
      </c>
      <c r="AF16284" s="5" t="str">
        <f t="shared" si="531"/>
        <v>katA</v>
      </c>
      <c r="AG16284" s="153"/>
      <c r="AH16284" s="153"/>
      <c r="AI16284" t="s">
        <v>195</v>
      </c>
      <c r="AJ16284" t="s">
        <v>340</v>
      </c>
      <c r="AK16284" s="9" t="str">
        <f>VLOOKUP(Y16284,zdroj!D:AJ,33,0)</f>
        <v>katA</v>
      </c>
    </row>
    <row r="16285" spans="8:37" x14ac:dyDescent="0.25">
      <c r="H16285" s="8"/>
      <c r="I16285" s="8"/>
      <c r="N16285" s="23"/>
      <c r="O16285" s="24"/>
      <c r="P16285" s="19"/>
      <c r="Q16285" s="19"/>
      <c r="R16285" s="19"/>
      <c r="U16285" s="27"/>
      <c r="Y16285" s="9" t="s">
        <v>770</v>
      </c>
      <c r="Z16285" s="9" t="s">
        <v>462</v>
      </c>
      <c r="AA16285" s="9" t="s">
        <v>237</v>
      </c>
      <c r="AB16285" s="9">
        <v>8003874</v>
      </c>
      <c r="AC16285" s="9" t="s">
        <v>17058</v>
      </c>
      <c r="AD16285" s="9" t="s">
        <v>225</v>
      </c>
      <c r="AE16285" s="5">
        <f t="shared" si="530"/>
        <v>0</v>
      </c>
      <c r="AF16285" s="5" t="str">
        <f t="shared" si="531"/>
        <v>katA</v>
      </c>
      <c r="AG16285" s="153"/>
      <c r="AH16285" s="153"/>
      <c r="AI16285" t="s">
        <v>195</v>
      </c>
      <c r="AJ16285" t="s">
        <v>340</v>
      </c>
      <c r="AK16285" s="9" t="str">
        <f>VLOOKUP(Y16285,zdroj!D:AJ,33,0)</f>
        <v>katA</v>
      </c>
    </row>
    <row r="16286" spans="8:37" x14ac:dyDescent="0.25">
      <c r="H16286" s="8"/>
      <c r="I16286" s="8"/>
      <c r="N16286" s="23"/>
      <c r="O16286" s="24"/>
      <c r="P16286" s="19"/>
      <c r="Q16286" s="19"/>
      <c r="R16286" s="19"/>
      <c r="U16286" s="27"/>
      <c r="Y16286" s="9" t="s">
        <v>770</v>
      </c>
      <c r="Z16286" s="9" t="s">
        <v>462</v>
      </c>
      <c r="AA16286" s="9" t="s">
        <v>237</v>
      </c>
      <c r="AB16286" s="9">
        <v>8003882</v>
      </c>
      <c r="AC16286" s="9" t="s">
        <v>17059</v>
      </c>
      <c r="AD16286" s="9" t="s">
        <v>225</v>
      </c>
      <c r="AE16286" s="5">
        <f t="shared" si="530"/>
        <v>0</v>
      </c>
      <c r="AF16286" s="5" t="str">
        <f t="shared" si="531"/>
        <v>katA</v>
      </c>
      <c r="AG16286" s="153"/>
      <c r="AH16286" s="153"/>
      <c r="AI16286" t="s">
        <v>195</v>
      </c>
      <c r="AJ16286" t="s">
        <v>340</v>
      </c>
      <c r="AK16286" s="9" t="str">
        <f>VLOOKUP(Y16286,zdroj!D:AJ,33,0)</f>
        <v>katA</v>
      </c>
    </row>
    <row r="16287" spans="8:37" x14ac:dyDescent="0.25">
      <c r="H16287" s="8"/>
      <c r="I16287" s="8"/>
      <c r="N16287" s="23"/>
      <c r="O16287" s="24"/>
      <c r="P16287" s="19"/>
      <c r="Q16287" s="19"/>
      <c r="R16287" s="19"/>
      <c r="U16287" s="27"/>
      <c r="Y16287" s="9" t="s">
        <v>770</v>
      </c>
      <c r="Z16287" s="9" t="s">
        <v>462</v>
      </c>
      <c r="AA16287" s="9" t="s">
        <v>237</v>
      </c>
      <c r="AB16287" s="9">
        <v>8003891</v>
      </c>
      <c r="AC16287" s="9" t="s">
        <v>17060</v>
      </c>
      <c r="AD16287" s="9" t="s">
        <v>225</v>
      </c>
      <c r="AE16287" s="5">
        <f t="shared" si="530"/>
        <v>0</v>
      </c>
      <c r="AF16287" s="5" t="str">
        <f t="shared" si="531"/>
        <v>katA</v>
      </c>
      <c r="AG16287" s="153"/>
      <c r="AH16287" s="153"/>
      <c r="AI16287" t="s">
        <v>195</v>
      </c>
      <c r="AJ16287" t="s">
        <v>340</v>
      </c>
      <c r="AK16287" s="9" t="str">
        <f>VLOOKUP(Y16287,zdroj!D:AJ,33,0)</f>
        <v>katA</v>
      </c>
    </row>
    <row r="16288" spans="8:37" x14ac:dyDescent="0.25">
      <c r="H16288" s="8"/>
      <c r="I16288" s="8"/>
      <c r="N16288" s="23"/>
      <c r="O16288" s="24"/>
      <c r="P16288" s="19"/>
      <c r="Q16288" s="19"/>
      <c r="R16288" s="19"/>
      <c r="U16288" s="27"/>
      <c r="Y16288" s="9" t="s">
        <v>770</v>
      </c>
      <c r="Z16288" s="9" t="s">
        <v>462</v>
      </c>
      <c r="AA16288" s="9" t="s">
        <v>237</v>
      </c>
      <c r="AB16288" s="9">
        <v>8003904</v>
      </c>
      <c r="AC16288" s="9" t="s">
        <v>17061</v>
      </c>
      <c r="AD16288" s="9" t="s">
        <v>225</v>
      </c>
      <c r="AE16288" s="5">
        <f t="shared" si="530"/>
        <v>0</v>
      </c>
      <c r="AF16288" s="5" t="str">
        <f t="shared" si="531"/>
        <v>katA</v>
      </c>
      <c r="AG16288" s="153"/>
      <c r="AH16288" s="153"/>
      <c r="AI16288" t="s">
        <v>195</v>
      </c>
      <c r="AJ16288" t="s">
        <v>340</v>
      </c>
      <c r="AK16288" s="9" t="str">
        <f>VLOOKUP(Y16288,zdroj!D:AJ,33,0)</f>
        <v>katA</v>
      </c>
    </row>
    <row r="16289" spans="8:37" x14ac:dyDescent="0.25">
      <c r="H16289" s="8"/>
      <c r="I16289" s="8"/>
      <c r="N16289" s="23"/>
      <c r="O16289" s="24"/>
      <c r="P16289" s="19"/>
      <c r="Q16289" s="19"/>
      <c r="R16289" s="19"/>
      <c r="U16289" s="27"/>
      <c r="Y16289" s="9" t="s">
        <v>770</v>
      </c>
      <c r="Z16289" s="9" t="s">
        <v>462</v>
      </c>
      <c r="AA16289" s="9" t="s">
        <v>237</v>
      </c>
      <c r="AB16289" s="9">
        <v>8003912</v>
      </c>
      <c r="AC16289" s="9" t="s">
        <v>17062</v>
      </c>
      <c r="AD16289" s="9" t="s">
        <v>225</v>
      </c>
      <c r="AE16289" s="5">
        <f t="shared" si="530"/>
        <v>0</v>
      </c>
      <c r="AF16289" s="5" t="str">
        <f t="shared" si="531"/>
        <v>katA</v>
      </c>
      <c r="AG16289" s="153"/>
      <c r="AH16289" s="153"/>
      <c r="AI16289" t="s">
        <v>195</v>
      </c>
      <c r="AJ16289" t="s">
        <v>340</v>
      </c>
      <c r="AK16289" s="9" t="str">
        <f>VLOOKUP(Y16289,zdroj!D:AJ,33,0)</f>
        <v>katA</v>
      </c>
    </row>
    <row r="16290" spans="8:37" x14ac:dyDescent="0.25">
      <c r="H16290" s="8"/>
      <c r="I16290" s="8"/>
      <c r="N16290" s="23"/>
      <c r="O16290" s="24"/>
      <c r="P16290" s="19"/>
      <c r="Q16290" s="19"/>
      <c r="R16290" s="19"/>
      <c r="U16290" s="27"/>
      <c r="Y16290" s="9" t="s">
        <v>770</v>
      </c>
      <c r="Z16290" s="9" t="s">
        <v>462</v>
      </c>
      <c r="AA16290" s="9" t="s">
        <v>237</v>
      </c>
      <c r="AB16290" s="9">
        <v>8003921</v>
      </c>
      <c r="AC16290" s="9" t="s">
        <v>17063</v>
      </c>
      <c r="AD16290" s="9" t="s">
        <v>225</v>
      </c>
      <c r="AE16290" s="5">
        <f t="shared" si="530"/>
        <v>0</v>
      </c>
      <c r="AF16290" s="5" t="str">
        <f t="shared" si="531"/>
        <v>katA</v>
      </c>
      <c r="AG16290" s="153"/>
      <c r="AH16290" s="153"/>
      <c r="AI16290" t="s">
        <v>195</v>
      </c>
      <c r="AJ16290" t="s">
        <v>340</v>
      </c>
      <c r="AK16290" s="9" t="str">
        <f>VLOOKUP(Y16290,zdroj!D:AJ,33,0)</f>
        <v>katA</v>
      </c>
    </row>
    <row r="16291" spans="8:37" x14ac:dyDescent="0.25">
      <c r="H16291" s="8"/>
      <c r="I16291" s="8"/>
      <c r="N16291" s="23"/>
      <c r="O16291" s="24"/>
      <c r="P16291" s="19"/>
      <c r="Q16291" s="19"/>
      <c r="R16291" s="19"/>
      <c r="U16291" s="27"/>
      <c r="Y16291" s="9" t="s">
        <v>770</v>
      </c>
      <c r="Z16291" s="9" t="s">
        <v>462</v>
      </c>
      <c r="AA16291" s="9" t="s">
        <v>237</v>
      </c>
      <c r="AB16291" s="9">
        <v>8003939</v>
      </c>
      <c r="AC16291" s="9" t="s">
        <v>17064</v>
      </c>
      <c r="AD16291" s="9" t="s">
        <v>225</v>
      </c>
      <c r="AE16291" s="5">
        <f t="shared" si="530"/>
        <v>0</v>
      </c>
      <c r="AF16291" s="5" t="str">
        <f t="shared" si="531"/>
        <v>katA</v>
      </c>
      <c r="AG16291" s="153"/>
      <c r="AH16291" s="153"/>
      <c r="AI16291" t="s">
        <v>195</v>
      </c>
      <c r="AJ16291" t="s">
        <v>340</v>
      </c>
      <c r="AK16291" s="9" t="str">
        <f>VLOOKUP(Y16291,zdroj!D:AJ,33,0)</f>
        <v>katA</v>
      </c>
    </row>
    <row r="16292" spans="8:37" x14ac:dyDescent="0.25">
      <c r="H16292" s="8"/>
      <c r="I16292" s="8"/>
      <c r="N16292" s="23"/>
      <c r="O16292" s="24"/>
      <c r="P16292" s="19"/>
      <c r="Q16292" s="19"/>
      <c r="R16292" s="19"/>
      <c r="U16292" s="27"/>
      <c r="Y16292" s="9" t="s">
        <v>770</v>
      </c>
      <c r="Z16292" s="9" t="s">
        <v>462</v>
      </c>
      <c r="AA16292" s="9" t="s">
        <v>237</v>
      </c>
      <c r="AB16292" s="9">
        <v>8003947</v>
      </c>
      <c r="AC16292" s="9" t="s">
        <v>17065</v>
      </c>
      <c r="AD16292" s="9" t="s">
        <v>225</v>
      </c>
      <c r="AE16292" s="5">
        <f t="shared" si="530"/>
        <v>0</v>
      </c>
      <c r="AF16292" s="5" t="str">
        <f t="shared" si="531"/>
        <v>katA</v>
      </c>
      <c r="AG16292" s="153"/>
      <c r="AH16292" s="153"/>
      <c r="AI16292" t="s">
        <v>195</v>
      </c>
      <c r="AJ16292" t="s">
        <v>340</v>
      </c>
      <c r="AK16292" s="9" t="str">
        <f>VLOOKUP(Y16292,zdroj!D:AJ,33,0)</f>
        <v>katA</v>
      </c>
    </row>
    <row r="16293" spans="8:37" x14ac:dyDescent="0.25">
      <c r="H16293" s="8"/>
      <c r="I16293" s="8"/>
      <c r="N16293" s="23"/>
      <c r="O16293" s="24"/>
      <c r="P16293" s="19"/>
      <c r="Q16293" s="19"/>
      <c r="R16293" s="19"/>
      <c r="U16293" s="27"/>
      <c r="Y16293" s="9" t="s">
        <v>770</v>
      </c>
      <c r="Z16293" s="9" t="s">
        <v>462</v>
      </c>
      <c r="AA16293" s="9" t="s">
        <v>237</v>
      </c>
      <c r="AB16293" s="9">
        <v>8003955</v>
      </c>
      <c r="AC16293" s="9" t="s">
        <v>17066</v>
      </c>
      <c r="AD16293" s="9" t="s">
        <v>225</v>
      </c>
      <c r="AE16293" s="5">
        <f t="shared" si="530"/>
        <v>0</v>
      </c>
      <c r="AF16293" s="5" t="str">
        <f t="shared" si="531"/>
        <v>katA</v>
      </c>
      <c r="AG16293" s="153"/>
      <c r="AH16293" s="153"/>
      <c r="AI16293" t="s">
        <v>195</v>
      </c>
      <c r="AJ16293" t="s">
        <v>340</v>
      </c>
      <c r="AK16293" s="9" t="str">
        <f>VLOOKUP(Y16293,zdroj!D:AJ,33,0)</f>
        <v>katA</v>
      </c>
    </row>
    <row r="16294" spans="8:37" x14ac:dyDescent="0.25">
      <c r="H16294" s="8"/>
      <c r="I16294" s="8"/>
      <c r="N16294" s="23"/>
      <c r="O16294" s="24"/>
      <c r="P16294" s="19"/>
      <c r="Q16294" s="19"/>
      <c r="R16294" s="19"/>
      <c r="U16294" s="27"/>
      <c r="Y16294" s="9" t="s">
        <v>770</v>
      </c>
      <c r="Z16294" s="9" t="s">
        <v>462</v>
      </c>
      <c r="AA16294" s="9" t="s">
        <v>237</v>
      </c>
      <c r="AB16294" s="9">
        <v>8003963</v>
      </c>
      <c r="AC16294" s="9" t="s">
        <v>17067</v>
      </c>
      <c r="AD16294" s="9" t="s">
        <v>225</v>
      </c>
      <c r="AE16294" s="5">
        <f t="shared" si="530"/>
        <v>0</v>
      </c>
      <c r="AF16294" s="5" t="str">
        <f t="shared" si="531"/>
        <v>katA</v>
      </c>
      <c r="AG16294" s="153"/>
      <c r="AH16294" s="153"/>
      <c r="AI16294" t="s">
        <v>195</v>
      </c>
      <c r="AJ16294" t="s">
        <v>340</v>
      </c>
      <c r="AK16294" s="9" t="str">
        <f>VLOOKUP(Y16294,zdroj!D:AJ,33,0)</f>
        <v>katA</v>
      </c>
    </row>
    <row r="16295" spans="8:37" x14ac:dyDescent="0.25">
      <c r="H16295" s="8"/>
      <c r="I16295" s="8"/>
      <c r="N16295" s="23"/>
      <c r="O16295" s="24"/>
      <c r="P16295" s="19"/>
      <c r="Q16295" s="19"/>
      <c r="R16295" s="19"/>
      <c r="U16295" s="27"/>
      <c r="Y16295" s="9" t="s">
        <v>770</v>
      </c>
      <c r="Z16295" s="9" t="s">
        <v>462</v>
      </c>
      <c r="AA16295" s="9" t="s">
        <v>237</v>
      </c>
      <c r="AB16295" s="9">
        <v>8002983</v>
      </c>
      <c r="AC16295" s="9" t="s">
        <v>17068</v>
      </c>
      <c r="AD16295" s="9" t="s">
        <v>225</v>
      </c>
      <c r="AE16295" s="5">
        <f t="shared" si="530"/>
        <v>0</v>
      </c>
      <c r="AF16295" s="5" t="str">
        <f t="shared" si="531"/>
        <v>katA</v>
      </c>
      <c r="AG16295" s="153"/>
      <c r="AH16295" s="153"/>
      <c r="AI16295" t="s">
        <v>195</v>
      </c>
      <c r="AJ16295" t="s">
        <v>340</v>
      </c>
      <c r="AK16295" s="9" t="str">
        <f>VLOOKUP(Y16295,zdroj!D:AJ,33,0)</f>
        <v>katA</v>
      </c>
    </row>
    <row r="16296" spans="8:37" x14ac:dyDescent="0.25">
      <c r="H16296" s="8"/>
      <c r="I16296" s="8"/>
      <c r="N16296" s="23"/>
      <c r="O16296" s="24"/>
      <c r="P16296" s="19"/>
      <c r="Q16296" s="19"/>
      <c r="R16296" s="19"/>
      <c r="U16296" s="27"/>
      <c r="Y16296" s="9" t="s">
        <v>770</v>
      </c>
      <c r="Z16296" s="9" t="s">
        <v>462</v>
      </c>
      <c r="AA16296" s="9" t="s">
        <v>237</v>
      </c>
      <c r="AB16296" s="9">
        <v>8003971</v>
      </c>
      <c r="AC16296" s="9" t="s">
        <v>17069</v>
      </c>
      <c r="AD16296" s="9" t="s">
        <v>225</v>
      </c>
      <c r="AE16296" s="5">
        <f t="shared" si="530"/>
        <v>0</v>
      </c>
      <c r="AF16296" s="5" t="str">
        <f t="shared" si="531"/>
        <v>katA</v>
      </c>
      <c r="AG16296" s="153"/>
      <c r="AH16296" s="153"/>
      <c r="AI16296" t="s">
        <v>195</v>
      </c>
      <c r="AJ16296" t="s">
        <v>340</v>
      </c>
      <c r="AK16296" s="9" t="str">
        <f>VLOOKUP(Y16296,zdroj!D:AJ,33,0)</f>
        <v>katA</v>
      </c>
    </row>
    <row r="16297" spans="8:37" x14ac:dyDescent="0.25">
      <c r="H16297" s="8"/>
      <c r="I16297" s="8"/>
      <c r="N16297" s="23"/>
      <c r="O16297" s="24"/>
      <c r="P16297" s="19"/>
      <c r="Q16297" s="19"/>
      <c r="R16297" s="19"/>
      <c r="U16297" s="27"/>
      <c r="Y16297" s="9" t="s">
        <v>770</v>
      </c>
      <c r="Z16297" s="9" t="s">
        <v>462</v>
      </c>
      <c r="AA16297" s="9" t="s">
        <v>237</v>
      </c>
      <c r="AB16297" s="9">
        <v>8003980</v>
      </c>
      <c r="AC16297" s="9" t="s">
        <v>17070</v>
      </c>
      <c r="AD16297" s="9" t="s">
        <v>225</v>
      </c>
      <c r="AE16297" s="5">
        <f t="shared" si="530"/>
        <v>0</v>
      </c>
      <c r="AF16297" s="5" t="str">
        <f t="shared" si="531"/>
        <v>katA</v>
      </c>
      <c r="AG16297" s="153"/>
      <c r="AH16297" s="153"/>
      <c r="AI16297" t="s">
        <v>195</v>
      </c>
      <c r="AJ16297" t="s">
        <v>340</v>
      </c>
      <c r="AK16297" s="9" t="str">
        <f>VLOOKUP(Y16297,zdroj!D:AJ,33,0)</f>
        <v>katA</v>
      </c>
    </row>
    <row r="16298" spans="8:37" x14ac:dyDescent="0.25">
      <c r="H16298" s="8"/>
      <c r="I16298" s="8"/>
      <c r="N16298" s="23"/>
      <c r="O16298" s="24"/>
      <c r="P16298" s="19"/>
      <c r="Q16298" s="19"/>
      <c r="R16298" s="19"/>
      <c r="U16298" s="27"/>
      <c r="Y16298" s="9" t="s">
        <v>770</v>
      </c>
      <c r="Z16298" s="9" t="s">
        <v>462</v>
      </c>
      <c r="AA16298" s="9" t="s">
        <v>237</v>
      </c>
      <c r="AB16298" s="9">
        <v>8003998</v>
      </c>
      <c r="AC16298" s="9" t="s">
        <v>17071</v>
      </c>
      <c r="AD16298" s="9" t="s">
        <v>225</v>
      </c>
      <c r="AE16298" s="5">
        <f t="shared" si="530"/>
        <v>0</v>
      </c>
      <c r="AF16298" s="5" t="str">
        <f t="shared" si="531"/>
        <v>katA</v>
      </c>
      <c r="AG16298" s="153"/>
      <c r="AH16298" s="153"/>
      <c r="AI16298" t="s">
        <v>195</v>
      </c>
      <c r="AJ16298" t="s">
        <v>340</v>
      </c>
      <c r="AK16298" s="9" t="str">
        <f>VLOOKUP(Y16298,zdroj!D:AJ,33,0)</f>
        <v>katA</v>
      </c>
    </row>
    <row r="16299" spans="8:37" x14ac:dyDescent="0.25">
      <c r="H16299" s="8"/>
      <c r="I16299" s="8"/>
      <c r="N16299" s="23"/>
      <c r="O16299" s="24"/>
      <c r="P16299" s="19"/>
      <c r="Q16299" s="19"/>
      <c r="R16299" s="19"/>
      <c r="U16299" s="27"/>
      <c r="Y16299" s="9" t="s">
        <v>770</v>
      </c>
      <c r="Z16299" s="9" t="s">
        <v>462</v>
      </c>
      <c r="AA16299" s="9" t="s">
        <v>237</v>
      </c>
      <c r="AB16299" s="9">
        <v>8004005</v>
      </c>
      <c r="AC16299" s="9" t="s">
        <v>17072</v>
      </c>
      <c r="AD16299" s="9" t="s">
        <v>225</v>
      </c>
      <c r="AE16299" s="5">
        <f t="shared" si="530"/>
        <v>0</v>
      </c>
      <c r="AF16299" s="5" t="str">
        <f t="shared" si="531"/>
        <v>katA</v>
      </c>
      <c r="AG16299" s="153"/>
      <c r="AH16299" s="153"/>
      <c r="AI16299" t="s">
        <v>195</v>
      </c>
      <c r="AJ16299" t="s">
        <v>340</v>
      </c>
      <c r="AK16299" s="9" t="str">
        <f>VLOOKUP(Y16299,zdroj!D:AJ,33,0)</f>
        <v>katA</v>
      </c>
    </row>
    <row r="16300" spans="8:37" x14ac:dyDescent="0.25">
      <c r="H16300" s="8"/>
      <c r="I16300" s="8"/>
      <c r="N16300" s="23"/>
      <c r="O16300" s="24"/>
      <c r="P16300" s="19"/>
      <c r="Q16300" s="19"/>
      <c r="R16300" s="19"/>
      <c r="U16300" s="27"/>
      <c r="Y16300" s="9" t="s">
        <v>770</v>
      </c>
      <c r="Z16300" s="9" t="s">
        <v>462</v>
      </c>
      <c r="AA16300" s="9" t="s">
        <v>237</v>
      </c>
      <c r="AB16300" s="9">
        <v>8004013</v>
      </c>
      <c r="AC16300" s="9" t="s">
        <v>17073</v>
      </c>
      <c r="AD16300" s="9" t="s">
        <v>225</v>
      </c>
      <c r="AE16300" s="5">
        <f t="shared" si="530"/>
        <v>0</v>
      </c>
      <c r="AF16300" s="5" t="str">
        <f t="shared" si="531"/>
        <v>katA</v>
      </c>
      <c r="AG16300" s="153"/>
      <c r="AH16300" s="153"/>
      <c r="AI16300" t="s">
        <v>195</v>
      </c>
      <c r="AJ16300" t="s">
        <v>340</v>
      </c>
      <c r="AK16300" s="9" t="str">
        <f>VLOOKUP(Y16300,zdroj!D:AJ,33,0)</f>
        <v>katA</v>
      </c>
    </row>
    <row r="16301" spans="8:37" x14ac:dyDescent="0.25">
      <c r="H16301" s="8"/>
      <c r="I16301" s="8"/>
      <c r="N16301" s="23"/>
      <c r="O16301" s="24"/>
      <c r="P16301" s="19"/>
      <c r="Q16301" s="19"/>
      <c r="R16301" s="19"/>
      <c r="U16301" s="27"/>
      <c r="Y16301" s="9" t="s">
        <v>770</v>
      </c>
      <c r="Z16301" s="9" t="s">
        <v>462</v>
      </c>
      <c r="AA16301" s="9" t="s">
        <v>237</v>
      </c>
      <c r="AB16301" s="9">
        <v>8004021</v>
      </c>
      <c r="AC16301" s="9" t="s">
        <v>17074</v>
      </c>
      <c r="AD16301" s="9" t="s">
        <v>225</v>
      </c>
      <c r="AE16301" s="5">
        <f t="shared" si="530"/>
        <v>0</v>
      </c>
      <c r="AF16301" s="5" t="str">
        <f t="shared" si="531"/>
        <v>katA</v>
      </c>
      <c r="AG16301" s="153"/>
      <c r="AH16301" s="153"/>
      <c r="AI16301" t="s">
        <v>195</v>
      </c>
      <c r="AJ16301" t="s">
        <v>340</v>
      </c>
      <c r="AK16301" s="9" t="str">
        <f>VLOOKUP(Y16301,zdroj!D:AJ,33,0)</f>
        <v>katA</v>
      </c>
    </row>
    <row r="16302" spans="8:37" x14ac:dyDescent="0.25">
      <c r="H16302" s="8"/>
      <c r="I16302" s="8"/>
      <c r="N16302" s="23"/>
      <c r="O16302" s="24"/>
      <c r="P16302" s="19"/>
      <c r="Q16302" s="19"/>
      <c r="R16302" s="19"/>
      <c r="U16302" s="27"/>
      <c r="Y16302" s="9" t="s">
        <v>770</v>
      </c>
      <c r="Z16302" s="9" t="s">
        <v>462</v>
      </c>
      <c r="AA16302" s="9" t="s">
        <v>237</v>
      </c>
      <c r="AB16302" s="9">
        <v>8004048</v>
      </c>
      <c r="AC16302" s="9" t="s">
        <v>17075</v>
      </c>
      <c r="AD16302" s="9" t="s">
        <v>225</v>
      </c>
      <c r="AE16302" s="5">
        <f t="shared" si="530"/>
        <v>0</v>
      </c>
      <c r="AF16302" s="5" t="str">
        <f t="shared" si="531"/>
        <v>katA</v>
      </c>
      <c r="AG16302" s="153"/>
      <c r="AH16302" s="153"/>
      <c r="AI16302" t="s">
        <v>195</v>
      </c>
      <c r="AJ16302" t="s">
        <v>340</v>
      </c>
      <c r="AK16302" s="9" t="str">
        <f>VLOOKUP(Y16302,zdroj!D:AJ,33,0)</f>
        <v>katA</v>
      </c>
    </row>
    <row r="16303" spans="8:37" x14ac:dyDescent="0.25">
      <c r="H16303" s="8"/>
      <c r="I16303" s="8"/>
      <c r="N16303" s="23"/>
      <c r="O16303" s="24"/>
      <c r="P16303" s="19"/>
      <c r="Q16303" s="19"/>
      <c r="R16303" s="19"/>
      <c r="U16303" s="27"/>
      <c r="Y16303" s="9" t="s">
        <v>770</v>
      </c>
      <c r="Z16303" s="9" t="s">
        <v>462</v>
      </c>
      <c r="AA16303" s="9" t="s">
        <v>237</v>
      </c>
      <c r="AB16303" s="9">
        <v>8004056</v>
      </c>
      <c r="AC16303" s="9" t="s">
        <v>17076</v>
      </c>
      <c r="AD16303" s="9" t="s">
        <v>225</v>
      </c>
      <c r="AE16303" s="5">
        <f t="shared" si="530"/>
        <v>0</v>
      </c>
      <c r="AF16303" s="5" t="str">
        <f t="shared" si="531"/>
        <v>katA</v>
      </c>
      <c r="AG16303" s="153"/>
      <c r="AH16303" s="153"/>
      <c r="AI16303" t="s">
        <v>195</v>
      </c>
      <c r="AJ16303" t="s">
        <v>340</v>
      </c>
      <c r="AK16303" s="9" t="str">
        <f>VLOOKUP(Y16303,zdroj!D:AJ,33,0)</f>
        <v>katA</v>
      </c>
    </row>
    <row r="16304" spans="8:37" x14ac:dyDescent="0.25">
      <c r="H16304" s="8"/>
      <c r="I16304" s="8"/>
      <c r="N16304" s="23"/>
      <c r="O16304" s="24"/>
      <c r="P16304" s="19"/>
      <c r="Q16304" s="19"/>
      <c r="R16304" s="19"/>
      <c r="U16304" s="27"/>
      <c r="Y16304" s="9" t="s">
        <v>770</v>
      </c>
      <c r="Z16304" s="9" t="s">
        <v>462</v>
      </c>
      <c r="AA16304" s="9" t="s">
        <v>237</v>
      </c>
      <c r="AB16304" s="9">
        <v>8004064</v>
      </c>
      <c r="AC16304" s="9" t="s">
        <v>17077</v>
      </c>
      <c r="AD16304" s="9" t="s">
        <v>225</v>
      </c>
      <c r="AE16304" s="5">
        <f t="shared" si="530"/>
        <v>0</v>
      </c>
      <c r="AF16304" s="5" t="str">
        <f t="shared" si="531"/>
        <v>katA</v>
      </c>
      <c r="AG16304" s="153"/>
      <c r="AH16304" s="153"/>
      <c r="AI16304" t="s">
        <v>195</v>
      </c>
      <c r="AJ16304" t="s">
        <v>340</v>
      </c>
      <c r="AK16304" s="9" t="str">
        <f>VLOOKUP(Y16304,zdroj!D:AJ,33,0)</f>
        <v>katA</v>
      </c>
    </row>
    <row r="16305" spans="8:37" x14ac:dyDescent="0.25">
      <c r="H16305" s="8"/>
      <c r="I16305" s="8"/>
      <c r="N16305" s="23"/>
      <c r="O16305" s="24"/>
      <c r="P16305" s="19"/>
      <c r="Q16305" s="19"/>
      <c r="R16305" s="19"/>
      <c r="U16305" s="27"/>
      <c r="Y16305" s="9" t="s">
        <v>770</v>
      </c>
      <c r="Z16305" s="9" t="s">
        <v>462</v>
      </c>
      <c r="AA16305" s="9" t="s">
        <v>237</v>
      </c>
      <c r="AB16305" s="9">
        <v>8002991</v>
      </c>
      <c r="AC16305" s="9" t="s">
        <v>17078</v>
      </c>
      <c r="AD16305" s="9" t="s">
        <v>225</v>
      </c>
      <c r="AE16305" s="5">
        <f t="shared" si="530"/>
        <v>0</v>
      </c>
      <c r="AF16305" s="5" t="str">
        <f t="shared" si="531"/>
        <v>katA</v>
      </c>
      <c r="AG16305" s="153"/>
      <c r="AH16305" s="153"/>
      <c r="AI16305" t="s">
        <v>195</v>
      </c>
      <c r="AJ16305" t="s">
        <v>340</v>
      </c>
      <c r="AK16305" s="9" t="str">
        <f>VLOOKUP(Y16305,zdroj!D:AJ,33,0)</f>
        <v>katA</v>
      </c>
    </row>
    <row r="16306" spans="8:37" x14ac:dyDescent="0.25">
      <c r="H16306" s="8"/>
      <c r="I16306" s="8"/>
      <c r="N16306" s="23"/>
      <c r="O16306" s="24"/>
      <c r="P16306" s="19"/>
      <c r="Q16306" s="19"/>
      <c r="R16306" s="19"/>
      <c r="U16306" s="27"/>
      <c r="Y16306" s="9" t="s">
        <v>770</v>
      </c>
      <c r="Z16306" s="9" t="s">
        <v>462</v>
      </c>
      <c r="AA16306" s="9" t="s">
        <v>237</v>
      </c>
      <c r="AB16306" s="9">
        <v>27431461</v>
      </c>
      <c r="AC16306" s="9" t="s">
        <v>17079</v>
      </c>
      <c r="AD16306" s="9" t="s">
        <v>225</v>
      </c>
      <c r="AE16306" s="5">
        <f t="shared" si="530"/>
        <v>0</v>
      </c>
      <c r="AF16306" s="5" t="str">
        <f t="shared" si="531"/>
        <v>katA</v>
      </c>
      <c r="AG16306" s="153"/>
      <c r="AH16306" s="153"/>
      <c r="AI16306" t="s">
        <v>195</v>
      </c>
      <c r="AJ16306" t="s">
        <v>340</v>
      </c>
      <c r="AK16306" s="9" t="str">
        <f>VLOOKUP(Y16306,zdroj!D:AJ,33,0)</f>
        <v>katA</v>
      </c>
    </row>
    <row r="16307" spans="8:37" x14ac:dyDescent="0.25">
      <c r="H16307" s="8"/>
      <c r="I16307" s="8"/>
      <c r="N16307" s="23"/>
      <c r="O16307" s="24"/>
      <c r="P16307" s="19"/>
      <c r="Q16307" s="19"/>
      <c r="R16307" s="19"/>
      <c r="U16307" s="27"/>
      <c r="Y16307" s="9" t="s">
        <v>770</v>
      </c>
      <c r="Z16307" s="9" t="s">
        <v>462</v>
      </c>
      <c r="AA16307" s="9" t="s">
        <v>237</v>
      </c>
      <c r="AB16307" s="9">
        <v>27431479</v>
      </c>
      <c r="AC16307" s="9" t="s">
        <v>17080</v>
      </c>
      <c r="AD16307" s="9" t="s">
        <v>225</v>
      </c>
      <c r="AE16307" s="5">
        <f t="shared" si="530"/>
        <v>0</v>
      </c>
      <c r="AF16307" s="5" t="str">
        <f t="shared" si="531"/>
        <v>katA</v>
      </c>
      <c r="AG16307" s="153"/>
      <c r="AH16307" s="153"/>
      <c r="AI16307" t="s">
        <v>195</v>
      </c>
      <c r="AJ16307" t="s">
        <v>340</v>
      </c>
      <c r="AK16307" s="9" t="str">
        <f>VLOOKUP(Y16307,zdroj!D:AJ,33,0)</f>
        <v>katA</v>
      </c>
    </row>
    <row r="16308" spans="8:37" x14ac:dyDescent="0.25">
      <c r="H16308" s="8"/>
      <c r="I16308" s="8"/>
      <c r="N16308" s="23"/>
      <c r="O16308" s="24"/>
      <c r="P16308" s="19"/>
      <c r="Q16308" s="19"/>
      <c r="R16308" s="19"/>
      <c r="U16308" s="27"/>
      <c r="Y16308" s="9" t="s">
        <v>770</v>
      </c>
      <c r="Z16308" s="9" t="s">
        <v>462</v>
      </c>
      <c r="AA16308" s="9" t="s">
        <v>237</v>
      </c>
      <c r="AB16308" s="9">
        <v>28154924</v>
      </c>
      <c r="AC16308" s="9" t="s">
        <v>17081</v>
      </c>
      <c r="AD16308" s="9" t="s">
        <v>225</v>
      </c>
      <c r="AE16308" s="5">
        <f t="shared" si="530"/>
        <v>0</v>
      </c>
      <c r="AF16308" s="5" t="str">
        <f t="shared" si="531"/>
        <v>katA</v>
      </c>
      <c r="AG16308" s="153"/>
      <c r="AH16308" s="153"/>
      <c r="AI16308" t="s">
        <v>195</v>
      </c>
      <c r="AJ16308" t="s">
        <v>340</v>
      </c>
      <c r="AK16308" s="9" t="str">
        <f>VLOOKUP(Y16308,zdroj!D:AJ,33,0)</f>
        <v>katA</v>
      </c>
    </row>
    <row r="16309" spans="8:37" x14ac:dyDescent="0.25">
      <c r="H16309" s="8"/>
      <c r="I16309" s="8"/>
      <c r="N16309" s="23"/>
      <c r="O16309" s="24"/>
      <c r="P16309" s="19"/>
      <c r="Q16309" s="19"/>
      <c r="R16309" s="19"/>
      <c r="U16309" s="27"/>
      <c r="Y16309" s="9" t="s">
        <v>770</v>
      </c>
      <c r="Z16309" s="9" t="s">
        <v>462</v>
      </c>
      <c r="AA16309" s="9" t="s">
        <v>237</v>
      </c>
      <c r="AB16309" s="9">
        <v>28154932</v>
      </c>
      <c r="AC16309" s="9" t="s">
        <v>17082</v>
      </c>
      <c r="AD16309" s="9" t="s">
        <v>225</v>
      </c>
      <c r="AE16309" s="5">
        <f t="shared" si="530"/>
        <v>0</v>
      </c>
      <c r="AF16309" s="5" t="str">
        <f t="shared" si="531"/>
        <v>katA</v>
      </c>
      <c r="AG16309" s="153"/>
      <c r="AH16309" s="153"/>
      <c r="AI16309" t="s">
        <v>195</v>
      </c>
      <c r="AJ16309" t="s">
        <v>340</v>
      </c>
      <c r="AK16309" s="9" t="str">
        <f>VLOOKUP(Y16309,zdroj!D:AJ,33,0)</f>
        <v>katA</v>
      </c>
    </row>
    <row r="16310" spans="8:37" x14ac:dyDescent="0.25">
      <c r="H16310" s="8"/>
      <c r="I16310" s="8"/>
      <c r="N16310" s="23"/>
      <c r="O16310" s="24"/>
      <c r="P16310" s="19"/>
      <c r="Q16310" s="19"/>
      <c r="R16310" s="19"/>
      <c r="U16310" s="27"/>
      <c r="Y16310" s="9" t="s">
        <v>770</v>
      </c>
      <c r="Z16310" s="9" t="s">
        <v>462</v>
      </c>
      <c r="AA16310" s="9" t="s">
        <v>237</v>
      </c>
      <c r="AB16310" s="9">
        <v>28154941</v>
      </c>
      <c r="AC16310" s="9" t="s">
        <v>17083</v>
      </c>
      <c r="AD16310" s="9" t="s">
        <v>225</v>
      </c>
      <c r="AE16310" s="5">
        <f t="shared" si="530"/>
        <v>0</v>
      </c>
      <c r="AF16310" s="5" t="str">
        <f t="shared" si="531"/>
        <v>katA</v>
      </c>
      <c r="AG16310" s="153"/>
      <c r="AH16310" s="153"/>
      <c r="AI16310" t="s">
        <v>195</v>
      </c>
      <c r="AJ16310" t="s">
        <v>340</v>
      </c>
      <c r="AK16310" s="9" t="str">
        <f>VLOOKUP(Y16310,zdroj!D:AJ,33,0)</f>
        <v>katA</v>
      </c>
    </row>
    <row r="16311" spans="8:37" x14ac:dyDescent="0.25">
      <c r="H16311" s="8"/>
      <c r="I16311" s="8"/>
      <c r="N16311" s="23"/>
      <c r="O16311" s="24"/>
      <c r="P16311" s="19"/>
      <c r="Q16311" s="19"/>
      <c r="R16311" s="19"/>
      <c r="U16311" s="27"/>
      <c r="Y16311" s="9" t="s">
        <v>770</v>
      </c>
      <c r="Z16311" s="9" t="s">
        <v>462</v>
      </c>
      <c r="AA16311" s="9" t="s">
        <v>237</v>
      </c>
      <c r="AB16311" s="9">
        <v>28154959</v>
      </c>
      <c r="AC16311" s="9" t="s">
        <v>17084</v>
      </c>
      <c r="AD16311" s="9" t="s">
        <v>225</v>
      </c>
      <c r="AE16311" s="5">
        <f t="shared" si="530"/>
        <v>0</v>
      </c>
      <c r="AF16311" s="5" t="str">
        <f t="shared" si="531"/>
        <v>katA</v>
      </c>
      <c r="AG16311" s="153"/>
      <c r="AH16311" s="153"/>
      <c r="AI16311" t="s">
        <v>195</v>
      </c>
      <c r="AJ16311" t="s">
        <v>340</v>
      </c>
      <c r="AK16311" s="9" t="str">
        <f>VLOOKUP(Y16311,zdroj!D:AJ,33,0)</f>
        <v>katA</v>
      </c>
    </row>
    <row r="16312" spans="8:37" x14ac:dyDescent="0.25">
      <c r="H16312" s="8"/>
      <c r="I16312" s="8"/>
      <c r="N16312" s="23"/>
      <c r="O16312" s="24"/>
      <c r="P16312" s="19"/>
      <c r="Q16312" s="19"/>
      <c r="R16312" s="19"/>
      <c r="U16312" s="27"/>
      <c r="Y16312" s="9" t="s">
        <v>770</v>
      </c>
      <c r="Z16312" s="9" t="s">
        <v>462</v>
      </c>
      <c r="AA16312" s="9" t="s">
        <v>237</v>
      </c>
      <c r="AB16312" s="9">
        <v>28154967</v>
      </c>
      <c r="AC16312" s="9" t="s">
        <v>17085</v>
      </c>
      <c r="AD16312" s="9" t="s">
        <v>225</v>
      </c>
      <c r="AE16312" s="5">
        <f t="shared" si="530"/>
        <v>0</v>
      </c>
      <c r="AF16312" s="5" t="str">
        <f t="shared" si="531"/>
        <v>katA</v>
      </c>
      <c r="AG16312" s="153"/>
      <c r="AH16312" s="153"/>
      <c r="AI16312" t="s">
        <v>195</v>
      </c>
      <c r="AJ16312" t="s">
        <v>340</v>
      </c>
      <c r="AK16312" s="9" t="str">
        <f>VLOOKUP(Y16312,zdroj!D:AJ,33,0)</f>
        <v>katA</v>
      </c>
    </row>
    <row r="16313" spans="8:37" x14ac:dyDescent="0.25">
      <c r="H16313" s="8"/>
      <c r="I16313" s="8"/>
      <c r="N16313" s="23"/>
      <c r="O16313" s="24"/>
      <c r="P16313" s="19"/>
      <c r="Q16313" s="19"/>
      <c r="R16313" s="19"/>
      <c r="U16313" s="27"/>
      <c r="Y16313" s="9" t="s">
        <v>770</v>
      </c>
      <c r="Z16313" s="9" t="s">
        <v>462</v>
      </c>
      <c r="AA16313" s="9" t="s">
        <v>237</v>
      </c>
      <c r="AB16313" s="9">
        <v>28154975</v>
      </c>
      <c r="AC16313" s="9" t="s">
        <v>17086</v>
      </c>
      <c r="AD16313" s="9" t="s">
        <v>225</v>
      </c>
      <c r="AE16313" s="5">
        <f t="shared" si="530"/>
        <v>0</v>
      </c>
      <c r="AF16313" s="5" t="str">
        <f t="shared" si="531"/>
        <v>katA</v>
      </c>
      <c r="AG16313" s="153"/>
      <c r="AH16313" s="153"/>
      <c r="AI16313" t="s">
        <v>195</v>
      </c>
      <c r="AJ16313" t="s">
        <v>340</v>
      </c>
      <c r="AK16313" s="9" t="str">
        <f>VLOOKUP(Y16313,zdroj!D:AJ,33,0)</f>
        <v>katA</v>
      </c>
    </row>
    <row r="16314" spans="8:37" x14ac:dyDescent="0.25">
      <c r="H16314" s="8"/>
      <c r="I16314" s="8"/>
      <c r="N16314" s="23"/>
      <c r="O16314" s="24"/>
      <c r="P16314" s="19"/>
      <c r="Q16314" s="19"/>
      <c r="R16314" s="19"/>
      <c r="U16314" s="27"/>
      <c r="Y16314" s="9" t="s">
        <v>770</v>
      </c>
      <c r="Z16314" s="9" t="s">
        <v>462</v>
      </c>
      <c r="AA16314" s="9" t="s">
        <v>237</v>
      </c>
      <c r="AB16314" s="9">
        <v>8003009</v>
      </c>
      <c r="AC16314" s="9" t="s">
        <v>17087</v>
      </c>
      <c r="AD16314" s="9" t="s">
        <v>225</v>
      </c>
      <c r="AE16314" s="5">
        <f t="shared" si="530"/>
        <v>0</v>
      </c>
      <c r="AF16314" s="5" t="str">
        <f t="shared" si="531"/>
        <v>katA</v>
      </c>
      <c r="AG16314" s="153"/>
      <c r="AH16314" s="153"/>
      <c r="AI16314" t="s">
        <v>195</v>
      </c>
      <c r="AJ16314" t="s">
        <v>340</v>
      </c>
      <c r="AK16314" s="9" t="str">
        <f>VLOOKUP(Y16314,zdroj!D:AJ,33,0)</f>
        <v>katA</v>
      </c>
    </row>
    <row r="16315" spans="8:37" x14ac:dyDescent="0.25">
      <c r="H16315" s="8"/>
      <c r="I16315" s="8"/>
      <c r="N16315" s="23"/>
      <c r="O16315" s="24"/>
      <c r="P16315" s="19"/>
      <c r="Q16315" s="19"/>
      <c r="R16315" s="19"/>
      <c r="U16315" s="27"/>
      <c r="Y16315" s="9" t="s">
        <v>770</v>
      </c>
      <c r="Z16315" s="9" t="s">
        <v>462</v>
      </c>
      <c r="AA16315" s="9" t="s">
        <v>237</v>
      </c>
      <c r="AB16315" s="9">
        <v>28154983</v>
      </c>
      <c r="AC16315" s="9" t="s">
        <v>17088</v>
      </c>
      <c r="AD16315" s="9" t="s">
        <v>225</v>
      </c>
      <c r="AE16315" s="5">
        <f t="shared" si="530"/>
        <v>0</v>
      </c>
      <c r="AF16315" s="5" t="str">
        <f t="shared" si="531"/>
        <v>katA</v>
      </c>
      <c r="AG16315" s="153"/>
      <c r="AH16315" s="153"/>
      <c r="AI16315" t="s">
        <v>195</v>
      </c>
      <c r="AJ16315" t="s">
        <v>340</v>
      </c>
      <c r="AK16315" s="9" t="str">
        <f>VLOOKUP(Y16315,zdroj!D:AJ,33,0)</f>
        <v>katA</v>
      </c>
    </row>
    <row r="16316" spans="8:37" x14ac:dyDescent="0.25">
      <c r="H16316" s="8"/>
      <c r="I16316" s="8"/>
      <c r="N16316" s="23"/>
      <c r="O16316" s="24"/>
      <c r="P16316" s="19"/>
      <c r="Q16316" s="19"/>
      <c r="R16316" s="19"/>
      <c r="U16316" s="27"/>
      <c r="Y16316" s="9" t="s">
        <v>770</v>
      </c>
      <c r="Z16316" s="9" t="s">
        <v>462</v>
      </c>
      <c r="AA16316" s="9" t="s">
        <v>237</v>
      </c>
      <c r="AB16316" s="9">
        <v>28154991</v>
      </c>
      <c r="AC16316" s="9" t="s">
        <v>17089</v>
      </c>
      <c r="AD16316" s="9" t="s">
        <v>225</v>
      </c>
      <c r="AE16316" s="5">
        <f t="shared" si="530"/>
        <v>0</v>
      </c>
      <c r="AF16316" s="5" t="str">
        <f t="shared" si="531"/>
        <v>katA</v>
      </c>
      <c r="AG16316" s="153"/>
      <c r="AH16316" s="153"/>
      <c r="AI16316" t="s">
        <v>195</v>
      </c>
      <c r="AJ16316" t="s">
        <v>340</v>
      </c>
      <c r="AK16316" s="9" t="str">
        <f>VLOOKUP(Y16316,zdroj!D:AJ,33,0)</f>
        <v>katA</v>
      </c>
    </row>
    <row r="16317" spans="8:37" x14ac:dyDescent="0.25">
      <c r="H16317" s="8"/>
      <c r="I16317" s="8"/>
      <c r="N16317" s="23"/>
      <c r="O16317" s="24"/>
      <c r="P16317" s="19"/>
      <c r="Q16317" s="19"/>
      <c r="R16317" s="19"/>
      <c r="U16317" s="27"/>
      <c r="Y16317" s="9" t="s">
        <v>770</v>
      </c>
      <c r="Z16317" s="9" t="s">
        <v>462</v>
      </c>
      <c r="AA16317" s="9" t="s">
        <v>237</v>
      </c>
      <c r="AB16317" s="9">
        <v>28155009</v>
      </c>
      <c r="AC16317" s="9" t="s">
        <v>17090</v>
      </c>
      <c r="AD16317" s="9" t="s">
        <v>225</v>
      </c>
      <c r="AE16317" s="5">
        <f t="shared" si="530"/>
        <v>0</v>
      </c>
      <c r="AF16317" s="5" t="str">
        <f t="shared" si="531"/>
        <v>katA</v>
      </c>
      <c r="AG16317" s="153"/>
      <c r="AH16317" s="153"/>
      <c r="AI16317" t="s">
        <v>195</v>
      </c>
      <c r="AJ16317" t="s">
        <v>340</v>
      </c>
      <c r="AK16317" s="9" t="str">
        <f>VLOOKUP(Y16317,zdroj!D:AJ,33,0)</f>
        <v>katA</v>
      </c>
    </row>
    <row r="16318" spans="8:37" x14ac:dyDescent="0.25">
      <c r="H16318" s="8"/>
      <c r="I16318" s="8"/>
      <c r="N16318" s="23"/>
      <c r="O16318" s="24"/>
      <c r="P16318" s="19"/>
      <c r="Q16318" s="19"/>
      <c r="R16318" s="19"/>
      <c r="U16318" s="27"/>
      <c r="Y16318" s="9" t="s">
        <v>770</v>
      </c>
      <c r="Z16318" s="9" t="s">
        <v>462</v>
      </c>
      <c r="AA16318" s="9" t="s">
        <v>237</v>
      </c>
      <c r="AB16318" s="9">
        <v>28155017</v>
      </c>
      <c r="AC16318" s="9" t="s">
        <v>17091</v>
      </c>
      <c r="AD16318" s="9" t="s">
        <v>225</v>
      </c>
      <c r="AE16318" s="5">
        <f t="shared" si="530"/>
        <v>0</v>
      </c>
      <c r="AF16318" s="5" t="str">
        <f t="shared" si="531"/>
        <v>katA</v>
      </c>
      <c r="AG16318" s="153"/>
      <c r="AH16318" s="153"/>
      <c r="AI16318" t="s">
        <v>195</v>
      </c>
      <c r="AJ16318" t="s">
        <v>340</v>
      </c>
      <c r="AK16318" s="9" t="str">
        <f>VLOOKUP(Y16318,zdroj!D:AJ,33,0)</f>
        <v>katA</v>
      </c>
    </row>
    <row r="16319" spans="8:37" x14ac:dyDescent="0.25">
      <c r="H16319" s="8"/>
      <c r="I16319" s="8"/>
      <c r="N16319" s="23"/>
      <c r="O16319" s="24"/>
      <c r="P16319" s="19"/>
      <c r="Q16319" s="19"/>
      <c r="R16319" s="19"/>
      <c r="U16319" s="27"/>
      <c r="Y16319" s="9" t="s">
        <v>770</v>
      </c>
      <c r="Z16319" s="9" t="s">
        <v>462</v>
      </c>
      <c r="AA16319" s="9" t="s">
        <v>237</v>
      </c>
      <c r="AB16319" s="9">
        <v>28155025</v>
      </c>
      <c r="AC16319" s="9" t="s">
        <v>17092</v>
      </c>
      <c r="AD16319" s="9" t="s">
        <v>225</v>
      </c>
      <c r="AE16319" s="5">
        <f t="shared" si="530"/>
        <v>0</v>
      </c>
      <c r="AF16319" s="5" t="str">
        <f t="shared" si="531"/>
        <v>katA</v>
      </c>
      <c r="AG16319" s="153"/>
      <c r="AH16319" s="153"/>
      <c r="AI16319" t="s">
        <v>195</v>
      </c>
      <c r="AJ16319" t="s">
        <v>340</v>
      </c>
      <c r="AK16319" s="9" t="str">
        <f>VLOOKUP(Y16319,zdroj!D:AJ,33,0)</f>
        <v>katA</v>
      </c>
    </row>
    <row r="16320" spans="8:37" x14ac:dyDescent="0.25">
      <c r="H16320" s="8"/>
      <c r="I16320" s="8"/>
      <c r="N16320" s="23"/>
      <c r="O16320" s="24"/>
      <c r="P16320" s="19"/>
      <c r="Q16320" s="19"/>
      <c r="R16320" s="19"/>
      <c r="U16320" s="27"/>
      <c r="Y16320" s="9" t="s">
        <v>770</v>
      </c>
      <c r="Z16320" s="9" t="s">
        <v>462</v>
      </c>
      <c r="AA16320" s="9" t="s">
        <v>237</v>
      </c>
      <c r="AB16320" s="9">
        <v>28155033</v>
      </c>
      <c r="AC16320" s="9" t="s">
        <v>17093</v>
      </c>
      <c r="AD16320" s="9" t="s">
        <v>225</v>
      </c>
      <c r="AE16320" s="5">
        <f t="shared" si="530"/>
        <v>0</v>
      </c>
      <c r="AF16320" s="5" t="str">
        <f t="shared" si="531"/>
        <v>katA</v>
      </c>
      <c r="AG16320" s="153"/>
      <c r="AH16320" s="153"/>
      <c r="AI16320" t="s">
        <v>195</v>
      </c>
      <c r="AJ16320" t="s">
        <v>340</v>
      </c>
      <c r="AK16320" s="9" t="str">
        <f>VLOOKUP(Y16320,zdroj!D:AJ,33,0)</f>
        <v>katA</v>
      </c>
    </row>
    <row r="16321" spans="8:37" x14ac:dyDescent="0.25">
      <c r="H16321" s="8"/>
      <c r="I16321" s="8"/>
      <c r="N16321" s="23"/>
      <c r="O16321" s="24"/>
      <c r="P16321" s="19"/>
      <c r="Q16321" s="19"/>
      <c r="R16321" s="19"/>
      <c r="U16321" s="27"/>
      <c r="Y16321" s="9" t="s">
        <v>770</v>
      </c>
      <c r="Z16321" s="9" t="s">
        <v>462</v>
      </c>
      <c r="AA16321" s="9" t="s">
        <v>237</v>
      </c>
      <c r="AB16321" s="9">
        <v>28155041</v>
      </c>
      <c r="AC16321" s="9" t="s">
        <v>17094</v>
      </c>
      <c r="AD16321" s="9" t="s">
        <v>225</v>
      </c>
      <c r="AE16321" s="5">
        <f t="shared" si="530"/>
        <v>0</v>
      </c>
      <c r="AF16321" s="5" t="str">
        <f t="shared" si="531"/>
        <v>katA</v>
      </c>
      <c r="AG16321" s="153"/>
      <c r="AH16321" s="153"/>
      <c r="AI16321" t="s">
        <v>195</v>
      </c>
      <c r="AJ16321" t="s">
        <v>340</v>
      </c>
      <c r="AK16321" s="9" t="str">
        <f>VLOOKUP(Y16321,zdroj!D:AJ,33,0)</f>
        <v>katA</v>
      </c>
    </row>
    <row r="16322" spans="8:37" x14ac:dyDescent="0.25">
      <c r="H16322" s="8"/>
      <c r="I16322" s="8"/>
      <c r="N16322" s="23"/>
      <c r="O16322" s="24"/>
      <c r="P16322" s="19"/>
      <c r="Q16322" s="19"/>
      <c r="R16322" s="19"/>
      <c r="U16322" s="27"/>
      <c r="Y16322" s="9" t="s">
        <v>770</v>
      </c>
      <c r="Z16322" s="9" t="s">
        <v>462</v>
      </c>
      <c r="AA16322" s="9" t="s">
        <v>237</v>
      </c>
      <c r="AB16322" s="9">
        <v>28155050</v>
      </c>
      <c r="AC16322" s="9" t="s">
        <v>17095</v>
      </c>
      <c r="AD16322" s="9" t="s">
        <v>225</v>
      </c>
      <c r="AE16322" s="5">
        <f t="shared" si="530"/>
        <v>0</v>
      </c>
      <c r="AF16322" s="5" t="str">
        <f t="shared" si="531"/>
        <v>katA</v>
      </c>
      <c r="AG16322" s="153"/>
      <c r="AH16322" s="153"/>
      <c r="AI16322" t="s">
        <v>195</v>
      </c>
      <c r="AJ16322" t="s">
        <v>340</v>
      </c>
      <c r="AK16322" s="9" t="str">
        <f>VLOOKUP(Y16322,zdroj!D:AJ,33,0)</f>
        <v>katA</v>
      </c>
    </row>
    <row r="16323" spans="8:37" x14ac:dyDescent="0.25">
      <c r="H16323" s="8"/>
      <c r="I16323" s="8"/>
      <c r="N16323" s="23"/>
      <c r="O16323" s="24"/>
      <c r="P16323" s="19"/>
      <c r="Q16323" s="19"/>
      <c r="R16323" s="19"/>
      <c r="U16323" s="27"/>
      <c r="Y16323" s="9" t="s">
        <v>770</v>
      </c>
      <c r="Z16323" s="9" t="s">
        <v>462</v>
      </c>
      <c r="AA16323" s="9" t="s">
        <v>237</v>
      </c>
      <c r="AB16323" s="9">
        <v>28155068</v>
      </c>
      <c r="AC16323" s="9" t="s">
        <v>17096</v>
      </c>
      <c r="AD16323" s="9" t="s">
        <v>225</v>
      </c>
      <c r="AE16323" s="5">
        <f t="shared" si="530"/>
        <v>0</v>
      </c>
      <c r="AF16323" s="5" t="str">
        <f t="shared" si="531"/>
        <v>katA</v>
      </c>
      <c r="AG16323" s="153"/>
      <c r="AH16323" s="153"/>
      <c r="AI16323" t="s">
        <v>195</v>
      </c>
      <c r="AJ16323" t="s">
        <v>340</v>
      </c>
      <c r="AK16323" s="9" t="str">
        <f>VLOOKUP(Y16323,zdroj!D:AJ,33,0)</f>
        <v>katA</v>
      </c>
    </row>
    <row r="16324" spans="8:37" x14ac:dyDescent="0.25">
      <c r="H16324" s="8"/>
      <c r="I16324" s="8"/>
      <c r="N16324" s="23"/>
      <c r="O16324" s="24"/>
      <c r="P16324" s="19"/>
      <c r="Q16324" s="19"/>
      <c r="R16324" s="19"/>
      <c r="U16324" s="27"/>
      <c r="Y16324" s="9" t="s">
        <v>770</v>
      </c>
      <c r="Z16324" s="9" t="s">
        <v>462</v>
      </c>
      <c r="AA16324" s="9" t="s">
        <v>237</v>
      </c>
      <c r="AB16324" s="9">
        <v>8004081</v>
      </c>
      <c r="AC16324" s="9" t="s">
        <v>17097</v>
      </c>
      <c r="AD16324" s="9" t="s">
        <v>225</v>
      </c>
      <c r="AE16324" s="5">
        <f t="shared" si="530"/>
        <v>0</v>
      </c>
      <c r="AF16324" s="5" t="str">
        <f t="shared" si="531"/>
        <v>katA</v>
      </c>
      <c r="AG16324" s="153"/>
      <c r="AH16324" s="153"/>
      <c r="AI16324" t="s">
        <v>229</v>
      </c>
      <c r="AJ16324" t="s">
        <v>17878</v>
      </c>
      <c r="AK16324" s="9" t="str">
        <f>VLOOKUP(Y16324,zdroj!D:AJ,33,0)</f>
        <v>katA</v>
      </c>
    </row>
    <row r="16325" spans="8:37" x14ac:dyDescent="0.25">
      <c r="H16325" s="8"/>
      <c r="I16325" s="8"/>
      <c r="N16325" s="23"/>
      <c r="O16325" s="24"/>
      <c r="P16325" s="19"/>
      <c r="Q16325" s="19"/>
      <c r="R16325" s="19"/>
      <c r="U16325" s="27"/>
      <c r="Y16325" s="9" t="s">
        <v>770</v>
      </c>
      <c r="Z16325" s="9" t="s">
        <v>462</v>
      </c>
      <c r="AA16325" s="9" t="s">
        <v>237</v>
      </c>
      <c r="AB16325" s="9">
        <v>8003017</v>
      </c>
      <c r="AC16325" s="9" t="s">
        <v>17098</v>
      </c>
      <c r="AD16325" s="9" t="s">
        <v>225</v>
      </c>
      <c r="AE16325" s="5">
        <f t="shared" si="530"/>
        <v>0</v>
      </c>
      <c r="AF16325" s="5" t="str">
        <f t="shared" si="531"/>
        <v>katA</v>
      </c>
      <c r="AG16325" s="153"/>
      <c r="AH16325" s="153"/>
      <c r="AI16325" t="s">
        <v>195</v>
      </c>
      <c r="AJ16325" t="s">
        <v>340</v>
      </c>
      <c r="AK16325" s="9" t="str">
        <f>VLOOKUP(Y16325,zdroj!D:AJ,33,0)</f>
        <v>katA</v>
      </c>
    </row>
    <row r="16326" spans="8:37" x14ac:dyDescent="0.25">
      <c r="H16326" s="8"/>
      <c r="I16326" s="8"/>
      <c r="N16326" s="23"/>
      <c r="O16326" s="24"/>
      <c r="P16326" s="19"/>
      <c r="Q16326" s="19"/>
      <c r="R16326" s="19"/>
      <c r="U16326" s="27"/>
      <c r="Y16326" s="9" t="s">
        <v>770</v>
      </c>
      <c r="Z16326" s="9" t="s">
        <v>462</v>
      </c>
      <c r="AA16326" s="9" t="s">
        <v>237</v>
      </c>
      <c r="AB16326" s="9">
        <v>28310543</v>
      </c>
      <c r="AC16326" s="9" t="s">
        <v>17099</v>
      </c>
      <c r="AD16326" s="9" t="s">
        <v>225</v>
      </c>
      <c r="AE16326" s="5">
        <f t="shared" si="530"/>
        <v>0</v>
      </c>
      <c r="AF16326" s="5" t="str">
        <f t="shared" si="531"/>
        <v>katA</v>
      </c>
      <c r="AG16326" s="153"/>
      <c r="AH16326" s="153"/>
      <c r="AI16326" t="s">
        <v>195</v>
      </c>
      <c r="AJ16326" t="s">
        <v>340</v>
      </c>
      <c r="AK16326" s="9" t="str">
        <f>VLOOKUP(Y16326,zdroj!D:AJ,33,0)</f>
        <v>katA</v>
      </c>
    </row>
    <row r="16327" spans="8:37" x14ac:dyDescent="0.25">
      <c r="H16327" s="8"/>
      <c r="I16327" s="8"/>
      <c r="N16327" s="23"/>
      <c r="O16327" s="24"/>
      <c r="P16327" s="19"/>
      <c r="Q16327" s="19"/>
      <c r="R16327" s="19"/>
      <c r="U16327" s="27"/>
      <c r="Y16327" s="9" t="s">
        <v>770</v>
      </c>
      <c r="Z16327" s="9" t="s">
        <v>462</v>
      </c>
      <c r="AA16327" s="9" t="s">
        <v>237</v>
      </c>
      <c r="AB16327" s="9">
        <v>28310551</v>
      </c>
      <c r="AC16327" s="9" t="s">
        <v>17100</v>
      </c>
      <c r="AD16327" s="9" t="s">
        <v>225</v>
      </c>
      <c r="AE16327" s="5">
        <f t="shared" si="530"/>
        <v>0</v>
      </c>
      <c r="AF16327" s="5" t="str">
        <f t="shared" si="531"/>
        <v>katA</v>
      </c>
      <c r="AG16327" s="153"/>
      <c r="AH16327" s="153"/>
      <c r="AI16327" t="s">
        <v>195</v>
      </c>
      <c r="AJ16327" t="s">
        <v>340</v>
      </c>
      <c r="AK16327" s="9" t="str">
        <f>VLOOKUP(Y16327,zdroj!D:AJ,33,0)</f>
        <v>katA</v>
      </c>
    </row>
    <row r="16328" spans="8:37" x14ac:dyDescent="0.25">
      <c r="H16328" s="8"/>
      <c r="I16328" s="8"/>
      <c r="N16328" s="23"/>
      <c r="O16328" s="24"/>
      <c r="P16328" s="19"/>
      <c r="Q16328" s="19"/>
      <c r="R16328" s="19"/>
      <c r="U16328" s="27"/>
      <c r="Y16328" s="9" t="s">
        <v>770</v>
      </c>
      <c r="Z16328" s="9" t="s">
        <v>462</v>
      </c>
      <c r="AA16328" s="9" t="s">
        <v>237</v>
      </c>
      <c r="AB16328" s="9">
        <v>28310560</v>
      </c>
      <c r="AC16328" s="9" t="s">
        <v>17101</v>
      </c>
      <c r="AD16328" s="9" t="s">
        <v>225</v>
      </c>
      <c r="AE16328" s="5">
        <f t="shared" si="530"/>
        <v>0</v>
      </c>
      <c r="AF16328" s="5" t="str">
        <f t="shared" si="531"/>
        <v>katA</v>
      </c>
      <c r="AG16328" s="153"/>
      <c r="AH16328" s="153"/>
      <c r="AI16328" t="s">
        <v>195</v>
      </c>
      <c r="AJ16328" t="s">
        <v>340</v>
      </c>
      <c r="AK16328" s="9" t="str">
        <f>VLOOKUP(Y16328,zdroj!D:AJ,33,0)</f>
        <v>katA</v>
      </c>
    </row>
    <row r="16329" spans="8:37" x14ac:dyDescent="0.25">
      <c r="H16329" s="8"/>
      <c r="I16329" s="8"/>
      <c r="N16329" s="23"/>
      <c r="O16329" s="24"/>
      <c r="P16329" s="19"/>
      <c r="Q16329" s="19"/>
      <c r="R16329" s="19"/>
      <c r="U16329" s="27"/>
      <c r="Y16329" s="9" t="s">
        <v>770</v>
      </c>
      <c r="Z16329" s="9" t="s">
        <v>462</v>
      </c>
      <c r="AA16329" s="9" t="s">
        <v>237</v>
      </c>
      <c r="AB16329" s="9">
        <v>28310578</v>
      </c>
      <c r="AC16329" s="9" t="s">
        <v>17102</v>
      </c>
      <c r="AD16329" s="9" t="s">
        <v>225</v>
      </c>
      <c r="AE16329" s="5">
        <f t="shared" si="530"/>
        <v>0</v>
      </c>
      <c r="AF16329" s="5" t="str">
        <f t="shared" si="531"/>
        <v>katA</v>
      </c>
      <c r="AG16329" s="153"/>
      <c r="AH16329" s="153"/>
      <c r="AI16329" t="s">
        <v>195</v>
      </c>
      <c r="AJ16329" t="s">
        <v>340</v>
      </c>
      <c r="AK16329" s="9" t="str">
        <f>VLOOKUP(Y16329,zdroj!D:AJ,33,0)</f>
        <v>katA</v>
      </c>
    </row>
    <row r="16330" spans="8:37" x14ac:dyDescent="0.25">
      <c r="H16330" s="8"/>
      <c r="I16330" s="8"/>
      <c r="N16330" s="23"/>
      <c r="O16330" s="24"/>
      <c r="P16330" s="19"/>
      <c r="Q16330" s="19"/>
      <c r="R16330" s="19"/>
      <c r="U16330" s="27"/>
      <c r="Y16330" s="9" t="s">
        <v>770</v>
      </c>
      <c r="Z16330" s="9" t="s">
        <v>462</v>
      </c>
      <c r="AA16330" s="9" t="s">
        <v>237</v>
      </c>
      <c r="AB16330" s="9">
        <v>28310586</v>
      </c>
      <c r="AC16330" s="9" t="s">
        <v>17103</v>
      </c>
      <c r="AD16330" s="9" t="s">
        <v>225</v>
      </c>
      <c r="AE16330" s="5">
        <f t="shared" ref="AE16330:AE16393" si="532">VLOOKUP(Y16330,K:T,10,0)</f>
        <v>0</v>
      </c>
      <c r="AF16330" s="5" t="str">
        <f t="shared" ref="AF16330:AF16393" si="533">IF(AE16330="A",IF(AD16330="katA","katB",AD16330),AD16330)</f>
        <v>katA</v>
      </c>
      <c r="AG16330" s="153"/>
      <c r="AH16330" s="153"/>
      <c r="AI16330" t="s">
        <v>229</v>
      </c>
      <c r="AJ16330" t="s">
        <v>17878</v>
      </c>
      <c r="AK16330" s="9" t="str">
        <f>VLOOKUP(Y16330,zdroj!D:AJ,33,0)</f>
        <v>katA</v>
      </c>
    </row>
    <row r="16331" spans="8:37" x14ac:dyDescent="0.25">
      <c r="H16331" s="8"/>
      <c r="I16331" s="8"/>
      <c r="N16331" s="23"/>
      <c r="O16331" s="24"/>
      <c r="P16331" s="19"/>
      <c r="Q16331" s="19"/>
      <c r="R16331" s="19"/>
      <c r="U16331" s="27"/>
      <c r="Y16331" s="9" t="s">
        <v>770</v>
      </c>
      <c r="Z16331" s="9" t="s">
        <v>462</v>
      </c>
      <c r="AA16331" s="9" t="s">
        <v>237</v>
      </c>
      <c r="AB16331" s="9">
        <v>28310594</v>
      </c>
      <c r="AC16331" s="9" t="s">
        <v>17104</v>
      </c>
      <c r="AD16331" s="9" t="s">
        <v>225</v>
      </c>
      <c r="AE16331" s="5">
        <f t="shared" si="532"/>
        <v>0</v>
      </c>
      <c r="AF16331" s="5" t="str">
        <f t="shared" si="533"/>
        <v>katA</v>
      </c>
      <c r="AG16331" s="153"/>
      <c r="AH16331" s="153"/>
      <c r="AI16331" t="s">
        <v>229</v>
      </c>
      <c r="AJ16331" t="s">
        <v>17878</v>
      </c>
      <c r="AK16331" s="9" t="str">
        <f>VLOOKUP(Y16331,zdroj!D:AJ,33,0)</f>
        <v>katA</v>
      </c>
    </row>
    <row r="16332" spans="8:37" x14ac:dyDescent="0.25">
      <c r="H16332" s="8"/>
      <c r="I16332" s="8"/>
      <c r="N16332" s="23"/>
      <c r="O16332" s="24"/>
      <c r="P16332" s="19"/>
      <c r="Q16332" s="19"/>
      <c r="R16332" s="19"/>
      <c r="U16332" s="27"/>
      <c r="Y16332" s="9" t="s">
        <v>770</v>
      </c>
      <c r="Z16332" s="9" t="s">
        <v>462</v>
      </c>
      <c r="AA16332" s="9" t="s">
        <v>237</v>
      </c>
      <c r="AB16332" s="9">
        <v>28310608</v>
      </c>
      <c r="AC16332" s="9" t="s">
        <v>17105</v>
      </c>
      <c r="AD16332" s="9" t="s">
        <v>800</v>
      </c>
      <c r="AE16332" s="5">
        <f t="shared" si="532"/>
        <v>0</v>
      </c>
      <c r="AF16332" s="5" t="str">
        <f t="shared" si="533"/>
        <v>Pokryto</v>
      </c>
      <c r="AG16332" s="153"/>
      <c r="AH16332" s="153"/>
      <c r="AI16332" t="s">
        <v>17880</v>
      </c>
      <c r="AJ16332" t="s">
        <v>800</v>
      </c>
      <c r="AK16332" s="9" t="str">
        <f>VLOOKUP(Y16332,zdroj!D:AJ,33,0)</f>
        <v>katA</v>
      </c>
    </row>
    <row r="16333" spans="8:37" x14ac:dyDescent="0.25">
      <c r="H16333" s="8"/>
      <c r="I16333" s="8"/>
      <c r="N16333" s="23"/>
      <c r="O16333" s="24"/>
      <c r="P16333" s="19"/>
      <c r="Q16333" s="19"/>
      <c r="R16333" s="19"/>
      <c r="U16333" s="27"/>
      <c r="Y16333" s="9" t="s">
        <v>770</v>
      </c>
      <c r="Z16333" s="9" t="s">
        <v>462</v>
      </c>
      <c r="AA16333" s="9" t="s">
        <v>237</v>
      </c>
      <c r="AB16333" s="9">
        <v>8004099</v>
      </c>
      <c r="AC16333" s="9" t="s">
        <v>17106</v>
      </c>
      <c r="AD16333" s="9" t="s">
        <v>225</v>
      </c>
      <c r="AE16333" s="5">
        <f t="shared" si="532"/>
        <v>0</v>
      </c>
      <c r="AF16333" s="5" t="str">
        <f t="shared" si="533"/>
        <v>katA</v>
      </c>
      <c r="AG16333" s="153"/>
      <c r="AH16333" s="153"/>
      <c r="AI16333" t="s">
        <v>195</v>
      </c>
      <c r="AJ16333" t="s">
        <v>340</v>
      </c>
      <c r="AK16333" s="9" t="str">
        <f>VLOOKUP(Y16333,zdroj!D:AJ,33,0)</f>
        <v>katA</v>
      </c>
    </row>
    <row r="16334" spans="8:37" x14ac:dyDescent="0.25">
      <c r="H16334" s="8"/>
      <c r="I16334" s="8"/>
      <c r="N16334" s="23"/>
      <c r="O16334" s="24"/>
      <c r="P16334" s="19"/>
      <c r="Q16334" s="19"/>
      <c r="R16334" s="19"/>
      <c r="U16334" s="27"/>
      <c r="Y16334" s="9" t="s">
        <v>770</v>
      </c>
      <c r="Z16334" s="9" t="s">
        <v>462</v>
      </c>
      <c r="AA16334" s="9" t="s">
        <v>237</v>
      </c>
      <c r="AB16334" s="9">
        <v>28310624</v>
      </c>
      <c r="AC16334" s="9" t="s">
        <v>17107</v>
      </c>
      <c r="AD16334" s="9" t="s">
        <v>225</v>
      </c>
      <c r="AE16334" s="5">
        <f t="shared" si="532"/>
        <v>0</v>
      </c>
      <c r="AF16334" s="5" t="str">
        <f t="shared" si="533"/>
        <v>katA</v>
      </c>
      <c r="AG16334" s="153"/>
      <c r="AH16334" s="153"/>
      <c r="AI16334" t="s">
        <v>195</v>
      </c>
      <c r="AJ16334" t="s">
        <v>340</v>
      </c>
      <c r="AK16334" s="9" t="str">
        <f>VLOOKUP(Y16334,zdroj!D:AJ,33,0)</f>
        <v>katA</v>
      </c>
    </row>
    <row r="16335" spans="8:37" x14ac:dyDescent="0.25">
      <c r="H16335" s="8"/>
      <c r="I16335" s="8"/>
      <c r="N16335" s="23"/>
      <c r="O16335" s="24"/>
      <c r="P16335" s="19"/>
      <c r="Q16335" s="19"/>
      <c r="R16335" s="19"/>
      <c r="U16335" s="27"/>
      <c r="Y16335" s="9" t="s">
        <v>770</v>
      </c>
      <c r="Z16335" s="9" t="s">
        <v>462</v>
      </c>
      <c r="AA16335" s="9" t="s">
        <v>237</v>
      </c>
      <c r="AB16335" s="9">
        <v>8003025</v>
      </c>
      <c r="AC16335" s="9" t="s">
        <v>17108</v>
      </c>
      <c r="AD16335" s="9" t="s">
        <v>225</v>
      </c>
      <c r="AE16335" s="5">
        <f t="shared" si="532"/>
        <v>0</v>
      </c>
      <c r="AF16335" s="5" t="str">
        <f t="shared" si="533"/>
        <v>katA</v>
      </c>
      <c r="AG16335" s="153"/>
      <c r="AH16335" s="153"/>
      <c r="AI16335" t="s">
        <v>195</v>
      </c>
      <c r="AJ16335" t="s">
        <v>340</v>
      </c>
      <c r="AK16335" s="9" t="str">
        <f>VLOOKUP(Y16335,zdroj!D:AJ,33,0)</f>
        <v>katA</v>
      </c>
    </row>
    <row r="16336" spans="8:37" x14ac:dyDescent="0.25">
      <c r="H16336" s="8"/>
      <c r="I16336" s="8"/>
      <c r="N16336" s="23"/>
      <c r="O16336" s="24"/>
      <c r="P16336" s="19"/>
      <c r="Q16336" s="19"/>
      <c r="R16336" s="19"/>
      <c r="U16336" s="27"/>
      <c r="Y16336" s="9" t="s">
        <v>770</v>
      </c>
      <c r="Z16336" s="9" t="s">
        <v>462</v>
      </c>
      <c r="AA16336" s="9" t="s">
        <v>237</v>
      </c>
      <c r="AB16336" s="9">
        <v>28310632</v>
      </c>
      <c r="AC16336" s="9" t="s">
        <v>17109</v>
      </c>
      <c r="AD16336" s="9" t="s">
        <v>225</v>
      </c>
      <c r="AE16336" s="5">
        <f t="shared" si="532"/>
        <v>0</v>
      </c>
      <c r="AF16336" s="5" t="str">
        <f t="shared" si="533"/>
        <v>katA</v>
      </c>
      <c r="AG16336" s="153"/>
      <c r="AH16336" s="153"/>
      <c r="AI16336" t="s">
        <v>195</v>
      </c>
      <c r="AJ16336" t="s">
        <v>340</v>
      </c>
      <c r="AK16336" s="9" t="str">
        <f>VLOOKUP(Y16336,zdroj!D:AJ,33,0)</f>
        <v>katA</v>
      </c>
    </row>
    <row r="16337" spans="8:37" x14ac:dyDescent="0.25">
      <c r="H16337" s="8"/>
      <c r="I16337" s="8"/>
      <c r="N16337" s="23"/>
      <c r="O16337" s="24"/>
      <c r="P16337" s="19"/>
      <c r="Q16337" s="19"/>
      <c r="R16337" s="19"/>
      <c r="U16337" s="27"/>
      <c r="Y16337" s="9" t="s">
        <v>770</v>
      </c>
      <c r="Z16337" s="9" t="s">
        <v>462</v>
      </c>
      <c r="AA16337" s="9" t="s">
        <v>237</v>
      </c>
      <c r="AB16337" s="9">
        <v>28310641</v>
      </c>
      <c r="AC16337" s="9" t="s">
        <v>17110</v>
      </c>
      <c r="AD16337" s="9" t="s">
        <v>225</v>
      </c>
      <c r="AE16337" s="5">
        <f t="shared" si="532"/>
        <v>0</v>
      </c>
      <c r="AF16337" s="5" t="str">
        <f t="shared" si="533"/>
        <v>katA</v>
      </c>
      <c r="AG16337" s="153"/>
      <c r="AH16337" s="153"/>
      <c r="AI16337" t="s">
        <v>195</v>
      </c>
      <c r="AJ16337" t="s">
        <v>340</v>
      </c>
      <c r="AK16337" s="9" t="str">
        <f>VLOOKUP(Y16337,zdroj!D:AJ,33,0)</f>
        <v>katA</v>
      </c>
    </row>
    <row r="16338" spans="8:37" x14ac:dyDescent="0.25">
      <c r="H16338" s="8"/>
      <c r="I16338" s="8"/>
      <c r="N16338" s="23"/>
      <c r="O16338" s="24"/>
      <c r="P16338" s="19"/>
      <c r="Q16338" s="19"/>
      <c r="R16338" s="19"/>
      <c r="U16338" s="27"/>
      <c r="Y16338" s="9" t="s">
        <v>770</v>
      </c>
      <c r="Z16338" s="9" t="s">
        <v>462</v>
      </c>
      <c r="AA16338" s="9" t="s">
        <v>237</v>
      </c>
      <c r="AB16338" s="9">
        <v>28310659</v>
      </c>
      <c r="AC16338" s="9" t="s">
        <v>17111</v>
      </c>
      <c r="AD16338" s="9" t="s">
        <v>225</v>
      </c>
      <c r="AE16338" s="5">
        <f t="shared" si="532"/>
        <v>0</v>
      </c>
      <c r="AF16338" s="5" t="str">
        <f t="shared" si="533"/>
        <v>katA</v>
      </c>
      <c r="AG16338" s="153"/>
      <c r="AH16338" s="153"/>
      <c r="AI16338" t="s">
        <v>195</v>
      </c>
      <c r="AJ16338" t="s">
        <v>340</v>
      </c>
      <c r="AK16338" s="9" t="str">
        <f>VLOOKUP(Y16338,zdroj!D:AJ,33,0)</f>
        <v>katA</v>
      </c>
    </row>
    <row r="16339" spans="8:37" x14ac:dyDescent="0.25">
      <c r="H16339" s="8"/>
      <c r="I16339" s="8"/>
      <c r="N16339" s="23"/>
      <c r="O16339" s="24"/>
      <c r="P16339" s="19"/>
      <c r="Q16339" s="19"/>
      <c r="R16339" s="19"/>
      <c r="U16339" s="27"/>
      <c r="Y16339" s="9" t="s">
        <v>770</v>
      </c>
      <c r="Z16339" s="9" t="s">
        <v>462</v>
      </c>
      <c r="AA16339" s="9" t="s">
        <v>237</v>
      </c>
      <c r="AB16339" s="9">
        <v>28310667</v>
      </c>
      <c r="AC16339" s="9" t="s">
        <v>17112</v>
      </c>
      <c r="AD16339" s="9" t="s">
        <v>225</v>
      </c>
      <c r="AE16339" s="5">
        <f t="shared" si="532"/>
        <v>0</v>
      </c>
      <c r="AF16339" s="5" t="str">
        <f t="shared" si="533"/>
        <v>katA</v>
      </c>
      <c r="AG16339" s="153"/>
      <c r="AH16339" s="153"/>
      <c r="AI16339" t="s">
        <v>195</v>
      </c>
      <c r="AJ16339" t="s">
        <v>340</v>
      </c>
      <c r="AK16339" s="9" t="str">
        <f>VLOOKUP(Y16339,zdroj!D:AJ,33,0)</f>
        <v>katA</v>
      </c>
    </row>
    <row r="16340" spans="8:37" x14ac:dyDescent="0.25">
      <c r="H16340" s="8"/>
      <c r="I16340" s="8"/>
      <c r="N16340" s="23"/>
      <c r="O16340" s="24"/>
      <c r="P16340" s="19"/>
      <c r="Q16340" s="19"/>
      <c r="R16340" s="19"/>
      <c r="U16340" s="27"/>
      <c r="Y16340" s="9" t="s">
        <v>770</v>
      </c>
      <c r="Z16340" s="9" t="s">
        <v>462</v>
      </c>
      <c r="AA16340" s="9" t="s">
        <v>237</v>
      </c>
      <c r="AB16340" s="9">
        <v>28310675</v>
      </c>
      <c r="AC16340" s="9" t="s">
        <v>17113</v>
      </c>
      <c r="AD16340" s="9" t="s">
        <v>225</v>
      </c>
      <c r="AE16340" s="5">
        <f t="shared" si="532"/>
        <v>0</v>
      </c>
      <c r="AF16340" s="5" t="str">
        <f t="shared" si="533"/>
        <v>katA</v>
      </c>
      <c r="AG16340" s="153"/>
      <c r="AH16340" s="153"/>
      <c r="AI16340" t="s">
        <v>195</v>
      </c>
      <c r="AJ16340" t="s">
        <v>340</v>
      </c>
      <c r="AK16340" s="9" t="str">
        <f>VLOOKUP(Y16340,zdroj!D:AJ,33,0)</f>
        <v>katA</v>
      </c>
    </row>
    <row r="16341" spans="8:37" x14ac:dyDescent="0.25">
      <c r="H16341" s="8"/>
      <c r="I16341" s="8"/>
      <c r="N16341" s="23"/>
      <c r="O16341" s="24"/>
      <c r="P16341" s="19"/>
      <c r="Q16341" s="19"/>
      <c r="R16341" s="19"/>
      <c r="U16341" s="27"/>
      <c r="Y16341" s="9" t="s">
        <v>770</v>
      </c>
      <c r="Z16341" s="9" t="s">
        <v>462</v>
      </c>
      <c r="AA16341" s="9" t="s">
        <v>237</v>
      </c>
      <c r="AB16341" s="9">
        <v>27307131</v>
      </c>
      <c r="AC16341" s="9" t="s">
        <v>17114</v>
      </c>
      <c r="AD16341" s="9" t="s">
        <v>225</v>
      </c>
      <c r="AE16341" s="5">
        <f t="shared" si="532"/>
        <v>0</v>
      </c>
      <c r="AF16341" s="5" t="str">
        <f t="shared" si="533"/>
        <v>katA</v>
      </c>
      <c r="AG16341" s="153"/>
      <c r="AH16341" s="153"/>
      <c r="AI16341" t="s">
        <v>195</v>
      </c>
      <c r="AJ16341" t="s">
        <v>340</v>
      </c>
      <c r="AK16341" s="9" t="str">
        <f>VLOOKUP(Y16341,zdroj!D:AJ,33,0)</f>
        <v>katA</v>
      </c>
    </row>
    <row r="16342" spans="8:37" x14ac:dyDescent="0.25">
      <c r="H16342" s="8"/>
      <c r="I16342" s="8"/>
      <c r="N16342" s="23"/>
      <c r="O16342" s="24"/>
      <c r="P16342" s="19"/>
      <c r="Q16342" s="19"/>
      <c r="R16342" s="19"/>
      <c r="U16342" s="27"/>
      <c r="Y16342" s="9" t="s">
        <v>770</v>
      </c>
      <c r="Z16342" s="9" t="s">
        <v>462</v>
      </c>
      <c r="AA16342" s="9" t="s">
        <v>237</v>
      </c>
      <c r="AB16342" s="9">
        <v>28310683</v>
      </c>
      <c r="AC16342" s="9" t="s">
        <v>17115</v>
      </c>
      <c r="AD16342" s="9" t="s">
        <v>231</v>
      </c>
      <c r="AE16342" s="5">
        <f t="shared" si="532"/>
        <v>0</v>
      </c>
      <c r="AF16342" s="5" t="str">
        <f t="shared" si="533"/>
        <v>katB</v>
      </c>
      <c r="AG16342" s="153"/>
      <c r="AH16342" s="153"/>
      <c r="AI16342" t="s">
        <v>195</v>
      </c>
      <c r="AJ16342" t="s">
        <v>340</v>
      </c>
      <c r="AK16342" s="9" t="str">
        <f>VLOOKUP(Y16342,zdroj!D:AJ,33,0)</f>
        <v>katA</v>
      </c>
    </row>
    <row r="16343" spans="8:37" x14ac:dyDescent="0.25">
      <c r="H16343" s="8"/>
      <c r="I16343" s="8"/>
      <c r="N16343" s="23"/>
      <c r="O16343" s="24"/>
      <c r="P16343" s="19"/>
      <c r="Q16343" s="19"/>
      <c r="R16343" s="19"/>
      <c r="U16343" s="27"/>
      <c r="Y16343" s="9" t="s">
        <v>770</v>
      </c>
      <c r="Z16343" s="9" t="s">
        <v>462</v>
      </c>
      <c r="AA16343" s="9" t="s">
        <v>237</v>
      </c>
      <c r="AB16343" s="9">
        <v>26228050</v>
      </c>
      <c r="AC16343" s="9" t="s">
        <v>17116</v>
      </c>
      <c r="AD16343" s="9" t="s">
        <v>225</v>
      </c>
      <c r="AE16343" s="5">
        <f t="shared" si="532"/>
        <v>0</v>
      </c>
      <c r="AF16343" s="5" t="str">
        <f t="shared" si="533"/>
        <v>katA</v>
      </c>
      <c r="AG16343" s="153"/>
      <c r="AH16343" s="153"/>
      <c r="AI16343" t="s">
        <v>195</v>
      </c>
      <c r="AJ16343" t="s">
        <v>340</v>
      </c>
      <c r="AK16343" s="9" t="str">
        <f>VLOOKUP(Y16343,zdroj!D:AJ,33,0)</f>
        <v>katA</v>
      </c>
    </row>
    <row r="16344" spans="8:37" x14ac:dyDescent="0.25">
      <c r="H16344" s="8"/>
      <c r="I16344" s="8"/>
      <c r="N16344" s="23"/>
      <c r="O16344" s="24"/>
      <c r="P16344" s="19"/>
      <c r="Q16344" s="19"/>
      <c r="R16344" s="19"/>
      <c r="U16344" s="27"/>
      <c r="Y16344" s="9" t="s">
        <v>770</v>
      </c>
      <c r="Z16344" s="9" t="s">
        <v>462</v>
      </c>
      <c r="AA16344" s="9" t="s">
        <v>237</v>
      </c>
      <c r="AB16344" s="9">
        <v>28310691</v>
      </c>
      <c r="AC16344" s="9" t="s">
        <v>17117</v>
      </c>
      <c r="AD16344" s="9" t="s">
        <v>225</v>
      </c>
      <c r="AE16344" s="5">
        <f t="shared" si="532"/>
        <v>0</v>
      </c>
      <c r="AF16344" s="5" t="str">
        <f t="shared" si="533"/>
        <v>katA</v>
      </c>
      <c r="AG16344" s="153"/>
      <c r="AH16344" s="153"/>
      <c r="AI16344" t="s">
        <v>195</v>
      </c>
      <c r="AJ16344" t="s">
        <v>340</v>
      </c>
      <c r="AK16344" s="9" t="str">
        <f>VLOOKUP(Y16344,zdroj!D:AJ,33,0)</f>
        <v>katA</v>
      </c>
    </row>
    <row r="16345" spans="8:37" x14ac:dyDescent="0.25">
      <c r="H16345" s="8"/>
      <c r="I16345" s="8"/>
      <c r="N16345" s="23"/>
      <c r="O16345" s="24"/>
      <c r="P16345" s="19"/>
      <c r="Q16345" s="19"/>
      <c r="R16345" s="19"/>
      <c r="U16345" s="27"/>
      <c r="Y16345" s="9" t="s">
        <v>770</v>
      </c>
      <c r="Z16345" s="9" t="s">
        <v>462</v>
      </c>
      <c r="AA16345" s="9" t="s">
        <v>237</v>
      </c>
      <c r="AB16345" s="9">
        <v>27431487</v>
      </c>
      <c r="AC16345" s="9" t="s">
        <v>17118</v>
      </c>
      <c r="AD16345" s="9" t="s">
        <v>225</v>
      </c>
      <c r="AE16345" s="5">
        <f t="shared" si="532"/>
        <v>0</v>
      </c>
      <c r="AF16345" s="5" t="str">
        <f t="shared" si="533"/>
        <v>katA</v>
      </c>
      <c r="AG16345" s="153"/>
      <c r="AH16345" s="153"/>
      <c r="AI16345" t="s">
        <v>195</v>
      </c>
      <c r="AJ16345" t="s">
        <v>340</v>
      </c>
      <c r="AK16345" s="9" t="str">
        <f>VLOOKUP(Y16345,zdroj!D:AJ,33,0)</f>
        <v>katA</v>
      </c>
    </row>
    <row r="16346" spans="8:37" x14ac:dyDescent="0.25">
      <c r="H16346" s="8"/>
      <c r="I16346" s="8"/>
      <c r="N16346" s="23"/>
      <c r="O16346" s="24"/>
      <c r="P16346" s="19"/>
      <c r="Q16346" s="19"/>
      <c r="R16346" s="19"/>
      <c r="U16346" s="27"/>
      <c r="Y16346" s="9" t="s">
        <v>770</v>
      </c>
      <c r="Z16346" s="9" t="s">
        <v>462</v>
      </c>
      <c r="AA16346" s="9" t="s">
        <v>237</v>
      </c>
      <c r="AB16346" s="9">
        <v>8003033</v>
      </c>
      <c r="AC16346" s="9" t="s">
        <v>17119</v>
      </c>
      <c r="AD16346" s="9" t="s">
        <v>225</v>
      </c>
      <c r="AE16346" s="5">
        <f t="shared" si="532"/>
        <v>0</v>
      </c>
      <c r="AF16346" s="5" t="str">
        <f t="shared" si="533"/>
        <v>katA</v>
      </c>
      <c r="AG16346" s="153"/>
      <c r="AH16346" s="153"/>
      <c r="AI16346" t="s">
        <v>229</v>
      </c>
      <c r="AJ16346" t="s">
        <v>17878</v>
      </c>
      <c r="AK16346" s="9" t="str">
        <f>VLOOKUP(Y16346,zdroj!D:AJ,33,0)</f>
        <v>katA</v>
      </c>
    </row>
    <row r="16347" spans="8:37" x14ac:dyDescent="0.25">
      <c r="H16347" s="8"/>
      <c r="I16347" s="8"/>
      <c r="N16347" s="23"/>
      <c r="O16347" s="24"/>
      <c r="P16347" s="19"/>
      <c r="Q16347" s="19"/>
      <c r="R16347" s="19"/>
      <c r="U16347" s="27"/>
      <c r="Y16347" s="9" t="s">
        <v>770</v>
      </c>
      <c r="Z16347" s="9" t="s">
        <v>462</v>
      </c>
      <c r="AA16347" s="9" t="s">
        <v>237</v>
      </c>
      <c r="AB16347" s="9">
        <v>27431495</v>
      </c>
      <c r="AC16347" s="9" t="s">
        <v>17120</v>
      </c>
      <c r="AD16347" s="9" t="s">
        <v>225</v>
      </c>
      <c r="AE16347" s="5">
        <f t="shared" si="532"/>
        <v>0</v>
      </c>
      <c r="AF16347" s="5" t="str">
        <f t="shared" si="533"/>
        <v>katA</v>
      </c>
      <c r="AG16347" s="153"/>
      <c r="AH16347" s="153"/>
      <c r="AI16347" t="s">
        <v>195</v>
      </c>
      <c r="AJ16347" t="s">
        <v>340</v>
      </c>
      <c r="AK16347" s="9" t="str">
        <f>VLOOKUP(Y16347,zdroj!D:AJ,33,0)</f>
        <v>katA</v>
      </c>
    </row>
    <row r="16348" spans="8:37" x14ac:dyDescent="0.25">
      <c r="H16348" s="8"/>
      <c r="I16348" s="8"/>
      <c r="N16348" s="23"/>
      <c r="O16348" s="24"/>
      <c r="P16348" s="19"/>
      <c r="Q16348" s="19"/>
      <c r="R16348" s="19"/>
      <c r="U16348" s="27"/>
      <c r="Y16348" s="9" t="s">
        <v>770</v>
      </c>
      <c r="Z16348" s="9" t="s">
        <v>462</v>
      </c>
      <c r="AA16348" s="9" t="s">
        <v>237</v>
      </c>
      <c r="AB16348" s="9">
        <v>27431509</v>
      </c>
      <c r="AC16348" s="9" t="s">
        <v>17121</v>
      </c>
      <c r="AD16348" s="9" t="s">
        <v>225</v>
      </c>
      <c r="AE16348" s="5">
        <f t="shared" si="532"/>
        <v>0</v>
      </c>
      <c r="AF16348" s="5" t="str">
        <f t="shared" si="533"/>
        <v>katA</v>
      </c>
      <c r="AG16348" s="153"/>
      <c r="AH16348" s="153"/>
      <c r="AI16348" t="s">
        <v>195</v>
      </c>
      <c r="AJ16348" t="s">
        <v>340</v>
      </c>
      <c r="AK16348" s="9" t="str">
        <f>VLOOKUP(Y16348,zdroj!D:AJ,33,0)</f>
        <v>katA</v>
      </c>
    </row>
    <row r="16349" spans="8:37" x14ac:dyDescent="0.25">
      <c r="H16349" s="8"/>
      <c r="I16349" s="8"/>
      <c r="N16349" s="23"/>
      <c r="O16349" s="24"/>
      <c r="P16349" s="19"/>
      <c r="Q16349" s="19"/>
      <c r="R16349" s="19"/>
      <c r="U16349" s="27"/>
      <c r="Y16349" s="9" t="s">
        <v>770</v>
      </c>
      <c r="Z16349" s="9" t="s">
        <v>462</v>
      </c>
      <c r="AA16349" s="9" t="s">
        <v>237</v>
      </c>
      <c r="AB16349" s="9">
        <v>27431517</v>
      </c>
      <c r="AC16349" s="9" t="s">
        <v>17122</v>
      </c>
      <c r="AD16349" s="9" t="s">
        <v>225</v>
      </c>
      <c r="AE16349" s="5">
        <f t="shared" si="532"/>
        <v>0</v>
      </c>
      <c r="AF16349" s="5" t="str">
        <f t="shared" si="533"/>
        <v>katA</v>
      </c>
      <c r="AG16349" s="153"/>
      <c r="AH16349" s="153"/>
      <c r="AI16349" t="s">
        <v>195</v>
      </c>
      <c r="AJ16349" t="s">
        <v>340</v>
      </c>
      <c r="AK16349" s="9" t="str">
        <f>VLOOKUP(Y16349,zdroj!D:AJ,33,0)</f>
        <v>katA</v>
      </c>
    </row>
    <row r="16350" spans="8:37" x14ac:dyDescent="0.25">
      <c r="H16350" s="8"/>
      <c r="I16350" s="8"/>
      <c r="N16350" s="23"/>
      <c r="O16350" s="24"/>
      <c r="P16350" s="19"/>
      <c r="Q16350" s="19"/>
      <c r="R16350" s="19"/>
      <c r="U16350" s="27"/>
      <c r="Y16350" s="9" t="s">
        <v>770</v>
      </c>
      <c r="Z16350" s="9" t="s">
        <v>462</v>
      </c>
      <c r="AA16350" s="9" t="s">
        <v>237</v>
      </c>
      <c r="AB16350" s="9">
        <v>8004102</v>
      </c>
      <c r="AC16350" s="9" t="s">
        <v>17123</v>
      </c>
      <c r="AD16350" s="9" t="s">
        <v>225</v>
      </c>
      <c r="AE16350" s="5">
        <f t="shared" si="532"/>
        <v>0</v>
      </c>
      <c r="AF16350" s="5" t="str">
        <f t="shared" si="533"/>
        <v>katA</v>
      </c>
      <c r="AG16350" s="153"/>
      <c r="AH16350" s="153"/>
      <c r="AI16350" t="s">
        <v>195</v>
      </c>
      <c r="AJ16350" t="s">
        <v>340</v>
      </c>
      <c r="AK16350" s="9" t="str">
        <f>VLOOKUP(Y16350,zdroj!D:AJ,33,0)</f>
        <v>katA</v>
      </c>
    </row>
    <row r="16351" spans="8:37" x14ac:dyDescent="0.25">
      <c r="H16351" s="8"/>
      <c r="I16351" s="8"/>
      <c r="N16351" s="23"/>
      <c r="O16351" s="24"/>
      <c r="P16351" s="19"/>
      <c r="Q16351" s="19"/>
      <c r="R16351" s="19"/>
      <c r="U16351" s="27"/>
      <c r="Y16351" s="9" t="s">
        <v>770</v>
      </c>
      <c r="Z16351" s="9" t="s">
        <v>462</v>
      </c>
      <c r="AA16351" s="9" t="s">
        <v>237</v>
      </c>
      <c r="AB16351" s="9">
        <v>27431525</v>
      </c>
      <c r="AC16351" s="9" t="s">
        <v>17124</v>
      </c>
      <c r="AD16351" s="9" t="s">
        <v>225</v>
      </c>
      <c r="AE16351" s="5">
        <f t="shared" si="532"/>
        <v>0</v>
      </c>
      <c r="AF16351" s="5" t="str">
        <f t="shared" si="533"/>
        <v>katA</v>
      </c>
      <c r="AG16351" s="153"/>
      <c r="AH16351" s="153"/>
      <c r="AI16351" t="s">
        <v>195</v>
      </c>
      <c r="AJ16351" t="s">
        <v>340</v>
      </c>
      <c r="AK16351" s="9" t="str">
        <f>VLOOKUP(Y16351,zdroj!D:AJ,33,0)</f>
        <v>katA</v>
      </c>
    </row>
    <row r="16352" spans="8:37" x14ac:dyDescent="0.25">
      <c r="H16352" s="8"/>
      <c r="I16352" s="8"/>
      <c r="N16352" s="23"/>
      <c r="O16352" s="24"/>
      <c r="P16352" s="19"/>
      <c r="Q16352" s="19"/>
      <c r="R16352" s="19"/>
      <c r="U16352" s="27"/>
      <c r="Y16352" s="9" t="s">
        <v>770</v>
      </c>
      <c r="Z16352" s="9" t="s">
        <v>462</v>
      </c>
      <c r="AA16352" s="9" t="s">
        <v>237</v>
      </c>
      <c r="AB16352" s="9">
        <v>31248233</v>
      </c>
      <c r="AC16352" s="9" t="s">
        <v>17125</v>
      </c>
      <c r="AD16352" s="9" t="s">
        <v>225</v>
      </c>
      <c r="AE16352" s="5">
        <f t="shared" si="532"/>
        <v>0</v>
      </c>
      <c r="AF16352" s="5" t="str">
        <f t="shared" si="533"/>
        <v>katA</v>
      </c>
      <c r="AG16352" s="153"/>
      <c r="AH16352" s="153"/>
      <c r="AI16352" t="s">
        <v>195</v>
      </c>
      <c r="AJ16352" t="s">
        <v>340</v>
      </c>
      <c r="AK16352" s="9" t="str">
        <f>VLOOKUP(Y16352,zdroj!D:AJ,33,0)</f>
        <v>katA</v>
      </c>
    </row>
    <row r="16353" spans="8:37" x14ac:dyDescent="0.25">
      <c r="H16353" s="8"/>
      <c r="I16353" s="8"/>
      <c r="N16353" s="23"/>
      <c r="O16353" s="24"/>
      <c r="P16353" s="19"/>
      <c r="Q16353" s="19"/>
      <c r="R16353" s="19"/>
      <c r="U16353" s="27"/>
      <c r="Y16353" s="9" t="s">
        <v>770</v>
      </c>
      <c r="Z16353" s="9" t="s">
        <v>462</v>
      </c>
      <c r="AA16353" s="9" t="s">
        <v>237</v>
      </c>
      <c r="AB16353" s="9">
        <v>27431533</v>
      </c>
      <c r="AC16353" s="9" t="s">
        <v>17126</v>
      </c>
      <c r="AD16353" s="9" t="s">
        <v>225</v>
      </c>
      <c r="AE16353" s="5">
        <f t="shared" si="532"/>
        <v>0</v>
      </c>
      <c r="AF16353" s="5" t="str">
        <f t="shared" si="533"/>
        <v>katA</v>
      </c>
      <c r="AG16353" s="153"/>
      <c r="AH16353" s="153"/>
      <c r="AI16353" t="s">
        <v>229</v>
      </c>
      <c r="AJ16353" t="s">
        <v>17878</v>
      </c>
      <c r="AK16353" s="9" t="str">
        <f>VLOOKUP(Y16353,zdroj!D:AJ,33,0)</f>
        <v>katA</v>
      </c>
    </row>
    <row r="16354" spans="8:37" x14ac:dyDescent="0.25">
      <c r="H16354" s="8"/>
      <c r="I16354" s="8"/>
      <c r="N16354" s="23"/>
      <c r="O16354" s="24"/>
      <c r="P16354" s="19"/>
      <c r="Q16354" s="19"/>
      <c r="R16354" s="19"/>
      <c r="U16354" s="27"/>
      <c r="Y16354" s="9" t="s">
        <v>770</v>
      </c>
      <c r="Z16354" s="9" t="s">
        <v>462</v>
      </c>
      <c r="AA16354" s="9" t="s">
        <v>237</v>
      </c>
      <c r="AB16354" s="9">
        <v>40060608</v>
      </c>
      <c r="AC16354" s="9" t="s">
        <v>17127</v>
      </c>
      <c r="AD16354" s="9" t="s">
        <v>225</v>
      </c>
      <c r="AE16354" s="5">
        <f t="shared" si="532"/>
        <v>0</v>
      </c>
      <c r="AF16354" s="5" t="str">
        <f t="shared" si="533"/>
        <v>katA</v>
      </c>
      <c r="AG16354" s="153"/>
      <c r="AH16354" s="153"/>
      <c r="AI16354" t="s">
        <v>195</v>
      </c>
      <c r="AJ16354" t="s">
        <v>340</v>
      </c>
      <c r="AK16354" s="9" t="str">
        <f>VLOOKUP(Y16354,zdroj!D:AJ,33,0)</f>
        <v>katA</v>
      </c>
    </row>
    <row r="16355" spans="8:37" x14ac:dyDescent="0.25">
      <c r="H16355" s="8"/>
      <c r="I16355" s="8"/>
      <c r="N16355" s="23"/>
      <c r="O16355" s="24"/>
      <c r="P16355" s="19"/>
      <c r="Q16355" s="19"/>
      <c r="R16355" s="19"/>
      <c r="U16355" s="27"/>
      <c r="Y16355" s="9" t="s">
        <v>770</v>
      </c>
      <c r="Z16355" s="9" t="s">
        <v>462</v>
      </c>
      <c r="AA16355" s="9" t="s">
        <v>237</v>
      </c>
      <c r="AB16355" s="9">
        <v>8003041</v>
      </c>
      <c r="AC16355" s="9" t="s">
        <v>17128</v>
      </c>
      <c r="AD16355" s="9" t="s">
        <v>225</v>
      </c>
      <c r="AE16355" s="5">
        <f t="shared" si="532"/>
        <v>0</v>
      </c>
      <c r="AF16355" s="5" t="str">
        <f t="shared" si="533"/>
        <v>katA</v>
      </c>
      <c r="AG16355" s="153"/>
      <c r="AH16355" s="153"/>
      <c r="AI16355" t="s">
        <v>195</v>
      </c>
      <c r="AJ16355" t="s">
        <v>340</v>
      </c>
      <c r="AK16355" s="9" t="str">
        <f>VLOOKUP(Y16355,zdroj!D:AJ,33,0)</f>
        <v>katA</v>
      </c>
    </row>
    <row r="16356" spans="8:37" x14ac:dyDescent="0.25">
      <c r="H16356" s="8"/>
      <c r="I16356" s="8"/>
      <c r="N16356" s="23"/>
      <c r="O16356" s="24"/>
      <c r="P16356" s="19"/>
      <c r="Q16356" s="19"/>
      <c r="R16356" s="19"/>
      <c r="U16356" s="27"/>
      <c r="Y16356" s="9" t="s">
        <v>770</v>
      </c>
      <c r="Z16356" s="9" t="s">
        <v>462</v>
      </c>
      <c r="AA16356" s="9" t="s">
        <v>237</v>
      </c>
      <c r="AB16356" s="9">
        <v>28317041</v>
      </c>
      <c r="AC16356" s="9" t="s">
        <v>17129</v>
      </c>
      <c r="AD16356" s="9" t="s">
        <v>225</v>
      </c>
      <c r="AE16356" s="5">
        <f t="shared" si="532"/>
        <v>0</v>
      </c>
      <c r="AF16356" s="5" t="str">
        <f t="shared" si="533"/>
        <v>katA</v>
      </c>
      <c r="AG16356" s="153"/>
      <c r="AH16356" s="153"/>
      <c r="AI16356" t="s">
        <v>195</v>
      </c>
      <c r="AJ16356" t="s">
        <v>340</v>
      </c>
      <c r="AK16356" s="9" t="str">
        <f>VLOOKUP(Y16356,zdroj!D:AJ,33,0)</f>
        <v>katA</v>
      </c>
    </row>
    <row r="16357" spans="8:37" x14ac:dyDescent="0.25">
      <c r="H16357" s="8"/>
      <c r="I16357" s="8"/>
      <c r="N16357" s="23"/>
      <c r="O16357" s="24"/>
      <c r="P16357" s="19"/>
      <c r="Q16357" s="19"/>
      <c r="R16357" s="19"/>
      <c r="U16357" s="27"/>
      <c r="Y16357" s="9" t="s">
        <v>770</v>
      </c>
      <c r="Z16357" s="9" t="s">
        <v>462</v>
      </c>
      <c r="AA16357" s="9" t="s">
        <v>237</v>
      </c>
      <c r="AB16357" s="9">
        <v>8003050</v>
      </c>
      <c r="AC16357" s="9" t="s">
        <v>17130</v>
      </c>
      <c r="AD16357" s="9" t="s">
        <v>225</v>
      </c>
      <c r="AE16357" s="5">
        <f t="shared" si="532"/>
        <v>0</v>
      </c>
      <c r="AF16357" s="5" t="str">
        <f t="shared" si="533"/>
        <v>katA</v>
      </c>
      <c r="AG16357" s="153"/>
      <c r="AH16357" s="153"/>
      <c r="AI16357" t="s">
        <v>195</v>
      </c>
      <c r="AJ16357" t="s">
        <v>340</v>
      </c>
      <c r="AK16357" s="9" t="str">
        <f>VLOOKUP(Y16357,zdroj!D:AJ,33,0)</f>
        <v>katA</v>
      </c>
    </row>
    <row r="16358" spans="8:37" x14ac:dyDescent="0.25">
      <c r="H16358" s="8"/>
      <c r="I16358" s="8"/>
      <c r="N16358" s="23"/>
      <c r="O16358" s="24"/>
      <c r="P16358" s="19"/>
      <c r="Q16358" s="19"/>
      <c r="R16358" s="19"/>
      <c r="U16358" s="27"/>
      <c r="Y16358" s="9" t="s">
        <v>770</v>
      </c>
      <c r="Z16358" s="9" t="s">
        <v>462</v>
      </c>
      <c r="AA16358" s="9" t="s">
        <v>237</v>
      </c>
      <c r="AB16358" s="9">
        <v>28317050</v>
      </c>
      <c r="AC16358" s="9" t="s">
        <v>17131</v>
      </c>
      <c r="AD16358" s="9" t="s">
        <v>225</v>
      </c>
      <c r="AE16358" s="5">
        <f t="shared" si="532"/>
        <v>0</v>
      </c>
      <c r="AF16358" s="5" t="str">
        <f t="shared" si="533"/>
        <v>katA</v>
      </c>
      <c r="AG16358" s="153"/>
      <c r="AH16358" s="153"/>
      <c r="AI16358" t="s">
        <v>195</v>
      </c>
      <c r="AJ16358" t="s">
        <v>340</v>
      </c>
      <c r="AK16358" s="9" t="str">
        <f>VLOOKUP(Y16358,zdroj!D:AJ,33,0)</f>
        <v>katA</v>
      </c>
    </row>
    <row r="16359" spans="8:37" x14ac:dyDescent="0.25">
      <c r="H16359" s="8"/>
      <c r="I16359" s="8"/>
      <c r="N16359" s="23"/>
      <c r="O16359" s="24"/>
      <c r="P16359" s="19"/>
      <c r="Q16359" s="19"/>
      <c r="R16359" s="19"/>
      <c r="U16359" s="27"/>
      <c r="Y16359" s="9" t="s">
        <v>770</v>
      </c>
      <c r="Z16359" s="9" t="s">
        <v>462</v>
      </c>
      <c r="AA16359" s="9" t="s">
        <v>237</v>
      </c>
      <c r="AB16359" s="9">
        <v>28317068</v>
      </c>
      <c r="AC16359" s="9" t="s">
        <v>17132</v>
      </c>
      <c r="AD16359" s="9" t="s">
        <v>225</v>
      </c>
      <c r="AE16359" s="5">
        <f t="shared" si="532"/>
        <v>0</v>
      </c>
      <c r="AF16359" s="5" t="str">
        <f t="shared" si="533"/>
        <v>katA</v>
      </c>
      <c r="AG16359" s="153"/>
      <c r="AH16359" s="153"/>
      <c r="AI16359" t="s">
        <v>195</v>
      </c>
      <c r="AJ16359" t="s">
        <v>340</v>
      </c>
      <c r="AK16359" s="9" t="str">
        <f>VLOOKUP(Y16359,zdroj!D:AJ,33,0)</f>
        <v>katA</v>
      </c>
    </row>
    <row r="16360" spans="8:37" x14ac:dyDescent="0.25">
      <c r="H16360" s="8"/>
      <c r="I16360" s="8"/>
      <c r="N16360" s="23"/>
      <c r="O16360" s="24"/>
      <c r="P16360" s="19"/>
      <c r="Q16360" s="19"/>
      <c r="R16360" s="19"/>
      <c r="U16360" s="27"/>
      <c r="Y16360" s="9" t="s">
        <v>770</v>
      </c>
      <c r="Z16360" s="9" t="s">
        <v>462</v>
      </c>
      <c r="AA16360" s="9" t="s">
        <v>237</v>
      </c>
      <c r="AB16360" s="9">
        <v>28317076</v>
      </c>
      <c r="AC16360" s="9" t="s">
        <v>17133</v>
      </c>
      <c r="AD16360" s="9" t="s">
        <v>225</v>
      </c>
      <c r="AE16360" s="5">
        <f t="shared" si="532"/>
        <v>0</v>
      </c>
      <c r="AF16360" s="5" t="str">
        <f t="shared" si="533"/>
        <v>katA</v>
      </c>
      <c r="AG16360" s="153"/>
      <c r="AH16360" s="153"/>
      <c r="AI16360" t="s">
        <v>195</v>
      </c>
      <c r="AJ16360" t="s">
        <v>340</v>
      </c>
      <c r="AK16360" s="9" t="str">
        <f>VLOOKUP(Y16360,zdroj!D:AJ,33,0)</f>
        <v>katA</v>
      </c>
    </row>
    <row r="16361" spans="8:37" x14ac:dyDescent="0.25">
      <c r="H16361" s="8"/>
      <c r="I16361" s="8"/>
      <c r="N16361" s="23"/>
      <c r="O16361" s="24"/>
      <c r="P16361" s="19"/>
      <c r="Q16361" s="19"/>
      <c r="R16361" s="19"/>
      <c r="U16361" s="27"/>
      <c r="Y16361" s="9" t="s">
        <v>770</v>
      </c>
      <c r="Z16361" s="9" t="s">
        <v>462</v>
      </c>
      <c r="AA16361" s="9" t="s">
        <v>237</v>
      </c>
      <c r="AB16361" s="9">
        <v>28317084</v>
      </c>
      <c r="AC16361" s="9" t="s">
        <v>17134</v>
      </c>
      <c r="AD16361" s="9" t="s">
        <v>225</v>
      </c>
      <c r="AE16361" s="5">
        <f t="shared" si="532"/>
        <v>0</v>
      </c>
      <c r="AF16361" s="5" t="str">
        <f t="shared" si="533"/>
        <v>katA</v>
      </c>
      <c r="AG16361" s="153"/>
      <c r="AH16361" s="153"/>
      <c r="AI16361" t="s">
        <v>195</v>
      </c>
      <c r="AJ16361" t="s">
        <v>340</v>
      </c>
      <c r="AK16361" s="9" t="str">
        <f>VLOOKUP(Y16361,zdroj!D:AJ,33,0)</f>
        <v>katA</v>
      </c>
    </row>
    <row r="16362" spans="8:37" x14ac:dyDescent="0.25">
      <c r="H16362" s="8"/>
      <c r="I16362" s="8"/>
      <c r="N16362" s="23"/>
      <c r="O16362" s="24"/>
      <c r="P16362" s="19"/>
      <c r="Q16362" s="19"/>
      <c r="R16362" s="19"/>
      <c r="U16362" s="27"/>
      <c r="Y16362" s="9" t="s">
        <v>770</v>
      </c>
      <c r="Z16362" s="9" t="s">
        <v>462</v>
      </c>
      <c r="AA16362" s="9" t="s">
        <v>237</v>
      </c>
      <c r="AB16362" s="9">
        <v>28317092</v>
      </c>
      <c r="AC16362" s="9" t="s">
        <v>17135</v>
      </c>
      <c r="AD16362" s="9" t="s">
        <v>225</v>
      </c>
      <c r="AE16362" s="5">
        <f t="shared" si="532"/>
        <v>0</v>
      </c>
      <c r="AF16362" s="5" t="str">
        <f t="shared" si="533"/>
        <v>katA</v>
      </c>
      <c r="AG16362" s="153"/>
      <c r="AH16362" s="153"/>
      <c r="AI16362" t="s">
        <v>195</v>
      </c>
      <c r="AJ16362" t="s">
        <v>340</v>
      </c>
      <c r="AK16362" s="9" t="str">
        <f>VLOOKUP(Y16362,zdroj!D:AJ,33,0)</f>
        <v>katA</v>
      </c>
    </row>
    <row r="16363" spans="8:37" x14ac:dyDescent="0.25">
      <c r="H16363" s="8"/>
      <c r="I16363" s="8"/>
      <c r="N16363" s="23"/>
      <c r="O16363" s="24"/>
      <c r="P16363" s="19"/>
      <c r="Q16363" s="19"/>
      <c r="R16363" s="19"/>
      <c r="U16363" s="27"/>
      <c r="Y16363" s="9" t="s">
        <v>770</v>
      </c>
      <c r="Z16363" s="9" t="s">
        <v>462</v>
      </c>
      <c r="AA16363" s="9" t="s">
        <v>237</v>
      </c>
      <c r="AB16363" s="9">
        <v>28317106</v>
      </c>
      <c r="AC16363" s="9" t="s">
        <v>17136</v>
      </c>
      <c r="AD16363" s="9" t="s">
        <v>225</v>
      </c>
      <c r="AE16363" s="5">
        <f t="shared" si="532"/>
        <v>0</v>
      </c>
      <c r="AF16363" s="5" t="str">
        <f t="shared" si="533"/>
        <v>katA</v>
      </c>
      <c r="AG16363" s="153"/>
      <c r="AH16363" s="153"/>
      <c r="AI16363" t="s">
        <v>195</v>
      </c>
      <c r="AJ16363" t="s">
        <v>340</v>
      </c>
      <c r="AK16363" s="9" t="str">
        <f>VLOOKUP(Y16363,zdroj!D:AJ,33,0)</f>
        <v>katA</v>
      </c>
    </row>
    <row r="16364" spans="8:37" x14ac:dyDescent="0.25">
      <c r="H16364" s="8"/>
      <c r="I16364" s="8"/>
      <c r="N16364" s="23"/>
      <c r="O16364" s="24"/>
      <c r="P16364" s="19"/>
      <c r="Q16364" s="19"/>
      <c r="R16364" s="19"/>
      <c r="U16364" s="27"/>
      <c r="Y16364" s="9" t="s">
        <v>770</v>
      </c>
      <c r="Z16364" s="9" t="s">
        <v>462</v>
      </c>
      <c r="AA16364" s="9" t="s">
        <v>237</v>
      </c>
      <c r="AB16364" s="9">
        <v>28317114</v>
      </c>
      <c r="AC16364" s="9" t="s">
        <v>17137</v>
      </c>
      <c r="AD16364" s="9" t="s">
        <v>225</v>
      </c>
      <c r="AE16364" s="5">
        <f t="shared" si="532"/>
        <v>0</v>
      </c>
      <c r="AF16364" s="5" t="str">
        <f t="shared" si="533"/>
        <v>katA</v>
      </c>
      <c r="AG16364" s="153"/>
      <c r="AH16364" s="153"/>
      <c r="AI16364" t="s">
        <v>195</v>
      </c>
      <c r="AJ16364" t="s">
        <v>340</v>
      </c>
      <c r="AK16364" s="9" t="str">
        <f>VLOOKUP(Y16364,zdroj!D:AJ,33,0)</f>
        <v>katA</v>
      </c>
    </row>
    <row r="16365" spans="8:37" x14ac:dyDescent="0.25">
      <c r="H16365" s="8"/>
      <c r="I16365" s="8"/>
      <c r="N16365" s="23"/>
      <c r="O16365" s="24"/>
      <c r="P16365" s="19"/>
      <c r="Q16365" s="19"/>
      <c r="R16365" s="19"/>
      <c r="U16365" s="27"/>
      <c r="Y16365" s="9" t="s">
        <v>770</v>
      </c>
      <c r="Z16365" s="9" t="s">
        <v>462</v>
      </c>
      <c r="AA16365" s="9" t="s">
        <v>237</v>
      </c>
      <c r="AB16365" s="9">
        <v>28155076</v>
      </c>
      <c r="AC16365" s="9" t="s">
        <v>17138</v>
      </c>
      <c r="AD16365" s="9" t="s">
        <v>225</v>
      </c>
      <c r="AE16365" s="5">
        <f t="shared" si="532"/>
        <v>0</v>
      </c>
      <c r="AF16365" s="5" t="str">
        <f t="shared" si="533"/>
        <v>katA</v>
      </c>
      <c r="AG16365" s="153"/>
      <c r="AH16365" s="153"/>
      <c r="AI16365" t="s">
        <v>195</v>
      </c>
      <c r="AJ16365" t="s">
        <v>340</v>
      </c>
      <c r="AK16365" s="9" t="str">
        <f>VLOOKUP(Y16365,zdroj!D:AJ,33,0)</f>
        <v>katA</v>
      </c>
    </row>
    <row r="16366" spans="8:37" x14ac:dyDescent="0.25">
      <c r="H16366" s="8"/>
      <c r="I16366" s="8"/>
      <c r="N16366" s="23"/>
      <c r="O16366" s="24"/>
      <c r="P16366" s="19"/>
      <c r="Q16366" s="19"/>
      <c r="R16366" s="19"/>
      <c r="U16366" s="27"/>
      <c r="Y16366" s="9" t="s">
        <v>770</v>
      </c>
      <c r="Z16366" s="9" t="s">
        <v>462</v>
      </c>
      <c r="AA16366" s="9" t="s">
        <v>237</v>
      </c>
      <c r="AB16366" s="9">
        <v>28155084</v>
      </c>
      <c r="AC16366" s="9" t="s">
        <v>17139</v>
      </c>
      <c r="AD16366" s="9" t="s">
        <v>225</v>
      </c>
      <c r="AE16366" s="5">
        <f t="shared" si="532"/>
        <v>0</v>
      </c>
      <c r="AF16366" s="5" t="str">
        <f t="shared" si="533"/>
        <v>katA</v>
      </c>
      <c r="AG16366" s="153"/>
      <c r="AH16366" s="153"/>
      <c r="AI16366" t="s">
        <v>195</v>
      </c>
      <c r="AJ16366" t="s">
        <v>340</v>
      </c>
      <c r="AK16366" s="9" t="str">
        <f>VLOOKUP(Y16366,zdroj!D:AJ,33,0)</f>
        <v>katA</v>
      </c>
    </row>
    <row r="16367" spans="8:37" x14ac:dyDescent="0.25">
      <c r="H16367" s="8"/>
      <c r="I16367" s="8"/>
      <c r="N16367" s="23"/>
      <c r="O16367" s="24"/>
      <c r="P16367" s="19"/>
      <c r="Q16367" s="19"/>
      <c r="R16367" s="19"/>
      <c r="U16367" s="27"/>
      <c r="Y16367" s="9" t="s">
        <v>770</v>
      </c>
      <c r="Z16367" s="9" t="s">
        <v>462</v>
      </c>
      <c r="AA16367" s="9" t="s">
        <v>237</v>
      </c>
      <c r="AB16367" s="9">
        <v>28155092</v>
      </c>
      <c r="AC16367" s="9" t="s">
        <v>17140</v>
      </c>
      <c r="AD16367" s="9" t="s">
        <v>225</v>
      </c>
      <c r="AE16367" s="5">
        <f t="shared" si="532"/>
        <v>0</v>
      </c>
      <c r="AF16367" s="5" t="str">
        <f t="shared" si="533"/>
        <v>katA</v>
      </c>
      <c r="AG16367" s="153"/>
      <c r="AH16367" s="153"/>
      <c r="AI16367" t="s">
        <v>195</v>
      </c>
      <c r="AJ16367" t="s">
        <v>340</v>
      </c>
      <c r="AK16367" s="9" t="str">
        <f>VLOOKUP(Y16367,zdroj!D:AJ,33,0)</f>
        <v>katA</v>
      </c>
    </row>
    <row r="16368" spans="8:37" x14ac:dyDescent="0.25">
      <c r="H16368" s="8"/>
      <c r="I16368" s="8"/>
      <c r="N16368" s="23"/>
      <c r="O16368" s="24"/>
      <c r="P16368" s="19"/>
      <c r="Q16368" s="19"/>
      <c r="R16368" s="19"/>
      <c r="U16368" s="27"/>
      <c r="Y16368" s="9" t="s">
        <v>770</v>
      </c>
      <c r="Z16368" s="9" t="s">
        <v>462</v>
      </c>
      <c r="AA16368" s="9" t="s">
        <v>237</v>
      </c>
      <c r="AB16368" s="9">
        <v>8003068</v>
      </c>
      <c r="AC16368" s="9" t="s">
        <v>17141</v>
      </c>
      <c r="AD16368" s="9" t="s">
        <v>225</v>
      </c>
      <c r="AE16368" s="5">
        <f t="shared" si="532"/>
        <v>0</v>
      </c>
      <c r="AF16368" s="5" t="str">
        <f t="shared" si="533"/>
        <v>katA</v>
      </c>
      <c r="AG16368" s="153"/>
      <c r="AH16368" s="153"/>
      <c r="AI16368" t="s">
        <v>195</v>
      </c>
      <c r="AJ16368" t="s">
        <v>340</v>
      </c>
      <c r="AK16368" s="9" t="str">
        <f>VLOOKUP(Y16368,zdroj!D:AJ,33,0)</f>
        <v>katA</v>
      </c>
    </row>
    <row r="16369" spans="8:37" x14ac:dyDescent="0.25">
      <c r="H16369" s="8"/>
      <c r="I16369" s="8"/>
      <c r="N16369" s="23"/>
      <c r="O16369" s="24"/>
      <c r="P16369" s="19"/>
      <c r="Q16369" s="19"/>
      <c r="R16369" s="19"/>
      <c r="U16369" s="27"/>
      <c r="Y16369" s="9" t="s">
        <v>770</v>
      </c>
      <c r="Z16369" s="9" t="s">
        <v>462</v>
      </c>
      <c r="AA16369" s="9" t="s">
        <v>237</v>
      </c>
      <c r="AB16369" s="9">
        <v>28155106</v>
      </c>
      <c r="AC16369" s="9" t="s">
        <v>17142</v>
      </c>
      <c r="AD16369" s="9" t="s">
        <v>225</v>
      </c>
      <c r="AE16369" s="5">
        <f t="shared" si="532"/>
        <v>0</v>
      </c>
      <c r="AF16369" s="5" t="str">
        <f t="shared" si="533"/>
        <v>katA</v>
      </c>
      <c r="AG16369" s="153"/>
      <c r="AH16369" s="153"/>
      <c r="AI16369" t="s">
        <v>195</v>
      </c>
      <c r="AJ16369" t="s">
        <v>340</v>
      </c>
      <c r="AK16369" s="9" t="str">
        <f>VLOOKUP(Y16369,zdroj!D:AJ,33,0)</f>
        <v>katA</v>
      </c>
    </row>
    <row r="16370" spans="8:37" x14ac:dyDescent="0.25">
      <c r="H16370" s="8"/>
      <c r="I16370" s="8"/>
      <c r="N16370" s="23"/>
      <c r="O16370" s="24"/>
      <c r="P16370" s="19"/>
      <c r="Q16370" s="19"/>
      <c r="R16370" s="19"/>
      <c r="U16370" s="27"/>
      <c r="Y16370" s="9" t="s">
        <v>770</v>
      </c>
      <c r="Z16370" s="9" t="s">
        <v>462</v>
      </c>
      <c r="AA16370" s="9" t="s">
        <v>237</v>
      </c>
      <c r="AB16370" s="9">
        <v>28155114</v>
      </c>
      <c r="AC16370" s="9" t="s">
        <v>17143</v>
      </c>
      <c r="AD16370" s="9" t="s">
        <v>800</v>
      </c>
      <c r="AE16370" s="5">
        <f t="shared" si="532"/>
        <v>0</v>
      </c>
      <c r="AF16370" s="5" t="str">
        <f t="shared" si="533"/>
        <v>Pokryto</v>
      </c>
      <c r="AG16370" s="153"/>
      <c r="AH16370" s="153"/>
      <c r="AI16370" t="s">
        <v>236</v>
      </c>
      <c r="AJ16370" t="s">
        <v>800</v>
      </c>
      <c r="AK16370" s="9" t="str">
        <f>VLOOKUP(Y16370,zdroj!D:AJ,33,0)</f>
        <v>katA</v>
      </c>
    </row>
    <row r="16371" spans="8:37" x14ac:dyDescent="0.25">
      <c r="H16371" s="8"/>
      <c r="I16371" s="8"/>
      <c r="N16371" s="23"/>
      <c r="O16371" s="24"/>
      <c r="P16371" s="19"/>
      <c r="Q16371" s="19"/>
      <c r="R16371" s="19"/>
      <c r="U16371" s="27"/>
      <c r="Y16371" s="9" t="s">
        <v>770</v>
      </c>
      <c r="Z16371" s="9" t="s">
        <v>462</v>
      </c>
      <c r="AA16371" s="9" t="s">
        <v>237</v>
      </c>
      <c r="AB16371" s="9">
        <v>28155122</v>
      </c>
      <c r="AC16371" s="9" t="s">
        <v>17144</v>
      </c>
      <c r="AD16371" s="9" t="s">
        <v>225</v>
      </c>
      <c r="AE16371" s="5">
        <f t="shared" si="532"/>
        <v>0</v>
      </c>
      <c r="AF16371" s="5" t="str">
        <f t="shared" si="533"/>
        <v>katA</v>
      </c>
      <c r="AG16371" s="153"/>
      <c r="AH16371" s="153"/>
      <c r="AI16371" t="s">
        <v>195</v>
      </c>
      <c r="AJ16371" t="s">
        <v>340</v>
      </c>
      <c r="AK16371" s="9" t="str">
        <f>VLOOKUP(Y16371,zdroj!D:AJ,33,0)</f>
        <v>katA</v>
      </c>
    </row>
    <row r="16372" spans="8:37" x14ac:dyDescent="0.25">
      <c r="H16372" s="8"/>
      <c r="I16372" s="8"/>
      <c r="N16372" s="23"/>
      <c r="O16372" s="24"/>
      <c r="P16372" s="19"/>
      <c r="Q16372" s="19"/>
      <c r="R16372" s="19"/>
      <c r="U16372" s="27"/>
      <c r="Y16372" s="9" t="s">
        <v>770</v>
      </c>
      <c r="Z16372" s="9" t="s">
        <v>462</v>
      </c>
      <c r="AA16372" s="9" t="s">
        <v>237</v>
      </c>
      <c r="AB16372" s="9">
        <v>81724713</v>
      </c>
      <c r="AC16372" s="9" t="s">
        <v>17145</v>
      </c>
      <c r="AD16372" s="9" t="s">
        <v>225</v>
      </c>
      <c r="AE16372" s="5">
        <f t="shared" si="532"/>
        <v>0</v>
      </c>
      <c r="AF16372" s="5" t="str">
        <f t="shared" si="533"/>
        <v>katA</v>
      </c>
      <c r="AG16372" s="153"/>
      <c r="AH16372" s="153"/>
      <c r="AI16372" t="s">
        <v>229</v>
      </c>
      <c r="AJ16372" t="s">
        <v>17878</v>
      </c>
      <c r="AK16372" s="9" t="str">
        <f>VLOOKUP(Y16372,zdroj!D:AJ,33,0)</f>
        <v>katA</v>
      </c>
    </row>
    <row r="16373" spans="8:37" x14ac:dyDescent="0.25">
      <c r="H16373" s="8"/>
      <c r="I16373" s="8"/>
      <c r="N16373" s="23"/>
      <c r="O16373" s="24"/>
      <c r="P16373" s="19"/>
      <c r="Q16373" s="19"/>
      <c r="R16373" s="19"/>
      <c r="U16373" s="27"/>
      <c r="Y16373" s="9" t="s">
        <v>770</v>
      </c>
      <c r="Z16373" s="9" t="s">
        <v>462</v>
      </c>
      <c r="AA16373" s="9" t="s">
        <v>237</v>
      </c>
      <c r="AB16373" s="9">
        <v>27028445</v>
      </c>
      <c r="AC16373" s="9" t="s">
        <v>17146</v>
      </c>
      <c r="AD16373" s="9" t="s">
        <v>225</v>
      </c>
      <c r="AE16373" s="5">
        <f t="shared" si="532"/>
        <v>0</v>
      </c>
      <c r="AF16373" s="5" t="str">
        <f t="shared" si="533"/>
        <v>katA</v>
      </c>
      <c r="AG16373" s="153"/>
      <c r="AH16373" s="153"/>
      <c r="AI16373" t="s">
        <v>17880</v>
      </c>
      <c r="AJ16373" t="s">
        <v>17878</v>
      </c>
      <c r="AK16373" s="9" t="str">
        <f>VLOOKUP(Y16373,zdroj!D:AJ,33,0)</f>
        <v>katA</v>
      </c>
    </row>
    <row r="16374" spans="8:37" x14ac:dyDescent="0.25">
      <c r="H16374" s="8"/>
      <c r="I16374" s="8"/>
      <c r="N16374" s="23"/>
      <c r="O16374" s="24"/>
      <c r="P16374" s="19"/>
      <c r="Q16374" s="19"/>
      <c r="R16374" s="19"/>
      <c r="U16374" s="27"/>
      <c r="Y16374" s="9" t="s">
        <v>770</v>
      </c>
      <c r="Z16374" s="9" t="s">
        <v>462</v>
      </c>
      <c r="AA16374" s="9" t="s">
        <v>237</v>
      </c>
      <c r="AB16374" s="9">
        <v>25465066</v>
      </c>
      <c r="AC16374" s="9" t="s">
        <v>17147</v>
      </c>
      <c r="AD16374" s="9" t="s">
        <v>225</v>
      </c>
      <c r="AE16374" s="5">
        <f t="shared" si="532"/>
        <v>0</v>
      </c>
      <c r="AF16374" s="5" t="str">
        <f t="shared" si="533"/>
        <v>katA</v>
      </c>
      <c r="AG16374" s="153"/>
      <c r="AH16374" s="153"/>
      <c r="AI16374" t="s">
        <v>195</v>
      </c>
      <c r="AJ16374" t="s">
        <v>340</v>
      </c>
      <c r="AK16374" s="9" t="str">
        <f>VLOOKUP(Y16374,zdroj!D:AJ,33,0)</f>
        <v>katA</v>
      </c>
    </row>
    <row r="16375" spans="8:37" x14ac:dyDescent="0.25">
      <c r="H16375" s="8"/>
      <c r="I16375" s="8"/>
      <c r="N16375" s="23"/>
      <c r="O16375" s="24"/>
      <c r="P16375" s="19"/>
      <c r="Q16375" s="19"/>
      <c r="R16375" s="19"/>
      <c r="U16375" s="27"/>
      <c r="Y16375" s="9" t="s">
        <v>770</v>
      </c>
      <c r="Z16375" s="9" t="s">
        <v>462</v>
      </c>
      <c r="AA16375" s="9" t="s">
        <v>237</v>
      </c>
      <c r="AB16375" s="9">
        <v>25598571</v>
      </c>
      <c r="AC16375" s="9" t="s">
        <v>17148</v>
      </c>
      <c r="AD16375" s="9" t="s">
        <v>225</v>
      </c>
      <c r="AE16375" s="5">
        <f t="shared" si="532"/>
        <v>0</v>
      </c>
      <c r="AF16375" s="5" t="str">
        <f t="shared" si="533"/>
        <v>katA</v>
      </c>
      <c r="AG16375" s="153"/>
      <c r="AH16375" s="153"/>
      <c r="AI16375" t="s">
        <v>195</v>
      </c>
      <c r="AJ16375" t="s">
        <v>340</v>
      </c>
      <c r="AK16375" s="9" t="str">
        <f>VLOOKUP(Y16375,zdroj!D:AJ,33,0)</f>
        <v>katA</v>
      </c>
    </row>
    <row r="16376" spans="8:37" x14ac:dyDescent="0.25">
      <c r="H16376" s="8"/>
      <c r="I16376" s="8"/>
      <c r="N16376" s="23"/>
      <c r="O16376" s="24"/>
      <c r="P16376" s="19"/>
      <c r="Q16376" s="19"/>
      <c r="R16376" s="19"/>
      <c r="U16376" s="27"/>
      <c r="Y16376" s="9" t="s">
        <v>770</v>
      </c>
      <c r="Z16376" s="9" t="s">
        <v>462</v>
      </c>
      <c r="AA16376" s="9" t="s">
        <v>237</v>
      </c>
      <c r="AB16376" s="9">
        <v>28155131</v>
      </c>
      <c r="AC16376" s="9" t="s">
        <v>17149</v>
      </c>
      <c r="AD16376" s="9" t="s">
        <v>225</v>
      </c>
      <c r="AE16376" s="5">
        <f t="shared" si="532"/>
        <v>0</v>
      </c>
      <c r="AF16376" s="5" t="str">
        <f t="shared" si="533"/>
        <v>katA</v>
      </c>
      <c r="AG16376" s="153"/>
      <c r="AH16376" s="153"/>
      <c r="AI16376" t="s">
        <v>195</v>
      </c>
      <c r="AJ16376" t="s">
        <v>340</v>
      </c>
      <c r="AK16376" s="9" t="str">
        <f>VLOOKUP(Y16376,zdroj!D:AJ,33,0)</f>
        <v>katA</v>
      </c>
    </row>
    <row r="16377" spans="8:37" x14ac:dyDescent="0.25">
      <c r="H16377" s="8"/>
      <c r="I16377" s="8"/>
      <c r="N16377" s="23"/>
      <c r="O16377" s="24"/>
      <c r="P16377" s="19"/>
      <c r="Q16377" s="19"/>
      <c r="R16377" s="19"/>
      <c r="U16377" s="27"/>
      <c r="Y16377" s="9" t="s">
        <v>770</v>
      </c>
      <c r="Z16377" s="9" t="s">
        <v>462</v>
      </c>
      <c r="AA16377" s="9" t="s">
        <v>237</v>
      </c>
      <c r="AB16377" s="9">
        <v>8002894</v>
      </c>
      <c r="AC16377" s="9" t="s">
        <v>17150</v>
      </c>
      <c r="AD16377" s="9" t="s">
        <v>225</v>
      </c>
      <c r="AE16377" s="5">
        <f t="shared" si="532"/>
        <v>0</v>
      </c>
      <c r="AF16377" s="5" t="str">
        <f t="shared" si="533"/>
        <v>katA</v>
      </c>
      <c r="AG16377" s="153"/>
      <c r="AH16377" s="153"/>
      <c r="AI16377" t="s">
        <v>195</v>
      </c>
      <c r="AJ16377" t="s">
        <v>340</v>
      </c>
      <c r="AK16377" s="9" t="str">
        <f>VLOOKUP(Y16377,zdroj!D:AJ,33,0)</f>
        <v>katA</v>
      </c>
    </row>
    <row r="16378" spans="8:37" x14ac:dyDescent="0.25">
      <c r="H16378" s="8"/>
      <c r="I16378" s="8"/>
      <c r="N16378" s="23"/>
      <c r="O16378" s="24"/>
      <c r="P16378" s="19"/>
      <c r="Q16378" s="19"/>
      <c r="R16378" s="19"/>
      <c r="U16378" s="27"/>
      <c r="Y16378" s="9" t="s">
        <v>770</v>
      </c>
      <c r="Z16378" s="9" t="s">
        <v>462</v>
      </c>
      <c r="AA16378" s="9" t="s">
        <v>237</v>
      </c>
      <c r="AB16378" s="9">
        <v>8003076</v>
      </c>
      <c r="AC16378" s="9" t="s">
        <v>17151</v>
      </c>
      <c r="AD16378" s="9" t="s">
        <v>225</v>
      </c>
      <c r="AE16378" s="5">
        <f t="shared" si="532"/>
        <v>0</v>
      </c>
      <c r="AF16378" s="5" t="str">
        <f t="shared" si="533"/>
        <v>katA</v>
      </c>
      <c r="AG16378" s="153"/>
      <c r="AH16378" s="153"/>
      <c r="AI16378" t="s">
        <v>195</v>
      </c>
      <c r="AJ16378" t="s">
        <v>340</v>
      </c>
      <c r="AK16378" s="9" t="str">
        <f>VLOOKUP(Y16378,zdroj!D:AJ,33,0)</f>
        <v>katA</v>
      </c>
    </row>
    <row r="16379" spans="8:37" x14ac:dyDescent="0.25">
      <c r="H16379" s="8"/>
      <c r="I16379" s="8"/>
      <c r="N16379" s="23"/>
      <c r="O16379" s="24"/>
      <c r="P16379" s="19"/>
      <c r="Q16379" s="19"/>
      <c r="R16379" s="19"/>
      <c r="U16379" s="27"/>
      <c r="Y16379" s="9" t="s">
        <v>770</v>
      </c>
      <c r="Z16379" s="9" t="s">
        <v>462</v>
      </c>
      <c r="AA16379" s="9" t="s">
        <v>237</v>
      </c>
      <c r="AB16379" s="9">
        <v>73914061</v>
      </c>
      <c r="AC16379" s="9" t="s">
        <v>17152</v>
      </c>
      <c r="AD16379" s="9" t="s">
        <v>225</v>
      </c>
      <c r="AE16379" s="5">
        <f t="shared" si="532"/>
        <v>0</v>
      </c>
      <c r="AF16379" s="5" t="str">
        <f t="shared" si="533"/>
        <v>katA</v>
      </c>
      <c r="AG16379" s="153"/>
      <c r="AH16379" s="153"/>
      <c r="AI16379" t="s">
        <v>195</v>
      </c>
      <c r="AJ16379" t="s">
        <v>340</v>
      </c>
      <c r="AK16379" s="9" t="str">
        <f>VLOOKUP(Y16379,zdroj!D:AJ,33,0)</f>
        <v>katA</v>
      </c>
    </row>
    <row r="16380" spans="8:37" x14ac:dyDescent="0.25">
      <c r="H16380" s="8"/>
      <c r="I16380" s="8"/>
      <c r="N16380" s="23"/>
      <c r="O16380" s="24"/>
      <c r="P16380" s="19"/>
      <c r="Q16380" s="19"/>
      <c r="R16380" s="19"/>
      <c r="U16380" s="27"/>
      <c r="Y16380" s="9" t="s">
        <v>770</v>
      </c>
      <c r="Z16380" s="9" t="s">
        <v>462</v>
      </c>
      <c r="AA16380" s="9" t="s">
        <v>237</v>
      </c>
      <c r="AB16380" s="9">
        <v>8003084</v>
      </c>
      <c r="AC16380" s="9" t="s">
        <v>17153</v>
      </c>
      <c r="AD16380" s="9" t="s">
        <v>225</v>
      </c>
      <c r="AE16380" s="5">
        <f t="shared" si="532"/>
        <v>0</v>
      </c>
      <c r="AF16380" s="5" t="str">
        <f t="shared" si="533"/>
        <v>katA</v>
      </c>
      <c r="AG16380" s="153"/>
      <c r="AH16380" s="153"/>
      <c r="AI16380" t="s">
        <v>195</v>
      </c>
      <c r="AJ16380" t="s">
        <v>340</v>
      </c>
      <c r="AK16380" s="9" t="str">
        <f>VLOOKUP(Y16380,zdroj!D:AJ,33,0)</f>
        <v>katA</v>
      </c>
    </row>
    <row r="16381" spans="8:37" x14ac:dyDescent="0.25">
      <c r="H16381" s="8"/>
      <c r="I16381" s="8"/>
      <c r="N16381" s="23"/>
      <c r="O16381" s="24"/>
      <c r="P16381" s="19"/>
      <c r="Q16381" s="19"/>
      <c r="R16381" s="19"/>
      <c r="U16381" s="27"/>
      <c r="Y16381" s="9" t="s">
        <v>770</v>
      </c>
      <c r="Z16381" s="9" t="s">
        <v>462</v>
      </c>
      <c r="AA16381" s="9" t="s">
        <v>237</v>
      </c>
      <c r="AB16381" s="9">
        <v>8003092</v>
      </c>
      <c r="AC16381" s="9" t="s">
        <v>17154</v>
      </c>
      <c r="AD16381" s="9" t="s">
        <v>225</v>
      </c>
      <c r="AE16381" s="5">
        <f t="shared" si="532"/>
        <v>0</v>
      </c>
      <c r="AF16381" s="5" t="str">
        <f t="shared" si="533"/>
        <v>katA</v>
      </c>
      <c r="AG16381" s="153"/>
      <c r="AH16381" s="153"/>
      <c r="AI16381" t="s">
        <v>195</v>
      </c>
      <c r="AJ16381" t="s">
        <v>340</v>
      </c>
      <c r="AK16381" s="9" t="str">
        <f>VLOOKUP(Y16381,zdroj!D:AJ,33,0)</f>
        <v>katA</v>
      </c>
    </row>
    <row r="16382" spans="8:37" x14ac:dyDescent="0.25">
      <c r="H16382" s="8"/>
      <c r="I16382" s="8"/>
      <c r="N16382" s="23"/>
      <c r="O16382" s="24"/>
      <c r="P16382" s="19"/>
      <c r="Q16382" s="19"/>
      <c r="R16382" s="19"/>
      <c r="U16382" s="27"/>
      <c r="Y16382" s="9" t="s">
        <v>770</v>
      </c>
      <c r="Z16382" s="9" t="s">
        <v>462</v>
      </c>
      <c r="AA16382" s="9" t="s">
        <v>237</v>
      </c>
      <c r="AB16382" s="9">
        <v>8004072</v>
      </c>
      <c r="AC16382" s="9" t="s">
        <v>17155</v>
      </c>
      <c r="AD16382" s="9" t="s">
        <v>225</v>
      </c>
      <c r="AE16382" s="5">
        <f t="shared" si="532"/>
        <v>0</v>
      </c>
      <c r="AF16382" s="5" t="str">
        <f t="shared" si="533"/>
        <v>katA</v>
      </c>
      <c r="AG16382" s="153"/>
      <c r="AH16382" s="153"/>
      <c r="AI16382" t="s">
        <v>195</v>
      </c>
      <c r="AJ16382" t="s">
        <v>340</v>
      </c>
      <c r="AK16382" s="9" t="str">
        <f>VLOOKUP(Y16382,zdroj!D:AJ,33,0)</f>
        <v>katA</v>
      </c>
    </row>
    <row r="16383" spans="8:37" x14ac:dyDescent="0.25">
      <c r="H16383" s="8"/>
      <c r="I16383" s="8"/>
      <c r="N16383" s="23"/>
      <c r="O16383" s="24"/>
      <c r="P16383" s="19"/>
      <c r="Q16383" s="19"/>
      <c r="R16383" s="19"/>
      <c r="U16383" s="27"/>
      <c r="Y16383" s="9" t="s">
        <v>770</v>
      </c>
      <c r="Z16383" s="9" t="s">
        <v>462</v>
      </c>
      <c r="AA16383" s="9" t="s">
        <v>237</v>
      </c>
      <c r="AB16383" s="9">
        <v>8003106</v>
      </c>
      <c r="AC16383" s="9" t="s">
        <v>17156</v>
      </c>
      <c r="AD16383" s="9" t="s">
        <v>225</v>
      </c>
      <c r="AE16383" s="5">
        <f t="shared" si="532"/>
        <v>0</v>
      </c>
      <c r="AF16383" s="5" t="str">
        <f t="shared" si="533"/>
        <v>katA</v>
      </c>
      <c r="AG16383" s="153"/>
      <c r="AH16383" s="153"/>
      <c r="AI16383" t="s">
        <v>195</v>
      </c>
      <c r="AJ16383" t="s">
        <v>340</v>
      </c>
      <c r="AK16383" s="9" t="str">
        <f>VLOOKUP(Y16383,zdroj!D:AJ,33,0)</f>
        <v>katA</v>
      </c>
    </row>
    <row r="16384" spans="8:37" x14ac:dyDescent="0.25">
      <c r="H16384" s="8"/>
      <c r="I16384" s="8"/>
      <c r="N16384" s="23"/>
      <c r="O16384" s="24"/>
      <c r="P16384" s="19"/>
      <c r="Q16384" s="19"/>
      <c r="R16384" s="19"/>
      <c r="U16384" s="27"/>
      <c r="Y16384" s="9" t="s">
        <v>770</v>
      </c>
      <c r="Z16384" s="9" t="s">
        <v>462</v>
      </c>
      <c r="AA16384" s="9" t="s">
        <v>237</v>
      </c>
      <c r="AB16384" s="9">
        <v>8003122</v>
      </c>
      <c r="AC16384" s="9" t="s">
        <v>17157</v>
      </c>
      <c r="AD16384" s="9" t="s">
        <v>225</v>
      </c>
      <c r="AE16384" s="5">
        <f t="shared" si="532"/>
        <v>0</v>
      </c>
      <c r="AF16384" s="5" t="str">
        <f t="shared" si="533"/>
        <v>katA</v>
      </c>
      <c r="AG16384" s="153"/>
      <c r="AH16384" s="153"/>
      <c r="AI16384" t="s">
        <v>195</v>
      </c>
      <c r="AJ16384" t="s">
        <v>340</v>
      </c>
      <c r="AK16384" s="9" t="str">
        <f>VLOOKUP(Y16384,zdroj!D:AJ,33,0)</f>
        <v>katA</v>
      </c>
    </row>
    <row r="16385" spans="8:37" x14ac:dyDescent="0.25">
      <c r="H16385" s="8"/>
      <c r="I16385" s="8"/>
      <c r="N16385" s="23"/>
      <c r="O16385" s="24"/>
      <c r="P16385" s="19"/>
      <c r="Q16385" s="19"/>
      <c r="R16385" s="19"/>
      <c r="U16385" s="27"/>
      <c r="Y16385" s="9" t="s">
        <v>770</v>
      </c>
      <c r="Z16385" s="9" t="s">
        <v>462</v>
      </c>
      <c r="AA16385" s="9" t="s">
        <v>237</v>
      </c>
      <c r="AB16385" s="9">
        <v>8003131</v>
      </c>
      <c r="AC16385" s="9" t="s">
        <v>17158</v>
      </c>
      <c r="AD16385" s="9" t="s">
        <v>225</v>
      </c>
      <c r="AE16385" s="5">
        <f t="shared" si="532"/>
        <v>0</v>
      </c>
      <c r="AF16385" s="5" t="str">
        <f t="shared" si="533"/>
        <v>katA</v>
      </c>
      <c r="AG16385" s="153"/>
      <c r="AH16385" s="153"/>
      <c r="AI16385" t="s">
        <v>195</v>
      </c>
      <c r="AJ16385" t="s">
        <v>340</v>
      </c>
      <c r="AK16385" s="9" t="str">
        <f>VLOOKUP(Y16385,zdroj!D:AJ,33,0)</f>
        <v>katA</v>
      </c>
    </row>
    <row r="16386" spans="8:37" x14ac:dyDescent="0.25">
      <c r="H16386" s="8"/>
      <c r="I16386" s="8"/>
      <c r="N16386" s="23"/>
      <c r="O16386" s="24"/>
      <c r="P16386" s="19"/>
      <c r="Q16386" s="19"/>
      <c r="R16386" s="19"/>
      <c r="U16386" s="27"/>
      <c r="Y16386" s="9" t="s">
        <v>770</v>
      </c>
      <c r="Z16386" s="9" t="s">
        <v>462</v>
      </c>
      <c r="AA16386" s="9" t="s">
        <v>237</v>
      </c>
      <c r="AB16386" s="9">
        <v>8003149</v>
      </c>
      <c r="AC16386" s="9" t="s">
        <v>17159</v>
      </c>
      <c r="AD16386" s="9" t="s">
        <v>231</v>
      </c>
      <c r="AE16386" s="5">
        <f t="shared" si="532"/>
        <v>0</v>
      </c>
      <c r="AF16386" s="5" t="str">
        <f t="shared" si="533"/>
        <v>katB</v>
      </c>
      <c r="AG16386" s="153"/>
      <c r="AH16386" s="153"/>
      <c r="AI16386" t="s">
        <v>236</v>
      </c>
      <c r="AJ16386" t="s">
        <v>17878</v>
      </c>
      <c r="AK16386" s="9" t="str">
        <f>VLOOKUP(Y16386,zdroj!D:AJ,33,0)</f>
        <v>katA</v>
      </c>
    </row>
    <row r="16387" spans="8:37" x14ac:dyDescent="0.25">
      <c r="H16387" s="8"/>
      <c r="I16387" s="8"/>
      <c r="N16387" s="23"/>
      <c r="O16387" s="24"/>
      <c r="P16387" s="19"/>
      <c r="Q16387" s="19"/>
      <c r="R16387" s="19"/>
      <c r="U16387" s="27"/>
      <c r="Y16387" s="9" t="s">
        <v>770</v>
      </c>
      <c r="Z16387" s="9" t="s">
        <v>462</v>
      </c>
      <c r="AA16387" s="9" t="s">
        <v>237</v>
      </c>
      <c r="AB16387" s="9">
        <v>8003157</v>
      </c>
      <c r="AC16387" s="9" t="s">
        <v>17160</v>
      </c>
      <c r="AD16387" s="9" t="s">
        <v>225</v>
      </c>
      <c r="AE16387" s="5">
        <f t="shared" si="532"/>
        <v>0</v>
      </c>
      <c r="AF16387" s="5" t="str">
        <f t="shared" si="533"/>
        <v>katA</v>
      </c>
      <c r="AG16387" s="153"/>
      <c r="AH16387" s="153"/>
      <c r="AI16387" t="s">
        <v>195</v>
      </c>
      <c r="AJ16387" t="s">
        <v>340</v>
      </c>
      <c r="AK16387" s="9" t="str">
        <f>VLOOKUP(Y16387,zdroj!D:AJ,33,0)</f>
        <v>katA</v>
      </c>
    </row>
    <row r="16388" spans="8:37" x14ac:dyDescent="0.25">
      <c r="H16388" s="8"/>
      <c r="I16388" s="8"/>
      <c r="N16388" s="23"/>
      <c r="O16388" s="24"/>
      <c r="P16388" s="19"/>
      <c r="Q16388" s="19"/>
      <c r="R16388" s="19"/>
      <c r="U16388" s="27"/>
      <c r="Y16388" s="9" t="s">
        <v>770</v>
      </c>
      <c r="Z16388" s="9" t="s">
        <v>462</v>
      </c>
      <c r="AA16388" s="9" t="s">
        <v>237</v>
      </c>
      <c r="AB16388" s="9">
        <v>8003165</v>
      </c>
      <c r="AC16388" s="9" t="s">
        <v>17161</v>
      </c>
      <c r="AD16388" s="9" t="s">
        <v>225</v>
      </c>
      <c r="AE16388" s="5">
        <f t="shared" si="532"/>
        <v>0</v>
      </c>
      <c r="AF16388" s="5" t="str">
        <f t="shared" si="533"/>
        <v>katA</v>
      </c>
      <c r="AG16388" s="153"/>
      <c r="AH16388" s="153"/>
      <c r="AI16388" t="s">
        <v>195</v>
      </c>
      <c r="AJ16388" t="s">
        <v>340</v>
      </c>
      <c r="AK16388" s="9" t="str">
        <f>VLOOKUP(Y16388,zdroj!D:AJ,33,0)</f>
        <v>katA</v>
      </c>
    </row>
    <row r="16389" spans="8:37" x14ac:dyDescent="0.25">
      <c r="H16389" s="8"/>
      <c r="I16389" s="8"/>
      <c r="N16389" s="23"/>
      <c r="O16389" s="24"/>
      <c r="P16389" s="19"/>
      <c r="Q16389" s="19"/>
      <c r="R16389" s="19"/>
      <c r="U16389" s="27"/>
      <c r="Y16389" s="9" t="s">
        <v>770</v>
      </c>
      <c r="Z16389" s="9" t="s">
        <v>462</v>
      </c>
      <c r="AA16389" s="9" t="s">
        <v>237</v>
      </c>
      <c r="AB16389" s="9">
        <v>8002908</v>
      </c>
      <c r="AC16389" s="9" t="s">
        <v>17162</v>
      </c>
      <c r="AD16389" s="9" t="s">
        <v>225</v>
      </c>
      <c r="AE16389" s="5">
        <f t="shared" si="532"/>
        <v>0</v>
      </c>
      <c r="AF16389" s="5" t="str">
        <f t="shared" si="533"/>
        <v>katA</v>
      </c>
      <c r="AG16389" s="153"/>
      <c r="AH16389" s="153"/>
      <c r="AI16389" t="s">
        <v>195</v>
      </c>
      <c r="AJ16389" t="s">
        <v>340</v>
      </c>
      <c r="AK16389" s="9" t="str">
        <f>VLOOKUP(Y16389,zdroj!D:AJ,33,0)</f>
        <v>katA</v>
      </c>
    </row>
    <row r="16390" spans="8:37" x14ac:dyDescent="0.25">
      <c r="H16390" s="8"/>
      <c r="I16390" s="8"/>
      <c r="N16390" s="23"/>
      <c r="O16390" s="24"/>
      <c r="P16390" s="19"/>
      <c r="Q16390" s="19"/>
      <c r="R16390" s="19"/>
      <c r="U16390" s="27"/>
      <c r="Y16390" s="9" t="s">
        <v>770</v>
      </c>
      <c r="Z16390" s="9" t="s">
        <v>462</v>
      </c>
      <c r="AA16390" s="9" t="s">
        <v>237</v>
      </c>
      <c r="AB16390" s="9">
        <v>8003173</v>
      </c>
      <c r="AC16390" s="9" t="s">
        <v>17163</v>
      </c>
      <c r="AD16390" s="9" t="s">
        <v>225</v>
      </c>
      <c r="AE16390" s="5">
        <f t="shared" si="532"/>
        <v>0</v>
      </c>
      <c r="AF16390" s="5" t="str">
        <f t="shared" si="533"/>
        <v>katA</v>
      </c>
      <c r="AG16390" s="153"/>
      <c r="AH16390" s="153"/>
      <c r="AI16390" t="s">
        <v>195</v>
      </c>
      <c r="AJ16390" t="s">
        <v>340</v>
      </c>
      <c r="AK16390" s="9" t="str">
        <f>VLOOKUP(Y16390,zdroj!D:AJ,33,0)</f>
        <v>katA</v>
      </c>
    </row>
    <row r="16391" spans="8:37" x14ac:dyDescent="0.25">
      <c r="H16391" s="8"/>
      <c r="I16391" s="8"/>
      <c r="N16391" s="23"/>
      <c r="O16391" s="24"/>
      <c r="P16391" s="19"/>
      <c r="Q16391" s="19"/>
      <c r="R16391" s="19"/>
      <c r="U16391" s="27"/>
      <c r="Y16391" s="9" t="s">
        <v>770</v>
      </c>
      <c r="Z16391" s="9" t="s">
        <v>462</v>
      </c>
      <c r="AA16391" s="9" t="s">
        <v>237</v>
      </c>
      <c r="AB16391" s="9">
        <v>8003181</v>
      </c>
      <c r="AC16391" s="9" t="s">
        <v>17164</v>
      </c>
      <c r="AD16391" s="9" t="s">
        <v>225</v>
      </c>
      <c r="AE16391" s="5">
        <f t="shared" si="532"/>
        <v>0</v>
      </c>
      <c r="AF16391" s="5" t="str">
        <f t="shared" si="533"/>
        <v>katA</v>
      </c>
      <c r="AG16391" s="153"/>
      <c r="AH16391" s="153"/>
      <c r="AI16391" t="s">
        <v>195</v>
      </c>
      <c r="AJ16391" t="s">
        <v>340</v>
      </c>
      <c r="AK16391" s="9" t="str">
        <f>VLOOKUP(Y16391,zdroj!D:AJ,33,0)</f>
        <v>katA</v>
      </c>
    </row>
    <row r="16392" spans="8:37" x14ac:dyDescent="0.25">
      <c r="H16392" s="8"/>
      <c r="I16392" s="8"/>
      <c r="N16392" s="23"/>
      <c r="O16392" s="24"/>
      <c r="P16392" s="19"/>
      <c r="Q16392" s="19"/>
      <c r="R16392" s="19"/>
      <c r="U16392" s="27"/>
      <c r="Y16392" s="9" t="s">
        <v>770</v>
      </c>
      <c r="Z16392" s="9" t="s">
        <v>462</v>
      </c>
      <c r="AA16392" s="9" t="s">
        <v>237</v>
      </c>
      <c r="AB16392" s="9">
        <v>8003203</v>
      </c>
      <c r="AC16392" s="9" t="s">
        <v>17165</v>
      </c>
      <c r="AD16392" s="9" t="s">
        <v>225</v>
      </c>
      <c r="AE16392" s="5">
        <f t="shared" si="532"/>
        <v>0</v>
      </c>
      <c r="AF16392" s="5" t="str">
        <f t="shared" si="533"/>
        <v>katA</v>
      </c>
      <c r="AG16392" s="153"/>
      <c r="AH16392" s="153"/>
      <c r="AI16392" t="s">
        <v>195</v>
      </c>
      <c r="AJ16392" t="s">
        <v>340</v>
      </c>
      <c r="AK16392" s="9" t="str">
        <f>VLOOKUP(Y16392,zdroj!D:AJ,33,0)</f>
        <v>katA</v>
      </c>
    </row>
    <row r="16393" spans="8:37" x14ac:dyDescent="0.25">
      <c r="H16393" s="8"/>
      <c r="I16393" s="8"/>
      <c r="N16393" s="23"/>
      <c r="O16393" s="24"/>
      <c r="P16393" s="19"/>
      <c r="Q16393" s="19"/>
      <c r="R16393" s="19"/>
      <c r="U16393" s="27"/>
      <c r="Y16393" s="9" t="s">
        <v>770</v>
      </c>
      <c r="Z16393" s="9" t="s">
        <v>462</v>
      </c>
      <c r="AA16393" s="9" t="s">
        <v>237</v>
      </c>
      <c r="AB16393" s="9">
        <v>8003211</v>
      </c>
      <c r="AC16393" s="9" t="s">
        <v>17166</v>
      </c>
      <c r="AD16393" s="9" t="s">
        <v>225</v>
      </c>
      <c r="AE16393" s="5">
        <f t="shared" si="532"/>
        <v>0</v>
      </c>
      <c r="AF16393" s="5" t="str">
        <f t="shared" si="533"/>
        <v>katA</v>
      </c>
      <c r="AG16393" s="153"/>
      <c r="AH16393" s="153"/>
      <c r="AI16393" t="s">
        <v>195</v>
      </c>
      <c r="AJ16393" t="s">
        <v>340</v>
      </c>
      <c r="AK16393" s="9" t="str">
        <f>VLOOKUP(Y16393,zdroj!D:AJ,33,0)</f>
        <v>katA</v>
      </c>
    </row>
    <row r="16394" spans="8:37" x14ac:dyDescent="0.25">
      <c r="H16394" s="8"/>
      <c r="I16394" s="8"/>
      <c r="N16394" s="23"/>
      <c r="O16394" s="24"/>
      <c r="P16394" s="19"/>
      <c r="Q16394" s="19"/>
      <c r="R16394" s="19"/>
      <c r="U16394" s="27"/>
      <c r="Y16394" s="9" t="s">
        <v>770</v>
      </c>
      <c r="Z16394" s="9" t="s">
        <v>462</v>
      </c>
      <c r="AA16394" s="9" t="s">
        <v>237</v>
      </c>
      <c r="AB16394" s="9">
        <v>8003220</v>
      </c>
      <c r="AC16394" s="9" t="s">
        <v>17167</v>
      </c>
      <c r="AD16394" s="9" t="s">
        <v>225</v>
      </c>
      <c r="AE16394" s="5">
        <f t="shared" ref="AE16394:AE16457" si="534">VLOOKUP(Y16394,K:T,10,0)</f>
        <v>0</v>
      </c>
      <c r="AF16394" s="5" t="str">
        <f t="shared" ref="AF16394:AF16457" si="535">IF(AE16394="A",IF(AD16394="katA","katB",AD16394),AD16394)</f>
        <v>katA</v>
      </c>
      <c r="AG16394" s="153"/>
      <c r="AH16394" s="153"/>
      <c r="AI16394" t="s">
        <v>195</v>
      </c>
      <c r="AJ16394" t="s">
        <v>340</v>
      </c>
      <c r="AK16394" s="9" t="str">
        <f>VLOOKUP(Y16394,zdroj!D:AJ,33,0)</f>
        <v>katA</v>
      </c>
    </row>
    <row r="16395" spans="8:37" x14ac:dyDescent="0.25">
      <c r="H16395" s="8"/>
      <c r="I16395" s="8"/>
      <c r="N16395" s="23"/>
      <c r="O16395" s="24"/>
      <c r="P16395" s="19"/>
      <c r="Q16395" s="19"/>
      <c r="R16395" s="19"/>
      <c r="U16395" s="27"/>
      <c r="Y16395" s="9" t="s">
        <v>770</v>
      </c>
      <c r="Z16395" s="9" t="s">
        <v>462</v>
      </c>
      <c r="AA16395" s="9" t="s">
        <v>237</v>
      </c>
      <c r="AB16395" s="9">
        <v>8003238</v>
      </c>
      <c r="AC16395" s="9" t="s">
        <v>17168</v>
      </c>
      <c r="AD16395" s="9" t="s">
        <v>225</v>
      </c>
      <c r="AE16395" s="5">
        <f t="shared" si="534"/>
        <v>0</v>
      </c>
      <c r="AF16395" s="5" t="str">
        <f t="shared" si="535"/>
        <v>katA</v>
      </c>
      <c r="AG16395" s="153"/>
      <c r="AH16395" s="153"/>
      <c r="AI16395" t="s">
        <v>195</v>
      </c>
      <c r="AJ16395" t="s">
        <v>340</v>
      </c>
      <c r="AK16395" s="9" t="str">
        <f>VLOOKUP(Y16395,zdroj!D:AJ,33,0)</f>
        <v>katA</v>
      </c>
    </row>
    <row r="16396" spans="8:37" x14ac:dyDescent="0.25">
      <c r="H16396" s="8"/>
      <c r="I16396" s="8"/>
      <c r="N16396" s="23"/>
      <c r="O16396" s="24"/>
      <c r="P16396" s="19"/>
      <c r="Q16396" s="19"/>
      <c r="R16396" s="19"/>
      <c r="U16396" s="27"/>
      <c r="Y16396" s="9" t="s">
        <v>770</v>
      </c>
      <c r="Z16396" s="9" t="s">
        <v>462</v>
      </c>
      <c r="AA16396" s="9" t="s">
        <v>237</v>
      </c>
      <c r="AB16396" s="9">
        <v>8003246</v>
      </c>
      <c r="AC16396" s="9" t="s">
        <v>17169</v>
      </c>
      <c r="AD16396" s="9" t="s">
        <v>225</v>
      </c>
      <c r="AE16396" s="5">
        <f t="shared" si="534"/>
        <v>0</v>
      </c>
      <c r="AF16396" s="5" t="str">
        <f t="shared" si="535"/>
        <v>katA</v>
      </c>
      <c r="AG16396" s="153"/>
      <c r="AH16396" s="153"/>
      <c r="AI16396" t="s">
        <v>195</v>
      </c>
      <c r="AJ16396" t="s">
        <v>340</v>
      </c>
      <c r="AK16396" s="9" t="str">
        <f>VLOOKUP(Y16396,zdroj!D:AJ,33,0)</f>
        <v>katA</v>
      </c>
    </row>
    <row r="16397" spans="8:37" x14ac:dyDescent="0.25">
      <c r="H16397" s="8"/>
      <c r="I16397" s="8"/>
      <c r="N16397" s="23"/>
      <c r="O16397" s="24"/>
      <c r="P16397" s="19"/>
      <c r="Q16397" s="19"/>
      <c r="R16397" s="19"/>
      <c r="U16397" s="27"/>
      <c r="Y16397" s="9" t="s">
        <v>770</v>
      </c>
      <c r="Z16397" s="9" t="s">
        <v>462</v>
      </c>
      <c r="AA16397" s="9" t="s">
        <v>237</v>
      </c>
      <c r="AB16397" s="9">
        <v>8003254</v>
      </c>
      <c r="AC16397" s="9" t="s">
        <v>17170</v>
      </c>
      <c r="AD16397" s="9" t="s">
        <v>225</v>
      </c>
      <c r="AE16397" s="5">
        <f t="shared" si="534"/>
        <v>0</v>
      </c>
      <c r="AF16397" s="5" t="str">
        <f t="shared" si="535"/>
        <v>katA</v>
      </c>
      <c r="AG16397" s="153"/>
      <c r="AH16397" s="153"/>
      <c r="AI16397" t="s">
        <v>195</v>
      </c>
      <c r="AJ16397" t="s">
        <v>340</v>
      </c>
      <c r="AK16397" s="9" t="str">
        <f>VLOOKUP(Y16397,zdroj!D:AJ,33,0)</f>
        <v>katA</v>
      </c>
    </row>
    <row r="16398" spans="8:37" x14ac:dyDescent="0.25">
      <c r="H16398" s="8"/>
      <c r="I16398" s="8"/>
      <c r="N16398" s="23"/>
      <c r="O16398" s="24"/>
      <c r="P16398" s="19"/>
      <c r="Q16398" s="19"/>
      <c r="R16398" s="19"/>
      <c r="U16398" s="27"/>
      <c r="Y16398" s="9" t="s">
        <v>770</v>
      </c>
      <c r="Z16398" s="9" t="s">
        <v>462</v>
      </c>
      <c r="AA16398" s="9" t="s">
        <v>237</v>
      </c>
      <c r="AB16398" s="9">
        <v>8003262</v>
      </c>
      <c r="AC16398" s="9" t="s">
        <v>17171</v>
      </c>
      <c r="AD16398" s="9" t="s">
        <v>225</v>
      </c>
      <c r="AE16398" s="5">
        <f t="shared" si="534"/>
        <v>0</v>
      </c>
      <c r="AF16398" s="5" t="str">
        <f t="shared" si="535"/>
        <v>katA</v>
      </c>
      <c r="AG16398" s="153"/>
      <c r="AH16398" s="153"/>
      <c r="AI16398" t="s">
        <v>195</v>
      </c>
      <c r="AJ16398" t="s">
        <v>340</v>
      </c>
      <c r="AK16398" s="9" t="str">
        <f>VLOOKUP(Y16398,zdroj!D:AJ,33,0)</f>
        <v>katA</v>
      </c>
    </row>
    <row r="16399" spans="8:37" x14ac:dyDescent="0.25">
      <c r="H16399" s="8"/>
      <c r="I16399" s="8"/>
      <c r="N16399" s="23"/>
      <c r="O16399" s="24"/>
      <c r="P16399" s="19"/>
      <c r="Q16399" s="19"/>
      <c r="R16399" s="19"/>
      <c r="U16399" s="27"/>
      <c r="Y16399" s="9" t="s">
        <v>770</v>
      </c>
      <c r="Z16399" s="9" t="s">
        <v>462</v>
      </c>
      <c r="AA16399" s="9" t="s">
        <v>237</v>
      </c>
      <c r="AB16399" s="9">
        <v>8003271</v>
      </c>
      <c r="AC16399" s="9" t="s">
        <v>17172</v>
      </c>
      <c r="AD16399" s="9" t="s">
        <v>225</v>
      </c>
      <c r="AE16399" s="5">
        <f t="shared" si="534"/>
        <v>0</v>
      </c>
      <c r="AF16399" s="5" t="str">
        <f t="shared" si="535"/>
        <v>katA</v>
      </c>
      <c r="AG16399" s="153"/>
      <c r="AH16399" s="153"/>
      <c r="AI16399" t="s">
        <v>195</v>
      </c>
      <c r="AJ16399" t="s">
        <v>340</v>
      </c>
      <c r="AK16399" s="9" t="str">
        <f>VLOOKUP(Y16399,zdroj!D:AJ,33,0)</f>
        <v>katA</v>
      </c>
    </row>
    <row r="16400" spans="8:37" x14ac:dyDescent="0.25">
      <c r="H16400" s="8"/>
      <c r="I16400" s="8"/>
      <c r="N16400" s="23"/>
      <c r="O16400" s="24"/>
      <c r="P16400" s="19"/>
      <c r="Q16400" s="19"/>
      <c r="R16400" s="19"/>
      <c r="U16400" s="27"/>
      <c r="Y16400" s="9" t="s">
        <v>770</v>
      </c>
      <c r="Z16400" s="9" t="s">
        <v>462</v>
      </c>
      <c r="AA16400" s="9" t="s">
        <v>237</v>
      </c>
      <c r="AB16400" s="9">
        <v>8003297</v>
      </c>
      <c r="AC16400" s="9" t="s">
        <v>17173</v>
      </c>
      <c r="AD16400" s="9" t="s">
        <v>225</v>
      </c>
      <c r="AE16400" s="5">
        <f t="shared" si="534"/>
        <v>0</v>
      </c>
      <c r="AF16400" s="5" t="str">
        <f t="shared" si="535"/>
        <v>katA</v>
      </c>
      <c r="AG16400" s="153"/>
      <c r="AH16400" s="153"/>
      <c r="AI16400" t="s">
        <v>229</v>
      </c>
      <c r="AJ16400" t="s">
        <v>17878</v>
      </c>
      <c r="AK16400" s="9" t="str">
        <f>VLOOKUP(Y16400,zdroj!D:AJ,33,0)</f>
        <v>katA</v>
      </c>
    </row>
    <row r="16401" spans="8:37" x14ac:dyDescent="0.25">
      <c r="H16401" s="8"/>
      <c r="I16401" s="8"/>
      <c r="N16401" s="23"/>
      <c r="O16401" s="24"/>
      <c r="P16401" s="19"/>
      <c r="Q16401" s="19"/>
      <c r="R16401" s="19"/>
      <c r="U16401" s="27"/>
      <c r="Y16401" s="9" t="s">
        <v>770</v>
      </c>
      <c r="Z16401" s="9" t="s">
        <v>462</v>
      </c>
      <c r="AA16401" s="9" t="s">
        <v>237</v>
      </c>
      <c r="AB16401" s="9">
        <v>8003301</v>
      </c>
      <c r="AC16401" s="9" t="s">
        <v>17174</v>
      </c>
      <c r="AD16401" s="9" t="s">
        <v>225</v>
      </c>
      <c r="AE16401" s="5">
        <f t="shared" si="534"/>
        <v>0</v>
      </c>
      <c r="AF16401" s="5" t="str">
        <f t="shared" si="535"/>
        <v>katA</v>
      </c>
      <c r="AG16401" s="153"/>
      <c r="AH16401" s="153"/>
      <c r="AI16401" t="s">
        <v>195</v>
      </c>
      <c r="AJ16401" t="s">
        <v>340</v>
      </c>
      <c r="AK16401" s="9" t="str">
        <f>VLOOKUP(Y16401,zdroj!D:AJ,33,0)</f>
        <v>katA</v>
      </c>
    </row>
    <row r="16402" spans="8:37" x14ac:dyDescent="0.25">
      <c r="H16402" s="8"/>
      <c r="I16402" s="8"/>
      <c r="N16402" s="23"/>
      <c r="O16402" s="24"/>
      <c r="P16402" s="19"/>
      <c r="Q16402" s="19"/>
      <c r="R16402" s="19"/>
      <c r="U16402" s="27"/>
      <c r="Y16402" s="9" t="s">
        <v>770</v>
      </c>
      <c r="Z16402" s="9" t="s">
        <v>462</v>
      </c>
      <c r="AA16402" s="9" t="s">
        <v>237</v>
      </c>
      <c r="AB16402" s="9">
        <v>8003319</v>
      </c>
      <c r="AC16402" s="9" t="s">
        <v>17175</v>
      </c>
      <c r="AD16402" s="9" t="s">
        <v>225</v>
      </c>
      <c r="AE16402" s="5">
        <f t="shared" si="534"/>
        <v>0</v>
      </c>
      <c r="AF16402" s="5" t="str">
        <f t="shared" si="535"/>
        <v>katA</v>
      </c>
      <c r="AG16402" s="153"/>
      <c r="AH16402" s="153"/>
      <c r="AI16402" t="s">
        <v>195</v>
      </c>
      <c r="AJ16402" t="s">
        <v>340</v>
      </c>
      <c r="AK16402" s="9" t="str">
        <f>VLOOKUP(Y16402,zdroj!D:AJ,33,0)</f>
        <v>katA</v>
      </c>
    </row>
    <row r="16403" spans="8:37" x14ac:dyDescent="0.25">
      <c r="H16403" s="8"/>
      <c r="I16403" s="8"/>
      <c r="N16403" s="23"/>
      <c r="O16403" s="24"/>
      <c r="P16403" s="19"/>
      <c r="Q16403" s="19"/>
      <c r="R16403" s="19"/>
      <c r="U16403" s="27"/>
      <c r="Y16403" s="9" t="s">
        <v>770</v>
      </c>
      <c r="Z16403" s="9" t="s">
        <v>462</v>
      </c>
      <c r="AA16403" s="9" t="s">
        <v>237</v>
      </c>
      <c r="AB16403" s="9">
        <v>8003327</v>
      </c>
      <c r="AC16403" s="9" t="s">
        <v>17176</v>
      </c>
      <c r="AD16403" s="9" t="s">
        <v>225</v>
      </c>
      <c r="AE16403" s="5">
        <f t="shared" si="534"/>
        <v>0</v>
      </c>
      <c r="AF16403" s="5" t="str">
        <f t="shared" si="535"/>
        <v>katA</v>
      </c>
      <c r="AG16403" s="153"/>
      <c r="AH16403" s="153"/>
      <c r="AI16403" t="s">
        <v>195</v>
      </c>
      <c r="AJ16403" t="s">
        <v>340</v>
      </c>
      <c r="AK16403" s="9" t="str">
        <f>VLOOKUP(Y16403,zdroj!D:AJ,33,0)</f>
        <v>katA</v>
      </c>
    </row>
    <row r="16404" spans="8:37" x14ac:dyDescent="0.25">
      <c r="H16404" s="8"/>
      <c r="I16404" s="8"/>
      <c r="N16404" s="23"/>
      <c r="O16404" s="24"/>
      <c r="P16404" s="19"/>
      <c r="Q16404" s="19"/>
      <c r="R16404" s="19"/>
      <c r="U16404" s="27"/>
      <c r="Y16404" s="9" t="s">
        <v>770</v>
      </c>
      <c r="Z16404" s="9" t="s">
        <v>462</v>
      </c>
      <c r="AA16404" s="9" t="s">
        <v>237</v>
      </c>
      <c r="AB16404" s="9">
        <v>8003335</v>
      </c>
      <c r="AC16404" s="9" t="s">
        <v>17177</v>
      </c>
      <c r="AD16404" s="9" t="s">
        <v>225</v>
      </c>
      <c r="AE16404" s="5">
        <f t="shared" si="534"/>
        <v>0</v>
      </c>
      <c r="AF16404" s="5" t="str">
        <f t="shared" si="535"/>
        <v>katA</v>
      </c>
      <c r="AG16404" s="153"/>
      <c r="AH16404" s="153"/>
      <c r="AI16404" t="s">
        <v>195</v>
      </c>
      <c r="AJ16404" t="s">
        <v>340</v>
      </c>
      <c r="AK16404" s="9" t="str">
        <f>VLOOKUP(Y16404,zdroj!D:AJ,33,0)</f>
        <v>katA</v>
      </c>
    </row>
    <row r="16405" spans="8:37" x14ac:dyDescent="0.25">
      <c r="H16405" s="8"/>
      <c r="I16405" s="8"/>
      <c r="N16405" s="23"/>
      <c r="O16405" s="24"/>
      <c r="P16405" s="19"/>
      <c r="Q16405" s="19"/>
      <c r="R16405" s="19"/>
      <c r="U16405" s="27"/>
      <c r="Y16405" s="9" t="s">
        <v>770</v>
      </c>
      <c r="Z16405" s="9" t="s">
        <v>462</v>
      </c>
      <c r="AA16405" s="9" t="s">
        <v>237</v>
      </c>
      <c r="AB16405" s="9">
        <v>8003343</v>
      </c>
      <c r="AC16405" s="9" t="s">
        <v>17178</v>
      </c>
      <c r="AD16405" s="9" t="s">
        <v>225</v>
      </c>
      <c r="AE16405" s="5">
        <f t="shared" si="534"/>
        <v>0</v>
      </c>
      <c r="AF16405" s="5" t="str">
        <f t="shared" si="535"/>
        <v>katA</v>
      </c>
      <c r="AG16405" s="153"/>
      <c r="AH16405" s="153"/>
      <c r="AI16405" t="s">
        <v>195</v>
      </c>
      <c r="AJ16405" t="s">
        <v>340</v>
      </c>
      <c r="AK16405" s="9" t="str">
        <f>VLOOKUP(Y16405,zdroj!D:AJ,33,0)</f>
        <v>katA</v>
      </c>
    </row>
    <row r="16406" spans="8:37" x14ac:dyDescent="0.25">
      <c r="H16406" s="8"/>
      <c r="I16406" s="8"/>
      <c r="N16406" s="23"/>
      <c r="O16406" s="24"/>
      <c r="P16406" s="19"/>
      <c r="Q16406" s="19"/>
      <c r="R16406" s="19"/>
      <c r="U16406" s="27"/>
      <c r="Y16406" s="9" t="s">
        <v>770</v>
      </c>
      <c r="Z16406" s="9" t="s">
        <v>462</v>
      </c>
      <c r="AA16406" s="9" t="s">
        <v>237</v>
      </c>
      <c r="AB16406" s="9">
        <v>8003351</v>
      </c>
      <c r="AC16406" s="9" t="s">
        <v>17179</v>
      </c>
      <c r="AD16406" s="9" t="s">
        <v>225</v>
      </c>
      <c r="AE16406" s="5">
        <f t="shared" si="534"/>
        <v>0</v>
      </c>
      <c r="AF16406" s="5" t="str">
        <f t="shared" si="535"/>
        <v>katA</v>
      </c>
      <c r="AG16406" s="153"/>
      <c r="AH16406" s="153"/>
      <c r="AI16406" t="s">
        <v>195</v>
      </c>
      <c r="AJ16406" t="s">
        <v>340</v>
      </c>
      <c r="AK16406" s="9" t="str">
        <f>VLOOKUP(Y16406,zdroj!D:AJ,33,0)</f>
        <v>katA</v>
      </c>
    </row>
    <row r="16407" spans="8:37" x14ac:dyDescent="0.25">
      <c r="H16407" s="8"/>
      <c r="I16407" s="8"/>
      <c r="N16407" s="23"/>
      <c r="O16407" s="24"/>
      <c r="P16407" s="19"/>
      <c r="Q16407" s="19"/>
      <c r="R16407" s="19"/>
      <c r="U16407" s="27"/>
      <c r="Y16407" s="9" t="s">
        <v>770</v>
      </c>
      <c r="Z16407" s="9" t="s">
        <v>462</v>
      </c>
      <c r="AA16407" s="9" t="s">
        <v>237</v>
      </c>
      <c r="AB16407" s="9">
        <v>8003360</v>
      </c>
      <c r="AC16407" s="9" t="s">
        <v>17180</v>
      </c>
      <c r="AD16407" s="9" t="s">
        <v>225</v>
      </c>
      <c r="AE16407" s="5">
        <f t="shared" si="534"/>
        <v>0</v>
      </c>
      <c r="AF16407" s="5" t="str">
        <f t="shared" si="535"/>
        <v>katA</v>
      </c>
      <c r="AG16407" s="153"/>
      <c r="AH16407" s="153"/>
      <c r="AI16407" t="s">
        <v>195</v>
      </c>
      <c r="AJ16407" t="s">
        <v>340</v>
      </c>
      <c r="AK16407" s="9" t="str">
        <f>VLOOKUP(Y16407,zdroj!D:AJ,33,0)</f>
        <v>katA</v>
      </c>
    </row>
    <row r="16408" spans="8:37" x14ac:dyDescent="0.25">
      <c r="H16408" s="8"/>
      <c r="I16408" s="8"/>
      <c r="N16408" s="23"/>
      <c r="O16408" s="24"/>
      <c r="P16408" s="19"/>
      <c r="Q16408" s="19"/>
      <c r="R16408" s="19"/>
      <c r="U16408" s="27"/>
      <c r="Y16408" s="9" t="s">
        <v>770</v>
      </c>
      <c r="Z16408" s="9" t="s">
        <v>462</v>
      </c>
      <c r="AA16408" s="9" t="s">
        <v>237</v>
      </c>
      <c r="AB16408" s="9">
        <v>8002924</v>
      </c>
      <c r="AC16408" s="9" t="s">
        <v>17181</v>
      </c>
      <c r="AD16408" s="9" t="s">
        <v>225</v>
      </c>
      <c r="AE16408" s="5">
        <f t="shared" si="534"/>
        <v>0</v>
      </c>
      <c r="AF16408" s="5" t="str">
        <f t="shared" si="535"/>
        <v>katA</v>
      </c>
      <c r="AG16408" s="153"/>
      <c r="AH16408" s="153"/>
      <c r="AI16408" t="s">
        <v>195</v>
      </c>
      <c r="AJ16408" t="s">
        <v>340</v>
      </c>
      <c r="AK16408" s="9" t="str">
        <f>VLOOKUP(Y16408,zdroj!D:AJ,33,0)</f>
        <v>katA</v>
      </c>
    </row>
    <row r="16409" spans="8:37" x14ac:dyDescent="0.25">
      <c r="H16409" s="8"/>
      <c r="I16409" s="8"/>
      <c r="N16409" s="23"/>
      <c r="O16409" s="24"/>
      <c r="P16409" s="19"/>
      <c r="Q16409" s="19"/>
      <c r="R16409" s="19"/>
      <c r="U16409" s="27"/>
      <c r="Y16409" s="9" t="s">
        <v>770</v>
      </c>
      <c r="Z16409" s="9" t="s">
        <v>462</v>
      </c>
      <c r="AA16409" s="9" t="s">
        <v>237</v>
      </c>
      <c r="AB16409" s="9">
        <v>8003378</v>
      </c>
      <c r="AC16409" s="9" t="s">
        <v>17182</v>
      </c>
      <c r="AD16409" s="9" t="s">
        <v>225</v>
      </c>
      <c r="AE16409" s="5">
        <f t="shared" si="534"/>
        <v>0</v>
      </c>
      <c r="AF16409" s="5" t="str">
        <f t="shared" si="535"/>
        <v>katA</v>
      </c>
      <c r="AG16409" s="153"/>
      <c r="AH16409" s="153"/>
      <c r="AI16409" t="s">
        <v>195</v>
      </c>
      <c r="AJ16409" t="s">
        <v>340</v>
      </c>
      <c r="AK16409" s="9" t="str">
        <f>VLOOKUP(Y16409,zdroj!D:AJ,33,0)</f>
        <v>katA</v>
      </c>
    </row>
    <row r="16410" spans="8:37" x14ac:dyDescent="0.25">
      <c r="H16410" s="8"/>
      <c r="I16410" s="8"/>
      <c r="N16410" s="23"/>
      <c r="O16410" s="24"/>
      <c r="P16410" s="19"/>
      <c r="Q16410" s="19"/>
      <c r="R16410" s="19"/>
      <c r="U16410" s="27"/>
      <c r="Y16410" s="9" t="s">
        <v>770</v>
      </c>
      <c r="Z16410" s="9" t="s">
        <v>462</v>
      </c>
      <c r="AA16410" s="9" t="s">
        <v>237</v>
      </c>
      <c r="AB16410" s="9">
        <v>8003386</v>
      </c>
      <c r="AC16410" s="9" t="s">
        <v>17183</v>
      </c>
      <c r="AD16410" s="9" t="s">
        <v>225</v>
      </c>
      <c r="AE16410" s="5">
        <f t="shared" si="534"/>
        <v>0</v>
      </c>
      <c r="AF16410" s="5" t="str">
        <f t="shared" si="535"/>
        <v>katA</v>
      </c>
      <c r="AG16410" s="153"/>
      <c r="AH16410" s="153"/>
      <c r="AI16410" t="s">
        <v>195</v>
      </c>
      <c r="AJ16410" t="s">
        <v>340</v>
      </c>
      <c r="AK16410" s="9" t="str">
        <f>VLOOKUP(Y16410,zdroj!D:AJ,33,0)</f>
        <v>katA</v>
      </c>
    </row>
    <row r="16411" spans="8:37" x14ac:dyDescent="0.25">
      <c r="H16411" s="8"/>
      <c r="I16411" s="8"/>
      <c r="N16411" s="23"/>
      <c r="O16411" s="24"/>
      <c r="P16411" s="19"/>
      <c r="Q16411" s="19"/>
      <c r="R16411" s="19"/>
      <c r="U16411" s="27"/>
      <c r="Y16411" s="9" t="s">
        <v>770</v>
      </c>
      <c r="Z16411" s="9" t="s">
        <v>462</v>
      </c>
      <c r="AA16411" s="9" t="s">
        <v>237</v>
      </c>
      <c r="AB16411" s="9">
        <v>8003394</v>
      </c>
      <c r="AC16411" s="9" t="s">
        <v>17184</v>
      </c>
      <c r="AD16411" s="9" t="s">
        <v>225</v>
      </c>
      <c r="AE16411" s="5">
        <f t="shared" si="534"/>
        <v>0</v>
      </c>
      <c r="AF16411" s="5" t="str">
        <f t="shared" si="535"/>
        <v>katA</v>
      </c>
      <c r="AG16411" s="153"/>
      <c r="AH16411" s="153"/>
      <c r="AI16411" t="s">
        <v>195</v>
      </c>
      <c r="AJ16411" t="s">
        <v>340</v>
      </c>
      <c r="AK16411" s="9" t="str">
        <f>VLOOKUP(Y16411,zdroj!D:AJ,33,0)</f>
        <v>katA</v>
      </c>
    </row>
    <row r="16412" spans="8:37" x14ac:dyDescent="0.25">
      <c r="H16412" s="8"/>
      <c r="I16412" s="8"/>
      <c r="N16412" s="23"/>
      <c r="O16412" s="24"/>
      <c r="P16412" s="19"/>
      <c r="Q16412" s="19"/>
      <c r="R16412" s="19"/>
      <c r="U16412" s="27"/>
      <c r="Y16412" s="9" t="s">
        <v>770</v>
      </c>
      <c r="Z16412" s="9" t="s">
        <v>462</v>
      </c>
      <c r="AA16412" s="9" t="s">
        <v>237</v>
      </c>
      <c r="AB16412" s="9">
        <v>8003408</v>
      </c>
      <c r="AC16412" s="9" t="s">
        <v>17185</v>
      </c>
      <c r="AD16412" s="9" t="s">
        <v>225</v>
      </c>
      <c r="AE16412" s="5">
        <f t="shared" si="534"/>
        <v>0</v>
      </c>
      <c r="AF16412" s="5" t="str">
        <f t="shared" si="535"/>
        <v>katA</v>
      </c>
      <c r="AG16412" s="153"/>
      <c r="AH16412" s="153"/>
      <c r="AI16412" t="s">
        <v>195</v>
      </c>
      <c r="AJ16412" t="s">
        <v>340</v>
      </c>
      <c r="AK16412" s="9" t="str">
        <f>VLOOKUP(Y16412,zdroj!D:AJ,33,0)</f>
        <v>katA</v>
      </c>
    </row>
    <row r="16413" spans="8:37" x14ac:dyDescent="0.25">
      <c r="H16413" s="8"/>
      <c r="I16413" s="8"/>
      <c r="N16413" s="23"/>
      <c r="O16413" s="24"/>
      <c r="P16413" s="19"/>
      <c r="Q16413" s="19"/>
      <c r="R16413" s="19"/>
      <c r="U16413" s="27"/>
      <c r="Y16413" s="9" t="s">
        <v>770</v>
      </c>
      <c r="Z16413" s="9" t="s">
        <v>462</v>
      </c>
      <c r="AA16413" s="9" t="s">
        <v>237</v>
      </c>
      <c r="AB16413" s="9">
        <v>8003432</v>
      </c>
      <c r="AC16413" s="9" t="s">
        <v>17186</v>
      </c>
      <c r="AD16413" s="9" t="s">
        <v>225</v>
      </c>
      <c r="AE16413" s="5">
        <f t="shared" si="534"/>
        <v>0</v>
      </c>
      <c r="AF16413" s="5" t="str">
        <f t="shared" si="535"/>
        <v>katA</v>
      </c>
      <c r="AG16413" s="153"/>
      <c r="AH16413" s="153"/>
      <c r="AI16413" t="s">
        <v>195</v>
      </c>
      <c r="AJ16413" t="s">
        <v>340</v>
      </c>
      <c r="AK16413" s="9" t="str">
        <f>VLOOKUP(Y16413,zdroj!D:AJ,33,0)</f>
        <v>katA</v>
      </c>
    </row>
    <row r="16414" spans="8:37" x14ac:dyDescent="0.25">
      <c r="H16414" s="8"/>
      <c r="I16414" s="8"/>
      <c r="N16414" s="23"/>
      <c r="O16414" s="24"/>
      <c r="P16414" s="19"/>
      <c r="Q16414" s="19"/>
      <c r="R16414" s="19"/>
      <c r="U16414" s="27"/>
      <c r="Y16414" s="9" t="s">
        <v>770</v>
      </c>
      <c r="Z16414" s="9" t="s">
        <v>462</v>
      </c>
      <c r="AA16414" s="9" t="s">
        <v>237</v>
      </c>
      <c r="AB16414" s="9">
        <v>8003441</v>
      </c>
      <c r="AC16414" s="9" t="s">
        <v>17187</v>
      </c>
      <c r="AD16414" s="9" t="s">
        <v>225</v>
      </c>
      <c r="AE16414" s="5">
        <f t="shared" si="534"/>
        <v>0</v>
      </c>
      <c r="AF16414" s="5" t="str">
        <f t="shared" si="535"/>
        <v>katA</v>
      </c>
      <c r="AG16414" s="153"/>
      <c r="AH16414" s="153"/>
      <c r="AI16414" t="s">
        <v>195</v>
      </c>
      <c r="AJ16414" t="s">
        <v>340</v>
      </c>
      <c r="AK16414" s="9" t="str">
        <f>VLOOKUP(Y16414,zdroj!D:AJ,33,0)</f>
        <v>katA</v>
      </c>
    </row>
    <row r="16415" spans="8:37" x14ac:dyDescent="0.25">
      <c r="H16415" s="8"/>
      <c r="I16415" s="8"/>
      <c r="N16415" s="23"/>
      <c r="O16415" s="24"/>
      <c r="P16415" s="19"/>
      <c r="Q16415" s="19"/>
      <c r="R16415" s="19"/>
      <c r="U16415" s="27"/>
      <c r="Y16415" s="9" t="s">
        <v>770</v>
      </c>
      <c r="Z16415" s="9" t="s">
        <v>462</v>
      </c>
      <c r="AA16415" s="9" t="s">
        <v>237</v>
      </c>
      <c r="AB16415" s="9">
        <v>8003459</v>
      </c>
      <c r="AC16415" s="9" t="s">
        <v>17188</v>
      </c>
      <c r="AD16415" s="9" t="s">
        <v>225</v>
      </c>
      <c r="AE16415" s="5">
        <f t="shared" si="534"/>
        <v>0</v>
      </c>
      <c r="AF16415" s="5" t="str">
        <f t="shared" si="535"/>
        <v>katA</v>
      </c>
      <c r="AG16415" s="153"/>
      <c r="AH16415" s="153"/>
      <c r="AI16415" t="s">
        <v>195</v>
      </c>
      <c r="AJ16415" t="s">
        <v>340</v>
      </c>
      <c r="AK16415" s="9" t="str">
        <f>VLOOKUP(Y16415,zdroj!D:AJ,33,0)</f>
        <v>katA</v>
      </c>
    </row>
    <row r="16416" spans="8:37" x14ac:dyDescent="0.25">
      <c r="H16416" s="8"/>
      <c r="I16416" s="8"/>
      <c r="N16416" s="23"/>
      <c r="O16416" s="24"/>
      <c r="P16416" s="19"/>
      <c r="Q16416" s="19"/>
      <c r="R16416" s="19"/>
      <c r="U16416" s="27"/>
      <c r="Y16416" s="9" t="s">
        <v>770</v>
      </c>
      <c r="Z16416" s="9" t="s">
        <v>462</v>
      </c>
      <c r="AA16416" s="9" t="s">
        <v>237</v>
      </c>
      <c r="AB16416" s="9">
        <v>8003467</v>
      </c>
      <c r="AC16416" s="9" t="s">
        <v>17189</v>
      </c>
      <c r="AD16416" s="9" t="s">
        <v>225</v>
      </c>
      <c r="AE16416" s="5">
        <f t="shared" si="534"/>
        <v>0</v>
      </c>
      <c r="AF16416" s="5" t="str">
        <f t="shared" si="535"/>
        <v>katA</v>
      </c>
      <c r="AG16416" s="153"/>
      <c r="AH16416" s="153"/>
      <c r="AI16416" t="s">
        <v>195</v>
      </c>
      <c r="AJ16416" t="s">
        <v>340</v>
      </c>
      <c r="AK16416" s="9" t="str">
        <f>VLOOKUP(Y16416,zdroj!D:AJ,33,0)</f>
        <v>katA</v>
      </c>
    </row>
    <row r="16417" spans="8:37" x14ac:dyDescent="0.25">
      <c r="H16417" s="8"/>
      <c r="I16417" s="8"/>
      <c r="N16417" s="23"/>
      <c r="O16417" s="24"/>
      <c r="P16417" s="19"/>
      <c r="Q16417" s="19"/>
      <c r="R16417" s="19"/>
      <c r="U16417" s="27"/>
      <c r="Y16417" s="9" t="s">
        <v>770</v>
      </c>
      <c r="Z16417" s="9" t="s">
        <v>462</v>
      </c>
      <c r="AA16417" s="9" t="s">
        <v>237</v>
      </c>
      <c r="AB16417" s="9">
        <v>8002932</v>
      </c>
      <c r="AC16417" s="9" t="s">
        <v>17190</v>
      </c>
      <c r="AD16417" s="9" t="s">
        <v>225</v>
      </c>
      <c r="AE16417" s="5">
        <f t="shared" si="534"/>
        <v>0</v>
      </c>
      <c r="AF16417" s="5" t="str">
        <f t="shared" si="535"/>
        <v>katA</v>
      </c>
      <c r="AG16417" s="153"/>
      <c r="AH16417" s="153"/>
      <c r="AI16417" t="s">
        <v>195</v>
      </c>
      <c r="AJ16417" t="s">
        <v>340</v>
      </c>
      <c r="AK16417" s="9" t="str">
        <f>VLOOKUP(Y16417,zdroj!D:AJ,33,0)</f>
        <v>katA</v>
      </c>
    </row>
    <row r="16418" spans="8:37" x14ac:dyDescent="0.25">
      <c r="H16418" s="8"/>
      <c r="I16418" s="8"/>
      <c r="N16418" s="23"/>
      <c r="O16418" s="24"/>
      <c r="P16418" s="19"/>
      <c r="Q16418" s="19"/>
      <c r="R16418" s="19"/>
      <c r="U16418" s="27"/>
      <c r="Y16418" s="9" t="s">
        <v>770</v>
      </c>
      <c r="Z16418" s="9" t="s">
        <v>462</v>
      </c>
      <c r="AA16418" s="9" t="s">
        <v>237</v>
      </c>
      <c r="AB16418" s="9">
        <v>8003475</v>
      </c>
      <c r="AC16418" s="9" t="s">
        <v>17191</v>
      </c>
      <c r="AD16418" s="9" t="s">
        <v>225</v>
      </c>
      <c r="AE16418" s="5">
        <f t="shared" si="534"/>
        <v>0</v>
      </c>
      <c r="AF16418" s="5" t="str">
        <f t="shared" si="535"/>
        <v>katA</v>
      </c>
      <c r="AG16418" s="153"/>
      <c r="AH16418" s="153"/>
      <c r="AI16418" t="s">
        <v>195</v>
      </c>
      <c r="AJ16418" t="s">
        <v>340</v>
      </c>
      <c r="AK16418" s="9" t="str">
        <f>VLOOKUP(Y16418,zdroj!D:AJ,33,0)</f>
        <v>katA</v>
      </c>
    </row>
    <row r="16419" spans="8:37" x14ac:dyDescent="0.25">
      <c r="H16419" s="8"/>
      <c r="I16419" s="8"/>
      <c r="N16419" s="23"/>
      <c r="O16419" s="24"/>
      <c r="P16419" s="19"/>
      <c r="Q16419" s="19"/>
      <c r="R16419" s="19"/>
      <c r="U16419" s="27"/>
      <c r="Y16419" s="9" t="s">
        <v>770</v>
      </c>
      <c r="Z16419" s="9" t="s">
        <v>462</v>
      </c>
      <c r="AA16419" s="9" t="s">
        <v>237</v>
      </c>
      <c r="AB16419" s="9">
        <v>8003483</v>
      </c>
      <c r="AC16419" s="9" t="s">
        <v>17192</v>
      </c>
      <c r="AD16419" s="9" t="s">
        <v>225</v>
      </c>
      <c r="AE16419" s="5">
        <f t="shared" si="534"/>
        <v>0</v>
      </c>
      <c r="AF16419" s="5" t="str">
        <f t="shared" si="535"/>
        <v>katA</v>
      </c>
      <c r="AG16419" s="153"/>
      <c r="AH16419" s="153"/>
      <c r="AI16419" t="s">
        <v>195</v>
      </c>
      <c r="AJ16419" t="s">
        <v>340</v>
      </c>
      <c r="AK16419" s="9" t="str">
        <f>VLOOKUP(Y16419,zdroj!D:AJ,33,0)</f>
        <v>katA</v>
      </c>
    </row>
    <row r="16420" spans="8:37" x14ac:dyDescent="0.25">
      <c r="H16420" s="8"/>
      <c r="I16420" s="8"/>
      <c r="N16420" s="23"/>
      <c r="O16420" s="24"/>
      <c r="P16420" s="19"/>
      <c r="Q16420" s="19"/>
      <c r="R16420" s="19"/>
      <c r="U16420" s="27"/>
      <c r="Y16420" s="9" t="s">
        <v>770</v>
      </c>
      <c r="Z16420" s="9" t="s">
        <v>462</v>
      </c>
      <c r="AA16420" s="9" t="s">
        <v>237</v>
      </c>
      <c r="AB16420" s="9">
        <v>8003491</v>
      </c>
      <c r="AC16420" s="9" t="s">
        <v>17193</v>
      </c>
      <c r="AD16420" s="9" t="s">
        <v>225</v>
      </c>
      <c r="AE16420" s="5">
        <f t="shared" si="534"/>
        <v>0</v>
      </c>
      <c r="AF16420" s="5" t="str">
        <f t="shared" si="535"/>
        <v>katA</v>
      </c>
      <c r="AG16420" s="153"/>
      <c r="AH16420" s="153"/>
      <c r="AI16420" t="s">
        <v>195</v>
      </c>
      <c r="AJ16420" t="s">
        <v>340</v>
      </c>
      <c r="AK16420" s="9" t="str">
        <f>VLOOKUP(Y16420,zdroj!D:AJ,33,0)</f>
        <v>katA</v>
      </c>
    </row>
    <row r="16421" spans="8:37" x14ac:dyDescent="0.25">
      <c r="H16421" s="8"/>
      <c r="I16421" s="8"/>
      <c r="N16421" s="23"/>
      <c r="O16421" s="24"/>
      <c r="P16421" s="19"/>
      <c r="Q16421" s="19"/>
      <c r="R16421" s="19"/>
      <c r="U16421" s="27"/>
      <c r="Y16421" s="9" t="s">
        <v>770</v>
      </c>
      <c r="Z16421" s="9" t="s">
        <v>462</v>
      </c>
      <c r="AA16421" s="9" t="s">
        <v>237</v>
      </c>
      <c r="AB16421" s="9">
        <v>8003505</v>
      </c>
      <c r="AC16421" s="9" t="s">
        <v>17194</v>
      </c>
      <c r="AD16421" s="9" t="s">
        <v>225</v>
      </c>
      <c r="AE16421" s="5">
        <f t="shared" si="534"/>
        <v>0</v>
      </c>
      <c r="AF16421" s="5" t="str">
        <f t="shared" si="535"/>
        <v>katA</v>
      </c>
      <c r="AG16421" s="153"/>
      <c r="AH16421" s="153"/>
      <c r="AI16421" t="s">
        <v>195</v>
      </c>
      <c r="AJ16421" t="s">
        <v>340</v>
      </c>
      <c r="AK16421" s="9" t="str">
        <f>VLOOKUP(Y16421,zdroj!D:AJ,33,0)</f>
        <v>katA</v>
      </c>
    </row>
    <row r="16422" spans="8:37" x14ac:dyDescent="0.25">
      <c r="H16422" s="8"/>
      <c r="I16422" s="8"/>
      <c r="N16422" s="23"/>
      <c r="O16422" s="24"/>
      <c r="P16422" s="19"/>
      <c r="Q16422" s="19"/>
      <c r="R16422" s="19"/>
      <c r="U16422" s="27"/>
      <c r="Y16422" s="9" t="s">
        <v>770</v>
      </c>
      <c r="Z16422" s="9" t="s">
        <v>462</v>
      </c>
      <c r="AA16422" s="9" t="s">
        <v>237</v>
      </c>
      <c r="AB16422" s="9">
        <v>8003513</v>
      </c>
      <c r="AC16422" s="9" t="s">
        <v>17195</v>
      </c>
      <c r="AD16422" s="9" t="s">
        <v>800</v>
      </c>
      <c r="AE16422" s="5">
        <f t="shared" si="534"/>
        <v>0</v>
      </c>
      <c r="AF16422" s="5" t="str">
        <f t="shared" si="535"/>
        <v>Pokryto</v>
      </c>
      <c r="AG16422" s="153"/>
      <c r="AH16422" s="153"/>
      <c r="AI16422" t="s">
        <v>195</v>
      </c>
      <c r="AJ16422" t="s">
        <v>800</v>
      </c>
      <c r="AK16422" s="9" t="str">
        <f>VLOOKUP(Y16422,zdroj!D:AJ,33,0)</f>
        <v>katA</v>
      </c>
    </row>
    <row r="16423" spans="8:37" x14ac:dyDescent="0.25">
      <c r="H16423" s="8"/>
      <c r="I16423" s="8"/>
      <c r="N16423" s="23"/>
      <c r="O16423" s="24"/>
      <c r="P16423" s="19"/>
      <c r="Q16423" s="19"/>
      <c r="R16423" s="19"/>
      <c r="U16423" s="27"/>
      <c r="Y16423" s="9" t="s">
        <v>770</v>
      </c>
      <c r="Z16423" s="9" t="s">
        <v>462</v>
      </c>
      <c r="AA16423" s="9" t="s">
        <v>237</v>
      </c>
      <c r="AB16423" s="9">
        <v>8003521</v>
      </c>
      <c r="AC16423" s="9" t="s">
        <v>17196</v>
      </c>
      <c r="AD16423" s="9" t="s">
        <v>225</v>
      </c>
      <c r="AE16423" s="5">
        <f t="shared" si="534"/>
        <v>0</v>
      </c>
      <c r="AF16423" s="5" t="str">
        <f t="shared" si="535"/>
        <v>katA</v>
      </c>
      <c r="AG16423" s="153"/>
      <c r="AH16423" s="153"/>
      <c r="AI16423" t="s">
        <v>195</v>
      </c>
      <c r="AJ16423" t="s">
        <v>340</v>
      </c>
      <c r="AK16423" s="9" t="str">
        <f>VLOOKUP(Y16423,zdroj!D:AJ,33,0)</f>
        <v>katA</v>
      </c>
    </row>
    <row r="16424" spans="8:37" x14ac:dyDescent="0.25">
      <c r="H16424" s="8"/>
      <c r="I16424" s="8"/>
      <c r="N16424" s="23"/>
      <c r="O16424" s="24"/>
      <c r="P16424" s="19"/>
      <c r="Q16424" s="19"/>
      <c r="R16424" s="19"/>
      <c r="U16424" s="27"/>
      <c r="Y16424" s="9" t="s">
        <v>770</v>
      </c>
      <c r="Z16424" s="9" t="s">
        <v>462</v>
      </c>
      <c r="AA16424" s="9" t="s">
        <v>237</v>
      </c>
      <c r="AB16424" s="9">
        <v>8003530</v>
      </c>
      <c r="AC16424" s="9" t="s">
        <v>17197</v>
      </c>
      <c r="AD16424" s="9" t="s">
        <v>225</v>
      </c>
      <c r="AE16424" s="5">
        <f t="shared" si="534"/>
        <v>0</v>
      </c>
      <c r="AF16424" s="5" t="str">
        <f t="shared" si="535"/>
        <v>katA</v>
      </c>
      <c r="AG16424" s="153"/>
      <c r="AH16424" s="153"/>
      <c r="AI16424" t="s">
        <v>195</v>
      </c>
      <c r="AJ16424" t="s">
        <v>340</v>
      </c>
      <c r="AK16424" s="9" t="str">
        <f>VLOOKUP(Y16424,zdroj!D:AJ,33,0)</f>
        <v>katA</v>
      </c>
    </row>
    <row r="16425" spans="8:37" x14ac:dyDescent="0.25">
      <c r="H16425" s="8"/>
      <c r="I16425" s="8"/>
      <c r="N16425" s="23"/>
      <c r="O16425" s="24"/>
      <c r="P16425" s="19"/>
      <c r="Q16425" s="19"/>
      <c r="R16425" s="19"/>
      <c r="U16425" s="27"/>
      <c r="Y16425" s="9" t="s">
        <v>770</v>
      </c>
      <c r="Z16425" s="9" t="s">
        <v>462</v>
      </c>
      <c r="AA16425" s="9" t="s">
        <v>237</v>
      </c>
      <c r="AB16425" s="9">
        <v>8003548</v>
      </c>
      <c r="AC16425" s="9" t="s">
        <v>17198</v>
      </c>
      <c r="AD16425" s="9" t="s">
        <v>225</v>
      </c>
      <c r="AE16425" s="5">
        <f t="shared" si="534"/>
        <v>0</v>
      </c>
      <c r="AF16425" s="5" t="str">
        <f t="shared" si="535"/>
        <v>katA</v>
      </c>
      <c r="AG16425" s="153"/>
      <c r="AH16425" s="153"/>
      <c r="AI16425" t="s">
        <v>195</v>
      </c>
      <c r="AJ16425" t="s">
        <v>340</v>
      </c>
      <c r="AK16425" s="9" t="str">
        <f>VLOOKUP(Y16425,zdroj!D:AJ,33,0)</f>
        <v>katA</v>
      </c>
    </row>
    <row r="16426" spans="8:37" x14ac:dyDescent="0.25">
      <c r="H16426" s="8"/>
      <c r="I16426" s="8"/>
      <c r="N16426" s="23"/>
      <c r="O16426" s="24"/>
      <c r="P16426" s="19"/>
      <c r="Q16426" s="19"/>
      <c r="R16426" s="19"/>
      <c r="U16426" s="27"/>
      <c r="Y16426" s="9" t="s">
        <v>770</v>
      </c>
      <c r="Z16426" s="9" t="s">
        <v>462</v>
      </c>
      <c r="AA16426" s="9" t="s">
        <v>237</v>
      </c>
      <c r="AB16426" s="9">
        <v>8003556</v>
      </c>
      <c r="AC16426" s="9" t="s">
        <v>17199</v>
      </c>
      <c r="AD16426" s="9" t="s">
        <v>225</v>
      </c>
      <c r="AE16426" s="5">
        <f t="shared" si="534"/>
        <v>0</v>
      </c>
      <c r="AF16426" s="5" t="str">
        <f t="shared" si="535"/>
        <v>katA</v>
      </c>
      <c r="AG16426" s="153"/>
      <c r="AH16426" s="153"/>
      <c r="AI16426" t="s">
        <v>195</v>
      </c>
      <c r="AJ16426" t="s">
        <v>340</v>
      </c>
      <c r="AK16426" s="9" t="str">
        <f>VLOOKUP(Y16426,zdroj!D:AJ,33,0)</f>
        <v>katA</v>
      </c>
    </row>
    <row r="16427" spans="8:37" x14ac:dyDescent="0.25">
      <c r="H16427" s="8"/>
      <c r="I16427" s="8"/>
      <c r="N16427" s="23"/>
      <c r="O16427" s="24"/>
      <c r="P16427" s="19"/>
      <c r="Q16427" s="19"/>
      <c r="R16427" s="19"/>
      <c r="U16427" s="27"/>
      <c r="Y16427" s="9" t="s">
        <v>770</v>
      </c>
      <c r="Z16427" s="9" t="s">
        <v>462</v>
      </c>
      <c r="AA16427" s="9" t="s">
        <v>237</v>
      </c>
      <c r="AB16427" s="9">
        <v>8003564</v>
      </c>
      <c r="AC16427" s="9" t="s">
        <v>17200</v>
      </c>
      <c r="AD16427" s="9" t="s">
        <v>225</v>
      </c>
      <c r="AE16427" s="5">
        <f t="shared" si="534"/>
        <v>0</v>
      </c>
      <c r="AF16427" s="5" t="str">
        <f t="shared" si="535"/>
        <v>katA</v>
      </c>
      <c r="AG16427" s="153"/>
      <c r="AH16427" s="153"/>
      <c r="AI16427" t="s">
        <v>195</v>
      </c>
      <c r="AJ16427" t="s">
        <v>340</v>
      </c>
      <c r="AK16427" s="9" t="str">
        <f>VLOOKUP(Y16427,zdroj!D:AJ,33,0)</f>
        <v>katA</v>
      </c>
    </row>
    <row r="16428" spans="8:37" x14ac:dyDescent="0.25">
      <c r="H16428" s="8"/>
      <c r="I16428" s="8"/>
      <c r="N16428" s="23"/>
      <c r="O16428" s="24"/>
      <c r="P16428" s="19"/>
      <c r="Q16428" s="19"/>
      <c r="R16428" s="19"/>
      <c r="U16428" s="27"/>
      <c r="Y16428" s="9" t="s">
        <v>770</v>
      </c>
      <c r="Z16428" s="9" t="s">
        <v>462</v>
      </c>
      <c r="AA16428" s="9" t="s">
        <v>237</v>
      </c>
      <c r="AB16428" s="9">
        <v>8002941</v>
      </c>
      <c r="AC16428" s="9" t="s">
        <v>17201</v>
      </c>
      <c r="AD16428" s="9" t="s">
        <v>225</v>
      </c>
      <c r="AE16428" s="5">
        <f t="shared" si="534"/>
        <v>0</v>
      </c>
      <c r="AF16428" s="5" t="str">
        <f t="shared" si="535"/>
        <v>katA</v>
      </c>
      <c r="AG16428" s="153"/>
      <c r="AH16428" s="153"/>
      <c r="AI16428" t="s">
        <v>195</v>
      </c>
      <c r="AJ16428" t="s">
        <v>340</v>
      </c>
      <c r="AK16428" s="9" t="str">
        <f>VLOOKUP(Y16428,zdroj!D:AJ,33,0)</f>
        <v>katA</v>
      </c>
    </row>
    <row r="16429" spans="8:37" x14ac:dyDescent="0.25">
      <c r="H16429" s="8"/>
      <c r="I16429" s="8"/>
      <c r="N16429" s="23"/>
      <c r="O16429" s="24"/>
      <c r="P16429" s="19"/>
      <c r="Q16429" s="19"/>
      <c r="R16429" s="19"/>
      <c r="U16429" s="27"/>
      <c r="Y16429" s="9" t="s">
        <v>770</v>
      </c>
      <c r="Z16429" s="9" t="s">
        <v>462</v>
      </c>
      <c r="AA16429" s="9" t="s">
        <v>237</v>
      </c>
      <c r="AB16429" s="9">
        <v>8003572</v>
      </c>
      <c r="AC16429" s="9" t="s">
        <v>17202</v>
      </c>
      <c r="AD16429" s="9" t="s">
        <v>225</v>
      </c>
      <c r="AE16429" s="5">
        <f t="shared" si="534"/>
        <v>0</v>
      </c>
      <c r="AF16429" s="5" t="str">
        <f t="shared" si="535"/>
        <v>katA</v>
      </c>
      <c r="AG16429" s="153"/>
      <c r="AH16429" s="153"/>
      <c r="AI16429" t="s">
        <v>195</v>
      </c>
      <c r="AJ16429" t="s">
        <v>340</v>
      </c>
      <c r="AK16429" s="9" t="str">
        <f>VLOOKUP(Y16429,zdroj!D:AJ,33,0)</f>
        <v>katA</v>
      </c>
    </row>
    <row r="16430" spans="8:37" x14ac:dyDescent="0.25">
      <c r="H16430" s="8"/>
      <c r="I16430" s="8"/>
      <c r="N16430" s="23"/>
      <c r="O16430" s="24"/>
      <c r="P16430" s="19"/>
      <c r="Q16430" s="19"/>
      <c r="R16430" s="19"/>
      <c r="U16430" s="27"/>
      <c r="Y16430" s="9" t="s">
        <v>770</v>
      </c>
      <c r="Z16430" s="9" t="s">
        <v>462</v>
      </c>
      <c r="AA16430" s="9" t="s">
        <v>237</v>
      </c>
      <c r="AB16430" s="9">
        <v>8003581</v>
      </c>
      <c r="AC16430" s="9" t="s">
        <v>17203</v>
      </c>
      <c r="AD16430" s="9" t="s">
        <v>225</v>
      </c>
      <c r="AE16430" s="5">
        <f t="shared" si="534"/>
        <v>0</v>
      </c>
      <c r="AF16430" s="5" t="str">
        <f t="shared" si="535"/>
        <v>katA</v>
      </c>
      <c r="AG16430" s="153"/>
      <c r="AH16430" s="153"/>
      <c r="AI16430" t="s">
        <v>195</v>
      </c>
      <c r="AJ16430" t="s">
        <v>340</v>
      </c>
      <c r="AK16430" s="9" t="str">
        <f>VLOOKUP(Y16430,zdroj!D:AJ,33,0)</f>
        <v>katA</v>
      </c>
    </row>
    <row r="16431" spans="8:37" x14ac:dyDescent="0.25">
      <c r="H16431" s="8"/>
      <c r="I16431" s="8"/>
      <c r="N16431" s="23"/>
      <c r="O16431" s="24"/>
      <c r="P16431" s="19"/>
      <c r="Q16431" s="19"/>
      <c r="R16431" s="19"/>
      <c r="U16431" s="27"/>
      <c r="Y16431" s="9" t="s">
        <v>770</v>
      </c>
      <c r="Z16431" s="9" t="s">
        <v>462</v>
      </c>
      <c r="AA16431" s="9" t="s">
        <v>237</v>
      </c>
      <c r="AB16431" s="9">
        <v>8003599</v>
      </c>
      <c r="AC16431" s="9" t="s">
        <v>17204</v>
      </c>
      <c r="AD16431" s="9" t="s">
        <v>225</v>
      </c>
      <c r="AE16431" s="5">
        <f t="shared" si="534"/>
        <v>0</v>
      </c>
      <c r="AF16431" s="5" t="str">
        <f t="shared" si="535"/>
        <v>katA</v>
      </c>
      <c r="AG16431" s="153"/>
      <c r="AH16431" s="153"/>
      <c r="AI16431" t="s">
        <v>195</v>
      </c>
      <c r="AJ16431" t="s">
        <v>340</v>
      </c>
      <c r="AK16431" s="9" t="str">
        <f>VLOOKUP(Y16431,zdroj!D:AJ,33,0)</f>
        <v>katA</v>
      </c>
    </row>
    <row r="16432" spans="8:37" x14ac:dyDescent="0.25">
      <c r="H16432" s="8"/>
      <c r="I16432" s="8"/>
      <c r="N16432" s="23"/>
      <c r="O16432" s="24"/>
      <c r="P16432" s="19"/>
      <c r="Q16432" s="19"/>
      <c r="R16432" s="19"/>
      <c r="U16432" s="27"/>
      <c r="Y16432" s="9" t="s">
        <v>770</v>
      </c>
      <c r="Z16432" s="9" t="s">
        <v>462</v>
      </c>
      <c r="AA16432" s="9" t="s">
        <v>237</v>
      </c>
      <c r="AB16432" s="9">
        <v>8003602</v>
      </c>
      <c r="AC16432" s="9" t="s">
        <v>17205</v>
      </c>
      <c r="AD16432" s="9" t="s">
        <v>225</v>
      </c>
      <c r="AE16432" s="5">
        <f t="shared" si="534"/>
        <v>0</v>
      </c>
      <c r="AF16432" s="5" t="str">
        <f t="shared" si="535"/>
        <v>katA</v>
      </c>
      <c r="AG16432" s="153"/>
      <c r="AH16432" s="153"/>
      <c r="AI16432" t="s">
        <v>195</v>
      </c>
      <c r="AJ16432" t="s">
        <v>340</v>
      </c>
      <c r="AK16432" s="9" t="str">
        <f>VLOOKUP(Y16432,zdroj!D:AJ,33,0)</f>
        <v>katA</v>
      </c>
    </row>
    <row r="16433" spans="8:37" x14ac:dyDescent="0.25">
      <c r="H16433" s="8"/>
      <c r="I16433" s="8"/>
      <c r="N16433" s="23"/>
      <c r="O16433" s="24"/>
      <c r="P16433" s="19"/>
      <c r="Q16433" s="19"/>
      <c r="R16433" s="19"/>
      <c r="U16433" s="27"/>
      <c r="Y16433" s="9" t="s">
        <v>770</v>
      </c>
      <c r="Z16433" s="9" t="s">
        <v>462</v>
      </c>
      <c r="AA16433" s="9" t="s">
        <v>237</v>
      </c>
      <c r="AB16433" s="9">
        <v>8003611</v>
      </c>
      <c r="AC16433" s="9" t="s">
        <v>17206</v>
      </c>
      <c r="AD16433" s="9" t="s">
        <v>225</v>
      </c>
      <c r="AE16433" s="5">
        <f t="shared" si="534"/>
        <v>0</v>
      </c>
      <c r="AF16433" s="5" t="str">
        <f t="shared" si="535"/>
        <v>katA</v>
      </c>
      <c r="AG16433" s="153"/>
      <c r="AH16433" s="153"/>
      <c r="AI16433" t="s">
        <v>195</v>
      </c>
      <c r="AJ16433" t="s">
        <v>340</v>
      </c>
      <c r="AK16433" s="9" t="str">
        <f>VLOOKUP(Y16433,zdroj!D:AJ,33,0)</f>
        <v>katA</v>
      </c>
    </row>
    <row r="16434" spans="8:37" x14ac:dyDescent="0.25">
      <c r="H16434" s="8"/>
      <c r="I16434" s="8"/>
      <c r="N16434" s="23"/>
      <c r="O16434" s="24"/>
      <c r="P16434" s="19"/>
      <c r="Q16434" s="19"/>
      <c r="R16434" s="19"/>
      <c r="U16434" s="27"/>
      <c r="Y16434" s="9" t="s">
        <v>770</v>
      </c>
      <c r="Z16434" s="9" t="s">
        <v>462</v>
      </c>
      <c r="AA16434" s="9" t="s">
        <v>237</v>
      </c>
      <c r="AB16434" s="9">
        <v>8003629</v>
      </c>
      <c r="AC16434" s="9" t="s">
        <v>17207</v>
      </c>
      <c r="AD16434" s="9" t="s">
        <v>225</v>
      </c>
      <c r="AE16434" s="5">
        <f t="shared" si="534"/>
        <v>0</v>
      </c>
      <c r="AF16434" s="5" t="str">
        <f t="shared" si="535"/>
        <v>katA</v>
      </c>
      <c r="AG16434" s="153"/>
      <c r="AH16434" s="153"/>
      <c r="AI16434" t="s">
        <v>195</v>
      </c>
      <c r="AJ16434" t="s">
        <v>340</v>
      </c>
      <c r="AK16434" s="9" t="str">
        <f>VLOOKUP(Y16434,zdroj!D:AJ,33,0)</f>
        <v>katA</v>
      </c>
    </row>
    <row r="16435" spans="8:37" x14ac:dyDescent="0.25">
      <c r="H16435" s="8"/>
      <c r="I16435" s="8"/>
      <c r="N16435" s="23"/>
      <c r="O16435" s="24"/>
      <c r="P16435" s="19"/>
      <c r="Q16435" s="19"/>
      <c r="R16435" s="19"/>
      <c r="U16435" s="27"/>
      <c r="Y16435" s="9" t="s">
        <v>770</v>
      </c>
      <c r="Z16435" s="9" t="s">
        <v>462</v>
      </c>
      <c r="AA16435" s="9" t="s">
        <v>237</v>
      </c>
      <c r="AB16435" s="9">
        <v>8003637</v>
      </c>
      <c r="AC16435" s="9" t="s">
        <v>17208</v>
      </c>
      <c r="AD16435" s="9" t="s">
        <v>225</v>
      </c>
      <c r="AE16435" s="5">
        <f t="shared" si="534"/>
        <v>0</v>
      </c>
      <c r="AF16435" s="5" t="str">
        <f t="shared" si="535"/>
        <v>katA</v>
      </c>
      <c r="AG16435" s="153"/>
      <c r="AH16435" s="153"/>
      <c r="AI16435" t="s">
        <v>229</v>
      </c>
      <c r="AJ16435" t="s">
        <v>17878</v>
      </c>
      <c r="AK16435" s="9" t="str">
        <f>VLOOKUP(Y16435,zdroj!D:AJ,33,0)</f>
        <v>katA</v>
      </c>
    </row>
    <row r="16436" spans="8:37" x14ac:dyDescent="0.25">
      <c r="H16436" s="8"/>
      <c r="I16436" s="8"/>
      <c r="N16436" s="23"/>
      <c r="O16436" s="24"/>
      <c r="P16436" s="19"/>
      <c r="Q16436" s="19"/>
      <c r="R16436" s="19"/>
      <c r="U16436" s="27"/>
      <c r="Y16436" s="9" t="s">
        <v>770</v>
      </c>
      <c r="Z16436" s="9" t="s">
        <v>462</v>
      </c>
      <c r="AA16436" s="9" t="s">
        <v>237</v>
      </c>
      <c r="AB16436" s="9">
        <v>8003645</v>
      </c>
      <c r="AC16436" s="9" t="s">
        <v>17209</v>
      </c>
      <c r="AD16436" s="9" t="s">
        <v>225</v>
      </c>
      <c r="AE16436" s="5">
        <f t="shared" si="534"/>
        <v>0</v>
      </c>
      <c r="AF16436" s="5" t="str">
        <f t="shared" si="535"/>
        <v>katA</v>
      </c>
      <c r="AG16436" s="153"/>
      <c r="AH16436" s="153"/>
      <c r="AI16436" t="s">
        <v>195</v>
      </c>
      <c r="AJ16436" t="s">
        <v>340</v>
      </c>
      <c r="AK16436" s="9" t="str">
        <f>VLOOKUP(Y16436,zdroj!D:AJ,33,0)</f>
        <v>katA</v>
      </c>
    </row>
    <row r="16437" spans="8:37" x14ac:dyDescent="0.25">
      <c r="H16437" s="8"/>
      <c r="I16437" s="8"/>
      <c r="N16437" s="23"/>
      <c r="O16437" s="24"/>
      <c r="P16437" s="19"/>
      <c r="Q16437" s="19"/>
      <c r="R16437" s="19"/>
      <c r="U16437" s="27"/>
      <c r="Y16437" s="9" t="s">
        <v>770</v>
      </c>
      <c r="Z16437" s="9" t="s">
        <v>462</v>
      </c>
      <c r="AA16437" s="9" t="s">
        <v>237</v>
      </c>
      <c r="AB16437" s="9">
        <v>8003653</v>
      </c>
      <c r="AC16437" s="9" t="s">
        <v>17210</v>
      </c>
      <c r="AD16437" s="9" t="s">
        <v>225</v>
      </c>
      <c r="AE16437" s="5">
        <f t="shared" si="534"/>
        <v>0</v>
      </c>
      <c r="AF16437" s="5" t="str">
        <f t="shared" si="535"/>
        <v>katA</v>
      </c>
      <c r="AG16437" s="153"/>
      <c r="AH16437" s="153"/>
      <c r="AI16437" t="s">
        <v>195</v>
      </c>
      <c r="AJ16437" t="s">
        <v>340</v>
      </c>
      <c r="AK16437" s="9" t="str">
        <f>VLOOKUP(Y16437,zdroj!D:AJ,33,0)</f>
        <v>katA</v>
      </c>
    </row>
    <row r="16438" spans="8:37" x14ac:dyDescent="0.25">
      <c r="H16438" s="8"/>
      <c r="I16438" s="8"/>
      <c r="N16438" s="23"/>
      <c r="O16438" s="24"/>
      <c r="P16438" s="19"/>
      <c r="Q16438" s="19"/>
      <c r="R16438" s="19"/>
      <c r="U16438" s="27"/>
      <c r="Y16438" s="9" t="s">
        <v>770</v>
      </c>
      <c r="Z16438" s="9" t="s">
        <v>462</v>
      </c>
      <c r="AA16438" s="9" t="s">
        <v>237</v>
      </c>
      <c r="AB16438" s="9">
        <v>8002959</v>
      </c>
      <c r="AC16438" s="9" t="s">
        <v>17211</v>
      </c>
      <c r="AD16438" s="9" t="s">
        <v>225</v>
      </c>
      <c r="AE16438" s="5">
        <f t="shared" si="534"/>
        <v>0</v>
      </c>
      <c r="AF16438" s="5" t="str">
        <f t="shared" si="535"/>
        <v>katA</v>
      </c>
      <c r="AG16438" s="153"/>
      <c r="AH16438" s="153"/>
      <c r="AI16438" t="s">
        <v>195</v>
      </c>
      <c r="AJ16438" t="s">
        <v>340</v>
      </c>
      <c r="AK16438" s="9" t="str">
        <f>VLOOKUP(Y16438,zdroj!D:AJ,33,0)</f>
        <v>katA</v>
      </c>
    </row>
    <row r="16439" spans="8:37" x14ac:dyDescent="0.25">
      <c r="H16439" s="8"/>
      <c r="I16439" s="8"/>
      <c r="N16439" s="23"/>
      <c r="O16439" s="24"/>
      <c r="P16439" s="19"/>
      <c r="Q16439" s="19"/>
      <c r="R16439" s="19"/>
      <c r="U16439" s="27"/>
      <c r="Y16439" s="9" t="s">
        <v>770</v>
      </c>
      <c r="Z16439" s="9" t="s">
        <v>462</v>
      </c>
      <c r="AA16439" s="9" t="s">
        <v>237</v>
      </c>
      <c r="AB16439" s="9">
        <v>8003670</v>
      </c>
      <c r="AC16439" s="9" t="s">
        <v>17212</v>
      </c>
      <c r="AD16439" s="9" t="s">
        <v>225</v>
      </c>
      <c r="AE16439" s="5">
        <f t="shared" si="534"/>
        <v>0</v>
      </c>
      <c r="AF16439" s="5" t="str">
        <f t="shared" si="535"/>
        <v>katA</v>
      </c>
      <c r="AG16439" s="153"/>
      <c r="AH16439" s="153"/>
      <c r="AI16439" t="s">
        <v>195</v>
      </c>
      <c r="AJ16439" t="s">
        <v>340</v>
      </c>
      <c r="AK16439" s="9" t="str">
        <f>VLOOKUP(Y16439,zdroj!D:AJ,33,0)</f>
        <v>katA</v>
      </c>
    </row>
    <row r="16440" spans="8:37" x14ac:dyDescent="0.25">
      <c r="H16440" s="8"/>
      <c r="I16440" s="8"/>
      <c r="N16440" s="23"/>
      <c r="O16440" s="24"/>
      <c r="P16440" s="19"/>
      <c r="Q16440" s="19"/>
      <c r="R16440" s="19"/>
      <c r="U16440" s="27"/>
      <c r="Y16440" s="9" t="s">
        <v>770</v>
      </c>
      <c r="Z16440" s="9" t="s">
        <v>462</v>
      </c>
      <c r="AA16440" s="9" t="s">
        <v>237</v>
      </c>
      <c r="AB16440" s="9">
        <v>8003688</v>
      </c>
      <c r="AC16440" s="9" t="s">
        <v>17213</v>
      </c>
      <c r="AD16440" s="9" t="s">
        <v>225</v>
      </c>
      <c r="AE16440" s="5">
        <f t="shared" si="534"/>
        <v>0</v>
      </c>
      <c r="AF16440" s="5" t="str">
        <f t="shared" si="535"/>
        <v>katA</v>
      </c>
      <c r="AG16440" s="153"/>
      <c r="AH16440" s="153"/>
      <c r="AI16440" t="s">
        <v>195</v>
      </c>
      <c r="AJ16440" t="s">
        <v>340</v>
      </c>
      <c r="AK16440" s="9" t="str">
        <f>VLOOKUP(Y16440,zdroj!D:AJ,33,0)</f>
        <v>katA</v>
      </c>
    </row>
    <row r="16441" spans="8:37" x14ac:dyDescent="0.25">
      <c r="H16441" s="8"/>
      <c r="I16441" s="8"/>
      <c r="N16441" s="23"/>
      <c r="O16441" s="24"/>
      <c r="P16441" s="19"/>
      <c r="Q16441" s="19"/>
      <c r="R16441" s="19"/>
      <c r="U16441" s="27"/>
      <c r="Y16441" s="9" t="s">
        <v>770</v>
      </c>
      <c r="Z16441" s="9" t="s">
        <v>462</v>
      </c>
      <c r="AA16441" s="9" t="s">
        <v>237</v>
      </c>
      <c r="AB16441" s="9">
        <v>8003696</v>
      </c>
      <c r="AC16441" s="9" t="s">
        <v>17214</v>
      </c>
      <c r="AD16441" s="9" t="s">
        <v>225</v>
      </c>
      <c r="AE16441" s="5">
        <f t="shared" si="534"/>
        <v>0</v>
      </c>
      <c r="AF16441" s="5" t="str">
        <f t="shared" si="535"/>
        <v>katA</v>
      </c>
      <c r="AG16441" s="153"/>
      <c r="AH16441" s="153"/>
      <c r="AI16441" t="s">
        <v>195</v>
      </c>
      <c r="AJ16441" t="s">
        <v>340</v>
      </c>
      <c r="AK16441" s="9" t="str">
        <f>VLOOKUP(Y16441,zdroj!D:AJ,33,0)</f>
        <v>katA</v>
      </c>
    </row>
    <row r="16442" spans="8:37" x14ac:dyDescent="0.25">
      <c r="H16442" s="8"/>
      <c r="I16442" s="8"/>
      <c r="N16442" s="23"/>
      <c r="O16442" s="24"/>
      <c r="P16442" s="19"/>
      <c r="Q16442" s="19"/>
      <c r="R16442" s="19"/>
      <c r="U16442" s="27"/>
      <c r="Y16442" s="9" t="s">
        <v>770</v>
      </c>
      <c r="Z16442" s="9" t="s">
        <v>462</v>
      </c>
      <c r="AA16442" s="9" t="s">
        <v>237</v>
      </c>
      <c r="AB16442" s="9">
        <v>8003700</v>
      </c>
      <c r="AC16442" s="9" t="s">
        <v>17215</v>
      </c>
      <c r="AD16442" s="9" t="s">
        <v>225</v>
      </c>
      <c r="AE16442" s="5">
        <f t="shared" si="534"/>
        <v>0</v>
      </c>
      <c r="AF16442" s="5" t="str">
        <f t="shared" si="535"/>
        <v>katA</v>
      </c>
      <c r="AG16442" s="153"/>
      <c r="AH16442" s="153"/>
      <c r="AI16442" t="s">
        <v>229</v>
      </c>
      <c r="AJ16442" t="s">
        <v>17878</v>
      </c>
      <c r="AK16442" s="9" t="str">
        <f>VLOOKUP(Y16442,zdroj!D:AJ,33,0)</f>
        <v>katA</v>
      </c>
    </row>
    <row r="16443" spans="8:37" x14ac:dyDescent="0.25">
      <c r="H16443" s="8"/>
      <c r="I16443" s="8"/>
      <c r="N16443" s="23"/>
      <c r="O16443" s="24"/>
      <c r="P16443" s="19"/>
      <c r="Q16443" s="19"/>
      <c r="R16443" s="19"/>
      <c r="U16443" s="27"/>
      <c r="Y16443" s="9" t="s">
        <v>770</v>
      </c>
      <c r="Z16443" s="9" t="s">
        <v>462</v>
      </c>
      <c r="AA16443" s="9" t="s">
        <v>237</v>
      </c>
      <c r="AB16443" s="9">
        <v>8003718</v>
      </c>
      <c r="AC16443" s="9" t="s">
        <v>17216</v>
      </c>
      <c r="AD16443" s="9" t="s">
        <v>225</v>
      </c>
      <c r="AE16443" s="5">
        <f t="shared" si="534"/>
        <v>0</v>
      </c>
      <c r="AF16443" s="5" t="str">
        <f t="shared" si="535"/>
        <v>katA</v>
      </c>
      <c r="AG16443" s="153"/>
      <c r="AH16443" s="153"/>
      <c r="AI16443" t="s">
        <v>195</v>
      </c>
      <c r="AJ16443" t="s">
        <v>340</v>
      </c>
      <c r="AK16443" s="9" t="str">
        <f>VLOOKUP(Y16443,zdroj!D:AJ,33,0)</f>
        <v>katA</v>
      </c>
    </row>
    <row r="16444" spans="8:37" x14ac:dyDescent="0.25">
      <c r="H16444" s="8"/>
      <c r="I16444" s="8"/>
      <c r="N16444" s="23"/>
      <c r="O16444" s="24"/>
      <c r="P16444" s="19"/>
      <c r="Q16444" s="19"/>
      <c r="R16444" s="19"/>
      <c r="U16444" s="27"/>
      <c r="Y16444" s="9" t="s">
        <v>770</v>
      </c>
      <c r="Z16444" s="9" t="s">
        <v>462</v>
      </c>
      <c r="AA16444" s="9" t="s">
        <v>237</v>
      </c>
      <c r="AB16444" s="9">
        <v>8003726</v>
      </c>
      <c r="AC16444" s="9" t="s">
        <v>17217</v>
      </c>
      <c r="AD16444" s="9" t="s">
        <v>225</v>
      </c>
      <c r="AE16444" s="5">
        <f t="shared" si="534"/>
        <v>0</v>
      </c>
      <c r="AF16444" s="5" t="str">
        <f t="shared" si="535"/>
        <v>katA</v>
      </c>
      <c r="AG16444" s="153"/>
      <c r="AH16444" s="153"/>
      <c r="AI16444" t="s">
        <v>195</v>
      </c>
      <c r="AJ16444" t="s">
        <v>340</v>
      </c>
      <c r="AK16444" s="9" t="str">
        <f>VLOOKUP(Y16444,zdroj!D:AJ,33,0)</f>
        <v>katA</v>
      </c>
    </row>
    <row r="16445" spans="8:37" x14ac:dyDescent="0.25">
      <c r="H16445" s="8"/>
      <c r="I16445" s="8"/>
      <c r="N16445" s="23"/>
      <c r="O16445" s="24"/>
      <c r="P16445" s="19"/>
      <c r="Q16445" s="19"/>
      <c r="R16445" s="19"/>
      <c r="U16445" s="27"/>
      <c r="Y16445" s="9" t="s">
        <v>770</v>
      </c>
      <c r="Z16445" s="9" t="s">
        <v>462</v>
      </c>
      <c r="AA16445" s="9" t="s">
        <v>237</v>
      </c>
      <c r="AB16445" s="9">
        <v>8003734</v>
      </c>
      <c r="AC16445" s="9" t="s">
        <v>17218</v>
      </c>
      <c r="AD16445" s="9" t="s">
        <v>225</v>
      </c>
      <c r="AE16445" s="5">
        <f t="shared" si="534"/>
        <v>0</v>
      </c>
      <c r="AF16445" s="5" t="str">
        <f t="shared" si="535"/>
        <v>katA</v>
      </c>
      <c r="AG16445" s="153"/>
      <c r="AH16445" s="153"/>
      <c r="AI16445" t="s">
        <v>195</v>
      </c>
      <c r="AJ16445" t="s">
        <v>340</v>
      </c>
      <c r="AK16445" s="9" t="str">
        <f>VLOOKUP(Y16445,zdroj!D:AJ,33,0)</f>
        <v>katA</v>
      </c>
    </row>
    <row r="16446" spans="8:37" x14ac:dyDescent="0.25">
      <c r="H16446" s="8"/>
      <c r="I16446" s="8"/>
      <c r="N16446" s="23"/>
      <c r="O16446" s="24"/>
      <c r="P16446" s="19"/>
      <c r="Q16446" s="19"/>
      <c r="R16446" s="19"/>
      <c r="U16446" s="27"/>
      <c r="Y16446" s="9" t="s">
        <v>770</v>
      </c>
      <c r="Z16446" s="9" t="s">
        <v>462</v>
      </c>
      <c r="AA16446" s="9" t="s">
        <v>237</v>
      </c>
      <c r="AB16446" s="9">
        <v>8003742</v>
      </c>
      <c r="AC16446" s="9" t="s">
        <v>17219</v>
      </c>
      <c r="AD16446" s="9" t="s">
        <v>225</v>
      </c>
      <c r="AE16446" s="5">
        <f t="shared" si="534"/>
        <v>0</v>
      </c>
      <c r="AF16446" s="5" t="str">
        <f t="shared" si="535"/>
        <v>katA</v>
      </c>
      <c r="AG16446" s="153"/>
      <c r="AH16446" s="153"/>
      <c r="AI16446" t="s">
        <v>195</v>
      </c>
      <c r="AJ16446" t="s">
        <v>340</v>
      </c>
      <c r="AK16446" s="9" t="str">
        <f>VLOOKUP(Y16446,zdroj!D:AJ,33,0)</f>
        <v>katA</v>
      </c>
    </row>
    <row r="16447" spans="8:37" x14ac:dyDescent="0.25">
      <c r="H16447" s="8"/>
      <c r="I16447" s="8"/>
      <c r="N16447" s="23"/>
      <c r="O16447" s="24"/>
      <c r="P16447" s="19"/>
      <c r="Q16447" s="19"/>
      <c r="R16447" s="19"/>
      <c r="U16447" s="27"/>
      <c r="Y16447" s="9" t="s">
        <v>770</v>
      </c>
      <c r="Z16447" s="9" t="s">
        <v>462</v>
      </c>
      <c r="AA16447" s="9" t="s">
        <v>237</v>
      </c>
      <c r="AB16447" s="9">
        <v>8003751</v>
      </c>
      <c r="AC16447" s="9" t="s">
        <v>17220</v>
      </c>
      <c r="AD16447" s="9" t="s">
        <v>225</v>
      </c>
      <c r="AE16447" s="5">
        <f t="shared" si="534"/>
        <v>0</v>
      </c>
      <c r="AF16447" s="5" t="str">
        <f t="shared" si="535"/>
        <v>katA</v>
      </c>
      <c r="AG16447" s="153"/>
      <c r="AH16447" s="153"/>
      <c r="AI16447" t="s">
        <v>195</v>
      </c>
      <c r="AJ16447" t="s">
        <v>340</v>
      </c>
      <c r="AK16447" s="9" t="str">
        <f>VLOOKUP(Y16447,zdroj!D:AJ,33,0)</f>
        <v>katA</v>
      </c>
    </row>
    <row r="16448" spans="8:37" x14ac:dyDescent="0.25">
      <c r="H16448" s="8"/>
      <c r="I16448" s="8"/>
      <c r="N16448" s="23"/>
      <c r="O16448" s="24"/>
      <c r="P16448" s="19"/>
      <c r="Q16448" s="19"/>
      <c r="R16448" s="19"/>
      <c r="U16448" s="27"/>
      <c r="Y16448" s="9" t="s">
        <v>770</v>
      </c>
      <c r="Z16448" s="9" t="s">
        <v>462</v>
      </c>
      <c r="AA16448" s="9" t="s">
        <v>237</v>
      </c>
      <c r="AB16448" s="9">
        <v>8003769</v>
      </c>
      <c r="AC16448" s="9" t="s">
        <v>17221</v>
      </c>
      <c r="AD16448" s="9" t="s">
        <v>225</v>
      </c>
      <c r="AE16448" s="5">
        <f t="shared" si="534"/>
        <v>0</v>
      </c>
      <c r="AF16448" s="5" t="str">
        <f t="shared" si="535"/>
        <v>katA</v>
      </c>
      <c r="AG16448" s="153"/>
      <c r="AH16448" s="153"/>
      <c r="AI16448" t="s">
        <v>195</v>
      </c>
      <c r="AJ16448" t="s">
        <v>340</v>
      </c>
      <c r="AK16448" s="9" t="str">
        <f>VLOOKUP(Y16448,zdroj!D:AJ,33,0)</f>
        <v>katA</v>
      </c>
    </row>
    <row r="16449" spans="8:37" x14ac:dyDescent="0.25">
      <c r="H16449" s="8"/>
      <c r="I16449" s="8"/>
      <c r="N16449" s="23"/>
      <c r="O16449" s="24"/>
      <c r="P16449" s="19"/>
      <c r="Q16449" s="19"/>
      <c r="R16449" s="19"/>
      <c r="U16449" s="27"/>
      <c r="Y16449" s="9" t="s">
        <v>770</v>
      </c>
      <c r="Z16449" s="9" t="s">
        <v>462</v>
      </c>
      <c r="AA16449" s="9" t="s">
        <v>237</v>
      </c>
      <c r="AB16449" s="9">
        <v>8002967</v>
      </c>
      <c r="AC16449" s="9" t="s">
        <v>17222</v>
      </c>
      <c r="AD16449" s="9" t="s">
        <v>225</v>
      </c>
      <c r="AE16449" s="5">
        <f t="shared" si="534"/>
        <v>0</v>
      </c>
      <c r="AF16449" s="5" t="str">
        <f t="shared" si="535"/>
        <v>katA</v>
      </c>
      <c r="AG16449" s="153"/>
      <c r="AH16449" s="153"/>
      <c r="AI16449" t="s">
        <v>195</v>
      </c>
      <c r="AJ16449" t="s">
        <v>340</v>
      </c>
      <c r="AK16449" s="9" t="str">
        <f>VLOOKUP(Y16449,zdroj!D:AJ,33,0)</f>
        <v>katA</v>
      </c>
    </row>
    <row r="16450" spans="8:37" x14ac:dyDescent="0.25">
      <c r="H16450" s="8"/>
      <c r="I16450" s="8"/>
      <c r="N16450" s="23"/>
      <c r="O16450" s="24"/>
      <c r="P16450" s="19"/>
      <c r="Q16450" s="19"/>
      <c r="R16450" s="19"/>
      <c r="U16450" s="27"/>
      <c r="Y16450" s="9" t="s">
        <v>770</v>
      </c>
      <c r="Z16450" s="9" t="s">
        <v>462</v>
      </c>
      <c r="AA16450" s="9" t="s">
        <v>237</v>
      </c>
      <c r="AB16450" s="9">
        <v>8003777</v>
      </c>
      <c r="AC16450" s="9" t="s">
        <v>17223</v>
      </c>
      <c r="AD16450" s="9" t="s">
        <v>225</v>
      </c>
      <c r="AE16450" s="5">
        <f t="shared" si="534"/>
        <v>0</v>
      </c>
      <c r="AF16450" s="5" t="str">
        <f t="shared" si="535"/>
        <v>katA</v>
      </c>
      <c r="AG16450" s="153"/>
      <c r="AH16450" s="153"/>
      <c r="AI16450" t="s">
        <v>195</v>
      </c>
      <c r="AJ16450" t="s">
        <v>340</v>
      </c>
      <c r="AK16450" s="9" t="str">
        <f>VLOOKUP(Y16450,zdroj!D:AJ,33,0)</f>
        <v>katA</v>
      </c>
    </row>
    <row r="16451" spans="8:37" x14ac:dyDescent="0.25">
      <c r="H16451" s="8"/>
      <c r="I16451" s="8"/>
      <c r="N16451" s="23"/>
      <c r="O16451" s="24"/>
      <c r="P16451" s="19"/>
      <c r="Q16451" s="19"/>
      <c r="R16451" s="19"/>
      <c r="U16451" s="27"/>
      <c r="Y16451" s="9" t="s">
        <v>770</v>
      </c>
      <c r="Z16451" s="9" t="s">
        <v>462</v>
      </c>
      <c r="AA16451" s="9" t="s">
        <v>237</v>
      </c>
      <c r="AB16451" s="9">
        <v>8003793</v>
      </c>
      <c r="AC16451" s="9" t="s">
        <v>17224</v>
      </c>
      <c r="AD16451" s="9" t="s">
        <v>225</v>
      </c>
      <c r="AE16451" s="5">
        <f t="shared" si="534"/>
        <v>0</v>
      </c>
      <c r="AF16451" s="5" t="str">
        <f t="shared" si="535"/>
        <v>katA</v>
      </c>
      <c r="AG16451" s="153"/>
      <c r="AH16451" s="153"/>
      <c r="AI16451" t="s">
        <v>229</v>
      </c>
      <c r="AJ16451" t="s">
        <v>17878</v>
      </c>
      <c r="AK16451" s="9" t="str">
        <f>VLOOKUP(Y16451,zdroj!D:AJ,33,0)</f>
        <v>katA</v>
      </c>
    </row>
    <row r="16452" spans="8:37" x14ac:dyDescent="0.25">
      <c r="H16452" s="8"/>
      <c r="I16452" s="8"/>
      <c r="N16452" s="23"/>
      <c r="O16452" s="24"/>
      <c r="P16452" s="19"/>
      <c r="Q16452" s="19"/>
      <c r="R16452" s="19"/>
      <c r="U16452" s="27"/>
      <c r="Y16452" s="9" t="s">
        <v>770</v>
      </c>
      <c r="Z16452" s="9" t="s">
        <v>462</v>
      </c>
      <c r="AA16452" s="9" t="s">
        <v>237</v>
      </c>
      <c r="AB16452" s="9">
        <v>8003807</v>
      </c>
      <c r="AC16452" s="9" t="s">
        <v>17225</v>
      </c>
      <c r="AD16452" s="9" t="s">
        <v>225</v>
      </c>
      <c r="AE16452" s="5">
        <f t="shared" si="534"/>
        <v>0</v>
      </c>
      <c r="AF16452" s="5" t="str">
        <f t="shared" si="535"/>
        <v>katA</v>
      </c>
      <c r="AG16452" s="153"/>
      <c r="AH16452" s="153"/>
      <c r="AI16452" t="s">
        <v>195</v>
      </c>
      <c r="AJ16452" t="s">
        <v>340</v>
      </c>
      <c r="AK16452" s="9" t="str">
        <f>VLOOKUP(Y16452,zdroj!D:AJ,33,0)</f>
        <v>katA</v>
      </c>
    </row>
    <row r="16453" spans="8:37" x14ac:dyDescent="0.25">
      <c r="H16453" s="8"/>
      <c r="I16453" s="8"/>
      <c r="N16453" s="23"/>
      <c r="O16453" s="24"/>
      <c r="P16453" s="19"/>
      <c r="Q16453" s="19"/>
      <c r="R16453" s="19"/>
      <c r="U16453" s="27"/>
      <c r="Y16453" s="9" t="s">
        <v>770</v>
      </c>
      <c r="Z16453" s="9" t="s">
        <v>462</v>
      </c>
      <c r="AA16453" s="9" t="s">
        <v>237</v>
      </c>
      <c r="AB16453" s="9">
        <v>8003815</v>
      </c>
      <c r="AC16453" s="9" t="s">
        <v>17226</v>
      </c>
      <c r="AD16453" s="9" t="s">
        <v>225</v>
      </c>
      <c r="AE16453" s="5">
        <f t="shared" si="534"/>
        <v>0</v>
      </c>
      <c r="AF16453" s="5" t="str">
        <f t="shared" si="535"/>
        <v>katA</v>
      </c>
      <c r="AG16453" s="153"/>
      <c r="AH16453" s="153"/>
      <c r="AI16453" t="s">
        <v>195</v>
      </c>
      <c r="AJ16453" t="s">
        <v>340</v>
      </c>
      <c r="AK16453" s="9" t="str">
        <f>VLOOKUP(Y16453,zdroj!D:AJ,33,0)</f>
        <v>katA</v>
      </c>
    </row>
    <row r="16454" spans="8:37" x14ac:dyDescent="0.25">
      <c r="H16454" s="8"/>
      <c r="I16454" s="8"/>
      <c r="N16454" s="23"/>
      <c r="O16454" s="24"/>
      <c r="P16454" s="19"/>
      <c r="Q16454" s="19"/>
      <c r="R16454" s="19"/>
      <c r="U16454" s="27"/>
      <c r="Y16454" s="9" t="s">
        <v>770</v>
      </c>
      <c r="Z16454" s="9" t="s">
        <v>462</v>
      </c>
      <c r="AA16454" s="9" t="s">
        <v>237</v>
      </c>
      <c r="AB16454" s="9">
        <v>8003823</v>
      </c>
      <c r="AC16454" s="9" t="s">
        <v>17227</v>
      </c>
      <c r="AD16454" s="9" t="s">
        <v>225</v>
      </c>
      <c r="AE16454" s="5">
        <f t="shared" si="534"/>
        <v>0</v>
      </c>
      <c r="AF16454" s="5" t="str">
        <f t="shared" si="535"/>
        <v>katA</v>
      </c>
      <c r="AG16454" s="153"/>
      <c r="AH16454" s="153"/>
      <c r="AI16454" t="s">
        <v>195</v>
      </c>
      <c r="AJ16454" t="s">
        <v>340</v>
      </c>
      <c r="AK16454" s="9" t="str">
        <f>VLOOKUP(Y16454,zdroj!D:AJ,33,0)</f>
        <v>katA</v>
      </c>
    </row>
    <row r="16455" spans="8:37" x14ac:dyDescent="0.25">
      <c r="H16455" s="8"/>
      <c r="I16455" s="8"/>
      <c r="N16455" s="23"/>
      <c r="O16455" s="24"/>
      <c r="P16455" s="19"/>
      <c r="Q16455" s="19"/>
      <c r="R16455" s="19"/>
      <c r="U16455" s="27"/>
      <c r="Y16455" s="9" t="s">
        <v>770</v>
      </c>
      <c r="Z16455" s="9" t="s">
        <v>462</v>
      </c>
      <c r="AA16455" s="9" t="s">
        <v>237</v>
      </c>
      <c r="AB16455" s="9">
        <v>8003831</v>
      </c>
      <c r="AC16455" s="9" t="s">
        <v>17228</v>
      </c>
      <c r="AD16455" s="9" t="s">
        <v>225</v>
      </c>
      <c r="AE16455" s="5">
        <f t="shared" si="534"/>
        <v>0</v>
      </c>
      <c r="AF16455" s="5" t="str">
        <f t="shared" si="535"/>
        <v>katA</v>
      </c>
      <c r="AG16455" s="153"/>
      <c r="AH16455" s="153"/>
      <c r="AI16455" t="s">
        <v>195</v>
      </c>
      <c r="AJ16455" t="s">
        <v>340</v>
      </c>
      <c r="AK16455" s="9" t="str">
        <f>VLOOKUP(Y16455,zdroj!D:AJ,33,0)</f>
        <v>katA</v>
      </c>
    </row>
    <row r="16456" spans="8:37" x14ac:dyDescent="0.25">
      <c r="H16456" s="8"/>
      <c r="I16456" s="8"/>
      <c r="N16456" s="23"/>
      <c r="O16456" s="24"/>
      <c r="P16456" s="19"/>
      <c r="Q16456" s="19"/>
      <c r="R16456" s="19"/>
      <c r="U16456" s="27"/>
      <c r="Y16456" s="9" t="s">
        <v>770</v>
      </c>
      <c r="Z16456" s="9" t="s">
        <v>462</v>
      </c>
      <c r="AA16456" s="9" t="s">
        <v>237</v>
      </c>
      <c r="AB16456" s="9">
        <v>8003840</v>
      </c>
      <c r="AC16456" s="9" t="s">
        <v>17229</v>
      </c>
      <c r="AD16456" s="9" t="s">
        <v>225</v>
      </c>
      <c r="AE16456" s="5">
        <f t="shared" si="534"/>
        <v>0</v>
      </c>
      <c r="AF16456" s="5" t="str">
        <f t="shared" si="535"/>
        <v>katA</v>
      </c>
      <c r="AG16456" s="153"/>
      <c r="AH16456" s="153"/>
      <c r="AI16456" t="s">
        <v>195</v>
      </c>
      <c r="AJ16456" t="s">
        <v>340</v>
      </c>
      <c r="AK16456" s="9" t="str">
        <f>VLOOKUP(Y16456,zdroj!D:AJ,33,0)</f>
        <v>katA</v>
      </c>
    </row>
    <row r="16457" spans="8:37" x14ac:dyDescent="0.25">
      <c r="H16457" s="8"/>
      <c r="I16457" s="8"/>
      <c r="N16457" s="23"/>
      <c r="O16457" s="24"/>
      <c r="P16457" s="19"/>
      <c r="Q16457" s="19"/>
      <c r="R16457" s="19"/>
      <c r="U16457" s="27"/>
      <c r="Y16457" s="9" t="s">
        <v>770</v>
      </c>
      <c r="Z16457" s="9" t="s">
        <v>462</v>
      </c>
      <c r="AA16457" s="9" t="s">
        <v>237</v>
      </c>
      <c r="AB16457" s="9">
        <v>8003858</v>
      </c>
      <c r="AC16457" s="9" t="s">
        <v>17230</v>
      </c>
      <c r="AD16457" s="9" t="s">
        <v>225</v>
      </c>
      <c r="AE16457" s="5">
        <f t="shared" si="534"/>
        <v>0</v>
      </c>
      <c r="AF16457" s="5" t="str">
        <f t="shared" si="535"/>
        <v>katA</v>
      </c>
      <c r="AG16457" s="153"/>
      <c r="AH16457" s="153"/>
      <c r="AI16457" t="s">
        <v>195</v>
      </c>
      <c r="AJ16457" t="s">
        <v>340</v>
      </c>
      <c r="AK16457" s="9" t="str">
        <f>VLOOKUP(Y16457,zdroj!D:AJ,33,0)</f>
        <v>katA</v>
      </c>
    </row>
    <row r="16458" spans="8:37" x14ac:dyDescent="0.25">
      <c r="H16458" s="8"/>
      <c r="I16458" s="8"/>
      <c r="N16458" s="23"/>
      <c r="O16458" s="24"/>
      <c r="P16458" s="19"/>
      <c r="Q16458" s="19"/>
      <c r="R16458" s="19"/>
      <c r="U16458" s="27"/>
      <c r="Y16458" s="9" t="s">
        <v>770</v>
      </c>
      <c r="Z16458" s="9" t="s">
        <v>462</v>
      </c>
      <c r="AA16458" s="9" t="s">
        <v>237</v>
      </c>
      <c r="AB16458" s="9">
        <v>8003866</v>
      </c>
      <c r="AC16458" s="9" t="s">
        <v>17231</v>
      </c>
      <c r="AD16458" s="9" t="s">
        <v>225</v>
      </c>
      <c r="AE16458" s="5">
        <f t="shared" ref="AE16458:AE16521" si="536">VLOOKUP(Y16458,K:T,10,0)</f>
        <v>0</v>
      </c>
      <c r="AF16458" s="5" t="str">
        <f t="shared" ref="AF16458:AF16521" si="537">IF(AE16458="A",IF(AD16458="katA","katB",AD16458),AD16458)</f>
        <v>katA</v>
      </c>
      <c r="AG16458" s="153"/>
      <c r="AH16458" s="153"/>
      <c r="AI16458" t="s">
        <v>195</v>
      </c>
      <c r="AJ16458" t="s">
        <v>340</v>
      </c>
      <c r="AK16458" s="9" t="str">
        <f>VLOOKUP(Y16458,zdroj!D:AJ,33,0)</f>
        <v>katA</v>
      </c>
    </row>
    <row r="16459" spans="8:37" x14ac:dyDescent="0.25">
      <c r="H16459" s="8"/>
      <c r="I16459" s="8"/>
      <c r="N16459" s="23"/>
      <c r="O16459" s="24"/>
      <c r="P16459" s="19"/>
      <c r="Q16459" s="19"/>
      <c r="R16459" s="19"/>
      <c r="U16459" s="27"/>
      <c r="Y16459" s="9" t="s">
        <v>770</v>
      </c>
      <c r="Z16459" s="9" t="s">
        <v>462</v>
      </c>
      <c r="AA16459" s="9" t="s">
        <v>237</v>
      </c>
      <c r="AB16459" s="9">
        <v>8003424</v>
      </c>
      <c r="AC16459" s="9" t="s">
        <v>17232</v>
      </c>
      <c r="AD16459" s="9" t="s">
        <v>800</v>
      </c>
      <c r="AE16459" s="5">
        <f t="shared" si="536"/>
        <v>0</v>
      </c>
      <c r="AF16459" s="5" t="str">
        <f t="shared" si="537"/>
        <v>Pokryto</v>
      </c>
      <c r="AG16459" s="153"/>
      <c r="AH16459" s="153"/>
      <c r="AI16459" t="s">
        <v>201</v>
      </c>
      <c r="AJ16459" t="s">
        <v>800</v>
      </c>
      <c r="AK16459" s="9" t="str">
        <f>VLOOKUP(Y16459,zdroj!D:AJ,33,0)</f>
        <v>katA</v>
      </c>
    </row>
    <row r="16460" spans="8:37" x14ac:dyDescent="0.25">
      <c r="H16460" s="8"/>
      <c r="I16460" s="8"/>
      <c r="N16460" s="23"/>
      <c r="O16460" s="24"/>
      <c r="P16460" s="19"/>
      <c r="Q16460" s="19"/>
      <c r="R16460" s="19"/>
      <c r="U16460" s="27"/>
      <c r="Y16460" s="9" t="s">
        <v>770</v>
      </c>
      <c r="Z16460" s="9" t="s">
        <v>462</v>
      </c>
      <c r="AA16460" s="9" t="s">
        <v>237</v>
      </c>
      <c r="AB16460" s="9">
        <v>8002916</v>
      </c>
      <c r="AC16460" s="9" t="s">
        <v>17233</v>
      </c>
      <c r="AD16460" s="9" t="s">
        <v>800</v>
      </c>
      <c r="AE16460" s="5">
        <f t="shared" si="536"/>
        <v>0</v>
      </c>
      <c r="AF16460" s="5" t="str">
        <f t="shared" si="537"/>
        <v>Pokryto</v>
      </c>
      <c r="AG16460" s="153"/>
      <c r="AH16460" s="153"/>
      <c r="AI16460" t="s">
        <v>201</v>
      </c>
      <c r="AJ16460" t="s">
        <v>800</v>
      </c>
      <c r="AK16460" s="9" t="str">
        <f>VLOOKUP(Y16460,zdroj!D:AJ,33,0)</f>
        <v>katA</v>
      </c>
    </row>
    <row r="16461" spans="8:37" x14ac:dyDescent="0.25">
      <c r="H16461" s="8"/>
      <c r="I16461" s="8"/>
      <c r="N16461" s="23"/>
      <c r="O16461" s="24"/>
      <c r="P16461" s="19"/>
      <c r="Q16461" s="19"/>
      <c r="R16461" s="19"/>
      <c r="U16461" s="27"/>
      <c r="Y16461" s="9" t="s">
        <v>778</v>
      </c>
      <c r="Z16461" s="9" t="s">
        <v>232</v>
      </c>
      <c r="AA16461" s="9" t="s">
        <v>198</v>
      </c>
      <c r="AB16461" s="9">
        <v>8113378</v>
      </c>
      <c r="AC16461" s="9" t="s">
        <v>17234</v>
      </c>
      <c r="AD16461" s="9" t="s">
        <v>231</v>
      </c>
      <c r="AE16461" s="5">
        <f t="shared" si="536"/>
        <v>0</v>
      </c>
      <c r="AF16461" s="5" t="str">
        <f t="shared" si="537"/>
        <v>katB</v>
      </c>
      <c r="AG16461" s="153"/>
      <c r="AH16461" s="153"/>
      <c r="AI16461" t="s">
        <v>195</v>
      </c>
      <c r="AJ16461" t="s">
        <v>340</v>
      </c>
      <c r="AK16461" s="9" t="str">
        <f>VLOOKUP(Y16461,zdroj!D:AJ,33,0)</f>
        <v>katB</v>
      </c>
    </row>
    <row r="16462" spans="8:37" x14ac:dyDescent="0.25">
      <c r="H16462" s="8"/>
      <c r="I16462" s="8"/>
      <c r="N16462" s="23"/>
      <c r="O16462" s="24"/>
      <c r="P16462" s="19"/>
      <c r="Q16462" s="19"/>
      <c r="R16462" s="19"/>
      <c r="U16462" s="27"/>
      <c r="Y16462" s="9" t="s">
        <v>778</v>
      </c>
      <c r="Z16462" s="9" t="s">
        <v>232</v>
      </c>
      <c r="AA16462" s="9" t="s">
        <v>198</v>
      </c>
      <c r="AB16462" s="9">
        <v>8113386</v>
      </c>
      <c r="AC16462" s="9" t="s">
        <v>17235</v>
      </c>
      <c r="AD16462" s="9" t="s">
        <v>231</v>
      </c>
      <c r="AE16462" s="5">
        <f t="shared" si="536"/>
        <v>0</v>
      </c>
      <c r="AF16462" s="5" t="str">
        <f t="shared" si="537"/>
        <v>katB</v>
      </c>
      <c r="AG16462" s="153"/>
      <c r="AH16462" s="153"/>
      <c r="AI16462" t="s">
        <v>195</v>
      </c>
      <c r="AJ16462" t="s">
        <v>340</v>
      </c>
      <c r="AK16462" s="9" t="str">
        <f>VLOOKUP(Y16462,zdroj!D:AJ,33,0)</f>
        <v>katB</v>
      </c>
    </row>
    <row r="16463" spans="8:37" x14ac:dyDescent="0.25">
      <c r="H16463" s="8"/>
      <c r="I16463" s="8"/>
      <c r="N16463" s="23"/>
      <c r="O16463" s="24"/>
      <c r="P16463" s="19"/>
      <c r="Q16463" s="19"/>
      <c r="R16463" s="19"/>
      <c r="U16463" s="27"/>
      <c r="Y16463" s="9" t="s">
        <v>778</v>
      </c>
      <c r="Z16463" s="9" t="s">
        <v>232</v>
      </c>
      <c r="AA16463" s="9" t="s">
        <v>198</v>
      </c>
      <c r="AB16463" s="9">
        <v>8113408</v>
      </c>
      <c r="AC16463" s="9" t="s">
        <v>17236</v>
      </c>
      <c r="AD16463" s="9" t="s">
        <v>231</v>
      </c>
      <c r="AE16463" s="5">
        <f t="shared" si="536"/>
        <v>0</v>
      </c>
      <c r="AF16463" s="5" t="str">
        <f t="shared" si="537"/>
        <v>katB</v>
      </c>
      <c r="AG16463" s="153"/>
      <c r="AH16463" s="153"/>
      <c r="AI16463" t="s">
        <v>195</v>
      </c>
      <c r="AJ16463" t="s">
        <v>340</v>
      </c>
      <c r="AK16463" s="9" t="str">
        <f>VLOOKUP(Y16463,zdroj!D:AJ,33,0)</f>
        <v>katB</v>
      </c>
    </row>
    <row r="16464" spans="8:37" x14ac:dyDescent="0.25">
      <c r="H16464" s="8"/>
      <c r="I16464" s="8"/>
      <c r="N16464" s="23"/>
      <c r="O16464" s="24"/>
      <c r="P16464" s="19"/>
      <c r="Q16464" s="19"/>
      <c r="R16464" s="19"/>
      <c r="U16464" s="27"/>
      <c r="Y16464" s="9" t="s">
        <v>778</v>
      </c>
      <c r="Z16464" s="9" t="s">
        <v>232</v>
      </c>
      <c r="AA16464" s="9" t="s">
        <v>198</v>
      </c>
      <c r="AB16464" s="9">
        <v>8112576</v>
      </c>
      <c r="AC16464" s="9" t="s">
        <v>17237</v>
      </c>
      <c r="AD16464" s="9" t="s">
        <v>231</v>
      </c>
      <c r="AE16464" s="5">
        <f t="shared" si="536"/>
        <v>0</v>
      </c>
      <c r="AF16464" s="5" t="str">
        <f t="shared" si="537"/>
        <v>katB</v>
      </c>
      <c r="AG16464" s="153"/>
      <c r="AH16464" s="153"/>
      <c r="AI16464" t="s">
        <v>201</v>
      </c>
      <c r="AJ16464" t="s">
        <v>17878</v>
      </c>
      <c r="AK16464" s="9" t="str">
        <f>VLOOKUP(Y16464,zdroj!D:AJ,33,0)</f>
        <v>katB</v>
      </c>
    </row>
    <row r="16465" spans="8:37" x14ac:dyDescent="0.25">
      <c r="H16465" s="8"/>
      <c r="I16465" s="8"/>
      <c r="N16465" s="23"/>
      <c r="O16465" s="24"/>
      <c r="P16465" s="19"/>
      <c r="Q16465" s="19"/>
      <c r="R16465" s="19"/>
      <c r="U16465" s="27"/>
      <c r="Y16465" s="9" t="s">
        <v>778</v>
      </c>
      <c r="Z16465" s="9" t="s">
        <v>232</v>
      </c>
      <c r="AA16465" s="9" t="s">
        <v>198</v>
      </c>
      <c r="AB16465" s="9">
        <v>8112665</v>
      </c>
      <c r="AC16465" s="9" t="s">
        <v>17238</v>
      </c>
      <c r="AD16465" s="9" t="s">
        <v>231</v>
      </c>
      <c r="AE16465" s="5">
        <f t="shared" si="536"/>
        <v>0</v>
      </c>
      <c r="AF16465" s="5" t="str">
        <f t="shared" si="537"/>
        <v>katB</v>
      </c>
      <c r="AG16465" s="153"/>
      <c r="AH16465" s="153"/>
      <c r="AI16465" t="s">
        <v>201</v>
      </c>
      <c r="AJ16465" t="s">
        <v>17878</v>
      </c>
      <c r="AK16465" s="9" t="str">
        <f>VLOOKUP(Y16465,zdroj!D:AJ,33,0)</f>
        <v>katB</v>
      </c>
    </row>
    <row r="16466" spans="8:37" x14ac:dyDescent="0.25">
      <c r="H16466" s="8"/>
      <c r="I16466" s="8"/>
      <c r="N16466" s="23"/>
      <c r="O16466" s="24"/>
      <c r="P16466" s="19"/>
      <c r="Q16466" s="19"/>
      <c r="R16466" s="19"/>
      <c r="U16466" s="27"/>
      <c r="Y16466" s="9" t="s">
        <v>778</v>
      </c>
      <c r="Z16466" s="9" t="s">
        <v>232</v>
      </c>
      <c r="AA16466" s="9" t="s">
        <v>198</v>
      </c>
      <c r="AB16466" s="9">
        <v>8112673</v>
      </c>
      <c r="AC16466" s="9" t="s">
        <v>17239</v>
      </c>
      <c r="AD16466" s="9" t="s">
        <v>231</v>
      </c>
      <c r="AE16466" s="5">
        <f t="shared" si="536"/>
        <v>0</v>
      </c>
      <c r="AF16466" s="5" t="str">
        <f t="shared" si="537"/>
        <v>katB</v>
      </c>
      <c r="AG16466" s="153"/>
      <c r="AH16466" s="153"/>
      <c r="AI16466" t="s">
        <v>201</v>
      </c>
      <c r="AJ16466" t="s">
        <v>17878</v>
      </c>
      <c r="AK16466" s="9" t="str">
        <f>VLOOKUP(Y16466,zdroj!D:AJ,33,0)</f>
        <v>katB</v>
      </c>
    </row>
    <row r="16467" spans="8:37" x14ac:dyDescent="0.25">
      <c r="H16467" s="8"/>
      <c r="I16467" s="8"/>
      <c r="N16467" s="23"/>
      <c r="O16467" s="24"/>
      <c r="P16467" s="19"/>
      <c r="Q16467" s="19"/>
      <c r="R16467" s="19"/>
      <c r="U16467" s="27"/>
      <c r="Y16467" s="9" t="s">
        <v>778</v>
      </c>
      <c r="Z16467" s="9" t="s">
        <v>232</v>
      </c>
      <c r="AA16467" s="9" t="s">
        <v>198</v>
      </c>
      <c r="AB16467" s="9">
        <v>8112681</v>
      </c>
      <c r="AC16467" s="9" t="s">
        <v>17240</v>
      </c>
      <c r="AD16467" s="9" t="s">
        <v>231</v>
      </c>
      <c r="AE16467" s="5">
        <f t="shared" si="536"/>
        <v>0</v>
      </c>
      <c r="AF16467" s="5" t="str">
        <f t="shared" si="537"/>
        <v>katB</v>
      </c>
      <c r="AG16467" s="153"/>
      <c r="AH16467" s="153"/>
      <c r="AI16467" t="s">
        <v>201</v>
      </c>
      <c r="AJ16467" t="s">
        <v>17878</v>
      </c>
      <c r="AK16467" s="9" t="str">
        <f>VLOOKUP(Y16467,zdroj!D:AJ,33,0)</f>
        <v>katB</v>
      </c>
    </row>
    <row r="16468" spans="8:37" x14ac:dyDescent="0.25">
      <c r="H16468" s="8"/>
      <c r="I16468" s="8"/>
      <c r="N16468" s="23"/>
      <c r="O16468" s="24"/>
      <c r="P16468" s="19"/>
      <c r="Q16468" s="19"/>
      <c r="R16468" s="19"/>
      <c r="U16468" s="27"/>
      <c r="Y16468" s="9" t="s">
        <v>778</v>
      </c>
      <c r="Z16468" s="9" t="s">
        <v>232</v>
      </c>
      <c r="AA16468" s="9" t="s">
        <v>198</v>
      </c>
      <c r="AB16468" s="9">
        <v>8112690</v>
      </c>
      <c r="AC16468" s="9" t="s">
        <v>17241</v>
      </c>
      <c r="AD16468" s="9" t="s">
        <v>231</v>
      </c>
      <c r="AE16468" s="5">
        <f t="shared" si="536"/>
        <v>0</v>
      </c>
      <c r="AF16468" s="5" t="str">
        <f t="shared" si="537"/>
        <v>katB</v>
      </c>
      <c r="AG16468" s="153"/>
      <c r="AH16468" s="153"/>
      <c r="AI16468" t="s">
        <v>201</v>
      </c>
      <c r="AJ16468" t="s">
        <v>17878</v>
      </c>
      <c r="AK16468" s="9" t="str">
        <f>VLOOKUP(Y16468,zdroj!D:AJ,33,0)</f>
        <v>katB</v>
      </c>
    </row>
    <row r="16469" spans="8:37" x14ac:dyDescent="0.25">
      <c r="H16469" s="8"/>
      <c r="I16469" s="8"/>
      <c r="N16469" s="23"/>
      <c r="O16469" s="24"/>
      <c r="P16469" s="19"/>
      <c r="Q16469" s="19"/>
      <c r="R16469" s="19"/>
      <c r="U16469" s="27"/>
      <c r="Y16469" s="9" t="s">
        <v>778</v>
      </c>
      <c r="Z16469" s="9" t="s">
        <v>232</v>
      </c>
      <c r="AA16469" s="9" t="s">
        <v>198</v>
      </c>
      <c r="AB16469" s="9">
        <v>8112703</v>
      </c>
      <c r="AC16469" s="9" t="s">
        <v>17242</v>
      </c>
      <c r="AD16469" s="9" t="s">
        <v>231</v>
      </c>
      <c r="AE16469" s="5">
        <f t="shared" si="536"/>
        <v>0</v>
      </c>
      <c r="AF16469" s="5" t="str">
        <f t="shared" si="537"/>
        <v>katB</v>
      </c>
      <c r="AG16469" s="153"/>
      <c r="AH16469" s="153"/>
      <c r="AI16469" t="s">
        <v>201</v>
      </c>
      <c r="AJ16469" t="s">
        <v>17878</v>
      </c>
      <c r="AK16469" s="9" t="str">
        <f>VLOOKUP(Y16469,zdroj!D:AJ,33,0)</f>
        <v>katB</v>
      </c>
    </row>
    <row r="16470" spans="8:37" x14ac:dyDescent="0.25">
      <c r="H16470" s="8"/>
      <c r="I16470" s="8"/>
      <c r="N16470" s="23"/>
      <c r="O16470" s="24"/>
      <c r="P16470" s="19"/>
      <c r="Q16470" s="19"/>
      <c r="R16470" s="19"/>
      <c r="U16470" s="27"/>
      <c r="Y16470" s="9" t="s">
        <v>778</v>
      </c>
      <c r="Z16470" s="9" t="s">
        <v>232</v>
      </c>
      <c r="AA16470" s="9" t="s">
        <v>198</v>
      </c>
      <c r="AB16470" s="9">
        <v>8112711</v>
      </c>
      <c r="AC16470" s="9" t="s">
        <v>17243</v>
      </c>
      <c r="AD16470" s="9" t="s">
        <v>231</v>
      </c>
      <c r="AE16470" s="5">
        <f t="shared" si="536"/>
        <v>0</v>
      </c>
      <c r="AF16470" s="5" t="str">
        <f t="shared" si="537"/>
        <v>katB</v>
      </c>
      <c r="AG16470" s="153"/>
      <c r="AH16470" s="153"/>
      <c r="AI16470" t="s">
        <v>201</v>
      </c>
      <c r="AJ16470" t="s">
        <v>17878</v>
      </c>
      <c r="AK16470" s="9" t="str">
        <f>VLOOKUP(Y16470,zdroj!D:AJ,33,0)</f>
        <v>katB</v>
      </c>
    </row>
    <row r="16471" spans="8:37" x14ac:dyDescent="0.25">
      <c r="H16471" s="8"/>
      <c r="I16471" s="8"/>
      <c r="N16471" s="23"/>
      <c r="O16471" s="24"/>
      <c r="P16471" s="19"/>
      <c r="Q16471" s="19"/>
      <c r="R16471" s="19"/>
      <c r="U16471" s="27"/>
      <c r="Y16471" s="9" t="s">
        <v>778</v>
      </c>
      <c r="Z16471" s="9" t="s">
        <v>232</v>
      </c>
      <c r="AA16471" s="9" t="s">
        <v>198</v>
      </c>
      <c r="AB16471" s="9">
        <v>8112720</v>
      </c>
      <c r="AC16471" s="9" t="s">
        <v>17244</v>
      </c>
      <c r="AD16471" s="9" t="s">
        <v>231</v>
      </c>
      <c r="AE16471" s="5">
        <f t="shared" si="536"/>
        <v>0</v>
      </c>
      <c r="AF16471" s="5" t="str">
        <f t="shared" si="537"/>
        <v>katB</v>
      </c>
      <c r="AG16471" s="153"/>
      <c r="AH16471" s="153"/>
      <c r="AI16471" t="s">
        <v>201</v>
      </c>
      <c r="AJ16471" t="s">
        <v>17878</v>
      </c>
      <c r="AK16471" s="9" t="str">
        <f>VLOOKUP(Y16471,zdroj!D:AJ,33,0)</f>
        <v>katB</v>
      </c>
    </row>
    <row r="16472" spans="8:37" x14ac:dyDescent="0.25">
      <c r="H16472" s="8"/>
      <c r="I16472" s="8"/>
      <c r="N16472" s="23"/>
      <c r="O16472" s="24"/>
      <c r="P16472" s="19"/>
      <c r="Q16472" s="19"/>
      <c r="R16472" s="19"/>
      <c r="U16472" s="27"/>
      <c r="Y16472" s="9" t="s">
        <v>778</v>
      </c>
      <c r="Z16472" s="9" t="s">
        <v>232</v>
      </c>
      <c r="AA16472" s="9" t="s">
        <v>198</v>
      </c>
      <c r="AB16472" s="9">
        <v>8112738</v>
      </c>
      <c r="AC16472" s="9" t="s">
        <v>17245</v>
      </c>
      <c r="AD16472" s="9" t="s">
        <v>231</v>
      </c>
      <c r="AE16472" s="5">
        <f t="shared" si="536"/>
        <v>0</v>
      </c>
      <c r="AF16472" s="5" t="str">
        <f t="shared" si="537"/>
        <v>katB</v>
      </c>
      <c r="AG16472" s="153"/>
      <c r="AH16472" s="153"/>
      <c r="AI16472" t="s">
        <v>201</v>
      </c>
      <c r="AJ16472" t="s">
        <v>17878</v>
      </c>
      <c r="AK16472" s="9" t="str">
        <f>VLOOKUP(Y16472,zdroj!D:AJ,33,0)</f>
        <v>katB</v>
      </c>
    </row>
    <row r="16473" spans="8:37" x14ac:dyDescent="0.25">
      <c r="H16473" s="8"/>
      <c r="I16473" s="8"/>
      <c r="N16473" s="23"/>
      <c r="O16473" s="24"/>
      <c r="P16473" s="19"/>
      <c r="Q16473" s="19"/>
      <c r="R16473" s="19"/>
      <c r="U16473" s="27"/>
      <c r="Y16473" s="9" t="s">
        <v>778</v>
      </c>
      <c r="Z16473" s="9" t="s">
        <v>232</v>
      </c>
      <c r="AA16473" s="9" t="s">
        <v>198</v>
      </c>
      <c r="AB16473" s="9">
        <v>8112746</v>
      </c>
      <c r="AC16473" s="9" t="s">
        <v>17246</v>
      </c>
      <c r="AD16473" s="9" t="s">
        <v>231</v>
      </c>
      <c r="AE16473" s="5">
        <f t="shared" si="536"/>
        <v>0</v>
      </c>
      <c r="AF16473" s="5" t="str">
        <f t="shared" si="537"/>
        <v>katB</v>
      </c>
      <c r="AG16473" s="153"/>
      <c r="AH16473" s="153"/>
      <c r="AI16473" t="s">
        <v>201</v>
      </c>
      <c r="AJ16473" t="s">
        <v>17878</v>
      </c>
      <c r="AK16473" s="9" t="str">
        <f>VLOOKUP(Y16473,zdroj!D:AJ,33,0)</f>
        <v>katB</v>
      </c>
    </row>
    <row r="16474" spans="8:37" x14ac:dyDescent="0.25">
      <c r="H16474" s="8"/>
      <c r="I16474" s="8"/>
      <c r="N16474" s="23"/>
      <c r="O16474" s="24"/>
      <c r="P16474" s="19"/>
      <c r="Q16474" s="19"/>
      <c r="R16474" s="19"/>
      <c r="U16474" s="27"/>
      <c r="Y16474" s="9" t="s">
        <v>778</v>
      </c>
      <c r="Z16474" s="9" t="s">
        <v>232</v>
      </c>
      <c r="AA16474" s="9" t="s">
        <v>198</v>
      </c>
      <c r="AB16474" s="9">
        <v>8112754</v>
      </c>
      <c r="AC16474" s="9" t="s">
        <v>17247</v>
      </c>
      <c r="AD16474" s="9" t="s">
        <v>231</v>
      </c>
      <c r="AE16474" s="5">
        <f t="shared" si="536"/>
        <v>0</v>
      </c>
      <c r="AF16474" s="5" t="str">
        <f t="shared" si="537"/>
        <v>katB</v>
      </c>
      <c r="AG16474" s="153"/>
      <c r="AH16474" s="153"/>
      <c r="AI16474" t="s">
        <v>201</v>
      </c>
      <c r="AJ16474" t="s">
        <v>17878</v>
      </c>
      <c r="AK16474" s="9" t="str">
        <f>VLOOKUP(Y16474,zdroj!D:AJ,33,0)</f>
        <v>katB</v>
      </c>
    </row>
    <row r="16475" spans="8:37" x14ac:dyDescent="0.25">
      <c r="H16475" s="8"/>
      <c r="I16475" s="8"/>
      <c r="N16475" s="23"/>
      <c r="O16475" s="24"/>
      <c r="P16475" s="19"/>
      <c r="Q16475" s="19"/>
      <c r="R16475" s="19"/>
      <c r="U16475" s="27"/>
      <c r="Y16475" s="9" t="s">
        <v>778</v>
      </c>
      <c r="Z16475" s="9" t="s">
        <v>232</v>
      </c>
      <c r="AA16475" s="9" t="s">
        <v>198</v>
      </c>
      <c r="AB16475" s="9">
        <v>8112584</v>
      </c>
      <c r="AC16475" s="9" t="s">
        <v>17248</v>
      </c>
      <c r="AD16475" s="9" t="s">
        <v>231</v>
      </c>
      <c r="AE16475" s="5">
        <f t="shared" si="536"/>
        <v>0</v>
      </c>
      <c r="AF16475" s="5" t="str">
        <f t="shared" si="537"/>
        <v>katB</v>
      </c>
      <c r="AG16475" s="153"/>
      <c r="AH16475" s="153"/>
      <c r="AI16475" t="s">
        <v>201</v>
      </c>
      <c r="AJ16475" t="s">
        <v>17878</v>
      </c>
      <c r="AK16475" s="9" t="str">
        <f>VLOOKUP(Y16475,zdroj!D:AJ,33,0)</f>
        <v>katB</v>
      </c>
    </row>
    <row r="16476" spans="8:37" x14ac:dyDescent="0.25">
      <c r="H16476" s="8"/>
      <c r="I16476" s="8"/>
      <c r="N16476" s="23"/>
      <c r="O16476" s="24"/>
      <c r="P16476" s="19"/>
      <c r="Q16476" s="19"/>
      <c r="R16476" s="19"/>
      <c r="U16476" s="27"/>
      <c r="Y16476" s="9" t="s">
        <v>778</v>
      </c>
      <c r="Z16476" s="9" t="s">
        <v>232</v>
      </c>
      <c r="AA16476" s="9" t="s">
        <v>198</v>
      </c>
      <c r="AB16476" s="9">
        <v>8112762</v>
      </c>
      <c r="AC16476" s="9" t="s">
        <v>17249</v>
      </c>
      <c r="AD16476" s="9" t="s">
        <v>231</v>
      </c>
      <c r="AE16476" s="5">
        <f t="shared" si="536"/>
        <v>0</v>
      </c>
      <c r="AF16476" s="5" t="str">
        <f t="shared" si="537"/>
        <v>katB</v>
      </c>
      <c r="AG16476" s="153"/>
      <c r="AH16476" s="153"/>
      <c r="AI16476" t="s">
        <v>201</v>
      </c>
      <c r="AJ16476" t="s">
        <v>17878</v>
      </c>
      <c r="AK16476" s="9" t="str">
        <f>VLOOKUP(Y16476,zdroj!D:AJ,33,0)</f>
        <v>katB</v>
      </c>
    </row>
    <row r="16477" spans="8:37" x14ac:dyDescent="0.25">
      <c r="H16477" s="8"/>
      <c r="I16477" s="8"/>
      <c r="N16477" s="23"/>
      <c r="O16477" s="24"/>
      <c r="P16477" s="19"/>
      <c r="Q16477" s="19"/>
      <c r="R16477" s="19"/>
      <c r="U16477" s="27"/>
      <c r="Y16477" s="9" t="s">
        <v>778</v>
      </c>
      <c r="Z16477" s="9" t="s">
        <v>232</v>
      </c>
      <c r="AA16477" s="9" t="s">
        <v>198</v>
      </c>
      <c r="AB16477" s="9">
        <v>8112771</v>
      </c>
      <c r="AC16477" s="9" t="s">
        <v>17250</v>
      </c>
      <c r="AD16477" s="9" t="s">
        <v>231</v>
      </c>
      <c r="AE16477" s="5">
        <f t="shared" si="536"/>
        <v>0</v>
      </c>
      <c r="AF16477" s="5" t="str">
        <f t="shared" si="537"/>
        <v>katB</v>
      </c>
      <c r="AG16477" s="153"/>
      <c r="AH16477" s="153"/>
      <c r="AI16477" t="s">
        <v>201</v>
      </c>
      <c r="AJ16477" t="s">
        <v>17878</v>
      </c>
      <c r="AK16477" s="9" t="str">
        <f>VLOOKUP(Y16477,zdroj!D:AJ,33,0)</f>
        <v>katB</v>
      </c>
    </row>
    <row r="16478" spans="8:37" x14ac:dyDescent="0.25">
      <c r="H16478" s="8"/>
      <c r="I16478" s="8"/>
      <c r="N16478" s="23"/>
      <c r="O16478" s="24"/>
      <c r="P16478" s="19"/>
      <c r="Q16478" s="19"/>
      <c r="R16478" s="19"/>
      <c r="U16478" s="27"/>
      <c r="Y16478" s="9" t="s">
        <v>778</v>
      </c>
      <c r="Z16478" s="9" t="s">
        <v>232</v>
      </c>
      <c r="AA16478" s="9" t="s">
        <v>198</v>
      </c>
      <c r="AB16478" s="9">
        <v>8112789</v>
      </c>
      <c r="AC16478" s="9" t="s">
        <v>17251</v>
      </c>
      <c r="AD16478" s="9" t="s">
        <v>231</v>
      </c>
      <c r="AE16478" s="5">
        <f t="shared" si="536"/>
        <v>0</v>
      </c>
      <c r="AF16478" s="5" t="str">
        <f t="shared" si="537"/>
        <v>katB</v>
      </c>
      <c r="AG16478" s="153"/>
      <c r="AH16478" s="153"/>
      <c r="AI16478" t="s">
        <v>201</v>
      </c>
      <c r="AJ16478" t="s">
        <v>17878</v>
      </c>
      <c r="AK16478" s="9" t="str">
        <f>VLOOKUP(Y16478,zdroj!D:AJ,33,0)</f>
        <v>katB</v>
      </c>
    </row>
    <row r="16479" spans="8:37" x14ac:dyDescent="0.25">
      <c r="H16479" s="8"/>
      <c r="I16479" s="8"/>
      <c r="N16479" s="23"/>
      <c r="O16479" s="24"/>
      <c r="P16479" s="19"/>
      <c r="Q16479" s="19"/>
      <c r="R16479" s="19"/>
      <c r="U16479" s="27"/>
      <c r="Y16479" s="9" t="s">
        <v>778</v>
      </c>
      <c r="Z16479" s="9" t="s">
        <v>232</v>
      </c>
      <c r="AA16479" s="9" t="s">
        <v>198</v>
      </c>
      <c r="AB16479" s="9">
        <v>8112797</v>
      </c>
      <c r="AC16479" s="9" t="s">
        <v>17252</v>
      </c>
      <c r="AD16479" s="9" t="s">
        <v>231</v>
      </c>
      <c r="AE16479" s="5">
        <f t="shared" si="536"/>
        <v>0</v>
      </c>
      <c r="AF16479" s="5" t="str">
        <f t="shared" si="537"/>
        <v>katB</v>
      </c>
      <c r="AG16479" s="153"/>
      <c r="AH16479" s="153"/>
      <c r="AI16479" t="s">
        <v>201</v>
      </c>
      <c r="AJ16479" t="s">
        <v>17878</v>
      </c>
      <c r="AK16479" s="9" t="str">
        <f>VLOOKUP(Y16479,zdroj!D:AJ,33,0)</f>
        <v>katB</v>
      </c>
    </row>
    <row r="16480" spans="8:37" x14ac:dyDescent="0.25">
      <c r="H16480" s="8"/>
      <c r="I16480" s="8"/>
      <c r="N16480" s="23"/>
      <c r="O16480" s="24"/>
      <c r="P16480" s="19"/>
      <c r="Q16480" s="19"/>
      <c r="R16480" s="19"/>
      <c r="U16480" s="27"/>
      <c r="Y16480" s="9" t="s">
        <v>778</v>
      </c>
      <c r="Z16480" s="9" t="s">
        <v>232</v>
      </c>
      <c r="AA16480" s="9" t="s">
        <v>198</v>
      </c>
      <c r="AB16480" s="9">
        <v>8112801</v>
      </c>
      <c r="AC16480" s="9" t="s">
        <v>17253</v>
      </c>
      <c r="AD16480" s="9" t="s">
        <v>231</v>
      </c>
      <c r="AE16480" s="5">
        <f t="shared" si="536"/>
        <v>0</v>
      </c>
      <c r="AF16480" s="5" t="str">
        <f t="shared" si="537"/>
        <v>katB</v>
      </c>
      <c r="AG16480" s="153"/>
      <c r="AH16480" s="153"/>
      <c r="AI16480" t="s">
        <v>201</v>
      </c>
      <c r="AJ16480" t="s">
        <v>17878</v>
      </c>
      <c r="AK16480" s="9" t="str">
        <f>VLOOKUP(Y16480,zdroj!D:AJ,33,0)</f>
        <v>katB</v>
      </c>
    </row>
    <row r="16481" spans="8:37" x14ac:dyDescent="0.25">
      <c r="H16481" s="8"/>
      <c r="I16481" s="8"/>
      <c r="N16481" s="23"/>
      <c r="O16481" s="24"/>
      <c r="P16481" s="19"/>
      <c r="Q16481" s="19"/>
      <c r="R16481" s="19"/>
      <c r="U16481" s="27"/>
      <c r="Y16481" s="9" t="s">
        <v>778</v>
      </c>
      <c r="Z16481" s="9" t="s">
        <v>232</v>
      </c>
      <c r="AA16481" s="9" t="s">
        <v>198</v>
      </c>
      <c r="AB16481" s="9">
        <v>8112819</v>
      </c>
      <c r="AC16481" s="9" t="s">
        <v>17254</v>
      </c>
      <c r="AD16481" s="9" t="s">
        <v>231</v>
      </c>
      <c r="AE16481" s="5">
        <f t="shared" si="536"/>
        <v>0</v>
      </c>
      <c r="AF16481" s="5" t="str">
        <f t="shared" si="537"/>
        <v>katB</v>
      </c>
      <c r="AG16481" s="153"/>
      <c r="AH16481" s="153"/>
      <c r="AI16481" t="s">
        <v>201</v>
      </c>
      <c r="AJ16481" t="s">
        <v>17878</v>
      </c>
      <c r="AK16481" s="9" t="str">
        <f>VLOOKUP(Y16481,zdroj!D:AJ,33,0)</f>
        <v>katB</v>
      </c>
    </row>
    <row r="16482" spans="8:37" x14ac:dyDescent="0.25">
      <c r="H16482" s="8"/>
      <c r="I16482" s="8"/>
      <c r="N16482" s="23"/>
      <c r="O16482" s="24"/>
      <c r="P16482" s="19"/>
      <c r="Q16482" s="19"/>
      <c r="R16482" s="19"/>
      <c r="U16482" s="27"/>
      <c r="Y16482" s="9" t="s">
        <v>778</v>
      </c>
      <c r="Z16482" s="9" t="s">
        <v>232</v>
      </c>
      <c r="AA16482" s="9" t="s">
        <v>198</v>
      </c>
      <c r="AB16482" s="9">
        <v>8112827</v>
      </c>
      <c r="AC16482" s="9" t="s">
        <v>17255</v>
      </c>
      <c r="AD16482" s="9" t="s">
        <v>231</v>
      </c>
      <c r="AE16482" s="5">
        <f t="shared" si="536"/>
        <v>0</v>
      </c>
      <c r="AF16482" s="5" t="str">
        <f t="shared" si="537"/>
        <v>katB</v>
      </c>
      <c r="AG16482" s="153"/>
      <c r="AH16482" s="153"/>
      <c r="AI16482" t="s">
        <v>201</v>
      </c>
      <c r="AJ16482" t="s">
        <v>17878</v>
      </c>
      <c r="AK16482" s="9" t="str">
        <f>VLOOKUP(Y16482,zdroj!D:AJ,33,0)</f>
        <v>katB</v>
      </c>
    </row>
    <row r="16483" spans="8:37" x14ac:dyDescent="0.25">
      <c r="H16483" s="8"/>
      <c r="I16483" s="8"/>
      <c r="N16483" s="23"/>
      <c r="O16483" s="24"/>
      <c r="P16483" s="19"/>
      <c r="Q16483" s="19"/>
      <c r="R16483" s="19"/>
      <c r="U16483" s="27"/>
      <c r="Y16483" s="9" t="s">
        <v>778</v>
      </c>
      <c r="Z16483" s="9" t="s">
        <v>232</v>
      </c>
      <c r="AA16483" s="9" t="s">
        <v>198</v>
      </c>
      <c r="AB16483" s="9">
        <v>8112835</v>
      </c>
      <c r="AC16483" s="9" t="s">
        <v>17256</v>
      </c>
      <c r="AD16483" s="9" t="s">
        <v>231</v>
      </c>
      <c r="AE16483" s="5">
        <f t="shared" si="536"/>
        <v>0</v>
      </c>
      <c r="AF16483" s="5" t="str">
        <f t="shared" si="537"/>
        <v>katB</v>
      </c>
      <c r="AG16483" s="153"/>
      <c r="AH16483" s="153"/>
      <c r="AI16483" t="s">
        <v>17879</v>
      </c>
      <c r="AJ16483" t="s">
        <v>17878</v>
      </c>
      <c r="AK16483" s="9" t="str">
        <f>VLOOKUP(Y16483,zdroj!D:AJ,33,0)</f>
        <v>katB</v>
      </c>
    </row>
    <row r="16484" spans="8:37" x14ac:dyDescent="0.25">
      <c r="H16484" s="8"/>
      <c r="I16484" s="8"/>
      <c r="N16484" s="23"/>
      <c r="O16484" s="24"/>
      <c r="P16484" s="19"/>
      <c r="Q16484" s="19"/>
      <c r="R16484" s="19"/>
      <c r="U16484" s="27"/>
      <c r="Y16484" s="9" t="s">
        <v>778</v>
      </c>
      <c r="Z16484" s="9" t="s">
        <v>232</v>
      </c>
      <c r="AA16484" s="9" t="s">
        <v>198</v>
      </c>
      <c r="AB16484" s="9">
        <v>8112843</v>
      </c>
      <c r="AC16484" s="9" t="s">
        <v>17257</v>
      </c>
      <c r="AD16484" s="9" t="s">
        <v>231</v>
      </c>
      <c r="AE16484" s="5">
        <f t="shared" si="536"/>
        <v>0</v>
      </c>
      <c r="AF16484" s="5" t="str">
        <f t="shared" si="537"/>
        <v>katB</v>
      </c>
      <c r="AG16484" s="153"/>
      <c r="AH16484" s="153"/>
      <c r="AI16484" t="s">
        <v>17883</v>
      </c>
      <c r="AJ16484" t="s">
        <v>17878</v>
      </c>
      <c r="AK16484" s="9" t="str">
        <f>VLOOKUP(Y16484,zdroj!D:AJ,33,0)</f>
        <v>katB</v>
      </c>
    </row>
    <row r="16485" spans="8:37" x14ac:dyDescent="0.25">
      <c r="H16485" s="8"/>
      <c r="I16485" s="8"/>
      <c r="N16485" s="23"/>
      <c r="O16485" s="24"/>
      <c r="P16485" s="19"/>
      <c r="Q16485" s="19"/>
      <c r="R16485" s="19"/>
      <c r="U16485" s="27"/>
      <c r="Y16485" s="9" t="s">
        <v>778</v>
      </c>
      <c r="Z16485" s="9" t="s">
        <v>232</v>
      </c>
      <c r="AA16485" s="9" t="s">
        <v>198</v>
      </c>
      <c r="AB16485" s="9">
        <v>8112851</v>
      </c>
      <c r="AC16485" s="9" t="s">
        <v>17258</v>
      </c>
      <c r="AD16485" s="9" t="s">
        <v>231</v>
      </c>
      <c r="AE16485" s="5">
        <f t="shared" si="536"/>
        <v>0</v>
      </c>
      <c r="AF16485" s="5" t="str">
        <f t="shared" si="537"/>
        <v>katB</v>
      </c>
      <c r="AG16485" s="153"/>
      <c r="AH16485" s="153"/>
      <c r="AI16485" t="s">
        <v>201</v>
      </c>
      <c r="AJ16485" t="s">
        <v>17878</v>
      </c>
      <c r="AK16485" s="9" t="str">
        <f>VLOOKUP(Y16485,zdroj!D:AJ,33,0)</f>
        <v>katB</v>
      </c>
    </row>
    <row r="16486" spans="8:37" x14ac:dyDescent="0.25">
      <c r="H16486" s="8"/>
      <c r="I16486" s="8"/>
      <c r="N16486" s="23"/>
      <c r="O16486" s="24"/>
      <c r="P16486" s="19"/>
      <c r="Q16486" s="19"/>
      <c r="R16486" s="19"/>
      <c r="U16486" s="27"/>
      <c r="Y16486" s="9" t="s">
        <v>778</v>
      </c>
      <c r="Z16486" s="9" t="s">
        <v>232</v>
      </c>
      <c r="AA16486" s="9" t="s">
        <v>198</v>
      </c>
      <c r="AB16486" s="9">
        <v>8112592</v>
      </c>
      <c r="AC16486" s="9" t="s">
        <v>17259</v>
      </c>
      <c r="AD16486" s="9" t="s">
        <v>231</v>
      </c>
      <c r="AE16486" s="5">
        <f t="shared" si="536"/>
        <v>0</v>
      </c>
      <c r="AF16486" s="5" t="str">
        <f t="shared" si="537"/>
        <v>katB</v>
      </c>
      <c r="AG16486" s="153"/>
      <c r="AH16486" s="153"/>
      <c r="AI16486" t="s">
        <v>201</v>
      </c>
      <c r="AJ16486" t="s">
        <v>17878</v>
      </c>
      <c r="AK16486" s="9" t="str">
        <f>VLOOKUP(Y16486,zdroj!D:AJ,33,0)</f>
        <v>katB</v>
      </c>
    </row>
    <row r="16487" spans="8:37" x14ac:dyDescent="0.25">
      <c r="H16487" s="8"/>
      <c r="I16487" s="8"/>
      <c r="N16487" s="23"/>
      <c r="O16487" s="24"/>
      <c r="P16487" s="19"/>
      <c r="Q16487" s="19"/>
      <c r="R16487" s="19"/>
      <c r="U16487" s="27"/>
      <c r="Y16487" s="9" t="s">
        <v>778</v>
      </c>
      <c r="Z16487" s="9" t="s">
        <v>232</v>
      </c>
      <c r="AA16487" s="9" t="s">
        <v>198</v>
      </c>
      <c r="AB16487" s="9">
        <v>8112860</v>
      </c>
      <c r="AC16487" s="9" t="s">
        <v>17260</v>
      </c>
      <c r="AD16487" s="9" t="s">
        <v>231</v>
      </c>
      <c r="AE16487" s="5">
        <f t="shared" si="536"/>
        <v>0</v>
      </c>
      <c r="AF16487" s="5" t="str">
        <f t="shared" si="537"/>
        <v>katB</v>
      </c>
      <c r="AG16487" s="153"/>
      <c r="AH16487" s="153"/>
      <c r="AI16487" t="s">
        <v>201</v>
      </c>
      <c r="AJ16487" t="s">
        <v>17878</v>
      </c>
      <c r="AK16487" s="9" t="str">
        <f>VLOOKUP(Y16487,zdroj!D:AJ,33,0)</f>
        <v>katB</v>
      </c>
    </row>
    <row r="16488" spans="8:37" x14ac:dyDescent="0.25">
      <c r="H16488" s="8"/>
      <c r="I16488" s="8"/>
      <c r="N16488" s="23"/>
      <c r="O16488" s="24"/>
      <c r="P16488" s="19"/>
      <c r="Q16488" s="19"/>
      <c r="R16488" s="19"/>
      <c r="U16488" s="27"/>
      <c r="Y16488" s="9" t="s">
        <v>778</v>
      </c>
      <c r="Z16488" s="9" t="s">
        <v>232</v>
      </c>
      <c r="AA16488" s="9" t="s">
        <v>198</v>
      </c>
      <c r="AB16488" s="9">
        <v>8112878</v>
      </c>
      <c r="AC16488" s="9" t="s">
        <v>17261</v>
      </c>
      <c r="AD16488" s="9" t="s">
        <v>231</v>
      </c>
      <c r="AE16488" s="5">
        <f t="shared" si="536"/>
        <v>0</v>
      </c>
      <c r="AF16488" s="5" t="str">
        <f t="shared" si="537"/>
        <v>katB</v>
      </c>
      <c r="AG16488" s="153"/>
      <c r="AH16488" s="153"/>
      <c r="AI16488" t="s">
        <v>201</v>
      </c>
      <c r="AJ16488" t="s">
        <v>17878</v>
      </c>
      <c r="AK16488" s="9" t="str">
        <f>VLOOKUP(Y16488,zdroj!D:AJ,33,0)</f>
        <v>katB</v>
      </c>
    </row>
    <row r="16489" spans="8:37" x14ac:dyDescent="0.25">
      <c r="H16489" s="8"/>
      <c r="I16489" s="8"/>
      <c r="N16489" s="23"/>
      <c r="O16489" s="24"/>
      <c r="P16489" s="19"/>
      <c r="Q16489" s="19"/>
      <c r="R16489" s="19"/>
      <c r="U16489" s="27"/>
      <c r="Y16489" s="9" t="s">
        <v>778</v>
      </c>
      <c r="Z16489" s="9" t="s">
        <v>232</v>
      </c>
      <c r="AA16489" s="9" t="s">
        <v>198</v>
      </c>
      <c r="AB16489" s="9">
        <v>8112886</v>
      </c>
      <c r="AC16489" s="9" t="s">
        <v>17262</v>
      </c>
      <c r="AD16489" s="9" t="s">
        <v>231</v>
      </c>
      <c r="AE16489" s="5">
        <f t="shared" si="536"/>
        <v>0</v>
      </c>
      <c r="AF16489" s="5" t="str">
        <f t="shared" si="537"/>
        <v>katB</v>
      </c>
      <c r="AG16489" s="153"/>
      <c r="AH16489" s="153"/>
      <c r="AI16489" t="s">
        <v>201</v>
      </c>
      <c r="AJ16489" t="s">
        <v>17878</v>
      </c>
      <c r="AK16489" s="9" t="str">
        <f>VLOOKUP(Y16489,zdroj!D:AJ,33,0)</f>
        <v>katB</v>
      </c>
    </row>
    <row r="16490" spans="8:37" x14ac:dyDescent="0.25">
      <c r="H16490" s="8"/>
      <c r="I16490" s="8"/>
      <c r="N16490" s="23"/>
      <c r="O16490" s="24"/>
      <c r="P16490" s="19"/>
      <c r="Q16490" s="19"/>
      <c r="R16490" s="19"/>
      <c r="U16490" s="27"/>
      <c r="Y16490" s="9" t="s">
        <v>778</v>
      </c>
      <c r="Z16490" s="9" t="s">
        <v>232</v>
      </c>
      <c r="AA16490" s="9" t="s">
        <v>198</v>
      </c>
      <c r="AB16490" s="9">
        <v>8112894</v>
      </c>
      <c r="AC16490" s="9" t="s">
        <v>17263</v>
      </c>
      <c r="AD16490" s="9" t="s">
        <v>231</v>
      </c>
      <c r="AE16490" s="5">
        <f t="shared" si="536"/>
        <v>0</v>
      </c>
      <c r="AF16490" s="5" t="str">
        <f t="shared" si="537"/>
        <v>katB</v>
      </c>
      <c r="AG16490" s="153"/>
      <c r="AH16490" s="153"/>
      <c r="AI16490" t="s">
        <v>201</v>
      </c>
      <c r="AJ16490" t="s">
        <v>17878</v>
      </c>
      <c r="AK16490" s="9" t="str">
        <f>VLOOKUP(Y16490,zdroj!D:AJ,33,0)</f>
        <v>katB</v>
      </c>
    </row>
    <row r="16491" spans="8:37" x14ac:dyDescent="0.25">
      <c r="H16491" s="8"/>
      <c r="I16491" s="8"/>
      <c r="N16491" s="23"/>
      <c r="O16491" s="24"/>
      <c r="P16491" s="19"/>
      <c r="Q16491" s="19"/>
      <c r="R16491" s="19"/>
      <c r="U16491" s="27"/>
      <c r="Y16491" s="9" t="s">
        <v>778</v>
      </c>
      <c r="Z16491" s="9" t="s">
        <v>232</v>
      </c>
      <c r="AA16491" s="9" t="s">
        <v>198</v>
      </c>
      <c r="AB16491" s="9">
        <v>8112908</v>
      </c>
      <c r="AC16491" s="9" t="s">
        <v>17264</v>
      </c>
      <c r="AD16491" s="9" t="s">
        <v>231</v>
      </c>
      <c r="AE16491" s="5">
        <f t="shared" si="536"/>
        <v>0</v>
      </c>
      <c r="AF16491" s="5" t="str">
        <f t="shared" si="537"/>
        <v>katB</v>
      </c>
      <c r="AG16491" s="153"/>
      <c r="AH16491" s="153"/>
      <c r="AI16491" t="s">
        <v>201</v>
      </c>
      <c r="AJ16491" t="s">
        <v>17878</v>
      </c>
      <c r="AK16491" s="9" t="str">
        <f>VLOOKUP(Y16491,zdroj!D:AJ,33,0)</f>
        <v>katB</v>
      </c>
    </row>
    <row r="16492" spans="8:37" x14ac:dyDescent="0.25">
      <c r="H16492" s="8"/>
      <c r="I16492" s="8"/>
      <c r="N16492" s="23"/>
      <c r="O16492" s="24"/>
      <c r="P16492" s="19"/>
      <c r="Q16492" s="19"/>
      <c r="R16492" s="19"/>
      <c r="U16492" s="27"/>
      <c r="Y16492" s="9" t="s">
        <v>778</v>
      </c>
      <c r="Z16492" s="9" t="s">
        <v>232</v>
      </c>
      <c r="AA16492" s="9" t="s">
        <v>198</v>
      </c>
      <c r="AB16492" s="9">
        <v>8112916</v>
      </c>
      <c r="AC16492" s="9" t="s">
        <v>17265</v>
      </c>
      <c r="AD16492" s="9" t="s">
        <v>231</v>
      </c>
      <c r="AE16492" s="5">
        <f t="shared" si="536"/>
        <v>0</v>
      </c>
      <c r="AF16492" s="5" t="str">
        <f t="shared" si="537"/>
        <v>katB</v>
      </c>
      <c r="AG16492" s="153"/>
      <c r="AH16492" s="153"/>
      <c r="AI16492" t="s">
        <v>201</v>
      </c>
      <c r="AJ16492" t="s">
        <v>17878</v>
      </c>
      <c r="AK16492" s="9" t="str">
        <f>VLOOKUP(Y16492,zdroj!D:AJ,33,0)</f>
        <v>katB</v>
      </c>
    </row>
    <row r="16493" spans="8:37" x14ac:dyDescent="0.25">
      <c r="H16493" s="8"/>
      <c r="I16493" s="8"/>
      <c r="N16493" s="23"/>
      <c r="O16493" s="24"/>
      <c r="P16493" s="19"/>
      <c r="Q16493" s="19"/>
      <c r="R16493" s="19"/>
      <c r="U16493" s="27"/>
      <c r="Y16493" s="9" t="s">
        <v>778</v>
      </c>
      <c r="Z16493" s="9" t="s">
        <v>232</v>
      </c>
      <c r="AA16493" s="9" t="s">
        <v>198</v>
      </c>
      <c r="AB16493" s="9">
        <v>8112924</v>
      </c>
      <c r="AC16493" s="9" t="s">
        <v>17266</v>
      </c>
      <c r="AD16493" s="9" t="s">
        <v>231</v>
      </c>
      <c r="AE16493" s="5">
        <f t="shared" si="536"/>
        <v>0</v>
      </c>
      <c r="AF16493" s="5" t="str">
        <f t="shared" si="537"/>
        <v>katB</v>
      </c>
      <c r="AG16493" s="153"/>
      <c r="AH16493" s="153"/>
      <c r="AI16493" t="s">
        <v>201</v>
      </c>
      <c r="AJ16493" t="s">
        <v>17878</v>
      </c>
      <c r="AK16493" s="9" t="str">
        <f>VLOOKUP(Y16493,zdroj!D:AJ,33,0)</f>
        <v>katB</v>
      </c>
    </row>
    <row r="16494" spans="8:37" x14ac:dyDescent="0.25">
      <c r="H16494" s="8"/>
      <c r="I16494" s="8"/>
      <c r="N16494" s="23"/>
      <c r="O16494" s="24"/>
      <c r="P16494" s="19"/>
      <c r="Q16494" s="19"/>
      <c r="R16494" s="19"/>
      <c r="U16494" s="27"/>
      <c r="Y16494" s="9" t="s">
        <v>778</v>
      </c>
      <c r="Z16494" s="9" t="s">
        <v>232</v>
      </c>
      <c r="AA16494" s="9" t="s">
        <v>198</v>
      </c>
      <c r="AB16494" s="9">
        <v>8112932</v>
      </c>
      <c r="AC16494" s="9" t="s">
        <v>17267</v>
      </c>
      <c r="AD16494" s="9" t="s">
        <v>231</v>
      </c>
      <c r="AE16494" s="5">
        <f t="shared" si="536"/>
        <v>0</v>
      </c>
      <c r="AF16494" s="5" t="str">
        <f t="shared" si="537"/>
        <v>katB</v>
      </c>
      <c r="AG16494" s="153"/>
      <c r="AH16494" s="153"/>
      <c r="AI16494" t="s">
        <v>201</v>
      </c>
      <c r="AJ16494" t="s">
        <v>17878</v>
      </c>
      <c r="AK16494" s="9" t="str">
        <f>VLOOKUP(Y16494,zdroj!D:AJ,33,0)</f>
        <v>katB</v>
      </c>
    </row>
    <row r="16495" spans="8:37" x14ac:dyDescent="0.25">
      <c r="H16495" s="8"/>
      <c r="I16495" s="8"/>
      <c r="N16495" s="23"/>
      <c r="O16495" s="24"/>
      <c r="P16495" s="19"/>
      <c r="Q16495" s="19"/>
      <c r="R16495" s="19"/>
      <c r="U16495" s="27"/>
      <c r="Y16495" s="9" t="s">
        <v>778</v>
      </c>
      <c r="Z16495" s="9" t="s">
        <v>232</v>
      </c>
      <c r="AA16495" s="9" t="s">
        <v>198</v>
      </c>
      <c r="AB16495" s="9">
        <v>8112941</v>
      </c>
      <c r="AC16495" s="9" t="s">
        <v>17268</v>
      </c>
      <c r="AD16495" s="9" t="s">
        <v>231</v>
      </c>
      <c r="AE16495" s="5">
        <f t="shared" si="536"/>
        <v>0</v>
      </c>
      <c r="AF16495" s="5" t="str">
        <f t="shared" si="537"/>
        <v>katB</v>
      </c>
      <c r="AG16495" s="153"/>
      <c r="AH16495" s="153"/>
      <c r="AI16495" t="s">
        <v>201</v>
      </c>
      <c r="AJ16495" t="s">
        <v>17878</v>
      </c>
      <c r="AK16495" s="9" t="str">
        <f>VLOOKUP(Y16495,zdroj!D:AJ,33,0)</f>
        <v>katB</v>
      </c>
    </row>
    <row r="16496" spans="8:37" x14ac:dyDescent="0.25">
      <c r="H16496" s="8"/>
      <c r="I16496" s="8"/>
      <c r="N16496" s="23"/>
      <c r="O16496" s="24"/>
      <c r="P16496" s="19"/>
      <c r="Q16496" s="19"/>
      <c r="R16496" s="19"/>
      <c r="U16496" s="27"/>
      <c r="Y16496" s="9" t="s">
        <v>778</v>
      </c>
      <c r="Z16496" s="9" t="s">
        <v>232</v>
      </c>
      <c r="AA16496" s="9" t="s">
        <v>198</v>
      </c>
      <c r="AB16496" s="9">
        <v>8112959</v>
      </c>
      <c r="AC16496" s="9" t="s">
        <v>17269</v>
      </c>
      <c r="AD16496" s="9" t="s">
        <v>231</v>
      </c>
      <c r="AE16496" s="5">
        <f t="shared" si="536"/>
        <v>0</v>
      </c>
      <c r="AF16496" s="5" t="str">
        <f t="shared" si="537"/>
        <v>katB</v>
      </c>
      <c r="AG16496" s="153"/>
      <c r="AH16496" s="153"/>
      <c r="AI16496" t="s">
        <v>201</v>
      </c>
      <c r="AJ16496" t="s">
        <v>17878</v>
      </c>
      <c r="AK16496" s="9" t="str">
        <f>VLOOKUP(Y16496,zdroj!D:AJ,33,0)</f>
        <v>katB</v>
      </c>
    </row>
    <row r="16497" spans="8:37" x14ac:dyDescent="0.25">
      <c r="H16497" s="8"/>
      <c r="I16497" s="8"/>
      <c r="N16497" s="23"/>
      <c r="O16497" s="24"/>
      <c r="P16497" s="19"/>
      <c r="Q16497" s="19"/>
      <c r="R16497" s="19"/>
      <c r="U16497" s="27"/>
      <c r="Y16497" s="9" t="s">
        <v>778</v>
      </c>
      <c r="Z16497" s="9" t="s">
        <v>232</v>
      </c>
      <c r="AA16497" s="9" t="s">
        <v>198</v>
      </c>
      <c r="AB16497" s="9">
        <v>8112606</v>
      </c>
      <c r="AC16497" s="9" t="s">
        <v>17270</v>
      </c>
      <c r="AD16497" s="9" t="s">
        <v>231</v>
      </c>
      <c r="AE16497" s="5">
        <f t="shared" si="536"/>
        <v>0</v>
      </c>
      <c r="AF16497" s="5" t="str">
        <f t="shared" si="537"/>
        <v>katB</v>
      </c>
      <c r="AG16497" s="153"/>
      <c r="AH16497" s="153"/>
      <c r="AI16497" t="s">
        <v>201</v>
      </c>
      <c r="AJ16497" t="s">
        <v>17878</v>
      </c>
      <c r="AK16497" s="9" t="str">
        <f>VLOOKUP(Y16497,zdroj!D:AJ,33,0)</f>
        <v>katB</v>
      </c>
    </row>
    <row r="16498" spans="8:37" x14ac:dyDescent="0.25">
      <c r="H16498" s="8"/>
      <c r="I16498" s="8"/>
      <c r="N16498" s="23"/>
      <c r="O16498" s="24"/>
      <c r="P16498" s="19"/>
      <c r="Q16498" s="19"/>
      <c r="R16498" s="19"/>
      <c r="U16498" s="27"/>
      <c r="Y16498" s="9" t="s">
        <v>778</v>
      </c>
      <c r="Z16498" s="9" t="s">
        <v>232</v>
      </c>
      <c r="AA16498" s="9" t="s">
        <v>198</v>
      </c>
      <c r="AB16498" s="9">
        <v>8112967</v>
      </c>
      <c r="AC16498" s="9" t="s">
        <v>17271</v>
      </c>
      <c r="AD16498" s="9" t="s">
        <v>231</v>
      </c>
      <c r="AE16498" s="5">
        <f t="shared" si="536"/>
        <v>0</v>
      </c>
      <c r="AF16498" s="5" t="str">
        <f t="shared" si="537"/>
        <v>katB</v>
      </c>
      <c r="AG16498" s="153"/>
      <c r="AH16498" s="153"/>
      <c r="AI16498" t="s">
        <v>201</v>
      </c>
      <c r="AJ16498" t="s">
        <v>17878</v>
      </c>
      <c r="AK16498" s="9" t="str">
        <f>VLOOKUP(Y16498,zdroj!D:AJ,33,0)</f>
        <v>katB</v>
      </c>
    </row>
    <row r="16499" spans="8:37" x14ac:dyDescent="0.25">
      <c r="H16499" s="8"/>
      <c r="I16499" s="8"/>
      <c r="N16499" s="23"/>
      <c r="O16499" s="24"/>
      <c r="P16499" s="19"/>
      <c r="Q16499" s="19"/>
      <c r="R16499" s="19"/>
      <c r="U16499" s="27"/>
      <c r="Y16499" s="9" t="s">
        <v>778</v>
      </c>
      <c r="Z16499" s="9" t="s">
        <v>232</v>
      </c>
      <c r="AA16499" s="9" t="s">
        <v>198</v>
      </c>
      <c r="AB16499" s="9">
        <v>8112975</v>
      </c>
      <c r="AC16499" s="9" t="s">
        <v>17272</v>
      </c>
      <c r="AD16499" s="9" t="s">
        <v>231</v>
      </c>
      <c r="AE16499" s="5">
        <f t="shared" si="536"/>
        <v>0</v>
      </c>
      <c r="AF16499" s="5" t="str">
        <f t="shared" si="537"/>
        <v>katB</v>
      </c>
      <c r="AG16499" s="153"/>
      <c r="AH16499" s="153"/>
      <c r="AI16499" t="s">
        <v>201</v>
      </c>
      <c r="AJ16499" t="s">
        <v>17878</v>
      </c>
      <c r="AK16499" s="9" t="str">
        <f>VLOOKUP(Y16499,zdroj!D:AJ,33,0)</f>
        <v>katB</v>
      </c>
    </row>
    <row r="16500" spans="8:37" x14ac:dyDescent="0.25">
      <c r="H16500" s="8"/>
      <c r="I16500" s="8"/>
      <c r="N16500" s="23"/>
      <c r="O16500" s="24"/>
      <c r="P16500" s="19"/>
      <c r="Q16500" s="19"/>
      <c r="R16500" s="19"/>
      <c r="U16500" s="27"/>
      <c r="Y16500" s="9" t="s">
        <v>778</v>
      </c>
      <c r="Z16500" s="9" t="s">
        <v>232</v>
      </c>
      <c r="AA16500" s="9" t="s">
        <v>198</v>
      </c>
      <c r="AB16500" s="9">
        <v>8112983</v>
      </c>
      <c r="AC16500" s="9" t="s">
        <v>17273</v>
      </c>
      <c r="AD16500" s="9" t="s">
        <v>231</v>
      </c>
      <c r="AE16500" s="5">
        <f t="shared" si="536"/>
        <v>0</v>
      </c>
      <c r="AF16500" s="5" t="str">
        <f t="shared" si="537"/>
        <v>katB</v>
      </c>
      <c r="AG16500" s="153"/>
      <c r="AH16500" s="153"/>
      <c r="AI16500" t="s">
        <v>201</v>
      </c>
      <c r="AJ16500" t="s">
        <v>17878</v>
      </c>
      <c r="AK16500" s="9" t="str">
        <f>VLOOKUP(Y16500,zdroj!D:AJ,33,0)</f>
        <v>katB</v>
      </c>
    </row>
    <row r="16501" spans="8:37" x14ac:dyDescent="0.25">
      <c r="H16501" s="8"/>
      <c r="I16501" s="8"/>
      <c r="N16501" s="23"/>
      <c r="O16501" s="24"/>
      <c r="P16501" s="19"/>
      <c r="Q16501" s="19"/>
      <c r="R16501" s="19"/>
      <c r="U16501" s="27"/>
      <c r="Y16501" s="9" t="s">
        <v>778</v>
      </c>
      <c r="Z16501" s="9" t="s">
        <v>232</v>
      </c>
      <c r="AA16501" s="9" t="s">
        <v>198</v>
      </c>
      <c r="AB16501" s="9">
        <v>8112991</v>
      </c>
      <c r="AC16501" s="9" t="s">
        <v>17274</v>
      </c>
      <c r="AD16501" s="9" t="s">
        <v>231</v>
      </c>
      <c r="AE16501" s="5">
        <f t="shared" si="536"/>
        <v>0</v>
      </c>
      <c r="AF16501" s="5" t="str">
        <f t="shared" si="537"/>
        <v>katB</v>
      </c>
      <c r="AG16501" s="153"/>
      <c r="AH16501" s="153"/>
      <c r="AI16501" t="s">
        <v>201</v>
      </c>
      <c r="AJ16501" t="s">
        <v>17878</v>
      </c>
      <c r="AK16501" s="9" t="str">
        <f>VLOOKUP(Y16501,zdroj!D:AJ,33,0)</f>
        <v>katB</v>
      </c>
    </row>
    <row r="16502" spans="8:37" x14ac:dyDescent="0.25">
      <c r="H16502" s="8"/>
      <c r="I16502" s="8"/>
      <c r="N16502" s="23"/>
      <c r="O16502" s="24"/>
      <c r="P16502" s="19"/>
      <c r="Q16502" s="19"/>
      <c r="R16502" s="19"/>
      <c r="U16502" s="27"/>
      <c r="Y16502" s="9" t="s">
        <v>778</v>
      </c>
      <c r="Z16502" s="9" t="s">
        <v>232</v>
      </c>
      <c r="AA16502" s="9" t="s">
        <v>198</v>
      </c>
      <c r="AB16502" s="9">
        <v>8113009</v>
      </c>
      <c r="AC16502" s="9" t="s">
        <v>17275</v>
      </c>
      <c r="AD16502" s="9" t="s">
        <v>231</v>
      </c>
      <c r="AE16502" s="5">
        <f t="shared" si="536"/>
        <v>0</v>
      </c>
      <c r="AF16502" s="5" t="str">
        <f t="shared" si="537"/>
        <v>katB</v>
      </c>
      <c r="AG16502" s="153"/>
      <c r="AH16502" s="153"/>
      <c r="AI16502" t="s">
        <v>201</v>
      </c>
      <c r="AJ16502" t="s">
        <v>17878</v>
      </c>
      <c r="AK16502" s="9" t="str">
        <f>VLOOKUP(Y16502,zdroj!D:AJ,33,0)</f>
        <v>katB</v>
      </c>
    </row>
    <row r="16503" spans="8:37" x14ac:dyDescent="0.25">
      <c r="H16503" s="8"/>
      <c r="I16503" s="8"/>
      <c r="N16503" s="23"/>
      <c r="O16503" s="24"/>
      <c r="P16503" s="19"/>
      <c r="Q16503" s="19"/>
      <c r="R16503" s="19"/>
      <c r="U16503" s="27"/>
      <c r="Y16503" s="9" t="s">
        <v>778</v>
      </c>
      <c r="Z16503" s="9" t="s">
        <v>232</v>
      </c>
      <c r="AA16503" s="9" t="s">
        <v>198</v>
      </c>
      <c r="AB16503" s="9">
        <v>8113017</v>
      </c>
      <c r="AC16503" s="9" t="s">
        <v>17276</v>
      </c>
      <c r="AD16503" s="9" t="s">
        <v>231</v>
      </c>
      <c r="AE16503" s="5">
        <f t="shared" si="536"/>
        <v>0</v>
      </c>
      <c r="AF16503" s="5" t="str">
        <f t="shared" si="537"/>
        <v>katB</v>
      </c>
      <c r="AG16503" s="153"/>
      <c r="AH16503" s="153"/>
      <c r="AI16503" t="s">
        <v>201</v>
      </c>
      <c r="AJ16503" t="s">
        <v>17878</v>
      </c>
      <c r="AK16503" s="9" t="str">
        <f>VLOOKUP(Y16503,zdroj!D:AJ,33,0)</f>
        <v>katB</v>
      </c>
    </row>
    <row r="16504" spans="8:37" x14ac:dyDescent="0.25">
      <c r="H16504" s="8"/>
      <c r="I16504" s="8"/>
      <c r="N16504" s="23"/>
      <c r="O16504" s="24"/>
      <c r="P16504" s="19"/>
      <c r="Q16504" s="19"/>
      <c r="R16504" s="19"/>
      <c r="U16504" s="27"/>
      <c r="Y16504" s="9" t="s">
        <v>778</v>
      </c>
      <c r="Z16504" s="9" t="s">
        <v>232</v>
      </c>
      <c r="AA16504" s="9" t="s">
        <v>198</v>
      </c>
      <c r="AB16504" s="9">
        <v>8113025</v>
      </c>
      <c r="AC16504" s="9" t="s">
        <v>17277</v>
      </c>
      <c r="AD16504" s="9" t="s">
        <v>231</v>
      </c>
      <c r="AE16504" s="5">
        <f t="shared" si="536"/>
        <v>0</v>
      </c>
      <c r="AF16504" s="5" t="str">
        <f t="shared" si="537"/>
        <v>katB</v>
      </c>
      <c r="AG16504" s="153"/>
      <c r="AH16504" s="153"/>
      <c r="AI16504" t="s">
        <v>201</v>
      </c>
      <c r="AJ16504" t="s">
        <v>17878</v>
      </c>
      <c r="AK16504" s="9" t="str">
        <f>VLOOKUP(Y16504,zdroj!D:AJ,33,0)</f>
        <v>katB</v>
      </c>
    </row>
    <row r="16505" spans="8:37" x14ac:dyDescent="0.25">
      <c r="H16505" s="8"/>
      <c r="I16505" s="8"/>
      <c r="N16505" s="23"/>
      <c r="O16505" s="24"/>
      <c r="P16505" s="19"/>
      <c r="Q16505" s="19"/>
      <c r="R16505" s="19"/>
      <c r="U16505" s="27"/>
      <c r="Y16505" s="9" t="s">
        <v>778</v>
      </c>
      <c r="Z16505" s="9" t="s">
        <v>232</v>
      </c>
      <c r="AA16505" s="9" t="s">
        <v>198</v>
      </c>
      <c r="AB16505" s="9">
        <v>8113033</v>
      </c>
      <c r="AC16505" s="9" t="s">
        <v>17278</v>
      </c>
      <c r="AD16505" s="9" t="s">
        <v>231</v>
      </c>
      <c r="AE16505" s="5">
        <f t="shared" si="536"/>
        <v>0</v>
      </c>
      <c r="AF16505" s="5" t="str">
        <f t="shared" si="537"/>
        <v>katB</v>
      </c>
      <c r="AG16505" s="153"/>
      <c r="AH16505" s="153"/>
      <c r="AI16505" t="s">
        <v>201</v>
      </c>
      <c r="AJ16505" t="s">
        <v>17878</v>
      </c>
      <c r="AK16505" s="9" t="str">
        <f>VLOOKUP(Y16505,zdroj!D:AJ,33,0)</f>
        <v>katB</v>
      </c>
    </row>
    <row r="16506" spans="8:37" x14ac:dyDescent="0.25">
      <c r="H16506" s="8"/>
      <c r="I16506" s="8"/>
      <c r="N16506" s="23"/>
      <c r="O16506" s="24"/>
      <c r="P16506" s="19"/>
      <c r="Q16506" s="19"/>
      <c r="R16506" s="19"/>
      <c r="U16506" s="27"/>
      <c r="Y16506" s="9" t="s">
        <v>778</v>
      </c>
      <c r="Z16506" s="9" t="s">
        <v>232</v>
      </c>
      <c r="AA16506" s="9" t="s">
        <v>198</v>
      </c>
      <c r="AB16506" s="9">
        <v>8113041</v>
      </c>
      <c r="AC16506" s="9" t="s">
        <v>17279</v>
      </c>
      <c r="AD16506" s="9" t="s">
        <v>231</v>
      </c>
      <c r="AE16506" s="5">
        <f t="shared" si="536"/>
        <v>0</v>
      </c>
      <c r="AF16506" s="5" t="str">
        <f t="shared" si="537"/>
        <v>katB</v>
      </c>
      <c r="AG16506" s="153"/>
      <c r="AH16506" s="153"/>
      <c r="AI16506" t="s">
        <v>201</v>
      </c>
      <c r="AJ16506" t="s">
        <v>17878</v>
      </c>
      <c r="AK16506" s="9" t="str">
        <f>VLOOKUP(Y16506,zdroj!D:AJ,33,0)</f>
        <v>katB</v>
      </c>
    </row>
    <row r="16507" spans="8:37" x14ac:dyDescent="0.25">
      <c r="H16507" s="8"/>
      <c r="I16507" s="8"/>
      <c r="N16507" s="23"/>
      <c r="O16507" s="24"/>
      <c r="P16507" s="19"/>
      <c r="Q16507" s="19"/>
      <c r="R16507" s="19"/>
      <c r="U16507" s="27"/>
      <c r="Y16507" s="9" t="s">
        <v>778</v>
      </c>
      <c r="Z16507" s="9" t="s">
        <v>232</v>
      </c>
      <c r="AA16507" s="9" t="s">
        <v>198</v>
      </c>
      <c r="AB16507" s="9">
        <v>8113050</v>
      </c>
      <c r="AC16507" s="9" t="s">
        <v>17280</v>
      </c>
      <c r="AD16507" s="9" t="s">
        <v>231</v>
      </c>
      <c r="AE16507" s="5">
        <f t="shared" si="536"/>
        <v>0</v>
      </c>
      <c r="AF16507" s="5" t="str">
        <f t="shared" si="537"/>
        <v>katB</v>
      </c>
      <c r="AG16507" s="153"/>
      <c r="AH16507" s="153"/>
      <c r="AI16507" t="s">
        <v>201</v>
      </c>
      <c r="AJ16507" t="s">
        <v>17878</v>
      </c>
      <c r="AK16507" s="9" t="str">
        <f>VLOOKUP(Y16507,zdroj!D:AJ,33,0)</f>
        <v>katB</v>
      </c>
    </row>
    <row r="16508" spans="8:37" x14ac:dyDescent="0.25">
      <c r="H16508" s="8"/>
      <c r="I16508" s="8"/>
      <c r="N16508" s="23"/>
      <c r="O16508" s="24"/>
      <c r="P16508" s="19"/>
      <c r="Q16508" s="19"/>
      <c r="R16508" s="19"/>
      <c r="U16508" s="27"/>
      <c r="Y16508" s="9" t="s">
        <v>778</v>
      </c>
      <c r="Z16508" s="9" t="s">
        <v>232</v>
      </c>
      <c r="AA16508" s="9" t="s">
        <v>198</v>
      </c>
      <c r="AB16508" s="9">
        <v>8112614</v>
      </c>
      <c r="AC16508" s="9" t="s">
        <v>17281</v>
      </c>
      <c r="AD16508" s="9" t="s">
        <v>231</v>
      </c>
      <c r="AE16508" s="5">
        <f t="shared" si="536"/>
        <v>0</v>
      </c>
      <c r="AF16508" s="5" t="str">
        <f t="shared" si="537"/>
        <v>katB</v>
      </c>
      <c r="AG16508" s="153"/>
      <c r="AH16508" s="153"/>
      <c r="AI16508" t="s">
        <v>201</v>
      </c>
      <c r="AJ16508" t="s">
        <v>17878</v>
      </c>
      <c r="AK16508" s="9" t="str">
        <f>VLOOKUP(Y16508,zdroj!D:AJ,33,0)</f>
        <v>katB</v>
      </c>
    </row>
    <row r="16509" spans="8:37" x14ac:dyDescent="0.25">
      <c r="H16509" s="8"/>
      <c r="I16509" s="8"/>
      <c r="N16509" s="23"/>
      <c r="O16509" s="24"/>
      <c r="P16509" s="19"/>
      <c r="Q16509" s="19"/>
      <c r="R16509" s="19"/>
      <c r="U16509" s="27"/>
      <c r="Y16509" s="9" t="s">
        <v>778</v>
      </c>
      <c r="Z16509" s="9" t="s">
        <v>232</v>
      </c>
      <c r="AA16509" s="9" t="s">
        <v>198</v>
      </c>
      <c r="AB16509" s="9">
        <v>8113068</v>
      </c>
      <c r="AC16509" s="9" t="s">
        <v>17282</v>
      </c>
      <c r="AD16509" s="9" t="s">
        <v>231</v>
      </c>
      <c r="AE16509" s="5">
        <f t="shared" si="536"/>
        <v>0</v>
      </c>
      <c r="AF16509" s="5" t="str">
        <f t="shared" si="537"/>
        <v>katB</v>
      </c>
      <c r="AG16509" s="153"/>
      <c r="AH16509" s="153"/>
      <c r="AI16509" t="s">
        <v>201</v>
      </c>
      <c r="AJ16509" t="s">
        <v>17878</v>
      </c>
      <c r="AK16509" s="9" t="str">
        <f>VLOOKUP(Y16509,zdroj!D:AJ,33,0)</f>
        <v>katB</v>
      </c>
    </row>
    <row r="16510" spans="8:37" x14ac:dyDescent="0.25">
      <c r="H16510" s="8"/>
      <c r="I16510" s="8"/>
      <c r="N16510" s="23"/>
      <c r="O16510" s="24"/>
      <c r="P16510" s="19"/>
      <c r="Q16510" s="19"/>
      <c r="R16510" s="19"/>
      <c r="U16510" s="27"/>
      <c r="Y16510" s="9" t="s">
        <v>778</v>
      </c>
      <c r="Z16510" s="9" t="s">
        <v>232</v>
      </c>
      <c r="AA16510" s="9" t="s">
        <v>198</v>
      </c>
      <c r="AB16510" s="9">
        <v>8113076</v>
      </c>
      <c r="AC16510" s="9" t="s">
        <v>17283</v>
      </c>
      <c r="AD16510" s="9" t="s">
        <v>231</v>
      </c>
      <c r="AE16510" s="5">
        <f t="shared" si="536"/>
        <v>0</v>
      </c>
      <c r="AF16510" s="5" t="str">
        <f t="shared" si="537"/>
        <v>katB</v>
      </c>
      <c r="AG16510" s="153"/>
      <c r="AH16510" s="153"/>
      <c r="AI16510" t="s">
        <v>201</v>
      </c>
      <c r="AJ16510" t="s">
        <v>17878</v>
      </c>
      <c r="AK16510" s="9" t="str">
        <f>VLOOKUP(Y16510,zdroj!D:AJ,33,0)</f>
        <v>katB</v>
      </c>
    </row>
    <row r="16511" spans="8:37" x14ac:dyDescent="0.25">
      <c r="H16511" s="8"/>
      <c r="I16511" s="8"/>
      <c r="N16511" s="23"/>
      <c r="O16511" s="24"/>
      <c r="P16511" s="19"/>
      <c r="Q16511" s="19"/>
      <c r="R16511" s="19"/>
      <c r="U16511" s="27"/>
      <c r="Y16511" s="9" t="s">
        <v>778</v>
      </c>
      <c r="Z16511" s="9" t="s">
        <v>232</v>
      </c>
      <c r="AA16511" s="9" t="s">
        <v>198</v>
      </c>
      <c r="AB16511" s="9">
        <v>8113084</v>
      </c>
      <c r="AC16511" s="9" t="s">
        <v>17284</v>
      </c>
      <c r="AD16511" s="9" t="s">
        <v>231</v>
      </c>
      <c r="AE16511" s="5">
        <f t="shared" si="536"/>
        <v>0</v>
      </c>
      <c r="AF16511" s="5" t="str">
        <f t="shared" si="537"/>
        <v>katB</v>
      </c>
      <c r="AG16511" s="153"/>
      <c r="AH16511" s="153"/>
      <c r="AI16511" t="s">
        <v>201</v>
      </c>
      <c r="AJ16511" t="s">
        <v>17878</v>
      </c>
      <c r="AK16511" s="9" t="str">
        <f>VLOOKUP(Y16511,zdroj!D:AJ,33,0)</f>
        <v>katB</v>
      </c>
    </row>
    <row r="16512" spans="8:37" x14ac:dyDescent="0.25">
      <c r="H16512" s="8"/>
      <c r="I16512" s="8"/>
      <c r="N16512" s="23"/>
      <c r="O16512" s="24"/>
      <c r="P16512" s="19"/>
      <c r="Q16512" s="19"/>
      <c r="R16512" s="19"/>
      <c r="U16512" s="27"/>
      <c r="Y16512" s="9" t="s">
        <v>778</v>
      </c>
      <c r="Z16512" s="9" t="s">
        <v>232</v>
      </c>
      <c r="AA16512" s="9" t="s">
        <v>198</v>
      </c>
      <c r="AB16512" s="9">
        <v>8113092</v>
      </c>
      <c r="AC16512" s="9" t="s">
        <v>17285</v>
      </c>
      <c r="AD16512" s="9" t="s">
        <v>231</v>
      </c>
      <c r="AE16512" s="5">
        <f t="shared" si="536"/>
        <v>0</v>
      </c>
      <c r="AF16512" s="5" t="str">
        <f t="shared" si="537"/>
        <v>katB</v>
      </c>
      <c r="AG16512" s="153"/>
      <c r="AH16512" s="153"/>
      <c r="AI16512" t="s">
        <v>201</v>
      </c>
      <c r="AJ16512" t="s">
        <v>17878</v>
      </c>
      <c r="AK16512" s="9" t="str">
        <f>VLOOKUP(Y16512,zdroj!D:AJ,33,0)</f>
        <v>katB</v>
      </c>
    </row>
    <row r="16513" spans="8:37" x14ac:dyDescent="0.25">
      <c r="H16513" s="8"/>
      <c r="I16513" s="8"/>
      <c r="N16513" s="23"/>
      <c r="O16513" s="24"/>
      <c r="P16513" s="19"/>
      <c r="Q16513" s="19"/>
      <c r="R16513" s="19"/>
      <c r="U16513" s="27"/>
      <c r="Y16513" s="9" t="s">
        <v>778</v>
      </c>
      <c r="Z16513" s="9" t="s">
        <v>232</v>
      </c>
      <c r="AA16513" s="9" t="s">
        <v>198</v>
      </c>
      <c r="AB16513" s="9">
        <v>8113106</v>
      </c>
      <c r="AC16513" s="9" t="s">
        <v>17286</v>
      </c>
      <c r="AD16513" s="9" t="s">
        <v>231</v>
      </c>
      <c r="AE16513" s="5">
        <f t="shared" si="536"/>
        <v>0</v>
      </c>
      <c r="AF16513" s="5" t="str">
        <f t="shared" si="537"/>
        <v>katB</v>
      </c>
      <c r="AG16513" s="153"/>
      <c r="AH16513" s="153"/>
      <c r="AI16513" t="s">
        <v>201</v>
      </c>
      <c r="AJ16513" t="s">
        <v>17878</v>
      </c>
      <c r="AK16513" s="9" t="str">
        <f>VLOOKUP(Y16513,zdroj!D:AJ,33,0)</f>
        <v>katB</v>
      </c>
    </row>
    <row r="16514" spans="8:37" x14ac:dyDescent="0.25">
      <c r="H16514" s="8"/>
      <c r="I16514" s="8"/>
      <c r="N16514" s="23"/>
      <c r="O16514" s="24"/>
      <c r="P16514" s="19"/>
      <c r="Q16514" s="19"/>
      <c r="R16514" s="19"/>
      <c r="U16514" s="27"/>
      <c r="Y16514" s="9" t="s">
        <v>778</v>
      </c>
      <c r="Z16514" s="9" t="s">
        <v>232</v>
      </c>
      <c r="AA16514" s="9" t="s">
        <v>198</v>
      </c>
      <c r="AB16514" s="9">
        <v>8113114</v>
      </c>
      <c r="AC16514" s="9" t="s">
        <v>17287</v>
      </c>
      <c r="AD16514" s="9" t="s">
        <v>231</v>
      </c>
      <c r="AE16514" s="5">
        <f t="shared" si="536"/>
        <v>0</v>
      </c>
      <c r="AF16514" s="5" t="str">
        <f t="shared" si="537"/>
        <v>katB</v>
      </c>
      <c r="AG16514" s="153"/>
      <c r="AH16514" s="153"/>
      <c r="AI16514" t="s">
        <v>201</v>
      </c>
      <c r="AJ16514" t="s">
        <v>17878</v>
      </c>
      <c r="AK16514" s="9" t="str">
        <f>VLOOKUP(Y16514,zdroj!D:AJ,33,0)</f>
        <v>katB</v>
      </c>
    </row>
    <row r="16515" spans="8:37" x14ac:dyDescent="0.25">
      <c r="H16515" s="8"/>
      <c r="I16515" s="8"/>
      <c r="N16515" s="23"/>
      <c r="O16515" s="24"/>
      <c r="P16515" s="19"/>
      <c r="Q16515" s="19"/>
      <c r="R16515" s="19"/>
      <c r="U16515" s="27"/>
      <c r="Y16515" s="9" t="s">
        <v>778</v>
      </c>
      <c r="Z16515" s="9" t="s">
        <v>232</v>
      </c>
      <c r="AA16515" s="9" t="s">
        <v>198</v>
      </c>
      <c r="AB16515" s="9">
        <v>8113122</v>
      </c>
      <c r="AC16515" s="9" t="s">
        <v>17288</v>
      </c>
      <c r="AD16515" s="9" t="s">
        <v>231</v>
      </c>
      <c r="AE16515" s="5">
        <f t="shared" si="536"/>
        <v>0</v>
      </c>
      <c r="AF16515" s="5" t="str">
        <f t="shared" si="537"/>
        <v>katB</v>
      </c>
      <c r="AG16515" s="153"/>
      <c r="AH16515" s="153"/>
      <c r="AI16515" t="s">
        <v>201</v>
      </c>
      <c r="AJ16515" t="s">
        <v>17878</v>
      </c>
      <c r="AK16515" s="9" t="str">
        <f>VLOOKUP(Y16515,zdroj!D:AJ,33,0)</f>
        <v>katB</v>
      </c>
    </row>
    <row r="16516" spans="8:37" x14ac:dyDescent="0.25">
      <c r="H16516" s="8"/>
      <c r="I16516" s="8"/>
      <c r="N16516" s="23"/>
      <c r="O16516" s="24"/>
      <c r="P16516" s="19"/>
      <c r="Q16516" s="19"/>
      <c r="R16516" s="19"/>
      <c r="U16516" s="27"/>
      <c r="Y16516" s="9" t="s">
        <v>778</v>
      </c>
      <c r="Z16516" s="9" t="s">
        <v>232</v>
      </c>
      <c r="AA16516" s="9" t="s">
        <v>198</v>
      </c>
      <c r="AB16516" s="9">
        <v>8113131</v>
      </c>
      <c r="AC16516" s="9" t="s">
        <v>17289</v>
      </c>
      <c r="AD16516" s="9" t="s">
        <v>231</v>
      </c>
      <c r="AE16516" s="5">
        <f t="shared" si="536"/>
        <v>0</v>
      </c>
      <c r="AF16516" s="5" t="str">
        <f t="shared" si="537"/>
        <v>katB</v>
      </c>
      <c r="AG16516" s="153"/>
      <c r="AH16516" s="153"/>
      <c r="AI16516" t="s">
        <v>201</v>
      </c>
      <c r="AJ16516" t="s">
        <v>17878</v>
      </c>
      <c r="AK16516" s="9" t="str">
        <f>VLOOKUP(Y16516,zdroj!D:AJ,33,0)</f>
        <v>katB</v>
      </c>
    </row>
    <row r="16517" spans="8:37" x14ac:dyDescent="0.25">
      <c r="H16517" s="8"/>
      <c r="I16517" s="8"/>
      <c r="N16517" s="23"/>
      <c r="O16517" s="24"/>
      <c r="P16517" s="19"/>
      <c r="Q16517" s="19"/>
      <c r="R16517" s="19"/>
      <c r="U16517" s="27"/>
      <c r="Y16517" s="9" t="s">
        <v>778</v>
      </c>
      <c r="Z16517" s="9" t="s">
        <v>232</v>
      </c>
      <c r="AA16517" s="9" t="s">
        <v>198</v>
      </c>
      <c r="AB16517" s="9">
        <v>8113149</v>
      </c>
      <c r="AC16517" s="9" t="s">
        <v>17290</v>
      </c>
      <c r="AD16517" s="9" t="s">
        <v>231</v>
      </c>
      <c r="AE16517" s="5">
        <f t="shared" si="536"/>
        <v>0</v>
      </c>
      <c r="AF16517" s="5" t="str">
        <f t="shared" si="537"/>
        <v>katB</v>
      </c>
      <c r="AG16517" s="153"/>
      <c r="AH16517" s="153"/>
      <c r="AI16517" t="s">
        <v>229</v>
      </c>
      <c r="AJ16517" t="s">
        <v>17878</v>
      </c>
      <c r="AK16517" s="9" t="str">
        <f>VLOOKUP(Y16517,zdroj!D:AJ,33,0)</f>
        <v>katB</v>
      </c>
    </row>
    <row r="16518" spans="8:37" x14ac:dyDescent="0.25">
      <c r="H16518" s="8"/>
      <c r="I16518" s="8"/>
      <c r="N16518" s="23"/>
      <c r="O16518" s="24"/>
      <c r="P16518" s="19"/>
      <c r="Q16518" s="19"/>
      <c r="R16518" s="19"/>
      <c r="U16518" s="27"/>
      <c r="Y16518" s="9" t="s">
        <v>778</v>
      </c>
      <c r="Z16518" s="9" t="s">
        <v>232</v>
      </c>
      <c r="AA16518" s="9" t="s">
        <v>198</v>
      </c>
      <c r="AB16518" s="9">
        <v>8113157</v>
      </c>
      <c r="AC16518" s="9" t="s">
        <v>17291</v>
      </c>
      <c r="AD16518" s="9" t="s">
        <v>231</v>
      </c>
      <c r="AE16518" s="5">
        <f t="shared" si="536"/>
        <v>0</v>
      </c>
      <c r="AF16518" s="5" t="str">
        <f t="shared" si="537"/>
        <v>katB</v>
      </c>
      <c r="AG16518" s="153"/>
      <c r="AH16518" s="153"/>
      <c r="AI16518" t="s">
        <v>201</v>
      </c>
      <c r="AJ16518" t="s">
        <v>17878</v>
      </c>
      <c r="AK16518" s="9" t="str">
        <f>VLOOKUP(Y16518,zdroj!D:AJ,33,0)</f>
        <v>katB</v>
      </c>
    </row>
    <row r="16519" spans="8:37" x14ac:dyDescent="0.25">
      <c r="H16519" s="8"/>
      <c r="I16519" s="8"/>
      <c r="N16519" s="23"/>
      <c r="O16519" s="24"/>
      <c r="P16519" s="19"/>
      <c r="Q16519" s="19"/>
      <c r="R16519" s="19"/>
      <c r="U16519" s="27"/>
      <c r="Y16519" s="9" t="s">
        <v>778</v>
      </c>
      <c r="Z16519" s="9" t="s">
        <v>232</v>
      </c>
      <c r="AA16519" s="9" t="s">
        <v>198</v>
      </c>
      <c r="AB16519" s="9">
        <v>8112622</v>
      </c>
      <c r="AC16519" s="9" t="s">
        <v>17292</v>
      </c>
      <c r="AD16519" s="9" t="s">
        <v>231</v>
      </c>
      <c r="AE16519" s="5">
        <f t="shared" si="536"/>
        <v>0</v>
      </c>
      <c r="AF16519" s="5" t="str">
        <f t="shared" si="537"/>
        <v>katB</v>
      </c>
      <c r="AG16519" s="153"/>
      <c r="AH16519" s="153"/>
      <c r="AI16519" t="s">
        <v>201</v>
      </c>
      <c r="AJ16519" t="s">
        <v>17878</v>
      </c>
      <c r="AK16519" s="9" t="str">
        <f>VLOOKUP(Y16519,zdroj!D:AJ,33,0)</f>
        <v>katB</v>
      </c>
    </row>
    <row r="16520" spans="8:37" x14ac:dyDescent="0.25">
      <c r="H16520" s="8"/>
      <c r="I16520" s="8"/>
      <c r="N16520" s="23"/>
      <c r="O16520" s="24"/>
      <c r="P16520" s="19"/>
      <c r="Q16520" s="19"/>
      <c r="R16520" s="19"/>
      <c r="U16520" s="27"/>
      <c r="Y16520" s="9" t="s">
        <v>778</v>
      </c>
      <c r="Z16520" s="9" t="s">
        <v>232</v>
      </c>
      <c r="AA16520" s="9" t="s">
        <v>198</v>
      </c>
      <c r="AB16520" s="9">
        <v>8113165</v>
      </c>
      <c r="AC16520" s="9" t="s">
        <v>17293</v>
      </c>
      <c r="AD16520" s="9" t="s">
        <v>231</v>
      </c>
      <c r="AE16520" s="5">
        <f t="shared" si="536"/>
        <v>0</v>
      </c>
      <c r="AF16520" s="5" t="str">
        <f t="shared" si="537"/>
        <v>katB</v>
      </c>
      <c r="AG16520" s="153"/>
      <c r="AH16520" s="153"/>
      <c r="AI16520" t="s">
        <v>201</v>
      </c>
      <c r="AJ16520" t="s">
        <v>17878</v>
      </c>
      <c r="AK16520" s="9" t="str">
        <f>VLOOKUP(Y16520,zdroj!D:AJ,33,0)</f>
        <v>katB</v>
      </c>
    </row>
    <row r="16521" spans="8:37" x14ac:dyDescent="0.25">
      <c r="H16521" s="8"/>
      <c r="I16521" s="8"/>
      <c r="N16521" s="23"/>
      <c r="O16521" s="24"/>
      <c r="P16521" s="19"/>
      <c r="Q16521" s="19"/>
      <c r="R16521" s="19"/>
      <c r="U16521" s="27"/>
      <c r="Y16521" s="9" t="s">
        <v>778</v>
      </c>
      <c r="Z16521" s="9" t="s">
        <v>232</v>
      </c>
      <c r="AA16521" s="9" t="s">
        <v>198</v>
      </c>
      <c r="AB16521" s="9">
        <v>8113173</v>
      </c>
      <c r="AC16521" s="9" t="s">
        <v>17294</v>
      </c>
      <c r="AD16521" s="9" t="s">
        <v>231</v>
      </c>
      <c r="AE16521" s="5">
        <f t="shared" si="536"/>
        <v>0</v>
      </c>
      <c r="AF16521" s="5" t="str">
        <f t="shared" si="537"/>
        <v>katB</v>
      </c>
      <c r="AG16521" s="153"/>
      <c r="AH16521" s="153"/>
      <c r="AI16521" t="s">
        <v>201</v>
      </c>
      <c r="AJ16521" t="s">
        <v>17878</v>
      </c>
      <c r="AK16521" s="9" t="str">
        <f>VLOOKUP(Y16521,zdroj!D:AJ,33,0)</f>
        <v>katB</v>
      </c>
    </row>
    <row r="16522" spans="8:37" x14ac:dyDescent="0.25">
      <c r="H16522" s="8"/>
      <c r="I16522" s="8"/>
      <c r="N16522" s="23"/>
      <c r="O16522" s="24"/>
      <c r="P16522" s="19"/>
      <c r="Q16522" s="19"/>
      <c r="R16522" s="19"/>
      <c r="U16522" s="27"/>
      <c r="Y16522" s="9" t="s">
        <v>778</v>
      </c>
      <c r="Z16522" s="9" t="s">
        <v>232</v>
      </c>
      <c r="AA16522" s="9" t="s">
        <v>198</v>
      </c>
      <c r="AB16522" s="9">
        <v>8113181</v>
      </c>
      <c r="AC16522" s="9" t="s">
        <v>17295</v>
      </c>
      <c r="AD16522" s="9" t="s">
        <v>231</v>
      </c>
      <c r="AE16522" s="5">
        <f t="shared" ref="AE16522:AE16585" si="538">VLOOKUP(Y16522,K:T,10,0)</f>
        <v>0</v>
      </c>
      <c r="AF16522" s="5" t="str">
        <f t="shared" ref="AF16522:AF16585" si="539">IF(AE16522="A",IF(AD16522="katA","katB",AD16522),AD16522)</f>
        <v>katB</v>
      </c>
      <c r="AG16522" s="153"/>
      <c r="AH16522" s="153"/>
      <c r="AI16522" t="s">
        <v>201</v>
      </c>
      <c r="AJ16522" t="s">
        <v>17878</v>
      </c>
      <c r="AK16522" s="9" t="str">
        <f>VLOOKUP(Y16522,zdroj!D:AJ,33,0)</f>
        <v>katB</v>
      </c>
    </row>
    <row r="16523" spans="8:37" x14ac:dyDescent="0.25">
      <c r="H16523" s="8"/>
      <c r="I16523" s="8"/>
      <c r="N16523" s="23"/>
      <c r="O16523" s="24"/>
      <c r="P16523" s="19"/>
      <c r="Q16523" s="19"/>
      <c r="R16523" s="19"/>
      <c r="U16523" s="27"/>
      <c r="Y16523" s="9" t="s">
        <v>778</v>
      </c>
      <c r="Z16523" s="9" t="s">
        <v>232</v>
      </c>
      <c r="AA16523" s="9" t="s">
        <v>198</v>
      </c>
      <c r="AB16523" s="9">
        <v>8113190</v>
      </c>
      <c r="AC16523" s="9" t="s">
        <v>17296</v>
      </c>
      <c r="AD16523" s="9" t="s">
        <v>231</v>
      </c>
      <c r="AE16523" s="5">
        <f t="shared" si="538"/>
        <v>0</v>
      </c>
      <c r="AF16523" s="5" t="str">
        <f t="shared" si="539"/>
        <v>katB</v>
      </c>
      <c r="AG16523" s="153"/>
      <c r="AH16523" s="153"/>
      <c r="AI16523" t="s">
        <v>201</v>
      </c>
      <c r="AJ16523" t="s">
        <v>17878</v>
      </c>
      <c r="AK16523" s="9" t="str">
        <f>VLOOKUP(Y16523,zdroj!D:AJ,33,0)</f>
        <v>katB</v>
      </c>
    </row>
    <row r="16524" spans="8:37" x14ac:dyDescent="0.25">
      <c r="H16524" s="8"/>
      <c r="I16524" s="8"/>
      <c r="N16524" s="23"/>
      <c r="O16524" s="24"/>
      <c r="P16524" s="19"/>
      <c r="Q16524" s="19"/>
      <c r="R16524" s="19"/>
      <c r="U16524" s="27"/>
      <c r="Y16524" s="9" t="s">
        <v>778</v>
      </c>
      <c r="Z16524" s="9" t="s">
        <v>232</v>
      </c>
      <c r="AA16524" s="9" t="s">
        <v>198</v>
      </c>
      <c r="AB16524" s="9">
        <v>8113203</v>
      </c>
      <c r="AC16524" s="9" t="s">
        <v>17297</v>
      </c>
      <c r="AD16524" s="9" t="s">
        <v>231</v>
      </c>
      <c r="AE16524" s="5">
        <f t="shared" si="538"/>
        <v>0</v>
      </c>
      <c r="AF16524" s="5" t="str">
        <f t="shared" si="539"/>
        <v>katB</v>
      </c>
      <c r="AG16524" s="153"/>
      <c r="AH16524" s="153"/>
      <c r="AI16524" t="s">
        <v>201</v>
      </c>
      <c r="AJ16524" t="s">
        <v>17878</v>
      </c>
      <c r="AK16524" s="9" t="str">
        <f>VLOOKUP(Y16524,zdroj!D:AJ,33,0)</f>
        <v>katB</v>
      </c>
    </row>
    <row r="16525" spans="8:37" x14ac:dyDescent="0.25">
      <c r="H16525" s="8"/>
      <c r="I16525" s="8"/>
      <c r="N16525" s="23"/>
      <c r="O16525" s="24"/>
      <c r="P16525" s="19"/>
      <c r="Q16525" s="19"/>
      <c r="R16525" s="19"/>
      <c r="U16525" s="27"/>
      <c r="Y16525" s="9" t="s">
        <v>778</v>
      </c>
      <c r="Z16525" s="9" t="s">
        <v>232</v>
      </c>
      <c r="AA16525" s="9" t="s">
        <v>198</v>
      </c>
      <c r="AB16525" s="9">
        <v>8113220</v>
      </c>
      <c r="AC16525" s="9" t="s">
        <v>17298</v>
      </c>
      <c r="AD16525" s="9" t="s">
        <v>231</v>
      </c>
      <c r="AE16525" s="5">
        <f t="shared" si="538"/>
        <v>0</v>
      </c>
      <c r="AF16525" s="5" t="str">
        <f t="shared" si="539"/>
        <v>katB</v>
      </c>
      <c r="AG16525" s="153"/>
      <c r="AH16525" s="153"/>
      <c r="AI16525" t="s">
        <v>201</v>
      </c>
      <c r="AJ16525" t="s">
        <v>17878</v>
      </c>
      <c r="AK16525" s="9" t="str">
        <f>VLOOKUP(Y16525,zdroj!D:AJ,33,0)</f>
        <v>katB</v>
      </c>
    </row>
    <row r="16526" spans="8:37" x14ac:dyDescent="0.25">
      <c r="H16526" s="8"/>
      <c r="I16526" s="8"/>
      <c r="N16526" s="23"/>
      <c r="O16526" s="24"/>
      <c r="P16526" s="19"/>
      <c r="Q16526" s="19"/>
      <c r="R16526" s="19"/>
      <c r="U16526" s="27"/>
      <c r="Y16526" s="9" t="s">
        <v>778</v>
      </c>
      <c r="Z16526" s="9" t="s">
        <v>232</v>
      </c>
      <c r="AA16526" s="9" t="s">
        <v>198</v>
      </c>
      <c r="AB16526" s="9">
        <v>8113238</v>
      </c>
      <c r="AC16526" s="9" t="s">
        <v>17299</v>
      </c>
      <c r="AD16526" s="9" t="s">
        <v>231</v>
      </c>
      <c r="AE16526" s="5">
        <f t="shared" si="538"/>
        <v>0</v>
      </c>
      <c r="AF16526" s="5" t="str">
        <f t="shared" si="539"/>
        <v>katB</v>
      </c>
      <c r="AG16526" s="153"/>
      <c r="AH16526" s="153"/>
      <c r="AI16526" t="s">
        <v>201</v>
      </c>
      <c r="AJ16526" t="s">
        <v>17878</v>
      </c>
      <c r="AK16526" s="9" t="str">
        <f>VLOOKUP(Y16526,zdroj!D:AJ,33,0)</f>
        <v>katB</v>
      </c>
    </row>
    <row r="16527" spans="8:37" x14ac:dyDescent="0.25">
      <c r="H16527" s="8"/>
      <c r="I16527" s="8"/>
      <c r="N16527" s="23"/>
      <c r="O16527" s="24"/>
      <c r="P16527" s="19"/>
      <c r="Q16527" s="19"/>
      <c r="R16527" s="19"/>
      <c r="U16527" s="27"/>
      <c r="Y16527" s="9" t="s">
        <v>778</v>
      </c>
      <c r="Z16527" s="9" t="s">
        <v>232</v>
      </c>
      <c r="AA16527" s="9" t="s">
        <v>198</v>
      </c>
      <c r="AB16527" s="9">
        <v>8113246</v>
      </c>
      <c r="AC16527" s="9" t="s">
        <v>17300</v>
      </c>
      <c r="AD16527" s="9" t="s">
        <v>231</v>
      </c>
      <c r="AE16527" s="5">
        <f t="shared" si="538"/>
        <v>0</v>
      </c>
      <c r="AF16527" s="5" t="str">
        <f t="shared" si="539"/>
        <v>katB</v>
      </c>
      <c r="AG16527" s="153"/>
      <c r="AH16527" s="153"/>
      <c r="AI16527" t="s">
        <v>229</v>
      </c>
      <c r="AJ16527" t="s">
        <v>17878</v>
      </c>
      <c r="AK16527" s="9" t="str">
        <f>VLOOKUP(Y16527,zdroj!D:AJ,33,0)</f>
        <v>katB</v>
      </c>
    </row>
    <row r="16528" spans="8:37" x14ac:dyDescent="0.25">
      <c r="H16528" s="8"/>
      <c r="I16528" s="8"/>
      <c r="N16528" s="23"/>
      <c r="O16528" s="24"/>
      <c r="P16528" s="19"/>
      <c r="Q16528" s="19"/>
      <c r="R16528" s="19"/>
      <c r="U16528" s="27"/>
      <c r="Y16528" s="9" t="s">
        <v>778</v>
      </c>
      <c r="Z16528" s="9" t="s">
        <v>232</v>
      </c>
      <c r="AA16528" s="9" t="s">
        <v>198</v>
      </c>
      <c r="AB16528" s="9">
        <v>8112631</v>
      </c>
      <c r="AC16528" s="9" t="s">
        <v>17301</v>
      </c>
      <c r="AD16528" s="9" t="s">
        <v>231</v>
      </c>
      <c r="AE16528" s="5">
        <f t="shared" si="538"/>
        <v>0</v>
      </c>
      <c r="AF16528" s="5" t="str">
        <f t="shared" si="539"/>
        <v>katB</v>
      </c>
      <c r="AG16528" s="153"/>
      <c r="AH16528" s="153"/>
      <c r="AI16528" t="s">
        <v>201</v>
      </c>
      <c r="AJ16528" t="s">
        <v>17878</v>
      </c>
      <c r="AK16528" s="9" t="str">
        <f>VLOOKUP(Y16528,zdroj!D:AJ,33,0)</f>
        <v>katB</v>
      </c>
    </row>
    <row r="16529" spans="8:37" x14ac:dyDescent="0.25">
      <c r="H16529" s="8"/>
      <c r="I16529" s="8"/>
      <c r="N16529" s="23"/>
      <c r="O16529" s="24"/>
      <c r="P16529" s="19"/>
      <c r="Q16529" s="19"/>
      <c r="R16529" s="19"/>
      <c r="U16529" s="27"/>
      <c r="Y16529" s="9" t="s">
        <v>778</v>
      </c>
      <c r="Z16529" s="9" t="s">
        <v>232</v>
      </c>
      <c r="AA16529" s="9" t="s">
        <v>198</v>
      </c>
      <c r="AB16529" s="9">
        <v>8113262</v>
      </c>
      <c r="AC16529" s="9" t="s">
        <v>17302</v>
      </c>
      <c r="AD16529" s="9" t="s">
        <v>231</v>
      </c>
      <c r="AE16529" s="5">
        <f t="shared" si="538"/>
        <v>0</v>
      </c>
      <c r="AF16529" s="5" t="str">
        <f t="shared" si="539"/>
        <v>katB</v>
      </c>
      <c r="AG16529" s="153"/>
      <c r="AH16529" s="153"/>
      <c r="AI16529" t="s">
        <v>201</v>
      </c>
      <c r="AJ16529" t="s">
        <v>17878</v>
      </c>
      <c r="AK16529" s="9" t="str">
        <f>VLOOKUP(Y16529,zdroj!D:AJ,33,0)</f>
        <v>katB</v>
      </c>
    </row>
    <row r="16530" spans="8:37" x14ac:dyDescent="0.25">
      <c r="H16530" s="8"/>
      <c r="I16530" s="8"/>
      <c r="N16530" s="23"/>
      <c r="O16530" s="24"/>
      <c r="P16530" s="19"/>
      <c r="Q16530" s="19"/>
      <c r="R16530" s="19"/>
      <c r="U16530" s="27"/>
      <c r="Y16530" s="9" t="s">
        <v>778</v>
      </c>
      <c r="Z16530" s="9" t="s">
        <v>232</v>
      </c>
      <c r="AA16530" s="9" t="s">
        <v>198</v>
      </c>
      <c r="AB16530" s="9">
        <v>8113271</v>
      </c>
      <c r="AC16530" s="9" t="s">
        <v>17303</v>
      </c>
      <c r="AD16530" s="9" t="s">
        <v>231</v>
      </c>
      <c r="AE16530" s="5">
        <f t="shared" si="538"/>
        <v>0</v>
      </c>
      <c r="AF16530" s="5" t="str">
        <f t="shared" si="539"/>
        <v>katB</v>
      </c>
      <c r="AG16530" s="153"/>
      <c r="AH16530" s="153"/>
      <c r="AI16530" t="s">
        <v>201</v>
      </c>
      <c r="AJ16530" t="s">
        <v>17878</v>
      </c>
      <c r="AK16530" s="9" t="str">
        <f>VLOOKUP(Y16530,zdroj!D:AJ,33,0)</f>
        <v>katB</v>
      </c>
    </row>
    <row r="16531" spans="8:37" x14ac:dyDescent="0.25">
      <c r="H16531" s="8"/>
      <c r="I16531" s="8"/>
      <c r="N16531" s="23"/>
      <c r="O16531" s="24"/>
      <c r="P16531" s="19"/>
      <c r="Q16531" s="19"/>
      <c r="R16531" s="19"/>
      <c r="U16531" s="27"/>
      <c r="Y16531" s="9" t="s">
        <v>778</v>
      </c>
      <c r="Z16531" s="9" t="s">
        <v>232</v>
      </c>
      <c r="AA16531" s="9" t="s">
        <v>198</v>
      </c>
      <c r="AB16531" s="9">
        <v>8113289</v>
      </c>
      <c r="AC16531" s="9" t="s">
        <v>17304</v>
      </c>
      <c r="AD16531" s="9" t="s">
        <v>231</v>
      </c>
      <c r="AE16531" s="5">
        <f t="shared" si="538"/>
        <v>0</v>
      </c>
      <c r="AF16531" s="5" t="str">
        <f t="shared" si="539"/>
        <v>katB</v>
      </c>
      <c r="AG16531" s="153"/>
      <c r="AH16531" s="153"/>
      <c r="AI16531" t="s">
        <v>201</v>
      </c>
      <c r="AJ16531" t="s">
        <v>17878</v>
      </c>
      <c r="AK16531" s="9" t="str">
        <f>VLOOKUP(Y16531,zdroj!D:AJ,33,0)</f>
        <v>katB</v>
      </c>
    </row>
    <row r="16532" spans="8:37" x14ac:dyDescent="0.25">
      <c r="H16532" s="8"/>
      <c r="I16532" s="8"/>
      <c r="N16532" s="23"/>
      <c r="O16532" s="24"/>
      <c r="P16532" s="19"/>
      <c r="Q16532" s="19"/>
      <c r="R16532" s="19"/>
      <c r="U16532" s="27"/>
      <c r="Y16532" s="9" t="s">
        <v>778</v>
      </c>
      <c r="Z16532" s="9" t="s">
        <v>232</v>
      </c>
      <c r="AA16532" s="9" t="s">
        <v>198</v>
      </c>
      <c r="AB16532" s="9">
        <v>8113297</v>
      </c>
      <c r="AC16532" s="9" t="s">
        <v>17305</v>
      </c>
      <c r="AD16532" s="9" t="s">
        <v>231</v>
      </c>
      <c r="AE16532" s="5">
        <f t="shared" si="538"/>
        <v>0</v>
      </c>
      <c r="AF16532" s="5" t="str">
        <f t="shared" si="539"/>
        <v>katB</v>
      </c>
      <c r="AG16532" s="153"/>
      <c r="AH16532" s="153"/>
      <c r="AI16532" t="s">
        <v>201</v>
      </c>
      <c r="AJ16532" t="s">
        <v>17878</v>
      </c>
      <c r="AK16532" s="9" t="str">
        <f>VLOOKUP(Y16532,zdroj!D:AJ,33,0)</f>
        <v>katB</v>
      </c>
    </row>
    <row r="16533" spans="8:37" x14ac:dyDescent="0.25">
      <c r="H16533" s="8"/>
      <c r="I16533" s="8"/>
      <c r="N16533" s="23"/>
      <c r="O16533" s="24"/>
      <c r="P16533" s="19"/>
      <c r="Q16533" s="19"/>
      <c r="R16533" s="19"/>
      <c r="U16533" s="27"/>
      <c r="Y16533" s="9" t="s">
        <v>778</v>
      </c>
      <c r="Z16533" s="9" t="s">
        <v>232</v>
      </c>
      <c r="AA16533" s="9" t="s">
        <v>198</v>
      </c>
      <c r="AB16533" s="9">
        <v>8113301</v>
      </c>
      <c r="AC16533" s="9" t="s">
        <v>17306</v>
      </c>
      <c r="AD16533" s="9" t="s">
        <v>231</v>
      </c>
      <c r="AE16533" s="5">
        <f t="shared" si="538"/>
        <v>0</v>
      </c>
      <c r="AF16533" s="5" t="str">
        <f t="shared" si="539"/>
        <v>katB</v>
      </c>
      <c r="AG16533" s="153"/>
      <c r="AH16533" s="153"/>
      <c r="AI16533" t="s">
        <v>201</v>
      </c>
      <c r="AJ16533" t="s">
        <v>17878</v>
      </c>
      <c r="AK16533" s="9" t="str">
        <f>VLOOKUP(Y16533,zdroj!D:AJ,33,0)</f>
        <v>katB</v>
      </c>
    </row>
    <row r="16534" spans="8:37" x14ac:dyDescent="0.25">
      <c r="H16534" s="8"/>
      <c r="I16534" s="8"/>
      <c r="N16534" s="23"/>
      <c r="O16534" s="24"/>
      <c r="P16534" s="19"/>
      <c r="Q16534" s="19"/>
      <c r="R16534" s="19"/>
      <c r="U16534" s="27"/>
      <c r="Y16534" s="9" t="s">
        <v>778</v>
      </c>
      <c r="Z16534" s="9" t="s">
        <v>232</v>
      </c>
      <c r="AA16534" s="9" t="s">
        <v>198</v>
      </c>
      <c r="AB16534" s="9">
        <v>8113319</v>
      </c>
      <c r="AC16534" s="9" t="s">
        <v>17307</v>
      </c>
      <c r="AD16534" s="9" t="s">
        <v>231</v>
      </c>
      <c r="AE16534" s="5">
        <f t="shared" si="538"/>
        <v>0</v>
      </c>
      <c r="AF16534" s="5" t="str">
        <f t="shared" si="539"/>
        <v>katB</v>
      </c>
      <c r="AG16534" s="153"/>
      <c r="AH16534" s="153"/>
      <c r="AI16534" t="s">
        <v>201</v>
      </c>
      <c r="AJ16534" t="s">
        <v>17878</v>
      </c>
      <c r="AK16534" s="9" t="str">
        <f>VLOOKUP(Y16534,zdroj!D:AJ,33,0)</f>
        <v>katB</v>
      </c>
    </row>
    <row r="16535" spans="8:37" x14ac:dyDescent="0.25">
      <c r="H16535" s="8"/>
      <c r="I16535" s="8"/>
      <c r="N16535" s="23"/>
      <c r="O16535" s="24"/>
      <c r="P16535" s="19"/>
      <c r="Q16535" s="19"/>
      <c r="R16535" s="19"/>
      <c r="U16535" s="27"/>
      <c r="Y16535" s="9" t="s">
        <v>778</v>
      </c>
      <c r="Z16535" s="9" t="s">
        <v>232</v>
      </c>
      <c r="AA16535" s="9" t="s">
        <v>198</v>
      </c>
      <c r="AB16535" s="9">
        <v>8113327</v>
      </c>
      <c r="AC16535" s="9" t="s">
        <v>17308</v>
      </c>
      <c r="AD16535" s="9" t="s">
        <v>800</v>
      </c>
      <c r="AE16535" s="5">
        <f t="shared" si="538"/>
        <v>0</v>
      </c>
      <c r="AF16535" s="5" t="str">
        <f t="shared" si="539"/>
        <v>Pokryto</v>
      </c>
      <c r="AG16535" s="153"/>
      <c r="AH16535" s="153"/>
      <c r="AI16535" t="s">
        <v>201</v>
      </c>
      <c r="AJ16535" t="s">
        <v>800</v>
      </c>
      <c r="AK16535" s="9" t="str">
        <f>VLOOKUP(Y16535,zdroj!D:AJ,33,0)</f>
        <v>katB</v>
      </c>
    </row>
    <row r="16536" spans="8:37" x14ac:dyDescent="0.25">
      <c r="H16536" s="8"/>
      <c r="I16536" s="8"/>
      <c r="N16536" s="23"/>
      <c r="O16536" s="24"/>
      <c r="P16536" s="19"/>
      <c r="Q16536" s="19"/>
      <c r="R16536" s="19"/>
      <c r="U16536" s="27"/>
      <c r="Y16536" s="9" t="s">
        <v>778</v>
      </c>
      <c r="Z16536" s="9" t="s">
        <v>232</v>
      </c>
      <c r="AA16536" s="9" t="s">
        <v>198</v>
      </c>
      <c r="AB16536" s="9">
        <v>8113335</v>
      </c>
      <c r="AC16536" s="9" t="s">
        <v>17309</v>
      </c>
      <c r="AD16536" s="9" t="s">
        <v>800</v>
      </c>
      <c r="AE16536" s="5">
        <f t="shared" si="538"/>
        <v>0</v>
      </c>
      <c r="AF16536" s="5" t="str">
        <f t="shared" si="539"/>
        <v>Pokryto</v>
      </c>
      <c r="AG16536" s="153"/>
      <c r="AH16536" s="153"/>
      <c r="AI16536" t="s">
        <v>201</v>
      </c>
      <c r="AJ16536" t="s">
        <v>800</v>
      </c>
      <c r="AK16536" s="9" t="str">
        <f>VLOOKUP(Y16536,zdroj!D:AJ,33,0)</f>
        <v>katB</v>
      </c>
    </row>
    <row r="16537" spans="8:37" x14ac:dyDescent="0.25">
      <c r="H16537" s="8"/>
      <c r="I16537" s="8"/>
      <c r="N16537" s="23"/>
      <c r="O16537" s="24"/>
      <c r="P16537" s="19"/>
      <c r="Q16537" s="19"/>
      <c r="R16537" s="19"/>
      <c r="U16537" s="27"/>
      <c r="Y16537" s="9" t="s">
        <v>778</v>
      </c>
      <c r="Z16537" s="9" t="s">
        <v>232</v>
      </c>
      <c r="AA16537" s="9" t="s">
        <v>198</v>
      </c>
      <c r="AB16537" s="9">
        <v>8113343</v>
      </c>
      <c r="AC16537" s="9" t="s">
        <v>17310</v>
      </c>
      <c r="AD16537" s="9" t="s">
        <v>231</v>
      </c>
      <c r="AE16537" s="5">
        <f t="shared" si="538"/>
        <v>0</v>
      </c>
      <c r="AF16537" s="5" t="str">
        <f t="shared" si="539"/>
        <v>katB</v>
      </c>
      <c r="AG16537" s="153"/>
      <c r="AH16537" s="153"/>
      <c r="AI16537" t="s">
        <v>201</v>
      </c>
      <c r="AJ16537" t="s">
        <v>17878</v>
      </c>
      <c r="AK16537" s="9" t="str">
        <f>VLOOKUP(Y16537,zdroj!D:AJ,33,0)</f>
        <v>katB</v>
      </c>
    </row>
    <row r="16538" spans="8:37" x14ac:dyDescent="0.25">
      <c r="H16538" s="8"/>
      <c r="I16538" s="8"/>
      <c r="N16538" s="23"/>
      <c r="O16538" s="24"/>
      <c r="P16538" s="19"/>
      <c r="Q16538" s="19"/>
      <c r="R16538" s="19"/>
      <c r="U16538" s="27"/>
      <c r="Y16538" s="9" t="s">
        <v>778</v>
      </c>
      <c r="Z16538" s="9" t="s">
        <v>232</v>
      </c>
      <c r="AA16538" s="9" t="s">
        <v>198</v>
      </c>
      <c r="AB16538" s="9">
        <v>26036436</v>
      </c>
      <c r="AC16538" s="9" t="s">
        <v>17311</v>
      </c>
      <c r="AD16538" s="9" t="s">
        <v>231</v>
      </c>
      <c r="AE16538" s="5">
        <f t="shared" si="538"/>
        <v>0</v>
      </c>
      <c r="AF16538" s="5" t="str">
        <f t="shared" si="539"/>
        <v>katB</v>
      </c>
      <c r="AG16538" s="153"/>
      <c r="AH16538" s="153"/>
      <c r="AI16538" t="s">
        <v>201</v>
      </c>
      <c r="AJ16538" t="s">
        <v>17878</v>
      </c>
      <c r="AK16538" s="9" t="str">
        <f>VLOOKUP(Y16538,zdroj!D:AJ,33,0)</f>
        <v>katB</v>
      </c>
    </row>
    <row r="16539" spans="8:37" x14ac:dyDescent="0.25">
      <c r="H16539" s="8"/>
      <c r="I16539" s="8"/>
      <c r="N16539" s="23"/>
      <c r="O16539" s="24"/>
      <c r="P16539" s="19"/>
      <c r="Q16539" s="19"/>
      <c r="R16539" s="19"/>
      <c r="U16539" s="27"/>
      <c r="Y16539" s="9" t="s">
        <v>778</v>
      </c>
      <c r="Z16539" s="9" t="s">
        <v>232</v>
      </c>
      <c r="AA16539" s="9" t="s">
        <v>198</v>
      </c>
      <c r="AB16539" s="9">
        <v>8112649</v>
      </c>
      <c r="AC16539" s="9" t="s">
        <v>17312</v>
      </c>
      <c r="AD16539" s="9" t="s">
        <v>231</v>
      </c>
      <c r="AE16539" s="5">
        <f t="shared" si="538"/>
        <v>0</v>
      </c>
      <c r="AF16539" s="5" t="str">
        <f t="shared" si="539"/>
        <v>katB</v>
      </c>
      <c r="AG16539" s="153"/>
      <c r="AH16539" s="153"/>
      <c r="AI16539" t="s">
        <v>201</v>
      </c>
      <c r="AJ16539" t="s">
        <v>17878</v>
      </c>
      <c r="AK16539" s="9" t="str">
        <f>VLOOKUP(Y16539,zdroj!D:AJ,33,0)</f>
        <v>katB</v>
      </c>
    </row>
    <row r="16540" spans="8:37" x14ac:dyDescent="0.25">
      <c r="H16540" s="8"/>
      <c r="I16540" s="8"/>
      <c r="N16540" s="23"/>
      <c r="O16540" s="24"/>
      <c r="P16540" s="19"/>
      <c r="Q16540" s="19"/>
      <c r="R16540" s="19"/>
      <c r="U16540" s="27"/>
      <c r="Y16540" s="9" t="s">
        <v>778</v>
      </c>
      <c r="Z16540" s="9" t="s">
        <v>232</v>
      </c>
      <c r="AA16540" s="9" t="s">
        <v>198</v>
      </c>
      <c r="AB16540" s="9">
        <v>8113351</v>
      </c>
      <c r="AC16540" s="9" t="s">
        <v>17313</v>
      </c>
      <c r="AD16540" s="9" t="s">
        <v>800</v>
      </c>
      <c r="AE16540" s="5">
        <f t="shared" si="538"/>
        <v>0</v>
      </c>
      <c r="AF16540" s="5" t="str">
        <f t="shared" si="539"/>
        <v>Pokryto</v>
      </c>
      <c r="AG16540" s="153"/>
      <c r="AH16540" s="153"/>
      <c r="AI16540" t="s">
        <v>201</v>
      </c>
      <c r="AJ16540" t="s">
        <v>800</v>
      </c>
      <c r="AK16540" s="9" t="str">
        <f>VLOOKUP(Y16540,zdroj!D:AJ,33,0)</f>
        <v>katB</v>
      </c>
    </row>
    <row r="16541" spans="8:37" x14ac:dyDescent="0.25">
      <c r="H16541" s="8"/>
      <c r="I16541" s="8"/>
      <c r="N16541" s="23"/>
      <c r="O16541" s="24"/>
      <c r="P16541" s="19"/>
      <c r="Q16541" s="19"/>
      <c r="R16541" s="19"/>
      <c r="U16541" s="27"/>
      <c r="Y16541" s="9" t="s">
        <v>778</v>
      </c>
      <c r="Z16541" s="9" t="s">
        <v>232</v>
      </c>
      <c r="AA16541" s="9" t="s">
        <v>198</v>
      </c>
      <c r="AB16541" s="9">
        <v>26711478</v>
      </c>
      <c r="AC16541" s="9" t="s">
        <v>17314</v>
      </c>
      <c r="AD16541" s="9" t="s">
        <v>231</v>
      </c>
      <c r="AE16541" s="5">
        <f t="shared" si="538"/>
        <v>0</v>
      </c>
      <c r="AF16541" s="5" t="str">
        <f t="shared" si="539"/>
        <v>katB</v>
      </c>
      <c r="AG16541" s="153"/>
      <c r="AH16541" s="153"/>
      <c r="AI16541" t="s">
        <v>201</v>
      </c>
      <c r="AJ16541" t="s">
        <v>17878</v>
      </c>
      <c r="AK16541" s="9" t="str">
        <f>VLOOKUP(Y16541,zdroj!D:AJ,33,0)</f>
        <v>katB</v>
      </c>
    </row>
    <row r="16542" spans="8:37" x14ac:dyDescent="0.25">
      <c r="H16542" s="8"/>
      <c r="I16542" s="8"/>
      <c r="N16542" s="23"/>
      <c r="O16542" s="24"/>
      <c r="P16542" s="19"/>
      <c r="Q16542" s="19"/>
      <c r="R16542" s="19"/>
      <c r="U16542" s="27"/>
      <c r="Y16542" s="9" t="s">
        <v>778</v>
      </c>
      <c r="Z16542" s="9" t="s">
        <v>232</v>
      </c>
      <c r="AA16542" s="9" t="s">
        <v>198</v>
      </c>
      <c r="AB16542" s="9">
        <v>27842746</v>
      </c>
      <c r="AC16542" s="9" t="s">
        <v>17315</v>
      </c>
      <c r="AD16542" s="9" t="s">
        <v>231</v>
      </c>
      <c r="AE16542" s="5">
        <f t="shared" si="538"/>
        <v>0</v>
      </c>
      <c r="AF16542" s="5" t="str">
        <f t="shared" si="539"/>
        <v>katB</v>
      </c>
      <c r="AG16542" s="153"/>
      <c r="AH16542" s="153"/>
      <c r="AI16542" t="s">
        <v>201</v>
      </c>
      <c r="AJ16542" t="s">
        <v>17878</v>
      </c>
      <c r="AK16542" s="9" t="str">
        <f>VLOOKUP(Y16542,zdroj!D:AJ,33,0)</f>
        <v>katB</v>
      </c>
    </row>
    <row r="16543" spans="8:37" x14ac:dyDescent="0.25">
      <c r="H16543" s="8"/>
      <c r="I16543" s="8"/>
      <c r="N16543" s="23"/>
      <c r="O16543" s="24"/>
      <c r="P16543" s="19"/>
      <c r="Q16543" s="19"/>
      <c r="R16543" s="19"/>
      <c r="U16543" s="27"/>
      <c r="Y16543" s="9" t="s">
        <v>778</v>
      </c>
      <c r="Z16543" s="9" t="s">
        <v>232</v>
      </c>
      <c r="AA16543" s="9" t="s">
        <v>198</v>
      </c>
      <c r="AB16543" s="9">
        <v>26658119</v>
      </c>
      <c r="AC16543" s="9" t="s">
        <v>17316</v>
      </c>
      <c r="AD16543" s="9" t="s">
        <v>231</v>
      </c>
      <c r="AE16543" s="5">
        <f t="shared" si="538"/>
        <v>0</v>
      </c>
      <c r="AF16543" s="5" t="str">
        <f t="shared" si="539"/>
        <v>katB</v>
      </c>
      <c r="AG16543" s="153"/>
      <c r="AH16543" s="153"/>
      <c r="AI16543" t="s">
        <v>201</v>
      </c>
      <c r="AJ16543" t="s">
        <v>17878</v>
      </c>
      <c r="AK16543" s="9" t="str">
        <f>VLOOKUP(Y16543,zdroj!D:AJ,33,0)</f>
        <v>katB</v>
      </c>
    </row>
    <row r="16544" spans="8:37" x14ac:dyDescent="0.25">
      <c r="H16544" s="8"/>
      <c r="I16544" s="8"/>
      <c r="N16544" s="23"/>
      <c r="O16544" s="24"/>
      <c r="P16544" s="19"/>
      <c r="Q16544" s="19"/>
      <c r="R16544" s="19"/>
      <c r="U16544" s="27"/>
      <c r="Y16544" s="9" t="s">
        <v>778</v>
      </c>
      <c r="Z16544" s="9" t="s">
        <v>232</v>
      </c>
      <c r="AA16544" s="9" t="s">
        <v>198</v>
      </c>
      <c r="AB16544" s="9">
        <v>27638499</v>
      </c>
      <c r="AC16544" s="9" t="s">
        <v>17317</v>
      </c>
      <c r="AD16544" s="9" t="s">
        <v>231</v>
      </c>
      <c r="AE16544" s="5">
        <f t="shared" si="538"/>
        <v>0</v>
      </c>
      <c r="AF16544" s="5" t="str">
        <f t="shared" si="539"/>
        <v>katB</v>
      </c>
      <c r="AG16544" s="153"/>
      <c r="AH16544" s="153"/>
      <c r="AI16544" t="s">
        <v>201</v>
      </c>
      <c r="AJ16544" t="s">
        <v>17878</v>
      </c>
      <c r="AK16544" s="9" t="str">
        <f>VLOOKUP(Y16544,zdroj!D:AJ,33,0)</f>
        <v>katB</v>
      </c>
    </row>
    <row r="16545" spans="8:37" x14ac:dyDescent="0.25">
      <c r="H16545" s="8"/>
      <c r="I16545" s="8"/>
      <c r="N16545" s="23"/>
      <c r="O16545" s="24"/>
      <c r="P16545" s="19"/>
      <c r="Q16545" s="19"/>
      <c r="R16545" s="19"/>
      <c r="U16545" s="27"/>
      <c r="Y16545" s="9" t="s">
        <v>778</v>
      </c>
      <c r="Z16545" s="9" t="s">
        <v>232</v>
      </c>
      <c r="AA16545" s="9" t="s">
        <v>198</v>
      </c>
      <c r="AB16545" s="9">
        <v>27753239</v>
      </c>
      <c r="AC16545" s="9" t="s">
        <v>17318</v>
      </c>
      <c r="AD16545" s="9" t="s">
        <v>231</v>
      </c>
      <c r="AE16545" s="5">
        <f t="shared" si="538"/>
        <v>0</v>
      </c>
      <c r="AF16545" s="5" t="str">
        <f t="shared" si="539"/>
        <v>katB</v>
      </c>
      <c r="AG16545" s="153"/>
      <c r="AH16545" s="153"/>
      <c r="AI16545" t="s">
        <v>201</v>
      </c>
      <c r="AJ16545" t="s">
        <v>17878</v>
      </c>
      <c r="AK16545" s="9" t="str">
        <f>VLOOKUP(Y16545,zdroj!D:AJ,33,0)</f>
        <v>katB</v>
      </c>
    </row>
    <row r="16546" spans="8:37" x14ac:dyDescent="0.25">
      <c r="H16546" s="8"/>
      <c r="I16546" s="8"/>
      <c r="N16546" s="23"/>
      <c r="O16546" s="24"/>
      <c r="P16546" s="19"/>
      <c r="Q16546" s="19"/>
      <c r="R16546" s="19"/>
      <c r="U16546" s="27"/>
      <c r="Y16546" s="9" t="s">
        <v>778</v>
      </c>
      <c r="Z16546" s="9" t="s">
        <v>232</v>
      </c>
      <c r="AA16546" s="9" t="s">
        <v>198</v>
      </c>
      <c r="AB16546" s="9">
        <v>27923436</v>
      </c>
      <c r="AC16546" s="9" t="s">
        <v>17319</v>
      </c>
      <c r="AD16546" s="9" t="s">
        <v>231</v>
      </c>
      <c r="AE16546" s="5">
        <f t="shared" si="538"/>
        <v>0</v>
      </c>
      <c r="AF16546" s="5" t="str">
        <f t="shared" si="539"/>
        <v>katB</v>
      </c>
      <c r="AG16546" s="153"/>
      <c r="AH16546" s="153"/>
      <c r="AI16546" t="s">
        <v>201</v>
      </c>
      <c r="AJ16546" t="s">
        <v>17878</v>
      </c>
      <c r="AK16546" s="9" t="str">
        <f>VLOOKUP(Y16546,zdroj!D:AJ,33,0)</f>
        <v>katB</v>
      </c>
    </row>
    <row r="16547" spans="8:37" x14ac:dyDescent="0.25">
      <c r="H16547" s="8"/>
      <c r="I16547" s="8"/>
      <c r="N16547" s="23"/>
      <c r="O16547" s="24"/>
      <c r="P16547" s="19"/>
      <c r="Q16547" s="19"/>
      <c r="R16547" s="19"/>
      <c r="U16547" s="27"/>
      <c r="Y16547" s="9" t="s">
        <v>778</v>
      </c>
      <c r="Z16547" s="9" t="s">
        <v>232</v>
      </c>
      <c r="AA16547" s="9" t="s">
        <v>198</v>
      </c>
      <c r="AB16547" s="9">
        <v>28412214</v>
      </c>
      <c r="AC16547" s="9" t="s">
        <v>17320</v>
      </c>
      <c r="AD16547" s="9" t="s">
        <v>231</v>
      </c>
      <c r="AE16547" s="5">
        <f t="shared" si="538"/>
        <v>0</v>
      </c>
      <c r="AF16547" s="5" t="str">
        <f t="shared" si="539"/>
        <v>katB</v>
      </c>
      <c r="AG16547" s="153"/>
      <c r="AH16547" s="153"/>
      <c r="AI16547" t="s">
        <v>201</v>
      </c>
      <c r="AJ16547" t="s">
        <v>17878</v>
      </c>
      <c r="AK16547" s="9" t="str">
        <f>VLOOKUP(Y16547,zdroj!D:AJ,33,0)</f>
        <v>katB</v>
      </c>
    </row>
    <row r="16548" spans="8:37" x14ac:dyDescent="0.25">
      <c r="H16548" s="8"/>
      <c r="I16548" s="8"/>
      <c r="N16548" s="23"/>
      <c r="O16548" s="24"/>
      <c r="P16548" s="19"/>
      <c r="Q16548" s="19"/>
      <c r="R16548" s="19"/>
      <c r="U16548" s="27"/>
      <c r="Y16548" s="9" t="s">
        <v>778</v>
      </c>
      <c r="Z16548" s="9" t="s">
        <v>232</v>
      </c>
      <c r="AA16548" s="9" t="s">
        <v>198</v>
      </c>
      <c r="AB16548" s="9">
        <v>81196806</v>
      </c>
      <c r="AC16548" s="9" t="s">
        <v>17321</v>
      </c>
      <c r="AD16548" s="9" t="s">
        <v>231</v>
      </c>
      <c r="AE16548" s="5">
        <f t="shared" si="538"/>
        <v>0</v>
      </c>
      <c r="AF16548" s="5" t="str">
        <f t="shared" si="539"/>
        <v>katB</v>
      </c>
      <c r="AG16548" s="153"/>
      <c r="AH16548" s="153"/>
      <c r="AI16548" t="s">
        <v>201</v>
      </c>
      <c r="AJ16548" t="s">
        <v>17878</v>
      </c>
      <c r="AK16548" s="9" t="str">
        <f>VLOOKUP(Y16548,zdroj!D:AJ,33,0)</f>
        <v>katB</v>
      </c>
    </row>
    <row r="16549" spans="8:37" x14ac:dyDescent="0.25">
      <c r="H16549" s="8"/>
      <c r="I16549" s="8"/>
      <c r="N16549" s="23"/>
      <c r="O16549" s="24"/>
      <c r="P16549" s="19"/>
      <c r="Q16549" s="19"/>
      <c r="R16549" s="19"/>
      <c r="U16549" s="27"/>
      <c r="Y16549" s="9" t="s">
        <v>778</v>
      </c>
      <c r="Z16549" s="9" t="s">
        <v>232</v>
      </c>
      <c r="AA16549" s="9" t="s">
        <v>198</v>
      </c>
      <c r="AB16549" s="9">
        <v>82707014</v>
      </c>
      <c r="AC16549" s="9" t="s">
        <v>17322</v>
      </c>
      <c r="AD16549" s="9" t="s">
        <v>231</v>
      </c>
      <c r="AE16549" s="5">
        <f t="shared" si="538"/>
        <v>0</v>
      </c>
      <c r="AF16549" s="5" t="str">
        <f t="shared" si="539"/>
        <v>katB</v>
      </c>
      <c r="AG16549" s="153"/>
      <c r="AH16549" s="153"/>
      <c r="AI16549" t="s">
        <v>201</v>
      </c>
      <c r="AJ16549" t="s">
        <v>17878</v>
      </c>
      <c r="AK16549" s="9" t="str">
        <f>VLOOKUP(Y16549,zdroj!D:AJ,33,0)</f>
        <v>katB</v>
      </c>
    </row>
    <row r="16550" spans="8:37" x14ac:dyDescent="0.25">
      <c r="H16550" s="8"/>
      <c r="I16550" s="8"/>
      <c r="N16550" s="23"/>
      <c r="O16550" s="24"/>
      <c r="P16550" s="19"/>
      <c r="Q16550" s="19"/>
      <c r="R16550" s="19"/>
      <c r="U16550" s="27"/>
      <c r="Y16550" s="9" t="s">
        <v>778</v>
      </c>
      <c r="Z16550" s="9" t="s">
        <v>232</v>
      </c>
      <c r="AA16550" s="9" t="s">
        <v>198</v>
      </c>
      <c r="AB16550" s="9">
        <v>8112657</v>
      </c>
      <c r="AC16550" s="9" t="s">
        <v>17323</v>
      </c>
      <c r="AD16550" s="9" t="s">
        <v>231</v>
      </c>
      <c r="AE16550" s="5">
        <f t="shared" si="538"/>
        <v>0</v>
      </c>
      <c r="AF16550" s="5" t="str">
        <f t="shared" si="539"/>
        <v>katB</v>
      </c>
      <c r="AG16550" s="153"/>
      <c r="AH16550" s="153"/>
      <c r="AI16550" t="s">
        <v>201</v>
      </c>
      <c r="AJ16550" t="s">
        <v>17878</v>
      </c>
      <c r="AK16550" s="9" t="str">
        <f>VLOOKUP(Y16550,zdroj!D:AJ,33,0)</f>
        <v>katB</v>
      </c>
    </row>
    <row r="16551" spans="8:37" x14ac:dyDescent="0.25">
      <c r="H16551" s="8"/>
      <c r="I16551" s="8"/>
      <c r="N16551" s="23"/>
      <c r="O16551" s="24"/>
      <c r="P16551" s="19"/>
      <c r="Q16551" s="19"/>
      <c r="R16551" s="19"/>
      <c r="U16551" s="27"/>
      <c r="Y16551" s="9" t="s">
        <v>778</v>
      </c>
      <c r="Z16551" s="9" t="s">
        <v>232</v>
      </c>
      <c r="AA16551" s="9" t="s">
        <v>198</v>
      </c>
      <c r="AB16551" s="9">
        <v>27638502</v>
      </c>
      <c r="AC16551" s="9" t="s">
        <v>17324</v>
      </c>
      <c r="AD16551" s="9" t="s">
        <v>231</v>
      </c>
      <c r="AE16551" s="5">
        <f t="shared" si="538"/>
        <v>0</v>
      </c>
      <c r="AF16551" s="5" t="str">
        <f t="shared" si="539"/>
        <v>katB</v>
      </c>
      <c r="AG16551" s="153"/>
      <c r="AH16551" s="153"/>
      <c r="AI16551" t="s">
        <v>201</v>
      </c>
      <c r="AJ16551" t="s">
        <v>17878</v>
      </c>
      <c r="AK16551" s="9" t="str">
        <f>VLOOKUP(Y16551,zdroj!D:AJ,33,0)</f>
        <v>katB</v>
      </c>
    </row>
    <row r="16552" spans="8:37" x14ac:dyDescent="0.25">
      <c r="H16552" s="8"/>
      <c r="I16552" s="8"/>
      <c r="N16552" s="23"/>
      <c r="O16552" s="24"/>
      <c r="P16552" s="19"/>
      <c r="Q16552" s="19"/>
      <c r="R16552" s="19"/>
      <c r="U16552" s="27"/>
      <c r="Y16552" s="9" t="s">
        <v>778</v>
      </c>
      <c r="Z16552" s="9" t="s">
        <v>232</v>
      </c>
      <c r="AA16552" s="9" t="s">
        <v>198</v>
      </c>
      <c r="AB16552" s="9">
        <v>75708485</v>
      </c>
      <c r="AC16552" s="9" t="s">
        <v>17325</v>
      </c>
      <c r="AD16552" s="9" t="s">
        <v>231</v>
      </c>
      <c r="AE16552" s="5">
        <f t="shared" si="538"/>
        <v>0</v>
      </c>
      <c r="AF16552" s="5" t="str">
        <f t="shared" si="539"/>
        <v>katB</v>
      </c>
      <c r="AG16552" s="153"/>
      <c r="AH16552" s="153"/>
      <c r="AI16552" t="s">
        <v>229</v>
      </c>
      <c r="AJ16552" t="s">
        <v>17878</v>
      </c>
      <c r="AK16552" s="9" t="str">
        <f>VLOOKUP(Y16552,zdroj!D:AJ,33,0)</f>
        <v>katB</v>
      </c>
    </row>
    <row r="16553" spans="8:37" x14ac:dyDescent="0.25">
      <c r="H16553" s="8"/>
      <c r="I16553" s="8"/>
      <c r="N16553" s="23"/>
      <c r="O16553" s="24"/>
      <c r="P16553" s="19"/>
      <c r="Q16553" s="19"/>
      <c r="R16553" s="19"/>
      <c r="U16553" s="27"/>
      <c r="Y16553" s="9" t="s">
        <v>780</v>
      </c>
      <c r="Z16553" s="9" t="s">
        <v>462</v>
      </c>
      <c r="AA16553" s="9" t="s">
        <v>237</v>
      </c>
      <c r="AB16553" s="9">
        <v>15446913</v>
      </c>
      <c r="AC16553" s="9" t="s">
        <v>17326</v>
      </c>
      <c r="AD16553" s="9" t="s">
        <v>225</v>
      </c>
      <c r="AE16553" s="5">
        <f t="shared" si="538"/>
        <v>0</v>
      </c>
      <c r="AF16553" s="5" t="str">
        <f t="shared" si="539"/>
        <v>katA</v>
      </c>
      <c r="AG16553" s="153"/>
      <c r="AH16553" s="153"/>
      <c r="AI16553" t="s">
        <v>195</v>
      </c>
      <c r="AJ16553" t="s">
        <v>340</v>
      </c>
      <c r="AK16553" s="9" t="str">
        <f>VLOOKUP(Y16553,zdroj!D:AJ,33,0)</f>
        <v>katA</v>
      </c>
    </row>
    <row r="16554" spans="8:37" x14ac:dyDescent="0.25">
      <c r="H16554" s="8"/>
      <c r="I16554" s="8"/>
      <c r="N16554" s="23"/>
      <c r="O16554" s="24"/>
      <c r="P16554" s="19"/>
      <c r="Q16554" s="19"/>
      <c r="R16554" s="19"/>
      <c r="U16554" s="27"/>
      <c r="Y16554" s="9" t="s">
        <v>780</v>
      </c>
      <c r="Z16554" s="9" t="s">
        <v>462</v>
      </c>
      <c r="AA16554" s="9" t="s">
        <v>237</v>
      </c>
      <c r="AB16554" s="9">
        <v>84549319</v>
      </c>
      <c r="AC16554" s="9" t="s">
        <v>17327</v>
      </c>
      <c r="AD16554" s="9" t="s">
        <v>225</v>
      </c>
      <c r="AE16554" s="5">
        <f t="shared" si="538"/>
        <v>0</v>
      </c>
      <c r="AF16554" s="5" t="str">
        <f t="shared" si="539"/>
        <v>katA</v>
      </c>
      <c r="AG16554" s="153"/>
      <c r="AH16554" s="153"/>
      <c r="AI16554" t="s">
        <v>195</v>
      </c>
      <c r="AJ16554" t="s">
        <v>340</v>
      </c>
      <c r="AK16554" s="9" t="str">
        <f>VLOOKUP(Y16554,zdroj!D:AJ,33,0)</f>
        <v>katA</v>
      </c>
    </row>
    <row r="16555" spans="8:37" x14ac:dyDescent="0.25">
      <c r="H16555" s="8"/>
      <c r="I16555" s="8"/>
      <c r="N16555" s="23"/>
      <c r="O16555" s="24"/>
      <c r="P16555" s="19"/>
      <c r="Q16555" s="19"/>
      <c r="R16555" s="19"/>
      <c r="U16555" s="27"/>
      <c r="Y16555" s="9" t="s">
        <v>780</v>
      </c>
      <c r="Z16555" s="9" t="s">
        <v>462</v>
      </c>
      <c r="AA16555" s="9" t="s">
        <v>237</v>
      </c>
      <c r="AB16555" s="9">
        <v>30955921</v>
      </c>
      <c r="AC16555" s="9" t="s">
        <v>17328</v>
      </c>
      <c r="AD16555" s="9" t="s">
        <v>225</v>
      </c>
      <c r="AE16555" s="5">
        <f t="shared" si="538"/>
        <v>0</v>
      </c>
      <c r="AF16555" s="5" t="str">
        <f t="shared" si="539"/>
        <v>katA</v>
      </c>
      <c r="AG16555" s="153"/>
      <c r="AH16555" s="153"/>
      <c r="AI16555" t="s">
        <v>195</v>
      </c>
      <c r="AJ16555" t="s">
        <v>340</v>
      </c>
      <c r="AK16555" s="9" t="str">
        <f>VLOOKUP(Y16555,zdroj!D:AJ,33,0)</f>
        <v>katA</v>
      </c>
    </row>
    <row r="16556" spans="8:37" x14ac:dyDescent="0.25">
      <c r="H16556" s="8"/>
      <c r="I16556" s="8"/>
      <c r="N16556" s="23"/>
      <c r="O16556" s="24"/>
      <c r="P16556" s="19"/>
      <c r="Q16556" s="19"/>
      <c r="R16556" s="19"/>
      <c r="U16556" s="27"/>
      <c r="Y16556" s="9" t="s">
        <v>780</v>
      </c>
      <c r="Z16556" s="9" t="s">
        <v>462</v>
      </c>
      <c r="AA16556" s="9" t="s">
        <v>237</v>
      </c>
      <c r="AB16556" s="9">
        <v>30955912</v>
      </c>
      <c r="AC16556" s="9" t="s">
        <v>17329</v>
      </c>
      <c r="AD16556" s="9" t="s">
        <v>225</v>
      </c>
      <c r="AE16556" s="5">
        <f t="shared" si="538"/>
        <v>0</v>
      </c>
      <c r="AF16556" s="5" t="str">
        <f t="shared" si="539"/>
        <v>katA</v>
      </c>
      <c r="AG16556" s="153"/>
      <c r="AH16556" s="153"/>
      <c r="AI16556" t="s">
        <v>195</v>
      </c>
      <c r="AJ16556" t="s">
        <v>340</v>
      </c>
      <c r="AK16556" s="9" t="str">
        <f>VLOOKUP(Y16556,zdroj!D:AJ,33,0)</f>
        <v>katA</v>
      </c>
    </row>
    <row r="16557" spans="8:37" x14ac:dyDescent="0.25">
      <c r="H16557" s="8"/>
      <c r="I16557" s="8"/>
      <c r="N16557" s="23"/>
      <c r="O16557" s="24"/>
      <c r="P16557" s="19"/>
      <c r="Q16557" s="19"/>
      <c r="R16557" s="19"/>
      <c r="U16557" s="27"/>
      <c r="Y16557" s="9" t="s">
        <v>780</v>
      </c>
      <c r="Z16557" s="9" t="s">
        <v>462</v>
      </c>
      <c r="AA16557" s="9" t="s">
        <v>237</v>
      </c>
      <c r="AB16557" s="9">
        <v>15446930</v>
      </c>
      <c r="AC16557" s="9" t="s">
        <v>17330</v>
      </c>
      <c r="AD16557" s="9" t="s">
        <v>225</v>
      </c>
      <c r="AE16557" s="5">
        <f t="shared" si="538"/>
        <v>0</v>
      </c>
      <c r="AF16557" s="5" t="str">
        <f t="shared" si="539"/>
        <v>katA</v>
      </c>
      <c r="AG16557" s="153"/>
      <c r="AH16557" s="153"/>
      <c r="AI16557" t="s">
        <v>195</v>
      </c>
      <c r="AJ16557" t="s">
        <v>340</v>
      </c>
      <c r="AK16557" s="9" t="str">
        <f>VLOOKUP(Y16557,zdroj!D:AJ,33,0)</f>
        <v>katA</v>
      </c>
    </row>
    <row r="16558" spans="8:37" x14ac:dyDescent="0.25">
      <c r="H16558" s="8"/>
      <c r="I16558" s="8"/>
      <c r="N16558" s="23"/>
      <c r="O16558" s="24"/>
      <c r="P16558" s="19"/>
      <c r="Q16558" s="19"/>
      <c r="R16558" s="19"/>
      <c r="U16558" s="27"/>
      <c r="Y16558" s="9" t="s">
        <v>780</v>
      </c>
      <c r="Z16558" s="9" t="s">
        <v>462</v>
      </c>
      <c r="AA16558" s="9" t="s">
        <v>237</v>
      </c>
      <c r="AB16558" s="9">
        <v>15446948</v>
      </c>
      <c r="AC16558" s="9" t="s">
        <v>17331</v>
      </c>
      <c r="AD16558" s="9" t="s">
        <v>225</v>
      </c>
      <c r="AE16558" s="5">
        <f t="shared" si="538"/>
        <v>0</v>
      </c>
      <c r="AF16558" s="5" t="str">
        <f t="shared" si="539"/>
        <v>katA</v>
      </c>
      <c r="AG16558" s="153"/>
      <c r="AH16558" s="153"/>
      <c r="AI16558" t="s">
        <v>195</v>
      </c>
      <c r="AJ16558" t="s">
        <v>340</v>
      </c>
      <c r="AK16558" s="9" t="str">
        <f>VLOOKUP(Y16558,zdroj!D:AJ,33,0)</f>
        <v>katA</v>
      </c>
    </row>
    <row r="16559" spans="8:37" x14ac:dyDescent="0.25">
      <c r="H16559" s="8"/>
      <c r="I16559" s="8"/>
      <c r="N16559" s="23"/>
      <c r="O16559" s="24"/>
      <c r="P16559" s="19"/>
      <c r="Q16559" s="19"/>
      <c r="R16559" s="19"/>
      <c r="U16559" s="27"/>
      <c r="Y16559" s="9" t="s">
        <v>780</v>
      </c>
      <c r="Z16559" s="9" t="s">
        <v>462</v>
      </c>
      <c r="AA16559" s="9" t="s">
        <v>237</v>
      </c>
      <c r="AB16559" s="9">
        <v>15446956</v>
      </c>
      <c r="AC16559" s="9" t="s">
        <v>17332</v>
      </c>
      <c r="AD16559" s="9" t="s">
        <v>225</v>
      </c>
      <c r="AE16559" s="5">
        <f t="shared" si="538"/>
        <v>0</v>
      </c>
      <c r="AF16559" s="5" t="str">
        <f t="shared" si="539"/>
        <v>katA</v>
      </c>
      <c r="AG16559" s="153"/>
      <c r="AH16559" s="153"/>
      <c r="AI16559" t="s">
        <v>195</v>
      </c>
      <c r="AJ16559" t="s">
        <v>340</v>
      </c>
      <c r="AK16559" s="9" t="str">
        <f>VLOOKUP(Y16559,zdroj!D:AJ,33,0)</f>
        <v>katA</v>
      </c>
    </row>
    <row r="16560" spans="8:37" x14ac:dyDescent="0.25">
      <c r="H16560" s="8"/>
      <c r="I16560" s="8"/>
      <c r="N16560" s="23"/>
      <c r="O16560" s="24"/>
      <c r="P16560" s="19"/>
      <c r="Q16560" s="19"/>
      <c r="R16560" s="19"/>
      <c r="U16560" s="27"/>
      <c r="Y16560" s="9" t="s">
        <v>780</v>
      </c>
      <c r="Z16560" s="9" t="s">
        <v>462</v>
      </c>
      <c r="AA16560" s="9" t="s">
        <v>237</v>
      </c>
      <c r="AB16560" s="9">
        <v>15446964</v>
      </c>
      <c r="AC16560" s="9" t="s">
        <v>17333</v>
      </c>
      <c r="AD16560" s="9" t="s">
        <v>225</v>
      </c>
      <c r="AE16560" s="5">
        <f t="shared" si="538"/>
        <v>0</v>
      </c>
      <c r="AF16560" s="5" t="str">
        <f t="shared" si="539"/>
        <v>katA</v>
      </c>
      <c r="AG16560" s="153"/>
      <c r="AH16560" s="153"/>
      <c r="AI16560" t="s">
        <v>195</v>
      </c>
      <c r="AJ16560" t="s">
        <v>340</v>
      </c>
      <c r="AK16560" s="9" t="str">
        <f>VLOOKUP(Y16560,zdroj!D:AJ,33,0)</f>
        <v>katA</v>
      </c>
    </row>
    <row r="16561" spans="8:37" x14ac:dyDescent="0.25">
      <c r="H16561" s="8"/>
      <c r="I16561" s="8"/>
      <c r="N16561" s="23"/>
      <c r="O16561" s="24"/>
      <c r="P16561" s="19"/>
      <c r="Q16561" s="19"/>
      <c r="R16561" s="19"/>
      <c r="U16561" s="27"/>
      <c r="Y16561" s="9" t="s">
        <v>780</v>
      </c>
      <c r="Z16561" s="9" t="s">
        <v>462</v>
      </c>
      <c r="AA16561" s="9" t="s">
        <v>237</v>
      </c>
      <c r="AB16561" s="9">
        <v>15446972</v>
      </c>
      <c r="AC16561" s="9" t="s">
        <v>17334</v>
      </c>
      <c r="AD16561" s="9" t="s">
        <v>225</v>
      </c>
      <c r="AE16561" s="5">
        <f t="shared" si="538"/>
        <v>0</v>
      </c>
      <c r="AF16561" s="5" t="str">
        <f t="shared" si="539"/>
        <v>katA</v>
      </c>
      <c r="AG16561" s="153"/>
      <c r="AH16561" s="153"/>
      <c r="AI16561" t="s">
        <v>195</v>
      </c>
      <c r="AJ16561" t="s">
        <v>340</v>
      </c>
      <c r="AK16561" s="9" t="str">
        <f>VLOOKUP(Y16561,zdroj!D:AJ,33,0)</f>
        <v>katA</v>
      </c>
    </row>
    <row r="16562" spans="8:37" x14ac:dyDescent="0.25">
      <c r="H16562" s="8"/>
      <c r="I16562" s="8"/>
      <c r="N16562" s="23"/>
      <c r="O16562" s="24"/>
      <c r="P16562" s="19"/>
      <c r="Q16562" s="19"/>
      <c r="R16562" s="19"/>
      <c r="U16562" s="27"/>
      <c r="Y16562" s="9" t="s">
        <v>780</v>
      </c>
      <c r="Z16562" s="9" t="s">
        <v>462</v>
      </c>
      <c r="AA16562" s="9" t="s">
        <v>237</v>
      </c>
      <c r="AB16562" s="9">
        <v>15446409</v>
      </c>
      <c r="AC16562" s="9" t="s">
        <v>17335</v>
      </c>
      <c r="AD16562" s="9" t="s">
        <v>225</v>
      </c>
      <c r="AE16562" s="5">
        <f t="shared" si="538"/>
        <v>0</v>
      </c>
      <c r="AF16562" s="5" t="str">
        <f t="shared" si="539"/>
        <v>katA</v>
      </c>
      <c r="AG16562" s="153"/>
      <c r="AH16562" s="153"/>
      <c r="AI16562" t="s">
        <v>201</v>
      </c>
      <c r="AJ16562" t="s">
        <v>17878</v>
      </c>
      <c r="AK16562" s="9" t="str">
        <f>VLOOKUP(Y16562,zdroj!D:AJ,33,0)</f>
        <v>katA</v>
      </c>
    </row>
    <row r="16563" spans="8:37" x14ac:dyDescent="0.25">
      <c r="H16563" s="8"/>
      <c r="I16563" s="8"/>
      <c r="N16563" s="23"/>
      <c r="O16563" s="24"/>
      <c r="P16563" s="19"/>
      <c r="Q16563" s="19"/>
      <c r="R16563" s="19"/>
      <c r="U16563" s="27"/>
      <c r="Y16563" s="9" t="s">
        <v>780</v>
      </c>
      <c r="Z16563" s="9" t="s">
        <v>462</v>
      </c>
      <c r="AA16563" s="9" t="s">
        <v>237</v>
      </c>
      <c r="AB16563" s="9">
        <v>15446450</v>
      </c>
      <c r="AC16563" s="9" t="s">
        <v>17336</v>
      </c>
      <c r="AD16563" s="9" t="s">
        <v>225</v>
      </c>
      <c r="AE16563" s="5">
        <f t="shared" si="538"/>
        <v>0</v>
      </c>
      <c r="AF16563" s="5" t="str">
        <f t="shared" si="539"/>
        <v>katA</v>
      </c>
      <c r="AG16563" s="153"/>
      <c r="AH16563" s="153"/>
      <c r="AI16563" t="s">
        <v>201</v>
      </c>
      <c r="AJ16563" t="s">
        <v>17878</v>
      </c>
      <c r="AK16563" s="9" t="str">
        <f>VLOOKUP(Y16563,zdroj!D:AJ,33,0)</f>
        <v>katA</v>
      </c>
    </row>
    <row r="16564" spans="8:37" x14ac:dyDescent="0.25">
      <c r="H16564" s="8"/>
      <c r="I16564" s="8"/>
      <c r="N16564" s="23"/>
      <c r="O16564" s="24"/>
      <c r="P16564" s="19"/>
      <c r="Q16564" s="19"/>
      <c r="R16564" s="19"/>
      <c r="U16564" s="27"/>
      <c r="Y16564" s="9" t="s">
        <v>780</v>
      </c>
      <c r="Z16564" s="9" t="s">
        <v>462</v>
      </c>
      <c r="AA16564" s="9" t="s">
        <v>237</v>
      </c>
      <c r="AB16564" s="9">
        <v>15446859</v>
      </c>
      <c r="AC16564" s="9" t="s">
        <v>17337</v>
      </c>
      <c r="AD16564" s="9" t="s">
        <v>225</v>
      </c>
      <c r="AE16564" s="5">
        <f t="shared" si="538"/>
        <v>0</v>
      </c>
      <c r="AF16564" s="5" t="str">
        <f t="shared" si="539"/>
        <v>katA</v>
      </c>
      <c r="AG16564" s="153"/>
      <c r="AH16564" s="153"/>
      <c r="AI16564" t="s">
        <v>201</v>
      </c>
      <c r="AJ16564" t="s">
        <v>17878</v>
      </c>
      <c r="AK16564" s="9" t="str">
        <f>VLOOKUP(Y16564,zdroj!D:AJ,33,0)</f>
        <v>katA</v>
      </c>
    </row>
    <row r="16565" spans="8:37" x14ac:dyDescent="0.25">
      <c r="H16565" s="8"/>
      <c r="I16565" s="8"/>
      <c r="N16565" s="23"/>
      <c r="O16565" s="24"/>
      <c r="P16565" s="19"/>
      <c r="Q16565" s="19"/>
      <c r="R16565" s="19"/>
      <c r="U16565" s="27"/>
      <c r="Y16565" s="9" t="s">
        <v>780</v>
      </c>
      <c r="Z16565" s="9" t="s">
        <v>462</v>
      </c>
      <c r="AA16565" s="9" t="s">
        <v>237</v>
      </c>
      <c r="AB16565" s="9">
        <v>15446867</v>
      </c>
      <c r="AC16565" s="9" t="s">
        <v>17338</v>
      </c>
      <c r="AD16565" s="9" t="s">
        <v>225</v>
      </c>
      <c r="AE16565" s="5">
        <f t="shared" si="538"/>
        <v>0</v>
      </c>
      <c r="AF16565" s="5" t="str">
        <f t="shared" si="539"/>
        <v>katA</v>
      </c>
      <c r="AG16565" s="153"/>
      <c r="AH16565" s="153"/>
      <c r="AI16565" t="s">
        <v>201</v>
      </c>
      <c r="AJ16565" t="s">
        <v>17878</v>
      </c>
      <c r="AK16565" s="9" t="str">
        <f>VLOOKUP(Y16565,zdroj!D:AJ,33,0)</f>
        <v>katA</v>
      </c>
    </row>
    <row r="16566" spans="8:37" x14ac:dyDescent="0.25">
      <c r="H16566" s="8"/>
      <c r="I16566" s="8"/>
      <c r="N16566" s="23"/>
      <c r="O16566" s="24"/>
      <c r="P16566" s="19"/>
      <c r="Q16566" s="19"/>
      <c r="R16566" s="19"/>
      <c r="U16566" s="27"/>
      <c r="Y16566" s="9" t="s">
        <v>780</v>
      </c>
      <c r="Z16566" s="9" t="s">
        <v>462</v>
      </c>
      <c r="AA16566" s="9" t="s">
        <v>237</v>
      </c>
      <c r="AB16566" s="9">
        <v>15446875</v>
      </c>
      <c r="AC16566" s="9" t="s">
        <v>17339</v>
      </c>
      <c r="AD16566" s="9" t="s">
        <v>225</v>
      </c>
      <c r="AE16566" s="5">
        <f t="shared" si="538"/>
        <v>0</v>
      </c>
      <c r="AF16566" s="5" t="str">
        <f t="shared" si="539"/>
        <v>katA</v>
      </c>
      <c r="AG16566" s="153"/>
      <c r="AH16566" s="153"/>
      <c r="AI16566" t="s">
        <v>201</v>
      </c>
      <c r="AJ16566" t="s">
        <v>17878</v>
      </c>
      <c r="AK16566" s="9" t="str">
        <f>VLOOKUP(Y16566,zdroj!D:AJ,33,0)</f>
        <v>katA</v>
      </c>
    </row>
    <row r="16567" spans="8:37" x14ac:dyDescent="0.25">
      <c r="H16567" s="8"/>
      <c r="I16567" s="8"/>
      <c r="N16567" s="23"/>
      <c r="O16567" s="24"/>
      <c r="P16567" s="19"/>
      <c r="Q16567" s="19"/>
      <c r="R16567" s="19"/>
      <c r="U16567" s="27"/>
      <c r="Y16567" s="9" t="s">
        <v>780</v>
      </c>
      <c r="Z16567" s="9" t="s">
        <v>462</v>
      </c>
      <c r="AA16567" s="9" t="s">
        <v>237</v>
      </c>
      <c r="AB16567" s="9">
        <v>15446883</v>
      </c>
      <c r="AC16567" s="9" t="s">
        <v>17340</v>
      </c>
      <c r="AD16567" s="9" t="s">
        <v>231</v>
      </c>
      <c r="AE16567" s="5">
        <f t="shared" si="538"/>
        <v>0</v>
      </c>
      <c r="AF16567" s="5" t="str">
        <f t="shared" si="539"/>
        <v>katB</v>
      </c>
      <c r="AG16567" s="153"/>
      <c r="AH16567" s="153"/>
      <c r="AI16567" t="s">
        <v>201</v>
      </c>
      <c r="AJ16567" t="s">
        <v>17878</v>
      </c>
      <c r="AK16567" s="9" t="str">
        <f>VLOOKUP(Y16567,zdroj!D:AJ,33,0)</f>
        <v>katA</v>
      </c>
    </row>
    <row r="16568" spans="8:37" x14ac:dyDescent="0.25">
      <c r="H16568" s="8"/>
      <c r="I16568" s="8"/>
      <c r="N16568" s="23"/>
      <c r="O16568" s="24"/>
      <c r="P16568" s="19"/>
      <c r="Q16568" s="19"/>
      <c r="R16568" s="19"/>
      <c r="U16568" s="27"/>
      <c r="Y16568" s="9" t="s">
        <v>780</v>
      </c>
      <c r="Z16568" s="9" t="s">
        <v>462</v>
      </c>
      <c r="AA16568" s="9" t="s">
        <v>237</v>
      </c>
      <c r="AB16568" s="9">
        <v>15446891</v>
      </c>
      <c r="AC16568" s="9" t="s">
        <v>17341</v>
      </c>
      <c r="AD16568" s="9" t="s">
        <v>225</v>
      </c>
      <c r="AE16568" s="5">
        <f t="shared" si="538"/>
        <v>0</v>
      </c>
      <c r="AF16568" s="5" t="str">
        <f t="shared" si="539"/>
        <v>katA</v>
      </c>
      <c r="AG16568" s="153"/>
      <c r="AH16568" s="153"/>
      <c r="AI16568" t="s">
        <v>201</v>
      </c>
      <c r="AJ16568" t="s">
        <v>17878</v>
      </c>
      <c r="AK16568" s="9" t="str">
        <f>VLOOKUP(Y16568,zdroj!D:AJ,33,0)</f>
        <v>katA</v>
      </c>
    </row>
    <row r="16569" spans="8:37" x14ac:dyDescent="0.25">
      <c r="H16569" s="8"/>
      <c r="I16569" s="8"/>
      <c r="N16569" s="23"/>
      <c r="O16569" s="24"/>
      <c r="P16569" s="19"/>
      <c r="Q16569" s="19"/>
      <c r="R16569" s="19"/>
      <c r="U16569" s="27"/>
      <c r="Y16569" s="9" t="s">
        <v>780</v>
      </c>
      <c r="Z16569" s="9" t="s">
        <v>462</v>
      </c>
      <c r="AA16569" s="9" t="s">
        <v>237</v>
      </c>
      <c r="AB16569" s="9">
        <v>15446905</v>
      </c>
      <c r="AC16569" s="9" t="s">
        <v>17342</v>
      </c>
      <c r="AD16569" s="9" t="s">
        <v>225</v>
      </c>
      <c r="AE16569" s="5">
        <f t="shared" si="538"/>
        <v>0</v>
      </c>
      <c r="AF16569" s="5" t="str">
        <f t="shared" si="539"/>
        <v>katA</v>
      </c>
      <c r="AG16569" s="153"/>
      <c r="AH16569" s="153"/>
      <c r="AI16569" t="s">
        <v>201</v>
      </c>
      <c r="AJ16569" t="s">
        <v>17878</v>
      </c>
      <c r="AK16569" s="9" t="str">
        <f>VLOOKUP(Y16569,zdroj!D:AJ,33,0)</f>
        <v>katA</v>
      </c>
    </row>
    <row r="16570" spans="8:37" x14ac:dyDescent="0.25">
      <c r="H16570" s="8"/>
      <c r="I16570" s="8"/>
      <c r="N16570" s="23"/>
      <c r="O16570" s="24"/>
      <c r="P16570" s="19"/>
      <c r="Q16570" s="19"/>
      <c r="R16570" s="19"/>
      <c r="U16570" s="27"/>
      <c r="Y16570" s="9" t="s">
        <v>780</v>
      </c>
      <c r="Z16570" s="9" t="s">
        <v>462</v>
      </c>
      <c r="AA16570" s="9" t="s">
        <v>237</v>
      </c>
      <c r="AB16570" s="9">
        <v>81448945</v>
      </c>
      <c r="AC16570" s="9" t="s">
        <v>17343</v>
      </c>
      <c r="AD16570" s="9" t="s">
        <v>225</v>
      </c>
      <c r="AE16570" s="5">
        <f t="shared" si="538"/>
        <v>0</v>
      </c>
      <c r="AF16570" s="5" t="str">
        <f t="shared" si="539"/>
        <v>katA</v>
      </c>
      <c r="AG16570" s="153"/>
      <c r="AH16570" s="153"/>
      <c r="AI16570" t="s">
        <v>201</v>
      </c>
      <c r="AJ16570" t="s">
        <v>17878</v>
      </c>
      <c r="AK16570" s="9" t="str">
        <f>VLOOKUP(Y16570,zdroj!D:AJ,33,0)</f>
        <v>katA</v>
      </c>
    </row>
    <row r="16571" spans="8:37" x14ac:dyDescent="0.25">
      <c r="H16571" s="8"/>
      <c r="I16571" s="8"/>
      <c r="N16571" s="23"/>
      <c r="O16571" s="24"/>
      <c r="P16571" s="19"/>
      <c r="Q16571" s="19"/>
      <c r="R16571" s="19"/>
      <c r="U16571" s="27"/>
      <c r="Y16571" s="9" t="s">
        <v>780</v>
      </c>
      <c r="Z16571" s="9" t="s">
        <v>462</v>
      </c>
      <c r="AA16571" s="9" t="s">
        <v>237</v>
      </c>
      <c r="AB16571" s="9">
        <v>81448970</v>
      </c>
      <c r="AC16571" s="9" t="s">
        <v>17344</v>
      </c>
      <c r="AD16571" s="9" t="s">
        <v>225</v>
      </c>
      <c r="AE16571" s="5">
        <f t="shared" si="538"/>
        <v>0</v>
      </c>
      <c r="AF16571" s="5" t="str">
        <f t="shared" si="539"/>
        <v>katA</v>
      </c>
      <c r="AG16571" s="153"/>
      <c r="AH16571" s="153"/>
      <c r="AI16571" t="s">
        <v>195</v>
      </c>
      <c r="AJ16571" t="s">
        <v>340</v>
      </c>
      <c r="AK16571" s="9" t="str">
        <f>VLOOKUP(Y16571,zdroj!D:AJ,33,0)</f>
        <v>katA</v>
      </c>
    </row>
    <row r="16572" spans="8:37" x14ac:dyDescent="0.25">
      <c r="H16572" s="8"/>
      <c r="I16572" s="8"/>
      <c r="N16572" s="23"/>
      <c r="O16572" s="24"/>
      <c r="P16572" s="19"/>
      <c r="Q16572" s="19"/>
      <c r="R16572" s="19"/>
      <c r="U16572" s="27"/>
      <c r="Y16572" s="9" t="s">
        <v>780</v>
      </c>
      <c r="Z16572" s="9" t="s">
        <v>462</v>
      </c>
      <c r="AA16572" s="9" t="s">
        <v>237</v>
      </c>
      <c r="AB16572" s="9">
        <v>82182175</v>
      </c>
      <c r="AC16572" s="9" t="s">
        <v>17345</v>
      </c>
      <c r="AD16572" s="9" t="s">
        <v>225</v>
      </c>
      <c r="AE16572" s="5">
        <f t="shared" si="538"/>
        <v>0</v>
      </c>
      <c r="AF16572" s="5" t="str">
        <f t="shared" si="539"/>
        <v>katA</v>
      </c>
      <c r="AG16572" s="153"/>
      <c r="AH16572" s="153"/>
      <c r="AI16572" t="s">
        <v>201</v>
      </c>
      <c r="AJ16572" t="s">
        <v>17878</v>
      </c>
      <c r="AK16572" s="9" t="str">
        <f>VLOOKUP(Y16572,zdroj!D:AJ,33,0)</f>
        <v>katA</v>
      </c>
    </row>
    <row r="16573" spans="8:37" x14ac:dyDescent="0.25">
      <c r="H16573" s="8"/>
      <c r="I16573" s="8"/>
      <c r="N16573" s="23"/>
      <c r="O16573" s="24"/>
      <c r="P16573" s="19"/>
      <c r="Q16573" s="19"/>
      <c r="R16573" s="19"/>
      <c r="U16573" s="27"/>
      <c r="Y16573" s="9" t="s">
        <v>780</v>
      </c>
      <c r="Z16573" s="9" t="s">
        <v>462</v>
      </c>
      <c r="AA16573" s="9" t="s">
        <v>237</v>
      </c>
      <c r="AB16573" s="9">
        <v>15446468</v>
      </c>
      <c r="AC16573" s="9" t="s">
        <v>17346</v>
      </c>
      <c r="AD16573" s="9" t="s">
        <v>225</v>
      </c>
      <c r="AE16573" s="5">
        <f t="shared" si="538"/>
        <v>0</v>
      </c>
      <c r="AF16573" s="5" t="str">
        <f t="shared" si="539"/>
        <v>katA</v>
      </c>
      <c r="AG16573" s="153"/>
      <c r="AH16573" s="153"/>
      <c r="AI16573" t="s">
        <v>201</v>
      </c>
      <c r="AJ16573" t="s">
        <v>17878</v>
      </c>
      <c r="AK16573" s="9" t="str">
        <f>VLOOKUP(Y16573,zdroj!D:AJ,33,0)</f>
        <v>katA</v>
      </c>
    </row>
    <row r="16574" spans="8:37" x14ac:dyDescent="0.25">
      <c r="H16574" s="8"/>
      <c r="I16574" s="8"/>
      <c r="N16574" s="23"/>
      <c r="O16574" s="24"/>
      <c r="P16574" s="19"/>
      <c r="Q16574" s="19"/>
      <c r="R16574" s="19"/>
      <c r="U16574" s="27"/>
      <c r="Y16574" s="9" t="s">
        <v>780</v>
      </c>
      <c r="Z16574" s="9" t="s">
        <v>462</v>
      </c>
      <c r="AA16574" s="9" t="s">
        <v>237</v>
      </c>
      <c r="AB16574" s="9">
        <v>15446476</v>
      </c>
      <c r="AC16574" s="9" t="s">
        <v>17347</v>
      </c>
      <c r="AD16574" s="9" t="s">
        <v>225</v>
      </c>
      <c r="AE16574" s="5">
        <f t="shared" si="538"/>
        <v>0</v>
      </c>
      <c r="AF16574" s="5" t="str">
        <f t="shared" si="539"/>
        <v>katA</v>
      </c>
      <c r="AG16574" s="153"/>
      <c r="AH16574" s="153"/>
      <c r="AI16574" t="s">
        <v>201</v>
      </c>
      <c r="AJ16574" t="s">
        <v>17878</v>
      </c>
      <c r="AK16574" s="9" t="str">
        <f>VLOOKUP(Y16574,zdroj!D:AJ,33,0)</f>
        <v>katA</v>
      </c>
    </row>
    <row r="16575" spans="8:37" x14ac:dyDescent="0.25">
      <c r="H16575" s="8"/>
      <c r="I16575" s="8"/>
      <c r="N16575" s="23"/>
      <c r="O16575" s="24"/>
      <c r="P16575" s="19"/>
      <c r="Q16575" s="19"/>
      <c r="R16575" s="19"/>
      <c r="U16575" s="27"/>
      <c r="Y16575" s="9" t="s">
        <v>780</v>
      </c>
      <c r="Z16575" s="9" t="s">
        <v>462</v>
      </c>
      <c r="AA16575" s="9" t="s">
        <v>237</v>
      </c>
      <c r="AB16575" s="9">
        <v>15446484</v>
      </c>
      <c r="AC16575" s="9" t="s">
        <v>17348</v>
      </c>
      <c r="AD16575" s="9" t="s">
        <v>231</v>
      </c>
      <c r="AE16575" s="5">
        <f t="shared" si="538"/>
        <v>0</v>
      </c>
      <c r="AF16575" s="5" t="str">
        <f t="shared" si="539"/>
        <v>katB</v>
      </c>
      <c r="AG16575" s="153"/>
      <c r="AH16575" s="153"/>
      <c r="AI16575" t="s">
        <v>229</v>
      </c>
      <c r="AJ16575" t="s">
        <v>17878</v>
      </c>
      <c r="AK16575" s="9" t="str">
        <f>VLOOKUP(Y16575,zdroj!D:AJ,33,0)</f>
        <v>katA</v>
      </c>
    </row>
    <row r="16576" spans="8:37" x14ac:dyDescent="0.25">
      <c r="H16576" s="8"/>
      <c r="I16576" s="8"/>
      <c r="N16576" s="23"/>
      <c r="O16576" s="24"/>
      <c r="P16576" s="19"/>
      <c r="Q16576" s="19"/>
      <c r="R16576" s="19"/>
      <c r="U16576" s="27"/>
      <c r="Y16576" s="9" t="s">
        <v>780</v>
      </c>
      <c r="Z16576" s="9" t="s">
        <v>462</v>
      </c>
      <c r="AA16576" s="9" t="s">
        <v>237</v>
      </c>
      <c r="AB16576" s="9">
        <v>15446492</v>
      </c>
      <c r="AC16576" s="9" t="s">
        <v>17349</v>
      </c>
      <c r="AD16576" s="9" t="s">
        <v>225</v>
      </c>
      <c r="AE16576" s="5">
        <f t="shared" si="538"/>
        <v>0</v>
      </c>
      <c r="AF16576" s="5" t="str">
        <f t="shared" si="539"/>
        <v>katA</v>
      </c>
      <c r="AG16576" s="153"/>
      <c r="AH16576" s="153"/>
      <c r="AI16576" t="s">
        <v>201</v>
      </c>
      <c r="AJ16576" t="s">
        <v>17878</v>
      </c>
      <c r="AK16576" s="9" t="str">
        <f>VLOOKUP(Y16576,zdroj!D:AJ,33,0)</f>
        <v>katA</v>
      </c>
    </row>
    <row r="16577" spans="8:37" x14ac:dyDescent="0.25">
      <c r="H16577" s="8"/>
      <c r="I16577" s="8"/>
      <c r="N16577" s="23"/>
      <c r="O16577" s="24"/>
      <c r="P16577" s="19"/>
      <c r="Q16577" s="19"/>
      <c r="R16577" s="19"/>
      <c r="U16577" s="27"/>
      <c r="Y16577" s="9" t="s">
        <v>780</v>
      </c>
      <c r="Z16577" s="9" t="s">
        <v>462</v>
      </c>
      <c r="AA16577" s="9" t="s">
        <v>237</v>
      </c>
      <c r="AB16577" s="9">
        <v>25660756</v>
      </c>
      <c r="AC16577" s="9" t="s">
        <v>17350</v>
      </c>
      <c r="AD16577" s="9" t="s">
        <v>225</v>
      </c>
      <c r="AE16577" s="5">
        <f t="shared" si="538"/>
        <v>0</v>
      </c>
      <c r="AF16577" s="5" t="str">
        <f t="shared" si="539"/>
        <v>katA</v>
      </c>
      <c r="AG16577" s="153"/>
      <c r="AH16577" s="153"/>
      <c r="AI16577" t="s">
        <v>17879</v>
      </c>
      <c r="AJ16577" t="s">
        <v>17878</v>
      </c>
      <c r="AK16577" s="9" t="str">
        <f>VLOOKUP(Y16577,zdroj!D:AJ,33,0)</f>
        <v>katA</v>
      </c>
    </row>
    <row r="16578" spans="8:37" x14ac:dyDescent="0.25">
      <c r="H16578" s="8"/>
      <c r="I16578" s="8"/>
      <c r="N16578" s="23"/>
      <c r="O16578" s="24"/>
      <c r="P16578" s="19"/>
      <c r="Q16578" s="19"/>
      <c r="R16578" s="19"/>
      <c r="U16578" s="27"/>
      <c r="Y16578" s="9" t="s">
        <v>780</v>
      </c>
      <c r="Z16578" s="9" t="s">
        <v>462</v>
      </c>
      <c r="AA16578" s="9" t="s">
        <v>237</v>
      </c>
      <c r="AB16578" s="9">
        <v>15446506</v>
      </c>
      <c r="AC16578" s="9" t="s">
        <v>17351</v>
      </c>
      <c r="AD16578" s="9" t="s">
        <v>225</v>
      </c>
      <c r="AE16578" s="5">
        <f t="shared" si="538"/>
        <v>0</v>
      </c>
      <c r="AF16578" s="5" t="str">
        <f t="shared" si="539"/>
        <v>katA</v>
      </c>
      <c r="AG16578" s="153"/>
      <c r="AH16578" s="153"/>
      <c r="AI16578" t="s">
        <v>201</v>
      </c>
      <c r="AJ16578" t="s">
        <v>17878</v>
      </c>
      <c r="AK16578" s="9" t="str">
        <f>VLOOKUP(Y16578,zdroj!D:AJ,33,0)</f>
        <v>katA</v>
      </c>
    </row>
    <row r="16579" spans="8:37" x14ac:dyDescent="0.25">
      <c r="H16579" s="8"/>
      <c r="I16579" s="8"/>
      <c r="N16579" s="23"/>
      <c r="O16579" s="24"/>
      <c r="P16579" s="19"/>
      <c r="Q16579" s="19"/>
      <c r="R16579" s="19"/>
      <c r="U16579" s="27"/>
      <c r="Y16579" s="9" t="s">
        <v>780</v>
      </c>
      <c r="Z16579" s="9" t="s">
        <v>462</v>
      </c>
      <c r="AA16579" s="9" t="s">
        <v>237</v>
      </c>
      <c r="AB16579" s="9">
        <v>15446514</v>
      </c>
      <c r="AC16579" s="9" t="s">
        <v>17352</v>
      </c>
      <c r="AD16579" s="9" t="s">
        <v>225</v>
      </c>
      <c r="AE16579" s="5">
        <f t="shared" si="538"/>
        <v>0</v>
      </c>
      <c r="AF16579" s="5" t="str">
        <f t="shared" si="539"/>
        <v>katA</v>
      </c>
      <c r="AG16579" s="153"/>
      <c r="AH16579" s="153"/>
      <c r="AI16579" t="s">
        <v>17879</v>
      </c>
      <c r="AJ16579" t="s">
        <v>17878</v>
      </c>
      <c r="AK16579" s="9" t="str">
        <f>VLOOKUP(Y16579,zdroj!D:AJ,33,0)</f>
        <v>katA</v>
      </c>
    </row>
    <row r="16580" spans="8:37" x14ac:dyDescent="0.25">
      <c r="H16580" s="8"/>
      <c r="I16580" s="8"/>
      <c r="N16580" s="23"/>
      <c r="O16580" s="24"/>
      <c r="P16580" s="19"/>
      <c r="Q16580" s="19"/>
      <c r="R16580" s="19"/>
      <c r="U16580" s="27"/>
      <c r="Y16580" s="9" t="s">
        <v>780</v>
      </c>
      <c r="Z16580" s="9" t="s">
        <v>462</v>
      </c>
      <c r="AA16580" s="9" t="s">
        <v>237</v>
      </c>
      <c r="AB16580" s="9">
        <v>15446522</v>
      </c>
      <c r="AC16580" s="9" t="s">
        <v>17353</v>
      </c>
      <c r="AD16580" s="9" t="s">
        <v>225</v>
      </c>
      <c r="AE16580" s="5">
        <f t="shared" si="538"/>
        <v>0</v>
      </c>
      <c r="AF16580" s="5" t="str">
        <f t="shared" si="539"/>
        <v>katA</v>
      </c>
      <c r="AG16580" s="153"/>
      <c r="AH16580" s="153"/>
      <c r="AI16580" t="s">
        <v>201</v>
      </c>
      <c r="AJ16580" t="s">
        <v>17878</v>
      </c>
      <c r="AK16580" s="9" t="str">
        <f>VLOOKUP(Y16580,zdroj!D:AJ,33,0)</f>
        <v>katA</v>
      </c>
    </row>
    <row r="16581" spans="8:37" x14ac:dyDescent="0.25">
      <c r="H16581" s="8"/>
      <c r="I16581" s="8"/>
      <c r="N16581" s="23"/>
      <c r="O16581" s="24"/>
      <c r="P16581" s="19"/>
      <c r="Q16581" s="19"/>
      <c r="R16581" s="19"/>
      <c r="U16581" s="27"/>
      <c r="Y16581" s="9" t="s">
        <v>780</v>
      </c>
      <c r="Z16581" s="9" t="s">
        <v>462</v>
      </c>
      <c r="AA16581" s="9" t="s">
        <v>237</v>
      </c>
      <c r="AB16581" s="9">
        <v>15446531</v>
      </c>
      <c r="AC16581" s="9" t="s">
        <v>17354</v>
      </c>
      <c r="AD16581" s="9" t="s">
        <v>225</v>
      </c>
      <c r="AE16581" s="5">
        <f t="shared" si="538"/>
        <v>0</v>
      </c>
      <c r="AF16581" s="5" t="str">
        <f t="shared" si="539"/>
        <v>katA</v>
      </c>
      <c r="AG16581" s="153"/>
      <c r="AH16581" s="153"/>
      <c r="AI16581" t="s">
        <v>201</v>
      </c>
      <c r="AJ16581" t="s">
        <v>17878</v>
      </c>
      <c r="AK16581" s="9" t="str">
        <f>VLOOKUP(Y16581,zdroj!D:AJ,33,0)</f>
        <v>katA</v>
      </c>
    </row>
    <row r="16582" spans="8:37" x14ac:dyDescent="0.25">
      <c r="H16582" s="8"/>
      <c r="I16582" s="8"/>
      <c r="N16582" s="23"/>
      <c r="O16582" s="24"/>
      <c r="P16582" s="19"/>
      <c r="Q16582" s="19"/>
      <c r="R16582" s="19"/>
      <c r="U16582" s="27"/>
      <c r="Y16582" s="9" t="s">
        <v>780</v>
      </c>
      <c r="Z16582" s="9" t="s">
        <v>462</v>
      </c>
      <c r="AA16582" s="9" t="s">
        <v>237</v>
      </c>
      <c r="AB16582" s="9">
        <v>15446549</v>
      </c>
      <c r="AC16582" s="9" t="s">
        <v>17355</v>
      </c>
      <c r="AD16582" s="9" t="s">
        <v>231</v>
      </c>
      <c r="AE16582" s="5">
        <f t="shared" si="538"/>
        <v>0</v>
      </c>
      <c r="AF16582" s="5" t="str">
        <f t="shared" si="539"/>
        <v>katB</v>
      </c>
      <c r="AG16582" s="153"/>
      <c r="AH16582" s="153"/>
      <c r="AI16582" t="s">
        <v>201</v>
      </c>
      <c r="AJ16582" t="s">
        <v>17878</v>
      </c>
      <c r="AK16582" s="9" t="str">
        <f>VLOOKUP(Y16582,zdroj!D:AJ,33,0)</f>
        <v>katA</v>
      </c>
    </row>
    <row r="16583" spans="8:37" x14ac:dyDescent="0.25">
      <c r="H16583" s="8"/>
      <c r="I16583" s="8"/>
      <c r="N16583" s="23"/>
      <c r="O16583" s="24"/>
      <c r="P16583" s="19"/>
      <c r="Q16583" s="19"/>
      <c r="R16583" s="19"/>
      <c r="U16583" s="27"/>
      <c r="Y16583" s="9" t="s">
        <v>780</v>
      </c>
      <c r="Z16583" s="9" t="s">
        <v>462</v>
      </c>
      <c r="AA16583" s="9" t="s">
        <v>237</v>
      </c>
      <c r="AB16583" s="9">
        <v>15446417</v>
      </c>
      <c r="AC16583" s="9" t="s">
        <v>17356</v>
      </c>
      <c r="AD16583" s="9" t="s">
        <v>225</v>
      </c>
      <c r="AE16583" s="5">
        <f t="shared" si="538"/>
        <v>0</v>
      </c>
      <c r="AF16583" s="5" t="str">
        <f t="shared" si="539"/>
        <v>katA</v>
      </c>
      <c r="AG16583" s="153"/>
      <c r="AH16583" s="153"/>
      <c r="AI16583" t="s">
        <v>201</v>
      </c>
      <c r="AJ16583" t="s">
        <v>17878</v>
      </c>
      <c r="AK16583" s="9" t="str">
        <f>VLOOKUP(Y16583,zdroj!D:AJ,33,0)</f>
        <v>katA</v>
      </c>
    </row>
    <row r="16584" spans="8:37" x14ac:dyDescent="0.25">
      <c r="H16584" s="8"/>
      <c r="I16584" s="8"/>
      <c r="N16584" s="23"/>
      <c r="O16584" s="24"/>
      <c r="P16584" s="19"/>
      <c r="Q16584" s="19"/>
      <c r="R16584" s="19"/>
      <c r="U16584" s="27"/>
      <c r="Y16584" s="9" t="s">
        <v>780</v>
      </c>
      <c r="Z16584" s="9" t="s">
        <v>462</v>
      </c>
      <c r="AA16584" s="9" t="s">
        <v>237</v>
      </c>
      <c r="AB16584" s="9">
        <v>15446557</v>
      </c>
      <c r="AC16584" s="9" t="s">
        <v>17357</v>
      </c>
      <c r="AD16584" s="9" t="s">
        <v>225</v>
      </c>
      <c r="AE16584" s="5">
        <f t="shared" si="538"/>
        <v>0</v>
      </c>
      <c r="AF16584" s="5" t="str">
        <f t="shared" si="539"/>
        <v>katA</v>
      </c>
      <c r="AG16584" s="153"/>
      <c r="AH16584" s="153"/>
      <c r="AI16584" t="s">
        <v>229</v>
      </c>
      <c r="AJ16584" t="s">
        <v>17878</v>
      </c>
      <c r="AK16584" s="9" t="str">
        <f>VLOOKUP(Y16584,zdroj!D:AJ,33,0)</f>
        <v>katA</v>
      </c>
    </row>
    <row r="16585" spans="8:37" x14ac:dyDescent="0.25">
      <c r="H16585" s="8"/>
      <c r="I16585" s="8"/>
      <c r="N16585" s="23"/>
      <c r="O16585" s="24"/>
      <c r="P16585" s="19"/>
      <c r="Q16585" s="19"/>
      <c r="R16585" s="19"/>
      <c r="U16585" s="27"/>
      <c r="Y16585" s="9" t="s">
        <v>780</v>
      </c>
      <c r="Z16585" s="9" t="s">
        <v>462</v>
      </c>
      <c r="AA16585" s="9" t="s">
        <v>237</v>
      </c>
      <c r="AB16585" s="9">
        <v>15446565</v>
      </c>
      <c r="AC16585" s="9" t="s">
        <v>17358</v>
      </c>
      <c r="AD16585" s="9" t="s">
        <v>225</v>
      </c>
      <c r="AE16585" s="5">
        <f t="shared" si="538"/>
        <v>0</v>
      </c>
      <c r="AF16585" s="5" t="str">
        <f t="shared" si="539"/>
        <v>katA</v>
      </c>
      <c r="AG16585" s="153"/>
      <c r="AH16585" s="153"/>
      <c r="AI16585" t="s">
        <v>201</v>
      </c>
      <c r="AJ16585" t="s">
        <v>17878</v>
      </c>
      <c r="AK16585" s="9" t="str">
        <f>VLOOKUP(Y16585,zdroj!D:AJ,33,0)</f>
        <v>katA</v>
      </c>
    </row>
    <row r="16586" spans="8:37" x14ac:dyDescent="0.25">
      <c r="H16586" s="8"/>
      <c r="I16586" s="8"/>
      <c r="N16586" s="23"/>
      <c r="O16586" s="24"/>
      <c r="P16586" s="19"/>
      <c r="Q16586" s="19"/>
      <c r="R16586" s="19"/>
      <c r="U16586" s="27"/>
      <c r="Y16586" s="9" t="s">
        <v>780</v>
      </c>
      <c r="Z16586" s="9" t="s">
        <v>462</v>
      </c>
      <c r="AA16586" s="9" t="s">
        <v>237</v>
      </c>
      <c r="AB16586" s="9">
        <v>15446573</v>
      </c>
      <c r="AC16586" s="9" t="s">
        <v>17359</v>
      </c>
      <c r="AD16586" s="9" t="s">
        <v>231</v>
      </c>
      <c r="AE16586" s="5">
        <f t="shared" ref="AE16586:AE16649" si="540">VLOOKUP(Y16586,K:T,10,0)</f>
        <v>0</v>
      </c>
      <c r="AF16586" s="5" t="str">
        <f t="shared" ref="AF16586:AF16649" si="541">IF(AE16586="A",IF(AD16586="katA","katB",AD16586),AD16586)</f>
        <v>katB</v>
      </c>
      <c r="AG16586" s="153"/>
      <c r="AH16586" s="153"/>
      <c r="AI16586" t="s">
        <v>17880</v>
      </c>
      <c r="AJ16586" t="s">
        <v>17878</v>
      </c>
      <c r="AK16586" s="9" t="str">
        <f>VLOOKUP(Y16586,zdroj!D:AJ,33,0)</f>
        <v>katA</v>
      </c>
    </row>
    <row r="16587" spans="8:37" x14ac:dyDescent="0.25">
      <c r="H16587" s="8"/>
      <c r="I16587" s="8"/>
      <c r="N16587" s="23"/>
      <c r="O16587" s="24"/>
      <c r="P16587" s="19"/>
      <c r="Q16587" s="19"/>
      <c r="R16587" s="19"/>
      <c r="U16587" s="27"/>
      <c r="Y16587" s="9" t="s">
        <v>780</v>
      </c>
      <c r="Z16587" s="9" t="s">
        <v>462</v>
      </c>
      <c r="AA16587" s="9" t="s">
        <v>237</v>
      </c>
      <c r="AB16587" s="9">
        <v>15446581</v>
      </c>
      <c r="AC16587" s="9" t="s">
        <v>17360</v>
      </c>
      <c r="AD16587" s="9" t="s">
        <v>225</v>
      </c>
      <c r="AE16587" s="5">
        <f t="shared" si="540"/>
        <v>0</v>
      </c>
      <c r="AF16587" s="5" t="str">
        <f t="shared" si="541"/>
        <v>katA</v>
      </c>
      <c r="AG16587" s="153"/>
      <c r="AH16587" s="153"/>
      <c r="AI16587" t="s">
        <v>17880</v>
      </c>
      <c r="AJ16587" t="s">
        <v>17878</v>
      </c>
      <c r="AK16587" s="9" t="str">
        <f>VLOOKUP(Y16587,zdroj!D:AJ,33,0)</f>
        <v>katA</v>
      </c>
    </row>
    <row r="16588" spans="8:37" x14ac:dyDescent="0.25">
      <c r="H16588" s="8"/>
      <c r="I16588" s="8"/>
      <c r="N16588" s="23"/>
      <c r="O16588" s="24"/>
      <c r="P16588" s="19"/>
      <c r="Q16588" s="19"/>
      <c r="R16588" s="19"/>
      <c r="U16588" s="27"/>
      <c r="Y16588" s="9" t="s">
        <v>780</v>
      </c>
      <c r="Z16588" s="9" t="s">
        <v>462</v>
      </c>
      <c r="AA16588" s="9" t="s">
        <v>237</v>
      </c>
      <c r="AB16588" s="9">
        <v>77946031</v>
      </c>
      <c r="AC16588" s="9" t="s">
        <v>17361</v>
      </c>
      <c r="AD16588" s="9" t="s">
        <v>231</v>
      </c>
      <c r="AE16588" s="5">
        <f t="shared" si="540"/>
        <v>0</v>
      </c>
      <c r="AF16588" s="5" t="str">
        <f t="shared" si="541"/>
        <v>katB</v>
      </c>
      <c r="AG16588" s="153"/>
      <c r="AH16588" s="153"/>
      <c r="AI16588" t="s">
        <v>201</v>
      </c>
      <c r="AJ16588" t="s">
        <v>17878</v>
      </c>
      <c r="AK16588" s="9" t="str">
        <f>VLOOKUP(Y16588,zdroj!D:AJ,33,0)</f>
        <v>katA</v>
      </c>
    </row>
    <row r="16589" spans="8:37" x14ac:dyDescent="0.25">
      <c r="H16589" s="8"/>
      <c r="I16589" s="8"/>
      <c r="N16589" s="23"/>
      <c r="O16589" s="24"/>
      <c r="P16589" s="19"/>
      <c r="Q16589" s="19"/>
      <c r="R16589" s="19"/>
      <c r="U16589" s="27"/>
      <c r="Y16589" s="9" t="s">
        <v>780</v>
      </c>
      <c r="Z16589" s="9" t="s">
        <v>462</v>
      </c>
      <c r="AA16589" s="9" t="s">
        <v>237</v>
      </c>
      <c r="AB16589" s="9">
        <v>15446590</v>
      </c>
      <c r="AC16589" s="9" t="s">
        <v>17362</v>
      </c>
      <c r="AD16589" s="9" t="s">
        <v>225</v>
      </c>
      <c r="AE16589" s="5">
        <f t="shared" si="540"/>
        <v>0</v>
      </c>
      <c r="AF16589" s="5" t="str">
        <f t="shared" si="541"/>
        <v>katA</v>
      </c>
      <c r="AG16589" s="153"/>
      <c r="AH16589" s="153"/>
      <c r="AI16589" t="s">
        <v>201</v>
      </c>
      <c r="AJ16589" t="s">
        <v>17878</v>
      </c>
      <c r="AK16589" s="9" t="str">
        <f>VLOOKUP(Y16589,zdroj!D:AJ,33,0)</f>
        <v>katA</v>
      </c>
    </row>
    <row r="16590" spans="8:37" x14ac:dyDescent="0.25">
      <c r="H16590" s="8"/>
      <c r="I16590" s="8"/>
      <c r="N16590" s="23"/>
      <c r="O16590" s="24"/>
      <c r="P16590" s="19"/>
      <c r="Q16590" s="19"/>
      <c r="R16590" s="19"/>
      <c r="U16590" s="27"/>
      <c r="Y16590" s="9" t="s">
        <v>780</v>
      </c>
      <c r="Z16590" s="9" t="s">
        <v>462</v>
      </c>
      <c r="AA16590" s="9" t="s">
        <v>237</v>
      </c>
      <c r="AB16590" s="9">
        <v>15446603</v>
      </c>
      <c r="AC16590" s="9" t="s">
        <v>17363</v>
      </c>
      <c r="AD16590" s="9" t="s">
        <v>225</v>
      </c>
      <c r="AE16590" s="5">
        <f t="shared" si="540"/>
        <v>0</v>
      </c>
      <c r="AF16590" s="5" t="str">
        <f t="shared" si="541"/>
        <v>katA</v>
      </c>
      <c r="AG16590" s="153"/>
      <c r="AH16590" s="153"/>
      <c r="AI16590" t="s">
        <v>201</v>
      </c>
      <c r="AJ16590" t="s">
        <v>17878</v>
      </c>
      <c r="AK16590" s="9" t="str">
        <f>VLOOKUP(Y16590,zdroj!D:AJ,33,0)</f>
        <v>katA</v>
      </c>
    </row>
    <row r="16591" spans="8:37" x14ac:dyDescent="0.25">
      <c r="H16591" s="8"/>
      <c r="I16591" s="8"/>
      <c r="N16591" s="23"/>
      <c r="O16591" s="24"/>
      <c r="P16591" s="19"/>
      <c r="Q16591" s="19"/>
      <c r="R16591" s="19"/>
      <c r="U16591" s="27"/>
      <c r="Y16591" s="9" t="s">
        <v>780</v>
      </c>
      <c r="Z16591" s="9" t="s">
        <v>462</v>
      </c>
      <c r="AA16591" s="9" t="s">
        <v>237</v>
      </c>
      <c r="AB16591" s="9">
        <v>41529189</v>
      </c>
      <c r="AC16591" s="9" t="s">
        <v>17364</v>
      </c>
      <c r="AD16591" s="9" t="s">
        <v>231</v>
      </c>
      <c r="AE16591" s="5">
        <f t="shared" si="540"/>
        <v>0</v>
      </c>
      <c r="AF16591" s="5" t="str">
        <f t="shared" si="541"/>
        <v>katB</v>
      </c>
      <c r="AG16591" s="153"/>
      <c r="AH16591" s="153"/>
      <c r="AI16591" t="s">
        <v>201</v>
      </c>
      <c r="AJ16591" t="s">
        <v>17878</v>
      </c>
      <c r="AK16591" s="9" t="str">
        <f>VLOOKUP(Y16591,zdroj!D:AJ,33,0)</f>
        <v>katA</v>
      </c>
    </row>
    <row r="16592" spans="8:37" x14ac:dyDescent="0.25">
      <c r="H16592" s="8"/>
      <c r="I16592" s="8"/>
      <c r="N16592" s="23"/>
      <c r="O16592" s="24"/>
      <c r="P16592" s="19"/>
      <c r="Q16592" s="19"/>
      <c r="R16592" s="19"/>
      <c r="U16592" s="27"/>
      <c r="Y16592" s="9" t="s">
        <v>780</v>
      </c>
      <c r="Z16592" s="9" t="s">
        <v>462</v>
      </c>
      <c r="AA16592" s="9" t="s">
        <v>237</v>
      </c>
      <c r="AB16592" s="9">
        <v>15446611</v>
      </c>
      <c r="AC16592" s="9" t="s">
        <v>17365</v>
      </c>
      <c r="AD16592" s="9" t="s">
        <v>225</v>
      </c>
      <c r="AE16592" s="5">
        <f t="shared" si="540"/>
        <v>0</v>
      </c>
      <c r="AF16592" s="5" t="str">
        <f t="shared" si="541"/>
        <v>katA</v>
      </c>
      <c r="AG16592" s="153"/>
      <c r="AH16592" s="153"/>
      <c r="AI16592" t="s">
        <v>201</v>
      </c>
      <c r="AJ16592" t="s">
        <v>17878</v>
      </c>
      <c r="AK16592" s="9" t="str">
        <f>VLOOKUP(Y16592,zdroj!D:AJ,33,0)</f>
        <v>katA</v>
      </c>
    </row>
    <row r="16593" spans="8:37" x14ac:dyDescent="0.25">
      <c r="H16593" s="8"/>
      <c r="I16593" s="8"/>
      <c r="N16593" s="23"/>
      <c r="O16593" s="24"/>
      <c r="P16593" s="19"/>
      <c r="Q16593" s="19"/>
      <c r="R16593" s="19"/>
      <c r="U16593" s="27"/>
      <c r="Y16593" s="9" t="s">
        <v>780</v>
      </c>
      <c r="Z16593" s="9" t="s">
        <v>462</v>
      </c>
      <c r="AA16593" s="9" t="s">
        <v>237</v>
      </c>
      <c r="AB16593" s="9">
        <v>15446620</v>
      </c>
      <c r="AC16593" s="9" t="s">
        <v>17366</v>
      </c>
      <c r="AD16593" s="9" t="s">
        <v>225</v>
      </c>
      <c r="AE16593" s="5">
        <f t="shared" si="540"/>
        <v>0</v>
      </c>
      <c r="AF16593" s="5" t="str">
        <f t="shared" si="541"/>
        <v>katA</v>
      </c>
      <c r="AG16593" s="153"/>
      <c r="AH16593" s="153"/>
      <c r="AI16593" t="s">
        <v>201</v>
      </c>
      <c r="AJ16593" t="s">
        <v>17878</v>
      </c>
      <c r="AK16593" s="9" t="str">
        <f>VLOOKUP(Y16593,zdroj!D:AJ,33,0)</f>
        <v>katA</v>
      </c>
    </row>
    <row r="16594" spans="8:37" x14ac:dyDescent="0.25">
      <c r="H16594" s="8"/>
      <c r="I16594" s="8"/>
      <c r="N16594" s="23"/>
      <c r="O16594" s="24"/>
      <c r="P16594" s="19"/>
      <c r="Q16594" s="19"/>
      <c r="R16594" s="19"/>
      <c r="U16594" s="27"/>
      <c r="Y16594" s="9" t="s">
        <v>780</v>
      </c>
      <c r="Z16594" s="9" t="s">
        <v>462</v>
      </c>
      <c r="AA16594" s="9" t="s">
        <v>237</v>
      </c>
      <c r="AB16594" s="9">
        <v>15446638</v>
      </c>
      <c r="AC16594" s="9" t="s">
        <v>17367</v>
      </c>
      <c r="AD16594" s="9" t="s">
        <v>225</v>
      </c>
      <c r="AE16594" s="5">
        <f t="shared" si="540"/>
        <v>0</v>
      </c>
      <c r="AF16594" s="5" t="str">
        <f t="shared" si="541"/>
        <v>katA</v>
      </c>
      <c r="AG16594" s="153"/>
      <c r="AH16594" s="153"/>
      <c r="AI16594" t="s">
        <v>201</v>
      </c>
      <c r="AJ16594" t="s">
        <v>17878</v>
      </c>
      <c r="AK16594" s="9" t="str">
        <f>VLOOKUP(Y16594,zdroj!D:AJ,33,0)</f>
        <v>katA</v>
      </c>
    </row>
    <row r="16595" spans="8:37" x14ac:dyDescent="0.25">
      <c r="H16595" s="8"/>
      <c r="I16595" s="8"/>
      <c r="N16595" s="23"/>
      <c r="O16595" s="24"/>
      <c r="P16595" s="19"/>
      <c r="Q16595" s="19"/>
      <c r="R16595" s="19"/>
      <c r="U16595" s="27"/>
      <c r="Y16595" s="9" t="s">
        <v>780</v>
      </c>
      <c r="Z16595" s="9" t="s">
        <v>462</v>
      </c>
      <c r="AA16595" s="9" t="s">
        <v>237</v>
      </c>
      <c r="AB16595" s="9">
        <v>15446425</v>
      </c>
      <c r="AC16595" s="9" t="s">
        <v>17368</v>
      </c>
      <c r="AD16595" s="9" t="s">
        <v>225</v>
      </c>
      <c r="AE16595" s="5">
        <f t="shared" si="540"/>
        <v>0</v>
      </c>
      <c r="AF16595" s="5" t="str">
        <f t="shared" si="541"/>
        <v>katA</v>
      </c>
      <c r="AG16595" s="153"/>
      <c r="AH16595" s="153"/>
      <c r="AI16595" t="s">
        <v>201</v>
      </c>
      <c r="AJ16595" t="s">
        <v>17878</v>
      </c>
      <c r="AK16595" s="9" t="str">
        <f>VLOOKUP(Y16595,zdroj!D:AJ,33,0)</f>
        <v>katA</v>
      </c>
    </row>
    <row r="16596" spans="8:37" x14ac:dyDescent="0.25">
      <c r="H16596" s="8"/>
      <c r="I16596" s="8"/>
      <c r="N16596" s="23"/>
      <c r="O16596" s="24"/>
      <c r="P16596" s="19"/>
      <c r="Q16596" s="19"/>
      <c r="R16596" s="19"/>
      <c r="U16596" s="27"/>
      <c r="Y16596" s="9" t="s">
        <v>780</v>
      </c>
      <c r="Z16596" s="9" t="s">
        <v>462</v>
      </c>
      <c r="AA16596" s="9" t="s">
        <v>237</v>
      </c>
      <c r="AB16596" s="9">
        <v>15446646</v>
      </c>
      <c r="AC16596" s="9" t="s">
        <v>17369</v>
      </c>
      <c r="AD16596" s="9" t="s">
        <v>225</v>
      </c>
      <c r="AE16596" s="5">
        <f t="shared" si="540"/>
        <v>0</v>
      </c>
      <c r="AF16596" s="5" t="str">
        <f t="shared" si="541"/>
        <v>katA</v>
      </c>
      <c r="AG16596" s="153"/>
      <c r="AH16596" s="153"/>
      <c r="AI16596" t="s">
        <v>17879</v>
      </c>
      <c r="AJ16596" t="s">
        <v>17878</v>
      </c>
      <c r="AK16596" s="9" t="str">
        <f>VLOOKUP(Y16596,zdroj!D:AJ,33,0)</f>
        <v>katA</v>
      </c>
    </row>
    <row r="16597" spans="8:37" x14ac:dyDescent="0.25">
      <c r="H16597" s="8"/>
      <c r="I16597" s="8"/>
      <c r="N16597" s="23"/>
      <c r="O16597" s="24"/>
      <c r="P16597" s="19"/>
      <c r="Q16597" s="19"/>
      <c r="R16597" s="19"/>
      <c r="U16597" s="27"/>
      <c r="Y16597" s="9" t="s">
        <v>780</v>
      </c>
      <c r="Z16597" s="9" t="s">
        <v>462</v>
      </c>
      <c r="AA16597" s="9" t="s">
        <v>237</v>
      </c>
      <c r="AB16597" s="9">
        <v>15446654</v>
      </c>
      <c r="AC16597" s="9" t="s">
        <v>17370</v>
      </c>
      <c r="AD16597" s="9" t="s">
        <v>225</v>
      </c>
      <c r="AE16597" s="5">
        <f t="shared" si="540"/>
        <v>0</v>
      </c>
      <c r="AF16597" s="5" t="str">
        <f t="shared" si="541"/>
        <v>katA</v>
      </c>
      <c r="AG16597" s="153"/>
      <c r="AH16597" s="153"/>
      <c r="AI16597" t="s">
        <v>201</v>
      </c>
      <c r="AJ16597" t="s">
        <v>17878</v>
      </c>
      <c r="AK16597" s="9" t="str">
        <f>VLOOKUP(Y16597,zdroj!D:AJ,33,0)</f>
        <v>katA</v>
      </c>
    </row>
    <row r="16598" spans="8:37" x14ac:dyDescent="0.25">
      <c r="H16598" s="8"/>
      <c r="I16598" s="8"/>
      <c r="N16598" s="23"/>
      <c r="O16598" s="24"/>
      <c r="P16598" s="19"/>
      <c r="Q16598" s="19"/>
      <c r="R16598" s="19"/>
      <c r="U16598" s="27"/>
      <c r="Y16598" s="9" t="s">
        <v>780</v>
      </c>
      <c r="Z16598" s="9" t="s">
        <v>462</v>
      </c>
      <c r="AA16598" s="9" t="s">
        <v>237</v>
      </c>
      <c r="AB16598" s="9">
        <v>15446662</v>
      </c>
      <c r="AC16598" s="9" t="s">
        <v>17371</v>
      </c>
      <c r="AD16598" s="9" t="s">
        <v>225</v>
      </c>
      <c r="AE16598" s="5">
        <f t="shared" si="540"/>
        <v>0</v>
      </c>
      <c r="AF16598" s="5" t="str">
        <f t="shared" si="541"/>
        <v>katA</v>
      </c>
      <c r="AG16598" s="153"/>
      <c r="AH16598" s="153"/>
      <c r="AI16598" t="s">
        <v>201</v>
      </c>
      <c r="AJ16598" t="s">
        <v>17878</v>
      </c>
      <c r="AK16598" s="9" t="str">
        <f>VLOOKUP(Y16598,zdroj!D:AJ,33,0)</f>
        <v>katA</v>
      </c>
    </row>
    <row r="16599" spans="8:37" x14ac:dyDescent="0.25">
      <c r="H16599" s="8"/>
      <c r="I16599" s="8"/>
      <c r="N16599" s="23"/>
      <c r="O16599" s="24"/>
      <c r="P16599" s="19"/>
      <c r="Q16599" s="19"/>
      <c r="R16599" s="19"/>
      <c r="U16599" s="27"/>
      <c r="Y16599" s="9" t="s">
        <v>780</v>
      </c>
      <c r="Z16599" s="9" t="s">
        <v>462</v>
      </c>
      <c r="AA16599" s="9" t="s">
        <v>237</v>
      </c>
      <c r="AB16599" s="9">
        <v>15446433</v>
      </c>
      <c r="AC16599" s="9" t="s">
        <v>17372</v>
      </c>
      <c r="AD16599" s="9" t="s">
        <v>225</v>
      </c>
      <c r="AE16599" s="5">
        <f t="shared" si="540"/>
        <v>0</v>
      </c>
      <c r="AF16599" s="5" t="str">
        <f t="shared" si="541"/>
        <v>katA</v>
      </c>
      <c r="AG16599" s="153"/>
      <c r="AH16599" s="153"/>
      <c r="AI16599" t="s">
        <v>229</v>
      </c>
      <c r="AJ16599" t="s">
        <v>17878</v>
      </c>
      <c r="AK16599" s="9" t="str">
        <f>VLOOKUP(Y16599,zdroj!D:AJ,33,0)</f>
        <v>katA</v>
      </c>
    </row>
    <row r="16600" spans="8:37" x14ac:dyDescent="0.25">
      <c r="H16600" s="8"/>
      <c r="I16600" s="8"/>
      <c r="N16600" s="23"/>
      <c r="O16600" s="24"/>
      <c r="P16600" s="19"/>
      <c r="Q16600" s="19"/>
      <c r="R16600" s="19"/>
      <c r="U16600" s="27"/>
      <c r="Y16600" s="9" t="s">
        <v>780</v>
      </c>
      <c r="Z16600" s="9" t="s">
        <v>462</v>
      </c>
      <c r="AA16600" s="9" t="s">
        <v>237</v>
      </c>
      <c r="AB16600" s="9">
        <v>15446671</v>
      </c>
      <c r="AC16600" s="9" t="s">
        <v>17373</v>
      </c>
      <c r="AD16600" s="9" t="s">
        <v>225</v>
      </c>
      <c r="AE16600" s="5">
        <f t="shared" si="540"/>
        <v>0</v>
      </c>
      <c r="AF16600" s="5" t="str">
        <f t="shared" si="541"/>
        <v>katA</v>
      </c>
      <c r="AG16600" s="153"/>
      <c r="AH16600" s="153"/>
      <c r="AI16600" t="s">
        <v>201</v>
      </c>
      <c r="AJ16600" t="s">
        <v>17878</v>
      </c>
      <c r="AK16600" s="9" t="str">
        <f>VLOOKUP(Y16600,zdroj!D:AJ,33,0)</f>
        <v>katA</v>
      </c>
    </row>
    <row r="16601" spans="8:37" x14ac:dyDescent="0.25">
      <c r="H16601" s="8"/>
      <c r="I16601" s="8"/>
      <c r="N16601" s="23"/>
      <c r="O16601" s="24"/>
      <c r="P16601" s="19"/>
      <c r="Q16601" s="19"/>
      <c r="R16601" s="19"/>
      <c r="U16601" s="27"/>
      <c r="Y16601" s="9" t="s">
        <v>780</v>
      </c>
      <c r="Z16601" s="9" t="s">
        <v>462</v>
      </c>
      <c r="AA16601" s="9" t="s">
        <v>237</v>
      </c>
      <c r="AB16601" s="9">
        <v>15446689</v>
      </c>
      <c r="AC16601" s="9" t="s">
        <v>17374</v>
      </c>
      <c r="AD16601" s="9" t="s">
        <v>225</v>
      </c>
      <c r="AE16601" s="5">
        <f t="shared" si="540"/>
        <v>0</v>
      </c>
      <c r="AF16601" s="5" t="str">
        <f t="shared" si="541"/>
        <v>katA</v>
      </c>
      <c r="AG16601" s="153"/>
      <c r="AH16601" s="153"/>
      <c r="AI16601" t="s">
        <v>201</v>
      </c>
      <c r="AJ16601" t="s">
        <v>17878</v>
      </c>
      <c r="AK16601" s="9" t="str">
        <f>VLOOKUP(Y16601,zdroj!D:AJ,33,0)</f>
        <v>katA</v>
      </c>
    </row>
    <row r="16602" spans="8:37" x14ac:dyDescent="0.25">
      <c r="H16602" s="8"/>
      <c r="I16602" s="8"/>
      <c r="N16602" s="23"/>
      <c r="O16602" s="24"/>
      <c r="P16602" s="19"/>
      <c r="Q16602" s="19"/>
      <c r="R16602" s="19"/>
      <c r="U16602" s="27"/>
      <c r="Y16602" s="9" t="s">
        <v>780</v>
      </c>
      <c r="Z16602" s="9" t="s">
        <v>462</v>
      </c>
      <c r="AA16602" s="9" t="s">
        <v>237</v>
      </c>
      <c r="AB16602" s="9">
        <v>15446697</v>
      </c>
      <c r="AC16602" s="9" t="s">
        <v>17375</v>
      </c>
      <c r="AD16602" s="9" t="s">
        <v>225</v>
      </c>
      <c r="AE16602" s="5">
        <f t="shared" si="540"/>
        <v>0</v>
      </c>
      <c r="AF16602" s="5" t="str">
        <f t="shared" si="541"/>
        <v>katA</v>
      </c>
      <c r="AG16602" s="153"/>
      <c r="AH16602" s="153"/>
      <c r="AI16602" t="s">
        <v>201</v>
      </c>
      <c r="AJ16602" t="s">
        <v>17878</v>
      </c>
      <c r="AK16602" s="9" t="str">
        <f>VLOOKUP(Y16602,zdroj!D:AJ,33,0)</f>
        <v>katA</v>
      </c>
    </row>
    <row r="16603" spans="8:37" x14ac:dyDescent="0.25">
      <c r="H16603" s="8"/>
      <c r="I16603" s="8"/>
      <c r="N16603" s="23"/>
      <c r="O16603" s="24"/>
      <c r="P16603" s="19"/>
      <c r="Q16603" s="19"/>
      <c r="R16603" s="19"/>
      <c r="U16603" s="27"/>
      <c r="Y16603" s="9" t="s">
        <v>780</v>
      </c>
      <c r="Z16603" s="9" t="s">
        <v>462</v>
      </c>
      <c r="AA16603" s="9" t="s">
        <v>237</v>
      </c>
      <c r="AB16603" s="9">
        <v>15446441</v>
      </c>
      <c r="AC16603" s="9" t="s">
        <v>17376</v>
      </c>
      <c r="AD16603" s="9" t="s">
        <v>231</v>
      </c>
      <c r="AE16603" s="5">
        <f t="shared" si="540"/>
        <v>0</v>
      </c>
      <c r="AF16603" s="5" t="str">
        <f t="shared" si="541"/>
        <v>katB</v>
      </c>
      <c r="AG16603" s="153"/>
      <c r="AH16603" s="153"/>
      <c r="AI16603" t="s">
        <v>201</v>
      </c>
      <c r="AJ16603" t="s">
        <v>17878</v>
      </c>
      <c r="AK16603" s="9" t="str">
        <f>VLOOKUP(Y16603,zdroj!D:AJ,33,0)</f>
        <v>katA</v>
      </c>
    </row>
    <row r="16604" spans="8:37" x14ac:dyDescent="0.25">
      <c r="H16604" s="8"/>
      <c r="I16604" s="8"/>
      <c r="N16604" s="23"/>
      <c r="O16604" s="24"/>
      <c r="P16604" s="19"/>
      <c r="Q16604" s="19"/>
      <c r="R16604" s="19"/>
      <c r="U16604" s="27"/>
      <c r="Y16604" s="9" t="s">
        <v>780</v>
      </c>
      <c r="Z16604" s="9" t="s">
        <v>462</v>
      </c>
      <c r="AA16604" s="9" t="s">
        <v>237</v>
      </c>
      <c r="AB16604" s="9">
        <v>15446701</v>
      </c>
      <c r="AC16604" s="9" t="s">
        <v>17377</v>
      </c>
      <c r="AD16604" s="9" t="s">
        <v>225</v>
      </c>
      <c r="AE16604" s="5">
        <f t="shared" si="540"/>
        <v>0</v>
      </c>
      <c r="AF16604" s="5" t="str">
        <f t="shared" si="541"/>
        <v>katA</v>
      </c>
      <c r="AG16604" s="153"/>
      <c r="AH16604" s="153"/>
      <c r="AI16604" t="s">
        <v>201</v>
      </c>
      <c r="AJ16604" t="s">
        <v>17878</v>
      </c>
      <c r="AK16604" s="9" t="str">
        <f>VLOOKUP(Y16604,zdroj!D:AJ,33,0)</f>
        <v>katA</v>
      </c>
    </row>
    <row r="16605" spans="8:37" x14ac:dyDescent="0.25">
      <c r="H16605" s="8"/>
      <c r="I16605" s="8"/>
      <c r="N16605" s="23"/>
      <c r="O16605" s="24"/>
      <c r="P16605" s="19"/>
      <c r="Q16605" s="19"/>
      <c r="R16605" s="19"/>
      <c r="U16605" s="27"/>
      <c r="Y16605" s="9" t="s">
        <v>780</v>
      </c>
      <c r="Z16605" s="9" t="s">
        <v>462</v>
      </c>
      <c r="AA16605" s="9" t="s">
        <v>237</v>
      </c>
      <c r="AB16605" s="9">
        <v>15446719</v>
      </c>
      <c r="AC16605" s="9" t="s">
        <v>17378</v>
      </c>
      <c r="AD16605" s="9" t="s">
        <v>225</v>
      </c>
      <c r="AE16605" s="5">
        <f t="shared" si="540"/>
        <v>0</v>
      </c>
      <c r="AF16605" s="5" t="str">
        <f t="shared" si="541"/>
        <v>katA</v>
      </c>
      <c r="AG16605" s="153"/>
      <c r="AH16605" s="153"/>
      <c r="AI16605" t="s">
        <v>201</v>
      </c>
      <c r="AJ16605" t="s">
        <v>17878</v>
      </c>
      <c r="AK16605" s="9" t="str">
        <f>VLOOKUP(Y16605,zdroj!D:AJ,33,0)</f>
        <v>katA</v>
      </c>
    </row>
    <row r="16606" spans="8:37" x14ac:dyDescent="0.25">
      <c r="H16606" s="8"/>
      <c r="I16606" s="8"/>
      <c r="N16606" s="23"/>
      <c r="O16606" s="24"/>
      <c r="P16606" s="19"/>
      <c r="Q16606" s="19"/>
      <c r="R16606" s="19"/>
      <c r="U16606" s="27"/>
      <c r="Y16606" s="9" t="s">
        <v>780</v>
      </c>
      <c r="Z16606" s="9" t="s">
        <v>462</v>
      </c>
      <c r="AA16606" s="9" t="s">
        <v>237</v>
      </c>
      <c r="AB16606" s="9">
        <v>15446727</v>
      </c>
      <c r="AC16606" s="9" t="s">
        <v>17379</v>
      </c>
      <c r="AD16606" s="9" t="s">
        <v>225</v>
      </c>
      <c r="AE16606" s="5">
        <f t="shared" si="540"/>
        <v>0</v>
      </c>
      <c r="AF16606" s="5" t="str">
        <f t="shared" si="541"/>
        <v>katA</v>
      </c>
      <c r="AG16606" s="153"/>
      <c r="AH16606" s="153"/>
      <c r="AI16606" t="s">
        <v>201</v>
      </c>
      <c r="AJ16606" t="s">
        <v>17878</v>
      </c>
      <c r="AK16606" s="9" t="str">
        <f>VLOOKUP(Y16606,zdroj!D:AJ,33,0)</f>
        <v>katA</v>
      </c>
    </row>
    <row r="16607" spans="8:37" x14ac:dyDescent="0.25">
      <c r="H16607" s="8"/>
      <c r="I16607" s="8"/>
      <c r="N16607" s="23"/>
      <c r="O16607" s="24"/>
      <c r="P16607" s="19"/>
      <c r="Q16607" s="19"/>
      <c r="R16607" s="19"/>
      <c r="U16607" s="27"/>
      <c r="Y16607" s="9" t="s">
        <v>780</v>
      </c>
      <c r="Z16607" s="9" t="s">
        <v>462</v>
      </c>
      <c r="AA16607" s="9" t="s">
        <v>237</v>
      </c>
      <c r="AB16607" s="9">
        <v>15446735</v>
      </c>
      <c r="AC16607" s="9" t="s">
        <v>17380</v>
      </c>
      <c r="AD16607" s="9" t="s">
        <v>225</v>
      </c>
      <c r="AE16607" s="5">
        <f t="shared" si="540"/>
        <v>0</v>
      </c>
      <c r="AF16607" s="5" t="str">
        <f t="shared" si="541"/>
        <v>katA</v>
      </c>
      <c r="AG16607" s="153"/>
      <c r="AH16607" s="153"/>
      <c r="AI16607" t="s">
        <v>201</v>
      </c>
      <c r="AJ16607" t="s">
        <v>17878</v>
      </c>
      <c r="AK16607" s="9" t="str">
        <f>VLOOKUP(Y16607,zdroj!D:AJ,33,0)</f>
        <v>katA</v>
      </c>
    </row>
    <row r="16608" spans="8:37" x14ac:dyDescent="0.25">
      <c r="H16608" s="8"/>
      <c r="I16608" s="8"/>
      <c r="N16608" s="23"/>
      <c r="O16608" s="24"/>
      <c r="P16608" s="19"/>
      <c r="Q16608" s="19"/>
      <c r="R16608" s="19"/>
      <c r="U16608" s="27"/>
      <c r="Y16608" s="9" t="s">
        <v>780</v>
      </c>
      <c r="Z16608" s="9" t="s">
        <v>462</v>
      </c>
      <c r="AA16608" s="9" t="s">
        <v>237</v>
      </c>
      <c r="AB16608" s="9">
        <v>15446743</v>
      </c>
      <c r="AC16608" s="9" t="s">
        <v>17381</v>
      </c>
      <c r="AD16608" s="9" t="s">
        <v>225</v>
      </c>
      <c r="AE16608" s="5">
        <f t="shared" si="540"/>
        <v>0</v>
      </c>
      <c r="AF16608" s="5" t="str">
        <f t="shared" si="541"/>
        <v>katA</v>
      </c>
      <c r="AG16608" s="153"/>
      <c r="AH16608" s="153"/>
      <c r="AI16608" t="s">
        <v>201</v>
      </c>
      <c r="AJ16608" t="s">
        <v>17878</v>
      </c>
      <c r="AK16608" s="9" t="str">
        <f>VLOOKUP(Y16608,zdroj!D:AJ,33,0)</f>
        <v>katA</v>
      </c>
    </row>
    <row r="16609" spans="8:37" x14ac:dyDescent="0.25">
      <c r="H16609" s="8"/>
      <c r="I16609" s="8"/>
      <c r="N16609" s="23"/>
      <c r="O16609" s="24"/>
      <c r="P16609" s="19"/>
      <c r="Q16609" s="19"/>
      <c r="R16609" s="19"/>
      <c r="U16609" s="27"/>
      <c r="Y16609" s="9" t="s">
        <v>780</v>
      </c>
      <c r="Z16609" s="9" t="s">
        <v>462</v>
      </c>
      <c r="AA16609" s="9" t="s">
        <v>237</v>
      </c>
      <c r="AB16609" s="9">
        <v>15446751</v>
      </c>
      <c r="AC16609" s="9" t="s">
        <v>17382</v>
      </c>
      <c r="AD16609" s="9" t="s">
        <v>225</v>
      </c>
      <c r="AE16609" s="5">
        <f t="shared" si="540"/>
        <v>0</v>
      </c>
      <c r="AF16609" s="5" t="str">
        <f t="shared" si="541"/>
        <v>katA</v>
      </c>
      <c r="AG16609" s="153"/>
      <c r="AH16609" s="153"/>
      <c r="AI16609" t="s">
        <v>229</v>
      </c>
      <c r="AJ16609" t="s">
        <v>17878</v>
      </c>
      <c r="AK16609" s="9" t="str">
        <f>VLOOKUP(Y16609,zdroj!D:AJ,33,0)</f>
        <v>katA</v>
      </c>
    </row>
    <row r="16610" spans="8:37" x14ac:dyDescent="0.25">
      <c r="H16610" s="8"/>
      <c r="I16610" s="8"/>
      <c r="N16610" s="23"/>
      <c r="O16610" s="24"/>
      <c r="P16610" s="19"/>
      <c r="Q16610" s="19"/>
      <c r="R16610" s="19"/>
      <c r="U16610" s="27"/>
      <c r="Y16610" s="9" t="s">
        <v>780</v>
      </c>
      <c r="Z16610" s="9" t="s">
        <v>462</v>
      </c>
      <c r="AA16610" s="9" t="s">
        <v>237</v>
      </c>
      <c r="AB16610" s="9">
        <v>25861263</v>
      </c>
      <c r="AC16610" s="9" t="s">
        <v>17383</v>
      </c>
      <c r="AD16610" s="9" t="s">
        <v>225</v>
      </c>
      <c r="AE16610" s="5">
        <f t="shared" si="540"/>
        <v>0</v>
      </c>
      <c r="AF16610" s="5" t="str">
        <f t="shared" si="541"/>
        <v>katA</v>
      </c>
      <c r="AG16610" s="153"/>
      <c r="AH16610" s="153"/>
      <c r="AI16610" t="s">
        <v>236</v>
      </c>
      <c r="AJ16610" t="s">
        <v>17878</v>
      </c>
      <c r="AK16610" s="9" t="str">
        <f>VLOOKUP(Y16610,zdroj!D:AJ,33,0)</f>
        <v>katA</v>
      </c>
    </row>
    <row r="16611" spans="8:37" x14ac:dyDescent="0.25">
      <c r="H16611" s="8"/>
      <c r="I16611" s="8"/>
      <c r="N16611" s="23"/>
      <c r="O16611" s="24"/>
      <c r="P16611" s="19"/>
      <c r="Q16611" s="19"/>
      <c r="R16611" s="19"/>
      <c r="U16611" s="27"/>
      <c r="Y16611" s="9" t="s">
        <v>780</v>
      </c>
      <c r="Z16611" s="9" t="s">
        <v>462</v>
      </c>
      <c r="AA16611" s="9" t="s">
        <v>237</v>
      </c>
      <c r="AB16611" s="9">
        <v>15446760</v>
      </c>
      <c r="AC16611" s="9" t="s">
        <v>17384</v>
      </c>
      <c r="AD16611" s="9" t="s">
        <v>231</v>
      </c>
      <c r="AE16611" s="5">
        <f t="shared" si="540"/>
        <v>0</v>
      </c>
      <c r="AF16611" s="5" t="str">
        <f t="shared" si="541"/>
        <v>katB</v>
      </c>
      <c r="AG16611" s="153"/>
      <c r="AH16611" s="153"/>
      <c r="AI16611" t="s">
        <v>201</v>
      </c>
      <c r="AJ16611" t="s">
        <v>17878</v>
      </c>
      <c r="AK16611" s="9" t="str">
        <f>VLOOKUP(Y16611,zdroj!D:AJ,33,0)</f>
        <v>katA</v>
      </c>
    </row>
    <row r="16612" spans="8:37" x14ac:dyDescent="0.25">
      <c r="H16612" s="8"/>
      <c r="I16612" s="8"/>
      <c r="N16612" s="23"/>
      <c r="O16612" s="24"/>
      <c r="P16612" s="19"/>
      <c r="Q16612" s="19"/>
      <c r="R16612" s="19"/>
      <c r="U16612" s="27"/>
      <c r="Y16612" s="9" t="s">
        <v>780</v>
      </c>
      <c r="Z16612" s="9" t="s">
        <v>462</v>
      </c>
      <c r="AA16612" s="9" t="s">
        <v>237</v>
      </c>
      <c r="AB16612" s="9">
        <v>15446778</v>
      </c>
      <c r="AC16612" s="9" t="s">
        <v>17385</v>
      </c>
      <c r="AD16612" s="9" t="s">
        <v>225</v>
      </c>
      <c r="AE16612" s="5">
        <f t="shared" si="540"/>
        <v>0</v>
      </c>
      <c r="AF16612" s="5" t="str">
        <f t="shared" si="541"/>
        <v>katA</v>
      </c>
      <c r="AG16612" s="153"/>
      <c r="AH16612" s="153"/>
      <c r="AI16612" t="s">
        <v>201</v>
      </c>
      <c r="AJ16612" t="s">
        <v>17878</v>
      </c>
      <c r="AK16612" s="9" t="str">
        <f>VLOOKUP(Y16612,zdroj!D:AJ,33,0)</f>
        <v>katA</v>
      </c>
    </row>
    <row r="16613" spans="8:37" x14ac:dyDescent="0.25">
      <c r="H16613" s="8"/>
      <c r="I16613" s="8"/>
      <c r="N16613" s="23"/>
      <c r="O16613" s="24"/>
      <c r="P16613" s="19"/>
      <c r="Q16613" s="19"/>
      <c r="R16613" s="19"/>
      <c r="U16613" s="27"/>
      <c r="Y16613" s="9" t="s">
        <v>780</v>
      </c>
      <c r="Z16613" s="9" t="s">
        <v>462</v>
      </c>
      <c r="AA16613" s="9" t="s">
        <v>237</v>
      </c>
      <c r="AB16613" s="9">
        <v>15446786</v>
      </c>
      <c r="AC16613" s="9" t="s">
        <v>17386</v>
      </c>
      <c r="AD16613" s="9" t="s">
        <v>225</v>
      </c>
      <c r="AE16613" s="5">
        <f t="shared" si="540"/>
        <v>0</v>
      </c>
      <c r="AF16613" s="5" t="str">
        <f t="shared" si="541"/>
        <v>katA</v>
      </c>
      <c r="AG16613" s="153"/>
      <c r="AH16613" s="153"/>
      <c r="AI16613" t="s">
        <v>201</v>
      </c>
      <c r="AJ16613" t="s">
        <v>17878</v>
      </c>
      <c r="AK16613" s="9" t="str">
        <f>VLOOKUP(Y16613,zdroj!D:AJ,33,0)</f>
        <v>katA</v>
      </c>
    </row>
    <row r="16614" spans="8:37" x14ac:dyDescent="0.25">
      <c r="H16614" s="8"/>
      <c r="I16614" s="8"/>
      <c r="N16614" s="23"/>
      <c r="O16614" s="24"/>
      <c r="P16614" s="19"/>
      <c r="Q16614" s="19"/>
      <c r="R16614" s="19"/>
      <c r="U16614" s="27"/>
      <c r="Y16614" s="9" t="s">
        <v>780</v>
      </c>
      <c r="Z16614" s="9" t="s">
        <v>462</v>
      </c>
      <c r="AA16614" s="9" t="s">
        <v>237</v>
      </c>
      <c r="AB16614" s="9">
        <v>15446794</v>
      </c>
      <c r="AC16614" s="9" t="s">
        <v>17387</v>
      </c>
      <c r="AD16614" s="9" t="s">
        <v>225</v>
      </c>
      <c r="AE16614" s="5">
        <f t="shared" si="540"/>
        <v>0</v>
      </c>
      <c r="AF16614" s="5" t="str">
        <f t="shared" si="541"/>
        <v>katA</v>
      </c>
      <c r="AG16614" s="153"/>
      <c r="AH16614" s="153"/>
      <c r="AI16614" t="s">
        <v>201</v>
      </c>
      <c r="AJ16614" t="s">
        <v>17878</v>
      </c>
      <c r="AK16614" s="9" t="str">
        <f>VLOOKUP(Y16614,zdroj!D:AJ,33,0)</f>
        <v>katA</v>
      </c>
    </row>
    <row r="16615" spans="8:37" x14ac:dyDescent="0.25">
      <c r="H16615" s="8"/>
      <c r="I16615" s="8"/>
      <c r="N16615" s="23"/>
      <c r="O16615" s="24"/>
      <c r="P16615" s="19"/>
      <c r="Q16615" s="19"/>
      <c r="R16615" s="19"/>
      <c r="U16615" s="27"/>
      <c r="Y16615" s="9" t="s">
        <v>780</v>
      </c>
      <c r="Z16615" s="9" t="s">
        <v>462</v>
      </c>
      <c r="AA16615" s="9" t="s">
        <v>237</v>
      </c>
      <c r="AB16615" s="9">
        <v>15446808</v>
      </c>
      <c r="AC16615" s="9" t="s">
        <v>17388</v>
      </c>
      <c r="AD16615" s="9" t="s">
        <v>231</v>
      </c>
      <c r="AE16615" s="5">
        <f t="shared" si="540"/>
        <v>0</v>
      </c>
      <c r="AF16615" s="5" t="str">
        <f t="shared" si="541"/>
        <v>katB</v>
      </c>
      <c r="AG16615" s="153"/>
      <c r="AH16615" s="153"/>
      <c r="AI16615" t="s">
        <v>201</v>
      </c>
      <c r="AJ16615" t="s">
        <v>17878</v>
      </c>
      <c r="AK16615" s="9" t="str">
        <f>VLOOKUP(Y16615,zdroj!D:AJ,33,0)</f>
        <v>katA</v>
      </c>
    </row>
    <row r="16616" spans="8:37" x14ac:dyDescent="0.25">
      <c r="H16616" s="8"/>
      <c r="I16616" s="8"/>
      <c r="N16616" s="23"/>
      <c r="O16616" s="24"/>
      <c r="P16616" s="19"/>
      <c r="Q16616" s="19"/>
      <c r="R16616" s="19"/>
      <c r="U16616" s="27"/>
      <c r="Y16616" s="9" t="s">
        <v>780</v>
      </c>
      <c r="Z16616" s="9" t="s">
        <v>462</v>
      </c>
      <c r="AA16616" s="9" t="s">
        <v>237</v>
      </c>
      <c r="AB16616" s="9">
        <v>15446816</v>
      </c>
      <c r="AC16616" s="9" t="s">
        <v>17389</v>
      </c>
      <c r="AD16616" s="9" t="s">
        <v>225</v>
      </c>
      <c r="AE16616" s="5">
        <f t="shared" si="540"/>
        <v>0</v>
      </c>
      <c r="AF16616" s="5" t="str">
        <f t="shared" si="541"/>
        <v>katA</v>
      </c>
      <c r="AG16616" s="153"/>
      <c r="AH16616" s="153"/>
      <c r="AI16616" t="s">
        <v>201</v>
      </c>
      <c r="AJ16616" t="s">
        <v>17878</v>
      </c>
      <c r="AK16616" s="9" t="str">
        <f>VLOOKUP(Y16616,zdroj!D:AJ,33,0)</f>
        <v>katA</v>
      </c>
    </row>
    <row r="16617" spans="8:37" x14ac:dyDescent="0.25">
      <c r="H16617" s="8"/>
      <c r="I16617" s="8"/>
      <c r="N16617" s="23"/>
      <c r="O16617" s="24"/>
      <c r="P16617" s="19"/>
      <c r="Q16617" s="19"/>
      <c r="R16617" s="19"/>
      <c r="U16617" s="27"/>
      <c r="Y16617" s="9" t="s">
        <v>780</v>
      </c>
      <c r="Z16617" s="9" t="s">
        <v>462</v>
      </c>
      <c r="AA16617" s="9" t="s">
        <v>237</v>
      </c>
      <c r="AB16617" s="9">
        <v>15446824</v>
      </c>
      <c r="AC16617" s="9" t="s">
        <v>17390</v>
      </c>
      <c r="AD16617" s="9" t="s">
        <v>225</v>
      </c>
      <c r="AE16617" s="5">
        <f t="shared" si="540"/>
        <v>0</v>
      </c>
      <c r="AF16617" s="5" t="str">
        <f t="shared" si="541"/>
        <v>katA</v>
      </c>
      <c r="AG16617" s="153"/>
      <c r="AH16617" s="153"/>
      <c r="AI16617" t="s">
        <v>201</v>
      </c>
      <c r="AJ16617" t="s">
        <v>17878</v>
      </c>
      <c r="AK16617" s="9" t="str">
        <f>VLOOKUP(Y16617,zdroj!D:AJ,33,0)</f>
        <v>katA</v>
      </c>
    </row>
    <row r="16618" spans="8:37" x14ac:dyDescent="0.25">
      <c r="H16618" s="8"/>
      <c r="I16618" s="8"/>
      <c r="N16618" s="23"/>
      <c r="O16618" s="24"/>
      <c r="P16618" s="19"/>
      <c r="Q16618" s="19"/>
      <c r="R16618" s="19"/>
      <c r="U16618" s="27"/>
      <c r="Y16618" s="9" t="s">
        <v>780</v>
      </c>
      <c r="Z16618" s="9" t="s">
        <v>462</v>
      </c>
      <c r="AA16618" s="9" t="s">
        <v>237</v>
      </c>
      <c r="AB16618" s="9">
        <v>15446981</v>
      </c>
      <c r="AC16618" s="9" t="s">
        <v>17391</v>
      </c>
      <c r="AD16618" s="9" t="s">
        <v>231</v>
      </c>
      <c r="AE16618" s="5">
        <f t="shared" si="540"/>
        <v>0</v>
      </c>
      <c r="AF16618" s="5" t="str">
        <f t="shared" si="541"/>
        <v>katB</v>
      </c>
      <c r="AG16618" s="153"/>
      <c r="AH16618" s="153"/>
      <c r="AI16618" t="s">
        <v>201</v>
      </c>
      <c r="AJ16618" t="s">
        <v>17878</v>
      </c>
      <c r="AK16618" s="9" t="str">
        <f>VLOOKUP(Y16618,zdroj!D:AJ,33,0)</f>
        <v>katA</v>
      </c>
    </row>
    <row r="16619" spans="8:37" x14ac:dyDescent="0.25">
      <c r="H16619" s="8"/>
      <c r="I16619" s="8"/>
      <c r="N16619" s="23"/>
      <c r="O16619" s="24"/>
      <c r="P16619" s="19"/>
      <c r="Q16619" s="19"/>
      <c r="R16619" s="19"/>
      <c r="U16619" s="27"/>
      <c r="Y16619" s="9" t="s">
        <v>780</v>
      </c>
      <c r="Z16619" s="9" t="s">
        <v>462</v>
      </c>
      <c r="AA16619" s="9" t="s">
        <v>237</v>
      </c>
      <c r="AB16619" s="9">
        <v>15446832</v>
      </c>
      <c r="AC16619" s="9" t="s">
        <v>17392</v>
      </c>
      <c r="AD16619" s="9" t="s">
        <v>225</v>
      </c>
      <c r="AE16619" s="5">
        <f t="shared" si="540"/>
        <v>0</v>
      </c>
      <c r="AF16619" s="5" t="str">
        <f t="shared" si="541"/>
        <v>katA</v>
      </c>
      <c r="AG16619" s="153"/>
      <c r="AH16619" s="153"/>
      <c r="AI16619" t="s">
        <v>201</v>
      </c>
      <c r="AJ16619" t="s">
        <v>17878</v>
      </c>
      <c r="AK16619" s="9" t="str">
        <f>VLOOKUP(Y16619,zdroj!D:AJ,33,0)</f>
        <v>katA</v>
      </c>
    </row>
    <row r="16620" spans="8:37" x14ac:dyDescent="0.25">
      <c r="H16620" s="8"/>
      <c r="I16620" s="8"/>
      <c r="N16620" s="23"/>
      <c r="O16620" s="24"/>
      <c r="P16620" s="19"/>
      <c r="Q16620" s="19"/>
      <c r="R16620" s="19"/>
      <c r="U16620" s="27"/>
      <c r="Y16620" s="9" t="s">
        <v>780</v>
      </c>
      <c r="Z16620" s="9" t="s">
        <v>462</v>
      </c>
      <c r="AA16620" s="9" t="s">
        <v>237</v>
      </c>
      <c r="AB16620" s="9">
        <v>15446841</v>
      </c>
      <c r="AC16620" s="9" t="s">
        <v>17393</v>
      </c>
      <c r="AD16620" s="9" t="s">
        <v>225</v>
      </c>
      <c r="AE16620" s="5">
        <f t="shared" si="540"/>
        <v>0</v>
      </c>
      <c r="AF16620" s="5" t="str">
        <f t="shared" si="541"/>
        <v>katA</v>
      </c>
      <c r="AG16620" s="153"/>
      <c r="AH16620" s="153"/>
      <c r="AI16620" t="s">
        <v>201</v>
      </c>
      <c r="AJ16620" t="s">
        <v>17878</v>
      </c>
      <c r="AK16620" s="9" t="str">
        <f>VLOOKUP(Y16620,zdroj!D:AJ,33,0)</f>
        <v>katA</v>
      </c>
    </row>
    <row r="16621" spans="8:37" x14ac:dyDescent="0.25">
      <c r="H16621" s="8"/>
      <c r="I16621" s="8"/>
      <c r="N16621" s="23"/>
      <c r="O16621" s="24"/>
      <c r="P16621" s="19"/>
      <c r="Q16621" s="19"/>
      <c r="R16621" s="19"/>
      <c r="U16621" s="27"/>
      <c r="Y16621" s="9" t="s">
        <v>781</v>
      </c>
      <c r="Z16621" s="9" t="s">
        <v>462</v>
      </c>
      <c r="AA16621" s="9" t="s">
        <v>237</v>
      </c>
      <c r="AB16621" s="9">
        <v>15447383</v>
      </c>
      <c r="AC16621" s="9" t="s">
        <v>17394</v>
      </c>
      <c r="AD16621" s="9" t="s">
        <v>225</v>
      </c>
      <c r="AE16621" s="5">
        <f t="shared" si="540"/>
        <v>0</v>
      </c>
      <c r="AF16621" s="5" t="str">
        <f t="shared" si="541"/>
        <v>katA</v>
      </c>
      <c r="AG16621" s="153"/>
      <c r="AH16621" s="153"/>
      <c r="AI16621" t="s">
        <v>195</v>
      </c>
      <c r="AJ16621" t="s">
        <v>340</v>
      </c>
      <c r="AK16621" s="9" t="str">
        <f>VLOOKUP(Y16621,zdroj!D:AJ,33,0)</f>
        <v>katA</v>
      </c>
    </row>
    <row r="16622" spans="8:37" x14ac:dyDescent="0.25">
      <c r="H16622" s="8"/>
      <c r="I16622" s="8"/>
      <c r="N16622" s="23"/>
      <c r="O16622" s="24"/>
      <c r="P16622" s="19"/>
      <c r="Q16622" s="19"/>
      <c r="R16622" s="19"/>
      <c r="U16622" s="27"/>
      <c r="Y16622" s="9" t="s">
        <v>781</v>
      </c>
      <c r="Z16622" s="9" t="s">
        <v>462</v>
      </c>
      <c r="AA16622" s="9" t="s">
        <v>237</v>
      </c>
      <c r="AB16622" s="9">
        <v>25733605</v>
      </c>
      <c r="AC16622" s="9" t="s">
        <v>17395</v>
      </c>
      <c r="AD16622" s="9" t="s">
        <v>225</v>
      </c>
      <c r="AE16622" s="5">
        <f t="shared" si="540"/>
        <v>0</v>
      </c>
      <c r="AF16622" s="5" t="str">
        <f t="shared" si="541"/>
        <v>katA</v>
      </c>
      <c r="AG16622" s="153"/>
      <c r="AH16622" s="153"/>
      <c r="AI16622" t="s">
        <v>195</v>
      </c>
      <c r="AJ16622" t="s">
        <v>340</v>
      </c>
      <c r="AK16622" s="9" t="str">
        <f>VLOOKUP(Y16622,zdroj!D:AJ,33,0)</f>
        <v>katA</v>
      </c>
    </row>
    <row r="16623" spans="8:37" x14ac:dyDescent="0.25">
      <c r="H16623" s="8"/>
      <c r="I16623" s="8"/>
      <c r="N16623" s="23"/>
      <c r="O16623" s="24"/>
      <c r="P16623" s="19"/>
      <c r="Q16623" s="19"/>
      <c r="R16623" s="19"/>
      <c r="U16623" s="27"/>
      <c r="Y16623" s="9" t="s">
        <v>781</v>
      </c>
      <c r="Z16623" s="9" t="s">
        <v>462</v>
      </c>
      <c r="AA16623" s="9" t="s">
        <v>237</v>
      </c>
      <c r="AB16623" s="9">
        <v>15447430</v>
      </c>
      <c r="AC16623" s="9" t="s">
        <v>17396</v>
      </c>
      <c r="AD16623" s="9" t="s">
        <v>225</v>
      </c>
      <c r="AE16623" s="5">
        <f t="shared" si="540"/>
        <v>0</v>
      </c>
      <c r="AF16623" s="5" t="str">
        <f t="shared" si="541"/>
        <v>katA</v>
      </c>
      <c r="AG16623" s="153"/>
      <c r="AH16623" s="153"/>
      <c r="AI16623" t="s">
        <v>195</v>
      </c>
      <c r="AJ16623" t="s">
        <v>340</v>
      </c>
      <c r="AK16623" s="9" t="str">
        <f>VLOOKUP(Y16623,zdroj!D:AJ,33,0)</f>
        <v>katA</v>
      </c>
    </row>
    <row r="16624" spans="8:37" x14ac:dyDescent="0.25">
      <c r="H16624" s="8"/>
      <c r="I16624" s="8"/>
      <c r="N16624" s="23"/>
      <c r="O16624" s="24"/>
      <c r="P16624" s="19"/>
      <c r="Q16624" s="19"/>
      <c r="R16624" s="19"/>
      <c r="U16624" s="27"/>
      <c r="Y16624" s="9" t="s">
        <v>781</v>
      </c>
      <c r="Z16624" s="9" t="s">
        <v>462</v>
      </c>
      <c r="AA16624" s="9" t="s">
        <v>237</v>
      </c>
      <c r="AB16624" s="9">
        <v>15447448</v>
      </c>
      <c r="AC16624" s="9" t="s">
        <v>17397</v>
      </c>
      <c r="AD16624" s="9" t="s">
        <v>225</v>
      </c>
      <c r="AE16624" s="5">
        <f t="shared" si="540"/>
        <v>0</v>
      </c>
      <c r="AF16624" s="5" t="str">
        <f t="shared" si="541"/>
        <v>katA</v>
      </c>
      <c r="AG16624" s="153"/>
      <c r="AH16624" s="153"/>
      <c r="AI16624" t="s">
        <v>195</v>
      </c>
      <c r="AJ16624" t="s">
        <v>340</v>
      </c>
      <c r="AK16624" s="9" t="str">
        <f>VLOOKUP(Y16624,zdroj!D:AJ,33,0)</f>
        <v>katA</v>
      </c>
    </row>
    <row r="16625" spans="8:37" x14ac:dyDescent="0.25">
      <c r="H16625" s="8"/>
      <c r="I16625" s="8"/>
      <c r="N16625" s="23"/>
      <c r="O16625" s="24"/>
      <c r="P16625" s="19"/>
      <c r="Q16625" s="19"/>
      <c r="R16625" s="19"/>
      <c r="U16625" s="27"/>
      <c r="Y16625" s="9" t="s">
        <v>781</v>
      </c>
      <c r="Z16625" s="9" t="s">
        <v>462</v>
      </c>
      <c r="AA16625" s="9" t="s">
        <v>237</v>
      </c>
      <c r="AB16625" s="9">
        <v>79359388</v>
      </c>
      <c r="AC16625" s="9" t="s">
        <v>17398</v>
      </c>
      <c r="AD16625" s="9" t="s">
        <v>225</v>
      </c>
      <c r="AE16625" s="5">
        <f t="shared" si="540"/>
        <v>0</v>
      </c>
      <c r="AF16625" s="5" t="str">
        <f t="shared" si="541"/>
        <v>katA</v>
      </c>
      <c r="AG16625" s="153"/>
      <c r="AH16625" s="153"/>
      <c r="AI16625" t="s">
        <v>236</v>
      </c>
      <c r="AJ16625" t="s">
        <v>17878</v>
      </c>
      <c r="AK16625" s="9" t="str">
        <f>VLOOKUP(Y16625,zdroj!D:AJ,33,0)</f>
        <v>katA</v>
      </c>
    </row>
    <row r="16626" spans="8:37" x14ac:dyDescent="0.25">
      <c r="H16626" s="8"/>
      <c r="I16626" s="8"/>
      <c r="N16626" s="23"/>
      <c r="O16626" s="24"/>
      <c r="P16626" s="19"/>
      <c r="Q16626" s="19"/>
      <c r="R16626" s="19"/>
      <c r="U16626" s="27"/>
      <c r="Y16626" s="9" t="s">
        <v>781</v>
      </c>
      <c r="Z16626" s="9" t="s">
        <v>462</v>
      </c>
      <c r="AA16626" s="9" t="s">
        <v>237</v>
      </c>
      <c r="AB16626" s="9">
        <v>81441762</v>
      </c>
      <c r="AC16626" s="9" t="s">
        <v>17399</v>
      </c>
      <c r="AD16626" s="9" t="s">
        <v>225</v>
      </c>
      <c r="AE16626" s="5">
        <f t="shared" si="540"/>
        <v>0</v>
      </c>
      <c r="AF16626" s="5" t="str">
        <f t="shared" si="541"/>
        <v>katA</v>
      </c>
      <c r="AG16626" s="153"/>
      <c r="AH16626" s="153"/>
      <c r="AI16626" t="s">
        <v>236</v>
      </c>
      <c r="AJ16626" t="s">
        <v>17878</v>
      </c>
      <c r="AK16626" s="9" t="str">
        <f>VLOOKUP(Y16626,zdroj!D:AJ,33,0)</f>
        <v>katA</v>
      </c>
    </row>
    <row r="16627" spans="8:37" x14ac:dyDescent="0.25">
      <c r="H16627" s="8"/>
      <c r="I16627" s="8"/>
      <c r="N16627" s="23"/>
      <c r="O16627" s="24"/>
      <c r="P16627" s="19"/>
      <c r="Q16627" s="19"/>
      <c r="R16627" s="19"/>
      <c r="U16627" s="27"/>
      <c r="Y16627" s="9" t="s">
        <v>781</v>
      </c>
      <c r="Z16627" s="9" t="s">
        <v>462</v>
      </c>
      <c r="AA16627" s="9" t="s">
        <v>237</v>
      </c>
      <c r="AB16627" s="9">
        <v>15447391</v>
      </c>
      <c r="AC16627" s="9" t="s">
        <v>17400</v>
      </c>
      <c r="AD16627" s="9" t="s">
        <v>225</v>
      </c>
      <c r="AE16627" s="5">
        <f t="shared" si="540"/>
        <v>0</v>
      </c>
      <c r="AF16627" s="5" t="str">
        <f t="shared" si="541"/>
        <v>katA</v>
      </c>
      <c r="AG16627" s="153"/>
      <c r="AH16627" s="153"/>
      <c r="AI16627" t="s">
        <v>195</v>
      </c>
      <c r="AJ16627" t="s">
        <v>340</v>
      </c>
      <c r="AK16627" s="9" t="str">
        <f>VLOOKUP(Y16627,zdroj!D:AJ,33,0)</f>
        <v>katA</v>
      </c>
    </row>
    <row r="16628" spans="8:37" x14ac:dyDescent="0.25">
      <c r="H16628" s="8"/>
      <c r="I16628" s="8"/>
      <c r="N16628" s="23"/>
      <c r="O16628" s="24"/>
      <c r="P16628" s="19"/>
      <c r="Q16628" s="19"/>
      <c r="R16628" s="19"/>
      <c r="U16628" s="27"/>
      <c r="Y16628" s="9" t="s">
        <v>781</v>
      </c>
      <c r="Z16628" s="9" t="s">
        <v>462</v>
      </c>
      <c r="AA16628" s="9" t="s">
        <v>237</v>
      </c>
      <c r="AB16628" s="9">
        <v>15447456</v>
      </c>
      <c r="AC16628" s="9" t="s">
        <v>17401</v>
      </c>
      <c r="AD16628" s="9" t="s">
        <v>225</v>
      </c>
      <c r="AE16628" s="5">
        <f t="shared" si="540"/>
        <v>0</v>
      </c>
      <c r="AF16628" s="5" t="str">
        <f t="shared" si="541"/>
        <v>katA</v>
      </c>
      <c r="AG16628" s="153"/>
      <c r="AH16628" s="153"/>
      <c r="AI16628" t="s">
        <v>195</v>
      </c>
      <c r="AJ16628" t="s">
        <v>340</v>
      </c>
      <c r="AK16628" s="9" t="str">
        <f>VLOOKUP(Y16628,zdroj!D:AJ,33,0)</f>
        <v>katA</v>
      </c>
    </row>
    <row r="16629" spans="8:37" x14ac:dyDescent="0.25">
      <c r="H16629" s="8"/>
      <c r="I16629" s="8"/>
      <c r="N16629" s="23"/>
      <c r="O16629" s="24"/>
      <c r="P16629" s="19"/>
      <c r="Q16629" s="19"/>
      <c r="R16629" s="19"/>
      <c r="U16629" s="27"/>
      <c r="Y16629" s="9" t="s">
        <v>781</v>
      </c>
      <c r="Z16629" s="9" t="s">
        <v>462</v>
      </c>
      <c r="AA16629" s="9" t="s">
        <v>237</v>
      </c>
      <c r="AB16629" s="9">
        <v>15447405</v>
      </c>
      <c r="AC16629" s="9" t="s">
        <v>17402</v>
      </c>
      <c r="AD16629" s="9" t="s">
        <v>225</v>
      </c>
      <c r="AE16629" s="5">
        <f t="shared" si="540"/>
        <v>0</v>
      </c>
      <c r="AF16629" s="5" t="str">
        <f t="shared" si="541"/>
        <v>katA</v>
      </c>
      <c r="AG16629" s="153"/>
      <c r="AH16629" s="153"/>
      <c r="AI16629" t="s">
        <v>195</v>
      </c>
      <c r="AJ16629" t="s">
        <v>340</v>
      </c>
      <c r="AK16629" s="9" t="str">
        <f>VLOOKUP(Y16629,zdroj!D:AJ,33,0)</f>
        <v>katA</v>
      </c>
    </row>
    <row r="16630" spans="8:37" x14ac:dyDescent="0.25">
      <c r="H16630" s="8"/>
      <c r="I16630" s="8"/>
      <c r="N16630" s="23"/>
      <c r="O16630" s="24"/>
      <c r="P16630" s="19"/>
      <c r="Q16630" s="19"/>
      <c r="R16630" s="19"/>
      <c r="U16630" s="27"/>
      <c r="Y16630" s="9" t="s">
        <v>781</v>
      </c>
      <c r="Z16630" s="9" t="s">
        <v>462</v>
      </c>
      <c r="AA16630" s="9" t="s">
        <v>237</v>
      </c>
      <c r="AB16630" s="9">
        <v>15447413</v>
      </c>
      <c r="AC16630" s="9" t="s">
        <v>17403</v>
      </c>
      <c r="AD16630" s="9" t="s">
        <v>225</v>
      </c>
      <c r="AE16630" s="5">
        <f t="shared" si="540"/>
        <v>0</v>
      </c>
      <c r="AF16630" s="5" t="str">
        <f t="shared" si="541"/>
        <v>katA</v>
      </c>
      <c r="AG16630" s="153"/>
      <c r="AH16630" s="153"/>
      <c r="AI16630" t="s">
        <v>195</v>
      </c>
      <c r="AJ16630" t="s">
        <v>340</v>
      </c>
      <c r="AK16630" s="9" t="str">
        <f>VLOOKUP(Y16630,zdroj!D:AJ,33,0)</f>
        <v>katA</v>
      </c>
    </row>
    <row r="16631" spans="8:37" x14ac:dyDescent="0.25">
      <c r="H16631" s="8"/>
      <c r="I16631" s="8"/>
      <c r="N16631" s="23"/>
      <c r="O16631" s="24"/>
      <c r="P16631" s="19"/>
      <c r="Q16631" s="19"/>
      <c r="R16631" s="19"/>
      <c r="U16631" s="27"/>
      <c r="Y16631" s="9" t="s">
        <v>781</v>
      </c>
      <c r="Z16631" s="9" t="s">
        <v>462</v>
      </c>
      <c r="AA16631" s="9" t="s">
        <v>237</v>
      </c>
      <c r="AB16631" s="9">
        <v>15447421</v>
      </c>
      <c r="AC16631" s="9" t="s">
        <v>17404</v>
      </c>
      <c r="AD16631" s="9" t="s">
        <v>225</v>
      </c>
      <c r="AE16631" s="5">
        <f t="shared" si="540"/>
        <v>0</v>
      </c>
      <c r="AF16631" s="5" t="str">
        <f t="shared" si="541"/>
        <v>katA</v>
      </c>
      <c r="AG16631" s="153"/>
      <c r="AH16631" s="153"/>
      <c r="AI16631" t="s">
        <v>195</v>
      </c>
      <c r="AJ16631" t="s">
        <v>340</v>
      </c>
      <c r="AK16631" s="9" t="str">
        <f>VLOOKUP(Y16631,zdroj!D:AJ,33,0)</f>
        <v>katA</v>
      </c>
    </row>
    <row r="16632" spans="8:37" x14ac:dyDescent="0.25">
      <c r="H16632" s="8"/>
      <c r="I16632" s="8"/>
      <c r="N16632" s="23"/>
      <c r="O16632" s="24"/>
      <c r="P16632" s="19"/>
      <c r="Q16632" s="19"/>
      <c r="R16632" s="19"/>
      <c r="U16632" s="27"/>
      <c r="Y16632" s="9" t="s">
        <v>781</v>
      </c>
      <c r="Z16632" s="9" t="s">
        <v>462</v>
      </c>
      <c r="AA16632" s="9" t="s">
        <v>237</v>
      </c>
      <c r="AB16632" s="9">
        <v>15447324</v>
      </c>
      <c r="AC16632" s="9" t="s">
        <v>17405</v>
      </c>
      <c r="AD16632" s="9" t="s">
        <v>225</v>
      </c>
      <c r="AE16632" s="5">
        <f t="shared" si="540"/>
        <v>0</v>
      </c>
      <c r="AF16632" s="5" t="str">
        <f t="shared" si="541"/>
        <v>katA</v>
      </c>
      <c r="AG16632" s="153"/>
      <c r="AH16632" s="153"/>
      <c r="AI16632" t="s">
        <v>201</v>
      </c>
      <c r="AJ16632" t="s">
        <v>17878</v>
      </c>
      <c r="AK16632" s="9" t="str">
        <f>VLOOKUP(Y16632,zdroj!D:AJ,33,0)</f>
        <v>katA</v>
      </c>
    </row>
    <row r="16633" spans="8:37" x14ac:dyDescent="0.25">
      <c r="H16633" s="8"/>
      <c r="I16633" s="8"/>
      <c r="N16633" s="23"/>
      <c r="O16633" s="24"/>
      <c r="P16633" s="19"/>
      <c r="Q16633" s="19"/>
      <c r="R16633" s="19"/>
      <c r="U16633" s="27"/>
      <c r="Y16633" s="9" t="s">
        <v>781</v>
      </c>
      <c r="Z16633" s="9" t="s">
        <v>462</v>
      </c>
      <c r="AA16633" s="9" t="s">
        <v>237</v>
      </c>
      <c r="AB16633" s="9">
        <v>74936506</v>
      </c>
      <c r="AC16633" s="9" t="s">
        <v>17406</v>
      </c>
      <c r="AD16633" s="9" t="s">
        <v>231</v>
      </c>
      <c r="AE16633" s="5">
        <f t="shared" si="540"/>
        <v>0</v>
      </c>
      <c r="AF16633" s="5" t="str">
        <f t="shared" si="541"/>
        <v>katB</v>
      </c>
      <c r="AG16633" s="153"/>
      <c r="AH16633" s="153"/>
      <c r="AI16633" t="s">
        <v>17879</v>
      </c>
      <c r="AJ16633" t="s">
        <v>17878</v>
      </c>
      <c r="AK16633" s="9" t="str">
        <f>VLOOKUP(Y16633,zdroj!D:AJ,33,0)</f>
        <v>katA</v>
      </c>
    </row>
    <row r="16634" spans="8:37" x14ac:dyDescent="0.25">
      <c r="H16634" s="8"/>
      <c r="I16634" s="8"/>
      <c r="N16634" s="23"/>
      <c r="O16634" s="24"/>
      <c r="P16634" s="19"/>
      <c r="Q16634" s="19"/>
      <c r="R16634" s="19"/>
      <c r="U16634" s="27"/>
      <c r="Y16634" s="9" t="s">
        <v>781</v>
      </c>
      <c r="Z16634" s="9" t="s">
        <v>462</v>
      </c>
      <c r="AA16634" s="9" t="s">
        <v>237</v>
      </c>
      <c r="AB16634" s="9">
        <v>73430897</v>
      </c>
      <c r="AC16634" s="9" t="s">
        <v>17407</v>
      </c>
      <c r="AD16634" s="9" t="s">
        <v>231</v>
      </c>
      <c r="AE16634" s="5">
        <f t="shared" si="540"/>
        <v>0</v>
      </c>
      <c r="AF16634" s="5" t="str">
        <f t="shared" si="541"/>
        <v>katB</v>
      </c>
      <c r="AG16634" s="153"/>
      <c r="AH16634" s="153"/>
      <c r="AI16634" t="s">
        <v>195</v>
      </c>
      <c r="AJ16634" t="s">
        <v>340</v>
      </c>
      <c r="AK16634" s="9" t="str">
        <f>VLOOKUP(Y16634,zdroj!D:AJ,33,0)</f>
        <v>katA</v>
      </c>
    </row>
    <row r="16635" spans="8:37" x14ac:dyDescent="0.25">
      <c r="H16635" s="8"/>
      <c r="I16635" s="8"/>
      <c r="N16635" s="23"/>
      <c r="O16635" s="24"/>
      <c r="P16635" s="19"/>
      <c r="Q16635" s="19"/>
      <c r="R16635" s="19"/>
      <c r="U16635" s="27"/>
      <c r="Y16635" s="9" t="s">
        <v>781</v>
      </c>
      <c r="Z16635" s="9" t="s">
        <v>462</v>
      </c>
      <c r="AA16635" s="9" t="s">
        <v>237</v>
      </c>
      <c r="AB16635" s="9">
        <v>25654721</v>
      </c>
      <c r="AC16635" s="9" t="s">
        <v>17408</v>
      </c>
      <c r="AD16635" s="9" t="s">
        <v>225</v>
      </c>
      <c r="AE16635" s="5">
        <f t="shared" si="540"/>
        <v>0</v>
      </c>
      <c r="AF16635" s="5" t="str">
        <f t="shared" si="541"/>
        <v>katA</v>
      </c>
      <c r="AG16635" s="153"/>
      <c r="AH16635" s="153"/>
      <c r="AI16635" t="s">
        <v>201</v>
      </c>
      <c r="AJ16635" t="s">
        <v>17878</v>
      </c>
      <c r="AK16635" s="9" t="str">
        <f>VLOOKUP(Y16635,zdroj!D:AJ,33,0)</f>
        <v>katA</v>
      </c>
    </row>
    <row r="16636" spans="8:37" x14ac:dyDescent="0.25">
      <c r="H16636" s="8"/>
      <c r="I16636" s="8"/>
      <c r="N16636" s="23"/>
      <c r="O16636" s="24"/>
      <c r="P16636" s="19"/>
      <c r="Q16636" s="19"/>
      <c r="R16636" s="19"/>
      <c r="U16636" s="27"/>
      <c r="Y16636" s="9" t="s">
        <v>781</v>
      </c>
      <c r="Z16636" s="9" t="s">
        <v>462</v>
      </c>
      <c r="AA16636" s="9" t="s">
        <v>237</v>
      </c>
      <c r="AB16636" s="9">
        <v>15447332</v>
      </c>
      <c r="AC16636" s="9" t="s">
        <v>17409</v>
      </c>
      <c r="AD16636" s="9" t="s">
        <v>231</v>
      </c>
      <c r="AE16636" s="5">
        <f t="shared" si="540"/>
        <v>0</v>
      </c>
      <c r="AF16636" s="5" t="str">
        <f t="shared" si="541"/>
        <v>katB</v>
      </c>
      <c r="AG16636" s="153"/>
      <c r="AH16636" s="153"/>
      <c r="AI16636" t="s">
        <v>201</v>
      </c>
      <c r="AJ16636" t="s">
        <v>17878</v>
      </c>
      <c r="AK16636" s="9" t="str">
        <f>VLOOKUP(Y16636,zdroj!D:AJ,33,0)</f>
        <v>katA</v>
      </c>
    </row>
    <row r="16637" spans="8:37" x14ac:dyDescent="0.25">
      <c r="H16637" s="8"/>
      <c r="I16637" s="8"/>
      <c r="N16637" s="23"/>
      <c r="O16637" s="24"/>
      <c r="P16637" s="19"/>
      <c r="Q16637" s="19"/>
      <c r="R16637" s="19"/>
      <c r="U16637" s="27"/>
      <c r="Y16637" s="9" t="s">
        <v>781</v>
      </c>
      <c r="Z16637" s="9" t="s">
        <v>462</v>
      </c>
      <c r="AA16637" s="9" t="s">
        <v>237</v>
      </c>
      <c r="AB16637" s="9">
        <v>83246312</v>
      </c>
      <c r="AC16637" s="9" t="s">
        <v>17410</v>
      </c>
      <c r="AD16637" s="9" t="s">
        <v>225</v>
      </c>
      <c r="AE16637" s="5">
        <f t="shared" si="540"/>
        <v>0</v>
      </c>
      <c r="AF16637" s="5" t="str">
        <f t="shared" si="541"/>
        <v>katA</v>
      </c>
      <c r="AG16637" s="153"/>
      <c r="AH16637" s="153"/>
      <c r="AI16637" t="s">
        <v>201</v>
      </c>
      <c r="AJ16637" t="s">
        <v>17878</v>
      </c>
      <c r="AK16637" s="9" t="str">
        <f>VLOOKUP(Y16637,zdroj!D:AJ,33,0)</f>
        <v>katA</v>
      </c>
    </row>
    <row r="16638" spans="8:37" x14ac:dyDescent="0.25">
      <c r="H16638" s="8"/>
      <c r="I16638" s="8"/>
      <c r="N16638" s="23"/>
      <c r="O16638" s="24"/>
      <c r="P16638" s="19"/>
      <c r="Q16638" s="19"/>
      <c r="R16638" s="19"/>
      <c r="U16638" s="27"/>
      <c r="Y16638" s="9" t="s">
        <v>781</v>
      </c>
      <c r="Z16638" s="9" t="s">
        <v>462</v>
      </c>
      <c r="AA16638" s="9" t="s">
        <v>237</v>
      </c>
      <c r="AB16638" s="9">
        <v>15447057</v>
      </c>
      <c r="AC16638" s="9" t="s">
        <v>17411</v>
      </c>
      <c r="AD16638" s="9" t="s">
        <v>225</v>
      </c>
      <c r="AE16638" s="5">
        <f t="shared" si="540"/>
        <v>0</v>
      </c>
      <c r="AF16638" s="5" t="str">
        <f t="shared" si="541"/>
        <v>katA</v>
      </c>
      <c r="AG16638" s="153"/>
      <c r="AH16638" s="153"/>
      <c r="AI16638" t="s">
        <v>201</v>
      </c>
      <c r="AJ16638" t="s">
        <v>17878</v>
      </c>
      <c r="AK16638" s="9" t="str">
        <f>VLOOKUP(Y16638,zdroj!D:AJ,33,0)</f>
        <v>katA</v>
      </c>
    </row>
    <row r="16639" spans="8:37" x14ac:dyDescent="0.25">
      <c r="H16639" s="8"/>
      <c r="I16639" s="8"/>
      <c r="N16639" s="23"/>
      <c r="O16639" s="24"/>
      <c r="P16639" s="19"/>
      <c r="Q16639" s="19"/>
      <c r="R16639" s="19"/>
      <c r="U16639" s="27"/>
      <c r="Y16639" s="9" t="s">
        <v>781</v>
      </c>
      <c r="Z16639" s="9" t="s">
        <v>462</v>
      </c>
      <c r="AA16639" s="9" t="s">
        <v>237</v>
      </c>
      <c r="AB16639" s="9">
        <v>15447359</v>
      </c>
      <c r="AC16639" s="9" t="s">
        <v>17412</v>
      </c>
      <c r="AD16639" s="9" t="s">
        <v>225</v>
      </c>
      <c r="AE16639" s="5">
        <f t="shared" si="540"/>
        <v>0</v>
      </c>
      <c r="AF16639" s="5" t="str">
        <f t="shared" si="541"/>
        <v>katA</v>
      </c>
      <c r="AG16639" s="153"/>
      <c r="AH16639" s="153"/>
      <c r="AI16639" t="s">
        <v>201</v>
      </c>
      <c r="AJ16639" t="s">
        <v>17878</v>
      </c>
      <c r="AK16639" s="9" t="str">
        <f>VLOOKUP(Y16639,zdroj!D:AJ,33,0)</f>
        <v>katA</v>
      </c>
    </row>
    <row r="16640" spans="8:37" x14ac:dyDescent="0.25">
      <c r="H16640" s="8"/>
      <c r="I16640" s="8"/>
      <c r="N16640" s="23"/>
      <c r="O16640" s="24"/>
      <c r="P16640" s="19"/>
      <c r="Q16640" s="19"/>
      <c r="R16640" s="19"/>
      <c r="U16640" s="27"/>
      <c r="Y16640" s="9" t="s">
        <v>781</v>
      </c>
      <c r="Z16640" s="9" t="s">
        <v>462</v>
      </c>
      <c r="AA16640" s="9" t="s">
        <v>237</v>
      </c>
      <c r="AB16640" s="9">
        <v>15447367</v>
      </c>
      <c r="AC16640" s="9" t="s">
        <v>17413</v>
      </c>
      <c r="AD16640" s="9" t="s">
        <v>225</v>
      </c>
      <c r="AE16640" s="5">
        <f t="shared" si="540"/>
        <v>0</v>
      </c>
      <c r="AF16640" s="5" t="str">
        <f t="shared" si="541"/>
        <v>katA</v>
      </c>
      <c r="AG16640" s="153"/>
      <c r="AH16640" s="153"/>
      <c r="AI16640" t="s">
        <v>229</v>
      </c>
      <c r="AJ16640" t="s">
        <v>17878</v>
      </c>
      <c r="AK16640" s="9" t="str">
        <f>VLOOKUP(Y16640,zdroj!D:AJ,33,0)</f>
        <v>katA</v>
      </c>
    </row>
    <row r="16641" spans="8:37" x14ac:dyDescent="0.25">
      <c r="H16641" s="8"/>
      <c r="I16641" s="8"/>
      <c r="N16641" s="23"/>
      <c r="O16641" s="24"/>
      <c r="P16641" s="19"/>
      <c r="Q16641" s="19"/>
      <c r="R16641" s="19"/>
      <c r="U16641" s="27"/>
      <c r="Y16641" s="9" t="s">
        <v>781</v>
      </c>
      <c r="Z16641" s="9" t="s">
        <v>462</v>
      </c>
      <c r="AA16641" s="9" t="s">
        <v>237</v>
      </c>
      <c r="AB16641" s="9">
        <v>15447375</v>
      </c>
      <c r="AC16641" s="9" t="s">
        <v>17414</v>
      </c>
      <c r="AD16641" s="9" t="s">
        <v>225</v>
      </c>
      <c r="AE16641" s="5">
        <f t="shared" si="540"/>
        <v>0</v>
      </c>
      <c r="AF16641" s="5" t="str">
        <f t="shared" si="541"/>
        <v>katA</v>
      </c>
      <c r="AG16641" s="153"/>
      <c r="AH16641" s="153"/>
      <c r="AI16641" t="s">
        <v>201</v>
      </c>
      <c r="AJ16641" t="s">
        <v>17878</v>
      </c>
      <c r="AK16641" s="9" t="str">
        <f>VLOOKUP(Y16641,zdroj!D:AJ,33,0)</f>
        <v>katA</v>
      </c>
    </row>
    <row r="16642" spans="8:37" x14ac:dyDescent="0.25">
      <c r="H16642" s="8"/>
      <c r="I16642" s="8"/>
      <c r="N16642" s="23"/>
      <c r="O16642" s="24"/>
      <c r="P16642" s="19"/>
      <c r="Q16642" s="19"/>
      <c r="R16642" s="19"/>
      <c r="U16642" s="27"/>
      <c r="Y16642" s="9" t="s">
        <v>781</v>
      </c>
      <c r="Z16642" s="9" t="s">
        <v>462</v>
      </c>
      <c r="AA16642" s="9" t="s">
        <v>237</v>
      </c>
      <c r="AB16642" s="9">
        <v>15447065</v>
      </c>
      <c r="AC16642" s="9" t="s">
        <v>17415</v>
      </c>
      <c r="AD16642" s="9" t="s">
        <v>231</v>
      </c>
      <c r="AE16642" s="5">
        <f t="shared" si="540"/>
        <v>0</v>
      </c>
      <c r="AF16642" s="5" t="str">
        <f t="shared" si="541"/>
        <v>katB</v>
      </c>
      <c r="AG16642" s="153"/>
      <c r="AH16642" s="153"/>
      <c r="AI16642" t="s">
        <v>201</v>
      </c>
      <c r="AJ16642" t="s">
        <v>17878</v>
      </c>
      <c r="AK16642" s="9" t="str">
        <f>VLOOKUP(Y16642,zdroj!D:AJ,33,0)</f>
        <v>katA</v>
      </c>
    </row>
    <row r="16643" spans="8:37" x14ac:dyDescent="0.25">
      <c r="H16643" s="8"/>
      <c r="I16643" s="8"/>
      <c r="N16643" s="23"/>
      <c r="O16643" s="24"/>
      <c r="P16643" s="19"/>
      <c r="Q16643" s="19"/>
      <c r="R16643" s="19"/>
      <c r="U16643" s="27"/>
      <c r="Y16643" s="9" t="s">
        <v>781</v>
      </c>
      <c r="Z16643" s="9" t="s">
        <v>462</v>
      </c>
      <c r="AA16643" s="9" t="s">
        <v>237</v>
      </c>
      <c r="AB16643" s="9">
        <v>15447073</v>
      </c>
      <c r="AC16643" s="9" t="s">
        <v>17416</v>
      </c>
      <c r="AD16643" s="9" t="s">
        <v>225</v>
      </c>
      <c r="AE16643" s="5">
        <f t="shared" si="540"/>
        <v>0</v>
      </c>
      <c r="AF16643" s="5" t="str">
        <f t="shared" si="541"/>
        <v>katA</v>
      </c>
      <c r="AG16643" s="153"/>
      <c r="AH16643" s="153"/>
      <c r="AI16643" t="s">
        <v>201</v>
      </c>
      <c r="AJ16643" t="s">
        <v>17878</v>
      </c>
      <c r="AK16643" s="9" t="str">
        <f>VLOOKUP(Y16643,zdroj!D:AJ,33,0)</f>
        <v>katA</v>
      </c>
    </row>
    <row r="16644" spans="8:37" x14ac:dyDescent="0.25">
      <c r="H16644" s="8"/>
      <c r="I16644" s="8"/>
      <c r="N16644" s="23"/>
      <c r="O16644" s="24"/>
      <c r="P16644" s="19"/>
      <c r="Q16644" s="19"/>
      <c r="R16644" s="19"/>
      <c r="U16644" s="27"/>
      <c r="Y16644" s="9" t="s">
        <v>781</v>
      </c>
      <c r="Z16644" s="9" t="s">
        <v>462</v>
      </c>
      <c r="AA16644" s="9" t="s">
        <v>237</v>
      </c>
      <c r="AB16644" s="9">
        <v>15447081</v>
      </c>
      <c r="AC16644" s="9" t="s">
        <v>17417</v>
      </c>
      <c r="AD16644" s="9" t="s">
        <v>225</v>
      </c>
      <c r="AE16644" s="5">
        <f t="shared" si="540"/>
        <v>0</v>
      </c>
      <c r="AF16644" s="5" t="str">
        <f t="shared" si="541"/>
        <v>katA</v>
      </c>
      <c r="AG16644" s="153"/>
      <c r="AH16644" s="153"/>
      <c r="AI16644" t="s">
        <v>17879</v>
      </c>
      <c r="AJ16644" t="s">
        <v>17878</v>
      </c>
      <c r="AK16644" s="9" t="str">
        <f>VLOOKUP(Y16644,zdroj!D:AJ,33,0)</f>
        <v>katA</v>
      </c>
    </row>
    <row r="16645" spans="8:37" x14ac:dyDescent="0.25">
      <c r="H16645" s="8"/>
      <c r="I16645" s="8"/>
      <c r="N16645" s="23"/>
      <c r="O16645" s="24"/>
      <c r="P16645" s="19"/>
      <c r="Q16645" s="19"/>
      <c r="R16645" s="19"/>
      <c r="U16645" s="27"/>
      <c r="Y16645" s="9" t="s">
        <v>781</v>
      </c>
      <c r="Z16645" s="9" t="s">
        <v>462</v>
      </c>
      <c r="AA16645" s="9" t="s">
        <v>237</v>
      </c>
      <c r="AB16645" s="9">
        <v>15447090</v>
      </c>
      <c r="AC16645" s="9" t="s">
        <v>17418</v>
      </c>
      <c r="AD16645" s="9" t="s">
        <v>225</v>
      </c>
      <c r="AE16645" s="5">
        <f t="shared" si="540"/>
        <v>0</v>
      </c>
      <c r="AF16645" s="5" t="str">
        <f t="shared" si="541"/>
        <v>katA</v>
      </c>
      <c r="AG16645" s="153"/>
      <c r="AH16645" s="153"/>
      <c r="AI16645" t="s">
        <v>201</v>
      </c>
      <c r="AJ16645" t="s">
        <v>17878</v>
      </c>
      <c r="AK16645" s="9" t="str">
        <f>VLOOKUP(Y16645,zdroj!D:AJ,33,0)</f>
        <v>katA</v>
      </c>
    </row>
    <row r="16646" spans="8:37" x14ac:dyDescent="0.25">
      <c r="H16646" s="8"/>
      <c r="I16646" s="8"/>
      <c r="N16646" s="23"/>
      <c r="O16646" s="24"/>
      <c r="P16646" s="19"/>
      <c r="Q16646" s="19"/>
      <c r="R16646" s="19"/>
      <c r="U16646" s="27"/>
      <c r="Y16646" s="9" t="s">
        <v>781</v>
      </c>
      <c r="Z16646" s="9" t="s">
        <v>462</v>
      </c>
      <c r="AA16646" s="9" t="s">
        <v>237</v>
      </c>
      <c r="AB16646" s="9">
        <v>15447103</v>
      </c>
      <c r="AC16646" s="9" t="s">
        <v>17419</v>
      </c>
      <c r="AD16646" s="9" t="s">
        <v>225</v>
      </c>
      <c r="AE16646" s="5">
        <f t="shared" si="540"/>
        <v>0</v>
      </c>
      <c r="AF16646" s="5" t="str">
        <f t="shared" si="541"/>
        <v>katA</v>
      </c>
      <c r="AG16646" s="153"/>
      <c r="AH16646" s="153"/>
      <c r="AI16646" t="s">
        <v>201</v>
      </c>
      <c r="AJ16646" t="s">
        <v>17878</v>
      </c>
      <c r="AK16646" s="9" t="str">
        <f>VLOOKUP(Y16646,zdroj!D:AJ,33,0)</f>
        <v>katA</v>
      </c>
    </row>
    <row r="16647" spans="8:37" x14ac:dyDescent="0.25">
      <c r="H16647" s="8"/>
      <c r="I16647" s="8"/>
      <c r="N16647" s="23"/>
      <c r="O16647" s="24"/>
      <c r="P16647" s="19"/>
      <c r="Q16647" s="19"/>
      <c r="R16647" s="19"/>
      <c r="U16647" s="27"/>
      <c r="Y16647" s="9" t="s">
        <v>781</v>
      </c>
      <c r="Z16647" s="9" t="s">
        <v>462</v>
      </c>
      <c r="AA16647" s="9" t="s">
        <v>237</v>
      </c>
      <c r="AB16647" s="9">
        <v>15446999</v>
      </c>
      <c r="AC16647" s="9" t="s">
        <v>17420</v>
      </c>
      <c r="AD16647" s="9" t="s">
        <v>225</v>
      </c>
      <c r="AE16647" s="5">
        <f t="shared" si="540"/>
        <v>0</v>
      </c>
      <c r="AF16647" s="5" t="str">
        <f t="shared" si="541"/>
        <v>katA</v>
      </c>
      <c r="AG16647" s="153"/>
      <c r="AH16647" s="153"/>
      <c r="AI16647" t="s">
        <v>201</v>
      </c>
      <c r="AJ16647" t="s">
        <v>17878</v>
      </c>
      <c r="AK16647" s="9" t="str">
        <f>VLOOKUP(Y16647,zdroj!D:AJ,33,0)</f>
        <v>katA</v>
      </c>
    </row>
    <row r="16648" spans="8:37" x14ac:dyDescent="0.25">
      <c r="H16648" s="8"/>
      <c r="I16648" s="8"/>
      <c r="N16648" s="23"/>
      <c r="O16648" s="24"/>
      <c r="P16648" s="19"/>
      <c r="Q16648" s="19"/>
      <c r="R16648" s="19"/>
      <c r="U16648" s="27"/>
      <c r="Y16648" s="9" t="s">
        <v>781</v>
      </c>
      <c r="Z16648" s="9" t="s">
        <v>462</v>
      </c>
      <c r="AA16648" s="9" t="s">
        <v>237</v>
      </c>
      <c r="AB16648" s="9">
        <v>15447111</v>
      </c>
      <c r="AC16648" s="9" t="s">
        <v>17421</v>
      </c>
      <c r="AD16648" s="9" t="s">
        <v>225</v>
      </c>
      <c r="AE16648" s="5">
        <f t="shared" si="540"/>
        <v>0</v>
      </c>
      <c r="AF16648" s="5" t="str">
        <f t="shared" si="541"/>
        <v>katA</v>
      </c>
      <c r="AG16648" s="153"/>
      <c r="AH16648" s="153"/>
      <c r="AI16648" t="s">
        <v>201</v>
      </c>
      <c r="AJ16648" t="s">
        <v>17878</v>
      </c>
      <c r="AK16648" s="9" t="str">
        <f>VLOOKUP(Y16648,zdroj!D:AJ,33,0)</f>
        <v>katA</v>
      </c>
    </row>
    <row r="16649" spans="8:37" x14ac:dyDescent="0.25">
      <c r="H16649" s="8"/>
      <c r="I16649" s="8"/>
      <c r="N16649" s="23"/>
      <c r="O16649" s="24"/>
      <c r="P16649" s="19"/>
      <c r="Q16649" s="19"/>
      <c r="R16649" s="19"/>
      <c r="U16649" s="27"/>
      <c r="Y16649" s="9" t="s">
        <v>781</v>
      </c>
      <c r="Z16649" s="9" t="s">
        <v>462</v>
      </c>
      <c r="AA16649" s="9" t="s">
        <v>237</v>
      </c>
      <c r="AB16649" s="9">
        <v>15447120</v>
      </c>
      <c r="AC16649" s="9" t="s">
        <v>17422</v>
      </c>
      <c r="AD16649" s="9" t="s">
        <v>225</v>
      </c>
      <c r="AE16649" s="5">
        <f t="shared" si="540"/>
        <v>0</v>
      </c>
      <c r="AF16649" s="5" t="str">
        <f t="shared" si="541"/>
        <v>katA</v>
      </c>
      <c r="AG16649" s="153"/>
      <c r="AH16649" s="153"/>
      <c r="AI16649" t="s">
        <v>201</v>
      </c>
      <c r="AJ16649" t="s">
        <v>17878</v>
      </c>
      <c r="AK16649" s="9" t="str">
        <f>VLOOKUP(Y16649,zdroj!D:AJ,33,0)</f>
        <v>katA</v>
      </c>
    </row>
    <row r="16650" spans="8:37" x14ac:dyDescent="0.25">
      <c r="H16650" s="8"/>
      <c r="I16650" s="8"/>
      <c r="N16650" s="23"/>
      <c r="O16650" s="24"/>
      <c r="P16650" s="19"/>
      <c r="Q16650" s="19"/>
      <c r="R16650" s="19"/>
      <c r="U16650" s="27"/>
      <c r="Y16650" s="9" t="s">
        <v>781</v>
      </c>
      <c r="Z16650" s="9" t="s">
        <v>462</v>
      </c>
      <c r="AA16650" s="9" t="s">
        <v>237</v>
      </c>
      <c r="AB16650" s="9">
        <v>15447138</v>
      </c>
      <c r="AC16650" s="9" t="s">
        <v>17423</v>
      </c>
      <c r="AD16650" s="9" t="s">
        <v>225</v>
      </c>
      <c r="AE16650" s="5">
        <f t="shared" ref="AE16650:AE16713" si="542">VLOOKUP(Y16650,K:T,10,0)</f>
        <v>0</v>
      </c>
      <c r="AF16650" s="5" t="str">
        <f t="shared" ref="AF16650:AF16713" si="543">IF(AE16650="A",IF(AD16650="katA","katB",AD16650),AD16650)</f>
        <v>katA</v>
      </c>
      <c r="AG16650" s="153"/>
      <c r="AH16650" s="153"/>
      <c r="AI16650" t="s">
        <v>201</v>
      </c>
      <c r="AJ16650" t="s">
        <v>17878</v>
      </c>
      <c r="AK16650" s="9" t="str">
        <f>VLOOKUP(Y16650,zdroj!D:AJ,33,0)</f>
        <v>katA</v>
      </c>
    </row>
    <row r="16651" spans="8:37" x14ac:dyDescent="0.25">
      <c r="H16651" s="8"/>
      <c r="I16651" s="8"/>
      <c r="N16651" s="23"/>
      <c r="O16651" s="24"/>
      <c r="P16651" s="19"/>
      <c r="Q16651" s="19"/>
      <c r="R16651" s="19"/>
      <c r="U16651" s="27"/>
      <c r="Y16651" s="9" t="s">
        <v>781</v>
      </c>
      <c r="Z16651" s="9" t="s">
        <v>462</v>
      </c>
      <c r="AA16651" s="9" t="s">
        <v>237</v>
      </c>
      <c r="AB16651" s="9">
        <v>15447006</v>
      </c>
      <c r="AC16651" s="9" t="s">
        <v>17424</v>
      </c>
      <c r="AD16651" s="9" t="s">
        <v>225</v>
      </c>
      <c r="AE16651" s="5">
        <f t="shared" si="542"/>
        <v>0</v>
      </c>
      <c r="AF16651" s="5" t="str">
        <f t="shared" si="543"/>
        <v>katA</v>
      </c>
      <c r="AG16651" s="153"/>
      <c r="AH16651" s="153"/>
      <c r="AI16651" t="s">
        <v>201</v>
      </c>
      <c r="AJ16651" t="s">
        <v>17878</v>
      </c>
      <c r="AK16651" s="9" t="str">
        <f>VLOOKUP(Y16651,zdroj!D:AJ,33,0)</f>
        <v>katA</v>
      </c>
    </row>
    <row r="16652" spans="8:37" x14ac:dyDescent="0.25">
      <c r="H16652" s="8"/>
      <c r="I16652" s="8"/>
      <c r="N16652" s="23"/>
      <c r="O16652" s="24"/>
      <c r="P16652" s="19"/>
      <c r="Q16652" s="19"/>
      <c r="R16652" s="19"/>
      <c r="U16652" s="27"/>
      <c r="Y16652" s="9" t="s">
        <v>781</v>
      </c>
      <c r="Z16652" s="9" t="s">
        <v>462</v>
      </c>
      <c r="AA16652" s="9" t="s">
        <v>237</v>
      </c>
      <c r="AB16652" s="9">
        <v>15447146</v>
      </c>
      <c r="AC16652" s="9" t="s">
        <v>17425</v>
      </c>
      <c r="AD16652" s="9" t="s">
        <v>225</v>
      </c>
      <c r="AE16652" s="5">
        <f t="shared" si="542"/>
        <v>0</v>
      </c>
      <c r="AF16652" s="5" t="str">
        <f t="shared" si="543"/>
        <v>katA</v>
      </c>
      <c r="AG16652" s="153"/>
      <c r="AH16652" s="153"/>
      <c r="AI16652" t="s">
        <v>201</v>
      </c>
      <c r="AJ16652" t="s">
        <v>17878</v>
      </c>
      <c r="AK16652" s="9" t="str">
        <f>VLOOKUP(Y16652,zdroj!D:AJ,33,0)</f>
        <v>katA</v>
      </c>
    </row>
    <row r="16653" spans="8:37" x14ac:dyDescent="0.25">
      <c r="H16653" s="8"/>
      <c r="I16653" s="8"/>
      <c r="N16653" s="23"/>
      <c r="O16653" s="24"/>
      <c r="P16653" s="19"/>
      <c r="Q16653" s="19"/>
      <c r="R16653" s="19"/>
      <c r="U16653" s="27"/>
      <c r="Y16653" s="9" t="s">
        <v>781</v>
      </c>
      <c r="Z16653" s="9" t="s">
        <v>462</v>
      </c>
      <c r="AA16653" s="9" t="s">
        <v>237</v>
      </c>
      <c r="AB16653" s="9">
        <v>15447154</v>
      </c>
      <c r="AC16653" s="9" t="s">
        <v>17426</v>
      </c>
      <c r="AD16653" s="9" t="s">
        <v>225</v>
      </c>
      <c r="AE16653" s="5">
        <f t="shared" si="542"/>
        <v>0</v>
      </c>
      <c r="AF16653" s="5" t="str">
        <f t="shared" si="543"/>
        <v>katA</v>
      </c>
      <c r="AG16653" s="153"/>
      <c r="AH16653" s="153"/>
      <c r="AI16653" t="s">
        <v>201</v>
      </c>
      <c r="AJ16653" t="s">
        <v>17878</v>
      </c>
      <c r="AK16653" s="9" t="str">
        <f>VLOOKUP(Y16653,zdroj!D:AJ,33,0)</f>
        <v>katA</v>
      </c>
    </row>
    <row r="16654" spans="8:37" x14ac:dyDescent="0.25">
      <c r="H16654" s="8"/>
      <c r="I16654" s="8"/>
      <c r="N16654" s="23"/>
      <c r="O16654" s="24"/>
      <c r="P16654" s="19"/>
      <c r="Q16654" s="19"/>
      <c r="R16654" s="19"/>
      <c r="U16654" s="27"/>
      <c r="Y16654" s="9" t="s">
        <v>781</v>
      </c>
      <c r="Z16654" s="9" t="s">
        <v>462</v>
      </c>
      <c r="AA16654" s="9" t="s">
        <v>237</v>
      </c>
      <c r="AB16654" s="9">
        <v>15447162</v>
      </c>
      <c r="AC16654" s="9" t="s">
        <v>17427</v>
      </c>
      <c r="AD16654" s="9" t="s">
        <v>225</v>
      </c>
      <c r="AE16654" s="5">
        <f t="shared" si="542"/>
        <v>0</v>
      </c>
      <c r="AF16654" s="5" t="str">
        <f t="shared" si="543"/>
        <v>katA</v>
      </c>
      <c r="AG16654" s="153"/>
      <c r="AH16654" s="153"/>
      <c r="AI16654" t="s">
        <v>201</v>
      </c>
      <c r="AJ16654" t="s">
        <v>17878</v>
      </c>
      <c r="AK16654" s="9" t="str">
        <f>VLOOKUP(Y16654,zdroj!D:AJ,33,0)</f>
        <v>katA</v>
      </c>
    </row>
    <row r="16655" spans="8:37" x14ac:dyDescent="0.25">
      <c r="H16655" s="8"/>
      <c r="I16655" s="8"/>
      <c r="N16655" s="23"/>
      <c r="O16655" s="24"/>
      <c r="P16655" s="19"/>
      <c r="Q16655" s="19"/>
      <c r="R16655" s="19"/>
      <c r="U16655" s="27"/>
      <c r="Y16655" s="9" t="s">
        <v>781</v>
      </c>
      <c r="Z16655" s="9" t="s">
        <v>462</v>
      </c>
      <c r="AA16655" s="9" t="s">
        <v>237</v>
      </c>
      <c r="AB16655" s="9">
        <v>15447171</v>
      </c>
      <c r="AC16655" s="9" t="s">
        <v>17428</v>
      </c>
      <c r="AD16655" s="9" t="s">
        <v>225</v>
      </c>
      <c r="AE16655" s="5">
        <f t="shared" si="542"/>
        <v>0</v>
      </c>
      <c r="AF16655" s="5" t="str">
        <f t="shared" si="543"/>
        <v>katA</v>
      </c>
      <c r="AG16655" s="153"/>
      <c r="AH16655" s="153"/>
      <c r="AI16655" t="s">
        <v>201</v>
      </c>
      <c r="AJ16655" t="s">
        <v>17878</v>
      </c>
      <c r="AK16655" s="9" t="str">
        <f>VLOOKUP(Y16655,zdroj!D:AJ,33,0)</f>
        <v>katA</v>
      </c>
    </row>
    <row r="16656" spans="8:37" x14ac:dyDescent="0.25">
      <c r="H16656" s="8"/>
      <c r="I16656" s="8"/>
      <c r="N16656" s="23"/>
      <c r="O16656" s="24"/>
      <c r="P16656" s="19"/>
      <c r="Q16656" s="19"/>
      <c r="R16656" s="19"/>
      <c r="U16656" s="27"/>
      <c r="Y16656" s="9" t="s">
        <v>781</v>
      </c>
      <c r="Z16656" s="9" t="s">
        <v>462</v>
      </c>
      <c r="AA16656" s="9" t="s">
        <v>237</v>
      </c>
      <c r="AB16656" s="9">
        <v>27529088</v>
      </c>
      <c r="AC16656" s="9" t="s">
        <v>17429</v>
      </c>
      <c r="AD16656" s="9" t="s">
        <v>225</v>
      </c>
      <c r="AE16656" s="5">
        <f t="shared" si="542"/>
        <v>0</v>
      </c>
      <c r="AF16656" s="5" t="str">
        <f t="shared" si="543"/>
        <v>katA</v>
      </c>
      <c r="AG16656" s="153"/>
      <c r="AH16656" s="153"/>
      <c r="AI16656" t="s">
        <v>201</v>
      </c>
      <c r="AJ16656" t="s">
        <v>17878</v>
      </c>
      <c r="AK16656" s="9" t="str">
        <f>VLOOKUP(Y16656,zdroj!D:AJ,33,0)</f>
        <v>katA</v>
      </c>
    </row>
    <row r="16657" spans="8:37" x14ac:dyDescent="0.25">
      <c r="H16657" s="8"/>
      <c r="I16657" s="8"/>
      <c r="N16657" s="23"/>
      <c r="O16657" s="24"/>
      <c r="P16657" s="19"/>
      <c r="Q16657" s="19"/>
      <c r="R16657" s="19"/>
      <c r="U16657" s="27"/>
      <c r="Y16657" s="9" t="s">
        <v>781</v>
      </c>
      <c r="Z16657" s="9" t="s">
        <v>462</v>
      </c>
      <c r="AA16657" s="9" t="s">
        <v>237</v>
      </c>
      <c r="AB16657" s="9">
        <v>27529096</v>
      </c>
      <c r="AC16657" s="9" t="s">
        <v>17430</v>
      </c>
      <c r="AD16657" s="9" t="s">
        <v>225</v>
      </c>
      <c r="AE16657" s="5">
        <f t="shared" si="542"/>
        <v>0</v>
      </c>
      <c r="AF16657" s="5" t="str">
        <f t="shared" si="543"/>
        <v>katA</v>
      </c>
      <c r="AG16657" s="153"/>
      <c r="AH16657" s="153"/>
      <c r="AI16657" t="s">
        <v>201</v>
      </c>
      <c r="AJ16657" t="s">
        <v>17878</v>
      </c>
      <c r="AK16657" s="9" t="str">
        <f>VLOOKUP(Y16657,zdroj!D:AJ,33,0)</f>
        <v>katA</v>
      </c>
    </row>
    <row r="16658" spans="8:37" x14ac:dyDescent="0.25">
      <c r="H16658" s="8"/>
      <c r="I16658" s="8"/>
      <c r="N16658" s="23"/>
      <c r="O16658" s="24"/>
      <c r="P16658" s="19"/>
      <c r="Q16658" s="19"/>
      <c r="R16658" s="19"/>
      <c r="U16658" s="27"/>
      <c r="Y16658" s="9" t="s">
        <v>781</v>
      </c>
      <c r="Z16658" s="9" t="s">
        <v>462</v>
      </c>
      <c r="AA16658" s="9" t="s">
        <v>237</v>
      </c>
      <c r="AB16658" s="9">
        <v>15447014</v>
      </c>
      <c r="AC16658" s="9" t="s">
        <v>17431</v>
      </c>
      <c r="AD16658" s="9" t="s">
        <v>225</v>
      </c>
      <c r="AE16658" s="5">
        <f t="shared" si="542"/>
        <v>0</v>
      </c>
      <c r="AF16658" s="5" t="str">
        <f t="shared" si="543"/>
        <v>katA</v>
      </c>
      <c r="AG16658" s="153"/>
      <c r="AH16658" s="153"/>
      <c r="AI16658" t="s">
        <v>201</v>
      </c>
      <c r="AJ16658" t="s">
        <v>17878</v>
      </c>
      <c r="AK16658" s="9" t="str">
        <f>VLOOKUP(Y16658,zdroj!D:AJ,33,0)</f>
        <v>katA</v>
      </c>
    </row>
    <row r="16659" spans="8:37" x14ac:dyDescent="0.25">
      <c r="H16659" s="8"/>
      <c r="I16659" s="8"/>
      <c r="N16659" s="23"/>
      <c r="O16659" s="24"/>
      <c r="P16659" s="19"/>
      <c r="Q16659" s="19"/>
      <c r="R16659" s="19"/>
      <c r="U16659" s="27"/>
      <c r="Y16659" s="9" t="s">
        <v>781</v>
      </c>
      <c r="Z16659" s="9" t="s">
        <v>462</v>
      </c>
      <c r="AA16659" s="9" t="s">
        <v>237</v>
      </c>
      <c r="AB16659" s="9">
        <v>15447189</v>
      </c>
      <c r="AC16659" s="9" t="s">
        <v>17432</v>
      </c>
      <c r="AD16659" s="9" t="s">
        <v>225</v>
      </c>
      <c r="AE16659" s="5">
        <f t="shared" si="542"/>
        <v>0</v>
      </c>
      <c r="AF16659" s="5" t="str">
        <f t="shared" si="543"/>
        <v>katA</v>
      </c>
      <c r="AG16659" s="153"/>
      <c r="AH16659" s="153"/>
      <c r="AI16659" t="s">
        <v>201</v>
      </c>
      <c r="AJ16659" t="s">
        <v>17878</v>
      </c>
      <c r="AK16659" s="9" t="str">
        <f>VLOOKUP(Y16659,zdroj!D:AJ,33,0)</f>
        <v>katA</v>
      </c>
    </row>
    <row r="16660" spans="8:37" x14ac:dyDescent="0.25">
      <c r="H16660" s="8"/>
      <c r="I16660" s="8"/>
      <c r="N16660" s="23"/>
      <c r="O16660" s="24"/>
      <c r="P16660" s="19"/>
      <c r="Q16660" s="19"/>
      <c r="R16660" s="19"/>
      <c r="U16660" s="27"/>
      <c r="Y16660" s="9" t="s">
        <v>781</v>
      </c>
      <c r="Z16660" s="9" t="s">
        <v>462</v>
      </c>
      <c r="AA16660" s="9" t="s">
        <v>237</v>
      </c>
      <c r="AB16660" s="9">
        <v>15447197</v>
      </c>
      <c r="AC16660" s="9" t="s">
        <v>17433</v>
      </c>
      <c r="AD16660" s="9" t="s">
        <v>231</v>
      </c>
      <c r="AE16660" s="5">
        <f t="shared" si="542"/>
        <v>0</v>
      </c>
      <c r="AF16660" s="5" t="str">
        <f t="shared" si="543"/>
        <v>katB</v>
      </c>
      <c r="AG16660" s="153"/>
      <c r="AH16660" s="153"/>
      <c r="AI16660" t="s">
        <v>17879</v>
      </c>
      <c r="AJ16660" t="s">
        <v>17878</v>
      </c>
      <c r="AK16660" s="9" t="str">
        <f>VLOOKUP(Y16660,zdroj!D:AJ,33,0)</f>
        <v>katA</v>
      </c>
    </row>
    <row r="16661" spans="8:37" x14ac:dyDescent="0.25">
      <c r="H16661" s="8"/>
      <c r="I16661" s="8"/>
      <c r="N16661" s="23"/>
      <c r="O16661" s="24"/>
      <c r="P16661" s="19"/>
      <c r="Q16661" s="19"/>
      <c r="R16661" s="19"/>
      <c r="U16661" s="27"/>
      <c r="Y16661" s="9" t="s">
        <v>781</v>
      </c>
      <c r="Z16661" s="9" t="s">
        <v>462</v>
      </c>
      <c r="AA16661" s="9" t="s">
        <v>237</v>
      </c>
      <c r="AB16661" s="9">
        <v>15447201</v>
      </c>
      <c r="AC16661" s="9" t="s">
        <v>17434</v>
      </c>
      <c r="AD16661" s="9" t="s">
        <v>225</v>
      </c>
      <c r="AE16661" s="5">
        <f t="shared" si="542"/>
        <v>0</v>
      </c>
      <c r="AF16661" s="5" t="str">
        <f t="shared" si="543"/>
        <v>katA</v>
      </c>
      <c r="AG16661" s="153"/>
      <c r="AH16661" s="153"/>
      <c r="AI16661" t="s">
        <v>201</v>
      </c>
      <c r="AJ16661" t="s">
        <v>17878</v>
      </c>
      <c r="AK16661" s="9" t="str">
        <f>VLOOKUP(Y16661,zdroj!D:AJ,33,0)</f>
        <v>katA</v>
      </c>
    </row>
    <row r="16662" spans="8:37" x14ac:dyDescent="0.25">
      <c r="H16662" s="8"/>
      <c r="I16662" s="8"/>
      <c r="N16662" s="23"/>
      <c r="O16662" s="24"/>
      <c r="P16662" s="19"/>
      <c r="Q16662" s="19"/>
      <c r="R16662" s="19"/>
      <c r="U16662" s="27"/>
      <c r="Y16662" s="9" t="s">
        <v>781</v>
      </c>
      <c r="Z16662" s="9" t="s">
        <v>462</v>
      </c>
      <c r="AA16662" s="9" t="s">
        <v>237</v>
      </c>
      <c r="AB16662" s="9">
        <v>15447219</v>
      </c>
      <c r="AC16662" s="9" t="s">
        <v>17435</v>
      </c>
      <c r="AD16662" s="9" t="s">
        <v>225</v>
      </c>
      <c r="AE16662" s="5">
        <f t="shared" si="542"/>
        <v>0</v>
      </c>
      <c r="AF16662" s="5" t="str">
        <f t="shared" si="543"/>
        <v>katA</v>
      </c>
      <c r="AG16662" s="153"/>
      <c r="AH16662" s="153"/>
      <c r="AI16662" t="s">
        <v>201</v>
      </c>
      <c r="AJ16662" t="s">
        <v>17878</v>
      </c>
      <c r="AK16662" s="9" t="str">
        <f>VLOOKUP(Y16662,zdroj!D:AJ,33,0)</f>
        <v>katA</v>
      </c>
    </row>
    <row r="16663" spans="8:37" x14ac:dyDescent="0.25">
      <c r="H16663" s="8"/>
      <c r="I16663" s="8"/>
      <c r="N16663" s="23"/>
      <c r="O16663" s="24"/>
      <c r="P16663" s="19"/>
      <c r="Q16663" s="19"/>
      <c r="R16663" s="19"/>
      <c r="U16663" s="27"/>
      <c r="Y16663" s="9" t="s">
        <v>781</v>
      </c>
      <c r="Z16663" s="9" t="s">
        <v>462</v>
      </c>
      <c r="AA16663" s="9" t="s">
        <v>237</v>
      </c>
      <c r="AB16663" s="9">
        <v>15447227</v>
      </c>
      <c r="AC16663" s="9" t="s">
        <v>17436</v>
      </c>
      <c r="AD16663" s="9" t="s">
        <v>231</v>
      </c>
      <c r="AE16663" s="5">
        <f t="shared" si="542"/>
        <v>0</v>
      </c>
      <c r="AF16663" s="5" t="str">
        <f t="shared" si="543"/>
        <v>katB</v>
      </c>
      <c r="AG16663" s="153"/>
      <c r="AH16663" s="153"/>
      <c r="AI16663" t="s">
        <v>17879</v>
      </c>
      <c r="AJ16663" t="s">
        <v>17878</v>
      </c>
      <c r="AK16663" s="9" t="str">
        <f>VLOOKUP(Y16663,zdroj!D:AJ,33,0)</f>
        <v>katA</v>
      </c>
    </row>
    <row r="16664" spans="8:37" x14ac:dyDescent="0.25">
      <c r="H16664" s="8"/>
      <c r="I16664" s="8"/>
      <c r="N16664" s="23"/>
      <c r="O16664" s="24"/>
      <c r="P16664" s="19"/>
      <c r="Q16664" s="19"/>
      <c r="R16664" s="19"/>
      <c r="U16664" s="27"/>
      <c r="Y16664" s="9" t="s">
        <v>781</v>
      </c>
      <c r="Z16664" s="9" t="s">
        <v>462</v>
      </c>
      <c r="AA16664" s="9" t="s">
        <v>237</v>
      </c>
      <c r="AB16664" s="9">
        <v>15447022</v>
      </c>
      <c r="AC16664" s="9" t="s">
        <v>17437</v>
      </c>
      <c r="AD16664" s="9" t="s">
        <v>225</v>
      </c>
      <c r="AE16664" s="5">
        <f t="shared" si="542"/>
        <v>0</v>
      </c>
      <c r="AF16664" s="5" t="str">
        <f t="shared" si="543"/>
        <v>katA</v>
      </c>
      <c r="AG16664" s="153"/>
      <c r="AH16664" s="153"/>
      <c r="AI16664" t="s">
        <v>201</v>
      </c>
      <c r="AJ16664" t="s">
        <v>17878</v>
      </c>
      <c r="AK16664" s="9" t="str">
        <f>VLOOKUP(Y16664,zdroj!D:AJ,33,0)</f>
        <v>katA</v>
      </c>
    </row>
    <row r="16665" spans="8:37" x14ac:dyDescent="0.25">
      <c r="H16665" s="8"/>
      <c r="I16665" s="8"/>
      <c r="N16665" s="23"/>
      <c r="O16665" s="24"/>
      <c r="P16665" s="19"/>
      <c r="Q16665" s="19"/>
      <c r="R16665" s="19"/>
      <c r="U16665" s="27"/>
      <c r="Y16665" s="9" t="s">
        <v>781</v>
      </c>
      <c r="Z16665" s="9" t="s">
        <v>462</v>
      </c>
      <c r="AA16665" s="9" t="s">
        <v>237</v>
      </c>
      <c r="AB16665" s="9">
        <v>15447235</v>
      </c>
      <c r="AC16665" s="9" t="s">
        <v>17438</v>
      </c>
      <c r="AD16665" s="9" t="s">
        <v>225</v>
      </c>
      <c r="AE16665" s="5">
        <f t="shared" si="542"/>
        <v>0</v>
      </c>
      <c r="AF16665" s="5" t="str">
        <f t="shared" si="543"/>
        <v>katA</v>
      </c>
      <c r="AG16665" s="153"/>
      <c r="AH16665" s="153"/>
      <c r="AI16665" t="s">
        <v>201</v>
      </c>
      <c r="AJ16665" t="s">
        <v>17878</v>
      </c>
      <c r="AK16665" s="9" t="str">
        <f>VLOOKUP(Y16665,zdroj!D:AJ,33,0)</f>
        <v>katA</v>
      </c>
    </row>
    <row r="16666" spans="8:37" x14ac:dyDescent="0.25">
      <c r="H16666" s="8"/>
      <c r="I16666" s="8"/>
      <c r="N16666" s="23"/>
      <c r="O16666" s="24"/>
      <c r="P16666" s="19"/>
      <c r="Q16666" s="19"/>
      <c r="R16666" s="19"/>
      <c r="U16666" s="27"/>
      <c r="Y16666" s="9" t="s">
        <v>781</v>
      </c>
      <c r="Z16666" s="9" t="s">
        <v>462</v>
      </c>
      <c r="AA16666" s="9" t="s">
        <v>237</v>
      </c>
      <c r="AB16666" s="9">
        <v>15447243</v>
      </c>
      <c r="AC16666" s="9" t="s">
        <v>17439</v>
      </c>
      <c r="AD16666" s="9" t="s">
        <v>225</v>
      </c>
      <c r="AE16666" s="5">
        <f t="shared" si="542"/>
        <v>0</v>
      </c>
      <c r="AF16666" s="5" t="str">
        <f t="shared" si="543"/>
        <v>katA</v>
      </c>
      <c r="AG16666" s="153"/>
      <c r="AH16666" s="153"/>
      <c r="AI16666" t="s">
        <v>201</v>
      </c>
      <c r="AJ16666" t="s">
        <v>17878</v>
      </c>
      <c r="AK16666" s="9" t="str">
        <f>VLOOKUP(Y16666,zdroj!D:AJ,33,0)</f>
        <v>katA</v>
      </c>
    </row>
    <row r="16667" spans="8:37" x14ac:dyDescent="0.25">
      <c r="H16667" s="8"/>
      <c r="I16667" s="8"/>
      <c r="N16667" s="23"/>
      <c r="O16667" s="24"/>
      <c r="P16667" s="19"/>
      <c r="Q16667" s="19"/>
      <c r="R16667" s="19"/>
      <c r="U16667" s="27"/>
      <c r="Y16667" s="9" t="s">
        <v>781</v>
      </c>
      <c r="Z16667" s="9" t="s">
        <v>462</v>
      </c>
      <c r="AA16667" s="9" t="s">
        <v>237</v>
      </c>
      <c r="AB16667" s="9">
        <v>15447031</v>
      </c>
      <c r="AC16667" s="9" t="s">
        <v>17440</v>
      </c>
      <c r="AD16667" s="9" t="s">
        <v>225</v>
      </c>
      <c r="AE16667" s="5">
        <f t="shared" si="542"/>
        <v>0</v>
      </c>
      <c r="AF16667" s="5" t="str">
        <f t="shared" si="543"/>
        <v>katA</v>
      </c>
      <c r="AG16667" s="153"/>
      <c r="AH16667" s="153"/>
      <c r="AI16667" t="s">
        <v>201</v>
      </c>
      <c r="AJ16667" t="s">
        <v>17878</v>
      </c>
      <c r="AK16667" s="9" t="str">
        <f>VLOOKUP(Y16667,zdroj!D:AJ,33,0)</f>
        <v>katA</v>
      </c>
    </row>
    <row r="16668" spans="8:37" x14ac:dyDescent="0.25">
      <c r="H16668" s="8"/>
      <c r="I16668" s="8"/>
      <c r="N16668" s="23"/>
      <c r="O16668" s="24"/>
      <c r="P16668" s="19"/>
      <c r="Q16668" s="19"/>
      <c r="R16668" s="19"/>
      <c r="U16668" s="27"/>
      <c r="Y16668" s="9" t="s">
        <v>781</v>
      </c>
      <c r="Z16668" s="9" t="s">
        <v>462</v>
      </c>
      <c r="AA16668" s="9" t="s">
        <v>237</v>
      </c>
      <c r="AB16668" s="9">
        <v>15447251</v>
      </c>
      <c r="AC16668" s="9" t="s">
        <v>17441</v>
      </c>
      <c r="AD16668" s="9" t="s">
        <v>225</v>
      </c>
      <c r="AE16668" s="5">
        <f t="shared" si="542"/>
        <v>0</v>
      </c>
      <c r="AF16668" s="5" t="str">
        <f t="shared" si="543"/>
        <v>katA</v>
      </c>
      <c r="AG16668" s="153"/>
      <c r="AH16668" s="153"/>
      <c r="AI16668" t="s">
        <v>201</v>
      </c>
      <c r="AJ16668" t="s">
        <v>17878</v>
      </c>
      <c r="AK16668" s="9" t="str">
        <f>VLOOKUP(Y16668,zdroj!D:AJ,33,0)</f>
        <v>katA</v>
      </c>
    </row>
    <row r="16669" spans="8:37" x14ac:dyDescent="0.25">
      <c r="H16669" s="8"/>
      <c r="I16669" s="8"/>
      <c r="N16669" s="23"/>
      <c r="O16669" s="24"/>
      <c r="P16669" s="19"/>
      <c r="Q16669" s="19"/>
      <c r="R16669" s="19"/>
      <c r="U16669" s="27"/>
      <c r="Y16669" s="9" t="s">
        <v>781</v>
      </c>
      <c r="Z16669" s="9" t="s">
        <v>462</v>
      </c>
      <c r="AA16669" s="9" t="s">
        <v>237</v>
      </c>
      <c r="AB16669" s="9">
        <v>15447260</v>
      </c>
      <c r="AC16669" s="9" t="s">
        <v>17442</v>
      </c>
      <c r="AD16669" s="9" t="s">
        <v>225</v>
      </c>
      <c r="AE16669" s="5">
        <f t="shared" si="542"/>
        <v>0</v>
      </c>
      <c r="AF16669" s="5" t="str">
        <f t="shared" si="543"/>
        <v>katA</v>
      </c>
      <c r="AG16669" s="153"/>
      <c r="AH16669" s="153"/>
      <c r="AI16669" t="s">
        <v>201</v>
      </c>
      <c r="AJ16669" t="s">
        <v>17878</v>
      </c>
      <c r="AK16669" s="9" t="str">
        <f>VLOOKUP(Y16669,zdroj!D:AJ,33,0)</f>
        <v>katA</v>
      </c>
    </row>
    <row r="16670" spans="8:37" x14ac:dyDescent="0.25">
      <c r="H16670" s="8"/>
      <c r="I16670" s="8"/>
      <c r="N16670" s="23"/>
      <c r="O16670" s="24"/>
      <c r="P16670" s="19"/>
      <c r="Q16670" s="19"/>
      <c r="R16670" s="19"/>
      <c r="U16670" s="27"/>
      <c r="Y16670" s="9" t="s">
        <v>781</v>
      </c>
      <c r="Z16670" s="9" t="s">
        <v>462</v>
      </c>
      <c r="AA16670" s="9" t="s">
        <v>237</v>
      </c>
      <c r="AB16670" s="9">
        <v>27768139</v>
      </c>
      <c r="AC16670" s="9" t="s">
        <v>17443</v>
      </c>
      <c r="AD16670" s="9" t="s">
        <v>225</v>
      </c>
      <c r="AE16670" s="5">
        <f t="shared" si="542"/>
        <v>0</v>
      </c>
      <c r="AF16670" s="5" t="str">
        <f t="shared" si="543"/>
        <v>katA</v>
      </c>
      <c r="AG16670" s="153"/>
      <c r="AH16670" s="153"/>
      <c r="AI16670" t="s">
        <v>201</v>
      </c>
      <c r="AJ16670" t="s">
        <v>17878</v>
      </c>
      <c r="AK16670" s="9" t="str">
        <f>VLOOKUP(Y16670,zdroj!D:AJ,33,0)</f>
        <v>katA</v>
      </c>
    </row>
    <row r="16671" spans="8:37" x14ac:dyDescent="0.25">
      <c r="H16671" s="8"/>
      <c r="I16671" s="8"/>
      <c r="N16671" s="23"/>
      <c r="O16671" s="24"/>
      <c r="P16671" s="19"/>
      <c r="Q16671" s="19"/>
      <c r="R16671" s="19"/>
      <c r="U16671" s="27"/>
      <c r="Y16671" s="9" t="s">
        <v>781</v>
      </c>
      <c r="Z16671" s="9" t="s">
        <v>462</v>
      </c>
      <c r="AA16671" s="9" t="s">
        <v>237</v>
      </c>
      <c r="AB16671" s="9">
        <v>15447278</v>
      </c>
      <c r="AC16671" s="9" t="s">
        <v>17444</v>
      </c>
      <c r="AD16671" s="9" t="s">
        <v>225</v>
      </c>
      <c r="AE16671" s="5">
        <f t="shared" si="542"/>
        <v>0</v>
      </c>
      <c r="AF16671" s="5" t="str">
        <f t="shared" si="543"/>
        <v>katA</v>
      </c>
      <c r="AG16671" s="153"/>
      <c r="AH16671" s="153"/>
      <c r="AI16671" t="s">
        <v>201</v>
      </c>
      <c r="AJ16671" t="s">
        <v>17878</v>
      </c>
      <c r="AK16671" s="9" t="str">
        <f>VLOOKUP(Y16671,zdroj!D:AJ,33,0)</f>
        <v>katA</v>
      </c>
    </row>
    <row r="16672" spans="8:37" x14ac:dyDescent="0.25">
      <c r="H16672" s="8"/>
      <c r="I16672" s="8"/>
      <c r="N16672" s="23"/>
      <c r="O16672" s="24"/>
      <c r="P16672" s="19"/>
      <c r="Q16672" s="19"/>
      <c r="R16672" s="19"/>
      <c r="U16672" s="27"/>
      <c r="Y16672" s="9" t="s">
        <v>781</v>
      </c>
      <c r="Z16672" s="9" t="s">
        <v>462</v>
      </c>
      <c r="AA16672" s="9" t="s">
        <v>237</v>
      </c>
      <c r="AB16672" s="9">
        <v>15447286</v>
      </c>
      <c r="AC16672" s="9" t="s">
        <v>17445</v>
      </c>
      <c r="AD16672" s="9" t="s">
        <v>225</v>
      </c>
      <c r="AE16672" s="5">
        <f t="shared" si="542"/>
        <v>0</v>
      </c>
      <c r="AF16672" s="5" t="str">
        <f t="shared" si="543"/>
        <v>katA</v>
      </c>
      <c r="AG16672" s="153"/>
      <c r="AH16672" s="153"/>
      <c r="AI16672" t="s">
        <v>201</v>
      </c>
      <c r="AJ16672" t="s">
        <v>17878</v>
      </c>
      <c r="AK16672" s="9" t="str">
        <f>VLOOKUP(Y16672,zdroj!D:AJ,33,0)</f>
        <v>katA</v>
      </c>
    </row>
    <row r="16673" spans="8:37" x14ac:dyDescent="0.25">
      <c r="H16673" s="8"/>
      <c r="I16673" s="8"/>
      <c r="N16673" s="23"/>
      <c r="O16673" s="24"/>
      <c r="P16673" s="19"/>
      <c r="Q16673" s="19"/>
      <c r="R16673" s="19"/>
      <c r="U16673" s="27"/>
      <c r="Y16673" s="9" t="s">
        <v>781</v>
      </c>
      <c r="Z16673" s="9" t="s">
        <v>462</v>
      </c>
      <c r="AA16673" s="9" t="s">
        <v>237</v>
      </c>
      <c r="AB16673" s="9">
        <v>15447294</v>
      </c>
      <c r="AC16673" s="9" t="s">
        <v>17446</v>
      </c>
      <c r="AD16673" s="9" t="s">
        <v>225</v>
      </c>
      <c r="AE16673" s="5">
        <f t="shared" si="542"/>
        <v>0</v>
      </c>
      <c r="AF16673" s="5" t="str">
        <f t="shared" si="543"/>
        <v>katA</v>
      </c>
      <c r="AG16673" s="153"/>
      <c r="AH16673" s="153"/>
      <c r="AI16673" t="s">
        <v>201</v>
      </c>
      <c r="AJ16673" t="s">
        <v>17878</v>
      </c>
      <c r="AK16673" s="9" t="str">
        <f>VLOOKUP(Y16673,zdroj!D:AJ,33,0)</f>
        <v>katA</v>
      </c>
    </row>
    <row r="16674" spans="8:37" x14ac:dyDescent="0.25">
      <c r="H16674" s="8"/>
      <c r="I16674" s="8"/>
      <c r="N16674" s="23"/>
      <c r="O16674" s="24"/>
      <c r="P16674" s="19"/>
      <c r="Q16674" s="19"/>
      <c r="R16674" s="19"/>
      <c r="U16674" s="27"/>
      <c r="Y16674" s="9" t="s">
        <v>781</v>
      </c>
      <c r="Z16674" s="9" t="s">
        <v>462</v>
      </c>
      <c r="AA16674" s="9" t="s">
        <v>237</v>
      </c>
      <c r="AB16674" s="9">
        <v>15447049</v>
      </c>
      <c r="AC16674" s="9" t="s">
        <v>17447</v>
      </c>
      <c r="AD16674" s="9" t="s">
        <v>225</v>
      </c>
      <c r="AE16674" s="5">
        <f t="shared" si="542"/>
        <v>0</v>
      </c>
      <c r="AF16674" s="5" t="str">
        <f t="shared" si="543"/>
        <v>katA</v>
      </c>
      <c r="AG16674" s="153"/>
      <c r="AH16674" s="153"/>
      <c r="AI16674" t="s">
        <v>201</v>
      </c>
      <c r="AJ16674" t="s">
        <v>17878</v>
      </c>
      <c r="AK16674" s="9" t="str">
        <f>VLOOKUP(Y16674,zdroj!D:AJ,33,0)</f>
        <v>katA</v>
      </c>
    </row>
    <row r="16675" spans="8:37" x14ac:dyDescent="0.25">
      <c r="H16675" s="8"/>
      <c r="I16675" s="8"/>
      <c r="N16675" s="23"/>
      <c r="O16675" s="24"/>
      <c r="P16675" s="19"/>
      <c r="Q16675" s="19"/>
      <c r="R16675" s="19"/>
      <c r="U16675" s="27"/>
      <c r="Y16675" s="9" t="s">
        <v>781</v>
      </c>
      <c r="Z16675" s="9" t="s">
        <v>462</v>
      </c>
      <c r="AA16675" s="9" t="s">
        <v>237</v>
      </c>
      <c r="AB16675" s="9">
        <v>15447308</v>
      </c>
      <c r="AC16675" s="9" t="s">
        <v>17448</v>
      </c>
      <c r="AD16675" s="9" t="s">
        <v>225</v>
      </c>
      <c r="AE16675" s="5">
        <f t="shared" si="542"/>
        <v>0</v>
      </c>
      <c r="AF16675" s="5" t="str">
        <f t="shared" si="543"/>
        <v>katA</v>
      </c>
      <c r="AG16675" s="153"/>
      <c r="AH16675" s="153"/>
      <c r="AI16675" t="s">
        <v>201</v>
      </c>
      <c r="AJ16675" t="s">
        <v>17878</v>
      </c>
      <c r="AK16675" s="9" t="str">
        <f>VLOOKUP(Y16675,zdroj!D:AJ,33,0)</f>
        <v>katA</v>
      </c>
    </row>
    <row r="16676" spans="8:37" x14ac:dyDescent="0.25">
      <c r="H16676" s="8"/>
      <c r="I16676" s="8"/>
      <c r="N16676" s="23"/>
      <c r="O16676" s="24"/>
      <c r="P16676" s="19"/>
      <c r="Q16676" s="19"/>
      <c r="R16676" s="19"/>
      <c r="U16676" s="27"/>
      <c r="Y16676" s="9" t="s">
        <v>781</v>
      </c>
      <c r="Z16676" s="9" t="s">
        <v>462</v>
      </c>
      <c r="AA16676" s="9" t="s">
        <v>237</v>
      </c>
      <c r="AB16676" s="9">
        <v>15447316</v>
      </c>
      <c r="AC16676" s="9" t="s">
        <v>17449</v>
      </c>
      <c r="AD16676" s="9" t="s">
        <v>225</v>
      </c>
      <c r="AE16676" s="5">
        <f t="shared" si="542"/>
        <v>0</v>
      </c>
      <c r="AF16676" s="5" t="str">
        <f t="shared" si="543"/>
        <v>katA</v>
      </c>
      <c r="AG16676" s="153"/>
      <c r="AH16676" s="153"/>
      <c r="AI16676" t="s">
        <v>229</v>
      </c>
      <c r="AJ16676" t="s">
        <v>17878</v>
      </c>
      <c r="AK16676" s="9" t="str">
        <f>VLOOKUP(Y16676,zdroj!D:AJ,33,0)</f>
        <v>katA</v>
      </c>
    </row>
    <row r="16677" spans="8:37" x14ac:dyDescent="0.25">
      <c r="H16677" s="8"/>
      <c r="I16677" s="8"/>
      <c r="N16677" s="23"/>
      <c r="O16677" s="24"/>
      <c r="P16677" s="19"/>
      <c r="Q16677" s="19"/>
      <c r="R16677" s="19"/>
      <c r="U16677" s="27"/>
      <c r="Y16677" s="9" t="s">
        <v>782</v>
      </c>
      <c r="Z16677" s="9" t="s">
        <v>462</v>
      </c>
      <c r="AA16677" s="9" t="s">
        <v>198</v>
      </c>
      <c r="AB16677" s="9">
        <v>15448975</v>
      </c>
      <c r="AC16677" s="9" t="s">
        <v>17450</v>
      </c>
      <c r="AD16677" s="9" t="s">
        <v>231</v>
      </c>
      <c r="AE16677" s="5">
        <f t="shared" si="542"/>
        <v>0</v>
      </c>
      <c r="AF16677" s="5" t="str">
        <f t="shared" si="543"/>
        <v>katB</v>
      </c>
      <c r="AG16677" s="153"/>
      <c r="AH16677" s="153"/>
      <c r="AI16677" t="s">
        <v>195</v>
      </c>
      <c r="AJ16677" t="s">
        <v>340</v>
      </c>
      <c r="AK16677" s="9" t="str">
        <f>VLOOKUP(Y16677,zdroj!D:AJ,33,0)</f>
        <v>katB</v>
      </c>
    </row>
    <row r="16678" spans="8:37" x14ac:dyDescent="0.25">
      <c r="H16678" s="8"/>
      <c r="I16678" s="8"/>
      <c r="N16678" s="23"/>
      <c r="O16678" s="24"/>
      <c r="P16678" s="19"/>
      <c r="Q16678" s="19"/>
      <c r="R16678" s="19"/>
      <c r="U16678" s="27"/>
      <c r="Y16678" s="9" t="s">
        <v>782</v>
      </c>
      <c r="Z16678" s="9" t="s">
        <v>462</v>
      </c>
      <c r="AA16678" s="9" t="s">
        <v>198</v>
      </c>
      <c r="AB16678" s="9">
        <v>15448983</v>
      </c>
      <c r="AC16678" s="9" t="s">
        <v>17451</v>
      </c>
      <c r="AD16678" s="9" t="s">
        <v>231</v>
      </c>
      <c r="AE16678" s="5">
        <f t="shared" si="542"/>
        <v>0</v>
      </c>
      <c r="AF16678" s="5" t="str">
        <f t="shared" si="543"/>
        <v>katB</v>
      </c>
      <c r="AG16678" s="153"/>
      <c r="AH16678" s="153"/>
      <c r="AI16678" t="s">
        <v>195</v>
      </c>
      <c r="AJ16678" t="s">
        <v>340</v>
      </c>
      <c r="AK16678" s="9" t="str">
        <f>VLOOKUP(Y16678,zdroj!D:AJ,33,0)</f>
        <v>katB</v>
      </c>
    </row>
    <row r="16679" spans="8:37" x14ac:dyDescent="0.25">
      <c r="H16679" s="8"/>
      <c r="I16679" s="8"/>
      <c r="N16679" s="23"/>
      <c r="O16679" s="24"/>
      <c r="P16679" s="19"/>
      <c r="Q16679" s="19"/>
      <c r="R16679" s="19"/>
      <c r="U16679" s="27"/>
      <c r="Y16679" s="9" t="s">
        <v>782</v>
      </c>
      <c r="Z16679" s="9" t="s">
        <v>462</v>
      </c>
      <c r="AA16679" s="9" t="s">
        <v>198</v>
      </c>
      <c r="AB16679" s="9">
        <v>15448991</v>
      </c>
      <c r="AC16679" s="9" t="s">
        <v>17452</v>
      </c>
      <c r="AD16679" s="9" t="s">
        <v>231</v>
      </c>
      <c r="AE16679" s="5">
        <f t="shared" si="542"/>
        <v>0</v>
      </c>
      <c r="AF16679" s="5" t="str">
        <f t="shared" si="543"/>
        <v>katB</v>
      </c>
      <c r="AG16679" s="153"/>
      <c r="AH16679" s="153"/>
      <c r="AI16679" t="s">
        <v>195</v>
      </c>
      <c r="AJ16679" t="s">
        <v>340</v>
      </c>
      <c r="AK16679" s="9" t="str">
        <f>VLOOKUP(Y16679,zdroj!D:AJ,33,0)</f>
        <v>katB</v>
      </c>
    </row>
    <row r="16680" spans="8:37" x14ac:dyDescent="0.25">
      <c r="H16680" s="8"/>
      <c r="I16680" s="8"/>
      <c r="N16680" s="23"/>
      <c r="O16680" s="24"/>
      <c r="P16680" s="19"/>
      <c r="Q16680" s="19"/>
      <c r="R16680" s="19"/>
      <c r="U16680" s="27"/>
      <c r="Y16680" s="9" t="s">
        <v>782</v>
      </c>
      <c r="Z16680" s="9" t="s">
        <v>462</v>
      </c>
      <c r="AA16680" s="9" t="s">
        <v>198</v>
      </c>
      <c r="AB16680" s="9">
        <v>26128993</v>
      </c>
      <c r="AC16680" s="9" t="s">
        <v>17453</v>
      </c>
      <c r="AD16680" s="9" t="s">
        <v>231</v>
      </c>
      <c r="AE16680" s="5">
        <f t="shared" si="542"/>
        <v>0</v>
      </c>
      <c r="AF16680" s="5" t="str">
        <f t="shared" si="543"/>
        <v>katB</v>
      </c>
      <c r="AG16680" s="153"/>
      <c r="AH16680" s="153"/>
      <c r="AI16680" t="s">
        <v>229</v>
      </c>
      <c r="AJ16680" t="s">
        <v>17878</v>
      </c>
      <c r="AK16680" s="9" t="str">
        <f>VLOOKUP(Y16680,zdroj!D:AJ,33,0)</f>
        <v>katB</v>
      </c>
    </row>
    <row r="16681" spans="8:37" x14ac:dyDescent="0.25">
      <c r="H16681" s="8"/>
      <c r="I16681" s="8"/>
      <c r="N16681" s="23"/>
      <c r="O16681" s="24"/>
      <c r="P16681" s="19"/>
      <c r="Q16681" s="19"/>
      <c r="R16681" s="19"/>
      <c r="U16681" s="27"/>
      <c r="Y16681" s="9" t="s">
        <v>782</v>
      </c>
      <c r="Z16681" s="9" t="s">
        <v>462</v>
      </c>
      <c r="AA16681" s="9" t="s">
        <v>198</v>
      </c>
      <c r="AB16681" s="9">
        <v>25264486</v>
      </c>
      <c r="AC16681" s="9" t="s">
        <v>17454</v>
      </c>
      <c r="AD16681" s="9" t="s">
        <v>231</v>
      </c>
      <c r="AE16681" s="5">
        <f t="shared" si="542"/>
        <v>0</v>
      </c>
      <c r="AF16681" s="5" t="str">
        <f t="shared" si="543"/>
        <v>katB</v>
      </c>
      <c r="AG16681" s="153"/>
      <c r="AH16681" s="153"/>
      <c r="AI16681" t="s">
        <v>195</v>
      </c>
      <c r="AJ16681" t="s">
        <v>340</v>
      </c>
      <c r="AK16681" s="9" t="str">
        <f>VLOOKUP(Y16681,zdroj!D:AJ,33,0)</f>
        <v>katB</v>
      </c>
    </row>
    <row r="16682" spans="8:37" x14ac:dyDescent="0.25">
      <c r="H16682" s="8"/>
      <c r="I16682" s="8"/>
      <c r="N16682" s="23"/>
      <c r="O16682" s="24"/>
      <c r="P16682" s="19"/>
      <c r="Q16682" s="19"/>
      <c r="R16682" s="19"/>
      <c r="U16682" s="27"/>
      <c r="Y16682" s="9" t="s">
        <v>782</v>
      </c>
      <c r="Z16682" s="9" t="s">
        <v>462</v>
      </c>
      <c r="AA16682" s="9" t="s">
        <v>198</v>
      </c>
      <c r="AB16682" s="9">
        <v>81823452</v>
      </c>
      <c r="AC16682" s="9" t="s">
        <v>17455</v>
      </c>
      <c r="AD16682" s="9" t="s">
        <v>231</v>
      </c>
      <c r="AE16682" s="5">
        <f t="shared" si="542"/>
        <v>0</v>
      </c>
      <c r="AF16682" s="5" t="str">
        <f t="shared" si="543"/>
        <v>katB</v>
      </c>
      <c r="AG16682" s="153"/>
      <c r="AH16682" s="153"/>
      <c r="AI16682" t="s">
        <v>195</v>
      </c>
      <c r="AJ16682" t="s">
        <v>340</v>
      </c>
      <c r="AK16682" s="9" t="str">
        <f>VLOOKUP(Y16682,zdroj!D:AJ,33,0)</f>
        <v>katB</v>
      </c>
    </row>
    <row r="16683" spans="8:37" x14ac:dyDescent="0.25">
      <c r="H16683" s="8"/>
      <c r="I16683" s="8"/>
      <c r="N16683" s="23"/>
      <c r="O16683" s="24"/>
      <c r="P16683" s="19"/>
      <c r="Q16683" s="19"/>
      <c r="R16683" s="19"/>
      <c r="U16683" s="27"/>
      <c r="Y16683" s="9" t="s">
        <v>782</v>
      </c>
      <c r="Z16683" s="9" t="s">
        <v>462</v>
      </c>
      <c r="AA16683" s="9" t="s">
        <v>198</v>
      </c>
      <c r="AB16683" s="9">
        <v>15447511</v>
      </c>
      <c r="AC16683" s="9" t="s">
        <v>17456</v>
      </c>
      <c r="AD16683" s="9" t="s">
        <v>800</v>
      </c>
      <c r="AE16683" s="5">
        <f t="shared" si="542"/>
        <v>0</v>
      </c>
      <c r="AF16683" s="5" t="str">
        <f t="shared" si="543"/>
        <v>Pokryto</v>
      </c>
      <c r="AG16683" s="153"/>
      <c r="AH16683" s="153"/>
      <c r="AI16683" t="s">
        <v>201</v>
      </c>
      <c r="AJ16683" t="s">
        <v>800</v>
      </c>
      <c r="AK16683" s="9" t="str">
        <f>VLOOKUP(Y16683,zdroj!D:AJ,33,0)</f>
        <v>katB</v>
      </c>
    </row>
    <row r="16684" spans="8:37" x14ac:dyDescent="0.25">
      <c r="H16684" s="8"/>
      <c r="I16684" s="8"/>
      <c r="N16684" s="23"/>
      <c r="O16684" s="24"/>
      <c r="P16684" s="19"/>
      <c r="Q16684" s="19"/>
      <c r="R16684" s="19"/>
      <c r="U16684" s="27"/>
      <c r="Y16684" s="9" t="s">
        <v>782</v>
      </c>
      <c r="Z16684" s="9" t="s">
        <v>462</v>
      </c>
      <c r="AA16684" s="9" t="s">
        <v>198</v>
      </c>
      <c r="AB16684" s="9">
        <v>15447898</v>
      </c>
      <c r="AC16684" s="9" t="s">
        <v>17457</v>
      </c>
      <c r="AD16684" s="9" t="s">
        <v>231</v>
      </c>
      <c r="AE16684" s="5">
        <f t="shared" si="542"/>
        <v>0</v>
      </c>
      <c r="AF16684" s="5" t="str">
        <f t="shared" si="543"/>
        <v>katB</v>
      </c>
      <c r="AG16684" s="153"/>
      <c r="AH16684" s="153"/>
      <c r="AI16684" t="s">
        <v>201</v>
      </c>
      <c r="AJ16684" t="s">
        <v>17878</v>
      </c>
      <c r="AK16684" s="9" t="str">
        <f>VLOOKUP(Y16684,zdroj!D:AJ,33,0)</f>
        <v>katB</v>
      </c>
    </row>
    <row r="16685" spans="8:37" x14ac:dyDescent="0.25">
      <c r="H16685" s="8"/>
      <c r="I16685" s="8"/>
      <c r="N16685" s="23"/>
      <c r="O16685" s="24"/>
      <c r="P16685" s="19"/>
      <c r="Q16685" s="19"/>
      <c r="R16685" s="19"/>
      <c r="U16685" s="27"/>
      <c r="Y16685" s="9" t="s">
        <v>782</v>
      </c>
      <c r="Z16685" s="9" t="s">
        <v>462</v>
      </c>
      <c r="AA16685" s="9" t="s">
        <v>198</v>
      </c>
      <c r="AB16685" s="9">
        <v>15447901</v>
      </c>
      <c r="AC16685" s="9" t="s">
        <v>17458</v>
      </c>
      <c r="AD16685" s="9" t="s">
        <v>231</v>
      </c>
      <c r="AE16685" s="5">
        <f t="shared" si="542"/>
        <v>0</v>
      </c>
      <c r="AF16685" s="5" t="str">
        <f t="shared" si="543"/>
        <v>katB</v>
      </c>
      <c r="AG16685" s="153"/>
      <c r="AH16685" s="153"/>
      <c r="AI16685" t="s">
        <v>201</v>
      </c>
      <c r="AJ16685" t="s">
        <v>17878</v>
      </c>
      <c r="AK16685" s="9" t="str">
        <f>VLOOKUP(Y16685,zdroj!D:AJ,33,0)</f>
        <v>katB</v>
      </c>
    </row>
    <row r="16686" spans="8:37" x14ac:dyDescent="0.25">
      <c r="H16686" s="8"/>
      <c r="I16686" s="8"/>
      <c r="N16686" s="23"/>
      <c r="O16686" s="24"/>
      <c r="P16686" s="19"/>
      <c r="Q16686" s="19"/>
      <c r="R16686" s="19"/>
      <c r="U16686" s="27"/>
      <c r="Y16686" s="9" t="s">
        <v>782</v>
      </c>
      <c r="Z16686" s="9" t="s">
        <v>462</v>
      </c>
      <c r="AA16686" s="9" t="s">
        <v>198</v>
      </c>
      <c r="AB16686" s="9">
        <v>15447529</v>
      </c>
      <c r="AC16686" s="9" t="s">
        <v>17459</v>
      </c>
      <c r="AD16686" s="9" t="s">
        <v>800</v>
      </c>
      <c r="AE16686" s="5">
        <f t="shared" si="542"/>
        <v>0</v>
      </c>
      <c r="AF16686" s="5" t="str">
        <f t="shared" si="543"/>
        <v>Pokryto</v>
      </c>
      <c r="AG16686" s="153"/>
      <c r="AH16686" s="153"/>
      <c r="AI16686" t="s">
        <v>201</v>
      </c>
      <c r="AJ16686" t="s">
        <v>800</v>
      </c>
      <c r="AK16686" s="9" t="str">
        <f>VLOOKUP(Y16686,zdroj!D:AJ,33,0)</f>
        <v>katB</v>
      </c>
    </row>
    <row r="16687" spans="8:37" x14ac:dyDescent="0.25">
      <c r="H16687" s="8"/>
      <c r="I16687" s="8"/>
      <c r="N16687" s="23"/>
      <c r="O16687" s="24"/>
      <c r="P16687" s="19"/>
      <c r="Q16687" s="19"/>
      <c r="R16687" s="19"/>
      <c r="U16687" s="27"/>
      <c r="Y16687" s="9" t="s">
        <v>782</v>
      </c>
      <c r="Z16687" s="9" t="s">
        <v>462</v>
      </c>
      <c r="AA16687" s="9" t="s">
        <v>198</v>
      </c>
      <c r="AB16687" s="9">
        <v>15447910</v>
      </c>
      <c r="AC16687" s="9" t="s">
        <v>17460</v>
      </c>
      <c r="AD16687" s="9" t="s">
        <v>231</v>
      </c>
      <c r="AE16687" s="5">
        <f t="shared" si="542"/>
        <v>0</v>
      </c>
      <c r="AF16687" s="5" t="str">
        <f t="shared" si="543"/>
        <v>katB</v>
      </c>
      <c r="AG16687" s="153"/>
      <c r="AH16687" s="153"/>
      <c r="AI16687" t="s">
        <v>201</v>
      </c>
      <c r="AJ16687" t="s">
        <v>17878</v>
      </c>
      <c r="AK16687" s="9" t="str">
        <f>VLOOKUP(Y16687,zdroj!D:AJ,33,0)</f>
        <v>katB</v>
      </c>
    </row>
    <row r="16688" spans="8:37" x14ac:dyDescent="0.25">
      <c r="H16688" s="8"/>
      <c r="I16688" s="8"/>
      <c r="N16688" s="23"/>
      <c r="O16688" s="24"/>
      <c r="P16688" s="19"/>
      <c r="Q16688" s="19"/>
      <c r="R16688" s="19"/>
      <c r="U16688" s="27"/>
      <c r="Y16688" s="9" t="s">
        <v>782</v>
      </c>
      <c r="Z16688" s="9" t="s">
        <v>462</v>
      </c>
      <c r="AA16688" s="9" t="s">
        <v>198</v>
      </c>
      <c r="AB16688" s="9">
        <v>25784161</v>
      </c>
      <c r="AC16688" s="9" t="s">
        <v>17461</v>
      </c>
      <c r="AD16688" s="9" t="s">
        <v>231</v>
      </c>
      <c r="AE16688" s="5">
        <f t="shared" si="542"/>
        <v>0</v>
      </c>
      <c r="AF16688" s="5" t="str">
        <f t="shared" si="543"/>
        <v>katB</v>
      </c>
      <c r="AG16688" s="153"/>
      <c r="AH16688" s="153"/>
      <c r="AI16688" t="s">
        <v>201</v>
      </c>
      <c r="AJ16688" t="s">
        <v>17878</v>
      </c>
      <c r="AK16688" s="9" t="str">
        <f>VLOOKUP(Y16688,zdroj!D:AJ,33,0)</f>
        <v>katB</v>
      </c>
    </row>
    <row r="16689" spans="8:37" x14ac:dyDescent="0.25">
      <c r="H16689" s="8"/>
      <c r="I16689" s="8"/>
      <c r="N16689" s="23"/>
      <c r="O16689" s="24"/>
      <c r="P16689" s="19"/>
      <c r="Q16689" s="19"/>
      <c r="R16689" s="19"/>
      <c r="U16689" s="27"/>
      <c r="Y16689" s="9" t="s">
        <v>782</v>
      </c>
      <c r="Z16689" s="9" t="s">
        <v>462</v>
      </c>
      <c r="AA16689" s="9" t="s">
        <v>198</v>
      </c>
      <c r="AB16689" s="9">
        <v>15447928</v>
      </c>
      <c r="AC16689" s="9" t="s">
        <v>17462</v>
      </c>
      <c r="AD16689" s="9" t="s">
        <v>231</v>
      </c>
      <c r="AE16689" s="5">
        <f t="shared" si="542"/>
        <v>0</v>
      </c>
      <c r="AF16689" s="5" t="str">
        <f t="shared" si="543"/>
        <v>katB</v>
      </c>
      <c r="AG16689" s="153"/>
      <c r="AH16689" s="153"/>
      <c r="AI16689" t="s">
        <v>201</v>
      </c>
      <c r="AJ16689" t="s">
        <v>17878</v>
      </c>
      <c r="AK16689" s="9" t="str">
        <f>VLOOKUP(Y16689,zdroj!D:AJ,33,0)</f>
        <v>katB</v>
      </c>
    </row>
    <row r="16690" spans="8:37" x14ac:dyDescent="0.25">
      <c r="H16690" s="8"/>
      <c r="I16690" s="8"/>
      <c r="N16690" s="23"/>
      <c r="O16690" s="24"/>
      <c r="P16690" s="19"/>
      <c r="Q16690" s="19"/>
      <c r="R16690" s="19"/>
      <c r="U16690" s="27"/>
      <c r="Y16690" s="9" t="s">
        <v>782</v>
      </c>
      <c r="Z16690" s="9" t="s">
        <v>462</v>
      </c>
      <c r="AA16690" s="9" t="s">
        <v>198</v>
      </c>
      <c r="AB16690" s="9">
        <v>15447936</v>
      </c>
      <c r="AC16690" s="9" t="s">
        <v>17463</v>
      </c>
      <c r="AD16690" s="9" t="s">
        <v>231</v>
      </c>
      <c r="AE16690" s="5">
        <f t="shared" si="542"/>
        <v>0</v>
      </c>
      <c r="AF16690" s="5" t="str">
        <f t="shared" si="543"/>
        <v>katB</v>
      </c>
      <c r="AG16690" s="153"/>
      <c r="AH16690" s="153"/>
      <c r="AI16690" t="s">
        <v>201</v>
      </c>
      <c r="AJ16690" t="s">
        <v>17878</v>
      </c>
      <c r="AK16690" s="9" t="str">
        <f>VLOOKUP(Y16690,zdroj!D:AJ,33,0)</f>
        <v>katB</v>
      </c>
    </row>
    <row r="16691" spans="8:37" x14ac:dyDescent="0.25">
      <c r="H16691" s="8"/>
      <c r="I16691" s="8"/>
      <c r="N16691" s="23"/>
      <c r="O16691" s="24"/>
      <c r="P16691" s="19"/>
      <c r="Q16691" s="19"/>
      <c r="R16691" s="19"/>
      <c r="U16691" s="27"/>
      <c r="Y16691" s="9" t="s">
        <v>782</v>
      </c>
      <c r="Z16691" s="9" t="s">
        <v>462</v>
      </c>
      <c r="AA16691" s="9" t="s">
        <v>198</v>
      </c>
      <c r="AB16691" s="9">
        <v>15447944</v>
      </c>
      <c r="AC16691" s="9" t="s">
        <v>17464</v>
      </c>
      <c r="AD16691" s="9" t="s">
        <v>231</v>
      </c>
      <c r="AE16691" s="5">
        <f t="shared" si="542"/>
        <v>0</v>
      </c>
      <c r="AF16691" s="5" t="str">
        <f t="shared" si="543"/>
        <v>katB</v>
      </c>
      <c r="AG16691" s="153"/>
      <c r="AH16691" s="153"/>
      <c r="AI16691" t="s">
        <v>201</v>
      </c>
      <c r="AJ16691" t="s">
        <v>17878</v>
      </c>
      <c r="AK16691" s="9" t="str">
        <f>VLOOKUP(Y16691,zdroj!D:AJ,33,0)</f>
        <v>katB</v>
      </c>
    </row>
    <row r="16692" spans="8:37" x14ac:dyDescent="0.25">
      <c r="H16692" s="8"/>
      <c r="I16692" s="8"/>
      <c r="N16692" s="23"/>
      <c r="O16692" s="24"/>
      <c r="P16692" s="19"/>
      <c r="Q16692" s="19"/>
      <c r="R16692" s="19"/>
      <c r="U16692" s="27"/>
      <c r="Y16692" s="9" t="s">
        <v>782</v>
      </c>
      <c r="Z16692" s="9" t="s">
        <v>462</v>
      </c>
      <c r="AA16692" s="9" t="s">
        <v>198</v>
      </c>
      <c r="AB16692" s="9">
        <v>15447952</v>
      </c>
      <c r="AC16692" s="9" t="s">
        <v>17465</v>
      </c>
      <c r="AD16692" s="9" t="s">
        <v>231</v>
      </c>
      <c r="AE16692" s="5">
        <f t="shared" si="542"/>
        <v>0</v>
      </c>
      <c r="AF16692" s="5" t="str">
        <f t="shared" si="543"/>
        <v>katB</v>
      </c>
      <c r="AG16692" s="153"/>
      <c r="AH16692" s="153"/>
      <c r="AI16692" t="s">
        <v>201</v>
      </c>
      <c r="AJ16692" t="s">
        <v>17878</v>
      </c>
      <c r="AK16692" s="9" t="str">
        <f>VLOOKUP(Y16692,zdroj!D:AJ,33,0)</f>
        <v>katB</v>
      </c>
    </row>
    <row r="16693" spans="8:37" x14ac:dyDescent="0.25">
      <c r="H16693" s="8"/>
      <c r="I16693" s="8"/>
      <c r="N16693" s="23"/>
      <c r="O16693" s="24"/>
      <c r="P16693" s="19"/>
      <c r="Q16693" s="19"/>
      <c r="R16693" s="19"/>
      <c r="U16693" s="27"/>
      <c r="Y16693" s="9" t="s">
        <v>782</v>
      </c>
      <c r="Z16693" s="9" t="s">
        <v>462</v>
      </c>
      <c r="AA16693" s="9" t="s">
        <v>198</v>
      </c>
      <c r="AB16693" s="9">
        <v>15447961</v>
      </c>
      <c r="AC16693" s="9" t="s">
        <v>17466</v>
      </c>
      <c r="AD16693" s="9" t="s">
        <v>231</v>
      </c>
      <c r="AE16693" s="5">
        <f t="shared" si="542"/>
        <v>0</v>
      </c>
      <c r="AF16693" s="5" t="str">
        <f t="shared" si="543"/>
        <v>katB</v>
      </c>
      <c r="AG16693" s="153"/>
      <c r="AH16693" s="153"/>
      <c r="AI16693" t="s">
        <v>201</v>
      </c>
      <c r="AJ16693" t="s">
        <v>17878</v>
      </c>
      <c r="AK16693" s="9" t="str">
        <f>VLOOKUP(Y16693,zdroj!D:AJ,33,0)</f>
        <v>katB</v>
      </c>
    </row>
    <row r="16694" spans="8:37" x14ac:dyDescent="0.25">
      <c r="H16694" s="8"/>
      <c r="I16694" s="8"/>
      <c r="N16694" s="23"/>
      <c r="O16694" s="24"/>
      <c r="P16694" s="19"/>
      <c r="Q16694" s="19"/>
      <c r="R16694" s="19"/>
      <c r="U16694" s="27"/>
      <c r="Y16694" s="9" t="s">
        <v>782</v>
      </c>
      <c r="Z16694" s="9" t="s">
        <v>462</v>
      </c>
      <c r="AA16694" s="9" t="s">
        <v>198</v>
      </c>
      <c r="AB16694" s="9">
        <v>15447979</v>
      </c>
      <c r="AC16694" s="9" t="s">
        <v>17467</v>
      </c>
      <c r="AD16694" s="9" t="s">
        <v>231</v>
      </c>
      <c r="AE16694" s="5">
        <f t="shared" si="542"/>
        <v>0</v>
      </c>
      <c r="AF16694" s="5" t="str">
        <f t="shared" si="543"/>
        <v>katB</v>
      </c>
      <c r="AG16694" s="153"/>
      <c r="AH16694" s="153"/>
      <c r="AI16694" t="s">
        <v>201</v>
      </c>
      <c r="AJ16694" t="s">
        <v>17878</v>
      </c>
      <c r="AK16694" s="9" t="str">
        <f>VLOOKUP(Y16694,zdroj!D:AJ,33,0)</f>
        <v>katB</v>
      </c>
    </row>
    <row r="16695" spans="8:37" x14ac:dyDescent="0.25">
      <c r="H16695" s="8"/>
      <c r="I16695" s="8"/>
      <c r="N16695" s="23"/>
      <c r="O16695" s="24"/>
      <c r="P16695" s="19"/>
      <c r="Q16695" s="19"/>
      <c r="R16695" s="19"/>
      <c r="U16695" s="27"/>
      <c r="Y16695" s="9" t="s">
        <v>782</v>
      </c>
      <c r="Z16695" s="9" t="s">
        <v>462</v>
      </c>
      <c r="AA16695" s="9" t="s">
        <v>198</v>
      </c>
      <c r="AB16695" s="9">
        <v>15447537</v>
      </c>
      <c r="AC16695" s="9" t="s">
        <v>17468</v>
      </c>
      <c r="AD16695" s="9" t="s">
        <v>800</v>
      </c>
      <c r="AE16695" s="5">
        <f t="shared" si="542"/>
        <v>0</v>
      </c>
      <c r="AF16695" s="5" t="str">
        <f t="shared" si="543"/>
        <v>Pokryto</v>
      </c>
      <c r="AG16695" s="153"/>
      <c r="AH16695" s="153"/>
      <c r="AI16695" t="s">
        <v>201</v>
      </c>
      <c r="AJ16695" t="s">
        <v>800</v>
      </c>
      <c r="AK16695" s="9" t="str">
        <f>VLOOKUP(Y16695,zdroj!D:AJ,33,0)</f>
        <v>katB</v>
      </c>
    </row>
    <row r="16696" spans="8:37" x14ac:dyDescent="0.25">
      <c r="H16696" s="8"/>
      <c r="I16696" s="8"/>
      <c r="N16696" s="23"/>
      <c r="O16696" s="24"/>
      <c r="P16696" s="19"/>
      <c r="Q16696" s="19"/>
      <c r="R16696" s="19"/>
      <c r="U16696" s="27"/>
      <c r="Y16696" s="9" t="s">
        <v>782</v>
      </c>
      <c r="Z16696" s="9" t="s">
        <v>462</v>
      </c>
      <c r="AA16696" s="9" t="s">
        <v>198</v>
      </c>
      <c r="AB16696" s="9">
        <v>15447987</v>
      </c>
      <c r="AC16696" s="9" t="s">
        <v>17469</v>
      </c>
      <c r="AD16696" s="9" t="s">
        <v>231</v>
      </c>
      <c r="AE16696" s="5">
        <f t="shared" si="542"/>
        <v>0</v>
      </c>
      <c r="AF16696" s="5" t="str">
        <f t="shared" si="543"/>
        <v>katB</v>
      </c>
      <c r="AG16696" s="153"/>
      <c r="AH16696" s="153"/>
      <c r="AI16696" t="s">
        <v>201</v>
      </c>
      <c r="AJ16696" t="s">
        <v>17878</v>
      </c>
      <c r="AK16696" s="9" t="str">
        <f>VLOOKUP(Y16696,zdroj!D:AJ,33,0)</f>
        <v>katB</v>
      </c>
    </row>
    <row r="16697" spans="8:37" x14ac:dyDescent="0.25">
      <c r="H16697" s="8"/>
      <c r="I16697" s="8"/>
      <c r="N16697" s="23"/>
      <c r="O16697" s="24"/>
      <c r="P16697" s="19"/>
      <c r="Q16697" s="19"/>
      <c r="R16697" s="19"/>
      <c r="U16697" s="27"/>
      <c r="Y16697" s="9" t="s">
        <v>782</v>
      </c>
      <c r="Z16697" s="9" t="s">
        <v>462</v>
      </c>
      <c r="AA16697" s="9" t="s">
        <v>198</v>
      </c>
      <c r="AB16697" s="9">
        <v>15447995</v>
      </c>
      <c r="AC16697" s="9" t="s">
        <v>17470</v>
      </c>
      <c r="AD16697" s="9" t="s">
        <v>231</v>
      </c>
      <c r="AE16697" s="5">
        <f t="shared" si="542"/>
        <v>0</v>
      </c>
      <c r="AF16697" s="5" t="str">
        <f t="shared" si="543"/>
        <v>katB</v>
      </c>
      <c r="AG16697" s="153"/>
      <c r="AH16697" s="153"/>
      <c r="AI16697" t="s">
        <v>201</v>
      </c>
      <c r="AJ16697" t="s">
        <v>17878</v>
      </c>
      <c r="AK16697" s="9" t="str">
        <f>VLOOKUP(Y16697,zdroj!D:AJ,33,0)</f>
        <v>katB</v>
      </c>
    </row>
    <row r="16698" spans="8:37" x14ac:dyDescent="0.25">
      <c r="H16698" s="8"/>
      <c r="I16698" s="8"/>
      <c r="N16698" s="23"/>
      <c r="O16698" s="24"/>
      <c r="P16698" s="19"/>
      <c r="Q16698" s="19"/>
      <c r="R16698" s="19"/>
      <c r="U16698" s="27"/>
      <c r="Y16698" s="9" t="s">
        <v>782</v>
      </c>
      <c r="Z16698" s="9" t="s">
        <v>462</v>
      </c>
      <c r="AA16698" s="9" t="s">
        <v>198</v>
      </c>
      <c r="AB16698" s="9">
        <v>15448002</v>
      </c>
      <c r="AC16698" s="9" t="s">
        <v>17471</v>
      </c>
      <c r="AD16698" s="9" t="s">
        <v>231</v>
      </c>
      <c r="AE16698" s="5">
        <f t="shared" si="542"/>
        <v>0</v>
      </c>
      <c r="AF16698" s="5" t="str">
        <f t="shared" si="543"/>
        <v>katB</v>
      </c>
      <c r="AG16698" s="153"/>
      <c r="AH16698" s="153"/>
      <c r="AI16698" t="s">
        <v>201</v>
      </c>
      <c r="AJ16698" t="s">
        <v>17878</v>
      </c>
      <c r="AK16698" s="9" t="str">
        <f>VLOOKUP(Y16698,zdroj!D:AJ,33,0)</f>
        <v>katB</v>
      </c>
    </row>
    <row r="16699" spans="8:37" x14ac:dyDescent="0.25">
      <c r="H16699" s="8"/>
      <c r="I16699" s="8"/>
      <c r="N16699" s="23"/>
      <c r="O16699" s="24"/>
      <c r="P16699" s="19"/>
      <c r="Q16699" s="19"/>
      <c r="R16699" s="19"/>
      <c r="U16699" s="27"/>
      <c r="Y16699" s="9" t="s">
        <v>782</v>
      </c>
      <c r="Z16699" s="9" t="s">
        <v>462</v>
      </c>
      <c r="AA16699" s="9" t="s">
        <v>198</v>
      </c>
      <c r="AB16699" s="9">
        <v>15448011</v>
      </c>
      <c r="AC16699" s="9" t="s">
        <v>17472</v>
      </c>
      <c r="AD16699" s="9" t="s">
        <v>231</v>
      </c>
      <c r="AE16699" s="5">
        <f t="shared" si="542"/>
        <v>0</v>
      </c>
      <c r="AF16699" s="5" t="str">
        <f t="shared" si="543"/>
        <v>katB</v>
      </c>
      <c r="AG16699" s="153"/>
      <c r="AH16699" s="153"/>
      <c r="AI16699" t="s">
        <v>201</v>
      </c>
      <c r="AJ16699" t="s">
        <v>17878</v>
      </c>
      <c r="AK16699" s="9" t="str">
        <f>VLOOKUP(Y16699,zdroj!D:AJ,33,0)</f>
        <v>katB</v>
      </c>
    </row>
    <row r="16700" spans="8:37" x14ac:dyDescent="0.25">
      <c r="H16700" s="8"/>
      <c r="I16700" s="8"/>
      <c r="N16700" s="23"/>
      <c r="O16700" s="24"/>
      <c r="P16700" s="19"/>
      <c r="Q16700" s="19"/>
      <c r="R16700" s="19"/>
      <c r="U16700" s="27"/>
      <c r="Y16700" s="9" t="s">
        <v>782</v>
      </c>
      <c r="Z16700" s="9" t="s">
        <v>462</v>
      </c>
      <c r="AA16700" s="9" t="s">
        <v>198</v>
      </c>
      <c r="AB16700" s="9">
        <v>15447545</v>
      </c>
      <c r="AC16700" s="9" t="s">
        <v>17473</v>
      </c>
      <c r="AD16700" s="9" t="s">
        <v>231</v>
      </c>
      <c r="AE16700" s="5">
        <f t="shared" si="542"/>
        <v>0</v>
      </c>
      <c r="AF16700" s="5" t="str">
        <f t="shared" si="543"/>
        <v>katB</v>
      </c>
      <c r="AG16700" s="153"/>
      <c r="AH16700" s="153"/>
      <c r="AI16700" t="s">
        <v>201</v>
      </c>
      <c r="AJ16700" t="s">
        <v>17878</v>
      </c>
      <c r="AK16700" s="9" t="str">
        <f>VLOOKUP(Y16700,zdroj!D:AJ,33,0)</f>
        <v>katB</v>
      </c>
    </row>
    <row r="16701" spans="8:37" x14ac:dyDescent="0.25">
      <c r="H16701" s="8"/>
      <c r="I16701" s="8"/>
      <c r="N16701" s="23"/>
      <c r="O16701" s="24"/>
      <c r="P16701" s="19"/>
      <c r="Q16701" s="19"/>
      <c r="R16701" s="19"/>
      <c r="U16701" s="27"/>
      <c r="Y16701" s="9" t="s">
        <v>782</v>
      </c>
      <c r="Z16701" s="9" t="s">
        <v>462</v>
      </c>
      <c r="AA16701" s="9" t="s">
        <v>198</v>
      </c>
      <c r="AB16701" s="9">
        <v>15448029</v>
      </c>
      <c r="AC16701" s="9" t="s">
        <v>17474</v>
      </c>
      <c r="AD16701" s="9" t="s">
        <v>231</v>
      </c>
      <c r="AE16701" s="5">
        <f t="shared" si="542"/>
        <v>0</v>
      </c>
      <c r="AF16701" s="5" t="str">
        <f t="shared" si="543"/>
        <v>katB</v>
      </c>
      <c r="AG16701" s="153"/>
      <c r="AH16701" s="153"/>
      <c r="AI16701" t="s">
        <v>201</v>
      </c>
      <c r="AJ16701" t="s">
        <v>17878</v>
      </c>
      <c r="AK16701" s="9" t="str">
        <f>VLOOKUP(Y16701,zdroj!D:AJ,33,0)</f>
        <v>katB</v>
      </c>
    </row>
    <row r="16702" spans="8:37" x14ac:dyDescent="0.25">
      <c r="H16702" s="8"/>
      <c r="I16702" s="8"/>
      <c r="N16702" s="23"/>
      <c r="O16702" s="24"/>
      <c r="P16702" s="19"/>
      <c r="Q16702" s="19"/>
      <c r="R16702" s="19"/>
      <c r="U16702" s="27"/>
      <c r="Y16702" s="9" t="s">
        <v>782</v>
      </c>
      <c r="Z16702" s="9" t="s">
        <v>462</v>
      </c>
      <c r="AA16702" s="9" t="s">
        <v>198</v>
      </c>
      <c r="AB16702" s="9">
        <v>15448037</v>
      </c>
      <c r="AC16702" s="9" t="s">
        <v>17475</v>
      </c>
      <c r="AD16702" s="9" t="s">
        <v>800</v>
      </c>
      <c r="AE16702" s="5">
        <f t="shared" si="542"/>
        <v>0</v>
      </c>
      <c r="AF16702" s="5" t="str">
        <f t="shared" si="543"/>
        <v>Pokryto</v>
      </c>
      <c r="AG16702" s="153"/>
      <c r="AH16702" s="153"/>
      <c r="AI16702" t="s">
        <v>201</v>
      </c>
      <c r="AJ16702" t="s">
        <v>800</v>
      </c>
      <c r="AK16702" s="9" t="str">
        <f>VLOOKUP(Y16702,zdroj!D:AJ,33,0)</f>
        <v>katB</v>
      </c>
    </row>
    <row r="16703" spans="8:37" x14ac:dyDescent="0.25">
      <c r="H16703" s="8"/>
      <c r="I16703" s="8"/>
      <c r="N16703" s="23"/>
      <c r="O16703" s="24"/>
      <c r="P16703" s="19"/>
      <c r="Q16703" s="19"/>
      <c r="R16703" s="19"/>
      <c r="U16703" s="27"/>
      <c r="Y16703" s="9" t="s">
        <v>782</v>
      </c>
      <c r="Z16703" s="9" t="s">
        <v>462</v>
      </c>
      <c r="AA16703" s="9" t="s">
        <v>198</v>
      </c>
      <c r="AB16703" s="9">
        <v>15448045</v>
      </c>
      <c r="AC16703" s="9" t="s">
        <v>17476</v>
      </c>
      <c r="AD16703" s="9" t="s">
        <v>231</v>
      </c>
      <c r="AE16703" s="5">
        <f t="shared" si="542"/>
        <v>0</v>
      </c>
      <c r="AF16703" s="5" t="str">
        <f t="shared" si="543"/>
        <v>katB</v>
      </c>
      <c r="AG16703" s="153"/>
      <c r="AH16703" s="153"/>
      <c r="AI16703" t="s">
        <v>201</v>
      </c>
      <c r="AJ16703" t="s">
        <v>17878</v>
      </c>
      <c r="AK16703" s="9" t="str">
        <f>VLOOKUP(Y16703,zdroj!D:AJ,33,0)</f>
        <v>katB</v>
      </c>
    </row>
    <row r="16704" spans="8:37" x14ac:dyDescent="0.25">
      <c r="H16704" s="8"/>
      <c r="I16704" s="8"/>
      <c r="N16704" s="23"/>
      <c r="O16704" s="24"/>
      <c r="P16704" s="19"/>
      <c r="Q16704" s="19"/>
      <c r="R16704" s="19"/>
      <c r="U16704" s="27"/>
      <c r="Y16704" s="9" t="s">
        <v>782</v>
      </c>
      <c r="Z16704" s="9" t="s">
        <v>462</v>
      </c>
      <c r="AA16704" s="9" t="s">
        <v>198</v>
      </c>
      <c r="AB16704" s="9">
        <v>15448053</v>
      </c>
      <c r="AC16704" s="9" t="s">
        <v>17477</v>
      </c>
      <c r="AD16704" s="9" t="s">
        <v>231</v>
      </c>
      <c r="AE16704" s="5">
        <f t="shared" si="542"/>
        <v>0</v>
      </c>
      <c r="AF16704" s="5" t="str">
        <f t="shared" si="543"/>
        <v>katB</v>
      </c>
      <c r="AG16704" s="153"/>
      <c r="AH16704" s="153"/>
      <c r="AI16704" t="s">
        <v>195</v>
      </c>
      <c r="AJ16704" t="s">
        <v>340</v>
      </c>
      <c r="AK16704" s="9" t="str">
        <f>VLOOKUP(Y16704,zdroj!D:AJ,33,0)</f>
        <v>katB</v>
      </c>
    </row>
    <row r="16705" spans="8:37" x14ac:dyDescent="0.25">
      <c r="H16705" s="8"/>
      <c r="I16705" s="8"/>
      <c r="N16705" s="23"/>
      <c r="O16705" s="24"/>
      <c r="P16705" s="19"/>
      <c r="Q16705" s="19"/>
      <c r="R16705" s="19"/>
      <c r="U16705" s="27"/>
      <c r="Y16705" s="9" t="s">
        <v>782</v>
      </c>
      <c r="Z16705" s="9" t="s">
        <v>462</v>
      </c>
      <c r="AA16705" s="9" t="s">
        <v>198</v>
      </c>
      <c r="AB16705" s="9">
        <v>15448061</v>
      </c>
      <c r="AC16705" s="9" t="s">
        <v>17478</v>
      </c>
      <c r="AD16705" s="9" t="s">
        <v>231</v>
      </c>
      <c r="AE16705" s="5">
        <f t="shared" si="542"/>
        <v>0</v>
      </c>
      <c r="AF16705" s="5" t="str">
        <f t="shared" si="543"/>
        <v>katB</v>
      </c>
      <c r="AG16705" s="153"/>
      <c r="AH16705" s="153"/>
      <c r="AI16705" t="s">
        <v>201</v>
      </c>
      <c r="AJ16705" t="s">
        <v>17878</v>
      </c>
      <c r="AK16705" s="9" t="str">
        <f>VLOOKUP(Y16705,zdroj!D:AJ,33,0)</f>
        <v>katB</v>
      </c>
    </row>
    <row r="16706" spans="8:37" x14ac:dyDescent="0.25">
      <c r="H16706" s="8"/>
      <c r="I16706" s="8"/>
      <c r="N16706" s="23"/>
      <c r="O16706" s="24"/>
      <c r="P16706" s="19"/>
      <c r="Q16706" s="19"/>
      <c r="R16706" s="19"/>
      <c r="U16706" s="27"/>
      <c r="Y16706" s="9" t="s">
        <v>782</v>
      </c>
      <c r="Z16706" s="9" t="s">
        <v>462</v>
      </c>
      <c r="AA16706" s="9" t="s">
        <v>198</v>
      </c>
      <c r="AB16706" s="9">
        <v>26580306</v>
      </c>
      <c r="AC16706" s="9" t="s">
        <v>17479</v>
      </c>
      <c r="AD16706" s="9" t="s">
        <v>800</v>
      </c>
      <c r="AE16706" s="5">
        <f t="shared" si="542"/>
        <v>0</v>
      </c>
      <c r="AF16706" s="5" t="str">
        <f t="shared" si="543"/>
        <v>Pokryto</v>
      </c>
      <c r="AG16706" s="153"/>
      <c r="AH16706" s="153"/>
      <c r="AI16706" t="s">
        <v>17879</v>
      </c>
      <c r="AJ16706" t="s">
        <v>800</v>
      </c>
      <c r="AK16706" s="9" t="str">
        <f>VLOOKUP(Y16706,zdroj!D:AJ,33,0)</f>
        <v>katB</v>
      </c>
    </row>
    <row r="16707" spans="8:37" x14ac:dyDescent="0.25">
      <c r="H16707" s="8"/>
      <c r="I16707" s="8"/>
      <c r="N16707" s="23"/>
      <c r="O16707" s="24"/>
      <c r="P16707" s="19"/>
      <c r="Q16707" s="19"/>
      <c r="R16707" s="19"/>
      <c r="U16707" s="27"/>
      <c r="Y16707" s="9" t="s">
        <v>782</v>
      </c>
      <c r="Z16707" s="9" t="s">
        <v>462</v>
      </c>
      <c r="AA16707" s="9" t="s">
        <v>198</v>
      </c>
      <c r="AB16707" s="9">
        <v>15448070</v>
      </c>
      <c r="AC16707" s="9" t="s">
        <v>17480</v>
      </c>
      <c r="AD16707" s="9" t="s">
        <v>231</v>
      </c>
      <c r="AE16707" s="5">
        <f t="shared" si="542"/>
        <v>0</v>
      </c>
      <c r="AF16707" s="5" t="str">
        <f t="shared" si="543"/>
        <v>katB</v>
      </c>
      <c r="AG16707" s="153"/>
      <c r="AH16707" s="153"/>
      <c r="AI16707" t="s">
        <v>201</v>
      </c>
      <c r="AJ16707" t="s">
        <v>17878</v>
      </c>
      <c r="AK16707" s="9" t="str">
        <f>VLOOKUP(Y16707,zdroj!D:AJ,33,0)</f>
        <v>katB</v>
      </c>
    </row>
    <row r="16708" spans="8:37" x14ac:dyDescent="0.25">
      <c r="H16708" s="8"/>
      <c r="I16708" s="8"/>
      <c r="N16708" s="23"/>
      <c r="O16708" s="24"/>
      <c r="P16708" s="19"/>
      <c r="Q16708" s="19"/>
      <c r="R16708" s="19"/>
      <c r="U16708" s="27"/>
      <c r="Y16708" s="9" t="s">
        <v>782</v>
      </c>
      <c r="Z16708" s="9" t="s">
        <v>462</v>
      </c>
      <c r="AA16708" s="9" t="s">
        <v>198</v>
      </c>
      <c r="AB16708" s="9">
        <v>15448096</v>
      </c>
      <c r="AC16708" s="9" t="s">
        <v>17481</v>
      </c>
      <c r="AD16708" s="9" t="s">
        <v>231</v>
      </c>
      <c r="AE16708" s="5">
        <f t="shared" si="542"/>
        <v>0</v>
      </c>
      <c r="AF16708" s="5" t="str">
        <f t="shared" si="543"/>
        <v>katB</v>
      </c>
      <c r="AG16708" s="153"/>
      <c r="AH16708" s="153"/>
      <c r="AI16708" t="s">
        <v>201</v>
      </c>
      <c r="AJ16708" t="s">
        <v>17878</v>
      </c>
      <c r="AK16708" s="9" t="str">
        <f>VLOOKUP(Y16708,zdroj!D:AJ,33,0)</f>
        <v>katB</v>
      </c>
    </row>
    <row r="16709" spans="8:37" x14ac:dyDescent="0.25">
      <c r="H16709" s="8"/>
      <c r="I16709" s="8"/>
      <c r="N16709" s="23"/>
      <c r="O16709" s="24"/>
      <c r="P16709" s="19"/>
      <c r="Q16709" s="19"/>
      <c r="R16709" s="19"/>
      <c r="U16709" s="27"/>
      <c r="Y16709" s="9" t="s">
        <v>782</v>
      </c>
      <c r="Z16709" s="9" t="s">
        <v>462</v>
      </c>
      <c r="AA16709" s="9" t="s">
        <v>198</v>
      </c>
      <c r="AB16709" s="9">
        <v>15448100</v>
      </c>
      <c r="AC16709" s="9" t="s">
        <v>17482</v>
      </c>
      <c r="AD16709" s="9" t="s">
        <v>800</v>
      </c>
      <c r="AE16709" s="5">
        <f t="shared" si="542"/>
        <v>0</v>
      </c>
      <c r="AF16709" s="5" t="str">
        <f t="shared" si="543"/>
        <v>Pokryto</v>
      </c>
      <c r="AG16709" s="153"/>
      <c r="AH16709" s="153"/>
      <c r="AI16709" t="s">
        <v>201</v>
      </c>
      <c r="AJ16709" t="s">
        <v>800</v>
      </c>
      <c r="AK16709" s="9" t="str">
        <f>VLOOKUP(Y16709,zdroj!D:AJ,33,0)</f>
        <v>katB</v>
      </c>
    </row>
    <row r="16710" spans="8:37" x14ac:dyDescent="0.25">
      <c r="H16710" s="8"/>
      <c r="I16710" s="8"/>
      <c r="N16710" s="23"/>
      <c r="O16710" s="24"/>
      <c r="P16710" s="19"/>
      <c r="Q16710" s="19"/>
      <c r="R16710" s="19"/>
      <c r="U16710" s="27"/>
      <c r="Y16710" s="9" t="s">
        <v>782</v>
      </c>
      <c r="Z16710" s="9" t="s">
        <v>462</v>
      </c>
      <c r="AA16710" s="9" t="s">
        <v>198</v>
      </c>
      <c r="AB16710" s="9">
        <v>15448118</v>
      </c>
      <c r="AC16710" s="9" t="s">
        <v>17483</v>
      </c>
      <c r="AD16710" s="9" t="s">
        <v>231</v>
      </c>
      <c r="AE16710" s="5">
        <f t="shared" si="542"/>
        <v>0</v>
      </c>
      <c r="AF16710" s="5" t="str">
        <f t="shared" si="543"/>
        <v>katB</v>
      </c>
      <c r="AG16710" s="153"/>
      <c r="AH16710" s="153"/>
      <c r="AI16710" t="s">
        <v>201</v>
      </c>
      <c r="AJ16710" t="s">
        <v>17878</v>
      </c>
      <c r="AK16710" s="9" t="str">
        <f>VLOOKUP(Y16710,zdroj!D:AJ,33,0)</f>
        <v>katB</v>
      </c>
    </row>
    <row r="16711" spans="8:37" x14ac:dyDescent="0.25">
      <c r="H16711" s="8"/>
      <c r="I16711" s="8"/>
      <c r="N16711" s="23"/>
      <c r="O16711" s="24"/>
      <c r="P16711" s="19"/>
      <c r="Q16711" s="19"/>
      <c r="R16711" s="19"/>
      <c r="U16711" s="27"/>
      <c r="Y16711" s="9" t="s">
        <v>782</v>
      </c>
      <c r="Z16711" s="9" t="s">
        <v>462</v>
      </c>
      <c r="AA16711" s="9" t="s">
        <v>198</v>
      </c>
      <c r="AB16711" s="9">
        <v>15448126</v>
      </c>
      <c r="AC16711" s="9" t="s">
        <v>17484</v>
      </c>
      <c r="AD16711" s="9" t="s">
        <v>231</v>
      </c>
      <c r="AE16711" s="5">
        <f t="shared" si="542"/>
        <v>0</v>
      </c>
      <c r="AF16711" s="5" t="str">
        <f t="shared" si="543"/>
        <v>katB</v>
      </c>
      <c r="AG16711" s="153"/>
      <c r="AH16711" s="153"/>
      <c r="AI16711" t="s">
        <v>201</v>
      </c>
      <c r="AJ16711" t="s">
        <v>17878</v>
      </c>
      <c r="AK16711" s="9" t="str">
        <f>VLOOKUP(Y16711,zdroj!D:AJ,33,0)</f>
        <v>katB</v>
      </c>
    </row>
    <row r="16712" spans="8:37" x14ac:dyDescent="0.25">
      <c r="H16712" s="8"/>
      <c r="I16712" s="8"/>
      <c r="N16712" s="23"/>
      <c r="O16712" s="24"/>
      <c r="P16712" s="19"/>
      <c r="Q16712" s="19"/>
      <c r="R16712" s="19"/>
      <c r="U16712" s="27"/>
      <c r="Y16712" s="9" t="s">
        <v>782</v>
      </c>
      <c r="Z16712" s="9" t="s">
        <v>462</v>
      </c>
      <c r="AA16712" s="9" t="s">
        <v>198</v>
      </c>
      <c r="AB16712" s="9">
        <v>15447553</v>
      </c>
      <c r="AC16712" s="9" t="s">
        <v>17485</v>
      </c>
      <c r="AD16712" s="9" t="s">
        <v>231</v>
      </c>
      <c r="AE16712" s="5">
        <f t="shared" si="542"/>
        <v>0</v>
      </c>
      <c r="AF16712" s="5" t="str">
        <f t="shared" si="543"/>
        <v>katB</v>
      </c>
      <c r="AG16712" s="153"/>
      <c r="AH16712" s="153"/>
      <c r="AI16712" t="s">
        <v>201</v>
      </c>
      <c r="AJ16712" t="s">
        <v>17878</v>
      </c>
      <c r="AK16712" s="9" t="str">
        <f>VLOOKUP(Y16712,zdroj!D:AJ,33,0)</f>
        <v>katB</v>
      </c>
    </row>
    <row r="16713" spans="8:37" x14ac:dyDescent="0.25">
      <c r="H16713" s="8"/>
      <c r="I16713" s="8"/>
      <c r="N16713" s="23"/>
      <c r="O16713" s="24"/>
      <c r="P16713" s="19"/>
      <c r="Q16713" s="19"/>
      <c r="R16713" s="19"/>
      <c r="U16713" s="27"/>
      <c r="Y16713" s="9" t="s">
        <v>782</v>
      </c>
      <c r="Z16713" s="9" t="s">
        <v>462</v>
      </c>
      <c r="AA16713" s="9" t="s">
        <v>198</v>
      </c>
      <c r="AB16713" s="9">
        <v>15448134</v>
      </c>
      <c r="AC16713" s="9" t="s">
        <v>17486</v>
      </c>
      <c r="AD16713" s="9" t="s">
        <v>800</v>
      </c>
      <c r="AE16713" s="5">
        <f t="shared" si="542"/>
        <v>0</v>
      </c>
      <c r="AF16713" s="5" t="str">
        <f t="shared" si="543"/>
        <v>Pokryto</v>
      </c>
      <c r="AG16713" s="153"/>
      <c r="AH16713" s="153"/>
      <c r="AI16713" t="s">
        <v>201</v>
      </c>
      <c r="AJ16713" t="s">
        <v>800</v>
      </c>
      <c r="AK16713" s="9" t="str">
        <f>VLOOKUP(Y16713,zdroj!D:AJ,33,0)</f>
        <v>katB</v>
      </c>
    </row>
    <row r="16714" spans="8:37" x14ac:dyDescent="0.25">
      <c r="H16714" s="8"/>
      <c r="I16714" s="8"/>
      <c r="N16714" s="23"/>
      <c r="O16714" s="24"/>
      <c r="P16714" s="19"/>
      <c r="Q16714" s="19"/>
      <c r="R16714" s="19"/>
      <c r="U16714" s="27"/>
      <c r="Y16714" s="9" t="s">
        <v>782</v>
      </c>
      <c r="Z16714" s="9" t="s">
        <v>462</v>
      </c>
      <c r="AA16714" s="9" t="s">
        <v>198</v>
      </c>
      <c r="AB16714" s="9">
        <v>15448142</v>
      </c>
      <c r="AC16714" s="9" t="s">
        <v>17487</v>
      </c>
      <c r="AD16714" s="9" t="s">
        <v>800</v>
      </c>
      <c r="AE16714" s="5">
        <f t="shared" ref="AE16714:AE16777" si="544">VLOOKUP(Y16714,K:T,10,0)</f>
        <v>0</v>
      </c>
      <c r="AF16714" s="5" t="str">
        <f t="shared" ref="AF16714:AF16777" si="545">IF(AE16714="A",IF(AD16714="katA","katB",AD16714),AD16714)</f>
        <v>Pokryto</v>
      </c>
      <c r="AG16714" s="153"/>
      <c r="AH16714" s="153"/>
      <c r="AI16714" t="s">
        <v>201</v>
      </c>
      <c r="AJ16714" t="s">
        <v>800</v>
      </c>
      <c r="AK16714" s="9" t="str">
        <f>VLOOKUP(Y16714,zdroj!D:AJ,33,0)</f>
        <v>katB</v>
      </c>
    </row>
    <row r="16715" spans="8:37" x14ac:dyDescent="0.25">
      <c r="H16715" s="8"/>
      <c r="I16715" s="8"/>
      <c r="N16715" s="23"/>
      <c r="O16715" s="24"/>
      <c r="P16715" s="19"/>
      <c r="Q16715" s="19"/>
      <c r="R16715" s="19"/>
      <c r="U16715" s="27"/>
      <c r="Y16715" s="9" t="s">
        <v>782</v>
      </c>
      <c r="Z16715" s="9" t="s">
        <v>462</v>
      </c>
      <c r="AA16715" s="9" t="s">
        <v>198</v>
      </c>
      <c r="AB16715" s="9">
        <v>15448151</v>
      </c>
      <c r="AC16715" s="9" t="s">
        <v>17488</v>
      </c>
      <c r="AD16715" s="9" t="s">
        <v>800</v>
      </c>
      <c r="AE16715" s="5">
        <f t="shared" si="544"/>
        <v>0</v>
      </c>
      <c r="AF16715" s="5" t="str">
        <f t="shared" si="545"/>
        <v>Pokryto</v>
      </c>
      <c r="AG16715" s="153"/>
      <c r="AH16715" s="153"/>
      <c r="AI16715" t="s">
        <v>201</v>
      </c>
      <c r="AJ16715" t="s">
        <v>800</v>
      </c>
      <c r="AK16715" s="9" t="str">
        <f>VLOOKUP(Y16715,zdroj!D:AJ,33,0)</f>
        <v>katB</v>
      </c>
    </row>
    <row r="16716" spans="8:37" x14ac:dyDescent="0.25">
      <c r="H16716" s="8"/>
      <c r="I16716" s="8"/>
      <c r="N16716" s="23"/>
      <c r="O16716" s="24"/>
      <c r="P16716" s="19"/>
      <c r="Q16716" s="19"/>
      <c r="R16716" s="19"/>
      <c r="U16716" s="27"/>
      <c r="Y16716" s="9" t="s">
        <v>782</v>
      </c>
      <c r="Z16716" s="9" t="s">
        <v>462</v>
      </c>
      <c r="AA16716" s="9" t="s">
        <v>198</v>
      </c>
      <c r="AB16716" s="9">
        <v>15448169</v>
      </c>
      <c r="AC16716" s="9" t="s">
        <v>17489</v>
      </c>
      <c r="AD16716" s="9" t="s">
        <v>800</v>
      </c>
      <c r="AE16716" s="5">
        <f t="shared" si="544"/>
        <v>0</v>
      </c>
      <c r="AF16716" s="5" t="str">
        <f t="shared" si="545"/>
        <v>Pokryto</v>
      </c>
      <c r="AG16716" s="153"/>
      <c r="AH16716" s="153"/>
      <c r="AI16716" t="s">
        <v>201</v>
      </c>
      <c r="AJ16716" t="s">
        <v>800</v>
      </c>
      <c r="AK16716" s="9" t="str">
        <f>VLOOKUP(Y16716,zdroj!D:AJ,33,0)</f>
        <v>katB</v>
      </c>
    </row>
    <row r="16717" spans="8:37" x14ac:dyDescent="0.25">
      <c r="H16717" s="8"/>
      <c r="I16717" s="8"/>
      <c r="N16717" s="23"/>
      <c r="O16717" s="24"/>
      <c r="P16717" s="19"/>
      <c r="Q16717" s="19"/>
      <c r="R16717" s="19"/>
      <c r="U16717" s="27"/>
      <c r="Y16717" s="9" t="s">
        <v>782</v>
      </c>
      <c r="Z16717" s="9" t="s">
        <v>462</v>
      </c>
      <c r="AA16717" s="9" t="s">
        <v>198</v>
      </c>
      <c r="AB16717" s="9">
        <v>15448177</v>
      </c>
      <c r="AC16717" s="9" t="s">
        <v>17490</v>
      </c>
      <c r="AD16717" s="9" t="s">
        <v>231</v>
      </c>
      <c r="AE16717" s="5">
        <f t="shared" si="544"/>
        <v>0</v>
      </c>
      <c r="AF16717" s="5" t="str">
        <f t="shared" si="545"/>
        <v>katB</v>
      </c>
      <c r="AG16717" s="153"/>
      <c r="AH16717" s="153"/>
      <c r="AI16717" t="s">
        <v>201</v>
      </c>
      <c r="AJ16717" t="s">
        <v>17878</v>
      </c>
      <c r="AK16717" s="9" t="str">
        <f>VLOOKUP(Y16717,zdroj!D:AJ,33,0)</f>
        <v>katB</v>
      </c>
    </row>
    <row r="16718" spans="8:37" x14ac:dyDescent="0.25">
      <c r="H16718" s="8"/>
      <c r="I16718" s="8"/>
      <c r="N16718" s="23"/>
      <c r="O16718" s="24"/>
      <c r="P16718" s="19"/>
      <c r="Q16718" s="19"/>
      <c r="R16718" s="19"/>
      <c r="U16718" s="27"/>
      <c r="Y16718" s="9" t="s">
        <v>782</v>
      </c>
      <c r="Z16718" s="9" t="s">
        <v>462</v>
      </c>
      <c r="AA16718" s="9" t="s">
        <v>198</v>
      </c>
      <c r="AB16718" s="9">
        <v>15448185</v>
      </c>
      <c r="AC16718" s="9" t="s">
        <v>17491</v>
      </c>
      <c r="AD16718" s="9" t="s">
        <v>231</v>
      </c>
      <c r="AE16718" s="5">
        <f t="shared" si="544"/>
        <v>0</v>
      </c>
      <c r="AF16718" s="5" t="str">
        <f t="shared" si="545"/>
        <v>katB</v>
      </c>
      <c r="AG16718" s="153"/>
      <c r="AH16718" s="153"/>
      <c r="AI16718" t="s">
        <v>201</v>
      </c>
      <c r="AJ16718" t="s">
        <v>17878</v>
      </c>
      <c r="AK16718" s="9" t="str">
        <f>VLOOKUP(Y16718,zdroj!D:AJ,33,0)</f>
        <v>katB</v>
      </c>
    </row>
    <row r="16719" spans="8:37" x14ac:dyDescent="0.25">
      <c r="H16719" s="8"/>
      <c r="I16719" s="8"/>
      <c r="N16719" s="23"/>
      <c r="O16719" s="24"/>
      <c r="P16719" s="19"/>
      <c r="Q16719" s="19"/>
      <c r="R16719" s="19"/>
      <c r="U16719" s="27"/>
      <c r="Y16719" s="9" t="s">
        <v>782</v>
      </c>
      <c r="Z16719" s="9" t="s">
        <v>462</v>
      </c>
      <c r="AA16719" s="9" t="s">
        <v>198</v>
      </c>
      <c r="AB16719" s="9">
        <v>15447561</v>
      </c>
      <c r="AC16719" s="9" t="s">
        <v>17492</v>
      </c>
      <c r="AD16719" s="9" t="s">
        <v>231</v>
      </c>
      <c r="AE16719" s="5">
        <f t="shared" si="544"/>
        <v>0</v>
      </c>
      <c r="AF16719" s="5" t="str">
        <f t="shared" si="545"/>
        <v>katB</v>
      </c>
      <c r="AG16719" s="153"/>
      <c r="AH16719" s="153"/>
      <c r="AI16719" t="s">
        <v>201</v>
      </c>
      <c r="AJ16719" t="s">
        <v>17878</v>
      </c>
      <c r="AK16719" s="9" t="str">
        <f>VLOOKUP(Y16719,zdroj!D:AJ,33,0)</f>
        <v>katB</v>
      </c>
    </row>
    <row r="16720" spans="8:37" x14ac:dyDescent="0.25">
      <c r="H16720" s="8"/>
      <c r="I16720" s="8"/>
      <c r="N16720" s="23"/>
      <c r="O16720" s="24"/>
      <c r="P16720" s="19"/>
      <c r="Q16720" s="19"/>
      <c r="R16720" s="19"/>
      <c r="U16720" s="27"/>
      <c r="Y16720" s="9" t="s">
        <v>782</v>
      </c>
      <c r="Z16720" s="9" t="s">
        <v>462</v>
      </c>
      <c r="AA16720" s="9" t="s">
        <v>198</v>
      </c>
      <c r="AB16720" s="9">
        <v>15448207</v>
      </c>
      <c r="AC16720" s="9" t="s">
        <v>17493</v>
      </c>
      <c r="AD16720" s="9" t="s">
        <v>231</v>
      </c>
      <c r="AE16720" s="5">
        <f t="shared" si="544"/>
        <v>0</v>
      </c>
      <c r="AF16720" s="5" t="str">
        <f t="shared" si="545"/>
        <v>katB</v>
      </c>
      <c r="AG16720" s="153"/>
      <c r="AH16720" s="153"/>
      <c r="AI16720" t="s">
        <v>201</v>
      </c>
      <c r="AJ16720" t="s">
        <v>17878</v>
      </c>
      <c r="AK16720" s="9" t="str">
        <f>VLOOKUP(Y16720,zdroj!D:AJ,33,0)</f>
        <v>katB</v>
      </c>
    </row>
    <row r="16721" spans="8:37" x14ac:dyDescent="0.25">
      <c r="H16721" s="8"/>
      <c r="I16721" s="8"/>
      <c r="N16721" s="23"/>
      <c r="O16721" s="24"/>
      <c r="P16721" s="19"/>
      <c r="Q16721" s="19"/>
      <c r="R16721" s="19"/>
      <c r="U16721" s="27"/>
      <c r="Y16721" s="9" t="s">
        <v>782</v>
      </c>
      <c r="Z16721" s="9" t="s">
        <v>462</v>
      </c>
      <c r="AA16721" s="9" t="s">
        <v>198</v>
      </c>
      <c r="AB16721" s="9">
        <v>15448215</v>
      </c>
      <c r="AC16721" s="9" t="s">
        <v>17494</v>
      </c>
      <c r="AD16721" s="9" t="s">
        <v>231</v>
      </c>
      <c r="AE16721" s="5">
        <f t="shared" si="544"/>
        <v>0</v>
      </c>
      <c r="AF16721" s="5" t="str">
        <f t="shared" si="545"/>
        <v>katB</v>
      </c>
      <c r="AG16721" s="153"/>
      <c r="AH16721" s="153"/>
      <c r="AI16721" t="s">
        <v>229</v>
      </c>
      <c r="AJ16721" t="s">
        <v>17878</v>
      </c>
      <c r="AK16721" s="9" t="str">
        <f>VLOOKUP(Y16721,zdroj!D:AJ,33,0)</f>
        <v>katB</v>
      </c>
    </row>
    <row r="16722" spans="8:37" x14ac:dyDescent="0.25">
      <c r="H16722" s="8"/>
      <c r="I16722" s="8"/>
      <c r="N16722" s="23"/>
      <c r="O16722" s="24"/>
      <c r="P16722" s="19"/>
      <c r="Q16722" s="19"/>
      <c r="R16722" s="19"/>
      <c r="U16722" s="27"/>
      <c r="Y16722" s="9" t="s">
        <v>782</v>
      </c>
      <c r="Z16722" s="9" t="s">
        <v>462</v>
      </c>
      <c r="AA16722" s="9" t="s">
        <v>198</v>
      </c>
      <c r="AB16722" s="9">
        <v>15447570</v>
      </c>
      <c r="AC16722" s="9" t="s">
        <v>17495</v>
      </c>
      <c r="AD16722" s="9" t="s">
        <v>231</v>
      </c>
      <c r="AE16722" s="5">
        <f t="shared" si="544"/>
        <v>0</v>
      </c>
      <c r="AF16722" s="5" t="str">
        <f t="shared" si="545"/>
        <v>katB</v>
      </c>
      <c r="AG16722" s="153"/>
      <c r="AH16722" s="153"/>
      <c r="AI16722" t="s">
        <v>201</v>
      </c>
      <c r="AJ16722" t="s">
        <v>17878</v>
      </c>
      <c r="AK16722" s="9" t="str">
        <f>VLOOKUP(Y16722,zdroj!D:AJ,33,0)</f>
        <v>katB</v>
      </c>
    </row>
    <row r="16723" spans="8:37" x14ac:dyDescent="0.25">
      <c r="H16723" s="8"/>
      <c r="I16723" s="8"/>
      <c r="N16723" s="23"/>
      <c r="O16723" s="24"/>
      <c r="P16723" s="19"/>
      <c r="Q16723" s="19"/>
      <c r="R16723" s="19"/>
      <c r="U16723" s="27"/>
      <c r="Y16723" s="9" t="s">
        <v>782</v>
      </c>
      <c r="Z16723" s="9" t="s">
        <v>462</v>
      </c>
      <c r="AA16723" s="9" t="s">
        <v>198</v>
      </c>
      <c r="AB16723" s="9">
        <v>15448223</v>
      </c>
      <c r="AC16723" s="9" t="s">
        <v>17496</v>
      </c>
      <c r="AD16723" s="9" t="s">
        <v>231</v>
      </c>
      <c r="AE16723" s="5">
        <f t="shared" si="544"/>
        <v>0</v>
      </c>
      <c r="AF16723" s="5" t="str">
        <f t="shared" si="545"/>
        <v>katB</v>
      </c>
      <c r="AG16723" s="153"/>
      <c r="AH16723" s="153"/>
      <c r="AI16723" t="s">
        <v>17879</v>
      </c>
      <c r="AJ16723" t="s">
        <v>17878</v>
      </c>
      <c r="AK16723" s="9" t="str">
        <f>VLOOKUP(Y16723,zdroj!D:AJ,33,0)</f>
        <v>katB</v>
      </c>
    </row>
    <row r="16724" spans="8:37" x14ac:dyDescent="0.25">
      <c r="H16724" s="8"/>
      <c r="I16724" s="8"/>
      <c r="N16724" s="23"/>
      <c r="O16724" s="24"/>
      <c r="P16724" s="19"/>
      <c r="Q16724" s="19"/>
      <c r="R16724" s="19"/>
      <c r="U16724" s="27"/>
      <c r="Y16724" s="9" t="s">
        <v>782</v>
      </c>
      <c r="Z16724" s="9" t="s">
        <v>462</v>
      </c>
      <c r="AA16724" s="9" t="s">
        <v>198</v>
      </c>
      <c r="AB16724" s="9">
        <v>15448231</v>
      </c>
      <c r="AC16724" s="9" t="s">
        <v>17497</v>
      </c>
      <c r="AD16724" s="9" t="s">
        <v>231</v>
      </c>
      <c r="AE16724" s="5">
        <f t="shared" si="544"/>
        <v>0</v>
      </c>
      <c r="AF16724" s="5" t="str">
        <f t="shared" si="545"/>
        <v>katB</v>
      </c>
      <c r="AG16724" s="153"/>
      <c r="AH16724" s="153"/>
      <c r="AI16724" t="s">
        <v>201</v>
      </c>
      <c r="AJ16724" t="s">
        <v>17878</v>
      </c>
      <c r="AK16724" s="9" t="str">
        <f>VLOOKUP(Y16724,zdroj!D:AJ,33,0)</f>
        <v>katB</v>
      </c>
    </row>
    <row r="16725" spans="8:37" x14ac:dyDescent="0.25">
      <c r="H16725" s="8"/>
      <c r="I16725" s="8"/>
      <c r="N16725" s="23"/>
      <c r="O16725" s="24"/>
      <c r="P16725" s="19"/>
      <c r="Q16725" s="19"/>
      <c r="R16725" s="19"/>
      <c r="U16725" s="27"/>
      <c r="Y16725" s="9" t="s">
        <v>782</v>
      </c>
      <c r="Z16725" s="9" t="s">
        <v>462</v>
      </c>
      <c r="AA16725" s="9" t="s">
        <v>198</v>
      </c>
      <c r="AB16725" s="9">
        <v>15448240</v>
      </c>
      <c r="AC16725" s="9" t="s">
        <v>17498</v>
      </c>
      <c r="AD16725" s="9" t="s">
        <v>800</v>
      </c>
      <c r="AE16725" s="5">
        <f t="shared" si="544"/>
        <v>0</v>
      </c>
      <c r="AF16725" s="5" t="str">
        <f t="shared" si="545"/>
        <v>Pokryto</v>
      </c>
      <c r="AG16725" s="153"/>
      <c r="AH16725" s="153"/>
      <c r="AI16725" t="s">
        <v>201</v>
      </c>
      <c r="AJ16725" t="s">
        <v>800</v>
      </c>
      <c r="AK16725" s="9" t="str">
        <f>VLOOKUP(Y16725,zdroj!D:AJ,33,0)</f>
        <v>katB</v>
      </c>
    </row>
    <row r="16726" spans="8:37" x14ac:dyDescent="0.25">
      <c r="H16726" s="8"/>
      <c r="I16726" s="8"/>
      <c r="N16726" s="23"/>
      <c r="O16726" s="24"/>
      <c r="P16726" s="19"/>
      <c r="Q16726" s="19"/>
      <c r="R16726" s="19"/>
      <c r="U16726" s="27"/>
      <c r="Y16726" s="9" t="s">
        <v>782</v>
      </c>
      <c r="Z16726" s="9" t="s">
        <v>462</v>
      </c>
      <c r="AA16726" s="9" t="s">
        <v>198</v>
      </c>
      <c r="AB16726" s="9">
        <v>15448258</v>
      </c>
      <c r="AC16726" s="9" t="s">
        <v>17499</v>
      </c>
      <c r="AD16726" s="9" t="s">
        <v>231</v>
      </c>
      <c r="AE16726" s="5">
        <f t="shared" si="544"/>
        <v>0</v>
      </c>
      <c r="AF16726" s="5" t="str">
        <f t="shared" si="545"/>
        <v>katB</v>
      </c>
      <c r="AG16726" s="153"/>
      <c r="AH16726" s="153"/>
      <c r="AI16726" t="s">
        <v>201</v>
      </c>
      <c r="AJ16726" t="s">
        <v>17878</v>
      </c>
      <c r="AK16726" s="9" t="str">
        <f>VLOOKUP(Y16726,zdroj!D:AJ,33,0)</f>
        <v>katB</v>
      </c>
    </row>
    <row r="16727" spans="8:37" x14ac:dyDescent="0.25">
      <c r="H16727" s="8"/>
      <c r="I16727" s="8"/>
      <c r="N16727" s="23"/>
      <c r="O16727" s="24"/>
      <c r="P16727" s="19"/>
      <c r="Q16727" s="19"/>
      <c r="R16727" s="19"/>
      <c r="U16727" s="27"/>
      <c r="Y16727" s="9" t="s">
        <v>782</v>
      </c>
      <c r="Z16727" s="9" t="s">
        <v>462</v>
      </c>
      <c r="AA16727" s="9" t="s">
        <v>198</v>
      </c>
      <c r="AB16727" s="9">
        <v>15448266</v>
      </c>
      <c r="AC16727" s="9" t="s">
        <v>17500</v>
      </c>
      <c r="AD16727" s="9" t="s">
        <v>800</v>
      </c>
      <c r="AE16727" s="5">
        <f t="shared" si="544"/>
        <v>0</v>
      </c>
      <c r="AF16727" s="5" t="str">
        <f t="shared" si="545"/>
        <v>Pokryto</v>
      </c>
      <c r="AG16727" s="153"/>
      <c r="AH16727" s="153"/>
      <c r="AI16727" t="s">
        <v>201</v>
      </c>
      <c r="AJ16727" t="s">
        <v>800</v>
      </c>
      <c r="AK16727" s="9" t="str">
        <f>VLOOKUP(Y16727,zdroj!D:AJ,33,0)</f>
        <v>katB</v>
      </c>
    </row>
    <row r="16728" spans="8:37" x14ac:dyDescent="0.25">
      <c r="H16728" s="8"/>
      <c r="I16728" s="8"/>
      <c r="N16728" s="23"/>
      <c r="O16728" s="24"/>
      <c r="P16728" s="19"/>
      <c r="Q16728" s="19"/>
      <c r="R16728" s="19"/>
      <c r="U16728" s="27"/>
      <c r="Y16728" s="9" t="s">
        <v>782</v>
      </c>
      <c r="Z16728" s="9" t="s">
        <v>462</v>
      </c>
      <c r="AA16728" s="9" t="s">
        <v>198</v>
      </c>
      <c r="AB16728" s="9">
        <v>15448274</v>
      </c>
      <c r="AC16728" s="9" t="s">
        <v>17501</v>
      </c>
      <c r="AD16728" s="9" t="s">
        <v>800</v>
      </c>
      <c r="AE16728" s="5">
        <f t="shared" si="544"/>
        <v>0</v>
      </c>
      <c r="AF16728" s="5" t="str">
        <f t="shared" si="545"/>
        <v>Pokryto</v>
      </c>
      <c r="AG16728" s="153"/>
      <c r="AH16728" s="153"/>
      <c r="AI16728" t="s">
        <v>201</v>
      </c>
      <c r="AJ16728" t="s">
        <v>800</v>
      </c>
      <c r="AK16728" s="9" t="str">
        <f>VLOOKUP(Y16728,zdroj!D:AJ,33,0)</f>
        <v>katB</v>
      </c>
    </row>
    <row r="16729" spans="8:37" x14ac:dyDescent="0.25">
      <c r="H16729" s="8"/>
      <c r="I16729" s="8"/>
      <c r="N16729" s="23"/>
      <c r="O16729" s="24"/>
      <c r="P16729" s="19"/>
      <c r="Q16729" s="19"/>
      <c r="R16729" s="19"/>
      <c r="U16729" s="27"/>
      <c r="Y16729" s="9" t="s">
        <v>782</v>
      </c>
      <c r="Z16729" s="9" t="s">
        <v>462</v>
      </c>
      <c r="AA16729" s="9" t="s">
        <v>198</v>
      </c>
      <c r="AB16729" s="9">
        <v>15448282</v>
      </c>
      <c r="AC16729" s="9" t="s">
        <v>17502</v>
      </c>
      <c r="AD16729" s="9" t="s">
        <v>800</v>
      </c>
      <c r="AE16729" s="5">
        <f t="shared" si="544"/>
        <v>0</v>
      </c>
      <c r="AF16729" s="5" t="str">
        <f t="shared" si="545"/>
        <v>Pokryto</v>
      </c>
      <c r="AG16729" s="153"/>
      <c r="AH16729" s="153"/>
      <c r="AI16729" t="s">
        <v>201</v>
      </c>
      <c r="AJ16729" t="s">
        <v>800</v>
      </c>
      <c r="AK16729" s="9" t="str">
        <f>VLOOKUP(Y16729,zdroj!D:AJ,33,0)</f>
        <v>katB</v>
      </c>
    </row>
    <row r="16730" spans="8:37" x14ac:dyDescent="0.25">
      <c r="H16730" s="8"/>
      <c r="I16730" s="8"/>
      <c r="N16730" s="23"/>
      <c r="O16730" s="24"/>
      <c r="P16730" s="19"/>
      <c r="Q16730" s="19"/>
      <c r="R16730" s="19"/>
      <c r="U16730" s="27"/>
      <c r="Y16730" s="9" t="s">
        <v>782</v>
      </c>
      <c r="Z16730" s="9" t="s">
        <v>462</v>
      </c>
      <c r="AA16730" s="9" t="s">
        <v>198</v>
      </c>
      <c r="AB16730" s="9">
        <v>15448291</v>
      </c>
      <c r="AC16730" s="9" t="s">
        <v>17503</v>
      </c>
      <c r="AD16730" s="9" t="s">
        <v>231</v>
      </c>
      <c r="AE16730" s="5">
        <f t="shared" si="544"/>
        <v>0</v>
      </c>
      <c r="AF16730" s="5" t="str">
        <f t="shared" si="545"/>
        <v>katB</v>
      </c>
      <c r="AG16730" s="153"/>
      <c r="AH16730" s="153"/>
      <c r="AI16730" t="s">
        <v>201</v>
      </c>
      <c r="AJ16730" t="s">
        <v>17878</v>
      </c>
      <c r="AK16730" s="9" t="str">
        <f>VLOOKUP(Y16730,zdroj!D:AJ,33,0)</f>
        <v>katB</v>
      </c>
    </row>
    <row r="16731" spans="8:37" x14ac:dyDescent="0.25">
      <c r="H16731" s="8"/>
      <c r="I16731" s="8"/>
      <c r="N16731" s="23"/>
      <c r="O16731" s="24"/>
      <c r="P16731" s="19"/>
      <c r="Q16731" s="19"/>
      <c r="R16731" s="19"/>
      <c r="U16731" s="27"/>
      <c r="Y16731" s="9" t="s">
        <v>782</v>
      </c>
      <c r="Z16731" s="9" t="s">
        <v>462</v>
      </c>
      <c r="AA16731" s="9" t="s">
        <v>198</v>
      </c>
      <c r="AB16731" s="9">
        <v>15448304</v>
      </c>
      <c r="AC16731" s="9" t="s">
        <v>17504</v>
      </c>
      <c r="AD16731" s="9" t="s">
        <v>231</v>
      </c>
      <c r="AE16731" s="5">
        <f t="shared" si="544"/>
        <v>0</v>
      </c>
      <c r="AF16731" s="5" t="str">
        <f t="shared" si="545"/>
        <v>katB</v>
      </c>
      <c r="AG16731" s="153"/>
      <c r="AH16731" s="153"/>
      <c r="AI16731" t="s">
        <v>201</v>
      </c>
      <c r="AJ16731" t="s">
        <v>17878</v>
      </c>
      <c r="AK16731" s="9" t="str">
        <f>VLOOKUP(Y16731,zdroj!D:AJ,33,0)</f>
        <v>katB</v>
      </c>
    </row>
    <row r="16732" spans="8:37" x14ac:dyDescent="0.25">
      <c r="H16732" s="8"/>
      <c r="I16732" s="8"/>
      <c r="N16732" s="23"/>
      <c r="O16732" s="24"/>
      <c r="P16732" s="19"/>
      <c r="Q16732" s="19"/>
      <c r="R16732" s="19"/>
      <c r="U16732" s="27"/>
      <c r="Y16732" s="9" t="s">
        <v>782</v>
      </c>
      <c r="Z16732" s="9" t="s">
        <v>462</v>
      </c>
      <c r="AA16732" s="9" t="s">
        <v>198</v>
      </c>
      <c r="AB16732" s="9">
        <v>15448312</v>
      </c>
      <c r="AC16732" s="9" t="s">
        <v>17505</v>
      </c>
      <c r="AD16732" s="9" t="s">
        <v>231</v>
      </c>
      <c r="AE16732" s="5">
        <f t="shared" si="544"/>
        <v>0</v>
      </c>
      <c r="AF16732" s="5" t="str">
        <f t="shared" si="545"/>
        <v>katB</v>
      </c>
      <c r="AG16732" s="153"/>
      <c r="AH16732" s="153"/>
      <c r="AI16732" t="s">
        <v>201</v>
      </c>
      <c r="AJ16732" t="s">
        <v>17878</v>
      </c>
      <c r="AK16732" s="9" t="str">
        <f>VLOOKUP(Y16732,zdroj!D:AJ,33,0)</f>
        <v>katB</v>
      </c>
    </row>
    <row r="16733" spans="8:37" x14ac:dyDescent="0.25">
      <c r="H16733" s="8"/>
      <c r="I16733" s="8"/>
      <c r="N16733" s="23"/>
      <c r="O16733" s="24"/>
      <c r="P16733" s="19"/>
      <c r="Q16733" s="19"/>
      <c r="R16733" s="19"/>
      <c r="U16733" s="27"/>
      <c r="Y16733" s="9" t="s">
        <v>782</v>
      </c>
      <c r="Z16733" s="9" t="s">
        <v>462</v>
      </c>
      <c r="AA16733" s="9" t="s">
        <v>198</v>
      </c>
      <c r="AB16733" s="9">
        <v>15448321</v>
      </c>
      <c r="AC16733" s="9" t="s">
        <v>17506</v>
      </c>
      <c r="AD16733" s="9" t="s">
        <v>231</v>
      </c>
      <c r="AE16733" s="5">
        <f t="shared" si="544"/>
        <v>0</v>
      </c>
      <c r="AF16733" s="5" t="str">
        <f t="shared" si="545"/>
        <v>katB</v>
      </c>
      <c r="AG16733" s="153"/>
      <c r="AH16733" s="153"/>
      <c r="AI16733" t="s">
        <v>201</v>
      </c>
      <c r="AJ16733" t="s">
        <v>17878</v>
      </c>
      <c r="AK16733" s="9" t="str">
        <f>VLOOKUP(Y16733,zdroj!D:AJ,33,0)</f>
        <v>katB</v>
      </c>
    </row>
    <row r="16734" spans="8:37" x14ac:dyDescent="0.25">
      <c r="H16734" s="8"/>
      <c r="I16734" s="8"/>
      <c r="N16734" s="23"/>
      <c r="O16734" s="24"/>
      <c r="P16734" s="19"/>
      <c r="Q16734" s="19"/>
      <c r="R16734" s="19"/>
      <c r="U16734" s="27"/>
      <c r="Y16734" s="9" t="s">
        <v>782</v>
      </c>
      <c r="Z16734" s="9" t="s">
        <v>462</v>
      </c>
      <c r="AA16734" s="9" t="s">
        <v>198</v>
      </c>
      <c r="AB16734" s="9">
        <v>15448339</v>
      </c>
      <c r="AC16734" s="9" t="s">
        <v>17507</v>
      </c>
      <c r="AD16734" s="9" t="s">
        <v>800</v>
      </c>
      <c r="AE16734" s="5">
        <f t="shared" si="544"/>
        <v>0</v>
      </c>
      <c r="AF16734" s="5" t="str">
        <f t="shared" si="545"/>
        <v>Pokryto</v>
      </c>
      <c r="AG16734" s="153"/>
      <c r="AH16734" s="153"/>
      <c r="AI16734" t="s">
        <v>17879</v>
      </c>
      <c r="AJ16734" t="s">
        <v>800</v>
      </c>
      <c r="AK16734" s="9" t="str">
        <f>VLOOKUP(Y16734,zdroj!D:AJ,33,0)</f>
        <v>katB</v>
      </c>
    </row>
    <row r="16735" spans="8:37" x14ac:dyDescent="0.25">
      <c r="H16735" s="8"/>
      <c r="I16735" s="8"/>
      <c r="N16735" s="23"/>
      <c r="O16735" s="24"/>
      <c r="P16735" s="19"/>
      <c r="Q16735" s="19"/>
      <c r="R16735" s="19"/>
      <c r="U16735" s="27"/>
      <c r="Y16735" s="9" t="s">
        <v>782</v>
      </c>
      <c r="Z16735" s="9" t="s">
        <v>462</v>
      </c>
      <c r="AA16735" s="9" t="s">
        <v>198</v>
      </c>
      <c r="AB16735" s="9">
        <v>15448347</v>
      </c>
      <c r="AC16735" s="9" t="s">
        <v>17508</v>
      </c>
      <c r="AD16735" s="9" t="s">
        <v>231</v>
      </c>
      <c r="AE16735" s="5">
        <f t="shared" si="544"/>
        <v>0</v>
      </c>
      <c r="AF16735" s="5" t="str">
        <f t="shared" si="545"/>
        <v>katB</v>
      </c>
      <c r="AG16735" s="153"/>
      <c r="AH16735" s="153"/>
      <c r="AI16735" t="s">
        <v>17879</v>
      </c>
      <c r="AJ16735" t="s">
        <v>17878</v>
      </c>
      <c r="AK16735" s="9" t="str">
        <f>VLOOKUP(Y16735,zdroj!D:AJ,33,0)</f>
        <v>katB</v>
      </c>
    </row>
    <row r="16736" spans="8:37" x14ac:dyDescent="0.25">
      <c r="H16736" s="8"/>
      <c r="I16736" s="8"/>
      <c r="N16736" s="23"/>
      <c r="O16736" s="24"/>
      <c r="P16736" s="19"/>
      <c r="Q16736" s="19"/>
      <c r="R16736" s="19"/>
      <c r="U16736" s="27"/>
      <c r="Y16736" s="9" t="s">
        <v>782</v>
      </c>
      <c r="Z16736" s="9" t="s">
        <v>462</v>
      </c>
      <c r="AA16736" s="9" t="s">
        <v>198</v>
      </c>
      <c r="AB16736" s="9">
        <v>30955939</v>
      </c>
      <c r="AC16736" s="9" t="s">
        <v>17509</v>
      </c>
      <c r="AD16736" s="9" t="s">
        <v>231</v>
      </c>
      <c r="AE16736" s="5">
        <f t="shared" si="544"/>
        <v>0</v>
      </c>
      <c r="AF16736" s="5" t="str">
        <f t="shared" si="545"/>
        <v>katB</v>
      </c>
      <c r="AG16736" s="153"/>
      <c r="AH16736" s="153"/>
      <c r="AI16736" t="s">
        <v>201</v>
      </c>
      <c r="AJ16736" t="s">
        <v>17878</v>
      </c>
      <c r="AK16736" s="9" t="str">
        <f>VLOOKUP(Y16736,zdroj!D:AJ,33,0)</f>
        <v>katB</v>
      </c>
    </row>
    <row r="16737" spans="8:37" x14ac:dyDescent="0.25">
      <c r="H16737" s="8"/>
      <c r="I16737" s="8"/>
      <c r="N16737" s="23"/>
      <c r="O16737" s="24"/>
      <c r="P16737" s="19"/>
      <c r="Q16737" s="19"/>
      <c r="R16737" s="19"/>
      <c r="U16737" s="27"/>
      <c r="Y16737" s="9" t="s">
        <v>782</v>
      </c>
      <c r="Z16737" s="9" t="s">
        <v>462</v>
      </c>
      <c r="AA16737" s="9" t="s">
        <v>198</v>
      </c>
      <c r="AB16737" s="9">
        <v>15447588</v>
      </c>
      <c r="AC16737" s="9" t="s">
        <v>17510</v>
      </c>
      <c r="AD16737" s="9" t="s">
        <v>800</v>
      </c>
      <c r="AE16737" s="5">
        <f t="shared" si="544"/>
        <v>0</v>
      </c>
      <c r="AF16737" s="5" t="str">
        <f t="shared" si="545"/>
        <v>Pokryto</v>
      </c>
      <c r="AG16737" s="153"/>
      <c r="AH16737" s="153"/>
      <c r="AI16737" t="s">
        <v>201</v>
      </c>
      <c r="AJ16737" t="s">
        <v>800</v>
      </c>
      <c r="AK16737" s="9" t="str">
        <f>VLOOKUP(Y16737,zdroj!D:AJ,33,0)</f>
        <v>katB</v>
      </c>
    </row>
    <row r="16738" spans="8:37" x14ac:dyDescent="0.25">
      <c r="H16738" s="8"/>
      <c r="I16738" s="8"/>
      <c r="N16738" s="23"/>
      <c r="O16738" s="24"/>
      <c r="P16738" s="19"/>
      <c r="Q16738" s="19"/>
      <c r="R16738" s="19"/>
      <c r="U16738" s="27"/>
      <c r="Y16738" s="9" t="s">
        <v>782</v>
      </c>
      <c r="Z16738" s="9" t="s">
        <v>462</v>
      </c>
      <c r="AA16738" s="9" t="s">
        <v>198</v>
      </c>
      <c r="AB16738" s="9">
        <v>15448355</v>
      </c>
      <c r="AC16738" s="9" t="s">
        <v>17511</v>
      </c>
      <c r="AD16738" s="9" t="s">
        <v>231</v>
      </c>
      <c r="AE16738" s="5">
        <f t="shared" si="544"/>
        <v>0</v>
      </c>
      <c r="AF16738" s="5" t="str">
        <f t="shared" si="545"/>
        <v>katB</v>
      </c>
      <c r="AG16738" s="153"/>
      <c r="AH16738" s="153"/>
      <c r="AI16738" t="s">
        <v>201</v>
      </c>
      <c r="AJ16738" t="s">
        <v>17878</v>
      </c>
      <c r="AK16738" s="9" t="str">
        <f>VLOOKUP(Y16738,zdroj!D:AJ,33,0)</f>
        <v>katB</v>
      </c>
    </row>
    <row r="16739" spans="8:37" x14ac:dyDescent="0.25">
      <c r="H16739" s="8"/>
      <c r="I16739" s="8"/>
      <c r="N16739" s="23"/>
      <c r="O16739" s="24"/>
      <c r="P16739" s="19"/>
      <c r="Q16739" s="19"/>
      <c r="R16739" s="19"/>
      <c r="U16739" s="27"/>
      <c r="Y16739" s="9" t="s">
        <v>782</v>
      </c>
      <c r="Z16739" s="9" t="s">
        <v>462</v>
      </c>
      <c r="AA16739" s="9" t="s">
        <v>198</v>
      </c>
      <c r="AB16739" s="9">
        <v>15448363</v>
      </c>
      <c r="AC16739" s="9" t="s">
        <v>17512</v>
      </c>
      <c r="AD16739" s="9" t="s">
        <v>800</v>
      </c>
      <c r="AE16739" s="5">
        <f t="shared" si="544"/>
        <v>0</v>
      </c>
      <c r="AF16739" s="5" t="str">
        <f t="shared" si="545"/>
        <v>Pokryto</v>
      </c>
      <c r="AG16739" s="153"/>
      <c r="AH16739" s="153"/>
      <c r="AI16739" t="s">
        <v>201</v>
      </c>
      <c r="AJ16739" t="s">
        <v>800</v>
      </c>
      <c r="AK16739" s="9" t="str">
        <f>VLOOKUP(Y16739,zdroj!D:AJ,33,0)</f>
        <v>katB</v>
      </c>
    </row>
    <row r="16740" spans="8:37" x14ac:dyDescent="0.25">
      <c r="H16740" s="8"/>
      <c r="I16740" s="8"/>
      <c r="N16740" s="23"/>
      <c r="O16740" s="24"/>
      <c r="P16740" s="19"/>
      <c r="Q16740" s="19"/>
      <c r="R16740" s="19"/>
      <c r="U16740" s="27"/>
      <c r="Y16740" s="9" t="s">
        <v>782</v>
      </c>
      <c r="Z16740" s="9" t="s">
        <v>462</v>
      </c>
      <c r="AA16740" s="9" t="s">
        <v>198</v>
      </c>
      <c r="AB16740" s="9">
        <v>15448371</v>
      </c>
      <c r="AC16740" s="9" t="s">
        <v>17513</v>
      </c>
      <c r="AD16740" s="9" t="s">
        <v>800</v>
      </c>
      <c r="AE16740" s="5">
        <f t="shared" si="544"/>
        <v>0</v>
      </c>
      <c r="AF16740" s="5" t="str">
        <f t="shared" si="545"/>
        <v>Pokryto</v>
      </c>
      <c r="AG16740" s="153"/>
      <c r="AH16740" s="153"/>
      <c r="AI16740" t="s">
        <v>201</v>
      </c>
      <c r="AJ16740" t="s">
        <v>800</v>
      </c>
      <c r="AK16740" s="9" t="str">
        <f>VLOOKUP(Y16740,zdroj!D:AJ,33,0)</f>
        <v>katB</v>
      </c>
    </row>
    <row r="16741" spans="8:37" x14ac:dyDescent="0.25">
      <c r="H16741" s="8"/>
      <c r="I16741" s="8"/>
      <c r="N16741" s="23"/>
      <c r="O16741" s="24"/>
      <c r="P16741" s="19"/>
      <c r="Q16741" s="19"/>
      <c r="R16741" s="19"/>
      <c r="U16741" s="27"/>
      <c r="Y16741" s="9" t="s">
        <v>782</v>
      </c>
      <c r="Z16741" s="9" t="s">
        <v>462</v>
      </c>
      <c r="AA16741" s="9" t="s">
        <v>198</v>
      </c>
      <c r="AB16741" s="9">
        <v>15448380</v>
      </c>
      <c r="AC16741" s="9" t="s">
        <v>17514</v>
      </c>
      <c r="AD16741" s="9" t="s">
        <v>800</v>
      </c>
      <c r="AE16741" s="5">
        <f t="shared" si="544"/>
        <v>0</v>
      </c>
      <c r="AF16741" s="5" t="str">
        <f t="shared" si="545"/>
        <v>Pokryto</v>
      </c>
      <c r="AG16741" s="153"/>
      <c r="AH16741" s="153"/>
      <c r="AI16741" t="s">
        <v>201</v>
      </c>
      <c r="AJ16741" t="s">
        <v>800</v>
      </c>
      <c r="AK16741" s="9" t="str">
        <f>VLOOKUP(Y16741,zdroj!D:AJ,33,0)</f>
        <v>katB</v>
      </c>
    </row>
    <row r="16742" spans="8:37" x14ac:dyDescent="0.25">
      <c r="H16742" s="8"/>
      <c r="I16742" s="8"/>
      <c r="N16742" s="23"/>
      <c r="O16742" s="24"/>
      <c r="P16742" s="19"/>
      <c r="Q16742" s="19"/>
      <c r="R16742" s="19"/>
      <c r="U16742" s="27"/>
      <c r="Y16742" s="9" t="s">
        <v>782</v>
      </c>
      <c r="Z16742" s="9" t="s">
        <v>462</v>
      </c>
      <c r="AA16742" s="9" t="s">
        <v>198</v>
      </c>
      <c r="AB16742" s="9">
        <v>15448398</v>
      </c>
      <c r="AC16742" s="9" t="s">
        <v>17515</v>
      </c>
      <c r="AD16742" s="9" t="s">
        <v>231</v>
      </c>
      <c r="AE16742" s="5">
        <f t="shared" si="544"/>
        <v>0</v>
      </c>
      <c r="AF16742" s="5" t="str">
        <f t="shared" si="545"/>
        <v>katB</v>
      </c>
      <c r="AG16742" s="153"/>
      <c r="AH16742" s="153"/>
      <c r="AI16742" t="s">
        <v>201</v>
      </c>
      <c r="AJ16742" t="s">
        <v>17878</v>
      </c>
      <c r="AK16742" s="9" t="str">
        <f>VLOOKUP(Y16742,zdroj!D:AJ,33,0)</f>
        <v>katB</v>
      </c>
    </row>
    <row r="16743" spans="8:37" x14ac:dyDescent="0.25">
      <c r="H16743" s="8"/>
      <c r="I16743" s="8"/>
      <c r="N16743" s="23"/>
      <c r="O16743" s="24"/>
      <c r="P16743" s="19"/>
      <c r="Q16743" s="19"/>
      <c r="R16743" s="19"/>
      <c r="U16743" s="27"/>
      <c r="Y16743" s="9" t="s">
        <v>782</v>
      </c>
      <c r="Z16743" s="9" t="s">
        <v>462</v>
      </c>
      <c r="AA16743" s="9" t="s">
        <v>198</v>
      </c>
      <c r="AB16743" s="9">
        <v>15448401</v>
      </c>
      <c r="AC16743" s="9" t="s">
        <v>17516</v>
      </c>
      <c r="AD16743" s="9" t="s">
        <v>231</v>
      </c>
      <c r="AE16743" s="5">
        <f t="shared" si="544"/>
        <v>0</v>
      </c>
      <c r="AF16743" s="5" t="str">
        <f t="shared" si="545"/>
        <v>katB</v>
      </c>
      <c r="AG16743" s="153"/>
      <c r="AH16743" s="153"/>
      <c r="AI16743" t="s">
        <v>201</v>
      </c>
      <c r="AJ16743" t="s">
        <v>17878</v>
      </c>
      <c r="AK16743" s="9" t="str">
        <f>VLOOKUP(Y16743,zdroj!D:AJ,33,0)</f>
        <v>katB</v>
      </c>
    </row>
    <row r="16744" spans="8:37" x14ac:dyDescent="0.25">
      <c r="H16744" s="8"/>
      <c r="I16744" s="8"/>
      <c r="N16744" s="23"/>
      <c r="O16744" s="24"/>
      <c r="P16744" s="19"/>
      <c r="Q16744" s="19"/>
      <c r="R16744" s="19"/>
      <c r="U16744" s="27"/>
      <c r="Y16744" s="9" t="s">
        <v>782</v>
      </c>
      <c r="Z16744" s="9" t="s">
        <v>462</v>
      </c>
      <c r="AA16744" s="9" t="s">
        <v>198</v>
      </c>
      <c r="AB16744" s="9">
        <v>26509423</v>
      </c>
      <c r="AC16744" s="9" t="s">
        <v>17517</v>
      </c>
      <c r="AD16744" s="9" t="s">
        <v>231</v>
      </c>
      <c r="AE16744" s="5">
        <f t="shared" si="544"/>
        <v>0</v>
      </c>
      <c r="AF16744" s="5" t="str">
        <f t="shared" si="545"/>
        <v>katB</v>
      </c>
      <c r="AG16744" s="153"/>
      <c r="AH16744" s="153"/>
      <c r="AI16744" t="s">
        <v>17880</v>
      </c>
      <c r="AJ16744" t="s">
        <v>17878</v>
      </c>
      <c r="AK16744" s="9" t="str">
        <f>VLOOKUP(Y16744,zdroj!D:AJ,33,0)</f>
        <v>katB</v>
      </c>
    </row>
    <row r="16745" spans="8:37" x14ac:dyDescent="0.25">
      <c r="H16745" s="8"/>
      <c r="I16745" s="8"/>
      <c r="N16745" s="23"/>
      <c r="O16745" s="24"/>
      <c r="P16745" s="19"/>
      <c r="Q16745" s="19"/>
      <c r="R16745" s="19"/>
      <c r="U16745" s="27"/>
      <c r="Y16745" s="9" t="s">
        <v>782</v>
      </c>
      <c r="Z16745" s="9" t="s">
        <v>462</v>
      </c>
      <c r="AA16745" s="9" t="s">
        <v>198</v>
      </c>
      <c r="AB16745" s="9">
        <v>15448410</v>
      </c>
      <c r="AC16745" s="9" t="s">
        <v>17518</v>
      </c>
      <c r="AD16745" s="9" t="s">
        <v>800</v>
      </c>
      <c r="AE16745" s="5">
        <f t="shared" si="544"/>
        <v>0</v>
      </c>
      <c r="AF16745" s="5" t="str">
        <f t="shared" si="545"/>
        <v>Pokryto</v>
      </c>
      <c r="AG16745" s="153"/>
      <c r="AH16745" s="153"/>
      <c r="AI16745" t="s">
        <v>201</v>
      </c>
      <c r="AJ16745" t="s">
        <v>800</v>
      </c>
      <c r="AK16745" s="9" t="str">
        <f>VLOOKUP(Y16745,zdroj!D:AJ,33,0)</f>
        <v>katB</v>
      </c>
    </row>
    <row r="16746" spans="8:37" x14ac:dyDescent="0.25">
      <c r="H16746" s="8"/>
      <c r="I16746" s="8"/>
      <c r="N16746" s="23"/>
      <c r="O16746" s="24"/>
      <c r="P16746" s="19"/>
      <c r="Q16746" s="19"/>
      <c r="R16746" s="19"/>
      <c r="U16746" s="27"/>
      <c r="Y16746" s="9" t="s">
        <v>782</v>
      </c>
      <c r="Z16746" s="9" t="s">
        <v>462</v>
      </c>
      <c r="AA16746" s="9" t="s">
        <v>198</v>
      </c>
      <c r="AB16746" s="9">
        <v>15448428</v>
      </c>
      <c r="AC16746" s="9" t="s">
        <v>17519</v>
      </c>
      <c r="AD16746" s="9" t="s">
        <v>231</v>
      </c>
      <c r="AE16746" s="5">
        <f t="shared" si="544"/>
        <v>0</v>
      </c>
      <c r="AF16746" s="5" t="str">
        <f t="shared" si="545"/>
        <v>katB</v>
      </c>
      <c r="AG16746" s="153"/>
      <c r="AH16746" s="153"/>
      <c r="AI16746" t="s">
        <v>201</v>
      </c>
      <c r="AJ16746" t="s">
        <v>17878</v>
      </c>
      <c r="AK16746" s="9" t="str">
        <f>VLOOKUP(Y16746,zdroj!D:AJ,33,0)</f>
        <v>katB</v>
      </c>
    </row>
    <row r="16747" spans="8:37" x14ac:dyDescent="0.25">
      <c r="H16747" s="8"/>
      <c r="I16747" s="8"/>
      <c r="N16747" s="23"/>
      <c r="O16747" s="24"/>
      <c r="P16747" s="19"/>
      <c r="Q16747" s="19"/>
      <c r="R16747" s="19"/>
      <c r="U16747" s="27"/>
      <c r="Y16747" s="9" t="s">
        <v>782</v>
      </c>
      <c r="Z16747" s="9" t="s">
        <v>462</v>
      </c>
      <c r="AA16747" s="9" t="s">
        <v>198</v>
      </c>
      <c r="AB16747" s="9">
        <v>15448436</v>
      </c>
      <c r="AC16747" s="9" t="s">
        <v>17520</v>
      </c>
      <c r="AD16747" s="9" t="s">
        <v>231</v>
      </c>
      <c r="AE16747" s="5">
        <f t="shared" si="544"/>
        <v>0</v>
      </c>
      <c r="AF16747" s="5" t="str">
        <f t="shared" si="545"/>
        <v>katB</v>
      </c>
      <c r="AG16747" s="153"/>
      <c r="AH16747" s="153"/>
      <c r="AI16747" t="s">
        <v>201</v>
      </c>
      <c r="AJ16747" t="s">
        <v>17878</v>
      </c>
      <c r="AK16747" s="9" t="str">
        <f>VLOOKUP(Y16747,zdroj!D:AJ,33,0)</f>
        <v>katB</v>
      </c>
    </row>
    <row r="16748" spans="8:37" x14ac:dyDescent="0.25">
      <c r="H16748" s="8"/>
      <c r="I16748" s="8"/>
      <c r="N16748" s="23"/>
      <c r="O16748" s="24"/>
      <c r="P16748" s="19"/>
      <c r="Q16748" s="19"/>
      <c r="R16748" s="19"/>
      <c r="U16748" s="27"/>
      <c r="Y16748" s="9" t="s">
        <v>782</v>
      </c>
      <c r="Z16748" s="9" t="s">
        <v>462</v>
      </c>
      <c r="AA16748" s="9" t="s">
        <v>198</v>
      </c>
      <c r="AB16748" s="9">
        <v>15448444</v>
      </c>
      <c r="AC16748" s="9" t="s">
        <v>17521</v>
      </c>
      <c r="AD16748" s="9" t="s">
        <v>231</v>
      </c>
      <c r="AE16748" s="5">
        <f t="shared" si="544"/>
        <v>0</v>
      </c>
      <c r="AF16748" s="5" t="str">
        <f t="shared" si="545"/>
        <v>katB</v>
      </c>
      <c r="AG16748" s="153"/>
      <c r="AH16748" s="153"/>
      <c r="AI16748" t="s">
        <v>201</v>
      </c>
      <c r="AJ16748" t="s">
        <v>17878</v>
      </c>
      <c r="AK16748" s="9" t="str">
        <f>VLOOKUP(Y16748,zdroj!D:AJ,33,0)</f>
        <v>katB</v>
      </c>
    </row>
    <row r="16749" spans="8:37" x14ac:dyDescent="0.25">
      <c r="H16749" s="8"/>
      <c r="I16749" s="8"/>
      <c r="N16749" s="23"/>
      <c r="O16749" s="24"/>
      <c r="P16749" s="19"/>
      <c r="Q16749" s="19"/>
      <c r="R16749" s="19"/>
      <c r="U16749" s="27"/>
      <c r="Y16749" s="9" t="s">
        <v>782</v>
      </c>
      <c r="Z16749" s="9" t="s">
        <v>462</v>
      </c>
      <c r="AA16749" s="9" t="s">
        <v>198</v>
      </c>
      <c r="AB16749" s="9">
        <v>15448452</v>
      </c>
      <c r="AC16749" s="9" t="s">
        <v>17522</v>
      </c>
      <c r="AD16749" s="9" t="s">
        <v>800</v>
      </c>
      <c r="AE16749" s="5">
        <f t="shared" si="544"/>
        <v>0</v>
      </c>
      <c r="AF16749" s="5" t="str">
        <f t="shared" si="545"/>
        <v>Pokryto</v>
      </c>
      <c r="AG16749" s="153"/>
      <c r="AH16749" s="153"/>
      <c r="AI16749" t="s">
        <v>201</v>
      </c>
      <c r="AJ16749" t="s">
        <v>800</v>
      </c>
      <c r="AK16749" s="9" t="str">
        <f>VLOOKUP(Y16749,zdroj!D:AJ,33,0)</f>
        <v>katB</v>
      </c>
    </row>
    <row r="16750" spans="8:37" x14ac:dyDescent="0.25">
      <c r="H16750" s="8"/>
      <c r="I16750" s="8"/>
      <c r="N16750" s="23"/>
      <c r="O16750" s="24"/>
      <c r="P16750" s="19"/>
      <c r="Q16750" s="19"/>
      <c r="R16750" s="19"/>
      <c r="U16750" s="27"/>
      <c r="Y16750" s="9" t="s">
        <v>782</v>
      </c>
      <c r="Z16750" s="9" t="s">
        <v>462</v>
      </c>
      <c r="AA16750" s="9" t="s">
        <v>198</v>
      </c>
      <c r="AB16750" s="9">
        <v>15448461</v>
      </c>
      <c r="AC16750" s="9" t="s">
        <v>17523</v>
      </c>
      <c r="AD16750" s="9" t="s">
        <v>800</v>
      </c>
      <c r="AE16750" s="5">
        <f t="shared" si="544"/>
        <v>0</v>
      </c>
      <c r="AF16750" s="5" t="str">
        <f t="shared" si="545"/>
        <v>Pokryto</v>
      </c>
      <c r="AG16750" s="153"/>
      <c r="AH16750" s="153"/>
      <c r="AI16750" t="s">
        <v>201</v>
      </c>
      <c r="AJ16750" t="s">
        <v>800</v>
      </c>
      <c r="AK16750" s="9" t="str">
        <f>VLOOKUP(Y16750,zdroj!D:AJ,33,0)</f>
        <v>katB</v>
      </c>
    </row>
    <row r="16751" spans="8:37" x14ac:dyDescent="0.25">
      <c r="H16751" s="8"/>
      <c r="I16751" s="8"/>
      <c r="N16751" s="23"/>
      <c r="O16751" s="24"/>
      <c r="P16751" s="19"/>
      <c r="Q16751" s="19"/>
      <c r="R16751" s="19"/>
      <c r="U16751" s="27"/>
      <c r="Y16751" s="9" t="s">
        <v>782</v>
      </c>
      <c r="Z16751" s="9" t="s">
        <v>462</v>
      </c>
      <c r="AA16751" s="9" t="s">
        <v>198</v>
      </c>
      <c r="AB16751" s="9">
        <v>15448487</v>
      </c>
      <c r="AC16751" s="9" t="s">
        <v>17524</v>
      </c>
      <c r="AD16751" s="9" t="s">
        <v>231</v>
      </c>
      <c r="AE16751" s="5">
        <f t="shared" si="544"/>
        <v>0</v>
      </c>
      <c r="AF16751" s="5" t="str">
        <f t="shared" si="545"/>
        <v>katB</v>
      </c>
      <c r="AG16751" s="153"/>
      <c r="AH16751" s="153"/>
      <c r="AI16751" t="s">
        <v>201</v>
      </c>
      <c r="AJ16751" t="s">
        <v>17878</v>
      </c>
      <c r="AK16751" s="9" t="str">
        <f>VLOOKUP(Y16751,zdroj!D:AJ,33,0)</f>
        <v>katB</v>
      </c>
    </row>
    <row r="16752" spans="8:37" x14ac:dyDescent="0.25">
      <c r="H16752" s="8"/>
      <c r="I16752" s="8"/>
      <c r="N16752" s="23"/>
      <c r="O16752" s="24"/>
      <c r="P16752" s="19"/>
      <c r="Q16752" s="19"/>
      <c r="R16752" s="19"/>
      <c r="U16752" s="27"/>
      <c r="Y16752" s="9" t="s">
        <v>782</v>
      </c>
      <c r="Z16752" s="9" t="s">
        <v>462</v>
      </c>
      <c r="AA16752" s="9" t="s">
        <v>198</v>
      </c>
      <c r="AB16752" s="9">
        <v>15448495</v>
      </c>
      <c r="AC16752" s="9" t="s">
        <v>17525</v>
      </c>
      <c r="AD16752" s="9" t="s">
        <v>231</v>
      </c>
      <c r="AE16752" s="5">
        <f t="shared" si="544"/>
        <v>0</v>
      </c>
      <c r="AF16752" s="5" t="str">
        <f t="shared" si="545"/>
        <v>katB</v>
      </c>
      <c r="AG16752" s="153"/>
      <c r="AH16752" s="153"/>
      <c r="AI16752" t="s">
        <v>201</v>
      </c>
      <c r="AJ16752" t="s">
        <v>17878</v>
      </c>
      <c r="AK16752" s="9" t="str">
        <f>VLOOKUP(Y16752,zdroj!D:AJ,33,0)</f>
        <v>katB</v>
      </c>
    </row>
    <row r="16753" spans="8:37" x14ac:dyDescent="0.25">
      <c r="H16753" s="8"/>
      <c r="I16753" s="8"/>
      <c r="N16753" s="23"/>
      <c r="O16753" s="24"/>
      <c r="P16753" s="19"/>
      <c r="Q16753" s="19"/>
      <c r="R16753" s="19"/>
      <c r="U16753" s="27"/>
      <c r="Y16753" s="9" t="s">
        <v>782</v>
      </c>
      <c r="Z16753" s="9" t="s">
        <v>462</v>
      </c>
      <c r="AA16753" s="9" t="s">
        <v>198</v>
      </c>
      <c r="AB16753" s="9">
        <v>15448509</v>
      </c>
      <c r="AC16753" s="9" t="s">
        <v>17526</v>
      </c>
      <c r="AD16753" s="9" t="s">
        <v>231</v>
      </c>
      <c r="AE16753" s="5">
        <f t="shared" si="544"/>
        <v>0</v>
      </c>
      <c r="AF16753" s="5" t="str">
        <f t="shared" si="545"/>
        <v>katB</v>
      </c>
      <c r="AG16753" s="153"/>
      <c r="AH16753" s="153"/>
      <c r="AI16753" t="s">
        <v>201</v>
      </c>
      <c r="AJ16753" t="s">
        <v>17878</v>
      </c>
      <c r="AK16753" s="9" t="str">
        <f>VLOOKUP(Y16753,zdroj!D:AJ,33,0)</f>
        <v>katB</v>
      </c>
    </row>
    <row r="16754" spans="8:37" x14ac:dyDescent="0.25">
      <c r="H16754" s="8"/>
      <c r="I16754" s="8"/>
      <c r="N16754" s="23"/>
      <c r="O16754" s="24"/>
      <c r="P16754" s="19"/>
      <c r="Q16754" s="19"/>
      <c r="R16754" s="19"/>
      <c r="U16754" s="27"/>
      <c r="Y16754" s="9" t="s">
        <v>782</v>
      </c>
      <c r="Z16754" s="9" t="s">
        <v>462</v>
      </c>
      <c r="AA16754" s="9" t="s">
        <v>198</v>
      </c>
      <c r="AB16754" s="9">
        <v>15448517</v>
      </c>
      <c r="AC16754" s="9" t="s">
        <v>17527</v>
      </c>
      <c r="AD16754" s="9" t="s">
        <v>231</v>
      </c>
      <c r="AE16754" s="5">
        <f t="shared" si="544"/>
        <v>0</v>
      </c>
      <c r="AF16754" s="5" t="str">
        <f t="shared" si="545"/>
        <v>katB</v>
      </c>
      <c r="AG16754" s="153"/>
      <c r="AH16754" s="153"/>
      <c r="AI16754" t="s">
        <v>201</v>
      </c>
      <c r="AJ16754" t="s">
        <v>17878</v>
      </c>
      <c r="AK16754" s="9" t="str">
        <f>VLOOKUP(Y16754,zdroj!D:AJ,33,0)</f>
        <v>katB</v>
      </c>
    </row>
    <row r="16755" spans="8:37" x14ac:dyDescent="0.25">
      <c r="H16755" s="8"/>
      <c r="I16755" s="8"/>
      <c r="N16755" s="23"/>
      <c r="O16755" s="24"/>
      <c r="P16755" s="19"/>
      <c r="Q16755" s="19"/>
      <c r="R16755" s="19"/>
      <c r="U16755" s="27"/>
      <c r="Y16755" s="9" t="s">
        <v>782</v>
      </c>
      <c r="Z16755" s="9" t="s">
        <v>462</v>
      </c>
      <c r="AA16755" s="9" t="s">
        <v>198</v>
      </c>
      <c r="AB16755" s="9">
        <v>15448525</v>
      </c>
      <c r="AC16755" s="9" t="s">
        <v>17528</v>
      </c>
      <c r="AD16755" s="9" t="s">
        <v>231</v>
      </c>
      <c r="AE16755" s="5">
        <f t="shared" si="544"/>
        <v>0</v>
      </c>
      <c r="AF16755" s="5" t="str">
        <f t="shared" si="545"/>
        <v>katB</v>
      </c>
      <c r="AG16755" s="153"/>
      <c r="AH16755" s="153"/>
      <c r="AI16755" t="s">
        <v>201</v>
      </c>
      <c r="AJ16755" t="s">
        <v>17878</v>
      </c>
      <c r="AK16755" s="9" t="str">
        <f>VLOOKUP(Y16755,zdroj!D:AJ,33,0)</f>
        <v>katB</v>
      </c>
    </row>
    <row r="16756" spans="8:37" x14ac:dyDescent="0.25">
      <c r="H16756" s="8"/>
      <c r="I16756" s="8"/>
      <c r="N16756" s="23"/>
      <c r="O16756" s="24"/>
      <c r="P16756" s="19"/>
      <c r="Q16756" s="19"/>
      <c r="R16756" s="19"/>
      <c r="U16756" s="27"/>
      <c r="Y16756" s="9" t="s">
        <v>782</v>
      </c>
      <c r="Z16756" s="9" t="s">
        <v>462</v>
      </c>
      <c r="AA16756" s="9" t="s">
        <v>198</v>
      </c>
      <c r="AB16756" s="9">
        <v>15448533</v>
      </c>
      <c r="AC16756" s="9" t="s">
        <v>17529</v>
      </c>
      <c r="AD16756" s="9" t="s">
        <v>231</v>
      </c>
      <c r="AE16756" s="5">
        <f t="shared" si="544"/>
        <v>0</v>
      </c>
      <c r="AF16756" s="5" t="str">
        <f t="shared" si="545"/>
        <v>katB</v>
      </c>
      <c r="AG16756" s="153"/>
      <c r="AH16756" s="153"/>
      <c r="AI16756" t="s">
        <v>201</v>
      </c>
      <c r="AJ16756" t="s">
        <v>17878</v>
      </c>
      <c r="AK16756" s="9" t="str">
        <f>VLOOKUP(Y16756,zdroj!D:AJ,33,0)</f>
        <v>katB</v>
      </c>
    </row>
    <row r="16757" spans="8:37" x14ac:dyDescent="0.25">
      <c r="H16757" s="8"/>
      <c r="I16757" s="8"/>
      <c r="N16757" s="23"/>
      <c r="O16757" s="24"/>
      <c r="P16757" s="19"/>
      <c r="Q16757" s="19"/>
      <c r="R16757" s="19"/>
      <c r="U16757" s="27"/>
      <c r="Y16757" s="9" t="s">
        <v>782</v>
      </c>
      <c r="Z16757" s="9" t="s">
        <v>462</v>
      </c>
      <c r="AA16757" s="9" t="s">
        <v>198</v>
      </c>
      <c r="AB16757" s="9">
        <v>15448541</v>
      </c>
      <c r="AC16757" s="9" t="s">
        <v>17530</v>
      </c>
      <c r="AD16757" s="9" t="s">
        <v>231</v>
      </c>
      <c r="AE16757" s="5">
        <f t="shared" si="544"/>
        <v>0</v>
      </c>
      <c r="AF16757" s="5" t="str">
        <f t="shared" si="545"/>
        <v>katB</v>
      </c>
      <c r="AG16757" s="153"/>
      <c r="AH16757" s="153"/>
      <c r="AI16757" t="s">
        <v>201</v>
      </c>
      <c r="AJ16757" t="s">
        <v>17878</v>
      </c>
      <c r="AK16757" s="9" t="str">
        <f>VLOOKUP(Y16757,zdroj!D:AJ,33,0)</f>
        <v>katB</v>
      </c>
    </row>
    <row r="16758" spans="8:37" x14ac:dyDescent="0.25">
      <c r="H16758" s="8"/>
      <c r="I16758" s="8"/>
      <c r="N16758" s="23"/>
      <c r="O16758" s="24"/>
      <c r="P16758" s="19"/>
      <c r="Q16758" s="19"/>
      <c r="R16758" s="19"/>
      <c r="U16758" s="27"/>
      <c r="Y16758" s="9" t="s">
        <v>782</v>
      </c>
      <c r="Z16758" s="9" t="s">
        <v>462</v>
      </c>
      <c r="AA16758" s="9" t="s">
        <v>198</v>
      </c>
      <c r="AB16758" s="9">
        <v>15448550</v>
      </c>
      <c r="AC16758" s="9" t="s">
        <v>17531</v>
      </c>
      <c r="AD16758" s="9" t="s">
        <v>231</v>
      </c>
      <c r="AE16758" s="5">
        <f t="shared" si="544"/>
        <v>0</v>
      </c>
      <c r="AF16758" s="5" t="str">
        <f t="shared" si="545"/>
        <v>katB</v>
      </c>
      <c r="AG16758" s="153"/>
      <c r="AH16758" s="153"/>
      <c r="AI16758" t="s">
        <v>17879</v>
      </c>
      <c r="AJ16758" t="s">
        <v>17878</v>
      </c>
      <c r="AK16758" s="9" t="str">
        <f>VLOOKUP(Y16758,zdroj!D:AJ,33,0)</f>
        <v>katB</v>
      </c>
    </row>
    <row r="16759" spans="8:37" x14ac:dyDescent="0.25">
      <c r="H16759" s="8"/>
      <c r="I16759" s="8"/>
      <c r="N16759" s="23"/>
      <c r="O16759" s="24"/>
      <c r="P16759" s="19"/>
      <c r="Q16759" s="19"/>
      <c r="R16759" s="19"/>
      <c r="U16759" s="27"/>
      <c r="Y16759" s="9" t="s">
        <v>782</v>
      </c>
      <c r="Z16759" s="9" t="s">
        <v>462</v>
      </c>
      <c r="AA16759" s="9" t="s">
        <v>198</v>
      </c>
      <c r="AB16759" s="9">
        <v>15448568</v>
      </c>
      <c r="AC16759" s="9" t="s">
        <v>17532</v>
      </c>
      <c r="AD16759" s="9" t="s">
        <v>231</v>
      </c>
      <c r="AE16759" s="5">
        <f t="shared" si="544"/>
        <v>0</v>
      </c>
      <c r="AF16759" s="5" t="str">
        <f t="shared" si="545"/>
        <v>katB</v>
      </c>
      <c r="AG16759" s="153"/>
      <c r="AH16759" s="153"/>
      <c r="AI16759" t="s">
        <v>201</v>
      </c>
      <c r="AJ16759" t="s">
        <v>17878</v>
      </c>
      <c r="AK16759" s="9" t="str">
        <f>VLOOKUP(Y16759,zdroj!D:AJ,33,0)</f>
        <v>katB</v>
      </c>
    </row>
    <row r="16760" spans="8:37" x14ac:dyDescent="0.25">
      <c r="H16760" s="8"/>
      <c r="I16760" s="8"/>
      <c r="N16760" s="23"/>
      <c r="O16760" s="24"/>
      <c r="P16760" s="19"/>
      <c r="Q16760" s="19"/>
      <c r="R16760" s="19"/>
      <c r="U16760" s="27"/>
      <c r="Y16760" s="9" t="s">
        <v>782</v>
      </c>
      <c r="Z16760" s="9" t="s">
        <v>462</v>
      </c>
      <c r="AA16760" s="9" t="s">
        <v>198</v>
      </c>
      <c r="AB16760" s="9">
        <v>15448584</v>
      </c>
      <c r="AC16760" s="9" t="s">
        <v>17533</v>
      </c>
      <c r="AD16760" s="9" t="s">
        <v>231</v>
      </c>
      <c r="AE16760" s="5">
        <f t="shared" si="544"/>
        <v>0</v>
      </c>
      <c r="AF16760" s="5" t="str">
        <f t="shared" si="545"/>
        <v>katB</v>
      </c>
      <c r="AG16760" s="153"/>
      <c r="AH16760" s="153"/>
      <c r="AI16760" t="s">
        <v>201</v>
      </c>
      <c r="AJ16760" t="s">
        <v>17878</v>
      </c>
      <c r="AK16760" s="9" t="str">
        <f>VLOOKUP(Y16760,zdroj!D:AJ,33,0)</f>
        <v>katB</v>
      </c>
    </row>
    <row r="16761" spans="8:37" x14ac:dyDescent="0.25">
      <c r="H16761" s="8"/>
      <c r="I16761" s="8"/>
      <c r="N16761" s="23"/>
      <c r="O16761" s="24"/>
      <c r="P16761" s="19"/>
      <c r="Q16761" s="19"/>
      <c r="R16761" s="19"/>
      <c r="U16761" s="27"/>
      <c r="Y16761" s="9" t="s">
        <v>782</v>
      </c>
      <c r="Z16761" s="9" t="s">
        <v>462</v>
      </c>
      <c r="AA16761" s="9" t="s">
        <v>198</v>
      </c>
      <c r="AB16761" s="9">
        <v>15448592</v>
      </c>
      <c r="AC16761" s="9" t="s">
        <v>17534</v>
      </c>
      <c r="AD16761" s="9" t="s">
        <v>231</v>
      </c>
      <c r="AE16761" s="5">
        <f t="shared" si="544"/>
        <v>0</v>
      </c>
      <c r="AF16761" s="5" t="str">
        <f t="shared" si="545"/>
        <v>katB</v>
      </c>
      <c r="AG16761" s="153"/>
      <c r="AH16761" s="153"/>
      <c r="AI16761" t="s">
        <v>201</v>
      </c>
      <c r="AJ16761" t="s">
        <v>17878</v>
      </c>
      <c r="AK16761" s="9" t="str">
        <f>VLOOKUP(Y16761,zdroj!D:AJ,33,0)</f>
        <v>katB</v>
      </c>
    </row>
    <row r="16762" spans="8:37" x14ac:dyDescent="0.25">
      <c r="H16762" s="8"/>
      <c r="I16762" s="8"/>
      <c r="N16762" s="23"/>
      <c r="O16762" s="24"/>
      <c r="P16762" s="19"/>
      <c r="Q16762" s="19"/>
      <c r="R16762" s="19"/>
      <c r="U16762" s="27"/>
      <c r="Y16762" s="9" t="s">
        <v>782</v>
      </c>
      <c r="Z16762" s="9" t="s">
        <v>462</v>
      </c>
      <c r="AA16762" s="9" t="s">
        <v>198</v>
      </c>
      <c r="AB16762" s="9">
        <v>15448606</v>
      </c>
      <c r="AC16762" s="9" t="s">
        <v>17535</v>
      </c>
      <c r="AD16762" s="9" t="s">
        <v>800</v>
      </c>
      <c r="AE16762" s="5">
        <f t="shared" si="544"/>
        <v>0</v>
      </c>
      <c r="AF16762" s="5" t="str">
        <f t="shared" si="545"/>
        <v>Pokryto</v>
      </c>
      <c r="AG16762" s="153"/>
      <c r="AH16762" s="153"/>
      <c r="AI16762" t="s">
        <v>201</v>
      </c>
      <c r="AJ16762" t="s">
        <v>800</v>
      </c>
      <c r="AK16762" s="9" t="str">
        <f>VLOOKUP(Y16762,zdroj!D:AJ,33,0)</f>
        <v>katB</v>
      </c>
    </row>
    <row r="16763" spans="8:37" x14ac:dyDescent="0.25">
      <c r="H16763" s="8"/>
      <c r="I16763" s="8"/>
      <c r="N16763" s="23"/>
      <c r="O16763" s="24"/>
      <c r="P16763" s="19"/>
      <c r="Q16763" s="19"/>
      <c r="R16763" s="19"/>
      <c r="U16763" s="27"/>
      <c r="Y16763" s="9" t="s">
        <v>782</v>
      </c>
      <c r="Z16763" s="9" t="s">
        <v>462</v>
      </c>
      <c r="AA16763" s="9" t="s">
        <v>198</v>
      </c>
      <c r="AB16763" s="9">
        <v>15448614</v>
      </c>
      <c r="AC16763" s="9" t="s">
        <v>17536</v>
      </c>
      <c r="AD16763" s="9" t="s">
        <v>800</v>
      </c>
      <c r="AE16763" s="5">
        <f t="shared" si="544"/>
        <v>0</v>
      </c>
      <c r="AF16763" s="5" t="str">
        <f t="shared" si="545"/>
        <v>Pokryto</v>
      </c>
      <c r="AG16763" s="153"/>
      <c r="AH16763" s="153"/>
      <c r="AI16763" t="s">
        <v>229</v>
      </c>
      <c r="AJ16763" t="s">
        <v>800</v>
      </c>
      <c r="AK16763" s="9" t="str">
        <f>VLOOKUP(Y16763,zdroj!D:AJ,33,0)</f>
        <v>katB</v>
      </c>
    </row>
    <row r="16764" spans="8:37" x14ac:dyDescent="0.25">
      <c r="H16764" s="8"/>
      <c r="I16764" s="8"/>
      <c r="N16764" s="23"/>
      <c r="O16764" s="24"/>
      <c r="P16764" s="19"/>
      <c r="Q16764" s="19"/>
      <c r="R16764" s="19"/>
      <c r="U16764" s="27"/>
      <c r="Y16764" s="9" t="s">
        <v>782</v>
      </c>
      <c r="Z16764" s="9" t="s">
        <v>462</v>
      </c>
      <c r="AA16764" s="9" t="s">
        <v>198</v>
      </c>
      <c r="AB16764" s="9">
        <v>15448622</v>
      </c>
      <c r="AC16764" s="9" t="s">
        <v>17537</v>
      </c>
      <c r="AD16764" s="9" t="s">
        <v>231</v>
      </c>
      <c r="AE16764" s="5">
        <f t="shared" si="544"/>
        <v>0</v>
      </c>
      <c r="AF16764" s="5" t="str">
        <f t="shared" si="545"/>
        <v>katB</v>
      </c>
      <c r="AG16764" s="153"/>
      <c r="AH16764" s="153"/>
      <c r="AI16764" t="s">
        <v>201</v>
      </c>
      <c r="AJ16764" t="s">
        <v>17878</v>
      </c>
      <c r="AK16764" s="9" t="str">
        <f>VLOOKUP(Y16764,zdroj!D:AJ,33,0)</f>
        <v>katB</v>
      </c>
    </row>
    <row r="16765" spans="8:37" x14ac:dyDescent="0.25">
      <c r="H16765" s="8"/>
      <c r="I16765" s="8"/>
      <c r="N16765" s="23"/>
      <c r="O16765" s="24"/>
      <c r="P16765" s="19"/>
      <c r="Q16765" s="19"/>
      <c r="R16765" s="19"/>
      <c r="U16765" s="27"/>
      <c r="Y16765" s="9" t="s">
        <v>782</v>
      </c>
      <c r="Z16765" s="9" t="s">
        <v>462</v>
      </c>
      <c r="AA16765" s="9" t="s">
        <v>198</v>
      </c>
      <c r="AB16765" s="9">
        <v>15447596</v>
      </c>
      <c r="AC16765" s="9" t="s">
        <v>17538</v>
      </c>
      <c r="AD16765" s="9" t="s">
        <v>231</v>
      </c>
      <c r="AE16765" s="5">
        <f t="shared" si="544"/>
        <v>0</v>
      </c>
      <c r="AF16765" s="5" t="str">
        <f t="shared" si="545"/>
        <v>katB</v>
      </c>
      <c r="AG16765" s="153"/>
      <c r="AH16765" s="153"/>
      <c r="AI16765" t="s">
        <v>201</v>
      </c>
      <c r="AJ16765" t="s">
        <v>17878</v>
      </c>
      <c r="AK16765" s="9" t="str">
        <f>VLOOKUP(Y16765,zdroj!D:AJ,33,0)</f>
        <v>katB</v>
      </c>
    </row>
    <row r="16766" spans="8:37" x14ac:dyDescent="0.25">
      <c r="H16766" s="8"/>
      <c r="I16766" s="8"/>
      <c r="N16766" s="23"/>
      <c r="O16766" s="24"/>
      <c r="P16766" s="19"/>
      <c r="Q16766" s="19"/>
      <c r="R16766" s="19"/>
      <c r="U16766" s="27"/>
      <c r="Y16766" s="9" t="s">
        <v>782</v>
      </c>
      <c r="Z16766" s="9" t="s">
        <v>462</v>
      </c>
      <c r="AA16766" s="9" t="s">
        <v>198</v>
      </c>
      <c r="AB16766" s="9">
        <v>15448631</v>
      </c>
      <c r="AC16766" s="9" t="s">
        <v>17539</v>
      </c>
      <c r="AD16766" s="9" t="s">
        <v>231</v>
      </c>
      <c r="AE16766" s="5">
        <f t="shared" si="544"/>
        <v>0</v>
      </c>
      <c r="AF16766" s="5" t="str">
        <f t="shared" si="545"/>
        <v>katB</v>
      </c>
      <c r="AG16766" s="153"/>
      <c r="AH16766" s="153"/>
      <c r="AI16766" t="s">
        <v>201</v>
      </c>
      <c r="AJ16766" t="s">
        <v>17878</v>
      </c>
      <c r="AK16766" s="9" t="str">
        <f>VLOOKUP(Y16766,zdroj!D:AJ,33,0)</f>
        <v>katB</v>
      </c>
    </row>
    <row r="16767" spans="8:37" x14ac:dyDescent="0.25">
      <c r="H16767" s="8"/>
      <c r="I16767" s="8"/>
      <c r="N16767" s="23"/>
      <c r="O16767" s="24"/>
      <c r="P16767" s="19"/>
      <c r="Q16767" s="19"/>
      <c r="R16767" s="19"/>
      <c r="U16767" s="27"/>
      <c r="Y16767" s="9" t="s">
        <v>782</v>
      </c>
      <c r="Z16767" s="9" t="s">
        <v>462</v>
      </c>
      <c r="AA16767" s="9" t="s">
        <v>198</v>
      </c>
      <c r="AB16767" s="9">
        <v>15448649</v>
      </c>
      <c r="AC16767" s="9" t="s">
        <v>17540</v>
      </c>
      <c r="AD16767" s="9" t="s">
        <v>231</v>
      </c>
      <c r="AE16767" s="5">
        <f t="shared" si="544"/>
        <v>0</v>
      </c>
      <c r="AF16767" s="5" t="str">
        <f t="shared" si="545"/>
        <v>katB</v>
      </c>
      <c r="AG16767" s="153"/>
      <c r="AH16767" s="153"/>
      <c r="AI16767" t="s">
        <v>17879</v>
      </c>
      <c r="AJ16767" t="s">
        <v>17878</v>
      </c>
      <c r="AK16767" s="9" t="str">
        <f>VLOOKUP(Y16767,zdroj!D:AJ,33,0)</f>
        <v>katB</v>
      </c>
    </row>
    <row r="16768" spans="8:37" x14ac:dyDescent="0.25">
      <c r="H16768" s="8"/>
      <c r="I16768" s="8"/>
      <c r="N16768" s="23"/>
      <c r="O16768" s="24"/>
      <c r="P16768" s="19"/>
      <c r="Q16768" s="19"/>
      <c r="R16768" s="19"/>
      <c r="U16768" s="27"/>
      <c r="Y16768" s="9" t="s">
        <v>782</v>
      </c>
      <c r="Z16768" s="9" t="s">
        <v>462</v>
      </c>
      <c r="AA16768" s="9" t="s">
        <v>198</v>
      </c>
      <c r="AB16768" s="9">
        <v>15448657</v>
      </c>
      <c r="AC16768" s="9" t="s">
        <v>17541</v>
      </c>
      <c r="AD16768" s="9" t="s">
        <v>231</v>
      </c>
      <c r="AE16768" s="5">
        <f t="shared" si="544"/>
        <v>0</v>
      </c>
      <c r="AF16768" s="5" t="str">
        <f t="shared" si="545"/>
        <v>katB</v>
      </c>
      <c r="AG16768" s="153"/>
      <c r="AH16768" s="153"/>
      <c r="AI16768" t="s">
        <v>201</v>
      </c>
      <c r="AJ16768" t="s">
        <v>17878</v>
      </c>
      <c r="AK16768" s="9" t="str">
        <f>VLOOKUP(Y16768,zdroj!D:AJ,33,0)</f>
        <v>katB</v>
      </c>
    </row>
    <row r="16769" spans="8:37" x14ac:dyDescent="0.25">
      <c r="H16769" s="8"/>
      <c r="I16769" s="8"/>
      <c r="N16769" s="23"/>
      <c r="O16769" s="24"/>
      <c r="P16769" s="19"/>
      <c r="Q16769" s="19"/>
      <c r="R16769" s="19"/>
      <c r="U16769" s="27"/>
      <c r="Y16769" s="9" t="s">
        <v>782</v>
      </c>
      <c r="Z16769" s="9" t="s">
        <v>462</v>
      </c>
      <c r="AA16769" s="9" t="s">
        <v>198</v>
      </c>
      <c r="AB16769" s="9">
        <v>15448665</v>
      </c>
      <c r="AC16769" s="9" t="s">
        <v>17542</v>
      </c>
      <c r="AD16769" s="9" t="s">
        <v>231</v>
      </c>
      <c r="AE16769" s="5">
        <f t="shared" si="544"/>
        <v>0</v>
      </c>
      <c r="AF16769" s="5" t="str">
        <f t="shared" si="545"/>
        <v>katB</v>
      </c>
      <c r="AG16769" s="153"/>
      <c r="AH16769" s="153"/>
      <c r="AI16769" t="s">
        <v>201</v>
      </c>
      <c r="AJ16769" t="s">
        <v>17878</v>
      </c>
      <c r="AK16769" s="9" t="str">
        <f>VLOOKUP(Y16769,zdroj!D:AJ,33,0)</f>
        <v>katB</v>
      </c>
    </row>
    <row r="16770" spans="8:37" x14ac:dyDescent="0.25">
      <c r="H16770" s="8"/>
      <c r="I16770" s="8"/>
      <c r="N16770" s="23"/>
      <c r="O16770" s="24"/>
      <c r="P16770" s="19"/>
      <c r="Q16770" s="19"/>
      <c r="R16770" s="19"/>
      <c r="U16770" s="27"/>
      <c r="Y16770" s="9" t="s">
        <v>782</v>
      </c>
      <c r="Z16770" s="9" t="s">
        <v>462</v>
      </c>
      <c r="AA16770" s="9" t="s">
        <v>198</v>
      </c>
      <c r="AB16770" s="9">
        <v>15448673</v>
      </c>
      <c r="AC16770" s="9" t="s">
        <v>17543</v>
      </c>
      <c r="AD16770" s="9" t="s">
        <v>231</v>
      </c>
      <c r="AE16770" s="5">
        <f t="shared" si="544"/>
        <v>0</v>
      </c>
      <c r="AF16770" s="5" t="str">
        <f t="shared" si="545"/>
        <v>katB</v>
      </c>
      <c r="AG16770" s="153"/>
      <c r="AH16770" s="153"/>
      <c r="AI16770" t="s">
        <v>201</v>
      </c>
      <c r="AJ16770" t="s">
        <v>17878</v>
      </c>
      <c r="AK16770" s="9" t="str">
        <f>VLOOKUP(Y16770,zdroj!D:AJ,33,0)</f>
        <v>katB</v>
      </c>
    </row>
    <row r="16771" spans="8:37" x14ac:dyDescent="0.25">
      <c r="H16771" s="8"/>
      <c r="I16771" s="8"/>
      <c r="N16771" s="23"/>
      <c r="O16771" s="24"/>
      <c r="P16771" s="19"/>
      <c r="Q16771" s="19"/>
      <c r="R16771" s="19"/>
      <c r="U16771" s="27"/>
      <c r="Y16771" s="9" t="s">
        <v>782</v>
      </c>
      <c r="Z16771" s="9" t="s">
        <v>462</v>
      </c>
      <c r="AA16771" s="9" t="s">
        <v>198</v>
      </c>
      <c r="AB16771" s="9">
        <v>15448681</v>
      </c>
      <c r="AC16771" s="9" t="s">
        <v>17544</v>
      </c>
      <c r="AD16771" s="9" t="s">
        <v>231</v>
      </c>
      <c r="AE16771" s="5">
        <f t="shared" si="544"/>
        <v>0</v>
      </c>
      <c r="AF16771" s="5" t="str">
        <f t="shared" si="545"/>
        <v>katB</v>
      </c>
      <c r="AG16771" s="153"/>
      <c r="AH16771" s="153"/>
      <c r="AI16771" t="s">
        <v>201</v>
      </c>
      <c r="AJ16771" t="s">
        <v>17878</v>
      </c>
      <c r="AK16771" s="9" t="str">
        <f>VLOOKUP(Y16771,zdroj!D:AJ,33,0)</f>
        <v>katB</v>
      </c>
    </row>
    <row r="16772" spans="8:37" x14ac:dyDescent="0.25">
      <c r="H16772" s="8"/>
      <c r="I16772" s="8"/>
      <c r="N16772" s="23"/>
      <c r="O16772" s="24"/>
      <c r="P16772" s="19"/>
      <c r="Q16772" s="19"/>
      <c r="R16772" s="19"/>
      <c r="U16772" s="27"/>
      <c r="Y16772" s="9" t="s">
        <v>782</v>
      </c>
      <c r="Z16772" s="9" t="s">
        <v>462</v>
      </c>
      <c r="AA16772" s="9" t="s">
        <v>198</v>
      </c>
      <c r="AB16772" s="9">
        <v>15448690</v>
      </c>
      <c r="AC16772" s="9" t="s">
        <v>17545</v>
      </c>
      <c r="AD16772" s="9" t="s">
        <v>231</v>
      </c>
      <c r="AE16772" s="5">
        <f t="shared" si="544"/>
        <v>0</v>
      </c>
      <c r="AF16772" s="5" t="str">
        <f t="shared" si="545"/>
        <v>katB</v>
      </c>
      <c r="AG16772" s="153"/>
      <c r="AH16772" s="153"/>
      <c r="AI16772" t="s">
        <v>201</v>
      </c>
      <c r="AJ16772" t="s">
        <v>17878</v>
      </c>
      <c r="AK16772" s="9" t="str">
        <f>VLOOKUP(Y16772,zdroj!D:AJ,33,0)</f>
        <v>katB</v>
      </c>
    </row>
    <row r="16773" spans="8:37" x14ac:dyDescent="0.25">
      <c r="H16773" s="8"/>
      <c r="I16773" s="8"/>
      <c r="N16773" s="23"/>
      <c r="O16773" s="24"/>
      <c r="P16773" s="19"/>
      <c r="Q16773" s="19"/>
      <c r="R16773" s="19"/>
      <c r="U16773" s="27"/>
      <c r="Y16773" s="9" t="s">
        <v>782</v>
      </c>
      <c r="Z16773" s="9" t="s">
        <v>462</v>
      </c>
      <c r="AA16773" s="9" t="s">
        <v>198</v>
      </c>
      <c r="AB16773" s="9">
        <v>15448703</v>
      </c>
      <c r="AC16773" s="9" t="s">
        <v>17546</v>
      </c>
      <c r="AD16773" s="9" t="s">
        <v>231</v>
      </c>
      <c r="AE16773" s="5">
        <f t="shared" si="544"/>
        <v>0</v>
      </c>
      <c r="AF16773" s="5" t="str">
        <f t="shared" si="545"/>
        <v>katB</v>
      </c>
      <c r="AG16773" s="153"/>
      <c r="AH16773" s="153"/>
      <c r="AI16773" t="s">
        <v>201</v>
      </c>
      <c r="AJ16773" t="s">
        <v>17878</v>
      </c>
      <c r="AK16773" s="9" t="str">
        <f>VLOOKUP(Y16773,zdroj!D:AJ,33,0)</f>
        <v>katB</v>
      </c>
    </row>
    <row r="16774" spans="8:37" x14ac:dyDescent="0.25">
      <c r="H16774" s="8"/>
      <c r="I16774" s="8"/>
      <c r="N16774" s="23"/>
      <c r="O16774" s="24"/>
      <c r="P16774" s="19"/>
      <c r="Q16774" s="19"/>
      <c r="R16774" s="19"/>
      <c r="U16774" s="27"/>
      <c r="Y16774" s="9" t="s">
        <v>782</v>
      </c>
      <c r="Z16774" s="9" t="s">
        <v>462</v>
      </c>
      <c r="AA16774" s="9" t="s">
        <v>198</v>
      </c>
      <c r="AB16774" s="9">
        <v>15448711</v>
      </c>
      <c r="AC16774" s="9" t="s">
        <v>17547</v>
      </c>
      <c r="AD16774" s="9" t="s">
        <v>800</v>
      </c>
      <c r="AE16774" s="5">
        <f t="shared" si="544"/>
        <v>0</v>
      </c>
      <c r="AF16774" s="5" t="str">
        <f t="shared" si="545"/>
        <v>Pokryto</v>
      </c>
      <c r="AG16774" s="153"/>
      <c r="AH16774" s="153"/>
      <c r="AI16774" t="s">
        <v>201</v>
      </c>
      <c r="AJ16774" t="s">
        <v>800</v>
      </c>
      <c r="AK16774" s="9" t="str">
        <f>VLOOKUP(Y16774,zdroj!D:AJ,33,0)</f>
        <v>katB</v>
      </c>
    </row>
    <row r="16775" spans="8:37" x14ac:dyDescent="0.25">
      <c r="H16775" s="8"/>
      <c r="I16775" s="8"/>
      <c r="N16775" s="23"/>
      <c r="O16775" s="24"/>
      <c r="P16775" s="19"/>
      <c r="Q16775" s="19"/>
      <c r="R16775" s="19"/>
      <c r="U16775" s="27"/>
      <c r="Y16775" s="9" t="s">
        <v>782</v>
      </c>
      <c r="Z16775" s="9" t="s">
        <v>462</v>
      </c>
      <c r="AA16775" s="9" t="s">
        <v>198</v>
      </c>
      <c r="AB16775" s="9">
        <v>15448720</v>
      </c>
      <c r="AC16775" s="9" t="s">
        <v>17548</v>
      </c>
      <c r="AD16775" s="9" t="s">
        <v>800</v>
      </c>
      <c r="AE16775" s="5">
        <f t="shared" si="544"/>
        <v>0</v>
      </c>
      <c r="AF16775" s="5" t="str">
        <f t="shared" si="545"/>
        <v>Pokryto</v>
      </c>
      <c r="AG16775" s="153"/>
      <c r="AH16775" s="153"/>
      <c r="AI16775" t="s">
        <v>201</v>
      </c>
      <c r="AJ16775" t="s">
        <v>800</v>
      </c>
      <c r="AK16775" s="9" t="str">
        <f>VLOOKUP(Y16775,zdroj!D:AJ,33,0)</f>
        <v>katB</v>
      </c>
    </row>
    <row r="16776" spans="8:37" x14ac:dyDescent="0.25">
      <c r="H16776" s="8"/>
      <c r="I16776" s="8"/>
      <c r="N16776" s="23"/>
      <c r="O16776" s="24"/>
      <c r="P16776" s="19"/>
      <c r="Q16776" s="19"/>
      <c r="R16776" s="19"/>
      <c r="U16776" s="27"/>
      <c r="Y16776" s="9" t="s">
        <v>782</v>
      </c>
      <c r="Z16776" s="9" t="s">
        <v>462</v>
      </c>
      <c r="AA16776" s="9" t="s">
        <v>198</v>
      </c>
      <c r="AB16776" s="9">
        <v>15448738</v>
      </c>
      <c r="AC16776" s="9" t="s">
        <v>17549</v>
      </c>
      <c r="AD16776" s="9" t="s">
        <v>231</v>
      </c>
      <c r="AE16776" s="5">
        <f t="shared" si="544"/>
        <v>0</v>
      </c>
      <c r="AF16776" s="5" t="str">
        <f t="shared" si="545"/>
        <v>katB</v>
      </c>
      <c r="AG16776" s="153"/>
      <c r="AH16776" s="153"/>
      <c r="AI16776" t="s">
        <v>201</v>
      </c>
      <c r="AJ16776" t="s">
        <v>17878</v>
      </c>
      <c r="AK16776" s="9" t="str">
        <f>VLOOKUP(Y16776,zdroj!D:AJ,33,0)</f>
        <v>katB</v>
      </c>
    </row>
    <row r="16777" spans="8:37" x14ac:dyDescent="0.25">
      <c r="H16777" s="8"/>
      <c r="I16777" s="8"/>
      <c r="N16777" s="23"/>
      <c r="O16777" s="24"/>
      <c r="P16777" s="19"/>
      <c r="Q16777" s="19"/>
      <c r="R16777" s="19"/>
      <c r="U16777" s="27"/>
      <c r="Y16777" s="9" t="s">
        <v>782</v>
      </c>
      <c r="Z16777" s="9" t="s">
        <v>462</v>
      </c>
      <c r="AA16777" s="9" t="s">
        <v>198</v>
      </c>
      <c r="AB16777" s="9">
        <v>15448746</v>
      </c>
      <c r="AC16777" s="9" t="s">
        <v>17550</v>
      </c>
      <c r="AD16777" s="9" t="s">
        <v>231</v>
      </c>
      <c r="AE16777" s="5">
        <f t="shared" si="544"/>
        <v>0</v>
      </c>
      <c r="AF16777" s="5" t="str">
        <f t="shared" si="545"/>
        <v>katB</v>
      </c>
      <c r="AG16777" s="153"/>
      <c r="AH16777" s="153"/>
      <c r="AI16777" t="s">
        <v>201</v>
      </c>
      <c r="AJ16777" t="s">
        <v>17878</v>
      </c>
      <c r="AK16777" s="9" t="str">
        <f>VLOOKUP(Y16777,zdroj!D:AJ,33,0)</f>
        <v>katB</v>
      </c>
    </row>
    <row r="16778" spans="8:37" x14ac:dyDescent="0.25">
      <c r="H16778" s="8"/>
      <c r="I16778" s="8"/>
      <c r="N16778" s="23"/>
      <c r="O16778" s="24"/>
      <c r="P16778" s="19"/>
      <c r="Q16778" s="19"/>
      <c r="R16778" s="19"/>
      <c r="U16778" s="27"/>
      <c r="Y16778" s="9" t="s">
        <v>782</v>
      </c>
      <c r="Z16778" s="9" t="s">
        <v>462</v>
      </c>
      <c r="AA16778" s="9" t="s">
        <v>198</v>
      </c>
      <c r="AB16778" s="9">
        <v>15448754</v>
      </c>
      <c r="AC16778" s="9" t="s">
        <v>17551</v>
      </c>
      <c r="AD16778" s="9" t="s">
        <v>231</v>
      </c>
      <c r="AE16778" s="5">
        <f t="shared" ref="AE16778:AE16841" si="546">VLOOKUP(Y16778,K:T,10,0)</f>
        <v>0</v>
      </c>
      <c r="AF16778" s="5" t="str">
        <f t="shared" ref="AF16778:AF16841" si="547">IF(AE16778="A",IF(AD16778="katA","katB",AD16778),AD16778)</f>
        <v>katB</v>
      </c>
      <c r="AG16778" s="153"/>
      <c r="AH16778" s="153"/>
      <c r="AI16778" t="s">
        <v>201</v>
      </c>
      <c r="AJ16778" t="s">
        <v>17878</v>
      </c>
      <c r="AK16778" s="9" t="str">
        <f>VLOOKUP(Y16778,zdroj!D:AJ,33,0)</f>
        <v>katB</v>
      </c>
    </row>
    <row r="16779" spans="8:37" x14ac:dyDescent="0.25">
      <c r="H16779" s="8"/>
      <c r="I16779" s="8"/>
      <c r="N16779" s="23"/>
      <c r="O16779" s="24"/>
      <c r="P16779" s="19"/>
      <c r="Q16779" s="19"/>
      <c r="R16779" s="19"/>
      <c r="U16779" s="27"/>
      <c r="Y16779" s="9" t="s">
        <v>782</v>
      </c>
      <c r="Z16779" s="9" t="s">
        <v>462</v>
      </c>
      <c r="AA16779" s="9" t="s">
        <v>198</v>
      </c>
      <c r="AB16779" s="9">
        <v>15448762</v>
      </c>
      <c r="AC16779" s="9" t="s">
        <v>17552</v>
      </c>
      <c r="AD16779" s="9" t="s">
        <v>231</v>
      </c>
      <c r="AE16779" s="5">
        <f t="shared" si="546"/>
        <v>0</v>
      </c>
      <c r="AF16779" s="5" t="str">
        <f t="shared" si="547"/>
        <v>katB</v>
      </c>
      <c r="AG16779" s="153"/>
      <c r="AH16779" s="153"/>
      <c r="AI16779" t="s">
        <v>201</v>
      </c>
      <c r="AJ16779" t="s">
        <v>17878</v>
      </c>
      <c r="AK16779" s="9" t="str">
        <f>VLOOKUP(Y16779,zdroj!D:AJ,33,0)</f>
        <v>katB</v>
      </c>
    </row>
    <row r="16780" spans="8:37" x14ac:dyDescent="0.25">
      <c r="H16780" s="8"/>
      <c r="I16780" s="8"/>
      <c r="N16780" s="23"/>
      <c r="O16780" s="24"/>
      <c r="P16780" s="19"/>
      <c r="Q16780" s="19"/>
      <c r="R16780" s="19"/>
      <c r="U16780" s="27"/>
      <c r="Y16780" s="9" t="s">
        <v>782</v>
      </c>
      <c r="Z16780" s="9" t="s">
        <v>462</v>
      </c>
      <c r="AA16780" s="9" t="s">
        <v>198</v>
      </c>
      <c r="AB16780" s="9">
        <v>15448771</v>
      </c>
      <c r="AC16780" s="9" t="s">
        <v>17553</v>
      </c>
      <c r="AD16780" s="9" t="s">
        <v>231</v>
      </c>
      <c r="AE16780" s="5">
        <f t="shared" si="546"/>
        <v>0</v>
      </c>
      <c r="AF16780" s="5" t="str">
        <f t="shared" si="547"/>
        <v>katB</v>
      </c>
      <c r="AG16780" s="153"/>
      <c r="AH16780" s="153"/>
      <c r="AI16780" t="s">
        <v>201</v>
      </c>
      <c r="AJ16780" t="s">
        <v>17878</v>
      </c>
      <c r="AK16780" s="9" t="str">
        <f>VLOOKUP(Y16780,zdroj!D:AJ,33,0)</f>
        <v>katB</v>
      </c>
    </row>
    <row r="16781" spans="8:37" x14ac:dyDescent="0.25">
      <c r="H16781" s="8"/>
      <c r="I16781" s="8"/>
      <c r="N16781" s="23"/>
      <c r="O16781" s="24"/>
      <c r="P16781" s="19"/>
      <c r="Q16781" s="19"/>
      <c r="R16781" s="19"/>
      <c r="U16781" s="27"/>
      <c r="Y16781" s="9" t="s">
        <v>782</v>
      </c>
      <c r="Z16781" s="9" t="s">
        <v>462</v>
      </c>
      <c r="AA16781" s="9" t="s">
        <v>198</v>
      </c>
      <c r="AB16781" s="9">
        <v>15447600</v>
      </c>
      <c r="AC16781" s="9" t="s">
        <v>17554</v>
      </c>
      <c r="AD16781" s="9" t="s">
        <v>800</v>
      </c>
      <c r="AE16781" s="5">
        <f t="shared" si="546"/>
        <v>0</v>
      </c>
      <c r="AF16781" s="5" t="str">
        <f t="shared" si="547"/>
        <v>Pokryto</v>
      </c>
      <c r="AG16781" s="153"/>
      <c r="AH16781" s="153"/>
      <c r="AI16781" t="s">
        <v>201</v>
      </c>
      <c r="AJ16781" t="s">
        <v>800</v>
      </c>
      <c r="AK16781" s="9" t="str">
        <f>VLOOKUP(Y16781,zdroj!D:AJ,33,0)</f>
        <v>katB</v>
      </c>
    </row>
    <row r="16782" spans="8:37" x14ac:dyDescent="0.25">
      <c r="H16782" s="8"/>
      <c r="I16782" s="8"/>
      <c r="N16782" s="23"/>
      <c r="O16782" s="24"/>
      <c r="P16782" s="19"/>
      <c r="Q16782" s="19"/>
      <c r="R16782" s="19"/>
      <c r="U16782" s="27"/>
      <c r="Y16782" s="9" t="s">
        <v>782</v>
      </c>
      <c r="Z16782" s="9" t="s">
        <v>462</v>
      </c>
      <c r="AA16782" s="9" t="s">
        <v>198</v>
      </c>
      <c r="AB16782" s="9">
        <v>15448789</v>
      </c>
      <c r="AC16782" s="9" t="s">
        <v>17555</v>
      </c>
      <c r="AD16782" s="9" t="s">
        <v>231</v>
      </c>
      <c r="AE16782" s="5">
        <f t="shared" si="546"/>
        <v>0</v>
      </c>
      <c r="AF16782" s="5" t="str">
        <f t="shared" si="547"/>
        <v>katB</v>
      </c>
      <c r="AG16782" s="153"/>
      <c r="AH16782" s="153"/>
      <c r="AI16782" t="s">
        <v>201</v>
      </c>
      <c r="AJ16782" t="s">
        <v>17878</v>
      </c>
      <c r="AK16782" s="9" t="str">
        <f>VLOOKUP(Y16782,zdroj!D:AJ,33,0)</f>
        <v>katB</v>
      </c>
    </row>
    <row r="16783" spans="8:37" x14ac:dyDescent="0.25">
      <c r="H16783" s="8"/>
      <c r="I16783" s="8"/>
      <c r="N16783" s="23"/>
      <c r="O16783" s="24"/>
      <c r="P16783" s="19"/>
      <c r="Q16783" s="19"/>
      <c r="R16783" s="19"/>
      <c r="U16783" s="27"/>
      <c r="Y16783" s="9" t="s">
        <v>782</v>
      </c>
      <c r="Z16783" s="9" t="s">
        <v>462</v>
      </c>
      <c r="AA16783" s="9" t="s">
        <v>198</v>
      </c>
      <c r="AB16783" s="9">
        <v>15448797</v>
      </c>
      <c r="AC16783" s="9" t="s">
        <v>17556</v>
      </c>
      <c r="AD16783" s="9" t="s">
        <v>800</v>
      </c>
      <c r="AE16783" s="5">
        <f t="shared" si="546"/>
        <v>0</v>
      </c>
      <c r="AF16783" s="5" t="str">
        <f t="shared" si="547"/>
        <v>Pokryto</v>
      </c>
      <c r="AG16783" s="153"/>
      <c r="AH16783" s="153"/>
      <c r="AI16783" t="s">
        <v>201</v>
      </c>
      <c r="AJ16783" t="s">
        <v>800</v>
      </c>
      <c r="AK16783" s="9" t="str">
        <f>VLOOKUP(Y16783,zdroj!D:AJ,33,0)</f>
        <v>katB</v>
      </c>
    </row>
    <row r="16784" spans="8:37" x14ac:dyDescent="0.25">
      <c r="H16784" s="8"/>
      <c r="I16784" s="8"/>
      <c r="N16784" s="23"/>
      <c r="O16784" s="24"/>
      <c r="P16784" s="19"/>
      <c r="Q16784" s="19"/>
      <c r="R16784" s="19"/>
      <c r="U16784" s="27"/>
      <c r="Y16784" s="9" t="s">
        <v>782</v>
      </c>
      <c r="Z16784" s="9" t="s">
        <v>462</v>
      </c>
      <c r="AA16784" s="9" t="s">
        <v>198</v>
      </c>
      <c r="AB16784" s="9">
        <v>15448801</v>
      </c>
      <c r="AC16784" s="9" t="s">
        <v>17557</v>
      </c>
      <c r="AD16784" s="9" t="s">
        <v>231</v>
      </c>
      <c r="AE16784" s="5">
        <f t="shared" si="546"/>
        <v>0</v>
      </c>
      <c r="AF16784" s="5" t="str">
        <f t="shared" si="547"/>
        <v>katB</v>
      </c>
      <c r="AG16784" s="153"/>
      <c r="AH16784" s="153"/>
      <c r="AI16784" t="s">
        <v>201</v>
      </c>
      <c r="AJ16784" t="s">
        <v>17878</v>
      </c>
      <c r="AK16784" s="9" t="str">
        <f>VLOOKUP(Y16784,zdroj!D:AJ,33,0)</f>
        <v>katB</v>
      </c>
    </row>
    <row r="16785" spans="8:37" x14ac:dyDescent="0.25">
      <c r="H16785" s="8"/>
      <c r="I16785" s="8"/>
      <c r="N16785" s="23"/>
      <c r="O16785" s="24"/>
      <c r="P16785" s="19"/>
      <c r="Q16785" s="19"/>
      <c r="R16785" s="19"/>
      <c r="U16785" s="27"/>
      <c r="Y16785" s="9" t="s">
        <v>782</v>
      </c>
      <c r="Z16785" s="9" t="s">
        <v>462</v>
      </c>
      <c r="AA16785" s="9" t="s">
        <v>198</v>
      </c>
      <c r="AB16785" s="9">
        <v>77600819</v>
      </c>
      <c r="AC16785" s="9" t="s">
        <v>17558</v>
      </c>
      <c r="AD16785" s="9" t="s">
        <v>231</v>
      </c>
      <c r="AE16785" s="5">
        <f t="shared" si="546"/>
        <v>0</v>
      </c>
      <c r="AF16785" s="5" t="str">
        <f t="shared" si="547"/>
        <v>katB</v>
      </c>
      <c r="AG16785" s="153"/>
      <c r="AH16785" s="153"/>
      <c r="AI16785" t="s">
        <v>229</v>
      </c>
      <c r="AJ16785" t="s">
        <v>17878</v>
      </c>
      <c r="AK16785" s="9" t="str">
        <f>VLOOKUP(Y16785,zdroj!D:AJ,33,0)</f>
        <v>katB</v>
      </c>
    </row>
    <row r="16786" spans="8:37" x14ac:dyDescent="0.25">
      <c r="H16786" s="8"/>
      <c r="I16786" s="8"/>
      <c r="N16786" s="23"/>
      <c r="O16786" s="24"/>
      <c r="P16786" s="19"/>
      <c r="Q16786" s="19"/>
      <c r="R16786" s="19"/>
      <c r="U16786" s="27"/>
      <c r="Y16786" s="9" t="s">
        <v>782</v>
      </c>
      <c r="Z16786" s="9" t="s">
        <v>462</v>
      </c>
      <c r="AA16786" s="9" t="s">
        <v>198</v>
      </c>
      <c r="AB16786" s="9">
        <v>15448819</v>
      </c>
      <c r="AC16786" s="9" t="s">
        <v>17559</v>
      </c>
      <c r="AD16786" s="9" t="s">
        <v>231</v>
      </c>
      <c r="AE16786" s="5">
        <f t="shared" si="546"/>
        <v>0</v>
      </c>
      <c r="AF16786" s="5" t="str">
        <f t="shared" si="547"/>
        <v>katB</v>
      </c>
      <c r="AG16786" s="153"/>
      <c r="AH16786" s="153"/>
      <c r="AI16786" t="s">
        <v>201</v>
      </c>
      <c r="AJ16786" t="s">
        <v>17878</v>
      </c>
      <c r="AK16786" s="9" t="str">
        <f>VLOOKUP(Y16786,zdroj!D:AJ,33,0)</f>
        <v>katB</v>
      </c>
    </row>
    <row r="16787" spans="8:37" x14ac:dyDescent="0.25">
      <c r="H16787" s="8"/>
      <c r="I16787" s="8"/>
      <c r="N16787" s="23"/>
      <c r="O16787" s="24"/>
      <c r="P16787" s="19"/>
      <c r="Q16787" s="19"/>
      <c r="R16787" s="19"/>
      <c r="U16787" s="27"/>
      <c r="Y16787" s="9" t="s">
        <v>782</v>
      </c>
      <c r="Z16787" s="9" t="s">
        <v>462</v>
      </c>
      <c r="AA16787" s="9" t="s">
        <v>198</v>
      </c>
      <c r="AB16787" s="9">
        <v>15448827</v>
      </c>
      <c r="AC16787" s="9" t="s">
        <v>17560</v>
      </c>
      <c r="AD16787" s="9" t="s">
        <v>800</v>
      </c>
      <c r="AE16787" s="5">
        <f t="shared" si="546"/>
        <v>0</v>
      </c>
      <c r="AF16787" s="5" t="str">
        <f t="shared" si="547"/>
        <v>Pokryto</v>
      </c>
      <c r="AG16787" s="153"/>
      <c r="AH16787" s="153"/>
      <c r="AI16787" t="s">
        <v>201</v>
      </c>
      <c r="AJ16787" t="s">
        <v>800</v>
      </c>
      <c r="AK16787" s="9" t="str">
        <f>VLOOKUP(Y16787,zdroj!D:AJ,33,0)</f>
        <v>katB</v>
      </c>
    </row>
    <row r="16788" spans="8:37" x14ac:dyDescent="0.25">
      <c r="H16788" s="8"/>
      <c r="I16788" s="8"/>
      <c r="N16788" s="23"/>
      <c r="O16788" s="24"/>
      <c r="P16788" s="19"/>
      <c r="Q16788" s="19"/>
      <c r="R16788" s="19"/>
      <c r="U16788" s="27"/>
      <c r="Y16788" s="9" t="s">
        <v>782</v>
      </c>
      <c r="Z16788" s="9" t="s">
        <v>462</v>
      </c>
      <c r="AA16788" s="9" t="s">
        <v>198</v>
      </c>
      <c r="AB16788" s="9">
        <v>15448835</v>
      </c>
      <c r="AC16788" s="9" t="s">
        <v>17561</v>
      </c>
      <c r="AD16788" s="9" t="s">
        <v>231</v>
      </c>
      <c r="AE16788" s="5">
        <f t="shared" si="546"/>
        <v>0</v>
      </c>
      <c r="AF16788" s="5" t="str">
        <f t="shared" si="547"/>
        <v>katB</v>
      </c>
      <c r="AG16788" s="153"/>
      <c r="AH16788" s="153"/>
      <c r="AI16788" t="s">
        <v>201</v>
      </c>
      <c r="AJ16788" t="s">
        <v>17878</v>
      </c>
      <c r="AK16788" s="9" t="str">
        <f>VLOOKUP(Y16788,zdroj!D:AJ,33,0)</f>
        <v>katB</v>
      </c>
    </row>
    <row r="16789" spans="8:37" x14ac:dyDescent="0.25">
      <c r="H16789" s="8"/>
      <c r="I16789" s="8"/>
      <c r="N16789" s="23"/>
      <c r="O16789" s="24"/>
      <c r="P16789" s="19"/>
      <c r="Q16789" s="19"/>
      <c r="R16789" s="19"/>
      <c r="U16789" s="27"/>
      <c r="Y16789" s="9" t="s">
        <v>782</v>
      </c>
      <c r="Z16789" s="9" t="s">
        <v>462</v>
      </c>
      <c r="AA16789" s="9" t="s">
        <v>198</v>
      </c>
      <c r="AB16789" s="9">
        <v>15448843</v>
      </c>
      <c r="AC16789" s="9" t="s">
        <v>17562</v>
      </c>
      <c r="AD16789" s="9" t="s">
        <v>231</v>
      </c>
      <c r="AE16789" s="5">
        <f t="shared" si="546"/>
        <v>0</v>
      </c>
      <c r="AF16789" s="5" t="str">
        <f t="shared" si="547"/>
        <v>katB</v>
      </c>
      <c r="AG16789" s="153"/>
      <c r="AH16789" s="153"/>
      <c r="AI16789" t="s">
        <v>201</v>
      </c>
      <c r="AJ16789" t="s">
        <v>17878</v>
      </c>
      <c r="AK16789" s="9" t="str">
        <f>VLOOKUP(Y16789,zdroj!D:AJ,33,0)</f>
        <v>katB</v>
      </c>
    </row>
    <row r="16790" spans="8:37" x14ac:dyDescent="0.25">
      <c r="H16790" s="8"/>
      <c r="I16790" s="8"/>
      <c r="N16790" s="23"/>
      <c r="O16790" s="24"/>
      <c r="P16790" s="19"/>
      <c r="Q16790" s="19"/>
      <c r="R16790" s="19"/>
      <c r="U16790" s="27"/>
      <c r="Y16790" s="9" t="s">
        <v>782</v>
      </c>
      <c r="Z16790" s="9" t="s">
        <v>462</v>
      </c>
      <c r="AA16790" s="9" t="s">
        <v>198</v>
      </c>
      <c r="AB16790" s="9">
        <v>15448851</v>
      </c>
      <c r="AC16790" s="9" t="s">
        <v>17563</v>
      </c>
      <c r="AD16790" s="9" t="s">
        <v>800</v>
      </c>
      <c r="AE16790" s="5">
        <f t="shared" si="546"/>
        <v>0</v>
      </c>
      <c r="AF16790" s="5" t="str">
        <f t="shared" si="547"/>
        <v>Pokryto</v>
      </c>
      <c r="AG16790" s="153"/>
      <c r="AH16790" s="153"/>
      <c r="AI16790" t="s">
        <v>201</v>
      </c>
      <c r="AJ16790" t="s">
        <v>800</v>
      </c>
      <c r="AK16790" s="9" t="str">
        <f>VLOOKUP(Y16790,zdroj!D:AJ,33,0)</f>
        <v>katB</v>
      </c>
    </row>
    <row r="16791" spans="8:37" x14ac:dyDescent="0.25">
      <c r="H16791" s="8"/>
      <c r="I16791" s="8"/>
      <c r="N16791" s="23"/>
      <c r="O16791" s="24"/>
      <c r="P16791" s="19"/>
      <c r="Q16791" s="19"/>
      <c r="R16791" s="19"/>
      <c r="U16791" s="27"/>
      <c r="Y16791" s="9" t="s">
        <v>782</v>
      </c>
      <c r="Z16791" s="9" t="s">
        <v>462</v>
      </c>
      <c r="AA16791" s="9" t="s">
        <v>198</v>
      </c>
      <c r="AB16791" s="9">
        <v>15447618</v>
      </c>
      <c r="AC16791" s="9" t="s">
        <v>17564</v>
      </c>
      <c r="AD16791" s="9" t="s">
        <v>800</v>
      </c>
      <c r="AE16791" s="5">
        <f t="shared" si="546"/>
        <v>0</v>
      </c>
      <c r="AF16791" s="5" t="str">
        <f t="shared" si="547"/>
        <v>Pokryto</v>
      </c>
      <c r="AG16791" s="153"/>
      <c r="AH16791" s="153"/>
      <c r="AI16791" t="s">
        <v>201</v>
      </c>
      <c r="AJ16791" t="s">
        <v>800</v>
      </c>
      <c r="AK16791" s="9" t="str">
        <f>VLOOKUP(Y16791,zdroj!D:AJ,33,0)</f>
        <v>katB</v>
      </c>
    </row>
    <row r="16792" spans="8:37" x14ac:dyDescent="0.25">
      <c r="H16792" s="8"/>
      <c r="I16792" s="8"/>
      <c r="N16792" s="23"/>
      <c r="O16792" s="24"/>
      <c r="P16792" s="19"/>
      <c r="Q16792" s="19"/>
      <c r="R16792" s="19"/>
      <c r="U16792" s="27"/>
      <c r="Y16792" s="9" t="s">
        <v>782</v>
      </c>
      <c r="Z16792" s="9" t="s">
        <v>462</v>
      </c>
      <c r="AA16792" s="9" t="s">
        <v>198</v>
      </c>
      <c r="AB16792" s="9">
        <v>15448860</v>
      </c>
      <c r="AC16792" s="9" t="s">
        <v>17565</v>
      </c>
      <c r="AD16792" s="9" t="s">
        <v>800</v>
      </c>
      <c r="AE16792" s="5">
        <f t="shared" si="546"/>
        <v>0</v>
      </c>
      <c r="AF16792" s="5" t="str">
        <f t="shared" si="547"/>
        <v>Pokryto</v>
      </c>
      <c r="AG16792" s="153"/>
      <c r="AH16792" s="153"/>
      <c r="AI16792" t="s">
        <v>201</v>
      </c>
      <c r="AJ16792" t="s">
        <v>800</v>
      </c>
      <c r="AK16792" s="9" t="str">
        <f>VLOOKUP(Y16792,zdroj!D:AJ,33,0)</f>
        <v>katB</v>
      </c>
    </row>
    <row r="16793" spans="8:37" x14ac:dyDescent="0.25">
      <c r="H16793" s="8"/>
      <c r="I16793" s="8"/>
      <c r="N16793" s="23"/>
      <c r="O16793" s="24"/>
      <c r="P16793" s="19"/>
      <c r="Q16793" s="19"/>
      <c r="R16793" s="19"/>
      <c r="U16793" s="27"/>
      <c r="Y16793" s="9" t="s">
        <v>782</v>
      </c>
      <c r="Z16793" s="9" t="s">
        <v>462</v>
      </c>
      <c r="AA16793" s="9" t="s">
        <v>198</v>
      </c>
      <c r="AB16793" s="9">
        <v>15448878</v>
      </c>
      <c r="AC16793" s="9" t="s">
        <v>17566</v>
      </c>
      <c r="AD16793" s="9" t="s">
        <v>231</v>
      </c>
      <c r="AE16793" s="5">
        <f t="shared" si="546"/>
        <v>0</v>
      </c>
      <c r="AF16793" s="5" t="str">
        <f t="shared" si="547"/>
        <v>katB</v>
      </c>
      <c r="AG16793" s="153"/>
      <c r="AH16793" s="153"/>
      <c r="AI16793" t="s">
        <v>201</v>
      </c>
      <c r="AJ16793" t="s">
        <v>17878</v>
      </c>
      <c r="AK16793" s="9" t="str">
        <f>VLOOKUP(Y16793,zdroj!D:AJ,33,0)</f>
        <v>katB</v>
      </c>
    </row>
    <row r="16794" spans="8:37" x14ac:dyDescent="0.25">
      <c r="H16794" s="8"/>
      <c r="I16794" s="8"/>
      <c r="N16794" s="23"/>
      <c r="O16794" s="24"/>
      <c r="P16794" s="19"/>
      <c r="Q16794" s="19"/>
      <c r="R16794" s="19"/>
      <c r="U16794" s="27"/>
      <c r="Y16794" s="9" t="s">
        <v>782</v>
      </c>
      <c r="Z16794" s="9" t="s">
        <v>462</v>
      </c>
      <c r="AA16794" s="9" t="s">
        <v>198</v>
      </c>
      <c r="AB16794" s="9">
        <v>15448886</v>
      </c>
      <c r="AC16794" s="9" t="s">
        <v>17567</v>
      </c>
      <c r="AD16794" s="9" t="s">
        <v>800</v>
      </c>
      <c r="AE16794" s="5">
        <f t="shared" si="546"/>
        <v>0</v>
      </c>
      <c r="AF16794" s="5" t="str">
        <f t="shared" si="547"/>
        <v>Pokryto</v>
      </c>
      <c r="AG16794" s="153"/>
      <c r="AH16794" s="153"/>
      <c r="AI16794" t="s">
        <v>201</v>
      </c>
      <c r="AJ16794" t="s">
        <v>800</v>
      </c>
      <c r="AK16794" s="9" t="str">
        <f>VLOOKUP(Y16794,zdroj!D:AJ,33,0)</f>
        <v>katB</v>
      </c>
    </row>
    <row r="16795" spans="8:37" x14ac:dyDescent="0.25">
      <c r="H16795" s="8"/>
      <c r="I16795" s="8"/>
      <c r="N16795" s="23"/>
      <c r="O16795" s="24"/>
      <c r="P16795" s="19"/>
      <c r="Q16795" s="19"/>
      <c r="R16795" s="19"/>
      <c r="U16795" s="27"/>
      <c r="Y16795" s="9" t="s">
        <v>782</v>
      </c>
      <c r="Z16795" s="9" t="s">
        <v>462</v>
      </c>
      <c r="AA16795" s="9" t="s">
        <v>198</v>
      </c>
      <c r="AB16795" s="9">
        <v>15448894</v>
      </c>
      <c r="AC16795" s="9" t="s">
        <v>17568</v>
      </c>
      <c r="AD16795" s="9" t="s">
        <v>800</v>
      </c>
      <c r="AE16795" s="5">
        <f t="shared" si="546"/>
        <v>0</v>
      </c>
      <c r="AF16795" s="5" t="str">
        <f t="shared" si="547"/>
        <v>Pokryto</v>
      </c>
      <c r="AG16795" s="153"/>
      <c r="AH16795" s="153"/>
      <c r="AI16795" t="s">
        <v>201</v>
      </c>
      <c r="AJ16795" t="s">
        <v>800</v>
      </c>
      <c r="AK16795" s="9" t="str">
        <f>VLOOKUP(Y16795,zdroj!D:AJ,33,0)</f>
        <v>katB</v>
      </c>
    </row>
    <row r="16796" spans="8:37" x14ac:dyDescent="0.25">
      <c r="H16796" s="8"/>
      <c r="I16796" s="8"/>
      <c r="N16796" s="23"/>
      <c r="O16796" s="24"/>
      <c r="P16796" s="19"/>
      <c r="Q16796" s="19"/>
      <c r="R16796" s="19"/>
      <c r="U16796" s="27"/>
      <c r="Y16796" s="9" t="s">
        <v>782</v>
      </c>
      <c r="Z16796" s="9" t="s">
        <v>462</v>
      </c>
      <c r="AA16796" s="9" t="s">
        <v>198</v>
      </c>
      <c r="AB16796" s="9">
        <v>15448908</v>
      </c>
      <c r="AC16796" s="9" t="s">
        <v>17569</v>
      </c>
      <c r="AD16796" s="9" t="s">
        <v>231</v>
      </c>
      <c r="AE16796" s="5">
        <f t="shared" si="546"/>
        <v>0</v>
      </c>
      <c r="AF16796" s="5" t="str">
        <f t="shared" si="547"/>
        <v>katB</v>
      </c>
      <c r="AG16796" s="153"/>
      <c r="AH16796" s="153"/>
      <c r="AI16796" t="s">
        <v>201</v>
      </c>
      <c r="AJ16796" t="s">
        <v>17878</v>
      </c>
      <c r="AK16796" s="9" t="str">
        <f>VLOOKUP(Y16796,zdroj!D:AJ,33,0)</f>
        <v>katB</v>
      </c>
    </row>
    <row r="16797" spans="8:37" x14ac:dyDescent="0.25">
      <c r="H16797" s="8"/>
      <c r="I16797" s="8"/>
      <c r="N16797" s="23"/>
      <c r="O16797" s="24"/>
      <c r="P16797" s="19"/>
      <c r="Q16797" s="19"/>
      <c r="R16797" s="19"/>
      <c r="U16797" s="27"/>
      <c r="Y16797" s="9" t="s">
        <v>782</v>
      </c>
      <c r="Z16797" s="9" t="s">
        <v>462</v>
      </c>
      <c r="AA16797" s="9" t="s">
        <v>198</v>
      </c>
      <c r="AB16797" s="9">
        <v>15448916</v>
      </c>
      <c r="AC16797" s="9" t="s">
        <v>17570</v>
      </c>
      <c r="AD16797" s="9" t="s">
        <v>231</v>
      </c>
      <c r="AE16797" s="5">
        <f t="shared" si="546"/>
        <v>0</v>
      </c>
      <c r="AF16797" s="5" t="str">
        <f t="shared" si="547"/>
        <v>katB</v>
      </c>
      <c r="AG16797" s="153"/>
      <c r="AH16797" s="153"/>
      <c r="AI16797" t="s">
        <v>201</v>
      </c>
      <c r="AJ16797" t="s">
        <v>17878</v>
      </c>
      <c r="AK16797" s="9" t="str">
        <f>VLOOKUP(Y16797,zdroj!D:AJ,33,0)</f>
        <v>katB</v>
      </c>
    </row>
    <row r="16798" spans="8:37" x14ac:dyDescent="0.25">
      <c r="H16798" s="8"/>
      <c r="I16798" s="8"/>
      <c r="N16798" s="23"/>
      <c r="O16798" s="24"/>
      <c r="P16798" s="19"/>
      <c r="Q16798" s="19"/>
      <c r="R16798" s="19"/>
      <c r="U16798" s="27"/>
      <c r="Y16798" s="9" t="s">
        <v>782</v>
      </c>
      <c r="Z16798" s="9" t="s">
        <v>462</v>
      </c>
      <c r="AA16798" s="9" t="s">
        <v>198</v>
      </c>
      <c r="AB16798" s="9">
        <v>15448924</v>
      </c>
      <c r="AC16798" s="9" t="s">
        <v>17571</v>
      </c>
      <c r="AD16798" s="9" t="s">
        <v>231</v>
      </c>
      <c r="AE16798" s="5">
        <f t="shared" si="546"/>
        <v>0</v>
      </c>
      <c r="AF16798" s="5" t="str">
        <f t="shared" si="547"/>
        <v>katB</v>
      </c>
      <c r="AG16798" s="153"/>
      <c r="AH16798" s="153"/>
      <c r="AI16798" t="s">
        <v>201</v>
      </c>
      <c r="AJ16798" t="s">
        <v>17878</v>
      </c>
      <c r="AK16798" s="9" t="str">
        <f>VLOOKUP(Y16798,zdroj!D:AJ,33,0)</f>
        <v>katB</v>
      </c>
    </row>
    <row r="16799" spans="8:37" x14ac:dyDescent="0.25">
      <c r="H16799" s="8"/>
      <c r="I16799" s="8"/>
      <c r="N16799" s="23"/>
      <c r="O16799" s="24"/>
      <c r="P16799" s="19"/>
      <c r="Q16799" s="19"/>
      <c r="R16799" s="19"/>
      <c r="U16799" s="27"/>
      <c r="Y16799" s="9" t="s">
        <v>782</v>
      </c>
      <c r="Z16799" s="9" t="s">
        <v>462</v>
      </c>
      <c r="AA16799" s="9" t="s">
        <v>198</v>
      </c>
      <c r="AB16799" s="9">
        <v>15448932</v>
      </c>
      <c r="AC16799" s="9" t="s">
        <v>17572</v>
      </c>
      <c r="AD16799" s="9" t="s">
        <v>800</v>
      </c>
      <c r="AE16799" s="5">
        <f t="shared" si="546"/>
        <v>0</v>
      </c>
      <c r="AF16799" s="5" t="str">
        <f t="shared" si="547"/>
        <v>Pokryto</v>
      </c>
      <c r="AG16799" s="153"/>
      <c r="AH16799" s="153"/>
      <c r="AI16799" t="s">
        <v>236</v>
      </c>
      <c r="AJ16799" t="s">
        <v>800</v>
      </c>
      <c r="AK16799" s="9" t="str">
        <f>VLOOKUP(Y16799,zdroj!D:AJ,33,0)</f>
        <v>katB</v>
      </c>
    </row>
    <row r="16800" spans="8:37" x14ac:dyDescent="0.25">
      <c r="H16800" s="8"/>
      <c r="I16800" s="8"/>
      <c r="N16800" s="23"/>
      <c r="O16800" s="24"/>
      <c r="P16800" s="19"/>
      <c r="Q16800" s="19"/>
      <c r="R16800" s="19"/>
      <c r="U16800" s="27"/>
      <c r="Y16800" s="9" t="s">
        <v>782</v>
      </c>
      <c r="Z16800" s="9" t="s">
        <v>462</v>
      </c>
      <c r="AA16800" s="9" t="s">
        <v>198</v>
      </c>
      <c r="AB16800" s="9">
        <v>15448941</v>
      </c>
      <c r="AC16800" s="9" t="s">
        <v>17573</v>
      </c>
      <c r="AD16800" s="9" t="s">
        <v>800</v>
      </c>
      <c r="AE16800" s="5">
        <f t="shared" si="546"/>
        <v>0</v>
      </c>
      <c r="AF16800" s="5" t="str">
        <f t="shared" si="547"/>
        <v>Pokryto</v>
      </c>
      <c r="AG16800" s="153"/>
      <c r="AH16800" s="153"/>
      <c r="AI16800" t="s">
        <v>201</v>
      </c>
      <c r="AJ16800" t="s">
        <v>800</v>
      </c>
      <c r="AK16800" s="9" t="str">
        <f>VLOOKUP(Y16800,zdroj!D:AJ,33,0)</f>
        <v>katB</v>
      </c>
    </row>
    <row r="16801" spans="8:37" x14ac:dyDescent="0.25">
      <c r="H16801" s="8"/>
      <c r="I16801" s="8"/>
      <c r="N16801" s="23"/>
      <c r="O16801" s="24"/>
      <c r="P16801" s="19"/>
      <c r="Q16801" s="19"/>
      <c r="R16801" s="19"/>
      <c r="U16801" s="27"/>
      <c r="Y16801" s="9" t="s">
        <v>782</v>
      </c>
      <c r="Z16801" s="9" t="s">
        <v>462</v>
      </c>
      <c r="AA16801" s="9" t="s">
        <v>198</v>
      </c>
      <c r="AB16801" s="9">
        <v>15448959</v>
      </c>
      <c r="AC16801" s="9" t="s">
        <v>17574</v>
      </c>
      <c r="AD16801" s="9" t="s">
        <v>231</v>
      </c>
      <c r="AE16801" s="5">
        <f t="shared" si="546"/>
        <v>0</v>
      </c>
      <c r="AF16801" s="5" t="str">
        <f t="shared" si="547"/>
        <v>katB</v>
      </c>
      <c r="AG16801" s="153"/>
      <c r="AH16801" s="153"/>
      <c r="AI16801" t="s">
        <v>201</v>
      </c>
      <c r="AJ16801" t="s">
        <v>17878</v>
      </c>
      <c r="AK16801" s="9" t="str">
        <f>VLOOKUP(Y16801,zdroj!D:AJ,33,0)</f>
        <v>katB</v>
      </c>
    </row>
    <row r="16802" spans="8:37" x14ac:dyDescent="0.25">
      <c r="H16802" s="8"/>
      <c r="I16802" s="8"/>
      <c r="N16802" s="23"/>
      <c r="O16802" s="24"/>
      <c r="P16802" s="19"/>
      <c r="Q16802" s="19"/>
      <c r="R16802" s="19"/>
      <c r="U16802" s="27"/>
      <c r="Y16802" s="9" t="s">
        <v>782</v>
      </c>
      <c r="Z16802" s="9" t="s">
        <v>462</v>
      </c>
      <c r="AA16802" s="9" t="s">
        <v>198</v>
      </c>
      <c r="AB16802" s="9">
        <v>15448967</v>
      </c>
      <c r="AC16802" s="9" t="s">
        <v>17575</v>
      </c>
      <c r="AD16802" s="9" t="s">
        <v>800</v>
      </c>
      <c r="AE16802" s="5">
        <f t="shared" si="546"/>
        <v>0</v>
      </c>
      <c r="AF16802" s="5" t="str">
        <f t="shared" si="547"/>
        <v>Pokryto</v>
      </c>
      <c r="AG16802" s="153"/>
      <c r="AH16802" s="153"/>
      <c r="AI16802" t="s">
        <v>201</v>
      </c>
      <c r="AJ16802" t="s">
        <v>800</v>
      </c>
      <c r="AK16802" s="9" t="str">
        <f>VLOOKUP(Y16802,zdroj!D:AJ,33,0)</f>
        <v>katB</v>
      </c>
    </row>
    <row r="16803" spans="8:37" x14ac:dyDescent="0.25">
      <c r="H16803" s="8"/>
      <c r="I16803" s="8"/>
      <c r="N16803" s="23"/>
      <c r="O16803" s="24"/>
      <c r="P16803" s="19"/>
      <c r="Q16803" s="19"/>
      <c r="R16803" s="19"/>
      <c r="U16803" s="27"/>
      <c r="Y16803" s="9" t="s">
        <v>782</v>
      </c>
      <c r="Z16803" s="9" t="s">
        <v>462</v>
      </c>
      <c r="AA16803" s="9" t="s">
        <v>198</v>
      </c>
      <c r="AB16803" s="9">
        <v>84883022</v>
      </c>
      <c r="AC16803" s="9" t="s">
        <v>17576</v>
      </c>
      <c r="AD16803" s="9" t="s">
        <v>231</v>
      </c>
      <c r="AE16803" s="5">
        <f t="shared" si="546"/>
        <v>0</v>
      </c>
      <c r="AF16803" s="5" t="str">
        <f t="shared" si="547"/>
        <v>katB</v>
      </c>
      <c r="AG16803" s="153"/>
      <c r="AH16803" s="153"/>
      <c r="AI16803" t="s">
        <v>229</v>
      </c>
      <c r="AJ16803" t="s">
        <v>17878</v>
      </c>
      <c r="AK16803" s="9" t="str">
        <f>VLOOKUP(Y16803,zdroj!D:AJ,33,0)</f>
        <v>katB</v>
      </c>
    </row>
    <row r="16804" spans="8:37" x14ac:dyDescent="0.25">
      <c r="H16804" s="8"/>
      <c r="I16804" s="8"/>
      <c r="N16804" s="23"/>
      <c r="O16804" s="24"/>
      <c r="P16804" s="19"/>
      <c r="Q16804" s="19"/>
      <c r="R16804" s="19"/>
      <c r="U16804" s="27"/>
      <c r="Y16804" s="9" t="s">
        <v>782</v>
      </c>
      <c r="Z16804" s="9" t="s">
        <v>462</v>
      </c>
      <c r="AA16804" s="9" t="s">
        <v>198</v>
      </c>
      <c r="AB16804" s="9">
        <v>15447626</v>
      </c>
      <c r="AC16804" s="9" t="s">
        <v>17577</v>
      </c>
      <c r="AD16804" s="9" t="s">
        <v>800</v>
      </c>
      <c r="AE16804" s="5">
        <f t="shared" si="546"/>
        <v>0</v>
      </c>
      <c r="AF16804" s="5" t="str">
        <f t="shared" si="547"/>
        <v>Pokryto</v>
      </c>
      <c r="AG16804" s="153"/>
      <c r="AH16804" s="153"/>
      <c r="AI16804" t="s">
        <v>201</v>
      </c>
      <c r="AJ16804" t="s">
        <v>800</v>
      </c>
      <c r="AK16804" s="9" t="str">
        <f>VLOOKUP(Y16804,zdroj!D:AJ,33,0)</f>
        <v>katB</v>
      </c>
    </row>
    <row r="16805" spans="8:37" x14ac:dyDescent="0.25">
      <c r="H16805" s="8"/>
      <c r="I16805" s="8"/>
      <c r="N16805" s="23"/>
      <c r="O16805" s="24"/>
      <c r="P16805" s="19"/>
      <c r="Q16805" s="19"/>
      <c r="R16805" s="19"/>
      <c r="U16805" s="27"/>
      <c r="Y16805" s="9" t="s">
        <v>782</v>
      </c>
      <c r="Z16805" s="9" t="s">
        <v>462</v>
      </c>
      <c r="AA16805" s="9" t="s">
        <v>198</v>
      </c>
      <c r="AB16805" s="9">
        <v>15447464</v>
      </c>
      <c r="AC16805" s="9" t="s">
        <v>17578</v>
      </c>
      <c r="AD16805" s="9" t="s">
        <v>800</v>
      </c>
      <c r="AE16805" s="5">
        <f t="shared" si="546"/>
        <v>0</v>
      </c>
      <c r="AF16805" s="5" t="str">
        <f t="shared" si="547"/>
        <v>Pokryto</v>
      </c>
      <c r="AG16805" s="153"/>
      <c r="AH16805" s="153"/>
      <c r="AI16805" t="s">
        <v>201</v>
      </c>
      <c r="AJ16805" t="s">
        <v>800</v>
      </c>
      <c r="AK16805" s="9" t="str">
        <f>VLOOKUP(Y16805,zdroj!D:AJ,33,0)</f>
        <v>katB</v>
      </c>
    </row>
    <row r="16806" spans="8:37" x14ac:dyDescent="0.25">
      <c r="H16806" s="8"/>
      <c r="I16806" s="8"/>
      <c r="N16806" s="23"/>
      <c r="O16806" s="24"/>
      <c r="P16806" s="19"/>
      <c r="Q16806" s="19"/>
      <c r="R16806" s="19"/>
      <c r="U16806" s="27"/>
      <c r="Y16806" s="9" t="s">
        <v>782</v>
      </c>
      <c r="Z16806" s="9" t="s">
        <v>462</v>
      </c>
      <c r="AA16806" s="9" t="s">
        <v>198</v>
      </c>
      <c r="AB16806" s="9">
        <v>15447634</v>
      </c>
      <c r="AC16806" s="9" t="s">
        <v>17579</v>
      </c>
      <c r="AD16806" s="9" t="s">
        <v>800</v>
      </c>
      <c r="AE16806" s="5">
        <f t="shared" si="546"/>
        <v>0</v>
      </c>
      <c r="AF16806" s="5" t="str">
        <f t="shared" si="547"/>
        <v>Pokryto</v>
      </c>
      <c r="AG16806" s="153"/>
      <c r="AH16806" s="153"/>
      <c r="AI16806" t="s">
        <v>201</v>
      </c>
      <c r="AJ16806" t="s">
        <v>800</v>
      </c>
      <c r="AK16806" s="9" t="str">
        <f>VLOOKUP(Y16806,zdroj!D:AJ,33,0)</f>
        <v>katB</v>
      </c>
    </row>
    <row r="16807" spans="8:37" x14ac:dyDescent="0.25">
      <c r="H16807" s="8"/>
      <c r="I16807" s="8"/>
      <c r="N16807" s="23"/>
      <c r="O16807" s="24"/>
      <c r="P16807" s="19"/>
      <c r="Q16807" s="19"/>
      <c r="R16807" s="19"/>
      <c r="U16807" s="27"/>
      <c r="Y16807" s="9" t="s">
        <v>782</v>
      </c>
      <c r="Z16807" s="9" t="s">
        <v>462</v>
      </c>
      <c r="AA16807" s="9" t="s">
        <v>198</v>
      </c>
      <c r="AB16807" s="9">
        <v>15447642</v>
      </c>
      <c r="AC16807" s="9" t="s">
        <v>17580</v>
      </c>
      <c r="AD16807" s="9" t="s">
        <v>800</v>
      </c>
      <c r="AE16807" s="5">
        <f t="shared" si="546"/>
        <v>0</v>
      </c>
      <c r="AF16807" s="5" t="str">
        <f t="shared" si="547"/>
        <v>Pokryto</v>
      </c>
      <c r="AG16807" s="153"/>
      <c r="AH16807" s="153"/>
      <c r="AI16807" t="s">
        <v>17879</v>
      </c>
      <c r="AJ16807" t="s">
        <v>800</v>
      </c>
      <c r="AK16807" s="9" t="str">
        <f>VLOOKUP(Y16807,zdroj!D:AJ,33,0)</f>
        <v>katB</v>
      </c>
    </row>
    <row r="16808" spans="8:37" x14ac:dyDescent="0.25">
      <c r="H16808" s="8"/>
      <c r="I16808" s="8"/>
      <c r="N16808" s="23"/>
      <c r="O16808" s="24"/>
      <c r="P16808" s="19"/>
      <c r="Q16808" s="19"/>
      <c r="R16808" s="19"/>
      <c r="U16808" s="27"/>
      <c r="Y16808" s="9" t="s">
        <v>782</v>
      </c>
      <c r="Z16808" s="9" t="s">
        <v>462</v>
      </c>
      <c r="AA16808" s="9" t="s">
        <v>198</v>
      </c>
      <c r="AB16808" s="9">
        <v>15447651</v>
      </c>
      <c r="AC16808" s="9" t="s">
        <v>17581</v>
      </c>
      <c r="AD16808" s="9" t="s">
        <v>800</v>
      </c>
      <c r="AE16808" s="5">
        <f t="shared" si="546"/>
        <v>0</v>
      </c>
      <c r="AF16808" s="5" t="str">
        <f t="shared" si="547"/>
        <v>Pokryto</v>
      </c>
      <c r="AG16808" s="153"/>
      <c r="AH16808" s="153"/>
      <c r="AI16808" t="s">
        <v>201</v>
      </c>
      <c r="AJ16808" t="s">
        <v>800</v>
      </c>
      <c r="AK16808" s="9" t="str">
        <f>VLOOKUP(Y16808,zdroj!D:AJ,33,0)</f>
        <v>katB</v>
      </c>
    </row>
    <row r="16809" spans="8:37" x14ac:dyDescent="0.25">
      <c r="H16809" s="8"/>
      <c r="I16809" s="8"/>
      <c r="N16809" s="23"/>
      <c r="O16809" s="24"/>
      <c r="P16809" s="19"/>
      <c r="Q16809" s="19"/>
      <c r="R16809" s="19"/>
      <c r="U16809" s="27"/>
      <c r="Y16809" s="9" t="s">
        <v>782</v>
      </c>
      <c r="Z16809" s="9" t="s">
        <v>462</v>
      </c>
      <c r="AA16809" s="9" t="s">
        <v>198</v>
      </c>
      <c r="AB16809" s="9">
        <v>15447677</v>
      </c>
      <c r="AC16809" s="9" t="s">
        <v>17582</v>
      </c>
      <c r="AD16809" s="9" t="s">
        <v>231</v>
      </c>
      <c r="AE16809" s="5">
        <f t="shared" si="546"/>
        <v>0</v>
      </c>
      <c r="AF16809" s="5" t="str">
        <f t="shared" si="547"/>
        <v>katB</v>
      </c>
      <c r="AG16809" s="153"/>
      <c r="AH16809" s="153"/>
      <c r="AI16809" t="s">
        <v>201</v>
      </c>
      <c r="AJ16809" t="s">
        <v>17878</v>
      </c>
      <c r="AK16809" s="9" t="str">
        <f>VLOOKUP(Y16809,zdroj!D:AJ,33,0)</f>
        <v>katB</v>
      </c>
    </row>
    <row r="16810" spans="8:37" x14ac:dyDescent="0.25">
      <c r="H16810" s="8"/>
      <c r="I16810" s="8"/>
      <c r="N16810" s="23"/>
      <c r="O16810" s="24"/>
      <c r="P16810" s="19"/>
      <c r="Q16810" s="19"/>
      <c r="R16810" s="19"/>
      <c r="U16810" s="27"/>
      <c r="Y16810" s="9" t="s">
        <v>782</v>
      </c>
      <c r="Z16810" s="9" t="s">
        <v>462</v>
      </c>
      <c r="AA16810" s="9" t="s">
        <v>198</v>
      </c>
      <c r="AB16810" s="9">
        <v>15447472</v>
      </c>
      <c r="AC16810" s="9" t="s">
        <v>17583</v>
      </c>
      <c r="AD16810" s="9" t="s">
        <v>800</v>
      </c>
      <c r="AE16810" s="5">
        <f t="shared" si="546"/>
        <v>0</v>
      </c>
      <c r="AF16810" s="5" t="str">
        <f t="shared" si="547"/>
        <v>Pokryto</v>
      </c>
      <c r="AG16810" s="153"/>
      <c r="AH16810" s="153"/>
      <c r="AI16810" t="s">
        <v>201</v>
      </c>
      <c r="AJ16810" t="s">
        <v>800</v>
      </c>
      <c r="AK16810" s="9" t="str">
        <f>VLOOKUP(Y16810,zdroj!D:AJ,33,0)</f>
        <v>katB</v>
      </c>
    </row>
    <row r="16811" spans="8:37" x14ac:dyDescent="0.25">
      <c r="H16811" s="8"/>
      <c r="I16811" s="8"/>
      <c r="N16811" s="23"/>
      <c r="O16811" s="24"/>
      <c r="P16811" s="19"/>
      <c r="Q16811" s="19"/>
      <c r="R16811" s="19"/>
      <c r="U16811" s="27"/>
      <c r="Y16811" s="9" t="s">
        <v>782</v>
      </c>
      <c r="Z16811" s="9" t="s">
        <v>462</v>
      </c>
      <c r="AA16811" s="9" t="s">
        <v>198</v>
      </c>
      <c r="AB16811" s="9">
        <v>15447685</v>
      </c>
      <c r="AC16811" s="9" t="s">
        <v>17584</v>
      </c>
      <c r="AD16811" s="9" t="s">
        <v>800</v>
      </c>
      <c r="AE16811" s="5">
        <f t="shared" si="546"/>
        <v>0</v>
      </c>
      <c r="AF16811" s="5" t="str">
        <f t="shared" si="547"/>
        <v>Pokryto</v>
      </c>
      <c r="AG16811" s="153"/>
      <c r="AH16811" s="153"/>
      <c r="AI16811" t="s">
        <v>201</v>
      </c>
      <c r="AJ16811" t="s">
        <v>800</v>
      </c>
      <c r="AK16811" s="9" t="str">
        <f>VLOOKUP(Y16811,zdroj!D:AJ,33,0)</f>
        <v>katB</v>
      </c>
    </row>
    <row r="16812" spans="8:37" x14ac:dyDescent="0.25">
      <c r="H16812" s="8"/>
      <c r="I16812" s="8"/>
      <c r="N16812" s="23"/>
      <c r="O16812" s="24"/>
      <c r="P16812" s="19"/>
      <c r="Q16812" s="19"/>
      <c r="R16812" s="19"/>
      <c r="U16812" s="27"/>
      <c r="Y16812" s="9" t="s">
        <v>782</v>
      </c>
      <c r="Z16812" s="9" t="s">
        <v>462</v>
      </c>
      <c r="AA16812" s="9" t="s">
        <v>198</v>
      </c>
      <c r="AB16812" s="9">
        <v>15447693</v>
      </c>
      <c r="AC16812" s="9" t="s">
        <v>17585</v>
      </c>
      <c r="AD16812" s="9" t="s">
        <v>231</v>
      </c>
      <c r="AE16812" s="5">
        <f t="shared" si="546"/>
        <v>0</v>
      </c>
      <c r="AF16812" s="5" t="str">
        <f t="shared" si="547"/>
        <v>katB</v>
      </c>
      <c r="AG16812" s="153"/>
      <c r="AH16812" s="153"/>
      <c r="AI16812" t="s">
        <v>201</v>
      </c>
      <c r="AJ16812" t="s">
        <v>17878</v>
      </c>
      <c r="AK16812" s="9" t="str">
        <f>VLOOKUP(Y16812,zdroj!D:AJ,33,0)</f>
        <v>katB</v>
      </c>
    </row>
    <row r="16813" spans="8:37" x14ac:dyDescent="0.25">
      <c r="H16813" s="8"/>
      <c r="I16813" s="8"/>
      <c r="N16813" s="23"/>
      <c r="O16813" s="24"/>
      <c r="P16813" s="19"/>
      <c r="Q16813" s="19"/>
      <c r="R16813" s="19"/>
      <c r="U16813" s="27"/>
      <c r="Y16813" s="9" t="s">
        <v>782</v>
      </c>
      <c r="Z16813" s="9" t="s">
        <v>462</v>
      </c>
      <c r="AA16813" s="9" t="s">
        <v>198</v>
      </c>
      <c r="AB16813" s="9">
        <v>15447715</v>
      </c>
      <c r="AC16813" s="9" t="s">
        <v>17586</v>
      </c>
      <c r="AD16813" s="9" t="s">
        <v>231</v>
      </c>
      <c r="AE16813" s="5">
        <f t="shared" si="546"/>
        <v>0</v>
      </c>
      <c r="AF16813" s="5" t="str">
        <f t="shared" si="547"/>
        <v>katB</v>
      </c>
      <c r="AG16813" s="153"/>
      <c r="AH16813" s="153"/>
      <c r="AI16813" t="s">
        <v>201</v>
      </c>
      <c r="AJ16813" t="s">
        <v>17878</v>
      </c>
      <c r="AK16813" s="9" t="str">
        <f>VLOOKUP(Y16813,zdroj!D:AJ,33,0)</f>
        <v>katB</v>
      </c>
    </row>
    <row r="16814" spans="8:37" x14ac:dyDescent="0.25">
      <c r="H16814" s="8"/>
      <c r="I16814" s="8"/>
      <c r="N16814" s="23"/>
      <c r="O16814" s="24"/>
      <c r="P16814" s="19"/>
      <c r="Q16814" s="19"/>
      <c r="R16814" s="19"/>
      <c r="U16814" s="27"/>
      <c r="Y16814" s="9" t="s">
        <v>782</v>
      </c>
      <c r="Z16814" s="9" t="s">
        <v>462</v>
      </c>
      <c r="AA16814" s="9" t="s">
        <v>198</v>
      </c>
      <c r="AB16814" s="9">
        <v>15447723</v>
      </c>
      <c r="AC16814" s="9" t="s">
        <v>17587</v>
      </c>
      <c r="AD16814" s="9" t="s">
        <v>231</v>
      </c>
      <c r="AE16814" s="5">
        <f t="shared" si="546"/>
        <v>0</v>
      </c>
      <c r="AF16814" s="5" t="str">
        <f t="shared" si="547"/>
        <v>katB</v>
      </c>
      <c r="AG16814" s="153"/>
      <c r="AH16814" s="153"/>
      <c r="AI16814" t="s">
        <v>201</v>
      </c>
      <c r="AJ16814" t="s">
        <v>17878</v>
      </c>
      <c r="AK16814" s="9" t="str">
        <f>VLOOKUP(Y16814,zdroj!D:AJ,33,0)</f>
        <v>katB</v>
      </c>
    </row>
    <row r="16815" spans="8:37" x14ac:dyDescent="0.25">
      <c r="H16815" s="8"/>
      <c r="I16815" s="8"/>
      <c r="N16815" s="23"/>
      <c r="O16815" s="24"/>
      <c r="P16815" s="19"/>
      <c r="Q16815" s="19"/>
      <c r="R16815" s="19"/>
      <c r="U16815" s="27"/>
      <c r="Y16815" s="9" t="s">
        <v>782</v>
      </c>
      <c r="Z16815" s="9" t="s">
        <v>462</v>
      </c>
      <c r="AA16815" s="9" t="s">
        <v>198</v>
      </c>
      <c r="AB16815" s="9">
        <v>15447481</v>
      </c>
      <c r="AC16815" s="9" t="s">
        <v>17588</v>
      </c>
      <c r="AD16815" s="9" t="s">
        <v>231</v>
      </c>
      <c r="AE16815" s="5">
        <f t="shared" si="546"/>
        <v>0</v>
      </c>
      <c r="AF16815" s="5" t="str">
        <f t="shared" si="547"/>
        <v>katB</v>
      </c>
      <c r="AG16815" s="153"/>
      <c r="AH16815" s="153"/>
      <c r="AI16815" t="s">
        <v>201</v>
      </c>
      <c r="AJ16815" t="s">
        <v>17878</v>
      </c>
      <c r="AK16815" s="9" t="str">
        <f>VLOOKUP(Y16815,zdroj!D:AJ,33,0)</f>
        <v>katB</v>
      </c>
    </row>
    <row r="16816" spans="8:37" x14ac:dyDescent="0.25">
      <c r="H16816" s="8"/>
      <c r="I16816" s="8"/>
      <c r="N16816" s="23"/>
      <c r="O16816" s="24"/>
      <c r="P16816" s="19"/>
      <c r="Q16816" s="19"/>
      <c r="R16816" s="19"/>
      <c r="U16816" s="27"/>
      <c r="Y16816" s="9" t="s">
        <v>782</v>
      </c>
      <c r="Z16816" s="9" t="s">
        <v>462</v>
      </c>
      <c r="AA16816" s="9" t="s">
        <v>198</v>
      </c>
      <c r="AB16816" s="9">
        <v>15447731</v>
      </c>
      <c r="AC16816" s="9" t="s">
        <v>17589</v>
      </c>
      <c r="AD16816" s="9" t="s">
        <v>231</v>
      </c>
      <c r="AE16816" s="5">
        <f t="shared" si="546"/>
        <v>0</v>
      </c>
      <c r="AF16816" s="5" t="str">
        <f t="shared" si="547"/>
        <v>katB</v>
      </c>
      <c r="AG16816" s="153"/>
      <c r="AH16816" s="153"/>
      <c r="AI16816" t="s">
        <v>201</v>
      </c>
      <c r="AJ16816" t="s">
        <v>17878</v>
      </c>
      <c r="AK16816" s="9" t="str">
        <f>VLOOKUP(Y16816,zdroj!D:AJ,33,0)</f>
        <v>katB</v>
      </c>
    </row>
    <row r="16817" spans="8:37" x14ac:dyDescent="0.25">
      <c r="H16817" s="8"/>
      <c r="I16817" s="8"/>
      <c r="N16817" s="23"/>
      <c r="O16817" s="24"/>
      <c r="P16817" s="19"/>
      <c r="Q16817" s="19"/>
      <c r="R16817" s="19"/>
      <c r="U16817" s="27"/>
      <c r="Y16817" s="9" t="s">
        <v>782</v>
      </c>
      <c r="Z16817" s="9" t="s">
        <v>462</v>
      </c>
      <c r="AA16817" s="9" t="s">
        <v>198</v>
      </c>
      <c r="AB16817" s="9">
        <v>15447758</v>
      </c>
      <c r="AC16817" s="9" t="s">
        <v>17590</v>
      </c>
      <c r="AD16817" s="9" t="s">
        <v>231</v>
      </c>
      <c r="AE16817" s="5">
        <f t="shared" si="546"/>
        <v>0</v>
      </c>
      <c r="AF16817" s="5" t="str">
        <f t="shared" si="547"/>
        <v>katB</v>
      </c>
      <c r="AG16817" s="153"/>
      <c r="AH16817" s="153"/>
      <c r="AI16817" t="s">
        <v>17880</v>
      </c>
      <c r="AJ16817" t="s">
        <v>17878</v>
      </c>
      <c r="AK16817" s="9" t="str">
        <f>VLOOKUP(Y16817,zdroj!D:AJ,33,0)</f>
        <v>katB</v>
      </c>
    </row>
    <row r="16818" spans="8:37" x14ac:dyDescent="0.25">
      <c r="H16818" s="8"/>
      <c r="I16818" s="8"/>
      <c r="N16818" s="23"/>
      <c r="O16818" s="24"/>
      <c r="P16818" s="19"/>
      <c r="Q16818" s="19"/>
      <c r="R16818" s="19"/>
      <c r="U16818" s="27"/>
      <c r="Y16818" s="9" t="s">
        <v>782</v>
      </c>
      <c r="Z16818" s="9" t="s">
        <v>462</v>
      </c>
      <c r="AA16818" s="9" t="s">
        <v>198</v>
      </c>
      <c r="AB16818" s="9">
        <v>15447766</v>
      </c>
      <c r="AC16818" s="9" t="s">
        <v>17591</v>
      </c>
      <c r="AD16818" s="9" t="s">
        <v>231</v>
      </c>
      <c r="AE16818" s="5">
        <f t="shared" si="546"/>
        <v>0</v>
      </c>
      <c r="AF16818" s="5" t="str">
        <f t="shared" si="547"/>
        <v>katB</v>
      </c>
      <c r="AG16818" s="153"/>
      <c r="AH16818" s="153"/>
      <c r="AI16818" t="s">
        <v>201</v>
      </c>
      <c r="AJ16818" t="s">
        <v>17878</v>
      </c>
      <c r="AK16818" s="9" t="str">
        <f>VLOOKUP(Y16818,zdroj!D:AJ,33,0)</f>
        <v>katB</v>
      </c>
    </row>
    <row r="16819" spans="8:37" x14ac:dyDescent="0.25">
      <c r="H16819" s="8"/>
      <c r="I16819" s="8"/>
      <c r="N16819" s="23"/>
      <c r="O16819" s="24"/>
      <c r="P16819" s="19"/>
      <c r="Q16819" s="19"/>
      <c r="R16819" s="19"/>
      <c r="U16819" s="27"/>
      <c r="Y16819" s="9" t="s">
        <v>782</v>
      </c>
      <c r="Z16819" s="9" t="s">
        <v>462</v>
      </c>
      <c r="AA16819" s="9" t="s">
        <v>198</v>
      </c>
      <c r="AB16819" s="9">
        <v>15447774</v>
      </c>
      <c r="AC16819" s="9" t="s">
        <v>17592</v>
      </c>
      <c r="AD16819" s="9" t="s">
        <v>231</v>
      </c>
      <c r="AE16819" s="5">
        <f t="shared" si="546"/>
        <v>0</v>
      </c>
      <c r="AF16819" s="5" t="str">
        <f t="shared" si="547"/>
        <v>katB</v>
      </c>
      <c r="AG16819" s="153"/>
      <c r="AH16819" s="153"/>
      <c r="AI16819" t="s">
        <v>201</v>
      </c>
      <c r="AJ16819" t="s">
        <v>17878</v>
      </c>
      <c r="AK16819" s="9" t="str">
        <f>VLOOKUP(Y16819,zdroj!D:AJ,33,0)</f>
        <v>katB</v>
      </c>
    </row>
    <row r="16820" spans="8:37" x14ac:dyDescent="0.25">
      <c r="H16820" s="8"/>
      <c r="I16820" s="8"/>
      <c r="N16820" s="23"/>
      <c r="O16820" s="24"/>
      <c r="P16820" s="19"/>
      <c r="Q16820" s="19"/>
      <c r="R16820" s="19"/>
      <c r="U16820" s="27"/>
      <c r="Y16820" s="9" t="s">
        <v>782</v>
      </c>
      <c r="Z16820" s="9" t="s">
        <v>462</v>
      </c>
      <c r="AA16820" s="9" t="s">
        <v>198</v>
      </c>
      <c r="AB16820" s="9">
        <v>15447782</v>
      </c>
      <c r="AC16820" s="9" t="s">
        <v>17593</v>
      </c>
      <c r="AD16820" s="9" t="s">
        <v>231</v>
      </c>
      <c r="AE16820" s="5">
        <f t="shared" si="546"/>
        <v>0</v>
      </c>
      <c r="AF16820" s="5" t="str">
        <f t="shared" si="547"/>
        <v>katB</v>
      </c>
      <c r="AG16820" s="153"/>
      <c r="AH16820" s="153"/>
      <c r="AI16820" t="s">
        <v>201</v>
      </c>
      <c r="AJ16820" t="s">
        <v>17878</v>
      </c>
      <c r="AK16820" s="9" t="str">
        <f>VLOOKUP(Y16820,zdroj!D:AJ,33,0)</f>
        <v>katB</v>
      </c>
    </row>
    <row r="16821" spans="8:37" x14ac:dyDescent="0.25">
      <c r="H16821" s="8"/>
      <c r="I16821" s="8"/>
      <c r="N16821" s="23"/>
      <c r="O16821" s="24"/>
      <c r="P16821" s="19"/>
      <c r="Q16821" s="19"/>
      <c r="R16821" s="19"/>
      <c r="U16821" s="27"/>
      <c r="Y16821" s="9" t="s">
        <v>782</v>
      </c>
      <c r="Z16821" s="9" t="s">
        <v>462</v>
      </c>
      <c r="AA16821" s="9" t="s">
        <v>198</v>
      </c>
      <c r="AB16821" s="9">
        <v>15447791</v>
      </c>
      <c r="AC16821" s="9" t="s">
        <v>17594</v>
      </c>
      <c r="AD16821" s="9" t="s">
        <v>231</v>
      </c>
      <c r="AE16821" s="5">
        <f t="shared" si="546"/>
        <v>0</v>
      </c>
      <c r="AF16821" s="5" t="str">
        <f t="shared" si="547"/>
        <v>katB</v>
      </c>
      <c r="AG16821" s="153"/>
      <c r="AH16821" s="153"/>
      <c r="AI16821" t="s">
        <v>201</v>
      </c>
      <c r="AJ16821" t="s">
        <v>17878</v>
      </c>
      <c r="AK16821" s="9" t="str">
        <f>VLOOKUP(Y16821,zdroj!D:AJ,33,0)</f>
        <v>katB</v>
      </c>
    </row>
    <row r="16822" spans="8:37" x14ac:dyDescent="0.25">
      <c r="H16822" s="8"/>
      <c r="I16822" s="8"/>
      <c r="N16822" s="23"/>
      <c r="O16822" s="24"/>
      <c r="P16822" s="19"/>
      <c r="Q16822" s="19"/>
      <c r="R16822" s="19"/>
      <c r="U16822" s="27"/>
      <c r="Y16822" s="9" t="s">
        <v>782</v>
      </c>
      <c r="Z16822" s="9" t="s">
        <v>462</v>
      </c>
      <c r="AA16822" s="9" t="s">
        <v>198</v>
      </c>
      <c r="AB16822" s="9">
        <v>15447499</v>
      </c>
      <c r="AC16822" s="9" t="s">
        <v>17595</v>
      </c>
      <c r="AD16822" s="9" t="s">
        <v>231</v>
      </c>
      <c r="AE16822" s="5">
        <f t="shared" si="546"/>
        <v>0</v>
      </c>
      <c r="AF16822" s="5" t="str">
        <f t="shared" si="547"/>
        <v>katB</v>
      </c>
      <c r="AG16822" s="153"/>
      <c r="AH16822" s="153"/>
      <c r="AI16822" t="s">
        <v>201</v>
      </c>
      <c r="AJ16822" t="s">
        <v>17878</v>
      </c>
      <c r="AK16822" s="9" t="str">
        <f>VLOOKUP(Y16822,zdroj!D:AJ,33,0)</f>
        <v>katB</v>
      </c>
    </row>
    <row r="16823" spans="8:37" x14ac:dyDescent="0.25">
      <c r="H16823" s="8"/>
      <c r="I16823" s="8"/>
      <c r="N16823" s="23"/>
      <c r="O16823" s="24"/>
      <c r="P16823" s="19"/>
      <c r="Q16823" s="19"/>
      <c r="R16823" s="19"/>
      <c r="U16823" s="27"/>
      <c r="Y16823" s="9" t="s">
        <v>782</v>
      </c>
      <c r="Z16823" s="9" t="s">
        <v>462</v>
      </c>
      <c r="AA16823" s="9" t="s">
        <v>198</v>
      </c>
      <c r="AB16823" s="9">
        <v>15447812</v>
      </c>
      <c r="AC16823" s="9" t="s">
        <v>17596</v>
      </c>
      <c r="AD16823" s="9" t="s">
        <v>231</v>
      </c>
      <c r="AE16823" s="5">
        <f t="shared" si="546"/>
        <v>0</v>
      </c>
      <c r="AF16823" s="5" t="str">
        <f t="shared" si="547"/>
        <v>katB</v>
      </c>
      <c r="AG16823" s="153"/>
      <c r="AH16823" s="153"/>
      <c r="AI16823" t="s">
        <v>201</v>
      </c>
      <c r="AJ16823" t="s">
        <v>17878</v>
      </c>
      <c r="AK16823" s="9" t="str">
        <f>VLOOKUP(Y16823,zdroj!D:AJ,33,0)</f>
        <v>katB</v>
      </c>
    </row>
    <row r="16824" spans="8:37" x14ac:dyDescent="0.25">
      <c r="H16824" s="8"/>
      <c r="I16824" s="8"/>
      <c r="N16824" s="23"/>
      <c r="O16824" s="24"/>
      <c r="P16824" s="19"/>
      <c r="Q16824" s="19"/>
      <c r="R16824" s="19"/>
      <c r="U16824" s="27"/>
      <c r="Y16824" s="9" t="s">
        <v>782</v>
      </c>
      <c r="Z16824" s="9" t="s">
        <v>462</v>
      </c>
      <c r="AA16824" s="9" t="s">
        <v>198</v>
      </c>
      <c r="AB16824" s="9">
        <v>15447821</v>
      </c>
      <c r="AC16824" s="9" t="s">
        <v>17597</v>
      </c>
      <c r="AD16824" s="9" t="s">
        <v>231</v>
      </c>
      <c r="AE16824" s="5">
        <f t="shared" si="546"/>
        <v>0</v>
      </c>
      <c r="AF16824" s="5" t="str">
        <f t="shared" si="547"/>
        <v>katB</v>
      </c>
      <c r="AG16824" s="153"/>
      <c r="AH16824" s="153"/>
      <c r="AI16824" t="s">
        <v>201</v>
      </c>
      <c r="AJ16824" t="s">
        <v>17878</v>
      </c>
      <c r="AK16824" s="9" t="str">
        <f>VLOOKUP(Y16824,zdroj!D:AJ,33,0)</f>
        <v>katB</v>
      </c>
    </row>
    <row r="16825" spans="8:37" x14ac:dyDescent="0.25">
      <c r="H16825" s="8"/>
      <c r="I16825" s="8"/>
      <c r="N16825" s="23"/>
      <c r="O16825" s="24"/>
      <c r="P16825" s="19"/>
      <c r="Q16825" s="19"/>
      <c r="R16825" s="19"/>
      <c r="U16825" s="27"/>
      <c r="Y16825" s="9" t="s">
        <v>782</v>
      </c>
      <c r="Z16825" s="9" t="s">
        <v>462</v>
      </c>
      <c r="AA16825" s="9" t="s">
        <v>198</v>
      </c>
      <c r="AB16825" s="9">
        <v>15447839</v>
      </c>
      <c r="AC16825" s="9" t="s">
        <v>17598</v>
      </c>
      <c r="AD16825" s="9" t="s">
        <v>231</v>
      </c>
      <c r="AE16825" s="5">
        <f t="shared" si="546"/>
        <v>0</v>
      </c>
      <c r="AF16825" s="5" t="str">
        <f t="shared" si="547"/>
        <v>katB</v>
      </c>
      <c r="AG16825" s="153"/>
      <c r="AH16825" s="153"/>
      <c r="AI16825" t="s">
        <v>201</v>
      </c>
      <c r="AJ16825" t="s">
        <v>17878</v>
      </c>
      <c r="AK16825" s="9" t="str">
        <f>VLOOKUP(Y16825,zdroj!D:AJ,33,0)</f>
        <v>katB</v>
      </c>
    </row>
    <row r="16826" spans="8:37" x14ac:dyDescent="0.25">
      <c r="H16826" s="8"/>
      <c r="I16826" s="8"/>
      <c r="N16826" s="23"/>
      <c r="O16826" s="24"/>
      <c r="P16826" s="19"/>
      <c r="Q16826" s="19"/>
      <c r="R16826" s="19"/>
      <c r="U16826" s="27"/>
      <c r="Y16826" s="9" t="s">
        <v>782</v>
      </c>
      <c r="Z16826" s="9" t="s">
        <v>462</v>
      </c>
      <c r="AA16826" s="9" t="s">
        <v>198</v>
      </c>
      <c r="AB16826" s="9">
        <v>73430790</v>
      </c>
      <c r="AC16826" s="9" t="s">
        <v>17599</v>
      </c>
      <c r="AD16826" s="9" t="s">
        <v>231</v>
      </c>
      <c r="AE16826" s="5">
        <f t="shared" si="546"/>
        <v>0</v>
      </c>
      <c r="AF16826" s="5" t="str">
        <f t="shared" si="547"/>
        <v>katB</v>
      </c>
      <c r="AG16826" s="153"/>
      <c r="AH16826" s="153"/>
      <c r="AI16826" t="s">
        <v>229</v>
      </c>
      <c r="AJ16826" t="s">
        <v>17878</v>
      </c>
      <c r="AK16826" s="9" t="str">
        <f>VLOOKUP(Y16826,zdroj!D:AJ,33,0)</f>
        <v>katB</v>
      </c>
    </row>
    <row r="16827" spans="8:37" x14ac:dyDescent="0.25">
      <c r="H16827" s="8"/>
      <c r="I16827" s="8"/>
      <c r="N16827" s="23"/>
      <c r="O16827" s="24"/>
      <c r="P16827" s="19"/>
      <c r="Q16827" s="19"/>
      <c r="R16827" s="19"/>
      <c r="U16827" s="27"/>
      <c r="Y16827" s="9" t="s">
        <v>782</v>
      </c>
      <c r="Z16827" s="9" t="s">
        <v>462</v>
      </c>
      <c r="AA16827" s="9" t="s">
        <v>198</v>
      </c>
      <c r="AB16827" s="9">
        <v>15447847</v>
      </c>
      <c r="AC16827" s="9" t="s">
        <v>17600</v>
      </c>
      <c r="AD16827" s="9" t="s">
        <v>231</v>
      </c>
      <c r="AE16827" s="5">
        <f t="shared" si="546"/>
        <v>0</v>
      </c>
      <c r="AF16827" s="5" t="str">
        <f t="shared" si="547"/>
        <v>katB</v>
      </c>
      <c r="AG16827" s="153"/>
      <c r="AH16827" s="153"/>
      <c r="AI16827" t="s">
        <v>201</v>
      </c>
      <c r="AJ16827" t="s">
        <v>17878</v>
      </c>
      <c r="AK16827" s="9" t="str">
        <f>VLOOKUP(Y16827,zdroj!D:AJ,33,0)</f>
        <v>katB</v>
      </c>
    </row>
    <row r="16828" spans="8:37" x14ac:dyDescent="0.25">
      <c r="H16828" s="8"/>
      <c r="I16828" s="8"/>
      <c r="N16828" s="23"/>
      <c r="O16828" s="24"/>
      <c r="P16828" s="19"/>
      <c r="Q16828" s="19"/>
      <c r="R16828" s="19"/>
      <c r="U16828" s="27"/>
      <c r="Y16828" s="9" t="s">
        <v>782</v>
      </c>
      <c r="Z16828" s="9" t="s">
        <v>462</v>
      </c>
      <c r="AA16828" s="9" t="s">
        <v>198</v>
      </c>
      <c r="AB16828" s="9">
        <v>15447855</v>
      </c>
      <c r="AC16828" s="9" t="s">
        <v>17601</v>
      </c>
      <c r="AD16828" s="9" t="s">
        <v>231</v>
      </c>
      <c r="AE16828" s="5">
        <f t="shared" si="546"/>
        <v>0</v>
      </c>
      <c r="AF16828" s="5" t="str">
        <f t="shared" si="547"/>
        <v>katB</v>
      </c>
      <c r="AG16828" s="153"/>
      <c r="AH16828" s="153"/>
      <c r="AI16828" t="s">
        <v>201</v>
      </c>
      <c r="AJ16828" t="s">
        <v>17878</v>
      </c>
      <c r="AK16828" s="9" t="str">
        <f>VLOOKUP(Y16828,zdroj!D:AJ,33,0)</f>
        <v>katB</v>
      </c>
    </row>
    <row r="16829" spans="8:37" x14ac:dyDescent="0.25">
      <c r="H16829" s="8"/>
      <c r="I16829" s="8"/>
      <c r="N16829" s="23"/>
      <c r="O16829" s="24"/>
      <c r="P16829" s="19"/>
      <c r="Q16829" s="19"/>
      <c r="R16829" s="19"/>
      <c r="U16829" s="27"/>
      <c r="Y16829" s="9" t="s">
        <v>782</v>
      </c>
      <c r="Z16829" s="9" t="s">
        <v>462</v>
      </c>
      <c r="AA16829" s="9" t="s">
        <v>198</v>
      </c>
      <c r="AB16829" s="9">
        <v>80275729</v>
      </c>
      <c r="AC16829" s="9" t="s">
        <v>17602</v>
      </c>
      <c r="AD16829" s="9" t="s">
        <v>231</v>
      </c>
      <c r="AE16829" s="5">
        <f t="shared" si="546"/>
        <v>0</v>
      </c>
      <c r="AF16829" s="5" t="str">
        <f t="shared" si="547"/>
        <v>katB</v>
      </c>
      <c r="AG16829" s="153"/>
      <c r="AH16829" s="153"/>
      <c r="AI16829" t="s">
        <v>201</v>
      </c>
      <c r="AJ16829" t="s">
        <v>17878</v>
      </c>
      <c r="AK16829" s="9" t="str">
        <f>VLOOKUP(Y16829,zdroj!D:AJ,33,0)</f>
        <v>katB</v>
      </c>
    </row>
    <row r="16830" spans="8:37" x14ac:dyDescent="0.25">
      <c r="H16830" s="8"/>
      <c r="I16830" s="8"/>
      <c r="N16830" s="23"/>
      <c r="O16830" s="24"/>
      <c r="P16830" s="19"/>
      <c r="Q16830" s="19"/>
      <c r="R16830" s="19"/>
      <c r="U16830" s="27"/>
      <c r="Y16830" s="9" t="s">
        <v>782</v>
      </c>
      <c r="Z16830" s="9" t="s">
        <v>462</v>
      </c>
      <c r="AA16830" s="9" t="s">
        <v>198</v>
      </c>
      <c r="AB16830" s="9">
        <v>15447863</v>
      </c>
      <c r="AC16830" s="9" t="s">
        <v>17603</v>
      </c>
      <c r="AD16830" s="9" t="s">
        <v>231</v>
      </c>
      <c r="AE16830" s="5">
        <f t="shared" si="546"/>
        <v>0</v>
      </c>
      <c r="AF16830" s="5" t="str">
        <f t="shared" si="547"/>
        <v>katB</v>
      </c>
      <c r="AG16830" s="153"/>
      <c r="AH16830" s="153"/>
      <c r="AI16830" t="s">
        <v>201</v>
      </c>
      <c r="AJ16830" t="s">
        <v>17878</v>
      </c>
      <c r="AK16830" s="9" t="str">
        <f>VLOOKUP(Y16830,zdroj!D:AJ,33,0)</f>
        <v>katB</v>
      </c>
    </row>
    <row r="16831" spans="8:37" x14ac:dyDescent="0.25">
      <c r="H16831" s="8"/>
      <c r="I16831" s="8"/>
      <c r="N16831" s="23"/>
      <c r="O16831" s="24"/>
      <c r="P16831" s="19"/>
      <c r="Q16831" s="19"/>
      <c r="R16831" s="19"/>
      <c r="U16831" s="27"/>
      <c r="Y16831" s="9" t="s">
        <v>782</v>
      </c>
      <c r="Z16831" s="9" t="s">
        <v>462</v>
      </c>
      <c r="AA16831" s="9" t="s">
        <v>198</v>
      </c>
      <c r="AB16831" s="9">
        <v>15447502</v>
      </c>
      <c r="AC16831" s="9" t="s">
        <v>17604</v>
      </c>
      <c r="AD16831" s="9" t="s">
        <v>800</v>
      </c>
      <c r="AE16831" s="5">
        <f t="shared" si="546"/>
        <v>0</v>
      </c>
      <c r="AF16831" s="5" t="str">
        <f t="shared" si="547"/>
        <v>Pokryto</v>
      </c>
      <c r="AG16831" s="153"/>
      <c r="AH16831" s="153"/>
      <c r="AI16831" t="s">
        <v>201</v>
      </c>
      <c r="AJ16831" t="s">
        <v>800</v>
      </c>
      <c r="AK16831" s="9" t="str">
        <f>VLOOKUP(Y16831,zdroj!D:AJ,33,0)</f>
        <v>katB</v>
      </c>
    </row>
    <row r="16832" spans="8:37" x14ac:dyDescent="0.25">
      <c r="H16832" s="8"/>
      <c r="I16832" s="8"/>
      <c r="N16832" s="23"/>
      <c r="O16832" s="24"/>
      <c r="P16832" s="19"/>
      <c r="Q16832" s="19"/>
      <c r="R16832" s="19"/>
      <c r="U16832" s="27"/>
      <c r="Y16832" s="9" t="s">
        <v>782</v>
      </c>
      <c r="Z16832" s="9" t="s">
        <v>462</v>
      </c>
      <c r="AA16832" s="9" t="s">
        <v>198</v>
      </c>
      <c r="AB16832" s="9">
        <v>25264508</v>
      </c>
      <c r="AC16832" s="9" t="s">
        <v>17605</v>
      </c>
      <c r="AD16832" s="9" t="s">
        <v>800</v>
      </c>
      <c r="AE16832" s="5">
        <f t="shared" si="546"/>
        <v>0</v>
      </c>
      <c r="AF16832" s="5" t="str">
        <f t="shared" si="547"/>
        <v>Pokryto</v>
      </c>
      <c r="AG16832" s="153"/>
      <c r="AH16832" s="153"/>
      <c r="AI16832" t="s">
        <v>201</v>
      </c>
      <c r="AJ16832" t="s">
        <v>800</v>
      </c>
      <c r="AK16832" s="9" t="str">
        <f>VLOOKUP(Y16832,zdroj!D:AJ,33,0)</f>
        <v>katB</v>
      </c>
    </row>
    <row r="16833" spans="8:37" x14ac:dyDescent="0.25">
      <c r="H16833" s="8"/>
      <c r="I16833" s="8"/>
      <c r="N16833" s="23"/>
      <c r="O16833" s="24"/>
      <c r="P16833" s="19"/>
      <c r="Q16833" s="19"/>
      <c r="R16833" s="19"/>
      <c r="U16833" s="27"/>
      <c r="Y16833" s="9" t="s">
        <v>782</v>
      </c>
      <c r="Z16833" s="9" t="s">
        <v>462</v>
      </c>
      <c r="AA16833" s="9" t="s">
        <v>198</v>
      </c>
      <c r="AB16833" s="9">
        <v>15447871</v>
      </c>
      <c r="AC16833" s="9" t="s">
        <v>17606</v>
      </c>
      <c r="AD16833" s="9" t="s">
        <v>231</v>
      </c>
      <c r="AE16833" s="5">
        <f t="shared" si="546"/>
        <v>0</v>
      </c>
      <c r="AF16833" s="5" t="str">
        <f t="shared" si="547"/>
        <v>katB</v>
      </c>
      <c r="AG16833" s="153"/>
      <c r="AH16833" s="153"/>
      <c r="AI16833" t="s">
        <v>201</v>
      </c>
      <c r="AJ16833" t="s">
        <v>17878</v>
      </c>
      <c r="AK16833" s="9" t="str">
        <f>VLOOKUP(Y16833,zdroj!D:AJ,33,0)</f>
        <v>katB</v>
      </c>
    </row>
    <row r="16834" spans="8:37" x14ac:dyDescent="0.25">
      <c r="H16834" s="8"/>
      <c r="I16834" s="8"/>
      <c r="N16834" s="23"/>
      <c r="O16834" s="24"/>
      <c r="P16834" s="19"/>
      <c r="Q16834" s="19"/>
      <c r="R16834" s="19"/>
      <c r="U16834" s="27"/>
      <c r="Y16834" s="9" t="s">
        <v>782</v>
      </c>
      <c r="Z16834" s="9" t="s">
        <v>462</v>
      </c>
      <c r="AA16834" s="9" t="s">
        <v>198</v>
      </c>
      <c r="AB16834" s="9">
        <v>15447880</v>
      </c>
      <c r="AC16834" s="9" t="s">
        <v>17607</v>
      </c>
      <c r="AD16834" s="9" t="s">
        <v>231</v>
      </c>
      <c r="AE16834" s="5">
        <f t="shared" si="546"/>
        <v>0</v>
      </c>
      <c r="AF16834" s="5" t="str">
        <f t="shared" si="547"/>
        <v>katB</v>
      </c>
      <c r="AG16834" s="153"/>
      <c r="AH16834" s="153"/>
      <c r="AI16834" t="s">
        <v>17880</v>
      </c>
      <c r="AJ16834" t="s">
        <v>17878</v>
      </c>
      <c r="AK16834" s="9" t="str">
        <f>VLOOKUP(Y16834,zdroj!D:AJ,33,0)</f>
        <v>katB</v>
      </c>
    </row>
    <row r="16835" spans="8:37" x14ac:dyDescent="0.25">
      <c r="H16835" s="8"/>
      <c r="I16835" s="8"/>
      <c r="N16835" s="23"/>
      <c r="O16835" s="24"/>
      <c r="P16835" s="19"/>
      <c r="Q16835" s="19"/>
      <c r="R16835" s="19"/>
      <c r="U16835" s="27"/>
      <c r="Y16835" s="9" t="s">
        <v>783</v>
      </c>
      <c r="Z16835" s="9" t="s">
        <v>462</v>
      </c>
      <c r="AA16835" s="9" t="s">
        <v>198</v>
      </c>
      <c r="AB16835" s="9">
        <v>15449688</v>
      </c>
      <c r="AC16835" s="9" t="s">
        <v>17608</v>
      </c>
      <c r="AD16835" s="9" t="s">
        <v>231</v>
      </c>
      <c r="AE16835" s="5">
        <f t="shared" si="546"/>
        <v>0</v>
      </c>
      <c r="AF16835" s="5" t="str">
        <f t="shared" si="547"/>
        <v>katB</v>
      </c>
      <c r="AG16835" s="153"/>
      <c r="AH16835" s="153"/>
      <c r="AI16835" t="s">
        <v>195</v>
      </c>
      <c r="AJ16835" t="s">
        <v>340</v>
      </c>
      <c r="AK16835" s="9" t="str">
        <f>VLOOKUP(Y16835,zdroj!D:AJ,33,0)</f>
        <v>katB</v>
      </c>
    </row>
    <row r="16836" spans="8:37" x14ac:dyDescent="0.25">
      <c r="H16836" s="8"/>
      <c r="I16836" s="8"/>
      <c r="N16836" s="23"/>
      <c r="O16836" s="24"/>
      <c r="P16836" s="19"/>
      <c r="Q16836" s="19"/>
      <c r="R16836" s="19"/>
      <c r="U16836" s="27"/>
      <c r="Y16836" s="9" t="s">
        <v>783</v>
      </c>
      <c r="Z16836" s="9" t="s">
        <v>462</v>
      </c>
      <c r="AA16836" s="9" t="s">
        <v>198</v>
      </c>
      <c r="AB16836" s="9">
        <v>15449777</v>
      </c>
      <c r="AC16836" s="9" t="s">
        <v>17609</v>
      </c>
      <c r="AD16836" s="9" t="s">
        <v>231</v>
      </c>
      <c r="AE16836" s="5">
        <f t="shared" si="546"/>
        <v>0</v>
      </c>
      <c r="AF16836" s="5" t="str">
        <f t="shared" si="547"/>
        <v>katB</v>
      </c>
      <c r="AG16836" s="153"/>
      <c r="AH16836" s="153"/>
      <c r="AI16836" t="s">
        <v>195</v>
      </c>
      <c r="AJ16836" t="s">
        <v>340</v>
      </c>
      <c r="AK16836" s="9" t="str">
        <f>VLOOKUP(Y16836,zdroj!D:AJ,33,0)</f>
        <v>katB</v>
      </c>
    </row>
    <row r="16837" spans="8:37" x14ac:dyDescent="0.25">
      <c r="H16837" s="8"/>
      <c r="I16837" s="8"/>
      <c r="N16837" s="23"/>
      <c r="O16837" s="24"/>
      <c r="P16837" s="19"/>
      <c r="Q16837" s="19"/>
      <c r="R16837" s="19"/>
      <c r="U16837" s="27"/>
      <c r="Y16837" s="9" t="s">
        <v>783</v>
      </c>
      <c r="Z16837" s="9" t="s">
        <v>462</v>
      </c>
      <c r="AA16837" s="9" t="s">
        <v>198</v>
      </c>
      <c r="AB16837" s="9">
        <v>15449696</v>
      </c>
      <c r="AC16837" s="9" t="s">
        <v>17610</v>
      </c>
      <c r="AD16837" s="9" t="s">
        <v>231</v>
      </c>
      <c r="AE16837" s="5">
        <f t="shared" si="546"/>
        <v>0</v>
      </c>
      <c r="AF16837" s="5" t="str">
        <f t="shared" si="547"/>
        <v>katB</v>
      </c>
      <c r="AG16837" s="153"/>
      <c r="AH16837" s="153"/>
      <c r="AI16837" t="s">
        <v>195</v>
      </c>
      <c r="AJ16837" t="s">
        <v>340</v>
      </c>
      <c r="AK16837" s="9" t="str">
        <f>VLOOKUP(Y16837,zdroj!D:AJ,33,0)</f>
        <v>katB</v>
      </c>
    </row>
    <row r="16838" spans="8:37" x14ac:dyDescent="0.25">
      <c r="H16838" s="8"/>
      <c r="I16838" s="8"/>
      <c r="N16838" s="23"/>
      <c r="O16838" s="24"/>
      <c r="P16838" s="19"/>
      <c r="Q16838" s="19"/>
      <c r="R16838" s="19"/>
      <c r="U16838" s="27"/>
      <c r="Y16838" s="9" t="s">
        <v>783</v>
      </c>
      <c r="Z16838" s="9" t="s">
        <v>462</v>
      </c>
      <c r="AA16838" s="9" t="s">
        <v>198</v>
      </c>
      <c r="AB16838" s="9">
        <v>15449700</v>
      </c>
      <c r="AC16838" s="9" t="s">
        <v>17611</v>
      </c>
      <c r="AD16838" s="9" t="s">
        <v>231</v>
      </c>
      <c r="AE16838" s="5">
        <f t="shared" si="546"/>
        <v>0</v>
      </c>
      <c r="AF16838" s="5" t="str">
        <f t="shared" si="547"/>
        <v>katB</v>
      </c>
      <c r="AG16838" s="153"/>
      <c r="AH16838" s="153"/>
      <c r="AI16838" t="s">
        <v>195</v>
      </c>
      <c r="AJ16838" t="s">
        <v>340</v>
      </c>
      <c r="AK16838" s="9" t="str">
        <f>VLOOKUP(Y16838,zdroj!D:AJ,33,0)</f>
        <v>katB</v>
      </c>
    </row>
    <row r="16839" spans="8:37" x14ac:dyDescent="0.25">
      <c r="H16839" s="8"/>
      <c r="I16839" s="8"/>
      <c r="N16839" s="23"/>
      <c r="O16839" s="24"/>
      <c r="P16839" s="19"/>
      <c r="Q16839" s="19"/>
      <c r="R16839" s="19"/>
      <c r="U16839" s="27"/>
      <c r="Y16839" s="9" t="s">
        <v>783</v>
      </c>
      <c r="Z16839" s="9" t="s">
        <v>462</v>
      </c>
      <c r="AA16839" s="9" t="s">
        <v>198</v>
      </c>
      <c r="AB16839" s="9">
        <v>15449718</v>
      </c>
      <c r="AC16839" s="9" t="s">
        <v>17612</v>
      </c>
      <c r="AD16839" s="9" t="s">
        <v>231</v>
      </c>
      <c r="AE16839" s="5">
        <f t="shared" si="546"/>
        <v>0</v>
      </c>
      <c r="AF16839" s="5" t="str">
        <f t="shared" si="547"/>
        <v>katB</v>
      </c>
      <c r="AG16839" s="153"/>
      <c r="AH16839" s="153"/>
      <c r="AI16839" t="s">
        <v>195</v>
      </c>
      <c r="AJ16839" t="s">
        <v>340</v>
      </c>
      <c r="AK16839" s="9" t="str">
        <f>VLOOKUP(Y16839,zdroj!D:AJ,33,0)</f>
        <v>katB</v>
      </c>
    </row>
    <row r="16840" spans="8:37" x14ac:dyDescent="0.25">
      <c r="H16840" s="8"/>
      <c r="I16840" s="8"/>
      <c r="N16840" s="23"/>
      <c r="O16840" s="24"/>
      <c r="P16840" s="19"/>
      <c r="Q16840" s="19"/>
      <c r="R16840" s="19"/>
      <c r="U16840" s="27"/>
      <c r="Y16840" s="9" t="s">
        <v>783</v>
      </c>
      <c r="Z16840" s="9" t="s">
        <v>462</v>
      </c>
      <c r="AA16840" s="9" t="s">
        <v>198</v>
      </c>
      <c r="AB16840" s="9">
        <v>15449734</v>
      </c>
      <c r="AC16840" s="9" t="s">
        <v>17613</v>
      </c>
      <c r="AD16840" s="9" t="s">
        <v>231</v>
      </c>
      <c r="AE16840" s="5">
        <f t="shared" si="546"/>
        <v>0</v>
      </c>
      <c r="AF16840" s="5" t="str">
        <f t="shared" si="547"/>
        <v>katB</v>
      </c>
      <c r="AG16840" s="153"/>
      <c r="AH16840" s="153"/>
      <c r="AI16840" t="s">
        <v>195</v>
      </c>
      <c r="AJ16840" t="s">
        <v>340</v>
      </c>
      <c r="AK16840" s="9" t="str">
        <f>VLOOKUP(Y16840,zdroj!D:AJ,33,0)</f>
        <v>katB</v>
      </c>
    </row>
    <row r="16841" spans="8:37" x14ac:dyDescent="0.25">
      <c r="H16841" s="8"/>
      <c r="I16841" s="8"/>
      <c r="N16841" s="23"/>
      <c r="O16841" s="24"/>
      <c r="P16841" s="19"/>
      <c r="Q16841" s="19"/>
      <c r="R16841" s="19"/>
      <c r="U16841" s="27"/>
      <c r="Y16841" s="9" t="s">
        <v>783</v>
      </c>
      <c r="Z16841" s="9" t="s">
        <v>462</v>
      </c>
      <c r="AA16841" s="9" t="s">
        <v>198</v>
      </c>
      <c r="AB16841" s="9">
        <v>15449742</v>
      </c>
      <c r="AC16841" s="9" t="s">
        <v>17614</v>
      </c>
      <c r="AD16841" s="9" t="s">
        <v>231</v>
      </c>
      <c r="AE16841" s="5">
        <f t="shared" si="546"/>
        <v>0</v>
      </c>
      <c r="AF16841" s="5" t="str">
        <f t="shared" si="547"/>
        <v>katB</v>
      </c>
      <c r="AG16841" s="153"/>
      <c r="AH16841" s="153"/>
      <c r="AI16841" t="s">
        <v>195</v>
      </c>
      <c r="AJ16841" t="s">
        <v>340</v>
      </c>
      <c r="AK16841" s="9" t="str">
        <f>VLOOKUP(Y16841,zdroj!D:AJ,33,0)</f>
        <v>katB</v>
      </c>
    </row>
    <row r="16842" spans="8:37" x14ac:dyDescent="0.25">
      <c r="H16842" s="8"/>
      <c r="I16842" s="8"/>
      <c r="N16842" s="23"/>
      <c r="O16842" s="24"/>
      <c r="P16842" s="19"/>
      <c r="Q16842" s="19"/>
      <c r="R16842" s="19"/>
      <c r="U16842" s="27"/>
      <c r="Y16842" s="9" t="s">
        <v>783</v>
      </c>
      <c r="Z16842" s="9" t="s">
        <v>462</v>
      </c>
      <c r="AA16842" s="9" t="s">
        <v>198</v>
      </c>
      <c r="AB16842" s="9">
        <v>15449751</v>
      </c>
      <c r="AC16842" s="9" t="s">
        <v>17615</v>
      </c>
      <c r="AD16842" s="9" t="s">
        <v>231</v>
      </c>
      <c r="AE16842" s="5">
        <f t="shared" ref="AE16842:AE16905" si="548">VLOOKUP(Y16842,K:T,10,0)</f>
        <v>0</v>
      </c>
      <c r="AF16842" s="5" t="str">
        <f t="shared" ref="AF16842:AF16905" si="549">IF(AE16842="A",IF(AD16842="katA","katB",AD16842),AD16842)</f>
        <v>katB</v>
      </c>
      <c r="AG16842" s="153"/>
      <c r="AH16842" s="153"/>
      <c r="AI16842" t="s">
        <v>195</v>
      </c>
      <c r="AJ16842" t="s">
        <v>340</v>
      </c>
      <c r="AK16842" s="9" t="str">
        <f>VLOOKUP(Y16842,zdroj!D:AJ,33,0)</f>
        <v>katB</v>
      </c>
    </row>
    <row r="16843" spans="8:37" x14ac:dyDescent="0.25">
      <c r="H16843" s="8"/>
      <c r="I16843" s="8"/>
      <c r="N16843" s="23"/>
      <c r="O16843" s="24"/>
      <c r="P16843" s="19"/>
      <c r="Q16843" s="19"/>
      <c r="R16843" s="19"/>
      <c r="U16843" s="27"/>
      <c r="Y16843" s="9" t="s">
        <v>783</v>
      </c>
      <c r="Z16843" s="9" t="s">
        <v>462</v>
      </c>
      <c r="AA16843" s="9" t="s">
        <v>198</v>
      </c>
      <c r="AB16843" s="9">
        <v>15449769</v>
      </c>
      <c r="AC16843" s="9" t="s">
        <v>17616</v>
      </c>
      <c r="AD16843" s="9" t="s">
        <v>231</v>
      </c>
      <c r="AE16843" s="5">
        <f t="shared" si="548"/>
        <v>0</v>
      </c>
      <c r="AF16843" s="5" t="str">
        <f t="shared" si="549"/>
        <v>katB</v>
      </c>
      <c r="AG16843" s="153"/>
      <c r="AH16843" s="153"/>
      <c r="AI16843" t="s">
        <v>195</v>
      </c>
      <c r="AJ16843" t="s">
        <v>340</v>
      </c>
      <c r="AK16843" s="9" t="str">
        <f>VLOOKUP(Y16843,zdroj!D:AJ,33,0)</f>
        <v>katB</v>
      </c>
    </row>
    <row r="16844" spans="8:37" x14ac:dyDescent="0.25">
      <c r="H16844" s="8"/>
      <c r="I16844" s="8"/>
      <c r="N16844" s="23"/>
      <c r="O16844" s="24"/>
      <c r="P16844" s="19"/>
      <c r="Q16844" s="19"/>
      <c r="R16844" s="19"/>
      <c r="U16844" s="27"/>
      <c r="Y16844" s="9" t="s">
        <v>783</v>
      </c>
      <c r="Z16844" s="9" t="s">
        <v>462</v>
      </c>
      <c r="AA16844" s="9" t="s">
        <v>198</v>
      </c>
      <c r="AB16844" s="9">
        <v>15449017</v>
      </c>
      <c r="AC16844" s="9" t="s">
        <v>17617</v>
      </c>
      <c r="AD16844" s="9" t="s">
        <v>800</v>
      </c>
      <c r="AE16844" s="5">
        <f t="shared" si="548"/>
        <v>0</v>
      </c>
      <c r="AF16844" s="5" t="str">
        <f t="shared" si="549"/>
        <v>Pokryto</v>
      </c>
      <c r="AG16844" s="153"/>
      <c r="AH16844" s="153"/>
      <c r="AI16844" t="s">
        <v>17879</v>
      </c>
      <c r="AJ16844" t="s">
        <v>800</v>
      </c>
      <c r="AK16844" s="9" t="str">
        <f>VLOOKUP(Y16844,zdroj!D:AJ,33,0)</f>
        <v>katB</v>
      </c>
    </row>
    <row r="16845" spans="8:37" x14ac:dyDescent="0.25">
      <c r="H16845" s="8"/>
      <c r="I16845" s="8"/>
      <c r="N16845" s="23"/>
      <c r="O16845" s="24"/>
      <c r="P16845" s="19"/>
      <c r="Q16845" s="19"/>
      <c r="R16845" s="19"/>
      <c r="U16845" s="27"/>
      <c r="Y16845" s="9" t="s">
        <v>783</v>
      </c>
      <c r="Z16845" s="9" t="s">
        <v>462</v>
      </c>
      <c r="AA16845" s="9" t="s">
        <v>198</v>
      </c>
      <c r="AB16845" s="9">
        <v>15449670</v>
      </c>
      <c r="AC16845" s="9" t="s">
        <v>17618</v>
      </c>
      <c r="AD16845" s="9" t="s">
        <v>231</v>
      </c>
      <c r="AE16845" s="5">
        <f t="shared" si="548"/>
        <v>0</v>
      </c>
      <c r="AF16845" s="5" t="str">
        <f t="shared" si="549"/>
        <v>katB</v>
      </c>
      <c r="AG16845" s="153"/>
      <c r="AH16845" s="153"/>
      <c r="AI16845" t="s">
        <v>201</v>
      </c>
      <c r="AJ16845" t="s">
        <v>17878</v>
      </c>
      <c r="AK16845" s="9" t="str">
        <f>VLOOKUP(Y16845,zdroj!D:AJ,33,0)</f>
        <v>katB</v>
      </c>
    </row>
    <row r="16846" spans="8:37" x14ac:dyDescent="0.25">
      <c r="H16846" s="8"/>
      <c r="I16846" s="8"/>
      <c r="N16846" s="23"/>
      <c r="O16846" s="24"/>
      <c r="P16846" s="19"/>
      <c r="Q16846" s="19"/>
      <c r="R16846" s="19"/>
      <c r="U16846" s="27"/>
      <c r="Y16846" s="9" t="s">
        <v>783</v>
      </c>
      <c r="Z16846" s="9" t="s">
        <v>462</v>
      </c>
      <c r="AA16846" s="9" t="s">
        <v>198</v>
      </c>
      <c r="AB16846" s="9">
        <v>78760003</v>
      </c>
      <c r="AC16846" s="9" t="s">
        <v>17619</v>
      </c>
      <c r="AD16846" s="9" t="s">
        <v>231</v>
      </c>
      <c r="AE16846" s="5">
        <f t="shared" si="548"/>
        <v>0</v>
      </c>
      <c r="AF16846" s="5" t="str">
        <f t="shared" si="549"/>
        <v>katB</v>
      </c>
      <c r="AG16846" s="153"/>
      <c r="AH16846" s="153"/>
      <c r="AI16846" t="s">
        <v>201</v>
      </c>
      <c r="AJ16846" t="s">
        <v>17878</v>
      </c>
      <c r="AK16846" s="9" t="str">
        <f>VLOOKUP(Y16846,zdroj!D:AJ,33,0)</f>
        <v>katB</v>
      </c>
    </row>
    <row r="16847" spans="8:37" x14ac:dyDescent="0.25">
      <c r="H16847" s="8"/>
      <c r="I16847" s="8"/>
      <c r="N16847" s="23"/>
      <c r="O16847" s="24"/>
      <c r="P16847" s="19"/>
      <c r="Q16847" s="19"/>
      <c r="R16847" s="19"/>
      <c r="U16847" s="27"/>
      <c r="Y16847" s="9" t="s">
        <v>783</v>
      </c>
      <c r="Z16847" s="9" t="s">
        <v>462</v>
      </c>
      <c r="AA16847" s="9" t="s">
        <v>198</v>
      </c>
      <c r="AB16847" s="9">
        <v>81448309</v>
      </c>
      <c r="AC16847" s="9" t="s">
        <v>17620</v>
      </c>
      <c r="AD16847" s="9" t="s">
        <v>231</v>
      </c>
      <c r="AE16847" s="5">
        <f t="shared" si="548"/>
        <v>0</v>
      </c>
      <c r="AF16847" s="5" t="str">
        <f t="shared" si="549"/>
        <v>katB</v>
      </c>
      <c r="AG16847" s="153"/>
      <c r="AH16847" s="153"/>
      <c r="AI16847" t="s">
        <v>201</v>
      </c>
      <c r="AJ16847" t="s">
        <v>17878</v>
      </c>
      <c r="AK16847" s="9" t="str">
        <f>VLOOKUP(Y16847,zdroj!D:AJ,33,0)</f>
        <v>katB</v>
      </c>
    </row>
    <row r="16848" spans="8:37" x14ac:dyDescent="0.25">
      <c r="H16848" s="8"/>
      <c r="I16848" s="8"/>
      <c r="N16848" s="23"/>
      <c r="O16848" s="24"/>
      <c r="P16848" s="19"/>
      <c r="Q16848" s="19"/>
      <c r="R16848" s="19"/>
      <c r="U16848" s="27"/>
      <c r="Y16848" s="9" t="s">
        <v>783</v>
      </c>
      <c r="Z16848" s="9" t="s">
        <v>462</v>
      </c>
      <c r="AA16848" s="9" t="s">
        <v>198</v>
      </c>
      <c r="AB16848" s="9">
        <v>81951078</v>
      </c>
      <c r="AC16848" s="9" t="s">
        <v>17621</v>
      </c>
      <c r="AD16848" s="9" t="s">
        <v>231</v>
      </c>
      <c r="AE16848" s="5">
        <f t="shared" si="548"/>
        <v>0</v>
      </c>
      <c r="AF16848" s="5" t="str">
        <f t="shared" si="549"/>
        <v>katB</v>
      </c>
      <c r="AG16848" s="153"/>
      <c r="AH16848" s="153"/>
      <c r="AI16848" t="s">
        <v>201</v>
      </c>
      <c r="AJ16848" t="s">
        <v>17878</v>
      </c>
      <c r="AK16848" s="9" t="str">
        <f>VLOOKUP(Y16848,zdroj!D:AJ,33,0)</f>
        <v>katB</v>
      </c>
    </row>
    <row r="16849" spans="8:37" x14ac:dyDescent="0.25">
      <c r="H16849" s="8"/>
      <c r="I16849" s="8"/>
      <c r="N16849" s="23"/>
      <c r="O16849" s="24"/>
      <c r="P16849" s="19"/>
      <c r="Q16849" s="19"/>
      <c r="R16849" s="19"/>
      <c r="U16849" s="27"/>
      <c r="Y16849" s="9" t="s">
        <v>783</v>
      </c>
      <c r="Z16849" s="9" t="s">
        <v>462</v>
      </c>
      <c r="AA16849" s="9" t="s">
        <v>198</v>
      </c>
      <c r="AB16849" s="9">
        <v>84608617</v>
      </c>
      <c r="AC16849" s="9" t="s">
        <v>17622</v>
      </c>
      <c r="AD16849" s="9" t="s">
        <v>231</v>
      </c>
      <c r="AE16849" s="5">
        <f t="shared" si="548"/>
        <v>0</v>
      </c>
      <c r="AF16849" s="5" t="str">
        <f t="shared" si="549"/>
        <v>katB</v>
      </c>
      <c r="AG16849" s="153"/>
      <c r="AH16849" s="153"/>
      <c r="AI16849" t="s">
        <v>17879</v>
      </c>
      <c r="AJ16849" t="s">
        <v>17878</v>
      </c>
      <c r="AK16849" s="9" t="str">
        <f>VLOOKUP(Y16849,zdroj!D:AJ,33,0)</f>
        <v>katB</v>
      </c>
    </row>
    <row r="16850" spans="8:37" x14ac:dyDescent="0.25">
      <c r="H16850" s="8"/>
      <c r="I16850" s="8"/>
      <c r="N16850" s="23"/>
      <c r="O16850" s="24"/>
      <c r="P16850" s="19"/>
      <c r="Q16850" s="19"/>
      <c r="R16850" s="19"/>
      <c r="U16850" s="27"/>
      <c r="Y16850" s="9" t="s">
        <v>783</v>
      </c>
      <c r="Z16850" s="9" t="s">
        <v>462</v>
      </c>
      <c r="AA16850" s="9" t="s">
        <v>198</v>
      </c>
      <c r="AB16850" s="9">
        <v>15449041</v>
      </c>
      <c r="AC16850" s="9" t="s">
        <v>17623</v>
      </c>
      <c r="AD16850" s="9" t="s">
        <v>231</v>
      </c>
      <c r="AE16850" s="5">
        <f t="shared" si="548"/>
        <v>0</v>
      </c>
      <c r="AF16850" s="5" t="str">
        <f t="shared" si="549"/>
        <v>katB</v>
      </c>
      <c r="AG16850" s="153"/>
      <c r="AH16850" s="153"/>
      <c r="AI16850" t="s">
        <v>201</v>
      </c>
      <c r="AJ16850" t="s">
        <v>17878</v>
      </c>
      <c r="AK16850" s="9" t="str">
        <f>VLOOKUP(Y16850,zdroj!D:AJ,33,0)</f>
        <v>katB</v>
      </c>
    </row>
    <row r="16851" spans="8:37" x14ac:dyDescent="0.25">
      <c r="H16851" s="8"/>
      <c r="I16851" s="8"/>
      <c r="N16851" s="23"/>
      <c r="O16851" s="24"/>
      <c r="P16851" s="19"/>
      <c r="Q16851" s="19"/>
      <c r="R16851" s="19"/>
      <c r="U16851" s="27"/>
      <c r="Y16851" s="9" t="s">
        <v>783</v>
      </c>
      <c r="Z16851" s="9" t="s">
        <v>462</v>
      </c>
      <c r="AA16851" s="9" t="s">
        <v>198</v>
      </c>
      <c r="AB16851" s="9">
        <v>15449050</v>
      </c>
      <c r="AC16851" s="9" t="s">
        <v>17624</v>
      </c>
      <c r="AD16851" s="9" t="s">
        <v>231</v>
      </c>
      <c r="AE16851" s="5">
        <f t="shared" si="548"/>
        <v>0</v>
      </c>
      <c r="AF16851" s="5" t="str">
        <f t="shared" si="549"/>
        <v>katB</v>
      </c>
      <c r="AG16851" s="153"/>
      <c r="AH16851" s="153"/>
      <c r="AI16851" t="s">
        <v>17879</v>
      </c>
      <c r="AJ16851" t="s">
        <v>17878</v>
      </c>
      <c r="AK16851" s="9" t="str">
        <f>VLOOKUP(Y16851,zdroj!D:AJ,33,0)</f>
        <v>katB</v>
      </c>
    </row>
    <row r="16852" spans="8:37" x14ac:dyDescent="0.25">
      <c r="H16852" s="8"/>
      <c r="I16852" s="8"/>
      <c r="N16852" s="23"/>
      <c r="O16852" s="24"/>
      <c r="P16852" s="19"/>
      <c r="Q16852" s="19"/>
      <c r="R16852" s="19"/>
      <c r="U16852" s="27"/>
      <c r="Y16852" s="9" t="s">
        <v>783</v>
      </c>
      <c r="Z16852" s="9" t="s">
        <v>462</v>
      </c>
      <c r="AA16852" s="9" t="s">
        <v>198</v>
      </c>
      <c r="AB16852" s="9">
        <v>15449068</v>
      </c>
      <c r="AC16852" s="9" t="s">
        <v>17625</v>
      </c>
      <c r="AD16852" s="9" t="s">
        <v>231</v>
      </c>
      <c r="AE16852" s="5">
        <f t="shared" si="548"/>
        <v>0</v>
      </c>
      <c r="AF16852" s="5" t="str">
        <f t="shared" si="549"/>
        <v>katB</v>
      </c>
      <c r="AG16852" s="153"/>
      <c r="AH16852" s="153"/>
      <c r="AI16852" t="s">
        <v>17879</v>
      </c>
      <c r="AJ16852" t="s">
        <v>17878</v>
      </c>
      <c r="AK16852" s="9" t="str">
        <f>VLOOKUP(Y16852,zdroj!D:AJ,33,0)</f>
        <v>katB</v>
      </c>
    </row>
    <row r="16853" spans="8:37" x14ac:dyDescent="0.25">
      <c r="H16853" s="8"/>
      <c r="I16853" s="8"/>
      <c r="N16853" s="23"/>
      <c r="O16853" s="24"/>
      <c r="P16853" s="19"/>
      <c r="Q16853" s="19"/>
      <c r="R16853" s="19"/>
      <c r="U16853" s="27"/>
      <c r="Y16853" s="9" t="s">
        <v>783</v>
      </c>
      <c r="Z16853" s="9" t="s">
        <v>462</v>
      </c>
      <c r="AA16853" s="9" t="s">
        <v>198</v>
      </c>
      <c r="AB16853" s="9">
        <v>15449076</v>
      </c>
      <c r="AC16853" s="9" t="s">
        <v>17626</v>
      </c>
      <c r="AD16853" s="9" t="s">
        <v>231</v>
      </c>
      <c r="AE16853" s="5">
        <f t="shared" si="548"/>
        <v>0</v>
      </c>
      <c r="AF16853" s="5" t="str">
        <f t="shared" si="549"/>
        <v>katB</v>
      </c>
      <c r="AG16853" s="153"/>
      <c r="AH16853" s="153"/>
      <c r="AI16853" t="s">
        <v>201</v>
      </c>
      <c r="AJ16853" t="s">
        <v>17878</v>
      </c>
      <c r="AK16853" s="9" t="str">
        <f>VLOOKUP(Y16853,zdroj!D:AJ,33,0)</f>
        <v>katB</v>
      </c>
    </row>
    <row r="16854" spans="8:37" x14ac:dyDescent="0.25">
      <c r="H16854" s="8"/>
      <c r="I16854" s="8"/>
      <c r="N16854" s="23"/>
      <c r="O16854" s="24"/>
      <c r="P16854" s="19"/>
      <c r="Q16854" s="19"/>
      <c r="R16854" s="19"/>
      <c r="U16854" s="27"/>
      <c r="Y16854" s="9" t="s">
        <v>783</v>
      </c>
      <c r="Z16854" s="9" t="s">
        <v>462</v>
      </c>
      <c r="AA16854" s="9" t="s">
        <v>198</v>
      </c>
      <c r="AB16854" s="9">
        <v>25919156</v>
      </c>
      <c r="AC16854" s="9" t="s">
        <v>17627</v>
      </c>
      <c r="AD16854" s="9" t="s">
        <v>231</v>
      </c>
      <c r="AE16854" s="5">
        <f t="shared" si="548"/>
        <v>0</v>
      </c>
      <c r="AF16854" s="5" t="str">
        <f t="shared" si="549"/>
        <v>katB</v>
      </c>
      <c r="AG16854" s="153"/>
      <c r="AH16854" s="153"/>
      <c r="AI16854" t="s">
        <v>17879</v>
      </c>
      <c r="AJ16854" t="s">
        <v>17878</v>
      </c>
      <c r="AK16854" s="9" t="str">
        <f>VLOOKUP(Y16854,zdroj!D:AJ,33,0)</f>
        <v>katB</v>
      </c>
    </row>
    <row r="16855" spans="8:37" x14ac:dyDescent="0.25">
      <c r="H16855" s="8"/>
      <c r="I16855" s="8"/>
      <c r="N16855" s="23"/>
      <c r="O16855" s="24"/>
      <c r="P16855" s="19"/>
      <c r="Q16855" s="19"/>
      <c r="R16855" s="19"/>
      <c r="U16855" s="27"/>
      <c r="Y16855" s="9" t="s">
        <v>783</v>
      </c>
      <c r="Z16855" s="9" t="s">
        <v>462</v>
      </c>
      <c r="AA16855" s="9" t="s">
        <v>198</v>
      </c>
      <c r="AB16855" s="9">
        <v>26128985</v>
      </c>
      <c r="AC16855" s="9" t="s">
        <v>17628</v>
      </c>
      <c r="AD16855" s="9" t="s">
        <v>231</v>
      </c>
      <c r="AE16855" s="5">
        <f t="shared" si="548"/>
        <v>0</v>
      </c>
      <c r="AF16855" s="5" t="str">
        <f t="shared" si="549"/>
        <v>katB</v>
      </c>
      <c r="AG16855" s="153"/>
      <c r="AH16855" s="153"/>
      <c r="AI16855" t="s">
        <v>201</v>
      </c>
      <c r="AJ16855" t="s">
        <v>17878</v>
      </c>
      <c r="AK16855" s="9" t="str">
        <f>VLOOKUP(Y16855,zdroj!D:AJ,33,0)</f>
        <v>katB</v>
      </c>
    </row>
    <row r="16856" spans="8:37" x14ac:dyDescent="0.25">
      <c r="H16856" s="8"/>
      <c r="I16856" s="8"/>
      <c r="N16856" s="23"/>
      <c r="O16856" s="24"/>
      <c r="P16856" s="19"/>
      <c r="Q16856" s="19"/>
      <c r="R16856" s="19"/>
      <c r="U16856" s="27"/>
      <c r="Y16856" s="9" t="s">
        <v>783</v>
      </c>
      <c r="Z16856" s="9" t="s">
        <v>462</v>
      </c>
      <c r="AA16856" s="9" t="s">
        <v>198</v>
      </c>
      <c r="AB16856" s="9">
        <v>15449084</v>
      </c>
      <c r="AC16856" s="9" t="s">
        <v>17629</v>
      </c>
      <c r="AD16856" s="9" t="s">
        <v>231</v>
      </c>
      <c r="AE16856" s="5">
        <f t="shared" si="548"/>
        <v>0</v>
      </c>
      <c r="AF16856" s="5" t="str">
        <f t="shared" si="549"/>
        <v>katB</v>
      </c>
      <c r="AG16856" s="153"/>
      <c r="AH16856" s="153"/>
      <c r="AI16856" t="s">
        <v>201</v>
      </c>
      <c r="AJ16856" t="s">
        <v>17878</v>
      </c>
      <c r="AK16856" s="9" t="str">
        <f>VLOOKUP(Y16856,zdroj!D:AJ,33,0)</f>
        <v>katB</v>
      </c>
    </row>
    <row r="16857" spans="8:37" x14ac:dyDescent="0.25">
      <c r="H16857" s="8"/>
      <c r="I16857" s="8"/>
      <c r="N16857" s="23"/>
      <c r="O16857" s="24"/>
      <c r="P16857" s="19"/>
      <c r="Q16857" s="19"/>
      <c r="R16857" s="19"/>
      <c r="U16857" s="27"/>
      <c r="Y16857" s="9" t="s">
        <v>783</v>
      </c>
      <c r="Z16857" s="9" t="s">
        <v>462</v>
      </c>
      <c r="AA16857" s="9" t="s">
        <v>198</v>
      </c>
      <c r="AB16857" s="9">
        <v>15449092</v>
      </c>
      <c r="AC16857" s="9" t="s">
        <v>17630</v>
      </c>
      <c r="AD16857" s="9" t="s">
        <v>231</v>
      </c>
      <c r="AE16857" s="5">
        <f t="shared" si="548"/>
        <v>0</v>
      </c>
      <c r="AF16857" s="5" t="str">
        <f t="shared" si="549"/>
        <v>katB</v>
      </c>
      <c r="AG16857" s="153"/>
      <c r="AH16857" s="153"/>
      <c r="AI16857" t="s">
        <v>17879</v>
      </c>
      <c r="AJ16857" t="s">
        <v>17878</v>
      </c>
      <c r="AK16857" s="9" t="str">
        <f>VLOOKUP(Y16857,zdroj!D:AJ,33,0)</f>
        <v>katB</v>
      </c>
    </row>
    <row r="16858" spans="8:37" x14ac:dyDescent="0.25">
      <c r="H16858" s="8"/>
      <c r="I16858" s="8"/>
      <c r="N16858" s="23"/>
      <c r="O16858" s="24"/>
      <c r="P16858" s="19"/>
      <c r="Q16858" s="19"/>
      <c r="R16858" s="19"/>
      <c r="U16858" s="27"/>
      <c r="Y16858" s="9" t="s">
        <v>783</v>
      </c>
      <c r="Z16858" s="9" t="s">
        <v>462</v>
      </c>
      <c r="AA16858" s="9" t="s">
        <v>198</v>
      </c>
      <c r="AB16858" s="9">
        <v>15449106</v>
      </c>
      <c r="AC16858" s="9" t="s">
        <v>17631</v>
      </c>
      <c r="AD16858" s="9" t="s">
        <v>231</v>
      </c>
      <c r="AE16858" s="5">
        <f t="shared" si="548"/>
        <v>0</v>
      </c>
      <c r="AF16858" s="5" t="str">
        <f t="shared" si="549"/>
        <v>katB</v>
      </c>
      <c r="AG16858" s="153"/>
      <c r="AH16858" s="153"/>
      <c r="AI16858" t="s">
        <v>201</v>
      </c>
      <c r="AJ16858" t="s">
        <v>17878</v>
      </c>
      <c r="AK16858" s="9" t="str">
        <f>VLOOKUP(Y16858,zdroj!D:AJ,33,0)</f>
        <v>katB</v>
      </c>
    </row>
    <row r="16859" spans="8:37" x14ac:dyDescent="0.25">
      <c r="H16859" s="8"/>
      <c r="I16859" s="8"/>
      <c r="N16859" s="23"/>
      <c r="O16859" s="24"/>
      <c r="P16859" s="19"/>
      <c r="Q16859" s="19"/>
      <c r="R16859" s="19"/>
      <c r="U16859" s="27"/>
      <c r="Y16859" s="9" t="s">
        <v>783</v>
      </c>
      <c r="Z16859" s="9" t="s">
        <v>462</v>
      </c>
      <c r="AA16859" s="9" t="s">
        <v>198</v>
      </c>
      <c r="AB16859" s="9">
        <v>15449025</v>
      </c>
      <c r="AC16859" s="9" t="s">
        <v>17632</v>
      </c>
      <c r="AD16859" s="9" t="s">
        <v>231</v>
      </c>
      <c r="AE16859" s="5">
        <f t="shared" si="548"/>
        <v>0</v>
      </c>
      <c r="AF16859" s="5" t="str">
        <f t="shared" si="549"/>
        <v>katB</v>
      </c>
      <c r="AG16859" s="153"/>
      <c r="AH16859" s="153"/>
      <c r="AI16859" t="s">
        <v>17880</v>
      </c>
      <c r="AJ16859" t="s">
        <v>17878</v>
      </c>
      <c r="AK16859" s="9" t="str">
        <f>VLOOKUP(Y16859,zdroj!D:AJ,33,0)</f>
        <v>katB</v>
      </c>
    </row>
    <row r="16860" spans="8:37" x14ac:dyDescent="0.25">
      <c r="H16860" s="8"/>
      <c r="I16860" s="8"/>
      <c r="N16860" s="23"/>
      <c r="O16860" s="24"/>
      <c r="P16860" s="19"/>
      <c r="Q16860" s="19"/>
      <c r="R16860" s="19"/>
      <c r="U16860" s="27"/>
      <c r="Y16860" s="9" t="s">
        <v>783</v>
      </c>
      <c r="Z16860" s="9" t="s">
        <v>462</v>
      </c>
      <c r="AA16860" s="9" t="s">
        <v>198</v>
      </c>
      <c r="AB16860" s="9">
        <v>25185942</v>
      </c>
      <c r="AC16860" s="9" t="s">
        <v>17633</v>
      </c>
      <c r="AD16860" s="9" t="s">
        <v>231</v>
      </c>
      <c r="AE16860" s="5">
        <f t="shared" si="548"/>
        <v>0</v>
      </c>
      <c r="AF16860" s="5" t="str">
        <f t="shared" si="549"/>
        <v>katB</v>
      </c>
      <c r="AG16860" s="153"/>
      <c r="AH16860" s="153"/>
      <c r="AI16860" t="s">
        <v>229</v>
      </c>
      <c r="AJ16860" t="s">
        <v>17878</v>
      </c>
      <c r="AK16860" s="9" t="str">
        <f>VLOOKUP(Y16860,zdroj!D:AJ,33,0)</f>
        <v>katB</v>
      </c>
    </row>
    <row r="16861" spans="8:37" x14ac:dyDescent="0.25">
      <c r="H16861" s="8"/>
      <c r="I16861" s="8"/>
      <c r="N16861" s="23"/>
      <c r="O16861" s="24"/>
      <c r="P16861" s="19"/>
      <c r="Q16861" s="19"/>
      <c r="R16861" s="19"/>
      <c r="U16861" s="27"/>
      <c r="Y16861" s="9" t="s">
        <v>783</v>
      </c>
      <c r="Z16861" s="9" t="s">
        <v>462</v>
      </c>
      <c r="AA16861" s="9" t="s">
        <v>198</v>
      </c>
      <c r="AB16861" s="9">
        <v>15449114</v>
      </c>
      <c r="AC16861" s="9" t="s">
        <v>17634</v>
      </c>
      <c r="AD16861" s="9" t="s">
        <v>231</v>
      </c>
      <c r="AE16861" s="5">
        <f t="shared" si="548"/>
        <v>0</v>
      </c>
      <c r="AF16861" s="5" t="str">
        <f t="shared" si="549"/>
        <v>katB</v>
      </c>
      <c r="AG16861" s="153"/>
      <c r="AH16861" s="153"/>
      <c r="AI16861" t="s">
        <v>201</v>
      </c>
      <c r="AJ16861" t="s">
        <v>17878</v>
      </c>
      <c r="AK16861" s="9" t="str">
        <f>VLOOKUP(Y16861,zdroj!D:AJ,33,0)</f>
        <v>katB</v>
      </c>
    </row>
    <row r="16862" spans="8:37" x14ac:dyDescent="0.25">
      <c r="H16862" s="8"/>
      <c r="I16862" s="8"/>
      <c r="N16862" s="23"/>
      <c r="O16862" s="24"/>
      <c r="P16862" s="19"/>
      <c r="Q16862" s="19"/>
      <c r="R16862" s="19"/>
      <c r="U16862" s="27"/>
      <c r="Y16862" s="9" t="s">
        <v>783</v>
      </c>
      <c r="Z16862" s="9" t="s">
        <v>462</v>
      </c>
      <c r="AA16862" s="9" t="s">
        <v>198</v>
      </c>
      <c r="AB16862" s="9">
        <v>15449122</v>
      </c>
      <c r="AC16862" s="9" t="s">
        <v>17635</v>
      </c>
      <c r="AD16862" s="9" t="s">
        <v>231</v>
      </c>
      <c r="AE16862" s="5">
        <f t="shared" si="548"/>
        <v>0</v>
      </c>
      <c r="AF16862" s="5" t="str">
        <f t="shared" si="549"/>
        <v>katB</v>
      </c>
      <c r="AG16862" s="153"/>
      <c r="AH16862" s="153"/>
      <c r="AI16862" t="s">
        <v>201</v>
      </c>
      <c r="AJ16862" t="s">
        <v>17878</v>
      </c>
      <c r="AK16862" s="9" t="str">
        <f>VLOOKUP(Y16862,zdroj!D:AJ,33,0)</f>
        <v>katB</v>
      </c>
    </row>
    <row r="16863" spans="8:37" x14ac:dyDescent="0.25">
      <c r="H16863" s="8"/>
      <c r="I16863" s="8"/>
      <c r="N16863" s="23"/>
      <c r="O16863" s="24"/>
      <c r="P16863" s="19"/>
      <c r="Q16863" s="19"/>
      <c r="R16863" s="19"/>
      <c r="U16863" s="27"/>
      <c r="Y16863" s="9" t="s">
        <v>783</v>
      </c>
      <c r="Z16863" s="9" t="s">
        <v>462</v>
      </c>
      <c r="AA16863" s="9" t="s">
        <v>198</v>
      </c>
      <c r="AB16863" s="9">
        <v>15449131</v>
      </c>
      <c r="AC16863" s="9" t="s">
        <v>17636</v>
      </c>
      <c r="AD16863" s="9" t="s">
        <v>231</v>
      </c>
      <c r="AE16863" s="5">
        <f t="shared" si="548"/>
        <v>0</v>
      </c>
      <c r="AF16863" s="5" t="str">
        <f t="shared" si="549"/>
        <v>katB</v>
      </c>
      <c r="AG16863" s="153"/>
      <c r="AH16863" s="153"/>
      <c r="AI16863" t="s">
        <v>201</v>
      </c>
      <c r="AJ16863" t="s">
        <v>17878</v>
      </c>
      <c r="AK16863" s="9" t="str">
        <f>VLOOKUP(Y16863,zdroj!D:AJ,33,0)</f>
        <v>katB</v>
      </c>
    </row>
    <row r="16864" spans="8:37" x14ac:dyDescent="0.25">
      <c r="H16864" s="8"/>
      <c r="I16864" s="8"/>
      <c r="N16864" s="23"/>
      <c r="O16864" s="24"/>
      <c r="P16864" s="19"/>
      <c r="Q16864" s="19"/>
      <c r="R16864" s="19"/>
      <c r="U16864" s="27"/>
      <c r="Y16864" s="9" t="s">
        <v>783</v>
      </c>
      <c r="Z16864" s="9" t="s">
        <v>462</v>
      </c>
      <c r="AA16864" s="9" t="s">
        <v>198</v>
      </c>
      <c r="AB16864" s="9">
        <v>75278171</v>
      </c>
      <c r="AC16864" s="9" t="s">
        <v>17637</v>
      </c>
      <c r="AD16864" s="9" t="s">
        <v>231</v>
      </c>
      <c r="AE16864" s="5">
        <f t="shared" si="548"/>
        <v>0</v>
      </c>
      <c r="AF16864" s="5" t="str">
        <f t="shared" si="549"/>
        <v>katB</v>
      </c>
      <c r="AG16864" s="153"/>
      <c r="AH16864" s="153"/>
      <c r="AI16864" t="s">
        <v>201</v>
      </c>
      <c r="AJ16864" t="s">
        <v>17878</v>
      </c>
      <c r="AK16864" s="9" t="str">
        <f>VLOOKUP(Y16864,zdroj!D:AJ,33,0)</f>
        <v>katB</v>
      </c>
    </row>
    <row r="16865" spans="8:37" x14ac:dyDescent="0.25">
      <c r="H16865" s="8"/>
      <c r="I16865" s="8"/>
      <c r="N16865" s="23"/>
      <c r="O16865" s="24"/>
      <c r="P16865" s="19"/>
      <c r="Q16865" s="19"/>
      <c r="R16865" s="19"/>
      <c r="U16865" s="27"/>
      <c r="Y16865" s="9" t="s">
        <v>783</v>
      </c>
      <c r="Z16865" s="9" t="s">
        <v>462</v>
      </c>
      <c r="AA16865" s="9" t="s">
        <v>198</v>
      </c>
      <c r="AB16865" s="9">
        <v>15449149</v>
      </c>
      <c r="AC16865" s="9" t="s">
        <v>17638</v>
      </c>
      <c r="AD16865" s="9" t="s">
        <v>231</v>
      </c>
      <c r="AE16865" s="5">
        <f t="shared" si="548"/>
        <v>0</v>
      </c>
      <c r="AF16865" s="5" t="str">
        <f t="shared" si="549"/>
        <v>katB</v>
      </c>
      <c r="AG16865" s="153"/>
      <c r="AH16865" s="153"/>
      <c r="AI16865" t="s">
        <v>201</v>
      </c>
      <c r="AJ16865" t="s">
        <v>17878</v>
      </c>
      <c r="AK16865" s="9" t="str">
        <f>VLOOKUP(Y16865,zdroj!D:AJ,33,0)</f>
        <v>katB</v>
      </c>
    </row>
    <row r="16866" spans="8:37" x14ac:dyDescent="0.25">
      <c r="H16866" s="8"/>
      <c r="I16866" s="8"/>
      <c r="N16866" s="23"/>
      <c r="O16866" s="24"/>
      <c r="P16866" s="19"/>
      <c r="Q16866" s="19"/>
      <c r="R16866" s="19"/>
      <c r="U16866" s="27"/>
      <c r="Y16866" s="9" t="s">
        <v>783</v>
      </c>
      <c r="Z16866" s="9" t="s">
        <v>462</v>
      </c>
      <c r="AA16866" s="9" t="s">
        <v>198</v>
      </c>
      <c r="AB16866" s="9">
        <v>15449157</v>
      </c>
      <c r="AC16866" s="9" t="s">
        <v>17639</v>
      </c>
      <c r="AD16866" s="9" t="s">
        <v>231</v>
      </c>
      <c r="AE16866" s="5">
        <f t="shared" si="548"/>
        <v>0</v>
      </c>
      <c r="AF16866" s="5" t="str">
        <f t="shared" si="549"/>
        <v>katB</v>
      </c>
      <c r="AG16866" s="153"/>
      <c r="AH16866" s="153"/>
      <c r="AI16866" t="s">
        <v>201</v>
      </c>
      <c r="AJ16866" t="s">
        <v>17878</v>
      </c>
      <c r="AK16866" s="9" t="str">
        <f>VLOOKUP(Y16866,zdroj!D:AJ,33,0)</f>
        <v>katB</v>
      </c>
    </row>
    <row r="16867" spans="8:37" x14ac:dyDescent="0.25">
      <c r="H16867" s="8"/>
      <c r="I16867" s="8"/>
      <c r="N16867" s="23"/>
      <c r="O16867" s="24"/>
      <c r="P16867" s="19"/>
      <c r="Q16867" s="19"/>
      <c r="R16867" s="19"/>
      <c r="U16867" s="27"/>
      <c r="Y16867" s="9" t="s">
        <v>783</v>
      </c>
      <c r="Z16867" s="9" t="s">
        <v>462</v>
      </c>
      <c r="AA16867" s="9" t="s">
        <v>198</v>
      </c>
      <c r="AB16867" s="9">
        <v>27103889</v>
      </c>
      <c r="AC16867" s="9" t="s">
        <v>17640</v>
      </c>
      <c r="AD16867" s="9" t="s">
        <v>231</v>
      </c>
      <c r="AE16867" s="5">
        <f t="shared" si="548"/>
        <v>0</v>
      </c>
      <c r="AF16867" s="5" t="str">
        <f t="shared" si="549"/>
        <v>katB</v>
      </c>
      <c r="AG16867" s="153"/>
      <c r="AH16867" s="153"/>
      <c r="AI16867" t="s">
        <v>201</v>
      </c>
      <c r="AJ16867" t="s">
        <v>17878</v>
      </c>
      <c r="AK16867" s="9" t="str">
        <f>VLOOKUP(Y16867,zdroj!D:AJ,33,0)</f>
        <v>katB</v>
      </c>
    </row>
    <row r="16868" spans="8:37" x14ac:dyDescent="0.25">
      <c r="H16868" s="8"/>
      <c r="I16868" s="8"/>
      <c r="N16868" s="23"/>
      <c r="O16868" s="24"/>
      <c r="P16868" s="19"/>
      <c r="Q16868" s="19"/>
      <c r="R16868" s="19"/>
      <c r="U16868" s="27"/>
      <c r="Y16868" s="9" t="s">
        <v>783</v>
      </c>
      <c r="Z16868" s="9" t="s">
        <v>462</v>
      </c>
      <c r="AA16868" s="9" t="s">
        <v>198</v>
      </c>
      <c r="AB16868" s="9">
        <v>79999565</v>
      </c>
      <c r="AC16868" s="9" t="s">
        <v>17641</v>
      </c>
      <c r="AD16868" s="9" t="s">
        <v>231</v>
      </c>
      <c r="AE16868" s="5">
        <f t="shared" si="548"/>
        <v>0</v>
      </c>
      <c r="AF16868" s="5" t="str">
        <f t="shared" si="549"/>
        <v>katB</v>
      </c>
      <c r="AG16868" s="153"/>
      <c r="AH16868" s="153"/>
      <c r="AI16868" t="s">
        <v>201</v>
      </c>
      <c r="AJ16868" t="s">
        <v>17878</v>
      </c>
      <c r="AK16868" s="9" t="str">
        <f>VLOOKUP(Y16868,zdroj!D:AJ,33,0)</f>
        <v>katB</v>
      </c>
    </row>
    <row r="16869" spans="8:37" x14ac:dyDescent="0.25">
      <c r="H16869" s="8"/>
      <c r="I16869" s="8"/>
      <c r="N16869" s="23"/>
      <c r="O16869" s="24"/>
      <c r="P16869" s="19"/>
      <c r="Q16869" s="19"/>
      <c r="R16869" s="19"/>
      <c r="U16869" s="27"/>
      <c r="Y16869" s="9" t="s">
        <v>783</v>
      </c>
      <c r="Z16869" s="9" t="s">
        <v>462</v>
      </c>
      <c r="AA16869" s="9" t="s">
        <v>198</v>
      </c>
      <c r="AB16869" s="9">
        <v>15449165</v>
      </c>
      <c r="AC16869" s="9" t="s">
        <v>17642</v>
      </c>
      <c r="AD16869" s="9" t="s">
        <v>231</v>
      </c>
      <c r="AE16869" s="5">
        <f t="shared" si="548"/>
        <v>0</v>
      </c>
      <c r="AF16869" s="5" t="str">
        <f t="shared" si="549"/>
        <v>katB</v>
      </c>
      <c r="AG16869" s="153"/>
      <c r="AH16869" s="153"/>
      <c r="AI16869" t="s">
        <v>17879</v>
      </c>
      <c r="AJ16869" t="s">
        <v>17878</v>
      </c>
      <c r="AK16869" s="9" t="str">
        <f>VLOOKUP(Y16869,zdroj!D:AJ,33,0)</f>
        <v>katB</v>
      </c>
    </row>
    <row r="16870" spans="8:37" x14ac:dyDescent="0.25">
      <c r="H16870" s="8"/>
      <c r="I16870" s="8"/>
      <c r="N16870" s="23"/>
      <c r="O16870" s="24"/>
      <c r="P16870" s="19"/>
      <c r="Q16870" s="19"/>
      <c r="R16870" s="19"/>
      <c r="U16870" s="27"/>
      <c r="Y16870" s="9" t="s">
        <v>783</v>
      </c>
      <c r="Z16870" s="9" t="s">
        <v>462</v>
      </c>
      <c r="AA16870" s="9" t="s">
        <v>198</v>
      </c>
      <c r="AB16870" s="9">
        <v>15449033</v>
      </c>
      <c r="AC16870" s="9" t="s">
        <v>17643</v>
      </c>
      <c r="AD16870" s="9" t="s">
        <v>231</v>
      </c>
      <c r="AE16870" s="5">
        <f t="shared" si="548"/>
        <v>0</v>
      </c>
      <c r="AF16870" s="5" t="str">
        <f t="shared" si="549"/>
        <v>katB</v>
      </c>
      <c r="AG16870" s="153"/>
      <c r="AH16870" s="153"/>
      <c r="AI16870" t="s">
        <v>201</v>
      </c>
      <c r="AJ16870" t="s">
        <v>17878</v>
      </c>
      <c r="AK16870" s="9" t="str">
        <f>VLOOKUP(Y16870,zdroj!D:AJ,33,0)</f>
        <v>katB</v>
      </c>
    </row>
    <row r="16871" spans="8:37" x14ac:dyDescent="0.25">
      <c r="H16871" s="8"/>
      <c r="I16871" s="8"/>
      <c r="N16871" s="23"/>
      <c r="O16871" s="24"/>
      <c r="P16871" s="19"/>
      <c r="Q16871" s="19"/>
      <c r="R16871" s="19"/>
      <c r="U16871" s="27"/>
      <c r="Y16871" s="9" t="s">
        <v>783</v>
      </c>
      <c r="Z16871" s="9" t="s">
        <v>462</v>
      </c>
      <c r="AA16871" s="9" t="s">
        <v>198</v>
      </c>
      <c r="AB16871" s="9">
        <v>15449190</v>
      </c>
      <c r="AC16871" s="9" t="s">
        <v>17644</v>
      </c>
      <c r="AD16871" s="9" t="s">
        <v>231</v>
      </c>
      <c r="AE16871" s="5">
        <f t="shared" si="548"/>
        <v>0</v>
      </c>
      <c r="AF16871" s="5" t="str">
        <f t="shared" si="549"/>
        <v>katB</v>
      </c>
      <c r="AG16871" s="153"/>
      <c r="AH16871" s="153"/>
      <c r="AI16871" t="s">
        <v>236</v>
      </c>
      <c r="AJ16871" t="s">
        <v>17878</v>
      </c>
      <c r="AK16871" s="9" t="str">
        <f>VLOOKUP(Y16871,zdroj!D:AJ,33,0)</f>
        <v>katB</v>
      </c>
    </row>
    <row r="16872" spans="8:37" x14ac:dyDescent="0.25">
      <c r="H16872" s="8"/>
      <c r="I16872" s="8"/>
      <c r="N16872" s="23"/>
      <c r="O16872" s="24"/>
      <c r="P16872" s="19"/>
      <c r="Q16872" s="19"/>
      <c r="R16872" s="19"/>
      <c r="U16872" s="27"/>
      <c r="Y16872" s="9" t="s">
        <v>783</v>
      </c>
      <c r="Z16872" s="9" t="s">
        <v>462</v>
      </c>
      <c r="AA16872" s="9" t="s">
        <v>198</v>
      </c>
      <c r="AB16872" s="9">
        <v>15449203</v>
      </c>
      <c r="AC16872" s="9" t="s">
        <v>17645</v>
      </c>
      <c r="AD16872" s="9" t="s">
        <v>231</v>
      </c>
      <c r="AE16872" s="5">
        <f t="shared" si="548"/>
        <v>0</v>
      </c>
      <c r="AF16872" s="5" t="str">
        <f t="shared" si="549"/>
        <v>katB</v>
      </c>
      <c r="AG16872" s="153"/>
      <c r="AH16872" s="153"/>
      <c r="AI16872" t="s">
        <v>201</v>
      </c>
      <c r="AJ16872" t="s">
        <v>17878</v>
      </c>
      <c r="AK16872" s="9" t="str">
        <f>VLOOKUP(Y16872,zdroj!D:AJ,33,0)</f>
        <v>katB</v>
      </c>
    </row>
    <row r="16873" spans="8:37" x14ac:dyDescent="0.25">
      <c r="H16873" s="8"/>
      <c r="I16873" s="8"/>
      <c r="N16873" s="23"/>
      <c r="O16873" s="24"/>
      <c r="P16873" s="19"/>
      <c r="Q16873" s="19"/>
      <c r="R16873" s="19"/>
      <c r="U16873" s="27"/>
      <c r="Y16873" s="9" t="s">
        <v>783</v>
      </c>
      <c r="Z16873" s="9" t="s">
        <v>462</v>
      </c>
      <c r="AA16873" s="9" t="s">
        <v>198</v>
      </c>
      <c r="AB16873" s="9">
        <v>15449211</v>
      </c>
      <c r="AC16873" s="9" t="s">
        <v>17646</v>
      </c>
      <c r="AD16873" s="9" t="s">
        <v>231</v>
      </c>
      <c r="AE16873" s="5">
        <f t="shared" si="548"/>
        <v>0</v>
      </c>
      <c r="AF16873" s="5" t="str">
        <f t="shared" si="549"/>
        <v>katB</v>
      </c>
      <c r="AG16873" s="153"/>
      <c r="AH16873" s="153"/>
      <c r="AI16873" t="s">
        <v>17879</v>
      </c>
      <c r="AJ16873" t="s">
        <v>17878</v>
      </c>
      <c r="AK16873" s="9" t="str">
        <f>VLOOKUP(Y16873,zdroj!D:AJ,33,0)</f>
        <v>katB</v>
      </c>
    </row>
    <row r="16874" spans="8:37" x14ac:dyDescent="0.25">
      <c r="H16874" s="8"/>
      <c r="I16874" s="8"/>
      <c r="N16874" s="23"/>
      <c r="O16874" s="24"/>
      <c r="P16874" s="19"/>
      <c r="Q16874" s="19"/>
      <c r="R16874" s="19"/>
      <c r="U16874" s="27"/>
      <c r="Y16874" s="9" t="s">
        <v>783</v>
      </c>
      <c r="Z16874" s="9" t="s">
        <v>462</v>
      </c>
      <c r="AA16874" s="9" t="s">
        <v>198</v>
      </c>
      <c r="AB16874" s="9">
        <v>79512305</v>
      </c>
      <c r="AC16874" s="9" t="s">
        <v>17647</v>
      </c>
      <c r="AD16874" s="9" t="s">
        <v>231</v>
      </c>
      <c r="AE16874" s="5">
        <f t="shared" si="548"/>
        <v>0</v>
      </c>
      <c r="AF16874" s="5" t="str">
        <f t="shared" si="549"/>
        <v>katB</v>
      </c>
      <c r="AG16874" s="153"/>
      <c r="AH16874" s="153"/>
      <c r="AI16874" t="s">
        <v>201</v>
      </c>
      <c r="AJ16874" t="s">
        <v>17878</v>
      </c>
      <c r="AK16874" s="9" t="str">
        <f>VLOOKUP(Y16874,zdroj!D:AJ,33,0)</f>
        <v>katB</v>
      </c>
    </row>
    <row r="16875" spans="8:37" x14ac:dyDescent="0.25">
      <c r="H16875" s="8"/>
      <c r="I16875" s="8"/>
      <c r="N16875" s="23"/>
      <c r="O16875" s="24"/>
      <c r="P16875" s="19"/>
      <c r="Q16875" s="19"/>
      <c r="R16875" s="19"/>
      <c r="U16875" s="27"/>
      <c r="Y16875" s="9" t="s">
        <v>783</v>
      </c>
      <c r="Z16875" s="9" t="s">
        <v>462</v>
      </c>
      <c r="AA16875" s="9" t="s">
        <v>198</v>
      </c>
      <c r="AB16875" s="9">
        <v>80284787</v>
      </c>
      <c r="AC16875" s="9" t="s">
        <v>17648</v>
      </c>
      <c r="AD16875" s="9" t="s">
        <v>231</v>
      </c>
      <c r="AE16875" s="5">
        <f t="shared" si="548"/>
        <v>0</v>
      </c>
      <c r="AF16875" s="5" t="str">
        <f t="shared" si="549"/>
        <v>katB</v>
      </c>
      <c r="AG16875" s="153"/>
      <c r="AH16875" s="153"/>
      <c r="AI16875" t="s">
        <v>17879</v>
      </c>
      <c r="AJ16875" t="s">
        <v>17878</v>
      </c>
      <c r="AK16875" s="9" t="str">
        <f>VLOOKUP(Y16875,zdroj!D:AJ,33,0)</f>
        <v>katB</v>
      </c>
    </row>
    <row r="16876" spans="8:37" x14ac:dyDescent="0.25">
      <c r="H16876" s="8"/>
      <c r="I16876" s="8"/>
      <c r="N16876" s="23"/>
      <c r="O16876" s="24"/>
      <c r="P16876" s="19"/>
      <c r="Q16876" s="19"/>
      <c r="R16876" s="19"/>
      <c r="U16876" s="27"/>
      <c r="Y16876" s="9" t="s">
        <v>783</v>
      </c>
      <c r="Z16876" s="9" t="s">
        <v>462</v>
      </c>
      <c r="AA16876" s="9" t="s">
        <v>198</v>
      </c>
      <c r="AB16876" s="9">
        <v>15449220</v>
      </c>
      <c r="AC16876" s="9" t="s">
        <v>17649</v>
      </c>
      <c r="AD16876" s="9" t="s">
        <v>231</v>
      </c>
      <c r="AE16876" s="5">
        <f t="shared" si="548"/>
        <v>0</v>
      </c>
      <c r="AF16876" s="5" t="str">
        <f t="shared" si="549"/>
        <v>katB</v>
      </c>
      <c r="AG16876" s="153"/>
      <c r="AH16876" s="153"/>
      <c r="AI16876" t="s">
        <v>201</v>
      </c>
      <c r="AJ16876" t="s">
        <v>17878</v>
      </c>
      <c r="AK16876" s="9" t="str">
        <f>VLOOKUP(Y16876,zdroj!D:AJ,33,0)</f>
        <v>katB</v>
      </c>
    </row>
    <row r="16877" spans="8:37" x14ac:dyDescent="0.25">
      <c r="H16877" s="8"/>
      <c r="I16877" s="8"/>
      <c r="N16877" s="23"/>
      <c r="O16877" s="24"/>
      <c r="P16877" s="19"/>
      <c r="Q16877" s="19"/>
      <c r="R16877" s="19"/>
      <c r="U16877" s="27"/>
      <c r="Y16877" s="9" t="s">
        <v>783</v>
      </c>
      <c r="Z16877" s="9" t="s">
        <v>462</v>
      </c>
      <c r="AA16877" s="9" t="s">
        <v>198</v>
      </c>
      <c r="AB16877" s="9">
        <v>41325311</v>
      </c>
      <c r="AC16877" s="9" t="s">
        <v>17650</v>
      </c>
      <c r="AD16877" s="9" t="s">
        <v>231</v>
      </c>
      <c r="AE16877" s="5">
        <f t="shared" si="548"/>
        <v>0</v>
      </c>
      <c r="AF16877" s="5" t="str">
        <f t="shared" si="549"/>
        <v>katB</v>
      </c>
      <c r="AG16877" s="153"/>
      <c r="AH16877" s="153"/>
      <c r="AI16877" t="s">
        <v>17879</v>
      </c>
      <c r="AJ16877" t="s">
        <v>17878</v>
      </c>
      <c r="AK16877" s="9" t="str">
        <f>VLOOKUP(Y16877,zdroj!D:AJ,33,0)</f>
        <v>katB</v>
      </c>
    </row>
    <row r="16878" spans="8:37" x14ac:dyDescent="0.25">
      <c r="H16878" s="8"/>
      <c r="I16878" s="8"/>
      <c r="N16878" s="23"/>
      <c r="O16878" s="24"/>
      <c r="P16878" s="19"/>
      <c r="Q16878" s="19"/>
      <c r="R16878" s="19"/>
      <c r="U16878" s="27"/>
      <c r="Y16878" s="9" t="s">
        <v>783</v>
      </c>
      <c r="Z16878" s="9" t="s">
        <v>462</v>
      </c>
      <c r="AA16878" s="9" t="s">
        <v>198</v>
      </c>
      <c r="AB16878" s="9">
        <v>15449238</v>
      </c>
      <c r="AC16878" s="9" t="s">
        <v>17651</v>
      </c>
      <c r="AD16878" s="9" t="s">
        <v>231</v>
      </c>
      <c r="AE16878" s="5">
        <f t="shared" si="548"/>
        <v>0</v>
      </c>
      <c r="AF16878" s="5" t="str">
        <f t="shared" si="549"/>
        <v>katB</v>
      </c>
      <c r="AG16878" s="153"/>
      <c r="AH16878" s="153"/>
      <c r="AI16878" t="s">
        <v>201</v>
      </c>
      <c r="AJ16878" t="s">
        <v>17878</v>
      </c>
      <c r="AK16878" s="9" t="str">
        <f>VLOOKUP(Y16878,zdroj!D:AJ,33,0)</f>
        <v>katB</v>
      </c>
    </row>
    <row r="16879" spans="8:37" x14ac:dyDescent="0.25">
      <c r="H16879" s="8"/>
      <c r="I16879" s="8"/>
      <c r="N16879" s="23"/>
      <c r="O16879" s="24"/>
      <c r="P16879" s="19"/>
      <c r="Q16879" s="19"/>
      <c r="R16879" s="19"/>
      <c r="U16879" s="27"/>
      <c r="Y16879" s="9" t="s">
        <v>783</v>
      </c>
      <c r="Z16879" s="9" t="s">
        <v>462</v>
      </c>
      <c r="AA16879" s="9" t="s">
        <v>198</v>
      </c>
      <c r="AB16879" s="9">
        <v>40971163</v>
      </c>
      <c r="AC16879" s="9" t="s">
        <v>17652</v>
      </c>
      <c r="AD16879" s="9" t="s">
        <v>231</v>
      </c>
      <c r="AE16879" s="5">
        <f t="shared" si="548"/>
        <v>0</v>
      </c>
      <c r="AF16879" s="5" t="str">
        <f t="shared" si="549"/>
        <v>katB</v>
      </c>
      <c r="AG16879" s="153"/>
      <c r="AH16879" s="153"/>
      <c r="AI16879" t="s">
        <v>201</v>
      </c>
      <c r="AJ16879" t="s">
        <v>17878</v>
      </c>
      <c r="AK16879" s="9" t="str">
        <f>VLOOKUP(Y16879,zdroj!D:AJ,33,0)</f>
        <v>katB</v>
      </c>
    </row>
    <row r="16880" spans="8:37" x14ac:dyDescent="0.25">
      <c r="H16880" s="8"/>
      <c r="I16880" s="8"/>
      <c r="N16880" s="23"/>
      <c r="O16880" s="24"/>
      <c r="P16880" s="19"/>
      <c r="Q16880" s="19"/>
      <c r="R16880" s="19"/>
      <c r="U16880" s="27"/>
      <c r="Y16880" s="9" t="s">
        <v>783</v>
      </c>
      <c r="Z16880" s="9" t="s">
        <v>462</v>
      </c>
      <c r="AA16880" s="9" t="s">
        <v>198</v>
      </c>
      <c r="AB16880" s="9">
        <v>15449246</v>
      </c>
      <c r="AC16880" s="9" t="s">
        <v>17653</v>
      </c>
      <c r="AD16880" s="9" t="s">
        <v>231</v>
      </c>
      <c r="AE16880" s="5">
        <f t="shared" si="548"/>
        <v>0</v>
      </c>
      <c r="AF16880" s="5" t="str">
        <f t="shared" si="549"/>
        <v>katB</v>
      </c>
      <c r="AG16880" s="153"/>
      <c r="AH16880" s="153"/>
      <c r="AI16880" t="s">
        <v>17879</v>
      </c>
      <c r="AJ16880" t="s">
        <v>17878</v>
      </c>
      <c r="AK16880" s="9" t="str">
        <f>VLOOKUP(Y16880,zdroj!D:AJ,33,0)</f>
        <v>katB</v>
      </c>
    </row>
    <row r="16881" spans="8:37" x14ac:dyDescent="0.25">
      <c r="H16881" s="8"/>
      <c r="I16881" s="8"/>
      <c r="N16881" s="23"/>
      <c r="O16881" s="24"/>
      <c r="P16881" s="19"/>
      <c r="Q16881" s="19"/>
      <c r="R16881" s="19"/>
      <c r="U16881" s="27"/>
      <c r="Y16881" s="9" t="s">
        <v>783</v>
      </c>
      <c r="Z16881" s="9" t="s">
        <v>462</v>
      </c>
      <c r="AA16881" s="9" t="s">
        <v>198</v>
      </c>
      <c r="AB16881" s="9">
        <v>15449254</v>
      </c>
      <c r="AC16881" s="9" t="s">
        <v>17654</v>
      </c>
      <c r="AD16881" s="9" t="s">
        <v>231</v>
      </c>
      <c r="AE16881" s="5">
        <f t="shared" si="548"/>
        <v>0</v>
      </c>
      <c r="AF16881" s="5" t="str">
        <f t="shared" si="549"/>
        <v>katB</v>
      </c>
      <c r="AG16881" s="153"/>
      <c r="AH16881" s="153"/>
      <c r="AI16881" t="s">
        <v>195</v>
      </c>
      <c r="AJ16881" t="s">
        <v>340</v>
      </c>
      <c r="AK16881" s="9" t="str">
        <f>VLOOKUP(Y16881,zdroj!D:AJ,33,0)</f>
        <v>katB</v>
      </c>
    </row>
    <row r="16882" spans="8:37" x14ac:dyDescent="0.25">
      <c r="H16882" s="8"/>
      <c r="I16882" s="8"/>
      <c r="N16882" s="23"/>
      <c r="O16882" s="24"/>
      <c r="P16882" s="19"/>
      <c r="Q16882" s="19"/>
      <c r="R16882" s="19"/>
      <c r="U16882" s="27"/>
      <c r="Y16882" s="9" t="s">
        <v>783</v>
      </c>
      <c r="Z16882" s="9" t="s">
        <v>462</v>
      </c>
      <c r="AA16882" s="9" t="s">
        <v>198</v>
      </c>
      <c r="AB16882" s="9">
        <v>15449262</v>
      </c>
      <c r="AC16882" s="9" t="s">
        <v>17655</v>
      </c>
      <c r="AD16882" s="9" t="s">
        <v>231</v>
      </c>
      <c r="AE16882" s="5">
        <f t="shared" si="548"/>
        <v>0</v>
      </c>
      <c r="AF16882" s="5" t="str">
        <f t="shared" si="549"/>
        <v>katB</v>
      </c>
      <c r="AG16882" s="153"/>
      <c r="AH16882" s="153"/>
      <c r="AI16882" t="s">
        <v>201</v>
      </c>
      <c r="AJ16882" t="s">
        <v>17878</v>
      </c>
      <c r="AK16882" s="9" t="str">
        <f>VLOOKUP(Y16882,zdroj!D:AJ,33,0)</f>
        <v>katB</v>
      </c>
    </row>
    <row r="16883" spans="8:37" x14ac:dyDescent="0.25">
      <c r="H16883" s="8"/>
      <c r="I16883" s="8"/>
      <c r="N16883" s="23"/>
      <c r="O16883" s="24"/>
      <c r="P16883" s="19"/>
      <c r="Q16883" s="19"/>
      <c r="R16883" s="19"/>
      <c r="U16883" s="27"/>
      <c r="Y16883" s="9" t="s">
        <v>783</v>
      </c>
      <c r="Z16883" s="9" t="s">
        <v>462</v>
      </c>
      <c r="AA16883" s="9" t="s">
        <v>198</v>
      </c>
      <c r="AB16883" s="9">
        <v>28215371</v>
      </c>
      <c r="AC16883" s="9" t="s">
        <v>17656</v>
      </c>
      <c r="AD16883" s="9" t="s">
        <v>231</v>
      </c>
      <c r="AE16883" s="5">
        <f t="shared" si="548"/>
        <v>0</v>
      </c>
      <c r="AF16883" s="5" t="str">
        <f t="shared" si="549"/>
        <v>katB</v>
      </c>
      <c r="AG16883" s="153"/>
      <c r="AH16883" s="153"/>
      <c r="AI16883" t="s">
        <v>17879</v>
      </c>
      <c r="AJ16883" t="s">
        <v>17878</v>
      </c>
      <c r="AK16883" s="9" t="str">
        <f>VLOOKUP(Y16883,zdroj!D:AJ,33,0)</f>
        <v>katB</v>
      </c>
    </row>
    <row r="16884" spans="8:37" x14ac:dyDescent="0.25">
      <c r="H16884" s="8"/>
      <c r="I16884" s="8"/>
      <c r="N16884" s="23"/>
      <c r="O16884" s="24"/>
      <c r="P16884" s="19"/>
      <c r="Q16884" s="19"/>
      <c r="R16884" s="19"/>
      <c r="U16884" s="27"/>
      <c r="Y16884" s="9" t="s">
        <v>783</v>
      </c>
      <c r="Z16884" s="9" t="s">
        <v>462</v>
      </c>
      <c r="AA16884" s="9" t="s">
        <v>198</v>
      </c>
      <c r="AB16884" s="9">
        <v>41390911</v>
      </c>
      <c r="AC16884" s="9" t="s">
        <v>17657</v>
      </c>
      <c r="AD16884" s="9" t="s">
        <v>231</v>
      </c>
      <c r="AE16884" s="5">
        <f t="shared" si="548"/>
        <v>0</v>
      </c>
      <c r="AF16884" s="5" t="str">
        <f t="shared" si="549"/>
        <v>katB</v>
      </c>
      <c r="AG16884" s="153"/>
      <c r="AH16884" s="153"/>
      <c r="AI16884" t="s">
        <v>201</v>
      </c>
      <c r="AJ16884" t="s">
        <v>17878</v>
      </c>
      <c r="AK16884" s="9" t="str">
        <f>VLOOKUP(Y16884,zdroj!D:AJ,33,0)</f>
        <v>katB</v>
      </c>
    </row>
    <row r="16885" spans="8:37" x14ac:dyDescent="0.25">
      <c r="H16885" s="8"/>
      <c r="I16885" s="8"/>
      <c r="N16885" s="23"/>
      <c r="O16885" s="24"/>
      <c r="P16885" s="19"/>
      <c r="Q16885" s="19"/>
      <c r="R16885" s="19"/>
      <c r="U16885" s="27"/>
      <c r="Y16885" s="9" t="s">
        <v>783</v>
      </c>
      <c r="Z16885" s="9" t="s">
        <v>462</v>
      </c>
      <c r="AA16885" s="9" t="s">
        <v>198</v>
      </c>
      <c r="AB16885" s="9">
        <v>77883799</v>
      </c>
      <c r="AC16885" s="9" t="s">
        <v>17658</v>
      </c>
      <c r="AD16885" s="9" t="s">
        <v>231</v>
      </c>
      <c r="AE16885" s="5">
        <f t="shared" si="548"/>
        <v>0</v>
      </c>
      <c r="AF16885" s="5" t="str">
        <f t="shared" si="549"/>
        <v>katB</v>
      </c>
      <c r="AG16885" s="153"/>
      <c r="AH16885" s="153"/>
      <c r="AI16885" t="s">
        <v>201</v>
      </c>
      <c r="AJ16885" t="s">
        <v>17878</v>
      </c>
      <c r="AK16885" s="9" t="str">
        <f>VLOOKUP(Y16885,zdroj!D:AJ,33,0)</f>
        <v>katB</v>
      </c>
    </row>
    <row r="16886" spans="8:37" x14ac:dyDescent="0.25">
      <c r="H16886" s="8"/>
      <c r="I16886" s="8"/>
      <c r="N16886" s="23"/>
      <c r="O16886" s="24"/>
      <c r="P16886" s="19"/>
      <c r="Q16886" s="19"/>
      <c r="R16886" s="19"/>
      <c r="U16886" s="27"/>
      <c r="Y16886" s="9" t="s">
        <v>783</v>
      </c>
      <c r="Z16886" s="9" t="s">
        <v>462</v>
      </c>
      <c r="AA16886" s="9" t="s">
        <v>198</v>
      </c>
      <c r="AB16886" s="9">
        <v>25660730</v>
      </c>
      <c r="AC16886" s="9" t="s">
        <v>17659</v>
      </c>
      <c r="AD16886" s="9" t="s">
        <v>231</v>
      </c>
      <c r="AE16886" s="5">
        <f t="shared" si="548"/>
        <v>0</v>
      </c>
      <c r="AF16886" s="5" t="str">
        <f t="shared" si="549"/>
        <v>katB</v>
      </c>
      <c r="AG16886" s="153"/>
      <c r="AH16886" s="153"/>
      <c r="AI16886" t="s">
        <v>201</v>
      </c>
      <c r="AJ16886" t="s">
        <v>17878</v>
      </c>
      <c r="AK16886" s="9" t="str">
        <f>VLOOKUP(Y16886,zdroj!D:AJ,33,0)</f>
        <v>katB</v>
      </c>
    </row>
    <row r="16887" spans="8:37" x14ac:dyDescent="0.25">
      <c r="H16887" s="8"/>
      <c r="I16887" s="8"/>
      <c r="N16887" s="23"/>
      <c r="O16887" s="24"/>
      <c r="P16887" s="19"/>
      <c r="Q16887" s="19"/>
      <c r="R16887" s="19"/>
      <c r="U16887" s="27"/>
      <c r="Y16887" s="9" t="s">
        <v>783</v>
      </c>
      <c r="Z16887" s="9" t="s">
        <v>462</v>
      </c>
      <c r="AA16887" s="9" t="s">
        <v>198</v>
      </c>
      <c r="AB16887" s="9">
        <v>15449271</v>
      </c>
      <c r="AC16887" s="9" t="s">
        <v>17660</v>
      </c>
      <c r="AD16887" s="9" t="s">
        <v>231</v>
      </c>
      <c r="AE16887" s="5">
        <f t="shared" si="548"/>
        <v>0</v>
      </c>
      <c r="AF16887" s="5" t="str">
        <f t="shared" si="549"/>
        <v>katB</v>
      </c>
      <c r="AG16887" s="153"/>
      <c r="AH16887" s="153"/>
      <c r="AI16887" t="s">
        <v>17879</v>
      </c>
      <c r="AJ16887" t="s">
        <v>17878</v>
      </c>
      <c r="AK16887" s="9" t="str">
        <f>VLOOKUP(Y16887,zdroj!D:AJ,33,0)</f>
        <v>katB</v>
      </c>
    </row>
    <row r="16888" spans="8:37" x14ac:dyDescent="0.25">
      <c r="H16888" s="8"/>
      <c r="I16888" s="8"/>
      <c r="N16888" s="23"/>
      <c r="O16888" s="24"/>
      <c r="P16888" s="19"/>
      <c r="Q16888" s="19"/>
      <c r="R16888" s="19"/>
      <c r="U16888" s="27"/>
      <c r="Y16888" s="9" t="s">
        <v>783</v>
      </c>
      <c r="Z16888" s="9" t="s">
        <v>462</v>
      </c>
      <c r="AA16888" s="9" t="s">
        <v>198</v>
      </c>
      <c r="AB16888" s="9">
        <v>26460513</v>
      </c>
      <c r="AC16888" s="9" t="s">
        <v>17661</v>
      </c>
      <c r="AD16888" s="9" t="s">
        <v>231</v>
      </c>
      <c r="AE16888" s="5">
        <f t="shared" si="548"/>
        <v>0</v>
      </c>
      <c r="AF16888" s="5" t="str">
        <f t="shared" si="549"/>
        <v>katB</v>
      </c>
      <c r="AG16888" s="153"/>
      <c r="AH16888" s="153"/>
      <c r="AI16888" t="s">
        <v>17879</v>
      </c>
      <c r="AJ16888" t="s">
        <v>17878</v>
      </c>
      <c r="AK16888" s="9" t="str">
        <f>VLOOKUP(Y16888,zdroj!D:AJ,33,0)</f>
        <v>katB</v>
      </c>
    </row>
    <row r="16889" spans="8:37" x14ac:dyDescent="0.25">
      <c r="H16889" s="8"/>
      <c r="I16889" s="8"/>
      <c r="N16889" s="23"/>
      <c r="O16889" s="24"/>
      <c r="P16889" s="19"/>
      <c r="Q16889" s="19"/>
      <c r="R16889" s="19"/>
      <c r="U16889" s="27"/>
      <c r="Y16889" s="9" t="s">
        <v>783</v>
      </c>
      <c r="Z16889" s="9" t="s">
        <v>462</v>
      </c>
      <c r="AA16889" s="9" t="s">
        <v>198</v>
      </c>
      <c r="AB16889" s="9">
        <v>15449289</v>
      </c>
      <c r="AC16889" s="9" t="s">
        <v>17662</v>
      </c>
      <c r="AD16889" s="9" t="s">
        <v>231</v>
      </c>
      <c r="AE16889" s="5">
        <f t="shared" si="548"/>
        <v>0</v>
      </c>
      <c r="AF16889" s="5" t="str">
        <f t="shared" si="549"/>
        <v>katB</v>
      </c>
      <c r="AG16889" s="153"/>
      <c r="AH16889" s="153"/>
      <c r="AI16889" t="s">
        <v>201</v>
      </c>
      <c r="AJ16889" t="s">
        <v>17878</v>
      </c>
      <c r="AK16889" s="9" t="str">
        <f>VLOOKUP(Y16889,zdroj!D:AJ,33,0)</f>
        <v>katB</v>
      </c>
    </row>
    <row r="16890" spans="8:37" x14ac:dyDescent="0.25">
      <c r="H16890" s="8"/>
      <c r="I16890" s="8"/>
      <c r="N16890" s="23"/>
      <c r="O16890" s="24"/>
      <c r="P16890" s="19"/>
      <c r="Q16890" s="19"/>
      <c r="R16890" s="19"/>
      <c r="U16890" s="27"/>
      <c r="Y16890" s="9" t="s">
        <v>783</v>
      </c>
      <c r="Z16890" s="9" t="s">
        <v>462</v>
      </c>
      <c r="AA16890" s="9" t="s">
        <v>198</v>
      </c>
      <c r="AB16890" s="9">
        <v>27768121</v>
      </c>
      <c r="AC16890" s="9" t="s">
        <v>17663</v>
      </c>
      <c r="AD16890" s="9" t="s">
        <v>231</v>
      </c>
      <c r="AE16890" s="5">
        <f t="shared" si="548"/>
        <v>0</v>
      </c>
      <c r="AF16890" s="5" t="str">
        <f t="shared" si="549"/>
        <v>katB</v>
      </c>
      <c r="AG16890" s="153"/>
      <c r="AH16890" s="153"/>
      <c r="AI16890" t="s">
        <v>17880</v>
      </c>
      <c r="AJ16890" t="s">
        <v>17878</v>
      </c>
      <c r="AK16890" s="9" t="str">
        <f>VLOOKUP(Y16890,zdroj!D:AJ,33,0)</f>
        <v>katB</v>
      </c>
    </row>
    <row r="16891" spans="8:37" x14ac:dyDescent="0.25">
      <c r="H16891" s="8"/>
      <c r="I16891" s="8"/>
      <c r="N16891" s="23"/>
      <c r="O16891" s="24"/>
      <c r="P16891" s="19"/>
      <c r="Q16891" s="19"/>
      <c r="R16891" s="19"/>
      <c r="U16891" s="27"/>
      <c r="Y16891" s="9" t="s">
        <v>783</v>
      </c>
      <c r="Z16891" s="9" t="s">
        <v>462</v>
      </c>
      <c r="AA16891" s="9" t="s">
        <v>198</v>
      </c>
      <c r="AB16891" s="9">
        <v>15449297</v>
      </c>
      <c r="AC16891" s="9" t="s">
        <v>17664</v>
      </c>
      <c r="AD16891" s="9" t="s">
        <v>231</v>
      </c>
      <c r="AE16891" s="5">
        <f t="shared" si="548"/>
        <v>0</v>
      </c>
      <c r="AF16891" s="5" t="str">
        <f t="shared" si="549"/>
        <v>katB</v>
      </c>
      <c r="AG16891" s="153"/>
      <c r="AH16891" s="153"/>
      <c r="AI16891" t="s">
        <v>201</v>
      </c>
      <c r="AJ16891" t="s">
        <v>17878</v>
      </c>
      <c r="AK16891" s="9" t="str">
        <f>VLOOKUP(Y16891,zdroj!D:AJ,33,0)</f>
        <v>katB</v>
      </c>
    </row>
    <row r="16892" spans="8:37" x14ac:dyDescent="0.25">
      <c r="H16892" s="8"/>
      <c r="I16892" s="8"/>
      <c r="N16892" s="23"/>
      <c r="O16892" s="24"/>
      <c r="P16892" s="19"/>
      <c r="Q16892" s="19"/>
      <c r="R16892" s="19"/>
      <c r="U16892" s="27"/>
      <c r="Y16892" s="9" t="s">
        <v>783</v>
      </c>
      <c r="Z16892" s="9" t="s">
        <v>462</v>
      </c>
      <c r="AA16892" s="9" t="s">
        <v>198</v>
      </c>
      <c r="AB16892" s="9">
        <v>15449301</v>
      </c>
      <c r="AC16892" s="9" t="s">
        <v>17665</v>
      </c>
      <c r="AD16892" s="9" t="s">
        <v>231</v>
      </c>
      <c r="AE16892" s="5">
        <f t="shared" si="548"/>
        <v>0</v>
      </c>
      <c r="AF16892" s="5" t="str">
        <f t="shared" si="549"/>
        <v>katB</v>
      </c>
      <c r="AG16892" s="153"/>
      <c r="AH16892" s="153"/>
      <c r="AI16892" t="s">
        <v>17879</v>
      </c>
      <c r="AJ16892" t="s">
        <v>17878</v>
      </c>
      <c r="AK16892" s="9" t="str">
        <f>VLOOKUP(Y16892,zdroj!D:AJ,33,0)</f>
        <v>katB</v>
      </c>
    </row>
    <row r="16893" spans="8:37" x14ac:dyDescent="0.25">
      <c r="H16893" s="8"/>
      <c r="I16893" s="8"/>
      <c r="N16893" s="23"/>
      <c r="O16893" s="24"/>
      <c r="P16893" s="19"/>
      <c r="Q16893" s="19"/>
      <c r="R16893" s="19"/>
      <c r="U16893" s="27"/>
      <c r="Y16893" s="9" t="s">
        <v>783</v>
      </c>
      <c r="Z16893" s="9" t="s">
        <v>462</v>
      </c>
      <c r="AA16893" s="9" t="s">
        <v>198</v>
      </c>
      <c r="AB16893" s="9">
        <v>74210670</v>
      </c>
      <c r="AC16893" s="9" t="s">
        <v>17666</v>
      </c>
      <c r="AD16893" s="9" t="s">
        <v>231</v>
      </c>
      <c r="AE16893" s="5">
        <f t="shared" si="548"/>
        <v>0</v>
      </c>
      <c r="AF16893" s="5" t="str">
        <f t="shared" si="549"/>
        <v>katB</v>
      </c>
      <c r="AG16893" s="153"/>
      <c r="AH16893" s="153"/>
      <c r="AI16893" t="s">
        <v>17879</v>
      </c>
      <c r="AJ16893" t="s">
        <v>17878</v>
      </c>
      <c r="AK16893" s="9" t="str">
        <f>VLOOKUP(Y16893,zdroj!D:AJ,33,0)</f>
        <v>katB</v>
      </c>
    </row>
    <row r="16894" spans="8:37" x14ac:dyDescent="0.25">
      <c r="H16894" s="8"/>
      <c r="I16894" s="8"/>
      <c r="N16894" s="23"/>
      <c r="O16894" s="24"/>
      <c r="P16894" s="19"/>
      <c r="Q16894" s="19"/>
      <c r="R16894" s="19"/>
      <c r="U16894" s="27"/>
      <c r="Y16894" s="9" t="s">
        <v>783</v>
      </c>
      <c r="Z16894" s="9" t="s">
        <v>462</v>
      </c>
      <c r="AA16894" s="9" t="s">
        <v>198</v>
      </c>
      <c r="AB16894" s="9">
        <v>27790827</v>
      </c>
      <c r="AC16894" s="9" t="s">
        <v>17667</v>
      </c>
      <c r="AD16894" s="9" t="s">
        <v>231</v>
      </c>
      <c r="AE16894" s="5">
        <f t="shared" si="548"/>
        <v>0</v>
      </c>
      <c r="AF16894" s="5" t="str">
        <f t="shared" si="549"/>
        <v>katB</v>
      </c>
      <c r="AG16894" s="153"/>
      <c r="AH16894" s="153"/>
      <c r="AI16894" t="s">
        <v>201</v>
      </c>
      <c r="AJ16894" t="s">
        <v>17878</v>
      </c>
      <c r="AK16894" s="9" t="str">
        <f>VLOOKUP(Y16894,zdroj!D:AJ,33,0)</f>
        <v>katB</v>
      </c>
    </row>
    <row r="16895" spans="8:37" x14ac:dyDescent="0.25">
      <c r="H16895" s="8"/>
      <c r="I16895" s="8"/>
      <c r="N16895" s="23"/>
      <c r="O16895" s="24"/>
      <c r="P16895" s="19"/>
      <c r="Q16895" s="19"/>
      <c r="R16895" s="19"/>
      <c r="U16895" s="27"/>
      <c r="Y16895" s="9" t="s">
        <v>783</v>
      </c>
      <c r="Z16895" s="9" t="s">
        <v>462</v>
      </c>
      <c r="AA16895" s="9" t="s">
        <v>198</v>
      </c>
      <c r="AB16895" s="9">
        <v>15449319</v>
      </c>
      <c r="AC16895" s="9" t="s">
        <v>17668</v>
      </c>
      <c r="AD16895" s="9" t="s">
        <v>231</v>
      </c>
      <c r="AE16895" s="5">
        <f t="shared" si="548"/>
        <v>0</v>
      </c>
      <c r="AF16895" s="5" t="str">
        <f t="shared" si="549"/>
        <v>katB</v>
      </c>
      <c r="AG16895" s="153"/>
      <c r="AH16895" s="153"/>
      <c r="AI16895" t="s">
        <v>201</v>
      </c>
      <c r="AJ16895" t="s">
        <v>17878</v>
      </c>
      <c r="AK16895" s="9" t="str">
        <f>VLOOKUP(Y16895,zdroj!D:AJ,33,0)</f>
        <v>katB</v>
      </c>
    </row>
    <row r="16896" spans="8:37" x14ac:dyDescent="0.25">
      <c r="H16896" s="8"/>
      <c r="I16896" s="8"/>
      <c r="N16896" s="23"/>
      <c r="O16896" s="24"/>
      <c r="P16896" s="19"/>
      <c r="Q16896" s="19"/>
      <c r="R16896" s="19"/>
      <c r="U16896" s="27"/>
      <c r="Y16896" s="9" t="s">
        <v>783</v>
      </c>
      <c r="Z16896" s="9" t="s">
        <v>462</v>
      </c>
      <c r="AA16896" s="9" t="s">
        <v>198</v>
      </c>
      <c r="AB16896" s="9">
        <v>15449327</v>
      </c>
      <c r="AC16896" s="9" t="s">
        <v>17669</v>
      </c>
      <c r="AD16896" s="9" t="s">
        <v>231</v>
      </c>
      <c r="AE16896" s="5">
        <f t="shared" si="548"/>
        <v>0</v>
      </c>
      <c r="AF16896" s="5" t="str">
        <f t="shared" si="549"/>
        <v>katB</v>
      </c>
      <c r="AG16896" s="153"/>
      <c r="AH16896" s="153"/>
      <c r="AI16896" t="s">
        <v>201</v>
      </c>
      <c r="AJ16896" t="s">
        <v>17878</v>
      </c>
      <c r="AK16896" s="9" t="str">
        <f>VLOOKUP(Y16896,zdroj!D:AJ,33,0)</f>
        <v>katB</v>
      </c>
    </row>
    <row r="16897" spans="8:37" x14ac:dyDescent="0.25">
      <c r="H16897" s="8"/>
      <c r="I16897" s="8"/>
      <c r="N16897" s="23"/>
      <c r="O16897" s="24"/>
      <c r="P16897" s="19"/>
      <c r="Q16897" s="19"/>
      <c r="R16897" s="19"/>
      <c r="U16897" s="27"/>
      <c r="Y16897" s="9" t="s">
        <v>783</v>
      </c>
      <c r="Z16897" s="9" t="s">
        <v>462</v>
      </c>
      <c r="AA16897" s="9" t="s">
        <v>198</v>
      </c>
      <c r="AB16897" s="9">
        <v>15449335</v>
      </c>
      <c r="AC16897" s="9" t="s">
        <v>17670</v>
      </c>
      <c r="AD16897" s="9" t="s">
        <v>231</v>
      </c>
      <c r="AE16897" s="5">
        <f t="shared" si="548"/>
        <v>0</v>
      </c>
      <c r="AF16897" s="5" t="str">
        <f t="shared" si="549"/>
        <v>katB</v>
      </c>
      <c r="AG16897" s="153"/>
      <c r="AH16897" s="153"/>
      <c r="AI16897" t="s">
        <v>201</v>
      </c>
      <c r="AJ16897" t="s">
        <v>17878</v>
      </c>
      <c r="AK16897" s="9" t="str">
        <f>VLOOKUP(Y16897,zdroj!D:AJ,33,0)</f>
        <v>katB</v>
      </c>
    </row>
    <row r="16898" spans="8:37" x14ac:dyDescent="0.25">
      <c r="H16898" s="8"/>
      <c r="I16898" s="8"/>
      <c r="N16898" s="23"/>
      <c r="O16898" s="24"/>
      <c r="P16898" s="19"/>
      <c r="Q16898" s="19"/>
      <c r="R16898" s="19"/>
      <c r="U16898" s="27"/>
      <c r="Y16898" s="9" t="s">
        <v>783</v>
      </c>
      <c r="Z16898" s="9" t="s">
        <v>462</v>
      </c>
      <c r="AA16898" s="9" t="s">
        <v>198</v>
      </c>
      <c r="AB16898" s="9">
        <v>26466660</v>
      </c>
      <c r="AC16898" s="9" t="s">
        <v>17671</v>
      </c>
      <c r="AD16898" s="9" t="s">
        <v>231</v>
      </c>
      <c r="AE16898" s="5">
        <f t="shared" si="548"/>
        <v>0</v>
      </c>
      <c r="AF16898" s="5" t="str">
        <f t="shared" si="549"/>
        <v>katB</v>
      </c>
      <c r="AG16898" s="153"/>
      <c r="AH16898" s="153"/>
      <c r="AI16898" t="s">
        <v>201</v>
      </c>
      <c r="AJ16898" t="s">
        <v>17878</v>
      </c>
      <c r="AK16898" s="9" t="str">
        <f>VLOOKUP(Y16898,zdroj!D:AJ,33,0)</f>
        <v>katB</v>
      </c>
    </row>
    <row r="16899" spans="8:37" x14ac:dyDescent="0.25">
      <c r="H16899" s="8"/>
      <c r="I16899" s="8"/>
      <c r="N16899" s="23"/>
      <c r="O16899" s="24"/>
      <c r="P16899" s="19"/>
      <c r="Q16899" s="19"/>
      <c r="R16899" s="19"/>
      <c r="U16899" s="27"/>
      <c r="Y16899" s="9" t="s">
        <v>783</v>
      </c>
      <c r="Z16899" s="9" t="s">
        <v>462</v>
      </c>
      <c r="AA16899" s="9" t="s">
        <v>198</v>
      </c>
      <c r="AB16899" s="9">
        <v>15449343</v>
      </c>
      <c r="AC16899" s="9" t="s">
        <v>17672</v>
      </c>
      <c r="AD16899" s="9" t="s">
        <v>231</v>
      </c>
      <c r="AE16899" s="5">
        <f t="shared" si="548"/>
        <v>0</v>
      </c>
      <c r="AF16899" s="5" t="str">
        <f t="shared" si="549"/>
        <v>katB</v>
      </c>
      <c r="AG16899" s="153"/>
      <c r="AH16899" s="153"/>
      <c r="AI16899" t="s">
        <v>229</v>
      </c>
      <c r="AJ16899" t="s">
        <v>17878</v>
      </c>
      <c r="AK16899" s="9" t="str">
        <f>VLOOKUP(Y16899,zdroj!D:AJ,33,0)</f>
        <v>katB</v>
      </c>
    </row>
    <row r="16900" spans="8:37" x14ac:dyDescent="0.25">
      <c r="H16900" s="8"/>
      <c r="I16900" s="8"/>
      <c r="N16900" s="23"/>
      <c r="O16900" s="24"/>
      <c r="P16900" s="19"/>
      <c r="Q16900" s="19"/>
      <c r="R16900" s="19"/>
      <c r="U16900" s="27"/>
      <c r="Y16900" s="9" t="s">
        <v>783</v>
      </c>
      <c r="Z16900" s="9" t="s">
        <v>462</v>
      </c>
      <c r="AA16900" s="9" t="s">
        <v>198</v>
      </c>
      <c r="AB16900" s="9">
        <v>27787761</v>
      </c>
      <c r="AC16900" s="9" t="s">
        <v>17673</v>
      </c>
      <c r="AD16900" s="9" t="s">
        <v>231</v>
      </c>
      <c r="AE16900" s="5">
        <f t="shared" si="548"/>
        <v>0</v>
      </c>
      <c r="AF16900" s="5" t="str">
        <f t="shared" si="549"/>
        <v>katB</v>
      </c>
      <c r="AG16900" s="153"/>
      <c r="AH16900" s="153"/>
      <c r="AI16900" t="s">
        <v>201</v>
      </c>
      <c r="AJ16900" t="s">
        <v>17878</v>
      </c>
      <c r="AK16900" s="9" t="str">
        <f>VLOOKUP(Y16900,zdroj!D:AJ,33,0)</f>
        <v>katB</v>
      </c>
    </row>
    <row r="16901" spans="8:37" x14ac:dyDescent="0.25">
      <c r="H16901" s="8"/>
      <c r="I16901" s="8"/>
      <c r="N16901" s="23"/>
      <c r="O16901" s="24"/>
      <c r="P16901" s="19"/>
      <c r="Q16901" s="19"/>
      <c r="R16901" s="19"/>
      <c r="U16901" s="27"/>
      <c r="Y16901" s="9" t="s">
        <v>783</v>
      </c>
      <c r="Z16901" s="9" t="s">
        <v>462</v>
      </c>
      <c r="AA16901" s="9" t="s">
        <v>198</v>
      </c>
      <c r="AB16901" s="9">
        <v>15449351</v>
      </c>
      <c r="AC16901" s="9" t="s">
        <v>17674</v>
      </c>
      <c r="AD16901" s="9" t="s">
        <v>231</v>
      </c>
      <c r="AE16901" s="5">
        <f t="shared" si="548"/>
        <v>0</v>
      </c>
      <c r="AF16901" s="5" t="str">
        <f t="shared" si="549"/>
        <v>katB</v>
      </c>
      <c r="AG16901" s="153"/>
      <c r="AH16901" s="153"/>
      <c r="AI16901" t="s">
        <v>17879</v>
      </c>
      <c r="AJ16901" t="s">
        <v>17878</v>
      </c>
      <c r="AK16901" s="9" t="str">
        <f>VLOOKUP(Y16901,zdroj!D:AJ,33,0)</f>
        <v>katB</v>
      </c>
    </row>
    <row r="16902" spans="8:37" x14ac:dyDescent="0.25">
      <c r="H16902" s="8"/>
      <c r="I16902" s="8"/>
      <c r="N16902" s="23"/>
      <c r="O16902" s="24"/>
      <c r="P16902" s="19"/>
      <c r="Q16902" s="19"/>
      <c r="R16902" s="19"/>
      <c r="U16902" s="27"/>
      <c r="Y16902" s="9" t="s">
        <v>783</v>
      </c>
      <c r="Z16902" s="9" t="s">
        <v>462</v>
      </c>
      <c r="AA16902" s="9" t="s">
        <v>198</v>
      </c>
      <c r="AB16902" s="9">
        <v>15449360</v>
      </c>
      <c r="AC16902" s="9" t="s">
        <v>17675</v>
      </c>
      <c r="AD16902" s="9" t="s">
        <v>231</v>
      </c>
      <c r="AE16902" s="5">
        <f t="shared" si="548"/>
        <v>0</v>
      </c>
      <c r="AF16902" s="5" t="str">
        <f t="shared" si="549"/>
        <v>katB</v>
      </c>
      <c r="AG16902" s="153"/>
      <c r="AH16902" s="153"/>
      <c r="AI16902" t="s">
        <v>201</v>
      </c>
      <c r="AJ16902" t="s">
        <v>17878</v>
      </c>
      <c r="AK16902" s="9" t="str">
        <f>VLOOKUP(Y16902,zdroj!D:AJ,33,0)</f>
        <v>katB</v>
      </c>
    </row>
    <row r="16903" spans="8:37" x14ac:dyDescent="0.25">
      <c r="H16903" s="8"/>
      <c r="I16903" s="8"/>
      <c r="N16903" s="23"/>
      <c r="O16903" s="24"/>
      <c r="P16903" s="19"/>
      <c r="Q16903" s="19"/>
      <c r="R16903" s="19"/>
      <c r="U16903" s="27"/>
      <c r="Y16903" s="9" t="s">
        <v>783</v>
      </c>
      <c r="Z16903" s="9" t="s">
        <v>462</v>
      </c>
      <c r="AA16903" s="9" t="s">
        <v>198</v>
      </c>
      <c r="AB16903" s="9">
        <v>15449378</v>
      </c>
      <c r="AC16903" s="9" t="s">
        <v>17676</v>
      </c>
      <c r="AD16903" s="9" t="s">
        <v>231</v>
      </c>
      <c r="AE16903" s="5">
        <f t="shared" si="548"/>
        <v>0</v>
      </c>
      <c r="AF16903" s="5" t="str">
        <f t="shared" si="549"/>
        <v>katB</v>
      </c>
      <c r="AG16903" s="153"/>
      <c r="AH16903" s="153"/>
      <c r="AI16903" t="s">
        <v>201</v>
      </c>
      <c r="AJ16903" t="s">
        <v>17878</v>
      </c>
      <c r="AK16903" s="9" t="str">
        <f>VLOOKUP(Y16903,zdroj!D:AJ,33,0)</f>
        <v>katB</v>
      </c>
    </row>
    <row r="16904" spans="8:37" x14ac:dyDescent="0.25">
      <c r="H16904" s="8"/>
      <c r="I16904" s="8"/>
      <c r="N16904" s="23"/>
      <c r="O16904" s="24"/>
      <c r="P16904" s="19"/>
      <c r="Q16904" s="19"/>
      <c r="R16904" s="19"/>
      <c r="U16904" s="27"/>
      <c r="Y16904" s="9" t="s">
        <v>783</v>
      </c>
      <c r="Z16904" s="9" t="s">
        <v>462</v>
      </c>
      <c r="AA16904" s="9" t="s">
        <v>198</v>
      </c>
      <c r="AB16904" s="9">
        <v>27035638</v>
      </c>
      <c r="AC16904" s="9" t="s">
        <v>17677</v>
      </c>
      <c r="AD16904" s="9" t="s">
        <v>231</v>
      </c>
      <c r="AE16904" s="5">
        <f t="shared" si="548"/>
        <v>0</v>
      </c>
      <c r="AF16904" s="5" t="str">
        <f t="shared" si="549"/>
        <v>katB</v>
      </c>
      <c r="AG16904" s="153"/>
      <c r="AH16904" s="153"/>
      <c r="AI16904" t="s">
        <v>201</v>
      </c>
      <c r="AJ16904" t="s">
        <v>17878</v>
      </c>
      <c r="AK16904" s="9" t="str">
        <f>VLOOKUP(Y16904,zdroj!D:AJ,33,0)</f>
        <v>katB</v>
      </c>
    </row>
    <row r="16905" spans="8:37" x14ac:dyDescent="0.25">
      <c r="H16905" s="8"/>
      <c r="I16905" s="8"/>
      <c r="N16905" s="23"/>
      <c r="O16905" s="24"/>
      <c r="P16905" s="19"/>
      <c r="Q16905" s="19"/>
      <c r="R16905" s="19"/>
      <c r="U16905" s="27"/>
      <c r="Y16905" s="9" t="s">
        <v>783</v>
      </c>
      <c r="Z16905" s="9" t="s">
        <v>462</v>
      </c>
      <c r="AA16905" s="9" t="s">
        <v>198</v>
      </c>
      <c r="AB16905" s="9">
        <v>15449386</v>
      </c>
      <c r="AC16905" s="9" t="s">
        <v>17678</v>
      </c>
      <c r="AD16905" s="9" t="s">
        <v>231</v>
      </c>
      <c r="AE16905" s="5">
        <f t="shared" si="548"/>
        <v>0</v>
      </c>
      <c r="AF16905" s="5" t="str">
        <f t="shared" si="549"/>
        <v>katB</v>
      </c>
      <c r="AG16905" s="153"/>
      <c r="AH16905" s="153"/>
      <c r="AI16905" t="s">
        <v>201</v>
      </c>
      <c r="AJ16905" t="s">
        <v>17878</v>
      </c>
      <c r="AK16905" s="9" t="str">
        <f>VLOOKUP(Y16905,zdroj!D:AJ,33,0)</f>
        <v>katB</v>
      </c>
    </row>
    <row r="16906" spans="8:37" x14ac:dyDescent="0.25">
      <c r="H16906" s="8"/>
      <c r="I16906" s="8"/>
      <c r="N16906" s="23"/>
      <c r="O16906" s="24"/>
      <c r="P16906" s="19"/>
      <c r="Q16906" s="19"/>
      <c r="R16906" s="19"/>
      <c r="U16906" s="27"/>
      <c r="Y16906" s="9" t="s">
        <v>783</v>
      </c>
      <c r="Z16906" s="9" t="s">
        <v>462</v>
      </c>
      <c r="AA16906" s="9" t="s">
        <v>198</v>
      </c>
      <c r="AB16906" s="9">
        <v>15449394</v>
      </c>
      <c r="AC16906" s="9" t="s">
        <v>17679</v>
      </c>
      <c r="AD16906" s="9" t="s">
        <v>231</v>
      </c>
      <c r="AE16906" s="5">
        <f t="shared" ref="AE16906:AE16969" si="550">VLOOKUP(Y16906,K:T,10,0)</f>
        <v>0</v>
      </c>
      <c r="AF16906" s="5" t="str">
        <f t="shared" ref="AF16906:AF16969" si="551">IF(AE16906="A",IF(AD16906="katA","katB",AD16906),AD16906)</f>
        <v>katB</v>
      </c>
      <c r="AG16906" s="153"/>
      <c r="AH16906" s="153"/>
      <c r="AI16906" t="s">
        <v>201</v>
      </c>
      <c r="AJ16906" t="s">
        <v>17878</v>
      </c>
      <c r="AK16906" s="9" t="str">
        <f>VLOOKUP(Y16906,zdroj!D:AJ,33,0)</f>
        <v>katB</v>
      </c>
    </row>
    <row r="16907" spans="8:37" x14ac:dyDescent="0.25">
      <c r="H16907" s="8"/>
      <c r="I16907" s="8"/>
      <c r="N16907" s="23"/>
      <c r="O16907" s="24"/>
      <c r="P16907" s="19"/>
      <c r="Q16907" s="19"/>
      <c r="R16907" s="19"/>
      <c r="U16907" s="27"/>
      <c r="Y16907" s="9" t="s">
        <v>783</v>
      </c>
      <c r="Z16907" s="9" t="s">
        <v>462</v>
      </c>
      <c r="AA16907" s="9" t="s">
        <v>198</v>
      </c>
      <c r="AB16907" s="9">
        <v>15449408</v>
      </c>
      <c r="AC16907" s="9" t="s">
        <v>17680</v>
      </c>
      <c r="AD16907" s="9" t="s">
        <v>231</v>
      </c>
      <c r="AE16907" s="5">
        <f t="shared" si="550"/>
        <v>0</v>
      </c>
      <c r="AF16907" s="5" t="str">
        <f t="shared" si="551"/>
        <v>katB</v>
      </c>
      <c r="AG16907" s="153"/>
      <c r="AH16907" s="153"/>
      <c r="AI16907" t="s">
        <v>201</v>
      </c>
      <c r="AJ16907" t="s">
        <v>17878</v>
      </c>
      <c r="AK16907" s="9" t="str">
        <f>VLOOKUP(Y16907,zdroj!D:AJ,33,0)</f>
        <v>katB</v>
      </c>
    </row>
    <row r="16908" spans="8:37" x14ac:dyDescent="0.25">
      <c r="H16908" s="8"/>
      <c r="I16908" s="8"/>
      <c r="N16908" s="23"/>
      <c r="O16908" s="24"/>
      <c r="P16908" s="19"/>
      <c r="Q16908" s="19"/>
      <c r="R16908" s="19"/>
      <c r="U16908" s="27"/>
      <c r="Y16908" s="9" t="s">
        <v>783</v>
      </c>
      <c r="Z16908" s="9" t="s">
        <v>462</v>
      </c>
      <c r="AA16908" s="9" t="s">
        <v>198</v>
      </c>
      <c r="AB16908" s="9">
        <v>15449416</v>
      </c>
      <c r="AC16908" s="9" t="s">
        <v>17681</v>
      </c>
      <c r="AD16908" s="9" t="s">
        <v>231</v>
      </c>
      <c r="AE16908" s="5">
        <f t="shared" si="550"/>
        <v>0</v>
      </c>
      <c r="AF16908" s="5" t="str">
        <f t="shared" si="551"/>
        <v>katB</v>
      </c>
      <c r="AG16908" s="153"/>
      <c r="AH16908" s="153"/>
      <c r="AI16908" t="s">
        <v>201</v>
      </c>
      <c r="AJ16908" t="s">
        <v>17878</v>
      </c>
      <c r="AK16908" s="9" t="str">
        <f>VLOOKUP(Y16908,zdroj!D:AJ,33,0)</f>
        <v>katB</v>
      </c>
    </row>
    <row r="16909" spans="8:37" x14ac:dyDescent="0.25">
      <c r="H16909" s="8"/>
      <c r="I16909" s="8"/>
      <c r="N16909" s="23"/>
      <c r="O16909" s="24"/>
      <c r="P16909" s="19"/>
      <c r="Q16909" s="19"/>
      <c r="R16909" s="19"/>
      <c r="U16909" s="27"/>
      <c r="Y16909" s="9" t="s">
        <v>783</v>
      </c>
      <c r="Z16909" s="9" t="s">
        <v>462</v>
      </c>
      <c r="AA16909" s="9" t="s">
        <v>198</v>
      </c>
      <c r="AB16909" s="9">
        <v>15449424</v>
      </c>
      <c r="AC16909" s="9" t="s">
        <v>17682</v>
      </c>
      <c r="AD16909" s="9" t="s">
        <v>231</v>
      </c>
      <c r="AE16909" s="5">
        <f t="shared" si="550"/>
        <v>0</v>
      </c>
      <c r="AF16909" s="5" t="str">
        <f t="shared" si="551"/>
        <v>katB</v>
      </c>
      <c r="AG16909" s="153"/>
      <c r="AH16909" s="153"/>
      <c r="AI16909" t="s">
        <v>201</v>
      </c>
      <c r="AJ16909" t="s">
        <v>17878</v>
      </c>
      <c r="AK16909" s="9" t="str">
        <f>VLOOKUP(Y16909,zdroj!D:AJ,33,0)</f>
        <v>katB</v>
      </c>
    </row>
    <row r="16910" spans="8:37" x14ac:dyDescent="0.25">
      <c r="H16910" s="8"/>
      <c r="I16910" s="8"/>
      <c r="N16910" s="23"/>
      <c r="O16910" s="24"/>
      <c r="P16910" s="19"/>
      <c r="Q16910" s="19"/>
      <c r="R16910" s="19"/>
      <c r="U16910" s="27"/>
      <c r="Y16910" s="9" t="s">
        <v>783</v>
      </c>
      <c r="Z16910" s="9" t="s">
        <v>462</v>
      </c>
      <c r="AA16910" s="9" t="s">
        <v>198</v>
      </c>
      <c r="AB16910" s="9">
        <v>15449432</v>
      </c>
      <c r="AC16910" s="9" t="s">
        <v>17683</v>
      </c>
      <c r="AD16910" s="9" t="s">
        <v>231</v>
      </c>
      <c r="AE16910" s="5">
        <f t="shared" si="550"/>
        <v>0</v>
      </c>
      <c r="AF16910" s="5" t="str">
        <f t="shared" si="551"/>
        <v>katB</v>
      </c>
      <c r="AG16910" s="153"/>
      <c r="AH16910" s="153"/>
      <c r="AI16910" t="s">
        <v>201</v>
      </c>
      <c r="AJ16910" t="s">
        <v>17878</v>
      </c>
      <c r="AK16910" s="9" t="str">
        <f>VLOOKUP(Y16910,zdroj!D:AJ,33,0)</f>
        <v>katB</v>
      </c>
    </row>
    <row r="16911" spans="8:37" x14ac:dyDescent="0.25">
      <c r="H16911" s="8"/>
      <c r="I16911" s="8"/>
      <c r="N16911" s="23"/>
      <c r="O16911" s="24"/>
      <c r="P16911" s="19"/>
      <c r="Q16911" s="19"/>
      <c r="R16911" s="19"/>
      <c r="U16911" s="27"/>
      <c r="Y16911" s="9" t="s">
        <v>783</v>
      </c>
      <c r="Z16911" s="9" t="s">
        <v>462</v>
      </c>
      <c r="AA16911" s="9" t="s">
        <v>198</v>
      </c>
      <c r="AB16911" s="9">
        <v>15449441</v>
      </c>
      <c r="AC16911" s="9" t="s">
        <v>17684</v>
      </c>
      <c r="AD16911" s="9" t="s">
        <v>231</v>
      </c>
      <c r="AE16911" s="5">
        <f t="shared" si="550"/>
        <v>0</v>
      </c>
      <c r="AF16911" s="5" t="str">
        <f t="shared" si="551"/>
        <v>katB</v>
      </c>
      <c r="AG16911" s="153"/>
      <c r="AH16911" s="153"/>
      <c r="AI16911" t="s">
        <v>201</v>
      </c>
      <c r="AJ16911" t="s">
        <v>17878</v>
      </c>
      <c r="AK16911" s="9" t="str">
        <f>VLOOKUP(Y16911,zdroj!D:AJ,33,0)</f>
        <v>katB</v>
      </c>
    </row>
    <row r="16912" spans="8:37" x14ac:dyDescent="0.25">
      <c r="H16912" s="8"/>
      <c r="I16912" s="8"/>
      <c r="N16912" s="23"/>
      <c r="O16912" s="24"/>
      <c r="P16912" s="19"/>
      <c r="Q16912" s="19"/>
      <c r="R16912" s="19"/>
      <c r="U16912" s="27"/>
      <c r="Y16912" s="9" t="s">
        <v>783</v>
      </c>
      <c r="Z16912" s="9" t="s">
        <v>462</v>
      </c>
      <c r="AA16912" s="9" t="s">
        <v>198</v>
      </c>
      <c r="AB16912" s="9">
        <v>15449459</v>
      </c>
      <c r="AC16912" s="9" t="s">
        <v>17685</v>
      </c>
      <c r="AD16912" s="9" t="s">
        <v>231</v>
      </c>
      <c r="AE16912" s="5">
        <f t="shared" si="550"/>
        <v>0</v>
      </c>
      <c r="AF16912" s="5" t="str">
        <f t="shared" si="551"/>
        <v>katB</v>
      </c>
      <c r="AG16912" s="153"/>
      <c r="AH16912" s="153"/>
      <c r="AI16912" t="s">
        <v>201</v>
      </c>
      <c r="AJ16912" t="s">
        <v>17878</v>
      </c>
      <c r="AK16912" s="9" t="str">
        <f>VLOOKUP(Y16912,zdroj!D:AJ,33,0)</f>
        <v>katB</v>
      </c>
    </row>
    <row r="16913" spans="8:37" x14ac:dyDescent="0.25">
      <c r="H16913" s="8"/>
      <c r="I16913" s="8"/>
      <c r="N16913" s="23"/>
      <c r="O16913" s="24"/>
      <c r="P16913" s="19"/>
      <c r="Q16913" s="19"/>
      <c r="R16913" s="19"/>
      <c r="U16913" s="27"/>
      <c r="Y16913" s="9" t="s">
        <v>783</v>
      </c>
      <c r="Z16913" s="9" t="s">
        <v>462</v>
      </c>
      <c r="AA16913" s="9" t="s">
        <v>198</v>
      </c>
      <c r="AB16913" s="9">
        <v>15449467</v>
      </c>
      <c r="AC16913" s="9" t="s">
        <v>17686</v>
      </c>
      <c r="AD16913" s="9" t="s">
        <v>231</v>
      </c>
      <c r="AE16913" s="5">
        <f t="shared" si="550"/>
        <v>0</v>
      </c>
      <c r="AF16913" s="5" t="str">
        <f t="shared" si="551"/>
        <v>katB</v>
      </c>
      <c r="AG16913" s="153"/>
      <c r="AH16913" s="153"/>
      <c r="AI16913" t="s">
        <v>201</v>
      </c>
      <c r="AJ16913" t="s">
        <v>17878</v>
      </c>
      <c r="AK16913" s="9" t="str">
        <f>VLOOKUP(Y16913,zdroj!D:AJ,33,0)</f>
        <v>katB</v>
      </c>
    </row>
    <row r="16914" spans="8:37" x14ac:dyDescent="0.25">
      <c r="H16914" s="8"/>
      <c r="I16914" s="8"/>
      <c r="N16914" s="23"/>
      <c r="O16914" s="24"/>
      <c r="P16914" s="19"/>
      <c r="Q16914" s="19"/>
      <c r="R16914" s="19"/>
      <c r="U16914" s="27"/>
      <c r="Y16914" s="9" t="s">
        <v>783</v>
      </c>
      <c r="Z16914" s="9" t="s">
        <v>462</v>
      </c>
      <c r="AA16914" s="9" t="s">
        <v>198</v>
      </c>
      <c r="AB16914" s="9">
        <v>42410231</v>
      </c>
      <c r="AC16914" s="9" t="s">
        <v>17687</v>
      </c>
      <c r="AD16914" s="9" t="s">
        <v>231</v>
      </c>
      <c r="AE16914" s="5">
        <f t="shared" si="550"/>
        <v>0</v>
      </c>
      <c r="AF16914" s="5" t="str">
        <f t="shared" si="551"/>
        <v>katB</v>
      </c>
      <c r="AG16914" s="153"/>
      <c r="AH16914" s="153"/>
      <c r="AI16914" t="s">
        <v>17879</v>
      </c>
      <c r="AJ16914" t="s">
        <v>17878</v>
      </c>
      <c r="AK16914" s="9" t="str">
        <f>VLOOKUP(Y16914,zdroj!D:AJ,33,0)</f>
        <v>katB</v>
      </c>
    </row>
    <row r="16915" spans="8:37" x14ac:dyDescent="0.25">
      <c r="H16915" s="8"/>
      <c r="I16915" s="8"/>
      <c r="N16915" s="23"/>
      <c r="O16915" s="24"/>
      <c r="P16915" s="19"/>
      <c r="Q16915" s="19"/>
      <c r="R16915" s="19"/>
      <c r="U16915" s="27"/>
      <c r="Y16915" s="9" t="s">
        <v>783</v>
      </c>
      <c r="Z16915" s="9" t="s">
        <v>462</v>
      </c>
      <c r="AA16915" s="9" t="s">
        <v>198</v>
      </c>
      <c r="AB16915" s="9">
        <v>15449483</v>
      </c>
      <c r="AC16915" s="9" t="s">
        <v>17688</v>
      </c>
      <c r="AD16915" s="9" t="s">
        <v>231</v>
      </c>
      <c r="AE16915" s="5">
        <f t="shared" si="550"/>
        <v>0</v>
      </c>
      <c r="AF16915" s="5" t="str">
        <f t="shared" si="551"/>
        <v>katB</v>
      </c>
      <c r="AG16915" s="153"/>
      <c r="AH16915" s="153"/>
      <c r="AI16915" t="s">
        <v>17880</v>
      </c>
      <c r="AJ16915" t="s">
        <v>17878</v>
      </c>
      <c r="AK16915" s="9" t="str">
        <f>VLOOKUP(Y16915,zdroj!D:AJ,33,0)</f>
        <v>katB</v>
      </c>
    </row>
    <row r="16916" spans="8:37" x14ac:dyDescent="0.25">
      <c r="H16916" s="8"/>
      <c r="I16916" s="8"/>
      <c r="N16916" s="23"/>
      <c r="O16916" s="24"/>
      <c r="P16916" s="19"/>
      <c r="Q16916" s="19"/>
      <c r="R16916" s="19"/>
      <c r="U16916" s="27"/>
      <c r="Y16916" s="9" t="s">
        <v>783</v>
      </c>
      <c r="Z16916" s="9" t="s">
        <v>462</v>
      </c>
      <c r="AA16916" s="9" t="s">
        <v>198</v>
      </c>
      <c r="AB16916" s="9">
        <v>15449491</v>
      </c>
      <c r="AC16916" s="9" t="s">
        <v>17689</v>
      </c>
      <c r="AD16916" s="9" t="s">
        <v>231</v>
      </c>
      <c r="AE16916" s="5">
        <f t="shared" si="550"/>
        <v>0</v>
      </c>
      <c r="AF16916" s="5" t="str">
        <f t="shared" si="551"/>
        <v>katB</v>
      </c>
      <c r="AG16916" s="153"/>
      <c r="AH16916" s="153"/>
      <c r="AI16916" t="s">
        <v>201</v>
      </c>
      <c r="AJ16916" t="s">
        <v>17878</v>
      </c>
      <c r="AK16916" s="9" t="str">
        <f>VLOOKUP(Y16916,zdroj!D:AJ,33,0)</f>
        <v>katB</v>
      </c>
    </row>
    <row r="16917" spans="8:37" x14ac:dyDescent="0.25">
      <c r="H16917" s="8"/>
      <c r="I16917" s="8"/>
      <c r="N16917" s="23"/>
      <c r="O16917" s="24"/>
      <c r="P16917" s="19"/>
      <c r="Q16917" s="19"/>
      <c r="R16917" s="19"/>
      <c r="U16917" s="27"/>
      <c r="Y16917" s="9" t="s">
        <v>783</v>
      </c>
      <c r="Z16917" s="9" t="s">
        <v>462</v>
      </c>
      <c r="AA16917" s="9" t="s">
        <v>198</v>
      </c>
      <c r="AB16917" s="9">
        <v>15449505</v>
      </c>
      <c r="AC16917" s="9" t="s">
        <v>17690</v>
      </c>
      <c r="AD16917" s="9" t="s">
        <v>231</v>
      </c>
      <c r="AE16917" s="5">
        <f t="shared" si="550"/>
        <v>0</v>
      </c>
      <c r="AF16917" s="5" t="str">
        <f t="shared" si="551"/>
        <v>katB</v>
      </c>
      <c r="AG16917" s="153"/>
      <c r="AH16917" s="153"/>
      <c r="AI16917" t="s">
        <v>17880</v>
      </c>
      <c r="AJ16917" t="s">
        <v>17878</v>
      </c>
      <c r="AK16917" s="9" t="str">
        <f>VLOOKUP(Y16917,zdroj!D:AJ,33,0)</f>
        <v>katB</v>
      </c>
    </row>
    <row r="16918" spans="8:37" x14ac:dyDescent="0.25">
      <c r="H16918" s="8"/>
      <c r="I16918" s="8"/>
      <c r="N16918" s="23"/>
      <c r="O16918" s="24"/>
      <c r="P16918" s="19"/>
      <c r="Q16918" s="19"/>
      <c r="R16918" s="19"/>
      <c r="U16918" s="27"/>
      <c r="Y16918" s="9" t="s">
        <v>783</v>
      </c>
      <c r="Z16918" s="9" t="s">
        <v>462</v>
      </c>
      <c r="AA16918" s="9" t="s">
        <v>198</v>
      </c>
      <c r="AB16918" s="9">
        <v>15449513</v>
      </c>
      <c r="AC16918" s="9" t="s">
        <v>17691</v>
      </c>
      <c r="AD16918" s="9" t="s">
        <v>231</v>
      </c>
      <c r="AE16918" s="5">
        <f t="shared" si="550"/>
        <v>0</v>
      </c>
      <c r="AF16918" s="5" t="str">
        <f t="shared" si="551"/>
        <v>katB</v>
      </c>
      <c r="AG16918" s="153"/>
      <c r="AH16918" s="153"/>
      <c r="AI16918" t="s">
        <v>201</v>
      </c>
      <c r="AJ16918" t="s">
        <v>17878</v>
      </c>
      <c r="AK16918" s="9" t="str">
        <f>VLOOKUP(Y16918,zdroj!D:AJ,33,0)</f>
        <v>katB</v>
      </c>
    </row>
    <row r="16919" spans="8:37" x14ac:dyDescent="0.25">
      <c r="H16919" s="8"/>
      <c r="I16919" s="8"/>
      <c r="N16919" s="23"/>
      <c r="O16919" s="24"/>
      <c r="P16919" s="19"/>
      <c r="Q16919" s="19"/>
      <c r="R16919" s="19"/>
      <c r="U16919" s="27"/>
      <c r="Y16919" s="9" t="s">
        <v>783</v>
      </c>
      <c r="Z16919" s="9" t="s">
        <v>462</v>
      </c>
      <c r="AA16919" s="9" t="s">
        <v>198</v>
      </c>
      <c r="AB16919" s="9">
        <v>15449521</v>
      </c>
      <c r="AC16919" s="9" t="s">
        <v>17692</v>
      </c>
      <c r="AD16919" s="9" t="s">
        <v>231</v>
      </c>
      <c r="AE16919" s="5">
        <f t="shared" si="550"/>
        <v>0</v>
      </c>
      <c r="AF16919" s="5" t="str">
        <f t="shared" si="551"/>
        <v>katB</v>
      </c>
      <c r="AG16919" s="153"/>
      <c r="AH16919" s="153"/>
      <c r="AI16919" t="s">
        <v>195</v>
      </c>
      <c r="AJ16919" t="s">
        <v>340</v>
      </c>
      <c r="AK16919" s="9" t="str">
        <f>VLOOKUP(Y16919,zdroj!D:AJ,33,0)</f>
        <v>katB</v>
      </c>
    </row>
    <row r="16920" spans="8:37" x14ac:dyDescent="0.25">
      <c r="H16920" s="8"/>
      <c r="I16920" s="8"/>
      <c r="N16920" s="23"/>
      <c r="O16920" s="24"/>
      <c r="P16920" s="19"/>
      <c r="Q16920" s="19"/>
      <c r="R16920" s="19"/>
      <c r="U16920" s="27"/>
      <c r="Y16920" s="9" t="s">
        <v>783</v>
      </c>
      <c r="Z16920" s="9" t="s">
        <v>462</v>
      </c>
      <c r="AA16920" s="9" t="s">
        <v>198</v>
      </c>
      <c r="AB16920" s="9">
        <v>15449530</v>
      </c>
      <c r="AC16920" s="9" t="s">
        <v>17693</v>
      </c>
      <c r="AD16920" s="9" t="s">
        <v>231</v>
      </c>
      <c r="AE16920" s="5">
        <f t="shared" si="550"/>
        <v>0</v>
      </c>
      <c r="AF16920" s="5" t="str">
        <f t="shared" si="551"/>
        <v>katB</v>
      </c>
      <c r="AG16920" s="153"/>
      <c r="AH16920" s="153"/>
      <c r="AI16920" t="s">
        <v>201</v>
      </c>
      <c r="AJ16920" t="s">
        <v>17878</v>
      </c>
      <c r="AK16920" s="9" t="str">
        <f>VLOOKUP(Y16920,zdroj!D:AJ,33,0)</f>
        <v>katB</v>
      </c>
    </row>
    <row r="16921" spans="8:37" x14ac:dyDescent="0.25">
      <c r="H16921" s="8"/>
      <c r="I16921" s="8"/>
      <c r="N16921" s="23"/>
      <c r="O16921" s="24"/>
      <c r="P16921" s="19"/>
      <c r="Q16921" s="19"/>
      <c r="R16921" s="19"/>
      <c r="U16921" s="27"/>
      <c r="Y16921" s="9" t="s">
        <v>783</v>
      </c>
      <c r="Z16921" s="9" t="s">
        <v>462</v>
      </c>
      <c r="AA16921" s="9" t="s">
        <v>198</v>
      </c>
      <c r="AB16921" s="9">
        <v>15449548</v>
      </c>
      <c r="AC16921" s="9" t="s">
        <v>17694</v>
      </c>
      <c r="AD16921" s="9" t="s">
        <v>231</v>
      </c>
      <c r="AE16921" s="5">
        <f t="shared" si="550"/>
        <v>0</v>
      </c>
      <c r="AF16921" s="5" t="str">
        <f t="shared" si="551"/>
        <v>katB</v>
      </c>
      <c r="AG16921" s="153"/>
      <c r="AH16921" s="153"/>
      <c r="AI16921" t="s">
        <v>229</v>
      </c>
      <c r="AJ16921" t="s">
        <v>17878</v>
      </c>
      <c r="AK16921" s="9" t="str">
        <f>VLOOKUP(Y16921,zdroj!D:AJ,33,0)</f>
        <v>katB</v>
      </c>
    </row>
    <row r="16922" spans="8:37" x14ac:dyDescent="0.25">
      <c r="H16922" s="8"/>
      <c r="I16922" s="8"/>
      <c r="N16922" s="23"/>
      <c r="O16922" s="24"/>
      <c r="P16922" s="19"/>
      <c r="Q16922" s="19"/>
      <c r="R16922" s="19"/>
      <c r="U16922" s="27"/>
      <c r="Y16922" s="9" t="s">
        <v>783</v>
      </c>
      <c r="Z16922" s="9" t="s">
        <v>462</v>
      </c>
      <c r="AA16922" s="9" t="s">
        <v>198</v>
      </c>
      <c r="AB16922" s="9">
        <v>15449556</v>
      </c>
      <c r="AC16922" s="9" t="s">
        <v>17695</v>
      </c>
      <c r="AD16922" s="9" t="s">
        <v>231</v>
      </c>
      <c r="AE16922" s="5">
        <f t="shared" si="550"/>
        <v>0</v>
      </c>
      <c r="AF16922" s="5" t="str">
        <f t="shared" si="551"/>
        <v>katB</v>
      </c>
      <c r="AG16922" s="153"/>
      <c r="AH16922" s="153"/>
      <c r="AI16922" t="s">
        <v>229</v>
      </c>
      <c r="AJ16922" t="s">
        <v>17878</v>
      </c>
      <c r="AK16922" s="9" t="str">
        <f>VLOOKUP(Y16922,zdroj!D:AJ,33,0)</f>
        <v>katB</v>
      </c>
    </row>
    <row r="16923" spans="8:37" x14ac:dyDescent="0.25">
      <c r="H16923" s="8"/>
      <c r="I16923" s="8"/>
      <c r="N16923" s="23"/>
      <c r="O16923" s="24"/>
      <c r="P16923" s="19"/>
      <c r="Q16923" s="19"/>
      <c r="R16923" s="19"/>
      <c r="U16923" s="27"/>
      <c r="Y16923" s="9" t="s">
        <v>783</v>
      </c>
      <c r="Z16923" s="9" t="s">
        <v>462</v>
      </c>
      <c r="AA16923" s="9" t="s">
        <v>198</v>
      </c>
      <c r="AB16923" s="9">
        <v>15449564</v>
      </c>
      <c r="AC16923" s="9" t="s">
        <v>17696</v>
      </c>
      <c r="AD16923" s="9" t="s">
        <v>231</v>
      </c>
      <c r="AE16923" s="5">
        <f t="shared" si="550"/>
        <v>0</v>
      </c>
      <c r="AF16923" s="5" t="str">
        <f t="shared" si="551"/>
        <v>katB</v>
      </c>
      <c r="AG16923" s="153"/>
      <c r="AH16923" s="153"/>
      <c r="AI16923" t="s">
        <v>201</v>
      </c>
      <c r="AJ16923" t="s">
        <v>17878</v>
      </c>
      <c r="AK16923" s="9" t="str">
        <f>VLOOKUP(Y16923,zdroj!D:AJ,33,0)</f>
        <v>katB</v>
      </c>
    </row>
    <row r="16924" spans="8:37" x14ac:dyDescent="0.25">
      <c r="H16924" s="8"/>
      <c r="I16924" s="8"/>
      <c r="N16924" s="23"/>
      <c r="O16924" s="24"/>
      <c r="P16924" s="19"/>
      <c r="Q16924" s="19"/>
      <c r="R16924" s="19"/>
      <c r="U16924" s="27"/>
      <c r="Y16924" s="9" t="s">
        <v>783</v>
      </c>
      <c r="Z16924" s="9" t="s">
        <v>462</v>
      </c>
      <c r="AA16924" s="9" t="s">
        <v>198</v>
      </c>
      <c r="AB16924" s="9">
        <v>15449572</v>
      </c>
      <c r="AC16924" s="9" t="s">
        <v>17697</v>
      </c>
      <c r="AD16924" s="9" t="s">
        <v>231</v>
      </c>
      <c r="AE16924" s="5">
        <f t="shared" si="550"/>
        <v>0</v>
      </c>
      <c r="AF16924" s="5" t="str">
        <f t="shared" si="551"/>
        <v>katB</v>
      </c>
      <c r="AG16924" s="153"/>
      <c r="AH16924" s="153"/>
      <c r="AI16924" t="s">
        <v>236</v>
      </c>
      <c r="AJ16924" t="s">
        <v>17878</v>
      </c>
      <c r="AK16924" s="9" t="str">
        <f>VLOOKUP(Y16924,zdroj!D:AJ,33,0)</f>
        <v>katB</v>
      </c>
    </row>
    <row r="16925" spans="8:37" x14ac:dyDescent="0.25">
      <c r="H16925" s="8"/>
      <c r="I16925" s="8"/>
      <c r="N16925" s="23"/>
      <c r="O16925" s="24"/>
      <c r="P16925" s="19"/>
      <c r="Q16925" s="19"/>
      <c r="R16925" s="19"/>
      <c r="U16925" s="27"/>
      <c r="Y16925" s="9" t="s">
        <v>783</v>
      </c>
      <c r="Z16925" s="9" t="s">
        <v>462</v>
      </c>
      <c r="AA16925" s="9" t="s">
        <v>198</v>
      </c>
      <c r="AB16925" s="9">
        <v>79165435</v>
      </c>
      <c r="AC16925" s="9" t="s">
        <v>17698</v>
      </c>
      <c r="AD16925" s="9" t="s">
        <v>231</v>
      </c>
      <c r="AE16925" s="5">
        <f t="shared" si="550"/>
        <v>0</v>
      </c>
      <c r="AF16925" s="5" t="str">
        <f t="shared" si="551"/>
        <v>katB</v>
      </c>
      <c r="AG16925" s="153"/>
      <c r="AH16925" s="153"/>
      <c r="AI16925" t="s">
        <v>17879</v>
      </c>
      <c r="AJ16925" t="s">
        <v>17878</v>
      </c>
      <c r="AK16925" s="9" t="str">
        <f>VLOOKUP(Y16925,zdroj!D:AJ,33,0)</f>
        <v>katB</v>
      </c>
    </row>
    <row r="16926" spans="8:37" x14ac:dyDescent="0.25">
      <c r="H16926" s="8"/>
      <c r="I16926" s="8"/>
      <c r="N16926" s="23"/>
      <c r="O16926" s="24"/>
      <c r="P16926" s="19"/>
      <c r="Q16926" s="19"/>
      <c r="R16926" s="19"/>
      <c r="U16926" s="27"/>
      <c r="Y16926" s="9" t="s">
        <v>783</v>
      </c>
      <c r="Z16926" s="9" t="s">
        <v>462</v>
      </c>
      <c r="AA16926" s="9" t="s">
        <v>198</v>
      </c>
      <c r="AB16926" s="9">
        <v>15449581</v>
      </c>
      <c r="AC16926" s="9" t="s">
        <v>17699</v>
      </c>
      <c r="AD16926" s="9" t="s">
        <v>231</v>
      </c>
      <c r="AE16926" s="5">
        <f t="shared" si="550"/>
        <v>0</v>
      </c>
      <c r="AF16926" s="5" t="str">
        <f t="shared" si="551"/>
        <v>katB</v>
      </c>
      <c r="AG16926" s="153"/>
      <c r="AH16926" s="153"/>
      <c r="AI16926" t="s">
        <v>201</v>
      </c>
      <c r="AJ16926" t="s">
        <v>17878</v>
      </c>
      <c r="AK16926" s="9" t="str">
        <f>VLOOKUP(Y16926,zdroj!D:AJ,33,0)</f>
        <v>katB</v>
      </c>
    </row>
    <row r="16927" spans="8:37" x14ac:dyDescent="0.25">
      <c r="H16927" s="8"/>
      <c r="I16927" s="8"/>
      <c r="N16927" s="23"/>
      <c r="O16927" s="24"/>
      <c r="P16927" s="19"/>
      <c r="Q16927" s="19"/>
      <c r="R16927" s="19"/>
      <c r="U16927" s="27"/>
      <c r="Y16927" s="9" t="s">
        <v>783</v>
      </c>
      <c r="Z16927" s="9" t="s">
        <v>462</v>
      </c>
      <c r="AA16927" s="9" t="s">
        <v>198</v>
      </c>
      <c r="AB16927" s="9">
        <v>15449599</v>
      </c>
      <c r="AC16927" s="9" t="s">
        <v>17700</v>
      </c>
      <c r="AD16927" s="9" t="s">
        <v>231</v>
      </c>
      <c r="AE16927" s="5">
        <f t="shared" si="550"/>
        <v>0</v>
      </c>
      <c r="AF16927" s="5" t="str">
        <f t="shared" si="551"/>
        <v>katB</v>
      </c>
      <c r="AG16927" s="153"/>
      <c r="AH16927" s="153"/>
      <c r="AI16927" t="s">
        <v>201</v>
      </c>
      <c r="AJ16927" t="s">
        <v>17878</v>
      </c>
      <c r="AK16927" s="9" t="str">
        <f>VLOOKUP(Y16927,zdroj!D:AJ,33,0)</f>
        <v>katB</v>
      </c>
    </row>
    <row r="16928" spans="8:37" x14ac:dyDescent="0.25">
      <c r="H16928" s="8"/>
      <c r="I16928" s="8"/>
      <c r="N16928" s="23"/>
      <c r="O16928" s="24"/>
      <c r="P16928" s="19"/>
      <c r="Q16928" s="19"/>
      <c r="R16928" s="19"/>
      <c r="U16928" s="27"/>
      <c r="Y16928" s="9" t="s">
        <v>783</v>
      </c>
      <c r="Z16928" s="9" t="s">
        <v>462</v>
      </c>
      <c r="AA16928" s="9" t="s">
        <v>198</v>
      </c>
      <c r="AB16928" s="9">
        <v>15449602</v>
      </c>
      <c r="AC16928" s="9" t="s">
        <v>17701</v>
      </c>
      <c r="AD16928" s="9" t="s">
        <v>231</v>
      </c>
      <c r="AE16928" s="5">
        <f t="shared" si="550"/>
        <v>0</v>
      </c>
      <c r="AF16928" s="5" t="str">
        <f t="shared" si="551"/>
        <v>katB</v>
      </c>
      <c r="AG16928" s="153"/>
      <c r="AH16928" s="153"/>
      <c r="AI16928" t="s">
        <v>201</v>
      </c>
      <c r="AJ16928" t="s">
        <v>17878</v>
      </c>
      <c r="AK16928" s="9" t="str">
        <f>VLOOKUP(Y16928,zdroj!D:AJ,33,0)</f>
        <v>katB</v>
      </c>
    </row>
    <row r="16929" spans="8:37" x14ac:dyDescent="0.25">
      <c r="H16929" s="8"/>
      <c r="I16929" s="8"/>
      <c r="N16929" s="23"/>
      <c r="O16929" s="24"/>
      <c r="P16929" s="19"/>
      <c r="Q16929" s="19"/>
      <c r="R16929" s="19"/>
      <c r="U16929" s="27"/>
      <c r="Y16929" s="9" t="s">
        <v>783</v>
      </c>
      <c r="Z16929" s="9" t="s">
        <v>462</v>
      </c>
      <c r="AA16929" s="9" t="s">
        <v>198</v>
      </c>
      <c r="AB16929" s="9">
        <v>15449611</v>
      </c>
      <c r="AC16929" s="9" t="s">
        <v>17702</v>
      </c>
      <c r="AD16929" s="9" t="s">
        <v>231</v>
      </c>
      <c r="AE16929" s="5">
        <f t="shared" si="550"/>
        <v>0</v>
      </c>
      <c r="AF16929" s="5" t="str">
        <f t="shared" si="551"/>
        <v>katB</v>
      </c>
      <c r="AG16929" s="153"/>
      <c r="AH16929" s="153"/>
      <c r="AI16929" t="s">
        <v>201</v>
      </c>
      <c r="AJ16929" t="s">
        <v>17878</v>
      </c>
      <c r="AK16929" s="9" t="str">
        <f>VLOOKUP(Y16929,zdroj!D:AJ,33,0)</f>
        <v>katB</v>
      </c>
    </row>
    <row r="16930" spans="8:37" x14ac:dyDescent="0.25">
      <c r="H16930" s="8"/>
      <c r="I16930" s="8"/>
      <c r="N16930" s="23"/>
      <c r="O16930" s="24"/>
      <c r="P16930" s="19"/>
      <c r="Q16930" s="19"/>
      <c r="R16930" s="19"/>
      <c r="U16930" s="27"/>
      <c r="Y16930" s="9" t="s">
        <v>783</v>
      </c>
      <c r="Z16930" s="9" t="s">
        <v>462</v>
      </c>
      <c r="AA16930" s="9" t="s">
        <v>198</v>
      </c>
      <c r="AB16930" s="9">
        <v>15449629</v>
      </c>
      <c r="AC16930" s="9" t="s">
        <v>17703</v>
      </c>
      <c r="AD16930" s="9" t="s">
        <v>231</v>
      </c>
      <c r="AE16930" s="5">
        <f t="shared" si="550"/>
        <v>0</v>
      </c>
      <c r="AF16930" s="5" t="str">
        <f t="shared" si="551"/>
        <v>katB</v>
      </c>
      <c r="AG16930" s="153"/>
      <c r="AH16930" s="153"/>
      <c r="AI16930" t="s">
        <v>201</v>
      </c>
      <c r="AJ16930" t="s">
        <v>17878</v>
      </c>
      <c r="AK16930" s="9" t="str">
        <f>VLOOKUP(Y16930,zdroj!D:AJ,33,0)</f>
        <v>katB</v>
      </c>
    </row>
    <row r="16931" spans="8:37" x14ac:dyDescent="0.25">
      <c r="H16931" s="8"/>
      <c r="I16931" s="8"/>
      <c r="N16931" s="23"/>
      <c r="O16931" s="24"/>
      <c r="P16931" s="19"/>
      <c r="Q16931" s="19"/>
      <c r="R16931" s="19"/>
      <c r="U16931" s="27"/>
      <c r="Y16931" s="9" t="s">
        <v>783</v>
      </c>
      <c r="Z16931" s="9" t="s">
        <v>462</v>
      </c>
      <c r="AA16931" s="9" t="s">
        <v>198</v>
      </c>
      <c r="AB16931" s="9">
        <v>15449637</v>
      </c>
      <c r="AC16931" s="9" t="s">
        <v>17704</v>
      </c>
      <c r="AD16931" s="9" t="s">
        <v>231</v>
      </c>
      <c r="AE16931" s="5">
        <f t="shared" si="550"/>
        <v>0</v>
      </c>
      <c r="AF16931" s="5" t="str">
        <f t="shared" si="551"/>
        <v>katB</v>
      </c>
      <c r="AG16931" s="153"/>
      <c r="AH16931" s="153"/>
      <c r="AI16931" t="s">
        <v>201</v>
      </c>
      <c r="AJ16931" t="s">
        <v>17878</v>
      </c>
      <c r="AK16931" s="9" t="str">
        <f>VLOOKUP(Y16931,zdroj!D:AJ,33,0)</f>
        <v>katB</v>
      </c>
    </row>
    <row r="16932" spans="8:37" x14ac:dyDescent="0.25">
      <c r="H16932" s="8"/>
      <c r="I16932" s="8"/>
      <c r="N16932" s="23"/>
      <c r="O16932" s="24"/>
      <c r="P16932" s="19"/>
      <c r="Q16932" s="19"/>
      <c r="R16932" s="19"/>
      <c r="U16932" s="27"/>
      <c r="Y16932" s="9" t="s">
        <v>783</v>
      </c>
      <c r="Z16932" s="9" t="s">
        <v>462</v>
      </c>
      <c r="AA16932" s="9" t="s">
        <v>198</v>
      </c>
      <c r="AB16932" s="9">
        <v>15449645</v>
      </c>
      <c r="AC16932" s="9" t="s">
        <v>17705</v>
      </c>
      <c r="AD16932" s="9" t="s">
        <v>231</v>
      </c>
      <c r="AE16932" s="5">
        <f t="shared" si="550"/>
        <v>0</v>
      </c>
      <c r="AF16932" s="5" t="str">
        <f t="shared" si="551"/>
        <v>katB</v>
      </c>
      <c r="AG16932" s="153"/>
      <c r="AH16932" s="153"/>
      <c r="AI16932" t="s">
        <v>17880</v>
      </c>
      <c r="AJ16932" t="s">
        <v>17878</v>
      </c>
      <c r="AK16932" s="9" t="str">
        <f>VLOOKUP(Y16932,zdroj!D:AJ,33,0)</f>
        <v>katB</v>
      </c>
    </row>
    <row r="16933" spans="8:37" x14ac:dyDescent="0.25">
      <c r="H16933" s="8"/>
      <c r="I16933" s="8"/>
      <c r="N16933" s="23"/>
      <c r="O16933" s="24"/>
      <c r="P16933" s="19"/>
      <c r="Q16933" s="19"/>
      <c r="R16933" s="19"/>
      <c r="U16933" s="27"/>
      <c r="Y16933" s="9" t="s">
        <v>783</v>
      </c>
      <c r="Z16933" s="9" t="s">
        <v>462</v>
      </c>
      <c r="AA16933" s="9" t="s">
        <v>198</v>
      </c>
      <c r="AB16933" s="9">
        <v>15449653</v>
      </c>
      <c r="AC16933" s="9" t="s">
        <v>17706</v>
      </c>
      <c r="AD16933" s="9" t="s">
        <v>231</v>
      </c>
      <c r="AE16933" s="5">
        <f t="shared" si="550"/>
        <v>0</v>
      </c>
      <c r="AF16933" s="5" t="str">
        <f t="shared" si="551"/>
        <v>katB</v>
      </c>
      <c r="AG16933" s="153"/>
      <c r="AH16933" s="153"/>
      <c r="AI16933" t="s">
        <v>195</v>
      </c>
      <c r="AJ16933" t="s">
        <v>340</v>
      </c>
      <c r="AK16933" s="9" t="str">
        <f>VLOOKUP(Y16933,zdroj!D:AJ,33,0)</f>
        <v>katB</v>
      </c>
    </row>
    <row r="16934" spans="8:37" x14ac:dyDescent="0.25">
      <c r="H16934" s="8"/>
      <c r="I16934" s="8"/>
      <c r="N16934" s="23"/>
      <c r="O16934" s="24"/>
      <c r="P16934" s="19"/>
      <c r="Q16934" s="19"/>
      <c r="R16934" s="19"/>
      <c r="U16934" s="27"/>
      <c r="Y16934" s="9" t="s">
        <v>783</v>
      </c>
      <c r="Z16934" s="9" t="s">
        <v>462</v>
      </c>
      <c r="AA16934" s="9" t="s">
        <v>198</v>
      </c>
      <c r="AB16934" s="9">
        <v>15449661</v>
      </c>
      <c r="AC16934" s="9" t="s">
        <v>17707</v>
      </c>
      <c r="AD16934" s="9" t="s">
        <v>231</v>
      </c>
      <c r="AE16934" s="5">
        <f t="shared" si="550"/>
        <v>0</v>
      </c>
      <c r="AF16934" s="5" t="str">
        <f t="shared" si="551"/>
        <v>katB</v>
      </c>
      <c r="AG16934" s="153"/>
      <c r="AH16934" s="153"/>
      <c r="AI16934" t="s">
        <v>195</v>
      </c>
      <c r="AJ16934" t="s">
        <v>340</v>
      </c>
      <c r="AK16934" s="9" t="str">
        <f>VLOOKUP(Y16934,zdroj!D:AJ,33,0)</f>
        <v>katB</v>
      </c>
    </row>
    <row r="16935" spans="8:37" x14ac:dyDescent="0.25">
      <c r="H16935" s="8"/>
      <c r="I16935" s="8"/>
      <c r="N16935" s="23"/>
      <c r="O16935" s="24"/>
      <c r="P16935" s="19"/>
      <c r="Q16935" s="19"/>
      <c r="R16935" s="19"/>
      <c r="U16935" s="27"/>
      <c r="Y16935" s="9" t="s">
        <v>784</v>
      </c>
      <c r="Z16935" s="9" t="s">
        <v>462</v>
      </c>
      <c r="AA16935" s="9" t="s">
        <v>198</v>
      </c>
      <c r="AB16935" s="9">
        <v>15450007</v>
      </c>
      <c r="AC16935" s="9" t="s">
        <v>17708</v>
      </c>
      <c r="AD16935" s="9" t="s">
        <v>231</v>
      </c>
      <c r="AE16935" s="5">
        <f t="shared" si="550"/>
        <v>0</v>
      </c>
      <c r="AF16935" s="5" t="str">
        <f t="shared" si="551"/>
        <v>katB</v>
      </c>
      <c r="AG16935" s="153"/>
      <c r="AH16935" s="153"/>
      <c r="AI16935" t="s">
        <v>229</v>
      </c>
      <c r="AJ16935" t="s">
        <v>17878</v>
      </c>
      <c r="AK16935" s="9" t="str">
        <f>VLOOKUP(Y16935,zdroj!D:AJ,33,0)</f>
        <v>katB</v>
      </c>
    </row>
    <row r="16936" spans="8:37" x14ac:dyDescent="0.25">
      <c r="H16936" s="8"/>
      <c r="I16936" s="8"/>
      <c r="N16936" s="23"/>
      <c r="O16936" s="24"/>
      <c r="P16936" s="19"/>
      <c r="Q16936" s="19"/>
      <c r="R16936" s="19"/>
      <c r="U16936" s="27"/>
      <c r="Y16936" s="9" t="s">
        <v>784</v>
      </c>
      <c r="Z16936" s="9" t="s">
        <v>462</v>
      </c>
      <c r="AA16936" s="9" t="s">
        <v>198</v>
      </c>
      <c r="AB16936" s="9">
        <v>15449858</v>
      </c>
      <c r="AC16936" s="9" t="s">
        <v>17709</v>
      </c>
      <c r="AD16936" s="9" t="s">
        <v>231</v>
      </c>
      <c r="AE16936" s="5">
        <f t="shared" si="550"/>
        <v>0</v>
      </c>
      <c r="AF16936" s="5" t="str">
        <f t="shared" si="551"/>
        <v>katB</v>
      </c>
      <c r="AG16936" s="153"/>
      <c r="AH16936" s="153"/>
      <c r="AI16936" t="s">
        <v>201</v>
      </c>
      <c r="AJ16936" t="s">
        <v>17878</v>
      </c>
      <c r="AK16936" s="9" t="str">
        <f>VLOOKUP(Y16936,zdroj!D:AJ,33,0)</f>
        <v>katB</v>
      </c>
    </row>
    <row r="16937" spans="8:37" x14ac:dyDescent="0.25">
      <c r="H16937" s="8"/>
      <c r="I16937" s="8"/>
      <c r="N16937" s="23"/>
      <c r="O16937" s="24"/>
      <c r="P16937" s="19"/>
      <c r="Q16937" s="19"/>
      <c r="R16937" s="19"/>
      <c r="U16937" s="27"/>
      <c r="Y16937" s="9" t="s">
        <v>784</v>
      </c>
      <c r="Z16937" s="9" t="s">
        <v>462</v>
      </c>
      <c r="AA16937" s="9" t="s">
        <v>198</v>
      </c>
      <c r="AB16937" s="9">
        <v>15449866</v>
      </c>
      <c r="AC16937" s="9" t="s">
        <v>17710</v>
      </c>
      <c r="AD16937" s="9" t="s">
        <v>231</v>
      </c>
      <c r="AE16937" s="5">
        <f t="shared" si="550"/>
        <v>0</v>
      </c>
      <c r="AF16937" s="5" t="str">
        <f t="shared" si="551"/>
        <v>katB</v>
      </c>
      <c r="AG16937" s="153"/>
      <c r="AH16937" s="153"/>
      <c r="AI16937" t="s">
        <v>201</v>
      </c>
      <c r="AJ16937" t="s">
        <v>17878</v>
      </c>
      <c r="AK16937" s="9" t="str">
        <f>VLOOKUP(Y16937,zdroj!D:AJ,33,0)</f>
        <v>katB</v>
      </c>
    </row>
    <row r="16938" spans="8:37" x14ac:dyDescent="0.25">
      <c r="H16938" s="8"/>
      <c r="I16938" s="8"/>
      <c r="N16938" s="23"/>
      <c r="O16938" s="24"/>
      <c r="P16938" s="19"/>
      <c r="Q16938" s="19"/>
      <c r="R16938" s="19"/>
      <c r="U16938" s="27"/>
      <c r="Y16938" s="9" t="s">
        <v>784</v>
      </c>
      <c r="Z16938" s="9" t="s">
        <v>462</v>
      </c>
      <c r="AA16938" s="9" t="s">
        <v>198</v>
      </c>
      <c r="AB16938" s="9">
        <v>15449874</v>
      </c>
      <c r="AC16938" s="9" t="s">
        <v>17711</v>
      </c>
      <c r="AD16938" s="9" t="s">
        <v>800</v>
      </c>
      <c r="AE16938" s="5">
        <f t="shared" si="550"/>
        <v>0</v>
      </c>
      <c r="AF16938" s="5" t="str">
        <f t="shared" si="551"/>
        <v>Pokryto</v>
      </c>
      <c r="AG16938" s="153"/>
      <c r="AH16938" s="153"/>
      <c r="AI16938" t="s">
        <v>201</v>
      </c>
      <c r="AJ16938" t="s">
        <v>800</v>
      </c>
      <c r="AK16938" s="9" t="str">
        <f>VLOOKUP(Y16938,zdroj!D:AJ,33,0)</f>
        <v>katB</v>
      </c>
    </row>
    <row r="16939" spans="8:37" x14ac:dyDescent="0.25">
      <c r="H16939" s="8"/>
      <c r="I16939" s="8"/>
      <c r="N16939" s="23"/>
      <c r="O16939" s="24"/>
      <c r="P16939" s="19"/>
      <c r="Q16939" s="19"/>
      <c r="R16939" s="19"/>
      <c r="U16939" s="27"/>
      <c r="Y16939" s="9" t="s">
        <v>784</v>
      </c>
      <c r="Z16939" s="9" t="s">
        <v>462</v>
      </c>
      <c r="AA16939" s="9" t="s">
        <v>198</v>
      </c>
      <c r="AB16939" s="9">
        <v>15449882</v>
      </c>
      <c r="AC16939" s="9" t="s">
        <v>17712</v>
      </c>
      <c r="AD16939" s="9" t="s">
        <v>231</v>
      </c>
      <c r="AE16939" s="5">
        <f t="shared" si="550"/>
        <v>0</v>
      </c>
      <c r="AF16939" s="5" t="str">
        <f t="shared" si="551"/>
        <v>katB</v>
      </c>
      <c r="AG16939" s="153"/>
      <c r="AH16939" s="153"/>
      <c r="AI16939" t="s">
        <v>201</v>
      </c>
      <c r="AJ16939" t="s">
        <v>17878</v>
      </c>
      <c r="AK16939" s="9" t="str">
        <f>VLOOKUP(Y16939,zdroj!D:AJ,33,0)</f>
        <v>katB</v>
      </c>
    </row>
    <row r="16940" spans="8:37" x14ac:dyDescent="0.25">
      <c r="H16940" s="8"/>
      <c r="I16940" s="8"/>
      <c r="N16940" s="23"/>
      <c r="O16940" s="24"/>
      <c r="P16940" s="19"/>
      <c r="Q16940" s="19"/>
      <c r="R16940" s="19"/>
      <c r="U16940" s="27"/>
      <c r="Y16940" s="9" t="s">
        <v>784</v>
      </c>
      <c r="Z16940" s="9" t="s">
        <v>462</v>
      </c>
      <c r="AA16940" s="9" t="s">
        <v>198</v>
      </c>
      <c r="AB16940" s="9">
        <v>15449891</v>
      </c>
      <c r="AC16940" s="9" t="s">
        <v>17713</v>
      </c>
      <c r="AD16940" s="9" t="s">
        <v>231</v>
      </c>
      <c r="AE16940" s="5">
        <f t="shared" si="550"/>
        <v>0</v>
      </c>
      <c r="AF16940" s="5" t="str">
        <f t="shared" si="551"/>
        <v>katB</v>
      </c>
      <c r="AG16940" s="153"/>
      <c r="AH16940" s="153"/>
      <c r="AI16940" t="s">
        <v>201</v>
      </c>
      <c r="AJ16940" t="s">
        <v>17878</v>
      </c>
      <c r="AK16940" s="9" t="str">
        <f>VLOOKUP(Y16940,zdroj!D:AJ,33,0)</f>
        <v>katB</v>
      </c>
    </row>
    <row r="16941" spans="8:37" x14ac:dyDescent="0.25">
      <c r="H16941" s="8"/>
      <c r="I16941" s="8"/>
      <c r="N16941" s="23"/>
      <c r="O16941" s="24"/>
      <c r="P16941" s="19"/>
      <c r="Q16941" s="19"/>
      <c r="R16941" s="19"/>
      <c r="U16941" s="27"/>
      <c r="Y16941" s="9" t="s">
        <v>784</v>
      </c>
      <c r="Z16941" s="9" t="s">
        <v>462</v>
      </c>
      <c r="AA16941" s="9" t="s">
        <v>198</v>
      </c>
      <c r="AB16941" s="9">
        <v>15449904</v>
      </c>
      <c r="AC16941" s="9" t="s">
        <v>17714</v>
      </c>
      <c r="AD16941" s="9" t="s">
        <v>231</v>
      </c>
      <c r="AE16941" s="5">
        <f t="shared" si="550"/>
        <v>0</v>
      </c>
      <c r="AF16941" s="5" t="str">
        <f t="shared" si="551"/>
        <v>katB</v>
      </c>
      <c r="AG16941" s="153"/>
      <c r="AH16941" s="153"/>
      <c r="AI16941" t="s">
        <v>201</v>
      </c>
      <c r="AJ16941" t="s">
        <v>17878</v>
      </c>
      <c r="AK16941" s="9" t="str">
        <f>VLOOKUP(Y16941,zdroj!D:AJ,33,0)</f>
        <v>katB</v>
      </c>
    </row>
    <row r="16942" spans="8:37" x14ac:dyDescent="0.25">
      <c r="H16942" s="8"/>
      <c r="I16942" s="8"/>
      <c r="N16942" s="23"/>
      <c r="O16942" s="24"/>
      <c r="P16942" s="19"/>
      <c r="Q16942" s="19"/>
      <c r="R16942" s="19"/>
      <c r="U16942" s="27"/>
      <c r="Y16942" s="9" t="s">
        <v>784</v>
      </c>
      <c r="Z16942" s="9" t="s">
        <v>462</v>
      </c>
      <c r="AA16942" s="9" t="s">
        <v>198</v>
      </c>
      <c r="AB16942" s="9">
        <v>15449815</v>
      </c>
      <c r="AC16942" s="9" t="s">
        <v>17715</v>
      </c>
      <c r="AD16942" s="9" t="s">
        <v>231</v>
      </c>
      <c r="AE16942" s="5">
        <f t="shared" si="550"/>
        <v>0</v>
      </c>
      <c r="AF16942" s="5" t="str">
        <f t="shared" si="551"/>
        <v>katB</v>
      </c>
      <c r="AG16942" s="153"/>
      <c r="AH16942" s="153"/>
      <c r="AI16942" t="s">
        <v>17879</v>
      </c>
      <c r="AJ16942" t="s">
        <v>17878</v>
      </c>
      <c r="AK16942" s="9" t="str">
        <f>VLOOKUP(Y16942,zdroj!D:AJ,33,0)</f>
        <v>katB</v>
      </c>
    </row>
    <row r="16943" spans="8:37" x14ac:dyDescent="0.25">
      <c r="H16943" s="8"/>
      <c r="I16943" s="8"/>
      <c r="N16943" s="23"/>
      <c r="O16943" s="24"/>
      <c r="P16943" s="19"/>
      <c r="Q16943" s="19"/>
      <c r="R16943" s="19"/>
      <c r="U16943" s="27"/>
      <c r="Y16943" s="9" t="s">
        <v>784</v>
      </c>
      <c r="Z16943" s="9" t="s">
        <v>462</v>
      </c>
      <c r="AA16943" s="9" t="s">
        <v>198</v>
      </c>
      <c r="AB16943" s="9">
        <v>15449912</v>
      </c>
      <c r="AC16943" s="9" t="s">
        <v>17716</v>
      </c>
      <c r="AD16943" s="9" t="s">
        <v>231</v>
      </c>
      <c r="AE16943" s="5">
        <f t="shared" si="550"/>
        <v>0</v>
      </c>
      <c r="AF16943" s="5" t="str">
        <f t="shared" si="551"/>
        <v>katB</v>
      </c>
      <c r="AG16943" s="153"/>
      <c r="AH16943" s="153"/>
      <c r="AI16943" t="s">
        <v>201</v>
      </c>
      <c r="AJ16943" t="s">
        <v>17878</v>
      </c>
      <c r="AK16943" s="9" t="str">
        <f>VLOOKUP(Y16943,zdroj!D:AJ,33,0)</f>
        <v>katB</v>
      </c>
    </row>
    <row r="16944" spans="8:37" x14ac:dyDescent="0.25">
      <c r="H16944" s="8"/>
      <c r="I16944" s="8"/>
      <c r="N16944" s="23"/>
      <c r="O16944" s="24"/>
      <c r="P16944" s="19"/>
      <c r="Q16944" s="19"/>
      <c r="R16944" s="19"/>
      <c r="U16944" s="27"/>
      <c r="Y16944" s="9" t="s">
        <v>784</v>
      </c>
      <c r="Z16944" s="9" t="s">
        <v>462</v>
      </c>
      <c r="AA16944" s="9" t="s">
        <v>198</v>
      </c>
      <c r="AB16944" s="9">
        <v>15449921</v>
      </c>
      <c r="AC16944" s="9" t="s">
        <v>17717</v>
      </c>
      <c r="AD16944" s="9" t="s">
        <v>231</v>
      </c>
      <c r="AE16944" s="5">
        <f t="shared" si="550"/>
        <v>0</v>
      </c>
      <c r="AF16944" s="5" t="str">
        <f t="shared" si="551"/>
        <v>katB</v>
      </c>
      <c r="AG16944" s="153"/>
      <c r="AH16944" s="153"/>
      <c r="AI16944" t="s">
        <v>201</v>
      </c>
      <c r="AJ16944" t="s">
        <v>17878</v>
      </c>
      <c r="AK16944" s="9" t="str">
        <f>VLOOKUP(Y16944,zdroj!D:AJ,33,0)</f>
        <v>katB</v>
      </c>
    </row>
    <row r="16945" spans="8:37" x14ac:dyDescent="0.25">
      <c r="H16945" s="8"/>
      <c r="I16945" s="8"/>
      <c r="N16945" s="23"/>
      <c r="O16945" s="24"/>
      <c r="P16945" s="19"/>
      <c r="Q16945" s="19"/>
      <c r="R16945" s="19"/>
      <c r="U16945" s="27"/>
      <c r="Y16945" s="9" t="s">
        <v>784</v>
      </c>
      <c r="Z16945" s="9" t="s">
        <v>462</v>
      </c>
      <c r="AA16945" s="9" t="s">
        <v>198</v>
      </c>
      <c r="AB16945" s="9">
        <v>15449939</v>
      </c>
      <c r="AC16945" s="9" t="s">
        <v>17718</v>
      </c>
      <c r="AD16945" s="9" t="s">
        <v>231</v>
      </c>
      <c r="AE16945" s="5">
        <f t="shared" si="550"/>
        <v>0</v>
      </c>
      <c r="AF16945" s="5" t="str">
        <f t="shared" si="551"/>
        <v>katB</v>
      </c>
      <c r="AG16945" s="153"/>
      <c r="AH16945" s="153"/>
      <c r="AI16945" t="s">
        <v>201</v>
      </c>
      <c r="AJ16945" t="s">
        <v>17878</v>
      </c>
      <c r="AK16945" s="9" t="str">
        <f>VLOOKUP(Y16945,zdroj!D:AJ,33,0)</f>
        <v>katB</v>
      </c>
    </row>
    <row r="16946" spans="8:37" x14ac:dyDescent="0.25">
      <c r="H16946" s="8"/>
      <c r="I16946" s="8"/>
      <c r="N16946" s="23"/>
      <c r="O16946" s="24"/>
      <c r="P16946" s="19"/>
      <c r="Q16946" s="19"/>
      <c r="R16946" s="19"/>
      <c r="U16946" s="27"/>
      <c r="Y16946" s="9" t="s">
        <v>784</v>
      </c>
      <c r="Z16946" s="9" t="s">
        <v>462</v>
      </c>
      <c r="AA16946" s="9" t="s">
        <v>198</v>
      </c>
      <c r="AB16946" s="9">
        <v>15449947</v>
      </c>
      <c r="AC16946" s="9" t="s">
        <v>17719</v>
      </c>
      <c r="AD16946" s="9" t="s">
        <v>800</v>
      </c>
      <c r="AE16946" s="5">
        <f t="shared" si="550"/>
        <v>0</v>
      </c>
      <c r="AF16946" s="5" t="str">
        <f t="shared" si="551"/>
        <v>Pokryto</v>
      </c>
      <c r="AG16946" s="153"/>
      <c r="AH16946" s="153"/>
      <c r="AI16946" t="s">
        <v>201</v>
      </c>
      <c r="AJ16946" t="s">
        <v>800</v>
      </c>
      <c r="AK16946" s="9" t="str">
        <f>VLOOKUP(Y16946,zdroj!D:AJ,33,0)</f>
        <v>katB</v>
      </c>
    </row>
    <row r="16947" spans="8:37" x14ac:dyDescent="0.25">
      <c r="H16947" s="8"/>
      <c r="I16947" s="8"/>
      <c r="N16947" s="23"/>
      <c r="O16947" s="24"/>
      <c r="P16947" s="19"/>
      <c r="Q16947" s="19"/>
      <c r="R16947" s="19"/>
      <c r="U16947" s="27"/>
      <c r="Y16947" s="9" t="s">
        <v>784</v>
      </c>
      <c r="Z16947" s="9" t="s">
        <v>462</v>
      </c>
      <c r="AA16947" s="9" t="s">
        <v>198</v>
      </c>
      <c r="AB16947" s="9">
        <v>15449955</v>
      </c>
      <c r="AC16947" s="9" t="s">
        <v>17720</v>
      </c>
      <c r="AD16947" s="9" t="s">
        <v>231</v>
      </c>
      <c r="AE16947" s="5">
        <f t="shared" si="550"/>
        <v>0</v>
      </c>
      <c r="AF16947" s="5" t="str">
        <f t="shared" si="551"/>
        <v>katB</v>
      </c>
      <c r="AG16947" s="153"/>
      <c r="AH16947" s="153"/>
      <c r="AI16947" t="s">
        <v>229</v>
      </c>
      <c r="AJ16947" t="s">
        <v>17878</v>
      </c>
      <c r="AK16947" s="9" t="str">
        <f>VLOOKUP(Y16947,zdroj!D:AJ,33,0)</f>
        <v>katB</v>
      </c>
    </row>
    <row r="16948" spans="8:37" x14ac:dyDescent="0.25">
      <c r="H16948" s="8"/>
      <c r="I16948" s="8"/>
      <c r="N16948" s="23"/>
      <c r="O16948" s="24"/>
      <c r="P16948" s="19"/>
      <c r="Q16948" s="19"/>
      <c r="R16948" s="19"/>
      <c r="U16948" s="27"/>
      <c r="Y16948" s="9" t="s">
        <v>784</v>
      </c>
      <c r="Z16948" s="9" t="s">
        <v>462</v>
      </c>
      <c r="AA16948" s="9" t="s">
        <v>198</v>
      </c>
      <c r="AB16948" s="9">
        <v>15449963</v>
      </c>
      <c r="AC16948" s="9" t="s">
        <v>17721</v>
      </c>
      <c r="AD16948" s="9" t="s">
        <v>231</v>
      </c>
      <c r="AE16948" s="5">
        <f t="shared" si="550"/>
        <v>0</v>
      </c>
      <c r="AF16948" s="5" t="str">
        <f t="shared" si="551"/>
        <v>katB</v>
      </c>
      <c r="AG16948" s="153"/>
      <c r="AH16948" s="153"/>
      <c r="AI16948" t="s">
        <v>17879</v>
      </c>
      <c r="AJ16948" t="s">
        <v>17878</v>
      </c>
      <c r="AK16948" s="9" t="str">
        <f>VLOOKUP(Y16948,zdroj!D:AJ,33,0)</f>
        <v>katB</v>
      </c>
    </row>
    <row r="16949" spans="8:37" x14ac:dyDescent="0.25">
      <c r="H16949" s="8"/>
      <c r="I16949" s="8"/>
      <c r="N16949" s="23"/>
      <c r="O16949" s="24"/>
      <c r="P16949" s="19"/>
      <c r="Q16949" s="19"/>
      <c r="R16949" s="19"/>
      <c r="U16949" s="27"/>
      <c r="Y16949" s="9" t="s">
        <v>784</v>
      </c>
      <c r="Z16949" s="9" t="s">
        <v>462</v>
      </c>
      <c r="AA16949" s="9" t="s">
        <v>198</v>
      </c>
      <c r="AB16949" s="9">
        <v>15449971</v>
      </c>
      <c r="AC16949" s="9" t="s">
        <v>17722</v>
      </c>
      <c r="AD16949" s="9" t="s">
        <v>231</v>
      </c>
      <c r="AE16949" s="5">
        <f t="shared" si="550"/>
        <v>0</v>
      </c>
      <c r="AF16949" s="5" t="str">
        <f t="shared" si="551"/>
        <v>katB</v>
      </c>
      <c r="AG16949" s="153"/>
      <c r="AH16949" s="153"/>
      <c r="AI16949" t="s">
        <v>201</v>
      </c>
      <c r="AJ16949" t="s">
        <v>17878</v>
      </c>
      <c r="AK16949" s="9" t="str">
        <f>VLOOKUP(Y16949,zdroj!D:AJ,33,0)</f>
        <v>katB</v>
      </c>
    </row>
    <row r="16950" spans="8:37" x14ac:dyDescent="0.25">
      <c r="H16950" s="8"/>
      <c r="I16950" s="8"/>
      <c r="N16950" s="23"/>
      <c r="O16950" s="24"/>
      <c r="P16950" s="19"/>
      <c r="Q16950" s="19"/>
      <c r="R16950" s="19"/>
      <c r="U16950" s="27"/>
      <c r="Y16950" s="9" t="s">
        <v>784</v>
      </c>
      <c r="Z16950" s="9" t="s">
        <v>462</v>
      </c>
      <c r="AA16950" s="9" t="s">
        <v>198</v>
      </c>
      <c r="AB16950" s="9">
        <v>15449980</v>
      </c>
      <c r="AC16950" s="9" t="s">
        <v>17723</v>
      </c>
      <c r="AD16950" s="9" t="s">
        <v>231</v>
      </c>
      <c r="AE16950" s="5">
        <f t="shared" si="550"/>
        <v>0</v>
      </c>
      <c r="AF16950" s="5" t="str">
        <f t="shared" si="551"/>
        <v>katB</v>
      </c>
      <c r="AG16950" s="153"/>
      <c r="AH16950" s="153"/>
      <c r="AI16950" t="s">
        <v>201</v>
      </c>
      <c r="AJ16950" t="s">
        <v>17878</v>
      </c>
      <c r="AK16950" s="9" t="str">
        <f>VLOOKUP(Y16950,zdroj!D:AJ,33,0)</f>
        <v>katB</v>
      </c>
    </row>
    <row r="16951" spans="8:37" x14ac:dyDescent="0.25">
      <c r="H16951" s="8"/>
      <c r="I16951" s="8"/>
      <c r="N16951" s="23"/>
      <c r="O16951" s="24"/>
      <c r="P16951" s="19"/>
      <c r="Q16951" s="19"/>
      <c r="R16951" s="19"/>
      <c r="U16951" s="27"/>
      <c r="Y16951" s="9" t="s">
        <v>784</v>
      </c>
      <c r="Z16951" s="9" t="s">
        <v>462</v>
      </c>
      <c r="AA16951" s="9" t="s">
        <v>198</v>
      </c>
      <c r="AB16951" s="9">
        <v>15449998</v>
      </c>
      <c r="AC16951" s="9" t="s">
        <v>17724</v>
      </c>
      <c r="AD16951" s="9" t="s">
        <v>231</v>
      </c>
      <c r="AE16951" s="5">
        <f t="shared" si="550"/>
        <v>0</v>
      </c>
      <c r="AF16951" s="5" t="str">
        <f t="shared" si="551"/>
        <v>katB</v>
      </c>
      <c r="AG16951" s="153"/>
      <c r="AH16951" s="153"/>
      <c r="AI16951" t="s">
        <v>201</v>
      </c>
      <c r="AJ16951" t="s">
        <v>17878</v>
      </c>
      <c r="AK16951" s="9" t="str">
        <f>VLOOKUP(Y16951,zdroj!D:AJ,33,0)</f>
        <v>katB</v>
      </c>
    </row>
    <row r="16952" spans="8:37" x14ac:dyDescent="0.25">
      <c r="H16952" s="8"/>
      <c r="I16952" s="8"/>
      <c r="N16952" s="23"/>
      <c r="O16952" s="24"/>
      <c r="P16952" s="19"/>
      <c r="Q16952" s="19"/>
      <c r="R16952" s="19"/>
      <c r="U16952" s="27"/>
      <c r="Y16952" s="9" t="s">
        <v>784</v>
      </c>
      <c r="Z16952" s="9" t="s">
        <v>462</v>
      </c>
      <c r="AA16952" s="9" t="s">
        <v>198</v>
      </c>
      <c r="AB16952" s="9">
        <v>84604000</v>
      </c>
      <c r="AC16952" s="9" t="s">
        <v>17725</v>
      </c>
      <c r="AD16952" s="9" t="s">
        <v>231</v>
      </c>
      <c r="AE16952" s="5">
        <f t="shared" si="550"/>
        <v>0</v>
      </c>
      <c r="AF16952" s="5" t="str">
        <f t="shared" si="551"/>
        <v>katB</v>
      </c>
      <c r="AG16952" s="153"/>
      <c r="AH16952" s="153"/>
      <c r="AI16952" t="s">
        <v>201</v>
      </c>
      <c r="AJ16952" t="s">
        <v>17878</v>
      </c>
      <c r="AK16952" s="9" t="str">
        <f>VLOOKUP(Y16952,zdroj!D:AJ,33,0)</f>
        <v>katB</v>
      </c>
    </row>
    <row r="16953" spans="8:37" x14ac:dyDescent="0.25">
      <c r="H16953" s="8"/>
      <c r="I16953" s="8"/>
      <c r="N16953" s="23"/>
      <c r="O16953" s="24"/>
      <c r="P16953" s="19"/>
      <c r="Q16953" s="19"/>
      <c r="R16953" s="19"/>
      <c r="U16953" s="27"/>
      <c r="Y16953" s="9" t="s">
        <v>784</v>
      </c>
      <c r="Z16953" s="9" t="s">
        <v>462</v>
      </c>
      <c r="AA16953" s="9" t="s">
        <v>198</v>
      </c>
      <c r="AB16953" s="9">
        <v>15449823</v>
      </c>
      <c r="AC16953" s="9" t="s">
        <v>17726</v>
      </c>
      <c r="AD16953" s="9" t="s">
        <v>800</v>
      </c>
      <c r="AE16953" s="5">
        <f t="shared" si="550"/>
        <v>0</v>
      </c>
      <c r="AF16953" s="5" t="str">
        <f t="shared" si="551"/>
        <v>Pokryto</v>
      </c>
      <c r="AG16953" s="153"/>
      <c r="AH16953" s="153"/>
      <c r="AI16953" t="s">
        <v>201</v>
      </c>
      <c r="AJ16953" t="s">
        <v>800</v>
      </c>
      <c r="AK16953" s="9" t="str">
        <f>VLOOKUP(Y16953,zdroj!D:AJ,33,0)</f>
        <v>katB</v>
      </c>
    </row>
    <row r="16954" spans="8:37" x14ac:dyDescent="0.25">
      <c r="H16954" s="8"/>
      <c r="I16954" s="8"/>
      <c r="N16954" s="23"/>
      <c r="O16954" s="24"/>
      <c r="P16954" s="19"/>
      <c r="Q16954" s="19"/>
      <c r="R16954" s="19"/>
      <c r="U16954" s="27"/>
      <c r="Y16954" s="9" t="s">
        <v>784</v>
      </c>
      <c r="Z16954" s="9" t="s">
        <v>462</v>
      </c>
      <c r="AA16954" s="9" t="s">
        <v>198</v>
      </c>
      <c r="AB16954" s="9">
        <v>15449831</v>
      </c>
      <c r="AC16954" s="9" t="s">
        <v>17727</v>
      </c>
      <c r="AD16954" s="9" t="s">
        <v>231</v>
      </c>
      <c r="AE16954" s="5">
        <f t="shared" si="550"/>
        <v>0</v>
      </c>
      <c r="AF16954" s="5" t="str">
        <f t="shared" si="551"/>
        <v>katB</v>
      </c>
      <c r="AG16954" s="153"/>
      <c r="AH16954" s="153"/>
      <c r="AI16954" t="s">
        <v>201</v>
      </c>
      <c r="AJ16954" t="s">
        <v>17878</v>
      </c>
      <c r="AK16954" s="9" t="str">
        <f>VLOOKUP(Y16954,zdroj!D:AJ,33,0)</f>
        <v>katB</v>
      </c>
    </row>
    <row r="16955" spans="8:37" x14ac:dyDescent="0.25">
      <c r="H16955" s="8"/>
      <c r="I16955" s="8"/>
      <c r="N16955" s="23"/>
      <c r="O16955" s="24"/>
      <c r="P16955" s="19"/>
      <c r="Q16955" s="19"/>
      <c r="R16955" s="19"/>
      <c r="U16955" s="27"/>
      <c r="Y16955" s="9" t="s">
        <v>784</v>
      </c>
      <c r="Z16955" s="9" t="s">
        <v>462</v>
      </c>
      <c r="AA16955" s="9" t="s">
        <v>198</v>
      </c>
      <c r="AB16955" s="9">
        <v>15449840</v>
      </c>
      <c r="AC16955" s="9" t="s">
        <v>17728</v>
      </c>
      <c r="AD16955" s="9" t="s">
        <v>231</v>
      </c>
      <c r="AE16955" s="5">
        <f t="shared" si="550"/>
        <v>0</v>
      </c>
      <c r="AF16955" s="5" t="str">
        <f t="shared" si="551"/>
        <v>katB</v>
      </c>
      <c r="AG16955" s="153"/>
      <c r="AH16955" s="153"/>
      <c r="AI16955" t="s">
        <v>201</v>
      </c>
      <c r="AJ16955" t="s">
        <v>17878</v>
      </c>
      <c r="AK16955" s="9" t="str">
        <f>VLOOKUP(Y16955,zdroj!D:AJ,33,0)</f>
        <v>katB</v>
      </c>
    </row>
    <row r="16956" spans="8:37" x14ac:dyDescent="0.25">
      <c r="H16956" s="8"/>
      <c r="I16956" s="8"/>
      <c r="N16956" s="23"/>
      <c r="O16956" s="24"/>
      <c r="P16956" s="19"/>
      <c r="Q16956" s="19"/>
      <c r="R16956" s="19"/>
      <c r="U16956" s="27"/>
      <c r="Y16956" s="9" t="s">
        <v>785</v>
      </c>
      <c r="Z16956" s="9" t="s">
        <v>462</v>
      </c>
      <c r="AA16956" s="9" t="s">
        <v>237</v>
      </c>
      <c r="AB16956" s="9">
        <v>84607718</v>
      </c>
      <c r="AC16956" s="9" t="s">
        <v>17729</v>
      </c>
      <c r="AD16956" s="9" t="s">
        <v>225</v>
      </c>
      <c r="AE16956" s="5">
        <f t="shared" si="550"/>
        <v>0</v>
      </c>
      <c r="AF16956" s="5" t="str">
        <f t="shared" si="551"/>
        <v>katA</v>
      </c>
      <c r="AG16956" s="153"/>
      <c r="AH16956" s="153"/>
      <c r="AI16956" t="s">
        <v>195</v>
      </c>
      <c r="AJ16956" t="s">
        <v>340</v>
      </c>
      <c r="AK16956" s="9" t="str">
        <f>VLOOKUP(Y16956,zdroj!D:AJ,33,0)</f>
        <v>katA</v>
      </c>
    </row>
    <row r="16957" spans="8:37" x14ac:dyDescent="0.25">
      <c r="H16957" s="8"/>
      <c r="I16957" s="8"/>
      <c r="N16957" s="23"/>
      <c r="O16957" s="24"/>
      <c r="P16957" s="19"/>
      <c r="Q16957" s="19"/>
      <c r="R16957" s="19"/>
      <c r="U16957" s="27"/>
      <c r="Y16957" s="9" t="s">
        <v>785</v>
      </c>
      <c r="Z16957" s="9" t="s">
        <v>462</v>
      </c>
      <c r="AA16957" s="9" t="s">
        <v>237</v>
      </c>
      <c r="AB16957" s="9">
        <v>15450015</v>
      </c>
      <c r="AC16957" s="9" t="s">
        <v>17730</v>
      </c>
      <c r="AD16957" s="9" t="s">
        <v>225</v>
      </c>
      <c r="AE16957" s="5">
        <f t="shared" si="550"/>
        <v>0</v>
      </c>
      <c r="AF16957" s="5" t="str">
        <f t="shared" si="551"/>
        <v>katA</v>
      </c>
      <c r="AG16957" s="153"/>
      <c r="AH16957" s="153"/>
      <c r="AI16957" t="s">
        <v>201</v>
      </c>
      <c r="AJ16957" t="s">
        <v>17878</v>
      </c>
      <c r="AK16957" s="9" t="str">
        <f>VLOOKUP(Y16957,zdroj!D:AJ,33,0)</f>
        <v>katA</v>
      </c>
    </row>
    <row r="16958" spans="8:37" x14ac:dyDescent="0.25">
      <c r="H16958" s="8"/>
      <c r="I16958" s="8"/>
      <c r="N16958" s="23"/>
      <c r="O16958" s="24"/>
      <c r="P16958" s="19"/>
      <c r="Q16958" s="19"/>
      <c r="R16958" s="19"/>
      <c r="U16958" s="27"/>
      <c r="Y16958" s="9" t="s">
        <v>785</v>
      </c>
      <c r="Z16958" s="9" t="s">
        <v>462</v>
      </c>
      <c r="AA16958" s="9" t="s">
        <v>237</v>
      </c>
      <c r="AB16958" s="9">
        <v>15450082</v>
      </c>
      <c r="AC16958" s="9" t="s">
        <v>17731</v>
      </c>
      <c r="AD16958" s="9" t="s">
        <v>225</v>
      </c>
      <c r="AE16958" s="5">
        <f t="shared" si="550"/>
        <v>0</v>
      </c>
      <c r="AF16958" s="5" t="str">
        <f t="shared" si="551"/>
        <v>katA</v>
      </c>
      <c r="AG16958" s="153"/>
      <c r="AH16958" s="153"/>
      <c r="AI16958" t="s">
        <v>201</v>
      </c>
      <c r="AJ16958" t="s">
        <v>17878</v>
      </c>
      <c r="AK16958" s="9" t="str">
        <f>VLOOKUP(Y16958,zdroj!D:AJ,33,0)</f>
        <v>katA</v>
      </c>
    </row>
    <row r="16959" spans="8:37" x14ac:dyDescent="0.25">
      <c r="H16959" s="8"/>
      <c r="I16959" s="8"/>
      <c r="N16959" s="23"/>
      <c r="O16959" s="24"/>
      <c r="P16959" s="19"/>
      <c r="Q16959" s="19"/>
      <c r="R16959" s="19"/>
      <c r="U16959" s="27"/>
      <c r="Y16959" s="9" t="s">
        <v>785</v>
      </c>
      <c r="Z16959" s="9" t="s">
        <v>462</v>
      </c>
      <c r="AA16959" s="9" t="s">
        <v>237</v>
      </c>
      <c r="AB16959" s="9">
        <v>15450091</v>
      </c>
      <c r="AC16959" s="9" t="s">
        <v>17732</v>
      </c>
      <c r="AD16959" s="9" t="s">
        <v>225</v>
      </c>
      <c r="AE16959" s="5">
        <f t="shared" si="550"/>
        <v>0</v>
      </c>
      <c r="AF16959" s="5" t="str">
        <f t="shared" si="551"/>
        <v>katA</v>
      </c>
      <c r="AG16959" s="153"/>
      <c r="AH16959" s="153"/>
      <c r="AI16959" t="s">
        <v>201</v>
      </c>
      <c r="AJ16959" t="s">
        <v>17878</v>
      </c>
      <c r="AK16959" s="9" t="str">
        <f>VLOOKUP(Y16959,zdroj!D:AJ,33,0)</f>
        <v>katA</v>
      </c>
    </row>
    <row r="16960" spans="8:37" x14ac:dyDescent="0.25">
      <c r="H16960" s="8"/>
      <c r="I16960" s="8"/>
      <c r="N16960" s="23"/>
      <c r="O16960" s="24"/>
      <c r="P16960" s="19"/>
      <c r="Q16960" s="19"/>
      <c r="R16960" s="19"/>
      <c r="U16960" s="27"/>
      <c r="Y16960" s="9" t="s">
        <v>785</v>
      </c>
      <c r="Z16960" s="9" t="s">
        <v>462</v>
      </c>
      <c r="AA16960" s="9" t="s">
        <v>237</v>
      </c>
      <c r="AB16960" s="9">
        <v>15450104</v>
      </c>
      <c r="AC16960" s="9" t="s">
        <v>17733</v>
      </c>
      <c r="AD16960" s="9" t="s">
        <v>225</v>
      </c>
      <c r="AE16960" s="5">
        <f t="shared" si="550"/>
        <v>0</v>
      </c>
      <c r="AF16960" s="5" t="str">
        <f t="shared" si="551"/>
        <v>katA</v>
      </c>
      <c r="AG16960" s="153"/>
      <c r="AH16960" s="153"/>
      <c r="AI16960" t="s">
        <v>201</v>
      </c>
      <c r="AJ16960" t="s">
        <v>17878</v>
      </c>
      <c r="AK16960" s="9" t="str">
        <f>VLOOKUP(Y16960,zdroj!D:AJ,33,0)</f>
        <v>katA</v>
      </c>
    </row>
    <row r="16961" spans="8:37" x14ac:dyDescent="0.25">
      <c r="H16961" s="8"/>
      <c r="I16961" s="8"/>
      <c r="N16961" s="23"/>
      <c r="O16961" s="24"/>
      <c r="P16961" s="19"/>
      <c r="Q16961" s="19"/>
      <c r="R16961" s="19"/>
      <c r="U16961" s="27"/>
      <c r="Y16961" s="9" t="s">
        <v>785</v>
      </c>
      <c r="Z16961" s="9" t="s">
        <v>462</v>
      </c>
      <c r="AA16961" s="9" t="s">
        <v>237</v>
      </c>
      <c r="AB16961" s="9">
        <v>15450112</v>
      </c>
      <c r="AC16961" s="9" t="s">
        <v>17734</v>
      </c>
      <c r="AD16961" s="9" t="s">
        <v>231</v>
      </c>
      <c r="AE16961" s="5">
        <f t="shared" si="550"/>
        <v>0</v>
      </c>
      <c r="AF16961" s="5" t="str">
        <f t="shared" si="551"/>
        <v>katB</v>
      </c>
      <c r="AG16961" s="153"/>
      <c r="AH16961" s="153"/>
      <c r="AI16961" t="s">
        <v>201</v>
      </c>
      <c r="AJ16961" t="s">
        <v>17878</v>
      </c>
      <c r="AK16961" s="9" t="str">
        <f>VLOOKUP(Y16961,zdroj!D:AJ,33,0)</f>
        <v>katA</v>
      </c>
    </row>
    <row r="16962" spans="8:37" x14ac:dyDescent="0.25">
      <c r="H16962" s="8"/>
      <c r="I16962" s="8"/>
      <c r="N16962" s="23"/>
      <c r="O16962" s="24"/>
      <c r="P16962" s="19"/>
      <c r="Q16962" s="19"/>
      <c r="R16962" s="19"/>
      <c r="U16962" s="27"/>
      <c r="Y16962" s="9" t="s">
        <v>785</v>
      </c>
      <c r="Z16962" s="9" t="s">
        <v>462</v>
      </c>
      <c r="AA16962" s="9" t="s">
        <v>237</v>
      </c>
      <c r="AB16962" s="9">
        <v>15450121</v>
      </c>
      <c r="AC16962" s="9" t="s">
        <v>17735</v>
      </c>
      <c r="AD16962" s="9" t="s">
        <v>225</v>
      </c>
      <c r="AE16962" s="5">
        <f t="shared" si="550"/>
        <v>0</v>
      </c>
      <c r="AF16962" s="5" t="str">
        <f t="shared" si="551"/>
        <v>katA</v>
      </c>
      <c r="AG16962" s="153"/>
      <c r="AH16962" s="153"/>
      <c r="AI16962" t="s">
        <v>201</v>
      </c>
      <c r="AJ16962" t="s">
        <v>17878</v>
      </c>
      <c r="AK16962" s="9" t="str">
        <f>VLOOKUP(Y16962,zdroj!D:AJ,33,0)</f>
        <v>katA</v>
      </c>
    </row>
    <row r="16963" spans="8:37" x14ac:dyDescent="0.25">
      <c r="H16963" s="8"/>
      <c r="I16963" s="8"/>
      <c r="N16963" s="23"/>
      <c r="O16963" s="24"/>
      <c r="P16963" s="19"/>
      <c r="Q16963" s="19"/>
      <c r="R16963" s="19"/>
      <c r="U16963" s="27"/>
      <c r="Y16963" s="9" t="s">
        <v>785</v>
      </c>
      <c r="Z16963" s="9" t="s">
        <v>462</v>
      </c>
      <c r="AA16963" s="9" t="s">
        <v>237</v>
      </c>
      <c r="AB16963" s="9">
        <v>74615173</v>
      </c>
      <c r="AC16963" s="9" t="s">
        <v>17736</v>
      </c>
      <c r="AD16963" s="9" t="s">
        <v>225</v>
      </c>
      <c r="AE16963" s="5">
        <f t="shared" si="550"/>
        <v>0</v>
      </c>
      <c r="AF16963" s="5" t="str">
        <f t="shared" si="551"/>
        <v>katA</v>
      </c>
      <c r="AG16963" s="153"/>
      <c r="AH16963" s="153"/>
      <c r="AI16963" t="s">
        <v>201</v>
      </c>
      <c r="AJ16963" t="s">
        <v>17878</v>
      </c>
      <c r="AK16963" s="9" t="str">
        <f>VLOOKUP(Y16963,zdroj!D:AJ,33,0)</f>
        <v>katA</v>
      </c>
    </row>
    <row r="16964" spans="8:37" x14ac:dyDescent="0.25">
      <c r="H16964" s="8"/>
      <c r="I16964" s="8"/>
      <c r="N16964" s="23"/>
      <c r="O16964" s="24"/>
      <c r="P16964" s="19"/>
      <c r="Q16964" s="19"/>
      <c r="R16964" s="19"/>
      <c r="U16964" s="27"/>
      <c r="Y16964" s="9" t="s">
        <v>785</v>
      </c>
      <c r="Z16964" s="9" t="s">
        <v>462</v>
      </c>
      <c r="AA16964" s="9" t="s">
        <v>237</v>
      </c>
      <c r="AB16964" s="9">
        <v>15450139</v>
      </c>
      <c r="AC16964" s="9" t="s">
        <v>17737</v>
      </c>
      <c r="AD16964" s="9" t="s">
        <v>225</v>
      </c>
      <c r="AE16964" s="5">
        <f t="shared" si="550"/>
        <v>0</v>
      </c>
      <c r="AF16964" s="5" t="str">
        <f t="shared" si="551"/>
        <v>katA</v>
      </c>
      <c r="AG16964" s="153"/>
      <c r="AH16964" s="153"/>
      <c r="AI16964" t="s">
        <v>201</v>
      </c>
      <c r="AJ16964" t="s">
        <v>17878</v>
      </c>
      <c r="AK16964" s="9" t="str">
        <f>VLOOKUP(Y16964,zdroj!D:AJ,33,0)</f>
        <v>katA</v>
      </c>
    </row>
    <row r="16965" spans="8:37" x14ac:dyDescent="0.25">
      <c r="H16965" s="8"/>
      <c r="I16965" s="8"/>
      <c r="N16965" s="23"/>
      <c r="O16965" s="24"/>
      <c r="P16965" s="19"/>
      <c r="Q16965" s="19"/>
      <c r="R16965" s="19"/>
      <c r="U16965" s="27"/>
      <c r="Y16965" s="9" t="s">
        <v>785</v>
      </c>
      <c r="Z16965" s="9" t="s">
        <v>462</v>
      </c>
      <c r="AA16965" s="9" t="s">
        <v>237</v>
      </c>
      <c r="AB16965" s="9">
        <v>15450147</v>
      </c>
      <c r="AC16965" s="9" t="s">
        <v>17738</v>
      </c>
      <c r="AD16965" s="9" t="s">
        <v>231</v>
      </c>
      <c r="AE16965" s="5">
        <f t="shared" si="550"/>
        <v>0</v>
      </c>
      <c r="AF16965" s="5" t="str">
        <f t="shared" si="551"/>
        <v>katB</v>
      </c>
      <c r="AG16965" s="153"/>
      <c r="AH16965" s="153"/>
      <c r="AI16965" t="s">
        <v>201</v>
      </c>
      <c r="AJ16965" t="s">
        <v>17878</v>
      </c>
      <c r="AK16965" s="9" t="str">
        <f>VLOOKUP(Y16965,zdroj!D:AJ,33,0)</f>
        <v>katA</v>
      </c>
    </row>
    <row r="16966" spans="8:37" x14ac:dyDescent="0.25">
      <c r="H16966" s="8"/>
      <c r="I16966" s="8"/>
      <c r="N16966" s="23"/>
      <c r="O16966" s="24"/>
      <c r="P16966" s="19"/>
      <c r="Q16966" s="19"/>
      <c r="R16966" s="19"/>
      <c r="U16966" s="27"/>
      <c r="Y16966" s="9" t="s">
        <v>785</v>
      </c>
      <c r="Z16966" s="9" t="s">
        <v>462</v>
      </c>
      <c r="AA16966" s="9" t="s">
        <v>237</v>
      </c>
      <c r="AB16966" s="9">
        <v>15450155</v>
      </c>
      <c r="AC16966" s="9" t="s">
        <v>17739</v>
      </c>
      <c r="AD16966" s="9" t="s">
        <v>231</v>
      </c>
      <c r="AE16966" s="5">
        <f t="shared" si="550"/>
        <v>0</v>
      </c>
      <c r="AF16966" s="5" t="str">
        <f t="shared" si="551"/>
        <v>katB</v>
      </c>
      <c r="AG16966" s="153"/>
      <c r="AH16966" s="153"/>
      <c r="AI16966" t="s">
        <v>201</v>
      </c>
      <c r="AJ16966" t="s">
        <v>17878</v>
      </c>
      <c r="AK16966" s="9" t="str">
        <f>VLOOKUP(Y16966,zdroj!D:AJ,33,0)</f>
        <v>katA</v>
      </c>
    </row>
    <row r="16967" spans="8:37" x14ac:dyDescent="0.25">
      <c r="H16967" s="8"/>
      <c r="I16967" s="8"/>
      <c r="N16967" s="23"/>
      <c r="O16967" s="24"/>
      <c r="P16967" s="19"/>
      <c r="Q16967" s="19"/>
      <c r="R16967" s="19"/>
      <c r="U16967" s="27"/>
      <c r="Y16967" s="9" t="s">
        <v>785</v>
      </c>
      <c r="Z16967" s="9" t="s">
        <v>462</v>
      </c>
      <c r="AA16967" s="9" t="s">
        <v>237</v>
      </c>
      <c r="AB16967" s="9">
        <v>15450163</v>
      </c>
      <c r="AC16967" s="9" t="s">
        <v>17740</v>
      </c>
      <c r="AD16967" s="9" t="s">
        <v>225</v>
      </c>
      <c r="AE16967" s="5">
        <f t="shared" si="550"/>
        <v>0</v>
      </c>
      <c r="AF16967" s="5" t="str">
        <f t="shared" si="551"/>
        <v>katA</v>
      </c>
      <c r="AG16967" s="153"/>
      <c r="AH16967" s="153"/>
      <c r="AI16967" t="s">
        <v>201</v>
      </c>
      <c r="AJ16967" t="s">
        <v>17878</v>
      </c>
      <c r="AK16967" s="9" t="str">
        <f>VLOOKUP(Y16967,zdroj!D:AJ,33,0)</f>
        <v>katA</v>
      </c>
    </row>
    <row r="16968" spans="8:37" x14ac:dyDescent="0.25">
      <c r="H16968" s="8"/>
      <c r="I16968" s="8"/>
      <c r="N16968" s="23"/>
      <c r="O16968" s="24"/>
      <c r="P16968" s="19"/>
      <c r="Q16968" s="19"/>
      <c r="R16968" s="19"/>
      <c r="U16968" s="27"/>
      <c r="Y16968" s="9" t="s">
        <v>785</v>
      </c>
      <c r="Z16968" s="9" t="s">
        <v>462</v>
      </c>
      <c r="AA16968" s="9" t="s">
        <v>237</v>
      </c>
      <c r="AB16968" s="9">
        <v>15450023</v>
      </c>
      <c r="AC16968" s="9" t="s">
        <v>17741</v>
      </c>
      <c r="AD16968" s="9" t="s">
        <v>225</v>
      </c>
      <c r="AE16968" s="5">
        <f t="shared" si="550"/>
        <v>0</v>
      </c>
      <c r="AF16968" s="5" t="str">
        <f t="shared" si="551"/>
        <v>katA</v>
      </c>
      <c r="AG16968" s="153"/>
      <c r="AH16968" s="153"/>
      <c r="AI16968" t="s">
        <v>201</v>
      </c>
      <c r="AJ16968" t="s">
        <v>17878</v>
      </c>
      <c r="AK16968" s="9" t="str">
        <f>VLOOKUP(Y16968,zdroj!D:AJ,33,0)</f>
        <v>katA</v>
      </c>
    </row>
    <row r="16969" spans="8:37" x14ac:dyDescent="0.25">
      <c r="H16969" s="8"/>
      <c r="I16969" s="8"/>
      <c r="N16969" s="23"/>
      <c r="O16969" s="24"/>
      <c r="P16969" s="19"/>
      <c r="Q16969" s="19"/>
      <c r="R16969" s="19"/>
      <c r="U16969" s="27"/>
      <c r="Y16969" s="9" t="s">
        <v>785</v>
      </c>
      <c r="Z16969" s="9" t="s">
        <v>462</v>
      </c>
      <c r="AA16969" s="9" t="s">
        <v>237</v>
      </c>
      <c r="AB16969" s="9">
        <v>15450171</v>
      </c>
      <c r="AC16969" s="9" t="s">
        <v>17742</v>
      </c>
      <c r="AD16969" s="9" t="s">
        <v>225</v>
      </c>
      <c r="AE16969" s="5">
        <f t="shared" si="550"/>
        <v>0</v>
      </c>
      <c r="AF16969" s="5" t="str">
        <f t="shared" si="551"/>
        <v>katA</v>
      </c>
      <c r="AG16969" s="153"/>
      <c r="AH16969" s="153"/>
      <c r="AI16969" t="s">
        <v>201</v>
      </c>
      <c r="AJ16969" t="s">
        <v>17878</v>
      </c>
      <c r="AK16969" s="9" t="str">
        <f>VLOOKUP(Y16969,zdroj!D:AJ,33,0)</f>
        <v>katA</v>
      </c>
    </row>
    <row r="16970" spans="8:37" x14ac:dyDescent="0.25">
      <c r="H16970" s="8"/>
      <c r="I16970" s="8"/>
      <c r="N16970" s="23"/>
      <c r="O16970" s="24"/>
      <c r="P16970" s="19"/>
      <c r="Q16970" s="19"/>
      <c r="R16970" s="19"/>
      <c r="U16970" s="27"/>
      <c r="Y16970" s="9" t="s">
        <v>785</v>
      </c>
      <c r="Z16970" s="9" t="s">
        <v>462</v>
      </c>
      <c r="AA16970" s="9" t="s">
        <v>237</v>
      </c>
      <c r="AB16970" s="9">
        <v>15450180</v>
      </c>
      <c r="AC16970" s="9" t="s">
        <v>17743</v>
      </c>
      <c r="AD16970" s="9" t="s">
        <v>231</v>
      </c>
      <c r="AE16970" s="5">
        <f t="shared" ref="AE16970:AE17033" si="552">VLOOKUP(Y16970,K:T,10,0)</f>
        <v>0</v>
      </c>
      <c r="AF16970" s="5" t="str">
        <f t="shared" ref="AF16970:AF17033" si="553">IF(AE16970="A",IF(AD16970="katA","katB",AD16970),AD16970)</f>
        <v>katB</v>
      </c>
      <c r="AG16970" s="153"/>
      <c r="AH16970" s="153"/>
      <c r="AI16970" t="s">
        <v>201</v>
      </c>
      <c r="AJ16970" t="s">
        <v>17878</v>
      </c>
      <c r="AK16970" s="9" t="str">
        <f>VLOOKUP(Y16970,zdroj!D:AJ,33,0)</f>
        <v>katA</v>
      </c>
    </row>
    <row r="16971" spans="8:37" x14ac:dyDescent="0.25">
      <c r="H16971" s="8"/>
      <c r="I16971" s="8"/>
      <c r="N16971" s="23"/>
      <c r="O16971" s="24"/>
      <c r="P16971" s="19"/>
      <c r="Q16971" s="19"/>
      <c r="R16971" s="19"/>
      <c r="U16971" s="27"/>
      <c r="Y16971" s="9" t="s">
        <v>785</v>
      </c>
      <c r="Z16971" s="9" t="s">
        <v>462</v>
      </c>
      <c r="AA16971" s="9" t="s">
        <v>237</v>
      </c>
      <c r="AB16971" s="9">
        <v>15450198</v>
      </c>
      <c r="AC16971" s="9" t="s">
        <v>17744</v>
      </c>
      <c r="AD16971" s="9" t="s">
        <v>225</v>
      </c>
      <c r="AE16971" s="5">
        <f t="shared" si="552"/>
        <v>0</v>
      </c>
      <c r="AF16971" s="5" t="str">
        <f t="shared" si="553"/>
        <v>katA</v>
      </c>
      <c r="AG16971" s="153"/>
      <c r="AH16971" s="153"/>
      <c r="AI16971" t="s">
        <v>201</v>
      </c>
      <c r="AJ16971" t="s">
        <v>17878</v>
      </c>
      <c r="AK16971" s="9" t="str">
        <f>VLOOKUP(Y16971,zdroj!D:AJ,33,0)</f>
        <v>katA</v>
      </c>
    </row>
    <row r="16972" spans="8:37" x14ac:dyDescent="0.25">
      <c r="H16972" s="8"/>
      <c r="I16972" s="8"/>
      <c r="N16972" s="23"/>
      <c r="O16972" s="24"/>
      <c r="P16972" s="19"/>
      <c r="Q16972" s="19"/>
      <c r="R16972" s="19"/>
      <c r="U16972" s="27"/>
      <c r="Y16972" s="9" t="s">
        <v>785</v>
      </c>
      <c r="Z16972" s="9" t="s">
        <v>462</v>
      </c>
      <c r="AA16972" s="9" t="s">
        <v>237</v>
      </c>
      <c r="AB16972" s="9">
        <v>15450201</v>
      </c>
      <c r="AC16972" s="9" t="s">
        <v>17745</v>
      </c>
      <c r="AD16972" s="9" t="s">
        <v>231</v>
      </c>
      <c r="AE16972" s="5">
        <f t="shared" si="552"/>
        <v>0</v>
      </c>
      <c r="AF16972" s="5" t="str">
        <f t="shared" si="553"/>
        <v>katB</v>
      </c>
      <c r="AG16972" s="153"/>
      <c r="AH16972" s="153"/>
      <c r="AI16972" t="s">
        <v>201</v>
      </c>
      <c r="AJ16972" t="s">
        <v>17878</v>
      </c>
      <c r="AK16972" s="9" t="str">
        <f>VLOOKUP(Y16972,zdroj!D:AJ,33,0)</f>
        <v>katA</v>
      </c>
    </row>
    <row r="16973" spans="8:37" x14ac:dyDescent="0.25">
      <c r="H16973" s="8"/>
      <c r="I16973" s="8"/>
      <c r="N16973" s="23"/>
      <c r="O16973" s="24"/>
      <c r="P16973" s="19"/>
      <c r="Q16973" s="19"/>
      <c r="R16973" s="19"/>
      <c r="U16973" s="27"/>
      <c r="Y16973" s="9" t="s">
        <v>785</v>
      </c>
      <c r="Z16973" s="9" t="s">
        <v>462</v>
      </c>
      <c r="AA16973" s="9" t="s">
        <v>237</v>
      </c>
      <c r="AB16973" s="9">
        <v>15450210</v>
      </c>
      <c r="AC16973" s="9" t="s">
        <v>17746</v>
      </c>
      <c r="AD16973" s="9" t="s">
        <v>225</v>
      </c>
      <c r="AE16973" s="5">
        <f t="shared" si="552"/>
        <v>0</v>
      </c>
      <c r="AF16973" s="5" t="str">
        <f t="shared" si="553"/>
        <v>katA</v>
      </c>
      <c r="AG16973" s="153"/>
      <c r="AH16973" s="153"/>
      <c r="AI16973" t="s">
        <v>201</v>
      </c>
      <c r="AJ16973" t="s">
        <v>17878</v>
      </c>
      <c r="AK16973" s="9" t="str">
        <f>VLOOKUP(Y16973,zdroj!D:AJ,33,0)</f>
        <v>katA</v>
      </c>
    </row>
    <row r="16974" spans="8:37" x14ac:dyDescent="0.25">
      <c r="H16974" s="8"/>
      <c r="I16974" s="8"/>
      <c r="N16974" s="23"/>
      <c r="O16974" s="24"/>
      <c r="P16974" s="19"/>
      <c r="Q16974" s="19"/>
      <c r="R16974" s="19"/>
      <c r="U16974" s="27"/>
      <c r="Y16974" s="9" t="s">
        <v>785</v>
      </c>
      <c r="Z16974" s="9" t="s">
        <v>462</v>
      </c>
      <c r="AA16974" s="9" t="s">
        <v>237</v>
      </c>
      <c r="AB16974" s="9">
        <v>15450228</v>
      </c>
      <c r="AC16974" s="9" t="s">
        <v>17747</v>
      </c>
      <c r="AD16974" s="9" t="s">
        <v>225</v>
      </c>
      <c r="AE16974" s="5">
        <f t="shared" si="552"/>
        <v>0</v>
      </c>
      <c r="AF16974" s="5" t="str">
        <f t="shared" si="553"/>
        <v>katA</v>
      </c>
      <c r="AG16974" s="153"/>
      <c r="AH16974" s="153"/>
      <c r="AI16974" t="s">
        <v>201</v>
      </c>
      <c r="AJ16974" t="s">
        <v>17878</v>
      </c>
      <c r="AK16974" s="9" t="str">
        <f>VLOOKUP(Y16974,zdroj!D:AJ,33,0)</f>
        <v>katA</v>
      </c>
    </row>
    <row r="16975" spans="8:37" x14ac:dyDescent="0.25">
      <c r="H16975" s="8"/>
      <c r="I16975" s="8"/>
      <c r="N16975" s="23"/>
      <c r="O16975" s="24"/>
      <c r="P16975" s="19"/>
      <c r="Q16975" s="19"/>
      <c r="R16975" s="19"/>
      <c r="U16975" s="27"/>
      <c r="Y16975" s="9" t="s">
        <v>785</v>
      </c>
      <c r="Z16975" s="9" t="s">
        <v>462</v>
      </c>
      <c r="AA16975" s="9" t="s">
        <v>237</v>
      </c>
      <c r="AB16975" s="9">
        <v>15450236</v>
      </c>
      <c r="AC16975" s="9" t="s">
        <v>17748</v>
      </c>
      <c r="AD16975" s="9" t="s">
        <v>225</v>
      </c>
      <c r="AE16975" s="5">
        <f t="shared" si="552"/>
        <v>0</v>
      </c>
      <c r="AF16975" s="5" t="str">
        <f t="shared" si="553"/>
        <v>katA</v>
      </c>
      <c r="AG16975" s="153"/>
      <c r="AH16975" s="153"/>
      <c r="AI16975" t="s">
        <v>201</v>
      </c>
      <c r="AJ16975" t="s">
        <v>17878</v>
      </c>
      <c r="AK16975" s="9" t="str">
        <f>VLOOKUP(Y16975,zdroj!D:AJ,33,0)</f>
        <v>katA</v>
      </c>
    </row>
    <row r="16976" spans="8:37" x14ac:dyDescent="0.25">
      <c r="H16976" s="8"/>
      <c r="I16976" s="8"/>
      <c r="N16976" s="23"/>
      <c r="O16976" s="24"/>
      <c r="P16976" s="19"/>
      <c r="Q16976" s="19"/>
      <c r="R16976" s="19"/>
      <c r="U16976" s="27"/>
      <c r="Y16976" s="9" t="s">
        <v>785</v>
      </c>
      <c r="Z16976" s="9" t="s">
        <v>462</v>
      </c>
      <c r="AA16976" s="9" t="s">
        <v>237</v>
      </c>
      <c r="AB16976" s="9">
        <v>15450244</v>
      </c>
      <c r="AC16976" s="9" t="s">
        <v>17749</v>
      </c>
      <c r="AD16976" s="9" t="s">
        <v>225</v>
      </c>
      <c r="AE16976" s="5">
        <f t="shared" si="552"/>
        <v>0</v>
      </c>
      <c r="AF16976" s="5" t="str">
        <f t="shared" si="553"/>
        <v>katA</v>
      </c>
      <c r="AG16976" s="153"/>
      <c r="AH16976" s="153"/>
      <c r="AI16976" t="s">
        <v>201</v>
      </c>
      <c r="AJ16976" t="s">
        <v>17878</v>
      </c>
      <c r="AK16976" s="9" t="str">
        <f>VLOOKUP(Y16976,zdroj!D:AJ,33,0)</f>
        <v>katA</v>
      </c>
    </row>
    <row r="16977" spans="8:37" x14ac:dyDescent="0.25">
      <c r="H16977" s="8"/>
      <c r="I16977" s="8"/>
      <c r="N16977" s="23"/>
      <c r="O16977" s="24"/>
      <c r="P16977" s="19"/>
      <c r="Q16977" s="19"/>
      <c r="R16977" s="19"/>
      <c r="U16977" s="27"/>
      <c r="Y16977" s="9" t="s">
        <v>785</v>
      </c>
      <c r="Z16977" s="9" t="s">
        <v>462</v>
      </c>
      <c r="AA16977" s="9" t="s">
        <v>237</v>
      </c>
      <c r="AB16977" s="9">
        <v>15450252</v>
      </c>
      <c r="AC16977" s="9" t="s">
        <v>17750</v>
      </c>
      <c r="AD16977" s="9" t="s">
        <v>231</v>
      </c>
      <c r="AE16977" s="5">
        <f t="shared" si="552"/>
        <v>0</v>
      </c>
      <c r="AF16977" s="5" t="str">
        <f t="shared" si="553"/>
        <v>katB</v>
      </c>
      <c r="AG16977" s="153"/>
      <c r="AH16977" s="153"/>
      <c r="AI16977" t="s">
        <v>201</v>
      </c>
      <c r="AJ16977" t="s">
        <v>17878</v>
      </c>
      <c r="AK16977" s="9" t="str">
        <f>VLOOKUP(Y16977,zdroj!D:AJ,33,0)</f>
        <v>katA</v>
      </c>
    </row>
    <row r="16978" spans="8:37" x14ac:dyDescent="0.25">
      <c r="H16978" s="8"/>
      <c r="I16978" s="8"/>
      <c r="N16978" s="23"/>
      <c r="O16978" s="24"/>
      <c r="P16978" s="19"/>
      <c r="Q16978" s="19"/>
      <c r="R16978" s="19"/>
      <c r="U16978" s="27"/>
      <c r="Y16978" s="9" t="s">
        <v>785</v>
      </c>
      <c r="Z16978" s="9" t="s">
        <v>462</v>
      </c>
      <c r="AA16978" s="9" t="s">
        <v>237</v>
      </c>
      <c r="AB16978" s="9">
        <v>15450261</v>
      </c>
      <c r="AC16978" s="9" t="s">
        <v>17751</v>
      </c>
      <c r="AD16978" s="9" t="s">
        <v>225</v>
      </c>
      <c r="AE16978" s="5">
        <f t="shared" si="552"/>
        <v>0</v>
      </c>
      <c r="AF16978" s="5" t="str">
        <f t="shared" si="553"/>
        <v>katA</v>
      </c>
      <c r="AG16978" s="153"/>
      <c r="AH16978" s="153"/>
      <c r="AI16978" t="s">
        <v>229</v>
      </c>
      <c r="AJ16978" t="s">
        <v>17878</v>
      </c>
      <c r="AK16978" s="9" t="str">
        <f>VLOOKUP(Y16978,zdroj!D:AJ,33,0)</f>
        <v>katA</v>
      </c>
    </row>
    <row r="16979" spans="8:37" x14ac:dyDescent="0.25">
      <c r="H16979" s="8"/>
      <c r="I16979" s="8"/>
      <c r="N16979" s="23"/>
      <c r="O16979" s="24"/>
      <c r="P16979" s="19"/>
      <c r="Q16979" s="19"/>
      <c r="R16979" s="19"/>
      <c r="U16979" s="27"/>
      <c r="Y16979" s="9" t="s">
        <v>785</v>
      </c>
      <c r="Z16979" s="9" t="s">
        <v>462</v>
      </c>
      <c r="AA16979" s="9" t="s">
        <v>237</v>
      </c>
      <c r="AB16979" s="9">
        <v>15450279</v>
      </c>
      <c r="AC16979" s="9" t="s">
        <v>17752</v>
      </c>
      <c r="AD16979" s="9" t="s">
        <v>225</v>
      </c>
      <c r="AE16979" s="5">
        <f t="shared" si="552"/>
        <v>0</v>
      </c>
      <c r="AF16979" s="5" t="str">
        <f t="shared" si="553"/>
        <v>katA</v>
      </c>
      <c r="AG16979" s="153"/>
      <c r="AH16979" s="153"/>
      <c r="AI16979" t="s">
        <v>201</v>
      </c>
      <c r="AJ16979" t="s">
        <v>17878</v>
      </c>
      <c r="AK16979" s="9" t="str">
        <f>VLOOKUP(Y16979,zdroj!D:AJ,33,0)</f>
        <v>katA</v>
      </c>
    </row>
    <row r="16980" spans="8:37" x14ac:dyDescent="0.25">
      <c r="H16980" s="8"/>
      <c r="I16980" s="8"/>
      <c r="N16980" s="23"/>
      <c r="O16980" s="24"/>
      <c r="P16980" s="19"/>
      <c r="Q16980" s="19"/>
      <c r="R16980" s="19"/>
      <c r="U16980" s="27"/>
      <c r="Y16980" s="9" t="s">
        <v>785</v>
      </c>
      <c r="Z16980" s="9" t="s">
        <v>462</v>
      </c>
      <c r="AA16980" s="9" t="s">
        <v>237</v>
      </c>
      <c r="AB16980" s="9">
        <v>15450287</v>
      </c>
      <c r="AC16980" s="9" t="s">
        <v>17753</v>
      </c>
      <c r="AD16980" s="9" t="s">
        <v>800</v>
      </c>
      <c r="AE16980" s="5">
        <f t="shared" si="552"/>
        <v>0</v>
      </c>
      <c r="AF16980" s="5" t="str">
        <f t="shared" si="553"/>
        <v>Pokryto</v>
      </c>
      <c r="AG16980" s="153"/>
      <c r="AH16980" s="153"/>
      <c r="AI16980" t="s">
        <v>17880</v>
      </c>
      <c r="AJ16980" t="s">
        <v>800</v>
      </c>
      <c r="AK16980" s="9" t="str">
        <f>VLOOKUP(Y16980,zdroj!D:AJ,33,0)</f>
        <v>katA</v>
      </c>
    </row>
    <row r="16981" spans="8:37" x14ac:dyDescent="0.25">
      <c r="H16981" s="8"/>
      <c r="I16981" s="8"/>
      <c r="N16981" s="23"/>
      <c r="O16981" s="24"/>
      <c r="P16981" s="19"/>
      <c r="Q16981" s="19"/>
      <c r="R16981" s="19"/>
      <c r="U16981" s="27"/>
      <c r="Y16981" s="9" t="s">
        <v>785</v>
      </c>
      <c r="Z16981" s="9" t="s">
        <v>462</v>
      </c>
      <c r="AA16981" s="9" t="s">
        <v>237</v>
      </c>
      <c r="AB16981" s="9">
        <v>15450031</v>
      </c>
      <c r="AC16981" s="9" t="s">
        <v>17754</v>
      </c>
      <c r="AD16981" s="9" t="s">
        <v>225</v>
      </c>
      <c r="AE16981" s="5">
        <f t="shared" si="552"/>
        <v>0</v>
      </c>
      <c r="AF16981" s="5" t="str">
        <f t="shared" si="553"/>
        <v>katA</v>
      </c>
      <c r="AG16981" s="153"/>
      <c r="AH16981" s="153"/>
      <c r="AI16981" t="s">
        <v>201</v>
      </c>
      <c r="AJ16981" t="s">
        <v>17878</v>
      </c>
      <c r="AK16981" s="9" t="str">
        <f>VLOOKUP(Y16981,zdroj!D:AJ,33,0)</f>
        <v>katA</v>
      </c>
    </row>
    <row r="16982" spans="8:37" x14ac:dyDescent="0.25">
      <c r="H16982" s="8"/>
      <c r="I16982" s="8"/>
      <c r="N16982" s="23"/>
      <c r="O16982" s="24"/>
      <c r="P16982" s="19"/>
      <c r="Q16982" s="19"/>
      <c r="R16982" s="19"/>
      <c r="U16982" s="27"/>
      <c r="Y16982" s="9" t="s">
        <v>785</v>
      </c>
      <c r="Z16982" s="9" t="s">
        <v>462</v>
      </c>
      <c r="AA16982" s="9" t="s">
        <v>237</v>
      </c>
      <c r="AB16982" s="9">
        <v>15450295</v>
      </c>
      <c r="AC16982" s="9" t="s">
        <v>17755</v>
      </c>
      <c r="AD16982" s="9" t="s">
        <v>231</v>
      </c>
      <c r="AE16982" s="5">
        <f t="shared" si="552"/>
        <v>0</v>
      </c>
      <c r="AF16982" s="5" t="str">
        <f t="shared" si="553"/>
        <v>katB</v>
      </c>
      <c r="AG16982" s="153"/>
      <c r="AH16982" s="153"/>
      <c r="AI16982" t="s">
        <v>201</v>
      </c>
      <c r="AJ16982" t="s">
        <v>17878</v>
      </c>
      <c r="AK16982" s="9" t="str">
        <f>VLOOKUP(Y16982,zdroj!D:AJ,33,0)</f>
        <v>katA</v>
      </c>
    </row>
    <row r="16983" spans="8:37" x14ac:dyDescent="0.25">
      <c r="H16983" s="8"/>
      <c r="I16983" s="8"/>
      <c r="N16983" s="23"/>
      <c r="O16983" s="24"/>
      <c r="P16983" s="19"/>
      <c r="Q16983" s="19"/>
      <c r="R16983" s="19"/>
      <c r="U16983" s="27"/>
      <c r="Y16983" s="9" t="s">
        <v>785</v>
      </c>
      <c r="Z16983" s="9" t="s">
        <v>462</v>
      </c>
      <c r="AA16983" s="9" t="s">
        <v>237</v>
      </c>
      <c r="AB16983" s="9">
        <v>15450309</v>
      </c>
      <c r="AC16983" s="9" t="s">
        <v>17756</v>
      </c>
      <c r="AD16983" s="9" t="s">
        <v>231</v>
      </c>
      <c r="AE16983" s="5">
        <f t="shared" si="552"/>
        <v>0</v>
      </c>
      <c r="AF16983" s="5" t="str">
        <f t="shared" si="553"/>
        <v>katB</v>
      </c>
      <c r="AG16983" s="153"/>
      <c r="AH16983" s="153"/>
      <c r="AI16983" t="s">
        <v>201</v>
      </c>
      <c r="AJ16983" t="s">
        <v>17878</v>
      </c>
      <c r="AK16983" s="9" t="str">
        <f>VLOOKUP(Y16983,zdroj!D:AJ,33,0)</f>
        <v>katA</v>
      </c>
    </row>
    <row r="16984" spans="8:37" x14ac:dyDescent="0.25">
      <c r="H16984" s="8"/>
      <c r="I16984" s="8"/>
      <c r="N16984" s="23"/>
      <c r="O16984" s="24"/>
      <c r="P16984" s="19"/>
      <c r="Q16984" s="19"/>
      <c r="R16984" s="19"/>
      <c r="U16984" s="27"/>
      <c r="Y16984" s="9" t="s">
        <v>785</v>
      </c>
      <c r="Z16984" s="9" t="s">
        <v>462</v>
      </c>
      <c r="AA16984" s="9" t="s">
        <v>237</v>
      </c>
      <c r="AB16984" s="9">
        <v>15450317</v>
      </c>
      <c r="AC16984" s="9" t="s">
        <v>17757</v>
      </c>
      <c r="AD16984" s="9" t="s">
        <v>225</v>
      </c>
      <c r="AE16984" s="5">
        <f t="shared" si="552"/>
        <v>0</v>
      </c>
      <c r="AF16984" s="5" t="str">
        <f t="shared" si="553"/>
        <v>katA</v>
      </c>
      <c r="AG16984" s="153"/>
      <c r="AH16984" s="153"/>
      <c r="AI16984" t="s">
        <v>201</v>
      </c>
      <c r="AJ16984" t="s">
        <v>17878</v>
      </c>
      <c r="AK16984" s="9" t="str">
        <f>VLOOKUP(Y16984,zdroj!D:AJ,33,0)</f>
        <v>katA</v>
      </c>
    </row>
    <row r="16985" spans="8:37" x14ac:dyDescent="0.25">
      <c r="H16985" s="8"/>
      <c r="I16985" s="8"/>
      <c r="N16985" s="23"/>
      <c r="O16985" s="24"/>
      <c r="P16985" s="19"/>
      <c r="Q16985" s="19"/>
      <c r="R16985" s="19"/>
      <c r="U16985" s="27"/>
      <c r="Y16985" s="9" t="s">
        <v>785</v>
      </c>
      <c r="Z16985" s="9" t="s">
        <v>462</v>
      </c>
      <c r="AA16985" s="9" t="s">
        <v>237</v>
      </c>
      <c r="AB16985" s="9">
        <v>15450040</v>
      </c>
      <c r="AC16985" s="9" t="s">
        <v>17758</v>
      </c>
      <c r="AD16985" s="9" t="s">
        <v>225</v>
      </c>
      <c r="AE16985" s="5">
        <f t="shared" si="552"/>
        <v>0</v>
      </c>
      <c r="AF16985" s="5" t="str">
        <f t="shared" si="553"/>
        <v>katA</v>
      </c>
      <c r="AG16985" s="153"/>
      <c r="AH16985" s="153"/>
      <c r="AI16985" t="s">
        <v>201</v>
      </c>
      <c r="AJ16985" t="s">
        <v>17878</v>
      </c>
      <c r="AK16985" s="9" t="str">
        <f>VLOOKUP(Y16985,zdroj!D:AJ,33,0)</f>
        <v>katA</v>
      </c>
    </row>
    <row r="16986" spans="8:37" x14ac:dyDescent="0.25">
      <c r="H16986" s="8"/>
      <c r="I16986" s="8"/>
      <c r="N16986" s="23"/>
      <c r="O16986" s="24"/>
      <c r="P16986" s="19"/>
      <c r="Q16986" s="19"/>
      <c r="R16986" s="19"/>
      <c r="U16986" s="27"/>
      <c r="Y16986" s="9" t="s">
        <v>785</v>
      </c>
      <c r="Z16986" s="9" t="s">
        <v>462</v>
      </c>
      <c r="AA16986" s="9" t="s">
        <v>237</v>
      </c>
      <c r="AB16986" s="9">
        <v>15450058</v>
      </c>
      <c r="AC16986" s="9" t="s">
        <v>17759</v>
      </c>
      <c r="AD16986" s="9" t="s">
        <v>225</v>
      </c>
      <c r="AE16986" s="5">
        <f t="shared" si="552"/>
        <v>0</v>
      </c>
      <c r="AF16986" s="5" t="str">
        <f t="shared" si="553"/>
        <v>katA</v>
      </c>
      <c r="AG16986" s="153"/>
      <c r="AH16986" s="153"/>
      <c r="AI16986" t="s">
        <v>201</v>
      </c>
      <c r="AJ16986" t="s">
        <v>17878</v>
      </c>
      <c r="AK16986" s="9" t="str">
        <f>VLOOKUP(Y16986,zdroj!D:AJ,33,0)</f>
        <v>katA</v>
      </c>
    </row>
    <row r="16987" spans="8:37" x14ac:dyDescent="0.25">
      <c r="H16987" s="8"/>
      <c r="I16987" s="8"/>
      <c r="N16987" s="23"/>
      <c r="O16987" s="24"/>
      <c r="P16987" s="19"/>
      <c r="Q16987" s="19"/>
      <c r="R16987" s="19"/>
      <c r="U16987" s="27"/>
      <c r="Y16987" s="9" t="s">
        <v>785</v>
      </c>
      <c r="Z16987" s="9" t="s">
        <v>462</v>
      </c>
      <c r="AA16987" s="9" t="s">
        <v>237</v>
      </c>
      <c r="AB16987" s="9">
        <v>15450066</v>
      </c>
      <c r="AC16987" s="9" t="s">
        <v>17760</v>
      </c>
      <c r="AD16987" s="9" t="s">
        <v>225</v>
      </c>
      <c r="AE16987" s="5">
        <f t="shared" si="552"/>
        <v>0</v>
      </c>
      <c r="AF16987" s="5" t="str">
        <f t="shared" si="553"/>
        <v>katA</v>
      </c>
      <c r="AG16987" s="153"/>
      <c r="AH16987" s="153"/>
      <c r="AI16987" t="s">
        <v>201</v>
      </c>
      <c r="AJ16987" t="s">
        <v>17878</v>
      </c>
      <c r="AK16987" s="9" t="str">
        <f>VLOOKUP(Y16987,zdroj!D:AJ,33,0)</f>
        <v>katA</v>
      </c>
    </row>
    <row r="16988" spans="8:37" x14ac:dyDescent="0.25">
      <c r="H16988" s="8"/>
      <c r="I16988" s="8"/>
      <c r="N16988" s="23"/>
      <c r="O16988" s="24"/>
      <c r="P16988" s="19"/>
      <c r="Q16988" s="19"/>
      <c r="R16988" s="19"/>
      <c r="U16988" s="27"/>
      <c r="Y16988" s="9" t="s">
        <v>785</v>
      </c>
      <c r="Z16988" s="9" t="s">
        <v>462</v>
      </c>
      <c r="AA16988" s="9" t="s">
        <v>237</v>
      </c>
      <c r="AB16988" s="9">
        <v>40988651</v>
      </c>
      <c r="AC16988" s="9" t="s">
        <v>17761</v>
      </c>
      <c r="AD16988" s="9" t="s">
        <v>231</v>
      </c>
      <c r="AE16988" s="5">
        <f t="shared" si="552"/>
        <v>0</v>
      </c>
      <c r="AF16988" s="5" t="str">
        <f t="shared" si="553"/>
        <v>katB</v>
      </c>
      <c r="AG16988" s="153"/>
      <c r="AH16988" s="153"/>
      <c r="AI16988" t="s">
        <v>201</v>
      </c>
      <c r="AJ16988" t="s">
        <v>17878</v>
      </c>
      <c r="AK16988" s="9" t="str">
        <f>VLOOKUP(Y16988,zdroj!D:AJ,33,0)</f>
        <v>katA</v>
      </c>
    </row>
    <row r="16989" spans="8:37" x14ac:dyDescent="0.25">
      <c r="H16989" s="8"/>
      <c r="I16989" s="8"/>
      <c r="N16989" s="23"/>
      <c r="O16989" s="24"/>
      <c r="P16989" s="19"/>
      <c r="Q16989" s="19"/>
      <c r="R16989" s="19"/>
      <c r="U16989" s="27"/>
      <c r="Y16989" s="9" t="s">
        <v>785</v>
      </c>
      <c r="Z16989" s="9" t="s">
        <v>462</v>
      </c>
      <c r="AA16989" s="9" t="s">
        <v>237</v>
      </c>
      <c r="AB16989" s="9">
        <v>15450074</v>
      </c>
      <c r="AC16989" s="9" t="s">
        <v>17762</v>
      </c>
      <c r="AD16989" s="9" t="s">
        <v>225</v>
      </c>
      <c r="AE16989" s="5">
        <f t="shared" si="552"/>
        <v>0</v>
      </c>
      <c r="AF16989" s="5" t="str">
        <f t="shared" si="553"/>
        <v>katA</v>
      </c>
      <c r="AG16989" s="153"/>
      <c r="AH16989" s="153"/>
      <c r="AI16989" t="s">
        <v>201</v>
      </c>
      <c r="AJ16989" t="s">
        <v>17878</v>
      </c>
      <c r="AK16989" s="9" t="str">
        <f>VLOOKUP(Y16989,zdroj!D:AJ,33,0)</f>
        <v>katA</v>
      </c>
    </row>
    <row r="16990" spans="8:37" x14ac:dyDescent="0.25">
      <c r="H16990" s="8"/>
      <c r="I16990" s="8"/>
      <c r="N16990" s="23"/>
      <c r="O16990" s="24"/>
      <c r="P16990" s="19"/>
      <c r="Q16990" s="19"/>
      <c r="R16990" s="19"/>
      <c r="U16990" s="27"/>
      <c r="Y16990" s="9" t="s">
        <v>788</v>
      </c>
      <c r="Z16990" s="9" t="s">
        <v>462</v>
      </c>
      <c r="AA16990" s="9" t="s">
        <v>44</v>
      </c>
      <c r="AB16990" s="9">
        <v>82292531</v>
      </c>
      <c r="AC16990" s="9" t="s">
        <v>17763</v>
      </c>
      <c r="AD16990" s="9" t="s">
        <v>225</v>
      </c>
      <c r="AE16990" s="5">
        <f t="shared" si="552"/>
        <v>0</v>
      </c>
      <c r="AF16990" s="5" t="str">
        <f t="shared" si="553"/>
        <v>katA</v>
      </c>
      <c r="AG16990" s="153"/>
      <c r="AH16990" s="153"/>
      <c r="AI16990" t="s">
        <v>195</v>
      </c>
      <c r="AJ16990" t="s">
        <v>340</v>
      </c>
      <c r="AK16990" s="9" t="str">
        <f>VLOOKUP(Y16990,zdroj!D:AJ,33,0)</f>
        <v>katA</v>
      </c>
    </row>
    <row r="16991" spans="8:37" x14ac:dyDescent="0.25">
      <c r="H16991" s="8"/>
      <c r="I16991" s="8"/>
      <c r="N16991" s="23"/>
      <c r="O16991" s="24"/>
      <c r="P16991" s="19"/>
      <c r="Q16991" s="19"/>
      <c r="R16991" s="19"/>
      <c r="U16991" s="27"/>
      <c r="Y16991" s="9" t="s">
        <v>788</v>
      </c>
      <c r="Z16991" s="9" t="s">
        <v>462</v>
      </c>
      <c r="AA16991" s="9" t="s">
        <v>44</v>
      </c>
      <c r="AB16991" s="9">
        <v>5901251</v>
      </c>
      <c r="AC16991" s="9" t="s">
        <v>17764</v>
      </c>
      <c r="AD16991" s="9" t="s">
        <v>225</v>
      </c>
      <c r="AE16991" s="5">
        <f t="shared" si="552"/>
        <v>0</v>
      </c>
      <c r="AF16991" s="5" t="str">
        <f t="shared" si="553"/>
        <v>katA</v>
      </c>
      <c r="AG16991" s="153"/>
      <c r="AH16991" s="153"/>
      <c r="AI16991" t="s">
        <v>195</v>
      </c>
      <c r="AJ16991" t="s">
        <v>340</v>
      </c>
      <c r="AK16991" s="9" t="str">
        <f>VLOOKUP(Y16991,zdroj!D:AJ,33,0)</f>
        <v>katA</v>
      </c>
    </row>
    <row r="16992" spans="8:37" x14ac:dyDescent="0.25">
      <c r="H16992" s="8"/>
      <c r="I16992" s="8"/>
      <c r="N16992" s="23"/>
      <c r="O16992" s="24"/>
      <c r="P16992" s="19"/>
      <c r="Q16992" s="19"/>
      <c r="R16992" s="19"/>
      <c r="U16992" s="27"/>
      <c r="Y16992" s="9" t="s">
        <v>788</v>
      </c>
      <c r="Z16992" s="9" t="s">
        <v>462</v>
      </c>
      <c r="AA16992" s="9" t="s">
        <v>44</v>
      </c>
      <c r="AB16992" s="9">
        <v>5901278</v>
      </c>
      <c r="AC16992" s="9" t="s">
        <v>17765</v>
      </c>
      <c r="AD16992" s="9" t="s">
        <v>225</v>
      </c>
      <c r="AE16992" s="5">
        <f t="shared" si="552"/>
        <v>0</v>
      </c>
      <c r="AF16992" s="5" t="str">
        <f t="shared" si="553"/>
        <v>katA</v>
      </c>
      <c r="AG16992" s="153"/>
      <c r="AH16992" s="153"/>
      <c r="AI16992" t="s">
        <v>195</v>
      </c>
      <c r="AJ16992" t="s">
        <v>340</v>
      </c>
      <c r="AK16992" s="9" t="str">
        <f>VLOOKUP(Y16992,zdroj!D:AJ,33,0)</f>
        <v>katA</v>
      </c>
    </row>
    <row r="16993" spans="8:37" x14ac:dyDescent="0.25">
      <c r="H16993" s="8"/>
      <c r="I16993" s="8"/>
      <c r="N16993" s="23"/>
      <c r="O16993" s="24"/>
      <c r="P16993" s="19"/>
      <c r="Q16993" s="19"/>
      <c r="R16993" s="19"/>
      <c r="U16993" s="27"/>
      <c r="Y16993" s="9" t="s">
        <v>788</v>
      </c>
      <c r="Z16993" s="9" t="s">
        <v>462</v>
      </c>
      <c r="AA16993" s="9" t="s">
        <v>44</v>
      </c>
      <c r="AB16993" s="9">
        <v>5897840</v>
      </c>
      <c r="AC16993" s="9" t="s">
        <v>17766</v>
      </c>
      <c r="AD16993" s="9" t="s">
        <v>225</v>
      </c>
      <c r="AE16993" s="5">
        <f t="shared" si="552"/>
        <v>0</v>
      </c>
      <c r="AF16993" s="5" t="str">
        <f t="shared" si="553"/>
        <v>katA</v>
      </c>
      <c r="AG16993" s="153"/>
      <c r="AH16993" s="153"/>
      <c r="AI16993" t="s">
        <v>201</v>
      </c>
      <c r="AJ16993" t="s">
        <v>17878</v>
      </c>
      <c r="AK16993" s="9" t="str">
        <f>VLOOKUP(Y16993,zdroj!D:AJ,33,0)</f>
        <v>katA</v>
      </c>
    </row>
    <row r="16994" spans="8:37" x14ac:dyDescent="0.25">
      <c r="H16994" s="8"/>
      <c r="I16994" s="8"/>
      <c r="N16994" s="23"/>
      <c r="O16994" s="24"/>
      <c r="P16994" s="19"/>
      <c r="Q16994" s="19"/>
      <c r="R16994" s="19"/>
      <c r="U16994" s="27"/>
      <c r="Y16994" s="9" t="s">
        <v>788</v>
      </c>
      <c r="Z16994" s="9" t="s">
        <v>462</v>
      </c>
      <c r="AA16994" s="9" t="s">
        <v>44</v>
      </c>
      <c r="AB16994" s="9">
        <v>5897858</v>
      </c>
      <c r="AC16994" s="9" t="s">
        <v>17767</v>
      </c>
      <c r="AD16994" s="9" t="s">
        <v>225</v>
      </c>
      <c r="AE16994" s="5">
        <f t="shared" si="552"/>
        <v>0</v>
      </c>
      <c r="AF16994" s="5" t="str">
        <f t="shared" si="553"/>
        <v>katA</v>
      </c>
      <c r="AG16994" s="153"/>
      <c r="AH16994" s="153"/>
      <c r="AI16994" t="s">
        <v>201</v>
      </c>
      <c r="AJ16994" t="s">
        <v>17878</v>
      </c>
      <c r="AK16994" s="9" t="str">
        <f>VLOOKUP(Y16994,zdroj!D:AJ,33,0)</f>
        <v>katA</v>
      </c>
    </row>
    <row r="16995" spans="8:37" x14ac:dyDescent="0.25">
      <c r="H16995" s="8"/>
      <c r="I16995" s="8"/>
      <c r="N16995" s="23"/>
      <c r="O16995" s="24"/>
      <c r="P16995" s="19"/>
      <c r="Q16995" s="19"/>
      <c r="R16995" s="19"/>
      <c r="U16995" s="27"/>
      <c r="Y16995" s="9" t="s">
        <v>788</v>
      </c>
      <c r="Z16995" s="9" t="s">
        <v>462</v>
      </c>
      <c r="AA16995" s="9" t="s">
        <v>44</v>
      </c>
      <c r="AB16995" s="9">
        <v>5897866</v>
      </c>
      <c r="AC16995" s="9" t="s">
        <v>17768</v>
      </c>
      <c r="AD16995" s="9" t="s">
        <v>225</v>
      </c>
      <c r="AE16995" s="5">
        <f t="shared" si="552"/>
        <v>0</v>
      </c>
      <c r="AF16995" s="5" t="str">
        <f t="shared" si="553"/>
        <v>katA</v>
      </c>
      <c r="AG16995" s="153"/>
      <c r="AH16995" s="153"/>
      <c r="AI16995" t="s">
        <v>201</v>
      </c>
      <c r="AJ16995" t="s">
        <v>17878</v>
      </c>
      <c r="AK16995" s="9" t="str">
        <f>VLOOKUP(Y16995,zdroj!D:AJ,33,0)</f>
        <v>katA</v>
      </c>
    </row>
    <row r="16996" spans="8:37" x14ac:dyDescent="0.25">
      <c r="H16996" s="8"/>
      <c r="I16996" s="8"/>
      <c r="N16996" s="23"/>
      <c r="O16996" s="24"/>
      <c r="P16996" s="19"/>
      <c r="Q16996" s="19"/>
      <c r="R16996" s="19"/>
      <c r="U16996" s="27"/>
      <c r="Y16996" s="9" t="s">
        <v>788</v>
      </c>
      <c r="Z16996" s="9" t="s">
        <v>462</v>
      </c>
      <c r="AA16996" s="9" t="s">
        <v>44</v>
      </c>
      <c r="AB16996" s="9">
        <v>5897874</v>
      </c>
      <c r="AC16996" s="9" t="s">
        <v>17769</v>
      </c>
      <c r="AD16996" s="9" t="s">
        <v>225</v>
      </c>
      <c r="AE16996" s="5">
        <f t="shared" si="552"/>
        <v>0</v>
      </c>
      <c r="AF16996" s="5" t="str">
        <f t="shared" si="553"/>
        <v>katA</v>
      </c>
      <c r="AG16996" s="153"/>
      <c r="AH16996" s="153"/>
      <c r="AI16996" t="s">
        <v>201</v>
      </c>
      <c r="AJ16996" t="s">
        <v>17878</v>
      </c>
      <c r="AK16996" s="9" t="str">
        <f>VLOOKUP(Y16996,zdroj!D:AJ,33,0)</f>
        <v>katA</v>
      </c>
    </row>
    <row r="16997" spans="8:37" x14ac:dyDescent="0.25">
      <c r="H16997" s="8"/>
      <c r="I16997" s="8"/>
      <c r="N16997" s="23"/>
      <c r="O16997" s="24"/>
      <c r="P16997" s="19"/>
      <c r="Q16997" s="19"/>
      <c r="R16997" s="19"/>
      <c r="U16997" s="27"/>
      <c r="Y16997" s="9" t="s">
        <v>788</v>
      </c>
      <c r="Z16997" s="9" t="s">
        <v>462</v>
      </c>
      <c r="AA16997" s="9" t="s">
        <v>44</v>
      </c>
      <c r="AB16997" s="9">
        <v>40116549</v>
      </c>
      <c r="AC16997" s="9" t="s">
        <v>17770</v>
      </c>
      <c r="AD16997" s="9" t="s">
        <v>225</v>
      </c>
      <c r="AE16997" s="5">
        <f t="shared" si="552"/>
        <v>0</v>
      </c>
      <c r="AF16997" s="5" t="str">
        <f t="shared" si="553"/>
        <v>katA</v>
      </c>
      <c r="AG16997" s="153"/>
      <c r="AH16997" s="153"/>
      <c r="AI16997" t="s">
        <v>201</v>
      </c>
      <c r="AJ16997" t="s">
        <v>17878</v>
      </c>
      <c r="AK16997" s="9" t="str">
        <f>VLOOKUP(Y16997,zdroj!D:AJ,33,0)</f>
        <v>katA</v>
      </c>
    </row>
    <row r="16998" spans="8:37" x14ac:dyDescent="0.25">
      <c r="H16998" s="8"/>
      <c r="I16998" s="8"/>
      <c r="N16998" s="23"/>
      <c r="O16998" s="24"/>
      <c r="P16998" s="19"/>
      <c r="Q16998" s="19"/>
      <c r="R16998" s="19"/>
      <c r="U16998" s="27"/>
      <c r="Y16998" s="9" t="s">
        <v>788</v>
      </c>
      <c r="Z16998" s="9" t="s">
        <v>462</v>
      </c>
      <c r="AA16998" s="9" t="s">
        <v>44</v>
      </c>
      <c r="AB16998" s="9">
        <v>5897891</v>
      </c>
      <c r="AC16998" s="9" t="s">
        <v>17771</v>
      </c>
      <c r="AD16998" s="9" t="s">
        <v>225</v>
      </c>
      <c r="AE16998" s="5">
        <f t="shared" si="552"/>
        <v>0</v>
      </c>
      <c r="AF16998" s="5" t="str">
        <f t="shared" si="553"/>
        <v>katA</v>
      </c>
      <c r="AG16998" s="153"/>
      <c r="AH16998" s="153"/>
      <c r="AI16998" t="s">
        <v>201</v>
      </c>
      <c r="AJ16998" t="s">
        <v>17878</v>
      </c>
      <c r="AK16998" s="9" t="str">
        <f>VLOOKUP(Y16998,zdroj!D:AJ,33,0)</f>
        <v>katA</v>
      </c>
    </row>
    <row r="16999" spans="8:37" x14ac:dyDescent="0.25">
      <c r="H16999" s="8"/>
      <c r="I16999" s="8"/>
      <c r="N16999" s="23"/>
      <c r="O16999" s="24"/>
      <c r="P16999" s="19"/>
      <c r="Q16999" s="19"/>
      <c r="R16999" s="19"/>
      <c r="U16999" s="27"/>
      <c r="Y16999" s="9" t="s">
        <v>788</v>
      </c>
      <c r="Z16999" s="9" t="s">
        <v>462</v>
      </c>
      <c r="AA16999" s="9" t="s">
        <v>44</v>
      </c>
      <c r="AB16999" s="9">
        <v>5897904</v>
      </c>
      <c r="AC16999" s="9" t="s">
        <v>17772</v>
      </c>
      <c r="AD16999" s="9" t="s">
        <v>225</v>
      </c>
      <c r="AE16999" s="5">
        <f t="shared" si="552"/>
        <v>0</v>
      </c>
      <c r="AF16999" s="5" t="str">
        <f t="shared" si="553"/>
        <v>katA</v>
      </c>
      <c r="AG16999" s="153"/>
      <c r="AH16999" s="153"/>
      <c r="AI16999" t="s">
        <v>201</v>
      </c>
      <c r="AJ16999" t="s">
        <v>17878</v>
      </c>
      <c r="AK16999" s="9" t="str">
        <f>VLOOKUP(Y16999,zdroj!D:AJ,33,0)</f>
        <v>katA</v>
      </c>
    </row>
    <row r="17000" spans="8:37" x14ac:dyDescent="0.25">
      <c r="H17000" s="8"/>
      <c r="I17000" s="8"/>
      <c r="N17000" s="23"/>
      <c r="O17000" s="24"/>
      <c r="P17000" s="19"/>
      <c r="Q17000" s="19"/>
      <c r="R17000" s="19"/>
      <c r="U17000" s="27"/>
      <c r="Y17000" s="9" t="s">
        <v>788</v>
      </c>
      <c r="Z17000" s="9" t="s">
        <v>462</v>
      </c>
      <c r="AA17000" s="9" t="s">
        <v>44</v>
      </c>
      <c r="AB17000" s="9">
        <v>5897912</v>
      </c>
      <c r="AC17000" s="9" t="s">
        <v>17773</v>
      </c>
      <c r="AD17000" s="9" t="s">
        <v>225</v>
      </c>
      <c r="AE17000" s="5">
        <f t="shared" si="552"/>
        <v>0</v>
      </c>
      <c r="AF17000" s="5" t="str">
        <f t="shared" si="553"/>
        <v>katA</v>
      </c>
      <c r="AG17000" s="153"/>
      <c r="AH17000" s="153"/>
      <c r="AI17000" t="s">
        <v>201</v>
      </c>
      <c r="AJ17000" t="s">
        <v>17878</v>
      </c>
      <c r="AK17000" s="9" t="str">
        <f>VLOOKUP(Y17000,zdroj!D:AJ,33,0)</f>
        <v>katA</v>
      </c>
    </row>
    <row r="17001" spans="8:37" x14ac:dyDescent="0.25">
      <c r="H17001" s="8"/>
      <c r="I17001" s="8"/>
      <c r="N17001" s="23"/>
      <c r="O17001" s="24"/>
      <c r="P17001" s="19"/>
      <c r="Q17001" s="19"/>
      <c r="R17001" s="19"/>
      <c r="U17001" s="27"/>
      <c r="Y17001" s="9" t="s">
        <v>788</v>
      </c>
      <c r="Z17001" s="9" t="s">
        <v>462</v>
      </c>
      <c r="AA17001" s="9" t="s">
        <v>44</v>
      </c>
      <c r="AB17001" s="9">
        <v>5897921</v>
      </c>
      <c r="AC17001" s="9" t="s">
        <v>17774</v>
      </c>
      <c r="AD17001" s="9" t="s">
        <v>225</v>
      </c>
      <c r="AE17001" s="5">
        <f t="shared" si="552"/>
        <v>0</v>
      </c>
      <c r="AF17001" s="5" t="str">
        <f t="shared" si="553"/>
        <v>katA</v>
      </c>
      <c r="AG17001" s="153"/>
      <c r="AH17001" s="153"/>
      <c r="AI17001" t="s">
        <v>201</v>
      </c>
      <c r="AJ17001" t="s">
        <v>17878</v>
      </c>
      <c r="AK17001" s="9" t="str">
        <f>VLOOKUP(Y17001,zdroj!D:AJ,33,0)</f>
        <v>katA</v>
      </c>
    </row>
    <row r="17002" spans="8:37" x14ac:dyDescent="0.25">
      <c r="H17002" s="8"/>
      <c r="I17002" s="8"/>
      <c r="N17002" s="23"/>
      <c r="O17002" s="24"/>
      <c r="P17002" s="19"/>
      <c r="Q17002" s="19"/>
      <c r="R17002" s="19"/>
      <c r="U17002" s="27"/>
      <c r="Y17002" s="9" t="s">
        <v>788</v>
      </c>
      <c r="Z17002" s="9" t="s">
        <v>462</v>
      </c>
      <c r="AA17002" s="9" t="s">
        <v>44</v>
      </c>
      <c r="AB17002" s="9">
        <v>5897939</v>
      </c>
      <c r="AC17002" s="9" t="s">
        <v>17775</v>
      </c>
      <c r="AD17002" s="9" t="s">
        <v>225</v>
      </c>
      <c r="AE17002" s="5">
        <f t="shared" si="552"/>
        <v>0</v>
      </c>
      <c r="AF17002" s="5" t="str">
        <f t="shared" si="553"/>
        <v>katA</v>
      </c>
      <c r="AG17002" s="153"/>
      <c r="AH17002" s="153"/>
      <c r="AI17002" t="s">
        <v>201</v>
      </c>
      <c r="AJ17002" t="s">
        <v>17878</v>
      </c>
      <c r="AK17002" s="9" t="str">
        <f>VLOOKUP(Y17002,zdroj!D:AJ,33,0)</f>
        <v>katA</v>
      </c>
    </row>
    <row r="17003" spans="8:37" x14ac:dyDescent="0.25">
      <c r="H17003" s="8"/>
      <c r="I17003" s="8"/>
      <c r="N17003" s="23"/>
      <c r="O17003" s="24"/>
      <c r="P17003" s="19"/>
      <c r="Q17003" s="19"/>
      <c r="R17003" s="19"/>
      <c r="U17003" s="27"/>
      <c r="Y17003" s="9" t="s">
        <v>788</v>
      </c>
      <c r="Z17003" s="9" t="s">
        <v>462</v>
      </c>
      <c r="AA17003" s="9" t="s">
        <v>44</v>
      </c>
      <c r="AB17003" s="9">
        <v>5897947</v>
      </c>
      <c r="AC17003" s="9" t="s">
        <v>17776</v>
      </c>
      <c r="AD17003" s="9" t="s">
        <v>225</v>
      </c>
      <c r="AE17003" s="5">
        <f t="shared" si="552"/>
        <v>0</v>
      </c>
      <c r="AF17003" s="5" t="str">
        <f t="shared" si="553"/>
        <v>katA</v>
      </c>
      <c r="AG17003" s="153"/>
      <c r="AH17003" s="153"/>
      <c r="AI17003" t="s">
        <v>201</v>
      </c>
      <c r="AJ17003" t="s">
        <v>17878</v>
      </c>
      <c r="AK17003" s="9" t="str">
        <f>VLOOKUP(Y17003,zdroj!D:AJ,33,0)</f>
        <v>katA</v>
      </c>
    </row>
    <row r="17004" spans="8:37" x14ac:dyDescent="0.25">
      <c r="H17004" s="8"/>
      <c r="I17004" s="8"/>
      <c r="N17004" s="23"/>
      <c r="O17004" s="24"/>
      <c r="P17004" s="19"/>
      <c r="Q17004" s="19"/>
      <c r="R17004" s="19"/>
      <c r="U17004" s="27"/>
      <c r="Y17004" s="9" t="s">
        <v>788</v>
      </c>
      <c r="Z17004" s="9" t="s">
        <v>462</v>
      </c>
      <c r="AA17004" s="9" t="s">
        <v>44</v>
      </c>
      <c r="AB17004" s="9">
        <v>5897955</v>
      </c>
      <c r="AC17004" s="9" t="s">
        <v>17777</v>
      </c>
      <c r="AD17004" s="9" t="s">
        <v>225</v>
      </c>
      <c r="AE17004" s="5">
        <f t="shared" si="552"/>
        <v>0</v>
      </c>
      <c r="AF17004" s="5" t="str">
        <f t="shared" si="553"/>
        <v>katA</v>
      </c>
      <c r="AG17004" s="153"/>
      <c r="AH17004" s="153"/>
      <c r="AI17004" t="s">
        <v>201</v>
      </c>
      <c r="AJ17004" t="s">
        <v>17878</v>
      </c>
      <c r="AK17004" s="9" t="str">
        <f>VLOOKUP(Y17004,zdroj!D:AJ,33,0)</f>
        <v>katA</v>
      </c>
    </row>
    <row r="17005" spans="8:37" x14ac:dyDescent="0.25">
      <c r="H17005" s="8"/>
      <c r="I17005" s="8"/>
      <c r="N17005" s="23"/>
      <c r="O17005" s="24"/>
      <c r="P17005" s="19"/>
      <c r="Q17005" s="19"/>
      <c r="R17005" s="19"/>
      <c r="U17005" s="27"/>
      <c r="Y17005" s="9" t="s">
        <v>788</v>
      </c>
      <c r="Z17005" s="9" t="s">
        <v>462</v>
      </c>
      <c r="AA17005" s="9" t="s">
        <v>44</v>
      </c>
      <c r="AB17005" s="9">
        <v>5897963</v>
      </c>
      <c r="AC17005" s="9" t="s">
        <v>17778</v>
      </c>
      <c r="AD17005" s="9" t="s">
        <v>225</v>
      </c>
      <c r="AE17005" s="5">
        <f t="shared" si="552"/>
        <v>0</v>
      </c>
      <c r="AF17005" s="5" t="str">
        <f t="shared" si="553"/>
        <v>katA</v>
      </c>
      <c r="AG17005" s="153"/>
      <c r="AH17005" s="153"/>
      <c r="AI17005" t="s">
        <v>201</v>
      </c>
      <c r="AJ17005" t="s">
        <v>17878</v>
      </c>
      <c r="AK17005" s="9" t="str">
        <f>VLOOKUP(Y17005,zdroj!D:AJ,33,0)</f>
        <v>katA</v>
      </c>
    </row>
    <row r="17006" spans="8:37" x14ac:dyDescent="0.25">
      <c r="H17006" s="8"/>
      <c r="I17006" s="8"/>
      <c r="N17006" s="23"/>
      <c r="O17006" s="24"/>
      <c r="P17006" s="19"/>
      <c r="Q17006" s="19"/>
      <c r="R17006" s="19"/>
      <c r="U17006" s="27"/>
      <c r="Y17006" s="9" t="s">
        <v>788</v>
      </c>
      <c r="Z17006" s="9" t="s">
        <v>462</v>
      </c>
      <c r="AA17006" s="9" t="s">
        <v>44</v>
      </c>
      <c r="AB17006" s="9">
        <v>5897971</v>
      </c>
      <c r="AC17006" s="9" t="s">
        <v>17779</v>
      </c>
      <c r="AD17006" s="9" t="s">
        <v>225</v>
      </c>
      <c r="AE17006" s="5">
        <f t="shared" si="552"/>
        <v>0</v>
      </c>
      <c r="AF17006" s="5" t="str">
        <f t="shared" si="553"/>
        <v>katA</v>
      </c>
      <c r="AG17006" s="153"/>
      <c r="AH17006" s="153"/>
      <c r="AI17006" t="s">
        <v>201</v>
      </c>
      <c r="AJ17006" t="s">
        <v>17878</v>
      </c>
      <c r="AK17006" s="9" t="str">
        <f>VLOOKUP(Y17006,zdroj!D:AJ,33,0)</f>
        <v>katA</v>
      </c>
    </row>
    <row r="17007" spans="8:37" x14ac:dyDescent="0.25">
      <c r="H17007" s="8"/>
      <c r="I17007" s="8"/>
      <c r="N17007" s="23"/>
      <c r="O17007" s="24"/>
      <c r="P17007" s="19"/>
      <c r="Q17007" s="19"/>
      <c r="R17007" s="19"/>
      <c r="U17007" s="27"/>
      <c r="Y17007" s="9" t="s">
        <v>788</v>
      </c>
      <c r="Z17007" s="9" t="s">
        <v>462</v>
      </c>
      <c r="AA17007" s="9" t="s">
        <v>44</v>
      </c>
      <c r="AB17007" s="9">
        <v>30890209</v>
      </c>
      <c r="AC17007" s="9" t="s">
        <v>17780</v>
      </c>
      <c r="AD17007" s="9" t="s">
        <v>225</v>
      </c>
      <c r="AE17007" s="5">
        <f t="shared" si="552"/>
        <v>0</v>
      </c>
      <c r="AF17007" s="5" t="str">
        <f t="shared" si="553"/>
        <v>katA</v>
      </c>
      <c r="AG17007" s="153"/>
      <c r="AH17007" s="153"/>
      <c r="AI17007" t="s">
        <v>229</v>
      </c>
      <c r="AJ17007" t="s">
        <v>17878</v>
      </c>
      <c r="AK17007" s="9" t="str">
        <f>VLOOKUP(Y17007,zdroj!D:AJ,33,0)</f>
        <v>katA</v>
      </c>
    </row>
    <row r="17008" spans="8:37" x14ac:dyDescent="0.25">
      <c r="H17008" s="8"/>
      <c r="I17008" s="8"/>
      <c r="N17008" s="23"/>
      <c r="O17008" s="24"/>
      <c r="P17008" s="19"/>
      <c r="Q17008" s="19"/>
      <c r="R17008" s="19"/>
      <c r="U17008" s="27"/>
      <c r="Y17008" s="9" t="s">
        <v>788</v>
      </c>
      <c r="Z17008" s="9" t="s">
        <v>462</v>
      </c>
      <c r="AA17008" s="9" t="s">
        <v>44</v>
      </c>
      <c r="AB17008" s="9">
        <v>5897998</v>
      </c>
      <c r="AC17008" s="9" t="s">
        <v>17781</v>
      </c>
      <c r="AD17008" s="9" t="s">
        <v>225</v>
      </c>
      <c r="AE17008" s="5">
        <f t="shared" si="552"/>
        <v>0</v>
      </c>
      <c r="AF17008" s="5" t="str">
        <f t="shared" si="553"/>
        <v>katA</v>
      </c>
      <c r="AG17008" s="153"/>
      <c r="AH17008" s="153"/>
      <c r="AI17008" t="s">
        <v>201</v>
      </c>
      <c r="AJ17008" t="s">
        <v>17878</v>
      </c>
      <c r="AK17008" s="9" t="str">
        <f>VLOOKUP(Y17008,zdroj!D:AJ,33,0)</f>
        <v>katA</v>
      </c>
    </row>
    <row r="17009" spans="8:37" x14ac:dyDescent="0.25">
      <c r="H17009" s="8"/>
      <c r="I17009" s="8"/>
      <c r="N17009" s="23"/>
      <c r="O17009" s="24"/>
      <c r="P17009" s="19"/>
      <c r="Q17009" s="19"/>
      <c r="R17009" s="19"/>
      <c r="U17009" s="27"/>
      <c r="Y17009" s="9" t="s">
        <v>788</v>
      </c>
      <c r="Z17009" s="9" t="s">
        <v>462</v>
      </c>
      <c r="AA17009" s="9" t="s">
        <v>44</v>
      </c>
      <c r="AB17009" s="9">
        <v>5898005</v>
      </c>
      <c r="AC17009" s="9" t="s">
        <v>17782</v>
      </c>
      <c r="AD17009" s="9" t="s">
        <v>225</v>
      </c>
      <c r="AE17009" s="5">
        <f t="shared" si="552"/>
        <v>0</v>
      </c>
      <c r="AF17009" s="5" t="str">
        <f t="shared" si="553"/>
        <v>katA</v>
      </c>
      <c r="AG17009" s="153"/>
      <c r="AH17009" s="153"/>
      <c r="AI17009" t="s">
        <v>201</v>
      </c>
      <c r="AJ17009" t="s">
        <v>17878</v>
      </c>
      <c r="AK17009" s="9" t="str">
        <f>VLOOKUP(Y17009,zdroj!D:AJ,33,0)</f>
        <v>katA</v>
      </c>
    </row>
    <row r="17010" spans="8:37" x14ac:dyDescent="0.25">
      <c r="H17010" s="8"/>
      <c r="I17010" s="8"/>
      <c r="N17010" s="23"/>
      <c r="O17010" s="24"/>
      <c r="P17010" s="19"/>
      <c r="Q17010" s="19"/>
      <c r="R17010" s="19"/>
      <c r="U17010" s="27"/>
      <c r="Y17010" s="9" t="s">
        <v>788</v>
      </c>
      <c r="Z17010" s="9" t="s">
        <v>462</v>
      </c>
      <c r="AA17010" s="9" t="s">
        <v>44</v>
      </c>
      <c r="AB17010" s="9">
        <v>5898013</v>
      </c>
      <c r="AC17010" s="9" t="s">
        <v>17783</v>
      </c>
      <c r="AD17010" s="9" t="s">
        <v>225</v>
      </c>
      <c r="AE17010" s="5">
        <f t="shared" si="552"/>
        <v>0</v>
      </c>
      <c r="AF17010" s="5" t="str">
        <f t="shared" si="553"/>
        <v>katA</v>
      </c>
      <c r="AG17010" s="153"/>
      <c r="AH17010" s="153"/>
      <c r="AI17010" t="s">
        <v>201</v>
      </c>
      <c r="AJ17010" t="s">
        <v>17878</v>
      </c>
      <c r="AK17010" s="9" t="str">
        <f>VLOOKUP(Y17010,zdroj!D:AJ,33,0)</f>
        <v>katA</v>
      </c>
    </row>
    <row r="17011" spans="8:37" x14ac:dyDescent="0.25">
      <c r="H17011" s="8"/>
      <c r="I17011" s="8"/>
      <c r="N17011" s="23"/>
      <c r="O17011" s="24"/>
      <c r="P17011" s="19"/>
      <c r="Q17011" s="19"/>
      <c r="R17011" s="19"/>
      <c r="U17011" s="27"/>
      <c r="Y17011" s="9" t="s">
        <v>788</v>
      </c>
      <c r="Z17011" s="9" t="s">
        <v>462</v>
      </c>
      <c r="AA17011" s="9" t="s">
        <v>44</v>
      </c>
      <c r="AB17011" s="9">
        <v>5898021</v>
      </c>
      <c r="AC17011" s="9" t="s">
        <v>17784</v>
      </c>
      <c r="AD17011" s="9" t="s">
        <v>225</v>
      </c>
      <c r="AE17011" s="5">
        <f t="shared" si="552"/>
        <v>0</v>
      </c>
      <c r="AF17011" s="5" t="str">
        <f t="shared" si="553"/>
        <v>katA</v>
      </c>
      <c r="AG17011" s="153"/>
      <c r="AH17011" s="153"/>
      <c r="AI17011" t="s">
        <v>201</v>
      </c>
      <c r="AJ17011" t="s">
        <v>17878</v>
      </c>
      <c r="AK17011" s="9" t="str">
        <f>VLOOKUP(Y17011,zdroj!D:AJ,33,0)</f>
        <v>katA</v>
      </c>
    </row>
    <row r="17012" spans="8:37" x14ac:dyDescent="0.25">
      <c r="H17012" s="8"/>
      <c r="I17012" s="8"/>
      <c r="N17012" s="23"/>
      <c r="O17012" s="24"/>
      <c r="P17012" s="19"/>
      <c r="Q17012" s="19"/>
      <c r="R17012" s="19"/>
      <c r="U17012" s="27"/>
      <c r="Y17012" s="9" t="s">
        <v>788</v>
      </c>
      <c r="Z17012" s="9" t="s">
        <v>462</v>
      </c>
      <c r="AA17012" s="9" t="s">
        <v>44</v>
      </c>
      <c r="AB17012" s="9">
        <v>5898030</v>
      </c>
      <c r="AC17012" s="9" t="s">
        <v>17785</v>
      </c>
      <c r="AD17012" s="9" t="s">
        <v>225</v>
      </c>
      <c r="AE17012" s="5">
        <f t="shared" si="552"/>
        <v>0</v>
      </c>
      <c r="AF17012" s="5" t="str">
        <f t="shared" si="553"/>
        <v>katA</v>
      </c>
      <c r="AG17012" s="153"/>
      <c r="AH17012" s="153"/>
      <c r="AI17012" t="s">
        <v>201</v>
      </c>
      <c r="AJ17012" t="s">
        <v>17878</v>
      </c>
      <c r="AK17012" s="9" t="str">
        <f>VLOOKUP(Y17012,zdroj!D:AJ,33,0)</f>
        <v>katA</v>
      </c>
    </row>
    <row r="17013" spans="8:37" x14ac:dyDescent="0.25">
      <c r="H17013" s="8"/>
      <c r="I17013" s="8"/>
      <c r="N17013" s="23"/>
      <c r="O17013" s="24"/>
      <c r="P17013" s="19"/>
      <c r="Q17013" s="19"/>
      <c r="R17013" s="19"/>
      <c r="U17013" s="27"/>
      <c r="Y17013" s="9" t="s">
        <v>788</v>
      </c>
      <c r="Z17013" s="9" t="s">
        <v>462</v>
      </c>
      <c r="AA17013" s="9" t="s">
        <v>44</v>
      </c>
      <c r="AB17013" s="9">
        <v>5898048</v>
      </c>
      <c r="AC17013" s="9" t="s">
        <v>17786</v>
      </c>
      <c r="AD17013" s="9" t="s">
        <v>225</v>
      </c>
      <c r="AE17013" s="5">
        <f t="shared" si="552"/>
        <v>0</v>
      </c>
      <c r="AF17013" s="5" t="str">
        <f t="shared" si="553"/>
        <v>katA</v>
      </c>
      <c r="AG17013" s="153"/>
      <c r="AH17013" s="153"/>
      <c r="AI17013" t="s">
        <v>201</v>
      </c>
      <c r="AJ17013" t="s">
        <v>17878</v>
      </c>
      <c r="AK17013" s="9" t="str">
        <f>VLOOKUP(Y17013,zdroj!D:AJ,33,0)</f>
        <v>katA</v>
      </c>
    </row>
    <row r="17014" spans="8:37" x14ac:dyDescent="0.25">
      <c r="H17014" s="8"/>
      <c r="I17014" s="8"/>
      <c r="N17014" s="23"/>
      <c r="O17014" s="24"/>
      <c r="P17014" s="19"/>
      <c r="Q17014" s="19"/>
      <c r="R17014" s="19"/>
      <c r="U17014" s="27"/>
      <c r="Y17014" s="9" t="s">
        <v>788</v>
      </c>
      <c r="Z17014" s="9" t="s">
        <v>462</v>
      </c>
      <c r="AA17014" s="9" t="s">
        <v>44</v>
      </c>
      <c r="AB17014" s="9">
        <v>5898056</v>
      </c>
      <c r="AC17014" s="9" t="s">
        <v>17787</v>
      </c>
      <c r="AD17014" s="9" t="s">
        <v>225</v>
      </c>
      <c r="AE17014" s="5">
        <f t="shared" si="552"/>
        <v>0</v>
      </c>
      <c r="AF17014" s="5" t="str">
        <f t="shared" si="553"/>
        <v>katA</v>
      </c>
      <c r="AG17014" s="153"/>
      <c r="AH17014" s="153"/>
      <c r="AI17014" t="s">
        <v>201</v>
      </c>
      <c r="AJ17014" t="s">
        <v>17878</v>
      </c>
      <c r="AK17014" s="9" t="str">
        <f>VLOOKUP(Y17014,zdroj!D:AJ,33,0)</f>
        <v>katA</v>
      </c>
    </row>
    <row r="17015" spans="8:37" x14ac:dyDescent="0.25">
      <c r="H17015" s="8"/>
      <c r="I17015" s="8"/>
      <c r="N17015" s="23"/>
      <c r="O17015" s="24"/>
      <c r="P17015" s="19"/>
      <c r="Q17015" s="19"/>
      <c r="R17015" s="19"/>
      <c r="U17015" s="27"/>
      <c r="Y17015" s="9" t="s">
        <v>788</v>
      </c>
      <c r="Z17015" s="9" t="s">
        <v>462</v>
      </c>
      <c r="AA17015" s="9" t="s">
        <v>44</v>
      </c>
      <c r="AB17015" s="9">
        <v>5898064</v>
      </c>
      <c r="AC17015" s="9" t="s">
        <v>17788</v>
      </c>
      <c r="AD17015" s="9" t="s">
        <v>225</v>
      </c>
      <c r="AE17015" s="5">
        <f t="shared" si="552"/>
        <v>0</v>
      </c>
      <c r="AF17015" s="5" t="str">
        <f t="shared" si="553"/>
        <v>katA</v>
      </c>
      <c r="AG17015" s="153"/>
      <c r="AH17015" s="153"/>
      <c r="AI17015" t="s">
        <v>201</v>
      </c>
      <c r="AJ17015" t="s">
        <v>17878</v>
      </c>
      <c r="AK17015" s="9" t="str">
        <f>VLOOKUP(Y17015,zdroj!D:AJ,33,0)</f>
        <v>katA</v>
      </c>
    </row>
    <row r="17016" spans="8:37" x14ac:dyDescent="0.25">
      <c r="H17016" s="8"/>
      <c r="I17016" s="8"/>
      <c r="N17016" s="23"/>
      <c r="O17016" s="24"/>
      <c r="P17016" s="19"/>
      <c r="Q17016" s="19"/>
      <c r="R17016" s="19"/>
      <c r="U17016" s="27"/>
      <c r="Y17016" s="9" t="s">
        <v>788</v>
      </c>
      <c r="Z17016" s="9" t="s">
        <v>462</v>
      </c>
      <c r="AA17016" s="9" t="s">
        <v>44</v>
      </c>
      <c r="AB17016" s="9">
        <v>5898072</v>
      </c>
      <c r="AC17016" s="9" t="s">
        <v>17789</v>
      </c>
      <c r="AD17016" s="9" t="s">
        <v>225</v>
      </c>
      <c r="AE17016" s="5">
        <f t="shared" si="552"/>
        <v>0</v>
      </c>
      <c r="AF17016" s="5" t="str">
        <f t="shared" si="553"/>
        <v>katA</v>
      </c>
      <c r="AG17016" s="153"/>
      <c r="AH17016" s="153"/>
      <c r="AI17016" t="s">
        <v>201</v>
      </c>
      <c r="AJ17016" t="s">
        <v>17878</v>
      </c>
      <c r="AK17016" s="9" t="str">
        <f>VLOOKUP(Y17016,zdroj!D:AJ,33,0)</f>
        <v>katA</v>
      </c>
    </row>
    <row r="17017" spans="8:37" x14ac:dyDescent="0.25">
      <c r="H17017" s="8"/>
      <c r="I17017" s="8"/>
      <c r="N17017" s="23"/>
      <c r="O17017" s="24"/>
      <c r="P17017" s="19"/>
      <c r="Q17017" s="19"/>
      <c r="R17017" s="19"/>
      <c r="U17017" s="27"/>
      <c r="Y17017" s="9" t="s">
        <v>788</v>
      </c>
      <c r="Z17017" s="9" t="s">
        <v>462</v>
      </c>
      <c r="AA17017" s="9" t="s">
        <v>44</v>
      </c>
      <c r="AB17017" s="9">
        <v>5898081</v>
      </c>
      <c r="AC17017" s="9" t="s">
        <v>17790</v>
      </c>
      <c r="AD17017" s="9" t="s">
        <v>225</v>
      </c>
      <c r="AE17017" s="5">
        <f t="shared" si="552"/>
        <v>0</v>
      </c>
      <c r="AF17017" s="5" t="str">
        <f t="shared" si="553"/>
        <v>katA</v>
      </c>
      <c r="AG17017" s="153"/>
      <c r="AH17017" s="153"/>
      <c r="AI17017" t="s">
        <v>201</v>
      </c>
      <c r="AJ17017" t="s">
        <v>17878</v>
      </c>
      <c r="AK17017" s="9" t="str">
        <f>VLOOKUP(Y17017,zdroj!D:AJ,33,0)</f>
        <v>katA</v>
      </c>
    </row>
    <row r="17018" spans="8:37" x14ac:dyDescent="0.25">
      <c r="H17018" s="8"/>
      <c r="I17018" s="8"/>
      <c r="N17018" s="23"/>
      <c r="O17018" s="24"/>
      <c r="P17018" s="19"/>
      <c r="Q17018" s="19"/>
      <c r="R17018" s="19"/>
      <c r="U17018" s="27"/>
      <c r="Y17018" s="9" t="s">
        <v>788</v>
      </c>
      <c r="Z17018" s="9" t="s">
        <v>462</v>
      </c>
      <c r="AA17018" s="9" t="s">
        <v>44</v>
      </c>
      <c r="AB17018" s="9">
        <v>5898099</v>
      </c>
      <c r="AC17018" s="9" t="s">
        <v>17791</v>
      </c>
      <c r="AD17018" s="9" t="s">
        <v>225</v>
      </c>
      <c r="AE17018" s="5">
        <f t="shared" si="552"/>
        <v>0</v>
      </c>
      <c r="AF17018" s="5" t="str">
        <f t="shared" si="553"/>
        <v>katA</v>
      </c>
      <c r="AG17018" s="153"/>
      <c r="AH17018" s="153"/>
      <c r="AI17018" t="s">
        <v>201</v>
      </c>
      <c r="AJ17018" t="s">
        <v>17878</v>
      </c>
      <c r="AK17018" s="9" t="str">
        <f>VLOOKUP(Y17018,zdroj!D:AJ,33,0)</f>
        <v>katA</v>
      </c>
    </row>
    <row r="17019" spans="8:37" x14ac:dyDescent="0.25">
      <c r="H17019" s="8"/>
      <c r="I17019" s="8"/>
      <c r="N17019" s="23"/>
      <c r="O17019" s="24"/>
      <c r="P17019" s="19"/>
      <c r="Q17019" s="19"/>
      <c r="R17019" s="19"/>
      <c r="U17019" s="27"/>
      <c r="Y17019" s="9" t="s">
        <v>788</v>
      </c>
      <c r="Z17019" s="9" t="s">
        <v>462</v>
      </c>
      <c r="AA17019" s="9" t="s">
        <v>44</v>
      </c>
      <c r="AB17019" s="9">
        <v>5898102</v>
      </c>
      <c r="AC17019" s="9" t="s">
        <v>17792</v>
      </c>
      <c r="AD17019" s="9" t="s">
        <v>225</v>
      </c>
      <c r="AE17019" s="5">
        <f t="shared" si="552"/>
        <v>0</v>
      </c>
      <c r="AF17019" s="5" t="str">
        <f t="shared" si="553"/>
        <v>katA</v>
      </c>
      <c r="AG17019" s="153"/>
      <c r="AH17019" s="153"/>
      <c r="AI17019" t="s">
        <v>201</v>
      </c>
      <c r="AJ17019" t="s">
        <v>17878</v>
      </c>
      <c r="AK17019" s="9" t="str">
        <f>VLOOKUP(Y17019,zdroj!D:AJ,33,0)</f>
        <v>katA</v>
      </c>
    </row>
    <row r="17020" spans="8:37" x14ac:dyDescent="0.25">
      <c r="H17020" s="8"/>
      <c r="I17020" s="8"/>
      <c r="N17020" s="23"/>
      <c r="O17020" s="24"/>
      <c r="P17020" s="19"/>
      <c r="Q17020" s="19"/>
      <c r="R17020" s="19"/>
      <c r="U17020" s="27"/>
      <c r="Y17020" s="9" t="s">
        <v>788</v>
      </c>
      <c r="Z17020" s="9" t="s">
        <v>462</v>
      </c>
      <c r="AA17020" s="9" t="s">
        <v>44</v>
      </c>
      <c r="AB17020" s="9">
        <v>5898111</v>
      </c>
      <c r="AC17020" s="9" t="s">
        <v>17793</v>
      </c>
      <c r="AD17020" s="9" t="s">
        <v>225</v>
      </c>
      <c r="AE17020" s="5">
        <f t="shared" si="552"/>
        <v>0</v>
      </c>
      <c r="AF17020" s="5" t="str">
        <f t="shared" si="553"/>
        <v>katA</v>
      </c>
      <c r="AG17020" s="153"/>
      <c r="AH17020" s="153"/>
      <c r="AI17020" t="s">
        <v>201</v>
      </c>
      <c r="AJ17020" t="s">
        <v>17878</v>
      </c>
      <c r="AK17020" s="9" t="str">
        <f>VLOOKUP(Y17020,zdroj!D:AJ,33,0)</f>
        <v>katA</v>
      </c>
    </row>
    <row r="17021" spans="8:37" x14ac:dyDescent="0.25">
      <c r="H17021" s="8"/>
      <c r="I17021" s="8"/>
      <c r="N17021" s="23"/>
      <c r="O17021" s="24"/>
      <c r="P17021" s="19"/>
      <c r="Q17021" s="19"/>
      <c r="R17021" s="19"/>
      <c r="U17021" s="27"/>
      <c r="Y17021" s="9" t="s">
        <v>788</v>
      </c>
      <c r="Z17021" s="9" t="s">
        <v>462</v>
      </c>
      <c r="AA17021" s="9" t="s">
        <v>44</v>
      </c>
      <c r="AB17021" s="9">
        <v>5898129</v>
      </c>
      <c r="AC17021" s="9" t="s">
        <v>17794</v>
      </c>
      <c r="AD17021" s="9" t="s">
        <v>225</v>
      </c>
      <c r="AE17021" s="5">
        <f t="shared" si="552"/>
        <v>0</v>
      </c>
      <c r="AF17021" s="5" t="str">
        <f t="shared" si="553"/>
        <v>katA</v>
      </c>
      <c r="AG17021" s="153"/>
      <c r="AH17021" s="153"/>
      <c r="AI17021" t="s">
        <v>201</v>
      </c>
      <c r="AJ17021" t="s">
        <v>17878</v>
      </c>
      <c r="AK17021" s="9" t="str">
        <f>VLOOKUP(Y17021,zdroj!D:AJ,33,0)</f>
        <v>katA</v>
      </c>
    </row>
    <row r="17022" spans="8:37" x14ac:dyDescent="0.25">
      <c r="H17022" s="8"/>
      <c r="I17022" s="8"/>
      <c r="N17022" s="23"/>
      <c r="O17022" s="24"/>
      <c r="P17022" s="19"/>
      <c r="Q17022" s="19"/>
      <c r="R17022" s="19"/>
      <c r="U17022" s="27"/>
      <c r="Y17022" s="9" t="s">
        <v>788</v>
      </c>
      <c r="Z17022" s="9" t="s">
        <v>462</v>
      </c>
      <c r="AA17022" s="9" t="s">
        <v>44</v>
      </c>
      <c r="AB17022" s="9">
        <v>5898137</v>
      </c>
      <c r="AC17022" s="9" t="s">
        <v>17795</v>
      </c>
      <c r="AD17022" s="9" t="s">
        <v>225</v>
      </c>
      <c r="AE17022" s="5">
        <f t="shared" si="552"/>
        <v>0</v>
      </c>
      <c r="AF17022" s="5" t="str">
        <f t="shared" si="553"/>
        <v>katA</v>
      </c>
      <c r="AG17022" s="153"/>
      <c r="AH17022" s="153"/>
      <c r="AI17022" t="s">
        <v>201</v>
      </c>
      <c r="AJ17022" t="s">
        <v>17878</v>
      </c>
      <c r="AK17022" s="9" t="str">
        <f>VLOOKUP(Y17022,zdroj!D:AJ,33,0)</f>
        <v>katA</v>
      </c>
    </row>
    <row r="17023" spans="8:37" x14ac:dyDescent="0.25">
      <c r="H17023" s="8"/>
      <c r="I17023" s="8"/>
      <c r="N17023" s="23"/>
      <c r="O17023" s="24"/>
      <c r="P17023" s="19"/>
      <c r="Q17023" s="19"/>
      <c r="R17023" s="19"/>
      <c r="U17023" s="27"/>
      <c r="Y17023" s="9" t="s">
        <v>788</v>
      </c>
      <c r="Z17023" s="9" t="s">
        <v>462</v>
      </c>
      <c r="AA17023" s="9" t="s">
        <v>44</v>
      </c>
      <c r="AB17023" s="9">
        <v>5898145</v>
      </c>
      <c r="AC17023" s="9" t="s">
        <v>17796</v>
      </c>
      <c r="AD17023" s="9" t="s">
        <v>225</v>
      </c>
      <c r="AE17023" s="5">
        <f t="shared" si="552"/>
        <v>0</v>
      </c>
      <c r="AF17023" s="5" t="str">
        <f t="shared" si="553"/>
        <v>katA</v>
      </c>
      <c r="AG17023" s="153"/>
      <c r="AH17023" s="153"/>
      <c r="AI17023" t="s">
        <v>201</v>
      </c>
      <c r="AJ17023" t="s">
        <v>17878</v>
      </c>
      <c r="AK17023" s="9" t="str">
        <f>VLOOKUP(Y17023,zdroj!D:AJ,33,0)</f>
        <v>katA</v>
      </c>
    </row>
    <row r="17024" spans="8:37" x14ac:dyDescent="0.25">
      <c r="H17024" s="8"/>
      <c r="I17024" s="8"/>
      <c r="N17024" s="23"/>
      <c r="O17024" s="24"/>
      <c r="P17024" s="19"/>
      <c r="Q17024" s="19"/>
      <c r="R17024" s="19"/>
      <c r="U17024" s="27"/>
      <c r="Y17024" s="9" t="s">
        <v>788</v>
      </c>
      <c r="Z17024" s="9" t="s">
        <v>462</v>
      </c>
      <c r="AA17024" s="9" t="s">
        <v>44</v>
      </c>
      <c r="AB17024" s="9">
        <v>5898153</v>
      </c>
      <c r="AC17024" s="9" t="s">
        <v>17797</v>
      </c>
      <c r="AD17024" s="9" t="s">
        <v>225</v>
      </c>
      <c r="AE17024" s="5">
        <f t="shared" si="552"/>
        <v>0</v>
      </c>
      <c r="AF17024" s="5" t="str">
        <f t="shared" si="553"/>
        <v>katA</v>
      </c>
      <c r="AG17024" s="153"/>
      <c r="AH17024" s="153"/>
      <c r="AI17024" t="s">
        <v>201</v>
      </c>
      <c r="AJ17024" t="s">
        <v>17878</v>
      </c>
      <c r="AK17024" s="9" t="str">
        <f>VLOOKUP(Y17024,zdroj!D:AJ,33,0)</f>
        <v>katA</v>
      </c>
    </row>
    <row r="17025" spans="8:37" x14ac:dyDescent="0.25">
      <c r="H17025" s="8"/>
      <c r="I17025" s="8"/>
      <c r="N17025" s="23"/>
      <c r="O17025" s="24"/>
      <c r="P17025" s="19"/>
      <c r="Q17025" s="19"/>
      <c r="R17025" s="19"/>
      <c r="U17025" s="27"/>
      <c r="Y17025" s="9" t="s">
        <v>788</v>
      </c>
      <c r="Z17025" s="9" t="s">
        <v>462</v>
      </c>
      <c r="AA17025" s="9" t="s">
        <v>44</v>
      </c>
      <c r="AB17025" s="9">
        <v>5898161</v>
      </c>
      <c r="AC17025" s="9" t="s">
        <v>17798</v>
      </c>
      <c r="AD17025" s="9" t="s">
        <v>225</v>
      </c>
      <c r="AE17025" s="5">
        <f t="shared" si="552"/>
        <v>0</v>
      </c>
      <c r="AF17025" s="5" t="str">
        <f t="shared" si="553"/>
        <v>katA</v>
      </c>
      <c r="AG17025" s="153"/>
      <c r="AH17025" s="153"/>
      <c r="AI17025" t="s">
        <v>201</v>
      </c>
      <c r="AJ17025" t="s">
        <v>17878</v>
      </c>
      <c r="AK17025" s="9" t="str">
        <f>VLOOKUP(Y17025,zdroj!D:AJ,33,0)</f>
        <v>katA</v>
      </c>
    </row>
    <row r="17026" spans="8:37" x14ac:dyDescent="0.25">
      <c r="H17026" s="8"/>
      <c r="I17026" s="8"/>
      <c r="N17026" s="23"/>
      <c r="O17026" s="24"/>
      <c r="P17026" s="19"/>
      <c r="Q17026" s="19"/>
      <c r="R17026" s="19"/>
      <c r="U17026" s="27"/>
      <c r="Y17026" s="9" t="s">
        <v>788</v>
      </c>
      <c r="Z17026" s="9" t="s">
        <v>462</v>
      </c>
      <c r="AA17026" s="9" t="s">
        <v>44</v>
      </c>
      <c r="AB17026" s="9">
        <v>5898170</v>
      </c>
      <c r="AC17026" s="9" t="s">
        <v>17799</v>
      </c>
      <c r="AD17026" s="9" t="s">
        <v>225</v>
      </c>
      <c r="AE17026" s="5">
        <f t="shared" si="552"/>
        <v>0</v>
      </c>
      <c r="AF17026" s="5" t="str">
        <f t="shared" si="553"/>
        <v>katA</v>
      </c>
      <c r="AG17026" s="153"/>
      <c r="AH17026" s="153"/>
      <c r="AI17026" t="s">
        <v>201</v>
      </c>
      <c r="AJ17026" t="s">
        <v>17878</v>
      </c>
      <c r="AK17026" s="9" t="str">
        <f>VLOOKUP(Y17026,zdroj!D:AJ,33,0)</f>
        <v>katA</v>
      </c>
    </row>
    <row r="17027" spans="8:37" x14ac:dyDescent="0.25">
      <c r="H17027" s="8"/>
      <c r="I17027" s="8"/>
      <c r="N17027" s="23"/>
      <c r="O17027" s="24"/>
      <c r="P17027" s="19"/>
      <c r="Q17027" s="19"/>
      <c r="R17027" s="19"/>
      <c r="U17027" s="27"/>
      <c r="Y17027" s="9" t="s">
        <v>788</v>
      </c>
      <c r="Z17027" s="9" t="s">
        <v>462</v>
      </c>
      <c r="AA17027" s="9" t="s">
        <v>44</v>
      </c>
      <c r="AB17027" s="9">
        <v>5898188</v>
      </c>
      <c r="AC17027" s="9" t="s">
        <v>17800</v>
      </c>
      <c r="AD17027" s="9" t="s">
        <v>225</v>
      </c>
      <c r="AE17027" s="5">
        <f t="shared" si="552"/>
        <v>0</v>
      </c>
      <c r="AF17027" s="5" t="str">
        <f t="shared" si="553"/>
        <v>katA</v>
      </c>
      <c r="AG17027" s="153"/>
      <c r="AH17027" s="153"/>
      <c r="AI17027" t="s">
        <v>201</v>
      </c>
      <c r="AJ17027" t="s">
        <v>17878</v>
      </c>
      <c r="AK17027" s="9" t="str">
        <f>VLOOKUP(Y17027,zdroj!D:AJ,33,0)</f>
        <v>katA</v>
      </c>
    </row>
    <row r="17028" spans="8:37" x14ac:dyDescent="0.25">
      <c r="H17028" s="8"/>
      <c r="I17028" s="8"/>
      <c r="N17028" s="23"/>
      <c r="O17028" s="24"/>
      <c r="P17028" s="19"/>
      <c r="Q17028" s="19"/>
      <c r="R17028" s="19"/>
      <c r="U17028" s="27"/>
      <c r="Y17028" s="9" t="s">
        <v>788</v>
      </c>
      <c r="Z17028" s="9" t="s">
        <v>462</v>
      </c>
      <c r="AA17028" s="9" t="s">
        <v>44</v>
      </c>
      <c r="AB17028" s="9">
        <v>5898196</v>
      </c>
      <c r="AC17028" s="9" t="s">
        <v>17801</v>
      </c>
      <c r="AD17028" s="9" t="s">
        <v>225</v>
      </c>
      <c r="AE17028" s="5">
        <f t="shared" si="552"/>
        <v>0</v>
      </c>
      <c r="AF17028" s="5" t="str">
        <f t="shared" si="553"/>
        <v>katA</v>
      </c>
      <c r="AG17028" s="153"/>
      <c r="AH17028" s="153"/>
      <c r="AI17028" t="s">
        <v>17880</v>
      </c>
      <c r="AJ17028" t="s">
        <v>17878</v>
      </c>
      <c r="AK17028" s="9" t="str">
        <f>VLOOKUP(Y17028,zdroj!D:AJ,33,0)</f>
        <v>katA</v>
      </c>
    </row>
    <row r="17029" spans="8:37" x14ac:dyDescent="0.25">
      <c r="H17029" s="8"/>
      <c r="I17029" s="8"/>
      <c r="N17029" s="23"/>
      <c r="O17029" s="24"/>
      <c r="P17029" s="19"/>
      <c r="Q17029" s="19"/>
      <c r="R17029" s="19"/>
      <c r="U17029" s="27"/>
      <c r="Y17029" s="9" t="s">
        <v>788</v>
      </c>
      <c r="Z17029" s="9" t="s">
        <v>462</v>
      </c>
      <c r="AA17029" s="9" t="s">
        <v>44</v>
      </c>
      <c r="AB17029" s="9">
        <v>5898200</v>
      </c>
      <c r="AC17029" s="9" t="s">
        <v>17802</v>
      </c>
      <c r="AD17029" s="9" t="s">
        <v>225</v>
      </c>
      <c r="AE17029" s="5">
        <f t="shared" si="552"/>
        <v>0</v>
      </c>
      <c r="AF17029" s="5" t="str">
        <f t="shared" si="553"/>
        <v>katA</v>
      </c>
      <c r="AG17029" s="153"/>
      <c r="AH17029" s="153"/>
      <c r="AI17029" t="s">
        <v>201</v>
      </c>
      <c r="AJ17029" t="s">
        <v>17878</v>
      </c>
      <c r="AK17029" s="9" t="str">
        <f>VLOOKUP(Y17029,zdroj!D:AJ,33,0)</f>
        <v>katA</v>
      </c>
    </row>
    <row r="17030" spans="8:37" x14ac:dyDescent="0.25">
      <c r="H17030" s="8"/>
      <c r="I17030" s="8"/>
      <c r="N17030" s="23"/>
      <c r="O17030" s="24"/>
      <c r="P17030" s="19"/>
      <c r="Q17030" s="19"/>
      <c r="R17030" s="19"/>
      <c r="U17030" s="27"/>
      <c r="Y17030" s="9" t="s">
        <v>788</v>
      </c>
      <c r="Z17030" s="9" t="s">
        <v>462</v>
      </c>
      <c r="AA17030" s="9" t="s">
        <v>44</v>
      </c>
      <c r="AB17030" s="9">
        <v>5898218</v>
      </c>
      <c r="AC17030" s="9" t="s">
        <v>17803</v>
      </c>
      <c r="AD17030" s="9" t="s">
        <v>225</v>
      </c>
      <c r="AE17030" s="5">
        <f t="shared" si="552"/>
        <v>0</v>
      </c>
      <c r="AF17030" s="5" t="str">
        <f t="shared" si="553"/>
        <v>katA</v>
      </c>
      <c r="AG17030" s="153"/>
      <c r="AH17030" s="153"/>
      <c r="AI17030" t="s">
        <v>201</v>
      </c>
      <c r="AJ17030" t="s">
        <v>17878</v>
      </c>
      <c r="AK17030" s="9" t="str">
        <f>VLOOKUP(Y17030,zdroj!D:AJ,33,0)</f>
        <v>katA</v>
      </c>
    </row>
    <row r="17031" spans="8:37" x14ac:dyDescent="0.25">
      <c r="H17031" s="8"/>
      <c r="I17031" s="8"/>
      <c r="N17031" s="23"/>
      <c r="O17031" s="24"/>
      <c r="P17031" s="19"/>
      <c r="Q17031" s="19"/>
      <c r="R17031" s="19"/>
      <c r="U17031" s="27"/>
      <c r="Y17031" s="9" t="s">
        <v>788</v>
      </c>
      <c r="Z17031" s="9" t="s">
        <v>462</v>
      </c>
      <c r="AA17031" s="9" t="s">
        <v>44</v>
      </c>
      <c r="AB17031" s="9">
        <v>5898226</v>
      </c>
      <c r="AC17031" s="9" t="s">
        <v>17804</v>
      </c>
      <c r="AD17031" s="9" t="s">
        <v>225</v>
      </c>
      <c r="AE17031" s="5">
        <f t="shared" si="552"/>
        <v>0</v>
      </c>
      <c r="AF17031" s="5" t="str">
        <f t="shared" si="553"/>
        <v>katA</v>
      </c>
      <c r="AG17031" s="153"/>
      <c r="AH17031" s="153"/>
      <c r="AI17031" t="s">
        <v>201</v>
      </c>
      <c r="AJ17031" t="s">
        <v>17878</v>
      </c>
      <c r="AK17031" s="9" t="str">
        <f>VLOOKUP(Y17031,zdroj!D:AJ,33,0)</f>
        <v>katA</v>
      </c>
    </row>
    <row r="17032" spans="8:37" x14ac:dyDescent="0.25">
      <c r="H17032" s="8"/>
      <c r="I17032" s="8"/>
      <c r="N17032" s="23"/>
      <c r="O17032" s="24"/>
      <c r="P17032" s="19"/>
      <c r="Q17032" s="19"/>
      <c r="R17032" s="19"/>
      <c r="U17032" s="27"/>
      <c r="Y17032" s="9" t="s">
        <v>788</v>
      </c>
      <c r="Z17032" s="9" t="s">
        <v>462</v>
      </c>
      <c r="AA17032" s="9" t="s">
        <v>44</v>
      </c>
      <c r="AB17032" s="9">
        <v>5898234</v>
      </c>
      <c r="AC17032" s="9" t="s">
        <v>17805</v>
      </c>
      <c r="AD17032" s="9" t="s">
        <v>225</v>
      </c>
      <c r="AE17032" s="5">
        <f t="shared" si="552"/>
        <v>0</v>
      </c>
      <c r="AF17032" s="5" t="str">
        <f t="shared" si="553"/>
        <v>katA</v>
      </c>
      <c r="AG17032" s="153"/>
      <c r="AH17032" s="153"/>
      <c r="AI17032" t="s">
        <v>17879</v>
      </c>
      <c r="AJ17032" t="s">
        <v>17878</v>
      </c>
      <c r="AK17032" s="9" t="str">
        <f>VLOOKUP(Y17032,zdroj!D:AJ,33,0)</f>
        <v>katA</v>
      </c>
    </row>
    <row r="17033" spans="8:37" x14ac:dyDescent="0.25">
      <c r="H17033" s="8"/>
      <c r="I17033" s="8"/>
      <c r="N17033" s="23"/>
      <c r="O17033" s="24"/>
      <c r="P17033" s="19"/>
      <c r="Q17033" s="19"/>
      <c r="R17033" s="19"/>
      <c r="U17033" s="27"/>
      <c r="Y17033" s="9" t="s">
        <v>788</v>
      </c>
      <c r="Z17033" s="9" t="s">
        <v>462</v>
      </c>
      <c r="AA17033" s="9" t="s">
        <v>44</v>
      </c>
      <c r="AB17033" s="9">
        <v>5898251</v>
      </c>
      <c r="AC17033" s="9" t="s">
        <v>17806</v>
      </c>
      <c r="AD17033" s="9" t="s">
        <v>225</v>
      </c>
      <c r="AE17033" s="5">
        <f t="shared" si="552"/>
        <v>0</v>
      </c>
      <c r="AF17033" s="5" t="str">
        <f t="shared" si="553"/>
        <v>katA</v>
      </c>
      <c r="AG17033" s="153"/>
      <c r="AH17033" s="153"/>
      <c r="AI17033" t="s">
        <v>201</v>
      </c>
      <c r="AJ17033" t="s">
        <v>17878</v>
      </c>
      <c r="AK17033" s="9" t="str">
        <f>VLOOKUP(Y17033,zdroj!D:AJ,33,0)</f>
        <v>katA</v>
      </c>
    </row>
    <row r="17034" spans="8:37" x14ac:dyDescent="0.25">
      <c r="H17034" s="8"/>
      <c r="I17034" s="8"/>
      <c r="N17034" s="23"/>
      <c r="O17034" s="24"/>
      <c r="P17034" s="19"/>
      <c r="Q17034" s="19"/>
      <c r="R17034" s="19"/>
      <c r="U17034" s="27"/>
      <c r="Y17034" s="9" t="s">
        <v>788</v>
      </c>
      <c r="Z17034" s="9" t="s">
        <v>462</v>
      </c>
      <c r="AA17034" s="9" t="s">
        <v>44</v>
      </c>
      <c r="AB17034" s="9">
        <v>5898269</v>
      </c>
      <c r="AC17034" s="9" t="s">
        <v>17807</v>
      </c>
      <c r="AD17034" s="9" t="s">
        <v>225</v>
      </c>
      <c r="AE17034" s="5">
        <f t="shared" ref="AE17034:AE17097" si="554">VLOOKUP(Y17034,K:T,10,0)</f>
        <v>0</v>
      </c>
      <c r="AF17034" s="5" t="str">
        <f t="shared" ref="AF17034:AF17097" si="555">IF(AE17034="A",IF(AD17034="katA","katB",AD17034),AD17034)</f>
        <v>katA</v>
      </c>
      <c r="AG17034" s="153"/>
      <c r="AH17034" s="153"/>
      <c r="AI17034" t="s">
        <v>201</v>
      </c>
      <c r="AJ17034" t="s">
        <v>17878</v>
      </c>
      <c r="AK17034" s="9" t="str">
        <f>VLOOKUP(Y17034,zdroj!D:AJ,33,0)</f>
        <v>katA</v>
      </c>
    </row>
    <row r="17035" spans="8:37" x14ac:dyDescent="0.25">
      <c r="H17035" s="8"/>
      <c r="I17035" s="8"/>
      <c r="N17035" s="23"/>
      <c r="O17035" s="24"/>
      <c r="P17035" s="19"/>
      <c r="Q17035" s="19"/>
      <c r="R17035" s="19"/>
      <c r="U17035" s="27"/>
      <c r="Y17035" s="9" t="s">
        <v>788</v>
      </c>
      <c r="Z17035" s="9" t="s">
        <v>462</v>
      </c>
      <c r="AA17035" s="9" t="s">
        <v>44</v>
      </c>
      <c r="AB17035" s="9">
        <v>5898277</v>
      </c>
      <c r="AC17035" s="9" t="s">
        <v>17808</v>
      </c>
      <c r="AD17035" s="9" t="s">
        <v>225</v>
      </c>
      <c r="AE17035" s="5">
        <f t="shared" si="554"/>
        <v>0</v>
      </c>
      <c r="AF17035" s="5" t="str">
        <f t="shared" si="555"/>
        <v>katA</v>
      </c>
      <c r="AG17035" s="153"/>
      <c r="AH17035" s="153"/>
      <c r="AI17035" t="s">
        <v>201</v>
      </c>
      <c r="AJ17035" t="s">
        <v>17878</v>
      </c>
      <c r="AK17035" s="9" t="str">
        <f>VLOOKUP(Y17035,zdroj!D:AJ,33,0)</f>
        <v>katA</v>
      </c>
    </row>
    <row r="17036" spans="8:37" x14ac:dyDescent="0.25">
      <c r="H17036" s="8"/>
      <c r="I17036" s="8"/>
      <c r="N17036" s="23"/>
      <c r="O17036" s="24"/>
      <c r="P17036" s="19"/>
      <c r="Q17036" s="19"/>
      <c r="R17036" s="19"/>
      <c r="U17036" s="27"/>
      <c r="Y17036" s="9" t="s">
        <v>788</v>
      </c>
      <c r="Z17036" s="9" t="s">
        <v>462</v>
      </c>
      <c r="AA17036" s="9" t="s">
        <v>44</v>
      </c>
      <c r="AB17036" s="9">
        <v>5898285</v>
      </c>
      <c r="AC17036" s="9" t="s">
        <v>17809</v>
      </c>
      <c r="AD17036" s="9" t="s">
        <v>225</v>
      </c>
      <c r="AE17036" s="5">
        <f t="shared" si="554"/>
        <v>0</v>
      </c>
      <c r="AF17036" s="5" t="str">
        <f t="shared" si="555"/>
        <v>katA</v>
      </c>
      <c r="AG17036" s="153"/>
      <c r="AH17036" s="153"/>
      <c r="AI17036" t="s">
        <v>201</v>
      </c>
      <c r="AJ17036" t="s">
        <v>17878</v>
      </c>
      <c r="AK17036" s="9" t="str">
        <f>VLOOKUP(Y17036,zdroj!D:AJ,33,0)</f>
        <v>katA</v>
      </c>
    </row>
    <row r="17037" spans="8:37" x14ac:dyDescent="0.25">
      <c r="H17037" s="8"/>
      <c r="I17037" s="8"/>
      <c r="N17037" s="23"/>
      <c r="O17037" s="24"/>
      <c r="P17037" s="19"/>
      <c r="Q17037" s="19"/>
      <c r="R17037" s="19"/>
      <c r="U17037" s="27"/>
      <c r="Y17037" s="9" t="s">
        <v>788</v>
      </c>
      <c r="Z17037" s="9" t="s">
        <v>462</v>
      </c>
      <c r="AA17037" s="9" t="s">
        <v>44</v>
      </c>
      <c r="AB17037" s="9">
        <v>5898293</v>
      </c>
      <c r="AC17037" s="9" t="s">
        <v>17810</v>
      </c>
      <c r="AD17037" s="9" t="s">
        <v>225</v>
      </c>
      <c r="AE17037" s="5">
        <f t="shared" si="554"/>
        <v>0</v>
      </c>
      <c r="AF17037" s="5" t="str">
        <f t="shared" si="555"/>
        <v>katA</v>
      </c>
      <c r="AG17037" s="153"/>
      <c r="AH17037" s="153"/>
      <c r="AI17037" t="s">
        <v>201</v>
      </c>
      <c r="AJ17037" t="s">
        <v>17878</v>
      </c>
      <c r="AK17037" s="9" t="str">
        <f>VLOOKUP(Y17037,zdroj!D:AJ,33,0)</f>
        <v>katA</v>
      </c>
    </row>
    <row r="17038" spans="8:37" x14ac:dyDescent="0.25">
      <c r="H17038" s="8"/>
      <c r="I17038" s="8"/>
      <c r="N17038" s="23"/>
      <c r="O17038" s="24"/>
      <c r="P17038" s="19"/>
      <c r="Q17038" s="19"/>
      <c r="R17038" s="19"/>
      <c r="U17038" s="27"/>
      <c r="Y17038" s="9" t="s">
        <v>788</v>
      </c>
      <c r="Z17038" s="9" t="s">
        <v>462</v>
      </c>
      <c r="AA17038" s="9" t="s">
        <v>44</v>
      </c>
      <c r="AB17038" s="9">
        <v>5898307</v>
      </c>
      <c r="AC17038" s="9" t="s">
        <v>17811</v>
      </c>
      <c r="AD17038" s="9" t="s">
        <v>225</v>
      </c>
      <c r="AE17038" s="5">
        <f t="shared" si="554"/>
        <v>0</v>
      </c>
      <c r="AF17038" s="5" t="str">
        <f t="shared" si="555"/>
        <v>katA</v>
      </c>
      <c r="AG17038" s="153"/>
      <c r="AH17038" s="153"/>
      <c r="AI17038" t="s">
        <v>17879</v>
      </c>
      <c r="AJ17038" t="s">
        <v>17878</v>
      </c>
      <c r="AK17038" s="9" t="str">
        <f>VLOOKUP(Y17038,zdroj!D:AJ,33,0)</f>
        <v>katA</v>
      </c>
    </row>
    <row r="17039" spans="8:37" x14ac:dyDescent="0.25">
      <c r="H17039" s="8"/>
      <c r="I17039" s="8"/>
      <c r="N17039" s="23"/>
      <c r="O17039" s="24"/>
      <c r="P17039" s="19"/>
      <c r="Q17039" s="19"/>
      <c r="R17039" s="19"/>
      <c r="U17039" s="27"/>
      <c r="Y17039" s="9" t="s">
        <v>788</v>
      </c>
      <c r="Z17039" s="9" t="s">
        <v>462</v>
      </c>
      <c r="AA17039" s="9" t="s">
        <v>44</v>
      </c>
      <c r="AB17039" s="9">
        <v>5898315</v>
      </c>
      <c r="AC17039" s="9" t="s">
        <v>17812</v>
      </c>
      <c r="AD17039" s="9" t="s">
        <v>225</v>
      </c>
      <c r="AE17039" s="5">
        <f t="shared" si="554"/>
        <v>0</v>
      </c>
      <c r="AF17039" s="5" t="str">
        <f t="shared" si="555"/>
        <v>katA</v>
      </c>
      <c r="AG17039" s="153"/>
      <c r="AH17039" s="153"/>
      <c r="AI17039" t="s">
        <v>201</v>
      </c>
      <c r="AJ17039" t="s">
        <v>17878</v>
      </c>
      <c r="AK17039" s="9" t="str">
        <f>VLOOKUP(Y17039,zdroj!D:AJ,33,0)</f>
        <v>katA</v>
      </c>
    </row>
    <row r="17040" spans="8:37" x14ac:dyDescent="0.25">
      <c r="H17040" s="8"/>
      <c r="I17040" s="8"/>
      <c r="N17040" s="23"/>
      <c r="O17040" s="24"/>
      <c r="P17040" s="19"/>
      <c r="Q17040" s="19"/>
      <c r="R17040" s="19"/>
      <c r="U17040" s="27"/>
      <c r="Y17040" s="9" t="s">
        <v>788</v>
      </c>
      <c r="Z17040" s="9" t="s">
        <v>462</v>
      </c>
      <c r="AA17040" s="9" t="s">
        <v>44</v>
      </c>
      <c r="AB17040" s="9">
        <v>5898331</v>
      </c>
      <c r="AC17040" s="9" t="s">
        <v>17813</v>
      </c>
      <c r="AD17040" s="9" t="s">
        <v>225</v>
      </c>
      <c r="AE17040" s="5">
        <f t="shared" si="554"/>
        <v>0</v>
      </c>
      <c r="AF17040" s="5" t="str">
        <f t="shared" si="555"/>
        <v>katA</v>
      </c>
      <c r="AG17040" s="153"/>
      <c r="AH17040" s="153"/>
      <c r="AI17040" t="s">
        <v>201</v>
      </c>
      <c r="AJ17040" t="s">
        <v>17878</v>
      </c>
      <c r="AK17040" s="9" t="str">
        <f>VLOOKUP(Y17040,zdroj!D:AJ,33,0)</f>
        <v>katA</v>
      </c>
    </row>
    <row r="17041" spans="8:37" x14ac:dyDescent="0.25">
      <c r="H17041" s="8"/>
      <c r="I17041" s="8"/>
      <c r="N17041" s="23"/>
      <c r="O17041" s="24"/>
      <c r="P17041" s="19"/>
      <c r="Q17041" s="19"/>
      <c r="R17041" s="19"/>
      <c r="U17041" s="27"/>
      <c r="Y17041" s="9" t="s">
        <v>788</v>
      </c>
      <c r="Z17041" s="9" t="s">
        <v>462</v>
      </c>
      <c r="AA17041" s="9" t="s">
        <v>44</v>
      </c>
      <c r="AB17041" s="9">
        <v>5898340</v>
      </c>
      <c r="AC17041" s="9" t="s">
        <v>17814</v>
      </c>
      <c r="AD17041" s="9" t="s">
        <v>225</v>
      </c>
      <c r="AE17041" s="5">
        <f t="shared" si="554"/>
        <v>0</v>
      </c>
      <c r="AF17041" s="5" t="str">
        <f t="shared" si="555"/>
        <v>katA</v>
      </c>
      <c r="AG17041" s="153"/>
      <c r="AH17041" s="153"/>
      <c r="AI17041" t="s">
        <v>201</v>
      </c>
      <c r="AJ17041" t="s">
        <v>17878</v>
      </c>
      <c r="AK17041" s="9" t="str">
        <f>VLOOKUP(Y17041,zdroj!D:AJ,33,0)</f>
        <v>katA</v>
      </c>
    </row>
    <row r="17042" spans="8:37" x14ac:dyDescent="0.25">
      <c r="H17042" s="8"/>
      <c r="I17042" s="8"/>
      <c r="N17042" s="23"/>
      <c r="O17042" s="24"/>
      <c r="P17042" s="19"/>
      <c r="Q17042" s="19"/>
      <c r="R17042" s="19"/>
      <c r="U17042" s="27"/>
      <c r="Y17042" s="9" t="s">
        <v>788</v>
      </c>
      <c r="Z17042" s="9" t="s">
        <v>462</v>
      </c>
      <c r="AA17042" s="9" t="s">
        <v>44</v>
      </c>
      <c r="AB17042" s="9">
        <v>5898358</v>
      </c>
      <c r="AC17042" s="9" t="s">
        <v>17815</v>
      </c>
      <c r="AD17042" s="9" t="s">
        <v>225</v>
      </c>
      <c r="AE17042" s="5">
        <f t="shared" si="554"/>
        <v>0</v>
      </c>
      <c r="AF17042" s="5" t="str">
        <f t="shared" si="555"/>
        <v>katA</v>
      </c>
      <c r="AG17042" s="153"/>
      <c r="AH17042" s="153"/>
      <c r="AI17042" t="s">
        <v>201</v>
      </c>
      <c r="AJ17042" t="s">
        <v>17878</v>
      </c>
      <c r="AK17042" s="9" t="str">
        <f>VLOOKUP(Y17042,zdroj!D:AJ,33,0)</f>
        <v>katA</v>
      </c>
    </row>
    <row r="17043" spans="8:37" x14ac:dyDescent="0.25">
      <c r="H17043" s="8"/>
      <c r="I17043" s="8"/>
      <c r="N17043" s="23"/>
      <c r="O17043" s="24"/>
      <c r="P17043" s="19"/>
      <c r="Q17043" s="19"/>
      <c r="R17043" s="19"/>
      <c r="U17043" s="27"/>
      <c r="Y17043" s="9" t="s">
        <v>788</v>
      </c>
      <c r="Z17043" s="9" t="s">
        <v>462</v>
      </c>
      <c r="AA17043" s="9" t="s">
        <v>44</v>
      </c>
      <c r="AB17043" s="9">
        <v>5898366</v>
      </c>
      <c r="AC17043" s="9" t="s">
        <v>17816</v>
      </c>
      <c r="AD17043" s="9" t="s">
        <v>225</v>
      </c>
      <c r="AE17043" s="5">
        <f t="shared" si="554"/>
        <v>0</v>
      </c>
      <c r="AF17043" s="5" t="str">
        <f t="shared" si="555"/>
        <v>katA</v>
      </c>
      <c r="AG17043" s="153"/>
      <c r="AH17043" s="153"/>
      <c r="AI17043" t="s">
        <v>229</v>
      </c>
      <c r="AJ17043" t="s">
        <v>17878</v>
      </c>
      <c r="AK17043" s="9" t="str">
        <f>VLOOKUP(Y17043,zdroj!D:AJ,33,0)</f>
        <v>katA</v>
      </c>
    </row>
    <row r="17044" spans="8:37" x14ac:dyDescent="0.25">
      <c r="H17044" s="8"/>
      <c r="I17044" s="8"/>
      <c r="N17044" s="23"/>
      <c r="O17044" s="24"/>
      <c r="P17044" s="19"/>
      <c r="Q17044" s="19"/>
      <c r="R17044" s="19"/>
      <c r="U17044" s="27"/>
      <c r="Y17044" s="9" t="s">
        <v>788</v>
      </c>
      <c r="Z17044" s="9" t="s">
        <v>462</v>
      </c>
      <c r="AA17044" s="9" t="s">
        <v>44</v>
      </c>
      <c r="AB17044" s="9">
        <v>5898374</v>
      </c>
      <c r="AC17044" s="9" t="s">
        <v>17817</v>
      </c>
      <c r="AD17044" s="9" t="s">
        <v>225</v>
      </c>
      <c r="AE17044" s="5">
        <f t="shared" si="554"/>
        <v>0</v>
      </c>
      <c r="AF17044" s="5" t="str">
        <f t="shared" si="555"/>
        <v>katA</v>
      </c>
      <c r="AG17044" s="153"/>
      <c r="AH17044" s="153"/>
      <c r="AI17044" t="s">
        <v>201</v>
      </c>
      <c r="AJ17044" t="s">
        <v>17878</v>
      </c>
      <c r="AK17044" s="9" t="str">
        <f>VLOOKUP(Y17044,zdroj!D:AJ,33,0)</f>
        <v>katA</v>
      </c>
    </row>
    <row r="17045" spans="8:37" x14ac:dyDescent="0.25">
      <c r="H17045" s="8"/>
      <c r="I17045" s="8"/>
      <c r="N17045" s="23"/>
      <c r="O17045" s="24"/>
      <c r="P17045" s="19"/>
      <c r="Q17045" s="19"/>
      <c r="R17045" s="19"/>
      <c r="U17045" s="27"/>
      <c r="Y17045" s="9" t="s">
        <v>788</v>
      </c>
      <c r="Z17045" s="9" t="s">
        <v>462</v>
      </c>
      <c r="AA17045" s="9" t="s">
        <v>44</v>
      </c>
      <c r="AB17045" s="9">
        <v>30890217</v>
      </c>
      <c r="AC17045" s="9" t="s">
        <v>17818</v>
      </c>
      <c r="AD17045" s="9" t="s">
        <v>225</v>
      </c>
      <c r="AE17045" s="5">
        <f t="shared" si="554"/>
        <v>0</v>
      </c>
      <c r="AF17045" s="5" t="str">
        <f t="shared" si="555"/>
        <v>katA</v>
      </c>
      <c r="AG17045" s="153"/>
      <c r="AH17045" s="153"/>
      <c r="AI17045" t="s">
        <v>201</v>
      </c>
      <c r="AJ17045" t="s">
        <v>17878</v>
      </c>
      <c r="AK17045" s="9" t="str">
        <f>VLOOKUP(Y17045,zdroj!D:AJ,33,0)</f>
        <v>katA</v>
      </c>
    </row>
    <row r="17046" spans="8:37" x14ac:dyDescent="0.25">
      <c r="H17046" s="8"/>
      <c r="I17046" s="8"/>
      <c r="N17046" s="23"/>
      <c r="O17046" s="24"/>
      <c r="P17046" s="19"/>
      <c r="Q17046" s="19"/>
      <c r="R17046" s="19"/>
      <c r="U17046" s="27"/>
      <c r="Y17046" s="9" t="s">
        <v>788</v>
      </c>
      <c r="Z17046" s="9" t="s">
        <v>462</v>
      </c>
      <c r="AA17046" s="9" t="s">
        <v>44</v>
      </c>
      <c r="AB17046" s="9">
        <v>5898382</v>
      </c>
      <c r="AC17046" s="9" t="s">
        <v>17819</v>
      </c>
      <c r="AD17046" s="9" t="s">
        <v>225</v>
      </c>
      <c r="AE17046" s="5">
        <f t="shared" si="554"/>
        <v>0</v>
      </c>
      <c r="AF17046" s="5" t="str">
        <f t="shared" si="555"/>
        <v>katA</v>
      </c>
      <c r="AG17046" s="153"/>
      <c r="AH17046" s="153"/>
      <c r="AI17046" t="s">
        <v>201</v>
      </c>
      <c r="AJ17046" t="s">
        <v>17878</v>
      </c>
      <c r="AK17046" s="9" t="str">
        <f>VLOOKUP(Y17046,zdroj!D:AJ,33,0)</f>
        <v>katA</v>
      </c>
    </row>
    <row r="17047" spans="8:37" x14ac:dyDescent="0.25">
      <c r="H17047" s="8"/>
      <c r="I17047" s="8"/>
      <c r="N17047" s="23"/>
      <c r="O17047" s="24"/>
      <c r="P17047" s="19"/>
      <c r="Q17047" s="19"/>
      <c r="R17047" s="19"/>
      <c r="U17047" s="27"/>
      <c r="Y17047" s="9" t="s">
        <v>788</v>
      </c>
      <c r="Z17047" s="9" t="s">
        <v>462</v>
      </c>
      <c r="AA17047" s="9" t="s">
        <v>44</v>
      </c>
      <c r="AB17047" s="9">
        <v>5898391</v>
      </c>
      <c r="AC17047" s="9" t="s">
        <v>17820</v>
      </c>
      <c r="AD17047" s="9" t="s">
        <v>225</v>
      </c>
      <c r="AE17047" s="5">
        <f t="shared" si="554"/>
        <v>0</v>
      </c>
      <c r="AF17047" s="5" t="str">
        <f t="shared" si="555"/>
        <v>katA</v>
      </c>
      <c r="AG17047" s="153"/>
      <c r="AH17047" s="153"/>
      <c r="AI17047" t="s">
        <v>201</v>
      </c>
      <c r="AJ17047" t="s">
        <v>17878</v>
      </c>
      <c r="AK17047" s="9" t="str">
        <f>VLOOKUP(Y17047,zdroj!D:AJ,33,0)</f>
        <v>katA</v>
      </c>
    </row>
    <row r="17048" spans="8:37" x14ac:dyDescent="0.25">
      <c r="H17048" s="8"/>
      <c r="I17048" s="8"/>
      <c r="N17048" s="23"/>
      <c r="O17048" s="24"/>
      <c r="P17048" s="19"/>
      <c r="Q17048" s="19"/>
      <c r="R17048" s="19"/>
      <c r="U17048" s="27"/>
      <c r="Y17048" s="9" t="s">
        <v>788</v>
      </c>
      <c r="Z17048" s="9" t="s">
        <v>462</v>
      </c>
      <c r="AA17048" s="9" t="s">
        <v>44</v>
      </c>
      <c r="AB17048" s="9">
        <v>5898404</v>
      </c>
      <c r="AC17048" s="9" t="s">
        <v>17821</v>
      </c>
      <c r="AD17048" s="9" t="s">
        <v>225</v>
      </c>
      <c r="AE17048" s="5">
        <f t="shared" si="554"/>
        <v>0</v>
      </c>
      <c r="AF17048" s="5" t="str">
        <f t="shared" si="555"/>
        <v>katA</v>
      </c>
      <c r="AG17048" s="153"/>
      <c r="AH17048" s="153"/>
      <c r="AI17048" t="s">
        <v>201</v>
      </c>
      <c r="AJ17048" t="s">
        <v>17878</v>
      </c>
      <c r="AK17048" s="9" t="str">
        <f>VLOOKUP(Y17048,zdroj!D:AJ,33,0)</f>
        <v>katA</v>
      </c>
    </row>
    <row r="17049" spans="8:37" x14ac:dyDescent="0.25">
      <c r="H17049" s="8"/>
      <c r="I17049" s="8"/>
      <c r="N17049" s="23"/>
      <c r="O17049" s="24"/>
      <c r="P17049" s="19"/>
      <c r="Q17049" s="19"/>
      <c r="R17049" s="19"/>
      <c r="U17049" s="27"/>
      <c r="Y17049" s="9" t="s">
        <v>788</v>
      </c>
      <c r="Z17049" s="9" t="s">
        <v>462</v>
      </c>
      <c r="AA17049" s="9" t="s">
        <v>44</v>
      </c>
      <c r="AB17049" s="9">
        <v>5898412</v>
      </c>
      <c r="AC17049" s="9" t="s">
        <v>17822</v>
      </c>
      <c r="AD17049" s="9" t="s">
        <v>225</v>
      </c>
      <c r="AE17049" s="5">
        <f t="shared" si="554"/>
        <v>0</v>
      </c>
      <c r="AF17049" s="5" t="str">
        <f t="shared" si="555"/>
        <v>katA</v>
      </c>
      <c r="AG17049" s="153"/>
      <c r="AH17049" s="153"/>
      <c r="AI17049" t="s">
        <v>201</v>
      </c>
      <c r="AJ17049" t="s">
        <v>17878</v>
      </c>
      <c r="AK17049" s="9" t="str">
        <f>VLOOKUP(Y17049,zdroj!D:AJ,33,0)</f>
        <v>katA</v>
      </c>
    </row>
    <row r="17050" spans="8:37" x14ac:dyDescent="0.25">
      <c r="H17050" s="8"/>
      <c r="I17050" s="8"/>
      <c r="N17050" s="23"/>
      <c r="O17050" s="24"/>
      <c r="P17050" s="19"/>
      <c r="Q17050" s="19"/>
      <c r="R17050" s="19"/>
      <c r="U17050" s="27"/>
      <c r="Y17050" s="9" t="s">
        <v>788</v>
      </c>
      <c r="Z17050" s="9" t="s">
        <v>462</v>
      </c>
      <c r="AA17050" s="9" t="s">
        <v>44</v>
      </c>
      <c r="AB17050" s="9">
        <v>5898421</v>
      </c>
      <c r="AC17050" s="9" t="s">
        <v>17823</v>
      </c>
      <c r="AD17050" s="9" t="s">
        <v>225</v>
      </c>
      <c r="AE17050" s="5">
        <f t="shared" si="554"/>
        <v>0</v>
      </c>
      <c r="AF17050" s="5" t="str">
        <f t="shared" si="555"/>
        <v>katA</v>
      </c>
      <c r="AG17050" s="153"/>
      <c r="AH17050" s="153"/>
      <c r="AI17050" t="s">
        <v>201</v>
      </c>
      <c r="AJ17050" t="s">
        <v>17878</v>
      </c>
      <c r="AK17050" s="9" t="str">
        <f>VLOOKUP(Y17050,zdroj!D:AJ,33,0)</f>
        <v>katA</v>
      </c>
    </row>
    <row r="17051" spans="8:37" x14ac:dyDescent="0.25">
      <c r="H17051" s="8"/>
      <c r="I17051" s="8"/>
      <c r="N17051" s="23"/>
      <c r="O17051" s="24"/>
      <c r="P17051" s="19"/>
      <c r="Q17051" s="19"/>
      <c r="R17051" s="19"/>
      <c r="U17051" s="27"/>
      <c r="Y17051" s="9" t="s">
        <v>788</v>
      </c>
      <c r="Z17051" s="9" t="s">
        <v>462</v>
      </c>
      <c r="AA17051" s="9" t="s">
        <v>44</v>
      </c>
      <c r="AB17051" s="9">
        <v>5898439</v>
      </c>
      <c r="AC17051" s="9" t="s">
        <v>17824</v>
      </c>
      <c r="AD17051" s="9" t="s">
        <v>225</v>
      </c>
      <c r="AE17051" s="5">
        <f t="shared" si="554"/>
        <v>0</v>
      </c>
      <c r="AF17051" s="5" t="str">
        <f t="shared" si="555"/>
        <v>katA</v>
      </c>
      <c r="AG17051" s="153"/>
      <c r="AH17051" s="153"/>
      <c r="AI17051" t="s">
        <v>201</v>
      </c>
      <c r="AJ17051" t="s">
        <v>17878</v>
      </c>
      <c r="AK17051" s="9" t="str">
        <f>VLOOKUP(Y17051,zdroj!D:AJ,33,0)</f>
        <v>katA</v>
      </c>
    </row>
    <row r="17052" spans="8:37" x14ac:dyDescent="0.25">
      <c r="H17052" s="8"/>
      <c r="I17052" s="8"/>
      <c r="N17052" s="23"/>
      <c r="O17052" s="24"/>
      <c r="P17052" s="19"/>
      <c r="Q17052" s="19"/>
      <c r="R17052" s="19"/>
      <c r="U17052" s="27"/>
      <c r="Y17052" s="9" t="s">
        <v>788</v>
      </c>
      <c r="Z17052" s="9" t="s">
        <v>462</v>
      </c>
      <c r="AA17052" s="9" t="s">
        <v>44</v>
      </c>
      <c r="AB17052" s="9">
        <v>5898455</v>
      </c>
      <c r="AC17052" s="9" t="s">
        <v>17825</v>
      </c>
      <c r="AD17052" s="9" t="s">
        <v>225</v>
      </c>
      <c r="AE17052" s="5">
        <f t="shared" si="554"/>
        <v>0</v>
      </c>
      <c r="AF17052" s="5" t="str">
        <f t="shared" si="555"/>
        <v>katA</v>
      </c>
      <c r="AG17052" s="153"/>
      <c r="AH17052" s="153"/>
      <c r="AI17052" t="s">
        <v>201</v>
      </c>
      <c r="AJ17052" t="s">
        <v>17878</v>
      </c>
      <c r="AK17052" s="9" t="str">
        <f>VLOOKUP(Y17052,zdroj!D:AJ,33,0)</f>
        <v>katA</v>
      </c>
    </row>
    <row r="17053" spans="8:37" x14ac:dyDescent="0.25">
      <c r="H17053" s="8"/>
      <c r="I17053" s="8"/>
      <c r="N17053" s="23"/>
      <c r="O17053" s="24"/>
      <c r="P17053" s="19"/>
      <c r="Q17053" s="19"/>
      <c r="R17053" s="19"/>
      <c r="U17053" s="27"/>
      <c r="Y17053" s="9" t="s">
        <v>788</v>
      </c>
      <c r="Z17053" s="9" t="s">
        <v>462</v>
      </c>
      <c r="AA17053" s="9" t="s">
        <v>44</v>
      </c>
      <c r="AB17053" s="9">
        <v>5898463</v>
      </c>
      <c r="AC17053" s="9" t="s">
        <v>17826</v>
      </c>
      <c r="AD17053" s="9" t="s">
        <v>225</v>
      </c>
      <c r="AE17053" s="5">
        <f t="shared" si="554"/>
        <v>0</v>
      </c>
      <c r="AF17053" s="5" t="str">
        <f t="shared" si="555"/>
        <v>katA</v>
      </c>
      <c r="AG17053" s="153"/>
      <c r="AH17053" s="153"/>
      <c r="AI17053" t="s">
        <v>201</v>
      </c>
      <c r="AJ17053" t="s">
        <v>17878</v>
      </c>
      <c r="AK17053" s="9" t="str">
        <f>VLOOKUP(Y17053,zdroj!D:AJ,33,0)</f>
        <v>katA</v>
      </c>
    </row>
    <row r="17054" spans="8:37" x14ac:dyDescent="0.25">
      <c r="H17054" s="8"/>
      <c r="I17054" s="8"/>
      <c r="N17054" s="23"/>
      <c r="O17054" s="24"/>
      <c r="P17054" s="19"/>
      <c r="Q17054" s="19"/>
      <c r="R17054" s="19"/>
      <c r="U17054" s="27"/>
      <c r="Y17054" s="9" t="s">
        <v>788</v>
      </c>
      <c r="Z17054" s="9" t="s">
        <v>462</v>
      </c>
      <c r="AA17054" s="9" t="s">
        <v>44</v>
      </c>
      <c r="AB17054" s="9">
        <v>40116557</v>
      </c>
      <c r="AC17054" s="9" t="s">
        <v>17827</v>
      </c>
      <c r="AD17054" s="9" t="s">
        <v>225</v>
      </c>
      <c r="AE17054" s="5">
        <f t="shared" si="554"/>
        <v>0</v>
      </c>
      <c r="AF17054" s="5" t="str">
        <f t="shared" si="555"/>
        <v>katA</v>
      </c>
      <c r="AG17054" s="153"/>
      <c r="AH17054" s="153"/>
      <c r="AI17054" t="s">
        <v>201</v>
      </c>
      <c r="AJ17054" t="s">
        <v>17878</v>
      </c>
      <c r="AK17054" s="9" t="str">
        <f>VLOOKUP(Y17054,zdroj!D:AJ,33,0)</f>
        <v>katA</v>
      </c>
    </row>
    <row r="17055" spans="8:37" x14ac:dyDescent="0.25">
      <c r="H17055" s="8"/>
      <c r="I17055" s="8"/>
      <c r="N17055" s="23"/>
      <c r="O17055" s="24"/>
      <c r="P17055" s="19"/>
      <c r="Q17055" s="19"/>
      <c r="R17055" s="19"/>
      <c r="U17055" s="27"/>
      <c r="Y17055" s="9" t="s">
        <v>788</v>
      </c>
      <c r="Z17055" s="9" t="s">
        <v>462</v>
      </c>
      <c r="AA17055" s="9" t="s">
        <v>44</v>
      </c>
      <c r="AB17055" s="9">
        <v>5898471</v>
      </c>
      <c r="AC17055" s="9" t="s">
        <v>17828</v>
      </c>
      <c r="AD17055" s="9" t="s">
        <v>225</v>
      </c>
      <c r="AE17055" s="5">
        <f t="shared" si="554"/>
        <v>0</v>
      </c>
      <c r="AF17055" s="5" t="str">
        <f t="shared" si="555"/>
        <v>katA</v>
      </c>
      <c r="AG17055" s="153"/>
      <c r="AH17055" s="153"/>
      <c r="AI17055" t="s">
        <v>201</v>
      </c>
      <c r="AJ17055" t="s">
        <v>17878</v>
      </c>
      <c r="AK17055" s="9" t="str">
        <f>VLOOKUP(Y17055,zdroj!D:AJ,33,0)</f>
        <v>katA</v>
      </c>
    </row>
    <row r="17056" spans="8:37" x14ac:dyDescent="0.25">
      <c r="H17056" s="8"/>
      <c r="I17056" s="8"/>
      <c r="N17056" s="23"/>
      <c r="O17056" s="24"/>
      <c r="P17056" s="19"/>
      <c r="Q17056" s="19"/>
      <c r="R17056" s="19"/>
      <c r="U17056" s="27"/>
      <c r="Y17056" s="9" t="s">
        <v>788</v>
      </c>
      <c r="Z17056" s="9" t="s">
        <v>462</v>
      </c>
      <c r="AA17056" s="9" t="s">
        <v>44</v>
      </c>
      <c r="AB17056" s="9">
        <v>5898480</v>
      </c>
      <c r="AC17056" s="9" t="s">
        <v>17829</v>
      </c>
      <c r="AD17056" s="9" t="s">
        <v>225</v>
      </c>
      <c r="AE17056" s="5">
        <f t="shared" si="554"/>
        <v>0</v>
      </c>
      <c r="AF17056" s="5" t="str">
        <f t="shared" si="555"/>
        <v>katA</v>
      </c>
      <c r="AG17056" s="153"/>
      <c r="AH17056" s="153"/>
      <c r="AI17056" t="s">
        <v>201</v>
      </c>
      <c r="AJ17056" t="s">
        <v>17878</v>
      </c>
      <c r="AK17056" s="9" t="str">
        <f>VLOOKUP(Y17056,zdroj!D:AJ,33,0)</f>
        <v>katA</v>
      </c>
    </row>
    <row r="17057" spans="8:37" x14ac:dyDescent="0.25">
      <c r="H17057" s="8"/>
      <c r="I17057" s="8"/>
      <c r="N17057" s="23"/>
      <c r="O17057" s="24"/>
      <c r="P17057" s="19"/>
      <c r="Q17057" s="19"/>
      <c r="R17057" s="19"/>
      <c r="U17057" s="27"/>
      <c r="Y17057" s="9" t="s">
        <v>788</v>
      </c>
      <c r="Z17057" s="9" t="s">
        <v>462</v>
      </c>
      <c r="AA17057" s="9" t="s">
        <v>44</v>
      </c>
      <c r="AB17057" s="9">
        <v>5898498</v>
      </c>
      <c r="AC17057" s="9" t="s">
        <v>17830</v>
      </c>
      <c r="AD17057" s="9" t="s">
        <v>225</v>
      </c>
      <c r="AE17057" s="5">
        <f t="shared" si="554"/>
        <v>0</v>
      </c>
      <c r="AF17057" s="5" t="str">
        <f t="shared" si="555"/>
        <v>katA</v>
      </c>
      <c r="AG17057" s="153"/>
      <c r="AH17057" s="153"/>
      <c r="AI17057" t="s">
        <v>201</v>
      </c>
      <c r="AJ17057" t="s">
        <v>17878</v>
      </c>
      <c r="AK17057" s="9" t="str">
        <f>VLOOKUP(Y17057,zdroj!D:AJ,33,0)</f>
        <v>katA</v>
      </c>
    </row>
    <row r="17058" spans="8:37" x14ac:dyDescent="0.25">
      <c r="H17058" s="8"/>
      <c r="I17058" s="8"/>
      <c r="N17058" s="23"/>
      <c r="O17058" s="24"/>
      <c r="P17058" s="19"/>
      <c r="Q17058" s="19"/>
      <c r="R17058" s="19"/>
      <c r="U17058" s="27"/>
      <c r="Y17058" s="9" t="s">
        <v>788</v>
      </c>
      <c r="Z17058" s="9" t="s">
        <v>462</v>
      </c>
      <c r="AA17058" s="9" t="s">
        <v>44</v>
      </c>
      <c r="AB17058" s="9">
        <v>5898501</v>
      </c>
      <c r="AC17058" s="9" t="s">
        <v>17831</v>
      </c>
      <c r="AD17058" s="9" t="s">
        <v>225</v>
      </c>
      <c r="AE17058" s="5">
        <f t="shared" si="554"/>
        <v>0</v>
      </c>
      <c r="AF17058" s="5" t="str">
        <f t="shared" si="555"/>
        <v>katA</v>
      </c>
      <c r="AG17058" s="153"/>
      <c r="AH17058" s="153"/>
      <c r="AI17058" t="s">
        <v>201</v>
      </c>
      <c r="AJ17058" t="s">
        <v>17878</v>
      </c>
      <c r="AK17058" s="9" t="str">
        <f>VLOOKUP(Y17058,zdroj!D:AJ,33,0)</f>
        <v>katA</v>
      </c>
    </row>
    <row r="17059" spans="8:37" x14ac:dyDescent="0.25">
      <c r="H17059" s="8"/>
      <c r="I17059" s="8"/>
      <c r="N17059" s="23"/>
      <c r="O17059" s="24"/>
      <c r="P17059" s="19"/>
      <c r="Q17059" s="19"/>
      <c r="R17059" s="19"/>
      <c r="U17059" s="27"/>
      <c r="Y17059" s="9" t="s">
        <v>788</v>
      </c>
      <c r="Z17059" s="9" t="s">
        <v>462</v>
      </c>
      <c r="AA17059" s="9" t="s">
        <v>44</v>
      </c>
      <c r="AB17059" s="9">
        <v>5898510</v>
      </c>
      <c r="AC17059" s="9" t="s">
        <v>17832</v>
      </c>
      <c r="AD17059" s="9" t="s">
        <v>225</v>
      </c>
      <c r="AE17059" s="5">
        <f t="shared" si="554"/>
        <v>0</v>
      </c>
      <c r="AF17059" s="5" t="str">
        <f t="shared" si="555"/>
        <v>katA</v>
      </c>
      <c r="AG17059" s="153"/>
      <c r="AH17059" s="153"/>
      <c r="AI17059" t="s">
        <v>201</v>
      </c>
      <c r="AJ17059" t="s">
        <v>17878</v>
      </c>
      <c r="AK17059" s="9" t="str">
        <f>VLOOKUP(Y17059,zdroj!D:AJ,33,0)</f>
        <v>katA</v>
      </c>
    </row>
    <row r="17060" spans="8:37" x14ac:dyDescent="0.25">
      <c r="H17060" s="8"/>
      <c r="I17060" s="8"/>
      <c r="N17060" s="23"/>
      <c r="O17060" s="24"/>
      <c r="P17060" s="19"/>
      <c r="Q17060" s="19"/>
      <c r="R17060" s="19"/>
      <c r="U17060" s="27"/>
      <c r="Y17060" s="9" t="s">
        <v>788</v>
      </c>
      <c r="Z17060" s="9" t="s">
        <v>462</v>
      </c>
      <c r="AA17060" s="9" t="s">
        <v>44</v>
      </c>
      <c r="AB17060" s="9">
        <v>5898528</v>
      </c>
      <c r="AC17060" s="9" t="s">
        <v>17833</v>
      </c>
      <c r="AD17060" s="9" t="s">
        <v>225</v>
      </c>
      <c r="AE17060" s="5">
        <f t="shared" si="554"/>
        <v>0</v>
      </c>
      <c r="AF17060" s="5" t="str">
        <f t="shared" si="555"/>
        <v>katA</v>
      </c>
      <c r="AG17060" s="153"/>
      <c r="AH17060" s="153"/>
      <c r="AI17060" t="s">
        <v>17879</v>
      </c>
      <c r="AJ17060" t="s">
        <v>17878</v>
      </c>
      <c r="AK17060" s="9" t="str">
        <f>VLOOKUP(Y17060,zdroj!D:AJ,33,0)</f>
        <v>katA</v>
      </c>
    </row>
    <row r="17061" spans="8:37" x14ac:dyDescent="0.25">
      <c r="H17061" s="8"/>
      <c r="I17061" s="8"/>
      <c r="N17061" s="23"/>
      <c r="O17061" s="24"/>
      <c r="P17061" s="19"/>
      <c r="Q17061" s="19"/>
      <c r="R17061" s="19"/>
      <c r="U17061" s="27"/>
      <c r="Y17061" s="9" t="s">
        <v>788</v>
      </c>
      <c r="Z17061" s="9" t="s">
        <v>462</v>
      </c>
      <c r="AA17061" s="9" t="s">
        <v>44</v>
      </c>
      <c r="AB17061" s="9">
        <v>5898536</v>
      </c>
      <c r="AC17061" s="9" t="s">
        <v>17834</v>
      </c>
      <c r="AD17061" s="9" t="s">
        <v>225</v>
      </c>
      <c r="AE17061" s="5">
        <f t="shared" si="554"/>
        <v>0</v>
      </c>
      <c r="AF17061" s="5" t="str">
        <f t="shared" si="555"/>
        <v>katA</v>
      </c>
      <c r="AG17061" s="153"/>
      <c r="AH17061" s="153"/>
      <c r="AI17061" t="s">
        <v>201</v>
      </c>
      <c r="AJ17061" t="s">
        <v>17878</v>
      </c>
      <c r="AK17061" s="9" t="str">
        <f>VLOOKUP(Y17061,zdroj!D:AJ,33,0)</f>
        <v>katA</v>
      </c>
    </row>
    <row r="17062" spans="8:37" x14ac:dyDescent="0.25">
      <c r="H17062" s="8"/>
      <c r="I17062" s="8"/>
      <c r="N17062" s="23"/>
      <c r="O17062" s="24"/>
      <c r="P17062" s="19"/>
      <c r="Q17062" s="19"/>
      <c r="R17062" s="19"/>
      <c r="U17062" s="27"/>
      <c r="Y17062" s="9" t="s">
        <v>788</v>
      </c>
      <c r="Z17062" s="9" t="s">
        <v>462</v>
      </c>
      <c r="AA17062" s="9" t="s">
        <v>44</v>
      </c>
      <c r="AB17062" s="9">
        <v>74303589</v>
      </c>
      <c r="AC17062" s="9" t="s">
        <v>17835</v>
      </c>
      <c r="AD17062" s="9" t="s">
        <v>225</v>
      </c>
      <c r="AE17062" s="5">
        <f t="shared" si="554"/>
        <v>0</v>
      </c>
      <c r="AF17062" s="5" t="str">
        <f t="shared" si="555"/>
        <v>katA</v>
      </c>
      <c r="AG17062" s="153"/>
      <c r="AH17062" s="153"/>
      <c r="AI17062" t="s">
        <v>229</v>
      </c>
      <c r="AJ17062" t="s">
        <v>17878</v>
      </c>
      <c r="AK17062" s="9" t="str">
        <f>VLOOKUP(Y17062,zdroj!D:AJ,33,0)</f>
        <v>katA</v>
      </c>
    </row>
    <row r="17063" spans="8:37" x14ac:dyDescent="0.25">
      <c r="H17063" s="8"/>
      <c r="I17063" s="8"/>
      <c r="N17063" s="23"/>
      <c r="O17063" s="24"/>
      <c r="P17063" s="19"/>
      <c r="Q17063" s="19"/>
      <c r="R17063" s="19"/>
      <c r="U17063" s="27"/>
      <c r="Y17063" s="9" t="s">
        <v>789</v>
      </c>
      <c r="Z17063" s="9" t="s">
        <v>462</v>
      </c>
      <c r="AA17063" s="9" t="s">
        <v>44</v>
      </c>
      <c r="AB17063" s="9">
        <v>5898641</v>
      </c>
      <c r="AC17063" s="9" t="s">
        <v>17836</v>
      </c>
      <c r="AD17063" s="9" t="s">
        <v>225</v>
      </c>
      <c r="AE17063" s="5">
        <f t="shared" si="554"/>
        <v>0</v>
      </c>
      <c r="AF17063" s="5" t="str">
        <f t="shared" si="555"/>
        <v>katA</v>
      </c>
      <c r="AG17063" s="153"/>
      <c r="AH17063" s="153"/>
      <c r="AI17063" t="s">
        <v>195</v>
      </c>
      <c r="AJ17063" t="s">
        <v>340</v>
      </c>
      <c r="AK17063" s="9" t="str">
        <f>VLOOKUP(Y17063,zdroj!D:AJ,33,0)</f>
        <v>katA</v>
      </c>
    </row>
    <row r="17064" spans="8:37" x14ac:dyDescent="0.25">
      <c r="H17064" s="8"/>
      <c r="I17064" s="8"/>
      <c r="N17064" s="23"/>
      <c r="O17064" s="24"/>
      <c r="P17064" s="19"/>
      <c r="Q17064" s="19"/>
      <c r="R17064" s="19"/>
      <c r="U17064" s="27"/>
      <c r="Y17064" s="9" t="s">
        <v>789</v>
      </c>
      <c r="Z17064" s="9" t="s">
        <v>462</v>
      </c>
      <c r="AA17064" s="9" t="s">
        <v>44</v>
      </c>
      <c r="AB17064" s="9">
        <v>5898617</v>
      </c>
      <c r="AC17064" s="9" t="s">
        <v>17837</v>
      </c>
      <c r="AD17064" s="9" t="s">
        <v>225</v>
      </c>
      <c r="AE17064" s="5">
        <f t="shared" si="554"/>
        <v>0</v>
      </c>
      <c r="AF17064" s="5" t="str">
        <f t="shared" si="555"/>
        <v>katA</v>
      </c>
      <c r="AG17064" s="153"/>
      <c r="AH17064" s="153"/>
      <c r="AI17064" t="s">
        <v>195</v>
      </c>
      <c r="AJ17064" t="s">
        <v>340</v>
      </c>
      <c r="AK17064" s="9" t="str">
        <f>VLOOKUP(Y17064,zdroj!D:AJ,33,0)</f>
        <v>katA</v>
      </c>
    </row>
    <row r="17065" spans="8:37" x14ac:dyDescent="0.25">
      <c r="H17065" s="8"/>
      <c r="I17065" s="8"/>
      <c r="N17065" s="23"/>
      <c r="O17065" s="24"/>
      <c r="P17065" s="19"/>
      <c r="Q17065" s="19"/>
      <c r="R17065" s="19"/>
      <c r="U17065" s="27"/>
      <c r="Y17065" s="9" t="s">
        <v>789</v>
      </c>
      <c r="Z17065" s="9" t="s">
        <v>462</v>
      </c>
      <c r="AA17065" s="9" t="s">
        <v>44</v>
      </c>
      <c r="AB17065" s="9">
        <v>5898625</v>
      </c>
      <c r="AC17065" s="9" t="s">
        <v>17838</v>
      </c>
      <c r="AD17065" s="9" t="s">
        <v>225</v>
      </c>
      <c r="AE17065" s="5">
        <f t="shared" si="554"/>
        <v>0</v>
      </c>
      <c r="AF17065" s="5" t="str">
        <f t="shared" si="555"/>
        <v>katA</v>
      </c>
      <c r="AG17065" s="153"/>
      <c r="AH17065" s="153"/>
      <c r="AI17065" t="s">
        <v>195</v>
      </c>
      <c r="AJ17065" t="s">
        <v>340</v>
      </c>
      <c r="AK17065" s="9" t="str">
        <f>VLOOKUP(Y17065,zdroj!D:AJ,33,0)</f>
        <v>katA</v>
      </c>
    </row>
    <row r="17066" spans="8:37" x14ac:dyDescent="0.25">
      <c r="H17066" s="8"/>
      <c r="I17066" s="8"/>
      <c r="N17066" s="23"/>
      <c r="O17066" s="24"/>
      <c r="P17066" s="19"/>
      <c r="Q17066" s="19"/>
      <c r="R17066" s="19"/>
      <c r="U17066" s="27"/>
      <c r="Y17066" s="9" t="s">
        <v>789</v>
      </c>
      <c r="Z17066" s="9" t="s">
        <v>462</v>
      </c>
      <c r="AA17066" s="9" t="s">
        <v>44</v>
      </c>
      <c r="AB17066" s="9">
        <v>5898633</v>
      </c>
      <c r="AC17066" s="9" t="s">
        <v>17839</v>
      </c>
      <c r="AD17066" s="9" t="s">
        <v>225</v>
      </c>
      <c r="AE17066" s="5">
        <f t="shared" si="554"/>
        <v>0</v>
      </c>
      <c r="AF17066" s="5" t="str">
        <f t="shared" si="555"/>
        <v>katA</v>
      </c>
      <c r="AG17066" s="153"/>
      <c r="AH17066" s="153"/>
      <c r="AI17066" t="s">
        <v>195</v>
      </c>
      <c r="AJ17066" t="s">
        <v>340</v>
      </c>
      <c r="AK17066" s="9" t="str">
        <f>VLOOKUP(Y17066,zdroj!D:AJ,33,0)</f>
        <v>katA</v>
      </c>
    </row>
    <row r="17067" spans="8:37" x14ac:dyDescent="0.25">
      <c r="H17067" s="8"/>
      <c r="I17067" s="8"/>
      <c r="N17067" s="23"/>
      <c r="O17067" s="24"/>
      <c r="P17067" s="19"/>
      <c r="Q17067" s="19"/>
      <c r="R17067" s="19"/>
      <c r="U17067" s="27"/>
      <c r="Y17067" s="9" t="s">
        <v>789</v>
      </c>
      <c r="Z17067" s="9" t="s">
        <v>462</v>
      </c>
      <c r="AA17067" s="9" t="s">
        <v>44</v>
      </c>
      <c r="AB17067" s="9">
        <v>5898544</v>
      </c>
      <c r="AC17067" s="9" t="s">
        <v>17840</v>
      </c>
      <c r="AD17067" s="9" t="s">
        <v>225</v>
      </c>
      <c r="AE17067" s="5">
        <f t="shared" si="554"/>
        <v>0</v>
      </c>
      <c r="AF17067" s="5" t="str">
        <f t="shared" si="555"/>
        <v>katA</v>
      </c>
      <c r="AG17067" s="153"/>
      <c r="AH17067" s="153"/>
      <c r="AI17067" t="s">
        <v>201</v>
      </c>
      <c r="AJ17067" t="s">
        <v>17878</v>
      </c>
      <c r="AK17067" s="9" t="str">
        <f>VLOOKUP(Y17067,zdroj!D:AJ,33,0)</f>
        <v>katA</v>
      </c>
    </row>
    <row r="17068" spans="8:37" x14ac:dyDescent="0.25">
      <c r="H17068" s="8"/>
      <c r="I17068" s="8"/>
      <c r="N17068" s="23"/>
      <c r="O17068" s="24"/>
      <c r="P17068" s="19"/>
      <c r="Q17068" s="19"/>
      <c r="R17068" s="19"/>
      <c r="U17068" s="27"/>
      <c r="Y17068" s="9" t="s">
        <v>789</v>
      </c>
      <c r="Z17068" s="9" t="s">
        <v>462</v>
      </c>
      <c r="AA17068" s="9" t="s">
        <v>44</v>
      </c>
      <c r="AB17068" s="9">
        <v>5898552</v>
      </c>
      <c r="AC17068" s="9" t="s">
        <v>17841</v>
      </c>
      <c r="AD17068" s="9" t="s">
        <v>225</v>
      </c>
      <c r="AE17068" s="5">
        <f t="shared" si="554"/>
        <v>0</v>
      </c>
      <c r="AF17068" s="5" t="str">
        <f t="shared" si="555"/>
        <v>katA</v>
      </c>
      <c r="AG17068" s="153"/>
      <c r="AH17068" s="153"/>
      <c r="AI17068" t="s">
        <v>201</v>
      </c>
      <c r="AJ17068" t="s">
        <v>17878</v>
      </c>
      <c r="AK17068" s="9" t="str">
        <f>VLOOKUP(Y17068,zdroj!D:AJ,33,0)</f>
        <v>katA</v>
      </c>
    </row>
    <row r="17069" spans="8:37" x14ac:dyDescent="0.25">
      <c r="H17069" s="8"/>
      <c r="I17069" s="8"/>
      <c r="N17069" s="23"/>
      <c r="O17069" s="24"/>
      <c r="P17069" s="19"/>
      <c r="Q17069" s="19"/>
      <c r="R17069" s="19"/>
      <c r="U17069" s="27"/>
      <c r="Y17069" s="9" t="s">
        <v>789</v>
      </c>
      <c r="Z17069" s="9" t="s">
        <v>462</v>
      </c>
      <c r="AA17069" s="9" t="s">
        <v>44</v>
      </c>
      <c r="AB17069" s="9">
        <v>5898561</v>
      </c>
      <c r="AC17069" s="9" t="s">
        <v>17842</v>
      </c>
      <c r="AD17069" s="9" t="s">
        <v>225</v>
      </c>
      <c r="AE17069" s="5">
        <f t="shared" si="554"/>
        <v>0</v>
      </c>
      <c r="AF17069" s="5" t="str">
        <f t="shared" si="555"/>
        <v>katA</v>
      </c>
      <c r="AG17069" s="153"/>
      <c r="AH17069" s="153"/>
      <c r="AI17069" t="s">
        <v>201</v>
      </c>
      <c r="AJ17069" t="s">
        <v>17878</v>
      </c>
      <c r="AK17069" s="9" t="str">
        <f>VLOOKUP(Y17069,zdroj!D:AJ,33,0)</f>
        <v>katA</v>
      </c>
    </row>
    <row r="17070" spans="8:37" x14ac:dyDescent="0.25">
      <c r="H17070" s="8"/>
      <c r="I17070" s="8"/>
      <c r="N17070" s="23"/>
      <c r="O17070" s="24"/>
      <c r="P17070" s="19"/>
      <c r="Q17070" s="19"/>
      <c r="R17070" s="19"/>
      <c r="U17070" s="27"/>
      <c r="Y17070" s="9" t="s">
        <v>789</v>
      </c>
      <c r="Z17070" s="9" t="s">
        <v>462</v>
      </c>
      <c r="AA17070" s="9" t="s">
        <v>44</v>
      </c>
      <c r="AB17070" s="9">
        <v>5898579</v>
      </c>
      <c r="AC17070" s="9" t="s">
        <v>17843</v>
      </c>
      <c r="AD17070" s="9" t="s">
        <v>225</v>
      </c>
      <c r="AE17070" s="5">
        <f t="shared" si="554"/>
        <v>0</v>
      </c>
      <c r="AF17070" s="5" t="str">
        <f t="shared" si="555"/>
        <v>katA</v>
      </c>
      <c r="AG17070" s="153"/>
      <c r="AH17070" s="153"/>
      <c r="AI17070" t="s">
        <v>201</v>
      </c>
      <c r="AJ17070" t="s">
        <v>17878</v>
      </c>
      <c r="AK17070" s="9" t="str">
        <f>VLOOKUP(Y17070,zdroj!D:AJ,33,0)</f>
        <v>katA</v>
      </c>
    </row>
    <row r="17071" spans="8:37" x14ac:dyDescent="0.25">
      <c r="H17071" s="8"/>
      <c r="I17071" s="8"/>
      <c r="N17071" s="23"/>
      <c r="O17071" s="24"/>
      <c r="P17071" s="19"/>
      <c r="Q17071" s="19"/>
      <c r="R17071" s="19"/>
      <c r="U17071" s="27"/>
      <c r="Y17071" s="9" t="s">
        <v>789</v>
      </c>
      <c r="Z17071" s="9" t="s">
        <v>462</v>
      </c>
      <c r="AA17071" s="9" t="s">
        <v>44</v>
      </c>
      <c r="AB17071" s="9">
        <v>5898587</v>
      </c>
      <c r="AC17071" s="9" t="s">
        <v>17844</v>
      </c>
      <c r="AD17071" s="9" t="s">
        <v>225</v>
      </c>
      <c r="AE17071" s="5">
        <f t="shared" si="554"/>
        <v>0</v>
      </c>
      <c r="AF17071" s="5" t="str">
        <f t="shared" si="555"/>
        <v>katA</v>
      </c>
      <c r="AG17071" s="153"/>
      <c r="AH17071" s="153"/>
      <c r="AI17071" t="s">
        <v>201</v>
      </c>
      <c r="AJ17071" t="s">
        <v>17878</v>
      </c>
      <c r="AK17071" s="9" t="str">
        <f>VLOOKUP(Y17071,zdroj!D:AJ,33,0)</f>
        <v>katA</v>
      </c>
    </row>
    <row r="17072" spans="8:37" x14ac:dyDescent="0.25">
      <c r="H17072" s="8"/>
      <c r="I17072" s="8"/>
      <c r="N17072" s="23"/>
      <c r="O17072" s="24"/>
      <c r="P17072" s="19"/>
      <c r="Q17072" s="19"/>
      <c r="R17072" s="19"/>
      <c r="U17072" s="27"/>
      <c r="Y17072" s="9" t="s">
        <v>789</v>
      </c>
      <c r="Z17072" s="9" t="s">
        <v>462</v>
      </c>
      <c r="AA17072" s="9" t="s">
        <v>44</v>
      </c>
      <c r="AB17072" s="9">
        <v>5898595</v>
      </c>
      <c r="AC17072" s="9" t="s">
        <v>17845</v>
      </c>
      <c r="AD17072" s="9" t="s">
        <v>225</v>
      </c>
      <c r="AE17072" s="5">
        <f t="shared" si="554"/>
        <v>0</v>
      </c>
      <c r="AF17072" s="5" t="str">
        <f t="shared" si="555"/>
        <v>katA</v>
      </c>
      <c r="AG17072" s="153"/>
      <c r="AH17072" s="153"/>
      <c r="AI17072" t="s">
        <v>201</v>
      </c>
      <c r="AJ17072" t="s">
        <v>17878</v>
      </c>
      <c r="AK17072" s="9" t="str">
        <f>VLOOKUP(Y17072,zdroj!D:AJ,33,0)</f>
        <v>katA</v>
      </c>
    </row>
    <row r="17073" spans="8:37" x14ac:dyDescent="0.25">
      <c r="H17073" s="8"/>
      <c r="I17073" s="8"/>
      <c r="N17073" s="23"/>
      <c r="O17073" s="24"/>
      <c r="P17073" s="19"/>
      <c r="Q17073" s="19"/>
      <c r="R17073" s="19"/>
      <c r="U17073" s="27"/>
      <c r="Y17073" s="9" t="s">
        <v>789</v>
      </c>
      <c r="Z17073" s="9" t="s">
        <v>462</v>
      </c>
      <c r="AA17073" s="9" t="s">
        <v>44</v>
      </c>
      <c r="AB17073" s="9">
        <v>28235169</v>
      </c>
      <c r="AC17073" s="9" t="s">
        <v>17846</v>
      </c>
      <c r="AD17073" s="9" t="s">
        <v>225</v>
      </c>
      <c r="AE17073" s="5">
        <f t="shared" si="554"/>
        <v>0</v>
      </c>
      <c r="AF17073" s="5" t="str">
        <f t="shared" si="555"/>
        <v>katA</v>
      </c>
      <c r="AG17073" s="153"/>
      <c r="AH17073" s="153"/>
      <c r="AI17073" t="s">
        <v>201</v>
      </c>
      <c r="AJ17073" t="s">
        <v>17878</v>
      </c>
      <c r="AK17073" s="9" t="str">
        <f>VLOOKUP(Y17073,zdroj!D:AJ,33,0)</f>
        <v>katA</v>
      </c>
    </row>
    <row r="17074" spans="8:37" x14ac:dyDescent="0.25">
      <c r="H17074" s="8"/>
      <c r="I17074" s="8"/>
      <c r="N17074" s="23"/>
      <c r="O17074" s="24"/>
      <c r="P17074" s="19"/>
      <c r="Q17074" s="19"/>
      <c r="R17074" s="19"/>
      <c r="U17074" s="27"/>
      <c r="Y17074" s="9" t="s">
        <v>789</v>
      </c>
      <c r="Z17074" s="9" t="s">
        <v>462</v>
      </c>
      <c r="AA17074" s="9" t="s">
        <v>44</v>
      </c>
      <c r="AB17074" s="9">
        <v>5898609</v>
      </c>
      <c r="AC17074" s="9" t="s">
        <v>17847</v>
      </c>
      <c r="AD17074" s="9" t="s">
        <v>225</v>
      </c>
      <c r="AE17074" s="5">
        <f t="shared" si="554"/>
        <v>0</v>
      </c>
      <c r="AF17074" s="5" t="str">
        <f t="shared" si="555"/>
        <v>katA</v>
      </c>
      <c r="AG17074" s="153"/>
      <c r="AH17074" s="153"/>
      <c r="AI17074" t="s">
        <v>201</v>
      </c>
      <c r="AJ17074" t="s">
        <v>17878</v>
      </c>
      <c r="AK17074" s="9" t="str">
        <f>VLOOKUP(Y17074,zdroj!D:AJ,33,0)</f>
        <v>katA</v>
      </c>
    </row>
    <row r="17075" spans="8:37" x14ac:dyDescent="0.25">
      <c r="H17075" s="8"/>
      <c r="I17075" s="8"/>
      <c r="N17075" s="23"/>
      <c r="O17075" s="24"/>
      <c r="P17075" s="19"/>
      <c r="Q17075" s="19"/>
      <c r="R17075" s="19"/>
      <c r="U17075" s="27"/>
      <c r="Y17075" s="9" t="s">
        <v>787</v>
      </c>
      <c r="Z17075" s="9" t="s">
        <v>462</v>
      </c>
      <c r="AA17075" s="9" t="s">
        <v>237</v>
      </c>
      <c r="AB17075" s="9">
        <v>5901219</v>
      </c>
      <c r="AC17075" s="9" t="s">
        <v>17848</v>
      </c>
      <c r="AD17075" s="9" t="s">
        <v>225</v>
      </c>
      <c r="AE17075" s="5">
        <f t="shared" si="554"/>
        <v>0</v>
      </c>
      <c r="AF17075" s="5" t="str">
        <f t="shared" si="555"/>
        <v>katA</v>
      </c>
      <c r="AG17075" s="153"/>
      <c r="AH17075" s="153"/>
      <c r="AI17075" t="s">
        <v>195</v>
      </c>
      <c r="AJ17075" t="s">
        <v>340</v>
      </c>
      <c r="AK17075" s="9" t="str">
        <f>VLOOKUP(Y17075,zdroj!D:AJ,33,0)</f>
        <v>katA</v>
      </c>
    </row>
    <row r="17076" spans="8:37" x14ac:dyDescent="0.25">
      <c r="H17076" s="8"/>
      <c r="I17076" s="8"/>
      <c r="N17076" s="23"/>
      <c r="O17076" s="24"/>
      <c r="P17076" s="19"/>
      <c r="Q17076" s="19"/>
      <c r="R17076" s="19"/>
      <c r="U17076" s="27"/>
      <c r="Y17076" s="9" t="s">
        <v>787</v>
      </c>
      <c r="Z17076" s="9" t="s">
        <v>462</v>
      </c>
      <c r="AA17076" s="9" t="s">
        <v>237</v>
      </c>
      <c r="AB17076" s="9">
        <v>5901227</v>
      </c>
      <c r="AC17076" s="9" t="s">
        <v>17849</v>
      </c>
      <c r="AD17076" s="9" t="s">
        <v>225</v>
      </c>
      <c r="AE17076" s="5">
        <f t="shared" si="554"/>
        <v>0</v>
      </c>
      <c r="AF17076" s="5" t="str">
        <f t="shared" si="555"/>
        <v>katA</v>
      </c>
      <c r="AG17076" s="153"/>
      <c r="AH17076" s="153"/>
      <c r="AI17076" t="s">
        <v>195</v>
      </c>
      <c r="AJ17076" t="s">
        <v>340</v>
      </c>
      <c r="AK17076" s="9" t="str">
        <f>VLOOKUP(Y17076,zdroj!D:AJ,33,0)</f>
        <v>katA</v>
      </c>
    </row>
    <row r="17077" spans="8:37" x14ac:dyDescent="0.25">
      <c r="H17077" s="8"/>
      <c r="I17077" s="8"/>
      <c r="N17077" s="23"/>
      <c r="O17077" s="24"/>
      <c r="P17077" s="19"/>
      <c r="Q17077" s="19"/>
      <c r="R17077" s="19"/>
      <c r="U17077" s="27"/>
      <c r="Y17077" s="9" t="s">
        <v>787</v>
      </c>
      <c r="Z17077" s="9" t="s">
        <v>462</v>
      </c>
      <c r="AA17077" s="9" t="s">
        <v>237</v>
      </c>
      <c r="AB17077" s="9">
        <v>5901201</v>
      </c>
      <c r="AC17077" s="9" t="s">
        <v>17850</v>
      </c>
      <c r="AD17077" s="9" t="s">
        <v>225</v>
      </c>
      <c r="AE17077" s="5">
        <f t="shared" si="554"/>
        <v>0</v>
      </c>
      <c r="AF17077" s="5" t="str">
        <f t="shared" si="555"/>
        <v>katA</v>
      </c>
      <c r="AG17077" s="153"/>
      <c r="AH17077" s="153"/>
      <c r="AI17077" t="s">
        <v>229</v>
      </c>
      <c r="AJ17077" t="s">
        <v>17878</v>
      </c>
      <c r="AK17077" s="9" t="str">
        <f>VLOOKUP(Y17077,zdroj!D:AJ,33,0)</f>
        <v>katA</v>
      </c>
    </row>
    <row r="17078" spans="8:37" x14ac:dyDescent="0.25">
      <c r="H17078" s="8"/>
      <c r="I17078" s="8"/>
      <c r="N17078" s="23"/>
      <c r="O17078" s="24"/>
      <c r="P17078" s="19"/>
      <c r="Q17078" s="19"/>
      <c r="R17078" s="19"/>
      <c r="U17078" s="27"/>
      <c r="Y17078" s="9" t="s">
        <v>787</v>
      </c>
      <c r="Z17078" s="9" t="s">
        <v>462</v>
      </c>
      <c r="AA17078" s="9" t="s">
        <v>237</v>
      </c>
      <c r="AB17078" s="9">
        <v>30965187</v>
      </c>
      <c r="AC17078" s="9" t="s">
        <v>17851</v>
      </c>
      <c r="AD17078" s="9" t="s">
        <v>225</v>
      </c>
      <c r="AE17078" s="5">
        <f t="shared" si="554"/>
        <v>0</v>
      </c>
      <c r="AF17078" s="5" t="str">
        <f t="shared" si="555"/>
        <v>katA</v>
      </c>
      <c r="AG17078" s="153"/>
      <c r="AH17078" s="153"/>
      <c r="AI17078" t="s">
        <v>195</v>
      </c>
      <c r="AJ17078" t="s">
        <v>340</v>
      </c>
      <c r="AK17078" s="9" t="str">
        <f>VLOOKUP(Y17078,zdroj!D:AJ,33,0)</f>
        <v>katA</v>
      </c>
    </row>
    <row r="17079" spans="8:37" x14ac:dyDescent="0.25">
      <c r="H17079" s="8"/>
      <c r="I17079" s="8"/>
      <c r="N17079" s="23"/>
      <c r="O17079" s="24"/>
      <c r="P17079" s="19"/>
      <c r="Q17079" s="19"/>
      <c r="R17079" s="19"/>
      <c r="U17079" s="27"/>
      <c r="Y17079" s="9" t="s">
        <v>787</v>
      </c>
      <c r="Z17079" s="9" t="s">
        <v>462</v>
      </c>
      <c r="AA17079" s="9" t="s">
        <v>237</v>
      </c>
      <c r="AB17079" s="9">
        <v>5899656</v>
      </c>
      <c r="AC17079" s="9" t="s">
        <v>17852</v>
      </c>
      <c r="AD17079" s="9" t="s">
        <v>225</v>
      </c>
      <c r="AE17079" s="5">
        <f t="shared" si="554"/>
        <v>0</v>
      </c>
      <c r="AF17079" s="5" t="str">
        <f t="shared" si="555"/>
        <v>katA</v>
      </c>
      <c r="AG17079" s="153"/>
      <c r="AH17079" s="153"/>
      <c r="AI17079" t="s">
        <v>201</v>
      </c>
      <c r="AJ17079" t="s">
        <v>17878</v>
      </c>
      <c r="AK17079" s="9" t="str">
        <f>VLOOKUP(Y17079,zdroj!D:AJ,33,0)</f>
        <v>katA</v>
      </c>
    </row>
    <row r="17080" spans="8:37" x14ac:dyDescent="0.25">
      <c r="H17080" s="8"/>
      <c r="I17080" s="8"/>
      <c r="N17080" s="23"/>
      <c r="O17080" s="24"/>
      <c r="P17080" s="19"/>
      <c r="Q17080" s="19"/>
      <c r="R17080" s="19"/>
      <c r="U17080" s="27"/>
      <c r="Y17080" s="9" t="s">
        <v>787</v>
      </c>
      <c r="Z17080" s="9" t="s">
        <v>462</v>
      </c>
      <c r="AA17080" s="9" t="s">
        <v>237</v>
      </c>
      <c r="AB17080" s="9">
        <v>5899729</v>
      </c>
      <c r="AC17080" s="9" t="s">
        <v>17853</v>
      </c>
      <c r="AD17080" s="9" t="s">
        <v>225</v>
      </c>
      <c r="AE17080" s="5">
        <f t="shared" si="554"/>
        <v>0</v>
      </c>
      <c r="AF17080" s="5" t="str">
        <f t="shared" si="555"/>
        <v>katA</v>
      </c>
      <c r="AG17080" s="153"/>
      <c r="AH17080" s="153"/>
      <c r="AI17080" t="s">
        <v>201</v>
      </c>
      <c r="AJ17080" t="s">
        <v>17878</v>
      </c>
      <c r="AK17080" s="9" t="str">
        <f>VLOOKUP(Y17080,zdroj!D:AJ,33,0)</f>
        <v>katA</v>
      </c>
    </row>
    <row r="17081" spans="8:37" x14ac:dyDescent="0.25">
      <c r="H17081" s="8"/>
      <c r="I17081" s="8"/>
      <c r="N17081" s="23"/>
      <c r="O17081" s="24"/>
      <c r="P17081" s="19"/>
      <c r="Q17081" s="19"/>
      <c r="R17081" s="19"/>
      <c r="U17081" s="27"/>
      <c r="Y17081" s="9" t="s">
        <v>787</v>
      </c>
      <c r="Z17081" s="9" t="s">
        <v>462</v>
      </c>
      <c r="AA17081" s="9" t="s">
        <v>237</v>
      </c>
      <c r="AB17081" s="9">
        <v>5899737</v>
      </c>
      <c r="AC17081" s="9" t="s">
        <v>17854</v>
      </c>
      <c r="AD17081" s="9" t="s">
        <v>225</v>
      </c>
      <c r="AE17081" s="5">
        <f t="shared" si="554"/>
        <v>0</v>
      </c>
      <c r="AF17081" s="5" t="str">
        <f t="shared" si="555"/>
        <v>katA</v>
      </c>
      <c r="AG17081" s="153"/>
      <c r="AH17081" s="153"/>
      <c r="AI17081" t="s">
        <v>201</v>
      </c>
      <c r="AJ17081" t="s">
        <v>17878</v>
      </c>
      <c r="AK17081" s="9" t="str">
        <f>VLOOKUP(Y17081,zdroj!D:AJ,33,0)</f>
        <v>katA</v>
      </c>
    </row>
    <row r="17082" spans="8:37" x14ac:dyDescent="0.25">
      <c r="H17082" s="8"/>
      <c r="I17082" s="8"/>
      <c r="N17082" s="23"/>
      <c r="O17082" s="24"/>
      <c r="P17082" s="19"/>
      <c r="Q17082" s="19"/>
      <c r="R17082" s="19"/>
      <c r="U17082" s="27"/>
      <c r="Y17082" s="9" t="s">
        <v>787</v>
      </c>
      <c r="Z17082" s="9" t="s">
        <v>462</v>
      </c>
      <c r="AA17082" s="9" t="s">
        <v>237</v>
      </c>
      <c r="AB17082" s="9">
        <v>5899745</v>
      </c>
      <c r="AC17082" s="9" t="s">
        <v>17855</v>
      </c>
      <c r="AD17082" s="9" t="s">
        <v>225</v>
      </c>
      <c r="AE17082" s="5">
        <f t="shared" si="554"/>
        <v>0</v>
      </c>
      <c r="AF17082" s="5" t="str">
        <f t="shared" si="555"/>
        <v>katA</v>
      </c>
      <c r="AG17082" s="153"/>
      <c r="AH17082" s="153"/>
      <c r="AI17082" t="s">
        <v>201</v>
      </c>
      <c r="AJ17082" t="s">
        <v>17878</v>
      </c>
      <c r="AK17082" s="9" t="str">
        <f>VLOOKUP(Y17082,zdroj!D:AJ,33,0)</f>
        <v>katA</v>
      </c>
    </row>
    <row r="17083" spans="8:37" x14ac:dyDescent="0.25">
      <c r="H17083" s="8"/>
      <c r="I17083" s="8"/>
      <c r="N17083" s="23"/>
      <c r="O17083" s="24"/>
      <c r="P17083" s="19"/>
      <c r="Q17083" s="19"/>
      <c r="R17083" s="19"/>
      <c r="U17083" s="27"/>
      <c r="Y17083" s="9" t="s">
        <v>787</v>
      </c>
      <c r="Z17083" s="9" t="s">
        <v>462</v>
      </c>
      <c r="AA17083" s="9" t="s">
        <v>237</v>
      </c>
      <c r="AB17083" s="9">
        <v>5899753</v>
      </c>
      <c r="AC17083" s="9" t="s">
        <v>17856</v>
      </c>
      <c r="AD17083" s="9" t="s">
        <v>225</v>
      </c>
      <c r="AE17083" s="5">
        <f t="shared" si="554"/>
        <v>0</v>
      </c>
      <c r="AF17083" s="5" t="str">
        <f t="shared" si="555"/>
        <v>katA</v>
      </c>
      <c r="AG17083" s="153"/>
      <c r="AH17083" s="153"/>
      <c r="AI17083" t="s">
        <v>201</v>
      </c>
      <c r="AJ17083" t="s">
        <v>17878</v>
      </c>
      <c r="AK17083" s="9" t="str">
        <f>VLOOKUP(Y17083,zdroj!D:AJ,33,0)</f>
        <v>katA</v>
      </c>
    </row>
    <row r="17084" spans="8:37" x14ac:dyDescent="0.25">
      <c r="H17084" s="8"/>
      <c r="I17084" s="8"/>
      <c r="N17084" s="23"/>
      <c r="O17084" s="24"/>
      <c r="P17084" s="19"/>
      <c r="Q17084" s="19"/>
      <c r="R17084" s="19"/>
      <c r="U17084" s="27"/>
      <c r="Y17084" s="9" t="s">
        <v>787</v>
      </c>
      <c r="Z17084" s="9" t="s">
        <v>462</v>
      </c>
      <c r="AA17084" s="9" t="s">
        <v>237</v>
      </c>
      <c r="AB17084" s="9">
        <v>5899761</v>
      </c>
      <c r="AC17084" s="9" t="s">
        <v>17857</v>
      </c>
      <c r="AD17084" s="9" t="s">
        <v>225</v>
      </c>
      <c r="AE17084" s="5">
        <f t="shared" si="554"/>
        <v>0</v>
      </c>
      <c r="AF17084" s="5" t="str">
        <f t="shared" si="555"/>
        <v>katA</v>
      </c>
      <c r="AG17084" s="153"/>
      <c r="AH17084" s="153"/>
      <c r="AI17084" t="s">
        <v>201</v>
      </c>
      <c r="AJ17084" t="s">
        <v>17878</v>
      </c>
      <c r="AK17084" s="9" t="str">
        <f>VLOOKUP(Y17084,zdroj!D:AJ,33,0)</f>
        <v>katA</v>
      </c>
    </row>
    <row r="17085" spans="8:37" x14ac:dyDescent="0.25">
      <c r="H17085" s="8"/>
      <c r="I17085" s="8"/>
      <c r="N17085" s="23"/>
      <c r="O17085" s="24"/>
      <c r="P17085" s="19"/>
      <c r="Q17085" s="19"/>
      <c r="R17085" s="19"/>
      <c r="U17085" s="27"/>
      <c r="Y17085" s="9" t="s">
        <v>787</v>
      </c>
      <c r="Z17085" s="9" t="s">
        <v>462</v>
      </c>
      <c r="AA17085" s="9" t="s">
        <v>237</v>
      </c>
      <c r="AB17085" s="9">
        <v>5899788</v>
      </c>
      <c r="AC17085" s="9" t="s">
        <v>17858</v>
      </c>
      <c r="AD17085" s="9" t="s">
        <v>225</v>
      </c>
      <c r="AE17085" s="5">
        <f t="shared" si="554"/>
        <v>0</v>
      </c>
      <c r="AF17085" s="5" t="str">
        <f t="shared" si="555"/>
        <v>katA</v>
      </c>
      <c r="AG17085" s="153"/>
      <c r="AH17085" s="153"/>
      <c r="AI17085" t="s">
        <v>201</v>
      </c>
      <c r="AJ17085" t="s">
        <v>17878</v>
      </c>
      <c r="AK17085" s="9" t="str">
        <f>VLOOKUP(Y17085,zdroj!D:AJ,33,0)</f>
        <v>katA</v>
      </c>
    </row>
    <row r="17086" spans="8:37" x14ac:dyDescent="0.25">
      <c r="H17086" s="8"/>
      <c r="I17086" s="8"/>
      <c r="N17086" s="23"/>
      <c r="O17086" s="24"/>
      <c r="P17086" s="19"/>
      <c r="Q17086" s="19"/>
      <c r="R17086" s="19"/>
      <c r="U17086" s="27"/>
      <c r="Y17086" s="9" t="s">
        <v>787</v>
      </c>
      <c r="Z17086" s="9" t="s">
        <v>462</v>
      </c>
      <c r="AA17086" s="9" t="s">
        <v>237</v>
      </c>
      <c r="AB17086" s="9">
        <v>75127296</v>
      </c>
      <c r="AC17086" s="9" t="s">
        <v>17859</v>
      </c>
      <c r="AD17086" s="9" t="s">
        <v>225</v>
      </c>
      <c r="AE17086" s="5">
        <f t="shared" si="554"/>
        <v>0</v>
      </c>
      <c r="AF17086" s="5" t="str">
        <f t="shared" si="555"/>
        <v>katA</v>
      </c>
      <c r="AG17086" s="153"/>
      <c r="AH17086" s="153"/>
      <c r="AI17086" t="s">
        <v>17879</v>
      </c>
      <c r="AJ17086" t="s">
        <v>17878</v>
      </c>
      <c r="AK17086" s="9" t="str">
        <f>VLOOKUP(Y17086,zdroj!D:AJ,33,0)</f>
        <v>katA</v>
      </c>
    </row>
    <row r="17087" spans="8:37" x14ac:dyDescent="0.25">
      <c r="H17087" s="8"/>
      <c r="I17087" s="8"/>
      <c r="N17087" s="23"/>
      <c r="O17087" s="24"/>
      <c r="P17087" s="19"/>
      <c r="Q17087" s="19"/>
      <c r="R17087" s="19"/>
      <c r="U17087" s="27"/>
      <c r="Y17087" s="9" t="s">
        <v>787</v>
      </c>
      <c r="Z17087" s="9" t="s">
        <v>462</v>
      </c>
      <c r="AA17087" s="9" t="s">
        <v>237</v>
      </c>
      <c r="AB17087" s="9">
        <v>5899974</v>
      </c>
      <c r="AC17087" s="9" t="s">
        <v>17860</v>
      </c>
      <c r="AD17087" s="9" t="s">
        <v>225</v>
      </c>
      <c r="AE17087" s="5">
        <f t="shared" si="554"/>
        <v>0</v>
      </c>
      <c r="AF17087" s="5" t="str">
        <f t="shared" si="555"/>
        <v>katA</v>
      </c>
      <c r="AG17087" s="153"/>
      <c r="AH17087" s="153"/>
      <c r="AI17087" t="s">
        <v>201</v>
      </c>
      <c r="AJ17087" t="s">
        <v>17878</v>
      </c>
      <c r="AK17087" s="9" t="str">
        <f>VLOOKUP(Y17087,zdroj!D:AJ,33,0)</f>
        <v>katA</v>
      </c>
    </row>
    <row r="17088" spans="8:37" x14ac:dyDescent="0.25">
      <c r="H17088" s="8"/>
      <c r="I17088" s="8"/>
      <c r="N17088" s="23"/>
      <c r="O17088" s="24"/>
      <c r="P17088" s="19"/>
      <c r="Q17088" s="19"/>
      <c r="R17088" s="19"/>
      <c r="U17088" s="27"/>
      <c r="Y17088" s="9" t="s">
        <v>787</v>
      </c>
      <c r="Z17088" s="9" t="s">
        <v>462</v>
      </c>
      <c r="AA17088" s="9" t="s">
        <v>237</v>
      </c>
      <c r="AB17088" s="9">
        <v>5900069</v>
      </c>
      <c r="AC17088" s="9" t="s">
        <v>17861</v>
      </c>
      <c r="AD17088" s="9" t="s">
        <v>225</v>
      </c>
      <c r="AE17088" s="5">
        <f t="shared" si="554"/>
        <v>0</v>
      </c>
      <c r="AF17088" s="5" t="str">
        <f t="shared" si="555"/>
        <v>katA</v>
      </c>
      <c r="AG17088" s="153"/>
      <c r="AH17088" s="153"/>
      <c r="AI17088" t="s">
        <v>236</v>
      </c>
      <c r="AJ17088" t="s">
        <v>17878</v>
      </c>
      <c r="AK17088" s="9" t="str">
        <f>VLOOKUP(Y17088,zdroj!D:AJ,33,0)</f>
        <v>katA</v>
      </c>
    </row>
    <row r="17089" spans="8:37" x14ac:dyDescent="0.25">
      <c r="H17089" s="8"/>
      <c r="I17089" s="8"/>
      <c r="N17089" s="23"/>
      <c r="O17089" s="24"/>
      <c r="P17089" s="19"/>
      <c r="Q17089" s="19"/>
      <c r="R17089" s="19"/>
      <c r="U17089" s="27"/>
      <c r="Y17089" s="9" t="s">
        <v>787</v>
      </c>
      <c r="Z17089" s="9" t="s">
        <v>462</v>
      </c>
      <c r="AA17089" s="9" t="s">
        <v>237</v>
      </c>
      <c r="AB17089" s="9">
        <v>5900212</v>
      </c>
      <c r="AC17089" s="9" t="s">
        <v>17862</v>
      </c>
      <c r="AD17089" s="9" t="s">
        <v>231</v>
      </c>
      <c r="AE17089" s="5">
        <f t="shared" si="554"/>
        <v>0</v>
      </c>
      <c r="AF17089" s="5" t="str">
        <f t="shared" si="555"/>
        <v>katB</v>
      </c>
      <c r="AG17089" s="153"/>
      <c r="AH17089" s="153"/>
      <c r="AI17089" t="s">
        <v>201</v>
      </c>
      <c r="AJ17089" t="s">
        <v>17878</v>
      </c>
      <c r="AK17089" s="9" t="str">
        <f>VLOOKUP(Y17089,zdroj!D:AJ,33,0)</f>
        <v>katA</v>
      </c>
    </row>
    <row r="17090" spans="8:37" x14ac:dyDescent="0.25">
      <c r="H17090" s="8"/>
      <c r="I17090" s="8"/>
      <c r="N17090" s="23"/>
      <c r="O17090" s="24"/>
      <c r="P17090" s="19"/>
      <c r="Q17090" s="19"/>
      <c r="R17090" s="19"/>
      <c r="U17090" s="27"/>
      <c r="Y17090" s="9" t="s">
        <v>787</v>
      </c>
      <c r="Z17090" s="9" t="s">
        <v>462</v>
      </c>
      <c r="AA17090" s="9" t="s">
        <v>237</v>
      </c>
      <c r="AB17090" s="9">
        <v>5900310</v>
      </c>
      <c r="AC17090" s="9" t="s">
        <v>17863</v>
      </c>
      <c r="AD17090" s="9" t="s">
        <v>225</v>
      </c>
      <c r="AE17090" s="5">
        <f t="shared" si="554"/>
        <v>0</v>
      </c>
      <c r="AF17090" s="5" t="str">
        <f t="shared" si="555"/>
        <v>katA</v>
      </c>
      <c r="AG17090" s="153"/>
      <c r="AH17090" s="153"/>
      <c r="AI17090" t="s">
        <v>201</v>
      </c>
      <c r="AJ17090" t="s">
        <v>17878</v>
      </c>
      <c r="AK17090" s="9" t="str">
        <f>VLOOKUP(Y17090,zdroj!D:AJ,33,0)</f>
        <v>katA</v>
      </c>
    </row>
    <row r="17091" spans="8:37" x14ac:dyDescent="0.25">
      <c r="H17091" s="8"/>
      <c r="I17091" s="8"/>
      <c r="N17091" s="23"/>
      <c r="O17091" s="24"/>
      <c r="P17091" s="19"/>
      <c r="Q17091" s="19"/>
      <c r="R17091" s="19"/>
      <c r="U17091" s="27"/>
      <c r="Y17091" s="9" t="s">
        <v>787</v>
      </c>
      <c r="Z17091" s="9" t="s">
        <v>462</v>
      </c>
      <c r="AA17091" s="9" t="s">
        <v>237</v>
      </c>
      <c r="AB17091" s="9">
        <v>5900441</v>
      </c>
      <c r="AC17091" s="9" t="s">
        <v>17864</v>
      </c>
      <c r="AD17091" s="9" t="s">
        <v>225</v>
      </c>
      <c r="AE17091" s="5">
        <f t="shared" si="554"/>
        <v>0</v>
      </c>
      <c r="AF17091" s="5" t="str">
        <f t="shared" si="555"/>
        <v>katA</v>
      </c>
      <c r="AG17091" s="153"/>
      <c r="AH17091" s="153"/>
      <c r="AI17091" t="s">
        <v>201</v>
      </c>
      <c r="AJ17091" t="s">
        <v>17878</v>
      </c>
      <c r="AK17091" s="9" t="str">
        <f>VLOOKUP(Y17091,zdroj!D:AJ,33,0)</f>
        <v>katA</v>
      </c>
    </row>
    <row r="17092" spans="8:37" x14ac:dyDescent="0.25">
      <c r="H17092" s="8"/>
      <c r="I17092" s="8"/>
      <c r="N17092" s="23"/>
      <c r="O17092" s="24"/>
      <c r="P17092" s="19"/>
      <c r="Q17092" s="19"/>
      <c r="R17092" s="19"/>
      <c r="U17092" s="27"/>
      <c r="Y17092" s="9" t="s">
        <v>787</v>
      </c>
      <c r="Z17092" s="9" t="s">
        <v>462</v>
      </c>
      <c r="AA17092" s="9" t="s">
        <v>237</v>
      </c>
      <c r="AB17092" s="9">
        <v>5900549</v>
      </c>
      <c r="AC17092" s="9" t="s">
        <v>17865</v>
      </c>
      <c r="AD17092" s="9" t="s">
        <v>225</v>
      </c>
      <c r="AE17092" s="5">
        <f t="shared" si="554"/>
        <v>0</v>
      </c>
      <c r="AF17092" s="5" t="str">
        <f t="shared" si="555"/>
        <v>katA</v>
      </c>
      <c r="AG17092" s="153"/>
      <c r="AH17092" s="153"/>
      <c r="AI17092" t="s">
        <v>201</v>
      </c>
      <c r="AJ17092" t="s">
        <v>17878</v>
      </c>
      <c r="AK17092" s="9" t="str">
        <f>VLOOKUP(Y17092,zdroj!D:AJ,33,0)</f>
        <v>katA</v>
      </c>
    </row>
    <row r="17093" spans="8:37" x14ac:dyDescent="0.25">
      <c r="H17093" s="8"/>
      <c r="I17093" s="8"/>
      <c r="N17093" s="23"/>
      <c r="O17093" s="24"/>
      <c r="P17093" s="19"/>
      <c r="Q17093" s="19"/>
      <c r="R17093" s="19"/>
      <c r="U17093" s="27"/>
      <c r="Y17093" s="9" t="s">
        <v>787</v>
      </c>
      <c r="Z17093" s="9" t="s">
        <v>462</v>
      </c>
      <c r="AA17093" s="9" t="s">
        <v>237</v>
      </c>
      <c r="AB17093" s="9">
        <v>5900662</v>
      </c>
      <c r="AC17093" s="9" t="s">
        <v>17866</v>
      </c>
      <c r="AD17093" s="9" t="s">
        <v>225</v>
      </c>
      <c r="AE17093" s="5">
        <f t="shared" si="554"/>
        <v>0</v>
      </c>
      <c r="AF17093" s="5" t="str">
        <f t="shared" si="555"/>
        <v>katA</v>
      </c>
      <c r="AG17093" s="153"/>
      <c r="AH17093" s="153"/>
      <c r="AI17093" t="s">
        <v>201</v>
      </c>
      <c r="AJ17093" t="s">
        <v>17878</v>
      </c>
      <c r="AK17093" s="9" t="str">
        <f>VLOOKUP(Y17093,zdroj!D:AJ,33,0)</f>
        <v>katA</v>
      </c>
    </row>
    <row r="17094" spans="8:37" x14ac:dyDescent="0.25">
      <c r="H17094" s="8"/>
      <c r="I17094" s="8"/>
      <c r="N17094" s="23"/>
      <c r="O17094" s="24"/>
      <c r="P17094" s="19"/>
      <c r="Q17094" s="19"/>
      <c r="R17094" s="19"/>
      <c r="U17094" s="27"/>
      <c r="Y17094" s="9" t="s">
        <v>787</v>
      </c>
      <c r="Z17094" s="9" t="s">
        <v>462</v>
      </c>
      <c r="AA17094" s="9" t="s">
        <v>237</v>
      </c>
      <c r="AB17094" s="9">
        <v>5900760</v>
      </c>
      <c r="AC17094" s="9" t="s">
        <v>17867</v>
      </c>
      <c r="AD17094" s="9" t="s">
        <v>225</v>
      </c>
      <c r="AE17094" s="5">
        <f t="shared" si="554"/>
        <v>0</v>
      </c>
      <c r="AF17094" s="5" t="str">
        <f t="shared" si="555"/>
        <v>katA</v>
      </c>
      <c r="AG17094" s="153"/>
      <c r="AH17094" s="153"/>
      <c r="AI17094" t="s">
        <v>201</v>
      </c>
      <c r="AJ17094" t="s">
        <v>17878</v>
      </c>
      <c r="AK17094" s="9" t="str">
        <f>VLOOKUP(Y17094,zdroj!D:AJ,33,0)</f>
        <v>katA</v>
      </c>
    </row>
    <row r="17095" spans="8:37" x14ac:dyDescent="0.25">
      <c r="H17095" s="8"/>
      <c r="I17095" s="8"/>
      <c r="N17095" s="23"/>
      <c r="O17095" s="24"/>
      <c r="P17095" s="19"/>
      <c r="Q17095" s="19"/>
      <c r="R17095" s="19"/>
      <c r="U17095" s="27"/>
      <c r="Y17095" s="9" t="s">
        <v>787</v>
      </c>
      <c r="Z17095" s="9" t="s">
        <v>462</v>
      </c>
      <c r="AA17095" s="9" t="s">
        <v>237</v>
      </c>
      <c r="AB17095" s="9">
        <v>5900859</v>
      </c>
      <c r="AC17095" s="9" t="s">
        <v>17868</v>
      </c>
      <c r="AD17095" s="9" t="s">
        <v>225</v>
      </c>
      <c r="AE17095" s="5">
        <f t="shared" si="554"/>
        <v>0</v>
      </c>
      <c r="AF17095" s="5" t="str">
        <f t="shared" si="555"/>
        <v>katA</v>
      </c>
      <c r="AG17095" s="153"/>
      <c r="AH17095" s="153"/>
      <c r="AI17095" t="s">
        <v>201</v>
      </c>
      <c r="AJ17095" t="s">
        <v>17878</v>
      </c>
      <c r="AK17095" s="9" t="str">
        <f>VLOOKUP(Y17095,zdroj!D:AJ,33,0)</f>
        <v>katA</v>
      </c>
    </row>
    <row r="17096" spans="8:37" x14ac:dyDescent="0.25">
      <c r="H17096" s="8"/>
      <c r="I17096" s="8"/>
      <c r="N17096" s="23"/>
      <c r="O17096" s="24"/>
      <c r="P17096" s="19"/>
      <c r="Q17096" s="19"/>
      <c r="R17096" s="19"/>
      <c r="U17096" s="27"/>
      <c r="Y17096" s="9" t="s">
        <v>787</v>
      </c>
      <c r="Z17096" s="9" t="s">
        <v>462</v>
      </c>
      <c r="AA17096" s="9" t="s">
        <v>237</v>
      </c>
      <c r="AB17096" s="9">
        <v>5900930</v>
      </c>
      <c r="AC17096" s="9" t="s">
        <v>17869</v>
      </c>
      <c r="AD17096" s="9" t="s">
        <v>225</v>
      </c>
      <c r="AE17096" s="5">
        <f t="shared" si="554"/>
        <v>0</v>
      </c>
      <c r="AF17096" s="5" t="str">
        <f t="shared" si="555"/>
        <v>katA</v>
      </c>
      <c r="AG17096" s="153"/>
      <c r="AH17096" s="153"/>
      <c r="AI17096" t="s">
        <v>201</v>
      </c>
      <c r="AJ17096" t="s">
        <v>17878</v>
      </c>
      <c r="AK17096" s="9" t="str">
        <f>VLOOKUP(Y17096,zdroj!D:AJ,33,0)</f>
        <v>katA</v>
      </c>
    </row>
    <row r="17097" spans="8:37" x14ac:dyDescent="0.25">
      <c r="H17097" s="8"/>
      <c r="I17097" s="8"/>
      <c r="N17097" s="23"/>
      <c r="O17097" s="24"/>
      <c r="P17097" s="19"/>
      <c r="Q17097" s="19"/>
      <c r="R17097" s="19"/>
      <c r="U17097" s="27"/>
      <c r="Y17097" s="9" t="s">
        <v>787</v>
      </c>
      <c r="Z17097" s="9" t="s">
        <v>462</v>
      </c>
      <c r="AA17097" s="9" t="s">
        <v>237</v>
      </c>
      <c r="AB17097" s="9">
        <v>5901103</v>
      </c>
      <c r="AC17097" s="9" t="s">
        <v>17870</v>
      </c>
      <c r="AD17097" s="9" t="s">
        <v>225</v>
      </c>
      <c r="AE17097" s="5">
        <f t="shared" si="554"/>
        <v>0</v>
      </c>
      <c r="AF17097" s="5" t="str">
        <f t="shared" si="555"/>
        <v>katA</v>
      </c>
      <c r="AG17097" s="153"/>
      <c r="AH17097" s="153"/>
      <c r="AI17097" t="s">
        <v>201</v>
      </c>
      <c r="AJ17097" t="s">
        <v>17878</v>
      </c>
      <c r="AK17097" s="9" t="str">
        <f>VLOOKUP(Y17097,zdroj!D:AJ,33,0)</f>
        <v>katA</v>
      </c>
    </row>
    <row r="17098" spans="8:37" x14ac:dyDescent="0.25">
      <c r="H17098" s="8"/>
      <c r="I17098" s="8"/>
      <c r="N17098" s="23"/>
      <c r="O17098" s="24"/>
      <c r="P17098" s="19"/>
      <c r="Q17098" s="19"/>
      <c r="R17098" s="19"/>
      <c r="U17098" s="27"/>
      <c r="Y17098" s="9" t="s">
        <v>787</v>
      </c>
      <c r="Z17098" s="9" t="s">
        <v>462</v>
      </c>
      <c r="AA17098" s="9" t="s">
        <v>237</v>
      </c>
      <c r="AB17098" s="9">
        <v>5901111</v>
      </c>
      <c r="AC17098" s="9" t="s">
        <v>17871</v>
      </c>
      <c r="AD17098" s="9" t="s">
        <v>225</v>
      </c>
      <c r="AE17098" s="5">
        <f t="shared" ref="AE17098:AE17161" si="556">VLOOKUP(Y17098,K:T,10,0)</f>
        <v>0</v>
      </c>
      <c r="AF17098" s="5" t="str">
        <f t="shared" ref="AF17098:AF17161" si="557">IF(AE17098="A",IF(AD17098="katA","katB",AD17098),AD17098)</f>
        <v>katA</v>
      </c>
      <c r="AG17098" s="153"/>
      <c r="AH17098" s="153"/>
      <c r="AI17098" t="s">
        <v>201</v>
      </c>
      <c r="AJ17098" t="s">
        <v>17878</v>
      </c>
      <c r="AK17098" s="9" t="str">
        <f>VLOOKUP(Y17098,zdroj!D:AJ,33,0)</f>
        <v>katA</v>
      </c>
    </row>
    <row r="17099" spans="8:37" x14ac:dyDescent="0.25">
      <c r="H17099" s="8"/>
      <c r="I17099" s="8"/>
      <c r="N17099" s="23"/>
      <c r="O17099" s="24"/>
      <c r="P17099" s="19"/>
      <c r="Q17099" s="19"/>
      <c r="R17099" s="19"/>
      <c r="U17099" s="27"/>
      <c r="Y17099" s="9" t="s">
        <v>787</v>
      </c>
      <c r="Z17099" s="9" t="s">
        <v>462</v>
      </c>
      <c r="AA17099" s="9" t="s">
        <v>237</v>
      </c>
      <c r="AB17099" s="9">
        <v>5901120</v>
      </c>
      <c r="AC17099" s="9" t="s">
        <v>17872</v>
      </c>
      <c r="AD17099" s="9" t="s">
        <v>225</v>
      </c>
      <c r="AE17099" s="5">
        <f t="shared" si="556"/>
        <v>0</v>
      </c>
      <c r="AF17099" s="5" t="str">
        <f t="shared" si="557"/>
        <v>katA</v>
      </c>
      <c r="AG17099" s="153"/>
      <c r="AH17099" s="153"/>
      <c r="AI17099" t="s">
        <v>201</v>
      </c>
      <c r="AJ17099" t="s">
        <v>17878</v>
      </c>
      <c r="AK17099" s="9" t="str">
        <f>VLOOKUP(Y17099,zdroj!D:AJ,33,0)</f>
        <v>katA</v>
      </c>
    </row>
    <row r="17100" spans="8:37" x14ac:dyDescent="0.25">
      <c r="H17100" s="8"/>
      <c r="I17100" s="8"/>
      <c r="N17100" s="23"/>
      <c r="O17100" s="24"/>
      <c r="P17100" s="19"/>
      <c r="Q17100" s="19"/>
      <c r="R17100" s="19"/>
      <c r="U17100" s="27"/>
      <c r="Y17100" s="9" t="s">
        <v>787</v>
      </c>
      <c r="Z17100" s="9" t="s">
        <v>462</v>
      </c>
      <c r="AA17100" s="9" t="s">
        <v>237</v>
      </c>
      <c r="AB17100" s="9">
        <v>5901138</v>
      </c>
      <c r="AC17100" s="9" t="s">
        <v>17873</v>
      </c>
      <c r="AD17100" s="9" t="s">
        <v>225</v>
      </c>
      <c r="AE17100" s="5">
        <f t="shared" si="556"/>
        <v>0</v>
      </c>
      <c r="AF17100" s="5" t="str">
        <f t="shared" si="557"/>
        <v>katA</v>
      </c>
      <c r="AG17100" s="153"/>
      <c r="AH17100" s="153"/>
      <c r="AI17100" t="s">
        <v>201</v>
      </c>
      <c r="AJ17100" t="s">
        <v>17878</v>
      </c>
      <c r="AK17100" s="9" t="str">
        <f>VLOOKUP(Y17100,zdroj!D:AJ,33,0)</f>
        <v>katA</v>
      </c>
    </row>
    <row r="17101" spans="8:37" x14ac:dyDescent="0.25">
      <c r="H17101" s="8"/>
      <c r="I17101" s="8"/>
      <c r="N17101" s="23"/>
      <c r="O17101" s="24"/>
      <c r="P17101" s="19"/>
      <c r="Q17101" s="19"/>
      <c r="R17101" s="19"/>
      <c r="U17101" s="27"/>
      <c r="Y17101" s="9" t="s">
        <v>787</v>
      </c>
      <c r="Z17101" s="9" t="s">
        <v>462</v>
      </c>
      <c r="AA17101" s="9" t="s">
        <v>237</v>
      </c>
      <c r="AB17101" s="9">
        <v>5901146</v>
      </c>
      <c r="AC17101" s="9" t="s">
        <v>17874</v>
      </c>
      <c r="AD17101" s="9" t="s">
        <v>225</v>
      </c>
      <c r="AE17101" s="5">
        <f t="shared" si="556"/>
        <v>0</v>
      </c>
      <c r="AF17101" s="5" t="str">
        <f t="shared" si="557"/>
        <v>katA</v>
      </c>
      <c r="AG17101" s="153"/>
      <c r="AH17101" s="153"/>
      <c r="AI17101" t="s">
        <v>201</v>
      </c>
      <c r="AJ17101" t="s">
        <v>17878</v>
      </c>
      <c r="AK17101" s="9" t="str">
        <f>VLOOKUP(Y17101,zdroj!D:AJ,33,0)</f>
        <v>katA</v>
      </c>
    </row>
    <row r="17102" spans="8:37" x14ac:dyDescent="0.25">
      <c r="H17102" s="8"/>
      <c r="I17102" s="8"/>
      <c r="N17102" s="23"/>
      <c r="O17102" s="24"/>
      <c r="P17102" s="19"/>
      <c r="Q17102" s="19"/>
      <c r="R17102" s="19"/>
      <c r="U17102" s="27"/>
      <c r="Y17102" s="9" t="s">
        <v>787</v>
      </c>
      <c r="Z17102" s="9" t="s">
        <v>462</v>
      </c>
      <c r="AA17102" s="9" t="s">
        <v>237</v>
      </c>
      <c r="AB17102" s="9">
        <v>5901162</v>
      </c>
      <c r="AC17102" s="9" t="s">
        <v>17875</v>
      </c>
      <c r="AD17102" s="9" t="s">
        <v>225</v>
      </c>
      <c r="AE17102" s="5">
        <f t="shared" si="556"/>
        <v>0</v>
      </c>
      <c r="AF17102" s="5" t="str">
        <f t="shared" si="557"/>
        <v>katA</v>
      </c>
      <c r="AG17102" s="153"/>
      <c r="AH17102" s="153"/>
      <c r="AI17102" t="s">
        <v>201</v>
      </c>
      <c r="AJ17102" t="s">
        <v>17878</v>
      </c>
      <c r="AK17102" s="9" t="str">
        <f>VLOOKUP(Y17102,zdroj!D:AJ,33,0)</f>
        <v>katA</v>
      </c>
    </row>
    <row r="17103" spans="8:37" x14ac:dyDescent="0.25">
      <c r="H17103" s="8"/>
      <c r="I17103" s="8"/>
      <c r="N17103" s="23"/>
      <c r="O17103" s="24"/>
      <c r="P17103" s="19"/>
      <c r="Q17103" s="19"/>
      <c r="R17103" s="19"/>
      <c r="U17103" s="27"/>
      <c r="Y17103" s="9" t="s">
        <v>787</v>
      </c>
      <c r="Z17103" s="9" t="s">
        <v>462</v>
      </c>
      <c r="AA17103" s="9" t="s">
        <v>237</v>
      </c>
      <c r="AB17103" s="9">
        <v>5901171</v>
      </c>
      <c r="AC17103" s="9" t="s">
        <v>17876</v>
      </c>
      <c r="AD17103" s="9" t="s">
        <v>225</v>
      </c>
      <c r="AE17103" s="5">
        <f t="shared" si="556"/>
        <v>0</v>
      </c>
      <c r="AF17103" s="5" t="str">
        <f t="shared" si="557"/>
        <v>katA</v>
      </c>
      <c r="AG17103" s="153"/>
      <c r="AH17103" s="153"/>
      <c r="AI17103" t="s">
        <v>201</v>
      </c>
      <c r="AJ17103" t="s">
        <v>17878</v>
      </c>
      <c r="AK17103" s="9" t="str">
        <f>VLOOKUP(Y17103,zdroj!D:AJ,33,0)</f>
        <v>katA</v>
      </c>
    </row>
    <row r="17104" spans="8:37" x14ac:dyDescent="0.25">
      <c r="H17104" s="8"/>
      <c r="I17104" s="8"/>
      <c r="N17104" s="23"/>
      <c r="O17104" s="24"/>
      <c r="P17104" s="19"/>
      <c r="Q17104" s="19"/>
      <c r="R17104" s="19"/>
      <c r="U17104" s="27"/>
      <c r="Y17104" s="9" t="s">
        <v>787</v>
      </c>
      <c r="Z17104" s="9" t="s">
        <v>462</v>
      </c>
      <c r="AA17104" s="9" t="s">
        <v>237</v>
      </c>
      <c r="AB17104" s="9">
        <v>5901197</v>
      </c>
      <c r="AC17104" s="9" t="s">
        <v>17877</v>
      </c>
      <c r="AD17104" s="9" t="s">
        <v>225</v>
      </c>
      <c r="AE17104" s="5">
        <f t="shared" si="556"/>
        <v>0</v>
      </c>
      <c r="AF17104" s="5" t="str">
        <f t="shared" si="557"/>
        <v>katA</v>
      </c>
      <c r="AG17104" s="153"/>
      <c r="AH17104" s="153"/>
      <c r="AI17104" t="s">
        <v>201</v>
      </c>
      <c r="AJ17104" t="s">
        <v>17878</v>
      </c>
      <c r="AK17104" s="9" t="str">
        <f>VLOOKUP(Y17104,zdroj!D:AJ,33,0)</f>
        <v>katA</v>
      </c>
    </row>
    <row r="17105" spans="8:34" x14ac:dyDescent="0.25">
      <c r="H17105" s="8"/>
      <c r="I17105" s="8"/>
      <c r="N17105" s="23"/>
      <c r="O17105" s="24"/>
      <c r="P17105" s="19"/>
      <c r="Q17105" s="19"/>
      <c r="R17105" s="19"/>
      <c r="U17105" s="27"/>
      <c r="Z17105" s="9"/>
      <c r="AA17105" s="9"/>
      <c r="AD17105" s="9"/>
      <c r="AG17105" s="153"/>
      <c r="AH17105" s="153"/>
    </row>
    <row r="17106" spans="8:34" x14ac:dyDescent="0.25">
      <c r="H17106" s="8"/>
      <c r="I17106" s="8"/>
      <c r="N17106" s="23"/>
      <c r="O17106" s="24"/>
      <c r="P17106" s="19"/>
      <c r="Q17106" s="19"/>
      <c r="R17106" s="19"/>
      <c r="U17106" s="27"/>
      <c r="Z17106" s="9"/>
      <c r="AA17106" s="9"/>
      <c r="AD17106" s="9"/>
      <c r="AG17106" s="153"/>
      <c r="AH17106" s="153"/>
    </row>
    <row r="17107" spans="8:34" x14ac:dyDescent="0.25">
      <c r="H17107" s="8"/>
      <c r="I17107" s="8"/>
      <c r="N17107" s="23"/>
      <c r="O17107" s="24"/>
      <c r="P17107" s="19"/>
      <c r="Q17107" s="19"/>
      <c r="R17107" s="19"/>
      <c r="U17107" s="27"/>
      <c r="Z17107" s="9"/>
      <c r="AA17107" s="9"/>
      <c r="AD17107" s="9"/>
      <c r="AG17107" s="153"/>
      <c r="AH17107" s="153"/>
    </row>
    <row r="17108" spans="8:34" x14ac:dyDescent="0.25">
      <c r="H17108" s="8"/>
      <c r="I17108" s="8"/>
      <c r="N17108" s="23"/>
      <c r="O17108" s="24"/>
      <c r="P17108" s="19"/>
      <c r="Q17108" s="19"/>
      <c r="R17108" s="19"/>
      <c r="U17108" s="27"/>
      <c r="Z17108" s="9"/>
      <c r="AA17108" s="9"/>
      <c r="AD17108" s="9"/>
      <c r="AG17108" s="153"/>
      <c r="AH17108" s="153"/>
    </row>
    <row r="17109" spans="8:34" x14ac:dyDescent="0.25">
      <c r="H17109" s="8"/>
      <c r="I17109" s="8"/>
      <c r="N17109" s="23"/>
      <c r="O17109" s="24"/>
      <c r="P17109" s="19"/>
      <c r="Q17109" s="19"/>
      <c r="R17109" s="19"/>
      <c r="U17109" s="27"/>
      <c r="Z17109" s="9"/>
      <c r="AA17109" s="9"/>
      <c r="AD17109" s="9"/>
      <c r="AG17109" s="153"/>
      <c r="AH17109" s="153"/>
    </row>
    <row r="17110" spans="8:34" x14ac:dyDescent="0.25">
      <c r="H17110" s="8"/>
      <c r="I17110" s="8"/>
      <c r="N17110" s="23"/>
      <c r="O17110" s="24"/>
      <c r="P17110" s="19"/>
      <c r="Q17110" s="19"/>
      <c r="R17110" s="19"/>
      <c r="U17110" s="27"/>
      <c r="Z17110" s="9"/>
      <c r="AA17110" s="9"/>
      <c r="AD17110" s="9"/>
      <c r="AG17110" s="153"/>
      <c r="AH17110" s="153"/>
    </row>
    <row r="17111" spans="8:34" x14ac:dyDescent="0.25">
      <c r="H17111" s="8"/>
      <c r="I17111" s="8"/>
      <c r="N17111" s="23"/>
      <c r="O17111" s="24"/>
      <c r="P17111" s="19"/>
      <c r="Q17111" s="19"/>
      <c r="R17111" s="19"/>
      <c r="U17111" s="27"/>
      <c r="Z17111" s="9"/>
      <c r="AA17111" s="9"/>
      <c r="AD17111" s="9"/>
      <c r="AG17111" s="153"/>
      <c r="AH17111" s="153"/>
    </row>
    <row r="17112" spans="8:34" x14ac:dyDescent="0.25">
      <c r="H17112" s="8"/>
      <c r="I17112" s="8"/>
      <c r="N17112" s="23"/>
      <c r="O17112" s="24"/>
      <c r="P17112" s="19"/>
      <c r="Q17112" s="19"/>
      <c r="R17112" s="19"/>
      <c r="U17112" s="27"/>
      <c r="Z17112" s="9"/>
      <c r="AA17112" s="9"/>
      <c r="AD17112" s="9"/>
      <c r="AG17112" s="153"/>
      <c r="AH17112" s="153"/>
    </row>
    <row r="17113" spans="8:34" x14ac:dyDescent="0.25">
      <c r="H17113" s="8"/>
      <c r="I17113" s="8"/>
      <c r="N17113" s="23"/>
      <c r="O17113" s="24"/>
      <c r="P17113" s="19"/>
      <c r="Q17113" s="19"/>
      <c r="R17113" s="19"/>
      <c r="U17113" s="27"/>
      <c r="Z17113" s="9"/>
      <c r="AA17113" s="9"/>
      <c r="AD17113" s="9"/>
      <c r="AG17113" s="153"/>
      <c r="AH17113" s="153"/>
    </row>
    <row r="17114" spans="8:34" x14ac:dyDescent="0.25">
      <c r="H17114" s="8"/>
      <c r="I17114" s="8"/>
      <c r="N17114" s="23"/>
      <c r="O17114" s="24"/>
      <c r="P17114" s="19"/>
      <c r="Q17114" s="19"/>
      <c r="R17114" s="19"/>
      <c r="U17114" s="27"/>
      <c r="Z17114" s="9"/>
      <c r="AA17114" s="9"/>
      <c r="AD17114" s="9"/>
      <c r="AG17114" s="153"/>
      <c r="AH17114" s="153"/>
    </row>
    <row r="17115" spans="8:34" x14ac:dyDescent="0.25">
      <c r="H17115" s="8"/>
      <c r="I17115" s="8"/>
      <c r="N17115" s="23"/>
      <c r="O17115" s="24"/>
      <c r="P17115" s="19"/>
      <c r="Q17115" s="19"/>
      <c r="R17115" s="19"/>
      <c r="U17115" s="27"/>
      <c r="Z17115" s="9"/>
      <c r="AA17115" s="9"/>
      <c r="AD17115" s="9"/>
      <c r="AG17115" s="153"/>
      <c r="AH17115" s="153"/>
    </row>
    <row r="17116" spans="8:34" x14ac:dyDescent="0.25">
      <c r="H17116" s="8"/>
      <c r="I17116" s="8"/>
      <c r="N17116" s="23"/>
      <c r="O17116" s="24"/>
      <c r="P17116" s="19"/>
      <c r="Q17116" s="19"/>
      <c r="R17116" s="19"/>
      <c r="U17116" s="27"/>
      <c r="Z17116" s="9"/>
      <c r="AA17116" s="9"/>
      <c r="AD17116" s="9"/>
      <c r="AG17116" s="153"/>
      <c r="AH17116" s="153"/>
    </row>
    <row r="17117" spans="8:34" x14ac:dyDescent="0.25">
      <c r="H17117" s="8"/>
      <c r="I17117" s="8"/>
      <c r="N17117" s="23"/>
      <c r="O17117" s="24"/>
      <c r="P17117" s="19"/>
      <c r="Q17117" s="19"/>
      <c r="R17117" s="19"/>
      <c r="U17117" s="27"/>
      <c r="Z17117" s="9"/>
      <c r="AA17117" s="9"/>
      <c r="AD17117" s="9"/>
      <c r="AG17117" s="153"/>
      <c r="AH17117" s="153"/>
    </row>
    <row r="17118" spans="8:34" x14ac:dyDescent="0.25">
      <c r="H17118" s="8"/>
      <c r="I17118" s="8"/>
      <c r="N17118" s="23"/>
      <c r="O17118" s="24"/>
      <c r="P17118" s="19"/>
      <c r="Q17118" s="19"/>
      <c r="R17118" s="19"/>
      <c r="U17118" s="27"/>
      <c r="Z17118" s="9"/>
      <c r="AA17118" s="9"/>
      <c r="AD17118" s="9"/>
      <c r="AG17118" s="153"/>
      <c r="AH17118" s="153"/>
    </row>
    <row r="17119" spans="8:34" x14ac:dyDescent="0.25">
      <c r="H17119" s="8"/>
      <c r="I17119" s="8"/>
      <c r="N17119" s="23"/>
      <c r="O17119" s="24"/>
      <c r="P17119" s="19"/>
      <c r="Q17119" s="19"/>
      <c r="R17119" s="19"/>
      <c r="U17119" s="27"/>
      <c r="Z17119" s="9"/>
      <c r="AA17119" s="9"/>
      <c r="AD17119" s="9"/>
      <c r="AG17119" s="153"/>
      <c r="AH17119" s="153"/>
    </row>
    <row r="17120" spans="8:34" x14ac:dyDescent="0.25">
      <c r="H17120" s="8"/>
      <c r="I17120" s="8"/>
      <c r="N17120" s="23"/>
      <c r="O17120" s="24"/>
      <c r="P17120" s="19"/>
      <c r="Q17120" s="19"/>
      <c r="R17120" s="19"/>
      <c r="U17120" s="27"/>
      <c r="Z17120" s="9"/>
      <c r="AA17120" s="9"/>
      <c r="AD17120" s="9"/>
      <c r="AG17120" s="153"/>
      <c r="AH17120" s="153"/>
    </row>
    <row r="17121" spans="8:34" x14ac:dyDescent="0.25">
      <c r="H17121" s="8"/>
      <c r="I17121" s="8"/>
      <c r="N17121" s="23"/>
      <c r="O17121" s="24"/>
      <c r="P17121" s="19"/>
      <c r="Q17121" s="19"/>
      <c r="R17121" s="19"/>
      <c r="U17121" s="27"/>
      <c r="Z17121" s="9"/>
      <c r="AA17121" s="9"/>
      <c r="AD17121" s="9"/>
      <c r="AG17121" s="153"/>
      <c r="AH17121" s="153"/>
    </row>
    <row r="17122" spans="8:34" x14ac:dyDescent="0.25">
      <c r="H17122" s="8"/>
      <c r="I17122" s="8"/>
      <c r="N17122" s="23"/>
      <c r="O17122" s="24"/>
      <c r="P17122" s="19"/>
      <c r="Q17122" s="19"/>
      <c r="R17122" s="19"/>
      <c r="U17122" s="27"/>
      <c r="Z17122" s="9"/>
      <c r="AA17122" s="9"/>
      <c r="AD17122" s="9"/>
      <c r="AG17122" s="153"/>
      <c r="AH17122" s="153"/>
    </row>
    <row r="17123" spans="8:34" x14ac:dyDescent="0.25">
      <c r="H17123" s="8"/>
      <c r="I17123" s="8"/>
      <c r="N17123" s="23"/>
      <c r="O17123" s="24"/>
      <c r="P17123" s="19"/>
      <c r="Q17123" s="19"/>
      <c r="R17123" s="19"/>
      <c r="U17123" s="27"/>
      <c r="Z17123" s="9"/>
      <c r="AA17123" s="9"/>
      <c r="AD17123" s="9"/>
      <c r="AG17123" s="153"/>
      <c r="AH17123" s="153"/>
    </row>
    <row r="17124" spans="8:34" x14ac:dyDescent="0.25">
      <c r="H17124" s="8"/>
      <c r="I17124" s="8"/>
      <c r="N17124" s="23"/>
      <c r="O17124" s="24"/>
      <c r="P17124" s="19"/>
      <c r="Q17124" s="19"/>
      <c r="R17124" s="19"/>
      <c r="U17124" s="27"/>
      <c r="Z17124" s="9"/>
      <c r="AA17124" s="9"/>
      <c r="AD17124" s="9"/>
      <c r="AG17124" s="153"/>
      <c r="AH17124" s="153"/>
    </row>
    <row r="17125" spans="8:34" x14ac:dyDescent="0.25">
      <c r="H17125" s="8"/>
      <c r="I17125" s="8"/>
      <c r="N17125" s="23"/>
      <c r="O17125" s="24"/>
      <c r="P17125" s="19"/>
      <c r="Q17125" s="19"/>
      <c r="R17125" s="19"/>
      <c r="U17125" s="27"/>
      <c r="Z17125" s="9"/>
      <c r="AA17125" s="9"/>
      <c r="AD17125" s="9"/>
      <c r="AG17125" s="153"/>
      <c r="AH17125" s="153"/>
    </row>
    <row r="17126" spans="8:34" x14ac:dyDescent="0.25">
      <c r="H17126" s="8"/>
      <c r="I17126" s="8"/>
      <c r="N17126" s="23"/>
      <c r="O17126" s="24"/>
      <c r="P17126" s="19"/>
      <c r="Q17126" s="19"/>
      <c r="R17126" s="19"/>
      <c r="U17126" s="27"/>
      <c r="Z17126" s="9"/>
      <c r="AA17126" s="9"/>
      <c r="AD17126" s="9"/>
      <c r="AG17126" s="153"/>
      <c r="AH17126" s="153"/>
    </row>
    <row r="17127" spans="8:34" x14ac:dyDescent="0.25">
      <c r="H17127" s="8"/>
      <c r="I17127" s="8"/>
      <c r="N17127" s="23"/>
      <c r="O17127" s="24"/>
      <c r="P17127" s="19"/>
      <c r="Q17127" s="19"/>
      <c r="R17127" s="19"/>
      <c r="U17127" s="27"/>
      <c r="Z17127" s="9"/>
      <c r="AA17127" s="9"/>
      <c r="AD17127" s="9"/>
      <c r="AG17127" s="153"/>
      <c r="AH17127" s="153"/>
    </row>
    <row r="17128" spans="8:34" x14ac:dyDescent="0.25">
      <c r="H17128" s="8"/>
      <c r="I17128" s="8"/>
      <c r="N17128" s="23"/>
      <c r="O17128" s="24"/>
      <c r="P17128" s="19"/>
      <c r="Q17128" s="19"/>
      <c r="R17128" s="19"/>
      <c r="U17128" s="27"/>
      <c r="Z17128" s="9"/>
      <c r="AA17128" s="9"/>
      <c r="AD17128" s="9"/>
      <c r="AG17128" s="153"/>
      <c r="AH17128" s="153"/>
    </row>
    <row r="17129" spans="8:34" x14ac:dyDescent="0.25">
      <c r="H17129" s="8"/>
      <c r="I17129" s="8"/>
      <c r="N17129" s="23"/>
      <c r="O17129" s="24"/>
      <c r="P17129" s="19"/>
      <c r="Q17129" s="19"/>
      <c r="R17129" s="19"/>
      <c r="U17129" s="27"/>
      <c r="Z17129" s="9"/>
      <c r="AA17129" s="9"/>
      <c r="AD17129" s="9"/>
      <c r="AG17129" s="153"/>
      <c r="AH17129" s="153"/>
    </row>
    <row r="17130" spans="8:34" x14ac:dyDescent="0.25">
      <c r="H17130" s="8"/>
      <c r="I17130" s="8"/>
      <c r="N17130" s="23"/>
      <c r="O17130" s="24"/>
      <c r="P17130" s="19"/>
      <c r="Q17130" s="19"/>
      <c r="R17130" s="19"/>
      <c r="U17130" s="27"/>
      <c r="Z17130" s="9"/>
      <c r="AA17130" s="9"/>
      <c r="AD17130" s="9"/>
      <c r="AG17130" s="153"/>
      <c r="AH17130" s="153"/>
    </row>
    <row r="17131" spans="8:34" x14ac:dyDescent="0.25">
      <c r="H17131" s="8"/>
      <c r="I17131" s="8"/>
      <c r="N17131" s="23"/>
      <c r="O17131" s="24"/>
      <c r="P17131" s="19"/>
      <c r="Q17131" s="19"/>
      <c r="R17131" s="19"/>
      <c r="U17131" s="27"/>
      <c r="Z17131" s="9"/>
      <c r="AA17131" s="9"/>
      <c r="AD17131" s="9"/>
      <c r="AG17131" s="153"/>
      <c r="AH17131" s="153"/>
    </row>
    <row r="17132" spans="8:34" x14ac:dyDescent="0.25">
      <c r="H17132" s="8"/>
      <c r="I17132" s="8"/>
      <c r="N17132" s="23"/>
      <c r="O17132" s="24"/>
      <c r="P17132" s="19"/>
      <c r="Q17132" s="19"/>
      <c r="R17132" s="19"/>
      <c r="U17132" s="27"/>
      <c r="Z17132" s="9"/>
      <c r="AA17132" s="9"/>
      <c r="AD17132" s="9"/>
      <c r="AG17132" s="153"/>
      <c r="AH17132" s="153"/>
    </row>
    <row r="17133" spans="8:34" x14ac:dyDescent="0.25">
      <c r="H17133" s="8"/>
      <c r="I17133" s="8"/>
      <c r="N17133" s="23"/>
      <c r="O17133" s="24"/>
      <c r="P17133" s="19"/>
      <c r="Q17133" s="19"/>
      <c r="R17133" s="19"/>
      <c r="U17133" s="27"/>
      <c r="Z17133" s="9"/>
      <c r="AA17133" s="9"/>
      <c r="AD17133" s="9"/>
      <c r="AG17133" s="153"/>
      <c r="AH17133" s="153"/>
    </row>
    <row r="17134" spans="8:34" x14ac:dyDescent="0.25">
      <c r="H17134" s="8"/>
      <c r="I17134" s="8"/>
      <c r="N17134" s="23"/>
      <c r="O17134" s="24"/>
      <c r="P17134" s="19"/>
      <c r="Q17134" s="19"/>
      <c r="R17134" s="19"/>
      <c r="U17134" s="27"/>
      <c r="Z17134" s="9"/>
      <c r="AA17134" s="9"/>
      <c r="AD17134" s="9"/>
      <c r="AG17134" s="153"/>
      <c r="AH17134" s="153"/>
    </row>
    <row r="17135" spans="8:34" x14ac:dyDescent="0.25">
      <c r="H17135" s="8"/>
      <c r="I17135" s="8"/>
      <c r="N17135" s="23"/>
      <c r="O17135" s="24"/>
      <c r="P17135" s="19"/>
      <c r="Q17135" s="19"/>
      <c r="R17135" s="19"/>
      <c r="U17135" s="27"/>
      <c r="Z17135" s="9"/>
      <c r="AA17135" s="9"/>
      <c r="AD17135" s="9"/>
      <c r="AG17135" s="153"/>
      <c r="AH17135" s="153"/>
    </row>
    <row r="17136" spans="8:34" x14ac:dyDescent="0.25">
      <c r="H17136" s="8"/>
      <c r="I17136" s="8"/>
      <c r="N17136" s="23"/>
      <c r="O17136" s="24"/>
      <c r="P17136" s="19"/>
      <c r="Q17136" s="19"/>
      <c r="R17136" s="19"/>
      <c r="U17136" s="27"/>
      <c r="Z17136" s="9"/>
      <c r="AA17136" s="9"/>
      <c r="AD17136" s="9"/>
      <c r="AG17136" s="153"/>
      <c r="AH17136" s="153"/>
    </row>
    <row r="17137" spans="8:34" x14ac:dyDescent="0.25">
      <c r="H17137" s="8"/>
      <c r="I17137" s="8"/>
      <c r="N17137" s="23"/>
      <c r="O17137" s="24"/>
      <c r="P17137" s="19"/>
      <c r="Q17137" s="19"/>
      <c r="R17137" s="19"/>
      <c r="U17137" s="27"/>
      <c r="Z17137" s="9"/>
      <c r="AA17137" s="9"/>
      <c r="AD17137" s="9"/>
      <c r="AG17137" s="153"/>
      <c r="AH17137" s="153"/>
    </row>
    <row r="17138" spans="8:34" x14ac:dyDescent="0.25">
      <c r="H17138" s="8"/>
      <c r="I17138" s="8"/>
      <c r="N17138" s="23"/>
      <c r="O17138" s="24"/>
      <c r="P17138" s="19"/>
      <c r="Q17138" s="19"/>
      <c r="R17138" s="19"/>
      <c r="U17138" s="27"/>
      <c r="Z17138" s="9"/>
      <c r="AA17138" s="9"/>
      <c r="AD17138" s="9"/>
      <c r="AG17138" s="153"/>
      <c r="AH17138" s="153"/>
    </row>
    <row r="17139" spans="8:34" x14ac:dyDescent="0.25">
      <c r="H17139" s="8"/>
      <c r="I17139" s="8"/>
      <c r="N17139" s="23"/>
      <c r="O17139" s="24"/>
      <c r="P17139" s="19"/>
      <c r="Q17139" s="19"/>
      <c r="R17139" s="19"/>
      <c r="U17139" s="27"/>
      <c r="Z17139" s="9"/>
      <c r="AA17139" s="9"/>
      <c r="AD17139" s="9"/>
      <c r="AG17139" s="153"/>
      <c r="AH17139" s="153"/>
    </row>
    <row r="17140" spans="8:34" x14ac:dyDescent="0.25">
      <c r="H17140" s="8"/>
      <c r="I17140" s="8"/>
      <c r="N17140" s="23"/>
      <c r="O17140" s="24"/>
      <c r="P17140" s="19"/>
      <c r="Q17140" s="19"/>
      <c r="R17140" s="19"/>
      <c r="U17140" s="27"/>
      <c r="Z17140" s="9"/>
      <c r="AA17140" s="9"/>
      <c r="AD17140" s="9"/>
      <c r="AG17140" s="153"/>
      <c r="AH17140" s="153"/>
    </row>
    <row r="17141" spans="8:34" x14ac:dyDescent="0.25">
      <c r="H17141" s="8"/>
      <c r="I17141" s="8"/>
      <c r="N17141" s="23"/>
      <c r="O17141" s="24"/>
      <c r="P17141" s="19"/>
      <c r="Q17141" s="19"/>
      <c r="R17141" s="19"/>
      <c r="U17141" s="27"/>
      <c r="Z17141" s="9"/>
      <c r="AA17141" s="9"/>
      <c r="AD17141" s="9"/>
      <c r="AG17141" s="153"/>
      <c r="AH17141" s="153"/>
    </row>
    <row r="17142" spans="8:34" x14ac:dyDescent="0.25">
      <c r="H17142" s="8"/>
      <c r="I17142" s="8"/>
      <c r="N17142" s="23"/>
      <c r="O17142" s="24"/>
      <c r="P17142" s="19"/>
      <c r="Q17142" s="19"/>
      <c r="R17142" s="19"/>
      <c r="U17142" s="27"/>
      <c r="Z17142" s="9"/>
      <c r="AA17142" s="9"/>
      <c r="AD17142" s="9"/>
      <c r="AG17142" s="153"/>
      <c r="AH17142" s="153"/>
    </row>
    <row r="17143" spans="8:34" x14ac:dyDescent="0.25">
      <c r="H17143" s="8"/>
      <c r="I17143" s="8"/>
      <c r="N17143" s="23"/>
      <c r="O17143" s="24"/>
      <c r="P17143" s="19"/>
      <c r="Q17143" s="19"/>
      <c r="R17143" s="19"/>
      <c r="U17143" s="27"/>
      <c r="Z17143" s="9"/>
      <c r="AA17143" s="9"/>
      <c r="AD17143" s="9"/>
      <c r="AG17143" s="153"/>
      <c r="AH17143" s="153"/>
    </row>
    <row r="17144" spans="8:34" x14ac:dyDescent="0.25">
      <c r="H17144" s="8"/>
      <c r="I17144" s="8"/>
      <c r="N17144" s="23"/>
      <c r="O17144" s="24"/>
      <c r="P17144" s="19"/>
      <c r="Q17144" s="19"/>
      <c r="R17144" s="19"/>
      <c r="U17144" s="27"/>
      <c r="Z17144" s="9"/>
      <c r="AA17144" s="9"/>
      <c r="AD17144" s="9"/>
      <c r="AG17144" s="153"/>
      <c r="AH17144" s="153"/>
    </row>
    <row r="17145" spans="8:34" x14ac:dyDescent="0.25">
      <c r="H17145" s="8"/>
      <c r="I17145" s="8"/>
      <c r="N17145" s="23"/>
      <c r="O17145" s="24"/>
      <c r="P17145" s="19"/>
      <c r="Q17145" s="19"/>
      <c r="R17145" s="19"/>
      <c r="U17145" s="27"/>
      <c r="Z17145" s="9"/>
      <c r="AA17145" s="9"/>
      <c r="AD17145" s="9"/>
      <c r="AG17145" s="153"/>
      <c r="AH17145" s="153"/>
    </row>
    <row r="17146" spans="8:34" x14ac:dyDescent="0.25">
      <c r="H17146" s="8"/>
      <c r="I17146" s="8"/>
      <c r="N17146" s="23"/>
      <c r="O17146" s="24"/>
      <c r="P17146" s="19"/>
      <c r="Q17146" s="19"/>
      <c r="R17146" s="19"/>
      <c r="U17146" s="27"/>
      <c r="Z17146" s="9"/>
      <c r="AA17146" s="9"/>
      <c r="AD17146" s="9"/>
      <c r="AG17146" s="153"/>
      <c r="AH17146" s="153"/>
    </row>
    <row r="17147" spans="8:34" x14ac:dyDescent="0.25">
      <c r="H17147" s="8"/>
      <c r="I17147" s="8"/>
      <c r="N17147" s="23"/>
      <c r="O17147" s="24"/>
      <c r="P17147" s="19"/>
      <c r="Q17147" s="19"/>
      <c r="R17147" s="19"/>
      <c r="U17147" s="27"/>
      <c r="Z17147" s="9"/>
      <c r="AA17147" s="9"/>
      <c r="AD17147" s="9"/>
      <c r="AG17147" s="153"/>
      <c r="AH17147" s="153"/>
    </row>
    <row r="17148" spans="8:34" x14ac:dyDescent="0.25">
      <c r="H17148" s="8"/>
      <c r="I17148" s="8"/>
      <c r="N17148" s="23"/>
      <c r="O17148" s="24"/>
      <c r="P17148" s="19"/>
      <c r="Q17148" s="19"/>
      <c r="R17148" s="19"/>
      <c r="U17148" s="27"/>
      <c r="Z17148" s="9"/>
      <c r="AA17148" s="9"/>
      <c r="AD17148" s="9"/>
      <c r="AG17148" s="153"/>
      <c r="AH17148" s="153"/>
    </row>
    <row r="17149" spans="8:34" x14ac:dyDescent="0.25">
      <c r="H17149" s="8"/>
      <c r="I17149" s="8"/>
      <c r="N17149" s="23"/>
      <c r="O17149" s="24"/>
      <c r="P17149" s="19"/>
      <c r="Q17149" s="19"/>
      <c r="R17149" s="19"/>
      <c r="U17149" s="27"/>
      <c r="Z17149" s="9"/>
      <c r="AA17149" s="9"/>
      <c r="AD17149" s="9"/>
      <c r="AG17149" s="153"/>
      <c r="AH17149" s="153"/>
    </row>
    <row r="17150" spans="8:34" x14ac:dyDescent="0.25">
      <c r="H17150" s="8"/>
      <c r="I17150" s="8"/>
      <c r="N17150" s="23"/>
      <c r="O17150" s="24"/>
      <c r="P17150" s="19"/>
      <c r="Q17150" s="19"/>
      <c r="R17150" s="19"/>
      <c r="U17150" s="27"/>
      <c r="Z17150" s="9"/>
      <c r="AA17150" s="9"/>
      <c r="AD17150" s="9"/>
      <c r="AG17150" s="153"/>
      <c r="AH17150" s="153"/>
    </row>
    <row r="17151" spans="8:34" x14ac:dyDescent="0.25">
      <c r="H17151" s="8"/>
      <c r="I17151" s="8"/>
      <c r="N17151" s="23"/>
      <c r="O17151" s="24"/>
      <c r="P17151" s="19"/>
      <c r="Q17151" s="19"/>
      <c r="R17151" s="19"/>
      <c r="U17151" s="27"/>
      <c r="Z17151" s="9"/>
      <c r="AA17151" s="9"/>
      <c r="AD17151" s="9"/>
      <c r="AG17151" s="153"/>
      <c r="AH17151" s="153"/>
    </row>
    <row r="17152" spans="8:34" x14ac:dyDescent="0.25">
      <c r="H17152" s="8"/>
      <c r="I17152" s="8"/>
      <c r="N17152" s="23"/>
      <c r="O17152" s="24"/>
      <c r="P17152" s="19"/>
      <c r="Q17152" s="19"/>
      <c r="R17152" s="19"/>
      <c r="U17152" s="27"/>
      <c r="Z17152" s="9"/>
      <c r="AA17152" s="9"/>
      <c r="AD17152" s="9"/>
      <c r="AG17152" s="153"/>
      <c r="AH17152" s="153"/>
    </row>
    <row r="17153" spans="8:34" x14ac:dyDescent="0.25">
      <c r="H17153" s="8"/>
      <c r="I17153" s="8"/>
      <c r="N17153" s="23"/>
      <c r="O17153" s="24"/>
      <c r="P17153" s="19"/>
      <c r="Q17153" s="19"/>
      <c r="R17153" s="19"/>
      <c r="U17153" s="27"/>
      <c r="Z17153" s="9"/>
      <c r="AA17153" s="9"/>
      <c r="AD17153" s="9"/>
      <c r="AG17153" s="153"/>
      <c r="AH17153" s="153"/>
    </row>
    <row r="17154" spans="8:34" x14ac:dyDescent="0.25">
      <c r="H17154" s="8"/>
      <c r="I17154" s="8"/>
      <c r="N17154" s="23"/>
      <c r="O17154" s="24"/>
      <c r="P17154" s="19"/>
      <c r="Q17154" s="19"/>
      <c r="R17154" s="19"/>
      <c r="U17154" s="27"/>
      <c r="Z17154" s="9"/>
      <c r="AA17154" s="9"/>
      <c r="AD17154" s="9"/>
      <c r="AG17154" s="153"/>
      <c r="AH17154" s="153"/>
    </row>
    <row r="17155" spans="8:34" x14ac:dyDescent="0.25">
      <c r="H17155" s="8"/>
      <c r="I17155" s="8"/>
      <c r="N17155" s="23"/>
      <c r="O17155" s="24"/>
      <c r="P17155" s="19"/>
      <c r="Q17155" s="19"/>
      <c r="R17155" s="19"/>
      <c r="U17155" s="27"/>
      <c r="Z17155" s="9"/>
      <c r="AA17155" s="9"/>
      <c r="AD17155" s="9"/>
      <c r="AG17155" s="153"/>
      <c r="AH17155" s="153"/>
    </row>
    <row r="17156" spans="8:34" x14ac:dyDescent="0.25">
      <c r="H17156" s="8"/>
      <c r="I17156" s="8"/>
      <c r="N17156" s="23"/>
      <c r="O17156" s="24"/>
      <c r="P17156" s="19"/>
      <c r="Q17156" s="19"/>
      <c r="R17156" s="19"/>
      <c r="U17156" s="27"/>
      <c r="Z17156" s="9"/>
      <c r="AA17156" s="9"/>
      <c r="AD17156" s="9"/>
      <c r="AG17156" s="153"/>
      <c r="AH17156" s="153"/>
    </row>
    <row r="17157" spans="8:34" x14ac:dyDescent="0.25">
      <c r="H17157" s="8"/>
      <c r="I17157" s="8"/>
      <c r="N17157" s="23"/>
      <c r="O17157" s="24"/>
      <c r="P17157" s="19"/>
      <c r="Q17157" s="19"/>
      <c r="R17157" s="19"/>
      <c r="U17157" s="27"/>
      <c r="Z17157" s="9"/>
      <c r="AA17157" s="9"/>
      <c r="AD17157" s="9"/>
      <c r="AG17157" s="153"/>
      <c r="AH17157" s="153"/>
    </row>
    <row r="17158" spans="8:34" x14ac:dyDescent="0.25">
      <c r="H17158" s="8"/>
      <c r="I17158" s="8"/>
      <c r="N17158" s="23"/>
      <c r="O17158" s="24"/>
      <c r="P17158" s="19"/>
      <c r="Q17158" s="19"/>
      <c r="R17158" s="19"/>
      <c r="U17158" s="27"/>
      <c r="Z17158" s="9"/>
      <c r="AA17158" s="9"/>
      <c r="AD17158" s="9"/>
      <c r="AG17158" s="153"/>
      <c r="AH17158" s="153"/>
    </row>
    <row r="17159" spans="8:34" x14ac:dyDescent="0.25">
      <c r="H17159" s="8"/>
      <c r="I17159" s="8"/>
      <c r="N17159" s="23"/>
      <c r="O17159" s="24"/>
      <c r="P17159" s="19"/>
      <c r="Q17159" s="19"/>
      <c r="R17159" s="19"/>
      <c r="U17159" s="27"/>
      <c r="Z17159" s="9"/>
      <c r="AA17159" s="9"/>
      <c r="AD17159" s="9"/>
      <c r="AG17159" s="153"/>
      <c r="AH17159" s="153"/>
    </row>
    <row r="17160" spans="8:34" x14ac:dyDescent="0.25">
      <c r="H17160" s="8"/>
      <c r="I17160" s="8"/>
      <c r="N17160" s="23"/>
      <c r="O17160" s="24"/>
      <c r="P17160" s="19"/>
      <c r="Q17160" s="19"/>
      <c r="R17160" s="19"/>
      <c r="U17160" s="27"/>
      <c r="Z17160" s="9"/>
      <c r="AA17160" s="9"/>
      <c r="AD17160" s="9"/>
      <c r="AG17160" s="153"/>
      <c r="AH17160" s="153"/>
    </row>
    <row r="17161" spans="8:34" x14ac:dyDescent="0.25">
      <c r="H17161" s="8"/>
      <c r="I17161" s="8"/>
      <c r="N17161" s="23"/>
      <c r="O17161" s="24"/>
      <c r="P17161" s="19"/>
      <c r="Q17161" s="19"/>
      <c r="R17161" s="19"/>
      <c r="U17161" s="27"/>
      <c r="Z17161" s="9"/>
      <c r="AA17161" s="9"/>
      <c r="AD17161" s="9"/>
      <c r="AG17161" s="153"/>
      <c r="AH17161" s="153"/>
    </row>
    <row r="17162" spans="8:34" x14ac:dyDescent="0.25">
      <c r="H17162" s="8"/>
      <c r="I17162" s="8"/>
      <c r="N17162" s="23"/>
      <c r="O17162" s="24"/>
      <c r="P17162" s="19"/>
      <c r="Q17162" s="19"/>
      <c r="R17162" s="19"/>
      <c r="U17162" s="27"/>
      <c r="Z17162" s="9"/>
      <c r="AA17162" s="9"/>
      <c r="AD17162" s="9"/>
      <c r="AG17162" s="153"/>
      <c r="AH17162" s="153"/>
    </row>
    <row r="17163" spans="8:34" x14ac:dyDescent="0.25">
      <c r="H17163" s="8"/>
      <c r="I17163" s="8"/>
      <c r="N17163" s="23"/>
      <c r="O17163" s="24"/>
      <c r="P17163" s="19"/>
      <c r="Q17163" s="19"/>
      <c r="R17163" s="19"/>
      <c r="U17163" s="27"/>
      <c r="Z17163" s="9"/>
      <c r="AA17163" s="9"/>
      <c r="AD17163" s="9"/>
      <c r="AG17163" s="153"/>
      <c r="AH17163" s="153"/>
    </row>
    <row r="17164" spans="8:34" x14ac:dyDescent="0.25">
      <c r="H17164" s="8"/>
      <c r="I17164" s="8"/>
      <c r="N17164" s="23"/>
      <c r="O17164" s="24"/>
      <c r="P17164" s="19"/>
      <c r="Q17164" s="19"/>
      <c r="R17164" s="19"/>
      <c r="U17164" s="27"/>
      <c r="Z17164" s="9"/>
      <c r="AA17164" s="9"/>
      <c r="AD17164" s="9"/>
      <c r="AG17164" s="153"/>
      <c r="AH17164" s="153"/>
    </row>
    <row r="17165" spans="8:34" x14ac:dyDescent="0.25">
      <c r="H17165" s="8"/>
      <c r="I17165" s="8"/>
      <c r="N17165" s="23"/>
      <c r="O17165" s="24"/>
      <c r="P17165" s="19"/>
      <c r="Q17165" s="19"/>
      <c r="R17165" s="19"/>
      <c r="U17165" s="27"/>
      <c r="Z17165" s="9"/>
      <c r="AA17165" s="9"/>
      <c r="AD17165" s="9"/>
      <c r="AG17165" s="153"/>
      <c r="AH17165" s="153"/>
    </row>
    <row r="17166" spans="8:34" x14ac:dyDescent="0.25">
      <c r="H17166" s="8"/>
      <c r="I17166" s="8"/>
      <c r="N17166" s="23"/>
      <c r="O17166" s="24"/>
      <c r="P17166" s="19"/>
      <c r="Q17166" s="19"/>
      <c r="R17166" s="19"/>
      <c r="U17166" s="27"/>
      <c r="Z17166" s="9"/>
      <c r="AA17166" s="9"/>
      <c r="AD17166" s="9"/>
      <c r="AG17166" s="153"/>
      <c r="AH17166" s="153"/>
    </row>
    <row r="17167" spans="8:34" x14ac:dyDescent="0.25">
      <c r="H17167" s="8"/>
      <c r="I17167" s="8"/>
      <c r="N17167" s="23"/>
      <c r="O17167" s="24"/>
      <c r="P17167" s="19"/>
      <c r="Q17167" s="19"/>
      <c r="R17167" s="19"/>
      <c r="U17167" s="27"/>
      <c r="Z17167" s="9"/>
      <c r="AA17167" s="9"/>
      <c r="AD17167" s="9"/>
      <c r="AG17167" s="153"/>
      <c r="AH17167" s="153"/>
    </row>
    <row r="17168" spans="8:34" x14ac:dyDescent="0.25">
      <c r="H17168" s="8"/>
      <c r="I17168" s="8"/>
      <c r="N17168" s="23"/>
      <c r="O17168" s="24"/>
      <c r="P17168" s="19"/>
      <c r="Q17168" s="19"/>
      <c r="R17168" s="19"/>
      <c r="U17168" s="27"/>
      <c r="Z17168" s="9"/>
      <c r="AA17168" s="9"/>
      <c r="AD17168" s="9"/>
      <c r="AG17168" s="153"/>
      <c r="AH17168" s="153"/>
    </row>
    <row r="17169" spans="8:34" x14ac:dyDescent="0.25">
      <c r="H17169" s="8"/>
      <c r="I17169" s="8"/>
      <c r="N17169" s="23"/>
      <c r="O17169" s="24"/>
      <c r="P17169" s="19"/>
      <c r="Q17169" s="19"/>
      <c r="R17169" s="19"/>
      <c r="U17169" s="27"/>
      <c r="Z17169" s="9"/>
      <c r="AA17169" s="9"/>
      <c r="AD17169" s="9"/>
      <c r="AG17169" s="153"/>
      <c r="AH17169" s="153"/>
    </row>
    <row r="17170" spans="8:34" x14ac:dyDescent="0.25">
      <c r="H17170" s="8"/>
      <c r="I17170" s="8"/>
      <c r="N17170" s="23"/>
      <c r="O17170" s="24"/>
      <c r="P17170" s="19"/>
      <c r="Q17170" s="19"/>
      <c r="R17170" s="19"/>
      <c r="U17170" s="27"/>
      <c r="Z17170" s="9"/>
      <c r="AA17170" s="9"/>
      <c r="AD17170" s="9"/>
      <c r="AG17170" s="153"/>
      <c r="AH17170" s="153"/>
    </row>
    <row r="17171" spans="8:34" x14ac:dyDescent="0.25">
      <c r="H17171" s="8"/>
      <c r="I17171" s="8"/>
      <c r="N17171" s="23"/>
      <c r="O17171" s="24"/>
      <c r="P17171" s="19"/>
      <c r="Q17171" s="19"/>
      <c r="R17171" s="19"/>
      <c r="U17171" s="27"/>
      <c r="Z17171" s="9"/>
      <c r="AA17171" s="9"/>
      <c r="AD17171" s="9"/>
      <c r="AG17171" s="153"/>
      <c r="AH17171" s="153"/>
    </row>
    <row r="17172" spans="8:34" x14ac:dyDescent="0.25">
      <c r="H17172" s="8"/>
      <c r="I17172" s="8"/>
      <c r="N17172" s="23"/>
      <c r="O17172" s="24"/>
      <c r="P17172" s="19"/>
      <c r="Q17172" s="19"/>
      <c r="R17172" s="19"/>
      <c r="U17172" s="27"/>
      <c r="Z17172" s="9"/>
      <c r="AA17172" s="9"/>
      <c r="AD17172" s="9"/>
      <c r="AG17172" s="153"/>
      <c r="AH17172" s="153"/>
    </row>
    <row r="17173" spans="8:34" x14ac:dyDescent="0.25">
      <c r="H17173" s="8"/>
      <c r="I17173" s="8"/>
      <c r="N17173" s="23"/>
      <c r="O17173" s="24"/>
      <c r="P17173" s="19"/>
      <c r="Q17173" s="19"/>
      <c r="R17173" s="19"/>
      <c r="U17173" s="27"/>
      <c r="Z17173" s="9"/>
      <c r="AA17173" s="9"/>
      <c r="AD17173" s="9"/>
      <c r="AG17173" s="153"/>
      <c r="AH17173" s="153"/>
    </row>
    <row r="17174" spans="8:34" x14ac:dyDescent="0.25">
      <c r="H17174" s="8"/>
      <c r="I17174" s="8"/>
      <c r="N17174" s="23"/>
      <c r="O17174" s="24"/>
      <c r="P17174" s="19"/>
      <c r="Q17174" s="19"/>
      <c r="R17174" s="19"/>
      <c r="U17174" s="27"/>
      <c r="Z17174" s="9"/>
      <c r="AA17174" s="9"/>
      <c r="AD17174" s="9"/>
      <c r="AG17174" s="153"/>
      <c r="AH17174" s="153"/>
    </row>
    <row r="17175" spans="8:34" x14ac:dyDescent="0.25">
      <c r="H17175" s="8"/>
      <c r="I17175" s="8"/>
      <c r="N17175" s="23"/>
      <c r="O17175" s="24"/>
      <c r="P17175" s="19"/>
      <c r="Q17175" s="19"/>
      <c r="R17175" s="19"/>
      <c r="U17175" s="27"/>
      <c r="Z17175" s="9"/>
      <c r="AA17175" s="9"/>
      <c r="AD17175" s="9"/>
      <c r="AG17175" s="153"/>
      <c r="AH17175" s="153"/>
    </row>
    <row r="17176" spans="8:34" x14ac:dyDescent="0.25">
      <c r="H17176" s="8"/>
      <c r="I17176" s="8"/>
      <c r="N17176" s="23"/>
      <c r="O17176" s="24"/>
      <c r="P17176" s="19"/>
      <c r="Q17176" s="19"/>
      <c r="R17176" s="19"/>
      <c r="U17176" s="27"/>
      <c r="Z17176" s="9"/>
      <c r="AA17176" s="9"/>
      <c r="AD17176" s="9"/>
      <c r="AG17176" s="153"/>
      <c r="AH17176" s="153"/>
    </row>
    <row r="17177" spans="8:34" x14ac:dyDescent="0.25">
      <c r="H17177" s="8"/>
      <c r="I17177" s="8"/>
      <c r="N17177" s="23"/>
      <c r="O17177" s="24"/>
      <c r="P17177" s="19"/>
      <c r="Q17177" s="19"/>
      <c r="R17177" s="19"/>
      <c r="U17177" s="27"/>
      <c r="Z17177" s="9"/>
      <c r="AA17177" s="9"/>
      <c r="AD17177" s="9"/>
      <c r="AG17177" s="153"/>
      <c r="AH17177" s="153"/>
    </row>
    <row r="17178" spans="8:34" x14ac:dyDescent="0.25">
      <c r="H17178" s="8"/>
      <c r="I17178" s="8"/>
      <c r="N17178" s="23"/>
      <c r="O17178" s="24"/>
      <c r="P17178" s="19"/>
      <c r="Q17178" s="19"/>
      <c r="R17178" s="19"/>
      <c r="U17178" s="27"/>
      <c r="Z17178" s="9"/>
      <c r="AA17178" s="9"/>
      <c r="AD17178" s="9"/>
      <c r="AG17178" s="153"/>
      <c r="AH17178" s="153"/>
    </row>
    <row r="17179" spans="8:34" x14ac:dyDescent="0.25">
      <c r="H17179" s="8"/>
      <c r="I17179" s="8"/>
      <c r="N17179" s="23"/>
      <c r="O17179" s="24"/>
      <c r="P17179" s="19"/>
      <c r="Q17179" s="19"/>
      <c r="R17179" s="19"/>
      <c r="U17179" s="27"/>
      <c r="Z17179" s="9"/>
      <c r="AA17179" s="9"/>
      <c r="AD17179" s="9"/>
      <c r="AG17179" s="153"/>
      <c r="AH17179" s="153"/>
    </row>
    <row r="17180" spans="8:34" x14ac:dyDescent="0.25">
      <c r="H17180" s="8"/>
      <c r="I17180" s="8"/>
      <c r="N17180" s="23"/>
      <c r="O17180" s="24"/>
      <c r="P17180" s="19"/>
      <c r="Q17180" s="19"/>
      <c r="R17180" s="19"/>
      <c r="U17180" s="27"/>
      <c r="Z17180" s="9"/>
      <c r="AA17180" s="9"/>
      <c r="AD17180" s="9"/>
      <c r="AG17180" s="153"/>
      <c r="AH17180" s="153"/>
    </row>
    <row r="17181" spans="8:34" x14ac:dyDescent="0.25">
      <c r="H17181" s="8"/>
      <c r="I17181" s="8"/>
      <c r="N17181" s="23"/>
      <c r="O17181" s="24"/>
      <c r="P17181" s="19"/>
      <c r="Q17181" s="19"/>
      <c r="R17181" s="19"/>
      <c r="U17181" s="27"/>
      <c r="Z17181" s="9"/>
      <c r="AA17181" s="9"/>
      <c r="AD17181" s="9"/>
      <c r="AG17181" s="153"/>
      <c r="AH17181" s="153"/>
    </row>
    <row r="17182" spans="8:34" x14ac:dyDescent="0.25">
      <c r="H17182" s="8"/>
      <c r="I17182" s="8"/>
      <c r="N17182" s="23"/>
      <c r="O17182" s="24"/>
      <c r="P17182" s="19"/>
      <c r="Q17182" s="19"/>
      <c r="R17182" s="19"/>
      <c r="U17182" s="27"/>
      <c r="Z17182" s="9"/>
      <c r="AA17182" s="9"/>
      <c r="AD17182" s="9"/>
      <c r="AG17182" s="153"/>
      <c r="AH17182" s="153"/>
    </row>
    <row r="17183" spans="8:34" x14ac:dyDescent="0.25">
      <c r="H17183" s="8"/>
      <c r="I17183" s="8"/>
      <c r="N17183" s="23"/>
      <c r="O17183" s="24"/>
      <c r="P17183" s="19"/>
      <c r="Q17183" s="19"/>
      <c r="R17183" s="19"/>
      <c r="U17183" s="27"/>
      <c r="Z17183" s="9"/>
      <c r="AA17183" s="9"/>
      <c r="AD17183" s="9"/>
      <c r="AG17183" s="153"/>
      <c r="AH17183" s="153"/>
    </row>
    <row r="17184" spans="8:34" x14ac:dyDescent="0.25">
      <c r="H17184" s="8"/>
      <c r="I17184" s="8"/>
      <c r="N17184" s="23"/>
      <c r="O17184" s="24"/>
      <c r="P17184" s="19"/>
      <c r="Q17184" s="19"/>
      <c r="R17184" s="19"/>
      <c r="U17184" s="27"/>
      <c r="Z17184" s="9"/>
      <c r="AA17184" s="9"/>
      <c r="AD17184" s="9"/>
      <c r="AG17184" s="153"/>
      <c r="AH17184" s="153"/>
    </row>
    <row r="17185" spans="8:34" x14ac:dyDescent="0.25">
      <c r="H17185" s="8"/>
      <c r="I17185" s="8"/>
      <c r="N17185" s="23"/>
      <c r="O17185" s="24"/>
      <c r="P17185" s="19"/>
      <c r="Q17185" s="19"/>
      <c r="R17185" s="19"/>
      <c r="U17185" s="27"/>
      <c r="Z17185" s="9"/>
      <c r="AA17185" s="9"/>
      <c r="AD17185" s="9"/>
      <c r="AG17185" s="153"/>
      <c r="AH17185" s="153"/>
    </row>
    <row r="17186" spans="8:34" x14ac:dyDescent="0.25">
      <c r="H17186" s="8"/>
      <c r="I17186" s="8"/>
      <c r="N17186" s="23"/>
      <c r="O17186" s="24"/>
      <c r="P17186" s="19"/>
      <c r="Q17186" s="19"/>
      <c r="R17186" s="19"/>
      <c r="U17186" s="27"/>
      <c r="Z17186" s="9"/>
      <c r="AA17186" s="9"/>
      <c r="AD17186" s="9"/>
      <c r="AG17186" s="153"/>
      <c r="AH17186" s="153"/>
    </row>
    <row r="17187" spans="8:34" x14ac:dyDescent="0.25">
      <c r="H17187" s="8"/>
      <c r="I17187" s="8"/>
      <c r="N17187" s="23"/>
      <c r="O17187" s="24"/>
      <c r="P17187" s="19"/>
      <c r="Q17187" s="19"/>
      <c r="R17187" s="19"/>
      <c r="U17187" s="27"/>
      <c r="Z17187" s="9"/>
      <c r="AA17187" s="9"/>
      <c r="AD17187" s="9"/>
      <c r="AG17187" s="153"/>
      <c r="AH17187" s="153"/>
    </row>
    <row r="17188" spans="8:34" x14ac:dyDescent="0.25">
      <c r="H17188" s="8"/>
      <c r="I17188" s="8"/>
      <c r="N17188" s="23"/>
      <c r="O17188" s="24"/>
      <c r="P17188" s="19"/>
      <c r="Q17188" s="19"/>
      <c r="R17188" s="19"/>
      <c r="U17188" s="27"/>
      <c r="Z17188" s="9"/>
      <c r="AA17188" s="9"/>
      <c r="AD17188" s="9"/>
      <c r="AG17188" s="153"/>
      <c r="AH17188" s="153"/>
    </row>
    <row r="17189" spans="8:34" x14ac:dyDescent="0.25">
      <c r="H17189" s="8"/>
      <c r="I17189" s="8"/>
      <c r="N17189" s="23"/>
      <c r="O17189" s="24"/>
      <c r="P17189" s="19"/>
      <c r="Q17189" s="19"/>
      <c r="R17189" s="19"/>
      <c r="U17189" s="27"/>
      <c r="Z17189" s="9"/>
      <c r="AA17189" s="9"/>
      <c r="AD17189" s="9"/>
      <c r="AG17189" s="153"/>
      <c r="AH17189" s="153"/>
    </row>
    <row r="17190" spans="8:34" x14ac:dyDescent="0.25">
      <c r="H17190" s="8"/>
      <c r="I17190" s="8"/>
      <c r="N17190" s="23"/>
      <c r="O17190" s="24"/>
      <c r="P17190" s="19"/>
      <c r="Q17190" s="19"/>
      <c r="R17190" s="19"/>
      <c r="U17190" s="27"/>
      <c r="Z17190" s="9"/>
      <c r="AA17190" s="9"/>
      <c r="AD17190" s="9"/>
      <c r="AG17190" s="153"/>
      <c r="AH17190" s="153"/>
    </row>
    <row r="17191" spans="8:34" x14ac:dyDescent="0.25">
      <c r="H17191" s="8"/>
      <c r="I17191" s="8"/>
      <c r="N17191" s="23"/>
      <c r="O17191" s="24"/>
      <c r="P17191" s="19"/>
      <c r="Q17191" s="19"/>
      <c r="R17191" s="19"/>
      <c r="U17191" s="27"/>
      <c r="Z17191" s="9"/>
      <c r="AA17191" s="9"/>
      <c r="AD17191" s="9"/>
      <c r="AG17191" s="153"/>
      <c r="AH17191" s="153"/>
    </row>
    <row r="17192" spans="8:34" x14ac:dyDescent="0.25">
      <c r="H17192" s="8"/>
      <c r="I17192" s="8"/>
      <c r="N17192" s="23"/>
      <c r="O17192" s="24"/>
      <c r="P17192" s="19"/>
      <c r="Q17192" s="19"/>
      <c r="R17192" s="19"/>
      <c r="U17192" s="27"/>
      <c r="Z17192" s="9"/>
      <c r="AA17192" s="9"/>
      <c r="AD17192" s="9"/>
      <c r="AG17192" s="153"/>
      <c r="AH17192" s="153"/>
    </row>
    <row r="17193" spans="8:34" x14ac:dyDescent="0.25">
      <c r="H17193" s="8"/>
      <c r="I17193" s="8"/>
      <c r="N17193" s="23"/>
      <c r="O17193" s="24"/>
      <c r="P17193" s="19"/>
      <c r="Q17193" s="19"/>
      <c r="R17193" s="19"/>
      <c r="U17193" s="27"/>
      <c r="Z17193" s="9"/>
      <c r="AA17193" s="9"/>
      <c r="AD17193" s="9"/>
      <c r="AG17193" s="153"/>
      <c r="AH17193" s="153"/>
    </row>
    <row r="17194" spans="8:34" x14ac:dyDescent="0.25">
      <c r="H17194" s="8"/>
      <c r="I17194" s="8"/>
      <c r="N17194" s="23"/>
      <c r="O17194" s="24"/>
      <c r="P17194" s="19"/>
      <c r="Q17194" s="19"/>
      <c r="R17194" s="19"/>
      <c r="U17194" s="27"/>
      <c r="Z17194" s="9"/>
      <c r="AA17194" s="9"/>
      <c r="AD17194" s="9"/>
      <c r="AG17194" s="153"/>
      <c r="AH17194" s="153"/>
    </row>
    <row r="17195" spans="8:34" x14ac:dyDescent="0.25">
      <c r="H17195" s="8"/>
      <c r="I17195" s="8"/>
      <c r="N17195" s="23"/>
      <c r="O17195" s="24"/>
      <c r="P17195" s="19"/>
      <c r="Q17195" s="19"/>
      <c r="R17195" s="19"/>
      <c r="U17195" s="27"/>
      <c r="Z17195" s="9"/>
      <c r="AA17195" s="9"/>
      <c r="AD17195" s="9"/>
      <c r="AG17195" s="153"/>
      <c r="AH17195" s="153"/>
    </row>
    <row r="17196" spans="8:34" x14ac:dyDescent="0.25">
      <c r="H17196" s="8"/>
      <c r="I17196" s="8"/>
      <c r="N17196" s="23"/>
      <c r="O17196" s="24"/>
      <c r="P17196" s="19"/>
      <c r="Q17196" s="19"/>
      <c r="R17196" s="19"/>
      <c r="U17196" s="27"/>
      <c r="Z17196" s="9"/>
      <c r="AA17196" s="9"/>
      <c r="AD17196" s="9"/>
      <c r="AG17196" s="153"/>
      <c r="AH17196" s="153"/>
    </row>
    <row r="17197" spans="8:34" x14ac:dyDescent="0.25">
      <c r="H17197" s="8"/>
      <c r="I17197" s="8"/>
      <c r="N17197" s="23"/>
      <c r="O17197" s="24"/>
      <c r="P17197" s="19"/>
      <c r="Q17197" s="19"/>
      <c r="R17197" s="19"/>
      <c r="U17197" s="27"/>
      <c r="Z17197" s="9"/>
      <c r="AA17197" s="9"/>
      <c r="AD17197" s="9"/>
      <c r="AG17197" s="153"/>
      <c r="AH17197" s="153"/>
    </row>
    <row r="17198" spans="8:34" x14ac:dyDescent="0.25">
      <c r="H17198" s="8"/>
      <c r="I17198" s="8"/>
      <c r="N17198" s="23"/>
      <c r="O17198" s="24"/>
      <c r="P17198" s="19"/>
      <c r="Q17198" s="19"/>
      <c r="R17198" s="19"/>
      <c r="U17198" s="27"/>
      <c r="Z17198" s="9"/>
      <c r="AA17198" s="9"/>
      <c r="AD17198" s="9"/>
      <c r="AG17198" s="153"/>
      <c r="AH17198" s="153"/>
    </row>
    <row r="17199" spans="8:34" x14ac:dyDescent="0.25">
      <c r="H17199" s="8"/>
      <c r="I17199" s="8"/>
      <c r="N17199" s="23"/>
      <c r="O17199" s="24"/>
      <c r="P17199" s="19"/>
      <c r="Q17199" s="19"/>
      <c r="R17199" s="19"/>
      <c r="U17199" s="27"/>
      <c r="Z17199" s="9"/>
      <c r="AA17199" s="9"/>
      <c r="AD17199" s="9"/>
      <c r="AG17199" s="153"/>
      <c r="AH17199" s="153"/>
    </row>
    <row r="17200" spans="8:34" x14ac:dyDescent="0.25">
      <c r="H17200" s="8"/>
      <c r="I17200" s="8"/>
      <c r="N17200" s="23"/>
      <c r="O17200" s="24"/>
      <c r="P17200" s="19"/>
      <c r="Q17200" s="19"/>
      <c r="R17200" s="19"/>
      <c r="U17200" s="27"/>
      <c r="Z17200" s="9"/>
      <c r="AA17200" s="9"/>
      <c r="AD17200" s="9"/>
      <c r="AG17200" s="153"/>
      <c r="AH17200" s="153"/>
    </row>
    <row r="17201" spans="8:34" x14ac:dyDescent="0.25">
      <c r="H17201" s="8"/>
      <c r="I17201" s="8"/>
      <c r="N17201" s="23"/>
      <c r="O17201" s="24"/>
      <c r="P17201" s="19"/>
      <c r="Q17201" s="19"/>
      <c r="R17201" s="19"/>
      <c r="U17201" s="27"/>
      <c r="Z17201" s="9"/>
      <c r="AA17201" s="9"/>
      <c r="AD17201" s="9"/>
      <c r="AG17201" s="153"/>
      <c r="AH17201" s="153"/>
    </row>
    <row r="17202" spans="8:34" x14ac:dyDescent="0.25">
      <c r="H17202" s="8"/>
      <c r="I17202" s="8"/>
      <c r="N17202" s="23"/>
      <c r="O17202" s="24"/>
      <c r="P17202" s="19"/>
      <c r="Q17202" s="19"/>
      <c r="R17202" s="19"/>
      <c r="U17202" s="27"/>
      <c r="Z17202" s="9"/>
      <c r="AA17202" s="9"/>
      <c r="AD17202" s="9"/>
      <c r="AG17202" s="153"/>
      <c r="AH17202" s="153"/>
    </row>
    <row r="17203" spans="8:34" x14ac:dyDescent="0.25">
      <c r="H17203" s="8"/>
      <c r="I17203" s="8"/>
      <c r="N17203" s="23"/>
      <c r="O17203" s="24"/>
      <c r="P17203" s="19"/>
      <c r="Q17203" s="19"/>
      <c r="R17203" s="19"/>
      <c r="U17203" s="27"/>
      <c r="Z17203" s="9"/>
      <c r="AA17203" s="9"/>
      <c r="AD17203" s="9"/>
      <c r="AG17203" s="153"/>
      <c r="AH17203" s="153"/>
    </row>
    <row r="17204" spans="8:34" x14ac:dyDescent="0.25">
      <c r="H17204" s="8"/>
      <c r="I17204" s="8"/>
      <c r="N17204" s="23"/>
      <c r="O17204" s="24"/>
      <c r="P17204" s="19"/>
      <c r="Q17204" s="19"/>
      <c r="R17204" s="19"/>
      <c r="U17204" s="27"/>
      <c r="Z17204" s="9"/>
      <c r="AA17204" s="9"/>
      <c r="AD17204" s="9"/>
      <c r="AG17204" s="153"/>
      <c r="AH17204" s="153"/>
    </row>
    <row r="17205" spans="8:34" x14ac:dyDescent="0.25">
      <c r="H17205" s="8"/>
      <c r="I17205" s="8"/>
      <c r="N17205" s="23"/>
      <c r="O17205" s="24"/>
      <c r="P17205" s="19"/>
      <c r="Q17205" s="19"/>
      <c r="R17205" s="19"/>
      <c r="U17205" s="27"/>
      <c r="Z17205" s="9"/>
      <c r="AA17205" s="9"/>
      <c r="AD17205" s="9"/>
      <c r="AG17205" s="153"/>
      <c r="AH17205" s="153"/>
    </row>
    <row r="17206" spans="8:34" x14ac:dyDescent="0.25">
      <c r="H17206" s="8"/>
      <c r="I17206" s="8"/>
      <c r="N17206" s="23"/>
      <c r="O17206" s="24"/>
      <c r="P17206" s="19"/>
      <c r="Q17206" s="19"/>
      <c r="R17206" s="19"/>
      <c r="U17206" s="27"/>
      <c r="Z17206" s="9"/>
      <c r="AA17206" s="9"/>
      <c r="AD17206" s="9"/>
      <c r="AG17206" s="153"/>
      <c r="AH17206" s="153"/>
    </row>
    <row r="17207" spans="8:34" x14ac:dyDescent="0.25">
      <c r="H17207" s="8"/>
      <c r="I17207" s="8"/>
      <c r="N17207" s="23"/>
      <c r="O17207" s="24"/>
      <c r="P17207" s="19"/>
      <c r="Q17207" s="19"/>
      <c r="R17207" s="19"/>
      <c r="U17207" s="27"/>
      <c r="Z17207" s="9"/>
      <c r="AA17207" s="9"/>
      <c r="AD17207" s="9"/>
      <c r="AG17207" s="153"/>
      <c r="AH17207" s="153"/>
    </row>
    <row r="17208" spans="8:34" x14ac:dyDescent="0.25">
      <c r="H17208" s="8"/>
      <c r="I17208" s="8"/>
      <c r="N17208" s="23"/>
      <c r="O17208" s="24"/>
      <c r="P17208" s="19"/>
      <c r="Q17208" s="19"/>
      <c r="R17208" s="19"/>
      <c r="U17208" s="27"/>
      <c r="Z17208" s="9"/>
      <c r="AA17208" s="9"/>
      <c r="AD17208" s="9"/>
      <c r="AG17208" s="153"/>
      <c r="AH17208" s="153"/>
    </row>
    <row r="17209" spans="8:34" x14ac:dyDescent="0.25">
      <c r="H17209" s="8"/>
      <c r="I17209" s="8"/>
      <c r="N17209" s="23"/>
      <c r="O17209" s="24"/>
      <c r="P17209" s="19"/>
      <c r="Q17209" s="19"/>
      <c r="R17209" s="19"/>
      <c r="U17209" s="27"/>
      <c r="Z17209" s="9"/>
      <c r="AA17209" s="9"/>
      <c r="AD17209" s="9"/>
      <c r="AG17209" s="153"/>
      <c r="AH17209" s="153"/>
    </row>
    <row r="17210" spans="8:34" x14ac:dyDescent="0.25">
      <c r="H17210" s="8"/>
      <c r="I17210" s="8"/>
      <c r="N17210" s="23"/>
      <c r="O17210" s="24"/>
      <c r="P17210" s="19"/>
      <c r="Q17210" s="19"/>
      <c r="R17210" s="19"/>
      <c r="U17210" s="27"/>
      <c r="Z17210" s="9"/>
      <c r="AA17210" s="9"/>
      <c r="AD17210" s="9"/>
      <c r="AG17210" s="153"/>
      <c r="AH17210" s="153"/>
    </row>
    <row r="17211" spans="8:34" x14ac:dyDescent="0.25">
      <c r="H17211" s="8"/>
      <c r="I17211" s="8"/>
      <c r="N17211" s="23"/>
      <c r="O17211" s="24"/>
      <c r="P17211" s="19"/>
      <c r="Q17211" s="19"/>
      <c r="R17211" s="19"/>
      <c r="U17211" s="27"/>
      <c r="Z17211" s="9"/>
      <c r="AA17211" s="9"/>
      <c r="AD17211" s="9"/>
      <c r="AG17211" s="153"/>
      <c r="AH17211" s="153"/>
    </row>
    <row r="17212" spans="8:34" x14ac:dyDescent="0.25">
      <c r="H17212" s="8"/>
      <c r="I17212" s="8"/>
      <c r="N17212" s="23"/>
      <c r="O17212" s="24"/>
      <c r="P17212" s="19"/>
      <c r="Q17212" s="19"/>
      <c r="R17212" s="19"/>
      <c r="U17212" s="27"/>
      <c r="Z17212" s="9"/>
      <c r="AA17212" s="9"/>
      <c r="AD17212" s="9"/>
      <c r="AG17212" s="153"/>
      <c r="AH17212" s="153"/>
    </row>
    <row r="17213" spans="8:34" x14ac:dyDescent="0.25">
      <c r="H17213" s="8"/>
      <c r="I17213" s="8"/>
      <c r="N17213" s="23"/>
      <c r="O17213" s="24"/>
      <c r="P17213" s="19"/>
      <c r="Q17213" s="19"/>
      <c r="R17213" s="19"/>
      <c r="U17213" s="27"/>
      <c r="Z17213" s="9"/>
      <c r="AA17213" s="9"/>
      <c r="AD17213" s="9"/>
      <c r="AG17213" s="153"/>
      <c r="AH17213" s="153"/>
    </row>
    <row r="17214" spans="8:34" x14ac:dyDescent="0.25">
      <c r="H17214" s="8"/>
      <c r="I17214" s="8"/>
      <c r="N17214" s="23"/>
      <c r="O17214" s="24"/>
      <c r="P17214" s="19"/>
      <c r="Q17214" s="19"/>
      <c r="R17214" s="19"/>
      <c r="U17214" s="27"/>
      <c r="Z17214" s="9"/>
      <c r="AA17214" s="9"/>
      <c r="AD17214" s="9"/>
      <c r="AG17214" s="153"/>
      <c r="AH17214" s="153"/>
    </row>
    <row r="17215" spans="8:34" x14ac:dyDescent="0.25">
      <c r="H17215" s="8"/>
      <c r="I17215" s="8"/>
      <c r="N17215" s="23"/>
      <c r="O17215" s="24"/>
      <c r="P17215" s="19"/>
      <c r="Q17215" s="19"/>
      <c r="R17215" s="19"/>
      <c r="U17215" s="27"/>
      <c r="Z17215" s="9"/>
      <c r="AA17215" s="9"/>
      <c r="AD17215" s="9"/>
      <c r="AG17215" s="153"/>
      <c r="AH17215" s="153"/>
    </row>
    <row r="17216" spans="8:34" x14ac:dyDescent="0.25">
      <c r="H17216" s="8"/>
      <c r="I17216" s="8"/>
      <c r="N17216" s="23"/>
      <c r="O17216" s="24"/>
      <c r="P17216" s="19"/>
      <c r="Q17216" s="19"/>
      <c r="R17216" s="19"/>
      <c r="U17216" s="27"/>
      <c r="Z17216" s="9"/>
      <c r="AA17216" s="9"/>
      <c r="AD17216" s="9"/>
      <c r="AG17216" s="153"/>
      <c r="AH17216" s="153"/>
    </row>
    <row r="17217" spans="8:34" x14ac:dyDescent="0.25">
      <c r="H17217" s="8"/>
      <c r="I17217" s="8"/>
      <c r="N17217" s="23"/>
      <c r="O17217" s="24"/>
      <c r="P17217" s="19"/>
      <c r="Q17217" s="19"/>
      <c r="R17217" s="19"/>
      <c r="U17217" s="27"/>
      <c r="Z17217" s="9"/>
      <c r="AA17217" s="9"/>
      <c r="AD17217" s="9"/>
      <c r="AG17217" s="153"/>
      <c r="AH17217" s="153"/>
    </row>
    <row r="17218" spans="8:34" x14ac:dyDescent="0.25">
      <c r="H17218" s="8"/>
      <c r="I17218" s="8"/>
      <c r="N17218" s="23"/>
      <c r="O17218" s="24"/>
      <c r="P17218" s="19"/>
      <c r="Q17218" s="19"/>
      <c r="R17218" s="19"/>
      <c r="U17218" s="27"/>
      <c r="Z17218" s="9"/>
      <c r="AA17218" s="9"/>
      <c r="AD17218" s="9"/>
      <c r="AG17218" s="153"/>
      <c r="AH17218" s="153"/>
    </row>
    <row r="17219" spans="8:34" x14ac:dyDescent="0.25">
      <c r="H17219" s="8"/>
      <c r="I17219" s="8"/>
      <c r="N17219" s="23"/>
      <c r="O17219" s="24"/>
      <c r="P17219" s="19"/>
      <c r="Q17219" s="19"/>
      <c r="R17219" s="19"/>
      <c r="U17219" s="27"/>
      <c r="Z17219" s="9"/>
      <c r="AA17219" s="9"/>
      <c r="AD17219" s="9"/>
      <c r="AG17219" s="153"/>
      <c r="AH17219" s="153"/>
    </row>
    <row r="17220" spans="8:34" x14ac:dyDescent="0.25">
      <c r="H17220" s="8"/>
      <c r="I17220" s="8"/>
      <c r="N17220" s="23"/>
      <c r="O17220" s="24"/>
      <c r="P17220" s="19"/>
      <c r="Q17220" s="19"/>
      <c r="R17220" s="19"/>
      <c r="U17220" s="27"/>
      <c r="Z17220" s="9"/>
      <c r="AA17220" s="9"/>
      <c r="AD17220" s="9"/>
      <c r="AG17220" s="153"/>
      <c r="AH17220" s="153"/>
    </row>
    <row r="17221" spans="8:34" x14ac:dyDescent="0.25">
      <c r="H17221" s="8"/>
      <c r="I17221" s="8"/>
      <c r="N17221" s="23"/>
      <c r="O17221" s="24"/>
      <c r="P17221" s="19"/>
      <c r="Q17221" s="19"/>
      <c r="R17221" s="19"/>
      <c r="U17221" s="27"/>
      <c r="Z17221" s="9"/>
      <c r="AA17221" s="9"/>
      <c r="AD17221" s="9"/>
      <c r="AG17221" s="153"/>
      <c r="AH17221" s="153"/>
    </row>
    <row r="17222" spans="8:34" x14ac:dyDescent="0.25">
      <c r="H17222" s="8"/>
      <c r="I17222" s="8"/>
      <c r="N17222" s="23"/>
      <c r="O17222" s="24"/>
      <c r="P17222" s="19"/>
      <c r="Q17222" s="19"/>
      <c r="R17222" s="19"/>
      <c r="U17222" s="27"/>
      <c r="Z17222" s="9"/>
      <c r="AA17222" s="9"/>
      <c r="AD17222" s="9"/>
      <c r="AG17222" s="153"/>
      <c r="AH17222" s="153"/>
    </row>
    <row r="17223" spans="8:34" x14ac:dyDescent="0.25">
      <c r="H17223" s="8"/>
      <c r="I17223" s="8"/>
      <c r="N17223" s="23"/>
      <c r="O17223" s="24"/>
      <c r="P17223" s="19"/>
      <c r="Q17223" s="19"/>
      <c r="R17223" s="19"/>
      <c r="U17223" s="27"/>
      <c r="Z17223" s="9"/>
      <c r="AA17223" s="9"/>
      <c r="AD17223" s="9"/>
      <c r="AG17223" s="153"/>
      <c r="AH17223" s="153"/>
    </row>
    <row r="17224" spans="8:34" x14ac:dyDescent="0.25">
      <c r="H17224" s="8"/>
      <c r="I17224" s="8"/>
      <c r="N17224" s="23"/>
      <c r="O17224" s="24"/>
      <c r="P17224" s="19"/>
      <c r="Q17224" s="19"/>
      <c r="R17224" s="19"/>
      <c r="U17224" s="27"/>
      <c r="Z17224" s="9"/>
      <c r="AA17224" s="9"/>
      <c r="AD17224" s="9"/>
      <c r="AG17224" s="153"/>
      <c r="AH17224" s="153"/>
    </row>
    <row r="17225" spans="8:34" x14ac:dyDescent="0.25">
      <c r="H17225" s="8"/>
      <c r="I17225" s="8"/>
      <c r="N17225" s="23"/>
      <c r="O17225" s="24"/>
      <c r="P17225" s="19"/>
      <c r="Q17225" s="19"/>
      <c r="R17225" s="19"/>
      <c r="U17225" s="27"/>
      <c r="Z17225" s="9"/>
      <c r="AA17225" s="9"/>
      <c r="AD17225" s="9"/>
      <c r="AG17225" s="153"/>
      <c r="AH17225" s="153"/>
    </row>
    <row r="17226" spans="8:34" x14ac:dyDescent="0.25">
      <c r="H17226" s="8"/>
      <c r="I17226" s="8"/>
      <c r="N17226" s="23"/>
      <c r="O17226" s="24"/>
      <c r="P17226" s="19"/>
      <c r="Q17226" s="19"/>
      <c r="R17226" s="19"/>
      <c r="U17226" s="27"/>
      <c r="Z17226" s="9"/>
      <c r="AA17226" s="9"/>
      <c r="AD17226" s="9"/>
      <c r="AG17226" s="153"/>
      <c r="AH17226" s="153"/>
    </row>
    <row r="17227" spans="8:34" x14ac:dyDescent="0.25">
      <c r="H17227" s="8"/>
      <c r="I17227" s="8"/>
      <c r="N17227" s="23"/>
      <c r="O17227" s="24"/>
      <c r="P17227" s="19"/>
      <c r="Q17227" s="19"/>
      <c r="R17227" s="19"/>
      <c r="U17227" s="27"/>
      <c r="Z17227" s="9"/>
      <c r="AA17227" s="9"/>
      <c r="AD17227" s="9"/>
      <c r="AG17227" s="153"/>
      <c r="AH17227" s="153"/>
    </row>
    <row r="17228" spans="8:34" x14ac:dyDescent="0.25">
      <c r="H17228" s="8"/>
      <c r="I17228" s="8"/>
      <c r="N17228" s="23"/>
      <c r="O17228" s="24"/>
      <c r="P17228" s="19"/>
      <c r="Q17228" s="19"/>
      <c r="R17228" s="19"/>
      <c r="U17228" s="27"/>
      <c r="Z17228" s="9"/>
      <c r="AA17228" s="9"/>
      <c r="AD17228" s="9"/>
      <c r="AG17228" s="153"/>
      <c r="AH17228" s="153"/>
    </row>
    <row r="17229" spans="8:34" x14ac:dyDescent="0.25">
      <c r="H17229" s="8"/>
      <c r="I17229" s="8"/>
      <c r="N17229" s="23"/>
      <c r="O17229" s="24"/>
      <c r="P17229" s="19"/>
      <c r="Q17229" s="19"/>
      <c r="R17229" s="19"/>
      <c r="U17229" s="27"/>
      <c r="Z17229" s="9"/>
      <c r="AA17229" s="9"/>
      <c r="AD17229" s="9"/>
      <c r="AG17229" s="153"/>
      <c r="AH17229" s="153"/>
    </row>
    <row r="17230" spans="8:34" x14ac:dyDescent="0.25">
      <c r="H17230" s="8"/>
      <c r="I17230" s="8"/>
      <c r="N17230" s="23"/>
      <c r="O17230" s="24"/>
      <c r="P17230" s="19"/>
      <c r="Q17230" s="19"/>
      <c r="R17230" s="19"/>
      <c r="U17230" s="27"/>
      <c r="Z17230" s="9"/>
      <c r="AA17230" s="9"/>
      <c r="AD17230" s="9"/>
      <c r="AG17230" s="153"/>
      <c r="AH17230" s="153"/>
    </row>
    <row r="17231" spans="8:34" x14ac:dyDescent="0.25">
      <c r="H17231" s="8"/>
      <c r="I17231" s="8"/>
      <c r="N17231" s="23"/>
      <c r="O17231" s="24"/>
      <c r="P17231" s="19"/>
      <c r="Q17231" s="19"/>
      <c r="R17231" s="19"/>
      <c r="U17231" s="27"/>
      <c r="Z17231" s="9"/>
      <c r="AA17231" s="9"/>
      <c r="AD17231" s="9"/>
      <c r="AG17231" s="153"/>
      <c r="AH17231" s="153"/>
    </row>
    <row r="17232" spans="8:34" x14ac:dyDescent="0.25">
      <c r="H17232" s="8"/>
      <c r="I17232" s="8"/>
      <c r="N17232" s="23"/>
      <c r="O17232" s="24"/>
      <c r="P17232" s="19"/>
      <c r="Q17232" s="19"/>
      <c r="R17232" s="19"/>
      <c r="U17232" s="27"/>
      <c r="Z17232" s="9"/>
      <c r="AA17232" s="9"/>
      <c r="AD17232" s="9"/>
      <c r="AG17232" s="153"/>
      <c r="AH17232" s="153"/>
    </row>
    <row r="17233" spans="8:34" x14ac:dyDescent="0.25">
      <c r="H17233" s="8"/>
      <c r="I17233" s="8"/>
      <c r="N17233" s="23"/>
      <c r="O17233" s="24"/>
      <c r="P17233" s="19"/>
      <c r="Q17233" s="19"/>
      <c r="R17233" s="19"/>
      <c r="U17233" s="27"/>
      <c r="Z17233" s="9"/>
      <c r="AA17233" s="9"/>
      <c r="AD17233" s="9"/>
      <c r="AG17233" s="153"/>
      <c r="AH17233" s="153"/>
    </row>
    <row r="17234" spans="8:34" x14ac:dyDescent="0.25">
      <c r="H17234" s="8"/>
      <c r="I17234" s="8"/>
      <c r="N17234" s="23"/>
      <c r="O17234" s="24"/>
      <c r="P17234" s="19"/>
      <c r="Q17234" s="19"/>
      <c r="R17234" s="19"/>
      <c r="U17234" s="27"/>
      <c r="Z17234" s="9"/>
      <c r="AA17234" s="9"/>
      <c r="AD17234" s="9"/>
      <c r="AG17234" s="153"/>
      <c r="AH17234" s="153"/>
    </row>
    <row r="17235" spans="8:34" x14ac:dyDescent="0.25">
      <c r="H17235" s="8"/>
      <c r="I17235" s="8"/>
      <c r="N17235" s="23"/>
      <c r="O17235" s="24"/>
      <c r="P17235" s="19"/>
      <c r="Q17235" s="19"/>
      <c r="R17235" s="19"/>
      <c r="U17235" s="27"/>
      <c r="Z17235" s="9"/>
      <c r="AA17235" s="9"/>
      <c r="AD17235" s="9"/>
      <c r="AG17235" s="153"/>
      <c r="AH17235" s="153"/>
    </row>
    <row r="17236" spans="8:34" x14ac:dyDescent="0.25">
      <c r="H17236" s="8"/>
      <c r="I17236" s="8"/>
      <c r="N17236" s="23"/>
      <c r="O17236" s="24"/>
      <c r="P17236" s="19"/>
      <c r="Q17236" s="19"/>
      <c r="R17236" s="19"/>
      <c r="U17236" s="27"/>
      <c r="Z17236" s="9"/>
      <c r="AA17236" s="9"/>
      <c r="AD17236" s="9"/>
      <c r="AG17236" s="153"/>
      <c r="AH17236" s="153"/>
    </row>
    <row r="17237" spans="8:34" x14ac:dyDescent="0.25">
      <c r="H17237" s="8"/>
      <c r="I17237" s="8"/>
      <c r="N17237" s="23"/>
      <c r="O17237" s="24"/>
      <c r="P17237" s="19"/>
      <c r="Q17237" s="19"/>
      <c r="R17237" s="19"/>
      <c r="U17237" s="27"/>
      <c r="Z17237" s="9"/>
      <c r="AA17237" s="9"/>
      <c r="AD17237" s="9"/>
      <c r="AG17237" s="153"/>
      <c r="AH17237" s="153"/>
    </row>
    <row r="17238" spans="8:34" x14ac:dyDescent="0.25">
      <c r="H17238" s="8"/>
      <c r="I17238" s="8"/>
      <c r="N17238" s="23"/>
      <c r="O17238" s="24"/>
      <c r="P17238" s="19"/>
      <c r="Q17238" s="19"/>
      <c r="R17238" s="19"/>
      <c r="U17238" s="27"/>
      <c r="Z17238" s="9"/>
      <c r="AA17238" s="9"/>
      <c r="AD17238" s="9"/>
      <c r="AG17238" s="153"/>
      <c r="AH17238" s="153"/>
    </row>
    <row r="17239" spans="8:34" x14ac:dyDescent="0.25">
      <c r="H17239" s="8"/>
      <c r="I17239" s="8"/>
      <c r="N17239" s="23"/>
      <c r="O17239" s="24"/>
      <c r="P17239" s="19"/>
      <c r="Q17239" s="19"/>
      <c r="R17239" s="19"/>
      <c r="U17239" s="27"/>
      <c r="Z17239" s="9"/>
      <c r="AA17239" s="9"/>
      <c r="AD17239" s="9"/>
      <c r="AG17239" s="153"/>
      <c r="AH17239" s="153"/>
    </row>
    <row r="17240" spans="8:34" x14ac:dyDescent="0.25">
      <c r="H17240" s="8"/>
      <c r="I17240" s="8"/>
      <c r="N17240" s="23"/>
      <c r="O17240" s="24"/>
      <c r="P17240" s="19"/>
      <c r="Q17240" s="19"/>
      <c r="R17240" s="19"/>
      <c r="U17240" s="27"/>
      <c r="Z17240" s="9"/>
      <c r="AA17240" s="9"/>
      <c r="AD17240" s="9"/>
      <c r="AG17240" s="153"/>
      <c r="AH17240" s="153"/>
    </row>
    <row r="17241" spans="8:34" x14ac:dyDescent="0.25">
      <c r="H17241" s="8"/>
      <c r="I17241" s="8"/>
      <c r="N17241" s="23"/>
      <c r="O17241" s="24"/>
      <c r="P17241" s="19"/>
      <c r="Q17241" s="19"/>
      <c r="R17241" s="19"/>
      <c r="U17241" s="27"/>
      <c r="Z17241" s="9"/>
      <c r="AA17241" s="9"/>
      <c r="AD17241" s="9"/>
      <c r="AG17241" s="153"/>
      <c r="AH17241" s="153"/>
    </row>
    <row r="17242" spans="8:34" x14ac:dyDescent="0.25">
      <c r="H17242" s="8"/>
      <c r="I17242" s="8"/>
      <c r="N17242" s="23"/>
      <c r="O17242" s="24"/>
      <c r="P17242" s="19"/>
      <c r="Q17242" s="19"/>
      <c r="R17242" s="19"/>
      <c r="U17242" s="27"/>
      <c r="Z17242" s="9"/>
      <c r="AA17242" s="9"/>
      <c r="AD17242" s="9"/>
      <c r="AG17242" s="153"/>
      <c r="AH17242" s="153"/>
    </row>
    <row r="17243" spans="8:34" x14ac:dyDescent="0.25">
      <c r="H17243" s="8"/>
      <c r="I17243" s="8"/>
      <c r="N17243" s="23"/>
      <c r="O17243" s="24"/>
      <c r="P17243" s="19"/>
      <c r="Q17243" s="19"/>
      <c r="R17243" s="19"/>
      <c r="U17243" s="27"/>
      <c r="Z17243" s="9"/>
      <c r="AA17243" s="9"/>
      <c r="AD17243" s="9"/>
      <c r="AG17243" s="153"/>
      <c r="AH17243" s="153"/>
    </row>
    <row r="17244" spans="8:34" x14ac:dyDescent="0.25">
      <c r="H17244" s="8"/>
      <c r="I17244" s="8"/>
      <c r="N17244" s="23"/>
      <c r="O17244" s="24"/>
      <c r="P17244" s="19"/>
      <c r="Q17244" s="19"/>
      <c r="R17244" s="19"/>
      <c r="U17244" s="27"/>
      <c r="Z17244" s="9"/>
      <c r="AA17244" s="9"/>
      <c r="AD17244" s="9"/>
      <c r="AG17244" s="153"/>
      <c r="AH17244" s="153"/>
    </row>
    <row r="17245" spans="8:34" x14ac:dyDescent="0.25">
      <c r="H17245" s="8"/>
      <c r="I17245" s="8"/>
      <c r="N17245" s="23"/>
      <c r="O17245" s="24"/>
      <c r="P17245" s="19"/>
      <c r="Q17245" s="19"/>
      <c r="R17245" s="19"/>
      <c r="U17245" s="27"/>
      <c r="Z17245" s="9"/>
      <c r="AA17245" s="9"/>
      <c r="AD17245" s="9"/>
      <c r="AG17245" s="153"/>
      <c r="AH17245" s="153"/>
    </row>
    <row r="17246" spans="8:34" x14ac:dyDescent="0.25">
      <c r="H17246" s="8"/>
      <c r="I17246" s="8"/>
      <c r="N17246" s="23"/>
      <c r="O17246" s="24"/>
      <c r="P17246" s="19"/>
      <c r="Q17246" s="19"/>
      <c r="R17246" s="19"/>
      <c r="U17246" s="27"/>
      <c r="Z17246" s="9"/>
      <c r="AA17246" s="9"/>
      <c r="AD17246" s="9"/>
      <c r="AG17246" s="153"/>
      <c r="AH17246" s="153"/>
    </row>
    <row r="17247" spans="8:34" x14ac:dyDescent="0.25">
      <c r="H17247" s="8"/>
      <c r="I17247" s="8"/>
      <c r="N17247" s="23"/>
      <c r="O17247" s="24"/>
      <c r="P17247" s="19"/>
      <c r="Q17247" s="19"/>
      <c r="R17247" s="19"/>
      <c r="U17247" s="27"/>
      <c r="Z17247" s="9"/>
      <c r="AA17247" s="9"/>
      <c r="AD17247" s="9"/>
      <c r="AG17247" s="153"/>
      <c r="AH17247" s="153"/>
    </row>
    <row r="17248" spans="8:34" x14ac:dyDescent="0.25">
      <c r="H17248" s="8"/>
      <c r="I17248" s="8"/>
      <c r="N17248" s="23"/>
      <c r="O17248" s="24"/>
      <c r="P17248" s="19"/>
      <c r="Q17248" s="19"/>
      <c r="R17248" s="19"/>
      <c r="U17248" s="27"/>
      <c r="Z17248" s="9"/>
      <c r="AA17248" s="9"/>
      <c r="AD17248" s="9"/>
      <c r="AG17248" s="153"/>
      <c r="AH17248" s="153"/>
    </row>
    <row r="17249" spans="8:34" x14ac:dyDescent="0.25">
      <c r="H17249" s="8"/>
      <c r="I17249" s="8"/>
      <c r="N17249" s="23"/>
      <c r="O17249" s="24"/>
      <c r="P17249" s="19"/>
      <c r="Q17249" s="19"/>
      <c r="R17249" s="19"/>
      <c r="U17249" s="27"/>
      <c r="Z17249" s="9"/>
      <c r="AA17249" s="9"/>
      <c r="AD17249" s="9"/>
      <c r="AG17249" s="153"/>
      <c r="AH17249" s="153"/>
    </row>
    <row r="17250" spans="8:34" x14ac:dyDescent="0.25">
      <c r="H17250" s="8"/>
      <c r="I17250" s="8"/>
      <c r="N17250" s="23"/>
      <c r="O17250" s="24"/>
      <c r="P17250" s="19"/>
      <c r="Q17250" s="19"/>
      <c r="R17250" s="19"/>
      <c r="U17250" s="27"/>
      <c r="Z17250" s="9"/>
      <c r="AA17250" s="9"/>
      <c r="AD17250" s="9"/>
      <c r="AG17250" s="153"/>
      <c r="AH17250" s="153"/>
    </row>
    <row r="17251" spans="8:34" x14ac:dyDescent="0.25">
      <c r="H17251" s="8"/>
      <c r="I17251" s="8"/>
      <c r="N17251" s="23"/>
      <c r="O17251" s="24"/>
      <c r="P17251" s="19"/>
      <c r="Q17251" s="19"/>
      <c r="R17251" s="19"/>
      <c r="U17251" s="27"/>
      <c r="Z17251" s="9"/>
      <c r="AA17251" s="9"/>
      <c r="AD17251" s="9"/>
      <c r="AG17251" s="153"/>
      <c r="AH17251" s="153"/>
    </row>
    <row r="17252" spans="8:34" x14ac:dyDescent="0.25">
      <c r="H17252" s="8"/>
      <c r="I17252" s="8"/>
      <c r="N17252" s="23"/>
      <c r="O17252" s="24"/>
      <c r="P17252" s="19"/>
      <c r="Q17252" s="19"/>
      <c r="R17252" s="19"/>
      <c r="U17252" s="27"/>
      <c r="Z17252" s="9"/>
      <c r="AA17252" s="9"/>
      <c r="AD17252" s="9"/>
      <c r="AG17252" s="153"/>
      <c r="AH17252" s="153"/>
    </row>
    <row r="17253" spans="8:34" x14ac:dyDescent="0.25">
      <c r="H17253" s="8"/>
      <c r="I17253" s="8"/>
      <c r="N17253" s="23"/>
      <c r="O17253" s="24"/>
      <c r="P17253" s="19"/>
      <c r="Q17253" s="19"/>
      <c r="R17253" s="19"/>
      <c r="U17253" s="27"/>
      <c r="Z17253" s="9"/>
      <c r="AA17253" s="9"/>
      <c r="AD17253" s="9"/>
      <c r="AG17253" s="153"/>
      <c r="AH17253" s="153"/>
    </row>
    <row r="17254" spans="8:34" x14ac:dyDescent="0.25">
      <c r="H17254" s="8"/>
      <c r="I17254" s="8"/>
      <c r="N17254" s="23"/>
      <c r="O17254" s="24"/>
      <c r="P17254" s="19"/>
      <c r="Q17254" s="19"/>
      <c r="R17254" s="19"/>
      <c r="U17254" s="27"/>
      <c r="Z17254" s="9"/>
      <c r="AA17254" s="9"/>
      <c r="AD17254" s="9"/>
      <c r="AG17254" s="153"/>
      <c r="AH17254" s="153"/>
    </row>
    <row r="17255" spans="8:34" x14ac:dyDescent="0.25">
      <c r="H17255" s="8"/>
      <c r="I17255" s="8"/>
      <c r="N17255" s="23"/>
      <c r="O17255" s="24"/>
      <c r="P17255" s="19"/>
      <c r="Q17255" s="19"/>
      <c r="R17255" s="19"/>
      <c r="U17255" s="27"/>
      <c r="Z17255" s="9"/>
      <c r="AA17255" s="9"/>
      <c r="AD17255" s="9"/>
      <c r="AG17255" s="153"/>
      <c r="AH17255" s="153"/>
    </row>
    <row r="17256" spans="8:34" x14ac:dyDescent="0.25">
      <c r="H17256" s="8"/>
      <c r="I17256" s="8"/>
      <c r="N17256" s="23"/>
      <c r="O17256" s="24"/>
      <c r="P17256" s="19"/>
      <c r="Q17256" s="19"/>
      <c r="R17256" s="19"/>
      <c r="U17256" s="27"/>
      <c r="Z17256" s="9"/>
      <c r="AA17256" s="9"/>
      <c r="AD17256" s="9"/>
      <c r="AG17256" s="153"/>
      <c r="AH17256" s="153"/>
    </row>
    <row r="17257" spans="8:34" x14ac:dyDescent="0.25">
      <c r="H17257" s="8"/>
      <c r="I17257" s="8"/>
      <c r="N17257" s="23"/>
      <c r="O17257" s="24"/>
      <c r="P17257" s="19"/>
      <c r="Q17257" s="19"/>
      <c r="R17257" s="19"/>
      <c r="U17257" s="27"/>
      <c r="Z17257" s="9"/>
      <c r="AA17257" s="9"/>
      <c r="AD17257" s="9"/>
      <c r="AG17257" s="153"/>
      <c r="AH17257" s="153"/>
    </row>
    <row r="17258" spans="8:34" x14ac:dyDescent="0.25">
      <c r="H17258" s="8"/>
      <c r="I17258" s="8"/>
      <c r="N17258" s="23"/>
      <c r="O17258" s="24"/>
      <c r="P17258" s="19"/>
      <c r="Q17258" s="19"/>
      <c r="R17258" s="19"/>
      <c r="U17258" s="27"/>
      <c r="Z17258" s="9"/>
      <c r="AA17258" s="9"/>
      <c r="AD17258" s="9"/>
      <c r="AG17258" s="153"/>
      <c r="AH17258" s="153"/>
    </row>
    <row r="17259" spans="8:34" x14ac:dyDescent="0.25">
      <c r="H17259" s="8"/>
      <c r="I17259" s="8"/>
      <c r="N17259" s="23"/>
      <c r="O17259" s="24"/>
      <c r="P17259" s="19"/>
      <c r="Q17259" s="19"/>
      <c r="R17259" s="19"/>
      <c r="U17259" s="27"/>
      <c r="Z17259" s="9"/>
      <c r="AA17259" s="9"/>
      <c r="AD17259" s="9"/>
      <c r="AG17259" s="153"/>
      <c r="AH17259" s="153"/>
    </row>
    <row r="17260" spans="8:34" x14ac:dyDescent="0.25">
      <c r="H17260" s="8"/>
      <c r="I17260" s="8"/>
      <c r="N17260" s="23"/>
      <c r="O17260" s="24"/>
      <c r="P17260" s="19"/>
      <c r="Q17260" s="19"/>
      <c r="R17260" s="19"/>
      <c r="U17260" s="27"/>
      <c r="Z17260" s="9"/>
      <c r="AA17260" s="9"/>
      <c r="AD17260" s="9"/>
      <c r="AG17260" s="153"/>
      <c r="AH17260" s="153"/>
    </row>
    <row r="17261" spans="8:34" x14ac:dyDescent="0.25">
      <c r="H17261" s="8"/>
      <c r="I17261" s="8"/>
      <c r="N17261" s="23"/>
      <c r="O17261" s="24"/>
      <c r="P17261" s="19"/>
      <c r="Q17261" s="19"/>
      <c r="R17261" s="19"/>
      <c r="U17261" s="27"/>
      <c r="Z17261" s="9"/>
      <c r="AA17261" s="9"/>
      <c r="AD17261" s="9"/>
      <c r="AG17261" s="153"/>
      <c r="AH17261" s="153"/>
    </row>
    <row r="17262" spans="8:34" x14ac:dyDescent="0.25">
      <c r="H17262" s="8"/>
      <c r="I17262" s="8"/>
      <c r="N17262" s="23"/>
      <c r="O17262" s="24"/>
      <c r="P17262" s="19"/>
      <c r="Q17262" s="19"/>
      <c r="R17262" s="19"/>
      <c r="U17262" s="27"/>
      <c r="Z17262" s="9"/>
      <c r="AA17262" s="9"/>
      <c r="AD17262" s="9"/>
      <c r="AG17262" s="153"/>
      <c r="AH17262" s="153"/>
    </row>
    <row r="17263" spans="8:34" x14ac:dyDescent="0.25">
      <c r="H17263" s="8"/>
      <c r="I17263" s="8"/>
      <c r="N17263" s="23"/>
      <c r="O17263" s="24"/>
      <c r="P17263" s="19"/>
      <c r="Q17263" s="19"/>
      <c r="R17263" s="19"/>
      <c r="U17263" s="27"/>
      <c r="Z17263" s="9"/>
      <c r="AA17263" s="9"/>
      <c r="AD17263" s="9"/>
      <c r="AG17263" s="153"/>
      <c r="AH17263" s="153"/>
    </row>
    <row r="17264" spans="8:34" x14ac:dyDescent="0.25">
      <c r="H17264" s="8"/>
      <c r="I17264" s="8"/>
      <c r="N17264" s="23"/>
      <c r="O17264" s="24"/>
      <c r="P17264" s="19"/>
      <c r="Q17264" s="19"/>
      <c r="R17264" s="19"/>
      <c r="U17264" s="27"/>
      <c r="Z17264" s="9"/>
      <c r="AA17264" s="9"/>
      <c r="AD17264" s="9"/>
      <c r="AG17264" s="153"/>
      <c r="AH17264" s="153"/>
    </row>
    <row r="17265" spans="8:34" x14ac:dyDescent="0.25">
      <c r="H17265" s="8"/>
      <c r="I17265" s="8"/>
      <c r="N17265" s="23"/>
      <c r="O17265" s="24"/>
      <c r="P17265" s="19"/>
      <c r="Q17265" s="19"/>
      <c r="R17265" s="19"/>
      <c r="U17265" s="27"/>
      <c r="Z17265" s="9"/>
      <c r="AA17265" s="9"/>
      <c r="AD17265" s="9"/>
      <c r="AG17265" s="153"/>
      <c r="AH17265" s="153"/>
    </row>
    <row r="17266" spans="8:34" x14ac:dyDescent="0.25">
      <c r="H17266" s="8"/>
      <c r="I17266" s="8"/>
      <c r="N17266" s="23"/>
      <c r="O17266" s="24"/>
      <c r="P17266" s="19"/>
      <c r="Q17266" s="19"/>
      <c r="R17266" s="19"/>
      <c r="U17266" s="27"/>
      <c r="Z17266" s="9"/>
      <c r="AA17266" s="9"/>
      <c r="AD17266" s="9"/>
      <c r="AG17266" s="153"/>
      <c r="AH17266" s="153"/>
    </row>
    <row r="17267" spans="8:34" x14ac:dyDescent="0.25">
      <c r="H17267" s="8"/>
      <c r="I17267" s="8"/>
      <c r="N17267" s="23"/>
      <c r="O17267" s="24"/>
      <c r="P17267" s="19"/>
      <c r="Q17267" s="19"/>
      <c r="R17267" s="19"/>
      <c r="U17267" s="27"/>
      <c r="Z17267" s="9"/>
      <c r="AA17267" s="9"/>
      <c r="AD17267" s="9"/>
      <c r="AG17267" s="153"/>
      <c r="AH17267" s="153"/>
    </row>
    <row r="17268" spans="8:34" x14ac:dyDescent="0.25">
      <c r="H17268" s="8"/>
      <c r="I17268" s="8"/>
      <c r="N17268" s="23"/>
      <c r="O17268" s="24"/>
      <c r="P17268" s="19"/>
      <c r="Q17268" s="19"/>
      <c r="R17268" s="19"/>
      <c r="U17268" s="27"/>
      <c r="Z17268" s="9"/>
      <c r="AA17268" s="9"/>
      <c r="AD17268" s="9"/>
      <c r="AG17268" s="153"/>
      <c r="AH17268" s="153"/>
    </row>
    <row r="17269" spans="8:34" x14ac:dyDescent="0.25">
      <c r="H17269" s="8"/>
      <c r="I17269" s="8"/>
      <c r="N17269" s="23"/>
      <c r="O17269" s="24"/>
      <c r="P17269" s="19"/>
      <c r="Q17269" s="19"/>
      <c r="R17269" s="19"/>
      <c r="U17269" s="27"/>
      <c r="Z17269" s="9"/>
      <c r="AA17269" s="9"/>
      <c r="AD17269" s="9"/>
      <c r="AG17269" s="153"/>
      <c r="AH17269" s="153"/>
    </row>
    <row r="17270" spans="8:34" x14ac:dyDescent="0.25">
      <c r="H17270" s="8"/>
      <c r="I17270" s="8"/>
      <c r="N17270" s="23"/>
      <c r="O17270" s="24"/>
      <c r="P17270" s="19"/>
      <c r="Q17270" s="19"/>
      <c r="R17270" s="19"/>
      <c r="U17270" s="27"/>
      <c r="Z17270" s="9"/>
      <c r="AA17270" s="9"/>
      <c r="AD17270" s="9"/>
      <c r="AG17270" s="153"/>
      <c r="AH17270" s="153"/>
    </row>
    <row r="17271" spans="8:34" x14ac:dyDescent="0.25">
      <c r="H17271" s="8"/>
      <c r="I17271" s="8"/>
      <c r="N17271" s="23"/>
      <c r="O17271" s="24"/>
      <c r="P17271" s="19"/>
      <c r="Q17271" s="19"/>
      <c r="R17271" s="19"/>
      <c r="U17271" s="27"/>
      <c r="Z17271" s="9"/>
      <c r="AA17271" s="9"/>
      <c r="AD17271" s="9"/>
      <c r="AG17271" s="153"/>
      <c r="AH17271" s="153"/>
    </row>
    <row r="17272" spans="8:34" x14ac:dyDescent="0.25">
      <c r="H17272" s="8"/>
      <c r="I17272" s="8"/>
      <c r="N17272" s="23"/>
      <c r="O17272" s="24"/>
      <c r="P17272" s="19"/>
      <c r="Q17272" s="19"/>
      <c r="R17272" s="19"/>
      <c r="U17272" s="27"/>
      <c r="Z17272" s="9"/>
      <c r="AA17272" s="9"/>
      <c r="AD17272" s="9"/>
      <c r="AG17272" s="153"/>
      <c r="AH17272" s="153"/>
    </row>
    <row r="17273" spans="8:34" x14ac:dyDescent="0.25">
      <c r="H17273" s="8"/>
      <c r="I17273" s="8"/>
      <c r="N17273" s="23"/>
      <c r="O17273" s="24"/>
      <c r="P17273" s="19"/>
      <c r="Q17273" s="19"/>
      <c r="R17273" s="19"/>
      <c r="U17273" s="27"/>
      <c r="Z17273" s="9"/>
      <c r="AA17273" s="9"/>
      <c r="AD17273" s="9"/>
      <c r="AG17273" s="153"/>
      <c r="AH17273" s="153"/>
    </row>
    <row r="17274" spans="8:34" x14ac:dyDescent="0.25">
      <c r="H17274" s="8"/>
      <c r="I17274" s="8"/>
      <c r="N17274" s="23"/>
      <c r="O17274" s="24"/>
      <c r="P17274" s="19"/>
      <c r="Q17274" s="19"/>
      <c r="R17274" s="19"/>
      <c r="U17274" s="27"/>
      <c r="Z17274" s="9"/>
      <c r="AA17274" s="9"/>
      <c r="AD17274" s="9"/>
      <c r="AG17274" s="153"/>
      <c r="AH17274" s="153"/>
    </row>
    <row r="17275" spans="8:34" x14ac:dyDescent="0.25">
      <c r="H17275" s="8"/>
      <c r="I17275" s="8"/>
      <c r="N17275" s="23"/>
      <c r="O17275" s="24"/>
      <c r="P17275" s="19"/>
      <c r="Q17275" s="19"/>
      <c r="R17275" s="19"/>
      <c r="U17275" s="27"/>
      <c r="Z17275" s="9"/>
      <c r="AA17275" s="9"/>
      <c r="AD17275" s="9"/>
      <c r="AG17275" s="153"/>
      <c r="AH17275" s="153"/>
    </row>
    <row r="17276" spans="8:34" x14ac:dyDescent="0.25">
      <c r="H17276" s="8"/>
      <c r="I17276" s="8"/>
      <c r="N17276" s="23"/>
      <c r="O17276" s="24"/>
      <c r="P17276" s="19"/>
      <c r="Q17276" s="19"/>
      <c r="R17276" s="19"/>
      <c r="U17276" s="27"/>
      <c r="Z17276" s="9"/>
      <c r="AA17276" s="9"/>
      <c r="AD17276" s="9"/>
      <c r="AG17276" s="153"/>
      <c r="AH17276" s="153"/>
    </row>
    <row r="17277" spans="8:34" x14ac:dyDescent="0.25">
      <c r="H17277" s="8"/>
      <c r="I17277" s="8"/>
      <c r="N17277" s="23"/>
      <c r="O17277" s="24"/>
      <c r="P17277" s="19"/>
      <c r="Q17277" s="19"/>
      <c r="R17277" s="19"/>
      <c r="U17277" s="27"/>
      <c r="Z17277" s="9"/>
      <c r="AA17277" s="9"/>
      <c r="AD17277" s="9"/>
      <c r="AG17277" s="153"/>
      <c r="AH17277" s="153"/>
    </row>
    <row r="17278" spans="8:34" x14ac:dyDescent="0.25">
      <c r="H17278" s="8"/>
      <c r="I17278" s="8"/>
      <c r="N17278" s="23"/>
      <c r="O17278" s="24"/>
      <c r="P17278" s="19"/>
      <c r="Q17278" s="19"/>
      <c r="R17278" s="19"/>
      <c r="U17278" s="27"/>
      <c r="Z17278" s="9"/>
      <c r="AA17278" s="9"/>
      <c r="AD17278" s="9"/>
      <c r="AG17278" s="153"/>
      <c r="AH17278" s="153"/>
    </row>
    <row r="17279" spans="8:34" x14ac:dyDescent="0.25">
      <c r="H17279" s="8"/>
      <c r="I17279" s="8"/>
      <c r="N17279" s="23"/>
      <c r="O17279" s="24"/>
      <c r="P17279" s="19"/>
      <c r="Q17279" s="19"/>
      <c r="R17279" s="19"/>
      <c r="U17279" s="27"/>
      <c r="Z17279" s="9"/>
      <c r="AA17279" s="9"/>
      <c r="AD17279" s="9"/>
      <c r="AG17279" s="153"/>
      <c r="AH17279" s="153"/>
    </row>
    <row r="17280" spans="8:34" x14ac:dyDescent="0.25">
      <c r="H17280" s="8"/>
      <c r="I17280" s="8"/>
      <c r="N17280" s="23"/>
      <c r="O17280" s="24"/>
      <c r="P17280" s="19"/>
      <c r="Q17280" s="19"/>
      <c r="R17280" s="19"/>
      <c r="U17280" s="27"/>
      <c r="Z17280" s="9"/>
      <c r="AA17280" s="9"/>
      <c r="AD17280" s="9"/>
      <c r="AG17280" s="153"/>
      <c r="AH17280" s="153"/>
    </row>
    <row r="17281" spans="8:34" x14ac:dyDescent="0.25">
      <c r="H17281" s="8"/>
      <c r="I17281" s="8"/>
      <c r="N17281" s="23"/>
      <c r="O17281" s="24"/>
      <c r="P17281" s="19"/>
      <c r="Q17281" s="19"/>
      <c r="R17281" s="19"/>
      <c r="U17281" s="27"/>
      <c r="Z17281" s="9"/>
      <c r="AA17281" s="9"/>
      <c r="AD17281" s="9"/>
      <c r="AG17281" s="153"/>
      <c r="AH17281" s="153"/>
    </row>
    <row r="17282" spans="8:34" x14ac:dyDescent="0.25">
      <c r="H17282" s="8"/>
      <c r="I17282" s="8"/>
      <c r="N17282" s="23"/>
      <c r="O17282" s="24"/>
      <c r="P17282" s="19"/>
      <c r="Q17282" s="19"/>
      <c r="R17282" s="19"/>
      <c r="U17282" s="27"/>
      <c r="Z17282" s="9"/>
      <c r="AA17282" s="9"/>
      <c r="AD17282" s="9"/>
      <c r="AG17282" s="153"/>
      <c r="AH17282" s="153"/>
    </row>
    <row r="17283" spans="8:34" x14ac:dyDescent="0.25">
      <c r="H17283" s="8"/>
      <c r="I17283" s="8"/>
      <c r="N17283" s="23"/>
      <c r="O17283" s="24"/>
      <c r="P17283" s="19"/>
      <c r="Q17283" s="19"/>
      <c r="R17283" s="19"/>
      <c r="U17283" s="27"/>
      <c r="Z17283" s="9"/>
      <c r="AA17283" s="9"/>
      <c r="AD17283" s="9"/>
      <c r="AG17283" s="153"/>
      <c r="AH17283" s="153"/>
    </row>
    <row r="17284" spans="8:34" x14ac:dyDescent="0.25">
      <c r="H17284" s="8"/>
      <c r="I17284" s="8"/>
      <c r="N17284" s="23"/>
      <c r="O17284" s="24"/>
      <c r="P17284" s="19"/>
      <c r="Q17284" s="19"/>
      <c r="R17284" s="19"/>
      <c r="U17284" s="27"/>
      <c r="Z17284" s="9"/>
      <c r="AA17284" s="9"/>
      <c r="AD17284" s="9"/>
      <c r="AG17284" s="153"/>
      <c r="AH17284" s="153"/>
    </row>
    <row r="17285" spans="8:34" x14ac:dyDescent="0.25">
      <c r="H17285" s="8"/>
      <c r="I17285" s="8"/>
      <c r="N17285" s="23"/>
      <c r="O17285" s="24"/>
      <c r="P17285" s="19"/>
      <c r="Q17285" s="19"/>
      <c r="R17285" s="19"/>
      <c r="U17285" s="27"/>
      <c r="Z17285" s="9"/>
      <c r="AA17285" s="9"/>
      <c r="AD17285" s="9"/>
      <c r="AG17285" s="153"/>
      <c r="AH17285" s="153"/>
    </row>
    <row r="17286" spans="8:34" x14ac:dyDescent="0.25">
      <c r="H17286" s="8"/>
      <c r="I17286" s="8"/>
      <c r="N17286" s="23"/>
      <c r="O17286" s="24"/>
      <c r="P17286" s="19"/>
      <c r="Q17286" s="19"/>
      <c r="R17286" s="19"/>
      <c r="U17286" s="27"/>
      <c r="Z17286" s="9"/>
      <c r="AA17286" s="9"/>
      <c r="AD17286" s="9"/>
      <c r="AG17286" s="153"/>
      <c r="AH17286" s="153"/>
    </row>
    <row r="17287" spans="8:34" x14ac:dyDescent="0.25">
      <c r="H17287" s="8"/>
      <c r="I17287" s="8"/>
      <c r="N17287" s="23"/>
      <c r="O17287" s="24"/>
      <c r="P17287" s="19"/>
      <c r="Q17287" s="19"/>
      <c r="R17287" s="19"/>
      <c r="U17287" s="27"/>
      <c r="Z17287" s="9"/>
      <c r="AA17287" s="9"/>
      <c r="AD17287" s="9"/>
      <c r="AG17287" s="153"/>
      <c r="AH17287" s="153"/>
    </row>
    <row r="17288" spans="8:34" x14ac:dyDescent="0.25">
      <c r="H17288" s="8"/>
      <c r="I17288" s="8"/>
      <c r="N17288" s="23"/>
      <c r="O17288" s="24"/>
      <c r="P17288" s="19"/>
      <c r="Q17288" s="19"/>
      <c r="R17288" s="19"/>
      <c r="U17288" s="27"/>
      <c r="Z17288" s="9"/>
      <c r="AA17288" s="9"/>
      <c r="AD17288" s="9"/>
      <c r="AG17288" s="153"/>
      <c r="AH17288" s="153"/>
    </row>
    <row r="17289" spans="8:34" x14ac:dyDescent="0.25">
      <c r="H17289" s="8"/>
      <c r="I17289" s="8"/>
      <c r="N17289" s="23"/>
      <c r="O17289" s="24"/>
      <c r="P17289" s="19"/>
      <c r="Q17289" s="19"/>
      <c r="R17289" s="19"/>
      <c r="U17289" s="27"/>
      <c r="Z17289" s="9"/>
      <c r="AA17289" s="9"/>
      <c r="AD17289" s="9"/>
      <c r="AG17289" s="153"/>
      <c r="AH17289" s="153"/>
    </row>
    <row r="17290" spans="8:34" x14ac:dyDescent="0.25">
      <c r="H17290" s="8"/>
      <c r="I17290" s="8"/>
      <c r="N17290" s="23"/>
      <c r="O17290" s="24"/>
      <c r="P17290" s="19"/>
      <c r="Q17290" s="19"/>
      <c r="R17290" s="19"/>
      <c r="U17290" s="27"/>
      <c r="Z17290" s="9"/>
      <c r="AA17290" s="9"/>
      <c r="AD17290" s="9"/>
      <c r="AG17290" s="153"/>
      <c r="AH17290" s="153"/>
    </row>
    <row r="17291" spans="8:34" x14ac:dyDescent="0.25">
      <c r="H17291" s="8"/>
      <c r="I17291" s="8"/>
      <c r="N17291" s="23"/>
      <c r="O17291" s="24"/>
      <c r="P17291" s="19"/>
      <c r="Q17291" s="19"/>
      <c r="R17291" s="19"/>
      <c r="U17291" s="27"/>
      <c r="Z17291" s="9"/>
      <c r="AA17291" s="9"/>
      <c r="AD17291" s="9"/>
      <c r="AG17291" s="153"/>
      <c r="AH17291" s="153"/>
    </row>
    <row r="17292" spans="8:34" x14ac:dyDescent="0.25">
      <c r="H17292" s="8"/>
      <c r="I17292" s="8"/>
      <c r="N17292" s="23"/>
      <c r="O17292" s="24"/>
      <c r="P17292" s="19"/>
      <c r="Q17292" s="19"/>
      <c r="R17292" s="19"/>
      <c r="U17292" s="27"/>
      <c r="Z17292" s="9"/>
      <c r="AA17292" s="9"/>
      <c r="AD17292" s="9"/>
      <c r="AG17292" s="153"/>
      <c r="AH17292" s="153"/>
    </row>
    <row r="17293" spans="8:34" x14ac:dyDescent="0.25">
      <c r="H17293" s="8"/>
      <c r="I17293" s="8"/>
      <c r="N17293" s="23"/>
      <c r="O17293" s="24"/>
      <c r="P17293" s="19"/>
      <c r="Q17293" s="19"/>
      <c r="R17293" s="19"/>
      <c r="U17293" s="27"/>
      <c r="Z17293" s="9"/>
      <c r="AA17293" s="9"/>
      <c r="AD17293" s="9"/>
      <c r="AG17293" s="153"/>
      <c r="AH17293" s="153"/>
    </row>
    <row r="17294" spans="8:34" x14ac:dyDescent="0.25">
      <c r="H17294" s="8"/>
      <c r="I17294" s="8"/>
      <c r="N17294" s="23"/>
      <c r="O17294" s="24"/>
      <c r="P17294" s="19"/>
      <c r="Q17294" s="19"/>
      <c r="R17294" s="19"/>
      <c r="U17294" s="27"/>
      <c r="Z17294" s="9"/>
      <c r="AA17294" s="9"/>
      <c r="AD17294" s="9"/>
      <c r="AG17294" s="153"/>
      <c r="AH17294" s="153"/>
    </row>
    <row r="17295" spans="8:34" x14ac:dyDescent="0.25">
      <c r="H17295" s="8"/>
      <c r="I17295" s="8"/>
      <c r="N17295" s="23"/>
      <c r="O17295" s="24"/>
      <c r="P17295" s="19"/>
      <c r="Q17295" s="19"/>
      <c r="R17295" s="19"/>
      <c r="U17295" s="27"/>
      <c r="Z17295" s="9"/>
      <c r="AA17295" s="9"/>
      <c r="AD17295" s="9"/>
      <c r="AG17295" s="153"/>
      <c r="AH17295" s="153"/>
    </row>
    <row r="17296" spans="8:34" x14ac:dyDescent="0.25">
      <c r="H17296" s="8"/>
      <c r="I17296" s="8"/>
      <c r="N17296" s="23"/>
      <c r="O17296" s="24"/>
      <c r="P17296" s="19"/>
      <c r="Q17296" s="19"/>
      <c r="R17296" s="19"/>
      <c r="U17296" s="27"/>
      <c r="Z17296" s="9"/>
      <c r="AA17296" s="9"/>
      <c r="AD17296" s="9"/>
      <c r="AG17296" s="153"/>
      <c r="AH17296" s="153"/>
    </row>
    <row r="17297" spans="8:34" x14ac:dyDescent="0.25">
      <c r="H17297" s="8"/>
      <c r="I17297" s="8"/>
      <c r="N17297" s="23"/>
      <c r="O17297" s="24"/>
      <c r="P17297" s="19"/>
      <c r="Q17297" s="19"/>
      <c r="R17297" s="19"/>
      <c r="U17297" s="27"/>
      <c r="Z17297" s="9"/>
      <c r="AA17297" s="9"/>
      <c r="AD17297" s="9"/>
      <c r="AG17297" s="153"/>
      <c r="AH17297" s="153"/>
    </row>
    <row r="17298" spans="8:34" x14ac:dyDescent="0.25">
      <c r="H17298" s="8"/>
      <c r="I17298" s="8"/>
      <c r="N17298" s="23"/>
      <c r="O17298" s="24"/>
      <c r="P17298" s="19"/>
      <c r="Q17298" s="19"/>
      <c r="R17298" s="19"/>
      <c r="U17298" s="27"/>
      <c r="Z17298" s="9"/>
      <c r="AA17298" s="9"/>
      <c r="AD17298" s="9"/>
      <c r="AG17298" s="153"/>
      <c r="AH17298" s="153"/>
    </row>
    <row r="17299" spans="8:34" x14ac:dyDescent="0.25">
      <c r="H17299" s="8"/>
      <c r="I17299" s="8"/>
      <c r="N17299" s="23"/>
      <c r="O17299" s="24"/>
      <c r="P17299" s="19"/>
      <c r="Q17299" s="19"/>
      <c r="R17299" s="19"/>
      <c r="U17299" s="27"/>
      <c r="Z17299" s="9"/>
      <c r="AA17299" s="9"/>
      <c r="AD17299" s="9"/>
      <c r="AG17299" s="153"/>
      <c r="AH17299" s="153"/>
    </row>
    <row r="17300" spans="8:34" x14ac:dyDescent="0.25">
      <c r="H17300" s="8"/>
      <c r="I17300" s="8"/>
      <c r="N17300" s="23"/>
      <c r="O17300" s="24"/>
      <c r="P17300" s="19"/>
      <c r="Q17300" s="19"/>
      <c r="R17300" s="19"/>
      <c r="U17300" s="27"/>
      <c r="Z17300" s="9"/>
      <c r="AA17300" s="9"/>
      <c r="AD17300" s="9"/>
      <c r="AG17300" s="153"/>
      <c r="AH17300" s="153"/>
    </row>
    <row r="17301" spans="8:34" x14ac:dyDescent="0.25">
      <c r="H17301" s="8"/>
      <c r="I17301" s="8"/>
      <c r="N17301" s="23"/>
      <c r="O17301" s="24"/>
      <c r="P17301" s="19"/>
      <c r="Q17301" s="19"/>
      <c r="R17301" s="19"/>
      <c r="U17301" s="27"/>
      <c r="Z17301" s="9"/>
      <c r="AA17301" s="9"/>
      <c r="AD17301" s="9"/>
      <c r="AG17301" s="153"/>
      <c r="AH17301" s="153"/>
    </row>
    <row r="17302" spans="8:34" x14ac:dyDescent="0.25">
      <c r="H17302" s="8"/>
      <c r="I17302" s="8"/>
      <c r="N17302" s="23"/>
      <c r="O17302" s="24"/>
      <c r="P17302" s="19"/>
      <c r="Q17302" s="19"/>
      <c r="R17302" s="19"/>
      <c r="U17302" s="27"/>
      <c r="Z17302" s="9"/>
      <c r="AA17302" s="9"/>
      <c r="AD17302" s="9"/>
      <c r="AG17302" s="153"/>
      <c r="AH17302" s="153"/>
    </row>
    <row r="17303" spans="8:34" x14ac:dyDescent="0.25">
      <c r="H17303" s="8"/>
      <c r="I17303" s="8"/>
      <c r="N17303" s="23"/>
      <c r="O17303" s="24"/>
      <c r="P17303" s="19"/>
      <c r="Q17303" s="19"/>
      <c r="R17303" s="19"/>
      <c r="U17303" s="27"/>
      <c r="Z17303" s="9"/>
      <c r="AA17303" s="9"/>
      <c r="AD17303" s="9"/>
      <c r="AG17303" s="153"/>
      <c r="AH17303" s="153"/>
    </row>
    <row r="17304" spans="8:34" x14ac:dyDescent="0.25">
      <c r="H17304" s="8"/>
      <c r="I17304" s="8"/>
      <c r="N17304" s="23"/>
      <c r="O17304" s="24"/>
      <c r="P17304" s="19"/>
      <c r="Q17304" s="19"/>
      <c r="R17304" s="19"/>
      <c r="U17304" s="27"/>
      <c r="Z17304" s="9"/>
      <c r="AA17304" s="9"/>
      <c r="AD17304" s="9"/>
      <c r="AG17304" s="153"/>
      <c r="AH17304" s="153"/>
    </row>
    <row r="17305" spans="8:34" x14ac:dyDescent="0.25">
      <c r="H17305" s="8"/>
      <c r="I17305" s="8"/>
      <c r="N17305" s="23"/>
      <c r="O17305" s="24"/>
      <c r="P17305" s="19"/>
      <c r="Q17305" s="19"/>
      <c r="R17305" s="19"/>
      <c r="U17305" s="27"/>
      <c r="Z17305" s="9"/>
      <c r="AA17305" s="9"/>
      <c r="AD17305" s="9"/>
      <c r="AG17305" s="153"/>
      <c r="AH17305" s="153"/>
    </row>
    <row r="17306" spans="8:34" x14ac:dyDescent="0.25">
      <c r="H17306" s="8"/>
      <c r="I17306" s="8"/>
      <c r="N17306" s="23"/>
      <c r="O17306" s="24"/>
      <c r="P17306" s="19"/>
      <c r="Q17306" s="19"/>
      <c r="R17306" s="19"/>
      <c r="U17306" s="27"/>
      <c r="Z17306" s="9"/>
      <c r="AA17306" s="9"/>
      <c r="AD17306" s="9"/>
      <c r="AG17306" s="153"/>
      <c r="AH17306" s="153"/>
    </row>
    <row r="17307" spans="8:34" x14ac:dyDescent="0.25">
      <c r="H17307" s="8"/>
      <c r="I17307" s="8"/>
      <c r="N17307" s="23"/>
      <c r="O17307" s="24"/>
      <c r="P17307" s="19"/>
      <c r="Q17307" s="19"/>
      <c r="R17307" s="19"/>
      <c r="U17307" s="27"/>
      <c r="Z17307" s="9"/>
      <c r="AA17307" s="9"/>
      <c r="AD17307" s="9"/>
      <c r="AG17307" s="153"/>
      <c r="AH17307" s="153"/>
    </row>
    <row r="17308" spans="8:34" x14ac:dyDescent="0.25">
      <c r="H17308" s="8"/>
      <c r="I17308" s="8"/>
      <c r="N17308" s="23"/>
      <c r="O17308" s="24"/>
      <c r="P17308" s="19"/>
      <c r="Q17308" s="19"/>
      <c r="R17308" s="19"/>
      <c r="U17308" s="27"/>
      <c r="Z17308" s="9"/>
      <c r="AA17308" s="9"/>
      <c r="AD17308" s="9"/>
      <c r="AG17308" s="153"/>
      <c r="AH17308" s="153"/>
    </row>
    <row r="17309" spans="8:34" x14ac:dyDescent="0.25">
      <c r="H17309" s="8"/>
      <c r="I17309" s="8"/>
      <c r="N17309" s="23"/>
      <c r="O17309" s="24"/>
      <c r="P17309" s="19"/>
      <c r="Q17309" s="19"/>
      <c r="R17309" s="19"/>
      <c r="U17309" s="27"/>
      <c r="Z17309" s="9"/>
      <c r="AA17309" s="9"/>
      <c r="AD17309" s="9"/>
      <c r="AG17309" s="153"/>
      <c r="AH17309" s="153"/>
    </row>
    <row r="17310" spans="8:34" x14ac:dyDescent="0.25">
      <c r="H17310" s="8"/>
      <c r="I17310" s="8"/>
      <c r="N17310" s="23"/>
      <c r="O17310" s="24"/>
      <c r="P17310" s="19"/>
      <c r="Q17310" s="19"/>
      <c r="R17310" s="19"/>
      <c r="U17310" s="27"/>
      <c r="Z17310" s="9"/>
      <c r="AA17310" s="9"/>
      <c r="AD17310" s="9"/>
      <c r="AG17310" s="153"/>
      <c r="AH17310" s="153"/>
    </row>
    <row r="17311" spans="8:34" x14ac:dyDescent="0.25">
      <c r="H17311" s="8"/>
      <c r="I17311" s="8"/>
      <c r="N17311" s="23"/>
      <c r="O17311" s="24"/>
      <c r="P17311" s="19"/>
      <c r="Q17311" s="19"/>
      <c r="R17311" s="19"/>
      <c r="U17311" s="27"/>
      <c r="Z17311" s="9"/>
      <c r="AA17311" s="9"/>
      <c r="AD17311" s="9"/>
      <c r="AG17311" s="153"/>
      <c r="AH17311" s="153"/>
    </row>
    <row r="17312" spans="8:34" x14ac:dyDescent="0.25">
      <c r="H17312" s="8"/>
      <c r="I17312" s="8"/>
      <c r="N17312" s="23"/>
      <c r="O17312" s="24"/>
      <c r="P17312" s="19"/>
      <c r="Q17312" s="19"/>
      <c r="R17312" s="19"/>
      <c r="U17312" s="27"/>
      <c r="Z17312" s="9"/>
      <c r="AA17312" s="9"/>
      <c r="AD17312" s="9"/>
      <c r="AG17312" s="153"/>
      <c r="AH17312" s="153"/>
    </row>
    <row r="17313" spans="8:34" x14ac:dyDescent="0.25">
      <c r="H17313" s="8"/>
      <c r="I17313" s="8"/>
      <c r="N17313" s="23"/>
      <c r="O17313" s="24"/>
      <c r="P17313" s="19"/>
      <c r="Q17313" s="19"/>
      <c r="R17313" s="19"/>
      <c r="U17313" s="27"/>
      <c r="Z17313" s="9"/>
      <c r="AA17313" s="9"/>
      <c r="AD17313" s="9"/>
      <c r="AG17313" s="153"/>
      <c r="AH17313" s="153"/>
    </row>
    <row r="17314" spans="8:34" x14ac:dyDescent="0.25">
      <c r="H17314" s="8"/>
      <c r="I17314" s="8"/>
      <c r="N17314" s="23"/>
      <c r="O17314" s="24"/>
      <c r="P17314" s="19"/>
      <c r="Q17314" s="19"/>
      <c r="R17314" s="19"/>
      <c r="U17314" s="27"/>
      <c r="Z17314" s="9"/>
      <c r="AA17314" s="9"/>
      <c r="AD17314" s="9"/>
      <c r="AG17314" s="153"/>
      <c r="AH17314" s="153"/>
    </row>
    <row r="17315" spans="8:34" x14ac:dyDescent="0.25">
      <c r="H17315" s="8"/>
      <c r="I17315" s="8"/>
      <c r="N17315" s="23"/>
      <c r="O17315" s="24"/>
      <c r="P17315" s="19"/>
      <c r="Q17315" s="19"/>
      <c r="R17315" s="19"/>
      <c r="U17315" s="27"/>
      <c r="Z17315" s="9"/>
      <c r="AA17315" s="9"/>
      <c r="AD17315" s="9"/>
      <c r="AG17315" s="153"/>
      <c r="AH17315" s="153"/>
    </row>
    <row r="17316" spans="8:34" x14ac:dyDescent="0.25">
      <c r="H17316" s="8"/>
      <c r="I17316" s="8"/>
      <c r="N17316" s="23"/>
      <c r="O17316" s="24"/>
      <c r="P17316" s="19"/>
      <c r="Q17316" s="19"/>
      <c r="R17316" s="19"/>
      <c r="U17316" s="27"/>
      <c r="Z17316" s="9"/>
      <c r="AA17316" s="9"/>
      <c r="AD17316" s="9"/>
      <c r="AG17316" s="153"/>
      <c r="AH17316" s="153"/>
    </row>
    <row r="17317" spans="8:34" x14ac:dyDescent="0.25">
      <c r="H17317" s="8"/>
      <c r="I17317" s="8"/>
      <c r="N17317" s="23"/>
      <c r="O17317" s="24"/>
      <c r="P17317" s="19"/>
      <c r="Q17317" s="19"/>
      <c r="R17317" s="19"/>
      <c r="U17317" s="27"/>
      <c r="Z17317" s="9"/>
      <c r="AA17317" s="9"/>
      <c r="AD17317" s="9"/>
      <c r="AG17317" s="153"/>
      <c r="AH17317" s="153"/>
    </row>
    <row r="17318" spans="8:34" x14ac:dyDescent="0.25">
      <c r="H17318" s="8"/>
      <c r="I17318" s="8"/>
      <c r="N17318" s="23"/>
      <c r="O17318" s="24"/>
      <c r="P17318" s="19"/>
      <c r="Q17318" s="19"/>
      <c r="R17318" s="19"/>
      <c r="U17318" s="27"/>
      <c r="Z17318" s="9"/>
      <c r="AA17318" s="9"/>
      <c r="AD17318" s="9"/>
      <c r="AG17318" s="153"/>
      <c r="AH17318" s="153"/>
    </row>
    <row r="17319" spans="8:34" x14ac:dyDescent="0.25">
      <c r="H17319" s="8"/>
      <c r="I17319" s="8"/>
      <c r="N17319" s="23"/>
      <c r="O17319" s="24"/>
      <c r="P17319" s="19"/>
      <c r="Q17319" s="19"/>
      <c r="R17319" s="19"/>
      <c r="U17319" s="27"/>
      <c r="Z17319" s="9"/>
      <c r="AA17319" s="9"/>
      <c r="AD17319" s="9"/>
      <c r="AG17319" s="153"/>
      <c r="AH17319" s="153"/>
    </row>
    <row r="17320" spans="8:34" x14ac:dyDescent="0.25">
      <c r="H17320" s="8"/>
      <c r="I17320" s="8"/>
      <c r="N17320" s="23"/>
      <c r="O17320" s="24"/>
      <c r="P17320" s="19"/>
      <c r="Q17320" s="19"/>
      <c r="R17320" s="19"/>
      <c r="U17320" s="27"/>
      <c r="Z17320" s="9"/>
      <c r="AA17320" s="9"/>
      <c r="AD17320" s="9"/>
      <c r="AG17320" s="153"/>
      <c r="AH17320" s="153"/>
    </row>
    <row r="17321" spans="8:34" x14ac:dyDescent="0.25">
      <c r="H17321" s="8"/>
      <c r="I17321" s="8"/>
      <c r="N17321" s="23"/>
      <c r="O17321" s="24"/>
      <c r="P17321" s="19"/>
      <c r="Q17321" s="19"/>
      <c r="R17321" s="19"/>
      <c r="U17321" s="27"/>
      <c r="Z17321" s="9"/>
      <c r="AA17321" s="9"/>
      <c r="AD17321" s="9"/>
      <c r="AG17321" s="153"/>
      <c r="AH17321" s="153"/>
    </row>
    <row r="17322" spans="8:34" x14ac:dyDescent="0.25">
      <c r="H17322" s="8"/>
      <c r="I17322" s="8"/>
      <c r="N17322" s="23"/>
      <c r="O17322" s="24"/>
      <c r="P17322" s="19"/>
      <c r="Q17322" s="19"/>
      <c r="R17322" s="19"/>
      <c r="U17322" s="27"/>
      <c r="Z17322" s="9"/>
      <c r="AA17322" s="9"/>
      <c r="AD17322" s="9"/>
      <c r="AG17322" s="153"/>
      <c r="AH17322" s="153"/>
    </row>
    <row r="17323" spans="8:34" x14ac:dyDescent="0.25">
      <c r="H17323" s="8"/>
      <c r="I17323" s="8"/>
      <c r="N17323" s="23"/>
      <c r="O17323" s="24"/>
      <c r="P17323" s="19"/>
      <c r="Q17323" s="19"/>
      <c r="R17323" s="19"/>
      <c r="U17323" s="27"/>
      <c r="Z17323" s="9"/>
      <c r="AA17323" s="9"/>
      <c r="AD17323" s="9"/>
      <c r="AG17323" s="153"/>
      <c r="AH17323" s="153"/>
    </row>
    <row r="17324" spans="8:34" x14ac:dyDescent="0.25">
      <c r="H17324" s="8"/>
      <c r="I17324" s="8"/>
      <c r="N17324" s="23"/>
      <c r="O17324" s="24"/>
      <c r="P17324" s="19"/>
      <c r="Q17324" s="19"/>
      <c r="R17324" s="19"/>
      <c r="U17324" s="27"/>
      <c r="Z17324" s="9"/>
      <c r="AA17324" s="9"/>
      <c r="AD17324" s="9"/>
      <c r="AG17324" s="153"/>
      <c r="AH17324" s="153"/>
    </row>
    <row r="17325" spans="8:34" x14ac:dyDescent="0.25">
      <c r="H17325" s="8"/>
      <c r="I17325" s="8"/>
      <c r="N17325" s="23"/>
      <c r="O17325" s="24"/>
      <c r="P17325" s="19"/>
      <c r="Q17325" s="19"/>
      <c r="R17325" s="19"/>
      <c r="U17325" s="27"/>
      <c r="Z17325" s="9"/>
      <c r="AA17325" s="9"/>
      <c r="AD17325" s="9"/>
      <c r="AG17325" s="153"/>
      <c r="AH17325" s="153"/>
    </row>
    <row r="17326" spans="8:34" x14ac:dyDescent="0.25">
      <c r="H17326" s="8"/>
      <c r="I17326" s="8"/>
      <c r="N17326" s="23"/>
      <c r="O17326" s="24"/>
      <c r="P17326" s="19"/>
      <c r="Q17326" s="19"/>
      <c r="R17326" s="19"/>
      <c r="U17326" s="27"/>
      <c r="Z17326" s="9"/>
      <c r="AA17326" s="9"/>
      <c r="AD17326" s="9"/>
      <c r="AG17326" s="153"/>
      <c r="AH17326" s="153"/>
    </row>
    <row r="17327" spans="8:34" x14ac:dyDescent="0.25">
      <c r="H17327" s="8"/>
      <c r="I17327" s="8"/>
      <c r="N17327" s="23"/>
      <c r="O17327" s="24"/>
      <c r="P17327" s="19"/>
      <c r="Q17327" s="19"/>
      <c r="R17327" s="19"/>
      <c r="U17327" s="27"/>
      <c r="Z17327" s="9"/>
      <c r="AA17327" s="9"/>
      <c r="AD17327" s="9"/>
      <c r="AG17327" s="153"/>
      <c r="AH17327" s="153"/>
    </row>
    <row r="17328" spans="8:34" x14ac:dyDescent="0.25">
      <c r="H17328" s="8"/>
      <c r="I17328" s="8"/>
      <c r="N17328" s="23"/>
      <c r="O17328" s="24"/>
      <c r="P17328" s="19"/>
      <c r="Q17328" s="19"/>
      <c r="R17328" s="19"/>
      <c r="U17328" s="27"/>
      <c r="Z17328" s="9"/>
      <c r="AA17328" s="9"/>
      <c r="AD17328" s="9"/>
      <c r="AG17328" s="153"/>
      <c r="AH17328" s="153"/>
    </row>
    <row r="17329" spans="8:34" x14ac:dyDescent="0.25">
      <c r="H17329" s="8"/>
      <c r="I17329" s="8"/>
      <c r="N17329" s="23"/>
      <c r="O17329" s="24"/>
      <c r="P17329" s="19"/>
      <c r="Q17329" s="19"/>
      <c r="R17329" s="19"/>
      <c r="U17329" s="27"/>
      <c r="Z17329" s="9"/>
      <c r="AA17329" s="9"/>
      <c r="AD17329" s="9"/>
      <c r="AG17329" s="153"/>
      <c r="AH17329" s="153"/>
    </row>
    <row r="17330" spans="8:34" x14ac:dyDescent="0.25">
      <c r="H17330" s="8"/>
      <c r="I17330" s="8"/>
      <c r="N17330" s="23"/>
      <c r="O17330" s="24"/>
      <c r="P17330" s="19"/>
      <c r="Q17330" s="19"/>
      <c r="R17330" s="19"/>
      <c r="U17330" s="27"/>
      <c r="Z17330" s="9"/>
      <c r="AA17330" s="9"/>
      <c r="AD17330" s="9"/>
      <c r="AG17330" s="153"/>
      <c r="AH17330" s="153"/>
    </row>
    <row r="17331" spans="8:34" x14ac:dyDescent="0.25">
      <c r="H17331" s="8"/>
      <c r="I17331" s="8"/>
      <c r="N17331" s="23"/>
      <c r="O17331" s="24"/>
      <c r="P17331" s="19"/>
      <c r="Q17331" s="19"/>
      <c r="R17331" s="19"/>
      <c r="U17331" s="27"/>
      <c r="Z17331" s="9"/>
      <c r="AA17331" s="9"/>
      <c r="AD17331" s="9"/>
      <c r="AG17331" s="153"/>
      <c r="AH17331" s="153"/>
    </row>
    <row r="17332" spans="8:34" x14ac:dyDescent="0.25">
      <c r="H17332" s="8"/>
      <c r="I17332" s="8"/>
      <c r="N17332" s="23"/>
      <c r="O17332" s="24"/>
      <c r="P17332" s="19"/>
      <c r="Q17332" s="19"/>
      <c r="R17332" s="19"/>
      <c r="U17332" s="27"/>
      <c r="Z17332" s="9"/>
      <c r="AA17332" s="9"/>
      <c r="AD17332" s="9"/>
      <c r="AG17332" s="153"/>
      <c r="AH17332" s="153"/>
    </row>
    <row r="17333" spans="8:34" x14ac:dyDescent="0.25">
      <c r="H17333" s="8"/>
      <c r="I17333" s="8"/>
      <c r="N17333" s="23"/>
      <c r="O17333" s="24"/>
      <c r="P17333" s="19"/>
      <c r="Q17333" s="19"/>
      <c r="R17333" s="19"/>
      <c r="U17333" s="27"/>
      <c r="Z17333" s="9"/>
      <c r="AA17333" s="9"/>
      <c r="AD17333" s="9"/>
      <c r="AG17333" s="153"/>
      <c r="AH17333" s="153"/>
    </row>
    <row r="17334" spans="8:34" x14ac:dyDescent="0.25">
      <c r="H17334" s="8"/>
      <c r="I17334" s="8"/>
      <c r="N17334" s="23"/>
      <c r="O17334" s="24"/>
      <c r="P17334" s="19"/>
      <c r="Q17334" s="19"/>
      <c r="R17334" s="19"/>
      <c r="U17334" s="27"/>
      <c r="Z17334" s="9"/>
      <c r="AA17334" s="9"/>
      <c r="AD17334" s="9"/>
      <c r="AG17334" s="153"/>
      <c r="AH17334" s="153"/>
    </row>
    <row r="17335" spans="8:34" x14ac:dyDescent="0.25">
      <c r="H17335" s="8"/>
      <c r="I17335" s="8"/>
      <c r="N17335" s="23"/>
      <c r="O17335" s="24"/>
      <c r="P17335" s="19"/>
      <c r="Q17335" s="19"/>
      <c r="R17335" s="19"/>
      <c r="U17335" s="27"/>
      <c r="Z17335" s="9"/>
      <c r="AA17335" s="9"/>
      <c r="AD17335" s="9"/>
      <c r="AG17335" s="153"/>
      <c r="AH17335" s="153"/>
    </row>
    <row r="17336" spans="8:34" x14ac:dyDescent="0.25">
      <c r="H17336" s="8"/>
      <c r="I17336" s="8"/>
      <c r="N17336" s="23"/>
      <c r="O17336" s="24"/>
      <c r="P17336" s="19"/>
      <c r="Q17336" s="19"/>
      <c r="R17336" s="19"/>
      <c r="U17336" s="27"/>
      <c r="Z17336" s="9"/>
      <c r="AA17336" s="9"/>
      <c r="AD17336" s="9"/>
      <c r="AG17336" s="153"/>
      <c r="AH17336" s="153"/>
    </row>
    <row r="17337" spans="8:34" x14ac:dyDescent="0.25">
      <c r="H17337" s="8"/>
      <c r="I17337" s="8"/>
      <c r="N17337" s="23"/>
      <c r="O17337" s="24"/>
      <c r="P17337" s="19"/>
      <c r="Q17337" s="19"/>
      <c r="R17337" s="19"/>
      <c r="U17337" s="27"/>
      <c r="Z17337" s="9"/>
      <c r="AA17337" s="9"/>
      <c r="AD17337" s="9"/>
      <c r="AG17337" s="153"/>
      <c r="AH17337" s="153"/>
    </row>
    <row r="17338" spans="8:34" x14ac:dyDescent="0.25">
      <c r="H17338" s="8"/>
      <c r="I17338" s="8"/>
      <c r="N17338" s="23"/>
      <c r="O17338" s="24"/>
      <c r="P17338" s="19"/>
      <c r="Q17338" s="19"/>
      <c r="R17338" s="19"/>
      <c r="U17338" s="27"/>
      <c r="Z17338" s="9"/>
      <c r="AA17338" s="9"/>
      <c r="AD17338" s="9"/>
      <c r="AG17338" s="153"/>
      <c r="AH17338" s="153"/>
    </row>
    <row r="17339" spans="8:34" x14ac:dyDescent="0.25">
      <c r="H17339" s="8"/>
      <c r="I17339" s="8"/>
      <c r="N17339" s="23"/>
      <c r="O17339" s="24"/>
      <c r="P17339" s="19"/>
      <c r="Q17339" s="19"/>
      <c r="R17339" s="19"/>
      <c r="U17339" s="27"/>
      <c r="Z17339" s="9"/>
      <c r="AA17339" s="9"/>
      <c r="AD17339" s="9"/>
      <c r="AG17339" s="153"/>
      <c r="AH17339" s="153"/>
    </row>
    <row r="17340" spans="8:34" x14ac:dyDescent="0.25">
      <c r="H17340" s="8"/>
      <c r="I17340" s="8"/>
      <c r="N17340" s="23"/>
      <c r="O17340" s="24"/>
      <c r="P17340" s="19"/>
      <c r="Q17340" s="19"/>
      <c r="R17340" s="19"/>
      <c r="U17340" s="27"/>
      <c r="Z17340" s="9"/>
      <c r="AA17340" s="9"/>
      <c r="AD17340" s="9"/>
      <c r="AG17340" s="153"/>
      <c r="AH17340" s="153"/>
    </row>
    <row r="17341" spans="8:34" x14ac:dyDescent="0.25">
      <c r="H17341" s="8"/>
      <c r="I17341" s="8"/>
      <c r="N17341" s="23"/>
      <c r="O17341" s="24"/>
      <c r="P17341" s="19"/>
      <c r="Q17341" s="19"/>
      <c r="R17341" s="19"/>
      <c r="U17341" s="27"/>
      <c r="Z17341" s="9"/>
      <c r="AA17341" s="9"/>
      <c r="AD17341" s="9"/>
      <c r="AG17341" s="153"/>
      <c r="AH17341" s="153"/>
    </row>
    <row r="17342" spans="8:34" x14ac:dyDescent="0.25">
      <c r="H17342" s="8"/>
      <c r="I17342" s="8"/>
      <c r="N17342" s="23"/>
      <c r="O17342" s="24"/>
      <c r="P17342" s="19"/>
      <c r="Q17342" s="19"/>
      <c r="R17342" s="19"/>
      <c r="U17342" s="27"/>
      <c r="Z17342" s="9"/>
      <c r="AA17342" s="9"/>
      <c r="AD17342" s="9"/>
      <c r="AG17342" s="153"/>
      <c r="AH17342" s="153"/>
    </row>
    <row r="17343" spans="8:34" x14ac:dyDescent="0.25">
      <c r="H17343" s="8"/>
      <c r="I17343" s="8"/>
      <c r="N17343" s="23"/>
      <c r="O17343" s="24"/>
      <c r="P17343" s="19"/>
      <c r="Q17343" s="19"/>
      <c r="R17343" s="19"/>
      <c r="U17343" s="27"/>
      <c r="Z17343" s="9"/>
      <c r="AA17343" s="9"/>
      <c r="AD17343" s="9"/>
      <c r="AG17343" s="153"/>
      <c r="AH17343" s="153"/>
    </row>
    <row r="17344" spans="8:34" x14ac:dyDescent="0.25">
      <c r="H17344" s="8"/>
      <c r="I17344" s="8"/>
      <c r="N17344" s="23"/>
      <c r="O17344" s="24"/>
      <c r="P17344" s="19"/>
      <c r="Q17344" s="19"/>
      <c r="R17344" s="19"/>
      <c r="U17344" s="27"/>
      <c r="Z17344" s="9"/>
      <c r="AA17344" s="9"/>
      <c r="AD17344" s="9"/>
      <c r="AG17344" s="153"/>
      <c r="AH17344" s="153"/>
    </row>
    <row r="17345" spans="8:34" x14ac:dyDescent="0.25">
      <c r="H17345" s="8"/>
      <c r="I17345" s="8"/>
      <c r="N17345" s="23"/>
      <c r="O17345" s="24"/>
      <c r="P17345" s="19"/>
      <c r="Q17345" s="19"/>
      <c r="R17345" s="19"/>
      <c r="U17345" s="27"/>
      <c r="Z17345" s="9"/>
      <c r="AA17345" s="9"/>
      <c r="AD17345" s="9"/>
      <c r="AG17345" s="153"/>
      <c r="AH17345" s="153"/>
    </row>
    <row r="17346" spans="8:34" x14ac:dyDescent="0.25">
      <c r="H17346" s="8"/>
      <c r="I17346" s="8"/>
      <c r="N17346" s="23"/>
      <c r="O17346" s="24"/>
      <c r="P17346" s="19"/>
      <c r="Q17346" s="19"/>
      <c r="R17346" s="19"/>
      <c r="U17346" s="27"/>
      <c r="Z17346" s="9"/>
      <c r="AA17346" s="9"/>
      <c r="AD17346" s="9"/>
      <c r="AG17346" s="153"/>
      <c r="AH17346" s="153"/>
    </row>
    <row r="17347" spans="8:34" x14ac:dyDescent="0.25">
      <c r="H17347" s="8"/>
      <c r="I17347" s="8"/>
      <c r="N17347" s="23"/>
      <c r="O17347" s="24"/>
      <c r="P17347" s="19"/>
      <c r="Q17347" s="19"/>
      <c r="R17347" s="19"/>
      <c r="U17347" s="27"/>
      <c r="Z17347" s="9"/>
      <c r="AA17347" s="9"/>
      <c r="AD17347" s="9"/>
      <c r="AG17347" s="153"/>
      <c r="AH17347" s="153"/>
    </row>
    <row r="17348" spans="8:34" x14ac:dyDescent="0.25">
      <c r="H17348" s="8"/>
      <c r="I17348" s="8"/>
      <c r="N17348" s="23"/>
      <c r="O17348" s="24"/>
      <c r="P17348" s="19"/>
      <c r="Q17348" s="19"/>
      <c r="R17348" s="19"/>
      <c r="U17348" s="27"/>
      <c r="Z17348" s="9"/>
      <c r="AA17348" s="9"/>
      <c r="AD17348" s="9"/>
      <c r="AG17348" s="153"/>
      <c r="AH17348" s="153"/>
    </row>
    <row r="17349" spans="8:34" x14ac:dyDescent="0.25">
      <c r="H17349" s="8"/>
      <c r="I17349" s="8"/>
      <c r="N17349" s="23"/>
      <c r="O17349" s="24"/>
      <c r="P17349" s="19"/>
      <c r="Q17349" s="19"/>
      <c r="R17349" s="19"/>
      <c r="U17349" s="27"/>
      <c r="Z17349" s="9"/>
      <c r="AA17349" s="9"/>
      <c r="AD17349" s="9"/>
      <c r="AG17349" s="153"/>
      <c r="AH17349" s="153"/>
    </row>
    <row r="17350" spans="8:34" x14ac:dyDescent="0.25">
      <c r="H17350" s="8"/>
      <c r="I17350" s="8"/>
      <c r="N17350" s="23"/>
      <c r="O17350" s="24"/>
      <c r="P17350" s="19"/>
      <c r="Q17350" s="19"/>
      <c r="R17350" s="19"/>
      <c r="U17350" s="27"/>
      <c r="Z17350" s="9"/>
      <c r="AA17350" s="9"/>
      <c r="AD17350" s="9"/>
      <c r="AG17350" s="153"/>
      <c r="AH17350" s="153"/>
    </row>
    <row r="17351" spans="8:34" x14ac:dyDescent="0.25">
      <c r="H17351" s="8"/>
      <c r="I17351" s="8"/>
      <c r="N17351" s="23"/>
      <c r="O17351" s="24"/>
      <c r="P17351" s="19"/>
      <c r="Q17351" s="19"/>
      <c r="R17351" s="19"/>
      <c r="U17351" s="27"/>
      <c r="Z17351" s="9"/>
      <c r="AA17351" s="9"/>
      <c r="AD17351" s="9"/>
      <c r="AG17351" s="153"/>
      <c r="AH17351" s="153"/>
    </row>
    <row r="17352" spans="8:34" x14ac:dyDescent="0.25">
      <c r="H17352" s="8"/>
      <c r="I17352" s="8"/>
      <c r="N17352" s="23"/>
      <c r="O17352" s="24"/>
      <c r="P17352" s="19"/>
      <c r="Q17352" s="19"/>
      <c r="R17352" s="19"/>
      <c r="U17352" s="27"/>
      <c r="Z17352" s="9"/>
      <c r="AA17352" s="9"/>
      <c r="AD17352" s="9"/>
      <c r="AG17352" s="153"/>
      <c r="AH17352" s="153"/>
    </row>
    <row r="17353" spans="8:34" x14ac:dyDescent="0.25">
      <c r="H17353" s="8"/>
      <c r="I17353" s="8"/>
      <c r="N17353" s="23"/>
      <c r="O17353" s="24"/>
      <c r="P17353" s="19"/>
      <c r="Q17353" s="19"/>
      <c r="R17353" s="19"/>
      <c r="U17353" s="27"/>
      <c r="Z17353" s="9"/>
      <c r="AA17353" s="9"/>
      <c r="AD17353" s="9"/>
      <c r="AG17353" s="153"/>
      <c r="AH17353" s="153"/>
    </row>
    <row r="17354" spans="8:34" x14ac:dyDescent="0.25">
      <c r="H17354" s="8"/>
      <c r="I17354" s="8"/>
      <c r="N17354" s="23"/>
      <c r="O17354" s="24"/>
      <c r="P17354" s="19"/>
      <c r="Q17354" s="19"/>
      <c r="R17354" s="19"/>
      <c r="U17354" s="27"/>
      <c r="Z17354" s="9"/>
      <c r="AA17354" s="9"/>
      <c r="AD17354" s="9"/>
      <c r="AG17354" s="153"/>
      <c r="AH17354" s="153"/>
    </row>
    <row r="17355" spans="8:34" x14ac:dyDescent="0.25">
      <c r="H17355" s="8"/>
      <c r="I17355" s="8"/>
      <c r="N17355" s="23"/>
      <c r="O17355" s="24"/>
      <c r="P17355" s="19"/>
      <c r="Q17355" s="19"/>
      <c r="R17355" s="19"/>
      <c r="U17355" s="27"/>
      <c r="Z17355" s="9"/>
      <c r="AA17355" s="9"/>
      <c r="AD17355" s="9"/>
      <c r="AG17355" s="153"/>
      <c r="AH17355" s="153"/>
    </row>
    <row r="17356" spans="8:34" x14ac:dyDescent="0.25">
      <c r="H17356" s="8"/>
      <c r="I17356" s="8"/>
      <c r="N17356" s="23"/>
      <c r="O17356" s="24"/>
      <c r="P17356" s="19"/>
      <c r="Q17356" s="19"/>
      <c r="R17356" s="19"/>
      <c r="U17356" s="27"/>
      <c r="Z17356" s="9"/>
      <c r="AA17356" s="9"/>
      <c r="AD17356" s="9"/>
      <c r="AG17356" s="153"/>
      <c r="AH17356" s="153"/>
    </row>
    <row r="17357" spans="8:34" x14ac:dyDescent="0.25">
      <c r="H17357" s="8"/>
      <c r="I17357" s="8"/>
      <c r="N17357" s="23"/>
      <c r="O17357" s="24"/>
      <c r="P17357" s="19"/>
      <c r="Q17357" s="19"/>
      <c r="R17357" s="19"/>
      <c r="U17357" s="27"/>
      <c r="Z17357" s="9"/>
      <c r="AA17357" s="9"/>
      <c r="AD17357" s="9"/>
      <c r="AG17357" s="153"/>
      <c r="AH17357" s="153"/>
    </row>
    <row r="17358" spans="8:34" x14ac:dyDescent="0.25">
      <c r="H17358" s="8"/>
      <c r="I17358" s="8"/>
      <c r="N17358" s="23"/>
      <c r="O17358" s="24"/>
      <c r="P17358" s="19"/>
      <c r="Q17358" s="19"/>
      <c r="R17358" s="19"/>
      <c r="U17358" s="27"/>
      <c r="Z17358" s="9"/>
      <c r="AA17358" s="9"/>
      <c r="AD17358" s="9"/>
      <c r="AG17358" s="153"/>
      <c r="AH17358" s="153"/>
    </row>
    <row r="17359" spans="8:34" x14ac:dyDescent="0.25">
      <c r="H17359" s="8"/>
      <c r="I17359" s="8"/>
      <c r="N17359" s="23"/>
      <c r="O17359" s="24"/>
      <c r="P17359" s="19"/>
      <c r="Q17359" s="19"/>
      <c r="R17359" s="19"/>
      <c r="U17359" s="27"/>
      <c r="Z17359" s="9"/>
      <c r="AA17359" s="9"/>
      <c r="AD17359" s="9"/>
      <c r="AG17359" s="153"/>
      <c r="AH17359" s="153"/>
    </row>
    <row r="17360" spans="8:34" x14ac:dyDescent="0.25">
      <c r="H17360" s="8"/>
      <c r="I17360" s="8"/>
      <c r="N17360" s="23"/>
      <c r="O17360" s="24"/>
      <c r="P17360" s="19"/>
      <c r="Q17360" s="19"/>
      <c r="R17360" s="19"/>
      <c r="U17360" s="27"/>
      <c r="Z17360" s="9"/>
      <c r="AA17360" s="9"/>
      <c r="AD17360" s="9"/>
      <c r="AG17360" s="153"/>
      <c r="AH17360" s="153"/>
    </row>
    <row r="17361" spans="8:34" x14ac:dyDescent="0.25">
      <c r="H17361" s="8"/>
      <c r="I17361" s="8"/>
      <c r="N17361" s="23"/>
      <c r="O17361" s="24"/>
      <c r="P17361" s="19"/>
      <c r="Q17361" s="19"/>
      <c r="R17361" s="19"/>
      <c r="U17361" s="27"/>
      <c r="Z17361" s="9"/>
      <c r="AA17361" s="9"/>
      <c r="AD17361" s="9"/>
      <c r="AG17361" s="153"/>
      <c r="AH17361" s="153"/>
    </row>
    <row r="17362" spans="8:34" x14ac:dyDescent="0.25">
      <c r="H17362" s="8"/>
      <c r="I17362" s="8"/>
      <c r="N17362" s="23"/>
      <c r="O17362" s="24"/>
      <c r="P17362" s="19"/>
      <c r="Q17362" s="19"/>
      <c r="R17362" s="19"/>
      <c r="U17362" s="27"/>
      <c r="Z17362" s="9"/>
      <c r="AA17362" s="9"/>
      <c r="AD17362" s="9"/>
      <c r="AG17362" s="153"/>
      <c r="AH17362" s="153"/>
    </row>
    <row r="17363" spans="8:34" x14ac:dyDescent="0.25">
      <c r="H17363" s="8"/>
      <c r="I17363" s="8"/>
      <c r="N17363" s="23"/>
      <c r="O17363" s="24"/>
      <c r="P17363" s="19"/>
      <c r="Q17363" s="19"/>
      <c r="R17363" s="19"/>
      <c r="U17363" s="27"/>
      <c r="Z17363" s="9"/>
      <c r="AA17363" s="9"/>
      <c r="AD17363" s="9"/>
      <c r="AG17363" s="153"/>
      <c r="AH17363" s="153"/>
    </row>
    <row r="17364" spans="8:34" x14ac:dyDescent="0.25">
      <c r="H17364" s="8"/>
      <c r="I17364" s="8"/>
      <c r="N17364" s="23"/>
      <c r="O17364" s="24"/>
      <c r="P17364" s="19"/>
      <c r="Q17364" s="19"/>
      <c r="R17364" s="19"/>
      <c r="U17364" s="27"/>
      <c r="Z17364" s="9"/>
      <c r="AA17364" s="9"/>
      <c r="AD17364" s="9"/>
      <c r="AG17364" s="153"/>
      <c r="AH17364" s="153"/>
    </row>
    <row r="17365" spans="8:34" x14ac:dyDescent="0.25">
      <c r="H17365" s="8"/>
      <c r="I17365" s="8"/>
      <c r="N17365" s="23"/>
      <c r="O17365" s="24"/>
      <c r="P17365" s="19"/>
      <c r="Q17365" s="19"/>
      <c r="R17365" s="19"/>
      <c r="U17365" s="27"/>
      <c r="Z17365" s="9"/>
      <c r="AA17365" s="9"/>
      <c r="AD17365" s="9"/>
      <c r="AG17365" s="153"/>
      <c r="AH17365" s="153"/>
    </row>
    <row r="17366" spans="8:34" x14ac:dyDescent="0.25">
      <c r="H17366" s="8"/>
      <c r="I17366" s="8"/>
      <c r="N17366" s="23"/>
      <c r="O17366" s="24"/>
      <c r="P17366" s="19"/>
      <c r="Q17366" s="19"/>
      <c r="R17366" s="19"/>
      <c r="U17366" s="27"/>
      <c r="Z17366" s="9"/>
      <c r="AA17366" s="9"/>
      <c r="AD17366" s="9"/>
      <c r="AG17366" s="153"/>
      <c r="AH17366" s="153"/>
    </row>
    <row r="17367" spans="8:34" x14ac:dyDescent="0.25">
      <c r="H17367" s="8"/>
      <c r="I17367" s="8"/>
      <c r="N17367" s="23"/>
      <c r="O17367" s="24"/>
      <c r="P17367" s="19"/>
      <c r="Q17367" s="19"/>
      <c r="R17367" s="19"/>
      <c r="U17367" s="27"/>
      <c r="Z17367" s="9"/>
      <c r="AA17367" s="9"/>
      <c r="AD17367" s="9"/>
      <c r="AG17367" s="153"/>
      <c r="AH17367" s="153"/>
    </row>
    <row r="17368" spans="8:34" x14ac:dyDescent="0.25">
      <c r="H17368" s="8"/>
      <c r="I17368" s="8"/>
      <c r="N17368" s="23"/>
      <c r="O17368" s="24"/>
      <c r="P17368" s="19"/>
      <c r="Q17368" s="19"/>
      <c r="R17368" s="19"/>
      <c r="U17368" s="27"/>
      <c r="Z17368" s="9"/>
      <c r="AA17368" s="9"/>
      <c r="AD17368" s="9"/>
      <c r="AG17368" s="153"/>
      <c r="AH17368" s="153"/>
    </row>
    <row r="17369" spans="8:34" x14ac:dyDescent="0.25">
      <c r="H17369" s="8"/>
      <c r="I17369" s="8"/>
      <c r="N17369" s="23"/>
      <c r="O17369" s="24"/>
      <c r="P17369" s="19"/>
      <c r="Q17369" s="19"/>
      <c r="R17369" s="19"/>
      <c r="U17369" s="27"/>
      <c r="Z17369" s="9"/>
      <c r="AA17369" s="9"/>
      <c r="AD17369" s="9"/>
      <c r="AG17369" s="153"/>
      <c r="AH17369" s="153"/>
    </row>
    <row r="17370" spans="8:34" x14ac:dyDescent="0.25">
      <c r="H17370" s="8"/>
      <c r="I17370" s="8"/>
      <c r="N17370" s="23"/>
      <c r="O17370" s="24"/>
      <c r="P17370" s="19"/>
      <c r="Q17370" s="19"/>
      <c r="R17370" s="19"/>
      <c r="U17370" s="27"/>
      <c r="Z17370" s="9"/>
      <c r="AA17370" s="9"/>
      <c r="AD17370" s="9"/>
      <c r="AG17370" s="153"/>
      <c r="AH17370" s="153"/>
    </row>
    <row r="17371" spans="8:34" x14ac:dyDescent="0.25">
      <c r="H17371" s="8"/>
      <c r="I17371" s="8"/>
      <c r="N17371" s="23"/>
      <c r="O17371" s="24"/>
      <c r="P17371" s="19"/>
      <c r="Q17371" s="19"/>
      <c r="R17371" s="19"/>
      <c r="U17371" s="27"/>
      <c r="Z17371" s="9"/>
      <c r="AA17371" s="9"/>
      <c r="AD17371" s="9"/>
      <c r="AG17371" s="153"/>
      <c r="AH17371" s="153"/>
    </row>
    <row r="17372" spans="8:34" x14ac:dyDescent="0.25">
      <c r="H17372" s="8"/>
      <c r="I17372" s="8"/>
      <c r="N17372" s="23"/>
      <c r="O17372" s="24"/>
      <c r="P17372" s="19"/>
      <c r="Q17372" s="19"/>
      <c r="R17372" s="19"/>
      <c r="U17372" s="27"/>
      <c r="Z17372" s="9"/>
      <c r="AA17372" s="9"/>
      <c r="AD17372" s="9"/>
      <c r="AG17372" s="153"/>
      <c r="AH17372" s="153"/>
    </row>
    <row r="17373" spans="8:34" x14ac:dyDescent="0.25">
      <c r="H17373" s="8"/>
      <c r="I17373" s="8"/>
      <c r="N17373" s="23"/>
      <c r="O17373" s="24"/>
      <c r="P17373" s="19"/>
      <c r="Q17373" s="19"/>
      <c r="R17373" s="19"/>
      <c r="U17373" s="27"/>
      <c r="Z17373" s="9"/>
      <c r="AA17373" s="9"/>
      <c r="AD17373" s="9"/>
      <c r="AG17373" s="153"/>
      <c r="AH17373" s="153"/>
    </row>
    <row r="17374" spans="8:34" x14ac:dyDescent="0.25">
      <c r="H17374" s="8"/>
      <c r="I17374" s="8"/>
      <c r="N17374" s="23"/>
      <c r="O17374" s="24"/>
      <c r="P17374" s="19"/>
      <c r="Q17374" s="19"/>
      <c r="R17374" s="19"/>
      <c r="U17374" s="27"/>
      <c r="Z17374" s="9"/>
      <c r="AA17374" s="9"/>
      <c r="AD17374" s="9"/>
      <c r="AG17374" s="153"/>
      <c r="AH17374" s="153"/>
    </row>
    <row r="17375" spans="8:34" x14ac:dyDescent="0.25">
      <c r="H17375" s="8"/>
      <c r="I17375" s="8"/>
      <c r="N17375" s="23"/>
      <c r="O17375" s="24"/>
      <c r="P17375" s="19"/>
      <c r="Q17375" s="19"/>
      <c r="R17375" s="19"/>
      <c r="U17375" s="27"/>
      <c r="Z17375" s="9"/>
      <c r="AA17375" s="9"/>
      <c r="AD17375" s="9"/>
      <c r="AG17375" s="153"/>
      <c r="AH17375" s="153"/>
    </row>
    <row r="17376" spans="8:34" x14ac:dyDescent="0.25">
      <c r="H17376" s="8"/>
      <c r="I17376" s="8"/>
      <c r="N17376" s="23"/>
      <c r="O17376" s="24"/>
      <c r="P17376" s="19"/>
      <c r="Q17376" s="19"/>
      <c r="R17376" s="19"/>
      <c r="U17376" s="27"/>
      <c r="Z17376" s="9"/>
      <c r="AA17376" s="9"/>
      <c r="AD17376" s="9"/>
      <c r="AG17376" s="153"/>
      <c r="AH17376" s="153"/>
    </row>
    <row r="17377" spans="8:34" x14ac:dyDescent="0.25">
      <c r="H17377" s="8"/>
      <c r="I17377" s="8"/>
      <c r="N17377" s="23"/>
      <c r="O17377" s="24"/>
      <c r="P17377" s="19"/>
      <c r="Q17377" s="19"/>
      <c r="R17377" s="19"/>
      <c r="U17377" s="27"/>
      <c r="Z17377" s="9"/>
      <c r="AA17377" s="9"/>
      <c r="AD17377" s="9"/>
      <c r="AG17377" s="153"/>
      <c r="AH17377" s="153"/>
    </row>
    <row r="17378" spans="8:34" x14ac:dyDescent="0.25">
      <c r="H17378" s="8"/>
      <c r="I17378" s="8"/>
      <c r="N17378" s="23"/>
      <c r="O17378" s="24"/>
      <c r="P17378" s="19"/>
      <c r="Q17378" s="19"/>
      <c r="R17378" s="19"/>
      <c r="U17378" s="27"/>
      <c r="Z17378" s="9"/>
      <c r="AA17378" s="9"/>
      <c r="AD17378" s="9"/>
      <c r="AG17378" s="153"/>
      <c r="AH17378" s="153"/>
    </row>
    <row r="17379" spans="8:34" x14ac:dyDescent="0.25">
      <c r="H17379" s="8"/>
      <c r="I17379" s="8"/>
      <c r="N17379" s="23"/>
      <c r="O17379" s="24"/>
      <c r="P17379" s="19"/>
      <c r="Q17379" s="19"/>
      <c r="R17379" s="19"/>
      <c r="U17379" s="27"/>
      <c r="Z17379" s="9"/>
      <c r="AA17379" s="9"/>
      <c r="AD17379" s="9"/>
      <c r="AG17379" s="153"/>
      <c r="AH17379" s="153"/>
    </row>
    <row r="17380" spans="8:34" x14ac:dyDescent="0.25">
      <c r="H17380" s="8"/>
      <c r="I17380" s="8"/>
      <c r="N17380" s="23"/>
      <c r="O17380" s="24"/>
      <c r="P17380" s="19"/>
      <c r="Q17380" s="19"/>
      <c r="R17380" s="19"/>
      <c r="U17380" s="27"/>
      <c r="Z17380" s="9"/>
      <c r="AA17380" s="9"/>
      <c r="AD17380" s="9"/>
      <c r="AG17380" s="153"/>
      <c r="AH17380" s="153"/>
    </row>
    <row r="17381" spans="8:34" x14ac:dyDescent="0.25">
      <c r="H17381" s="8"/>
      <c r="I17381" s="8"/>
      <c r="N17381" s="23"/>
      <c r="O17381" s="24"/>
      <c r="P17381" s="19"/>
      <c r="Q17381" s="19"/>
      <c r="R17381" s="19"/>
      <c r="U17381" s="27"/>
      <c r="Z17381" s="9"/>
      <c r="AA17381" s="9"/>
      <c r="AD17381" s="9"/>
      <c r="AG17381" s="153"/>
      <c r="AH17381" s="153"/>
    </row>
    <row r="17382" spans="8:34" x14ac:dyDescent="0.25">
      <c r="H17382" s="8"/>
      <c r="I17382" s="8"/>
      <c r="N17382" s="23"/>
      <c r="O17382" s="24"/>
      <c r="P17382" s="19"/>
      <c r="Q17382" s="19"/>
      <c r="R17382" s="19"/>
      <c r="U17382" s="27"/>
      <c r="Z17382" s="9"/>
      <c r="AA17382" s="9"/>
      <c r="AD17382" s="9"/>
      <c r="AG17382" s="153"/>
      <c r="AH17382" s="153"/>
    </row>
    <row r="17383" spans="8:34" x14ac:dyDescent="0.25">
      <c r="H17383" s="8"/>
      <c r="I17383" s="8"/>
      <c r="N17383" s="23"/>
      <c r="O17383" s="24"/>
      <c r="P17383" s="19"/>
      <c r="Q17383" s="19"/>
      <c r="R17383" s="19"/>
      <c r="U17383" s="27"/>
      <c r="Z17383" s="9"/>
      <c r="AA17383" s="9"/>
      <c r="AD17383" s="9"/>
      <c r="AG17383" s="153"/>
      <c r="AH17383" s="153"/>
    </row>
    <row r="17384" spans="8:34" x14ac:dyDescent="0.25">
      <c r="H17384" s="8"/>
      <c r="I17384" s="8"/>
      <c r="N17384" s="23"/>
      <c r="O17384" s="24"/>
      <c r="P17384" s="19"/>
      <c r="Q17384" s="19"/>
      <c r="R17384" s="19"/>
      <c r="U17384" s="27"/>
      <c r="Z17384" s="9"/>
      <c r="AA17384" s="9"/>
      <c r="AD17384" s="9"/>
      <c r="AG17384" s="153"/>
      <c r="AH17384" s="153"/>
    </row>
    <row r="17385" spans="8:34" x14ac:dyDescent="0.25">
      <c r="H17385" s="8"/>
      <c r="I17385" s="8"/>
      <c r="N17385" s="23"/>
      <c r="O17385" s="24"/>
      <c r="P17385" s="19"/>
      <c r="Q17385" s="19"/>
      <c r="R17385" s="19"/>
      <c r="U17385" s="27"/>
      <c r="Z17385" s="9"/>
      <c r="AA17385" s="9"/>
      <c r="AD17385" s="9"/>
      <c r="AG17385" s="153"/>
      <c r="AH17385" s="153"/>
    </row>
    <row r="17386" spans="8:34" x14ac:dyDescent="0.25">
      <c r="H17386" s="8"/>
      <c r="I17386" s="8"/>
      <c r="N17386" s="23"/>
      <c r="O17386" s="24"/>
      <c r="P17386" s="19"/>
      <c r="Q17386" s="19"/>
      <c r="R17386" s="19"/>
      <c r="U17386" s="27"/>
      <c r="Z17386" s="9"/>
      <c r="AA17386" s="9"/>
      <c r="AD17386" s="9"/>
      <c r="AG17386" s="153"/>
      <c r="AH17386" s="153"/>
    </row>
    <row r="17387" spans="8:34" x14ac:dyDescent="0.25">
      <c r="H17387" s="8"/>
      <c r="I17387" s="8"/>
      <c r="N17387" s="23"/>
      <c r="O17387" s="24"/>
      <c r="P17387" s="19"/>
      <c r="Q17387" s="19"/>
      <c r="R17387" s="19"/>
      <c r="U17387" s="27"/>
      <c r="Z17387" s="9"/>
      <c r="AA17387" s="9"/>
      <c r="AD17387" s="9"/>
      <c r="AG17387" s="153"/>
      <c r="AH17387" s="153"/>
    </row>
    <row r="17388" spans="8:34" x14ac:dyDescent="0.25">
      <c r="H17388" s="8"/>
      <c r="I17388" s="8"/>
      <c r="N17388" s="23"/>
      <c r="O17388" s="24"/>
      <c r="P17388" s="19"/>
      <c r="Q17388" s="19"/>
      <c r="R17388" s="19"/>
      <c r="U17388" s="27"/>
      <c r="Z17388" s="9"/>
      <c r="AA17388" s="9"/>
      <c r="AD17388" s="9"/>
      <c r="AG17388" s="153"/>
      <c r="AH17388" s="153"/>
    </row>
    <row r="17389" spans="8:34" x14ac:dyDescent="0.25">
      <c r="H17389" s="8"/>
      <c r="I17389" s="8"/>
      <c r="N17389" s="23"/>
      <c r="O17389" s="24"/>
      <c r="P17389" s="19"/>
      <c r="Q17389" s="19"/>
      <c r="R17389" s="19"/>
      <c r="U17389" s="27"/>
      <c r="Z17389" s="9"/>
      <c r="AA17389" s="9"/>
      <c r="AD17389" s="9"/>
      <c r="AG17389" s="153"/>
      <c r="AH17389" s="153"/>
    </row>
    <row r="17390" spans="8:34" x14ac:dyDescent="0.25">
      <c r="H17390" s="8"/>
      <c r="I17390" s="8"/>
      <c r="N17390" s="23"/>
      <c r="O17390" s="24"/>
      <c r="P17390" s="19"/>
      <c r="Q17390" s="19"/>
      <c r="R17390" s="19"/>
      <c r="U17390" s="27"/>
      <c r="Z17390" s="9"/>
      <c r="AA17390" s="9"/>
      <c r="AD17390" s="9"/>
      <c r="AG17390" s="153"/>
      <c r="AH17390" s="153"/>
    </row>
    <row r="17391" spans="8:34" x14ac:dyDescent="0.25">
      <c r="H17391" s="8"/>
      <c r="I17391" s="8"/>
      <c r="N17391" s="23"/>
      <c r="O17391" s="24"/>
      <c r="P17391" s="19"/>
      <c r="Q17391" s="19"/>
      <c r="R17391" s="19"/>
      <c r="U17391" s="27"/>
      <c r="Z17391" s="9"/>
      <c r="AA17391" s="9"/>
      <c r="AD17391" s="9"/>
      <c r="AG17391" s="153"/>
      <c r="AH17391" s="153"/>
    </row>
    <row r="17392" spans="8:34" x14ac:dyDescent="0.25">
      <c r="H17392" s="8"/>
      <c r="I17392" s="8"/>
      <c r="N17392" s="23"/>
      <c r="O17392" s="24"/>
      <c r="P17392" s="19"/>
      <c r="Q17392" s="19"/>
      <c r="R17392" s="19"/>
      <c r="U17392" s="27"/>
      <c r="Z17392" s="9"/>
      <c r="AA17392" s="9"/>
      <c r="AD17392" s="9"/>
      <c r="AG17392" s="153"/>
      <c r="AH17392" s="153"/>
    </row>
    <row r="17393" spans="8:34" x14ac:dyDescent="0.25">
      <c r="H17393" s="8"/>
      <c r="I17393" s="8"/>
      <c r="N17393" s="23"/>
      <c r="O17393" s="24"/>
      <c r="P17393" s="19"/>
      <c r="Q17393" s="19"/>
      <c r="R17393" s="19"/>
      <c r="U17393" s="27"/>
      <c r="Z17393" s="9"/>
      <c r="AA17393" s="9"/>
      <c r="AD17393" s="9"/>
      <c r="AG17393" s="153"/>
      <c r="AH17393" s="153"/>
    </row>
    <row r="17394" spans="8:34" x14ac:dyDescent="0.25">
      <c r="H17394" s="8"/>
      <c r="I17394" s="8"/>
      <c r="N17394" s="23"/>
      <c r="O17394" s="24"/>
      <c r="P17394" s="19"/>
      <c r="Q17394" s="19"/>
      <c r="R17394" s="19"/>
      <c r="U17394" s="27"/>
      <c r="Z17394" s="9"/>
      <c r="AA17394" s="9"/>
      <c r="AD17394" s="9"/>
      <c r="AG17394" s="153"/>
      <c r="AH17394" s="153"/>
    </row>
    <row r="17395" spans="8:34" x14ac:dyDescent="0.25">
      <c r="H17395" s="8"/>
      <c r="I17395" s="8"/>
      <c r="N17395" s="23"/>
      <c r="O17395" s="24"/>
      <c r="P17395" s="19"/>
      <c r="Q17395" s="19"/>
      <c r="R17395" s="19"/>
      <c r="U17395" s="27"/>
      <c r="Z17395" s="9"/>
      <c r="AA17395" s="9"/>
      <c r="AD17395" s="9"/>
      <c r="AG17395" s="153"/>
      <c r="AH17395" s="153"/>
    </row>
    <row r="17396" spans="8:34" x14ac:dyDescent="0.25">
      <c r="H17396" s="8"/>
      <c r="I17396" s="8"/>
      <c r="N17396" s="23"/>
      <c r="O17396" s="24"/>
      <c r="P17396" s="19"/>
      <c r="Q17396" s="19"/>
      <c r="R17396" s="19"/>
      <c r="U17396" s="27"/>
      <c r="Z17396" s="9"/>
      <c r="AA17396" s="9"/>
      <c r="AD17396" s="9"/>
      <c r="AG17396" s="153"/>
      <c r="AH17396" s="153"/>
    </row>
    <row r="17397" spans="8:34" x14ac:dyDescent="0.25">
      <c r="H17397" s="8"/>
      <c r="I17397" s="8"/>
      <c r="N17397" s="23"/>
      <c r="O17397" s="24"/>
      <c r="P17397" s="19"/>
      <c r="Q17397" s="19"/>
      <c r="R17397" s="19"/>
      <c r="U17397" s="27"/>
      <c r="Z17397" s="9"/>
      <c r="AA17397" s="9"/>
      <c r="AD17397" s="9"/>
      <c r="AG17397" s="153"/>
      <c r="AH17397" s="153"/>
    </row>
    <row r="17398" spans="8:34" x14ac:dyDescent="0.25">
      <c r="H17398" s="8"/>
      <c r="I17398" s="8"/>
      <c r="N17398" s="23"/>
      <c r="O17398" s="24"/>
      <c r="P17398" s="19"/>
      <c r="Q17398" s="19"/>
      <c r="R17398" s="19"/>
      <c r="U17398" s="27"/>
      <c r="Z17398" s="9"/>
      <c r="AA17398" s="9"/>
      <c r="AD17398" s="9"/>
      <c r="AG17398" s="153"/>
      <c r="AH17398" s="153"/>
    </row>
    <row r="17399" spans="8:34" x14ac:dyDescent="0.25">
      <c r="H17399" s="8"/>
      <c r="I17399" s="8"/>
      <c r="N17399" s="23"/>
      <c r="O17399" s="24"/>
      <c r="P17399" s="19"/>
      <c r="Q17399" s="19"/>
      <c r="R17399" s="19"/>
      <c r="U17399" s="27"/>
      <c r="Z17399" s="9"/>
      <c r="AA17399" s="9"/>
      <c r="AD17399" s="9"/>
      <c r="AG17399" s="153"/>
      <c r="AH17399" s="153"/>
    </row>
    <row r="17400" spans="8:34" x14ac:dyDescent="0.25">
      <c r="H17400" s="8"/>
      <c r="I17400" s="8"/>
      <c r="N17400" s="23"/>
      <c r="O17400" s="24"/>
      <c r="P17400" s="19"/>
      <c r="Q17400" s="19"/>
      <c r="R17400" s="19"/>
      <c r="U17400" s="27"/>
      <c r="Z17400" s="9"/>
      <c r="AA17400" s="9"/>
      <c r="AD17400" s="9"/>
      <c r="AG17400" s="153"/>
      <c r="AH17400" s="153"/>
    </row>
    <row r="17401" spans="8:34" x14ac:dyDescent="0.25">
      <c r="H17401" s="8"/>
      <c r="I17401" s="8"/>
      <c r="N17401" s="23"/>
      <c r="O17401" s="24"/>
      <c r="P17401" s="19"/>
      <c r="Q17401" s="19"/>
      <c r="R17401" s="19"/>
      <c r="U17401" s="27"/>
      <c r="Z17401" s="9"/>
      <c r="AA17401" s="9"/>
      <c r="AD17401" s="9"/>
      <c r="AG17401" s="153"/>
      <c r="AH17401" s="153"/>
    </row>
    <row r="17402" spans="8:34" x14ac:dyDescent="0.25">
      <c r="H17402" s="8"/>
      <c r="I17402" s="8"/>
      <c r="N17402" s="23"/>
      <c r="O17402" s="24"/>
      <c r="P17402" s="19"/>
      <c r="Q17402" s="19"/>
      <c r="R17402" s="19"/>
      <c r="U17402" s="27"/>
      <c r="Z17402" s="9"/>
      <c r="AA17402" s="9"/>
      <c r="AD17402" s="9"/>
      <c r="AG17402" s="153"/>
      <c r="AH17402" s="153"/>
    </row>
    <row r="17403" spans="8:34" x14ac:dyDescent="0.25">
      <c r="H17403" s="8"/>
      <c r="I17403" s="8"/>
      <c r="N17403" s="23"/>
      <c r="O17403" s="24"/>
      <c r="P17403" s="19"/>
      <c r="Q17403" s="19"/>
      <c r="R17403" s="19"/>
      <c r="U17403" s="27"/>
      <c r="Z17403" s="9"/>
      <c r="AA17403" s="9"/>
      <c r="AD17403" s="9"/>
      <c r="AG17403" s="153"/>
      <c r="AH17403" s="153"/>
    </row>
    <row r="17404" spans="8:34" x14ac:dyDescent="0.25">
      <c r="H17404" s="8"/>
      <c r="I17404" s="8"/>
      <c r="N17404" s="23"/>
      <c r="O17404" s="24"/>
      <c r="P17404" s="19"/>
      <c r="Q17404" s="19"/>
      <c r="R17404" s="19"/>
      <c r="U17404" s="27"/>
      <c r="Z17404" s="9"/>
      <c r="AA17404" s="9"/>
      <c r="AD17404" s="9"/>
      <c r="AG17404" s="153"/>
      <c r="AH17404" s="153"/>
    </row>
    <row r="17405" spans="8:34" x14ac:dyDescent="0.25">
      <c r="H17405" s="8"/>
      <c r="I17405" s="8"/>
      <c r="N17405" s="23"/>
      <c r="O17405" s="24"/>
      <c r="P17405" s="19"/>
      <c r="Q17405" s="19"/>
      <c r="R17405" s="19"/>
      <c r="U17405" s="27"/>
      <c r="Z17405" s="9"/>
      <c r="AA17405" s="9"/>
      <c r="AD17405" s="9"/>
      <c r="AG17405" s="153"/>
      <c r="AH17405" s="153"/>
    </row>
    <row r="17406" spans="8:34" x14ac:dyDescent="0.25">
      <c r="H17406" s="8"/>
      <c r="I17406" s="8"/>
      <c r="N17406" s="23"/>
      <c r="O17406" s="24"/>
      <c r="P17406" s="19"/>
      <c r="Q17406" s="19"/>
      <c r="R17406" s="19"/>
      <c r="U17406" s="27"/>
      <c r="Z17406" s="9"/>
      <c r="AA17406" s="9"/>
      <c r="AD17406" s="9"/>
      <c r="AG17406" s="153"/>
      <c r="AH17406" s="153"/>
    </row>
    <row r="17407" spans="8:34" x14ac:dyDescent="0.25">
      <c r="H17407" s="8"/>
      <c r="I17407" s="8"/>
      <c r="N17407" s="23"/>
      <c r="O17407" s="24"/>
      <c r="P17407" s="19"/>
      <c r="Q17407" s="19"/>
      <c r="R17407" s="19"/>
      <c r="U17407" s="27"/>
      <c r="Z17407" s="9"/>
      <c r="AA17407" s="9"/>
      <c r="AD17407" s="9"/>
      <c r="AG17407" s="153"/>
      <c r="AH17407" s="153"/>
    </row>
    <row r="17408" spans="8:34" x14ac:dyDescent="0.25">
      <c r="H17408" s="8"/>
      <c r="I17408" s="8"/>
      <c r="N17408" s="23"/>
      <c r="O17408" s="24"/>
      <c r="P17408" s="19"/>
      <c r="Q17408" s="19"/>
      <c r="R17408" s="19"/>
      <c r="U17408" s="27"/>
      <c r="Z17408" s="9"/>
      <c r="AA17408" s="9"/>
      <c r="AD17408" s="9"/>
      <c r="AG17408" s="153"/>
      <c r="AH17408" s="153"/>
    </row>
    <row r="17409" spans="8:34" x14ac:dyDescent="0.25">
      <c r="H17409" s="8"/>
      <c r="I17409" s="8"/>
      <c r="N17409" s="23"/>
      <c r="O17409" s="24"/>
      <c r="P17409" s="19"/>
      <c r="Q17409" s="19"/>
      <c r="R17409" s="19"/>
      <c r="U17409" s="27"/>
      <c r="Z17409" s="9"/>
      <c r="AA17409" s="9"/>
      <c r="AD17409" s="9"/>
      <c r="AG17409" s="153"/>
      <c r="AH17409" s="153"/>
    </row>
    <row r="17410" spans="8:34" x14ac:dyDescent="0.25">
      <c r="H17410" s="8"/>
      <c r="I17410" s="8"/>
      <c r="N17410" s="23"/>
      <c r="O17410" s="24"/>
      <c r="P17410" s="19"/>
      <c r="Q17410" s="19"/>
      <c r="R17410" s="19"/>
      <c r="U17410" s="27"/>
      <c r="Z17410" s="9"/>
      <c r="AA17410" s="9"/>
      <c r="AD17410" s="9"/>
      <c r="AG17410" s="153"/>
      <c r="AH17410" s="153"/>
    </row>
    <row r="17411" spans="8:34" x14ac:dyDescent="0.25">
      <c r="H17411" s="8"/>
      <c r="I17411" s="8"/>
      <c r="N17411" s="23"/>
      <c r="O17411" s="24"/>
      <c r="P17411" s="19"/>
      <c r="Q17411" s="19"/>
      <c r="R17411" s="19"/>
      <c r="U17411" s="27"/>
      <c r="Z17411" s="9"/>
      <c r="AA17411" s="9"/>
      <c r="AD17411" s="9"/>
      <c r="AG17411" s="153"/>
      <c r="AH17411" s="153"/>
    </row>
    <row r="17412" spans="8:34" x14ac:dyDescent="0.25">
      <c r="H17412" s="8"/>
      <c r="I17412" s="8"/>
      <c r="N17412" s="23"/>
      <c r="O17412" s="24"/>
      <c r="P17412" s="19"/>
      <c r="Q17412" s="19"/>
      <c r="R17412" s="19"/>
      <c r="U17412" s="27"/>
      <c r="Z17412" s="9"/>
      <c r="AA17412" s="9"/>
      <c r="AD17412" s="9"/>
      <c r="AG17412" s="153"/>
      <c r="AH17412" s="153"/>
    </row>
    <row r="17413" spans="8:34" x14ac:dyDescent="0.25">
      <c r="H17413" s="8"/>
      <c r="I17413" s="8"/>
      <c r="N17413" s="23"/>
      <c r="O17413" s="24"/>
      <c r="P17413" s="19"/>
      <c r="Q17413" s="19"/>
      <c r="R17413" s="19"/>
      <c r="U17413" s="27"/>
      <c r="Z17413" s="9"/>
      <c r="AA17413" s="9"/>
      <c r="AD17413" s="9"/>
      <c r="AG17413" s="153"/>
      <c r="AH17413" s="153"/>
    </row>
    <row r="17414" spans="8:34" x14ac:dyDescent="0.25">
      <c r="H17414" s="8"/>
      <c r="I17414" s="8"/>
      <c r="N17414" s="23"/>
      <c r="O17414" s="24"/>
      <c r="P17414" s="19"/>
      <c r="Q17414" s="19"/>
      <c r="R17414" s="19"/>
      <c r="U17414" s="27"/>
      <c r="Z17414" s="9"/>
      <c r="AA17414" s="9"/>
      <c r="AD17414" s="9"/>
      <c r="AG17414" s="153"/>
      <c r="AH17414" s="153"/>
    </row>
    <row r="17415" spans="8:34" x14ac:dyDescent="0.25">
      <c r="H17415" s="8"/>
      <c r="I17415" s="8"/>
      <c r="N17415" s="23"/>
      <c r="O17415" s="24"/>
      <c r="P17415" s="19"/>
      <c r="Q17415" s="19"/>
      <c r="R17415" s="19"/>
      <c r="U17415" s="27"/>
      <c r="Z17415" s="9"/>
      <c r="AA17415" s="9"/>
      <c r="AD17415" s="9"/>
      <c r="AG17415" s="153"/>
      <c r="AH17415" s="153"/>
    </row>
    <row r="17416" spans="8:34" x14ac:dyDescent="0.25">
      <c r="H17416" s="8"/>
      <c r="I17416" s="8"/>
      <c r="N17416" s="23"/>
      <c r="O17416" s="24"/>
      <c r="P17416" s="19"/>
      <c r="Q17416" s="19"/>
      <c r="R17416" s="19"/>
      <c r="U17416" s="27"/>
      <c r="Z17416" s="9"/>
      <c r="AA17416" s="9"/>
      <c r="AD17416" s="9"/>
      <c r="AG17416" s="153"/>
      <c r="AH17416" s="153"/>
    </row>
    <row r="17417" spans="8:34" x14ac:dyDescent="0.25">
      <c r="H17417" s="8"/>
      <c r="I17417" s="8"/>
      <c r="N17417" s="23"/>
      <c r="O17417" s="24"/>
      <c r="P17417" s="19"/>
      <c r="Q17417" s="19"/>
      <c r="R17417" s="19"/>
      <c r="U17417" s="27"/>
      <c r="Z17417" s="9"/>
      <c r="AA17417" s="9"/>
      <c r="AD17417" s="9"/>
      <c r="AG17417" s="153"/>
      <c r="AH17417" s="153"/>
    </row>
    <row r="17418" spans="8:34" x14ac:dyDescent="0.25">
      <c r="H17418" s="8"/>
      <c r="I17418" s="8"/>
      <c r="N17418" s="23"/>
      <c r="O17418" s="24"/>
      <c r="P17418" s="19"/>
      <c r="Q17418" s="19"/>
      <c r="R17418" s="19"/>
      <c r="U17418" s="27"/>
      <c r="Z17418" s="9"/>
      <c r="AA17418" s="9"/>
      <c r="AD17418" s="9"/>
    </row>
    <row r="17419" spans="8:34" x14ac:dyDescent="0.25">
      <c r="H17419" s="8"/>
      <c r="I17419" s="8"/>
      <c r="N17419" s="23"/>
      <c r="O17419" s="24"/>
      <c r="P17419" s="19"/>
      <c r="Q17419" s="19"/>
      <c r="R17419" s="19"/>
      <c r="U17419" s="27"/>
      <c r="Z17419" s="9"/>
      <c r="AA17419" s="9"/>
      <c r="AD17419" s="9"/>
    </row>
    <row r="17420" spans="8:34" x14ac:dyDescent="0.25">
      <c r="H17420" s="8"/>
      <c r="I17420" s="8"/>
      <c r="N17420" s="23"/>
      <c r="O17420" s="24"/>
      <c r="P17420" s="19"/>
      <c r="Q17420" s="19"/>
      <c r="R17420" s="19"/>
      <c r="U17420" s="27"/>
      <c r="Z17420" s="9"/>
      <c r="AA17420" s="9"/>
      <c r="AD17420" s="9"/>
    </row>
    <row r="17421" spans="8:34" x14ac:dyDescent="0.25">
      <c r="H17421" s="8"/>
      <c r="I17421" s="8"/>
      <c r="N17421" s="23"/>
      <c r="O17421" s="24"/>
      <c r="P17421" s="19"/>
      <c r="Q17421" s="19"/>
      <c r="R17421" s="19"/>
      <c r="U17421" s="27"/>
      <c r="Z17421" s="9"/>
      <c r="AA17421" s="9"/>
      <c r="AD17421" s="9"/>
    </row>
    <row r="17422" spans="8:34" x14ac:dyDescent="0.25">
      <c r="H17422" s="8"/>
      <c r="I17422" s="8"/>
      <c r="N17422" s="23"/>
      <c r="O17422" s="24"/>
      <c r="P17422" s="19"/>
      <c r="Q17422" s="19"/>
      <c r="R17422" s="19"/>
      <c r="U17422" s="27"/>
      <c r="Z17422" s="9"/>
      <c r="AA17422" s="9"/>
      <c r="AD17422" s="9"/>
    </row>
    <row r="17423" spans="8:34" x14ac:dyDescent="0.25">
      <c r="H17423" s="8"/>
      <c r="I17423" s="8"/>
      <c r="N17423" s="23"/>
      <c r="O17423" s="24"/>
      <c r="P17423" s="19"/>
      <c r="Q17423" s="19"/>
      <c r="R17423" s="19"/>
      <c r="U17423" s="27"/>
      <c r="Z17423" s="9"/>
      <c r="AA17423" s="9"/>
      <c r="AD17423" s="9"/>
    </row>
    <row r="17424" spans="8:34" x14ac:dyDescent="0.25">
      <c r="H17424" s="8"/>
      <c r="I17424" s="8"/>
      <c r="N17424" s="23"/>
      <c r="O17424" s="24"/>
      <c r="P17424" s="19"/>
      <c r="Q17424" s="19"/>
      <c r="R17424" s="19"/>
      <c r="U17424" s="27"/>
      <c r="Z17424" s="9"/>
      <c r="AA17424" s="9"/>
      <c r="AD17424" s="9"/>
    </row>
    <row r="17425" spans="8:30" x14ac:dyDescent="0.25">
      <c r="H17425" s="8"/>
      <c r="I17425" s="8"/>
      <c r="N17425" s="23"/>
      <c r="O17425" s="24"/>
      <c r="P17425" s="19"/>
      <c r="Q17425" s="19"/>
      <c r="R17425" s="19"/>
      <c r="U17425" s="27"/>
      <c r="Z17425" s="9"/>
      <c r="AA17425" s="9"/>
      <c r="AD17425" s="9"/>
    </row>
    <row r="17426" spans="8:30" x14ac:dyDescent="0.25">
      <c r="H17426" s="8"/>
      <c r="I17426" s="8"/>
      <c r="N17426" s="23"/>
      <c r="O17426" s="24"/>
      <c r="P17426" s="19"/>
      <c r="Q17426" s="19"/>
      <c r="R17426" s="19"/>
      <c r="U17426" s="27"/>
      <c r="Z17426" s="9"/>
      <c r="AA17426" s="9"/>
      <c r="AD17426" s="9"/>
    </row>
    <row r="17427" spans="8:30" x14ac:dyDescent="0.25">
      <c r="H17427" s="8"/>
      <c r="I17427" s="8"/>
      <c r="N17427" s="23"/>
      <c r="O17427" s="24"/>
      <c r="P17427" s="19"/>
      <c r="Q17427" s="19"/>
      <c r="R17427" s="19"/>
      <c r="U17427" s="27"/>
      <c r="Z17427" s="9"/>
      <c r="AA17427" s="9"/>
      <c r="AD17427" s="9"/>
    </row>
    <row r="17428" spans="8:30" x14ac:dyDescent="0.25">
      <c r="H17428" s="8"/>
      <c r="I17428" s="8"/>
      <c r="N17428" s="23"/>
      <c r="O17428" s="24"/>
      <c r="P17428" s="19"/>
      <c r="Q17428" s="19"/>
      <c r="R17428" s="19"/>
      <c r="U17428" s="27"/>
      <c r="Z17428" s="9"/>
      <c r="AA17428" s="9"/>
      <c r="AD17428" s="9"/>
    </row>
    <row r="17429" spans="8:30" x14ac:dyDescent="0.25">
      <c r="H17429" s="8"/>
      <c r="I17429" s="8"/>
      <c r="N17429" s="23"/>
      <c r="O17429" s="24"/>
      <c r="P17429" s="19"/>
      <c r="Q17429" s="19"/>
      <c r="R17429" s="19"/>
      <c r="U17429" s="27"/>
      <c r="Z17429" s="9"/>
      <c r="AA17429" s="9"/>
      <c r="AD17429" s="9"/>
    </row>
    <row r="17430" spans="8:30" x14ac:dyDescent="0.25">
      <c r="H17430" s="8"/>
      <c r="I17430" s="8"/>
      <c r="N17430" s="23"/>
      <c r="O17430" s="24"/>
      <c r="P17430" s="19"/>
      <c r="Q17430" s="19"/>
      <c r="R17430" s="19"/>
      <c r="U17430" s="27"/>
      <c r="Z17430" s="9"/>
      <c r="AA17430" s="9"/>
      <c r="AD17430" s="9"/>
    </row>
    <row r="17431" spans="8:30" x14ac:dyDescent="0.25">
      <c r="H17431" s="8"/>
      <c r="I17431" s="8"/>
      <c r="N17431" s="23"/>
      <c r="O17431" s="24"/>
      <c r="P17431" s="19"/>
      <c r="Q17431" s="19"/>
      <c r="R17431" s="19"/>
      <c r="U17431" s="27"/>
      <c r="Z17431" s="9"/>
      <c r="AA17431" s="9"/>
      <c r="AD17431" s="9"/>
    </row>
    <row r="17432" spans="8:30" x14ac:dyDescent="0.25">
      <c r="H17432" s="8"/>
      <c r="I17432" s="8"/>
      <c r="N17432" s="23"/>
      <c r="O17432" s="24"/>
      <c r="P17432" s="19"/>
      <c r="Q17432" s="19"/>
      <c r="R17432" s="19"/>
      <c r="U17432" s="27"/>
      <c r="Z17432" s="9"/>
      <c r="AA17432" s="9"/>
      <c r="AD17432" s="9"/>
    </row>
    <row r="17433" spans="8:30" x14ac:dyDescent="0.25">
      <c r="H17433" s="8"/>
      <c r="I17433" s="8"/>
      <c r="N17433" s="23"/>
      <c r="O17433" s="24"/>
      <c r="P17433" s="19"/>
      <c r="Q17433" s="19"/>
      <c r="R17433" s="19"/>
      <c r="U17433" s="27"/>
      <c r="Z17433" s="9"/>
      <c r="AA17433" s="9"/>
      <c r="AD17433" s="9"/>
    </row>
    <row r="17434" spans="8:30" x14ac:dyDescent="0.25">
      <c r="H17434" s="8"/>
      <c r="I17434" s="8"/>
      <c r="N17434" s="23"/>
      <c r="O17434" s="24"/>
      <c r="P17434" s="19"/>
      <c r="Q17434" s="19"/>
      <c r="R17434" s="19"/>
      <c r="U17434" s="27"/>
      <c r="Z17434" s="9"/>
      <c r="AA17434" s="9"/>
      <c r="AD17434" s="9"/>
    </row>
    <row r="17435" spans="8:30" x14ac:dyDescent="0.25">
      <c r="H17435" s="8"/>
      <c r="I17435" s="8"/>
      <c r="N17435" s="23"/>
      <c r="O17435" s="24"/>
      <c r="P17435" s="19"/>
      <c r="Q17435" s="19"/>
      <c r="R17435" s="19"/>
      <c r="U17435" s="27"/>
      <c r="Z17435" s="9"/>
      <c r="AA17435" s="9"/>
      <c r="AD17435" s="9"/>
    </row>
    <row r="17436" spans="8:30" x14ac:dyDescent="0.25">
      <c r="H17436" s="8"/>
      <c r="I17436" s="8"/>
      <c r="N17436" s="23"/>
      <c r="O17436" s="24"/>
      <c r="P17436" s="19"/>
      <c r="Q17436" s="19"/>
      <c r="R17436" s="19"/>
      <c r="U17436" s="27"/>
      <c r="Z17436" s="9"/>
      <c r="AA17436" s="9"/>
      <c r="AD17436" s="9"/>
    </row>
    <row r="17437" spans="8:30" x14ac:dyDescent="0.25">
      <c r="H17437" s="8"/>
      <c r="I17437" s="8"/>
      <c r="N17437" s="23"/>
      <c r="O17437" s="24"/>
      <c r="P17437" s="19"/>
      <c r="Q17437" s="19"/>
      <c r="R17437" s="19"/>
      <c r="U17437" s="27"/>
      <c r="Z17437" s="9"/>
      <c r="AA17437" s="9"/>
      <c r="AD17437" s="9"/>
    </row>
    <row r="17438" spans="8:30" x14ac:dyDescent="0.25">
      <c r="H17438" s="8"/>
      <c r="I17438" s="8"/>
      <c r="N17438" s="23"/>
      <c r="O17438" s="24"/>
      <c r="P17438" s="19"/>
      <c r="Q17438" s="19"/>
      <c r="R17438" s="19"/>
      <c r="U17438" s="27"/>
      <c r="Z17438" s="9"/>
      <c r="AA17438" s="9"/>
      <c r="AD17438" s="9"/>
    </row>
    <row r="17439" spans="8:30" x14ac:dyDescent="0.25">
      <c r="H17439" s="8"/>
      <c r="I17439" s="8"/>
      <c r="N17439" s="23"/>
      <c r="O17439" s="24"/>
      <c r="P17439" s="19"/>
      <c r="Q17439" s="19"/>
      <c r="R17439" s="19"/>
      <c r="U17439" s="27"/>
      <c r="Z17439" s="9"/>
      <c r="AA17439" s="9"/>
      <c r="AD17439" s="9"/>
    </row>
    <row r="17440" spans="8:30" x14ac:dyDescent="0.25">
      <c r="H17440" s="8"/>
      <c r="I17440" s="8"/>
      <c r="N17440" s="23"/>
      <c r="O17440" s="24"/>
      <c r="P17440" s="19"/>
      <c r="Q17440" s="19"/>
      <c r="R17440" s="19"/>
      <c r="U17440" s="27"/>
      <c r="Z17440" s="9"/>
      <c r="AA17440" s="9"/>
      <c r="AD17440" s="9"/>
    </row>
    <row r="17441" spans="8:30" x14ac:dyDescent="0.25">
      <c r="H17441" s="8"/>
      <c r="I17441" s="8"/>
      <c r="N17441" s="23"/>
      <c r="O17441" s="24"/>
      <c r="P17441" s="19"/>
      <c r="Q17441" s="19"/>
      <c r="R17441" s="19"/>
      <c r="U17441" s="27"/>
      <c r="Z17441" s="9"/>
      <c r="AA17441" s="9"/>
      <c r="AD17441" s="9"/>
    </row>
    <row r="17442" spans="8:30" x14ac:dyDescent="0.25">
      <c r="H17442" s="8"/>
      <c r="I17442" s="8"/>
      <c r="N17442" s="23"/>
      <c r="O17442" s="24"/>
      <c r="P17442" s="19"/>
      <c r="Q17442" s="19"/>
      <c r="R17442" s="19"/>
      <c r="U17442" s="27"/>
      <c r="Z17442" s="9"/>
      <c r="AA17442" s="9"/>
      <c r="AD17442" s="9"/>
    </row>
    <row r="17443" spans="8:30" x14ac:dyDescent="0.25">
      <c r="H17443" s="8"/>
      <c r="I17443" s="8"/>
      <c r="N17443" s="23"/>
      <c r="O17443" s="24"/>
      <c r="P17443" s="19"/>
      <c r="Q17443" s="19"/>
      <c r="R17443" s="19"/>
      <c r="U17443" s="27"/>
      <c r="Z17443" s="9"/>
      <c r="AA17443" s="9"/>
      <c r="AD17443" s="9"/>
    </row>
    <row r="17444" spans="8:30" x14ac:dyDescent="0.25">
      <c r="H17444" s="8"/>
      <c r="I17444" s="8"/>
      <c r="N17444" s="23"/>
      <c r="O17444" s="24"/>
      <c r="P17444" s="19"/>
      <c r="Q17444" s="19"/>
      <c r="R17444" s="19"/>
      <c r="U17444" s="27"/>
      <c r="Z17444" s="9"/>
      <c r="AA17444" s="9"/>
      <c r="AD17444" s="9"/>
    </row>
    <row r="17445" spans="8:30" x14ac:dyDescent="0.25">
      <c r="H17445" s="8"/>
      <c r="I17445" s="8"/>
      <c r="N17445" s="23"/>
      <c r="O17445" s="24"/>
      <c r="P17445" s="19"/>
      <c r="Q17445" s="19"/>
      <c r="R17445" s="19"/>
      <c r="U17445" s="27"/>
      <c r="Z17445" s="9"/>
      <c r="AA17445" s="9"/>
      <c r="AD17445" s="9"/>
    </row>
    <row r="17446" spans="8:30" x14ac:dyDescent="0.25">
      <c r="H17446" s="8"/>
      <c r="I17446" s="8"/>
      <c r="N17446" s="23"/>
      <c r="O17446" s="24"/>
      <c r="P17446" s="19"/>
      <c r="Q17446" s="19"/>
      <c r="R17446" s="19"/>
      <c r="U17446" s="27"/>
      <c r="Z17446" s="9"/>
      <c r="AA17446" s="9"/>
      <c r="AD17446" s="9"/>
    </row>
    <row r="17447" spans="8:30" x14ac:dyDescent="0.25">
      <c r="H17447" s="8"/>
      <c r="I17447" s="8"/>
      <c r="N17447" s="23"/>
      <c r="O17447" s="24"/>
      <c r="P17447" s="19"/>
      <c r="Q17447" s="19"/>
      <c r="R17447" s="19"/>
      <c r="U17447" s="27"/>
      <c r="Z17447" s="9"/>
      <c r="AA17447" s="9"/>
      <c r="AD17447" s="9"/>
    </row>
    <row r="17448" spans="8:30" x14ac:dyDescent="0.25">
      <c r="H17448" s="8"/>
      <c r="I17448" s="8"/>
      <c r="N17448" s="23"/>
      <c r="O17448" s="24"/>
      <c r="P17448" s="19"/>
      <c r="Q17448" s="19"/>
      <c r="R17448" s="19"/>
      <c r="U17448" s="27"/>
      <c r="Z17448" s="9"/>
      <c r="AA17448" s="9"/>
      <c r="AD17448" s="9"/>
    </row>
    <row r="17449" spans="8:30" x14ac:dyDescent="0.25">
      <c r="H17449" s="8"/>
      <c r="I17449" s="8"/>
      <c r="N17449" s="23"/>
      <c r="O17449" s="24"/>
      <c r="P17449" s="19"/>
      <c r="Q17449" s="19"/>
      <c r="R17449" s="19"/>
      <c r="U17449" s="27"/>
      <c r="Z17449" s="9"/>
      <c r="AA17449" s="9"/>
      <c r="AD17449" s="9"/>
    </row>
    <row r="17450" spans="8:30" x14ac:dyDescent="0.25">
      <c r="H17450" s="8"/>
      <c r="I17450" s="8"/>
      <c r="N17450" s="23"/>
      <c r="O17450" s="24"/>
      <c r="P17450" s="19"/>
      <c r="Q17450" s="19"/>
      <c r="R17450" s="19"/>
      <c r="U17450" s="27"/>
      <c r="Z17450" s="9"/>
      <c r="AA17450" s="9"/>
      <c r="AD17450" s="9"/>
    </row>
    <row r="17451" spans="8:30" x14ac:dyDescent="0.25">
      <c r="H17451" s="8"/>
      <c r="I17451" s="8"/>
      <c r="N17451" s="23"/>
      <c r="O17451" s="24"/>
      <c r="P17451" s="19"/>
      <c r="Q17451" s="19"/>
      <c r="R17451" s="19"/>
      <c r="U17451" s="27"/>
      <c r="Z17451" s="9"/>
      <c r="AA17451" s="9"/>
      <c r="AD17451" s="9"/>
    </row>
    <row r="17452" spans="8:30" x14ac:dyDescent="0.25">
      <c r="H17452" s="8"/>
      <c r="I17452" s="8"/>
      <c r="N17452" s="23"/>
      <c r="O17452" s="24"/>
      <c r="P17452" s="19"/>
      <c r="Q17452" s="19"/>
      <c r="R17452" s="19"/>
      <c r="U17452" s="27"/>
      <c r="Z17452" s="9"/>
      <c r="AA17452" s="9"/>
      <c r="AD17452" s="9"/>
    </row>
    <row r="17453" spans="8:30" x14ac:dyDescent="0.25">
      <c r="H17453" s="8"/>
      <c r="I17453" s="8"/>
      <c r="N17453" s="23"/>
      <c r="O17453" s="24"/>
      <c r="P17453" s="19"/>
      <c r="Q17453" s="19"/>
      <c r="R17453" s="19"/>
      <c r="U17453" s="27"/>
      <c r="Z17453" s="9"/>
      <c r="AA17453" s="9"/>
      <c r="AD17453" s="9"/>
    </row>
    <row r="17454" spans="8:30" x14ac:dyDescent="0.25">
      <c r="H17454" s="8"/>
      <c r="I17454" s="8"/>
      <c r="N17454" s="23"/>
      <c r="O17454" s="24"/>
      <c r="P17454" s="19"/>
      <c r="Q17454" s="19"/>
      <c r="R17454" s="19"/>
      <c r="U17454" s="27"/>
      <c r="Z17454" s="9"/>
      <c r="AA17454" s="9"/>
      <c r="AD17454" s="9"/>
    </row>
    <row r="17455" spans="8:30" x14ac:dyDescent="0.25">
      <c r="H17455" s="8"/>
      <c r="I17455" s="8"/>
      <c r="N17455" s="23"/>
      <c r="O17455" s="24"/>
      <c r="P17455" s="19"/>
      <c r="Q17455" s="19"/>
      <c r="R17455" s="19"/>
      <c r="U17455" s="27"/>
      <c r="Z17455" s="9"/>
      <c r="AA17455" s="9"/>
      <c r="AD17455" s="9"/>
    </row>
    <row r="17456" spans="8:30" x14ac:dyDescent="0.25">
      <c r="H17456" s="8"/>
      <c r="I17456" s="8"/>
      <c r="N17456" s="23"/>
      <c r="O17456" s="24"/>
      <c r="P17456" s="19"/>
      <c r="Q17456" s="19"/>
      <c r="R17456" s="19"/>
      <c r="U17456" s="27"/>
      <c r="Z17456" s="9"/>
      <c r="AA17456" s="9"/>
      <c r="AD17456" s="9"/>
    </row>
    <row r="17457" spans="8:30" x14ac:dyDescent="0.25">
      <c r="H17457" s="8"/>
      <c r="I17457" s="8"/>
      <c r="N17457" s="23"/>
      <c r="O17457" s="24"/>
      <c r="P17457" s="19"/>
      <c r="Q17457" s="19"/>
      <c r="R17457" s="19"/>
      <c r="U17457" s="27"/>
      <c r="Z17457" s="9"/>
      <c r="AA17457" s="9"/>
      <c r="AD17457" s="9"/>
    </row>
    <row r="17458" spans="8:30" x14ac:dyDescent="0.25">
      <c r="H17458" s="8"/>
      <c r="I17458" s="8"/>
      <c r="N17458" s="23"/>
      <c r="O17458" s="24"/>
      <c r="P17458" s="19"/>
      <c r="Q17458" s="19"/>
      <c r="R17458" s="19"/>
      <c r="U17458" s="27"/>
      <c r="Z17458" s="9"/>
      <c r="AA17458" s="9"/>
      <c r="AD17458" s="9"/>
    </row>
    <row r="17459" spans="8:30" x14ac:dyDescent="0.25">
      <c r="H17459" s="8"/>
      <c r="I17459" s="8"/>
      <c r="N17459" s="23"/>
      <c r="O17459" s="24"/>
      <c r="P17459" s="19"/>
      <c r="Q17459" s="19"/>
      <c r="R17459" s="19"/>
      <c r="U17459" s="27"/>
      <c r="Z17459" s="9"/>
      <c r="AA17459" s="9"/>
      <c r="AD17459" s="9"/>
    </row>
    <row r="17460" spans="8:30" x14ac:dyDescent="0.25">
      <c r="H17460" s="8"/>
      <c r="I17460" s="8"/>
      <c r="N17460" s="23"/>
      <c r="O17460" s="24"/>
      <c r="P17460" s="19"/>
      <c r="Q17460" s="19"/>
      <c r="R17460" s="19"/>
      <c r="U17460" s="27"/>
      <c r="Z17460" s="9"/>
      <c r="AA17460" s="9"/>
      <c r="AD17460" s="9"/>
    </row>
    <row r="17461" spans="8:30" x14ac:dyDescent="0.25">
      <c r="H17461" s="8"/>
      <c r="I17461" s="8"/>
      <c r="N17461" s="23"/>
      <c r="O17461" s="24"/>
      <c r="P17461" s="19"/>
      <c r="Q17461" s="19"/>
      <c r="R17461" s="19"/>
      <c r="U17461" s="27"/>
      <c r="Z17461" s="9"/>
      <c r="AA17461" s="9"/>
      <c r="AD17461" s="9"/>
    </row>
    <row r="17462" spans="8:30" x14ac:dyDescent="0.25">
      <c r="H17462" s="8"/>
      <c r="I17462" s="8"/>
      <c r="N17462" s="23"/>
      <c r="O17462" s="24"/>
      <c r="P17462" s="19"/>
      <c r="Q17462" s="19"/>
      <c r="R17462" s="19"/>
      <c r="U17462" s="27"/>
      <c r="Z17462" s="9"/>
      <c r="AA17462" s="9"/>
      <c r="AD17462" s="9"/>
    </row>
    <row r="17463" spans="8:30" x14ac:dyDescent="0.25">
      <c r="H17463" s="8"/>
      <c r="I17463" s="8"/>
      <c r="N17463" s="23"/>
      <c r="O17463" s="24"/>
      <c r="P17463" s="19"/>
      <c r="Q17463" s="19"/>
      <c r="R17463" s="19"/>
      <c r="U17463" s="27"/>
      <c r="Z17463" s="9"/>
      <c r="AA17463" s="9"/>
      <c r="AD17463" s="9"/>
    </row>
    <row r="17464" spans="8:30" x14ac:dyDescent="0.25">
      <c r="H17464" s="8"/>
      <c r="I17464" s="8"/>
      <c r="N17464" s="23"/>
      <c r="O17464" s="24"/>
      <c r="P17464" s="19"/>
      <c r="Q17464" s="19"/>
      <c r="R17464" s="19"/>
      <c r="U17464" s="27"/>
      <c r="Z17464" s="9"/>
      <c r="AA17464" s="9"/>
      <c r="AD17464" s="9"/>
    </row>
    <row r="17465" spans="8:30" x14ac:dyDescent="0.25">
      <c r="H17465" s="8"/>
      <c r="I17465" s="8"/>
      <c r="N17465" s="23"/>
      <c r="O17465" s="24"/>
      <c r="P17465" s="19"/>
      <c r="Q17465" s="19"/>
      <c r="R17465" s="19"/>
      <c r="U17465" s="27"/>
      <c r="Z17465" s="9"/>
      <c r="AA17465" s="9"/>
      <c r="AD17465" s="9"/>
    </row>
    <row r="17466" spans="8:30" x14ac:dyDescent="0.25">
      <c r="H17466" s="8"/>
      <c r="I17466" s="8"/>
      <c r="N17466" s="23"/>
      <c r="O17466" s="24"/>
      <c r="P17466" s="19"/>
      <c r="Q17466" s="19"/>
      <c r="R17466" s="19"/>
      <c r="U17466" s="27"/>
      <c r="Z17466" s="9"/>
      <c r="AA17466" s="9"/>
      <c r="AD17466" s="9"/>
    </row>
    <row r="17467" spans="8:30" x14ac:dyDescent="0.25">
      <c r="H17467" s="8"/>
      <c r="I17467" s="8"/>
      <c r="N17467" s="23"/>
      <c r="O17467" s="24"/>
      <c r="P17467" s="19"/>
      <c r="Q17467" s="19"/>
      <c r="R17467" s="19"/>
      <c r="U17467" s="27"/>
      <c r="Z17467" s="9"/>
      <c r="AA17467" s="9"/>
      <c r="AD17467" s="9"/>
    </row>
    <row r="17468" spans="8:30" x14ac:dyDescent="0.25">
      <c r="H17468" s="8"/>
      <c r="I17468" s="8"/>
      <c r="N17468" s="23"/>
      <c r="O17468" s="24"/>
      <c r="P17468" s="19"/>
      <c r="Q17468" s="19"/>
      <c r="R17468" s="19"/>
      <c r="U17468" s="27"/>
      <c r="Z17468" s="9"/>
      <c r="AA17468" s="9"/>
      <c r="AD17468" s="9"/>
    </row>
    <row r="17469" spans="8:30" x14ac:dyDescent="0.25">
      <c r="H17469" s="8"/>
      <c r="I17469" s="8"/>
      <c r="N17469" s="23"/>
      <c r="O17469" s="24"/>
      <c r="P17469" s="19"/>
      <c r="Q17469" s="19"/>
      <c r="R17469" s="19"/>
      <c r="U17469" s="27"/>
      <c r="Z17469" s="9"/>
      <c r="AA17469" s="9"/>
      <c r="AD17469" s="9"/>
    </row>
    <row r="17470" spans="8:30" x14ac:dyDescent="0.25">
      <c r="H17470" s="8"/>
      <c r="I17470" s="8"/>
      <c r="N17470" s="23"/>
      <c r="O17470" s="24"/>
      <c r="P17470" s="19"/>
      <c r="Q17470" s="19"/>
      <c r="R17470" s="19"/>
      <c r="U17470" s="27"/>
      <c r="Z17470" s="9"/>
      <c r="AA17470" s="9"/>
      <c r="AD17470" s="9"/>
    </row>
    <row r="17471" spans="8:30" x14ac:dyDescent="0.25">
      <c r="H17471" s="8"/>
      <c r="I17471" s="8"/>
      <c r="N17471" s="23"/>
      <c r="O17471" s="24"/>
      <c r="P17471" s="19"/>
      <c r="Q17471" s="19"/>
      <c r="R17471" s="19"/>
      <c r="U17471" s="27"/>
      <c r="Z17471" s="9"/>
      <c r="AA17471" s="9"/>
      <c r="AD17471" s="9"/>
    </row>
    <row r="17472" spans="8:30" x14ac:dyDescent="0.25">
      <c r="H17472" s="8"/>
      <c r="I17472" s="8"/>
      <c r="N17472" s="23"/>
      <c r="O17472" s="24"/>
      <c r="P17472" s="19"/>
      <c r="Q17472" s="19"/>
      <c r="R17472" s="19"/>
      <c r="U17472" s="27"/>
      <c r="Z17472" s="9"/>
      <c r="AA17472" s="9"/>
      <c r="AD17472" s="9"/>
    </row>
    <row r="17473" spans="8:30" x14ac:dyDescent="0.25">
      <c r="H17473" s="8"/>
      <c r="I17473" s="8"/>
      <c r="N17473" s="23"/>
      <c r="O17473" s="24"/>
      <c r="P17473" s="19"/>
      <c r="Q17473" s="19"/>
      <c r="R17473" s="19"/>
      <c r="U17473" s="27"/>
      <c r="Z17473" s="9"/>
      <c r="AA17473" s="9"/>
      <c r="AD17473" s="9"/>
    </row>
    <row r="17474" spans="8:30" x14ac:dyDescent="0.25">
      <c r="H17474" s="8"/>
      <c r="I17474" s="8"/>
      <c r="N17474" s="23"/>
      <c r="O17474" s="24"/>
      <c r="P17474" s="19"/>
      <c r="Q17474" s="19"/>
      <c r="R17474" s="19"/>
      <c r="U17474" s="27"/>
      <c r="Z17474" s="9"/>
      <c r="AA17474" s="9"/>
      <c r="AD17474" s="9"/>
    </row>
    <row r="17475" spans="8:30" x14ac:dyDescent="0.25">
      <c r="H17475" s="8"/>
      <c r="I17475" s="8"/>
      <c r="N17475" s="23"/>
      <c r="O17475" s="24"/>
      <c r="P17475" s="19"/>
      <c r="Q17475" s="19"/>
      <c r="R17475" s="19"/>
      <c r="U17475" s="27"/>
      <c r="Z17475" s="9"/>
      <c r="AA17475" s="9"/>
      <c r="AD17475" s="9"/>
    </row>
    <row r="17476" spans="8:30" x14ac:dyDescent="0.25">
      <c r="H17476" s="8"/>
      <c r="I17476" s="8"/>
      <c r="N17476" s="23"/>
      <c r="O17476" s="24"/>
      <c r="P17476" s="19"/>
      <c r="Q17476" s="19"/>
      <c r="R17476" s="19"/>
      <c r="U17476" s="27"/>
      <c r="Z17476" s="9"/>
      <c r="AA17476" s="9"/>
      <c r="AD17476" s="9"/>
    </row>
    <row r="17477" spans="8:30" x14ac:dyDescent="0.25">
      <c r="H17477" s="8"/>
      <c r="I17477" s="8"/>
      <c r="N17477" s="23"/>
      <c r="O17477" s="24"/>
      <c r="P17477" s="19"/>
      <c r="Q17477" s="19"/>
      <c r="R17477" s="19"/>
      <c r="U17477" s="27"/>
      <c r="Z17477" s="9"/>
      <c r="AA17477" s="9"/>
      <c r="AD17477" s="9"/>
    </row>
    <row r="17478" spans="8:30" x14ac:dyDescent="0.25">
      <c r="H17478" s="8"/>
      <c r="I17478" s="8"/>
      <c r="N17478" s="23"/>
      <c r="O17478" s="24"/>
      <c r="P17478" s="19"/>
      <c r="Q17478" s="19"/>
      <c r="R17478" s="19"/>
      <c r="U17478" s="27"/>
      <c r="Z17478" s="9"/>
      <c r="AA17478" s="9"/>
      <c r="AD17478" s="9"/>
    </row>
    <row r="17479" spans="8:30" x14ac:dyDescent="0.25">
      <c r="H17479" s="8"/>
      <c r="I17479" s="8"/>
      <c r="N17479" s="23"/>
      <c r="O17479" s="24"/>
      <c r="P17479" s="19"/>
      <c r="Q17479" s="19"/>
      <c r="R17479" s="19"/>
      <c r="U17479" s="27"/>
      <c r="Z17479" s="9"/>
      <c r="AA17479" s="9"/>
      <c r="AD17479" s="9"/>
    </row>
    <row r="17480" spans="8:30" x14ac:dyDescent="0.25">
      <c r="H17480" s="8"/>
      <c r="I17480" s="8"/>
      <c r="N17480" s="23"/>
      <c r="O17480" s="24"/>
      <c r="P17480" s="19"/>
      <c r="Q17480" s="19"/>
      <c r="R17480" s="19"/>
      <c r="U17480" s="27"/>
      <c r="Z17480" s="9"/>
      <c r="AA17480" s="9"/>
      <c r="AD17480" s="9"/>
    </row>
    <row r="17481" spans="8:30" x14ac:dyDescent="0.25">
      <c r="H17481" s="8"/>
      <c r="I17481" s="8"/>
      <c r="N17481" s="23"/>
      <c r="O17481" s="24"/>
      <c r="P17481" s="19"/>
      <c r="Q17481" s="19"/>
      <c r="R17481" s="19"/>
      <c r="U17481" s="27"/>
      <c r="Z17481" s="9"/>
      <c r="AA17481" s="9"/>
      <c r="AD17481" s="9"/>
    </row>
    <row r="17482" spans="8:30" x14ac:dyDescent="0.25">
      <c r="H17482" s="8"/>
      <c r="I17482" s="8"/>
      <c r="N17482" s="23"/>
      <c r="O17482" s="24"/>
      <c r="P17482" s="19"/>
      <c r="Q17482" s="19"/>
      <c r="R17482" s="19"/>
      <c r="U17482" s="27"/>
      <c r="Z17482" s="9"/>
      <c r="AA17482" s="9"/>
      <c r="AD17482" s="9"/>
    </row>
    <row r="17483" spans="8:30" x14ac:dyDescent="0.25">
      <c r="H17483" s="8"/>
      <c r="I17483" s="8"/>
      <c r="N17483" s="23"/>
      <c r="O17483" s="24"/>
      <c r="P17483" s="19"/>
      <c r="Q17483" s="19"/>
      <c r="R17483" s="19"/>
      <c r="U17483" s="27"/>
      <c r="Z17483" s="9"/>
      <c r="AA17483" s="9"/>
      <c r="AD17483" s="9"/>
    </row>
    <row r="17484" spans="8:30" x14ac:dyDescent="0.25">
      <c r="H17484" s="8"/>
      <c r="I17484" s="8"/>
      <c r="N17484" s="23"/>
      <c r="O17484" s="24"/>
      <c r="P17484" s="19"/>
      <c r="Q17484" s="19"/>
      <c r="R17484" s="19"/>
      <c r="U17484" s="27"/>
      <c r="Z17484" s="9"/>
      <c r="AA17484" s="9"/>
      <c r="AD17484" s="9"/>
    </row>
    <row r="17485" spans="8:30" x14ac:dyDescent="0.25">
      <c r="H17485" s="8"/>
      <c r="I17485" s="8"/>
      <c r="N17485" s="23"/>
      <c r="O17485" s="24"/>
      <c r="P17485" s="19"/>
      <c r="Q17485" s="19"/>
      <c r="R17485" s="19"/>
      <c r="U17485" s="27"/>
      <c r="Z17485" s="9"/>
      <c r="AA17485" s="9"/>
      <c r="AD17485" s="9"/>
    </row>
    <row r="17486" spans="8:30" x14ac:dyDescent="0.25">
      <c r="H17486" s="8"/>
      <c r="I17486" s="8"/>
      <c r="N17486" s="23"/>
      <c r="O17486" s="24"/>
      <c r="P17486" s="19"/>
      <c r="Q17486" s="19"/>
      <c r="R17486" s="19"/>
      <c r="U17486" s="27"/>
      <c r="Z17486" s="9"/>
      <c r="AA17486" s="9"/>
      <c r="AD17486" s="9"/>
    </row>
    <row r="17487" spans="8:30" x14ac:dyDescent="0.25">
      <c r="H17487" s="8"/>
      <c r="I17487" s="8"/>
      <c r="N17487" s="23"/>
      <c r="O17487" s="24"/>
      <c r="P17487" s="19"/>
      <c r="Q17487" s="19"/>
      <c r="R17487" s="19"/>
      <c r="U17487" s="27"/>
      <c r="Z17487" s="9"/>
      <c r="AA17487" s="9"/>
      <c r="AD17487" s="9"/>
    </row>
    <row r="17488" spans="8:30" x14ac:dyDescent="0.25">
      <c r="H17488" s="8"/>
      <c r="I17488" s="8"/>
      <c r="N17488" s="23"/>
      <c r="O17488" s="24"/>
      <c r="P17488" s="19"/>
      <c r="Q17488" s="19"/>
      <c r="R17488" s="19"/>
      <c r="U17488" s="27"/>
      <c r="Z17488" s="9"/>
      <c r="AA17488" s="9"/>
      <c r="AD17488" s="9"/>
    </row>
    <row r="17489" spans="8:30" x14ac:dyDescent="0.25">
      <c r="H17489" s="8"/>
      <c r="I17489" s="8"/>
      <c r="N17489" s="23"/>
      <c r="O17489" s="24"/>
      <c r="P17489" s="19"/>
      <c r="Q17489" s="19"/>
      <c r="R17489" s="19"/>
      <c r="U17489" s="27"/>
      <c r="Z17489" s="9"/>
      <c r="AA17489" s="9"/>
      <c r="AD17489" s="9"/>
    </row>
    <row r="17490" spans="8:30" x14ac:dyDescent="0.25">
      <c r="H17490" s="8"/>
      <c r="I17490" s="8"/>
      <c r="N17490" s="23"/>
      <c r="O17490" s="24"/>
      <c r="P17490" s="19"/>
      <c r="Q17490" s="19"/>
      <c r="R17490" s="19"/>
      <c r="U17490" s="27"/>
      <c r="Z17490" s="9"/>
      <c r="AA17490" s="9"/>
      <c r="AD17490" s="9"/>
    </row>
    <row r="17491" spans="8:30" x14ac:dyDescent="0.25">
      <c r="H17491" s="8"/>
      <c r="I17491" s="8"/>
      <c r="N17491" s="23"/>
      <c r="O17491" s="24"/>
      <c r="P17491" s="19"/>
      <c r="Q17491" s="19"/>
      <c r="R17491" s="19"/>
      <c r="U17491" s="27"/>
      <c r="Z17491" s="9"/>
      <c r="AA17491" s="9"/>
      <c r="AD17491" s="9"/>
    </row>
    <row r="17492" spans="8:30" x14ac:dyDescent="0.25">
      <c r="H17492" s="8"/>
      <c r="I17492" s="8"/>
      <c r="N17492" s="23"/>
      <c r="O17492" s="24"/>
      <c r="P17492" s="19"/>
      <c r="Q17492" s="19"/>
      <c r="R17492" s="19"/>
      <c r="U17492" s="27"/>
      <c r="Z17492" s="9"/>
      <c r="AA17492" s="9"/>
      <c r="AD17492" s="9"/>
    </row>
    <row r="17493" spans="8:30" x14ac:dyDescent="0.25">
      <c r="H17493" s="8"/>
      <c r="I17493" s="8"/>
      <c r="N17493" s="23"/>
      <c r="O17493" s="24"/>
      <c r="P17493" s="19"/>
      <c r="Q17493" s="19"/>
      <c r="R17493" s="19"/>
      <c r="U17493" s="27"/>
      <c r="Z17493" s="9"/>
      <c r="AA17493" s="9"/>
      <c r="AD17493" s="9"/>
    </row>
    <row r="17494" spans="8:30" x14ac:dyDescent="0.25">
      <c r="H17494" s="8"/>
      <c r="I17494" s="8"/>
      <c r="N17494" s="23"/>
      <c r="O17494" s="24"/>
      <c r="P17494" s="19"/>
      <c r="Q17494" s="19"/>
      <c r="R17494" s="19"/>
      <c r="U17494" s="27"/>
      <c r="Z17494" s="9"/>
      <c r="AA17494" s="9"/>
      <c r="AD17494" s="9"/>
    </row>
    <row r="17495" spans="8:30" x14ac:dyDescent="0.25">
      <c r="H17495" s="8"/>
      <c r="I17495" s="8"/>
      <c r="N17495" s="23"/>
      <c r="O17495" s="24"/>
      <c r="P17495" s="19"/>
      <c r="Q17495" s="19"/>
      <c r="R17495" s="19"/>
      <c r="U17495" s="27"/>
      <c r="Z17495" s="9"/>
      <c r="AA17495" s="9"/>
      <c r="AD17495" s="9"/>
    </row>
    <row r="17496" spans="8:30" x14ac:dyDescent="0.25">
      <c r="H17496" s="8"/>
      <c r="I17496" s="8"/>
      <c r="N17496" s="23"/>
      <c r="O17496" s="24"/>
      <c r="P17496" s="19"/>
      <c r="Q17496" s="19"/>
      <c r="R17496" s="19"/>
      <c r="U17496" s="27"/>
      <c r="Z17496" s="9"/>
      <c r="AA17496" s="9"/>
      <c r="AD17496" s="9"/>
    </row>
    <row r="17497" spans="8:30" x14ac:dyDescent="0.25">
      <c r="H17497" s="8"/>
      <c r="I17497" s="8"/>
      <c r="N17497" s="23"/>
      <c r="O17497" s="24"/>
      <c r="P17497" s="19"/>
      <c r="Q17497" s="19"/>
      <c r="R17497" s="19"/>
      <c r="U17497" s="27"/>
      <c r="Z17497" s="9"/>
      <c r="AA17497" s="9"/>
      <c r="AD17497" s="9"/>
    </row>
    <row r="17498" spans="8:30" x14ac:dyDescent="0.25">
      <c r="H17498" s="8"/>
      <c r="I17498" s="8"/>
      <c r="N17498" s="23"/>
      <c r="O17498" s="24"/>
      <c r="P17498" s="19"/>
      <c r="Q17498" s="19"/>
      <c r="R17498" s="19"/>
      <c r="U17498" s="27"/>
      <c r="Z17498" s="9"/>
      <c r="AA17498" s="9"/>
      <c r="AD17498" s="9"/>
    </row>
    <row r="17499" spans="8:30" x14ac:dyDescent="0.25">
      <c r="H17499" s="8"/>
      <c r="I17499" s="8"/>
      <c r="N17499" s="23"/>
      <c r="O17499" s="24"/>
      <c r="P17499" s="19"/>
      <c r="Q17499" s="19"/>
      <c r="R17499" s="19"/>
      <c r="U17499" s="27"/>
      <c r="Z17499" s="9"/>
      <c r="AA17499" s="9"/>
      <c r="AD17499" s="9"/>
    </row>
    <row r="17500" spans="8:30" x14ac:dyDescent="0.25">
      <c r="H17500" s="8"/>
      <c r="I17500" s="8"/>
      <c r="N17500" s="23"/>
      <c r="O17500" s="24"/>
      <c r="P17500" s="19"/>
      <c r="Q17500" s="19"/>
      <c r="R17500" s="19"/>
      <c r="U17500" s="27"/>
      <c r="Z17500" s="9"/>
      <c r="AA17500" s="9"/>
      <c r="AD17500" s="9"/>
    </row>
    <row r="17501" spans="8:30" x14ac:dyDescent="0.25">
      <c r="H17501" s="8"/>
      <c r="I17501" s="8"/>
      <c r="N17501" s="23"/>
      <c r="O17501" s="24"/>
      <c r="P17501" s="19"/>
      <c r="Q17501" s="19"/>
      <c r="R17501" s="19"/>
      <c r="U17501" s="27"/>
      <c r="Z17501" s="9"/>
      <c r="AA17501" s="9"/>
      <c r="AD17501" s="9"/>
    </row>
    <row r="17502" spans="8:30" x14ac:dyDescent="0.25">
      <c r="H17502" s="8"/>
      <c r="I17502" s="8"/>
      <c r="N17502" s="23"/>
      <c r="O17502" s="24"/>
      <c r="P17502" s="19"/>
      <c r="Q17502" s="19"/>
      <c r="R17502" s="19"/>
      <c r="U17502" s="27"/>
      <c r="Z17502" s="9"/>
      <c r="AA17502" s="9"/>
      <c r="AD17502" s="9"/>
    </row>
    <row r="17503" spans="8:30" x14ac:dyDescent="0.25">
      <c r="H17503" s="8"/>
      <c r="I17503" s="8"/>
      <c r="N17503" s="23"/>
      <c r="O17503" s="24"/>
      <c r="P17503" s="19"/>
      <c r="Q17503" s="19"/>
      <c r="R17503" s="19"/>
      <c r="U17503" s="27"/>
      <c r="Z17503" s="9"/>
      <c r="AA17503" s="9"/>
      <c r="AD17503" s="9"/>
    </row>
    <row r="17504" spans="8:30" x14ac:dyDescent="0.25">
      <c r="H17504" s="8"/>
      <c r="I17504" s="8"/>
      <c r="N17504" s="23"/>
      <c r="O17504" s="24"/>
      <c r="P17504" s="19"/>
      <c r="Q17504" s="19"/>
      <c r="R17504" s="19"/>
      <c r="U17504" s="27"/>
      <c r="Z17504" s="9"/>
      <c r="AA17504" s="9"/>
      <c r="AD17504" s="9"/>
    </row>
    <row r="17505" spans="8:30" x14ac:dyDescent="0.25">
      <c r="H17505" s="8"/>
      <c r="I17505" s="8"/>
      <c r="N17505" s="23"/>
      <c r="O17505" s="24"/>
      <c r="P17505" s="19"/>
      <c r="Q17505" s="19"/>
      <c r="R17505" s="19"/>
      <c r="U17505" s="27"/>
      <c r="Z17505" s="9"/>
      <c r="AA17505" s="9"/>
      <c r="AD17505" s="9"/>
    </row>
    <row r="17506" spans="8:30" x14ac:dyDescent="0.25">
      <c r="H17506" s="8"/>
      <c r="I17506" s="8"/>
      <c r="N17506" s="23"/>
      <c r="O17506" s="24"/>
      <c r="P17506" s="19"/>
      <c r="Q17506" s="19"/>
      <c r="R17506" s="19"/>
      <c r="U17506" s="27"/>
      <c r="Z17506" s="9"/>
      <c r="AA17506" s="9"/>
      <c r="AD17506" s="9"/>
    </row>
    <row r="17507" spans="8:30" x14ac:dyDescent="0.25">
      <c r="H17507" s="8"/>
      <c r="I17507" s="8"/>
      <c r="N17507" s="23"/>
      <c r="O17507" s="24"/>
      <c r="P17507" s="19"/>
      <c r="Q17507" s="19"/>
      <c r="R17507" s="19"/>
      <c r="U17507" s="27"/>
      <c r="Z17507" s="9"/>
      <c r="AA17507" s="9"/>
      <c r="AD17507" s="9"/>
    </row>
    <row r="17508" spans="8:30" x14ac:dyDescent="0.25">
      <c r="H17508" s="8"/>
      <c r="I17508" s="8"/>
      <c r="N17508" s="23"/>
      <c r="O17508" s="24"/>
      <c r="P17508" s="19"/>
      <c r="Q17508" s="19"/>
      <c r="R17508" s="19"/>
      <c r="U17508" s="27"/>
      <c r="Z17508" s="9"/>
      <c r="AA17508" s="9"/>
      <c r="AD17508" s="9"/>
    </row>
    <row r="17509" spans="8:30" x14ac:dyDescent="0.25">
      <c r="H17509" s="8"/>
      <c r="I17509" s="8"/>
      <c r="N17509" s="23"/>
      <c r="O17509" s="24"/>
      <c r="P17509" s="19"/>
      <c r="Q17509" s="19"/>
      <c r="R17509" s="19"/>
      <c r="U17509" s="27"/>
      <c r="Z17509" s="9"/>
      <c r="AA17509" s="9"/>
      <c r="AD17509" s="9"/>
    </row>
    <row r="17510" spans="8:30" x14ac:dyDescent="0.25">
      <c r="H17510" s="8"/>
      <c r="I17510" s="8"/>
      <c r="N17510" s="23"/>
      <c r="O17510" s="24"/>
      <c r="P17510" s="19"/>
      <c r="Q17510" s="19"/>
      <c r="R17510" s="19"/>
      <c r="U17510" s="27"/>
      <c r="Z17510" s="9"/>
      <c r="AA17510" s="9"/>
      <c r="AD17510" s="9"/>
    </row>
    <row r="17511" spans="8:30" x14ac:dyDescent="0.25">
      <c r="H17511" s="8"/>
      <c r="I17511" s="8"/>
      <c r="N17511" s="23"/>
      <c r="O17511" s="24"/>
      <c r="P17511" s="19"/>
      <c r="Q17511" s="19"/>
      <c r="R17511" s="19"/>
      <c r="U17511" s="27"/>
      <c r="Z17511" s="9"/>
      <c r="AA17511" s="9"/>
      <c r="AD17511" s="9"/>
    </row>
    <row r="17512" spans="8:30" x14ac:dyDescent="0.25">
      <c r="H17512" s="8"/>
      <c r="I17512" s="8"/>
      <c r="N17512" s="23"/>
      <c r="O17512" s="24"/>
      <c r="P17512" s="19"/>
      <c r="Q17512" s="19"/>
      <c r="R17512" s="19"/>
      <c r="U17512" s="27"/>
      <c r="Z17512" s="9"/>
      <c r="AA17512" s="9"/>
      <c r="AD17512" s="9"/>
    </row>
    <row r="17513" spans="8:30" x14ac:dyDescent="0.25">
      <c r="H17513" s="8"/>
      <c r="I17513" s="8"/>
      <c r="N17513" s="23"/>
      <c r="O17513" s="24"/>
      <c r="P17513" s="19"/>
      <c r="Q17513" s="19"/>
      <c r="R17513" s="19"/>
      <c r="U17513" s="27"/>
      <c r="Z17513" s="9"/>
      <c r="AA17513" s="9"/>
      <c r="AD17513" s="9"/>
    </row>
    <row r="17514" spans="8:30" x14ac:dyDescent="0.25">
      <c r="H17514" s="8"/>
      <c r="I17514" s="8"/>
      <c r="N17514" s="23"/>
      <c r="O17514" s="24"/>
      <c r="P17514" s="19"/>
      <c r="Q17514" s="19"/>
      <c r="R17514" s="19"/>
      <c r="U17514" s="27"/>
      <c r="Z17514" s="9"/>
      <c r="AA17514" s="9"/>
      <c r="AD17514" s="9"/>
    </row>
    <row r="17515" spans="8:30" x14ac:dyDescent="0.25">
      <c r="H17515" s="8"/>
      <c r="I17515" s="8"/>
      <c r="N17515" s="23"/>
      <c r="O17515" s="24"/>
      <c r="P17515" s="19"/>
      <c r="Q17515" s="19"/>
      <c r="R17515" s="19"/>
      <c r="U17515" s="27"/>
      <c r="Z17515" s="9"/>
      <c r="AA17515" s="9"/>
      <c r="AD17515" s="9"/>
    </row>
    <row r="17516" spans="8:30" x14ac:dyDescent="0.25">
      <c r="H17516" s="8"/>
      <c r="I17516" s="8"/>
      <c r="N17516" s="23"/>
      <c r="O17516" s="24"/>
      <c r="P17516" s="19"/>
      <c r="Q17516" s="19"/>
      <c r="R17516" s="19"/>
      <c r="U17516" s="27"/>
      <c r="Z17516" s="9"/>
      <c r="AA17516" s="9"/>
      <c r="AD17516" s="9"/>
    </row>
    <row r="17517" spans="8:30" x14ac:dyDescent="0.25">
      <c r="H17517" s="8"/>
      <c r="I17517" s="8"/>
      <c r="N17517" s="23"/>
      <c r="O17517" s="24"/>
      <c r="P17517" s="19"/>
      <c r="Q17517" s="19"/>
      <c r="R17517" s="19"/>
      <c r="U17517" s="27"/>
      <c r="Z17517" s="9"/>
      <c r="AA17517" s="9"/>
      <c r="AD17517" s="9"/>
    </row>
    <row r="17518" spans="8:30" x14ac:dyDescent="0.25">
      <c r="H17518" s="8"/>
      <c r="I17518" s="8"/>
      <c r="N17518" s="23"/>
      <c r="O17518" s="24"/>
      <c r="P17518" s="19"/>
      <c r="Q17518" s="19"/>
      <c r="R17518" s="19"/>
      <c r="U17518" s="27"/>
      <c r="Z17518" s="9"/>
      <c r="AA17518" s="9"/>
      <c r="AD17518" s="9"/>
    </row>
    <row r="17519" spans="8:30" x14ac:dyDescent="0.25">
      <c r="H17519" s="8"/>
      <c r="I17519" s="8"/>
      <c r="N17519" s="23"/>
      <c r="O17519" s="24"/>
      <c r="P17519" s="19"/>
      <c r="Q17519" s="19"/>
      <c r="R17519" s="19"/>
      <c r="U17519" s="27"/>
      <c r="Z17519" s="9"/>
      <c r="AA17519" s="9"/>
      <c r="AD17519" s="9"/>
    </row>
    <row r="17520" spans="8:30" x14ac:dyDescent="0.25">
      <c r="H17520" s="8"/>
      <c r="I17520" s="8"/>
      <c r="N17520" s="23"/>
      <c r="O17520" s="24"/>
      <c r="P17520" s="19"/>
      <c r="Q17520" s="19"/>
      <c r="R17520" s="19"/>
      <c r="U17520" s="27"/>
      <c r="Z17520" s="9"/>
      <c r="AA17520" s="9"/>
      <c r="AD17520" s="9"/>
    </row>
    <row r="17521" spans="8:30" x14ac:dyDescent="0.25">
      <c r="H17521" s="8"/>
      <c r="I17521" s="8"/>
      <c r="N17521" s="23"/>
      <c r="O17521" s="24"/>
      <c r="P17521" s="19"/>
      <c r="Q17521" s="19"/>
      <c r="R17521" s="19"/>
      <c r="U17521" s="27"/>
      <c r="Z17521" s="9"/>
      <c r="AA17521" s="9"/>
      <c r="AD17521" s="9"/>
    </row>
    <row r="17522" spans="8:30" x14ac:dyDescent="0.25">
      <c r="H17522" s="8"/>
      <c r="I17522" s="8"/>
      <c r="N17522" s="23"/>
      <c r="O17522" s="24"/>
      <c r="P17522" s="19"/>
      <c r="Q17522" s="19"/>
      <c r="R17522" s="19"/>
      <c r="U17522" s="27"/>
      <c r="Z17522" s="9"/>
      <c r="AA17522" s="9"/>
      <c r="AD17522" s="9"/>
    </row>
    <row r="17523" spans="8:30" x14ac:dyDescent="0.25">
      <c r="H17523" s="8"/>
      <c r="I17523" s="8"/>
      <c r="N17523" s="23"/>
      <c r="O17523" s="24"/>
      <c r="P17523" s="19"/>
      <c r="Q17523" s="19"/>
      <c r="R17523" s="19"/>
      <c r="U17523" s="27"/>
      <c r="Z17523" s="9"/>
      <c r="AA17523" s="9"/>
      <c r="AD17523" s="9"/>
    </row>
    <row r="17524" spans="8:30" x14ac:dyDescent="0.25">
      <c r="H17524" s="8"/>
      <c r="I17524" s="8"/>
      <c r="N17524" s="23"/>
      <c r="O17524" s="24"/>
      <c r="P17524" s="19"/>
      <c r="Q17524" s="19"/>
      <c r="R17524" s="19"/>
      <c r="U17524" s="27"/>
      <c r="Z17524" s="9"/>
      <c r="AA17524" s="9"/>
      <c r="AD17524" s="9"/>
    </row>
    <row r="17525" spans="8:30" x14ac:dyDescent="0.25">
      <c r="H17525" s="8"/>
      <c r="I17525" s="8"/>
      <c r="N17525" s="23"/>
      <c r="O17525" s="24"/>
      <c r="P17525" s="19"/>
      <c r="Q17525" s="19"/>
      <c r="R17525" s="19"/>
      <c r="U17525" s="27"/>
      <c r="Z17525" s="9"/>
      <c r="AA17525" s="9"/>
      <c r="AD17525" s="9"/>
    </row>
    <row r="17526" spans="8:30" x14ac:dyDescent="0.25">
      <c r="H17526" s="8"/>
      <c r="I17526" s="8"/>
      <c r="N17526" s="23"/>
      <c r="O17526" s="24"/>
      <c r="P17526" s="19"/>
      <c r="Q17526" s="19"/>
      <c r="R17526" s="19"/>
      <c r="U17526" s="27"/>
      <c r="Z17526" s="9"/>
      <c r="AA17526" s="9"/>
      <c r="AD17526" s="9"/>
    </row>
    <row r="17527" spans="8:30" x14ac:dyDescent="0.25">
      <c r="H17527" s="8"/>
      <c r="I17527" s="8"/>
      <c r="N17527" s="23"/>
      <c r="O17527" s="24"/>
      <c r="P17527" s="19"/>
      <c r="Q17527" s="19"/>
      <c r="R17527" s="19"/>
      <c r="U17527" s="27"/>
      <c r="Z17527" s="9"/>
      <c r="AA17527" s="9"/>
      <c r="AD17527" s="9"/>
    </row>
    <row r="17528" spans="8:30" x14ac:dyDescent="0.25">
      <c r="H17528" s="8"/>
      <c r="I17528" s="8"/>
      <c r="N17528" s="23"/>
      <c r="O17528" s="24"/>
      <c r="P17528" s="19"/>
      <c r="Q17528" s="19"/>
      <c r="R17528" s="19"/>
      <c r="U17528" s="27"/>
      <c r="Z17528" s="9"/>
      <c r="AA17528" s="9"/>
      <c r="AD17528" s="9"/>
    </row>
    <row r="17529" spans="8:30" x14ac:dyDescent="0.25">
      <c r="H17529" s="8"/>
      <c r="I17529" s="8"/>
      <c r="N17529" s="23"/>
      <c r="O17529" s="24"/>
      <c r="P17529" s="19"/>
      <c r="Q17529" s="19"/>
      <c r="R17529" s="19"/>
      <c r="U17529" s="27"/>
      <c r="Z17529" s="9"/>
      <c r="AA17529" s="9"/>
      <c r="AD17529" s="9"/>
    </row>
    <row r="17530" spans="8:30" x14ac:dyDescent="0.25">
      <c r="H17530" s="8"/>
      <c r="I17530" s="8"/>
      <c r="N17530" s="23"/>
      <c r="O17530" s="24"/>
      <c r="P17530" s="19"/>
      <c r="Q17530" s="19"/>
      <c r="R17530" s="19"/>
      <c r="U17530" s="27"/>
      <c r="Z17530" s="9"/>
      <c r="AA17530" s="9"/>
      <c r="AD17530" s="9"/>
    </row>
    <row r="17531" spans="8:30" x14ac:dyDescent="0.25">
      <c r="H17531" s="8"/>
      <c r="I17531" s="8"/>
      <c r="N17531" s="23"/>
      <c r="O17531" s="24"/>
      <c r="P17531" s="19"/>
      <c r="Q17531" s="19"/>
      <c r="R17531" s="19"/>
      <c r="U17531" s="27"/>
      <c r="Z17531" s="9"/>
      <c r="AA17531" s="9"/>
      <c r="AD17531" s="9"/>
    </row>
    <row r="17532" spans="8:30" x14ac:dyDescent="0.25">
      <c r="H17532" s="8"/>
      <c r="I17532" s="8"/>
      <c r="N17532" s="23"/>
      <c r="O17532" s="24"/>
      <c r="P17532" s="19"/>
      <c r="Q17532" s="19"/>
      <c r="R17532" s="19"/>
      <c r="U17532" s="27"/>
      <c r="Z17532" s="9"/>
      <c r="AA17532" s="9"/>
      <c r="AD17532" s="9"/>
    </row>
    <row r="17533" spans="8:30" x14ac:dyDescent="0.25">
      <c r="H17533" s="8"/>
      <c r="I17533" s="8"/>
      <c r="N17533" s="23"/>
      <c r="O17533" s="24"/>
      <c r="P17533" s="19"/>
      <c r="Q17533" s="19"/>
      <c r="R17533" s="19"/>
      <c r="U17533" s="27"/>
      <c r="Z17533" s="9"/>
      <c r="AA17533" s="9"/>
      <c r="AD17533" s="9"/>
    </row>
    <row r="17534" spans="8:30" x14ac:dyDescent="0.25">
      <c r="H17534" s="8"/>
      <c r="I17534" s="8"/>
      <c r="N17534" s="23"/>
      <c r="O17534" s="24"/>
      <c r="P17534" s="19"/>
      <c r="Q17534" s="19"/>
      <c r="R17534" s="19"/>
      <c r="U17534" s="27"/>
      <c r="Z17534" s="9"/>
      <c r="AA17534" s="9"/>
      <c r="AD17534" s="9"/>
    </row>
    <row r="17535" spans="8:30" x14ac:dyDescent="0.25">
      <c r="H17535" s="8"/>
      <c r="I17535" s="8"/>
      <c r="N17535" s="23"/>
      <c r="O17535" s="24"/>
      <c r="P17535" s="19"/>
      <c r="Q17535" s="19"/>
      <c r="R17535" s="19"/>
      <c r="U17535" s="27"/>
      <c r="Z17535" s="9"/>
      <c r="AA17535" s="9"/>
      <c r="AD17535" s="9"/>
    </row>
    <row r="17536" spans="8:30" x14ac:dyDescent="0.25">
      <c r="H17536" s="8"/>
      <c r="I17536" s="8"/>
      <c r="N17536" s="23"/>
      <c r="O17536" s="24"/>
      <c r="P17536" s="19"/>
      <c r="Q17536" s="19"/>
      <c r="R17536" s="19"/>
      <c r="U17536" s="27"/>
      <c r="Z17536" s="9"/>
      <c r="AA17536" s="9"/>
      <c r="AD17536" s="9"/>
    </row>
    <row r="17537" spans="8:30" x14ac:dyDescent="0.25">
      <c r="H17537" s="8"/>
      <c r="I17537" s="8"/>
      <c r="N17537" s="23"/>
      <c r="O17537" s="24"/>
      <c r="P17537" s="19"/>
      <c r="Q17537" s="19"/>
      <c r="R17537" s="19"/>
      <c r="U17537" s="27"/>
      <c r="Z17537" s="9"/>
      <c r="AA17537" s="9"/>
      <c r="AD17537" s="9"/>
    </row>
    <row r="17538" spans="8:30" x14ac:dyDescent="0.25">
      <c r="H17538" s="8"/>
      <c r="I17538" s="8"/>
      <c r="N17538" s="23"/>
      <c r="O17538" s="24"/>
      <c r="P17538" s="19"/>
      <c r="Q17538" s="19"/>
      <c r="R17538" s="19"/>
      <c r="U17538" s="27"/>
      <c r="Z17538" s="9"/>
      <c r="AA17538" s="9"/>
      <c r="AD17538" s="9"/>
    </row>
    <row r="17539" spans="8:30" x14ac:dyDescent="0.25">
      <c r="H17539" s="8"/>
      <c r="I17539" s="8"/>
      <c r="N17539" s="23"/>
      <c r="O17539" s="24"/>
      <c r="P17539" s="19"/>
      <c r="Q17539" s="19"/>
      <c r="R17539" s="19"/>
      <c r="U17539" s="27"/>
      <c r="Z17539" s="9"/>
      <c r="AA17539" s="9"/>
      <c r="AD17539" s="9"/>
    </row>
    <row r="17540" spans="8:30" x14ac:dyDescent="0.25">
      <c r="H17540" s="8"/>
      <c r="I17540" s="8"/>
      <c r="N17540" s="23"/>
      <c r="O17540" s="24"/>
      <c r="P17540" s="19"/>
      <c r="Q17540" s="19"/>
      <c r="R17540" s="19"/>
      <c r="U17540" s="27"/>
      <c r="Z17540" s="9"/>
      <c r="AA17540" s="9"/>
      <c r="AD17540" s="9"/>
    </row>
    <row r="17541" spans="8:30" x14ac:dyDescent="0.25">
      <c r="H17541" s="8"/>
      <c r="I17541" s="8"/>
      <c r="N17541" s="23"/>
      <c r="O17541" s="24"/>
      <c r="P17541" s="19"/>
      <c r="Q17541" s="19"/>
      <c r="R17541" s="19"/>
      <c r="U17541" s="27"/>
      <c r="Z17541" s="9"/>
      <c r="AA17541" s="9"/>
      <c r="AD17541" s="9"/>
    </row>
    <row r="17542" spans="8:30" x14ac:dyDescent="0.25">
      <c r="H17542" s="8"/>
      <c r="I17542" s="8"/>
      <c r="N17542" s="23"/>
      <c r="O17542" s="24"/>
      <c r="P17542" s="19"/>
      <c r="Q17542" s="19"/>
      <c r="R17542" s="19"/>
      <c r="U17542" s="27"/>
      <c r="Z17542" s="9"/>
      <c r="AA17542" s="9"/>
      <c r="AD17542" s="9"/>
    </row>
    <row r="17543" spans="8:30" x14ac:dyDescent="0.25">
      <c r="H17543" s="8"/>
      <c r="I17543" s="8"/>
      <c r="N17543" s="23"/>
      <c r="O17543" s="24"/>
      <c r="P17543" s="19"/>
      <c r="Q17543" s="19"/>
      <c r="R17543" s="19"/>
      <c r="U17543" s="27"/>
      <c r="Z17543" s="9"/>
      <c r="AA17543" s="9"/>
      <c r="AD17543" s="9"/>
    </row>
    <row r="17544" spans="8:30" x14ac:dyDescent="0.25">
      <c r="H17544" s="8"/>
      <c r="I17544" s="8"/>
      <c r="N17544" s="23"/>
      <c r="O17544" s="24"/>
      <c r="P17544" s="19"/>
      <c r="Q17544" s="19"/>
      <c r="R17544" s="19"/>
      <c r="U17544" s="27"/>
      <c r="Z17544" s="9"/>
      <c r="AA17544" s="9"/>
      <c r="AD17544" s="9"/>
    </row>
    <row r="17545" spans="8:30" x14ac:dyDescent="0.25">
      <c r="H17545" s="8"/>
      <c r="I17545" s="8"/>
      <c r="N17545" s="23"/>
      <c r="O17545" s="24"/>
      <c r="P17545" s="19"/>
      <c r="Q17545" s="19"/>
      <c r="R17545" s="19"/>
      <c r="U17545" s="27"/>
      <c r="Z17545" s="9"/>
      <c r="AA17545" s="9"/>
      <c r="AD17545" s="9"/>
    </row>
    <row r="17546" spans="8:30" x14ac:dyDescent="0.25">
      <c r="H17546" s="8"/>
      <c r="I17546" s="8"/>
      <c r="N17546" s="23"/>
      <c r="O17546" s="24"/>
      <c r="P17546" s="19"/>
      <c r="Q17546" s="19"/>
      <c r="R17546" s="19"/>
      <c r="U17546" s="27"/>
      <c r="Z17546" s="9"/>
      <c r="AA17546" s="9"/>
      <c r="AD17546" s="9"/>
    </row>
    <row r="17547" spans="8:30" x14ac:dyDescent="0.25">
      <c r="H17547" s="8"/>
      <c r="I17547" s="8"/>
      <c r="N17547" s="23"/>
      <c r="O17547" s="24"/>
      <c r="P17547" s="19"/>
      <c r="Q17547" s="19"/>
      <c r="R17547" s="19"/>
      <c r="U17547" s="27"/>
      <c r="Z17547" s="9"/>
      <c r="AA17547" s="9"/>
      <c r="AD17547" s="9"/>
    </row>
    <row r="17548" spans="8:30" x14ac:dyDescent="0.25">
      <c r="H17548" s="8"/>
      <c r="I17548" s="8"/>
      <c r="N17548" s="23"/>
      <c r="O17548" s="24"/>
      <c r="P17548" s="19"/>
      <c r="Q17548" s="19"/>
      <c r="R17548" s="19"/>
      <c r="U17548" s="27"/>
      <c r="Z17548" s="9"/>
      <c r="AA17548" s="9"/>
      <c r="AD17548" s="9"/>
    </row>
    <row r="17549" spans="8:30" x14ac:dyDescent="0.25">
      <c r="H17549" s="8"/>
      <c r="I17549" s="8"/>
      <c r="N17549" s="23"/>
      <c r="O17549" s="24"/>
      <c r="P17549" s="19"/>
      <c r="Q17549" s="19"/>
      <c r="R17549" s="19"/>
      <c r="U17549" s="27"/>
      <c r="Z17549" s="9"/>
      <c r="AA17549" s="9"/>
      <c r="AD17549" s="9"/>
    </row>
    <row r="17550" spans="8:30" x14ac:dyDescent="0.25">
      <c r="H17550" s="8"/>
      <c r="I17550" s="8"/>
      <c r="N17550" s="23"/>
      <c r="O17550" s="24"/>
      <c r="P17550" s="19"/>
      <c r="Q17550" s="19"/>
      <c r="R17550" s="19"/>
      <c r="U17550" s="27"/>
      <c r="Z17550" s="9"/>
      <c r="AA17550" s="9"/>
      <c r="AD17550" s="9"/>
    </row>
    <row r="17551" spans="8:30" x14ac:dyDescent="0.25">
      <c r="H17551" s="8"/>
      <c r="I17551" s="8"/>
      <c r="N17551" s="23"/>
      <c r="O17551" s="24"/>
      <c r="P17551" s="19"/>
      <c r="Q17551" s="19"/>
      <c r="R17551" s="19"/>
      <c r="U17551" s="27"/>
      <c r="Z17551" s="9"/>
      <c r="AA17551" s="9"/>
      <c r="AD17551" s="9"/>
    </row>
    <row r="17552" spans="8:30" x14ac:dyDescent="0.25">
      <c r="H17552" s="8"/>
      <c r="I17552" s="8"/>
      <c r="N17552" s="23"/>
      <c r="O17552" s="24"/>
      <c r="P17552" s="19"/>
      <c r="Q17552" s="19"/>
      <c r="R17552" s="19"/>
      <c r="U17552" s="27"/>
      <c r="Z17552" s="9"/>
      <c r="AA17552" s="9"/>
      <c r="AD17552" s="9"/>
    </row>
    <row r="17553" spans="8:30" x14ac:dyDescent="0.25">
      <c r="H17553" s="8"/>
      <c r="I17553" s="8"/>
      <c r="N17553" s="23"/>
      <c r="O17553" s="24"/>
      <c r="P17553" s="19"/>
      <c r="Q17553" s="19"/>
      <c r="R17553" s="19"/>
      <c r="U17553" s="27"/>
      <c r="Z17553" s="9"/>
      <c r="AA17553" s="9"/>
      <c r="AD17553" s="9"/>
    </row>
    <row r="17554" spans="8:30" x14ac:dyDescent="0.25">
      <c r="H17554" s="8"/>
      <c r="I17554" s="8"/>
      <c r="N17554" s="23"/>
      <c r="O17554" s="24"/>
      <c r="P17554" s="19"/>
      <c r="Q17554" s="19"/>
      <c r="R17554" s="19"/>
      <c r="U17554" s="27"/>
      <c r="Z17554" s="9"/>
      <c r="AA17554" s="9"/>
      <c r="AD17554" s="9"/>
    </row>
    <row r="17555" spans="8:30" x14ac:dyDescent="0.25">
      <c r="H17555" s="8"/>
      <c r="I17555" s="8"/>
      <c r="N17555" s="23"/>
      <c r="O17555" s="24"/>
      <c r="P17555" s="19"/>
      <c r="Q17555" s="19"/>
      <c r="R17555" s="19"/>
      <c r="U17555" s="27"/>
      <c r="Z17555" s="9"/>
      <c r="AA17555" s="9"/>
      <c r="AD17555" s="9"/>
    </row>
    <row r="17556" spans="8:30" x14ac:dyDescent="0.25">
      <c r="H17556" s="8"/>
      <c r="I17556" s="8"/>
      <c r="N17556" s="23"/>
      <c r="O17556" s="24"/>
      <c r="P17556" s="19"/>
      <c r="Q17556" s="19"/>
      <c r="R17556" s="19"/>
      <c r="U17556" s="27"/>
      <c r="Z17556" s="9"/>
      <c r="AA17556" s="9"/>
      <c r="AD17556" s="9"/>
    </row>
    <row r="17557" spans="8:30" x14ac:dyDescent="0.25">
      <c r="H17557" s="8"/>
      <c r="I17557" s="8"/>
      <c r="N17557" s="23"/>
      <c r="O17557" s="24"/>
      <c r="P17557" s="19"/>
      <c r="Q17557" s="19"/>
      <c r="R17557" s="19"/>
      <c r="U17557" s="27"/>
      <c r="Z17557" s="9"/>
      <c r="AA17557" s="9"/>
      <c r="AD17557" s="9"/>
    </row>
    <row r="17558" spans="8:30" x14ac:dyDescent="0.25">
      <c r="H17558" s="8"/>
      <c r="I17558" s="8"/>
      <c r="N17558" s="23"/>
      <c r="O17558" s="24"/>
      <c r="P17558" s="19"/>
      <c r="Q17558" s="19"/>
      <c r="R17558" s="19"/>
      <c r="U17558" s="27"/>
      <c r="Z17558" s="9"/>
      <c r="AA17558" s="9"/>
      <c r="AD17558" s="9"/>
    </row>
    <row r="17559" spans="8:30" x14ac:dyDescent="0.25">
      <c r="H17559" s="8"/>
      <c r="I17559" s="8"/>
      <c r="N17559" s="23"/>
      <c r="O17559" s="24"/>
      <c r="P17559" s="19"/>
      <c r="Q17559" s="19"/>
      <c r="R17559" s="19"/>
      <c r="U17559" s="27"/>
      <c r="Z17559" s="9"/>
      <c r="AA17559" s="9"/>
      <c r="AD17559" s="9"/>
    </row>
    <row r="17560" spans="8:30" x14ac:dyDescent="0.25">
      <c r="H17560" s="8"/>
      <c r="I17560" s="8"/>
      <c r="N17560" s="23"/>
      <c r="O17560" s="24"/>
      <c r="P17560" s="19"/>
      <c r="Q17560" s="19"/>
      <c r="R17560" s="19"/>
      <c r="U17560" s="27"/>
      <c r="Z17560" s="9"/>
      <c r="AA17560" s="9"/>
      <c r="AD17560" s="9"/>
    </row>
    <row r="17561" spans="8:30" x14ac:dyDescent="0.25">
      <c r="H17561" s="8"/>
      <c r="I17561" s="8"/>
      <c r="N17561" s="23"/>
      <c r="O17561" s="24"/>
      <c r="P17561" s="19"/>
      <c r="Q17561" s="19"/>
      <c r="R17561" s="19"/>
      <c r="U17561" s="27"/>
      <c r="Z17561" s="9"/>
      <c r="AA17561" s="9"/>
      <c r="AD17561" s="9"/>
    </row>
    <row r="17562" spans="8:30" x14ac:dyDescent="0.25">
      <c r="H17562" s="8"/>
      <c r="I17562" s="8"/>
      <c r="N17562" s="23"/>
      <c r="O17562" s="24"/>
      <c r="P17562" s="19"/>
      <c r="Q17562" s="19"/>
      <c r="R17562" s="19"/>
      <c r="U17562" s="27"/>
      <c r="Z17562" s="9"/>
      <c r="AA17562" s="9"/>
      <c r="AD17562" s="9"/>
    </row>
    <row r="17563" spans="8:30" x14ac:dyDescent="0.25">
      <c r="H17563" s="8"/>
      <c r="I17563" s="8"/>
      <c r="N17563" s="23"/>
      <c r="O17563" s="24"/>
      <c r="P17563" s="19"/>
      <c r="Q17563" s="19"/>
      <c r="R17563" s="19"/>
      <c r="U17563" s="27"/>
      <c r="Z17563" s="9"/>
      <c r="AA17563" s="9"/>
      <c r="AD17563" s="9"/>
    </row>
    <row r="17564" spans="8:30" x14ac:dyDescent="0.25">
      <c r="H17564" s="8"/>
      <c r="I17564" s="8"/>
      <c r="N17564" s="23"/>
      <c r="O17564" s="24"/>
      <c r="P17564" s="19"/>
      <c r="Q17564" s="19"/>
      <c r="R17564" s="19"/>
      <c r="U17564" s="27"/>
      <c r="Z17564" s="9"/>
      <c r="AA17564" s="9"/>
      <c r="AD17564" s="9"/>
    </row>
    <row r="17565" spans="8:30" x14ac:dyDescent="0.25">
      <c r="H17565" s="8"/>
      <c r="I17565" s="8"/>
      <c r="N17565" s="23"/>
      <c r="O17565" s="24"/>
      <c r="P17565" s="19"/>
      <c r="Q17565" s="19"/>
      <c r="R17565" s="19"/>
      <c r="U17565" s="27"/>
      <c r="Z17565" s="9"/>
      <c r="AA17565" s="9"/>
      <c r="AD17565" s="9"/>
    </row>
    <row r="17566" spans="8:30" x14ac:dyDescent="0.25">
      <c r="H17566" s="8"/>
      <c r="I17566" s="8"/>
      <c r="N17566" s="23"/>
      <c r="O17566" s="24"/>
      <c r="P17566" s="19"/>
      <c r="Q17566" s="19"/>
      <c r="R17566" s="19"/>
      <c r="U17566" s="27"/>
      <c r="Z17566" s="9"/>
      <c r="AA17566" s="9"/>
      <c r="AD17566" s="9"/>
    </row>
    <row r="17567" spans="8:30" x14ac:dyDescent="0.25">
      <c r="H17567" s="8"/>
      <c r="I17567" s="8"/>
      <c r="N17567" s="23"/>
      <c r="O17567" s="24"/>
      <c r="P17567" s="19"/>
      <c r="Q17567" s="19"/>
      <c r="R17567" s="19"/>
      <c r="U17567" s="27"/>
      <c r="Z17567" s="9"/>
      <c r="AA17567" s="9"/>
      <c r="AD17567" s="9"/>
    </row>
    <row r="17568" spans="8:30" x14ac:dyDescent="0.25">
      <c r="H17568" s="8"/>
      <c r="I17568" s="8"/>
      <c r="N17568" s="23"/>
      <c r="O17568" s="24"/>
      <c r="P17568" s="19"/>
      <c r="Q17568" s="19"/>
      <c r="R17568" s="19"/>
      <c r="U17568" s="27"/>
      <c r="Z17568" s="9"/>
      <c r="AA17568" s="9"/>
      <c r="AD17568" s="9"/>
    </row>
    <row r="17569" spans="8:30" x14ac:dyDescent="0.25">
      <c r="H17569" s="8"/>
      <c r="I17569" s="8"/>
      <c r="N17569" s="23"/>
      <c r="O17569" s="24"/>
      <c r="P17569" s="19"/>
      <c r="Q17569" s="19"/>
      <c r="R17569" s="19"/>
      <c r="U17569" s="27"/>
      <c r="Z17569" s="9"/>
      <c r="AA17569" s="9"/>
      <c r="AD17569" s="9"/>
    </row>
    <row r="17570" spans="8:30" x14ac:dyDescent="0.25">
      <c r="H17570" s="8"/>
      <c r="I17570" s="8"/>
      <c r="N17570" s="23"/>
      <c r="O17570" s="24"/>
      <c r="P17570" s="19"/>
      <c r="Q17570" s="19"/>
      <c r="R17570" s="19"/>
      <c r="U17570" s="27"/>
      <c r="Z17570" s="9"/>
      <c r="AA17570" s="9"/>
      <c r="AD17570" s="9"/>
    </row>
    <row r="17571" spans="8:30" x14ac:dyDescent="0.25">
      <c r="H17571" s="8"/>
      <c r="I17571" s="8"/>
      <c r="N17571" s="23"/>
      <c r="O17571" s="24"/>
      <c r="P17571" s="19"/>
      <c r="Q17571" s="19"/>
      <c r="R17571" s="19"/>
      <c r="U17571" s="27"/>
      <c r="Z17571" s="9"/>
      <c r="AA17571" s="9"/>
      <c r="AD17571" s="9"/>
    </row>
    <row r="17572" spans="8:30" x14ac:dyDescent="0.25">
      <c r="H17572" s="8"/>
      <c r="I17572" s="8"/>
      <c r="N17572" s="23"/>
      <c r="O17572" s="24"/>
      <c r="P17572" s="19"/>
      <c r="Q17572" s="19"/>
      <c r="R17572" s="19"/>
      <c r="U17572" s="27"/>
      <c r="Z17572" s="9"/>
      <c r="AA17572" s="9"/>
      <c r="AD17572" s="9"/>
    </row>
    <row r="17573" spans="8:30" x14ac:dyDescent="0.25">
      <c r="H17573" s="8"/>
      <c r="I17573" s="8"/>
      <c r="N17573" s="23"/>
      <c r="O17573" s="24"/>
      <c r="P17573" s="19"/>
      <c r="Q17573" s="19"/>
      <c r="R17573" s="19"/>
      <c r="U17573" s="27"/>
      <c r="Z17573" s="9"/>
      <c r="AA17573" s="9"/>
      <c r="AD17573" s="9"/>
    </row>
    <row r="17574" spans="8:30" x14ac:dyDescent="0.25">
      <c r="H17574" s="8"/>
      <c r="I17574" s="8"/>
      <c r="N17574" s="23"/>
      <c r="O17574" s="24"/>
      <c r="P17574" s="19"/>
      <c r="Q17574" s="19"/>
      <c r="R17574" s="19"/>
      <c r="U17574" s="27"/>
      <c r="Z17574" s="9"/>
      <c r="AA17574" s="9"/>
      <c r="AD17574" s="9"/>
    </row>
    <row r="17575" spans="8:30" x14ac:dyDescent="0.25">
      <c r="H17575" s="8"/>
      <c r="I17575" s="8"/>
      <c r="N17575" s="23"/>
      <c r="O17575" s="24"/>
      <c r="P17575" s="19"/>
      <c r="Q17575" s="19"/>
      <c r="R17575" s="19"/>
      <c r="U17575" s="27"/>
      <c r="Z17575" s="9"/>
      <c r="AA17575" s="9"/>
      <c r="AD17575" s="9"/>
    </row>
    <row r="17576" spans="8:30" x14ac:dyDescent="0.25">
      <c r="H17576" s="8"/>
      <c r="I17576" s="8"/>
      <c r="N17576" s="23"/>
      <c r="O17576" s="24"/>
      <c r="P17576" s="19"/>
      <c r="Q17576" s="19"/>
      <c r="R17576" s="19"/>
      <c r="U17576" s="27"/>
      <c r="Z17576" s="9"/>
      <c r="AA17576" s="9"/>
      <c r="AD17576" s="9"/>
    </row>
    <row r="17577" spans="8:30" x14ac:dyDescent="0.25">
      <c r="H17577" s="8"/>
      <c r="I17577" s="8"/>
      <c r="N17577" s="23"/>
      <c r="O17577" s="24"/>
      <c r="P17577" s="19"/>
      <c r="Q17577" s="19"/>
      <c r="R17577" s="19"/>
      <c r="U17577" s="27"/>
      <c r="Z17577" s="9"/>
      <c r="AA17577" s="9"/>
      <c r="AD17577" s="9"/>
    </row>
    <row r="17578" spans="8:30" x14ac:dyDescent="0.25">
      <c r="H17578" s="8"/>
      <c r="I17578" s="8"/>
      <c r="N17578" s="23"/>
      <c r="O17578" s="24"/>
      <c r="P17578" s="19"/>
      <c r="Q17578" s="19"/>
      <c r="R17578" s="19"/>
      <c r="U17578" s="27"/>
      <c r="Z17578" s="9"/>
      <c r="AA17578" s="9"/>
      <c r="AD17578" s="9"/>
    </row>
    <row r="17579" spans="8:30" x14ac:dyDescent="0.25">
      <c r="H17579" s="8"/>
      <c r="I17579" s="8"/>
      <c r="N17579" s="23"/>
      <c r="O17579" s="24"/>
      <c r="P17579" s="19"/>
      <c r="Q17579" s="19"/>
      <c r="R17579" s="19"/>
      <c r="U17579" s="27"/>
      <c r="Z17579" s="9"/>
      <c r="AA17579" s="9"/>
      <c r="AD17579" s="9"/>
    </row>
    <row r="17580" spans="8:30" x14ac:dyDescent="0.25">
      <c r="H17580" s="8"/>
      <c r="I17580" s="8"/>
      <c r="N17580" s="23"/>
      <c r="O17580" s="24"/>
      <c r="P17580" s="19"/>
      <c r="Q17580" s="19"/>
      <c r="R17580" s="19"/>
      <c r="U17580" s="27"/>
      <c r="Z17580" s="9"/>
      <c r="AA17580" s="9"/>
      <c r="AD17580" s="9"/>
    </row>
    <row r="17581" spans="8:30" x14ac:dyDescent="0.25">
      <c r="H17581" s="8"/>
      <c r="I17581" s="8"/>
      <c r="N17581" s="23"/>
      <c r="O17581" s="24"/>
      <c r="P17581" s="19"/>
      <c r="Q17581" s="19"/>
      <c r="R17581" s="19"/>
      <c r="U17581" s="27"/>
      <c r="Z17581" s="9"/>
      <c r="AA17581" s="9"/>
      <c r="AD17581" s="9"/>
    </row>
    <row r="17582" spans="8:30" x14ac:dyDescent="0.25">
      <c r="H17582" s="8"/>
      <c r="I17582" s="8"/>
      <c r="N17582" s="23"/>
      <c r="O17582" s="24"/>
      <c r="P17582" s="19"/>
      <c r="Q17582" s="19"/>
      <c r="R17582" s="19"/>
      <c r="U17582" s="27"/>
      <c r="Z17582" s="9"/>
      <c r="AA17582" s="9"/>
      <c r="AD17582" s="9"/>
    </row>
    <row r="17583" spans="8:30" x14ac:dyDescent="0.25">
      <c r="H17583" s="8"/>
      <c r="I17583" s="8"/>
      <c r="N17583" s="23"/>
      <c r="O17583" s="24"/>
      <c r="P17583" s="19"/>
      <c r="Q17583" s="19"/>
      <c r="R17583" s="19"/>
      <c r="U17583" s="27"/>
      <c r="Z17583" s="9"/>
      <c r="AA17583" s="9"/>
      <c r="AD17583" s="9"/>
    </row>
    <row r="17584" spans="8:30" x14ac:dyDescent="0.25">
      <c r="H17584" s="8"/>
      <c r="I17584" s="8"/>
      <c r="N17584" s="23"/>
      <c r="O17584" s="24"/>
      <c r="P17584" s="19"/>
      <c r="Q17584" s="19"/>
      <c r="R17584" s="19"/>
      <c r="U17584" s="27"/>
      <c r="Z17584" s="9"/>
      <c r="AA17584" s="9"/>
      <c r="AD17584" s="9"/>
    </row>
    <row r="17585" spans="8:30" x14ac:dyDescent="0.25">
      <c r="H17585" s="8"/>
      <c r="I17585" s="8"/>
      <c r="N17585" s="23"/>
      <c r="O17585" s="24"/>
      <c r="P17585" s="19"/>
      <c r="Q17585" s="19"/>
      <c r="R17585" s="19"/>
      <c r="U17585" s="27"/>
      <c r="Z17585" s="9"/>
      <c r="AA17585" s="9"/>
      <c r="AD17585" s="9"/>
    </row>
    <row r="17586" spans="8:30" x14ac:dyDescent="0.25">
      <c r="H17586" s="8"/>
      <c r="I17586" s="8"/>
      <c r="N17586" s="23"/>
      <c r="O17586" s="24"/>
      <c r="P17586" s="19"/>
      <c r="Q17586" s="19"/>
      <c r="R17586" s="19"/>
      <c r="U17586" s="27"/>
      <c r="Z17586" s="9"/>
      <c r="AA17586" s="9"/>
      <c r="AD17586" s="9"/>
    </row>
    <row r="17587" spans="8:30" x14ac:dyDescent="0.25">
      <c r="H17587" s="8"/>
      <c r="I17587" s="8"/>
      <c r="N17587" s="23"/>
      <c r="O17587" s="24"/>
      <c r="P17587" s="19"/>
      <c r="Q17587" s="19"/>
      <c r="R17587" s="19"/>
      <c r="U17587" s="27"/>
      <c r="Z17587" s="9"/>
      <c r="AA17587" s="9"/>
      <c r="AD17587" s="9"/>
    </row>
    <row r="17588" spans="8:30" x14ac:dyDescent="0.25">
      <c r="H17588" s="8"/>
      <c r="I17588" s="8"/>
      <c r="N17588" s="23"/>
      <c r="O17588" s="24"/>
      <c r="P17588" s="19"/>
      <c r="Q17588" s="19"/>
      <c r="R17588" s="19"/>
      <c r="U17588" s="27"/>
      <c r="Z17588" s="9"/>
      <c r="AA17588" s="9"/>
      <c r="AD17588" s="9"/>
    </row>
    <row r="17589" spans="8:30" x14ac:dyDescent="0.25">
      <c r="H17589" s="8"/>
      <c r="I17589" s="8"/>
      <c r="N17589" s="23"/>
      <c r="O17589" s="24"/>
      <c r="P17589" s="19"/>
      <c r="Q17589" s="19"/>
      <c r="R17589" s="19"/>
      <c r="U17589" s="27"/>
      <c r="Z17589" s="9"/>
      <c r="AA17589" s="9"/>
      <c r="AD17589" s="9"/>
    </row>
    <row r="17590" spans="8:30" x14ac:dyDescent="0.25">
      <c r="H17590" s="8"/>
      <c r="I17590" s="8"/>
      <c r="N17590" s="23"/>
      <c r="O17590" s="24"/>
      <c r="P17590" s="19"/>
      <c r="Q17590" s="19"/>
      <c r="R17590" s="19"/>
      <c r="U17590" s="27"/>
      <c r="Z17590" s="9"/>
      <c r="AA17590" s="9"/>
      <c r="AD17590" s="9"/>
    </row>
    <row r="17591" spans="8:30" x14ac:dyDescent="0.25">
      <c r="H17591" s="8"/>
      <c r="I17591" s="8"/>
      <c r="N17591" s="23"/>
      <c r="O17591" s="24"/>
      <c r="P17591" s="19"/>
      <c r="Q17591" s="19"/>
      <c r="R17591" s="19"/>
      <c r="U17591" s="27"/>
      <c r="Z17591" s="9"/>
      <c r="AA17591" s="9"/>
      <c r="AD17591" s="9"/>
    </row>
    <row r="17592" spans="8:30" x14ac:dyDescent="0.25">
      <c r="H17592" s="8"/>
      <c r="I17592" s="8"/>
      <c r="N17592" s="23"/>
      <c r="O17592" s="24"/>
      <c r="P17592" s="19"/>
      <c r="Q17592" s="19"/>
      <c r="R17592" s="19"/>
      <c r="U17592" s="27"/>
      <c r="Z17592" s="9"/>
      <c r="AA17592" s="9"/>
      <c r="AD17592" s="9"/>
    </row>
    <row r="17593" spans="8:30" x14ac:dyDescent="0.25">
      <c r="H17593" s="8"/>
      <c r="I17593" s="8"/>
      <c r="N17593" s="23"/>
      <c r="O17593" s="24"/>
      <c r="P17593" s="19"/>
      <c r="Q17593" s="19"/>
      <c r="R17593" s="19"/>
      <c r="U17593" s="27"/>
      <c r="Z17593" s="9"/>
      <c r="AA17593" s="9"/>
      <c r="AD17593" s="9"/>
    </row>
    <row r="17594" spans="8:30" x14ac:dyDescent="0.25">
      <c r="H17594" s="8"/>
      <c r="I17594" s="8"/>
      <c r="N17594" s="23"/>
      <c r="O17594" s="24"/>
      <c r="P17594" s="19"/>
      <c r="Q17594" s="19"/>
      <c r="R17594" s="19"/>
      <c r="U17594" s="27"/>
      <c r="Z17594" s="9"/>
      <c r="AA17594" s="9"/>
      <c r="AD17594" s="9"/>
    </row>
    <row r="17595" spans="8:30" x14ac:dyDescent="0.25">
      <c r="H17595" s="8"/>
      <c r="I17595" s="8"/>
      <c r="N17595" s="23"/>
      <c r="O17595" s="24"/>
      <c r="P17595" s="19"/>
      <c r="Q17595" s="19"/>
      <c r="R17595" s="19"/>
      <c r="U17595" s="27"/>
      <c r="Z17595" s="9"/>
      <c r="AA17595" s="9"/>
      <c r="AD17595" s="9"/>
    </row>
    <row r="17596" spans="8:30" x14ac:dyDescent="0.25">
      <c r="H17596" s="8"/>
      <c r="I17596" s="8"/>
      <c r="N17596" s="23"/>
      <c r="O17596" s="24"/>
      <c r="P17596" s="19"/>
      <c r="Q17596" s="19"/>
      <c r="R17596" s="19"/>
      <c r="U17596" s="27"/>
      <c r="Z17596" s="9"/>
      <c r="AA17596" s="9"/>
      <c r="AD17596" s="9"/>
    </row>
    <row r="17597" spans="8:30" x14ac:dyDescent="0.25">
      <c r="H17597" s="8"/>
      <c r="I17597" s="8"/>
      <c r="N17597" s="23"/>
      <c r="O17597" s="24"/>
      <c r="P17597" s="19"/>
      <c r="Q17597" s="19"/>
      <c r="R17597" s="19"/>
      <c r="U17597" s="27"/>
      <c r="Z17597" s="9"/>
      <c r="AA17597" s="9"/>
      <c r="AD17597" s="9"/>
    </row>
    <row r="17598" spans="8:30" x14ac:dyDescent="0.25">
      <c r="H17598" s="8"/>
      <c r="I17598" s="8"/>
      <c r="N17598" s="23"/>
      <c r="O17598" s="24"/>
      <c r="P17598" s="19"/>
      <c r="Q17598" s="19"/>
      <c r="R17598" s="19"/>
      <c r="U17598" s="27"/>
      <c r="Z17598" s="9"/>
      <c r="AA17598" s="9"/>
      <c r="AD17598" s="9"/>
    </row>
    <row r="17599" spans="8:30" x14ac:dyDescent="0.25">
      <c r="H17599" s="8"/>
      <c r="I17599" s="8"/>
      <c r="N17599" s="23"/>
      <c r="O17599" s="24"/>
      <c r="P17599" s="19"/>
      <c r="Q17599" s="19"/>
      <c r="R17599" s="19"/>
      <c r="U17599" s="27"/>
      <c r="Z17599" s="9"/>
      <c r="AA17599" s="9"/>
      <c r="AD17599" s="9"/>
    </row>
    <row r="17600" spans="8:30" x14ac:dyDescent="0.25">
      <c r="H17600" s="8"/>
      <c r="I17600" s="8"/>
      <c r="N17600" s="23"/>
      <c r="O17600" s="24"/>
      <c r="P17600" s="19"/>
      <c r="Q17600" s="19"/>
      <c r="R17600" s="19"/>
      <c r="U17600" s="27"/>
      <c r="Z17600" s="9"/>
      <c r="AA17600" s="9"/>
      <c r="AD17600" s="9"/>
    </row>
    <row r="17601" spans="8:30" x14ac:dyDescent="0.25">
      <c r="H17601" s="8"/>
      <c r="I17601" s="8"/>
      <c r="N17601" s="23"/>
      <c r="O17601" s="24"/>
      <c r="P17601" s="19"/>
      <c r="Q17601" s="19"/>
      <c r="R17601" s="19"/>
      <c r="U17601" s="27"/>
      <c r="Z17601" s="9"/>
      <c r="AA17601" s="9"/>
      <c r="AD17601" s="9"/>
    </row>
    <row r="17602" spans="8:30" x14ac:dyDescent="0.25">
      <c r="H17602" s="8"/>
      <c r="I17602" s="8"/>
      <c r="N17602" s="23"/>
      <c r="O17602" s="24"/>
      <c r="P17602" s="19"/>
      <c r="Q17602" s="19"/>
      <c r="R17602" s="19"/>
      <c r="U17602" s="27"/>
      <c r="Z17602" s="9"/>
      <c r="AA17602" s="9"/>
      <c r="AD17602" s="9"/>
    </row>
    <row r="17603" spans="8:30" x14ac:dyDescent="0.25">
      <c r="H17603" s="8"/>
      <c r="I17603" s="8"/>
      <c r="N17603" s="23"/>
      <c r="O17603" s="24"/>
      <c r="P17603" s="19"/>
      <c r="Q17603" s="19"/>
      <c r="R17603" s="19"/>
      <c r="U17603" s="27"/>
      <c r="Z17603" s="9"/>
      <c r="AA17603" s="9"/>
      <c r="AD17603" s="9"/>
    </row>
    <row r="17604" spans="8:30" x14ac:dyDescent="0.25">
      <c r="H17604" s="8"/>
      <c r="I17604" s="8"/>
      <c r="N17604" s="23"/>
      <c r="O17604" s="24"/>
      <c r="P17604" s="19"/>
      <c r="Q17604" s="19"/>
      <c r="R17604" s="19"/>
      <c r="U17604" s="27"/>
      <c r="Z17604" s="9"/>
      <c r="AA17604" s="9"/>
      <c r="AD17604" s="9"/>
    </row>
    <row r="17605" spans="8:30" x14ac:dyDescent="0.25">
      <c r="H17605" s="8"/>
      <c r="I17605" s="8"/>
      <c r="N17605" s="23"/>
      <c r="O17605" s="24"/>
      <c r="P17605" s="19"/>
      <c r="Q17605" s="19"/>
      <c r="R17605" s="19"/>
      <c r="U17605" s="27"/>
      <c r="Z17605" s="9"/>
      <c r="AA17605" s="9"/>
      <c r="AD17605" s="9"/>
    </row>
    <row r="17606" spans="8:30" x14ac:dyDescent="0.25">
      <c r="H17606" s="8"/>
      <c r="I17606" s="8"/>
      <c r="N17606" s="23"/>
      <c r="O17606" s="24"/>
      <c r="P17606" s="19"/>
      <c r="Q17606" s="19"/>
      <c r="R17606" s="19"/>
      <c r="U17606" s="27"/>
      <c r="Z17606" s="9"/>
      <c r="AA17606" s="9"/>
      <c r="AD17606" s="9"/>
    </row>
    <row r="17607" spans="8:30" x14ac:dyDescent="0.25">
      <c r="H17607" s="8"/>
      <c r="I17607" s="8"/>
      <c r="N17607" s="23"/>
      <c r="O17607" s="24"/>
      <c r="P17607" s="19"/>
      <c r="Q17607" s="19"/>
      <c r="R17607" s="19"/>
      <c r="U17607" s="27"/>
      <c r="Z17607" s="9"/>
      <c r="AA17607" s="9"/>
      <c r="AD17607" s="9"/>
    </row>
    <row r="17608" spans="8:30" x14ac:dyDescent="0.25">
      <c r="H17608" s="8"/>
      <c r="I17608" s="8"/>
      <c r="N17608" s="23"/>
      <c r="O17608" s="24"/>
      <c r="P17608" s="19"/>
      <c r="Q17608" s="19"/>
      <c r="R17608" s="19"/>
      <c r="U17608" s="27"/>
      <c r="Z17608" s="9"/>
      <c r="AA17608" s="9"/>
      <c r="AD17608" s="9"/>
    </row>
    <row r="17609" spans="8:30" x14ac:dyDescent="0.25">
      <c r="H17609" s="8"/>
      <c r="I17609" s="8"/>
      <c r="N17609" s="23"/>
      <c r="O17609" s="24"/>
      <c r="P17609" s="19"/>
      <c r="Q17609" s="19"/>
      <c r="R17609" s="19"/>
      <c r="U17609" s="27"/>
      <c r="Z17609" s="9"/>
      <c r="AA17609" s="9"/>
      <c r="AD17609" s="9"/>
    </row>
    <row r="17610" spans="8:30" x14ac:dyDescent="0.25">
      <c r="H17610" s="8"/>
      <c r="I17610" s="8"/>
      <c r="N17610" s="23"/>
      <c r="O17610" s="24"/>
      <c r="P17610" s="19"/>
      <c r="Q17610" s="19"/>
      <c r="R17610" s="19"/>
      <c r="U17610" s="27"/>
      <c r="Z17610" s="9"/>
      <c r="AA17610" s="9"/>
      <c r="AD17610" s="9"/>
    </row>
    <row r="17611" spans="8:30" x14ac:dyDescent="0.25">
      <c r="H17611" s="8"/>
      <c r="I17611" s="8"/>
      <c r="N17611" s="23"/>
      <c r="O17611" s="24"/>
      <c r="P17611" s="19"/>
      <c r="Q17611" s="19"/>
      <c r="R17611" s="19"/>
      <c r="U17611" s="27"/>
      <c r="Z17611" s="9"/>
      <c r="AA17611" s="9"/>
      <c r="AD17611" s="9"/>
    </row>
    <row r="17612" spans="8:30" x14ac:dyDescent="0.25">
      <c r="H17612" s="8"/>
      <c r="I17612" s="8"/>
      <c r="N17612" s="23"/>
      <c r="O17612" s="24"/>
      <c r="P17612" s="19"/>
      <c r="Q17612" s="19"/>
      <c r="R17612" s="19"/>
      <c r="U17612" s="27"/>
      <c r="Z17612" s="9"/>
      <c r="AA17612" s="9"/>
      <c r="AD17612" s="9"/>
    </row>
    <row r="17613" spans="8:30" x14ac:dyDescent="0.25">
      <c r="H17613" s="8"/>
      <c r="I17613" s="8"/>
      <c r="N17613" s="23"/>
      <c r="O17613" s="24"/>
      <c r="P17613" s="19"/>
      <c r="Q17613" s="19"/>
      <c r="R17613" s="19"/>
      <c r="U17613" s="27"/>
      <c r="Z17613" s="9"/>
      <c r="AA17613" s="9"/>
      <c r="AD17613" s="9"/>
    </row>
    <row r="17614" spans="8:30" x14ac:dyDescent="0.25">
      <c r="H17614" s="8"/>
      <c r="I17614" s="8"/>
      <c r="N17614" s="23"/>
      <c r="O17614" s="24"/>
      <c r="P17614" s="19"/>
      <c r="Q17614" s="19"/>
      <c r="R17614" s="19"/>
      <c r="U17614" s="27"/>
      <c r="Z17614" s="9"/>
      <c r="AA17614" s="9"/>
      <c r="AD17614" s="9"/>
    </row>
    <row r="17615" spans="8:30" x14ac:dyDescent="0.25">
      <c r="H17615" s="8"/>
      <c r="I17615" s="8"/>
      <c r="N17615" s="23"/>
      <c r="O17615" s="24"/>
      <c r="P17615" s="19"/>
      <c r="Q17615" s="19"/>
      <c r="R17615" s="19"/>
      <c r="U17615" s="27"/>
      <c r="Z17615" s="9"/>
      <c r="AA17615" s="9"/>
      <c r="AD17615" s="9"/>
    </row>
    <row r="17616" spans="8:30" x14ac:dyDescent="0.25">
      <c r="H17616" s="8"/>
      <c r="I17616" s="8"/>
      <c r="N17616" s="23"/>
      <c r="O17616" s="24"/>
      <c r="P17616" s="19"/>
      <c r="Q17616" s="19"/>
      <c r="R17616" s="19"/>
      <c r="U17616" s="27"/>
      <c r="Z17616" s="9"/>
      <c r="AA17616" s="9"/>
      <c r="AD17616" s="9"/>
    </row>
    <row r="17617" spans="8:30" x14ac:dyDescent="0.25">
      <c r="H17617" s="8"/>
      <c r="I17617" s="8"/>
      <c r="N17617" s="23"/>
      <c r="O17617" s="24"/>
      <c r="P17617" s="19"/>
      <c r="Q17617" s="19"/>
      <c r="R17617" s="19"/>
      <c r="U17617" s="27"/>
      <c r="Z17617" s="9"/>
      <c r="AA17617" s="9"/>
      <c r="AD17617" s="9"/>
    </row>
    <row r="17618" spans="8:30" x14ac:dyDescent="0.25">
      <c r="H17618" s="8"/>
      <c r="I17618" s="8"/>
      <c r="N17618" s="23"/>
      <c r="O17618" s="24"/>
      <c r="P17618" s="19"/>
      <c r="Q17618" s="19"/>
      <c r="R17618" s="19"/>
      <c r="U17618" s="27"/>
      <c r="Z17618" s="9"/>
      <c r="AA17618" s="9"/>
      <c r="AD17618" s="9"/>
    </row>
    <row r="17619" spans="8:30" x14ac:dyDescent="0.25">
      <c r="H17619" s="8"/>
      <c r="I17619" s="8"/>
      <c r="N17619" s="23"/>
      <c r="O17619" s="24"/>
      <c r="P17619" s="19"/>
      <c r="Q17619" s="19"/>
      <c r="R17619" s="19"/>
      <c r="U17619" s="27"/>
      <c r="Z17619" s="9"/>
      <c r="AA17619" s="9"/>
      <c r="AD17619" s="9"/>
    </row>
    <row r="17620" spans="8:30" x14ac:dyDescent="0.25">
      <c r="H17620" s="8"/>
      <c r="I17620" s="8"/>
      <c r="N17620" s="23"/>
      <c r="O17620" s="24"/>
      <c r="P17620" s="19"/>
      <c r="Q17620" s="19"/>
      <c r="R17620" s="19"/>
      <c r="U17620" s="27"/>
      <c r="Z17620" s="9"/>
      <c r="AA17620" s="9"/>
      <c r="AD17620" s="9"/>
    </row>
    <row r="17621" spans="8:30" x14ac:dyDescent="0.25">
      <c r="H17621" s="8"/>
      <c r="I17621" s="8"/>
      <c r="N17621" s="23"/>
      <c r="O17621" s="24"/>
      <c r="P17621" s="19"/>
      <c r="Q17621" s="19"/>
      <c r="R17621" s="19"/>
      <c r="U17621" s="27"/>
      <c r="Z17621" s="9"/>
      <c r="AA17621" s="9"/>
      <c r="AD17621" s="9"/>
    </row>
    <row r="17622" spans="8:30" x14ac:dyDescent="0.25">
      <c r="H17622" s="8"/>
      <c r="I17622" s="8"/>
      <c r="N17622" s="23"/>
      <c r="O17622" s="24"/>
      <c r="P17622" s="19"/>
      <c r="Q17622" s="19"/>
      <c r="R17622" s="19"/>
      <c r="U17622" s="27"/>
      <c r="Z17622" s="9"/>
      <c r="AA17622" s="9"/>
      <c r="AD17622" s="9"/>
    </row>
    <row r="17623" spans="8:30" x14ac:dyDescent="0.25">
      <c r="H17623" s="8"/>
      <c r="I17623" s="8"/>
      <c r="N17623" s="23"/>
      <c r="O17623" s="24"/>
      <c r="P17623" s="19"/>
      <c r="Q17623" s="19"/>
      <c r="R17623" s="19"/>
      <c r="U17623" s="27"/>
      <c r="Z17623" s="9"/>
      <c r="AA17623" s="9"/>
      <c r="AD17623" s="9"/>
    </row>
    <row r="17624" spans="8:30" x14ac:dyDescent="0.25">
      <c r="H17624" s="8"/>
      <c r="I17624" s="8"/>
      <c r="N17624" s="23"/>
      <c r="O17624" s="24"/>
      <c r="P17624" s="19"/>
      <c r="Q17624" s="19"/>
      <c r="R17624" s="19"/>
      <c r="U17624" s="27"/>
      <c r="Z17624" s="9"/>
      <c r="AA17624" s="9"/>
      <c r="AD17624" s="9"/>
    </row>
    <row r="17625" spans="8:30" x14ac:dyDescent="0.25">
      <c r="H17625" s="8"/>
      <c r="I17625" s="8"/>
      <c r="N17625" s="23"/>
      <c r="O17625" s="24"/>
      <c r="P17625" s="19"/>
      <c r="Q17625" s="19"/>
      <c r="R17625" s="19"/>
      <c r="U17625" s="27"/>
      <c r="Z17625" s="9"/>
      <c r="AA17625" s="9"/>
      <c r="AD17625" s="9"/>
    </row>
    <row r="17626" spans="8:30" x14ac:dyDescent="0.25">
      <c r="H17626" s="8"/>
      <c r="I17626" s="8"/>
      <c r="N17626" s="23"/>
      <c r="O17626" s="24"/>
      <c r="P17626" s="19"/>
      <c r="Q17626" s="19"/>
      <c r="R17626" s="19"/>
      <c r="U17626" s="27"/>
      <c r="Z17626" s="9"/>
      <c r="AA17626" s="9"/>
      <c r="AD17626" s="9"/>
    </row>
    <row r="17627" spans="8:30" x14ac:dyDescent="0.25">
      <c r="H17627" s="8"/>
      <c r="I17627" s="8"/>
      <c r="N17627" s="23"/>
      <c r="O17627" s="24"/>
      <c r="P17627" s="19"/>
      <c r="Q17627" s="19"/>
      <c r="R17627" s="19"/>
      <c r="U17627" s="27"/>
      <c r="Z17627" s="9"/>
      <c r="AA17627" s="9"/>
      <c r="AD17627" s="9"/>
    </row>
    <row r="17628" spans="8:30" x14ac:dyDescent="0.25">
      <c r="H17628" s="8"/>
      <c r="I17628" s="8"/>
      <c r="N17628" s="23"/>
      <c r="O17628" s="24"/>
      <c r="P17628" s="19"/>
      <c r="Q17628" s="19"/>
      <c r="R17628" s="19"/>
      <c r="U17628" s="27"/>
      <c r="Z17628" s="9"/>
      <c r="AA17628" s="9"/>
      <c r="AD17628" s="9"/>
    </row>
    <row r="17629" spans="8:30" x14ac:dyDescent="0.25">
      <c r="H17629" s="8"/>
      <c r="I17629" s="8"/>
      <c r="N17629" s="23"/>
      <c r="O17629" s="24"/>
      <c r="P17629" s="19"/>
      <c r="Q17629" s="19"/>
      <c r="R17629" s="19"/>
      <c r="U17629" s="27"/>
      <c r="Z17629" s="9"/>
      <c r="AA17629" s="9"/>
      <c r="AD17629" s="9"/>
    </row>
    <row r="17630" spans="8:30" x14ac:dyDescent="0.25">
      <c r="H17630" s="8"/>
      <c r="I17630" s="8"/>
      <c r="N17630" s="23"/>
      <c r="O17630" s="24"/>
      <c r="P17630" s="19"/>
      <c r="Q17630" s="19"/>
      <c r="R17630" s="19"/>
      <c r="U17630" s="27"/>
      <c r="Z17630" s="9"/>
      <c r="AA17630" s="9"/>
      <c r="AD17630" s="9"/>
    </row>
    <row r="17631" spans="8:30" x14ac:dyDescent="0.25">
      <c r="H17631" s="8"/>
      <c r="I17631" s="8"/>
      <c r="N17631" s="23"/>
      <c r="O17631" s="24"/>
      <c r="P17631" s="19"/>
      <c r="Q17631" s="19"/>
      <c r="R17631" s="19"/>
      <c r="U17631" s="27"/>
      <c r="Z17631" s="9"/>
      <c r="AA17631" s="9"/>
      <c r="AD17631" s="9"/>
    </row>
    <row r="17632" spans="8:30" x14ac:dyDescent="0.25">
      <c r="H17632" s="8"/>
      <c r="I17632" s="8"/>
      <c r="N17632" s="23"/>
      <c r="O17632" s="24"/>
      <c r="P17632" s="19"/>
      <c r="Q17632" s="19"/>
      <c r="R17632" s="19"/>
      <c r="U17632" s="27"/>
      <c r="Z17632" s="9"/>
      <c r="AA17632" s="9"/>
      <c r="AD17632" s="9"/>
    </row>
    <row r="17633" spans="8:30" x14ac:dyDescent="0.25">
      <c r="H17633" s="8"/>
      <c r="I17633" s="8"/>
      <c r="N17633" s="23"/>
      <c r="O17633" s="24"/>
      <c r="P17633" s="19"/>
      <c r="Q17633" s="19"/>
      <c r="R17633" s="19"/>
      <c r="U17633" s="27"/>
      <c r="Z17633" s="9"/>
      <c r="AA17633" s="9"/>
      <c r="AD17633" s="9"/>
    </row>
    <row r="17634" spans="8:30" x14ac:dyDescent="0.25">
      <c r="H17634" s="8"/>
      <c r="I17634" s="8"/>
      <c r="N17634" s="23"/>
      <c r="O17634" s="24"/>
      <c r="P17634" s="19"/>
      <c r="Q17634" s="19"/>
      <c r="R17634" s="19"/>
      <c r="U17634" s="27"/>
      <c r="Z17634" s="9"/>
      <c r="AA17634" s="9"/>
      <c r="AD17634" s="9"/>
    </row>
    <row r="17635" spans="8:30" x14ac:dyDescent="0.25">
      <c r="H17635" s="8"/>
      <c r="I17635" s="8"/>
      <c r="N17635" s="23"/>
      <c r="O17635" s="24"/>
      <c r="P17635" s="19"/>
      <c r="Q17635" s="19"/>
      <c r="R17635" s="19"/>
      <c r="U17635" s="27"/>
      <c r="Z17635" s="9"/>
      <c r="AA17635" s="9"/>
      <c r="AD17635" s="9"/>
    </row>
    <row r="17636" spans="8:30" x14ac:dyDescent="0.25">
      <c r="H17636" s="8"/>
      <c r="I17636" s="8"/>
      <c r="N17636" s="23"/>
      <c r="O17636" s="24"/>
      <c r="P17636" s="19"/>
      <c r="Q17636" s="19"/>
      <c r="R17636" s="19"/>
      <c r="U17636" s="27"/>
      <c r="Z17636" s="9"/>
      <c r="AA17636" s="9"/>
      <c r="AD17636" s="9"/>
    </row>
    <row r="17637" spans="8:30" x14ac:dyDescent="0.25">
      <c r="H17637" s="8"/>
      <c r="I17637" s="8"/>
      <c r="N17637" s="23"/>
      <c r="O17637" s="24"/>
      <c r="P17637" s="19"/>
      <c r="Q17637" s="19"/>
      <c r="R17637" s="19"/>
      <c r="U17637" s="27"/>
      <c r="Z17637" s="9"/>
      <c r="AA17637" s="9"/>
      <c r="AD17637" s="9"/>
    </row>
    <row r="17638" spans="8:30" x14ac:dyDescent="0.25">
      <c r="H17638" s="8"/>
      <c r="I17638" s="8"/>
      <c r="N17638" s="23"/>
      <c r="O17638" s="24"/>
      <c r="P17638" s="19"/>
      <c r="Q17638" s="19"/>
      <c r="R17638" s="19"/>
      <c r="U17638" s="27"/>
      <c r="Z17638" s="9"/>
      <c r="AA17638" s="9"/>
      <c r="AD17638" s="9"/>
    </row>
    <row r="17639" spans="8:30" x14ac:dyDescent="0.25">
      <c r="H17639" s="8"/>
      <c r="I17639" s="8"/>
      <c r="N17639" s="23"/>
      <c r="O17639" s="24"/>
      <c r="P17639" s="19"/>
      <c r="Q17639" s="19"/>
      <c r="R17639" s="19"/>
      <c r="U17639" s="27"/>
      <c r="Z17639" s="9"/>
      <c r="AA17639" s="9"/>
      <c r="AD17639" s="9"/>
    </row>
    <row r="17640" spans="8:30" x14ac:dyDescent="0.25">
      <c r="H17640" s="8"/>
      <c r="I17640" s="8"/>
      <c r="N17640" s="23"/>
      <c r="O17640" s="24"/>
      <c r="P17640" s="19"/>
      <c r="Q17640" s="19"/>
      <c r="R17640" s="19"/>
      <c r="U17640" s="27"/>
      <c r="Z17640" s="9"/>
      <c r="AA17640" s="9"/>
      <c r="AD17640" s="9"/>
    </row>
    <row r="17641" spans="8:30" x14ac:dyDescent="0.25">
      <c r="H17641" s="8"/>
      <c r="I17641" s="8"/>
      <c r="N17641" s="23"/>
      <c r="O17641" s="24"/>
      <c r="P17641" s="19"/>
      <c r="Q17641" s="19"/>
      <c r="R17641" s="19"/>
      <c r="U17641" s="27"/>
      <c r="Z17641" s="9"/>
      <c r="AA17641" s="9"/>
      <c r="AD17641" s="9"/>
    </row>
    <row r="17642" spans="8:30" x14ac:dyDescent="0.25">
      <c r="H17642" s="8"/>
      <c r="I17642" s="8"/>
      <c r="N17642" s="23"/>
      <c r="O17642" s="24"/>
      <c r="P17642" s="19"/>
      <c r="Q17642" s="19"/>
      <c r="R17642" s="19"/>
      <c r="U17642" s="27"/>
      <c r="Z17642" s="9"/>
      <c r="AA17642" s="9"/>
      <c r="AD17642" s="9"/>
    </row>
    <row r="17643" spans="8:30" x14ac:dyDescent="0.25">
      <c r="H17643" s="8"/>
      <c r="I17643" s="8"/>
      <c r="N17643" s="23"/>
      <c r="O17643" s="24"/>
      <c r="P17643" s="19"/>
      <c r="Q17643" s="19"/>
      <c r="R17643" s="19"/>
      <c r="U17643" s="27"/>
      <c r="Z17643" s="9"/>
      <c r="AA17643" s="9"/>
      <c r="AD17643" s="9"/>
    </row>
    <row r="17644" spans="8:30" x14ac:dyDescent="0.25">
      <c r="H17644" s="8"/>
      <c r="I17644" s="8"/>
      <c r="N17644" s="23"/>
      <c r="O17644" s="24"/>
      <c r="P17644" s="19"/>
      <c r="Q17644" s="19"/>
      <c r="R17644" s="19"/>
      <c r="U17644" s="27"/>
      <c r="Z17644" s="9"/>
      <c r="AA17644" s="9"/>
      <c r="AD17644" s="9"/>
    </row>
    <row r="17645" spans="8:30" x14ac:dyDescent="0.25">
      <c r="H17645" s="8"/>
      <c r="I17645" s="8"/>
      <c r="N17645" s="23"/>
      <c r="O17645" s="24"/>
      <c r="P17645" s="19"/>
      <c r="Q17645" s="19"/>
      <c r="R17645" s="19"/>
      <c r="U17645" s="27"/>
      <c r="Z17645" s="9"/>
      <c r="AA17645" s="9"/>
      <c r="AD17645" s="9"/>
    </row>
    <row r="17646" spans="8:30" x14ac:dyDescent="0.25">
      <c r="H17646" s="8"/>
      <c r="I17646" s="8"/>
      <c r="N17646" s="23"/>
      <c r="O17646" s="24"/>
      <c r="P17646" s="19"/>
      <c r="Q17646" s="19"/>
      <c r="R17646" s="19"/>
      <c r="U17646" s="27"/>
      <c r="Z17646" s="9"/>
      <c r="AA17646" s="9"/>
      <c r="AD17646" s="9"/>
    </row>
    <row r="17647" spans="8:30" x14ac:dyDescent="0.25">
      <c r="H17647" s="8"/>
      <c r="I17647" s="8"/>
      <c r="N17647" s="23"/>
      <c r="O17647" s="24"/>
      <c r="P17647" s="19"/>
      <c r="Q17647" s="19"/>
      <c r="R17647" s="19"/>
      <c r="U17647" s="27"/>
      <c r="Z17647" s="9"/>
      <c r="AA17647" s="9"/>
      <c r="AD17647" s="9"/>
    </row>
    <row r="17648" spans="8:30" x14ac:dyDescent="0.25">
      <c r="H17648" s="8"/>
      <c r="I17648" s="8"/>
      <c r="N17648" s="23"/>
      <c r="O17648" s="24"/>
      <c r="P17648" s="19"/>
      <c r="Q17648" s="19"/>
      <c r="R17648" s="19"/>
      <c r="U17648" s="27"/>
      <c r="Z17648" s="9"/>
      <c r="AA17648" s="9"/>
      <c r="AD17648" s="9"/>
    </row>
    <row r="17649" spans="8:30" x14ac:dyDescent="0.25">
      <c r="H17649" s="8"/>
      <c r="I17649" s="8"/>
      <c r="N17649" s="23"/>
      <c r="O17649" s="24"/>
      <c r="P17649" s="19"/>
      <c r="Q17649" s="19"/>
      <c r="R17649" s="19"/>
      <c r="U17649" s="27"/>
      <c r="Z17649" s="9"/>
      <c r="AA17649" s="9"/>
      <c r="AD17649" s="9"/>
    </row>
    <row r="17650" spans="8:30" x14ac:dyDescent="0.25">
      <c r="H17650" s="8"/>
      <c r="I17650" s="8"/>
      <c r="N17650" s="23"/>
      <c r="O17650" s="24"/>
      <c r="P17650" s="19"/>
      <c r="Q17650" s="19"/>
      <c r="R17650" s="19"/>
      <c r="U17650" s="27"/>
      <c r="Z17650" s="9"/>
      <c r="AA17650" s="9"/>
      <c r="AD17650" s="9"/>
    </row>
    <row r="17651" spans="8:30" x14ac:dyDescent="0.25">
      <c r="H17651" s="8"/>
      <c r="I17651" s="8"/>
      <c r="N17651" s="23"/>
      <c r="O17651" s="24"/>
      <c r="P17651" s="19"/>
      <c r="Q17651" s="19"/>
      <c r="R17651" s="19"/>
      <c r="U17651" s="27"/>
      <c r="Z17651" s="9"/>
      <c r="AA17651" s="9"/>
      <c r="AD17651" s="9"/>
    </row>
    <row r="17652" spans="8:30" x14ac:dyDescent="0.25">
      <c r="H17652" s="8"/>
      <c r="I17652" s="8"/>
      <c r="N17652" s="23"/>
      <c r="O17652" s="24"/>
      <c r="P17652" s="19"/>
      <c r="Q17652" s="19"/>
      <c r="R17652" s="19"/>
      <c r="U17652" s="27"/>
      <c r="Z17652" s="9"/>
      <c r="AA17652" s="9"/>
      <c r="AD17652" s="9"/>
    </row>
    <row r="17653" spans="8:30" x14ac:dyDescent="0.25">
      <c r="H17653" s="8"/>
      <c r="I17653" s="8"/>
      <c r="N17653" s="23"/>
      <c r="O17653" s="24"/>
      <c r="P17653" s="19"/>
      <c r="Q17653" s="19"/>
      <c r="R17653" s="19"/>
      <c r="U17653" s="27"/>
      <c r="Z17653" s="9"/>
      <c r="AA17653" s="9"/>
      <c r="AD17653" s="9"/>
    </row>
    <row r="17654" spans="8:30" x14ac:dyDescent="0.25">
      <c r="H17654" s="8"/>
      <c r="I17654" s="8"/>
      <c r="N17654" s="23"/>
      <c r="O17654" s="24"/>
      <c r="P17654" s="19"/>
      <c r="Q17654" s="19"/>
      <c r="R17654" s="19"/>
      <c r="U17654" s="27"/>
      <c r="Z17654" s="9"/>
      <c r="AA17654" s="9"/>
      <c r="AD17654" s="9"/>
    </row>
    <row r="17655" spans="8:30" x14ac:dyDescent="0.25">
      <c r="H17655" s="8"/>
      <c r="I17655" s="8"/>
      <c r="N17655" s="23"/>
      <c r="O17655" s="24"/>
      <c r="P17655" s="19"/>
      <c r="Q17655" s="19"/>
      <c r="R17655" s="19"/>
      <c r="U17655" s="27"/>
      <c r="Z17655" s="9"/>
      <c r="AA17655" s="9"/>
      <c r="AD17655" s="9"/>
    </row>
    <row r="17656" spans="8:30" x14ac:dyDescent="0.25">
      <c r="H17656" s="8"/>
      <c r="I17656" s="8"/>
      <c r="N17656" s="23"/>
      <c r="O17656" s="24"/>
      <c r="P17656" s="19"/>
      <c r="Q17656" s="19"/>
      <c r="R17656" s="19"/>
      <c r="U17656" s="27"/>
      <c r="Z17656" s="9"/>
      <c r="AA17656" s="9"/>
      <c r="AD17656" s="9"/>
    </row>
    <row r="17657" spans="8:30" x14ac:dyDescent="0.25">
      <c r="H17657" s="8"/>
      <c r="I17657" s="8"/>
      <c r="N17657" s="23"/>
      <c r="O17657" s="24"/>
      <c r="P17657" s="19"/>
      <c r="Q17657" s="19"/>
      <c r="R17657" s="19"/>
      <c r="U17657" s="27"/>
      <c r="Z17657" s="9"/>
      <c r="AA17657" s="9"/>
      <c r="AD17657" s="9"/>
    </row>
    <row r="17658" spans="8:30" x14ac:dyDescent="0.25">
      <c r="H17658" s="8"/>
      <c r="I17658" s="8"/>
      <c r="N17658" s="23"/>
      <c r="O17658" s="24"/>
      <c r="P17658" s="19"/>
      <c r="Q17658" s="19"/>
      <c r="R17658" s="19"/>
      <c r="U17658" s="27"/>
      <c r="Z17658" s="9"/>
      <c r="AA17658" s="9"/>
      <c r="AD17658" s="9"/>
    </row>
    <row r="17659" spans="8:30" x14ac:dyDescent="0.25">
      <c r="H17659" s="8"/>
      <c r="I17659" s="8"/>
      <c r="N17659" s="23"/>
      <c r="O17659" s="24"/>
      <c r="P17659" s="19"/>
      <c r="Q17659" s="19"/>
      <c r="R17659" s="19"/>
      <c r="U17659" s="27"/>
      <c r="Z17659" s="9"/>
      <c r="AA17659" s="9"/>
      <c r="AD17659" s="9"/>
    </row>
    <row r="17660" spans="8:30" x14ac:dyDescent="0.25">
      <c r="H17660" s="8"/>
      <c r="I17660" s="8"/>
      <c r="N17660" s="23"/>
      <c r="O17660" s="24"/>
      <c r="P17660" s="19"/>
      <c r="Q17660" s="19"/>
      <c r="R17660" s="19"/>
      <c r="U17660" s="27"/>
      <c r="Z17660" s="9"/>
      <c r="AA17660" s="9"/>
      <c r="AD17660" s="9"/>
    </row>
    <row r="17661" spans="8:30" x14ac:dyDescent="0.25">
      <c r="H17661" s="8"/>
      <c r="I17661" s="8"/>
      <c r="N17661" s="23"/>
      <c r="O17661" s="24"/>
      <c r="P17661" s="19"/>
      <c r="Q17661" s="19"/>
      <c r="R17661" s="19"/>
      <c r="U17661" s="27"/>
      <c r="Z17661" s="9"/>
      <c r="AA17661" s="9"/>
      <c r="AD17661" s="9"/>
    </row>
    <row r="17662" spans="8:30" x14ac:dyDescent="0.25">
      <c r="H17662" s="8"/>
      <c r="I17662" s="8"/>
      <c r="N17662" s="23"/>
      <c r="O17662" s="24"/>
      <c r="P17662" s="19"/>
      <c r="Q17662" s="19"/>
      <c r="R17662" s="19"/>
      <c r="U17662" s="27"/>
      <c r="Z17662" s="9"/>
      <c r="AA17662" s="9"/>
      <c r="AD17662" s="9"/>
    </row>
    <row r="17663" spans="8:30" x14ac:dyDescent="0.25">
      <c r="H17663" s="8"/>
      <c r="I17663" s="8"/>
      <c r="N17663" s="23"/>
      <c r="O17663" s="24"/>
      <c r="P17663" s="19"/>
      <c r="Q17663" s="19"/>
      <c r="R17663" s="19"/>
      <c r="U17663" s="27"/>
      <c r="Z17663" s="9"/>
      <c r="AA17663" s="9"/>
      <c r="AD17663" s="9"/>
    </row>
    <row r="17664" spans="8:30" x14ac:dyDescent="0.25">
      <c r="H17664" s="8"/>
      <c r="I17664" s="8"/>
      <c r="N17664" s="23"/>
      <c r="O17664" s="24"/>
      <c r="P17664" s="19"/>
      <c r="Q17664" s="19"/>
      <c r="R17664" s="19"/>
      <c r="U17664" s="27"/>
      <c r="Z17664" s="9"/>
      <c r="AA17664" s="9"/>
      <c r="AD17664" s="9"/>
    </row>
    <row r="17665" spans="8:30" x14ac:dyDescent="0.25">
      <c r="H17665" s="8"/>
      <c r="I17665" s="8"/>
      <c r="N17665" s="23"/>
      <c r="O17665" s="24"/>
      <c r="P17665" s="19"/>
      <c r="Q17665" s="19"/>
      <c r="R17665" s="19"/>
      <c r="U17665" s="27"/>
      <c r="Z17665" s="9"/>
      <c r="AA17665" s="9"/>
      <c r="AD17665" s="9"/>
    </row>
    <row r="17666" spans="8:30" x14ac:dyDescent="0.25">
      <c r="H17666" s="8"/>
      <c r="I17666" s="8"/>
      <c r="N17666" s="23"/>
      <c r="O17666" s="24"/>
      <c r="P17666" s="19"/>
      <c r="Q17666" s="19"/>
      <c r="R17666" s="19"/>
      <c r="U17666" s="27"/>
      <c r="Z17666" s="9"/>
      <c r="AA17666" s="9"/>
      <c r="AD17666" s="9"/>
    </row>
    <row r="17667" spans="8:30" x14ac:dyDescent="0.25">
      <c r="H17667" s="8"/>
      <c r="I17667" s="8"/>
      <c r="N17667" s="23"/>
      <c r="O17667" s="24"/>
      <c r="P17667" s="19"/>
      <c r="Q17667" s="19"/>
      <c r="R17667" s="19"/>
      <c r="U17667" s="27"/>
      <c r="Z17667" s="9"/>
      <c r="AA17667" s="9"/>
      <c r="AD17667" s="9"/>
    </row>
    <row r="17668" spans="8:30" x14ac:dyDescent="0.25">
      <c r="H17668" s="8"/>
      <c r="I17668" s="8"/>
      <c r="N17668" s="23"/>
      <c r="O17668" s="24"/>
      <c r="P17668" s="19"/>
      <c r="Q17668" s="19"/>
      <c r="R17668" s="19"/>
      <c r="U17668" s="27"/>
      <c r="Z17668" s="9"/>
      <c r="AA17668" s="9"/>
      <c r="AD17668" s="9"/>
    </row>
    <row r="17669" spans="8:30" x14ac:dyDescent="0.25">
      <c r="H17669" s="8"/>
      <c r="I17669" s="8"/>
      <c r="N17669" s="23"/>
      <c r="O17669" s="24"/>
      <c r="P17669" s="19"/>
      <c r="Q17669" s="19"/>
      <c r="R17669" s="19"/>
      <c r="U17669" s="27"/>
      <c r="Z17669" s="9"/>
      <c r="AA17669" s="9"/>
      <c r="AD17669" s="9"/>
    </row>
    <row r="17670" spans="8:30" x14ac:dyDescent="0.25">
      <c r="H17670" s="8"/>
      <c r="I17670" s="8"/>
      <c r="N17670" s="23"/>
      <c r="O17670" s="24"/>
      <c r="P17670" s="19"/>
      <c r="Q17670" s="19"/>
      <c r="R17670" s="19"/>
      <c r="U17670" s="27"/>
      <c r="Z17670" s="9"/>
      <c r="AA17670" s="9"/>
      <c r="AD17670" s="9"/>
    </row>
    <row r="17671" spans="8:30" x14ac:dyDescent="0.25">
      <c r="H17671" s="8"/>
      <c r="I17671" s="8"/>
      <c r="N17671" s="23"/>
      <c r="O17671" s="24"/>
      <c r="P17671" s="19"/>
      <c r="Q17671" s="19"/>
      <c r="R17671" s="19"/>
      <c r="U17671" s="27"/>
      <c r="Z17671" s="9"/>
      <c r="AA17671" s="9"/>
      <c r="AD17671" s="9"/>
    </row>
    <row r="17672" spans="8:30" x14ac:dyDescent="0.25">
      <c r="H17672" s="8"/>
      <c r="I17672" s="8"/>
      <c r="N17672" s="23"/>
      <c r="O17672" s="24"/>
      <c r="P17672" s="19"/>
      <c r="Q17672" s="19"/>
      <c r="R17672" s="19"/>
      <c r="U17672" s="27"/>
      <c r="Z17672" s="9"/>
      <c r="AA17672" s="9"/>
      <c r="AD17672" s="9"/>
    </row>
    <row r="17673" spans="8:30" x14ac:dyDescent="0.25">
      <c r="H17673" s="8"/>
      <c r="I17673" s="8"/>
      <c r="N17673" s="23"/>
      <c r="O17673" s="24"/>
      <c r="P17673" s="19"/>
      <c r="Q17673" s="19"/>
      <c r="R17673" s="19"/>
      <c r="U17673" s="27"/>
      <c r="Z17673" s="9"/>
      <c r="AA17673" s="9"/>
      <c r="AD17673" s="9"/>
    </row>
    <row r="17674" spans="8:30" x14ac:dyDescent="0.25">
      <c r="H17674" s="8"/>
      <c r="I17674" s="8"/>
      <c r="N17674" s="23"/>
      <c r="O17674" s="24"/>
      <c r="P17674" s="19"/>
      <c r="Q17674" s="19"/>
      <c r="R17674" s="19"/>
      <c r="U17674" s="27"/>
      <c r="Z17674" s="9"/>
      <c r="AA17674" s="9"/>
      <c r="AD17674" s="9"/>
    </row>
    <row r="17675" spans="8:30" x14ac:dyDescent="0.25">
      <c r="H17675" s="8"/>
      <c r="I17675" s="8"/>
      <c r="N17675" s="23"/>
      <c r="O17675" s="24"/>
      <c r="P17675" s="19"/>
      <c r="Q17675" s="19"/>
      <c r="R17675" s="19"/>
      <c r="U17675" s="27"/>
      <c r="Z17675" s="9"/>
      <c r="AA17675" s="9"/>
      <c r="AD17675" s="9"/>
    </row>
    <row r="17676" spans="8:30" x14ac:dyDescent="0.25">
      <c r="H17676" s="8"/>
      <c r="I17676" s="8"/>
      <c r="N17676" s="23"/>
      <c r="O17676" s="24"/>
      <c r="P17676" s="19"/>
      <c r="Q17676" s="19"/>
      <c r="R17676" s="19"/>
      <c r="U17676" s="27"/>
      <c r="Z17676" s="9"/>
      <c r="AA17676" s="9"/>
      <c r="AD17676" s="9"/>
    </row>
    <row r="17677" spans="8:30" x14ac:dyDescent="0.25">
      <c r="H17677" s="8"/>
      <c r="I17677" s="8"/>
      <c r="N17677" s="23"/>
      <c r="O17677" s="24"/>
      <c r="P17677" s="19"/>
      <c r="Q17677" s="19"/>
      <c r="R17677" s="19"/>
      <c r="U17677" s="27"/>
      <c r="Z17677" s="9"/>
      <c r="AA17677" s="9"/>
      <c r="AD17677" s="9"/>
    </row>
    <row r="17678" spans="8:30" x14ac:dyDescent="0.25">
      <c r="H17678" s="8"/>
      <c r="I17678" s="8"/>
      <c r="N17678" s="23"/>
      <c r="O17678" s="24"/>
      <c r="P17678" s="19"/>
      <c r="Q17678" s="19"/>
      <c r="R17678" s="19"/>
      <c r="U17678" s="27"/>
      <c r="Z17678" s="9"/>
      <c r="AA17678" s="9"/>
      <c r="AD17678" s="9"/>
    </row>
    <row r="17679" spans="8:30" x14ac:dyDescent="0.25">
      <c r="H17679" s="8"/>
      <c r="I17679" s="8"/>
      <c r="N17679" s="23"/>
      <c r="O17679" s="24"/>
      <c r="P17679" s="19"/>
      <c r="Q17679" s="19"/>
      <c r="R17679" s="19"/>
      <c r="U17679" s="27"/>
      <c r="Z17679" s="9"/>
      <c r="AA17679" s="9"/>
      <c r="AD17679" s="9"/>
    </row>
    <row r="17680" spans="8:30" x14ac:dyDescent="0.25">
      <c r="H17680" s="8"/>
      <c r="I17680" s="8"/>
      <c r="N17680" s="23"/>
      <c r="O17680" s="24"/>
      <c r="P17680" s="19"/>
      <c r="Q17680" s="19"/>
      <c r="R17680" s="19"/>
      <c r="U17680" s="27"/>
      <c r="Z17680" s="9"/>
      <c r="AA17680" s="9"/>
      <c r="AD17680" s="9"/>
    </row>
    <row r="17681" spans="8:30" x14ac:dyDescent="0.25">
      <c r="H17681" s="8"/>
      <c r="I17681" s="8"/>
      <c r="N17681" s="23"/>
      <c r="O17681" s="24"/>
      <c r="P17681" s="19"/>
      <c r="Q17681" s="19"/>
      <c r="R17681" s="19"/>
      <c r="U17681" s="27"/>
      <c r="Z17681" s="9"/>
      <c r="AA17681" s="9"/>
      <c r="AD17681" s="9"/>
    </row>
    <row r="17682" spans="8:30" x14ac:dyDescent="0.25">
      <c r="H17682" s="8"/>
      <c r="I17682" s="8"/>
      <c r="N17682" s="23"/>
      <c r="O17682" s="24"/>
      <c r="P17682" s="19"/>
      <c r="Q17682" s="19"/>
      <c r="R17682" s="19"/>
      <c r="U17682" s="27"/>
      <c r="Z17682" s="9"/>
      <c r="AA17682" s="9"/>
      <c r="AD17682" s="9"/>
    </row>
    <row r="17683" spans="8:30" x14ac:dyDescent="0.25">
      <c r="H17683" s="8"/>
      <c r="I17683" s="8"/>
      <c r="N17683" s="23"/>
      <c r="O17683" s="24"/>
      <c r="P17683" s="19"/>
      <c r="Q17683" s="19"/>
      <c r="R17683" s="19"/>
      <c r="U17683" s="27"/>
      <c r="Z17683" s="9"/>
      <c r="AA17683" s="9"/>
      <c r="AD17683" s="9"/>
    </row>
    <row r="17684" spans="8:30" x14ac:dyDescent="0.25">
      <c r="H17684" s="8"/>
      <c r="I17684" s="8"/>
      <c r="N17684" s="23"/>
      <c r="O17684" s="24"/>
      <c r="P17684" s="19"/>
      <c r="Q17684" s="19"/>
      <c r="R17684" s="19"/>
      <c r="U17684" s="27"/>
      <c r="Z17684" s="9"/>
      <c r="AA17684" s="9"/>
      <c r="AD17684" s="9"/>
    </row>
    <row r="17685" spans="8:30" x14ac:dyDescent="0.25">
      <c r="H17685" s="8"/>
      <c r="I17685" s="8"/>
      <c r="N17685" s="23"/>
      <c r="O17685" s="24"/>
      <c r="P17685" s="19"/>
      <c r="Q17685" s="19"/>
      <c r="R17685" s="19"/>
      <c r="U17685" s="27"/>
      <c r="Z17685" s="9"/>
      <c r="AA17685" s="9"/>
      <c r="AD17685" s="9"/>
    </row>
    <row r="17686" spans="8:30" x14ac:dyDescent="0.25">
      <c r="H17686" s="8"/>
      <c r="I17686" s="8"/>
      <c r="N17686" s="23"/>
      <c r="O17686" s="24"/>
      <c r="P17686" s="19"/>
      <c r="Q17686" s="19"/>
      <c r="R17686" s="19"/>
      <c r="U17686" s="27"/>
      <c r="Z17686" s="9"/>
      <c r="AA17686" s="9"/>
      <c r="AD17686" s="9"/>
    </row>
    <row r="17687" spans="8:30" x14ac:dyDescent="0.25">
      <c r="H17687" s="8"/>
      <c r="I17687" s="8"/>
      <c r="N17687" s="23"/>
      <c r="O17687" s="24"/>
      <c r="P17687" s="19"/>
      <c r="Q17687" s="19"/>
      <c r="R17687" s="19"/>
      <c r="U17687" s="27"/>
      <c r="Z17687" s="9"/>
      <c r="AA17687" s="9"/>
      <c r="AD17687" s="9"/>
    </row>
    <row r="17688" spans="8:30" x14ac:dyDescent="0.25">
      <c r="H17688" s="8"/>
      <c r="I17688" s="8"/>
      <c r="N17688" s="23"/>
      <c r="O17688" s="24"/>
      <c r="P17688" s="19"/>
      <c r="Q17688" s="19"/>
      <c r="R17688" s="19"/>
      <c r="U17688" s="27"/>
      <c r="Z17688" s="9"/>
      <c r="AA17688" s="9"/>
      <c r="AD17688" s="9"/>
    </row>
    <row r="17689" spans="8:30" x14ac:dyDescent="0.25">
      <c r="H17689" s="8"/>
      <c r="I17689" s="8"/>
      <c r="N17689" s="23"/>
      <c r="O17689" s="24"/>
      <c r="P17689" s="19"/>
      <c r="Q17689" s="19"/>
      <c r="R17689" s="19"/>
      <c r="U17689" s="27"/>
      <c r="Z17689" s="9"/>
      <c r="AA17689" s="9"/>
      <c r="AD17689" s="9"/>
    </row>
    <row r="17690" spans="8:30" x14ac:dyDescent="0.25">
      <c r="H17690" s="8"/>
      <c r="I17690" s="8"/>
      <c r="N17690" s="23"/>
      <c r="O17690" s="24"/>
      <c r="P17690" s="19"/>
      <c r="Q17690" s="19"/>
      <c r="R17690" s="19"/>
      <c r="U17690" s="27"/>
      <c r="Z17690" s="9"/>
      <c r="AA17690" s="9"/>
      <c r="AD17690" s="9"/>
    </row>
    <row r="17691" spans="8:30" x14ac:dyDescent="0.25">
      <c r="H17691" s="8"/>
      <c r="I17691" s="8"/>
      <c r="N17691" s="23"/>
      <c r="O17691" s="24"/>
      <c r="P17691" s="19"/>
      <c r="Q17691" s="19"/>
      <c r="R17691" s="19"/>
      <c r="U17691" s="27"/>
      <c r="Z17691" s="9"/>
      <c r="AA17691" s="9"/>
      <c r="AD17691" s="9"/>
    </row>
    <row r="17692" spans="8:30" x14ac:dyDescent="0.25">
      <c r="H17692" s="8"/>
      <c r="I17692" s="8"/>
      <c r="N17692" s="23"/>
      <c r="O17692" s="24"/>
      <c r="P17692" s="19"/>
      <c r="Q17692" s="19"/>
      <c r="R17692" s="19"/>
      <c r="U17692" s="27"/>
      <c r="Z17692" s="9"/>
      <c r="AA17692" s="9"/>
      <c r="AD17692" s="9"/>
    </row>
    <row r="17693" spans="8:30" x14ac:dyDescent="0.25">
      <c r="H17693" s="8"/>
      <c r="I17693" s="8"/>
      <c r="N17693" s="23"/>
      <c r="O17693" s="24"/>
      <c r="P17693" s="19"/>
      <c r="Q17693" s="19"/>
      <c r="R17693" s="19"/>
      <c r="U17693" s="27"/>
      <c r="Z17693" s="9"/>
      <c r="AA17693" s="9"/>
      <c r="AD17693" s="9"/>
    </row>
    <row r="17694" spans="8:30" x14ac:dyDescent="0.25">
      <c r="H17694" s="8"/>
      <c r="I17694" s="8"/>
      <c r="N17694" s="23"/>
      <c r="O17694" s="24"/>
      <c r="P17694" s="19"/>
      <c r="Q17694" s="19"/>
      <c r="R17694" s="19"/>
      <c r="U17694" s="27"/>
      <c r="Z17694" s="9"/>
      <c r="AA17694" s="9"/>
      <c r="AD17694" s="9"/>
    </row>
    <row r="17695" spans="8:30" x14ac:dyDescent="0.25">
      <c r="H17695" s="8"/>
      <c r="I17695" s="8"/>
      <c r="N17695" s="23"/>
      <c r="O17695" s="24"/>
      <c r="P17695" s="19"/>
      <c r="Q17695" s="19"/>
      <c r="R17695" s="19"/>
      <c r="U17695" s="27"/>
      <c r="Z17695" s="9"/>
      <c r="AA17695" s="9"/>
      <c r="AD17695" s="9"/>
    </row>
    <row r="17696" spans="8:30" x14ac:dyDescent="0.25">
      <c r="H17696" s="8"/>
      <c r="I17696" s="8"/>
      <c r="N17696" s="23"/>
      <c r="O17696" s="24"/>
      <c r="P17696" s="19"/>
      <c r="Q17696" s="19"/>
      <c r="R17696" s="19"/>
      <c r="U17696" s="27"/>
      <c r="Z17696" s="9"/>
      <c r="AA17696" s="9"/>
      <c r="AD17696" s="9"/>
    </row>
    <row r="17697" spans="8:30" x14ac:dyDescent="0.25">
      <c r="H17697" s="8"/>
      <c r="I17697" s="8"/>
      <c r="N17697" s="23"/>
      <c r="O17697" s="24"/>
      <c r="P17697" s="19"/>
      <c r="Q17697" s="19"/>
      <c r="R17697" s="19"/>
      <c r="U17697" s="27"/>
      <c r="Z17697" s="9"/>
      <c r="AA17697" s="9"/>
      <c r="AD17697" s="9"/>
    </row>
    <row r="17698" spans="8:30" x14ac:dyDescent="0.25">
      <c r="H17698" s="8"/>
      <c r="I17698" s="8"/>
      <c r="N17698" s="23"/>
      <c r="O17698" s="24"/>
      <c r="P17698" s="19"/>
      <c r="Q17698" s="19"/>
      <c r="R17698" s="19"/>
      <c r="U17698" s="27"/>
      <c r="Z17698" s="9"/>
      <c r="AA17698" s="9"/>
      <c r="AD17698" s="9"/>
    </row>
    <row r="17699" spans="8:30" x14ac:dyDescent="0.25">
      <c r="H17699" s="8"/>
      <c r="I17699" s="8"/>
      <c r="N17699" s="23"/>
      <c r="O17699" s="24"/>
      <c r="P17699" s="19"/>
      <c r="Q17699" s="19"/>
      <c r="R17699" s="19"/>
      <c r="U17699" s="27"/>
      <c r="Z17699" s="9"/>
      <c r="AA17699" s="9"/>
      <c r="AD17699" s="9"/>
    </row>
    <row r="17700" spans="8:30" x14ac:dyDescent="0.25">
      <c r="H17700" s="8"/>
      <c r="I17700" s="8"/>
      <c r="N17700" s="23"/>
      <c r="O17700" s="24"/>
      <c r="P17700" s="19"/>
      <c r="Q17700" s="19"/>
      <c r="R17700" s="19"/>
      <c r="U17700" s="27"/>
      <c r="Z17700" s="9"/>
      <c r="AA17700" s="9"/>
      <c r="AD17700" s="9"/>
    </row>
    <row r="17701" spans="8:30" x14ac:dyDescent="0.25">
      <c r="H17701" s="8"/>
      <c r="I17701" s="8"/>
      <c r="N17701" s="23"/>
      <c r="O17701" s="24"/>
      <c r="P17701" s="19"/>
      <c r="Q17701" s="19"/>
      <c r="R17701" s="19"/>
      <c r="U17701" s="27"/>
      <c r="Z17701" s="9"/>
      <c r="AA17701" s="9"/>
      <c r="AD17701" s="9"/>
    </row>
    <row r="17702" spans="8:30" x14ac:dyDescent="0.25">
      <c r="H17702" s="8"/>
      <c r="I17702" s="8"/>
      <c r="N17702" s="23"/>
      <c r="O17702" s="24"/>
      <c r="P17702" s="19"/>
      <c r="Q17702" s="19"/>
      <c r="R17702" s="19"/>
      <c r="U17702" s="27"/>
      <c r="Z17702" s="9"/>
      <c r="AA17702" s="9"/>
      <c r="AD17702" s="9"/>
    </row>
    <row r="17703" spans="8:30" x14ac:dyDescent="0.25">
      <c r="H17703" s="8"/>
      <c r="I17703" s="8"/>
      <c r="N17703" s="23"/>
      <c r="O17703" s="24"/>
      <c r="P17703" s="19"/>
      <c r="Q17703" s="19"/>
      <c r="R17703" s="19"/>
      <c r="U17703" s="27"/>
      <c r="Z17703" s="9"/>
      <c r="AA17703" s="9"/>
      <c r="AD17703" s="9"/>
    </row>
    <row r="17704" spans="8:30" x14ac:dyDescent="0.25">
      <c r="H17704" s="8"/>
      <c r="I17704" s="8"/>
      <c r="N17704" s="23"/>
      <c r="O17704" s="24"/>
      <c r="P17704" s="19"/>
      <c r="Q17704" s="19"/>
      <c r="R17704" s="19"/>
      <c r="U17704" s="27"/>
      <c r="Z17704" s="9"/>
      <c r="AA17704" s="9"/>
      <c r="AD17704" s="9"/>
    </row>
    <row r="17705" spans="8:30" x14ac:dyDescent="0.25">
      <c r="H17705" s="8"/>
      <c r="I17705" s="8"/>
      <c r="N17705" s="23"/>
      <c r="O17705" s="24"/>
      <c r="P17705" s="19"/>
      <c r="Q17705" s="19"/>
      <c r="R17705" s="19"/>
      <c r="U17705" s="27"/>
      <c r="Z17705" s="9"/>
      <c r="AA17705" s="9"/>
      <c r="AD17705" s="9"/>
    </row>
    <row r="17706" spans="8:30" x14ac:dyDescent="0.25">
      <c r="H17706" s="8"/>
      <c r="I17706" s="8"/>
      <c r="N17706" s="23"/>
      <c r="O17706" s="24"/>
      <c r="P17706" s="19"/>
      <c r="Q17706" s="19"/>
      <c r="R17706" s="19"/>
      <c r="U17706" s="27"/>
      <c r="Z17706" s="9"/>
      <c r="AA17706" s="9"/>
      <c r="AD17706" s="9"/>
    </row>
    <row r="17707" spans="8:30" x14ac:dyDescent="0.25">
      <c r="H17707" s="8"/>
      <c r="I17707" s="8"/>
      <c r="N17707" s="23"/>
      <c r="O17707" s="24"/>
      <c r="P17707" s="19"/>
      <c r="Q17707" s="19"/>
      <c r="R17707" s="19"/>
      <c r="U17707" s="27"/>
      <c r="Z17707" s="9"/>
      <c r="AA17707" s="9"/>
      <c r="AD17707" s="9"/>
    </row>
    <row r="17708" spans="8:30" x14ac:dyDescent="0.25">
      <c r="H17708" s="8"/>
      <c r="I17708" s="8"/>
      <c r="N17708" s="23"/>
      <c r="O17708" s="24"/>
      <c r="P17708" s="19"/>
      <c r="Q17708" s="19"/>
      <c r="R17708" s="19"/>
      <c r="U17708" s="27"/>
      <c r="Z17708" s="9"/>
      <c r="AA17708" s="9"/>
      <c r="AD17708" s="9"/>
    </row>
    <row r="17709" spans="8:30" x14ac:dyDescent="0.25">
      <c r="H17709" s="8"/>
      <c r="I17709" s="8"/>
      <c r="N17709" s="23"/>
      <c r="O17709" s="24"/>
      <c r="P17709" s="19"/>
      <c r="Q17709" s="19"/>
      <c r="R17709" s="19"/>
      <c r="U17709" s="27"/>
      <c r="Z17709" s="9"/>
      <c r="AA17709" s="9"/>
      <c r="AD17709" s="9"/>
    </row>
    <row r="17710" spans="8:30" x14ac:dyDescent="0.25">
      <c r="H17710" s="8"/>
      <c r="I17710" s="8"/>
      <c r="N17710" s="23"/>
      <c r="O17710" s="24"/>
      <c r="P17710" s="19"/>
      <c r="Q17710" s="19"/>
      <c r="R17710" s="19"/>
      <c r="U17710" s="27"/>
      <c r="Z17710" s="9"/>
      <c r="AA17710" s="9"/>
      <c r="AD17710" s="9"/>
    </row>
    <row r="17711" spans="8:30" x14ac:dyDescent="0.25">
      <c r="H17711" s="8"/>
      <c r="I17711" s="8"/>
      <c r="N17711" s="23"/>
      <c r="O17711" s="24"/>
      <c r="P17711" s="19"/>
      <c r="Q17711" s="19"/>
      <c r="R17711" s="19"/>
      <c r="U17711" s="27"/>
      <c r="Z17711" s="9"/>
      <c r="AA17711" s="9"/>
      <c r="AD17711" s="9"/>
    </row>
    <row r="17712" spans="8:30" x14ac:dyDescent="0.25">
      <c r="H17712" s="8"/>
      <c r="I17712" s="8"/>
      <c r="N17712" s="23"/>
      <c r="O17712" s="24"/>
      <c r="P17712" s="19"/>
      <c r="Q17712" s="19"/>
      <c r="R17712" s="19"/>
      <c r="U17712" s="27"/>
      <c r="Z17712" s="9"/>
      <c r="AA17712" s="9"/>
      <c r="AD17712" s="9"/>
    </row>
    <row r="17713" spans="8:30" x14ac:dyDescent="0.25">
      <c r="H17713" s="8"/>
      <c r="I17713" s="8"/>
      <c r="N17713" s="23"/>
      <c r="O17713" s="24"/>
      <c r="P17713" s="19"/>
      <c r="Q17713" s="19"/>
      <c r="R17713" s="19"/>
      <c r="U17713" s="27"/>
      <c r="Z17713" s="9"/>
      <c r="AA17713" s="9"/>
      <c r="AD17713" s="9"/>
    </row>
    <row r="17714" spans="8:30" x14ac:dyDescent="0.25">
      <c r="H17714" s="8"/>
      <c r="I17714" s="8"/>
      <c r="N17714" s="23"/>
      <c r="O17714" s="24"/>
      <c r="P17714" s="19"/>
      <c r="Q17714" s="19"/>
      <c r="R17714" s="19"/>
      <c r="U17714" s="27"/>
      <c r="Z17714" s="9"/>
      <c r="AA17714" s="9"/>
      <c r="AD17714" s="9"/>
    </row>
    <row r="17715" spans="8:30" x14ac:dyDescent="0.25">
      <c r="H17715" s="8"/>
      <c r="I17715" s="8"/>
      <c r="N17715" s="23"/>
      <c r="O17715" s="24"/>
      <c r="P17715" s="19"/>
      <c r="Q17715" s="19"/>
      <c r="R17715" s="19"/>
      <c r="U17715" s="27"/>
      <c r="Z17715" s="9"/>
      <c r="AA17715" s="9"/>
      <c r="AD17715" s="9"/>
    </row>
    <row r="17716" spans="8:30" x14ac:dyDescent="0.25">
      <c r="H17716" s="8"/>
      <c r="I17716" s="8"/>
      <c r="N17716" s="23"/>
      <c r="O17716" s="24"/>
      <c r="P17716" s="19"/>
      <c r="Q17716" s="19"/>
      <c r="R17716" s="19"/>
      <c r="U17716" s="27"/>
      <c r="Z17716" s="9"/>
      <c r="AA17716" s="9"/>
      <c r="AD17716" s="9"/>
    </row>
    <row r="17717" spans="8:30" x14ac:dyDescent="0.25">
      <c r="H17717" s="8"/>
      <c r="I17717" s="8"/>
      <c r="N17717" s="23"/>
      <c r="O17717" s="24"/>
      <c r="P17717" s="19"/>
      <c r="Q17717" s="19"/>
      <c r="R17717" s="19"/>
      <c r="U17717" s="27"/>
      <c r="Z17717" s="9"/>
      <c r="AA17717" s="9"/>
      <c r="AD17717" s="9"/>
    </row>
    <row r="17718" spans="8:30" x14ac:dyDescent="0.25">
      <c r="H17718" s="8"/>
      <c r="I17718" s="8"/>
      <c r="N17718" s="23"/>
      <c r="O17718" s="24"/>
      <c r="P17718" s="19"/>
      <c r="Q17718" s="19"/>
      <c r="R17718" s="19"/>
      <c r="U17718" s="27"/>
      <c r="Z17718" s="9"/>
      <c r="AA17718" s="9"/>
      <c r="AD17718" s="9"/>
    </row>
    <row r="17719" spans="8:30" x14ac:dyDescent="0.25">
      <c r="H17719" s="8"/>
      <c r="I17719" s="8"/>
      <c r="N17719" s="23"/>
      <c r="O17719" s="24"/>
      <c r="P17719" s="19"/>
      <c r="Q17719" s="19"/>
      <c r="R17719" s="19"/>
      <c r="U17719" s="27"/>
      <c r="Z17719" s="9"/>
      <c r="AA17719" s="9"/>
      <c r="AD17719" s="9"/>
    </row>
    <row r="17720" spans="8:30" x14ac:dyDescent="0.25">
      <c r="H17720" s="8"/>
      <c r="I17720" s="8"/>
      <c r="N17720" s="23"/>
      <c r="O17720" s="24"/>
      <c r="P17720" s="19"/>
      <c r="Q17720" s="19"/>
      <c r="R17720" s="19"/>
      <c r="U17720" s="27"/>
      <c r="Z17720" s="9"/>
      <c r="AA17720" s="9"/>
      <c r="AD17720" s="9"/>
    </row>
    <row r="17721" spans="8:30" x14ac:dyDescent="0.25">
      <c r="H17721" s="8"/>
      <c r="I17721" s="8"/>
      <c r="N17721" s="23"/>
      <c r="O17721" s="24"/>
      <c r="P17721" s="19"/>
      <c r="Q17721" s="19"/>
      <c r="R17721" s="19"/>
      <c r="U17721" s="27"/>
      <c r="Z17721" s="9"/>
      <c r="AA17721" s="9"/>
      <c r="AD17721" s="9"/>
    </row>
    <row r="17722" spans="8:30" x14ac:dyDescent="0.25">
      <c r="H17722" s="8"/>
      <c r="I17722" s="8"/>
      <c r="N17722" s="23"/>
      <c r="O17722" s="24"/>
      <c r="P17722" s="19"/>
      <c r="Q17722" s="19"/>
      <c r="R17722" s="19"/>
      <c r="U17722" s="27"/>
      <c r="Z17722" s="9"/>
      <c r="AA17722" s="9"/>
      <c r="AD17722" s="9"/>
    </row>
    <row r="17723" spans="8:30" x14ac:dyDescent="0.25">
      <c r="H17723" s="8"/>
      <c r="I17723" s="8"/>
      <c r="N17723" s="23"/>
      <c r="O17723" s="24"/>
      <c r="P17723" s="19"/>
      <c r="Q17723" s="19"/>
      <c r="R17723" s="19"/>
      <c r="U17723" s="27"/>
      <c r="Z17723" s="9"/>
      <c r="AA17723" s="9"/>
      <c r="AD17723" s="9"/>
    </row>
    <row r="17724" spans="8:30" x14ac:dyDescent="0.25">
      <c r="H17724" s="8"/>
      <c r="I17724" s="8"/>
      <c r="N17724" s="23"/>
      <c r="O17724" s="24"/>
      <c r="P17724" s="19"/>
      <c r="Q17724" s="19"/>
      <c r="R17724" s="19"/>
      <c r="U17724" s="27"/>
      <c r="Z17724" s="9"/>
      <c r="AA17724" s="9"/>
      <c r="AD17724" s="9"/>
    </row>
    <row r="17725" spans="8:30" x14ac:dyDescent="0.25">
      <c r="H17725" s="8"/>
      <c r="I17725" s="8"/>
      <c r="N17725" s="23"/>
      <c r="O17725" s="24"/>
      <c r="P17725" s="19"/>
      <c r="Q17725" s="19"/>
      <c r="R17725" s="19"/>
      <c r="U17725" s="27"/>
      <c r="Z17725" s="9"/>
      <c r="AA17725" s="9"/>
      <c r="AD17725" s="9"/>
    </row>
    <row r="17726" spans="8:30" x14ac:dyDescent="0.25">
      <c r="H17726" s="8"/>
      <c r="I17726" s="8"/>
      <c r="N17726" s="23"/>
      <c r="O17726" s="24"/>
      <c r="P17726" s="19"/>
      <c r="Q17726" s="19"/>
      <c r="R17726" s="19"/>
      <c r="U17726" s="27"/>
      <c r="Z17726" s="9"/>
      <c r="AA17726" s="9"/>
      <c r="AD17726" s="9"/>
    </row>
    <row r="17727" spans="8:30" x14ac:dyDescent="0.25">
      <c r="H17727" s="8"/>
      <c r="I17727" s="8"/>
      <c r="N17727" s="23"/>
      <c r="O17727" s="24"/>
      <c r="P17727" s="19"/>
      <c r="Q17727" s="19"/>
      <c r="R17727" s="19"/>
      <c r="U17727" s="27"/>
      <c r="Z17727" s="9"/>
      <c r="AA17727" s="9"/>
      <c r="AD17727" s="9"/>
    </row>
    <row r="17728" spans="8:30" x14ac:dyDescent="0.25">
      <c r="H17728" s="8"/>
      <c r="I17728" s="8"/>
      <c r="N17728" s="23"/>
      <c r="O17728" s="24"/>
      <c r="P17728" s="19"/>
      <c r="Q17728" s="19"/>
      <c r="R17728" s="19"/>
      <c r="U17728" s="27"/>
      <c r="Z17728" s="9"/>
      <c r="AA17728" s="9"/>
      <c r="AD17728" s="9"/>
    </row>
    <row r="17729" spans="8:30" x14ac:dyDescent="0.25">
      <c r="H17729" s="8"/>
      <c r="I17729" s="8"/>
      <c r="N17729" s="23"/>
      <c r="O17729" s="24"/>
      <c r="P17729" s="19"/>
      <c r="Q17729" s="19"/>
      <c r="R17729" s="19"/>
      <c r="U17729" s="27"/>
      <c r="Z17729" s="9"/>
      <c r="AA17729" s="9"/>
      <c r="AD17729" s="9"/>
    </row>
    <row r="17730" spans="8:30" x14ac:dyDescent="0.25">
      <c r="H17730" s="8"/>
      <c r="I17730" s="8"/>
      <c r="N17730" s="23"/>
      <c r="O17730" s="24"/>
      <c r="P17730" s="19"/>
      <c r="Q17730" s="19"/>
      <c r="R17730" s="19"/>
      <c r="U17730" s="27"/>
      <c r="Z17730" s="9"/>
      <c r="AA17730" s="9"/>
      <c r="AD17730" s="9"/>
    </row>
    <row r="17731" spans="8:30" x14ac:dyDescent="0.25">
      <c r="H17731" s="8"/>
      <c r="I17731" s="8"/>
      <c r="N17731" s="23"/>
      <c r="O17731" s="24"/>
      <c r="P17731" s="19"/>
      <c r="Q17731" s="19"/>
      <c r="R17731" s="19"/>
      <c r="U17731" s="27"/>
      <c r="Z17731" s="9"/>
      <c r="AA17731" s="9"/>
      <c r="AD17731" s="9"/>
    </row>
    <row r="17732" spans="8:30" x14ac:dyDescent="0.25">
      <c r="H17732" s="8"/>
      <c r="I17732" s="8"/>
      <c r="N17732" s="23"/>
      <c r="O17732" s="24"/>
      <c r="P17732" s="19"/>
      <c r="Q17732" s="19"/>
      <c r="R17732" s="19"/>
      <c r="U17732" s="27"/>
      <c r="Z17732" s="9"/>
      <c r="AA17732" s="9"/>
      <c r="AD17732" s="9"/>
    </row>
    <row r="17733" spans="8:30" x14ac:dyDescent="0.25">
      <c r="H17733" s="8"/>
      <c r="I17733" s="8"/>
      <c r="N17733" s="23"/>
      <c r="O17733" s="24"/>
      <c r="P17733" s="19"/>
      <c r="Q17733" s="19"/>
      <c r="R17733" s="19"/>
      <c r="U17733" s="27"/>
      <c r="Z17733" s="9"/>
      <c r="AA17733" s="9"/>
      <c r="AD17733" s="9"/>
    </row>
    <row r="17734" spans="8:30" x14ac:dyDescent="0.25">
      <c r="H17734" s="8"/>
      <c r="I17734" s="8"/>
      <c r="N17734" s="23"/>
      <c r="O17734" s="24"/>
      <c r="P17734" s="19"/>
      <c r="Q17734" s="19"/>
      <c r="R17734" s="19"/>
      <c r="U17734" s="27"/>
      <c r="Z17734" s="9"/>
      <c r="AA17734" s="9"/>
      <c r="AD17734" s="9"/>
    </row>
    <row r="17735" spans="8:30" x14ac:dyDescent="0.25">
      <c r="H17735" s="8"/>
      <c r="I17735" s="8"/>
      <c r="N17735" s="23"/>
      <c r="O17735" s="24"/>
      <c r="P17735" s="19"/>
      <c r="Q17735" s="19"/>
      <c r="R17735" s="19"/>
      <c r="U17735" s="27"/>
      <c r="Z17735" s="9"/>
      <c r="AA17735" s="9"/>
      <c r="AD17735" s="9"/>
    </row>
    <row r="17736" spans="8:30" x14ac:dyDescent="0.25">
      <c r="H17736" s="8"/>
      <c r="I17736" s="8"/>
      <c r="N17736" s="23"/>
      <c r="O17736" s="24"/>
      <c r="P17736" s="19"/>
      <c r="Q17736" s="19"/>
      <c r="R17736" s="19"/>
      <c r="U17736" s="27"/>
      <c r="Z17736" s="9"/>
      <c r="AA17736" s="9"/>
      <c r="AD17736" s="9"/>
    </row>
    <row r="17737" spans="8:30" x14ac:dyDescent="0.25">
      <c r="H17737" s="8"/>
      <c r="I17737" s="8"/>
      <c r="N17737" s="23"/>
      <c r="O17737" s="24"/>
      <c r="P17737" s="19"/>
      <c r="Q17737" s="19"/>
      <c r="R17737" s="19"/>
      <c r="U17737" s="27"/>
      <c r="Z17737" s="9"/>
      <c r="AA17737" s="9"/>
      <c r="AD17737" s="9"/>
    </row>
    <row r="17738" spans="8:30" x14ac:dyDescent="0.25">
      <c r="H17738" s="8"/>
      <c r="I17738" s="8"/>
      <c r="N17738" s="23"/>
      <c r="O17738" s="24"/>
      <c r="P17738" s="19"/>
      <c r="Q17738" s="19"/>
      <c r="R17738" s="19"/>
      <c r="U17738" s="27"/>
      <c r="Z17738" s="9"/>
      <c r="AA17738" s="9"/>
      <c r="AD17738" s="9"/>
    </row>
    <row r="17739" spans="8:30" x14ac:dyDescent="0.25">
      <c r="H17739" s="8"/>
      <c r="I17739" s="8"/>
      <c r="N17739" s="23"/>
      <c r="O17739" s="24"/>
      <c r="P17739" s="19"/>
      <c r="Q17739" s="19"/>
      <c r="R17739" s="19"/>
      <c r="U17739" s="27"/>
      <c r="Z17739" s="9"/>
      <c r="AA17739" s="9"/>
      <c r="AD17739" s="9"/>
    </row>
    <row r="17740" spans="8:30" x14ac:dyDescent="0.25">
      <c r="H17740" s="8"/>
      <c r="I17740" s="8"/>
      <c r="N17740" s="23"/>
      <c r="O17740" s="24"/>
      <c r="P17740" s="19"/>
      <c r="Q17740" s="19"/>
      <c r="R17740" s="19"/>
      <c r="U17740" s="27"/>
      <c r="Z17740" s="9"/>
      <c r="AA17740" s="9"/>
      <c r="AD17740" s="9"/>
    </row>
    <row r="17741" spans="8:30" x14ac:dyDescent="0.25">
      <c r="H17741" s="8"/>
      <c r="I17741" s="8"/>
      <c r="N17741" s="23"/>
      <c r="O17741" s="24"/>
      <c r="P17741" s="19"/>
      <c r="Q17741" s="19"/>
      <c r="R17741" s="19"/>
      <c r="U17741" s="27"/>
      <c r="Z17741" s="9"/>
      <c r="AA17741" s="9"/>
      <c r="AD17741" s="9"/>
    </row>
    <row r="17742" spans="8:30" x14ac:dyDescent="0.25">
      <c r="H17742" s="8"/>
      <c r="I17742" s="8"/>
      <c r="N17742" s="23"/>
      <c r="O17742" s="24"/>
      <c r="P17742" s="19"/>
      <c r="Q17742" s="19"/>
      <c r="R17742" s="19"/>
      <c r="U17742" s="27"/>
      <c r="Z17742" s="9"/>
      <c r="AA17742" s="9"/>
      <c r="AD17742" s="9"/>
    </row>
    <row r="17743" spans="8:30" x14ac:dyDescent="0.25">
      <c r="H17743" s="8"/>
      <c r="I17743" s="8"/>
      <c r="N17743" s="23"/>
      <c r="O17743" s="24"/>
      <c r="P17743" s="19"/>
      <c r="Q17743" s="19"/>
      <c r="R17743" s="19"/>
      <c r="U17743" s="27"/>
      <c r="Z17743" s="9"/>
      <c r="AA17743" s="9"/>
      <c r="AD17743" s="9"/>
    </row>
    <row r="17744" spans="8:30" x14ac:dyDescent="0.25">
      <c r="H17744" s="8"/>
      <c r="I17744" s="8"/>
      <c r="N17744" s="23"/>
      <c r="O17744" s="24"/>
      <c r="P17744" s="19"/>
      <c r="Q17744" s="19"/>
      <c r="R17744" s="19"/>
      <c r="U17744" s="27"/>
      <c r="Z17744" s="9"/>
      <c r="AA17744" s="9"/>
      <c r="AD17744" s="9"/>
    </row>
    <row r="17745" spans="8:30" x14ac:dyDescent="0.25">
      <c r="H17745" s="8"/>
      <c r="I17745" s="8"/>
      <c r="N17745" s="23"/>
      <c r="O17745" s="24"/>
      <c r="P17745" s="19"/>
      <c r="Q17745" s="19"/>
      <c r="R17745" s="19"/>
      <c r="U17745" s="27"/>
      <c r="Z17745" s="9"/>
      <c r="AA17745" s="9"/>
      <c r="AD17745" s="9"/>
    </row>
    <row r="17746" spans="8:30" x14ac:dyDescent="0.25">
      <c r="H17746" s="8"/>
      <c r="I17746" s="8"/>
      <c r="N17746" s="23"/>
      <c r="O17746" s="24"/>
      <c r="P17746" s="19"/>
      <c r="Q17746" s="19"/>
      <c r="R17746" s="19"/>
      <c r="U17746" s="27"/>
      <c r="Z17746" s="9"/>
      <c r="AA17746" s="9"/>
      <c r="AD17746" s="9"/>
    </row>
    <row r="17747" spans="8:30" x14ac:dyDescent="0.25">
      <c r="H17747" s="8"/>
      <c r="I17747" s="8"/>
      <c r="N17747" s="23"/>
      <c r="O17747" s="24"/>
      <c r="P17747" s="19"/>
      <c r="Q17747" s="19"/>
      <c r="R17747" s="19"/>
      <c r="U17747" s="27"/>
      <c r="Z17747" s="9"/>
      <c r="AA17747" s="9"/>
      <c r="AD17747" s="9"/>
    </row>
    <row r="17748" spans="8:30" x14ac:dyDescent="0.25">
      <c r="H17748" s="8"/>
      <c r="I17748" s="8"/>
      <c r="N17748" s="23"/>
      <c r="O17748" s="24"/>
      <c r="P17748" s="19"/>
      <c r="Q17748" s="19"/>
      <c r="R17748" s="19"/>
      <c r="U17748" s="27"/>
      <c r="Z17748" s="9"/>
      <c r="AA17748" s="9"/>
      <c r="AD17748" s="9"/>
    </row>
    <row r="17749" spans="8:30" x14ac:dyDescent="0.25">
      <c r="H17749" s="8"/>
      <c r="I17749" s="8"/>
      <c r="N17749" s="23"/>
      <c r="O17749" s="24"/>
      <c r="P17749" s="19"/>
      <c r="Q17749" s="19"/>
      <c r="R17749" s="19"/>
      <c r="U17749" s="27"/>
      <c r="Z17749" s="9"/>
      <c r="AA17749" s="9"/>
      <c r="AD17749" s="9"/>
    </row>
    <row r="17750" spans="8:30" x14ac:dyDescent="0.25">
      <c r="H17750" s="8"/>
      <c r="I17750" s="8"/>
      <c r="N17750" s="23"/>
      <c r="O17750" s="24"/>
      <c r="P17750" s="19"/>
      <c r="Q17750" s="19"/>
      <c r="R17750" s="19"/>
      <c r="U17750" s="27"/>
      <c r="Z17750" s="9"/>
      <c r="AA17750" s="9"/>
      <c r="AD17750" s="9"/>
    </row>
    <row r="17751" spans="8:30" x14ac:dyDescent="0.25">
      <c r="H17751" s="8"/>
      <c r="I17751" s="8"/>
      <c r="N17751" s="23"/>
      <c r="O17751" s="24"/>
      <c r="P17751" s="19"/>
      <c r="Q17751" s="19"/>
      <c r="R17751" s="19"/>
      <c r="U17751" s="27"/>
      <c r="Z17751" s="9"/>
      <c r="AA17751" s="9"/>
      <c r="AD17751" s="9"/>
    </row>
    <row r="17752" spans="8:30" x14ac:dyDescent="0.25">
      <c r="H17752" s="8"/>
      <c r="I17752" s="8"/>
      <c r="N17752" s="23"/>
      <c r="O17752" s="24"/>
      <c r="P17752" s="19"/>
      <c r="Q17752" s="19"/>
      <c r="R17752" s="19"/>
      <c r="U17752" s="27"/>
      <c r="Z17752" s="9"/>
      <c r="AA17752" s="9"/>
      <c r="AD17752" s="9"/>
    </row>
    <row r="17753" spans="8:30" x14ac:dyDescent="0.25">
      <c r="H17753" s="8"/>
      <c r="I17753" s="8"/>
      <c r="N17753" s="23"/>
      <c r="O17753" s="24"/>
      <c r="P17753" s="19"/>
      <c r="Q17753" s="19"/>
      <c r="R17753" s="19"/>
      <c r="U17753" s="27"/>
      <c r="Z17753" s="9"/>
      <c r="AA17753" s="9"/>
      <c r="AD17753" s="9"/>
    </row>
    <row r="17754" spans="8:30" x14ac:dyDescent="0.25">
      <c r="H17754" s="8"/>
      <c r="I17754" s="8"/>
      <c r="N17754" s="23"/>
      <c r="O17754" s="24"/>
      <c r="P17754" s="19"/>
      <c r="Q17754" s="19"/>
      <c r="R17754" s="19"/>
      <c r="U17754" s="27"/>
      <c r="Z17754" s="9"/>
      <c r="AA17754" s="9"/>
      <c r="AD17754" s="9"/>
    </row>
    <row r="17755" spans="8:30" x14ac:dyDescent="0.25">
      <c r="H17755" s="8"/>
      <c r="I17755" s="8"/>
      <c r="N17755" s="23"/>
      <c r="O17755" s="24"/>
      <c r="P17755" s="19"/>
      <c r="Q17755" s="19"/>
      <c r="R17755" s="19"/>
      <c r="U17755" s="27"/>
      <c r="Z17755" s="9"/>
      <c r="AA17755" s="9"/>
      <c r="AD17755" s="9"/>
    </row>
    <row r="17756" spans="8:30" x14ac:dyDescent="0.25">
      <c r="H17756" s="8"/>
      <c r="I17756" s="8"/>
      <c r="N17756" s="23"/>
      <c r="O17756" s="24"/>
      <c r="P17756" s="19"/>
      <c r="Q17756" s="19"/>
      <c r="R17756" s="19"/>
      <c r="U17756" s="27"/>
      <c r="Z17756" s="9"/>
      <c r="AA17756" s="9"/>
      <c r="AD17756" s="9"/>
    </row>
    <row r="17757" spans="8:30" x14ac:dyDescent="0.25">
      <c r="H17757" s="8"/>
      <c r="I17757" s="8"/>
      <c r="N17757" s="23"/>
      <c r="O17757" s="24"/>
      <c r="P17757" s="19"/>
      <c r="Q17757" s="19"/>
      <c r="R17757" s="19"/>
      <c r="U17757" s="27"/>
      <c r="Z17757" s="9"/>
      <c r="AA17757" s="9"/>
      <c r="AD17757" s="9"/>
    </row>
    <row r="17758" spans="8:30" x14ac:dyDescent="0.25">
      <c r="H17758" s="8"/>
      <c r="I17758" s="8"/>
      <c r="N17758" s="23"/>
      <c r="O17758" s="24"/>
      <c r="P17758" s="19"/>
      <c r="Q17758" s="19"/>
      <c r="R17758" s="19"/>
      <c r="U17758" s="27"/>
      <c r="Z17758" s="9"/>
      <c r="AA17758" s="9"/>
      <c r="AD17758" s="9"/>
    </row>
    <row r="17759" spans="8:30" x14ac:dyDescent="0.25">
      <c r="H17759" s="8"/>
      <c r="I17759" s="8"/>
      <c r="N17759" s="23"/>
      <c r="O17759" s="24"/>
      <c r="P17759" s="19"/>
      <c r="Q17759" s="19"/>
      <c r="R17759" s="19"/>
      <c r="U17759" s="27"/>
      <c r="Z17759" s="9"/>
      <c r="AA17759" s="9"/>
      <c r="AD17759" s="9"/>
    </row>
    <row r="17760" spans="8:30" x14ac:dyDescent="0.25">
      <c r="H17760" s="8"/>
      <c r="I17760" s="8"/>
      <c r="N17760" s="23"/>
      <c r="O17760" s="24"/>
      <c r="P17760" s="19"/>
      <c r="Q17760" s="19"/>
      <c r="R17760" s="19"/>
      <c r="U17760" s="27"/>
      <c r="Z17760" s="9"/>
      <c r="AA17760" s="9"/>
      <c r="AD17760" s="9"/>
    </row>
    <row r="17761" spans="8:30" x14ac:dyDescent="0.25">
      <c r="H17761" s="8"/>
      <c r="I17761" s="8"/>
      <c r="N17761" s="23"/>
      <c r="O17761" s="24"/>
      <c r="P17761" s="19"/>
      <c r="Q17761" s="19"/>
      <c r="R17761" s="19"/>
      <c r="U17761" s="27"/>
      <c r="Z17761" s="9"/>
      <c r="AA17761" s="9"/>
      <c r="AD17761" s="9"/>
    </row>
    <row r="17762" spans="8:30" x14ac:dyDescent="0.25">
      <c r="H17762" s="8"/>
      <c r="I17762" s="8"/>
      <c r="N17762" s="23"/>
      <c r="O17762" s="24"/>
      <c r="P17762" s="19"/>
      <c r="Q17762" s="19"/>
      <c r="R17762" s="19"/>
      <c r="U17762" s="27"/>
      <c r="Z17762" s="9"/>
      <c r="AA17762" s="9"/>
      <c r="AD17762" s="9"/>
    </row>
    <row r="17763" spans="8:30" x14ac:dyDescent="0.25">
      <c r="H17763" s="8"/>
      <c r="I17763" s="8"/>
      <c r="N17763" s="23"/>
      <c r="O17763" s="24"/>
      <c r="P17763" s="19"/>
      <c r="Q17763" s="19"/>
      <c r="R17763" s="19"/>
      <c r="U17763" s="27"/>
      <c r="Z17763" s="9"/>
      <c r="AA17763" s="9"/>
      <c r="AD17763" s="9"/>
    </row>
    <row r="17764" spans="8:30" x14ac:dyDescent="0.25">
      <c r="H17764" s="8"/>
      <c r="I17764" s="8"/>
      <c r="N17764" s="23"/>
      <c r="O17764" s="24"/>
      <c r="P17764" s="19"/>
      <c r="Q17764" s="19"/>
      <c r="R17764" s="19"/>
      <c r="U17764" s="27"/>
      <c r="Z17764" s="9"/>
      <c r="AA17764" s="9"/>
      <c r="AD17764" s="9"/>
    </row>
    <row r="17765" spans="8:30" x14ac:dyDescent="0.25">
      <c r="H17765" s="8"/>
      <c r="I17765" s="8"/>
      <c r="N17765" s="23"/>
      <c r="O17765" s="24"/>
      <c r="P17765" s="19"/>
      <c r="Q17765" s="19"/>
      <c r="R17765" s="19"/>
      <c r="U17765" s="27"/>
      <c r="Z17765" s="9"/>
      <c r="AA17765" s="9"/>
      <c r="AD17765" s="9"/>
    </row>
    <row r="17766" spans="8:30" x14ac:dyDescent="0.25">
      <c r="H17766" s="8"/>
      <c r="I17766" s="8"/>
      <c r="N17766" s="23"/>
      <c r="O17766" s="24"/>
      <c r="P17766" s="19"/>
      <c r="Q17766" s="19"/>
      <c r="R17766" s="19"/>
      <c r="U17766" s="27"/>
      <c r="Z17766" s="9"/>
      <c r="AA17766" s="9"/>
      <c r="AD17766" s="9"/>
    </row>
    <row r="17767" spans="8:30" x14ac:dyDescent="0.25">
      <c r="H17767" s="8"/>
      <c r="I17767" s="8"/>
      <c r="N17767" s="23"/>
      <c r="O17767" s="24"/>
      <c r="P17767" s="19"/>
      <c r="Q17767" s="19"/>
      <c r="R17767" s="19"/>
      <c r="U17767" s="27"/>
      <c r="Z17767" s="9"/>
      <c r="AA17767" s="9"/>
      <c r="AD17767" s="9"/>
    </row>
    <row r="17768" spans="8:30" x14ac:dyDescent="0.25">
      <c r="H17768" s="8"/>
      <c r="I17768" s="8"/>
      <c r="N17768" s="23"/>
      <c r="O17768" s="24"/>
      <c r="P17768" s="19"/>
      <c r="Q17768" s="19"/>
      <c r="R17768" s="19"/>
      <c r="U17768" s="27"/>
      <c r="Z17768" s="9"/>
      <c r="AA17768" s="9"/>
      <c r="AD17768" s="9"/>
    </row>
    <row r="17769" spans="8:30" x14ac:dyDescent="0.25">
      <c r="H17769" s="8"/>
      <c r="I17769" s="8"/>
      <c r="N17769" s="23"/>
      <c r="O17769" s="24"/>
      <c r="P17769" s="19"/>
      <c r="Q17769" s="19"/>
      <c r="R17769" s="19"/>
      <c r="U17769" s="27"/>
      <c r="Z17769" s="9"/>
      <c r="AA17769" s="9"/>
      <c r="AD17769" s="9"/>
    </row>
    <row r="17770" spans="8:30" x14ac:dyDescent="0.25">
      <c r="H17770" s="8"/>
      <c r="I17770" s="8"/>
      <c r="N17770" s="23"/>
      <c r="O17770" s="24"/>
      <c r="P17770" s="19"/>
      <c r="Q17770" s="19"/>
      <c r="R17770" s="19"/>
      <c r="U17770" s="27"/>
      <c r="Z17770" s="9"/>
      <c r="AA17770" s="9"/>
      <c r="AD17770" s="9"/>
    </row>
    <row r="17771" spans="8:30" x14ac:dyDescent="0.25">
      <c r="H17771" s="8"/>
      <c r="I17771" s="8"/>
      <c r="N17771" s="23"/>
      <c r="O17771" s="24"/>
      <c r="P17771" s="19"/>
      <c r="Q17771" s="19"/>
      <c r="R17771" s="19"/>
      <c r="U17771" s="27"/>
      <c r="Z17771" s="9"/>
      <c r="AA17771" s="9"/>
      <c r="AD17771" s="9"/>
    </row>
    <row r="17772" spans="8:30" x14ac:dyDescent="0.25">
      <c r="H17772" s="8"/>
      <c r="I17772" s="8"/>
      <c r="N17772" s="23"/>
      <c r="O17772" s="24"/>
      <c r="P17772" s="19"/>
      <c r="Q17772" s="19"/>
      <c r="R17772" s="19"/>
      <c r="U17772" s="27"/>
      <c r="Z17772" s="9"/>
      <c r="AA17772" s="9"/>
      <c r="AD17772" s="9"/>
    </row>
    <row r="17773" spans="8:30" x14ac:dyDescent="0.25">
      <c r="H17773" s="8"/>
      <c r="I17773" s="8"/>
      <c r="N17773" s="23"/>
      <c r="O17773" s="24"/>
      <c r="P17773" s="19"/>
      <c r="Q17773" s="19"/>
      <c r="R17773" s="19"/>
      <c r="U17773" s="27"/>
      <c r="Z17773" s="9"/>
      <c r="AA17773" s="9"/>
      <c r="AD17773" s="9"/>
    </row>
    <row r="17774" spans="8:30" x14ac:dyDescent="0.25">
      <c r="H17774" s="8"/>
      <c r="I17774" s="8"/>
      <c r="N17774" s="23"/>
      <c r="O17774" s="24"/>
      <c r="P17774" s="19"/>
      <c r="Q17774" s="19"/>
      <c r="R17774" s="19"/>
      <c r="U17774" s="27"/>
      <c r="Z17774" s="9"/>
      <c r="AA17774" s="9"/>
      <c r="AD17774" s="9"/>
    </row>
    <row r="17775" spans="8:30" x14ac:dyDescent="0.25">
      <c r="H17775" s="8"/>
      <c r="I17775" s="8"/>
      <c r="N17775" s="23"/>
      <c r="O17775" s="24"/>
      <c r="P17775" s="19"/>
      <c r="Q17775" s="19"/>
      <c r="R17775" s="19"/>
      <c r="U17775" s="27"/>
      <c r="Z17775" s="9"/>
      <c r="AA17775" s="9"/>
      <c r="AD17775" s="9"/>
    </row>
    <row r="17776" spans="8:30" x14ac:dyDescent="0.25">
      <c r="H17776" s="8"/>
      <c r="I17776" s="8"/>
      <c r="N17776" s="23"/>
      <c r="O17776" s="24"/>
      <c r="P17776" s="19"/>
      <c r="Q17776" s="19"/>
      <c r="R17776" s="19"/>
      <c r="U17776" s="27"/>
      <c r="Z17776" s="9"/>
      <c r="AA17776" s="9"/>
      <c r="AD17776" s="9"/>
    </row>
    <row r="17777" spans="8:30" x14ac:dyDescent="0.25">
      <c r="H17777" s="8"/>
      <c r="I17777" s="8"/>
      <c r="N17777" s="23"/>
      <c r="O17777" s="24"/>
      <c r="P17777" s="19"/>
      <c r="Q17777" s="19"/>
      <c r="R17777" s="19"/>
      <c r="U17777" s="27"/>
      <c r="Z17777" s="9"/>
      <c r="AA17777" s="9"/>
      <c r="AD17777" s="9"/>
    </row>
    <row r="17778" spans="8:30" x14ac:dyDescent="0.25">
      <c r="H17778" s="8"/>
      <c r="I17778" s="8"/>
      <c r="N17778" s="23"/>
      <c r="O17778" s="24"/>
      <c r="P17778" s="19"/>
      <c r="Q17778" s="19"/>
      <c r="R17778" s="19"/>
      <c r="U17778" s="27"/>
      <c r="Z17778" s="9"/>
      <c r="AA17778" s="9"/>
      <c r="AD17778" s="9"/>
    </row>
    <row r="17779" spans="8:30" x14ac:dyDescent="0.25">
      <c r="H17779" s="8"/>
      <c r="I17779" s="8"/>
      <c r="N17779" s="23"/>
      <c r="O17779" s="24"/>
      <c r="P17779" s="19"/>
      <c r="Q17779" s="19"/>
      <c r="R17779" s="19"/>
      <c r="U17779" s="27"/>
      <c r="Z17779" s="9"/>
      <c r="AA17779" s="9"/>
      <c r="AD17779" s="9"/>
    </row>
    <row r="17780" spans="8:30" x14ac:dyDescent="0.25">
      <c r="H17780" s="8"/>
      <c r="I17780" s="8"/>
      <c r="N17780" s="23"/>
      <c r="O17780" s="24"/>
      <c r="P17780" s="19"/>
      <c r="Q17780" s="19"/>
      <c r="R17780" s="19"/>
      <c r="U17780" s="27"/>
      <c r="Z17780" s="9"/>
      <c r="AA17780" s="9"/>
      <c r="AD17780" s="9"/>
    </row>
    <row r="17781" spans="8:30" x14ac:dyDescent="0.25">
      <c r="H17781" s="8"/>
      <c r="I17781" s="8"/>
      <c r="N17781" s="23"/>
      <c r="O17781" s="24"/>
      <c r="P17781" s="19"/>
      <c r="Q17781" s="19"/>
      <c r="R17781" s="19"/>
      <c r="U17781" s="27"/>
      <c r="Z17781" s="9"/>
      <c r="AA17781" s="9"/>
      <c r="AD17781" s="9"/>
    </row>
    <row r="17782" spans="8:30" x14ac:dyDescent="0.25">
      <c r="H17782" s="8"/>
      <c r="I17782" s="8"/>
      <c r="N17782" s="23"/>
      <c r="O17782" s="24"/>
      <c r="P17782" s="19"/>
      <c r="Q17782" s="19"/>
      <c r="R17782" s="19"/>
      <c r="U17782" s="27"/>
      <c r="Z17782" s="9"/>
      <c r="AA17782" s="9"/>
      <c r="AD17782" s="9"/>
    </row>
    <row r="17783" spans="8:30" x14ac:dyDescent="0.25">
      <c r="H17783" s="8"/>
      <c r="I17783" s="8"/>
      <c r="N17783" s="23"/>
      <c r="O17783" s="24"/>
      <c r="P17783" s="19"/>
      <c r="Q17783" s="19"/>
      <c r="R17783" s="19"/>
      <c r="U17783" s="27"/>
      <c r="Z17783" s="9"/>
      <c r="AA17783" s="9"/>
      <c r="AD17783" s="9"/>
    </row>
    <row r="17784" spans="8:30" x14ac:dyDescent="0.25">
      <c r="H17784" s="8"/>
      <c r="I17784" s="8"/>
      <c r="N17784" s="23"/>
      <c r="O17784" s="24"/>
      <c r="P17784" s="19"/>
      <c r="Q17784" s="19"/>
      <c r="R17784" s="19"/>
      <c r="U17784" s="27"/>
      <c r="Z17784" s="9"/>
      <c r="AA17784" s="9"/>
      <c r="AD17784" s="9"/>
    </row>
    <row r="17785" spans="8:30" x14ac:dyDescent="0.25">
      <c r="H17785" s="8"/>
      <c r="I17785" s="8"/>
      <c r="N17785" s="23"/>
      <c r="O17785" s="24"/>
      <c r="P17785" s="19"/>
      <c r="Q17785" s="19"/>
      <c r="R17785" s="19"/>
      <c r="U17785" s="27"/>
      <c r="Z17785" s="9"/>
      <c r="AA17785" s="9"/>
      <c r="AD17785" s="9"/>
    </row>
    <row r="17786" spans="8:30" x14ac:dyDescent="0.25">
      <c r="H17786" s="8"/>
      <c r="I17786" s="8"/>
      <c r="N17786" s="23"/>
      <c r="O17786" s="24"/>
      <c r="P17786" s="19"/>
      <c r="Q17786" s="19"/>
      <c r="R17786" s="19"/>
      <c r="U17786" s="27"/>
      <c r="Z17786" s="9"/>
      <c r="AA17786" s="9"/>
      <c r="AD17786" s="9"/>
    </row>
    <row r="17787" spans="8:30" x14ac:dyDescent="0.25">
      <c r="H17787" s="8"/>
      <c r="I17787" s="8"/>
      <c r="N17787" s="23"/>
      <c r="O17787" s="24"/>
      <c r="P17787" s="19"/>
      <c r="Q17787" s="19"/>
      <c r="R17787" s="19"/>
      <c r="U17787" s="27"/>
      <c r="Z17787" s="9"/>
      <c r="AA17787" s="9"/>
      <c r="AD17787" s="9"/>
    </row>
    <row r="17788" spans="8:30" x14ac:dyDescent="0.25">
      <c r="H17788" s="8"/>
      <c r="I17788" s="8"/>
      <c r="N17788" s="23"/>
      <c r="O17788" s="24"/>
      <c r="P17788" s="19"/>
      <c r="Q17788" s="19"/>
      <c r="R17788" s="19"/>
      <c r="U17788" s="27"/>
      <c r="Z17788" s="9"/>
      <c r="AA17788" s="9"/>
      <c r="AD17788" s="9"/>
    </row>
    <row r="17789" spans="8:30" x14ac:dyDescent="0.25">
      <c r="H17789" s="8"/>
      <c r="I17789" s="8"/>
      <c r="N17789" s="23"/>
      <c r="O17789" s="24"/>
      <c r="P17789" s="19"/>
      <c r="Q17789" s="19"/>
      <c r="R17789" s="19"/>
      <c r="U17789" s="27"/>
      <c r="Z17789" s="9"/>
      <c r="AA17789" s="9"/>
      <c r="AD17789" s="9"/>
    </row>
    <row r="17790" spans="8:30" x14ac:dyDescent="0.25">
      <c r="H17790" s="8"/>
      <c r="I17790" s="8"/>
      <c r="N17790" s="23"/>
      <c r="O17790" s="24"/>
      <c r="P17790" s="19"/>
      <c r="Q17790" s="19"/>
      <c r="R17790" s="19"/>
      <c r="U17790" s="27"/>
      <c r="Z17790" s="9"/>
      <c r="AA17790" s="9"/>
      <c r="AD17790" s="9"/>
    </row>
    <row r="17791" spans="8:30" x14ac:dyDescent="0.25">
      <c r="H17791" s="8"/>
      <c r="I17791" s="8"/>
      <c r="N17791" s="23"/>
      <c r="O17791" s="24"/>
      <c r="P17791" s="19"/>
      <c r="Q17791" s="19"/>
      <c r="R17791" s="19"/>
      <c r="U17791" s="27"/>
      <c r="Z17791" s="9"/>
      <c r="AA17791" s="9"/>
      <c r="AD17791" s="9"/>
    </row>
    <row r="17792" spans="8:30" x14ac:dyDescent="0.25">
      <c r="H17792" s="8"/>
      <c r="I17792" s="8"/>
      <c r="N17792" s="23"/>
      <c r="O17792" s="24"/>
      <c r="P17792" s="19"/>
      <c r="Q17792" s="19"/>
      <c r="R17792" s="19"/>
      <c r="U17792" s="27"/>
      <c r="Z17792" s="9"/>
      <c r="AA17792" s="9"/>
      <c r="AD17792" s="9"/>
    </row>
    <row r="17793" spans="8:30" x14ac:dyDescent="0.25">
      <c r="H17793" s="8"/>
      <c r="I17793" s="8"/>
      <c r="N17793" s="23"/>
      <c r="O17793" s="24"/>
      <c r="P17793" s="19"/>
      <c r="Q17793" s="19"/>
      <c r="R17793" s="19"/>
      <c r="U17793" s="27"/>
      <c r="Z17793" s="9"/>
      <c r="AA17793" s="9"/>
      <c r="AD17793" s="9"/>
    </row>
    <row r="17794" spans="8:30" x14ac:dyDescent="0.25">
      <c r="H17794" s="8"/>
      <c r="I17794" s="8"/>
      <c r="N17794" s="23"/>
      <c r="O17794" s="24"/>
      <c r="P17794" s="19"/>
      <c r="Q17794" s="19"/>
      <c r="R17794" s="19"/>
      <c r="U17794" s="27"/>
      <c r="Z17794" s="9"/>
      <c r="AA17794" s="9"/>
      <c r="AD17794" s="9"/>
    </row>
    <row r="17795" spans="8:30" x14ac:dyDescent="0.25">
      <c r="H17795" s="8"/>
      <c r="I17795" s="8"/>
      <c r="N17795" s="23"/>
      <c r="O17795" s="24"/>
      <c r="P17795" s="19"/>
      <c r="Q17795" s="19"/>
      <c r="R17795" s="19"/>
      <c r="U17795" s="27"/>
      <c r="Z17795" s="9"/>
      <c r="AA17795" s="9"/>
      <c r="AD17795" s="9"/>
    </row>
    <row r="17796" spans="8:30" x14ac:dyDescent="0.25">
      <c r="H17796" s="8"/>
      <c r="I17796" s="8"/>
      <c r="N17796" s="23"/>
      <c r="O17796" s="24"/>
      <c r="P17796" s="19"/>
      <c r="Q17796" s="19"/>
      <c r="R17796" s="19"/>
      <c r="U17796" s="27"/>
      <c r="Z17796" s="9"/>
      <c r="AA17796" s="9"/>
      <c r="AD17796" s="9"/>
    </row>
    <row r="17797" spans="8:30" x14ac:dyDescent="0.25">
      <c r="H17797" s="8"/>
      <c r="I17797" s="8"/>
      <c r="N17797" s="23"/>
      <c r="O17797" s="24"/>
      <c r="P17797" s="19"/>
      <c r="Q17797" s="19"/>
      <c r="R17797" s="19"/>
      <c r="U17797" s="27"/>
      <c r="Z17797" s="9"/>
      <c r="AA17797" s="9"/>
      <c r="AD17797" s="9"/>
    </row>
    <row r="17798" spans="8:30" x14ac:dyDescent="0.25">
      <c r="H17798" s="8"/>
      <c r="I17798" s="8"/>
      <c r="N17798" s="23"/>
      <c r="O17798" s="24"/>
      <c r="P17798" s="19"/>
      <c r="Q17798" s="19"/>
      <c r="R17798" s="19"/>
      <c r="U17798" s="27"/>
      <c r="Z17798" s="9"/>
      <c r="AA17798" s="9"/>
      <c r="AD17798" s="9"/>
    </row>
    <row r="17799" spans="8:30" x14ac:dyDescent="0.25">
      <c r="H17799" s="8"/>
      <c r="I17799" s="8"/>
      <c r="N17799" s="23"/>
      <c r="O17799" s="24"/>
      <c r="P17799" s="19"/>
      <c r="Q17799" s="19"/>
      <c r="R17799" s="19"/>
      <c r="U17799" s="27"/>
      <c r="Z17799" s="9"/>
      <c r="AA17799" s="9"/>
      <c r="AD17799" s="9"/>
    </row>
    <row r="17800" spans="8:30" x14ac:dyDescent="0.25">
      <c r="H17800" s="8"/>
      <c r="I17800" s="8"/>
      <c r="N17800" s="23"/>
      <c r="O17800" s="24"/>
      <c r="P17800" s="19"/>
      <c r="Q17800" s="19"/>
      <c r="R17800" s="19"/>
      <c r="U17800" s="27"/>
      <c r="Z17800" s="9"/>
      <c r="AA17800" s="9"/>
      <c r="AD17800" s="9"/>
    </row>
    <row r="17801" spans="8:30" x14ac:dyDescent="0.25">
      <c r="H17801" s="8"/>
      <c r="I17801" s="8"/>
      <c r="N17801" s="23"/>
      <c r="O17801" s="24"/>
      <c r="P17801" s="19"/>
      <c r="Q17801" s="19"/>
      <c r="R17801" s="19"/>
      <c r="U17801" s="27"/>
      <c r="Z17801" s="9"/>
      <c r="AA17801" s="9"/>
      <c r="AD17801" s="9"/>
    </row>
    <row r="17802" spans="8:30" x14ac:dyDescent="0.25">
      <c r="H17802" s="8"/>
      <c r="I17802" s="8"/>
      <c r="N17802" s="23"/>
      <c r="O17802" s="24"/>
      <c r="P17802" s="19"/>
      <c r="Q17802" s="19"/>
      <c r="R17802" s="19"/>
      <c r="U17802" s="27"/>
      <c r="Z17802" s="9"/>
      <c r="AA17802" s="9"/>
      <c r="AD17802" s="9"/>
    </row>
    <row r="17803" spans="8:30" x14ac:dyDescent="0.25">
      <c r="H17803" s="8"/>
      <c r="I17803" s="8"/>
      <c r="N17803" s="23"/>
      <c r="O17803" s="24"/>
      <c r="P17803" s="19"/>
      <c r="Q17803" s="19"/>
      <c r="R17803" s="19"/>
      <c r="U17803" s="27"/>
      <c r="Z17803" s="9"/>
      <c r="AA17803" s="9"/>
      <c r="AD17803" s="9"/>
    </row>
    <row r="17804" spans="8:30" x14ac:dyDescent="0.25">
      <c r="H17804" s="8"/>
      <c r="I17804" s="8"/>
      <c r="N17804" s="23"/>
      <c r="O17804" s="24"/>
      <c r="P17804" s="19"/>
      <c r="Q17804" s="19"/>
      <c r="R17804" s="19"/>
      <c r="U17804" s="27"/>
      <c r="Z17804" s="9"/>
      <c r="AA17804" s="9"/>
      <c r="AD17804" s="9"/>
    </row>
    <row r="17805" spans="8:30" x14ac:dyDescent="0.25">
      <c r="H17805" s="8"/>
      <c r="I17805" s="8"/>
      <c r="N17805" s="23"/>
      <c r="O17805" s="24"/>
      <c r="P17805" s="19"/>
      <c r="Q17805" s="19"/>
      <c r="R17805" s="19"/>
      <c r="U17805" s="27"/>
      <c r="Z17805" s="9"/>
      <c r="AA17805" s="9"/>
      <c r="AD17805" s="9"/>
    </row>
    <row r="17806" spans="8:30" x14ac:dyDescent="0.25">
      <c r="H17806" s="8"/>
      <c r="I17806" s="8"/>
      <c r="N17806" s="23"/>
      <c r="O17806" s="24"/>
      <c r="P17806" s="19"/>
      <c r="Q17806" s="19"/>
      <c r="R17806" s="19"/>
      <c r="U17806" s="27"/>
      <c r="Z17806" s="9"/>
      <c r="AA17806" s="9"/>
      <c r="AD17806" s="9"/>
    </row>
    <row r="17807" spans="8:30" x14ac:dyDescent="0.25">
      <c r="H17807" s="8"/>
      <c r="I17807" s="8"/>
      <c r="N17807" s="23"/>
      <c r="O17807" s="24"/>
      <c r="P17807" s="19"/>
      <c r="Q17807" s="19"/>
      <c r="R17807" s="19"/>
      <c r="U17807" s="27"/>
      <c r="Z17807" s="9"/>
      <c r="AA17807" s="9"/>
      <c r="AD17807" s="9"/>
    </row>
    <row r="17808" spans="8:30" x14ac:dyDescent="0.25">
      <c r="H17808" s="8"/>
      <c r="I17808" s="8"/>
      <c r="N17808" s="23"/>
      <c r="O17808" s="24"/>
      <c r="P17808" s="19"/>
      <c r="Q17808" s="19"/>
      <c r="R17808" s="19"/>
      <c r="U17808" s="27"/>
      <c r="Z17808" s="9"/>
      <c r="AA17808" s="9"/>
      <c r="AD17808" s="9"/>
    </row>
    <row r="17809" spans="8:30" x14ac:dyDescent="0.25">
      <c r="H17809" s="8"/>
      <c r="I17809" s="8"/>
      <c r="N17809" s="23"/>
      <c r="O17809" s="24"/>
      <c r="P17809" s="19"/>
      <c r="Q17809" s="19"/>
      <c r="R17809" s="19"/>
      <c r="U17809" s="27"/>
      <c r="Z17809" s="9"/>
      <c r="AA17809" s="9"/>
      <c r="AD17809" s="9"/>
    </row>
    <row r="17810" spans="8:30" x14ac:dyDescent="0.25">
      <c r="H17810" s="8"/>
      <c r="I17810" s="8"/>
      <c r="N17810" s="23"/>
      <c r="O17810" s="24"/>
      <c r="P17810" s="19"/>
      <c r="Q17810" s="19"/>
      <c r="R17810" s="19"/>
      <c r="U17810" s="27"/>
      <c r="Z17810" s="9"/>
      <c r="AA17810" s="9"/>
      <c r="AD17810" s="9"/>
    </row>
    <row r="17811" spans="8:30" x14ac:dyDescent="0.25">
      <c r="H17811" s="8"/>
      <c r="I17811" s="8"/>
      <c r="N17811" s="23"/>
      <c r="O17811" s="24"/>
      <c r="P17811" s="19"/>
      <c r="Q17811" s="19"/>
      <c r="R17811" s="19"/>
      <c r="U17811" s="27"/>
      <c r="Z17811" s="9"/>
      <c r="AA17811" s="9"/>
      <c r="AD17811" s="9"/>
    </row>
    <row r="17812" spans="8:30" x14ac:dyDescent="0.25">
      <c r="H17812" s="8"/>
      <c r="I17812" s="8"/>
      <c r="N17812" s="23"/>
      <c r="O17812" s="24"/>
      <c r="P17812" s="19"/>
      <c r="Q17812" s="19"/>
      <c r="R17812" s="19"/>
      <c r="U17812" s="27"/>
      <c r="Z17812" s="9"/>
      <c r="AA17812" s="9"/>
      <c r="AD17812" s="9"/>
    </row>
    <row r="17813" spans="8:30" x14ac:dyDescent="0.25">
      <c r="H17813" s="8"/>
      <c r="I17813" s="8"/>
      <c r="N17813" s="23"/>
      <c r="O17813" s="24"/>
      <c r="P17813" s="19"/>
      <c r="Q17813" s="19"/>
      <c r="R17813" s="19"/>
      <c r="U17813" s="27"/>
      <c r="Z17813" s="9"/>
      <c r="AA17813" s="9"/>
      <c r="AD17813" s="9"/>
    </row>
    <row r="17814" spans="8:30" x14ac:dyDescent="0.25">
      <c r="H17814" s="8"/>
      <c r="I17814" s="8"/>
      <c r="N17814" s="23"/>
      <c r="O17814" s="24"/>
      <c r="P17814" s="19"/>
      <c r="Q17814" s="19"/>
      <c r="R17814" s="19"/>
      <c r="U17814" s="27"/>
      <c r="Z17814" s="9"/>
      <c r="AA17814" s="9"/>
      <c r="AD17814" s="9"/>
    </row>
    <row r="17815" spans="8:30" x14ac:dyDescent="0.25">
      <c r="H17815" s="8"/>
      <c r="I17815" s="8"/>
      <c r="N17815" s="23"/>
      <c r="O17815" s="24"/>
      <c r="P17815" s="19"/>
      <c r="Q17815" s="19"/>
      <c r="R17815" s="19"/>
      <c r="U17815" s="27"/>
      <c r="Z17815" s="9"/>
      <c r="AA17815" s="9"/>
      <c r="AD17815" s="9"/>
    </row>
    <row r="17816" spans="8:30" x14ac:dyDescent="0.25">
      <c r="H17816" s="8"/>
      <c r="I17816" s="8"/>
      <c r="N17816" s="23"/>
      <c r="O17816" s="24"/>
      <c r="P17816" s="19"/>
      <c r="Q17816" s="19"/>
      <c r="R17816" s="19"/>
      <c r="U17816" s="27"/>
      <c r="Z17816" s="9"/>
      <c r="AA17816" s="9"/>
      <c r="AD17816" s="9"/>
    </row>
    <row r="17817" spans="8:30" x14ac:dyDescent="0.25">
      <c r="H17817" s="8"/>
      <c r="I17817" s="8"/>
      <c r="N17817" s="23"/>
      <c r="O17817" s="24"/>
      <c r="P17817" s="19"/>
      <c r="Q17817" s="19"/>
      <c r="R17817" s="19"/>
      <c r="U17817" s="27"/>
      <c r="Z17817" s="9"/>
      <c r="AA17817" s="9"/>
      <c r="AD17817" s="9"/>
    </row>
    <row r="17818" spans="8:30" x14ac:dyDescent="0.25">
      <c r="H17818" s="8"/>
      <c r="I17818" s="8"/>
      <c r="N17818" s="23"/>
      <c r="O17818" s="24"/>
      <c r="P17818" s="19"/>
      <c r="Q17818" s="19"/>
      <c r="R17818" s="19"/>
      <c r="U17818" s="27"/>
      <c r="Z17818" s="9"/>
      <c r="AA17818" s="9"/>
      <c r="AD17818" s="9"/>
    </row>
    <row r="17819" spans="8:30" x14ac:dyDescent="0.25">
      <c r="H17819" s="8"/>
      <c r="I17819" s="8"/>
      <c r="N17819" s="23"/>
      <c r="O17819" s="24"/>
      <c r="P17819" s="19"/>
      <c r="Q17819" s="19"/>
      <c r="R17819" s="19"/>
      <c r="U17819" s="27"/>
      <c r="Z17819" s="9"/>
      <c r="AA17819" s="9"/>
      <c r="AD17819" s="9"/>
    </row>
    <row r="17820" spans="8:30" x14ac:dyDescent="0.25">
      <c r="H17820" s="8"/>
      <c r="I17820" s="8"/>
      <c r="N17820" s="23"/>
      <c r="O17820" s="24"/>
      <c r="P17820" s="19"/>
      <c r="Q17820" s="19"/>
      <c r="R17820" s="19"/>
      <c r="U17820" s="27"/>
      <c r="Z17820" s="9"/>
      <c r="AA17820" s="9"/>
      <c r="AD17820" s="9"/>
    </row>
    <row r="17821" spans="8:30" x14ac:dyDescent="0.25">
      <c r="H17821" s="8"/>
      <c r="I17821" s="8"/>
      <c r="N17821" s="23"/>
      <c r="O17821" s="24"/>
      <c r="P17821" s="19"/>
      <c r="Q17821" s="19"/>
      <c r="R17821" s="19"/>
      <c r="U17821" s="27"/>
      <c r="Z17821" s="9"/>
      <c r="AA17821" s="9"/>
      <c r="AD17821" s="9"/>
    </row>
    <row r="17822" spans="8:30" x14ac:dyDescent="0.25">
      <c r="H17822" s="8"/>
      <c r="I17822" s="8"/>
      <c r="N17822" s="23"/>
      <c r="O17822" s="24"/>
      <c r="P17822" s="19"/>
      <c r="Q17822" s="19"/>
      <c r="R17822" s="19"/>
      <c r="U17822" s="27"/>
      <c r="Z17822" s="9"/>
      <c r="AA17822" s="9"/>
      <c r="AD17822" s="9"/>
    </row>
    <row r="17823" spans="8:30" x14ac:dyDescent="0.25">
      <c r="H17823" s="8"/>
      <c r="I17823" s="8"/>
      <c r="N17823" s="23"/>
      <c r="O17823" s="24"/>
      <c r="P17823" s="19"/>
      <c r="Q17823" s="19"/>
      <c r="R17823" s="19"/>
      <c r="U17823" s="27"/>
      <c r="Z17823" s="9"/>
      <c r="AA17823" s="9"/>
      <c r="AD17823" s="9"/>
    </row>
    <row r="17824" spans="8:30" x14ac:dyDescent="0.25">
      <c r="H17824" s="8"/>
      <c r="I17824" s="8"/>
      <c r="N17824" s="23"/>
      <c r="O17824" s="24"/>
      <c r="P17824" s="19"/>
      <c r="Q17824" s="19"/>
      <c r="R17824" s="19"/>
      <c r="U17824" s="27"/>
      <c r="Z17824" s="9"/>
      <c r="AA17824" s="9"/>
      <c r="AD17824" s="9"/>
    </row>
    <row r="17825" spans="8:30" x14ac:dyDescent="0.25">
      <c r="H17825" s="8"/>
      <c r="I17825" s="8"/>
      <c r="N17825" s="23"/>
      <c r="O17825" s="24"/>
      <c r="P17825" s="19"/>
      <c r="Q17825" s="19"/>
      <c r="R17825" s="19"/>
      <c r="U17825" s="27"/>
      <c r="Z17825" s="9"/>
      <c r="AA17825" s="9"/>
      <c r="AD17825" s="9"/>
    </row>
    <row r="17826" spans="8:30" x14ac:dyDescent="0.25">
      <c r="H17826" s="8"/>
      <c r="I17826" s="8"/>
      <c r="N17826" s="23"/>
      <c r="O17826" s="24"/>
      <c r="P17826" s="19"/>
      <c r="Q17826" s="19"/>
      <c r="R17826" s="19"/>
      <c r="U17826" s="27"/>
      <c r="Z17826" s="9"/>
      <c r="AA17826" s="9"/>
      <c r="AD17826" s="9"/>
    </row>
    <row r="17827" spans="8:30" x14ac:dyDescent="0.25">
      <c r="H17827" s="8"/>
      <c r="I17827" s="8"/>
      <c r="N17827" s="23"/>
      <c r="O17827" s="24"/>
      <c r="P17827" s="19"/>
      <c r="Q17827" s="19"/>
      <c r="R17827" s="19"/>
      <c r="U17827" s="27"/>
      <c r="Z17827" s="9"/>
      <c r="AA17827" s="9"/>
      <c r="AD17827" s="9"/>
    </row>
    <row r="17828" spans="8:30" x14ac:dyDescent="0.25">
      <c r="H17828" s="8"/>
      <c r="I17828" s="8"/>
      <c r="N17828" s="23"/>
      <c r="O17828" s="24"/>
      <c r="P17828" s="19"/>
      <c r="Q17828" s="19"/>
      <c r="R17828" s="19"/>
      <c r="U17828" s="27"/>
      <c r="Z17828" s="9"/>
      <c r="AA17828" s="9"/>
      <c r="AD17828" s="9"/>
    </row>
    <row r="17829" spans="8:30" x14ac:dyDescent="0.25">
      <c r="H17829" s="8"/>
      <c r="I17829" s="8"/>
      <c r="N17829" s="23"/>
      <c r="O17829" s="24"/>
      <c r="P17829" s="19"/>
      <c r="Q17829" s="19"/>
      <c r="R17829" s="19"/>
      <c r="U17829" s="27"/>
      <c r="Z17829" s="9"/>
      <c r="AA17829" s="9"/>
      <c r="AD17829" s="9"/>
    </row>
    <row r="17830" spans="8:30" x14ac:dyDescent="0.25">
      <c r="H17830" s="8"/>
      <c r="I17830" s="8"/>
      <c r="N17830" s="23"/>
      <c r="O17830" s="24"/>
      <c r="P17830" s="19"/>
      <c r="Q17830" s="19"/>
      <c r="R17830" s="19"/>
      <c r="U17830" s="27"/>
      <c r="Z17830" s="9"/>
      <c r="AA17830" s="9"/>
      <c r="AD17830" s="9"/>
    </row>
    <row r="17831" spans="8:30" x14ac:dyDescent="0.25">
      <c r="H17831" s="8"/>
      <c r="I17831" s="8"/>
      <c r="N17831" s="23"/>
      <c r="O17831" s="24"/>
      <c r="P17831" s="19"/>
      <c r="Q17831" s="19"/>
      <c r="R17831" s="19"/>
      <c r="U17831" s="27"/>
      <c r="Z17831" s="9"/>
      <c r="AA17831" s="9"/>
      <c r="AD17831" s="9"/>
    </row>
    <row r="17832" spans="8:30" x14ac:dyDescent="0.25">
      <c r="H17832" s="8"/>
      <c r="I17832" s="8"/>
      <c r="N17832" s="23"/>
      <c r="O17832" s="24"/>
      <c r="P17832" s="19"/>
      <c r="Q17832" s="19"/>
      <c r="R17832" s="19"/>
      <c r="U17832" s="27"/>
      <c r="Z17832" s="9"/>
      <c r="AA17832" s="9"/>
      <c r="AD17832" s="9"/>
    </row>
    <row r="17833" spans="8:30" x14ac:dyDescent="0.25">
      <c r="H17833" s="8"/>
      <c r="I17833" s="8"/>
      <c r="N17833" s="23"/>
      <c r="O17833" s="24"/>
      <c r="P17833" s="19"/>
      <c r="Q17833" s="19"/>
      <c r="R17833" s="19"/>
      <c r="U17833" s="27"/>
      <c r="Z17833" s="9"/>
      <c r="AA17833" s="9"/>
      <c r="AD17833" s="9"/>
    </row>
    <row r="17834" spans="8:30" x14ac:dyDescent="0.25">
      <c r="H17834" s="8"/>
      <c r="I17834" s="8"/>
      <c r="N17834" s="23"/>
      <c r="O17834" s="24"/>
      <c r="P17834" s="19"/>
      <c r="Q17834" s="19"/>
      <c r="R17834" s="19"/>
      <c r="U17834" s="27"/>
      <c r="Z17834" s="9"/>
      <c r="AA17834" s="9"/>
      <c r="AD17834" s="9"/>
    </row>
    <row r="17835" spans="8:30" x14ac:dyDescent="0.25">
      <c r="H17835" s="8"/>
      <c r="I17835" s="8"/>
      <c r="N17835" s="23"/>
      <c r="O17835" s="24"/>
      <c r="P17835" s="19"/>
      <c r="Q17835" s="19"/>
      <c r="R17835" s="19"/>
      <c r="U17835" s="27"/>
      <c r="Z17835" s="9"/>
      <c r="AA17835" s="9"/>
      <c r="AD17835" s="9"/>
    </row>
    <row r="17836" spans="8:30" x14ac:dyDescent="0.25">
      <c r="H17836" s="8"/>
      <c r="I17836" s="8"/>
      <c r="N17836" s="23"/>
      <c r="O17836" s="24"/>
      <c r="P17836" s="19"/>
      <c r="Q17836" s="19"/>
      <c r="R17836" s="19"/>
      <c r="U17836" s="27"/>
      <c r="Z17836" s="9"/>
      <c r="AA17836" s="9"/>
      <c r="AD17836" s="9"/>
    </row>
    <row r="17837" spans="8:30" x14ac:dyDescent="0.25">
      <c r="H17837" s="8"/>
      <c r="I17837" s="8"/>
      <c r="N17837" s="23"/>
      <c r="O17837" s="24"/>
      <c r="P17837" s="19"/>
      <c r="Q17837" s="19"/>
      <c r="R17837" s="19"/>
      <c r="U17837" s="27"/>
      <c r="Z17837" s="9"/>
      <c r="AA17837" s="9"/>
      <c r="AD17837" s="9"/>
    </row>
    <row r="17838" spans="8:30" x14ac:dyDescent="0.25">
      <c r="H17838" s="8"/>
      <c r="I17838" s="8"/>
      <c r="N17838" s="23"/>
      <c r="O17838" s="24"/>
      <c r="P17838" s="19"/>
      <c r="Q17838" s="19"/>
      <c r="R17838" s="19"/>
      <c r="U17838" s="27"/>
      <c r="Z17838" s="9"/>
      <c r="AA17838" s="9"/>
      <c r="AD17838" s="9"/>
    </row>
    <row r="17839" spans="8:30" x14ac:dyDescent="0.25">
      <c r="H17839" s="8"/>
      <c r="I17839" s="8"/>
      <c r="N17839" s="23"/>
      <c r="O17839" s="24"/>
      <c r="P17839" s="19"/>
      <c r="Q17839" s="19"/>
      <c r="R17839" s="19"/>
      <c r="U17839" s="27"/>
      <c r="Z17839" s="9"/>
      <c r="AA17839" s="9"/>
      <c r="AD17839" s="9"/>
    </row>
    <row r="17840" spans="8:30" x14ac:dyDescent="0.25">
      <c r="H17840" s="8"/>
      <c r="I17840" s="8"/>
      <c r="N17840" s="23"/>
      <c r="O17840" s="24"/>
      <c r="P17840" s="19"/>
      <c r="Q17840" s="19"/>
      <c r="R17840" s="19"/>
      <c r="U17840" s="27"/>
      <c r="Z17840" s="9"/>
      <c r="AA17840" s="9"/>
      <c r="AD17840" s="9"/>
    </row>
    <row r="17841" spans="8:30" x14ac:dyDescent="0.25">
      <c r="H17841" s="8"/>
      <c r="I17841" s="8"/>
      <c r="N17841" s="23"/>
      <c r="O17841" s="24"/>
      <c r="P17841" s="19"/>
      <c r="Q17841" s="19"/>
      <c r="R17841" s="19"/>
      <c r="U17841" s="27"/>
      <c r="Z17841" s="9"/>
      <c r="AA17841" s="9"/>
      <c r="AD17841" s="9"/>
    </row>
    <row r="17842" spans="8:30" x14ac:dyDescent="0.25">
      <c r="H17842" s="8"/>
      <c r="I17842" s="8"/>
      <c r="N17842" s="23"/>
      <c r="O17842" s="24"/>
      <c r="P17842" s="19"/>
      <c r="Q17842" s="19"/>
      <c r="R17842" s="19"/>
      <c r="U17842" s="27"/>
      <c r="Z17842" s="9"/>
      <c r="AA17842" s="9"/>
      <c r="AD17842" s="9"/>
    </row>
    <row r="17843" spans="8:30" x14ac:dyDescent="0.25">
      <c r="H17843" s="8"/>
      <c r="I17843" s="8"/>
      <c r="N17843" s="23"/>
      <c r="O17843" s="24"/>
      <c r="P17843" s="19"/>
      <c r="Q17843" s="19"/>
      <c r="R17843" s="19"/>
      <c r="U17843" s="27"/>
      <c r="Z17843" s="9"/>
      <c r="AA17843" s="9"/>
      <c r="AD17843" s="9"/>
    </row>
    <row r="17844" spans="8:30" x14ac:dyDescent="0.25">
      <c r="H17844" s="8"/>
      <c r="I17844" s="8"/>
      <c r="N17844" s="23"/>
      <c r="O17844" s="24"/>
      <c r="P17844" s="19"/>
      <c r="Q17844" s="19"/>
      <c r="R17844" s="19"/>
      <c r="U17844" s="27"/>
      <c r="Z17844" s="9"/>
      <c r="AA17844" s="9"/>
      <c r="AD17844" s="9"/>
    </row>
    <row r="17845" spans="8:30" x14ac:dyDescent="0.25">
      <c r="H17845" s="8"/>
      <c r="I17845" s="8"/>
      <c r="N17845" s="23"/>
      <c r="O17845" s="24"/>
      <c r="P17845" s="19"/>
      <c r="Q17845" s="19"/>
      <c r="R17845" s="19"/>
      <c r="U17845" s="27"/>
      <c r="Z17845" s="9"/>
      <c r="AA17845" s="9"/>
      <c r="AD17845" s="9"/>
    </row>
    <row r="17846" spans="8:30" x14ac:dyDescent="0.25">
      <c r="H17846" s="8"/>
      <c r="I17846" s="8"/>
      <c r="N17846" s="23"/>
      <c r="O17846" s="24"/>
      <c r="P17846" s="19"/>
      <c r="Q17846" s="19"/>
      <c r="R17846" s="19"/>
      <c r="U17846" s="27"/>
      <c r="Z17846" s="9"/>
      <c r="AA17846" s="9"/>
      <c r="AD17846" s="9"/>
    </row>
    <row r="17847" spans="8:30" x14ac:dyDescent="0.25">
      <c r="H17847" s="8"/>
      <c r="I17847" s="8"/>
      <c r="N17847" s="23"/>
      <c r="O17847" s="24"/>
      <c r="P17847" s="19"/>
      <c r="Q17847" s="19"/>
      <c r="R17847" s="19"/>
      <c r="U17847" s="27"/>
      <c r="Z17847" s="9"/>
      <c r="AA17847" s="9"/>
      <c r="AD17847" s="9"/>
    </row>
    <row r="17848" spans="8:30" x14ac:dyDescent="0.25">
      <c r="H17848" s="8"/>
      <c r="I17848" s="8"/>
      <c r="N17848" s="23"/>
      <c r="O17848" s="24"/>
      <c r="P17848" s="19"/>
      <c r="Q17848" s="19"/>
      <c r="R17848" s="19"/>
      <c r="U17848" s="27"/>
      <c r="Z17848" s="9"/>
      <c r="AA17848" s="9"/>
      <c r="AD17848" s="9"/>
    </row>
    <row r="17849" spans="8:30" x14ac:dyDescent="0.25">
      <c r="H17849" s="8"/>
      <c r="I17849" s="8"/>
      <c r="N17849" s="23"/>
      <c r="O17849" s="24"/>
      <c r="P17849" s="19"/>
      <c r="Q17849" s="19"/>
      <c r="R17849" s="19"/>
      <c r="U17849" s="27"/>
      <c r="Z17849" s="9"/>
      <c r="AA17849" s="9"/>
      <c r="AD17849" s="9"/>
    </row>
    <row r="17850" spans="8:30" x14ac:dyDescent="0.25">
      <c r="H17850" s="8"/>
      <c r="I17850" s="8"/>
      <c r="N17850" s="23"/>
      <c r="O17850" s="24"/>
      <c r="P17850" s="19"/>
      <c r="Q17850" s="19"/>
      <c r="R17850" s="19"/>
      <c r="U17850" s="27"/>
      <c r="Z17850" s="9"/>
      <c r="AA17850" s="9"/>
      <c r="AD17850" s="9"/>
    </row>
    <row r="17851" spans="8:30" x14ac:dyDescent="0.25">
      <c r="H17851" s="8"/>
      <c r="I17851" s="8"/>
      <c r="N17851" s="23"/>
      <c r="O17851" s="24"/>
      <c r="P17851" s="19"/>
      <c r="Q17851" s="19"/>
      <c r="R17851" s="19"/>
      <c r="U17851" s="27"/>
      <c r="Z17851" s="9"/>
      <c r="AA17851" s="9"/>
      <c r="AD17851" s="9"/>
    </row>
    <row r="17852" spans="8:30" x14ac:dyDescent="0.25">
      <c r="H17852" s="8"/>
      <c r="I17852" s="8"/>
      <c r="N17852" s="23"/>
      <c r="O17852" s="24"/>
      <c r="P17852" s="19"/>
      <c r="Q17852" s="19"/>
      <c r="R17852" s="19"/>
      <c r="U17852" s="27"/>
      <c r="Z17852" s="9"/>
      <c r="AA17852" s="9"/>
      <c r="AD17852" s="9"/>
    </row>
    <row r="17853" spans="8:30" x14ac:dyDescent="0.25">
      <c r="H17853" s="8"/>
      <c r="I17853" s="8"/>
      <c r="N17853" s="23"/>
      <c r="O17853" s="24"/>
      <c r="P17853" s="19"/>
      <c r="Q17853" s="19"/>
      <c r="R17853" s="19"/>
      <c r="U17853" s="27"/>
      <c r="Z17853" s="9"/>
      <c r="AA17853" s="9"/>
      <c r="AD17853" s="9"/>
    </row>
    <row r="17854" spans="8:30" x14ac:dyDescent="0.25">
      <c r="H17854" s="8"/>
      <c r="I17854" s="8"/>
      <c r="N17854" s="23"/>
      <c r="O17854" s="24"/>
      <c r="P17854" s="19"/>
      <c r="Q17854" s="19"/>
      <c r="R17854" s="19"/>
      <c r="U17854" s="27"/>
      <c r="Z17854" s="9"/>
      <c r="AA17854" s="9"/>
      <c r="AD17854" s="9"/>
    </row>
    <row r="17855" spans="8:30" x14ac:dyDescent="0.25">
      <c r="H17855" s="8"/>
      <c r="I17855" s="8"/>
      <c r="N17855" s="23"/>
      <c r="O17855" s="24"/>
      <c r="P17855" s="19"/>
      <c r="Q17855" s="19"/>
      <c r="R17855" s="19"/>
      <c r="U17855" s="27"/>
      <c r="Z17855" s="9"/>
      <c r="AA17855" s="9"/>
      <c r="AD17855" s="9"/>
    </row>
    <row r="17856" spans="8:30" x14ac:dyDescent="0.25">
      <c r="H17856" s="8"/>
      <c r="I17856" s="8"/>
      <c r="N17856" s="23"/>
      <c r="O17856" s="24"/>
      <c r="P17856" s="19"/>
      <c r="Q17856" s="19"/>
      <c r="R17856" s="19"/>
      <c r="U17856" s="27"/>
      <c r="Z17856" s="9"/>
      <c r="AA17856" s="9"/>
      <c r="AD17856" s="9"/>
    </row>
    <row r="17857" spans="8:30" x14ac:dyDescent="0.25">
      <c r="H17857" s="8"/>
      <c r="I17857" s="8"/>
      <c r="N17857" s="23"/>
      <c r="O17857" s="24"/>
      <c r="P17857" s="19"/>
      <c r="Q17857" s="19"/>
      <c r="R17857" s="19"/>
      <c r="U17857" s="27"/>
      <c r="Z17857" s="9"/>
      <c r="AA17857" s="9"/>
      <c r="AD17857" s="9"/>
    </row>
    <row r="17858" spans="8:30" x14ac:dyDescent="0.25">
      <c r="H17858" s="8"/>
      <c r="I17858" s="8"/>
      <c r="N17858" s="23"/>
      <c r="O17858" s="24"/>
      <c r="P17858" s="19"/>
      <c r="Q17858" s="19"/>
      <c r="R17858" s="19"/>
      <c r="U17858" s="27"/>
      <c r="Z17858" s="9"/>
      <c r="AA17858" s="9"/>
      <c r="AD17858" s="9"/>
    </row>
    <row r="17859" spans="8:30" x14ac:dyDescent="0.25">
      <c r="H17859" s="8"/>
      <c r="I17859" s="8"/>
      <c r="N17859" s="23"/>
      <c r="O17859" s="24"/>
      <c r="P17859" s="19"/>
      <c r="Q17859" s="19"/>
      <c r="R17859" s="19"/>
      <c r="U17859" s="27"/>
      <c r="Z17859" s="9"/>
      <c r="AA17859" s="9"/>
      <c r="AD17859" s="9"/>
    </row>
    <row r="17860" spans="8:30" x14ac:dyDescent="0.25">
      <c r="H17860" s="8"/>
      <c r="I17860" s="8"/>
      <c r="N17860" s="23"/>
      <c r="O17860" s="24"/>
      <c r="P17860" s="19"/>
      <c r="Q17860" s="19"/>
      <c r="R17860" s="19"/>
      <c r="U17860" s="27"/>
      <c r="Z17860" s="9"/>
      <c r="AA17860" s="9"/>
      <c r="AD17860" s="9"/>
    </row>
    <row r="17861" spans="8:30" x14ac:dyDescent="0.25">
      <c r="H17861" s="8"/>
      <c r="I17861" s="8"/>
      <c r="N17861" s="23"/>
      <c r="O17861" s="24"/>
      <c r="P17861" s="19"/>
      <c r="Q17861" s="19"/>
      <c r="R17861" s="19"/>
      <c r="U17861" s="27"/>
      <c r="Z17861" s="9"/>
      <c r="AA17861" s="9"/>
      <c r="AD17861" s="9"/>
    </row>
    <row r="17862" spans="8:30" x14ac:dyDescent="0.25">
      <c r="H17862" s="8"/>
      <c r="I17862" s="8"/>
      <c r="N17862" s="23"/>
      <c r="O17862" s="24"/>
      <c r="P17862" s="19"/>
      <c r="Q17862" s="19"/>
      <c r="R17862" s="19"/>
      <c r="U17862" s="27"/>
      <c r="Z17862" s="9"/>
      <c r="AA17862" s="9"/>
      <c r="AD17862" s="9"/>
    </row>
    <row r="17863" spans="8:30" x14ac:dyDescent="0.25">
      <c r="H17863" s="8"/>
      <c r="I17863" s="8"/>
      <c r="N17863" s="23"/>
      <c r="O17863" s="24"/>
      <c r="P17863" s="19"/>
      <c r="Q17863" s="19"/>
      <c r="R17863" s="19"/>
      <c r="U17863" s="27"/>
      <c r="Z17863" s="9"/>
      <c r="AA17863" s="9"/>
      <c r="AD17863" s="9"/>
    </row>
    <row r="17864" spans="8:30" x14ac:dyDescent="0.25">
      <c r="H17864" s="8"/>
      <c r="I17864" s="8"/>
      <c r="N17864" s="23"/>
      <c r="O17864" s="24"/>
      <c r="P17864" s="19"/>
      <c r="Q17864" s="19"/>
      <c r="R17864" s="19"/>
      <c r="U17864" s="27"/>
      <c r="Z17864" s="9"/>
      <c r="AA17864" s="9"/>
      <c r="AD17864" s="9"/>
    </row>
    <row r="17865" spans="8:30" x14ac:dyDescent="0.25">
      <c r="H17865" s="8"/>
      <c r="I17865" s="8"/>
      <c r="N17865" s="23"/>
      <c r="O17865" s="24"/>
      <c r="P17865" s="19"/>
      <c r="Q17865" s="19"/>
      <c r="R17865" s="19"/>
      <c r="U17865" s="27"/>
      <c r="Z17865" s="9"/>
      <c r="AA17865" s="9"/>
      <c r="AD17865" s="9"/>
    </row>
    <row r="17866" spans="8:30" x14ac:dyDescent="0.25">
      <c r="H17866" s="8"/>
      <c r="I17866" s="8"/>
      <c r="N17866" s="23"/>
      <c r="O17866" s="24"/>
      <c r="P17866" s="19"/>
      <c r="Q17866" s="19"/>
      <c r="R17866" s="19"/>
      <c r="U17866" s="27"/>
      <c r="Z17866" s="9"/>
      <c r="AA17866" s="9"/>
      <c r="AD17866" s="9"/>
    </row>
    <row r="17867" spans="8:30" x14ac:dyDescent="0.25">
      <c r="H17867" s="8"/>
      <c r="I17867" s="8"/>
      <c r="N17867" s="23"/>
      <c r="O17867" s="24"/>
      <c r="P17867" s="19"/>
      <c r="Q17867" s="19"/>
      <c r="R17867" s="19"/>
      <c r="U17867" s="27"/>
      <c r="Z17867" s="9"/>
      <c r="AA17867" s="9"/>
      <c r="AD17867" s="9"/>
    </row>
    <row r="17868" spans="8:30" x14ac:dyDescent="0.25">
      <c r="H17868" s="8"/>
      <c r="I17868" s="8"/>
      <c r="N17868" s="23"/>
      <c r="O17868" s="24"/>
      <c r="P17868" s="19"/>
      <c r="Q17868" s="19"/>
      <c r="R17868" s="19"/>
      <c r="U17868" s="27"/>
      <c r="Z17868" s="9"/>
      <c r="AA17868" s="9"/>
      <c r="AD17868" s="9"/>
    </row>
    <row r="17869" spans="8:30" x14ac:dyDescent="0.25">
      <c r="H17869" s="8"/>
      <c r="I17869" s="8"/>
      <c r="N17869" s="23"/>
      <c r="O17869" s="24"/>
      <c r="P17869" s="19"/>
      <c r="Q17869" s="19"/>
      <c r="R17869" s="19"/>
      <c r="U17869" s="27"/>
      <c r="Z17869" s="9"/>
      <c r="AA17869" s="9"/>
      <c r="AD17869" s="9"/>
    </row>
    <row r="17870" spans="8:30" x14ac:dyDescent="0.25">
      <c r="H17870" s="8"/>
      <c r="I17870" s="8"/>
      <c r="N17870" s="23"/>
      <c r="O17870" s="24"/>
      <c r="P17870" s="19"/>
      <c r="Q17870" s="19"/>
      <c r="R17870" s="19"/>
      <c r="U17870" s="27"/>
      <c r="Z17870" s="9"/>
      <c r="AA17870" s="9"/>
      <c r="AD17870" s="9"/>
    </row>
    <row r="17871" spans="8:30" x14ac:dyDescent="0.25">
      <c r="H17871" s="8"/>
      <c r="I17871" s="8"/>
      <c r="N17871" s="23"/>
      <c r="O17871" s="24"/>
      <c r="P17871" s="19"/>
      <c r="Q17871" s="19"/>
      <c r="R17871" s="19"/>
      <c r="U17871" s="27"/>
      <c r="Z17871" s="9"/>
      <c r="AA17871" s="9"/>
      <c r="AD17871" s="9"/>
    </row>
    <row r="17872" spans="8:30" x14ac:dyDescent="0.25">
      <c r="H17872" s="8"/>
      <c r="I17872" s="8"/>
      <c r="N17872" s="23"/>
      <c r="O17872" s="24"/>
      <c r="P17872" s="19"/>
      <c r="Q17872" s="19"/>
      <c r="R17872" s="19"/>
      <c r="U17872" s="27"/>
      <c r="Z17872" s="9"/>
      <c r="AA17872" s="9"/>
      <c r="AD17872" s="9"/>
    </row>
    <row r="17873" spans="8:30" x14ac:dyDescent="0.25">
      <c r="H17873" s="8"/>
      <c r="I17873" s="8"/>
      <c r="N17873" s="23"/>
      <c r="O17873" s="24"/>
      <c r="P17873" s="19"/>
      <c r="Q17873" s="19"/>
      <c r="R17873" s="19"/>
      <c r="U17873" s="27"/>
      <c r="Z17873" s="9"/>
      <c r="AA17873" s="9"/>
      <c r="AD17873" s="9"/>
    </row>
    <row r="17874" spans="8:30" x14ac:dyDescent="0.25">
      <c r="H17874" s="8"/>
      <c r="I17874" s="8"/>
      <c r="N17874" s="23"/>
      <c r="O17874" s="24"/>
      <c r="P17874" s="19"/>
      <c r="Q17874" s="19"/>
      <c r="R17874" s="19"/>
      <c r="U17874" s="27"/>
      <c r="Z17874" s="9"/>
      <c r="AA17874" s="9"/>
      <c r="AD17874" s="9"/>
    </row>
    <row r="17875" spans="8:30" x14ac:dyDescent="0.25">
      <c r="H17875" s="8"/>
      <c r="I17875" s="8"/>
      <c r="N17875" s="23"/>
      <c r="O17875" s="24"/>
      <c r="P17875" s="19"/>
      <c r="Q17875" s="19"/>
      <c r="R17875" s="19"/>
      <c r="U17875" s="27"/>
      <c r="Z17875" s="9"/>
      <c r="AA17875" s="9"/>
      <c r="AD17875" s="9"/>
    </row>
    <row r="17876" spans="8:30" x14ac:dyDescent="0.25">
      <c r="H17876" s="8"/>
      <c r="I17876" s="8"/>
      <c r="N17876" s="23"/>
      <c r="O17876" s="24"/>
      <c r="P17876" s="19"/>
      <c r="Q17876" s="19"/>
      <c r="R17876" s="19"/>
      <c r="U17876" s="27"/>
      <c r="Z17876" s="9"/>
      <c r="AA17876" s="9"/>
      <c r="AD17876" s="9"/>
    </row>
    <row r="17877" spans="8:30" x14ac:dyDescent="0.25">
      <c r="H17877" s="8"/>
      <c r="I17877" s="8"/>
      <c r="N17877" s="23"/>
      <c r="O17877" s="24"/>
      <c r="P17877" s="19"/>
      <c r="Q17877" s="19"/>
      <c r="R17877" s="19"/>
      <c r="U17877" s="27"/>
      <c r="Z17877" s="9"/>
      <c r="AA17877" s="9"/>
      <c r="AD17877" s="9"/>
    </row>
    <row r="17878" spans="8:30" x14ac:dyDescent="0.25">
      <c r="H17878" s="8"/>
      <c r="I17878" s="8"/>
      <c r="N17878" s="23"/>
      <c r="O17878" s="24"/>
      <c r="P17878" s="19"/>
      <c r="Q17878" s="19"/>
      <c r="R17878" s="19"/>
      <c r="U17878" s="27"/>
      <c r="Z17878" s="9"/>
      <c r="AA17878" s="9"/>
      <c r="AD17878" s="9"/>
    </row>
    <row r="17879" spans="8:30" x14ac:dyDescent="0.25">
      <c r="H17879" s="8"/>
      <c r="I17879" s="8"/>
      <c r="N17879" s="23"/>
      <c r="O17879" s="24"/>
      <c r="P17879" s="19"/>
      <c r="Q17879" s="19"/>
      <c r="R17879" s="19"/>
      <c r="U17879" s="27"/>
      <c r="Z17879" s="9"/>
      <c r="AA17879" s="9"/>
      <c r="AD17879" s="9"/>
    </row>
    <row r="17880" spans="8:30" x14ac:dyDescent="0.25">
      <c r="H17880" s="8"/>
      <c r="I17880" s="8"/>
      <c r="N17880" s="23"/>
      <c r="O17880" s="24"/>
      <c r="P17880" s="19"/>
      <c r="Q17880" s="19"/>
      <c r="R17880" s="19"/>
      <c r="U17880" s="27"/>
      <c r="Z17880" s="9"/>
      <c r="AA17880" s="9"/>
      <c r="AD17880" s="9"/>
    </row>
    <row r="17881" spans="8:30" x14ac:dyDescent="0.25">
      <c r="H17881" s="8"/>
      <c r="I17881" s="8"/>
      <c r="N17881" s="23"/>
      <c r="O17881" s="24"/>
      <c r="P17881" s="19"/>
      <c r="Q17881" s="19"/>
      <c r="R17881" s="19"/>
      <c r="U17881" s="27"/>
      <c r="Z17881" s="9"/>
      <c r="AA17881" s="9"/>
      <c r="AD17881" s="9"/>
    </row>
    <row r="17882" spans="8:30" x14ac:dyDescent="0.25">
      <c r="H17882" s="8"/>
      <c r="I17882" s="8"/>
      <c r="N17882" s="23"/>
      <c r="O17882" s="24"/>
      <c r="P17882" s="19"/>
      <c r="Q17882" s="19"/>
      <c r="R17882" s="19"/>
      <c r="U17882" s="27"/>
      <c r="Z17882" s="9"/>
      <c r="AA17882" s="9"/>
      <c r="AD17882" s="9"/>
    </row>
    <row r="17883" spans="8:30" x14ac:dyDescent="0.25">
      <c r="H17883" s="8"/>
      <c r="I17883" s="8"/>
      <c r="N17883" s="23"/>
      <c r="O17883" s="24"/>
      <c r="P17883" s="19"/>
      <c r="Q17883" s="19"/>
      <c r="R17883" s="19"/>
      <c r="U17883" s="27"/>
      <c r="Z17883" s="9"/>
      <c r="AA17883" s="9"/>
      <c r="AD17883" s="9"/>
    </row>
    <row r="17884" spans="8:30" x14ac:dyDescent="0.25">
      <c r="H17884" s="8"/>
      <c r="I17884" s="8"/>
      <c r="N17884" s="23"/>
      <c r="O17884" s="24"/>
      <c r="P17884" s="19"/>
      <c r="Q17884" s="19"/>
      <c r="R17884" s="19"/>
      <c r="U17884" s="27"/>
      <c r="Z17884" s="9"/>
      <c r="AA17884" s="9"/>
      <c r="AD17884" s="9"/>
    </row>
    <row r="17885" spans="8:30" x14ac:dyDescent="0.25">
      <c r="H17885" s="8"/>
      <c r="I17885" s="8"/>
      <c r="N17885" s="23"/>
      <c r="O17885" s="24"/>
      <c r="P17885" s="19"/>
      <c r="Q17885" s="19"/>
      <c r="R17885" s="19"/>
      <c r="U17885" s="27"/>
      <c r="Z17885" s="9"/>
      <c r="AA17885" s="9"/>
      <c r="AD17885" s="9"/>
    </row>
    <row r="17886" spans="8:30" x14ac:dyDescent="0.25">
      <c r="H17886" s="8"/>
      <c r="I17886" s="8"/>
      <c r="N17886" s="23"/>
      <c r="O17886" s="24"/>
      <c r="P17886" s="19"/>
      <c r="Q17886" s="19"/>
      <c r="R17886" s="19"/>
      <c r="U17886" s="27"/>
      <c r="Z17886" s="9"/>
      <c r="AA17886" s="9"/>
      <c r="AD17886" s="9"/>
    </row>
    <row r="17887" spans="8:30" x14ac:dyDescent="0.25">
      <c r="H17887" s="8"/>
      <c r="I17887" s="8"/>
      <c r="N17887" s="23"/>
      <c r="O17887" s="24"/>
      <c r="P17887" s="19"/>
      <c r="Q17887" s="19"/>
      <c r="R17887" s="19"/>
      <c r="U17887" s="27"/>
      <c r="Z17887" s="9"/>
      <c r="AA17887" s="9"/>
      <c r="AD17887" s="9"/>
    </row>
    <row r="17888" spans="8:30" x14ac:dyDescent="0.25">
      <c r="H17888" s="8"/>
      <c r="I17888" s="8"/>
      <c r="N17888" s="23"/>
      <c r="O17888" s="24"/>
      <c r="P17888" s="19"/>
      <c r="Q17888" s="19"/>
      <c r="R17888" s="19"/>
      <c r="U17888" s="27"/>
      <c r="Z17888" s="9"/>
      <c r="AA17888" s="9"/>
      <c r="AD17888" s="9"/>
    </row>
    <row r="17889" spans="8:30" x14ac:dyDescent="0.25">
      <c r="H17889" s="8"/>
      <c r="I17889" s="8"/>
      <c r="N17889" s="23"/>
      <c r="O17889" s="24"/>
      <c r="P17889" s="19"/>
      <c r="Q17889" s="19"/>
      <c r="R17889" s="19"/>
      <c r="U17889" s="27"/>
      <c r="Z17889" s="9"/>
      <c r="AA17889" s="9"/>
      <c r="AD17889" s="9"/>
    </row>
    <row r="17890" spans="8:30" x14ac:dyDescent="0.25">
      <c r="H17890" s="8"/>
      <c r="I17890" s="8"/>
      <c r="N17890" s="23"/>
      <c r="O17890" s="24"/>
      <c r="P17890" s="19"/>
      <c r="Q17890" s="19"/>
      <c r="R17890" s="19"/>
      <c r="U17890" s="27"/>
      <c r="Z17890" s="9"/>
      <c r="AA17890" s="9"/>
      <c r="AD17890" s="9"/>
    </row>
    <row r="17891" spans="8:30" x14ac:dyDescent="0.25">
      <c r="H17891" s="8"/>
      <c r="I17891" s="8"/>
      <c r="N17891" s="23"/>
      <c r="O17891" s="24"/>
      <c r="P17891" s="19"/>
      <c r="Q17891" s="19"/>
      <c r="R17891" s="19"/>
      <c r="U17891" s="27"/>
      <c r="Z17891" s="9"/>
      <c r="AA17891" s="9"/>
      <c r="AD17891" s="9"/>
    </row>
    <row r="17892" spans="8:30" x14ac:dyDescent="0.25">
      <c r="H17892" s="8"/>
      <c r="I17892" s="8"/>
      <c r="N17892" s="23"/>
      <c r="O17892" s="24"/>
      <c r="P17892" s="19"/>
      <c r="Q17892" s="19"/>
      <c r="R17892" s="19"/>
      <c r="U17892" s="27"/>
      <c r="Z17892" s="9"/>
      <c r="AA17892" s="9"/>
      <c r="AD17892" s="9"/>
    </row>
    <row r="17893" spans="8:30" x14ac:dyDescent="0.25">
      <c r="H17893" s="8"/>
      <c r="I17893" s="8"/>
      <c r="N17893" s="23"/>
      <c r="O17893" s="24"/>
      <c r="P17893" s="19"/>
      <c r="Q17893" s="19"/>
      <c r="R17893" s="19"/>
      <c r="U17893" s="27"/>
      <c r="Z17893" s="9"/>
      <c r="AA17893" s="9"/>
      <c r="AD17893" s="9"/>
    </row>
    <row r="17894" spans="8:30" x14ac:dyDescent="0.25">
      <c r="H17894" s="8"/>
      <c r="I17894" s="8"/>
      <c r="N17894" s="23"/>
      <c r="O17894" s="24"/>
      <c r="P17894" s="19"/>
      <c r="Q17894" s="19"/>
      <c r="R17894" s="19"/>
      <c r="U17894" s="27"/>
      <c r="Z17894" s="9"/>
      <c r="AA17894" s="9"/>
      <c r="AD17894" s="9"/>
    </row>
    <row r="17895" spans="8:30" x14ac:dyDescent="0.25">
      <c r="H17895" s="8"/>
      <c r="I17895" s="8"/>
      <c r="N17895" s="23"/>
      <c r="O17895" s="24"/>
      <c r="P17895" s="19"/>
      <c r="Q17895" s="19"/>
      <c r="R17895" s="19"/>
      <c r="U17895" s="27"/>
      <c r="Z17895" s="9"/>
      <c r="AA17895" s="9"/>
      <c r="AD17895" s="9"/>
    </row>
    <row r="17896" spans="8:30" x14ac:dyDescent="0.25">
      <c r="H17896" s="8"/>
      <c r="I17896" s="8"/>
      <c r="N17896" s="23"/>
      <c r="O17896" s="24"/>
      <c r="P17896" s="19"/>
      <c r="Q17896" s="19"/>
      <c r="R17896" s="19"/>
      <c r="U17896" s="27"/>
      <c r="Z17896" s="9"/>
      <c r="AA17896" s="9"/>
      <c r="AD17896" s="9"/>
    </row>
    <row r="17897" spans="8:30" x14ac:dyDescent="0.25">
      <c r="H17897" s="8"/>
      <c r="I17897" s="8"/>
      <c r="N17897" s="23"/>
      <c r="O17897" s="24"/>
      <c r="P17897" s="19"/>
      <c r="Q17897" s="19"/>
      <c r="R17897" s="19"/>
      <c r="U17897" s="27"/>
      <c r="Z17897" s="9"/>
      <c r="AA17897" s="9"/>
      <c r="AD17897" s="9"/>
    </row>
    <row r="17898" spans="8:30" x14ac:dyDescent="0.25">
      <c r="H17898" s="8"/>
      <c r="I17898" s="8"/>
      <c r="N17898" s="23"/>
      <c r="O17898" s="24"/>
      <c r="P17898" s="19"/>
      <c r="Q17898" s="19"/>
      <c r="R17898" s="19"/>
      <c r="U17898" s="27"/>
      <c r="Z17898" s="9"/>
      <c r="AA17898" s="9"/>
      <c r="AD17898" s="9"/>
    </row>
    <row r="17899" spans="8:30" x14ac:dyDescent="0.25">
      <c r="H17899" s="8"/>
      <c r="I17899" s="8"/>
      <c r="N17899" s="23"/>
      <c r="O17899" s="24"/>
      <c r="P17899" s="19"/>
      <c r="Q17899" s="19"/>
      <c r="R17899" s="19"/>
      <c r="U17899" s="27"/>
      <c r="Z17899" s="9"/>
      <c r="AA17899" s="9"/>
      <c r="AD17899" s="9"/>
    </row>
    <row r="17900" spans="8:30" x14ac:dyDescent="0.25">
      <c r="H17900" s="8"/>
      <c r="I17900" s="8"/>
      <c r="N17900" s="23"/>
      <c r="O17900" s="24"/>
      <c r="P17900" s="19"/>
      <c r="Q17900" s="19"/>
      <c r="R17900" s="19"/>
      <c r="U17900" s="27"/>
      <c r="Z17900" s="9"/>
      <c r="AA17900" s="9"/>
      <c r="AD17900" s="9"/>
    </row>
    <row r="17901" spans="8:30" x14ac:dyDescent="0.25">
      <c r="H17901" s="8"/>
      <c r="I17901" s="8"/>
      <c r="N17901" s="23"/>
      <c r="O17901" s="24"/>
      <c r="P17901" s="19"/>
      <c r="Q17901" s="19"/>
      <c r="R17901" s="19"/>
      <c r="U17901" s="27"/>
      <c r="Z17901" s="9"/>
      <c r="AA17901" s="9"/>
      <c r="AD17901" s="9"/>
    </row>
    <row r="17902" spans="8:30" x14ac:dyDescent="0.25">
      <c r="H17902" s="8"/>
      <c r="I17902" s="8"/>
      <c r="N17902" s="23"/>
      <c r="O17902" s="24"/>
      <c r="P17902" s="19"/>
      <c r="Q17902" s="19"/>
      <c r="R17902" s="19"/>
      <c r="U17902" s="27"/>
      <c r="Z17902" s="9"/>
      <c r="AA17902" s="9"/>
      <c r="AD17902" s="9"/>
    </row>
    <row r="17903" spans="8:30" x14ac:dyDescent="0.25">
      <c r="H17903" s="8"/>
      <c r="I17903" s="8"/>
      <c r="N17903" s="23"/>
      <c r="O17903" s="24"/>
      <c r="P17903" s="19"/>
      <c r="Q17903" s="19"/>
      <c r="R17903" s="19"/>
      <c r="U17903" s="27"/>
      <c r="Z17903" s="9"/>
      <c r="AA17903" s="9"/>
      <c r="AD17903" s="9"/>
    </row>
    <row r="17904" spans="8:30" x14ac:dyDescent="0.25">
      <c r="H17904" s="8"/>
      <c r="I17904" s="8"/>
      <c r="N17904" s="23"/>
      <c r="O17904" s="24"/>
      <c r="P17904" s="19"/>
      <c r="Q17904" s="19"/>
      <c r="R17904" s="19"/>
      <c r="U17904" s="27"/>
      <c r="Z17904" s="9"/>
      <c r="AA17904" s="9"/>
      <c r="AD17904" s="9"/>
    </row>
    <row r="17905" spans="8:30" x14ac:dyDescent="0.25">
      <c r="H17905" s="8"/>
      <c r="I17905" s="8"/>
      <c r="N17905" s="23"/>
      <c r="O17905" s="24"/>
      <c r="P17905" s="19"/>
      <c r="Q17905" s="19"/>
      <c r="R17905" s="19"/>
      <c r="U17905" s="27"/>
      <c r="Z17905" s="9"/>
      <c r="AA17905" s="9"/>
      <c r="AD17905" s="9"/>
    </row>
    <row r="17906" spans="8:30" x14ac:dyDescent="0.25">
      <c r="H17906" s="8"/>
      <c r="I17906" s="8"/>
      <c r="N17906" s="23"/>
      <c r="O17906" s="24"/>
      <c r="P17906" s="19"/>
      <c r="Q17906" s="19"/>
      <c r="R17906" s="19"/>
      <c r="U17906" s="27"/>
      <c r="Z17906" s="9"/>
      <c r="AA17906" s="9"/>
      <c r="AD17906" s="9"/>
    </row>
    <row r="17907" spans="8:30" x14ac:dyDescent="0.25">
      <c r="H17907" s="8"/>
      <c r="I17907" s="8"/>
      <c r="N17907" s="23"/>
      <c r="O17907" s="24"/>
      <c r="P17907" s="19"/>
      <c r="Q17907" s="19"/>
      <c r="R17907" s="19"/>
      <c r="U17907" s="27"/>
      <c r="Z17907" s="9"/>
      <c r="AA17907" s="9"/>
      <c r="AD17907" s="9"/>
    </row>
    <row r="17908" spans="8:30" x14ac:dyDescent="0.25">
      <c r="H17908" s="8"/>
      <c r="I17908" s="8"/>
      <c r="N17908" s="23"/>
      <c r="O17908" s="24"/>
      <c r="P17908" s="19"/>
      <c r="Q17908" s="19"/>
      <c r="R17908" s="19"/>
      <c r="U17908" s="27"/>
      <c r="Z17908" s="9"/>
      <c r="AA17908" s="9"/>
      <c r="AD17908" s="9"/>
    </row>
    <row r="17909" spans="8:30" x14ac:dyDescent="0.25">
      <c r="H17909" s="8"/>
      <c r="I17909" s="8"/>
      <c r="N17909" s="23"/>
      <c r="O17909" s="24"/>
      <c r="P17909" s="19"/>
      <c r="Q17909" s="19"/>
      <c r="R17909" s="19"/>
      <c r="U17909" s="27"/>
      <c r="Z17909" s="9"/>
      <c r="AA17909" s="9"/>
      <c r="AD17909" s="9"/>
    </row>
    <row r="17910" spans="8:30" x14ac:dyDescent="0.25">
      <c r="H17910" s="8"/>
      <c r="I17910" s="8"/>
      <c r="N17910" s="23"/>
      <c r="O17910" s="24"/>
      <c r="P17910" s="19"/>
      <c r="Q17910" s="19"/>
      <c r="R17910" s="19"/>
      <c r="U17910" s="27"/>
      <c r="Z17910" s="9"/>
      <c r="AA17910" s="9"/>
      <c r="AD17910" s="9"/>
    </row>
    <row r="17911" spans="8:30" x14ac:dyDescent="0.25">
      <c r="H17911" s="8"/>
      <c r="I17911" s="8"/>
      <c r="N17911" s="23"/>
      <c r="O17911" s="24"/>
      <c r="P17911" s="19"/>
      <c r="Q17911" s="19"/>
      <c r="R17911" s="19"/>
      <c r="U17911" s="27"/>
      <c r="Z17911" s="9"/>
      <c r="AA17911" s="9"/>
      <c r="AD17911" s="9"/>
    </row>
    <row r="17912" spans="8:30" x14ac:dyDescent="0.25">
      <c r="H17912" s="8"/>
      <c r="I17912" s="8"/>
      <c r="N17912" s="23"/>
      <c r="O17912" s="24"/>
      <c r="P17912" s="19"/>
      <c r="Q17912" s="19"/>
      <c r="R17912" s="19"/>
      <c r="U17912" s="27"/>
      <c r="Z17912" s="9"/>
      <c r="AA17912" s="9"/>
      <c r="AD17912" s="9"/>
    </row>
    <row r="17913" spans="8:30" x14ac:dyDescent="0.25">
      <c r="H17913" s="8"/>
      <c r="I17913" s="8"/>
      <c r="N17913" s="23"/>
      <c r="O17913" s="24"/>
      <c r="P17913" s="19"/>
      <c r="Q17913" s="19"/>
      <c r="R17913" s="19"/>
      <c r="U17913" s="27"/>
      <c r="Z17913" s="9"/>
      <c r="AA17913" s="9"/>
      <c r="AD17913" s="9"/>
    </row>
    <row r="17914" spans="8:30" x14ac:dyDescent="0.25">
      <c r="H17914" s="8"/>
      <c r="I17914" s="8"/>
      <c r="N17914" s="23"/>
      <c r="O17914" s="24"/>
      <c r="P17914" s="19"/>
      <c r="Q17914" s="19"/>
      <c r="R17914" s="19"/>
      <c r="U17914" s="27"/>
      <c r="Z17914" s="9"/>
      <c r="AA17914" s="9"/>
      <c r="AD17914" s="9"/>
    </row>
    <row r="17915" spans="8:30" x14ac:dyDescent="0.25">
      <c r="H17915" s="8"/>
      <c r="I17915" s="8"/>
      <c r="N17915" s="23"/>
      <c r="O17915" s="24"/>
      <c r="P17915" s="19"/>
      <c r="Q17915" s="19"/>
      <c r="R17915" s="19"/>
      <c r="U17915" s="27"/>
      <c r="Z17915" s="9"/>
      <c r="AA17915" s="9"/>
      <c r="AD17915" s="9"/>
    </row>
    <row r="17916" spans="8:30" x14ac:dyDescent="0.25">
      <c r="H17916" s="8"/>
      <c r="I17916" s="8"/>
      <c r="N17916" s="23"/>
      <c r="O17916" s="24"/>
      <c r="P17916" s="19"/>
      <c r="Q17916" s="19"/>
      <c r="R17916" s="19"/>
      <c r="U17916" s="27"/>
      <c r="Z17916" s="9"/>
      <c r="AA17916" s="9"/>
      <c r="AD17916" s="9"/>
    </row>
    <row r="17917" spans="8:30" x14ac:dyDescent="0.25">
      <c r="H17917" s="8"/>
      <c r="I17917" s="8"/>
      <c r="N17917" s="23"/>
      <c r="O17917" s="24"/>
      <c r="P17917" s="19"/>
      <c r="Q17917" s="19"/>
      <c r="R17917" s="19"/>
      <c r="U17917" s="27"/>
      <c r="Z17917" s="9"/>
      <c r="AA17917" s="9"/>
      <c r="AD17917" s="9"/>
    </row>
    <row r="17918" spans="8:30" x14ac:dyDescent="0.25">
      <c r="H17918" s="8"/>
      <c r="I17918" s="8"/>
      <c r="N17918" s="23"/>
      <c r="O17918" s="24"/>
      <c r="P17918" s="19"/>
      <c r="Q17918" s="19"/>
      <c r="R17918" s="19"/>
      <c r="U17918" s="27"/>
      <c r="Z17918" s="9"/>
      <c r="AA17918" s="9"/>
      <c r="AD17918" s="9"/>
    </row>
    <row r="17919" spans="8:30" x14ac:dyDescent="0.25">
      <c r="H17919" s="8"/>
      <c r="I17919" s="8"/>
      <c r="N17919" s="23"/>
      <c r="O17919" s="24"/>
      <c r="P17919" s="19"/>
      <c r="Q17919" s="19"/>
      <c r="R17919" s="19"/>
      <c r="U17919" s="27"/>
      <c r="Z17919" s="9"/>
      <c r="AA17919" s="9"/>
      <c r="AD17919" s="9"/>
    </row>
    <row r="17920" spans="8:30" x14ac:dyDescent="0.25">
      <c r="H17920" s="8"/>
      <c r="I17920" s="8"/>
      <c r="N17920" s="23"/>
      <c r="O17920" s="24"/>
      <c r="P17920" s="19"/>
      <c r="Q17920" s="19"/>
      <c r="R17920" s="19"/>
      <c r="U17920" s="27"/>
      <c r="Z17920" s="9"/>
      <c r="AA17920" s="9"/>
      <c r="AD17920" s="9"/>
    </row>
    <row r="17921" spans="8:30" x14ac:dyDescent="0.25">
      <c r="H17921" s="8"/>
      <c r="I17921" s="8"/>
      <c r="N17921" s="23"/>
      <c r="O17921" s="24"/>
      <c r="P17921" s="19"/>
      <c r="Q17921" s="19"/>
      <c r="R17921" s="19"/>
      <c r="U17921" s="27"/>
      <c r="Z17921" s="9"/>
      <c r="AA17921" s="9"/>
      <c r="AD17921" s="9"/>
    </row>
    <row r="17922" spans="8:30" x14ac:dyDescent="0.25">
      <c r="H17922" s="8"/>
      <c r="I17922" s="8"/>
      <c r="N17922" s="23"/>
      <c r="O17922" s="24"/>
      <c r="P17922" s="19"/>
      <c r="Q17922" s="19"/>
      <c r="R17922" s="19"/>
      <c r="U17922" s="27"/>
      <c r="Z17922" s="9"/>
      <c r="AA17922" s="9"/>
      <c r="AD17922" s="9"/>
    </row>
    <row r="17923" spans="8:30" x14ac:dyDescent="0.25">
      <c r="H17923" s="8"/>
      <c r="I17923" s="8"/>
      <c r="N17923" s="23"/>
      <c r="O17923" s="24"/>
      <c r="P17923" s="19"/>
      <c r="Q17923" s="19"/>
      <c r="R17923" s="19"/>
      <c r="U17923" s="27"/>
      <c r="Z17923" s="9"/>
      <c r="AA17923" s="9"/>
      <c r="AD17923" s="9"/>
    </row>
    <row r="17924" spans="8:30" x14ac:dyDescent="0.25">
      <c r="H17924" s="8"/>
      <c r="I17924" s="8"/>
      <c r="N17924" s="23"/>
      <c r="O17924" s="24"/>
      <c r="P17924" s="19"/>
      <c r="Q17924" s="19"/>
      <c r="R17924" s="19"/>
      <c r="U17924" s="27"/>
      <c r="Z17924" s="9"/>
      <c r="AA17924" s="9"/>
      <c r="AD17924" s="9"/>
    </row>
    <row r="17925" spans="8:30" x14ac:dyDescent="0.25">
      <c r="H17925" s="8"/>
      <c r="I17925" s="8"/>
      <c r="N17925" s="23"/>
      <c r="O17925" s="24"/>
      <c r="P17925" s="19"/>
      <c r="Q17925" s="19"/>
      <c r="R17925" s="19"/>
      <c r="U17925" s="27"/>
      <c r="Z17925" s="9"/>
      <c r="AA17925" s="9"/>
      <c r="AD17925" s="9"/>
    </row>
    <row r="17926" spans="8:30" x14ac:dyDescent="0.25">
      <c r="H17926" s="8"/>
      <c r="I17926" s="8"/>
      <c r="N17926" s="23"/>
      <c r="O17926" s="24"/>
      <c r="P17926" s="19"/>
      <c r="Q17926" s="19"/>
      <c r="R17926" s="19"/>
      <c r="U17926" s="27"/>
      <c r="Z17926" s="9"/>
      <c r="AA17926" s="9"/>
      <c r="AD17926" s="9"/>
    </row>
    <row r="17927" spans="8:30" x14ac:dyDescent="0.25">
      <c r="H17927" s="8"/>
      <c r="I17927" s="8"/>
      <c r="N17927" s="23"/>
      <c r="O17927" s="24"/>
      <c r="P17927" s="19"/>
      <c r="Q17927" s="19"/>
      <c r="R17927" s="19"/>
      <c r="U17927" s="27"/>
      <c r="Z17927" s="9"/>
      <c r="AA17927" s="9"/>
      <c r="AD17927" s="9"/>
    </row>
    <row r="17928" spans="8:30" x14ac:dyDescent="0.25">
      <c r="H17928" s="8"/>
      <c r="I17928" s="8"/>
      <c r="N17928" s="23"/>
      <c r="O17928" s="24"/>
      <c r="P17928" s="19"/>
      <c r="Q17928" s="19"/>
      <c r="R17928" s="19"/>
      <c r="U17928" s="27"/>
      <c r="Z17928" s="9"/>
      <c r="AA17928" s="9"/>
      <c r="AD17928" s="9"/>
    </row>
    <row r="17929" spans="8:30" x14ac:dyDescent="0.25">
      <c r="H17929" s="8"/>
      <c r="I17929" s="8"/>
      <c r="N17929" s="23"/>
      <c r="O17929" s="24"/>
      <c r="P17929" s="19"/>
      <c r="Q17929" s="19"/>
      <c r="R17929" s="19"/>
      <c r="U17929" s="27"/>
      <c r="Z17929" s="9"/>
      <c r="AA17929" s="9"/>
      <c r="AD17929" s="9"/>
    </row>
    <row r="17930" spans="8:30" x14ac:dyDescent="0.25">
      <c r="H17930" s="8"/>
      <c r="I17930" s="8"/>
      <c r="N17930" s="23"/>
      <c r="O17930" s="24"/>
      <c r="P17930" s="19"/>
      <c r="Q17930" s="19"/>
      <c r="R17930" s="19"/>
      <c r="U17930" s="27"/>
      <c r="Z17930" s="9"/>
      <c r="AA17930" s="9"/>
      <c r="AD17930" s="9"/>
    </row>
    <row r="17931" spans="8:30" x14ac:dyDescent="0.25">
      <c r="H17931" s="8"/>
      <c r="I17931" s="8"/>
      <c r="N17931" s="23"/>
      <c r="O17931" s="24"/>
      <c r="P17931" s="19"/>
      <c r="Q17931" s="19"/>
      <c r="R17931" s="19"/>
      <c r="U17931" s="27"/>
      <c r="Z17931" s="9"/>
      <c r="AA17931" s="9"/>
      <c r="AD17931" s="9"/>
    </row>
    <row r="17932" spans="8:30" x14ac:dyDescent="0.25">
      <c r="H17932" s="8"/>
      <c r="I17932" s="8"/>
      <c r="N17932" s="23"/>
      <c r="O17932" s="24"/>
      <c r="P17932" s="19"/>
      <c r="Q17932" s="19"/>
      <c r="R17932" s="19"/>
      <c r="U17932" s="27"/>
      <c r="Z17932" s="9"/>
      <c r="AA17932" s="9"/>
      <c r="AD17932" s="9"/>
    </row>
    <row r="17933" spans="8:30" x14ac:dyDescent="0.25">
      <c r="H17933" s="8"/>
      <c r="I17933" s="8"/>
      <c r="N17933" s="23"/>
      <c r="O17933" s="24"/>
      <c r="P17933" s="19"/>
      <c r="Q17933" s="19"/>
      <c r="R17933" s="19"/>
      <c r="U17933" s="27"/>
      <c r="Z17933" s="9"/>
      <c r="AA17933" s="9"/>
      <c r="AD17933" s="9"/>
    </row>
    <row r="17934" spans="8:30" x14ac:dyDescent="0.25">
      <c r="H17934" s="8"/>
      <c r="I17934" s="8"/>
      <c r="N17934" s="23"/>
      <c r="O17934" s="24"/>
      <c r="P17934" s="19"/>
      <c r="Q17934" s="19"/>
      <c r="R17934" s="19"/>
      <c r="U17934" s="27"/>
      <c r="Z17934" s="9"/>
      <c r="AA17934" s="9"/>
      <c r="AD17934" s="9"/>
    </row>
    <row r="17935" spans="8:30" x14ac:dyDescent="0.25">
      <c r="H17935" s="8"/>
      <c r="I17935" s="8"/>
      <c r="N17935" s="23"/>
      <c r="O17935" s="24"/>
      <c r="P17935" s="19"/>
      <c r="Q17935" s="19"/>
      <c r="R17935" s="19"/>
      <c r="U17935" s="27"/>
      <c r="Z17935" s="9"/>
      <c r="AA17935" s="9"/>
      <c r="AD17935" s="9"/>
    </row>
    <row r="17936" spans="8:30" x14ac:dyDescent="0.25">
      <c r="H17936" s="8"/>
      <c r="I17936" s="8"/>
      <c r="N17936" s="23"/>
      <c r="O17936" s="24"/>
      <c r="P17936" s="19"/>
      <c r="Q17936" s="19"/>
      <c r="R17936" s="19"/>
      <c r="U17936" s="27"/>
      <c r="Z17936" s="9"/>
      <c r="AA17936" s="9"/>
      <c r="AD17936" s="9"/>
    </row>
    <row r="17937" spans="8:30" x14ac:dyDescent="0.25">
      <c r="H17937" s="8"/>
      <c r="I17937" s="8"/>
      <c r="N17937" s="23"/>
      <c r="O17937" s="24"/>
      <c r="P17937" s="19"/>
      <c r="Q17937" s="19"/>
      <c r="R17937" s="19"/>
      <c r="U17937" s="27"/>
      <c r="Z17937" s="9"/>
      <c r="AA17937" s="9"/>
      <c r="AD17937" s="9"/>
    </row>
    <row r="17938" spans="8:30" x14ac:dyDescent="0.25">
      <c r="H17938" s="8"/>
      <c r="I17938" s="8"/>
      <c r="N17938" s="23"/>
      <c r="O17938" s="24"/>
      <c r="P17938" s="19"/>
      <c r="Q17938" s="19"/>
      <c r="R17938" s="19"/>
      <c r="U17938" s="27"/>
      <c r="Z17938" s="9"/>
      <c r="AA17938" s="9"/>
      <c r="AD17938" s="9"/>
    </row>
    <row r="17939" spans="8:30" x14ac:dyDescent="0.25">
      <c r="H17939" s="8"/>
      <c r="I17939" s="8"/>
      <c r="N17939" s="23"/>
      <c r="O17939" s="24"/>
      <c r="P17939" s="19"/>
      <c r="Q17939" s="19"/>
      <c r="R17939" s="19"/>
      <c r="U17939" s="27"/>
      <c r="Z17939" s="9"/>
      <c r="AA17939" s="9"/>
      <c r="AD17939" s="9"/>
    </row>
    <row r="17940" spans="8:30" x14ac:dyDescent="0.25">
      <c r="H17940" s="8"/>
      <c r="I17940" s="8"/>
      <c r="N17940" s="23"/>
      <c r="O17940" s="24"/>
      <c r="P17940" s="19"/>
      <c r="Q17940" s="19"/>
      <c r="R17940" s="19"/>
      <c r="U17940" s="27"/>
      <c r="Z17940" s="9"/>
      <c r="AA17940" s="9"/>
      <c r="AD17940" s="9"/>
    </row>
    <row r="17941" spans="8:30" x14ac:dyDescent="0.25">
      <c r="H17941" s="8"/>
      <c r="I17941" s="8"/>
      <c r="N17941" s="23"/>
      <c r="O17941" s="24"/>
      <c r="P17941" s="19"/>
      <c r="Q17941" s="19"/>
      <c r="R17941" s="19"/>
      <c r="U17941" s="27"/>
      <c r="Z17941" s="9"/>
      <c r="AA17941" s="9"/>
      <c r="AD17941" s="9"/>
    </row>
    <row r="17942" spans="8:30" x14ac:dyDescent="0.25">
      <c r="H17942" s="8"/>
      <c r="I17942" s="8"/>
      <c r="N17942" s="23"/>
      <c r="O17942" s="24"/>
      <c r="P17942" s="19"/>
      <c r="Q17942" s="19"/>
      <c r="R17942" s="19"/>
      <c r="U17942" s="27"/>
      <c r="Z17942" s="9"/>
      <c r="AA17942" s="9"/>
      <c r="AD17942" s="9"/>
    </row>
    <row r="17943" spans="8:30" x14ac:dyDescent="0.25">
      <c r="H17943" s="8"/>
      <c r="I17943" s="8"/>
      <c r="N17943" s="23"/>
      <c r="O17943" s="24"/>
      <c r="P17943" s="19"/>
      <c r="Q17943" s="19"/>
      <c r="R17943" s="19"/>
      <c r="U17943" s="27"/>
      <c r="Z17943" s="9"/>
      <c r="AA17943" s="9"/>
      <c r="AD17943" s="9"/>
    </row>
    <row r="17944" spans="8:30" x14ac:dyDescent="0.25">
      <c r="H17944" s="8"/>
      <c r="I17944" s="8"/>
      <c r="N17944" s="23"/>
      <c r="O17944" s="24"/>
      <c r="P17944" s="19"/>
      <c r="Q17944" s="19"/>
      <c r="R17944" s="19"/>
      <c r="U17944" s="27"/>
      <c r="Z17944" s="9"/>
      <c r="AA17944" s="9"/>
      <c r="AD17944" s="9"/>
    </row>
    <row r="17945" spans="8:30" x14ac:dyDescent="0.25">
      <c r="H17945" s="8"/>
      <c r="I17945" s="8"/>
      <c r="N17945" s="23"/>
      <c r="O17945" s="24"/>
      <c r="P17945" s="19"/>
      <c r="Q17945" s="19"/>
      <c r="R17945" s="19"/>
      <c r="U17945" s="27"/>
      <c r="Z17945" s="9"/>
      <c r="AA17945" s="9"/>
      <c r="AD17945" s="9"/>
    </row>
    <row r="17946" spans="8:30" x14ac:dyDescent="0.25">
      <c r="H17946" s="8"/>
      <c r="I17946" s="8"/>
      <c r="N17946" s="23"/>
      <c r="O17946" s="24"/>
      <c r="P17946" s="19"/>
      <c r="Q17946" s="19"/>
      <c r="R17946" s="19"/>
      <c r="U17946" s="27"/>
      <c r="Z17946" s="9"/>
      <c r="AA17946" s="9"/>
      <c r="AD17946" s="9"/>
    </row>
    <row r="17947" spans="8:30" x14ac:dyDescent="0.25">
      <c r="H17947" s="8"/>
      <c r="I17947" s="8"/>
      <c r="N17947" s="23"/>
      <c r="O17947" s="24"/>
      <c r="P17947" s="19"/>
      <c r="Q17947" s="19"/>
      <c r="R17947" s="19"/>
      <c r="U17947" s="27"/>
      <c r="Z17947" s="9"/>
      <c r="AA17947" s="9"/>
      <c r="AD17947" s="9"/>
    </row>
    <row r="17948" spans="8:30" x14ac:dyDescent="0.25">
      <c r="H17948" s="8"/>
      <c r="I17948" s="8"/>
      <c r="N17948" s="23"/>
      <c r="O17948" s="24"/>
      <c r="P17948" s="19"/>
      <c r="Q17948" s="19"/>
      <c r="R17948" s="19"/>
      <c r="U17948" s="27"/>
      <c r="Z17948" s="9"/>
      <c r="AA17948" s="9"/>
      <c r="AD17948" s="9"/>
    </row>
    <row r="17949" spans="8:30" x14ac:dyDescent="0.25">
      <c r="H17949" s="8"/>
      <c r="I17949" s="8"/>
      <c r="N17949" s="23"/>
      <c r="O17949" s="24"/>
      <c r="P17949" s="19"/>
      <c r="Q17949" s="19"/>
      <c r="R17949" s="19"/>
      <c r="U17949" s="27"/>
      <c r="Z17949" s="9"/>
      <c r="AA17949" s="9"/>
      <c r="AD17949" s="9"/>
    </row>
    <row r="17950" spans="8:30" x14ac:dyDescent="0.25">
      <c r="H17950" s="8"/>
      <c r="I17950" s="8"/>
      <c r="N17950" s="23"/>
      <c r="O17950" s="24"/>
      <c r="P17950" s="19"/>
      <c r="Q17950" s="19"/>
      <c r="R17950" s="19"/>
      <c r="U17950" s="27"/>
      <c r="Z17950" s="9"/>
      <c r="AA17950" s="9"/>
      <c r="AD17950" s="9"/>
    </row>
    <row r="17951" spans="8:30" x14ac:dyDescent="0.25">
      <c r="H17951" s="8"/>
      <c r="I17951" s="8"/>
      <c r="N17951" s="23"/>
      <c r="O17951" s="24"/>
      <c r="P17951" s="19"/>
      <c r="Q17951" s="19"/>
      <c r="R17951" s="19"/>
      <c r="U17951" s="27"/>
      <c r="Z17951" s="9"/>
      <c r="AA17951" s="9"/>
      <c r="AD17951" s="9"/>
    </row>
    <row r="17952" spans="8:30" x14ac:dyDescent="0.25">
      <c r="H17952" s="8"/>
      <c r="I17952" s="8"/>
      <c r="N17952" s="23"/>
      <c r="O17952" s="24"/>
      <c r="P17952" s="19"/>
      <c r="Q17952" s="19"/>
      <c r="R17952" s="19"/>
      <c r="U17952" s="27"/>
      <c r="Z17952" s="9"/>
      <c r="AA17952" s="9"/>
      <c r="AD17952" s="9"/>
    </row>
    <row r="17953" spans="8:30" x14ac:dyDescent="0.25">
      <c r="H17953" s="8"/>
      <c r="I17953" s="8"/>
      <c r="N17953" s="23"/>
      <c r="O17953" s="24"/>
      <c r="P17953" s="19"/>
      <c r="Q17953" s="19"/>
      <c r="R17953" s="19"/>
      <c r="U17953" s="27"/>
      <c r="Z17953" s="9"/>
      <c r="AA17953" s="9"/>
      <c r="AD17953" s="9"/>
    </row>
    <row r="17954" spans="8:30" x14ac:dyDescent="0.25">
      <c r="H17954" s="8"/>
      <c r="I17954" s="8"/>
      <c r="N17954" s="23"/>
      <c r="O17954" s="24"/>
      <c r="P17954" s="19"/>
      <c r="Q17954" s="19"/>
      <c r="R17954" s="19"/>
      <c r="U17954" s="27"/>
      <c r="Z17954" s="9"/>
      <c r="AA17954" s="9"/>
      <c r="AD17954" s="9"/>
    </row>
    <row r="17955" spans="8:30" x14ac:dyDescent="0.25">
      <c r="H17955" s="8"/>
      <c r="I17955" s="8"/>
      <c r="N17955" s="23"/>
      <c r="O17955" s="24"/>
      <c r="P17955" s="19"/>
      <c r="Q17955" s="19"/>
      <c r="R17955" s="19"/>
      <c r="U17955" s="27"/>
      <c r="Z17955" s="9"/>
      <c r="AA17955" s="9"/>
      <c r="AD17955" s="9"/>
    </row>
    <row r="17956" spans="8:30" x14ac:dyDescent="0.25">
      <c r="H17956" s="8"/>
      <c r="I17956" s="8"/>
      <c r="N17956" s="23"/>
      <c r="O17956" s="24"/>
      <c r="P17956" s="19"/>
      <c r="Q17956" s="19"/>
      <c r="R17956" s="19"/>
      <c r="U17956" s="27"/>
      <c r="Z17956" s="9"/>
      <c r="AA17956" s="9"/>
      <c r="AD17956" s="9"/>
    </row>
    <row r="17957" spans="8:30" x14ac:dyDescent="0.25">
      <c r="H17957" s="8"/>
      <c r="I17957" s="8"/>
      <c r="N17957" s="23"/>
      <c r="O17957" s="24"/>
      <c r="P17957" s="19"/>
      <c r="Q17957" s="19"/>
      <c r="R17957" s="19"/>
      <c r="U17957" s="27"/>
      <c r="Z17957" s="9"/>
      <c r="AA17957" s="9"/>
      <c r="AD17957" s="9"/>
    </row>
    <row r="17958" spans="8:30" x14ac:dyDescent="0.25">
      <c r="H17958" s="8"/>
      <c r="I17958" s="8"/>
      <c r="N17958" s="23"/>
      <c r="O17958" s="24"/>
      <c r="P17958" s="19"/>
      <c r="Q17958" s="19"/>
      <c r="R17958" s="19"/>
      <c r="U17958" s="27"/>
      <c r="Z17958" s="9"/>
      <c r="AA17958" s="9"/>
      <c r="AD17958" s="9"/>
    </row>
    <row r="17959" spans="8:30" x14ac:dyDescent="0.25">
      <c r="H17959" s="8"/>
      <c r="I17959" s="8"/>
      <c r="N17959" s="23"/>
      <c r="O17959" s="24"/>
      <c r="P17959" s="19"/>
      <c r="Q17959" s="19"/>
      <c r="R17959" s="19"/>
      <c r="U17959" s="27"/>
      <c r="Z17959" s="9"/>
      <c r="AA17959" s="9"/>
      <c r="AD17959" s="9"/>
    </row>
    <row r="17960" spans="8:30" x14ac:dyDescent="0.25">
      <c r="H17960" s="8"/>
      <c r="I17960" s="8"/>
      <c r="N17960" s="23"/>
      <c r="O17960" s="24"/>
      <c r="P17960" s="19"/>
      <c r="Q17960" s="19"/>
      <c r="R17960" s="19"/>
      <c r="U17960" s="27"/>
      <c r="Z17960" s="9"/>
      <c r="AA17960" s="9"/>
      <c r="AD17960" s="9"/>
    </row>
    <row r="17961" spans="8:30" x14ac:dyDescent="0.25">
      <c r="H17961" s="8"/>
      <c r="I17961" s="8"/>
      <c r="N17961" s="23"/>
      <c r="O17961" s="24"/>
      <c r="P17961" s="19"/>
      <c r="Q17961" s="19"/>
      <c r="R17961" s="19"/>
      <c r="U17961" s="27"/>
      <c r="Z17961" s="9"/>
      <c r="AA17961" s="9"/>
      <c r="AD17961" s="9"/>
    </row>
    <row r="17962" spans="8:30" x14ac:dyDescent="0.25">
      <c r="H17962" s="8"/>
      <c r="I17962" s="8"/>
      <c r="N17962" s="23"/>
      <c r="O17962" s="24"/>
      <c r="P17962" s="19"/>
      <c r="Q17962" s="19"/>
      <c r="R17962" s="19"/>
      <c r="U17962" s="27"/>
      <c r="Z17962" s="9"/>
      <c r="AA17962" s="9"/>
      <c r="AD17962" s="9"/>
    </row>
    <row r="17963" spans="8:30" x14ac:dyDescent="0.25">
      <c r="H17963" s="8"/>
      <c r="I17963" s="8"/>
      <c r="N17963" s="23"/>
      <c r="O17963" s="24"/>
      <c r="P17963" s="19"/>
      <c r="Q17963" s="19"/>
      <c r="R17963" s="19"/>
      <c r="U17963" s="27"/>
      <c r="Z17963" s="9"/>
      <c r="AA17963" s="9"/>
      <c r="AD17963" s="9"/>
    </row>
    <row r="17964" spans="8:30" x14ac:dyDescent="0.25">
      <c r="H17964" s="8"/>
      <c r="I17964" s="8"/>
      <c r="N17964" s="23"/>
      <c r="O17964" s="24"/>
      <c r="P17964" s="19"/>
      <c r="Q17964" s="19"/>
      <c r="R17964" s="19"/>
      <c r="U17964" s="27"/>
      <c r="Z17964" s="9"/>
      <c r="AA17964" s="9"/>
      <c r="AD17964" s="9"/>
    </row>
    <row r="17965" spans="8:30" x14ac:dyDescent="0.25">
      <c r="H17965" s="8"/>
      <c r="I17965" s="8"/>
      <c r="N17965" s="23"/>
      <c r="O17965" s="24"/>
      <c r="P17965" s="19"/>
      <c r="Q17965" s="19"/>
      <c r="R17965" s="19"/>
      <c r="U17965" s="27"/>
      <c r="Z17965" s="9"/>
      <c r="AA17965" s="9"/>
      <c r="AD17965" s="9"/>
    </row>
    <row r="17966" spans="8:30" x14ac:dyDescent="0.25">
      <c r="H17966" s="8"/>
      <c r="I17966" s="8"/>
      <c r="N17966" s="23"/>
      <c r="O17966" s="24"/>
      <c r="P17966" s="19"/>
      <c r="Q17966" s="19"/>
      <c r="R17966" s="19"/>
      <c r="U17966" s="27"/>
      <c r="Z17966" s="9"/>
      <c r="AA17966" s="9"/>
      <c r="AD17966" s="9"/>
    </row>
    <row r="17967" spans="8:30" x14ac:dyDescent="0.25">
      <c r="H17967" s="8"/>
      <c r="I17967" s="8"/>
      <c r="N17967" s="23"/>
      <c r="O17967" s="24"/>
      <c r="P17967" s="19"/>
      <c r="Q17967" s="19"/>
      <c r="R17967" s="19"/>
      <c r="U17967" s="27"/>
      <c r="Z17967" s="9"/>
      <c r="AA17967" s="9"/>
      <c r="AD17967" s="9"/>
    </row>
    <row r="17968" spans="8:30" x14ac:dyDescent="0.25">
      <c r="H17968" s="8"/>
      <c r="I17968" s="8"/>
      <c r="N17968" s="23"/>
      <c r="O17968" s="24"/>
      <c r="P17968" s="19"/>
      <c r="Q17968" s="19"/>
      <c r="R17968" s="19"/>
      <c r="U17968" s="27"/>
      <c r="Z17968" s="9"/>
      <c r="AA17968" s="9"/>
      <c r="AD17968" s="9"/>
    </row>
    <row r="17969" spans="8:30" x14ac:dyDescent="0.25">
      <c r="H17969" s="8"/>
      <c r="I17969" s="8"/>
      <c r="N17969" s="23"/>
      <c r="O17969" s="24"/>
      <c r="P17969" s="19"/>
      <c r="Q17969" s="19"/>
      <c r="R17969" s="19"/>
      <c r="U17969" s="27"/>
      <c r="Z17969" s="9"/>
      <c r="AA17969" s="9"/>
      <c r="AD17969" s="9"/>
    </row>
    <row r="17970" spans="8:30" x14ac:dyDescent="0.25">
      <c r="H17970" s="8"/>
      <c r="I17970" s="8"/>
      <c r="N17970" s="23"/>
      <c r="O17970" s="24"/>
      <c r="P17970" s="19"/>
      <c r="Q17970" s="19"/>
      <c r="R17970" s="19"/>
      <c r="U17970" s="27"/>
      <c r="Z17970" s="9"/>
      <c r="AA17970" s="9"/>
      <c r="AD17970" s="9"/>
    </row>
    <row r="17971" spans="8:30" x14ac:dyDescent="0.25">
      <c r="H17971" s="8"/>
      <c r="I17971" s="8"/>
      <c r="N17971" s="23"/>
      <c r="O17971" s="24"/>
      <c r="P17971" s="19"/>
      <c r="Q17971" s="19"/>
      <c r="R17971" s="19"/>
      <c r="U17971" s="27"/>
      <c r="Z17971" s="9"/>
      <c r="AA17971" s="9"/>
      <c r="AD17971" s="9"/>
    </row>
    <row r="17972" spans="8:30" x14ac:dyDescent="0.25">
      <c r="H17972" s="8"/>
      <c r="I17972" s="8"/>
      <c r="N17972" s="23"/>
      <c r="O17972" s="24"/>
      <c r="P17972" s="19"/>
      <c r="Q17972" s="19"/>
      <c r="R17972" s="19"/>
      <c r="U17972" s="27"/>
      <c r="Z17972" s="9"/>
      <c r="AA17972" s="9"/>
      <c r="AD17972" s="9"/>
    </row>
    <row r="17973" spans="8:30" x14ac:dyDescent="0.25">
      <c r="H17973" s="8"/>
      <c r="I17973" s="8"/>
      <c r="N17973" s="23"/>
      <c r="O17973" s="24"/>
      <c r="P17973" s="19"/>
      <c r="Q17973" s="19"/>
      <c r="R17973" s="19"/>
      <c r="U17973" s="27"/>
      <c r="Z17973" s="9"/>
      <c r="AA17973" s="9"/>
      <c r="AD17973" s="9"/>
    </row>
    <row r="17974" spans="8:30" x14ac:dyDescent="0.25">
      <c r="H17974" s="8"/>
      <c r="I17974" s="8"/>
      <c r="N17974" s="23"/>
      <c r="O17974" s="24"/>
      <c r="P17974" s="19"/>
      <c r="Q17974" s="19"/>
      <c r="R17974" s="19"/>
      <c r="U17974" s="27"/>
      <c r="Z17974" s="9"/>
      <c r="AA17974" s="9"/>
      <c r="AD17974" s="9"/>
    </row>
    <row r="17975" spans="8:30" x14ac:dyDescent="0.25">
      <c r="H17975" s="8"/>
      <c r="I17975" s="8"/>
      <c r="N17975" s="23"/>
      <c r="O17975" s="24"/>
      <c r="P17975" s="19"/>
      <c r="Q17975" s="19"/>
      <c r="R17975" s="19"/>
      <c r="U17975" s="27"/>
      <c r="Z17975" s="9"/>
      <c r="AA17975" s="9"/>
      <c r="AD17975" s="9"/>
    </row>
    <row r="17976" spans="8:30" x14ac:dyDescent="0.25">
      <c r="H17976" s="8"/>
      <c r="I17976" s="8"/>
      <c r="N17976" s="23"/>
      <c r="O17976" s="24"/>
      <c r="P17976" s="19"/>
      <c r="Q17976" s="19"/>
      <c r="R17976" s="19"/>
      <c r="U17976" s="27"/>
      <c r="Z17976" s="9"/>
      <c r="AA17976" s="9"/>
      <c r="AD17976" s="9"/>
    </row>
    <row r="17977" spans="8:30" x14ac:dyDescent="0.25">
      <c r="H17977" s="8"/>
      <c r="I17977" s="8"/>
      <c r="N17977" s="23"/>
      <c r="O17977" s="24"/>
      <c r="P17977" s="19"/>
      <c r="Q17977" s="19"/>
      <c r="R17977" s="19"/>
      <c r="U17977" s="27"/>
      <c r="Z17977" s="9"/>
      <c r="AA17977" s="9"/>
      <c r="AD17977" s="9"/>
    </row>
    <row r="17978" spans="8:30" x14ac:dyDescent="0.25">
      <c r="H17978" s="8"/>
      <c r="I17978" s="8"/>
      <c r="N17978" s="23"/>
      <c r="O17978" s="24"/>
      <c r="P17978" s="19"/>
      <c r="Q17978" s="19"/>
      <c r="R17978" s="19"/>
      <c r="U17978" s="27"/>
      <c r="Z17978" s="9"/>
      <c r="AA17978" s="9"/>
      <c r="AD17978" s="9"/>
    </row>
    <row r="17979" spans="8:30" x14ac:dyDescent="0.25">
      <c r="H17979" s="8"/>
      <c r="I17979" s="8"/>
      <c r="N17979" s="23"/>
      <c r="O17979" s="24"/>
      <c r="P17979" s="19"/>
      <c r="Q17979" s="19"/>
      <c r="R17979" s="19"/>
      <c r="U17979" s="27"/>
      <c r="Z17979" s="9"/>
      <c r="AA17979" s="9"/>
      <c r="AD17979" s="9"/>
    </row>
    <row r="17980" spans="8:30" x14ac:dyDescent="0.25">
      <c r="H17980" s="8"/>
      <c r="I17980" s="8"/>
      <c r="N17980" s="23"/>
      <c r="O17980" s="24"/>
      <c r="P17980" s="19"/>
      <c r="Q17980" s="19"/>
      <c r="R17980" s="19"/>
      <c r="U17980" s="27"/>
      <c r="Z17980" s="9"/>
      <c r="AA17980" s="9"/>
      <c r="AD17980" s="9"/>
    </row>
    <row r="17981" spans="8:30" x14ac:dyDescent="0.25">
      <c r="H17981" s="8"/>
      <c r="I17981" s="8"/>
      <c r="N17981" s="23"/>
      <c r="O17981" s="24"/>
      <c r="P17981" s="19"/>
      <c r="Q17981" s="19"/>
      <c r="R17981" s="19"/>
      <c r="U17981" s="27"/>
      <c r="Z17981" s="9"/>
      <c r="AA17981" s="9"/>
      <c r="AD17981" s="9"/>
    </row>
    <row r="17982" spans="8:30" x14ac:dyDescent="0.25">
      <c r="H17982" s="8"/>
      <c r="I17982" s="8"/>
      <c r="N17982" s="23"/>
      <c r="O17982" s="24"/>
      <c r="P17982" s="19"/>
      <c r="Q17982" s="19"/>
      <c r="R17982" s="19"/>
      <c r="U17982" s="27"/>
      <c r="Z17982" s="9"/>
      <c r="AA17982" s="9"/>
      <c r="AD17982" s="9"/>
    </row>
    <row r="17983" spans="8:30" x14ac:dyDescent="0.25">
      <c r="H17983" s="8"/>
      <c r="I17983" s="8"/>
      <c r="N17983" s="23"/>
      <c r="O17983" s="24"/>
      <c r="P17983" s="19"/>
      <c r="Q17983" s="19"/>
      <c r="R17983" s="19"/>
      <c r="U17983" s="27"/>
      <c r="Z17983" s="9"/>
      <c r="AA17983" s="9"/>
      <c r="AD17983" s="9"/>
    </row>
    <row r="17984" spans="8:30" x14ac:dyDescent="0.25">
      <c r="H17984" s="8"/>
      <c r="I17984" s="8"/>
      <c r="N17984" s="23"/>
      <c r="O17984" s="24"/>
      <c r="P17984" s="19"/>
      <c r="Q17984" s="19"/>
      <c r="R17984" s="19"/>
      <c r="U17984" s="27"/>
      <c r="Z17984" s="9"/>
      <c r="AA17984" s="9"/>
      <c r="AD17984" s="9"/>
    </row>
    <row r="17985" spans="8:30" x14ac:dyDescent="0.25">
      <c r="H17985" s="8"/>
      <c r="I17985" s="8"/>
      <c r="N17985" s="23"/>
      <c r="O17985" s="24"/>
      <c r="P17985" s="19"/>
      <c r="Q17985" s="19"/>
      <c r="R17985" s="19"/>
      <c r="U17985" s="27"/>
      <c r="Z17985" s="9"/>
      <c r="AA17985" s="9"/>
      <c r="AD17985" s="9"/>
    </row>
    <row r="17986" spans="8:30" x14ac:dyDescent="0.25">
      <c r="H17986" s="8"/>
      <c r="I17986" s="8"/>
      <c r="N17986" s="23"/>
      <c r="O17986" s="24"/>
      <c r="P17986" s="19"/>
      <c r="Q17986" s="19"/>
      <c r="R17986" s="19"/>
      <c r="U17986" s="27"/>
      <c r="Z17986" s="9"/>
      <c r="AA17986" s="9"/>
      <c r="AD17986" s="9"/>
    </row>
    <row r="17987" spans="8:30" x14ac:dyDescent="0.25">
      <c r="H17987" s="8"/>
      <c r="I17987" s="8"/>
      <c r="N17987" s="23"/>
      <c r="O17987" s="24"/>
      <c r="P17987" s="19"/>
      <c r="Q17987" s="19"/>
      <c r="R17987" s="19"/>
      <c r="U17987" s="27"/>
      <c r="Z17987" s="9"/>
      <c r="AA17987" s="9"/>
      <c r="AD17987" s="9"/>
    </row>
    <row r="17988" spans="8:30" x14ac:dyDescent="0.25">
      <c r="H17988" s="8"/>
      <c r="I17988" s="8"/>
      <c r="N17988" s="23"/>
      <c r="O17988" s="24"/>
      <c r="P17988" s="19"/>
      <c r="Q17988" s="19"/>
      <c r="R17988" s="19"/>
      <c r="U17988" s="27"/>
      <c r="Z17988" s="9"/>
      <c r="AA17988" s="9"/>
      <c r="AD17988" s="9"/>
    </row>
    <row r="17989" spans="8:30" x14ac:dyDescent="0.25">
      <c r="H17989" s="8"/>
      <c r="I17989" s="8"/>
      <c r="N17989" s="23"/>
      <c r="O17989" s="24"/>
      <c r="P17989" s="19"/>
      <c r="Q17989" s="19"/>
      <c r="R17989" s="19"/>
      <c r="U17989" s="27"/>
      <c r="Z17989" s="9"/>
      <c r="AA17989" s="9"/>
      <c r="AD17989" s="9"/>
    </row>
    <row r="17990" spans="8:30" x14ac:dyDescent="0.25">
      <c r="H17990" s="8"/>
      <c r="I17990" s="8"/>
      <c r="N17990" s="23"/>
      <c r="O17990" s="24"/>
      <c r="P17990" s="19"/>
      <c r="Q17990" s="19"/>
      <c r="R17990" s="19"/>
      <c r="U17990" s="27"/>
      <c r="Z17990" s="9"/>
      <c r="AA17990" s="9"/>
      <c r="AD17990" s="9"/>
    </row>
    <row r="17991" spans="8:30" x14ac:dyDescent="0.25">
      <c r="H17991" s="8"/>
      <c r="I17991" s="8"/>
      <c r="N17991" s="23"/>
      <c r="O17991" s="24"/>
      <c r="P17991" s="19"/>
      <c r="Q17991" s="19"/>
      <c r="R17991" s="19"/>
      <c r="U17991" s="27"/>
      <c r="Z17991" s="9"/>
      <c r="AA17991" s="9"/>
      <c r="AD17991" s="9"/>
    </row>
    <row r="17992" spans="8:30" x14ac:dyDescent="0.25">
      <c r="H17992" s="8"/>
      <c r="I17992" s="8"/>
      <c r="N17992" s="23"/>
      <c r="O17992" s="24"/>
      <c r="P17992" s="19"/>
      <c r="Q17992" s="19"/>
      <c r="R17992" s="19"/>
      <c r="U17992" s="27"/>
      <c r="Z17992" s="9"/>
      <c r="AA17992" s="9"/>
      <c r="AD17992" s="9"/>
    </row>
    <row r="17993" spans="8:30" x14ac:dyDescent="0.25">
      <c r="H17993" s="8"/>
      <c r="I17993" s="8"/>
      <c r="N17993" s="23"/>
      <c r="O17993" s="24"/>
      <c r="P17993" s="19"/>
      <c r="Q17993" s="19"/>
      <c r="R17993" s="19"/>
      <c r="U17993" s="27"/>
      <c r="Z17993" s="9"/>
      <c r="AA17993" s="9"/>
      <c r="AD17993" s="9"/>
    </row>
    <row r="17994" spans="8:30" x14ac:dyDescent="0.25">
      <c r="H17994" s="8"/>
      <c r="I17994" s="8"/>
      <c r="N17994" s="23"/>
      <c r="O17994" s="24"/>
      <c r="P17994" s="19"/>
      <c r="Q17994" s="19"/>
      <c r="R17994" s="19"/>
      <c r="U17994" s="27"/>
      <c r="Z17994" s="9"/>
      <c r="AA17994" s="9"/>
      <c r="AD17994" s="9"/>
    </row>
    <row r="17995" spans="8:30" x14ac:dyDescent="0.25">
      <c r="H17995" s="8"/>
      <c r="I17995" s="8"/>
      <c r="N17995" s="23"/>
      <c r="O17995" s="24"/>
      <c r="P17995" s="19"/>
      <c r="Q17995" s="19"/>
      <c r="R17995" s="19"/>
      <c r="U17995" s="27"/>
      <c r="Z17995" s="9"/>
      <c r="AA17995" s="9"/>
      <c r="AD17995" s="9"/>
    </row>
    <row r="17996" spans="8:30" x14ac:dyDescent="0.25">
      <c r="H17996" s="8"/>
      <c r="I17996" s="8"/>
      <c r="N17996" s="23"/>
      <c r="O17996" s="24"/>
      <c r="P17996" s="19"/>
      <c r="Q17996" s="19"/>
      <c r="R17996" s="19"/>
      <c r="U17996" s="27"/>
      <c r="Z17996" s="9"/>
      <c r="AA17996" s="9"/>
      <c r="AD17996" s="9"/>
    </row>
    <row r="17997" spans="8:30" x14ac:dyDescent="0.25">
      <c r="H17997" s="8"/>
      <c r="I17997" s="8"/>
      <c r="N17997" s="23"/>
      <c r="O17997" s="24"/>
      <c r="P17997" s="19"/>
      <c r="Q17997" s="19"/>
      <c r="R17997" s="19"/>
      <c r="U17997" s="27"/>
      <c r="Z17997" s="9"/>
      <c r="AA17997" s="9"/>
      <c r="AD17997" s="9"/>
    </row>
    <row r="17998" spans="8:30" x14ac:dyDescent="0.25">
      <c r="H17998" s="8"/>
      <c r="I17998" s="8"/>
      <c r="N17998" s="23"/>
      <c r="O17998" s="24"/>
      <c r="P17998" s="19"/>
      <c r="Q17998" s="19"/>
      <c r="R17998" s="19"/>
      <c r="U17998" s="27"/>
      <c r="Z17998" s="9"/>
      <c r="AA17998" s="9"/>
      <c r="AD17998" s="9"/>
    </row>
    <row r="17999" spans="8:30" x14ac:dyDescent="0.25">
      <c r="H17999" s="8"/>
      <c r="I17999" s="8"/>
      <c r="N17999" s="23"/>
      <c r="O17999" s="24"/>
      <c r="P17999" s="19"/>
      <c r="Q17999" s="19"/>
      <c r="R17999" s="19"/>
      <c r="U17999" s="27"/>
      <c r="Z17999" s="9"/>
      <c r="AA17999" s="9"/>
      <c r="AD17999" s="9"/>
    </row>
    <row r="18000" spans="8:30" x14ac:dyDescent="0.25">
      <c r="H18000" s="8"/>
      <c r="I18000" s="8"/>
      <c r="N18000" s="23"/>
      <c r="O18000" s="24"/>
      <c r="P18000" s="19"/>
      <c r="Q18000" s="19"/>
      <c r="R18000" s="19"/>
      <c r="U18000" s="27"/>
      <c r="Z18000" s="9"/>
      <c r="AA18000" s="9"/>
      <c r="AD18000" s="9"/>
    </row>
    <row r="18001" spans="8:30" x14ac:dyDescent="0.25">
      <c r="H18001" s="8"/>
      <c r="I18001" s="8"/>
      <c r="N18001" s="23"/>
      <c r="O18001" s="24"/>
      <c r="P18001" s="19"/>
      <c r="Q18001" s="19"/>
      <c r="R18001" s="19"/>
      <c r="U18001" s="27"/>
      <c r="Z18001" s="9"/>
      <c r="AA18001" s="9"/>
      <c r="AD18001" s="9"/>
    </row>
    <row r="18002" spans="8:30" x14ac:dyDescent="0.25">
      <c r="H18002" s="8"/>
      <c r="I18002" s="8"/>
      <c r="N18002" s="23"/>
      <c r="O18002" s="24"/>
      <c r="P18002" s="19"/>
      <c r="Q18002" s="19"/>
      <c r="R18002" s="19"/>
      <c r="U18002" s="27"/>
      <c r="Z18002" s="9"/>
      <c r="AA18002" s="9"/>
      <c r="AD18002" s="9"/>
    </row>
    <row r="18003" spans="8:30" x14ac:dyDescent="0.25">
      <c r="H18003" s="8"/>
      <c r="I18003" s="8"/>
      <c r="N18003" s="23"/>
      <c r="O18003" s="24"/>
      <c r="P18003" s="19"/>
      <c r="Q18003" s="19"/>
      <c r="R18003" s="19"/>
      <c r="U18003" s="27"/>
      <c r="Z18003" s="9"/>
      <c r="AA18003" s="9"/>
      <c r="AD18003" s="9"/>
    </row>
    <row r="18004" spans="8:30" x14ac:dyDescent="0.25">
      <c r="H18004" s="8"/>
      <c r="I18004" s="8"/>
      <c r="N18004" s="23"/>
      <c r="O18004" s="24"/>
      <c r="P18004" s="19"/>
      <c r="Q18004" s="19"/>
      <c r="R18004" s="19"/>
      <c r="U18004" s="27"/>
      <c r="Z18004" s="9"/>
      <c r="AA18004" s="9"/>
      <c r="AD18004" s="9"/>
    </row>
    <row r="18005" spans="8:30" x14ac:dyDescent="0.25">
      <c r="H18005" s="8"/>
      <c r="I18005" s="8"/>
      <c r="N18005" s="23"/>
      <c r="O18005" s="24"/>
      <c r="P18005" s="19"/>
      <c r="Q18005" s="19"/>
      <c r="R18005" s="19"/>
      <c r="U18005" s="27"/>
      <c r="Z18005" s="9"/>
      <c r="AA18005" s="9"/>
      <c r="AD18005" s="9"/>
    </row>
    <row r="18006" spans="8:30" x14ac:dyDescent="0.25">
      <c r="H18006" s="8"/>
      <c r="I18006" s="8"/>
      <c r="N18006" s="23"/>
      <c r="O18006" s="24"/>
      <c r="P18006" s="19"/>
      <c r="Q18006" s="19"/>
      <c r="R18006" s="19"/>
      <c r="U18006" s="27"/>
      <c r="Z18006" s="9"/>
      <c r="AA18006" s="9"/>
      <c r="AD18006" s="9"/>
    </row>
    <row r="18007" spans="8:30" x14ac:dyDescent="0.25">
      <c r="H18007" s="8"/>
      <c r="I18007" s="8"/>
      <c r="N18007" s="23"/>
      <c r="O18007" s="24"/>
      <c r="P18007" s="19"/>
      <c r="Q18007" s="19"/>
      <c r="R18007" s="19"/>
      <c r="U18007" s="27"/>
      <c r="Z18007" s="9"/>
      <c r="AA18007" s="9"/>
      <c r="AD18007" s="9"/>
    </row>
    <row r="18008" spans="8:30" x14ac:dyDescent="0.25">
      <c r="H18008" s="8"/>
      <c r="I18008" s="8"/>
      <c r="N18008" s="23"/>
      <c r="O18008" s="24"/>
      <c r="P18008" s="19"/>
      <c r="Q18008" s="19"/>
      <c r="R18008" s="19"/>
      <c r="U18008" s="27"/>
      <c r="Z18008" s="9"/>
      <c r="AA18008" s="9"/>
      <c r="AD18008" s="9"/>
    </row>
    <row r="18009" spans="8:30" x14ac:dyDescent="0.25">
      <c r="H18009" s="8"/>
      <c r="I18009" s="8"/>
      <c r="N18009" s="23"/>
      <c r="O18009" s="24"/>
      <c r="P18009" s="19"/>
      <c r="Q18009" s="19"/>
      <c r="R18009" s="19"/>
      <c r="U18009" s="27"/>
      <c r="Z18009" s="9"/>
      <c r="AA18009" s="9"/>
      <c r="AD18009" s="9"/>
    </row>
    <row r="18010" spans="8:30" x14ac:dyDescent="0.25">
      <c r="H18010" s="8"/>
      <c r="I18010" s="8"/>
      <c r="N18010" s="23"/>
      <c r="O18010" s="24"/>
      <c r="P18010" s="19"/>
      <c r="Q18010" s="19"/>
      <c r="R18010" s="19"/>
      <c r="U18010" s="27"/>
      <c r="Z18010" s="9"/>
      <c r="AA18010" s="9"/>
      <c r="AD18010" s="9"/>
    </row>
    <row r="18011" spans="8:30" x14ac:dyDescent="0.25">
      <c r="H18011" s="8"/>
      <c r="I18011" s="8"/>
      <c r="N18011" s="23"/>
      <c r="O18011" s="24"/>
      <c r="P18011" s="19"/>
      <c r="Q18011" s="19"/>
      <c r="R18011" s="19"/>
      <c r="U18011" s="27"/>
      <c r="Z18011" s="9"/>
      <c r="AA18011" s="9"/>
      <c r="AD18011" s="9"/>
    </row>
    <row r="18012" spans="8:30" x14ac:dyDescent="0.25">
      <c r="H18012" s="8"/>
      <c r="I18012" s="8"/>
      <c r="N18012" s="23"/>
      <c r="O18012" s="24"/>
      <c r="P18012" s="19"/>
      <c r="Q18012" s="19"/>
      <c r="R18012" s="19"/>
      <c r="U18012" s="27"/>
      <c r="Z18012" s="9"/>
      <c r="AA18012" s="9"/>
      <c r="AD18012" s="9"/>
    </row>
    <row r="18013" spans="8:30" x14ac:dyDescent="0.25">
      <c r="H18013" s="8"/>
      <c r="I18013" s="8"/>
      <c r="N18013" s="23"/>
      <c r="O18013" s="24"/>
      <c r="P18013" s="19"/>
      <c r="Q18013" s="19"/>
      <c r="R18013" s="19"/>
      <c r="U18013" s="27"/>
      <c r="Z18013" s="9"/>
      <c r="AA18013" s="9"/>
      <c r="AD18013" s="9"/>
    </row>
    <row r="18014" spans="8:30" x14ac:dyDescent="0.25">
      <c r="H18014" s="8"/>
      <c r="I18014" s="8"/>
      <c r="N18014" s="23"/>
      <c r="O18014" s="24"/>
      <c r="P18014" s="19"/>
      <c r="Q18014" s="19"/>
      <c r="R18014" s="19"/>
      <c r="U18014" s="27"/>
      <c r="Z18014" s="9"/>
      <c r="AA18014" s="9"/>
      <c r="AD18014" s="9"/>
    </row>
    <row r="18015" spans="8:30" x14ac:dyDescent="0.25">
      <c r="H18015" s="8"/>
      <c r="I18015" s="8"/>
      <c r="N18015" s="23"/>
      <c r="O18015" s="24"/>
      <c r="P18015" s="19"/>
      <c r="Q18015" s="19"/>
      <c r="R18015" s="19"/>
      <c r="U18015" s="27"/>
      <c r="Z18015" s="9"/>
      <c r="AA18015" s="9"/>
      <c r="AD18015" s="9"/>
    </row>
    <row r="18016" spans="8:30" x14ac:dyDescent="0.25">
      <c r="H18016" s="8"/>
      <c r="I18016" s="8"/>
      <c r="N18016" s="23"/>
      <c r="O18016" s="24"/>
      <c r="P18016" s="19"/>
      <c r="Q18016" s="19"/>
      <c r="R18016" s="19"/>
      <c r="U18016" s="27"/>
      <c r="Z18016" s="9"/>
      <c r="AA18016" s="9"/>
      <c r="AD18016" s="9"/>
    </row>
    <row r="18017" spans="8:30" x14ac:dyDescent="0.25">
      <c r="H18017" s="8"/>
      <c r="I18017" s="8"/>
      <c r="N18017" s="23"/>
      <c r="O18017" s="24"/>
      <c r="P18017" s="19"/>
      <c r="Q18017" s="19"/>
      <c r="R18017" s="19"/>
      <c r="U18017" s="27"/>
      <c r="Z18017" s="9"/>
      <c r="AA18017" s="9"/>
      <c r="AD18017" s="9"/>
    </row>
    <row r="18018" spans="8:30" x14ac:dyDescent="0.25">
      <c r="H18018" s="8"/>
      <c r="I18018" s="8"/>
      <c r="N18018" s="23"/>
      <c r="O18018" s="24"/>
      <c r="P18018" s="19"/>
      <c r="Q18018" s="19"/>
      <c r="R18018" s="19"/>
      <c r="U18018" s="27"/>
      <c r="Z18018" s="9"/>
      <c r="AA18018" s="9"/>
      <c r="AD18018" s="9"/>
    </row>
    <row r="18019" spans="8:30" x14ac:dyDescent="0.25">
      <c r="H18019" s="8"/>
      <c r="I18019" s="8"/>
      <c r="N18019" s="23"/>
      <c r="O18019" s="24"/>
      <c r="P18019" s="19"/>
      <c r="Q18019" s="19"/>
      <c r="R18019" s="19"/>
      <c r="U18019" s="27"/>
      <c r="Z18019" s="9"/>
      <c r="AA18019" s="9"/>
      <c r="AD18019" s="9"/>
    </row>
    <row r="18020" spans="8:30" x14ac:dyDescent="0.25">
      <c r="H18020" s="8"/>
      <c r="I18020" s="8"/>
      <c r="N18020" s="23"/>
      <c r="O18020" s="24"/>
      <c r="P18020" s="19"/>
      <c r="Q18020" s="19"/>
      <c r="R18020" s="19"/>
      <c r="U18020" s="27"/>
      <c r="Z18020" s="9"/>
      <c r="AA18020" s="9"/>
      <c r="AD18020" s="9"/>
    </row>
    <row r="18021" spans="8:30" x14ac:dyDescent="0.25">
      <c r="H18021" s="8"/>
      <c r="I18021" s="8"/>
      <c r="N18021" s="23"/>
      <c r="O18021" s="24"/>
      <c r="P18021" s="19"/>
      <c r="Q18021" s="19"/>
      <c r="R18021" s="19"/>
      <c r="U18021" s="27"/>
      <c r="Z18021" s="9"/>
      <c r="AA18021" s="9"/>
      <c r="AD18021" s="9"/>
    </row>
    <row r="18022" spans="8:30" x14ac:dyDescent="0.25">
      <c r="H18022" s="8"/>
      <c r="I18022" s="8"/>
      <c r="N18022" s="23"/>
      <c r="O18022" s="24"/>
      <c r="P18022" s="19"/>
      <c r="Q18022" s="19"/>
      <c r="R18022" s="19"/>
      <c r="U18022" s="27"/>
      <c r="Z18022" s="9"/>
      <c r="AA18022" s="9"/>
      <c r="AD18022" s="9"/>
    </row>
    <row r="18023" spans="8:30" x14ac:dyDescent="0.25">
      <c r="H18023" s="8"/>
      <c r="I18023" s="8"/>
      <c r="N18023" s="23"/>
      <c r="O18023" s="24"/>
      <c r="P18023" s="19"/>
      <c r="Q18023" s="19"/>
      <c r="R18023" s="19"/>
      <c r="U18023" s="27"/>
      <c r="Z18023" s="9"/>
      <c r="AA18023" s="9"/>
      <c r="AD18023" s="9"/>
    </row>
    <row r="18024" spans="8:30" x14ac:dyDescent="0.25">
      <c r="H18024" s="8"/>
      <c r="I18024" s="8"/>
      <c r="N18024" s="23"/>
      <c r="O18024" s="24"/>
      <c r="P18024" s="19"/>
      <c r="Q18024" s="19"/>
      <c r="R18024" s="19"/>
      <c r="U18024" s="27"/>
      <c r="Z18024" s="9"/>
      <c r="AA18024" s="9"/>
      <c r="AD18024" s="9"/>
    </row>
    <row r="18025" spans="8:30" x14ac:dyDescent="0.25">
      <c r="H18025" s="8"/>
      <c r="I18025" s="8"/>
      <c r="N18025" s="23"/>
      <c r="O18025" s="24"/>
      <c r="P18025" s="19"/>
      <c r="Q18025" s="19"/>
      <c r="R18025" s="19"/>
      <c r="U18025" s="27"/>
      <c r="Z18025" s="9"/>
      <c r="AA18025" s="9"/>
      <c r="AD18025" s="9"/>
    </row>
    <row r="18026" spans="8:30" x14ac:dyDescent="0.25">
      <c r="H18026" s="8"/>
      <c r="I18026" s="8"/>
      <c r="N18026" s="23"/>
      <c r="O18026" s="24"/>
      <c r="P18026" s="19"/>
      <c r="Q18026" s="19"/>
      <c r="R18026" s="19"/>
      <c r="U18026" s="27"/>
      <c r="Z18026" s="9"/>
      <c r="AA18026" s="9"/>
      <c r="AD18026" s="9"/>
    </row>
    <row r="18027" spans="8:30" x14ac:dyDescent="0.25">
      <c r="H18027" s="8"/>
      <c r="I18027" s="8"/>
      <c r="N18027" s="23"/>
      <c r="O18027" s="24"/>
      <c r="P18027" s="19"/>
      <c r="Q18027" s="19"/>
      <c r="R18027" s="19"/>
      <c r="U18027" s="27"/>
      <c r="Z18027" s="9"/>
      <c r="AA18027" s="9"/>
      <c r="AD18027" s="9"/>
    </row>
    <row r="18028" spans="8:30" x14ac:dyDescent="0.25">
      <c r="H18028" s="8"/>
      <c r="I18028" s="8"/>
      <c r="N18028" s="23"/>
      <c r="O18028" s="24"/>
      <c r="P18028" s="19"/>
      <c r="Q18028" s="19"/>
      <c r="R18028" s="19"/>
      <c r="U18028" s="27"/>
      <c r="Z18028" s="9"/>
      <c r="AA18028" s="9"/>
      <c r="AD18028" s="9"/>
    </row>
    <row r="18029" spans="8:30" x14ac:dyDescent="0.25">
      <c r="H18029" s="8"/>
      <c r="I18029" s="8"/>
      <c r="N18029" s="23"/>
      <c r="O18029" s="24"/>
      <c r="P18029" s="19"/>
      <c r="Q18029" s="19"/>
      <c r="R18029" s="19"/>
      <c r="U18029" s="27"/>
      <c r="Z18029" s="9"/>
      <c r="AA18029" s="9"/>
      <c r="AD18029" s="9"/>
    </row>
    <row r="18030" spans="8:30" x14ac:dyDescent="0.25">
      <c r="H18030" s="8"/>
      <c r="I18030" s="8"/>
      <c r="N18030" s="23"/>
      <c r="O18030" s="24"/>
      <c r="P18030" s="19"/>
      <c r="Q18030" s="19"/>
      <c r="R18030" s="19"/>
      <c r="U18030" s="27"/>
      <c r="Z18030" s="9"/>
      <c r="AA18030" s="9"/>
      <c r="AD18030" s="9"/>
    </row>
    <row r="18031" spans="8:30" x14ac:dyDescent="0.25">
      <c r="H18031" s="8"/>
      <c r="I18031" s="8"/>
      <c r="N18031" s="23"/>
      <c r="O18031" s="24"/>
      <c r="P18031" s="19"/>
      <c r="Q18031" s="19"/>
      <c r="R18031" s="19"/>
      <c r="U18031" s="27"/>
      <c r="Z18031" s="9"/>
      <c r="AA18031" s="9"/>
      <c r="AD18031" s="9"/>
    </row>
    <row r="18032" spans="8:30" x14ac:dyDescent="0.25">
      <c r="H18032" s="8"/>
      <c r="I18032" s="8"/>
      <c r="N18032" s="23"/>
      <c r="O18032" s="24"/>
      <c r="P18032" s="19"/>
      <c r="Q18032" s="19"/>
      <c r="R18032" s="19"/>
      <c r="U18032" s="27"/>
      <c r="Z18032" s="9"/>
      <c r="AA18032" s="9"/>
      <c r="AD18032" s="9"/>
    </row>
    <row r="18033" spans="8:30" x14ac:dyDescent="0.25">
      <c r="H18033" s="8"/>
      <c r="I18033" s="8"/>
      <c r="N18033" s="23"/>
      <c r="O18033" s="24"/>
      <c r="P18033" s="19"/>
      <c r="Q18033" s="19"/>
      <c r="R18033" s="19"/>
      <c r="U18033" s="27"/>
      <c r="Z18033" s="9"/>
      <c r="AA18033" s="9"/>
      <c r="AD18033" s="9"/>
    </row>
    <row r="18034" spans="8:30" x14ac:dyDescent="0.25">
      <c r="H18034" s="8"/>
      <c r="I18034" s="8"/>
      <c r="N18034" s="23"/>
      <c r="O18034" s="24"/>
      <c r="P18034" s="19"/>
      <c r="Q18034" s="19"/>
      <c r="R18034" s="19"/>
      <c r="U18034" s="27"/>
      <c r="Z18034" s="9"/>
      <c r="AA18034" s="9"/>
      <c r="AD18034" s="9"/>
    </row>
    <row r="18035" spans="8:30" x14ac:dyDescent="0.25">
      <c r="H18035" s="8"/>
      <c r="I18035" s="8"/>
      <c r="N18035" s="23"/>
      <c r="O18035" s="24"/>
      <c r="P18035" s="19"/>
      <c r="Q18035" s="19"/>
      <c r="R18035" s="19"/>
      <c r="U18035" s="27"/>
      <c r="Z18035" s="9"/>
      <c r="AA18035" s="9"/>
      <c r="AD18035" s="9"/>
    </row>
    <row r="18036" spans="8:30" x14ac:dyDescent="0.25">
      <c r="H18036" s="8"/>
      <c r="I18036" s="8"/>
      <c r="N18036" s="23"/>
      <c r="O18036" s="24"/>
      <c r="P18036" s="19"/>
      <c r="Q18036" s="19"/>
      <c r="R18036" s="19"/>
      <c r="U18036" s="27"/>
      <c r="Z18036" s="9"/>
      <c r="AA18036" s="9"/>
      <c r="AD18036" s="9"/>
    </row>
    <row r="18037" spans="8:30" x14ac:dyDescent="0.25">
      <c r="H18037" s="8"/>
      <c r="I18037" s="8"/>
      <c r="N18037" s="23"/>
      <c r="O18037" s="24"/>
      <c r="P18037" s="19"/>
      <c r="Q18037" s="19"/>
      <c r="R18037" s="19"/>
      <c r="U18037" s="27"/>
      <c r="Z18037" s="9"/>
      <c r="AA18037" s="9"/>
      <c r="AD18037" s="9"/>
    </row>
    <row r="18038" spans="8:30" x14ac:dyDescent="0.25">
      <c r="H18038" s="8"/>
      <c r="I18038" s="8"/>
      <c r="N18038" s="23"/>
      <c r="O18038" s="24"/>
      <c r="P18038" s="19"/>
      <c r="Q18038" s="19"/>
      <c r="R18038" s="19"/>
      <c r="U18038" s="27"/>
      <c r="Z18038" s="9"/>
      <c r="AA18038" s="9"/>
      <c r="AD18038" s="9"/>
    </row>
    <row r="18039" spans="8:30" x14ac:dyDescent="0.25">
      <c r="H18039" s="8"/>
      <c r="I18039" s="8"/>
      <c r="N18039" s="23"/>
      <c r="O18039" s="24"/>
      <c r="P18039" s="19"/>
      <c r="Q18039" s="19"/>
      <c r="R18039" s="19"/>
      <c r="U18039" s="27"/>
      <c r="Z18039" s="9"/>
      <c r="AA18039" s="9"/>
      <c r="AD18039" s="9"/>
    </row>
    <row r="18040" spans="8:30" x14ac:dyDescent="0.25">
      <c r="H18040" s="8"/>
      <c r="I18040" s="8"/>
      <c r="N18040" s="23"/>
      <c r="O18040" s="24"/>
      <c r="P18040" s="19"/>
      <c r="Q18040" s="19"/>
      <c r="R18040" s="19"/>
      <c r="U18040" s="27"/>
      <c r="Z18040" s="9"/>
      <c r="AA18040" s="9"/>
      <c r="AD18040" s="9"/>
    </row>
    <row r="18041" spans="8:30" x14ac:dyDescent="0.25">
      <c r="H18041" s="8"/>
      <c r="I18041" s="8"/>
      <c r="N18041" s="23"/>
      <c r="O18041" s="24"/>
      <c r="P18041" s="19"/>
      <c r="Q18041" s="19"/>
      <c r="R18041" s="19"/>
      <c r="U18041" s="27"/>
      <c r="Z18041" s="9"/>
      <c r="AA18041" s="9"/>
      <c r="AD18041" s="9"/>
    </row>
    <row r="18042" spans="8:30" x14ac:dyDescent="0.25">
      <c r="H18042" s="8"/>
      <c r="I18042" s="8"/>
      <c r="N18042" s="23"/>
      <c r="O18042" s="24"/>
      <c r="P18042" s="19"/>
      <c r="Q18042" s="19"/>
      <c r="R18042" s="19"/>
      <c r="U18042" s="27"/>
      <c r="Z18042" s="9"/>
      <c r="AA18042" s="9"/>
      <c r="AD18042" s="9"/>
    </row>
    <row r="18043" spans="8:30" x14ac:dyDescent="0.25">
      <c r="H18043" s="8"/>
      <c r="I18043" s="8"/>
      <c r="N18043" s="23"/>
      <c r="O18043" s="24"/>
      <c r="P18043" s="19"/>
      <c r="Q18043" s="19"/>
      <c r="R18043" s="19"/>
      <c r="U18043" s="27"/>
      <c r="Z18043" s="9"/>
      <c r="AA18043" s="9"/>
      <c r="AD18043" s="9"/>
    </row>
    <row r="18044" spans="8:30" x14ac:dyDescent="0.25">
      <c r="H18044" s="8"/>
      <c r="I18044" s="8"/>
      <c r="N18044" s="23"/>
      <c r="O18044" s="24"/>
      <c r="P18044" s="19"/>
      <c r="Q18044" s="19"/>
      <c r="R18044" s="19"/>
      <c r="U18044" s="27"/>
      <c r="Z18044" s="9"/>
      <c r="AA18044" s="9"/>
      <c r="AD18044" s="9"/>
    </row>
    <row r="18045" spans="8:30" x14ac:dyDescent="0.25">
      <c r="H18045" s="8"/>
      <c r="I18045" s="8"/>
      <c r="N18045" s="23"/>
      <c r="O18045" s="24"/>
      <c r="P18045" s="19"/>
      <c r="Q18045" s="19"/>
      <c r="R18045" s="19"/>
      <c r="U18045" s="27"/>
      <c r="Z18045" s="9"/>
      <c r="AA18045" s="9"/>
      <c r="AD18045" s="9"/>
    </row>
    <row r="18046" spans="8:30" x14ac:dyDescent="0.25">
      <c r="H18046" s="8"/>
      <c r="I18046" s="8"/>
      <c r="N18046" s="23"/>
      <c r="O18046" s="24"/>
      <c r="P18046" s="19"/>
      <c r="Q18046" s="19"/>
      <c r="R18046" s="19"/>
      <c r="U18046" s="27"/>
      <c r="Z18046" s="9"/>
      <c r="AA18046" s="9"/>
      <c r="AD18046" s="9"/>
    </row>
    <row r="18047" spans="8:30" x14ac:dyDescent="0.25">
      <c r="H18047" s="8"/>
      <c r="I18047" s="8"/>
      <c r="N18047" s="23"/>
      <c r="O18047" s="24"/>
      <c r="P18047" s="19"/>
      <c r="Q18047" s="19"/>
      <c r="R18047" s="19"/>
      <c r="U18047" s="27"/>
      <c r="Z18047" s="9"/>
      <c r="AA18047" s="9"/>
      <c r="AD18047" s="9"/>
    </row>
    <row r="18048" spans="8:30" x14ac:dyDescent="0.25">
      <c r="H18048" s="8"/>
      <c r="I18048" s="8"/>
      <c r="N18048" s="23"/>
      <c r="O18048" s="24"/>
      <c r="P18048" s="19"/>
      <c r="Q18048" s="19"/>
      <c r="R18048" s="19"/>
      <c r="U18048" s="27"/>
      <c r="Z18048" s="9"/>
      <c r="AA18048" s="9"/>
      <c r="AD18048" s="9"/>
    </row>
    <row r="18049" spans="8:30" x14ac:dyDescent="0.25">
      <c r="H18049" s="8"/>
      <c r="I18049" s="8"/>
      <c r="N18049" s="23"/>
      <c r="O18049" s="24"/>
      <c r="P18049" s="19"/>
      <c r="Q18049" s="19"/>
      <c r="R18049" s="19"/>
      <c r="U18049" s="27"/>
      <c r="Z18049" s="9"/>
      <c r="AA18049" s="9"/>
      <c r="AD18049" s="9"/>
    </row>
    <row r="18050" spans="8:30" x14ac:dyDescent="0.25">
      <c r="H18050" s="8"/>
      <c r="I18050" s="8"/>
      <c r="N18050" s="23"/>
      <c r="O18050" s="24"/>
      <c r="P18050" s="19"/>
      <c r="Q18050" s="19"/>
      <c r="R18050" s="19"/>
      <c r="U18050" s="27"/>
      <c r="Z18050" s="9"/>
      <c r="AA18050" s="9"/>
      <c r="AD18050" s="9"/>
    </row>
    <row r="18051" spans="8:30" x14ac:dyDescent="0.25">
      <c r="H18051" s="8"/>
      <c r="I18051" s="8"/>
      <c r="N18051" s="23"/>
      <c r="O18051" s="24"/>
      <c r="P18051" s="19"/>
      <c r="Q18051" s="19"/>
      <c r="R18051" s="19"/>
      <c r="U18051" s="27"/>
      <c r="Z18051" s="9"/>
      <c r="AA18051" s="9"/>
      <c r="AD18051" s="9"/>
    </row>
    <row r="18052" spans="8:30" x14ac:dyDescent="0.25">
      <c r="H18052" s="8"/>
      <c r="I18052" s="8"/>
      <c r="N18052" s="23"/>
      <c r="O18052" s="24"/>
      <c r="P18052" s="19"/>
      <c r="Q18052" s="19"/>
      <c r="R18052" s="19"/>
      <c r="U18052" s="27"/>
      <c r="Z18052" s="9"/>
      <c r="AA18052" s="9"/>
      <c r="AD18052" s="9"/>
    </row>
    <row r="18053" spans="8:30" x14ac:dyDescent="0.25">
      <c r="H18053" s="8"/>
      <c r="I18053" s="8"/>
      <c r="N18053" s="23"/>
      <c r="O18053" s="24"/>
      <c r="P18053" s="19"/>
      <c r="Q18053" s="19"/>
      <c r="R18053" s="19"/>
      <c r="U18053" s="27"/>
      <c r="Z18053" s="9"/>
      <c r="AA18053" s="9"/>
      <c r="AD18053" s="9"/>
    </row>
    <row r="18054" spans="8:30" x14ac:dyDescent="0.25">
      <c r="H18054" s="8"/>
      <c r="I18054" s="8"/>
      <c r="N18054" s="23"/>
      <c r="O18054" s="24"/>
      <c r="P18054" s="19"/>
      <c r="Q18054" s="19"/>
      <c r="R18054" s="19"/>
      <c r="U18054" s="27"/>
      <c r="Z18054" s="9"/>
      <c r="AA18054" s="9"/>
      <c r="AD18054" s="9"/>
    </row>
    <row r="18055" spans="8:30" x14ac:dyDescent="0.25">
      <c r="H18055" s="8"/>
      <c r="I18055" s="8"/>
      <c r="N18055" s="23"/>
      <c r="O18055" s="24"/>
      <c r="P18055" s="19"/>
      <c r="Q18055" s="19"/>
      <c r="R18055" s="19"/>
      <c r="U18055" s="27"/>
      <c r="Z18055" s="9"/>
      <c r="AA18055" s="9"/>
      <c r="AD18055" s="9"/>
    </row>
    <row r="18056" spans="8:30" x14ac:dyDescent="0.25">
      <c r="H18056" s="8"/>
      <c r="I18056" s="8"/>
      <c r="N18056" s="23"/>
      <c r="O18056" s="24"/>
      <c r="P18056" s="19"/>
      <c r="Q18056" s="19"/>
      <c r="R18056" s="19"/>
      <c r="U18056" s="27"/>
      <c r="Z18056" s="9"/>
      <c r="AA18056" s="9"/>
      <c r="AD18056" s="9"/>
    </row>
    <row r="18057" spans="8:30" x14ac:dyDescent="0.25">
      <c r="H18057" s="8"/>
      <c r="I18057" s="8"/>
      <c r="N18057" s="23"/>
      <c r="O18057" s="24"/>
      <c r="P18057" s="19"/>
      <c r="Q18057" s="19"/>
      <c r="R18057" s="19"/>
      <c r="U18057" s="27"/>
      <c r="Z18057" s="9"/>
      <c r="AA18057" s="9"/>
      <c r="AD18057" s="9"/>
    </row>
    <row r="18058" spans="8:30" x14ac:dyDescent="0.25">
      <c r="H18058" s="8"/>
      <c r="I18058" s="8"/>
      <c r="N18058" s="23"/>
      <c r="O18058" s="24"/>
      <c r="P18058" s="19"/>
      <c r="Q18058" s="19"/>
      <c r="R18058" s="19"/>
      <c r="U18058" s="27"/>
      <c r="Z18058" s="9"/>
      <c r="AA18058" s="9"/>
      <c r="AD18058" s="9"/>
    </row>
    <row r="18059" spans="8:30" x14ac:dyDescent="0.25">
      <c r="H18059" s="8"/>
      <c r="I18059" s="8"/>
      <c r="N18059" s="23"/>
      <c r="O18059" s="24"/>
      <c r="P18059" s="19"/>
      <c r="Q18059" s="19"/>
      <c r="R18059" s="19"/>
      <c r="U18059" s="27"/>
      <c r="Z18059" s="9"/>
      <c r="AA18059" s="9"/>
      <c r="AD18059" s="9"/>
    </row>
    <row r="18060" spans="8:30" x14ac:dyDescent="0.25">
      <c r="H18060" s="8"/>
      <c r="I18060" s="8"/>
      <c r="N18060" s="23"/>
      <c r="O18060" s="24"/>
      <c r="P18060" s="19"/>
      <c r="Q18060" s="19"/>
      <c r="R18060" s="19"/>
      <c r="U18060" s="27"/>
      <c r="Z18060" s="9"/>
      <c r="AA18060" s="9"/>
      <c r="AD18060" s="9"/>
    </row>
    <row r="18061" spans="8:30" x14ac:dyDescent="0.25">
      <c r="H18061" s="8"/>
      <c r="I18061" s="8"/>
      <c r="N18061" s="23"/>
      <c r="O18061" s="24"/>
      <c r="P18061" s="19"/>
      <c r="Q18061" s="19"/>
      <c r="R18061" s="19"/>
      <c r="U18061" s="27"/>
      <c r="Z18061" s="9"/>
      <c r="AA18061" s="9"/>
      <c r="AD18061" s="9"/>
    </row>
    <row r="18062" spans="8:30" x14ac:dyDescent="0.25">
      <c r="H18062" s="8"/>
      <c r="I18062" s="8"/>
      <c r="N18062" s="23"/>
      <c r="O18062" s="24"/>
      <c r="P18062" s="19"/>
      <c r="Q18062" s="19"/>
      <c r="R18062" s="19"/>
      <c r="U18062" s="27"/>
      <c r="Z18062" s="9"/>
      <c r="AA18062" s="9"/>
      <c r="AD18062" s="9"/>
    </row>
    <row r="18063" spans="8:30" x14ac:dyDescent="0.25">
      <c r="H18063" s="8"/>
      <c r="I18063" s="8"/>
      <c r="N18063" s="23"/>
      <c r="O18063" s="24"/>
      <c r="P18063" s="19"/>
      <c r="Q18063" s="19"/>
      <c r="R18063" s="19"/>
      <c r="U18063" s="27"/>
      <c r="Z18063" s="9"/>
      <c r="AA18063" s="9"/>
      <c r="AD18063" s="9"/>
    </row>
    <row r="18064" spans="8:30" x14ac:dyDescent="0.25">
      <c r="H18064" s="8"/>
      <c r="I18064" s="8"/>
      <c r="N18064" s="23"/>
      <c r="O18064" s="24"/>
      <c r="P18064" s="19"/>
      <c r="Q18064" s="19"/>
      <c r="R18064" s="19"/>
      <c r="U18064" s="27"/>
      <c r="Z18064" s="9"/>
      <c r="AA18064" s="9"/>
      <c r="AD18064" s="9"/>
    </row>
    <row r="18065" spans="8:30" x14ac:dyDescent="0.25">
      <c r="H18065" s="8"/>
      <c r="I18065" s="8"/>
      <c r="N18065" s="23"/>
      <c r="O18065" s="24"/>
      <c r="P18065" s="19"/>
      <c r="Q18065" s="19"/>
      <c r="R18065" s="19"/>
      <c r="U18065" s="27"/>
      <c r="Z18065" s="9"/>
      <c r="AA18065" s="9"/>
      <c r="AD18065" s="9"/>
    </row>
    <row r="18066" spans="8:30" x14ac:dyDescent="0.25">
      <c r="H18066" s="8"/>
      <c r="I18066" s="8"/>
      <c r="N18066" s="23"/>
      <c r="O18066" s="24"/>
      <c r="P18066" s="19"/>
      <c r="Q18066" s="19"/>
      <c r="R18066" s="19"/>
      <c r="U18066" s="27"/>
      <c r="Z18066" s="9"/>
      <c r="AA18066" s="9"/>
      <c r="AD18066" s="9"/>
    </row>
    <row r="18067" spans="8:30" x14ac:dyDescent="0.25">
      <c r="H18067" s="8"/>
      <c r="I18067" s="8"/>
      <c r="N18067" s="23"/>
      <c r="O18067" s="24"/>
      <c r="P18067" s="19"/>
      <c r="Q18067" s="19"/>
      <c r="R18067" s="19"/>
      <c r="U18067" s="27"/>
      <c r="Z18067" s="9"/>
      <c r="AA18067" s="9"/>
      <c r="AD18067" s="9"/>
    </row>
    <row r="18068" spans="8:30" x14ac:dyDescent="0.25">
      <c r="H18068" s="8"/>
      <c r="I18068" s="8"/>
      <c r="N18068" s="23"/>
      <c r="O18068" s="24"/>
      <c r="P18068" s="19"/>
      <c r="Q18068" s="19"/>
      <c r="R18068" s="19"/>
      <c r="U18068" s="27"/>
      <c r="Z18068" s="9"/>
      <c r="AA18068" s="9"/>
      <c r="AD18068" s="9"/>
    </row>
    <row r="18069" spans="8:30" x14ac:dyDescent="0.25">
      <c r="H18069" s="8"/>
      <c r="I18069" s="8"/>
      <c r="N18069" s="23"/>
      <c r="O18069" s="24"/>
      <c r="P18069" s="19"/>
      <c r="Q18069" s="19"/>
      <c r="R18069" s="19"/>
      <c r="U18069" s="27"/>
      <c r="Z18069" s="9"/>
      <c r="AA18069" s="9"/>
      <c r="AD18069" s="9"/>
    </row>
    <row r="18070" spans="8:30" x14ac:dyDescent="0.25">
      <c r="H18070" s="8"/>
      <c r="I18070" s="8"/>
      <c r="N18070" s="23"/>
      <c r="O18070" s="24"/>
      <c r="P18070" s="19"/>
      <c r="Q18070" s="19"/>
      <c r="R18070" s="19"/>
      <c r="U18070" s="27"/>
      <c r="Z18070" s="9"/>
      <c r="AA18070" s="9"/>
      <c r="AD18070" s="9"/>
    </row>
    <row r="18071" spans="8:30" x14ac:dyDescent="0.25">
      <c r="H18071" s="8"/>
      <c r="I18071" s="8"/>
      <c r="N18071" s="23"/>
      <c r="O18071" s="24"/>
      <c r="P18071" s="19"/>
      <c r="Q18071" s="19"/>
      <c r="R18071" s="19"/>
      <c r="U18071" s="27"/>
      <c r="Z18071" s="9"/>
      <c r="AA18071" s="9"/>
      <c r="AD18071" s="9"/>
    </row>
    <row r="18072" spans="8:30" x14ac:dyDescent="0.25">
      <c r="H18072" s="8"/>
      <c r="I18072" s="8"/>
      <c r="N18072" s="23"/>
      <c r="O18072" s="24"/>
      <c r="P18072" s="19"/>
      <c r="Q18072" s="19"/>
      <c r="R18072" s="19"/>
      <c r="U18072" s="27"/>
      <c r="Z18072" s="9"/>
      <c r="AA18072" s="9"/>
      <c r="AD18072" s="9"/>
    </row>
    <row r="18073" spans="8:30" x14ac:dyDescent="0.25">
      <c r="H18073" s="8"/>
      <c r="I18073" s="8"/>
      <c r="N18073" s="23"/>
      <c r="O18073" s="24"/>
      <c r="P18073" s="19"/>
      <c r="Q18073" s="19"/>
      <c r="R18073" s="19"/>
      <c r="U18073" s="27"/>
      <c r="Z18073" s="9"/>
      <c r="AA18073" s="9"/>
      <c r="AD18073" s="9"/>
    </row>
    <row r="18074" spans="8:30" x14ac:dyDescent="0.25">
      <c r="H18074" s="8"/>
      <c r="I18074" s="8"/>
      <c r="N18074" s="23"/>
      <c r="O18074" s="24"/>
      <c r="P18074" s="19"/>
      <c r="Q18074" s="19"/>
      <c r="R18074" s="19"/>
      <c r="U18074" s="27"/>
      <c r="Z18074" s="9"/>
      <c r="AA18074" s="9"/>
      <c r="AD18074" s="9"/>
    </row>
    <row r="18075" spans="8:30" x14ac:dyDescent="0.25">
      <c r="H18075" s="8"/>
      <c r="I18075" s="8"/>
      <c r="N18075" s="23"/>
      <c r="O18075" s="24"/>
      <c r="P18075" s="19"/>
      <c r="Q18075" s="19"/>
      <c r="R18075" s="19"/>
      <c r="U18075" s="27"/>
      <c r="Z18075" s="9"/>
      <c r="AA18075" s="9"/>
      <c r="AD18075" s="9"/>
    </row>
    <row r="18076" spans="8:30" x14ac:dyDescent="0.25">
      <c r="H18076" s="8"/>
      <c r="I18076" s="8"/>
      <c r="N18076" s="23"/>
      <c r="O18076" s="24"/>
      <c r="P18076" s="19"/>
      <c r="Q18076" s="19"/>
      <c r="R18076" s="19"/>
      <c r="U18076" s="27"/>
      <c r="Z18076" s="9"/>
      <c r="AA18076" s="9"/>
      <c r="AD18076" s="9"/>
    </row>
    <row r="18077" spans="8:30" x14ac:dyDescent="0.25">
      <c r="H18077" s="8"/>
      <c r="I18077" s="8"/>
      <c r="N18077" s="23"/>
      <c r="O18077" s="24"/>
      <c r="P18077" s="19"/>
      <c r="Q18077" s="19"/>
      <c r="R18077" s="19"/>
      <c r="U18077" s="27"/>
      <c r="Z18077" s="9"/>
      <c r="AA18077" s="9"/>
      <c r="AD18077" s="9"/>
    </row>
    <row r="18078" spans="8:30" x14ac:dyDescent="0.25">
      <c r="H18078" s="8"/>
      <c r="I18078" s="8"/>
      <c r="N18078" s="23"/>
      <c r="O18078" s="24"/>
      <c r="P18078" s="19"/>
      <c r="Q18078" s="19"/>
      <c r="R18078" s="19"/>
      <c r="U18078" s="27"/>
      <c r="Z18078" s="9"/>
      <c r="AA18078" s="9"/>
      <c r="AD18078" s="9"/>
    </row>
    <row r="18079" spans="8:30" x14ac:dyDescent="0.25">
      <c r="H18079" s="8"/>
      <c r="I18079" s="8"/>
      <c r="N18079" s="23"/>
      <c r="O18079" s="24"/>
      <c r="P18079" s="19"/>
      <c r="Q18079" s="19"/>
      <c r="R18079" s="19"/>
      <c r="U18079" s="27"/>
      <c r="Z18079" s="9"/>
      <c r="AA18079" s="9"/>
      <c r="AD18079" s="9"/>
    </row>
    <row r="18080" spans="8:30" x14ac:dyDescent="0.25">
      <c r="H18080" s="8"/>
      <c r="I18080" s="8"/>
      <c r="N18080" s="23"/>
      <c r="O18080" s="24"/>
      <c r="P18080" s="19"/>
      <c r="Q18080" s="19"/>
      <c r="R18080" s="19"/>
      <c r="U18080" s="27"/>
      <c r="Z18080" s="9"/>
      <c r="AA18080" s="9"/>
      <c r="AD18080" s="9"/>
    </row>
    <row r="18081" spans="8:30" x14ac:dyDescent="0.25">
      <c r="H18081" s="8"/>
      <c r="I18081" s="8"/>
      <c r="N18081" s="23"/>
      <c r="O18081" s="24"/>
      <c r="P18081" s="19"/>
      <c r="Q18081" s="19"/>
      <c r="R18081" s="19"/>
      <c r="U18081" s="27"/>
      <c r="Z18081" s="9"/>
      <c r="AA18081" s="9"/>
      <c r="AD18081" s="9"/>
    </row>
    <row r="18082" spans="8:30" x14ac:dyDescent="0.25">
      <c r="H18082" s="8"/>
      <c r="I18082" s="8"/>
      <c r="N18082" s="23"/>
      <c r="O18082" s="24"/>
      <c r="P18082" s="19"/>
      <c r="Q18082" s="19"/>
      <c r="R18082" s="19"/>
      <c r="U18082" s="27"/>
      <c r="Z18082" s="9"/>
      <c r="AA18082" s="9"/>
      <c r="AD18082" s="9"/>
    </row>
    <row r="18083" spans="8:30" x14ac:dyDescent="0.25">
      <c r="H18083" s="8"/>
      <c r="I18083" s="8"/>
      <c r="N18083" s="23"/>
      <c r="O18083" s="24"/>
      <c r="P18083" s="19"/>
      <c r="Q18083" s="19"/>
      <c r="R18083" s="19"/>
      <c r="U18083" s="27"/>
      <c r="Z18083" s="9"/>
      <c r="AA18083" s="9"/>
      <c r="AD18083" s="9"/>
    </row>
    <row r="18084" spans="8:30" x14ac:dyDescent="0.25">
      <c r="H18084" s="8"/>
      <c r="I18084" s="8"/>
      <c r="N18084" s="23"/>
      <c r="O18084" s="24"/>
      <c r="P18084" s="19"/>
      <c r="Q18084" s="19"/>
      <c r="R18084" s="19"/>
      <c r="U18084" s="27"/>
      <c r="Z18084" s="9"/>
      <c r="AA18084" s="9"/>
      <c r="AD18084" s="9"/>
    </row>
    <row r="18085" spans="8:30" x14ac:dyDescent="0.25">
      <c r="H18085" s="8"/>
      <c r="I18085" s="8"/>
      <c r="N18085" s="23"/>
      <c r="O18085" s="24"/>
      <c r="P18085" s="19"/>
      <c r="Q18085" s="19"/>
      <c r="R18085" s="19"/>
      <c r="U18085" s="27"/>
      <c r="Z18085" s="9"/>
      <c r="AA18085" s="9"/>
      <c r="AD18085" s="9"/>
    </row>
    <row r="18086" spans="8:30" x14ac:dyDescent="0.25">
      <c r="H18086" s="8"/>
      <c r="I18086" s="8"/>
      <c r="N18086" s="23"/>
      <c r="O18086" s="24"/>
      <c r="P18086" s="19"/>
      <c r="Q18086" s="19"/>
      <c r="R18086" s="19"/>
      <c r="U18086" s="27"/>
      <c r="Z18086" s="9"/>
      <c r="AA18086" s="9"/>
      <c r="AD18086" s="9"/>
    </row>
    <row r="18087" spans="8:30" x14ac:dyDescent="0.25">
      <c r="H18087" s="8"/>
      <c r="I18087" s="8"/>
      <c r="N18087" s="23"/>
      <c r="O18087" s="24"/>
      <c r="P18087" s="19"/>
      <c r="Q18087" s="19"/>
      <c r="R18087" s="19"/>
      <c r="U18087" s="27"/>
      <c r="Z18087" s="9"/>
      <c r="AA18087" s="9"/>
      <c r="AD18087" s="9"/>
    </row>
    <row r="18088" spans="8:30" x14ac:dyDescent="0.25">
      <c r="H18088" s="8"/>
      <c r="I18088" s="8"/>
      <c r="N18088" s="23"/>
      <c r="O18088" s="24"/>
      <c r="P18088" s="19"/>
      <c r="Q18088" s="19"/>
      <c r="R18088" s="19"/>
      <c r="U18088" s="27"/>
      <c r="Z18088" s="9"/>
      <c r="AA18088" s="9"/>
      <c r="AD18088" s="9"/>
    </row>
    <row r="18089" spans="8:30" x14ac:dyDescent="0.25">
      <c r="H18089" s="8"/>
      <c r="I18089" s="8"/>
      <c r="N18089" s="23"/>
      <c r="O18089" s="24"/>
      <c r="P18089" s="19"/>
      <c r="Q18089" s="19"/>
      <c r="R18089" s="19"/>
      <c r="U18089" s="27"/>
      <c r="Z18089" s="9"/>
      <c r="AA18089" s="9"/>
      <c r="AD18089" s="9"/>
    </row>
    <row r="18090" spans="8:30" x14ac:dyDescent="0.25">
      <c r="H18090" s="8"/>
      <c r="I18090" s="8"/>
      <c r="N18090" s="23"/>
      <c r="O18090" s="24"/>
      <c r="P18090" s="19"/>
      <c r="Q18090" s="19"/>
      <c r="R18090" s="19"/>
      <c r="U18090" s="27"/>
      <c r="Z18090" s="9"/>
      <c r="AA18090" s="9"/>
      <c r="AD18090" s="9"/>
    </row>
    <row r="18091" spans="8:30" x14ac:dyDescent="0.25">
      <c r="H18091" s="8"/>
      <c r="I18091" s="8"/>
      <c r="N18091" s="23"/>
      <c r="O18091" s="24"/>
      <c r="P18091" s="19"/>
      <c r="Q18091" s="19"/>
      <c r="R18091" s="19"/>
      <c r="U18091" s="27"/>
      <c r="Z18091" s="9"/>
      <c r="AA18091" s="9"/>
      <c r="AD18091" s="9"/>
    </row>
    <row r="18092" spans="8:30" x14ac:dyDescent="0.25">
      <c r="H18092" s="8"/>
      <c r="I18092" s="8"/>
      <c r="N18092" s="23"/>
      <c r="O18092" s="24"/>
      <c r="P18092" s="19"/>
      <c r="Q18092" s="19"/>
      <c r="R18092" s="19"/>
      <c r="U18092" s="27"/>
      <c r="Z18092" s="9"/>
      <c r="AA18092" s="9"/>
      <c r="AD18092" s="9"/>
    </row>
    <row r="18093" spans="8:30" x14ac:dyDescent="0.25">
      <c r="H18093" s="8"/>
      <c r="I18093" s="8"/>
      <c r="N18093" s="23"/>
      <c r="O18093" s="24"/>
      <c r="P18093" s="19"/>
      <c r="Q18093" s="19"/>
      <c r="R18093" s="19"/>
      <c r="U18093" s="27"/>
      <c r="Z18093" s="9"/>
      <c r="AA18093" s="9"/>
      <c r="AD18093" s="9"/>
    </row>
    <row r="18094" spans="8:30" x14ac:dyDescent="0.25">
      <c r="H18094" s="8"/>
      <c r="I18094" s="8"/>
      <c r="N18094" s="23"/>
      <c r="O18094" s="24"/>
      <c r="P18094" s="19"/>
      <c r="Q18094" s="19"/>
      <c r="R18094" s="19"/>
      <c r="U18094" s="27"/>
      <c r="Z18094" s="9"/>
      <c r="AA18094" s="9"/>
      <c r="AD18094" s="9"/>
    </row>
    <row r="18095" spans="8:30" x14ac:dyDescent="0.25">
      <c r="H18095" s="8"/>
      <c r="I18095" s="8"/>
      <c r="N18095" s="23"/>
      <c r="O18095" s="24"/>
      <c r="P18095" s="19"/>
      <c r="Q18095" s="19"/>
      <c r="R18095" s="19"/>
      <c r="U18095" s="27"/>
      <c r="Z18095" s="9"/>
      <c r="AA18095" s="9"/>
      <c r="AD18095" s="9"/>
    </row>
    <row r="18096" spans="8:30" x14ac:dyDescent="0.25">
      <c r="H18096" s="8"/>
      <c r="I18096" s="8"/>
      <c r="N18096" s="23"/>
      <c r="O18096" s="24"/>
      <c r="P18096" s="19"/>
      <c r="Q18096" s="19"/>
      <c r="R18096" s="19"/>
      <c r="U18096" s="27"/>
      <c r="Z18096" s="9"/>
      <c r="AA18096" s="9"/>
      <c r="AD18096" s="9"/>
    </row>
    <row r="18097" spans="8:30" x14ac:dyDescent="0.25">
      <c r="H18097" s="8"/>
      <c r="I18097" s="8"/>
      <c r="N18097" s="23"/>
      <c r="O18097" s="24"/>
      <c r="P18097" s="19"/>
      <c r="Q18097" s="19"/>
      <c r="R18097" s="19"/>
      <c r="U18097" s="27"/>
      <c r="Z18097" s="9"/>
      <c r="AA18097" s="9"/>
      <c r="AD18097" s="9"/>
    </row>
    <row r="18098" spans="8:30" x14ac:dyDescent="0.25">
      <c r="H18098" s="8"/>
      <c r="I18098" s="8"/>
      <c r="N18098" s="23"/>
      <c r="O18098" s="24"/>
      <c r="P18098" s="19"/>
      <c r="Q18098" s="19"/>
      <c r="R18098" s="19"/>
      <c r="U18098" s="27"/>
      <c r="Z18098" s="9"/>
      <c r="AA18098" s="9"/>
      <c r="AD18098" s="9"/>
    </row>
    <row r="18099" spans="8:30" x14ac:dyDescent="0.25">
      <c r="H18099" s="8"/>
      <c r="I18099" s="8"/>
      <c r="N18099" s="23"/>
      <c r="O18099" s="24"/>
      <c r="P18099" s="19"/>
      <c r="Q18099" s="19"/>
      <c r="R18099" s="19"/>
      <c r="U18099" s="27"/>
      <c r="Z18099" s="9"/>
      <c r="AA18099" s="9"/>
      <c r="AD18099" s="9"/>
    </row>
    <row r="18100" spans="8:30" x14ac:dyDescent="0.25">
      <c r="H18100" s="8"/>
      <c r="I18100" s="8"/>
      <c r="N18100" s="23"/>
      <c r="O18100" s="24"/>
      <c r="P18100" s="19"/>
      <c r="Q18100" s="19"/>
      <c r="R18100" s="19"/>
      <c r="U18100" s="27"/>
      <c r="Z18100" s="9"/>
      <c r="AA18100" s="9"/>
      <c r="AD18100" s="9"/>
    </row>
    <row r="18101" spans="8:30" x14ac:dyDescent="0.25">
      <c r="H18101" s="8"/>
      <c r="I18101" s="8"/>
      <c r="N18101" s="23"/>
      <c r="O18101" s="24"/>
      <c r="P18101" s="19"/>
      <c r="Q18101" s="19"/>
      <c r="R18101" s="19"/>
      <c r="U18101" s="27"/>
      <c r="Z18101" s="9"/>
      <c r="AA18101" s="9"/>
      <c r="AD18101" s="9"/>
    </row>
    <row r="18102" spans="8:30" x14ac:dyDescent="0.25">
      <c r="H18102" s="8"/>
      <c r="I18102" s="8"/>
      <c r="N18102" s="23"/>
      <c r="O18102" s="24"/>
      <c r="P18102" s="19"/>
      <c r="Q18102" s="19"/>
      <c r="R18102" s="19"/>
      <c r="U18102" s="27"/>
      <c r="Z18102" s="9"/>
      <c r="AA18102" s="9"/>
      <c r="AD18102" s="9"/>
    </row>
    <row r="18103" spans="8:30" x14ac:dyDescent="0.25">
      <c r="H18103" s="8"/>
      <c r="I18103" s="8"/>
      <c r="N18103" s="23"/>
      <c r="O18103" s="24"/>
      <c r="P18103" s="19"/>
      <c r="Q18103" s="19"/>
      <c r="R18103" s="19"/>
      <c r="U18103" s="27"/>
      <c r="Z18103" s="9"/>
      <c r="AA18103" s="9"/>
      <c r="AD18103" s="9"/>
    </row>
    <row r="18104" spans="8:30" x14ac:dyDescent="0.25">
      <c r="H18104" s="8"/>
      <c r="I18104" s="8"/>
      <c r="N18104" s="23"/>
      <c r="O18104" s="24"/>
      <c r="P18104" s="19"/>
      <c r="Q18104" s="19"/>
      <c r="R18104" s="19"/>
      <c r="U18104" s="27"/>
      <c r="Z18104" s="9"/>
      <c r="AA18104" s="9"/>
      <c r="AD18104" s="9"/>
    </row>
    <row r="18105" spans="8:30" x14ac:dyDescent="0.25">
      <c r="H18105" s="8"/>
      <c r="I18105" s="8"/>
      <c r="N18105" s="23"/>
      <c r="O18105" s="24"/>
      <c r="P18105" s="19"/>
      <c r="Q18105" s="19"/>
      <c r="R18105" s="19"/>
      <c r="U18105" s="27"/>
      <c r="Z18105" s="9"/>
      <c r="AA18105" s="9"/>
      <c r="AD18105" s="9"/>
    </row>
    <row r="18106" spans="8:30" x14ac:dyDescent="0.25">
      <c r="H18106" s="8"/>
      <c r="I18106" s="8"/>
      <c r="N18106" s="23"/>
      <c r="O18106" s="24"/>
      <c r="P18106" s="19"/>
      <c r="Q18106" s="19"/>
      <c r="R18106" s="19"/>
      <c r="U18106" s="27"/>
      <c r="Z18106" s="9"/>
      <c r="AA18106" s="9"/>
      <c r="AD18106" s="9"/>
    </row>
    <row r="18107" spans="8:30" x14ac:dyDescent="0.25">
      <c r="H18107" s="8"/>
      <c r="I18107" s="8"/>
      <c r="N18107" s="23"/>
      <c r="O18107" s="24"/>
      <c r="P18107" s="19"/>
      <c r="Q18107" s="19"/>
      <c r="R18107" s="19"/>
      <c r="U18107" s="27"/>
      <c r="Z18107" s="9"/>
      <c r="AA18107" s="9"/>
      <c r="AD18107" s="9"/>
    </row>
    <row r="18108" spans="8:30" x14ac:dyDescent="0.25">
      <c r="H18108" s="8"/>
      <c r="I18108" s="8"/>
      <c r="N18108" s="23"/>
      <c r="O18108" s="24"/>
      <c r="P18108" s="19"/>
      <c r="Q18108" s="19"/>
      <c r="R18108" s="19"/>
      <c r="U18108" s="27"/>
      <c r="Z18108" s="9"/>
      <c r="AA18108" s="9"/>
      <c r="AD18108" s="9"/>
    </row>
    <row r="18109" spans="8:30" x14ac:dyDescent="0.25">
      <c r="H18109" s="8"/>
      <c r="I18109" s="8"/>
      <c r="N18109" s="23"/>
      <c r="O18109" s="24"/>
      <c r="P18109" s="19"/>
      <c r="Q18109" s="19"/>
      <c r="R18109" s="19"/>
      <c r="U18109" s="27"/>
      <c r="Z18109" s="9"/>
      <c r="AA18109" s="9"/>
      <c r="AD18109" s="9"/>
    </row>
    <row r="18110" spans="8:30" x14ac:dyDescent="0.25">
      <c r="H18110" s="8"/>
      <c r="I18110" s="8"/>
      <c r="N18110" s="23"/>
      <c r="O18110" s="24"/>
      <c r="P18110" s="19"/>
      <c r="Q18110" s="19"/>
      <c r="R18110" s="19"/>
      <c r="U18110" s="27"/>
      <c r="Z18110" s="9"/>
      <c r="AA18110" s="9"/>
      <c r="AD18110" s="9"/>
    </row>
    <row r="18111" spans="8:30" x14ac:dyDescent="0.25">
      <c r="H18111" s="8"/>
      <c r="I18111" s="8"/>
      <c r="N18111" s="23"/>
      <c r="O18111" s="24"/>
      <c r="P18111" s="19"/>
      <c r="Q18111" s="19"/>
      <c r="R18111" s="19"/>
      <c r="U18111" s="27"/>
      <c r="Z18111" s="9"/>
      <c r="AA18111" s="9"/>
      <c r="AD18111" s="9"/>
    </row>
    <row r="18112" spans="8:30" x14ac:dyDescent="0.25">
      <c r="H18112" s="8"/>
      <c r="I18112" s="8"/>
      <c r="N18112" s="23"/>
      <c r="O18112" s="24"/>
      <c r="P18112" s="19"/>
      <c r="Q18112" s="19"/>
      <c r="R18112" s="19"/>
      <c r="U18112" s="27"/>
      <c r="Z18112" s="9"/>
      <c r="AA18112" s="9"/>
      <c r="AD18112" s="9"/>
    </row>
    <row r="18113" spans="8:30" x14ac:dyDescent="0.25">
      <c r="H18113" s="8"/>
      <c r="I18113" s="8"/>
      <c r="N18113" s="23"/>
      <c r="O18113" s="24"/>
      <c r="P18113" s="19"/>
      <c r="Q18113" s="19"/>
      <c r="R18113" s="19"/>
      <c r="U18113" s="27"/>
      <c r="Z18113" s="9"/>
      <c r="AA18113" s="9"/>
      <c r="AD18113" s="9"/>
    </row>
    <row r="18114" spans="8:30" x14ac:dyDescent="0.25">
      <c r="H18114" s="8"/>
      <c r="I18114" s="8"/>
      <c r="N18114" s="23"/>
      <c r="O18114" s="24"/>
      <c r="P18114" s="19"/>
      <c r="Q18114" s="19"/>
      <c r="R18114" s="19"/>
      <c r="U18114" s="27"/>
      <c r="Z18114" s="9"/>
      <c r="AA18114" s="9"/>
      <c r="AD18114" s="9"/>
    </row>
    <row r="18115" spans="8:30" x14ac:dyDescent="0.25">
      <c r="H18115" s="8"/>
      <c r="I18115" s="8"/>
      <c r="N18115" s="23"/>
      <c r="O18115" s="24"/>
      <c r="P18115" s="19"/>
      <c r="Q18115" s="19"/>
      <c r="R18115" s="19"/>
      <c r="U18115" s="27"/>
      <c r="Z18115" s="9"/>
      <c r="AA18115" s="9"/>
      <c r="AD18115" s="9"/>
    </row>
    <row r="18116" spans="8:30" x14ac:dyDescent="0.25">
      <c r="H18116" s="8"/>
      <c r="I18116" s="8"/>
      <c r="N18116" s="23"/>
      <c r="O18116" s="24"/>
      <c r="P18116" s="19"/>
      <c r="Q18116" s="19"/>
      <c r="R18116" s="19"/>
      <c r="U18116" s="27"/>
      <c r="Z18116" s="9"/>
      <c r="AA18116" s="9"/>
      <c r="AD18116" s="9"/>
    </row>
    <row r="18117" spans="8:30" x14ac:dyDescent="0.25">
      <c r="H18117" s="8"/>
      <c r="I18117" s="8"/>
      <c r="N18117" s="23"/>
      <c r="O18117" s="24"/>
      <c r="P18117" s="19"/>
      <c r="Q18117" s="19"/>
      <c r="R18117" s="19"/>
      <c r="U18117" s="27"/>
      <c r="Z18117" s="9"/>
      <c r="AA18117" s="9"/>
      <c r="AD18117" s="9"/>
    </row>
    <row r="18118" spans="8:30" x14ac:dyDescent="0.25">
      <c r="H18118" s="8"/>
      <c r="I18118" s="8"/>
      <c r="N18118" s="23"/>
      <c r="O18118" s="24"/>
      <c r="P18118" s="19"/>
      <c r="Q18118" s="19"/>
      <c r="R18118" s="19"/>
      <c r="U18118" s="27"/>
      <c r="Z18118" s="9"/>
      <c r="AA18118" s="9"/>
      <c r="AD18118" s="9"/>
    </row>
    <row r="18119" spans="8:30" x14ac:dyDescent="0.25">
      <c r="H18119" s="8"/>
      <c r="I18119" s="8"/>
      <c r="N18119" s="23"/>
      <c r="O18119" s="24"/>
      <c r="P18119" s="19"/>
      <c r="Q18119" s="19"/>
      <c r="R18119" s="19"/>
      <c r="U18119" s="27"/>
      <c r="Z18119" s="9"/>
      <c r="AA18119" s="9"/>
      <c r="AD18119" s="9"/>
    </row>
    <row r="18120" spans="8:30" x14ac:dyDescent="0.25">
      <c r="H18120" s="8"/>
      <c r="I18120" s="8"/>
      <c r="N18120" s="23"/>
      <c r="O18120" s="24"/>
      <c r="P18120" s="19"/>
      <c r="Q18120" s="19"/>
      <c r="R18120" s="19"/>
      <c r="U18120" s="27"/>
      <c r="Z18120" s="9"/>
      <c r="AA18120" s="9"/>
      <c r="AD18120" s="9"/>
    </row>
    <row r="18121" spans="8:30" x14ac:dyDescent="0.25">
      <c r="H18121" s="8"/>
      <c r="I18121" s="8"/>
      <c r="N18121" s="23"/>
      <c r="O18121" s="24"/>
      <c r="P18121" s="19"/>
      <c r="Q18121" s="19"/>
      <c r="R18121" s="19"/>
      <c r="U18121" s="27"/>
      <c r="Z18121" s="9"/>
      <c r="AA18121" s="9"/>
      <c r="AD18121" s="9"/>
    </row>
    <row r="18122" spans="8:30" x14ac:dyDescent="0.25">
      <c r="H18122" s="8"/>
      <c r="I18122" s="8"/>
      <c r="N18122" s="23"/>
      <c r="O18122" s="24"/>
      <c r="P18122" s="19"/>
      <c r="Q18122" s="19"/>
      <c r="R18122" s="19"/>
      <c r="U18122" s="27"/>
      <c r="Z18122" s="9"/>
      <c r="AA18122" s="9"/>
      <c r="AD18122" s="9"/>
    </row>
    <row r="18123" spans="8:30" x14ac:dyDescent="0.25">
      <c r="H18123" s="8"/>
      <c r="I18123" s="8"/>
      <c r="N18123" s="23"/>
      <c r="O18123" s="24"/>
      <c r="P18123" s="19"/>
      <c r="Q18123" s="19"/>
      <c r="R18123" s="19"/>
      <c r="U18123" s="27"/>
      <c r="Z18123" s="9"/>
      <c r="AA18123" s="9"/>
      <c r="AD18123" s="9"/>
    </row>
    <row r="18124" spans="8:30" x14ac:dyDescent="0.25">
      <c r="H18124" s="8"/>
      <c r="I18124" s="8"/>
      <c r="N18124" s="23"/>
      <c r="O18124" s="24"/>
      <c r="P18124" s="19"/>
      <c r="Q18124" s="19"/>
      <c r="R18124" s="19"/>
      <c r="U18124" s="27"/>
      <c r="Z18124" s="9"/>
      <c r="AA18124" s="9"/>
      <c r="AD18124" s="9"/>
    </row>
    <row r="18125" spans="8:30" x14ac:dyDescent="0.25">
      <c r="H18125" s="8"/>
      <c r="I18125" s="8"/>
      <c r="N18125" s="23"/>
      <c r="O18125" s="24"/>
      <c r="P18125" s="19"/>
      <c r="Q18125" s="19"/>
      <c r="R18125" s="19"/>
      <c r="U18125" s="27"/>
      <c r="Z18125" s="9"/>
      <c r="AA18125" s="9"/>
      <c r="AD18125" s="9"/>
    </row>
    <row r="18126" spans="8:30" x14ac:dyDescent="0.25">
      <c r="H18126" s="8"/>
      <c r="I18126" s="8"/>
      <c r="N18126" s="23"/>
      <c r="O18126" s="24"/>
      <c r="P18126" s="19"/>
      <c r="Q18126" s="19"/>
      <c r="R18126" s="19"/>
      <c r="U18126" s="27"/>
      <c r="Z18126" s="9"/>
      <c r="AA18126" s="9"/>
      <c r="AD18126" s="9"/>
    </row>
    <row r="18127" spans="8:30" x14ac:dyDescent="0.25">
      <c r="H18127" s="8"/>
      <c r="I18127" s="8"/>
      <c r="N18127" s="23"/>
      <c r="O18127" s="24"/>
      <c r="P18127" s="19"/>
      <c r="Q18127" s="19"/>
      <c r="R18127" s="19"/>
      <c r="U18127" s="27"/>
      <c r="Z18127" s="9"/>
      <c r="AA18127" s="9"/>
      <c r="AD18127" s="9"/>
    </row>
    <row r="18128" spans="8:30" x14ac:dyDescent="0.25">
      <c r="H18128" s="8"/>
      <c r="I18128" s="8"/>
      <c r="N18128" s="23"/>
      <c r="O18128" s="24"/>
      <c r="P18128" s="19"/>
      <c r="Q18128" s="19"/>
      <c r="R18128" s="19"/>
      <c r="U18128" s="27"/>
      <c r="Z18128" s="9"/>
      <c r="AA18128" s="9"/>
      <c r="AD18128" s="9"/>
    </row>
    <row r="18129" spans="8:30" x14ac:dyDescent="0.25">
      <c r="H18129" s="8"/>
      <c r="I18129" s="8"/>
      <c r="N18129" s="23"/>
      <c r="O18129" s="24"/>
      <c r="P18129" s="19"/>
      <c r="Q18129" s="19"/>
      <c r="R18129" s="19"/>
      <c r="U18129" s="27"/>
      <c r="Z18129" s="9"/>
      <c r="AA18129" s="9"/>
      <c r="AD18129" s="9"/>
    </row>
    <row r="18130" spans="8:30" x14ac:dyDescent="0.25">
      <c r="H18130" s="8"/>
      <c r="I18130" s="8"/>
      <c r="N18130" s="23"/>
      <c r="O18130" s="24"/>
      <c r="P18130" s="19"/>
      <c r="Q18130" s="19"/>
      <c r="R18130" s="19"/>
      <c r="U18130" s="27"/>
      <c r="Z18130" s="9"/>
      <c r="AA18130" s="9"/>
      <c r="AD18130" s="9"/>
    </row>
    <row r="18131" spans="8:30" x14ac:dyDescent="0.25">
      <c r="H18131" s="8"/>
      <c r="I18131" s="8"/>
      <c r="N18131" s="23"/>
      <c r="O18131" s="24"/>
      <c r="P18131" s="19"/>
      <c r="Q18131" s="19"/>
      <c r="R18131" s="19"/>
      <c r="U18131" s="27"/>
      <c r="Z18131" s="9"/>
      <c r="AA18131" s="9"/>
      <c r="AD18131" s="9"/>
    </row>
    <row r="18132" spans="8:30" x14ac:dyDescent="0.25">
      <c r="H18132" s="8"/>
      <c r="I18132" s="8"/>
      <c r="N18132" s="23"/>
      <c r="O18132" s="24"/>
      <c r="P18132" s="19"/>
      <c r="Q18132" s="19"/>
      <c r="R18132" s="19"/>
      <c r="U18132" s="27"/>
      <c r="Z18132" s="9"/>
      <c r="AA18132" s="9"/>
      <c r="AD18132" s="9"/>
    </row>
    <row r="18133" spans="8:30" x14ac:dyDescent="0.25">
      <c r="H18133" s="8"/>
      <c r="I18133" s="8"/>
      <c r="N18133" s="23"/>
      <c r="O18133" s="24"/>
      <c r="P18133" s="19"/>
      <c r="Q18133" s="19"/>
      <c r="R18133" s="19"/>
      <c r="U18133" s="27"/>
      <c r="Z18133" s="9"/>
      <c r="AA18133" s="9"/>
      <c r="AD18133" s="9"/>
    </row>
    <row r="18134" spans="8:30" x14ac:dyDescent="0.25">
      <c r="H18134" s="8"/>
      <c r="I18134" s="8"/>
      <c r="N18134" s="23"/>
      <c r="O18134" s="24"/>
      <c r="P18134" s="19"/>
      <c r="Q18134" s="19"/>
      <c r="R18134" s="19"/>
      <c r="U18134" s="27"/>
      <c r="Z18134" s="9"/>
      <c r="AA18134" s="9"/>
      <c r="AD18134" s="9"/>
    </row>
    <row r="18135" spans="8:30" x14ac:dyDescent="0.25">
      <c r="H18135" s="8"/>
      <c r="I18135" s="8"/>
      <c r="N18135" s="23"/>
      <c r="O18135" s="24"/>
      <c r="P18135" s="19"/>
      <c r="Q18135" s="19"/>
      <c r="R18135" s="19"/>
      <c r="U18135" s="27"/>
      <c r="Z18135" s="9"/>
      <c r="AA18135" s="9"/>
      <c r="AD18135" s="9"/>
    </row>
    <row r="18136" spans="8:30" x14ac:dyDescent="0.25">
      <c r="H18136" s="8"/>
      <c r="I18136" s="8"/>
      <c r="N18136" s="23"/>
      <c r="O18136" s="24"/>
      <c r="P18136" s="19"/>
      <c r="Q18136" s="19"/>
      <c r="R18136" s="19"/>
      <c r="U18136" s="27"/>
      <c r="Z18136" s="9"/>
      <c r="AA18136" s="9"/>
      <c r="AD18136" s="9"/>
    </row>
    <row r="18137" spans="8:30" x14ac:dyDescent="0.25">
      <c r="H18137" s="8"/>
      <c r="I18137" s="8"/>
      <c r="N18137" s="23"/>
      <c r="O18137" s="24"/>
      <c r="P18137" s="19"/>
      <c r="Q18137" s="19"/>
      <c r="R18137" s="19"/>
      <c r="U18137" s="27"/>
      <c r="Z18137" s="9"/>
      <c r="AA18137" s="9"/>
      <c r="AD18137" s="9"/>
    </row>
    <row r="18138" spans="8:30" x14ac:dyDescent="0.25">
      <c r="H18138" s="8"/>
      <c r="I18138" s="8"/>
      <c r="N18138" s="23"/>
      <c r="O18138" s="24"/>
      <c r="P18138" s="19"/>
      <c r="Q18138" s="19"/>
      <c r="R18138" s="19"/>
      <c r="U18138" s="27"/>
      <c r="Z18138" s="9"/>
      <c r="AA18138" s="9"/>
      <c r="AD18138" s="9"/>
    </row>
    <row r="18139" spans="8:30" x14ac:dyDescent="0.25">
      <c r="H18139" s="8"/>
      <c r="I18139" s="8"/>
      <c r="N18139" s="23"/>
      <c r="O18139" s="24"/>
      <c r="P18139" s="19"/>
      <c r="Q18139" s="19"/>
      <c r="R18139" s="19"/>
      <c r="U18139" s="27"/>
      <c r="Z18139" s="9"/>
      <c r="AA18139" s="9"/>
      <c r="AD18139" s="9"/>
    </row>
    <row r="18140" spans="8:30" x14ac:dyDescent="0.25">
      <c r="H18140" s="8"/>
      <c r="I18140" s="8"/>
      <c r="N18140" s="23"/>
      <c r="O18140" s="24"/>
      <c r="P18140" s="19"/>
      <c r="Q18140" s="19"/>
      <c r="R18140" s="19"/>
      <c r="U18140" s="27"/>
      <c r="Z18140" s="9"/>
      <c r="AA18140" s="9"/>
      <c r="AD18140" s="9"/>
    </row>
    <row r="18141" spans="8:30" x14ac:dyDescent="0.25">
      <c r="H18141" s="8"/>
      <c r="I18141" s="8"/>
      <c r="N18141" s="23"/>
      <c r="O18141" s="24"/>
      <c r="P18141" s="19"/>
      <c r="Q18141" s="19"/>
      <c r="R18141" s="19"/>
      <c r="U18141" s="27"/>
      <c r="Z18141" s="9"/>
      <c r="AA18141" s="9"/>
      <c r="AD18141" s="9"/>
    </row>
    <row r="18142" spans="8:30" x14ac:dyDescent="0.25">
      <c r="H18142" s="8"/>
      <c r="I18142" s="8"/>
      <c r="N18142" s="23"/>
      <c r="O18142" s="24"/>
      <c r="P18142" s="19"/>
      <c r="Q18142" s="19"/>
      <c r="R18142" s="19"/>
      <c r="U18142" s="27"/>
      <c r="Z18142" s="9"/>
      <c r="AA18142" s="9"/>
      <c r="AD18142" s="9"/>
    </row>
    <row r="18143" spans="8:30" x14ac:dyDescent="0.25">
      <c r="H18143" s="8"/>
      <c r="I18143" s="8"/>
      <c r="N18143" s="23"/>
      <c r="O18143" s="24"/>
      <c r="P18143" s="19"/>
      <c r="Q18143" s="19"/>
      <c r="R18143" s="19"/>
      <c r="U18143" s="27"/>
      <c r="Z18143" s="9"/>
      <c r="AA18143" s="9"/>
      <c r="AD18143" s="9"/>
    </row>
    <row r="18144" spans="8:30" x14ac:dyDescent="0.25">
      <c r="H18144" s="8"/>
      <c r="I18144" s="8"/>
      <c r="N18144" s="23"/>
      <c r="O18144" s="24"/>
      <c r="P18144" s="19"/>
      <c r="Q18144" s="19"/>
      <c r="R18144" s="19"/>
      <c r="U18144" s="27"/>
      <c r="Z18144" s="9"/>
      <c r="AA18144" s="9"/>
      <c r="AD18144" s="9"/>
    </row>
    <row r="18145" spans="8:30" x14ac:dyDescent="0.25">
      <c r="H18145" s="8"/>
      <c r="I18145" s="8"/>
      <c r="N18145" s="23"/>
      <c r="O18145" s="24"/>
      <c r="P18145" s="19"/>
      <c r="Q18145" s="19"/>
      <c r="R18145" s="19"/>
      <c r="U18145" s="27"/>
      <c r="Z18145" s="9"/>
      <c r="AA18145" s="9"/>
      <c r="AD18145" s="9"/>
    </row>
    <row r="18146" spans="8:30" x14ac:dyDescent="0.25">
      <c r="H18146" s="8"/>
      <c r="I18146" s="8"/>
      <c r="N18146" s="23"/>
      <c r="O18146" s="24"/>
      <c r="P18146" s="19"/>
      <c r="Q18146" s="19"/>
      <c r="R18146" s="19"/>
      <c r="U18146" s="27"/>
      <c r="Z18146" s="9"/>
      <c r="AA18146" s="9"/>
      <c r="AD18146" s="9"/>
    </row>
    <row r="18147" spans="8:30" x14ac:dyDescent="0.25">
      <c r="H18147" s="8"/>
      <c r="I18147" s="8"/>
      <c r="N18147" s="23"/>
      <c r="O18147" s="24"/>
      <c r="P18147" s="19"/>
      <c r="Q18147" s="19"/>
      <c r="R18147" s="19"/>
      <c r="U18147" s="27"/>
      <c r="Z18147" s="9"/>
      <c r="AA18147" s="9"/>
      <c r="AD18147" s="9"/>
    </row>
    <row r="18148" spans="8:30" x14ac:dyDescent="0.25">
      <c r="H18148" s="8"/>
      <c r="I18148" s="8"/>
      <c r="N18148" s="23"/>
      <c r="O18148" s="24"/>
      <c r="P18148" s="19"/>
      <c r="Q18148" s="19"/>
      <c r="R18148" s="19"/>
      <c r="U18148" s="27"/>
      <c r="Z18148" s="9"/>
      <c r="AA18148" s="9"/>
      <c r="AD18148" s="9"/>
    </row>
    <row r="18149" spans="8:30" x14ac:dyDescent="0.25">
      <c r="H18149" s="8"/>
      <c r="I18149" s="8"/>
      <c r="N18149" s="23"/>
      <c r="O18149" s="24"/>
      <c r="P18149" s="19"/>
      <c r="Q18149" s="19"/>
      <c r="R18149" s="19"/>
      <c r="U18149" s="27"/>
      <c r="Z18149" s="9"/>
      <c r="AA18149" s="9"/>
      <c r="AD18149" s="9"/>
    </row>
    <row r="18150" spans="8:30" x14ac:dyDescent="0.25">
      <c r="H18150" s="8"/>
      <c r="I18150" s="8"/>
      <c r="N18150" s="23"/>
      <c r="O18150" s="24"/>
      <c r="P18150" s="19"/>
      <c r="Q18150" s="19"/>
      <c r="R18150" s="19"/>
      <c r="U18150" s="27"/>
      <c r="Z18150" s="9"/>
      <c r="AA18150" s="9"/>
      <c r="AD18150" s="9"/>
    </row>
    <row r="18151" spans="8:30" x14ac:dyDescent="0.25">
      <c r="H18151" s="8"/>
      <c r="I18151" s="8"/>
      <c r="N18151" s="23"/>
      <c r="O18151" s="24"/>
      <c r="P18151" s="19"/>
      <c r="Q18151" s="19"/>
      <c r="R18151" s="19"/>
      <c r="U18151" s="27"/>
      <c r="Z18151" s="9"/>
      <c r="AA18151" s="9"/>
      <c r="AD18151" s="9"/>
    </row>
    <row r="18152" spans="8:30" x14ac:dyDescent="0.25">
      <c r="H18152" s="8"/>
      <c r="I18152" s="8"/>
      <c r="N18152" s="23"/>
      <c r="O18152" s="24"/>
      <c r="P18152" s="19"/>
      <c r="Q18152" s="19"/>
      <c r="R18152" s="19"/>
      <c r="U18152" s="27"/>
      <c r="Z18152" s="9"/>
      <c r="AA18152" s="9"/>
      <c r="AD18152" s="9"/>
    </row>
    <row r="18153" spans="8:30" x14ac:dyDescent="0.25">
      <c r="H18153" s="8"/>
      <c r="I18153" s="8"/>
      <c r="N18153" s="23"/>
      <c r="O18153" s="24"/>
      <c r="P18153" s="19"/>
      <c r="Q18153" s="19"/>
      <c r="R18153" s="19"/>
      <c r="U18153" s="27"/>
      <c r="Z18153" s="9"/>
      <c r="AA18153" s="9"/>
      <c r="AD18153" s="9"/>
    </row>
    <row r="18154" spans="8:30" x14ac:dyDescent="0.25">
      <c r="H18154" s="8"/>
      <c r="I18154" s="8"/>
      <c r="N18154" s="23"/>
      <c r="O18154" s="24"/>
      <c r="P18154" s="19"/>
      <c r="Q18154" s="19"/>
      <c r="R18154" s="19"/>
      <c r="U18154" s="27"/>
      <c r="Z18154" s="9"/>
      <c r="AA18154" s="9"/>
      <c r="AD18154" s="9"/>
    </row>
    <row r="18155" spans="8:30" x14ac:dyDescent="0.25">
      <c r="H18155" s="8"/>
      <c r="I18155" s="8"/>
      <c r="N18155" s="23"/>
      <c r="O18155" s="24"/>
      <c r="P18155" s="19"/>
      <c r="Q18155" s="19"/>
      <c r="R18155" s="19"/>
      <c r="U18155" s="27"/>
      <c r="Z18155" s="9"/>
      <c r="AA18155" s="9"/>
      <c r="AD18155" s="9"/>
    </row>
    <row r="18156" spans="8:30" x14ac:dyDescent="0.25">
      <c r="H18156" s="8"/>
      <c r="I18156" s="8"/>
      <c r="N18156" s="23"/>
      <c r="O18156" s="24"/>
      <c r="P18156" s="19"/>
      <c r="Q18156" s="19"/>
      <c r="R18156" s="19"/>
      <c r="U18156" s="27"/>
      <c r="Z18156" s="9"/>
      <c r="AA18156" s="9"/>
      <c r="AD18156" s="9"/>
    </row>
    <row r="18157" spans="8:30" x14ac:dyDescent="0.25">
      <c r="H18157" s="8"/>
      <c r="I18157" s="8"/>
      <c r="N18157" s="23"/>
      <c r="O18157" s="24"/>
      <c r="P18157" s="19"/>
      <c r="Q18157" s="19"/>
      <c r="R18157" s="19"/>
      <c r="U18157" s="27"/>
      <c r="Z18157" s="9"/>
      <c r="AA18157" s="9"/>
      <c r="AD18157" s="9"/>
    </row>
    <row r="18158" spans="8:30" x14ac:dyDescent="0.25">
      <c r="H18158" s="8"/>
      <c r="I18158" s="8"/>
      <c r="N18158" s="23"/>
      <c r="O18158" s="24"/>
      <c r="P18158" s="19"/>
      <c r="Q18158" s="19"/>
      <c r="R18158" s="19"/>
      <c r="U18158" s="27"/>
      <c r="Z18158" s="9"/>
      <c r="AA18158" s="9"/>
      <c r="AD18158" s="9"/>
    </row>
    <row r="18159" spans="8:30" x14ac:dyDescent="0.25">
      <c r="H18159" s="8"/>
      <c r="I18159" s="8"/>
      <c r="N18159" s="23"/>
      <c r="O18159" s="24"/>
      <c r="P18159" s="19"/>
      <c r="Q18159" s="19"/>
      <c r="R18159" s="19"/>
      <c r="U18159" s="27"/>
      <c r="Z18159" s="9"/>
      <c r="AA18159" s="9"/>
      <c r="AD18159" s="9"/>
    </row>
    <row r="18160" spans="8:30" x14ac:dyDescent="0.25">
      <c r="H18160" s="8"/>
      <c r="I18160" s="8"/>
      <c r="N18160" s="23"/>
      <c r="O18160" s="24"/>
      <c r="P18160" s="19"/>
      <c r="Q18160" s="19"/>
      <c r="R18160" s="19"/>
      <c r="U18160" s="27"/>
      <c r="Z18160" s="9"/>
      <c r="AA18160" s="9"/>
      <c r="AD18160" s="9"/>
    </row>
    <row r="18161" spans="8:30" x14ac:dyDescent="0.25">
      <c r="H18161" s="8"/>
      <c r="I18161" s="8"/>
      <c r="N18161" s="23"/>
      <c r="O18161" s="24"/>
      <c r="P18161" s="19"/>
      <c r="Q18161" s="19"/>
      <c r="R18161" s="19"/>
      <c r="U18161" s="27"/>
      <c r="Z18161" s="9"/>
      <c r="AA18161" s="9"/>
      <c r="AD18161" s="9"/>
    </row>
    <row r="18162" spans="8:30" x14ac:dyDescent="0.25">
      <c r="H18162" s="8"/>
      <c r="I18162" s="8"/>
      <c r="N18162" s="23"/>
      <c r="O18162" s="24"/>
      <c r="P18162" s="19"/>
      <c r="Q18162" s="19"/>
      <c r="R18162" s="19"/>
      <c r="U18162" s="27"/>
      <c r="Z18162" s="9"/>
      <c r="AA18162" s="9"/>
      <c r="AD18162" s="9"/>
    </row>
    <row r="18163" spans="8:30" x14ac:dyDescent="0.25">
      <c r="H18163" s="8"/>
      <c r="I18163" s="8"/>
      <c r="N18163" s="23"/>
      <c r="O18163" s="24"/>
      <c r="P18163" s="19"/>
      <c r="Q18163" s="19"/>
      <c r="R18163" s="19"/>
      <c r="U18163" s="27"/>
      <c r="Z18163" s="9"/>
      <c r="AA18163" s="9"/>
      <c r="AD18163" s="9"/>
    </row>
    <row r="18164" spans="8:30" x14ac:dyDescent="0.25">
      <c r="H18164" s="8"/>
      <c r="I18164" s="8"/>
      <c r="N18164" s="23"/>
      <c r="O18164" s="24"/>
      <c r="P18164" s="19"/>
      <c r="Q18164" s="19"/>
      <c r="R18164" s="19"/>
      <c r="U18164" s="27"/>
      <c r="Z18164" s="9"/>
      <c r="AA18164" s="9"/>
      <c r="AD18164" s="9"/>
    </row>
    <row r="18165" spans="8:30" x14ac:dyDescent="0.25">
      <c r="H18165" s="8"/>
      <c r="I18165" s="8"/>
      <c r="N18165" s="23"/>
      <c r="O18165" s="24"/>
      <c r="P18165" s="19"/>
      <c r="Q18165" s="19"/>
      <c r="R18165" s="19"/>
      <c r="U18165" s="27"/>
      <c r="Z18165" s="9"/>
      <c r="AA18165" s="9"/>
      <c r="AD18165" s="9"/>
    </row>
    <row r="18166" spans="8:30" x14ac:dyDescent="0.25">
      <c r="H18166" s="8"/>
      <c r="I18166" s="8"/>
      <c r="N18166" s="23"/>
      <c r="O18166" s="24"/>
      <c r="P18166" s="19"/>
      <c r="Q18166" s="19"/>
      <c r="R18166" s="19"/>
      <c r="U18166" s="27"/>
      <c r="Z18166" s="9"/>
      <c r="AA18166" s="9"/>
      <c r="AD18166" s="9"/>
    </row>
    <row r="18167" spans="8:30" x14ac:dyDescent="0.25">
      <c r="H18167" s="8"/>
      <c r="I18167" s="8"/>
      <c r="N18167" s="23"/>
      <c r="O18167" s="24"/>
      <c r="P18167" s="19"/>
      <c r="Q18167" s="19"/>
      <c r="R18167" s="19"/>
      <c r="U18167" s="27"/>
      <c r="Z18167" s="9"/>
      <c r="AA18167" s="9"/>
      <c r="AD18167" s="9"/>
    </row>
    <row r="18168" spans="8:30" x14ac:dyDescent="0.25">
      <c r="H18168" s="8"/>
      <c r="I18168" s="8"/>
      <c r="N18168" s="23"/>
      <c r="O18168" s="24"/>
      <c r="P18168" s="19"/>
      <c r="Q18168" s="19"/>
      <c r="R18168" s="19"/>
      <c r="U18168" s="27"/>
      <c r="Z18168" s="9"/>
      <c r="AA18168" s="9"/>
      <c r="AD18168" s="9"/>
    </row>
    <row r="18169" spans="8:30" x14ac:dyDescent="0.25">
      <c r="H18169" s="8"/>
      <c r="I18169" s="8"/>
      <c r="N18169" s="23"/>
      <c r="O18169" s="24"/>
      <c r="P18169" s="19"/>
      <c r="Q18169" s="19"/>
      <c r="R18169" s="19"/>
      <c r="U18169" s="27"/>
      <c r="Z18169" s="9"/>
      <c r="AA18169" s="9"/>
      <c r="AD18169" s="9"/>
    </row>
    <row r="18170" spans="8:30" x14ac:dyDescent="0.25">
      <c r="H18170" s="8"/>
      <c r="I18170" s="8"/>
      <c r="N18170" s="23"/>
      <c r="O18170" s="24"/>
      <c r="P18170" s="19"/>
      <c r="Q18170" s="19"/>
      <c r="R18170" s="19"/>
      <c r="U18170" s="27"/>
      <c r="Z18170" s="9"/>
      <c r="AA18170" s="9"/>
      <c r="AD18170" s="9"/>
    </row>
    <row r="18171" spans="8:30" x14ac:dyDescent="0.25">
      <c r="H18171" s="8"/>
      <c r="I18171" s="8"/>
      <c r="N18171" s="23"/>
      <c r="O18171" s="24"/>
      <c r="P18171" s="19"/>
      <c r="Q18171" s="19"/>
      <c r="R18171" s="19"/>
      <c r="U18171" s="27"/>
      <c r="Z18171" s="9"/>
      <c r="AA18171" s="9"/>
      <c r="AD18171" s="9"/>
    </row>
    <row r="18172" spans="8:30" x14ac:dyDescent="0.25">
      <c r="H18172" s="8"/>
      <c r="I18172" s="8"/>
      <c r="N18172" s="23"/>
      <c r="O18172" s="24"/>
      <c r="P18172" s="19"/>
      <c r="Q18172" s="19"/>
      <c r="R18172" s="19"/>
      <c r="U18172" s="27"/>
      <c r="Z18172" s="9"/>
      <c r="AA18172" s="9"/>
      <c r="AD18172" s="9"/>
    </row>
    <row r="18173" spans="8:30" x14ac:dyDescent="0.25">
      <c r="H18173" s="8"/>
      <c r="I18173" s="8"/>
      <c r="N18173" s="23"/>
      <c r="O18173" s="24"/>
      <c r="P18173" s="19"/>
      <c r="Q18173" s="19"/>
      <c r="R18173" s="19"/>
      <c r="U18173" s="27"/>
      <c r="Z18173" s="9"/>
      <c r="AA18173" s="9"/>
      <c r="AD18173" s="9"/>
    </row>
    <row r="18174" spans="8:30" x14ac:dyDescent="0.25">
      <c r="H18174" s="8"/>
      <c r="I18174" s="8"/>
      <c r="N18174" s="23"/>
      <c r="O18174" s="24"/>
      <c r="P18174" s="19"/>
      <c r="Q18174" s="19"/>
      <c r="R18174" s="19"/>
      <c r="U18174" s="27"/>
      <c r="Z18174" s="9"/>
      <c r="AA18174" s="9"/>
      <c r="AD18174" s="9"/>
    </row>
    <row r="18175" spans="8:30" x14ac:dyDescent="0.25">
      <c r="H18175" s="8"/>
      <c r="I18175" s="8"/>
      <c r="N18175" s="23"/>
      <c r="O18175" s="24"/>
      <c r="P18175" s="19"/>
      <c r="Q18175" s="19"/>
      <c r="R18175" s="19"/>
      <c r="U18175" s="27"/>
      <c r="Z18175" s="9"/>
      <c r="AA18175" s="9"/>
      <c r="AD18175" s="9"/>
    </row>
    <row r="18176" spans="8:30" x14ac:dyDescent="0.25">
      <c r="H18176" s="8"/>
      <c r="I18176" s="8"/>
      <c r="N18176" s="23"/>
      <c r="O18176" s="24"/>
      <c r="P18176" s="19"/>
      <c r="Q18176" s="19"/>
      <c r="R18176" s="19"/>
      <c r="U18176" s="27"/>
      <c r="Z18176" s="9"/>
      <c r="AA18176" s="9"/>
      <c r="AD18176" s="9"/>
    </row>
    <row r="18177" spans="8:30" x14ac:dyDescent="0.25">
      <c r="H18177" s="8"/>
      <c r="I18177" s="8"/>
      <c r="N18177" s="23"/>
      <c r="O18177" s="24"/>
      <c r="P18177" s="19"/>
      <c r="Q18177" s="19"/>
      <c r="R18177" s="19"/>
      <c r="U18177" s="27"/>
      <c r="Z18177" s="9"/>
      <c r="AA18177" s="9"/>
      <c r="AD18177" s="9"/>
    </row>
    <row r="18178" spans="8:30" x14ac:dyDescent="0.25">
      <c r="H18178" s="8"/>
      <c r="I18178" s="8"/>
      <c r="N18178" s="23"/>
      <c r="O18178" s="24"/>
      <c r="P18178" s="19"/>
      <c r="Q18178" s="19"/>
      <c r="R18178" s="19"/>
      <c r="U18178" s="27"/>
      <c r="Z18178" s="9"/>
      <c r="AA18178" s="9"/>
      <c r="AD18178" s="9"/>
    </row>
    <row r="18179" spans="8:30" x14ac:dyDescent="0.25">
      <c r="H18179" s="8"/>
      <c r="I18179" s="8"/>
      <c r="N18179" s="23"/>
      <c r="O18179" s="24"/>
      <c r="P18179" s="19"/>
      <c r="Q18179" s="19"/>
      <c r="R18179" s="19"/>
      <c r="U18179" s="27"/>
      <c r="Z18179" s="9"/>
      <c r="AA18179" s="9"/>
      <c r="AD18179" s="9"/>
    </row>
    <row r="18180" spans="8:30" x14ac:dyDescent="0.25">
      <c r="H18180" s="8"/>
      <c r="I18180" s="8"/>
      <c r="N18180" s="23"/>
      <c r="O18180" s="24"/>
      <c r="P18180" s="19"/>
      <c r="Q18180" s="19"/>
      <c r="R18180" s="19"/>
      <c r="U18180" s="27"/>
      <c r="Z18180" s="9"/>
      <c r="AA18180" s="9"/>
      <c r="AD18180" s="9"/>
    </row>
    <row r="18181" spans="8:30" x14ac:dyDescent="0.25">
      <c r="H18181" s="8"/>
      <c r="I18181" s="8"/>
      <c r="N18181" s="23"/>
      <c r="O18181" s="24"/>
      <c r="P18181" s="19"/>
      <c r="Q18181" s="19"/>
      <c r="R18181" s="19"/>
      <c r="U18181" s="27"/>
      <c r="Z18181" s="9"/>
      <c r="AA18181" s="9"/>
      <c r="AD18181" s="9"/>
    </row>
    <row r="18182" spans="8:30" x14ac:dyDescent="0.25">
      <c r="H18182" s="8"/>
      <c r="I18182" s="8"/>
      <c r="N18182" s="23"/>
      <c r="O18182" s="24"/>
      <c r="P18182" s="19"/>
      <c r="Q18182" s="19"/>
      <c r="R18182" s="19"/>
      <c r="U18182" s="27"/>
      <c r="Z18182" s="9"/>
      <c r="AA18182" s="9"/>
      <c r="AD18182" s="9"/>
    </row>
    <row r="18183" spans="8:30" x14ac:dyDescent="0.25">
      <c r="H18183" s="8"/>
      <c r="I18183" s="8"/>
      <c r="N18183" s="23"/>
      <c r="O18183" s="24"/>
      <c r="P18183" s="19"/>
      <c r="Q18183" s="19"/>
      <c r="R18183" s="19"/>
      <c r="U18183" s="27"/>
      <c r="Z18183" s="9"/>
      <c r="AA18183" s="9"/>
      <c r="AD18183" s="9"/>
    </row>
    <row r="18184" spans="8:30" x14ac:dyDescent="0.25">
      <c r="H18184" s="8"/>
      <c r="I18184" s="8"/>
      <c r="N18184" s="23"/>
      <c r="O18184" s="24"/>
      <c r="P18184" s="19"/>
      <c r="Q18184" s="19"/>
      <c r="R18184" s="19"/>
      <c r="U18184" s="27"/>
      <c r="Z18184" s="9"/>
      <c r="AA18184" s="9"/>
      <c r="AD18184" s="9"/>
    </row>
    <row r="18185" spans="8:30" x14ac:dyDescent="0.25">
      <c r="H18185" s="8"/>
      <c r="I18185" s="8"/>
      <c r="N18185" s="23"/>
      <c r="O18185" s="24"/>
      <c r="P18185" s="19"/>
      <c r="Q18185" s="19"/>
      <c r="R18185" s="19"/>
      <c r="U18185" s="27"/>
      <c r="Z18185" s="9"/>
      <c r="AA18185" s="9"/>
      <c r="AD18185" s="9"/>
    </row>
    <row r="18186" spans="8:30" x14ac:dyDescent="0.25">
      <c r="H18186" s="8"/>
      <c r="I18186" s="8"/>
      <c r="N18186" s="23"/>
      <c r="O18186" s="24"/>
      <c r="P18186" s="19"/>
      <c r="Q18186" s="19"/>
      <c r="R18186" s="19"/>
      <c r="U18186" s="27"/>
      <c r="Z18186" s="9"/>
      <c r="AA18186" s="9"/>
      <c r="AD18186" s="9"/>
    </row>
    <row r="18187" spans="8:30" x14ac:dyDescent="0.25">
      <c r="H18187" s="8"/>
      <c r="I18187" s="8"/>
      <c r="N18187" s="23"/>
      <c r="O18187" s="24"/>
      <c r="P18187" s="19"/>
      <c r="Q18187" s="19"/>
      <c r="R18187" s="19"/>
      <c r="U18187" s="27"/>
      <c r="Z18187" s="9"/>
      <c r="AA18187" s="9"/>
      <c r="AD18187" s="9"/>
    </row>
    <row r="18188" spans="8:30" x14ac:dyDescent="0.25">
      <c r="H18188" s="8"/>
      <c r="I18188" s="8"/>
      <c r="N18188" s="23"/>
      <c r="O18188" s="24"/>
      <c r="P18188" s="19"/>
      <c r="Q18188" s="19"/>
      <c r="R18188" s="19"/>
      <c r="U18188" s="27"/>
      <c r="Z18188" s="9"/>
      <c r="AA18188" s="9"/>
      <c r="AD18188" s="9"/>
    </row>
    <row r="18189" spans="8:30" x14ac:dyDescent="0.25">
      <c r="H18189" s="8"/>
      <c r="I18189" s="8"/>
      <c r="N18189" s="23"/>
      <c r="O18189" s="24"/>
      <c r="P18189" s="19"/>
      <c r="Q18189" s="19"/>
      <c r="R18189" s="19"/>
      <c r="U18189" s="27"/>
      <c r="Z18189" s="9"/>
      <c r="AA18189" s="9"/>
      <c r="AD18189" s="9"/>
    </row>
    <row r="18190" spans="8:30" x14ac:dyDescent="0.25">
      <c r="H18190" s="8"/>
      <c r="I18190" s="8"/>
      <c r="N18190" s="23"/>
      <c r="O18190" s="24"/>
      <c r="P18190" s="19"/>
      <c r="Q18190" s="19"/>
      <c r="R18190" s="19"/>
      <c r="U18190" s="27"/>
      <c r="Z18190" s="9"/>
      <c r="AA18190" s="9"/>
      <c r="AD18190" s="9"/>
    </row>
    <row r="18191" spans="8:30" x14ac:dyDescent="0.25">
      <c r="H18191" s="8"/>
      <c r="I18191" s="8"/>
      <c r="N18191" s="23"/>
      <c r="O18191" s="24"/>
      <c r="P18191" s="19"/>
      <c r="Q18191" s="19"/>
      <c r="R18191" s="19"/>
      <c r="U18191" s="27"/>
      <c r="Z18191" s="9"/>
      <c r="AA18191" s="9"/>
      <c r="AD18191" s="9"/>
    </row>
    <row r="18192" spans="8:30" x14ac:dyDescent="0.25">
      <c r="H18192" s="8"/>
      <c r="I18192" s="8"/>
      <c r="N18192" s="23"/>
      <c r="O18192" s="24"/>
      <c r="P18192" s="19"/>
      <c r="Q18192" s="19"/>
      <c r="R18192" s="19"/>
      <c r="U18192" s="27"/>
      <c r="Z18192" s="9"/>
      <c r="AA18192" s="9"/>
      <c r="AD18192" s="9"/>
    </row>
    <row r="18193" spans="8:30" x14ac:dyDescent="0.25">
      <c r="H18193" s="8"/>
      <c r="I18193" s="8"/>
      <c r="N18193" s="23"/>
      <c r="O18193" s="24"/>
      <c r="P18193" s="19"/>
      <c r="Q18193" s="19"/>
      <c r="R18193" s="19"/>
      <c r="U18193" s="27"/>
      <c r="Z18193" s="9"/>
      <c r="AA18193" s="9"/>
      <c r="AD18193" s="9"/>
    </row>
    <row r="18194" spans="8:30" x14ac:dyDescent="0.25">
      <c r="H18194" s="8"/>
      <c r="I18194" s="8"/>
      <c r="N18194" s="23"/>
      <c r="O18194" s="24"/>
      <c r="P18194" s="19"/>
      <c r="Q18194" s="19"/>
      <c r="R18194" s="19"/>
      <c r="U18194" s="27"/>
      <c r="Z18194" s="9"/>
      <c r="AA18194" s="9"/>
      <c r="AD18194" s="9"/>
    </row>
    <row r="18195" spans="8:30" x14ac:dyDescent="0.25">
      <c r="H18195" s="8"/>
      <c r="I18195" s="8"/>
      <c r="N18195" s="23"/>
      <c r="O18195" s="24"/>
      <c r="P18195" s="19"/>
      <c r="Q18195" s="19"/>
      <c r="R18195" s="19"/>
      <c r="U18195" s="27"/>
      <c r="Z18195" s="9"/>
      <c r="AA18195" s="9"/>
      <c r="AD18195" s="9"/>
    </row>
    <row r="18196" spans="8:30" x14ac:dyDescent="0.25">
      <c r="H18196" s="8"/>
      <c r="I18196" s="8"/>
      <c r="N18196" s="23"/>
      <c r="O18196" s="24"/>
      <c r="P18196" s="19"/>
      <c r="Q18196" s="19"/>
      <c r="R18196" s="19"/>
      <c r="U18196" s="27"/>
      <c r="Z18196" s="9"/>
      <c r="AA18196" s="9"/>
      <c r="AD18196" s="9"/>
    </row>
    <row r="18197" spans="8:30" x14ac:dyDescent="0.25">
      <c r="H18197" s="8"/>
      <c r="I18197" s="8"/>
      <c r="N18197" s="23"/>
      <c r="O18197" s="24"/>
      <c r="P18197" s="19"/>
      <c r="Q18197" s="19"/>
      <c r="R18197" s="19"/>
      <c r="U18197" s="27"/>
      <c r="Z18197" s="9"/>
      <c r="AA18197" s="9"/>
      <c r="AD18197" s="9"/>
    </row>
    <row r="18198" spans="8:30" x14ac:dyDescent="0.25">
      <c r="H18198" s="8"/>
      <c r="I18198" s="8"/>
      <c r="N18198" s="23"/>
      <c r="O18198" s="24"/>
      <c r="P18198" s="19"/>
      <c r="Q18198" s="19"/>
      <c r="R18198" s="19"/>
      <c r="U18198" s="27"/>
      <c r="Z18198" s="9"/>
      <c r="AA18198" s="9"/>
      <c r="AD18198" s="9"/>
    </row>
    <row r="18199" spans="8:30" x14ac:dyDescent="0.25">
      <c r="H18199" s="8"/>
      <c r="I18199" s="8"/>
      <c r="N18199" s="23"/>
      <c r="O18199" s="24"/>
      <c r="P18199" s="19"/>
      <c r="Q18199" s="19"/>
      <c r="R18199" s="19"/>
      <c r="U18199" s="27"/>
      <c r="Z18199" s="9"/>
      <c r="AA18199" s="9"/>
      <c r="AD18199" s="9"/>
    </row>
    <row r="18200" spans="8:30" x14ac:dyDescent="0.25">
      <c r="H18200" s="8"/>
      <c r="I18200" s="8"/>
      <c r="N18200" s="23"/>
      <c r="O18200" s="24"/>
      <c r="P18200" s="19"/>
      <c r="Q18200" s="19"/>
      <c r="R18200" s="19"/>
      <c r="U18200" s="27"/>
      <c r="Z18200" s="9"/>
      <c r="AA18200" s="9"/>
      <c r="AD18200" s="9"/>
    </row>
    <row r="18201" spans="8:30" x14ac:dyDescent="0.25">
      <c r="H18201" s="8"/>
      <c r="I18201" s="8"/>
      <c r="N18201" s="23"/>
      <c r="O18201" s="24"/>
      <c r="P18201" s="19"/>
      <c r="Q18201" s="19"/>
      <c r="R18201" s="19"/>
      <c r="U18201" s="27"/>
      <c r="Z18201" s="9"/>
      <c r="AA18201" s="9"/>
      <c r="AD18201" s="9"/>
    </row>
    <row r="18202" spans="8:30" x14ac:dyDescent="0.25">
      <c r="H18202" s="8"/>
      <c r="I18202" s="8"/>
      <c r="N18202" s="23"/>
      <c r="O18202" s="24"/>
      <c r="P18202" s="19"/>
      <c r="Q18202" s="19"/>
      <c r="R18202" s="19"/>
      <c r="U18202" s="27"/>
      <c r="Z18202" s="9"/>
      <c r="AA18202" s="9"/>
      <c r="AD18202" s="9"/>
    </row>
    <row r="18203" spans="8:30" x14ac:dyDescent="0.25">
      <c r="H18203" s="8"/>
      <c r="I18203" s="8"/>
      <c r="N18203" s="23"/>
      <c r="O18203" s="24"/>
      <c r="P18203" s="19"/>
      <c r="Q18203" s="19"/>
      <c r="R18203" s="19"/>
      <c r="U18203" s="27"/>
      <c r="Z18203" s="9"/>
      <c r="AA18203" s="9"/>
      <c r="AD18203" s="9"/>
    </row>
    <row r="18204" spans="8:30" x14ac:dyDescent="0.25">
      <c r="H18204" s="8"/>
      <c r="I18204" s="8"/>
      <c r="N18204" s="23"/>
      <c r="O18204" s="24"/>
      <c r="P18204" s="19"/>
      <c r="Q18204" s="19"/>
      <c r="R18204" s="19"/>
      <c r="U18204" s="27"/>
      <c r="Z18204" s="9"/>
      <c r="AA18204" s="9"/>
      <c r="AD18204" s="9"/>
    </row>
    <row r="18205" spans="8:30" x14ac:dyDescent="0.25">
      <c r="H18205" s="8"/>
      <c r="I18205" s="8"/>
      <c r="N18205" s="23"/>
      <c r="O18205" s="24"/>
      <c r="P18205" s="19"/>
      <c r="Q18205" s="19"/>
      <c r="R18205" s="19"/>
      <c r="U18205" s="27"/>
      <c r="Z18205" s="9"/>
      <c r="AA18205" s="9"/>
      <c r="AD18205" s="9"/>
    </row>
    <row r="18206" spans="8:30" x14ac:dyDescent="0.25">
      <c r="H18206" s="8"/>
      <c r="I18206" s="8"/>
      <c r="N18206" s="23"/>
      <c r="O18206" s="24"/>
      <c r="P18206" s="19"/>
      <c r="Q18206" s="19"/>
      <c r="R18206" s="19"/>
      <c r="U18206" s="27"/>
      <c r="Z18206" s="9"/>
      <c r="AA18206" s="9"/>
      <c r="AD18206" s="9"/>
    </row>
    <row r="18207" spans="8:30" x14ac:dyDescent="0.25">
      <c r="H18207" s="8"/>
      <c r="I18207" s="8"/>
      <c r="N18207" s="23"/>
      <c r="O18207" s="24"/>
      <c r="P18207" s="19"/>
      <c r="Q18207" s="19"/>
      <c r="R18207" s="19"/>
      <c r="U18207" s="27"/>
      <c r="Z18207" s="9"/>
      <c r="AA18207" s="9"/>
      <c r="AD18207" s="9"/>
    </row>
    <row r="18208" spans="8:30" x14ac:dyDescent="0.25">
      <c r="H18208" s="8"/>
      <c r="I18208" s="8"/>
      <c r="N18208" s="23"/>
      <c r="O18208" s="24"/>
      <c r="P18208" s="19"/>
      <c r="Q18208" s="19"/>
      <c r="R18208" s="19"/>
      <c r="U18208" s="27"/>
      <c r="Z18208" s="9"/>
      <c r="AA18208" s="9"/>
      <c r="AD18208" s="9"/>
    </row>
    <row r="18209" spans="8:30" x14ac:dyDescent="0.25">
      <c r="H18209" s="8"/>
      <c r="I18209" s="8"/>
      <c r="N18209" s="23"/>
      <c r="O18209" s="24"/>
      <c r="P18209" s="19"/>
      <c r="Q18209" s="19"/>
      <c r="R18209" s="19"/>
      <c r="U18209" s="27"/>
      <c r="Z18209" s="9"/>
      <c r="AA18209" s="9"/>
      <c r="AD18209" s="9"/>
    </row>
    <row r="18210" spans="8:30" x14ac:dyDescent="0.25">
      <c r="H18210" s="8"/>
      <c r="I18210" s="8"/>
      <c r="N18210" s="23"/>
      <c r="O18210" s="24"/>
      <c r="P18210" s="19"/>
      <c r="Q18210" s="19"/>
      <c r="R18210" s="19"/>
      <c r="U18210" s="27"/>
      <c r="Z18210" s="9"/>
      <c r="AA18210" s="9"/>
      <c r="AD18210" s="9"/>
    </row>
    <row r="18211" spans="8:30" x14ac:dyDescent="0.25">
      <c r="H18211" s="8"/>
      <c r="I18211" s="8"/>
      <c r="N18211" s="23"/>
      <c r="O18211" s="24"/>
      <c r="P18211" s="19"/>
      <c r="Q18211" s="19"/>
      <c r="R18211" s="19"/>
      <c r="U18211" s="27"/>
      <c r="Z18211" s="9"/>
      <c r="AA18211" s="9"/>
      <c r="AD18211" s="9"/>
    </row>
    <row r="18212" spans="8:30" x14ac:dyDescent="0.25">
      <c r="H18212" s="8"/>
      <c r="I18212" s="8"/>
      <c r="N18212" s="23"/>
      <c r="O18212" s="24"/>
      <c r="P18212" s="19"/>
      <c r="Q18212" s="19"/>
      <c r="R18212" s="19"/>
      <c r="U18212" s="27"/>
      <c r="Z18212" s="9"/>
      <c r="AA18212" s="9"/>
      <c r="AD18212" s="9"/>
    </row>
    <row r="18213" spans="8:30" x14ac:dyDescent="0.25">
      <c r="H18213" s="8"/>
      <c r="I18213" s="8"/>
      <c r="N18213" s="23"/>
      <c r="O18213" s="24"/>
      <c r="P18213" s="19"/>
      <c r="Q18213" s="19"/>
      <c r="R18213" s="19"/>
      <c r="U18213" s="27"/>
      <c r="Z18213" s="9"/>
      <c r="AA18213" s="9"/>
      <c r="AD18213" s="9"/>
    </row>
    <row r="18214" spans="8:30" x14ac:dyDescent="0.25">
      <c r="H18214" s="8"/>
      <c r="I18214" s="8"/>
      <c r="N18214" s="23"/>
      <c r="O18214" s="24"/>
      <c r="P18214" s="19"/>
      <c r="Q18214" s="19"/>
      <c r="R18214" s="19"/>
      <c r="U18214" s="27"/>
      <c r="Z18214" s="9"/>
      <c r="AA18214" s="9"/>
      <c r="AD18214" s="9"/>
    </row>
    <row r="18215" spans="8:30" x14ac:dyDescent="0.25">
      <c r="H18215" s="8"/>
      <c r="I18215" s="8"/>
      <c r="N18215" s="23"/>
      <c r="O18215" s="24"/>
      <c r="P18215" s="19"/>
      <c r="Q18215" s="19"/>
      <c r="R18215" s="19"/>
      <c r="U18215" s="27"/>
      <c r="Z18215" s="9"/>
      <c r="AA18215" s="9"/>
      <c r="AD18215" s="9"/>
    </row>
    <row r="18216" spans="8:30" x14ac:dyDescent="0.25">
      <c r="H18216" s="8"/>
      <c r="I18216" s="8"/>
      <c r="N18216" s="23"/>
      <c r="O18216" s="24"/>
      <c r="P18216" s="19"/>
      <c r="Q18216" s="19"/>
      <c r="R18216" s="19"/>
      <c r="U18216" s="27"/>
      <c r="Z18216" s="9"/>
      <c r="AA18216" s="9"/>
      <c r="AD18216" s="9"/>
    </row>
    <row r="18217" spans="8:30" x14ac:dyDescent="0.25">
      <c r="H18217" s="8"/>
      <c r="I18217" s="8"/>
      <c r="N18217" s="23"/>
      <c r="O18217" s="24"/>
      <c r="P18217" s="19"/>
      <c r="Q18217" s="19"/>
      <c r="R18217" s="19"/>
      <c r="U18217" s="27"/>
      <c r="Z18217" s="9"/>
      <c r="AA18217" s="9"/>
      <c r="AD18217" s="9"/>
    </row>
    <row r="18218" spans="8:30" x14ac:dyDescent="0.25">
      <c r="H18218" s="8"/>
      <c r="I18218" s="8"/>
      <c r="N18218" s="23"/>
      <c r="O18218" s="24"/>
      <c r="P18218" s="19"/>
      <c r="Q18218" s="19"/>
      <c r="R18218" s="19"/>
      <c r="U18218" s="27"/>
      <c r="Z18218" s="9"/>
      <c r="AA18218" s="9"/>
      <c r="AD18218" s="9"/>
    </row>
    <row r="18219" spans="8:30" x14ac:dyDescent="0.25">
      <c r="H18219" s="8"/>
      <c r="I18219" s="8"/>
      <c r="N18219" s="23"/>
      <c r="O18219" s="24"/>
      <c r="P18219" s="19"/>
      <c r="Q18219" s="19"/>
      <c r="R18219" s="19"/>
      <c r="U18219" s="27"/>
      <c r="Z18219" s="9"/>
      <c r="AA18219" s="9"/>
      <c r="AD18219" s="9"/>
    </row>
    <row r="18220" spans="8:30" x14ac:dyDescent="0.25">
      <c r="H18220" s="8"/>
      <c r="I18220" s="8"/>
      <c r="N18220" s="23"/>
      <c r="O18220" s="24"/>
      <c r="P18220" s="19"/>
      <c r="Q18220" s="19"/>
      <c r="R18220" s="19"/>
      <c r="U18220" s="27"/>
      <c r="Z18220" s="9"/>
      <c r="AA18220" s="9"/>
      <c r="AD18220" s="9"/>
    </row>
    <row r="18221" spans="8:30" x14ac:dyDescent="0.25">
      <c r="H18221" s="8"/>
      <c r="I18221" s="8"/>
      <c r="N18221" s="23"/>
      <c r="O18221" s="24"/>
      <c r="P18221" s="19"/>
      <c r="Q18221" s="19"/>
      <c r="R18221" s="19"/>
      <c r="U18221" s="27"/>
      <c r="Z18221" s="9"/>
      <c r="AA18221" s="9"/>
      <c r="AD18221" s="9"/>
    </row>
    <row r="18222" spans="8:30" x14ac:dyDescent="0.25">
      <c r="H18222" s="8"/>
      <c r="I18222" s="8"/>
      <c r="N18222" s="23"/>
      <c r="O18222" s="24"/>
      <c r="P18222" s="19"/>
      <c r="Q18222" s="19"/>
      <c r="R18222" s="19"/>
      <c r="U18222" s="27"/>
      <c r="Z18222" s="9"/>
      <c r="AA18222" s="9"/>
      <c r="AD18222" s="9"/>
    </row>
    <row r="18223" spans="8:30" x14ac:dyDescent="0.25">
      <c r="H18223" s="8"/>
      <c r="I18223" s="8"/>
      <c r="N18223" s="23"/>
      <c r="O18223" s="24"/>
      <c r="P18223" s="19"/>
      <c r="Q18223" s="19"/>
      <c r="R18223" s="19"/>
      <c r="U18223" s="27"/>
      <c r="Z18223" s="9"/>
      <c r="AA18223" s="9"/>
      <c r="AD18223" s="9"/>
    </row>
    <row r="18224" spans="8:30" x14ac:dyDescent="0.25">
      <c r="H18224" s="8"/>
      <c r="I18224" s="8"/>
      <c r="N18224" s="23"/>
      <c r="O18224" s="24"/>
      <c r="P18224" s="19"/>
      <c r="Q18224" s="19"/>
      <c r="R18224" s="19"/>
      <c r="U18224" s="27"/>
      <c r="Z18224" s="9"/>
      <c r="AA18224" s="9"/>
      <c r="AD18224" s="9"/>
    </row>
    <row r="18225" spans="8:30" x14ac:dyDescent="0.25">
      <c r="H18225" s="8"/>
      <c r="I18225" s="8"/>
      <c r="N18225" s="23"/>
      <c r="O18225" s="24"/>
      <c r="P18225" s="19"/>
      <c r="Q18225" s="19"/>
      <c r="R18225" s="19"/>
      <c r="U18225" s="27"/>
      <c r="Z18225" s="9"/>
      <c r="AA18225" s="9"/>
      <c r="AD18225" s="9"/>
    </row>
    <row r="18226" spans="8:30" x14ac:dyDescent="0.25">
      <c r="H18226" s="8"/>
      <c r="I18226" s="8"/>
      <c r="N18226" s="23"/>
      <c r="O18226" s="24"/>
      <c r="P18226" s="19"/>
      <c r="Q18226" s="19"/>
      <c r="R18226" s="19"/>
      <c r="U18226" s="27"/>
      <c r="Z18226" s="9"/>
      <c r="AA18226" s="9"/>
      <c r="AD18226" s="9"/>
    </row>
    <row r="18227" spans="8:30" x14ac:dyDescent="0.25">
      <c r="H18227" s="8"/>
      <c r="I18227" s="8"/>
      <c r="N18227" s="23"/>
      <c r="O18227" s="24"/>
      <c r="P18227" s="19"/>
      <c r="Q18227" s="19"/>
      <c r="R18227" s="19"/>
      <c r="U18227" s="27"/>
      <c r="Z18227" s="9"/>
      <c r="AA18227" s="9"/>
      <c r="AD18227" s="9"/>
    </row>
    <row r="18228" spans="8:30" x14ac:dyDescent="0.25">
      <c r="H18228" s="8"/>
      <c r="I18228" s="8"/>
      <c r="N18228" s="23"/>
      <c r="O18228" s="24"/>
      <c r="P18228" s="19"/>
      <c r="Q18228" s="19"/>
      <c r="R18228" s="19"/>
      <c r="U18228" s="27"/>
      <c r="Z18228" s="9"/>
      <c r="AA18228" s="9"/>
      <c r="AD18228" s="9"/>
    </row>
    <row r="18229" spans="8:30" x14ac:dyDescent="0.25">
      <c r="H18229" s="8"/>
      <c r="I18229" s="8"/>
      <c r="N18229" s="23"/>
      <c r="O18229" s="24"/>
      <c r="P18229" s="19"/>
      <c r="Q18229" s="19"/>
      <c r="R18229" s="19"/>
      <c r="U18229" s="27"/>
      <c r="Z18229" s="9"/>
      <c r="AA18229" s="9"/>
      <c r="AD18229" s="9"/>
    </row>
    <row r="18230" spans="8:30" x14ac:dyDescent="0.25">
      <c r="H18230" s="8"/>
      <c r="I18230" s="8"/>
      <c r="N18230" s="23"/>
      <c r="O18230" s="24"/>
      <c r="P18230" s="19"/>
      <c r="Q18230" s="19"/>
      <c r="R18230" s="19"/>
      <c r="U18230" s="27"/>
      <c r="Z18230" s="9"/>
      <c r="AA18230" s="9"/>
      <c r="AD18230" s="9"/>
    </row>
    <row r="18231" spans="8:30" x14ac:dyDescent="0.25">
      <c r="H18231" s="8"/>
      <c r="I18231" s="8"/>
      <c r="N18231" s="23"/>
      <c r="O18231" s="24"/>
      <c r="P18231" s="19"/>
      <c r="Q18231" s="19"/>
      <c r="R18231" s="19"/>
      <c r="U18231" s="27"/>
      <c r="Z18231" s="9"/>
      <c r="AA18231" s="9"/>
      <c r="AD18231" s="9"/>
    </row>
    <row r="18232" spans="8:30" x14ac:dyDescent="0.25">
      <c r="H18232" s="8"/>
      <c r="I18232" s="8"/>
      <c r="N18232" s="23"/>
      <c r="O18232" s="24"/>
      <c r="P18232" s="19"/>
      <c r="Q18232" s="19"/>
      <c r="R18232" s="19"/>
      <c r="U18232" s="27"/>
      <c r="Z18232" s="9"/>
      <c r="AA18232" s="9"/>
      <c r="AD18232" s="9"/>
    </row>
    <row r="18233" spans="8:30" x14ac:dyDescent="0.25">
      <c r="H18233" s="8"/>
      <c r="I18233" s="8"/>
      <c r="N18233" s="23"/>
      <c r="O18233" s="24"/>
      <c r="P18233" s="19"/>
      <c r="Q18233" s="19"/>
      <c r="R18233" s="19"/>
      <c r="U18233" s="27"/>
      <c r="Z18233" s="9"/>
      <c r="AA18233" s="9"/>
      <c r="AD18233" s="9"/>
    </row>
    <row r="18234" spans="8:30" x14ac:dyDescent="0.25">
      <c r="H18234" s="8"/>
      <c r="I18234" s="8"/>
      <c r="N18234" s="23"/>
      <c r="O18234" s="24"/>
      <c r="P18234" s="19"/>
      <c r="Q18234" s="19"/>
      <c r="R18234" s="19"/>
      <c r="U18234" s="27"/>
      <c r="Z18234" s="9"/>
      <c r="AA18234" s="9"/>
      <c r="AD18234" s="9"/>
    </row>
    <row r="18235" spans="8:30" x14ac:dyDescent="0.25">
      <c r="H18235" s="8"/>
      <c r="I18235" s="8"/>
      <c r="N18235" s="23"/>
      <c r="O18235" s="24"/>
      <c r="P18235" s="19"/>
      <c r="Q18235" s="19"/>
      <c r="R18235" s="19"/>
      <c r="U18235" s="27"/>
      <c r="Z18235" s="9"/>
      <c r="AA18235" s="9"/>
      <c r="AD18235" s="9"/>
    </row>
    <row r="18236" spans="8:30" x14ac:dyDescent="0.25">
      <c r="H18236" s="8"/>
      <c r="I18236" s="8"/>
      <c r="N18236" s="23"/>
      <c r="O18236" s="24"/>
      <c r="P18236" s="19"/>
      <c r="Q18236" s="19"/>
      <c r="R18236" s="19"/>
      <c r="U18236" s="27"/>
      <c r="Z18236" s="9"/>
      <c r="AA18236" s="9"/>
      <c r="AD18236" s="9"/>
    </row>
    <row r="18237" spans="8:30" x14ac:dyDescent="0.25">
      <c r="H18237" s="8"/>
      <c r="I18237" s="8"/>
      <c r="N18237" s="23"/>
      <c r="O18237" s="24"/>
      <c r="P18237" s="19"/>
      <c r="Q18237" s="19"/>
      <c r="R18237" s="19"/>
      <c r="U18237" s="27"/>
      <c r="Z18237" s="9"/>
      <c r="AA18237" s="9"/>
      <c r="AD18237" s="9"/>
    </row>
    <row r="18238" spans="8:30" x14ac:dyDescent="0.25">
      <c r="H18238" s="8"/>
      <c r="I18238" s="8"/>
      <c r="N18238" s="23"/>
      <c r="O18238" s="24"/>
      <c r="P18238" s="19"/>
      <c r="Q18238" s="19"/>
      <c r="R18238" s="19"/>
      <c r="U18238" s="27"/>
      <c r="Z18238" s="9"/>
      <c r="AA18238" s="9"/>
      <c r="AD18238" s="9"/>
    </row>
    <row r="18239" spans="8:30" x14ac:dyDescent="0.25">
      <c r="H18239" s="8"/>
      <c r="I18239" s="8"/>
      <c r="N18239" s="23"/>
      <c r="O18239" s="24"/>
      <c r="P18239" s="19"/>
      <c r="Q18239" s="19"/>
      <c r="R18239" s="19"/>
      <c r="U18239" s="27"/>
      <c r="Z18239" s="9"/>
      <c r="AA18239" s="9"/>
      <c r="AD18239" s="9"/>
    </row>
    <row r="18240" spans="8:30" x14ac:dyDescent="0.25">
      <c r="H18240" s="8"/>
      <c r="I18240" s="8"/>
      <c r="N18240" s="23"/>
      <c r="O18240" s="24"/>
      <c r="P18240" s="19"/>
      <c r="Q18240" s="19"/>
      <c r="R18240" s="19"/>
      <c r="U18240" s="27"/>
      <c r="Z18240" s="9"/>
      <c r="AA18240" s="9"/>
      <c r="AD18240" s="9"/>
    </row>
    <row r="18241" spans="8:30" x14ac:dyDescent="0.25">
      <c r="H18241" s="8"/>
      <c r="I18241" s="8"/>
      <c r="N18241" s="23"/>
      <c r="O18241" s="24"/>
      <c r="P18241" s="19"/>
      <c r="Q18241" s="19"/>
      <c r="R18241" s="19"/>
      <c r="U18241" s="27"/>
      <c r="Z18241" s="9"/>
      <c r="AA18241" s="9"/>
      <c r="AD18241" s="9"/>
    </row>
    <row r="18242" spans="8:30" x14ac:dyDescent="0.25">
      <c r="H18242" s="8"/>
      <c r="I18242" s="8"/>
      <c r="N18242" s="23"/>
      <c r="O18242" s="24"/>
      <c r="P18242" s="19"/>
      <c r="Q18242" s="19"/>
      <c r="R18242" s="19"/>
      <c r="U18242" s="27"/>
      <c r="Z18242" s="9"/>
      <c r="AA18242" s="9"/>
      <c r="AD18242" s="9"/>
    </row>
    <row r="18243" spans="8:30" x14ac:dyDescent="0.25">
      <c r="H18243" s="8"/>
      <c r="I18243" s="8"/>
      <c r="N18243" s="23"/>
      <c r="O18243" s="24"/>
      <c r="P18243" s="19"/>
      <c r="Q18243" s="19"/>
      <c r="R18243" s="19"/>
      <c r="U18243" s="27"/>
      <c r="Z18243" s="9"/>
      <c r="AA18243" s="9"/>
      <c r="AD18243" s="9"/>
    </row>
    <row r="18244" spans="8:30" x14ac:dyDescent="0.25">
      <c r="H18244" s="8"/>
      <c r="I18244" s="8"/>
      <c r="N18244" s="23"/>
      <c r="O18244" s="24"/>
      <c r="P18244" s="19"/>
      <c r="Q18244" s="19"/>
      <c r="R18244" s="19"/>
      <c r="U18244" s="27"/>
      <c r="Z18244" s="9"/>
      <c r="AA18244" s="9"/>
      <c r="AD18244" s="9"/>
    </row>
    <row r="18245" spans="8:30" x14ac:dyDescent="0.25">
      <c r="H18245" s="8"/>
      <c r="I18245" s="8"/>
      <c r="N18245" s="23"/>
      <c r="O18245" s="24"/>
      <c r="P18245" s="19"/>
      <c r="Q18245" s="19"/>
      <c r="R18245" s="19"/>
      <c r="U18245" s="27"/>
      <c r="Z18245" s="9"/>
      <c r="AA18245" s="9"/>
      <c r="AD18245" s="9"/>
    </row>
    <row r="18246" spans="8:30" x14ac:dyDescent="0.25">
      <c r="H18246" s="8"/>
      <c r="I18246" s="8"/>
      <c r="N18246" s="23"/>
      <c r="O18246" s="24"/>
      <c r="P18246" s="19"/>
      <c r="Q18246" s="19"/>
      <c r="R18246" s="19"/>
      <c r="U18246" s="27"/>
      <c r="Z18246" s="9"/>
      <c r="AA18246" s="9"/>
      <c r="AD18246" s="9"/>
    </row>
    <row r="18247" spans="8:30" x14ac:dyDescent="0.25">
      <c r="H18247" s="8"/>
      <c r="I18247" s="8"/>
      <c r="N18247" s="23"/>
      <c r="O18247" s="24"/>
      <c r="P18247" s="19"/>
      <c r="Q18247" s="19"/>
      <c r="R18247" s="19"/>
      <c r="U18247" s="27"/>
      <c r="Z18247" s="9"/>
      <c r="AA18247" s="9"/>
      <c r="AD18247" s="9"/>
    </row>
    <row r="18248" spans="8:30" x14ac:dyDescent="0.25">
      <c r="H18248" s="8"/>
      <c r="I18248" s="8"/>
      <c r="N18248" s="23"/>
      <c r="O18248" s="24"/>
      <c r="P18248" s="19"/>
      <c r="Q18248" s="19"/>
      <c r="R18248" s="19"/>
      <c r="U18248" s="27"/>
      <c r="Z18248" s="9"/>
      <c r="AA18248" s="9"/>
      <c r="AD18248" s="9"/>
    </row>
    <row r="18249" spans="8:30" x14ac:dyDescent="0.25">
      <c r="H18249" s="8"/>
      <c r="I18249" s="8"/>
      <c r="N18249" s="23"/>
      <c r="O18249" s="24"/>
      <c r="P18249" s="19"/>
      <c r="Q18249" s="19"/>
      <c r="R18249" s="19"/>
      <c r="U18249" s="27"/>
      <c r="Z18249" s="9"/>
      <c r="AA18249" s="9"/>
      <c r="AD18249" s="9"/>
    </row>
    <row r="18250" spans="8:30" x14ac:dyDescent="0.25">
      <c r="H18250" s="8"/>
      <c r="I18250" s="8"/>
      <c r="N18250" s="23"/>
      <c r="O18250" s="24"/>
      <c r="P18250" s="19"/>
      <c r="Q18250" s="19"/>
      <c r="R18250" s="19"/>
      <c r="U18250" s="27"/>
      <c r="Z18250" s="9"/>
      <c r="AA18250" s="9"/>
      <c r="AD18250" s="9"/>
    </row>
    <row r="18251" spans="8:30" x14ac:dyDescent="0.25">
      <c r="H18251" s="8"/>
      <c r="I18251" s="8"/>
      <c r="N18251" s="23"/>
      <c r="O18251" s="24"/>
      <c r="P18251" s="19"/>
      <c r="Q18251" s="19"/>
      <c r="R18251" s="19"/>
      <c r="U18251" s="27"/>
      <c r="Z18251" s="9"/>
      <c r="AA18251" s="9"/>
      <c r="AD18251" s="9"/>
    </row>
    <row r="18252" spans="8:30" x14ac:dyDescent="0.25">
      <c r="H18252" s="8"/>
      <c r="I18252" s="8"/>
      <c r="N18252" s="23"/>
      <c r="O18252" s="24"/>
      <c r="P18252" s="19"/>
      <c r="Q18252" s="19"/>
      <c r="R18252" s="19"/>
      <c r="U18252" s="27"/>
      <c r="Z18252" s="9"/>
      <c r="AA18252" s="9"/>
      <c r="AD18252" s="9"/>
    </row>
    <row r="18253" spans="8:30" x14ac:dyDescent="0.25">
      <c r="H18253" s="8"/>
      <c r="I18253" s="8"/>
      <c r="N18253" s="23"/>
      <c r="O18253" s="24"/>
      <c r="P18253" s="19"/>
      <c r="Q18253" s="19"/>
      <c r="R18253" s="19"/>
      <c r="U18253" s="27"/>
      <c r="Z18253" s="9"/>
      <c r="AA18253" s="9"/>
      <c r="AD18253" s="9"/>
    </row>
    <row r="18254" spans="8:30" x14ac:dyDescent="0.25">
      <c r="H18254" s="8"/>
      <c r="I18254" s="8"/>
      <c r="N18254" s="23"/>
      <c r="O18254" s="24"/>
      <c r="P18254" s="19"/>
      <c r="Q18254" s="19"/>
      <c r="R18254" s="19"/>
      <c r="U18254" s="27"/>
      <c r="Z18254" s="9"/>
      <c r="AA18254" s="9"/>
      <c r="AD18254" s="9"/>
    </row>
    <row r="18255" spans="8:30" x14ac:dyDescent="0.25">
      <c r="H18255" s="8"/>
      <c r="I18255" s="8"/>
      <c r="N18255" s="23"/>
      <c r="O18255" s="24"/>
      <c r="P18255" s="19"/>
      <c r="Q18255" s="19"/>
      <c r="R18255" s="19"/>
      <c r="U18255" s="27"/>
      <c r="Z18255" s="9"/>
      <c r="AA18255" s="9"/>
      <c r="AD18255" s="9"/>
    </row>
    <row r="18256" spans="8:30" x14ac:dyDescent="0.25">
      <c r="H18256" s="8"/>
      <c r="I18256" s="8"/>
      <c r="N18256" s="23"/>
      <c r="O18256" s="24"/>
      <c r="P18256" s="19"/>
      <c r="Q18256" s="19"/>
      <c r="R18256" s="19"/>
      <c r="U18256" s="27"/>
      <c r="Z18256" s="9"/>
      <c r="AA18256" s="9"/>
      <c r="AD18256" s="9"/>
    </row>
    <row r="18257" spans="8:30" x14ac:dyDescent="0.25">
      <c r="H18257" s="8"/>
      <c r="I18257" s="8"/>
      <c r="N18257" s="23"/>
      <c r="O18257" s="24"/>
      <c r="P18257" s="19"/>
      <c r="Q18257" s="19"/>
      <c r="R18257" s="19"/>
      <c r="U18257" s="27"/>
      <c r="Z18257" s="9"/>
      <c r="AA18257" s="9"/>
      <c r="AD18257" s="9"/>
    </row>
    <row r="18258" spans="8:30" x14ac:dyDescent="0.25">
      <c r="H18258" s="8"/>
      <c r="I18258" s="8"/>
      <c r="N18258" s="23"/>
      <c r="O18258" s="24"/>
      <c r="P18258" s="19"/>
      <c r="Q18258" s="19"/>
      <c r="R18258" s="19"/>
      <c r="U18258" s="27"/>
      <c r="Z18258" s="9"/>
      <c r="AA18258" s="9"/>
      <c r="AD18258" s="9"/>
    </row>
    <row r="18259" spans="8:30" x14ac:dyDescent="0.25">
      <c r="H18259" s="8"/>
      <c r="I18259" s="8"/>
      <c r="N18259" s="23"/>
      <c r="O18259" s="24"/>
      <c r="P18259" s="19"/>
      <c r="Q18259" s="19"/>
      <c r="R18259" s="19"/>
      <c r="U18259" s="27"/>
      <c r="Z18259" s="9"/>
      <c r="AA18259" s="9"/>
      <c r="AD18259" s="9"/>
    </row>
    <row r="18260" spans="8:30" x14ac:dyDescent="0.25">
      <c r="H18260" s="8"/>
      <c r="I18260" s="8"/>
      <c r="N18260" s="23"/>
      <c r="O18260" s="24"/>
      <c r="P18260" s="19"/>
      <c r="Q18260" s="19"/>
      <c r="R18260" s="19"/>
      <c r="U18260" s="27"/>
      <c r="Z18260" s="9"/>
      <c r="AA18260" s="9"/>
      <c r="AD18260" s="9"/>
    </row>
    <row r="18261" spans="8:30" x14ac:dyDescent="0.25">
      <c r="H18261" s="8"/>
      <c r="I18261" s="8"/>
      <c r="N18261" s="23"/>
      <c r="O18261" s="24"/>
      <c r="P18261" s="19"/>
      <c r="Q18261" s="19"/>
      <c r="R18261" s="19"/>
      <c r="U18261" s="27"/>
      <c r="Z18261" s="9"/>
      <c r="AA18261" s="9"/>
      <c r="AD18261" s="9"/>
    </row>
    <row r="18262" spans="8:30" x14ac:dyDescent="0.25">
      <c r="H18262" s="8"/>
      <c r="I18262" s="8"/>
      <c r="N18262" s="23"/>
      <c r="O18262" s="24"/>
      <c r="P18262" s="19"/>
      <c r="Q18262" s="19"/>
      <c r="R18262" s="19"/>
      <c r="U18262" s="27"/>
      <c r="Z18262" s="9"/>
      <c r="AA18262" s="9"/>
      <c r="AD18262" s="9"/>
    </row>
    <row r="18263" spans="8:30" x14ac:dyDescent="0.25">
      <c r="H18263" s="8"/>
      <c r="I18263" s="8"/>
      <c r="N18263" s="23"/>
      <c r="O18263" s="24"/>
      <c r="P18263" s="19"/>
      <c r="Q18263" s="19"/>
      <c r="R18263" s="19"/>
      <c r="U18263" s="27"/>
      <c r="Z18263" s="9"/>
      <c r="AA18263" s="9"/>
      <c r="AD18263" s="9"/>
    </row>
    <row r="18264" spans="8:30" x14ac:dyDescent="0.25">
      <c r="H18264" s="8"/>
      <c r="I18264" s="8"/>
      <c r="N18264" s="23"/>
      <c r="O18264" s="24"/>
      <c r="P18264" s="19"/>
      <c r="Q18264" s="19"/>
      <c r="R18264" s="19"/>
      <c r="U18264" s="27"/>
      <c r="Z18264" s="9"/>
      <c r="AA18264" s="9"/>
      <c r="AD18264" s="9"/>
    </row>
    <row r="18265" spans="8:30" x14ac:dyDescent="0.25">
      <c r="H18265" s="8"/>
      <c r="I18265" s="8"/>
      <c r="N18265" s="23"/>
      <c r="O18265" s="24"/>
      <c r="P18265" s="19"/>
      <c r="Q18265" s="19"/>
      <c r="R18265" s="19"/>
      <c r="U18265" s="27"/>
      <c r="Z18265" s="9"/>
      <c r="AA18265" s="9"/>
      <c r="AD18265" s="9"/>
    </row>
    <row r="18266" spans="8:30" x14ac:dyDescent="0.25">
      <c r="H18266" s="8"/>
      <c r="I18266" s="8"/>
      <c r="N18266" s="23"/>
      <c r="O18266" s="24"/>
      <c r="P18266" s="19"/>
      <c r="Q18266" s="19"/>
      <c r="R18266" s="19"/>
      <c r="U18266" s="27"/>
      <c r="Z18266" s="9"/>
      <c r="AA18266" s="9"/>
      <c r="AD18266" s="9"/>
    </row>
    <row r="18267" spans="8:30" x14ac:dyDescent="0.25">
      <c r="H18267" s="8"/>
      <c r="I18267" s="8"/>
      <c r="N18267" s="23"/>
      <c r="O18267" s="24"/>
      <c r="P18267" s="19"/>
      <c r="Q18267" s="19"/>
      <c r="R18267" s="19"/>
      <c r="U18267" s="27"/>
      <c r="Z18267" s="9"/>
      <c r="AA18267" s="9"/>
      <c r="AD18267" s="9"/>
    </row>
    <row r="18268" spans="8:30" x14ac:dyDescent="0.25">
      <c r="H18268" s="8"/>
      <c r="I18268" s="8"/>
      <c r="N18268" s="23"/>
      <c r="O18268" s="24"/>
      <c r="P18268" s="19"/>
      <c r="Q18268" s="19"/>
      <c r="R18268" s="19"/>
      <c r="U18268" s="27"/>
      <c r="Z18268" s="9"/>
      <c r="AA18268" s="9"/>
      <c r="AD18268" s="9"/>
    </row>
    <row r="18269" spans="8:30" x14ac:dyDescent="0.25">
      <c r="H18269" s="8"/>
      <c r="I18269" s="8"/>
      <c r="N18269" s="23"/>
      <c r="O18269" s="24"/>
      <c r="P18269" s="19"/>
      <c r="Q18269" s="19"/>
      <c r="R18269" s="19"/>
      <c r="U18269" s="27"/>
      <c r="Z18269" s="9"/>
      <c r="AA18269" s="9"/>
      <c r="AD18269" s="9"/>
    </row>
    <row r="18270" spans="8:30" x14ac:dyDescent="0.25">
      <c r="H18270" s="8"/>
      <c r="I18270" s="8"/>
      <c r="N18270" s="23"/>
      <c r="O18270" s="24"/>
      <c r="P18270" s="19"/>
      <c r="Q18270" s="19"/>
      <c r="R18270" s="19"/>
      <c r="U18270" s="27"/>
      <c r="Z18270" s="9"/>
      <c r="AA18270" s="9"/>
      <c r="AD18270" s="9"/>
    </row>
    <row r="18271" spans="8:30" x14ac:dyDescent="0.25">
      <c r="H18271" s="8"/>
      <c r="I18271" s="8"/>
      <c r="N18271" s="23"/>
      <c r="O18271" s="24"/>
      <c r="P18271" s="19"/>
      <c r="Q18271" s="19"/>
      <c r="R18271" s="19"/>
      <c r="U18271" s="27"/>
      <c r="Z18271" s="9"/>
      <c r="AA18271" s="9"/>
      <c r="AD18271" s="9"/>
    </row>
    <row r="18272" spans="8:30" x14ac:dyDescent="0.25">
      <c r="H18272" s="8"/>
      <c r="I18272" s="8"/>
      <c r="N18272" s="23"/>
      <c r="O18272" s="24"/>
      <c r="P18272" s="19"/>
      <c r="Q18272" s="19"/>
      <c r="R18272" s="19"/>
      <c r="U18272" s="27"/>
      <c r="Z18272" s="9"/>
      <c r="AA18272" s="9"/>
      <c r="AD18272" s="9"/>
    </row>
    <row r="18273" spans="8:30" x14ac:dyDescent="0.25">
      <c r="H18273" s="8"/>
      <c r="I18273" s="8"/>
      <c r="N18273" s="23"/>
      <c r="O18273" s="24"/>
      <c r="P18273" s="19"/>
      <c r="Q18273" s="19"/>
      <c r="R18273" s="19"/>
      <c r="U18273" s="27"/>
      <c r="Z18273" s="9"/>
      <c r="AA18273" s="9"/>
      <c r="AD18273" s="9"/>
    </row>
    <row r="18274" spans="8:30" x14ac:dyDescent="0.25">
      <c r="H18274" s="8"/>
      <c r="I18274" s="8"/>
      <c r="N18274" s="23"/>
      <c r="O18274" s="24"/>
      <c r="P18274" s="19"/>
      <c r="Q18274" s="19"/>
      <c r="R18274" s="19"/>
      <c r="U18274" s="27"/>
      <c r="Z18274" s="9"/>
      <c r="AA18274" s="9"/>
      <c r="AD18274" s="9"/>
    </row>
    <row r="18275" spans="8:30" x14ac:dyDescent="0.25">
      <c r="H18275" s="8"/>
      <c r="I18275" s="8"/>
      <c r="N18275" s="23"/>
      <c r="O18275" s="24"/>
      <c r="P18275" s="19"/>
      <c r="Q18275" s="19"/>
      <c r="R18275" s="19"/>
      <c r="U18275" s="27"/>
      <c r="Z18275" s="9"/>
      <c r="AA18275" s="9"/>
      <c r="AD18275" s="9"/>
    </row>
    <row r="18276" spans="8:30" x14ac:dyDescent="0.25">
      <c r="H18276" s="8"/>
      <c r="I18276" s="8"/>
      <c r="N18276" s="23"/>
      <c r="O18276" s="24"/>
      <c r="P18276" s="19"/>
      <c r="Q18276" s="19"/>
      <c r="R18276" s="19"/>
      <c r="U18276" s="27"/>
      <c r="Z18276" s="9"/>
      <c r="AA18276" s="9"/>
      <c r="AD18276" s="9"/>
    </row>
    <row r="18277" spans="8:30" x14ac:dyDescent="0.25">
      <c r="H18277" s="8"/>
      <c r="I18277" s="8"/>
      <c r="N18277" s="23"/>
      <c r="O18277" s="24"/>
      <c r="P18277" s="19"/>
      <c r="Q18277" s="19"/>
      <c r="R18277" s="19"/>
      <c r="U18277" s="27"/>
      <c r="Z18277" s="9"/>
      <c r="AA18277" s="9"/>
      <c r="AD18277" s="9"/>
    </row>
    <row r="18278" spans="8:30" x14ac:dyDescent="0.25">
      <c r="H18278" s="8"/>
      <c r="I18278" s="8"/>
      <c r="N18278" s="23"/>
      <c r="O18278" s="24"/>
      <c r="P18278" s="19"/>
      <c r="Q18278" s="19"/>
      <c r="R18278" s="19"/>
      <c r="U18278" s="27"/>
      <c r="Z18278" s="9"/>
      <c r="AA18278" s="9"/>
      <c r="AD18278" s="9"/>
    </row>
    <row r="18279" spans="8:30" x14ac:dyDescent="0.25">
      <c r="H18279" s="8"/>
      <c r="I18279" s="8"/>
      <c r="N18279" s="23"/>
      <c r="O18279" s="24"/>
      <c r="P18279" s="19"/>
      <c r="Q18279" s="19"/>
      <c r="R18279" s="19"/>
      <c r="U18279" s="27"/>
      <c r="Z18279" s="9"/>
      <c r="AA18279" s="9"/>
      <c r="AD18279" s="9"/>
    </row>
    <row r="18280" spans="8:30" x14ac:dyDescent="0.25">
      <c r="H18280" s="8"/>
      <c r="I18280" s="8"/>
      <c r="N18280" s="23"/>
      <c r="O18280" s="24"/>
      <c r="P18280" s="19"/>
      <c r="Q18280" s="19"/>
      <c r="R18280" s="19"/>
      <c r="U18280" s="27"/>
      <c r="Z18280" s="9"/>
      <c r="AA18280" s="9"/>
      <c r="AD18280" s="9"/>
    </row>
    <row r="18281" spans="8:30" x14ac:dyDescent="0.25">
      <c r="H18281" s="8"/>
      <c r="I18281" s="8"/>
      <c r="N18281" s="23"/>
      <c r="O18281" s="24"/>
      <c r="P18281" s="19"/>
      <c r="Q18281" s="19"/>
      <c r="R18281" s="19"/>
      <c r="U18281" s="27"/>
      <c r="Z18281" s="9"/>
      <c r="AA18281" s="9"/>
      <c r="AD18281" s="9"/>
    </row>
    <row r="18282" spans="8:30" x14ac:dyDescent="0.25">
      <c r="H18282" s="8"/>
      <c r="I18282" s="8"/>
      <c r="N18282" s="23"/>
      <c r="O18282" s="24"/>
      <c r="P18282" s="19"/>
      <c r="Q18282" s="19"/>
      <c r="R18282" s="19"/>
      <c r="U18282" s="27"/>
      <c r="Z18282" s="9"/>
      <c r="AA18282" s="9"/>
      <c r="AD18282" s="9"/>
    </row>
    <row r="18283" spans="8:30" x14ac:dyDescent="0.25">
      <c r="H18283" s="8"/>
      <c r="I18283" s="8"/>
      <c r="N18283" s="23"/>
      <c r="O18283" s="24"/>
      <c r="P18283" s="19"/>
      <c r="Q18283" s="19"/>
      <c r="R18283" s="19"/>
      <c r="U18283" s="27"/>
      <c r="Z18283" s="9"/>
      <c r="AA18283" s="9"/>
      <c r="AD18283" s="9"/>
    </row>
    <row r="18284" spans="8:30" x14ac:dyDescent="0.25">
      <c r="H18284" s="8"/>
      <c r="I18284" s="8"/>
      <c r="N18284" s="23"/>
      <c r="O18284" s="24"/>
      <c r="P18284" s="19"/>
      <c r="Q18284" s="19"/>
      <c r="R18284" s="19"/>
      <c r="U18284" s="27"/>
      <c r="Z18284" s="9"/>
      <c r="AA18284" s="9"/>
      <c r="AD18284" s="9"/>
    </row>
    <row r="18285" spans="8:30" x14ac:dyDescent="0.25">
      <c r="H18285" s="8"/>
      <c r="I18285" s="8"/>
      <c r="N18285" s="23"/>
      <c r="O18285" s="24"/>
      <c r="P18285" s="19"/>
      <c r="Q18285" s="19"/>
      <c r="R18285" s="19"/>
      <c r="U18285" s="27"/>
      <c r="Z18285" s="9"/>
      <c r="AA18285" s="9"/>
      <c r="AD18285" s="9"/>
    </row>
    <row r="18286" spans="8:30" x14ac:dyDescent="0.25">
      <c r="H18286" s="8"/>
      <c r="I18286" s="8"/>
      <c r="N18286" s="23"/>
      <c r="O18286" s="24"/>
      <c r="P18286" s="19"/>
      <c r="Q18286" s="19"/>
      <c r="R18286" s="19"/>
      <c r="U18286" s="27"/>
      <c r="Z18286" s="9"/>
      <c r="AA18286" s="9"/>
      <c r="AD18286" s="9"/>
    </row>
    <row r="18287" spans="8:30" x14ac:dyDescent="0.25">
      <c r="H18287" s="8"/>
      <c r="I18287" s="8"/>
      <c r="N18287" s="23"/>
      <c r="O18287" s="24"/>
      <c r="P18287" s="19"/>
      <c r="Q18287" s="19"/>
      <c r="R18287" s="19"/>
      <c r="U18287" s="27"/>
      <c r="Z18287" s="9"/>
      <c r="AA18287" s="9"/>
      <c r="AD18287" s="9"/>
    </row>
    <row r="18288" spans="8:30" x14ac:dyDescent="0.25">
      <c r="H18288" s="8"/>
      <c r="I18288" s="8"/>
      <c r="N18288" s="23"/>
      <c r="O18288" s="24"/>
      <c r="P18288" s="19"/>
      <c r="Q18288" s="19"/>
      <c r="R18288" s="19"/>
      <c r="U18288" s="27"/>
      <c r="Z18288" s="9"/>
      <c r="AA18288" s="9"/>
      <c r="AD18288" s="9"/>
    </row>
    <row r="18289" spans="8:30" x14ac:dyDescent="0.25">
      <c r="H18289" s="8"/>
      <c r="I18289" s="8"/>
      <c r="N18289" s="23"/>
      <c r="O18289" s="24"/>
      <c r="P18289" s="19"/>
      <c r="Q18289" s="19"/>
      <c r="R18289" s="19"/>
      <c r="U18289" s="27"/>
      <c r="Z18289" s="9"/>
      <c r="AA18289" s="9"/>
      <c r="AD18289" s="9"/>
    </row>
    <row r="18290" spans="8:30" x14ac:dyDescent="0.25">
      <c r="H18290" s="8"/>
      <c r="I18290" s="8"/>
      <c r="N18290" s="23"/>
      <c r="O18290" s="24"/>
      <c r="P18290" s="19"/>
      <c r="Q18290" s="19"/>
      <c r="R18290" s="19"/>
      <c r="U18290" s="27"/>
      <c r="Z18290" s="9"/>
      <c r="AA18290" s="9"/>
      <c r="AD18290" s="9"/>
    </row>
    <row r="18291" spans="8:30" x14ac:dyDescent="0.25">
      <c r="H18291" s="8"/>
      <c r="I18291" s="8"/>
      <c r="N18291" s="23"/>
      <c r="O18291" s="24"/>
      <c r="P18291" s="19"/>
      <c r="Q18291" s="19"/>
      <c r="R18291" s="19"/>
      <c r="U18291" s="27"/>
      <c r="Z18291" s="9"/>
      <c r="AA18291" s="9"/>
      <c r="AD18291" s="9"/>
    </row>
    <row r="18292" spans="8:30" x14ac:dyDescent="0.25">
      <c r="H18292" s="8"/>
      <c r="I18292" s="8"/>
      <c r="N18292" s="23"/>
      <c r="O18292" s="24"/>
      <c r="P18292" s="19"/>
      <c r="Q18292" s="19"/>
      <c r="R18292" s="19"/>
      <c r="U18292" s="27"/>
      <c r="Z18292" s="9"/>
      <c r="AA18292" s="9"/>
      <c r="AD18292" s="9"/>
    </row>
    <row r="18293" spans="8:30" x14ac:dyDescent="0.25">
      <c r="H18293" s="8"/>
      <c r="I18293" s="8"/>
      <c r="N18293" s="23"/>
      <c r="O18293" s="24"/>
      <c r="P18293" s="19"/>
      <c r="Q18293" s="19"/>
      <c r="R18293" s="19"/>
      <c r="U18293" s="27"/>
      <c r="Z18293" s="9"/>
      <c r="AA18293" s="9"/>
      <c r="AD18293" s="9"/>
    </row>
    <row r="18294" spans="8:30" x14ac:dyDescent="0.25">
      <c r="H18294" s="8"/>
      <c r="I18294" s="8"/>
      <c r="N18294" s="23"/>
      <c r="O18294" s="24"/>
      <c r="P18294" s="19"/>
      <c r="Q18294" s="19"/>
      <c r="R18294" s="19"/>
      <c r="U18294" s="27"/>
      <c r="Z18294" s="9"/>
      <c r="AA18294" s="9"/>
      <c r="AD18294" s="9"/>
    </row>
    <row r="18295" spans="8:30" x14ac:dyDescent="0.25">
      <c r="H18295" s="8"/>
      <c r="I18295" s="8"/>
      <c r="N18295" s="23"/>
      <c r="O18295" s="24"/>
      <c r="P18295" s="19"/>
      <c r="Q18295" s="19"/>
      <c r="R18295" s="19"/>
      <c r="U18295" s="27"/>
      <c r="Z18295" s="9"/>
      <c r="AA18295" s="9"/>
      <c r="AD18295" s="9"/>
    </row>
    <row r="18296" spans="8:30" x14ac:dyDescent="0.25">
      <c r="H18296" s="8"/>
      <c r="I18296" s="8"/>
      <c r="N18296" s="23"/>
      <c r="O18296" s="24"/>
      <c r="P18296" s="19"/>
      <c r="Q18296" s="19"/>
      <c r="R18296" s="19"/>
      <c r="U18296" s="27"/>
      <c r="Z18296" s="9"/>
      <c r="AA18296" s="9"/>
      <c r="AD18296" s="9"/>
    </row>
    <row r="18297" spans="8:30" x14ac:dyDescent="0.25">
      <c r="H18297" s="8"/>
      <c r="I18297" s="8"/>
      <c r="N18297" s="23"/>
      <c r="O18297" s="24"/>
      <c r="P18297" s="19"/>
      <c r="Q18297" s="19"/>
      <c r="R18297" s="19"/>
      <c r="U18297" s="27"/>
      <c r="Z18297" s="9"/>
      <c r="AA18297" s="9"/>
      <c r="AD18297" s="9"/>
    </row>
    <row r="18298" spans="8:30" x14ac:dyDescent="0.25">
      <c r="H18298" s="8"/>
      <c r="I18298" s="8"/>
      <c r="N18298" s="23"/>
      <c r="O18298" s="24"/>
      <c r="P18298" s="19"/>
      <c r="Q18298" s="19"/>
      <c r="R18298" s="19"/>
      <c r="U18298" s="27"/>
      <c r="Z18298" s="9"/>
      <c r="AA18298" s="9"/>
      <c r="AD18298" s="9"/>
    </row>
    <row r="18299" spans="8:30" x14ac:dyDescent="0.25">
      <c r="H18299" s="8"/>
      <c r="I18299" s="8"/>
      <c r="N18299" s="23"/>
      <c r="O18299" s="24"/>
      <c r="P18299" s="19"/>
      <c r="Q18299" s="19"/>
      <c r="R18299" s="19"/>
      <c r="U18299" s="27"/>
      <c r="Z18299" s="9"/>
      <c r="AA18299" s="9"/>
      <c r="AD18299" s="9"/>
    </row>
    <row r="18300" spans="8:30" x14ac:dyDescent="0.25">
      <c r="H18300" s="8"/>
      <c r="I18300" s="8"/>
      <c r="N18300" s="23"/>
      <c r="O18300" s="24"/>
      <c r="P18300" s="19"/>
      <c r="Q18300" s="19"/>
      <c r="R18300" s="19"/>
      <c r="U18300" s="27"/>
      <c r="Z18300" s="9"/>
      <c r="AA18300" s="9"/>
      <c r="AD18300" s="9"/>
    </row>
    <row r="18301" spans="8:30" x14ac:dyDescent="0.25">
      <c r="H18301" s="8"/>
      <c r="I18301" s="8"/>
      <c r="N18301" s="23"/>
      <c r="O18301" s="24"/>
      <c r="P18301" s="19"/>
      <c r="Q18301" s="19"/>
      <c r="R18301" s="19"/>
      <c r="U18301" s="27"/>
      <c r="Z18301" s="9"/>
      <c r="AA18301" s="9"/>
      <c r="AD18301" s="9"/>
    </row>
    <row r="18302" spans="8:30" x14ac:dyDescent="0.25">
      <c r="H18302" s="8"/>
      <c r="I18302" s="8"/>
      <c r="N18302" s="23"/>
      <c r="O18302" s="24"/>
      <c r="P18302" s="19"/>
      <c r="Q18302" s="19"/>
      <c r="R18302" s="19"/>
      <c r="U18302" s="27"/>
      <c r="Z18302" s="9"/>
      <c r="AA18302" s="9"/>
      <c r="AD18302" s="9"/>
    </row>
    <row r="18303" spans="8:30" x14ac:dyDescent="0.25">
      <c r="H18303" s="8"/>
      <c r="I18303" s="8"/>
      <c r="N18303" s="23"/>
      <c r="O18303" s="24"/>
      <c r="P18303" s="19"/>
      <c r="Q18303" s="19"/>
      <c r="R18303" s="19"/>
      <c r="U18303" s="27"/>
      <c r="Z18303" s="9"/>
      <c r="AA18303" s="9"/>
      <c r="AD18303" s="9"/>
    </row>
    <row r="18304" spans="8:30" x14ac:dyDescent="0.25">
      <c r="H18304" s="8"/>
      <c r="I18304" s="8"/>
      <c r="N18304" s="23"/>
      <c r="O18304" s="24"/>
      <c r="P18304" s="19"/>
      <c r="Q18304" s="19"/>
      <c r="R18304" s="19"/>
      <c r="U18304" s="27"/>
      <c r="Z18304" s="9"/>
      <c r="AA18304" s="9"/>
      <c r="AD18304" s="9"/>
    </row>
    <row r="18305" spans="8:30" x14ac:dyDescent="0.25">
      <c r="H18305" s="8"/>
      <c r="I18305" s="8"/>
      <c r="N18305" s="23"/>
      <c r="O18305" s="24"/>
      <c r="P18305" s="19"/>
      <c r="Q18305" s="19"/>
      <c r="R18305" s="19"/>
      <c r="U18305" s="27"/>
      <c r="Z18305" s="9"/>
      <c r="AA18305" s="9"/>
      <c r="AD18305" s="9"/>
    </row>
    <row r="18306" spans="8:30" x14ac:dyDescent="0.25">
      <c r="H18306" s="8"/>
      <c r="I18306" s="8"/>
      <c r="N18306" s="23"/>
      <c r="O18306" s="24"/>
      <c r="P18306" s="19"/>
      <c r="Q18306" s="19"/>
      <c r="R18306" s="19"/>
      <c r="U18306" s="27"/>
      <c r="Z18306" s="9"/>
      <c r="AA18306" s="9"/>
      <c r="AD18306" s="9"/>
    </row>
    <row r="18307" spans="8:30" x14ac:dyDescent="0.25">
      <c r="H18307" s="8"/>
      <c r="I18307" s="8"/>
      <c r="N18307" s="23"/>
      <c r="O18307" s="24"/>
      <c r="P18307" s="19"/>
      <c r="Q18307" s="19"/>
      <c r="R18307" s="19"/>
      <c r="U18307" s="27"/>
      <c r="Z18307" s="9"/>
      <c r="AA18307" s="9"/>
      <c r="AD18307" s="9"/>
    </row>
    <row r="18308" spans="8:30" x14ac:dyDescent="0.25">
      <c r="H18308" s="8"/>
      <c r="I18308" s="8"/>
      <c r="N18308" s="23"/>
      <c r="O18308" s="24"/>
      <c r="P18308" s="19"/>
      <c r="Q18308" s="19"/>
      <c r="R18308" s="19"/>
      <c r="U18308" s="27"/>
      <c r="Z18308" s="9"/>
      <c r="AA18308" s="9"/>
      <c r="AD18308" s="9"/>
    </row>
    <row r="18309" spans="8:30" x14ac:dyDescent="0.25">
      <c r="H18309" s="8"/>
      <c r="I18309" s="8"/>
      <c r="N18309" s="23"/>
      <c r="O18309" s="24"/>
      <c r="P18309" s="19"/>
      <c r="Q18309" s="19"/>
      <c r="R18309" s="19"/>
      <c r="U18309" s="27"/>
      <c r="Z18309" s="9"/>
      <c r="AA18309" s="9"/>
      <c r="AD18309" s="9"/>
    </row>
    <row r="18310" spans="8:30" x14ac:dyDescent="0.25">
      <c r="H18310" s="8"/>
      <c r="I18310" s="8"/>
      <c r="N18310" s="23"/>
      <c r="O18310" s="24"/>
      <c r="P18310" s="19"/>
      <c r="Q18310" s="19"/>
      <c r="R18310" s="19"/>
      <c r="U18310" s="27"/>
      <c r="Z18310" s="9"/>
      <c r="AA18310" s="9"/>
      <c r="AD18310" s="9"/>
    </row>
    <row r="18311" spans="8:30" x14ac:dyDescent="0.25">
      <c r="H18311" s="8"/>
      <c r="I18311" s="8"/>
      <c r="N18311" s="23"/>
      <c r="O18311" s="24"/>
      <c r="P18311" s="19"/>
      <c r="Q18311" s="19"/>
      <c r="R18311" s="19"/>
      <c r="U18311" s="27"/>
      <c r="Z18311" s="9"/>
      <c r="AA18311" s="9"/>
      <c r="AD18311" s="9"/>
    </row>
    <row r="18312" spans="8:30" x14ac:dyDescent="0.25">
      <c r="H18312" s="8"/>
      <c r="I18312" s="8"/>
      <c r="N18312" s="23"/>
      <c r="O18312" s="24"/>
      <c r="P18312" s="19"/>
      <c r="Q18312" s="19"/>
      <c r="R18312" s="19"/>
      <c r="U18312" s="27"/>
      <c r="Z18312" s="9"/>
      <c r="AA18312" s="9"/>
      <c r="AD18312" s="9"/>
    </row>
    <row r="18313" spans="8:30" x14ac:dyDescent="0.25">
      <c r="H18313" s="8"/>
      <c r="I18313" s="8"/>
      <c r="N18313" s="23"/>
      <c r="O18313" s="24"/>
      <c r="P18313" s="19"/>
      <c r="Q18313" s="19"/>
      <c r="R18313" s="19"/>
      <c r="U18313" s="27"/>
      <c r="Z18313" s="9"/>
      <c r="AA18313" s="9"/>
      <c r="AD18313" s="9"/>
    </row>
    <row r="18314" spans="8:30" x14ac:dyDescent="0.25">
      <c r="H18314" s="8"/>
      <c r="I18314" s="8"/>
      <c r="N18314" s="23"/>
      <c r="O18314" s="24"/>
      <c r="P18314" s="19"/>
      <c r="Q18314" s="19"/>
      <c r="R18314" s="19"/>
      <c r="U18314" s="27"/>
      <c r="Z18314" s="9"/>
      <c r="AA18314" s="9"/>
      <c r="AD18314" s="9"/>
    </row>
    <row r="18315" spans="8:30" x14ac:dyDescent="0.25">
      <c r="H18315" s="8"/>
      <c r="I18315" s="8"/>
      <c r="N18315" s="23"/>
      <c r="O18315" s="24"/>
      <c r="P18315" s="19"/>
      <c r="Q18315" s="19"/>
      <c r="R18315" s="19"/>
      <c r="U18315" s="27"/>
      <c r="Z18315" s="9"/>
      <c r="AA18315" s="9"/>
      <c r="AD18315" s="9"/>
    </row>
    <row r="18316" spans="8:30" x14ac:dyDescent="0.25">
      <c r="H18316" s="8"/>
      <c r="I18316" s="8"/>
      <c r="N18316" s="23"/>
      <c r="O18316" s="24"/>
      <c r="P18316" s="19"/>
      <c r="Q18316" s="19"/>
      <c r="R18316" s="19"/>
      <c r="U18316" s="27"/>
      <c r="Z18316" s="9"/>
      <c r="AA18316" s="9"/>
      <c r="AD18316" s="9"/>
    </row>
    <row r="18317" spans="8:30" x14ac:dyDescent="0.25">
      <c r="H18317" s="8"/>
      <c r="I18317" s="8"/>
      <c r="N18317" s="23"/>
      <c r="O18317" s="24"/>
      <c r="P18317" s="19"/>
      <c r="Q18317" s="19"/>
      <c r="R18317" s="19"/>
      <c r="U18317" s="27"/>
      <c r="Z18317" s="9"/>
      <c r="AA18317" s="9"/>
      <c r="AD18317" s="9"/>
    </row>
    <row r="18318" spans="8:30" x14ac:dyDescent="0.25">
      <c r="H18318" s="8"/>
      <c r="I18318" s="8"/>
      <c r="N18318" s="23"/>
      <c r="O18318" s="24"/>
      <c r="P18318" s="19"/>
      <c r="Q18318" s="19"/>
      <c r="R18318" s="19"/>
      <c r="U18318" s="27"/>
      <c r="Z18318" s="9"/>
      <c r="AA18318" s="9"/>
      <c r="AD18318" s="9"/>
    </row>
    <row r="18319" spans="8:30" x14ac:dyDescent="0.25">
      <c r="H18319" s="8"/>
      <c r="I18319" s="8"/>
      <c r="N18319" s="23"/>
      <c r="O18319" s="24"/>
      <c r="P18319" s="19"/>
      <c r="Q18319" s="19"/>
      <c r="R18319" s="19"/>
      <c r="U18319" s="27"/>
      <c r="Z18319" s="9"/>
      <c r="AA18319" s="9"/>
      <c r="AD18319" s="9"/>
    </row>
    <row r="18320" spans="8:30" x14ac:dyDescent="0.25">
      <c r="H18320" s="8"/>
      <c r="I18320" s="8"/>
      <c r="N18320" s="23"/>
      <c r="O18320" s="24"/>
      <c r="P18320" s="19"/>
      <c r="Q18320" s="19"/>
      <c r="R18320" s="19"/>
      <c r="U18320" s="27"/>
      <c r="Z18320" s="9"/>
      <c r="AA18320" s="9"/>
      <c r="AD18320" s="9"/>
    </row>
    <row r="18321" spans="8:30" x14ac:dyDescent="0.25">
      <c r="H18321" s="8"/>
      <c r="I18321" s="8"/>
      <c r="N18321" s="23"/>
      <c r="O18321" s="24"/>
      <c r="P18321" s="19"/>
      <c r="Q18321" s="19"/>
      <c r="R18321" s="19"/>
      <c r="U18321" s="27"/>
      <c r="Z18321" s="9"/>
      <c r="AA18321" s="9"/>
      <c r="AD18321" s="9"/>
    </row>
    <row r="18322" spans="8:30" x14ac:dyDescent="0.25">
      <c r="H18322" s="8"/>
      <c r="I18322" s="8"/>
      <c r="N18322" s="23"/>
      <c r="O18322" s="24"/>
      <c r="P18322" s="19"/>
      <c r="Q18322" s="19"/>
      <c r="R18322" s="19"/>
      <c r="U18322" s="27"/>
      <c r="Z18322" s="9"/>
      <c r="AA18322" s="9"/>
      <c r="AD18322" s="9"/>
    </row>
    <row r="18323" spans="8:30" x14ac:dyDescent="0.25">
      <c r="H18323" s="8"/>
      <c r="I18323" s="8"/>
      <c r="N18323" s="23"/>
      <c r="O18323" s="24"/>
      <c r="P18323" s="19"/>
      <c r="Q18323" s="19"/>
      <c r="R18323" s="19"/>
      <c r="U18323" s="27"/>
      <c r="Z18323" s="9"/>
      <c r="AA18323" s="9"/>
      <c r="AD18323" s="9"/>
    </row>
    <row r="18324" spans="8:30" x14ac:dyDescent="0.25">
      <c r="H18324" s="8"/>
      <c r="I18324" s="8"/>
      <c r="N18324" s="23"/>
      <c r="O18324" s="24"/>
      <c r="P18324" s="19"/>
      <c r="Q18324" s="19"/>
      <c r="R18324" s="19"/>
      <c r="U18324" s="27"/>
      <c r="Z18324" s="9"/>
      <c r="AA18324" s="9"/>
      <c r="AD18324" s="9"/>
    </row>
    <row r="18325" spans="8:30" x14ac:dyDescent="0.25">
      <c r="H18325" s="8"/>
      <c r="I18325" s="8"/>
      <c r="N18325" s="23"/>
      <c r="O18325" s="24"/>
      <c r="P18325" s="19"/>
      <c r="Q18325" s="19"/>
      <c r="R18325" s="19"/>
      <c r="U18325" s="27"/>
      <c r="Z18325" s="9"/>
      <c r="AA18325" s="9"/>
      <c r="AD18325" s="9"/>
    </row>
    <row r="18326" spans="8:30" x14ac:dyDescent="0.25">
      <c r="H18326" s="8"/>
      <c r="I18326" s="8"/>
      <c r="N18326" s="23"/>
      <c r="O18326" s="24"/>
      <c r="P18326" s="19"/>
      <c r="Q18326" s="19"/>
      <c r="R18326" s="19"/>
      <c r="U18326" s="27"/>
      <c r="Z18326" s="9"/>
      <c r="AA18326" s="9"/>
      <c r="AD18326" s="9"/>
    </row>
    <row r="18327" spans="8:30" x14ac:dyDescent="0.25">
      <c r="H18327" s="8"/>
      <c r="I18327" s="8"/>
      <c r="N18327" s="23"/>
      <c r="O18327" s="24"/>
      <c r="P18327" s="19"/>
      <c r="Q18327" s="19"/>
      <c r="R18327" s="19"/>
      <c r="U18327" s="27"/>
      <c r="Z18327" s="9"/>
      <c r="AA18327" s="9"/>
      <c r="AD18327" s="9"/>
    </row>
    <row r="18328" spans="8:30" x14ac:dyDescent="0.25">
      <c r="H18328" s="8"/>
      <c r="I18328" s="8"/>
      <c r="N18328" s="23"/>
      <c r="O18328" s="24"/>
      <c r="P18328" s="19"/>
      <c r="Q18328" s="19"/>
      <c r="R18328" s="19"/>
      <c r="U18328" s="27"/>
      <c r="Z18328" s="9"/>
      <c r="AA18328" s="9"/>
      <c r="AD18328" s="9"/>
    </row>
    <row r="18329" spans="8:30" x14ac:dyDescent="0.25">
      <c r="H18329" s="8"/>
      <c r="I18329" s="8"/>
      <c r="N18329" s="23"/>
      <c r="O18329" s="24"/>
      <c r="P18329" s="19"/>
      <c r="Q18329" s="19"/>
      <c r="R18329" s="19"/>
      <c r="U18329" s="27"/>
      <c r="Z18329" s="9"/>
      <c r="AA18329" s="9"/>
      <c r="AD18329" s="9"/>
    </row>
    <row r="18330" spans="8:30" x14ac:dyDescent="0.25">
      <c r="H18330" s="8"/>
      <c r="I18330" s="8"/>
      <c r="N18330" s="23"/>
      <c r="O18330" s="24"/>
      <c r="P18330" s="19"/>
      <c r="Q18330" s="19"/>
      <c r="R18330" s="19"/>
      <c r="U18330" s="27"/>
      <c r="Z18330" s="9"/>
      <c r="AA18330" s="9"/>
      <c r="AD18330" s="9"/>
    </row>
    <row r="18331" spans="8:30" x14ac:dyDescent="0.25">
      <c r="H18331" s="8"/>
      <c r="I18331" s="8"/>
      <c r="N18331" s="23"/>
      <c r="O18331" s="24"/>
      <c r="P18331" s="19"/>
      <c r="Q18331" s="19"/>
      <c r="R18331" s="19"/>
      <c r="U18331" s="27"/>
      <c r="Z18331" s="9"/>
      <c r="AA18331" s="9"/>
      <c r="AD18331" s="9"/>
    </row>
    <row r="18332" spans="8:30" x14ac:dyDescent="0.25">
      <c r="H18332" s="8"/>
      <c r="I18332" s="8"/>
      <c r="N18332" s="23"/>
      <c r="O18332" s="24"/>
      <c r="P18332" s="19"/>
      <c r="Q18332" s="19"/>
      <c r="R18332" s="19"/>
      <c r="U18332" s="27"/>
      <c r="Z18332" s="9"/>
      <c r="AA18332" s="9"/>
      <c r="AD18332" s="9"/>
    </row>
    <row r="18333" spans="8:30" x14ac:dyDescent="0.25">
      <c r="H18333" s="8"/>
      <c r="I18333" s="8"/>
      <c r="N18333" s="23"/>
      <c r="O18333" s="24"/>
      <c r="P18333" s="19"/>
      <c r="Q18333" s="19"/>
      <c r="R18333" s="19"/>
      <c r="U18333" s="27"/>
      <c r="Z18333" s="9"/>
      <c r="AA18333" s="9"/>
      <c r="AD18333" s="9"/>
    </row>
    <row r="18334" spans="8:30" x14ac:dyDescent="0.25">
      <c r="H18334" s="8"/>
      <c r="I18334" s="8"/>
      <c r="N18334" s="23"/>
      <c r="O18334" s="24"/>
      <c r="P18334" s="19"/>
      <c r="Q18334" s="19"/>
      <c r="R18334" s="19"/>
      <c r="U18334" s="27"/>
      <c r="Z18334" s="9"/>
      <c r="AA18334" s="9"/>
      <c r="AD18334" s="9"/>
    </row>
    <row r="18335" spans="8:30" x14ac:dyDescent="0.25">
      <c r="H18335" s="8"/>
      <c r="I18335" s="8"/>
      <c r="N18335" s="23"/>
      <c r="O18335" s="24"/>
      <c r="P18335" s="19"/>
      <c r="Q18335" s="19"/>
      <c r="R18335" s="19"/>
      <c r="U18335" s="27"/>
      <c r="Z18335" s="9"/>
      <c r="AA18335" s="9"/>
      <c r="AD18335" s="9"/>
    </row>
    <row r="18336" spans="8:30" x14ac:dyDescent="0.25">
      <c r="H18336" s="8"/>
      <c r="I18336" s="8"/>
      <c r="N18336" s="23"/>
      <c r="O18336" s="24"/>
      <c r="P18336" s="19"/>
      <c r="Q18336" s="19"/>
      <c r="R18336" s="19"/>
      <c r="U18336" s="27"/>
      <c r="Z18336" s="9"/>
      <c r="AA18336" s="9"/>
      <c r="AD18336" s="9"/>
    </row>
    <row r="18337" spans="8:30" x14ac:dyDescent="0.25">
      <c r="H18337" s="8"/>
      <c r="I18337" s="8"/>
      <c r="N18337" s="23"/>
      <c r="O18337" s="24"/>
      <c r="P18337" s="19"/>
      <c r="Q18337" s="19"/>
      <c r="R18337" s="19"/>
      <c r="U18337" s="27"/>
      <c r="Z18337" s="9"/>
      <c r="AA18337" s="9"/>
      <c r="AD18337" s="9"/>
    </row>
    <row r="18338" spans="8:30" x14ac:dyDescent="0.25">
      <c r="H18338" s="8"/>
      <c r="I18338" s="8"/>
      <c r="N18338" s="23"/>
      <c r="O18338" s="24"/>
      <c r="P18338" s="19"/>
      <c r="Q18338" s="19"/>
      <c r="R18338" s="19"/>
      <c r="U18338" s="27"/>
      <c r="Z18338" s="9"/>
      <c r="AA18338" s="9"/>
      <c r="AD18338" s="9"/>
    </row>
    <row r="18339" spans="8:30" x14ac:dyDescent="0.25">
      <c r="H18339" s="8"/>
      <c r="I18339" s="8"/>
      <c r="N18339" s="23"/>
      <c r="O18339" s="24"/>
      <c r="P18339" s="19"/>
      <c r="Q18339" s="19"/>
      <c r="R18339" s="19"/>
      <c r="U18339" s="27"/>
      <c r="Z18339" s="9"/>
      <c r="AA18339" s="9"/>
      <c r="AD18339" s="9"/>
    </row>
    <row r="18340" spans="8:30" x14ac:dyDescent="0.25">
      <c r="H18340" s="8"/>
      <c r="I18340" s="8"/>
      <c r="N18340" s="23"/>
      <c r="O18340" s="24"/>
      <c r="P18340" s="19"/>
      <c r="Q18340" s="19"/>
      <c r="R18340" s="19"/>
      <c r="U18340" s="27"/>
      <c r="Z18340" s="9"/>
      <c r="AA18340" s="9"/>
      <c r="AD18340" s="9"/>
    </row>
    <row r="18341" spans="8:30" x14ac:dyDescent="0.25">
      <c r="H18341" s="8"/>
      <c r="I18341" s="8"/>
      <c r="N18341" s="23"/>
      <c r="O18341" s="24"/>
      <c r="P18341" s="19"/>
      <c r="Q18341" s="19"/>
      <c r="R18341" s="19"/>
      <c r="U18341" s="27"/>
      <c r="Z18341" s="9"/>
      <c r="AA18341" s="9"/>
      <c r="AD18341" s="9"/>
    </row>
    <row r="18342" spans="8:30" x14ac:dyDescent="0.25">
      <c r="H18342" s="8"/>
      <c r="I18342" s="8"/>
      <c r="N18342" s="23"/>
      <c r="O18342" s="24"/>
      <c r="P18342" s="19"/>
      <c r="Q18342" s="19"/>
      <c r="R18342" s="19"/>
      <c r="U18342" s="27"/>
      <c r="Z18342" s="9"/>
      <c r="AA18342" s="9"/>
      <c r="AD18342" s="9"/>
    </row>
    <row r="18343" spans="8:30" x14ac:dyDescent="0.25">
      <c r="H18343" s="8"/>
      <c r="I18343" s="8"/>
      <c r="N18343" s="23"/>
      <c r="O18343" s="24"/>
      <c r="P18343" s="19"/>
      <c r="Q18343" s="19"/>
      <c r="R18343" s="19"/>
      <c r="U18343" s="27"/>
      <c r="Z18343" s="9"/>
      <c r="AA18343" s="9"/>
      <c r="AD18343" s="9"/>
    </row>
    <row r="18344" spans="8:30" x14ac:dyDescent="0.25">
      <c r="H18344" s="8"/>
      <c r="I18344" s="8"/>
      <c r="N18344" s="23"/>
      <c r="O18344" s="24"/>
      <c r="P18344" s="19"/>
      <c r="Q18344" s="19"/>
      <c r="R18344" s="19"/>
      <c r="U18344" s="27"/>
      <c r="Z18344" s="9"/>
      <c r="AA18344" s="9"/>
      <c r="AD18344" s="9"/>
    </row>
    <row r="18345" spans="8:30" x14ac:dyDescent="0.25">
      <c r="H18345" s="8"/>
      <c r="I18345" s="8"/>
      <c r="N18345" s="23"/>
      <c r="O18345" s="24"/>
      <c r="P18345" s="19"/>
      <c r="Q18345" s="19"/>
      <c r="R18345" s="19"/>
      <c r="U18345" s="27"/>
      <c r="Z18345" s="9"/>
      <c r="AA18345" s="9"/>
      <c r="AD18345" s="9"/>
    </row>
    <row r="18346" spans="8:30" x14ac:dyDescent="0.25">
      <c r="H18346" s="8"/>
      <c r="I18346" s="8"/>
      <c r="N18346" s="23"/>
      <c r="O18346" s="24"/>
      <c r="P18346" s="19"/>
      <c r="Q18346" s="19"/>
      <c r="R18346" s="19"/>
      <c r="U18346" s="27"/>
      <c r="Z18346" s="9"/>
      <c r="AA18346" s="9"/>
      <c r="AD18346" s="9"/>
    </row>
    <row r="18347" spans="8:30" x14ac:dyDescent="0.25">
      <c r="H18347" s="8"/>
      <c r="I18347" s="8"/>
      <c r="N18347" s="23"/>
      <c r="O18347" s="24"/>
      <c r="P18347" s="19"/>
      <c r="Q18347" s="19"/>
      <c r="R18347" s="19"/>
      <c r="U18347" s="27"/>
      <c r="Z18347" s="9"/>
      <c r="AA18347" s="9"/>
      <c r="AD18347" s="9"/>
    </row>
    <row r="18348" spans="8:30" x14ac:dyDescent="0.25">
      <c r="H18348" s="8"/>
      <c r="I18348" s="8"/>
      <c r="N18348" s="23"/>
      <c r="O18348" s="24"/>
      <c r="P18348" s="19"/>
      <c r="Q18348" s="19"/>
      <c r="R18348" s="19"/>
      <c r="U18348" s="27"/>
      <c r="Z18348" s="9"/>
      <c r="AA18348" s="9"/>
      <c r="AD18348" s="9"/>
    </row>
    <row r="18349" spans="8:30" x14ac:dyDescent="0.25">
      <c r="H18349" s="8"/>
      <c r="I18349" s="8"/>
      <c r="N18349" s="23"/>
      <c r="O18349" s="24"/>
      <c r="P18349" s="19"/>
      <c r="Q18349" s="19"/>
      <c r="R18349" s="19"/>
      <c r="U18349" s="27"/>
      <c r="Z18349" s="9"/>
      <c r="AA18349" s="9"/>
      <c r="AD18349" s="9"/>
    </row>
    <row r="18350" spans="8:30" x14ac:dyDescent="0.25">
      <c r="H18350" s="8"/>
      <c r="I18350" s="8"/>
      <c r="N18350" s="23"/>
      <c r="O18350" s="24"/>
      <c r="P18350" s="19"/>
      <c r="Q18350" s="19"/>
      <c r="R18350" s="19"/>
      <c r="U18350" s="27"/>
      <c r="Z18350" s="9"/>
      <c r="AA18350" s="9"/>
      <c r="AD18350" s="9"/>
    </row>
    <row r="18351" spans="8:30" x14ac:dyDescent="0.25">
      <c r="H18351" s="8"/>
      <c r="I18351" s="8"/>
      <c r="N18351" s="23"/>
      <c r="O18351" s="24"/>
      <c r="P18351" s="19"/>
      <c r="Q18351" s="19"/>
      <c r="R18351" s="19"/>
      <c r="U18351" s="27"/>
      <c r="Z18351" s="9"/>
      <c r="AA18351" s="9"/>
      <c r="AD18351" s="9"/>
    </row>
    <row r="18352" spans="8:30" x14ac:dyDescent="0.25">
      <c r="H18352" s="8"/>
      <c r="I18352" s="8"/>
      <c r="N18352" s="23"/>
      <c r="O18352" s="24"/>
      <c r="P18352" s="19"/>
      <c r="Q18352" s="19"/>
      <c r="R18352" s="19"/>
      <c r="U18352" s="27"/>
      <c r="Z18352" s="9"/>
      <c r="AA18352" s="9"/>
      <c r="AD18352" s="9"/>
    </row>
    <row r="18353" spans="8:30" x14ac:dyDescent="0.25">
      <c r="H18353" s="8"/>
      <c r="I18353" s="8"/>
      <c r="N18353" s="23"/>
      <c r="O18353" s="24"/>
      <c r="P18353" s="19"/>
      <c r="Q18353" s="19"/>
      <c r="R18353" s="19"/>
      <c r="U18353" s="27"/>
      <c r="Z18353" s="9"/>
      <c r="AA18353" s="9"/>
      <c r="AD18353" s="9"/>
    </row>
    <row r="18354" spans="8:30" x14ac:dyDescent="0.25">
      <c r="H18354" s="8"/>
      <c r="I18354" s="8"/>
      <c r="N18354" s="23"/>
      <c r="O18354" s="24"/>
      <c r="P18354" s="19"/>
      <c r="Q18354" s="19"/>
      <c r="R18354" s="19"/>
      <c r="U18354" s="27"/>
      <c r="Z18354" s="9"/>
      <c r="AA18354" s="9"/>
      <c r="AD18354" s="9"/>
    </row>
    <row r="18355" spans="8:30" x14ac:dyDescent="0.25">
      <c r="H18355" s="8"/>
      <c r="I18355" s="8"/>
      <c r="N18355" s="23"/>
      <c r="O18355" s="24"/>
      <c r="P18355" s="19"/>
      <c r="Q18355" s="19"/>
      <c r="R18355" s="19"/>
      <c r="U18355" s="27"/>
      <c r="Z18355" s="9"/>
      <c r="AA18355" s="9"/>
      <c r="AD18355" s="9"/>
    </row>
    <row r="18356" spans="8:30" x14ac:dyDescent="0.25">
      <c r="H18356" s="8"/>
      <c r="I18356" s="8"/>
      <c r="N18356" s="23"/>
      <c r="O18356" s="24"/>
      <c r="P18356" s="19"/>
      <c r="Q18356" s="19"/>
      <c r="R18356" s="19"/>
      <c r="U18356" s="27"/>
      <c r="Z18356" s="9"/>
      <c r="AA18356" s="9"/>
      <c r="AD18356" s="9"/>
    </row>
    <row r="18357" spans="8:30" x14ac:dyDescent="0.25">
      <c r="H18357" s="8"/>
      <c r="I18357" s="8"/>
      <c r="N18357" s="23"/>
      <c r="O18357" s="24"/>
      <c r="P18357" s="19"/>
      <c r="Q18357" s="19"/>
      <c r="R18357" s="19"/>
      <c r="U18357" s="27"/>
      <c r="Z18357" s="9"/>
      <c r="AA18357" s="9"/>
      <c r="AD18357" s="9"/>
    </row>
    <row r="18358" spans="8:30" x14ac:dyDescent="0.25">
      <c r="H18358" s="8"/>
      <c r="I18358" s="8"/>
      <c r="N18358" s="23"/>
      <c r="O18358" s="24"/>
      <c r="P18358" s="19"/>
      <c r="Q18358" s="19"/>
      <c r="R18358" s="19"/>
      <c r="U18358" s="27"/>
      <c r="Z18358" s="9"/>
      <c r="AA18358" s="9"/>
      <c r="AD18358" s="9"/>
    </row>
    <row r="18359" spans="8:30" x14ac:dyDescent="0.25">
      <c r="H18359" s="8"/>
      <c r="I18359" s="8"/>
      <c r="N18359" s="23"/>
      <c r="O18359" s="24"/>
      <c r="P18359" s="19"/>
      <c r="Q18359" s="19"/>
      <c r="R18359" s="19"/>
      <c r="U18359" s="27"/>
      <c r="Z18359" s="9"/>
      <c r="AA18359" s="9"/>
      <c r="AD18359" s="9"/>
    </row>
    <row r="18360" spans="8:30" x14ac:dyDescent="0.25">
      <c r="H18360" s="8"/>
      <c r="I18360" s="8"/>
      <c r="N18360" s="23"/>
      <c r="O18360" s="24"/>
      <c r="P18360" s="19"/>
      <c r="Q18360" s="19"/>
      <c r="R18360" s="19"/>
      <c r="U18360" s="27"/>
      <c r="Z18360" s="9"/>
      <c r="AA18360" s="9"/>
      <c r="AD18360" s="9"/>
    </row>
    <row r="18361" spans="8:30" x14ac:dyDescent="0.25">
      <c r="H18361" s="8"/>
      <c r="I18361" s="8"/>
      <c r="N18361" s="23"/>
      <c r="O18361" s="24"/>
      <c r="P18361" s="19"/>
      <c r="Q18361" s="19"/>
      <c r="R18361" s="19"/>
      <c r="U18361" s="27"/>
      <c r="Z18361" s="9"/>
      <c r="AA18361" s="9"/>
      <c r="AD18361" s="9"/>
    </row>
    <row r="18362" spans="8:30" x14ac:dyDescent="0.25">
      <c r="H18362" s="8"/>
      <c r="I18362" s="8"/>
      <c r="N18362" s="23"/>
      <c r="O18362" s="24"/>
      <c r="P18362" s="19"/>
      <c r="Q18362" s="19"/>
      <c r="R18362" s="19"/>
      <c r="U18362" s="27"/>
      <c r="Z18362" s="9"/>
      <c r="AA18362" s="9"/>
      <c r="AD18362" s="9"/>
    </row>
    <row r="18363" spans="8:30" x14ac:dyDescent="0.25">
      <c r="H18363" s="8"/>
      <c r="I18363" s="8"/>
      <c r="N18363" s="23"/>
      <c r="O18363" s="24"/>
      <c r="P18363" s="19"/>
      <c r="Q18363" s="19"/>
      <c r="R18363" s="19"/>
      <c r="U18363" s="27"/>
      <c r="Z18363" s="9"/>
      <c r="AA18363" s="9"/>
      <c r="AD18363" s="9"/>
    </row>
    <row r="18364" spans="8:30" x14ac:dyDescent="0.25">
      <c r="H18364" s="8"/>
      <c r="I18364" s="8"/>
      <c r="N18364" s="23"/>
      <c r="O18364" s="24"/>
      <c r="P18364" s="19"/>
      <c r="Q18364" s="19"/>
      <c r="R18364" s="19"/>
      <c r="U18364" s="27"/>
      <c r="Z18364" s="9"/>
      <c r="AA18364" s="9"/>
      <c r="AD18364" s="9"/>
    </row>
    <row r="18365" spans="8:30" x14ac:dyDescent="0.25">
      <c r="H18365" s="8"/>
      <c r="I18365" s="8"/>
      <c r="N18365" s="23"/>
      <c r="O18365" s="24"/>
      <c r="P18365" s="19"/>
      <c r="Q18365" s="19"/>
      <c r="R18365" s="19"/>
      <c r="U18365" s="27"/>
      <c r="Z18365" s="9"/>
      <c r="AA18365" s="9"/>
      <c r="AD18365" s="9"/>
    </row>
    <row r="18366" spans="8:30" x14ac:dyDescent="0.25">
      <c r="H18366" s="8"/>
      <c r="I18366" s="8"/>
      <c r="N18366" s="23"/>
      <c r="O18366" s="24"/>
      <c r="P18366" s="19"/>
      <c r="Q18366" s="19"/>
      <c r="R18366" s="19"/>
      <c r="U18366" s="27"/>
      <c r="Z18366" s="9"/>
      <c r="AA18366" s="9"/>
      <c r="AD18366" s="9"/>
    </row>
    <row r="18367" spans="8:30" x14ac:dyDescent="0.25">
      <c r="H18367" s="8"/>
      <c r="I18367" s="8"/>
      <c r="N18367" s="23"/>
      <c r="O18367" s="24"/>
      <c r="P18367" s="19"/>
      <c r="Q18367" s="19"/>
      <c r="R18367" s="19"/>
      <c r="U18367" s="27"/>
      <c r="Z18367" s="9"/>
      <c r="AA18367" s="9"/>
      <c r="AD18367" s="9"/>
    </row>
    <row r="18368" spans="8:30" x14ac:dyDescent="0.25">
      <c r="H18368" s="8"/>
      <c r="I18368" s="8"/>
      <c r="N18368" s="23"/>
      <c r="O18368" s="24"/>
      <c r="P18368" s="19"/>
      <c r="Q18368" s="19"/>
      <c r="R18368" s="19"/>
      <c r="U18368" s="27"/>
      <c r="Z18368" s="9"/>
      <c r="AA18368" s="9"/>
      <c r="AD18368" s="9"/>
    </row>
    <row r="18369" spans="8:30" x14ac:dyDescent="0.25">
      <c r="H18369" s="8"/>
      <c r="I18369" s="8"/>
      <c r="N18369" s="23"/>
      <c r="O18369" s="24"/>
      <c r="P18369" s="19"/>
      <c r="Q18369" s="19"/>
      <c r="R18369" s="19"/>
      <c r="U18369" s="27"/>
      <c r="Z18369" s="9"/>
      <c r="AA18369" s="9"/>
      <c r="AD18369" s="9"/>
    </row>
    <row r="18370" spans="8:30" x14ac:dyDescent="0.25">
      <c r="H18370" s="8"/>
      <c r="I18370" s="8"/>
      <c r="N18370" s="23"/>
      <c r="O18370" s="24"/>
      <c r="P18370" s="19"/>
      <c r="Q18370" s="19"/>
      <c r="R18370" s="19"/>
      <c r="U18370" s="27"/>
      <c r="Z18370" s="9"/>
      <c r="AA18370" s="9"/>
      <c r="AD18370" s="9"/>
    </row>
    <row r="18371" spans="8:30" x14ac:dyDescent="0.25">
      <c r="H18371" s="8"/>
      <c r="I18371" s="8"/>
      <c r="N18371" s="23"/>
      <c r="O18371" s="24"/>
      <c r="P18371" s="19"/>
      <c r="Q18371" s="19"/>
      <c r="R18371" s="19"/>
      <c r="U18371" s="27"/>
      <c r="Z18371" s="9"/>
      <c r="AA18371" s="9"/>
      <c r="AD18371" s="9"/>
    </row>
    <row r="18372" spans="8:30" x14ac:dyDescent="0.25">
      <c r="H18372" s="8"/>
      <c r="I18372" s="8"/>
      <c r="N18372" s="23"/>
      <c r="O18372" s="24"/>
      <c r="P18372" s="19"/>
      <c r="Q18372" s="19"/>
      <c r="R18372" s="19"/>
      <c r="U18372" s="27"/>
      <c r="Z18372" s="9"/>
      <c r="AA18372" s="9"/>
      <c r="AD18372" s="9"/>
    </row>
    <row r="18373" spans="8:30" x14ac:dyDescent="0.25">
      <c r="H18373" s="8"/>
      <c r="I18373" s="8"/>
      <c r="N18373" s="23"/>
      <c r="O18373" s="24"/>
      <c r="P18373" s="19"/>
      <c r="Q18373" s="19"/>
      <c r="R18373" s="19"/>
      <c r="U18373" s="27"/>
      <c r="Z18373" s="9"/>
      <c r="AA18373" s="9"/>
      <c r="AD18373" s="9"/>
    </row>
    <row r="18374" spans="8:30" x14ac:dyDescent="0.25">
      <c r="H18374" s="8"/>
      <c r="I18374" s="8"/>
      <c r="N18374" s="23"/>
      <c r="O18374" s="24"/>
      <c r="P18374" s="19"/>
      <c r="Q18374" s="19"/>
      <c r="R18374" s="19"/>
      <c r="U18374" s="27"/>
      <c r="Z18374" s="9"/>
      <c r="AA18374" s="9"/>
      <c r="AD18374" s="9"/>
    </row>
    <row r="18375" spans="8:30" x14ac:dyDescent="0.25">
      <c r="H18375" s="8"/>
      <c r="I18375" s="8"/>
      <c r="N18375" s="23"/>
      <c r="O18375" s="24"/>
      <c r="P18375" s="19"/>
      <c r="Q18375" s="19"/>
      <c r="R18375" s="19"/>
      <c r="U18375" s="27"/>
      <c r="Z18375" s="9"/>
      <c r="AA18375" s="9"/>
      <c r="AD18375" s="9"/>
    </row>
    <row r="18376" spans="8:30" x14ac:dyDescent="0.25">
      <c r="H18376" s="8"/>
      <c r="I18376" s="8"/>
      <c r="N18376" s="23"/>
      <c r="O18376" s="24"/>
      <c r="P18376" s="19"/>
      <c r="Q18376" s="19"/>
      <c r="R18376" s="19"/>
      <c r="U18376" s="27"/>
      <c r="Z18376" s="9"/>
      <c r="AA18376" s="9"/>
      <c r="AD18376" s="9"/>
    </row>
    <row r="18377" spans="8:30" x14ac:dyDescent="0.25">
      <c r="H18377" s="8"/>
      <c r="I18377" s="8"/>
      <c r="N18377" s="23"/>
      <c r="O18377" s="24"/>
      <c r="P18377" s="19"/>
      <c r="Q18377" s="19"/>
      <c r="R18377" s="19"/>
      <c r="U18377" s="27"/>
      <c r="Z18377" s="9"/>
      <c r="AA18377" s="9"/>
      <c r="AD18377" s="9"/>
    </row>
    <row r="18378" spans="8:30" x14ac:dyDescent="0.25">
      <c r="H18378" s="8"/>
      <c r="I18378" s="8"/>
      <c r="N18378" s="23"/>
      <c r="O18378" s="24"/>
      <c r="P18378" s="19"/>
      <c r="Q18378" s="19"/>
      <c r="R18378" s="19"/>
      <c r="U18378" s="27"/>
      <c r="Z18378" s="9"/>
      <c r="AA18378" s="9"/>
      <c r="AD18378" s="9"/>
    </row>
    <row r="18379" spans="8:30" x14ac:dyDescent="0.25">
      <c r="H18379" s="8"/>
      <c r="I18379" s="8"/>
      <c r="N18379" s="23"/>
      <c r="O18379" s="24"/>
      <c r="P18379" s="19"/>
      <c r="Q18379" s="19"/>
      <c r="R18379" s="19"/>
      <c r="U18379" s="27"/>
      <c r="Z18379" s="9"/>
      <c r="AA18379" s="9"/>
      <c r="AD18379" s="9"/>
    </row>
    <row r="18380" spans="8:30" x14ac:dyDescent="0.25">
      <c r="H18380" s="8"/>
      <c r="I18380" s="8"/>
      <c r="N18380" s="23"/>
      <c r="O18380" s="24"/>
      <c r="P18380" s="19"/>
      <c r="Q18380" s="19"/>
      <c r="R18380" s="19"/>
      <c r="U18380" s="27"/>
      <c r="Z18380" s="9"/>
      <c r="AA18380" s="9"/>
      <c r="AD18380" s="9"/>
    </row>
    <row r="18381" spans="8:30" x14ac:dyDescent="0.25">
      <c r="H18381" s="8"/>
      <c r="I18381" s="8"/>
      <c r="N18381" s="23"/>
      <c r="O18381" s="24"/>
      <c r="P18381" s="19"/>
      <c r="Q18381" s="19"/>
      <c r="R18381" s="19"/>
      <c r="U18381" s="27"/>
      <c r="Z18381" s="9"/>
      <c r="AA18381" s="9"/>
      <c r="AD18381" s="9"/>
    </row>
    <row r="18382" spans="8:30" x14ac:dyDescent="0.25">
      <c r="H18382" s="8"/>
      <c r="I18382" s="8"/>
      <c r="N18382" s="23"/>
      <c r="O18382" s="24"/>
      <c r="P18382" s="19"/>
      <c r="Q18382" s="19"/>
      <c r="R18382" s="19"/>
      <c r="U18382" s="27"/>
      <c r="Z18382" s="9"/>
      <c r="AA18382" s="9"/>
      <c r="AD18382" s="9"/>
    </row>
    <row r="18383" spans="8:30" x14ac:dyDescent="0.25">
      <c r="H18383" s="8"/>
      <c r="I18383" s="8"/>
      <c r="N18383" s="23"/>
      <c r="O18383" s="24"/>
      <c r="P18383" s="19"/>
      <c r="Q18383" s="19"/>
      <c r="R18383" s="19"/>
      <c r="U18383" s="27"/>
      <c r="Z18383" s="9"/>
      <c r="AA18383" s="9"/>
      <c r="AD18383" s="9"/>
    </row>
    <row r="18384" spans="8:30" x14ac:dyDescent="0.25">
      <c r="H18384" s="8"/>
      <c r="I18384" s="8"/>
      <c r="N18384" s="23"/>
      <c r="O18384" s="24"/>
      <c r="P18384" s="19"/>
      <c r="Q18384" s="19"/>
      <c r="R18384" s="19"/>
      <c r="U18384" s="27"/>
      <c r="Z18384" s="9"/>
      <c r="AA18384" s="9"/>
      <c r="AD18384" s="9"/>
    </row>
    <row r="18385" spans="8:30" x14ac:dyDescent="0.25">
      <c r="H18385" s="8"/>
      <c r="I18385" s="8"/>
      <c r="N18385" s="23"/>
      <c r="O18385" s="24"/>
      <c r="P18385" s="19"/>
      <c r="Q18385" s="19"/>
      <c r="R18385" s="19"/>
      <c r="U18385" s="27"/>
      <c r="Z18385" s="9"/>
      <c r="AA18385" s="9"/>
      <c r="AD18385" s="9"/>
    </row>
    <row r="18386" spans="8:30" x14ac:dyDescent="0.25">
      <c r="H18386" s="8"/>
      <c r="I18386" s="8"/>
      <c r="N18386" s="23"/>
      <c r="O18386" s="24"/>
      <c r="P18386" s="19"/>
      <c r="Q18386" s="19"/>
      <c r="R18386" s="19"/>
      <c r="U18386" s="27"/>
      <c r="Z18386" s="9"/>
      <c r="AA18386" s="9"/>
      <c r="AD18386" s="9"/>
    </row>
    <row r="18387" spans="8:30" x14ac:dyDescent="0.25">
      <c r="H18387" s="8"/>
      <c r="I18387" s="8"/>
      <c r="N18387" s="23"/>
      <c r="O18387" s="24"/>
      <c r="P18387" s="19"/>
      <c r="Q18387" s="19"/>
      <c r="R18387" s="19"/>
      <c r="U18387" s="27"/>
      <c r="Z18387" s="9"/>
      <c r="AA18387" s="9"/>
      <c r="AD18387" s="9"/>
    </row>
    <row r="18388" spans="8:30" x14ac:dyDescent="0.25">
      <c r="H18388" s="8"/>
      <c r="I18388" s="8"/>
      <c r="N18388" s="23"/>
      <c r="O18388" s="24"/>
      <c r="P18388" s="19"/>
      <c r="Q18388" s="19"/>
      <c r="R18388" s="19"/>
      <c r="U18388" s="27"/>
      <c r="Z18388" s="9"/>
      <c r="AA18388" s="9"/>
      <c r="AD18388" s="9"/>
    </row>
    <row r="18389" spans="8:30" x14ac:dyDescent="0.25">
      <c r="H18389" s="8"/>
      <c r="I18389" s="8"/>
      <c r="N18389" s="23"/>
      <c r="O18389" s="24"/>
      <c r="P18389" s="19"/>
      <c r="Q18389" s="19"/>
      <c r="R18389" s="19"/>
      <c r="U18389" s="27"/>
      <c r="Z18389" s="9"/>
      <c r="AA18389" s="9"/>
      <c r="AD18389" s="9"/>
    </row>
    <row r="18390" spans="8:30" x14ac:dyDescent="0.25">
      <c r="H18390" s="8"/>
      <c r="I18390" s="8"/>
      <c r="N18390" s="23"/>
      <c r="O18390" s="24"/>
      <c r="P18390" s="19"/>
      <c r="Q18390" s="19"/>
      <c r="R18390" s="19"/>
      <c r="U18390" s="27"/>
      <c r="Z18390" s="9"/>
      <c r="AA18390" s="9"/>
      <c r="AD18390" s="9"/>
    </row>
    <row r="18391" spans="8:30" x14ac:dyDescent="0.25">
      <c r="H18391" s="8"/>
      <c r="I18391" s="8"/>
      <c r="N18391" s="23"/>
      <c r="O18391" s="24"/>
      <c r="P18391" s="19"/>
      <c r="Q18391" s="19"/>
      <c r="R18391" s="19"/>
      <c r="U18391" s="27"/>
      <c r="Z18391" s="9"/>
      <c r="AA18391" s="9"/>
      <c r="AD18391" s="9"/>
    </row>
    <row r="18392" spans="8:30" x14ac:dyDescent="0.25">
      <c r="H18392" s="8"/>
      <c r="I18392" s="8"/>
      <c r="N18392" s="23"/>
      <c r="O18392" s="24"/>
      <c r="P18392" s="19"/>
      <c r="Q18392" s="19"/>
      <c r="R18392" s="19"/>
      <c r="U18392" s="27"/>
      <c r="Z18392" s="9"/>
      <c r="AA18392" s="9"/>
      <c r="AD18392" s="9"/>
    </row>
    <row r="18393" spans="8:30" x14ac:dyDescent="0.25">
      <c r="H18393" s="8"/>
      <c r="I18393" s="8"/>
      <c r="N18393" s="23"/>
      <c r="O18393" s="24"/>
      <c r="P18393" s="19"/>
      <c r="Q18393" s="19"/>
      <c r="R18393" s="19"/>
      <c r="U18393" s="27"/>
      <c r="Z18393" s="9"/>
      <c r="AA18393" s="9"/>
      <c r="AD18393" s="9"/>
    </row>
    <row r="18394" spans="8:30" x14ac:dyDescent="0.25">
      <c r="H18394" s="8"/>
      <c r="I18394" s="8"/>
      <c r="N18394" s="23"/>
      <c r="O18394" s="24"/>
      <c r="P18394" s="19"/>
      <c r="Q18394" s="19"/>
      <c r="R18394" s="19"/>
      <c r="U18394" s="27"/>
      <c r="Z18394" s="9"/>
      <c r="AA18394" s="9"/>
      <c r="AD18394" s="9"/>
    </row>
    <row r="18395" spans="8:30" x14ac:dyDescent="0.25">
      <c r="H18395" s="8"/>
      <c r="I18395" s="8"/>
      <c r="N18395" s="23"/>
      <c r="O18395" s="24"/>
      <c r="P18395" s="19"/>
      <c r="Q18395" s="19"/>
      <c r="R18395" s="19"/>
      <c r="U18395" s="27"/>
      <c r="Z18395" s="9"/>
      <c r="AA18395" s="9"/>
      <c r="AD18395" s="9"/>
    </row>
    <row r="18396" spans="8:30" x14ac:dyDescent="0.25">
      <c r="H18396" s="8"/>
      <c r="I18396" s="8"/>
      <c r="N18396" s="23"/>
      <c r="O18396" s="24"/>
      <c r="P18396" s="19"/>
      <c r="Q18396" s="19"/>
      <c r="R18396" s="19"/>
      <c r="U18396" s="27"/>
      <c r="Z18396" s="9"/>
      <c r="AA18396" s="9"/>
      <c r="AD18396" s="9"/>
    </row>
    <row r="18397" spans="8:30" x14ac:dyDescent="0.25">
      <c r="H18397" s="8"/>
      <c r="I18397" s="8"/>
      <c r="N18397" s="23"/>
      <c r="O18397" s="24"/>
      <c r="P18397" s="19"/>
      <c r="Q18397" s="19"/>
      <c r="R18397" s="19"/>
      <c r="U18397" s="27"/>
      <c r="Z18397" s="9"/>
      <c r="AA18397" s="9"/>
      <c r="AD18397" s="9"/>
    </row>
    <row r="18398" spans="8:30" x14ac:dyDescent="0.25">
      <c r="H18398" s="8"/>
      <c r="I18398" s="8"/>
      <c r="N18398" s="23"/>
      <c r="O18398" s="24"/>
      <c r="P18398" s="19"/>
      <c r="Q18398" s="19"/>
      <c r="R18398" s="19"/>
      <c r="U18398" s="27"/>
      <c r="Z18398" s="9"/>
      <c r="AA18398" s="9"/>
      <c r="AD18398" s="9"/>
    </row>
    <row r="18399" spans="8:30" x14ac:dyDescent="0.25">
      <c r="H18399" s="8"/>
      <c r="I18399" s="8"/>
      <c r="N18399" s="23"/>
      <c r="O18399" s="24"/>
      <c r="P18399" s="19"/>
      <c r="Q18399" s="19"/>
      <c r="R18399" s="19"/>
      <c r="U18399" s="27"/>
      <c r="Z18399" s="9"/>
      <c r="AA18399" s="9"/>
      <c r="AD18399" s="9"/>
    </row>
    <row r="18400" spans="8:30" x14ac:dyDescent="0.25">
      <c r="H18400" s="8"/>
      <c r="I18400" s="8"/>
      <c r="N18400" s="23"/>
      <c r="O18400" s="24"/>
      <c r="P18400" s="19"/>
      <c r="Q18400" s="19"/>
      <c r="R18400" s="19"/>
      <c r="U18400" s="27"/>
      <c r="Z18400" s="9"/>
      <c r="AA18400" s="9"/>
      <c r="AD18400" s="9"/>
    </row>
    <row r="18401" spans="8:30" x14ac:dyDescent="0.25">
      <c r="H18401" s="8"/>
      <c r="I18401" s="8"/>
      <c r="N18401" s="23"/>
      <c r="O18401" s="24"/>
      <c r="P18401" s="19"/>
      <c r="Q18401" s="19"/>
      <c r="R18401" s="19"/>
      <c r="U18401" s="27"/>
      <c r="Z18401" s="9"/>
      <c r="AA18401" s="9"/>
      <c r="AD18401" s="9"/>
    </row>
    <row r="18402" spans="8:30" x14ac:dyDescent="0.25">
      <c r="H18402" s="8"/>
      <c r="I18402" s="8"/>
      <c r="N18402" s="23"/>
      <c r="O18402" s="24"/>
      <c r="P18402" s="19"/>
      <c r="Q18402" s="19"/>
      <c r="R18402" s="19"/>
      <c r="U18402" s="27"/>
      <c r="Z18402" s="9"/>
      <c r="AA18402" s="9"/>
      <c r="AD18402" s="9"/>
    </row>
    <row r="18403" spans="8:30" x14ac:dyDescent="0.25">
      <c r="H18403" s="8"/>
      <c r="I18403" s="8"/>
      <c r="N18403" s="23"/>
      <c r="O18403" s="24"/>
      <c r="P18403" s="19"/>
      <c r="Q18403" s="19"/>
      <c r="R18403" s="19"/>
      <c r="U18403" s="27"/>
      <c r="Z18403" s="9"/>
      <c r="AA18403" s="9"/>
      <c r="AD18403" s="9"/>
    </row>
    <row r="18404" spans="8:30" x14ac:dyDescent="0.25">
      <c r="H18404" s="8"/>
      <c r="I18404" s="8"/>
      <c r="N18404" s="23"/>
      <c r="O18404" s="24"/>
      <c r="P18404" s="19"/>
      <c r="Q18404" s="19"/>
      <c r="R18404" s="19"/>
      <c r="U18404" s="27"/>
      <c r="Z18404" s="9"/>
      <c r="AA18404" s="9"/>
      <c r="AD18404" s="9"/>
    </row>
    <row r="18405" spans="8:30" x14ac:dyDescent="0.25">
      <c r="H18405" s="8"/>
      <c r="I18405" s="8"/>
      <c r="N18405" s="23"/>
      <c r="O18405" s="24"/>
      <c r="P18405" s="19"/>
      <c r="Q18405" s="19"/>
      <c r="R18405" s="19"/>
      <c r="U18405" s="27"/>
      <c r="Z18405" s="9"/>
      <c r="AA18405" s="9"/>
      <c r="AD18405" s="9"/>
    </row>
    <row r="18406" spans="8:30" x14ac:dyDescent="0.25">
      <c r="H18406" s="8"/>
      <c r="I18406" s="8"/>
      <c r="N18406" s="23"/>
      <c r="O18406" s="24"/>
      <c r="P18406" s="19"/>
      <c r="Q18406" s="19"/>
      <c r="R18406" s="19"/>
      <c r="U18406" s="27"/>
      <c r="Z18406" s="9"/>
      <c r="AA18406" s="9"/>
      <c r="AD18406" s="9"/>
    </row>
    <row r="18407" spans="8:30" x14ac:dyDescent="0.25">
      <c r="H18407" s="8"/>
      <c r="I18407" s="8"/>
      <c r="N18407" s="23"/>
      <c r="O18407" s="24"/>
      <c r="P18407" s="19"/>
      <c r="Q18407" s="19"/>
      <c r="R18407" s="19"/>
      <c r="U18407" s="27"/>
      <c r="Z18407" s="9"/>
      <c r="AA18407" s="9"/>
      <c r="AD18407" s="9"/>
    </row>
    <row r="18408" spans="8:30" x14ac:dyDescent="0.25">
      <c r="H18408" s="8"/>
      <c r="I18408" s="8"/>
      <c r="N18408" s="23"/>
      <c r="O18408" s="24"/>
      <c r="P18408" s="19"/>
      <c r="Q18408" s="19"/>
      <c r="R18408" s="19"/>
      <c r="U18408" s="27"/>
      <c r="Z18408" s="9"/>
      <c r="AA18408" s="9"/>
      <c r="AD18408" s="9"/>
    </row>
    <row r="18409" spans="8:30" x14ac:dyDescent="0.25">
      <c r="H18409" s="8"/>
      <c r="I18409" s="8"/>
      <c r="N18409" s="23"/>
      <c r="O18409" s="24"/>
      <c r="P18409" s="19"/>
      <c r="Q18409" s="19"/>
      <c r="R18409" s="19"/>
      <c r="U18409" s="27"/>
      <c r="Z18409" s="9"/>
      <c r="AA18409" s="9"/>
      <c r="AD18409" s="9"/>
    </row>
    <row r="18410" spans="8:30" x14ac:dyDescent="0.25">
      <c r="H18410" s="8"/>
      <c r="I18410" s="8"/>
      <c r="N18410" s="23"/>
      <c r="O18410" s="24"/>
      <c r="P18410" s="19"/>
      <c r="Q18410" s="19"/>
      <c r="R18410" s="19"/>
      <c r="U18410" s="27"/>
      <c r="Z18410" s="9"/>
      <c r="AA18410" s="9"/>
      <c r="AD18410" s="9"/>
    </row>
    <row r="18411" spans="8:30" x14ac:dyDescent="0.25">
      <c r="H18411" s="8"/>
      <c r="I18411" s="8"/>
      <c r="N18411" s="23"/>
      <c r="O18411" s="24"/>
      <c r="P18411" s="19"/>
      <c r="Q18411" s="19"/>
      <c r="R18411" s="19"/>
      <c r="U18411" s="27"/>
      <c r="Z18411" s="9"/>
      <c r="AA18411" s="9"/>
      <c r="AD18411" s="9"/>
    </row>
    <row r="18412" spans="8:30" x14ac:dyDescent="0.25">
      <c r="H18412" s="8"/>
      <c r="I18412" s="8"/>
      <c r="N18412" s="23"/>
      <c r="O18412" s="24"/>
      <c r="P18412" s="19"/>
      <c r="Q18412" s="19"/>
      <c r="R18412" s="19"/>
      <c r="U18412" s="27"/>
      <c r="Z18412" s="9"/>
      <c r="AA18412" s="9"/>
      <c r="AD18412" s="9"/>
    </row>
    <row r="18413" spans="8:30" x14ac:dyDescent="0.25">
      <c r="H18413" s="8"/>
      <c r="I18413" s="8"/>
      <c r="N18413" s="23"/>
      <c r="O18413" s="24"/>
      <c r="P18413" s="19"/>
      <c r="Q18413" s="19"/>
      <c r="R18413" s="19"/>
      <c r="U18413" s="27"/>
      <c r="Z18413" s="9"/>
      <c r="AA18413" s="9"/>
      <c r="AD18413" s="9"/>
    </row>
    <row r="18414" spans="8:30" x14ac:dyDescent="0.25">
      <c r="H18414" s="8"/>
      <c r="I18414" s="8"/>
      <c r="N18414" s="23"/>
      <c r="O18414" s="24"/>
      <c r="P18414" s="19"/>
      <c r="Q18414" s="19"/>
      <c r="R18414" s="19"/>
      <c r="U18414" s="27"/>
      <c r="Z18414" s="9"/>
      <c r="AA18414" s="9"/>
      <c r="AD18414" s="9"/>
    </row>
    <row r="18415" spans="8:30" x14ac:dyDescent="0.25">
      <c r="H18415" s="8"/>
      <c r="I18415" s="8"/>
      <c r="N18415" s="23"/>
      <c r="O18415" s="24"/>
      <c r="P18415" s="19"/>
      <c r="Q18415" s="19"/>
      <c r="R18415" s="19"/>
      <c r="U18415" s="27"/>
      <c r="Z18415" s="9"/>
      <c r="AA18415" s="9"/>
      <c r="AD18415" s="9"/>
    </row>
    <row r="18416" spans="8:30" x14ac:dyDescent="0.25">
      <c r="H18416" s="8"/>
      <c r="I18416" s="8"/>
      <c r="N18416" s="23"/>
      <c r="O18416" s="24"/>
      <c r="P18416" s="19"/>
      <c r="Q18416" s="19"/>
      <c r="R18416" s="19"/>
      <c r="U18416" s="27"/>
      <c r="Z18416" s="9"/>
      <c r="AA18416" s="9"/>
      <c r="AD18416" s="9"/>
    </row>
    <row r="18417" spans="8:30" x14ac:dyDescent="0.25">
      <c r="H18417" s="8"/>
      <c r="I18417" s="8"/>
      <c r="N18417" s="23"/>
      <c r="O18417" s="24"/>
      <c r="P18417" s="19"/>
      <c r="Q18417" s="19"/>
      <c r="R18417" s="19"/>
      <c r="U18417" s="27"/>
      <c r="Z18417" s="9"/>
      <c r="AA18417" s="9"/>
      <c r="AD18417" s="9"/>
    </row>
    <row r="18418" spans="8:30" x14ac:dyDescent="0.25">
      <c r="H18418" s="8"/>
      <c r="I18418" s="8"/>
      <c r="N18418" s="23"/>
      <c r="O18418" s="24"/>
      <c r="P18418" s="19"/>
      <c r="Q18418" s="19"/>
      <c r="R18418" s="19"/>
      <c r="U18418" s="27"/>
      <c r="Z18418" s="9"/>
      <c r="AA18418" s="9"/>
      <c r="AD18418" s="9"/>
    </row>
    <row r="18419" spans="8:30" x14ac:dyDescent="0.25">
      <c r="H18419" s="8"/>
      <c r="I18419" s="8"/>
      <c r="N18419" s="23"/>
      <c r="O18419" s="24"/>
      <c r="P18419" s="19"/>
      <c r="Q18419" s="19"/>
      <c r="R18419" s="19"/>
      <c r="U18419" s="27"/>
      <c r="Z18419" s="9"/>
      <c r="AA18419" s="9"/>
      <c r="AD18419" s="9"/>
    </row>
    <row r="18420" spans="8:30" x14ac:dyDescent="0.25">
      <c r="H18420" s="8"/>
      <c r="I18420" s="8"/>
      <c r="N18420" s="23"/>
      <c r="O18420" s="24"/>
      <c r="P18420" s="19"/>
      <c r="Q18420" s="19"/>
      <c r="R18420" s="19"/>
      <c r="U18420" s="27"/>
      <c r="Z18420" s="9"/>
      <c r="AA18420" s="9"/>
      <c r="AD18420" s="9"/>
    </row>
    <row r="18421" spans="8:30" x14ac:dyDescent="0.25">
      <c r="H18421" s="8"/>
      <c r="I18421" s="8"/>
      <c r="N18421" s="23"/>
      <c r="O18421" s="24"/>
      <c r="P18421" s="19"/>
      <c r="Q18421" s="19"/>
      <c r="R18421" s="19"/>
      <c r="U18421" s="27"/>
      <c r="Z18421" s="9"/>
      <c r="AA18421" s="9"/>
      <c r="AD18421" s="9"/>
    </row>
    <row r="18422" spans="8:30" x14ac:dyDescent="0.25">
      <c r="H18422" s="8"/>
      <c r="I18422" s="8"/>
      <c r="N18422" s="23"/>
      <c r="O18422" s="24"/>
      <c r="P18422" s="19"/>
      <c r="Q18422" s="19"/>
      <c r="R18422" s="19"/>
      <c r="U18422" s="27"/>
      <c r="Z18422" s="9"/>
      <c r="AA18422" s="9"/>
      <c r="AD18422" s="9"/>
    </row>
    <row r="18423" spans="8:30" x14ac:dyDescent="0.25">
      <c r="H18423" s="8"/>
      <c r="I18423" s="8"/>
      <c r="N18423" s="23"/>
      <c r="O18423" s="24"/>
      <c r="P18423" s="19"/>
      <c r="Q18423" s="19"/>
      <c r="R18423" s="19"/>
      <c r="U18423" s="27"/>
      <c r="Z18423" s="9"/>
      <c r="AA18423" s="9"/>
      <c r="AD18423" s="9"/>
    </row>
    <row r="18424" spans="8:30" x14ac:dyDescent="0.25">
      <c r="H18424" s="8"/>
      <c r="I18424" s="8"/>
      <c r="N18424" s="23"/>
      <c r="O18424" s="24"/>
      <c r="P18424" s="19"/>
      <c r="Q18424" s="19"/>
      <c r="R18424" s="19"/>
      <c r="U18424" s="27"/>
      <c r="Z18424" s="9"/>
      <c r="AA18424" s="9"/>
      <c r="AD18424" s="9"/>
    </row>
    <row r="18425" spans="8:30" x14ac:dyDescent="0.25">
      <c r="H18425" s="8"/>
      <c r="I18425" s="8"/>
      <c r="N18425" s="23"/>
      <c r="O18425" s="24"/>
      <c r="P18425" s="19"/>
      <c r="Q18425" s="19"/>
      <c r="R18425" s="19"/>
      <c r="U18425" s="27"/>
      <c r="Z18425" s="9"/>
      <c r="AA18425" s="9"/>
      <c r="AD18425" s="9"/>
    </row>
    <row r="18426" spans="8:30" x14ac:dyDescent="0.25">
      <c r="H18426" s="8"/>
      <c r="I18426" s="8"/>
      <c r="N18426" s="23"/>
      <c r="O18426" s="24"/>
      <c r="P18426" s="19"/>
      <c r="Q18426" s="19"/>
      <c r="R18426" s="19"/>
      <c r="U18426" s="27"/>
      <c r="Z18426" s="9"/>
      <c r="AA18426" s="9"/>
      <c r="AD18426" s="9"/>
    </row>
    <row r="18427" spans="8:30" x14ac:dyDescent="0.25">
      <c r="H18427" s="8"/>
      <c r="I18427" s="8"/>
      <c r="N18427" s="23"/>
      <c r="O18427" s="24"/>
      <c r="P18427" s="19"/>
      <c r="Q18427" s="19"/>
      <c r="R18427" s="19"/>
      <c r="U18427" s="27"/>
      <c r="Z18427" s="9"/>
      <c r="AA18427" s="9"/>
      <c r="AD18427" s="9"/>
    </row>
    <row r="18428" spans="8:30" x14ac:dyDescent="0.25">
      <c r="H18428" s="8"/>
      <c r="I18428" s="8"/>
      <c r="N18428" s="23"/>
      <c r="O18428" s="24"/>
      <c r="P18428" s="19"/>
      <c r="Q18428" s="19"/>
      <c r="R18428" s="19"/>
      <c r="U18428" s="27"/>
      <c r="Z18428" s="9"/>
      <c r="AA18428" s="9"/>
      <c r="AD18428" s="9"/>
    </row>
    <row r="18429" spans="8:30" x14ac:dyDescent="0.25">
      <c r="H18429" s="8"/>
      <c r="I18429" s="8"/>
      <c r="N18429" s="23"/>
      <c r="O18429" s="24"/>
      <c r="P18429" s="19"/>
      <c r="Q18429" s="19"/>
      <c r="R18429" s="19"/>
      <c r="U18429" s="27"/>
      <c r="Z18429" s="9"/>
      <c r="AA18429" s="9"/>
      <c r="AD18429" s="9"/>
    </row>
    <row r="18430" spans="8:30" x14ac:dyDescent="0.25">
      <c r="H18430" s="8"/>
      <c r="I18430" s="8"/>
      <c r="N18430" s="23"/>
      <c r="O18430" s="24"/>
      <c r="P18430" s="19"/>
      <c r="Q18430" s="19"/>
      <c r="R18430" s="19"/>
      <c r="U18430" s="27"/>
      <c r="Z18430" s="9"/>
      <c r="AA18430" s="9"/>
      <c r="AD18430" s="9"/>
    </row>
    <row r="18431" spans="8:30" x14ac:dyDescent="0.25">
      <c r="H18431" s="8"/>
      <c r="I18431" s="8"/>
      <c r="N18431" s="23"/>
      <c r="O18431" s="24"/>
      <c r="P18431" s="19"/>
      <c r="Q18431" s="19"/>
      <c r="R18431" s="19"/>
      <c r="U18431" s="27"/>
      <c r="Z18431" s="9"/>
      <c r="AA18431" s="9"/>
      <c r="AD18431" s="9"/>
    </row>
    <row r="18432" spans="8:30" x14ac:dyDescent="0.25">
      <c r="H18432" s="8"/>
      <c r="I18432" s="8"/>
      <c r="N18432" s="23"/>
      <c r="O18432" s="24"/>
      <c r="P18432" s="19"/>
      <c r="Q18432" s="19"/>
      <c r="R18432" s="19"/>
      <c r="U18432" s="27"/>
      <c r="Z18432" s="9"/>
      <c r="AA18432" s="9"/>
      <c r="AD18432" s="9"/>
    </row>
    <row r="18433" spans="8:30" x14ac:dyDescent="0.25">
      <c r="H18433" s="8"/>
      <c r="I18433" s="8"/>
      <c r="N18433" s="23"/>
      <c r="O18433" s="24"/>
      <c r="P18433" s="19"/>
      <c r="Q18433" s="19"/>
      <c r="R18433" s="19"/>
      <c r="U18433" s="27"/>
      <c r="Z18433" s="9"/>
      <c r="AA18433" s="9"/>
      <c r="AD18433" s="9"/>
    </row>
    <row r="18434" spans="8:30" x14ac:dyDescent="0.25">
      <c r="H18434" s="8"/>
      <c r="I18434" s="8"/>
      <c r="N18434" s="23"/>
      <c r="O18434" s="24"/>
      <c r="P18434" s="19"/>
      <c r="Q18434" s="19"/>
      <c r="R18434" s="19"/>
      <c r="U18434" s="27"/>
      <c r="Z18434" s="9"/>
      <c r="AA18434" s="9"/>
      <c r="AD18434" s="9"/>
    </row>
    <row r="18435" spans="8:30" x14ac:dyDescent="0.25">
      <c r="H18435" s="8"/>
      <c r="I18435" s="8"/>
      <c r="N18435" s="23"/>
      <c r="O18435" s="24"/>
      <c r="P18435" s="19"/>
      <c r="Q18435" s="19"/>
      <c r="R18435" s="19"/>
      <c r="U18435" s="27"/>
      <c r="Z18435" s="9"/>
      <c r="AA18435" s="9"/>
      <c r="AD18435" s="9"/>
    </row>
    <row r="18436" spans="8:30" x14ac:dyDescent="0.25">
      <c r="H18436" s="8"/>
      <c r="I18436" s="8"/>
      <c r="N18436" s="23"/>
      <c r="O18436" s="24"/>
      <c r="P18436" s="19"/>
      <c r="Q18436" s="19"/>
      <c r="R18436" s="19"/>
      <c r="U18436" s="27"/>
      <c r="Z18436" s="9"/>
      <c r="AA18436" s="9"/>
      <c r="AD18436" s="9"/>
    </row>
    <row r="18437" spans="8:30" x14ac:dyDescent="0.25">
      <c r="H18437" s="8"/>
      <c r="I18437" s="8"/>
      <c r="N18437" s="23"/>
      <c r="O18437" s="24"/>
      <c r="P18437" s="19"/>
      <c r="Q18437" s="19"/>
      <c r="R18437" s="19"/>
      <c r="U18437" s="27"/>
      <c r="Z18437" s="9"/>
      <c r="AA18437" s="9"/>
      <c r="AD18437" s="9"/>
    </row>
    <row r="18438" spans="8:30" x14ac:dyDescent="0.25">
      <c r="H18438" s="8"/>
      <c r="I18438" s="8"/>
      <c r="N18438" s="23"/>
      <c r="O18438" s="24"/>
      <c r="P18438" s="19"/>
      <c r="Q18438" s="19"/>
      <c r="R18438" s="19"/>
      <c r="U18438" s="27"/>
      <c r="Z18438" s="9"/>
      <c r="AA18438" s="9"/>
      <c r="AD18438" s="9"/>
    </row>
    <row r="18439" spans="8:30" x14ac:dyDescent="0.25">
      <c r="H18439" s="8"/>
      <c r="I18439" s="8"/>
      <c r="N18439" s="23"/>
      <c r="O18439" s="24"/>
      <c r="P18439" s="19"/>
      <c r="Q18439" s="19"/>
      <c r="R18439" s="19"/>
      <c r="U18439" s="27"/>
      <c r="Z18439" s="9"/>
      <c r="AA18439" s="9"/>
      <c r="AD18439" s="9"/>
    </row>
    <row r="18440" spans="8:30" x14ac:dyDescent="0.25">
      <c r="H18440" s="8"/>
      <c r="I18440" s="8"/>
      <c r="N18440" s="23"/>
      <c r="O18440" s="24"/>
      <c r="P18440" s="19"/>
      <c r="Q18440" s="19"/>
      <c r="R18440" s="19"/>
      <c r="U18440" s="27"/>
      <c r="Z18440" s="9"/>
      <c r="AA18440" s="9"/>
      <c r="AD18440" s="9"/>
    </row>
    <row r="18441" spans="8:30" x14ac:dyDescent="0.25">
      <c r="H18441" s="8"/>
      <c r="I18441" s="8"/>
      <c r="N18441" s="23"/>
      <c r="O18441" s="24"/>
      <c r="P18441" s="19"/>
      <c r="Q18441" s="19"/>
      <c r="R18441" s="19"/>
      <c r="U18441" s="27"/>
      <c r="Z18441" s="9"/>
      <c r="AA18441" s="9"/>
      <c r="AD18441" s="9"/>
    </row>
    <row r="18442" spans="8:30" x14ac:dyDescent="0.25">
      <c r="H18442" s="8"/>
      <c r="I18442" s="8"/>
      <c r="N18442" s="23"/>
      <c r="O18442" s="24"/>
      <c r="P18442" s="19"/>
      <c r="Q18442" s="19"/>
      <c r="R18442" s="19"/>
      <c r="U18442" s="27"/>
      <c r="Z18442" s="9"/>
      <c r="AA18442" s="9"/>
      <c r="AD18442" s="9"/>
    </row>
    <row r="18443" spans="8:30" x14ac:dyDescent="0.25">
      <c r="H18443" s="8"/>
      <c r="I18443" s="8"/>
      <c r="N18443" s="23"/>
      <c r="O18443" s="24"/>
      <c r="P18443" s="19"/>
      <c r="Q18443" s="19"/>
      <c r="R18443" s="19"/>
      <c r="U18443" s="27"/>
      <c r="Z18443" s="9"/>
      <c r="AA18443" s="9"/>
      <c r="AD18443" s="9"/>
    </row>
    <row r="18444" spans="8:30" x14ac:dyDescent="0.25">
      <c r="H18444" s="8"/>
      <c r="I18444" s="8"/>
      <c r="N18444" s="23"/>
      <c r="O18444" s="24"/>
      <c r="P18444" s="19"/>
      <c r="Q18444" s="19"/>
      <c r="R18444" s="19"/>
      <c r="U18444" s="27"/>
      <c r="Z18444" s="9"/>
      <c r="AA18444" s="9"/>
      <c r="AD18444" s="9"/>
    </row>
    <row r="18445" spans="8:30" x14ac:dyDescent="0.25">
      <c r="H18445" s="8"/>
      <c r="I18445" s="8"/>
      <c r="N18445" s="23"/>
      <c r="O18445" s="24"/>
      <c r="P18445" s="19"/>
      <c r="Q18445" s="19"/>
      <c r="R18445" s="19"/>
      <c r="U18445" s="27"/>
      <c r="Z18445" s="9"/>
      <c r="AA18445" s="9"/>
      <c r="AD18445" s="9"/>
    </row>
    <row r="18446" spans="8:30" x14ac:dyDescent="0.25">
      <c r="H18446" s="8"/>
      <c r="I18446" s="8"/>
      <c r="N18446" s="23"/>
      <c r="O18446" s="24"/>
      <c r="P18446" s="19"/>
      <c r="Q18446" s="19"/>
      <c r="R18446" s="19"/>
      <c r="U18446" s="27"/>
      <c r="Z18446" s="9"/>
      <c r="AA18446" s="9"/>
      <c r="AD18446" s="9"/>
    </row>
    <row r="18447" spans="8:30" x14ac:dyDescent="0.25">
      <c r="H18447" s="8"/>
      <c r="I18447" s="8"/>
      <c r="N18447" s="23"/>
      <c r="O18447" s="24"/>
      <c r="P18447" s="19"/>
      <c r="Q18447" s="19"/>
      <c r="R18447" s="19"/>
      <c r="U18447" s="27"/>
      <c r="Z18447" s="9"/>
      <c r="AA18447" s="9"/>
      <c r="AD18447" s="9"/>
    </row>
    <row r="18448" spans="8:30" x14ac:dyDescent="0.25">
      <c r="H18448" s="8"/>
      <c r="I18448" s="8"/>
      <c r="N18448" s="23"/>
      <c r="O18448" s="24"/>
      <c r="P18448" s="19"/>
      <c r="Q18448" s="19"/>
      <c r="R18448" s="19"/>
      <c r="U18448" s="27"/>
      <c r="Z18448" s="9"/>
      <c r="AA18448" s="9"/>
      <c r="AD18448" s="9"/>
    </row>
    <row r="18449" spans="8:30" x14ac:dyDescent="0.25">
      <c r="H18449" s="8"/>
      <c r="I18449" s="8"/>
      <c r="N18449" s="23"/>
      <c r="O18449" s="24"/>
      <c r="P18449" s="19"/>
      <c r="Q18449" s="19"/>
      <c r="R18449" s="19"/>
      <c r="U18449" s="27"/>
      <c r="Z18449" s="9"/>
      <c r="AA18449" s="9"/>
      <c r="AD18449" s="9"/>
    </row>
    <row r="18450" spans="8:30" x14ac:dyDescent="0.25">
      <c r="H18450" s="8"/>
      <c r="I18450" s="8"/>
      <c r="N18450" s="23"/>
      <c r="O18450" s="24"/>
      <c r="P18450" s="19"/>
      <c r="Q18450" s="19"/>
      <c r="R18450" s="19"/>
      <c r="U18450" s="27"/>
      <c r="Z18450" s="9"/>
      <c r="AA18450" s="9"/>
      <c r="AD18450" s="9"/>
    </row>
    <row r="18451" spans="8:30" x14ac:dyDescent="0.25">
      <c r="H18451" s="8"/>
      <c r="I18451" s="8"/>
      <c r="N18451" s="23"/>
      <c r="O18451" s="24"/>
      <c r="P18451" s="19"/>
      <c r="Q18451" s="19"/>
      <c r="R18451" s="19"/>
      <c r="U18451" s="27"/>
      <c r="Z18451" s="9"/>
      <c r="AA18451" s="9"/>
      <c r="AD18451" s="9"/>
    </row>
    <row r="18452" spans="8:30" x14ac:dyDescent="0.25">
      <c r="H18452" s="8"/>
      <c r="I18452" s="8"/>
      <c r="N18452" s="23"/>
      <c r="O18452" s="24"/>
      <c r="P18452" s="19"/>
      <c r="Q18452" s="19"/>
      <c r="R18452" s="19"/>
      <c r="U18452" s="27"/>
      <c r="Z18452" s="9"/>
      <c r="AA18452" s="9"/>
      <c r="AD18452" s="9"/>
    </row>
    <row r="18453" spans="8:30" x14ac:dyDescent="0.25">
      <c r="H18453" s="8"/>
      <c r="I18453" s="8"/>
      <c r="N18453" s="23"/>
      <c r="O18453" s="24"/>
      <c r="P18453" s="19"/>
      <c r="Q18453" s="19"/>
      <c r="R18453" s="19"/>
      <c r="U18453" s="27"/>
      <c r="Z18453" s="9"/>
      <c r="AA18453" s="9"/>
      <c r="AD18453" s="9"/>
    </row>
    <row r="18454" spans="8:30" x14ac:dyDescent="0.25">
      <c r="H18454" s="8"/>
      <c r="I18454" s="8"/>
      <c r="N18454" s="23"/>
      <c r="O18454" s="24"/>
      <c r="P18454" s="19"/>
      <c r="Q18454" s="19"/>
      <c r="R18454" s="19"/>
      <c r="U18454" s="27"/>
      <c r="Z18454" s="9"/>
      <c r="AA18454" s="9"/>
      <c r="AD18454" s="9"/>
    </row>
    <row r="18455" spans="8:30" x14ac:dyDescent="0.25">
      <c r="H18455" s="8"/>
      <c r="I18455" s="8"/>
      <c r="N18455" s="23"/>
      <c r="O18455" s="24"/>
      <c r="P18455" s="19"/>
      <c r="Q18455" s="19"/>
      <c r="R18455" s="19"/>
      <c r="U18455" s="27"/>
      <c r="Z18455" s="9"/>
      <c r="AA18455" s="9"/>
      <c r="AD18455" s="9"/>
    </row>
    <row r="18456" spans="8:30" x14ac:dyDescent="0.25">
      <c r="H18456" s="8"/>
      <c r="I18456" s="8"/>
      <c r="N18456" s="23"/>
      <c r="O18456" s="24"/>
      <c r="P18456" s="19"/>
      <c r="Q18456" s="19"/>
      <c r="R18456" s="19"/>
      <c r="U18456" s="27"/>
      <c r="Z18456" s="9"/>
      <c r="AA18456" s="9"/>
      <c r="AD18456" s="9"/>
    </row>
    <row r="18457" spans="8:30" x14ac:dyDescent="0.25">
      <c r="H18457" s="8"/>
      <c r="I18457" s="8"/>
      <c r="N18457" s="23"/>
      <c r="O18457" s="24"/>
      <c r="P18457" s="19"/>
      <c r="Q18457" s="19"/>
      <c r="R18457" s="19"/>
      <c r="U18457" s="27"/>
      <c r="Z18457" s="9"/>
      <c r="AA18457" s="9"/>
      <c r="AD18457" s="9"/>
    </row>
    <row r="18458" spans="8:30" x14ac:dyDescent="0.25">
      <c r="H18458" s="8"/>
      <c r="I18458" s="8"/>
      <c r="N18458" s="23"/>
      <c r="O18458" s="24"/>
      <c r="P18458" s="19"/>
      <c r="Q18458" s="19"/>
      <c r="R18458" s="19"/>
      <c r="U18458" s="27"/>
      <c r="Z18458" s="9"/>
      <c r="AA18458" s="9"/>
      <c r="AD18458" s="9"/>
    </row>
    <row r="18459" spans="8:30" x14ac:dyDescent="0.25">
      <c r="H18459" s="8"/>
      <c r="I18459" s="8"/>
      <c r="N18459" s="23"/>
      <c r="O18459" s="24"/>
      <c r="P18459" s="19"/>
      <c r="Q18459" s="19"/>
      <c r="R18459" s="19"/>
      <c r="U18459" s="27"/>
      <c r="Z18459" s="9"/>
      <c r="AA18459" s="9"/>
      <c r="AD18459" s="9"/>
    </row>
    <row r="18460" spans="8:30" x14ac:dyDescent="0.25">
      <c r="H18460" s="8"/>
      <c r="I18460" s="8"/>
      <c r="N18460" s="23"/>
      <c r="O18460" s="24"/>
      <c r="P18460" s="19"/>
      <c r="Q18460" s="19"/>
      <c r="R18460" s="19"/>
      <c r="U18460" s="27"/>
      <c r="Z18460" s="9"/>
      <c r="AA18460" s="9"/>
      <c r="AD18460" s="9"/>
    </row>
    <row r="18461" spans="8:30" x14ac:dyDescent="0.25">
      <c r="H18461" s="8"/>
      <c r="I18461" s="8"/>
      <c r="N18461" s="23"/>
      <c r="O18461" s="24"/>
      <c r="P18461" s="19"/>
      <c r="Q18461" s="19"/>
      <c r="R18461" s="19"/>
      <c r="U18461" s="27"/>
      <c r="Z18461" s="9"/>
      <c r="AA18461" s="9"/>
      <c r="AD18461" s="9"/>
    </row>
    <row r="18462" spans="8:30" x14ac:dyDescent="0.25">
      <c r="H18462" s="8"/>
      <c r="I18462" s="8"/>
      <c r="N18462" s="23"/>
      <c r="O18462" s="24"/>
      <c r="P18462" s="19"/>
      <c r="Q18462" s="19"/>
      <c r="R18462" s="19"/>
      <c r="U18462" s="27"/>
      <c r="Z18462" s="9"/>
      <c r="AA18462" s="9"/>
      <c r="AD18462" s="9"/>
    </row>
    <row r="18463" spans="8:30" x14ac:dyDescent="0.25">
      <c r="H18463" s="8"/>
      <c r="I18463" s="8"/>
      <c r="N18463" s="23"/>
      <c r="O18463" s="24"/>
      <c r="P18463" s="19"/>
      <c r="Q18463" s="19"/>
      <c r="R18463" s="19"/>
      <c r="U18463" s="27"/>
      <c r="Z18463" s="9"/>
      <c r="AA18463" s="9"/>
      <c r="AD18463" s="9"/>
    </row>
    <row r="18464" spans="8:30" x14ac:dyDescent="0.25">
      <c r="H18464" s="8"/>
      <c r="I18464" s="8"/>
      <c r="N18464" s="23"/>
      <c r="O18464" s="24"/>
      <c r="P18464" s="19"/>
      <c r="Q18464" s="19"/>
      <c r="R18464" s="19"/>
      <c r="U18464" s="27"/>
      <c r="Z18464" s="9"/>
      <c r="AA18464" s="9"/>
      <c r="AD18464" s="9"/>
    </row>
    <row r="18465" spans="8:30" x14ac:dyDescent="0.25">
      <c r="H18465" s="8"/>
      <c r="I18465" s="8"/>
      <c r="N18465" s="23"/>
      <c r="O18465" s="24"/>
      <c r="P18465" s="19"/>
      <c r="Q18465" s="19"/>
      <c r="R18465" s="19"/>
      <c r="U18465" s="27"/>
      <c r="Z18465" s="9"/>
      <c r="AA18465" s="9"/>
      <c r="AD18465" s="9"/>
    </row>
    <row r="18466" spans="8:30" x14ac:dyDescent="0.25">
      <c r="H18466" s="8"/>
      <c r="I18466" s="8"/>
      <c r="N18466" s="23"/>
      <c r="O18466" s="24"/>
      <c r="P18466" s="19"/>
      <c r="Q18466" s="19"/>
      <c r="R18466" s="19"/>
      <c r="U18466" s="27"/>
      <c r="Z18466" s="9"/>
      <c r="AA18466" s="9"/>
      <c r="AD18466" s="9"/>
    </row>
    <row r="18467" spans="8:30" x14ac:dyDescent="0.25">
      <c r="H18467" s="8"/>
      <c r="I18467" s="8"/>
      <c r="N18467" s="23"/>
      <c r="O18467" s="24"/>
      <c r="P18467" s="19"/>
      <c r="Q18467" s="19"/>
      <c r="R18467" s="19"/>
      <c r="U18467" s="27"/>
      <c r="Z18467" s="9"/>
      <c r="AA18467" s="9"/>
      <c r="AD18467" s="9"/>
    </row>
    <row r="18468" spans="8:30" x14ac:dyDescent="0.25">
      <c r="H18468" s="8"/>
      <c r="I18468" s="8"/>
      <c r="N18468" s="23"/>
      <c r="O18468" s="24"/>
      <c r="P18468" s="19"/>
      <c r="Q18468" s="19"/>
      <c r="R18468" s="19"/>
      <c r="U18468" s="27"/>
      <c r="Z18468" s="9"/>
      <c r="AA18468" s="9"/>
      <c r="AD18468" s="9"/>
    </row>
    <row r="18469" spans="8:30" x14ac:dyDescent="0.25">
      <c r="H18469" s="8"/>
      <c r="I18469" s="8"/>
      <c r="N18469" s="23"/>
      <c r="O18469" s="24"/>
      <c r="P18469" s="19"/>
      <c r="Q18469" s="19"/>
      <c r="R18469" s="19"/>
      <c r="U18469" s="27"/>
      <c r="Z18469" s="9"/>
      <c r="AA18469" s="9"/>
      <c r="AD18469" s="9"/>
    </row>
    <row r="18470" spans="8:30" x14ac:dyDescent="0.25">
      <c r="H18470" s="8"/>
      <c r="I18470" s="8"/>
      <c r="N18470" s="23"/>
      <c r="O18470" s="24"/>
      <c r="P18470" s="19"/>
      <c r="Q18470" s="19"/>
      <c r="R18470" s="19"/>
      <c r="U18470" s="27"/>
      <c r="Z18470" s="9"/>
      <c r="AA18470" s="9"/>
      <c r="AD18470" s="9"/>
    </row>
    <row r="18471" spans="8:30" x14ac:dyDescent="0.25">
      <c r="H18471" s="8"/>
      <c r="I18471" s="8"/>
      <c r="N18471" s="23"/>
      <c r="O18471" s="24"/>
      <c r="P18471" s="19"/>
      <c r="Q18471" s="19"/>
      <c r="R18471" s="19"/>
      <c r="U18471" s="27"/>
      <c r="Z18471" s="9"/>
      <c r="AA18471" s="9"/>
      <c r="AD18471" s="9"/>
    </row>
    <row r="18472" spans="8:30" x14ac:dyDescent="0.25">
      <c r="H18472" s="8"/>
      <c r="I18472" s="8"/>
      <c r="N18472" s="23"/>
      <c r="O18472" s="24"/>
      <c r="P18472" s="19"/>
      <c r="Q18472" s="19"/>
      <c r="R18472" s="19"/>
      <c r="U18472" s="27"/>
      <c r="Z18472" s="9"/>
      <c r="AA18472" s="9"/>
      <c r="AD18472" s="9"/>
    </row>
    <row r="18473" spans="8:30" x14ac:dyDescent="0.25">
      <c r="H18473" s="8"/>
      <c r="I18473" s="8"/>
      <c r="N18473" s="23"/>
      <c r="O18473" s="24"/>
      <c r="P18473" s="19"/>
      <c r="Q18473" s="19"/>
      <c r="R18473" s="19"/>
      <c r="U18473" s="27"/>
      <c r="Z18473" s="9"/>
      <c r="AA18473" s="9"/>
      <c r="AD18473" s="9"/>
    </row>
    <row r="18474" spans="8:30" x14ac:dyDescent="0.25">
      <c r="H18474" s="8"/>
      <c r="I18474" s="8"/>
      <c r="N18474" s="23"/>
      <c r="O18474" s="24"/>
      <c r="P18474" s="19"/>
      <c r="Q18474" s="19"/>
      <c r="R18474" s="19"/>
      <c r="U18474" s="27"/>
      <c r="Z18474" s="9"/>
      <c r="AA18474" s="9"/>
      <c r="AD18474" s="9"/>
    </row>
    <row r="18475" spans="8:30" x14ac:dyDescent="0.25">
      <c r="H18475" s="8"/>
      <c r="I18475" s="8"/>
      <c r="N18475" s="23"/>
      <c r="O18475" s="24"/>
      <c r="P18475" s="19"/>
      <c r="Q18475" s="19"/>
      <c r="R18475" s="19"/>
      <c r="U18475" s="27"/>
      <c r="Z18475" s="9"/>
      <c r="AA18475" s="9"/>
      <c r="AD18475" s="9"/>
    </row>
    <row r="18476" spans="8:30" x14ac:dyDescent="0.25">
      <c r="H18476" s="8"/>
      <c r="I18476" s="8"/>
      <c r="N18476" s="23"/>
      <c r="O18476" s="24"/>
      <c r="P18476" s="19"/>
      <c r="Q18476" s="19"/>
      <c r="R18476" s="19"/>
      <c r="U18476" s="27"/>
      <c r="Z18476" s="9"/>
      <c r="AA18476" s="9"/>
      <c r="AD18476" s="9"/>
    </row>
    <row r="18477" spans="8:30" x14ac:dyDescent="0.25">
      <c r="H18477" s="8"/>
      <c r="I18477" s="8"/>
      <c r="N18477" s="23"/>
      <c r="O18477" s="24"/>
      <c r="P18477" s="19"/>
      <c r="Q18477" s="19"/>
      <c r="R18477" s="19"/>
      <c r="U18477" s="27"/>
      <c r="Z18477" s="9"/>
      <c r="AA18477" s="9"/>
      <c r="AD18477" s="9"/>
    </row>
    <row r="18478" spans="8:30" x14ac:dyDescent="0.25">
      <c r="H18478" s="8"/>
      <c r="I18478" s="8"/>
      <c r="N18478" s="23"/>
      <c r="O18478" s="24"/>
      <c r="P18478" s="19"/>
      <c r="Q18478" s="19"/>
      <c r="R18478" s="19"/>
      <c r="U18478" s="27"/>
      <c r="Z18478" s="9"/>
      <c r="AA18478" s="9"/>
      <c r="AD18478" s="9"/>
    </row>
    <row r="18479" spans="8:30" x14ac:dyDescent="0.25">
      <c r="H18479" s="8"/>
      <c r="I18479" s="8"/>
      <c r="N18479" s="23"/>
      <c r="O18479" s="24"/>
      <c r="P18479" s="19"/>
      <c r="Q18479" s="19"/>
      <c r="R18479" s="19"/>
      <c r="U18479" s="27"/>
      <c r="Z18479" s="9"/>
      <c r="AA18479" s="9"/>
      <c r="AD18479" s="9"/>
    </row>
    <row r="18480" spans="8:30" x14ac:dyDescent="0.25">
      <c r="H18480" s="8"/>
      <c r="I18480" s="8"/>
      <c r="N18480" s="23"/>
      <c r="O18480" s="24"/>
      <c r="P18480" s="19"/>
      <c r="Q18480" s="19"/>
      <c r="R18480" s="19"/>
      <c r="U18480" s="27"/>
      <c r="Z18480" s="9"/>
      <c r="AA18480" s="9"/>
      <c r="AD18480" s="9"/>
    </row>
    <row r="18481" spans="8:30" x14ac:dyDescent="0.25">
      <c r="H18481" s="8"/>
      <c r="I18481" s="8"/>
      <c r="N18481" s="23"/>
      <c r="O18481" s="24"/>
      <c r="P18481" s="19"/>
      <c r="Q18481" s="19"/>
      <c r="R18481" s="19"/>
      <c r="U18481" s="27"/>
      <c r="Z18481" s="9"/>
      <c r="AA18481" s="9"/>
      <c r="AD18481" s="9"/>
    </row>
    <row r="18482" spans="8:30" x14ac:dyDescent="0.25">
      <c r="H18482" s="8"/>
      <c r="I18482" s="8"/>
      <c r="N18482" s="23"/>
      <c r="O18482" s="24"/>
      <c r="P18482" s="19"/>
      <c r="Q18482" s="19"/>
      <c r="R18482" s="19"/>
      <c r="U18482" s="27"/>
      <c r="Z18482" s="9"/>
      <c r="AA18482" s="9"/>
      <c r="AD18482" s="9"/>
    </row>
    <row r="18483" spans="8:30" x14ac:dyDescent="0.25">
      <c r="H18483" s="8"/>
      <c r="I18483" s="8"/>
      <c r="N18483" s="23"/>
      <c r="O18483" s="24"/>
      <c r="P18483" s="19"/>
      <c r="Q18483" s="19"/>
      <c r="R18483" s="19"/>
      <c r="U18483" s="27"/>
      <c r="Z18483" s="9"/>
      <c r="AA18483" s="9"/>
      <c r="AD18483" s="9"/>
    </row>
    <row r="18484" spans="8:30" x14ac:dyDescent="0.25">
      <c r="H18484" s="8"/>
      <c r="I18484" s="8"/>
      <c r="N18484" s="23"/>
      <c r="O18484" s="24"/>
      <c r="P18484" s="19"/>
      <c r="Q18484" s="19"/>
      <c r="R18484" s="19"/>
      <c r="U18484" s="27"/>
      <c r="Z18484" s="9"/>
      <c r="AA18484" s="9"/>
      <c r="AD18484" s="9"/>
    </row>
    <row r="18485" spans="8:30" x14ac:dyDescent="0.25">
      <c r="H18485" s="8"/>
      <c r="I18485" s="8"/>
      <c r="N18485" s="23"/>
      <c r="O18485" s="24"/>
      <c r="P18485" s="19"/>
      <c r="Q18485" s="19"/>
      <c r="R18485" s="19"/>
      <c r="U18485" s="27"/>
      <c r="Z18485" s="9"/>
      <c r="AA18485" s="9"/>
      <c r="AD18485" s="9"/>
    </row>
    <row r="18486" spans="8:30" x14ac:dyDescent="0.25">
      <c r="H18486" s="8"/>
      <c r="I18486" s="8"/>
      <c r="N18486" s="23"/>
      <c r="O18486" s="24"/>
      <c r="P18486" s="19"/>
      <c r="Q18486" s="19"/>
      <c r="R18486" s="19"/>
      <c r="U18486" s="27"/>
      <c r="Z18486" s="9"/>
      <c r="AA18486" s="9"/>
      <c r="AD18486" s="9"/>
    </row>
    <row r="18487" spans="8:30" x14ac:dyDescent="0.25">
      <c r="H18487" s="8"/>
      <c r="I18487" s="8"/>
      <c r="N18487" s="23"/>
      <c r="O18487" s="24"/>
      <c r="P18487" s="19"/>
      <c r="Q18487" s="19"/>
      <c r="R18487" s="19"/>
      <c r="U18487" s="27"/>
      <c r="Z18487" s="9"/>
      <c r="AA18487" s="9"/>
      <c r="AD18487" s="9"/>
    </row>
    <row r="18488" spans="8:30" x14ac:dyDescent="0.25">
      <c r="H18488" s="8"/>
      <c r="I18488" s="8"/>
      <c r="N18488" s="23"/>
      <c r="O18488" s="24"/>
      <c r="P18488" s="19"/>
      <c r="Q18488" s="19"/>
      <c r="R18488" s="19"/>
      <c r="U18488" s="27"/>
      <c r="Z18488" s="9"/>
      <c r="AA18488" s="9"/>
      <c r="AD18488" s="9"/>
    </row>
    <row r="18489" spans="8:30" x14ac:dyDescent="0.25">
      <c r="H18489" s="8"/>
      <c r="I18489" s="8"/>
      <c r="N18489" s="23"/>
      <c r="O18489" s="24"/>
      <c r="P18489" s="19"/>
      <c r="Q18489" s="19"/>
      <c r="R18489" s="19"/>
      <c r="U18489" s="27"/>
      <c r="Z18489" s="9"/>
      <c r="AA18489" s="9"/>
      <c r="AD18489" s="9"/>
    </row>
    <row r="18490" spans="8:30" x14ac:dyDescent="0.25">
      <c r="H18490" s="8"/>
      <c r="I18490" s="8"/>
      <c r="N18490" s="23"/>
      <c r="O18490" s="24"/>
      <c r="P18490" s="19"/>
      <c r="Q18490" s="19"/>
      <c r="R18490" s="19"/>
      <c r="U18490" s="27"/>
      <c r="Z18490" s="9"/>
      <c r="AA18490" s="9"/>
      <c r="AD18490" s="9"/>
    </row>
    <row r="18491" spans="8:30" x14ac:dyDescent="0.25">
      <c r="H18491" s="8"/>
      <c r="I18491" s="8"/>
      <c r="N18491" s="23"/>
      <c r="O18491" s="24"/>
      <c r="P18491" s="19"/>
      <c r="Q18491" s="19"/>
      <c r="R18491" s="19"/>
      <c r="U18491" s="27"/>
      <c r="Z18491" s="9"/>
      <c r="AA18491" s="9"/>
      <c r="AD18491" s="9"/>
    </row>
    <row r="18492" spans="8:30" x14ac:dyDescent="0.25">
      <c r="H18492" s="8"/>
      <c r="I18492" s="8"/>
      <c r="N18492" s="23"/>
      <c r="O18492" s="24"/>
      <c r="P18492" s="19"/>
      <c r="Q18492" s="19"/>
      <c r="R18492" s="19"/>
      <c r="U18492" s="27"/>
      <c r="Z18492" s="9"/>
      <c r="AA18492" s="9"/>
      <c r="AD18492" s="9"/>
    </row>
    <row r="18493" spans="8:30" x14ac:dyDescent="0.25">
      <c r="H18493" s="8"/>
      <c r="I18493" s="8"/>
      <c r="N18493" s="23"/>
      <c r="O18493" s="24"/>
      <c r="P18493" s="19"/>
      <c r="Q18493" s="19"/>
      <c r="R18493" s="19"/>
      <c r="U18493" s="27"/>
      <c r="Z18493" s="9"/>
      <c r="AA18493" s="9"/>
      <c r="AD18493" s="9"/>
    </row>
    <row r="18494" spans="8:30" x14ac:dyDescent="0.25">
      <c r="H18494" s="8"/>
      <c r="I18494" s="8"/>
      <c r="N18494" s="23"/>
      <c r="O18494" s="24"/>
      <c r="P18494" s="19"/>
      <c r="Q18494" s="19"/>
      <c r="R18494" s="19"/>
      <c r="U18494" s="27"/>
      <c r="Z18494" s="9"/>
      <c r="AA18494" s="9"/>
      <c r="AD18494" s="9"/>
    </row>
    <row r="18495" spans="8:30" x14ac:dyDescent="0.25">
      <c r="H18495" s="8"/>
      <c r="I18495" s="8"/>
      <c r="N18495" s="23"/>
      <c r="O18495" s="24"/>
      <c r="P18495" s="19"/>
      <c r="Q18495" s="19"/>
      <c r="R18495" s="19"/>
      <c r="U18495" s="27"/>
      <c r="Z18495" s="9"/>
      <c r="AA18495" s="9"/>
      <c r="AD18495" s="9"/>
    </row>
    <row r="18496" spans="8:30" x14ac:dyDescent="0.25">
      <c r="H18496" s="8"/>
      <c r="I18496" s="8"/>
      <c r="N18496" s="23"/>
      <c r="O18496" s="24"/>
      <c r="P18496" s="19"/>
      <c r="Q18496" s="19"/>
      <c r="R18496" s="19"/>
      <c r="U18496" s="27"/>
      <c r="Z18496" s="9"/>
      <c r="AA18496" s="9"/>
      <c r="AD18496" s="9"/>
    </row>
    <row r="18497" spans="8:30" x14ac:dyDescent="0.25">
      <c r="H18497" s="8"/>
      <c r="I18497" s="8"/>
      <c r="N18497" s="23"/>
      <c r="O18497" s="24"/>
      <c r="P18497" s="19"/>
      <c r="Q18497" s="19"/>
      <c r="R18497" s="19"/>
      <c r="U18497" s="27"/>
      <c r="Z18497" s="9"/>
      <c r="AA18497" s="9"/>
      <c r="AD18497" s="9"/>
    </row>
    <row r="18498" spans="8:30" x14ac:dyDescent="0.25">
      <c r="H18498" s="8"/>
      <c r="I18498" s="8"/>
      <c r="N18498" s="23"/>
      <c r="O18498" s="24"/>
      <c r="P18498" s="19"/>
      <c r="Q18498" s="19"/>
      <c r="R18498" s="19"/>
      <c r="U18498" s="27"/>
      <c r="Z18498" s="9"/>
      <c r="AA18498" s="9"/>
      <c r="AD18498" s="9"/>
    </row>
    <row r="18499" spans="8:30" x14ac:dyDescent="0.25">
      <c r="H18499" s="8"/>
      <c r="I18499" s="8"/>
      <c r="N18499" s="23"/>
      <c r="O18499" s="24"/>
      <c r="P18499" s="19"/>
      <c r="Q18499" s="19"/>
      <c r="R18499" s="19"/>
      <c r="U18499" s="27"/>
      <c r="Z18499" s="9"/>
      <c r="AA18499" s="9"/>
      <c r="AD18499" s="9"/>
    </row>
    <row r="18500" spans="8:30" x14ac:dyDescent="0.25">
      <c r="H18500" s="8"/>
      <c r="I18500" s="8"/>
      <c r="N18500" s="23"/>
      <c r="O18500" s="24"/>
      <c r="P18500" s="19"/>
      <c r="Q18500" s="19"/>
      <c r="R18500" s="19"/>
      <c r="U18500" s="27"/>
      <c r="Z18500" s="9"/>
      <c r="AA18500" s="9"/>
      <c r="AD18500" s="9"/>
    </row>
    <row r="18501" spans="8:30" x14ac:dyDescent="0.25">
      <c r="H18501" s="8"/>
      <c r="I18501" s="8"/>
      <c r="N18501" s="23"/>
      <c r="O18501" s="24"/>
      <c r="P18501" s="19"/>
      <c r="Q18501" s="19"/>
      <c r="R18501" s="19"/>
      <c r="U18501" s="27"/>
      <c r="Z18501" s="9"/>
      <c r="AA18501" s="9"/>
      <c r="AD18501" s="9"/>
    </row>
    <row r="18502" spans="8:30" x14ac:dyDescent="0.25">
      <c r="H18502" s="8"/>
      <c r="I18502" s="8"/>
      <c r="N18502" s="23"/>
      <c r="O18502" s="24"/>
      <c r="P18502" s="19"/>
      <c r="Q18502" s="19"/>
      <c r="R18502" s="19"/>
      <c r="U18502" s="27"/>
      <c r="Z18502" s="9"/>
      <c r="AA18502" s="9"/>
      <c r="AD18502" s="9"/>
    </row>
    <row r="18503" spans="8:30" x14ac:dyDescent="0.25">
      <c r="H18503" s="8"/>
      <c r="I18503" s="8"/>
      <c r="N18503" s="23"/>
      <c r="O18503" s="24"/>
      <c r="P18503" s="19"/>
      <c r="Q18503" s="19"/>
      <c r="R18503" s="19"/>
      <c r="U18503" s="27"/>
      <c r="Z18503" s="9"/>
      <c r="AA18503" s="9"/>
      <c r="AD18503" s="9"/>
    </row>
    <row r="18504" spans="8:30" x14ac:dyDescent="0.25">
      <c r="H18504" s="8"/>
      <c r="I18504" s="8"/>
      <c r="N18504" s="23"/>
      <c r="O18504" s="24"/>
      <c r="P18504" s="19"/>
      <c r="Q18504" s="19"/>
      <c r="R18504" s="19"/>
      <c r="U18504" s="27"/>
      <c r="Z18504" s="9"/>
      <c r="AA18504" s="9"/>
      <c r="AD18504" s="9"/>
    </row>
    <row r="18505" spans="8:30" x14ac:dyDescent="0.25">
      <c r="H18505" s="8"/>
      <c r="I18505" s="8"/>
      <c r="N18505" s="23"/>
      <c r="O18505" s="24"/>
      <c r="P18505" s="19"/>
      <c r="Q18505" s="19"/>
      <c r="R18505" s="19"/>
      <c r="U18505" s="27"/>
      <c r="Z18505" s="9"/>
      <c r="AA18505" s="9"/>
      <c r="AD18505" s="9"/>
    </row>
    <row r="18506" spans="8:30" x14ac:dyDescent="0.25">
      <c r="H18506" s="8"/>
      <c r="I18506" s="8"/>
      <c r="N18506" s="23"/>
      <c r="O18506" s="24"/>
      <c r="P18506" s="19"/>
      <c r="Q18506" s="19"/>
      <c r="R18506" s="19"/>
      <c r="U18506" s="27"/>
      <c r="Z18506" s="9"/>
      <c r="AA18506" s="9"/>
      <c r="AD18506" s="9"/>
    </row>
    <row r="18507" spans="8:30" x14ac:dyDescent="0.25">
      <c r="H18507" s="8"/>
      <c r="I18507" s="8"/>
      <c r="N18507" s="23"/>
      <c r="O18507" s="24"/>
      <c r="P18507" s="19"/>
      <c r="Q18507" s="19"/>
      <c r="R18507" s="19"/>
      <c r="U18507" s="27"/>
      <c r="Z18507" s="9"/>
      <c r="AA18507" s="9"/>
      <c r="AD18507" s="9"/>
    </row>
    <row r="18508" spans="8:30" x14ac:dyDescent="0.25">
      <c r="H18508" s="8"/>
      <c r="I18508" s="8"/>
      <c r="N18508" s="23"/>
      <c r="O18508" s="24"/>
      <c r="P18508" s="19"/>
      <c r="Q18508" s="19"/>
      <c r="R18508" s="19"/>
      <c r="U18508" s="27"/>
      <c r="Z18508" s="9"/>
      <c r="AA18508" s="9"/>
      <c r="AD18508" s="9"/>
    </row>
    <row r="18509" spans="8:30" x14ac:dyDescent="0.25">
      <c r="H18509" s="8"/>
      <c r="I18509" s="8"/>
      <c r="N18509" s="23"/>
      <c r="O18509" s="24"/>
      <c r="P18509" s="19"/>
      <c r="Q18509" s="19"/>
      <c r="R18509" s="19"/>
      <c r="U18509" s="27"/>
      <c r="Z18509" s="9"/>
      <c r="AA18509" s="9"/>
      <c r="AD18509" s="9"/>
    </row>
    <row r="18510" spans="8:30" x14ac:dyDescent="0.25">
      <c r="H18510" s="8"/>
      <c r="I18510" s="8"/>
      <c r="N18510" s="23"/>
      <c r="O18510" s="24"/>
      <c r="P18510" s="19"/>
      <c r="Q18510" s="19"/>
      <c r="R18510" s="19"/>
      <c r="U18510" s="27"/>
      <c r="Z18510" s="9"/>
      <c r="AA18510" s="9"/>
      <c r="AD18510" s="9"/>
    </row>
    <row r="18511" spans="8:30" x14ac:dyDescent="0.25">
      <c r="H18511" s="8"/>
      <c r="I18511" s="8"/>
      <c r="N18511" s="23"/>
      <c r="O18511" s="24"/>
      <c r="P18511" s="19"/>
      <c r="Q18511" s="19"/>
      <c r="R18511" s="19"/>
      <c r="U18511" s="27"/>
      <c r="Z18511" s="9"/>
      <c r="AA18511" s="9"/>
      <c r="AD18511" s="9"/>
    </row>
    <row r="18512" spans="8:30" x14ac:dyDescent="0.25">
      <c r="H18512" s="8"/>
      <c r="I18512" s="8"/>
      <c r="N18512" s="23"/>
      <c r="O18512" s="24"/>
      <c r="P18512" s="19"/>
      <c r="Q18512" s="19"/>
      <c r="R18512" s="19"/>
      <c r="U18512" s="27"/>
      <c r="Z18512" s="9"/>
      <c r="AA18512" s="9"/>
      <c r="AD18512" s="9"/>
    </row>
    <row r="18513" spans="8:30" x14ac:dyDescent="0.25">
      <c r="H18513" s="8"/>
      <c r="I18513" s="8"/>
      <c r="N18513" s="23"/>
      <c r="O18513" s="24"/>
      <c r="P18513" s="19"/>
      <c r="Q18513" s="19"/>
      <c r="R18513" s="19"/>
      <c r="U18513" s="27"/>
      <c r="Z18513" s="9"/>
      <c r="AA18513" s="9"/>
      <c r="AD18513" s="9"/>
    </row>
    <row r="18514" spans="8:30" x14ac:dyDescent="0.25">
      <c r="H18514" s="8"/>
      <c r="I18514" s="8"/>
      <c r="N18514" s="23"/>
      <c r="O18514" s="24"/>
      <c r="P18514" s="19"/>
      <c r="Q18514" s="19"/>
      <c r="R18514" s="19"/>
      <c r="U18514" s="27"/>
      <c r="Z18514" s="9"/>
      <c r="AA18514" s="9"/>
      <c r="AD18514" s="9"/>
    </row>
    <row r="18515" spans="8:30" x14ac:dyDescent="0.25">
      <c r="H18515" s="8"/>
      <c r="I18515" s="8"/>
      <c r="N18515" s="23"/>
      <c r="O18515" s="24"/>
      <c r="P18515" s="19"/>
      <c r="Q18515" s="19"/>
      <c r="R18515" s="19"/>
      <c r="U18515" s="27"/>
      <c r="Z18515" s="9"/>
      <c r="AA18515" s="9"/>
      <c r="AD18515" s="9"/>
    </row>
    <row r="18516" spans="8:30" x14ac:dyDescent="0.25">
      <c r="H18516" s="8"/>
      <c r="I18516" s="8"/>
      <c r="N18516" s="23"/>
      <c r="O18516" s="24"/>
      <c r="P18516" s="19"/>
      <c r="Q18516" s="19"/>
      <c r="R18516" s="19"/>
      <c r="U18516" s="27"/>
      <c r="Z18516" s="9"/>
      <c r="AA18516" s="9"/>
      <c r="AD18516" s="9"/>
    </row>
    <row r="18517" spans="8:30" x14ac:dyDescent="0.25">
      <c r="H18517" s="8"/>
      <c r="I18517" s="8"/>
      <c r="N18517" s="23"/>
      <c r="O18517" s="24"/>
      <c r="P18517" s="19"/>
      <c r="Q18517" s="19"/>
      <c r="R18517" s="19"/>
      <c r="U18517" s="27"/>
      <c r="Z18517" s="9"/>
      <c r="AA18517" s="9"/>
      <c r="AD18517" s="9"/>
    </row>
    <row r="18518" spans="8:30" x14ac:dyDescent="0.25">
      <c r="H18518" s="8"/>
      <c r="I18518" s="8"/>
      <c r="N18518" s="23"/>
      <c r="O18518" s="24"/>
      <c r="P18518" s="19"/>
      <c r="Q18518" s="19"/>
      <c r="R18518" s="19"/>
      <c r="U18518" s="27"/>
      <c r="Z18518" s="9"/>
      <c r="AA18518" s="9"/>
      <c r="AD18518" s="9"/>
    </row>
    <row r="18519" spans="8:30" x14ac:dyDescent="0.25">
      <c r="H18519" s="8"/>
      <c r="I18519" s="8"/>
      <c r="N18519" s="23"/>
      <c r="O18519" s="24"/>
      <c r="P18519" s="19"/>
      <c r="Q18519" s="19"/>
      <c r="R18519" s="19"/>
      <c r="U18519" s="27"/>
      <c r="Z18519" s="9"/>
      <c r="AA18519" s="9"/>
      <c r="AD18519" s="9"/>
    </row>
    <row r="18520" spans="8:30" x14ac:dyDescent="0.25">
      <c r="H18520" s="8"/>
      <c r="I18520" s="8"/>
      <c r="N18520" s="23"/>
      <c r="O18520" s="24"/>
      <c r="P18520" s="19"/>
      <c r="Q18520" s="19"/>
      <c r="R18520" s="19"/>
      <c r="U18520" s="27"/>
      <c r="Z18520" s="9"/>
      <c r="AA18520" s="9"/>
      <c r="AD18520" s="9"/>
    </row>
    <row r="18521" spans="8:30" x14ac:dyDescent="0.25">
      <c r="H18521" s="8"/>
      <c r="I18521" s="8"/>
      <c r="N18521" s="23"/>
      <c r="O18521" s="24"/>
      <c r="P18521" s="19"/>
      <c r="Q18521" s="19"/>
      <c r="R18521" s="19"/>
      <c r="U18521" s="27"/>
      <c r="Z18521" s="9"/>
      <c r="AA18521" s="9"/>
      <c r="AD18521" s="9"/>
    </row>
    <row r="18522" spans="8:30" x14ac:dyDescent="0.25">
      <c r="H18522" s="8"/>
      <c r="I18522" s="8"/>
      <c r="N18522" s="23"/>
      <c r="O18522" s="24"/>
      <c r="P18522" s="19"/>
      <c r="Q18522" s="19"/>
      <c r="R18522" s="19"/>
      <c r="U18522" s="27"/>
      <c r="Z18522" s="9"/>
      <c r="AA18522" s="9"/>
      <c r="AD18522" s="9"/>
    </row>
    <row r="18523" spans="8:30" x14ac:dyDescent="0.25">
      <c r="H18523" s="8"/>
      <c r="I18523" s="8"/>
      <c r="N18523" s="23"/>
      <c r="O18523" s="24"/>
      <c r="P18523" s="19"/>
      <c r="Q18523" s="19"/>
      <c r="R18523" s="19"/>
      <c r="U18523" s="27"/>
      <c r="Z18523" s="9"/>
      <c r="AA18523" s="9"/>
      <c r="AD18523" s="9"/>
    </row>
    <row r="18524" spans="8:30" x14ac:dyDescent="0.25">
      <c r="H18524" s="8"/>
      <c r="I18524" s="8"/>
      <c r="N18524" s="23"/>
      <c r="O18524" s="24"/>
      <c r="P18524" s="19"/>
      <c r="Q18524" s="19"/>
      <c r="R18524" s="19"/>
      <c r="U18524" s="27"/>
      <c r="Z18524" s="9"/>
      <c r="AA18524" s="9"/>
      <c r="AD18524" s="9"/>
    </row>
    <row r="18525" spans="8:30" x14ac:dyDescent="0.25">
      <c r="H18525" s="8"/>
      <c r="I18525" s="8"/>
      <c r="N18525" s="23"/>
      <c r="O18525" s="24"/>
      <c r="P18525" s="19"/>
      <c r="Q18525" s="19"/>
      <c r="R18525" s="19"/>
      <c r="U18525" s="27"/>
      <c r="Z18525" s="9"/>
      <c r="AA18525" s="9"/>
      <c r="AD18525" s="9"/>
    </row>
    <row r="18526" spans="8:30" x14ac:dyDescent="0.25">
      <c r="H18526" s="8"/>
      <c r="I18526" s="8"/>
      <c r="N18526" s="23"/>
      <c r="O18526" s="24"/>
      <c r="P18526" s="19"/>
      <c r="Q18526" s="19"/>
      <c r="R18526" s="19"/>
      <c r="U18526" s="27"/>
      <c r="Z18526" s="9"/>
      <c r="AA18526" s="9"/>
      <c r="AD18526" s="9"/>
    </row>
    <row r="18527" spans="8:30" x14ac:dyDescent="0.25">
      <c r="H18527" s="8"/>
      <c r="I18527" s="8"/>
      <c r="N18527" s="23"/>
      <c r="O18527" s="24"/>
      <c r="P18527" s="19"/>
      <c r="Q18527" s="19"/>
      <c r="R18527" s="19"/>
      <c r="U18527" s="27"/>
      <c r="Z18527" s="9"/>
      <c r="AA18527" s="9"/>
      <c r="AD18527" s="9"/>
    </row>
    <row r="18528" spans="8:30" x14ac:dyDescent="0.25">
      <c r="H18528" s="8"/>
      <c r="I18528" s="8"/>
      <c r="N18528" s="23"/>
      <c r="O18528" s="24"/>
      <c r="P18528" s="19"/>
      <c r="Q18528" s="19"/>
      <c r="R18528" s="19"/>
      <c r="U18528" s="27"/>
      <c r="Z18528" s="9"/>
      <c r="AA18528" s="9"/>
      <c r="AD18528" s="9"/>
    </row>
    <row r="18529" spans="8:30" x14ac:dyDescent="0.25">
      <c r="H18529" s="8"/>
      <c r="I18529" s="8"/>
      <c r="N18529" s="23"/>
      <c r="O18529" s="24"/>
      <c r="P18529" s="19"/>
      <c r="Q18529" s="19"/>
      <c r="R18529" s="19"/>
      <c r="U18529" s="27"/>
      <c r="Z18529" s="9"/>
      <c r="AA18529" s="9"/>
      <c r="AD18529" s="9"/>
    </row>
    <row r="18530" spans="8:30" x14ac:dyDescent="0.25">
      <c r="H18530" s="8"/>
      <c r="I18530" s="8"/>
      <c r="N18530" s="23"/>
      <c r="O18530" s="24"/>
      <c r="P18530" s="19"/>
      <c r="Q18530" s="19"/>
      <c r="R18530" s="19"/>
      <c r="U18530" s="27"/>
      <c r="Z18530" s="9"/>
      <c r="AA18530" s="9"/>
      <c r="AD18530" s="9"/>
    </row>
    <row r="18531" spans="8:30" x14ac:dyDescent="0.25">
      <c r="H18531" s="8"/>
      <c r="I18531" s="8"/>
      <c r="N18531" s="23"/>
      <c r="O18531" s="24"/>
      <c r="P18531" s="19"/>
      <c r="Q18531" s="19"/>
      <c r="R18531" s="19"/>
      <c r="U18531" s="27"/>
      <c r="Z18531" s="9"/>
      <c r="AA18531" s="9"/>
      <c r="AD18531" s="9"/>
    </row>
    <row r="18532" spans="8:30" x14ac:dyDescent="0.25">
      <c r="H18532" s="8"/>
      <c r="I18532" s="8"/>
      <c r="N18532" s="23"/>
      <c r="O18532" s="24"/>
      <c r="P18532" s="19"/>
      <c r="Q18532" s="19"/>
      <c r="R18532" s="19"/>
      <c r="U18532" s="27"/>
      <c r="Z18532" s="9"/>
      <c r="AA18532" s="9"/>
      <c r="AD18532" s="9"/>
    </row>
    <row r="18533" spans="8:30" x14ac:dyDescent="0.25">
      <c r="H18533" s="8"/>
      <c r="I18533" s="8"/>
      <c r="N18533" s="23"/>
      <c r="O18533" s="24"/>
      <c r="P18533" s="19"/>
      <c r="Q18533" s="19"/>
      <c r="R18533" s="19"/>
      <c r="U18533" s="27"/>
      <c r="Z18533" s="9"/>
      <c r="AA18533" s="9"/>
      <c r="AD18533" s="9"/>
    </row>
    <row r="18534" spans="8:30" x14ac:dyDescent="0.25">
      <c r="H18534" s="8"/>
      <c r="I18534" s="8"/>
      <c r="N18534" s="23"/>
      <c r="O18534" s="24"/>
      <c r="P18534" s="19"/>
      <c r="Q18534" s="19"/>
      <c r="R18534" s="19"/>
      <c r="U18534" s="27"/>
      <c r="Z18534" s="9"/>
      <c r="AA18534" s="9"/>
      <c r="AD18534" s="9"/>
    </row>
    <row r="18535" spans="8:30" x14ac:dyDescent="0.25">
      <c r="H18535" s="8"/>
      <c r="I18535" s="8"/>
      <c r="N18535" s="23"/>
      <c r="O18535" s="24"/>
      <c r="P18535" s="19"/>
      <c r="Q18535" s="19"/>
      <c r="R18535" s="19"/>
      <c r="U18535" s="27"/>
      <c r="Z18535" s="9"/>
      <c r="AA18535" s="9"/>
      <c r="AD18535" s="9"/>
    </row>
    <row r="18536" spans="8:30" x14ac:dyDescent="0.25">
      <c r="H18536" s="8"/>
      <c r="I18536" s="8"/>
      <c r="N18536" s="23"/>
      <c r="O18536" s="24"/>
      <c r="P18536" s="19"/>
      <c r="Q18536" s="19"/>
      <c r="R18536" s="19"/>
      <c r="U18536" s="27"/>
      <c r="Z18536" s="9"/>
      <c r="AA18536" s="9"/>
      <c r="AD18536" s="9"/>
    </row>
    <row r="18537" spans="8:30" x14ac:dyDescent="0.25">
      <c r="H18537" s="8"/>
      <c r="I18537" s="8"/>
      <c r="N18537" s="23"/>
      <c r="O18537" s="24"/>
      <c r="P18537" s="19"/>
      <c r="Q18537" s="19"/>
      <c r="R18537" s="19"/>
      <c r="U18537" s="27"/>
      <c r="Z18537" s="9"/>
      <c r="AA18537" s="9"/>
      <c r="AD18537" s="9"/>
    </row>
    <row r="18538" spans="8:30" x14ac:dyDescent="0.25">
      <c r="H18538" s="8"/>
      <c r="I18538" s="8"/>
      <c r="N18538" s="23"/>
      <c r="O18538" s="24"/>
      <c r="P18538" s="19"/>
      <c r="Q18538" s="19"/>
      <c r="R18538" s="19"/>
      <c r="U18538" s="27"/>
      <c r="Z18538" s="9"/>
      <c r="AA18538" s="9"/>
      <c r="AD18538" s="9"/>
    </row>
    <row r="18539" spans="8:30" x14ac:dyDescent="0.25">
      <c r="H18539" s="8"/>
      <c r="I18539" s="8"/>
      <c r="N18539" s="23"/>
      <c r="O18539" s="24"/>
      <c r="P18539" s="19"/>
      <c r="Q18539" s="19"/>
      <c r="R18539" s="19"/>
      <c r="U18539" s="27"/>
      <c r="Z18539" s="9"/>
      <c r="AA18539" s="9"/>
      <c r="AD18539" s="9"/>
    </row>
    <row r="18540" spans="8:30" x14ac:dyDescent="0.25">
      <c r="H18540" s="8"/>
      <c r="I18540" s="8"/>
      <c r="N18540" s="23"/>
      <c r="O18540" s="24"/>
      <c r="P18540" s="19"/>
      <c r="Q18540" s="19"/>
      <c r="R18540" s="19"/>
      <c r="U18540" s="27"/>
      <c r="Z18540" s="9"/>
      <c r="AA18540" s="9"/>
      <c r="AD18540" s="9"/>
    </row>
    <row r="18541" spans="8:30" x14ac:dyDescent="0.25">
      <c r="H18541" s="8"/>
      <c r="I18541" s="8"/>
      <c r="N18541" s="23"/>
      <c r="O18541" s="24"/>
      <c r="P18541" s="19"/>
      <c r="Q18541" s="19"/>
      <c r="R18541" s="19"/>
      <c r="U18541" s="27"/>
      <c r="Z18541" s="9"/>
      <c r="AA18541" s="9"/>
      <c r="AD18541" s="9"/>
    </row>
    <row r="18542" spans="8:30" x14ac:dyDescent="0.25">
      <c r="H18542" s="8"/>
      <c r="I18542" s="8"/>
      <c r="N18542" s="23"/>
      <c r="O18542" s="24"/>
      <c r="P18542" s="19"/>
      <c r="Q18542" s="19"/>
      <c r="R18542" s="19"/>
      <c r="U18542" s="27"/>
      <c r="Z18542" s="9"/>
      <c r="AA18542" s="9"/>
      <c r="AD18542" s="9"/>
    </row>
    <row r="18543" spans="8:30" x14ac:dyDescent="0.25">
      <c r="H18543" s="8"/>
      <c r="I18543" s="8"/>
      <c r="N18543" s="23"/>
      <c r="O18543" s="24"/>
      <c r="P18543" s="19"/>
      <c r="Q18543" s="19"/>
      <c r="R18543" s="19"/>
      <c r="U18543" s="27"/>
      <c r="Z18543" s="9"/>
      <c r="AA18543" s="9"/>
      <c r="AD18543" s="9"/>
    </row>
    <row r="18544" spans="8:30" x14ac:dyDescent="0.25">
      <c r="H18544" s="8"/>
      <c r="I18544" s="8"/>
      <c r="N18544" s="23"/>
      <c r="O18544" s="24"/>
      <c r="P18544" s="19"/>
      <c r="Q18544" s="19"/>
      <c r="R18544" s="19"/>
      <c r="U18544" s="27"/>
      <c r="Z18544" s="9"/>
      <c r="AA18544" s="9"/>
      <c r="AD18544" s="9"/>
    </row>
    <row r="18545" spans="8:30" x14ac:dyDescent="0.25">
      <c r="H18545" s="8"/>
      <c r="I18545" s="8"/>
      <c r="N18545" s="23"/>
      <c r="O18545" s="24"/>
      <c r="P18545" s="19"/>
      <c r="Q18545" s="19"/>
      <c r="R18545" s="19"/>
      <c r="U18545" s="27"/>
      <c r="Z18545" s="9"/>
      <c r="AA18545" s="9"/>
      <c r="AD18545" s="9"/>
    </row>
    <row r="18546" spans="8:30" x14ac:dyDescent="0.25">
      <c r="H18546" s="8"/>
      <c r="I18546" s="8"/>
      <c r="N18546" s="23"/>
      <c r="O18546" s="24"/>
      <c r="P18546" s="19"/>
      <c r="Q18546" s="19"/>
      <c r="R18546" s="19"/>
      <c r="U18546" s="27"/>
      <c r="Z18546" s="9"/>
      <c r="AA18546" s="9"/>
      <c r="AD18546" s="9"/>
    </row>
    <row r="18547" spans="8:30" x14ac:dyDescent="0.25">
      <c r="H18547" s="8"/>
      <c r="I18547" s="8"/>
      <c r="N18547" s="23"/>
      <c r="O18547" s="24"/>
      <c r="P18547" s="19"/>
      <c r="Q18547" s="19"/>
      <c r="R18547" s="19"/>
      <c r="U18547" s="27"/>
      <c r="Z18547" s="9"/>
      <c r="AA18547" s="9"/>
      <c r="AD18547" s="9"/>
    </row>
    <row r="18548" spans="8:30" x14ac:dyDescent="0.25">
      <c r="H18548" s="8"/>
      <c r="I18548" s="8"/>
      <c r="N18548" s="23"/>
      <c r="O18548" s="24"/>
      <c r="P18548" s="19"/>
      <c r="Q18548" s="19"/>
      <c r="R18548" s="19"/>
      <c r="U18548" s="27"/>
      <c r="Z18548" s="9"/>
      <c r="AA18548" s="9"/>
      <c r="AD18548" s="9"/>
    </row>
    <row r="18549" spans="8:30" x14ac:dyDescent="0.25">
      <c r="H18549" s="8"/>
      <c r="I18549" s="8"/>
      <c r="N18549" s="23"/>
      <c r="O18549" s="24"/>
      <c r="P18549" s="19"/>
      <c r="Q18549" s="19"/>
      <c r="R18549" s="19"/>
      <c r="U18549" s="27"/>
      <c r="Z18549" s="9"/>
      <c r="AA18549" s="9"/>
      <c r="AD18549" s="9"/>
    </row>
    <row r="18550" spans="8:30" x14ac:dyDescent="0.25">
      <c r="H18550" s="8"/>
      <c r="I18550" s="8"/>
      <c r="N18550" s="23"/>
      <c r="O18550" s="24"/>
      <c r="P18550" s="19"/>
      <c r="Q18550" s="19"/>
      <c r="R18550" s="19"/>
      <c r="U18550" s="27"/>
      <c r="Z18550" s="9"/>
      <c r="AA18550" s="9"/>
      <c r="AD18550" s="9"/>
    </row>
    <row r="18551" spans="8:30" x14ac:dyDescent="0.25">
      <c r="H18551" s="8"/>
      <c r="I18551" s="8"/>
      <c r="N18551" s="23"/>
      <c r="O18551" s="24"/>
      <c r="P18551" s="19"/>
      <c r="Q18551" s="19"/>
      <c r="R18551" s="19"/>
      <c r="U18551" s="27"/>
      <c r="Z18551" s="9"/>
      <c r="AA18551" s="9"/>
      <c r="AD18551" s="9"/>
    </row>
    <row r="18552" spans="8:30" x14ac:dyDescent="0.25">
      <c r="H18552" s="8"/>
      <c r="I18552" s="8"/>
      <c r="N18552" s="23"/>
      <c r="O18552" s="24"/>
      <c r="P18552" s="19"/>
      <c r="Q18552" s="19"/>
      <c r="R18552" s="19"/>
      <c r="U18552" s="27"/>
      <c r="Z18552" s="9"/>
      <c r="AA18552" s="9"/>
      <c r="AD18552" s="9"/>
    </row>
    <row r="18553" spans="8:30" x14ac:dyDescent="0.25">
      <c r="H18553" s="8"/>
      <c r="I18553" s="8"/>
      <c r="N18553" s="23"/>
      <c r="O18553" s="24"/>
      <c r="P18553" s="19"/>
      <c r="Q18553" s="19"/>
      <c r="R18553" s="19"/>
      <c r="U18553" s="27"/>
      <c r="Z18553" s="9"/>
      <c r="AA18553" s="9"/>
      <c r="AD18553" s="9"/>
    </row>
    <row r="18554" spans="8:30" x14ac:dyDescent="0.25">
      <c r="H18554" s="8"/>
      <c r="I18554" s="8"/>
      <c r="N18554" s="23"/>
      <c r="O18554" s="24"/>
      <c r="P18554" s="19"/>
      <c r="Q18554" s="19"/>
      <c r="R18554" s="19"/>
      <c r="U18554" s="27"/>
      <c r="Z18554" s="9"/>
      <c r="AA18554" s="9"/>
      <c r="AD18554" s="9"/>
    </row>
    <row r="18555" spans="8:30" x14ac:dyDescent="0.25">
      <c r="H18555" s="8"/>
      <c r="I18555" s="8"/>
      <c r="N18555" s="23"/>
      <c r="O18555" s="24"/>
      <c r="P18555" s="19"/>
      <c r="Q18555" s="19"/>
      <c r="R18555" s="19"/>
      <c r="U18555" s="27"/>
      <c r="Z18555" s="9"/>
      <c r="AA18555" s="9"/>
      <c r="AD18555" s="9"/>
    </row>
    <row r="18556" spans="8:30" x14ac:dyDescent="0.25">
      <c r="H18556" s="8"/>
      <c r="I18556" s="8"/>
      <c r="N18556" s="23"/>
      <c r="O18556" s="24"/>
      <c r="P18556" s="19"/>
      <c r="Q18556" s="19"/>
      <c r="R18556" s="19"/>
      <c r="U18556" s="27"/>
      <c r="Z18556" s="9"/>
      <c r="AA18556" s="9"/>
      <c r="AD18556" s="9"/>
    </row>
    <row r="18557" spans="8:30" x14ac:dyDescent="0.25">
      <c r="H18557" s="8"/>
      <c r="I18557" s="8"/>
      <c r="N18557" s="23"/>
      <c r="O18557" s="24"/>
      <c r="P18557" s="19"/>
      <c r="Q18557" s="19"/>
      <c r="R18557" s="19"/>
      <c r="U18557" s="27"/>
      <c r="Z18557" s="9"/>
      <c r="AA18557" s="9"/>
      <c r="AD18557" s="9"/>
    </row>
    <row r="18558" spans="8:30" x14ac:dyDescent="0.25">
      <c r="H18558" s="8"/>
      <c r="I18558" s="8"/>
      <c r="N18558" s="23"/>
      <c r="O18558" s="24"/>
      <c r="P18558" s="19"/>
      <c r="Q18558" s="19"/>
      <c r="R18558" s="19"/>
      <c r="U18558" s="27"/>
      <c r="Z18558" s="9"/>
      <c r="AA18558" s="9"/>
      <c r="AD18558" s="9"/>
    </row>
    <row r="18559" spans="8:30" x14ac:dyDescent="0.25">
      <c r="H18559" s="8"/>
      <c r="I18559" s="8"/>
      <c r="N18559" s="23"/>
      <c r="O18559" s="24"/>
      <c r="P18559" s="19"/>
      <c r="Q18559" s="19"/>
      <c r="R18559" s="19"/>
      <c r="U18559" s="27"/>
      <c r="Z18559" s="9"/>
      <c r="AA18559" s="9"/>
      <c r="AD18559" s="9"/>
    </row>
    <row r="18560" spans="8:30" x14ac:dyDescent="0.25">
      <c r="H18560" s="8"/>
      <c r="I18560" s="8"/>
      <c r="N18560" s="23"/>
      <c r="O18560" s="24"/>
      <c r="P18560" s="19"/>
      <c r="Q18560" s="19"/>
      <c r="R18560" s="19"/>
      <c r="U18560" s="27"/>
      <c r="Z18560" s="9"/>
      <c r="AA18560" s="9"/>
      <c r="AD18560" s="9"/>
    </row>
    <row r="18561" spans="8:30" x14ac:dyDescent="0.25">
      <c r="H18561" s="8"/>
      <c r="I18561" s="8"/>
      <c r="N18561" s="23"/>
      <c r="O18561" s="24"/>
      <c r="P18561" s="19"/>
      <c r="Q18561" s="19"/>
      <c r="R18561" s="19"/>
      <c r="U18561" s="27"/>
      <c r="Z18561" s="9"/>
      <c r="AA18561" s="9"/>
      <c r="AD18561" s="9"/>
    </row>
    <row r="18562" spans="8:30" x14ac:dyDescent="0.25">
      <c r="H18562" s="8"/>
      <c r="I18562" s="8"/>
      <c r="N18562" s="23"/>
      <c r="O18562" s="24"/>
      <c r="P18562" s="19"/>
      <c r="Q18562" s="19"/>
      <c r="R18562" s="19"/>
      <c r="U18562" s="27"/>
      <c r="Z18562" s="9"/>
      <c r="AA18562" s="9"/>
      <c r="AD18562" s="9"/>
    </row>
    <row r="18563" spans="8:30" x14ac:dyDescent="0.25">
      <c r="H18563" s="8"/>
      <c r="I18563" s="8"/>
      <c r="N18563" s="23"/>
      <c r="O18563" s="24"/>
      <c r="P18563" s="19"/>
      <c r="Q18563" s="19"/>
      <c r="R18563" s="19"/>
      <c r="U18563" s="27"/>
      <c r="Z18563" s="9"/>
      <c r="AA18563" s="9"/>
      <c r="AD18563" s="9"/>
    </row>
    <row r="18564" spans="8:30" x14ac:dyDescent="0.25">
      <c r="H18564" s="8"/>
      <c r="I18564" s="8"/>
      <c r="N18564" s="23"/>
      <c r="O18564" s="24"/>
      <c r="P18564" s="19"/>
      <c r="Q18564" s="19"/>
      <c r="R18564" s="19"/>
      <c r="U18564" s="27"/>
      <c r="Z18564" s="9"/>
      <c r="AA18564" s="9"/>
      <c r="AD18564" s="9"/>
    </row>
    <row r="18565" spans="8:30" x14ac:dyDescent="0.25">
      <c r="H18565" s="8"/>
      <c r="I18565" s="8"/>
      <c r="N18565" s="23"/>
      <c r="O18565" s="24"/>
      <c r="P18565" s="19"/>
      <c r="Q18565" s="19"/>
      <c r="R18565" s="19"/>
      <c r="U18565" s="27"/>
      <c r="Z18565" s="9"/>
      <c r="AA18565" s="9"/>
      <c r="AD18565" s="9"/>
    </row>
    <row r="18566" spans="8:30" x14ac:dyDescent="0.25">
      <c r="H18566" s="8"/>
      <c r="I18566" s="8"/>
      <c r="N18566" s="23"/>
      <c r="O18566" s="24"/>
      <c r="P18566" s="19"/>
      <c r="Q18566" s="19"/>
      <c r="R18566" s="19"/>
      <c r="U18566" s="27"/>
      <c r="Z18566" s="9"/>
      <c r="AA18566" s="9"/>
      <c r="AD18566" s="9"/>
    </row>
    <row r="18567" spans="8:30" x14ac:dyDescent="0.25">
      <c r="H18567" s="8"/>
      <c r="I18567" s="8"/>
      <c r="N18567" s="23"/>
      <c r="O18567" s="24"/>
      <c r="P18567" s="19"/>
      <c r="Q18567" s="19"/>
      <c r="R18567" s="19"/>
      <c r="U18567" s="27"/>
      <c r="Z18567" s="9"/>
      <c r="AA18567" s="9"/>
      <c r="AD18567" s="9"/>
    </row>
    <row r="18568" spans="8:30" x14ac:dyDescent="0.25">
      <c r="H18568" s="8"/>
      <c r="I18568" s="8"/>
      <c r="N18568" s="23"/>
      <c r="O18568" s="24"/>
      <c r="P18568" s="19"/>
      <c r="Q18568" s="19"/>
      <c r="R18568" s="19"/>
      <c r="U18568" s="27"/>
      <c r="Z18568" s="9"/>
      <c r="AA18568" s="9"/>
      <c r="AD18568" s="9"/>
    </row>
    <row r="18569" spans="8:30" x14ac:dyDescent="0.25">
      <c r="H18569" s="8"/>
      <c r="I18569" s="8"/>
      <c r="N18569" s="23"/>
      <c r="O18569" s="24"/>
      <c r="P18569" s="19"/>
      <c r="Q18569" s="19"/>
      <c r="R18569" s="19"/>
      <c r="U18569" s="27"/>
      <c r="Z18569" s="9"/>
      <c r="AA18569" s="9"/>
      <c r="AD18569" s="9"/>
    </row>
    <row r="18570" spans="8:30" x14ac:dyDescent="0.25">
      <c r="H18570" s="8"/>
      <c r="I18570" s="8"/>
      <c r="N18570" s="23"/>
      <c r="O18570" s="24"/>
      <c r="P18570" s="19"/>
      <c r="Q18570" s="19"/>
      <c r="R18570" s="19"/>
      <c r="U18570" s="27"/>
      <c r="Z18570" s="9"/>
      <c r="AA18570" s="9"/>
      <c r="AD18570" s="9"/>
    </row>
    <row r="18571" spans="8:30" x14ac:dyDescent="0.25">
      <c r="H18571" s="8"/>
      <c r="I18571" s="8"/>
      <c r="N18571" s="23"/>
      <c r="O18571" s="24"/>
      <c r="P18571" s="19"/>
      <c r="Q18571" s="19"/>
      <c r="R18571" s="19"/>
      <c r="U18571" s="27"/>
      <c r="Z18571" s="9"/>
      <c r="AA18571" s="9"/>
      <c r="AD18571" s="9"/>
    </row>
    <row r="18572" spans="8:30" x14ac:dyDescent="0.25">
      <c r="H18572" s="8"/>
      <c r="I18572" s="8"/>
      <c r="N18572" s="23"/>
      <c r="O18572" s="24"/>
      <c r="P18572" s="19"/>
      <c r="Q18572" s="19"/>
      <c r="R18572" s="19"/>
      <c r="U18572" s="27"/>
      <c r="Z18572" s="9"/>
      <c r="AA18572" s="9"/>
      <c r="AD18572" s="9"/>
    </row>
    <row r="18573" spans="8:30" x14ac:dyDescent="0.25">
      <c r="H18573" s="8"/>
      <c r="I18573" s="8"/>
      <c r="N18573" s="23"/>
      <c r="O18573" s="24"/>
      <c r="P18573" s="19"/>
      <c r="Q18573" s="19"/>
      <c r="R18573" s="19"/>
      <c r="U18573" s="27"/>
      <c r="Z18573" s="9"/>
      <c r="AA18573" s="9"/>
      <c r="AD18573" s="9"/>
    </row>
    <row r="18574" spans="8:30" x14ac:dyDescent="0.25">
      <c r="H18574" s="8"/>
      <c r="I18574" s="8"/>
      <c r="N18574" s="23"/>
      <c r="O18574" s="24"/>
      <c r="P18574" s="19"/>
      <c r="Q18574" s="19"/>
      <c r="R18574" s="19"/>
      <c r="U18574" s="27"/>
      <c r="Z18574" s="9"/>
      <c r="AA18574" s="9"/>
      <c r="AD18574" s="9"/>
    </row>
    <row r="18575" spans="8:30" x14ac:dyDescent="0.25">
      <c r="H18575" s="8"/>
      <c r="I18575" s="8"/>
      <c r="N18575" s="23"/>
      <c r="O18575" s="24"/>
      <c r="P18575" s="19"/>
      <c r="Q18575" s="19"/>
      <c r="R18575" s="19"/>
      <c r="U18575" s="27"/>
      <c r="Z18575" s="9"/>
      <c r="AA18575" s="9"/>
      <c r="AD18575" s="9"/>
    </row>
    <row r="18576" spans="8:30" x14ac:dyDescent="0.25">
      <c r="H18576" s="8"/>
      <c r="I18576" s="8"/>
      <c r="N18576" s="23"/>
      <c r="O18576" s="24"/>
      <c r="P18576" s="19"/>
      <c r="Q18576" s="19"/>
      <c r="R18576" s="19"/>
      <c r="U18576" s="27"/>
      <c r="Z18576" s="9"/>
      <c r="AA18576" s="9"/>
      <c r="AD18576" s="9"/>
    </row>
    <row r="18577" spans="8:30" x14ac:dyDescent="0.25">
      <c r="H18577" s="8"/>
      <c r="I18577" s="8"/>
      <c r="N18577" s="23"/>
      <c r="O18577" s="24"/>
      <c r="P18577" s="19"/>
      <c r="Q18577" s="19"/>
      <c r="R18577" s="19"/>
      <c r="U18577" s="27"/>
      <c r="Z18577" s="9"/>
      <c r="AA18577" s="9"/>
      <c r="AD18577" s="9"/>
    </row>
    <row r="18578" spans="8:30" x14ac:dyDescent="0.25">
      <c r="H18578" s="8"/>
      <c r="I18578" s="8"/>
      <c r="N18578" s="23"/>
      <c r="O18578" s="24"/>
      <c r="P18578" s="19"/>
      <c r="Q18578" s="19"/>
      <c r="R18578" s="19"/>
      <c r="U18578" s="27"/>
      <c r="Z18578" s="9"/>
      <c r="AA18578" s="9"/>
      <c r="AD18578" s="9"/>
    </row>
    <row r="18579" spans="8:30" x14ac:dyDescent="0.25">
      <c r="H18579" s="8"/>
      <c r="I18579" s="8"/>
      <c r="N18579" s="23"/>
      <c r="O18579" s="24"/>
      <c r="P18579" s="19"/>
      <c r="Q18579" s="19"/>
      <c r="R18579" s="19"/>
      <c r="U18579" s="27"/>
      <c r="Z18579" s="9"/>
      <c r="AA18579" s="9"/>
      <c r="AD18579" s="9"/>
    </row>
    <row r="18580" spans="8:30" x14ac:dyDescent="0.25">
      <c r="H18580" s="8"/>
      <c r="I18580" s="8"/>
      <c r="N18580" s="23"/>
      <c r="O18580" s="24"/>
      <c r="P18580" s="19"/>
      <c r="Q18580" s="19"/>
      <c r="R18580" s="19"/>
      <c r="U18580" s="27"/>
      <c r="Z18580" s="9"/>
      <c r="AA18580" s="9"/>
      <c r="AD18580" s="9"/>
    </row>
    <row r="18581" spans="8:30" x14ac:dyDescent="0.25">
      <c r="H18581" s="8"/>
      <c r="I18581" s="8"/>
      <c r="N18581" s="23"/>
      <c r="O18581" s="24"/>
      <c r="P18581" s="19"/>
      <c r="Q18581" s="19"/>
      <c r="R18581" s="19"/>
      <c r="U18581" s="27"/>
      <c r="Z18581" s="9"/>
      <c r="AA18581" s="9"/>
      <c r="AD18581" s="9"/>
    </row>
    <row r="18582" spans="8:30" x14ac:dyDescent="0.25">
      <c r="H18582" s="8"/>
      <c r="I18582" s="8"/>
      <c r="N18582" s="23"/>
      <c r="O18582" s="24"/>
      <c r="P18582" s="19"/>
      <c r="Q18582" s="19"/>
      <c r="R18582" s="19"/>
      <c r="U18582" s="27"/>
      <c r="Z18582" s="9"/>
      <c r="AA18582" s="9"/>
      <c r="AD18582" s="9"/>
    </row>
    <row r="18583" spans="8:30" x14ac:dyDescent="0.25">
      <c r="H18583" s="8"/>
      <c r="I18583" s="8"/>
      <c r="N18583" s="23"/>
      <c r="O18583" s="24"/>
      <c r="P18583" s="19"/>
      <c r="Q18583" s="19"/>
      <c r="R18583" s="19"/>
      <c r="U18583" s="27"/>
      <c r="Z18583" s="9"/>
      <c r="AA18583" s="9"/>
      <c r="AD18583" s="9"/>
    </row>
    <row r="18584" spans="8:30" x14ac:dyDescent="0.25">
      <c r="H18584" s="8"/>
      <c r="I18584" s="8"/>
      <c r="N18584" s="23"/>
      <c r="O18584" s="24"/>
      <c r="P18584" s="19"/>
      <c r="Q18584" s="19"/>
      <c r="R18584" s="19"/>
      <c r="U18584" s="27"/>
      <c r="Z18584" s="9"/>
      <c r="AA18584" s="9"/>
      <c r="AD18584" s="9"/>
    </row>
    <row r="18585" spans="8:30" x14ac:dyDescent="0.25">
      <c r="H18585" s="8"/>
      <c r="I18585" s="8"/>
      <c r="N18585" s="23"/>
      <c r="O18585" s="24"/>
      <c r="P18585" s="19"/>
      <c r="Q18585" s="19"/>
      <c r="R18585" s="19"/>
      <c r="U18585" s="27"/>
      <c r="Z18585" s="9"/>
      <c r="AA18585" s="9"/>
      <c r="AD18585" s="9"/>
    </row>
    <row r="18586" spans="8:30" x14ac:dyDescent="0.25">
      <c r="H18586" s="8"/>
      <c r="I18586" s="8"/>
      <c r="N18586" s="23"/>
      <c r="O18586" s="24"/>
      <c r="P18586" s="19"/>
      <c r="Q18586" s="19"/>
      <c r="R18586" s="19"/>
      <c r="U18586" s="27"/>
      <c r="Z18586" s="9"/>
      <c r="AA18586" s="9"/>
      <c r="AD18586" s="9"/>
    </row>
    <row r="18587" spans="8:30" x14ac:dyDescent="0.25">
      <c r="H18587" s="8"/>
      <c r="I18587" s="8"/>
      <c r="N18587" s="23"/>
      <c r="O18587" s="24"/>
      <c r="P18587" s="19"/>
      <c r="Q18587" s="19"/>
      <c r="R18587" s="19"/>
      <c r="U18587" s="27"/>
      <c r="Z18587" s="9"/>
      <c r="AA18587" s="9"/>
      <c r="AD18587" s="9"/>
    </row>
    <row r="18588" spans="8:30" x14ac:dyDescent="0.25">
      <c r="H18588" s="8"/>
      <c r="I18588" s="8"/>
      <c r="N18588" s="23"/>
      <c r="O18588" s="24"/>
      <c r="P18588" s="19"/>
      <c r="Q18588" s="19"/>
      <c r="R18588" s="19"/>
      <c r="U18588" s="27"/>
      <c r="Z18588" s="9"/>
      <c r="AA18588" s="9"/>
      <c r="AD18588" s="9"/>
    </row>
    <row r="18589" spans="8:30" x14ac:dyDescent="0.25">
      <c r="H18589" s="8"/>
      <c r="I18589" s="8"/>
      <c r="N18589" s="23"/>
      <c r="O18589" s="24"/>
      <c r="P18589" s="19"/>
      <c r="Q18589" s="19"/>
      <c r="R18589" s="19"/>
      <c r="U18589" s="27"/>
      <c r="Z18589" s="9"/>
      <c r="AA18589" s="9"/>
      <c r="AD18589" s="9"/>
    </row>
    <row r="18590" spans="8:30" x14ac:dyDescent="0.25">
      <c r="H18590" s="8"/>
      <c r="I18590" s="8"/>
      <c r="N18590" s="23"/>
      <c r="O18590" s="24"/>
      <c r="P18590" s="19"/>
      <c r="Q18590" s="19"/>
      <c r="R18590" s="19"/>
      <c r="U18590" s="27"/>
      <c r="Z18590" s="9"/>
      <c r="AA18590" s="9"/>
      <c r="AD18590" s="9"/>
    </row>
    <row r="18591" spans="8:30" x14ac:dyDescent="0.25">
      <c r="H18591" s="8"/>
      <c r="I18591" s="8"/>
      <c r="N18591" s="23"/>
      <c r="O18591" s="24"/>
      <c r="P18591" s="19"/>
      <c r="Q18591" s="19"/>
      <c r="R18591" s="19"/>
      <c r="U18591" s="27"/>
      <c r="Z18591" s="9"/>
      <c r="AA18591" s="9"/>
      <c r="AD18591" s="9"/>
    </row>
    <row r="18592" spans="8:30" x14ac:dyDescent="0.25">
      <c r="H18592" s="8"/>
      <c r="I18592" s="8"/>
      <c r="N18592" s="23"/>
      <c r="O18592" s="24"/>
      <c r="P18592" s="19"/>
      <c r="Q18592" s="19"/>
      <c r="R18592" s="19"/>
      <c r="U18592" s="27"/>
      <c r="Z18592" s="9"/>
      <c r="AA18592" s="9"/>
      <c r="AD18592" s="9"/>
    </row>
    <row r="18593" spans="8:30" x14ac:dyDescent="0.25">
      <c r="H18593" s="8"/>
      <c r="I18593" s="8"/>
      <c r="N18593" s="23"/>
      <c r="O18593" s="24"/>
      <c r="P18593" s="19"/>
      <c r="Q18593" s="19"/>
      <c r="R18593" s="19"/>
      <c r="U18593" s="27"/>
      <c r="Z18593" s="9"/>
      <c r="AA18593" s="9"/>
      <c r="AD18593" s="9"/>
    </row>
    <row r="18594" spans="8:30" x14ac:dyDescent="0.25">
      <c r="H18594" s="8"/>
      <c r="I18594" s="8"/>
      <c r="N18594" s="23"/>
      <c r="O18594" s="24"/>
      <c r="P18594" s="19"/>
      <c r="Q18594" s="19"/>
      <c r="R18594" s="19"/>
      <c r="U18594" s="27"/>
      <c r="Z18594" s="9"/>
      <c r="AA18594" s="9"/>
      <c r="AD18594" s="9"/>
    </row>
    <row r="18595" spans="8:30" x14ac:dyDescent="0.25">
      <c r="H18595" s="8"/>
      <c r="I18595" s="8"/>
      <c r="N18595" s="23"/>
      <c r="O18595" s="24"/>
      <c r="P18595" s="19"/>
      <c r="Q18595" s="19"/>
      <c r="R18595" s="19"/>
      <c r="U18595" s="27"/>
      <c r="Z18595" s="9"/>
      <c r="AA18595" s="9"/>
      <c r="AD18595" s="9"/>
    </row>
    <row r="18596" spans="8:30" x14ac:dyDescent="0.25">
      <c r="H18596" s="8"/>
      <c r="I18596" s="8"/>
      <c r="N18596" s="23"/>
      <c r="O18596" s="24"/>
      <c r="P18596" s="19"/>
      <c r="Q18596" s="19"/>
      <c r="R18596" s="19"/>
      <c r="U18596" s="27"/>
      <c r="Z18596" s="9"/>
      <c r="AA18596" s="9"/>
      <c r="AD18596" s="9"/>
    </row>
    <row r="18597" spans="8:30" x14ac:dyDescent="0.25">
      <c r="H18597" s="8"/>
      <c r="I18597" s="8"/>
      <c r="N18597" s="23"/>
      <c r="O18597" s="24"/>
      <c r="P18597" s="19"/>
      <c r="Q18597" s="19"/>
      <c r="R18597" s="19"/>
      <c r="U18597" s="27"/>
      <c r="Z18597" s="9"/>
      <c r="AA18597" s="9"/>
      <c r="AD18597" s="9"/>
    </row>
    <row r="18598" spans="8:30" x14ac:dyDescent="0.25">
      <c r="H18598" s="8"/>
      <c r="I18598" s="8"/>
      <c r="N18598" s="23"/>
      <c r="O18598" s="24"/>
      <c r="P18598" s="19"/>
      <c r="Q18598" s="19"/>
      <c r="R18598" s="19"/>
      <c r="U18598" s="27"/>
      <c r="Z18598" s="9"/>
      <c r="AA18598" s="9"/>
      <c r="AD18598" s="9"/>
    </row>
    <row r="18599" spans="8:30" x14ac:dyDescent="0.25">
      <c r="H18599" s="8"/>
      <c r="I18599" s="8"/>
      <c r="N18599" s="23"/>
      <c r="O18599" s="24"/>
      <c r="P18599" s="19"/>
      <c r="Q18599" s="19"/>
      <c r="R18599" s="19"/>
      <c r="U18599" s="27"/>
      <c r="Z18599" s="9"/>
      <c r="AA18599" s="9"/>
      <c r="AD18599" s="9"/>
    </row>
    <row r="18600" spans="8:30" x14ac:dyDescent="0.25">
      <c r="H18600" s="8"/>
      <c r="I18600" s="8"/>
      <c r="N18600" s="23"/>
      <c r="O18600" s="24"/>
      <c r="P18600" s="19"/>
      <c r="Q18600" s="19"/>
      <c r="R18600" s="19"/>
      <c r="U18600" s="27"/>
      <c r="Z18600" s="9"/>
      <c r="AA18600" s="9"/>
      <c r="AD18600" s="9"/>
    </row>
    <row r="18601" spans="8:30" x14ac:dyDescent="0.25">
      <c r="H18601" s="8"/>
      <c r="I18601" s="8"/>
      <c r="N18601" s="23"/>
      <c r="O18601" s="24"/>
      <c r="P18601" s="19"/>
      <c r="Q18601" s="19"/>
      <c r="R18601" s="19"/>
      <c r="U18601" s="27"/>
      <c r="Z18601" s="9"/>
      <c r="AA18601" s="9"/>
      <c r="AD18601" s="9"/>
    </row>
    <row r="18602" spans="8:30" x14ac:dyDescent="0.25">
      <c r="H18602" s="8"/>
      <c r="I18602" s="8"/>
      <c r="N18602" s="23"/>
      <c r="O18602" s="24"/>
      <c r="P18602" s="19"/>
      <c r="Q18602" s="19"/>
      <c r="R18602" s="19"/>
      <c r="U18602" s="27"/>
      <c r="Z18602" s="9"/>
      <c r="AA18602" s="9"/>
      <c r="AD18602" s="9"/>
    </row>
    <row r="18603" spans="8:30" x14ac:dyDescent="0.25">
      <c r="H18603" s="8"/>
      <c r="I18603" s="8"/>
      <c r="N18603" s="23"/>
      <c r="O18603" s="24"/>
      <c r="P18603" s="19"/>
      <c r="Q18603" s="19"/>
      <c r="R18603" s="19"/>
      <c r="U18603" s="27"/>
      <c r="Z18603" s="9"/>
      <c r="AA18603" s="9"/>
      <c r="AD18603" s="9"/>
    </row>
    <row r="18604" spans="8:30" x14ac:dyDescent="0.25">
      <c r="H18604" s="8"/>
      <c r="I18604" s="8"/>
      <c r="N18604" s="23"/>
      <c r="O18604" s="24"/>
      <c r="P18604" s="19"/>
      <c r="Q18604" s="19"/>
      <c r="R18604" s="19"/>
      <c r="U18604" s="27"/>
      <c r="Z18604" s="9"/>
      <c r="AA18604" s="9"/>
      <c r="AD18604" s="9"/>
    </row>
    <row r="18605" spans="8:30" x14ac:dyDescent="0.25">
      <c r="H18605" s="8"/>
      <c r="I18605" s="8"/>
      <c r="N18605" s="23"/>
      <c r="O18605" s="24"/>
      <c r="P18605" s="19"/>
      <c r="Q18605" s="19"/>
      <c r="R18605" s="19"/>
      <c r="U18605" s="27"/>
      <c r="Z18605" s="9"/>
      <c r="AA18605" s="9"/>
      <c r="AD18605" s="9"/>
    </row>
    <row r="18606" spans="8:30" x14ac:dyDescent="0.25">
      <c r="H18606" s="8"/>
      <c r="I18606" s="8"/>
      <c r="N18606" s="23"/>
      <c r="O18606" s="24"/>
      <c r="P18606" s="19"/>
      <c r="Q18606" s="19"/>
      <c r="R18606" s="19"/>
      <c r="U18606" s="27"/>
      <c r="Z18606" s="9"/>
      <c r="AA18606" s="9"/>
      <c r="AD18606" s="9"/>
    </row>
    <row r="18607" spans="8:30" x14ac:dyDescent="0.25">
      <c r="H18607" s="8"/>
      <c r="I18607" s="8"/>
      <c r="N18607" s="23"/>
      <c r="O18607" s="24"/>
      <c r="P18607" s="19"/>
      <c r="Q18607" s="19"/>
      <c r="R18607" s="19"/>
      <c r="U18607" s="27"/>
      <c r="Z18607" s="9"/>
      <c r="AA18607" s="9"/>
      <c r="AD18607" s="9"/>
    </row>
    <row r="18608" spans="8:30" x14ac:dyDescent="0.25">
      <c r="H18608" s="8"/>
      <c r="I18608" s="8"/>
      <c r="N18608" s="23"/>
      <c r="O18608" s="24"/>
      <c r="P18608" s="19"/>
      <c r="Q18608" s="19"/>
      <c r="R18608" s="19"/>
      <c r="U18608" s="27"/>
      <c r="Z18608" s="9"/>
      <c r="AA18608" s="9"/>
      <c r="AD18608" s="9"/>
    </row>
    <row r="18609" spans="8:30" x14ac:dyDescent="0.25">
      <c r="H18609" s="8"/>
      <c r="I18609" s="8"/>
      <c r="N18609" s="23"/>
      <c r="O18609" s="24"/>
      <c r="P18609" s="19"/>
      <c r="Q18609" s="19"/>
      <c r="R18609" s="19"/>
      <c r="U18609" s="27"/>
      <c r="Z18609" s="9"/>
      <c r="AA18609" s="9"/>
      <c r="AD18609" s="9"/>
    </row>
    <row r="18610" spans="8:30" x14ac:dyDescent="0.25">
      <c r="H18610" s="8"/>
      <c r="I18610" s="8"/>
      <c r="N18610" s="23"/>
      <c r="O18610" s="24"/>
      <c r="P18610" s="19"/>
      <c r="Q18610" s="19"/>
      <c r="R18610" s="19"/>
      <c r="U18610" s="27"/>
      <c r="Z18610" s="9"/>
      <c r="AA18610" s="9"/>
      <c r="AD18610" s="9"/>
    </row>
    <row r="18611" spans="8:30" x14ac:dyDescent="0.25">
      <c r="H18611" s="8"/>
      <c r="I18611" s="8"/>
      <c r="N18611" s="23"/>
      <c r="O18611" s="24"/>
      <c r="P18611" s="19"/>
      <c r="Q18611" s="19"/>
      <c r="R18611" s="19"/>
      <c r="U18611" s="27"/>
      <c r="Z18611" s="9"/>
      <c r="AA18611" s="9"/>
      <c r="AD18611" s="9"/>
    </row>
    <row r="18612" spans="8:30" x14ac:dyDescent="0.25">
      <c r="H18612" s="8"/>
      <c r="I18612" s="8"/>
      <c r="N18612" s="23"/>
      <c r="O18612" s="24"/>
      <c r="P18612" s="19"/>
      <c r="Q18612" s="19"/>
      <c r="R18612" s="19"/>
      <c r="U18612" s="27"/>
      <c r="Z18612" s="9"/>
      <c r="AA18612" s="9"/>
      <c r="AD18612" s="9"/>
    </row>
    <row r="18613" spans="8:30" x14ac:dyDescent="0.25">
      <c r="H18613" s="8"/>
      <c r="I18613" s="8"/>
      <c r="N18613" s="23"/>
      <c r="O18613" s="24"/>
      <c r="P18613" s="19"/>
      <c r="Q18613" s="19"/>
      <c r="R18613" s="19"/>
      <c r="U18613" s="27"/>
      <c r="Z18613" s="9"/>
      <c r="AA18613" s="9"/>
      <c r="AD18613" s="9"/>
    </row>
    <row r="18614" spans="8:30" x14ac:dyDescent="0.25">
      <c r="H18614" s="8"/>
      <c r="I18614" s="8"/>
      <c r="N18614" s="23"/>
      <c r="O18614" s="24"/>
      <c r="P18614" s="19"/>
      <c r="Q18614" s="19"/>
      <c r="R18614" s="19"/>
      <c r="U18614" s="27"/>
      <c r="Z18614" s="9"/>
      <c r="AA18614" s="9"/>
      <c r="AD18614" s="9"/>
    </row>
    <row r="18615" spans="8:30" x14ac:dyDescent="0.25">
      <c r="H18615" s="8"/>
      <c r="I18615" s="8"/>
      <c r="N18615" s="23"/>
      <c r="O18615" s="24"/>
      <c r="P18615" s="19"/>
      <c r="Q18615" s="19"/>
      <c r="R18615" s="19"/>
      <c r="U18615" s="27"/>
      <c r="Z18615" s="9"/>
      <c r="AA18615" s="9"/>
      <c r="AD18615" s="9"/>
    </row>
    <row r="18616" spans="8:30" x14ac:dyDescent="0.25">
      <c r="H18616" s="8"/>
      <c r="I18616" s="8"/>
      <c r="N18616" s="23"/>
      <c r="O18616" s="24"/>
      <c r="P18616" s="19"/>
      <c r="Q18616" s="19"/>
      <c r="R18616" s="19"/>
      <c r="U18616" s="27"/>
      <c r="Z18616" s="9"/>
      <c r="AA18616" s="9"/>
      <c r="AD18616" s="9"/>
    </row>
    <row r="18617" spans="8:30" x14ac:dyDescent="0.25">
      <c r="H18617" s="8"/>
      <c r="I18617" s="8"/>
      <c r="N18617" s="23"/>
      <c r="O18617" s="24"/>
      <c r="P18617" s="19"/>
      <c r="Q18617" s="19"/>
      <c r="R18617" s="19"/>
      <c r="U18617" s="27"/>
      <c r="Z18617" s="9"/>
      <c r="AA18617" s="9"/>
      <c r="AD18617" s="9"/>
    </row>
    <row r="18618" spans="8:30" x14ac:dyDescent="0.25">
      <c r="H18618" s="8"/>
      <c r="I18618" s="8"/>
      <c r="N18618" s="23"/>
      <c r="O18618" s="24"/>
      <c r="P18618" s="19"/>
      <c r="Q18618" s="19"/>
      <c r="R18618" s="19"/>
      <c r="U18618" s="27"/>
      <c r="Z18618" s="9"/>
      <c r="AA18618" s="9"/>
      <c r="AD18618" s="9"/>
    </row>
    <row r="18619" spans="8:30" x14ac:dyDescent="0.25">
      <c r="H18619" s="8"/>
      <c r="I18619" s="8"/>
      <c r="N18619" s="23"/>
      <c r="O18619" s="24"/>
      <c r="P18619" s="19"/>
      <c r="Q18619" s="19"/>
      <c r="R18619" s="19"/>
      <c r="U18619" s="27"/>
      <c r="Z18619" s="9"/>
      <c r="AA18619" s="9"/>
      <c r="AD18619" s="9"/>
    </row>
    <row r="18620" spans="8:30" x14ac:dyDescent="0.25">
      <c r="H18620" s="8"/>
      <c r="I18620" s="8"/>
      <c r="N18620" s="23"/>
      <c r="O18620" s="24"/>
      <c r="P18620" s="19"/>
      <c r="Q18620" s="19"/>
      <c r="R18620" s="19"/>
      <c r="U18620" s="27"/>
      <c r="Z18620" s="9"/>
      <c r="AA18620" s="9"/>
      <c r="AD18620" s="9"/>
    </row>
    <row r="18621" spans="8:30" x14ac:dyDescent="0.25">
      <c r="H18621" s="8"/>
      <c r="I18621" s="8"/>
      <c r="N18621" s="23"/>
      <c r="O18621" s="24"/>
      <c r="P18621" s="19"/>
      <c r="Q18621" s="19"/>
      <c r="R18621" s="19"/>
      <c r="U18621" s="27"/>
      <c r="Z18621" s="9"/>
      <c r="AA18621" s="9"/>
      <c r="AD18621" s="9"/>
    </row>
    <row r="18622" spans="8:30" x14ac:dyDescent="0.25">
      <c r="H18622" s="8"/>
      <c r="I18622" s="8"/>
      <c r="N18622" s="23"/>
      <c r="O18622" s="24"/>
      <c r="P18622" s="19"/>
      <c r="Q18622" s="19"/>
      <c r="R18622" s="19"/>
      <c r="U18622" s="27"/>
      <c r="Z18622" s="9"/>
      <c r="AA18622" s="9"/>
      <c r="AD18622" s="9"/>
    </row>
    <row r="18623" spans="8:30" x14ac:dyDescent="0.25">
      <c r="H18623" s="8"/>
      <c r="I18623" s="8"/>
      <c r="N18623" s="23"/>
      <c r="O18623" s="24"/>
      <c r="P18623" s="19"/>
      <c r="Q18623" s="19"/>
      <c r="R18623" s="19"/>
      <c r="U18623" s="27"/>
      <c r="Z18623" s="9"/>
      <c r="AA18623" s="9"/>
      <c r="AD18623" s="9"/>
    </row>
    <row r="18624" spans="8:30" x14ac:dyDescent="0.25">
      <c r="H18624" s="8"/>
      <c r="I18624" s="8"/>
      <c r="N18624" s="23"/>
      <c r="O18624" s="24"/>
      <c r="P18624" s="19"/>
      <c r="Q18624" s="19"/>
      <c r="R18624" s="19"/>
      <c r="U18624" s="27"/>
      <c r="Z18624" s="9"/>
      <c r="AA18624" s="9"/>
      <c r="AD18624" s="9"/>
    </row>
    <row r="18625" spans="8:30" x14ac:dyDescent="0.25">
      <c r="H18625" s="8"/>
      <c r="I18625" s="8"/>
      <c r="N18625" s="23"/>
      <c r="O18625" s="24"/>
      <c r="P18625" s="19"/>
      <c r="Q18625" s="19"/>
      <c r="R18625" s="19"/>
      <c r="U18625" s="27"/>
      <c r="Z18625" s="9"/>
      <c r="AA18625" s="9"/>
      <c r="AD18625" s="9"/>
    </row>
    <row r="18626" spans="8:30" x14ac:dyDescent="0.25">
      <c r="H18626" s="8"/>
      <c r="I18626" s="8"/>
      <c r="N18626" s="23"/>
      <c r="O18626" s="24"/>
      <c r="P18626" s="19"/>
      <c r="Q18626" s="19"/>
      <c r="R18626" s="19"/>
      <c r="U18626" s="27"/>
      <c r="Z18626" s="9"/>
      <c r="AA18626" s="9"/>
      <c r="AD18626" s="9"/>
    </row>
    <row r="18627" spans="8:30" x14ac:dyDescent="0.25">
      <c r="H18627" s="8"/>
      <c r="I18627" s="8"/>
      <c r="N18627" s="23"/>
      <c r="O18627" s="24"/>
      <c r="P18627" s="19"/>
      <c r="Q18627" s="19"/>
      <c r="R18627" s="19"/>
      <c r="U18627" s="27"/>
      <c r="Z18627" s="9"/>
      <c r="AA18627" s="9"/>
      <c r="AD18627" s="9"/>
    </row>
    <row r="18628" spans="8:30" x14ac:dyDescent="0.25">
      <c r="H18628" s="8"/>
      <c r="I18628" s="8"/>
      <c r="N18628" s="23"/>
      <c r="O18628" s="24"/>
      <c r="P18628" s="19"/>
      <c r="Q18628" s="19"/>
      <c r="R18628" s="19"/>
      <c r="U18628" s="27"/>
      <c r="Z18628" s="9"/>
      <c r="AA18628" s="9"/>
      <c r="AD18628" s="9"/>
    </row>
    <row r="18629" spans="8:30" x14ac:dyDescent="0.25">
      <c r="H18629" s="8"/>
      <c r="I18629" s="8"/>
      <c r="N18629" s="23"/>
      <c r="O18629" s="24"/>
      <c r="P18629" s="19"/>
      <c r="Q18629" s="19"/>
      <c r="R18629" s="19"/>
      <c r="U18629" s="27"/>
      <c r="Z18629" s="9"/>
      <c r="AA18629" s="9"/>
      <c r="AD18629" s="9"/>
    </row>
    <row r="18630" spans="8:30" x14ac:dyDescent="0.25">
      <c r="H18630" s="8"/>
      <c r="I18630" s="8"/>
      <c r="N18630" s="23"/>
      <c r="O18630" s="24"/>
      <c r="P18630" s="19"/>
      <c r="Q18630" s="19"/>
      <c r="R18630" s="19"/>
      <c r="U18630" s="27"/>
      <c r="Z18630" s="9"/>
      <c r="AA18630" s="9"/>
      <c r="AD18630" s="9"/>
    </row>
    <row r="18631" spans="8:30" x14ac:dyDescent="0.25">
      <c r="H18631" s="8"/>
      <c r="I18631" s="8"/>
      <c r="N18631" s="23"/>
      <c r="O18631" s="24"/>
      <c r="P18631" s="19"/>
      <c r="Q18631" s="19"/>
      <c r="R18631" s="19"/>
      <c r="U18631" s="27"/>
      <c r="Z18631" s="9"/>
      <c r="AA18631" s="9"/>
      <c r="AD18631" s="9"/>
    </row>
    <row r="18632" spans="8:30" x14ac:dyDescent="0.25">
      <c r="H18632" s="8"/>
      <c r="I18632" s="8"/>
      <c r="N18632" s="23"/>
      <c r="O18632" s="24"/>
      <c r="P18632" s="19"/>
      <c r="Q18632" s="19"/>
      <c r="R18632" s="19"/>
      <c r="U18632" s="27"/>
      <c r="Z18632" s="9"/>
      <c r="AA18632" s="9"/>
      <c r="AD18632" s="9"/>
    </row>
    <row r="18633" spans="8:30" x14ac:dyDescent="0.25">
      <c r="H18633" s="8"/>
      <c r="I18633" s="8"/>
      <c r="N18633" s="23"/>
      <c r="O18633" s="24"/>
      <c r="P18633" s="19"/>
      <c r="Q18633" s="19"/>
      <c r="R18633" s="19"/>
      <c r="U18633" s="27"/>
      <c r="Z18633" s="9"/>
      <c r="AA18633" s="9"/>
      <c r="AD18633" s="9"/>
    </row>
    <row r="18634" spans="8:30" x14ac:dyDescent="0.25">
      <c r="H18634" s="8"/>
      <c r="I18634" s="8"/>
      <c r="N18634" s="23"/>
      <c r="O18634" s="24"/>
      <c r="P18634" s="19"/>
      <c r="Q18634" s="19"/>
      <c r="R18634" s="19"/>
      <c r="U18634" s="27"/>
      <c r="Z18634" s="9"/>
      <c r="AA18634" s="9"/>
      <c r="AD18634" s="9"/>
    </row>
    <row r="18635" spans="8:30" x14ac:dyDescent="0.25">
      <c r="H18635" s="8"/>
      <c r="I18635" s="8"/>
      <c r="N18635" s="23"/>
      <c r="O18635" s="24"/>
      <c r="P18635" s="19"/>
      <c r="Q18635" s="19"/>
      <c r="R18635" s="19"/>
      <c r="U18635" s="27"/>
      <c r="Z18635" s="9"/>
      <c r="AA18635" s="9"/>
      <c r="AD18635" s="9"/>
    </row>
    <row r="18636" spans="8:30" x14ac:dyDescent="0.25">
      <c r="H18636" s="8"/>
      <c r="I18636" s="8"/>
      <c r="N18636" s="23"/>
      <c r="O18636" s="24"/>
      <c r="P18636" s="19"/>
      <c r="Q18636" s="19"/>
      <c r="R18636" s="19"/>
      <c r="U18636" s="27"/>
      <c r="Z18636" s="9"/>
      <c r="AA18636" s="9"/>
      <c r="AD18636" s="9"/>
    </row>
    <row r="18637" spans="8:30" x14ac:dyDescent="0.25">
      <c r="H18637" s="8"/>
      <c r="I18637" s="8"/>
      <c r="N18637" s="23"/>
      <c r="O18637" s="24"/>
      <c r="P18637" s="19"/>
      <c r="Q18637" s="19"/>
      <c r="R18637" s="19"/>
      <c r="U18637" s="27"/>
      <c r="Z18637" s="9"/>
      <c r="AA18637" s="9"/>
      <c r="AD18637" s="9"/>
    </row>
    <row r="18638" spans="8:30" x14ac:dyDescent="0.25">
      <c r="H18638" s="8"/>
      <c r="I18638" s="8"/>
      <c r="N18638" s="23"/>
      <c r="O18638" s="24"/>
      <c r="P18638" s="19"/>
      <c r="Q18638" s="19"/>
      <c r="R18638" s="19"/>
      <c r="U18638" s="27"/>
      <c r="Z18638" s="9"/>
      <c r="AA18638" s="9"/>
      <c r="AD18638" s="9"/>
    </row>
    <row r="18639" spans="8:30" x14ac:dyDescent="0.25">
      <c r="H18639" s="8"/>
      <c r="I18639" s="8"/>
      <c r="N18639" s="23"/>
      <c r="O18639" s="24"/>
      <c r="P18639" s="19"/>
      <c r="Q18639" s="19"/>
      <c r="R18639" s="19"/>
      <c r="U18639" s="27"/>
      <c r="Z18639" s="9"/>
      <c r="AA18639" s="9"/>
      <c r="AD18639" s="9"/>
    </row>
    <row r="18640" spans="8:30" x14ac:dyDescent="0.25">
      <c r="H18640" s="8"/>
      <c r="I18640" s="8"/>
      <c r="N18640" s="23"/>
      <c r="O18640" s="24"/>
      <c r="P18640" s="19"/>
      <c r="Q18640" s="19"/>
      <c r="R18640" s="19"/>
      <c r="U18640" s="27"/>
      <c r="Z18640" s="9"/>
      <c r="AA18640" s="9"/>
      <c r="AD18640" s="9"/>
    </row>
    <row r="18641" spans="8:30" x14ac:dyDescent="0.25">
      <c r="H18641" s="8"/>
      <c r="I18641" s="8"/>
      <c r="N18641" s="23"/>
      <c r="O18641" s="24"/>
      <c r="P18641" s="19"/>
      <c r="Q18641" s="19"/>
      <c r="R18641" s="19"/>
      <c r="U18641" s="27"/>
      <c r="Z18641" s="9"/>
      <c r="AA18641" s="9"/>
      <c r="AD18641" s="9"/>
    </row>
    <row r="18642" spans="8:30" x14ac:dyDescent="0.25">
      <c r="H18642" s="8"/>
      <c r="I18642" s="8"/>
      <c r="N18642" s="23"/>
      <c r="O18642" s="24"/>
      <c r="P18642" s="19"/>
      <c r="Q18642" s="19"/>
      <c r="R18642" s="19"/>
      <c r="U18642" s="27"/>
      <c r="Z18642" s="9"/>
      <c r="AA18642" s="9"/>
      <c r="AD18642" s="9"/>
    </row>
    <row r="18643" spans="8:30" x14ac:dyDescent="0.25">
      <c r="H18643" s="8"/>
      <c r="I18643" s="8"/>
      <c r="N18643" s="23"/>
      <c r="O18643" s="24"/>
      <c r="P18643" s="19"/>
      <c r="Q18643" s="19"/>
      <c r="R18643" s="19"/>
      <c r="U18643" s="27"/>
      <c r="Z18643" s="9"/>
      <c r="AA18643" s="9"/>
      <c r="AD18643" s="9"/>
    </row>
    <row r="18644" spans="8:30" x14ac:dyDescent="0.25">
      <c r="H18644" s="8"/>
      <c r="I18644" s="8"/>
      <c r="N18644" s="23"/>
      <c r="O18644" s="24"/>
      <c r="P18644" s="19"/>
      <c r="Q18644" s="19"/>
      <c r="R18644" s="19"/>
      <c r="U18644" s="27"/>
      <c r="Z18644" s="9"/>
      <c r="AA18644" s="9"/>
      <c r="AD18644" s="9"/>
    </row>
    <row r="18645" spans="8:30" x14ac:dyDescent="0.25">
      <c r="H18645" s="8"/>
      <c r="I18645" s="8"/>
      <c r="N18645" s="23"/>
      <c r="O18645" s="24"/>
      <c r="P18645" s="19"/>
      <c r="Q18645" s="19"/>
      <c r="R18645" s="19"/>
      <c r="U18645" s="27"/>
      <c r="Z18645" s="9"/>
      <c r="AA18645" s="9"/>
      <c r="AD18645" s="9"/>
    </row>
    <row r="18646" spans="8:30" x14ac:dyDescent="0.25">
      <c r="H18646" s="8"/>
      <c r="I18646" s="8"/>
      <c r="N18646" s="23"/>
      <c r="O18646" s="24"/>
      <c r="P18646" s="19"/>
      <c r="Q18646" s="19"/>
      <c r="R18646" s="19"/>
      <c r="U18646" s="27"/>
      <c r="Z18646" s="9"/>
      <c r="AA18646" s="9"/>
      <c r="AD18646" s="9"/>
    </row>
    <row r="18647" spans="8:30" x14ac:dyDescent="0.25">
      <c r="H18647" s="8"/>
      <c r="I18647" s="8"/>
      <c r="N18647" s="23"/>
      <c r="O18647" s="24"/>
      <c r="P18647" s="19"/>
      <c r="Q18647" s="19"/>
      <c r="R18647" s="19"/>
      <c r="U18647" s="27"/>
      <c r="Z18647" s="9"/>
      <c r="AA18647" s="9"/>
      <c r="AD18647" s="9"/>
    </row>
    <row r="18648" spans="8:30" x14ac:dyDescent="0.25">
      <c r="H18648" s="8"/>
      <c r="I18648" s="8"/>
      <c r="N18648" s="23"/>
      <c r="O18648" s="24"/>
      <c r="P18648" s="19"/>
      <c r="Q18648" s="19"/>
      <c r="R18648" s="19"/>
      <c r="U18648" s="27"/>
      <c r="Z18648" s="9"/>
      <c r="AA18648" s="9"/>
      <c r="AD18648" s="9"/>
    </row>
    <row r="18649" spans="8:30" x14ac:dyDescent="0.25">
      <c r="H18649" s="8"/>
      <c r="I18649" s="8"/>
      <c r="N18649" s="23"/>
      <c r="O18649" s="24"/>
      <c r="P18649" s="19"/>
      <c r="Q18649" s="19"/>
      <c r="R18649" s="19"/>
      <c r="U18649" s="27"/>
      <c r="Z18649" s="9"/>
      <c r="AA18649" s="9"/>
      <c r="AD18649" s="9"/>
    </row>
    <row r="18650" spans="8:30" x14ac:dyDescent="0.25">
      <c r="H18650" s="8"/>
      <c r="I18650" s="8"/>
      <c r="N18650" s="23"/>
      <c r="O18650" s="24"/>
      <c r="P18650" s="19"/>
      <c r="Q18650" s="19"/>
      <c r="R18650" s="19"/>
      <c r="U18650" s="27"/>
      <c r="Z18650" s="9"/>
      <c r="AA18650" s="9"/>
      <c r="AD18650" s="9"/>
    </row>
    <row r="18651" spans="8:30" x14ac:dyDescent="0.25">
      <c r="H18651" s="8"/>
      <c r="I18651" s="8"/>
      <c r="N18651" s="23"/>
      <c r="O18651" s="24"/>
      <c r="P18651" s="19"/>
      <c r="Q18651" s="19"/>
      <c r="R18651" s="19"/>
      <c r="U18651" s="27"/>
      <c r="Z18651" s="9"/>
      <c r="AA18651" s="9"/>
      <c r="AD18651" s="9"/>
    </row>
    <row r="18652" spans="8:30" x14ac:dyDescent="0.25">
      <c r="H18652" s="8"/>
      <c r="I18652" s="8"/>
      <c r="N18652" s="23"/>
      <c r="O18652" s="24"/>
      <c r="P18652" s="19"/>
      <c r="Q18652" s="19"/>
      <c r="R18652" s="19"/>
      <c r="U18652" s="27"/>
      <c r="Z18652" s="9"/>
      <c r="AA18652" s="9"/>
      <c r="AD18652" s="9"/>
    </row>
    <row r="18653" spans="8:30" x14ac:dyDescent="0.25">
      <c r="H18653" s="8"/>
      <c r="I18653" s="8"/>
      <c r="N18653" s="23"/>
      <c r="O18653" s="24"/>
      <c r="P18653" s="19"/>
      <c r="Q18653" s="19"/>
      <c r="R18653" s="19"/>
      <c r="U18653" s="27"/>
      <c r="Z18653" s="9"/>
      <c r="AA18653" s="9"/>
      <c r="AD18653" s="9"/>
    </row>
    <row r="18654" spans="8:30" x14ac:dyDescent="0.25">
      <c r="H18654" s="8"/>
      <c r="I18654" s="8"/>
      <c r="N18654" s="23"/>
      <c r="O18654" s="24"/>
      <c r="P18654" s="19"/>
      <c r="Q18654" s="19"/>
      <c r="R18654" s="19"/>
      <c r="U18654" s="27"/>
      <c r="Z18654" s="9"/>
      <c r="AA18654" s="9"/>
      <c r="AD18654" s="9"/>
    </row>
    <row r="18655" spans="8:30" x14ac:dyDescent="0.25">
      <c r="H18655" s="8"/>
      <c r="I18655" s="8"/>
      <c r="N18655" s="23"/>
      <c r="O18655" s="24"/>
      <c r="P18655" s="19"/>
      <c r="Q18655" s="19"/>
      <c r="R18655" s="19"/>
      <c r="U18655" s="27"/>
      <c r="Z18655" s="9"/>
      <c r="AA18655" s="9"/>
      <c r="AD18655" s="9"/>
    </row>
    <row r="18656" spans="8:30" x14ac:dyDescent="0.25">
      <c r="H18656" s="8"/>
      <c r="I18656" s="8"/>
      <c r="N18656" s="23"/>
      <c r="O18656" s="24"/>
      <c r="P18656" s="19"/>
      <c r="Q18656" s="19"/>
      <c r="R18656" s="19"/>
      <c r="U18656" s="27"/>
      <c r="Z18656" s="9"/>
      <c r="AA18656" s="9"/>
      <c r="AD18656" s="9"/>
    </row>
    <row r="18657" spans="8:30" x14ac:dyDescent="0.25">
      <c r="H18657" s="8"/>
      <c r="I18657" s="8"/>
      <c r="N18657" s="23"/>
      <c r="O18657" s="24"/>
      <c r="P18657" s="19"/>
      <c r="Q18657" s="19"/>
      <c r="R18657" s="19"/>
      <c r="U18657" s="27"/>
      <c r="Z18657" s="9"/>
      <c r="AA18657" s="9"/>
      <c r="AD18657" s="9"/>
    </row>
    <row r="18658" spans="8:30" x14ac:dyDescent="0.25">
      <c r="H18658" s="8"/>
      <c r="I18658" s="8"/>
      <c r="N18658" s="23"/>
      <c r="O18658" s="24"/>
      <c r="P18658" s="19"/>
      <c r="Q18658" s="19"/>
      <c r="R18658" s="19"/>
      <c r="U18658" s="27"/>
      <c r="Z18658" s="9"/>
      <c r="AA18658" s="9"/>
      <c r="AD18658" s="9"/>
    </row>
    <row r="18659" spans="8:30" x14ac:dyDescent="0.25">
      <c r="H18659" s="8"/>
      <c r="I18659" s="8"/>
      <c r="N18659" s="23"/>
      <c r="O18659" s="24"/>
      <c r="P18659" s="19"/>
      <c r="Q18659" s="19"/>
      <c r="R18659" s="19"/>
      <c r="U18659" s="27"/>
      <c r="Z18659" s="9"/>
      <c r="AA18659" s="9"/>
      <c r="AD18659" s="9"/>
    </row>
    <row r="18660" spans="8:30" x14ac:dyDescent="0.25">
      <c r="H18660" s="8"/>
      <c r="I18660" s="8"/>
      <c r="N18660" s="23"/>
      <c r="O18660" s="24"/>
      <c r="P18660" s="19"/>
      <c r="Q18660" s="19"/>
      <c r="R18660" s="19"/>
      <c r="U18660" s="27"/>
      <c r="Z18660" s="9"/>
      <c r="AA18660" s="9"/>
      <c r="AD18660" s="9"/>
    </row>
    <row r="18661" spans="8:30" x14ac:dyDescent="0.25">
      <c r="H18661" s="8"/>
      <c r="I18661" s="8"/>
      <c r="N18661" s="23"/>
      <c r="O18661" s="24"/>
      <c r="P18661" s="19"/>
      <c r="Q18661" s="19"/>
      <c r="R18661" s="19"/>
      <c r="U18661" s="27"/>
      <c r="Z18661" s="9"/>
      <c r="AA18661" s="9"/>
      <c r="AD18661" s="9"/>
    </row>
    <row r="18662" spans="8:30" x14ac:dyDescent="0.25">
      <c r="H18662" s="8"/>
      <c r="I18662" s="8"/>
      <c r="N18662" s="23"/>
      <c r="O18662" s="24"/>
      <c r="P18662" s="19"/>
      <c r="Q18662" s="19"/>
      <c r="R18662" s="19"/>
      <c r="U18662" s="27"/>
      <c r="Z18662" s="9"/>
      <c r="AA18662" s="9"/>
      <c r="AD18662" s="9"/>
    </row>
    <row r="18663" spans="8:30" x14ac:dyDescent="0.25">
      <c r="H18663" s="8"/>
      <c r="I18663" s="8"/>
      <c r="N18663" s="23"/>
      <c r="O18663" s="24"/>
      <c r="P18663" s="19"/>
      <c r="Q18663" s="19"/>
      <c r="R18663" s="19"/>
      <c r="U18663" s="27"/>
      <c r="Z18663" s="9"/>
      <c r="AA18663" s="9"/>
      <c r="AD18663" s="9"/>
    </row>
    <row r="18664" spans="8:30" x14ac:dyDescent="0.25">
      <c r="H18664" s="8"/>
      <c r="I18664" s="8"/>
      <c r="N18664" s="23"/>
      <c r="O18664" s="24"/>
      <c r="P18664" s="19"/>
      <c r="Q18664" s="19"/>
      <c r="R18664" s="19"/>
      <c r="U18664" s="27"/>
      <c r="Z18664" s="9"/>
      <c r="AA18664" s="9"/>
      <c r="AD18664" s="9"/>
    </row>
    <row r="18665" spans="8:30" x14ac:dyDescent="0.25">
      <c r="H18665" s="8"/>
      <c r="I18665" s="8"/>
      <c r="N18665" s="23"/>
      <c r="O18665" s="24"/>
      <c r="P18665" s="19"/>
      <c r="Q18665" s="19"/>
      <c r="R18665" s="19"/>
      <c r="U18665" s="27"/>
      <c r="Z18665" s="9"/>
      <c r="AA18665" s="9"/>
      <c r="AD18665" s="9"/>
    </row>
    <row r="18666" spans="8:30" x14ac:dyDescent="0.25">
      <c r="H18666" s="8"/>
      <c r="I18666" s="8"/>
      <c r="N18666" s="23"/>
      <c r="O18666" s="24"/>
      <c r="P18666" s="19"/>
      <c r="Q18666" s="19"/>
      <c r="R18666" s="19"/>
      <c r="U18666" s="27"/>
      <c r="Z18666" s="9"/>
      <c r="AA18666" s="9"/>
      <c r="AD18666" s="9"/>
    </row>
    <row r="18667" spans="8:30" x14ac:dyDescent="0.25">
      <c r="H18667" s="8"/>
      <c r="I18667" s="8"/>
      <c r="N18667" s="23"/>
      <c r="O18667" s="24"/>
      <c r="P18667" s="19"/>
      <c r="Q18667" s="19"/>
      <c r="R18667" s="19"/>
      <c r="U18667" s="27"/>
      <c r="Z18667" s="9"/>
      <c r="AA18667" s="9"/>
      <c r="AD18667" s="9"/>
    </row>
    <row r="18668" spans="8:30" x14ac:dyDescent="0.25">
      <c r="H18668" s="8"/>
      <c r="I18668" s="8"/>
      <c r="N18668" s="23"/>
      <c r="O18668" s="24"/>
      <c r="P18668" s="19"/>
      <c r="Q18668" s="19"/>
      <c r="R18668" s="19"/>
      <c r="U18668" s="27"/>
      <c r="Z18668" s="9"/>
      <c r="AA18668" s="9"/>
      <c r="AD18668" s="9"/>
    </row>
    <row r="18669" spans="8:30" x14ac:dyDescent="0.25">
      <c r="H18669" s="8"/>
      <c r="I18669" s="8"/>
      <c r="N18669" s="23"/>
      <c r="O18669" s="24"/>
      <c r="P18669" s="19"/>
      <c r="Q18669" s="19"/>
      <c r="R18669" s="19"/>
      <c r="U18669" s="27"/>
      <c r="Z18669" s="9"/>
      <c r="AA18669" s="9"/>
      <c r="AD18669" s="9"/>
    </row>
    <row r="18670" spans="8:30" x14ac:dyDescent="0.25">
      <c r="H18670" s="8"/>
      <c r="I18670" s="8"/>
      <c r="N18670" s="23"/>
      <c r="O18670" s="24"/>
      <c r="P18670" s="19"/>
      <c r="Q18670" s="19"/>
      <c r="R18670" s="19"/>
      <c r="U18670" s="27"/>
      <c r="Z18670" s="9"/>
      <c r="AA18670" s="9"/>
      <c r="AD18670" s="9"/>
    </row>
    <row r="18671" spans="8:30" x14ac:dyDescent="0.25">
      <c r="H18671" s="8"/>
      <c r="I18671" s="8"/>
      <c r="N18671" s="23"/>
      <c r="O18671" s="24"/>
      <c r="P18671" s="19"/>
      <c r="Q18671" s="19"/>
      <c r="R18671" s="19"/>
      <c r="U18671" s="27"/>
      <c r="Z18671" s="9"/>
      <c r="AA18671" s="9"/>
      <c r="AD18671" s="9"/>
    </row>
    <row r="18672" spans="8:30" x14ac:dyDescent="0.25">
      <c r="H18672" s="8"/>
      <c r="I18672" s="8"/>
      <c r="N18672" s="23"/>
      <c r="O18672" s="24"/>
      <c r="P18672" s="19"/>
      <c r="Q18672" s="19"/>
      <c r="R18672" s="19"/>
      <c r="U18672" s="27"/>
      <c r="Z18672" s="9"/>
      <c r="AA18672" s="9"/>
      <c r="AD18672" s="9"/>
    </row>
    <row r="18673" spans="8:30" x14ac:dyDescent="0.25">
      <c r="H18673" s="8"/>
      <c r="I18673" s="8"/>
      <c r="N18673" s="23"/>
      <c r="O18673" s="24"/>
      <c r="P18673" s="19"/>
      <c r="Q18673" s="19"/>
      <c r="R18673" s="19"/>
      <c r="U18673" s="27"/>
      <c r="Z18673" s="9"/>
      <c r="AA18673" s="9"/>
      <c r="AD18673" s="9"/>
    </row>
    <row r="18674" spans="8:30" x14ac:dyDescent="0.25">
      <c r="H18674" s="8"/>
      <c r="I18674" s="8"/>
      <c r="N18674" s="23"/>
      <c r="O18674" s="24"/>
      <c r="P18674" s="19"/>
      <c r="Q18674" s="19"/>
      <c r="R18674" s="19"/>
      <c r="U18674" s="27"/>
      <c r="Z18674" s="9"/>
      <c r="AA18674" s="9"/>
      <c r="AD18674" s="9"/>
    </row>
    <row r="18675" spans="8:30" x14ac:dyDescent="0.25">
      <c r="H18675" s="8"/>
      <c r="I18675" s="8"/>
      <c r="N18675" s="23"/>
      <c r="O18675" s="24"/>
      <c r="P18675" s="19"/>
      <c r="Q18675" s="19"/>
      <c r="R18675" s="19"/>
      <c r="U18675" s="27"/>
      <c r="Z18675" s="9"/>
      <c r="AA18675" s="9"/>
      <c r="AD18675" s="9"/>
    </row>
    <row r="18676" spans="8:30" x14ac:dyDescent="0.25">
      <c r="H18676" s="8"/>
      <c r="I18676" s="8"/>
      <c r="N18676" s="23"/>
      <c r="O18676" s="24"/>
      <c r="P18676" s="19"/>
      <c r="Q18676" s="19"/>
      <c r="R18676" s="19"/>
      <c r="U18676" s="27"/>
      <c r="Z18676" s="9"/>
      <c r="AA18676" s="9"/>
      <c r="AD18676" s="9"/>
    </row>
    <row r="18677" spans="8:30" x14ac:dyDescent="0.25">
      <c r="H18677" s="8"/>
      <c r="I18677" s="8"/>
      <c r="N18677" s="23"/>
      <c r="O18677" s="24"/>
      <c r="P18677" s="19"/>
      <c r="Q18677" s="19"/>
      <c r="R18677" s="19"/>
      <c r="U18677" s="27"/>
      <c r="Z18677" s="9"/>
      <c r="AA18677" s="9"/>
      <c r="AD18677" s="9"/>
    </row>
    <row r="18678" spans="8:30" x14ac:dyDescent="0.25">
      <c r="H18678" s="8"/>
      <c r="I18678" s="8"/>
      <c r="N18678" s="23"/>
      <c r="O18678" s="24"/>
      <c r="P18678" s="19"/>
      <c r="Q18678" s="19"/>
      <c r="R18678" s="19"/>
      <c r="U18678" s="27"/>
      <c r="Z18678" s="9"/>
      <c r="AA18678" s="9"/>
      <c r="AD18678" s="9"/>
    </row>
    <row r="18679" spans="8:30" x14ac:dyDescent="0.25">
      <c r="H18679" s="8"/>
      <c r="I18679" s="8"/>
      <c r="N18679" s="23"/>
      <c r="O18679" s="24"/>
      <c r="P18679" s="19"/>
      <c r="Q18679" s="19"/>
      <c r="R18679" s="19"/>
      <c r="U18679" s="27"/>
      <c r="Z18679" s="9"/>
      <c r="AA18679" s="9"/>
      <c r="AD18679" s="9"/>
    </row>
    <row r="18680" spans="8:30" x14ac:dyDescent="0.25">
      <c r="H18680" s="8"/>
      <c r="I18680" s="8"/>
      <c r="N18680" s="23"/>
      <c r="O18680" s="24"/>
      <c r="P18680" s="19"/>
      <c r="Q18680" s="19"/>
      <c r="R18680" s="19"/>
      <c r="U18680" s="27"/>
      <c r="Z18680" s="9"/>
      <c r="AA18680" s="9"/>
      <c r="AD18680" s="9"/>
    </row>
    <row r="18681" spans="8:30" x14ac:dyDescent="0.25">
      <c r="H18681" s="8"/>
      <c r="I18681" s="8"/>
      <c r="N18681" s="23"/>
      <c r="O18681" s="24"/>
      <c r="P18681" s="19"/>
      <c r="Q18681" s="19"/>
      <c r="R18681" s="19"/>
      <c r="U18681" s="27"/>
      <c r="Z18681" s="9"/>
      <c r="AA18681" s="9"/>
      <c r="AD18681" s="9"/>
    </row>
    <row r="18682" spans="8:30" x14ac:dyDescent="0.25">
      <c r="H18682" s="8"/>
      <c r="I18682" s="8"/>
      <c r="N18682" s="23"/>
      <c r="O18682" s="24"/>
      <c r="P18682" s="19"/>
      <c r="Q18682" s="19"/>
      <c r="R18682" s="19"/>
      <c r="U18682" s="27"/>
      <c r="Z18682" s="9"/>
      <c r="AA18682" s="9"/>
      <c r="AD18682" s="9"/>
    </row>
    <row r="18683" spans="8:30" x14ac:dyDescent="0.25">
      <c r="H18683" s="8"/>
      <c r="I18683" s="8"/>
      <c r="N18683" s="23"/>
      <c r="O18683" s="24"/>
      <c r="P18683" s="19"/>
      <c r="Q18683" s="19"/>
      <c r="R18683" s="19"/>
      <c r="U18683" s="27"/>
      <c r="Z18683" s="9"/>
      <c r="AA18683" s="9"/>
      <c r="AD18683" s="9"/>
    </row>
    <row r="18684" spans="8:30" x14ac:dyDescent="0.25">
      <c r="H18684" s="8"/>
      <c r="I18684" s="8"/>
      <c r="N18684" s="23"/>
      <c r="O18684" s="24"/>
      <c r="P18684" s="19"/>
      <c r="Q18684" s="19"/>
      <c r="R18684" s="19"/>
      <c r="U18684" s="27"/>
      <c r="Z18684" s="9"/>
      <c r="AA18684" s="9"/>
      <c r="AD18684" s="9"/>
    </row>
    <row r="18685" spans="8:30" x14ac:dyDescent="0.25">
      <c r="H18685" s="8"/>
      <c r="I18685" s="8"/>
      <c r="N18685" s="23"/>
      <c r="O18685" s="24"/>
      <c r="P18685" s="19"/>
      <c r="Q18685" s="19"/>
      <c r="R18685" s="19"/>
      <c r="U18685" s="27"/>
      <c r="Z18685" s="9"/>
      <c r="AA18685" s="9"/>
      <c r="AD18685" s="9"/>
    </row>
    <row r="18686" spans="8:30" x14ac:dyDescent="0.25">
      <c r="H18686" s="8"/>
      <c r="I18686" s="8"/>
      <c r="N18686" s="23"/>
      <c r="O18686" s="24"/>
      <c r="P18686" s="19"/>
      <c r="Q18686" s="19"/>
      <c r="R18686" s="19"/>
      <c r="U18686" s="27"/>
      <c r="Z18686" s="9"/>
      <c r="AA18686" s="9"/>
      <c r="AD18686" s="9"/>
    </row>
    <row r="18687" spans="8:30" x14ac:dyDescent="0.25">
      <c r="H18687" s="8"/>
      <c r="I18687" s="8"/>
      <c r="N18687" s="23"/>
      <c r="O18687" s="24"/>
      <c r="P18687" s="19"/>
      <c r="Q18687" s="19"/>
      <c r="R18687" s="19"/>
      <c r="U18687" s="27"/>
      <c r="Z18687" s="9"/>
      <c r="AA18687" s="9"/>
      <c r="AD18687" s="9"/>
    </row>
    <row r="18688" spans="8:30" x14ac:dyDescent="0.25">
      <c r="H18688" s="8"/>
      <c r="I18688" s="8"/>
      <c r="N18688" s="23"/>
      <c r="O18688" s="24"/>
      <c r="P18688" s="19"/>
      <c r="Q18688" s="19"/>
      <c r="R18688" s="19"/>
      <c r="U18688" s="27"/>
      <c r="Z18688" s="9"/>
      <c r="AA18688" s="9"/>
      <c r="AD18688" s="9"/>
    </row>
    <row r="18689" spans="8:30" x14ac:dyDescent="0.25">
      <c r="H18689" s="8"/>
      <c r="I18689" s="8"/>
      <c r="N18689" s="23"/>
      <c r="O18689" s="24"/>
      <c r="P18689" s="19"/>
      <c r="Q18689" s="19"/>
      <c r="R18689" s="19"/>
      <c r="U18689" s="27"/>
      <c r="Z18689" s="9"/>
      <c r="AA18689" s="9"/>
      <c r="AD18689" s="9"/>
    </row>
    <row r="18690" spans="8:30" x14ac:dyDescent="0.25">
      <c r="H18690" s="8"/>
      <c r="I18690" s="8"/>
      <c r="N18690" s="23"/>
      <c r="O18690" s="24"/>
      <c r="P18690" s="19"/>
      <c r="Q18690" s="19"/>
      <c r="R18690" s="19"/>
      <c r="U18690" s="27"/>
      <c r="Z18690" s="9"/>
      <c r="AA18690" s="9"/>
      <c r="AD18690" s="9"/>
    </row>
    <row r="18691" spans="8:30" x14ac:dyDescent="0.25">
      <c r="H18691" s="8"/>
      <c r="I18691" s="8"/>
      <c r="N18691" s="23"/>
      <c r="O18691" s="24"/>
      <c r="P18691" s="19"/>
      <c r="Q18691" s="19"/>
      <c r="R18691" s="19"/>
      <c r="U18691" s="27"/>
      <c r="Z18691" s="9"/>
      <c r="AA18691" s="9"/>
      <c r="AD18691" s="9"/>
    </row>
    <row r="18692" spans="8:30" x14ac:dyDescent="0.25">
      <c r="H18692" s="8"/>
      <c r="I18692" s="8"/>
      <c r="N18692" s="23"/>
      <c r="O18692" s="24"/>
      <c r="P18692" s="19"/>
      <c r="Q18692" s="19"/>
      <c r="R18692" s="19"/>
      <c r="U18692" s="27"/>
      <c r="Z18692" s="9"/>
      <c r="AA18692" s="9"/>
      <c r="AD18692" s="9"/>
    </row>
    <row r="18693" spans="8:30" x14ac:dyDescent="0.25">
      <c r="H18693" s="8"/>
      <c r="I18693" s="8"/>
      <c r="N18693" s="23"/>
      <c r="O18693" s="24"/>
      <c r="P18693" s="19"/>
      <c r="Q18693" s="19"/>
      <c r="R18693" s="19"/>
      <c r="U18693" s="27"/>
      <c r="Z18693" s="9"/>
      <c r="AA18693" s="9"/>
      <c r="AD18693" s="9"/>
    </row>
    <row r="18694" spans="8:30" x14ac:dyDescent="0.25">
      <c r="H18694" s="8"/>
      <c r="I18694" s="8"/>
      <c r="N18694" s="23"/>
      <c r="O18694" s="24"/>
      <c r="P18694" s="19"/>
      <c r="Q18694" s="19"/>
      <c r="R18694" s="19"/>
      <c r="U18694" s="27"/>
      <c r="Z18694" s="9"/>
      <c r="AA18694" s="9"/>
      <c r="AD18694" s="9"/>
    </row>
    <row r="18695" spans="8:30" x14ac:dyDescent="0.25">
      <c r="H18695" s="8"/>
      <c r="I18695" s="8"/>
      <c r="N18695" s="23"/>
      <c r="O18695" s="24"/>
      <c r="P18695" s="19"/>
      <c r="Q18695" s="19"/>
      <c r="R18695" s="19"/>
      <c r="U18695" s="27"/>
      <c r="Z18695" s="9"/>
      <c r="AA18695" s="9"/>
      <c r="AD18695" s="9"/>
    </row>
    <row r="18696" spans="8:30" x14ac:dyDescent="0.25">
      <c r="H18696" s="8"/>
      <c r="I18696" s="8"/>
      <c r="N18696" s="23"/>
      <c r="O18696" s="24"/>
      <c r="P18696" s="19"/>
      <c r="Q18696" s="19"/>
      <c r="R18696" s="19"/>
      <c r="U18696" s="27"/>
      <c r="Z18696" s="9"/>
      <c r="AA18696" s="9"/>
      <c r="AD18696" s="9"/>
    </row>
    <row r="18697" spans="8:30" x14ac:dyDescent="0.25">
      <c r="H18697" s="8"/>
      <c r="I18697" s="8"/>
      <c r="N18697" s="23"/>
      <c r="O18697" s="24"/>
      <c r="P18697" s="19"/>
      <c r="Q18697" s="19"/>
      <c r="R18697" s="19"/>
      <c r="U18697" s="27"/>
      <c r="Z18697" s="9"/>
      <c r="AA18697" s="9"/>
      <c r="AD18697" s="9"/>
    </row>
    <row r="18698" spans="8:30" x14ac:dyDescent="0.25">
      <c r="H18698" s="8"/>
      <c r="I18698" s="8"/>
      <c r="N18698" s="23"/>
      <c r="O18698" s="24"/>
      <c r="P18698" s="19"/>
      <c r="Q18698" s="19"/>
      <c r="R18698" s="19"/>
      <c r="U18698" s="27"/>
      <c r="Z18698" s="9"/>
      <c r="AA18698" s="9"/>
      <c r="AD18698" s="9"/>
    </row>
    <row r="18699" spans="8:30" x14ac:dyDescent="0.25">
      <c r="H18699" s="8"/>
      <c r="I18699" s="8"/>
      <c r="N18699" s="23"/>
      <c r="O18699" s="24"/>
      <c r="P18699" s="19"/>
      <c r="Q18699" s="19"/>
      <c r="R18699" s="19"/>
      <c r="U18699" s="27"/>
      <c r="Z18699" s="9"/>
      <c r="AA18699" s="9"/>
      <c r="AD18699" s="9"/>
    </row>
    <row r="18700" spans="8:30" x14ac:dyDescent="0.25">
      <c r="H18700" s="8"/>
      <c r="I18700" s="8"/>
      <c r="N18700" s="23"/>
      <c r="O18700" s="24"/>
      <c r="P18700" s="19"/>
      <c r="Q18700" s="19"/>
      <c r="R18700" s="19"/>
      <c r="U18700" s="27"/>
      <c r="Z18700" s="9"/>
      <c r="AA18700" s="9"/>
      <c r="AD18700" s="9"/>
    </row>
    <row r="18701" spans="8:30" x14ac:dyDescent="0.25">
      <c r="H18701" s="8"/>
      <c r="I18701" s="8"/>
      <c r="N18701" s="23"/>
      <c r="O18701" s="24"/>
      <c r="P18701" s="19"/>
      <c r="Q18701" s="19"/>
      <c r="R18701" s="19"/>
      <c r="U18701" s="27"/>
      <c r="Z18701" s="9"/>
      <c r="AA18701" s="9"/>
      <c r="AD18701" s="9"/>
    </row>
    <row r="18702" spans="8:30" x14ac:dyDescent="0.25">
      <c r="H18702" s="8"/>
      <c r="I18702" s="8"/>
      <c r="N18702" s="23"/>
      <c r="O18702" s="24"/>
      <c r="P18702" s="19"/>
      <c r="Q18702" s="19"/>
      <c r="R18702" s="19"/>
      <c r="U18702" s="27"/>
      <c r="Z18702" s="9"/>
      <c r="AA18702" s="9"/>
      <c r="AD18702" s="9"/>
    </row>
    <row r="18703" spans="8:30" x14ac:dyDescent="0.25">
      <c r="H18703" s="8"/>
      <c r="I18703" s="8"/>
      <c r="N18703" s="23"/>
      <c r="O18703" s="24"/>
      <c r="P18703" s="19"/>
      <c r="Q18703" s="19"/>
      <c r="R18703" s="19"/>
      <c r="U18703" s="27"/>
      <c r="Z18703" s="9"/>
      <c r="AA18703" s="9"/>
      <c r="AD18703" s="9"/>
    </row>
    <row r="18704" spans="8:30" x14ac:dyDescent="0.25">
      <c r="H18704" s="8"/>
      <c r="I18704" s="8"/>
      <c r="N18704" s="23"/>
      <c r="O18704" s="24"/>
      <c r="P18704" s="19"/>
      <c r="Q18704" s="19"/>
      <c r="R18704" s="19"/>
      <c r="U18704" s="27"/>
      <c r="Z18704" s="9"/>
      <c r="AA18704" s="9"/>
      <c r="AD18704" s="9"/>
    </row>
    <row r="18705" spans="8:30" x14ac:dyDescent="0.25">
      <c r="H18705" s="8"/>
      <c r="I18705" s="8"/>
      <c r="N18705" s="23"/>
      <c r="O18705" s="24"/>
      <c r="P18705" s="19"/>
      <c r="Q18705" s="19"/>
      <c r="R18705" s="19"/>
      <c r="U18705" s="27"/>
      <c r="Z18705" s="9"/>
      <c r="AA18705" s="9"/>
      <c r="AD18705" s="9"/>
    </row>
    <row r="18706" spans="8:30" x14ac:dyDescent="0.25">
      <c r="H18706" s="8"/>
      <c r="I18706" s="8"/>
      <c r="N18706" s="23"/>
      <c r="O18706" s="24"/>
      <c r="P18706" s="19"/>
      <c r="Q18706" s="19"/>
      <c r="R18706" s="19"/>
      <c r="U18706" s="27"/>
      <c r="Z18706" s="9"/>
      <c r="AA18706" s="9"/>
      <c r="AD18706" s="9"/>
    </row>
    <row r="18707" spans="8:30" x14ac:dyDescent="0.25">
      <c r="H18707" s="8"/>
      <c r="I18707" s="8"/>
      <c r="N18707" s="23"/>
      <c r="O18707" s="24"/>
      <c r="P18707" s="19"/>
      <c r="Q18707" s="19"/>
      <c r="R18707" s="19"/>
      <c r="U18707" s="27"/>
      <c r="Z18707" s="9"/>
      <c r="AA18707" s="9"/>
      <c r="AD18707" s="9"/>
    </row>
    <row r="18708" spans="8:30" x14ac:dyDescent="0.25">
      <c r="H18708" s="8"/>
      <c r="I18708" s="8"/>
      <c r="N18708" s="23"/>
      <c r="O18708" s="24"/>
      <c r="P18708" s="19"/>
      <c r="Q18708" s="19"/>
      <c r="R18708" s="19"/>
      <c r="U18708" s="27"/>
      <c r="Z18708" s="9"/>
      <c r="AA18708" s="9"/>
      <c r="AD18708" s="9"/>
    </row>
    <row r="18709" spans="8:30" x14ac:dyDescent="0.25">
      <c r="H18709" s="8"/>
      <c r="I18709" s="8"/>
      <c r="N18709" s="23"/>
      <c r="O18709" s="24"/>
      <c r="P18709" s="19"/>
      <c r="Q18709" s="19"/>
      <c r="R18709" s="19"/>
      <c r="U18709" s="27"/>
      <c r="Z18709" s="9"/>
      <c r="AA18709" s="9"/>
      <c r="AD18709" s="9"/>
    </row>
    <row r="18710" spans="8:30" x14ac:dyDescent="0.25">
      <c r="H18710" s="8"/>
      <c r="I18710" s="8"/>
      <c r="N18710" s="23"/>
      <c r="O18710" s="24"/>
      <c r="P18710" s="19"/>
      <c r="Q18710" s="19"/>
      <c r="R18710" s="19"/>
      <c r="U18710" s="27"/>
      <c r="Z18710" s="9"/>
      <c r="AA18710" s="9"/>
      <c r="AD18710" s="9"/>
    </row>
    <row r="18711" spans="8:30" x14ac:dyDescent="0.25">
      <c r="H18711" s="8"/>
      <c r="I18711" s="8"/>
      <c r="N18711" s="23"/>
      <c r="O18711" s="24"/>
      <c r="P18711" s="19"/>
      <c r="Q18711" s="19"/>
      <c r="R18711" s="19"/>
      <c r="U18711" s="27"/>
      <c r="Z18711" s="9"/>
      <c r="AA18711" s="9"/>
      <c r="AD18711" s="9"/>
    </row>
    <row r="18712" spans="8:30" x14ac:dyDescent="0.25">
      <c r="H18712" s="8"/>
      <c r="I18712" s="8"/>
      <c r="N18712" s="23"/>
      <c r="O18712" s="24"/>
      <c r="P18712" s="19"/>
      <c r="Q18712" s="19"/>
      <c r="R18712" s="19"/>
      <c r="U18712" s="27"/>
      <c r="Z18712" s="9"/>
      <c r="AA18712" s="9"/>
      <c r="AD18712" s="9"/>
    </row>
    <row r="18713" spans="8:30" x14ac:dyDescent="0.25">
      <c r="H18713" s="8"/>
      <c r="I18713" s="8"/>
      <c r="N18713" s="23"/>
      <c r="O18713" s="24"/>
      <c r="P18713" s="19"/>
      <c r="Q18713" s="19"/>
      <c r="R18713" s="19"/>
      <c r="U18713" s="27"/>
      <c r="Z18713" s="9"/>
      <c r="AA18713" s="9"/>
      <c r="AD18713" s="9"/>
    </row>
    <row r="18714" spans="8:30" x14ac:dyDescent="0.25">
      <c r="H18714" s="8"/>
      <c r="I18714" s="8"/>
      <c r="N18714" s="23"/>
      <c r="O18714" s="24"/>
      <c r="P18714" s="19"/>
      <c r="Q18714" s="19"/>
      <c r="R18714" s="19"/>
      <c r="U18714" s="27"/>
      <c r="Z18714" s="9"/>
      <c r="AA18714" s="9"/>
      <c r="AD18714" s="9"/>
    </row>
    <row r="18715" spans="8:30" x14ac:dyDescent="0.25">
      <c r="H18715" s="8"/>
      <c r="I18715" s="8"/>
      <c r="N18715" s="23"/>
      <c r="O18715" s="24"/>
      <c r="P18715" s="19"/>
      <c r="Q18715" s="19"/>
      <c r="R18715" s="19"/>
      <c r="U18715" s="27"/>
      <c r="Z18715" s="9"/>
      <c r="AA18715" s="9"/>
      <c r="AD18715" s="9"/>
    </row>
    <row r="18716" spans="8:30" x14ac:dyDescent="0.25">
      <c r="H18716" s="8"/>
      <c r="I18716" s="8"/>
      <c r="N18716" s="23"/>
      <c r="O18716" s="24"/>
      <c r="P18716" s="19"/>
      <c r="Q18716" s="19"/>
      <c r="R18716" s="19"/>
      <c r="U18716" s="27"/>
      <c r="Z18716" s="9"/>
      <c r="AA18716" s="9"/>
      <c r="AD18716" s="9"/>
    </row>
    <row r="18717" spans="8:30" x14ac:dyDescent="0.25">
      <c r="H18717" s="8"/>
      <c r="I18717" s="8"/>
      <c r="N18717" s="23"/>
      <c r="O18717" s="24"/>
      <c r="P18717" s="19"/>
      <c r="Q18717" s="19"/>
      <c r="R18717" s="19"/>
      <c r="U18717" s="27"/>
      <c r="Z18717" s="9"/>
      <c r="AA18717" s="9"/>
      <c r="AD18717" s="9"/>
    </row>
    <row r="18718" spans="8:30" x14ac:dyDescent="0.25">
      <c r="H18718" s="8"/>
      <c r="I18718" s="8"/>
      <c r="N18718" s="23"/>
      <c r="O18718" s="24"/>
      <c r="P18718" s="19"/>
      <c r="Q18718" s="19"/>
      <c r="R18718" s="19"/>
      <c r="U18718" s="27"/>
      <c r="Z18718" s="9"/>
      <c r="AA18718" s="9"/>
      <c r="AD18718" s="9"/>
    </row>
    <row r="18719" spans="8:30" x14ac:dyDescent="0.25">
      <c r="H18719" s="8"/>
      <c r="I18719" s="8"/>
      <c r="N18719" s="23"/>
      <c r="O18719" s="24"/>
      <c r="P18719" s="19"/>
      <c r="Q18719" s="19"/>
      <c r="R18719" s="19"/>
      <c r="U18719" s="27"/>
      <c r="Z18719" s="9"/>
      <c r="AA18719" s="9"/>
      <c r="AD18719" s="9"/>
    </row>
    <row r="18720" spans="8:30" x14ac:dyDescent="0.25">
      <c r="H18720" s="8"/>
      <c r="I18720" s="8"/>
      <c r="N18720" s="23"/>
      <c r="O18720" s="24"/>
      <c r="P18720" s="19"/>
      <c r="Q18720" s="19"/>
      <c r="R18720" s="19"/>
      <c r="U18720" s="27"/>
      <c r="Z18720" s="9"/>
      <c r="AA18720" s="9"/>
      <c r="AD18720" s="9"/>
    </row>
    <row r="18721" spans="8:30" x14ac:dyDescent="0.25">
      <c r="H18721" s="8"/>
      <c r="I18721" s="8"/>
      <c r="N18721" s="23"/>
      <c r="O18721" s="24"/>
      <c r="P18721" s="19"/>
      <c r="Q18721" s="19"/>
      <c r="R18721" s="19"/>
      <c r="U18721" s="27"/>
      <c r="Z18721" s="9"/>
      <c r="AA18721" s="9"/>
      <c r="AD18721" s="9"/>
    </row>
    <row r="18722" spans="8:30" x14ac:dyDescent="0.25">
      <c r="H18722" s="8"/>
      <c r="I18722" s="8"/>
      <c r="N18722" s="23"/>
      <c r="O18722" s="24"/>
      <c r="P18722" s="19"/>
      <c r="Q18722" s="19"/>
      <c r="R18722" s="19"/>
      <c r="U18722" s="27"/>
      <c r="Z18722" s="9"/>
      <c r="AA18722" s="9"/>
      <c r="AD18722" s="9"/>
    </row>
    <row r="18723" spans="8:30" x14ac:dyDescent="0.25">
      <c r="H18723" s="8"/>
      <c r="I18723" s="8"/>
      <c r="N18723" s="23"/>
      <c r="O18723" s="24"/>
      <c r="P18723" s="19"/>
      <c r="Q18723" s="19"/>
      <c r="R18723" s="19"/>
      <c r="U18723" s="27"/>
      <c r="Z18723" s="9"/>
      <c r="AA18723" s="9"/>
      <c r="AD18723" s="9"/>
    </row>
    <row r="18724" spans="8:30" x14ac:dyDescent="0.25">
      <c r="H18724" s="8"/>
      <c r="I18724" s="8"/>
      <c r="N18724" s="23"/>
      <c r="O18724" s="24"/>
      <c r="P18724" s="19"/>
      <c r="Q18724" s="19"/>
      <c r="R18724" s="19"/>
      <c r="U18724" s="27"/>
      <c r="Z18724" s="9"/>
      <c r="AA18724" s="9"/>
      <c r="AD18724" s="9"/>
    </row>
    <row r="18725" spans="8:30" x14ac:dyDescent="0.25">
      <c r="H18725" s="8"/>
      <c r="I18725" s="8"/>
      <c r="N18725" s="23"/>
      <c r="O18725" s="24"/>
      <c r="P18725" s="19"/>
      <c r="Q18725" s="19"/>
      <c r="R18725" s="19"/>
      <c r="U18725" s="27"/>
      <c r="Z18725" s="9"/>
      <c r="AA18725" s="9"/>
      <c r="AD18725" s="9"/>
    </row>
    <row r="18726" spans="8:30" x14ac:dyDescent="0.25">
      <c r="H18726" s="8"/>
      <c r="I18726" s="8"/>
      <c r="N18726" s="23"/>
      <c r="O18726" s="24"/>
      <c r="P18726" s="19"/>
      <c r="Q18726" s="19"/>
      <c r="R18726" s="19"/>
      <c r="U18726" s="27"/>
      <c r="Z18726" s="9"/>
      <c r="AA18726" s="9"/>
      <c r="AD18726" s="9"/>
    </row>
    <row r="18727" spans="8:30" x14ac:dyDescent="0.25">
      <c r="H18727" s="8"/>
      <c r="I18727" s="8"/>
      <c r="N18727" s="23"/>
      <c r="O18727" s="24"/>
      <c r="P18727" s="19"/>
      <c r="Q18727" s="19"/>
      <c r="R18727" s="19"/>
      <c r="U18727" s="27"/>
      <c r="Z18727" s="9"/>
      <c r="AA18727" s="9"/>
      <c r="AD18727" s="9"/>
    </row>
    <row r="18728" spans="8:30" x14ac:dyDescent="0.25">
      <c r="H18728" s="8"/>
      <c r="I18728" s="8"/>
      <c r="N18728" s="23"/>
      <c r="O18728" s="24"/>
      <c r="P18728" s="19"/>
      <c r="Q18728" s="19"/>
      <c r="R18728" s="19"/>
      <c r="U18728" s="27"/>
      <c r="Z18728" s="9"/>
      <c r="AA18728" s="9"/>
      <c r="AD18728" s="9"/>
    </row>
    <row r="18729" spans="8:30" x14ac:dyDescent="0.25">
      <c r="H18729" s="8"/>
      <c r="I18729" s="8"/>
      <c r="N18729" s="23"/>
      <c r="O18729" s="24"/>
      <c r="P18729" s="19"/>
      <c r="Q18729" s="19"/>
      <c r="R18729" s="19"/>
      <c r="U18729" s="27"/>
      <c r="Z18729" s="9"/>
      <c r="AA18729" s="9"/>
      <c r="AD18729" s="9"/>
    </row>
    <row r="18730" spans="8:30" x14ac:dyDescent="0.25">
      <c r="H18730" s="8"/>
      <c r="I18730" s="8"/>
      <c r="N18730" s="23"/>
      <c r="O18730" s="24"/>
      <c r="P18730" s="19"/>
      <c r="Q18730" s="19"/>
      <c r="R18730" s="19"/>
      <c r="U18730" s="27"/>
      <c r="Z18730" s="9"/>
      <c r="AA18730" s="9"/>
      <c r="AD18730" s="9"/>
    </row>
    <row r="18731" spans="8:30" x14ac:dyDescent="0.25">
      <c r="H18731" s="8"/>
      <c r="I18731" s="8"/>
      <c r="N18731" s="23"/>
      <c r="O18731" s="24"/>
      <c r="P18731" s="19"/>
      <c r="Q18731" s="19"/>
      <c r="R18731" s="19"/>
      <c r="U18731" s="27"/>
      <c r="Z18731" s="9"/>
      <c r="AA18731" s="9"/>
      <c r="AD18731" s="9"/>
    </row>
    <row r="18732" spans="8:30" x14ac:dyDescent="0.25">
      <c r="H18732" s="8"/>
      <c r="I18732" s="8"/>
      <c r="N18732" s="23"/>
      <c r="O18732" s="24"/>
      <c r="P18732" s="19"/>
      <c r="Q18732" s="19"/>
      <c r="R18732" s="19"/>
      <c r="U18732" s="27"/>
      <c r="Z18732" s="9"/>
      <c r="AA18732" s="9"/>
      <c r="AD18732" s="9"/>
    </row>
    <row r="18733" spans="8:30" x14ac:dyDescent="0.25">
      <c r="H18733" s="8"/>
      <c r="I18733" s="8"/>
      <c r="N18733" s="23"/>
      <c r="O18733" s="24"/>
      <c r="P18733" s="19"/>
      <c r="Q18733" s="19"/>
      <c r="R18733" s="19"/>
      <c r="U18733" s="27"/>
      <c r="Z18733" s="9"/>
      <c r="AA18733" s="9"/>
      <c r="AD18733" s="9"/>
    </row>
    <row r="18734" spans="8:30" x14ac:dyDescent="0.25">
      <c r="H18734" s="8"/>
      <c r="I18734" s="8"/>
      <c r="N18734" s="23"/>
      <c r="O18734" s="24"/>
      <c r="P18734" s="19"/>
      <c r="Q18734" s="19"/>
      <c r="R18734" s="19"/>
      <c r="U18734" s="27"/>
      <c r="Z18734" s="9"/>
      <c r="AA18734" s="9"/>
      <c r="AD18734" s="9"/>
    </row>
    <row r="18735" spans="8:30" x14ac:dyDescent="0.25">
      <c r="H18735" s="8"/>
      <c r="I18735" s="8"/>
      <c r="N18735" s="23"/>
      <c r="O18735" s="24"/>
      <c r="P18735" s="19"/>
      <c r="Q18735" s="19"/>
      <c r="R18735" s="19"/>
      <c r="U18735" s="27"/>
      <c r="Z18735" s="9"/>
      <c r="AA18735" s="9"/>
      <c r="AD18735" s="9"/>
    </row>
    <row r="18736" spans="8:30" x14ac:dyDescent="0.25">
      <c r="H18736" s="8"/>
      <c r="I18736" s="8"/>
      <c r="N18736" s="23"/>
      <c r="O18736" s="24"/>
      <c r="P18736" s="19"/>
      <c r="Q18736" s="19"/>
      <c r="R18736" s="19"/>
      <c r="U18736" s="27"/>
      <c r="Z18736" s="9"/>
      <c r="AA18736" s="9"/>
      <c r="AD18736" s="9"/>
    </row>
    <row r="18737" spans="8:30" x14ac:dyDescent="0.25">
      <c r="H18737" s="8"/>
      <c r="I18737" s="8"/>
      <c r="N18737" s="23"/>
      <c r="O18737" s="24"/>
      <c r="P18737" s="19"/>
      <c r="Q18737" s="19"/>
      <c r="R18737" s="19"/>
      <c r="U18737" s="27"/>
      <c r="Z18737" s="9"/>
      <c r="AA18737" s="9"/>
      <c r="AD18737" s="9"/>
    </row>
    <row r="18738" spans="8:30" x14ac:dyDescent="0.25">
      <c r="H18738" s="8"/>
      <c r="I18738" s="8"/>
      <c r="N18738" s="23"/>
      <c r="O18738" s="24"/>
      <c r="P18738" s="19"/>
      <c r="Q18738" s="19"/>
      <c r="R18738" s="19"/>
      <c r="U18738" s="27"/>
      <c r="Z18738" s="9"/>
      <c r="AA18738" s="9"/>
      <c r="AD18738" s="9"/>
    </row>
    <row r="18739" spans="8:30" x14ac:dyDescent="0.25">
      <c r="H18739" s="8"/>
      <c r="I18739" s="8"/>
      <c r="N18739" s="23"/>
      <c r="O18739" s="24"/>
      <c r="P18739" s="19"/>
      <c r="Q18739" s="19"/>
      <c r="R18739" s="19"/>
      <c r="U18739" s="27"/>
      <c r="Z18739" s="9"/>
      <c r="AA18739" s="9"/>
      <c r="AD18739" s="9"/>
    </row>
    <row r="18740" spans="8:30" x14ac:dyDescent="0.25">
      <c r="H18740" s="8"/>
      <c r="I18740" s="8"/>
      <c r="N18740" s="23"/>
      <c r="O18740" s="24"/>
      <c r="P18740" s="19"/>
      <c r="Q18740" s="19"/>
      <c r="R18740" s="19"/>
      <c r="U18740" s="27"/>
      <c r="Z18740" s="9"/>
      <c r="AA18740" s="9"/>
      <c r="AD18740" s="9"/>
    </row>
    <row r="18741" spans="8:30" x14ac:dyDescent="0.25">
      <c r="H18741" s="8"/>
      <c r="I18741" s="8"/>
      <c r="N18741" s="23"/>
      <c r="O18741" s="24"/>
      <c r="P18741" s="19"/>
      <c r="Q18741" s="19"/>
      <c r="R18741" s="19"/>
      <c r="U18741" s="27"/>
      <c r="Z18741" s="9"/>
      <c r="AA18741" s="9"/>
      <c r="AD18741" s="9"/>
    </row>
    <row r="18742" spans="8:30" x14ac:dyDescent="0.25">
      <c r="H18742" s="8"/>
      <c r="I18742" s="8"/>
      <c r="N18742" s="23"/>
      <c r="O18742" s="24"/>
      <c r="P18742" s="19"/>
      <c r="Q18742" s="19"/>
      <c r="R18742" s="19"/>
      <c r="U18742" s="27"/>
      <c r="Z18742" s="9"/>
      <c r="AA18742" s="9"/>
      <c r="AD18742" s="9"/>
    </row>
    <row r="18743" spans="8:30" x14ac:dyDescent="0.25">
      <c r="H18743" s="8"/>
      <c r="I18743" s="8"/>
      <c r="N18743" s="23"/>
      <c r="O18743" s="24"/>
      <c r="P18743" s="19"/>
      <c r="Q18743" s="19"/>
      <c r="R18743" s="19"/>
      <c r="U18743" s="27"/>
      <c r="Z18743" s="9"/>
      <c r="AA18743" s="9"/>
      <c r="AD18743" s="9"/>
    </row>
    <row r="18744" spans="8:30" x14ac:dyDescent="0.25">
      <c r="H18744" s="8"/>
      <c r="I18744" s="8"/>
      <c r="N18744" s="23"/>
      <c r="O18744" s="24"/>
      <c r="P18744" s="19"/>
      <c r="Q18744" s="19"/>
      <c r="R18744" s="19"/>
      <c r="U18744" s="27"/>
      <c r="Z18744" s="9"/>
      <c r="AA18744" s="9"/>
      <c r="AD18744" s="9"/>
    </row>
    <row r="18745" spans="8:30" x14ac:dyDescent="0.25">
      <c r="H18745" s="8"/>
      <c r="I18745" s="8"/>
      <c r="N18745" s="23"/>
      <c r="O18745" s="24"/>
      <c r="P18745" s="19"/>
      <c r="Q18745" s="19"/>
      <c r="R18745" s="19"/>
      <c r="U18745" s="27"/>
      <c r="Z18745" s="9"/>
      <c r="AA18745" s="9"/>
      <c r="AD18745" s="9"/>
    </row>
    <row r="18746" spans="8:30" x14ac:dyDescent="0.25">
      <c r="H18746" s="8"/>
      <c r="I18746" s="8"/>
      <c r="N18746" s="23"/>
      <c r="O18746" s="24"/>
      <c r="P18746" s="19"/>
      <c r="Q18746" s="19"/>
      <c r="R18746" s="19"/>
      <c r="U18746" s="27"/>
      <c r="Z18746" s="9"/>
      <c r="AA18746" s="9"/>
      <c r="AD18746" s="9"/>
    </row>
    <row r="18747" spans="8:30" x14ac:dyDescent="0.25">
      <c r="H18747" s="8"/>
      <c r="I18747" s="8"/>
      <c r="N18747" s="23"/>
      <c r="O18747" s="24"/>
      <c r="P18747" s="19"/>
      <c r="Q18747" s="19"/>
      <c r="R18747" s="19"/>
      <c r="U18747" s="27"/>
      <c r="Z18747" s="9"/>
      <c r="AA18747" s="9"/>
      <c r="AD18747" s="9"/>
    </row>
    <row r="18748" spans="8:30" x14ac:dyDescent="0.25">
      <c r="H18748" s="8"/>
      <c r="I18748" s="8"/>
      <c r="N18748" s="23"/>
      <c r="O18748" s="24"/>
      <c r="P18748" s="19"/>
      <c r="Q18748" s="19"/>
      <c r="R18748" s="19"/>
      <c r="U18748" s="27"/>
      <c r="Z18748" s="9"/>
      <c r="AA18748" s="9"/>
      <c r="AD18748" s="9"/>
    </row>
    <row r="18749" spans="8:30" x14ac:dyDescent="0.25">
      <c r="H18749" s="8"/>
      <c r="I18749" s="8"/>
      <c r="N18749" s="23"/>
      <c r="O18749" s="24"/>
      <c r="P18749" s="19"/>
      <c r="Q18749" s="19"/>
      <c r="R18749" s="19"/>
      <c r="U18749" s="27"/>
      <c r="Z18749" s="9"/>
      <c r="AA18749" s="9"/>
      <c r="AD18749" s="9"/>
    </row>
    <row r="18750" spans="8:30" x14ac:dyDescent="0.25">
      <c r="H18750" s="8"/>
      <c r="I18750" s="8"/>
      <c r="N18750" s="23"/>
      <c r="O18750" s="24"/>
      <c r="P18750" s="19"/>
      <c r="Q18750" s="19"/>
      <c r="R18750" s="19"/>
      <c r="U18750" s="27"/>
      <c r="Z18750" s="9"/>
      <c r="AA18750" s="9"/>
      <c r="AD18750" s="9"/>
    </row>
    <row r="18751" spans="8:30" x14ac:dyDescent="0.25">
      <c r="H18751" s="8"/>
      <c r="I18751" s="8"/>
      <c r="N18751" s="23"/>
      <c r="O18751" s="24"/>
      <c r="P18751" s="19"/>
      <c r="Q18751" s="19"/>
      <c r="R18751" s="19"/>
      <c r="U18751" s="27"/>
      <c r="Z18751" s="9"/>
      <c r="AA18751" s="9"/>
      <c r="AD18751" s="9"/>
    </row>
    <row r="18752" spans="8:30" x14ac:dyDescent="0.25">
      <c r="H18752" s="8"/>
      <c r="I18752" s="8"/>
      <c r="N18752" s="23"/>
      <c r="O18752" s="24"/>
      <c r="P18752" s="19"/>
      <c r="Q18752" s="19"/>
      <c r="R18752" s="19"/>
      <c r="U18752" s="27"/>
      <c r="Z18752" s="9"/>
      <c r="AA18752" s="9"/>
      <c r="AD18752" s="9"/>
    </row>
    <row r="18753" spans="8:30" x14ac:dyDescent="0.25">
      <c r="H18753" s="8"/>
      <c r="I18753" s="8"/>
      <c r="N18753" s="23"/>
      <c r="O18753" s="24"/>
      <c r="P18753" s="19"/>
      <c r="Q18753" s="19"/>
      <c r="R18753" s="19"/>
      <c r="U18753" s="27"/>
      <c r="Z18753" s="9"/>
      <c r="AA18753" s="9"/>
      <c r="AD18753" s="9"/>
    </row>
    <row r="18754" spans="8:30" x14ac:dyDescent="0.25">
      <c r="H18754" s="8"/>
      <c r="I18754" s="8"/>
      <c r="N18754" s="23"/>
      <c r="O18754" s="24"/>
      <c r="P18754" s="19"/>
      <c r="Q18754" s="19"/>
      <c r="R18754" s="19"/>
      <c r="U18754" s="27"/>
      <c r="Z18754" s="9"/>
      <c r="AA18754" s="9"/>
      <c r="AD18754" s="9"/>
    </row>
    <row r="18755" spans="8:30" x14ac:dyDescent="0.25">
      <c r="H18755" s="8"/>
      <c r="I18755" s="8"/>
      <c r="N18755" s="23"/>
      <c r="O18755" s="24"/>
      <c r="P18755" s="19"/>
      <c r="Q18755" s="19"/>
      <c r="R18755" s="19"/>
      <c r="U18755" s="27"/>
      <c r="Z18755" s="9"/>
      <c r="AA18755" s="9"/>
      <c r="AD18755" s="9"/>
    </row>
    <row r="18756" spans="8:30" x14ac:dyDescent="0.25">
      <c r="H18756" s="8"/>
      <c r="I18756" s="8"/>
      <c r="N18756" s="23"/>
      <c r="O18756" s="24"/>
      <c r="P18756" s="19"/>
      <c r="Q18756" s="19"/>
      <c r="R18756" s="19"/>
      <c r="U18756" s="27"/>
      <c r="Z18756" s="9"/>
      <c r="AA18756" s="9"/>
      <c r="AD18756" s="9"/>
    </row>
    <row r="18757" spans="8:30" x14ac:dyDescent="0.25">
      <c r="H18757" s="8"/>
      <c r="I18757" s="8"/>
      <c r="N18757" s="23"/>
      <c r="O18757" s="24"/>
      <c r="P18757" s="19"/>
      <c r="Q18757" s="19"/>
      <c r="R18757" s="19"/>
      <c r="U18757" s="27"/>
      <c r="Z18757" s="9"/>
      <c r="AA18757" s="9"/>
      <c r="AD18757" s="9"/>
    </row>
    <row r="18758" spans="8:30" x14ac:dyDescent="0.25">
      <c r="H18758" s="8"/>
      <c r="I18758" s="8"/>
      <c r="N18758" s="23"/>
      <c r="O18758" s="24"/>
      <c r="P18758" s="19"/>
      <c r="Q18758" s="19"/>
      <c r="R18758" s="19"/>
      <c r="U18758" s="27"/>
      <c r="Z18758" s="9"/>
      <c r="AA18758" s="9"/>
      <c r="AD18758" s="9"/>
    </row>
    <row r="18759" spans="8:30" x14ac:dyDescent="0.25">
      <c r="H18759" s="8"/>
      <c r="I18759" s="8"/>
      <c r="N18759" s="23"/>
      <c r="O18759" s="24"/>
      <c r="P18759" s="19"/>
      <c r="Q18759" s="19"/>
      <c r="R18759" s="19"/>
      <c r="U18759" s="27"/>
      <c r="Z18759" s="9"/>
      <c r="AA18759" s="9"/>
      <c r="AD18759" s="9"/>
    </row>
    <row r="18760" spans="8:30" x14ac:dyDescent="0.25">
      <c r="H18760" s="8"/>
      <c r="I18760" s="8"/>
      <c r="N18760" s="23"/>
      <c r="O18760" s="24"/>
      <c r="P18760" s="19"/>
      <c r="Q18760" s="19"/>
      <c r="R18760" s="19"/>
      <c r="U18760" s="27"/>
      <c r="Z18760" s="9"/>
      <c r="AA18760" s="9"/>
      <c r="AD18760" s="9"/>
    </row>
    <row r="18761" spans="8:30" x14ac:dyDescent="0.25">
      <c r="H18761" s="8"/>
      <c r="I18761" s="8"/>
      <c r="N18761" s="23"/>
      <c r="O18761" s="24"/>
      <c r="P18761" s="19"/>
      <c r="Q18761" s="19"/>
      <c r="R18761" s="19"/>
      <c r="U18761" s="27"/>
      <c r="Z18761" s="9"/>
      <c r="AA18761" s="9"/>
      <c r="AD18761" s="9"/>
    </row>
    <row r="18762" spans="8:30" x14ac:dyDescent="0.25">
      <c r="H18762" s="8"/>
      <c r="I18762" s="8"/>
      <c r="N18762" s="23"/>
      <c r="O18762" s="24"/>
      <c r="P18762" s="19"/>
      <c r="Q18762" s="19"/>
      <c r="R18762" s="19"/>
      <c r="U18762" s="27"/>
      <c r="Z18762" s="9"/>
      <c r="AA18762" s="9"/>
      <c r="AD18762" s="9"/>
    </row>
    <row r="18763" spans="8:30" x14ac:dyDescent="0.25">
      <c r="H18763" s="8"/>
      <c r="I18763" s="8"/>
      <c r="N18763" s="23"/>
      <c r="O18763" s="24"/>
      <c r="P18763" s="19"/>
      <c r="Q18763" s="19"/>
      <c r="R18763" s="19"/>
      <c r="U18763" s="27"/>
      <c r="Z18763" s="9"/>
      <c r="AA18763" s="9"/>
      <c r="AD18763" s="9"/>
    </row>
    <row r="18764" spans="8:30" x14ac:dyDescent="0.25">
      <c r="H18764" s="8"/>
      <c r="I18764" s="8"/>
      <c r="N18764" s="23"/>
      <c r="O18764" s="24"/>
      <c r="P18764" s="19"/>
      <c r="Q18764" s="19"/>
      <c r="R18764" s="19"/>
      <c r="U18764" s="27"/>
      <c r="Z18764" s="9"/>
      <c r="AA18764" s="9"/>
      <c r="AD18764" s="9"/>
    </row>
    <row r="18765" spans="8:30" x14ac:dyDescent="0.25">
      <c r="H18765" s="8"/>
      <c r="I18765" s="8"/>
      <c r="N18765" s="23"/>
      <c r="O18765" s="24"/>
      <c r="P18765" s="19"/>
      <c r="Q18765" s="19"/>
      <c r="R18765" s="19"/>
      <c r="U18765" s="27"/>
      <c r="Z18765" s="9"/>
      <c r="AA18765" s="9"/>
      <c r="AD18765" s="9"/>
    </row>
    <row r="18766" spans="8:30" x14ac:dyDescent="0.25">
      <c r="H18766" s="8"/>
      <c r="I18766" s="8"/>
      <c r="N18766" s="23"/>
      <c r="O18766" s="24"/>
      <c r="P18766" s="19"/>
      <c r="Q18766" s="19"/>
      <c r="R18766" s="19"/>
      <c r="U18766" s="27"/>
      <c r="Z18766" s="9"/>
      <c r="AA18766" s="9"/>
      <c r="AD18766" s="9"/>
    </row>
    <row r="18767" spans="8:30" x14ac:dyDescent="0.25">
      <c r="H18767" s="8"/>
      <c r="I18767" s="8"/>
      <c r="N18767" s="23"/>
      <c r="O18767" s="24"/>
      <c r="P18767" s="19"/>
      <c r="Q18767" s="19"/>
      <c r="R18767" s="19"/>
      <c r="U18767" s="27"/>
      <c r="Z18767" s="9"/>
      <c r="AA18767" s="9"/>
      <c r="AD18767" s="9"/>
    </row>
    <row r="18768" spans="8:30" x14ac:dyDescent="0.25">
      <c r="H18768" s="8"/>
      <c r="I18768" s="8"/>
      <c r="N18768" s="23"/>
      <c r="O18768" s="24"/>
      <c r="P18768" s="19"/>
      <c r="Q18768" s="19"/>
      <c r="R18768" s="19"/>
      <c r="U18768" s="27"/>
      <c r="Z18768" s="9"/>
      <c r="AA18768" s="9"/>
      <c r="AD18768" s="9"/>
    </row>
    <row r="18769" spans="8:30" x14ac:dyDescent="0.25">
      <c r="H18769" s="8"/>
      <c r="I18769" s="8"/>
      <c r="N18769" s="23"/>
      <c r="O18769" s="24"/>
      <c r="P18769" s="19"/>
      <c r="Q18769" s="19"/>
      <c r="R18769" s="19"/>
      <c r="U18769" s="27"/>
      <c r="Z18769" s="9"/>
      <c r="AA18769" s="9"/>
      <c r="AD18769" s="9"/>
    </row>
    <row r="18770" spans="8:30" x14ac:dyDescent="0.25">
      <c r="H18770" s="8"/>
      <c r="I18770" s="8"/>
      <c r="N18770" s="23"/>
      <c r="O18770" s="24"/>
      <c r="P18770" s="19"/>
      <c r="Q18770" s="19"/>
      <c r="R18770" s="19"/>
      <c r="U18770" s="27"/>
      <c r="Z18770" s="9"/>
      <c r="AA18770" s="9"/>
      <c r="AD18770" s="9"/>
    </row>
    <row r="18771" spans="8:30" x14ac:dyDescent="0.25">
      <c r="H18771" s="8"/>
      <c r="I18771" s="8"/>
      <c r="N18771" s="23"/>
      <c r="O18771" s="24"/>
      <c r="P18771" s="19"/>
      <c r="Q18771" s="19"/>
      <c r="R18771" s="19"/>
      <c r="U18771" s="27"/>
      <c r="Z18771" s="9"/>
      <c r="AA18771" s="9"/>
      <c r="AD18771" s="9"/>
    </row>
    <row r="18772" spans="8:30" x14ac:dyDescent="0.25">
      <c r="H18772" s="8"/>
      <c r="I18772" s="8"/>
      <c r="N18772" s="23"/>
      <c r="O18772" s="24"/>
      <c r="P18772" s="19"/>
      <c r="Q18772" s="19"/>
      <c r="R18772" s="19"/>
      <c r="U18772" s="27"/>
      <c r="Z18772" s="9"/>
      <c r="AA18772" s="9"/>
      <c r="AD18772" s="9"/>
    </row>
    <row r="18773" spans="8:30" x14ac:dyDescent="0.25">
      <c r="H18773" s="8"/>
      <c r="I18773" s="8"/>
      <c r="N18773" s="23"/>
      <c r="O18773" s="24"/>
      <c r="P18773" s="19"/>
      <c r="Q18773" s="19"/>
      <c r="R18773" s="19"/>
      <c r="U18773" s="27"/>
      <c r="Z18773" s="9"/>
      <c r="AA18773" s="9"/>
      <c r="AD18773" s="9"/>
    </row>
    <row r="18774" spans="8:30" x14ac:dyDescent="0.25">
      <c r="H18774" s="8"/>
      <c r="I18774" s="8"/>
      <c r="N18774" s="23"/>
      <c r="O18774" s="24"/>
      <c r="P18774" s="19"/>
      <c r="Q18774" s="19"/>
      <c r="R18774" s="19"/>
      <c r="U18774" s="27"/>
      <c r="Z18774" s="9"/>
      <c r="AA18774" s="9"/>
      <c r="AD18774" s="9"/>
    </row>
    <row r="18775" spans="8:30" x14ac:dyDescent="0.25">
      <c r="H18775" s="8"/>
      <c r="I18775" s="8"/>
      <c r="N18775" s="23"/>
      <c r="O18775" s="24"/>
      <c r="P18775" s="19"/>
      <c r="Q18775" s="19"/>
      <c r="R18775" s="19"/>
      <c r="U18775" s="27"/>
      <c r="Z18775" s="9"/>
      <c r="AA18775" s="9"/>
      <c r="AD18775" s="9"/>
    </row>
    <row r="18776" spans="8:30" x14ac:dyDescent="0.25">
      <c r="H18776" s="8"/>
      <c r="I18776" s="8"/>
      <c r="N18776" s="23"/>
      <c r="O18776" s="24"/>
      <c r="P18776" s="19"/>
      <c r="Q18776" s="19"/>
      <c r="R18776" s="19"/>
      <c r="U18776" s="27"/>
      <c r="Z18776" s="9"/>
      <c r="AA18776" s="9"/>
      <c r="AD18776" s="9"/>
    </row>
    <row r="18777" spans="8:30" x14ac:dyDescent="0.25">
      <c r="H18777" s="8"/>
      <c r="I18777" s="8"/>
      <c r="N18777" s="23"/>
      <c r="O18777" s="24"/>
      <c r="P18777" s="19"/>
      <c r="Q18777" s="19"/>
      <c r="R18777" s="19"/>
      <c r="U18777" s="27"/>
      <c r="Z18777" s="9"/>
      <c r="AA18777" s="9"/>
      <c r="AD18777" s="9"/>
    </row>
    <row r="18778" spans="8:30" x14ac:dyDescent="0.25">
      <c r="H18778" s="8"/>
      <c r="I18778" s="8"/>
      <c r="N18778" s="23"/>
      <c r="O18778" s="24"/>
      <c r="P18778" s="19"/>
      <c r="Q18778" s="19"/>
      <c r="R18778" s="19"/>
      <c r="U18778" s="27"/>
      <c r="Z18778" s="9"/>
      <c r="AA18778" s="9"/>
      <c r="AD18778" s="9"/>
    </row>
    <row r="18779" spans="8:30" x14ac:dyDescent="0.25">
      <c r="H18779" s="8"/>
      <c r="I18779" s="8"/>
      <c r="N18779" s="23"/>
      <c r="O18779" s="24"/>
      <c r="P18779" s="19"/>
      <c r="Q18779" s="19"/>
      <c r="R18779" s="19"/>
      <c r="U18779" s="27"/>
      <c r="Z18779" s="9"/>
      <c r="AA18779" s="9"/>
      <c r="AD18779" s="9"/>
    </row>
    <row r="18780" spans="8:30" x14ac:dyDescent="0.25">
      <c r="H18780" s="8"/>
      <c r="I18780" s="8"/>
      <c r="N18780" s="23"/>
      <c r="O18780" s="24"/>
      <c r="P18780" s="19"/>
      <c r="Q18780" s="19"/>
      <c r="R18780" s="19"/>
      <c r="U18780" s="27"/>
      <c r="Z18780" s="9"/>
      <c r="AA18780" s="9"/>
      <c r="AD18780" s="9"/>
    </row>
    <row r="18781" spans="8:30" x14ac:dyDescent="0.25">
      <c r="H18781" s="8"/>
      <c r="I18781" s="8"/>
      <c r="N18781" s="23"/>
      <c r="O18781" s="24"/>
      <c r="P18781" s="19"/>
      <c r="Q18781" s="19"/>
      <c r="R18781" s="19"/>
      <c r="U18781" s="27"/>
      <c r="Z18781" s="9"/>
      <c r="AA18781" s="9"/>
      <c r="AD18781" s="9"/>
    </row>
    <row r="18782" spans="8:30" x14ac:dyDescent="0.25">
      <c r="H18782" s="8"/>
      <c r="I18782" s="8"/>
      <c r="N18782" s="23"/>
      <c r="O18782" s="24"/>
      <c r="P18782" s="19"/>
      <c r="Q18782" s="19"/>
      <c r="R18782" s="19"/>
      <c r="U18782" s="27"/>
      <c r="Z18782" s="9"/>
      <c r="AA18782" s="9"/>
      <c r="AD18782" s="9"/>
    </row>
    <row r="18783" spans="8:30" x14ac:dyDescent="0.25">
      <c r="H18783" s="8"/>
      <c r="I18783" s="8"/>
      <c r="N18783" s="23"/>
      <c r="O18783" s="24"/>
      <c r="P18783" s="19"/>
      <c r="Q18783" s="19"/>
      <c r="R18783" s="19"/>
      <c r="U18783" s="27"/>
      <c r="Z18783" s="9"/>
      <c r="AA18783" s="9"/>
      <c r="AD18783" s="9"/>
    </row>
    <row r="18784" spans="8:30" x14ac:dyDescent="0.25">
      <c r="H18784" s="8"/>
      <c r="I18784" s="8"/>
      <c r="N18784" s="23"/>
      <c r="O18784" s="24"/>
      <c r="P18784" s="19"/>
      <c r="Q18784" s="19"/>
      <c r="R18784" s="19"/>
      <c r="U18784" s="27"/>
      <c r="Z18784" s="9"/>
      <c r="AA18784" s="9"/>
      <c r="AD18784" s="9"/>
    </row>
    <row r="18785" spans="8:30" x14ac:dyDescent="0.25">
      <c r="H18785" s="8"/>
      <c r="I18785" s="8"/>
      <c r="N18785" s="23"/>
      <c r="O18785" s="24"/>
      <c r="P18785" s="19"/>
      <c r="Q18785" s="19"/>
      <c r="R18785" s="19"/>
      <c r="U18785" s="27"/>
      <c r="Z18785" s="9"/>
      <c r="AA18785" s="9"/>
      <c r="AD18785" s="9"/>
    </row>
    <row r="18786" spans="8:30" x14ac:dyDescent="0.25">
      <c r="H18786" s="8"/>
      <c r="I18786" s="8"/>
      <c r="N18786" s="23"/>
      <c r="O18786" s="24"/>
      <c r="P18786" s="19"/>
      <c r="Q18786" s="19"/>
      <c r="R18786" s="19"/>
      <c r="U18786" s="27"/>
      <c r="Z18786" s="9"/>
      <c r="AA18786" s="9"/>
      <c r="AD18786" s="9"/>
    </row>
    <row r="18787" spans="8:30" x14ac:dyDescent="0.25">
      <c r="H18787" s="8"/>
      <c r="I18787" s="8"/>
      <c r="N18787" s="23"/>
      <c r="O18787" s="24"/>
      <c r="P18787" s="19"/>
      <c r="Q18787" s="19"/>
      <c r="R18787" s="19"/>
      <c r="U18787" s="27"/>
      <c r="Z18787" s="9"/>
      <c r="AA18787" s="9"/>
      <c r="AD18787" s="9"/>
    </row>
    <row r="18788" spans="8:30" x14ac:dyDescent="0.25">
      <c r="H18788" s="8"/>
      <c r="I18788" s="8"/>
      <c r="N18788" s="23"/>
      <c r="O18788" s="24"/>
      <c r="P18788" s="19"/>
      <c r="Q18788" s="19"/>
      <c r="R18788" s="19"/>
      <c r="U18788" s="27"/>
      <c r="Z18788" s="9"/>
      <c r="AA18788" s="9"/>
      <c r="AD18788" s="9"/>
    </row>
    <row r="18789" spans="8:30" x14ac:dyDescent="0.25">
      <c r="H18789" s="8"/>
      <c r="I18789" s="8"/>
      <c r="N18789" s="23"/>
      <c r="O18789" s="24"/>
      <c r="P18789" s="19"/>
      <c r="Q18789" s="19"/>
      <c r="R18789" s="19"/>
      <c r="U18789" s="27"/>
      <c r="Z18789" s="9"/>
      <c r="AA18789" s="9"/>
      <c r="AD18789" s="9"/>
    </row>
    <row r="18790" spans="8:30" x14ac:dyDescent="0.25">
      <c r="H18790" s="8"/>
      <c r="I18790" s="8"/>
      <c r="N18790" s="23"/>
      <c r="O18790" s="24"/>
      <c r="P18790" s="19"/>
      <c r="Q18790" s="19"/>
      <c r="R18790" s="19"/>
      <c r="U18790" s="27"/>
      <c r="Z18790" s="9"/>
      <c r="AA18790" s="9"/>
      <c r="AD18790" s="9"/>
    </row>
    <row r="18791" spans="8:30" x14ac:dyDescent="0.25">
      <c r="H18791" s="8"/>
      <c r="I18791" s="8"/>
      <c r="N18791" s="23"/>
      <c r="O18791" s="24"/>
      <c r="P18791" s="19"/>
      <c r="Q18791" s="19"/>
      <c r="R18791" s="19"/>
      <c r="U18791" s="27"/>
      <c r="Z18791" s="9"/>
      <c r="AA18791" s="9"/>
      <c r="AD18791" s="9"/>
    </row>
    <row r="18792" spans="8:30" x14ac:dyDescent="0.25">
      <c r="H18792" s="8"/>
      <c r="I18792" s="8"/>
      <c r="N18792" s="23"/>
      <c r="O18792" s="24"/>
      <c r="P18792" s="19"/>
      <c r="Q18792" s="19"/>
      <c r="R18792" s="19"/>
      <c r="U18792" s="27"/>
      <c r="Z18792" s="9"/>
      <c r="AA18792" s="9"/>
      <c r="AD18792" s="9"/>
    </row>
    <row r="18793" spans="8:30" x14ac:dyDescent="0.25">
      <c r="H18793" s="8"/>
      <c r="I18793" s="8"/>
      <c r="N18793" s="23"/>
      <c r="O18793" s="24"/>
      <c r="P18793" s="19"/>
      <c r="Q18793" s="19"/>
      <c r="R18793" s="19"/>
      <c r="U18793" s="27"/>
      <c r="Z18793" s="9"/>
      <c r="AA18793" s="9"/>
      <c r="AD18793" s="9"/>
    </row>
    <row r="18794" spans="8:30" x14ac:dyDescent="0.25">
      <c r="H18794" s="8"/>
      <c r="I18794" s="8"/>
      <c r="N18794" s="23"/>
      <c r="O18794" s="24"/>
      <c r="P18794" s="19"/>
      <c r="Q18794" s="19"/>
      <c r="R18794" s="19"/>
      <c r="U18794" s="27"/>
      <c r="Z18794" s="9"/>
      <c r="AA18794" s="9"/>
      <c r="AD18794" s="9"/>
    </row>
    <row r="18795" spans="8:30" x14ac:dyDescent="0.25">
      <c r="H18795" s="8"/>
      <c r="I18795" s="8"/>
      <c r="N18795" s="23"/>
      <c r="O18795" s="24"/>
      <c r="P18795" s="19"/>
      <c r="Q18795" s="19"/>
      <c r="R18795" s="19"/>
      <c r="U18795" s="27"/>
      <c r="Z18795" s="9"/>
      <c r="AA18795" s="9"/>
      <c r="AD18795" s="9"/>
    </row>
    <row r="18796" spans="8:30" x14ac:dyDescent="0.25">
      <c r="H18796" s="8"/>
      <c r="I18796" s="8"/>
      <c r="N18796" s="23"/>
      <c r="O18796" s="24"/>
      <c r="P18796" s="19"/>
      <c r="Q18796" s="19"/>
      <c r="R18796" s="19"/>
      <c r="U18796" s="27"/>
      <c r="Z18796" s="9"/>
      <c r="AA18796" s="9"/>
      <c r="AD18796" s="9"/>
    </row>
    <row r="18797" spans="8:30" x14ac:dyDescent="0.25">
      <c r="H18797" s="8"/>
      <c r="I18797" s="8"/>
      <c r="N18797" s="23"/>
      <c r="O18797" s="24"/>
      <c r="P18797" s="19"/>
      <c r="Q18797" s="19"/>
      <c r="R18797" s="19"/>
      <c r="U18797" s="27"/>
      <c r="Z18797" s="9"/>
      <c r="AA18797" s="9"/>
      <c r="AD18797" s="9"/>
    </row>
    <row r="18798" spans="8:30" x14ac:dyDescent="0.25">
      <c r="H18798" s="8"/>
      <c r="I18798" s="8"/>
      <c r="N18798" s="23"/>
      <c r="O18798" s="24"/>
      <c r="P18798" s="19"/>
      <c r="Q18798" s="19"/>
      <c r="R18798" s="19"/>
      <c r="U18798" s="27"/>
      <c r="Z18798" s="9"/>
      <c r="AA18798" s="9"/>
      <c r="AD18798" s="9"/>
    </row>
    <row r="18799" spans="8:30" x14ac:dyDescent="0.25">
      <c r="H18799" s="8"/>
      <c r="I18799" s="8"/>
      <c r="N18799" s="23"/>
      <c r="O18799" s="24"/>
      <c r="P18799" s="19"/>
      <c r="Q18799" s="19"/>
      <c r="R18799" s="19"/>
      <c r="U18799" s="27"/>
      <c r="Z18799" s="9"/>
      <c r="AA18799" s="9"/>
      <c r="AD18799" s="9"/>
    </row>
    <row r="18800" spans="8:30" x14ac:dyDescent="0.25">
      <c r="H18800" s="8"/>
      <c r="I18800" s="8"/>
      <c r="N18800" s="23"/>
      <c r="O18800" s="24"/>
      <c r="P18800" s="19"/>
      <c r="Q18800" s="19"/>
      <c r="R18800" s="19"/>
      <c r="U18800" s="27"/>
      <c r="Z18800" s="9"/>
      <c r="AA18800" s="9"/>
      <c r="AD18800" s="9"/>
    </row>
    <row r="18801" spans="8:30" x14ac:dyDescent="0.25">
      <c r="H18801" s="8"/>
      <c r="I18801" s="8"/>
      <c r="N18801" s="23"/>
      <c r="O18801" s="24"/>
      <c r="P18801" s="19"/>
      <c r="Q18801" s="19"/>
      <c r="R18801" s="19"/>
      <c r="U18801" s="27"/>
      <c r="Z18801" s="9"/>
      <c r="AA18801" s="9"/>
      <c r="AD18801" s="9"/>
    </row>
    <row r="18802" spans="8:30" x14ac:dyDescent="0.25">
      <c r="H18802" s="8"/>
      <c r="I18802" s="8"/>
      <c r="N18802" s="23"/>
      <c r="O18802" s="24"/>
      <c r="P18802" s="19"/>
      <c r="Q18802" s="19"/>
      <c r="R18802" s="19"/>
      <c r="U18802" s="27"/>
      <c r="Z18802" s="9"/>
      <c r="AA18802" s="9"/>
      <c r="AD18802" s="9"/>
    </row>
    <row r="18803" spans="8:30" x14ac:dyDescent="0.25">
      <c r="H18803" s="8"/>
      <c r="I18803" s="8"/>
      <c r="N18803" s="23"/>
      <c r="O18803" s="24"/>
      <c r="P18803" s="19"/>
      <c r="Q18803" s="19"/>
      <c r="R18803" s="19"/>
      <c r="U18803" s="27"/>
      <c r="Z18803" s="9"/>
      <c r="AA18803" s="9"/>
      <c r="AD18803" s="9"/>
    </row>
    <row r="18804" spans="8:30" x14ac:dyDescent="0.25">
      <c r="H18804" s="8"/>
      <c r="I18804" s="8"/>
      <c r="N18804" s="23"/>
      <c r="O18804" s="24"/>
      <c r="P18804" s="19"/>
      <c r="Q18804" s="19"/>
      <c r="R18804" s="19"/>
      <c r="U18804" s="27"/>
      <c r="Z18804" s="9"/>
      <c r="AA18804" s="9"/>
      <c r="AD18804" s="9"/>
    </row>
    <row r="18805" spans="8:30" x14ac:dyDescent="0.25">
      <c r="H18805" s="8"/>
      <c r="I18805" s="8"/>
      <c r="N18805" s="23"/>
      <c r="O18805" s="24"/>
      <c r="P18805" s="19"/>
      <c r="Q18805" s="19"/>
      <c r="R18805" s="19"/>
      <c r="U18805" s="27"/>
      <c r="Z18805" s="9"/>
      <c r="AA18805" s="9"/>
      <c r="AD18805" s="9"/>
    </row>
    <row r="18806" spans="8:30" x14ac:dyDescent="0.25">
      <c r="H18806" s="8"/>
      <c r="I18806" s="8"/>
      <c r="N18806" s="23"/>
      <c r="O18806" s="24"/>
      <c r="P18806" s="19"/>
      <c r="Q18806" s="19"/>
      <c r="R18806" s="19"/>
      <c r="U18806" s="27"/>
      <c r="Z18806" s="9"/>
      <c r="AA18806" s="9"/>
      <c r="AD18806" s="9"/>
    </row>
    <row r="18807" spans="8:30" x14ac:dyDescent="0.25">
      <c r="H18807" s="8"/>
      <c r="I18807" s="8"/>
      <c r="N18807" s="23"/>
      <c r="O18807" s="24"/>
      <c r="P18807" s="19"/>
      <c r="Q18807" s="19"/>
      <c r="R18807" s="19"/>
      <c r="U18807" s="27"/>
      <c r="Z18807" s="9"/>
      <c r="AA18807" s="9"/>
      <c r="AD18807" s="9"/>
    </row>
    <row r="18808" spans="8:30" x14ac:dyDescent="0.25">
      <c r="H18808" s="8"/>
      <c r="I18808" s="8"/>
      <c r="N18808" s="23"/>
      <c r="O18808" s="24"/>
      <c r="P18808" s="19"/>
      <c r="Q18808" s="19"/>
      <c r="R18808" s="19"/>
      <c r="U18808" s="27"/>
      <c r="Z18808" s="9"/>
      <c r="AA18808" s="9"/>
      <c r="AD18808" s="9"/>
    </row>
    <row r="18809" spans="8:30" x14ac:dyDescent="0.25">
      <c r="H18809" s="8"/>
      <c r="I18809" s="8"/>
      <c r="N18809" s="23"/>
      <c r="O18809" s="24"/>
      <c r="P18809" s="19"/>
      <c r="Q18809" s="19"/>
      <c r="R18809" s="19"/>
      <c r="U18809" s="27"/>
      <c r="Z18809" s="9"/>
      <c r="AA18809" s="9"/>
      <c r="AD18809" s="9"/>
    </row>
    <row r="18810" spans="8:30" x14ac:dyDescent="0.25">
      <c r="H18810" s="8"/>
      <c r="I18810" s="8"/>
      <c r="N18810" s="23"/>
      <c r="O18810" s="24"/>
      <c r="P18810" s="19"/>
      <c r="Q18810" s="19"/>
      <c r="R18810" s="19"/>
      <c r="U18810" s="27"/>
      <c r="Z18810" s="9"/>
      <c r="AA18810" s="9"/>
      <c r="AD18810" s="9"/>
    </row>
    <row r="18811" spans="8:30" x14ac:dyDescent="0.25">
      <c r="H18811" s="8"/>
      <c r="I18811" s="8"/>
      <c r="N18811" s="23"/>
      <c r="O18811" s="24"/>
      <c r="P18811" s="19"/>
      <c r="Q18811" s="19"/>
      <c r="R18811" s="19"/>
      <c r="U18811" s="27"/>
      <c r="Z18811" s="9"/>
      <c r="AA18811" s="9"/>
      <c r="AD18811" s="9"/>
    </row>
    <row r="18812" spans="8:30" x14ac:dyDescent="0.25">
      <c r="H18812" s="8"/>
      <c r="I18812" s="8"/>
      <c r="N18812" s="23"/>
      <c r="O18812" s="24"/>
      <c r="P18812" s="19"/>
      <c r="Q18812" s="19"/>
      <c r="R18812" s="19"/>
      <c r="U18812" s="27"/>
      <c r="Z18812" s="9"/>
      <c r="AA18812" s="9"/>
      <c r="AD18812" s="9"/>
    </row>
    <row r="18813" spans="8:30" x14ac:dyDescent="0.25">
      <c r="H18813" s="8"/>
      <c r="I18813" s="8"/>
      <c r="N18813" s="23"/>
      <c r="O18813" s="24"/>
      <c r="P18813" s="19"/>
      <c r="Q18813" s="19"/>
      <c r="R18813" s="19"/>
      <c r="U18813" s="27"/>
      <c r="Z18813" s="9"/>
      <c r="AA18813" s="9"/>
      <c r="AD18813" s="9"/>
    </row>
    <row r="18814" spans="8:30" x14ac:dyDescent="0.25">
      <c r="H18814" s="8"/>
      <c r="I18814" s="8"/>
      <c r="N18814" s="23"/>
      <c r="O18814" s="24"/>
      <c r="P18814" s="19"/>
      <c r="Q18814" s="19"/>
      <c r="R18814" s="19"/>
      <c r="U18814" s="27"/>
      <c r="Z18814" s="9"/>
      <c r="AA18814" s="9"/>
      <c r="AD18814" s="9"/>
    </row>
    <row r="18815" spans="8:30" x14ac:dyDescent="0.25">
      <c r="H18815" s="8"/>
      <c r="I18815" s="8"/>
      <c r="N18815" s="23"/>
      <c r="O18815" s="24"/>
      <c r="P18815" s="19"/>
      <c r="Q18815" s="19"/>
      <c r="R18815" s="19"/>
      <c r="U18815" s="27"/>
      <c r="Z18815" s="9"/>
      <c r="AA18815" s="9"/>
      <c r="AD18815" s="9"/>
    </row>
    <row r="18816" spans="8:30" x14ac:dyDescent="0.25">
      <c r="H18816" s="8"/>
      <c r="I18816" s="8"/>
      <c r="N18816" s="23"/>
      <c r="O18816" s="24"/>
      <c r="P18816" s="19"/>
      <c r="Q18816" s="19"/>
      <c r="R18816" s="19"/>
      <c r="U18816" s="27"/>
      <c r="Z18816" s="9"/>
      <c r="AA18816" s="9"/>
      <c r="AD18816" s="9"/>
    </row>
    <row r="18817" spans="8:30" x14ac:dyDescent="0.25">
      <c r="H18817" s="8"/>
      <c r="I18817" s="8"/>
      <c r="N18817" s="23"/>
      <c r="O18817" s="24"/>
      <c r="P18817" s="19"/>
      <c r="Q18817" s="19"/>
      <c r="R18817" s="19"/>
      <c r="U18817" s="27"/>
      <c r="Z18817" s="9"/>
      <c r="AA18817" s="9"/>
      <c r="AD18817" s="9"/>
    </row>
    <row r="18818" spans="8:30" x14ac:dyDescent="0.25">
      <c r="H18818" s="8"/>
      <c r="I18818" s="8"/>
      <c r="N18818" s="23"/>
      <c r="O18818" s="24"/>
      <c r="P18818" s="19"/>
      <c r="Q18818" s="19"/>
      <c r="R18818" s="19"/>
      <c r="U18818" s="27"/>
      <c r="Z18818" s="9"/>
      <c r="AA18818" s="9"/>
      <c r="AD18818" s="9"/>
    </row>
    <row r="18819" spans="8:30" x14ac:dyDescent="0.25">
      <c r="H18819" s="8"/>
      <c r="I18819" s="8"/>
      <c r="N18819" s="23"/>
      <c r="O18819" s="24"/>
      <c r="P18819" s="19"/>
      <c r="Q18819" s="19"/>
      <c r="R18819" s="19"/>
      <c r="U18819" s="27"/>
      <c r="Z18819" s="9"/>
      <c r="AA18819" s="9"/>
      <c r="AD18819" s="9"/>
    </row>
    <row r="18820" spans="8:30" x14ac:dyDescent="0.25">
      <c r="H18820" s="8"/>
      <c r="I18820" s="8"/>
      <c r="N18820" s="23"/>
      <c r="O18820" s="24"/>
      <c r="P18820" s="19"/>
      <c r="Q18820" s="19"/>
      <c r="R18820" s="19"/>
      <c r="U18820" s="27"/>
      <c r="Z18820" s="9"/>
      <c r="AA18820" s="9"/>
      <c r="AD18820" s="9"/>
    </row>
    <row r="18821" spans="8:30" x14ac:dyDescent="0.25">
      <c r="H18821" s="8"/>
      <c r="I18821" s="8"/>
      <c r="N18821" s="23"/>
      <c r="O18821" s="24"/>
      <c r="P18821" s="19"/>
      <c r="Q18821" s="19"/>
      <c r="R18821" s="19"/>
      <c r="U18821" s="27"/>
      <c r="Z18821" s="9"/>
      <c r="AA18821" s="9"/>
      <c r="AD18821" s="9"/>
    </row>
    <row r="18822" spans="8:30" x14ac:dyDescent="0.25">
      <c r="H18822" s="8"/>
      <c r="I18822" s="8"/>
      <c r="N18822" s="23"/>
      <c r="O18822" s="24"/>
      <c r="P18822" s="19"/>
      <c r="Q18822" s="19"/>
      <c r="R18822" s="19"/>
      <c r="U18822" s="27"/>
      <c r="Z18822" s="9"/>
      <c r="AA18822" s="9"/>
      <c r="AD18822" s="9"/>
    </row>
    <row r="18823" spans="8:30" x14ac:dyDescent="0.25">
      <c r="H18823" s="8"/>
      <c r="I18823" s="8"/>
      <c r="N18823" s="23"/>
      <c r="O18823" s="24"/>
      <c r="P18823" s="19"/>
      <c r="Q18823" s="19"/>
      <c r="R18823" s="19"/>
      <c r="U18823" s="27"/>
      <c r="Z18823" s="9"/>
      <c r="AA18823" s="9"/>
      <c r="AD18823" s="9"/>
    </row>
    <row r="18824" spans="8:30" x14ac:dyDescent="0.25">
      <c r="H18824" s="8"/>
      <c r="I18824" s="8"/>
      <c r="N18824" s="23"/>
      <c r="O18824" s="24"/>
      <c r="P18824" s="19"/>
      <c r="Q18824" s="19"/>
      <c r="R18824" s="19"/>
      <c r="U18824" s="27"/>
      <c r="Z18824" s="9"/>
      <c r="AA18824" s="9"/>
      <c r="AD18824" s="9"/>
    </row>
    <row r="18825" spans="8:30" x14ac:dyDescent="0.25">
      <c r="H18825" s="8"/>
      <c r="I18825" s="8"/>
      <c r="N18825" s="23"/>
      <c r="O18825" s="24"/>
      <c r="P18825" s="19"/>
      <c r="Q18825" s="19"/>
      <c r="R18825" s="19"/>
      <c r="U18825" s="27"/>
      <c r="Z18825" s="9"/>
      <c r="AA18825" s="9"/>
      <c r="AD18825" s="9"/>
    </row>
    <row r="18826" spans="8:30" x14ac:dyDescent="0.25">
      <c r="H18826" s="8"/>
      <c r="I18826" s="8"/>
      <c r="N18826" s="23"/>
      <c r="O18826" s="24"/>
      <c r="P18826" s="19"/>
      <c r="Q18826" s="19"/>
      <c r="R18826" s="19"/>
      <c r="U18826" s="27"/>
      <c r="Z18826" s="9"/>
      <c r="AA18826" s="9"/>
      <c r="AD18826" s="9"/>
    </row>
    <row r="18827" spans="8:30" x14ac:dyDescent="0.25">
      <c r="H18827" s="8"/>
      <c r="I18827" s="8"/>
      <c r="N18827" s="23"/>
      <c r="O18827" s="24"/>
      <c r="P18827" s="19"/>
      <c r="Q18827" s="19"/>
      <c r="R18827" s="19"/>
      <c r="U18827" s="27"/>
      <c r="Z18827" s="9"/>
      <c r="AA18827" s="9"/>
      <c r="AD18827" s="9"/>
    </row>
    <row r="18828" spans="8:30" x14ac:dyDescent="0.25">
      <c r="H18828" s="8"/>
      <c r="I18828" s="8"/>
      <c r="N18828" s="23"/>
      <c r="O18828" s="24"/>
      <c r="P18828" s="19"/>
      <c r="Q18828" s="19"/>
      <c r="R18828" s="19"/>
      <c r="U18828" s="27"/>
      <c r="Z18828" s="9"/>
      <c r="AA18828" s="9"/>
      <c r="AD18828" s="9"/>
    </row>
    <row r="18829" spans="8:30" x14ac:dyDescent="0.25">
      <c r="H18829" s="8"/>
      <c r="I18829" s="8"/>
      <c r="N18829" s="23"/>
      <c r="O18829" s="24"/>
      <c r="P18829" s="19"/>
      <c r="Q18829" s="19"/>
      <c r="R18829" s="19"/>
      <c r="U18829" s="27"/>
      <c r="Z18829" s="9"/>
      <c r="AA18829" s="9"/>
      <c r="AD18829" s="9"/>
    </row>
    <row r="18830" spans="8:30" x14ac:dyDescent="0.25">
      <c r="H18830" s="8"/>
      <c r="I18830" s="8"/>
      <c r="N18830" s="23"/>
      <c r="O18830" s="24"/>
      <c r="P18830" s="19"/>
      <c r="Q18830" s="19"/>
      <c r="R18830" s="19"/>
      <c r="U18830" s="27"/>
      <c r="Z18830" s="9"/>
      <c r="AA18830" s="9"/>
      <c r="AD18830" s="9"/>
    </row>
    <row r="18831" spans="8:30" x14ac:dyDescent="0.25">
      <c r="H18831" s="8"/>
      <c r="I18831" s="8"/>
      <c r="N18831" s="23"/>
      <c r="O18831" s="24"/>
      <c r="P18831" s="19"/>
      <c r="Q18831" s="19"/>
      <c r="R18831" s="19"/>
      <c r="U18831" s="27"/>
      <c r="Z18831" s="9"/>
      <c r="AA18831" s="9"/>
      <c r="AD18831" s="9"/>
    </row>
    <row r="18832" spans="8:30" x14ac:dyDescent="0.25">
      <c r="H18832" s="8"/>
      <c r="I18832" s="8"/>
      <c r="N18832" s="23"/>
      <c r="O18832" s="24"/>
      <c r="P18832" s="19"/>
      <c r="Q18832" s="19"/>
      <c r="R18832" s="19"/>
      <c r="U18832" s="27"/>
      <c r="Z18832" s="9"/>
      <c r="AA18832" s="9"/>
      <c r="AD18832" s="9"/>
    </row>
    <row r="18833" spans="8:30" x14ac:dyDescent="0.25">
      <c r="H18833" s="8"/>
      <c r="I18833" s="8"/>
      <c r="N18833" s="23"/>
      <c r="O18833" s="24"/>
      <c r="P18833" s="19"/>
      <c r="Q18833" s="19"/>
      <c r="R18833" s="19"/>
      <c r="U18833" s="27"/>
      <c r="Z18833" s="9"/>
      <c r="AA18833" s="9"/>
      <c r="AD18833" s="9"/>
    </row>
    <row r="18834" spans="8:30" x14ac:dyDescent="0.25">
      <c r="H18834" s="8"/>
      <c r="I18834" s="8"/>
      <c r="N18834" s="23"/>
      <c r="O18834" s="24"/>
      <c r="P18834" s="19"/>
      <c r="Q18834" s="19"/>
      <c r="R18834" s="19"/>
      <c r="U18834" s="27"/>
      <c r="Z18834" s="9"/>
      <c r="AA18834" s="9"/>
      <c r="AD18834" s="9"/>
    </row>
    <row r="18835" spans="8:30" x14ac:dyDescent="0.25">
      <c r="H18835" s="8"/>
      <c r="I18835" s="8"/>
      <c r="N18835" s="23"/>
      <c r="O18835" s="24"/>
      <c r="P18835" s="19"/>
      <c r="Q18835" s="19"/>
      <c r="R18835" s="19"/>
      <c r="U18835" s="27"/>
      <c r="Z18835" s="9"/>
      <c r="AA18835" s="9"/>
      <c r="AD18835" s="9"/>
    </row>
    <row r="18836" spans="8:30" x14ac:dyDescent="0.25">
      <c r="H18836" s="8"/>
      <c r="I18836" s="8"/>
      <c r="N18836" s="23"/>
      <c r="O18836" s="24"/>
      <c r="P18836" s="19"/>
      <c r="Q18836" s="19"/>
      <c r="R18836" s="19"/>
      <c r="U18836" s="27"/>
      <c r="Z18836" s="9"/>
      <c r="AA18836" s="9"/>
      <c r="AD18836" s="9"/>
    </row>
    <row r="18837" spans="8:30" x14ac:dyDescent="0.25">
      <c r="H18837" s="8"/>
      <c r="I18837" s="8"/>
      <c r="N18837" s="23"/>
      <c r="O18837" s="24"/>
      <c r="P18837" s="19"/>
      <c r="Q18837" s="19"/>
      <c r="R18837" s="19"/>
      <c r="U18837" s="27"/>
      <c r="Z18837" s="9"/>
      <c r="AA18837" s="9"/>
      <c r="AD18837" s="9"/>
    </row>
    <row r="18838" spans="8:30" x14ac:dyDescent="0.25">
      <c r="H18838" s="8"/>
      <c r="I18838" s="8"/>
      <c r="N18838" s="23"/>
      <c r="O18838" s="24"/>
      <c r="P18838" s="19"/>
      <c r="Q18838" s="19"/>
      <c r="R18838" s="19"/>
      <c r="U18838" s="27"/>
      <c r="Z18838" s="9"/>
      <c r="AA18838" s="9"/>
      <c r="AD18838" s="9"/>
    </row>
    <row r="18839" spans="8:30" x14ac:dyDescent="0.25">
      <c r="H18839" s="8"/>
      <c r="I18839" s="8"/>
      <c r="N18839" s="23"/>
      <c r="O18839" s="24"/>
      <c r="P18839" s="19"/>
      <c r="Q18839" s="19"/>
      <c r="R18839" s="19"/>
      <c r="U18839" s="27"/>
      <c r="Z18839" s="9"/>
      <c r="AA18839" s="9"/>
      <c r="AD18839" s="9"/>
    </row>
    <row r="18840" spans="8:30" x14ac:dyDescent="0.25">
      <c r="H18840" s="8"/>
      <c r="I18840" s="8"/>
      <c r="N18840" s="23"/>
      <c r="O18840" s="24"/>
      <c r="P18840" s="19"/>
      <c r="Q18840" s="19"/>
      <c r="R18840" s="19"/>
      <c r="U18840" s="27"/>
      <c r="Z18840" s="9"/>
      <c r="AA18840" s="9"/>
      <c r="AD18840" s="9"/>
    </row>
    <row r="18841" spans="8:30" x14ac:dyDescent="0.25">
      <c r="H18841" s="8"/>
      <c r="I18841" s="8"/>
      <c r="N18841" s="23"/>
      <c r="O18841" s="24"/>
      <c r="P18841" s="19"/>
      <c r="Q18841" s="19"/>
      <c r="R18841" s="19"/>
      <c r="U18841" s="27"/>
      <c r="Z18841" s="9"/>
      <c r="AA18841" s="9"/>
      <c r="AD18841" s="9"/>
    </row>
    <row r="18842" spans="8:30" x14ac:dyDescent="0.25">
      <c r="H18842" s="8"/>
      <c r="I18842" s="8"/>
      <c r="N18842" s="23"/>
      <c r="O18842" s="24"/>
      <c r="P18842" s="19"/>
      <c r="Q18842" s="19"/>
      <c r="R18842" s="19"/>
      <c r="U18842" s="27"/>
      <c r="Z18842" s="9"/>
      <c r="AA18842" s="9"/>
      <c r="AD18842" s="9"/>
    </row>
    <row r="18843" spans="8:30" x14ac:dyDescent="0.25">
      <c r="H18843" s="8"/>
      <c r="I18843" s="8"/>
      <c r="N18843" s="23"/>
      <c r="O18843" s="24"/>
      <c r="P18843" s="19"/>
      <c r="Q18843" s="19"/>
      <c r="R18843" s="19"/>
      <c r="U18843" s="27"/>
      <c r="Z18843" s="9"/>
      <c r="AA18843" s="9"/>
      <c r="AD18843" s="9"/>
    </row>
    <row r="18844" spans="8:30" x14ac:dyDescent="0.25">
      <c r="H18844" s="8"/>
      <c r="I18844" s="8"/>
      <c r="N18844" s="23"/>
      <c r="O18844" s="24"/>
      <c r="P18844" s="19"/>
      <c r="Q18844" s="19"/>
      <c r="R18844" s="19"/>
      <c r="U18844" s="27"/>
      <c r="Z18844" s="9"/>
      <c r="AA18844" s="9"/>
      <c r="AD18844" s="9"/>
    </row>
    <row r="18845" spans="8:30" x14ac:dyDescent="0.25">
      <c r="H18845" s="8"/>
      <c r="I18845" s="8"/>
      <c r="N18845" s="23"/>
      <c r="O18845" s="24"/>
      <c r="P18845" s="19"/>
      <c r="Q18845" s="19"/>
      <c r="R18845" s="19"/>
      <c r="U18845" s="27"/>
      <c r="Z18845" s="9"/>
      <c r="AA18845" s="9"/>
      <c r="AD18845" s="9"/>
    </row>
    <row r="18846" spans="8:30" x14ac:dyDescent="0.25">
      <c r="H18846" s="8"/>
      <c r="I18846" s="8"/>
      <c r="N18846" s="23"/>
      <c r="O18846" s="24"/>
      <c r="P18846" s="19"/>
      <c r="Q18846" s="19"/>
      <c r="R18846" s="19"/>
      <c r="U18846" s="27"/>
      <c r="Z18846" s="9"/>
      <c r="AA18846" s="9"/>
      <c r="AD18846" s="9"/>
    </row>
    <row r="18847" spans="8:30" x14ac:dyDescent="0.25">
      <c r="H18847" s="8"/>
      <c r="I18847" s="8"/>
      <c r="N18847" s="23"/>
      <c r="O18847" s="24"/>
      <c r="P18847" s="19"/>
      <c r="Q18847" s="19"/>
      <c r="R18847" s="19"/>
      <c r="U18847" s="27"/>
      <c r="Z18847" s="9"/>
      <c r="AA18847" s="9"/>
      <c r="AD18847" s="9"/>
    </row>
    <row r="18848" spans="8:30" x14ac:dyDescent="0.25">
      <c r="H18848" s="8"/>
      <c r="I18848" s="8"/>
      <c r="N18848" s="23"/>
      <c r="O18848" s="24"/>
      <c r="P18848" s="19"/>
      <c r="Q18848" s="19"/>
      <c r="R18848" s="19"/>
      <c r="U18848" s="27"/>
      <c r="Z18848" s="9"/>
      <c r="AA18848" s="9"/>
      <c r="AD18848" s="9"/>
    </row>
    <row r="18849" spans="8:30" x14ac:dyDescent="0.25">
      <c r="H18849" s="8"/>
      <c r="I18849" s="8"/>
      <c r="N18849" s="23"/>
      <c r="O18849" s="24"/>
      <c r="P18849" s="19"/>
      <c r="Q18849" s="19"/>
      <c r="R18849" s="19"/>
      <c r="U18849" s="27"/>
      <c r="Z18849" s="9"/>
      <c r="AA18849" s="9"/>
      <c r="AD18849" s="9"/>
    </row>
    <row r="18850" spans="8:30" x14ac:dyDescent="0.25">
      <c r="H18850" s="8"/>
      <c r="I18850" s="8"/>
      <c r="N18850" s="23"/>
      <c r="O18850" s="24"/>
      <c r="P18850" s="19"/>
      <c r="Q18850" s="19"/>
      <c r="R18850" s="19"/>
      <c r="U18850" s="27"/>
      <c r="Z18850" s="9"/>
      <c r="AA18850" s="9"/>
      <c r="AD18850" s="9"/>
    </row>
    <row r="18851" spans="8:30" x14ac:dyDescent="0.25">
      <c r="H18851" s="8"/>
      <c r="I18851" s="8"/>
      <c r="N18851" s="23"/>
      <c r="O18851" s="24"/>
      <c r="P18851" s="19"/>
      <c r="Q18851" s="19"/>
      <c r="R18851" s="19"/>
      <c r="U18851" s="27"/>
      <c r="Z18851" s="9"/>
      <c r="AA18851" s="9"/>
      <c r="AD18851" s="9"/>
    </row>
    <row r="18852" spans="8:30" x14ac:dyDescent="0.25">
      <c r="H18852" s="8"/>
      <c r="I18852" s="8"/>
      <c r="N18852" s="23"/>
      <c r="O18852" s="24"/>
      <c r="P18852" s="19"/>
      <c r="Q18852" s="19"/>
      <c r="R18852" s="19"/>
      <c r="U18852" s="27"/>
      <c r="Z18852" s="9"/>
      <c r="AA18852" s="9"/>
      <c r="AD18852" s="9"/>
    </row>
    <row r="18853" spans="8:30" x14ac:dyDescent="0.25">
      <c r="H18853" s="8"/>
      <c r="I18853" s="8"/>
      <c r="N18853" s="23"/>
      <c r="O18853" s="24"/>
      <c r="P18853" s="19"/>
      <c r="Q18853" s="19"/>
      <c r="R18853" s="19"/>
      <c r="U18853" s="27"/>
      <c r="Z18853" s="9"/>
      <c r="AA18853" s="9"/>
      <c r="AD18853" s="9"/>
    </row>
    <row r="18854" spans="8:30" x14ac:dyDescent="0.25">
      <c r="H18854" s="8"/>
      <c r="I18854" s="8"/>
      <c r="N18854" s="23"/>
      <c r="O18854" s="24"/>
      <c r="P18854" s="19"/>
      <c r="Q18854" s="19"/>
      <c r="R18854" s="19"/>
      <c r="U18854" s="27"/>
      <c r="Z18854" s="9"/>
      <c r="AA18854" s="9"/>
      <c r="AD18854" s="9"/>
    </row>
    <row r="18855" spans="8:30" x14ac:dyDescent="0.25">
      <c r="H18855" s="8"/>
      <c r="I18855" s="8"/>
      <c r="N18855" s="23"/>
      <c r="O18855" s="24"/>
      <c r="P18855" s="19"/>
      <c r="Q18855" s="19"/>
      <c r="R18855" s="19"/>
      <c r="U18855" s="27"/>
      <c r="Z18855" s="9"/>
      <c r="AA18855" s="9"/>
      <c r="AD18855" s="9"/>
    </row>
    <row r="18856" spans="8:30" x14ac:dyDescent="0.25">
      <c r="H18856" s="8"/>
      <c r="I18856" s="8"/>
      <c r="N18856" s="23"/>
      <c r="O18856" s="24"/>
      <c r="P18856" s="19"/>
      <c r="Q18856" s="19"/>
      <c r="R18856" s="19"/>
      <c r="U18856" s="27"/>
      <c r="Z18856" s="9"/>
      <c r="AA18856" s="9"/>
      <c r="AD18856" s="9"/>
    </row>
    <row r="18857" spans="8:30" x14ac:dyDescent="0.25">
      <c r="H18857" s="8"/>
      <c r="I18857" s="8"/>
      <c r="N18857" s="23"/>
      <c r="O18857" s="24"/>
      <c r="P18857" s="19"/>
      <c r="Q18857" s="19"/>
      <c r="R18857" s="19"/>
      <c r="U18857" s="27"/>
      <c r="Z18857" s="9"/>
      <c r="AA18857" s="9"/>
      <c r="AD18857" s="9"/>
    </row>
    <row r="18858" spans="8:30" x14ac:dyDescent="0.25">
      <c r="H18858" s="8"/>
      <c r="I18858" s="8"/>
      <c r="N18858" s="23"/>
      <c r="O18858" s="24"/>
      <c r="P18858" s="19"/>
      <c r="Q18858" s="19"/>
      <c r="R18858" s="19"/>
      <c r="U18858" s="27"/>
      <c r="Z18858" s="9"/>
      <c r="AA18858" s="9"/>
      <c r="AD18858" s="9"/>
    </row>
    <row r="18859" spans="8:30" x14ac:dyDescent="0.25">
      <c r="H18859" s="8"/>
      <c r="I18859" s="8"/>
      <c r="N18859" s="23"/>
      <c r="O18859" s="24"/>
      <c r="P18859" s="19"/>
      <c r="Q18859" s="19"/>
      <c r="R18859" s="19"/>
      <c r="U18859" s="27"/>
      <c r="Z18859" s="9"/>
      <c r="AA18859" s="9"/>
      <c r="AD18859" s="9"/>
    </row>
    <row r="18860" spans="8:30" x14ac:dyDescent="0.25">
      <c r="H18860" s="8"/>
      <c r="I18860" s="8"/>
      <c r="N18860" s="23"/>
      <c r="O18860" s="24"/>
      <c r="P18860" s="19"/>
      <c r="Q18860" s="19"/>
      <c r="R18860" s="19"/>
      <c r="U18860" s="27"/>
      <c r="Z18860" s="9"/>
      <c r="AA18860" s="9"/>
      <c r="AD18860" s="9"/>
    </row>
    <row r="18861" spans="8:30" x14ac:dyDescent="0.25">
      <c r="H18861" s="8"/>
      <c r="I18861" s="8"/>
      <c r="N18861" s="23"/>
      <c r="O18861" s="24"/>
      <c r="P18861" s="19"/>
      <c r="Q18861" s="19"/>
      <c r="R18861" s="19"/>
      <c r="U18861" s="27"/>
      <c r="Z18861" s="9"/>
      <c r="AA18861" s="9"/>
      <c r="AD18861" s="9"/>
    </row>
    <row r="18862" spans="8:30" x14ac:dyDescent="0.25">
      <c r="H18862" s="8"/>
      <c r="I18862" s="8"/>
      <c r="N18862" s="23"/>
      <c r="O18862" s="24"/>
      <c r="P18862" s="19"/>
      <c r="Q18862" s="19"/>
      <c r="R18862" s="19"/>
      <c r="U18862" s="27"/>
      <c r="Z18862" s="9"/>
      <c r="AA18862" s="9"/>
      <c r="AD18862" s="9"/>
    </row>
    <row r="18863" spans="8:30" x14ac:dyDescent="0.25">
      <c r="H18863" s="8"/>
      <c r="I18863" s="8"/>
      <c r="N18863" s="23"/>
      <c r="O18863" s="24"/>
      <c r="P18863" s="19"/>
      <c r="Q18863" s="19"/>
      <c r="R18863" s="19"/>
      <c r="U18863" s="27"/>
      <c r="Z18863" s="9"/>
      <c r="AA18863" s="9"/>
      <c r="AD18863" s="9"/>
    </row>
    <row r="18864" spans="8:30" x14ac:dyDescent="0.25">
      <c r="H18864" s="8"/>
      <c r="I18864" s="8"/>
      <c r="N18864" s="23"/>
      <c r="O18864" s="24"/>
      <c r="P18864" s="19"/>
      <c r="Q18864" s="19"/>
      <c r="R18864" s="19"/>
      <c r="U18864" s="27"/>
      <c r="Z18864" s="9"/>
      <c r="AA18864" s="9"/>
      <c r="AD18864" s="9"/>
    </row>
    <row r="18865" spans="8:30" x14ac:dyDescent="0.25">
      <c r="H18865" s="8"/>
      <c r="I18865" s="8"/>
      <c r="N18865" s="23"/>
      <c r="O18865" s="24"/>
      <c r="P18865" s="19"/>
      <c r="Q18865" s="19"/>
      <c r="R18865" s="19"/>
      <c r="U18865" s="27"/>
      <c r="Z18865" s="9"/>
      <c r="AA18865" s="9"/>
      <c r="AD18865" s="9"/>
    </row>
    <row r="18866" spans="8:30" x14ac:dyDescent="0.25">
      <c r="H18866" s="8"/>
      <c r="I18866" s="8"/>
      <c r="N18866" s="23"/>
      <c r="O18866" s="24"/>
      <c r="P18866" s="19"/>
      <c r="Q18866" s="19"/>
      <c r="R18866" s="19"/>
      <c r="U18866" s="27"/>
      <c r="Z18866" s="9"/>
      <c r="AA18866" s="9"/>
      <c r="AD18866" s="9"/>
    </row>
    <row r="18867" spans="8:30" x14ac:dyDescent="0.25">
      <c r="H18867" s="8"/>
      <c r="I18867" s="8"/>
      <c r="N18867" s="23"/>
      <c r="O18867" s="24"/>
      <c r="P18867" s="19"/>
      <c r="Q18867" s="19"/>
      <c r="R18867" s="19"/>
      <c r="U18867" s="27"/>
      <c r="Z18867" s="9"/>
      <c r="AA18867" s="9"/>
      <c r="AD18867" s="9"/>
    </row>
    <row r="18868" spans="8:30" x14ac:dyDescent="0.25">
      <c r="H18868" s="8"/>
      <c r="I18868" s="8"/>
      <c r="N18868" s="23"/>
      <c r="O18868" s="24"/>
      <c r="P18868" s="19"/>
      <c r="Q18868" s="19"/>
      <c r="R18868" s="19"/>
      <c r="U18868" s="27"/>
      <c r="Z18868" s="9"/>
      <c r="AA18868" s="9"/>
      <c r="AD18868" s="9"/>
    </row>
    <row r="18869" spans="8:30" x14ac:dyDescent="0.25">
      <c r="H18869" s="8"/>
      <c r="I18869" s="8"/>
      <c r="N18869" s="23"/>
      <c r="O18869" s="24"/>
      <c r="P18869" s="19"/>
      <c r="Q18869" s="19"/>
      <c r="R18869" s="19"/>
      <c r="U18869" s="27"/>
      <c r="Z18869" s="9"/>
      <c r="AA18869" s="9"/>
      <c r="AD18869" s="9"/>
    </row>
    <row r="18870" spans="8:30" x14ac:dyDescent="0.25">
      <c r="H18870" s="8"/>
      <c r="I18870" s="8"/>
      <c r="N18870" s="23"/>
      <c r="O18870" s="24"/>
      <c r="P18870" s="19"/>
      <c r="Q18870" s="19"/>
      <c r="R18870" s="19"/>
      <c r="U18870" s="27"/>
      <c r="Z18870" s="9"/>
      <c r="AA18870" s="9"/>
      <c r="AD18870" s="9"/>
    </row>
    <row r="18871" spans="8:30" x14ac:dyDescent="0.25">
      <c r="H18871" s="8"/>
      <c r="I18871" s="8"/>
      <c r="N18871" s="23"/>
      <c r="O18871" s="24"/>
      <c r="P18871" s="19"/>
      <c r="Q18871" s="19"/>
      <c r="R18871" s="19"/>
      <c r="U18871" s="27"/>
      <c r="Z18871" s="9"/>
      <c r="AA18871" s="9"/>
      <c r="AD18871" s="9"/>
    </row>
    <row r="18872" spans="8:30" x14ac:dyDescent="0.25">
      <c r="H18872" s="8"/>
      <c r="I18872" s="8"/>
      <c r="N18872" s="23"/>
      <c r="O18872" s="24"/>
      <c r="P18872" s="19"/>
      <c r="Q18872" s="19"/>
      <c r="R18872" s="19"/>
      <c r="U18872" s="27"/>
      <c r="Z18872" s="9"/>
      <c r="AA18872" s="9"/>
      <c r="AD18872" s="9"/>
    </row>
    <row r="18873" spans="8:30" x14ac:dyDescent="0.25">
      <c r="H18873" s="8"/>
      <c r="I18873" s="8"/>
      <c r="N18873" s="23"/>
      <c r="O18873" s="24"/>
      <c r="P18873" s="19"/>
      <c r="Q18873" s="19"/>
      <c r="R18873" s="19"/>
      <c r="U18873" s="27"/>
      <c r="Z18873" s="9"/>
      <c r="AA18873" s="9"/>
      <c r="AD18873" s="9"/>
    </row>
    <row r="18874" spans="8:30" x14ac:dyDescent="0.25">
      <c r="H18874" s="8"/>
      <c r="I18874" s="8"/>
      <c r="N18874" s="23"/>
      <c r="O18874" s="24"/>
      <c r="P18874" s="19"/>
      <c r="Q18874" s="19"/>
      <c r="R18874" s="19"/>
      <c r="U18874" s="27"/>
      <c r="Z18874" s="9"/>
      <c r="AA18874" s="9"/>
      <c r="AD18874" s="9"/>
    </row>
    <row r="18875" spans="8:30" x14ac:dyDescent="0.25">
      <c r="H18875" s="8"/>
      <c r="I18875" s="8"/>
      <c r="N18875" s="23"/>
      <c r="O18875" s="24"/>
      <c r="P18875" s="19"/>
      <c r="Q18875" s="19"/>
      <c r="R18875" s="19"/>
      <c r="U18875" s="27"/>
      <c r="Z18875" s="9"/>
      <c r="AA18875" s="9"/>
      <c r="AD18875" s="9"/>
    </row>
    <row r="18876" spans="8:30" x14ac:dyDescent="0.25">
      <c r="H18876" s="8"/>
      <c r="I18876" s="8"/>
      <c r="N18876" s="23"/>
      <c r="O18876" s="24"/>
      <c r="P18876" s="19"/>
      <c r="Q18876" s="19"/>
      <c r="R18876" s="19"/>
      <c r="U18876" s="27"/>
      <c r="Z18876" s="9"/>
      <c r="AA18876" s="9"/>
      <c r="AD18876" s="9"/>
    </row>
    <row r="18877" spans="8:30" x14ac:dyDescent="0.25">
      <c r="H18877" s="8"/>
      <c r="I18877" s="8"/>
      <c r="N18877" s="23"/>
      <c r="O18877" s="24"/>
      <c r="P18877" s="19"/>
      <c r="Q18877" s="19"/>
      <c r="R18877" s="19"/>
      <c r="U18877" s="27"/>
      <c r="Z18877" s="9"/>
      <c r="AA18877" s="9"/>
      <c r="AD18877" s="9"/>
    </row>
    <row r="18878" spans="8:30" x14ac:dyDescent="0.25">
      <c r="H18878" s="8"/>
      <c r="I18878" s="8"/>
      <c r="N18878" s="23"/>
      <c r="O18878" s="24"/>
      <c r="P18878" s="19"/>
      <c r="Q18878" s="19"/>
      <c r="R18878" s="19"/>
      <c r="U18878" s="27"/>
      <c r="Z18878" s="9"/>
      <c r="AA18878" s="9"/>
      <c r="AD18878" s="9"/>
    </row>
    <row r="18879" spans="8:30" x14ac:dyDescent="0.25">
      <c r="H18879" s="8"/>
      <c r="I18879" s="8"/>
      <c r="N18879" s="23"/>
      <c r="O18879" s="24"/>
      <c r="P18879" s="19"/>
      <c r="Q18879" s="19"/>
      <c r="R18879" s="19"/>
      <c r="U18879" s="27"/>
      <c r="Z18879" s="9"/>
      <c r="AA18879" s="9"/>
      <c r="AD18879" s="9"/>
    </row>
    <row r="18880" spans="8:30" x14ac:dyDescent="0.25">
      <c r="H18880" s="8"/>
      <c r="I18880" s="8"/>
      <c r="N18880" s="23"/>
      <c r="O18880" s="24"/>
      <c r="P18880" s="19"/>
      <c r="Q18880" s="19"/>
      <c r="R18880" s="19"/>
      <c r="U18880" s="27"/>
      <c r="Z18880" s="9"/>
      <c r="AA18880" s="9"/>
      <c r="AD18880" s="9"/>
    </row>
    <row r="18881" spans="8:30" x14ac:dyDescent="0.25">
      <c r="H18881" s="8"/>
      <c r="I18881" s="8"/>
      <c r="N18881" s="23"/>
      <c r="O18881" s="24"/>
      <c r="P18881" s="19"/>
      <c r="Q18881" s="19"/>
      <c r="R18881" s="19"/>
      <c r="U18881" s="27"/>
      <c r="Z18881" s="9"/>
      <c r="AA18881" s="9"/>
      <c r="AD18881" s="9"/>
    </row>
    <row r="18882" spans="8:30" x14ac:dyDescent="0.25">
      <c r="H18882" s="8"/>
      <c r="I18882" s="8"/>
      <c r="N18882" s="23"/>
      <c r="O18882" s="24"/>
      <c r="P18882" s="19"/>
      <c r="Q18882" s="19"/>
      <c r="R18882" s="19"/>
      <c r="U18882" s="27"/>
      <c r="Z18882" s="9"/>
      <c r="AA18882" s="9"/>
      <c r="AD18882" s="9"/>
    </row>
    <row r="18883" spans="8:30" x14ac:dyDescent="0.25">
      <c r="H18883" s="8"/>
      <c r="I18883" s="8"/>
      <c r="N18883" s="23"/>
      <c r="O18883" s="24"/>
      <c r="P18883" s="19"/>
      <c r="Q18883" s="19"/>
      <c r="R18883" s="19"/>
      <c r="U18883" s="27"/>
      <c r="Z18883" s="9"/>
      <c r="AA18883" s="9"/>
      <c r="AD18883" s="9"/>
    </row>
    <row r="18884" spans="8:30" x14ac:dyDescent="0.25">
      <c r="H18884" s="8"/>
      <c r="I18884" s="8"/>
      <c r="N18884" s="23"/>
      <c r="O18884" s="24"/>
      <c r="P18884" s="19"/>
      <c r="Q18884" s="19"/>
      <c r="R18884" s="19"/>
      <c r="U18884" s="27"/>
      <c r="Z18884" s="9"/>
      <c r="AA18884" s="9"/>
      <c r="AD18884" s="9"/>
    </row>
    <row r="18885" spans="8:30" x14ac:dyDescent="0.25">
      <c r="H18885" s="8"/>
      <c r="I18885" s="8"/>
      <c r="N18885" s="23"/>
      <c r="O18885" s="24"/>
      <c r="P18885" s="19"/>
      <c r="Q18885" s="19"/>
      <c r="R18885" s="19"/>
      <c r="U18885" s="27"/>
      <c r="Z18885" s="9"/>
      <c r="AA18885" s="9"/>
      <c r="AD18885" s="9"/>
    </row>
    <row r="18886" spans="8:30" x14ac:dyDescent="0.25">
      <c r="H18886" s="8"/>
      <c r="I18886" s="8"/>
      <c r="N18886" s="23"/>
      <c r="O18886" s="24"/>
      <c r="P18886" s="19"/>
      <c r="Q18886" s="19"/>
      <c r="R18886" s="19"/>
      <c r="U18886" s="27"/>
      <c r="Z18886" s="9"/>
      <c r="AA18886" s="9"/>
      <c r="AD18886" s="9"/>
    </row>
    <row r="18887" spans="8:30" x14ac:dyDescent="0.25">
      <c r="H18887" s="8"/>
      <c r="I18887" s="8"/>
      <c r="N18887" s="23"/>
      <c r="O18887" s="24"/>
      <c r="P18887" s="19"/>
      <c r="Q18887" s="19"/>
      <c r="R18887" s="19"/>
      <c r="U18887" s="27"/>
      <c r="Z18887" s="9"/>
      <c r="AA18887" s="9"/>
      <c r="AD18887" s="9"/>
    </row>
    <row r="18888" spans="8:30" x14ac:dyDescent="0.25">
      <c r="H18888" s="8"/>
      <c r="I18888" s="8"/>
      <c r="N18888" s="23"/>
      <c r="O18888" s="24"/>
      <c r="P18888" s="19"/>
      <c r="Q18888" s="19"/>
      <c r="R18888" s="19"/>
      <c r="U18888" s="27"/>
      <c r="Z18888" s="9"/>
      <c r="AA18888" s="9"/>
      <c r="AD18888" s="9"/>
    </row>
    <row r="18889" spans="8:30" x14ac:dyDescent="0.25">
      <c r="H18889" s="8"/>
      <c r="I18889" s="8"/>
      <c r="N18889" s="23"/>
      <c r="O18889" s="24"/>
      <c r="P18889" s="19"/>
      <c r="Q18889" s="19"/>
      <c r="R18889" s="19"/>
      <c r="U18889" s="27"/>
      <c r="Z18889" s="9"/>
      <c r="AA18889" s="9"/>
      <c r="AD18889" s="9"/>
    </row>
    <row r="18890" spans="8:30" x14ac:dyDescent="0.25">
      <c r="H18890" s="8"/>
      <c r="I18890" s="8"/>
      <c r="N18890" s="23"/>
      <c r="O18890" s="24"/>
      <c r="P18890" s="19"/>
      <c r="Q18890" s="19"/>
      <c r="R18890" s="19"/>
      <c r="U18890" s="27"/>
      <c r="Z18890" s="9"/>
      <c r="AA18890" s="9"/>
      <c r="AD18890" s="9"/>
    </row>
    <row r="18891" spans="8:30" x14ac:dyDescent="0.25">
      <c r="H18891" s="8"/>
      <c r="I18891" s="8"/>
      <c r="N18891" s="23"/>
      <c r="O18891" s="24"/>
      <c r="P18891" s="19"/>
      <c r="Q18891" s="19"/>
      <c r="R18891" s="19"/>
      <c r="U18891" s="27"/>
      <c r="Z18891" s="9"/>
      <c r="AA18891" s="9"/>
      <c r="AD18891" s="9"/>
    </row>
    <row r="18892" spans="8:30" x14ac:dyDescent="0.25">
      <c r="H18892" s="8"/>
      <c r="I18892" s="8"/>
      <c r="N18892" s="23"/>
      <c r="O18892" s="24"/>
      <c r="P18892" s="19"/>
      <c r="Q18892" s="19"/>
      <c r="R18892" s="19"/>
      <c r="U18892" s="27"/>
      <c r="Z18892" s="9"/>
      <c r="AA18892" s="9"/>
      <c r="AD18892" s="9"/>
    </row>
    <row r="18893" spans="8:30" x14ac:dyDescent="0.25">
      <c r="H18893" s="8"/>
      <c r="I18893" s="8"/>
      <c r="N18893" s="23"/>
      <c r="O18893" s="24"/>
      <c r="P18893" s="19"/>
      <c r="Q18893" s="19"/>
      <c r="R18893" s="19"/>
      <c r="U18893" s="27"/>
      <c r="Z18893" s="9"/>
      <c r="AA18893" s="9"/>
      <c r="AD18893" s="9"/>
    </row>
    <row r="18894" spans="8:30" x14ac:dyDescent="0.25">
      <c r="H18894" s="8"/>
      <c r="I18894" s="8"/>
      <c r="N18894" s="23"/>
      <c r="O18894" s="24"/>
      <c r="P18894" s="19"/>
      <c r="Q18894" s="19"/>
      <c r="R18894" s="19"/>
      <c r="U18894" s="27"/>
      <c r="Z18894" s="9"/>
      <c r="AA18894" s="9"/>
      <c r="AD18894" s="9"/>
    </row>
    <row r="18895" spans="8:30" x14ac:dyDescent="0.25">
      <c r="H18895" s="8"/>
      <c r="I18895" s="8"/>
      <c r="N18895" s="23"/>
      <c r="O18895" s="24"/>
      <c r="P18895" s="19"/>
      <c r="Q18895" s="19"/>
      <c r="R18895" s="19"/>
      <c r="U18895" s="27"/>
      <c r="Z18895" s="9"/>
      <c r="AA18895" s="9"/>
      <c r="AD18895" s="9"/>
    </row>
    <row r="18896" spans="8:30" x14ac:dyDescent="0.25">
      <c r="H18896" s="8"/>
      <c r="I18896" s="8"/>
      <c r="N18896" s="23"/>
      <c r="O18896" s="24"/>
      <c r="P18896" s="19"/>
      <c r="Q18896" s="19"/>
      <c r="R18896" s="19"/>
      <c r="U18896" s="27"/>
      <c r="Z18896" s="9"/>
      <c r="AA18896" s="9"/>
      <c r="AD18896" s="9"/>
    </row>
    <row r="18897" spans="8:30" x14ac:dyDescent="0.25">
      <c r="H18897" s="8"/>
      <c r="I18897" s="8"/>
      <c r="N18897" s="23"/>
      <c r="O18897" s="24"/>
      <c r="P18897" s="19"/>
      <c r="Q18897" s="19"/>
      <c r="R18897" s="19"/>
      <c r="U18897" s="27"/>
      <c r="Z18897" s="9"/>
      <c r="AA18897" s="9"/>
      <c r="AD18897" s="9"/>
    </row>
    <row r="18898" spans="8:30" x14ac:dyDescent="0.25">
      <c r="H18898" s="8"/>
      <c r="I18898" s="8"/>
      <c r="N18898" s="23"/>
      <c r="O18898" s="24"/>
      <c r="P18898" s="19"/>
      <c r="Q18898" s="19"/>
      <c r="R18898" s="19"/>
      <c r="U18898" s="27"/>
      <c r="Z18898" s="9"/>
      <c r="AA18898" s="9"/>
      <c r="AD18898" s="9"/>
    </row>
    <row r="18899" spans="8:30" x14ac:dyDescent="0.25">
      <c r="H18899" s="8"/>
      <c r="I18899" s="8"/>
      <c r="N18899" s="23"/>
      <c r="O18899" s="24"/>
      <c r="P18899" s="19"/>
      <c r="Q18899" s="19"/>
      <c r="R18899" s="19"/>
      <c r="U18899" s="27"/>
      <c r="Z18899" s="9"/>
      <c r="AA18899" s="9"/>
      <c r="AD18899" s="9"/>
    </row>
    <row r="18900" spans="8:30" x14ac:dyDescent="0.25">
      <c r="H18900" s="8"/>
      <c r="I18900" s="8"/>
      <c r="N18900" s="23"/>
      <c r="O18900" s="24"/>
      <c r="P18900" s="19"/>
      <c r="Q18900" s="19"/>
      <c r="R18900" s="19"/>
      <c r="U18900" s="27"/>
      <c r="Z18900" s="9"/>
      <c r="AA18900" s="9"/>
      <c r="AD18900" s="9"/>
    </row>
    <row r="18901" spans="8:30" x14ac:dyDescent="0.25">
      <c r="H18901" s="8"/>
      <c r="I18901" s="8"/>
      <c r="N18901" s="23"/>
      <c r="O18901" s="24"/>
      <c r="P18901" s="19"/>
      <c r="Q18901" s="19"/>
      <c r="R18901" s="19"/>
      <c r="U18901" s="27"/>
      <c r="Z18901" s="9"/>
      <c r="AA18901" s="9"/>
      <c r="AD18901" s="9"/>
    </row>
    <row r="18902" spans="8:30" x14ac:dyDescent="0.25">
      <c r="H18902" s="8"/>
      <c r="I18902" s="8"/>
      <c r="N18902" s="23"/>
      <c r="O18902" s="24"/>
      <c r="P18902" s="19"/>
      <c r="Q18902" s="19"/>
      <c r="R18902" s="19"/>
      <c r="U18902" s="27"/>
      <c r="Z18902" s="9"/>
      <c r="AA18902" s="9"/>
      <c r="AD18902" s="9"/>
    </row>
    <row r="18903" spans="8:30" x14ac:dyDescent="0.25">
      <c r="H18903" s="8"/>
      <c r="I18903" s="8"/>
      <c r="N18903" s="23"/>
      <c r="O18903" s="24"/>
      <c r="P18903" s="19"/>
      <c r="Q18903" s="19"/>
      <c r="R18903" s="19"/>
      <c r="U18903" s="27"/>
      <c r="Z18903" s="9"/>
      <c r="AA18903" s="9"/>
      <c r="AD18903" s="9"/>
    </row>
    <row r="18904" spans="8:30" x14ac:dyDescent="0.25">
      <c r="H18904" s="8"/>
      <c r="I18904" s="8"/>
      <c r="N18904" s="23"/>
      <c r="O18904" s="24"/>
      <c r="P18904" s="19"/>
      <c r="Q18904" s="19"/>
      <c r="R18904" s="19"/>
      <c r="U18904" s="27"/>
      <c r="Z18904" s="9"/>
      <c r="AA18904" s="9"/>
      <c r="AD18904" s="9"/>
    </row>
    <row r="18905" spans="8:30" x14ac:dyDescent="0.25">
      <c r="H18905" s="8"/>
      <c r="I18905" s="8"/>
      <c r="N18905" s="23"/>
      <c r="O18905" s="24"/>
      <c r="P18905" s="19"/>
      <c r="Q18905" s="19"/>
      <c r="R18905" s="19"/>
      <c r="U18905" s="27"/>
      <c r="Z18905" s="9"/>
      <c r="AA18905" s="9"/>
      <c r="AD18905" s="9"/>
    </row>
    <row r="18906" spans="8:30" x14ac:dyDescent="0.25">
      <c r="H18906" s="8"/>
      <c r="I18906" s="8"/>
      <c r="N18906" s="23"/>
      <c r="O18906" s="24"/>
      <c r="P18906" s="19"/>
      <c r="Q18906" s="19"/>
      <c r="R18906" s="19"/>
      <c r="U18906" s="27"/>
      <c r="Z18906" s="9"/>
      <c r="AA18906" s="9"/>
      <c r="AD18906" s="9"/>
    </row>
    <row r="18907" spans="8:30" x14ac:dyDescent="0.25">
      <c r="H18907" s="8"/>
      <c r="I18907" s="8"/>
      <c r="N18907" s="23"/>
      <c r="O18907" s="24"/>
      <c r="P18907" s="19"/>
      <c r="Q18907" s="19"/>
      <c r="R18907" s="19"/>
      <c r="U18907" s="27"/>
      <c r="Z18907" s="9"/>
      <c r="AA18907" s="9"/>
      <c r="AD18907" s="9"/>
    </row>
    <row r="18908" spans="8:30" x14ac:dyDescent="0.25">
      <c r="H18908" s="8"/>
      <c r="I18908" s="8"/>
      <c r="N18908" s="23"/>
      <c r="O18908" s="24"/>
      <c r="P18908" s="19"/>
      <c r="Q18908" s="19"/>
      <c r="R18908" s="19"/>
      <c r="U18908" s="27"/>
      <c r="Z18908" s="9"/>
      <c r="AA18908" s="9"/>
      <c r="AD18908" s="9"/>
    </row>
    <row r="18909" spans="8:30" x14ac:dyDescent="0.25">
      <c r="H18909" s="8"/>
      <c r="I18909" s="8"/>
      <c r="N18909" s="23"/>
      <c r="O18909" s="24"/>
      <c r="P18909" s="19"/>
      <c r="Q18909" s="19"/>
      <c r="R18909" s="19"/>
      <c r="U18909" s="27"/>
      <c r="Z18909" s="9"/>
      <c r="AA18909" s="9"/>
      <c r="AD18909" s="9"/>
    </row>
    <row r="18910" spans="8:30" x14ac:dyDescent="0.25">
      <c r="H18910" s="8"/>
      <c r="I18910" s="8"/>
      <c r="N18910" s="23"/>
      <c r="O18910" s="24"/>
      <c r="P18910" s="19"/>
      <c r="Q18910" s="19"/>
      <c r="R18910" s="19"/>
      <c r="U18910" s="27"/>
      <c r="Z18910" s="9"/>
      <c r="AA18910" s="9"/>
      <c r="AD18910" s="9"/>
    </row>
    <row r="18911" spans="8:30" x14ac:dyDescent="0.25">
      <c r="H18911" s="8"/>
      <c r="I18911" s="8"/>
      <c r="N18911" s="23"/>
      <c r="O18911" s="24"/>
      <c r="P18911" s="19"/>
      <c r="Q18911" s="19"/>
      <c r="R18911" s="19"/>
      <c r="U18911" s="27"/>
      <c r="Z18911" s="9"/>
      <c r="AA18911" s="9"/>
      <c r="AD18911" s="9"/>
    </row>
    <row r="18912" spans="8:30" x14ac:dyDescent="0.25">
      <c r="H18912" s="8"/>
      <c r="I18912" s="8"/>
      <c r="N18912" s="23"/>
      <c r="O18912" s="24"/>
      <c r="P18912" s="19"/>
      <c r="Q18912" s="19"/>
      <c r="R18912" s="19"/>
      <c r="U18912" s="27"/>
      <c r="Z18912" s="9"/>
      <c r="AA18912" s="9"/>
      <c r="AD18912" s="9"/>
    </row>
    <row r="18913" spans="8:30" x14ac:dyDescent="0.25">
      <c r="H18913" s="8"/>
      <c r="I18913" s="8"/>
      <c r="N18913" s="23"/>
      <c r="O18913" s="24"/>
      <c r="P18913" s="19"/>
      <c r="Q18913" s="19"/>
      <c r="R18913" s="19"/>
      <c r="U18913" s="27"/>
      <c r="Z18913" s="9"/>
      <c r="AA18913" s="9"/>
      <c r="AD18913" s="9"/>
    </row>
    <row r="18914" spans="8:30" x14ac:dyDescent="0.25">
      <c r="H18914" s="8"/>
      <c r="I18914" s="8"/>
      <c r="N18914" s="23"/>
      <c r="O18914" s="24"/>
      <c r="P18914" s="19"/>
      <c r="Q18914" s="19"/>
      <c r="R18914" s="19"/>
      <c r="U18914" s="27"/>
      <c r="Z18914" s="9"/>
      <c r="AA18914" s="9"/>
      <c r="AD18914" s="9"/>
    </row>
    <row r="18915" spans="8:30" x14ac:dyDescent="0.25">
      <c r="H18915" s="8"/>
      <c r="I18915" s="8"/>
      <c r="N18915" s="23"/>
      <c r="O18915" s="24"/>
      <c r="P18915" s="19"/>
      <c r="Q18915" s="19"/>
      <c r="R18915" s="19"/>
      <c r="U18915" s="27"/>
      <c r="Z18915" s="9"/>
      <c r="AA18915" s="9"/>
      <c r="AD18915" s="9"/>
    </row>
    <row r="18916" spans="8:30" x14ac:dyDescent="0.25">
      <c r="H18916" s="8"/>
      <c r="I18916" s="8"/>
      <c r="N18916" s="23"/>
      <c r="O18916" s="24"/>
      <c r="P18916" s="19"/>
      <c r="Q18916" s="19"/>
      <c r="R18916" s="19"/>
      <c r="U18916" s="27"/>
      <c r="Z18916" s="9"/>
      <c r="AA18916" s="9"/>
      <c r="AD18916" s="9"/>
    </row>
    <row r="18917" spans="8:30" x14ac:dyDescent="0.25">
      <c r="H18917" s="8"/>
      <c r="I18917" s="8"/>
      <c r="N18917" s="23"/>
      <c r="O18917" s="24"/>
      <c r="P18917" s="19"/>
      <c r="Q18917" s="19"/>
      <c r="R18917" s="19"/>
      <c r="U18917" s="27"/>
      <c r="Z18917" s="9"/>
      <c r="AA18917" s="9"/>
      <c r="AD18917" s="9"/>
    </row>
    <row r="18918" spans="8:30" x14ac:dyDescent="0.25">
      <c r="H18918" s="8"/>
      <c r="I18918" s="8"/>
      <c r="N18918" s="23"/>
      <c r="O18918" s="24"/>
      <c r="P18918" s="19"/>
      <c r="Q18918" s="19"/>
      <c r="R18918" s="19"/>
      <c r="U18918" s="27"/>
      <c r="Z18918" s="9"/>
      <c r="AA18918" s="9"/>
      <c r="AD18918" s="9"/>
    </row>
    <row r="18919" spans="8:30" x14ac:dyDescent="0.25">
      <c r="H18919" s="8"/>
      <c r="I18919" s="8"/>
      <c r="N18919" s="23"/>
      <c r="O18919" s="24"/>
      <c r="P18919" s="19"/>
      <c r="Q18919" s="19"/>
      <c r="R18919" s="19"/>
      <c r="U18919" s="27"/>
      <c r="Z18919" s="9"/>
      <c r="AA18919" s="9"/>
      <c r="AD18919" s="9"/>
    </row>
    <row r="18920" spans="8:30" x14ac:dyDescent="0.25">
      <c r="H18920" s="8"/>
      <c r="I18920" s="8"/>
      <c r="N18920" s="23"/>
      <c r="O18920" s="24"/>
      <c r="P18920" s="19"/>
      <c r="Q18920" s="19"/>
      <c r="R18920" s="19"/>
      <c r="U18920" s="27"/>
      <c r="Z18920" s="9"/>
      <c r="AA18920" s="9"/>
      <c r="AD18920" s="9"/>
    </row>
    <row r="18921" spans="8:30" x14ac:dyDescent="0.25">
      <c r="H18921" s="8"/>
      <c r="I18921" s="8"/>
      <c r="N18921" s="23"/>
      <c r="O18921" s="24"/>
      <c r="P18921" s="19"/>
      <c r="Q18921" s="19"/>
      <c r="R18921" s="19"/>
      <c r="U18921" s="27"/>
      <c r="Z18921" s="9"/>
      <c r="AA18921" s="9"/>
      <c r="AD18921" s="9"/>
    </row>
    <row r="18922" spans="8:30" x14ac:dyDescent="0.25">
      <c r="H18922" s="8"/>
      <c r="I18922" s="8"/>
      <c r="N18922" s="23"/>
      <c r="O18922" s="24"/>
      <c r="P18922" s="19"/>
      <c r="Q18922" s="19"/>
      <c r="R18922" s="19"/>
      <c r="U18922" s="27"/>
      <c r="Z18922" s="9"/>
      <c r="AA18922" s="9"/>
      <c r="AD18922" s="9"/>
    </row>
    <row r="18923" spans="8:30" x14ac:dyDescent="0.25">
      <c r="H18923" s="8"/>
      <c r="I18923" s="8"/>
      <c r="N18923" s="23"/>
      <c r="O18923" s="24"/>
      <c r="P18923" s="19"/>
      <c r="Q18923" s="19"/>
      <c r="R18923" s="19"/>
      <c r="U18923" s="27"/>
      <c r="Z18923" s="9"/>
      <c r="AA18923" s="9"/>
      <c r="AD18923" s="9"/>
    </row>
    <row r="18924" spans="8:30" x14ac:dyDescent="0.25">
      <c r="H18924" s="8"/>
      <c r="I18924" s="8"/>
      <c r="N18924" s="23"/>
      <c r="O18924" s="24"/>
      <c r="P18924" s="19"/>
      <c r="Q18924" s="19"/>
      <c r="R18924" s="19"/>
      <c r="U18924" s="27"/>
      <c r="Z18924" s="9"/>
      <c r="AA18924" s="9"/>
      <c r="AD18924" s="9"/>
    </row>
    <row r="18925" spans="8:30" x14ac:dyDescent="0.25">
      <c r="H18925" s="8"/>
      <c r="I18925" s="8"/>
      <c r="N18925" s="23"/>
      <c r="O18925" s="24"/>
      <c r="P18925" s="19"/>
      <c r="Q18925" s="19"/>
      <c r="R18925" s="19"/>
      <c r="U18925" s="27"/>
      <c r="Z18925" s="9"/>
      <c r="AA18925" s="9"/>
      <c r="AD18925" s="9"/>
    </row>
    <row r="18926" spans="8:30" x14ac:dyDescent="0.25">
      <c r="H18926" s="8"/>
      <c r="I18926" s="8"/>
      <c r="N18926" s="23"/>
      <c r="O18926" s="24"/>
      <c r="P18926" s="19"/>
      <c r="Q18926" s="19"/>
      <c r="R18926" s="19"/>
      <c r="U18926" s="27"/>
      <c r="Z18926" s="9"/>
      <c r="AA18926" s="9"/>
      <c r="AD18926" s="9"/>
    </row>
    <row r="18927" spans="8:30" x14ac:dyDescent="0.25">
      <c r="H18927" s="8"/>
      <c r="I18927" s="8"/>
      <c r="N18927" s="23"/>
      <c r="O18927" s="24"/>
      <c r="P18927" s="19"/>
      <c r="Q18927" s="19"/>
      <c r="R18927" s="19"/>
      <c r="U18927" s="27"/>
      <c r="Z18927" s="9"/>
      <c r="AA18927" s="9"/>
      <c r="AD18927" s="9"/>
    </row>
    <row r="18928" spans="8:30" x14ac:dyDescent="0.25">
      <c r="H18928" s="8"/>
      <c r="I18928" s="8"/>
      <c r="N18928" s="23"/>
      <c r="O18928" s="24"/>
      <c r="P18928" s="19"/>
      <c r="Q18928" s="19"/>
      <c r="R18928" s="19"/>
      <c r="U18928" s="27"/>
      <c r="Z18928" s="9"/>
      <c r="AA18928" s="9"/>
      <c r="AD18928" s="9"/>
    </row>
    <row r="18929" spans="8:30" x14ac:dyDescent="0.25">
      <c r="H18929" s="8"/>
      <c r="I18929" s="8"/>
      <c r="N18929" s="23"/>
      <c r="O18929" s="24"/>
      <c r="P18929" s="19"/>
      <c r="Q18929" s="19"/>
      <c r="R18929" s="19"/>
      <c r="U18929" s="27"/>
      <c r="Z18929" s="9"/>
      <c r="AA18929" s="9"/>
      <c r="AD18929" s="9"/>
    </row>
    <row r="18930" spans="8:30" x14ac:dyDescent="0.25">
      <c r="H18930" s="8"/>
      <c r="I18930" s="8"/>
      <c r="N18930" s="23"/>
      <c r="O18930" s="24"/>
      <c r="P18930" s="19"/>
      <c r="Q18930" s="19"/>
      <c r="R18930" s="19"/>
      <c r="U18930" s="27"/>
      <c r="Z18930" s="9"/>
      <c r="AA18930" s="9"/>
      <c r="AD18930" s="9"/>
    </row>
    <row r="18931" spans="8:30" x14ac:dyDescent="0.25">
      <c r="H18931" s="8"/>
      <c r="I18931" s="8"/>
      <c r="N18931" s="23"/>
      <c r="O18931" s="24"/>
      <c r="P18931" s="19"/>
      <c r="Q18931" s="19"/>
      <c r="R18931" s="19"/>
      <c r="U18931" s="27"/>
      <c r="Z18931" s="9"/>
      <c r="AA18931" s="9"/>
      <c r="AD18931" s="9"/>
    </row>
    <row r="18932" spans="8:30" x14ac:dyDescent="0.25">
      <c r="H18932" s="8"/>
      <c r="I18932" s="8"/>
      <c r="N18932" s="23"/>
      <c r="O18932" s="24"/>
      <c r="P18932" s="19"/>
      <c r="Q18932" s="19"/>
      <c r="R18932" s="19"/>
      <c r="U18932" s="27"/>
      <c r="Z18932" s="9"/>
      <c r="AA18932" s="9"/>
      <c r="AD18932" s="9"/>
    </row>
    <row r="18933" spans="8:30" x14ac:dyDescent="0.25">
      <c r="H18933" s="8"/>
      <c r="I18933" s="8"/>
      <c r="N18933" s="23"/>
      <c r="O18933" s="24"/>
      <c r="P18933" s="19"/>
      <c r="Q18933" s="19"/>
      <c r="R18933" s="19"/>
      <c r="U18933" s="27"/>
      <c r="Z18933" s="9"/>
      <c r="AA18933" s="9"/>
      <c r="AD18933" s="9"/>
    </row>
    <row r="18934" spans="8:30" x14ac:dyDescent="0.25">
      <c r="H18934" s="8"/>
      <c r="I18934" s="8"/>
      <c r="N18934" s="23"/>
      <c r="O18934" s="24"/>
      <c r="P18934" s="19"/>
      <c r="Q18934" s="19"/>
      <c r="R18934" s="19"/>
      <c r="U18934" s="27"/>
      <c r="Z18934" s="9"/>
      <c r="AA18934" s="9"/>
      <c r="AD18934" s="9"/>
    </row>
    <row r="18935" spans="8:30" x14ac:dyDescent="0.25">
      <c r="H18935" s="8"/>
      <c r="I18935" s="8"/>
      <c r="N18935" s="23"/>
      <c r="O18935" s="24"/>
      <c r="P18935" s="19"/>
      <c r="Q18935" s="19"/>
      <c r="R18935" s="19"/>
      <c r="U18935" s="27"/>
      <c r="Z18935" s="9"/>
      <c r="AA18935" s="9"/>
      <c r="AD18935" s="9"/>
    </row>
    <row r="18936" spans="8:30" x14ac:dyDescent="0.25">
      <c r="H18936" s="8"/>
      <c r="I18936" s="8"/>
      <c r="N18936" s="23"/>
      <c r="O18936" s="24"/>
      <c r="P18936" s="19"/>
      <c r="Q18936" s="19"/>
      <c r="R18936" s="19"/>
      <c r="U18936" s="27"/>
      <c r="Z18936" s="9"/>
      <c r="AA18936" s="9"/>
      <c r="AD18936" s="9"/>
    </row>
    <row r="18937" spans="8:30" x14ac:dyDescent="0.25">
      <c r="H18937" s="8"/>
      <c r="I18937" s="8"/>
      <c r="N18937" s="23"/>
      <c r="O18937" s="24"/>
      <c r="P18937" s="19"/>
      <c r="Q18937" s="19"/>
      <c r="R18937" s="19"/>
      <c r="U18937" s="27"/>
      <c r="Z18937" s="9"/>
      <c r="AA18937" s="9"/>
      <c r="AD18937" s="9"/>
    </row>
    <row r="18938" spans="8:30" x14ac:dyDescent="0.25">
      <c r="H18938" s="8"/>
      <c r="I18938" s="8"/>
      <c r="N18938" s="23"/>
      <c r="O18938" s="24"/>
      <c r="P18938" s="19"/>
      <c r="Q18938" s="19"/>
      <c r="R18938" s="19"/>
      <c r="U18938" s="27"/>
      <c r="Z18938" s="9"/>
      <c r="AA18938" s="9"/>
      <c r="AD18938" s="9"/>
    </row>
    <row r="18939" spans="8:30" x14ac:dyDescent="0.25">
      <c r="H18939" s="8"/>
      <c r="I18939" s="8"/>
      <c r="N18939" s="23"/>
      <c r="O18939" s="24"/>
      <c r="P18939" s="19"/>
      <c r="Q18939" s="19"/>
      <c r="R18939" s="19"/>
      <c r="U18939" s="27"/>
      <c r="Z18939" s="9"/>
      <c r="AA18939" s="9"/>
      <c r="AD18939" s="9"/>
    </row>
    <row r="18940" spans="8:30" x14ac:dyDescent="0.25">
      <c r="H18940" s="8"/>
      <c r="I18940" s="8"/>
      <c r="N18940" s="23"/>
      <c r="O18940" s="24"/>
      <c r="P18940" s="19"/>
      <c r="Q18940" s="19"/>
      <c r="R18940" s="19"/>
      <c r="U18940" s="27"/>
      <c r="Z18940" s="9"/>
      <c r="AA18940" s="9"/>
      <c r="AD18940" s="9"/>
    </row>
    <row r="18941" spans="8:30" x14ac:dyDescent="0.25">
      <c r="H18941" s="8"/>
      <c r="I18941" s="8"/>
      <c r="N18941" s="23"/>
      <c r="O18941" s="24"/>
      <c r="P18941" s="19"/>
      <c r="Q18941" s="19"/>
      <c r="R18941" s="19"/>
      <c r="U18941" s="27"/>
      <c r="Z18941" s="9"/>
      <c r="AA18941" s="9"/>
      <c r="AD18941" s="9"/>
    </row>
    <row r="18942" spans="8:30" x14ac:dyDescent="0.25">
      <c r="H18942" s="8"/>
      <c r="I18942" s="8"/>
      <c r="N18942" s="23"/>
      <c r="O18942" s="24"/>
      <c r="P18942" s="19"/>
      <c r="Q18942" s="19"/>
      <c r="R18942" s="19"/>
      <c r="U18942" s="27"/>
      <c r="Z18942" s="9"/>
      <c r="AA18942" s="9"/>
      <c r="AD18942" s="9"/>
    </row>
    <row r="18943" spans="8:30" x14ac:dyDescent="0.25">
      <c r="H18943" s="8"/>
      <c r="I18943" s="8"/>
      <c r="N18943" s="23"/>
      <c r="O18943" s="24"/>
      <c r="P18943" s="19"/>
      <c r="Q18943" s="19"/>
      <c r="R18943" s="19"/>
      <c r="U18943" s="27"/>
      <c r="Z18943" s="9"/>
      <c r="AA18943" s="9"/>
      <c r="AD18943" s="9"/>
    </row>
    <row r="18944" spans="8:30" x14ac:dyDescent="0.25">
      <c r="H18944" s="8"/>
      <c r="I18944" s="8"/>
      <c r="N18944" s="23"/>
      <c r="O18944" s="24"/>
      <c r="P18944" s="19"/>
      <c r="Q18944" s="19"/>
      <c r="R18944" s="19"/>
      <c r="U18944" s="27"/>
      <c r="Z18944" s="9"/>
      <c r="AA18944" s="9"/>
      <c r="AD18944" s="9"/>
    </row>
    <row r="18945" spans="8:30" x14ac:dyDescent="0.25">
      <c r="H18945" s="8"/>
      <c r="I18945" s="8"/>
      <c r="N18945" s="23"/>
      <c r="O18945" s="24"/>
      <c r="P18945" s="19"/>
      <c r="Q18945" s="19"/>
      <c r="R18945" s="19"/>
      <c r="U18945" s="27"/>
      <c r="Z18945" s="9"/>
      <c r="AA18945" s="9"/>
      <c r="AD18945" s="9"/>
    </row>
    <row r="18946" spans="8:30" x14ac:dyDescent="0.25">
      <c r="H18946" s="8"/>
      <c r="I18946" s="8"/>
      <c r="N18946" s="23"/>
      <c r="O18946" s="24"/>
      <c r="P18946" s="19"/>
      <c r="Q18946" s="19"/>
      <c r="R18946" s="19"/>
      <c r="U18946" s="27"/>
      <c r="Z18946" s="9"/>
      <c r="AA18946" s="9"/>
      <c r="AD18946" s="9"/>
    </row>
    <row r="18947" spans="8:30" x14ac:dyDescent="0.25">
      <c r="H18947" s="8"/>
      <c r="I18947" s="8"/>
      <c r="N18947" s="23"/>
      <c r="O18947" s="24"/>
      <c r="P18947" s="19"/>
      <c r="Q18947" s="19"/>
      <c r="R18947" s="19"/>
      <c r="U18947" s="27"/>
      <c r="Z18947" s="9"/>
      <c r="AA18947" s="9"/>
      <c r="AD18947" s="9"/>
    </row>
    <row r="18948" spans="8:30" x14ac:dyDescent="0.25">
      <c r="H18948" s="8"/>
      <c r="I18948" s="8"/>
      <c r="N18948" s="23"/>
      <c r="O18948" s="24"/>
      <c r="P18948" s="19"/>
      <c r="Q18948" s="19"/>
      <c r="R18948" s="19"/>
      <c r="U18948" s="27"/>
      <c r="Z18948" s="9"/>
      <c r="AA18948" s="9"/>
      <c r="AD18948" s="9"/>
    </row>
    <row r="18949" spans="8:30" x14ac:dyDescent="0.25">
      <c r="H18949" s="8"/>
      <c r="I18949" s="8"/>
      <c r="N18949" s="23"/>
      <c r="O18949" s="24"/>
      <c r="P18949" s="19"/>
      <c r="Q18949" s="19"/>
      <c r="R18949" s="19"/>
      <c r="U18949" s="27"/>
      <c r="Z18949" s="9"/>
      <c r="AA18949" s="9"/>
      <c r="AD18949" s="9"/>
    </row>
    <row r="18950" spans="8:30" x14ac:dyDescent="0.25">
      <c r="H18950" s="8"/>
      <c r="I18950" s="8"/>
      <c r="N18950" s="23"/>
      <c r="O18950" s="24"/>
      <c r="P18950" s="19"/>
      <c r="Q18950" s="19"/>
      <c r="R18950" s="19"/>
      <c r="U18950" s="27"/>
      <c r="Z18950" s="9"/>
      <c r="AA18950" s="9"/>
      <c r="AD18950" s="9"/>
    </row>
    <row r="18951" spans="8:30" x14ac:dyDescent="0.25">
      <c r="H18951" s="8"/>
      <c r="I18951" s="8"/>
      <c r="N18951" s="23"/>
      <c r="O18951" s="24"/>
      <c r="P18951" s="19"/>
      <c r="Q18951" s="19"/>
      <c r="R18951" s="19"/>
      <c r="U18951" s="27"/>
      <c r="Z18951" s="9"/>
      <c r="AA18951" s="9"/>
      <c r="AD18951" s="9"/>
    </row>
    <row r="18952" spans="8:30" x14ac:dyDescent="0.25">
      <c r="H18952" s="8"/>
      <c r="I18952" s="8"/>
      <c r="N18952" s="23"/>
      <c r="O18952" s="24"/>
      <c r="P18952" s="19"/>
      <c r="Q18952" s="19"/>
      <c r="R18952" s="19"/>
      <c r="U18952" s="27"/>
      <c r="Z18952" s="9"/>
      <c r="AA18952" s="9"/>
      <c r="AD18952" s="9"/>
    </row>
    <row r="18953" spans="8:30" x14ac:dyDescent="0.25">
      <c r="H18953" s="8"/>
      <c r="I18953" s="8"/>
      <c r="N18953" s="23"/>
      <c r="O18953" s="24"/>
      <c r="P18953" s="19"/>
      <c r="Q18953" s="19"/>
      <c r="R18953" s="19"/>
      <c r="U18953" s="27"/>
      <c r="Z18953" s="9"/>
      <c r="AA18953" s="9"/>
      <c r="AD18953" s="9"/>
    </row>
    <row r="18954" spans="8:30" x14ac:dyDescent="0.25">
      <c r="H18954" s="8"/>
      <c r="I18954" s="8"/>
      <c r="N18954" s="23"/>
      <c r="O18954" s="24"/>
      <c r="P18954" s="19"/>
      <c r="Q18954" s="19"/>
      <c r="R18954" s="19"/>
      <c r="U18954" s="27"/>
      <c r="Z18954" s="9"/>
      <c r="AA18954" s="9"/>
      <c r="AD18954" s="9"/>
    </row>
    <row r="18955" spans="8:30" x14ac:dyDescent="0.25">
      <c r="H18955" s="8"/>
      <c r="I18955" s="8"/>
      <c r="N18955" s="23"/>
      <c r="O18955" s="24"/>
      <c r="P18955" s="19"/>
      <c r="Q18955" s="19"/>
      <c r="R18955" s="19"/>
      <c r="U18955" s="27"/>
      <c r="Z18955" s="9"/>
      <c r="AA18955" s="9"/>
      <c r="AD18955" s="9"/>
    </row>
    <row r="18956" spans="8:30" x14ac:dyDescent="0.25">
      <c r="H18956" s="8"/>
      <c r="I18956" s="8"/>
      <c r="N18956" s="23"/>
      <c r="O18956" s="24"/>
      <c r="P18956" s="19"/>
      <c r="Q18956" s="19"/>
      <c r="R18956" s="19"/>
      <c r="U18956" s="27"/>
      <c r="Z18956" s="9"/>
      <c r="AA18956" s="9"/>
      <c r="AD18956" s="9"/>
    </row>
    <row r="18957" spans="8:30" x14ac:dyDescent="0.25">
      <c r="H18957" s="8"/>
      <c r="I18957" s="8"/>
      <c r="N18957" s="23"/>
      <c r="O18957" s="24"/>
      <c r="P18957" s="19"/>
      <c r="Q18957" s="19"/>
      <c r="R18957" s="19"/>
      <c r="U18957" s="27"/>
      <c r="Z18957" s="9"/>
      <c r="AA18957" s="9"/>
      <c r="AD18957" s="9"/>
    </row>
    <row r="18958" spans="8:30" x14ac:dyDescent="0.25">
      <c r="H18958" s="8"/>
      <c r="I18958" s="8"/>
      <c r="N18958" s="23"/>
      <c r="O18958" s="24"/>
      <c r="P18958" s="19"/>
      <c r="Q18958" s="19"/>
      <c r="R18958" s="19"/>
      <c r="U18958" s="27"/>
      <c r="Z18958" s="9"/>
      <c r="AA18958" s="9"/>
      <c r="AD18958" s="9"/>
    </row>
    <row r="18959" spans="8:30" x14ac:dyDescent="0.25">
      <c r="H18959" s="8"/>
      <c r="I18959" s="8"/>
      <c r="N18959" s="23"/>
      <c r="O18959" s="24"/>
      <c r="P18959" s="19"/>
      <c r="Q18959" s="19"/>
      <c r="R18959" s="19"/>
      <c r="U18959" s="27"/>
      <c r="Z18959" s="9"/>
      <c r="AA18959" s="9"/>
      <c r="AD18959" s="9"/>
    </row>
    <row r="18960" spans="8:30" x14ac:dyDescent="0.25">
      <c r="H18960" s="8"/>
      <c r="I18960" s="8"/>
      <c r="N18960" s="23"/>
      <c r="O18960" s="24"/>
      <c r="P18960" s="19"/>
      <c r="Q18960" s="19"/>
      <c r="R18960" s="19"/>
      <c r="U18960" s="27"/>
      <c r="Z18960" s="9"/>
      <c r="AA18960" s="9"/>
      <c r="AD18960" s="9"/>
    </row>
    <row r="18961" spans="8:30" x14ac:dyDescent="0.25">
      <c r="H18961" s="8"/>
      <c r="I18961" s="8"/>
      <c r="N18961" s="23"/>
      <c r="O18961" s="24"/>
      <c r="P18961" s="19"/>
      <c r="Q18961" s="19"/>
      <c r="R18961" s="19"/>
      <c r="U18961" s="27"/>
      <c r="Z18961" s="9"/>
      <c r="AA18961" s="9"/>
      <c r="AD18961" s="9"/>
    </row>
    <row r="18962" spans="8:30" x14ac:dyDescent="0.25">
      <c r="H18962" s="8"/>
      <c r="I18962" s="8"/>
      <c r="N18962" s="23"/>
      <c r="O18962" s="24"/>
      <c r="P18962" s="19"/>
      <c r="Q18962" s="19"/>
      <c r="R18962" s="19"/>
      <c r="U18962" s="27"/>
      <c r="Z18962" s="9"/>
      <c r="AA18962" s="9"/>
      <c r="AD18962" s="9"/>
    </row>
    <row r="18963" spans="8:30" x14ac:dyDescent="0.25">
      <c r="H18963" s="8"/>
      <c r="I18963" s="8"/>
      <c r="N18963" s="23"/>
      <c r="O18963" s="24"/>
      <c r="P18963" s="19"/>
      <c r="Q18963" s="19"/>
      <c r="R18963" s="19"/>
      <c r="U18963" s="27"/>
      <c r="Z18963" s="9"/>
      <c r="AA18963" s="9"/>
      <c r="AD18963" s="9"/>
    </row>
    <row r="18964" spans="8:30" x14ac:dyDescent="0.25">
      <c r="H18964" s="8"/>
      <c r="I18964" s="8"/>
      <c r="N18964" s="23"/>
      <c r="O18964" s="24"/>
      <c r="P18964" s="19"/>
      <c r="Q18964" s="19"/>
      <c r="R18964" s="19"/>
      <c r="U18964" s="27"/>
      <c r="Z18964" s="9"/>
      <c r="AA18964" s="9"/>
      <c r="AD18964" s="9"/>
    </row>
    <row r="18965" spans="8:30" x14ac:dyDescent="0.25">
      <c r="H18965" s="8"/>
      <c r="I18965" s="8"/>
      <c r="N18965" s="23"/>
      <c r="O18965" s="24"/>
      <c r="P18965" s="19"/>
      <c r="Q18965" s="19"/>
      <c r="R18965" s="19"/>
      <c r="U18965" s="27"/>
      <c r="Z18965" s="9"/>
      <c r="AA18965" s="9"/>
      <c r="AD18965" s="9"/>
    </row>
    <row r="18966" spans="8:30" x14ac:dyDescent="0.25">
      <c r="H18966" s="8"/>
      <c r="I18966" s="8"/>
      <c r="N18966" s="23"/>
      <c r="O18966" s="24"/>
      <c r="P18966" s="19"/>
      <c r="Q18966" s="19"/>
      <c r="R18966" s="19"/>
      <c r="U18966" s="27"/>
      <c r="Z18966" s="9"/>
      <c r="AA18966" s="9"/>
      <c r="AD18966" s="9"/>
    </row>
    <row r="18967" spans="8:30" x14ac:dyDescent="0.25">
      <c r="H18967" s="8"/>
      <c r="I18967" s="8"/>
      <c r="N18967" s="23"/>
      <c r="O18967" s="24"/>
      <c r="P18967" s="19"/>
      <c r="Q18967" s="19"/>
      <c r="R18967" s="19"/>
      <c r="U18967" s="27"/>
      <c r="Z18967" s="9"/>
      <c r="AA18967" s="9"/>
      <c r="AD18967" s="9"/>
    </row>
    <row r="18968" spans="8:30" x14ac:dyDescent="0.25">
      <c r="H18968" s="8"/>
      <c r="I18968" s="8"/>
      <c r="N18968" s="23"/>
      <c r="O18968" s="24"/>
      <c r="P18968" s="19"/>
      <c r="Q18968" s="19"/>
      <c r="R18968" s="19"/>
      <c r="U18968" s="27"/>
      <c r="Z18968" s="9"/>
      <c r="AA18968" s="9"/>
      <c r="AD18968" s="9"/>
    </row>
    <row r="18969" spans="8:30" x14ac:dyDescent="0.25">
      <c r="H18969" s="8"/>
      <c r="I18969" s="8"/>
      <c r="N18969" s="23"/>
      <c r="O18969" s="24"/>
      <c r="P18969" s="19"/>
      <c r="Q18969" s="19"/>
      <c r="R18969" s="19"/>
      <c r="U18969" s="27"/>
      <c r="Z18969" s="9"/>
      <c r="AA18969" s="9"/>
      <c r="AD18969" s="9"/>
    </row>
    <row r="18970" spans="8:30" x14ac:dyDescent="0.25">
      <c r="H18970" s="8"/>
      <c r="I18970" s="8"/>
      <c r="N18970" s="23"/>
      <c r="O18970" s="24"/>
      <c r="P18970" s="19"/>
      <c r="Q18970" s="19"/>
      <c r="R18970" s="19"/>
      <c r="U18970" s="27"/>
      <c r="Z18970" s="9"/>
      <c r="AA18970" s="9"/>
      <c r="AD18970" s="9"/>
    </row>
    <row r="18971" spans="8:30" x14ac:dyDescent="0.25">
      <c r="H18971" s="8"/>
      <c r="I18971" s="8"/>
      <c r="N18971" s="23"/>
      <c r="O18971" s="24"/>
      <c r="P18971" s="19"/>
      <c r="Q18971" s="19"/>
      <c r="R18971" s="19"/>
      <c r="U18971" s="27"/>
      <c r="Z18971" s="9"/>
      <c r="AA18971" s="9"/>
      <c r="AD18971" s="9"/>
    </row>
    <row r="18972" spans="8:30" x14ac:dyDescent="0.25">
      <c r="H18972" s="8"/>
      <c r="I18972" s="8"/>
      <c r="N18972" s="23"/>
      <c r="O18972" s="24"/>
      <c r="P18972" s="19"/>
      <c r="Q18972" s="19"/>
      <c r="R18972" s="19"/>
      <c r="U18972" s="27"/>
      <c r="Z18972" s="9"/>
      <c r="AA18972" s="9"/>
      <c r="AD18972" s="9"/>
    </row>
    <row r="18973" spans="8:30" x14ac:dyDescent="0.25">
      <c r="H18973" s="8"/>
      <c r="I18973" s="8"/>
      <c r="N18973" s="23"/>
      <c r="O18973" s="24"/>
      <c r="P18973" s="19"/>
      <c r="Q18973" s="19"/>
      <c r="R18973" s="19"/>
      <c r="U18973" s="27"/>
      <c r="Z18973" s="9"/>
      <c r="AA18973" s="9"/>
      <c r="AD18973" s="9"/>
    </row>
    <row r="18974" spans="8:30" x14ac:dyDescent="0.25">
      <c r="H18974" s="8"/>
      <c r="I18974" s="8"/>
      <c r="N18974" s="23"/>
      <c r="O18974" s="24"/>
      <c r="P18974" s="19"/>
      <c r="Q18974" s="19"/>
      <c r="R18974" s="19"/>
      <c r="U18974" s="27"/>
      <c r="Z18974" s="9"/>
      <c r="AA18974" s="9"/>
      <c r="AD18974" s="9"/>
    </row>
    <row r="18975" spans="8:30" x14ac:dyDescent="0.25">
      <c r="H18975" s="8"/>
      <c r="I18975" s="8"/>
      <c r="N18975" s="23"/>
      <c r="O18975" s="24"/>
      <c r="P18975" s="19"/>
      <c r="Q18975" s="19"/>
      <c r="R18975" s="19"/>
      <c r="U18975" s="27"/>
      <c r="Z18975" s="9"/>
      <c r="AA18975" s="9"/>
      <c r="AD18975" s="9"/>
    </row>
    <row r="18976" spans="8:30" x14ac:dyDescent="0.25">
      <c r="H18976" s="8"/>
      <c r="I18976" s="8"/>
      <c r="N18976" s="23"/>
      <c r="O18976" s="24"/>
      <c r="P18976" s="19"/>
      <c r="Q18976" s="19"/>
      <c r="R18976" s="19"/>
      <c r="U18976" s="27"/>
      <c r="Z18976" s="9"/>
      <c r="AA18976" s="9"/>
      <c r="AD18976" s="9"/>
    </row>
    <row r="18977" spans="8:30" x14ac:dyDescent="0.25">
      <c r="H18977" s="8"/>
      <c r="I18977" s="8"/>
      <c r="N18977" s="23"/>
      <c r="O18977" s="24"/>
      <c r="P18977" s="19"/>
      <c r="Q18977" s="19"/>
      <c r="R18977" s="19"/>
      <c r="U18977" s="27"/>
      <c r="Z18977" s="9"/>
      <c r="AA18977" s="9"/>
      <c r="AD18977" s="9"/>
    </row>
    <row r="18978" spans="8:30" x14ac:dyDescent="0.25">
      <c r="H18978" s="8"/>
      <c r="I18978" s="8"/>
      <c r="N18978" s="23"/>
      <c r="O18978" s="24"/>
      <c r="P18978" s="19"/>
      <c r="Q18978" s="19"/>
      <c r="R18978" s="19"/>
      <c r="U18978" s="27"/>
      <c r="Z18978" s="9"/>
      <c r="AA18978" s="9"/>
      <c r="AD18978" s="9"/>
    </row>
    <row r="18979" spans="8:30" x14ac:dyDescent="0.25">
      <c r="H18979" s="8"/>
      <c r="I18979" s="8"/>
      <c r="N18979" s="23"/>
      <c r="O18979" s="24"/>
      <c r="P18979" s="19"/>
      <c r="Q18979" s="19"/>
      <c r="R18979" s="19"/>
      <c r="U18979" s="27"/>
      <c r="Z18979" s="9"/>
      <c r="AA18979" s="9"/>
      <c r="AD18979" s="9"/>
    </row>
    <row r="18980" spans="8:30" x14ac:dyDescent="0.25">
      <c r="H18980" s="8"/>
      <c r="I18980" s="8"/>
      <c r="N18980" s="23"/>
      <c r="O18980" s="24"/>
      <c r="P18980" s="19"/>
      <c r="Q18980" s="19"/>
      <c r="R18980" s="19"/>
      <c r="U18980" s="27"/>
      <c r="Z18980" s="9"/>
      <c r="AA18980" s="9"/>
      <c r="AD18980" s="9"/>
    </row>
    <row r="18981" spans="8:30" x14ac:dyDescent="0.25">
      <c r="H18981" s="8"/>
      <c r="I18981" s="8"/>
      <c r="N18981" s="23"/>
      <c r="O18981" s="24"/>
      <c r="P18981" s="19"/>
      <c r="Q18981" s="19"/>
      <c r="R18981" s="19"/>
      <c r="U18981" s="27"/>
      <c r="Z18981" s="9"/>
      <c r="AA18981" s="9"/>
      <c r="AD18981" s="9"/>
    </row>
    <row r="18982" spans="8:30" x14ac:dyDescent="0.25">
      <c r="H18982" s="8"/>
      <c r="I18982" s="8"/>
      <c r="N18982" s="23"/>
      <c r="O18982" s="24"/>
      <c r="P18982" s="19"/>
      <c r="Q18982" s="19"/>
      <c r="R18982" s="19"/>
      <c r="U18982" s="27"/>
      <c r="Z18982" s="9"/>
      <c r="AA18982" s="9"/>
      <c r="AD18982" s="9"/>
    </row>
    <row r="18983" spans="8:30" x14ac:dyDescent="0.25">
      <c r="H18983" s="8"/>
      <c r="I18983" s="8"/>
      <c r="N18983" s="23"/>
      <c r="O18983" s="24"/>
      <c r="P18983" s="19"/>
      <c r="Q18983" s="19"/>
      <c r="R18983" s="19"/>
      <c r="U18983" s="27"/>
      <c r="Z18983" s="9"/>
      <c r="AA18983" s="9"/>
      <c r="AD18983" s="9"/>
    </row>
    <row r="18984" spans="8:30" x14ac:dyDescent="0.25">
      <c r="H18984" s="8"/>
      <c r="I18984" s="8"/>
      <c r="N18984" s="23"/>
      <c r="O18984" s="24"/>
      <c r="P18984" s="19"/>
      <c r="Q18984" s="19"/>
      <c r="R18984" s="19"/>
      <c r="U18984" s="27"/>
      <c r="Z18984" s="9"/>
      <c r="AA18984" s="9"/>
      <c r="AD18984" s="9"/>
    </row>
    <row r="18985" spans="8:30" x14ac:dyDescent="0.25">
      <c r="H18985" s="8"/>
      <c r="I18985" s="8"/>
      <c r="N18985" s="23"/>
      <c r="O18985" s="24"/>
      <c r="P18985" s="19"/>
      <c r="Q18985" s="19"/>
      <c r="R18985" s="19"/>
      <c r="U18985" s="27"/>
      <c r="Z18985" s="9"/>
      <c r="AA18985" s="9"/>
      <c r="AD18985" s="9"/>
    </row>
    <row r="18986" spans="8:30" x14ac:dyDescent="0.25">
      <c r="H18986" s="8"/>
      <c r="I18986" s="8"/>
      <c r="N18986" s="23"/>
      <c r="O18986" s="24"/>
      <c r="P18986" s="19"/>
      <c r="Q18986" s="19"/>
      <c r="R18986" s="19"/>
      <c r="U18986" s="27"/>
      <c r="Z18986" s="9"/>
      <c r="AA18986" s="9"/>
      <c r="AD18986" s="9"/>
    </row>
    <row r="18987" spans="8:30" x14ac:dyDescent="0.25">
      <c r="H18987" s="8"/>
      <c r="I18987" s="8"/>
      <c r="N18987" s="23"/>
      <c r="O18987" s="24"/>
      <c r="P18987" s="19"/>
      <c r="Q18987" s="19"/>
      <c r="R18987" s="19"/>
      <c r="U18987" s="27"/>
      <c r="Z18987" s="9"/>
      <c r="AA18987" s="9"/>
      <c r="AD18987" s="9"/>
    </row>
    <row r="18988" spans="8:30" x14ac:dyDescent="0.25">
      <c r="H18988" s="8"/>
      <c r="I18988" s="8"/>
      <c r="N18988" s="23"/>
      <c r="O18988" s="24"/>
      <c r="P18988" s="19"/>
      <c r="Q18988" s="19"/>
      <c r="R18988" s="19"/>
      <c r="U18988" s="27"/>
      <c r="Z18988" s="9"/>
      <c r="AA18988" s="9"/>
      <c r="AD18988" s="9"/>
    </row>
    <row r="18989" spans="8:30" x14ac:dyDescent="0.25">
      <c r="H18989" s="8"/>
      <c r="I18989" s="8"/>
      <c r="N18989" s="23"/>
      <c r="O18989" s="24"/>
      <c r="P18989" s="19"/>
      <c r="Q18989" s="19"/>
      <c r="R18989" s="19"/>
      <c r="U18989" s="27"/>
      <c r="Z18989" s="9"/>
      <c r="AA18989" s="9"/>
      <c r="AD18989" s="9"/>
    </row>
    <row r="18990" spans="8:30" x14ac:dyDescent="0.25">
      <c r="H18990" s="8"/>
      <c r="I18990" s="8"/>
      <c r="N18990" s="23"/>
      <c r="O18990" s="24"/>
      <c r="P18990" s="19"/>
      <c r="Q18990" s="19"/>
      <c r="R18990" s="19"/>
      <c r="U18990" s="27"/>
      <c r="Z18990" s="9"/>
      <c r="AA18990" s="9"/>
      <c r="AD18990" s="9"/>
    </row>
    <row r="18991" spans="8:30" x14ac:dyDescent="0.25">
      <c r="H18991" s="8"/>
      <c r="I18991" s="8"/>
      <c r="N18991" s="23"/>
      <c r="O18991" s="24"/>
      <c r="P18991" s="19"/>
      <c r="Q18991" s="19"/>
      <c r="R18991" s="19"/>
      <c r="U18991" s="27"/>
      <c r="Z18991" s="9"/>
      <c r="AA18991" s="9"/>
      <c r="AD18991" s="9"/>
    </row>
    <row r="18992" spans="8:30" x14ac:dyDescent="0.25">
      <c r="H18992" s="8"/>
      <c r="I18992" s="8"/>
      <c r="N18992" s="23"/>
      <c r="O18992" s="24"/>
      <c r="P18992" s="19"/>
      <c r="Q18992" s="19"/>
      <c r="R18992" s="19"/>
      <c r="U18992" s="27"/>
      <c r="Z18992" s="9"/>
      <c r="AA18992" s="9"/>
      <c r="AD18992" s="9"/>
    </row>
    <row r="18993" spans="8:30" x14ac:dyDescent="0.25">
      <c r="H18993" s="8"/>
      <c r="I18993" s="8"/>
      <c r="N18993" s="23"/>
      <c r="O18993" s="24"/>
      <c r="P18993" s="19"/>
      <c r="Q18993" s="19"/>
      <c r="R18993" s="19"/>
      <c r="U18993" s="27"/>
      <c r="Z18993" s="9"/>
      <c r="AA18993" s="9"/>
      <c r="AD18993" s="9"/>
    </row>
    <row r="18994" spans="8:30" x14ac:dyDescent="0.25">
      <c r="H18994" s="8"/>
      <c r="I18994" s="8"/>
      <c r="N18994" s="23"/>
      <c r="O18994" s="24"/>
      <c r="P18994" s="19"/>
      <c r="Q18994" s="19"/>
      <c r="R18994" s="19"/>
      <c r="U18994" s="27"/>
      <c r="Z18994" s="9"/>
      <c r="AA18994" s="9"/>
      <c r="AD18994" s="9"/>
    </row>
    <row r="18995" spans="8:30" x14ac:dyDescent="0.25">
      <c r="H18995" s="8"/>
      <c r="I18995" s="8"/>
      <c r="N18995" s="23"/>
      <c r="O18995" s="24"/>
      <c r="P18995" s="19"/>
      <c r="Q18995" s="19"/>
      <c r="R18995" s="19"/>
      <c r="U18995" s="27"/>
      <c r="Z18995" s="9"/>
      <c r="AA18995" s="9"/>
      <c r="AD18995" s="9"/>
    </row>
    <row r="18996" spans="8:30" x14ac:dyDescent="0.25">
      <c r="H18996" s="8"/>
      <c r="I18996" s="8"/>
      <c r="N18996" s="23"/>
      <c r="O18996" s="24"/>
      <c r="P18996" s="19"/>
      <c r="Q18996" s="19"/>
      <c r="R18996" s="19"/>
      <c r="U18996" s="27"/>
      <c r="Z18996" s="9"/>
      <c r="AA18996" s="9"/>
      <c r="AD18996" s="9"/>
    </row>
    <row r="18997" spans="8:30" x14ac:dyDescent="0.25">
      <c r="H18997" s="8"/>
      <c r="I18997" s="8"/>
      <c r="N18997" s="23"/>
      <c r="O18997" s="24"/>
      <c r="P18997" s="19"/>
      <c r="Q18997" s="19"/>
      <c r="R18997" s="19"/>
      <c r="U18997" s="27"/>
      <c r="Z18997" s="9"/>
      <c r="AA18997" s="9"/>
      <c r="AD18997" s="9"/>
    </row>
    <row r="18998" spans="8:30" x14ac:dyDescent="0.25">
      <c r="H18998" s="8"/>
      <c r="I18998" s="8"/>
      <c r="N18998" s="23"/>
      <c r="O18998" s="24"/>
      <c r="P18998" s="19"/>
      <c r="Q18998" s="19"/>
      <c r="R18998" s="19"/>
      <c r="U18998" s="27"/>
      <c r="Z18998" s="9"/>
      <c r="AA18998" s="9"/>
      <c r="AD18998" s="9"/>
    </row>
    <row r="18999" spans="8:30" x14ac:dyDescent="0.25">
      <c r="H18999" s="8"/>
      <c r="I18999" s="8"/>
      <c r="N18999" s="23"/>
      <c r="O18999" s="24"/>
      <c r="P18999" s="19"/>
      <c r="Q18999" s="19"/>
      <c r="R18999" s="19"/>
      <c r="U18999" s="27"/>
      <c r="Z18999" s="9"/>
      <c r="AA18999" s="9"/>
      <c r="AD18999" s="9"/>
    </row>
    <row r="19000" spans="8:30" x14ac:dyDescent="0.25">
      <c r="H19000" s="8"/>
      <c r="I19000" s="8"/>
      <c r="N19000" s="23"/>
      <c r="O19000" s="24"/>
      <c r="P19000" s="19"/>
      <c r="Q19000" s="19"/>
      <c r="R19000" s="19"/>
      <c r="U19000" s="27"/>
      <c r="Z19000" s="9"/>
      <c r="AA19000" s="9"/>
      <c r="AD19000" s="9"/>
    </row>
    <row r="19001" spans="8:30" x14ac:dyDescent="0.25">
      <c r="H19001" s="8"/>
      <c r="I19001" s="8"/>
      <c r="N19001" s="23"/>
      <c r="O19001" s="24"/>
      <c r="P19001" s="19"/>
      <c r="Q19001" s="19"/>
      <c r="R19001" s="19"/>
      <c r="U19001" s="27"/>
      <c r="Z19001" s="9"/>
      <c r="AA19001" s="9"/>
      <c r="AD19001" s="9"/>
    </row>
    <row r="19002" spans="8:30" x14ac:dyDescent="0.25">
      <c r="H19002" s="8"/>
      <c r="I19002" s="8"/>
      <c r="N19002" s="23"/>
      <c r="O19002" s="24"/>
      <c r="P19002" s="19"/>
      <c r="Q19002" s="19"/>
      <c r="R19002" s="19"/>
      <c r="U19002" s="27"/>
      <c r="Z19002" s="9"/>
      <c r="AA19002" s="9"/>
      <c r="AD19002" s="9"/>
    </row>
    <row r="19003" spans="8:30" x14ac:dyDescent="0.25">
      <c r="H19003" s="8"/>
      <c r="I19003" s="8"/>
      <c r="N19003" s="23"/>
      <c r="O19003" s="24"/>
      <c r="P19003" s="19"/>
      <c r="Q19003" s="19"/>
      <c r="R19003" s="19"/>
      <c r="U19003" s="27"/>
      <c r="Z19003" s="9"/>
      <c r="AA19003" s="9"/>
      <c r="AD19003" s="9"/>
    </row>
    <row r="19004" spans="8:30" x14ac:dyDescent="0.25">
      <c r="H19004" s="8"/>
      <c r="I19004" s="8"/>
      <c r="N19004" s="23"/>
      <c r="O19004" s="24"/>
      <c r="P19004" s="19"/>
      <c r="Q19004" s="19"/>
      <c r="R19004" s="19"/>
      <c r="U19004" s="27"/>
      <c r="Z19004" s="9"/>
      <c r="AA19004" s="9"/>
      <c r="AD19004" s="9"/>
    </row>
    <row r="19005" spans="8:30" x14ac:dyDescent="0.25">
      <c r="H19005" s="8"/>
      <c r="I19005" s="8"/>
      <c r="N19005" s="23"/>
      <c r="O19005" s="24"/>
      <c r="P19005" s="19"/>
      <c r="Q19005" s="19"/>
      <c r="R19005" s="19"/>
      <c r="U19005" s="27"/>
      <c r="Z19005" s="9"/>
      <c r="AA19005" s="9"/>
      <c r="AD19005" s="9"/>
    </row>
    <row r="19006" spans="8:30" x14ac:dyDescent="0.25">
      <c r="H19006" s="8"/>
      <c r="I19006" s="8"/>
      <c r="N19006" s="23"/>
      <c r="O19006" s="24"/>
      <c r="P19006" s="19"/>
      <c r="Q19006" s="19"/>
      <c r="R19006" s="19"/>
      <c r="U19006" s="27"/>
      <c r="Z19006" s="9"/>
      <c r="AA19006" s="9"/>
      <c r="AD19006" s="9"/>
    </row>
    <row r="19007" spans="8:30" x14ac:dyDescent="0.25">
      <c r="H19007" s="8"/>
      <c r="I19007" s="8"/>
      <c r="N19007" s="23"/>
      <c r="O19007" s="24"/>
      <c r="P19007" s="19"/>
      <c r="Q19007" s="19"/>
      <c r="R19007" s="19"/>
      <c r="U19007" s="27"/>
      <c r="Z19007" s="9"/>
      <c r="AA19007" s="9"/>
      <c r="AD19007" s="9"/>
    </row>
    <row r="19008" spans="8:30" x14ac:dyDescent="0.25">
      <c r="H19008" s="8"/>
      <c r="I19008" s="8"/>
      <c r="N19008" s="23"/>
      <c r="O19008" s="24"/>
      <c r="P19008" s="19"/>
      <c r="Q19008" s="19"/>
      <c r="R19008" s="19"/>
      <c r="U19008" s="27"/>
      <c r="Z19008" s="9"/>
      <c r="AA19008" s="9"/>
      <c r="AD19008" s="9"/>
    </row>
    <row r="19009" spans="8:30" x14ac:dyDescent="0.25">
      <c r="H19009" s="8"/>
      <c r="I19009" s="8"/>
      <c r="N19009" s="23"/>
      <c r="O19009" s="24"/>
      <c r="P19009" s="19"/>
      <c r="Q19009" s="19"/>
      <c r="R19009" s="19"/>
      <c r="U19009" s="27"/>
      <c r="Z19009" s="9"/>
      <c r="AA19009" s="9"/>
      <c r="AD19009" s="9"/>
    </row>
    <row r="19010" spans="8:30" x14ac:dyDescent="0.25">
      <c r="H19010" s="8"/>
      <c r="I19010" s="8"/>
      <c r="N19010" s="23"/>
      <c r="O19010" s="24"/>
      <c r="P19010" s="19"/>
      <c r="Q19010" s="19"/>
      <c r="R19010" s="19"/>
      <c r="U19010" s="27"/>
      <c r="Z19010" s="9"/>
      <c r="AA19010" s="9"/>
      <c r="AD19010" s="9"/>
    </row>
    <row r="19011" spans="8:30" x14ac:dyDescent="0.25">
      <c r="H19011" s="8"/>
      <c r="I19011" s="8"/>
      <c r="N19011" s="23"/>
      <c r="O19011" s="24"/>
      <c r="P19011" s="19"/>
      <c r="Q19011" s="19"/>
      <c r="R19011" s="19"/>
      <c r="U19011" s="27"/>
      <c r="Z19011" s="9"/>
      <c r="AA19011" s="9"/>
      <c r="AD19011" s="9"/>
    </row>
    <row r="19012" spans="8:30" x14ac:dyDescent="0.25">
      <c r="H19012" s="8"/>
      <c r="I19012" s="8"/>
      <c r="N19012" s="23"/>
      <c r="O19012" s="24"/>
      <c r="P19012" s="19"/>
      <c r="Q19012" s="19"/>
      <c r="R19012" s="19"/>
      <c r="U19012" s="27"/>
      <c r="Z19012" s="9"/>
      <c r="AA19012" s="9"/>
      <c r="AD19012" s="9"/>
    </row>
    <row r="19013" spans="8:30" x14ac:dyDescent="0.25">
      <c r="H19013" s="8"/>
      <c r="I19013" s="8"/>
      <c r="N19013" s="23"/>
      <c r="O19013" s="24"/>
      <c r="P19013" s="19"/>
      <c r="Q19013" s="19"/>
      <c r="R19013" s="19"/>
      <c r="U19013" s="27"/>
      <c r="Z19013" s="9"/>
      <c r="AA19013" s="9"/>
      <c r="AD19013" s="9"/>
    </row>
    <row r="19014" spans="8:30" x14ac:dyDescent="0.25">
      <c r="H19014" s="8"/>
      <c r="I19014" s="8"/>
      <c r="N19014" s="23"/>
      <c r="O19014" s="24"/>
      <c r="P19014" s="19"/>
      <c r="Q19014" s="19"/>
      <c r="R19014" s="19"/>
      <c r="U19014" s="27"/>
      <c r="Z19014" s="9"/>
      <c r="AA19014" s="9"/>
      <c r="AD19014" s="9"/>
    </row>
    <row r="19015" spans="8:30" x14ac:dyDescent="0.25">
      <c r="H19015" s="8"/>
      <c r="I19015" s="8"/>
      <c r="N19015" s="23"/>
      <c r="O19015" s="24"/>
      <c r="P19015" s="19"/>
      <c r="Q19015" s="19"/>
      <c r="R19015" s="19"/>
      <c r="U19015" s="27"/>
      <c r="Z19015" s="9"/>
      <c r="AA19015" s="9"/>
      <c r="AD19015" s="9"/>
    </row>
    <row r="19016" spans="8:30" x14ac:dyDescent="0.25">
      <c r="H19016" s="8"/>
      <c r="I19016" s="8"/>
      <c r="N19016" s="23"/>
      <c r="O19016" s="24"/>
      <c r="P19016" s="19"/>
      <c r="Q19016" s="19"/>
      <c r="R19016" s="19"/>
      <c r="U19016" s="27"/>
      <c r="Z19016" s="9"/>
      <c r="AA19016" s="9"/>
      <c r="AD19016" s="9"/>
    </row>
    <row r="19017" spans="8:30" x14ac:dyDescent="0.25">
      <c r="H19017" s="8"/>
      <c r="I19017" s="8"/>
      <c r="N19017" s="23"/>
      <c r="O19017" s="24"/>
      <c r="P19017" s="19"/>
      <c r="Q19017" s="19"/>
      <c r="R19017" s="19"/>
      <c r="U19017" s="27"/>
      <c r="Z19017" s="9"/>
      <c r="AA19017" s="9"/>
      <c r="AD19017" s="9"/>
    </row>
    <row r="19018" spans="8:30" x14ac:dyDescent="0.25">
      <c r="H19018" s="8"/>
      <c r="I19018" s="8"/>
      <c r="N19018" s="23"/>
      <c r="O19018" s="24"/>
      <c r="P19018" s="19"/>
      <c r="Q19018" s="19"/>
      <c r="R19018" s="19"/>
      <c r="U19018" s="27"/>
      <c r="Z19018" s="9"/>
      <c r="AA19018" s="9"/>
      <c r="AD19018" s="9"/>
    </row>
    <row r="19019" spans="8:30" x14ac:dyDescent="0.25">
      <c r="H19019" s="8"/>
      <c r="I19019" s="8"/>
      <c r="N19019" s="23"/>
      <c r="O19019" s="24"/>
      <c r="P19019" s="19"/>
      <c r="Q19019" s="19"/>
      <c r="R19019" s="19"/>
      <c r="U19019" s="27"/>
      <c r="Z19019" s="9"/>
      <c r="AA19019" s="9"/>
      <c r="AD19019" s="9"/>
    </row>
    <row r="19020" spans="8:30" x14ac:dyDescent="0.25">
      <c r="H19020" s="8"/>
      <c r="I19020" s="8"/>
      <c r="N19020" s="23"/>
      <c r="O19020" s="24"/>
      <c r="P19020" s="19"/>
      <c r="Q19020" s="19"/>
      <c r="R19020" s="19"/>
      <c r="U19020" s="27"/>
      <c r="Z19020" s="9"/>
      <c r="AA19020" s="9"/>
      <c r="AD19020" s="9"/>
    </row>
    <row r="19021" spans="8:30" x14ac:dyDescent="0.25">
      <c r="H19021" s="8"/>
      <c r="I19021" s="8"/>
      <c r="N19021" s="23"/>
      <c r="O19021" s="24"/>
      <c r="P19021" s="19"/>
      <c r="Q19021" s="19"/>
      <c r="R19021" s="19"/>
      <c r="U19021" s="27"/>
      <c r="Z19021" s="9"/>
      <c r="AA19021" s="9"/>
      <c r="AD19021" s="9"/>
    </row>
    <row r="19022" spans="8:30" x14ac:dyDescent="0.25">
      <c r="H19022" s="8"/>
      <c r="I19022" s="8"/>
      <c r="N19022" s="23"/>
      <c r="O19022" s="24"/>
      <c r="P19022" s="19"/>
      <c r="Q19022" s="19"/>
      <c r="R19022" s="19"/>
      <c r="U19022" s="27"/>
      <c r="Z19022" s="9"/>
      <c r="AA19022" s="9"/>
      <c r="AD19022" s="9"/>
    </row>
    <row r="19023" spans="8:30" x14ac:dyDescent="0.25">
      <c r="H19023" s="8"/>
      <c r="I19023" s="8"/>
      <c r="N19023" s="23"/>
      <c r="O19023" s="24"/>
      <c r="P19023" s="19"/>
      <c r="Q19023" s="19"/>
      <c r="R19023" s="19"/>
      <c r="U19023" s="27"/>
      <c r="Z19023" s="9"/>
      <c r="AA19023" s="9"/>
      <c r="AD19023" s="9"/>
    </row>
    <row r="19024" spans="8:30" x14ac:dyDescent="0.25">
      <c r="H19024" s="8"/>
      <c r="I19024" s="8"/>
      <c r="N19024" s="23"/>
      <c r="O19024" s="24"/>
      <c r="P19024" s="19"/>
      <c r="Q19024" s="19"/>
      <c r="R19024" s="19"/>
      <c r="U19024" s="27"/>
      <c r="Z19024" s="9"/>
      <c r="AA19024" s="9"/>
      <c r="AD19024" s="9"/>
    </row>
    <row r="19025" spans="8:30" x14ac:dyDescent="0.25">
      <c r="H19025" s="8"/>
      <c r="I19025" s="8"/>
      <c r="N19025" s="23"/>
      <c r="O19025" s="24"/>
      <c r="P19025" s="19"/>
      <c r="Q19025" s="19"/>
      <c r="R19025" s="19"/>
      <c r="U19025" s="27"/>
      <c r="Z19025" s="9"/>
      <c r="AA19025" s="9"/>
      <c r="AD19025" s="9"/>
    </row>
    <row r="19026" spans="8:30" x14ac:dyDescent="0.25">
      <c r="H19026" s="8"/>
      <c r="I19026" s="8"/>
      <c r="N19026" s="23"/>
      <c r="O19026" s="24"/>
      <c r="P19026" s="19"/>
      <c r="Q19026" s="19"/>
      <c r="R19026" s="19"/>
      <c r="U19026" s="27"/>
      <c r="Z19026" s="9"/>
      <c r="AA19026" s="9"/>
      <c r="AD19026" s="9"/>
    </row>
    <row r="19027" spans="8:30" x14ac:dyDescent="0.25">
      <c r="H19027" s="8"/>
      <c r="I19027" s="8"/>
      <c r="N19027" s="23"/>
      <c r="O19027" s="24"/>
      <c r="P19027" s="19"/>
      <c r="Q19027" s="19"/>
      <c r="R19027" s="19"/>
      <c r="U19027" s="27"/>
      <c r="Z19027" s="9"/>
      <c r="AA19027" s="9"/>
      <c r="AD19027" s="9"/>
    </row>
    <row r="19028" spans="8:30" x14ac:dyDescent="0.25">
      <c r="H19028" s="8"/>
      <c r="I19028" s="8"/>
      <c r="N19028" s="23"/>
      <c r="O19028" s="24"/>
      <c r="P19028" s="19"/>
      <c r="Q19028" s="19"/>
      <c r="R19028" s="19"/>
      <c r="U19028" s="27"/>
      <c r="Z19028" s="9"/>
      <c r="AA19028" s="9"/>
      <c r="AD19028" s="9"/>
    </row>
    <row r="19029" spans="8:30" x14ac:dyDescent="0.25">
      <c r="H19029" s="8"/>
      <c r="I19029" s="8"/>
      <c r="N19029" s="23"/>
      <c r="O19029" s="24"/>
      <c r="P19029" s="19"/>
      <c r="Q19029" s="19"/>
      <c r="R19029" s="19"/>
      <c r="U19029" s="27"/>
      <c r="Z19029" s="9"/>
      <c r="AA19029" s="9"/>
      <c r="AD19029" s="9"/>
    </row>
    <row r="19030" spans="8:30" x14ac:dyDescent="0.25">
      <c r="H19030" s="8"/>
      <c r="I19030" s="8"/>
      <c r="N19030" s="23"/>
      <c r="O19030" s="24"/>
      <c r="P19030" s="19"/>
      <c r="Q19030" s="19"/>
      <c r="R19030" s="19"/>
      <c r="U19030" s="27"/>
      <c r="Z19030" s="9"/>
      <c r="AA19030" s="9"/>
      <c r="AD19030" s="9"/>
    </row>
    <row r="19031" spans="8:30" x14ac:dyDescent="0.25">
      <c r="H19031" s="8"/>
      <c r="I19031" s="8"/>
      <c r="N19031" s="23"/>
      <c r="O19031" s="24"/>
      <c r="P19031" s="19"/>
      <c r="Q19031" s="19"/>
      <c r="R19031" s="19"/>
      <c r="U19031" s="27"/>
      <c r="Z19031" s="9"/>
      <c r="AA19031" s="9"/>
      <c r="AD19031" s="9"/>
    </row>
    <row r="19032" spans="8:30" x14ac:dyDescent="0.25">
      <c r="H19032" s="8"/>
      <c r="I19032" s="8"/>
      <c r="N19032" s="23"/>
      <c r="O19032" s="24"/>
      <c r="P19032" s="19"/>
      <c r="Q19032" s="19"/>
      <c r="R19032" s="19"/>
      <c r="U19032" s="27"/>
      <c r="Z19032" s="9"/>
      <c r="AA19032" s="9"/>
      <c r="AD19032" s="9"/>
    </row>
    <row r="19033" spans="8:30" x14ac:dyDescent="0.25">
      <c r="H19033" s="8"/>
      <c r="I19033" s="8"/>
      <c r="N19033" s="23"/>
      <c r="O19033" s="24"/>
      <c r="P19033" s="19"/>
      <c r="Q19033" s="19"/>
      <c r="R19033" s="19"/>
      <c r="U19033" s="27"/>
      <c r="Z19033" s="9"/>
      <c r="AA19033" s="9"/>
      <c r="AD19033" s="9"/>
    </row>
    <row r="19034" spans="8:30" x14ac:dyDescent="0.25">
      <c r="H19034" s="8"/>
      <c r="I19034" s="8"/>
      <c r="N19034" s="23"/>
      <c r="O19034" s="24"/>
      <c r="P19034" s="19"/>
      <c r="Q19034" s="19"/>
      <c r="R19034" s="19"/>
      <c r="U19034" s="27"/>
      <c r="Z19034" s="9"/>
      <c r="AA19034" s="9"/>
      <c r="AD19034" s="9"/>
    </row>
    <row r="19035" spans="8:30" x14ac:dyDescent="0.25">
      <c r="H19035" s="8"/>
      <c r="I19035" s="8"/>
      <c r="N19035" s="23"/>
      <c r="O19035" s="24"/>
      <c r="P19035" s="19"/>
      <c r="Q19035" s="19"/>
      <c r="R19035" s="19"/>
      <c r="U19035" s="27"/>
      <c r="Z19035" s="9"/>
      <c r="AA19035" s="9"/>
      <c r="AD19035" s="9"/>
    </row>
    <row r="19036" spans="8:30" x14ac:dyDescent="0.25">
      <c r="H19036" s="8"/>
      <c r="I19036" s="8"/>
      <c r="N19036" s="23"/>
      <c r="O19036" s="24"/>
      <c r="P19036" s="19"/>
      <c r="Q19036" s="19"/>
      <c r="R19036" s="19"/>
      <c r="U19036" s="27"/>
      <c r="Z19036" s="9"/>
      <c r="AA19036" s="9"/>
      <c r="AD19036" s="9"/>
    </row>
    <row r="19037" spans="8:30" x14ac:dyDescent="0.25">
      <c r="H19037" s="8"/>
      <c r="I19037" s="8"/>
      <c r="N19037" s="23"/>
      <c r="O19037" s="24"/>
      <c r="P19037" s="19"/>
      <c r="Q19037" s="19"/>
      <c r="R19037" s="19"/>
      <c r="U19037" s="27"/>
      <c r="Z19037" s="9"/>
      <c r="AA19037" s="9"/>
      <c r="AD19037" s="9"/>
    </row>
    <row r="19038" spans="8:30" x14ac:dyDescent="0.25">
      <c r="H19038" s="8"/>
      <c r="I19038" s="8"/>
      <c r="N19038" s="23"/>
      <c r="O19038" s="24"/>
      <c r="P19038" s="19"/>
      <c r="Q19038" s="19"/>
      <c r="R19038" s="19"/>
      <c r="U19038" s="27"/>
      <c r="Z19038" s="9"/>
      <c r="AA19038" s="9"/>
      <c r="AD19038" s="9"/>
    </row>
    <row r="19039" spans="8:30" x14ac:dyDescent="0.25">
      <c r="H19039" s="8"/>
      <c r="I19039" s="8"/>
      <c r="N19039" s="23"/>
      <c r="O19039" s="24"/>
      <c r="P19039" s="19"/>
      <c r="Q19039" s="19"/>
      <c r="R19039" s="19"/>
      <c r="U19039" s="27"/>
      <c r="Z19039" s="9"/>
      <c r="AA19039" s="9"/>
      <c r="AD19039" s="9"/>
    </row>
    <row r="19040" spans="8:30" x14ac:dyDescent="0.25">
      <c r="H19040" s="8"/>
      <c r="I19040" s="8"/>
      <c r="N19040" s="23"/>
      <c r="O19040" s="24"/>
      <c r="P19040" s="19"/>
      <c r="Q19040" s="19"/>
      <c r="R19040" s="19"/>
      <c r="U19040" s="27"/>
      <c r="Z19040" s="9"/>
      <c r="AA19040" s="9"/>
      <c r="AD19040" s="9"/>
    </row>
    <row r="19041" spans="8:30" x14ac:dyDescent="0.25">
      <c r="H19041" s="8"/>
      <c r="I19041" s="8"/>
      <c r="N19041" s="23"/>
      <c r="O19041" s="24"/>
      <c r="P19041" s="19"/>
      <c r="Q19041" s="19"/>
      <c r="R19041" s="19"/>
      <c r="U19041" s="27"/>
      <c r="Z19041" s="9"/>
      <c r="AA19041" s="9"/>
      <c r="AD19041" s="9"/>
    </row>
    <row r="19042" spans="8:30" x14ac:dyDescent="0.25">
      <c r="H19042" s="8"/>
      <c r="I19042" s="8"/>
      <c r="N19042" s="23"/>
      <c r="O19042" s="24"/>
      <c r="P19042" s="19"/>
      <c r="Q19042" s="19"/>
      <c r="R19042" s="19"/>
      <c r="U19042" s="27"/>
      <c r="Z19042" s="9"/>
      <c r="AA19042" s="9"/>
      <c r="AD19042" s="9"/>
    </row>
    <row r="19043" spans="8:30" x14ac:dyDescent="0.25">
      <c r="H19043" s="8"/>
      <c r="I19043" s="8"/>
      <c r="N19043" s="23"/>
      <c r="O19043" s="24"/>
      <c r="P19043" s="19"/>
      <c r="Q19043" s="19"/>
      <c r="R19043" s="19"/>
      <c r="U19043" s="27"/>
      <c r="Z19043" s="9"/>
      <c r="AA19043" s="9"/>
      <c r="AD19043" s="9"/>
    </row>
    <row r="19044" spans="8:30" x14ac:dyDescent="0.25">
      <c r="H19044" s="8"/>
      <c r="I19044" s="8"/>
      <c r="N19044" s="23"/>
      <c r="O19044" s="24"/>
      <c r="P19044" s="19"/>
      <c r="Q19044" s="19"/>
      <c r="R19044" s="19"/>
      <c r="U19044" s="27"/>
      <c r="Z19044" s="9"/>
      <c r="AA19044" s="9"/>
      <c r="AD19044" s="9"/>
    </row>
    <row r="19045" spans="8:30" x14ac:dyDescent="0.25">
      <c r="H19045" s="8"/>
      <c r="I19045" s="8"/>
      <c r="N19045" s="23"/>
      <c r="O19045" s="24"/>
      <c r="P19045" s="19"/>
      <c r="Q19045" s="19"/>
      <c r="R19045" s="19"/>
      <c r="U19045" s="27"/>
      <c r="Z19045" s="9"/>
      <c r="AA19045" s="9"/>
      <c r="AD19045" s="9"/>
    </row>
    <row r="19046" spans="8:30" x14ac:dyDescent="0.25">
      <c r="H19046" s="8"/>
      <c r="I19046" s="8"/>
      <c r="N19046" s="23"/>
      <c r="O19046" s="24"/>
      <c r="P19046" s="19"/>
      <c r="Q19046" s="19"/>
      <c r="R19046" s="19"/>
      <c r="U19046" s="27"/>
      <c r="Z19046" s="9"/>
      <c r="AA19046" s="9"/>
      <c r="AD19046" s="9"/>
    </row>
    <row r="19047" spans="8:30" x14ac:dyDescent="0.25">
      <c r="H19047" s="8"/>
      <c r="I19047" s="8"/>
      <c r="N19047" s="23"/>
      <c r="O19047" s="24"/>
      <c r="P19047" s="19"/>
      <c r="Q19047" s="19"/>
      <c r="R19047" s="19"/>
      <c r="U19047" s="27"/>
      <c r="Z19047" s="9"/>
      <c r="AA19047" s="9"/>
      <c r="AD19047" s="9"/>
    </row>
    <row r="19048" spans="8:30" x14ac:dyDescent="0.25">
      <c r="H19048" s="8"/>
      <c r="I19048" s="8"/>
      <c r="N19048" s="23"/>
      <c r="O19048" s="24"/>
      <c r="P19048" s="19"/>
      <c r="Q19048" s="19"/>
      <c r="R19048" s="19"/>
      <c r="U19048" s="27"/>
      <c r="Z19048" s="9"/>
      <c r="AA19048" s="9"/>
      <c r="AD19048" s="9"/>
    </row>
    <row r="19049" spans="8:30" x14ac:dyDescent="0.25">
      <c r="H19049" s="8"/>
      <c r="I19049" s="8"/>
      <c r="N19049" s="23"/>
      <c r="O19049" s="24"/>
      <c r="P19049" s="19"/>
      <c r="Q19049" s="19"/>
      <c r="R19049" s="19"/>
      <c r="U19049" s="27"/>
      <c r="Z19049" s="9"/>
      <c r="AA19049" s="9"/>
      <c r="AD19049" s="9"/>
    </row>
    <row r="19050" spans="8:30" x14ac:dyDescent="0.25">
      <c r="H19050" s="8"/>
      <c r="I19050" s="8"/>
      <c r="N19050" s="23"/>
      <c r="O19050" s="24"/>
      <c r="P19050" s="19"/>
      <c r="Q19050" s="19"/>
      <c r="R19050" s="19"/>
      <c r="U19050" s="27"/>
      <c r="Z19050" s="9"/>
      <c r="AA19050" s="9"/>
      <c r="AD19050" s="9"/>
    </row>
    <row r="19051" spans="8:30" x14ac:dyDescent="0.25">
      <c r="H19051" s="8"/>
      <c r="I19051" s="8"/>
      <c r="N19051" s="23"/>
      <c r="O19051" s="24"/>
      <c r="P19051" s="19"/>
      <c r="Q19051" s="19"/>
      <c r="R19051" s="19"/>
      <c r="U19051" s="27"/>
      <c r="Z19051" s="9"/>
      <c r="AA19051" s="9"/>
      <c r="AD19051" s="9"/>
    </row>
    <row r="19052" spans="8:30" x14ac:dyDescent="0.25">
      <c r="H19052" s="8"/>
      <c r="I19052" s="8"/>
      <c r="N19052" s="23"/>
      <c r="O19052" s="24"/>
      <c r="P19052" s="19"/>
      <c r="Q19052" s="19"/>
      <c r="R19052" s="19"/>
      <c r="U19052" s="27"/>
      <c r="Z19052" s="9"/>
      <c r="AA19052" s="9"/>
      <c r="AD19052" s="9"/>
    </row>
    <row r="19053" spans="8:30" x14ac:dyDescent="0.25">
      <c r="H19053" s="8"/>
      <c r="I19053" s="8"/>
      <c r="N19053" s="23"/>
      <c r="O19053" s="24"/>
      <c r="P19053" s="19"/>
      <c r="Q19053" s="19"/>
      <c r="R19053" s="19"/>
      <c r="U19053" s="27"/>
      <c r="Z19053" s="9"/>
      <c r="AA19053" s="9"/>
      <c r="AD19053" s="9"/>
    </row>
    <row r="19054" spans="8:30" x14ac:dyDescent="0.25">
      <c r="H19054" s="8"/>
      <c r="I19054" s="8"/>
      <c r="N19054" s="23"/>
      <c r="O19054" s="24"/>
      <c r="P19054" s="19"/>
      <c r="Q19054" s="19"/>
      <c r="R19054" s="19"/>
      <c r="U19054" s="27"/>
      <c r="Z19054" s="9"/>
      <c r="AA19054" s="9"/>
      <c r="AD19054" s="9"/>
    </row>
    <row r="19055" spans="8:30" x14ac:dyDescent="0.25">
      <c r="H19055" s="8"/>
      <c r="I19055" s="8"/>
      <c r="N19055" s="23"/>
      <c r="O19055" s="24"/>
      <c r="P19055" s="19"/>
      <c r="Q19055" s="19"/>
      <c r="R19055" s="19"/>
      <c r="U19055" s="27"/>
      <c r="Z19055" s="9"/>
      <c r="AA19055" s="9"/>
      <c r="AD19055" s="9"/>
    </row>
    <row r="19056" spans="8:30" x14ac:dyDescent="0.25">
      <c r="H19056" s="8"/>
      <c r="I19056" s="8"/>
      <c r="N19056" s="23"/>
      <c r="O19056" s="24"/>
      <c r="P19056" s="19"/>
      <c r="Q19056" s="19"/>
      <c r="R19056" s="19"/>
      <c r="U19056" s="27"/>
      <c r="Z19056" s="9"/>
      <c r="AA19056" s="9"/>
      <c r="AD19056" s="9"/>
    </row>
    <row r="19057" spans="8:30" x14ac:dyDescent="0.25">
      <c r="H19057" s="8"/>
      <c r="I19057" s="8"/>
      <c r="N19057" s="23"/>
      <c r="O19057" s="24"/>
      <c r="P19057" s="19"/>
      <c r="Q19057" s="19"/>
      <c r="R19057" s="19"/>
      <c r="U19057" s="27"/>
      <c r="Z19057" s="9"/>
      <c r="AA19057" s="9"/>
      <c r="AD19057" s="9"/>
    </row>
    <row r="19058" spans="8:30" x14ac:dyDescent="0.25">
      <c r="H19058" s="8"/>
      <c r="I19058" s="8"/>
      <c r="N19058" s="23"/>
      <c r="O19058" s="24"/>
      <c r="P19058" s="19"/>
      <c r="Q19058" s="19"/>
      <c r="R19058" s="19"/>
      <c r="U19058" s="27"/>
      <c r="Z19058" s="9"/>
      <c r="AA19058" s="9"/>
      <c r="AD19058" s="9"/>
    </row>
    <row r="19059" spans="8:30" x14ac:dyDescent="0.25">
      <c r="H19059" s="8"/>
      <c r="I19059" s="8"/>
      <c r="N19059" s="23"/>
      <c r="O19059" s="24"/>
      <c r="P19059" s="19"/>
      <c r="Q19059" s="19"/>
      <c r="R19059" s="19"/>
      <c r="U19059" s="27"/>
      <c r="Z19059" s="9"/>
      <c r="AA19059" s="9"/>
      <c r="AD19059" s="9"/>
    </row>
    <row r="19060" spans="8:30" x14ac:dyDescent="0.25">
      <c r="H19060" s="8"/>
      <c r="I19060" s="8"/>
      <c r="N19060" s="23"/>
      <c r="O19060" s="24"/>
      <c r="P19060" s="19"/>
      <c r="Q19060" s="19"/>
      <c r="R19060" s="19"/>
      <c r="U19060" s="27"/>
      <c r="Z19060" s="9"/>
      <c r="AA19060" s="9"/>
      <c r="AD19060" s="9"/>
    </row>
    <row r="19061" spans="8:30" x14ac:dyDescent="0.25">
      <c r="H19061" s="8"/>
      <c r="I19061" s="8"/>
      <c r="N19061" s="23"/>
      <c r="O19061" s="24"/>
      <c r="P19061" s="19"/>
      <c r="Q19061" s="19"/>
      <c r="R19061" s="19"/>
      <c r="U19061" s="27"/>
      <c r="Z19061" s="9"/>
      <c r="AA19061" s="9"/>
      <c r="AD19061" s="9"/>
    </row>
    <row r="19062" spans="8:30" x14ac:dyDescent="0.25">
      <c r="H19062" s="8"/>
      <c r="I19062" s="8"/>
      <c r="N19062" s="23"/>
      <c r="O19062" s="24"/>
      <c r="P19062" s="19"/>
      <c r="Q19062" s="19"/>
      <c r="R19062" s="19"/>
      <c r="U19062" s="27"/>
      <c r="Z19062" s="9"/>
      <c r="AA19062" s="9"/>
      <c r="AD19062" s="9"/>
    </row>
    <row r="19063" spans="8:30" x14ac:dyDescent="0.25">
      <c r="H19063" s="8"/>
      <c r="I19063" s="8"/>
      <c r="N19063" s="23"/>
      <c r="O19063" s="24"/>
      <c r="P19063" s="19"/>
      <c r="Q19063" s="19"/>
      <c r="R19063" s="19"/>
      <c r="U19063" s="27"/>
      <c r="Z19063" s="9"/>
      <c r="AA19063" s="9"/>
      <c r="AD19063" s="9"/>
    </row>
    <row r="19064" spans="8:30" x14ac:dyDescent="0.25">
      <c r="H19064" s="8"/>
      <c r="I19064" s="8"/>
      <c r="N19064" s="23"/>
      <c r="O19064" s="24"/>
      <c r="P19064" s="19"/>
      <c r="Q19064" s="19"/>
      <c r="R19064" s="19"/>
      <c r="U19064" s="27"/>
      <c r="Z19064" s="9"/>
      <c r="AA19064" s="9"/>
      <c r="AD19064" s="9"/>
    </row>
    <row r="19065" spans="8:30" x14ac:dyDescent="0.25">
      <c r="H19065" s="8"/>
      <c r="I19065" s="8"/>
      <c r="N19065" s="23"/>
      <c r="O19065" s="24"/>
      <c r="P19065" s="19"/>
      <c r="Q19065" s="19"/>
      <c r="R19065" s="19"/>
      <c r="U19065" s="27"/>
      <c r="Z19065" s="9"/>
      <c r="AA19065" s="9"/>
      <c r="AD19065" s="9"/>
    </row>
    <row r="19066" spans="8:30" x14ac:dyDescent="0.25">
      <c r="H19066" s="8"/>
      <c r="I19066" s="8"/>
      <c r="N19066" s="23"/>
      <c r="O19066" s="24"/>
      <c r="P19066" s="19"/>
      <c r="Q19066" s="19"/>
      <c r="R19066" s="19"/>
      <c r="U19066" s="27"/>
      <c r="Z19066" s="9"/>
      <c r="AA19066" s="9"/>
      <c r="AD19066" s="9"/>
    </row>
    <row r="19067" spans="8:30" x14ac:dyDescent="0.25">
      <c r="H19067" s="8"/>
      <c r="I19067" s="8"/>
      <c r="N19067" s="23"/>
      <c r="O19067" s="24"/>
      <c r="P19067" s="19"/>
      <c r="Q19067" s="19"/>
      <c r="R19067" s="19"/>
      <c r="U19067" s="27"/>
      <c r="Z19067" s="9"/>
      <c r="AA19067" s="9"/>
      <c r="AD19067" s="9"/>
    </row>
    <row r="19068" spans="8:30" x14ac:dyDescent="0.25">
      <c r="H19068" s="8"/>
      <c r="I19068" s="8"/>
      <c r="N19068" s="23"/>
      <c r="O19068" s="24"/>
      <c r="P19068" s="19"/>
      <c r="Q19068" s="19"/>
      <c r="R19068" s="19"/>
      <c r="U19068" s="27"/>
      <c r="Z19068" s="9"/>
      <c r="AA19068" s="9"/>
      <c r="AD19068" s="9"/>
    </row>
    <row r="19069" spans="8:30" x14ac:dyDescent="0.25">
      <c r="H19069" s="8"/>
      <c r="I19069" s="8"/>
      <c r="N19069" s="23"/>
      <c r="O19069" s="24"/>
      <c r="P19069" s="19"/>
      <c r="Q19069" s="19"/>
      <c r="R19069" s="19"/>
      <c r="U19069" s="27"/>
      <c r="Z19069" s="9"/>
      <c r="AA19069" s="9"/>
      <c r="AD19069" s="9"/>
    </row>
    <row r="19070" spans="8:30" x14ac:dyDescent="0.25">
      <c r="H19070" s="8"/>
      <c r="I19070" s="8"/>
      <c r="N19070" s="23"/>
      <c r="O19070" s="24"/>
      <c r="P19070" s="19"/>
      <c r="Q19070" s="19"/>
      <c r="R19070" s="19"/>
      <c r="U19070" s="27"/>
      <c r="Z19070" s="9"/>
      <c r="AA19070" s="9"/>
      <c r="AD19070" s="9"/>
    </row>
    <row r="19071" spans="8:30" x14ac:dyDescent="0.25">
      <c r="H19071" s="8"/>
      <c r="I19071" s="8"/>
      <c r="N19071" s="23"/>
      <c r="O19071" s="24"/>
      <c r="P19071" s="19"/>
      <c r="Q19071" s="19"/>
      <c r="R19071" s="19"/>
      <c r="U19071" s="27"/>
      <c r="Z19071" s="9"/>
      <c r="AA19071" s="9"/>
      <c r="AD19071" s="9"/>
    </row>
    <row r="19072" spans="8:30" x14ac:dyDescent="0.25">
      <c r="H19072" s="8"/>
      <c r="I19072" s="8"/>
      <c r="N19072" s="23"/>
      <c r="O19072" s="24"/>
      <c r="P19072" s="19"/>
      <c r="Q19072" s="19"/>
      <c r="R19072" s="19"/>
      <c r="U19072" s="27"/>
      <c r="Z19072" s="9"/>
      <c r="AA19072" s="9"/>
      <c r="AD19072" s="9"/>
    </row>
    <row r="19073" spans="8:30" x14ac:dyDescent="0.25">
      <c r="H19073" s="8"/>
      <c r="I19073" s="8"/>
      <c r="N19073" s="23"/>
      <c r="O19073" s="24"/>
      <c r="P19073" s="19"/>
      <c r="Q19073" s="19"/>
      <c r="R19073" s="19"/>
      <c r="U19073" s="27"/>
      <c r="Z19073" s="9"/>
      <c r="AA19073" s="9"/>
      <c r="AD19073" s="9"/>
    </row>
    <row r="19074" spans="8:30" x14ac:dyDescent="0.25">
      <c r="H19074" s="8"/>
      <c r="I19074" s="8"/>
      <c r="N19074" s="23"/>
      <c r="O19074" s="24"/>
      <c r="P19074" s="19"/>
      <c r="Q19074" s="19"/>
      <c r="R19074" s="19"/>
      <c r="U19074" s="27"/>
      <c r="Z19074" s="9"/>
      <c r="AA19074" s="9"/>
      <c r="AD19074" s="9"/>
    </row>
    <row r="19075" spans="8:30" x14ac:dyDescent="0.25">
      <c r="H19075" s="8"/>
      <c r="I19075" s="8"/>
      <c r="N19075" s="23"/>
      <c r="O19075" s="24"/>
      <c r="P19075" s="19"/>
      <c r="Q19075" s="19"/>
      <c r="R19075" s="19"/>
      <c r="U19075" s="27"/>
      <c r="Z19075" s="9"/>
      <c r="AA19075" s="9"/>
      <c r="AD19075" s="9"/>
    </row>
    <row r="19076" spans="8:30" x14ac:dyDescent="0.25">
      <c r="H19076" s="8"/>
      <c r="I19076" s="8"/>
      <c r="N19076" s="23"/>
      <c r="O19076" s="24"/>
      <c r="P19076" s="19"/>
      <c r="Q19076" s="19"/>
      <c r="R19076" s="19"/>
      <c r="U19076" s="27"/>
      <c r="Z19076" s="9"/>
      <c r="AA19076" s="9"/>
      <c r="AD19076" s="9"/>
    </row>
    <row r="19077" spans="8:30" x14ac:dyDescent="0.25">
      <c r="H19077" s="8"/>
      <c r="I19077" s="8"/>
      <c r="N19077" s="23"/>
      <c r="O19077" s="24"/>
      <c r="P19077" s="19"/>
      <c r="Q19077" s="19"/>
      <c r="R19077" s="19"/>
      <c r="U19077" s="27"/>
      <c r="Z19077" s="9"/>
      <c r="AA19077" s="9"/>
      <c r="AD19077" s="9"/>
    </row>
    <row r="19078" spans="8:30" x14ac:dyDescent="0.25">
      <c r="H19078" s="8"/>
      <c r="I19078" s="8"/>
      <c r="N19078" s="23"/>
      <c r="O19078" s="24"/>
      <c r="P19078" s="19"/>
      <c r="Q19078" s="19"/>
      <c r="R19078" s="19"/>
      <c r="U19078" s="27"/>
      <c r="Z19078" s="9"/>
      <c r="AA19078" s="9"/>
      <c r="AD19078" s="9"/>
    </row>
    <row r="19079" spans="8:30" x14ac:dyDescent="0.25">
      <c r="H19079" s="8"/>
      <c r="I19079" s="8"/>
      <c r="N19079" s="23"/>
      <c r="O19079" s="24"/>
      <c r="P19079" s="19"/>
      <c r="Q19079" s="19"/>
      <c r="R19079" s="19"/>
      <c r="U19079" s="27"/>
      <c r="Z19079" s="9"/>
      <c r="AA19079" s="9"/>
      <c r="AD19079" s="9"/>
    </row>
    <row r="19080" spans="8:30" x14ac:dyDescent="0.25">
      <c r="H19080" s="8"/>
      <c r="I19080" s="8"/>
      <c r="N19080" s="23"/>
      <c r="O19080" s="24"/>
      <c r="P19080" s="19"/>
      <c r="Q19080" s="19"/>
      <c r="R19080" s="19"/>
      <c r="U19080" s="27"/>
      <c r="Z19080" s="9"/>
      <c r="AA19080" s="9"/>
      <c r="AD19080" s="9"/>
    </row>
    <row r="19081" spans="8:30" x14ac:dyDescent="0.25">
      <c r="H19081" s="8"/>
      <c r="I19081" s="8"/>
      <c r="N19081" s="23"/>
      <c r="O19081" s="24"/>
      <c r="P19081" s="19"/>
      <c r="Q19081" s="19"/>
      <c r="R19081" s="19"/>
      <c r="U19081" s="27"/>
      <c r="Z19081" s="9"/>
      <c r="AA19081" s="9"/>
      <c r="AD19081" s="9"/>
    </row>
    <row r="19082" spans="8:30" x14ac:dyDescent="0.25">
      <c r="H19082" s="8"/>
      <c r="I19082" s="8"/>
      <c r="N19082" s="23"/>
      <c r="O19082" s="24"/>
      <c r="P19082" s="19"/>
      <c r="Q19082" s="19"/>
      <c r="R19082" s="19"/>
      <c r="U19082" s="27"/>
      <c r="Z19082" s="9"/>
      <c r="AA19082" s="9"/>
      <c r="AD19082" s="9"/>
    </row>
    <row r="19083" spans="8:30" x14ac:dyDescent="0.25">
      <c r="H19083" s="8"/>
      <c r="I19083" s="8"/>
      <c r="N19083" s="23"/>
      <c r="O19083" s="24"/>
      <c r="P19083" s="19"/>
      <c r="Q19083" s="19"/>
      <c r="R19083" s="19"/>
      <c r="U19083" s="27"/>
      <c r="Z19083" s="9"/>
      <c r="AA19083" s="9"/>
      <c r="AD19083" s="9"/>
    </row>
    <row r="19084" spans="8:30" x14ac:dyDescent="0.25">
      <c r="H19084" s="8"/>
      <c r="I19084" s="8"/>
      <c r="N19084" s="23"/>
      <c r="O19084" s="24"/>
      <c r="P19084" s="19"/>
      <c r="Q19084" s="19"/>
      <c r="R19084" s="19"/>
      <c r="U19084" s="27"/>
      <c r="Z19084" s="9"/>
      <c r="AA19084" s="9"/>
      <c r="AD19084" s="9"/>
    </row>
    <row r="19085" spans="8:30" x14ac:dyDescent="0.25">
      <c r="H19085" s="8"/>
      <c r="I19085" s="8"/>
      <c r="N19085" s="23"/>
      <c r="O19085" s="24"/>
      <c r="P19085" s="19"/>
      <c r="Q19085" s="19"/>
      <c r="R19085" s="19"/>
      <c r="U19085" s="27"/>
      <c r="Z19085" s="9"/>
      <c r="AA19085" s="9"/>
      <c r="AD19085" s="9"/>
    </row>
    <row r="19086" spans="8:30" x14ac:dyDescent="0.25">
      <c r="H19086" s="8"/>
      <c r="I19086" s="8"/>
      <c r="N19086" s="23"/>
      <c r="O19086" s="24"/>
      <c r="P19086" s="19"/>
      <c r="Q19086" s="19"/>
      <c r="R19086" s="19"/>
      <c r="U19086" s="27"/>
      <c r="Z19086" s="9"/>
      <c r="AA19086" s="9"/>
      <c r="AD19086" s="9"/>
    </row>
    <row r="19087" spans="8:30" x14ac:dyDescent="0.25">
      <c r="H19087" s="8"/>
      <c r="I19087" s="8"/>
      <c r="N19087" s="23"/>
      <c r="O19087" s="24"/>
      <c r="P19087" s="19"/>
      <c r="Q19087" s="19"/>
      <c r="R19087" s="19"/>
      <c r="U19087" s="27"/>
      <c r="Z19087" s="9"/>
      <c r="AA19087" s="9"/>
      <c r="AD19087" s="9"/>
    </row>
    <row r="19088" spans="8:30" x14ac:dyDescent="0.25">
      <c r="H19088" s="8"/>
      <c r="I19088" s="8"/>
      <c r="N19088" s="23"/>
      <c r="O19088" s="24"/>
      <c r="P19088" s="19"/>
      <c r="Q19088" s="19"/>
      <c r="R19088" s="19"/>
      <c r="U19088" s="27"/>
      <c r="Z19088" s="9"/>
      <c r="AA19088" s="9"/>
      <c r="AD19088" s="9"/>
    </row>
    <row r="19089" spans="8:30" x14ac:dyDescent="0.25">
      <c r="H19089" s="8"/>
      <c r="I19089" s="8"/>
      <c r="N19089" s="23"/>
      <c r="O19089" s="24"/>
      <c r="P19089" s="19"/>
      <c r="Q19089" s="19"/>
      <c r="R19089" s="19"/>
      <c r="U19089" s="27"/>
      <c r="Z19089" s="9"/>
      <c r="AA19089" s="9"/>
      <c r="AD19089" s="9"/>
    </row>
    <row r="19090" spans="8:30" x14ac:dyDescent="0.25">
      <c r="H19090" s="8"/>
      <c r="I19090" s="8"/>
      <c r="N19090" s="23"/>
      <c r="O19090" s="24"/>
      <c r="P19090" s="19"/>
      <c r="Q19090" s="19"/>
      <c r="R19090" s="19"/>
      <c r="U19090" s="27"/>
      <c r="Z19090" s="9"/>
      <c r="AA19090" s="9"/>
      <c r="AD19090" s="9"/>
    </row>
    <row r="19091" spans="8:30" x14ac:dyDescent="0.25">
      <c r="H19091" s="8"/>
      <c r="I19091" s="8"/>
      <c r="N19091" s="23"/>
      <c r="O19091" s="24"/>
      <c r="P19091" s="19"/>
      <c r="Q19091" s="19"/>
      <c r="R19091" s="19"/>
      <c r="U19091" s="27"/>
      <c r="Z19091" s="9"/>
      <c r="AA19091" s="9"/>
      <c r="AD19091" s="9"/>
    </row>
    <row r="19092" spans="8:30" x14ac:dyDescent="0.25">
      <c r="H19092" s="8"/>
      <c r="I19092" s="8"/>
      <c r="N19092" s="23"/>
      <c r="O19092" s="24"/>
      <c r="P19092" s="19"/>
      <c r="Q19092" s="19"/>
      <c r="R19092" s="19"/>
      <c r="U19092" s="27"/>
      <c r="Z19092" s="9"/>
      <c r="AA19092" s="9"/>
      <c r="AD19092" s="9"/>
    </row>
    <row r="19093" spans="8:30" x14ac:dyDescent="0.25">
      <c r="H19093" s="8"/>
      <c r="I19093" s="8"/>
      <c r="N19093" s="23"/>
      <c r="O19093" s="24"/>
      <c r="P19093" s="19"/>
      <c r="Q19093" s="19"/>
      <c r="R19093" s="19"/>
      <c r="U19093" s="27"/>
      <c r="Z19093" s="9"/>
      <c r="AA19093" s="9"/>
      <c r="AD19093" s="9"/>
    </row>
    <row r="19094" spans="8:30" x14ac:dyDescent="0.25">
      <c r="H19094" s="8"/>
      <c r="I19094" s="8"/>
      <c r="N19094" s="23"/>
      <c r="O19094" s="24"/>
      <c r="P19094" s="19"/>
      <c r="Q19094" s="19"/>
      <c r="R19094" s="19"/>
      <c r="U19094" s="27"/>
      <c r="Z19094" s="9"/>
      <c r="AA19094" s="9"/>
      <c r="AD19094" s="9"/>
    </row>
    <row r="19095" spans="8:30" x14ac:dyDescent="0.25">
      <c r="H19095" s="8"/>
      <c r="I19095" s="8"/>
      <c r="N19095" s="23"/>
      <c r="O19095" s="24"/>
      <c r="P19095" s="19"/>
      <c r="Q19095" s="19"/>
      <c r="R19095" s="19"/>
      <c r="U19095" s="27"/>
      <c r="Z19095" s="9"/>
      <c r="AA19095" s="9"/>
      <c r="AD19095" s="9"/>
    </row>
    <row r="19096" spans="8:30" x14ac:dyDescent="0.25">
      <c r="H19096" s="8"/>
      <c r="I19096" s="8"/>
      <c r="N19096" s="23"/>
      <c r="O19096" s="24"/>
      <c r="P19096" s="19"/>
      <c r="Q19096" s="19"/>
      <c r="R19096" s="19"/>
      <c r="U19096" s="27"/>
      <c r="Z19096" s="9"/>
      <c r="AA19096" s="9"/>
      <c r="AD19096" s="9"/>
    </row>
    <row r="19097" spans="8:30" x14ac:dyDescent="0.25">
      <c r="H19097" s="8"/>
      <c r="I19097" s="8"/>
      <c r="N19097" s="23"/>
      <c r="O19097" s="24"/>
      <c r="P19097" s="19"/>
      <c r="Q19097" s="19"/>
      <c r="R19097" s="19"/>
      <c r="U19097" s="27"/>
      <c r="Z19097" s="9"/>
      <c r="AA19097" s="9"/>
      <c r="AD19097" s="9"/>
    </row>
    <row r="19098" spans="8:30" x14ac:dyDescent="0.25">
      <c r="H19098" s="8"/>
      <c r="I19098" s="8"/>
      <c r="N19098" s="23"/>
      <c r="O19098" s="24"/>
      <c r="P19098" s="19"/>
      <c r="Q19098" s="19"/>
      <c r="R19098" s="19"/>
      <c r="U19098" s="27"/>
      <c r="Z19098" s="9"/>
      <c r="AA19098" s="9"/>
      <c r="AD19098" s="9"/>
    </row>
    <row r="19099" spans="8:30" x14ac:dyDescent="0.25">
      <c r="H19099" s="8"/>
      <c r="I19099" s="8"/>
      <c r="N19099" s="23"/>
      <c r="O19099" s="24"/>
      <c r="P19099" s="19"/>
      <c r="Q19099" s="19"/>
      <c r="R19099" s="19"/>
      <c r="U19099" s="27"/>
      <c r="Z19099" s="9"/>
      <c r="AA19099" s="9"/>
      <c r="AD19099" s="9"/>
    </row>
    <row r="19100" spans="8:30" x14ac:dyDescent="0.25">
      <c r="H19100" s="8"/>
      <c r="I19100" s="8"/>
      <c r="N19100" s="23"/>
      <c r="O19100" s="24"/>
      <c r="P19100" s="19"/>
      <c r="Q19100" s="19"/>
      <c r="R19100" s="19"/>
      <c r="U19100" s="27"/>
      <c r="Z19100" s="9"/>
      <c r="AA19100" s="9"/>
      <c r="AD19100" s="9"/>
    </row>
    <row r="19101" spans="8:30" x14ac:dyDescent="0.25">
      <c r="H19101" s="8"/>
      <c r="I19101" s="8"/>
      <c r="N19101" s="23"/>
      <c r="O19101" s="24"/>
      <c r="P19101" s="19"/>
      <c r="Q19101" s="19"/>
      <c r="R19101" s="19"/>
      <c r="U19101" s="27"/>
      <c r="Z19101" s="9"/>
      <c r="AA19101" s="9"/>
      <c r="AD19101" s="9"/>
    </row>
    <row r="19102" spans="8:30" x14ac:dyDescent="0.25">
      <c r="H19102" s="8"/>
      <c r="I19102" s="8"/>
      <c r="N19102" s="23"/>
      <c r="O19102" s="24"/>
      <c r="P19102" s="19"/>
      <c r="Q19102" s="19"/>
      <c r="R19102" s="19"/>
      <c r="U19102" s="27"/>
      <c r="Z19102" s="9"/>
      <c r="AA19102" s="9"/>
      <c r="AD19102" s="9"/>
    </row>
    <row r="19103" spans="8:30" x14ac:dyDescent="0.25">
      <c r="H19103" s="8"/>
      <c r="I19103" s="8"/>
      <c r="N19103" s="23"/>
      <c r="O19103" s="24"/>
      <c r="P19103" s="19"/>
      <c r="Q19103" s="19"/>
      <c r="R19103" s="19"/>
      <c r="U19103" s="27"/>
      <c r="Z19103" s="9"/>
      <c r="AA19103" s="9"/>
      <c r="AD19103" s="9"/>
    </row>
    <row r="19104" spans="8:30" x14ac:dyDescent="0.25">
      <c r="H19104" s="8"/>
      <c r="I19104" s="8"/>
      <c r="N19104" s="23"/>
      <c r="O19104" s="24"/>
      <c r="P19104" s="19"/>
      <c r="Q19104" s="19"/>
      <c r="R19104" s="19"/>
      <c r="U19104" s="27"/>
      <c r="Z19104" s="9"/>
      <c r="AA19104" s="9"/>
      <c r="AD19104" s="9"/>
    </row>
    <row r="19105" spans="8:30" x14ac:dyDescent="0.25">
      <c r="H19105" s="8"/>
      <c r="I19105" s="8"/>
      <c r="N19105" s="23"/>
      <c r="O19105" s="24"/>
      <c r="P19105" s="19"/>
      <c r="Q19105" s="19"/>
      <c r="R19105" s="19"/>
      <c r="U19105" s="27"/>
      <c r="Z19105" s="9"/>
      <c r="AA19105" s="9"/>
      <c r="AD19105" s="9"/>
    </row>
    <row r="19106" spans="8:30" x14ac:dyDescent="0.25">
      <c r="H19106" s="8"/>
      <c r="I19106" s="8"/>
      <c r="N19106" s="23"/>
      <c r="O19106" s="24"/>
      <c r="P19106" s="19"/>
      <c r="Q19106" s="19"/>
      <c r="R19106" s="19"/>
      <c r="U19106" s="27"/>
      <c r="Z19106" s="9"/>
      <c r="AA19106" s="9"/>
      <c r="AD19106" s="9"/>
    </row>
    <row r="19107" spans="8:30" x14ac:dyDescent="0.25">
      <c r="H19107" s="8"/>
      <c r="I19107" s="8"/>
      <c r="N19107" s="23"/>
      <c r="O19107" s="24"/>
      <c r="P19107" s="19"/>
      <c r="Q19107" s="19"/>
      <c r="R19107" s="19"/>
      <c r="U19107" s="27"/>
      <c r="Z19107" s="9"/>
      <c r="AA19107" s="9"/>
      <c r="AD19107" s="9"/>
    </row>
    <row r="19108" spans="8:30" x14ac:dyDescent="0.25">
      <c r="H19108" s="8"/>
      <c r="I19108" s="8"/>
      <c r="N19108" s="23"/>
      <c r="O19108" s="24"/>
      <c r="P19108" s="19"/>
      <c r="Q19108" s="19"/>
      <c r="R19108" s="19"/>
      <c r="U19108" s="27"/>
      <c r="Z19108" s="9"/>
      <c r="AA19108" s="9"/>
      <c r="AD19108" s="9"/>
    </row>
    <row r="19109" spans="8:30" x14ac:dyDescent="0.25">
      <c r="H19109" s="8"/>
      <c r="I19109" s="8"/>
      <c r="N19109" s="23"/>
      <c r="O19109" s="24"/>
      <c r="P19109" s="19"/>
      <c r="Q19109" s="19"/>
      <c r="R19109" s="19"/>
      <c r="U19109" s="27"/>
      <c r="Z19109" s="9"/>
      <c r="AA19109" s="9"/>
      <c r="AD19109" s="9"/>
    </row>
    <row r="19110" spans="8:30" x14ac:dyDescent="0.25">
      <c r="H19110" s="8"/>
      <c r="I19110" s="8"/>
      <c r="N19110" s="23"/>
      <c r="O19110" s="24"/>
      <c r="P19110" s="19"/>
      <c r="Q19110" s="19"/>
      <c r="R19110" s="19"/>
      <c r="U19110" s="27"/>
      <c r="Z19110" s="9"/>
      <c r="AA19110" s="9"/>
      <c r="AD19110" s="9"/>
    </row>
    <row r="19111" spans="8:30" x14ac:dyDescent="0.25">
      <c r="H19111" s="8"/>
      <c r="I19111" s="8"/>
      <c r="N19111" s="23"/>
      <c r="O19111" s="24"/>
      <c r="P19111" s="19"/>
      <c r="Q19111" s="19"/>
      <c r="R19111" s="19"/>
      <c r="U19111" s="27"/>
      <c r="Z19111" s="9"/>
      <c r="AA19111" s="9"/>
      <c r="AD19111" s="9"/>
    </row>
    <row r="19112" spans="8:30" x14ac:dyDescent="0.25">
      <c r="H19112" s="8"/>
      <c r="I19112" s="8"/>
      <c r="N19112" s="23"/>
      <c r="O19112" s="24"/>
      <c r="P19112" s="19"/>
      <c r="Q19112" s="19"/>
      <c r="R19112" s="19"/>
      <c r="U19112" s="27"/>
      <c r="Z19112" s="9"/>
      <c r="AA19112" s="9"/>
      <c r="AD19112" s="9"/>
    </row>
    <row r="19113" spans="8:30" x14ac:dyDescent="0.25">
      <c r="H19113" s="8"/>
      <c r="I19113" s="8"/>
      <c r="N19113" s="23"/>
      <c r="O19113" s="24"/>
      <c r="P19113" s="19"/>
      <c r="Q19113" s="19"/>
      <c r="R19113" s="19"/>
      <c r="U19113" s="27"/>
      <c r="Z19113" s="9"/>
      <c r="AA19113" s="9"/>
      <c r="AD19113" s="9"/>
    </row>
    <row r="19114" spans="8:30" x14ac:dyDescent="0.25">
      <c r="H19114" s="8"/>
      <c r="I19114" s="8"/>
      <c r="N19114" s="23"/>
      <c r="O19114" s="24"/>
      <c r="P19114" s="19"/>
      <c r="Q19114" s="19"/>
      <c r="R19114" s="19"/>
      <c r="U19114" s="27"/>
      <c r="Z19114" s="9"/>
      <c r="AA19114" s="9"/>
      <c r="AD19114" s="9"/>
    </row>
    <row r="19115" spans="8:30" x14ac:dyDescent="0.25">
      <c r="H19115" s="8"/>
      <c r="I19115" s="8"/>
      <c r="N19115" s="23"/>
      <c r="O19115" s="24"/>
      <c r="P19115" s="19"/>
      <c r="Q19115" s="19"/>
      <c r="R19115" s="19"/>
      <c r="U19115" s="27"/>
      <c r="Z19115" s="9"/>
      <c r="AA19115" s="9"/>
      <c r="AD19115" s="9"/>
    </row>
    <row r="19116" spans="8:30" x14ac:dyDescent="0.25">
      <c r="H19116" s="8"/>
      <c r="I19116" s="8"/>
      <c r="N19116" s="23"/>
      <c r="O19116" s="24"/>
      <c r="P19116" s="19"/>
      <c r="Q19116" s="19"/>
      <c r="R19116" s="19"/>
      <c r="U19116" s="27"/>
      <c r="Z19116" s="9"/>
      <c r="AA19116" s="9"/>
      <c r="AD19116" s="9"/>
    </row>
    <row r="19117" spans="8:30" x14ac:dyDescent="0.25">
      <c r="H19117" s="8"/>
      <c r="I19117" s="8"/>
      <c r="N19117" s="23"/>
      <c r="O19117" s="24"/>
      <c r="P19117" s="19"/>
      <c r="Q19117" s="19"/>
      <c r="R19117" s="19"/>
      <c r="U19117" s="27"/>
      <c r="Z19117" s="9"/>
      <c r="AA19117" s="9"/>
      <c r="AD19117" s="9"/>
    </row>
    <row r="19118" spans="8:30" x14ac:dyDescent="0.25">
      <c r="H19118" s="8"/>
      <c r="I19118" s="8"/>
      <c r="N19118" s="23"/>
      <c r="O19118" s="24"/>
      <c r="P19118" s="19"/>
      <c r="Q19118" s="19"/>
      <c r="R19118" s="19"/>
      <c r="U19118" s="27"/>
      <c r="Z19118" s="9"/>
      <c r="AA19118" s="9"/>
      <c r="AD19118" s="9"/>
    </row>
    <row r="19119" spans="8:30" x14ac:dyDescent="0.25">
      <c r="H19119" s="8"/>
      <c r="I19119" s="8"/>
      <c r="N19119" s="23"/>
      <c r="O19119" s="24"/>
      <c r="P19119" s="19"/>
      <c r="Q19119" s="19"/>
      <c r="R19119" s="19"/>
      <c r="U19119" s="27"/>
      <c r="Z19119" s="9"/>
      <c r="AA19119" s="9"/>
      <c r="AD19119" s="9"/>
    </row>
    <row r="19120" spans="8:30" x14ac:dyDescent="0.25">
      <c r="H19120" s="8"/>
      <c r="I19120" s="8"/>
      <c r="N19120" s="23"/>
      <c r="O19120" s="24"/>
      <c r="P19120" s="19"/>
      <c r="Q19120" s="19"/>
      <c r="R19120" s="19"/>
      <c r="U19120" s="27"/>
      <c r="Z19120" s="9"/>
      <c r="AA19120" s="9"/>
      <c r="AD19120" s="9"/>
    </row>
    <row r="19121" spans="8:30" x14ac:dyDescent="0.25">
      <c r="H19121" s="8"/>
      <c r="I19121" s="8"/>
      <c r="N19121" s="23"/>
      <c r="O19121" s="24"/>
      <c r="P19121" s="19"/>
      <c r="Q19121" s="19"/>
      <c r="R19121" s="19"/>
      <c r="U19121" s="27"/>
      <c r="Z19121" s="9"/>
      <c r="AA19121" s="9"/>
      <c r="AD19121" s="9"/>
    </row>
    <row r="19122" spans="8:30" x14ac:dyDescent="0.25">
      <c r="H19122" s="8"/>
      <c r="I19122" s="8"/>
      <c r="N19122" s="23"/>
      <c r="O19122" s="24"/>
      <c r="P19122" s="19"/>
      <c r="Q19122" s="19"/>
      <c r="R19122" s="19"/>
      <c r="U19122" s="27"/>
      <c r="Z19122" s="9"/>
      <c r="AA19122" s="9"/>
      <c r="AD19122" s="9"/>
    </row>
    <row r="19123" spans="8:30" x14ac:dyDescent="0.25">
      <c r="H19123" s="8"/>
      <c r="I19123" s="8"/>
      <c r="N19123" s="23"/>
      <c r="O19123" s="24"/>
      <c r="P19123" s="19"/>
      <c r="Q19123" s="19"/>
      <c r="R19123" s="19"/>
      <c r="U19123" s="27"/>
      <c r="Z19123" s="9"/>
      <c r="AA19123" s="9"/>
      <c r="AD19123" s="9"/>
    </row>
    <row r="19124" spans="8:30" x14ac:dyDescent="0.25">
      <c r="H19124" s="8"/>
      <c r="I19124" s="8"/>
      <c r="N19124" s="23"/>
      <c r="O19124" s="24"/>
      <c r="P19124" s="19"/>
      <c r="Q19124" s="19"/>
      <c r="R19124" s="19"/>
      <c r="U19124" s="27"/>
      <c r="Z19124" s="9"/>
      <c r="AA19124" s="9"/>
      <c r="AD19124" s="9"/>
    </row>
    <row r="19125" spans="8:30" x14ac:dyDescent="0.25">
      <c r="H19125" s="8"/>
      <c r="I19125" s="8"/>
      <c r="N19125" s="23"/>
      <c r="O19125" s="24"/>
      <c r="P19125" s="19"/>
      <c r="Q19125" s="19"/>
      <c r="R19125" s="19"/>
      <c r="U19125" s="27"/>
      <c r="Z19125" s="9"/>
      <c r="AA19125" s="9"/>
      <c r="AD19125" s="9"/>
    </row>
    <row r="19126" spans="8:30" x14ac:dyDescent="0.25">
      <c r="H19126" s="8"/>
      <c r="I19126" s="8"/>
      <c r="N19126" s="23"/>
      <c r="O19126" s="24"/>
      <c r="P19126" s="19"/>
      <c r="Q19126" s="19"/>
      <c r="R19126" s="19"/>
      <c r="U19126" s="27"/>
      <c r="Z19126" s="9"/>
      <c r="AA19126" s="9"/>
      <c r="AD19126" s="9"/>
    </row>
    <row r="19127" spans="8:30" x14ac:dyDescent="0.25">
      <c r="H19127" s="8"/>
      <c r="I19127" s="8"/>
      <c r="N19127" s="23"/>
      <c r="O19127" s="24"/>
      <c r="P19127" s="19"/>
      <c r="Q19127" s="19"/>
      <c r="R19127" s="19"/>
      <c r="U19127" s="27"/>
      <c r="Z19127" s="9"/>
      <c r="AA19127" s="9"/>
      <c r="AD19127" s="9"/>
    </row>
    <row r="19128" spans="8:30" x14ac:dyDescent="0.25">
      <c r="H19128" s="8"/>
      <c r="I19128" s="8"/>
      <c r="N19128" s="23"/>
      <c r="O19128" s="24"/>
      <c r="P19128" s="19"/>
      <c r="Q19128" s="19"/>
      <c r="R19128" s="19"/>
      <c r="U19128" s="27"/>
      <c r="Z19128" s="9"/>
      <c r="AA19128" s="9"/>
      <c r="AD19128" s="9"/>
    </row>
    <row r="19129" spans="8:30" x14ac:dyDescent="0.25">
      <c r="H19129" s="8"/>
      <c r="I19129" s="8"/>
      <c r="N19129" s="23"/>
      <c r="O19129" s="24"/>
      <c r="P19129" s="19"/>
      <c r="Q19129" s="19"/>
      <c r="R19129" s="19"/>
      <c r="U19129" s="27"/>
      <c r="Z19129" s="9"/>
      <c r="AA19129" s="9"/>
      <c r="AD19129" s="9"/>
    </row>
    <row r="19130" spans="8:30" x14ac:dyDescent="0.25">
      <c r="H19130" s="8"/>
      <c r="I19130" s="8"/>
      <c r="N19130" s="23"/>
      <c r="O19130" s="24"/>
      <c r="P19130" s="19"/>
      <c r="Q19130" s="19"/>
      <c r="R19130" s="19"/>
      <c r="U19130" s="27"/>
      <c r="Z19130" s="9"/>
      <c r="AA19130" s="9"/>
      <c r="AD19130" s="9"/>
    </row>
    <row r="19131" spans="8:30" x14ac:dyDescent="0.25">
      <c r="H19131" s="8"/>
      <c r="I19131" s="8"/>
      <c r="N19131" s="23"/>
      <c r="O19131" s="24"/>
      <c r="P19131" s="19"/>
      <c r="Q19131" s="19"/>
      <c r="R19131" s="19"/>
      <c r="U19131" s="27"/>
      <c r="Z19131" s="9"/>
      <c r="AA19131" s="9"/>
      <c r="AD19131" s="9"/>
    </row>
    <row r="19132" spans="8:30" x14ac:dyDescent="0.25">
      <c r="H19132" s="8"/>
      <c r="I19132" s="8"/>
      <c r="N19132" s="23"/>
      <c r="O19132" s="24"/>
      <c r="P19132" s="19"/>
      <c r="Q19132" s="19"/>
      <c r="R19132" s="19"/>
      <c r="U19132" s="27"/>
      <c r="Z19132" s="9"/>
      <c r="AA19132" s="9"/>
      <c r="AD19132" s="9"/>
    </row>
    <row r="19133" spans="8:30" x14ac:dyDescent="0.25">
      <c r="H19133" s="8"/>
      <c r="I19133" s="8"/>
      <c r="N19133" s="23"/>
      <c r="O19133" s="24"/>
      <c r="P19133" s="19"/>
      <c r="Q19133" s="19"/>
      <c r="R19133" s="19"/>
      <c r="U19133" s="27"/>
      <c r="Z19133" s="9"/>
      <c r="AA19133" s="9"/>
      <c r="AD19133" s="9"/>
    </row>
    <row r="19134" spans="8:30" x14ac:dyDescent="0.25">
      <c r="H19134" s="8"/>
      <c r="I19134" s="8"/>
      <c r="N19134" s="23"/>
      <c r="O19134" s="24"/>
      <c r="P19134" s="19"/>
      <c r="Q19134" s="19"/>
      <c r="R19134" s="19"/>
      <c r="U19134" s="27"/>
      <c r="Z19134" s="9"/>
      <c r="AA19134" s="9"/>
      <c r="AD19134" s="9"/>
    </row>
    <row r="19135" spans="8:30" x14ac:dyDescent="0.25">
      <c r="H19135" s="8"/>
      <c r="I19135" s="8"/>
      <c r="N19135" s="23"/>
      <c r="O19135" s="24"/>
      <c r="P19135" s="19"/>
      <c r="Q19135" s="19"/>
      <c r="R19135" s="19"/>
      <c r="U19135" s="27"/>
      <c r="Z19135" s="9"/>
      <c r="AA19135" s="9"/>
      <c r="AD19135" s="9"/>
    </row>
    <row r="19136" spans="8:30" x14ac:dyDescent="0.25">
      <c r="H19136" s="8"/>
      <c r="I19136" s="8"/>
      <c r="N19136" s="23"/>
      <c r="O19136" s="24"/>
      <c r="P19136" s="19"/>
      <c r="Q19136" s="19"/>
      <c r="R19136" s="19"/>
      <c r="U19136" s="27"/>
      <c r="Z19136" s="9"/>
      <c r="AA19136" s="9"/>
      <c r="AD19136" s="9"/>
    </row>
    <row r="19137" spans="8:30" x14ac:dyDescent="0.25">
      <c r="H19137" s="8"/>
      <c r="I19137" s="8"/>
      <c r="N19137" s="23"/>
      <c r="O19137" s="24"/>
      <c r="P19137" s="19"/>
      <c r="Q19137" s="19"/>
      <c r="R19137" s="19"/>
      <c r="U19137" s="27"/>
      <c r="Z19137" s="9"/>
      <c r="AA19137" s="9"/>
      <c r="AD19137" s="9"/>
    </row>
    <row r="19138" spans="8:30" x14ac:dyDescent="0.25">
      <c r="H19138" s="8"/>
      <c r="I19138" s="8"/>
      <c r="N19138" s="23"/>
      <c r="O19138" s="24"/>
      <c r="P19138" s="19"/>
      <c r="Q19138" s="19"/>
      <c r="R19138" s="19"/>
      <c r="U19138" s="27"/>
      <c r="Z19138" s="9"/>
      <c r="AA19138" s="9"/>
      <c r="AD19138" s="9"/>
    </row>
    <row r="19139" spans="8:30" x14ac:dyDescent="0.25">
      <c r="H19139" s="8"/>
      <c r="I19139" s="8"/>
      <c r="N19139" s="23"/>
      <c r="O19139" s="24"/>
      <c r="P19139" s="19"/>
      <c r="Q19139" s="19"/>
      <c r="R19139" s="19"/>
      <c r="U19139" s="27"/>
      <c r="Z19139" s="9"/>
      <c r="AA19139" s="9"/>
      <c r="AD19139" s="9"/>
    </row>
    <row r="19140" spans="8:30" x14ac:dyDescent="0.25">
      <c r="H19140" s="8"/>
      <c r="I19140" s="8"/>
      <c r="N19140" s="23"/>
      <c r="O19140" s="24"/>
      <c r="P19140" s="19"/>
      <c r="Q19140" s="19"/>
      <c r="R19140" s="19"/>
      <c r="U19140" s="27"/>
      <c r="Z19140" s="9"/>
      <c r="AA19140" s="9"/>
      <c r="AD19140" s="9"/>
    </row>
    <row r="19141" spans="8:30" x14ac:dyDescent="0.25">
      <c r="H19141" s="8"/>
      <c r="I19141" s="8"/>
      <c r="N19141" s="23"/>
      <c r="O19141" s="24"/>
      <c r="P19141" s="19"/>
      <c r="Q19141" s="19"/>
      <c r="R19141" s="19"/>
      <c r="U19141" s="27"/>
      <c r="Z19141" s="9"/>
      <c r="AA19141" s="9"/>
      <c r="AD19141" s="9"/>
    </row>
    <row r="19142" spans="8:30" x14ac:dyDescent="0.25">
      <c r="H19142" s="8"/>
      <c r="I19142" s="8"/>
      <c r="N19142" s="23"/>
      <c r="O19142" s="24"/>
      <c r="P19142" s="19"/>
      <c r="Q19142" s="19"/>
      <c r="R19142" s="19"/>
      <c r="U19142" s="27"/>
      <c r="Z19142" s="9"/>
      <c r="AA19142" s="9"/>
      <c r="AD19142" s="9"/>
    </row>
    <row r="19143" spans="8:30" x14ac:dyDescent="0.25">
      <c r="H19143" s="8"/>
      <c r="I19143" s="8"/>
      <c r="N19143" s="23"/>
      <c r="O19143" s="24"/>
      <c r="P19143" s="19"/>
      <c r="Q19143" s="19"/>
      <c r="R19143" s="19"/>
      <c r="U19143" s="27"/>
      <c r="Z19143" s="9"/>
      <c r="AA19143" s="9"/>
      <c r="AD19143" s="9"/>
    </row>
    <row r="19144" spans="8:30" x14ac:dyDescent="0.25">
      <c r="H19144" s="8"/>
      <c r="I19144" s="8"/>
      <c r="N19144" s="23"/>
      <c r="O19144" s="24"/>
      <c r="P19144" s="19"/>
      <c r="Q19144" s="19"/>
      <c r="R19144" s="19"/>
      <c r="U19144" s="27"/>
      <c r="Z19144" s="9"/>
      <c r="AA19144" s="9"/>
      <c r="AD19144" s="9"/>
    </row>
    <row r="19145" spans="8:30" x14ac:dyDescent="0.25">
      <c r="H19145" s="8"/>
      <c r="I19145" s="8"/>
      <c r="N19145" s="23"/>
      <c r="O19145" s="24"/>
      <c r="P19145" s="19"/>
      <c r="Q19145" s="19"/>
      <c r="R19145" s="19"/>
      <c r="U19145" s="27"/>
      <c r="Z19145" s="9"/>
      <c r="AA19145" s="9"/>
      <c r="AD19145" s="9"/>
    </row>
    <row r="19146" spans="8:30" x14ac:dyDescent="0.25">
      <c r="H19146" s="8"/>
      <c r="I19146" s="8"/>
      <c r="N19146" s="23"/>
      <c r="O19146" s="24"/>
      <c r="P19146" s="19"/>
      <c r="Q19146" s="19"/>
      <c r="R19146" s="19"/>
      <c r="U19146" s="27"/>
      <c r="Z19146" s="9"/>
      <c r="AA19146" s="9"/>
      <c r="AD19146" s="9"/>
    </row>
    <row r="19147" spans="8:30" x14ac:dyDescent="0.25">
      <c r="H19147" s="8"/>
      <c r="I19147" s="8"/>
      <c r="N19147" s="23"/>
      <c r="O19147" s="24"/>
      <c r="P19147" s="19"/>
      <c r="Q19147" s="19"/>
      <c r="R19147" s="19"/>
      <c r="U19147" s="27"/>
      <c r="Z19147" s="9"/>
      <c r="AA19147" s="9"/>
      <c r="AD19147" s="9"/>
    </row>
    <row r="19148" spans="8:30" x14ac:dyDescent="0.25">
      <c r="H19148" s="8"/>
      <c r="I19148" s="8"/>
      <c r="N19148" s="23"/>
      <c r="O19148" s="24"/>
      <c r="P19148" s="19"/>
      <c r="Q19148" s="19"/>
      <c r="R19148" s="19"/>
      <c r="U19148" s="27"/>
      <c r="Z19148" s="9"/>
      <c r="AA19148" s="9"/>
      <c r="AD19148" s="9"/>
    </row>
    <row r="19149" spans="8:30" x14ac:dyDescent="0.25">
      <c r="H19149" s="8"/>
      <c r="I19149" s="8"/>
      <c r="N19149" s="23"/>
      <c r="O19149" s="24"/>
      <c r="P19149" s="19"/>
      <c r="Q19149" s="19"/>
      <c r="R19149" s="19"/>
      <c r="U19149" s="27"/>
      <c r="Z19149" s="9"/>
      <c r="AA19149" s="9"/>
      <c r="AD19149" s="9"/>
    </row>
    <row r="19150" spans="8:30" x14ac:dyDescent="0.25">
      <c r="H19150" s="8"/>
      <c r="I19150" s="8"/>
      <c r="N19150" s="23"/>
      <c r="O19150" s="24"/>
      <c r="P19150" s="19"/>
      <c r="Q19150" s="19"/>
      <c r="R19150" s="19"/>
      <c r="U19150" s="27"/>
      <c r="Z19150" s="9"/>
      <c r="AA19150" s="9"/>
      <c r="AD19150" s="9"/>
    </row>
    <row r="19151" spans="8:30" x14ac:dyDescent="0.25">
      <c r="H19151" s="8"/>
      <c r="I19151" s="8"/>
      <c r="N19151" s="23"/>
      <c r="O19151" s="24"/>
      <c r="P19151" s="19"/>
      <c r="Q19151" s="19"/>
      <c r="R19151" s="19"/>
      <c r="U19151" s="27"/>
      <c r="Z19151" s="9"/>
      <c r="AA19151" s="9"/>
      <c r="AD19151" s="9"/>
    </row>
    <row r="19152" spans="8:30" x14ac:dyDescent="0.25">
      <c r="H19152" s="8"/>
      <c r="I19152" s="8"/>
      <c r="N19152" s="23"/>
      <c r="O19152" s="24"/>
      <c r="P19152" s="19"/>
      <c r="Q19152" s="19"/>
      <c r="R19152" s="19"/>
      <c r="U19152" s="27"/>
      <c r="Z19152" s="9"/>
      <c r="AA19152" s="9"/>
      <c r="AD19152" s="9"/>
    </row>
    <row r="19153" spans="8:30" x14ac:dyDescent="0.25">
      <c r="H19153" s="8"/>
      <c r="I19153" s="8"/>
      <c r="N19153" s="23"/>
      <c r="O19153" s="24"/>
      <c r="P19153" s="19"/>
      <c r="Q19153" s="19"/>
      <c r="R19153" s="19"/>
      <c r="U19153" s="27"/>
      <c r="Z19153" s="9"/>
      <c r="AA19153" s="9"/>
      <c r="AD19153" s="9"/>
    </row>
    <row r="19154" spans="8:30" x14ac:dyDescent="0.25">
      <c r="H19154" s="8"/>
      <c r="I19154" s="8"/>
      <c r="N19154" s="23"/>
      <c r="O19154" s="24"/>
      <c r="P19154" s="19"/>
      <c r="Q19154" s="19"/>
      <c r="R19154" s="19"/>
      <c r="U19154" s="27"/>
      <c r="Z19154" s="9"/>
      <c r="AA19154" s="9"/>
      <c r="AD19154" s="9"/>
    </row>
    <row r="19155" spans="8:30" x14ac:dyDescent="0.25">
      <c r="H19155" s="8"/>
      <c r="I19155" s="8"/>
      <c r="N19155" s="23"/>
      <c r="O19155" s="24"/>
      <c r="P19155" s="19"/>
      <c r="Q19155" s="19"/>
      <c r="R19155" s="19"/>
      <c r="U19155" s="27"/>
      <c r="Z19155" s="9"/>
      <c r="AA19155" s="9"/>
      <c r="AD19155" s="9"/>
    </row>
    <row r="19156" spans="8:30" x14ac:dyDescent="0.25">
      <c r="H19156" s="8"/>
      <c r="I19156" s="8"/>
      <c r="N19156" s="23"/>
      <c r="O19156" s="24"/>
      <c r="P19156" s="19"/>
      <c r="Q19156" s="19"/>
      <c r="R19156" s="19"/>
      <c r="U19156" s="27"/>
      <c r="Z19156" s="9"/>
      <c r="AA19156" s="9"/>
      <c r="AD19156" s="9"/>
    </row>
    <row r="19157" spans="8:30" x14ac:dyDescent="0.25">
      <c r="H19157" s="8"/>
      <c r="I19157" s="8"/>
      <c r="N19157" s="23"/>
      <c r="O19157" s="24"/>
      <c r="P19157" s="19"/>
      <c r="Q19157" s="19"/>
      <c r="R19157" s="19"/>
      <c r="U19157" s="27"/>
      <c r="Z19157" s="9"/>
      <c r="AA19157" s="9"/>
      <c r="AD19157" s="9"/>
    </row>
    <row r="19158" spans="8:30" x14ac:dyDescent="0.25">
      <c r="H19158" s="8"/>
      <c r="I19158" s="8"/>
      <c r="N19158" s="23"/>
      <c r="O19158" s="24"/>
      <c r="P19158" s="19"/>
      <c r="Q19158" s="19"/>
      <c r="R19158" s="19"/>
      <c r="U19158" s="27"/>
      <c r="Z19158" s="9"/>
      <c r="AA19158" s="9"/>
      <c r="AD19158" s="9"/>
    </row>
    <row r="19159" spans="8:30" x14ac:dyDescent="0.25">
      <c r="H19159" s="8"/>
      <c r="I19159" s="8"/>
      <c r="N19159" s="23"/>
      <c r="O19159" s="24"/>
      <c r="P19159" s="19"/>
      <c r="Q19159" s="19"/>
      <c r="R19159" s="19"/>
      <c r="U19159" s="27"/>
      <c r="Z19159" s="9"/>
      <c r="AA19159" s="9"/>
      <c r="AD19159" s="9"/>
    </row>
    <row r="19160" spans="8:30" x14ac:dyDescent="0.25">
      <c r="H19160" s="8"/>
      <c r="I19160" s="8"/>
      <c r="N19160" s="23"/>
      <c r="O19160" s="24"/>
      <c r="P19160" s="19"/>
      <c r="Q19160" s="19"/>
      <c r="R19160" s="19"/>
      <c r="U19160" s="27"/>
      <c r="Z19160" s="9"/>
      <c r="AA19160" s="9"/>
      <c r="AD19160" s="9"/>
    </row>
    <row r="19161" spans="8:30" x14ac:dyDescent="0.25">
      <c r="H19161" s="8"/>
      <c r="I19161" s="8"/>
      <c r="N19161" s="23"/>
      <c r="O19161" s="24"/>
      <c r="P19161" s="19"/>
      <c r="Q19161" s="19"/>
      <c r="R19161" s="19"/>
      <c r="U19161" s="27"/>
      <c r="Z19161" s="9"/>
      <c r="AA19161" s="9"/>
      <c r="AD19161" s="9"/>
    </row>
    <row r="19162" spans="8:30" x14ac:dyDescent="0.25">
      <c r="H19162" s="8"/>
      <c r="I19162" s="8"/>
      <c r="N19162" s="23"/>
      <c r="O19162" s="24"/>
      <c r="P19162" s="19"/>
      <c r="Q19162" s="19"/>
      <c r="R19162" s="19"/>
      <c r="U19162" s="27"/>
      <c r="Z19162" s="9"/>
      <c r="AA19162" s="9"/>
      <c r="AD19162" s="9"/>
    </row>
    <row r="19163" spans="8:30" x14ac:dyDescent="0.25">
      <c r="H19163" s="8"/>
      <c r="I19163" s="8"/>
      <c r="N19163" s="23"/>
      <c r="O19163" s="24"/>
      <c r="P19163" s="19"/>
      <c r="Q19163" s="19"/>
      <c r="R19163" s="19"/>
      <c r="U19163" s="27"/>
      <c r="Z19163" s="9"/>
      <c r="AA19163" s="9"/>
      <c r="AD19163" s="9"/>
    </row>
    <row r="19164" spans="8:30" x14ac:dyDescent="0.25">
      <c r="H19164" s="8"/>
      <c r="I19164" s="8"/>
      <c r="N19164" s="23"/>
      <c r="O19164" s="24"/>
      <c r="P19164" s="19"/>
      <c r="Q19164" s="19"/>
      <c r="R19164" s="19"/>
      <c r="U19164" s="27"/>
      <c r="Z19164" s="9"/>
      <c r="AA19164" s="9"/>
      <c r="AD19164" s="9"/>
    </row>
    <row r="19165" spans="8:30" x14ac:dyDescent="0.25">
      <c r="H19165" s="8"/>
      <c r="I19165" s="8"/>
      <c r="N19165" s="23"/>
      <c r="O19165" s="24"/>
      <c r="P19165" s="19"/>
      <c r="Q19165" s="19"/>
      <c r="R19165" s="19"/>
      <c r="U19165" s="27"/>
      <c r="Z19165" s="9"/>
      <c r="AA19165" s="9"/>
      <c r="AD19165" s="9"/>
    </row>
    <row r="19166" spans="8:30" x14ac:dyDescent="0.25">
      <c r="H19166" s="8"/>
      <c r="I19166" s="8"/>
      <c r="N19166" s="23"/>
      <c r="O19166" s="24"/>
      <c r="P19166" s="19"/>
      <c r="Q19166" s="19"/>
      <c r="R19166" s="19"/>
      <c r="U19166" s="27"/>
      <c r="Z19166" s="9"/>
      <c r="AA19166" s="9"/>
      <c r="AD19166" s="9"/>
    </row>
    <row r="19167" spans="8:30" x14ac:dyDescent="0.25">
      <c r="H19167" s="8"/>
      <c r="I19167" s="8"/>
      <c r="N19167" s="23"/>
      <c r="O19167" s="24"/>
      <c r="P19167" s="19"/>
      <c r="Q19167" s="19"/>
      <c r="R19167" s="19"/>
      <c r="U19167" s="27"/>
      <c r="Z19167" s="9"/>
      <c r="AA19167" s="9"/>
      <c r="AD19167" s="9"/>
    </row>
    <row r="19168" spans="8:30" x14ac:dyDescent="0.25">
      <c r="H19168" s="8"/>
      <c r="I19168" s="8"/>
      <c r="N19168" s="23"/>
      <c r="O19168" s="24"/>
      <c r="P19168" s="19"/>
      <c r="Q19168" s="19"/>
      <c r="R19168" s="19"/>
      <c r="U19168" s="27"/>
      <c r="Z19168" s="9"/>
      <c r="AA19168" s="9"/>
      <c r="AD19168" s="9"/>
    </row>
    <row r="19169" spans="8:30" x14ac:dyDescent="0.25">
      <c r="H19169" s="8"/>
      <c r="I19169" s="8"/>
      <c r="N19169" s="23"/>
      <c r="O19169" s="24"/>
      <c r="P19169" s="19"/>
      <c r="Q19169" s="19"/>
      <c r="R19169" s="19"/>
      <c r="U19169" s="27"/>
      <c r="Z19169" s="9"/>
      <c r="AA19169" s="9"/>
      <c r="AD19169" s="9"/>
    </row>
    <row r="19170" spans="8:30" x14ac:dyDescent="0.25">
      <c r="H19170" s="8"/>
      <c r="I19170" s="8"/>
      <c r="N19170" s="23"/>
      <c r="O19170" s="24"/>
      <c r="P19170" s="19"/>
      <c r="Q19170" s="19"/>
      <c r="R19170" s="19"/>
      <c r="U19170" s="27"/>
      <c r="Z19170" s="9"/>
      <c r="AA19170" s="9"/>
      <c r="AD19170" s="9"/>
    </row>
    <row r="19171" spans="8:30" x14ac:dyDescent="0.25">
      <c r="H19171" s="8"/>
      <c r="I19171" s="8"/>
      <c r="N19171" s="23"/>
      <c r="O19171" s="24"/>
      <c r="P19171" s="19"/>
      <c r="Q19171" s="19"/>
      <c r="R19171" s="19"/>
      <c r="U19171" s="27"/>
      <c r="Z19171" s="9"/>
      <c r="AA19171" s="9"/>
      <c r="AD19171" s="9"/>
    </row>
    <row r="19172" spans="8:30" x14ac:dyDescent="0.25">
      <c r="H19172" s="8"/>
      <c r="I19172" s="8"/>
      <c r="N19172" s="23"/>
      <c r="O19172" s="24"/>
      <c r="P19172" s="19"/>
      <c r="Q19172" s="19"/>
      <c r="R19172" s="19"/>
      <c r="U19172" s="27"/>
      <c r="Z19172" s="9"/>
      <c r="AA19172" s="9"/>
      <c r="AD19172" s="9"/>
    </row>
    <row r="19173" spans="8:30" x14ac:dyDescent="0.25">
      <c r="H19173" s="8"/>
      <c r="I19173" s="8"/>
      <c r="N19173" s="23"/>
      <c r="O19173" s="24"/>
      <c r="P19173" s="19"/>
      <c r="Q19173" s="19"/>
      <c r="R19173" s="19"/>
      <c r="U19173" s="27"/>
      <c r="Z19173" s="9"/>
      <c r="AA19173" s="9"/>
      <c r="AD19173" s="9"/>
    </row>
    <row r="19174" spans="8:30" x14ac:dyDescent="0.25">
      <c r="H19174" s="8"/>
      <c r="I19174" s="8"/>
      <c r="N19174" s="23"/>
      <c r="O19174" s="24"/>
      <c r="P19174" s="19"/>
      <c r="Q19174" s="19"/>
      <c r="R19174" s="19"/>
      <c r="U19174" s="27"/>
      <c r="Z19174" s="9"/>
      <c r="AA19174" s="9"/>
      <c r="AD19174" s="9"/>
    </row>
    <row r="19175" spans="8:30" x14ac:dyDescent="0.25">
      <c r="H19175" s="8"/>
      <c r="I19175" s="8"/>
      <c r="N19175" s="23"/>
      <c r="O19175" s="24"/>
      <c r="P19175" s="19"/>
      <c r="Q19175" s="19"/>
      <c r="R19175" s="19"/>
      <c r="U19175" s="27"/>
      <c r="Z19175" s="9"/>
      <c r="AA19175" s="9"/>
      <c r="AD19175" s="9"/>
    </row>
    <row r="19176" spans="8:30" x14ac:dyDescent="0.25">
      <c r="H19176" s="8"/>
      <c r="I19176" s="8"/>
      <c r="N19176" s="23"/>
      <c r="O19176" s="24"/>
      <c r="P19176" s="19"/>
      <c r="Q19176" s="19"/>
      <c r="R19176" s="19"/>
      <c r="U19176" s="27"/>
      <c r="Z19176" s="9"/>
      <c r="AA19176" s="9"/>
      <c r="AD19176" s="9"/>
    </row>
    <row r="19177" spans="8:30" x14ac:dyDescent="0.25">
      <c r="H19177" s="8"/>
      <c r="I19177" s="8"/>
      <c r="N19177" s="23"/>
      <c r="O19177" s="24"/>
      <c r="P19177" s="19"/>
      <c r="Q19177" s="19"/>
      <c r="R19177" s="19"/>
      <c r="U19177" s="27"/>
      <c r="Z19177" s="9"/>
      <c r="AA19177" s="9"/>
      <c r="AD19177" s="9"/>
    </row>
    <row r="19178" spans="8:30" x14ac:dyDescent="0.25">
      <c r="H19178" s="8"/>
      <c r="I19178" s="8"/>
      <c r="N19178" s="23"/>
      <c r="O19178" s="24"/>
      <c r="P19178" s="19"/>
      <c r="Q19178" s="19"/>
      <c r="R19178" s="19"/>
      <c r="U19178" s="27"/>
      <c r="Z19178" s="9"/>
      <c r="AA19178" s="9"/>
      <c r="AD19178" s="9"/>
    </row>
    <row r="19179" spans="8:30" x14ac:dyDescent="0.25">
      <c r="H19179" s="8"/>
      <c r="I19179" s="8"/>
      <c r="N19179" s="23"/>
      <c r="O19179" s="24"/>
      <c r="P19179" s="19"/>
      <c r="Q19179" s="19"/>
      <c r="R19179" s="19"/>
      <c r="U19179" s="27"/>
      <c r="Z19179" s="9"/>
      <c r="AA19179" s="9"/>
      <c r="AD19179" s="9"/>
    </row>
    <row r="19180" spans="8:30" x14ac:dyDescent="0.25">
      <c r="H19180" s="8"/>
      <c r="I19180" s="8"/>
      <c r="N19180" s="23"/>
      <c r="O19180" s="24"/>
      <c r="P19180" s="19"/>
      <c r="Q19180" s="19"/>
      <c r="R19180" s="19"/>
      <c r="U19180" s="27"/>
      <c r="Z19180" s="9"/>
      <c r="AA19180" s="9"/>
      <c r="AD19180" s="9"/>
    </row>
    <row r="19181" spans="8:30" x14ac:dyDescent="0.25">
      <c r="H19181" s="8"/>
      <c r="I19181" s="8"/>
      <c r="N19181" s="23"/>
      <c r="O19181" s="24"/>
      <c r="P19181" s="19"/>
      <c r="Q19181" s="19"/>
      <c r="R19181" s="19"/>
      <c r="U19181" s="27"/>
      <c r="Z19181" s="9"/>
      <c r="AA19181" s="9"/>
      <c r="AD19181" s="9"/>
    </row>
    <row r="19182" spans="8:30" x14ac:dyDescent="0.25">
      <c r="H19182" s="8"/>
      <c r="I19182" s="8"/>
      <c r="N19182" s="23"/>
      <c r="O19182" s="24"/>
      <c r="P19182" s="19"/>
      <c r="Q19182" s="19"/>
      <c r="R19182" s="19"/>
      <c r="U19182" s="27"/>
      <c r="Z19182" s="9"/>
      <c r="AA19182" s="9"/>
      <c r="AD19182" s="9"/>
    </row>
    <row r="19183" spans="8:30" x14ac:dyDescent="0.25">
      <c r="H19183" s="8"/>
      <c r="I19183" s="8"/>
      <c r="N19183" s="23"/>
      <c r="O19183" s="24"/>
      <c r="P19183" s="19"/>
      <c r="Q19183" s="19"/>
      <c r="R19183" s="19"/>
      <c r="U19183" s="27"/>
      <c r="Z19183" s="9"/>
      <c r="AA19183" s="9"/>
      <c r="AD19183" s="9"/>
    </row>
    <row r="19184" spans="8:30" x14ac:dyDescent="0.25">
      <c r="H19184" s="8"/>
      <c r="I19184" s="8"/>
      <c r="N19184" s="23"/>
      <c r="O19184" s="24"/>
      <c r="P19184" s="19"/>
      <c r="Q19184" s="19"/>
      <c r="R19184" s="19"/>
      <c r="U19184" s="27"/>
      <c r="Z19184" s="9"/>
      <c r="AA19184" s="9"/>
      <c r="AD19184" s="9"/>
    </row>
    <row r="19185" spans="8:30" x14ac:dyDescent="0.25">
      <c r="H19185" s="8"/>
      <c r="I19185" s="8"/>
      <c r="N19185" s="23"/>
      <c r="O19185" s="24"/>
      <c r="P19185" s="19"/>
      <c r="Q19185" s="19"/>
      <c r="R19185" s="19"/>
      <c r="U19185" s="27"/>
      <c r="Z19185" s="9"/>
      <c r="AA19185" s="9"/>
      <c r="AD19185" s="9"/>
    </row>
    <row r="19186" spans="8:30" x14ac:dyDescent="0.25">
      <c r="H19186" s="8"/>
      <c r="I19186" s="8"/>
      <c r="N19186" s="23"/>
      <c r="O19186" s="24"/>
      <c r="P19186" s="19"/>
      <c r="Q19186" s="19"/>
      <c r="R19186" s="19"/>
      <c r="U19186" s="27"/>
      <c r="Z19186" s="9"/>
      <c r="AA19186" s="9"/>
      <c r="AD19186" s="9"/>
    </row>
    <row r="19187" spans="8:30" x14ac:dyDescent="0.25">
      <c r="H19187" s="8"/>
      <c r="I19187" s="8"/>
      <c r="N19187" s="23"/>
      <c r="O19187" s="24"/>
      <c r="P19187" s="19"/>
      <c r="Q19187" s="19"/>
      <c r="R19187" s="19"/>
      <c r="U19187" s="27"/>
      <c r="Z19187" s="9"/>
      <c r="AA19187" s="9"/>
      <c r="AD19187" s="9"/>
    </row>
    <row r="19188" spans="8:30" x14ac:dyDescent="0.25">
      <c r="H19188" s="8"/>
      <c r="I19188" s="8"/>
      <c r="N19188" s="23"/>
      <c r="O19188" s="24"/>
      <c r="P19188" s="19"/>
      <c r="Q19188" s="19"/>
      <c r="R19188" s="19"/>
      <c r="U19188" s="27"/>
      <c r="Z19188" s="9"/>
      <c r="AA19188" s="9"/>
      <c r="AD19188" s="9"/>
    </row>
    <row r="19189" spans="8:30" x14ac:dyDescent="0.25">
      <c r="H19189" s="8"/>
      <c r="I19189" s="8"/>
      <c r="N19189" s="23"/>
      <c r="O19189" s="24"/>
      <c r="P19189" s="19"/>
      <c r="Q19189" s="19"/>
      <c r="R19189" s="19"/>
      <c r="U19189" s="27"/>
      <c r="Z19189" s="9"/>
      <c r="AA19189" s="9"/>
      <c r="AD19189" s="9"/>
    </row>
    <row r="19190" spans="8:30" x14ac:dyDescent="0.25">
      <c r="H19190" s="8"/>
      <c r="I19190" s="8"/>
      <c r="N19190" s="23"/>
      <c r="O19190" s="24"/>
      <c r="P19190" s="19"/>
      <c r="Q19190" s="19"/>
      <c r="R19190" s="19"/>
      <c r="U19190" s="27"/>
      <c r="Z19190" s="9"/>
      <c r="AA19190" s="9"/>
      <c r="AD19190" s="9"/>
    </row>
    <row r="19191" spans="8:30" x14ac:dyDescent="0.25">
      <c r="H19191" s="8"/>
      <c r="I19191" s="8"/>
      <c r="N19191" s="23"/>
      <c r="O19191" s="24"/>
      <c r="P19191" s="19"/>
      <c r="Q19191" s="19"/>
      <c r="R19191" s="19"/>
      <c r="U19191" s="27"/>
      <c r="Z19191" s="9"/>
      <c r="AA19191" s="9"/>
      <c r="AD19191" s="9"/>
    </row>
    <row r="19192" spans="8:30" x14ac:dyDescent="0.25">
      <c r="H19192" s="8"/>
      <c r="I19192" s="8"/>
      <c r="N19192" s="23"/>
      <c r="O19192" s="24"/>
      <c r="P19192" s="19"/>
      <c r="Q19192" s="19"/>
      <c r="R19192" s="19"/>
      <c r="U19192" s="27"/>
      <c r="Z19192" s="9"/>
      <c r="AA19192" s="9"/>
      <c r="AD19192" s="9"/>
    </row>
    <row r="19193" spans="8:30" x14ac:dyDescent="0.25">
      <c r="H19193" s="8"/>
      <c r="I19193" s="8"/>
      <c r="N19193" s="23"/>
      <c r="O19193" s="24"/>
      <c r="P19193" s="19"/>
      <c r="Q19193" s="19"/>
      <c r="R19193" s="19"/>
      <c r="U19193" s="27"/>
      <c r="Z19193" s="9"/>
      <c r="AA19193" s="9"/>
      <c r="AD19193" s="9"/>
    </row>
    <row r="19194" spans="8:30" x14ac:dyDescent="0.25">
      <c r="H19194" s="8"/>
      <c r="I19194" s="8"/>
      <c r="N19194" s="23"/>
      <c r="O19194" s="24"/>
      <c r="P19194" s="19"/>
      <c r="Q19194" s="19"/>
      <c r="R19194" s="19"/>
      <c r="U19194" s="27"/>
      <c r="Z19194" s="9"/>
      <c r="AA19194" s="9"/>
      <c r="AD19194" s="9"/>
    </row>
    <row r="19195" spans="8:30" x14ac:dyDescent="0.25">
      <c r="H19195" s="8"/>
      <c r="I19195" s="8"/>
      <c r="N19195" s="23"/>
      <c r="O19195" s="24"/>
      <c r="P19195" s="19"/>
      <c r="Q19195" s="19"/>
      <c r="R19195" s="19"/>
      <c r="U19195" s="27"/>
      <c r="Z19195" s="9"/>
      <c r="AA19195" s="9"/>
      <c r="AD19195" s="9"/>
    </row>
    <row r="19196" spans="8:30" x14ac:dyDescent="0.25">
      <c r="H19196" s="8"/>
      <c r="I19196" s="8"/>
      <c r="N19196" s="23"/>
      <c r="O19196" s="24"/>
      <c r="P19196" s="19"/>
      <c r="Q19196" s="19"/>
      <c r="R19196" s="19"/>
      <c r="U19196" s="27"/>
      <c r="Z19196" s="9"/>
      <c r="AA19196" s="9"/>
      <c r="AD19196" s="9"/>
    </row>
    <row r="19197" spans="8:30" x14ac:dyDescent="0.25">
      <c r="H19197" s="8"/>
      <c r="I19197" s="8"/>
      <c r="N19197" s="23"/>
      <c r="O19197" s="24"/>
      <c r="P19197" s="19"/>
      <c r="Q19197" s="19"/>
      <c r="R19197" s="19"/>
      <c r="U19197" s="27"/>
      <c r="Z19197" s="9"/>
      <c r="AA19197" s="9"/>
      <c r="AD19197" s="9"/>
    </row>
    <row r="19198" spans="8:30" x14ac:dyDescent="0.25">
      <c r="H19198" s="8"/>
      <c r="I19198" s="8"/>
      <c r="N19198" s="23"/>
      <c r="O19198" s="24"/>
      <c r="P19198" s="19"/>
      <c r="Q19198" s="19"/>
      <c r="R19198" s="19"/>
      <c r="U19198" s="27"/>
      <c r="Z19198" s="9"/>
      <c r="AA19198" s="9"/>
      <c r="AD19198" s="9"/>
    </row>
    <row r="19199" spans="8:30" x14ac:dyDescent="0.25">
      <c r="H19199" s="8"/>
      <c r="I19199" s="8"/>
      <c r="N19199" s="23"/>
      <c r="O19199" s="24"/>
      <c r="P19199" s="19"/>
      <c r="Q19199" s="19"/>
      <c r="R19199" s="19"/>
      <c r="U19199" s="27"/>
      <c r="Z19199" s="9"/>
      <c r="AA19199" s="9"/>
      <c r="AD19199" s="9"/>
    </row>
    <row r="19200" spans="8:30" x14ac:dyDescent="0.25">
      <c r="H19200" s="8"/>
      <c r="I19200" s="8"/>
      <c r="N19200" s="23"/>
      <c r="O19200" s="24"/>
      <c r="P19200" s="19"/>
      <c r="Q19200" s="19"/>
      <c r="R19200" s="19"/>
      <c r="U19200" s="27"/>
      <c r="Z19200" s="9"/>
      <c r="AA19200" s="9"/>
      <c r="AD19200" s="9"/>
    </row>
    <row r="19201" spans="8:30" x14ac:dyDescent="0.25">
      <c r="H19201" s="8"/>
      <c r="I19201" s="8"/>
      <c r="N19201" s="23"/>
      <c r="O19201" s="24"/>
      <c r="P19201" s="19"/>
      <c r="Q19201" s="19"/>
      <c r="R19201" s="19"/>
      <c r="U19201" s="27"/>
      <c r="Z19201" s="9"/>
      <c r="AA19201" s="9"/>
      <c r="AD19201" s="9"/>
    </row>
    <row r="19202" spans="8:30" x14ac:dyDescent="0.25">
      <c r="H19202" s="8"/>
      <c r="I19202" s="8"/>
      <c r="N19202" s="23"/>
      <c r="O19202" s="24"/>
      <c r="P19202" s="19"/>
      <c r="Q19202" s="19"/>
      <c r="R19202" s="19"/>
      <c r="U19202" s="27"/>
      <c r="Z19202" s="9"/>
      <c r="AA19202" s="9"/>
      <c r="AD19202" s="9"/>
    </row>
    <row r="19203" spans="8:30" x14ac:dyDescent="0.25">
      <c r="H19203" s="8"/>
      <c r="I19203" s="8"/>
      <c r="N19203" s="23"/>
      <c r="O19203" s="24"/>
      <c r="P19203" s="19"/>
      <c r="Q19203" s="19"/>
      <c r="R19203" s="19"/>
      <c r="U19203" s="27"/>
      <c r="Z19203" s="9"/>
      <c r="AA19203" s="9"/>
      <c r="AD19203" s="9"/>
    </row>
    <row r="19204" spans="8:30" x14ac:dyDescent="0.25">
      <c r="H19204" s="8"/>
      <c r="I19204" s="8"/>
      <c r="N19204" s="23"/>
      <c r="O19204" s="24"/>
      <c r="P19204" s="19"/>
      <c r="Q19204" s="19"/>
      <c r="R19204" s="19"/>
      <c r="U19204" s="27"/>
      <c r="Z19204" s="9"/>
      <c r="AA19204" s="9"/>
      <c r="AD19204" s="9"/>
    </row>
    <row r="19205" spans="8:30" x14ac:dyDescent="0.25">
      <c r="H19205" s="8"/>
      <c r="I19205" s="8"/>
      <c r="N19205" s="23"/>
      <c r="O19205" s="24"/>
      <c r="P19205" s="19"/>
      <c r="Q19205" s="19"/>
      <c r="R19205" s="19"/>
      <c r="U19205" s="27"/>
      <c r="Z19205" s="9"/>
      <c r="AA19205" s="9"/>
      <c r="AD19205" s="9"/>
    </row>
    <row r="19206" spans="8:30" x14ac:dyDescent="0.25">
      <c r="H19206" s="8"/>
      <c r="I19206" s="8"/>
      <c r="N19206" s="23"/>
      <c r="O19206" s="24"/>
      <c r="P19206" s="19"/>
      <c r="Q19206" s="19"/>
      <c r="R19206" s="19"/>
      <c r="U19206" s="27"/>
      <c r="Z19206" s="9"/>
      <c r="AA19206" s="9"/>
      <c r="AD19206" s="9"/>
    </row>
    <row r="19207" spans="8:30" x14ac:dyDescent="0.25">
      <c r="H19207" s="8"/>
      <c r="I19207" s="8"/>
      <c r="N19207" s="23"/>
      <c r="O19207" s="24"/>
      <c r="P19207" s="19"/>
      <c r="Q19207" s="19"/>
      <c r="R19207" s="19"/>
      <c r="U19207" s="27"/>
      <c r="Z19207" s="9"/>
      <c r="AA19207" s="9"/>
      <c r="AD19207" s="9"/>
    </row>
    <row r="19208" spans="8:30" x14ac:dyDescent="0.25">
      <c r="H19208" s="8"/>
      <c r="I19208" s="8"/>
      <c r="N19208" s="23"/>
      <c r="O19208" s="24"/>
      <c r="P19208" s="19"/>
      <c r="Q19208" s="19"/>
      <c r="R19208" s="19"/>
      <c r="U19208" s="27"/>
      <c r="Z19208" s="9"/>
      <c r="AA19208" s="9"/>
      <c r="AD19208" s="9"/>
    </row>
    <row r="19209" spans="8:30" x14ac:dyDescent="0.25">
      <c r="H19209" s="8"/>
      <c r="I19209" s="8"/>
      <c r="N19209" s="23"/>
      <c r="O19209" s="24"/>
      <c r="P19209" s="19"/>
      <c r="Q19209" s="19"/>
      <c r="R19209" s="19"/>
      <c r="U19209" s="27"/>
      <c r="Z19209" s="9"/>
      <c r="AA19209" s="9"/>
      <c r="AD19209" s="9"/>
    </row>
    <row r="19210" spans="8:30" x14ac:dyDescent="0.25">
      <c r="H19210" s="8"/>
      <c r="I19210" s="8"/>
      <c r="N19210" s="23"/>
      <c r="O19210" s="24"/>
      <c r="P19210" s="19"/>
      <c r="Q19210" s="19"/>
      <c r="R19210" s="19"/>
      <c r="U19210" s="27"/>
      <c r="Z19210" s="9"/>
      <c r="AA19210" s="9"/>
      <c r="AD19210" s="9"/>
    </row>
    <row r="19211" spans="8:30" x14ac:dyDescent="0.25">
      <c r="H19211" s="8"/>
      <c r="I19211" s="8"/>
      <c r="N19211" s="23"/>
      <c r="O19211" s="24"/>
      <c r="P19211" s="19"/>
      <c r="Q19211" s="19"/>
      <c r="R19211" s="19"/>
      <c r="U19211" s="27"/>
      <c r="Z19211" s="9"/>
      <c r="AA19211" s="9"/>
      <c r="AD19211" s="9"/>
    </row>
    <row r="19212" spans="8:30" x14ac:dyDescent="0.25">
      <c r="H19212" s="8"/>
      <c r="I19212" s="8"/>
      <c r="N19212" s="23"/>
      <c r="O19212" s="24"/>
      <c r="P19212" s="19"/>
      <c r="Q19212" s="19"/>
      <c r="R19212" s="19"/>
      <c r="U19212" s="27"/>
      <c r="Z19212" s="9"/>
      <c r="AA19212" s="9"/>
      <c r="AD19212" s="9"/>
    </row>
    <row r="19213" spans="8:30" x14ac:dyDescent="0.25">
      <c r="H19213" s="8"/>
      <c r="I19213" s="8"/>
      <c r="N19213" s="23"/>
      <c r="O19213" s="24"/>
      <c r="P19213" s="19"/>
      <c r="Q19213" s="19"/>
      <c r="R19213" s="19"/>
      <c r="U19213" s="27"/>
      <c r="Z19213" s="9"/>
      <c r="AA19213" s="9"/>
      <c r="AD19213" s="9"/>
    </row>
    <row r="19214" spans="8:30" x14ac:dyDescent="0.25">
      <c r="H19214" s="8"/>
      <c r="I19214" s="8"/>
      <c r="N19214" s="23"/>
      <c r="O19214" s="24"/>
      <c r="P19214" s="19"/>
      <c r="Q19214" s="19"/>
      <c r="R19214" s="19"/>
      <c r="U19214" s="27"/>
      <c r="Z19214" s="9"/>
      <c r="AA19214" s="9"/>
      <c r="AD19214" s="9"/>
    </row>
    <row r="19215" spans="8:30" x14ac:dyDescent="0.25">
      <c r="H19215" s="8"/>
      <c r="I19215" s="8"/>
      <c r="N19215" s="23"/>
      <c r="O19215" s="24"/>
      <c r="P19215" s="19"/>
      <c r="Q19215" s="19"/>
      <c r="R19215" s="19"/>
      <c r="U19215" s="27"/>
      <c r="Z19215" s="9"/>
      <c r="AA19215" s="9"/>
      <c r="AD19215" s="9"/>
    </row>
    <row r="19216" spans="8:30" x14ac:dyDescent="0.25">
      <c r="H19216" s="8"/>
      <c r="I19216" s="8"/>
      <c r="N19216" s="23"/>
      <c r="O19216" s="24"/>
      <c r="P19216" s="19"/>
      <c r="Q19216" s="19"/>
      <c r="R19216" s="19"/>
      <c r="U19216" s="27"/>
      <c r="Z19216" s="9"/>
      <c r="AA19216" s="9"/>
      <c r="AD19216" s="9"/>
    </row>
    <row r="19217" spans="8:30" x14ac:dyDescent="0.25">
      <c r="H19217" s="8"/>
      <c r="I19217" s="8"/>
      <c r="N19217" s="23"/>
      <c r="O19217" s="24"/>
      <c r="P19217" s="19"/>
      <c r="Q19217" s="19"/>
      <c r="R19217" s="19"/>
      <c r="U19217" s="27"/>
      <c r="Z19217" s="9"/>
      <c r="AA19217" s="9"/>
      <c r="AD19217" s="9"/>
    </row>
    <row r="19218" spans="8:30" x14ac:dyDescent="0.25">
      <c r="H19218" s="8"/>
      <c r="I19218" s="8"/>
      <c r="N19218" s="23"/>
      <c r="O19218" s="24"/>
      <c r="P19218" s="19"/>
      <c r="Q19218" s="19"/>
      <c r="R19218" s="19"/>
      <c r="U19218" s="27"/>
      <c r="Z19218" s="9"/>
      <c r="AA19218" s="9"/>
      <c r="AD19218" s="9"/>
    </row>
    <row r="19219" spans="8:30" x14ac:dyDescent="0.25">
      <c r="H19219" s="8"/>
      <c r="I19219" s="8"/>
      <c r="N19219" s="23"/>
      <c r="O19219" s="24"/>
      <c r="P19219" s="19"/>
      <c r="Q19219" s="19"/>
      <c r="R19219" s="19"/>
      <c r="U19219" s="27"/>
      <c r="Z19219" s="9"/>
      <c r="AA19219" s="9"/>
      <c r="AD19219" s="9"/>
    </row>
    <row r="19220" spans="8:30" x14ac:dyDescent="0.25">
      <c r="H19220" s="8"/>
      <c r="I19220" s="8"/>
      <c r="N19220" s="23"/>
      <c r="O19220" s="24"/>
      <c r="P19220" s="19"/>
      <c r="Q19220" s="19"/>
      <c r="R19220" s="19"/>
      <c r="U19220" s="27"/>
      <c r="Z19220" s="9"/>
      <c r="AA19220" s="9"/>
      <c r="AD19220" s="9"/>
    </row>
    <row r="19221" spans="8:30" x14ac:dyDescent="0.25">
      <c r="H19221" s="8"/>
      <c r="I19221" s="8"/>
      <c r="N19221" s="23"/>
      <c r="O19221" s="24"/>
      <c r="P19221" s="19"/>
      <c r="Q19221" s="19"/>
      <c r="R19221" s="19"/>
      <c r="U19221" s="27"/>
      <c r="Z19221" s="9"/>
      <c r="AA19221" s="9"/>
      <c r="AD19221" s="9"/>
    </row>
    <row r="19222" spans="8:30" x14ac:dyDescent="0.25">
      <c r="H19222" s="8"/>
      <c r="I19222" s="8"/>
      <c r="N19222" s="23"/>
      <c r="O19222" s="24"/>
      <c r="P19222" s="19"/>
      <c r="Q19222" s="19"/>
      <c r="R19222" s="19"/>
      <c r="U19222" s="27"/>
      <c r="Z19222" s="9"/>
      <c r="AA19222" s="9"/>
      <c r="AD19222" s="9"/>
    </row>
    <row r="19223" spans="8:30" x14ac:dyDescent="0.25">
      <c r="H19223" s="8"/>
      <c r="I19223" s="8"/>
      <c r="N19223" s="23"/>
      <c r="O19223" s="24"/>
      <c r="P19223" s="19"/>
      <c r="Q19223" s="19"/>
      <c r="R19223" s="19"/>
      <c r="U19223" s="27"/>
      <c r="Z19223" s="9"/>
      <c r="AA19223" s="9"/>
      <c r="AD19223" s="9"/>
    </row>
    <row r="19224" spans="8:30" x14ac:dyDescent="0.25">
      <c r="H19224" s="8"/>
      <c r="I19224" s="8"/>
      <c r="N19224" s="23"/>
      <c r="O19224" s="24"/>
      <c r="P19224" s="19"/>
      <c r="Q19224" s="19"/>
      <c r="R19224" s="19"/>
      <c r="U19224" s="27"/>
      <c r="Z19224" s="9"/>
      <c r="AA19224" s="9"/>
      <c r="AD19224" s="9"/>
    </row>
    <row r="19225" spans="8:30" x14ac:dyDescent="0.25">
      <c r="H19225" s="8"/>
      <c r="I19225" s="8"/>
      <c r="N19225" s="23"/>
      <c r="O19225" s="24"/>
      <c r="P19225" s="19"/>
      <c r="Q19225" s="19"/>
      <c r="R19225" s="19"/>
      <c r="U19225" s="27"/>
      <c r="Z19225" s="9"/>
      <c r="AA19225" s="9"/>
      <c r="AD19225" s="9"/>
    </row>
    <row r="19226" spans="8:30" x14ac:dyDescent="0.25">
      <c r="H19226" s="8"/>
      <c r="I19226" s="8"/>
      <c r="N19226" s="23"/>
      <c r="O19226" s="24"/>
      <c r="P19226" s="19"/>
      <c r="Q19226" s="19"/>
      <c r="R19226" s="19"/>
      <c r="U19226" s="27"/>
      <c r="Z19226" s="9"/>
      <c r="AA19226" s="9"/>
      <c r="AD19226" s="9"/>
    </row>
    <row r="19227" spans="8:30" x14ac:dyDescent="0.25">
      <c r="H19227" s="8"/>
      <c r="I19227" s="8"/>
      <c r="N19227" s="23"/>
      <c r="O19227" s="24"/>
      <c r="P19227" s="19"/>
      <c r="Q19227" s="19"/>
      <c r="R19227" s="19"/>
      <c r="U19227" s="27"/>
      <c r="Z19227" s="9"/>
      <c r="AA19227" s="9"/>
      <c r="AD19227" s="9"/>
    </row>
    <row r="19228" spans="8:30" x14ac:dyDescent="0.25">
      <c r="H19228" s="8"/>
      <c r="I19228" s="8"/>
      <c r="N19228" s="23"/>
      <c r="O19228" s="24"/>
      <c r="P19228" s="19"/>
      <c r="Q19228" s="19"/>
      <c r="R19228" s="19"/>
      <c r="U19228" s="27"/>
      <c r="Z19228" s="9"/>
      <c r="AA19228" s="9"/>
      <c r="AD19228" s="9"/>
    </row>
    <row r="19229" spans="8:30" x14ac:dyDescent="0.25">
      <c r="H19229" s="8"/>
      <c r="I19229" s="8"/>
      <c r="N19229" s="23"/>
      <c r="O19229" s="24"/>
      <c r="P19229" s="19"/>
      <c r="Q19229" s="19"/>
      <c r="R19229" s="19"/>
      <c r="U19229" s="27"/>
      <c r="Z19229" s="9"/>
      <c r="AA19229" s="9"/>
      <c r="AD19229" s="9"/>
    </row>
    <row r="19230" spans="8:30" x14ac:dyDescent="0.25">
      <c r="H19230" s="8"/>
      <c r="I19230" s="8"/>
      <c r="N19230" s="23"/>
      <c r="O19230" s="24"/>
      <c r="P19230" s="19"/>
      <c r="Q19230" s="19"/>
      <c r="R19230" s="19"/>
      <c r="U19230" s="27"/>
      <c r="Z19230" s="9"/>
      <c r="AA19230" s="9"/>
      <c r="AD19230" s="9"/>
    </row>
    <row r="19231" spans="8:30" x14ac:dyDescent="0.25">
      <c r="H19231" s="8"/>
      <c r="I19231" s="8"/>
      <c r="N19231" s="23"/>
      <c r="O19231" s="24"/>
      <c r="P19231" s="19"/>
      <c r="Q19231" s="19"/>
      <c r="R19231" s="19"/>
      <c r="U19231" s="27"/>
      <c r="Z19231" s="9"/>
      <c r="AA19231" s="9"/>
      <c r="AD19231" s="9"/>
    </row>
    <row r="19232" spans="8:30" x14ac:dyDescent="0.25">
      <c r="H19232" s="8"/>
      <c r="I19232" s="8"/>
      <c r="N19232" s="23"/>
      <c r="O19232" s="24"/>
      <c r="P19232" s="19"/>
      <c r="Q19232" s="19"/>
      <c r="R19232" s="19"/>
      <c r="U19232" s="27"/>
      <c r="Z19232" s="9"/>
      <c r="AA19232" s="9"/>
      <c r="AD19232" s="9"/>
    </row>
    <row r="19233" spans="8:30" x14ac:dyDescent="0.25">
      <c r="H19233" s="8"/>
      <c r="I19233" s="8"/>
      <c r="N19233" s="23"/>
      <c r="O19233" s="24"/>
      <c r="P19233" s="19"/>
      <c r="Q19233" s="19"/>
      <c r="R19233" s="19"/>
      <c r="U19233" s="27"/>
      <c r="Z19233" s="9"/>
      <c r="AA19233" s="9"/>
      <c r="AD19233" s="9"/>
    </row>
    <row r="19234" spans="8:30" x14ac:dyDescent="0.25">
      <c r="H19234" s="8"/>
      <c r="I19234" s="8"/>
      <c r="N19234" s="23"/>
      <c r="O19234" s="24"/>
      <c r="P19234" s="19"/>
      <c r="Q19234" s="19"/>
      <c r="R19234" s="19"/>
      <c r="U19234" s="27"/>
      <c r="Z19234" s="9"/>
      <c r="AA19234" s="9"/>
      <c r="AD19234" s="9"/>
    </row>
    <row r="19235" spans="8:30" x14ac:dyDescent="0.25">
      <c r="H19235" s="8"/>
      <c r="I19235" s="8"/>
      <c r="N19235" s="23"/>
      <c r="O19235" s="24"/>
      <c r="P19235" s="19"/>
      <c r="Q19235" s="19"/>
      <c r="R19235" s="19"/>
      <c r="U19235" s="27"/>
      <c r="Z19235" s="9"/>
      <c r="AA19235" s="9"/>
      <c r="AD19235" s="9"/>
    </row>
    <row r="19236" spans="8:30" x14ac:dyDescent="0.25">
      <c r="H19236" s="8"/>
      <c r="I19236" s="8"/>
      <c r="N19236" s="23"/>
      <c r="O19236" s="24"/>
      <c r="P19236" s="19"/>
      <c r="Q19236" s="19"/>
      <c r="R19236" s="19"/>
      <c r="U19236" s="27"/>
      <c r="Z19236" s="9"/>
      <c r="AA19236" s="9"/>
      <c r="AD19236" s="9"/>
    </row>
    <row r="19237" spans="8:30" x14ac:dyDescent="0.25">
      <c r="H19237" s="8"/>
      <c r="I19237" s="8"/>
      <c r="N19237" s="23"/>
      <c r="O19237" s="24"/>
      <c r="P19237" s="19"/>
      <c r="Q19237" s="19"/>
      <c r="R19237" s="19"/>
      <c r="U19237" s="27"/>
      <c r="Z19237" s="9"/>
      <c r="AA19237" s="9"/>
      <c r="AD19237" s="9"/>
    </row>
    <row r="19238" spans="8:30" x14ac:dyDescent="0.25">
      <c r="H19238" s="8"/>
      <c r="I19238" s="8"/>
      <c r="N19238" s="23"/>
      <c r="O19238" s="24"/>
      <c r="P19238" s="19"/>
      <c r="Q19238" s="19"/>
      <c r="R19238" s="19"/>
      <c r="U19238" s="27"/>
      <c r="Z19238" s="9"/>
      <c r="AA19238" s="9"/>
      <c r="AD19238" s="9"/>
    </row>
    <row r="19239" spans="8:30" x14ac:dyDescent="0.25">
      <c r="H19239" s="8"/>
      <c r="I19239" s="8"/>
      <c r="N19239" s="23"/>
      <c r="O19239" s="24"/>
      <c r="P19239" s="19"/>
      <c r="Q19239" s="19"/>
      <c r="R19239" s="19"/>
      <c r="U19239" s="27"/>
      <c r="Z19239" s="9"/>
      <c r="AA19239" s="9"/>
      <c r="AD19239" s="9"/>
    </row>
    <row r="19240" spans="8:30" x14ac:dyDescent="0.25">
      <c r="H19240" s="8"/>
      <c r="I19240" s="8"/>
      <c r="N19240" s="23"/>
      <c r="O19240" s="24"/>
      <c r="P19240" s="19"/>
      <c r="Q19240" s="19"/>
      <c r="R19240" s="19"/>
      <c r="U19240" s="27"/>
      <c r="Z19240" s="9"/>
      <c r="AA19240" s="9"/>
      <c r="AD19240" s="9"/>
    </row>
    <row r="19241" spans="8:30" x14ac:dyDescent="0.25">
      <c r="H19241" s="8"/>
      <c r="I19241" s="8"/>
      <c r="N19241" s="23"/>
      <c r="O19241" s="24"/>
      <c r="P19241" s="19"/>
      <c r="Q19241" s="19"/>
      <c r="R19241" s="19"/>
      <c r="U19241" s="27"/>
      <c r="Z19241" s="9"/>
      <c r="AA19241" s="9"/>
      <c r="AD19241" s="9"/>
    </row>
    <row r="19242" spans="8:30" x14ac:dyDescent="0.25">
      <c r="H19242" s="8"/>
      <c r="I19242" s="8"/>
      <c r="N19242" s="23"/>
      <c r="O19242" s="24"/>
      <c r="P19242" s="19"/>
      <c r="Q19242" s="19"/>
      <c r="R19242" s="19"/>
      <c r="U19242" s="27"/>
      <c r="Z19242" s="9"/>
      <c r="AA19242" s="9"/>
      <c r="AD19242" s="9"/>
    </row>
    <row r="19243" spans="8:30" x14ac:dyDescent="0.25">
      <c r="H19243" s="8"/>
      <c r="I19243" s="8"/>
      <c r="N19243" s="23"/>
      <c r="O19243" s="24"/>
      <c r="P19243" s="19"/>
      <c r="Q19243" s="19"/>
      <c r="R19243" s="19"/>
      <c r="U19243" s="27"/>
      <c r="Z19243" s="9"/>
      <c r="AA19243" s="9"/>
      <c r="AD19243" s="9"/>
    </row>
    <row r="19244" spans="8:30" x14ac:dyDescent="0.25">
      <c r="H19244" s="8"/>
      <c r="I19244" s="8"/>
      <c r="N19244" s="23"/>
      <c r="O19244" s="24"/>
      <c r="P19244" s="19"/>
      <c r="Q19244" s="19"/>
      <c r="R19244" s="19"/>
      <c r="U19244" s="27"/>
      <c r="Z19244" s="9"/>
      <c r="AA19244" s="9"/>
      <c r="AD19244" s="9"/>
    </row>
    <row r="19245" spans="8:30" x14ac:dyDescent="0.25">
      <c r="H19245" s="8"/>
      <c r="I19245" s="8"/>
      <c r="N19245" s="23"/>
      <c r="O19245" s="24"/>
      <c r="P19245" s="19"/>
      <c r="Q19245" s="19"/>
      <c r="R19245" s="19"/>
      <c r="U19245" s="27"/>
      <c r="Z19245" s="9"/>
      <c r="AA19245" s="9"/>
      <c r="AD19245" s="9"/>
    </row>
    <row r="19246" spans="8:30" x14ac:dyDescent="0.25">
      <c r="H19246" s="8"/>
      <c r="I19246" s="8"/>
      <c r="N19246" s="23"/>
      <c r="O19246" s="24"/>
      <c r="P19246" s="19"/>
      <c r="Q19246" s="19"/>
      <c r="R19246" s="19"/>
      <c r="U19246" s="27"/>
      <c r="Z19246" s="9"/>
      <c r="AA19246" s="9"/>
      <c r="AD19246" s="9"/>
    </row>
    <row r="19247" spans="8:30" x14ac:dyDescent="0.25">
      <c r="H19247" s="8"/>
      <c r="I19247" s="8"/>
      <c r="N19247" s="23"/>
      <c r="O19247" s="24"/>
      <c r="P19247" s="19"/>
      <c r="Q19247" s="19"/>
      <c r="R19247" s="19"/>
      <c r="U19247" s="27"/>
      <c r="Z19247" s="9"/>
      <c r="AA19247" s="9"/>
      <c r="AD19247" s="9"/>
    </row>
    <row r="19248" spans="8:30" x14ac:dyDescent="0.25">
      <c r="H19248" s="8"/>
      <c r="I19248" s="8"/>
      <c r="N19248" s="23"/>
      <c r="O19248" s="24"/>
      <c r="P19248" s="19"/>
      <c r="Q19248" s="19"/>
      <c r="R19248" s="19"/>
      <c r="U19248" s="27"/>
      <c r="Z19248" s="9"/>
      <c r="AA19248" s="9"/>
      <c r="AD19248" s="9"/>
    </row>
    <row r="19249" spans="8:30" x14ac:dyDescent="0.25">
      <c r="H19249" s="8"/>
      <c r="I19249" s="8"/>
      <c r="N19249" s="23"/>
      <c r="O19249" s="24"/>
      <c r="P19249" s="19"/>
      <c r="Q19249" s="19"/>
      <c r="R19249" s="19"/>
      <c r="U19249" s="27"/>
      <c r="Z19249" s="9"/>
      <c r="AA19249" s="9"/>
      <c r="AD19249" s="9"/>
    </row>
    <row r="19250" spans="8:30" x14ac:dyDescent="0.25">
      <c r="H19250" s="8"/>
      <c r="I19250" s="8"/>
      <c r="N19250" s="23"/>
      <c r="O19250" s="24"/>
      <c r="P19250" s="19"/>
      <c r="Q19250" s="19"/>
      <c r="R19250" s="19"/>
      <c r="U19250" s="27"/>
      <c r="Z19250" s="9"/>
      <c r="AA19250" s="9"/>
      <c r="AD19250" s="9"/>
    </row>
    <row r="19251" spans="8:30" x14ac:dyDescent="0.25">
      <c r="H19251" s="8"/>
      <c r="I19251" s="8"/>
      <c r="N19251" s="23"/>
      <c r="O19251" s="24"/>
      <c r="P19251" s="19"/>
      <c r="Q19251" s="19"/>
      <c r="R19251" s="19"/>
      <c r="U19251" s="27"/>
      <c r="Z19251" s="9"/>
      <c r="AA19251" s="9"/>
      <c r="AD19251" s="9"/>
    </row>
    <row r="19252" spans="8:30" x14ac:dyDescent="0.25">
      <c r="H19252" s="8"/>
      <c r="I19252" s="8"/>
      <c r="N19252" s="23"/>
      <c r="O19252" s="24"/>
      <c r="P19252" s="19"/>
      <c r="Q19252" s="19"/>
      <c r="R19252" s="19"/>
      <c r="U19252" s="27"/>
      <c r="Z19252" s="9"/>
      <c r="AA19252" s="9"/>
      <c r="AD19252" s="9"/>
    </row>
    <row r="19253" spans="8:30" x14ac:dyDescent="0.25">
      <c r="H19253" s="8"/>
      <c r="I19253" s="8"/>
      <c r="N19253" s="23"/>
      <c r="O19253" s="24"/>
      <c r="P19253" s="19"/>
      <c r="Q19253" s="19"/>
      <c r="R19253" s="19"/>
      <c r="U19253" s="27"/>
      <c r="Z19253" s="9"/>
      <c r="AA19253" s="9"/>
      <c r="AD19253" s="9"/>
    </row>
    <row r="19254" spans="8:30" x14ac:dyDescent="0.25">
      <c r="H19254" s="8"/>
      <c r="I19254" s="8"/>
      <c r="N19254" s="23"/>
      <c r="O19254" s="24"/>
      <c r="P19254" s="19"/>
      <c r="Q19254" s="19"/>
      <c r="R19254" s="19"/>
      <c r="U19254" s="27"/>
      <c r="Z19254" s="9"/>
      <c r="AA19254" s="9"/>
      <c r="AD19254" s="9"/>
    </row>
    <row r="19255" spans="8:30" x14ac:dyDescent="0.25">
      <c r="H19255" s="8"/>
      <c r="I19255" s="8"/>
      <c r="N19255" s="23"/>
      <c r="O19255" s="24"/>
      <c r="P19255" s="19"/>
      <c r="Q19255" s="19"/>
      <c r="R19255" s="19"/>
      <c r="U19255" s="27"/>
      <c r="Z19255" s="9"/>
      <c r="AA19255" s="9"/>
      <c r="AD19255" s="9"/>
    </row>
    <row r="19256" spans="8:30" x14ac:dyDescent="0.25">
      <c r="H19256" s="8"/>
      <c r="I19256" s="8"/>
      <c r="N19256" s="23"/>
      <c r="O19256" s="24"/>
      <c r="P19256" s="19"/>
      <c r="Q19256" s="19"/>
      <c r="R19256" s="19"/>
      <c r="U19256" s="27"/>
      <c r="Z19256" s="9"/>
      <c r="AA19256" s="9"/>
      <c r="AD19256" s="9"/>
    </row>
    <row r="19257" spans="8:30" x14ac:dyDescent="0.25">
      <c r="H19257" s="8"/>
      <c r="I19257" s="8"/>
      <c r="N19257" s="23"/>
      <c r="O19257" s="24"/>
      <c r="P19257" s="19"/>
      <c r="Q19257" s="19"/>
      <c r="R19257" s="19"/>
      <c r="U19257" s="27"/>
      <c r="Z19257" s="9"/>
      <c r="AA19257" s="9"/>
      <c r="AD19257" s="9"/>
    </row>
    <row r="19258" spans="8:30" x14ac:dyDescent="0.25">
      <c r="H19258" s="8"/>
      <c r="I19258" s="8"/>
      <c r="N19258" s="23"/>
      <c r="O19258" s="24"/>
      <c r="P19258" s="19"/>
      <c r="Q19258" s="19"/>
      <c r="R19258" s="19"/>
      <c r="U19258" s="27"/>
      <c r="Z19258" s="9"/>
      <c r="AA19258" s="9"/>
      <c r="AD19258" s="9"/>
    </row>
    <row r="19259" spans="8:30" x14ac:dyDescent="0.25">
      <c r="H19259" s="8"/>
      <c r="I19259" s="8"/>
      <c r="N19259" s="23"/>
      <c r="O19259" s="24"/>
      <c r="P19259" s="19"/>
      <c r="Q19259" s="19"/>
      <c r="R19259" s="19"/>
      <c r="U19259" s="27"/>
      <c r="Z19259" s="9"/>
      <c r="AA19259" s="9"/>
      <c r="AD19259" s="9"/>
    </row>
    <row r="19260" spans="8:30" x14ac:dyDescent="0.25">
      <c r="H19260" s="8"/>
      <c r="I19260" s="8"/>
      <c r="N19260" s="23"/>
      <c r="O19260" s="24"/>
      <c r="P19260" s="19"/>
      <c r="Q19260" s="19"/>
      <c r="R19260" s="19"/>
      <c r="U19260" s="27"/>
      <c r="Z19260" s="9"/>
      <c r="AA19260" s="9"/>
      <c r="AD19260" s="9"/>
    </row>
    <row r="19261" spans="8:30" x14ac:dyDescent="0.25">
      <c r="H19261" s="8"/>
      <c r="I19261" s="8"/>
      <c r="N19261" s="23"/>
      <c r="O19261" s="24"/>
      <c r="P19261" s="19"/>
      <c r="Q19261" s="19"/>
      <c r="R19261" s="19"/>
      <c r="U19261" s="27"/>
      <c r="Z19261" s="9"/>
      <c r="AA19261" s="9"/>
      <c r="AD19261" s="9"/>
    </row>
    <row r="19262" spans="8:30" x14ac:dyDescent="0.25">
      <c r="H19262" s="8"/>
      <c r="I19262" s="8"/>
      <c r="N19262" s="23"/>
      <c r="O19262" s="24"/>
      <c r="P19262" s="19"/>
      <c r="Q19262" s="19"/>
      <c r="R19262" s="19"/>
      <c r="U19262" s="27"/>
      <c r="Z19262" s="9"/>
      <c r="AA19262" s="9"/>
      <c r="AD19262" s="9"/>
    </row>
    <row r="19263" spans="8:30" x14ac:dyDescent="0.25">
      <c r="H19263" s="8"/>
      <c r="I19263" s="8"/>
      <c r="N19263" s="23"/>
      <c r="O19263" s="24"/>
      <c r="P19263" s="19"/>
      <c r="Q19263" s="19"/>
      <c r="R19263" s="19"/>
      <c r="U19263" s="27"/>
      <c r="Z19263" s="9"/>
      <c r="AA19263" s="9"/>
      <c r="AD19263" s="9"/>
    </row>
    <row r="19264" spans="8:30" x14ac:dyDescent="0.25">
      <c r="H19264" s="8"/>
      <c r="I19264" s="8"/>
      <c r="N19264" s="23"/>
      <c r="O19264" s="24"/>
      <c r="P19264" s="19"/>
      <c r="Q19264" s="19"/>
      <c r="R19264" s="19"/>
      <c r="U19264" s="27"/>
      <c r="Z19264" s="9"/>
      <c r="AA19264" s="9"/>
      <c r="AD19264" s="9"/>
    </row>
    <row r="19265" spans="8:30" x14ac:dyDescent="0.25">
      <c r="H19265" s="8"/>
      <c r="I19265" s="8"/>
      <c r="N19265" s="23"/>
      <c r="O19265" s="24"/>
      <c r="P19265" s="19"/>
      <c r="Q19265" s="19"/>
      <c r="R19265" s="19"/>
      <c r="U19265" s="27"/>
      <c r="Z19265" s="9"/>
      <c r="AA19265" s="9"/>
      <c r="AD19265" s="9"/>
    </row>
    <row r="19266" spans="8:30" x14ac:dyDescent="0.25">
      <c r="H19266" s="8"/>
      <c r="I19266" s="8"/>
      <c r="N19266" s="23"/>
      <c r="O19266" s="24"/>
      <c r="P19266" s="19"/>
      <c r="Q19266" s="19"/>
      <c r="R19266" s="19"/>
      <c r="U19266" s="27"/>
      <c r="Z19266" s="9"/>
      <c r="AA19266" s="9"/>
      <c r="AD19266" s="9"/>
    </row>
    <row r="19267" spans="8:30" x14ac:dyDescent="0.25">
      <c r="H19267" s="8"/>
      <c r="I19267" s="8"/>
      <c r="N19267" s="23"/>
      <c r="O19267" s="24"/>
      <c r="P19267" s="19"/>
      <c r="Q19267" s="19"/>
      <c r="R19267" s="19"/>
      <c r="U19267" s="27"/>
      <c r="Z19267" s="9"/>
      <c r="AA19267" s="9"/>
      <c r="AD19267" s="9"/>
    </row>
    <row r="19268" spans="8:30" x14ac:dyDescent="0.25">
      <c r="H19268" s="8"/>
      <c r="I19268" s="8"/>
      <c r="N19268" s="23"/>
      <c r="O19268" s="24"/>
      <c r="P19268" s="19"/>
      <c r="Q19268" s="19"/>
      <c r="R19268" s="19"/>
      <c r="U19268" s="27"/>
      <c r="Z19268" s="9"/>
      <c r="AA19268" s="9"/>
      <c r="AD19268" s="9"/>
    </row>
    <row r="19269" spans="8:30" x14ac:dyDescent="0.25">
      <c r="H19269" s="8"/>
      <c r="I19269" s="8"/>
      <c r="N19269" s="23"/>
      <c r="O19269" s="24"/>
      <c r="P19269" s="19"/>
      <c r="Q19269" s="19"/>
      <c r="R19269" s="19"/>
      <c r="U19269" s="27"/>
      <c r="Z19269" s="9"/>
      <c r="AA19269" s="9"/>
      <c r="AD19269" s="9"/>
    </row>
    <row r="19270" spans="8:30" x14ac:dyDescent="0.25">
      <c r="H19270" s="8"/>
      <c r="I19270" s="8"/>
      <c r="N19270" s="23"/>
      <c r="O19270" s="24"/>
      <c r="P19270" s="19"/>
      <c r="Q19270" s="19"/>
      <c r="R19270" s="19"/>
      <c r="U19270" s="27"/>
      <c r="Z19270" s="9"/>
      <c r="AA19270" s="9"/>
      <c r="AD19270" s="9"/>
    </row>
    <row r="19271" spans="8:30" x14ac:dyDescent="0.25">
      <c r="H19271" s="8"/>
      <c r="I19271" s="8"/>
      <c r="N19271" s="23"/>
      <c r="O19271" s="24"/>
      <c r="P19271" s="19"/>
      <c r="Q19271" s="19"/>
      <c r="R19271" s="19"/>
      <c r="U19271" s="27"/>
      <c r="Z19271" s="9"/>
      <c r="AA19271" s="9"/>
      <c r="AD19271" s="9"/>
    </row>
    <row r="19272" spans="8:30" x14ac:dyDescent="0.25">
      <c r="H19272" s="8"/>
      <c r="I19272" s="8"/>
      <c r="N19272" s="23"/>
      <c r="O19272" s="24"/>
      <c r="P19272" s="19"/>
      <c r="Q19272" s="19"/>
      <c r="R19272" s="19"/>
      <c r="U19272" s="27"/>
      <c r="Z19272" s="9"/>
      <c r="AA19272" s="9"/>
      <c r="AD19272" s="9"/>
    </row>
    <row r="19273" spans="8:30" x14ac:dyDescent="0.25">
      <c r="H19273" s="8"/>
      <c r="I19273" s="8"/>
      <c r="N19273" s="23"/>
      <c r="O19273" s="24"/>
      <c r="P19273" s="19"/>
      <c r="Q19273" s="19"/>
      <c r="R19273" s="19"/>
      <c r="U19273" s="27"/>
      <c r="Z19273" s="9"/>
      <c r="AA19273" s="9"/>
      <c r="AD19273" s="9"/>
    </row>
    <row r="19274" spans="8:30" x14ac:dyDescent="0.25">
      <c r="H19274" s="8"/>
      <c r="I19274" s="8"/>
      <c r="N19274" s="23"/>
      <c r="O19274" s="24"/>
      <c r="P19274" s="19"/>
      <c r="Q19274" s="19"/>
      <c r="R19274" s="19"/>
      <c r="U19274" s="27"/>
      <c r="Z19274" s="9"/>
      <c r="AA19274" s="9"/>
      <c r="AD19274" s="9"/>
    </row>
    <row r="19275" spans="8:30" x14ac:dyDescent="0.25">
      <c r="H19275" s="8"/>
      <c r="I19275" s="8"/>
      <c r="N19275" s="23"/>
      <c r="O19275" s="24"/>
      <c r="P19275" s="19"/>
      <c r="Q19275" s="19"/>
      <c r="R19275" s="19"/>
      <c r="U19275" s="27"/>
      <c r="Z19275" s="9"/>
      <c r="AA19275" s="9"/>
      <c r="AD19275" s="9"/>
    </row>
    <row r="19276" spans="8:30" x14ac:dyDescent="0.25">
      <c r="H19276" s="8"/>
      <c r="I19276" s="8"/>
      <c r="N19276" s="23"/>
      <c r="O19276" s="24"/>
      <c r="P19276" s="19"/>
      <c r="Q19276" s="19"/>
      <c r="R19276" s="19"/>
      <c r="U19276" s="27"/>
      <c r="Z19276" s="9"/>
      <c r="AA19276" s="9"/>
      <c r="AD19276" s="9"/>
    </row>
    <row r="19277" spans="8:30" x14ac:dyDescent="0.25">
      <c r="H19277" s="8"/>
      <c r="I19277" s="8"/>
      <c r="N19277" s="23"/>
      <c r="O19277" s="24"/>
      <c r="P19277" s="19"/>
      <c r="Q19277" s="19"/>
      <c r="R19277" s="19"/>
      <c r="U19277" s="27"/>
      <c r="Z19277" s="9"/>
      <c r="AA19277" s="9"/>
      <c r="AD19277" s="9"/>
    </row>
    <row r="19278" spans="8:30" x14ac:dyDescent="0.25">
      <c r="H19278" s="8"/>
      <c r="I19278" s="8"/>
      <c r="N19278" s="23"/>
      <c r="O19278" s="24"/>
      <c r="P19278" s="19"/>
      <c r="Q19278" s="19"/>
      <c r="R19278" s="19"/>
      <c r="U19278" s="27"/>
      <c r="Z19278" s="9"/>
      <c r="AA19278" s="9"/>
      <c r="AD19278" s="9"/>
    </row>
    <row r="19279" spans="8:30" x14ac:dyDescent="0.25">
      <c r="H19279" s="8"/>
      <c r="I19279" s="8"/>
      <c r="N19279" s="23"/>
      <c r="O19279" s="24"/>
      <c r="P19279" s="19"/>
      <c r="Q19279" s="19"/>
      <c r="R19279" s="19"/>
      <c r="U19279" s="27"/>
      <c r="Z19279" s="9"/>
      <c r="AA19279" s="9"/>
      <c r="AD19279" s="9"/>
    </row>
    <row r="19280" spans="8:30" x14ac:dyDescent="0.25">
      <c r="H19280" s="8"/>
      <c r="I19280" s="8"/>
      <c r="N19280" s="23"/>
      <c r="O19280" s="24"/>
      <c r="P19280" s="19"/>
      <c r="Q19280" s="19"/>
      <c r="R19280" s="19"/>
      <c r="U19280" s="27"/>
      <c r="Z19280" s="9"/>
      <c r="AA19280" s="9"/>
      <c r="AD19280" s="9"/>
    </row>
    <row r="19281" spans="8:30" x14ac:dyDescent="0.25">
      <c r="H19281" s="8"/>
      <c r="I19281" s="8"/>
      <c r="N19281" s="23"/>
      <c r="O19281" s="24"/>
      <c r="P19281" s="19"/>
      <c r="Q19281" s="19"/>
      <c r="R19281" s="19"/>
      <c r="U19281" s="27"/>
      <c r="Z19281" s="9"/>
      <c r="AA19281" s="9"/>
      <c r="AD19281" s="9"/>
    </row>
    <row r="19282" spans="8:30" x14ac:dyDescent="0.25">
      <c r="H19282" s="8"/>
      <c r="I19282" s="8"/>
      <c r="N19282" s="23"/>
      <c r="O19282" s="24"/>
      <c r="P19282" s="19"/>
      <c r="Q19282" s="19"/>
      <c r="R19282" s="19"/>
      <c r="U19282" s="27"/>
      <c r="Z19282" s="9"/>
      <c r="AA19282" s="9"/>
      <c r="AD19282" s="9"/>
    </row>
    <row r="19283" spans="8:30" x14ac:dyDescent="0.25">
      <c r="H19283" s="8"/>
      <c r="I19283" s="8"/>
      <c r="N19283" s="23"/>
      <c r="O19283" s="24"/>
      <c r="P19283" s="19"/>
      <c r="Q19283" s="19"/>
      <c r="R19283" s="19"/>
      <c r="U19283" s="27"/>
      <c r="Z19283" s="9"/>
      <c r="AA19283" s="9"/>
      <c r="AD19283" s="9"/>
    </row>
    <row r="19284" spans="8:30" x14ac:dyDescent="0.25">
      <c r="H19284" s="8"/>
      <c r="I19284" s="8"/>
      <c r="N19284" s="23"/>
      <c r="O19284" s="24"/>
      <c r="P19284" s="19"/>
      <c r="Q19284" s="19"/>
      <c r="R19284" s="19"/>
      <c r="U19284" s="27"/>
      <c r="Z19284" s="9"/>
      <c r="AA19284" s="9"/>
      <c r="AD19284" s="9"/>
    </row>
    <row r="19285" spans="8:30" x14ac:dyDescent="0.25">
      <c r="H19285" s="8"/>
      <c r="I19285" s="8"/>
      <c r="N19285" s="23"/>
      <c r="O19285" s="24"/>
      <c r="P19285" s="19"/>
      <c r="Q19285" s="19"/>
      <c r="R19285" s="19"/>
      <c r="U19285" s="27"/>
      <c r="Z19285" s="9"/>
      <c r="AA19285" s="9"/>
      <c r="AD19285" s="9"/>
    </row>
    <row r="19286" spans="8:30" x14ac:dyDescent="0.25">
      <c r="H19286" s="8"/>
      <c r="I19286" s="8"/>
      <c r="N19286" s="23"/>
      <c r="O19286" s="24"/>
      <c r="P19286" s="19"/>
      <c r="Q19286" s="19"/>
      <c r="R19286" s="19"/>
      <c r="U19286" s="27"/>
      <c r="Z19286" s="9"/>
      <c r="AA19286" s="9"/>
      <c r="AD19286" s="9"/>
    </row>
    <row r="19287" spans="8:30" x14ac:dyDescent="0.25">
      <c r="H19287" s="8"/>
      <c r="I19287" s="8"/>
      <c r="N19287" s="23"/>
      <c r="O19287" s="24"/>
      <c r="P19287" s="19"/>
      <c r="Q19287" s="19"/>
      <c r="R19287" s="19"/>
      <c r="U19287" s="27"/>
      <c r="Z19287" s="9"/>
      <c r="AA19287" s="9"/>
      <c r="AD19287" s="9"/>
    </row>
    <row r="19288" spans="8:30" x14ac:dyDescent="0.25">
      <c r="H19288" s="8"/>
      <c r="I19288" s="8"/>
      <c r="N19288" s="23"/>
      <c r="O19288" s="24"/>
      <c r="P19288" s="19"/>
      <c r="Q19288" s="19"/>
      <c r="R19288" s="19"/>
      <c r="U19288" s="27"/>
      <c r="Z19288" s="9"/>
      <c r="AA19288" s="9"/>
      <c r="AD19288" s="9"/>
    </row>
    <row r="19289" spans="8:30" x14ac:dyDescent="0.25">
      <c r="H19289" s="8"/>
      <c r="I19289" s="8"/>
      <c r="N19289" s="23"/>
      <c r="O19289" s="24"/>
      <c r="P19289" s="19"/>
      <c r="Q19289" s="19"/>
      <c r="R19289" s="19"/>
      <c r="U19289" s="27"/>
      <c r="Z19289" s="9"/>
      <c r="AA19289" s="9"/>
      <c r="AD19289" s="9"/>
    </row>
    <row r="19290" spans="8:30" x14ac:dyDescent="0.25">
      <c r="H19290" s="8"/>
      <c r="I19290" s="8"/>
      <c r="N19290" s="23"/>
      <c r="O19290" s="24"/>
      <c r="P19290" s="19"/>
      <c r="Q19290" s="19"/>
      <c r="R19290" s="19"/>
      <c r="U19290" s="27"/>
      <c r="Z19290" s="9"/>
      <c r="AA19290" s="9"/>
      <c r="AD19290" s="9"/>
    </row>
    <row r="19291" spans="8:30" x14ac:dyDescent="0.25">
      <c r="H19291" s="8"/>
      <c r="I19291" s="8"/>
      <c r="N19291" s="23"/>
      <c r="O19291" s="24"/>
      <c r="P19291" s="19"/>
      <c r="Q19291" s="19"/>
      <c r="R19291" s="19"/>
      <c r="U19291" s="27"/>
      <c r="Z19291" s="9"/>
      <c r="AA19291" s="9"/>
      <c r="AD19291" s="9"/>
    </row>
    <row r="19292" spans="8:30" x14ac:dyDescent="0.25">
      <c r="H19292" s="8"/>
      <c r="I19292" s="8"/>
      <c r="N19292" s="23"/>
      <c r="O19292" s="24"/>
      <c r="P19292" s="19"/>
      <c r="Q19292" s="19"/>
      <c r="R19292" s="19"/>
      <c r="U19292" s="27"/>
      <c r="Z19292" s="9"/>
      <c r="AA19292" s="9"/>
      <c r="AD19292" s="9"/>
    </row>
    <row r="19293" spans="8:30" x14ac:dyDescent="0.25">
      <c r="H19293" s="8"/>
      <c r="I19293" s="8"/>
      <c r="N19293" s="23"/>
      <c r="O19293" s="24"/>
      <c r="P19293" s="19"/>
      <c r="Q19293" s="19"/>
      <c r="R19293" s="19"/>
      <c r="U19293" s="27"/>
      <c r="Z19293" s="9"/>
      <c r="AA19293" s="9"/>
      <c r="AD19293" s="9"/>
    </row>
    <row r="19294" spans="8:30" x14ac:dyDescent="0.25">
      <c r="H19294" s="8"/>
      <c r="I19294" s="8"/>
      <c r="N19294" s="23"/>
      <c r="O19294" s="24"/>
      <c r="P19294" s="19"/>
      <c r="Q19294" s="19"/>
      <c r="R19294" s="19"/>
      <c r="U19294" s="27"/>
      <c r="Z19294" s="9"/>
      <c r="AA19294" s="9"/>
      <c r="AD19294" s="9"/>
    </row>
    <row r="19295" spans="8:30" x14ac:dyDescent="0.25">
      <c r="H19295" s="8"/>
      <c r="I19295" s="8"/>
      <c r="N19295" s="23"/>
      <c r="O19295" s="24"/>
      <c r="P19295" s="19"/>
      <c r="Q19295" s="19"/>
      <c r="R19295" s="19"/>
      <c r="U19295" s="27"/>
      <c r="Z19295" s="9"/>
      <c r="AA19295" s="9"/>
      <c r="AD19295" s="9"/>
    </row>
    <row r="19296" spans="8:30" x14ac:dyDescent="0.25">
      <c r="H19296" s="8"/>
      <c r="I19296" s="8"/>
      <c r="N19296" s="23"/>
      <c r="O19296" s="24"/>
      <c r="P19296" s="19"/>
      <c r="Q19296" s="19"/>
      <c r="R19296" s="19"/>
      <c r="U19296" s="27"/>
      <c r="Z19296" s="9"/>
      <c r="AA19296" s="9"/>
      <c r="AD19296" s="9"/>
    </row>
    <row r="19297" spans="8:30" x14ac:dyDescent="0.25">
      <c r="H19297" s="8"/>
      <c r="I19297" s="8"/>
      <c r="N19297" s="23"/>
      <c r="O19297" s="24"/>
      <c r="P19297" s="19"/>
      <c r="Q19297" s="19"/>
      <c r="R19297" s="19"/>
      <c r="U19297" s="27"/>
      <c r="Z19297" s="9"/>
      <c r="AA19297" s="9"/>
      <c r="AD19297" s="9"/>
    </row>
    <row r="19298" spans="8:30" x14ac:dyDescent="0.25">
      <c r="H19298" s="8"/>
      <c r="I19298" s="8"/>
      <c r="N19298" s="23"/>
      <c r="O19298" s="24"/>
      <c r="P19298" s="19"/>
      <c r="Q19298" s="19"/>
      <c r="R19298" s="19"/>
      <c r="U19298" s="27"/>
      <c r="Z19298" s="9"/>
      <c r="AA19298" s="9"/>
      <c r="AD19298" s="9"/>
    </row>
    <row r="19299" spans="8:30" x14ac:dyDescent="0.25">
      <c r="H19299" s="8"/>
      <c r="I19299" s="8"/>
      <c r="N19299" s="23"/>
      <c r="O19299" s="24"/>
      <c r="P19299" s="19"/>
      <c r="Q19299" s="19"/>
      <c r="R19299" s="19"/>
      <c r="U19299" s="27"/>
      <c r="Z19299" s="9"/>
      <c r="AA19299" s="9"/>
      <c r="AD19299" s="9"/>
    </row>
    <row r="19300" spans="8:30" x14ac:dyDescent="0.25">
      <c r="H19300" s="8"/>
      <c r="I19300" s="8"/>
      <c r="N19300" s="23"/>
      <c r="O19300" s="24"/>
      <c r="P19300" s="19"/>
      <c r="Q19300" s="19"/>
      <c r="R19300" s="19"/>
      <c r="U19300" s="27"/>
      <c r="Z19300" s="9"/>
      <c r="AA19300" s="9"/>
      <c r="AD19300" s="9"/>
    </row>
    <row r="19301" spans="8:30" x14ac:dyDescent="0.25">
      <c r="H19301" s="8"/>
      <c r="I19301" s="8"/>
      <c r="N19301" s="23"/>
      <c r="O19301" s="24"/>
      <c r="P19301" s="19"/>
      <c r="Q19301" s="19"/>
      <c r="R19301" s="19"/>
      <c r="U19301" s="27"/>
      <c r="Z19301" s="9"/>
      <c r="AA19301" s="9"/>
      <c r="AD19301" s="9"/>
    </row>
    <row r="19302" spans="8:30" x14ac:dyDescent="0.25">
      <c r="H19302" s="8"/>
      <c r="I19302" s="8"/>
      <c r="N19302" s="23"/>
      <c r="O19302" s="24"/>
      <c r="P19302" s="19"/>
      <c r="Q19302" s="19"/>
      <c r="R19302" s="19"/>
      <c r="U19302" s="27"/>
      <c r="Z19302" s="9"/>
      <c r="AA19302" s="9"/>
      <c r="AD19302" s="9"/>
    </row>
    <row r="19303" spans="8:30" x14ac:dyDescent="0.25">
      <c r="H19303" s="8"/>
      <c r="I19303" s="8"/>
      <c r="N19303" s="23"/>
      <c r="O19303" s="24"/>
      <c r="P19303" s="19"/>
      <c r="Q19303" s="19"/>
      <c r="R19303" s="19"/>
      <c r="U19303" s="27"/>
      <c r="Z19303" s="9"/>
      <c r="AA19303" s="9"/>
      <c r="AD19303" s="9"/>
    </row>
    <row r="19304" spans="8:30" x14ac:dyDescent="0.25">
      <c r="H19304" s="8"/>
      <c r="I19304" s="8"/>
      <c r="N19304" s="23"/>
      <c r="O19304" s="24"/>
      <c r="P19304" s="19"/>
      <c r="Q19304" s="19"/>
      <c r="R19304" s="19"/>
      <c r="U19304" s="27"/>
      <c r="Z19304" s="9"/>
      <c r="AA19304" s="9"/>
      <c r="AD19304" s="9"/>
    </row>
    <row r="19305" spans="8:30" x14ac:dyDescent="0.25">
      <c r="H19305" s="8"/>
      <c r="I19305" s="8"/>
      <c r="N19305" s="23"/>
      <c r="O19305" s="24"/>
      <c r="P19305" s="19"/>
      <c r="Q19305" s="19"/>
      <c r="R19305" s="19"/>
      <c r="U19305" s="27"/>
      <c r="Z19305" s="9"/>
      <c r="AA19305" s="9"/>
      <c r="AD19305" s="9"/>
    </row>
    <row r="19306" spans="8:30" x14ac:dyDescent="0.25">
      <c r="H19306" s="8"/>
      <c r="I19306" s="8"/>
      <c r="N19306" s="23"/>
      <c r="O19306" s="24"/>
      <c r="P19306" s="19"/>
      <c r="Q19306" s="19"/>
      <c r="R19306" s="19"/>
      <c r="U19306" s="27"/>
      <c r="Z19306" s="9"/>
      <c r="AA19306" s="9"/>
      <c r="AD19306" s="9"/>
    </row>
    <row r="19307" spans="8:30" x14ac:dyDescent="0.25">
      <c r="H19307" s="8"/>
      <c r="I19307" s="8"/>
      <c r="N19307" s="23"/>
      <c r="O19307" s="24"/>
      <c r="P19307" s="19"/>
      <c r="Q19307" s="19"/>
      <c r="R19307" s="19"/>
      <c r="U19307" s="27"/>
      <c r="Z19307" s="9"/>
      <c r="AA19307" s="9"/>
      <c r="AD19307" s="9"/>
    </row>
    <row r="19308" spans="8:30" x14ac:dyDescent="0.25">
      <c r="H19308" s="8"/>
      <c r="I19308" s="8"/>
      <c r="N19308" s="23"/>
      <c r="O19308" s="24"/>
      <c r="P19308" s="19"/>
      <c r="Q19308" s="19"/>
      <c r="R19308" s="19"/>
      <c r="U19308" s="27"/>
      <c r="Z19308" s="9"/>
      <c r="AA19308" s="9"/>
      <c r="AD19308" s="9"/>
    </row>
    <row r="19309" spans="8:30" x14ac:dyDescent="0.25">
      <c r="H19309" s="8"/>
      <c r="I19309" s="8"/>
      <c r="N19309" s="23"/>
      <c r="O19309" s="24"/>
      <c r="P19309" s="19"/>
      <c r="Q19309" s="19"/>
      <c r="R19309" s="19"/>
      <c r="U19309" s="27"/>
      <c r="Z19309" s="9"/>
      <c r="AA19309" s="9"/>
      <c r="AD19309" s="9"/>
    </row>
    <row r="19310" spans="8:30" x14ac:dyDescent="0.25">
      <c r="H19310" s="8"/>
      <c r="I19310" s="8"/>
      <c r="N19310" s="23"/>
      <c r="O19310" s="24"/>
      <c r="P19310" s="19"/>
      <c r="Q19310" s="19"/>
      <c r="R19310" s="19"/>
      <c r="U19310" s="27"/>
      <c r="Z19310" s="9"/>
      <c r="AA19310" s="9"/>
      <c r="AD19310" s="9"/>
    </row>
    <row r="19311" spans="8:30" x14ac:dyDescent="0.25">
      <c r="H19311" s="8"/>
      <c r="I19311" s="8"/>
      <c r="N19311" s="23"/>
      <c r="O19311" s="24"/>
      <c r="P19311" s="19"/>
      <c r="Q19311" s="19"/>
      <c r="R19311" s="19"/>
      <c r="U19311" s="27"/>
      <c r="Z19311" s="9"/>
      <c r="AA19311" s="9"/>
      <c r="AD19311" s="9"/>
    </row>
    <row r="19312" spans="8:30" x14ac:dyDescent="0.25">
      <c r="H19312" s="8"/>
      <c r="I19312" s="8"/>
      <c r="N19312" s="23"/>
      <c r="O19312" s="24"/>
      <c r="P19312" s="19"/>
      <c r="Q19312" s="19"/>
      <c r="R19312" s="19"/>
      <c r="U19312" s="27"/>
      <c r="Z19312" s="9"/>
      <c r="AA19312" s="9"/>
      <c r="AD19312" s="9"/>
    </row>
    <row r="19313" spans="8:30" x14ac:dyDescent="0.25">
      <c r="H19313" s="8"/>
      <c r="I19313" s="8"/>
      <c r="N19313" s="23"/>
      <c r="O19313" s="24"/>
      <c r="P19313" s="19"/>
      <c r="Q19313" s="19"/>
      <c r="R19313" s="19"/>
      <c r="U19313" s="27"/>
      <c r="Z19313" s="9"/>
      <c r="AA19313" s="9"/>
      <c r="AD19313" s="9"/>
    </row>
    <row r="19314" spans="8:30" x14ac:dyDescent="0.25">
      <c r="H19314" s="8"/>
      <c r="I19314" s="8"/>
      <c r="N19314" s="23"/>
      <c r="O19314" s="24"/>
      <c r="P19314" s="19"/>
      <c r="Q19314" s="19"/>
      <c r="R19314" s="19"/>
      <c r="U19314" s="27"/>
      <c r="Z19314" s="9"/>
      <c r="AA19314" s="9"/>
      <c r="AD19314" s="9"/>
    </row>
    <row r="19315" spans="8:30" x14ac:dyDescent="0.25">
      <c r="H19315" s="8"/>
      <c r="I19315" s="8"/>
      <c r="N19315" s="23"/>
      <c r="O19315" s="24"/>
      <c r="P19315" s="19"/>
      <c r="Q19315" s="19"/>
      <c r="R19315" s="19"/>
      <c r="U19315" s="27"/>
      <c r="Z19315" s="9"/>
      <c r="AA19315" s="9"/>
      <c r="AD19315" s="9"/>
    </row>
    <row r="19316" spans="8:30" x14ac:dyDescent="0.25">
      <c r="H19316" s="8"/>
      <c r="I19316" s="8"/>
      <c r="N19316" s="23"/>
      <c r="O19316" s="24"/>
      <c r="P19316" s="19"/>
      <c r="Q19316" s="19"/>
      <c r="R19316" s="19"/>
      <c r="U19316" s="27"/>
      <c r="Z19316" s="9"/>
      <c r="AA19316" s="9"/>
      <c r="AD19316" s="9"/>
    </row>
    <row r="19317" spans="8:30" x14ac:dyDescent="0.25">
      <c r="H19317" s="8"/>
      <c r="I19317" s="8"/>
      <c r="N19317" s="23"/>
      <c r="O19317" s="24"/>
      <c r="P19317" s="19"/>
      <c r="Q19317" s="19"/>
      <c r="R19317" s="19"/>
      <c r="U19317" s="27"/>
      <c r="Z19317" s="9"/>
      <c r="AA19317" s="9"/>
      <c r="AD19317" s="9"/>
    </row>
    <row r="19318" spans="8:30" x14ac:dyDescent="0.25">
      <c r="H19318" s="8"/>
      <c r="I19318" s="8"/>
      <c r="N19318" s="23"/>
      <c r="O19318" s="24"/>
      <c r="P19318" s="19"/>
      <c r="Q19318" s="19"/>
      <c r="R19318" s="19"/>
      <c r="U19318" s="27"/>
      <c r="Z19318" s="9"/>
      <c r="AA19318" s="9"/>
      <c r="AD19318" s="9"/>
    </row>
    <row r="19319" spans="8:30" x14ac:dyDescent="0.25">
      <c r="H19319" s="8"/>
      <c r="I19319" s="8"/>
      <c r="N19319" s="23"/>
      <c r="O19319" s="24"/>
      <c r="P19319" s="19"/>
      <c r="Q19319" s="19"/>
      <c r="R19319" s="19"/>
      <c r="U19319" s="27"/>
      <c r="Z19319" s="9"/>
      <c r="AA19319" s="9"/>
      <c r="AD19319" s="9"/>
    </row>
    <row r="19320" spans="8:30" x14ac:dyDescent="0.25">
      <c r="H19320" s="8"/>
      <c r="I19320" s="8"/>
      <c r="N19320" s="23"/>
      <c r="O19320" s="24"/>
      <c r="P19320" s="19"/>
      <c r="Q19320" s="19"/>
      <c r="R19320" s="19"/>
      <c r="U19320" s="27"/>
      <c r="Z19320" s="9"/>
      <c r="AA19320" s="9"/>
      <c r="AD19320" s="9"/>
    </row>
    <row r="19321" spans="8:30" x14ac:dyDescent="0.25">
      <c r="H19321" s="8"/>
      <c r="I19321" s="8"/>
      <c r="N19321" s="23"/>
      <c r="O19321" s="24"/>
      <c r="P19321" s="19"/>
      <c r="Q19321" s="19"/>
      <c r="R19321" s="19"/>
      <c r="U19321" s="27"/>
      <c r="Z19321" s="9"/>
      <c r="AA19321" s="9"/>
      <c r="AD19321" s="9"/>
    </row>
    <row r="19322" spans="8:30" x14ac:dyDescent="0.25">
      <c r="H19322" s="8"/>
      <c r="I19322" s="8"/>
      <c r="N19322" s="23"/>
      <c r="O19322" s="24"/>
      <c r="P19322" s="19"/>
      <c r="Q19322" s="19"/>
      <c r="R19322" s="19"/>
      <c r="U19322" s="27"/>
      <c r="Z19322" s="9"/>
      <c r="AA19322" s="9"/>
      <c r="AD19322" s="9"/>
    </row>
    <row r="19323" spans="8:30" x14ac:dyDescent="0.25">
      <c r="H19323" s="8"/>
      <c r="I19323" s="8"/>
      <c r="N19323" s="23"/>
      <c r="O19323" s="24"/>
      <c r="P19323" s="19"/>
      <c r="Q19323" s="19"/>
      <c r="R19323" s="19"/>
      <c r="U19323" s="27"/>
      <c r="Z19323" s="9"/>
      <c r="AA19323" s="9"/>
      <c r="AD19323" s="9"/>
    </row>
    <row r="19324" spans="8:30" x14ac:dyDescent="0.25">
      <c r="H19324" s="8"/>
      <c r="I19324" s="8"/>
      <c r="N19324" s="23"/>
      <c r="O19324" s="24"/>
      <c r="P19324" s="19"/>
      <c r="Q19324" s="19"/>
      <c r="R19324" s="19"/>
      <c r="U19324" s="27"/>
      <c r="Z19324" s="9"/>
      <c r="AA19324" s="9"/>
      <c r="AD19324" s="9"/>
    </row>
    <row r="19325" spans="8:30" x14ac:dyDescent="0.25">
      <c r="H19325" s="8"/>
      <c r="I19325" s="8"/>
      <c r="N19325" s="23"/>
      <c r="O19325" s="24"/>
      <c r="P19325" s="19"/>
      <c r="Q19325" s="19"/>
      <c r="R19325" s="19"/>
      <c r="U19325" s="27"/>
      <c r="Z19325" s="9"/>
      <c r="AA19325" s="9"/>
      <c r="AD19325" s="9"/>
    </row>
    <row r="19326" spans="8:30" x14ac:dyDescent="0.25">
      <c r="H19326" s="8"/>
      <c r="I19326" s="8"/>
      <c r="N19326" s="23"/>
      <c r="O19326" s="24"/>
      <c r="P19326" s="19"/>
      <c r="Q19326" s="19"/>
      <c r="R19326" s="19"/>
      <c r="U19326" s="27"/>
      <c r="Z19326" s="9"/>
      <c r="AA19326" s="9"/>
      <c r="AD19326" s="9"/>
    </row>
    <row r="19327" spans="8:30" x14ac:dyDescent="0.25">
      <c r="H19327" s="8"/>
      <c r="I19327" s="8"/>
      <c r="N19327" s="23"/>
      <c r="O19327" s="24"/>
      <c r="P19327" s="19"/>
      <c r="Q19327" s="19"/>
      <c r="R19327" s="19"/>
      <c r="U19327" s="27"/>
      <c r="Z19327" s="9"/>
      <c r="AA19327" s="9"/>
      <c r="AD19327" s="9"/>
    </row>
    <row r="19328" spans="8:30" x14ac:dyDescent="0.25">
      <c r="H19328" s="8"/>
      <c r="I19328" s="8"/>
      <c r="N19328" s="23"/>
      <c r="O19328" s="24"/>
      <c r="P19328" s="19"/>
      <c r="Q19328" s="19"/>
      <c r="R19328" s="19"/>
      <c r="U19328" s="27"/>
      <c r="Z19328" s="9"/>
      <c r="AA19328" s="9"/>
      <c r="AD19328" s="9"/>
    </row>
    <row r="19329" spans="8:30" x14ac:dyDescent="0.25">
      <c r="H19329" s="8"/>
      <c r="I19329" s="8"/>
      <c r="N19329" s="23"/>
      <c r="O19329" s="24"/>
      <c r="P19329" s="19"/>
      <c r="Q19329" s="19"/>
      <c r="R19329" s="19"/>
      <c r="U19329" s="27"/>
      <c r="Z19329" s="9"/>
      <c r="AA19329" s="9"/>
      <c r="AD19329" s="9"/>
    </row>
    <row r="19330" spans="8:30" x14ac:dyDescent="0.25">
      <c r="H19330" s="8"/>
      <c r="I19330" s="8"/>
      <c r="N19330" s="23"/>
      <c r="O19330" s="24"/>
      <c r="P19330" s="19"/>
      <c r="Q19330" s="19"/>
      <c r="R19330" s="19"/>
      <c r="U19330" s="27"/>
      <c r="Z19330" s="9"/>
      <c r="AA19330" s="9"/>
      <c r="AD19330" s="9"/>
    </row>
    <row r="19331" spans="8:30" x14ac:dyDescent="0.25">
      <c r="H19331" s="8"/>
      <c r="I19331" s="8"/>
      <c r="N19331" s="23"/>
      <c r="O19331" s="24"/>
      <c r="P19331" s="19"/>
      <c r="Q19331" s="19"/>
      <c r="R19331" s="19"/>
      <c r="U19331" s="27"/>
      <c r="Z19331" s="9"/>
      <c r="AA19331" s="9"/>
      <c r="AD19331" s="9"/>
    </row>
    <row r="19332" spans="8:30" x14ac:dyDescent="0.25">
      <c r="H19332" s="8"/>
      <c r="I19332" s="8"/>
      <c r="N19332" s="23"/>
      <c r="O19332" s="24"/>
      <c r="P19332" s="19"/>
      <c r="Q19332" s="19"/>
      <c r="R19332" s="19"/>
      <c r="U19332" s="27"/>
      <c r="Z19332" s="9"/>
      <c r="AA19332" s="9"/>
      <c r="AD19332" s="9"/>
    </row>
    <row r="19333" spans="8:30" x14ac:dyDescent="0.25">
      <c r="H19333" s="8"/>
      <c r="I19333" s="8"/>
      <c r="N19333" s="23"/>
      <c r="O19333" s="24"/>
      <c r="P19333" s="19"/>
      <c r="Q19333" s="19"/>
      <c r="R19333" s="19"/>
      <c r="U19333" s="27"/>
      <c r="Z19333" s="9"/>
      <c r="AA19333" s="9"/>
      <c r="AD19333" s="9"/>
    </row>
    <row r="19334" spans="8:30" x14ac:dyDescent="0.25">
      <c r="H19334" s="8"/>
      <c r="I19334" s="8"/>
      <c r="N19334" s="23"/>
      <c r="O19334" s="24"/>
      <c r="P19334" s="19"/>
      <c r="Q19334" s="19"/>
      <c r="R19334" s="19"/>
      <c r="U19334" s="27"/>
      <c r="Z19334" s="9"/>
      <c r="AA19334" s="9"/>
      <c r="AD19334" s="9"/>
    </row>
    <row r="19335" spans="8:30" x14ac:dyDescent="0.25">
      <c r="H19335" s="8"/>
      <c r="I19335" s="8"/>
      <c r="N19335" s="23"/>
      <c r="O19335" s="24"/>
      <c r="P19335" s="19"/>
      <c r="Q19335" s="19"/>
      <c r="R19335" s="19"/>
      <c r="U19335" s="27"/>
      <c r="Z19335" s="9"/>
      <c r="AA19335" s="9"/>
      <c r="AD19335" s="9"/>
    </row>
    <row r="19336" spans="8:30" x14ac:dyDescent="0.25">
      <c r="H19336" s="8"/>
      <c r="I19336" s="8"/>
      <c r="N19336" s="23"/>
      <c r="O19336" s="24"/>
      <c r="P19336" s="19"/>
      <c r="Q19336" s="19"/>
      <c r="R19336" s="19"/>
      <c r="U19336" s="27"/>
      <c r="Z19336" s="9"/>
      <c r="AA19336" s="9"/>
      <c r="AD19336" s="9"/>
    </row>
    <row r="19337" spans="8:30" x14ac:dyDescent="0.25">
      <c r="H19337" s="8"/>
      <c r="I19337" s="8"/>
      <c r="N19337" s="23"/>
      <c r="O19337" s="24"/>
      <c r="P19337" s="19"/>
      <c r="Q19337" s="19"/>
      <c r="R19337" s="19"/>
      <c r="U19337" s="27"/>
      <c r="Z19337" s="9"/>
      <c r="AA19337" s="9"/>
      <c r="AD19337" s="9"/>
    </row>
    <row r="19338" spans="8:30" x14ac:dyDescent="0.25">
      <c r="H19338" s="8"/>
      <c r="I19338" s="8"/>
      <c r="N19338" s="23"/>
      <c r="O19338" s="24"/>
      <c r="P19338" s="19"/>
      <c r="Q19338" s="19"/>
      <c r="R19338" s="19"/>
      <c r="U19338" s="27"/>
      <c r="Z19338" s="9"/>
      <c r="AA19338" s="9"/>
      <c r="AD19338" s="9"/>
    </row>
    <row r="19339" spans="8:30" x14ac:dyDescent="0.25">
      <c r="H19339" s="8"/>
      <c r="I19339" s="8"/>
      <c r="N19339" s="23"/>
      <c r="O19339" s="24"/>
      <c r="P19339" s="19"/>
      <c r="Q19339" s="19"/>
      <c r="R19339" s="19"/>
      <c r="U19339" s="27"/>
      <c r="Z19339" s="9"/>
      <c r="AA19339" s="9"/>
      <c r="AD19339" s="9"/>
    </row>
    <row r="19340" spans="8:30" x14ac:dyDescent="0.25">
      <c r="H19340" s="8"/>
      <c r="I19340" s="8"/>
      <c r="N19340" s="23"/>
      <c r="O19340" s="24"/>
      <c r="P19340" s="19"/>
      <c r="Q19340" s="19"/>
      <c r="R19340" s="19"/>
      <c r="U19340" s="27"/>
      <c r="Z19340" s="9"/>
      <c r="AA19340" s="9"/>
      <c r="AD19340" s="9"/>
    </row>
    <row r="19341" spans="8:30" x14ac:dyDescent="0.25">
      <c r="H19341" s="8"/>
      <c r="I19341" s="8"/>
      <c r="N19341" s="23"/>
      <c r="O19341" s="24"/>
      <c r="P19341" s="19"/>
      <c r="Q19341" s="19"/>
      <c r="R19341" s="19"/>
      <c r="U19341" s="27"/>
      <c r="Z19341" s="9"/>
      <c r="AA19341" s="9"/>
      <c r="AD19341" s="9"/>
    </row>
    <row r="19342" spans="8:30" x14ac:dyDescent="0.25">
      <c r="H19342" s="8"/>
      <c r="I19342" s="8"/>
      <c r="N19342" s="23"/>
      <c r="O19342" s="24"/>
      <c r="P19342" s="19"/>
      <c r="Q19342" s="19"/>
      <c r="R19342" s="19"/>
      <c r="U19342" s="27"/>
      <c r="Z19342" s="9"/>
      <c r="AA19342" s="9"/>
      <c r="AD19342" s="9"/>
    </row>
    <row r="19343" spans="8:30" x14ac:dyDescent="0.25">
      <c r="H19343" s="8"/>
      <c r="I19343" s="8"/>
      <c r="N19343" s="23"/>
      <c r="O19343" s="24"/>
      <c r="P19343" s="19"/>
      <c r="Q19343" s="19"/>
      <c r="R19343" s="19"/>
      <c r="U19343" s="27"/>
      <c r="Z19343" s="9"/>
      <c r="AA19343" s="9"/>
      <c r="AD19343" s="9"/>
    </row>
    <row r="19344" spans="8:30" x14ac:dyDescent="0.25">
      <c r="H19344" s="8"/>
      <c r="I19344" s="8"/>
      <c r="N19344" s="23"/>
      <c r="O19344" s="24"/>
      <c r="P19344" s="19"/>
      <c r="Q19344" s="19"/>
      <c r="R19344" s="19"/>
      <c r="U19344" s="27"/>
      <c r="Z19344" s="9"/>
      <c r="AA19344" s="9"/>
      <c r="AD19344" s="9"/>
    </row>
    <row r="19345" spans="8:30" x14ac:dyDescent="0.25">
      <c r="H19345" s="8"/>
      <c r="I19345" s="8"/>
      <c r="N19345" s="23"/>
      <c r="O19345" s="24"/>
      <c r="P19345" s="19"/>
      <c r="Q19345" s="19"/>
      <c r="R19345" s="19"/>
      <c r="U19345" s="27"/>
      <c r="Z19345" s="9"/>
      <c r="AA19345" s="9"/>
      <c r="AD19345" s="9"/>
    </row>
    <row r="19346" spans="8:30" x14ac:dyDescent="0.25">
      <c r="H19346" s="8"/>
      <c r="I19346" s="8"/>
      <c r="N19346" s="23"/>
      <c r="O19346" s="24"/>
      <c r="P19346" s="19"/>
      <c r="Q19346" s="19"/>
      <c r="R19346" s="19"/>
      <c r="U19346" s="27"/>
      <c r="Z19346" s="9"/>
      <c r="AA19346" s="9"/>
      <c r="AD19346" s="9"/>
    </row>
    <row r="19347" spans="8:30" x14ac:dyDescent="0.25">
      <c r="H19347" s="8"/>
      <c r="I19347" s="8"/>
      <c r="N19347" s="23"/>
      <c r="O19347" s="24"/>
      <c r="P19347" s="19"/>
      <c r="Q19347" s="19"/>
      <c r="R19347" s="19"/>
      <c r="U19347" s="27"/>
      <c r="Z19347" s="9"/>
      <c r="AA19347" s="9"/>
      <c r="AD19347" s="9"/>
    </row>
    <row r="19348" spans="8:30" x14ac:dyDescent="0.25">
      <c r="H19348" s="8"/>
      <c r="I19348" s="8"/>
      <c r="N19348" s="23"/>
      <c r="O19348" s="24"/>
      <c r="P19348" s="19"/>
      <c r="Q19348" s="19"/>
      <c r="R19348" s="19"/>
      <c r="U19348" s="27"/>
      <c r="Z19348" s="9"/>
      <c r="AA19348" s="9"/>
      <c r="AD19348" s="9"/>
    </row>
    <row r="19349" spans="8:30" x14ac:dyDescent="0.25">
      <c r="H19349" s="8"/>
      <c r="I19349" s="8"/>
      <c r="N19349" s="23"/>
      <c r="O19349" s="24"/>
      <c r="P19349" s="19"/>
      <c r="Q19349" s="19"/>
      <c r="R19349" s="19"/>
      <c r="U19349" s="27"/>
      <c r="Z19349" s="9"/>
      <c r="AA19349" s="9"/>
      <c r="AD19349" s="9"/>
    </row>
    <row r="19350" spans="8:30" x14ac:dyDescent="0.25">
      <c r="H19350" s="8"/>
      <c r="I19350" s="8"/>
      <c r="N19350" s="23"/>
      <c r="O19350" s="24"/>
      <c r="P19350" s="19"/>
      <c r="Q19350" s="19"/>
      <c r="R19350" s="19"/>
      <c r="U19350" s="27"/>
      <c r="Z19350" s="9"/>
      <c r="AA19350" s="9"/>
      <c r="AD19350" s="9"/>
    </row>
    <row r="19351" spans="8:30" x14ac:dyDescent="0.25">
      <c r="H19351" s="8"/>
      <c r="I19351" s="8"/>
      <c r="N19351" s="23"/>
      <c r="O19351" s="24"/>
      <c r="P19351" s="19"/>
      <c r="Q19351" s="19"/>
      <c r="R19351" s="19"/>
      <c r="U19351" s="27"/>
      <c r="Z19351" s="9"/>
      <c r="AA19351" s="9"/>
      <c r="AD19351" s="9"/>
    </row>
    <row r="19352" spans="8:30" x14ac:dyDescent="0.25">
      <c r="H19352" s="8"/>
      <c r="I19352" s="8"/>
      <c r="N19352" s="23"/>
      <c r="O19352" s="24"/>
      <c r="P19352" s="19"/>
      <c r="Q19352" s="19"/>
      <c r="R19352" s="19"/>
      <c r="U19352" s="27"/>
      <c r="Z19352" s="9"/>
      <c r="AA19352" s="9"/>
      <c r="AD19352" s="9"/>
    </row>
    <row r="19353" spans="8:30" x14ac:dyDescent="0.25">
      <c r="H19353" s="8"/>
      <c r="I19353" s="8"/>
      <c r="N19353" s="23"/>
      <c r="O19353" s="24"/>
      <c r="P19353" s="19"/>
      <c r="Q19353" s="19"/>
      <c r="R19353" s="19"/>
      <c r="U19353" s="27"/>
      <c r="Z19353" s="9"/>
      <c r="AA19353" s="9"/>
      <c r="AD19353" s="9"/>
    </row>
    <row r="19354" spans="8:30" x14ac:dyDescent="0.25">
      <c r="H19354" s="8"/>
      <c r="I19354" s="8"/>
      <c r="N19354" s="23"/>
      <c r="O19354" s="24"/>
      <c r="P19354" s="19"/>
      <c r="Q19354" s="19"/>
      <c r="R19354" s="19"/>
      <c r="U19354" s="27"/>
      <c r="Z19354" s="9"/>
      <c r="AA19354" s="9"/>
      <c r="AD19354" s="9"/>
    </row>
    <row r="19355" spans="8:30" x14ac:dyDescent="0.25">
      <c r="H19355" s="8"/>
      <c r="I19355" s="8"/>
      <c r="N19355" s="23"/>
      <c r="O19355" s="24"/>
      <c r="P19355" s="19"/>
      <c r="Q19355" s="19"/>
      <c r="R19355" s="19"/>
      <c r="U19355" s="27"/>
      <c r="Z19355" s="9"/>
      <c r="AA19355" s="9"/>
      <c r="AD19355" s="9"/>
    </row>
    <row r="19356" spans="8:30" x14ac:dyDescent="0.25">
      <c r="H19356" s="8"/>
      <c r="I19356" s="8"/>
      <c r="N19356" s="23"/>
      <c r="O19356" s="24"/>
      <c r="P19356" s="19"/>
      <c r="Q19356" s="19"/>
      <c r="R19356" s="19"/>
      <c r="U19356" s="27"/>
      <c r="Z19356" s="9"/>
      <c r="AA19356" s="9"/>
      <c r="AD19356" s="9"/>
    </row>
    <row r="19357" spans="8:30" x14ac:dyDescent="0.25">
      <c r="H19357" s="8"/>
      <c r="I19357" s="8"/>
      <c r="N19357" s="23"/>
      <c r="O19357" s="24"/>
      <c r="P19357" s="19"/>
      <c r="Q19357" s="19"/>
      <c r="R19357" s="19"/>
      <c r="U19357" s="27"/>
      <c r="Z19357" s="9"/>
      <c r="AA19357" s="9"/>
      <c r="AD19357" s="9"/>
    </row>
    <row r="19358" spans="8:30" x14ac:dyDescent="0.25">
      <c r="H19358" s="8"/>
      <c r="I19358" s="8"/>
      <c r="N19358" s="23"/>
      <c r="O19358" s="24"/>
      <c r="P19358" s="19"/>
      <c r="Q19358" s="19"/>
      <c r="R19358" s="19"/>
      <c r="U19358" s="27"/>
      <c r="Z19358" s="9"/>
      <c r="AA19358" s="9"/>
      <c r="AD19358" s="9"/>
    </row>
    <row r="19359" spans="8:30" x14ac:dyDescent="0.25">
      <c r="H19359" s="8"/>
      <c r="I19359" s="8"/>
      <c r="N19359" s="23"/>
      <c r="O19359" s="24"/>
      <c r="P19359" s="19"/>
      <c r="Q19359" s="19"/>
      <c r="R19359" s="19"/>
      <c r="U19359" s="27"/>
      <c r="Z19359" s="9"/>
      <c r="AA19359" s="9"/>
      <c r="AD19359" s="9"/>
    </row>
    <row r="19360" spans="8:30" x14ac:dyDescent="0.25">
      <c r="H19360" s="8"/>
      <c r="I19360" s="8"/>
      <c r="N19360" s="23"/>
      <c r="O19360" s="24"/>
      <c r="P19360" s="19"/>
      <c r="Q19360" s="19"/>
      <c r="R19360" s="19"/>
      <c r="U19360" s="27"/>
      <c r="Z19360" s="9"/>
      <c r="AA19360" s="9"/>
      <c r="AD19360" s="9"/>
    </row>
    <row r="19361" spans="8:30" x14ac:dyDescent="0.25">
      <c r="H19361" s="8"/>
      <c r="I19361" s="8"/>
      <c r="N19361" s="23"/>
      <c r="O19361" s="24"/>
      <c r="P19361" s="19"/>
      <c r="Q19361" s="19"/>
      <c r="R19361" s="19"/>
      <c r="U19361" s="27"/>
      <c r="Z19361" s="9"/>
      <c r="AA19361" s="9"/>
      <c r="AD19361" s="9"/>
    </row>
    <row r="19362" spans="8:30" x14ac:dyDescent="0.25">
      <c r="H19362" s="8"/>
      <c r="I19362" s="8"/>
      <c r="N19362" s="23"/>
      <c r="O19362" s="24"/>
      <c r="P19362" s="19"/>
      <c r="Q19362" s="19"/>
      <c r="R19362" s="19"/>
      <c r="U19362" s="27"/>
      <c r="Z19362" s="9"/>
      <c r="AA19362" s="9"/>
      <c r="AD19362" s="9"/>
    </row>
    <row r="19363" spans="8:30" x14ac:dyDescent="0.25">
      <c r="H19363" s="8"/>
      <c r="I19363" s="8"/>
      <c r="N19363" s="23"/>
      <c r="O19363" s="24"/>
      <c r="P19363" s="19"/>
      <c r="Q19363" s="19"/>
      <c r="R19363" s="19"/>
      <c r="U19363" s="27"/>
      <c r="Z19363" s="9"/>
      <c r="AA19363" s="9"/>
      <c r="AD19363" s="9"/>
    </row>
    <row r="19364" spans="8:30" x14ac:dyDescent="0.25">
      <c r="H19364" s="8"/>
      <c r="I19364" s="8"/>
      <c r="N19364" s="23"/>
      <c r="O19364" s="24"/>
      <c r="P19364" s="19"/>
      <c r="Q19364" s="19"/>
      <c r="R19364" s="19"/>
      <c r="U19364" s="27"/>
      <c r="Z19364" s="9"/>
      <c r="AA19364" s="9"/>
      <c r="AD19364" s="9"/>
    </row>
    <row r="19365" spans="8:30" x14ac:dyDescent="0.25">
      <c r="H19365" s="8"/>
      <c r="I19365" s="8"/>
      <c r="N19365" s="23"/>
      <c r="O19365" s="24"/>
      <c r="P19365" s="19"/>
      <c r="Q19365" s="19"/>
      <c r="R19365" s="19"/>
      <c r="U19365" s="27"/>
      <c r="Z19365" s="9"/>
      <c r="AA19365" s="9"/>
      <c r="AD19365" s="9"/>
    </row>
    <row r="19366" spans="8:30" x14ac:dyDescent="0.25">
      <c r="H19366" s="8"/>
      <c r="I19366" s="8"/>
      <c r="N19366" s="23"/>
      <c r="O19366" s="24"/>
      <c r="P19366" s="19"/>
      <c r="Q19366" s="19"/>
      <c r="R19366" s="19"/>
      <c r="U19366" s="27"/>
      <c r="Z19366" s="9"/>
      <c r="AA19366" s="9"/>
      <c r="AD19366" s="9"/>
    </row>
    <row r="19367" spans="8:30" x14ac:dyDescent="0.25">
      <c r="H19367" s="8"/>
      <c r="I19367" s="8"/>
      <c r="N19367" s="23"/>
      <c r="O19367" s="24"/>
      <c r="P19367" s="19"/>
      <c r="Q19367" s="19"/>
      <c r="R19367" s="19"/>
      <c r="U19367" s="27"/>
      <c r="Z19367" s="9"/>
      <c r="AA19367" s="9"/>
      <c r="AD19367" s="9"/>
    </row>
    <row r="19368" spans="8:30" x14ac:dyDescent="0.25">
      <c r="H19368" s="8"/>
      <c r="I19368" s="8"/>
      <c r="N19368" s="23"/>
      <c r="O19368" s="24"/>
      <c r="P19368" s="19"/>
      <c r="Q19368" s="19"/>
      <c r="R19368" s="19"/>
      <c r="U19368" s="27"/>
      <c r="Z19368" s="9"/>
      <c r="AA19368" s="9"/>
      <c r="AD19368" s="9"/>
    </row>
    <row r="19369" spans="8:30" x14ac:dyDescent="0.25">
      <c r="H19369" s="8"/>
      <c r="I19369" s="8"/>
      <c r="N19369" s="23"/>
      <c r="O19369" s="24"/>
      <c r="P19369" s="19"/>
      <c r="Q19369" s="19"/>
      <c r="R19369" s="19"/>
      <c r="U19369" s="27"/>
      <c r="Z19369" s="9"/>
      <c r="AA19369" s="9"/>
      <c r="AD19369" s="9"/>
    </row>
    <row r="19370" spans="8:30" x14ac:dyDescent="0.25">
      <c r="H19370" s="8"/>
      <c r="I19370" s="8"/>
      <c r="N19370" s="23"/>
      <c r="O19370" s="24"/>
      <c r="P19370" s="19"/>
      <c r="Q19370" s="19"/>
      <c r="R19370" s="19"/>
      <c r="U19370" s="27"/>
      <c r="Z19370" s="9"/>
      <c r="AA19370" s="9"/>
      <c r="AD19370" s="9"/>
    </row>
    <row r="19371" spans="8:30" x14ac:dyDescent="0.25">
      <c r="H19371" s="8"/>
      <c r="I19371" s="8"/>
      <c r="N19371" s="23"/>
      <c r="O19371" s="24"/>
      <c r="P19371" s="19"/>
      <c r="Q19371" s="19"/>
      <c r="R19371" s="19"/>
      <c r="U19371" s="27"/>
      <c r="Z19371" s="9"/>
      <c r="AA19371" s="9"/>
      <c r="AD19371" s="9"/>
    </row>
    <row r="19372" spans="8:30" x14ac:dyDescent="0.25">
      <c r="H19372" s="8"/>
      <c r="I19372" s="8"/>
      <c r="N19372" s="23"/>
      <c r="O19372" s="24"/>
      <c r="P19372" s="19"/>
      <c r="Q19372" s="19"/>
      <c r="R19372" s="19"/>
      <c r="U19372" s="27"/>
      <c r="Z19372" s="9"/>
      <c r="AA19372" s="9"/>
      <c r="AD19372" s="9"/>
    </row>
    <row r="19373" spans="8:30" x14ac:dyDescent="0.25">
      <c r="H19373" s="8"/>
      <c r="I19373" s="8"/>
      <c r="N19373" s="23"/>
      <c r="O19373" s="24"/>
      <c r="P19373" s="19"/>
      <c r="Q19373" s="19"/>
      <c r="R19373" s="19"/>
      <c r="U19373" s="27"/>
      <c r="Z19373" s="9"/>
      <c r="AA19373" s="9"/>
      <c r="AD19373" s="9"/>
    </row>
    <row r="19374" spans="8:30" x14ac:dyDescent="0.25">
      <c r="H19374" s="8"/>
      <c r="I19374" s="8"/>
      <c r="N19374" s="23"/>
      <c r="O19374" s="24"/>
      <c r="P19374" s="19"/>
      <c r="Q19374" s="19"/>
      <c r="R19374" s="19"/>
      <c r="U19374" s="27"/>
      <c r="Z19374" s="9"/>
      <c r="AA19374" s="9"/>
      <c r="AD19374" s="9"/>
    </row>
    <row r="19375" spans="8:30" x14ac:dyDescent="0.25">
      <c r="H19375" s="8"/>
      <c r="I19375" s="8"/>
      <c r="N19375" s="23"/>
      <c r="O19375" s="24"/>
      <c r="P19375" s="19"/>
      <c r="Q19375" s="19"/>
      <c r="R19375" s="19"/>
      <c r="U19375" s="27"/>
      <c r="Z19375" s="9"/>
      <c r="AA19375" s="9"/>
      <c r="AD19375" s="9"/>
    </row>
    <row r="19376" spans="8:30" x14ac:dyDescent="0.25">
      <c r="H19376" s="8"/>
      <c r="I19376" s="8"/>
      <c r="N19376" s="23"/>
      <c r="O19376" s="24"/>
      <c r="P19376" s="19"/>
      <c r="Q19376" s="19"/>
      <c r="R19376" s="19"/>
      <c r="U19376" s="27"/>
      <c r="Z19376" s="9"/>
      <c r="AA19376" s="9"/>
      <c r="AD19376" s="9"/>
    </row>
    <row r="19377" spans="8:30" x14ac:dyDescent="0.25">
      <c r="H19377" s="8"/>
      <c r="I19377" s="8"/>
      <c r="N19377" s="23"/>
      <c r="O19377" s="24"/>
      <c r="P19377" s="19"/>
      <c r="Q19377" s="19"/>
      <c r="R19377" s="19"/>
      <c r="U19377" s="27"/>
      <c r="Z19377" s="9"/>
      <c r="AA19377" s="9"/>
      <c r="AD19377" s="9"/>
    </row>
    <row r="19378" spans="8:30" x14ac:dyDescent="0.25">
      <c r="H19378" s="8"/>
      <c r="I19378" s="8"/>
      <c r="N19378" s="23"/>
      <c r="O19378" s="24"/>
      <c r="P19378" s="19"/>
      <c r="Q19378" s="19"/>
      <c r="R19378" s="19"/>
      <c r="U19378" s="27"/>
      <c r="Z19378" s="9"/>
      <c r="AA19378" s="9"/>
      <c r="AD19378" s="9"/>
    </row>
    <row r="19379" spans="8:30" x14ac:dyDescent="0.25">
      <c r="H19379" s="8"/>
      <c r="I19379" s="8"/>
      <c r="N19379" s="23"/>
      <c r="O19379" s="24"/>
      <c r="P19379" s="19"/>
      <c r="Q19379" s="19"/>
      <c r="R19379" s="19"/>
      <c r="U19379" s="27"/>
      <c r="Z19379" s="9"/>
      <c r="AA19379" s="9"/>
      <c r="AD19379" s="9"/>
    </row>
    <row r="19380" spans="8:30" x14ac:dyDescent="0.25">
      <c r="H19380" s="8"/>
      <c r="I19380" s="8"/>
      <c r="N19380" s="23"/>
      <c r="O19380" s="24"/>
      <c r="P19380" s="19"/>
      <c r="Q19380" s="19"/>
      <c r="R19380" s="19"/>
      <c r="U19380" s="27"/>
      <c r="Z19380" s="9"/>
      <c r="AA19380" s="9"/>
      <c r="AD19380" s="9"/>
    </row>
    <row r="19381" spans="8:30" x14ac:dyDescent="0.25">
      <c r="H19381" s="8"/>
      <c r="I19381" s="8"/>
      <c r="N19381" s="23"/>
      <c r="O19381" s="24"/>
      <c r="P19381" s="19"/>
      <c r="Q19381" s="19"/>
      <c r="R19381" s="19"/>
      <c r="U19381" s="27"/>
      <c r="Z19381" s="9"/>
      <c r="AA19381" s="9"/>
      <c r="AD19381" s="9"/>
    </row>
    <row r="19382" spans="8:30" x14ac:dyDescent="0.25">
      <c r="H19382" s="8"/>
      <c r="I19382" s="8"/>
      <c r="N19382" s="23"/>
      <c r="O19382" s="24"/>
      <c r="P19382" s="19"/>
      <c r="Q19382" s="19"/>
      <c r="R19382" s="19"/>
      <c r="U19382" s="27"/>
      <c r="Z19382" s="9"/>
      <c r="AA19382" s="9"/>
      <c r="AD19382" s="9"/>
    </row>
    <row r="19383" spans="8:30" x14ac:dyDescent="0.25">
      <c r="H19383" s="8"/>
      <c r="I19383" s="8"/>
      <c r="N19383" s="23"/>
      <c r="O19383" s="24"/>
      <c r="P19383" s="19"/>
      <c r="Q19383" s="19"/>
      <c r="R19383" s="19"/>
      <c r="U19383" s="27"/>
      <c r="Z19383" s="9"/>
      <c r="AA19383" s="9"/>
      <c r="AD19383" s="9"/>
    </row>
    <row r="19384" spans="8:30" x14ac:dyDescent="0.25">
      <c r="H19384" s="8"/>
      <c r="I19384" s="8"/>
      <c r="N19384" s="23"/>
      <c r="O19384" s="24"/>
      <c r="P19384" s="19"/>
      <c r="Q19384" s="19"/>
      <c r="R19384" s="19"/>
      <c r="U19384" s="27"/>
      <c r="Z19384" s="9"/>
      <c r="AA19384" s="9"/>
      <c r="AD19384" s="9"/>
    </row>
    <row r="19385" spans="8:30" x14ac:dyDescent="0.25">
      <c r="H19385" s="8"/>
      <c r="I19385" s="8"/>
      <c r="N19385" s="23"/>
      <c r="O19385" s="24"/>
      <c r="P19385" s="19"/>
      <c r="Q19385" s="19"/>
      <c r="R19385" s="19"/>
      <c r="U19385" s="27"/>
      <c r="Z19385" s="9"/>
      <c r="AA19385" s="9"/>
      <c r="AD19385" s="9"/>
    </row>
    <row r="19386" spans="8:30" x14ac:dyDescent="0.25">
      <c r="H19386" s="8"/>
      <c r="I19386" s="8"/>
      <c r="N19386" s="23"/>
      <c r="O19386" s="24"/>
      <c r="P19386" s="19"/>
      <c r="Q19386" s="19"/>
      <c r="R19386" s="19"/>
      <c r="U19386" s="27"/>
      <c r="Z19386" s="9"/>
      <c r="AA19386" s="9"/>
      <c r="AD19386" s="9"/>
    </row>
    <row r="19387" spans="8:30" x14ac:dyDescent="0.25">
      <c r="H19387" s="8"/>
      <c r="I19387" s="8"/>
      <c r="N19387" s="23"/>
      <c r="O19387" s="24"/>
      <c r="P19387" s="19"/>
      <c r="Q19387" s="19"/>
      <c r="R19387" s="19"/>
      <c r="U19387" s="27"/>
      <c r="Z19387" s="9"/>
      <c r="AA19387" s="9"/>
      <c r="AD19387" s="9"/>
    </row>
    <row r="19388" spans="8:30" x14ac:dyDescent="0.25">
      <c r="H19388" s="8"/>
      <c r="I19388" s="8"/>
      <c r="N19388" s="23"/>
      <c r="O19388" s="24"/>
      <c r="P19388" s="19"/>
      <c r="Q19388" s="19"/>
      <c r="R19388" s="19"/>
      <c r="U19388" s="27"/>
      <c r="Z19388" s="9"/>
      <c r="AA19388" s="9"/>
      <c r="AD19388" s="9"/>
    </row>
    <row r="19389" spans="8:30" x14ac:dyDescent="0.25">
      <c r="H19389" s="8"/>
      <c r="I19389" s="8"/>
      <c r="N19389" s="23"/>
      <c r="O19389" s="24"/>
      <c r="P19389" s="19"/>
      <c r="Q19389" s="19"/>
      <c r="R19389" s="19"/>
      <c r="U19389" s="27"/>
      <c r="Z19389" s="9"/>
      <c r="AA19389" s="9"/>
      <c r="AD19389" s="9"/>
    </row>
    <row r="19390" spans="8:30" x14ac:dyDescent="0.25">
      <c r="H19390" s="8"/>
      <c r="I19390" s="8"/>
      <c r="N19390" s="23"/>
      <c r="O19390" s="24"/>
      <c r="P19390" s="19"/>
      <c r="Q19390" s="19"/>
      <c r="R19390" s="19"/>
      <c r="U19390" s="27"/>
      <c r="Z19390" s="9"/>
      <c r="AA19390" s="9"/>
      <c r="AD19390" s="9"/>
    </row>
    <row r="19391" spans="8:30" x14ac:dyDescent="0.25">
      <c r="H19391" s="8"/>
      <c r="I19391" s="8"/>
      <c r="N19391" s="23"/>
      <c r="O19391" s="24"/>
      <c r="P19391" s="19"/>
      <c r="Q19391" s="19"/>
      <c r="R19391" s="19"/>
      <c r="U19391" s="27"/>
      <c r="Z19391" s="9"/>
      <c r="AA19391" s="9"/>
      <c r="AD19391" s="9"/>
    </row>
    <row r="19392" spans="8:30" x14ac:dyDescent="0.25">
      <c r="H19392" s="8"/>
      <c r="I19392" s="8"/>
      <c r="N19392" s="23"/>
      <c r="O19392" s="24"/>
      <c r="P19392" s="19"/>
      <c r="Q19392" s="19"/>
      <c r="R19392" s="19"/>
      <c r="U19392" s="27"/>
      <c r="Z19392" s="9"/>
      <c r="AA19392" s="9"/>
      <c r="AD19392" s="9"/>
    </row>
    <row r="19393" spans="8:30" x14ac:dyDescent="0.25">
      <c r="H19393" s="8"/>
      <c r="I19393" s="8"/>
      <c r="N19393" s="23"/>
      <c r="O19393" s="24"/>
      <c r="P19393" s="19"/>
      <c r="Q19393" s="19"/>
      <c r="R19393" s="19"/>
      <c r="U19393" s="27"/>
      <c r="Z19393" s="9"/>
      <c r="AA19393" s="9"/>
      <c r="AD19393" s="9"/>
    </row>
    <row r="19394" spans="8:30" x14ac:dyDescent="0.25">
      <c r="H19394" s="8"/>
      <c r="I19394" s="8"/>
      <c r="N19394" s="23"/>
      <c r="O19394" s="24"/>
      <c r="P19394" s="19"/>
      <c r="Q19394" s="19"/>
      <c r="R19394" s="19"/>
      <c r="U19394" s="27"/>
      <c r="Z19394" s="9"/>
      <c r="AA19394" s="9"/>
      <c r="AD19394" s="9"/>
    </row>
    <row r="19395" spans="8:30" x14ac:dyDescent="0.25">
      <c r="H19395" s="8"/>
      <c r="I19395" s="8"/>
      <c r="N19395" s="23"/>
      <c r="O19395" s="24"/>
      <c r="P19395" s="19"/>
      <c r="Q19395" s="19"/>
      <c r="R19395" s="19"/>
      <c r="U19395" s="27"/>
      <c r="Z19395" s="9"/>
      <c r="AA19395" s="9"/>
      <c r="AD19395" s="9"/>
    </row>
    <row r="19396" spans="8:30" x14ac:dyDescent="0.25">
      <c r="H19396" s="8"/>
      <c r="I19396" s="8"/>
      <c r="N19396" s="23"/>
      <c r="O19396" s="24"/>
      <c r="P19396" s="19"/>
      <c r="Q19396" s="19"/>
      <c r="R19396" s="19"/>
      <c r="U19396" s="27"/>
      <c r="Z19396" s="9"/>
      <c r="AA19396" s="9"/>
      <c r="AD19396" s="9"/>
    </row>
    <row r="19397" spans="8:30" x14ac:dyDescent="0.25">
      <c r="H19397" s="8"/>
      <c r="I19397" s="8"/>
      <c r="N19397" s="23"/>
      <c r="O19397" s="24"/>
      <c r="P19397" s="19"/>
      <c r="Q19397" s="19"/>
      <c r="R19397" s="19"/>
      <c r="U19397" s="27"/>
      <c r="Z19397" s="9"/>
      <c r="AA19397" s="9"/>
      <c r="AD19397" s="9"/>
    </row>
    <row r="19398" spans="8:30" x14ac:dyDescent="0.25">
      <c r="H19398" s="8"/>
      <c r="I19398" s="8"/>
      <c r="N19398" s="23"/>
      <c r="O19398" s="24"/>
      <c r="P19398" s="19"/>
      <c r="Q19398" s="19"/>
      <c r="R19398" s="19"/>
      <c r="U19398" s="27"/>
      <c r="Z19398" s="9"/>
      <c r="AA19398" s="9"/>
      <c r="AD19398" s="9"/>
    </row>
    <row r="19399" spans="8:30" x14ac:dyDescent="0.25">
      <c r="H19399" s="8"/>
      <c r="I19399" s="8"/>
      <c r="N19399" s="23"/>
      <c r="O19399" s="24"/>
      <c r="P19399" s="19"/>
      <c r="Q19399" s="19"/>
      <c r="R19399" s="19"/>
      <c r="U19399" s="27"/>
      <c r="Z19399" s="9"/>
      <c r="AA19399" s="9"/>
      <c r="AD19399" s="9"/>
    </row>
    <row r="19400" spans="8:30" x14ac:dyDescent="0.25">
      <c r="H19400" s="8"/>
      <c r="I19400" s="8"/>
      <c r="N19400" s="23"/>
      <c r="O19400" s="24"/>
      <c r="P19400" s="19"/>
      <c r="Q19400" s="19"/>
      <c r="R19400" s="19"/>
      <c r="U19400" s="27"/>
      <c r="Z19400" s="9"/>
      <c r="AA19400" s="9"/>
      <c r="AD19400" s="9"/>
    </row>
    <row r="19401" spans="8:30" x14ac:dyDescent="0.25">
      <c r="H19401" s="8"/>
      <c r="I19401" s="8"/>
      <c r="N19401" s="23"/>
      <c r="O19401" s="24"/>
      <c r="P19401" s="19"/>
      <c r="Q19401" s="19"/>
      <c r="R19401" s="19"/>
      <c r="U19401" s="27"/>
      <c r="Z19401" s="9"/>
      <c r="AA19401" s="9"/>
      <c r="AD19401" s="9"/>
    </row>
    <row r="19402" spans="8:30" x14ac:dyDescent="0.25">
      <c r="H19402" s="8"/>
      <c r="I19402" s="8"/>
      <c r="N19402" s="23"/>
      <c r="O19402" s="24"/>
      <c r="P19402" s="19"/>
      <c r="Q19402" s="19"/>
      <c r="R19402" s="19"/>
      <c r="U19402" s="27"/>
      <c r="Z19402" s="9"/>
      <c r="AA19402" s="9"/>
      <c r="AD19402" s="9"/>
    </row>
    <row r="19403" spans="8:30" x14ac:dyDescent="0.25">
      <c r="H19403" s="8"/>
      <c r="I19403" s="8"/>
      <c r="N19403" s="23"/>
      <c r="O19403" s="24"/>
      <c r="P19403" s="19"/>
      <c r="Q19403" s="19"/>
      <c r="R19403" s="19"/>
      <c r="U19403" s="27"/>
      <c r="Z19403" s="9"/>
      <c r="AA19403" s="9"/>
      <c r="AD19403" s="9"/>
    </row>
    <row r="19404" spans="8:30" x14ac:dyDescent="0.25">
      <c r="H19404" s="8"/>
      <c r="I19404" s="8"/>
      <c r="N19404" s="23"/>
      <c r="O19404" s="24"/>
      <c r="P19404" s="19"/>
      <c r="Q19404" s="19"/>
      <c r="R19404" s="19"/>
      <c r="U19404" s="27"/>
      <c r="Z19404" s="9"/>
      <c r="AA19404" s="9"/>
      <c r="AD19404" s="9"/>
    </row>
    <row r="19405" spans="8:30" x14ac:dyDescent="0.25">
      <c r="H19405" s="8"/>
      <c r="I19405" s="8"/>
      <c r="N19405" s="23"/>
      <c r="O19405" s="24"/>
      <c r="P19405" s="19"/>
      <c r="Q19405" s="19"/>
      <c r="R19405" s="19"/>
      <c r="U19405" s="27"/>
      <c r="Z19405" s="9"/>
      <c r="AA19405" s="9"/>
      <c r="AD19405" s="9"/>
    </row>
    <row r="19406" spans="8:30" x14ac:dyDescent="0.25">
      <c r="H19406" s="8"/>
      <c r="I19406" s="8"/>
      <c r="N19406" s="23"/>
      <c r="O19406" s="24"/>
      <c r="P19406" s="19"/>
      <c r="Q19406" s="19"/>
      <c r="R19406" s="19"/>
      <c r="U19406" s="27"/>
      <c r="Z19406" s="9"/>
      <c r="AA19406" s="9"/>
      <c r="AD19406" s="9"/>
    </row>
    <row r="19407" spans="8:30" x14ac:dyDescent="0.25">
      <c r="H19407" s="8"/>
      <c r="I19407" s="8"/>
      <c r="N19407" s="23"/>
      <c r="O19407" s="24"/>
      <c r="P19407" s="19"/>
      <c r="Q19407" s="19"/>
      <c r="R19407" s="19"/>
      <c r="U19407" s="27"/>
      <c r="Z19407" s="9"/>
      <c r="AA19407" s="9"/>
      <c r="AD19407" s="9"/>
    </row>
    <row r="19408" spans="8:30" x14ac:dyDescent="0.25">
      <c r="H19408" s="8"/>
      <c r="I19408" s="8"/>
      <c r="N19408" s="23"/>
      <c r="O19408" s="24"/>
      <c r="P19408" s="19"/>
      <c r="Q19408" s="19"/>
      <c r="R19408" s="19"/>
      <c r="U19408" s="27"/>
      <c r="Z19408" s="9"/>
      <c r="AA19408" s="9"/>
      <c r="AD19408" s="9"/>
    </row>
    <row r="19409" spans="8:30" x14ac:dyDescent="0.25">
      <c r="H19409" s="8"/>
      <c r="I19409" s="8"/>
      <c r="N19409" s="23"/>
      <c r="O19409" s="24"/>
      <c r="P19409" s="19"/>
      <c r="Q19409" s="19"/>
      <c r="R19409" s="19"/>
      <c r="U19409" s="27"/>
      <c r="Z19409" s="9"/>
      <c r="AA19409" s="9"/>
      <c r="AD19409" s="9"/>
    </row>
    <row r="19410" spans="8:30" x14ac:dyDescent="0.25">
      <c r="H19410" s="8"/>
      <c r="I19410" s="8"/>
      <c r="N19410" s="23"/>
      <c r="O19410" s="24"/>
      <c r="P19410" s="19"/>
      <c r="Q19410" s="19"/>
      <c r="R19410" s="19"/>
      <c r="U19410" s="27"/>
      <c r="Z19410" s="9"/>
      <c r="AA19410" s="9"/>
      <c r="AD19410" s="9"/>
    </row>
    <row r="19411" spans="8:30" x14ac:dyDescent="0.25">
      <c r="H19411" s="8"/>
      <c r="I19411" s="8"/>
      <c r="N19411" s="23"/>
      <c r="O19411" s="24"/>
      <c r="P19411" s="19"/>
      <c r="Q19411" s="19"/>
      <c r="R19411" s="19"/>
      <c r="U19411" s="27"/>
      <c r="Z19411" s="9"/>
      <c r="AA19411" s="9"/>
      <c r="AD19411" s="9"/>
    </row>
    <row r="19412" spans="8:30" x14ac:dyDescent="0.25">
      <c r="H19412" s="8"/>
      <c r="I19412" s="8"/>
      <c r="N19412" s="23"/>
      <c r="O19412" s="24"/>
      <c r="P19412" s="19"/>
      <c r="Q19412" s="19"/>
      <c r="R19412" s="19"/>
      <c r="U19412" s="27"/>
      <c r="Z19412" s="9"/>
      <c r="AA19412" s="9"/>
      <c r="AD19412" s="9"/>
    </row>
    <row r="19413" spans="8:30" x14ac:dyDescent="0.25">
      <c r="H19413" s="8"/>
      <c r="I19413" s="8"/>
      <c r="N19413" s="23"/>
      <c r="O19413" s="24"/>
      <c r="P19413" s="19"/>
      <c r="Q19413" s="19"/>
      <c r="R19413" s="19"/>
      <c r="U19413" s="27"/>
      <c r="Z19413" s="9"/>
      <c r="AA19413" s="9"/>
      <c r="AD19413" s="9"/>
    </row>
    <row r="19414" spans="8:30" x14ac:dyDescent="0.25">
      <c r="H19414" s="8"/>
      <c r="I19414" s="8"/>
      <c r="N19414" s="23"/>
      <c r="O19414" s="24"/>
      <c r="P19414" s="19"/>
      <c r="Q19414" s="19"/>
      <c r="R19414" s="19"/>
      <c r="U19414" s="27"/>
      <c r="Z19414" s="9"/>
      <c r="AA19414" s="9"/>
      <c r="AD19414" s="9"/>
    </row>
    <row r="19415" spans="8:30" x14ac:dyDescent="0.25">
      <c r="H19415" s="8"/>
      <c r="I19415" s="8"/>
      <c r="N19415" s="23"/>
      <c r="O19415" s="24"/>
      <c r="P19415" s="19"/>
      <c r="Q19415" s="19"/>
      <c r="R19415" s="19"/>
      <c r="U19415" s="27"/>
      <c r="Z19415" s="9"/>
      <c r="AA19415" s="9"/>
      <c r="AD19415" s="9"/>
    </row>
    <row r="19416" spans="8:30" x14ac:dyDescent="0.25">
      <c r="H19416" s="8"/>
      <c r="I19416" s="8"/>
      <c r="N19416" s="23"/>
      <c r="O19416" s="24"/>
      <c r="P19416" s="19"/>
      <c r="Q19416" s="19"/>
      <c r="R19416" s="19"/>
      <c r="U19416" s="27"/>
      <c r="Z19416" s="9"/>
      <c r="AA19416" s="9"/>
      <c r="AD19416" s="9"/>
    </row>
    <row r="19417" spans="8:30" x14ac:dyDescent="0.25">
      <c r="H19417" s="8"/>
      <c r="I19417" s="8"/>
      <c r="N19417" s="23"/>
      <c r="O19417" s="24"/>
      <c r="P19417" s="19"/>
      <c r="Q19417" s="19"/>
      <c r="R19417" s="19"/>
      <c r="U19417" s="27"/>
      <c r="Z19417" s="9"/>
      <c r="AA19417" s="9"/>
      <c r="AD19417" s="9"/>
    </row>
    <row r="19418" spans="8:30" x14ac:dyDescent="0.25">
      <c r="H19418" s="8"/>
      <c r="I19418" s="8"/>
      <c r="N19418" s="23"/>
      <c r="O19418" s="24"/>
      <c r="P19418" s="19"/>
      <c r="Q19418" s="19"/>
      <c r="R19418" s="19"/>
      <c r="U19418" s="27"/>
      <c r="Z19418" s="9"/>
      <c r="AA19418" s="9"/>
      <c r="AD19418" s="9"/>
    </row>
    <row r="19419" spans="8:30" x14ac:dyDescent="0.25">
      <c r="H19419" s="8"/>
      <c r="I19419" s="8"/>
      <c r="N19419" s="23"/>
      <c r="O19419" s="24"/>
      <c r="P19419" s="19"/>
      <c r="Q19419" s="19"/>
      <c r="R19419" s="19"/>
      <c r="U19419" s="27"/>
      <c r="Z19419" s="9"/>
      <c r="AA19419" s="9"/>
      <c r="AD19419" s="9"/>
    </row>
    <row r="19420" spans="8:30" x14ac:dyDescent="0.25">
      <c r="H19420" s="8"/>
      <c r="I19420" s="8"/>
      <c r="N19420" s="23"/>
      <c r="O19420" s="24"/>
      <c r="P19420" s="19"/>
      <c r="Q19420" s="19"/>
      <c r="R19420" s="19"/>
      <c r="U19420" s="27"/>
      <c r="Z19420" s="9"/>
      <c r="AA19420" s="9"/>
      <c r="AD19420" s="9"/>
    </row>
    <row r="19421" spans="8:30" x14ac:dyDescent="0.25">
      <c r="H19421" s="8"/>
      <c r="I19421" s="8"/>
      <c r="N19421" s="23"/>
      <c r="O19421" s="24"/>
      <c r="P19421" s="19"/>
      <c r="Q19421" s="19"/>
      <c r="R19421" s="19"/>
      <c r="U19421" s="27"/>
      <c r="Z19421" s="9"/>
      <c r="AA19421" s="9"/>
      <c r="AD19421" s="9"/>
    </row>
    <row r="19422" spans="8:30" x14ac:dyDescent="0.25">
      <c r="H19422" s="8"/>
      <c r="I19422" s="8"/>
      <c r="N19422" s="23"/>
      <c r="O19422" s="24"/>
      <c r="P19422" s="19"/>
      <c r="Q19422" s="19"/>
      <c r="R19422" s="19"/>
      <c r="U19422" s="27"/>
      <c r="Z19422" s="9"/>
      <c r="AA19422" s="9"/>
      <c r="AD19422" s="9"/>
    </row>
    <row r="19423" spans="8:30" x14ac:dyDescent="0.25">
      <c r="H19423" s="8"/>
      <c r="I19423" s="8"/>
      <c r="N19423" s="23"/>
      <c r="O19423" s="24"/>
      <c r="P19423" s="19"/>
      <c r="Q19423" s="19"/>
      <c r="R19423" s="19"/>
      <c r="U19423" s="27"/>
      <c r="Z19423" s="9"/>
      <c r="AA19423" s="9"/>
      <c r="AD19423" s="9"/>
    </row>
    <row r="19424" spans="8:30" x14ac:dyDescent="0.25">
      <c r="H19424" s="8"/>
      <c r="I19424" s="8"/>
      <c r="N19424" s="23"/>
      <c r="O19424" s="24"/>
      <c r="P19424" s="19"/>
      <c r="Q19424" s="19"/>
      <c r="R19424" s="19"/>
      <c r="U19424" s="27"/>
      <c r="Z19424" s="9"/>
      <c r="AA19424" s="9"/>
      <c r="AD19424" s="9"/>
    </row>
    <row r="19425" spans="8:30" x14ac:dyDescent="0.25">
      <c r="H19425" s="8"/>
      <c r="I19425" s="8"/>
      <c r="N19425" s="23"/>
      <c r="O19425" s="24"/>
      <c r="P19425" s="19"/>
      <c r="Q19425" s="19"/>
      <c r="R19425" s="19"/>
      <c r="U19425" s="27"/>
      <c r="Z19425" s="9"/>
      <c r="AA19425" s="9"/>
      <c r="AD19425" s="9"/>
    </row>
    <row r="19426" spans="8:30" x14ac:dyDescent="0.25">
      <c r="H19426" s="8"/>
      <c r="I19426" s="8"/>
      <c r="N19426" s="23"/>
      <c r="O19426" s="24"/>
      <c r="P19426" s="19"/>
      <c r="Q19426" s="19"/>
      <c r="R19426" s="19"/>
      <c r="U19426" s="27"/>
      <c r="Z19426" s="9"/>
      <c r="AA19426" s="9"/>
      <c r="AD19426" s="9"/>
    </row>
    <row r="19427" spans="8:30" x14ac:dyDescent="0.25">
      <c r="H19427" s="8"/>
      <c r="I19427" s="8"/>
      <c r="N19427" s="23"/>
      <c r="O19427" s="24"/>
      <c r="P19427" s="19"/>
      <c r="Q19427" s="19"/>
      <c r="R19427" s="19"/>
      <c r="U19427" s="27"/>
      <c r="Z19427" s="9"/>
      <c r="AA19427" s="9"/>
      <c r="AD19427" s="9"/>
    </row>
    <row r="19428" spans="8:30" x14ac:dyDescent="0.25">
      <c r="H19428" s="8"/>
      <c r="I19428" s="8"/>
      <c r="N19428" s="23"/>
      <c r="O19428" s="24"/>
      <c r="P19428" s="19"/>
      <c r="Q19428" s="19"/>
      <c r="R19428" s="19"/>
      <c r="U19428" s="27"/>
      <c r="Z19428" s="9"/>
      <c r="AA19428" s="9"/>
      <c r="AD19428" s="9"/>
    </row>
    <row r="19429" spans="8:30" x14ac:dyDescent="0.25">
      <c r="H19429" s="8"/>
      <c r="I19429" s="8"/>
      <c r="N19429" s="23"/>
      <c r="O19429" s="24"/>
      <c r="P19429" s="19"/>
      <c r="Q19429" s="19"/>
      <c r="R19429" s="19"/>
      <c r="U19429" s="27"/>
      <c r="Z19429" s="9"/>
      <c r="AA19429" s="9"/>
      <c r="AD19429" s="9"/>
    </row>
    <row r="19430" spans="8:30" x14ac:dyDescent="0.25">
      <c r="H19430" s="8"/>
      <c r="I19430" s="8"/>
      <c r="N19430" s="23"/>
      <c r="O19430" s="24"/>
      <c r="P19430" s="19"/>
      <c r="Q19430" s="19"/>
      <c r="R19430" s="19"/>
      <c r="U19430" s="27"/>
      <c r="Z19430" s="9"/>
      <c r="AA19430" s="9"/>
      <c r="AD19430" s="9"/>
    </row>
    <row r="19431" spans="8:30" x14ac:dyDescent="0.25">
      <c r="H19431" s="8"/>
      <c r="I19431" s="8"/>
      <c r="N19431" s="23"/>
      <c r="O19431" s="24"/>
      <c r="P19431" s="19"/>
      <c r="Q19431" s="19"/>
      <c r="R19431" s="19"/>
      <c r="U19431" s="27"/>
      <c r="Z19431" s="9"/>
      <c r="AA19431" s="9"/>
      <c r="AD19431" s="9"/>
    </row>
    <row r="19432" spans="8:30" x14ac:dyDescent="0.25">
      <c r="H19432" s="8"/>
      <c r="I19432" s="8"/>
      <c r="N19432" s="23"/>
      <c r="O19432" s="24"/>
      <c r="P19432" s="19"/>
      <c r="Q19432" s="19"/>
      <c r="R19432" s="19"/>
      <c r="U19432" s="27"/>
      <c r="Z19432" s="9"/>
      <c r="AA19432" s="9"/>
      <c r="AD19432" s="9"/>
    </row>
    <row r="19433" spans="8:30" x14ac:dyDescent="0.25">
      <c r="H19433" s="8"/>
      <c r="I19433" s="8"/>
      <c r="N19433" s="23"/>
      <c r="O19433" s="24"/>
      <c r="P19433" s="19"/>
      <c r="Q19433" s="19"/>
      <c r="R19433" s="19"/>
      <c r="U19433" s="27"/>
      <c r="Z19433" s="9"/>
      <c r="AA19433" s="9"/>
      <c r="AD19433" s="9"/>
    </row>
    <row r="19434" spans="8:30" x14ac:dyDescent="0.25">
      <c r="H19434" s="8"/>
      <c r="I19434" s="8"/>
      <c r="N19434" s="23"/>
      <c r="O19434" s="24"/>
      <c r="P19434" s="19"/>
      <c r="Q19434" s="19"/>
      <c r="R19434" s="19"/>
      <c r="U19434" s="27"/>
      <c r="Z19434" s="9"/>
      <c r="AA19434" s="9"/>
      <c r="AD19434" s="9"/>
    </row>
    <row r="19435" spans="8:30" x14ac:dyDescent="0.25">
      <c r="H19435" s="8"/>
      <c r="I19435" s="8"/>
      <c r="N19435" s="23"/>
      <c r="O19435" s="24"/>
      <c r="P19435" s="19"/>
      <c r="Q19435" s="19"/>
      <c r="R19435" s="19"/>
      <c r="U19435" s="27"/>
      <c r="Z19435" s="9"/>
      <c r="AA19435" s="9"/>
      <c r="AD19435" s="9"/>
    </row>
    <row r="19436" spans="8:30" x14ac:dyDescent="0.25">
      <c r="H19436" s="8"/>
      <c r="I19436" s="8"/>
      <c r="N19436" s="23"/>
      <c r="O19436" s="24"/>
      <c r="P19436" s="19"/>
      <c r="Q19436" s="19"/>
      <c r="R19436" s="19"/>
      <c r="U19436" s="27"/>
      <c r="Z19436" s="9"/>
      <c r="AA19436" s="9"/>
      <c r="AD19436" s="9"/>
    </row>
    <row r="19437" spans="8:30" x14ac:dyDescent="0.25">
      <c r="H19437" s="8"/>
      <c r="I19437" s="8"/>
      <c r="N19437" s="23"/>
      <c r="O19437" s="24"/>
      <c r="P19437" s="19"/>
      <c r="Q19437" s="19"/>
      <c r="R19437" s="19"/>
      <c r="U19437" s="27"/>
      <c r="Z19437" s="9"/>
      <c r="AA19437" s="9"/>
      <c r="AD19437" s="9"/>
    </row>
    <row r="19438" spans="8:30" x14ac:dyDescent="0.25">
      <c r="H19438" s="8"/>
      <c r="I19438" s="8"/>
      <c r="N19438" s="23"/>
      <c r="O19438" s="24"/>
      <c r="P19438" s="19"/>
      <c r="Q19438" s="19"/>
      <c r="R19438" s="19"/>
      <c r="U19438" s="27"/>
      <c r="Z19438" s="9"/>
      <c r="AA19438" s="9"/>
      <c r="AD19438" s="9"/>
    </row>
    <row r="19439" spans="8:30" x14ac:dyDescent="0.25">
      <c r="H19439" s="8"/>
      <c r="I19439" s="8"/>
      <c r="N19439" s="23"/>
      <c r="O19439" s="24"/>
      <c r="P19439" s="19"/>
      <c r="Q19439" s="19"/>
      <c r="R19439" s="19"/>
      <c r="U19439" s="27"/>
      <c r="Z19439" s="9"/>
      <c r="AA19439" s="9"/>
      <c r="AD19439" s="9"/>
    </row>
    <row r="19440" spans="8:30" x14ac:dyDescent="0.25">
      <c r="H19440" s="8"/>
      <c r="I19440" s="8"/>
      <c r="N19440" s="23"/>
      <c r="O19440" s="24"/>
      <c r="P19440" s="19"/>
      <c r="Q19440" s="19"/>
      <c r="R19440" s="19"/>
      <c r="U19440" s="27"/>
      <c r="Z19440" s="9"/>
      <c r="AA19440" s="9"/>
      <c r="AD19440" s="9"/>
    </row>
    <row r="19441" spans="8:30" x14ac:dyDescent="0.25">
      <c r="H19441" s="8"/>
      <c r="I19441" s="8"/>
      <c r="N19441" s="23"/>
      <c r="O19441" s="24"/>
      <c r="P19441" s="19"/>
      <c r="Q19441" s="19"/>
      <c r="R19441" s="19"/>
      <c r="U19441" s="27"/>
      <c r="Z19441" s="9"/>
      <c r="AA19441" s="9"/>
      <c r="AD19441" s="9"/>
    </row>
    <row r="19442" spans="8:30" x14ac:dyDescent="0.25">
      <c r="H19442" s="8"/>
      <c r="I19442" s="8"/>
      <c r="N19442" s="23"/>
      <c r="O19442" s="24"/>
      <c r="P19442" s="19"/>
      <c r="Q19442" s="19"/>
      <c r="R19442" s="19"/>
      <c r="U19442" s="27"/>
      <c r="Z19442" s="9"/>
      <c r="AA19442" s="9"/>
      <c r="AD19442" s="9"/>
    </row>
    <row r="19443" spans="8:30" x14ac:dyDescent="0.25">
      <c r="H19443" s="8"/>
      <c r="I19443" s="8"/>
      <c r="N19443" s="23"/>
      <c r="O19443" s="24"/>
      <c r="P19443" s="19"/>
      <c r="Q19443" s="19"/>
      <c r="R19443" s="19"/>
      <c r="U19443" s="27"/>
      <c r="Z19443" s="9"/>
      <c r="AA19443" s="9"/>
      <c r="AD19443" s="9"/>
    </row>
    <row r="19444" spans="8:30" x14ac:dyDescent="0.25">
      <c r="H19444" s="8"/>
      <c r="I19444" s="8"/>
      <c r="N19444" s="23"/>
      <c r="O19444" s="24"/>
      <c r="P19444" s="19"/>
      <c r="Q19444" s="19"/>
      <c r="R19444" s="19"/>
      <c r="U19444" s="27"/>
      <c r="Z19444" s="9"/>
      <c r="AA19444" s="9"/>
      <c r="AD19444" s="9"/>
    </row>
    <row r="19445" spans="8:30" x14ac:dyDescent="0.25">
      <c r="H19445" s="8"/>
      <c r="I19445" s="8"/>
      <c r="N19445" s="23"/>
      <c r="O19445" s="24"/>
      <c r="P19445" s="19"/>
      <c r="Q19445" s="19"/>
      <c r="R19445" s="19"/>
      <c r="U19445" s="27"/>
      <c r="Z19445" s="9"/>
      <c r="AA19445" s="9"/>
      <c r="AD19445" s="9"/>
    </row>
    <row r="19446" spans="8:30" x14ac:dyDescent="0.25">
      <c r="H19446" s="8"/>
      <c r="I19446" s="8"/>
      <c r="N19446" s="23"/>
      <c r="O19446" s="24"/>
      <c r="P19446" s="19"/>
      <c r="Q19446" s="19"/>
      <c r="R19446" s="19"/>
      <c r="U19446" s="27"/>
      <c r="Z19446" s="9"/>
      <c r="AA19446" s="9"/>
      <c r="AD19446" s="9"/>
    </row>
    <row r="19447" spans="8:30" x14ac:dyDescent="0.25">
      <c r="H19447" s="8"/>
      <c r="I19447" s="8"/>
      <c r="N19447" s="23"/>
      <c r="O19447" s="24"/>
      <c r="P19447" s="19"/>
      <c r="Q19447" s="19"/>
      <c r="R19447" s="19"/>
      <c r="U19447" s="27"/>
      <c r="Z19447" s="9"/>
      <c r="AA19447" s="9"/>
      <c r="AD19447" s="9"/>
    </row>
    <row r="19448" spans="8:30" x14ac:dyDescent="0.25">
      <c r="H19448" s="8"/>
      <c r="I19448" s="8"/>
      <c r="N19448" s="23"/>
      <c r="O19448" s="24"/>
      <c r="P19448" s="19"/>
      <c r="Q19448" s="19"/>
      <c r="R19448" s="19"/>
      <c r="U19448" s="27"/>
      <c r="Z19448" s="9"/>
      <c r="AA19448" s="9"/>
      <c r="AD19448" s="9"/>
    </row>
    <row r="19449" spans="8:30" x14ac:dyDescent="0.25">
      <c r="H19449" s="8"/>
      <c r="I19449" s="8"/>
      <c r="N19449" s="23"/>
      <c r="O19449" s="24"/>
      <c r="P19449" s="19"/>
      <c r="Q19449" s="19"/>
      <c r="R19449" s="19"/>
      <c r="U19449" s="27"/>
      <c r="Z19449" s="9"/>
      <c r="AA19449" s="9"/>
      <c r="AD19449" s="9"/>
    </row>
    <row r="19450" spans="8:30" x14ac:dyDescent="0.25">
      <c r="H19450" s="8"/>
      <c r="I19450" s="8"/>
      <c r="N19450" s="23"/>
      <c r="O19450" s="24"/>
      <c r="P19450" s="19"/>
      <c r="Q19450" s="19"/>
      <c r="R19450" s="19"/>
      <c r="U19450" s="27"/>
      <c r="Z19450" s="9"/>
      <c r="AA19450" s="9"/>
      <c r="AD19450" s="9"/>
    </row>
    <row r="19451" spans="8:30" x14ac:dyDescent="0.25">
      <c r="H19451" s="8"/>
      <c r="I19451" s="8"/>
      <c r="N19451" s="23"/>
      <c r="O19451" s="24"/>
      <c r="P19451" s="19"/>
      <c r="Q19451" s="19"/>
      <c r="R19451" s="19"/>
      <c r="U19451" s="27"/>
      <c r="Z19451" s="9"/>
      <c r="AA19451" s="9"/>
      <c r="AD19451" s="9"/>
    </row>
    <row r="19452" spans="8:30" x14ac:dyDescent="0.25">
      <c r="H19452" s="8"/>
      <c r="I19452" s="8"/>
      <c r="N19452" s="23"/>
      <c r="O19452" s="24"/>
      <c r="P19452" s="19"/>
      <c r="Q19452" s="19"/>
      <c r="R19452" s="19"/>
      <c r="U19452" s="27"/>
      <c r="Z19452" s="9"/>
      <c r="AA19452" s="9"/>
      <c r="AD19452" s="9"/>
    </row>
    <row r="19453" spans="8:30" x14ac:dyDescent="0.25">
      <c r="H19453" s="8"/>
      <c r="I19453" s="8"/>
      <c r="N19453" s="23"/>
      <c r="O19453" s="24"/>
      <c r="P19453" s="19"/>
      <c r="Q19453" s="19"/>
      <c r="R19453" s="19"/>
      <c r="U19453" s="27"/>
      <c r="Z19453" s="9"/>
      <c r="AA19453" s="9"/>
      <c r="AD19453" s="9"/>
    </row>
    <row r="19454" spans="8:30" x14ac:dyDescent="0.25">
      <c r="H19454" s="8"/>
      <c r="I19454" s="8"/>
      <c r="N19454" s="23"/>
      <c r="O19454" s="24"/>
      <c r="P19454" s="19"/>
      <c r="Q19454" s="19"/>
      <c r="R19454" s="19"/>
      <c r="U19454" s="27"/>
      <c r="Z19454" s="9"/>
      <c r="AA19454" s="9"/>
      <c r="AD19454" s="9"/>
    </row>
    <row r="19455" spans="8:30" x14ac:dyDescent="0.25">
      <c r="H19455" s="8"/>
      <c r="I19455" s="8"/>
      <c r="N19455" s="23"/>
      <c r="O19455" s="24"/>
      <c r="P19455" s="19"/>
      <c r="Q19455" s="19"/>
      <c r="R19455" s="19"/>
      <c r="U19455" s="27"/>
      <c r="Z19455" s="9"/>
      <c r="AA19455" s="9"/>
      <c r="AD19455" s="9"/>
    </row>
    <row r="19456" spans="8:30" x14ac:dyDescent="0.25">
      <c r="H19456" s="8"/>
      <c r="I19456" s="8"/>
      <c r="N19456" s="23"/>
      <c r="O19456" s="24"/>
      <c r="P19456" s="19"/>
      <c r="Q19456" s="19"/>
      <c r="R19456" s="19"/>
      <c r="U19456" s="27"/>
      <c r="Z19456" s="9"/>
      <c r="AA19456" s="9"/>
      <c r="AD19456" s="9"/>
    </row>
    <row r="19457" spans="8:30" x14ac:dyDescent="0.25">
      <c r="H19457" s="8"/>
      <c r="I19457" s="8"/>
      <c r="N19457" s="23"/>
      <c r="O19457" s="24"/>
      <c r="P19457" s="19"/>
      <c r="Q19457" s="19"/>
      <c r="R19457" s="19"/>
      <c r="U19457" s="27"/>
      <c r="Z19457" s="9"/>
      <c r="AA19457" s="9"/>
      <c r="AD19457" s="9"/>
    </row>
    <row r="19458" spans="8:30" x14ac:dyDescent="0.25">
      <c r="H19458" s="8"/>
      <c r="I19458" s="8"/>
      <c r="N19458" s="23"/>
      <c r="O19458" s="24"/>
      <c r="P19458" s="19"/>
      <c r="Q19458" s="19"/>
      <c r="R19458" s="19"/>
      <c r="U19458" s="27"/>
      <c r="Z19458" s="9"/>
      <c r="AA19458" s="9"/>
      <c r="AD19458" s="9"/>
    </row>
    <row r="19459" spans="8:30" x14ac:dyDescent="0.25">
      <c r="H19459" s="8"/>
      <c r="I19459" s="8"/>
      <c r="N19459" s="23"/>
      <c r="O19459" s="24"/>
      <c r="P19459" s="19"/>
      <c r="Q19459" s="19"/>
      <c r="R19459" s="19"/>
      <c r="U19459" s="27"/>
      <c r="Z19459" s="9"/>
      <c r="AA19459" s="9"/>
      <c r="AD19459" s="9"/>
    </row>
    <row r="19460" spans="8:30" x14ac:dyDescent="0.25">
      <c r="H19460" s="8"/>
      <c r="I19460" s="8"/>
      <c r="N19460" s="23"/>
      <c r="O19460" s="24"/>
      <c r="P19460" s="19"/>
      <c r="Q19460" s="19"/>
      <c r="R19460" s="19"/>
      <c r="U19460" s="27"/>
      <c r="Z19460" s="9"/>
      <c r="AA19460" s="9"/>
      <c r="AD19460" s="9"/>
    </row>
    <row r="19461" spans="8:30" x14ac:dyDescent="0.25">
      <c r="H19461" s="8"/>
      <c r="I19461" s="8"/>
      <c r="N19461" s="23"/>
      <c r="O19461" s="24"/>
      <c r="P19461" s="19"/>
      <c r="Q19461" s="19"/>
      <c r="R19461" s="19"/>
      <c r="U19461" s="27"/>
      <c r="Z19461" s="9"/>
      <c r="AA19461" s="9"/>
      <c r="AD19461" s="9"/>
    </row>
    <row r="19462" spans="8:30" x14ac:dyDescent="0.25">
      <c r="H19462" s="8"/>
      <c r="I19462" s="8"/>
      <c r="N19462" s="23"/>
      <c r="O19462" s="24"/>
      <c r="P19462" s="19"/>
      <c r="Q19462" s="19"/>
      <c r="R19462" s="19"/>
      <c r="U19462" s="27"/>
      <c r="Z19462" s="9"/>
      <c r="AA19462" s="9"/>
      <c r="AD19462" s="9"/>
    </row>
    <row r="19463" spans="8:30" x14ac:dyDescent="0.25">
      <c r="H19463" s="8"/>
      <c r="I19463" s="8"/>
      <c r="N19463" s="23"/>
      <c r="O19463" s="24"/>
      <c r="P19463" s="19"/>
      <c r="Q19463" s="19"/>
      <c r="R19463" s="19"/>
      <c r="U19463" s="27"/>
      <c r="Z19463" s="9"/>
      <c r="AA19463" s="9"/>
      <c r="AD19463" s="9"/>
    </row>
    <row r="19464" spans="8:30" x14ac:dyDescent="0.25">
      <c r="H19464" s="8"/>
      <c r="I19464" s="8"/>
      <c r="N19464" s="23"/>
      <c r="O19464" s="24"/>
      <c r="P19464" s="19"/>
      <c r="Q19464" s="19"/>
      <c r="R19464" s="19"/>
      <c r="U19464" s="27"/>
      <c r="Z19464" s="9"/>
      <c r="AA19464" s="9"/>
      <c r="AD19464" s="9"/>
    </row>
    <row r="19465" spans="8:30" x14ac:dyDescent="0.25">
      <c r="H19465" s="8"/>
      <c r="I19465" s="8"/>
      <c r="N19465" s="23"/>
      <c r="O19465" s="24"/>
      <c r="P19465" s="19"/>
      <c r="Q19465" s="19"/>
      <c r="R19465" s="19"/>
      <c r="U19465" s="27"/>
      <c r="Z19465" s="9"/>
      <c r="AA19465" s="9"/>
      <c r="AD19465" s="9"/>
    </row>
    <row r="19466" spans="8:30" x14ac:dyDescent="0.25">
      <c r="H19466" s="8"/>
      <c r="I19466" s="8"/>
      <c r="N19466" s="23"/>
      <c r="O19466" s="24"/>
      <c r="P19466" s="19"/>
      <c r="Q19466" s="19"/>
      <c r="R19466" s="19"/>
      <c r="U19466" s="27"/>
      <c r="Z19466" s="9"/>
      <c r="AA19466" s="9"/>
      <c r="AD19466" s="9"/>
    </row>
    <row r="19467" spans="8:30" x14ac:dyDescent="0.25">
      <c r="H19467" s="8"/>
      <c r="I19467" s="8"/>
      <c r="N19467" s="23"/>
      <c r="O19467" s="24"/>
      <c r="P19467" s="19"/>
      <c r="Q19467" s="19"/>
      <c r="R19467" s="19"/>
      <c r="U19467" s="27"/>
      <c r="Z19467" s="9"/>
      <c r="AA19467" s="9"/>
      <c r="AD19467" s="9"/>
    </row>
    <row r="19468" spans="8:30" x14ac:dyDescent="0.25">
      <c r="H19468" s="8"/>
      <c r="I19468" s="8"/>
      <c r="N19468" s="23"/>
      <c r="O19468" s="24"/>
      <c r="P19468" s="19"/>
      <c r="Q19468" s="19"/>
      <c r="R19468" s="19"/>
      <c r="U19468" s="27"/>
      <c r="Z19468" s="9"/>
      <c r="AA19468" s="9"/>
      <c r="AD19468" s="9"/>
    </row>
    <row r="19469" spans="8:30" x14ac:dyDescent="0.25">
      <c r="H19469" s="8"/>
      <c r="I19469" s="8"/>
      <c r="N19469" s="23"/>
      <c r="O19469" s="24"/>
      <c r="P19469" s="19"/>
      <c r="Q19469" s="19"/>
      <c r="R19469" s="19"/>
      <c r="U19469" s="27"/>
      <c r="Z19469" s="9"/>
      <c r="AA19469" s="9"/>
      <c r="AD19469" s="9"/>
    </row>
    <row r="19470" spans="8:30" x14ac:dyDescent="0.25">
      <c r="H19470" s="8"/>
      <c r="I19470" s="8"/>
      <c r="N19470" s="23"/>
      <c r="O19470" s="24"/>
      <c r="P19470" s="19"/>
      <c r="Q19470" s="19"/>
      <c r="R19470" s="19"/>
      <c r="U19470" s="27"/>
      <c r="Z19470" s="9"/>
      <c r="AA19470" s="9"/>
      <c r="AD19470" s="9"/>
    </row>
    <row r="19471" spans="8:30" x14ac:dyDescent="0.25">
      <c r="H19471" s="8"/>
      <c r="I19471" s="8"/>
      <c r="N19471" s="23"/>
      <c r="O19471" s="24"/>
      <c r="P19471" s="19"/>
      <c r="Q19471" s="19"/>
      <c r="R19471" s="19"/>
      <c r="U19471" s="27"/>
      <c r="Z19471" s="9"/>
      <c r="AA19471" s="9"/>
      <c r="AD19471" s="9"/>
    </row>
    <row r="19472" spans="8:30" x14ac:dyDescent="0.25">
      <c r="H19472" s="8"/>
      <c r="I19472" s="8"/>
      <c r="N19472" s="23"/>
      <c r="O19472" s="24"/>
      <c r="P19472" s="19"/>
      <c r="Q19472" s="19"/>
      <c r="R19472" s="19"/>
      <c r="U19472" s="27"/>
      <c r="Z19472" s="9"/>
      <c r="AA19472" s="9"/>
      <c r="AD19472" s="9"/>
    </row>
    <row r="19473" spans="8:30" x14ac:dyDescent="0.25">
      <c r="H19473" s="8"/>
      <c r="I19473" s="8"/>
      <c r="N19473" s="23"/>
      <c r="O19473" s="24"/>
      <c r="P19473" s="19"/>
      <c r="Q19473" s="19"/>
      <c r="R19473" s="19"/>
      <c r="U19473" s="27"/>
      <c r="Z19473" s="9"/>
      <c r="AA19473" s="9"/>
      <c r="AD19473" s="9"/>
    </row>
    <row r="19474" spans="8:30" x14ac:dyDescent="0.25">
      <c r="H19474" s="8"/>
      <c r="I19474" s="8"/>
      <c r="N19474" s="23"/>
      <c r="O19474" s="24"/>
      <c r="P19474" s="19"/>
      <c r="Q19474" s="19"/>
      <c r="R19474" s="19"/>
      <c r="U19474" s="27"/>
      <c r="Z19474" s="9"/>
      <c r="AA19474" s="9"/>
      <c r="AD19474" s="9"/>
    </row>
    <row r="19475" spans="8:30" x14ac:dyDescent="0.25">
      <c r="H19475" s="8"/>
      <c r="I19475" s="8"/>
      <c r="N19475" s="23"/>
      <c r="O19475" s="24"/>
      <c r="P19475" s="19"/>
      <c r="Q19475" s="19"/>
      <c r="R19475" s="19"/>
      <c r="U19475" s="27"/>
      <c r="Z19475" s="9"/>
      <c r="AA19475" s="9"/>
      <c r="AD19475" s="9"/>
    </row>
    <row r="19476" spans="8:30" x14ac:dyDescent="0.25">
      <c r="H19476" s="8"/>
      <c r="I19476" s="8"/>
      <c r="N19476" s="23"/>
      <c r="O19476" s="24"/>
      <c r="P19476" s="19"/>
      <c r="Q19476" s="19"/>
      <c r="R19476" s="19"/>
      <c r="U19476" s="27"/>
      <c r="Z19476" s="9"/>
      <c r="AA19476" s="9"/>
      <c r="AD19476" s="9"/>
    </row>
    <row r="19477" spans="8:30" x14ac:dyDescent="0.25">
      <c r="H19477" s="8"/>
      <c r="I19477" s="8"/>
      <c r="N19477" s="23"/>
      <c r="O19477" s="24"/>
      <c r="P19477" s="19"/>
      <c r="Q19477" s="19"/>
      <c r="R19477" s="19"/>
      <c r="U19477" s="27"/>
      <c r="Z19477" s="9"/>
      <c r="AA19477" s="9"/>
      <c r="AD19477" s="9"/>
    </row>
    <row r="19478" spans="8:30" x14ac:dyDescent="0.25">
      <c r="H19478" s="8"/>
      <c r="I19478" s="8"/>
      <c r="N19478" s="23"/>
      <c r="O19478" s="24"/>
      <c r="P19478" s="19"/>
      <c r="Q19478" s="19"/>
      <c r="R19478" s="19"/>
      <c r="U19478" s="27"/>
      <c r="Z19478" s="9"/>
      <c r="AA19478" s="9"/>
      <c r="AD19478" s="9"/>
    </row>
    <row r="19479" spans="8:30" x14ac:dyDescent="0.25">
      <c r="H19479" s="8"/>
      <c r="I19479" s="8"/>
      <c r="N19479" s="23"/>
      <c r="O19479" s="24"/>
      <c r="P19479" s="19"/>
      <c r="Q19479" s="19"/>
      <c r="R19479" s="19"/>
      <c r="U19479" s="27"/>
      <c r="Z19479" s="9"/>
      <c r="AA19479" s="9"/>
      <c r="AD19479" s="9"/>
    </row>
    <row r="19480" spans="8:30" x14ac:dyDescent="0.25">
      <c r="H19480" s="8"/>
      <c r="I19480" s="8"/>
      <c r="N19480" s="23"/>
      <c r="O19480" s="24"/>
      <c r="P19480" s="19"/>
      <c r="Q19480" s="19"/>
      <c r="R19480" s="19"/>
      <c r="U19480" s="27"/>
      <c r="Z19480" s="9"/>
      <c r="AA19480" s="9"/>
      <c r="AD19480" s="9"/>
    </row>
    <row r="19481" spans="8:30" x14ac:dyDescent="0.25">
      <c r="H19481" s="8"/>
      <c r="I19481" s="8"/>
      <c r="N19481" s="23"/>
      <c r="O19481" s="24"/>
      <c r="P19481" s="19"/>
      <c r="Q19481" s="19"/>
      <c r="R19481" s="19"/>
      <c r="U19481" s="27"/>
      <c r="Z19481" s="9"/>
      <c r="AA19481" s="9"/>
      <c r="AD19481" s="9"/>
    </row>
    <row r="19482" spans="8:30" x14ac:dyDescent="0.25">
      <c r="H19482" s="8"/>
      <c r="I19482" s="8"/>
      <c r="N19482" s="23"/>
      <c r="O19482" s="24"/>
      <c r="P19482" s="19"/>
      <c r="Q19482" s="19"/>
      <c r="R19482" s="19"/>
      <c r="U19482" s="27"/>
      <c r="Z19482" s="9"/>
      <c r="AA19482" s="9"/>
      <c r="AD19482" s="9"/>
    </row>
    <row r="19483" spans="8:30" x14ac:dyDescent="0.25">
      <c r="H19483" s="8"/>
      <c r="I19483" s="8"/>
      <c r="N19483" s="23"/>
      <c r="O19483" s="24"/>
      <c r="P19483" s="19"/>
      <c r="Q19483" s="19"/>
      <c r="R19483" s="19"/>
      <c r="U19483" s="27"/>
      <c r="Z19483" s="9"/>
      <c r="AA19483" s="9"/>
      <c r="AD19483" s="9"/>
    </row>
    <row r="19484" spans="8:30" x14ac:dyDescent="0.25">
      <c r="H19484" s="8"/>
      <c r="I19484" s="8"/>
      <c r="N19484" s="23"/>
      <c r="O19484" s="24"/>
      <c r="P19484" s="19"/>
      <c r="Q19484" s="19"/>
      <c r="R19484" s="19"/>
      <c r="U19484" s="27"/>
      <c r="Z19484" s="9"/>
      <c r="AA19484" s="9"/>
      <c r="AD19484" s="9"/>
    </row>
    <row r="19485" spans="8:30" x14ac:dyDescent="0.25">
      <c r="H19485" s="8"/>
      <c r="I19485" s="8"/>
      <c r="N19485" s="23"/>
      <c r="O19485" s="24"/>
      <c r="P19485" s="19"/>
      <c r="Q19485" s="19"/>
      <c r="R19485" s="19"/>
      <c r="U19485" s="27"/>
      <c r="Z19485" s="9"/>
      <c r="AA19485" s="9"/>
      <c r="AD19485" s="9"/>
    </row>
    <row r="19486" spans="8:30" x14ac:dyDescent="0.25">
      <c r="H19486" s="8"/>
      <c r="I19486" s="8"/>
      <c r="N19486" s="23"/>
      <c r="O19486" s="24"/>
      <c r="P19486" s="19"/>
      <c r="Q19486" s="19"/>
      <c r="R19486" s="19"/>
      <c r="U19486" s="27"/>
      <c r="Z19486" s="9"/>
      <c r="AA19486" s="9"/>
      <c r="AD19486" s="9"/>
    </row>
    <row r="19487" spans="8:30" x14ac:dyDescent="0.25">
      <c r="H19487" s="8"/>
      <c r="I19487" s="8"/>
      <c r="N19487" s="23"/>
      <c r="O19487" s="24"/>
      <c r="P19487" s="19"/>
      <c r="Q19487" s="19"/>
      <c r="R19487" s="19"/>
      <c r="U19487" s="27"/>
      <c r="Z19487" s="9"/>
      <c r="AA19487" s="9"/>
      <c r="AD19487" s="9"/>
    </row>
    <row r="19488" spans="8:30" x14ac:dyDescent="0.25">
      <c r="H19488" s="8"/>
      <c r="I19488" s="8"/>
      <c r="N19488" s="23"/>
      <c r="O19488" s="24"/>
      <c r="P19488" s="19"/>
      <c r="Q19488" s="19"/>
      <c r="R19488" s="19"/>
      <c r="U19488" s="27"/>
      <c r="Z19488" s="9"/>
      <c r="AA19488" s="9"/>
      <c r="AD19488" s="9"/>
    </row>
    <row r="19489" spans="8:30" x14ac:dyDescent="0.25">
      <c r="H19489" s="8"/>
      <c r="I19489" s="8"/>
      <c r="N19489" s="23"/>
      <c r="O19489" s="24"/>
      <c r="P19489" s="19"/>
      <c r="Q19489" s="19"/>
      <c r="R19489" s="19"/>
      <c r="U19489" s="27"/>
      <c r="Z19489" s="9"/>
      <c r="AA19489" s="9"/>
      <c r="AD19489" s="9"/>
    </row>
    <row r="19490" spans="8:30" x14ac:dyDescent="0.25">
      <c r="H19490" s="8"/>
      <c r="I19490" s="8"/>
      <c r="N19490" s="23"/>
      <c r="O19490" s="24"/>
      <c r="P19490" s="19"/>
      <c r="Q19490" s="19"/>
      <c r="R19490" s="19"/>
      <c r="U19490" s="27"/>
      <c r="Z19490" s="9"/>
      <c r="AA19490" s="9"/>
      <c r="AD19490" s="9"/>
    </row>
    <row r="19491" spans="8:30" x14ac:dyDescent="0.25">
      <c r="H19491" s="8"/>
      <c r="I19491" s="8"/>
      <c r="N19491" s="23"/>
      <c r="O19491" s="24"/>
      <c r="P19491" s="19"/>
      <c r="Q19491" s="19"/>
      <c r="R19491" s="19"/>
      <c r="U19491" s="27"/>
      <c r="Z19491" s="9"/>
      <c r="AA19491" s="9"/>
      <c r="AD19491" s="9"/>
    </row>
    <row r="19492" spans="8:30" x14ac:dyDescent="0.25">
      <c r="H19492" s="8"/>
      <c r="I19492" s="8"/>
      <c r="N19492" s="23"/>
      <c r="O19492" s="24"/>
      <c r="P19492" s="19"/>
      <c r="Q19492" s="19"/>
      <c r="R19492" s="19"/>
      <c r="U19492" s="27"/>
      <c r="Z19492" s="9"/>
      <c r="AA19492" s="9"/>
      <c r="AD19492" s="9"/>
    </row>
    <row r="19493" spans="8:30" x14ac:dyDescent="0.25">
      <c r="H19493" s="8"/>
      <c r="I19493" s="8"/>
      <c r="N19493" s="23"/>
      <c r="O19493" s="24"/>
      <c r="P19493" s="19"/>
      <c r="Q19493" s="19"/>
      <c r="R19493" s="19"/>
      <c r="U19493" s="27"/>
      <c r="Z19493" s="9"/>
      <c r="AA19493" s="9"/>
      <c r="AD19493" s="9"/>
    </row>
    <row r="19494" spans="8:30" x14ac:dyDescent="0.25">
      <c r="H19494" s="8"/>
      <c r="I19494" s="8"/>
      <c r="N19494" s="23"/>
      <c r="O19494" s="24"/>
      <c r="P19494" s="19"/>
      <c r="Q19494" s="19"/>
      <c r="R19494" s="19"/>
      <c r="U19494" s="27"/>
      <c r="Z19494" s="9"/>
      <c r="AA19494" s="9"/>
      <c r="AD19494" s="9"/>
    </row>
    <row r="19495" spans="8:30" x14ac:dyDescent="0.25">
      <c r="H19495" s="8"/>
      <c r="I19495" s="8"/>
      <c r="N19495" s="23"/>
      <c r="O19495" s="24"/>
      <c r="P19495" s="19"/>
      <c r="Q19495" s="19"/>
      <c r="R19495" s="19"/>
      <c r="U19495" s="27"/>
      <c r="Z19495" s="9"/>
      <c r="AA19495" s="9"/>
      <c r="AD19495" s="9"/>
    </row>
    <row r="19496" spans="8:30" x14ac:dyDescent="0.25">
      <c r="H19496" s="8"/>
      <c r="I19496" s="8"/>
      <c r="N19496" s="23"/>
      <c r="O19496" s="24"/>
      <c r="P19496" s="19"/>
      <c r="Q19496" s="19"/>
      <c r="R19496" s="19"/>
      <c r="U19496" s="27"/>
      <c r="Z19496" s="9"/>
      <c r="AA19496" s="9"/>
      <c r="AD19496" s="9"/>
    </row>
    <row r="19497" spans="8:30" x14ac:dyDescent="0.25">
      <c r="H19497" s="8"/>
      <c r="I19497" s="8"/>
      <c r="N19497" s="23"/>
      <c r="O19497" s="24"/>
      <c r="P19497" s="19"/>
      <c r="Q19497" s="19"/>
      <c r="R19497" s="19"/>
      <c r="U19497" s="27"/>
      <c r="Z19497" s="9"/>
      <c r="AA19497" s="9"/>
      <c r="AD19497" s="9"/>
    </row>
    <row r="19498" spans="8:30" x14ac:dyDescent="0.25">
      <c r="H19498" s="8"/>
      <c r="I19498" s="8"/>
      <c r="N19498" s="23"/>
      <c r="O19498" s="24"/>
      <c r="P19498" s="19"/>
      <c r="Q19498" s="19"/>
      <c r="R19498" s="19"/>
      <c r="U19498" s="27"/>
      <c r="Z19498" s="9"/>
      <c r="AA19498" s="9"/>
      <c r="AD19498" s="9"/>
    </row>
    <row r="19499" spans="8:30" x14ac:dyDescent="0.25">
      <c r="H19499" s="8"/>
      <c r="I19499" s="8"/>
      <c r="N19499" s="23"/>
      <c r="O19499" s="24"/>
      <c r="P19499" s="19"/>
      <c r="Q19499" s="19"/>
      <c r="R19499" s="19"/>
      <c r="U19499" s="27"/>
      <c r="Z19499" s="9"/>
      <c r="AA19499" s="9"/>
      <c r="AD19499" s="9"/>
    </row>
    <row r="19500" spans="8:30" x14ac:dyDescent="0.25">
      <c r="H19500" s="8"/>
      <c r="I19500" s="8"/>
      <c r="N19500" s="23"/>
      <c r="O19500" s="24"/>
      <c r="P19500" s="19"/>
      <c r="Q19500" s="19"/>
      <c r="R19500" s="19"/>
      <c r="U19500" s="27"/>
      <c r="Z19500" s="9"/>
      <c r="AA19500" s="9"/>
      <c r="AD19500" s="9"/>
    </row>
    <row r="19501" spans="8:30" x14ac:dyDescent="0.25">
      <c r="H19501" s="8"/>
      <c r="I19501" s="8"/>
      <c r="N19501" s="23"/>
      <c r="O19501" s="24"/>
      <c r="P19501" s="19"/>
      <c r="Q19501" s="19"/>
      <c r="R19501" s="19"/>
      <c r="U19501" s="27"/>
      <c r="Z19501" s="9"/>
      <c r="AA19501" s="9"/>
      <c r="AD19501" s="9"/>
    </row>
    <row r="19502" spans="8:30" x14ac:dyDescent="0.25">
      <c r="H19502" s="8"/>
      <c r="I19502" s="8"/>
      <c r="N19502" s="23"/>
      <c r="O19502" s="24"/>
      <c r="P19502" s="19"/>
      <c r="Q19502" s="19"/>
      <c r="R19502" s="19"/>
      <c r="U19502" s="27"/>
      <c r="Z19502" s="9"/>
      <c r="AA19502" s="9"/>
      <c r="AD19502" s="9"/>
    </row>
    <row r="19503" spans="8:30" x14ac:dyDescent="0.25">
      <c r="H19503" s="8"/>
      <c r="I19503" s="8"/>
      <c r="N19503" s="23"/>
      <c r="O19503" s="24"/>
      <c r="P19503" s="19"/>
      <c r="Q19503" s="19"/>
      <c r="R19503" s="19"/>
      <c r="U19503" s="27"/>
      <c r="Z19503" s="9"/>
      <c r="AA19503" s="9"/>
      <c r="AD19503" s="9"/>
    </row>
    <row r="19504" spans="8:30" x14ac:dyDescent="0.25">
      <c r="H19504" s="8"/>
      <c r="I19504" s="8"/>
      <c r="N19504" s="23"/>
      <c r="O19504" s="24"/>
      <c r="P19504" s="19"/>
      <c r="Q19504" s="19"/>
      <c r="R19504" s="19"/>
      <c r="U19504" s="27"/>
      <c r="Z19504" s="9"/>
      <c r="AA19504" s="9"/>
      <c r="AD19504" s="9"/>
    </row>
    <row r="19505" spans="8:30" x14ac:dyDescent="0.25">
      <c r="H19505" s="8"/>
      <c r="I19505" s="8"/>
      <c r="N19505" s="23"/>
      <c r="O19505" s="24"/>
      <c r="P19505" s="19"/>
      <c r="Q19505" s="19"/>
      <c r="R19505" s="19"/>
      <c r="U19505" s="27"/>
      <c r="Z19505" s="9"/>
      <c r="AA19505" s="9"/>
      <c r="AD19505" s="9"/>
    </row>
    <row r="19506" spans="8:30" x14ac:dyDescent="0.25">
      <c r="H19506" s="8"/>
      <c r="I19506" s="8"/>
      <c r="N19506" s="23"/>
      <c r="O19506" s="24"/>
      <c r="P19506" s="19"/>
      <c r="Q19506" s="19"/>
      <c r="R19506" s="19"/>
      <c r="U19506" s="27"/>
      <c r="Z19506" s="9"/>
      <c r="AA19506" s="9"/>
      <c r="AD19506" s="9"/>
    </row>
    <row r="19507" spans="8:30" x14ac:dyDescent="0.25">
      <c r="H19507" s="8"/>
      <c r="I19507" s="8"/>
      <c r="N19507" s="23"/>
      <c r="O19507" s="24"/>
      <c r="P19507" s="19"/>
      <c r="Q19507" s="19"/>
      <c r="R19507" s="19"/>
      <c r="U19507" s="27"/>
      <c r="Z19507" s="9"/>
      <c r="AA19507" s="9"/>
      <c r="AD19507" s="9"/>
    </row>
    <row r="19508" spans="8:30" x14ac:dyDescent="0.25">
      <c r="H19508" s="8"/>
      <c r="I19508" s="8"/>
      <c r="N19508" s="23"/>
      <c r="O19508" s="24"/>
      <c r="P19508" s="19"/>
      <c r="Q19508" s="19"/>
      <c r="R19508" s="19"/>
      <c r="U19508" s="27"/>
      <c r="Z19508" s="9"/>
      <c r="AA19508" s="9"/>
      <c r="AD19508" s="9"/>
    </row>
    <row r="19509" spans="8:30" x14ac:dyDescent="0.25">
      <c r="H19509" s="8"/>
      <c r="I19509" s="8"/>
      <c r="N19509" s="23"/>
      <c r="O19509" s="24"/>
      <c r="P19509" s="19"/>
      <c r="Q19509" s="19"/>
      <c r="R19509" s="19"/>
      <c r="U19509" s="27"/>
      <c r="Z19509" s="9"/>
      <c r="AA19509" s="9"/>
      <c r="AD19509" s="9"/>
    </row>
    <row r="19510" spans="8:30" x14ac:dyDescent="0.25">
      <c r="H19510" s="8"/>
      <c r="I19510" s="8"/>
      <c r="N19510" s="23"/>
      <c r="O19510" s="24"/>
      <c r="P19510" s="19"/>
      <c r="Q19510" s="19"/>
      <c r="R19510" s="19"/>
      <c r="U19510" s="27"/>
      <c r="Z19510" s="9"/>
      <c r="AA19510" s="9"/>
      <c r="AD19510" s="9"/>
    </row>
    <row r="19511" spans="8:30" x14ac:dyDescent="0.25">
      <c r="H19511" s="8"/>
      <c r="I19511" s="8"/>
      <c r="N19511" s="23"/>
      <c r="O19511" s="24"/>
      <c r="P19511" s="19"/>
      <c r="Q19511" s="19"/>
      <c r="R19511" s="19"/>
      <c r="U19511" s="27"/>
      <c r="Z19511" s="9"/>
      <c r="AA19511" s="9"/>
      <c r="AD19511" s="9"/>
    </row>
    <row r="19512" spans="8:30" x14ac:dyDescent="0.25">
      <c r="H19512" s="8"/>
      <c r="I19512" s="8"/>
      <c r="N19512" s="23"/>
      <c r="O19512" s="24"/>
      <c r="P19512" s="19"/>
      <c r="Q19512" s="19"/>
      <c r="R19512" s="19"/>
      <c r="U19512" s="27"/>
      <c r="Z19512" s="9"/>
      <c r="AA19512" s="9"/>
      <c r="AD19512" s="9"/>
    </row>
    <row r="19513" spans="8:30" x14ac:dyDescent="0.25">
      <c r="H19513" s="8"/>
      <c r="I19513" s="8"/>
      <c r="N19513" s="23"/>
      <c r="O19513" s="24"/>
      <c r="P19513" s="19"/>
      <c r="Q19513" s="19"/>
      <c r="R19513" s="19"/>
      <c r="U19513" s="27"/>
      <c r="Z19513" s="9"/>
      <c r="AA19513" s="9"/>
      <c r="AD19513" s="9"/>
    </row>
    <row r="19514" spans="8:30" x14ac:dyDescent="0.25">
      <c r="H19514" s="8"/>
      <c r="I19514" s="8"/>
      <c r="N19514" s="23"/>
      <c r="O19514" s="24"/>
      <c r="P19514" s="19"/>
      <c r="Q19514" s="19"/>
      <c r="R19514" s="19"/>
      <c r="U19514" s="27"/>
      <c r="Z19514" s="9"/>
      <c r="AA19514" s="9"/>
      <c r="AD19514" s="9"/>
    </row>
    <row r="19515" spans="8:30" x14ac:dyDescent="0.25">
      <c r="H19515" s="8"/>
      <c r="I19515" s="8"/>
      <c r="N19515" s="23"/>
      <c r="O19515" s="24"/>
      <c r="P19515" s="19"/>
      <c r="Q19515" s="19"/>
      <c r="R19515" s="19"/>
      <c r="U19515" s="27"/>
      <c r="Z19515" s="9"/>
      <c r="AA19515" s="9"/>
      <c r="AD19515" s="9"/>
    </row>
    <row r="19516" spans="8:30" x14ac:dyDescent="0.25">
      <c r="H19516" s="8"/>
      <c r="I19516" s="8"/>
      <c r="N19516" s="23"/>
      <c r="O19516" s="24"/>
      <c r="P19516" s="19"/>
      <c r="Q19516" s="19"/>
      <c r="R19516" s="19"/>
      <c r="U19516" s="27"/>
      <c r="Z19516" s="9"/>
      <c r="AA19516" s="9"/>
      <c r="AD19516" s="9"/>
    </row>
    <row r="19517" spans="8:30" x14ac:dyDescent="0.25">
      <c r="H19517" s="8"/>
      <c r="I19517" s="8"/>
      <c r="N19517" s="23"/>
      <c r="O19517" s="24"/>
      <c r="P19517" s="19"/>
      <c r="Q19517" s="19"/>
      <c r="R19517" s="19"/>
      <c r="U19517" s="27"/>
      <c r="Z19517" s="9"/>
      <c r="AA19517" s="9"/>
      <c r="AD19517" s="9"/>
    </row>
    <row r="19518" spans="8:30" x14ac:dyDescent="0.25">
      <c r="H19518" s="8"/>
      <c r="I19518" s="8"/>
      <c r="N19518" s="23"/>
      <c r="O19518" s="24"/>
      <c r="P19518" s="19"/>
      <c r="Q19518" s="19"/>
      <c r="R19518" s="19"/>
      <c r="U19518" s="27"/>
      <c r="Z19518" s="9"/>
      <c r="AA19518" s="9"/>
      <c r="AD19518" s="9"/>
    </row>
    <row r="19519" spans="8:30" x14ac:dyDescent="0.25">
      <c r="H19519" s="8"/>
      <c r="I19519" s="8"/>
      <c r="N19519" s="23"/>
      <c r="O19519" s="24"/>
      <c r="P19519" s="19"/>
      <c r="Q19519" s="19"/>
      <c r="R19519" s="19"/>
      <c r="U19519" s="27"/>
      <c r="Z19519" s="9"/>
      <c r="AA19519" s="9"/>
      <c r="AD19519" s="9"/>
    </row>
    <row r="19520" spans="8:30" x14ac:dyDescent="0.25">
      <c r="H19520" s="8"/>
      <c r="I19520" s="8"/>
      <c r="N19520" s="23"/>
      <c r="O19520" s="24"/>
      <c r="P19520" s="19"/>
      <c r="Q19520" s="19"/>
      <c r="R19520" s="19"/>
      <c r="U19520" s="27"/>
      <c r="Z19520" s="9"/>
      <c r="AA19520" s="9"/>
      <c r="AD19520" s="9"/>
    </row>
    <row r="19521" spans="8:30" x14ac:dyDescent="0.25">
      <c r="H19521" s="8"/>
      <c r="I19521" s="8"/>
      <c r="N19521" s="23"/>
      <c r="O19521" s="24"/>
      <c r="P19521" s="19"/>
      <c r="Q19521" s="19"/>
      <c r="R19521" s="19"/>
      <c r="U19521" s="27"/>
      <c r="Z19521" s="9"/>
      <c r="AA19521" s="9"/>
      <c r="AD19521" s="9"/>
    </row>
    <row r="19522" spans="8:30" x14ac:dyDescent="0.25">
      <c r="H19522" s="8"/>
      <c r="I19522" s="8"/>
      <c r="N19522" s="23"/>
      <c r="O19522" s="24"/>
      <c r="P19522" s="19"/>
      <c r="Q19522" s="19"/>
      <c r="R19522" s="19"/>
      <c r="U19522" s="27"/>
      <c r="Z19522" s="9"/>
      <c r="AA19522" s="9"/>
      <c r="AD19522" s="9"/>
    </row>
    <row r="19523" spans="8:30" x14ac:dyDescent="0.25">
      <c r="H19523" s="8"/>
      <c r="I19523" s="8"/>
      <c r="N19523" s="23"/>
      <c r="O19523" s="24"/>
      <c r="P19523" s="19"/>
      <c r="Q19523" s="19"/>
      <c r="R19523" s="19"/>
      <c r="U19523" s="27"/>
      <c r="Z19523" s="9"/>
      <c r="AA19523" s="9"/>
      <c r="AD19523" s="9"/>
    </row>
    <row r="19524" spans="8:30" x14ac:dyDescent="0.25">
      <c r="H19524" s="8"/>
      <c r="I19524" s="8"/>
      <c r="N19524" s="23"/>
      <c r="O19524" s="24"/>
      <c r="P19524" s="19"/>
      <c r="Q19524" s="19"/>
      <c r="R19524" s="19"/>
      <c r="U19524" s="27"/>
      <c r="Z19524" s="9"/>
      <c r="AA19524" s="9"/>
      <c r="AD19524" s="9"/>
    </row>
    <row r="19525" spans="8:30" x14ac:dyDescent="0.25">
      <c r="H19525" s="8"/>
      <c r="I19525" s="8"/>
      <c r="N19525" s="23"/>
      <c r="O19525" s="24"/>
      <c r="P19525" s="19"/>
      <c r="Q19525" s="19"/>
      <c r="R19525" s="19"/>
      <c r="U19525" s="27"/>
      <c r="Z19525" s="9"/>
      <c r="AA19525" s="9"/>
      <c r="AD19525" s="9"/>
    </row>
    <row r="19526" spans="8:30" x14ac:dyDescent="0.25">
      <c r="H19526" s="8"/>
      <c r="I19526" s="8"/>
      <c r="N19526" s="23"/>
      <c r="O19526" s="24"/>
      <c r="P19526" s="19"/>
      <c r="Q19526" s="19"/>
      <c r="R19526" s="19"/>
      <c r="U19526" s="27"/>
      <c r="Z19526" s="9"/>
      <c r="AA19526" s="9"/>
      <c r="AD19526" s="9"/>
    </row>
    <row r="19527" spans="8:30" x14ac:dyDescent="0.25">
      <c r="H19527" s="8"/>
      <c r="I19527" s="8"/>
      <c r="N19527" s="23"/>
      <c r="O19527" s="24"/>
      <c r="P19527" s="19"/>
      <c r="Q19527" s="19"/>
      <c r="R19527" s="19"/>
      <c r="U19527" s="27"/>
      <c r="Z19527" s="9"/>
      <c r="AA19527" s="9"/>
      <c r="AD19527" s="9"/>
    </row>
    <row r="19528" spans="8:30" x14ac:dyDescent="0.25">
      <c r="H19528" s="8"/>
      <c r="I19528" s="8"/>
      <c r="N19528" s="23"/>
      <c r="O19528" s="24"/>
      <c r="P19528" s="19"/>
      <c r="Q19528" s="19"/>
      <c r="R19528" s="19"/>
      <c r="U19528" s="27"/>
      <c r="Z19528" s="9"/>
      <c r="AA19528" s="9"/>
      <c r="AD19528" s="9"/>
    </row>
    <row r="19529" spans="8:30" x14ac:dyDescent="0.25">
      <c r="H19529" s="8"/>
      <c r="I19529" s="8"/>
      <c r="N19529" s="23"/>
      <c r="O19529" s="24"/>
      <c r="P19529" s="19"/>
      <c r="Q19529" s="19"/>
      <c r="R19529" s="19"/>
      <c r="U19529" s="27"/>
      <c r="Z19529" s="9"/>
      <c r="AA19529" s="9"/>
      <c r="AD19529" s="9"/>
    </row>
    <row r="19530" spans="8:30" x14ac:dyDescent="0.25">
      <c r="H19530" s="8"/>
      <c r="I19530" s="8"/>
      <c r="N19530" s="23"/>
      <c r="O19530" s="24"/>
      <c r="P19530" s="19"/>
      <c r="Q19530" s="19"/>
      <c r="R19530" s="19"/>
      <c r="U19530" s="27"/>
      <c r="Z19530" s="9"/>
      <c r="AA19530" s="9"/>
      <c r="AD19530" s="9"/>
    </row>
    <row r="19531" spans="8:30" x14ac:dyDescent="0.25">
      <c r="H19531" s="8"/>
      <c r="I19531" s="8"/>
      <c r="N19531" s="23"/>
      <c r="O19531" s="24"/>
      <c r="P19531" s="19"/>
      <c r="Q19531" s="19"/>
      <c r="R19531" s="19"/>
      <c r="U19531" s="27"/>
      <c r="Z19531" s="9"/>
      <c r="AA19531" s="9"/>
      <c r="AD19531" s="9"/>
    </row>
    <row r="19532" spans="8:30" x14ac:dyDescent="0.25">
      <c r="H19532" s="8"/>
      <c r="I19532" s="8"/>
      <c r="N19532" s="23"/>
      <c r="O19532" s="24"/>
      <c r="P19532" s="19"/>
      <c r="Q19532" s="19"/>
      <c r="R19532" s="19"/>
      <c r="U19532" s="27"/>
      <c r="Z19532" s="9"/>
      <c r="AA19532" s="9"/>
      <c r="AD19532" s="9"/>
    </row>
    <row r="19533" spans="8:30" x14ac:dyDescent="0.25">
      <c r="H19533" s="8"/>
      <c r="I19533" s="8"/>
      <c r="N19533" s="23"/>
      <c r="O19533" s="24"/>
      <c r="P19533" s="19"/>
      <c r="Q19533" s="19"/>
      <c r="R19533" s="19"/>
      <c r="U19533" s="27"/>
      <c r="Z19533" s="9"/>
      <c r="AA19533" s="9"/>
      <c r="AD19533" s="9"/>
    </row>
    <row r="19534" spans="8:30" x14ac:dyDescent="0.25">
      <c r="H19534" s="8"/>
      <c r="I19534" s="8"/>
      <c r="N19534" s="23"/>
      <c r="O19534" s="24"/>
      <c r="P19534" s="19"/>
      <c r="Q19534" s="19"/>
      <c r="R19534" s="19"/>
      <c r="U19534" s="27"/>
      <c r="Z19534" s="9"/>
      <c r="AA19534" s="9"/>
      <c r="AD19534" s="9"/>
    </row>
    <row r="19535" spans="8:30" x14ac:dyDescent="0.25">
      <c r="H19535" s="8"/>
      <c r="I19535" s="8"/>
      <c r="N19535" s="23"/>
      <c r="O19535" s="24"/>
      <c r="P19535" s="19"/>
      <c r="Q19535" s="19"/>
      <c r="R19535" s="19"/>
      <c r="U19535" s="27"/>
      <c r="Z19535" s="9"/>
      <c r="AA19535" s="9"/>
      <c r="AD19535" s="9"/>
    </row>
    <row r="19536" spans="8:30" x14ac:dyDescent="0.25">
      <c r="H19536" s="8"/>
      <c r="I19536" s="8"/>
      <c r="N19536" s="23"/>
      <c r="O19536" s="24"/>
      <c r="P19536" s="19"/>
      <c r="Q19536" s="19"/>
      <c r="R19536" s="19"/>
      <c r="U19536" s="27"/>
      <c r="Z19536" s="9"/>
      <c r="AA19536" s="9"/>
      <c r="AD19536" s="9"/>
    </row>
    <row r="19537" spans="8:30" x14ac:dyDescent="0.25">
      <c r="H19537" s="8"/>
      <c r="I19537" s="8"/>
      <c r="N19537" s="23"/>
      <c r="O19537" s="24"/>
      <c r="P19537" s="19"/>
      <c r="Q19537" s="19"/>
      <c r="R19537" s="19"/>
      <c r="U19537" s="27"/>
      <c r="Z19537" s="9"/>
      <c r="AA19537" s="9"/>
      <c r="AD19537" s="9"/>
    </row>
    <row r="19538" spans="8:30" x14ac:dyDescent="0.25">
      <c r="H19538" s="8"/>
      <c r="I19538" s="8"/>
      <c r="N19538" s="23"/>
      <c r="O19538" s="24"/>
      <c r="P19538" s="19"/>
      <c r="Q19538" s="19"/>
      <c r="R19538" s="19"/>
      <c r="U19538" s="27"/>
      <c r="Z19538" s="9"/>
      <c r="AA19538" s="9"/>
      <c r="AD19538" s="9"/>
    </row>
    <row r="19539" spans="8:30" x14ac:dyDescent="0.25">
      <c r="H19539" s="8"/>
      <c r="I19539" s="8"/>
      <c r="N19539" s="23"/>
      <c r="O19539" s="24"/>
      <c r="P19539" s="19"/>
      <c r="Q19539" s="19"/>
      <c r="R19539" s="19"/>
      <c r="U19539" s="27"/>
      <c r="Z19539" s="9"/>
      <c r="AA19539" s="9"/>
      <c r="AD19539" s="9"/>
    </row>
    <row r="19540" spans="8:30" x14ac:dyDescent="0.25">
      <c r="H19540" s="8"/>
      <c r="I19540" s="8"/>
      <c r="N19540" s="23"/>
      <c r="O19540" s="24"/>
      <c r="P19540" s="19"/>
      <c r="Q19540" s="19"/>
      <c r="R19540" s="19"/>
      <c r="U19540" s="27"/>
      <c r="Z19540" s="9"/>
      <c r="AA19540" s="9"/>
      <c r="AD19540" s="9"/>
    </row>
    <row r="19541" spans="8:30" x14ac:dyDescent="0.25">
      <c r="H19541" s="8"/>
      <c r="I19541" s="8"/>
      <c r="N19541" s="23"/>
      <c r="O19541" s="24"/>
      <c r="P19541" s="19"/>
      <c r="Q19541" s="19"/>
      <c r="R19541" s="19"/>
      <c r="U19541" s="27"/>
      <c r="Z19541" s="9"/>
      <c r="AA19541" s="9"/>
      <c r="AD19541" s="9"/>
    </row>
    <row r="19542" spans="8:30" x14ac:dyDescent="0.25">
      <c r="H19542" s="8"/>
      <c r="I19542" s="8"/>
      <c r="N19542" s="23"/>
      <c r="O19542" s="24"/>
      <c r="P19542" s="19"/>
      <c r="Q19542" s="19"/>
      <c r="R19542" s="19"/>
      <c r="U19542" s="27"/>
      <c r="Z19542" s="9"/>
      <c r="AA19542" s="9"/>
      <c r="AD19542" s="9"/>
    </row>
    <row r="19543" spans="8:30" x14ac:dyDescent="0.25">
      <c r="H19543" s="8"/>
      <c r="I19543" s="8"/>
      <c r="N19543" s="23"/>
      <c r="O19543" s="24"/>
      <c r="P19543" s="19"/>
      <c r="Q19543" s="19"/>
      <c r="R19543" s="19"/>
      <c r="U19543" s="27"/>
      <c r="Z19543" s="9"/>
      <c r="AA19543" s="9"/>
      <c r="AD19543" s="9"/>
    </row>
    <row r="19544" spans="8:30" x14ac:dyDescent="0.25">
      <c r="H19544" s="8"/>
      <c r="I19544" s="8"/>
      <c r="N19544" s="23"/>
      <c r="O19544" s="24"/>
      <c r="P19544" s="19"/>
      <c r="Q19544" s="19"/>
      <c r="R19544" s="19"/>
      <c r="U19544" s="27"/>
      <c r="Z19544" s="9"/>
      <c r="AA19544" s="9"/>
      <c r="AD19544" s="9"/>
    </row>
    <row r="19545" spans="8:30" x14ac:dyDescent="0.25">
      <c r="H19545" s="8"/>
      <c r="I19545" s="8"/>
      <c r="N19545" s="23"/>
      <c r="O19545" s="24"/>
      <c r="P19545" s="19"/>
      <c r="Q19545" s="19"/>
      <c r="R19545" s="19"/>
      <c r="U19545" s="27"/>
      <c r="Z19545" s="9"/>
      <c r="AA19545" s="9"/>
      <c r="AD19545" s="9"/>
    </row>
    <row r="19546" spans="8:30" x14ac:dyDescent="0.25">
      <c r="H19546" s="8"/>
      <c r="I19546" s="8"/>
      <c r="N19546" s="23"/>
      <c r="O19546" s="24"/>
      <c r="P19546" s="19"/>
      <c r="Q19546" s="19"/>
      <c r="R19546" s="19"/>
      <c r="U19546" s="27"/>
      <c r="Z19546" s="9"/>
      <c r="AA19546" s="9"/>
      <c r="AD19546" s="9"/>
    </row>
    <row r="19547" spans="8:30" x14ac:dyDescent="0.25">
      <c r="H19547" s="8"/>
      <c r="I19547" s="8"/>
      <c r="N19547" s="23"/>
      <c r="O19547" s="24"/>
      <c r="P19547" s="19"/>
      <c r="Q19547" s="19"/>
      <c r="R19547" s="19"/>
      <c r="U19547" s="27"/>
      <c r="Z19547" s="9"/>
      <c r="AA19547" s="9"/>
      <c r="AD19547" s="9"/>
    </row>
    <row r="19548" spans="8:30" x14ac:dyDescent="0.25">
      <c r="H19548" s="8"/>
      <c r="I19548" s="8"/>
      <c r="N19548" s="23"/>
      <c r="O19548" s="24"/>
      <c r="P19548" s="19"/>
      <c r="Q19548" s="19"/>
      <c r="R19548" s="19"/>
      <c r="U19548" s="27"/>
      <c r="Z19548" s="9"/>
      <c r="AA19548" s="9"/>
      <c r="AD19548" s="9"/>
    </row>
    <row r="19549" spans="8:30" x14ac:dyDescent="0.25">
      <c r="H19549" s="8"/>
      <c r="I19549" s="8"/>
      <c r="N19549" s="23"/>
      <c r="O19549" s="24"/>
      <c r="P19549" s="19"/>
      <c r="Q19549" s="19"/>
      <c r="R19549" s="19"/>
      <c r="U19549" s="27"/>
      <c r="Z19549" s="9"/>
      <c r="AA19549" s="9"/>
      <c r="AD19549" s="9"/>
    </row>
    <row r="19550" spans="8:30" x14ac:dyDescent="0.25">
      <c r="H19550" s="8"/>
      <c r="I19550" s="8"/>
      <c r="N19550" s="23"/>
      <c r="O19550" s="24"/>
      <c r="P19550" s="19"/>
      <c r="Q19550" s="19"/>
      <c r="R19550" s="19"/>
      <c r="U19550" s="27"/>
      <c r="Z19550" s="9"/>
      <c r="AA19550" s="9"/>
      <c r="AD19550" s="9"/>
    </row>
    <row r="19551" spans="8:30" x14ac:dyDescent="0.25">
      <c r="H19551" s="8"/>
      <c r="I19551" s="8"/>
      <c r="N19551" s="23"/>
      <c r="O19551" s="24"/>
      <c r="P19551" s="19"/>
      <c r="Q19551" s="19"/>
      <c r="R19551" s="19"/>
      <c r="U19551" s="27"/>
      <c r="Z19551" s="9"/>
      <c r="AA19551" s="9"/>
      <c r="AD19551" s="9"/>
    </row>
    <row r="19552" spans="8:30" x14ac:dyDescent="0.25">
      <c r="H19552" s="8"/>
      <c r="I19552" s="8"/>
      <c r="N19552" s="23"/>
      <c r="O19552" s="24"/>
      <c r="P19552" s="19"/>
      <c r="Q19552" s="19"/>
      <c r="R19552" s="19"/>
      <c r="U19552" s="27"/>
      <c r="Z19552" s="9"/>
      <c r="AA19552" s="9"/>
      <c r="AD19552" s="9"/>
    </row>
    <row r="19553" spans="8:30" x14ac:dyDescent="0.25">
      <c r="H19553" s="8"/>
      <c r="I19553" s="8"/>
      <c r="N19553" s="23"/>
      <c r="O19553" s="24"/>
      <c r="P19553" s="19"/>
      <c r="Q19553" s="19"/>
      <c r="R19553" s="19"/>
      <c r="U19553" s="27"/>
      <c r="Z19553" s="9"/>
      <c r="AA19553" s="9"/>
      <c r="AD19553" s="9"/>
    </row>
    <row r="19554" spans="8:30" x14ac:dyDescent="0.25">
      <c r="H19554" s="8"/>
      <c r="I19554" s="8"/>
      <c r="N19554" s="23"/>
      <c r="O19554" s="24"/>
      <c r="P19554" s="19"/>
      <c r="Q19554" s="19"/>
      <c r="R19554" s="19"/>
      <c r="U19554" s="27"/>
      <c r="Z19554" s="9"/>
      <c r="AA19554" s="9"/>
      <c r="AD19554" s="9"/>
    </row>
    <row r="19555" spans="8:30" x14ac:dyDescent="0.25">
      <c r="H19555" s="8"/>
      <c r="I19555" s="8"/>
      <c r="N19555" s="23"/>
      <c r="O19555" s="24"/>
      <c r="P19555" s="19"/>
      <c r="Q19555" s="19"/>
      <c r="R19555" s="19"/>
      <c r="U19555" s="27"/>
      <c r="Z19555" s="9"/>
      <c r="AA19555" s="9"/>
      <c r="AD19555" s="9"/>
    </row>
    <row r="19556" spans="8:30" x14ac:dyDescent="0.25">
      <c r="H19556" s="8"/>
      <c r="I19556" s="8"/>
      <c r="N19556" s="23"/>
      <c r="O19556" s="24"/>
      <c r="P19556" s="19"/>
      <c r="Q19556" s="19"/>
      <c r="R19556" s="19"/>
      <c r="U19556" s="27"/>
      <c r="Z19556" s="9"/>
      <c r="AA19556" s="9"/>
      <c r="AD19556" s="9"/>
    </row>
    <row r="19557" spans="8:30" x14ac:dyDescent="0.25">
      <c r="H19557" s="8"/>
      <c r="I19557" s="8"/>
      <c r="N19557" s="23"/>
      <c r="O19557" s="24"/>
      <c r="P19557" s="19"/>
      <c r="Q19557" s="19"/>
      <c r="R19557" s="19"/>
      <c r="U19557" s="27"/>
      <c r="Z19557" s="9"/>
      <c r="AA19557" s="9"/>
      <c r="AD19557" s="9"/>
    </row>
    <row r="19558" spans="8:30" x14ac:dyDescent="0.25">
      <c r="H19558" s="8"/>
      <c r="I19558" s="8"/>
      <c r="N19558" s="23"/>
      <c r="O19558" s="24"/>
      <c r="P19558" s="19"/>
      <c r="Q19558" s="19"/>
      <c r="R19558" s="19"/>
      <c r="U19558" s="27"/>
      <c r="Z19558" s="9"/>
      <c r="AA19558" s="9"/>
      <c r="AD19558" s="9"/>
    </row>
    <row r="19559" spans="8:30" x14ac:dyDescent="0.25">
      <c r="H19559" s="8"/>
      <c r="I19559" s="8"/>
      <c r="N19559" s="23"/>
      <c r="O19559" s="24"/>
      <c r="P19559" s="19"/>
      <c r="Q19559" s="19"/>
      <c r="R19559" s="19"/>
      <c r="U19559" s="27"/>
      <c r="Z19559" s="9"/>
      <c r="AA19559" s="9"/>
      <c r="AD19559" s="9"/>
    </row>
    <row r="19560" spans="8:30" x14ac:dyDescent="0.25">
      <c r="H19560" s="8"/>
      <c r="I19560" s="8"/>
      <c r="N19560" s="23"/>
      <c r="O19560" s="24"/>
      <c r="P19560" s="19"/>
      <c r="Q19560" s="19"/>
      <c r="R19560" s="19"/>
      <c r="U19560" s="27"/>
      <c r="Z19560" s="9"/>
      <c r="AA19560" s="9"/>
      <c r="AD19560" s="9"/>
    </row>
    <row r="19561" spans="8:30" x14ac:dyDescent="0.25">
      <c r="H19561" s="8"/>
      <c r="I19561" s="8"/>
      <c r="N19561" s="23"/>
      <c r="O19561" s="24"/>
      <c r="P19561" s="19"/>
      <c r="Q19561" s="19"/>
      <c r="R19561" s="19"/>
      <c r="U19561" s="27"/>
      <c r="Z19561" s="9"/>
      <c r="AA19561" s="9"/>
      <c r="AD19561" s="9"/>
    </row>
    <row r="19562" spans="8:30" x14ac:dyDescent="0.25">
      <c r="H19562" s="8"/>
      <c r="I19562" s="8"/>
      <c r="N19562" s="23"/>
      <c r="O19562" s="24"/>
      <c r="P19562" s="19"/>
      <c r="Q19562" s="19"/>
      <c r="R19562" s="19"/>
      <c r="U19562" s="27"/>
      <c r="Z19562" s="9"/>
      <c r="AA19562" s="9"/>
      <c r="AD19562" s="9"/>
    </row>
    <row r="19563" spans="8:30" x14ac:dyDescent="0.25">
      <c r="H19563" s="8"/>
      <c r="I19563" s="8"/>
      <c r="N19563" s="23"/>
      <c r="O19563" s="24"/>
      <c r="P19563" s="19"/>
      <c r="Q19563" s="19"/>
      <c r="R19563" s="19"/>
      <c r="U19563" s="27"/>
      <c r="Z19563" s="9"/>
      <c r="AA19563" s="9"/>
      <c r="AD19563" s="9"/>
    </row>
    <row r="19564" spans="8:30" x14ac:dyDescent="0.25">
      <c r="H19564" s="8"/>
      <c r="I19564" s="8"/>
      <c r="N19564" s="23"/>
      <c r="O19564" s="24"/>
      <c r="P19564" s="19"/>
      <c r="Q19564" s="19"/>
      <c r="R19564" s="19"/>
      <c r="U19564" s="27"/>
      <c r="Z19564" s="9"/>
      <c r="AA19564" s="9"/>
      <c r="AD19564" s="9"/>
    </row>
    <row r="19565" spans="8:30" x14ac:dyDescent="0.25">
      <c r="H19565" s="8"/>
      <c r="I19565" s="8"/>
      <c r="N19565" s="23"/>
      <c r="O19565" s="24"/>
      <c r="P19565" s="19"/>
      <c r="Q19565" s="19"/>
      <c r="R19565" s="19"/>
      <c r="U19565" s="27"/>
      <c r="Z19565" s="9"/>
      <c r="AA19565" s="9"/>
      <c r="AD19565" s="9"/>
    </row>
    <row r="19566" spans="8:30" x14ac:dyDescent="0.25">
      <c r="H19566" s="8"/>
      <c r="I19566" s="8"/>
      <c r="N19566" s="23"/>
      <c r="O19566" s="24"/>
      <c r="P19566" s="19"/>
      <c r="Q19566" s="19"/>
      <c r="R19566" s="19"/>
      <c r="U19566" s="27"/>
      <c r="Z19566" s="9"/>
      <c r="AA19566" s="9"/>
      <c r="AD19566" s="9"/>
    </row>
    <row r="19567" spans="8:30" x14ac:dyDescent="0.25">
      <c r="H19567" s="8"/>
      <c r="I19567" s="8"/>
      <c r="N19567" s="23"/>
      <c r="O19567" s="24"/>
      <c r="P19567" s="19"/>
      <c r="Q19567" s="19"/>
      <c r="R19567" s="19"/>
      <c r="U19567" s="27"/>
      <c r="Z19567" s="9"/>
      <c r="AA19567" s="9"/>
      <c r="AD19567" s="9"/>
    </row>
    <row r="19568" spans="8:30" x14ac:dyDescent="0.25">
      <c r="H19568" s="8"/>
      <c r="I19568" s="8"/>
      <c r="N19568" s="23"/>
      <c r="O19568" s="24"/>
      <c r="P19568" s="19"/>
      <c r="Q19568" s="19"/>
      <c r="R19568" s="19"/>
      <c r="U19568" s="27"/>
      <c r="Z19568" s="9"/>
      <c r="AA19568" s="9"/>
      <c r="AD19568" s="9"/>
    </row>
    <row r="19569" spans="8:30" x14ac:dyDescent="0.25">
      <c r="H19569" s="8"/>
      <c r="I19569" s="8"/>
      <c r="N19569" s="23"/>
      <c r="O19569" s="24"/>
      <c r="P19569" s="19"/>
      <c r="Q19569" s="19"/>
      <c r="R19569" s="19"/>
      <c r="U19569" s="27"/>
      <c r="Z19569" s="9"/>
      <c r="AA19569" s="9"/>
      <c r="AD19569" s="9"/>
    </row>
    <row r="19570" spans="8:30" x14ac:dyDescent="0.25">
      <c r="H19570" s="8"/>
      <c r="I19570" s="8"/>
      <c r="N19570" s="23"/>
      <c r="O19570" s="24"/>
      <c r="P19570" s="19"/>
      <c r="Q19570" s="19"/>
      <c r="R19570" s="19"/>
      <c r="U19570" s="27"/>
      <c r="Z19570" s="9"/>
      <c r="AA19570" s="9"/>
      <c r="AD19570" s="9"/>
    </row>
    <row r="19571" spans="8:30" x14ac:dyDescent="0.25">
      <c r="H19571" s="8"/>
      <c r="I19571" s="8"/>
      <c r="N19571" s="23"/>
      <c r="O19571" s="24"/>
      <c r="P19571" s="19"/>
      <c r="Q19571" s="19"/>
      <c r="R19571" s="19"/>
      <c r="U19571" s="27"/>
      <c r="Z19571" s="9"/>
      <c r="AA19571" s="9"/>
      <c r="AD19571" s="9"/>
    </row>
    <row r="19572" spans="8:30" x14ac:dyDescent="0.25">
      <c r="H19572" s="8"/>
      <c r="I19572" s="8"/>
      <c r="N19572" s="23"/>
      <c r="O19572" s="24"/>
      <c r="P19572" s="19"/>
      <c r="Q19572" s="19"/>
      <c r="R19572" s="19"/>
      <c r="U19572" s="27"/>
      <c r="Z19572" s="9"/>
      <c r="AA19572" s="9"/>
      <c r="AD19572" s="9"/>
    </row>
    <row r="19573" spans="8:30" x14ac:dyDescent="0.25">
      <c r="H19573" s="8"/>
      <c r="I19573" s="8"/>
      <c r="N19573" s="23"/>
      <c r="O19573" s="24"/>
      <c r="P19573" s="19"/>
      <c r="Q19573" s="19"/>
      <c r="R19573" s="19"/>
      <c r="U19573" s="27"/>
      <c r="Z19573" s="9"/>
      <c r="AA19573" s="9"/>
      <c r="AD19573" s="9"/>
    </row>
    <row r="19574" spans="8:30" x14ac:dyDescent="0.25">
      <c r="H19574" s="8"/>
      <c r="I19574" s="8"/>
      <c r="N19574" s="23"/>
      <c r="O19574" s="24"/>
      <c r="P19574" s="19"/>
      <c r="Q19574" s="19"/>
      <c r="R19574" s="19"/>
      <c r="U19574" s="27"/>
      <c r="Z19574" s="9"/>
      <c r="AA19574" s="9"/>
      <c r="AD19574" s="9"/>
    </row>
    <row r="19575" spans="8:30" x14ac:dyDescent="0.25">
      <c r="H19575" s="8"/>
      <c r="I19575" s="8"/>
      <c r="N19575" s="23"/>
      <c r="O19575" s="24"/>
      <c r="P19575" s="19"/>
      <c r="Q19575" s="19"/>
      <c r="R19575" s="19"/>
      <c r="U19575" s="27"/>
      <c r="Z19575" s="9"/>
      <c r="AA19575" s="9"/>
      <c r="AD19575" s="9"/>
    </row>
    <row r="19576" spans="8:30" x14ac:dyDescent="0.25">
      <c r="H19576" s="8"/>
      <c r="I19576" s="8"/>
      <c r="N19576" s="23"/>
      <c r="O19576" s="24"/>
      <c r="P19576" s="19"/>
      <c r="Q19576" s="19"/>
      <c r="R19576" s="19"/>
      <c r="U19576" s="27"/>
      <c r="Z19576" s="9"/>
      <c r="AA19576" s="9"/>
      <c r="AD19576" s="9"/>
    </row>
    <row r="19577" spans="8:30" x14ac:dyDescent="0.25">
      <c r="H19577" s="8"/>
      <c r="I19577" s="8"/>
      <c r="N19577" s="23"/>
      <c r="O19577" s="24"/>
      <c r="P19577" s="19"/>
      <c r="Q19577" s="19"/>
      <c r="R19577" s="19"/>
      <c r="U19577" s="27"/>
      <c r="Z19577" s="9"/>
      <c r="AA19577" s="9"/>
      <c r="AD19577" s="9"/>
    </row>
    <row r="19578" spans="8:30" x14ac:dyDescent="0.25">
      <c r="H19578" s="8"/>
      <c r="I19578" s="8"/>
      <c r="N19578" s="23"/>
      <c r="O19578" s="24"/>
      <c r="P19578" s="19"/>
      <c r="Q19578" s="19"/>
      <c r="R19578" s="19"/>
      <c r="U19578" s="27"/>
      <c r="Z19578" s="9"/>
      <c r="AA19578" s="9"/>
      <c r="AD19578" s="9"/>
    </row>
    <row r="19579" spans="8:30" x14ac:dyDescent="0.25">
      <c r="H19579" s="8"/>
      <c r="I19579" s="8"/>
      <c r="N19579" s="23"/>
      <c r="O19579" s="24"/>
      <c r="P19579" s="19"/>
      <c r="Q19579" s="19"/>
      <c r="R19579" s="19"/>
      <c r="U19579" s="27"/>
      <c r="Z19579" s="9"/>
      <c r="AA19579" s="9"/>
      <c r="AD19579" s="9"/>
    </row>
    <row r="19580" spans="8:30" x14ac:dyDescent="0.25">
      <c r="H19580" s="8"/>
      <c r="I19580" s="8"/>
      <c r="N19580" s="23"/>
      <c r="O19580" s="24"/>
      <c r="P19580" s="19"/>
      <c r="Q19580" s="19"/>
      <c r="R19580" s="19"/>
      <c r="U19580" s="27"/>
      <c r="Z19580" s="9"/>
      <c r="AA19580" s="9"/>
      <c r="AD19580" s="9"/>
    </row>
    <row r="19581" spans="8:30" x14ac:dyDescent="0.25">
      <c r="H19581" s="8"/>
      <c r="I19581" s="8"/>
      <c r="N19581" s="23"/>
      <c r="O19581" s="24"/>
      <c r="P19581" s="19"/>
      <c r="Q19581" s="19"/>
      <c r="R19581" s="19"/>
      <c r="U19581" s="27"/>
      <c r="Z19581" s="9"/>
      <c r="AA19581" s="9"/>
      <c r="AD19581" s="9"/>
    </row>
    <row r="19582" spans="8:30" x14ac:dyDescent="0.25">
      <c r="H19582" s="8"/>
      <c r="I19582" s="8"/>
      <c r="N19582" s="23"/>
      <c r="O19582" s="24"/>
      <c r="P19582" s="19"/>
      <c r="Q19582" s="19"/>
      <c r="R19582" s="19"/>
      <c r="U19582" s="27"/>
      <c r="Z19582" s="9"/>
      <c r="AA19582" s="9"/>
      <c r="AD19582" s="9"/>
    </row>
    <row r="19583" spans="8:30" x14ac:dyDescent="0.25">
      <c r="H19583" s="8"/>
      <c r="I19583" s="8"/>
      <c r="N19583" s="23"/>
      <c r="O19583" s="24"/>
      <c r="P19583" s="19"/>
      <c r="Q19583" s="19"/>
      <c r="R19583" s="19"/>
      <c r="U19583" s="27"/>
      <c r="Z19583" s="9"/>
      <c r="AA19583" s="9"/>
      <c r="AD19583" s="9"/>
    </row>
    <row r="19584" spans="8:30" x14ac:dyDescent="0.25">
      <c r="H19584" s="8"/>
      <c r="I19584" s="8"/>
      <c r="N19584" s="23"/>
      <c r="O19584" s="24"/>
      <c r="P19584" s="19"/>
      <c r="Q19584" s="19"/>
      <c r="R19584" s="19"/>
      <c r="U19584" s="27"/>
      <c r="Z19584" s="9"/>
      <c r="AA19584" s="9"/>
      <c r="AD19584" s="9"/>
    </row>
    <row r="19585" spans="8:30" x14ac:dyDescent="0.25">
      <c r="H19585" s="8"/>
      <c r="I19585" s="8"/>
      <c r="N19585" s="23"/>
      <c r="O19585" s="24"/>
      <c r="P19585" s="19"/>
      <c r="Q19585" s="19"/>
      <c r="R19585" s="19"/>
      <c r="U19585" s="27"/>
      <c r="Z19585" s="9"/>
      <c r="AA19585" s="9"/>
      <c r="AD19585" s="9"/>
    </row>
    <row r="19586" spans="8:30" x14ac:dyDescent="0.25">
      <c r="H19586" s="8"/>
      <c r="I19586" s="8"/>
      <c r="N19586" s="23"/>
      <c r="O19586" s="24"/>
      <c r="P19586" s="19"/>
      <c r="Q19586" s="19"/>
      <c r="R19586" s="19"/>
      <c r="U19586" s="27"/>
      <c r="Z19586" s="9"/>
      <c r="AA19586" s="9"/>
      <c r="AD19586" s="9"/>
    </row>
    <row r="19587" spans="8:30" x14ac:dyDescent="0.25">
      <c r="H19587" s="8"/>
      <c r="I19587" s="8"/>
      <c r="N19587" s="23"/>
      <c r="O19587" s="24"/>
      <c r="P19587" s="19"/>
      <c r="Q19587" s="19"/>
      <c r="R19587" s="19"/>
      <c r="U19587" s="27"/>
      <c r="Z19587" s="9"/>
      <c r="AA19587" s="9"/>
      <c r="AD19587" s="9"/>
    </row>
    <row r="19588" spans="8:30" x14ac:dyDescent="0.25">
      <c r="H19588" s="8"/>
      <c r="I19588" s="8"/>
      <c r="N19588" s="23"/>
      <c r="O19588" s="24"/>
      <c r="P19588" s="19"/>
      <c r="Q19588" s="19"/>
      <c r="R19588" s="19"/>
      <c r="U19588" s="27"/>
      <c r="Z19588" s="9"/>
      <c r="AA19588" s="9"/>
      <c r="AD19588" s="9"/>
    </row>
    <row r="19589" spans="8:30" x14ac:dyDescent="0.25">
      <c r="H19589" s="8"/>
      <c r="I19589" s="8"/>
      <c r="N19589" s="23"/>
      <c r="O19589" s="24"/>
      <c r="P19589" s="19"/>
      <c r="Q19589" s="19"/>
      <c r="R19589" s="19"/>
      <c r="U19589" s="27"/>
      <c r="Z19589" s="9"/>
      <c r="AA19589" s="9"/>
      <c r="AD19589" s="9"/>
    </row>
    <row r="19590" spans="8:30" x14ac:dyDescent="0.25">
      <c r="H19590" s="8"/>
      <c r="I19590" s="8"/>
      <c r="N19590" s="23"/>
      <c r="O19590" s="24"/>
      <c r="P19590" s="19"/>
      <c r="Q19590" s="19"/>
      <c r="R19590" s="19"/>
      <c r="U19590" s="27"/>
      <c r="Z19590" s="9"/>
      <c r="AA19590" s="9"/>
      <c r="AD19590" s="9"/>
    </row>
    <row r="19591" spans="8:30" x14ac:dyDescent="0.25">
      <c r="H19591" s="8"/>
      <c r="I19591" s="8"/>
      <c r="N19591" s="23"/>
      <c r="O19591" s="24"/>
      <c r="P19591" s="19"/>
      <c r="Q19591" s="19"/>
      <c r="R19591" s="19"/>
      <c r="U19591" s="27"/>
      <c r="Z19591" s="9"/>
      <c r="AA19591" s="9"/>
      <c r="AD19591" s="9"/>
    </row>
    <row r="19592" spans="8:30" x14ac:dyDescent="0.25">
      <c r="H19592" s="8"/>
      <c r="I19592" s="8"/>
      <c r="N19592" s="23"/>
      <c r="O19592" s="24"/>
      <c r="P19592" s="19"/>
      <c r="Q19592" s="19"/>
      <c r="R19592" s="19"/>
      <c r="U19592" s="27"/>
      <c r="Z19592" s="9"/>
      <c r="AA19592" s="9"/>
      <c r="AD19592" s="9"/>
    </row>
    <row r="19593" spans="8:30" x14ac:dyDescent="0.25">
      <c r="H19593" s="8"/>
      <c r="I19593" s="8"/>
      <c r="N19593" s="23"/>
      <c r="O19593" s="24"/>
      <c r="P19593" s="19"/>
      <c r="Q19593" s="19"/>
      <c r="R19593" s="19"/>
      <c r="U19593" s="27"/>
      <c r="Z19593" s="9"/>
      <c r="AA19593" s="9"/>
      <c r="AD19593" s="9"/>
    </row>
    <row r="19594" spans="8:30" x14ac:dyDescent="0.25">
      <c r="H19594" s="8"/>
      <c r="I19594" s="8"/>
      <c r="N19594" s="23"/>
      <c r="O19594" s="24"/>
      <c r="P19594" s="19"/>
      <c r="Q19594" s="19"/>
      <c r="R19594" s="19"/>
      <c r="U19594" s="27"/>
      <c r="Z19594" s="9"/>
      <c r="AA19594" s="9"/>
      <c r="AD19594" s="9"/>
    </row>
    <row r="19595" spans="8:30" x14ac:dyDescent="0.25">
      <c r="H19595" s="8"/>
      <c r="I19595" s="8"/>
      <c r="N19595" s="23"/>
      <c r="O19595" s="24"/>
      <c r="P19595" s="19"/>
      <c r="Q19595" s="19"/>
      <c r="R19595" s="19"/>
      <c r="U19595" s="27"/>
      <c r="Z19595" s="9"/>
      <c r="AA19595" s="9"/>
      <c r="AD19595" s="9"/>
    </row>
    <row r="19596" spans="8:30" x14ac:dyDescent="0.25">
      <c r="H19596" s="8"/>
      <c r="I19596" s="8"/>
      <c r="N19596" s="23"/>
      <c r="O19596" s="24"/>
      <c r="P19596" s="19"/>
      <c r="Q19596" s="19"/>
      <c r="R19596" s="19"/>
      <c r="U19596" s="27"/>
      <c r="Z19596" s="9"/>
      <c r="AA19596" s="9"/>
      <c r="AD19596" s="9"/>
    </row>
    <row r="19597" spans="8:30" x14ac:dyDescent="0.25">
      <c r="H19597" s="8"/>
      <c r="I19597" s="8"/>
      <c r="N19597" s="23"/>
      <c r="O19597" s="24"/>
      <c r="P19597" s="19"/>
      <c r="Q19597" s="19"/>
      <c r="R19597" s="19"/>
      <c r="U19597" s="27"/>
      <c r="Z19597" s="9"/>
      <c r="AA19597" s="9"/>
      <c r="AD19597" s="9"/>
    </row>
    <row r="19598" spans="8:30" x14ac:dyDescent="0.25">
      <c r="H19598" s="8"/>
      <c r="I19598" s="8"/>
      <c r="N19598" s="23"/>
      <c r="O19598" s="24"/>
      <c r="P19598" s="19"/>
      <c r="Q19598" s="19"/>
      <c r="R19598" s="19"/>
      <c r="U19598" s="27"/>
      <c r="Z19598" s="9"/>
      <c r="AA19598" s="9"/>
      <c r="AD19598" s="9"/>
    </row>
    <row r="19599" spans="8:30" x14ac:dyDescent="0.25">
      <c r="H19599" s="8"/>
      <c r="I19599" s="8"/>
      <c r="N19599" s="23"/>
      <c r="O19599" s="24"/>
      <c r="P19599" s="19"/>
      <c r="Q19599" s="19"/>
      <c r="R19599" s="19"/>
      <c r="U19599" s="27"/>
      <c r="Z19599" s="9"/>
      <c r="AA19599" s="9"/>
      <c r="AD19599" s="9"/>
    </row>
    <row r="19600" spans="8:30" x14ac:dyDescent="0.25">
      <c r="H19600" s="8"/>
      <c r="I19600" s="8"/>
      <c r="N19600" s="23"/>
      <c r="O19600" s="24"/>
      <c r="P19600" s="19"/>
      <c r="Q19600" s="19"/>
      <c r="R19600" s="19"/>
      <c r="U19600" s="27"/>
      <c r="Z19600" s="9"/>
      <c r="AA19600" s="9"/>
      <c r="AD19600" s="9"/>
    </row>
    <row r="19601" spans="8:30" x14ac:dyDescent="0.25">
      <c r="H19601" s="8"/>
      <c r="I19601" s="8"/>
      <c r="N19601" s="23"/>
      <c r="O19601" s="24"/>
      <c r="P19601" s="19"/>
      <c r="Q19601" s="19"/>
      <c r="R19601" s="19"/>
      <c r="U19601" s="27"/>
      <c r="Z19601" s="9"/>
      <c r="AA19601" s="9"/>
      <c r="AD19601" s="9"/>
    </row>
    <row r="19602" spans="8:30" x14ac:dyDescent="0.25">
      <c r="H19602" s="8"/>
      <c r="I19602" s="8"/>
      <c r="N19602" s="23"/>
      <c r="O19602" s="24"/>
      <c r="P19602" s="19"/>
      <c r="Q19602" s="19"/>
      <c r="R19602" s="19"/>
      <c r="U19602" s="27"/>
      <c r="Z19602" s="9"/>
      <c r="AA19602" s="9"/>
      <c r="AD19602" s="9"/>
    </row>
    <row r="19603" spans="8:30" x14ac:dyDescent="0.25">
      <c r="H19603" s="8"/>
      <c r="I19603" s="8"/>
      <c r="N19603" s="23"/>
      <c r="O19603" s="24"/>
      <c r="P19603" s="19"/>
      <c r="Q19603" s="19"/>
      <c r="R19603" s="19"/>
      <c r="U19603" s="27"/>
      <c r="Z19603" s="9"/>
      <c r="AA19603" s="9"/>
      <c r="AD19603" s="9"/>
    </row>
    <row r="19604" spans="8:30" x14ac:dyDescent="0.25">
      <c r="H19604" s="8"/>
      <c r="I19604" s="8"/>
      <c r="N19604" s="23"/>
      <c r="O19604" s="24"/>
      <c r="P19604" s="19"/>
      <c r="Q19604" s="19"/>
      <c r="R19604" s="19"/>
      <c r="U19604" s="27"/>
      <c r="Z19604" s="9"/>
      <c r="AA19604" s="9"/>
      <c r="AD19604" s="9"/>
    </row>
    <row r="19605" spans="8:30" x14ac:dyDescent="0.25">
      <c r="H19605" s="8"/>
      <c r="I19605" s="8"/>
      <c r="N19605" s="23"/>
      <c r="O19605" s="24"/>
      <c r="P19605" s="19"/>
      <c r="Q19605" s="19"/>
      <c r="R19605" s="19"/>
      <c r="U19605" s="27"/>
      <c r="Z19605" s="9"/>
      <c r="AA19605" s="9"/>
      <c r="AD19605" s="9"/>
    </row>
    <row r="19606" spans="8:30" x14ac:dyDescent="0.25">
      <c r="H19606" s="8"/>
      <c r="I19606" s="8"/>
      <c r="N19606" s="23"/>
      <c r="O19606" s="24"/>
      <c r="P19606" s="19"/>
      <c r="Q19606" s="19"/>
      <c r="R19606" s="19"/>
      <c r="U19606" s="27"/>
      <c r="Z19606" s="9"/>
      <c r="AA19606" s="9"/>
      <c r="AD19606" s="9"/>
    </row>
    <row r="19607" spans="8:30" x14ac:dyDescent="0.25">
      <c r="H19607" s="8"/>
      <c r="I19607" s="8"/>
      <c r="N19607" s="23"/>
      <c r="O19607" s="24"/>
      <c r="P19607" s="19"/>
      <c r="Q19607" s="19"/>
      <c r="R19607" s="19"/>
      <c r="U19607" s="27"/>
      <c r="Z19607" s="9"/>
      <c r="AA19607" s="9"/>
      <c r="AD19607" s="9"/>
    </row>
    <row r="19608" spans="8:30" x14ac:dyDescent="0.25">
      <c r="H19608" s="8"/>
      <c r="I19608" s="8"/>
      <c r="N19608" s="23"/>
      <c r="O19608" s="24"/>
      <c r="P19608" s="19"/>
      <c r="Q19608" s="19"/>
      <c r="R19608" s="19"/>
      <c r="U19608" s="27"/>
      <c r="Z19608" s="9"/>
      <c r="AA19608" s="9"/>
      <c r="AD19608" s="9"/>
    </row>
    <row r="19609" spans="8:30" x14ac:dyDescent="0.25">
      <c r="H19609" s="8"/>
      <c r="I19609" s="8"/>
      <c r="N19609" s="23"/>
      <c r="O19609" s="24"/>
      <c r="P19609" s="19"/>
      <c r="Q19609" s="19"/>
      <c r="R19609" s="19"/>
      <c r="U19609" s="27"/>
      <c r="Z19609" s="9"/>
      <c r="AA19609" s="9"/>
      <c r="AD19609" s="9"/>
    </row>
    <row r="19610" spans="8:30" x14ac:dyDescent="0.25">
      <c r="H19610" s="8"/>
      <c r="I19610" s="8"/>
      <c r="N19610" s="23"/>
      <c r="O19610" s="24"/>
      <c r="P19610" s="19"/>
      <c r="Q19610" s="19"/>
      <c r="R19610" s="19"/>
      <c r="U19610" s="27"/>
      <c r="Z19610" s="9"/>
      <c r="AA19610" s="9"/>
      <c r="AD19610" s="9"/>
    </row>
    <row r="19611" spans="8:30" x14ac:dyDescent="0.25">
      <c r="H19611" s="8"/>
      <c r="I19611" s="8"/>
      <c r="N19611" s="23"/>
      <c r="O19611" s="24"/>
      <c r="P19611" s="19"/>
      <c r="Q19611" s="19"/>
      <c r="R19611" s="19"/>
      <c r="U19611" s="27"/>
      <c r="Z19611" s="9"/>
      <c r="AA19611" s="9"/>
      <c r="AD19611" s="9"/>
    </row>
    <row r="19612" spans="8:30" x14ac:dyDescent="0.25">
      <c r="H19612" s="8"/>
      <c r="I19612" s="8"/>
      <c r="N19612" s="23"/>
      <c r="O19612" s="24"/>
      <c r="P19612" s="19"/>
      <c r="Q19612" s="19"/>
      <c r="R19612" s="19"/>
      <c r="U19612" s="27"/>
      <c r="Z19612" s="9"/>
      <c r="AA19612" s="9"/>
      <c r="AD19612" s="9"/>
    </row>
    <row r="19613" spans="8:30" x14ac:dyDescent="0.25">
      <c r="H19613" s="8"/>
      <c r="I19613" s="8"/>
      <c r="N19613" s="23"/>
      <c r="O19613" s="24"/>
      <c r="P19613" s="19"/>
      <c r="Q19613" s="19"/>
      <c r="R19613" s="19"/>
      <c r="U19613" s="27"/>
      <c r="Z19613" s="9"/>
      <c r="AA19613" s="9"/>
      <c r="AD19613" s="9"/>
    </row>
    <row r="19614" spans="8:30" x14ac:dyDescent="0.25">
      <c r="H19614" s="8"/>
      <c r="I19614" s="8"/>
      <c r="N19614" s="23"/>
      <c r="O19614" s="24"/>
      <c r="P19614" s="19"/>
      <c r="Q19614" s="19"/>
      <c r="R19614" s="19"/>
      <c r="U19614" s="27"/>
      <c r="Z19614" s="9"/>
      <c r="AA19614" s="9"/>
      <c r="AD19614" s="9"/>
    </row>
    <row r="19615" spans="8:30" x14ac:dyDescent="0.25">
      <c r="H19615" s="8"/>
      <c r="I19615" s="8"/>
      <c r="N19615" s="23"/>
      <c r="O19615" s="24"/>
      <c r="P19615" s="19"/>
      <c r="Q19615" s="19"/>
      <c r="R19615" s="19"/>
      <c r="U19615" s="27"/>
      <c r="Z19615" s="9"/>
      <c r="AA19615" s="9"/>
      <c r="AD19615" s="9"/>
    </row>
    <row r="19616" spans="8:30" x14ac:dyDescent="0.25">
      <c r="H19616" s="8"/>
      <c r="I19616" s="8"/>
      <c r="N19616" s="23"/>
      <c r="O19616" s="24"/>
      <c r="P19616" s="19"/>
      <c r="Q19616" s="19"/>
      <c r="R19616" s="19"/>
      <c r="U19616" s="27"/>
      <c r="Z19616" s="9"/>
      <c r="AA19616" s="9"/>
      <c r="AD19616" s="9"/>
    </row>
    <row r="19617" spans="8:30" x14ac:dyDescent="0.25">
      <c r="H19617" s="8"/>
      <c r="I19617" s="8"/>
      <c r="N19617" s="23"/>
      <c r="O19617" s="24"/>
      <c r="P19617" s="19"/>
      <c r="Q19617" s="19"/>
      <c r="R19617" s="19"/>
      <c r="U19617" s="27"/>
      <c r="Z19617" s="9"/>
      <c r="AA19617" s="9"/>
      <c r="AD19617" s="9"/>
    </row>
    <row r="19618" spans="8:30" x14ac:dyDescent="0.25">
      <c r="H19618" s="8"/>
      <c r="I19618" s="8"/>
      <c r="N19618" s="23"/>
      <c r="O19618" s="24"/>
      <c r="P19618" s="19"/>
      <c r="Q19618" s="19"/>
      <c r="R19618" s="19"/>
      <c r="U19618" s="27"/>
      <c r="Z19618" s="9"/>
      <c r="AA19618" s="9"/>
      <c r="AD19618" s="9"/>
    </row>
    <row r="19619" spans="8:30" x14ac:dyDescent="0.25">
      <c r="H19619" s="8"/>
      <c r="I19619" s="8"/>
      <c r="N19619" s="23"/>
      <c r="O19619" s="24"/>
      <c r="P19619" s="19"/>
      <c r="Q19619" s="19"/>
      <c r="R19619" s="19"/>
      <c r="U19619" s="27"/>
      <c r="Z19619" s="9"/>
      <c r="AA19619" s="9"/>
      <c r="AD19619" s="9"/>
    </row>
    <row r="19620" spans="8:30" x14ac:dyDescent="0.25">
      <c r="H19620" s="8"/>
      <c r="I19620" s="8"/>
      <c r="N19620" s="23"/>
      <c r="O19620" s="24"/>
      <c r="P19620" s="19"/>
      <c r="Q19620" s="19"/>
      <c r="R19620" s="19"/>
      <c r="U19620" s="27"/>
      <c r="Z19620" s="9"/>
      <c r="AA19620" s="9"/>
      <c r="AD19620" s="9"/>
    </row>
    <row r="19621" spans="8:30" x14ac:dyDescent="0.25">
      <c r="H19621" s="8"/>
      <c r="I19621" s="8"/>
      <c r="N19621" s="23"/>
      <c r="O19621" s="24"/>
      <c r="P19621" s="19"/>
      <c r="Q19621" s="19"/>
      <c r="R19621" s="19"/>
      <c r="U19621" s="27"/>
      <c r="Z19621" s="9"/>
      <c r="AA19621" s="9"/>
      <c r="AD19621" s="9"/>
    </row>
    <row r="19622" spans="8:30" x14ac:dyDescent="0.25">
      <c r="H19622" s="8"/>
      <c r="I19622" s="8"/>
      <c r="N19622" s="23"/>
      <c r="O19622" s="24"/>
      <c r="P19622" s="19"/>
      <c r="Q19622" s="19"/>
      <c r="R19622" s="19"/>
      <c r="U19622" s="27"/>
      <c r="Z19622" s="9"/>
      <c r="AA19622" s="9"/>
      <c r="AD19622" s="9"/>
    </row>
    <row r="19623" spans="8:30" x14ac:dyDescent="0.25">
      <c r="H19623" s="8"/>
      <c r="I19623" s="8"/>
      <c r="N19623" s="23"/>
      <c r="O19623" s="24"/>
      <c r="P19623" s="19"/>
      <c r="Q19623" s="19"/>
      <c r="R19623" s="19"/>
      <c r="U19623" s="27"/>
      <c r="Z19623" s="9"/>
      <c r="AA19623" s="9"/>
      <c r="AD19623" s="9"/>
    </row>
    <row r="19624" spans="8:30" x14ac:dyDescent="0.25">
      <c r="H19624" s="8"/>
      <c r="I19624" s="8"/>
      <c r="N19624" s="23"/>
      <c r="O19624" s="24"/>
      <c r="P19624" s="19"/>
      <c r="Q19624" s="19"/>
      <c r="R19624" s="19"/>
      <c r="U19624" s="27"/>
      <c r="Z19624" s="9"/>
      <c r="AA19624" s="9"/>
      <c r="AD19624" s="9"/>
    </row>
    <row r="19625" spans="8:30" x14ac:dyDescent="0.25">
      <c r="H19625" s="8"/>
      <c r="I19625" s="8"/>
      <c r="N19625" s="23"/>
      <c r="O19625" s="24"/>
      <c r="P19625" s="19"/>
      <c r="Q19625" s="19"/>
      <c r="R19625" s="19"/>
      <c r="U19625" s="27"/>
      <c r="Z19625" s="9"/>
      <c r="AA19625" s="9"/>
      <c r="AD19625" s="9"/>
    </row>
    <row r="19626" spans="8:30" x14ac:dyDescent="0.25">
      <c r="H19626" s="8"/>
      <c r="I19626" s="8"/>
      <c r="N19626" s="23"/>
      <c r="O19626" s="24"/>
      <c r="P19626" s="19"/>
      <c r="Q19626" s="19"/>
      <c r="R19626" s="19"/>
      <c r="U19626" s="27"/>
      <c r="Z19626" s="9"/>
      <c r="AA19626" s="9"/>
      <c r="AD19626" s="9"/>
    </row>
    <row r="19627" spans="8:30" x14ac:dyDescent="0.25">
      <c r="H19627" s="8"/>
      <c r="I19627" s="8"/>
      <c r="N19627" s="23"/>
      <c r="O19627" s="24"/>
      <c r="P19627" s="19"/>
      <c r="Q19627" s="19"/>
      <c r="R19627" s="19"/>
      <c r="U19627" s="27"/>
      <c r="Z19627" s="9"/>
      <c r="AA19627" s="9"/>
      <c r="AD19627" s="9"/>
    </row>
    <row r="19628" spans="8:30" x14ac:dyDescent="0.25">
      <c r="H19628" s="8"/>
      <c r="I19628" s="8"/>
      <c r="N19628" s="23"/>
      <c r="O19628" s="24"/>
      <c r="P19628" s="19"/>
      <c r="Q19628" s="19"/>
      <c r="R19628" s="19"/>
      <c r="U19628" s="27"/>
      <c r="Z19628" s="9"/>
      <c r="AA19628" s="9"/>
      <c r="AD19628" s="9"/>
    </row>
    <row r="19629" spans="8:30" x14ac:dyDescent="0.25">
      <c r="H19629" s="8"/>
      <c r="I19629" s="8"/>
      <c r="N19629" s="23"/>
      <c r="O19629" s="24"/>
      <c r="P19629" s="19"/>
      <c r="Q19629" s="19"/>
      <c r="R19629" s="19"/>
      <c r="U19629" s="27"/>
      <c r="Z19629" s="9"/>
      <c r="AA19629" s="9"/>
      <c r="AD19629" s="9"/>
    </row>
    <row r="19630" spans="8:30" x14ac:dyDescent="0.25">
      <c r="H19630" s="8"/>
      <c r="I19630" s="8"/>
      <c r="N19630" s="23"/>
      <c r="O19630" s="24"/>
      <c r="P19630" s="19"/>
      <c r="Q19630" s="19"/>
      <c r="R19630" s="19"/>
      <c r="U19630" s="27"/>
      <c r="Z19630" s="9"/>
      <c r="AA19630" s="9"/>
      <c r="AD19630" s="9"/>
    </row>
    <row r="19631" spans="8:30" x14ac:dyDescent="0.25">
      <c r="H19631" s="8"/>
      <c r="I19631" s="8"/>
      <c r="N19631" s="23"/>
      <c r="O19631" s="24"/>
      <c r="P19631" s="19"/>
      <c r="Q19631" s="19"/>
      <c r="R19631" s="19"/>
      <c r="U19631" s="27"/>
      <c r="Z19631" s="9"/>
      <c r="AA19631" s="9"/>
      <c r="AD19631" s="9"/>
    </row>
    <row r="19632" spans="8:30" x14ac:dyDescent="0.25">
      <c r="H19632" s="8"/>
      <c r="I19632" s="8"/>
      <c r="N19632" s="23"/>
      <c r="O19632" s="24"/>
      <c r="P19632" s="19"/>
      <c r="Q19632" s="19"/>
      <c r="R19632" s="19"/>
      <c r="U19632" s="27"/>
      <c r="Z19632" s="9"/>
      <c r="AA19632" s="9"/>
      <c r="AD19632" s="9"/>
    </row>
    <row r="19633" spans="8:30" x14ac:dyDescent="0.25">
      <c r="H19633" s="8"/>
      <c r="I19633" s="8"/>
      <c r="N19633" s="23"/>
      <c r="O19633" s="24"/>
      <c r="P19633" s="19"/>
      <c r="Q19633" s="19"/>
      <c r="R19633" s="19"/>
      <c r="U19633" s="27"/>
      <c r="Z19633" s="9"/>
      <c r="AA19633" s="9"/>
      <c r="AD19633" s="9"/>
    </row>
    <row r="19634" spans="8:30" x14ac:dyDescent="0.25">
      <c r="H19634" s="8"/>
      <c r="I19634" s="8"/>
      <c r="N19634" s="23"/>
      <c r="O19634" s="24"/>
      <c r="P19634" s="19"/>
      <c r="Q19634" s="19"/>
      <c r="R19634" s="19"/>
      <c r="U19634" s="27"/>
      <c r="Z19634" s="9"/>
      <c r="AA19634" s="9"/>
      <c r="AD19634" s="9"/>
    </row>
    <row r="19635" spans="8:30" x14ac:dyDescent="0.25">
      <c r="H19635" s="8"/>
      <c r="I19635" s="8"/>
      <c r="N19635" s="23"/>
      <c r="O19635" s="24"/>
      <c r="P19635" s="19"/>
      <c r="Q19635" s="19"/>
      <c r="R19635" s="19"/>
      <c r="U19635" s="27"/>
      <c r="Z19635" s="9"/>
      <c r="AA19635" s="9"/>
      <c r="AD19635" s="9"/>
    </row>
    <row r="19636" spans="8:30" x14ac:dyDescent="0.25">
      <c r="H19636" s="8"/>
      <c r="I19636" s="8"/>
      <c r="N19636" s="23"/>
      <c r="O19636" s="24"/>
      <c r="P19636" s="19"/>
      <c r="Q19636" s="19"/>
      <c r="R19636" s="19"/>
      <c r="U19636" s="27"/>
      <c r="Z19636" s="9"/>
      <c r="AA19636" s="9"/>
      <c r="AD19636" s="9"/>
    </row>
    <row r="19637" spans="8:30" x14ac:dyDescent="0.25">
      <c r="H19637" s="8"/>
      <c r="I19637" s="8"/>
      <c r="N19637" s="23"/>
      <c r="O19637" s="24"/>
      <c r="P19637" s="19"/>
      <c r="Q19637" s="19"/>
      <c r="R19637" s="19"/>
      <c r="U19637" s="27"/>
      <c r="Z19637" s="9"/>
      <c r="AA19637" s="9"/>
      <c r="AD19637" s="9"/>
    </row>
    <row r="19638" spans="8:30" x14ac:dyDescent="0.25">
      <c r="H19638" s="8"/>
      <c r="I19638" s="8"/>
      <c r="N19638" s="23"/>
      <c r="O19638" s="24"/>
      <c r="P19638" s="19"/>
      <c r="Q19638" s="19"/>
      <c r="R19638" s="19"/>
      <c r="U19638" s="27"/>
      <c r="Z19638" s="9"/>
      <c r="AA19638" s="9"/>
      <c r="AD19638" s="9"/>
    </row>
    <row r="19639" spans="8:30" x14ac:dyDescent="0.25">
      <c r="H19639" s="8"/>
      <c r="I19639" s="8"/>
      <c r="N19639" s="23"/>
      <c r="O19639" s="24"/>
      <c r="P19639" s="19"/>
      <c r="Q19639" s="19"/>
      <c r="R19639" s="19"/>
      <c r="U19639" s="27"/>
      <c r="Z19639" s="9"/>
      <c r="AA19639" s="9"/>
      <c r="AD19639" s="9"/>
    </row>
    <row r="19640" spans="8:30" x14ac:dyDescent="0.25">
      <c r="H19640" s="8"/>
      <c r="I19640" s="8"/>
      <c r="N19640" s="23"/>
      <c r="O19640" s="24"/>
      <c r="P19640" s="19"/>
      <c r="Q19640" s="19"/>
      <c r="R19640" s="19"/>
      <c r="U19640" s="27"/>
      <c r="Z19640" s="9"/>
      <c r="AA19640" s="9"/>
      <c r="AD19640" s="9"/>
    </row>
    <row r="19641" spans="8:30" x14ac:dyDescent="0.25">
      <c r="H19641" s="8"/>
      <c r="I19641" s="8"/>
      <c r="N19641" s="23"/>
      <c r="O19641" s="24"/>
      <c r="P19641" s="19"/>
      <c r="Q19641" s="19"/>
      <c r="R19641" s="19"/>
      <c r="U19641" s="27"/>
      <c r="Z19641" s="9"/>
      <c r="AA19641" s="9"/>
      <c r="AD19641" s="9"/>
    </row>
    <row r="19642" spans="8:30" x14ac:dyDescent="0.25">
      <c r="H19642" s="8"/>
      <c r="I19642" s="8"/>
      <c r="N19642" s="23"/>
      <c r="O19642" s="24"/>
      <c r="P19642" s="19"/>
      <c r="Q19642" s="19"/>
      <c r="R19642" s="19"/>
      <c r="U19642" s="27"/>
      <c r="Z19642" s="9"/>
      <c r="AA19642" s="9"/>
      <c r="AD19642" s="9"/>
    </row>
    <row r="19643" spans="8:30" x14ac:dyDescent="0.25">
      <c r="H19643" s="8"/>
      <c r="I19643" s="8"/>
      <c r="N19643" s="23"/>
      <c r="O19643" s="24"/>
      <c r="P19643" s="19"/>
      <c r="Q19643" s="19"/>
      <c r="R19643" s="19"/>
      <c r="U19643" s="27"/>
      <c r="Z19643" s="9"/>
      <c r="AA19643" s="9"/>
      <c r="AD19643" s="9"/>
    </row>
    <row r="19644" spans="8:30" x14ac:dyDescent="0.25">
      <c r="H19644" s="8"/>
      <c r="I19644" s="8"/>
      <c r="N19644" s="23"/>
      <c r="O19644" s="24"/>
      <c r="P19644" s="19"/>
      <c r="Q19644" s="19"/>
      <c r="R19644" s="19"/>
      <c r="U19644" s="27"/>
      <c r="Z19644" s="9"/>
      <c r="AA19644" s="9"/>
      <c r="AD19644" s="9"/>
    </row>
    <row r="19645" spans="8:30" x14ac:dyDescent="0.25">
      <c r="H19645" s="8"/>
      <c r="I19645" s="8"/>
      <c r="N19645" s="23"/>
      <c r="O19645" s="24"/>
      <c r="P19645" s="19"/>
      <c r="Q19645" s="19"/>
      <c r="R19645" s="19"/>
      <c r="U19645" s="27"/>
      <c r="Z19645" s="9"/>
      <c r="AA19645" s="9"/>
      <c r="AD19645" s="9"/>
    </row>
    <row r="19646" spans="8:30" x14ac:dyDescent="0.25">
      <c r="H19646" s="8"/>
      <c r="I19646" s="8"/>
      <c r="N19646" s="23"/>
      <c r="O19646" s="24"/>
      <c r="P19646" s="19"/>
      <c r="Q19646" s="19"/>
      <c r="R19646" s="19"/>
      <c r="U19646" s="27"/>
      <c r="Z19646" s="9"/>
      <c r="AA19646" s="9"/>
      <c r="AD19646" s="9"/>
    </row>
    <row r="19647" spans="8:30" x14ac:dyDescent="0.25">
      <c r="H19647" s="8"/>
      <c r="I19647" s="8"/>
      <c r="N19647" s="23"/>
      <c r="O19647" s="24"/>
      <c r="P19647" s="19"/>
      <c r="Q19647" s="19"/>
      <c r="R19647" s="19"/>
      <c r="U19647" s="27"/>
      <c r="Z19647" s="9"/>
      <c r="AA19647" s="9"/>
      <c r="AD19647" s="9"/>
    </row>
    <row r="19648" spans="8:30" x14ac:dyDescent="0.25">
      <c r="H19648" s="8"/>
      <c r="I19648" s="8"/>
      <c r="N19648" s="23"/>
      <c r="O19648" s="24"/>
      <c r="P19648" s="19"/>
      <c r="Q19648" s="19"/>
      <c r="R19648" s="19"/>
      <c r="U19648" s="27"/>
      <c r="Z19648" s="9"/>
      <c r="AA19648" s="9"/>
      <c r="AD19648" s="9"/>
    </row>
    <row r="19649" spans="8:30" x14ac:dyDescent="0.25">
      <c r="H19649" s="8"/>
      <c r="I19649" s="8"/>
      <c r="N19649" s="23"/>
      <c r="O19649" s="24"/>
      <c r="P19649" s="19"/>
      <c r="Q19649" s="19"/>
      <c r="R19649" s="19"/>
      <c r="U19649" s="27"/>
      <c r="Z19649" s="9"/>
      <c r="AA19649" s="9"/>
      <c r="AD19649" s="9"/>
    </row>
    <row r="19650" spans="8:30" x14ac:dyDescent="0.25">
      <c r="H19650" s="8"/>
      <c r="I19650" s="8"/>
      <c r="N19650" s="23"/>
      <c r="O19650" s="24"/>
      <c r="P19650" s="19"/>
      <c r="Q19650" s="19"/>
      <c r="R19650" s="19"/>
      <c r="U19650" s="27"/>
      <c r="Z19650" s="9"/>
      <c r="AA19650" s="9"/>
      <c r="AD19650" s="9"/>
    </row>
    <row r="19651" spans="8:30" x14ac:dyDescent="0.25">
      <c r="H19651" s="8"/>
      <c r="I19651" s="8"/>
      <c r="N19651" s="23"/>
      <c r="O19651" s="24"/>
      <c r="P19651" s="19"/>
      <c r="Q19651" s="19"/>
      <c r="R19651" s="19"/>
      <c r="U19651" s="27"/>
      <c r="Z19651" s="9"/>
      <c r="AA19651" s="9"/>
      <c r="AD19651" s="9"/>
    </row>
    <row r="19652" spans="8:30" x14ac:dyDescent="0.25">
      <c r="H19652" s="8"/>
      <c r="I19652" s="8"/>
      <c r="N19652" s="23"/>
      <c r="O19652" s="24"/>
      <c r="P19652" s="19"/>
      <c r="Q19652" s="19"/>
      <c r="R19652" s="19"/>
      <c r="U19652" s="27"/>
      <c r="Z19652" s="9"/>
      <c r="AA19652" s="9"/>
      <c r="AD19652" s="9"/>
    </row>
    <row r="19653" spans="8:30" x14ac:dyDescent="0.25">
      <c r="H19653" s="8"/>
      <c r="I19653" s="8"/>
      <c r="N19653" s="23"/>
      <c r="O19653" s="24"/>
      <c r="P19653" s="19"/>
      <c r="Q19653" s="19"/>
      <c r="R19653" s="19"/>
      <c r="U19653" s="27"/>
      <c r="Z19653" s="9"/>
      <c r="AA19653" s="9"/>
      <c r="AD19653" s="9"/>
    </row>
    <row r="19654" spans="8:30" x14ac:dyDescent="0.25">
      <c r="H19654" s="8"/>
      <c r="I19654" s="8"/>
      <c r="N19654" s="23"/>
      <c r="O19654" s="24"/>
      <c r="P19654" s="19"/>
      <c r="Q19654" s="19"/>
      <c r="R19654" s="19"/>
      <c r="U19654" s="27"/>
      <c r="Z19654" s="9"/>
      <c r="AA19654" s="9"/>
      <c r="AD19654" s="9"/>
    </row>
    <row r="19655" spans="8:30" x14ac:dyDescent="0.25">
      <c r="H19655" s="8"/>
      <c r="I19655" s="8"/>
      <c r="N19655" s="23"/>
      <c r="O19655" s="24"/>
      <c r="P19655" s="19"/>
      <c r="Q19655" s="19"/>
      <c r="R19655" s="19"/>
      <c r="U19655" s="27"/>
      <c r="Z19655" s="9"/>
      <c r="AA19655" s="9"/>
      <c r="AD19655" s="9"/>
    </row>
    <row r="19656" spans="8:30" x14ac:dyDescent="0.25">
      <c r="H19656" s="8"/>
      <c r="I19656" s="8"/>
      <c r="N19656" s="23"/>
      <c r="O19656" s="24"/>
      <c r="P19656" s="19"/>
      <c r="Q19656" s="19"/>
      <c r="R19656" s="19"/>
      <c r="U19656" s="27"/>
      <c r="Z19656" s="9"/>
      <c r="AA19656" s="9"/>
      <c r="AD19656" s="9"/>
    </row>
    <row r="19657" spans="8:30" x14ac:dyDescent="0.25">
      <c r="H19657" s="8"/>
      <c r="I19657" s="8"/>
      <c r="N19657" s="23"/>
      <c r="O19657" s="24"/>
      <c r="P19657" s="19"/>
      <c r="Q19657" s="19"/>
      <c r="R19657" s="19"/>
      <c r="U19657" s="27"/>
      <c r="Z19657" s="9"/>
      <c r="AA19657" s="9"/>
      <c r="AD19657" s="9"/>
    </row>
    <row r="19658" spans="8:30" x14ac:dyDescent="0.25">
      <c r="H19658" s="8"/>
      <c r="I19658" s="8"/>
      <c r="N19658" s="23"/>
      <c r="O19658" s="24"/>
      <c r="P19658" s="19"/>
      <c r="Q19658" s="19"/>
      <c r="R19658" s="19"/>
      <c r="U19658" s="27"/>
      <c r="Z19658" s="9"/>
      <c r="AA19658" s="9"/>
      <c r="AD19658" s="9"/>
    </row>
    <row r="19659" spans="8:30" x14ac:dyDescent="0.25">
      <c r="H19659" s="8"/>
      <c r="I19659" s="8"/>
      <c r="N19659" s="23"/>
      <c r="O19659" s="24"/>
      <c r="P19659" s="19"/>
      <c r="Q19659" s="19"/>
      <c r="R19659" s="19"/>
      <c r="U19659" s="27"/>
      <c r="Z19659" s="9"/>
      <c r="AA19659" s="9"/>
      <c r="AD19659" s="9"/>
    </row>
    <row r="19660" spans="8:30" x14ac:dyDescent="0.25">
      <c r="H19660" s="8"/>
      <c r="I19660" s="8"/>
      <c r="N19660" s="23"/>
      <c r="O19660" s="24"/>
      <c r="P19660" s="19"/>
      <c r="Q19660" s="19"/>
      <c r="R19660" s="19"/>
      <c r="U19660" s="27"/>
      <c r="Z19660" s="9"/>
      <c r="AA19660" s="9"/>
      <c r="AD19660" s="9"/>
    </row>
    <row r="19661" spans="8:30" x14ac:dyDescent="0.25">
      <c r="H19661" s="8"/>
      <c r="I19661" s="8"/>
      <c r="N19661" s="23"/>
      <c r="O19661" s="24"/>
      <c r="P19661" s="19"/>
      <c r="Q19661" s="19"/>
      <c r="R19661" s="19"/>
      <c r="U19661" s="27"/>
      <c r="Z19661" s="9"/>
      <c r="AA19661" s="9"/>
      <c r="AD19661" s="9"/>
    </row>
    <row r="19662" spans="8:30" x14ac:dyDescent="0.25">
      <c r="H19662" s="8"/>
      <c r="I19662" s="8"/>
      <c r="N19662" s="23"/>
      <c r="O19662" s="24"/>
      <c r="P19662" s="19"/>
      <c r="Q19662" s="19"/>
      <c r="R19662" s="19"/>
      <c r="U19662" s="27"/>
      <c r="Z19662" s="9"/>
      <c r="AA19662" s="9"/>
      <c r="AD19662" s="9"/>
    </row>
    <row r="19663" spans="8:30" x14ac:dyDescent="0.25">
      <c r="H19663" s="8"/>
      <c r="I19663" s="8"/>
      <c r="N19663" s="23"/>
      <c r="O19663" s="24"/>
      <c r="P19663" s="19"/>
      <c r="Q19663" s="19"/>
      <c r="R19663" s="19"/>
      <c r="U19663" s="27"/>
      <c r="Z19663" s="9"/>
      <c r="AA19663" s="9"/>
      <c r="AD19663" s="9"/>
    </row>
    <row r="19664" spans="8:30" x14ac:dyDescent="0.25">
      <c r="H19664" s="8"/>
      <c r="I19664" s="8"/>
      <c r="N19664" s="23"/>
      <c r="O19664" s="24"/>
      <c r="P19664" s="19"/>
      <c r="Q19664" s="19"/>
      <c r="R19664" s="19"/>
      <c r="U19664" s="27"/>
      <c r="Z19664" s="9"/>
      <c r="AA19664" s="9"/>
      <c r="AD19664" s="9"/>
    </row>
    <row r="19665" spans="8:30" x14ac:dyDescent="0.25">
      <c r="H19665" s="8"/>
      <c r="I19665" s="8"/>
      <c r="N19665" s="23"/>
      <c r="O19665" s="24"/>
      <c r="P19665" s="19"/>
      <c r="Q19665" s="19"/>
      <c r="R19665" s="19"/>
      <c r="U19665" s="27"/>
      <c r="Z19665" s="9"/>
      <c r="AA19665" s="9"/>
      <c r="AD19665" s="9"/>
    </row>
    <row r="19666" spans="8:30" x14ac:dyDescent="0.25">
      <c r="H19666" s="8"/>
      <c r="I19666" s="8"/>
      <c r="N19666" s="23"/>
      <c r="O19666" s="24"/>
      <c r="P19666" s="19"/>
      <c r="Q19666" s="19"/>
      <c r="R19666" s="19"/>
      <c r="U19666" s="27"/>
      <c r="Z19666" s="9"/>
      <c r="AA19666" s="9"/>
      <c r="AD19666" s="9"/>
    </row>
    <row r="19667" spans="8:30" x14ac:dyDescent="0.25">
      <c r="H19667" s="8"/>
      <c r="I19667" s="8"/>
      <c r="N19667" s="23"/>
      <c r="O19667" s="24"/>
      <c r="P19667" s="19"/>
      <c r="Q19667" s="19"/>
      <c r="R19667" s="19"/>
      <c r="U19667" s="27"/>
      <c r="Z19667" s="9"/>
      <c r="AA19667" s="9"/>
      <c r="AD19667" s="9"/>
    </row>
    <row r="19668" spans="8:30" x14ac:dyDescent="0.25">
      <c r="H19668" s="8"/>
      <c r="I19668" s="8"/>
      <c r="N19668" s="23"/>
      <c r="O19668" s="24"/>
      <c r="P19668" s="19"/>
      <c r="Q19668" s="19"/>
      <c r="R19668" s="19"/>
      <c r="U19668" s="27"/>
      <c r="Z19668" s="9"/>
      <c r="AA19668" s="9"/>
      <c r="AD19668" s="9"/>
    </row>
    <row r="19669" spans="8:30" x14ac:dyDescent="0.25">
      <c r="H19669" s="8"/>
      <c r="I19669" s="8"/>
      <c r="N19669" s="23"/>
      <c r="O19669" s="24"/>
      <c r="P19669" s="19"/>
      <c r="Q19669" s="19"/>
      <c r="R19669" s="19"/>
      <c r="U19669" s="27"/>
      <c r="Z19669" s="9"/>
      <c r="AA19669" s="9"/>
      <c r="AD19669" s="9"/>
    </row>
    <row r="19670" spans="8:30" x14ac:dyDescent="0.25">
      <c r="H19670" s="8"/>
      <c r="I19670" s="8"/>
      <c r="N19670" s="23"/>
      <c r="O19670" s="24"/>
      <c r="P19670" s="19"/>
      <c r="Q19670" s="19"/>
      <c r="R19670" s="19"/>
      <c r="U19670" s="27"/>
      <c r="Z19670" s="9"/>
      <c r="AA19670" s="9"/>
      <c r="AD19670" s="9"/>
    </row>
    <row r="19671" spans="8:30" x14ac:dyDescent="0.25">
      <c r="H19671" s="8"/>
      <c r="I19671" s="8"/>
      <c r="N19671" s="23"/>
      <c r="O19671" s="24"/>
      <c r="P19671" s="19"/>
      <c r="Q19671" s="19"/>
      <c r="R19671" s="19"/>
      <c r="U19671" s="27"/>
      <c r="Z19671" s="9"/>
      <c r="AA19671" s="9"/>
      <c r="AD19671" s="9"/>
    </row>
    <row r="19672" spans="8:30" x14ac:dyDescent="0.25">
      <c r="H19672" s="8"/>
      <c r="I19672" s="8"/>
      <c r="N19672" s="23"/>
      <c r="O19672" s="24"/>
      <c r="P19672" s="19"/>
      <c r="Q19672" s="19"/>
      <c r="R19672" s="19"/>
      <c r="U19672" s="27"/>
      <c r="Z19672" s="19"/>
      <c r="AA19672" s="24"/>
    </row>
    <row r="19673" spans="8:30" x14ac:dyDescent="0.25">
      <c r="H19673" s="8"/>
      <c r="I19673" s="8"/>
      <c r="N19673" s="23"/>
      <c r="O19673" s="24"/>
      <c r="P19673" s="19"/>
      <c r="Q19673" s="19"/>
      <c r="R19673" s="19"/>
      <c r="U19673" s="27"/>
      <c r="Z19673" s="19"/>
      <c r="AA19673" s="24"/>
    </row>
    <row r="19674" spans="8:30" x14ac:dyDescent="0.25">
      <c r="H19674" s="8"/>
      <c r="I19674" s="8"/>
      <c r="N19674" s="23"/>
      <c r="O19674" s="24"/>
      <c r="P19674" s="19"/>
      <c r="Q19674" s="19"/>
      <c r="R19674" s="19"/>
      <c r="U19674" s="27"/>
      <c r="Z19674" s="19"/>
      <c r="AA19674" s="24"/>
    </row>
    <row r="19675" spans="8:30" x14ac:dyDescent="0.25">
      <c r="H19675" s="8"/>
      <c r="I19675" s="8"/>
      <c r="N19675" s="23"/>
      <c r="O19675" s="24"/>
      <c r="P19675" s="19"/>
      <c r="Q19675" s="19"/>
      <c r="R19675" s="19"/>
      <c r="U19675" s="27"/>
      <c r="Z19675" s="19"/>
      <c r="AA19675" s="24"/>
    </row>
    <row r="19676" spans="8:30" x14ac:dyDescent="0.25">
      <c r="H19676" s="8"/>
      <c r="I19676" s="8"/>
      <c r="N19676" s="23"/>
      <c r="O19676" s="24"/>
      <c r="P19676" s="19"/>
      <c r="Q19676" s="19"/>
      <c r="R19676" s="19"/>
      <c r="U19676" s="27"/>
      <c r="Z19676" s="19"/>
      <c r="AA19676" s="24"/>
    </row>
    <row r="19677" spans="8:30" x14ac:dyDescent="0.25">
      <c r="H19677" s="8"/>
      <c r="I19677" s="8"/>
      <c r="N19677" s="23"/>
      <c r="O19677" s="24"/>
      <c r="P19677" s="19"/>
      <c r="Q19677" s="19"/>
      <c r="R19677" s="19"/>
      <c r="U19677" s="27"/>
      <c r="Z19677" s="19"/>
      <c r="AA19677" s="24"/>
    </row>
    <row r="19678" spans="8:30" x14ac:dyDescent="0.25">
      <c r="H19678" s="8"/>
      <c r="I19678" s="8"/>
      <c r="N19678" s="23"/>
      <c r="O19678" s="24"/>
      <c r="P19678" s="19"/>
      <c r="Q19678" s="19"/>
      <c r="R19678" s="19"/>
      <c r="U19678" s="27"/>
      <c r="Z19678" s="19"/>
      <c r="AA19678" s="24"/>
    </row>
    <row r="19679" spans="8:30" x14ac:dyDescent="0.25">
      <c r="H19679" s="8"/>
      <c r="I19679" s="8"/>
      <c r="N19679" s="23"/>
      <c r="O19679" s="24"/>
      <c r="P19679" s="19"/>
      <c r="Q19679" s="19"/>
      <c r="R19679" s="19"/>
      <c r="U19679" s="27"/>
      <c r="Z19679" s="19"/>
      <c r="AA19679" s="24"/>
    </row>
    <row r="19680" spans="8:30" x14ac:dyDescent="0.25">
      <c r="H19680" s="8"/>
      <c r="I19680" s="8"/>
      <c r="N19680" s="23"/>
      <c r="O19680" s="24"/>
      <c r="P19680" s="19"/>
      <c r="Q19680" s="19"/>
      <c r="R19680" s="19"/>
      <c r="U19680" s="27"/>
      <c r="Z19680" s="19"/>
      <c r="AA19680" s="24"/>
    </row>
    <row r="19681" spans="8:27" x14ac:dyDescent="0.25">
      <c r="H19681" s="8"/>
      <c r="I19681" s="8"/>
      <c r="N19681" s="23"/>
      <c r="O19681" s="24"/>
      <c r="P19681" s="19"/>
      <c r="Q19681" s="19"/>
      <c r="R19681" s="19"/>
      <c r="U19681" s="27"/>
      <c r="Z19681" s="19"/>
      <c r="AA19681" s="24"/>
    </row>
    <row r="19682" spans="8:27" x14ac:dyDescent="0.25">
      <c r="H19682" s="8"/>
      <c r="I19682" s="8"/>
      <c r="N19682" s="23"/>
      <c r="O19682" s="24"/>
      <c r="P19682" s="19"/>
      <c r="Q19682" s="19"/>
      <c r="R19682" s="19"/>
      <c r="U19682" s="27"/>
      <c r="Z19682" s="19"/>
      <c r="AA19682" s="24"/>
    </row>
    <row r="19683" spans="8:27" x14ac:dyDescent="0.25">
      <c r="H19683" s="8"/>
      <c r="I19683" s="8"/>
      <c r="N19683" s="23"/>
      <c r="O19683" s="24"/>
      <c r="P19683" s="19"/>
      <c r="Q19683" s="19"/>
      <c r="R19683" s="19"/>
      <c r="U19683" s="27"/>
      <c r="Z19683" s="19"/>
      <c r="AA19683" s="24"/>
    </row>
    <row r="19684" spans="8:27" x14ac:dyDescent="0.25">
      <c r="H19684" s="8"/>
      <c r="I19684" s="8"/>
      <c r="N19684" s="23"/>
      <c r="O19684" s="24"/>
      <c r="P19684" s="19"/>
      <c r="Q19684" s="19"/>
      <c r="R19684" s="19"/>
      <c r="U19684" s="27"/>
      <c r="Z19684" s="19"/>
      <c r="AA19684" s="24"/>
    </row>
    <row r="19685" spans="8:27" x14ac:dyDescent="0.25">
      <c r="H19685" s="8"/>
      <c r="I19685" s="8"/>
      <c r="N19685" s="23"/>
      <c r="O19685" s="24"/>
      <c r="P19685" s="19"/>
      <c r="Q19685" s="19"/>
      <c r="R19685" s="19"/>
      <c r="U19685" s="27"/>
      <c r="Z19685" s="19"/>
      <c r="AA19685" s="24"/>
    </row>
    <row r="19686" spans="8:27" x14ac:dyDescent="0.25">
      <c r="H19686" s="8"/>
      <c r="I19686" s="8"/>
      <c r="N19686" s="23"/>
      <c r="O19686" s="24"/>
      <c r="P19686" s="19"/>
      <c r="Q19686" s="19"/>
      <c r="R19686" s="19"/>
      <c r="U19686" s="27"/>
      <c r="Z19686" s="19"/>
      <c r="AA19686" s="24"/>
    </row>
    <row r="19687" spans="8:27" x14ac:dyDescent="0.25">
      <c r="H19687" s="8"/>
      <c r="I19687" s="8"/>
      <c r="N19687" s="23"/>
      <c r="O19687" s="24"/>
      <c r="P19687" s="19"/>
      <c r="Q19687" s="19"/>
      <c r="R19687" s="19"/>
      <c r="U19687" s="27"/>
      <c r="Z19687" s="19"/>
      <c r="AA19687" s="24"/>
    </row>
    <row r="19688" spans="8:27" x14ac:dyDescent="0.25">
      <c r="H19688" s="8"/>
      <c r="I19688" s="8"/>
      <c r="N19688" s="23"/>
      <c r="O19688" s="24"/>
      <c r="P19688" s="19"/>
      <c r="Q19688" s="19"/>
      <c r="R19688" s="19"/>
      <c r="U19688" s="27"/>
      <c r="Z19688" s="19"/>
      <c r="AA19688" s="24"/>
    </row>
    <row r="19689" spans="8:27" x14ac:dyDescent="0.25">
      <c r="H19689" s="8"/>
      <c r="I19689" s="8"/>
      <c r="N19689" s="23"/>
      <c r="O19689" s="24"/>
      <c r="P19689" s="19"/>
      <c r="Q19689" s="19"/>
      <c r="R19689" s="19"/>
      <c r="U19689" s="27"/>
      <c r="Z19689" s="19"/>
      <c r="AA19689" s="24"/>
    </row>
    <row r="19690" spans="8:27" x14ac:dyDescent="0.25">
      <c r="H19690" s="8"/>
      <c r="I19690" s="8"/>
      <c r="N19690" s="23"/>
      <c r="O19690" s="24"/>
      <c r="P19690" s="19"/>
      <c r="Q19690" s="19"/>
      <c r="R19690" s="19"/>
      <c r="U19690" s="27"/>
      <c r="Z19690" s="19"/>
      <c r="AA19690" s="24"/>
    </row>
    <row r="19691" spans="8:27" x14ac:dyDescent="0.25">
      <c r="H19691" s="8"/>
      <c r="I19691" s="8"/>
      <c r="N19691" s="23"/>
      <c r="O19691" s="24"/>
      <c r="P19691" s="19"/>
      <c r="Q19691" s="19"/>
      <c r="R19691" s="19"/>
      <c r="U19691" s="27"/>
      <c r="Z19691" s="19"/>
      <c r="AA19691" s="24"/>
    </row>
    <row r="19692" spans="8:27" x14ac:dyDescent="0.25">
      <c r="H19692" s="8"/>
      <c r="I19692" s="8"/>
      <c r="N19692" s="23"/>
      <c r="O19692" s="24"/>
      <c r="P19692" s="19"/>
      <c r="Q19692" s="19"/>
      <c r="R19692" s="19"/>
      <c r="U19692" s="27"/>
      <c r="Z19692" s="19"/>
      <c r="AA19692" s="24"/>
    </row>
    <row r="19693" spans="8:27" x14ac:dyDescent="0.25">
      <c r="H19693" s="8"/>
      <c r="I19693" s="8"/>
      <c r="N19693" s="23"/>
      <c r="O19693" s="24"/>
      <c r="P19693" s="19"/>
      <c r="Q19693" s="19"/>
      <c r="R19693" s="19"/>
      <c r="U19693" s="27"/>
      <c r="Z19693" s="19"/>
      <c r="AA19693" s="24"/>
    </row>
    <row r="19694" spans="8:27" x14ac:dyDescent="0.25">
      <c r="H19694" s="8"/>
      <c r="I19694" s="8"/>
      <c r="N19694" s="23"/>
      <c r="O19694" s="24"/>
      <c r="P19694" s="19"/>
      <c r="Q19694" s="19"/>
      <c r="R19694" s="19"/>
      <c r="U19694" s="27"/>
      <c r="Z19694" s="19"/>
      <c r="AA19694" s="24"/>
    </row>
    <row r="19695" spans="8:27" x14ac:dyDescent="0.25">
      <c r="H19695" s="8"/>
      <c r="I19695" s="8"/>
      <c r="N19695" s="23"/>
      <c r="O19695" s="24"/>
      <c r="P19695" s="19"/>
      <c r="Q19695" s="19"/>
      <c r="R19695" s="19"/>
      <c r="U19695" s="27"/>
      <c r="Z19695" s="19"/>
      <c r="AA19695" s="24"/>
    </row>
    <row r="19696" spans="8:27" x14ac:dyDescent="0.25">
      <c r="H19696" s="8"/>
      <c r="I19696" s="8"/>
      <c r="N19696" s="23"/>
      <c r="O19696" s="24"/>
      <c r="P19696" s="19"/>
      <c r="Q19696" s="19"/>
      <c r="R19696" s="19"/>
      <c r="U19696" s="27"/>
      <c r="Z19696" s="19"/>
      <c r="AA19696" s="24"/>
    </row>
    <row r="19697" spans="8:27" x14ac:dyDescent="0.25">
      <c r="H19697" s="8"/>
      <c r="I19697" s="8"/>
      <c r="N19697" s="23"/>
      <c r="O19697" s="24"/>
      <c r="P19697" s="19"/>
      <c r="Q19697" s="19"/>
      <c r="R19697" s="19"/>
      <c r="U19697" s="27"/>
      <c r="Z19697" s="19"/>
      <c r="AA19697" s="24"/>
    </row>
    <row r="19698" spans="8:27" x14ac:dyDescent="0.25">
      <c r="H19698" s="8"/>
      <c r="I19698" s="8"/>
      <c r="N19698" s="23"/>
      <c r="O19698" s="24"/>
      <c r="P19698" s="19"/>
      <c r="Q19698" s="19"/>
      <c r="R19698" s="19"/>
      <c r="U19698" s="27"/>
      <c r="Z19698" s="19"/>
      <c r="AA19698" s="24"/>
    </row>
    <row r="19699" spans="8:27" x14ac:dyDescent="0.25">
      <c r="H19699" s="8"/>
      <c r="I19699" s="8"/>
      <c r="N19699" s="23"/>
      <c r="O19699" s="24"/>
      <c r="P19699" s="19"/>
      <c r="Q19699" s="19"/>
      <c r="R19699" s="19"/>
      <c r="U19699" s="27"/>
      <c r="Z19699" s="19"/>
      <c r="AA19699" s="24"/>
    </row>
    <row r="19700" spans="8:27" x14ac:dyDescent="0.25">
      <c r="H19700" s="8"/>
      <c r="I19700" s="8"/>
      <c r="N19700" s="23"/>
      <c r="O19700" s="24"/>
      <c r="P19700" s="19"/>
      <c r="Q19700" s="19"/>
      <c r="R19700" s="19"/>
      <c r="U19700" s="27"/>
      <c r="Z19700" s="19"/>
      <c r="AA19700" s="24"/>
    </row>
    <row r="19701" spans="8:27" x14ac:dyDescent="0.25">
      <c r="H19701" s="8"/>
      <c r="I19701" s="8"/>
      <c r="N19701" s="23"/>
      <c r="O19701" s="24"/>
      <c r="P19701" s="19"/>
      <c r="Q19701" s="19"/>
      <c r="R19701" s="19"/>
      <c r="U19701" s="27"/>
      <c r="Z19701" s="19"/>
      <c r="AA19701" s="24"/>
    </row>
    <row r="19702" spans="8:27" x14ac:dyDescent="0.25">
      <c r="H19702" s="8"/>
      <c r="I19702" s="8"/>
      <c r="N19702" s="23"/>
      <c r="O19702" s="24"/>
      <c r="P19702" s="19"/>
      <c r="Q19702" s="19"/>
      <c r="R19702" s="19"/>
      <c r="U19702" s="27"/>
      <c r="Z19702" s="19"/>
      <c r="AA19702" s="24"/>
    </row>
    <row r="19703" spans="8:27" x14ac:dyDescent="0.25">
      <c r="H19703" s="8"/>
      <c r="I19703" s="8"/>
      <c r="N19703" s="23"/>
      <c r="O19703" s="24"/>
      <c r="P19703" s="19"/>
      <c r="Q19703" s="19"/>
      <c r="R19703" s="19"/>
      <c r="U19703" s="27"/>
      <c r="Z19703" s="19"/>
      <c r="AA19703" s="24"/>
    </row>
    <row r="19704" spans="8:27" x14ac:dyDescent="0.25">
      <c r="H19704" s="8"/>
      <c r="I19704" s="8"/>
      <c r="N19704" s="23"/>
      <c r="O19704" s="24"/>
      <c r="P19704" s="19"/>
      <c r="Q19704" s="19"/>
      <c r="R19704" s="19"/>
      <c r="U19704" s="27"/>
      <c r="Z19704" s="19"/>
      <c r="AA19704" s="24"/>
    </row>
    <row r="19705" spans="8:27" x14ac:dyDescent="0.25">
      <c r="H19705" s="8"/>
      <c r="I19705" s="8"/>
      <c r="N19705" s="23"/>
      <c r="O19705" s="24"/>
      <c r="P19705" s="19"/>
      <c r="Q19705" s="19"/>
      <c r="R19705" s="19"/>
      <c r="U19705" s="27"/>
      <c r="Z19705" s="19"/>
      <c r="AA19705" s="24"/>
    </row>
    <row r="19706" spans="8:27" x14ac:dyDescent="0.25">
      <c r="H19706" s="8"/>
      <c r="I19706" s="8"/>
      <c r="N19706" s="23"/>
      <c r="O19706" s="24"/>
      <c r="P19706" s="19"/>
      <c r="Q19706" s="19"/>
      <c r="R19706" s="19"/>
      <c r="U19706" s="27"/>
      <c r="Z19706" s="19"/>
      <c r="AA19706" s="24"/>
    </row>
    <row r="19707" spans="8:27" x14ac:dyDescent="0.25">
      <c r="H19707" s="8"/>
      <c r="I19707" s="8"/>
      <c r="N19707" s="23"/>
      <c r="O19707" s="24"/>
      <c r="P19707" s="19"/>
      <c r="Q19707" s="19"/>
      <c r="R19707" s="19"/>
      <c r="U19707" s="27"/>
      <c r="Z19707" s="19"/>
      <c r="AA19707" s="24"/>
    </row>
    <row r="19708" spans="8:27" x14ac:dyDescent="0.25">
      <c r="H19708" s="8"/>
      <c r="I19708" s="8"/>
      <c r="N19708" s="23"/>
      <c r="O19708" s="24"/>
      <c r="P19708" s="19"/>
      <c r="Q19708" s="19"/>
      <c r="R19708" s="19"/>
      <c r="U19708" s="27"/>
      <c r="Z19708" s="19"/>
      <c r="AA19708" s="24"/>
    </row>
    <row r="19709" spans="8:27" x14ac:dyDescent="0.25">
      <c r="H19709" s="8"/>
      <c r="I19709" s="8"/>
      <c r="N19709" s="23"/>
      <c r="O19709" s="24"/>
      <c r="P19709" s="19"/>
      <c r="Q19709" s="19"/>
      <c r="R19709" s="19"/>
      <c r="U19709" s="27"/>
      <c r="Z19709" s="19"/>
      <c r="AA19709" s="24"/>
    </row>
    <row r="19710" spans="8:27" x14ac:dyDescent="0.25">
      <c r="H19710" s="8"/>
      <c r="I19710" s="8"/>
      <c r="N19710" s="23"/>
      <c r="O19710" s="24"/>
      <c r="P19710" s="19"/>
      <c r="Q19710" s="19"/>
      <c r="R19710" s="19"/>
      <c r="U19710" s="27"/>
      <c r="Z19710" s="19"/>
      <c r="AA19710" s="24"/>
    </row>
    <row r="19711" spans="8:27" x14ac:dyDescent="0.25">
      <c r="H19711" s="8"/>
      <c r="I19711" s="8"/>
      <c r="N19711" s="23"/>
      <c r="O19711" s="24"/>
      <c r="P19711" s="19"/>
      <c r="Q19711" s="19"/>
      <c r="R19711" s="19"/>
      <c r="U19711" s="27"/>
      <c r="Z19711" s="19"/>
      <c r="AA19711" s="24"/>
    </row>
    <row r="19712" spans="8:27" x14ac:dyDescent="0.25">
      <c r="H19712" s="8"/>
      <c r="I19712" s="8"/>
      <c r="N19712" s="23"/>
      <c r="O19712" s="24"/>
      <c r="P19712" s="19"/>
      <c r="Q19712" s="19"/>
      <c r="R19712" s="19"/>
      <c r="U19712" s="27"/>
      <c r="Z19712" s="19"/>
      <c r="AA19712" s="24"/>
    </row>
    <row r="19713" spans="8:27" x14ac:dyDescent="0.25">
      <c r="H19713" s="8"/>
      <c r="I19713" s="8"/>
      <c r="N19713" s="23"/>
      <c r="O19713" s="24"/>
      <c r="P19713" s="19"/>
      <c r="Q19713" s="19"/>
      <c r="R19713" s="19"/>
      <c r="U19713" s="27"/>
      <c r="Z19713" s="19"/>
      <c r="AA19713" s="24"/>
    </row>
    <row r="19714" spans="8:27" x14ac:dyDescent="0.25">
      <c r="H19714" s="8"/>
      <c r="I19714" s="8"/>
      <c r="N19714" s="23"/>
      <c r="O19714" s="24"/>
      <c r="P19714" s="19"/>
      <c r="Q19714" s="19"/>
      <c r="R19714" s="19"/>
      <c r="U19714" s="27"/>
      <c r="Z19714" s="19"/>
      <c r="AA19714" s="24"/>
    </row>
    <row r="19715" spans="8:27" x14ac:dyDescent="0.25">
      <c r="H19715" s="8"/>
      <c r="I19715" s="8"/>
      <c r="N19715" s="23"/>
      <c r="O19715" s="24"/>
      <c r="P19715" s="19"/>
      <c r="Q19715" s="19"/>
      <c r="R19715" s="19"/>
      <c r="U19715" s="27"/>
      <c r="Z19715" s="19"/>
      <c r="AA19715" s="24"/>
    </row>
    <row r="19716" spans="8:27" x14ac:dyDescent="0.25">
      <c r="H19716" s="8"/>
      <c r="I19716" s="8"/>
      <c r="N19716" s="23"/>
      <c r="O19716" s="24"/>
      <c r="P19716" s="19"/>
      <c r="Q19716" s="19"/>
      <c r="R19716" s="19"/>
      <c r="U19716" s="27"/>
      <c r="Z19716" s="19"/>
      <c r="AA19716" s="24"/>
    </row>
    <row r="19717" spans="8:27" x14ac:dyDescent="0.25">
      <c r="H19717" s="8"/>
      <c r="I19717" s="8"/>
      <c r="N19717" s="23"/>
      <c r="O19717" s="24"/>
      <c r="P19717" s="19"/>
      <c r="Q19717" s="19"/>
      <c r="R19717" s="19"/>
      <c r="U19717" s="27"/>
      <c r="Z19717" s="19"/>
      <c r="AA19717" s="24"/>
    </row>
    <row r="19718" spans="8:27" x14ac:dyDescent="0.25">
      <c r="H19718" s="8"/>
      <c r="I19718" s="8"/>
      <c r="N19718" s="23"/>
      <c r="O19718" s="24"/>
      <c r="P19718" s="19"/>
      <c r="Q19718" s="19"/>
      <c r="R19718" s="19"/>
      <c r="U19718" s="27"/>
      <c r="Z19718" s="19"/>
      <c r="AA19718" s="24"/>
    </row>
    <row r="19719" spans="8:27" x14ac:dyDescent="0.25">
      <c r="H19719" s="8"/>
      <c r="I19719" s="8"/>
      <c r="N19719" s="23"/>
      <c r="O19719" s="24"/>
      <c r="P19719" s="19"/>
      <c r="Q19719" s="19"/>
      <c r="R19719" s="19"/>
      <c r="U19719" s="27"/>
      <c r="Z19719" s="19"/>
      <c r="AA19719" s="24"/>
    </row>
    <row r="19720" spans="8:27" x14ac:dyDescent="0.25">
      <c r="H19720" s="8"/>
      <c r="I19720" s="8"/>
      <c r="N19720" s="23"/>
      <c r="O19720" s="24"/>
      <c r="P19720" s="19"/>
      <c r="Q19720" s="19"/>
      <c r="R19720" s="19"/>
      <c r="U19720" s="27"/>
      <c r="Z19720" s="19"/>
      <c r="AA19720" s="24"/>
    </row>
    <row r="19721" spans="8:27" x14ac:dyDescent="0.25">
      <c r="H19721" s="8"/>
      <c r="I19721" s="8"/>
      <c r="N19721" s="23"/>
      <c r="O19721" s="24"/>
      <c r="P19721" s="19"/>
      <c r="Q19721" s="19"/>
      <c r="R19721" s="19"/>
      <c r="U19721" s="27"/>
      <c r="Z19721" s="19"/>
      <c r="AA19721" s="24"/>
    </row>
    <row r="19722" spans="8:27" x14ac:dyDescent="0.25">
      <c r="H19722" s="8"/>
      <c r="I19722" s="8"/>
      <c r="N19722" s="23"/>
      <c r="O19722" s="24"/>
      <c r="P19722" s="19"/>
      <c r="Q19722" s="19"/>
      <c r="R19722" s="19"/>
      <c r="U19722" s="27"/>
      <c r="Z19722" s="19"/>
      <c r="AA19722" s="24"/>
    </row>
    <row r="19723" spans="8:27" x14ac:dyDescent="0.25">
      <c r="H19723" s="8"/>
      <c r="I19723" s="8"/>
      <c r="N19723" s="23"/>
      <c r="O19723" s="24"/>
      <c r="P19723" s="19"/>
      <c r="Q19723" s="19"/>
      <c r="R19723" s="19"/>
      <c r="U19723" s="27"/>
      <c r="Z19723" s="19"/>
      <c r="AA19723" s="24"/>
    </row>
    <row r="19724" spans="8:27" x14ac:dyDescent="0.25">
      <c r="H19724" s="8"/>
      <c r="I19724" s="8"/>
      <c r="N19724" s="23"/>
      <c r="O19724" s="24"/>
      <c r="P19724" s="19"/>
      <c r="Q19724" s="19"/>
      <c r="R19724" s="19"/>
      <c r="U19724" s="27"/>
      <c r="Z19724" s="19"/>
      <c r="AA19724" s="24"/>
    </row>
    <row r="19725" spans="8:27" x14ac:dyDescent="0.25">
      <c r="H19725" s="8"/>
      <c r="I19725" s="8"/>
      <c r="N19725" s="23"/>
      <c r="O19725" s="24"/>
      <c r="P19725" s="19"/>
      <c r="Q19725" s="19"/>
      <c r="R19725" s="19"/>
      <c r="U19725" s="27"/>
      <c r="Z19725" s="19"/>
      <c r="AA19725" s="24"/>
    </row>
    <row r="19726" spans="8:27" x14ac:dyDescent="0.25">
      <c r="H19726" s="8"/>
      <c r="I19726" s="8"/>
      <c r="N19726" s="23"/>
      <c r="O19726" s="24"/>
      <c r="P19726" s="19"/>
      <c r="Q19726" s="19"/>
      <c r="R19726" s="19"/>
      <c r="U19726" s="27"/>
      <c r="Z19726" s="19"/>
      <c r="AA19726" s="24"/>
    </row>
    <row r="19727" spans="8:27" x14ac:dyDescent="0.25">
      <c r="H19727" s="8"/>
      <c r="I19727" s="8"/>
      <c r="N19727" s="23"/>
      <c r="O19727" s="24"/>
      <c r="P19727" s="19"/>
      <c r="Q19727" s="19"/>
      <c r="R19727" s="19"/>
      <c r="U19727" s="27"/>
      <c r="Z19727" s="19"/>
      <c r="AA19727" s="24"/>
    </row>
    <row r="19728" spans="8:27" x14ac:dyDescent="0.25">
      <c r="H19728" s="8"/>
      <c r="I19728" s="8"/>
      <c r="N19728" s="23"/>
      <c r="O19728" s="24"/>
      <c r="P19728" s="19"/>
      <c r="Q19728" s="19"/>
      <c r="R19728" s="19"/>
      <c r="U19728" s="27"/>
      <c r="Z19728" s="19"/>
      <c r="AA19728" s="24"/>
    </row>
    <row r="19729" spans="8:27" x14ac:dyDescent="0.25">
      <c r="H19729" s="8"/>
      <c r="I19729" s="8"/>
      <c r="N19729" s="23"/>
      <c r="O19729" s="24"/>
      <c r="P19729" s="19"/>
      <c r="Q19729" s="19"/>
      <c r="R19729" s="19"/>
      <c r="U19729" s="27"/>
      <c r="Z19729" s="19"/>
      <c r="AA19729" s="24"/>
    </row>
    <row r="19730" spans="8:27" x14ac:dyDescent="0.25">
      <c r="H19730" s="8"/>
      <c r="I19730" s="8"/>
      <c r="N19730" s="23"/>
      <c r="O19730" s="24"/>
      <c r="P19730" s="19"/>
      <c r="Q19730" s="19"/>
      <c r="R19730" s="19"/>
      <c r="U19730" s="27"/>
      <c r="Z19730" s="19"/>
      <c r="AA19730" s="24"/>
    </row>
    <row r="19731" spans="8:27" x14ac:dyDescent="0.25">
      <c r="H19731" s="8"/>
      <c r="I19731" s="8"/>
      <c r="N19731" s="23"/>
      <c r="O19731" s="24"/>
      <c r="P19731" s="19"/>
      <c r="Q19731" s="19"/>
      <c r="R19731" s="19"/>
      <c r="U19731" s="27"/>
      <c r="Z19731" s="19"/>
      <c r="AA19731" s="24"/>
    </row>
    <row r="19732" spans="8:27" x14ac:dyDescent="0.25">
      <c r="H19732" s="8"/>
      <c r="I19732" s="8"/>
      <c r="N19732" s="23"/>
      <c r="O19732" s="24"/>
      <c r="P19732" s="19"/>
      <c r="Q19732" s="19"/>
      <c r="R19732" s="19"/>
      <c r="U19732" s="27"/>
      <c r="Z19732" s="19"/>
      <c r="AA19732" s="24"/>
    </row>
    <row r="19733" spans="8:27" x14ac:dyDescent="0.25">
      <c r="H19733" s="8"/>
      <c r="I19733" s="8"/>
      <c r="N19733" s="23"/>
      <c r="O19733" s="24"/>
      <c r="P19733" s="19"/>
      <c r="Q19733" s="19"/>
      <c r="R19733" s="19"/>
      <c r="U19733" s="27"/>
      <c r="Z19733" s="19"/>
      <c r="AA19733" s="24"/>
    </row>
    <row r="19734" spans="8:27" x14ac:dyDescent="0.25">
      <c r="H19734" s="8"/>
      <c r="I19734" s="8"/>
      <c r="N19734" s="23"/>
      <c r="O19734" s="24"/>
      <c r="P19734" s="19"/>
      <c r="Q19734" s="19"/>
      <c r="R19734" s="19"/>
      <c r="U19734" s="27"/>
      <c r="Z19734" s="19"/>
      <c r="AA19734" s="24"/>
    </row>
    <row r="19735" spans="8:27" x14ac:dyDescent="0.25">
      <c r="H19735" s="8"/>
      <c r="I19735" s="8"/>
      <c r="N19735" s="23"/>
      <c r="O19735" s="24"/>
      <c r="P19735" s="19"/>
      <c r="Q19735" s="19"/>
      <c r="R19735" s="19"/>
      <c r="U19735" s="27"/>
      <c r="Z19735" s="19"/>
      <c r="AA19735" s="24"/>
    </row>
    <row r="19736" spans="8:27" x14ac:dyDescent="0.25">
      <c r="H19736" s="8"/>
      <c r="I19736" s="8"/>
      <c r="N19736" s="23"/>
      <c r="O19736" s="24"/>
      <c r="P19736" s="19"/>
      <c r="Q19736" s="19"/>
      <c r="R19736" s="19"/>
      <c r="U19736" s="27"/>
      <c r="Z19736" s="19"/>
      <c r="AA19736" s="24"/>
    </row>
    <row r="19737" spans="8:27" x14ac:dyDescent="0.25">
      <c r="H19737" s="8"/>
      <c r="I19737" s="8"/>
      <c r="N19737" s="23"/>
      <c r="O19737" s="24"/>
      <c r="P19737" s="19"/>
      <c r="Q19737" s="19"/>
      <c r="R19737" s="19"/>
      <c r="U19737" s="27"/>
      <c r="Z19737" s="19"/>
      <c r="AA19737" s="24"/>
    </row>
    <row r="19738" spans="8:27" x14ac:dyDescent="0.25">
      <c r="H19738" s="8"/>
      <c r="I19738" s="8"/>
      <c r="N19738" s="23"/>
      <c r="O19738" s="24"/>
      <c r="P19738" s="19"/>
      <c r="Q19738" s="19"/>
      <c r="R19738" s="19"/>
      <c r="U19738" s="27"/>
      <c r="Z19738" s="19"/>
      <c r="AA19738" s="24"/>
    </row>
    <row r="19739" spans="8:27" x14ac:dyDescent="0.25">
      <c r="H19739" s="8"/>
      <c r="I19739" s="8"/>
      <c r="N19739" s="23"/>
      <c r="O19739" s="24"/>
      <c r="P19739" s="19"/>
      <c r="Q19739" s="19"/>
      <c r="R19739" s="19"/>
      <c r="U19739" s="27"/>
      <c r="Z19739" s="19"/>
      <c r="AA19739" s="24"/>
    </row>
    <row r="19740" spans="8:27" x14ac:dyDescent="0.25">
      <c r="H19740" s="8"/>
      <c r="I19740" s="8"/>
      <c r="N19740" s="23"/>
      <c r="O19740" s="24"/>
      <c r="P19740" s="19"/>
      <c r="Q19740" s="19"/>
      <c r="R19740" s="19"/>
      <c r="U19740" s="27"/>
      <c r="Z19740" s="19"/>
      <c r="AA19740" s="24"/>
    </row>
    <row r="19741" spans="8:27" x14ac:dyDescent="0.25">
      <c r="H19741" s="8"/>
      <c r="I19741" s="8"/>
      <c r="N19741" s="23"/>
      <c r="O19741" s="24"/>
      <c r="P19741" s="19"/>
      <c r="Q19741" s="19"/>
      <c r="R19741" s="19"/>
      <c r="U19741" s="27"/>
      <c r="Z19741" s="19"/>
      <c r="AA19741" s="24"/>
    </row>
    <row r="19742" spans="8:27" x14ac:dyDescent="0.25">
      <c r="H19742" s="8"/>
      <c r="I19742" s="8"/>
      <c r="N19742" s="23"/>
      <c r="O19742" s="24"/>
      <c r="P19742" s="19"/>
      <c r="Q19742" s="19"/>
      <c r="R19742" s="19"/>
      <c r="U19742" s="27"/>
      <c r="Z19742" s="19"/>
      <c r="AA19742" s="24"/>
    </row>
    <row r="19743" spans="8:27" x14ac:dyDescent="0.25">
      <c r="H19743" s="8"/>
      <c r="I19743" s="8"/>
      <c r="N19743" s="23"/>
      <c r="O19743" s="24"/>
      <c r="P19743" s="19"/>
      <c r="Q19743" s="19"/>
      <c r="R19743" s="19"/>
      <c r="U19743" s="27"/>
      <c r="Z19743" s="19"/>
      <c r="AA19743" s="24"/>
    </row>
    <row r="19744" spans="8:27" x14ac:dyDescent="0.25">
      <c r="H19744" s="8"/>
      <c r="I19744" s="8"/>
      <c r="N19744" s="23"/>
      <c r="O19744" s="24"/>
      <c r="P19744" s="19"/>
      <c r="Q19744" s="19"/>
      <c r="R19744" s="19"/>
      <c r="U19744" s="27"/>
      <c r="Z19744" s="19"/>
      <c r="AA19744" s="24"/>
    </row>
    <row r="19745" spans="8:27" x14ac:dyDescent="0.25">
      <c r="H19745" s="8"/>
      <c r="I19745" s="8"/>
      <c r="N19745" s="23"/>
      <c r="O19745" s="24"/>
      <c r="P19745" s="19"/>
      <c r="Q19745" s="19"/>
      <c r="R19745" s="19"/>
      <c r="U19745" s="27"/>
      <c r="Z19745" s="19"/>
      <c r="AA19745" s="24"/>
    </row>
    <row r="19746" spans="8:27" x14ac:dyDescent="0.25">
      <c r="H19746" s="8"/>
      <c r="I19746" s="8"/>
      <c r="N19746" s="23"/>
      <c r="O19746" s="24"/>
      <c r="P19746" s="19"/>
      <c r="Q19746" s="19"/>
      <c r="R19746" s="19"/>
      <c r="U19746" s="27"/>
      <c r="Z19746" s="19"/>
      <c r="AA19746" s="24"/>
    </row>
    <row r="19747" spans="8:27" x14ac:dyDescent="0.25">
      <c r="H19747" s="8"/>
      <c r="I19747" s="8"/>
      <c r="N19747" s="23"/>
      <c r="O19747" s="24"/>
      <c r="P19747" s="19"/>
      <c r="Q19747" s="19"/>
      <c r="R19747" s="19"/>
      <c r="U19747" s="27"/>
      <c r="Z19747" s="19"/>
      <c r="AA19747" s="24"/>
    </row>
    <row r="19748" spans="8:27" x14ac:dyDescent="0.25">
      <c r="H19748" s="8"/>
      <c r="I19748" s="8"/>
      <c r="N19748" s="23"/>
      <c r="O19748" s="24"/>
      <c r="P19748" s="19"/>
      <c r="Q19748" s="19"/>
      <c r="R19748" s="19"/>
      <c r="U19748" s="27"/>
      <c r="Z19748" s="19"/>
      <c r="AA19748" s="24"/>
    </row>
    <row r="19749" spans="8:27" x14ac:dyDescent="0.25">
      <c r="H19749" s="8"/>
      <c r="I19749" s="8"/>
      <c r="N19749" s="23"/>
      <c r="O19749" s="24"/>
      <c r="P19749" s="19"/>
      <c r="Q19749" s="19"/>
      <c r="R19749" s="19"/>
      <c r="U19749" s="27"/>
      <c r="Z19749" s="19"/>
      <c r="AA19749" s="24"/>
    </row>
    <row r="19750" spans="8:27" x14ac:dyDescent="0.25">
      <c r="H19750" s="8"/>
      <c r="I19750" s="8"/>
      <c r="N19750" s="23"/>
      <c r="O19750" s="24"/>
      <c r="P19750" s="19"/>
      <c r="Q19750" s="19"/>
      <c r="R19750" s="19"/>
      <c r="U19750" s="27"/>
      <c r="Z19750" s="19"/>
      <c r="AA19750" s="24"/>
    </row>
    <row r="19751" spans="8:27" x14ac:dyDescent="0.25">
      <c r="H19751" s="8"/>
      <c r="I19751" s="8"/>
      <c r="N19751" s="23"/>
      <c r="O19751" s="24"/>
      <c r="P19751" s="19"/>
      <c r="Q19751" s="19"/>
      <c r="R19751" s="19"/>
      <c r="U19751" s="27"/>
      <c r="Z19751" s="19"/>
      <c r="AA19751" s="24"/>
    </row>
    <row r="19752" spans="8:27" x14ac:dyDescent="0.25">
      <c r="H19752" s="8"/>
      <c r="I19752" s="8"/>
      <c r="N19752" s="23"/>
      <c r="O19752" s="24"/>
      <c r="P19752" s="19"/>
      <c r="Q19752" s="19"/>
      <c r="R19752" s="19"/>
      <c r="U19752" s="27"/>
      <c r="Z19752" s="19"/>
      <c r="AA19752" s="24"/>
    </row>
    <row r="19753" spans="8:27" x14ac:dyDescent="0.25">
      <c r="H19753" s="8"/>
      <c r="I19753" s="8"/>
      <c r="N19753" s="23"/>
      <c r="O19753" s="24"/>
      <c r="P19753" s="19"/>
      <c r="Q19753" s="19"/>
      <c r="R19753" s="19"/>
      <c r="U19753" s="27"/>
      <c r="Z19753" s="19"/>
      <c r="AA19753" s="24"/>
    </row>
    <row r="19754" spans="8:27" x14ac:dyDescent="0.25">
      <c r="H19754" s="8"/>
      <c r="I19754" s="8"/>
      <c r="N19754" s="23"/>
      <c r="O19754" s="24"/>
      <c r="P19754" s="19"/>
      <c r="Q19754" s="19"/>
      <c r="R19754" s="19"/>
      <c r="U19754" s="27"/>
      <c r="Z19754" s="19"/>
      <c r="AA19754" s="24"/>
    </row>
    <row r="19755" spans="8:27" x14ac:dyDescent="0.25">
      <c r="H19755" s="8"/>
      <c r="I19755" s="8"/>
      <c r="N19755" s="23"/>
      <c r="O19755" s="24"/>
      <c r="P19755" s="19"/>
      <c r="Q19755" s="19"/>
      <c r="R19755" s="19"/>
      <c r="U19755" s="27"/>
      <c r="Z19755" s="19"/>
      <c r="AA19755" s="24"/>
    </row>
    <row r="19756" spans="8:27" x14ac:dyDescent="0.25">
      <c r="H19756" s="8"/>
      <c r="I19756" s="8"/>
      <c r="N19756" s="23"/>
      <c r="O19756" s="24"/>
      <c r="P19756" s="19"/>
      <c r="Q19756" s="19"/>
      <c r="R19756" s="19"/>
      <c r="U19756" s="27"/>
      <c r="Z19756" s="19"/>
      <c r="AA19756" s="24"/>
    </row>
    <row r="19757" spans="8:27" x14ac:dyDescent="0.25">
      <c r="H19757" s="8"/>
      <c r="I19757" s="8"/>
      <c r="N19757" s="23"/>
      <c r="O19757" s="24"/>
      <c r="P19757" s="19"/>
      <c r="Q19757" s="19"/>
      <c r="R19757" s="19"/>
      <c r="U19757" s="27"/>
      <c r="Z19757" s="19"/>
      <c r="AA19757" s="24"/>
    </row>
    <row r="19758" spans="8:27" x14ac:dyDescent="0.25">
      <c r="H19758" s="8"/>
      <c r="I19758" s="8"/>
      <c r="N19758" s="23"/>
      <c r="O19758" s="24"/>
      <c r="P19758" s="19"/>
      <c r="Q19758" s="19"/>
      <c r="R19758" s="19"/>
      <c r="U19758" s="27"/>
      <c r="Z19758" s="19"/>
      <c r="AA19758" s="24"/>
    </row>
    <row r="19759" spans="8:27" x14ac:dyDescent="0.25">
      <c r="H19759" s="8"/>
      <c r="I19759" s="8"/>
      <c r="N19759" s="23"/>
      <c r="O19759" s="24"/>
      <c r="P19759" s="19"/>
      <c r="Q19759" s="19"/>
      <c r="R19759" s="19"/>
      <c r="U19759" s="27"/>
      <c r="Z19759" s="19"/>
      <c r="AA19759" s="24"/>
    </row>
    <row r="19760" spans="8:27" x14ac:dyDescent="0.25">
      <c r="H19760" s="8"/>
      <c r="I19760" s="8"/>
      <c r="N19760" s="23"/>
      <c r="O19760" s="24"/>
      <c r="P19760" s="19"/>
      <c r="Q19760" s="19"/>
      <c r="R19760" s="19"/>
      <c r="U19760" s="27"/>
      <c r="Z19760" s="19"/>
      <c r="AA19760" s="24"/>
    </row>
    <row r="19761" spans="8:27" x14ac:dyDescent="0.25">
      <c r="H19761" s="8"/>
      <c r="I19761" s="8"/>
      <c r="N19761" s="23"/>
      <c r="O19761" s="24"/>
      <c r="P19761" s="19"/>
      <c r="Q19761" s="19"/>
      <c r="R19761" s="19"/>
      <c r="U19761" s="27"/>
      <c r="Z19761" s="19"/>
      <c r="AA19761" s="24"/>
    </row>
    <row r="19762" spans="8:27" x14ac:dyDescent="0.25">
      <c r="H19762" s="8"/>
      <c r="I19762" s="8"/>
      <c r="N19762" s="23"/>
      <c r="O19762" s="24"/>
      <c r="P19762" s="19"/>
      <c r="Q19762" s="19"/>
      <c r="R19762" s="19"/>
      <c r="U19762" s="27"/>
      <c r="Z19762" s="19"/>
      <c r="AA19762" s="24"/>
    </row>
    <row r="19763" spans="8:27" x14ac:dyDescent="0.25">
      <c r="H19763" s="8"/>
      <c r="I19763" s="8"/>
      <c r="N19763" s="23"/>
      <c r="O19763" s="24"/>
      <c r="P19763" s="19"/>
      <c r="Q19763" s="19"/>
      <c r="R19763" s="19"/>
      <c r="U19763" s="27"/>
      <c r="Z19763" s="19"/>
      <c r="AA19763" s="24"/>
    </row>
    <row r="19764" spans="8:27" x14ac:dyDescent="0.25">
      <c r="H19764" s="8"/>
      <c r="I19764" s="8"/>
      <c r="N19764" s="23"/>
      <c r="O19764" s="24"/>
      <c r="P19764" s="19"/>
      <c r="Q19764" s="19"/>
      <c r="R19764" s="19"/>
      <c r="U19764" s="27"/>
      <c r="Z19764" s="19"/>
      <c r="AA19764" s="24"/>
    </row>
    <row r="19765" spans="8:27" x14ac:dyDescent="0.25">
      <c r="H19765" s="8"/>
      <c r="I19765" s="8"/>
      <c r="N19765" s="23"/>
      <c r="O19765" s="24"/>
      <c r="P19765" s="19"/>
      <c r="Q19765" s="19"/>
      <c r="R19765" s="19"/>
      <c r="U19765" s="27"/>
      <c r="Z19765" s="19"/>
      <c r="AA19765" s="24"/>
    </row>
    <row r="19766" spans="8:27" x14ac:dyDescent="0.25">
      <c r="H19766" s="8"/>
      <c r="I19766" s="8"/>
      <c r="N19766" s="23"/>
      <c r="O19766" s="24"/>
      <c r="P19766" s="19"/>
      <c r="Q19766" s="19"/>
      <c r="R19766" s="19"/>
      <c r="U19766" s="27"/>
      <c r="Z19766" s="19"/>
      <c r="AA19766" s="24"/>
    </row>
    <row r="19767" spans="8:27" x14ac:dyDescent="0.25">
      <c r="H19767" s="8"/>
      <c r="I19767" s="8"/>
      <c r="N19767" s="23"/>
      <c r="O19767" s="24"/>
      <c r="P19767" s="19"/>
      <c r="Q19767" s="19"/>
      <c r="R19767" s="19"/>
      <c r="U19767" s="27"/>
      <c r="Z19767" s="19"/>
      <c r="AA19767" s="24"/>
    </row>
    <row r="19768" spans="8:27" x14ac:dyDescent="0.25">
      <c r="H19768" s="8"/>
      <c r="I19768" s="8"/>
      <c r="N19768" s="23"/>
      <c r="O19768" s="24"/>
      <c r="P19768" s="19"/>
      <c r="Q19768" s="19"/>
      <c r="R19768" s="19"/>
      <c r="U19768" s="27"/>
      <c r="Z19768" s="19"/>
      <c r="AA19768" s="24"/>
    </row>
    <row r="19769" spans="8:27" x14ac:dyDescent="0.25">
      <c r="H19769" s="8"/>
      <c r="I19769" s="8"/>
      <c r="N19769" s="23"/>
      <c r="O19769" s="24"/>
      <c r="P19769" s="19"/>
      <c r="Q19769" s="19"/>
      <c r="R19769" s="19"/>
      <c r="U19769" s="27"/>
      <c r="Z19769" s="19"/>
      <c r="AA19769" s="24"/>
    </row>
    <row r="19770" spans="8:27" x14ac:dyDescent="0.25">
      <c r="H19770" s="8"/>
      <c r="I19770" s="8"/>
      <c r="N19770" s="23"/>
      <c r="O19770" s="24"/>
      <c r="P19770" s="19"/>
      <c r="Q19770" s="19"/>
      <c r="R19770" s="19"/>
      <c r="U19770" s="27"/>
      <c r="Z19770" s="19"/>
      <c r="AA19770" s="24"/>
    </row>
    <row r="19771" spans="8:27" x14ac:dyDescent="0.25">
      <c r="H19771" s="8"/>
      <c r="I19771" s="8"/>
      <c r="N19771" s="23"/>
      <c r="O19771" s="24"/>
      <c r="P19771" s="19"/>
      <c r="Q19771" s="19"/>
      <c r="R19771" s="19"/>
      <c r="U19771" s="27"/>
      <c r="Z19771" s="19"/>
      <c r="AA19771" s="24"/>
    </row>
    <row r="19772" spans="8:27" x14ac:dyDescent="0.25">
      <c r="H19772" s="8"/>
      <c r="I19772" s="8"/>
      <c r="N19772" s="23"/>
      <c r="O19772" s="24"/>
      <c r="P19772" s="19"/>
      <c r="Q19772" s="19"/>
      <c r="R19772" s="19"/>
      <c r="U19772" s="27"/>
      <c r="Z19772" s="19"/>
      <c r="AA19772" s="24"/>
    </row>
    <row r="19773" spans="8:27" x14ac:dyDescent="0.25">
      <c r="H19773" s="8"/>
      <c r="I19773" s="8"/>
      <c r="N19773" s="23"/>
      <c r="O19773" s="24"/>
      <c r="P19773" s="19"/>
      <c r="Q19773" s="19"/>
      <c r="R19773" s="19"/>
      <c r="U19773" s="27"/>
      <c r="Z19773" s="19"/>
      <c r="AA19773" s="24"/>
    </row>
    <row r="19774" spans="8:27" x14ac:dyDescent="0.25">
      <c r="H19774" s="8"/>
      <c r="I19774" s="8"/>
      <c r="N19774" s="23"/>
      <c r="O19774" s="24"/>
      <c r="P19774" s="19"/>
      <c r="Q19774" s="19"/>
      <c r="R19774" s="19"/>
      <c r="U19774" s="27"/>
      <c r="Z19774" s="19"/>
      <c r="AA19774" s="24"/>
    </row>
    <row r="19775" spans="8:27" x14ac:dyDescent="0.25">
      <c r="H19775" s="8"/>
      <c r="I19775" s="8"/>
      <c r="N19775" s="23"/>
      <c r="O19775" s="24"/>
      <c r="P19775" s="19"/>
      <c r="Q19775" s="19"/>
      <c r="R19775" s="19"/>
      <c r="U19775" s="27"/>
      <c r="Z19775" s="19"/>
      <c r="AA19775" s="24"/>
    </row>
    <row r="19776" spans="8:27" x14ac:dyDescent="0.25">
      <c r="H19776" s="8"/>
      <c r="I19776" s="8"/>
      <c r="N19776" s="23"/>
      <c r="O19776" s="24"/>
      <c r="P19776" s="19"/>
      <c r="Q19776" s="19"/>
      <c r="R19776" s="19"/>
      <c r="U19776" s="27"/>
      <c r="Z19776" s="19"/>
      <c r="AA19776" s="24"/>
    </row>
    <row r="19777" spans="8:27" x14ac:dyDescent="0.25">
      <c r="H19777" s="8"/>
      <c r="I19777" s="8"/>
      <c r="N19777" s="23"/>
      <c r="O19777" s="24"/>
      <c r="P19777" s="19"/>
      <c r="Q19777" s="19"/>
      <c r="R19777" s="19"/>
      <c r="U19777" s="27"/>
      <c r="Z19777" s="19"/>
      <c r="AA19777" s="24"/>
    </row>
    <row r="19778" spans="8:27" x14ac:dyDescent="0.25">
      <c r="H19778" s="8"/>
      <c r="I19778" s="8"/>
      <c r="N19778" s="23"/>
      <c r="O19778" s="24"/>
      <c r="P19778" s="19"/>
      <c r="Q19778" s="19"/>
      <c r="R19778" s="19"/>
      <c r="U19778" s="27"/>
      <c r="Z19778" s="19"/>
      <c r="AA19778" s="24"/>
    </row>
    <row r="19779" spans="8:27" x14ac:dyDescent="0.25">
      <c r="H19779" s="8"/>
      <c r="I19779" s="8"/>
      <c r="N19779" s="23"/>
      <c r="O19779" s="24"/>
      <c r="P19779" s="19"/>
      <c r="Q19779" s="19"/>
      <c r="R19779" s="19"/>
      <c r="U19779" s="27"/>
      <c r="Z19779" s="19"/>
      <c r="AA19779" s="24"/>
    </row>
    <row r="19780" spans="8:27" x14ac:dyDescent="0.25">
      <c r="H19780" s="8"/>
      <c r="I19780" s="8"/>
      <c r="N19780" s="23"/>
      <c r="O19780" s="24"/>
      <c r="P19780" s="19"/>
      <c r="Q19780" s="19"/>
      <c r="R19780" s="19"/>
      <c r="U19780" s="27"/>
      <c r="Z19780" s="19"/>
      <c r="AA19780" s="24"/>
    </row>
    <row r="19781" spans="8:27" x14ac:dyDescent="0.25">
      <c r="H19781" s="8"/>
      <c r="I19781" s="8"/>
      <c r="N19781" s="23"/>
      <c r="O19781" s="24"/>
      <c r="P19781" s="19"/>
      <c r="Q19781" s="19"/>
      <c r="R19781" s="19"/>
      <c r="U19781" s="27"/>
      <c r="Z19781" s="19"/>
      <c r="AA19781" s="24"/>
    </row>
    <row r="19782" spans="8:27" x14ac:dyDescent="0.25">
      <c r="H19782" s="8"/>
      <c r="I19782" s="8"/>
      <c r="N19782" s="23"/>
      <c r="O19782" s="24"/>
      <c r="P19782" s="19"/>
      <c r="Q19782" s="19"/>
      <c r="R19782" s="19"/>
      <c r="U19782" s="27"/>
      <c r="Z19782" s="19"/>
      <c r="AA19782" s="24"/>
    </row>
    <row r="19783" spans="8:27" x14ac:dyDescent="0.25">
      <c r="H19783" s="8"/>
      <c r="I19783" s="8"/>
      <c r="N19783" s="23"/>
      <c r="O19783" s="24"/>
      <c r="P19783" s="19"/>
      <c r="Q19783" s="19"/>
      <c r="R19783" s="19"/>
      <c r="U19783" s="27"/>
      <c r="Z19783" s="19"/>
      <c r="AA19783" s="24"/>
    </row>
    <row r="19784" spans="8:27" x14ac:dyDescent="0.25">
      <c r="H19784" s="8"/>
      <c r="I19784" s="8"/>
      <c r="N19784" s="23"/>
      <c r="O19784" s="24"/>
      <c r="P19784" s="19"/>
      <c r="Q19784" s="19"/>
      <c r="R19784" s="19"/>
      <c r="U19784" s="27"/>
      <c r="Z19784" s="19"/>
      <c r="AA19784" s="24"/>
    </row>
    <row r="19785" spans="8:27" x14ac:dyDescent="0.25">
      <c r="H19785" s="8"/>
      <c r="I19785" s="8"/>
      <c r="N19785" s="23"/>
      <c r="O19785" s="24"/>
      <c r="P19785" s="19"/>
      <c r="Q19785" s="19"/>
      <c r="R19785" s="19"/>
      <c r="U19785" s="27"/>
      <c r="Z19785" s="19"/>
      <c r="AA19785" s="24"/>
    </row>
    <row r="19786" spans="8:27" x14ac:dyDescent="0.25">
      <c r="H19786" s="8"/>
      <c r="I19786" s="8"/>
      <c r="N19786" s="23"/>
      <c r="O19786" s="24"/>
      <c r="P19786" s="19"/>
      <c r="Q19786" s="19"/>
      <c r="R19786" s="19"/>
      <c r="U19786" s="27"/>
      <c r="Z19786" s="19"/>
      <c r="AA19786" s="24"/>
    </row>
    <row r="19787" spans="8:27" x14ac:dyDescent="0.25">
      <c r="H19787" s="8"/>
      <c r="I19787" s="8"/>
      <c r="N19787" s="23"/>
      <c r="O19787" s="24"/>
      <c r="P19787" s="19"/>
      <c r="Q19787" s="19"/>
      <c r="R19787" s="19"/>
      <c r="U19787" s="27"/>
      <c r="Z19787" s="19"/>
      <c r="AA19787" s="24"/>
    </row>
    <row r="19788" spans="8:27" x14ac:dyDescent="0.25">
      <c r="H19788" s="8"/>
      <c r="I19788" s="8"/>
      <c r="N19788" s="23"/>
      <c r="O19788" s="24"/>
      <c r="P19788" s="19"/>
      <c r="Q19788" s="19"/>
      <c r="R19788" s="19"/>
      <c r="U19788" s="27"/>
      <c r="Z19788" s="19"/>
      <c r="AA19788" s="24"/>
    </row>
    <row r="19789" spans="8:27" x14ac:dyDescent="0.25">
      <c r="H19789" s="8"/>
      <c r="I19789" s="8"/>
      <c r="N19789" s="23"/>
      <c r="O19789" s="24"/>
      <c r="P19789" s="19"/>
      <c r="Q19789" s="19"/>
      <c r="R19789" s="19"/>
      <c r="U19789" s="27"/>
      <c r="Z19789" s="19"/>
      <c r="AA19789" s="24"/>
    </row>
    <row r="19790" spans="8:27" x14ac:dyDescent="0.25">
      <c r="H19790" s="8"/>
      <c r="I19790" s="8"/>
      <c r="N19790" s="23"/>
      <c r="O19790" s="24"/>
      <c r="P19790" s="19"/>
      <c r="Q19790" s="19"/>
      <c r="R19790" s="19"/>
      <c r="U19790" s="27"/>
      <c r="Z19790" s="19"/>
      <c r="AA19790" s="24"/>
    </row>
    <row r="19791" spans="8:27" x14ac:dyDescent="0.25">
      <c r="H19791" s="8"/>
      <c r="I19791" s="8"/>
      <c r="N19791" s="23"/>
      <c r="O19791" s="24"/>
      <c r="P19791" s="19"/>
      <c r="Q19791" s="19"/>
      <c r="R19791" s="19"/>
      <c r="U19791" s="27"/>
      <c r="Z19791" s="19"/>
      <c r="AA19791" s="24"/>
    </row>
    <row r="19792" spans="8:27" x14ac:dyDescent="0.25">
      <c r="H19792" s="8"/>
      <c r="I19792" s="8"/>
      <c r="N19792" s="23"/>
      <c r="O19792" s="24"/>
      <c r="P19792" s="19"/>
      <c r="Q19792" s="19"/>
      <c r="R19792" s="19"/>
      <c r="U19792" s="27"/>
      <c r="Z19792" s="19"/>
      <c r="AA19792" s="24"/>
    </row>
    <row r="19793" spans="8:27" x14ac:dyDescent="0.25">
      <c r="H19793" s="8"/>
      <c r="I19793" s="8"/>
      <c r="N19793" s="23"/>
      <c r="O19793" s="24"/>
      <c r="P19793" s="19"/>
      <c r="Q19793" s="19"/>
      <c r="R19793" s="19"/>
      <c r="U19793" s="27"/>
      <c r="Z19793" s="19"/>
      <c r="AA19793" s="24"/>
    </row>
    <row r="19794" spans="8:27" x14ac:dyDescent="0.25">
      <c r="H19794" s="8"/>
      <c r="I19794" s="8"/>
      <c r="N19794" s="23"/>
      <c r="O19794" s="24"/>
      <c r="P19794" s="19"/>
      <c r="Q19794" s="19"/>
      <c r="R19794" s="19"/>
      <c r="U19794" s="27"/>
      <c r="Z19794" s="19"/>
      <c r="AA19794" s="24"/>
    </row>
    <row r="19795" spans="8:27" x14ac:dyDescent="0.25">
      <c r="H19795" s="8"/>
      <c r="I19795" s="8"/>
      <c r="N19795" s="23"/>
      <c r="O19795" s="24"/>
      <c r="P19795" s="19"/>
      <c r="Q19795" s="19"/>
      <c r="R19795" s="19"/>
      <c r="U19795" s="27"/>
      <c r="Z19795" s="19"/>
      <c r="AA19795" s="24"/>
    </row>
    <row r="19796" spans="8:27" x14ac:dyDescent="0.25">
      <c r="H19796" s="8"/>
      <c r="I19796" s="8"/>
      <c r="N19796" s="23"/>
      <c r="O19796" s="24"/>
      <c r="P19796" s="19"/>
      <c r="Q19796" s="19"/>
      <c r="R19796" s="19"/>
      <c r="U19796" s="27"/>
      <c r="Z19796" s="19"/>
      <c r="AA19796" s="24"/>
    </row>
    <row r="19797" spans="8:27" x14ac:dyDescent="0.25">
      <c r="H19797" s="8"/>
      <c r="I19797" s="8"/>
      <c r="N19797" s="23"/>
      <c r="O19797" s="24"/>
      <c r="P19797" s="19"/>
      <c r="Q19797" s="19"/>
      <c r="R19797" s="19"/>
      <c r="U19797" s="27"/>
      <c r="Z19797" s="19"/>
      <c r="AA19797" s="24"/>
    </row>
    <row r="19798" spans="8:27" x14ac:dyDescent="0.25">
      <c r="H19798" s="8"/>
      <c r="I19798" s="8"/>
      <c r="N19798" s="23"/>
      <c r="O19798" s="24"/>
      <c r="P19798" s="19"/>
      <c r="Q19798" s="19"/>
      <c r="R19798" s="19"/>
      <c r="U19798" s="27"/>
      <c r="Z19798" s="19"/>
      <c r="AA19798" s="24"/>
    </row>
    <row r="19799" spans="8:27" x14ac:dyDescent="0.25">
      <c r="H19799" s="8"/>
      <c r="I19799" s="8"/>
      <c r="N19799" s="23"/>
      <c r="O19799" s="24"/>
      <c r="P19799" s="19"/>
      <c r="Q19799" s="19"/>
      <c r="R19799" s="19"/>
      <c r="U19799" s="27"/>
      <c r="Z19799" s="19"/>
      <c r="AA19799" s="24"/>
    </row>
    <row r="19800" spans="8:27" x14ac:dyDescent="0.25">
      <c r="H19800" s="8"/>
      <c r="I19800" s="8"/>
      <c r="N19800" s="23"/>
      <c r="O19800" s="24"/>
      <c r="P19800" s="19"/>
      <c r="Q19800" s="19"/>
      <c r="R19800" s="19"/>
      <c r="U19800" s="27"/>
      <c r="Z19800" s="19"/>
      <c r="AA19800" s="24"/>
    </row>
    <row r="19801" spans="8:27" x14ac:dyDescent="0.25">
      <c r="H19801" s="8"/>
      <c r="I19801" s="8"/>
      <c r="N19801" s="23"/>
      <c r="O19801" s="24"/>
      <c r="P19801" s="19"/>
      <c r="Q19801" s="19"/>
      <c r="R19801" s="19"/>
      <c r="U19801" s="27"/>
      <c r="Z19801" s="19"/>
      <c r="AA19801" s="24"/>
    </row>
    <row r="19802" spans="8:27" x14ac:dyDescent="0.25">
      <c r="H19802" s="8"/>
      <c r="I19802" s="8"/>
      <c r="N19802" s="23"/>
      <c r="O19802" s="24"/>
      <c r="P19802" s="19"/>
      <c r="Q19802" s="19"/>
      <c r="R19802" s="19"/>
      <c r="U19802" s="27"/>
      <c r="Z19802" s="19"/>
      <c r="AA19802" s="24"/>
    </row>
    <row r="19803" spans="8:27" x14ac:dyDescent="0.25">
      <c r="H19803" s="8"/>
      <c r="I19803" s="8"/>
      <c r="N19803" s="23"/>
      <c r="O19803" s="24"/>
      <c r="P19803" s="19"/>
      <c r="Q19803" s="19"/>
      <c r="R19803" s="19"/>
      <c r="U19803" s="27"/>
      <c r="Z19803" s="19"/>
      <c r="AA19803" s="24"/>
    </row>
    <row r="19804" spans="8:27" x14ac:dyDescent="0.25">
      <c r="H19804" s="8"/>
      <c r="I19804" s="8"/>
      <c r="N19804" s="23"/>
      <c r="O19804" s="24"/>
      <c r="P19804" s="19"/>
      <c r="Q19804" s="19"/>
      <c r="R19804" s="19"/>
      <c r="U19804" s="27"/>
      <c r="Z19804" s="19"/>
      <c r="AA19804" s="24"/>
    </row>
    <row r="19805" spans="8:27" x14ac:dyDescent="0.25">
      <c r="H19805" s="8"/>
      <c r="I19805" s="8"/>
      <c r="N19805" s="23"/>
      <c r="O19805" s="24"/>
      <c r="P19805" s="19"/>
      <c r="Q19805" s="19"/>
      <c r="R19805" s="19"/>
      <c r="U19805" s="27"/>
      <c r="Z19805" s="19"/>
      <c r="AA19805" s="24"/>
    </row>
    <row r="19806" spans="8:27" x14ac:dyDescent="0.25">
      <c r="H19806" s="8"/>
      <c r="I19806" s="8"/>
      <c r="N19806" s="23"/>
      <c r="O19806" s="24"/>
      <c r="P19806" s="19"/>
      <c r="Q19806" s="19"/>
      <c r="R19806" s="19"/>
      <c r="U19806" s="27"/>
      <c r="Z19806" s="19"/>
      <c r="AA19806" s="24"/>
    </row>
    <row r="19807" spans="8:27" x14ac:dyDescent="0.25">
      <c r="H19807" s="8"/>
      <c r="I19807" s="8"/>
      <c r="N19807" s="23"/>
      <c r="O19807" s="24"/>
      <c r="P19807" s="19"/>
      <c r="Q19807" s="19"/>
      <c r="R19807" s="19"/>
      <c r="U19807" s="27"/>
      <c r="Z19807" s="19"/>
      <c r="AA19807" s="24"/>
    </row>
    <row r="19808" spans="8:27" x14ac:dyDescent="0.25">
      <c r="H19808" s="8"/>
      <c r="I19808" s="8"/>
      <c r="N19808" s="23"/>
      <c r="O19808" s="24"/>
      <c r="P19808" s="19"/>
      <c r="Q19808" s="19"/>
      <c r="R19808" s="19"/>
      <c r="U19808" s="27"/>
      <c r="Z19808" s="19"/>
      <c r="AA19808" s="24"/>
    </row>
    <row r="19809" spans="8:27" x14ac:dyDescent="0.25">
      <c r="H19809" s="8"/>
      <c r="I19809" s="8"/>
      <c r="N19809" s="23"/>
      <c r="O19809" s="24"/>
      <c r="P19809" s="19"/>
      <c r="Q19809" s="19"/>
      <c r="R19809" s="19"/>
      <c r="U19809" s="27"/>
      <c r="Z19809" s="19"/>
      <c r="AA19809" s="24"/>
    </row>
    <row r="19810" spans="8:27" x14ac:dyDescent="0.25">
      <c r="H19810" s="8"/>
      <c r="I19810" s="8"/>
      <c r="N19810" s="23"/>
      <c r="O19810" s="24"/>
      <c r="P19810" s="19"/>
      <c r="Q19810" s="19"/>
      <c r="R19810" s="19"/>
      <c r="U19810" s="27"/>
      <c r="Z19810" s="19"/>
      <c r="AA19810" s="24"/>
    </row>
    <row r="19811" spans="8:27" x14ac:dyDescent="0.25">
      <c r="H19811" s="8"/>
      <c r="I19811" s="8"/>
      <c r="N19811" s="23"/>
      <c r="O19811" s="24"/>
      <c r="P19811" s="19"/>
      <c r="Q19811" s="19"/>
      <c r="R19811" s="19"/>
      <c r="U19811" s="27"/>
      <c r="Z19811" s="19"/>
      <c r="AA19811" s="24"/>
    </row>
    <row r="19812" spans="8:27" x14ac:dyDescent="0.25">
      <c r="H19812" s="8"/>
      <c r="I19812" s="8"/>
      <c r="N19812" s="23"/>
      <c r="O19812" s="24"/>
      <c r="P19812" s="19"/>
      <c r="Q19812" s="19"/>
      <c r="R19812" s="19"/>
      <c r="U19812" s="27"/>
      <c r="Z19812" s="19"/>
      <c r="AA19812" s="24"/>
    </row>
    <row r="19813" spans="8:27" x14ac:dyDescent="0.25">
      <c r="H19813" s="8"/>
      <c r="I19813" s="8"/>
      <c r="N19813" s="23"/>
      <c r="O19813" s="24"/>
      <c r="P19813" s="19"/>
      <c r="Q19813" s="19"/>
      <c r="R19813" s="19"/>
      <c r="U19813" s="27"/>
      <c r="Z19813" s="19"/>
      <c r="AA19813" s="24"/>
    </row>
    <row r="19814" spans="8:27" x14ac:dyDescent="0.25">
      <c r="H19814" s="8"/>
      <c r="I19814" s="8"/>
      <c r="N19814" s="23"/>
      <c r="O19814" s="24"/>
      <c r="P19814" s="19"/>
      <c r="Q19814" s="19"/>
      <c r="R19814" s="19"/>
      <c r="U19814" s="27"/>
      <c r="Z19814" s="19"/>
      <c r="AA19814" s="24"/>
    </row>
    <row r="19815" spans="8:27" x14ac:dyDescent="0.25">
      <c r="H19815" s="8"/>
      <c r="I19815" s="8"/>
      <c r="N19815" s="23"/>
      <c r="O19815" s="24"/>
      <c r="P19815" s="19"/>
      <c r="Q19815" s="19"/>
      <c r="R19815" s="19"/>
      <c r="U19815" s="27"/>
      <c r="Z19815" s="19"/>
      <c r="AA19815" s="24"/>
    </row>
    <row r="19816" spans="8:27" x14ac:dyDescent="0.25">
      <c r="H19816" s="8"/>
      <c r="I19816" s="8"/>
      <c r="N19816" s="23"/>
      <c r="O19816" s="24"/>
      <c r="P19816" s="19"/>
      <c r="Q19816" s="19"/>
      <c r="R19816" s="19"/>
      <c r="U19816" s="27"/>
      <c r="Z19816" s="19"/>
      <c r="AA19816" s="24"/>
    </row>
    <row r="19817" spans="8:27" x14ac:dyDescent="0.25">
      <c r="H19817" s="8"/>
      <c r="I19817" s="8"/>
      <c r="N19817" s="23"/>
      <c r="O19817" s="24"/>
      <c r="P19817" s="19"/>
      <c r="Q19817" s="19"/>
      <c r="R19817" s="19"/>
      <c r="U19817" s="27"/>
      <c r="Z19817" s="19"/>
      <c r="AA19817" s="24"/>
    </row>
    <row r="19818" spans="8:27" x14ac:dyDescent="0.25">
      <c r="H19818" s="8"/>
      <c r="I19818" s="8"/>
      <c r="N19818" s="23"/>
      <c r="O19818" s="24"/>
      <c r="P19818" s="19"/>
      <c r="Q19818" s="19"/>
      <c r="R19818" s="19"/>
      <c r="U19818" s="27"/>
      <c r="Z19818" s="19"/>
      <c r="AA19818" s="24"/>
    </row>
    <row r="19819" spans="8:27" x14ac:dyDescent="0.25">
      <c r="H19819" s="8"/>
      <c r="I19819" s="8"/>
      <c r="N19819" s="23"/>
      <c r="O19819" s="24"/>
      <c r="P19819" s="19"/>
      <c r="Q19819" s="19"/>
      <c r="R19819" s="19"/>
      <c r="U19819" s="27"/>
      <c r="Z19819" s="19"/>
      <c r="AA19819" s="24"/>
    </row>
    <row r="19820" spans="8:27" x14ac:dyDescent="0.25">
      <c r="H19820" s="8"/>
      <c r="I19820" s="8"/>
      <c r="N19820" s="23"/>
      <c r="O19820" s="24"/>
      <c r="P19820" s="19"/>
      <c r="Q19820" s="19"/>
      <c r="R19820" s="19"/>
      <c r="U19820" s="27"/>
      <c r="Z19820" s="19"/>
      <c r="AA19820" s="24"/>
    </row>
    <row r="19821" spans="8:27" x14ac:dyDescent="0.25">
      <c r="H19821" s="8"/>
      <c r="I19821" s="8"/>
      <c r="N19821" s="23"/>
      <c r="O19821" s="24"/>
      <c r="P19821" s="19"/>
      <c r="Q19821" s="19"/>
      <c r="R19821" s="19"/>
      <c r="U19821" s="27"/>
      <c r="Z19821" s="19"/>
      <c r="AA19821" s="24"/>
    </row>
    <row r="19822" spans="8:27" x14ac:dyDescent="0.25">
      <c r="H19822" s="8"/>
      <c r="I19822" s="8"/>
      <c r="N19822" s="23"/>
      <c r="O19822" s="24"/>
      <c r="P19822" s="19"/>
      <c r="Q19822" s="19"/>
      <c r="R19822" s="19"/>
      <c r="U19822" s="27"/>
      <c r="Z19822" s="19"/>
      <c r="AA19822" s="24"/>
    </row>
    <row r="19823" spans="8:27" x14ac:dyDescent="0.25">
      <c r="H19823" s="8"/>
      <c r="I19823" s="8"/>
      <c r="N19823" s="23"/>
      <c r="O19823" s="24"/>
      <c r="P19823" s="19"/>
      <c r="Q19823" s="19"/>
      <c r="R19823" s="19"/>
      <c r="U19823" s="27"/>
      <c r="Z19823" s="19"/>
      <c r="AA19823" s="24"/>
    </row>
    <row r="19824" spans="8:27" x14ac:dyDescent="0.25">
      <c r="H19824" s="8"/>
      <c r="I19824" s="8"/>
      <c r="N19824" s="23"/>
      <c r="O19824" s="24"/>
      <c r="P19824" s="19"/>
      <c r="Q19824" s="19"/>
      <c r="R19824" s="19"/>
      <c r="U19824" s="27"/>
      <c r="Z19824" s="19"/>
      <c r="AA19824" s="24"/>
    </row>
    <row r="19825" spans="8:27" x14ac:dyDescent="0.25">
      <c r="H19825" s="8"/>
      <c r="I19825" s="8"/>
      <c r="N19825" s="23"/>
      <c r="O19825" s="24"/>
      <c r="P19825" s="19"/>
      <c r="Q19825" s="19"/>
      <c r="R19825" s="19"/>
      <c r="U19825" s="27"/>
      <c r="Z19825" s="19"/>
      <c r="AA19825" s="24"/>
    </row>
    <row r="19826" spans="8:27" x14ac:dyDescent="0.25">
      <c r="H19826" s="8"/>
      <c r="I19826" s="8"/>
      <c r="N19826" s="23"/>
      <c r="O19826" s="24"/>
      <c r="P19826" s="19"/>
      <c r="Q19826" s="19"/>
      <c r="R19826" s="19"/>
      <c r="U19826" s="27"/>
      <c r="Z19826" s="19"/>
      <c r="AA19826" s="24"/>
    </row>
    <row r="19827" spans="8:27" x14ac:dyDescent="0.25">
      <c r="H19827" s="8"/>
      <c r="I19827" s="8"/>
      <c r="N19827" s="23"/>
      <c r="O19827" s="24"/>
      <c r="P19827" s="19"/>
      <c r="Q19827" s="19"/>
      <c r="R19827" s="19"/>
      <c r="U19827" s="27"/>
      <c r="Z19827" s="19"/>
      <c r="AA19827" s="24"/>
    </row>
    <row r="19828" spans="8:27" x14ac:dyDescent="0.25">
      <c r="H19828" s="8"/>
      <c r="I19828" s="8"/>
      <c r="N19828" s="23"/>
      <c r="O19828" s="24"/>
      <c r="P19828" s="19"/>
      <c r="Q19828" s="19"/>
      <c r="R19828" s="19"/>
      <c r="U19828" s="27"/>
      <c r="Z19828" s="19"/>
      <c r="AA19828" s="24"/>
    </row>
    <row r="19829" spans="8:27" x14ac:dyDescent="0.25">
      <c r="H19829" s="8"/>
      <c r="I19829" s="8"/>
      <c r="N19829" s="23"/>
      <c r="O19829" s="24"/>
      <c r="P19829" s="19"/>
      <c r="Q19829" s="19"/>
      <c r="R19829" s="19"/>
      <c r="U19829" s="27"/>
      <c r="Z19829" s="19"/>
      <c r="AA19829" s="24"/>
    </row>
    <row r="19830" spans="8:27" x14ac:dyDescent="0.25">
      <c r="H19830" s="8"/>
      <c r="I19830" s="8"/>
      <c r="N19830" s="23"/>
      <c r="O19830" s="24"/>
      <c r="P19830" s="19"/>
      <c r="Q19830" s="19"/>
      <c r="R19830" s="19"/>
      <c r="U19830" s="27"/>
      <c r="Z19830" s="19"/>
      <c r="AA19830" s="24"/>
    </row>
    <row r="19831" spans="8:27" x14ac:dyDescent="0.25">
      <c r="H19831" s="8"/>
      <c r="I19831" s="8"/>
      <c r="N19831" s="23"/>
      <c r="O19831" s="24"/>
      <c r="P19831" s="19"/>
      <c r="Q19831" s="19"/>
      <c r="R19831" s="19"/>
      <c r="U19831" s="27"/>
      <c r="Z19831" s="19"/>
      <c r="AA19831" s="24"/>
    </row>
    <row r="19832" spans="8:27" x14ac:dyDescent="0.25">
      <c r="H19832" s="8"/>
      <c r="I19832" s="8"/>
      <c r="N19832" s="23"/>
      <c r="O19832" s="24"/>
      <c r="P19832" s="19"/>
      <c r="Q19832" s="19"/>
      <c r="R19832" s="19"/>
      <c r="U19832" s="27"/>
      <c r="Z19832" s="19"/>
      <c r="AA19832" s="24"/>
    </row>
    <row r="19833" spans="8:27" x14ac:dyDescent="0.25">
      <c r="H19833" s="8"/>
      <c r="I19833" s="8"/>
      <c r="N19833" s="23"/>
      <c r="O19833" s="24"/>
      <c r="P19833" s="19"/>
      <c r="Q19833" s="19"/>
      <c r="R19833" s="19"/>
      <c r="U19833" s="27"/>
      <c r="Z19833" s="19"/>
      <c r="AA19833" s="24"/>
    </row>
    <row r="19834" spans="8:27" x14ac:dyDescent="0.25">
      <c r="H19834" s="8"/>
      <c r="I19834" s="8"/>
      <c r="N19834" s="23"/>
      <c r="O19834" s="24"/>
      <c r="P19834" s="19"/>
      <c r="Q19834" s="19"/>
      <c r="R19834" s="19"/>
      <c r="U19834" s="27"/>
      <c r="Z19834" s="19"/>
      <c r="AA19834" s="24"/>
    </row>
    <row r="19835" spans="8:27" x14ac:dyDescent="0.25">
      <c r="H19835" s="8"/>
      <c r="I19835" s="8"/>
      <c r="N19835" s="23"/>
      <c r="O19835" s="24"/>
      <c r="P19835" s="19"/>
      <c r="Q19835" s="19"/>
      <c r="R19835" s="19"/>
      <c r="U19835" s="27"/>
      <c r="Z19835" s="19"/>
      <c r="AA19835" s="24"/>
    </row>
    <row r="19836" spans="8:27" x14ac:dyDescent="0.25">
      <c r="H19836" s="8"/>
      <c r="I19836" s="8"/>
      <c r="N19836" s="23"/>
      <c r="O19836" s="24"/>
      <c r="P19836" s="19"/>
      <c r="Q19836" s="19"/>
      <c r="R19836" s="19"/>
      <c r="U19836" s="27"/>
      <c r="Z19836" s="19"/>
      <c r="AA19836" s="24"/>
    </row>
    <row r="19837" spans="8:27" x14ac:dyDescent="0.25">
      <c r="H19837" s="8"/>
      <c r="I19837" s="8"/>
      <c r="N19837" s="23"/>
      <c r="O19837" s="24"/>
      <c r="P19837" s="19"/>
      <c r="Q19837" s="19"/>
      <c r="R19837" s="19"/>
      <c r="U19837" s="27"/>
      <c r="Z19837" s="19"/>
      <c r="AA19837" s="24"/>
    </row>
    <row r="19838" spans="8:27" x14ac:dyDescent="0.25">
      <c r="H19838" s="8"/>
      <c r="I19838" s="8"/>
      <c r="N19838" s="23"/>
      <c r="O19838" s="24"/>
      <c r="P19838" s="19"/>
      <c r="Q19838" s="19"/>
      <c r="R19838" s="19"/>
      <c r="U19838" s="27"/>
      <c r="Z19838" s="19"/>
      <c r="AA19838" s="24"/>
    </row>
    <row r="19839" spans="8:27" x14ac:dyDescent="0.25">
      <c r="H19839" s="8"/>
      <c r="I19839" s="8"/>
      <c r="N19839" s="23"/>
      <c r="O19839" s="24"/>
      <c r="P19839" s="19"/>
      <c r="Q19839" s="19"/>
      <c r="R19839" s="19"/>
      <c r="U19839" s="27"/>
      <c r="Z19839" s="19"/>
      <c r="AA19839" s="24"/>
    </row>
    <row r="19840" spans="8:27" x14ac:dyDescent="0.25">
      <c r="H19840" s="8"/>
      <c r="I19840" s="8"/>
      <c r="N19840" s="23"/>
      <c r="O19840" s="24"/>
      <c r="P19840" s="19"/>
      <c r="Q19840" s="19"/>
      <c r="R19840" s="19"/>
      <c r="U19840" s="27"/>
      <c r="Z19840" s="19"/>
      <c r="AA19840" s="24"/>
    </row>
    <row r="19841" spans="8:27" x14ac:dyDescent="0.25">
      <c r="H19841" s="8"/>
      <c r="I19841" s="8"/>
      <c r="N19841" s="23"/>
      <c r="O19841" s="24"/>
      <c r="P19841" s="19"/>
      <c r="Q19841" s="19"/>
      <c r="R19841" s="19"/>
      <c r="U19841" s="27"/>
      <c r="Z19841" s="19"/>
      <c r="AA19841" s="24"/>
    </row>
    <row r="19842" spans="8:27" x14ac:dyDescent="0.25">
      <c r="H19842" s="8"/>
      <c r="I19842" s="8"/>
      <c r="N19842" s="23"/>
      <c r="O19842" s="24"/>
      <c r="P19842" s="19"/>
      <c r="Q19842" s="19"/>
      <c r="R19842" s="19"/>
      <c r="U19842" s="27"/>
      <c r="Z19842" s="19"/>
      <c r="AA19842" s="24"/>
    </row>
    <row r="19843" spans="8:27" x14ac:dyDescent="0.25">
      <c r="H19843" s="8"/>
      <c r="I19843" s="8"/>
      <c r="N19843" s="23"/>
      <c r="O19843" s="24"/>
      <c r="P19843" s="19"/>
      <c r="Q19843" s="19"/>
      <c r="R19843" s="19"/>
      <c r="U19843" s="27"/>
      <c r="Z19843" s="19"/>
      <c r="AA19843" s="24"/>
    </row>
    <row r="19844" spans="8:27" x14ac:dyDescent="0.25">
      <c r="H19844" s="8"/>
      <c r="I19844" s="8"/>
      <c r="N19844" s="23"/>
      <c r="O19844" s="24"/>
      <c r="P19844" s="19"/>
      <c r="Q19844" s="19"/>
      <c r="R19844" s="19"/>
      <c r="U19844" s="27"/>
      <c r="Z19844" s="19"/>
      <c r="AA19844" s="24"/>
    </row>
    <row r="19845" spans="8:27" x14ac:dyDescent="0.25">
      <c r="H19845" s="8"/>
      <c r="I19845" s="8"/>
      <c r="N19845" s="23"/>
      <c r="O19845" s="24"/>
      <c r="P19845" s="19"/>
      <c r="Q19845" s="19"/>
      <c r="R19845" s="19"/>
      <c r="U19845" s="27"/>
      <c r="Z19845" s="19"/>
      <c r="AA19845" s="24"/>
    </row>
    <row r="19846" spans="8:27" x14ac:dyDescent="0.25">
      <c r="H19846" s="8"/>
      <c r="I19846" s="8"/>
      <c r="N19846" s="23"/>
      <c r="O19846" s="24"/>
      <c r="P19846" s="19"/>
      <c r="Q19846" s="19"/>
      <c r="R19846" s="19"/>
      <c r="U19846" s="27"/>
      <c r="Z19846" s="19"/>
      <c r="AA19846" s="24"/>
    </row>
    <row r="19847" spans="8:27" x14ac:dyDescent="0.25">
      <c r="H19847" s="8"/>
      <c r="I19847" s="8"/>
      <c r="N19847" s="23"/>
      <c r="O19847" s="24"/>
      <c r="P19847" s="19"/>
      <c r="Q19847" s="19"/>
      <c r="R19847" s="19"/>
      <c r="U19847" s="27"/>
      <c r="Z19847" s="19"/>
      <c r="AA19847" s="24"/>
    </row>
    <row r="19848" spans="8:27" x14ac:dyDescent="0.25">
      <c r="H19848" s="8"/>
      <c r="I19848" s="8"/>
      <c r="N19848" s="23"/>
      <c r="O19848" s="24"/>
      <c r="P19848" s="19"/>
      <c r="Q19848" s="19"/>
      <c r="R19848" s="19"/>
      <c r="U19848" s="27"/>
      <c r="Z19848" s="19"/>
      <c r="AA19848" s="24"/>
    </row>
    <row r="19849" spans="8:27" x14ac:dyDescent="0.25">
      <c r="H19849" s="8"/>
      <c r="I19849" s="8"/>
      <c r="N19849" s="23"/>
      <c r="O19849" s="24"/>
      <c r="P19849" s="19"/>
      <c r="Q19849" s="19"/>
      <c r="R19849" s="19"/>
      <c r="U19849" s="27"/>
      <c r="Z19849" s="19"/>
      <c r="AA19849" s="24"/>
    </row>
    <row r="19850" spans="8:27" x14ac:dyDescent="0.25">
      <c r="H19850" s="8"/>
      <c r="I19850" s="8"/>
      <c r="N19850" s="23"/>
      <c r="O19850" s="24"/>
      <c r="P19850" s="19"/>
      <c r="Q19850" s="19"/>
      <c r="R19850" s="19"/>
      <c r="U19850" s="27"/>
      <c r="Z19850" s="19"/>
      <c r="AA19850" s="24"/>
    </row>
    <row r="19851" spans="8:27" x14ac:dyDescent="0.25">
      <c r="H19851" s="8"/>
      <c r="I19851" s="8"/>
      <c r="N19851" s="23"/>
      <c r="O19851" s="24"/>
      <c r="P19851" s="19"/>
      <c r="Q19851" s="19"/>
      <c r="R19851" s="19"/>
      <c r="U19851" s="27"/>
      <c r="Z19851" s="19"/>
      <c r="AA19851" s="24"/>
    </row>
    <row r="19852" spans="8:27" x14ac:dyDescent="0.25">
      <c r="H19852" s="8"/>
      <c r="I19852" s="8"/>
      <c r="N19852" s="23"/>
      <c r="O19852" s="24"/>
      <c r="P19852" s="19"/>
      <c r="Q19852" s="19"/>
      <c r="R19852" s="19"/>
      <c r="U19852" s="27"/>
      <c r="Z19852" s="19"/>
      <c r="AA19852" s="24"/>
    </row>
    <row r="19853" spans="8:27" x14ac:dyDescent="0.25">
      <c r="H19853" s="8"/>
      <c r="I19853" s="8"/>
      <c r="N19853" s="23"/>
      <c r="O19853" s="24"/>
      <c r="P19853" s="19"/>
      <c r="Q19853" s="19"/>
      <c r="R19853" s="19"/>
      <c r="U19853" s="27"/>
      <c r="Z19853" s="19"/>
      <c r="AA19853" s="24"/>
    </row>
    <row r="19854" spans="8:27" x14ac:dyDescent="0.25">
      <c r="H19854" s="8"/>
      <c r="I19854" s="8"/>
      <c r="N19854" s="23"/>
      <c r="O19854" s="24"/>
      <c r="P19854" s="19"/>
      <c r="Q19854" s="19"/>
      <c r="R19854" s="19"/>
      <c r="U19854" s="27"/>
      <c r="Z19854" s="19"/>
      <c r="AA19854" s="24"/>
    </row>
  </sheetData>
  <sheetProtection algorithmName="SHA-512" hashValue="veJuQEUE4Yk2O8MB1xUI1QtgjgEMZ2pq5bo2FT2yFbUu/YC5KVwvU7HmqGfgHoj6CeybLNoWTKv+sUnQlESsVg==" saltValue="6oWlBq2NJl1gTlPk0W43iQ==" spinCount="100000" sheet="1" autoFilter="0"/>
  <protectedRanges>
    <protectedRange sqref="AH9:AH12 AH18:AH3960" name="Oblast1"/>
  </protectedRanges>
  <autoFilter ref="A8:AK19854" xr:uid="{FD457A5B-1E5C-4C51-A5E5-F1EE03BDF042}"/>
  <mergeCells count="3">
    <mergeCell ref="Y7:AJ7"/>
    <mergeCell ref="A7:F7"/>
    <mergeCell ref="J7:W7"/>
  </mergeCells>
  <phoneticPr fontId="10" type="noConversion"/>
  <conditionalFormatting sqref="R9:R264">
    <cfRule type="containsText" dxfId="12" priority="14" operator="containsText" text="A">
      <formula>NOT(ISERROR(SEARCH("A",R9)))</formula>
    </cfRule>
  </conditionalFormatting>
  <conditionalFormatting sqref="S9:S264">
    <cfRule type="cellIs" dxfId="11" priority="13" operator="lessThan">
      <formula>40</formula>
    </cfRule>
  </conditionalFormatting>
  <conditionalFormatting sqref="Q9:Q19854">
    <cfRule type="containsText" dxfId="10" priority="8" operator="containsText" text="A">
      <formula>NOT(ISERROR(SEARCH("A",Q9)))</formula>
    </cfRule>
  </conditionalFormatting>
  <conditionalFormatting sqref="U9:U264">
    <cfRule type="cellIs" dxfId="9" priority="7" operator="lessThan">
      <formula>40</formula>
    </cfRule>
  </conditionalFormatting>
  <conditionalFormatting sqref="P9:Q450 P451:P19854">
    <cfRule type="containsText" dxfId="8" priority="6" operator="containsText" text="A">
      <formula>NOT(ISERROR(SEARCH("A",P9)))</formula>
    </cfRule>
  </conditionalFormatting>
  <conditionalFormatting sqref="S9:S264">
    <cfRule type="containsText" dxfId="7" priority="5" operator="containsText" text="NEPOKRYTA VĚTŠINA SEAM">
      <formula>NOT(ISERROR(SEARCH("NEPOKRYTA VĚTŠINA SEAM",S9)))</formula>
    </cfRule>
  </conditionalFormatting>
  <conditionalFormatting sqref="AG9:AG203">
    <cfRule type="expression" dxfId="6" priority="2">
      <formula>$Z9="A"</formula>
    </cfRule>
  </conditionalFormatting>
  <conditionalFormatting sqref="AH239 AH271 AH274 AH280 AH285 AH288:AH292 AH302 AH304 AH318 AH327 AH329 AH332:AH368 AH371 AH375 AH395 AH405 AH412 AH429 AH444:AH447 AH450 AH452 AH454 AH458:AH463 AH466:AH467 AH475 AH477:AH527 AH536 AH540 AH547 AH555 AH563 AH568:AH579 AH589:AH599 AH601:AH602 AH604:AH647 AH649 AH651 AH655 AH658 AH660 AH663 AH684 AH686:AH687 AH689:AH705 AH707:AH714 AH716:AH717 AH719:AH727 AH729:AH731 AH733:AH735 AH737 AH739:AH742 AH744 AH746:AH753 AH755:AH756 AH758 AH761:AH764 AH766:AH767 AH773:AH776 AH779:AH781 AH825:AH826 AH872 AH884:AH886 AH890:AH893 AH896:AH898 AH900:AH903 AH908:AH913 AH916:AH928 AH930 AH933:AH934 AH936 AH938 AH940:AH944 AH946:AH969 AH971:AH989 AH991:AH1011 AH1014:AH1016 AH1018:AH1033 AH1035:AH1059 AH1061:AH1063 AH1065:AH1073 AH1100:AH1213 AH1217 AH1225 AH1227 AH1229 AH1231 AH1244:AH1245 AH1247:AH1248 AH1251:AH1252 AH1256 AH1260:AH1261 AH1267 AH1280 AH1286 AH1320 AH1351 AH1357 AH1360 AH1376:AH1391 AH1393:AH1396 AH1401:AH1418 AH1420 AH1422 AH1425 AH1545:AH1555 AH1575:AH1587 AH1836:AH1838 AH1840:AH1859 AH1861:AH1874 AH1876:AH1882 AH1884:AH1915 AH1917:AH1920 AH1926 AH1929 AH1931 AH1933:AH1934 AH1970:AH1979 AH1984:AH1987 AH1990:AH1994 AH1996:AH1998 AH2002 AH2005 AH2015:AH2017 AH2031 AH2034:AH2035 AH2037 AH2040:AH2041 AH2047 AH2050:AH2051 AH2055 AH2057 AH2060:AH2061 AH2063:AH2066 AH2069:AH2072 AH2074 AH2079:AH2080 AH2086:AH2087 AH2095:AH2096 AH2099 AH2101:AH2102 AH2105:AH2106 AH2109:AH2114 AH2116:AH2120 AH2122 AH2124:AH2125 AH2127:AH2183 AH2187 AH2189 AH2435:AH2444 AH2466:AH2599 AH2602:AH2644 AH2646:AH2662 AH3137:AH3151 AH3153 AH3156:AH3184 AH3189:AH3213 AH3215:AH3226 AH3228:AH3232 AH3237 AH3239 AH3247:AH3255 AH3257:AH3267 AH3272:AH3277 AH3279:AH3289 AH3291:AH3306 AH9:AH203">
    <cfRule type="expression" dxfId="5" priority="1">
      <formula>#REF!="-"</formula>
    </cfRule>
  </conditionalFormatting>
  <dataValidations count="4">
    <dataValidation type="list" allowBlank="1" showInputMessage="1" showErrorMessage="1" sqref="AG9:AG17104" xr:uid="{BA42C9C4-C597-4420-A6AA-DA20030C39AB}">
      <formula1>IF(AF9="Pokryto","-",INDIRECT(Z9))</formula1>
    </dataValidation>
    <dataValidation type="list" allowBlank="1" showInputMessage="1" showErrorMessage="1" sqref="AH9:AH17104" xr:uid="{964EFC30-E73D-4475-AE2D-501B2DC2B5D0}">
      <formula1>INDIRECT(AJ9)</formula1>
    </dataValidation>
    <dataValidation type="list" allowBlank="1" showInputMessage="1" showErrorMessage="1" sqref="W9:W138 V170:W170 V139:W139 W140:W169 W171:W264" xr:uid="{C4F469C2-E83B-4839-9051-293E9A9A1EB1}">
      <formula1>INDIRECT(M9)</formula1>
    </dataValidation>
    <dataValidation type="list" allowBlank="1" showInputMessage="1" showErrorMessage="1" sqref="V9:V138 V140:V169 V171:V264" xr:uid="{89FDF474-5012-485F-831E-674FFB3F00DA}">
      <formula1>INDIRECT(N9)</formula1>
    </dataValidation>
  </dataValidations>
  <pageMargins left="0.7" right="0.7" top="0.78740157499999996" bottom="0.78740157499999996" header="0.3" footer="0.3"/>
  <pageSetup orientation="portrait" r:id="rId1"/>
  <headerFooter>
    <oddHeader>&amp;R&amp;"Calibri"&amp;10&amp;K000000 PRO VNITŘNÍ POTŘEBU          &amp;1#_x000D_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EA9BA407-CD6D-4C0E-9F29-0FE8A7C3CDC5}">
          <x14:formula1>
            <xm:f>ciselniky!$M$2</xm:f>
          </x14:formula1>
          <xm:sqref>F9:F21</xm:sqref>
        </x14:dataValidation>
        <x14:dataValidation type="list" allowBlank="1" showInputMessage="1" showErrorMessage="1" xr:uid="{BD62642F-BDB6-48D4-82F8-FF7F4163D86A}">
          <x14:formula1>
            <xm:f>IF(M9="katAB",ciselniky!$M$2,"-")</xm:f>
          </x14:formula1>
          <xm:sqref>T9:T264</xm:sqref>
        </x14:dataValidation>
        <x14:dataValidation type="list" allowBlank="1" showInputMessage="1" showErrorMessage="1" xr:uid="{4AEAAB36-EDC4-4331-8FC2-C6438B304128}">
          <x14:formula1>
            <xm:f>Body!$B$3:$B$100</xm:f>
          </x14:formula1>
          <xm:sqref>O9:O264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640F8-268F-440D-B4E6-E9EFB1AF398B}">
  <sheetPr>
    <tabColor rgb="FFFFFF99"/>
  </sheetPr>
  <dimension ref="A1:L999"/>
  <sheetViews>
    <sheetView zoomScaleNormal="100" workbookViewId="0">
      <pane ySplit="2" topLeftCell="A3" activePane="bottomLeft" state="frozen"/>
      <selection pane="bottomLeft" activeCell="F14" sqref="F14"/>
    </sheetView>
  </sheetViews>
  <sheetFormatPr defaultRowHeight="15" x14ac:dyDescent="0.25"/>
  <cols>
    <col min="1" max="1" width="9.140625" style="155"/>
    <col min="2" max="2" width="50.7109375" style="155" customWidth="1"/>
    <col min="3" max="3" width="50.7109375" style="140" customWidth="1"/>
    <col min="4" max="4" width="23.7109375" style="141" customWidth="1"/>
    <col min="5" max="5" width="17.7109375" style="155" customWidth="1"/>
    <col min="6" max="6" width="32.140625" style="148" customWidth="1"/>
    <col min="7" max="7" width="10.28515625" style="23" customWidth="1"/>
    <col min="8" max="8" width="17" style="155" customWidth="1"/>
    <col min="9" max="9" width="12.85546875" style="9" customWidth="1"/>
    <col min="10" max="10" width="8.140625" style="9" hidden="1" customWidth="1"/>
    <col min="11" max="11" width="9" style="9" hidden="1" customWidth="1"/>
    <col min="12" max="12" width="70.140625" style="9" hidden="1" customWidth="1"/>
    <col min="13" max="16384" width="9.140625" style="9"/>
  </cols>
  <sheetData>
    <row r="1" spans="1:12" x14ac:dyDescent="0.25">
      <c r="A1" s="182" t="s">
        <v>239</v>
      </c>
      <c r="B1" s="182"/>
      <c r="C1" s="182"/>
      <c r="D1" s="182"/>
      <c r="E1" s="182"/>
      <c r="F1" s="182"/>
      <c r="G1" s="182"/>
      <c r="H1" s="182"/>
      <c r="I1" s="8"/>
      <c r="J1" s="8"/>
    </row>
    <row r="2" spans="1:12" s="132" customFormat="1" ht="69.75" customHeight="1" x14ac:dyDescent="0.25">
      <c r="A2" s="154" t="s">
        <v>120</v>
      </c>
      <c r="B2" s="154" t="s">
        <v>125</v>
      </c>
      <c r="C2" s="134" t="s">
        <v>128</v>
      </c>
      <c r="D2" s="135" t="s">
        <v>130</v>
      </c>
      <c r="E2" s="156" t="s">
        <v>240</v>
      </c>
      <c r="F2" s="157" t="s">
        <v>435</v>
      </c>
      <c r="G2" s="136" t="s">
        <v>140</v>
      </c>
      <c r="H2" s="154" t="s">
        <v>143</v>
      </c>
      <c r="J2" s="137" t="s">
        <v>241</v>
      </c>
      <c r="K2" s="137" t="s">
        <v>242</v>
      </c>
      <c r="L2" s="137" t="s">
        <v>160</v>
      </c>
    </row>
    <row r="3" spans="1:12" x14ac:dyDescent="0.25">
      <c r="C3" s="138" t="str">
        <f>IF(B3="","",_xlfn.XLOOKUP(B3,Useky!$C$3:$C$999,Useky!$B$3:$B$999,"?",0))</f>
        <v/>
      </c>
      <c r="D3" s="139" t="str">
        <f>IF(B3&lt;&gt;0,SUMIFS('PS 2.1'!L:L,'PS 2.1'!C:C,B3),"")</f>
        <v/>
      </c>
      <c r="G3" s="23" t="str">
        <f>IF(B3&lt;&gt;0,SUMIFS(zdroj!G:G,zdroj!AH:AH,B3),"")</f>
        <v/>
      </c>
      <c r="J3" s="9" t="str">
        <f>IF(COUNTIF(K3,"A"),"VONBH","-")</f>
        <v>-</v>
      </c>
      <c r="K3" s="9" t="str">
        <f>VLOOKUP(B3,zdroj!AH:AI,2,0)</f>
        <v/>
      </c>
      <c r="L3" s="9" t="e">
        <f>VLOOKUP(F3,Useky!A:O,15,0)</f>
        <v>#N/A</v>
      </c>
    </row>
    <row r="4" spans="1:12" x14ac:dyDescent="0.25">
      <c r="C4" s="138" t="str">
        <f>IF(B4="","",_xlfn.XLOOKUP(B4,Useky!$C$3:$C$999,Useky!$B$3:$B$999,"?",0))</f>
        <v/>
      </c>
      <c r="D4" s="139" t="str">
        <f>IF(B4&lt;&gt;0,SUMIFS('PS 2.1'!L:L,'PS 2.1'!C:C,B4),"")</f>
        <v/>
      </c>
      <c r="G4" s="23" t="str">
        <f>IF(B4&lt;&gt;0,SUMIFS(zdroj!G:G,zdroj!AH:AH,B4),"")</f>
        <v/>
      </c>
      <c r="J4" s="9" t="str">
        <f t="shared" ref="J4:J31" si="0">IF(COUNTIF(K4,"A"),"VONBH","-")</f>
        <v>-</v>
      </c>
      <c r="K4" s="9" t="str">
        <f>VLOOKUP(B4,zdroj!AH:AI,2,0)</f>
        <v/>
      </c>
      <c r="L4" s="9" t="e">
        <f>VLOOKUP(F4,Useky!A:O,15,0)</f>
        <v>#N/A</v>
      </c>
    </row>
    <row r="5" spans="1:12" x14ac:dyDescent="0.25">
      <c r="C5" s="138" t="str">
        <f>IF(B5="","",_xlfn.XLOOKUP(B5,Useky!$C$3:$C$999,Useky!$B$3:$B$999,"?",0))</f>
        <v/>
      </c>
      <c r="D5" s="139" t="str">
        <f>IF(B5&lt;&gt;0,SUMIFS('PS 2.1'!L:L,'PS 2.1'!C:C,B5),"")</f>
        <v/>
      </c>
      <c r="G5" s="23" t="str">
        <f>IF(B5&lt;&gt;0,SUMIFS(zdroj!G:G,zdroj!AH:AH,B5),"")</f>
        <v/>
      </c>
      <c r="J5" s="9" t="str">
        <f t="shared" si="0"/>
        <v>-</v>
      </c>
      <c r="K5" s="9" t="str">
        <f>VLOOKUP(B5,zdroj!AH:AI,2,0)</f>
        <v/>
      </c>
      <c r="L5" s="9" t="e">
        <f>VLOOKUP(F5,Useky!A:O,15,0)</f>
        <v>#N/A</v>
      </c>
    </row>
    <row r="6" spans="1:12" x14ac:dyDescent="0.25">
      <c r="C6" s="138" t="str">
        <f>IF(B6="","",_xlfn.XLOOKUP(B6,Useky!$C$3:$C$999,Useky!$B$3:$B$999,"?",0))</f>
        <v/>
      </c>
      <c r="D6" s="139" t="str">
        <f>IF(B6&lt;&gt;0,SUMIFS('PS 2.1'!L:L,'PS 2.1'!C:C,B6),"")</f>
        <v/>
      </c>
      <c r="G6" s="23" t="str">
        <f>IF(B6&lt;&gt;0,SUMIFS(zdroj!G:G,zdroj!AH:AH,B6),"")</f>
        <v/>
      </c>
      <c r="J6" s="9" t="str">
        <f t="shared" si="0"/>
        <v>-</v>
      </c>
      <c r="K6" s="9" t="str">
        <f>VLOOKUP(B6,zdroj!AH:AI,2,0)</f>
        <v/>
      </c>
      <c r="L6" s="9" t="e">
        <f>VLOOKUP(F6,Useky!A:O,15,0)</f>
        <v>#N/A</v>
      </c>
    </row>
    <row r="7" spans="1:12" x14ac:dyDescent="0.25">
      <c r="C7" s="138" t="str">
        <f>IF(B7="","",_xlfn.XLOOKUP(B7,Useky!$C$3:$C$999,Useky!$B$3:$B$999,"?",0))</f>
        <v/>
      </c>
      <c r="D7" s="139" t="str">
        <f>IF(B7&lt;&gt;0,SUMIFS('PS 2.1'!L:L,'PS 2.1'!C:C,B7),"")</f>
        <v/>
      </c>
      <c r="G7" s="23" t="str">
        <f>IF(B7&lt;&gt;0,SUMIFS(zdroj!G:G,zdroj!AH:AH,B7),"")</f>
        <v/>
      </c>
      <c r="J7" s="9" t="str">
        <f t="shared" si="0"/>
        <v>-</v>
      </c>
      <c r="K7" s="9" t="str">
        <f>VLOOKUP(B7,zdroj!AH:AI,2,0)</f>
        <v/>
      </c>
      <c r="L7" s="9" t="e">
        <f>VLOOKUP(F7,Useky!A:O,15,0)</f>
        <v>#N/A</v>
      </c>
    </row>
    <row r="8" spans="1:12" x14ac:dyDescent="0.25">
      <c r="C8" s="138" t="str">
        <f>IF(B8="","",_xlfn.XLOOKUP(B8,Useky!$C$3:$C$999,Useky!$B$3:$B$999,"?",0))</f>
        <v/>
      </c>
      <c r="D8" s="139" t="str">
        <f>IF(B8&lt;&gt;0,SUMIFS('PS 2.1'!L:L,'PS 2.1'!C:C,B8),"")</f>
        <v/>
      </c>
      <c r="G8" s="23" t="str">
        <f>IF(B8&lt;&gt;0,SUMIFS(zdroj!G:G,zdroj!AH:AH,B8),"")</f>
        <v/>
      </c>
      <c r="J8" s="9" t="str">
        <f t="shared" si="0"/>
        <v>-</v>
      </c>
      <c r="K8" s="9" t="str">
        <f>VLOOKUP(B8,zdroj!AH:AI,2,0)</f>
        <v/>
      </c>
      <c r="L8" s="9" t="e">
        <f>VLOOKUP(F8,Useky!A:O,15,0)</f>
        <v>#N/A</v>
      </c>
    </row>
    <row r="9" spans="1:12" x14ac:dyDescent="0.25">
      <c r="C9" s="138" t="str">
        <f>IF(B9="","",_xlfn.XLOOKUP(B9,Useky!$C$3:$C$999,Useky!$B$3:$B$999,"?",0))</f>
        <v/>
      </c>
      <c r="D9" s="139" t="str">
        <f>IF(B9&lt;&gt;0,SUMIFS('PS 2.1'!L:L,'PS 2.1'!C:C,B9),"")</f>
        <v/>
      </c>
      <c r="G9" s="23" t="str">
        <f>IF(B9&lt;&gt;0,SUMIFS(zdroj!G:G,zdroj!AH:AH,B9),"")</f>
        <v/>
      </c>
      <c r="J9" s="9" t="str">
        <f t="shared" si="0"/>
        <v>-</v>
      </c>
      <c r="K9" s="9" t="str">
        <f>VLOOKUP(B9,zdroj!AH:AI,2,0)</f>
        <v/>
      </c>
      <c r="L9" s="9" t="e">
        <f>VLOOKUP(F9,Useky!A:O,15,0)</f>
        <v>#N/A</v>
      </c>
    </row>
    <row r="10" spans="1:12" x14ac:dyDescent="0.25">
      <c r="C10" s="138" t="str">
        <f>IF(B10="","",_xlfn.XLOOKUP(B10,Useky!$C$3:$C$999,Useky!$B$3:$B$999,"?",0))</f>
        <v/>
      </c>
      <c r="D10" s="139" t="str">
        <f>IF(B10&lt;&gt;0,SUMIFS('PS 2.1'!L:L,'PS 2.1'!C:C,B10),"")</f>
        <v/>
      </c>
      <c r="G10" s="23" t="str">
        <f>IF(B10&lt;&gt;0,SUMIFS(zdroj!G:G,zdroj!AH:AH,B10),"")</f>
        <v/>
      </c>
      <c r="J10" s="9" t="str">
        <f t="shared" si="0"/>
        <v>-</v>
      </c>
      <c r="K10" s="9" t="str">
        <f>VLOOKUP(B10,zdroj!AH:AI,2,0)</f>
        <v/>
      </c>
      <c r="L10" s="9" t="e">
        <f>VLOOKUP(F10,Useky!A:O,15,0)</f>
        <v>#N/A</v>
      </c>
    </row>
    <row r="11" spans="1:12" x14ac:dyDescent="0.25">
      <c r="C11" s="138" t="str">
        <f>IF(B11="","",_xlfn.XLOOKUP(B11,Useky!$C$3:$C$999,Useky!$B$3:$B$999,"?",0))</f>
        <v/>
      </c>
      <c r="D11" s="139" t="str">
        <f>IF(B11&lt;&gt;0,SUMIFS('PS 2.1'!L:L,'PS 2.1'!C:C,B11),"")</f>
        <v/>
      </c>
      <c r="G11" s="23" t="str">
        <f>IF(B11&lt;&gt;0,SUMIFS(zdroj!G:G,zdroj!AH:AH,B11),"")</f>
        <v/>
      </c>
      <c r="J11" s="9" t="str">
        <f t="shared" si="0"/>
        <v>-</v>
      </c>
      <c r="K11" s="9" t="str">
        <f>VLOOKUP(B11,zdroj!AH:AI,2,0)</f>
        <v/>
      </c>
      <c r="L11" s="9" t="e">
        <f>VLOOKUP(F11,Useky!A:O,15,0)</f>
        <v>#N/A</v>
      </c>
    </row>
    <row r="12" spans="1:12" x14ac:dyDescent="0.25">
      <c r="C12" s="138" t="str">
        <f>IF(B12="","",_xlfn.XLOOKUP(B12,Useky!$C$3:$C$999,Useky!$B$3:$B$999,"?",0))</f>
        <v/>
      </c>
      <c r="D12" s="139" t="str">
        <f>IF(B12&lt;&gt;0,SUMIFS('PS 2.1'!L:L,'PS 2.1'!C:C,B12),"")</f>
        <v/>
      </c>
      <c r="G12" s="23" t="str">
        <f>IF(B12&lt;&gt;0,SUMIFS(zdroj!G:G,zdroj!AH:AH,B12),"")</f>
        <v/>
      </c>
      <c r="J12" s="9" t="str">
        <f t="shared" si="0"/>
        <v>-</v>
      </c>
      <c r="K12" s="9" t="str">
        <f>VLOOKUP(B12,zdroj!AH:AI,2,0)</f>
        <v/>
      </c>
      <c r="L12" s="9" t="e">
        <f>VLOOKUP(F12,Useky!A:O,15,0)</f>
        <v>#N/A</v>
      </c>
    </row>
    <row r="13" spans="1:12" x14ac:dyDescent="0.25">
      <c r="C13" s="138" t="str">
        <f>IF(B13="","",_xlfn.XLOOKUP(B13,Useky!$C$3:$C$999,Useky!$B$3:$B$999,"?",0))</f>
        <v/>
      </c>
      <c r="D13" s="139" t="str">
        <f>IF(B13&lt;&gt;0,SUMIFS('PS 2.1'!L:L,'PS 2.1'!C:C,B13),"")</f>
        <v/>
      </c>
      <c r="G13" s="23" t="str">
        <f>IF(B13&lt;&gt;0,SUMIFS(zdroj!G:G,zdroj!AH:AH,B13),"")</f>
        <v/>
      </c>
      <c r="J13" s="9" t="str">
        <f t="shared" si="0"/>
        <v>-</v>
      </c>
      <c r="K13" s="9" t="str">
        <f>VLOOKUP(B13,zdroj!AH:AI,2,0)</f>
        <v/>
      </c>
      <c r="L13" s="9" t="e">
        <f>VLOOKUP(F13,Useky!A:O,15,0)</f>
        <v>#N/A</v>
      </c>
    </row>
    <row r="14" spans="1:12" x14ac:dyDescent="0.25">
      <c r="C14" s="138" t="str">
        <f>IF(B14="","",_xlfn.XLOOKUP(B14,Useky!$C$3:$C$999,Useky!$B$3:$B$999,"?",0))</f>
        <v/>
      </c>
      <c r="D14" s="139" t="str">
        <f>IF(B14&lt;&gt;0,SUMIFS('PS 2.1'!L:L,'PS 2.1'!C:C,B14),"")</f>
        <v/>
      </c>
      <c r="G14" s="23" t="str">
        <f>IF(B14&lt;&gt;0,SUMIFS(zdroj!G:G,zdroj!AH:AH,B14),"")</f>
        <v/>
      </c>
      <c r="J14" s="9" t="str">
        <f t="shared" si="0"/>
        <v>-</v>
      </c>
      <c r="K14" s="9" t="str">
        <f>VLOOKUP(B14,zdroj!AH:AI,2,0)</f>
        <v/>
      </c>
      <c r="L14" s="9" t="e">
        <f>VLOOKUP(F14,Useky!A:O,15,0)</f>
        <v>#N/A</v>
      </c>
    </row>
    <row r="15" spans="1:12" x14ac:dyDescent="0.25">
      <c r="C15" s="138" t="str">
        <f>IF(B15="","",_xlfn.XLOOKUP(B15,Useky!$C$3:$C$999,Useky!$B$3:$B$999,"?",0))</f>
        <v/>
      </c>
      <c r="D15" s="139" t="str">
        <f>IF(B15&lt;&gt;0,SUMIFS('PS 2.1'!L:L,'PS 2.1'!C:C,B15),"")</f>
        <v/>
      </c>
      <c r="G15" s="23" t="str">
        <f>IF(B15&lt;&gt;0,SUMIFS(zdroj!G:G,zdroj!AH:AH,B15),"")</f>
        <v/>
      </c>
      <c r="J15" s="9" t="str">
        <f t="shared" si="0"/>
        <v>-</v>
      </c>
      <c r="K15" s="9" t="str">
        <f>VLOOKUP(B15,zdroj!AH:AI,2,0)</f>
        <v/>
      </c>
      <c r="L15" s="9" t="e">
        <f>VLOOKUP(F15,Useky!A:O,15,0)</f>
        <v>#N/A</v>
      </c>
    </row>
    <row r="16" spans="1:12" x14ac:dyDescent="0.25">
      <c r="C16" s="138" t="str">
        <f>IF(B16="","",_xlfn.XLOOKUP(B16,Useky!$C$3:$C$999,Useky!$B$3:$B$999,"?",0))</f>
        <v/>
      </c>
      <c r="D16" s="139" t="str">
        <f>IF(B16&lt;&gt;0,SUMIFS('PS 2.1'!L:L,'PS 2.1'!C:C,B16),"")</f>
        <v/>
      </c>
      <c r="G16" s="23" t="str">
        <f>IF(B16&lt;&gt;0,SUMIFS(zdroj!G:G,zdroj!AH:AH,B16),"")</f>
        <v/>
      </c>
      <c r="J16" s="9" t="str">
        <f t="shared" si="0"/>
        <v>-</v>
      </c>
      <c r="K16" s="9" t="str">
        <f>VLOOKUP(B16,zdroj!AH:AI,2,0)</f>
        <v/>
      </c>
      <c r="L16" s="9" t="e">
        <f>VLOOKUP(F16,Useky!A:O,15,0)</f>
        <v>#N/A</v>
      </c>
    </row>
    <row r="17" spans="3:12" x14ac:dyDescent="0.25">
      <c r="C17" s="138" t="str">
        <f>IF(B17="","",_xlfn.XLOOKUP(B17,Useky!$C$3:$C$999,Useky!$B$3:$B$999,"?",0))</f>
        <v/>
      </c>
      <c r="D17" s="139" t="str">
        <f>IF(B17&lt;&gt;0,SUMIFS('PS 2.1'!L:L,'PS 2.1'!C:C,B17),"")</f>
        <v/>
      </c>
      <c r="G17" s="23" t="str">
        <f>IF(B17&lt;&gt;0,SUMIFS(zdroj!G:G,zdroj!AH:AH,B17),"")</f>
        <v/>
      </c>
      <c r="J17" s="9" t="str">
        <f t="shared" si="0"/>
        <v>-</v>
      </c>
      <c r="K17" s="9" t="str">
        <f>VLOOKUP(B17,zdroj!AH:AI,2,0)</f>
        <v/>
      </c>
      <c r="L17" s="9" t="e">
        <f>VLOOKUP(F17,Useky!A:O,15,0)</f>
        <v>#N/A</v>
      </c>
    </row>
    <row r="18" spans="3:12" x14ac:dyDescent="0.25">
      <c r="C18" s="138" t="str">
        <f>IF(B18="","",_xlfn.XLOOKUP(B18,Useky!$C$3:$C$999,Useky!$B$3:$B$999,"?",0))</f>
        <v/>
      </c>
      <c r="D18" s="139" t="str">
        <f>IF(B18&lt;&gt;0,SUMIFS('PS 2.1'!L:L,'PS 2.1'!C:C,B18),"")</f>
        <v/>
      </c>
      <c r="G18" s="23" t="str">
        <f>IF(B18&lt;&gt;0,SUMIFS(zdroj!G:G,zdroj!AH:AH,B18),"")</f>
        <v/>
      </c>
      <c r="J18" s="9" t="str">
        <f t="shared" si="0"/>
        <v>-</v>
      </c>
      <c r="K18" s="9" t="str">
        <f>VLOOKUP(B18,zdroj!AH:AI,2,0)</f>
        <v/>
      </c>
      <c r="L18" s="9" t="e">
        <f>VLOOKUP(F18,Useky!A:O,15,0)</f>
        <v>#N/A</v>
      </c>
    </row>
    <row r="19" spans="3:12" x14ac:dyDescent="0.25">
      <c r="C19" s="138" t="str">
        <f>IF(B19="","",_xlfn.XLOOKUP(B19,Useky!$C$3:$C$999,Useky!$B$3:$B$999,"?",0))</f>
        <v/>
      </c>
      <c r="D19" s="139" t="str">
        <f>IF(B19&lt;&gt;0,SUMIFS('PS 2.1'!L:L,'PS 2.1'!C:C,B19),"")</f>
        <v/>
      </c>
      <c r="G19" s="23" t="str">
        <f>IF(B19&lt;&gt;0,SUMIFS(zdroj!G:G,zdroj!AH:AH,B19),"")</f>
        <v/>
      </c>
      <c r="J19" s="9" t="str">
        <f t="shared" si="0"/>
        <v>-</v>
      </c>
      <c r="K19" s="9" t="str">
        <f>VLOOKUP(B19,zdroj!AH:AI,2,0)</f>
        <v/>
      </c>
      <c r="L19" s="9" t="e">
        <f>VLOOKUP(F19,Useky!A:O,15,0)</f>
        <v>#N/A</v>
      </c>
    </row>
    <row r="20" spans="3:12" x14ac:dyDescent="0.25">
      <c r="C20" s="138" t="str">
        <f>IF(B20="","",_xlfn.XLOOKUP(B20,Useky!$C$3:$C$999,Useky!$B$3:$B$999,"?",0))</f>
        <v/>
      </c>
      <c r="D20" s="139" t="str">
        <f>IF(B20&lt;&gt;0,SUMIFS('PS 2.1'!L:L,'PS 2.1'!C:C,B20),"")</f>
        <v/>
      </c>
      <c r="G20" s="23" t="str">
        <f>IF(B20&lt;&gt;0,SUMIFS(zdroj!G:G,zdroj!AH:AH,B20),"")</f>
        <v/>
      </c>
      <c r="J20" s="9" t="str">
        <f t="shared" si="0"/>
        <v>-</v>
      </c>
      <c r="K20" s="9" t="str">
        <f>VLOOKUP(B20,zdroj!AH:AI,2,0)</f>
        <v/>
      </c>
      <c r="L20" s="9" t="e">
        <f>VLOOKUP(F20,Useky!A:O,15,0)</f>
        <v>#N/A</v>
      </c>
    </row>
    <row r="21" spans="3:12" x14ac:dyDescent="0.25">
      <c r="C21" s="138" t="str">
        <f>IF(B21="","",_xlfn.XLOOKUP(B21,Useky!$C$3:$C$999,Useky!$B$3:$B$999,"?",0))</f>
        <v/>
      </c>
      <c r="D21" s="139" t="str">
        <f>IF(B21&lt;&gt;0,SUMIFS('PS 2.1'!L:L,'PS 2.1'!C:C,B21),"")</f>
        <v/>
      </c>
      <c r="G21" s="23" t="str">
        <f>IF(B21&lt;&gt;0,SUMIFS(zdroj!G:G,zdroj!AH:AH,B21),"")</f>
        <v/>
      </c>
      <c r="J21" s="9" t="str">
        <f t="shared" si="0"/>
        <v>-</v>
      </c>
      <c r="K21" s="9" t="str">
        <f>VLOOKUP(B21,zdroj!AH:AI,2,0)</f>
        <v/>
      </c>
      <c r="L21" s="9" t="e">
        <f>VLOOKUP(F21,Useky!A:O,15,0)</f>
        <v>#N/A</v>
      </c>
    </row>
    <row r="22" spans="3:12" x14ac:dyDescent="0.25">
      <c r="C22" s="138" t="str">
        <f>IF(B22="","",_xlfn.XLOOKUP(B22,Useky!$C$3:$C$999,Useky!$B$3:$B$999,"?",0))</f>
        <v/>
      </c>
      <c r="D22" s="139" t="str">
        <f>IF(B22&lt;&gt;0,SUMIFS('PS 2.1'!L:L,'PS 2.1'!C:C,B22),"")</f>
        <v/>
      </c>
      <c r="G22" s="23" t="str">
        <f>IF(B22&lt;&gt;0,SUMIFS(zdroj!G:G,zdroj!AH:AH,B22),"")</f>
        <v/>
      </c>
      <c r="J22" s="9" t="str">
        <f t="shared" si="0"/>
        <v>-</v>
      </c>
      <c r="K22" s="9" t="str">
        <f>VLOOKUP(B22,zdroj!AH:AI,2,0)</f>
        <v/>
      </c>
      <c r="L22" s="9" t="e">
        <f>VLOOKUP(F22,Useky!A:O,15,0)</f>
        <v>#N/A</v>
      </c>
    </row>
    <row r="23" spans="3:12" x14ac:dyDescent="0.25">
      <c r="C23" s="138" t="str">
        <f>IF(B23="","",_xlfn.XLOOKUP(B23,Useky!$C$3:$C$999,Useky!$B$3:$B$999,"?",0))</f>
        <v/>
      </c>
      <c r="D23" s="139" t="str">
        <f>IF(B23&lt;&gt;0,SUMIFS('PS 2.1'!L:L,'PS 2.1'!C:C,B23),"")</f>
        <v/>
      </c>
      <c r="G23" s="23" t="str">
        <f>IF(B23&lt;&gt;0,SUMIFS(zdroj!G:G,zdroj!AH:AH,B23),"")</f>
        <v/>
      </c>
      <c r="J23" s="9" t="str">
        <f t="shared" si="0"/>
        <v>-</v>
      </c>
      <c r="K23" s="9" t="str">
        <f>VLOOKUP(B23,zdroj!AH:AI,2,0)</f>
        <v/>
      </c>
      <c r="L23" s="9" t="e">
        <f>VLOOKUP(F23,Useky!A:O,15,0)</f>
        <v>#N/A</v>
      </c>
    </row>
    <row r="24" spans="3:12" x14ac:dyDescent="0.25">
      <c r="C24" s="138" t="str">
        <f>IF(B24="","",_xlfn.XLOOKUP(B24,Useky!$C$3:$C$999,Useky!$B$3:$B$999,"?",0))</f>
        <v/>
      </c>
      <c r="D24" s="139" t="str">
        <f>IF(B24&lt;&gt;0,SUMIFS('PS 2.1'!L:L,'PS 2.1'!C:C,B24),"")</f>
        <v/>
      </c>
      <c r="G24" s="23" t="str">
        <f>IF(B24&lt;&gt;0,SUMIFS(zdroj!G:G,zdroj!AH:AH,B24),"")</f>
        <v/>
      </c>
      <c r="J24" s="9" t="str">
        <f t="shared" si="0"/>
        <v>-</v>
      </c>
      <c r="K24" s="9" t="str">
        <f>VLOOKUP(B24,zdroj!AH:AI,2,0)</f>
        <v/>
      </c>
      <c r="L24" s="9" t="e">
        <f>VLOOKUP(F24,Useky!A:O,15,0)</f>
        <v>#N/A</v>
      </c>
    </row>
    <row r="25" spans="3:12" x14ac:dyDescent="0.25">
      <c r="C25" s="138" t="str">
        <f>IF(B25="","",_xlfn.XLOOKUP(B25,Useky!$C$3:$C$999,Useky!$B$3:$B$999,"?",0))</f>
        <v/>
      </c>
      <c r="D25" s="139" t="str">
        <f>IF(B25&lt;&gt;0,SUMIFS('PS 2.1'!L:L,'PS 2.1'!C:C,B25),"")</f>
        <v/>
      </c>
      <c r="G25" s="23" t="str">
        <f>IF(B25&lt;&gt;0,SUMIFS(zdroj!G:G,zdroj!AH:AH,B25),"")</f>
        <v/>
      </c>
      <c r="J25" s="9" t="str">
        <f t="shared" si="0"/>
        <v>-</v>
      </c>
      <c r="K25" s="9" t="str">
        <f>VLOOKUP(B25,zdroj!AH:AI,2,0)</f>
        <v/>
      </c>
      <c r="L25" s="9" t="e">
        <f>VLOOKUP(F25,Useky!A:O,15,0)</f>
        <v>#N/A</v>
      </c>
    </row>
    <row r="26" spans="3:12" x14ac:dyDescent="0.25">
      <c r="C26" s="138" t="str">
        <f>IF(B26="","",_xlfn.XLOOKUP(B26,Useky!$C$3:$C$999,Useky!$B$3:$B$999,"?",0))</f>
        <v/>
      </c>
      <c r="D26" s="139" t="str">
        <f>IF(B26&lt;&gt;0,SUMIFS('PS 2.1'!L:L,'PS 2.1'!C:C,B26),"")</f>
        <v/>
      </c>
      <c r="G26" s="23" t="str">
        <f>IF(B26&lt;&gt;0,SUMIFS(zdroj!G:G,zdroj!AH:AH,B26),"")</f>
        <v/>
      </c>
      <c r="J26" s="9" t="str">
        <f t="shared" si="0"/>
        <v>-</v>
      </c>
      <c r="K26" s="9" t="str">
        <f>VLOOKUP(B26,zdroj!AH:AI,2,0)</f>
        <v/>
      </c>
      <c r="L26" s="9" t="e">
        <f>VLOOKUP(F26,Useky!A:O,15,0)</f>
        <v>#N/A</v>
      </c>
    </row>
    <row r="27" spans="3:12" x14ac:dyDescent="0.25">
      <c r="C27" s="138" t="str">
        <f>IF(B27="","",_xlfn.XLOOKUP(B27,Useky!$C$3:$C$999,Useky!$B$3:$B$999,"?",0))</f>
        <v/>
      </c>
      <c r="D27" s="139" t="str">
        <f>IF(B27&lt;&gt;0,SUMIFS('PS 2.1'!L:L,'PS 2.1'!C:C,B27),"")</f>
        <v/>
      </c>
      <c r="G27" s="23" t="str">
        <f>IF(B27&lt;&gt;0,SUMIFS(zdroj!G:G,zdroj!AH:AH,B27),"")</f>
        <v/>
      </c>
      <c r="J27" s="9" t="str">
        <f t="shared" si="0"/>
        <v>-</v>
      </c>
      <c r="K27" s="9" t="str">
        <f>VLOOKUP(B27,zdroj!AH:AI,2,0)</f>
        <v/>
      </c>
      <c r="L27" s="9" t="e">
        <f>VLOOKUP(F27,Useky!A:O,15,0)</f>
        <v>#N/A</v>
      </c>
    </row>
    <row r="28" spans="3:12" x14ac:dyDescent="0.25">
      <c r="C28" s="138" t="str">
        <f>IF(B28="","",_xlfn.XLOOKUP(B28,Useky!$C$3:$C$999,Useky!$B$3:$B$999,"?",0))</f>
        <v/>
      </c>
      <c r="D28" s="139" t="str">
        <f>IF(B28&lt;&gt;0,SUMIFS('PS 2.1'!L:L,'PS 2.1'!C:C,B28),"")</f>
        <v/>
      </c>
      <c r="G28" s="23" t="str">
        <f>IF(B28&lt;&gt;0,SUMIFS(zdroj!G:G,zdroj!AH:AH,B28),"")</f>
        <v/>
      </c>
      <c r="J28" s="9" t="str">
        <f t="shared" si="0"/>
        <v>-</v>
      </c>
      <c r="K28" s="9" t="str">
        <f>VLOOKUP(B28,zdroj!AH:AI,2,0)</f>
        <v/>
      </c>
      <c r="L28" s="9" t="e">
        <f>VLOOKUP(F28,Useky!A:O,15,0)</f>
        <v>#N/A</v>
      </c>
    </row>
    <row r="29" spans="3:12" x14ac:dyDescent="0.25">
      <c r="C29" s="138" t="str">
        <f>IF(B29="","",_xlfn.XLOOKUP(B29,Useky!$C$3:$C$999,Useky!$B$3:$B$999,"?",0))</f>
        <v/>
      </c>
      <c r="D29" s="139" t="str">
        <f>IF(B29&lt;&gt;0,SUMIFS('PS 2.1'!L:L,'PS 2.1'!C:C,B29),"")</f>
        <v/>
      </c>
      <c r="G29" s="23" t="str">
        <f>IF(B29&lt;&gt;0,SUMIFS(zdroj!G:G,zdroj!AH:AH,B29),"")</f>
        <v/>
      </c>
      <c r="J29" s="9" t="str">
        <f t="shared" si="0"/>
        <v>-</v>
      </c>
      <c r="K29" s="9" t="str">
        <f>VLOOKUP(B29,zdroj!AH:AI,2,0)</f>
        <v/>
      </c>
      <c r="L29" s="9" t="e">
        <f>VLOOKUP(F29,Useky!A:O,15,0)</f>
        <v>#N/A</v>
      </c>
    </row>
    <row r="30" spans="3:12" x14ac:dyDescent="0.25">
      <c r="C30" s="138" t="str">
        <f>IF(B30="","",_xlfn.XLOOKUP(B30,Useky!$C$3:$C$999,Useky!$B$3:$B$999,"?",0))</f>
        <v/>
      </c>
      <c r="D30" s="139" t="str">
        <f>IF(B30&lt;&gt;0,SUMIFS('PS 2.1'!L:L,'PS 2.1'!C:C,B30),"")</f>
        <v/>
      </c>
      <c r="G30" s="23" t="str">
        <f>IF(B30&lt;&gt;0,SUMIFS(zdroj!G:G,zdroj!AH:AH,B30),"")</f>
        <v/>
      </c>
      <c r="J30" s="9" t="str">
        <f t="shared" si="0"/>
        <v>-</v>
      </c>
      <c r="K30" s="9" t="str">
        <f>VLOOKUP(B30,zdroj!AH:AI,2,0)</f>
        <v/>
      </c>
      <c r="L30" s="9" t="e">
        <f>VLOOKUP(F30,Useky!A:O,15,0)</f>
        <v>#N/A</v>
      </c>
    </row>
    <row r="31" spans="3:12" x14ac:dyDescent="0.25">
      <c r="C31" s="138" t="str">
        <f>IF(B31="","",_xlfn.XLOOKUP(B31,Useky!$C$3:$C$999,Useky!$B$3:$B$999,"?",0))</f>
        <v/>
      </c>
      <c r="D31" s="139" t="str">
        <f>IF(B31&lt;&gt;0,SUMIFS('PS 2.1'!L:L,'PS 2.1'!C:C,B31),"")</f>
        <v/>
      </c>
      <c r="G31" s="23" t="str">
        <f>IF(B31&lt;&gt;0,SUMIFS(zdroj!G:G,zdroj!AH:AH,B31),"")</f>
        <v/>
      </c>
      <c r="J31" s="9" t="str">
        <f t="shared" si="0"/>
        <v>-</v>
      </c>
      <c r="K31" s="9" t="str">
        <f>VLOOKUP(B31,zdroj!AH:AI,2,0)</f>
        <v/>
      </c>
      <c r="L31" s="9" t="e">
        <f>VLOOKUP(F31,Useky!A:O,15,0)</f>
        <v>#N/A</v>
      </c>
    </row>
    <row r="32" spans="3:12" x14ac:dyDescent="0.25">
      <c r="C32" s="138" t="str">
        <f>IF(B32="","",_xlfn.XLOOKUP(B32,Useky!$C$3:$C$999,Useky!$B$3:$B$999,"?",0))</f>
        <v/>
      </c>
      <c r="D32" s="139" t="str">
        <f>IF(B32&lt;&gt;0,SUMIFS('PS 2.1'!L:L,'PS 2.1'!C:C,B32),"")</f>
        <v/>
      </c>
      <c r="G32" s="23" t="str">
        <f>IF(B32&lt;&gt;0,SUMIFS(zdroj!G:G,zdroj!AH:AH,B32),"")</f>
        <v/>
      </c>
      <c r="J32" s="9" t="str">
        <f t="shared" ref="J32:J95" si="1">IF(COUNTIF(K32,"A"),"VONBH","-")</f>
        <v>-</v>
      </c>
      <c r="K32" s="9" t="str">
        <f>VLOOKUP(B32,zdroj!AH:AI,2,0)</f>
        <v/>
      </c>
      <c r="L32" s="9" t="e">
        <f>VLOOKUP(F32,Useky!A:O,15,0)</f>
        <v>#N/A</v>
      </c>
    </row>
    <row r="33" spans="3:12" x14ac:dyDescent="0.25">
      <c r="C33" s="138" t="str">
        <f>IF(B33="","",_xlfn.XLOOKUP(B33,Useky!$C$3:$C$999,Useky!$B$3:$B$999,"?",0))</f>
        <v/>
      </c>
      <c r="D33" s="139" t="str">
        <f>IF(B33&lt;&gt;0,SUMIFS('PS 2.1'!L:L,'PS 2.1'!C:C,B33),"")</f>
        <v/>
      </c>
      <c r="G33" s="23" t="str">
        <f>IF(B33&lt;&gt;0,SUMIFS(zdroj!G:G,zdroj!AH:AH,B33),"")</f>
        <v/>
      </c>
      <c r="J33" s="9" t="str">
        <f t="shared" si="1"/>
        <v>-</v>
      </c>
      <c r="K33" s="9" t="str">
        <f>VLOOKUP(B33,zdroj!AH:AI,2,0)</f>
        <v/>
      </c>
      <c r="L33" s="9" t="e">
        <f>VLOOKUP(F33,Useky!A:O,15,0)</f>
        <v>#N/A</v>
      </c>
    </row>
    <row r="34" spans="3:12" x14ac:dyDescent="0.25">
      <c r="C34" s="138" t="str">
        <f>IF(B34="","",_xlfn.XLOOKUP(B34,Useky!$C$3:$C$999,Useky!$B$3:$B$999,"?",0))</f>
        <v/>
      </c>
      <c r="D34" s="139" t="str">
        <f>IF(B34&lt;&gt;0,SUMIFS('PS 2.1'!L:L,'PS 2.1'!C:C,B34),"")</f>
        <v/>
      </c>
      <c r="G34" s="23" t="str">
        <f>IF(B34&lt;&gt;0,SUMIFS(zdroj!G:G,zdroj!AH:AH,B34),"")</f>
        <v/>
      </c>
      <c r="J34" s="9" t="str">
        <f t="shared" si="1"/>
        <v>-</v>
      </c>
      <c r="K34" s="9" t="str">
        <f>VLOOKUP(B34,zdroj!AH:AI,2,0)</f>
        <v/>
      </c>
      <c r="L34" s="9" t="e">
        <f>VLOOKUP(F34,Useky!A:O,15,0)</f>
        <v>#N/A</v>
      </c>
    </row>
    <row r="35" spans="3:12" x14ac:dyDescent="0.25">
      <c r="C35" s="138" t="str">
        <f>IF(B35="","",_xlfn.XLOOKUP(B35,Useky!$C$3:$C$999,Useky!$B$3:$B$999,"?",0))</f>
        <v/>
      </c>
      <c r="D35" s="139" t="str">
        <f>IF(B35&lt;&gt;0,SUMIFS('PS 2.1'!L:L,'PS 2.1'!C:C,B35),"")</f>
        <v/>
      </c>
      <c r="G35" s="23" t="str">
        <f>IF(B35&lt;&gt;0,SUMIFS(zdroj!G:G,zdroj!AH:AH,B35),"")</f>
        <v/>
      </c>
      <c r="J35" s="9" t="str">
        <f t="shared" si="1"/>
        <v>-</v>
      </c>
      <c r="K35" s="9" t="str">
        <f>VLOOKUP(B35,zdroj!AH:AI,2,0)</f>
        <v/>
      </c>
      <c r="L35" s="9" t="e">
        <f>VLOOKUP(F35,Useky!A:O,15,0)</f>
        <v>#N/A</v>
      </c>
    </row>
    <row r="36" spans="3:12" x14ac:dyDescent="0.25">
      <c r="C36" s="138" t="str">
        <f>IF(B36="","",_xlfn.XLOOKUP(B36,Useky!$C$3:$C$999,Useky!$B$3:$B$999,"?",0))</f>
        <v/>
      </c>
      <c r="D36" s="139" t="str">
        <f>IF(B36&lt;&gt;0,SUMIFS('PS 2.1'!L:L,'PS 2.1'!C:C,B36),"")</f>
        <v/>
      </c>
      <c r="G36" s="23" t="str">
        <f>IF(B36&lt;&gt;0,SUMIFS(zdroj!G:G,zdroj!AH:AH,B36),"")</f>
        <v/>
      </c>
      <c r="J36" s="9" t="str">
        <f t="shared" si="1"/>
        <v>-</v>
      </c>
      <c r="K36" s="9" t="str">
        <f>VLOOKUP(B36,zdroj!AH:AI,2,0)</f>
        <v/>
      </c>
      <c r="L36" s="9" t="e">
        <f>VLOOKUP(F36,Useky!A:O,15,0)</f>
        <v>#N/A</v>
      </c>
    </row>
    <row r="37" spans="3:12" x14ac:dyDescent="0.25">
      <c r="C37" s="138" t="str">
        <f>IF(B37="","",_xlfn.XLOOKUP(B37,Useky!$C$3:$C$999,Useky!$B$3:$B$999,"?",0))</f>
        <v/>
      </c>
      <c r="D37" s="139" t="str">
        <f>IF(B37&lt;&gt;0,SUMIFS('PS 2.1'!L:L,'PS 2.1'!C:C,B37),"")</f>
        <v/>
      </c>
      <c r="G37" s="23" t="str">
        <f>IF(B37&lt;&gt;0,SUMIFS(zdroj!G:G,zdroj!AH:AH,B37),"")</f>
        <v/>
      </c>
      <c r="J37" s="9" t="str">
        <f t="shared" si="1"/>
        <v>-</v>
      </c>
      <c r="K37" s="9" t="str">
        <f>VLOOKUP(B37,zdroj!AH:AI,2,0)</f>
        <v/>
      </c>
      <c r="L37" s="9" t="e">
        <f>VLOOKUP(F37,Useky!A:O,15,0)</f>
        <v>#N/A</v>
      </c>
    </row>
    <row r="38" spans="3:12" x14ac:dyDescent="0.25">
      <c r="C38" s="138" t="str">
        <f>IF(B38="","",_xlfn.XLOOKUP(B38,Useky!$C$3:$C$999,Useky!$B$3:$B$999,"?",0))</f>
        <v/>
      </c>
      <c r="D38" s="139" t="str">
        <f>IF(B38&lt;&gt;0,SUMIFS('PS 2.1'!L:L,'PS 2.1'!C:C,B38),"")</f>
        <v/>
      </c>
      <c r="G38" s="23" t="str">
        <f>IF(B38&lt;&gt;0,SUMIFS(zdroj!G:G,zdroj!AH:AH,B38),"")</f>
        <v/>
      </c>
      <c r="J38" s="9" t="str">
        <f t="shared" si="1"/>
        <v>-</v>
      </c>
      <c r="K38" s="9" t="str">
        <f>VLOOKUP(B38,zdroj!AH:AI,2,0)</f>
        <v/>
      </c>
      <c r="L38" s="9" t="e">
        <f>VLOOKUP(F38,Useky!A:O,15,0)</f>
        <v>#N/A</v>
      </c>
    </row>
    <row r="39" spans="3:12" x14ac:dyDescent="0.25">
      <c r="C39" s="138" t="str">
        <f>IF(B39="","",_xlfn.XLOOKUP(B39,Useky!$C$3:$C$999,Useky!$B$3:$B$999,"?",0))</f>
        <v/>
      </c>
      <c r="D39" s="139" t="str">
        <f>IF(B39&lt;&gt;0,SUMIFS('PS 2.1'!L:L,'PS 2.1'!C:C,B39),"")</f>
        <v/>
      </c>
      <c r="G39" s="23" t="str">
        <f>IF(B39&lt;&gt;0,SUMIFS(zdroj!G:G,zdroj!AH:AH,B39),"")</f>
        <v/>
      </c>
      <c r="J39" s="9" t="str">
        <f t="shared" si="1"/>
        <v>-</v>
      </c>
      <c r="K39" s="9" t="str">
        <f>VLOOKUP(B39,zdroj!AH:AI,2,0)</f>
        <v/>
      </c>
      <c r="L39" s="9" t="e">
        <f>VLOOKUP(F39,Useky!A:O,15,0)</f>
        <v>#N/A</v>
      </c>
    </row>
    <row r="40" spans="3:12" x14ac:dyDescent="0.25">
      <c r="C40" s="138" t="str">
        <f>IF(B40="","",_xlfn.XLOOKUP(B40,Useky!$C$3:$C$999,Useky!$B$3:$B$999,"?",0))</f>
        <v/>
      </c>
      <c r="D40" s="139" t="str">
        <f>IF(B40&lt;&gt;0,SUMIFS('PS 2.1'!L:L,'PS 2.1'!C:C,B40),"")</f>
        <v/>
      </c>
      <c r="G40" s="23" t="str">
        <f>IF(B40&lt;&gt;0,SUMIFS(zdroj!G:G,zdroj!AH:AH,B40),"")</f>
        <v/>
      </c>
      <c r="J40" s="9" t="str">
        <f t="shared" si="1"/>
        <v>-</v>
      </c>
      <c r="K40" s="9" t="str">
        <f>VLOOKUP(B40,zdroj!AH:AI,2,0)</f>
        <v/>
      </c>
      <c r="L40" s="9" t="e">
        <f>VLOOKUP(F40,Useky!A:O,15,0)</f>
        <v>#N/A</v>
      </c>
    </row>
    <row r="41" spans="3:12" x14ac:dyDescent="0.25">
      <c r="C41" s="138" t="str">
        <f>IF(B41="","",_xlfn.XLOOKUP(B41,Useky!$C$3:$C$999,Useky!$B$3:$B$999,"?",0))</f>
        <v/>
      </c>
      <c r="D41" s="139" t="str">
        <f>IF(B41&lt;&gt;0,SUMIFS('PS 2.1'!L:L,'PS 2.1'!C:C,B41),"")</f>
        <v/>
      </c>
      <c r="G41" s="23" t="str">
        <f>IF(B41&lt;&gt;0,SUMIFS(zdroj!G:G,zdroj!AH:AH,B41),"")</f>
        <v/>
      </c>
      <c r="J41" s="9" t="str">
        <f t="shared" si="1"/>
        <v>-</v>
      </c>
      <c r="K41" s="9" t="str">
        <f>VLOOKUP(B41,zdroj!AH:AI,2,0)</f>
        <v/>
      </c>
      <c r="L41" s="9" t="e">
        <f>VLOOKUP(F41,Useky!A:O,15,0)</f>
        <v>#N/A</v>
      </c>
    </row>
    <row r="42" spans="3:12" x14ac:dyDescent="0.25">
      <c r="C42" s="138" t="str">
        <f>IF(B42="","",_xlfn.XLOOKUP(B42,Useky!$C$3:$C$999,Useky!$B$3:$B$999,"?",0))</f>
        <v/>
      </c>
      <c r="D42" s="139" t="str">
        <f>IF(B42&lt;&gt;0,SUMIFS('PS 2.1'!L:L,'PS 2.1'!C:C,B42),"")</f>
        <v/>
      </c>
      <c r="G42" s="23" t="str">
        <f>IF(B42&lt;&gt;0,SUMIFS(zdroj!G:G,zdroj!AH:AH,B42),"")</f>
        <v/>
      </c>
      <c r="J42" s="9" t="str">
        <f t="shared" si="1"/>
        <v>-</v>
      </c>
      <c r="K42" s="9" t="str">
        <f>VLOOKUP(B42,zdroj!AH:AI,2,0)</f>
        <v/>
      </c>
      <c r="L42" s="9" t="e">
        <f>VLOOKUP(F42,Useky!A:O,15,0)</f>
        <v>#N/A</v>
      </c>
    </row>
    <row r="43" spans="3:12" x14ac:dyDescent="0.25">
      <c r="C43" s="138" t="str">
        <f>IF(B43="","",_xlfn.XLOOKUP(B43,Useky!$C$3:$C$999,Useky!$B$3:$B$999,"?",0))</f>
        <v/>
      </c>
      <c r="D43" s="139" t="str">
        <f>IF(B43&lt;&gt;0,SUMIFS('PS 2.1'!L:L,'PS 2.1'!C:C,B43),"")</f>
        <v/>
      </c>
      <c r="G43" s="23" t="str">
        <f>IF(B43&lt;&gt;0,SUMIFS(zdroj!G:G,zdroj!AH:AH,B43),"")</f>
        <v/>
      </c>
      <c r="J43" s="9" t="str">
        <f t="shared" si="1"/>
        <v>-</v>
      </c>
      <c r="K43" s="9" t="str">
        <f>VLOOKUP(B43,zdroj!AH:AI,2,0)</f>
        <v/>
      </c>
      <c r="L43" s="9" t="e">
        <f>VLOOKUP(F43,Useky!A:O,15,0)</f>
        <v>#N/A</v>
      </c>
    </row>
    <row r="44" spans="3:12" x14ac:dyDescent="0.25">
      <c r="C44" s="138" t="str">
        <f>IF(B44="","",_xlfn.XLOOKUP(B44,Useky!$C$3:$C$999,Useky!$B$3:$B$999,"?",0))</f>
        <v/>
      </c>
      <c r="D44" s="139" t="str">
        <f>IF(B44&lt;&gt;0,SUMIFS('PS 2.1'!L:L,'PS 2.1'!C:C,B44),"")</f>
        <v/>
      </c>
      <c r="G44" s="23" t="str">
        <f>IF(B44&lt;&gt;0,SUMIFS(zdroj!G:G,zdroj!AH:AH,B44),"")</f>
        <v/>
      </c>
      <c r="J44" s="9" t="str">
        <f t="shared" si="1"/>
        <v>-</v>
      </c>
      <c r="K44" s="9" t="str">
        <f>VLOOKUP(B44,zdroj!AH:AI,2,0)</f>
        <v/>
      </c>
      <c r="L44" s="9" t="e">
        <f>VLOOKUP(F44,Useky!A:O,15,0)</f>
        <v>#N/A</v>
      </c>
    </row>
    <row r="45" spans="3:12" x14ac:dyDescent="0.25">
      <c r="C45" s="138" t="str">
        <f>IF(B45="","",_xlfn.XLOOKUP(B45,Useky!$C$3:$C$999,Useky!$B$3:$B$999,"?",0))</f>
        <v/>
      </c>
      <c r="D45" s="139" t="str">
        <f>IF(B45&lt;&gt;0,SUMIFS('PS 2.1'!L:L,'PS 2.1'!C:C,B45),"")</f>
        <v/>
      </c>
      <c r="G45" s="23" t="str">
        <f>IF(B45&lt;&gt;0,SUMIFS(zdroj!G:G,zdroj!AH:AH,B45),"")</f>
        <v/>
      </c>
      <c r="J45" s="9" t="str">
        <f t="shared" si="1"/>
        <v>-</v>
      </c>
      <c r="K45" s="9" t="str">
        <f>VLOOKUP(B45,zdroj!AH:AI,2,0)</f>
        <v/>
      </c>
      <c r="L45" s="9" t="e">
        <f>VLOOKUP(F45,Useky!A:O,15,0)</f>
        <v>#N/A</v>
      </c>
    </row>
    <row r="46" spans="3:12" x14ac:dyDescent="0.25">
      <c r="C46" s="138" t="str">
        <f>IF(B46="","",_xlfn.XLOOKUP(B46,Useky!$C$3:$C$999,Useky!$B$3:$B$999,"?",0))</f>
        <v/>
      </c>
      <c r="D46" s="139" t="str">
        <f>IF(B46&lt;&gt;0,SUMIFS('PS 2.1'!L:L,'PS 2.1'!C:C,B46),"")</f>
        <v/>
      </c>
      <c r="G46" s="23" t="str">
        <f>IF(B46&lt;&gt;0,SUMIFS(zdroj!G:G,zdroj!AH:AH,B46),"")</f>
        <v/>
      </c>
      <c r="J46" s="9" t="str">
        <f t="shared" si="1"/>
        <v>-</v>
      </c>
      <c r="K46" s="9" t="str">
        <f>VLOOKUP(B46,zdroj!AH:AI,2,0)</f>
        <v/>
      </c>
      <c r="L46" s="9" t="e">
        <f>VLOOKUP(F46,Useky!A:O,15,0)</f>
        <v>#N/A</v>
      </c>
    </row>
    <row r="47" spans="3:12" x14ac:dyDescent="0.25">
      <c r="C47" s="138" t="str">
        <f>IF(B47="","",_xlfn.XLOOKUP(B47,Useky!$C$3:$C$999,Useky!$B$3:$B$999,"?",0))</f>
        <v/>
      </c>
      <c r="D47" s="139" t="str">
        <f>IF(B47&lt;&gt;0,SUMIFS('PS 2.1'!L:L,'PS 2.1'!C:C,B47),"")</f>
        <v/>
      </c>
      <c r="G47" s="23" t="str">
        <f>IF(B47&lt;&gt;0,SUMIFS(zdroj!G:G,zdroj!AH:AH,B47),"")</f>
        <v/>
      </c>
      <c r="J47" s="9" t="str">
        <f t="shared" si="1"/>
        <v>-</v>
      </c>
      <c r="K47" s="9" t="str">
        <f>VLOOKUP(B47,zdroj!AH:AI,2,0)</f>
        <v/>
      </c>
      <c r="L47" s="9" t="e">
        <f>VLOOKUP(F47,Useky!A:O,15,0)</f>
        <v>#N/A</v>
      </c>
    </row>
    <row r="48" spans="3:12" x14ac:dyDescent="0.25">
      <c r="C48" s="138" t="str">
        <f>IF(B48="","",_xlfn.XLOOKUP(B48,Useky!$C$3:$C$999,Useky!$B$3:$B$999,"?",0))</f>
        <v/>
      </c>
      <c r="D48" s="139" t="str">
        <f>IF(B48&lt;&gt;0,SUMIFS('PS 2.1'!L:L,'PS 2.1'!C:C,B48),"")</f>
        <v/>
      </c>
      <c r="G48" s="23" t="str">
        <f>IF(B48&lt;&gt;0,SUMIFS(zdroj!G:G,zdroj!AH:AH,B48),"")</f>
        <v/>
      </c>
      <c r="J48" s="9" t="str">
        <f t="shared" si="1"/>
        <v>-</v>
      </c>
      <c r="K48" s="9" t="str">
        <f>VLOOKUP(B48,zdroj!AH:AI,2,0)</f>
        <v/>
      </c>
      <c r="L48" s="9" t="e">
        <f>VLOOKUP(F48,Useky!A:O,15,0)</f>
        <v>#N/A</v>
      </c>
    </row>
    <row r="49" spans="3:12" x14ac:dyDescent="0.25">
      <c r="C49" s="138" t="str">
        <f>IF(B49="","",_xlfn.XLOOKUP(B49,Useky!$C$3:$C$999,Useky!$B$3:$B$999,"?",0))</f>
        <v/>
      </c>
      <c r="D49" s="139" t="str">
        <f>IF(B49&lt;&gt;0,SUMIFS('PS 2.1'!L:L,'PS 2.1'!C:C,B49),"")</f>
        <v/>
      </c>
      <c r="G49" s="23" t="str">
        <f>IF(B49&lt;&gt;0,SUMIFS(zdroj!G:G,zdroj!AH:AH,B49),"")</f>
        <v/>
      </c>
      <c r="J49" s="9" t="str">
        <f t="shared" si="1"/>
        <v>-</v>
      </c>
      <c r="K49" s="9" t="str">
        <f>VLOOKUP(B49,zdroj!AH:AI,2,0)</f>
        <v/>
      </c>
      <c r="L49" s="9" t="e">
        <f>VLOOKUP(F49,Useky!A:O,15,0)</f>
        <v>#N/A</v>
      </c>
    </row>
    <row r="50" spans="3:12" x14ac:dyDescent="0.25">
      <c r="C50" s="138" t="str">
        <f>IF(B50="","",_xlfn.XLOOKUP(B50,Useky!$C$3:$C$999,Useky!$B$3:$B$999,"?",0))</f>
        <v/>
      </c>
      <c r="D50" s="139" t="str">
        <f>IF(B50&lt;&gt;0,SUMIFS('PS 2.1'!L:L,'PS 2.1'!C:C,B50),"")</f>
        <v/>
      </c>
      <c r="G50" s="23" t="str">
        <f>IF(B50&lt;&gt;0,SUMIFS(zdroj!G:G,zdroj!AH:AH,B50),"")</f>
        <v/>
      </c>
      <c r="J50" s="9" t="str">
        <f t="shared" si="1"/>
        <v>-</v>
      </c>
      <c r="K50" s="9" t="str">
        <f>VLOOKUP(B50,zdroj!AH:AI,2,0)</f>
        <v/>
      </c>
      <c r="L50" s="9" t="e">
        <f>VLOOKUP(F50,Useky!A:O,15,0)</f>
        <v>#N/A</v>
      </c>
    </row>
    <row r="51" spans="3:12" x14ac:dyDescent="0.25">
      <c r="C51" s="138" t="str">
        <f>IF(B51="","",_xlfn.XLOOKUP(B51,Useky!$C$3:$C$999,Useky!$B$3:$B$999,"?",0))</f>
        <v/>
      </c>
      <c r="D51" s="139" t="str">
        <f>IF(B51&lt;&gt;0,SUMIFS('PS 2.1'!L:L,'PS 2.1'!C:C,B51),"")</f>
        <v/>
      </c>
      <c r="G51" s="23" t="str">
        <f>IF(B51&lt;&gt;0,SUMIFS(zdroj!G:G,zdroj!AH:AH,B51),"")</f>
        <v/>
      </c>
      <c r="J51" s="9" t="str">
        <f t="shared" si="1"/>
        <v>-</v>
      </c>
      <c r="K51" s="9" t="str">
        <f>VLOOKUP(B51,zdroj!AH:AI,2,0)</f>
        <v/>
      </c>
      <c r="L51" s="9" t="e">
        <f>VLOOKUP(F51,Useky!A:O,15,0)</f>
        <v>#N/A</v>
      </c>
    </row>
    <row r="52" spans="3:12" x14ac:dyDescent="0.25">
      <c r="C52" s="138" t="str">
        <f>IF(B52="","",_xlfn.XLOOKUP(B52,Useky!$C$3:$C$999,Useky!$B$3:$B$999,"?",0))</f>
        <v/>
      </c>
      <c r="D52" s="139" t="str">
        <f>IF(B52&lt;&gt;0,SUMIFS('PS 2.1'!L:L,'PS 2.1'!C:C,B52),"")</f>
        <v/>
      </c>
      <c r="G52" s="23" t="str">
        <f>IF(B52&lt;&gt;0,SUMIFS(zdroj!G:G,zdroj!AH:AH,B52),"")</f>
        <v/>
      </c>
      <c r="J52" s="9" t="str">
        <f t="shared" si="1"/>
        <v>-</v>
      </c>
      <c r="K52" s="9" t="str">
        <f>VLOOKUP(B52,zdroj!AH:AI,2,0)</f>
        <v/>
      </c>
      <c r="L52" s="9" t="e">
        <f>VLOOKUP(F52,Useky!A:O,15,0)</f>
        <v>#N/A</v>
      </c>
    </row>
    <row r="53" spans="3:12" x14ac:dyDescent="0.25">
      <c r="C53" s="138" t="str">
        <f>IF(B53="","",_xlfn.XLOOKUP(B53,Useky!$C$3:$C$999,Useky!$B$3:$B$999,"?",0))</f>
        <v/>
      </c>
      <c r="D53" s="139" t="str">
        <f>IF(B53&lt;&gt;0,SUMIFS('PS 2.1'!L:L,'PS 2.1'!C:C,B53),"")</f>
        <v/>
      </c>
      <c r="G53" s="23" t="str">
        <f>IF(B53&lt;&gt;0,SUMIFS(zdroj!G:G,zdroj!AH:AH,B53),"")</f>
        <v/>
      </c>
      <c r="J53" s="9" t="str">
        <f t="shared" si="1"/>
        <v>-</v>
      </c>
      <c r="K53" s="9" t="str">
        <f>VLOOKUP(B53,zdroj!AH:AI,2,0)</f>
        <v/>
      </c>
      <c r="L53" s="9" t="e">
        <f>VLOOKUP(F53,Useky!A:O,15,0)</f>
        <v>#N/A</v>
      </c>
    </row>
    <row r="54" spans="3:12" x14ac:dyDescent="0.25">
      <c r="C54" s="138" t="str">
        <f>IF(B54="","",_xlfn.XLOOKUP(B54,Useky!$C$3:$C$999,Useky!$B$3:$B$999,"?",0))</f>
        <v/>
      </c>
      <c r="D54" s="139" t="str">
        <f>IF(B54&lt;&gt;0,SUMIFS('PS 2.1'!L:L,'PS 2.1'!C:C,B54),"")</f>
        <v/>
      </c>
      <c r="G54" s="23" t="str">
        <f>IF(B54&lt;&gt;0,SUMIFS(zdroj!G:G,zdroj!AH:AH,B54),"")</f>
        <v/>
      </c>
      <c r="J54" s="9" t="str">
        <f t="shared" si="1"/>
        <v>-</v>
      </c>
      <c r="K54" s="9" t="str">
        <f>VLOOKUP(B54,zdroj!AH:AI,2,0)</f>
        <v/>
      </c>
      <c r="L54" s="9" t="e">
        <f>VLOOKUP(F54,Useky!A:O,15,0)</f>
        <v>#N/A</v>
      </c>
    </row>
    <row r="55" spans="3:12" x14ac:dyDescent="0.25">
      <c r="C55" s="138" t="str">
        <f>IF(B55="","",_xlfn.XLOOKUP(B55,Useky!$C$3:$C$999,Useky!$B$3:$B$999,"?",0))</f>
        <v/>
      </c>
      <c r="D55" s="139" t="str">
        <f>IF(B55&lt;&gt;0,SUMIFS('PS 2.1'!L:L,'PS 2.1'!C:C,B55),"")</f>
        <v/>
      </c>
      <c r="G55" s="23" t="str">
        <f>IF(B55&lt;&gt;0,SUMIFS(zdroj!G:G,zdroj!AH:AH,B55),"")</f>
        <v/>
      </c>
      <c r="J55" s="9" t="str">
        <f t="shared" si="1"/>
        <v>-</v>
      </c>
      <c r="K55" s="9" t="str">
        <f>VLOOKUP(B55,zdroj!AH:AI,2,0)</f>
        <v/>
      </c>
      <c r="L55" s="9" t="e">
        <f>VLOOKUP(F55,Useky!A:O,15,0)</f>
        <v>#N/A</v>
      </c>
    </row>
    <row r="56" spans="3:12" x14ac:dyDescent="0.25">
      <c r="C56" s="138" t="str">
        <f>IF(B56="","",_xlfn.XLOOKUP(B56,Useky!$C$3:$C$999,Useky!$B$3:$B$999,"?",0))</f>
        <v/>
      </c>
      <c r="D56" s="139" t="str">
        <f>IF(B56&lt;&gt;0,SUMIFS('PS 2.1'!L:L,'PS 2.1'!C:C,B56),"")</f>
        <v/>
      </c>
      <c r="G56" s="23" t="str">
        <f>IF(B56&lt;&gt;0,SUMIFS(zdroj!G:G,zdroj!AH:AH,B56),"")</f>
        <v/>
      </c>
      <c r="J56" s="9" t="str">
        <f t="shared" si="1"/>
        <v>-</v>
      </c>
      <c r="K56" s="9" t="str">
        <f>VLOOKUP(B56,zdroj!AH:AI,2,0)</f>
        <v/>
      </c>
      <c r="L56" s="9" t="e">
        <f>VLOOKUP(F56,Useky!A:O,15,0)</f>
        <v>#N/A</v>
      </c>
    </row>
    <row r="57" spans="3:12" x14ac:dyDescent="0.25">
      <c r="C57" s="138" t="str">
        <f>IF(B57="","",_xlfn.XLOOKUP(B57,Useky!$C$3:$C$999,Useky!$B$3:$B$999,"?",0))</f>
        <v/>
      </c>
      <c r="D57" s="139" t="str">
        <f>IF(B57&lt;&gt;0,SUMIFS('PS 2.1'!L:L,'PS 2.1'!C:C,B57),"")</f>
        <v/>
      </c>
      <c r="G57" s="23" t="str">
        <f>IF(B57&lt;&gt;0,SUMIFS(zdroj!G:G,zdroj!AH:AH,B57),"")</f>
        <v/>
      </c>
      <c r="J57" s="9" t="str">
        <f t="shared" si="1"/>
        <v>-</v>
      </c>
      <c r="K57" s="9" t="str">
        <f>VLOOKUP(B57,zdroj!AH:AI,2,0)</f>
        <v/>
      </c>
      <c r="L57" s="9" t="e">
        <f>VLOOKUP(F57,Useky!A:O,15,0)</f>
        <v>#N/A</v>
      </c>
    </row>
    <row r="58" spans="3:12" x14ac:dyDescent="0.25">
      <c r="C58" s="138" t="str">
        <f>IF(B58="","",_xlfn.XLOOKUP(B58,Useky!$C$3:$C$999,Useky!$B$3:$B$999,"?",0))</f>
        <v/>
      </c>
      <c r="D58" s="139" t="str">
        <f>IF(B58&lt;&gt;0,SUMIFS('PS 2.1'!L:L,'PS 2.1'!C:C,B58),"")</f>
        <v/>
      </c>
      <c r="G58" s="23" t="str">
        <f>IF(B58&lt;&gt;0,SUMIFS(zdroj!G:G,zdroj!AH:AH,B58),"")</f>
        <v/>
      </c>
      <c r="J58" s="9" t="str">
        <f t="shared" si="1"/>
        <v>-</v>
      </c>
      <c r="K58" s="9" t="str">
        <f>VLOOKUP(B58,zdroj!AH:AI,2,0)</f>
        <v/>
      </c>
      <c r="L58" s="9" t="e">
        <f>VLOOKUP(F58,Useky!A:O,15,0)</f>
        <v>#N/A</v>
      </c>
    </row>
    <row r="59" spans="3:12" x14ac:dyDescent="0.25">
      <c r="C59" s="138" t="str">
        <f>IF(B59="","",_xlfn.XLOOKUP(B59,Useky!$C$3:$C$999,Useky!$B$3:$B$999,"?",0))</f>
        <v/>
      </c>
      <c r="D59" s="139" t="str">
        <f>IF(B59&lt;&gt;0,SUMIFS('PS 2.1'!L:L,'PS 2.1'!C:C,B59),"")</f>
        <v/>
      </c>
      <c r="G59" s="23" t="str">
        <f>IF(B59&lt;&gt;0,SUMIFS(zdroj!G:G,zdroj!AH:AH,B59),"")</f>
        <v/>
      </c>
      <c r="J59" s="9" t="str">
        <f t="shared" si="1"/>
        <v>-</v>
      </c>
      <c r="K59" s="9" t="str">
        <f>VLOOKUP(B59,zdroj!AH:AI,2,0)</f>
        <v/>
      </c>
      <c r="L59" s="9" t="e">
        <f>VLOOKUP(F59,Useky!A:O,15,0)</f>
        <v>#N/A</v>
      </c>
    </row>
    <row r="60" spans="3:12" x14ac:dyDescent="0.25">
      <c r="C60" s="138" t="str">
        <f>IF(B60="","",_xlfn.XLOOKUP(B60,Useky!$C$3:$C$999,Useky!$B$3:$B$999,"?",0))</f>
        <v/>
      </c>
      <c r="D60" s="139" t="str">
        <f>IF(B60&lt;&gt;0,SUMIFS('PS 2.1'!L:L,'PS 2.1'!C:C,B60),"")</f>
        <v/>
      </c>
      <c r="G60" s="23" t="str">
        <f>IF(B60&lt;&gt;0,SUMIFS(zdroj!G:G,zdroj!AH:AH,B60),"")</f>
        <v/>
      </c>
      <c r="J60" s="9" t="str">
        <f t="shared" si="1"/>
        <v>-</v>
      </c>
      <c r="K60" s="9" t="str">
        <f>VLOOKUP(B60,zdroj!AH:AI,2,0)</f>
        <v/>
      </c>
      <c r="L60" s="9" t="e">
        <f>VLOOKUP(F60,Useky!A:O,15,0)</f>
        <v>#N/A</v>
      </c>
    </row>
    <row r="61" spans="3:12" x14ac:dyDescent="0.25">
      <c r="C61" s="138" t="str">
        <f>IF(B61="","",_xlfn.XLOOKUP(B61,Useky!$C$3:$C$999,Useky!$B$3:$B$999,"?",0))</f>
        <v/>
      </c>
      <c r="D61" s="139" t="str">
        <f>IF(B61&lt;&gt;0,SUMIFS('PS 2.1'!L:L,'PS 2.1'!C:C,B61),"")</f>
        <v/>
      </c>
      <c r="G61" s="23" t="str">
        <f>IF(B61&lt;&gt;0,SUMIFS(zdroj!G:G,zdroj!AH:AH,B61),"")</f>
        <v/>
      </c>
      <c r="J61" s="9" t="str">
        <f t="shared" si="1"/>
        <v>-</v>
      </c>
      <c r="K61" s="9" t="str">
        <f>VLOOKUP(B61,zdroj!AH:AI,2,0)</f>
        <v/>
      </c>
      <c r="L61" s="9" t="e">
        <f>VLOOKUP(F61,Useky!A:O,15,0)</f>
        <v>#N/A</v>
      </c>
    </row>
    <row r="62" spans="3:12" x14ac:dyDescent="0.25">
      <c r="C62" s="138" t="str">
        <f>IF(B62="","",_xlfn.XLOOKUP(B62,Useky!$C$3:$C$999,Useky!$B$3:$B$999,"?",0))</f>
        <v/>
      </c>
      <c r="D62" s="139" t="str">
        <f>IF(B62&lt;&gt;0,SUMIFS('PS 2.1'!L:L,'PS 2.1'!C:C,B62),"")</f>
        <v/>
      </c>
      <c r="G62" s="23" t="str">
        <f>IF(B62&lt;&gt;0,SUMIFS(zdroj!G:G,zdroj!AH:AH,B62),"")</f>
        <v/>
      </c>
      <c r="J62" s="9" t="str">
        <f t="shared" si="1"/>
        <v>-</v>
      </c>
      <c r="K62" s="9" t="str">
        <f>VLOOKUP(B62,zdroj!AH:AI,2,0)</f>
        <v/>
      </c>
      <c r="L62" s="9" t="e">
        <f>VLOOKUP(F62,Useky!A:O,15,0)</f>
        <v>#N/A</v>
      </c>
    </row>
    <row r="63" spans="3:12" x14ac:dyDescent="0.25">
      <c r="C63" s="138" t="str">
        <f>IF(B63="","",_xlfn.XLOOKUP(B63,Useky!$C$3:$C$999,Useky!$B$3:$B$999,"?",0))</f>
        <v/>
      </c>
      <c r="D63" s="139" t="str">
        <f>IF(B63&lt;&gt;0,SUMIFS('PS 2.1'!L:L,'PS 2.1'!C:C,B63),"")</f>
        <v/>
      </c>
      <c r="G63" s="23" t="str">
        <f>IF(B63&lt;&gt;0,SUMIFS(zdroj!G:G,zdroj!AH:AH,B63),"")</f>
        <v/>
      </c>
      <c r="J63" s="9" t="str">
        <f t="shared" si="1"/>
        <v>-</v>
      </c>
      <c r="K63" s="9" t="str">
        <f>VLOOKUP(B63,zdroj!AH:AI,2,0)</f>
        <v/>
      </c>
      <c r="L63" s="9" t="e">
        <f>VLOOKUP(F63,Useky!A:O,15,0)</f>
        <v>#N/A</v>
      </c>
    </row>
    <row r="64" spans="3:12" x14ac:dyDescent="0.25">
      <c r="C64" s="138" t="str">
        <f>IF(B64="","",_xlfn.XLOOKUP(B64,Useky!$C$3:$C$999,Useky!$B$3:$B$999,"?",0))</f>
        <v/>
      </c>
      <c r="D64" s="139" t="str">
        <f>IF(B64&lt;&gt;0,SUMIFS('PS 2.1'!L:L,'PS 2.1'!C:C,B64),"")</f>
        <v/>
      </c>
      <c r="G64" s="23" t="str">
        <f>IF(B64&lt;&gt;0,SUMIFS(zdroj!G:G,zdroj!AH:AH,B64),"")</f>
        <v/>
      </c>
      <c r="J64" s="9" t="str">
        <f t="shared" si="1"/>
        <v>-</v>
      </c>
      <c r="K64" s="9" t="str">
        <f>VLOOKUP(B64,zdroj!AH:AI,2,0)</f>
        <v/>
      </c>
      <c r="L64" s="9" t="e">
        <f>VLOOKUP(F64,Useky!A:O,15,0)</f>
        <v>#N/A</v>
      </c>
    </row>
    <row r="65" spans="3:12" x14ac:dyDescent="0.25">
      <c r="C65" s="138" t="str">
        <f>IF(B65="","",_xlfn.XLOOKUP(B65,Useky!$C$3:$C$999,Useky!$B$3:$B$999,"?",0))</f>
        <v/>
      </c>
      <c r="D65" s="139" t="str">
        <f>IF(B65&lt;&gt;0,SUMIFS('PS 2.1'!L:L,'PS 2.1'!C:C,B65),"")</f>
        <v/>
      </c>
      <c r="G65" s="23" t="str">
        <f>IF(B65&lt;&gt;0,SUMIFS(zdroj!G:G,zdroj!AH:AH,B65),"")</f>
        <v/>
      </c>
      <c r="J65" s="9" t="str">
        <f t="shared" si="1"/>
        <v>-</v>
      </c>
      <c r="K65" s="9" t="str">
        <f>VLOOKUP(B65,zdroj!AH:AI,2,0)</f>
        <v/>
      </c>
      <c r="L65" s="9" t="e">
        <f>VLOOKUP(F65,Useky!A:O,15,0)</f>
        <v>#N/A</v>
      </c>
    </row>
    <row r="66" spans="3:12" x14ac:dyDescent="0.25">
      <c r="C66" s="138" t="str">
        <f>IF(B66="","",_xlfn.XLOOKUP(B66,Useky!$C$3:$C$999,Useky!$B$3:$B$999,"?",0))</f>
        <v/>
      </c>
      <c r="D66" s="139" t="str">
        <f>IF(B66&lt;&gt;0,SUMIFS('PS 2.1'!L:L,'PS 2.1'!C:C,B66),"")</f>
        <v/>
      </c>
      <c r="G66" s="23" t="str">
        <f>IF(B66&lt;&gt;0,SUMIFS(zdroj!G:G,zdroj!AH:AH,B66),"")</f>
        <v/>
      </c>
      <c r="J66" s="9" t="str">
        <f t="shared" si="1"/>
        <v>-</v>
      </c>
      <c r="K66" s="9" t="str">
        <f>VLOOKUP(B66,zdroj!AH:AI,2,0)</f>
        <v/>
      </c>
      <c r="L66" s="9" t="e">
        <f>VLOOKUP(F66,Useky!A:O,15,0)</f>
        <v>#N/A</v>
      </c>
    </row>
    <row r="67" spans="3:12" x14ac:dyDescent="0.25">
      <c r="C67" s="138" t="str">
        <f>IF(B67="","",_xlfn.XLOOKUP(B67,Useky!$C$3:$C$999,Useky!$B$3:$B$999,"?",0))</f>
        <v/>
      </c>
      <c r="D67" s="139" t="str">
        <f>IF(B67&lt;&gt;0,SUMIFS('PS 2.1'!L:L,'PS 2.1'!C:C,B67),"")</f>
        <v/>
      </c>
      <c r="G67" s="23" t="str">
        <f>IF(B67&lt;&gt;0,SUMIFS(zdroj!G:G,zdroj!AH:AH,B67),"")</f>
        <v/>
      </c>
      <c r="J67" s="9" t="str">
        <f t="shared" si="1"/>
        <v>-</v>
      </c>
      <c r="K67" s="9" t="str">
        <f>VLOOKUP(B67,zdroj!AH:AI,2,0)</f>
        <v/>
      </c>
      <c r="L67" s="9" t="e">
        <f>VLOOKUP(F67,Useky!A:O,15,0)</f>
        <v>#N/A</v>
      </c>
    </row>
    <row r="68" spans="3:12" x14ac:dyDescent="0.25">
      <c r="C68" s="138" t="str">
        <f>IF(B68="","",_xlfn.XLOOKUP(B68,Useky!$C$3:$C$999,Useky!$B$3:$B$999,"?",0))</f>
        <v/>
      </c>
      <c r="D68" s="139" t="str">
        <f>IF(B68&lt;&gt;0,SUMIFS('PS 2.1'!L:L,'PS 2.1'!C:C,B68),"")</f>
        <v/>
      </c>
      <c r="G68" s="23" t="str">
        <f>IF(B68&lt;&gt;0,SUMIFS(zdroj!G:G,zdroj!AH:AH,B68),"")</f>
        <v/>
      </c>
      <c r="J68" s="9" t="str">
        <f t="shared" si="1"/>
        <v>-</v>
      </c>
      <c r="K68" s="9" t="str">
        <f>VLOOKUP(B68,zdroj!AH:AI,2,0)</f>
        <v/>
      </c>
      <c r="L68" s="9" t="e">
        <f>VLOOKUP(F68,Useky!A:O,15,0)</f>
        <v>#N/A</v>
      </c>
    </row>
    <row r="69" spans="3:12" x14ac:dyDescent="0.25">
      <c r="C69" s="138" t="str">
        <f>IF(B69="","",_xlfn.XLOOKUP(B69,Useky!$C$3:$C$999,Useky!$B$3:$B$999,"?",0))</f>
        <v/>
      </c>
      <c r="D69" s="139" t="str">
        <f>IF(B69&lt;&gt;0,SUMIFS('PS 2.1'!L:L,'PS 2.1'!C:C,B69),"")</f>
        <v/>
      </c>
      <c r="G69" s="23" t="str">
        <f>IF(B69&lt;&gt;0,SUMIFS(zdroj!G:G,zdroj!AH:AH,B69),"")</f>
        <v/>
      </c>
      <c r="J69" s="9" t="str">
        <f t="shared" si="1"/>
        <v>-</v>
      </c>
      <c r="K69" s="9" t="str">
        <f>VLOOKUP(B69,zdroj!AH:AI,2,0)</f>
        <v/>
      </c>
      <c r="L69" s="9" t="e">
        <f>VLOOKUP(F69,Useky!A:O,15,0)</f>
        <v>#N/A</v>
      </c>
    </row>
    <row r="70" spans="3:12" x14ac:dyDescent="0.25">
      <c r="C70" s="138" t="str">
        <f>IF(B70="","",_xlfn.XLOOKUP(B70,Useky!$C$3:$C$999,Useky!$B$3:$B$999,"?",0))</f>
        <v/>
      </c>
      <c r="D70" s="139" t="str">
        <f>IF(B70&lt;&gt;0,SUMIFS('PS 2.1'!L:L,'PS 2.1'!C:C,B70),"")</f>
        <v/>
      </c>
      <c r="G70" s="23" t="str">
        <f>IF(B70&lt;&gt;0,SUMIFS(zdroj!G:G,zdroj!AH:AH,B70),"")</f>
        <v/>
      </c>
      <c r="J70" s="9" t="str">
        <f t="shared" si="1"/>
        <v>-</v>
      </c>
      <c r="K70" s="9" t="str">
        <f>VLOOKUP(B70,zdroj!AH:AI,2,0)</f>
        <v/>
      </c>
      <c r="L70" s="9" t="e">
        <f>VLOOKUP(F70,Useky!A:O,15,0)</f>
        <v>#N/A</v>
      </c>
    </row>
    <row r="71" spans="3:12" x14ac:dyDescent="0.25">
      <c r="C71" s="138" t="str">
        <f>IF(B71="","",_xlfn.XLOOKUP(B71,Useky!$C$3:$C$999,Useky!$B$3:$B$999,"?",0))</f>
        <v/>
      </c>
      <c r="D71" s="139" t="str">
        <f>IF(B71&lt;&gt;0,SUMIFS('PS 2.1'!L:L,'PS 2.1'!C:C,B71),"")</f>
        <v/>
      </c>
      <c r="G71" s="23" t="str">
        <f>IF(B71&lt;&gt;0,SUMIFS(zdroj!G:G,zdroj!AH:AH,B71),"")</f>
        <v/>
      </c>
      <c r="J71" s="9" t="str">
        <f t="shared" si="1"/>
        <v>-</v>
      </c>
      <c r="K71" s="9" t="str">
        <f>VLOOKUP(B71,zdroj!AH:AI,2,0)</f>
        <v/>
      </c>
      <c r="L71" s="9" t="e">
        <f>VLOOKUP(F71,Useky!A:O,15,0)</f>
        <v>#N/A</v>
      </c>
    </row>
    <row r="72" spans="3:12" x14ac:dyDescent="0.25">
      <c r="C72" s="138" t="str">
        <f>IF(B72="","",_xlfn.XLOOKUP(B72,Useky!$C$3:$C$999,Useky!$B$3:$B$999,"?",0))</f>
        <v/>
      </c>
      <c r="D72" s="139" t="str">
        <f>IF(B72&lt;&gt;0,SUMIFS('PS 2.1'!L:L,'PS 2.1'!C:C,B72),"")</f>
        <v/>
      </c>
      <c r="G72" s="23" t="str">
        <f>IF(B72&lt;&gt;0,SUMIFS(zdroj!G:G,zdroj!AH:AH,B72),"")</f>
        <v/>
      </c>
      <c r="J72" s="9" t="str">
        <f t="shared" si="1"/>
        <v>-</v>
      </c>
      <c r="K72" s="9" t="str">
        <f>VLOOKUP(B72,zdroj!AH:AI,2,0)</f>
        <v/>
      </c>
      <c r="L72" s="9" t="e">
        <f>VLOOKUP(F72,Useky!A:O,15,0)</f>
        <v>#N/A</v>
      </c>
    </row>
    <row r="73" spans="3:12" x14ac:dyDescent="0.25">
      <c r="C73" s="138" t="str">
        <f>IF(B73="","",_xlfn.XLOOKUP(B73,Useky!$C$3:$C$999,Useky!$B$3:$B$999,"?",0))</f>
        <v/>
      </c>
      <c r="D73" s="139" t="str">
        <f>IF(B73&lt;&gt;0,SUMIFS('PS 2.1'!L:L,'PS 2.1'!C:C,B73),"")</f>
        <v/>
      </c>
      <c r="G73" s="23" t="str">
        <f>IF(B73&lt;&gt;0,SUMIFS(zdroj!G:G,zdroj!AH:AH,B73),"")</f>
        <v/>
      </c>
      <c r="J73" s="9" t="str">
        <f t="shared" si="1"/>
        <v>-</v>
      </c>
      <c r="K73" s="9" t="str">
        <f>VLOOKUP(B73,zdroj!AH:AI,2,0)</f>
        <v/>
      </c>
      <c r="L73" s="9" t="e">
        <f>VLOOKUP(F73,Useky!A:O,15,0)</f>
        <v>#N/A</v>
      </c>
    </row>
    <row r="74" spans="3:12" x14ac:dyDescent="0.25">
      <c r="C74" s="138" t="str">
        <f>IF(B74="","",_xlfn.XLOOKUP(B74,Useky!$C$3:$C$999,Useky!$B$3:$B$999,"?",0))</f>
        <v/>
      </c>
      <c r="D74" s="139" t="str">
        <f>IF(B74&lt;&gt;0,SUMIFS('PS 2.1'!L:L,'PS 2.1'!C:C,B74),"")</f>
        <v/>
      </c>
      <c r="G74" s="23" t="str">
        <f>IF(B74&lt;&gt;0,SUMIFS(zdroj!G:G,zdroj!AH:AH,B74),"")</f>
        <v/>
      </c>
      <c r="J74" s="9" t="str">
        <f t="shared" si="1"/>
        <v>-</v>
      </c>
      <c r="K74" s="9" t="str">
        <f>VLOOKUP(B74,zdroj!AH:AI,2,0)</f>
        <v/>
      </c>
      <c r="L74" s="9" t="e">
        <f>VLOOKUP(F74,Useky!A:O,15,0)</f>
        <v>#N/A</v>
      </c>
    </row>
    <row r="75" spans="3:12" x14ac:dyDescent="0.25">
      <c r="C75" s="138" t="str">
        <f>IF(B75="","",_xlfn.XLOOKUP(B75,Useky!$C$3:$C$999,Useky!$B$3:$B$999,"?",0))</f>
        <v/>
      </c>
      <c r="D75" s="139" t="str">
        <f>IF(B75&lt;&gt;0,SUMIFS('PS 2.1'!L:L,'PS 2.1'!C:C,B75),"")</f>
        <v/>
      </c>
      <c r="G75" s="23" t="str">
        <f>IF(B75&lt;&gt;0,SUMIFS(zdroj!G:G,zdroj!AH:AH,B75),"")</f>
        <v/>
      </c>
      <c r="J75" s="9" t="str">
        <f t="shared" si="1"/>
        <v>-</v>
      </c>
      <c r="K75" s="9" t="str">
        <f>VLOOKUP(B75,zdroj!AH:AI,2,0)</f>
        <v/>
      </c>
      <c r="L75" s="9" t="e">
        <f>VLOOKUP(F75,Useky!A:O,15,0)</f>
        <v>#N/A</v>
      </c>
    </row>
    <row r="76" spans="3:12" x14ac:dyDescent="0.25">
      <c r="C76" s="138" t="str">
        <f>IF(B76="","",_xlfn.XLOOKUP(B76,Useky!$C$3:$C$999,Useky!$B$3:$B$999,"?",0))</f>
        <v/>
      </c>
      <c r="D76" s="139" t="str">
        <f>IF(B76&lt;&gt;0,SUMIFS('PS 2.1'!L:L,'PS 2.1'!C:C,B76),"")</f>
        <v/>
      </c>
      <c r="G76" s="23" t="str">
        <f>IF(B76&lt;&gt;0,SUMIFS(zdroj!G:G,zdroj!AH:AH,B76),"")</f>
        <v/>
      </c>
      <c r="J76" s="9" t="str">
        <f t="shared" si="1"/>
        <v>-</v>
      </c>
      <c r="K76" s="9" t="str">
        <f>VLOOKUP(B76,zdroj!AH:AI,2,0)</f>
        <v/>
      </c>
      <c r="L76" s="9" t="e">
        <f>VLOOKUP(F76,Useky!A:O,15,0)</f>
        <v>#N/A</v>
      </c>
    </row>
    <row r="77" spans="3:12" x14ac:dyDescent="0.25">
      <c r="C77" s="138" t="str">
        <f>IF(B77="","",_xlfn.XLOOKUP(B77,Useky!$C$3:$C$999,Useky!$B$3:$B$999,"?",0))</f>
        <v/>
      </c>
      <c r="D77" s="139" t="str">
        <f>IF(B77&lt;&gt;0,SUMIFS('PS 2.1'!L:L,'PS 2.1'!C:C,B77),"")</f>
        <v/>
      </c>
      <c r="G77" s="23" t="str">
        <f>IF(B77&lt;&gt;0,SUMIFS(zdroj!G:G,zdroj!AH:AH,B77),"")</f>
        <v/>
      </c>
      <c r="J77" s="9" t="str">
        <f t="shared" si="1"/>
        <v>-</v>
      </c>
      <c r="K77" s="9" t="str">
        <f>VLOOKUP(B77,zdroj!AH:AI,2,0)</f>
        <v/>
      </c>
      <c r="L77" s="9" t="e">
        <f>VLOOKUP(F77,Useky!A:O,15,0)</f>
        <v>#N/A</v>
      </c>
    </row>
    <row r="78" spans="3:12" x14ac:dyDescent="0.25">
      <c r="C78" s="138" t="str">
        <f>IF(B78="","",_xlfn.XLOOKUP(B78,Useky!$C$3:$C$999,Useky!$B$3:$B$999,"?",0))</f>
        <v/>
      </c>
      <c r="D78" s="139" t="str">
        <f>IF(B78&lt;&gt;0,SUMIFS('PS 2.1'!L:L,'PS 2.1'!C:C,B78),"")</f>
        <v/>
      </c>
      <c r="G78" s="23" t="str">
        <f>IF(B78&lt;&gt;0,SUMIFS(zdroj!G:G,zdroj!AH:AH,B78),"")</f>
        <v/>
      </c>
      <c r="J78" s="9" t="str">
        <f t="shared" si="1"/>
        <v>-</v>
      </c>
      <c r="K78" s="9" t="str">
        <f>VLOOKUP(B78,zdroj!AH:AI,2,0)</f>
        <v/>
      </c>
      <c r="L78" s="9" t="e">
        <f>VLOOKUP(F78,Useky!A:O,15,0)</f>
        <v>#N/A</v>
      </c>
    </row>
    <row r="79" spans="3:12" x14ac:dyDescent="0.25">
      <c r="C79" s="138" t="str">
        <f>IF(B79="","",_xlfn.XLOOKUP(B79,Useky!$C$3:$C$999,Useky!$B$3:$B$999,"?",0))</f>
        <v/>
      </c>
      <c r="D79" s="139" t="str">
        <f>IF(B79&lt;&gt;0,SUMIFS('PS 2.1'!L:L,'PS 2.1'!C:C,B79),"")</f>
        <v/>
      </c>
      <c r="G79" s="23" t="str">
        <f>IF(B79&lt;&gt;0,SUMIFS(zdroj!G:G,zdroj!AH:AH,B79),"")</f>
        <v/>
      </c>
      <c r="J79" s="9" t="str">
        <f t="shared" si="1"/>
        <v>-</v>
      </c>
      <c r="K79" s="9" t="str">
        <f>VLOOKUP(B79,zdroj!AH:AI,2,0)</f>
        <v/>
      </c>
      <c r="L79" s="9" t="e">
        <f>VLOOKUP(F79,Useky!A:O,15,0)</f>
        <v>#N/A</v>
      </c>
    </row>
    <row r="80" spans="3:12" x14ac:dyDescent="0.25">
      <c r="C80" s="138" t="str">
        <f>IF(B80="","",_xlfn.XLOOKUP(B80,Useky!$C$3:$C$999,Useky!$B$3:$B$999,"?",0))</f>
        <v/>
      </c>
      <c r="D80" s="139" t="str">
        <f>IF(B80&lt;&gt;0,SUMIFS('PS 2.1'!L:L,'PS 2.1'!C:C,B80),"")</f>
        <v/>
      </c>
      <c r="G80" s="23" t="str">
        <f>IF(B80&lt;&gt;0,SUMIFS(zdroj!G:G,zdroj!AH:AH,B80),"")</f>
        <v/>
      </c>
      <c r="J80" s="9" t="str">
        <f t="shared" si="1"/>
        <v>-</v>
      </c>
      <c r="K80" s="9" t="str">
        <f>VLOOKUP(B80,zdroj!AH:AI,2,0)</f>
        <v/>
      </c>
      <c r="L80" s="9" t="e">
        <f>VLOOKUP(F80,Useky!A:O,15,0)</f>
        <v>#N/A</v>
      </c>
    </row>
    <row r="81" spans="3:12" x14ac:dyDescent="0.25">
      <c r="C81" s="138" t="str">
        <f>IF(B81="","",_xlfn.XLOOKUP(B81,Useky!$C$3:$C$999,Useky!$B$3:$B$999,"?",0))</f>
        <v/>
      </c>
      <c r="D81" s="139" t="str">
        <f>IF(B81&lt;&gt;0,SUMIFS('PS 2.1'!L:L,'PS 2.1'!C:C,B81),"")</f>
        <v/>
      </c>
      <c r="G81" s="23" t="str">
        <f>IF(B81&lt;&gt;0,SUMIFS(zdroj!G:G,zdroj!AH:AH,B81),"")</f>
        <v/>
      </c>
      <c r="J81" s="9" t="str">
        <f t="shared" si="1"/>
        <v>-</v>
      </c>
      <c r="K81" s="9" t="str">
        <f>VLOOKUP(B81,zdroj!AH:AI,2,0)</f>
        <v/>
      </c>
      <c r="L81" s="9" t="e">
        <f>VLOOKUP(F81,Useky!A:O,15,0)</f>
        <v>#N/A</v>
      </c>
    </row>
    <row r="82" spans="3:12" x14ac:dyDescent="0.25">
      <c r="C82" s="138" t="str">
        <f>IF(B82="","",_xlfn.XLOOKUP(B82,Useky!$C$3:$C$999,Useky!$B$3:$B$999,"?",0))</f>
        <v/>
      </c>
      <c r="D82" s="139" t="str">
        <f>IF(B82&lt;&gt;0,SUMIFS('PS 2.1'!L:L,'PS 2.1'!C:C,B82),"")</f>
        <v/>
      </c>
      <c r="G82" s="23" t="str">
        <f>IF(B82&lt;&gt;0,SUMIFS(zdroj!G:G,zdroj!AH:AH,B82),"")</f>
        <v/>
      </c>
      <c r="J82" s="9" t="str">
        <f t="shared" si="1"/>
        <v>-</v>
      </c>
      <c r="K82" s="9" t="str">
        <f>VLOOKUP(B82,zdroj!AH:AI,2,0)</f>
        <v/>
      </c>
      <c r="L82" s="9" t="e">
        <f>VLOOKUP(F82,Useky!A:O,15,0)</f>
        <v>#N/A</v>
      </c>
    </row>
    <row r="83" spans="3:12" x14ac:dyDescent="0.25">
      <c r="C83" s="138" t="str">
        <f>IF(B83="","",_xlfn.XLOOKUP(B83,Useky!$C$3:$C$999,Useky!$B$3:$B$999,"?",0))</f>
        <v/>
      </c>
      <c r="D83" s="139" t="str">
        <f>IF(B83&lt;&gt;0,SUMIFS('PS 2.1'!L:L,'PS 2.1'!C:C,B83),"")</f>
        <v/>
      </c>
      <c r="G83" s="23" t="str">
        <f>IF(B83&lt;&gt;0,SUMIFS(zdroj!G:G,zdroj!AH:AH,B83),"")</f>
        <v/>
      </c>
      <c r="J83" s="9" t="str">
        <f t="shared" si="1"/>
        <v>-</v>
      </c>
      <c r="K83" s="9" t="str">
        <f>VLOOKUP(B83,zdroj!AH:AI,2,0)</f>
        <v/>
      </c>
      <c r="L83" s="9" t="e">
        <f>VLOOKUP(F83,Useky!A:O,15,0)</f>
        <v>#N/A</v>
      </c>
    </row>
    <row r="84" spans="3:12" x14ac:dyDescent="0.25">
      <c r="C84" s="138" t="str">
        <f>IF(B84="","",_xlfn.XLOOKUP(B84,Useky!$C$3:$C$999,Useky!$B$3:$B$999,"?",0))</f>
        <v/>
      </c>
      <c r="D84" s="139" t="str">
        <f>IF(B84&lt;&gt;0,SUMIFS('PS 2.1'!L:L,'PS 2.1'!C:C,B84),"")</f>
        <v/>
      </c>
      <c r="G84" s="23" t="str">
        <f>IF(B84&lt;&gt;0,SUMIFS(zdroj!G:G,zdroj!AH:AH,B84),"")</f>
        <v/>
      </c>
      <c r="J84" s="9" t="str">
        <f t="shared" si="1"/>
        <v>-</v>
      </c>
      <c r="K84" s="9" t="str">
        <f>VLOOKUP(B84,zdroj!AH:AI,2,0)</f>
        <v/>
      </c>
      <c r="L84" s="9" t="e">
        <f>VLOOKUP(F84,Useky!A:O,15,0)</f>
        <v>#N/A</v>
      </c>
    </row>
    <row r="85" spans="3:12" x14ac:dyDescent="0.25">
      <c r="C85" s="138" t="str">
        <f>IF(B85="","",_xlfn.XLOOKUP(B85,Useky!$C$3:$C$999,Useky!$B$3:$B$999,"?",0))</f>
        <v/>
      </c>
      <c r="D85" s="139" t="str">
        <f>IF(B85&lt;&gt;0,SUMIFS('PS 2.1'!L:L,'PS 2.1'!C:C,B85),"")</f>
        <v/>
      </c>
      <c r="G85" s="23" t="str">
        <f>IF(B85&lt;&gt;0,SUMIFS(zdroj!G:G,zdroj!AH:AH,B85),"")</f>
        <v/>
      </c>
      <c r="J85" s="9" t="str">
        <f t="shared" si="1"/>
        <v>-</v>
      </c>
      <c r="K85" s="9" t="str">
        <f>VLOOKUP(B85,zdroj!AH:AI,2,0)</f>
        <v/>
      </c>
      <c r="L85" s="9" t="e">
        <f>VLOOKUP(F85,Useky!A:O,15,0)</f>
        <v>#N/A</v>
      </c>
    </row>
    <row r="86" spans="3:12" x14ac:dyDescent="0.25">
      <c r="C86" s="138" t="str">
        <f>IF(B86="","",_xlfn.XLOOKUP(B86,Useky!$C$3:$C$999,Useky!$B$3:$B$999,"?",0))</f>
        <v/>
      </c>
      <c r="D86" s="139" t="str">
        <f>IF(B86&lt;&gt;0,SUMIFS('PS 2.1'!L:L,'PS 2.1'!C:C,B86),"")</f>
        <v/>
      </c>
      <c r="G86" s="23" t="str">
        <f>IF(B86&lt;&gt;0,SUMIFS(zdroj!G:G,zdroj!AH:AH,B86),"")</f>
        <v/>
      </c>
      <c r="J86" s="9" t="str">
        <f t="shared" si="1"/>
        <v>-</v>
      </c>
      <c r="K86" s="9" t="str">
        <f>VLOOKUP(B86,zdroj!AH:AI,2,0)</f>
        <v/>
      </c>
      <c r="L86" s="9" t="e">
        <f>VLOOKUP(F86,Useky!A:O,15,0)</f>
        <v>#N/A</v>
      </c>
    </row>
    <row r="87" spans="3:12" x14ac:dyDescent="0.25">
      <c r="C87" s="138" t="str">
        <f>IF(B87="","",_xlfn.XLOOKUP(B87,Useky!$C$3:$C$999,Useky!$B$3:$B$999,"?",0))</f>
        <v/>
      </c>
      <c r="D87" s="139" t="str">
        <f>IF(B87&lt;&gt;0,SUMIFS('PS 2.1'!L:L,'PS 2.1'!C:C,B87),"")</f>
        <v/>
      </c>
      <c r="G87" s="23" t="str">
        <f>IF(B87&lt;&gt;0,SUMIFS(zdroj!G:G,zdroj!AH:AH,B87),"")</f>
        <v/>
      </c>
      <c r="J87" s="9" t="str">
        <f t="shared" si="1"/>
        <v>-</v>
      </c>
      <c r="K87" s="9" t="str">
        <f>VLOOKUP(B87,zdroj!AH:AI,2,0)</f>
        <v/>
      </c>
      <c r="L87" s="9" t="e">
        <f>VLOOKUP(F87,Useky!A:O,15,0)</f>
        <v>#N/A</v>
      </c>
    </row>
    <row r="88" spans="3:12" x14ac:dyDescent="0.25">
      <c r="C88" s="138" t="str">
        <f>IF(B88="","",_xlfn.XLOOKUP(B88,Useky!$C$3:$C$999,Useky!$B$3:$B$999,"?",0))</f>
        <v/>
      </c>
      <c r="D88" s="139" t="str">
        <f>IF(B88&lt;&gt;0,SUMIFS('PS 2.1'!L:L,'PS 2.1'!C:C,B88),"")</f>
        <v/>
      </c>
      <c r="G88" s="23" t="str">
        <f>IF(B88&lt;&gt;0,SUMIFS(zdroj!G:G,zdroj!AH:AH,B88),"")</f>
        <v/>
      </c>
      <c r="J88" s="9" t="str">
        <f t="shared" si="1"/>
        <v>-</v>
      </c>
      <c r="K88" s="9" t="str">
        <f>VLOOKUP(B88,zdroj!AH:AI,2,0)</f>
        <v/>
      </c>
      <c r="L88" s="9" t="e">
        <f>VLOOKUP(F88,Useky!A:O,15,0)</f>
        <v>#N/A</v>
      </c>
    </row>
    <row r="89" spans="3:12" x14ac:dyDescent="0.25">
      <c r="C89" s="138" t="str">
        <f>IF(B89="","",_xlfn.XLOOKUP(B89,Useky!$C$3:$C$999,Useky!$B$3:$B$999,"?",0))</f>
        <v/>
      </c>
      <c r="D89" s="139" t="str">
        <f>IF(B89&lt;&gt;0,SUMIFS('PS 2.1'!L:L,'PS 2.1'!C:C,B89),"")</f>
        <v/>
      </c>
      <c r="G89" s="23" t="str">
        <f>IF(B89&lt;&gt;0,SUMIFS(zdroj!G:G,zdroj!AH:AH,B89),"")</f>
        <v/>
      </c>
      <c r="J89" s="9" t="str">
        <f t="shared" si="1"/>
        <v>-</v>
      </c>
      <c r="K89" s="9" t="str">
        <f>VLOOKUP(B89,zdroj!AH:AI,2,0)</f>
        <v/>
      </c>
      <c r="L89" s="9" t="e">
        <f>VLOOKUP(F89,Useky!A:O,15,0)</f>
        <v>#N/A</v>
      </c>
    </row>
    <row r="90" spans="3:12" x14ac:dyDescent="0.25">
      <c r="C90" s="138" t="str">
        <f>IF(B90="","",_xlfn.XLOOKUP(B90,Useky!$C$3:$C$999,Useky!$B$3:$B$999,"?",0))</f>
        <v/>
      </c>
      <c r="D90" s="139" t="str">
        <f>IF(B90&lt;&gt;0,SUMIFS('PS 2.1'!L:L,'PS 2.1'!C:C,B90),"")</f>
        <v/>
      </c>
      <c r="G90" s="23" t="str">
        <f>IF(B90&lt;&gt;0,SUMIFS(zdroj!G:G,zdroj!AH:AH,B90),"")</f>
        <v/>
      </c>
      <c r="J90" s="9" t="str">
        <f t="shared" si="1"/>
        <v>-</v>
      </c>
      <c r="K90" s="9" t="str">
        <f>VLOOKUP(B90,zdroj!AH:AI,2,0)</f>
        <v/>
      </c>
      <c r="L90" s="9" t="e">
        <f>VLOOKUP(F90,Useky!A:O,15,0)</f>
        <v>#N/A</v>
      </c>
    </row>
    <row r="91" spans="3:12" x14ac:dyDescent="0.25">
      <c r="C91" s="138" t="str">
        <f>IF(B91="","",_xlfn.XLOOKUP(B91,Useky!$C$3:$C$999,Useky!$B$3:$B$999,"?",0))</f>
        <v/>
      </c>
      <c r="D91" s="139" t="str">
        <f>IF(B91&lt;&gt;0,SUMIFS('PS 2.1'!L:L,'PS 2.1'!C:C,B91),"")</f>
        <v/>
      </c>
      <c r="G91" s="23" t="str">
        <f>IF(B91&lt;&gt;0,SUMIFS(zdroj!G:G,zdroj!AH:AH,B91),"")</f>
        <v/>
      </c>
      <c r="J91" s="9" t="str">
        <f t="shared" si="1"/>
        <v>-</v>
      </c>
      <c r="K91" s="9" t="str">
        <f>VLOOKUP(B91,zdroj!AH:AI,2,0)</f>
        <v/>
      </c>
      <c r="L91" s="9" t="e">
        <f>VLOOKUP(F91,Useky!A:O,15,0)</f>
        <v>#N/A</v>
      </c>
    </row>
    <row r="92" spans="3:12" x14ac:dyDescent="0.25">
      <c r="C92" s="138" t="str">
        <f>IF(B92="","",_xlfn.XLOOKUP(B92,Useky!$C$3:$C$999,Useky!$B$3:$B$999,"?",0))</f>
        <v/>
      </c>
      <c r="D92" s="139" t="str">
        <f>IF(B92&lt;&gt;0,SUMIFS('PS 2.1'!L:L,'PS 2.1'!C:C,B92),"")</f>
        <v/>
      </c>
      <c r="G92" s="23" t="str">
        <f>IF(B92&lt;&gt;0,SUMIFS(zdroj!G:G,zdroj!AH:AH,B92),"")</f>
        <v/>
      </c>
      <c r="J92" s="9" t="str">
        <f t="shared" si="1"/>
        <v>-</v>
      </c>
      <c r="K92" s="9" t="str">
        <f>VLOOKUP(B92,zdroj!AH:AI,2,0)</f>
        <v/>
      </c>
      <c r="L92" s="9" t="e">
        <f>VLOOKUP(F92,Useky!A:O,15,0)</f>
        <v>#N/A</v>
      </c>
    </row>
    <row r="93" spans="3:12" x14ac:dyDescent="0.25">
      <c r="C93" s="138" t="str">
        <f>IF(B93="","",_xlfn.XLOOKUP(B93,Useky!$C$3:$C$999,Useky!$B$3:$B$999,"?",0))</f>
        <v/>
      </c>
      <c r="D93" s="139" t="str">
        <f>IF(B93&lt;&gt;0,SUMIFS('PS 2.1'!L:L,'PS 2.1'!C:C,B93),"")</f>
        <v/>
      </c>
      <c r="G93" s="23" t="str">
        <f>IF(B93&lt;&gt;0,SUMIFS(zdroj!G:G,zdroj!AH:AH,B93),"")</f>
        <v/>
      </c>
      <c r="J93" s="9" t="str">
        <f t="shared" si="1"/>
        <v>-</v>
      </c>
      <c r="K93" s="9" t="str">
        <f>VLOOKUP(B93,zdroj!AH:AI,2,0)</f>
        <v/>
      </c>
      <c r="L93" s="9" t="e">
        <f>VLOOKUP(F93,Useky!A:O,15,0)</f>
        <v>#N/A</v>
      </c>
    </row>
    <row r="94" spans="3:12" x14ac:dyDescent="0.25">
      <c r="C94" s="138" t="str">
        <f>IF(B94="","",_xlfn.XLOOKUP(B94,Useky!$C$3:$C$999,Useky!$B$3:$B$999,"?",0))</f>
        <v/>
      </c>
      <c r="D94" s="139" t="str">
        <f>IF(B94&lt;&gt;0,SUMIFS('PS 2.1'!L:L,'PS 2.1'!C:C,B94),"")</f>
        <v/>
      </c>
      <c r="G94" s="23" t="str">
        <f>IF(B94&lt;&gt;0,SUMIFS(zdroj!G:G,zdroj!AH:AH,B94),"")</f>
        <v/>
      </c>
      <c r="J94" s="9" t="str">
        <f t="shared" si="1"/>
        <v>-</v>
      </c>
      <c r="K94" s="9" t="str">
        <f>VLOOKUP(B94,zdroj!AH:AI,2,0)</f>
        <v/>
      </c>
      <c r="L94" s="9" t="e">
        <f>VLOOKUP(F94,Useky!A:O,15,0)</f>
        <v>#N/A</v>
      </c>
    </row>
    <row r="95" spans="3:12" x14ac:dyDescent="0.25">
      <c r="C95" s="138" t="str">
        <f>IF(B95="","",_xlfn.XLOOKUP(B95,Useky!$C$3:$C$999,Useky!$B$3:$B$999,"?",0))</f>
        <v/>
      </c>
      <c r="D95" s="139" t="str">
        <f>IF(B95&lt;&gt;0,SUMIFS('PS 2.1'!L:L,'PS 2.1'!C:C,B95),"")</f>
        <v/>
      </c>
      <c r="G95" s="23" t="str">
        <f>IF(B95&lt;&gt;0,SUMIFS(zdroj!G:G,zdroj!AH:AH,B95),"")</f>
        <v/>
      </c>
      <c r="J95" s="9" t="str">
        <f t="shared" si="1"/>
        <v>-</v>
      </c>
      <c r="K95" s="9" t="str">
        <f>VLOOKUP(B95,zdroj!AH:AI,2,0)</f>
        <v/>
      </c>
      <c r="L95" s="9" t="e">
        <f>VLOOKUP(F95,Useky!A:O,15,0)</f>
        <v>#N/A</v>
      </c>
    </row>
    <row r="96" spans="3:12" x14ac:dyDescent="0.25">
      <c r="C96" s="138" t="str">
        <f>IF(B96="","",_xlfn.XLOOKUP(B96,Useky!$C$3:$C$999,Useky!$B$3:$B$999,"?",0))</f>
        <v/>
      </c>
      <c r="D96" s="139" t="str">
        <f>IF(B96&lt;&gt;0,SUMIFS('PS 2.1'!L:L,'PS 2.1'!C:C,B96),"")</f>
        <v/>
      </c>
      <c r="G96" s="23" t="str">
        <f>IF(B96&lt;&gt;0,SUMIFS(zdroj!G:G,zdroj!AH:AH,B96),"")</f>
        <v/>
      </c>
      <c r="J96" s="9" t="str">
        <f t="shared" ref="J96:J100" si="2">IF(COUNTIF(K96,"A"),"VONBH","-")</f>
        <v>-</v>
      </c>
      <c r="K96" s="9" t="str">
        <f>VLOOKUP(B96,zdroj!AH:AI,2,0)</f>
        <v/>
      </c>
      <c r="L96" s="9" t="e">
        <f>VLOOKUP(F96,Useky!A:O,15,0)</f>
        <v>#N/A</v>
      </c>
    </row>
    <row r="97" spans="3:12" x14ac:dyDescent="0.25">
      <c r="C97" s="138" t="str">
        <f>IF(B97="","",_xlfn.XLOOKUP(B97,Useky!$C$3:$C$999,Useky!$B$3:$B$999,"?",0))</f>
        <v/>
      </c>
      <c r="D97" s="139" t="str">
        <f>IF(B97&lt;&gt;0,SUMIFS('PS 2.1'!L:L,'PS 2.1'!C:C,B97),"")</f>
        <v/>
      </c>
      <c r="G97" s="23" t="str">
        <f>IF(B97&lt;&gt;0,SUMIFS(zdroj!G:G,zdroj!AH:AH,B97),"")</f>
        <v/>
      </c>
      <c r="J97" s="9" t="str">
        <f t="shared" si="2"/>
        <v>-</v>
      </c>
      <c r="K97" s="9" t="str">
        <f>VLOOKUP(B97,zdroj!AH:AI,2,0)</f>
        <v/>
      </c>
      <c r="L97" s="9" t="e">
        <f>VLOOKUP(F97,Useky!A:O,15,0)</f>
        <v>#N/A</v>
      </c>
    </row>
    <row r="98" spans="3:12" x14ac:dyDescent="0.25">
      <c r="C98" s="138" t="str">
        <f>IF(B98="","",_xlfn.XLOOKUP(B98,Useky!$C$3:$C$999,Useky!$B$3:$B$999,"?",0))</f>
        <v/>
      </c>
      <c r="D98" s="139" t="str">
        <f>IF(B98&lt;&gt;0,SUMIFS('PS 2.1'!L:L,'PS 2.1'!C:C,B98),"")</f>
        <v/>
      </c>
      <c r="G98" s="23" t="str">
        <f>IF(B98&lt;&gt;0,SUMIFS(zdroj!G:G,zdroj!AH:AH,B98),"")</f>
        <v/>
      </c>
      <c r="J98" s="9" t="str">
        <f t="shared" si="2"/>
        <v>-</v>
      </c>
      <c r="K98" s="9" t="str">
        <f>VLOOKUP(B98,zdroj!AH:AI,2,0)</f>
        <v/>
      </c>
      <c r="L98" s="9" t="e">
        <f>VLOOKUP(F98,Useky!A:O,15,0)</f>
        <v>#N/A</v>
      </c>
    </row>
    <row r="99" spans="3:12" x14ac:dyDescent="0.25">
      <c r="C99" s="138" t="str">
        <f>IF(B99="","",_xlfn.XLOOKUP(B99,Useky!$C$3:$C$999,Useky!$B$3:$B$999,"?",0))</f>
        <v/>
      </c>
      <c r="D99" s="139" t="str">
        <f>IF(B99&lt;&gt;0,SUMIFS('PS 2.1'!L:L,'PS 2.1'!C:C,B99),"")</f>
        <v/>
      </c>
      <c r="G99" s="23" t="str">
        <f>IF(B99&lt;&gt;0,SUMIFS(zdroj!G:G,zdroj!AH:AH,B99),"")</f>
        <v/>
      </c>
      <c r="J99" s="9" t="str">
        <f t="shared" si="2"/>
        <v>-</v>
      </c>
      <c r="K99" s="9" t="str">
        <f>VLOOKUP(B99,zdroj!AH:AI,2,0)</f>
        <v/>
      </c>
      <c r="L99" s="9" t="e">
        <f>VLOOKUP(F99,Useky!A:O,15,0)</f>
        <v>#N/A</v>
      </c>
    </row>
    <row r="100" spans="3:12" x14ac:dyDescent="0.25">
      <c r="C100" s="138" t="str">
        <f>IF(B100="","",_xlfn.XLOOKUP(B100,Useky!$C$3:$C$999,Useky!$B$3:$B$999,"?",0))</f>
        <v/>
      </c>
      <c r="D100" s="139" t="str">
        <f>IF(B100&lt;&gt;0,SUMIFS('PS 2.1'!L:L,'PS 2.1'!C:C,B100),"")</f>
        <v/>
      </c>
      <c r="G100" s="23" t="str">
        <f>IF(B100&lt;&gt;0,SUMIFS(zdroj!G:G,zdroj!AH:AH,B100),"")</f>
        <v/>
      </c>
      <c r="J100" s="9" t="str">
        <f t="shared" si="2"/>
        <v>-</v>
      </c>
      <c r="K100" s="9" t="str">
        <f>VLOOKUP(B100,zdroj!AH:AI,2,0)</f>
        <v/>
      </c>
      <c r="L100" s="9" t="e">
        <f>VLOOKUP(F100,Useky!A:O,15,0)</f>
        <v>#N/A</v>
      </c>
    </row>
    <row r="101" spans="3:12" x14ac:dyDescent="0.25">
      <c r="C101" s="138"/>
      <c r="D101" s="139"/>
    </row>
    <row r="102" spans="3:12" x14ac:dyDescent="0.25">
      <c r="C102" s="138"/>
      <c r="D102" s="139"/>
    </row>
    <row r="103" spans="3:12" x14ac:dyDescent="0.25">
      <c r="C103" s="138"/>
      <c r="D103" s="139"/>
    </row>
    <row r="104" spans="3:12" x14ac:dyDescent="0.25">
      <c r="C104" s="138"/>
      <c r="D104" s="139"/>
    </row>
    <row r="105" spans="3:12" x14ac:dyDescent="0.25">
      <c r="C105" s="138"/>
      <c r="D105" s="139"/>
    </row>
    <row r="106" spans="3:12" x14ac:dyDescent="0.25">
      <c r="C106" s="138"/>
      <c r="D106" s="139"/>
    </row>
    <row r="107" spans="3:12" x14ac:dyDescent="0.25">
      <c r="C107" s="138"/>
      <c r="D107" s="139"/>
    </row>
    <row r="108" spans="3:12" x14ac:dyDescent="0.25">
      <c r="C108" s="138"/>
      <c r="D108" s="139"/>
    </row>
    <row r="109" spans="3:12" x14ac:dyDescent="0.25">
      <c r="C109" s="138"/>
      <c r="D109" s="139"/>
    </row>
    <row r="110" spans="3:12" x14ac:dyDescent="0.25">
      <c r="C110" s="138"/>
      <c r="D110" s="139"/>
    </row>
    <row r="111" spans="3:12" x14ac:dyDescent="0.25">
      <c r="C111" s="138"/>
      <c r="D111" s="139"/>
    </row>
    <row r="112" spans="3:12" x14ac:dyDescent="0.25">
      <c r="C112" s="138"/>
      <c r="D112" s="139"/>
    </row>
    <row r="113" spans="3:4" x14ac:dyDescent="0.25">
      <c r="C113" s="138"/>
      <c r="D113" s="139"/>
    </row>
    <row r="114" spans="3:4" x14ac:dyDescent="0.25">
      <c r="C114" s="138"/>
      <c r="D114" s="139"/>
    </row>
    <row r="115" spans="3:4" x14ac:dyDescent="0.25">
      <c r="C115" s="138"/>
      <c r="D115" s="139"/>
    </row>
    <row r="116" spans="3:4" x14ac:dyDescent="0.25">
      <c r="C116" s="138"/>
      <c r="D116" s="139"/>
    </row>
    <row r="117" spans="3:4" x14ac:dyDescent="0.25">
      <c r="C117" s="138"/>
      <c r="D117" s="139"/>
    </row>
    <row r="118" spans="3:4" x14ac:dyDescent="0.25">
      <c r="C118" s="138"/>
      <c r="D118" s="139"/>
    </row>
    <row r="119" spans="3:4" x14ac:dyDescent="0.25">
      <c r="C119" s="138"/>
      <c r="D119" s="139"/>
    </row>
    <row r="120" spans="3:4" x14ac:dyDescent="0.25">
      <c r="C120" s="138"/>
      <c r="D120" s="139"/>
    </row>
    <row r="121" spans="3:4" x14ac:dyDescent="0.25">
      <c r="C121" s="138"/>
      <c r="D121" s="139"/>
    </row>
    <row r="122" spans="3:4" x14ac:dyDescent="0.25">
      <c r="C122" s="138"/>
      <c r="D122" s="139"/>
    </row>
    <row r="123" spans="3:4" x14ac:dyDescent="0.25">
      <c r="C123" s="138"/>
      <c r="D123" s="139"/>
    </row>
    <row r="124" spans="3:4" x14ac:dyDescent="0.25">
      <c r="C124" s="138"/>
      <c r="D124" s="139"/>
    </row>
    <row r="125" spans="3:4" x14ac:dyDescent="0.25">
      <c r="C125" s="138"/>
      <c r="D125" s="139"/>
    </row>
    <row r="126" spans="3:4" x14ac:dyDescent="0.25">
      <c r="C126" s="138"/>
      <c r="D126" s="139"/>
    </row>
    <row r="127" spans="3:4" x14ac:dyDescent="0.25">
      <c r="C127" s="138"/>
      <c r="D127" s="139"/>
    </row>
    <row r="128" spans="3:4" x14ac:dyDescent="0.25">
      <c r="C128" s="138"/>
      <c r="D128" s="139"/>
    </row>
    <row r="129" spans="3:4" x14ac:dyDescent="0.25">
      <c r="C129" s="138"/>
      <c r="D129" s="139"/>
    </row>
    <row r="130" spans="3:4" x14ac:dyDescent="0.25">
      <c r="C130" s="138"/>
      <c r="D130" s="139"/>
    </row>
    <row r="131" spans="3:4" x14ac:dyDescent="0.25">
      <c r="C131" s="138"/>
      <c r="D131" s="139"/>
    </row>
    <row r="132" spans="3:4" x14ac:dyDescent="0.25">
      <c r="C132" s="138"/>
      <c r="D132" s="139"/>
    </row>
    <row r="133" spans="3:4" x14ac:dyDescent="0.25">
      <c r="C133" s="138"/>
      <c r="D133" s="139"/>
    </row>
    <row r="134" spans="3:4" x14ac:dyDescent="0.25">
      <c r="C134" s="138"/>
      <c r="D134" s="139"/>
    </row>
    <row r="135" spans="3:4" x14ac:dyDescent="0.25">
      <c r="C135" s="138"/>
      <c r="D135" s="139"/>
    </row>
    <row r="136" spans="3:4" x14ac:dyDescent="0.25">
      <c r="C136" s="138"/>
      <c r="D136" s="139"/>
    </row>
    <row r="137" spans="3:4" x14ac:dyDescent="0.25">
      <c r="C137" s="138"/>
      <c r="D137" s="139"/>
    </row>
    <row r="138" spans="3:4" x14ac:dyDescent="0.25">
      <c r="C138" s="138"/>
      <c r="D138" s="139"/>
    </row>
    <row r="139" spans="3:4" x14ac:dyDescent="0.25">
      <c r="C139" s="138"/>
      <c r="D139" s="139"/>
    </row>
    <row r="140" spans="3:4" x14ac:dyDescent="0.25">
      <c r="C140" s="138"/>
      <c r="D140" s="139"/>
    </row>
    <row r="141" spans="3:4" x14ac:dyDescent="0.25">
      <c r="C141" s="138"/>
      <c r="D141" s="139"/>
    </row>
    <row r="142" spans="3:4" x14ac:dyDescent="0.25">
      <c r="C142" s="138"/>
      <c r="D142" s="139"/>
    </row>
    <row r="143" spans="3:4" x14ac:dyDescent="0.25">
      <c r="C143" s="138"/>
      <c r="D143" s="139"/>
    </row>
    <row r="144" spans="3:4" x14ac:dyDescent="0.25">
      <c r="C144" s="138"/>
      <c r="D144" s="139"/>
    </row>
    <row r="145" spans="3:4" x14ac:dyDescent="0.25">
      <c r="C145" s="138"/>
      <c r="D145" s="139"/>
    </row>
    <row r="146" spans="3:4" x14ac:dyDescent="0.25">
      <c r="C146" s="138"/>
      <c r="D146" s="139"/>
    </row>
    <row r="147" spans="3:4" x14ac:dyDescent="0.25">
      <c r="C147" s="138"/>
      <c r="D147" s="139"/>
    </row>
    <row r="148" spans="3:4" x14ac:dyDescent="0.25">
      <c r="C148" s="138"/>
      <c r="D148" s="139"/>
    </row>
    <row r="149" spans="3:4" x14ac:dyDescent="0.25">
      <c r="C149" s="138"/>
      <c r="D149" s="139"/>
    </row>
    <row r="150" spans="3:4" x14ac:dyDescent="0.25">
      <c r="C150" s="138"/>
      <c r="D150" s="139"/>
    </row>
    <row r="151" spans="3:4" x14ac:dyDescent="0.25">
      <c r="C151" s="138"/>
      <c r="D151" s="139"/>
    </row>
    <row r="152" spans="3:4" x14ac:dyDescent="0.25">
      <c r="C152" s="138"/>
      <c r="D152" s="139"/>
    </row>
    <row r="153" spans="3:4" x14ac:dyDescent="0.25">
      <c r="C153" s="138"/>
      <c r="D153" s="139"/>
    </row>
    <row r="154" spans="3:4" x14ac:dyDescent="0.25">
      <c r="C154" s="138"/>
      <c r="D154" s="139"/>
    </row>
    <row r="155" spans="3:4" x14ac:dyDescent="0.25">
      <c r="C155" s="138"/>
      <c r="D155" s="139"/>
    </row>
    <row r="156" spans="3:4" x14ac:dyDescent="0.25">
      <c r="C156" s="138"/>
      <c r="D156" s="139"/>
    </row>
    <row r="157" spans="3:4" x14ac:dyDescent="0.25">
      <c r="C157" s="138"/>
      <c r="D157" s="139"/>
    </row>
    <row r="158" spans="3:4" x14ac:dyDescent="0.25">
      <c r="C158" s="138"/>
      <c r="D158" s="139"/>
    </row>
    <row r="159" spans="3:4" x14ac:dyDescent="0.25">
      <c r="C159" s="138"/>
      <c r="D159" s="139"/>
    </row>
    <row r="160" spans="3:4" x14ac:dyDescent="0.25">
      <c r="C160" s="138"/>
      <c r="D160" s="139"/>
    </row>
    <row r="161" spans="3:4" x14ac:dyDescent="0.25">
      <c r="C161" s="138"/>
      <c r="D161" s="139"/>
    </row>
    <row r="162" spans="3:4" x14ac:dyDescent="0.25">
      <c r="C162" s="138"/>
      <c r="D162" s="139"/>
    </row>
    <row r="163" spans="3:4" x14ac:dyDescent="0.25">
      <c r="C163" s="138"/>
      <c r="D163" s="139"/>
    </row>
    <row r="164" spans="3:4" x14ac:dyDescent="0.25">
      <c r="C164" s="138"/>
      <c r="D164" s="139"/>
    </row>
    <row r="165" spans="3:4" x14ac:dyDescent="0.25">
      <c r="C165" s="138"/>
      <c r="D165" s="139"/>
    </row>
    <row r="166" spans="3:4" x14ac:dyDescent="0.25">
      <c r="C166" s="138"/>
      <c r="D166" s="139"/>
    </row>
    <row r="167" spans="3:4" x14ac:dyDescent="0.25">
      <c r="C167" s="138"/>
      <c r="D167" s="139"/>
    </row>
    <row r="168" spans="3:4" x14ac:dyDescent="0.25">
      <c r="C168" s="138"/>
      <c r="D168" s="139"/>
    </row>
    <row r="169" spans="3:4" x14ac:dyDescent="0.25">
      <c r="C169" s="138"/>
      <c r="D169" s="139"/>
    </row>
    <row r="170" spans="3:4" x14ac:dyDescent="0.25">
      <c r="C170" s="138"/>
      <c r="D170" s="139"/>
    </row>
    <row r="171" spans="3:4" x14ac:dyDescent="0.25">
      <c r="C171" s="138"/>
      <c r="D171" s="139"/>
    </row>
    <row r="172" spans="3:4" x14ac:dyDescent="0.25">
      <c r="C172" s="138"/>
      <c r="D172" s="139"/>
    </row>
    <row r="173" spans="3:4" x14ac:dyDescent="0.25">
      <c r="C173" s="138"/>
      <c r="D173" s="139"/>
    </row>
    <row r="174" spans="3:4" x14ac:dyDescent="0.25">
      <c r="C174" s="138"/>
      <c r="D174" s="139"/>
    </row>
    <row r="175" spans="3:4" x14ac:dyDescent="0.25">
      <c r="C175" s="138"/>
      <c r="D175" s="139"/>
    </row>
    <row r="176" spans="3:4" x14ac:dyDescent="0.25">
      <c r="C176" s="138"/>
      <c r="D176" s="139"/>
    </row>
    <row r="177" spans="3:4" x14ac:dyDescent="0.25">
      <c r="C177" s="138"/>
      <c r="D177" s="139"/>
    </row>
    <row r="178" spans="3:4" x14ac:dyDescent="0.25">
      <c r="C178" s="138"/>
      <c r="D178" s="139"/>
    </row>
    <row r="179" spans="3:4" x14ac:dyDescent="0.25">
      <c r="C179" s="138"/>
      <c r="D179" s="139"/>
    </row>
    <row r="180" spans="3:4" x14ac:dyDescent="0.25">
      <c r="C180" s="138"/>
      <c r="D180" s="139"/>
    </row>
    <row r="181" spans="3:4" x14ac:dyDescent="0.25">
      <c r="C181" s="138"/>
      <c r="D181" s="139"/>
    </row>
    <row r="182" spans="3:4" x14ac:dyDescent="0.25">
      <c r="C182" s="138"/>
      <c r="D182" s="139"/>
    </row>
    <row r="183" spans="3:4" x14ac:dyDescent="0.25">
      <c r="C183" s="138"/>
      <c r="D183" s="139"/>
    </row>
    <row r="184" spans="3:4" x14ac:dyDescent="0.25">
      <c r="C184" s="138"/>
      <c r="D184" s="139"/>
    </row>
    <row r="185" spans="3:4" x14ac:dyDescent="0.25">
      <c r="C185" s="138"/>
      <c r="D185" s="139"/>
    </row>
    <row r="186" spans="3:4" x14ac:dyDescent="0.25">
      <c r="C186" s="138"/>
      <c r="D186" s="139"/>
    </row>
    <row r="187" spans="3:4" x14ac:dyDescent="0.25">
      <c r="C187" s="138"/>
      <c r="D187" s="139"/>
    </row>
    <row r="188" spans="3:4" x14ac:dyDescent="0.25">
      <c r="C188" s="138"/>
      <c r="D188" s="139"/>
    </row>
    <row r="189" spans="3:4" x14ac:dyDescent="0.25">
      <c r="C189" s="138"/>
      <c r="D189" s="139"/>
    </row>
    <row r="190" spans="3:4" x14ac:dyDescent="0.25">
      <c r="C190" s="138"/>
      <c r="D190" s="139"/>
    </row>
    <row r="191" spans="3:4" x14ac:dyDescent="0.25">
      <c r="C191" s="138"/>
      <c r="D191" s="139"/>
    </row>
    <row r="192" spans="3:4" x14ac:dyDescent="0.25">
      <c r="C192" s="138"/>
      <c r="D192" s="139"/>
    </row>
    <row r="193" spans="3:4" x14ac:dyDescent="0.25">
      <c r="C193" s="138"/>
      <c r="D193" s="139"/>
    </row>
    <row r="194" spans="3:4" x14ac:dyDescent="0.25">
      <c r="C194" s="138"/>
      <c r="D194" s="139"/>
    </row>
    <row r="195" spans="3:4" x14ac:dyDescent="0.25">
      <c r="C195" s="138"/>
      <c r="D195" s="139"/>
    </row>
    <row r="196" spans="3:4" x14ac:dyDescent="0.25">
      <c r="C196" s="138"/>
      <c r="D196" s="139"/>
    </row>
    <row r="197" spans="3:4" x14ac:dyDescent="0.25">
      <c r="C197" s="138"/>
      <c r="D197" s="139"/>
    </row>
    <row r="198" spans="3:4" x14ac:dyDescent="0.25">
      <c r="C198" s="138"/>
      <c r="D198" s="139"/>
    </row>
    <row r="199" spans="3:4" x14ac:dyDescent="0.25">
      <c r="C199" s="138"/>
      <c r="D199" s="139"/>
    </row>
    <row r="200" spans="3:4" x14ac:dyDescent="0.25">
      <c r="C200" s="138"/>
      <c r="D200" s="139"/>
    </row>
    <row r="201" spans="3:4" x14ac:dyDescent="0.25">
      <c r="C201" s="138"/>
      <c r="D201" s="139"/>
    </row>
    <row r="202" spans="3:4" x14ac:dyDescent="0.25">
      <c r="C202" s="138"/>
      <c r="D202" s="139"/>
    </row>
    <row r="203" spans="3:4" x14ac:dyDescent="0.25">
      <c r="C203" s="138"/>
      <c r="D203" s="139"/>
    </row>
    <row r="204" spans="3:4" x14ac:dyDescent="0.25">
      <c r="C204" s="138"/>
      <c r="D204" s="139"/>
    </row>
    <row r="205" spans="3:4" x14ac:dyDescent="0.25">
      <c r="C205" s="138"/>
      <c r="D205" s="139"/>
    </row>
    <row r="206" spans="3:4" x14ac:dyDescent="0.25">
      <c r="C206" s="138"/>
      <c r="D206" s="139"/>
    </row>
    <row r="207" spans="3:4" x14ac:dyDescent="0.25">
      <c r="C207" s="138"/>
      <c r="D207" s="139"/>
    </row>
    <row r="208" spans="3:4" x14ac:dyDescent="0.25">
      <c r="C208" s="138"/>
      <c r="D208" s="139"/>
    </row>
    <row r="209" spans="3:4" x14ac:dyDescent="0.25">
      <c r="C209" s="138"/>
      <c r="D209" s="139"/>
    </row>
    <row r="210" spans="3:4" x14ac:dyDescent="0.25">
      <c r="C210" s="138"/>
      <c r="D210" s="139"/>
    </row>
    <row r="211" spans="3:4" x14ac:dyDescent="0.25">
      <c r="C211" s="138"/>
      <c r="D211" s="139"/>
    </row>
    <row r="212" spans="3:4" x14ac:dyDescent="0.25">
      <c r="C212" s="138"/>
      <c r="D212" s="139"/>
    </row>
    <row r="213" spans="3:4" x14ac:dyDescent="0.25">
      <c r="C213" s="138"/>
      <c r="D213" s="139"/>
    </row>
    <row r="214" spans="3:4" x14ac:dyDescent="0.25">
      <c r="C214" s="138"/>
      <c r="D214" s="139"/>
    </row>
    <row r="215" spans="3:4" x14ac:dyDescent="0.25">
      <c r="C215" s="138"/>
      <c r="D215" s="139"/>
    </row>
    <row r="216" spans="3:4" x14ac:dyDescent="0.25">
      <c r="C216" s="138"/>
      <c r="D216" s="139"/>
    </row>
    <row r="217" spans="3:4" x14ac:dyDescent="0.25">
      <c r="C217" s="138"/>
      <c r="D217" s="139"/>
    </row>
    <row r="218" spans="3:4" x14ac:dyDescent="0.25">
      <c r="C218" s="138"/>
      <c r="D218" s="139"/>
    </row>
    <row r="219" spans="3:4" x14ac:dyDescent="0.25">
      <c r="C219" s="138"/>
      <c r="D219" s="139"/>
    </row>
    <row r="220" spans="3:4" x14ac:dyDescent="0.25">
      <c r="C220" s="138"/>
      <c r="D220" s="139"/>
    </row>
    <row r="221" spans="3:4" x14ac:dyDescent="0.25">
      <c r="C221" s="138"/>
      <c r="D221" s="139"/>
    </row>
    <row r="222" spans="3:4" x14ac:dyDescent="0.25">
      <c r="C222" s="138"/>
      <c r="D222" s="139"/>
    </row>
    <row r="223" spans="3:4" x14ac:dyDescent="0.25">
      <c r="C223" s="138"/>
      <c r="D223" s="139"/>
    </row>
    <row r="224" spans="3:4" x14ac:dyDescent="0.25">
      <c r="C224" s="138"/>
      <c r="D224" s="139"/>
    </row>
    <row r="225" spans="3:4" x14ac:dyDescent="0.25">
      <c r="C225" s="138"/>
      <c r="D225" s="139"/>
    </row>
    <row r="226" spans="3:4" x14ac:dyDescent="0.25">
      <c r="C226" s="138"/>
      <c r="D226" s="139"/>
    </row>
    <row r="227" spans="3:4" x14ac:dyDescent="0.25">
      <c r="C227" s="138"/>
      <c r="D227" s="139"/>
    </row>
    <row r="228" spans="3:4" x14ac:dyDescent="0.25">
      <c r="C228" s="138"/>
      <c r="D228" s="139"/>
    </row>
    <row r="229" spans="3:4" x14ac:dyDescent="0.25">
      <c r="C229" s="138"/>
      <c r="D229" s="139"/>
    </row>
    <row r="230" spans="3:4" x14ac:dyDescent="0.25">
      <c r="C230" s="138"/>
      <c r="D230" s="139"/>
    </row>
    <row r="231" spans="3:4" x14ac:dyDescent="0.25">
      <c r="C231" s="138"/>
      <c r="D231" s="139"/>
    </row>
    <row r="232" spans="3:4" x14ac:dyDescent="0.25">
      <c r="C232" s="138"/>
      <c r="D232" s="139"/>
    </row>
    <row r="233" spans="3:4" x14ac:dyDescent="0.25">
      <c r="C233" s="138"/>
      <c r="D233" s="139"/>
    </row>
    <row r="234" spans="3:4" x14ac:dyDescent="0.25">
      <c r="C234" s="138"/>
      <c r="D234" s="139"/>
    </row>
    <row r="235" spans="3:4" x14ac:dyDescent="0.25">
      <c r="C235" s="138"/>
      <c r="D235" s="139"/>
    </row>
    <row r="236" spans="3:4" x14ac:dyDescent="0.25">
      <c r="C236" s="138"/>
      <c r="D236" s="139"/>
    </row>
    <row r="237" spans="3:4" x14ac:dyDescent="0.25">
      <c r="C237" s="138"/>
      <c r="D237" s="139"/>
    </row>
    <row r="238" spans="3:4" x14ac:dyDescent="0.25">
      <c r="C238" s="138"/>
      <c r="D238" s="139"/>
    </row>
    <row r="239" spans="3:4" x14ac:dyDescent="0.25">
      <c r="C239" s="138"/>
      <c r="D239" s="139"/>
    </row>
    <row r="240" spans="3:4" x14ac:dyDescent="0.25">
      <c r="C240" s="138"/>
      <c r="D240" s="139"/>
    </row>
    <row r="241" spans="3:4" x14ac:dyDescent="0.25">
      <c r="C241" s="138"/>
      <c r="D241" s="139"/>
    </row>
    <row r="242" spans="3:4" x14ac:dyDescent="0.25">
      <c r="C242" s="138"/>
      <c r="D242" s="139"/>
    </row>
    <row r="243" spans="3:4" x14ac:dyDescent="0.25">
      <c r="C243" s="138"/>
      <c r="D243" s="139"/>
    </row>
    <row r="244" spans="3:4" x14ac:dyDescent="0.25">
      <c r="C244" s="138"/>
      <c r="D244" s="139"/>
    </row>
    <row r="245" spans="3:4" x14ac:dyDescent="0.25">
      <c r="C245" s="138"/>
      <c r="D245" s="139"/>
    </row>
    <row r="246" spans="3:4" x14ac:dyDescent="0.25">
      <c r="C246" s="138"/>
      <c r="D246" s="139"/>
    </row>
    <row r="247" spans="3:4" x14ac:dyDescent="0.25">
      <c r="C247" s="138"/>
      <c r="D247" s="139"/>
    </row>
    <row r="248" spans="3:4" x14ac:dyDescent="0.25">
      <c r="C248" s="138"/>
      <c r="D248" s="139"/>
    </row>
    <row r="249" spans="3:4" x14ac:dyDescent="0.25">
      <c r="C249" s="138"/>
      <c r="D249" s="139"/>
    </row>
    <row r="250" spans="3:4" x14ac:dyDescent="0.25">
      <c r="C250" s="138"/>
      <c r="D250" s="139"/>
    </row>
    <row r="251" spans="3:4" x14ac:dyDescent="0.25">
      <c r="C251" s="138"/>
      <c r="D251" s="139"/>
    </row>
    <row r="252" spans="3:4" x14ac:dyDescent="0.25">
      <c r="C252" s="138"/>
      <c r="D252" s="139"/>
    </row>
    <row r="253" spans="3:4" x14ac:dyDescent="0.25">
      <c r="C253" s="138"/>
      <c r="D253" s="139"/>
    </row>
    <row r="254" spans="3:4" x14ac:dyDescent="0.25">
      <c r="C254" s="138"/>
      <c r="D254" s="139"/>
    </row>
    <row r="255" spans="3:4" x14ac:dyDescent="0.25">
      <c r="C255" s="138"/>
      <c r="D255" s="139"/>
    </row>
    <row r="256" spans="3:4" x14ac:dyDescent="0.25">
      <c r="C256" s="138"/>
      <c r="D256" s="139"/>
    </row>
    <row r="257" spans="3:4" x14ac:dyDescent="0.25">
      <c r="C257" s="138"/>
      <c r="D257" s="139"/>
    </row>
    <row r="258" spans="3:4" x14ac:dyDescent="0.25">
      <c r="C258" s="138"/>
      <c r="D258" s="139"/>
    </row>
    <row r="259" spans="3:4" x14ac:dyDescent="0.25">
      <c r="C259" s="138"/>
      <c r="D259" s="139"/>
    </row>
    <row r="260" spans="3:4" x14ac:dyDescent="0.25">
      <c r="C260" s="138"/>
      <c r="D260" s="139"/>
    </row>
    <row r="261" spans="3:4" x14ac:dyDescent="0.25">
      <c r="C261" s="138"/>
      <c r="D261" s="139"/>
    </row>
    <row r="262" spans="3:4" x14ac:dyDescent="0.25">
      <c r="C262" s="138"/>
      <c r="D262" s="139"/>
    </row>
    <row r="263" spans="3:4" x14ac:dyDescent="0.25">
      <c r="C263" s="138"/>
      <c r="D263" s="139"/>
    </row>
    <row r="264" spans="3:4" x14ac:dyDescent="0.25">
      <c r="C264" s="138"/>
      <c r="D264" s="139"/>
    </row>
    <row r="265" spans="3:4" x14ac:dyDescent="0.25">
      <c r="C265" s="138"/>
      <c r="D265" s="139"/>
    </row>
    <row r="266" spans="3:4" x14ac:dyDescent="0.25">
      <c r="C266" s="138"/>
      <c r="D266" s="139"/>
    </row>
    <row r="267" spans="3:4" x14ac:dyDescent="0.25">
      <c r="C267" s="138"/>
      <c r="D267" s="139"/>
    </row>
    <row r="268" spans="3:4" x14ac:dyDescent="0.25">
      <c r="C268" s="138"/>
      <c r="D268" s="139"/>
    </row>
    <row r="269" spans="3:4" x14ac:dyDescent="0.25">
      <c r="C269" s="138"/>
      <c r="D269" s="139"/>
    </row>
    <row r="270" spans="3:4" x14ac:dyDescent="0.25">
      <c r="C270" s="138"/>
      <c r="D270" s="139"/>
    </row>
    <row r="271" spans="3:4" x14ac:dyDescent="0.25">
      <c r="C271" s="138"/>
      <c r="D271" s="139"/>
    </row>
    <row r="272" spans="3:4" x14ac:dyDescent="0.25">
      <c r="C272" s="138"/>
      <c r="D272" s="139"/>
    </row>
    <row r="273" spans="3:4" x14ac:dyDescent="0.25">
      <c r="C273" s="138"/>
      <c r="D273" s="139"/>
    </row>
    <row r="274" spans="3:4" x14ac:dyDescent="0.25">
      <c r="C274" s="138"/>
      <c r="D274" s="139"/>
    </row>
    <row r="275" spans="3:4" x14ac:dyDescent="0.25">
      <c r="C275" s="138"/>
      <c r="D275" s="139"/>
    </row>
    <row r="276" spans="3:4" x14ac:dyDescent="0.25">
      <c r="C276" s="138"/>
      <c r="D276" s="139"/>
    </row>
    <row r="277" spans="3:4" x14ac:dyDescent="0.25">
      <c r="C277" s="138"/>
      <c r="D277" s="139"/>
    </row>
    <row r="278" spans="3:4" x14ac:dyDescent="0.25">
      <c r="C278" s="138"/>
      <c r="D278" s="139"/>
    </row>
    <row r="279" spans="3:4" x14ac:dyDescent="0.25">
      <c r="C279" s="138"/>
      <c r="D279" s="139"/>
    </row>
    <row r="280" spans="3:4" x14ac:dyDescent="0.25">
      <c r="C280" s="138"/>
      <c r="D280" s="139"/>
    </row>
    <row r="281" spans="3:4" x14ac:dyDescent="0.25">
      <c r="C281" s="138"/>
      <c r="D281" s="139"/>
    </row>
    <row r="282" spans="3:4" x14ac:dyDescent="0.25">
      <c r="C282" s="138"/>
      <c r="D282" s="139"/>
    </row>
    <row r="283" spans="3:4" x14ac:dyDescent="0.25">
      <c r="C283" s="138"/>
      <c r="D283" s="139"/>
    </row>
    <row r="284" spans="3:4" x14ac:dyDescent="0.25">
      <c r="C284" s="138"/>
      <c r="D284" s="139"/>
    </row>
    <row r="285" spans="3:4" x14ac:dyDescent="0.25">
      <c r="C285" s="138"/>
      <c r="D285" s="139"/>
    </row>
    <row r="286" spans="3:4" x14ac:dyDescent="0.25">
      <c r="C286" s="138"/>
      <c r="D286" s="139"/>
    </row>
    <row r="287" spans="3:4" x14ac:dyDescent="0.25">
      <c r="C287" s="138"/>
      <c r="D287" s="139"/>
    </row>
    <row r="288" spans="3:4" x14ac:dyDescent="0.25">
      <c r="C288" s="138"/>
      <c r="D288" s="139"/>
    </row>
    <row r="289" spans="3:4" x14ac:dyDescent="0.25">
      <c r="C289" s="138"/>
      <c r="D289" s="139"/>
    </row>
    <row r="290" spans="3:4" x14ac:dyDescent="0.25">
      <c r="C290" s="138"/>
      <c r="D290" s="139"/>
    </row>
    <row r="291" spans="3:4" x14ac:dyDescent="0.25">
      <c r="C291" s="138"/>
      <c r="D291" s="139"/>
    </row>
    <row r="292" spans="3:4" x14ac:dyDescent="0.25">
      <c r="C292" s="138"/>
      <c r="D292" s="139"/>
    </row>
    <row r="293" spans="3:4" x14ac:dyDescent="0.25">
      <c r="C293" s="138"/>
      <c r="D293" s="139"/>
    </row>
    <row r="294" spans="3:4" x14ac:dyDescent="0.25">
      <c r="C294" s="138"/>
      <c r="D294" s="139"/>
    </row>
    <row r="295" spans="3:4" x14ac:dyDescent="0.25">
      <c r="C295" s="138"/>
      <c r="D295" s="139"/>
    </row>
    <row r="296" spans="3:4" x14ac:dyDescent="0.25">
      <c r="C296" s="138"/>
      <c r="D296" s="139"/>
    </row>
    <row r="297" spans="3:4" x14ac:dyDescent="0.25">
      <c r="C297" s="138"/>
      <c r="D297" s="139"/>
    </row>
    <row r="298" spans="3:4" x14ac:dyDescent="0.25">
      <c r="C298" s="138"/>
      <c r="D298" s="139"/>
    </row>
    <row r="299" spans="3:4" x14ac:dyDescent="0.25">
      <c r="C299" s="138"/>
      <c r="D299" s="139"/>
    </row>
    <row r="300" spans="3:4" x14ac:dyDescent="0.25">
      <c r="C300" s="138"/>
      <c r="D300" s="139"/>
    </row>
    <row r="301" spans="3:4" x14ac:dyDescent="0.25">
      <c r="C301" s="138"/>
      <c r="D301" s="139"/>
    </row>
    <row r="302" spans="3:4" x14ac:dyDescent="0.25">
      <c r="C302" s="138"/>
      <c r="D302" s="139"/>
    </row>
    <row r="303" spans="3:4" x14ac:dyDescent="0.25">
      <c r="C303" s="138"/>
      <c r="D303" s="139"/>
    </row>
    <row r="304" spans="3:4" x14ac:dyDescent="0.25">
      <c r="C304" s="138"/>
      <c r="D304" s="139"/>
    </row>
    <row r="305" spans="3:4" x14ac:dyDescent="0.25">
      <c r="C305" s="138"/>
      <c r="D305" s="139"/>
    </row>
    <row r="306" spans="3:4" x14ac:dyDescent="0.25">
      <c r="C306" s="138"/>
      <c r="D306" s="139"/>
    </row>
    <row r="307" spans="3:4" x14ac:dyDescent="0.25">
      <c r="C307" s="138"/>
      <c r="D307" s="139"/>
    </row>
    <row r="308" spans="3:4" x14ac:dyDescent="0.25">
      <c r="C308" s="138"/>
      <c r="D308" s="139"/>
    </row>
    <row r="309" spans="3:4" x14ac:dyDescent="0.25">
      <c r="C309" s="138"/>
      <c r="D309" s="139"/>
    </row>
    <row r="310" spans="3:4" x14ac:dyDescent="0.25">
      <c r="C310" s="138"/>
      <c r="D310" s="139"/>
    </row>
    <row r="311" spans="3:4" x14ac:dyDescent="0.25">
      <c r="C311" s="138"/>
      <c r="D311" s="139"/>
    </row>
    <row r="312" spans="3:4" x14ac:dyDescent="0.25">
      <c r="C312" s="138"/>
      <c r="D312" s="139"/>
    </row>
    <row r="313" spans="3:4" x14ac:dyDescent="0.25">
      <c r="C313" s="138"/>
      <c r="D313" s="139"/>
    </row>
    <row r="314" spans="3:4" x14ac:dyDescent="0.25">
      <c r="C314" s="138"/>
      <c r="D314" s="139"/>
    </row>
    <row r="315" spans="3:4" x14ac:dyDescent="0.25">
      <c r="C315" s="138"/>
      <c r="D315" s="139"/>
    </row>
    <row r="316" spans="3:4" x14ac:dyDescent="0.25">
      <c r="C316" s="138"/>
      <c r="D316" s="139"/>
    </row>
    <row r="317" spans="3:4" x14ac:dyDescent="0.25">
      <c r="C317" s="138"/>
      <c r="D317" s="139"/>
    </row>
    <row r="318" spans="3:4" x14ac:dyDescent="0.25">
      <c r="C318" s="138"/>
      <c r="D318" s="139"/>
    </row>
    <row r="319" spans="3:4" x14ac:dyDescent="0.25">
      <c r="C319" s="138"/>
      <c r="D319" s="139"/>
    </row>
    <row r="320" spans="3:4" x14ac:dyDescent="0.25">
      <c r="C320" s="138"/>
      <c r="D320" s="139"/>
    </row>
    <row r="321" spans="3:4" x14ac:dyDescent="0.25">
      <c r="C321" s="138"/>
      <c r="D321" s="139"/>
    </row>
    <row r="322" spans="3:4" x14ac:dyDescent="0.25">
      <c r="C322" s="138"/>
      <c r="D322" s="139"/>
    </row>
    <row r="323" spans="3:4" x14ac:dyDescent="0.25">
      <c r="C323" s="138"/>
      <c r="D323" s="139"/>
    </row>
    <row r="324" spans="3:4" x14ac:dyDescent="0.25">
      <c r="C324" s="138"/>
      <c r="D324" s="139"/>
    </row>
    <row r="325" spans="3:4" x14ac:dyDescent="0.25">
      <c r="C325" s="138"/>
      <c r="D325" s="139"/>
    </row>
    <row r="326" spans="3:4" x14ac:dyDescent="0.25">
      <c r="C326" s="138"/>
      <c r="D326" s="139"/>
    </row>
    <row r="327" spans="3:4" x14ac:dyDescent="0.25">
      <c r="C327" s="138"/>
      <c r="D327" s="139"/>
    </row>
    <row r="328" spans="3:4" x14ac:dyDescent="0.25">
      <c r="C328" s="138"/>
      <c r="D328" s="139"/>
    </row>
    <row r="329" spans="3:4" x14ac:dyDescent="0.25">
      <c r="C329" s="138"/>
      <c r="D329" s="139"/>
    </row>
    <row r="330" spans="3:4" x14ac:dyDescent="0.25">
      <c r="C330" s="138"/>
      <c r="D330" s="139"/>
    </row>
    <row r="331" spans="3:4" x14ac:dyDescent="0.25">
      <c r="C331" s="138"/>
      <c r="D331" s="139"/>
    </row>
    <row r="332" spans="3:4" x14ac:dyDescent="0.25">
      <c r="C332" s="138"/>
      <c r="D332" s="139"/>
    </row>
    <row r="333" spans="3:4" x14ac:dyDescent="0.25">
      <c r="C333" s="138"/>
      <c r="D333" s="139"/>
    </row>
    <row r="334" spans="3:4" x14ac:dyDescent="0.25">
      <c r="C334" s="138"/>
      <c r="D334" s="139"/>
    </row>
    <row r="335" spans="3:4" x14ac:dyDescent="0.25">
      <c r="C335" s="138"/>
      <c r="D335" s="139"/>
    </row>
    <row r="336" spans="3:4" x14ac:dyDescent="0.25">
      <c r="C336" s="138"/>
      <c r="D336" s="139"/>
    </row>
    <row r="337" spans="3:4" x14ac:dyDescent="0.25">
      <c r="C337" s="138"/>
      <c r="D337" s="139"/>
    </row>
    <row r="338" spans="3:4" x14ac:dyDescent="0.25">
      <c r="C338" s="138"/>
      <c r="D338" s="139"/>
    </row>
    <row r="339" spans="3:4" x14ac:dyDescent="0.25">
      <c r="C339" s="138"/>
      <c r="D339" s="139"/>
    </row>
    <row r="340" spans="3:4" x14ac:dyDescent="0.25">
      <c r="C340" s="138"/>
      <c r="D340" s="139"/>
    </row>
    <row r="341" spans="3:4" x14ac:dyDescent="0.25">
      <c r="C341" s="138"/>
      <c r="D341" s="139"/>
    </row>
    <row r="342" spans="3:4" x14ac:dyDescent="0.25">
      <c r="C342" s="138"/>
      <c r="D342" s="139"/>
    </row>
    <row r="343" spans="3:4" x14ac:dyDescent="0.25">
      <c r="C343" s="138"/>
      <c r="D343" s="139"/>
    </row>
    <row r="344" spans="3:4" x14ac:dyDescent="0.25">
      <c r="C344" s="138"/>
      <c r="D344" s="139"/>
    </row>
    <row r="345" spans="3:4" x14ac:dyDescent="0.25">
      <c r="C345" s="138"/>
      <c r="D345" s="139"/>
    </row>
    <row r="346" spans="3:4" x14ac:dyDescent="0.25">
      <c r="C346" s="138"/>
      <c r="D346" s="139"/>
    </row>
    <row r="347" spans="3:4" x14ac:dyDescent="0.25">
      <c r="C347" s="138"/>
      <c r="D347" s="139"/>
    </row>
    <row r="348" spans="3:4" x14ac:dyDescent="0.25">
      <c r="C348" s="138"/>
      <c r="D348" s="139"/>
    </row>
    <row r="349" spans="3:4" x14ac:dyDescent="0.25">
      <c r="C349" s="138"/>
      <c r="D349" s="139"/>
    </row>
    <row r="350" spans="3:4" x14ac:dyDescent="0.25">
      <c r="C350" s="138"/>
      <c r="D350" s="139"/>
    </row>
    <row r="351" spans="3:4" x14ac:dyDescent="0.25">
      <c r="C351" s="138"/>
      <c r="D351" s="139"/>
    </row>
    <row r="352" spans="3:4" x14ac:dyDescent="0.25">
      <c r="C352" s="138"/>
      <c r="D352" s="139"/>
    </row>
    <row r="353" spans="3:4" x14ac:dyDescent="0.25">
      <c r="C353" s="138"/>
      <c r="D353" s="139"/>
    </row>
    <row r="354" spans="3:4" x14ac:dyDescent="0.25">
      <c r="C354" s="138"/>
      <c r="D354" s="139"/>
    </row>
    <row r="355" spans="3:4" x14ac:dyDescent="0.25">
      <c r="C355" s="138"/>
      <c r="D355" s="139"/>
    </row>
    <row r="356" spans="3:4" x14ac:dyDescent="0.25">
      <c r="C356" s="138"/>
      <c r="D356" s="139"/>
    </row>
    <row r="357" spans="3:4" x14ac:dyDescent="0.25">
      <c r="C357" s="138"/>
      <c r="D357" s="139"/>
    </row>
    <row r="358" spans="3:4" x14ac:dyDescent="0.25">
      <c r="C358" s="138"/>
      <c r="D358" s="139"/>
    </row>
    <row r="359" spans="3:4" x14ac:dyDescent="0.25">
      <c r="C359" s="138"/>
      <c r="D359" s="139"/>
    </row>
    <row r="360" spans="3:4" x14ac:dyDescent="0.25">
      <c r="C360" s="138"/>
      <c r="D360" s="139"/>
    </row>
    <row r="361" spans="3:4" x14ac:dyDescent="0.25">
      <c r="C361" s="138"/>
      <c r="D361" s="139"/>
    </row>
    <row r="362" spans="3:4" x14ac:dyDescent="0.25">
      <c r="C362" s="138"/>
      <c r="D362" s="139"/>
    </row>
    <row r="363" spans="3:4" x14ac:dyDescent="0.25">
      <c r="C363" s="138"/>
      <c r="D363" s="139"/>
    </row>
    <row r="364" spans="3:4" x14ac:dyDescent="0.25">
      <c r="C364" s="138"/>
      <c r="D364" s="139"/>
    </row>
    <row r="365" spans="3:4" x14ac:dyDescent="0.25">
      <c r="C365" s="138"/>
      <c r="D365" s="139"/>
    </row>
    <row r="366" spans="3:4" x14ac:dyDescent="0.25">
      <c r="C366" s="138"/>
      <c r="D366" s="139"/>
    </row>
    <row r="367" spans="3:4" x14ac:dyDescent="0.25">
      <c r="C367" s="138"/>
      <c r="D367" s="139"/>
    </row>
    <row r="368" spans="3:4" x14ac:dyDescent="0.25">
      <c r="C368" s="138"/>
      <c r="D368" s="139"/>
    </row>
    <row r="369" spans="3:4" x14ac:dyDescent="0.25">
      <c r="C369" s="138"/>
      <c r="D369" s="139"/>
    </row>
    <row r="370" spans="3:4" x14ac:dyDescent="0.25">
      <c r="C370" s="138"/>
      <c r="D370" s="139"/>
    </row>
    <row r="371" spans="3:4" x14ac:dyDescent="0.25">
      <c r="C371" s="138"/>
      <c r="D371" s="139"/>
    </row>
    <row r="372" spans="3:4" x14ac:dyDescent="0.25">
      <c r="C372" s="138"/>
      <c r="D372" s="139"/>
    </row>
    <row r="373" spans="3:4" x14ac:dyDescent="0.25">
      <c r="C373" s="138"/>
      <c r="D373" s="139"/>
    </row>
    <row r="374" spans="3:4" x14ac:dyDescent="0.25">
      <c r="C374" s="138"/>
      <c r="D374" s="139"/>
    </row>
    <row r="375" spans="3:4" x14ac:dyDescent="0.25">
      <c r="C375" s="138"/>
      <c r="D375" s="139"/>
    </row>
    <row r="376" spans="3:4" x14ac:dyDescent="0.25">
      <c r="C376" s="138"/>
      <c r="D376" s="139"/>
    </row>
    <row r="377" spans="3:4" x14ac:dyDescent="0.25">
      <c r="C377" s="138"/>
      <c r="D377" s="139"/>
    </row>
    <row r="378" spans="3:4" x14ac:dyDescent="0.25">
      <c r="C378" s="138"/>
      <c r="D378" s="139"/>
    </row>
    <row r="379" spans="3:4" x14ac:dyDescent="0.25">
      <c r="C379" s="138"/>
      <c r="D379" s="139"/>
    </row>
    <row r="380" spans="3:4" x14ac:dyDescent="0.25">
      <c r="C380" s="138"/>
      <c r="D380" s="139"/>
    </row>
    <row r="381" spans="3:4" x14ac:dyDescent="0.25">
      <c r="C381" s="138"/>
      <c r="D381" s="139"/>
    </row>
    <row r="382" spans="3:4" x14ac:dyDescent="0.25">
      <c r="C382" s="138"/>
      <c r="D382" s="139"/>
    </row>
    <row r="383" spans="3:4" x14ac:dyDescent="0.25">
      <c r="C383" s="138"/>
      <c r="D383" s="139"/>
    </row>
    <row r="384" spans="3:4" x14ac:dyDescent="0.25">
      <c r="C384" s="138"/>
      <c r="D384" s="139"/>
    </row>
    <row r="385" spans="3:4" x14ac:dyDescent="0.25">
      <c r="C385" s="138"/>
      <c r="D385" s="139"/>
    </row>
    <row r="386" spans="3:4" x14ac:dyDescent="0.25">
      <c r="C386" s="138"/>
      <c r="D386" s="139"/>
    </row>
    <row r="387" spans="3:4" x14ac:dyDescent="0.25">
      <c r="C387" s="138"/>
      <c r="D387" s="139"/>
    </row>
    <row r="388" spans="3:4" x14ac:dyDescent="0.25">
      <c r="C388" s="138"/>
      <c r="D388" s="139"/>
    </row>
    <row r="389" spans="3:4" x14ac:dyDescent="0.25">
      <c r="C389" s="138"/>
      <c r="D389" s="139"/>
    </row>
    <row r="390" spans="3:4" x14ac:dyDescent="0.25">
      <c r="C390" s="138"/>
      <c r="D390" s="139"/>
    </row>
    <row r="391" spans="3:4" x14ac:dyDescent="0.25">
      <c r="C391" s="138"/>
      <c r="D391" s="139"/>
    </row>
    <row r="392" spans="3:4" x14ac:dyDescent="0.25">
      <c r="C392" s="138"/>
      <c r="D392" s="139"/>
    </row>
    <row r="393" spans="3:4" x14ac:dyDescent="0.25">
      <c r="C393" s="138"/>
      <c r="D393" s="139"/>
    </row>
    <row r="394" spans="3:4" x14ac:dyDescent="0.25">
      <c r="C394" s="138"/>
      <c r="D394" s="139"/>
    </row>
    <row r="395" spans="3:4" x14ac:dyDescent="0.25">
      <c r="C395" s="138"/>
      <c r="D395" s="139"/>
    </row>
    <row r="396" spans="3:4" x14ac:dyDescent="0.25">
      <c r="C396" s="138"/>
      <c r="D396" s="139"/>
    </row>
    <row r="397" spans="3:4" x14ac:dyDescent="0.25">
      <c r="C397" s="138"/>
      <c r="D397" s="139"/>
    </row>
    <row r="398" spans="3:4" x14ac:dyDescent="0.25">
      <c r="C398" s="138"/>
      <c r="D398" s="139"/>
    </row>
    <row r="399" spans="3:4" x14ac:dyDescent="0.25">
      <c r="C399" s="138"/>
      <c r="D399" s="139"/>
    </row>
    <row r="400" spans="3:4" x14ac:dyDescent="0.25">
      <c r="C400" s="138"/>
      <c r="D400" s="139"/>
    </row>
    <row r="401" spans="3:4" x14ac:dyDescent="0.25">
      <c r="C401" s="138"/>
      <c r="D401" s="139"/>
    </row>
    <row r="402" spans="3:4" x14ac:dyDescent="0.25">
      <c r="C402" s="138"/>
      <c r="D402" s="139"/>
    </row>
    <row r="403" spans="3:4" x14ac:dyDescent="0.25">
      <c r="C403" s="138"/>
      <c r="D403" s="139"/>
    </row>
    <row r="404" spans="3:4" x14ac:dyDescent="0.25">
      <c r="C404" s="138"/>
      <c r="D404" s="139"/>
    </row>
    <row r="405" spans="3:4" x14ac:dyDescent="0.25">
      <c r="C405" s="138"/>
      <c r="D405" s="139"/>
    </row>
    <row r="406" spans="3:4" x14ac:dyDescent="0.25">
      <c r="C406" s="138"/>
      <c r="D406" s="139"/>
    </row>
    <row r="407" spans="3:4" x14ac:dyDescent="0.25">
      <c r="C407" s="138"/>
      <c r="D407" s="139"/>
    </row>
    <row r="408" spans="3:4" x14ac:dyDescent="0.25">
      <c r="C408" s="138"/>
      <c r="D408" s="139"/>
    </row>
    <row r="409" spans="3:4" x14ac:dyDescent="0.25">
      <c r="C409" s="138"/>
      <c r="D409" s="139"/>
    </row>
    <row r="410" spans="3:4" x14ac:dyDescent="0.25">
      <c r="C410" s="138"/>
      <c r="D410" s="139"/>
    </row>
    <row r="411" spans="3:4" x14ac:dyDescent="0.25">
      <c r="C411" s="138"/>
      <c r="D411" s="139"/>
    </row>
    <row r="412" spans="3:4" x14ac:dyDescent="0.25">
      <c r="C412" s="138"/>
      <c r="D412" s="139"/>
    </row>
    <row r="413" spans="3:4" x14ac:dyDescent="0.25">
      <c r="C413" s="138"/>
      <c r="D413" s="139"/>
    </row>
    <row r="414" spans="3:4" x14ac:dyDescent="0.25">
      <c r="C414" s="138"/>
      <c r="D414" s="139"/>
    </row>
    <row r="415" spans="3:4" x14ac:dyDescent="0.25">
      <c r="C415" s="138"/>
      <c r="D415" s="139"/>
    </row>
    <row r="416" spans="3:4" x14ac:dyDescent="0.25">
      <c r="C416" s="138"/>
      <c r="D416" s="139"/>
    </row>
    <row r="417" spans="3:4" x14ac:dyDescent="0.25">
      <c r="C417" s="138"/>
      <c r="D417" s="139"/>
    </row>
    <row r="418" spans="3:4" x14ac:dyDescent="0.25">
      <c r="C418" s="138"/>
      <c r="D418" s="139"/>
    </row>
    <row r="419" spans="3:4" x14ac:dyDescent="0.25">
      <c r="C419" s="138"/>
      <c r="D419" s="139"/>
    </row>
    <row r="420" spans="3:4" x14ac:dyDescent="0.25">
      <c r="C420" s="138"/>
      <c r="D420" s="139"/>
    </row>
    <row r="421" spans="3:4" x14ac:dyDescent="0.25">
      <c r="C421" s="138"/>
      <c r="D421" s="139"/>
    </row>
    <row r="422" spans="3:4" x14ac:dyDescent="0.25">
      <c r="C422" s="138"/>
      <c r="D422" s="139"/>
    </row>
    <row r="423" spans="3:4" x14ac:dyDescent="0.25">
      <c r="C423" s="138"/>
      <c r="D423" s="139"/>
    </row>
    <row r="424" spans="3:4" x14ac:dyDescent="0.25">
      <c r="C424" s="138"/>
      <c r="D424" s="139"/>
    </row>
    <row r="425" spans="3:4" x14ac:dyDescent="0.25">
      <c r="C425" s="138"/>
      <c r="D425" s="139"/>
    </row>
    <row r="426" spans="3:4" x14ac:dyDescent="0.25">
      <c r="C426" s="138"/>
      <c r="D426" s="139"/>
    </row>
    <row r="427" spans="3:4" x14ac:dyDescent="0.25">
      <c r="C427" s="138"/>
      <c r="D427" s="139"/>
    </row>
    <row r="428" spans="3:4" x14ac:dyDescent="0.25">
      <c r="C428" s="138"/>
      <c r="D428" s="139"/>
    </row>
    <row r="429" spans="3:4" x14ac:dyDescent="0.25">
      <c r="C429" s="138"/>
      <c r="D429" s="139"/>
    </row>
    <row r="430" spans="3:4" x14ac:dyDescent="0.25">
      <c r="C430" s="138"/>
      <c r="D430" s="139"/>
    </row>
    <row r="431" spans="3:4" x14ac:dyDescent="0.25">
      <c r="C431" s="138"/>
      <c r="D431" s="139"/>
    </row>
    <row r="432" spans="3:4" x14ac:dyDescent="0.25">
      <c r="C432" s="138"/>
      <c r="D432" s="139"/>
    </row>
    <row r="433" spans="3:4" x14ac:dyDescent="0.25">
      <c r="C433" s="138"/>
      <c r="D433" s="139"/>
    </row>
    <row r="434" spans="3:4" x14ac:dyDescent="0.25">
      <c r="C434" s="138"/>
      <c r="D434" s="139"/>
    </row>
    <row r="435" spans="3:4" x14ac:dyDescent="0.25">
      <c r="C435" s="138"/>
      <c r="D435" s="139"/>
    </row>
    <row r="436" spans="3:4" x14ac:dyDescent="0.25">
      <c r="C436" s="138"/>
      <c r="D436" s="139"/>
    </row>
    <row r="437" spans="3:4" x14ac:dyDescent="0.25">
      <c r="C437" s="138"/>
      <c r="D437" s="139"/>
    </row>
    <row r="438" spans="3:4" x14ac:dyDescent="0.25">
      <c r="C438" s="138"/>
      <c r="D438" s="139"/>
    </row>
    <row r="439" spans="3:4" x14ac:dyDescent="0.25">
      <c r="C439" s="138"/>
      <c r="D439" s="139"/>
    </row>
    <row r="440" spans="3:4" x14ac:dyDescent="0.25">
      <c r="C440" s="138"/>
      <c r="D440" s="139"/>
    </row>
    <row r="441" spans="3:4" x14ac:dyDescent="0.25">
      <c r="C441" s="138"/>
      <c r="D441" s="139"/>
    </row>
    <row r="442" spans="3:4" x14ac:dyDescent="0.25">
      <c r="C442" s="138"/>
      <c r="D442" s="139"/>
    </row>
    <row r="443" spans="3:4" x14ac:dyDescent="0.25">
      <c r="C443" s="138"/>
      <c r="D443" s="139"/>
    </row>
    <row r="444" spans="3:4" x14ac:dyDescent="0.25">
      <c r="C444" s="138"/>
      <c r="D444" s="139"/>
    </row>
    <row r="445" spans="3:4" x14ac:dyDescent="0.25">
      <c r="C445" s="138"/>
      <c r="D445" s="139"/>
    </row>
    <row r="446" spans="3:4" x14ac:dyDescent="0.25">
      <c r="C446" s="138"/>
      <c r="D446" s="139"/>
    </row>
    <row r="447" spans="3:4" x14ac:dyDescent="0.25">
      <c r="C447" s="138"/>
      <c r="D447" s="139"/>
    </row>
    <row r="448" spans="3:4" x14ac:dyDescent="0.25">
      <c r="C448" s="138"/>
      <c r="D448" s="139"/>
    </row>
    <row r="449" spans="3:4" x14ac:dyDescent="0.25">
      <c r="C449" s="138"/>
      <c r="D449" s="139"/>
    </row>
    <row r="450" spans="3:4" x14ac:dyDescent="0.25">
      <c r="C450" s="138"/>
      <c r="D450" s="139"/>
    </row>
    <row r="451" spans="3:4" x14ac:dyDescent="0.25">
      <c r="C451" s="138"/>
      <c r="D451" s="139"/>
    </row>
    <row r="452" spans="3:4" x14ac:dyDescent="0.25">
      <c r="C452" s="138"/>
      <c r="D452" s="139"/>
    </row>
    <row r="453" spans="3:4" x14ac:dyDescent="0.25">
      <c r="C453" s="138"/>
      <c r="D453" s="139"/>
    </row>
    <row r="454" spans="3:4" x14ac:dyDescent="0.25">
      <c r="C454" s="138"/>
      <c r="D454" s="139"/>
    </row>
    <row r="455" spans="3:4" x14ac:dyDescent="0.25">
      <c r="C455" s="138"/>
      <c r="D455" s="139"/>
    </row>
    <row r="456" spans="3:4" x14ac:dyDescent="0.25">
      <c r="C456" s="138"/>
      <c r="D456" s="139"/>
    </row>
    <row r="457" spans="3:4" x14ac:dyDescent="0.25">
      <c r="C457" s="138"/>
      <c r="D457" s="139"/>
    </row>
    <row r="458" spans="3:4" x14ac:dyDescent="0.25">
      <c r="C458" s="138"/>
      <c r="D458" s="139"/>
    </row>
    <row r="459" spans="3:4" x14ac:dyDescent="0.25">
      <c r="C459" s="138"/>
      <c r="D459" s="139"/>
    </row>
    <row r="460" spans="3:4" x14ac:dyDescent="0.25">
      <c r="C460" s="138"/>
      <c r="D460" s="139"/>
    </row>
    <row r="461" spans="3:4" x14ac:dyDescent="0.25">
      <c r="C461" s="138"/>
      <c r="D461" s="139"/>
    </row>
    <row r="462" spans="3:4" x14ac:dyDescent="0.25">
      <c r="C462" s="138"/>
      <c r="D462" s="139"/>
    </row>
    <row r="463" spans="3:4" x14ac:dyDescent="0.25">
      <c r="C463" s="138"/>
      <c r="D463" s="139"/>
    </row>
    <row r="464" spans="3:4" x14ac:dyDescent="0.25">
      <c r="C464" s="138"/>
      <c r="D464" s="139"/>
    </row>
    <row r="465" spans="3:4" x14ac:dyDescent="0.25">
      <c r="C465" s="138"/>
      <c r="D465" s="139"/>
    </row>
    <row r="466" spans="3:4" x14ac:dyDescent="0.25">
      <c r="C466" s="138"/>
      <c r="D466" s="139"/>
    </row>
    <row r="467" spans="3:4" x14ac:dyDescent="0.25">
      <c r="C467" s="138"/>
      <c r="D467" s="139"/>
    </row>
    <row r="468" spans="3:4" x14ac:dyDescent="0.25">
      <c r="C468" s="138"/>
      <c r="D468" s="139"/>
    </row>
    <row r="469" spans="3:4" x14ac:dyDescent="0.25">
      <c r="C469" s="138"/>
      <c r="D469" s="139"/>
    </row>
    <row r="470" spans="3:4" x14ac:dyDescent="0.25">
      <c r="C470" s="138"/>
      <c r="D470" s="139"/>
    </row>
    <row r="471" spans="3:4" x14ac:dyDescent="0.25">
      <c r="C471" s="138"/>
      <c r="D471" s="139"/>
    </row>
    <row r="472" spans="3:4" x14ac:dyDescent="0.25">
      <c r="C472" s="138"/>
      <c r="D472" s="139"/>
    </row>
    <row r="473" spans="3:4" x14ac:dyDescent="0.25">
      <c r="C473" s="138"/>
      <c r="D473" s="139"/>
    </row>
    <row r="474" spans="3:4" x14ac:dyDescent="0.25">
      <c r="C474" s="138"/>
      <c r="D474" s="139"/>
    </row>
    <row r="475" spans="3:4" x14ac:dyDescent="0.25">
      <c r="C475" s="138"/>
      <c r="D475" s="139"/>
    </row>
    <row r="476" spans="3:4" x14ac:dyDescent="0.25">
      <c r="C476" s="138"/>
      <c r="D476" s="139"/>
    </row>
    <row r="477" spans="3:4" x14ac:dyDescent="0.25">
      <c r="C477" s="138"/>
      <c r="D477" s="139"/>
    </row>
    <row r="478" spans="3:4" x14ac:dyDescent="0.25">
      <c r="C478" s="138"/>
      <c r="D478" s="139"/>
    </row>
    <row r="479" spans="3:4" x14ac:dyDescent="0.25">
      <c r="C479" s="138"/>
      <c r="D479" s="139"/>
    </row>
    <row r="480" spans="3:4" x14ac:dyDescent="0.25">
      <c r="C480" s="138"/>
      <c r="D480" s="139"/>
    </row>
    <row r="481" spans="3:4" x14ac:dyDescent="0.25">
      <c r="C481" s="138"/>
      <c r="D481" s="139"/>
    </row>
    <row r="482" spans="3:4" x14ac:dyDescent="0.25">
      <c r="C482" s="138"/>
      <c r="D482" s="139"/>
    </row>
    <row r="483" spans="3:4" x14ac:dyDescent="0.25">
      <c r="C483" s="138"/>
      <c r="D483" s="139"/>
    </row>
    <row r="484" spans="3:4" x14ac:dyDescent="0.25">
      <c r="C484" s="138"/>
      <c r="D484" s="139"/>
    </row>
    <row r="485" spans="3:4" x14ac:dyDescent="0.25">
      <c r="C485" s="138"/>
      <c r="D485" s="139"/>
    </row>
    <row r="486" spans="3:4" x14ac:dyDescent="0.25">
      <c r="C486" s="138"/>
      <c r="D486" s="139"/>
    </row>
    <row r="487" spans="3:4" x14ac:dyDescent="0.25">
      <c r="C487" s="138"/>
      <c r="D487" s="139"/>
    </row>
    <row r="488" spans="3:4" x14ac:dyDescent="0.25">
      <c r="C488" s="138"/>
      <c r="D488" s="139"/>
    </row>
    <row r="489" spans="3:4" x14ac:dyDescent="0.25">
      <c r="C489" s="138"/>
      <c r="D489" s="139"/>
    </row>
    <row r="490" spans="3:4" x14ac:dyDescent="0.25">
      <c r="C490" s="138"/>
      <c r="D490" s="139"/>
    </row>
    <row r="491" spans="3:4" x14ac:dyDescent="0.25">
      <c r="C491" s="138"/>
      <c r="D491" s="139"/>
    </row>
    <row r="492" spans="3:4" x14ac:dyDescent="0.25">
      <c r="C492" s="138"/>
      <c r="D492" s="139"/>
    </row>
    <row r="493" spans="3:4" x14ac:dyDescent="0.25">
      <c r="C493" s="138"/>
      <c r="D493" s="139"/>
    </row>
    <row r="494" spans="3:4" x14ac:dyDescent="0.25">
      <c r="C494" s="138"/>
      <c r="D494" s="139"/>
    </row>
    <row r="495" spans="3:4" x14ac:dyDescent="0.25">
      <c r="C495" s="138"/>
      <c r="D495" s="139"/>
    </row>
    <row r="496" spans="3:4" x14ac:dyDescent="0.25">
      <c r="C496" s="138"/>
      <c r="D496" s="139"/>
    </row>
    <row r="497" spans="3:4" x14ac:dyDescent="0.25">
      <c r="C497" s="138"/>
      <c r="D497" s="139"/>
    </row>
    <row r="498" spans="3:4" x14ac:dyDescent="0.25">
      <c r="C498" s="138"/>
      <c r="D498" s="139"/>
    </row>
    <row r="499" spans="3:4" x14ac:dyDescent="0.25">
      <c r="C499" s="138"/>
      <c r="D499" s="139"/>
    </row>
    <row r="500" spans="3:4" x14ac:dyDescent="0.25">
      <c r="C500" s="138"/>
      <c r="D500" s="139"/>
    </row>
    <row r="501" spans="3:4" x14ac:dyDescent="0.25">
      <c r="C501" s="138"/>
      <c r="D501" s="139"/>
    </row>
    <row r="502" spans="3:4" x14ac:dyDescent="0.25">
      <c r="C502" s="138"/>
      <c r="D502" s="139"/>
    </row>
    <row r="503" spans="3:4" x14ac:dyDescent="0.25">
      <c r="C503" s="138"/>
      <c r="D503" s="139"/>
    </row>
    <row r="504" spans="3:4" x14ac:dyDescent="0.25">
      <c r="C504" s="138"/>
      <c r="D504" s="139"/>
    </row>
    <row r="505" spans="3:4" x14ac:dyDescent="0.25">
      <c r="C505" s="138"/>
      <c r="D505" s="139"/>
    </row>
    <row r="506" spans="3:4" x14ac:dyDescent="0.25">
      <c r="C506" s="138"/>
      <c r="D506" s="139"/>
    </row>
    <row r="507" spans="3:4" x14ac:dyDescent="0.25">
      <c r="C507" s="138"/>
      <c r="D507" s="139"/>
    </row>
    <row r="508" spans="3:4" x14ac:dyDescent="0.25">
      <c r="C508" s="138"/>
      <c r="D508" s="139"/>
    </row>
    <row r="509" spans="3:4" x14ac:dyDescent="0.25">
      <c r="C509" s="138"/>
      <c r="D509" s="139"/>
    </row>
    <row r="510" spans="3:4" x14ac:dyDescent="0.25">
      <c r="C510" s="138"/>
      <c r="D510" s="139"/>
    </row>
    <row r="511" spans="3:4" x14ac:dyDescent="0.25">
      <c r="C511" s="138"/>
      <c r="D511" s="139"/>
    </row>
    <row r="512" spans="3:4" x14ac:dyDescent="0.25">
      <c r="C512" s="138"/>
      <c r="D512" s="139"/>
    </row>
    <row r="513" spans="3:4" x14ac:dyDescent="0.25">
      <c r="C513" s="138"/>
      <c r="D513" s="139"/>
    </row>
    <row r="514" spans="3:4" x14ac:dyDescent="0.25">
      <c r="C514" s="138"/>
      <c r="D514" s="139"/>
    </row>
    <row r="515" spans="3:4" x14ac:dyDescent="0.25">
      <c r="C515" s="138"/>
      <c r="D515" s="139"/>
    </row>
    <row r="516" spans="3:4" x14ac:dyDescent="0.25">
      <c r="C516" s="138"/>
      <c r="D516" s="139"/>
    </row>
    <row r="517" spans="3:4" x14ac:dyDescent="0.25">
      <c r="C517" s="138"/>
      <c r="D517" s="139"/>
    </row>
    <row r="518" spans="3:4" x14ac:dyDescent="0.25">
      <c r="C518" s="138"/>
      <c r="D518" s="139"/>
    </row>
    <row r="519" spans="3:4" x14ac:dyDescent="0.25">
      <c r="C519" s="138"/>
      <c r="D519" s="139"/>
    </row>
    <row r="520" spans="3:4" x14ac:dyDescent="0.25">
      <c r="C520" s="138"/>
      <c r="D520" s="139"/>
    </row>
    <row r="521" spans="3:4" x14ac:dyDescent="0.25">
      <c r="C521" s="138"/>
      <c r="D521" s="139"/>
    </row>
    <row r="522" spans="3:4" x14ac:dyDescent="0.25">
      <c r="C522" s="138"/>
      <c r="D522" s="139"/>
    </row>
    <row r="523" spans="3:4" x14ac:dyDescent="0.25">
      <c r="C523" s="138"/>
      <c r="D523" s="139"/>
    </row>
    <row r="524" spans="3:4" x14ac:dyDescent="0.25">
      <c r="C524" s="138"/>
      <c r="D524" s="139"/>
    </row>
    <row r="525" spans="3:4" x14ac:dyDescent="0.25">
      <c r="C525" s="138"/>
      <c r="D525" s="139"/>
    </row>
    <row r="526" spans="3:4" x14ac:dyDescent="0.25">
      <c r="C526" s="138"/>
      <c r="D526" s="139"/>
    </row>
    <row r="527" spans="3:4" x14ac:dyDescent="0.25">
      <c r="C527" s="138"/>
      <c r="D527" s="139"/>
    </row>
    <row r="528" spans="3:4" x14ac:dyDescent="0.25">
      <c r="C528" s="138"/>
      <c r="D528" s="139"/>
    </row>
    <row r="529" spans="3:4" x14ac:dyDescent="0.25">
      <c r="C529" s="138"/>
      <c r="D529" s="139"/>
    </row>
    <row r="530" spans="3:4" x14ac:dyDescent="0.25">
      <c r="C530" s="138"/>
      <c r="D530" s="139"/>
    </row>
    <row r="531" spans="3:4" x14ac:dyDescent="0.25">
      <c r="C531" s="138"/>
      <c r="D531" s="139"/>
    </row>
    <row r="532" spans="3:4" x14ac:dyDescent="0.25">
      <c r="C532" s="138"/>
      <c r="D532" s="139"/>
    </row>
    <row r="533" spans="3:4" x14ac:dyDescent="0.25">
      <c r="C533" s="138"/>
      <c r="D533" s="139"/>
    </row>
    <row r="534" spans="3:4" x14ac:dyDescent="0.25">
      <c r="C534" s="138"/>
      <c r="D534" s="139"/>
    </row>
    <row r="535" spans="3:4" x14ac:dyDescent="0.25">
      <c r="C535" s="138"/>
      <c r="D535" s="139"/>
    </row>
    <row r="536" spans="3:4" x14ac:dyDescent="0.25">
      <c r="C536" s="138"/>
      <c r="D536" s="139"/>
    </row>
    <row r="537" spans="3:4" x14ac:dyDescent="0.25">
      <c r="C537" s="138"/>
      <c r="D537" s="139"/>
    </row>
    <row r="538" spans="3:4" x14ac:dyDescent="0.25">
      <c r="C538" s="138"/>
      <c r="D538" s="139"/>
    </row>
    <row r="539" spans="3:4" x14ac:dyDescent="0.25">
      <c r="C539" s="138"/>
      <c r="D539" s="139"/>
    </row>
    <row r="540" spans="3:4" x14ac:dyDescent="0.25">
      <c r="C540" s="138"/>
      <c r="D540" s="139"/>
    </row>
    <row r="541" spans="3:4" x14ac:dyDescent="0.25">
      <c r="C541" s="138"/>
      <c r="D541" s="139"/>
    </row>
    <row r="542" spans="3:4" x14ac:dyDescent="0.25">
      <c r="C542" s="138"/>
      <c r="D542" s="139"/>
    </row>
    <row r="543" spans="3:4" x14ac:dyDescent="0.25">
      <c r="C543" s="138"/>
      <c r="D543" s="139"/>
    </row>
    <row r="544" spans="3:4" x14ac:dyDescent="0.25">
      <c r="C544" s="138"/>
      <c r="D544" s="139"/>
    </row>
    <row r="545" spans="3:4" x14ac:dyDescent="0.25">
      <c r="C545" s="138"/>
      <c r="D545" s="139"/>
    </row>
    <row r="546" spans="3:4" x14ac:dyDescent="0.25">
      <c r="C546" s="138"/>
      <c r="D546" s="139"/>
    </row>
    <row r="547" spans="3:4" x14ac:dyDescent="0.25">
      <c r="C547" s="138"/>
      <c r="D547" s="139"/>
    </row>
    <row r="548" spans="3:4" x14ac:dyDescent="0.25">
      <c r="C548" s="138"/>
      <c r="D548" s="139"/>
    </row>
    <row r="549" spans="3:4" x14ac:dyDescent="0.25">
      <c r="C549" s="138"/>
      <c r="D549" s="139"/>
    </row>
    <row r="550" spans="3:4" x14ac:dyDescent="0.25">
      <c r="C550" s="138"/>
      <c r="D550" s="139"/>
    </row>
    <row r="551" spans="3:4" x14ac:dyDescent="0.25">
      <c r="C551" s="138"/>
      <c r="D551" s="139"/>
    </row>
    <row r="552" spans="3:4" x14ac:dyDescent="0.25">
      <c r="C552" s="138"/>
      <c r="D552" s="139"/>
    </row>
    <row r="553" spans="3:4" x14ac:dyDescent="0.25">
      <c r="C553" s="138"/>
      <c r="D553" s="139"/>
    </row>
    <row r="554" spans="3:4" x14ac:dyDescent="0.25">
      <c r="C554" s="138"/>
      <c r="D554" s="139"/>
    </row>
    <row r="555" spans="3:4" x14ac:dyDescent="0.25">
      <c r="C555" s="138"/>
      <c r="D555" s="139"/>
    </row>
    <row r="556" spans="3:4" x14ac:dyDescent="0.25">
      <c r="C556" s="138"/>
      <c r="D556" s="139"/>
    </row>
    <row r="557" spans="3:4" x14ac:dyDescent="0.25">
      <c r="C557" s="138"/>
      <c r="D557" s="139"/>
    </row>
    <row r="558" spans="3:4" x14ac:dyDescent="0.25">
      <c r="C558" s="138"/>
      <c r="D558" s="139"/>
    </row>
    <row r="559" spans="3:4" x14ac:dyDescent="0.25">
      <c r="C559" s="138"/>
      <c r="D559" s="139"/>
    </row>
    <row r="560" spans="3:4" x14ac:dyDescent="0.25">
      <c r="C560" s="138"/>
      <c r="D560" s="139"/>
    </row>
    <row r="561" spans="3:4" x14ac:dyDescent="0.25">
      <c r="C561" s="138"/>
      <c r="D561" s="139"/>
    </row>
    <row r="562" spans="3:4" x14ac:dyDescent="0.25">
      <c r="C562" s="138"/>
      <c r="D562" s="139"/>
    </row>
    <row r="563" spans="3:4" x14ac:dyDescent="0.25">
      <c r="C563" s="138"/>
      <c r="D563" s="139"/>
    </row>
    <row r="564" spans="3:4" x14ac:dyDescent="0.25">
      <c r="C564" s="138"/>
      <c r="D564" s="139"/>
    </row>
    <row r="565" spans="3:4" x14ac:dyDescent="0.25">
      <c r="C565" s="138"/>
      <c r="D565" s="139"/>
    </row>
    <row r="566" spans="3:4" x14ac:dyDescent="0.25">
      <c r="C566" s="138"/>
      <c r="D566" s="139"/>
    </row>
    <row r="567" spans="3:4" x14ac:dyDescent="0.25">
      <c r="C567" s="138"/>
      <c r="D567" s="139"/>
    </row>
    <row r="568" spans="3:4" x14ac:dyDescent="0.25">
      <c r="C568" s="138"/>
      <c r="D568" s="139"/>
    </row>
    <row r="569" spans="3:4" x14ac:dyDescent="0.25">
      <c r="C569" s="138"/>
      <c r="D569" s="139"/>
    </row>
    <row r="570" spans="3:4" x14ac:dyDescent="0.25">
      <c r="C570" s="138"/>
      <c r="D570" s="139"/>
    </row>
    <row r="571" spans="3:4" x14ac:dyDescent="0.25">
      <c r="C571" s="138"/>
      <c r="D571" s="139"/>
    </row>
    <row r="572" spans="3:4" x14ac:dyDescent="0.25">
      <c r="C572" s="138"/>
      <c r="D572" s="139"/>
    </row>
    <row r="573" spans="3:4" x14ac:dyDescent="0.25">
      <c r="C573" s="138"/>
      <c r="D573" s="139"/>
    </row>
    <row r="574" spans="3:4" x14ac:dyDescent="0.25">
      <c r="C574" s="138"/>
      <c r="D574" s="139"/>
    </row>
    <row r="575" spans="3:4" x14ac:dyDescent="0.25">
      <c r="C575" s="138"/>
      <c r="D575" s="139"/>
    </row>
    <row r="576" spans="3:4" x14ac:dyDescent="0.25">
      <c r="C576" s="138"/>
      <c r="D576" s="139"/>
    </row>
    <row r="577" spans="3:4" x14ac:dyDescent="0.25">
      <c r="C577" s="138"/>
      <c r="D577" s="139"/>
    </row>
    <row r="578" spans="3:4" x14ac:dyDescent="0.25">
      <c r="C578" s="138"/>
      <c r="D578" s="139"/>
    </row>
    <row r="579" spans="3:4" x14ac:dyDescent="0.25">
      <c r="C579" s="138"/>
      <c r="D579" s="139"/>
    </row>
    <row r="580" spans="3:4" x14ac:dyDescent="0.25">
      <c r="C580" s="138"/>
      <c r="D580" s="139"/>
    </row>
    <row r="581" spans="3:4" x14ac:dyDescent="0.25">
      <c r="C581" s="138"/>
      <c r="D581" s="139"/>
    </row>
    <row r="582" spans="3:4" x14ac:dyDescent="0.25">
      <c r="C582" s="138"/>
      <c r="D582" s="139"/>
    </row>
    <row r="583" spans="3:4" x14ac:dyDescent="0.25">
      <c r="C583" s="138"/>
      <c r="D583" s="139"/>
    </row>
    <row r="584" spans="3:4" x14ac:dyDescent="0.25">
      <c r="C584" s="138"/>
      <c r="D584" s="139"/>
    </row>
    <row r="585" spans="3:4" x14ac:dyDescent="0.25">
      <c r="C585" s="138"/>
      <c r="D585" s="139"/>
    </row>
    <row r="586" spans="3:4" x14ac:dyDescent="0.25">
      <c r="C586" s="138"/>
      <c r="D586" s="139"/>
    </row>
    <row r="587" spans="3:4" x14ac:dyDescent="0.25">
      <c r="C587" s="138"/>
      <c r="D587" s="139"/>
    </row>
    <row r="588" spans="3:4" x14ac:dyDescent="0.25">
      <c r="C588" s="138"/>
      <c r="D588" s="139"/>
    </row>
    <row r="589" spans="3:4" x14ac:dyDescent="0.25">
      <c r="C589" s="138"/>
      <c r="D589" s="139"/>
    </row>
    <row r="590" spans="3:4" x14ac:dyDescent="0.25">
      <c r="C590" s="138"/>
      <c r="D590" s="139"/>
    </row>
    <row r="591" spans="3:4" x14ac:dyDescent="0.25">
      <c r="C591" s="138"/>
      <c r="D591" s="139"/>
    </row>
    <row r="592" spans="3:4" x14ac:dyDescent="0.25">
      <c r="C592" s="138"/>
      <c r="D592" s="139"/>
    </row>
    <row r="593" spans="3:4" x14ac:dyDescent="0.25">
      <c r="C593" s="138"/>
      <c r="D593" s="139"/>
    </row>
    <row r="594" spans="3:4" x14ac:dyDescent="0.25">
      <c r="C594" s="138"/>
      <c r="D594" s="139"/>
    </row>
    <row r="595" spans="3:4" x14ac:dyDescent="0.25">
      <c r="C595" s="138"/>
      <c r="D595" s="139"/>
    </row>
    <row r="596" spans="3:4" x14ac:dyDescent="0.25">
      <c r="C596" s="138"/>
      <c r="D596" s="139"/>
    </row>
    <row r="597" spans="3:4" x14ac:dyDescent="0.25">
      <c r="C597" s="138"/>
      <c r="D597" s="139"/>
    </row>
    <row r="598" spans="3:4" x14ac:dyDescent="0.25">
      <c r="C598" s="138"/>
      <c r="D598" s="139"/>
    </row>
    <row r="599" spans="3:4" x14ac:dyDescent="0.25">
      <c r="C599" s="138"/>
      <c r="D599" s="139"/>
    </row>
    <row r="600" spans="3:4" x14ac:dyDescent="0.25">
      <c r="C600" s="138"/>
      <c r="D600" s="139"/>
    </row>
    <row r="601" spans="3:4" x14ac:dyDescent="0.25">
      <c r="C601" s="138"/>
      <c r="D601" s="139"/>
    </row>
    <row r="602" spans="3:4" x14ac:dyDescent="0.25">
      <c r="C602" s="138"/>
      <c r="D602" s="139"/>
    </row>
    <row r="603" spans="3:4" x14ac:dyDescent="0.25">
      <c r="C603" s="138"/>
      <c r="D603" s="139"/>
    </row>
    <row r="604" spans="3:4" x14ac:dyDescent="0.25">
      <c r="C604" s="138"/>
      <c r="D604" s="139"/>
    </row>
    <row r="605" spans="3:4" x14ac:dyDescent="0.25">
      <c r="C605" s="138"/>
      <c r="D605" s="139"/>
    </row>
    <row r="606" spans="3:4" x14ac:dyDescent="0.25">
      <c r="C606" s="138"/>
      <c r="D606" s="139"/>
    </row>
    <row r="607" spans="3:4" x14ac:dyDescent="0.25">
      <c r="C607" s="138"/>
      <c r="D607" s="139"/>
    </row>
    <row r="608" spans="3:4" x14ac:dyDescent="0.25">
      <c r="C608" s="138"/>
      <c r="D608" s="139"/>
    </row>
    <row r="609" spans="3:4" x14ac:dyDescent="0.25">
      <c r="C609" s="138"/>
      <c r="D609" s="139"/>
    </row>
    <row r="610" spans="3:4" x14ac:dyDescent="0.25">
      <c r="C610" s="138"/>
      <c r="D610" s="139"/>
    </row>
    <row r="611" spans="3:4" x14ac:dyDescent="0.25">
      <c r="C611" s="138"/>
      <c r="D611" s="139"/>
    </row>
    <row r="612" spans="3:4" x14ac:dyDescent="0.25">
      <c r="C612" s="138"/>
      <c r="D612" s="139"/>
    </row>
    <row r="613" spans="3:4" x14ac:dyDescent="0.25">
      <c r="C613" s="138"/>
      <c r="D613" s="139"/>
    </row>
    <row r="614" spans="3:4" x14ac:dyDescent="0.25">
      <c r="C614" s="138"/>
      <c r="D614" s="139"/>
    </row>
    <row r="615" spans="3:4" x14ac:dyDescent="0.25">
      <c r="C615" s="138"/>
      <c r="D615" s="139"/>
    </row>
    <row r="616" spans="3:4" x14ac:dyDescent="0.25">
      <c r="C616" s="138"/>
      <c r="D616" s="139"/>
    </row>
    <row r="617" spans="3:4" x14ac:dyDescent="0.25">
      <c r="C617" s="138"/>
      <c r="D617" s="139"/>
    </row>
    <row r="618" spans="3:4" x14ac:dyDescent="0.25">
      <c r="C618" s="138"/>
      <c r="D618" s="139"/>
    </row>
    <row r="619" spans="3:4" x14ac:dyDescent="0.25">
      <c r="C619" s="138"/>
      <c r="D619" s="139"/>
    </row>
    <row r="620" spans="3:4" x14ac:dyDescent="0.25">
      <c r="C620" s="138"/>
      <c r="D620" s="139"/>
    </row>
    <row r="621" spans="3:4" x14ac:dyDescent="0.25">
      <c r="C621" s="138"/>
      <c r="D621" s="139"/>
    </row>
    <row r="622" spans="3:4" x14ac:dyDescent="0.25">
      <c r="C622" s="138"/>
      <c r="D622" s="139"/>
    </row>
    <row r="623" spans="3:4" x14ac:dyDescent="0.25">
      <c r="C623" s="138"/>
      <c r="D623" s="139"/>
    </row>
    <row r="624" spans="3:4" x14ac:dyDescent="0.25">
      <c r="C624" s="138"/>
      <c r="D624" s="139"/>
    </row>
    <row r="625" spans="3:4" x14ac:dyDescent="0.25">
      <c r="C625" s="138"/>
      <c r="D625" s="139"/>
    </row>
    <row r="626" spans="3:4" x14ac:dyDescent="0.25">
      <c r="C626" s="138"/>
      <c r="D626" s="139"/>
    </row>
    <row r="627" spans="3:4" x14ac:dyDescent="0.25">
      <c r="C627" s="138"/>
      <c r="D627" s="139"/>
    </row>
    <row r="628" spans="3:4" x14ac:dyDescent="0.25">
      <c r="C628" s="138"/>
      <c r="D628" s="139"/>
    </row>
    <row r="629" spans="3:4" x14ac:dyDescent="0.25">
      <c r="C629" s="138"/>
      <c r="D629" s="139"/>
    </row>
    <row r="630" spans="3:4" x14ac:dyDescent="0.25">
      <c r="C630" s="138"/>
      <c r="D630" s="139"/>
    </row>
    <row r="631" spans="3:4" x14ac:dyDescent="0.25">
      <c r="C631" s="138"/>
      <c r="D631" s="139"/>
    </row>
    <row r="632" spans="3:4" x14ac:dyDescent="0.25">
      <c r="C632" s="138"/>
      <c r="D632" s="139"/>
    </row>
    <row r="633" spans="3:4" x14ac:dyDescent="0.25">
      <c r="C633" s="138"/>
      <c r="D633" s="139"/>
    </row>
    <row r="634" spans="3:4" x14ac:dyDescent="0.25">
      <c r="C634" s="138"/>
      <c r="D634" s="139"/>
    </row>
    <row r="635" spans="3:4" x14ac:dyDescent="0.25">
      <c r="C635" s="138"/>
      <c r="D635" s="139"/>
    </row>
    <row r="636" spans="3:4" x14ac:dyDescent="0.25">
      <c r="C636" s="138"/>
      <c r="D636" s="139"/>
    </row>
    <row r="637" spans="3:4" x14ac:dyDescent="0.25">
      <c r="C637" s="138"/>
      <c r="D637" s="139"/>
    </row>
    <row r="638" spans="3:4" x14ac:dyDescent="0.25">
      <c r="C638" s="138"/>
      <c r="D638" s="139"/>
    </row>
    <row r="639" spans="3:4" x14ac:dyDescent="0.25">
      <c r="C639" s="138"/>
      <c r="D639" s="139"/>
    </row>
    <row r="640" spans="3:4" x14ac:dyDescent="0.25">
      <c r="C640" s="138"/>
      <c r="D640" s="139"/>
    </row>
    <row r="641" spans="3:4" x14ac:dyDescent="0.25">
      <c r="C641" s="138"/>
      <c r="D641" s="139"/>
    </row>
    <row r="642" spans="3:4" x14ac:dyDescent="0.25">
      <c r="C642" s="138"/>
      <c r="D642" s="139"/>
    </row>
    <row r="643" spans="3:4" x14ac:dyDescent="0.25">
      <c r="C643" s="138"/>
      <c r="D643" s="139"/>
    </row>
    <row r="644" spans="3:4" x14ac:dyDescent="0.25">
      <c r="C644" s="138"/>
      <c r="D644" s="139"/>
    </row>
    <row r="645" spans="3:4" x14ac:dyDescent="0.25">
      <c r="C645" s="138"/>
      <c r="D645" s="139"/>
    </row>
    <row r="646" spans="3:4" x14ac:dyDescent="0.25">
      <c r="C646" s="138"/>
      <c r="D646" s="139"/>
    </row>
    <row r="647" spans="3:4" x14ac:dyDescent="0.25">
      <c r="C647" s="138"/>
      <c r="D647" s="139"/>
    </row>
    <row r="648" spans="3:4" x14ac:dyDescent="0.25">
      <c r="C648" s="138"/>
      <c r="D648" s="139"/>
    </row>
    <row r="649" spans="3:4" x14ac:dyDescent="0.25">
      <c r="C649" s="138"/>
      <c r="D649" s="139"/>
    </row>
    <row r="650" spans="3:4" x14ac:dyDescent="0.25">
      <c r="C650" s="138"/>
      <c r="D650" s="139"/>
    </row>
    <row r="651" spans="3:4" x14ac:dyDescent="0.25">
      <c r="C651" s="138"/>
      <c r="D651" s="139"/>
    </row>
    <row r="652" spans="3:4" x14ac:dyDescent="0.25">
      <c r="C652" s="138"/>
      <c r="D652" s="139"/>
    </row>
    <row r="653" spans="3:4" x14ac:dyDescent="0.25">
      <c r="C653" s="138"/>
      <c r="D653" s="139"/>
    </row>
    <row r="654" spans="3:4" x14ac:dyDescent="0.25">
      <c r="C654" s="138"/>
      <c r="D654" s="139"/>
    </row>
    <row r="655" spans="3:4" x14ac:dyDescent="0.25">
      <c r="C655" s="138"/>
      <c r="D655" s="139"/>
    </row>
    <row r="656" spans="3:4" x14ac:dyDescent="0.25">
      <c r="C656" s="138"/>
      <c r="D656" s="139"/>
    </row>
    <row r="657" spans="3:4" x14ac:dyDescent="0.25">
      <c r="C657" s="138"/>
      <c r="D657" s="139"/>
    </row>
    <row r="658" spans="3:4" x14ac:dyDescent="0.25">
      <c r="C658" s="138"/>
      <c r="D658" s="139"/>
    </row>
    <row r="659" spans="3:4" x14ac:dyDescent="0.25">
      <c r="C659" s="138"/>
      <c r="D659" s="139"/>
    </row>
    <row r="660" spans="3:4" x14ac:dyDescent="0.25">
      <c r="C660" s="138"/>
      <c r="D660" s="139"/>
    </row>
    <row r="661" spans="3:4" x14ac:dyDescent="0.25">
      <c r="C661" s="138"/>
      <c r="D661" s="139"/>
    </row>
    <row r="662" spans="3:4" x14ac:dyDescent="0.25">
      <c r="C662" s="138"/>
      <c r="D662" s="139"/>
    </row>
    <row r="663" spans="3:4" x14ac:dyDescent="0.25">
      <c r="C663" s="138"/>
      <c r="D663" s="139"/>
    </row>
    <row r="664" spans="3:4" x14ac:dyDescent="0.25">
      <c r="C664" s="138"/>
      <c r="D664" s="139"/>
    </row>
    <row r="665" spans="3:4" x14ac:dyDescent="0.25">
      <c r="C665" s="138"/>
      <c r="D665" s="139"/>
    </row>
    <row r="666" spans="3:4" x14ac:dyDescent="0.25">
      <c r="C666" s="138"/>
      <c r="D666" s="139"/>
    </row>
    <row r="667" spans="3:4" x14ac:dyDescent="0.25">
      <c r="C667" s="138"/>
      <c r="D667" s="139"/>
    </row>
    <row r="668" spans="3:4" x14ac:dyDescent="0.25">
      <c r="C668" s="138"/>
      <c r="D668" s="139"/>
    </row>
    <row r="669" spans="3:4" x14ac:dyDescent="0.25">
      <c r="C669" s="138"/>
      <c r="D669" s="139"/>
    </row>
    <row r="670" spans="3:4" x14ac:dyDescent="0.25">
      <c r="C670" s="138"/>
      <c r="D670" s="139"/>
    </row>
    <row r="671" spans="3:4" x14ac:dyDescent="0.25">
      <c r="C671" s="138"/>
      <c r="D671" s="139"/>
    </row>
    <row r="672" spans="3:4" x14ac:dyDescent="0.25">
      <c r="C672" s="138"/>
      <c r="D672" s="139"/>
    </row>
    <row r="673" spans="3:4" x14ac:dyDescent="0.25">
      <c r="C673" s="138"/>
      <c r="D673" s="139"/>
    </row>
    <row r="674" spans="3:4" x14ac:dyDescent="0.25">
      <c r="C674" s="138"/>
      <c r="D674" s="139"/>
    </row>
    <row r="675" spans="3:4" x14ac:dyDescent="0.25">
      <c r="C675" s="138"/>
      <c r="D675" s="139"/>
    </row>
    <row r="676" spans="3:4" x14ac:dyDescent="0.25">
      <c r="C676" s="138"/>
      <c r="D676" s="139"/>
    </row>
    <row r="677" spans="3:4" x14ac:dyDescent="0.25">
      <c r="C677" s="138"/>
      <c r="D677" s="139"/>
    </row>
    <row r="678" spans="3:4" x14ac:dyDescent="0.25">
      <c r="C678" s="138"/>
      <c r="D678" s="139"/>
    </row>
    <row r="679" spans="3:4" x14ac:dyDescent="0.25">
      <c r="C679" s="138"/>
      <c r="D679" s="139"/>
    </row>
    <row r="680" spans="3:4" x14ac:dyDescent="0.25">
      <c r="C680" s="138"/>
      <c r="D680" s="139"/>
    </row>
    <row r="681" spans="3:4" x14ac:dyDescent="0.25">
      <c r="C681" s="138"/>
      <c r="D681" s="139"/>
    </row>
    <row r="682" spans="3:4" x14ac:dyDescent="0.25">
      <c r="C682" s="138"/>
      <c r="D682" s="139"/>
    </row>
    <row r="683" spans="3:4" x14ac:dyDescent="0.25">
      <c r="C683" s="138"/>
      <c r="D683" s="139"/>
    </row>
    <row r="684" spans="3:4" x14ac:dyDescent="0.25">
      <c r="C684" s="138"/>
      <c r="D684" s="139"/>
    </row>
    <row r="685" spans="3:4" x14ac:dyDescent="0.25">
      <c r="C685" s="138"/>
      <c r="D685" s="139"/>
    </row>
    <row r="686" spans="3:4" x14ac:dyDescent="0.25">
      <c r="C686" s="138"/>
      <c r="D686" s="139"/>
    </row>
    <row r="687" spans="3:4" x14ac:dyDescent="0.25">
      <c r="C687" s="138"/>
      <c r="D687" s="139"/>
    </row>
    <row r="688" spans="3:4" x14ac:dyDescent="0.25">
      <c r="C688" s="138"/>
      <c r="D688" s="139"/>
    </row>
    <row r="689" spans="3:4" x14ac:dyDescent="0.25">
      <c r="C689" s="138"/>
      <c r="D689" s="139"/>
    </row>
    <row r="690" spans="3:4" x14ac:dyDescent="0.25">
      <c r="C690" s="138"/>
      <c r="D690" s="139"/>
    </row>
    <row r="691" spans="3:4" x14ac:dyDescent="0.25">
      <c r="C691" s="138"/>
      <c r="D691" s="139"/>
    </row>
    <row r="692" spans="3:4" x14ac:dyDescent="0.25">
      <c r="C692" s="138"/>
      <c r="D692" s="139"/>
    </row>
    <row r="693" spans="3:4" x14ac:dyDescent="0.25">
      <c r="C693" s="138"/>
      <c r="D693" s="139"/>
    </row>
    <row r="694" spans="3:4" x14ac:dyDescent="0.25">
      <c r="C694" s="138"/>
      <c r="D694" s="139"/>
    </row>
    <row r="695" spans="3:4" x14ac:dyDescent="0.25">
      <c r="C695" s="138"/>
      <c r="D695" s="139"/>
    </row>
    <row r="696" spans="3:4" x14ac:dyDescent="0.25">
      <c r="C696" s="138"/>
      <c r="D696" s="139"/>
    </row>
    <row r="697" spans="3:4" x14ac:dyDescent="0.25">
      <c r="C697" s="138"/>
      <c r="D697" s="139"/>
    </row>
    <row r="698" spans="3:4" x14ac:dyDescent="0.25">
      <c r="C698" s="138"/>
      <c r="D698" s="139"/>
    </row>
    <row r="699" spans="3:4" x14ac:dyDescent="0.25">
      <c r="C699" s="138"/>
      <c r="D699" s="139"/>
    </row>
    <row r="700" spans="3:4" x14ac:dyDescent="0.25">
      <c r="C700" s="138"/>
      <c r="D700" s="139"/>
    </row>
    <row r="701" spans="3:4" x14ac:dyDescent="0.25">
      <c r="C701" s="138"/>
      <c r="D701" s="139"/>
    </row>
    <row r="702" spans="3:4" x14ac:dyDescent="0.25">
      <c r="C702" s="138"/>
      <c r="D702" s="139"/>
    </row>
    <row r="703" spans="3:4" x14ac:dyDescent="0.25">
      <c r="C703" s="138"/>
      <c r="D703" s="139"/>
    </row>
    <row r="704" spans="3:4" x14ac:dyDescent="0.25">
      <c r="C704" s="138"/>
      <c r="D704" s="139"/>
    </row>
    <row r="705" spans="3:4" x14ac:dyDescent="0.25">
      <c r="C705" s="138"/>
      <c r="D705" s="139"/>
    </row>
    <row r="706" spans="3:4" x14ac:dyDescent="0.25">
      <c r="C706" s="138"/>
      <c r="D706" s="139"/>
    </row>
    <row r="707" spans="3:4" x14ac:dyDescent="0.25">
      <c r="C707" s="138"/>
      <c r="D707" s="139"/>
    </row>
    <row r="708" spans="3:4" x14ac:dyDescent="0.25">
      <c r="C708" s="138"/>
      <c r="D708" s="139"/>
    </row>
    <row r="709" spans="3:4" x14ac:dyDescent="0.25">
      <c r="C709" s="138"/>
      <c r="D709" s="139"/>
    </row>
    <row r="710" spans="3:4" x14ac:dyDescent="0.25">
      <c r="C710" s="138"/>
      <c r="D710" s="139"/>
    </row>
    <row r="711" spans="3:4" x14ac:dyDescent="0.25">
      <c r="C711" s="138"/>
      <c r="D711" s="139"/>
    </row>
    <row r="712" spans="3:4" x14ac:dyDescent="0.25">
      <c r="C712" s="138"/>
      <c r="D712" s="139"/>
    </row>
    <row r="713" spans="3:4" x14ac:dyDescent="0.25">
      <c r="C713" s="138"/>
      <c r="D713" s="139"/>
    </row>
    <row r="714" spans="3:4" x14ac:dyDescent="0.25">
      <c r="C714" s="138"/>
      <c r="D714" s="139"/>
    </row>
    <row r="715" spans="3:4" x14ac:dyDescent="0.25">
      <c r="C715" s="138"/>
      <c r="D715" s="139"/>
    </row>
    <row r="716" spans="3:4" x14ac:dyDescent="0.25">
      <c r="C716" s="138"/>
      <c r="D716" s="139"/>
    </row>
    <row r="717" spans="3:4" x14ac:dyDescent="0.25">
      <c r="C717" s="138"/>
      <c r="D717" s="139"/>
    </row>
    <row r="718" spans="3:4" x14ac:dyDescent="0.25">
      <c r="C718" s="138"/>
      <c r="D718" s="139"/>
    </row>
    <row r="719" spans="3:4" x14ac:dyDescent="0.25">
      <c r="C719" s="138"/>
      <c r="D719" s="139"/>
    </row>
    <row r="720" spans="3:4" x14ac:dyDescent="0.25">
      <c r="C720" s="138"/>
      <c r="D720" s="139"/>
    </row>
    <row r="721" spans="3:4" x14ac:dyDescent="0.25">
      <c r="C721" s="138"/>
      <c r="D721" s="139"/>
    </row>
    <row r="722" spans="3:4" x14ac:dyDescent="0.25">
      <c r="C722" s="138"/>
      <c r="D722" s="139"/>
    </row>
    <row r="723" spans="3:4" x14ac:dyDescent="0.25">
      <c r="C723" s="138"/>
      <c r="D723" s="139"/>
    </row>
    <row r="724" spans="3:4" x14ac:dyDescent="0.25">
      <c r="C724" s="138"/>
      <c r="D724" s="139"/>
    </row>
    <row r="725" spans="3:4" x14ac:dyDescent="0.25">
      <c r="C725" s="138"/>
      <c r="D725" s="139"/>
    </row>
    <row r="726" spans="3:4" x14ac:dyDescent="0.25">
      <c r="C726" s="138"/>
      <c r="D726" s="139"/>
    </row>
    <row r="727" spans="3:4" x14ac:dyDescent="0.25">
      <c r="C727" s="138"/>
      <c r="D727" s="139"/>
    </row>
    <row r="728" spans="3:4" x14ac:dyDescent="0.25">
      <c r="C728" s="138"/>
      <c r="D728" s="139"/>
    </row>
    <row r="729" spans="3:4" x14ac:dyDescent="0.25">
      <c r="C729" s="138"/>
      <c r="D729" s="139"/>
    </row>
    <row r="730" spans="3:4" x14ac:dyDescent="0.25">
      <c r="C730" s="138"/>
      <c r="D730" s="139"/>
    </row>
    <row r="731" spans="3:4" x14ac:dyDescent="0.25">
      <c r="C731" s="138"/>
      <c r="D731" s="139"/>
    </row>
    <row r="732" spans="3:4" x14ac:dyDescent="0.25">
      <c r="C732" s="138"/>
      <c r="D732" s="139"/>
    </row>
    <row r="733" spans="3:4" x14ac:dyDescent="0.25">
      <c r="C733" s="138"/>
      <c r="D733" s="139"/>
    </row>
    <row r="734" spans="3:4" x14ac:dyDescent="0.25">
      <c r="C734" s="138"/>
      <c r="D734" s="139"/>
    </row>
    <row r="735" spans="3:4" x14ac:dyDescent="0.25">
      <c r="C735" s="138"/>
      <c r="D735" s="139"/>
    </row>
    <row r="736" spans="3:4" x14ac:dyDescent="0.25">
      <c r="C736" s="138"/>
      <c r="D736" s="139"/>
    </row>
    <row r="737" spans="3:4" x14ac:dyDescent="0.25">
      <c r="C737" s="138"/>
      <c r="D737" s="139"/>
    </row>
    <row r="738" spans="3:4" x14ac:dyDescent="0.25">
      <c r="C738" s="138"/>
      <c r="D738" s="139"/>
    </row>
    <row r="739" spans="3:4" x14ac:dyDescent="0.25">
      <c r="C739" s="138"/>
      <c r="D739" s="139"/>
    </row>
    <row r="740" spans="3:4" x14ac:dyDescent="0.25">
      <c r="C740" s="138"/>
      <c r="D740" s="139"/>
    </row>
    <row r="741" spans="3:4" x14ac:dyDescent="0.25">
      <c r="C741" s="138"/>
      <c r="D741" s="139"/>
    </row>
    <row r="742" spans="3:4" x14ac:dyDescent="0.25">
      <c r="C742" s="138"/>
      <c r="D742" s="139"/>
    </row>
    <row r="743" spans="3:4" x14ac:dyDescent="0.25">
      <c r="C743" s="138"/>
      <c r="D743" s="139"/>
    </row>
    <row r="744" spans="3:4" x14ac:dyDescent="0.25">
      <c r="C744" s="138"/>
      <c r="D744" s="139"/>
    </row>
    <row r="745" spans="3:4" x14ac:dyDescent="0.25">
      <c r="C745" s="138"/>
      <c r="D745" s="139"/>
    </row>
    <row r="746" spans="3:4" x14ac:dyDescent="0.25">
      <c r="C746" s="138"/>
      <c r="D746" s="139"/>
    </row>
    <row r="747" spans="3:4" x14ac:dyDescent="0.25">
      <c r="C747" s="138"/>
      <c r="D747" s="139"/>
    </row>
    <row r="748" spans="3:4" x14ac:dyDescent="0.25">
      <c r="C748" s="138"/>
      <c r="D748" s="139"/>
    </row>
    <row r="749" spans="3:4" x14ac:dyDescent="0.25">
      <c r="C749" s="138"/>
      <c r="D749" s="139"/>
    </row>
    <row r="750" spans="3:4" x14ac:dyDescent="0.25">
      <c r="C750" s="138"/>
      <c r="D750" s="139"/>
    </row>
    <row r="751" spans="3:4" x14ac:dyDescent="0.25">
      <c r="C751" s="138"/>
      <c r="D751" s="139"/>
    </row>
    <row r="752" spans="3:4" x14ac:dyDescent="0.25">
      <c r="C752" s="138"/>
      <c r="D752" s="139"/>
    </row>
    <row r="753" spans="3:4" x14ac:dyDescent="0.25">
      <c r="C753" s="138"/>
      <c r="D753" s="139"/>
    </row>
    <row r="754" spans="3:4" x14ac:dyDescent="0.25">
      <c r="C754" s="138"/>
      <c r="D754" s="139"/>
    </row>
    <row r="755" spans="3:4" x14ac:dyDescent="0.25">
      <c r="C755" s="138"/>
      <c r="D755" s="139"/>
    </row>
    <row r="756" spans="3:4" x14ac:dyDescent="0.25">
      <c r="C756" s="138"/>
      <c r="D756" s="139"/>
    </row>
    <row r="757" spans="3:4" x14ac:dyDescent="0.25">
      <c r="C757" s="138"/>
      <c r="D757" s="139"/>
    </row>
    <row r="758" spans="3:4" x14ac:dyDescent="0.25">
      <c r="C758" s="138"/>
      <c r="D758" s="139"/>
    </row>
    <row r="759" spans="3:4" x14ac:dyDescent="0.25">
      <c r="C759" s="138"/>
      <c r="D759" s="139"/>
    </row>
    <row r="760" spans="3:4" x14ac:dyDescent="0.25">
      <c r="C760" s="138"/>
      <c r="D760" s="139"/>
    </row>
    <row r="761" spans="3:4" x14ac:dyDescent="0.25">
      <c r="C761" s="138"/>
      <c r="D761" s="139"/>
    </row>
    <row r="762" spans="3:4" x14ac:dyDescent="0.25">
      <c r="C762" s="138"/>
      <c r="D762" s="139"/>
    </row>
    <row r="763" spans="3:4" x14ac:dyDescent="0.25">
      <c r="C763" s="138"/>
      <c r="D763" s="139"/>
    </row>
    <row r="764" spans="3:4" x14ac:dyDescent="0.25">
      <c r="C764" s="138"/>
      <c r="D764" s="139"/>
    </row>
    <row r="765" spans="3:4" x14ac:dyDescent="0.25">
      <c r="C765" s="138"/>
      <c r="D765" s="139"/>
    </row>
    <row r="766" spans="3:4" x14ac:dyDescent="0.25">
      <c r="C766" s="138"/>
      <c r="D766" s="139"/>
    </row>
    <row r="767" spans="3:4" x14ac:dyDescent="0.25">
      <c r="C767" s="138"/>
      <c r="D767" s="139"/>
    </row>
    <row r="768" spans="3:4" x14ac:dyDescent="0.25">
      <c r="C768" s="138"/>
      <c r="D768" s="139"/>
    </row>
    <row r="769" spans="3:4" x14ac:dyDescent="0.25">
      <c r="C769" s="138"/>
      <c r="D769" s="139"/>
    </row>
    <row r="770" spans="3:4" x14ac:dyDescent="0.25">
      <c r="C770" s="138"/>
      <c r="D770" s="139"/>
    </row>
    <row r="771" spans="3:4" x14ac:dyDescent="0.25">
      <c r="C771" s="138"/>
      <c r="D771" s="139"/>
    </row>
    <row r="772" spans="3:4" x14ac:dyDescent="0.25">
      <c r="C772" s="138"/>
      <c r="D772" s="139"/>
    </row>
    <row r="773" spans="3:4" x14ac:dyDescent="0.25">
      <c r="C773" s="138"/>
      <c r="D773" s="139"/>
    </row>
    <row r="774" spans="3:4" x14ac:dyDescent="0.25">
      <c r="C774" s="138"/>
      <c r="D774" s="139"/>
    </row>
    <row r="775" spans="3:4" x14ac:dyDescent="0.25">
      <c r="C775" s="138"/>
      <c r="D775" s="139"/>
    </row>
    <row r="776" spans="3:4" x14ac:dyDescent="0.25">
      <c r="C776" s="138"/>
      <c r="D776" s="139"/>
    </row>
    <row r="777" spans="3:4" x14ac:dyDescent="0.25">
      <c r="C777" s="138"/>
      <c r="D777" s="139"/>
    </row>
    <row r="778" spans="3:4" x14ac:dyDescent="0.25">
      <c r="C778" s="138"/>
      <c r="D778" s="139"/>
    </row>
    <row r="779" spans="3:4" x14ac:dyDescent="0.25">
      <c r="C779" s="138"/>
      <c r="D779" s="139"/>
    </row>
    <row r="780" spans="3:4" x14ac:dyDescent="0.25">
      <c r="C780" s="138"/>
      <c r="D780" s="139"/>
    </row>
    <row r="781" spans="3:4" x14ac:dyDescent="0.25">
      <c r="C781" s="138"/>
      <c r="D781" s="139"/>
    </row>
    <row r="782" spans="3:4" x14ac:dyDescent="0.25">
      <c r="C782" s="138"/>
      <c r="D782" s="139"/>
    </row>
    <row r="783" spans="3:4" x14ac:dyDescent="0.25">
      <c r="C783" s="138"/>
      <c r="D783" s="139"/>
    </row>
    <row r="784" spans="3:4" x14ac:dyDescent="0.25">
      <c r="C784" s="138"/>
      <c r="D784" s="139"/>
    </row>
    <row r="785" spans="3:4" x14ac:dyDescent="0.25">
      <c r="C785" s="138"/>
      <c r="D785" s="139"/>
    </row>
    <row r="786" spans="3:4" x14ac:dyDescent="0.25">
      <c r="C786" s="138"/>
      <c r="D786" s="139"/>
    </row>
    <row r="787" spans="3:4" x14ac:dyDescent="0.25">
      <c r="C787" s="138"/>
      <c r="D787" s="139"/>
    </row>
    <row r="788" spans="3:4" x14ac:dyDescent="0.25">
      <c r="C788" s="138"/>
      <c r="D788" s="139"/>
    </row>
    <row r="789" spans="3:4" x14ac:dyDescent="0.25">
      <c r="C789" s="138"/>
      <c r="D789" s="139"/>
    </row>
    <row r="790" spans="3:4" x14ac:dyDescent="0.25">
      <c r="C790" s="138"/>
      <c r="D790" s="139"/>
    </row>
    <row r="791" spans="3:4" x14ac:dyDescent="0.25">
      <c r="C791" s="138"/>
      <c r="D791" s="139"/>
    </row>
    <row r="792" spans="3:4" x14ac:dyDescent="0.25">
      <c r="C792" s="138"/>
      <c r="D792" s="139"/>
    </row>
    <row r="793" spans="3:4" x14ac:dyDescent="0.25">
      <c r="C793" s="138"/>
      <c r="D793" s="139"/>
    </row>
    <row r="794" spans="3:4" x14ac:dyDescent="0.25">
      <c r="C794" s="138"/>
      <c r="D794" s="139"/>
    </row>
    <row r="795" spans="3:4" x14ac:dyDescent="0.25">
      <c r="C795" s="138"/>
      <c r="D795" s="139"/>
    </row>
    <row r="796" spans="3:4" x14ac:dyDescent="0.25">
      <c r="C796" s="138"/>
      <c r="D796" s="139"/>
    </row>
    <row r="797" spans="3:4" x14ac:dyDescent="0.25">
      <c r="C797" s="138"/>
      <c r="D797" s="139"/>
    </row>
    <row r="798" spans="3:4" x14ac:dyDescent="0.25">
      <c r="C798" s="138"/>
      <c r="D798" s="139"/>
    </row>
    <row r="799" spans="3:4" x14ac:dyDescent="0.25">
      <c r="C799" s="138"/>
      <c r="D799" s="139"/>
    </row>
    <row r="800" spans="3:4" x14ac:dyDescent="0.25">
      <c r="C800" s="138"/>
      <c r="D800" s="139"/>
    </row>
    <row r="801" spans="3:4" x14ac:dyDescent="0.25">
      <c r="C801" s="138"/>
      <c r="D801" s="139"/>
    </row>
    <row r="802" spans="3:4" x14ac:dyDescent="0.25">
      <c r="C802" s="138"/>
      <c r="D802" s="139"/>
    </row>
    <row r="803" spans="3:4" x14ac:dyDescent="0.25">
      <c r="C803" s="138"/>
      <c r="D803" s="139"/>
    </row>
    <row r="804" spans="3:4" x14ac:dyDescent="0.25">
      <c r="C804" s="138"/>
      <c r="D804" s="139"/>
    </row>
    <row r="805" spans="3:4" x14ac:dyDescent="0.25">
      <c r="C805" s="138"/>
      <c r="D805" s="139"/>
    </row>
    <row r="806" spans="3:4" x14ac:dyDescent="0.25">
      <c r="C806" s="138"/>
      <c r="D806" s="139"/>
    </row>
    <row r="807" spans="3:4" x14ac:dyDescent="0.25">
      <c r="C807" s="138"/>
      <c r="D807" s="139"/>
    </row>
    <row r="808" spans="3:4" x14ac:dyDescent="0.25">
      <c r="C808" s="138"/>
      <c r="D808" s="139"/>
    </row>
    <row r="809" spans="3:4" x14ac:dyDescent="0.25">
      <c r="C809" s="138"/>
      <c r="D809" s="139"/>
    </row>
    <row r="810" spans="3:4" x14ac:dyDescent="0.25">
      <c r="C810" s="138"/>
      <c r="D810" s="139"/>
    </row>
    <row r="811" spans="3:4" x14ac:dyDescent="0.25">
      <c r="C811" s="138"/>
      <c r="D811" s="139"/>
    </row>
    <row r="812" spans="3:4" x14ac:dyDescent="0.25">
      <c r="C812" s="138"/>
      <c r="D812" s="139"/>
    </row>
    <row r="813" spans="3:4" x14ac:dyDescent="0.25">
      <c r="C813" s="138"/>
      <c r="D813" s="139"/>
    </row>
    <row r="814" spans="3:4" x14ac:dyDescent="0.25">
      <c r="C814" s="138"/>
      <c r="D814" s="139"/>
    </row>
    <row r="815" spans="3:4" x14ac:dyDescent="0.25">
      <c r="C815" s="138"/>
      <c r="D815" s="139"/>
    </row>
    <row r="816" spans="3:4" x14ac:dyDescent="0.25">
      <c r="C816" s="138"/>
      <c r="D816" s="139"/>
    </row>
    <row r="817" spans="3:4" x14ac:dyDescent="0.25">
      <c r="C817" s="138"/>
      <c r="D817" s="139"/>
    </row>
    <row r="818" spans="3:4" x14ac:dyDescent="0.25">
      <c r="C818" s="138"/>
      <c r="D818" s="139"/>
    </row>
    <row r="819" spans="3:4" x14ac:dyDescent="0.25">
      <c r="C819" s="138"/>
      <c r="D819" s="139"/>
    </row>
    <row r="820" spans="3:4" x14ac:dyDescent="0.25">
      <c r="C820" s="138"/>
      <c r="D820" s="139"/>
    </row>
    <row r="821" spans="3:4" x14ac:dyDescent="0.25">
      <c r="C821" s="138"/>
      <c r="D821" s="139"/>
    </row>
    <row r="822" spans="3:4" x14ac:dyDescent="0.25">
      <c r="C822" s="138"/>
      <c r="D822" s="139"/>
    </row>
    <row r="823" spans="3:4" x14ac:dyDescent="0.25">
      <c r="C823" s="138"/>
      <c r="D823" s="139"/>
    </row>
    <row r="824" spans="3:4" x14ac:dyDescent="0.25">
      <c r="C824" s="138"/>
      <c r="D824" s="139"/>
    </row>
    <row r="825" spans="3:4" x14ac:dyDescent="0.25">
      <c r="C825" s="138"/>
      <c r="D825" s="139"/>
    </row>
    <row r="826" spans="3:4" x14ac:dyDescent="0.25">
      <c r="C826" s="138"/>
      <c r="D826" s="139"/>
    </row>
    <row r="827" spans="3:4" x14ac:dyDescent="0.25">
      <c r="C827" s="138"/>
      <c r="D827" s="139"/>
    </row>
    <row r="828" spans="3:4" x14ac:dyDescent="0.25">
      <c r="C828" s="138"/>
      <c r="D828" s="139"/>
    </row>
    <row r="829" spans="3:4" x14ac:dyDescent="0.25">
      <c r="C829" s="138"/>
      <c r="D829" s="139"/>
    </row>
    <row r="830" spans="3:4" x14ac:dyDescent="0.25">
      <c r="C830" s="138"/>
      <c r="D830" s="139"/>
    </row>
    <row r="831" spans="3:4" x14ac:dyDescent="0.25">
      <c r="C831" s="138"/>
      <c r="D831" s="139"/>
    </row>
    <row r="832" spans="3:4" x14ac:dyDescent="0.25">
      <c r="C832" s="138"/>
      <c r="D832" s="139"/>
    </row>
    <row r="833" spans="3:4" x14ac:dyDescent="0.25">
      <c r="C833" s="138"/>
      <c r="D833" s="139"/>
    </row>
    <row r="834" spans="3:4" x14ac:dyDescent="0.25">
      <c r="C834" s="138"/>
      <c r="D834" s="139"/>
    </row>
    <row r="835" spans="3:4" x14ac:dyDescent="0.25">
      <c r="C835" s="138"/>
      <c r="D835" s="139"/>
    </row>
    <row r="836" spans="3:4" x14ac:dyDescent="0.25">
      <c r="C836" s="138"/>
      <c r="D836" s="139"/>
    </row>
    <row r="837" spans="3:4" x14ac:dyDescent="0.25">
      <c r="C837" s="138"/>
      <c r="D837" s="139"/>
    </row>
    <row r="838" spans="3:4" x14ac:dyDescent="0.25">
      <c r="C838" s="138"/>
      <c r="D838" s="139"/>
    </row>
    <row r="839" spans="3:4" x14ac:dyDescent="0.25">
      <c r="C839" s="138"/>
      <c r="D839" s="139"/>
    </row>
    <row r="840" spans="3:4" x14ac:dyDescent="0.25">
      <c r="C840" s="138"/>
      <c r="D840" s="139"/>
    </row>
    <row r="841" spans="3:4" x14ac:dyDescent="0.25">
      <c r="C841" s="138"/>
      <c r="D841" s="139"/>
    </row>
    <row r="842" spans="3:4" x14ac:dyDescent="0.25">
      <c r="C842" s="138"/>
      <c r="D842" s="139"/>
    </row>
    <row r="843" spans="3:4" x14ac:dyDescent="0.25">
      <c r="C843" s="138"/>
      <c r="D843" s="139"/>
    </row>
    <row r="844" spans="3:4" x14ac:dyDescent="0.25">
      <c r="C844" s="138"/>
      <c r="D844" s="139"/>
    </row>
    <row r="845" spans="3:4" x14ac:dyDescent="0.25">
      <c r="C845" s="138"/>
      <c r="D845" s="139"/>
    </row>
    <row r="846" spans="3:4" x14ac:dyDescent="0.25">
      <c r="C846" s="138"/>
      <c r="D846" s="139"/>
    </row>
    <row r="847" spans="3:4" x14ac:dyDescent="0.25">
      <c r="C847" s="138"/>
      <c r="D847" s="139"/>
    </row>
    <row r="848" spans="3:4" x14ac:dyDescent="0.25">
      <c r="C848" s="138"/>
      <c r="D848" s="139"/>
    </row>
    <row r="849" spans="3:4" x14ac:dyDescent="0.25">
      <c r="C849" s="138"/>
      <c r="D849" s="139"/>
    </row>
    <row r="850" spans="3:4" x14ac:dyDescent="0.25">
      <c r="C850" s="138"/>
      <c r="D850" s="139"/>
    </row>
    <row r="851" spans="3:4" x14ac:dyDescent="0.25">
      <c r="C851" s="138"/>
      <c r="D851" s="139"/>
    </row>
    <row r="852" spans="3:4" x14ac:dyDescent="0.25">
      <c r="C852" s="138"/>
      <c r="D852" s="139"/>
    </row>
    <row r="853" spans="3:4" x14ac:dyDescent="0.25">
      <c r="C853" s="138"/>
      <c r="D853" s="139"/>
    </row>
    <row r="854" spans="3:4" x14ac:dyDescent="0.25">
      <c r="C854" s="138"/>
      <c r="D854" s="139"/>
    </row>
    <row r="855" spans="3:4" x14ac:dyDescent="0.25">
      <c r="C855" s="138"/>
      <c r="D855" s="139"/>
    </row>
    <row r="856" spans="3:4" x14ac:dyDescent="0.25">
      <c r="C856" s="138"/>
      <c r="D856" s="139"/>
    </row>
    <row r="857" spans="3:4" x14ac:dyDescent="0.25">
      <c r="C857" s="138"/>
      <c r="D857" s="139"/>
    </row>
    <row r="858" spans="3:4" x14ac:dyDescent="0.25">
      <c r="C858" s="138"/>
      <c r="D858" s="139"/>
    </row>
    <row r="859" spans="3:4" x14ac:dyDescent="0.25">
      <c r="C859" s="138"/>
      <c r="D859" s="139"/>
    </row>
    <row r="860" spans="3:4" x14ac:dyDescent="0.25">
      <c r="C860" s="138"/>
      <c r="D860" s="139"/>
    </row>
    <row r="861" spans="3:4" x14ac:dyDescent="0.25">
      <c r="C861" s="138"/>
      <c r="D861" s="139"/>
    </row>
    <row r="862" spans="3:4" x14ac:dyDescent="0.25">
      <c r="C862" s="138"/>
      <c r="D862" s="139"/>
    </row>
    <row r="863" spans="3:4" x14ac:dyDescent="0.25">
      <c r="C863" s="138"/>
      <c r="D863" s="139"/>
    </row>
    <row r="864" spans="3:4" x14ac:dyDescent="0.25">
      <c r="C864" s="138"/>
      <c r="D864" s="139"/>
    </row>
    <row r="865" spans="3:4" x14ac:dyDescent="0.25">
      <c r="C865" s="138"/>
      <c r="D865" s="139"/>
    </row>
    <row r="866" spans="3:4" x14ac:dyDescent="0.25">
      <c r="C866" s="138"/>
      <c r="D866" s="139"/>
    </row>
    <row r="867" spans="3:4" x14ac:dyDescent="0.25">
      <c r="C867" s="138"/>
      <c r="D867" s="139"/>
    </row>
    <row r="868" spans="3:4" x14ac:dyDescent="0.25">
      <c r="C868" s="138"/>
      <c r="D868" s="139"/>
    </row>
    <row r="869" spans="3:4" x14ac:dyDescent="0.25">
      <c r="C869" s="138"/>
      <c r="D869" s="139"/>
    </row>
    <row r="870" spans="3:4" x14ac:dyDescent="0.25">
      <c r="C870" s="138"/>
      <c r="D870" s="139"/>
    </row>
    <row r="871" spans="3:4" x14ac:dyDescent="0.25">
      <c r="C871" s="138"/>
      <c r="D871" s="139"/>
    </row>
    <row r="872" spans="3:4" x14ac:dyDescent="0.25">
      <c r="C872" s="138"/>
      <c r="D872" s="139"/>
    </row>
    <row r="873" spans="3:4" x14ac:dyDescent="0.25">
      <c r="C873" s="138"/>
      <c r="D873" s="139"/>
    </row>
    <row r="874" spans="3:4" x14ac:dyDescent="0.25">
      <c r="C874" s="138"/>
      <c r="D874" s="139"/>
    </row>
    <row r="875" spans="3:4" x14ac:dyDescent="0.25">
      <c r="C875" s="138"/>
      <c r="D875" s="139"/>
    </row>
    <row r="876" spans="3:4" x14ac:dyDescent="0.25">
      <c r="C876" s="138"/>
      <c r="D876" s="139"/>
    </row>
    <row r="877" spans="3:4" x14ac:dyDescent="0.25">
      <c r="C877" s="138"/>
      <c r="D877" s="139"/>
    </row>
    <row r="878" spans="3:4" x14ac:dyDescent="0.25">
      <c r="C878" s="138"/>
      <c r="D878" s="139"/>
    </row>
    <row r="879" spans="3:4" x14ac:dyDescent="0.25">
      <c r="C879" s="138"/>
      <c r="D879" s="139"/>
    </row>
    <row r="880" spans="3:4" x14ac:dyDescent="0.25">
      <c r="C880" s="138"/>
      <c r="D880" s="139"/>
    </row>
    <row r="881" spans="3:4" x14ac:dyDescent="0.25">
      <c r="C881" s="138"/>
      <c r="D881" s="139"/>
    </row>
    <row r="882" spans="3:4" x14ac:dyDescent="0.25">
      <c r="C882" s="138"/>
      <c r="D882" s="139"/>
    </row>
    <row r="883" spans="3:4" x14ac:dyDescent="0.25">
      <c r="C883" s="138"/>
      <c r="D883" s="139"/>
    </row>
    <row r="884" spans="3:4" x14ac:dyDescent="0.25">
      <c r="C884" s="138"/>
      <c r="D884" s="139"/>
    </row>
    <row r="885" spans="3:4" x14ac:dyDescent="0.25">
      <c r="C885" s="138"/>
      <c r="D885" s="139"/>
    </row>
    <row r="886" spans="3:4" x14ac:dyDescent="0.25">
      <c r="C886" s="138"/>
      <c r="D886" s="139"/>
    </row>
    <row r="887" spans="3:4" x14ac:dyDescent="0.25">
      <c r="C887" s="138"/>
      <c r="D887" s="139"/>
    </row>
    <row r="888" spans="3:4" x14ac:dyDescent="0.25">
      <c r="C888" s="138"/>
      <c r="D888" s="139"/>
    </row>
    <row r="889" spans="3:4" x14ac:dyDescent="0.25">
      <c r="C889" s="138"/>
      <c r="D889" s="139"/>
    </row>
    <row r="890" spans="3:4" x14ac:dyDescent="0.25">
      <c r="C890" s="138"/>
      <c r="D890" s="139"/>
    </row>
    <row r="891" spans="3:4" x14ac:dyDescent="0.25">
      <c r="C891" s="138"/>
      <c r="D891" s="139"/>
    </row>
    <row r="892" spans="3:4" x14ac:dyDescent="0.25">
      <c r="C892" s="138"/>
      <c r="D892" s="139"/>
    </row>
    <row r="893" spans="3:4" x14ac:dyDescent="0.25">
      <c r="C893" s="138"/>
      <c r="D893" s="139"/>
    </row>
    <row r="894" spans="3:4" x14ac:dyDescent="0.25">
      <c r="C894" s="138"/>
      <c r="D894" s="139"/>
    </row>
    <row r="895" spans="3:4" x14ac:dyDescent="0.25">
      <c r="C895" s="138"/>
      <c r="D895" s="139"/>
    </row>
    <row r="896" spans="3:4" x14ac:dyDescent="0.25">
      <c r="C896" s="138"/>
      <c r="D896" s="139"/>
    </row>
    <row r="897" spans="3:4" x14ac:dyDescent="0.25">
      <c r="C897" s="138"/>
      <c r="D897" s="139"/>
    </row>
    <row r="898" spans="3:4" x14ac:dyDescent="0.25">
      <c r="C898" s="138"/>
      <c r="D898" s="139"/>
    </row>
    <row r="899" spans="3:4" x14ac:dyDescent="0.25">
      <c r="C899" s="138"/>
      <c r="D899" s="139"/>
    </row>
    <row r="900" spans="3:4" x14ac:dyDescent="0.25">
      <c r="C900" s="138"/>
      <c r="D900" s="139"/>
    </row>
    <row r="901" spans="3:4" x14ac:dyDescent="0.25">
      <c r="C901" s="138"/>
      <c r="D901" s="139"/>
    </row>
    <row r="902" spans="3:4" x14ac:dyDescent="0.25">
      <c r="C902" s="138"/>
      <c r="D902" s="139"/>
    </row>
    <row r="903" spans="3:4" x14ac:dyDescent="0.25">
      <c r="C903" s="138"/>
      <c r="D903" s="139"/>
    </row>
    <row r="904" spans="3:4" x14ac:dyDescent="0.25">
      <c r="C904" s="138"/>
      <c r="D904" s="139"/>
    </row>
    <row r="905" spans="3:4" x14ac:dyDescent="0.25">
      <c r="C905" s="138"/>
      <c r="D905" s="139"/>
    </row>
    <row r="906" spans="3:4" x14ac:dyDescent="0.25">
      <c r="C906" s="138"/>
      <c r="D906" s="139"/>
    </row>
    <row r="907" spans="3:4" x14ac:dyDescent="0.25">
      <c r="C907" s="138"/>
      <c r="D907" s="139"/>
    </row>
    <row r="908" spans="3:4" x14ac:dyDescent="0.25">
      <c r="C908" s="138"/>
      <c r="D908" s="139"/>
    </row>
    <row r="909" spans="3:4" x14ac:dyDescent="0.25">
      <c r="C909" s="138"/>
      <c r="D909" s="139"/>
    </row>
    <row r="910" spans="3:4" x14ac:dyDescent="0.25">
      <c r="C910" s="138"/>
      <c r="D910" s="139"/>
    </row>
    <row r="911" spans="3:4" x14ac:dyDescent="0.25">
      <c r="C911" s="138"/>
      <c r="D911" s="139"/>
    </row>
    <row r="912" spans="3:4" x14ac:dyDescent="0.25">
      <c r="C912" s="138"/>
      <c r="D912" s="139"/>
    </row>
    <row r="913" spans="3:4" x14ac:dyDescent="0.25">
      <c r="C913" s="138"/>
      <c r="D913" s="139"/>
    </row>
    <row r="914" spans="3:4" x14ac:dyDescent="0.25">
      <c r="C914" s="138"/>
      <c r="D914" s="139"/>
    </row>
    <row r="915" spans="3:4" x14ac:dyDescent="0.25">
      <c r="C915" s="138"/>
      <c r="D915" s="139"/>
    </row>
    <row r="916" spans="3:4" x14ac:dyDescent="0.25">
      <c r="C916" s="138"/>
      <c r="D916" s="139"/>
    </row>
    <row r="917" spans="3:4" x14ac:dyDescent="0.25">
      <c r="C917" s="138"/>
      <c r="D917" s="139"/>
    </row>
    <row r="918" spans="3:4" x14ac:dyDescent="0.25">
      <c r="C918" s="138"/>
      <c r="D918" s="139"/>
    </row>
    <row r="919" spans="3:4" x14ac:dyDescent="0.25">
      <c r="C919" s="138"/>
      <c r="D919" s="139"/>
    </row>
    <row r="920" spans="3:4" x14ac:dyDescent="0.25">
      <c r="C920" s="138"/>
      <c r="D920" s="139"/>
    </row>
    <row r="921" spans="3:4" x14ac:dyDescent="0.25">
      <c r="C921" s="138"/>
      <c r="D921" s="139"/>
    </row>
    <row r="922" spans="3:4" x14ac:dyDescent="0.25">
      <c r="C922" s="138"/>
      <c r="D922" s="139"/>
    </row>
    <row r="923" spans="3:4" x14ac:dyDescent="0.25">
      <c r="C923" s="138"/>
      <c r="D923" s="139"/>
    </row>
    <row r="924" spans="3:4" x14ac:dyDescent="0.25">
      <c r="C924" s="138"/>
      <c r="D924" s="139"/>
    </row>
    <row r="925" spans="3:4" x14ac:dyDescent="0.25">
      <c r="C925" s="138"/>
      <c r="D925" s="139"/>
    </row>
    <row r="926" spans="3:4" x14ac:dyDescent="0.25">
      <c r="C926" s="138"/>
      <c r="D926" s="139"/>
    </row>
    <row r="927" spans="3:4" x14ac:dyDescent="0.25">
      <c r="C927" s="138"/>
      <c r="D927" s="139"/>
    </row>
    <row r="928" spans="3:4" x14ac:dyDescent="0.25">
      <c r="C928" s="138"/>
      <c r="D928" s="139"/>
    </row>
    <row r="929" spans="3:4" x14ac:dyDescent="0.25">
      <c r="C929" s="138"/>
      <c r="D929" s="139"/>
    </row>
    <row r="930" spans="3:4" x14ac:dyDescent="0.25">
      <c r="C930" s="138"/>
      <c r="D930" s="139"/>
    </row>
    <row r="931" spans="3:4" x14ac:dyDescent="0.25">
      <c r="C931" s="138"/>
      <c r="D931" s="139"/>
    </row>
    <row r="932" spans="3:4" x14ac:dyDescent="0.25">
      <c r="C932" s="138"/>
      <c r="D932" s="139"/>
    </row>
    <row r="933" spans="3:4" x14ac:dyDescent="0.25">
      <c r="C933" s="138"/>
      <c r="D933" s="139"/>
    </row>
    <row r="934" spans="3:4" x14ac:dyDescent="0.25">
      <c r="C934" s="138"/>
      <c r="D934" s="139"/>
    </row>
    <row r="935" spans="3:4" x14ac:dyDescent="0.25">
      <c r="C935" s="138"/>
      <c r="D935" s="139"/>
    </row>
    <row r="936" spans="3:4" x14ac:dyDescent="0.25">
      <c r="C936" s="138"/>
      <c r="D936" s="139"/>
    </row>
    <row r="937" spans="3:4" x14ac:dyDescent="0.25">
      <c r="C937" s="138"/>
      <c r="D937" s="139"/>
    </row>
    <row r="938" spans="3:4" x14ac:dyDescent="0.25">
      <c r="C938" s="138"/>
      <c r="D938" s="139"/>
    </row>
    <row r="939" spans="3:4" x14ac:dyDescent="0.25">
      <c r="C939" s="138"/>
      <c r="D939" s="139"/>
    </row>
    <row r="940" spans="3:4" x14ac:dyDescent="0.25">
      <c r="C940" s="138"/>
      <c r="D940" s="139"/>
    </row>
    <row r="941" spans="3:4" x14ac:dyDescent="0.25">
      <c r="C941" s="138"/>
      <c r="D941" s="139"/>
    </row>
    <row r="942" spans="3:4" x14ac:dyDescent="0.25">
      <c r="C942" s="138"/>
      <c r="D942" s="139"/>
    </row>
    <row r="943" spans="3:4" x14ac:dyDescent="0.25">
      <c r="C943" s="138"/>
      <c r="D943" s="139"/>
    </row>
    <row r="944" spans="3:4" x14ac:dyDescent="0.25">
      <c r="C944" s="138"/>
      <c r="D944" s="139"/>
    </row>
    <row r="945" spans="3:4" x14ac:dyDescent="0.25">
      <c r="C945" s="138"/>
      <c r="D945" s="139"/>
    </row>
    <row r="946" spans="3:4" x14ac:dyDescent="0.25">
      <c r="C946" s="138"/>
      <c r="D946" s="139"/>
    </row>
    <row r="947" spans="3:4" x14ac:dyDescent="0.25">
      <c r="C947" s="138"/>
      <c r="D947" s="139"/>
    </row>
    <row r="948" spans="3:4" x14ac:dyDescent="0.25">
      <c r="C948" s="138"/>
      <c r="D948" s="139"/>
    </row>
    <row r="949" spans="3:4" x14ac:dyDescent="0.25">
      <c r="C949" s="138"/>
      <c r="D949" s="139"/>
    </row>
    <row r="950" spans="3:4" x14ac:dyDescent="0.25">
      <c r="C950" s="138"/>
      <c r="D950" s="139"/>
    </row>
    <row r="951" spans="3:4" x14ac:dyDescent="0.25">
      <c r="C951" s="138"/>
      <c r="D951" s="139"/>
    </row>
    <row r="952" spans="3:4" x14ac:dyDescent="0.25">
      <c r="C952" s="138"/>
      <c r="D952" s="139"/>
    </row>
    <row r="953" spans="3:4" x14ac:dyDescent="0.25">
      <c r="C953" s="138"/>
      <c r="D953" s="139"/>
    </row>
    <row r="954" spans="3:4" x14ac:dyDescent="0.25">
      <c r="C954" s="138"/>
      <c r="D954" s="139"/>
    </row>
    <row r="955" spans="3:4" x14ac:dyDescent="0.25">
      <c r="C955" s="138"/>
      <c r="D955" s="139"/>
    </row>
    <row r="956" spans="3:4" x14ac:dyDescent="0.25">
      <c r="C956" s="138"/>
      <c r="D956" s="139"/>
    </row>
    <row r="957" spans="3:4" x14ac:dyDescent="0.25">
      <c r="C957" s="138"/>
      <c r="D957" s="139"/>
    </row>
    <row r="958" spans="3:4" x14ac:dyDescent="0.25">
      <c r="C958" s="138"/>
      <c r="D958" s="139"/>
    </row>
    <row r="959" spans="3:4" x14ac:dyDescent="0.25">
      <c r="C959" s="138"/>
      <c r="D959" s="139"/>
    </row>
    <row r="960" spans="3:4" x14ac:dyDescent="0.25">
      <c r="C960" s="138"/>
      <c r="D960" s="139"/>
    </row>
    <row r="961" spans="3:4" x14ac:dyDescent="0.25">
      <c r="C961" s="138"/>
      <c r="D961" s="139"/>
    </row>
    <row r="962" spans="3:4" x14ac:dyDescent="0.25">
      <c r="C962" s="138"/>
      <c r="D962" s="139"/>
    </row>
    <row r="963" spans="3:4" x14ac:dyDescent="0.25">
      <c r="C963" s="138"/>
      <c r="D963" s="139"/>
    </row>
    <row r="964" spans="3:4" x14ac:dyDescent="0.25">
      <c r="C964" s="138"/>
      <c r="D964" s="139"/>
    </row>
    <row r="965" spans="3:4" x14ac:dyDescent="0.25">
      <c r="C965" s="138"/>
      <c r="D965" s="139"/>
    </row>
    <row r="966" spans="3:4" x14ac:dyDescent="0.25">
      <c r="C966" s="138"/>
      <c r="D966" s="139"/>
    </row>
    <row r="967" spans="3:4" x14ac:dyDescent="0.25">
      <c r="C967" s="138"/>
      <c r="D967" s="139"/>
    </row>
    <row r="968" spans="3:4" x14ac:dyDescent="0.25">
      <c r="C968" s="138"/>
      <c r="D968" s="139"/>
    </row>
    <row r="969" spans="3:4" x14ac:dyDescent="0.25">
      <c r="C969" s="138"/>
      <c r="D969" s="139"/>
    </row>
    <row r="970" spans="3:4" x14ac:dyDescent="0.25">
      <c r="C970" s="138"/>
      <c r="D970" s="139"/>
    </row>
    <row r="971" spans="3:4" x14ac:dyDescent="0.25">
      <c r="C971" s="138"/>
      <c r="D971" s="139"/>
    </row>
    <row r="972" spans="3:4" x14ac:dyDescent="0.25">
      <c r="C972" s="138"/>
      <c r="D972" s="139"/>
    </row>
    <row r="973" spans="3:4" x14ac:dyDescent="0.25">
      <c r="C973" s="138"/>
      <c r="D973" s="139"/>
    </row>
    <row r="974" spans="3:4" x14ac:dyDescent="0.25">
      <c r="C974" s="138"/>
      <c r="D974" s="139"/>
    </row>
    <row r="975" spans="3:4" x14ac:dyDescent="0.25">
      <c r="C975" s="138"/>
      <c r="D975" s="139"/>
    </row>
    <row r="976" spans="3:4" x14ac:dyDescent="0.25">
      <c r="C976" s="138"/>
      <c r="D976" s="139"/>
    </row>
    <row r="977" spans="3:4" x14ac:dyDescent="0.25">
      <c r="C977" s="138"/>
      <c r="D977" s="139"/>
    </row>
    <row r="978" spans="3:4" x14ac:dyDescent="0.25">
      <c r="C978" s="138"/>
      <c r="D978" s="139"/>
    </row>
    <row r="979" spans="3:4" x14ac:dyDescent="0.25">
      <c r="C979" s="138"/>
      <c r="D979" s="139"/>
    </row>
    <row r="980" spans="3:4" x14ac:dyDescent="0.25">
      <c r="C980" s="138"/>
      <c r="D980" s="139"/>
    </row>
    <row r="981" spans="3:4" x14ac:dyDescent="0.25">
      <c r="C981" s="138"/>
      <c r="D981" s="139"/>
    </row>
    <row r="982" spans="3:4" x14ac:dyDescent="0.25">
      <c r="C982" s="138"/>
      <c r="D982" s="139"/>
    </row>
    <row r="983" spans="3:4" x14ac:dyDescent="0.25">
      <c r="C983" s="138"/>
      <c r="D983" s="139"/>
    </row>
    <row r="984" spans="3:4" x14ac:dyDescent="0.25">
      <c r="C984" s="138"/>
      <c r="D984" s="139"/>
    </row>
    <row r="985" spans="3:4" x14ac:dyDescent="0.25">
      <c r="C985" s="138"/>
      <c r="D985" s="139"/>
    </row>
    <row r="986" spans="3:4" x14ac:dyDescent="0.25">
      <c r="C986" s="138"/>
      <c r="D986" s="139"/>
    </row>
    <row r="987" spans="3:4" x14ac:dyDescent="0.25">
      <c r="C987" s="138"/>
      <c r="D987" s="139"/>
    </row>
    <row r="988" spans="3:4" x14ac:dyDescent="0.25">
      <c r="C988" s="138"/>
      <c r="D988" s="139"/>
    </row>
    <row r="989" spans="3:4" x14ac:dyDescent="0.25">
      <c r="C989" s="138"/>
      <c r="D989" s="139"/>
    </row>
    <row r="990" spans="3:4" x14ac:dyDescent="0.25">
      <c r="C990" s="138"/>
      <c r="D990" s="139"/>
    </row>
    <row r="991" spans="3:4" x14ac:dyDescent="0.25">
      <c r="C991" s="138"/>
      <c r="D991" s="139"/>
    </row>
    <row r="992" spans="3:4" x14ac:dyDescent="0.25">
      <c r="C992" s="138"/>
      <c r="D992" s="139"/>
    </row>
    <row r="993" spans="3:4" x14ac:dyDescent="0.25">
      <c r="C993" s="138"/>
      <c r="D993" s="139"/>
    </row>
    <row r="994" spans="3:4" x14ac:dyDescent="0.25">
      <c r="C994" s="138"/>
      <c r="D994" s="139"/>
    </row>
    <row r="995" spans="3:4" x14ac:dyDescent="0.25">
      <c r="C995" s="138"/>
      <c r="D995" s="139"/>
    </row>
    <row r="996" spans="3:4" x14ac:dyDescent="0.25">
      <c r="C996" s="138"/>
      <c r="D996" s="139"/>
    </row>
    <row r="997" spans="3:4" x14ac:dyDescent="0.25">
      <c r="C997" s="138"/>
      <c r="D997" s="139"/>
    </row>
    <row r="998" spans="3:4" x14ac:dyDescent="0.25">
      <c r="C998" s="138"/>
      <c r="D998" s="139"/>
    </row>
    <row r="999" spans="3:4" x14ac:dyDescent="0.25">
      <c r="C999" s="138"/>
      <c r="D999" s="139"/>
    </row>
  </sheetData>
  <sheetProtection algorithmName="SHA-512" hashValue="5xfZVCr3cH98GrWaMxxAvcUUzyObFlUNQ0X4SDVAnFGKHr/tvjk4j9tI478WbSEAFvgMRxuycHQY8DHRwAtkZw==" saltValue="Y4dcoo1KXOw/tI6QxmOq7w==" spinCount="100000" sheet="1" objects="1" scenarios="1" autoFilter="0"/>
  <autoFilter ref="A2:H100" xr:uid="{85B640F8-268F-440D-B4E6-E9EFB1AF398B}"/>
  <mergeCells count="1">
    <mergeCell ref="A1:H1"/>
  </mergeCells>
  <conditionalFormatting sqref="B16:B19">
    <cfRule type="duplicateValues" dxfId="4" priority="2"/>
  </conditionalFormatting>
  <conditionalFormatting sqref="B3:B15">
    <cfRule type="duplicateValues" dxfId="3" priority="1"/>
  </conditionalFormatting>
  <dataValidations count="1">
    <dataValidation type="list" allowBlank="1" showInputMessage="1" showErrorMessage="1" sqref="H3:H100" xr:uid="{2CAE332D-2AD1-4B49-AE63-29FF149AF42A}">
      <formula1>INDIRECT(J3)</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C03EA2B-C4CA-4EB4-8545-962CCA498201}">
          <x14:formula1>
            <xm:f>ciselniky!$A$10:$A$17</xm:f>
          </x14:formula1>
          <xm:sqref>A3:A100</xm:sqref>
        </x14:dataValidation>
        <x14:dataValidation type="list" allowBlank="1" showInputMessage="1" showErrorMessage="1" xr:uid="{6EDC018D-B310-4B7C-A8DF-62A3B85AB036}">
          <x14:formula1>
            <xm:f>Useky!$A$3:$A$1000</xm:f>
          </x14:formula1>
          <xm:sqref>F3:F100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BF335-79ED-4E54-8F96-928A47B354B4}">
  <sheetPr>
    <tabColor rgb="FFFFFF99"/>
  </sheetPr>
  <dimension ref="A1:P100"/>
  <sheetViews>
    <sheetView zoomScaleNormal="100" workbookViewId="0">
      <pane ySplit="2" topLeftCell="A3" activePane="bottomLeft" state="frozen"/>
      <selection pane="bottomLeft" activeCell="A3" sqref="A3"/>
    </sheetView>
  </sheetViews>
  <sheetFormatPr defaultRowHeight="15" x14ac:dyDescent="0.25"/>
  <cols>
    <col min="1" max="1" width="9.140625" style="9"/>
    <col min="2" max="3" width="50.7109375" style="155" customWidth="1"/>
    <col min="4" max="4" width="11.7109375" style="9" customWidth="1"/>
    <col min="5" max="5" width="24.42578125" style="155" customWidth="1"/>
    <col min="6" max="6" width="30.28515625" style="155" customWidth="1"/>
    <col min="7" max="7" width="29.140625" style="155" customWidth="1"/>
    <col min="8" max="8" width="12.42578125" style="159" hidden="1" customWidth="1"/>
    <col min="9" max="9" width="11.28515625" style="155" hidden="1" customWidth="1"/>
    <col min="10" max="10" width="13.5703125" style="155" hidden="1" customWidth="1"/>
    <col min="11" max="12" width="20.7109375" style="160" customWidth="1"/>
    <col min="13" max="13" width="9.140625" style="9"/>
    <col min="14" max="14" width="9.140625" style="9" hidden="1" customWidth="1"/>
    <col min="15" max="15" width="65.5703125" style="9" hidden="1" customWidth="1"/>
    <col min="16" max="16" width="0" style="9" hidden="1" customWidth="1"/>
    <col min="17" max="16384" width="9.140625" style="9"/>
  </cols>
  <sheetData>
    <row r="1" spans="1:16" x14ac:dyDescent="0.25">
      <c r="A1" s="183" t="s">
        <v>146</v>
      </c>
      <c r="B1" s="183"/>
      <c r="C1" s="183"/>
      <c r="D1" s="183"/>
      <c r="E1" s="183"/>
      <c r="F1" s="183"/>
      <c r="G1" s="183"/>
      <c r="H1" s="183"/>
      <c r="I1" s="183"/>
      <c r="J1" s="183"/>
      <c r="K1" s="183"/>
      <c r="L1" s="183"/>
    </row>
    <row r="2" spans="1:16" s="132" customFormat="1" ht="30" x14ac:dyDescent="0.25">
      <c r="A2" s="131" t="s">
        <v>148</v>
      </c>
      <c r="B2" s="156" t="s">
        <v>152</v>
      </c>
      <c r="C2" s="156" t="s">
        <v>155</v>
      </c>
      <c r="D2" s="131" t="s">
        <v>157</v>
      </c>
      <c r="E2" s="156" t="s">
        <v>160</v>
      </c>
      <c r="F2" s="154" t="s">
        <v>164</v>
      </c>
      <c r="G2" s="156" t="s">
        <v>169</v>
      </c>
      <c r="H2" s="158" t="s">
        <v>173</v>
      </c>
      <c r="I2" s="156" t="s">
        <v>251</v>
      </c>
      <c r="J2" s="156" t="s">
        <v>175</v>
      </c>
      <c r="K2" s="229" t="s">
        <v>176</v>
      </c>
      <c r="L2" s="229" t="s">
        <v>178</v>
      </c>
      <c r="N2" s="133" t="s">
        <v>252</v>
      </c>
      <c r="O2" s="133" t="s">
        <v>253</v>
      </c>
    </row>
    <row r="3" spans="1:16" x14ac:dyDescent="0.25">
      <c r="A3" s="9" t="str">
        <f>IF(B3&lt;&gt;0,1,"")</f>
        <v/>
      </c>
      <c r="D3" s="9" t="str">
        <f t="shared" ref="D3:D11" si="0">IF(C3="","",IF((COUNTIF(N3,"CO"))+(COUNTIF(N3,"PB"))+(COUNTIF(N3,"ODB"))+(COUNTIF(N3,"BTS")),"BH","AN"))</f>
        <v/>
      </c>
      <c r="N3" s="9" t="str">
        <f>_xlfn.XLOOKUP(C3,Body!B:B,Body!A:A,"",0)</f>
        <v>BODY</v>
      </c>
      <c r="O3" s="9" t="str">
        <f>_xlfn.CONCAT(E3,"  -  ",F3,"  -  ",G3)</f>
        <v xml:space="preserve">  -    -  </v>
      </c>
      <c r="P3" s="9" t="str">
        <f>IF(AND(L3&gt;(K3*0.8),OR(F3="Výstavba - přípolož/koord.",F3="Jiné - sdílená infra./IRU",F3="Jiné - Koupě")),"PŘEKROČENO","NEPŘEKROČENO")</f>
        <v>NEPŘEKROČENO</v>
      </c>
    </row>
    <row r="4" spans="1:16" x14ac:dyDescent="0.25">
      <c r="A4" s="9" t="str">
        <f>IF(B4&lt;&gt;0,A3+1,"")</f>
        <v/>
      </c>
      <c r="D4" s="9" t="str">
        <f t="shared" si="0"/>
        <v/>
      </c>
      <c r="N4" s="9" t="str">
        <f>_xlfn.XLOOKUP(C4,Body!B:B,Body!A:A,"",0)</f>
        <v>BODY</v>
      </c>
      <c r="O4" s="9" t="str">
        <f t="shared" ref="O4:O67" si="1">_xlfn.CONCAT(E4,"  -  ",F4,"  -  ",G4)</f>
        <v xml:space="preserve">  -    -  </v>
      </c>
      <c r="P4" s="9" t="str">
        <f t="shared" ref="P4:P67" si="2">IF(AND(L4&gt;(K4*0.8),OR(F4="Výstavba - přípolož/koord.",F4="Jiné - sdílená infra./IRU",F4="Jiné - Koupě")),"PŘEKROČENO","NEPŘEKROČENO")</f>
        <v>NEPŘEKROČENO</v>
      </c>
    </row>
    <row r="5" spans="1:16" x14ac:dyDescent="0.25">
      <c r="A5" s="9" t="str">
        <f t="shared" ref="A5:A13" si="3">IF(B5&lt;&gt;0,A4+1,"")</f>
        <v/>
      </c>
      <c r="D5" s="9" t="str">
        <f t="shared" si="0"/>
        <v/>
      </c>
      <c r="N5" s="9" t="str">
        <f>_xlfn.XLOOKUP(C5,Body!B:B,Body!A:A,"",0)</f>
        <v>BODY</v>
      </c>
      <c r="O5" s="9" t="str">
        <f t="shared" si="1"/>
        <v xml:space="preserve">  -    -  </v>
      </c>
      <c r="P5" s="9" t="str">
        <f t="shared" si="2"/>
        <v>NEPŘEKROČENO</v>
      </c>
    </row>
    <row r="6" spans="1:16" x14ac:dyDescent="0.25">
      <c r="A6" s="9" t="str">
        <f t="shared" si="3"/>
        <v/>
      </c>
      <c r="D6" s="9" t="str">
        <f t="shared" si="0"/>
        <v/>
      </c>
      <c r="N6" s="9" t="str">
        <f>_xlfn.XLOOKUP(C6,Body!B:B,Body!A:A,"",0)</f>
        <v>BODY</v>
      </c>
      <c r="O6" s="9" t="str">
        <f t="shared" si="1"/>
        <v xml:space="preserve">  -    -  </v>
      </c>
      <c r="P6" s="9" t="str">
        <f t="shared" si="2"/>
        <v>NEPŘEKROČENO</v>
      </c>
    </row>
    <row r="7" spans="1:16" x14ac:dyDescent="0.25">
      <c r="A7" s="9" t="str">
        <f t="shared" si="3"/>
        <v/>
      </c>
      <c r="D7" s="9" t="str">
        <f t="shared" si="0"/>
        <v/>
      </c>
      <c r="N7" s="9" t="str">
        <f>_xlfn.XLOOKUP(C7,Body!B:B,Body!A:A,"",0)</f>
        <v>BODY</v>
      </c>
      <c r="O7" s="9" t="str">
        <f t="shared" si="1"/>
        <v xml:space="preserve">  -    -  </v>
      </c>
      <c r="P7" s="9" t="str">
        <f t="shared" si="2"/>
        <v>NEPŘEKROČENO</v>
      </c>
    </row>
    <row r="8" spans="1:16" x14ac:dyDescent="0.25">
      <c r="A8" s="9" t="str">
        <f t="shared" si="3"/>
        <v/>
      </c>
      <c r="D8" s="9" t="str">
        <f t="shared" si="0"/>
        <v/>
      </c>
      <c r="N8" s="9" t="str">
        <f>_xlfn.XLOOKUP(C8,Body!B:B,Body!A:A,"",0)</f>
        <v>BODY</v>
      </c>
      <c r="O8" s="9" t="str">
        <f t="shared" si="1"/>
        <v xml:space="preserve">  -    -  </v>
      </c>
      <c r="P8" s="9" t="str">
        <f t="shared" si="2"/>
        <v>NEPŘEKROČENO</v>
      </c>
    </row>
    <row r="9" spans="1:16" x14ac:dyDescent="0.25">
      <c r="A9" s="9" t="str">
        <f t="shared" si="3"/>
        <v/>
      </c>
      <c r="D9" s="9" t="str">
        <f t="shared" si="0"/>
        <v/>
      </c>
      <c r="N9" s="9" t="str">
        <f>_xlfn.XLOOKUP(C9,Body!B:B,Body!A:A,"",0)</f>
        <v>BODY</v>
      </c>
      <c r="O9" s="9" t="str">
        <f t="shared" si="1"/>
        <v xml:space="preserve">  -    -  </v>
      </c>
      <c r="P9" s="9" t="str">
        <f t="shared" si="2"/>
        <v>NEPŘEKROČENO</v>
      </c>
    </row>
    <row r="10" spans="1:16" x14ac:dyDescent="0.25">
      <c r="A10" s="9" t="str">
        <f t="shared" si="3"/>
        <v/>
      </c>
      <c r="D10" s="9" t="str">
        <f t="shared" si="0"/>
        <v/>
      </c>
      <c r="N10" s="9" t="str">
        <f>_xlfn.XLOOKUP(C10,Body!B:B,Body!A:A,"",0)</f>
        <v>BODY</v>
      </c>
      <c r="O10" s="9" t="str">
        <f t="shared" si="1"/>
        <v xml:space="preserve">  -    -  </v>
      </c>
      <c r="P10" s="9" t="str">
        <f t="shared" si="2"/>
        <v>NEPŘEKROČENO</v>
      </c>
    </row>
    <row r="11" spans="1:16" x14ac:dyDescent="0.25">
      <c r="A11" s="9" t="str">
        <f t="shared" si="3"/>
        <v/>
      </c>
      <c r="D11" s="9" t="str">
        <f t="shared" si="0"/>
        <v/>
      </c>
      <c r="N11" s="9" t="str">
        <f>_xlfn.XLOOKUP(C11,Body!B:B,Body!A:A,"",0)</f>
        <v>BODY</v>
      </c>
      <c r="O11" s="9" t="str">
        <f t="shared" si="1"/>
        <v xml:space="preserve">  -    -  </v>
      </c>
      <c r="P11" s="9" t="str">
        <f t="shared" si="2"/>
        <v>NEPŘEKROČENO</v>
      </c>
    </row>
    <row r="12" spans="1:16" x14ac:dyDescent="0.25">
      <c r="A12" s="9" t="str">
        <f t="shared" si="3"/>
        <v/>
      </c>
      <c r="D12" s="9" t="str">
        <f t="shared" ref="D12:D40" si="4">IF(C12="","",IF((COUNTIF(N12,"CO"))+(COUNTIF(N12,"PB"))+(COUNTIF(N12,"ODB"))+(COUNTIF(N12,"BTS")),"BH","AN"))</f>
        <v/>
      </c>
      <c r="N12" s="9" t="str">
        <f>_xlfn.XLOOKUP(C12,Body!B:B,Body!A:A,"",0)</f>
        <v>BODY</v>
      </c>
      <c r="O12" s="9" t="str">
        <f t="shared" si="1"/>
        <v xml:space="preserve">  -    -  </v>
      </c>
      <c r="P12" s="9" t="str">
        <f t="shared" si="2"/>
        <v>NEPŘEKROČENO</v>
      </c>
    </row>
    <row r="13" spans="1:16" x14ac:dyDescent="0.25">
      <c r="A13" s="9" t="str">
        <f t="shared" si="3"/>
        <v/>
      </c>
      <c r="D13" s="9" t="str">
        <f t="shared" si="4"/>
        <v/>
      </c>
      <c r="N13" s="9" t="str">
        <f>_xlfn.XLOOKUP(C13,Body!B:B,Body!A:A,"",0)</f>
        <v>BODY</v>
      </c>
      <c r="O13" s="9" t="str">
        <f t="shared" si="1"/>
        <v xml:space="preserve">  -    -  </v>
      </c>
      <c r="P13" s="9" t="str">
        <f t="shared" si="2"/>
        <v>NEPŘEKROČENO</v>
      </c>
    </row>
    <row r="14" spans="1:16" x14ac:dyDescent="0.25">
      <c r="A14" s="9" t="str">
        <f t="shared" ref="A14:A68" si="5">IF(B14&lt;&gt;0,A13+1,"")</f>
        <v/>
      </c>
      <c r="D14" s="9" t="str">
        <f t="shared" si="4"/>
        <v/>
      </c>
      <c r="N14" s="9" t="str">
        <f>_xlfn.XLOOKUP(C14,Body!B:B,Body!A:A,"",0)</f>
        <v>BODY</v>
      </c>
      <c r="O14" s="9" t="str">
        <f t="shared" si="1"/>
        <v xml:space="preserve">  -    -  </v>
      </c>
      <c r="P14" s="9" t="str">
        <f t="shared" si="2"/>
        <v>NEPŘEKROČENO</v>
      </c>
    </row>
    <row r="15" spans="1:16" x14ac:dyDescent="0.25">
      <c r="A15" s="9" t="str">
        <f t="shared" si="5"/>
        <v/>
      </c>
      <c r="D15" s="9" t="str">
        <f t="shared" si="4"/>
        <v/>
      </c>
      <c r="N15" s="9" t="str">
        <f>_xlfn.XLOOKUP(C15,Body!B:B,Body!A:A,"",0)</f>
        <v>BODY</v>
      </c>
      <c r="O15" s="9" t="str">
        <f t="shared" si="1"/>
        <v xml:space="preserve">  -    -  </v>
      </c>
      <c r="P15" s="9" t="str">
        <f t="shared" si="2"/>
        <v>NEPŘEKROČENO</v>
      </c>
    </row>
    <row r="16" spans="1:16" x14ac:dyDescent="0.25">
      <c r="A16" s="9" t="str">
        <f t="shared" si="5"/>
        <v/>
      </c>
      <c r="D16" s="9" t="str">
        <f t="shared" si="4"/>
        <v/>
      </c>
      <c r="N16" s="9" t="str">
        <f>_xlfn.XLOOKUP(C16,Body!B:B,Body!A:A,"",0)</f>
        <v>BODY</v>
      </c>
      <c r="O16" s="9" t="str">
        <f t="shared" si="1"/>
        <v xml:space="preserve">  -    -  </v>
      </c>
      <c r="P16" s="9" t="str">
        <f t="shared" si="2"/>
        <v>NEPŘEKROČENO</v>
      </c>
    </row>
    <row r="17" spans="1:16" x14ac:dyDescent="0.25">
      <c r="A17" s="9" t="str">
        <f t="shared" si="5"/>
        <v/>
      </c>
      <c r="D17" s="9" t="str">
        <f t="shared" si="4"/>
        <v/>
      </c>
      <c r="N17" s="9" t="str">
        <f>_xlfn.XLOOKUP(C17,Body!B:B,Body!A:A,"",0)</f>
        <v>BODY</v>
      </c>
      <c r="O17" s="9" t="str">
        <f t="shared" si="1"/>
        <v xml:space="preserve">  -    -  </v>
      </c>
      <c r="P17" s="9" t="str">
        <f t="shared" si="2"/>
        <v>NEPŘEKROČENO</v>
      </c>
    </row>
    <row r="18" spans="1:16" x14ac:dyDescent="0.25">
      <c r="A18" s="9" t="str">
        <f t="shared" si="5"/>
        <v/>
      </c>
      <c r="D18" s="9" t="str">
        <f t="shared" si="4"/>
        <v/>
      </c>
      <c r="N18" s="9" t="str">
        <f>_xlfn.XLOOKUP(C18,Body!B:B,Body!A:A,"",0)</f>
        <v>BODY</v>
      </c>
      <c r="O18" s="9" t="str">
        <f t="shared" si="1"/>
        <v xml:space="preserve">  -    -  </v>
      </c>
      <c r="P18" s="9" t="str">
        <f t="shared" si="2"/>
        <v>NEPŘEKROČENO</v>
      </c>
    </row>
    <row r="19" spans="1:16" x14ac:dyDescent="0.25">
      <c r="A19" s="9" t="str">
        <f t="shared" si="5"/>
        <v/>
      </c>
      <c r="D19" s="9" t="str">
        <f t="shared" si="4"/>
        <v/>
      </c>
      <c r="N19" s="9" t="str">
        <f>_xlfn.XLOOKUP(C19,Body!B:B,Body!A:A,"",0)</f>
        <v>BODY</v>
      </c>
      <c r="O19" s="9" t="str">
        <f t="shared" si="1"/>
        <v xml:space="preserve">  -    -  </v>
      </c>
      <c r="P19" s="9" t="str">
        <f t="shared" si="2"/>
        <v>NEPŘEKROČENO</v>
      </c>
    </row>
    <row r="20" spans="1:16" x14ac:dyDescent="0.25">
      <c r="A20" s="9" t="str">
        <f t="shared" si="5"/>
        <v/>
      </c>
      <c r="D20" s="9" t="str">
        <f t="shared" si="4"/>
        <v/>
      </c>
      <c r="N20" s="9" t="str">
        <f>_xlfn.XLOOKUP(C20,Body!B:B,Body!A:A,"",0)</f>
        <v>BODY</v>
      </c>
      <c r="O20" s="9" t="str">
        <f t="shared" si="1"/>
        <v xml:space="preserve">  -    -  </v>
      </c>
      <c r="P20" s="9" t="str">
        <f t="shared" si="2"/>
        <v>NEPŘEKROČENO</v>
      </c>
    </row>
    <row r="21" spans="1:16" x14ac:dyDescent="0.25">
      <c r="A21" s="9" t="str">
        <f t="shared" si="5"/>
        <v/>
      </c>
      <c r="D21" s="9" t="str">
        <f t="shared" si="4"/>
        <v/>
      </c>
      <c r="N21" s="9" t="str">
        <f>_xlfn.XLOOKUP(C21,Body!B:B,Body!A:A,"",0)</f>
        <v>BODY</v>
      </c>
      <c r="O21" s="9" t="str">
        <f t="shared" si="1"/>
        <v xml:space="preserve">  -    -  </v>
      </c>
      <c r="P21" s="9" t="str">
        <f t="shared" si="2"/>
        <v>NEPŘEKROČENO</v>
      </c>
    </row>
    <row r="22" spans="1:16" x14ac:dyDescent="0.25">
      <c r="A22" s="9" t="str">
        <f t="shared" si="5"/>
        <v/>
      </c>
      <c r="D22" s="9" t="str">
        <f t="shared" si="4"/>
        <v/>
      </c>
      <c r="N22" s="9" t="str">
        <f>_xlfn.XLOOKUP(C22,Body!B:B,Body!A:A,"",0)</f>
        <v>BODY</v>
      </c>
      <c r="O22" s="9" t="str">
        <f t="shared" si="1"/>
        <v xml:space="preserve">  -    -  </v>
      </c>
      <c r="P22" s="9" t="str">
        <f t="shared" si="2"/>
        <v>NEPŘEKROČENO</v>
      </c>
    </row>
    <row r="23" spans="1:16" x14ac:dyDescent="0.25">
      <c r="A23" s="9" t="str">
        <f t="shared" si="5"/>
        <v/>
      </c>
      <c r="D23" s="9" t="str">
        <f t="shared" si="4"/>
        <v/>
      </c>
      <c r="N23" s="9" t="str">
        <f>_xlfn.XLOOKUP(C23,Body!B:B,Body!A:A,"",0)</f>
        <v>BODY</v>
      </c>
      <c r="O23" s="9" t="str">
        <f t="shared" si="1"/>
        <v xml:space="preserve">  -    -  </v>
      </c>
      <c r="P23" s="9" t="str">
        <f t="shared" si="2"/>
        <v>NEPŘEKROČENO</v>
      </c>
    </row>
    <row r="24" spans="1:16" x14ac:dyDescent="0.25">
      <c r="A24" s="9" t="str">
        <f t="shared" si="5"/>
        <v/>
      </c>
      <c r="D24" s="9" t="str">
        <f t="shared" si="4"/>
        <v/>
      </c>
      <c r="N24" s="9" t="str">
        <f>_xlfn.XLOOKUP(C24,Body!B:B,Body!A:A,"",0)</f>
        <v>BODY</v>
      </c>
      <c r="O24" s="9" t="str">
        <f t="shared" si="1"/>
        <v xml:space="preserve">  -    -  </v>
      </c>
      <c r="P24" s="9" t="str">
        <f t="shared" si="2"/>
        <v>NEPŘEKROČENO</v>
      </c>
    </row>
    <row r="25" spans="1:16" x14ac:dyDescent="0.25">
      <c r="A25" s="9" t="str">
        <f t="shared" si="5"/>
        <v/>
      </c>
      <c r="D25" s="9" t="str">
        <f t="shared" si="4"/>
        <v/>
      </c>
      <c r="N25" s="9" t="str">
        <f>_xlfn.XLOOKUP(C25,Body!B:B,Body!A:A,"",0)</f>
        <v>BODY</v>
      </c>
      <c r="O25" s="9" t="str">
        <f t="shared" si="1"/>
        <v xml:space="preserve">  -    -  </v>
      </c>
      <c r="P25" s="9" t="str">
        <f t="shared" si="2"/>
        <v>NEPŘEKROČENO</v>
      </c>
    </row>
    <row r="26" spans="1:16" x14ac:dyDescent="0.25">
      <c r="A26" s="9" t="str">
        <f t="shared" si="5"/>
        <v/>
      </c>
      <c r="D26" s="9" t="str">
        <f t="shared" si="4"/>
        <v/>
      </c>
      <c r="N26" s="9" t="str">
        <f>_xlfn.XLOOKUP(C26,Body!B:B,Body!A:A,"",0)</f>
        <v>BODY</v>
      </c>
      <c r="O26" s="9" t="str">
        <f t="shared" si="1"/>
        <v xml:space="preserve">  -    -  </v>
      </c>
      <c r="P26" s="9" t="str">
        <f t="shared" si="2"/>
        <v>NEPŘEKROČENO</v>
      </c>
    </row>
    <row r="27" spans="1:16" x14ac:dyDescent="0.25">
      <c r="A27" s="9" t="str">
        <f t="shared" si="5"/>
        <v/>
      </c>
      <c r="D27" s="9" t="str">
        <f t="shared" si="4"/>
        <v/>
      </c>
      <c r="N27" s="9" t="str">
        <f>_xlfn.XLOOKUP(C27,Body!B:B,Body!A:A,"",0)</f>
        <v>BODY</v>
      </c>
      <c r="O27" s="9" t="str">
        <f t="shared" si="1"/>
        <v xml:space="preserve">  -    -  </v>
      </c>
      <c r="P27" s="9" t="str">
        <f t="shared" si="2"/>
        <v>NEPŘEKROČENO</v>
      </c>
    </row>
    <row r="28" spans="1:16" x14ac:dyDescent="0.25">
      <c r="A28" s="9" t="str">
        <f t="shared" si="5"/>
        <v/>
      </c>
      <c r="D28" s="9" t="str">
        <f t="shared" si="4"/>
        <v/>
      </c>
      <c r="N28" s="9" t="str">
        <f>_xlfn.XLOOKUP(C28,Body!B:B,Body!A:A,"",0)</f>
        <v>BODY</v>
      </c>
      <c r="O28" s="9" t="str">
        <f t="shared" si="1"/>
        <v xml:space="preserve">  -    -  </v>
      </c>
      <c r="P28" s="9" t="str">
        <f t="shared" si="2"/>
        <v>NEPŘEKROČENO</v>
      </c>
    </row>
    <row r="29" spans="1:16" x14ac:dyDescent="0.25">
      <c r="A29" s="9" t="str">
        <f t="shared" si="5"/>
        <v/>
      </c>
      <c r="D29" s="9" t="str">
        <f t="shared" si="4"/>
        <v/>
      </c>
      <c r="N29" s="9" t="str">
        <f>_xlfn.XLOOKUP(C29,Body!B:B,Body!A:A,"",0)</f>
        <v>BODY</v>
      </c>
      <c r="O29" s="9" t="str">
        <f t="shared" si="1"/>
        <v xml:space="preserve">  -    -  </v>
      </c>
      <c r="P29" s="9" t="str">
        <f t="shared" si="2"/>
        <v>NEPŘEKROČENO</v>
      </c>
    </row>
    <row r="30" spans="1:16" x14ac:dyDescent="0.25">
      <c r="A30" s="9" t="str">
        <f t="shared" si="5"/>
        <v/>
      </c>
      <c r="D30" s="9" t="str">
        <f t="shared" si="4"/>
        <v/>
      </c>
      <c r="N30" s="9" t="str">
        <f>_xlfn.XLOOKUP(C30,Body!B:B,Body!A:A,"",0)</f>
        <v>BODY</v>
      </c>
      <c r="O30" s="9" t="str">
        <f t="shared" si="1"/>
        <v xml:space="preserve">  -    -  </v>
      </c>
      <c r="P30" s="9" t="str">
        <f t="shared" si="2"/>
        <v>NEPŘEKROČENO</v>
      </c>
    </row>
    <row r="31" spans="1:16" x14ac:dyDescent="0.25">
      <c r="A31" s="9" t="str">
        <f t="shared" si="5"/>
        <v/>
      </c>
      <c r="D31" s="9" t="str">
        <f t="shared" si="4"/>
        <v/>
      </c>
      <c r="N31" s="9" t="str">
        <f>_xlfn.XLOOKUP(C31,Body!B:B,Body!A:A,"",0)</f>
        <v>BODY</v>
      </c>
      <c r="O31" s="9" t="str">
        <f t="shared" si="1"/>
        <v xml:space="preserve">  -    -  </v>
      </c>
      <c r="P31" s="9" t="str">
        <f t="shared" si="2"/>
        <v>NEPŘEKROČENO</v>
      </c>
    </row>
    <row r="32" spans="1:16" x14ac:dyDescent="0.25">
      <c r="A32" s="9" t="str">
        <f t="shared" si="5"/>
        <v/>
      </c>
      <c r="D32" s="9" t="str">
        <f t="shared" si="4"/>
        <v/>
      </c>
      <c r="N32" s="9" t="str">
        <f>_xlfn.XLOOKUP(C32,Body!B:B,Body!A:A,"",0)</f>
        <v>BODY</v>
      </c>
      <c r="O32" s="9" t="str">
        <f t="shared" si="1"/>
        <v xml:space="preserve">  -    -  </v>
      </c>
      <c r="P32" s="9" t="str">
        <f t="shared" si="2"/>
        <v>NEPŘEKROČENO</v>
      </c>
    </row>
    <row r="33" spans="1:16" x14ac:dyDescent="0.25">
      <c r="D33" s="9" t="str">
        <f t="shared" si="4"/>
        <v/>
      </c>
      <c r="N33" s="9" t="str">
        <f>_xlfn.XLOOKUP(C33,Body!B:B,Body!A:A,"",0)</f>
        <v>BODY</v>
      </c>
      <c r="O33" s="9" t="str">
        <f t="shared" si="1"/>
        <v xml:space="preserve">  -    -  </v>
      </c>
      <c r="P33" s="9" t="str">
        <f t="shared" si="2"/>
        <v>NEPŘEKROČENO</v>
      </c>
    </row>
    <row r="34" spans="1:16" x14ac:dyDescent="0.25">
      <c r="A34" s="9" t="str">
        <f t="shared" si="5"/>
        <v/>
      </c>
      <c r="D34" s="9" t="str">
        <f t="shared" si="4"/>
        <v/>
      </c>
      <c r="N34" s="9" t="str">
        <f>_xlfn.XLOOKUP(C34,Body!B:B,Body!A:A,"",0)</f>
        <v>BODY</v>
      </c>
      <c r="O34" s="9" t="str">
        <f t="shared" si="1"/>
        <v xml:space="preserve">  -    -  </v>
      </c>
      <c r="P34" s="9" t="str">
        <f t="shared" si="2"/>
        <v>NEPŘEKROČENO</v>
      </c>
    </row>
    <row r="35" spans="1:16" x14ac:dyDescent="0.25">
      <c r="A35" s="9" t="str">
        <f t="shared" si="5"/>
        <v/>
      </c>
      <c r="D35" s="9" t="str">
        <f t="shared" si="4"/>
        <v/>
      </c>
      <c r="N35" s="9" t="str">
        <f>_xlfn.XLOOKUP(C35,Body!B:B,Body!A:A,"",0)</f>
        <v>BODY</v>
      </c>
      <c r="O35" s="9" t="str">
        <f t="shared" si="1"/>
        <v xml:space="preserve">  -    -  </v>
      </c>
      <c r="P35" s="9" t="str">
        <f t="shared" si="2"/>
        <v>NEPŘEKROČENO</v>
      </c>
    </row>
    <row r="36" spans="1:16" x14ac:dyDescent="0.25">
      <c r="A36" s="9" t="str">
        <f t="shared" si="5"/>
        <v/>
      </c>
      <c r="D36" s="9" t="str">
        <f t="shared" si="4"/>
        <v/>
      </c>
      <c r="N36" s="9" t="str">
        <f>_xlfn.XLOOKUP(C36,Body!B:B,Body!A:A,"",0)</f>
        <v>BODY</v>
      </c>
      <c r="O36" s="9" t="str">
        <f t="shared" si="1"/>
        <v xml:space="preserve">  -    -  </v>
      </c>
      <c r="P36" s="9" t="str">
        <f t="shared" si="2"/>
        <v>NEPŘEKROČENO</v>
      </c>
    </row>
    <row r="37" spans="1:16" x14ac:dyDescent="0.25">
      <c r="A37" s="9" t="str">
        <f t="shared" si="5"/>
        <v/>
      </c>
      <c r="D37" s="9" t="str">
        <f t="shared" si="4"/>
        <v/>
      </c>
      <c r="N37" s="9" t="str">
        <f>_xlfn.XLOOKUP(C37,Body!B:B,Body!A:A,"",0)</f>
        <v>BODY</v>
      </c>
      <c r="O37" s="9" t="str">
        <f t="shared" si="1"/>
        <v xml:space="preserve">  -    -  </v>
      </c>
      <c r="P37" s="9" t="str">
        <f t="shared" si="2"/>
        <v>NEPŘEKROČENO</v>
      </c>
    </row>
    <row r="38" spans="1:16" x14ac:dyDescent="0.25">
      <c r="A38" s="9" t="str">
        <f t="shared" si="5"/>
        <v/>
      </c>
      <c r="D38" s="9" t="str">
        <f t="shared" si="4"/>
        <v/>
      </c>
      <c r="N38" s="9" t="str">
        <f>_xlfn.XLOOKUP(C38,Body!B:B,Body!A:A,"",0)</f>
        <v>BODY</v>
      </c>
      <c r="O38" s="9" t="str">
        <f t="shared" si="1"/>
        <v xml:space="preserve">  -    -  </v>
      </c>
      <c r="P38" s="9" t="str">
        <f t="shared" si="2"/>
        <v>NEPŘEKROČENO</v>
      </c>
    </row>
    <row r="39" spans="1:16" x14ac:dyDescent="0.25">
      <c r="A39" s="9" t="str">
        <f t="shared" si="5"/>
        <v/>
      </c>
      <c r="D39" s="9" t="str">
        <f t="shared" si="4"/>
        <v/>
      </c>
      <c r="N39" s="9" t="str">
        <f>_xlfn.XLOOKUP(C39,Body!B:B,Body!A:A,"",0)</f>
        <v>BODY</v>
      </c>
      <c r="O39" s="9" t="str">
        <f t="shared" si="1"/>
        <v xml:space="preserve">  -    -  </v>
      </c>
      <c r="P39" s="9" t="str">
        <f t="shared" si="2"/>
        <v>NEPŘEKROČENO</v>
      </c>
    </row>
    <row r="40" spans="1:16" x14ac:dyDescent="0.25">
      <c r="A40" s="9" t="str">
        <f t="shared" si="5"/>
        <v/>
      </c>
      <c r="D40" s="9" t="str">
        <f t="shared" si="4"/>
        <v/>
      </c>
      <c r="N40" s="9" t="str">
        <f>_xlfn.XLOOKUP(C40,Body!B:B,Body!A:A,"",0)</f>
        <v>BODY</v>
      </c>
      <c r="O40" s="9" t="str">
        <f t="shared" si="1"/>
        <v xml:space="preserve">  -    -  </v>
      </c>
      <c r="P40" s="9" t="str">
        <f t="shared" si="2"/>
        <v>NEPŘEKROČENO</v>
      </c>
    </row>
    <row r="41" spans="1:16" x14ac:dyDescent="0.25">
      <c r="A41" s="9" t="str">
        <f t="shared" si="5"/>
        <v/>
      </c>
      <c r="D41" s="9" t="str">
        <f t="shared" ref="D41:D67" si="6">IF(C41="","",IF((COUNTIF(N41,"CO"))+(COUNTIF(N41,"PB")),"BH","AN"))</f>
        <v/>
      </c>
      <c r="N41" s="9" t="str">
        <f>_xlfn.XLOOKUP(C41,Body!B:B,Body!A:A,"",0)</f>
        <v>BODY</v>
      </c>
      <c r="O41" s="9" t="str">
        <f t="shared" si="1"/>
        <v xml:space="preserve">  -    -  </v>
      </c>
      <c r="P41" s="9" t="str">
        <f t="shared" si="2"/>
        <v>NEPŘEKROČENO</v>
      </c>
    </row>
    <row r="42" spans="1:16" x14ac:dyDescent="0.25">
      <c r="A42" s="9" t="str">
        <f t="shared" si="5"/>
        <v/>
      </c>
      <c r="D42" s="9" t="str">
        <f t="shared" si="6"/>
        <v/>
      </c>
      <c r="N42" s="9" t="str">
        <f>_xlfn.XLOOKUP(C42,Body!B:B,Body!A:A,"",0)</f>
        <v>BODY</v>
      </c>
      <c r="O42" s="9" t="str">
        <f t="shared" si="1"/>
        <v xml:space="preserve">  -    -  </v>
      </c>
      <c r="P42" s="9" t="str">
        <f t="shared" si="2"/>
        <v>NEPŘEKROČENO</v>
      </c>
    </row>
    <row r="43" spans="1:16" x14ac:dyDescent="0.25">
      <c r="A43" s="9" t="str">
        <f t="shared" si="5"/>
        <v/>
      </c>
      <c r="D43" s="9" t="str">
        <f t="shared" si="6"/>
        <v/>
      </c>
      <c r="N43" s="9" t="str">
        <f>_xlfn.XLOOKUP(C43,Body!B:B,Body!A:A,"",0)</f>
        <v>BODY</v>
      </c>
      <c r="O43" s="9" t="str">
        <f t="shared" si="1"/>
        <v xml:space="preserve">  -    -  </v>
      </c>
      <c r="P43" s="9" t="str">
        <f t="shared" si="2"/>
        <v>NEPŘEKROČENO</v>
      </c>
    </row>
    <row r="44" spans="1:16" x14ac:dyDescent="0.25">
      <c r="A44" s="9" t="str">
        <f t="shared" si="5"/>
        <v/>
      </c>
      <c r="D44" s="9" t="str">
        <f t="shared" si="6"/>
        <v/>
      </c>
      <c r="N44" s="9" t="str">
        <f>_xlfn.XLOOKUP(C44,Body!B:B,Body!A:A,"",0)</f>
        <v>BODY</v>
      </c>
      <c r="O44" s="9" t="str">
        <f t="shared" si="1"/>
        <v xml:space="preserve">  -    -  </v>
      </c>
      <c r="P44" s="9" t="str">
        <f t="shared" si="2"/>
        <v>NEPŘEKROČENO</v>
      </c>
    </row>
    <row r="45" spans="1:16" x14ac:dyDescent="0.25">
      <c r="A45" s="9" t="str">
        <f t="shared" si="5"/>
        <v/>
      </c>
      <c r="D45" s="9" t="str">
        <f t="shared" si="6"/>
        <v/>
      </c>
      <c r="N45" s="9" t="str">
        <f>_xlfn.XLOOKUP(C45,Body!B:B,Body!A:A,"",0)</f>
        <v>BODY</v>
      </c>
      <c r="O45" s="9" t="str">
        <f t="shared" si="1"/>
        <v xml:space="preserve">  -    -  </v>
      </c>
      <c r="P45" s="9" t="str">
        <f t="shared" si="2"/>
        <v>NEPŘEKROČENO</v>
      </c>
    </row>
    <row r="46" spans="1:16" x14ac:dyDescent="0.25">
      <c r="A46" s="9" t="str">
        <f t="shared" si="5"/>
        <v/>
      </c>
      <c r="D46" s="9" t="str">
        <f t="shared" si="6"/>
        <v/>
      </c>
      <c r="N46" s="9" t="str">
        <f>_xlfn.XLOOKUP(C46,Body!B:B,Body!A:A,"",0)</f>
        <v>BODY</v>
      </c>
      <c r="O46" s="9" t="str">
        <f t="shared" si="1"/>
        <v xml:space="preserve">  -    -  </v>
      </c>
      <c r="P46" s="9" t="str">
        <f t="shared" si="2"/>
        <v>NEPŘEKROČENO</v>
      </c>
    </row>
    <row r="47" spans="1:16" x14ac:dyDescent="0.25">
      <c r="A47" s="9" t="str">
        <f t="shared" si="5"/>
        <v/>
      </c>
      <c r="D47" s="9" t="str">
        <f t="shared" si="6"/>
        <v/>
      </c>
      <c r="N47" s="9" t="str">
        <f>_xlfn.XLOOKUP(C47,Body!B:B,Body!A:A,"",0)</f>
        <v>BODY</v>
      </c>
      <c r="O47" s="9" t="str">
        <f t="shared" si="1"/>
        <v xml:space="preserve">  -    -  </v>
      </c>
      <c r="P47" s="9" t="str">
        <f t="shared" si="2"/>
        <v>NEPŘEKROČENO</v>
      </c>
    </row>
    <row r="48" spans="1:16" x14ac:dyDescent="0.25">
      <c r="A48" s="9" t="str">
        <f t="shared" si="5"/>
        <v/>
      </c>
      <c r="D48" s="9" t="str">
        <f t="shared" si="6"/>
        <v/>
      </c>
      <c r="N48" s="9" t="str">
        <f>_xlfn.XLOOKUP(C48,Body!B:B,Body!A:A,"",0)</f>
        <v>BODY</v>
      </c>
      <c r="O48" s="9" t="str">
        <f t="shared" si="1"/>
        <v xml:space="preserve">  -    -  </v>
      </c>
      <c r="P48" s="9" t="str">
        <f t="shared" si="2"/>
        <v>NEPŘEKROČENO</v>
      </c>
    </row>
    <row r="49" spans="1:16" x14ac:dyDescent="0.25">
      <c r="A49" s="9" t="str">
        <f t="shared" si="5"/>
        <v/>
      </c>
      <c r="D49" s="9" t="str">
        <f t="shared" si="6"/>
        <v/>
      </c>
      <c r="N49" s="9" t="str">
        <f>_xlfn.XLOOKUP(C49,Body!B:B,Body!A:A,"",0)</f>
        <v>BODY</v>
      </c>
      <c r="O49" s="9" t="str">
        <f t="shared" si="1"/>
        <v xml:space="preserve">  -    -  </v>
      </c>
      <c r="P49" s="9" t="str">
        <f t="shared" si="2"/>
        <v>NEPŘEKROČENO</v>
      </c>
    </row>
    <row r="50" spans="1:16" x14ac:dyDescent="0.25">
      <c r="A50" s="9" t="str">
        <f t="shared" si="5"/>
        <v/>
      </c>
      <c r="D50" s="9" t="str">
        <f t="shared" si="6"/>
        <v/>
      </c>
      <c r="N50" s="9" t="str">
        <f>_xlfn.XLOOKUP(C50,Body!B:B,Body!A:A,"",0)</f>
        <v>BODY</v>
      </c>
      <c r="O50" s="9" t="str">
        <f t="shared" si="1"/>
        <v xml:space="preserve">  -    -  </v>
      </c>
      <c r="P50" s="9" t="str">
        <f t="shared" si="2"/>
        <v>NEPŘEKROČENO</v>
      </c>
    </row>
    <row r="51" spans="1:16" x14ac:dyDescent="0.25">
      <c r="A51" s="9" t="str">
        <f t="shared" si="5"/>
        <v/>
      </c>
      <c r="D51" s="9" t="str">
        <f t="shared" si="6"/>
        <v/>
      </c>
      <c r="N51" s="9" t="str">
        <f>_xlfn.XLOOKUP(C51,Body!B:B,Body!A:A,"",0)</f>
        <v>BODY</v>
      </c>
      <c r="O51" s="9" t="str">
        <f t="shared" si="1"/>
        <v xml:space="preserve">  -    -  </v>
      </c>
      <c r="P51" s="9" t="str">
        <f t="shared" si="2"/>
        <v>NEPŘEKROČENO</v>
      </c>
    </row>
    <row r="52" spans="1:16" x14ac:dyDescent="0.25">
      <c r="A52" s="9" t="str">
        <f t="shared" si="5"/>
        <v/>
      </c>
      <c r="D52" s="9" t="str">
        <f t="shared" si="6"/>
        <v/>
      </c>
      <c r="N52" s="9" t="str">
        <f>_xlfn.XLOOKUP(C52,Body!B:B,Body!A:A,"",0)</f>
        <v>BODY</v>
      </c>
      <c r="O52" s="9" t="str">
        <f t="shared" si="1"/>
        <v xml:space="preserve">  -    -  </v>
      </c>
      <c r="P52" s="9" t="str">
        <f t="shared" si="2"/>
        <v>NEPŘEKROČENO</v>
      </c>
    </row>
    <row r="53" spans="1:16" x14ac:dyDescent="0.25">
      <c r="A53" s="9" t="str">
        <f t="shared" si="5"/>
        <v/>
      </c>
      <c r="D53" s="9" t="str">
        <f t="shared" si="6"/>
        <v/>
      </c>
      <c r="N53" s="9" t="str">
        <f>_xlfn.XLOOKUP(C53,Body!B:B,Body!A:A,"",0)</f>
        <v>BODY</v>
      </c>
      <c r="O53" s="9" t="str">
        <f t="shared" si="1"/>
        <v xml:space="preserve">  -    -  </v>
      </c>
      <c r="P53" s="9" t="str">
        <f t="shared" si="2"/>
        <v>NEPŘEKROČENO</v>
      </c>
    </row>
    <row r="54" spans="1:16" x14ac:dyDescent="0.25">
      <c r="A54" s="9" t="str">
        <f t="shared" si="5"/>
        <v/>
      </c>
      <c r="D54" s="9" t="str">
        <f t="shared" si="6"/>
        <v/>
      </c>
      <c r="N54" s="9" t="str">
        <f>_xlfn.XLOOKUP(C54,Body!B:B,Body!A:A,"",0)</f>
        <v>BODY</v>
      </c>
      <c r="O54" s="9" t="str">
        <f t="shared" si="1"/>
        <v xml:space="preserve">  -    -  </v>
      </c>
      <c r="P54" s="9" t="str">
        <f t="shared" si="2"/>
        <v>NEPŘEKROČENO</v>
      </c>
    </row>
    <row r="55" spans="1:16" x14ac:dyDescent="0.25">
      <c r="A55" s="9" t="str">
        <f t="shared" si="5"/>
        <v/>
      </c>
      <c r="D55" s="9" t="str">
        <f t="shared" si="6"/>
        <v/>
      </c>
      <c r="N55" s="9" t="str">
        <f>_xlfn.XLOOKUP(C55,Body!B:B,Body!A:A,"",0)</f>
        <v>BODY</v>
      </c>
      <c r="O55" s="9" t="str">
        <f t="shared" si="1"/>
        <v xml:space="preserve">  -    -  </v>
      </c>
      <c r="P55" s="9" t="str">
        <f t="shared" si="2"/>
        <v>NEPŘEKROČENO</v>
      </c>
    </row>
    <row r="56" spans="1:16" x14ac:dyDescent="0.25">
      <c r="A56" s="9" t="str">
        <f t="shared" si="5"/>
        <v/>
      </c>
      <c r="D56" s="9" t="str">
        <f t="shared" si="6"/>
        <v/>
      </c>
      <c r="N56" s="9" t="str">
        <f>_xlfn.XLOOKUP(C56,Body!B:B,Body!A:A,"",0)</f>
        <v>BODY</v>
      </c>
      <c r="O56" s="9" t="str">
        <f t="shared" si="1"/>
        <v xml:space="preserve">  -    -  </v>
      </c>
      <c r="P56" s="9" t="str">
        <f t="shared" si="2"/>
        <v>NEPŘEKROČENO</v>
      </c>
    </row>
    <row r="57" spans="1:16" x14ac:dyDescent="0.25">
      <c r="A57" s="9" t="str">
        <f t="shared" si="5"/>
        <v/>
      </c>
      <c r="D57" s="9" t="str">
        <f t="shared" si="6"/>
        <v/>
      </c>
      <c r="N57" s="9" t="str">
        <f>_xlfn.XLOOKUP(C57,Body!B:B,Body!A:A,"",0)</f>
        <v>BODY</v>
      </c>
      <c r="O57" s="9" t="str">
        <f t="shared" si="1"/>
        <v xml:space="preserve">  -    -  </v>
      </c>
      <c r="P57" s="9" t="str">
        <f t="shared" si="2"/>
        <v>NEPŘEKROČENO</v>
      </c>
    </row>
    <row r="58" spans="1:16" x14ac:dyDescent="0.25">
      <c r="A58" s="9" t="str">
        <f t="shared" si="5"/>
        <v/>
      </c>
      <c r="D58" s="9" t="str">
        <f t="shared" si="6"/>
        <v/>
      </c>
      <c r="N58" s="9" t="str">
        <f>_xlfn.XLOOKUP(C58,Body!B:B,Body!A:A,"",0)</f>
        <v>BODY</v>
      </c>
      <c r="O58" s="9" t="str">
        <f t="shared" si="1"/>
        <v xml:space="preserve">  -    -  </v>
      </c>
      <c r="P58" s="9" t="str">
        <f t="shared" si="2"/>
        <v>NEPŘEKROČENO</v>
      </c>
    </row>
    <row r="59" spans="1:16" x14ac:dyDescent="0.25">
      <c r="A59" s="9" t="str">
        <f t="shared" si="5"/>
        <v/>
      </c>
      <c r="D59" s="9" t="str">
        <f t="shared" si="6"/>
        <v/>
      </c>
      <c r="N59" s="9" t="str">
        <f>_xlfn.XLOOKUP(C59,Body!B:B,Body!A:A,"",0)</f>
        <v>BODY</v>
      </c>
      <c r="O59" s="9" t="str">
        <f t="shared" si="1"/>
        <v xml:space="preserve">  -    -  </v>
      </c>
      <c r="P59" s="9" t="str">
        <f t="shared" si="2"/>
        <v>NEPŘEKROČENO</v>
      </c>
    </row>
    <row r="60" spans="1:16" x14ac:dyDescent="0.25">
      <c r="A60" s="9" t="str">
        <f t="shared" si="5"/>
        <v/>
      </c>
      <c r="D60" s="9" t="str">
        <f t="shared" si="6"/>
        <v/>
      </c>
      <c r="N60" s="9" t="str">
        <f>_xlfn.XLOOKUP(C60,Body!B:B,Body!A:A,"",0)</f>
        <v>BODY</v>
      </c>
      <c r="O60" s="9" t="str">
        <f t="shared" si="1"/>
        <v xml:space="preserve">  -    -  </v>
      </c>
      <c r="P60" s="9" t="str">
        <f t="shared" si="2"/>
        <v>NEPŘEKROČENO</v>
      </c>
    </row>
    <row r="61" spans="1:16" x14ac:dyDescent="0.25">
      <c r="A61" s="9" t="str">
        <f t="shared" si="5"/>
        <v/>
      </c>
      <c r="D61" s="9" t="str">
        <f t="shared" si="6"/>
        <v/>
      </c>
      <c r="N61" s="9" t="str">
        <f>_xlfn.XLOOKUP(C61,Body!B:B,Body!A:A,"",0)</f>
        <v>BODY</v>
      </c>
      <c r="O61" s="9" t="str">
        <f t="shared" si="1"/>
        <v xml:space="preserve">  -    -  </v>
      </c>
      <c r="P61" s="9" t="str">
        <f t="shared" si="2"/>
        <v>NEPŘEKROČENO</v>
      </c>
    </row>
    <row r="62" spans="1:16" x14ac:dyDescent="0.25">
      <c r="A62" s="9" t="str">
        <f t="shared" si="5"/>
        <v/>
      </c>
      <c r="D62" s="9" t="str">
        <f t="shared" si="6"/>
        <v/>
      </c>
      <c r="N62" s="9" t="str">
        <f>_xlfn.XLOOKUP(C62,Body!B:B,Body!A:A,"",0)</f>
        <v>BODY</v>
      </c>
      <c r="O62" s="9" t="str">
        <f t="shared" si="1"/>
        <v xml:space="preserve">  -    -  </v>
      </c>
      <c r="P62" s="9" t="str">
        <f t="shared" si="2"/>
        <v>NEPŘEKROČENO</v>
      </c>
    </row>
    <row r="63" spans="1:16" x14ac:dyDescent="0.25">
      <c r="A63" s="9" t="str">
        <f t="shared" si="5"/>
        <v/>
      </c>
      <c r="D63" s="9" t="str">
        <f t="shared" si="6"/>
        <v/>
      </c>
      <c r="N63" s="9" t="str">
        <f>_xlfn.XLOOKUP(C63,Body!B:B,Body!A:A,"",0)</f>
        <v>BODY</v>
      </c>
      <c r="O63" s="9" t="str">
        <f t="shared" si="1"/>
        <v xml:space="preserve">  -    -  </v>
      </c>
      <c r="P63" s="9" t="str">
        <f t="shared" si="2"/>
        <v>NEPŘEKROČENO</v>
      </c>
    </row>
    <row r="64" spans="1:16" x14ac:dyDescent="0.25">
      <c r="A64" s="9" t="str">
        <f t="shared" si="5"/>
        <v/>
      </c>
      <c r="D64" s="9" t="str">
        <f t="shared" si="6"/>
        <v/>
      </c>
      <c r="N64" s="9" t="str">
        <f>_xlfn.XLOOKUP(C64,Body!B:B,Body!A:A,"",0)</f>
        <v>BODY</v>
      </c>
      <c r="O64" s="9" t="str">
        <f t="shared" si="1"/>
        <v xml:space="preserve">  -    -  </v>
      </c>
      <c r="P64" s="9" t="str">
        <f t="shared" si="2"/>
        <v>NEPŘEKROČENO</v>
      </c>
    </row>
    <row r="65" spans="1:16" x14ac:dyDescent="0.25">
      <c r="A65" s="9" t="str">
        <f t="shared" si="5"/>
        <v/>
      </c>
      <c r="D65" s="9" t="str">
        <f t="shared" si="6"/>
        <v/>
      </c>
      <c r="N65" s="9" t="str">
        <f>_xlfn.XLOOKUP(C65,Body!B:B,Body!A:A,"",0)</f>
        <v>BODY</v>
      </c>
      <c r="O65" s="9" t="str">
        <f t="shared" si="1"/>
        <v xml:space="preserve">  -    -  </v>
      </c>
      <c r="P65" s="9" t="str">
        <f t="shared" si="2"/>
        <v>NEPŘEKROČENO</v>
      </c>
    </row>
    <row r="66" spans="1:16" x14ac:dyDescent="0.25">
      <c r="A66" s="9" t="str">
        <f t="shared" si="5"/>
        <v/>
      </c>
      <c r="D66" s="9" t="str">
        <f t="shared" si="6"/>
        <v/>
      </c>
      <c r="N66" s="9" t="str">
        <f>_xlfn.XLOOKUP(C66,Body!B:B,Body!A:A,"",0)</f>
        <v>BODY</v>
      </c>
      <c r="O66" s="9" t="str">
        <f t="shared" si="1"/>
        <v xml:space="preserve">  -    -  </v>
      </c>
      <c r="P66" s="9" t="str">
        <f t="shared" si="2"/>
        <v>NEPŘEKROČENO</v>
      </c>
    </row>
    <row r="67" spans="1:16" x14ac:dyDescent="0.25">
      <c r="A67" s="9" t="str">
        <f t="shared" si="5"/>
        <v/>
      </c>
      <c r="D67" s="9" t="str">
        <f t="shared" si="6"/>
        <v/>
      </c>
      <c r="N67" s="9" t="str">
        <f>_xlfn.XLOOKUP(C67,Body!B:B,Body!A:A,"",0)</f>
        <v>BODY</v>
      </c>
      <c r="O67" s="9" t="str">
        <f t="shared" si="1"/>
        <v xml:space="preserve">  -    -  </v>
      </c>
      <c r="P67" s="9" t="str">
        <f t="shared" si="2"/>
        <v>NEPŘEKROČENO</v>
      </c>
    </row>
    <row r="68" spans="1:16" x14ac:dyDescent="0.25">
      <c r="A68" s="9" t="str">
        <f t="shared" si="5"/>
        <v/>
      </c>
      <c r="D68" s="9" t="str">
        <f t="shared" ref="D68:D100" si="7">IF(C68="","",IF((COUNTIF(N68,"CO"))+(COUNTIF(N68,"PB")),"BH","AN"))</f>
        <v/>
      </c>
      <c r="N68" s="9" t="str">
        <f>_xlfn.XLOOKUP(C68,Body!B:B,Body!A:A,"",0)</f>
        <v>BODY</v>
      </c>
      <c r="O68" s="9" t="str">
        <f t="shared" ref="O68:O100" si="8">_xlfn.CONCAT(E68,"  -  ",F68,"  -  ",G68)</f>
        <v xml:space="preserve">  -    -  </v>
      </c>
      <c r="P68" s="9" t="str">
        <f t="shared" ref="P68:P100" si="9">IF(AND(L68&gt;(K68*0.8),OR(F68="Výstavba - přípolož/koord.",F68="Jiné - sdílená infra./IRU",F68="Jiné - Koupě")),"PŘEKROČENO","NEPŘEKROČENO")</f>
        <v>NEPŘEKROČENO</v>
      </c>
    </row>
    <row r="69" spans="1:16" x14ac:dyDescent="0.25">
      <c r="A69" s="9" t="str">
        <f t="shared" ref="A69:A100" si="10">IF(B69&lt;&gt;0,A68+1,"")</f>
        <v/>
      </c>
      <c r="D69" s="9" t="str">
        <f t="shared" si="7"/>
        <v/>
      </c>
      <c r="N69" s="9" t="str">
        <f>_xlfn.XLOOKUP(C69,Body!B:B,Body!A:A,"",0)</f>
        <v>BODY</v>
      </c>
      <c r="O69" s="9" t="str">
        <f t="shared" si="8"/>
        <v xml:space="preserve">  -    -  </v>
      </c>
      <c r="P69" s="9" t="str">
        <f t="shared" si="9"/>
        <v>NEPŘEKROČENO</v>
      </c>
    </row>
    <row r="70" spans="1:16" x14ac:dyDescent="0.25">
      <c r="A70" s="9" t="str">
        <f t="shared" si="10"/>
        <v/>
      </c>
      <c r="D70" s="9" t="str">
        <f t="shared" si="7"/>
        <v/>
      </c>
      <c r="N70" s="9" t="str">
        <f>_xlfn.XLOOKUP(C70,Body!B:B,Body!A:A,"",0)</f>
        <v>BODY</v>
      </c>
      <c r="O70" s="9" t="str">
        <f t="shared" si="8"/>
        <v xml:space="preserve">  -    -  </v>
      </c>
      <c r="P70" s="9" t="str">
        <f t="shared" si="9"/>
        <v>NEPŘEKROČENO</v>
      </c>
    </row>
    <row r="71" spans="1:16" x14ac:dyDescent="0.25">
      <c r="A71" s="9" t="str">
        <f t="shared" si="10"/>
        <v/>
      </c>
      <c r="D71" s="9" t="str">
        <f t="shared" si="7"/>
        <v/>
      </c>
      <c r="N71" s="9" t="str">
        <f>_xlfn.XLOOKUP(C71,Body!B:B,Body!A:A,"",0)</f>
        <v>BODY</v>
      </c>
      <c r="O71" s="9" t="str">
        <f t="shared" si="8"/>
        <v xml:space="preserve">  -    -  </v>
      </c>
      <c r="P71" s="9" t="str">
        <f t="shared" si="9"/>
        <v>NEPŘEKROČENO</v>
      </c>
    </row>
    <row r="72" spans="1:16" x14ac:dyDescent="0.25">
      <c r="A72" s="9" t="str">
        <f t="shared" si="10"/>
        <v/>
      </c>
      <c r="D72" s="9" t="str">
        <f t="shared" si="7"/>
        <v/>
      </c>
      <c r="N72" s="9" t="str">
        <f>_xlfn.XLOOKUP(C72,Body!B:B,Body!A:A,"",0)</f>
        <v>BODY</v>
      </c>
      <c r="O72" s="9" t="str">
        <f t="shared" si="8"/>
        <v xml:space="preserve">  -    -  </v>
      </c>
      <c r="P72" s="9" t="str">
        <f t="shared" si="9"/>
        <v>NEPŘEKROČENO</v>
      </c>
    </row>
    <row r="73" spans="1:16" x14ac:dyDescent="0.25">
      <c r="A73" s="9" t="str">
        <f t="shared" si="10"/>
        <v/>
      </c>
      <c r="D73" s="9" t="str">
        <f t="shared" si="7"/>
        <v/>
      </c>
      <c r="N73" s="9" t="str">
        <f>_xlfn.XLOOKUP(C73,Body!B:B,Body!A:A,"",0)</f>
        <v>BODY</v>
      </c>
      <c r="O73" s="9" t="str">
        <f t="shared" si="8"/>
        <v xml:space="preserve">  -    -  </v>
      </c>
      <c r="P73" s="9" t="str">
        <f t="shared" si="9"/>
        <v>NEPŘEKROČENO</v>
      </c>
    </row>
    <row r="74" spans="1:16" x14ac:dyDescent="0.25">
      <c r="A74" s="9" t="str">
        <f t="shared" si="10"/>
        <v/>
      </c>
      <c r="D74" s="9" t="str">
        <f t="shared" si="7"/>
        <v/>
      </c>
      <c r="N74" s="9" t="str">
        <f>_xlfn.XLOOKUP(C74,Body!B:B,Body!A:A,"",0)</f>
        <v>BODY</v>
      </c>
      <c r="O74" s="9" t="str">
        <f t="shared" si="8"/>
        <v xml:space="preserve">  -    -  </v>
      </c>
      <c r="P74" s="9" t="str">
        <f t="shared" si="9"/>
        <v>NEPŘEKROČENO</v>
      </c>
    </row>
    <row r="75" spans="1:16" x14ac:dyDescent="0.25">
      <c r="A75" s="9" t="str">
        <f t="shared" si="10"/>
        <v/>
      </c>
      <c r="D75" s="9" t="str">
        <f t="shared" si="7"/>
        <v/>
      </c>
      <c r="N75" s="9" t="str">
        <f>_xlfn.XLOOKUP(C75,Body!B:B,Body!A:A,"",0)</f>
        <v>BODY</v>
      </c>
      <c r="O75" s="9" t="str">
        <f t="shared" si="8"/>
        <v xml:space="preserve">  -    -  </v>
      </c>
      <c r="P75" s="9" t="str">
        <f t="shared" si="9"/>
        <v>NEPŘEKROČENO</v>
      </c>
    </row>
    <row r="76" spans="1:16" x14ac:dyDescent="0.25">
      <c r="A76" s="9" t="str">
        <f t="shared" si="10"/>
        <v/>
      </c>
      <c r="D76" s="9" t="str">
        <f t="shared" si="7"/>
        <v/>
      </c>
      <c r="N76" s="9" t="str">
        <f>_xlfn.XLOOKUP(C76,Body!B:B,Body!A:A,"",0)</f>
        <v>BODY</v>
      </c>
      <c r="O76" s="9" t="str">
        <f t="shared" si="8"/>
        <v xml:space="preserve">  -    -  </v>
      </c>
      <c r="P76" s="9" t="str">
        <f t="shared" si="9"/>
        <v>NEPŘEKROČENO</v>
      </c>
    </row>
    <row r="77" spans="1:16" x14ac:dyDescent="0.25">
      <c r="A77" s="9" t="str">
        <f t="shared" si="10"/>
        <v/>
      </c>
      <c r="D77" s="9" t="str">
        <f t="shared" si="7"/>
        <v/>
      </c>
      <c r="N77" s="9" t="str">
        <f>_xlfn.XLOOKUP(C77,Body!B:B,Body!A:A,"",0)</f>
        <v>BODY</v>
      </c>
      <c r="O77" s="9" t="str">
        <f t="shared" si="8"/>
        <v xml:space="preserve">  -    -  </v>
      </c>
      <c r="P77" s="9" t="str">
        <f t="shared" si="9"/>
        <v>NEPŘEKROČENO</v>
      </c>
    </row>
    <row r="78" spans="1:16" x14ac:dyDescent="0.25">
      <c r="A78" s="9" t="str">
        <f t="shared" si="10"/>
        <v/>
      </c>
      <c r="D78" s="9" t="str">
        <f t="shared" si="7"/>
        <v/>
      </c>
      <c r="N78" s="9" t="str">
        <f>_xlfn.XLOOKUP(C78,Body!B:B,Body!A:A,"",0)</f>
        <v>BODY</v>
      </c>
      <c r="O78" s="9" t="str">
        <f t="shared" si="8"/>
        <v xml:space="preserve">  -    -  </v>
      </c>
      <c r="P78" s="9" t="str">
        <f t="shared" si="9"/>
        <v>NEPŘEKROČENO</v>
      </c>
    </row>
    <row r="79" spans="1:16" x14ac:dyDescent="0.25">
      <c r="A79" s="9" t="str">
        <f t="shared" si="10"/>
        <v/>
      </c>
      <c r="D79" s="9" t="str">
        <f t="shared" si="7"/>
        <v/>
      </c>
      <c r="N79" s="9" t="str">
        <f>_xlfn.XLOOKUP(C79,Body!B:B,Body!A:A,"",0)</f>
        <v>BODY</v>
      </c>
      <c r="O79" s="9" t="str">
        <f t="shared" si="8"/>
        <v xml:space="preserve">  -    -  </v>
      </c>
      <c r="P79" s="9" t="str">
        <f t="shared" si="9"/>
        <v>NEPŘEKROČENO</v>
      </c>
    </row>
    <row r="80" spans="1:16" x14ac:dyDescent="0.25">
      <c r="A80" s="9" t="str">
        <f t="shared" si="10"/>
        <v/>
      </c>
      <c r="D80" s="9" t="str">
        <f t="shared" si="7"/>
        <v/>
      </c>
      <c r="N80" s="9" t="str">
        <f>_xlfn.XLOOKUP(C80,Body!B:B,Body!A:A,"",0)</f>
        <v>BODY</v>
      </c>
      <c r="O80" s="9" t="str">
        <f t="shared" si="8"/>
        <v xml:space="preserve">  -    -  </v>
      </c>
      <c r="P80" s="9" t="str">
        <f t="shared" si="9"/>
        <v>NEPŘEKROČENO</v>
      </c>
    </row>
    <row r="81" spans="1:16" x14ac:dyDescent="0.25">
      <c r="A81" s="9" t="str">
        <f t="shared" si="10"/>
        <v/>
      </c>
      <c r="D81" s="9" t="str">
        <f t="shared" si="7"/>
        <v/>
      </c>
      <c r="N81" s="9" t="str">
        <f>_xlfn.XLOOKUP(C81,Body!B:B,Body!A:A,"",0)</f>
        <v>BODY</v>
      </c>
      <c r="O81" s="9" t="str">
        <f t="shared" si="8"/>
        <v xml:space="preserve">  -    -  </v>
      </c>
      <c r="P81" s="9" t="str">
        <f t="shared" si="9"/>
        <v>NEPŘEKROČENO</v>
      </c>
    </row>
    <row r="82" spans="1:16" x14ac:dyDescent="0.25">
      <c r="A82" s="9" t="str">
        <f t="shared" si="10"/>
        <v/>
      </c>
      <c r="D82" s="9" t="str">
        <f t="shared" si="7"/>
        <v/>
      </c>
      <c r="N82" s="9" t="str">
        <f>_xlfn.XLOOKUP(C82,Body!B:B,Body!A:A,"",0)</f>
        <v>BODY</v>
      </c>
      <c r="O82" s="9" t="str">
        <f t="shared" si="8"/>
        <v xml:space="preserve">  -    -  </v>
      </c>
      <c r="P82" s="9" t="str">
        <f t="shared" si="9"/>
        <v>NEPŘEKROČENO</v>
      </c>
    </row>
    <row r="83" spans="1:16" x14ac:dyDescent="0.25">
      <c r="A83" s="9" t="str">
        <f t="shared" si="10"/>
        <v/>
      </c>
      <c r="D83" s="9" t="str">
        <f t="shared" si="7"/>
        <v/>
      </c>
      <c r="N83" s="9" t="str">
        <f>_xlfn.XLOOKUP(C83,Body!B:B,Body!A:A,"",0)</f>
        <v>BODY</v>
      </c>
      <c r="O83" s="9" t="str">
        <f t="shared" si="8"/>
        <v xml:space="preserve">  -    -  </v>
      </c>
      <c r="P83" s="9" t="str">
        <f t="shared" si="9"/>
        <v>NEPŘEKROČENO</v>
      </c>
    </row>
    <row r="84" spans="1:16" x14ac:dyDescent="0.25">
      <c r="A84" s="9" t="str">
        <f t="shared" si="10"/>
        <v/>
      </c>
      <c r="D84" s="9" t="str">
        <f t="shared" si="7"/>
        <v/>
      </c>
      <c r="N84" s="9" t="str">
        <f>_xlfn.XLOOKUP(C84,Body!B:B,Body!A:A,"",0)</f>
        <v>BODY</v>
      </c>
      <c r="O84" s="9" t="str">
        <f t="shared" si="8"/>
        <v xml:space="preserve">  -    -  </v>
      </c>
      <c r="P84" s="9" t="str">
        <f t="shared" si="9"/>
        <v>NEPŘEKROČENO</v>
      </c>
    </row>
    <row r="85" spans="1:16" x14ac:dyDescent="0.25">
      <c r="A85" s="9" t="str">
        <f t="shared" si="10"/>
        <v/>
      </c>
      <c r="D85" s="9" t="str">
        <f t="shared" si="7"/>
        <v/>
      </c>
      <c r="N85" s="9" t="str">
        <f>_xlfn.XLOOKUP(C85,Body!B:B,Body!A:A,"",0)</f>
        <v>BODY</v>
      </c>
      <c r="O85" s="9" t="str">
        <f t="shared" si="8"/>
        <v xml:space="preserve">  -    -  </v>
      </c>
      <c r="P85" s="9" t="str">
        <f t="shared" si="9"/>
        <v>NEPŘEKROČENO</v>
      </c>
    </row>
    <row r="86" spans="1:16" x14ac:dyDescent="0.25">
      <c r="A86" s="9" t="str">
        <f t="shared" si="10"/>
        <v/>
      </c>
      <c r="D86" s="9" t="str">
        <f t="shared" si="7"/>
        <v/>
      </c>
      <c r="N86" s="9" t="str">
        <f>_xlfn.XLOOKUP(C86,Body!B:B,Body!A:A,"",0)</f>
        <v>BODY</v>
      </c>
      <c r="O86" s="9" t="str">
        <f t="shared" si="8"/>
        <v xml:space="preserve">  -    -  </v>
      </c>
      <c r="P86" s="9" t="str">
        <f t="shared" si="9"/>
        <v>NEPŘEKROČENO</v>
      </c>
    </row>
    <row r="87" spans="1:16" x14ac:dyDescent="0.25">
      <c r="A87" s="9" t="str">
        <f t="shared" si="10"/>
        <v/>
      </c>
      <c r="D87" s="9" t="str">
        <f t="shared" si="7"/>
        <v/>
      </c>
      <c r="N87" s="9" t="str">
        <f>_xlfn.XLOOKUP(C87,Body!B:B,Body!A:A,"",0)</f>
        <v>BODY</v>
      </c>
      <c r="O87" s="9" t="str">
        <f t="shared" si="8"/>
        <v xml:space="preserve">  -    -  </v>
      </c>
      <c r="P87" s="9" t="str">
        <f t="shared" si="9"/>
        <v>NEPŘEKROČENO</v>
      </c>
    </row>
    <row r="88" spans="1:16" x14ac:dyDescent="0.25">
      <c r="A88" s="9" t="str">
        <f t="shared" si="10"/>
        <v/>
      </c>
      <c r="D88" s="9" t="str">
        <f t="shared" si="7"/>
        <v/>
      </c>
      <c r="N88" s="9" t="str">
        <f>_xlfn.XLOOKUP(C88,Body!B:B,Body!A:A,"",0)</f>
        <v>BODY</v>
      </c>
      <c r="O88" s="9" t="str">
        <f t="shared" si="8"/>
        <v xml:space="preserve">  -    -  </v>
      </c>
      <c r="P88" s="9" t="str">
        <f t="shared" si="9"/>
        <v>NEPŘEKROČENO</v>
      </c>
    </row>
    <row r="89" spans="1:16" x14ac:dyDescent="0.25">
      <c r="A89" s="9" t="str">
        <f t="shared" si="10"/>
        <v/>
      </c>
      <c r="D89" s="9" t="str">
        <f t="shared" si="7"/>
        <v/>
      </c>
      <c r="N89" s="9" t="str">
        <f>_xlfn.XLOOKUP(C89,Body!B:B,Body!A:A,"",0)</f>
        <v>BODY</v>
      </c>
      <c r="O89" s="9" t="str">
        <f t="shared" si="8"/>
        <v xml:space="preserve">  -    -  </v>
      </c>
      <c r="P89" s="9" t="str">
        <f t="shared" si="9"/>
        <v>NEPŘEKROČENO</v>
      </c>
    </row>
    <row r="90" spans="1:16" x14ac:dyDescent="0.25">
      <c r="A90" s="9" t="str">
        <f t="shared" si="10"/>
        <v/>
      </c>
      <c r="D90" s="9" t="str">
        <f t="shared" si="7"/>
        <v/>
      </c>
      <c r="N90" s="9" t="str">
        <f>_xlfn.XLOOKUP(C90,Body!B:B,Body!A:A,"",0)</f>
        <v>BODY</v>
      </c>
      <c r="O90" s="9" t="str">
        <f t="shared" si="8"/>
        <v xml:space="preserve">  -    -  </v>
      </c>
      <c r="P90" s="9" t="str">
        <f t="shared" si="9"/>
        <v>NEPŘEKROČENO</v>
      </c>
    </row>
    <row r="91" spans="1:16" x14ac:dyDescent="0.25">
      <c r="A91" s="9" t="str">
        <f t="shared" si="10"/>
        <v/>
      </c>
      <c r="D91" s="9" t="str">
        <f t="shared" si="7"/>
        <v/>
      </c>
      <c r="N91" s="9" t="str">
        <f>_xlfn.XLOOKUP(C91,Body!B:B,Body!A:A,"",0)</f>
        <v>BODY</v>
      </c>
      <c r="O91" s="9" t="str">
        <f t="shared" si="8"/>
        <v xml:space="preserve">  -    -  </v>
      </c>
      <c r="P91" s="9" t="str">
        <f t="shared" si="9"/>
        <v>NEPŘEKROČENO</v>
      </c>
    </row>
    <row r="92" spans="1:16" x14ac:dyDescent="0.25">
      <c r="A92" s="9" t="str">
        <f t="shared" si="10"/>
        <v/>
      </c>
      <c r="D92" s="9" t="str">
        <f t="shared" si="7"/>
        <v/>
      </c>
      <c r="N92" s="9" t="str">
        <f>_xlfn.XLOOKUP(C92,Body!B:B,Body!A:A,"",0)</f>
        <v>BODY</v>
      </c>
      <c r="O92" s="9" t="str">
        <f t="shared" si="8"/>
        <v xml:space="preserve">  -    -  </v>
      </c>
      <c r="P92" s="9" t="str">
        <f t="shared" si="9"/>
        <v>NEPŘEKROČENO</v>
      </c>
    </row>
    <row r="93" spans="1:16" x14ac:dyDescent="0.25">
      <c r="A93" s="9" t="str">
        <f t="shared" si="10"/>
        <v/>
      </c>
      <c r="D93" s="9" t="str">
        <f t="shared" si="7"/>
        <v/>
      </c>
      <c r="N93" s="9" t="str">
        <f>_xlfn.XLOOKUP(C93,Body!B:B,Body!A:A,"",0)</f>
        <v>BODY</v>
      </c>
      <c r="O93" s="9" t="str">
        <f t="shared" si="8"/>
        <v xml:space="preserve">  -    -  </v>
      </c>
      <c r="P93" s="9" t="str">
        <f t="shared" si="9"/>
        <v>NEPŘEKROČENO</v>
      </c>
    </row>
    <row r="94" spans="1:16" x14ac:dyDescent="0.25">
      <c r="A94" s="9" t="str">
        <f t="shared" si="10"/>
        <v/>
      </c>
      <c r="D94" s="9" t="str">
        <f t="shared" si="7"/>
        <v/>
      </c>
      <c r="N94" s="9" t="str">
        <f>_xlfn.XLOOKUP(C94,Body!B:B,Body!A:A,"",0)</f>
        <v>BODY</v>
      </c>
      <c r="O94" s="9" t="str">
        <f t="shared" si="8"/>
        <v xml:space="preserve">  -    -  </v>
      </c>
      <c r="P94" s="9" t="str">
        <f t="shared" si="9"/>
        <v>NEPŘEKROČENO</v>
      </c>
    </row>
    <row r="95" spans="1:16" x14ac:dyDescent="0.25">
      <c r="A95" s="9" t="str">
        <f t="shared" si="10"/>
        <v/>
      </c>
      <c r="D95" s="9" t="str">
        <f t="shared" si="7"/>
        <v/>
      </c>
      <c r="N95" s="9" t="str">
        <f>_xlfn.XLOOKUP(C95,Body!B:B,Body!A:A,"",0)</f>
        <v>BODY</v>
      </c>
      <c r="O95" s="9" t="str">
        <f t="shared" si="8"/>
        <v xml:space="preserve">  -    -  </v>
      </c>
      <c r="P95" s="9" t="str">
        <f t="shared" si="9"/>
        <v>NEPŘEKROČENO</v>
      </c>
    </row>
    <row r="96" spans="1:16" x14ac:dyDescent="0.25">
      <c r="A96" s="9" t="str">
        <f t="shared" si="10"/>
        <v/>
      </c>
      <c r="D96" s="9" t="str">
        <f t="shared" si="7"/>
        <v/>
      </c>
      <c r="N96" s="9" t="str">
        <f>_xlfn.XLOOKUP(C96,Body!B:B,Body!A:A,"",0)</f>
        <v>BODY</v>
      </c>
      <c r="O96" s="9" t="str">
        <f t="shared" si="8"/>
        <v xml:space="preserve">  -    -  </v>
      </c>
      <c r="P96" s="9" t="str">
        <f t="shared" si="9"/>
        <v>NEPŘEKROČENO</v>
      </c>
    </row>
    <row r="97" spans="1:16" x14ac:dyDescent="0.25">
      <c r="A97" s="9" t="str">
        <f t="shared" si="10"/>
        <v/>
      </c>
      <c r="D97" s="9" t="str">
        <f t="shared" si="7"/>
        <v/>
      </c>
      <c r="N97" s="9" t="str">
        <f>_xlfn.XLOOKUP(C97,Body!B:B,Body!A:A,"",0)</f>
        <v>BODY</v>
      </c>
      <c r="O97" s="9" t="str">
        <f t="shared" si="8"/>
        <v xml:space="preserve">  -    -  </v>
      </c>
      <c r="P97" s="9" t="str">
        <f t="shared" si="9"/>
        <v>NEPŘEKROČENO</v>
      </c>
    </row>
    <row r="98" spans="1:16" x14ac:dyDescent="0.25">
      <c r="A98" s="9" t="str">
        <f t="shared" si="10"/>
        <v/>
      </c>
      <c r="D98" s="9" t="str">
        <f t="shared" si="7"/>
        <v/>
      </c>
      <c r="N98" s="9" t="str">
        <f>_xlfn.XLOOKUP(C98,Body!B:B,Body!A:A,"",0)</f>
        <v>BODY</v>
      </c>
      <c r="O98" s="9" t="str">
        <f t="shared" si="8"/>
        <v xml:space="preserve">  -    -  </v>
      </c>
      <c r="P98" s="9" t="str">
        <f t="shared" si="9"/>
        <v>NEPŘEKROČENO</v>
      </c>
    </row>
    <row r="99" spans="1:16" x14ac:dyDescent="0.25">
      <c r="A99" s="9" t="str">
        <f t="shared" si="10"/>
        <v/>
      </c>
      <c r="D99" s="9" t="str">
        <f t="shared" si="7"/>
        <v/>
      </c>
      <c r="N99" s="9" t="str">
        <f>_xlfn.XLOOKUP(C99,Body!B:B,Body!A:A,"",0)</f>
        <v>BODY</v>
      </c>
      <c r="O99" s="9" t="str">
        <f t="shared" si="8"/>
        <v xml:space="preserve">  -    -  </v>
      </c>
      <c r="P99" s="9" t="str">
        <f t="shared" si="9"/>
        <v>NEPŘEKROČENO</v>
      </c>
    </row>
    <row r="100" spans="1:16" x14ac:dyDescent="0.25">
      <c r="A100" s="9" t="str">
        <f t="shared" si="10"/>
        <v/>
      </c>
      <c r="D100" s="9" t="str">
        <f t="shared" si="7"/>
        <v/>
      </c>
      <c r="N100" s="9" t="str">
        <f>_xlfn.XLOOKUP(C100,Body!B:B,Body!A:A,"",0)</f>
        <v>BODY</v>
      </c>
      <c r="O100" s="9" t="str">
        <f t="shared" si="8"/>
        <v xml:space="preserve">  -    -  </v>
      </c>
      <c r="P100" s="9" t="str">
        <f t="shared" si="9"/>
        <v>NEPŘEKROČENO</v>
      </c>
    </row>
  </sheetData>
  <sheetProtection algorithmName="SHA-512" hashValue="1tncXIO2HQtUCmm3+YwcWrxCSxVoLuNh2KmB7P1VMssGRUFhoLjzcJwCOR03kWgXNuZbdN2hRlnOzpyw49dMng==" saltValue="lZYD318p29nndKtU5n3srw==" spinCount="100000" sheet="1" objects="1" scenarios="1" autoFilter="0"/>
  <autoFilter ref="A2:L100" xr:uid="{351BF335-79ED-4E54-8F96-928A47B354B4}"/>
  <mergeCells count="1">
    <mergeCell ref="A1:L1"/>
  </mergeCells>
  <phoneticPr fontId="10" type="noConversion"/>
  <conditionalFormatting sqref="L3:L100">
    <cfRule type="expression" dxfId="0" priority="1">
      <formula>$P3="PŘEKROČENO"</formula>
    </cfRule>
  </conditionalFormatting>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43F68247-5917-4A87-B6D3-48C422B2F245}">
          <x14:formula1>
            <xm:f>ciselniky!$A$37:$A$44</xm:f>
          </x14:formula1>
          <xm:sqref>F3:F100</xm:sqref>
        </x14:dataValidation>
        <x14:dataValidation type="list" allowBlank="1" showInputMessage="1" showErrorMessage="1" xr:uid="{E692342A-B4C9-42FE-90F9-C614E3186842}">
          <x14:formula1>
            <xm:f>ciselniky!$A$28:$A$33</xm:f>
          </x14:formula1>
          <xm:sqref>E3:E100</xm:sqref>
        </x14:dataValidation>
        <x14:dataValidation type="list" allowBlank="1" showInputMessage="1" showErrorMessage="1" xr:uid="{6B60DF09-5291-4495-8F6D-2E1152D06FE1}">
          <x14:formula1>
            <xm:f>ciselniky!$A$48:$A$53</xm:f>
          </x14:formula1>
          <xm:sqref>G3:G100</xm:sqref>
        </x14:dataValidation>
        <x14:dataValidation type="list" allowBlank="1" showInputMessage="1" showErrorMessage="1" xr:uid="{A9DDBA2F-1032-4DAA-A069-D9A151A32DD4}">
          <x14:formula1>
            <xm:f>Body!$B$3:$B$999</xm:f>
          </x14:formula1>
          <xm:sqref>B3:C100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A1C3D-5FA3-4E0F-B040-88D1D476E97B}">
  <sheetPr>
    <tabColor rgb="FFFF99FF"/>
  </sheetPr>
  <dimension ref="B2:E20"/>
  <sheetViews>
    <sheetView zoomScaleNormal="100" workbookViewId="0">
      <selection activeCell="E37" sqref="E37"/>
    </sheetView>
  </sheetViews>
  <sheetFormatPr defaultRowHeight="15" x14ac:dyDescent="0.25"/>
  <cols>
    <col min="1" max="1" width="6" style="9" customWidth="1"/>
    <col min="2" max="2" width="8.42578125" style="9" customWidth="1"/>
    <col min="3" max="3" width="26.7109375" style="9" customWidth="1"/>
    <col min="4" max="4" width="27.85546875" style="9" customWidth="1"/>
    <col min="5" max="5" width="14.140625" style="9" customWidth="1"/>
    <col min="6" max="16384" width="9.140625" style="9"/>
  </cols>
  <sheetData>
    <row r="2" spans="2:5" x14ac:dyDescent="0.25">
      <c r="B2" s="59"/>
      <c r="C2" s="184" t="s">
        <v>265</v>
      </c>
      <c r="D2" s="184"/>
      <c r="E2" s="184"/>
    </row>
    <row r="3" spans="2:5" x14ac:dyDescent="0.25">
      <c r="B3" s="59"/>
      <c r="C3" s="60" t="s">
        <v>266</v>
      </c>
      <c r="D3" s="60" t="s">
        <v>267</v>
      </c>
      <c r="E3" s="61" t="s">
        <v>268</v>
      </c>
    </row>
    <row r="4" spans="2:5" x14ac:dyDescent="0.25">
      <c r="B4" s="61" t="s">
        <v>269</v>
      </c>
      <c r="C4" s="62">
        <f>(COUNTIFS(Body!A:A,"CO",Body!L:L,"*52d*"))+(COUNTIFS(Body!A:A,"PB",Body!L:L,"*52d*"))</f>
        <v>0</v>
      </c>
      <c r="D4" s="62">
        <v>0</v>
      </c>
      <c r="E4" s="63">
        <f>C4+D4</f>
        <v>0</v>
      </c>
    </row>
    <row r="5" spans="2:5" x14ac:dyDescent="0.25">
      <c r="B5" s="61" t="s">
        <v>270</v>
      </c>
      <c r="C5" s="64" t="s">
        <v>271</v>
      </c>
      <c r="D5" s="64" t="s">
        <v>271</v>
      </c>
      <c r="E5" s="60">
        <f>SUM(E6:E9)</f>
        <v>0</v>
      </c>
    </row>
    <row r="6" spans="2:5" x14ac:dyDescent="0.25">
      <c r="B6" s="65" t="s">
        <v>272</v>
      </c>
      <c r="C6" s="62">
        <f>COUNTIFS(OBECaZSJaAM!AG:AG,"A",OBECaZSJaAM!AF:AF,"katA",OBECaZSJaAM!AI:AI,"*OBAM*")</f>
        <v>0</v>
      </c>
      <c r="D6" s="62">
        <f>COUNTIFS(OBECaZSJaAM!AH:AH,"A",OBECaZSJaAM!AF:AF,"katA",OBECaZSJaAM!AI:AI,"*OBAM*")</f>
        <v>0</v>
      </c>
      <c r="E6" s="66">
        <f>C6+D6</f>
        <v>0</v>
      </c>
    </row>
    <row r="7" spans="2:5" ht="15.75" customHeight="1" x14ac:dyDescent="0.25">
      <c r="B7" s="65" t="s">
        <v>273</v>
      </c>
      <c r="C7" s="62">
        <f>COUNTIFS(OBECaZSJaAM!AG:AG,"A",OBECaZSJaAM!AF:AF,"katB",OBECaZSJaAM!AI:AI,"*OBAM*")</f>
        <v>0</v>
      </c>
      <c r="D7" s="62">
        <f>COUNTIFS(OBECaZSJaAM!AH:AH,"A",OBECaZSJaAM!AF:AF,"katB",OBECaZSJaAM!AI:AI,"*OBAM*")</f>
        <v>0</v>
      </c>
      <c r="E7" s="66">
        <f>C7+D7</f>
        <v>0</v>
      </c>
    </row>
    <row r="8" spans="2:5" x14ac:dyDescent="0.25">
      <c r="B8" s="65" t="s">
        <v>274</v>
      </c>
      <c r="C8" s="62">
        <f>COUNTIFS(OBECaZSJaAM!AG:AG,"A",OBECaZSJaAM!AF:AF,"katC",OBECaZSJaAM!AI:AI,"*OBAM*")</f>
        <v>0</v>
      </c>
      <c r="D8" s="62">
        <f>COUNTIFS(OBECaZSJaAM!AH:AH,"A",OBECaZSJaAM!AF:AF,"katC",OBECaZSJaAM!AI:AI,"*OBAM*")</f>
        <v>0</v>
      </c>
      <c r="E8" s="66">
        <f>C8+D8</f>
        <v>0</v>
      </c>
    </row>
    <row r="9" spans="2:5" x14ac:dyDescent="0.25">
      <c r="B9" s="65" t="s">
        <v>275</v>
      </c>
      <c r="C9" s="62">
        <f>COUNTIFS(OBECaZSJaAM!AG:AG,"A",OBECaZSJaAM!AF:AF,"katD",OBECaZSJaAM!AI:AI,"*OBAM*")</f>
        <v>0</v>
      </c>
      <c r="D9" s="62">
        <v>0</v>
      </c>
      <c r="E9" s="66">
        <f>C9+D9</f>
        <v>0</v>
      </c>
    </row>
    <row r="10" spans="2:5" x14ac:dyDescent="0.25">
      <c r="B10" s="61" t="s">
        <v>438</v>
      </c>
      <c r="C10" s="64" t="s">
        <v>276</v>
      </c>
      <c r="D10" s="64" t="s">
        <v>276</v>
      </c>
      <c r="E10" s="63">
        <f>SUM(E11:E14)</f>
        <v>0</v>
      </c>
    </row>
    <row r="11" spans="2:5" x14ac:dyDescent="0.25">
      <c r="B11" s="65" t="s">
        <v>272</v>
      </c>
      <c r="C11" s="62">
        <f>COUNTIFS(OBECaZSJaAM!AG:AG,"A",OBECaZSJaAM!AF:AF,"katA",OBECaZSJaAM!AI:AI,"*POAM*")</f>
        <v>0</v>
      </c>
      <c r="D11" s="62">
        <f>COUNTIFS(OBECaZSJaAM!AH:AH,"A",OBECaZSJaAM!AF:AF,"katA",OBECaZSJaAM!AI:AI,"*POAM*")</f>
        <v>0</v>
      </c>
      <c r="E11" s="66">
        <f>C11+D11</f>
        <v>0</v>
      </c>
    </row>
    <row r="12" spans="2:5" x14ac:dyDescent="0.25">
      <c r="B12" s="65" t="s">
        <v>273</v>
      </c>
      <c r="C12" s="62">
        <f>COUNTIFS(OBECaZSJaAM!AG:AG,"A",OBECaZSJaAM!AF:AF,"katB",OBECaZSJaAM!AI:AI,"*POAM*")</f>
        <v>0</v>
      </c>
      <c r="D12" s="62">
        <f>COUNTIFS(OBECaZSJaAM!AH:AH,"A",OBECaZSJaAM!AF:AF,"katB",OBECaZSJaAM!AI:AI,"*POAM*")</f>
        <v>0</v>
      </c>
      <c r="E12" s="66">
        <f>C12+D12</f>
        <v>0</v>
      </c>
    </row>
    <row r="13" spans="2:5" x14ac:dyDescent="0.25">
      <c r="B13" s="65" t="s">
        <v>274</v>
      </c>
      <c r="C13" s="62">
        <f>COUNTIFS(OBECaZSJaAM!AG:AG,"A",OBECaZSJaAM!AF:AF,"katC",OBECaZSJaAM!AI:AI,"*POAM*")</f>
        <v>0</v>
      </c>
      <c r="D13" s="62">
        <f>COUNTIFS(OBECaZSJaAM!AH:AH,"A",OBECaZSJaAM!AF:AF,"katC",OBECaZSJaAM!AI:AI,"*POAM*")</f>
        <v>0</v>
      </c>
      <c r="E13" s="66">
        <f>C13+D13</f>
        <v>0</v>
      </c>
    </row>
    <row r="14" spans="2:5" x14ac:dyDescent="0.25">
      <c r="B14" s="65" t="s">
        <v>275</v>
      </c>
      <c r="C14" s="62">
        <f>COUNTIFS(OBECaZSJaAM!AG:AG,"A",OBECaZSJaAM!AF:AF,"katD",OBECaZSJaAM!AI:AI,"*POAM*")</f>
        <v>0</v>
      </c>
      <c r="D14" s="62">
        <v>0</v>
      </c>
      <c r="E14" s="66">
        <f>C14+D14</f>
        <v>0</v>
      </c>
    </row>
    <row r="15" spans="2:5" x14ac:dyDescent="0.25">
      <c r="B15" s="61" t="s">
        <v>277</v>
      </c>
      <c r="C15" s="64" t="s">
        <v>278</v>
      </c>
      <c r="D15" s="64" t="s">
        <v>278</v>
      </c>
      <c r="E15" s="60">
        <f>SUM(E16:E19)</f>
        <v>0</v>
      </c>
    </row>
    <row r="16" spans="2:5" x14ac:dyDescent="0.25">
      <c r="B16" s="65" t="s">
        <v>272</v>
      </c>
      <c r="C16" s="62">
        <f>COUNTIFS(OBECaZSJaAM!AG:AG,"A",OBECaZSJaAM!AF:AF,"katA",OBECaZSJaAM!AI:AI,"*OVMAM*") + COUNTIFS(OBECaZSJaAM!AG:AG,"A",OBECaZSJaAM!AF:AF,"katA",OBECaZSJaAM!AI:AI,"*SOCAM*")</f>
        <v>0</v>
      </c>
      <c r="D16" s="62">
        <f>COUNTIFS(OBECaZSJaAM!AH:AH,"A",OBECaZSJaAM!AF:AF,"katA",OBECaZSJaAM!AI:AI,"*OVMAM*") + COUNTIFS(OBECaZSJaAM!AH:AH,"A",OBECaZSJaAM!AF:AF,"katA",OBECaZSJaAM!AI:AI,"*SOCAM*")</f>
        <v>0</v>
      </c>
      <c r="E16" s="66">
        <f>C16+D16</f>
        <v>0</v>
      </c>
    </row>
    <row r="17" spans="2:5" x14ac:dyDescent="0.25">
      <c r="B17" s="65" t="s">
        <v>273</v>
      </c>
      <c r="C17" s="62">
        <f>COUNTIFS(OBECaZSJaAM!AG:AG,"A",OBECaZSJaAM!AF:AF,"katB",OBECaZSJaAM!AI:AI,"*OVMAM*") + COUNTIFS(OBECaZSJaAM!AG:AG,"A",OBECaZSJaAM!AF:AF,"katB",OBECaZSJaAM!AI:AI,"*SOCAM*")</f>
        <v>0</v>
      </c>
      <c r="D17" s="62">
        <f>COUNTIFS(OBECaZSJaAM!AH:AH,"A",OBECaZSJaAM!AF:AF,"katB",OBECaZSJaAM!AI:AI,"*OVMAM*") + COUNTIFS(OBECaZSJaAM!AH:AH,"A",OBECaZSJaAM!AF:AF,"katB",OBECaZSJaAM!AI:AI,"*SOCAM*")</f>
        <v>0</v>
      </c>
      <c r="E17" s="66">
        <f>C17+D17</f>
        <v>0</v>
      </c>
    </row>
    <row r="18" spans="2:5" x14ac:dyDescent="0.25">
      <c r="B18" s="65" t="s">
        <v>274</v>
      </c>
      <c r="C18" s="62">
        <f>COUNTIFS(OBECaZSJaAM!AG:AG,"A",OBECaZSJaAM!AF:AF,"katC",OBECaZSJaAM!AI:AI,"*OVMAM*") + COUNTIFS(OBECaZSJaAM!AG:AG,"A",OBECaZSJaAM!AF:AF,"katC",OBECaZSJaAM!AI:AI,"*SOCAM*")</f>
        <v>0</v>
      </c>
      <c r="D18" s="62">
        <f>COUNTIFS(OBECaZSJaAM!AH:AH,"A",OBECaZSJaAM!AF:AF,"katC",OBECaZSJaAM!AI:AI,"*OVMAM*") + COUNTIFS(OBECaZSJaAM!AH:AH,"A",OBECaZSJaAM!AF:AF,"katC",OBECaZSJaAM!AI:AI,"*SOCAM*")</f>
        <v>0</v>
      </c>
      <c r="E18" s="66">
        <f>C18+D18</f>
        <v>0</v>
      </c>
    </row>
    <row r="19" spans="2:5" x14ac:dyDescent="0.25">
      <c r="B19" s="65" t="s">
        <v>275</v>
      </c>
      <c r="C19" s="62">
        <f>COUNTIFS(OBECaZSJaAM!AG:AG,"A",OBECaZSJaAM!AF:AF,"katD",OBECaZSJaAM!AI:AI,"*OVMAM*") + COUNTIFS(OBECaZSJaAM!AG:AG,"A",OBECaZSJaAM!AF:AF,"katD",OBECaZSJaAM!AI:AI,"*SOCAM*")</f>
        <v>0</v>
      </c>
      <c r="D19" s="62">
        <v>0</v>
      </c>
      <c r="E19" s="66">
        <f>C19+D19</f>
        <v>0</v>
      </c>
    </row>
    <row r="20" spans="2:5" ht="30" x14ac:dyDescent="0.25">
      <c r="B20" s="61" t="s">
        <v>279</v>
      </c>
      <c r="C20" s="63">
        <f>SUM(C6:C9,C11:C14,C16:C19)</f>
        <v>0</v>
      </c>
      <c r="D20" s="63">
        <f>SUM(D6:D9,D11:D14,D16:D19)</f>
        <v>0</v>
      </c>
      <c r="E20" s="63">
        <f>E5+E10+E15</f>
        <v>0</v>
      </c>
    </row>
  </sheetData>
  <sheetProtection algorithmName="SHA-512" hashValue="D3wxKmHvKI5m8UIyBjQLy5w/GI+VsrUi2rf1maUSOlDdJOlIGWl+eEAHyviUjD4X7Sj5EtrAqq4LPBzfGvDOLA==" saltValue="LgiyGGUakl8CAnrJweWUtA==" spinCount="100000" sheet="1" objects="1" scenarios="1" autoFilter="0"/>
  <mergeCells count="1">
    <mergeCell ref="C2:E2"/>
  </mergeCells>
  <pageMargins left="0.7" right="0.7" top="0.78740157499999996" bottom="0.78740157499999996" header="0.3" footer="0.3"/>
  <pageSetup paperSize="9" orientation="portrait" r:id="rId1"/>
  <ignoredErrors>
    <ignoredError sqref="C17 E5 E10 E15"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2D8DA-B964-448D-8FFB-E09688E9B11C}">
  <sheetPr>
    <tabColor rgb="FFFF99FF"/>
  </sheetPr>
  <dimension ref="B2:C6"/>
  <sheetViews>
    <sheetView workbookViewId="0">
      <selection activeCell="E27" sqref="E27"/>
    </sheetView>
  </sheetViews>
  <sheetFormatPr defaultRowHeight="15" x14ac:dyDescent="0.25"/>
  <cols>
    <col min="1" max="1" width="9.140625" style="9"/>
    <col min="2" max="2" width="52.42578125" style="9" customWidth="1"/>
    <col min="3" max="3" width="18.5703125" style="9" bestFit="1" customWidth="1"/>
    <col min="4" max="4" width="9.140625" style="9"/>
    <col min="5" max="5" width="18.5703125" style="9" bestFit="1" customWidth="1"/>
    <col min="6" max="16384" width="9.140625" style="9"/>
  </cols>
  <sheetData>
    <row r="2" spans="2:3" ht="30" x14ac:dyDescent="0.25">
      <c r="B2" s="67" t="s">
        <v>280</v>
      </c>
      <c r="C2" s="68">
        <f>COUNTIF(OBECaZSJaAM!A9:A10006,"*")</f>
        <v>13</v>
      </c>
    </row>
    <row r="3" spans="2:3" ht="30" x14ac:dyDescent="0.25">
      <c r="B3" s="67" t="s">
        <v>281</v>
      </c>
      <c r="C3" s="69">
        <f>SUM(zdroj!G2:G1000)</f>
        <v>14733</v>
      </c>
    </row>
    <row r="4" spans="2:3" ht="30" x14ac:dyDescent="0.25">
      <c r="B4" s="70" t="s">
        <v>282</v>
      </c>
      <c r="C4" s="69">
        <f>(SUM(zdroj!H2:H1000))-(SUM(zdroj!AC2:AC1000))</f>
        <v>3593</v>
      </c>
    </row>
    <row r="5" spans="2:3" ht="30" x14ac:dyDescent="0.25">
      <c r="B5" s="70" t="s">
        <v>283</v>
      </c>
      <c r="C5" s="68">
        <f>C3-C4</f>
        <v>11140</v>
      </c>
    </row>
    <row r="6" spans="2:3" ht="33" x14ac:dyDescent="0.35">
      <c r="B6" s="70" t="s">
        <v>439</v>
      </c>
      <c r="C6" s="68">
        <f>SUMIFS(zdroj!G:G,zdroj!E:E,"NE")</f>
        <v>1874</v>
      </c>
    </row>
  </sheetData>
  <sheetProtection algorithmName="SHA-512" hashValue="qqxe1NbHXLfSbm6Tt9CwETMC1A4PotWuz3/o8vWU8m0tqgoSgopA3wWEakbVsL5u7nK2PqM+pw5gZ2ijJPr0zg==" saltValue="4uHO+vPCPNHWF9WVFZ+p3Q==" spinCount="100000" sheet="1" objects="1" scenarios="1" autoFilter="0"/>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21880-CC32-4DE2-AFF8-A15E82B0F052}">
  <sheetPr>
    <tabColor rgb="FFFF99FF"/>
  </sheetPr>
  <dimension ref="B2:Q1000"/>
  <sheetViews>
    <sheetView zoomScale="73" zoomScaleNormal="73" workbookViewId="0">
      <pane xSplit="2" ySplit="3" topLeftCell="C4" activePane="bottomRight" state="frozen"/>
      <selection pane="topRight" activeCell="C1" sqref="C1"/>
      <selection pane="bottomLeft" activeCell="A4" sqref="A4"/>
      <selection pane="bottomRight" activeCell="D22" sqref="D22"/>
    </sheetView>
  </sheetViews>
  <sheetFormatPr defaultRowHeight="15" x14ac:dyDescent="0.25"/>
  <cols>
    <col min="1" max="1" width="4.140625" style="9" customWidth="1"/>
    <col min="2" max="2" width="7.140625" style="9" hidden="1" customWidth="1"/>
    <col min="3" max="4" width="50.7109375" style="9" customWidth="1"/>
    <col min="5" max="5" width="38.85546875" style="9" bestFit="1" customWidth="1"/>
    <col min="6" max="6" width="9.140625" style="9"/>
    <col min="7" max="7" width="70.7109375" style="9" customWidth="1"/>
    <col min="8" max="8" width="40.5703125" style="5" customWidth="1"/>
    <col min="9" max="9" width="37.7109375" style="5" customWidth="1"/>
    <col min="10" max="11" width="11.140625" style="9" customWidth="1"/>
    <col min="12" max="12" width="24.7109375" style="75" customWidth="1"/>
    <col min="13" max="13" width="11.5703125" style="75" customWidth="1"/>
    <col min="14" max="14" width="7.7109375" style="75" hidden="1" customWidth="1"/>
    <col min="15" max="15" width="10.5703125" style="75" hidden="1" customWidth="1"/>
    <col min="16" max="17" width="9.140625" style="9" hidden="1" customWidth="1"/>
    <col min="18" max="18" width="0" style="9" hidden="1" customWidth="1"/>
    <col min="19" max="16384" width="9.140625" style="9"/>
  </cols>
  <sheetData>
    <row r="2" spans="2:17" x14ac:dyDescent="0.25">
      <c r="B2" s="188" t="s">
        <v>284</v>
      </c>
      <c r="C2" s="187" t="s">
        <v>125</v>
      </c>
      <c r="D2" s="190" t="s">
        <v>128</v>
      </c>
      <c r="E2" s="187" t="s">
        <v>285</v>
      </c>
      <c r="F2" s="187" t="s">
        <v>286</v>
      </c>
      <c r="G2" s="187" t="s">
        <v>287</v>
      </c>
      <c r="H2" s="189" t="s">
        <v>288</v>
      </c>
      <c r="I2" s="189"/>
      <c r="J2" s="185" t="s">
        <v>289</v>
      </c>
      <c r="K2" s="185"/>
      <c r="L2" s="186" t="s">
        <v>440</v>
      </c>
      <c r="M2" s="71"/>
      <c r="N2" s="71"/>
      <c r="O2" s="71"/>
    </row>
    <row r="3" spans="2:17" ht="38.25" customHeight="1" x14ac:dyDescent="0.25">
      <c r="B3" s="188"/>
      <c r="C3" s="187"/>
      <c r="D3" s="191"/>
      <c r="E3" s="187"/>
      <c r="F3" s="187"/>
      <c r="G3" s="187"/>
      <c r="H3" s="63" t="s">
        <v>290</v>
      </c>
      <c r="I3" s="63" t="s">
        <v>291</v>
      </c>
      <c r="J3" s="72" t="s">
        <v>201</v>
      </c>
      <c r="K3" s="72" t="s">
        <v>292</v>
      </c>
      <c r="L3" s="186"/>
      <c r="M3" s="71"/>
      <c r="N3" s="73" t="s">
        <v>284</v>
      </c>
      <c r="O3" s="73" t="s">
        <v>125</v>
      </c>
      <c r="Q3" s="74" t="s">
        <v>197</v>
      </c>
    </row>
    <row r="4" spans="2:17" x14ac:dyDescent="0.25">
      <c r="B4" s="9" cm="1">
        <f t="array" ref="B4:C1000">IFERROR(_xlfn._xlws.SORT(N4:O1000,2,-1),"")</f>
        <v>1</v>
      </c>
      <c r="C4" s="9" t="str">
        <v/>
      </c>
      <c r="D4" s="9" t="str">
        <f>IFERROR(VLOOKUP(C4,Body!B:C,2,0),"")</f>
        <v/>
      </c>
      <c r="E4" s="9" t="str">
        <f>IFERROR(VLOOKUP(B4,OBECaZSJaAM!I:K,3,0),"")</f>
        <v/>
      </c>
      <c r="F4" s="9" t="str">
        <f>IFERROR(VLOOKUP(E4,zdroj!D:AJ,33,0),"")</f>
        <v/>
      </c>
      <c r="G4" s="9" t="str">
        <f>IFERROR(VLOOKUP(C4,Body!B:L,11,0),"")</f>
        <v/>
      </c>
      <c r="H4" s="5" t="str">
        <f>IFERROR(VLOOKUP(E4,OBECaZSJaAM!K:W,12,0),"")</f>
        <v/>
      </c>
      <c r="I4" s="5" t="str">
        <f>IFERROR(VLOOKUP(E4,OBECaZSJaAM!K:W,13,0),"")</f>
        <v/>
      </c>
      <c r="J4" s="9">
        <f>COUNTIFS(OBECaZSJaAM!AI:AI,"*OBAM*",OBECaZSJaAM!Y:Y,E4)</f>
        <v>0</v>
      </c>
      <c r="K4" s="9">
        <f>(COUNTIFS(OBECaZSJaAM!AI:AI,"*POAM*",OBECaZSJaAM!Y:Y,E4))+(COUNTIFS(OBECaZSJaAM!AI:AI,"*OVMAM*",OBECaZSJaAM!Y:Y,E4))+(COUNTIFS(OBECaZSJaAM!AI:AI,"*SOCAM*",OBECaZSJaAM!Y:Y,E4))</f>
        <v>0</v>
      </c>
      <c r="L4" s="75" t="str" cm="1">
        <f t="array" ref="L4">IFERROR(IF(Q4=1,1024,(_xlfn.IFS(H4="150/50 pro OBAM/OVMAM/SOCAM/POAM",J4/2*150,H4="1/200 pro OBAM/OVMAM/SOCAM/POAM",J4/2*1024,H4="1/1 pro OBAM/OVMAM/SOCAM/POAM",J4/2*1024,H4="2/1 pro OBAM/OVMAM/SOCAM/POAM",J4/2*2048)*0.1)+((_xlfn.IFS(I4="150/50 pro OBAM/OVMAM/SOCAM/POAM",K4/2*150,I4="1/200 pro OBAM/OVMAM/SOCAM/POAM",K4/2*1024,I4="1/1 pro OBAM/OVMAM/SOCAM/POAM",K4/2*1024,I4="2/1 pro OBAM/OVMAM/SOCAM/POAM",K4/2*2048,I4="5/1 pro OVMAM/SOCAM/POAM",K4/2*5120)*0.1))),"")</f>
        <v/>
      </c>
      <c r="N4" s="75">
        <v>1</v>
      </c>
      <c r="O4" s="75" t="str">
        <f>IFERROR(VLOOKUP(N4,OBECaZSJaAM!I:O,7,0),"")</f>
        <v/>
      </c>
      <c r="Q4" s="9">
        <f>COUNTIF(E4,"*BTS*")</f>
        <v>0</v>
      </c>
    </row>
    <row r="5" spans="2:17" x14ac:dyDescent="0.25">
      <c r="B5" s="9">
        <v>2</v>
      </c>
      <c r="C5" s="9" t="str">
        <v/>
      </c>
      <c r="D5" s="9" t="str">
        <f>IFERROR(VLOOKUP(C5,Body!B:C,2,0),"")</f>
        <v/>
      </c>
      <c r="E5" s="9" t="str">
        <f>IFERROR(VLOOKUP(B5,OBECaZSJaAM!I:K,3,0),"")</f>
        <v/>
      </c>
      <c r="F5" s="9" t="str">
        <f>IFERROR(VLOOKUP(E5,zdroj!D:AJ,33,0),"")</f>
        <v/>
      </c>
      <c r="G5" s="9" t="str">
        <f>IFERROR(VLOOKUP(C5,Body!B:L,11,0),"")</f>
        <v/>
      </c>
      <c r="H5" s="5" t="str">
        <f>IFERROR(VLOOKUP(E5,OBECaZSJaAM!K:W,12,0),"")</f>
        <v/>
      </c>
      <c r="I5" s="5" t="str">
        <f>IFERROR(VLOOKUP(E5,OBECaZSJaAM!K:W,13,0),"")</f>
        <v/>
      </c>
      <c r="J5" s="9">
        <f>COUNTIFS(OBECaZSJaAM!AI:AI,"*OBAM*",OBECaZSJaAM!Y:Y,E5)</f>
        <v>0</v>
      </c>
      <c r="K5" s="9">
        <f>(COUNTIFS(OBECaZSJaAM!AI:AI,"*POAM*",OBECaZSJaAM!Y:Y,E5))+(COUNTIFS(OBECaZSJaAM!AI:AI,"*OVMAM*",OBECaZSJaAM!Y:Y,E5))+(COUNTIFS(OBECaZSJaAM!AI:AI,"*SOCAM*",OBECaZSJaAM!Y:Y,E5))</f>
        <v>0</v>
      </c>
      <c r="L5" s="75" t="str" cm="1">
        <f t="array" ref="L5">IFERROR(IF(Q5=1,1024,(_xlfn.IFS(H5="150/50 pro OBAM/OVMAM/SOCAM/POAM",J5/2*150,H5="1/200 pro OBAM/OVMAM/SOCAM/POAM",J5/2*1024,H5="1/1 pro OBAM/OVMAM/SOCAM/POAM",J5/2*1024,H5="2/1 pro OBAM/OVMAM/SOCAM/POAM",J5/2*2048)*0.1)+((_xlfn.IFS(I5="150/50 pro OBAM/OVMAM/SOCAM/POAM",K5/2*150,I5="1/200 pro OBAM/OVMAM/SOCAM/POAM",K5/2*1024,I5="1/1 pro OBAM/OVMAM/SOCAM/POAM",K5/2*1024,I5="2/1 pro OBAM/OVMAM/SOCAM/POAM",K5/2*2048,I5="5/1 pro OVMAM/SOCAM/POAM",K5/2*5120)*0.1))),"")</f>
        <v/>
      </c>
      <c r="N5" s="75">
        <v>2</v>
      </c>
      <c r="O5" s="75" t="str">
        <f>IFERROR(VLOOKUP(N5,OBECaZSJaAM!I:O,7,0),"")</f>
        <v/>
      </c>
      <c r="Q5" s="9">
        <f t="shared" ref="Q5:Q68" si="0">COUNTIF(E5,"*BTS*")</f>
        <v>0</v>
      </c>
    </row>
    <row r="6" spans="2:17" x14ac:dyDescent="0.25">
      <c r="B6" s="9">
        <v>3</v>
      </c>
      <c r="C6" s="9" t="str">
        <v/>
      </c>
      <c r="D6" s="9" t="str">
        <f>IFERROR(VLOOKUP(C6,Body!B:C,2,0),"")</f>
        <v/>
      </c>
      <c r="E6" s="9" t="str">
        <f>IFERROR(VLOOKUP(B6,OBECaZSJaAM!I:K,3,0),"")</f>
        <v/>
      </c>
      <c r="F6" s="9" t="str">
        <f>IFERROR(VLOOKUP(E6,zdroj!D:AJ,33,0),"")</f>
        <v/>
      </c>
      <c r="G6" s="9" t="str">
        <f>IFERROR(VLOOKUP(C6,Body!B:L,11,0),"")</f>
        <v/>
      </c>
      <c r="H6" s="5" t="str">
        <f>IFERROR(VLOOKUP(E6,OBECaZSJaAM!K:W,12,0),"")</f>
        <v/>
      </c>
      <c r="I6" s="5" t="str">
        <f>IFERROR(VLOOKUP(E6,OBECaZSJaAM!K:W,13,0),"")</f>
        <v/>
      </c>
      <c r="J6" s="9">
        <f>COUNTIFS(OBECaZSJaAM!AI:AI,"*OBAM*",OBECaZSJaAM!Y:Y,E6)</f>
        <v>0</v>
      </c>
      <c r="K6" s="9">
        <f>(COUNTIFS(OBECaZSJaAM!AI:AI,"*POAM*",OBECaZSJaAM!Y:Y,E6))+(COUNTIFS(OBECaZSJaAM!AI:AI,"*OVMAM*",OBECaZSJaAM!Y:Y,E6))+(COUNTIFS(OBECaZSJaAM!AI:AI,"*SOCAM*",OBECaZSJaAM!Y:Y,E6))</f>
        <v>0</v>
      </c>
      <c r="L6" s="75" t="str" cm="1">
        <f t="array" ref="L6">IFERROR(IF(Q6=1,1024,(_xlfn.IFS(H6="150/50 pro OBAM/OVMAM/SOCAM/POAM",J6/2*150,H6="1/200 pro OBAM/OVMAM/SOCAM/POAM",J6/2*1024,H6="1/1 pro OBAM/OVMAM/SOCAM/POAM",J6/2*1024,H6="2/1 pro OBAM/OVMAM/SOCAM/POAM",J6/2*2048)*0.1)+((_xlfn.IFS(I6="150/50 pro OBAM/OVMAM/SOCAM/POAM",K6/2*150,I6="1/200 pro OBAM/OVMAM/SOCAM/POAM",K6/2*1024,I6="1/1 pro OBAM/OVMAM/SOCAM/POAM",K6/2*1024,I6="2/1 pro OBAM/OVMAM/SOCAM/POAM",K6/2*2048,I6="5/1 pro OVMAM/SOCAM/POAM",K6/2*5120)*0.1))),"")</f>
        <v/>
      </c>
      <c r="N6" s="75">
        <v>3</v>
      </c>
      <c r="O6" s="75" t="str">
        <f>IFERROR(VLOOKUP(N6,OBECaZSJaAM!I:O,7,0),"")</f>
        <v/>
      </c>
      <c r="Q6" s="9">
        <f t="shared" si="0"/>
        <v>0</v>
      </c>
    </row>
    <row r="7" spans="2:17" x14ac:dyDescent="0.25">
      <c r="B7" s="9">
        <v>4</v>
      </c>
      <c r="C7" s="9" t="str">
        <v/>
      </c>
      <c r="D7" s="9" t="str">
        <f>IFERROR(VLOOKUP(C7,Body!B:C,2,0),"")</f>
        <v/>
      </c>
      <c r="E7" s="9" t="str">
        <f>IFERROR(VLOOKUP(B7,OBECaZSJaAM!I:K,3,0),"")</f>
        <v/>
      </c>
      <c r="F7" s="9" t="str">
        <f>IFERROR(VLOOKUP(E7,zdroj!D:AJ,33,0),"")</f>
        <v/>
      </c>
      <c r="G7" s="9" t="str">
        <f>IFERROR(VLOOKUP(C7,Body!B:L,11,0),"")</f>
        <v/>
      </c>
      <c r="H7" s="5" t="str">
        <f>IFERROR(VLOOKUP(E7,OBECaZSJaAM!K:W,12,0),"")</f>
        <v/>
      </c>
      <c r="I7" s="5" t="str">
        <f>IFERROR(VLOOKUP(E7,OBECaZSJaAM!K:W,13,0),"")</f>
        <v/>
      </c>
      <c r="J7" s="9">
        <f>COUNTIFS(OBECaZSJaAM!AI:AI,"*OBAM*",OBECaZSJaAM!Y:Y,E7)</f>
        <v>0</v>
      </c>
      <c r="K7" s="9">
        <f>(COUNTIFS(OBECaZSJaAM!AI:AI,"*POAM*",OBECaZSJaAM!Y:Y,E7))+(COUNTIFS(OBECaZSJaAM!AI:AI,"*OVMAM*",OBECaZSJaAM!Y:Y,E7))+(COUNTIFS(OBECaZSJaAM!AI:AI,"*SOCAM*",OBECaZSJaAM!Y:Y,E7))</f>
        <v>0</v>
      </c>
      <c r="L7" s="75" t="str" cm="1">
        <f t="array" ref="L7">IFERROR(IF(Q7=1,1024,(_xlfn.IFS(H7="150/50 pro OBAM/OVMAM/SOCAM/POAM",J7/2*150,H7="1/200 pro OBAM/OVMAM/SOCAM/POAM",J7/2*1024,H7="1/1 pro OBAM/OVMAM/SOCAM/POAM",J7/2*1024,H7="2/1 pro OBAM/OVMAM/SOCAM/POAM",J7/2*2048)*0.1)+((_xlfn.IFS(I7="150/50 pro OBAM/OVMAM/SOCAM/POAM",K7/2*150,I7="1/200 pro OBAM/OVMAM/SOCAM/POAM",K7/2*1024,I7="1/1 pro OBAM/OVMAM/SOCAM/POAM",K7/2*1024,I7="2/1 pro OBAM/OVMAM/SOCAM/POAM",K7/2*2048,I7="5/1 pro OVMAM/SOCAM/POAM",K7/2*5120)*0.1))),"")</f>
        <v/>
      </c>
      <c r="N7" s="75">
        <v>4</v>
      </c>
      <c r="O7" s="75" t="str">
        <f>IFERROR(VLOOKUP(N7,OBECaZSJaAM!I:O,7,0),"")</f>
        <v/>
      </c>
      <c r="Q7" s="9">
        <f t="shared" si="0"/>
        <v>0</v>
      </c>
    </row>
    <row r="8" spans="2:17" x14ac:dyDescent="0.25">
      <c r="B8" s="9">
        <v>5</v>
      </c>
      <c r="C8" s="9" t="str">
        <v/>
      </c>
      <c r="D8" s="9" t="str">
        <f>IFERROR(VLOOKUP(C8,Body!B:C,2,0),"")</f>
        <v/>
      </c>
      <c r="E8" s="9" t="str">
        <f>IFERROR(VLOOKUP(B8,OBECaZSJaAM!I:K,3,0),"")</f>
        <v/>
      </c>
      <c r="F8" s="9" t="str">
        <f>IFERROR(VLOOKUP(E8,zdroj!D:AJ,33,0),"")</f>
        <v/>
      </c>
      <c r="G8" s="9" t="str">
        <f>IFERROR(VLOOKUP(C8,Body!B:L,11,0),"")</f>
        <v/>
      </c>
      <c r="H8" s="5" t="str">
        <f>IFERROR(VLOOKUP(E8,OBECaZSJaAM!K:W,12,0),"")</f>
        <v/>
      </c>
      <c r="I8" s="5" t="str">
        <f>IFERROR(VLOOKUP(E8,OBECaZSJaAM!K:W,13,0),"")</f>
        <v/>
      </c>
      <c r="J8" s="9">
        <f>COUNTIFS(OBECaZSJaAM!AI:AI,"*OBAM*",OBECaZSJaAM!Y:Y,E8)</f>
        <v>0</v>
      </c>
      <c r="K8" s="9">
        <f>(COUNTIFS(OBECaZSJaAM!AI:AI,"*POAM*",OBECaZSJaAM!Y:Y,E8))+(COUNTIFS(OBECaZSJaAM!AI:AI,"*OVMAM*",OBECaZSJaAM!Y:Y,E8))+(COUNTIFS(OBECaZSJaAM!AI:AI,"*SOCAM*",OBECaZSJaAM!Y:Y,E8))</f>
        <v>0</v>
      </c>
      <c r="L8" s="75" t="str" cm="1">
        <f t="array" ref="L8">IFERROR(IF(Q8=1,1024,(_xlfn.IFS(H8="150/50 pro OBAM/OVMAM/SOCAM/POAM",J8/2*150,H8="1/200 pro OBAM/OVMAM/SOCAM/POAM",J8/2*1024,H8="1/1 pro OBAM/OVMAM/SOCAM/POAM",J8/2*1024,H8="2/1 pro OBAM/OVMAM/SOCAM/POAM",J8/2*2048)*0.1)+((_xlfn.IFS(I8="150/50 pro OBAM/OVMAM/SOCAM/POAM",K8/2*150,I8="1/200 pro OBAM/OVMAM/SOCAM/POAM",K8/2*1024,I8="1/1 pro OBAM/OVMAM/SOCAM/POAM",K8/2*1024,I8="2/1 pro OBAM/OVMAM/SOCAM/POAM",K8/2*2048,I8="5/1 pro OVMAM/SOCAM/POAM",K8/2*5120)*0.1))),"")</f>
        <v/>
      </c>
      <c r="N8" s="75">
        <v>5</v>
      </c>
      <c r="O8" s="75" t="str">
        <f>IFERROR(VLOOKUP(N8,OBECaZSJaAM!I:O,7,0),"")</f>
        <v/>
      </c>
      <c r="Q8" s="9">
        <f t="shared" si="0"/>
        <v>0</v>
      </c>
    </row>
    <row r="9" spans="2:17" x14ac:dyDescent="0.25">
      <c r="B9" s="9">
        <v>6</v>
      </c>
      <c r="C9" s="9" t="str">
        <v/>
      </c>
      <c r="D9" s="9" t="str">
        <f>IFERROR(VLOOKUP(C9,Body!B:C,2,0),"")</f>
        <v/>
      </c>
      <c r="E9" s="9" t="str">
        <f>IFERROR(VLOOKUP(B9,OBECaZSJaAM!I:K,3,0),"")</f>
        <v/>
      </c>
      <c r="F9" s="9" t="str">
        <f>IFERROR(VLOOKUP(E9,zdroj!D:AJ,33,0),"")</f>
        <v/>
      </c>
      <c r="G9" s="9" t="str">
        <f>IFERROR(VLOOKUP(C9,Body!B:L,11,0),"")</f>
        <v/>
      </c>
      <c r="H9" s="5" t="str">
        <f>IFERROR(VLOOKUP(E9,OBECaZSJaAM!K:W,12,0),"")</f>
        <v/>
      </c>
      <c r="I9" s="5" t="str">
        <f>IFERROR(VLOOKUP(E9,OBECaZSJaAM!K:W,13,0),"")</f>
        <v/>
      </c>
      <c r="J9" s="9">
        <f>COUNTIFS(OBECaZSJaAM!AI:AI,"*OBAM*",OBECaZSJaAM!Y:Y,E9)</f>
        <v>0</v>
      </c>
      <c r="K9" s="9">
        <f>(COUNTIFS(OBECaZSJaAM!AI:AI,"*POAM*",OBECaZSJaAM!Y:Y,E9))+(COUNTIFS(OBECaZSJaAM!AI:AI,"*OVMAM*",OBECaZSJaAM!Y:Y,E9))+(COUNTIFS(OBECaZSJaAM!AI:AI,"*SOCAM*",OBECaZSJaAM!Y:Y,E9))</f>
        <v>0</v>
      </c>
      <c r="L9" s="75" t="str" cm="1">
        <f t="array" ref="L9">IFERROR(IF(Q9=1,1024,(_xlfn.IFS(H9="150/50 pro OBAM/OVMAM/SOCAM/POAM",J9/2*150,H9="1/200 pro OBAM/OVMAM/SOCAM/POAM",J9/2*1024,H9="1/1 pro OBAM/OVMAM/SOCAM/POAM",J9/2*1024,H9="2/1 pro OBAM/OVMAM/SOCAM/POAM",J9/2*2048)*0.1)+((_xlfn.IFS(I9="150/50 pro OBAM/OVMAM/SOCAM/POAM",K9/2*150,I9="1/200 pro OBAM/OVMAM/SOCAM/POAM",K9/2*1024,I9="1/1 pro OBAM/OVMAM/SOCAM/POAM",K9/2*1024,I9="2/1 pro OBAM/OVMAM/SOCAM/POAM",K9/2*2048,I9="5/1 pro OVMAM/SOCAM/POAM",K9/2*5120)*0.1))),"")</f>
        <v/>
      </c>
      <c r="N9" s="75">
        <v>6</v>
      </c>
      <c r="O9" s="75" t="str">
        <f>IFERROR(VLOOKUP(N9,OBECaZSJaAM!I:O,7,0),"")</f>
        <v/>
      </c>
      <c r="Q9" s="9">
        <f t="shared" si="0"/>
        <v>0</v>
      </c>
    </row>
    <row r="10" spans="2:17" x14ac:dyDescent="0.25">
      <c r="B10" s="9">
        <v>7</v>
      </c>
      <c r="C10" s="9" t="str">
        <v/>
      </c>
      <c r="D10" s="9" t="str">
        <f>IFERROR(VLOOKUP(C10,Body!B:C,2,0),"")</f>
        <v/>
      </c>
      <c r="E10" s="9" t="str">
        <f>IFERROR(VLOOKUP(B10,OBECaZSJaAM!I:K,3,0),"")</f>
        <v/>
      </c>
      <c r="F10" s="9" t="str">
        <f>IFERROR(VLOOKUP(E10,zdroj!D:AJ,33,0),"")</f>
        <v/>
      </c>
      <c r="G10" s="9" t="str">
        <f>IFERROR(VLOOKUP(C10,Body!B:L,11,0),"")</f>
        <v/>
      </c>
      <c r="H10" s="5" t="str">
        <f>IFERROR(VLOOKUP(E10,OBECaZSJaAM!K:W,12,0),"")</f>
        <v/>
      </c>
      <c r="I10" s="5" t="str">
        <f>IFERROR(VLOOKUP(E10,OBECaZSJaAM!K:W,13,0),"")</f>
        <v/>
      </c>
      <c r="J10" s="9">
        <f>COUNTIFS(OBECaZSJaAM!AI:AI,"*OBAM*",OBECaZSJaAM!Y:Y,E10)</f>
        <v>0</v>
      </c>
      <c r="K10" s="9">
        <f>(COUNTIFS(OBECaZSJaAM!AI:AI,"*POAM*",OBECaZSJaAM!Y:Y,E10))+(COUNTIFS(OBECaZSJaAM!AI:AI,"*OVMAM*",OBECaZSJaAM!Y:Y,E10))+(COUNTIFS(OBECaZSJaAM!AI:AI,"*SOCAM*",OBECaZSJaAM!Y:Y,E10))</f>
        <v>0</v>
      </c>
      <c r="L10" s="75" t="str" cm="1">
        <f t="array" ref="L10">IFERROR(IF(Q10=1,1024,(_xlfn.IFS(H10="150/50 pro OBAM/OVMAM/SOCAM/POAM",J10/2*150,H10="1/200 pro OBAM/OVMAM/SOCAM/POAM",J10/2*1024,H10="1/1 pro OBAM/OVMAM/SOCAM/POAM",J10/2*1024,H10="2/1 pro OBAM/OVMAM/SOCAM/POAM",J10/2*2048)*0.1)+((_xlfn.IFS(I10="150/50 pro OBAM/OVMAM/SOCAM/POAM",K10/2*150,I10="1/200 pro OBAM/OVMAM/SOCAM/POAM",K10/2*1024,I10="1/1 pro OBAM/OVMAM/SOCAM/POAM",K10/2*1024,I10="2/1 pro OBAM/OVMAM/SOCAM/POAM",K10/2*2048,I10="5/1 pro OVMAM/SOCAM/POAM",K10/2*5120)*0.1))),"")</f>
        <v/>
      </c>
      <c r="N10" s="75">
        <v>7</v>
      </c>
      <c r="O10" s="75" t="str">
        <f>IFERROR(VLOOKUP(N10,OBECaZSJaAM!I:O,7,0),"")</f>
        <v/>
      </c>
      <c r="Q10" s="9">
        <f t="shared" si="0"/>
        <v>0</v>
      </c>
    </row>
    <row r="11" spans="2:17" x14ac:dyDescent="0.25">
      <c r="B11" s="9">
        <v>8</v>
      </c>
      <c r="C11" s="9" t="str">
        <v/>
      </c>
      <c r="D11" s="9" t="str">
        <f>IFERROR(VLOOKUP(C11,Body!B:C,2,0),"")</f>
        <v/>
      </c>
      <c r="E11" s="9" t="str">
        <f>IFERROR(VLOOKUP(B11,OBECaZSJaAM!I:K,3,0),"")</f>
        <v/>
      </c>
      <c r="F11" s="9" t="str">
        <f>IFERROR(VLOOKUP(E11,zdroj!D:AJ,33,0),"")</f>
        <v/>
      </c>
      <c r="G11" s="9" t="str">
        <f>IFERROR(VLOOKUP(C11,Body!B:L,11,0),"")</f>
        <v/>
      </c>
      <c r="H11" s="5" t="str">
        <f>IFERROR(VLOOKUP(E11,OBECaZSJaAM!K:W,12,0),"")</f>
        <v/>
      </c>
      <c r="I11" s="5" t="str">
        <f>IFERROR(VLOOKUP(E11,OBECaZSJaAM!K:W,13,0),"")</f>
        <v/>
      </c>
      <c r="J11" s="9">
        <f>COUNTIFS(OBECaZSJaAM!AI:AI,"*OBAM*",OBECaZSJaAM!Y:Y,E11)</f>
        <v>0</v>
      </c>
      <c r="K11" s="9">
        <f>(COUNTIFS(OBECaZSJaAM!AI:AI,"*POAM*",OBECaZSJaAM!Y:Y,E11))+(COUNTIFS(OBECaZSJaAM!AI:AI,"*OVMAM*",OBECaZSJaAM!Y:Y,E11))+(COUNTIFS(OBECaZSJaAM!AI:AI,"*SOCAM*",OBECaZSJaAM!Y:Y,E11))</f>
        <v>0</v>
      </c>
      <c r="L11" s="75" t="str" cm="1">
        <f t="array" ref="L11">IFERROR(IF(Q11=1,1024,(_xlfn.IFS(H11="150/50 pro OBAM/OVMAM/SOCAM/POAM",J11/2*150,H11="1/200 pro OBAM/OVMAM/SOCAM/POAM",J11/2*1024,H11="1/1 pro OBAM/OVMAM/SOCAM/POAM",J11/2*1024,H11="2/1 pro OBAM/OVMAM/SOCAM/POAM",J11/2*2048)*0.1)+((_xlfn.IFS(I11="150/50 pro OBAM/OVMAM/SOCAM/POAM",K11/2*150,I11="1/200 pro OBAM/OVMAM/SOCAM/POAM",K11/2*1024,I11="1/1 pro OBAM/OVMAM/SOCAM/POAM",K11/2*1024,I11="2/1 pro OBAM/OVMAM/SOCAM/POAM",K11/2*2048,I11="5/1 pro OVMAM/SOCAM/POAM",K11/2*5120)*0.1))),"")</f>
        <v/>
      </c>
      <c r="N11" s="75">
        <v>8</v>
      </c>
      <c r="O11" s="75" t="str">
        <f>IFERROR(VLOOKUP(N11,OBECaZSJaAM!I:O,7,0),"")</f>
        <v/>
      </c>
      <c r="Q11" s="9">
        <f t="shared" si="0"/>
        <v>0</v>
      </c>
    </row>
    <row r="12" spans="2:17" x14ac:dyDescent="0.25">
      <c r="B12" s="9">
        <v>9</v>
      </c>
      <c r="C12" s="9" t="str">
        <v/>
      </c>
      <c r="D12" s="9" t="str">
        <f>IFERROR(VLOOKUP(C12,Body!B:C,2,0),"")</f>
        <v/>
      </c>
      <c r="E12" s="9" t="str">
        <f>IFERROR(VLOOKUP(B12,OBECaZSJaAM!I:K,3,0),"")</f>
        <v/>
      </c>
      <c r="F12" s="9" t="str">
        <f>IFERROR(VLOOKUP(E12,zdroj!D:AJ,33,0),"")</f>
        <v/>
      </c>
      <c r="G12" s="9" t="str">
        <f>IFERROR(VLOOKUP(C12,Body!B:L,11,0),"")</f>
        <v/>
      </c>
      <c r="H12" s="5" t="str">
        <f>IFERROR(VLOOKUP(E12,OBECaZSJaAM!K:W,12,0),"")</f>
        <v/>
      </c>
      <c r="I12" s="5" t="str">
        <f>IFERROR(VLOOKUP(E12,OBECaZSJaAM!K:W,13,0),"")</f>
        <v/>
      </c>
      <c r="J12" s="9">
        <f>COUNTIFS(OBECaZSJaAM!AI:AI,"*OBAM*",OBECaZSJaAM!Y:Y,E12)</f>
        <v>0</v>
      </c>
      <c r="K12" s="9">
        <f>(COUNTIFS(OBECaZSJaAM!AI:AI,"*POAM*",OBECaZSJaAM!Y:Y,E12))+(COUNTIFS(OBECaZSJaAM!AI:AI,"*OVMAM*",OBECaZSJaAM!Y:Y,E12))+(COUNTIFS(OBECaZSJaAM!AI:AI,"*SOCAM*",OBECaZSJaAM!Y:Y,E12))</f>
        <v>0</v>
      </c>
      <c r="L12" s="75" t="str" cm="1">
        <f t="array" ref="L12">IFERROR(IF(Q12=1,1024,(_xlfn.IFS(H12="150/50 pro OBAM/OVMAM/SOCAM/POAM",J12/2*150,H12="1/200 pro OBAM/OVMAM/SOCAM/POAM",J12/2*1024,H12="1/1 pro OBAM/OVMAM/SOCAM/POAM",J12/2*1024,H12="2/1 pro OBAM/OVMAM/SOCAM/POAM",J12/2*2048)*0.1)+((_xlfn.IFS(I12="150/50 pro OBAM/OVMAM/SOCAM/POAM",K12/2*150,I12="1/200 pro OBAM/OVMAM/SOCAM/POAM",K12/2*1024,I12="1/1 pro OBAM/OVMAM/SOCAM/POAM",K12/2*1024,I12="2/1 pro OBAM/OVMAM/SOCAM/POAM",K12/2*2048,I12="5/1 pro OVMAM/SOCAM/POAM",K12/2*5120)*0.1))),"")</f>
        <v/>
      </c>
      <c r="N12" s="75">
        <v>9</v>
      </c>
      <c r="O12" s="75" t="str">
        <f>IFERROR(VLOOKUP(N12,OBECaZSJaAM!I:O,7,0),"")</f>
        <v/>
      </c>
      <c r="Q12" s="9">
        <f t="shared" si="0"/>
        <v>0</v>
      </c>
    </row>
    <row r="13" spans="2:17" x14ac:dyDescent="0.25">
      <c r="B13" s="9">
        <v>10</v>
      </c>
      <c r="C13" s="9" t="str">
        <v/>
      </c>
      <c r="D13" s="9" t="str">
        <f>IFERROR(VLOOKUP(C13,Body!B:C,2,0),"")</f>
        <v/>
      </c>
      <c r="E13" s="9" t="str">
        <f>IFERROR(VLOOKUP(B13,OBECaZSJaAM!I:K,3,0),"")</f>
        <v/>
      </c>
      <c r="F13" s="9" t="str">
        <f>IFERROR(VLOOKUP(E13,zdroj!D:AJ,33,0),"")</f>
        <v/>
      </c>
      <c r="G13" s="9" t="str">
        <f>IFERROR(VLOOKUP(C13,Body!B:L,11,0),"")</f>
        <v/>
      </c>
      <c r="H13" s="5" t="str">
        <f>IFERROR(VLOOKUP(E13,OBECaZSJaAM!K:W,12,0),"")</f>
        <v/>
      </c>
      <c r="I13" s="5" t="str">
        <f>IFERROR(VLOOKUP(E13,OBECaZSJaAM!K:W,13,0),"")</f>
        <v/>
      </c>
      <c r="J13" s="9">
        <f>COUNTIFS(OBECaZSJaAM!AI:AI,"*OBAM*",OBECaZSJaAM!Y:Y,E13)</f>
        <v>0</v>
      </c>
      <c r="K13" s="9">
        <f>(COUNTIFS(OBECaZSJaAM!AI:AI,"*POAM*",OBECaZSJaAM!Y:Y,E13))+(COUNTIFS(OBECaZSJaAM!AI:AI,"*OVMAM*",OBECaZSJaAM!Y:Y,E13))+(COUNTIFS(OBECaZSJaAM!AI:AI,"*SOCAM*",OBECaZSJaAM!Y:Y,E13))</f>
        <v>0</v>
      </c>
      <c r="L13" s="75" t="str" cm="1">
        <f t="array" ref="L13">IFERROR(IF(Q13=1,1024,(_xlfn.IFS(H13="150/50 pro OBAM/OVMAM/SOCAM/POAM",J13/2*150,H13="1/200 pro OBAM/OVMAM/SOCAM/POAM",J13/2*1024,H13="1/1 pro OBAM/OVMAM/SOCAM/POAM",J13/2*1024,H13="2/1 pro OBAM/OVMAM/SOCAM/POAM",J13/2*2048)*0.1)+((_xlfn.IFS(I13="150/50 pro OBAM/OVMAM/SOCAM/POAM",K13/2*150,I13="1/200 pro OBAM/OVMAM/SOCAM/POAM",K13/2*1024,I13="1/1 pro OBAM/OVMAM/SOCAM/POAM",K13/2*1024,I13="2/1 pro OBAM/OVMAM/SOCAM/POAM",K13/2*2048,I13="5/1 pro OVMAM/SOCAM/POAM",K13/2*5120)*0.1))),"")</f>
        <v/>
      </c>
      <c r="N13" s="75">
        <v>10</v>
      </c>
      <c r="O13" s="75" t="str">
        <f>IFERROR(VLOOKUP(N13,OBECaZSJaAM!I:O,7,0),"")</f>
        <v/>
      </c>
      <c r="Q13" s="9">
        <f t="shared" si="0"/>
        <v>0</v>
      </c>
    </row>
    <row r="14" spans="2:17" x14ac:dyDescent="0.25">
      <c r="B14" s="9">
        <v>11</v>
      </c>
      <c r="C14" s="9" t="str">
        <v/>
      </c>
      <c r="D14" s="9" t="str">
        <f>IFERROR(VLOOKUP(C14,Body!B:C,2,0),"")</f>
        <v/>
      </c>
      <c r="E14" s="9" t="str">
        <f>IFERROR(VLOOKUP(B14,OBECaZSJaAM!I:K,3,0),"")</f>
        <v/>
      </c>
      <c r="F14" s="9" t="str">
        <f>IFERROR(VLOOKUP(E14,zdroj!D:AJ,33,0),"")</f>
        <v/>
      </c>
      <c r="G14" s="9" t="str">
        <f>IFERROR(VLOOKUP(C14,Body!B:L,11,0),"")</f>
        <v/>
      </c>
      <c r="H14" s="5" t="str">
        <f>IFERROR(VLOOKUP(E14,OBECaZSJaAM!K:W,12,0),"")</f>
        <v/>
      </c>
      <c r="I14" s="5" t="str">
        <f>IFERROR(VLOOKUP(E14,OBECaZSJaAM!K:W,13,0),"")</f>
        <v/>
      </c>
      <c r="J14" s="9">
        <f>COUNTIFS(OBECaZSJaAM!AI:AI,"*OBAM*",OBECaZSJaAM!Y:Y,E14)</f>
        <v>0</v>
      </c>
      <c r="K14" s="9">
        <f>(COUNTIFS(OBECaZSJaAM!AI:AI,"*POAM*",OBECaZSJaAM!Y:Y,E14))+(COUNTIFS(OBECaZSJaAM!AI:AI,"*OVMAM*",OBECaZSJaAM!Y:Y,E14))+(COUNTIFS(OBECaZSJaAM!AI:AI,"*SOCAM*",OBECaZSJaAM!Y:Y,E14))</f>
        <v>0</v>
      </c>
      <c r="L14" s="75" t="str" cm="1">
        <f t="array" ref="L14">IFERROR(IF(Q14=1,1024,(_xlfn.IFS(H14="150/50 pro OBAM/OVMAM/SOCAM/POAM",J14/2*150,H14="1/200 pro OBAM/OVMAM/SOCAM/POAM",J14/2*1024,H14="1/1 pro OBAM/OVMAM/SOCAM/POAM",J14/2*1024,H14="2/1 pro OBAM/OVMAM/SOCAM/POAM",J14/2*2048)*0.1)+((_xlfn.IFS(I14="150/50 pro OBAM/OVMAM/SOCAM/POAM",K14/2*150,I14="1/200 pro OBAM/OVMAM/SOCAM/POAM",K14/2*1024,I14="1/1 pro OBAM/OVMAM/SOCAM/POAM",K14/2*1024,I14="2/1 pro OBAM/OVMAM/SOCAM/POAM",K14/2*2048,I14="5/1 pro OVMAM/SOCAM/POAM",K14/2*5120)*0.1))),"")</f>
        <v/>
      </c>
      <c r="N14" s="75">
        <v>11</v>
      </c>
      <c r="O14" s="75" t="str">
        <f>IFERROR(VLOOKUP(N14,OBECaZSJaAM!I:O,7,0),"")</f>
        <v/>
      </c>
      <c r="Q14" s="9">
        <f t="shared" si="0"/>
        <v>0</v>
      </c>
    </row>
    <row r="15" spans="2:17" x14ac:dyDescent="0.25">
      <c r="B15" s="9">
        <v>12</v>
      </c>
      <c r="C15" s="9" t="str">
        <v/>
      </c>
      <c r="D15" s="9" t="str">
        <f>IFERROR(VLOOKUP(C15,Body!B:C,2,0),"")</f>
        <v/>
      </c>
      <c r="E15" s="9" t="str">
        <f>IFERROR(VLOOKUP(B15,OBECaZSJaAM!I:K,3,0),"")</f>
        <v/>
      </c>
      <c r="F15" s="9" t="str">
        <f>IFERROR(VLOOKUP(E15,zdroj!D:AJ,33,0),"")</f>
        <v/>
      </c>
      <c r="G15" s="9" t="str">
        <f>IFERROR(VLOOKUP(C15,Body!B:L,11,0),"")</f>
        <v/>
      </c>
      <c r="H15" s="5" t="str">
        <f>IFERROR(VLOOKUP(E15,OBECaZSJaAM!K:W,12,0),"")</f>
        <v/>
      </c>
      <c r="I15" s="5" t="str">
        <f>IFERROR(VLOOKUP(E15,OBECaZSJaAM!K:W,13,0),"")</f>
        <v/>
      </c>
      <c r="J15" s="9">
        <f>COUNTIFS(OBECaZSJaAM!AI:AI,"*OBAM*",OBECaZSJaAM!Y:Y,E15)</f>
        <v>0</v>
      </c>
      <c r="K15" s="9">
        <f>(COUNTIFS(OBECaZSJaAM!AI:AI,"*POAM*",OBECaZSJaAM!Y:Y,E15))+(COUNTIFS(OBECaZSJaAM!AI:AI,"*OVMAM*",OBECaZSJaAM!Y:Y,E15))+(COUNTIFS(OBECaZSJaAM!AI:AI,"*SOCAM*",OBECaZSJaAM!Y:Y,E15))</f>
        <v>0</v>
      </c>
      <c r="L15" s="75" t="str" cm="1">
        <f t="array" ref="L15">IFERROR(IF(Q15=1,1024,(_xlfn.IFS(H15="150/50 pro OBAM/OVMAM/SOCAM/POAM",J15/2*150,H15="1/200 pro OBAM/OVMAM/SOCAM/POAM",J15/2*1024,H15="1/1 pro OBAM/OVMAM/SOCAM/POAM",J15/2*1024,H15="2/1 pro OBAM/OVMAM/SOCAM/POAM",J15/2*2048)*0.1)+((_xlfn.IFS(I15="150/50 pro OBAM/OVMAM/SOCAM/POAM",K15/2*150,I15="1/200 pro OBAM/OVMAM/SOCAM/POAM",K15/2*1024,I15="1/1 pro OBAM/OVMAM/SOCAM/POAM",K15/2*1024,I15="2/1 pro OBAM/OVMAM/SOCAM/POAM",K15/2*2048,I15="5/1 pro OVMAM/SOCAM/POAM",K15/2*5120)*0.1))),"")</f>
        <v/>
      </c>
      <c r="N15" s="75">
        <v>12</v>
      </c>
      <c r="O15" s="75" t="str">
        <f>IFERROR(VLOOKUP(N15,OBECaZSJaAM!I:O,7,0),"")</f>
        <v/>
      </c>
      <c r="Q15" s="9">
        <f t="shared" si="0"/>
        <v>0</v>
      </c>
    </row>
    <row r="16" spans="2:17" x14ac:dyDescent="0.25">
      <c r="B16" s="9">
        <v>13</v>
      </c>
      <c r="C16" s="9" t="str">
        <v/>
      </c>
      <c r="D16" s="9" t="str">
        <f>IFERROR(VLOOKUP(C16,Body!B:C,2,0),"")</f>
        <v/>
      </c>
      <c r="E16" s="9" t="str">
        <f>IFERROR(VLOOKUP(B16,OBECaZSJaAM!I:K,3,0),"")</f>
        <v/>
      </c>
      <c r="F16" s="9" t="str">
        <f>IFERROR(VLOOKUP(E16,zdroj!D:AJ,33,0),"")</f>
        <v/>
      </c>
      <c r="G16" s="9" t="str">
        <f>IFERROR(VLOOKUP(C16,Body!B:L,11,0),"")</f>
        <v/>
      </c>
      <c r="H16" s="5" t="str">
        <f>IFERROR(VLOOKUP(E16,OBECaZSJaAM!K:W,12,0),"")</f>
        <v/>
      </c>
      <c r="I16" s="5" t="str">
        <f>IFERROR(VLOOKUP(E16,OBECaZSJaAM!K:W,13,0),"")</f>
        <v/>
      </c>
      <c r="J16" s="9">
        <f>COUNTIFS(OBECaZSJaAM!AI:AI,"*OBAM*",OBECaZSJaAM!Y:Y,E16)</f>
        <v>0</v>
      </c>
      <c r="K16" s="9">
        <f>(COUNTIFS(OBECaZSJaAM!AI:AI,"*POAM*",OBECaZSJaAM!Y:Y,E16))+(COUNTIFS(OBECaZSJaAM!AI:AI,"*OVMAM*",OBECaZSJaAM!Y:Y,E16))+(COUNTIFS(OBECaZSJaAM!AI:AI,"*SOCAM*",OBECaZSJaAM!Y:Y,E16))</f>
        <v>0</v>
      </c>
      <c r="L16" s="75" t="str" cm="1">
        <f t="array" ref="L16">IFERROR(IF(Q16=1,1024,(_xlfn.IFS(H16="150/50 pro OBAM/OVMAM/SOCAM/POAM",J16/2*150,H16="1/200 pro OBAM/OVMAM/SOCAM/POAM",J16/2*1024,H16="1/1 pro OBAM/OVMAM/SOCAM/POAM",J16/2*1024,H16="2/1 pro OBAM/OVMAM/SOCAM/POAM",J16/2*2048)*0.1)+((_xlfn.IFS(I16="150/50 pro OBAM/OVMAM/SOCAM/POAM",K16/2*150,I16="1/200 pro OBAM/OVMAM/SOCAM/POAM",K16/2*1024,I16="1/1 pro OBAM/OVMAM/SOCAM/POAM",K16/2*1024,I16="2/1 pro OBAM/OVMAM/SOCAM/POAM",K16/2*2048,I16="5/1 pro OVMAM/SOCAM/POAM",K16/2*5120)*0.1))),"")</f>
        <v/>
      </c>
      <c r="N16" s="75">
        <v>13</v>
      </c>
      <c r="O16" s="75" t="str">
        <f>IFERROR(VLOOKUP(N16,OBECaZSJaAM!I:O,7,0),"")</f>
        <v/>
      </c>
      <c r="Q16" s="9">
        <f t="shared" si="0"/>
        <v>0</v>
      </c>
    </row>
    <row r="17" spans="2:17" x14ac:dyDescent="0.25">
      <c r="B17" s="9">
        <v>14</v>
      </c>
      <c r="C17" s="9" t="str">
        <v/>
      </c>
      <c r="D17" s="9" t="str">
        <f>IFERROR(VLOOKUP(C17,Body!B:C,2,0),"")</f>
        <v/>
      </c>
      <c r="E17" s="9" t="str">
        <f>IFERROR(VLOOKUP(B17,OBECaZSJaAM!I:K,3,0),"")</f>
        <v/>
      </c>
      <c r="F17" s="9" t="str">
        <f>IFERROR(VLOOKUP(E17,zdroj!D:AJ,33,0),"")</f>
        <v/>
      </c>
      <c r="G17" s="9" t="str">
        <f>IFERROR(VLOOKUP(C17,Body!B:L,11,0),"")</f>
        <v/>
      </c>
      <c r="H17" s="5" t="str">
        <f>IFERROR(VLOOKUP(E17,OBECaZSJaAM!K:W,12,0),"")</f>
        <v/>
      </c>
      <c r="I17" s="5" t="str">
        <f>IFERROR(VLOOKUP(E17,OBECaZSJaAM!K:W,13,0),"")</f>
        <v/>
      </c>
      <c r="J17" s="9">
        <f>COUNTIFS(OBECaZSJaAM!AI:AI,"*OBAM*",OBECaZSJaAM!Y:Y,E17)</f>
        <v>0</v>
      </c>
      <c r="K17" s="9">
        <f>(COUNTIFS(OBECaZSJaAM!AI:AI,"*POAM*",OBECaZSJaAM!Y:Y,E17))+(COUNTIFS(OBECaZSJaAM!AI:AI,"*OVMAM*",OBECaZSJaAM!Y:Y,E17))+(COUNTIFS(OBECaZSJaAM!AI:AI,"*SOCAM*",OBECaZSJaAM!Y:Y,E17))</f>
        <v>0</v>
      </c>
      <c r="L17" s="75" t="str" cm="1">
        <f t="array" ref="L17">IFERROR(IF(Q17=1,1024,(_xlfn.IFS(H17="150/50 pro OBAM/OVMAM/SOCAM/POAM",J17/2*150,H17="1/200 pro OBAM/OVMAM/SOCAM/POAM",J17/2*1024,H17="1/1 pro OBAM/OVMAM/SOCAM/POAM",J17/2*1024,H17="2/1 pro OBAM/OVMAM/SOCAM/POAM",J17/2*2048)*0.1)+((_xlfn.IFS(I17="150/50 pro OBAM/OVMAM/SOCAM/POAM",K17/2*150,I17="1/200 pro OBAM/OVMAM/SOCAM/POAM",K17/2*1024,I17="1/1 pro OBAM/OVMAM/SOCAM/POAM",K17/2*1024,I17="2/1 pro OBAM/OVMAM/SOCAM/POAM",K17/2*2048,I17="5/1 pro OVMAM/SOCAM/POAM",K17/2*5120)*0.1))),"")</f>
        <v/>
      </c>
      <c r="N17" s="75">
        <v>14</v>
      </c>
      <c r="O17" s="75" t="str">
        <f>IFERROR(VLOOKUP(N17,OBECaZSJaAM!I:O,7,0),"")</f>
        <v/>
      </c>
      <c r="Q17" s="9">
        <f t="shared" si="0"/>
        <v>0</v>
      </c>
    </row>
    <row r="18" spans="2:17" x14ac:dyDescent="0.25">
      <c r="B18" s="9">
        <v>15</v>
      </c>
      <c r="C18" s="9" t="str">
        <v/>
      </c>
      <c r="D18" s="9" t="str">
        <f>IFERROR(VLOOKUP(C18,Body!B:C,2,0),"")</f>
        <v/>
      </c>
      <c r="E18" s="9" t="str">
        <f>IFERROR(VLOOKUP(B18,OBECaZSJaAM!I:K,3,0),"")</f>
        <v/>
      </c>
      <c r="F18" s="9" t="str">
        <f>IFERROR(VLOOKUP(E18,zdroj!D:AJ,33,0),"")</f>
        <v/>
      </c>
      <c r="G18" s="9" t="str">
        <f>IFERROR(VLOOKUP(C18,Body!B:L,11,0),"")</f>
        <v/>
      </c>
      <c r="H18" s="5" t="str">
        <f>IFERROR(VLOOKUP(E18,OBECaZSJaAM!K:W,12,0),"")</f>
        <v/>
      </c>
      <c r="I18" s="5" t="str">
        <f>IFERROR(VLOOKUP(E18,OBECaZSJaAM!K:W,13,0),"")</f>
        <v/>
      </c>
      <c r="J18" s="9">
        <f>COUNTIFS(OBECaZSJaAM!AI:AI,"*OBAM*",OBECaZSJaAM!Y:Y,E18)</f>
        <v>0</v>
      </c>
      <c r="K18" s="9">
        <f>(COUNTIFS(OBECaZSJaAM!AI:AI,"*POAM*",OBECaZSJaAM!Y:Y,E18))+(COUNTIFS(OBECaZSJaAM!AI:AI,"*OVMAM*",OBECaZSJaAM!Y:Y,E18))+(COUNTIFS(OBECaZSJaAM!AI:AI,"*SOCAM*",OBECaZSJaAM!Y:Y,E18))</f>
        <v>0</v>
      </c>
      <c r="L18" s="75" t="str" cm="1">
        <f t="array" ref="L18">IFERROR(IF(Q18=1,1024,(_xlfn.IFS(H18="150/50 pro OBAM/OVMAM/SOCAM/POAM",J18/2*150,H18="1/200 pro OBAM/OVMAM/SOCAM/POAM",J18/2*1024,H18="1/1 pro OBAM/OVMAM/SOCAM/POAM",J18/2*1024,H18="2/1 pro OBAM/OVMAM/SOCAM/POAM",J18/2*2048)*0.1)+((_xlfn.IFS(I18="150/50 pro OBAM/OVMAM/SOCAM/POAM",K18/2*150,I18="1/200 pro OBAM/OVMAM/SOCAM/POAM",K18/2*1024,I18="1/1 pro OBAM/OVMAM/SOCAM/POAM",K18/2*1024,I18="2/1 pro OBAM/OVMAM/SOCAM/POAM",K18/2*2048,I18="5/1 pro OVMAM/SOCAM/POAM",K18/2*5120)*0.1))),"")</f>
        <v/>
      </c>
      <c r="N18" s="75">
        <v>15</v>
      </c>
      <c r="O18" s="75" t="str">
        <f>IFERROR(VLOOKUP(N18,OBECaZSJaAM!I:O,7,0),"")</f>
        <v/>
      </c>
      <c r="Q18" s="9">
        <f t="shared" si="0"/>
        <v>0</v>
      </c>
    </row>
    <row r="19" spans="2:17" x14ac:dyDescent="0.25">
      <c r="B19" s="9">
        <v>16</v>
      </c>
      <c r="C19" s="9" t="str">
        <v/>
      </c>
      <c r="D19" s="9" t="str">
        <f>IFERROR(VLOOKUP(C19,Body!B:C,2,0),"")</f>
        <v/>
      </c>
      <c r="E19" s="9" t="str">
        <f>IFERROR(VLOOKUP(B19,OBECaZSJaAM!I:K,3,0),"")</f>
        <v/>
      </c>
      <c r="F19" s="9" t="str">
        <f>IFERROR(VLOOKUP(E19,zdroj!D:AJ,33,0),"")</f>
        <v/>
      </c>
      <c r="G19" s="9" t="str">
        <f>IFERROR(VLOOKUP(C19,Body!B:L,11,0),"")</f>
        <v/>
      </c>
      <c r="H19" s="5" t="str">
        <f>IFERROR(VLOOKUP(E19,OBECaZSJaAM!K:W,12,0),"")</f>
        <v/>
      </c>
      <c r="I19" s="5" t="str">
        <f>IFERROR(VLOOKUP(E19,OBECaZSJaAM!K:W,13,0),"")</f>
        <v/>
      </c>
      <c r="J19" s="9">
        <f>COUNTIFS(OBECaZSJaAM!AI:AI,"*OBAM*",OBECaZSJaAM!Y:Y,E19)</f>
        <v>0</v>
      </c>
      <c r="K19" s="9">
        <f>(COUNTIFS(OBECaZSJaAM!AI:AI,"*POAM*",OBECaZSJaAM!Y:Y,E19))+(COUNTIFS(OBECaZSJaAM!AI:AI,"*OVMAM*",OBECaZSJaAM!Y:Y,E19))+(COUNTIFS(OBECaZSJaAM!AI:AI,"*SOCAM*",OBECaZSJaAM!Y:Y,E19))</f>
        <v>0</v>
      </c>
      <c r="L19" s="75" t="str" cm="1">
        <f t="array" ref="L19">IFERROR(IF(Q19=1,1024,(_xlfn.IFS(H19="150/50 pro OBAM/OVMAM/SOCAM/POAM",J19/2*150,H19="1/200 pro OBAM/OVMAM/SOCAM/POAM",J19/2*1024,H19="1/1 pro OBAM/OVMAM/SOCAM/POAM",J19/2*1024,H19="2/1 pro OBAM/OVMAM/SOCAM/POAM",J19/2*2048)*0.1)+((_xlfn.IFS(I19="150/50 pro OBAM/OVMAM/SOCAM/POAM",K19/2*150,I19="1/200 pro OBAM/OVMAM/SOCAM/POAM",K19/2*1024,I19="1/1 pro OBAM/OVMAM/SOCAM/POAM",K19/2*1024,I19="2/1 pro OBAM/OVMAM/SOCAM/POAM",K19/2*2048,I19="5/1 pro OVMAM/SOCAM/POAM",K19/2*5120)*0.1))),"")</f>
        <v/>
      </c>
      <c r="N19" s="75">
        <v>16</v>
      </c>
      <c r="O19" s="75" t="str">
        <f>IFERROR(VLOOKUP(N19,OBECaZSJaAM!I:O,7,0),"")</f>
        <v/>
      </c>
      <c r="Q19" s="9">
        <f t="shared" si="0"/>
        <v>0</v>
      </c>
    </row>
    <row r="20" spans="2:17" x14ac:dyDescent="0.25">
      <c r="B20" s="9">
        <v>17</v>
      </c>
      <c r="C20" s="9" t="str">
        <v/>
      </c>
      <c r="D20" s="9" t="str">
        <f>IFERROR(VLOOKUP(C20,Body!B:C,2,0),"")</f>
        <v/>
      </c>
      <c r="E20" s="9" t="str">
        <f>IFERROR(VLOOKUP(B20,OBECaZSJaAM!I:K,3,0),"")</f>
        <v/>
      </c>
      <c r="F20" s="9" t="str">
        <f>IFERROR(VLOOKUP(E20,zdroj!D:AJ,33,0),"")</f>
        <v/>
      </c>
      <c r="G20" s="9" t="str">
        <f>IFERROR(VLOOKUP(C20,Body!B:L,11,0),"")</f>
        <v/>
      </c>
      <c r="H20" s="5" t="str">
        <f>IFERROR(VLOOKUP(E20,OBECaZSJaAM!K:W,12,0),"")</f>
        <v/>
      </c>
      <c r="I20" s="5" t="str">
        <f>IFERROR(VLOOKUP(E20,OBECaZSJaAM!K:W,13,0),"")</f>
        <v/>
      </c>
      <c r="J20" s="9">
        <f>COUNTIFS(OBECaZSJaAM!AI:AI,"*OBAM*",OBECaZSJaAM!Y:Y,E20)</f>
        <v>0</v>
      </c>
      <c r="K20" s="9">
        <f>(COUNTIFS(OBECaZSJaAM!AI:AI,"*POAM*",OBECaZSJaAM!Y:Y,E20))+(COUNTIFS(OBECaZSJaAM!AI:AI,"*OVMAM*",OBECaZSJaAM!Y:Y,E20))+(COUNTIFS(OBECaZSJaAM!AI:AI,"*SOCAM*",OBECaZSJaAM!Y:Y,E20))</f>
        <v>0</v>
      </c>
      <c r="L20" s="75" t="str" cm="1">
        <f t="array" ref="L20">IFERROR(IF(Q20=1,1024,(_xlfn.IFS(H20="150/50 pro OBAM/OVMAM/SOCAM/POAM",J20/2*150,H20="1/200 pro OBAM/OVMAM/SOCAM/POAM",J20/2*1024,H20="1/1 pro OBAM/OVMAM/SOCAM/POAM",J20/2*1024,H20="2/1 pro OBAM/OVMAM/SOCAM/POAM",J20/2*2048)*0.1)+((_xlfn.IFS(I20="150/50 pro OBAM/OVMAM/SOCAM/POAM",K20/2*150,I20="1/200 pro OBAM/OVMAM/SOCAM/POAM",K20/2*1024,I20="1/1 pro OBAM/OVMAM/SOCAM/POAM",K20/2*1024,I20="2/1 pro OBAM/OVMAM/SOCAM/POAM",K20/2*2048,I20="5/1 pro OVMAM/SOCAM/POAM",K20/2*5120)*0.1))),"")</f>
        <v/>
      </c>
      <c r="N20" s="75">
        <v>17</v>
      </c>
      <c r="O20" s="75" t="str">
        <f>IFERROR(VLOOKUP(N20,OBECaZSJaAM!I:O,7,0),"")</f>
        <v/>
      </c>
      <c r="Q20" s="9">
        <f t="shared" si="0"/>
        <v>0</v>
      </c>
    </row>
    <row r="21" spans="2:17" x14ac:dyDescent="0.25">
      <c r="B21" s="9">
        <v>18</v>
      </c>
      <c r="C21" s="9" t="str">
        <v/>
      </c>
      <c r="D21" s="9" t="str">
        <f>IFERROR(VLOOKUP(C21,Body!B:C,2,0),"")</f>
        <v/>
      </c>
      <c r="E21" s="9" t="str">
        <f>IFERROR(VLOOKUP(B21,OBECaZSJaAM!I:K,3,0),"")</f>
        <v/>
      </c>
      <c r="F21" s="9" t="str">
        <f>IFERROR(VLOOKUP(E21,zdroj!D:AJ,33,0),"")</f>
        <v/>
      </c>
      <c r="G21" s="9" t="str">
        <f>IFERROR(VLOOKUP(C21,Body!B:L,11,0),"")</f>
        <v/>
      </c>
      <c r="H21" s="5" t="str">
        <f>IFERROR(VLOOKUP(E21,OBECaZSJaAM!K:W,12,0),"")</f>
        <v/>
      </c>
      <c r="I21" s="5" t="str">
        <f>IFERROR(VLOOKUP(E21,OBECaZSJaAM!K:W,13,0),"")</f>
        <v/>
      </c>
      <c r="J21" s="9">
        <f>COUNTIFS(OBECaZSJaAM!AI:AI,"*OBAM*",OBECaZSJaAM!Y:Y,E21)</f>
        <v>0</v>
      </c>
      <c r="K21" s="9">
        <f>(COUNTIFS(OBECaZSJaAM!AI:AI,"*POAM*",OBECaZSJaAM!Y:Y,E21))+(COUNTIFS(OBECaZSJaAM!AI:AI,"*OVMAM*",OBECaZSJaAM!Y:Y,E21))+(COUNTIFS(OBECaZSJaAM!AI:AI,"*SOCAM*",OBECaZSJaAM!Y:Y,E21))</f>
        <v>0</v>
      </c>
      <c r="L21" s="75" t="str" cm="1">
        <f t="array" ref="L21">IFERROR(IF(Q21=1,1024,(_xlfn.IFS(H21="150/50 pro OBAM/OVMAM/SOCAM/POAM",J21/2*150,H21="1/200 pro OBAM/OVMAM/SOCAM/POAM",J21/2*1024,H21="1/1 pro OBAM/OVMAM/SOCAM/POAM",J21/2*1024,H21="2/1 pro OBAM/OVMAM/SOCAM/POAM",J21/2*2048)*0.1)+((_xlfn.IFS(I21="150/50 pro OBAM/OVMAM/SOCAM/POAM",K21/2*150,I21="1/200 pro OBAM/OVMAM/SOCAM/POAM",K21/2*1024,I21="1/1 pro OBAM/OVMAM/SOCAM/POAM",K21/2*1024,I21="2/1 pro OBAM/OVMAM/SOCAM/POAM",K21/2*2048,I21="5/1 pro OVMAM/SOCAM/POAM",K21/2*5120)*0.1))),"")</f>
        <v/>
      </c>
      <c r="N21" s="75">
        <v>18</v>
      </c>
      <c r="O21" s="75" t="str">
        <f>IFERROR(VLOOKUP(N21,OBECaZSJaAM!I:O,7,0),"")</f>
        <v/>
      </c>
      <c r="Q21" s="9">
        <f t="shared" si="0"/>
        <v>0</v>
      </c>
    </row>
    <row r="22" spans="2:17" x14ac:dyDescent="0.25">
      <c r="B22" s="9">
        <v>19</v>
      </c>
      <c r="C22" s="9" t="str">
        <v/>
      </c>
      <c r="D22" s="9" t="str">
        <f>IFERROR(VLOOKUP(C22,Body!B:C,2,0),"")</f>
        <v/>
      </c>
      <c r="E22" s="9" t="str">
        <f>IFERROR(VLOOKUP(B22,OBECaZSJaAM!I:K,3,0),"")</f>
        <v/>
      </c>
      <c r="F22" s="9" t="str">
        <f>IFERROR(VLOOKUP(E22,zdroj!D:AJ,33,0),"")</f>
        <v/>
      </c>
      <c r="G22" s="9" t="str">
        <f>IFERROR(VLOOKUP(C22,Body!B:L,11,0),"")</f>
        <v/>
      </c>
      <c r="H22" s="5" t="str">
        <f>IFERROR(VLOOKUP(E22,OBECaZSJaAM!K:W,12,0),"")</f>
        <v/>
      </c>
      <c r="I22" s="5" t="str">
        <f>IFERROR(VLOOKUP(E22,OBECaZSJaAM!K:W,13,0),"")</f>
        <v/>
      </c>
      <c r="J22" s="9">
        <f>COUNTIFS(OBECaZSJaAM!AI:AI,"*OBAM*",OBECaZSJaAM!Y:Y,E22)</f>
        <v>0</v>
      </c>
      <c r="K22" s="9">
        <f>(COUNTIFS(OBECaZSJaAM!AI:AI,"*POAM*",OBECaZSJaAM!Y:Y,E22))+(COUNTIFS(OBECaZSJaAM!AI:AI,"*OVMAM*",OBECaZSJaAM!Y:Y,E22))+(COUNTIFS(OBECaZSJaAM!AI:AI,"*SOCAM*",OBECaZSJaAM!Y:Y,E22))</f>
        <v>0</v>
      </c>
      <c r="L22" s="75" t="str" cm="1">
        <f t="array" ref="L22">IFERROR(IF(Q22=1,1024,(_xlfn.IFS(H22="150/50 pro OBAM/OVMAM/SOCAM/POAM",J22/2*150,H22="1/200 pro OBAM/OVMAM/SOCAM/POAM",J22/2*1024,H22="1/1 pro OBAM/OVMAM/SOCAM/POAM",J22/2*1024,H22="2/1 pro OBAM/OVMAM/SOCAM/POAM",J22/2*2048)*0.1)+((_xlfn.IFS(I22="150/50 pro OBAM/OVMAM/SOCAM/POAM",K22/2*150,I22="1/200 pro OBAM/OVMAM/SOCAM/POAM",K22/2*1024,I22="1/1 pro OBAM/OVMAM/SOCAM/POAM",K22/2*1024,I22="2/1 pro OBAM/OVMAM/SOCAM/POAM",K22/2*2048,I22="5/1 pro OVMAM/SOCAM/POAM",K22/2*5120)*0.1))),"")</f>
        <v/>
      </c>
      <c r="N22" s="75">
        <v>19</v>
      </c>
      <c r="O22" s="75" t="str">
        <f>IFERROR(VLOOKUP(N22,OBECaZSJaAM!I:O,7,0),"")</f>
        <v/>
      </c>
      <c r="Q22" s="9">
        <f t="shared" si="0"/>
        <v>0</v>
      </c>
    </row>
    <row r="23" spans="2:17" x14ac:dyDescent="0.25">
      <c r="B23" s="9">
        <v>20</v>
      </c>
      <c r="C23" s="9" t="str">
        <v/>
      </c>
      <c r="D23" s="9" t="str">
        <f>IFERROR(VLOOKUP(C23,Body!B:C,2,0),"")</f>
        <v/>
      </c>
      <c r="E23" s="9" t="str">
        <f>IFERROR(VLOOKUP(B23,OBECaZSJaAM!I:K,3,0),"")</f>
        <v/>
      </c>
      <c r="F23" s="9" t="str">
        <f>IFERROR(VLOOKUP(E23,zdroj!D:AJ,33,0),"")</f>
        <v/>
      </c>
      <c r="G23" s="9" t="str">
        <f>IFERROR(VLOOKUP(C23,Body!B:L,11,0),"")</f>
        <v/>
      </c>
      <c r="H23" s="5" t="str">
        <f>IFERROR(VLOOKUP(E23,OBECaZSJaAM!K:W,12,0),"")</f>
        <v/>
      </c>
      <c r="I23" s="5" t="str">
        <f>IFERROR(VLOOKUP(E23,OBECaZSJaAM!K:W,13,0),"")</f>
        <v/>
      </c>
      <c r="J23" s="9">
        <f>COUNTIFS(OBECaZSJaAM!AI:AI,"*OBAM*",OBECaZSJaAM!Y:Y,E23)</f>
        <v>0</v>
      </c>
      <c r="K23" s="9">
        <f>(COUNTIFS(OBECaZSJaAM!AI:AI,"*POAM*",OBECaZSJaAM!Y:Y,E23))+(COUNTIFS(OBECaZSJaAM!AI:AI,"*OVMAM*",OBECaZSJaAM!Y:Y,E23))+(COUNTIFS(OBECaZSJaAM!AI:AI,"*SOCAM*",OBECaZSJaAM!Y:Y,E23))</f>
        <v>0</v>
      </c>
      <c r="L23" s="75" t="str" cm="1">
        <f t="array" ref="L23">IFERROR(IF(Q23=1,1024,(_xlfn.IFS(H23="150/50 pro OBAM/OVMAM/SOCAM/POAM",J23/2*150,H23="1/200 pro OBAM/OVMAM/SOCAM/POAM",J23/2*1024,H23="1/1 pro OBAM/OVMAM/SOCAM/POAM",J23/2*1024,H23="2/1 pro OBAM/OVMAM/SOCAM/POAM",J23/2*2048)*0.1)+((_xlfn.IFS(I23="150/50 pro OBAM/OVMAM/SOCAM/POAM",K23/2*150,I23="1/200 pro OBAM/OVMAM/SOCAM/POAM",K23/2*1024,I23="1/1 pro OBAM/OVMAM/SOCAM/POAM",K23/2*1024,I23="2/1 pro OBAM/OVMAM/SOCAM/POAM",K23/2*2048,I23="5/1 pro OVMAM/SOCAM/POAM",K23/2*5120)*0.1))),"")</f>
        <v/>
      </c>
      <c r="N23" s="75">
        <v>20</v>
      </c>
      <c r="O23" s="75" t="str">
        <f>IFERROR(VLOOKUP(N23,OBECaZSJaAM!I:O,7,0),"")</f>
        <v/>
      </c>
      <c r="Q23" s="9">
        <f t="shared" si="0"/>
        <v>0</v>
      </c>
    </row>
    <row r="24" spans="2:17" x14ac:dyDescent="0.25">
      <c r="B24" s="9">
        <v>21</v>
      </c>
      <c r="C24" s="9" t="str">
        <v/>
      </c>
      <c r="D24" s="9" t="str">
        <f>IFERROR(VLOOKUP(C24,Body!B:C,2,0),"")</f>
        <v/>
      </c>
      <c r="E24" s="9" t="str">
        <f>IFERROR(VLOOKUP(B24,OBECaZSJaAM!I:K,3,0),"")</f>
        <v/>
      </c>
      <c r="F24" s="9" t="str">
        <f>IFERROR(VLOOKUP(E24,zdroj!D:AJ,33,0),"")</f>
        <v/>
      </c>
      <c r="G24" s="9" t="str">
        <f>IFERROR(VLOOKUP(C24,Body!B:L,11,0),"")</f>
        <v/>
      </c>
      <c r="H24" s="5" t="str">
        <f>IFERROR(VLOOKUP(E24,OBECaZSJaAM!K:W,12,0),"")</f>
        <v/>
      </c>
      <c r="I24" s="5" t="str">
        <f>IFERROR(VLOOKUP(E24,OBECaZSJaAM!K:W,13,0),"")</f>
        <v/>
      </c>
      <c r="J24" s="9">
        <f>COUNTIFS(OBECaZSJaAM!AI:AI,"*OBAM*",OBECaZSJaAM!Y:Y,E24)</f>
        <v>0</v>
      </c>
      <c r="K24" s="9">
        <f>(COUNTIFS(OBECaZSJaAM!AI:AI,"*POAM*",OBECaZSJaAM!Y:Y,E24))+(COUNTIFS(OBECaZSJaAM!AI:AI,"*OVMAM*",OBECaZSJaAM!Y:Y,E24))+(COUNTIFS(OBECaZSJaAM!AI:AI,"*SOCAM*",OBECaZSJaAM!Y:Y,E24))</f>
        <v>0</v>
      </c>
      <c r="L24" s="75" t="str" cm="1">
        <f t="array" ref="L24">IFERROR(IF(Q24=1,1024,(_xlfn.IFS(H24="150/50 pro OBAM/OVMAM/SOCAM/POAM",J24/2*150,H24="1/200 pro OBAM/OVMAM/SOCAM/POAM",J24/2*1024,H24="1/1 pro OBAM/OVMAM/SOCAM/POAM",J24/2*1024,H24="2/1 pro OBAM/OVMAM/SOCAM/POAM",J24/2*2048)*0.1)+((_xlfn.IFS(I24="150/50 pro OBAM/OVMAM/SOCAM/POAM",K24/2*150,I24="1/200 pro OBAM/OVMAM/SOCAM/POAM",K24/2*1024,I24="1/1 pro OBAM/OVMAM/SOCAM/POAM",K24/2*1024,I24="2/1 pro OBAM/OVMAM/SOCAM/POAM",K24/2*2048,I24="5/1 pro OVMAM/SOCAM/POAM",K24/2*5120)*0.1))),"")</f>
        <v/>
      </c>
      <c r="N24" s="75">
        <v>21</v>
      </c>
      <c r="O24" s="75" t="str">
        <f>IFERROR(VLOOKUP(N24,OBECaZSJaAM!I:O,7,0),"")</f>
        <v/>
      </c>
      <c r="Q24" s="9">
        <f t="shared" si="0"/>
        <v>0</v>
      </c>
    </row>
    <row r="25" spans="2:17" x14ac:dyDescent="0.25">
      <c r="B25" s="9">
        <v>22</v>
      </c>
      <c r="C25" s="9" t="str">
        <v/>
      </c>
      <c r="D25" s="9" t="str">
        <f>IFERROR(VLOOKUP(C25,Body!B:C,2,0),"")</f>
        <v/>
      </c>
      <c r="E25" s="9" t="str">
        <f>IFERROR(VLOOKUP(B25,OBECaZSJaAM!I:K,3,0),"")</f>
        <v/>
      </c>
      <c r="F25" s="9" t="str">
        <f>IFERROR(VLOOKUP(E25,zdroj!D:AJ,33,0),"")</f>
        <v/>
      </c>
      <c r="G25" s="9" t="str">
        <f>IFERROR(VLOOKUP(C25,Body!B:L,11,0),"")</f>
        <v/>
      </c>
      <c r="H25" s="5" t="str">
        <f>IFERROR(VLOOKUP(E25,OBECaZSJaAM!K:W,12,0),"")</f>
        <v/>
      </c>
      <c r="I25" s="5" t="str">
        <f>IFERROR(VLOOKUP(E25,OBECaZSJaAM!K:W,13,0),"")</f>
        <v/>
      </c>
      <c r="J25" s="9">
        <f>COUNTIFS(OBECaZSJaAM!AI:AI,"*OBAM*",OBECaZSJaAM!Y:Y,E25)</f>
        <v>0</v>
      </c>
      <c r="K25" s="9">
        <f>(COUNTIFS(OBECaZSJaAM!AI:AI,"*POAM*",OBECaZSJaAM!Y:Y,E25))+(COUNTIFS(OBECaZSJaAM!AI:AI,"*OVMAM*",OBECaZSJaAM!Y:Y,E25))+(COUNTIFS(OBECaZSJaAM!AI:AI,"*SOCAM*",OBECaZSJaAM!Y:Y,E25))</f>
        <v>0</v>
      </c>
      <c r="L25" s="75" t="str" cm="1">
        <f t="array" ref="L25">IFERROR(IF(Q25=1,1024,(_xlfn.IFS(H25="150/50 pro OBAM/OVMAM/SOCAM/POAM",J25/2*150,H25="1/200 pro OBAM/OVMAM/SOCAM/POAM",J25/2*1024,H25="1/1 pro OBAM/OVMAM/SOCAM/POAM",J25/2*1024,H25="2/1 pro OBAM/OVMAM/SOCAM/POAM",J25/2*2048)*0.1)+((_xlfn.IFS(I25="150/50 pro OBAM/OVMAM/SOCAM/POAM",K25/2*150,I25="1/200 pro OBAM/OVMAM/SOCAM/POAM",K25/2*1024,I25="1/1 pro OBAM/OVMAM/SOCAM/POAM",K25/2*1024,I25="2/1 pro OBAM/OVMAM/SOCAM/POAM",K25/2*2048,I25="5/1 pro OVMAM/SOCAM/POAM",K25/2*5120)*0.1))),"")</f>
        <v/>
      </c>
      <c r="N25" s="75">
        <v>22</v>
      </c>
      <c r="O25" s="75" t="str">
        <f>IFERROR(VLOOKUP(N25,OBECaZSJaAM!I:O,7,0),"")</f>
        <v/>
      </c>
      <c r="Q25" s="9">
        <f t="shared" si="0"/>
        <v>0</v>
      </c>
    </row>
    <row r="26" spans="2:17" x14ac:dyDescent="0.25">
      <c r="B26" s="9">
        <v>23</v>
      </c>
      <c r="C26" s="9" t="str">
        <v/>
      </c>
      <c r="D26" s="9" t="str">
        <f>IFERROR(VLOOKUP(C26,Body!B:C,2,0),"")</f>
        <v/>
      </c>
      <c r="E26" s="9" t="str">
        <f>IFERROR(VLOOKUP(B26,OBECaZSJaAM!I:K,3,0),"")</f>
        <v/>
      </c>
      <c r="F26" s="9" t="str">
        <f>IFERROR(VLOOKUP(E26,zdroj!D:AJ,33,0),"")</f>
        <v/>
      </c>
      <c r="G26" s="9" t="str">
        <f>IFERROR(VLOOKUP(C26,Body!B:L,11,0),"")</f>
        <v/>
      </c>
      <c r="H26" s="5" t="str">
        <f>IFERROR(VLOOKUP(E26,OBECaZSJaAM!K:W,12,0),"")</f>
        <v/>
      </c>
      <c r="I26" s="5" t="str">
        <f>IFERROR(VLOOKUP(E26,OBECaZSJaAM!K:W,13,0),"")</f>
        <v/>
      </c>
      <c r="J26" s="9">
        <f>COUNTIFS(OBECaZSJaAM!AI:AI,"*OBAM*",OBECaZSJaAM!Y:Y,E26)</f>
        <v>0</v>
      </c>
      <c r="K26" s="9">
        <f>(COUNTIFS(OBECaZSJaAM!AI:AI,"*POAM*",OBECaZSJaAM!Y:Y,E26))+(COUNTIFS(OBECaZSJaAM!AI:AI,"*OVMAM*",OBECaZSJaAM!Y:Y,E26))+(COUNTIFS(OBECaZSJaAM!AI:AI,"*SOCAM*",OBECaZSJaAM!Y:Y,E26))</f>
        <v>0</v>
      </c>
      <c r="L26" s="75" t="str" cm="1">
        <f t="array" ref="L26">IFERROR(IF(Q26=1,1024,(_xlfn.IFS(H26="150/50 pro OBAM/OVMAM/SOCAM/POAM",J26/2*150,H26="1/200 pro OBAM/OVMAM/SOCAM/POAM",J26/2*1024,H26="1/1 pro OBAM/OVMAM/SOCAM/POAM",J26/2*1024,H26="2/1 pro OBAM/OVMAM/SOCAM/POAM",J26/2*2048)*0.1)+((_xlfn.IFS(I26="150/50 pro OBAM/OVMAM/SOCAM/POAM",K26/2*150,I26="1/200 pro OBAM/OVMAM/SOCAM/POAM",K26/2*1024,I26="1/1 pro OBAM/OVMAM/SOCAM/POAM",K26/2*1024,I26="2/1 pro OBAM/OVMAM/SOCAM/POAM",K26/2*2048,I26="5/1 pro OVMAM/SOCAM/POAM",K26/2*5120)*0.1))),"")</f>
        <v/>
      </c>
      <c r="N26" s="75">
        <v>23</v>
      </c>
      <c r="O26" s="75" t="str">
        <f>IFERROR(VLOOKUP(N26,OBECaZSJaAM!I:O,7,0),"")</f>
        <v/>
      </c>
      <c r="Q26" s="9">
        <f t="shared" si="0"/>
        <v>0</v>
      </c>
    </row>
    <row r="27" spans="2:17" x14ac:dyDescent="0.25">
      <c r="B27" s="9">
        <v>24</v>
      </c>
      <c r="C27" s="9" t="str">
        <v/>
      </c>
      <c r="D27" s="9" t="str">
        <f>IFERROR(VLOOKUP(C27,Body!B:C,2,0),"")</f>
        <v/>
      </c>
      <c r="E27" s="9" t="str">
        <f>IFERROR(VLOOKUP(B27,OBECaZSJaAM!I:K,3,0),"")</f>
        <v/>
      </c>
      <c r="F27" s="9" t="str">
        <f>IFERROR(VLOOKUP(E27,zdroj!D:AJ,33,0),"")</f>
        <v/>
      </c>
      <c r="G27" s="9" t="str">
        <f>IFERROR(VLOOKUP(C27,Body!B:L,11,0),"")</f>
        <v/>
      </c>
      <c r="H27" s="5" t="str">
        <f>IFERROR(VLOOKUP(E27,OBECaZSJaAM!K:W,12,0),"")</f>
        <v/>
      </c>
      <c r="I27" s="5" t="str">
        <f>IFERROR(VLOOKUP(E27,OBECaZSJaAM!K:W,13,0),"")</f>
        <v/>
      </c>
      <c r="J27" s="9">
        <f>COUNTIFS(OBECaZSJaAM!AI:AI,"*OBAM*",OBECaZSJaAM!Y:Y,E27)</f>
        <v>0</v>
      </c>
      <c r="K27" s="9">
        <f>(COUNTIFS(OBECaZSJaAM!AI:AI,"*POAM*",OBECaZSJaAM!Y:Y,E27))+(COUNTIFS(OBECaZSJaAM!AI:AI,"*OVMAM*",OBECaZSJaAM!Y:Y,E27))+(COUNTIFS(OBECaZSJaAM!AI:AI,"*SOCAM*",OBECaZSJaAM!Y:Y,E27))</f>
        <v>0</v>
      </c>
      <c r="L27" s="75" t="str" cm="1">
        <f t="array" ref="L27">IFERROR(IF(Q27=1,1024,(_xlfn.IFS(H27="150/50 pro OBAM/OVMAM/SOCAM/POAM",J27/2*150,H27="1/200 pro OBAM/OVMAM/SOCAM/POAM",J27/2*1024,H27="1/1 pro OBAM/OVMAM/SOCAM/POAM",J27/2*1024,H27="2/1 pro OBAM/OVMAM/SOCAM/POAM",J27/2*2048)*0.1)+((_xlfn.IFS(I27="150/50 pro OBAM/OVMAM/SOCAM/POAM",K27/2*150,I27="1/200 pro OBAM/OVMAM/SOCAM/POAM",K27/2*1024,I27="1/1 pro OBAM/OVMAM/SOCAM/POAM",K27/2*1024,I27="2/1 pro OBAM/OVMAM/SOCAM/POAM",K27/2*2048,I27="5/1 pro OVMAM/SOCAM/POAM",K27/2*5120)*0.1))),"")</f>
        <v/>
      </c>
      <c r="N27" s="75">
        <v>24</v>
      </c>
      <c r="O27" s="75" t="str">
        <f>IFERROR(VLOOKUP(N27,OBECaZSJaAM!I:O,7,0),"")</f>
        <v/>
      </c>
      <c r="Q27" s="9">
        <f t="shared" si="0"/>
        <v>0</v>
      </c>
    </row>
    <row r="28" spans="2:17" x14ac:dyDescent="0.25">
      <c r="B28" s="9">
        <v>25</v>
      </c>
      <c r="C28" s="9" t="str">
        <v/>
      </c>
      <c r="D28" s="9" t="str">
        <f>IFERROR(VLOOKUP(C28,Body!B:C,2,0),"")</f>
        <v/>
      </c>
      <c r="E28" s="9" t="str">
        <f>IFERROR(VLOOKUP(B28,OBECaZSJaAM!I:K,3,0),"")</f>
        <v/>
      </c>
      <c r="F28" s="9" t="str">
        <f>IFERROR(VLOOKUP(E28,zdroj!D:AJ,33,0),"")</f>
        <v/>
      </c>
      <c r="G28" s="9" t="str">
        <f>IFERROR(VLOOKUP(C28,Body!B:L,11,0),"")</f>
        <v/>
      </c>
      <c r="H28" s="5" t="str">
        <f>IFERROR(VLOOKUP(E28,OBECaZSJaAM!K:W,12,0),"")</f>
        <v/>
      </c>
      <c r="I28" s="5" t="str">
        <f>IFERROR(VLOOKUP(E28,OBECaZSJaAM!K:W,13,0),"")</f>
        <v/>
      </c>
      <c r="J28" s="9">
        <f>COUNTIFS(OBECaZSJaAM!AI:AI,"*OBAM*",OBECaZSJaAM!Y:Y,E28)</f>
        <v>0</v>
      </c>
      <c r="K28" s="9">
        <f>(COUNTIFS(OBECaZSJaAM!AI:AI,"*POAM*",OBECaZSJaAM!Y:Y,E28))+(COUNTIFS(OBECaZSJaAM!AI:AI,"*OVMAM*",OBECaZSJaAM!Y:Y,E28))+(COUNTIFS(OBECaZSJaAM!AI:AI,"*SOCAM*",OBECaZSJaAM!Y:Y,E28))</f>
        <v>0</v>
      </c>
      <c r="L28" s="75" t="str" cm="1">
        <f t="array" ref="L28">IFERROR(IF(Q28=1,1024,(_xlfn.IFS(H28="150/50 pro OBAM/OVMAM/SOCAM/POAM",J28/2*150,H28="1/200 pro OBAM/OVMAM/SOCAM/POAM",J28/2*1024,H28="1/1 pro OBAM/OVMAM/SOCAM/POAM",J28/2*1024,H28="2/1 pro OBAM/OVMAM/SOCAM/POAM",J28/2*2048)*0.1)+((_xlfn.IFS(I28="150/50 pro OBAM/OVMAM/SOCAM/POAM",K28/2*150,I28="1/200 pro OBAM/OVMAM/SOCAM/POAM",K28/2*1024,I28="1/1 pro OBAM/OVMAM/SOCAM/POAM",K28/2*1024,I28="2/1 pro OBAM/OVMAM/SOCAM/POAM",K28/2*2048,I28="5/1 pro OVMAM/SOCAM/POAM",K28/2*5120)*0.1))),"")</f>
        <v/>
      </c>
      <c r="N28" s="75">
        <v>25</v>
      </c>
      <c r="O28" s="75" t="str">
        <f>IFERROR(VLOOKUP(N28,OBECaZSJaAM!I:O,7,0),"")</f>
        <v/>
      </c>
      <c r="Q28" s="9">
        <f t="shared" si="0"/>
        <v>0</v>
      </c>
    </row>
    <row r="29" spans="2:17" x14ac:dyDescent="0.25">
      <c r="B29" s="9">
        <v>26</v>
      </c>
      <c r="C29" s="9" t="str">
        <v/>
      </c>
      <c r="D29" s="9" t="str">
        <f>IFERROR(VLOOKUP(C29,Body!B:C,2,0),"")</f>
        <v/>
      </c>
      <c r="E29" s="9" t="str">
        <f>IFERROR(VLOOKUP(B29,OBECaZSJaAM!I:K,3,0),"")</f>
        <v/>
      </c>
      <c r="F29" s="9" t="str">
        <f>IFERROR(VLOOKUP(E29,zdroj!D:AJ,33,0),"")</f>
        <v/>
      </c>
      <c r="G29" s="9" t="str">
        <f>IFERROR(VLOOKUP(C29,Body!B:L,11,0),"")</f>
        <v/>
      </c>
      <c r="H29" s="5" t="str">
        <f>IFERROR(VLOOKUP(E29,OBECaZSJaAM!K:W,12,0),"")</f>
        <v/>
      </c>
      <c r="I29" s="5" t="str">
        <f>IFERROR(VLOOKUP(E29,OBECaZSJaAM!K:W,13,0),"")</f>
        <v/>
      </c>
      <c r="J29" s="9">
        <f>COUNTIFS(OBECaZSJaAM!AI:AI,"*OBAM*",OBECaZSJaAM!Y:Y,E29)</f>
        <v>0</v>
      </c>
      <c r="K29" s="9">
        <f>(COUNTIFS(OBECaZSJaAM!AI:AI,"*POAM*",OBECaZSJaAM!Y:Y,E29))+(COUNTIFS(OBECaZSJaAM!AI:AI,"*OVMAM*",OBECaZSJaAM!Y:Y,E29))+(COUNTIFS(OBECaZSJaAM!AI:AI,"*SOCAM*",OBECaZSJaAM!Y:Y,E29))</f>
        <v>0</v>
      </c>
      <c r="L29" s="75" t="str" cm="1">
        <f t="array" ref="L29">IFERROR(IF(Q29=1,1024,(_xlfn.IFS(H29="150/50 pro OBAM/OVMAM/SOCAM/POAM",J29/2*150,H29="1/200 pro OBAM/OVMAM/SOCAM/POAM",J29/2*1024,H29="1/1 pro OBAM/OVMAM/SOCAM/POAM",J29/2*1024,H29="2/1 pro OBAM/OVMAM/SOCAM/POAM",J29/2*2048)*0.1)+((_xlfn.IFS(I29="150/50 pro OBAM/OVMAM/SOCAM/POAM",K29/2*150,I29="1/200 pro OBAM/OVMAM/SOCAM/POAM",K29/2*1024,I29="1/1 pro OBAM/OVMAM/SOCAM/POAM",K29/2*1024,I29="2/1 pro OBAM/OVMAM/SOCAM/POAM",K29/2*2048,I29="5/1 pro OVMAM/SOCAM/POAM",K29/2*5120)*0.1))),"")</f>
        <v/>
      </c>
      <c r="N29" s="75">
        <v>26</v>
      </c>
      <c r="O29" s="75" t="str">
        <f>IFERROR(VLOOKUP(N29,OBECaZSJaAM!I:O,7,0),"")</f>
        <v/>
      </c>
      <c r="Q29" s="9">
        <f t="shared" si="0"/>
        <v>0</v>
      </c>
    </row>
    <row r="30" spans="2:17" x14ac:dyDescent="0.25">
      <c r="B30" s="9">
        <v>27</v>
      </c>
      <c r="C30" s="9" t="str">
        <v/>
      </c>
      <c r="D30" s="9" t="str">
        <f>IFERROR(VLOOKUP(C30,Body!B:C,2,0),"")</f>
        <v/>
      </c>
      <c r="E30" s="9" t="str">
        <f>IFERROR(VLOOKUP(B30,OBECaZSJaAM!I:K,3,0),"")</f>
        <v/>
      </c>
      <c r="F30" s="9" t="str">
        <f>IFERROR(VLOOKUP(E30,zdroj!D:AJ,33,0),"")</f>
        <v/>
      </c>
      <c r="G30" s="9" t="str">
        <f>IFERROR(VLOOKUP(C30,Body!B:L,11,0),"")</f>
        <v/>
      </c>
      <c r="H30" s="5" t="str">
        <f>IFERROR(VLOOKUP(E30,OBECaZSJaAM!K:W,12,0),"")</f>
        <v/>
      </c>
      <c r="I30" s="5" t="str">
        <f>IFERROR(VLOOKUP(E30,OBECaZSJaAM!K:W,13,0),"")</f>
        <v/>
      </c>
      <c r="J30" s="9">
        <f>COUNTIFS(OBECaZSJaAM!AI:AI,"*OBAM*",OBECaZSJaAM!Y:Y,E30)</f>
        <v>0</v>
      </c>
      <c r="K30" s="9">
        <f>(COUNTIFS(OBECaZSJaAM!AI:AI,"*POAM*",OBECaZSJaAM!Y:Y,E30))+(COUNTIFS(OBECaZSJaAM!AI:AI,"*OVMAM*",OBECaZSJaAM!Y:Y,E30))+(COUNTIFS(OBECaZSJaAM!AI:AI,"*SOCAM*",OBECaZSJaAM!Y:Y,E30))</f>
        <v>0</v>
      </c>
      <c r="L30" s="75" t="str" cm="1">
        <f t="array" ref="L30">IFERROR(IF(Q30=1,1024,(_xlfn.IFS(H30="150/50 pro OBAM/OVMAM/SOCAM/POAM",J30/2*150,H30="1/200 pro OBAM/OVMAM/SOCAM/POAM",J30/2*1024,H30="1/1 pro OBAM/OVMAM/SOCAM/POAM",J30/2*1024,H30="2/1 pro OBAM/OVMAM/SOCAM/POAM",J30/2*2048)*0.1)+((_xlfn.IFS(I30="150/50 pro OBAM/OVMAM/SOCAM/POAM",K30/2*150,I30="1/200 pro OBAM/OVMAM/SOCAM/POAM",K30/2*1024,I30="1/1 pro OBAM/OVMAM/SOCAM/POAM",K30/2*1024,I30="2/1 pro OBAM/OVMAM/SOCAM/POAM",K30/2*2048,I30="5/1 pro OVMAM/SOCAM/POAM",K30/2*5120)*0.1))),"")</f>
        <v/>
      </c>
      <c r="N30" s="75">
        <v>27</v>
      </c>
      <c r="O30" s="75" t="str">
        <f>IFERROR(VLOOKUP(N30,OBECaZSJaAM!I:O,7,0),"")</f>
        <v/>
      </c>
      <c r="Q30" s="9">
        <f t="shared" si="0"/>
        <v>0</v>
      </c>
    </row>
    <row r="31" spans="2:17" x14ac:dyDescent="0.25">
      <c r="B31" s="9">
        <v>28</v>
      </c>
      <c r="C31" s="9" t="str">
        <v/>
      </c>
      <c r="D31" s="9" t="str">
        <f>IFERROR(VLOOKUP(C31,Body!B:C,2,0),"")</f>
        <v/>
      </c>
      <c r="E31" s="9" t="str">
        <f>IFERROR(VLOOKUP(B31,OBECaZSJaAM!I:K,3,0),"")</f>
        <v/>
      </c>
      <c r="F31" s="9" t="str">
        <f>IFERROR(VLOOKUP(E31,zdroj!D:AJ,33,0),"")</f>
        <v/>
      </c>
      <c r="G31" s="9" t="str">
        <f>IFERROR(VLOOKUP(C31,Body!B:L,11,0),"")</f>
        <v/>
      </c>
      <c r="H31" s="5" t="str">
        <f>IFERROR(VLOOKUP(E31,OBECaZSJaAM!K:W,12,0),"")</f>
        <v/>
      </c>
      <c r="I31" s="5" t="str">
        <f>IFERROR(VLOOKUP(E31,OBECaZSJaAM!K:W,13,0),"")</f>
        <v/>
      </c>
      <c r="J31" s="9">
        <f>COUNTIFS(OBECaZSJaAM!AI:AI,"*OBAM*",OBECaZSJaAM!Y:Y,E31)</f>
        <v>0</v>
      </c>
      <c r="K31" s="9">
        <f>(COUNTIFS(OBECaZSJaAM!AI:AI,"*POAM*",OBECaZSJaAM!Y:Y,E31))+(COUNTIFS(OBECaZSJaAM!AI:AI,"*OVMAM*",OBECaZSJaAM!Y:Y,E31))+(COUNTIFS(OBECaZSJaAM!AI:AI,"*SOCAM*",OBECaZSJaAM!Y:Y,E31))</f>
        <v>0</v>
      </c>
      <c r="L31" s="75" t="str" cm="1">
        <f t="array" ref="L31">IFERROR(IF(Q31=1,1024,(_xlfn.IFS(H31="150/50 pro OBAM/OVMAM/SOCAM/POAM",J31/2*150,H31="1/200 pro OBAM/OVMAM/SOCAM/POAM",J31/2*1024,H31="1/1 pro OBAM/OVMAM/SOCAM/POAM",J31/2*1024,H31="2/1 pro OBAM/OVMAM/SOCAM/POAM",J31/2*2048)*0.1)+((_xlfn.IFS(I31="150/50 pro OBAM/OVMAM/SOCAM/POAM",K31/2*150,I31="1/200 pro OBAM/OVMAM/SOCAM/POAM",K31/2*1024,I31="1/1 pro OBAM/OVMAM/SOCAM/POAM",K31/2*1024,I31="2/1 pro OBAM/OVMAM/SOCAM/POAM",K31/2*2048,I31="5/1 pro OVMAM/SOCAM/POAM",K31/2*5120)*0.1))),"")</f>
        <v/>
      </c>
      <c r="N31" s="75">
        <v>28</v>
      </c>
      <c r="O31" s="75" t="str">
        <f>IFERROR(VLOOKUP(N31,OBECaZSJaAM!I:O,7,0),"")</f>
        <v/>
      </c>
      <c r="Q31" s="9">
        <f t="shared" si="0"/>
        <v>0</v>
      </c>
    </row>
    <row r="32" spans="2:17" x14ac:dyDescent="0.25">
      <c r="B32" s="9">
        <v>29</v>
      </c>
      <c r="C32" s="9" t="str">
        <v/>
      </c>
      <c r="D32" s="9" t="str">
        <f>IFERROR(VLOOKUP(C32,Body!B:C,2,0),"")</f>
        <v/>
      </c>
      <c r="E32" s="9" t="str">
        <f>IFERROR(VLOOKUP(B32,OBECaZSJaAM!I:K,3,0),"")</f>
        <v/>
      </c>
      <c r="F32" s="9" t="str">
        <f>IFERROR(VLOOKUP(E32,zdroj!D:AJ,33,0),"")</f>
        <v/>
      </c>
      <c r="G32" s="9" t="str">
        <f>IFERROR(VLOOKUP(C32,Body!B:L,11,0),"")</f>
        <v/>
      </c>
      <c r="H32" s="5" t="str">
        <f>IFERROR(VLOOKUP(E32,OBECaZSJaAM!K:W,12,0),"")</f>
        <v/>
      </c>
      <c r="I32" s="5" t="str">
        <f>IFERROR(VLOOKUP(E32,OBECaZSJaAM!K:W,13,0),"")</f>
        <v/>
      </c>
      <c r="J32" s="9">
        <f>COUNTIFS(OBECaZSJaAM!AI:AI,"*OBAM*",OBECaZSJaAM!Y:Y,E32)</f>
        <v>0</v>
      </c>
      <c r="K32" s="9">
        <f>(COUNTIFS(OBECaZSJaAM!AI:AI,"*POAM*",OBECaZSJaAM!Y:Y,E32))+(COUNTIFS(OBECaZSJaAM!AI:AI,"*OVMAM*",OBECaZSJaAM!Y:Y,E32))+(COUNTIFS(OBECaZSJaAM!AI:AI,"*SOCAM*",OBECaZSJaAM!Y:Y,E32))</f>
        <v>0</v>
      </c>
      <c r="L32" s="75" t="str" cm="1">
        <f t="array" ref="L32">IFERROR(IF(Q32=1,1024,(_xlfn.IFS(H32="150/50 pro OBAM/OVMAM/SOCAM/POAM",J32/2*150,H32="1/200 pro OBAM/OVMAM/SOCAM/POAM",J32/2*1024,H32="1/1 pro OBAM/OVMAM/SOCAM/POAM",J32/2*1024,H32="2/1 pro OBAM/OVMAM/SOCAM/POAM",J32/2*2048)*0.1)+((_xlfn.IFS(I32="150/50 pro OBAM/OVMAM/SOCAM/POAM",K32/2*150,I32="1/200 pro OBAM/OVMAM/SOCAM/POAM",K32/2*1024,I32="1/1 pro OBAM/OVMAM/SOCAM/POAM",K32/2*1024,I32="2/1 pro OBAM/OVMAM/SOCAM/POAM",K32/2*2048,I32="5/1 pro OVMAM/SOCAM/POAM",K32/2*5120)*0.1))),"")</f>
        <v/>
      </c>
      <c r="N32" s="75">
        <v>29</v>
      </c>
      <c r="O32" s="75" t="str">
        <f>IFERROR(VLOOKUP(N32,OBECaZSJaAM!I:O,7,0),"")</f>
        <v/>
      </c>
      <c r="Q32" s="9">
        <f t="shared" si="0"/>
        <v>0</v>
      </c>
    </row>
    <row r="33" spans="2:17" x14ac:dyDescent="0.25">
      <c r="B33" s="9">
        <v>30</v>
      </c>
      <c r="C33" s="9" t="str">
        <v/>
      </c>
      <c r="D33" s="9" t="str">
        <f>IFERROR(VLOOKUP(C33,Body!B:C,2,0),"")</f>
        <v/>
      </c>
      <c r="E33" s="9" t="str">
        <f>IFERROR(VLOOKUP(B33,OBECaZSJaAM!I:K,3,0),"")</f>
        <v/>
      </c>
      <c r="F33" s="9" t="str">
        <f>IFERROR(VLOOKUP(E33,zdroj!D:AJ,33,0),"")</f>
        <v/>
      </c>
      <c r="G33" s="9" t="str">
        <f>IFERROR(VLOOKUP(C33,Body!B:L,11,0),"")</f>
        <v/>
      </c>
      <c r="H33" s="5" t="str">
        <f>IFERROR(VLOOKUP(E33,OBECaZSJaAM!K:W,12,0),"")</f>
        <v/>
      </c>
      <c r="I33" s="5" t="str">
        <f>IFERROR(VLOOKUP(E33,OBECaZSJaAM!K:W,13,0),"")</f>
        <v/>
      </c>
      <c r="J33" s="9">
        <f>COUNTIFS(OBECaZSJaAM!AI:AI,"*OBAM*",OBECaZSJaAM!Y:Y,E33)</f>
        <v>0</v>
      </c>
      <c r="K33" s="9">
        <f>(COUNTIFS(OBECaZSJaAM!AI:AI,"*POAM*",OBECaZSJaAM!Y:Y,E33))+(COUNTIFS(OBECaZSJaAM!AI:AI,"*OVMAM*",OBECaZSJaAM!Y:Y,E33))+(COUNTIFS(OBECaZSJaAM!AI:AI,"*SOCAM*",OBECaZSJaAM!Y:Y,E33))</f>
        <v>0</v>
      </c>
      <c r="L33" s="75" t="str" cm="1">
        <f t="array" ref="L33">IFERROR(IF(Q33=1,1024,(_xlfn.IFS(H33="150/50 pro OBAM/OVMAM/SOCAM/POAM",J33/2*150,H33="1/200 pro OBAM/OVMAM/SOCAM/POAM",J33/2*1024,H33="1/1 pro OBAM/OVMAM/SOCAM/POAM",J33/2*1024,H33="2/1 pro OBAM/OVMAM/SOCAM/POAM",J33/2*2048)*0.1)+((_xlfn.IFS(I33="150/50 pro OBAM/OVMAM/SOCAM/POAM",K33/2*150,I33="1/200 pro OBAM/OVMAM/SOCAM/POAM",K33/2*1024,I33="1/1 pro OBAM/OVMAM/SOCAM/POAM",K33/2*1024,I33="2/1 pro OBAM/OVMAM/SOCAM/POAM",K33/2*2048,I33="5/1 pro OVMAM/SOCAM/POAM",K33/2*5120)*0.1))),"")</f>
        <v/>
      </c>
      <c r="N33" s="75">
        <v>30</v>
      </c>
      <c r="O33" s="75" t="str">
        <f>IFERROR(VLOOKUP(N33,OBECaZSJaAM!I:O,7,0),"")</f>
        <v/>
      </c>
      <c r="Q33" s="9">
        <f t="shared" si="0"/>
        <v>0</v>
      </c>
    </row>
    <row r="34" spans="2:17" x14ac:dyDescent="0.25">
      <c r="B34" s="9">
        <v>31</v>
      </c>
      <c r="C34" s="9" t="str">
        <v/>
      </c>
      <c r="D34" s="9" t="str">
        <f>IFERROR(VLOOKUP(C34,Body!B:C,2,0),"")</f>
        <v/>
      </c>
      <c r="E34" s="9" t="str">
        <f>IFERROR(VLOOKUP(B34,OBECaZSJaAM!I:K,3,0),"")</f>
        <v/>
      </c>
      <c r="F34" s="9" t="str">
        <f>IFERROR(VLOOKUP(E34,zdroj!D:AJ,33,0),"")</f>
        <v/>
      </c>
      <c r="G34" s="9" t="str">
        <f>IFERROR(VLOOKUP(C34,Body!B:L,11,0),"")</f>
        <v/>
      </c>
      <c r="H34" s="5" t="str">
        <f>IFERROR(VLOOKUP(E34,OBECaZSJaAM!K:W,12,0),"")</f>
        <v/>
      </c>
      <c r="I34" s="5" t="str">
        <f>IFERROR(VLOOKUP(E34,OBECaZSJaAM!K:W,13,0),"")</f>
        <v/>
      </c>
      <c r="J34" s="9">
        <f>COUNTIFS(OBECaZSJaAM!AI:AI,"*OBAM*",OBECaZSJaAM!Y:Y,E34)</f>
        <v>0</v>
      </c>
      <c r="K34" s="9">
        <f>(COUNTIFS(OBECaZSJaAM!AI:AI,"*POAM*",OBECaZSJaAM!Y:Y,E34))+(COUNTIFS(OBECaZSJaAM!AI:AI,"*OVMAM*",OBECaZSJaAM!Y:Y,E34))+(COUNTIFS(OBECaZSJaAM!AI:AI,"*SOCAM*",OBECaZSJaAM!Y:Y,E34))</f>
        <v>0</v>
      </c>
      <c r="L34" s="75" t="str" cm="1">
        <f t="array" ref="L34">IFERROR(IF(Q34=1,1024,(_xlfn.IFS(H34="150/50 pro OBAM/OVMAM/SOCAM/POAM",J34/2*150,H34="1/200 pro OBAM/OVMAM/SOCAM/POAM",J34/2*1024,H34="1/1 pro OBAM/OVMAM/SOCAM/POAM",J34/2*1024,H34="2/1 pro OBAM/OVMAM/SOCAM/POAM",J34/2*2048)*0.1)+((_xlfn.IFS(I34="150/50 pro OBAM/OVMAM/SOCAM/POAM",K34/2*150,I34="1/200 pro OBAM/OVMAM/SOCAM/POAM",K34/2*1024,I34="1/1 pro OBAM/OVMAM/SOCAM/POAM",K34/2*1024,I34="2/1 pro OBAM/OVMAM/SOCAM/POAM",K34/2*2048,I34="5/1 pro OVMAM/SOCAM/POAM",K34/2*5120)*0.1))),"")</f>
        <v/>
      </c>
      <c r="N34" s="75">
        <v>31</v>
      </c>
      <c r="O34" s="75" t="str">
        <f>IFERROR(VLOOKUP(N34,OBECaZSJaAM!I:O,7,0),"")</f>
        <v/>
      </c>
      <c r="Q34" s="9">
        <f t="shared" si="0"/>
        <v>0</v>
      </c>
    </row>
    <row r="35" spans="2:17" x14ac:dyDescent="0.25">
      <c r="B35" s="9">
        <v>32</v>
      </c>
      <c r="C35" s="9" t="str">
        <v/>
      </c>
      <c r="D35" s="9" t="str">
        <f>IFERROR(VLOOKUP(C35,Body!B:C,2,0),"")</f>
        <v/>
      </c>
      <c r="E35" s="9" t="str">
        <f>IFERROR(VLOOKUP(B35,OBECaZSJaAM!I:K,3,0),"")</f>
        <v/>
      </c>
      <c r="F35" s="9" t="str">
        <f>IFERROR(VLOOKUP(E35,zdroj!D:AJ,33,0),"")</f>
        <v/>
      </c>
      <c r="G35" s="9" t="str">
        <f>IFERROR(VLOOKUP(C35,Body!B:L,11,0),"")</f>
        <v/>
      </c>
      <c r="H35" s="5" t="str">
        <f>IFERROR(VLOOKUP(E35,OBECaZSJaAM!K:W,12,0),"")</f>
        <v/>
      </c>
      <c r="I35" s="5" t="str">
        <f>IFERROR(VLOOKUP(E35,OBECaZSJaAM!K:W,13,0),"")</f>
        <v/>
      </c>
      <c r="J35" s="9">
        <f>COUNTIFS(OBECaZSJaAM!AI:AI,"*OBAM*",OBECaZSJaAM!Y:Y,E35)</f>
        <v>0</v>
      </c>
      <c r="K35" s="9">
        <f>(COUNTIFS(OBECaZSJaAM!AI:AI,"*POAM*",OBECaZSJaAM!Y:Y,E35))+(COUNTIFS(OBECaZSJaAM!AI:AI,"*OVMAM*",OBECaZSJaAM!Y:Y,E35))+(COUNTIFS(OBECaZSJaAM!AI:AI,"*SOCAM*",OBECaZSJaAM!Y:Y,E35))</f>
        <v>0</v>
      </c>
      <c r="L35" s="75" t="str" cm="1">
        <f t="array" ref="L35">IFERROR(IF(Q35=1,1024,(_xlfn.IFS(H35="150/50 pro OBAM/OVMAM/SOCAM/POAM",J35/2*150,H35="1/200 pro OBAM/OVMAM/SOCAM/POAM",J35/2*1024,H35="1/1 pro OBAM/OVMAM/SOCAM/POAM",J35/2*1024,H35="2/1 pro OBAM/OVMAM/SOCAM/POAM",J35/2*2048)*0.1)+((_xlfn.IFS(I35="150/50 pro OBAM/OVMAM/SOCAM/POAM",K35/2*150,I35="1/200 pro OBAM/OVMAM/SOCAM/POAM",K35/2*1024,I35="1/1 pro OBAM/OVMAM/SOCAM/POAM",K35/2*1024,I35="2/1 pro OBAM/OVMAM/SOCAM/POAM",K35/2*2048,I35="5/1 pro OVMAM/SOCAM/POAM",K35/2*5120)*0.1))),"")</f>
        <v/>
      </c>
      <c r="N35" s="75">
        <v>32</v>
      </c>
      <c r="O35" s="75" t="str">
        <f>IFERROR(VLOOKUP(N35,OBECaZSJaAM!I:O,7,0),"")</f>
        <v/>
      </c>
      <c r="Q35" s="9">
        <f t="shared" si="0"/>
        <v>0</v>
      </c>
    </row>
    <row r="36" spans="2:17" x14ac:dyDescent="0.25">
      <c r="B36" s="9">
        <v>33</v>
      </c>
      <c r="C36" s="9" t="str">
        <v/>
      </c>
      <c r="D36" s="9" t="str">
        <f>IFERROR(VLOOKUP(C36,Body!B:C,2,0),"")</f>
        <v/>
      </c>
      <c r="E36" s="9" t="str">
        <f>IFERROR(VLOOKUP(B36,OBECaZSJaAM!I:K,3,0),"")</f>
        <v/>
      </c>
      <c r="F36" s="9" t="str">
        <f>IFERROR(VLOOKUP(E36,zdroj!D:AJ,33,0),"")</f>
        <v/>
      </c>
      <c r="G36" s="9" t="str">
        <f>IFERROR(VLOOKUP(C36,Body!B:L,11,0),"")</f>
        <v/>
      </c>
      <c r="H36" s="5" t="str">
        <f>IFERROR(VLOOKUP(E36,OBECaZSJaAM!K:W,12,0),"")</f>
        <v/>
      </c>
      <c r="I36" s="5" t="str">
        <f>IFERROR(VLOOKUP(E36,OBECaZSJaAM!K:W,13,0),"")</f>
        <v/>
      </c>
      <c r="J36" s="9">
        <f>COUNTIFS(OBECaZSJaAM!AI:AI,"*OBAM*",OBECaZSJaAM!Y:Y,E36)</f>
        <v>0</v>
      </c>
      <c r="K36" s="9">
        <f>(COUNTIFS(OBECaZSJaAM!AI:AI,"*POAM*",OBECaZSJaAM!Y:Y,E36))+(COUNTIFS(OBECaZSJaAM!AI:AI,"*OVMAM*",OBECaZSJaAM!Y:Y,E36))+(COUNTIFS(OBECaZSJaAM!AI:AI,"*SOCAM*",OBECaZSJaAM!Y:Y,E36))</f>
        <v>0</v>
      </c>
      <c r="L36" s="75" t="str" cm="1">
        <f t="array" ref="L36">IFERROR(IF(Q36=1,1024,(_xlfn.IFS(H36="150/50 pro OBAM/OVMAM/SOCAM/POAM",J36/2*150,H36="1/200 pro OBAM/OVMAM/SOCAM/POAM",J36/2*1024,H36="1/1 pro OBAM/OVMAM/SOCAM/POAM",J36/2*1024,H36="2/1 pro OBAM/OVMAM/SOCAM/POAM",J36/2*2048)*0.1)+((_xlfn.IFS(I36="150/50 pro OBAM/OVMAM/SOCAM/POAM",K36/2*150,I36="1/200 pro OBAM/OVMAM/SOCAM/POAM",K36/2*1024,I36="1/1 pro OBAM/OVMAM/SOCAM/POAM",K36/2*1024,I36="2/1 pro OBAM/OVMAM/SOCAM/POAM",K36/2*2048,I36="5/1 pro OVMAM/SOCAM/POAM",K36/2*5120)*0.1))),"")</f>
        <v/>
      </c>
      <c r="N36" s="75">
        <v>33</v>
      </c>
      <c r="O36" s="75" t="str">
        <f>IFERROR(VLOOKUP(N36,OBECaZSJaAM!I:O,7,0),"")</f>
        <v/>
      </c>
      <c r="Q36" s="9">
        <f t="shared" si="0"/>
        <v>0</v>
      </c>
    </row>
    <row r="37" spans="2:17" x14ac:dyDescent="0.25">
      <c r="B37" s="9">
        <v>34</v>
      </c>
      <c r="C37" s="9" t="str">
        <v/>
      </c>
      <c r="D37" s="9" t="str">
        <f>IFERROR(VLOOKUP(C37,Body!B:C,2,0),"")</f>
        <v/>
      </c>
      <c r="E37" s="9" t="str">
        <f>IFERROR(VLOOKUP(B37,OBECaZSJaAM!I:K,3,0),"")</f>
        <v/>
      </c>
      <c r="F37" s="9" t="str">
        <f>IFERROR(VLOOKUP(E37,zdroj!D:AJ,33,0),"")</f>
        <v/>
      </c>
      <c r="G37" s="9" t="str">
        <f>IFERROR(VLOOKUP(C37,Body!B:L,11,0),"")</f>
        <v/>
      </c>
      <c r="H37" s="5" t="str">
        <f>IFERROR(VLOOKUP(E37,OBECaZSJaAM!K:W,12,0),"")</f>
        <v/>
      </c>
      <c r="I37" s="5" t="str">
        <f>IFERROR(VLOOKUP(E37,OBECaZSJaAM!K:W,13,0),"")</f>
        <v/>
      </c>
      <c r="J37" s="9">
        <f>COUNTIFS(OBECaZSJaAM!AI:AI,"*OBAM*",OBECaZSJaAM!Y:Y,E37)</f>
        <v>0</v>
      </c>
      <c r="K37" s="9">
        <f>(COUNTIFS(OBECaZSJaAM!AI:AI,"*POAM*",OBECaZSJaAM!Y:Y,E37))+(COUNTIFS(OBECaZSJaAM!AI:AI,"*OVMAM*",OBECaZSJaAM!Y:Y,E37))+(COUNTIFS(OBECaZSJaAM!AI:AI,"*SOCAM*",OBECaZSJaAM!Y:Y,E37))</f>
        <v>0</v>
      </c>
      <c r="L37" s="75" t="str" cm="1">
        <f t="array" ref="L37">IFERROR(IF(Q37=1,1024,(_xlfn.IFS(H37="150/50 pro OBAM/OVMAM/SOCAM/POAM",J37/2*150,H37="1/200 pro OBAM/OVMAM/SOCAM/POAM",J37/2*1024,H37="1/1 pro OBAM/OVMAM/SOCAM/POAM",J37/2*1024,H37="2/1 pro OBAM/OVMAM/SOCAM/POAM",J37/2*2048)*0.1)+((_xlfn.IFS(I37="150/50 pro OBAM/OVMAM/SOCAM/POAM",K37/2*150,I37="1/200 pro OBAM/OVMAM/SOCAM/POAM",K37/2*1024,I37="1/1 pro OBAM/OVMAM/SOCAM/POAM",K37/2*1024,I37="2/1 pro OBAM/OVMAM/SOCAM/POAM",K37/2*2048,I37="5/1 pro OVMAM/SOCAM/POAM",K37/2*5120)*0.1))),"")</f>
        <v/>
      </c>
      <c r="N37" s="75">
        <v>34</v>
      </c>
      <c r="O37" s="75" t="str">
        <f>IFERROR(VLOOKUP(N37,OBECaZSJaAM!I:O,7,0),"")</f>
        <v/>
      </c>
      <c r="Q37" s="9">
        <f t="shared" si="0"/>
        <v>0</v>
      </c>
    </row>
    <row r="38" spans="2:17" x14ac:dyDescent="0.25">
      <c r="B38" s="9">
        <v>35</v>
      </c>
      <c r="C38" s="9" t="str">
        <v/>
      </c>
      <c r="D38" s="9" t="str">
        <f>IFERROR(VLOOKUP(C38,Body!B:C,2,0),"")</f>
        <v/>
      </c>
      <c r="E38" s="9" t="str">
        <f>IFERROR(VLOOKUP(B38,OBECaZSJaAM!I:K,3,0),"")</f>
        <v/>
      </c>
      <c r="F38" s="9" t="str">
        <f>IFERROR(VLOOKUP(E38,zdroj!D:AJ,33,0),"")</f>
        <v/>
      </c>
      <c r="G38" s="9" t="str">
        <f>IFERROR(VLOOKUP(C38,Body!B:L,11,0),"")</f>
        <v/>
      </c>
      <c r="H38" s="5" t="str">
        <f>IFERROR(VLOOKUP(E38,OBECaZSJaAM!K:W,12,0),"")</f>
        <v/>
      </c>
      <c r="I38" s="5" t="str">
        <f>IFERROR(VLOOKUP(E38,OBECaZSJaAM!K:W,13,0),"")</f>
        <v/>
      </c>
      <c r="J38" s="9">
        <f>COUNTIFS(OBECaZSJaAM!AI:AI,"*OBAM*",OBECaZSJaAM!Y:Y,E38)</f>
        <v>0</v>
      </c>
      <c r="K38" s="9">
        <f>(COUNTIFS(OBECaZSJaAM!AI:AI,"*POAM*",OBECaZSJaAM!Y:Y,E38))+(COUNTIFS(OBECaZSJaAM!AI:AI,"*OVMAM*",OBECaZSJaAM!Y:Y,E38))+(COUNTIFS(OBECaZSJaAM!AI:AI,"*SOCAM*",OBECaZSJaAM!Y:Y,E38))</f>
        <v>0</v>
      </c>
      <c r="L38" s="75" t="str" cm="1">
        <f t="array" ref="L38">IFERROR(IF(Q38=1,1024,(_xlfn.IFS(H38="150/50 pro OBAM/OVMAM/SOCAM/POAM",J38/2*150,H38="1/200 pro OBAM/OVMAM/SOCAM/POAM",J38/2*1024,H38="1/1 pro OBAM/OVMAM/SOCAM/POAM",J38/2*1024,H38="2/1 pro OBAM/OVMAM/SOCAM/POAM",J38/2*2048)*0.1)+((_xlfn.IFS(I38="150/50 pro OBAM/OVMAM/SOCAM/POAM",K38/2*150,I38="1/200 pro OBAM/OVMAM/SOCAM/POAM",K38/2*1024,I38="1/1 pro OBAM/OVMAM/SOCAM/POAM",K38/2*1024,I38="2/1 pro OBAM/OVMAM/SOCAM/POAM",K38/2*2048,I38="5/1 pro OVMAM/SOCAM/POAM",K38/2*5120)*0.1))),"")</f>
        <v/>
      </c>
      <c r="N38" s="75">
        <v>35</v>
      </c>
      <c r="O38" s="75" t="str">
        <f>IFERROR(VLOOKUP(N38,OBECaZSJaAM!I:O,7,0),"")</f>
        <v/>
      </c>
      <c r="Q38" s="9">
        <f t="shared" si="0"/>
        <v>0</v>
      </c>
    </row>
    <row r="39" spans="2:17" x14ac:dyDescent="0.25">
      <c r="B39" s="9">
        <v>36</v>
      </c>
      <c r="C39" s="9" t="str">
        <v/>
      </c>
      <c r="D39" s="9" t="str">
        <f>IFERROR(VLOOKUP(C39,Body!B:C,2,0),"")</f>
        <v/>
      </c>
      <c r="E39" s="9" t="str">
        <f>IFERROR(VLOOKUP(B39,OBECaZSJaAM!I:K,3,0),"")</f>
        <v/>
      </c>
      <c r="F39" s="9" t="str">
        <f>IFERROR(VLOOKUP(E39,zdroj!D:AJ,33,0),"")</f>
        <v/>
      </c>
      <c r="G39" s="9" t="str">
        <f>IFERROR(VLOOKUP(C39,Body!B:L,11,0),"")</f>
        <v/>
      </c>
      <c r="H39" s="5" t="str">
        <f>IFERROR(VLOOKUP(E39,OBECaZSJaAM!K:W,12,0),"")</f>
        <v/>
      </c>
      <c r="I39" s="5" t="str">
        <f>IFERROR(VLOOKUP(E39,OBECaZSJaAM!K:W,13,0),"")</f>
        <v/>
      </c>
      <c r="J39" s="9">
        <f>COUNTIFS(OBECaZSJaAM!AI:AI,"*OBAM*",OBECaZSJaAM!Y:Y,E39)</f>
        <v>0</v>
      </c>
      <c r="K39" s="9">
        <f>(COUNTIFS(OBECaZSJaAM!AI:AI,"*POAM*",OBECaZSJaAM!Y:Y,E39))+(COUNTIFS(OBECaZSJaAM!AI:AI,"*OVMAM*",OBECaZSJaAM!Y:Y,E39))+(COUNTIFS(OBECaZSJaAM!AI:AI,"*SOCAM*",OBECaZSJaAM!Y:Y,E39))</f>
        <v>0</v>
      </c>
      <c r="L39" s="75" t="str" cm="1">
        <f t="array" ref="L39">IFERROR(IF(Q39=1,1024,(_xlfn.IFS(H39="150/50 pro OBAM/OVMAM/SOCAM/POAM",J39/2*150,H39="1/200 pro OBAM/OVMAM/SOCAM/POAM",J39/2*1024,H39="1/1 pro OBAM/OVMAM/SOCAM/POAM",J39/2*1024,H39="2/1 pro OBAM/OVMAM/SOCAM/POAM",J39/2*2048)*0.1)+((_xlfn.IFS(I39="150/50 pro OBAM/OVMAM/SOCAM/POAM",K39/2*150,I39="1/200 pro OBAM/OVMAM/SOCAM/POAM",K39/2*1024,I39="1/1 pro OBAM/OVMAM/SOCAM/POAM",K39/2*1024,I39="2/1 pro OBAM/OVMAM/SOCAM/POAM",K39/2*2048,I39="5/1 pro OVMAM/SOCAM/POAM",K39/2*5120)*0.1))),"")</f>
        <v/>
      </c>
      <c r="N39" s="75">
        <v>36</v>
      </c>
      <c r="O39" s="75" t="str">
        <f>IFERROR(VLOOKUP(N39,OBECaZSJaAM!I:O,7,0),"")</f>
        <v/>
      </c>
      <c r="Q39" s="9">
        <f t="shared" si="0"/>
        <v>0</v>
      </c>
    </row>
    <row r="40" spans="2:17" x14ac:dyDescent="0.25">
      <c r="B40" s="9">
        <v>37</v>
      </c>
      <c r="C40" s="9" t="str">
        <v/>
      </c>
      <c r="D40" s="9" t="str">
        <f>IFERROR(VLOOKUP(C40,Body!B:C,2,0),"")</f>
        <v/>
      </c>
      <c r="E40" s="9" t="str">
        <f>IFERROR(VLOOKUP(B40,OBECaZSJaAM!I:K,3,0),"")</f>
        <v/>
      </c>
      <c r="F40" s="9" t="str">
        <f>IFERROR(VLOOKUP(E40,zdroj!D:AJ,33,0),"")</f>
        <v/>
      </c>
      <c r="G40" s="9" t="str">
        <f>IFERROR(VLOOKUP(C40,Body!B:L,11,0),"")</f>
        <v/>
      </c>
      <c r="H40" s="5" t="str">
        <f>IFERROR(VLOOKUP(E40,OBECaZSJaAM!K:W,12,0),"")</f>
        <v/>
      </c>
      <c r="I40" s="5" t="str">
        <f>IFERROR(VLOOKUP(E40,OBECaZSJaAM!K:W,13,0),"")</f>
        <v/>
      </c>
      <c r="J40" s="9">
        <f>COUNTIFS(OBECaZSJaAM!AI:AI,"*OBAM*",OBECaZSJaAM!Y:Y,E40)</f>
        <v>0</v>
      </c>
      <c r="K40" s="9">
        <f>(COUNTIFS(OBECaZSJaAM!AI:AI,"*POAM*",OBECaZSJaAM!Y:Y,E40))+(COUNTIFS(OBECaZSJaAM!AI:AI,"*OVMAM*",OBECaZSJaAM!Y:Y,E40))+(COUNTIFS(OBECaZSJaAM!AI:AI,"*SOCAM*",OBECaZSJaAM!Y:Y,E40))</f>
        <v>0</v>
      </c>
      <c r="L40" s="75" t="str" cm="1">
        <f t="array" ref="L40">IFERROR(IF(Q40=1,1024,(_xlfn.IFS(H40="150/50 pro OBAM/OVMAM/SOCAM/POAM",J40/2*150,H40="1/200 pro OBAM/OVMAM/SOCAM/POAM",J40/2*1024,H40="1/1 pro OBAM/OVMAM/SOCAM/POAM",J40/2*1024,H40="2/1 pro OBAM/OVMAM/SOCAM/POAM",J40/2*2048)*0.1)+((_xlfn.IFS(I40="150/50 pro OBAM/OVMAM/SOCAM/POAM",K40/2*150,I40="1/200 pro OBAM/OVMAM/SOCAM/POAM",K40/2*1024,I40="1/1 pro OBAM/OVMAM/SOCAM/POAM",K40/2*1024,I40="2/1 pro OBAM/OVMAM/SOCAM/POAM",K40/2*2048,I40="5/1 pro OVMAM/SOCAM/POAM",K40/2*5120)*0.1))),"")</f>
        <v/>
      </c>
      <c r="N40" s="75">
        <v>37</v>
      </c>
      <c r="O40" s="75" t="str">
        <f>IFERROR(VLOOKUP(N40,OBECaZSJaAM!I:O,7,0),"")</f>
        <v/>
      </c>
      <c r="Q40" s="9">
        <f t="shared" si="0"/>
        <v>0</v>
      </c>
    </row>
    <row r="41" spans="2:17" x14ac:dyDescent="0.25">
      <c r="B41" s="9">
        <v>38</v>
      </c>
      <c r="C41" s="9" t="str">
        <v/>
      </c>
      <c r="D41" s="9" t="str">
        <f>IFERROR(VLOOKUP(C41,Body!B:C,2,0),"")</f>
        <v/>
      </c>
      <c r="E41" s="9" t="str">
        <f>IFERROR(VLOOKUP(B41,OBECaZSJaAM!I:K,3,0),"")</f>
        <v/>
      </c>
      <c r="F41" s="9" t="str">
        <f>IFERROR(VLOOKUP(E41,zdroj!D:AJ,33,0),"")</f>
        <v/>
      </c>
      <c r="G41" s="9" t="str">
        <f>IFERROR(VLOOKUP(C41,Body!B:L,11,0),"")</f>
        <v/>
      </c>
      <c r="H41" s="5" t="str">
        <f>IFERROR(VLOOKUP(E41,OBECaZSJaAM!K:W,12,0),"")</f>
        <v/>
      </c>
      <c r="I41" s="5" t="str">
        <f>IFERROR(VLOOKUP(E41,OBECaZSJaAM!K:W,13,0),"")</f>
        <v/>
      </c>
      <c r="J41" s="9">
        <f>COUNTIFS(OBECaZSJaAM!AI:AI,"*OBAM*",OBECaZSJaAM!Y:Y,E41)</f>
        <v>0</v>
      </c>
      <c r="K41" s="9">
        <f>(COUNTIFS(OBECaZSJaAM!AI:AI,"*POAM*",OBECaZSJaAM!Y:Y,E41))+(COUNTIFS(OBECaZSJaAM!AI:AI,"*OVMAM*",OBECaZSJaAM!Y:Y,E41))+(COUNTIFS(OBECaZSJaAM!AI:AI,"*SOCAM*",OBECaZSJaAM!Y:Y,E41))</f>
        <v>0</v>
      </c>
      <c r="L41" s="75" t="str" cm="1">
        <f t="array" ref="L41">IFERROR(IF(Q41=1,1024,(_xlfn.IFS(H41="150/50 pro OBAM/OVMAM/SOCAM/POAM",J41/2*150,H41="1/200 pro OBAM/OVMAM/SOCAM/POAM",J41/2*1024,H41="1/1 pro OBAM/OVMAM/SOCAM/POAM",J41/2*1024,H41="2/1 pro OBAM/OVMAM/SOCAM/POAM",J41/2*2048)*0.1)+((_xlfn.IFS(I41="150/50 pro OBAM/OVMAM/SOCAM/POAM",K41/2*150,I41="1/200 pro OBAM/OVMAM/SOCAM/POAM",K41/2*1024,I41="1/1 pro OBAM/OVMAM/SOCAM/POAM",K41/2*1024,I41="2/1 pro OBAM/OVMAM/SOCAM/POAM",K41/2*2048,I41="5/1 pro OVMAM/SOCAM/POAM",K41/2*5120)*0.1))),"")</f>
        <v/>
      </c>
      <c r="N41" s="75">
        <v>38</v>
      </c>
      <c r="O41" s="75" t="str">
        <f>IFERROR(VLOOKUP(N41,OBECaZSJaAM!I:O,7,0),"")</f>
        <v/>
      </c>
      <c r="Q41" s="9">
        <f t="shared" si="0"/>
        <v>0</v>
      </c>
    </row>
    <row r="42" spans="2:17" x14ac:dyDescent="0.25">
      <c r="B42" s="9">
        <v>39</v>
      </c>
      <c r="C42" s="9" t="str">
        <v/>
      </c>
      <c r="D42" s="9" t="str">
        <f>IFERROR(VLOOKUP(C42,Body!B:C,2,0),"")</f>
        <v/>
      </c>
      <c r="E42" s="9" t="str">
        <f>IFERROR(VLOOKUP(B42,OBECaZSJaAM!I:K,3,0),"")</f>
        <v/>
      </c>
      <c r="F42" s="9" t="str">
        <f>IFERROR(VLOOKUP(E42,zdroj!D:AJ,33,0),"")</f>
        <v/>
      </c>
      <c r="G42" s="9" t="str">
        <f>IFERROR(VLOOKUP(C42,Body!B:L,11,0),"")</f>
        <v/>
      </c>
      <c r="H42" s="5" t="str">
        <f>IFERROR(VLOOKUP(E42,OBECaZSJaAM!K:W,12,0),"")</f>
        <v/>
      </c>
      <c r="I42" s="5" t="str">
        <f>IFERROR(VLOOKUP(E42,OBECaZSJaAM!K:W,13,0),"")</f>
        <v/>
      </c>
      <c r="J42" s="9">
        <f>COUNTIFS(OBECaZSJaAM!AI:AI,"*OBAM*",OBECaZSJaAM!Y:Y,E42)</f>
        <v>0</v>
      </c>
      <c r="K42" s="9">
        <f>(COUNTIFS(OBECaZSJaAM!AI:AI,"*POAM*",OBECaZSJaAM!Y:Y,E42))+(COUNTIFS(OBECaZSJaAM!AI:AI,"*OVMAM*",OBECaZSJaAM!Y:Y,E42))+(COUNTIFS(OBECaZSJaAM!AI:AI,"*SOCAM*",OBECaZSJaAM!Y:Y,E42))</f>
        <v>0</v>
      </c>
      <c r="L42" s="75" t="str" cm="1">
        <f t="array" ref="L42">IFERROR(IF(Q42=1,1024,(_xlfn.IFS(H42="150/50 pro OBAM/OVMAM/SOCAM/POAM",J42/2*150,H42="1/200 pro OBAM/OVMAM/SOCAM/POAM",J42/2*1024,H42="1/1 pro OBAM/OVMAM/SOCAM/POAM",J42/2*1024,H42="2/1 pro OBAM/OVMAM/SOCAM/POAM",J42/2*2048)*0.1)+((_xlfn.IFS(I42="150/50 pro OBAM/OVMAM/SOCAM/POAM",K42/2*150,I42="1/200 pro OBAM/OVMAM/SOCAM/POAM",K42/2*1024,I42="1/1 pro OBAM/OVMAM/SOCAM/POAM",K42/2*1024,I42="2/1 pro OBAM/OVMAM/SOCAM/POAM",K42/2*2048,I42="5/1 pro OVMAM/SOCAM/POAM",K42/2*5120)*0.1))),"")</f>
        <v/>
      </c>
      <c r="N42" s="75">
        <v>39</v>
      </c>
      <c r="O42" s="75" t="str">
        <f>IFERROR(VLOOKUP(N42,OBECaZSJaAM!I:O,7,0),"")</f>
        <v/>
      </c>
      <c r="Q42" s="9">
        <f t="shared" si="0"/>
        <v>0</v>
      </c>
    </row>
    <row r="43" spans="2:17" x14ac:dyDescent="0.25">
      <c r="B43" s="9">
        <v>40</v>
      </c>
      <c r="C43" s="9" t="str">
        <v/>
      </c>
      <c r="D43" s="9" t="str">
        <f>IFERROR(VLOOKUP(C43,Body!B:C,2,0),"")</f>
        <v/>
      </c>
      <c r="E43" s="9" t="str">
        <f>IFERROR(VLOOKUP(B43,OBECaZSJaAM!I:K,3,0),"")</f>
        <v/>
      </c>
      <c r="F43" s="9" t="str">
        <f>IFERROR(VLOOKUP(E43,zdroj!D:AJ,33,0),"")</f>
        <v/>
      </c>
      <c r="G43" s="9" t="str">
        <f>IFERROR(VLOOKUP(C43,Body!B:L,11,0),"")</f>
        <v/>
      </c>
      <c r="H43" s="5" t="str">
        <f>IFERROR(VLOOKUP(E43,OBECaZSJaAM!K:W,12,0),"")</f>
        <v/>
      </c>
      <c r="I43" s="5" t="str">
        <f>IFERROR(VLOOKUP(E43,OBECaZSJaAM!K:W,13,0),"")</f>
        <v/>
      </c>
      <c r="J43" s="9">
        <f>COUNTIFS(OBECaZSJaAM!AI:AI,"*OBAM*",OBECaZSJaAM!Y:Y,E43)</f>
        <v>0</v>
      </c>
      <c r="K43" s="9">
        <f>(COUNTIFS(OBECaZSJaAM!AI:AI,"*POAM*",OBECaZSJaAM!Y:Y,E43))+(COUNTIFS(OBECaZSJaAM!AI:AI,"*OVMAM*",OBECaZSJaAM!Y:Y,E43))+(COUNTIFS(OBECaZSJaAM!AI:AI,"*SOCAM*",OBECaZSJaAM!Y:Y,E43))</f>
        <v>0</v>
      </c>
      <c r="L43" s="75" t="str" cm="1">
        <f t="array" ref="L43">IFERROR(IF(Q43=1,1024,(_xlfn.IFS(H43="150/50 pro OBAM/OVMAM/SOCAM/POAM",J43/2*150,H43="1/200 pro OBAM/OVMAM/SOCAM/POAM",J43/2*1024,H43="1/1 pro OBAM/OVMAM/SOCAM/POAM",J43/2*1024,H43="2/1 pro OBAM/OVMAM/SOCAM/POAM",J43/2*2048)*0.1)+((_xlfn.IFS(I43="150/50 pro OBAM/OVMAM/SOCAM/POAM",K43/2*150,I43="1/200 pro OBAM/OVMAM/SOCAM/POAM",K43/2*1024,I43="1/1 pro OBAM/OVMAM/SOCAM/POAM",K43/2*1024,I43="2/1 pro OBAM/OVMAM/SOCAM/POAM",K43/2*2048,I43="5/1 pro OVMAM/SOCAM/POAM",K43/2*5120)*0.1))),"")</f>
        <v/>
      </c>
      <c r="N43" s="75">
        <v>40</v>
      </c>
      <c r="O43" s="75" t="str">
        <f>IFERROR(VLOOKUP(N43,OBECaZSJaAM!I:O,7,0),"")</f>
        <v/>
      </c>
      <c r="Q43" s="9">
        <f t="shared" si="0"/>
        <v>0</v>
      </c>
    </row>
    <row r="44" spans="2:17" x14ac:dyDescent="0.25">
      <c r="B44" s="9">
        <v>41</v>
      </c>
      <c r="C44" s="9" t="str">
        <v/>
      </c>
      <c r="D44" s="9" t="str">
        <f>IFERROR(VLOOKUP(C44,Body!B:C,2,0),"")</f>
        <v/>
      </c>
      <c r="E44" s="9" t="str">
        <f>IFERROR(VLOOKUP(B44,OBECaZSJaAM!I:K,3,0),"")</f>
        <v/>
      </c>
      <c r="F44" s="9" t="str">
        <f>IFERROR(VLOOKUP(E44,zdroj!D:AJ,33,0),"")</f>
        <v/>
      </c>
      <c r="G44" s="9" t="str">
        <f>IFERROR(VLOOKUP(C44,Body!B:L,11,0),"")</f>
        <v/>
      </c>
      <c r="H44" s="5" t="str">
        <f>IFERROR(VLOOKUP(E44,OBECaZSJaAM!K:W,12,0),"")</f>
        <v/>
      </c>
      <c r="I44" s="5" t="str">
        <f>IFERROR(VLOOKUP(E44,OBECaZSJaAM!K:W,13,0),"")</f>
        <v/>
      </c>
      <c r="J44" s="9">
        <f>COUNTIFS(OBECaZSJaAM!AI:AI,"*OBAM*",OBECaZSJaAM!Y:Y,E44)</f>
        <v>0</v>
      </c>
      <c r="K44" s="9">
        <f>(COUNTIFS(OBECaZSJaAM!AI:AI,"*POAM*",OBECaZSJaAM!Y:Y,E44))+(COUNTIFS(OBECaZSJaAM!AI:AI,"*OVMAM*",OBECaZSJaAM!Y:Y,E44))+(COUNTIFS(OBECaZSJaAM!AI:AI,"*SOCAM*",OBECaZSJaAM!Y:Y,E44))</f>
        <v>0</v>
      </c>
      <c r="L44" s="75" t="str" cm="1">
        <f t="array" ref="L44">IFERROR(IF(Q44=1,1024,(_xlfn.IFS(H44="150/50 pro OBAM/OVMAM/SOCAM/POAM",J44/2*150,H44="1/200 pro OBAM/OVMAM/SOCAM/POAM",J44/2*1024,H44="1/1 pro OBAM/OVMAM/SOCAM/POAM",J44/2*1024,H44="2/1 pro OBAM/OVMAM/SOCAM/POAM",J44/2*2048)*0.1)+((_xlfn.IFS(I44="150/50 pro OBAM/OVMAM/SOCAM/POAM",K44/2*150,I44="1/200 pro OBAM/OVMAM/SOCAM/POAM",K44/2*1024,I44="1/1 pro OBAM/OVMAM/SOCAM/POAM",K44/2*1024,I44="2/1 pro OBAM/OVMAM/SOCAM/POAM",K44/2*2048,I44="5/1 pro OVMAM/SOCAM/POAM",K44/2*5120)*0.1))),"")</f>
        <v/>
      </c>
      <c r="N44" s="75">
        <v>41</v>
      </c>
      <c r="O44" s="75" t="str">
        <f>IFERROR(VLOOKUP(N44,OBECaZSJaAM!I:O,7,0),"")</f>
        <v/>
      </c>
      <c r="Q44" s="9">
        <f t="shared" si="0"/>
        <v>0</v>
      </c>
    </row>
    <row r="45" spans="2:17" x14ac:dyDescent="0.25">
      <c r="B45" s="9">
        <v>42</v>
      </c>
      <c r="C45" s="9" t="str">
        <v/>
      </c>
      <c r="D45" s="9" t="str">
        <f>IFERROR(VLOOKUP(C45,Body!B:C,2,0),"")</f>
        <v/>
      </c>
      <c r="E45" s="9" t="str">
        <f>IFERROR(VLOOKUP(B45,OBECaZSJaAM!I:K,3,0),"")</f>
        <v/>
      </c>
      <c r="F45" s="9" t="str">
        <f>IFERROR(VLOOKUP(E45,zdroj!D:AJ,33,0),"")</f>
        <v/>
      </c>
      <c r="G45" s="9" t="str">
        <f>IFERROR(VLOOKUP(C45,Body!B:L,11,0),"")</f>
        <v/>
      </c>
      <c r="H45" s="5" t="str">
        <f>IFERROR(VLOOKUP(E45,OBECaZSJaAM!K:W,12,0),"")</f>
        <v/>
      </c>
      <c r="I45" s="5" t="str">
        <f>IFERROR(VLOOKUP(E45,OBECaZSJaAM!K:W,13,0),"")</f>
        <v/>
      </c>
      <c r="J45" s="9">
        <f>COUNTIFS(OBECaZSJaAM!AI:AI,"*OBAM*",OBECaZSJaAM!Y:Y,E45)</f>
        <v>0</v>
      </c>
      <c r="K45" s="9">
        <f>(COUNTIFS(OBECaZSJaAM!AI:AI,"*POAM*",OBECaZSJaAM!Y:Y,E45))+(COUNTIFS(OBECaZSJaAM!AI:AI,"*OVMAM*",OBECaZSJaAM!Y:Y,E45))+(COUNTIFS(OBECaZSJaAM!AI:AI,"*SOCAM*",OBECaZSJaAM!Y:Y,E45))</f>
        <v>0</v>
      </c>
      <c r="L45" s="75" t="str" cm="1">
        <f t="array" ref="L45">IFERROR(IF(Q45=1,1024,(_xlfn.IFS(H45="150/50 pro OBAM/OVMAM/SOCAM/POAM",J45/2*150,H45="1/200 pro OBAM/OVMAM/SOCAM/POAM",J45/2*1024,H45="1/1 pro OBAM/OVMAM/SOCAM/POAM",J45/2*1024,H45="2/1 pro OBAM/OVMAM/SOCAM/POAM",J45/2*2048)*0.1)+((_xlfn.IFS(I45="150/50 pro OBAM/OVMAM/SOCAM/POAM",K45/2*150,I45="1/200 pro OBAM/OVMAM/SOCAM/POAM",K45/2*1024,I45="1/1 pro OBAM/OVMAM/SOCAM/POAM",K45/2*1024,I45="2/1 pro OBAM/OVMAM/SOCAM/POAM",K45/2*2048,I45="5/1 pro OVMAM/SOCAM/POAM",K45/2*5120)*0.1))),"")</f>
        <v/>
      </c>
      <c r="N45" s="75">
        <v>42</v>
      </c>
      <c r="O45" s="75" t="str">
        <f>IFERROR(VLOOKUP(N45,OBECaZSJaAM!I:O,7,0),"")</f>
        <v/>
      </c>
      <c r="Q45" s="9">
        <f t="shared" si="0"/>
        <v>0</v>
      </c>
    </row>
    <row r="46" spans="2:17" x14ac:dyDescent="0.25">
      <c r="B46" s="9">
        <v>43</v>
      </c>
      <c r="C46" s="9" t="str">
        <v/>
      </c>
      <c r="D46" s="9" t="str">
        <f>IFERROR(VLOOKUP(C46,Body!B:C,2,0),"")</f>
        <v/>
      </c>
      <c r="E46" s="9" t="str">
        <f>IFERROR(VLOOKUP(B46,OBECaZSJaAM!I:K,3,0),"")</f>
        <v/>
      </c>
      <c r="F46" s="9" t="str">
        <f>IFERROR(VLOOKUP(E46,zdroj!D:AJ,33,0),"")</f>
        <v/>
      </c>
      <c r="G46" s="9" t="str">
        <f>IFERROR(VLOOKUP(C46,Body!B:L,11,0),"")</f>
        <v/>
      </c>
      <c r="H46" s="5" t="str">
        <f>IFERROR(VLOOKUP(E46,OBECaZSJaAM!K:W,12,0),"")</f>
        <v/>
      </c>
      <c r="I46" s="5" t="str">
        <f>IFERROR(VLOOKUP(E46,OBECaZSJaAM!K:W,13,0),"")</f>
        <v/>
      </c>
      <c r="J46" s="9">
        <f>COUNTIFS(OBECaZSJaAM!AI:AI,"*OBAM*",OBECaZSJaAM!Y:Y,E46)</f>
        <v>0</v>
      </c>
      <c r="K46" s="9">
        <f>(COUNTIFS(OBECaZSJaAM!AI:AI,"*POAM*",OBECaZSJaAM!Y:Y,E46))+(COUNTIFS(OBECaZSJaAM!AI:AI,"*OVMAM*",OBECaZSJaAM!Y:Y,E46))+(COUNTIFS(OBECaZSJaAM!AI:AI,"*SOCAM*",OBECaZSJaAM!Y:Y,E46))</f>
        <v>0</v>
      </c>
      <c r="L46" s="75" t="str" cm="1">
        <f t="array" ref="L46">IFERROR(IF(Q46=1,1024,(_xlfn.IFS(H46="150/50 pro OBAM/OVMAM/SOCAM/POAM",J46/2*150,H46="1/200 pro OBAM/OVMAM/SOCAM/POAM",J46/2*1024,H46="1/1 pro OBAM/OVMAM/SOCAM/POAM",J46/2*1024,H46="2/1 pro OBAM/OVMAM/SOCAM/POAM",J46/2*2048)*0.1)+((_xlfn.IFS(I46="150/50 pro OBAM/OVMAM/SOCAM/POAM",K46/2*150,I46="1/200 pro OBAM/OVMAM/SOCAM/POAM",K46/2*1024,I46="1/1 pro OBAM/OVMAM/SOCAM/POAM",K46/2*1024,I46="2/1 pro OBAM/OVMAM/SOCAM/POAM",K46/2*2048,I46="5/1 pro OVMAM/SOCAM/POAM",K46/2*5120)*0.1))),"")</f>
        <v/>
      </c>
      <c r="N46" s="75">
        <v>43</v>
      </c>
      <c r="O46" s="75" t="str">
        <f>IFERROR(VLOOKUP(N46,OBECaZSJaAM!I:O,7,0),"")</f>
        <v/>
      </c>
      <c r="Q46" s="9">
        <f t="shared" si="0"/>
        <v>0</v>
      </c>
    </row>
    <row r="47" spans="2:17" x14ac:dyDescent="0.25">
      <c r="B47" s="9">
        <v>44</v>
      </c>
      <c r="C47" s="9" t="str">
        <v/>
      </c>
      <c r="D47" s="9" t="str">
        <f>IFERROR(VLOOKUP(C47,Body!B:C,2,0),"")</f>
        <v/>
      </c>
      <c r="E47" s="9" t="str">
        <f>IFERROR(VLOOKUP(B47,OBECaZSJaAM!I:K,3,0),"")</f>
        <v/>
      </c>
      <c r="F47" s="9" t="str">
        <f>IFERROR(VLOOKUP(E47,zdroj!D:AJ,33,0),"")</f>
        <v/>
      </c>
      <c r="G47" s="9" t="str">
        <f>IFERROR(VLOOKUP(C47,Body!B:L,11,0),"")</f>
        <v/>
      </c>
      <c r="H47" s="5" t="str">
        <f>IFERROR(VLOOKUP(E47,OBECaZSJaAM!K:W,12,0),"")</f>
        <v/>
      </c>
      <c r="I47" s="5" t="str">
        <f>IFERROR(VLOOKUP(E47,OBECaZSJaAM!K:W,13,0),"")</f>
        <v/>
      </c>
      <c r="J47" s="9">
        <f>COUNTIFS(OBECaZSJaAM!AI:AI,"*OBAM*",OBECaZSJaAM!Y:Y,E47)</f>
        <v>0</v>
      </c>
      <c r="K47" s="9">
        <f>(COUNTIFS(OBECaZSJaAM!AI:AI,"*POAM*",OBECaZSJaAM!Y:Y,E47))+(COUNTIFS(OBECaZSJaAM!AI:AI,"*OVMAM*",OBECaZSJaAM!Y:Y,E47))+(COUNTIFS(OBECaZSJaAM!AI:AI,"*SOCAM*",OBECaZSJaAM!Y:Y,E47))</f>
        <v>0</v>
      </c>
      <c r="L47" s="75" t="str" cm="1">
        <f t="array" ref="L47">IFERROR(IF(Q47=1,1024,(_xlfn.IFS(H47="150/50 pro OBAM/OVMAM/SOCAM/POAM",J47/2*150,H47="1/200 pro OBAM/OVMAM/SOCAM/POAM",J47/2*1024,H47="1/1 pro OBAM/OVMAM/SOCAM/POAM",J47/2*1024,H47="2/1 pro OBAM/OVMAM/SOCAM/POAM",J47/2*2048)*0.1)+((_xlfn.IFS(I47="150/50 pro OBAM/OVMAM/SOCAM/POAM",K47/2*150,I47="1/200 pro OBAM/OVMAM/SOCAM/POAM",K47/2*1024,I47="1/1 pro OBAM/OVMAM/SOCAM/POAM",K47/2*1024,I47="2/1 pro OBAM/OVMAM/SOCAM/POAM",K47/2*2048,I47="5/1 pro OVMAM/SOCAM/POAM",K47/2*5120)*0.1))),"")</f>
        <v/>
      </c>
      <c r="N47" s="75">
        <v>44</v>
      </c>
      <c r="O47" s="75" t="str">
        <f>IFERROR(VLOOKUP(N47,OBECaZSJaAM!I:O,7,0),"")</f>
        <v/>
      </c>
      <c r="Q47" s="9">
        <f t="shared" si="0"/>
        <v>0</v>
      </c>
    </row>
    <row r="48" spans="2:17" x14ac:dyDescent="0.25">
      <c r="B48" s="9">
        <v>45</v>
      </c>
      <c r="C48" s="9" t="str">
        <v/>
      </c>
      <c r="D48" s="9" t="str">
        <f>IFERROR(VLOOKUP(C48,Body!B:C,2,0),"")</f>
        <v/>
      </c>
      <c r="E48" s="9" t="str">
        <f>IFERROR(VLOOKUP(B48,OBECaZSJaAM!I:K,3,0),"")</f>
        <v/>
      </c>
      <c r="F48" s="9" t="str">
        <f>IFERROR(VLOOKUP(E48,zdroj!D:AJ,33,0),"")</f>
        <v/>
      </c>
      <c r="G48" s="9" t="str">
        <f>IFERROR(VLOOKUP(C48,Body!B:L,11,0),"")</f>
        <v/>
      </c>
      <c r="H48" s="5" t="str">
        <f>IFERROR(VLOOKUP(E48,OBECaZSJaAM!K:W,12,0),"")</f>
        <v/>
      </c>
      <c r="I48" s="5" t="str">
        <f>IFERROR(VLOOKUP(E48,OBECaZSJaAM!K:W,13,0),"")</f>
        <v/>
      </c>
      <c r="J48" s="9">
        <f>COUNTIFS(OBECaZSJaAM!AI:AI,"*OBAM*",OBECaZSJaAM!Y:Y,E48)</f>
        <v>0</v>
      </c>
      <c r="K48" s="9">
        <f>(COUNTIFS(OBECaZSJaAM!AI:AI,"*POAM*",OBECaZSJaAM!Y:Y,E48))+(COUNTIFS(OBECaZSJaAM!AI:AI,"*OVMAM*",OBECaZSJaAM!Y:Y,E48))+(COUNTIFS(OBECaZSJaAM!AI:AI,"*SOCAM*",OBECaZSJaAM!Y:Y,E48))</f>
        <v>0</v>
      </c>
      <c r="L48" s="75" t="str" cm="1">
        <f t="array" ref="L48">IFERROR(IF(Q48=1,1024,(_xlfn.IFS(H48="150/50 pro OBAM/OVMAM/SOCAM/POAM",J48/2*150,H48="1/200 pro OBAM/OVMAM/SOCAM/POAM",J48/2*1024,H48="1/1 pro OBAM/OVMAM/SOCAM/POAM",J48/2*1024,H48="2/1 pro OBAM/OVMAM/SOCAM/POAM",J48/2*2048)*0.1)+((_xlfn.IFS(I48="150/50 pro OBAM/OVMAM/SOCAM/POAM",K48/2*150,I48="1/200 pro OBAM/OVMAM/SOCAM/POAM",K48/2*1024,I48="1/1 pro OBAM/OVMAM/SOCAM/POAM",K48/2*1024,I48="2/1 pro OBAM/OVMAM/SOCAM/POAM",K48/2*2048,I48="5/1 pro OVMAM/SOCAM/POAM",K48/2*5120)*0.1))),"")</f>
        <v/>
      </c>
      <c r="N48" s="75">
        <v>45</v>
      </c>
      <c r="O48" s="75" t="str">
        <f>IFERROR(VLOOKUP(N48,OBECaZSJaAM!I:O,7,0),"")</f>
        <v/>
      </c>
      <c r="Q48" s="9">
        <f t="shared" si="0"/>
        <v>0</v>
      </c>
    </row>
    <row r="49" spans="2:17" x14ac:dyDescent="0.25">
      <c r="B49" s="9">
        <v>46</v>
      </c>
      <c r="C49" s="9" t="str">
        <v/>
      </c>
      <c r="D49" s="9" t="str">
        <f>IFERROR(VLOOKUP(C49,Body!B:C,2,0),"")</f>
        <v/>
      </c>
      <c r="E49" s="9" t="str">
        <f>IFERROR(VLOOKUP(B49,OBECaZSJaAM!I:K,3,0),"")</f>
        <v/>
      </c>
      <c r="F49" s="9" t="str">
        <f>IFERROR(VLOOKUP(E49,zdroj!D:AJ,33,0),"")</f>
        <v/>
      </c>
      <c r="G49" s="9" t="str">
        <f>IFERROR(VLOOKUP(C49,Body!B:L,11,0),"")</f>
        <v/>
      </c>
      <c r="H49" s="5" t="str">
        <f>IFERROR(VLOOKUP(E49,OBECaZSJaAM!K:W,12,0),"")</f>
        <v/>
      </c>
      <c r="I49" s="5" t="str">
        <f>IFERROR(VLOOKUP(E49,OBECaZSJaAM!K:W,13,0),"")</f>
        <v/>
      </c>
      <c r="J49" s="9">
        <f>COUNTIFS(OBECaZSJaAM!AI:AI,"*OBAM*",OBECaZSJaAM!Y:Y,E49)</f>
        <v>0</v>
      </c>
      <c r="K49" s="9">
        <f>(COUNTIFS(OBECaZSJaAM!AI:AI,"*POAM*",OBECaZSJaAM!Y:Y,E49))+(COUNTIFS(OBECaZSJaAM!AI:AI,"*OVMAM*",OBECaZSJaAM!Y:Y,E49))+(COUNTIFS(OBECaZSJaAM!AI:AI,"*SOCAM*",OBECaZSJaAM!Y:Y,E49))</f>
        <v>0</v>
      </c>
      <c r="L49" s="75" t="str" cm="1">
        <f t="array" ref="L49">IFERROR(IF(Q49=1,1024,(_xlfn.IFS(H49="150/50 pro OBAM/OVMAM/SOCAM/POAM",J49/2*150,H49="1/200 pro OBAM/OVMAM/SOCAM/POAM",J49/2*1024,H49="1/1 pro OBAM/OVMAM/SOCAM/POAM",J49/2*1024,H49="2/1 pro OBAM/OVMAM/SOCAM/POAM",J49/2*2048)*0.1)+((_xlfn.IFS(I49="150/50 pro OBAM/OVMAM/SOCAM/POAM",K49/2*150,I49="1/200 pro OBAM/OVMAM/SOCAM/POAM",K49/2*1024,I49="1/1 pro OBAM/OVMAM/SOCAM/POAM",K49/2*1024,I49="2/1 pro OBAM/OVMAM/SOCAM/POAM",K49/2*2048,I49="5/1 pro OVMAM/SOCAM/POAM",K49/2*5120)*0.1))),"")</f>
        <v/>
      </c>
      <c r="N49" s="75">
        <v>46</v>
      </c>
      <c r="O49" s="75" t="str">
        <f>IFERROR(VLOOKUP(N49,OBECaZSJaAM!I:O,7,0),"")</f>
        <v/>
      </c>
      <c r="Q49" s="9">
        <f t="shared" si="0"/>
        <v>0</v>
      </c>
    </row>
    <row r="50" spans="2:17" x14ac:dyDescent="0.25">
      <c r="B50" s="9">
        <v>47</v>
      </c>
      <c r="C50" s="9" t="str">
        <v/>
      </c>
      <c r="D50" s="9" t="str">
        <f>IFERROR(VLOOKUP(C50,Body!B:C,2,0),"")</f>
        <v/>
      </c>
      <c r="E50" s="9" t="str">
        <f>IFERROR(VLOOKUP(B50,OBECaZSJaAM!I:K,3,0),"")</f>
        <v/>
      </c>
      <c r="F50" s="9" t="str">
        <f>IFERROR(VLOOKUP(E50,zdroj!D:AJ,33,0),"")</f>
        <v/>
      </c>
      <c r="G50" s="9" t="str">
        <f>IFERROR(VLOOKUP(C50,Body!B:L,11,0),"")</f>
        <v/>
      </c>
      <c r="H50" s="5" t="str">
        <f>IFERROR(VLOOKUP(E50,OBECaZSJaAM!K:W,12,0),"")</f>
        <v/>
      </c>
      <c r="I50" s="5" t="str">
        <f>IFERROR(VLOOKUP(E50,OBECaZSJaAM!K:W,13,0),"")</f>
        <v/>
      </c>
      <c r="J50" s="9">
        <f>COUNTIFS(OBECaZSJaAM!AI:AI,"*OBAM*",OBECaZSJaAM!Y:Y,E50)</f>
        <v>0</v>
      </c>
      <c r="K50" s="9">
        <f>(COUNTIFS(OBECaZSJaAM!AI:AI,"*POAM*",OBECaZSJaAM!Y:Y,E50))+(COUNTIFS(OBECaZSJaAM!AI:AI,"*OVMAM*",OBECaZSJaAM!Y:Y,E50))+(COUNTIFS(OBECaZSJaAM!AI:AI,"*SOCAM*",OBECaZSJaAM!Y:Y,E50))</f>
        <v>0</v>
      </c>
      <c r="L50" s="75" t="str" cm="1">
        <f t="array" ref="L50">IFERROR(IF(Q50=1,1024,(_xlfn.IFS(H50="150/50 pro OBAM/OVMAM/SOCAM/POAM",J50/2*150,H50="1/200 pro OBAM/OVMAM/SOCAM/POAM",J50/2*1024,H50="1/1 pro OBAM/OVMAM/SOCAM/POAM",J50/2*1024,H50="2/1 pro OBAM/OVMAM/SOCAM/POAM",J50/2*2048)*0.1)+((_xlfn.IFS(I50="150/50 pro OBAM/OVMAM/SOCAM/POAM",K50/2*150,I50="1/200 pro OBAM/OVMAM/SOCAM/POAM",K50/2*1024,I50="1/1 pro OBAM/OVMAM/SOCAM/POAM",K50/2*1024,I50="2/1 pro OBAM/OVMAM/SOCAM/POAM",K50/2*2048,I50="5/1 pro OVMAM/SOCAM/POAM",K50/2*5120)*0.1))),"")</f>
        <v/>
      </c>
      <c r="N50" s="75">
        <v>47</v>
      </c>
      <c r="O50" s="75" t="str">
        <f>IFERROR(VLOOKUP(N50,OBECaZSJaAM!I:O,7,0),"")</f>
        <v/>
      </c>
      <c r="Q50" s="9">
        <f t="shared" si="0"/>
        <v>0</v>
      </c>
    </row>
    <row r="51" spans="2:17" x14ac:dyDescent="0.25">
      <c r="B51" s="9">
        <v>48</v>
      </c>
      <c r="C51" s="9" t="str">
        <v/>
      </c>
      <c r="D51" s="9" t="str">
        <f>IFERROR(VLOOKUP(C51,Body!B:C,2,0),"")</f>
        <v/>
      </c>
      <c r="E51" s="9" t="str">
        <f>IFERROR(VLOOKUP(B51,OBECaZSJaAM!I:K,3,0),"")</f>
        <v/>
      </c>
      <c r="F51" s="9" t="str">
        <f>IFERROR(VLOOKUP(E51,zdroj!D:AJ,33,0),"")</f>
        <v/>
      </c>
      <c r="G51" s="9" t="str">
        <f>IFERROR(VLOOKUP(C51,Body!B:L,11,0),"")</f>
        <v/>
      </c>
      <c r="H51" s="5" t="str">
        <f>IFERROR(VLOOKUP(E51,OBECaZSJaAM!K:W,12,0),"")</f>
        <v/>
      </c>
      <c r="I51" s="5" t="str">
        <f>IFERROR(VLOOKUP(E51,OBECaZSJaAM!K:W,13,0),"")</f>
        <v/>
      </c>
      <c r="J51" s="9">
        <f>COUNTIFS(OBECaZSJaAM!AI:AI,"*OBAM*",OBECaZSJaAM!Y:Y,E51)</f>
        <v>0</v>
      </c>
      <c r="K51" s="9">
        <f>(COUNTIFS(OBECaZSJaAM!AI:AI,"*POAM*",OBECaZSJaAM!Y:Y,E51))+(COUNTIFS(OBECaZSJaAM!AI:AI,"*OVMAM*",OBECaZSJaAM!Y:Y,E51))+(COUNTIFS(OBECaZSJaAM!AI:AI,"*SOCAM*",OBECaZSJaAM!Y:Y,E51))</f>
        <v>0</v>
      </c>
      <c r="L51" s="75" t="str" cm="1">
        <f t="array" ref="L51">IFERROR(IF(Q51=1,1024,(_xlfn.IFS(H51="150/50 pro OBAM/OVMAM/SOCAM/POAM",J51/2*150,H51="1/200 pro OBAM/OVMAM/SOCAM/POAM",J51/2*1024,H51="1/1 pro OBAM/OVMAM/SOCAM/POAM",J51/2*1024,H51="2/1 pro OBAM/OVMAM/SOCAM/POAM",J51/2*2048)*0.1)+((_xlfn.IFS(I51="150/50 pro OBAM/OVMAM/SOCAM/POAM",K51/2*150,I51="1/200 pro OBAM/OVMAM/SOCAM/POAM",K51/2*1024,I51="1/1 pro OBAM/OVMAM/SOCAM/POAM",K51/2*1024,I51="2/1 pro OBAM/OVMAM/SOCAM/POAM",K51/2*2048,I51="5/1 pro OVMAM/SOCAM/POAM",K51/2*5120)*0.1))),"")</f>
        <v/>
      </c>
      <c r="N51" s="75">
        <v>48</v>
      </c>
      <c r="O51" s="75" t="str">
        <f>IFERROR(VLOOKUP(N51,OBECaZSJaAM!I:O,7,0),"")</f>
        <v/>
      </c>
      <c r="Q51" s="9">
        <f t="shared" si="0"/>
        <v>0</v>
      </c>
    </row>
    <row r="52" spans="2:17" x14ac:dyDescent="0.25">
      <c r="B52" s="9">
        <v>49</v>
      </c>
      <c r="C52" s="9" t="str">
        <v/>
      </c>
      <c r="D52" s="9" t="str">
        <f>IFERROR(VLOOKUP(C52,Body!B:C,2,0),"")</f>
        <v/>
      </c>
      <c r="E52" s="9" t="str">
        <f>IFERROR(VLOOKUP(B52,OBECaZSJaAM!I:K,3,0),"")</f>
        <v/>
      </c>
      <c r="F52" s="9" t="str">
        <f>IFERROR(VLOOKUP(E52,zdroj!D:AJ,33,0),"")</f>
        <v/>
      </c>
      <c r="G52" s="9" t="str">
        <f>IFERROR(VLOOKUP(C52,Body!B:L,11,0),"")</f>
        <v/>
      </c>
      <c r="H52" s="5" t="str">
        <f>IFERROR(VLOOKUP(E52,OBECaZSJaAM!K:W,12,0),"")</f>
        <v/>
      </c>
      <c r="I52" s="5" t="str">
        <f>IFERROR(VLOOKUP(E52,OBECaZSJaAM!K:W,13,0),"")</f>
        <v/>
      </c>
      <c r="J52" s="9">
        <f>COUNTIFS(OBECaZSJaAM!AI:AI,"*OBAM*",OBECaZSJaAM!Y:Y,E52)</f>
        <v>0</v>
      </c>
      <c r="K52" s="9">
        <f>(COUNTIFS(OBECaZSJaAM!AI:AI,"*POAM*",OBECaZSJaAM!Y:Y,E52))+(COUNTIFS(OBECaZSJaAM!AI:AI,"*OVMAM*",OBECaZSJaAM!Y:Y,E52))+(COUNTIFS(OBECaZSJaAM!AI:AI,"*SOCAM*",OBECaZSJaAM!Y:Y,E52))</f>
        <v>0</v>
      </c>
      <c r="L52" s="75" t="str" cm="1">
        <f t="array" ref="L52">IFERROR(IF(Q52=1,1024,(_xlfn.IFS(H52="150/50 pro OBAM/OVMAM/SOCAM/POAM",J52/2*150,H52="1/200 pro OBAM/OVMAM/SOCAM/POAM",J52/2*1024,H52="1/1 pro OBAM/OVMAM/SOCAM/POAM",J52/2*1024,H52="2/1 pro OBAM/OVMAM/SOCAM/POAM",J52/2*2048)*0.1)+((_xlfn.IFS(I52="150/50 pro OBAM/OVMAM/SOCAM/POAM",K52/2*150,I52="1/200 pro OBAM/OVMAM/SOCAM/POAM",K52/2*1024,I52="1/1 pro OBAM/OVMAM/SOCAM/POAM",K52/2*1024,I52="2/1 pro OBAM/OVMAM/SOCAM/POAM",K52/2*2048,I52="5/1 pro OVMAM/SOCAM/POAM",K52/2*5120)*0.1))),"")</f>
        <v/>
      </c>
      <c r="N52" s="75">
        <v>49</v>
      </c>
      <c r="O52" s="75" t="str">
        <f>IFERROR(VLOOKUP(N52,OBECaZSJaAM!I:O,7,0),"")</f>
        <v/>
      </c>
      <c r="Q52" s="9">
        <f t="shared" si="0"/>
        <v>0</v>
      </c>
    </row>
    <row r="53" spans="2:17" x14ac:dyDescent="0.25">
      <c r="B53" s="9">
        <v>50</v>
      </c>
      <c r="C53" s="9" t="str">
        <v/>
      </c>
      <c r="D53" s="9" t="str">
        <f>IFERROR(VLOOKUP(C53,Body!B:C,2,0),"")</f>
        <v/>
      </c>
      <c r="E53" s="9" t="str">
        <f>IFERROR(VLOOKUP(B53,OBECaZSJaAM!I:K,3,0),"")</f>
        <v/>
      </c>
      <c r="F53" s="9" t="str">
        <f>IFERROR(VLOOKUP(E53,zdroj!D:AJ,33,0),"")</f>
        <v/>
      </c>
      <c r="G53" s="9" t="str">
        <f>IFERROR(VLOOKUP(C53,Body!B:L,11,0),"")</f>
        <v/>
      </c>
      <c r="H53" s="5" t="str">
        <f>IFERROR(VLOOKUP(E53,OBECaZSJaAM!K:W,12,0),"")</f>
        <v/>
      </c>
      <c r="I53" s="5" t="str">
        <f>IFERROR(VLOOKUP(E53,OBECaZSJaAM!K:W,13,0),"")</f>
        <v/>
      </c>
      <c r="J53" s="9">
        <f>COUNTIFS(OBECaZSJaAM!AI:AI,"*OBAM*",OBECaZSJaAM!Y:Y,E53)</f>
        <v>0</v>
      </c>
      <c r="K53" s="9">
        <f>(COUNTIFS(OBECaZSJaAM!AI:AI,"*POAM*",OBECaZSJaAM!Y:Y,E53))+(COUNTIFS(OBECaZSJaAM!AI:AI,"*OVMAM*",OBECaZSJaAM!Y:Y,E53))+(COUNTIFS(OBECaZSJaAM!AI:AI,"*SOCAM*",OBECaZSJaAM!Y:Y,E53))</f>
        <v>0</v>
      </c>
      <c r="L53" s="75" t="str" cm="1">
        <f t="array" ref="L53">IFERROR(IF(Q53=1,1024,(_xlfn.IFS(H53="150/50 pro OBAM/OVMAM/SOCAM/POAM",J53/2*150,H53="1/200 pro OBAM/OVMAM/SOCAM/POAM",J53/2*1024,H53="1/1 pro OBAM/OVMAM/SOCAM/POAM",J53/2*1024,H53="2/1 pro OBAM/OVMAM/SOCAM/POAM",J53/2*2048)*0.1)+((_xlfn.IFS(I53="150/50 pro OBAM/OVMAM/SOCAM/POAM",K53/2*150,I53="1/200 pro OBAM/OVMAM/SOCAM/POAM",K53/2*1024,I53="1/1 pro OBAM/OVMAM/SOCAM/POAM",K53/2*1024,I53="2/1 pro OBAM/OVMAM/SOCAM/POAM",K53/2*2048,I53="5/1 pro OVMAM/SOCAM/POAM",K53/2*5120)*0.1))),"")</f>
        <v/>
      </c>
      <c r="N53" s="75">
        <v>50</v>
      </c>
      <c r="O53" s="75" t="str">
        <f>IFERROR(VLOOKUP(N53,OBECaZSJaAM!I:O,7,0),"")</f>
        <v/>
      </c>
      <c r="Q53" s="9">
        <f t="shared" si="0"/>
        <v>0</v>
      </c>
    </row>
    <row r="54" spans="2:17" x14ac:dyDescent="0.25">
      <c r="B54" s="9">
        <v>51</v>
      </c>
      <c r="C54" s="9" t="str">
        <v/>
      </c>
      <c r="D54" s="9" t="str">
        <f>IFERROR(VLOOKUP(C54,Body!B:C,2,0),"")</f>
        <v/>
      </c>
      <c r="E54" s="9" t="str">
        <f>IFERROR(VLOOKUP(B54,OBECaZSJaAM!I:K,3,0),"")</f>
        <v/>
      </c>
      <c r="F54" s="9" t="str">
        <f>IFERROR(VLOOKUP(E54,zdroj!D:AJ,33,0),"")</f>
        <v/>
      </c>
      <c r="G54" s="9" t="str">
        <f>IFERROR(VLOOKUP(C54,Body!B:L,11,0),"")</f>
        <v/>
      </c>
      <c r="H54" s="5" t="str">
        <f>IFERROR(VLOOKUP(E54,OBECaZSJaAM!K:W,12,0),"")</f>
        <v/>
      </c>
      <c r="I54" s="5" t="str">
        <f>IFERROR(VLOOKUP(E54,OBECaZSJaAM!K:W,13,0),"")</f>
        <v/>
      </c>
      <c r="J54" s="9">
        <f>COUNTIFS(OBECaZSJaAM!AI:AI,"*OBAM*",OBECaZSJaAM!Y:Y,E54)</f>
        <v>0</v>
      </c>
      <c r="K54" s="9">
        <f>(COUNTIFS(OBECaZSJaAM!AI:AI,"*POAM*",OBECaZSJaAM!Y:Y,E54))+(COUNTIFS(OBECaZSJaAM!AI:AI,"*OVMAM*",OBECaZSJaAM!Y:Y,E54))+(COUNTIFS(OBECaZSJaAM!AI:AI,"*SOCAM*",OBECaZSJaAM!Y:Y,E54))</f>
        <v>0</v>
      </c>
      <c r="L54" s="75" t="str" cm="1">
        <f t="array" ref="L54">IFERROR(IF(Q54=1,1024,(_xlfn.IFS(H54="150/50 pro OBAM/OVMAM/SOCAM/POAM",J54/2*150,H54="1/200 pro OBAM/OVMAM/SOCAM/POAM",J54/2*1024,H54="1/1 pro OBAM/OVMAM/SOCAM/POAM",J54/2*1024,H54="2/1 pro OBAM/OVMAM/SOCAM/POAM",J54/2*2048)*0.1)+((_xlfn.IFS(I54="150/50 pro OBAM/OVMAM/SOCAM/POAM",K54/2*150,I54="1/200 pro OBAM/OVMAM/SOCAM/POAM",K54/2*1024,I54="1/1 pro OBAM/OVMAM/SOCAM/POAM",K54/2*1024,I54="2/1 pro OBAM/OVMAM/SOCAM/POAM",K54/2*2048,I54="5/1 pro OVMAM/SOCAM/POAM",K54/2*5120)*0.1))),"")</f>
        <v/>
      </c>
      <c r="N54" s="75">
        <v>51</v>
      </c>
      <c r="O54" s="75" t="str">
        <f>IFERROR(VLOOKUP(N54,OBECaZSJaAM!I:O,7,0),"")</f>
        <v/>
      </c>
      <c r="Q54" s="9">
        <f t="shared" si="0"/>
        <v>0</v>
      </c>
    </row>
    <row r="55" spans="2:17" x14ac:dyDescent="0.25">
      <c r="B55" s="9">
        <v>52</v>
      </c>
      <c r="C55" s="9" t="str">
        <v/>
      </c>
      <c r="D55" s="9" t="str">
        <f>IFERROR(VLOOKUP(C55,Body!B:C,2,0),"")</f>
        <v/>
      </c>
      <c r="E55" s="9" t="str">
        <f>IFERROR(VLOOKUP(B55,OBECaZSJaAM!I:K,3,0),"")</f>
        <v/>
      </c>
      <c r="F55" s="9" t="str">
        <f>IFERROR(VLOOKUP(E55,zdroj!D:AJ,33,0),"")</f>
        <v/>
      </c>
      <c r="G55" s="9" t="str">
        <f>IFERROR(VLOOKUP(C55,Body!B:L,11,0),"")</f>
        <v/>
      </c>
      <c r="H55" s="5" t="str">
        <f>IFERROR(VLOOKUP(E55,OBECaZSJaAM!K:W,12,0),"")</f>
        <v/>
      </c>
      <c r="I55" s="5" t="str">
        <f>IFERROR(VLOOKUP(E55,OBECaZSJaAM!K:W,13,0),"")</f>
        <v/>
      </c>
      <c r="J55" s="9">
        <f>COUNTIFS(OBECaZSJaAM!AI:AI,"*OBAM*",OBECaZSJaAM!Y:Y,E55)</f>
        <v>0</v>
      </c>
      <c r="K55" s="9">
        <f>(COUNTIFS(OBECaZSJaAM!AI:AI,"*POAM*",OBECaZSJaAM!Y:Y,E55))+(COUNTIFS(OBECaZSJaAM!AI:AI,"*OVMAM*",OBECaZSJaAM!Y:Y,E55))+(COUNTIFS(OBECaZSJaAM!AI:AI,"*SOCAM*",OBECaZSJaAM!Y:Y,E55))</f>
        <v>0</v>
      </c>
      <c r="L55" s="75" t="str" cm="1">
        <f t="array" ref="L55">IFERROR(IF(Q55=1,1024,(_xlfn.IFS(H55="150/50 pro OBAM/OVMAM/SOCAM/POAM",J55/2*150,H55="1/200 pro OBAM/OVMAM/SOCAM/POAM",J55/2*1024,H55="1/1 pro OBAM/OVMAM/SOCAM/POAM",J55/2*1024,H55="2/1 pro OBAM/OVMAM/SOCAM/POAM",J55/2*2048)*0.1)+((_xlfn.IFS(I55="150/50 pro OBAM/OVMAM/SOCAM/POAM",K55/2*150,I55="1/200 pro OBAM/OVMAM/SOCAM/POAM",K55/2*1024,I55="1/1 pro OBAM/OVMAM/SOCAM/POAM",K55/2*1024,I55="2/1 pro OBAM/OVMAM/SOCAM/POAM",K55/2*2048,I55="5/1 pro OVMAM/SOCAM/POAM",K55/2*5120)*0.1))),"")</f>
        <v/>
      </c>
      <c r="N55" s="75">
        <v>52</v>
      </c>
      <c r="O55" s="75" t="str">
        <f>IFERROR(VLOOKUP(N55,OBECaZSJaAM!I:O,7,0),"")</f>
        <v/>
      </c>
      <c r="Q55" s="9">
        <f t="shared" si="0"/>
        <v>0</v>
      </c>
    </row>
    <row r="56" spans="2:17" x14ac:dyDescent="0.25">
      <c r="B56" s="9">
        <v>53</v>
      </c>
      <c r="C56" s="9" t="str">
        <v/>
      </c>
      <c r="D56" s="9" t="str">
        <f>IFERROR(VLOOKUP(C56,Body!B:C,2,0),"")</f>
        <v/>
      </c>
      <c r="E56" s="9" t="str">
        <f>IFERROR(VLOOKUP(B56,OBECaZSJaAM!I:K,3,0),"")</f>
        <v/>
      </c>
      <c r="F56" s="9" t="str">
        <f>IFERROR(VLOOKUP(E56,zdroj!D:AJ,33,0),"")</f>
        <v/>
      </c>
      <c r="G56" s="9" t="str">
        <f>IFERROR(VLOOKUP(C56,Body!B:L,11,0),"")</f>
        <v/>
      </c>
      <c r="H56" s="5" t="str">
        <f>IFERROR(VLOOKUP(E56,OBECaZSJaAM!K:W,12,0),"")</f>
        <v/>
      </c>
      <c r="I56" s="5" t="str">
        <f>IFERROR(VLOOKUP(E56,OBECaZSJaAM!K:W,13,0),"")</f>
        <v/>
      </c>
      <c r="J56" s="9">
        <f>COUNTIFS(OBECaZSJaAM!AI:AI,"*OBAM*",OBECaZSJaAM!Y:Y,E56)</f>
        <v>0</v>
      </c>
      <c r="K56" s="9">
        <f>(COUNTIFS(OBECaZSJaAM!AI:AI,"*POAM*",OBECaZSJaAM!Y:Y,E56))+(COUNTIFS(OBECaZSJaAM!AI:AI,"*OVMAM*",OBECaZSJaAM!Y:Y,E56))+(COUNTIFS(OBECaZSJaAM!AI:AI,"*SOCAM*",OBECaZSJaAM!Y:Y,E56))</f>
        <v>0</v>
      </c>
      <c r="L56" s="75" t="str" cm="1">
        <f t="array" ref="L56">IFERROR(IF(Q56=1,1024,(_xlfn.IFS(H56="150/50 pro OBAM/OVMAM/SOCAM/POAM",J56/2*150,H56="1/200 pro OBAM/OVMAM/SOCAM/POAM",J56/2*1024,H56="1/1 pro OBAM/OVMAM/SOCAM/POAM",J56/2*1024,H56="2/1 pro OBAM/OVMAM/SOCAM/POAM",J56/2*2048)*0.1)+((_xlfn.IFS(I56="150/50 pro OBAM/OVMAM/SOCAM/POAM",K56/2*150,I56="1/200 pro OBAM/OVMAM/SOCAM/POAM",K56/2*1024,I56="1/1 pro OBAM/OVMAM/SOCAM/POAM",K56/2*1024,I56="2/1 pro OBAM/OVMAM/SOCAM/POAM",K56/2*2048,I56="5/1 pro OVMAM/SOCAM/POAM",K56/2*5120)*0.1))),"")</f>
        <v/>
      </c>
      <c r="N56" s="75">
        <v>53</v>
      </c>
      <c r="O56" s="75" t="str">
        <f>IFERROR(VLOOKUP(N56,OBECaZSJaAM!I:O,7,0),"")</f>
        <v/>
      </c>
      <c r="Q56" s="9">
        <f t="shared" si="0"/>
        <v>0</v>
      </c>
    </row>
    <row r="57" spans="2:17" x14ac:dyDescent="0.25">
      <c r="B57" s="9">
        <v>54</v>
      </c>
      <c r="C57" s="9" t="str">
        <v/>
      </c>
      <c r="D57" s="9" t="str">
        <f>IFERROR(VLOOKUP(C57,Body!B:C,2,0),"")</f>
        <v/>
      </c>
      <c r="E57" s="9" t="str">
        <f>IFERROR(VLOOKUP(B57,OBECaZSJaAM!I:K,3,0),"")</f>
        <v/>
      </c>
      <c r="F57" s="9" t="str">
        <f>IFERROR(VLOOKUP(E57,zdroj!D:AJ,33,0),"")</f>
        <v/>
      </c>
      <c r="G57" s="9" t="str">
        <f>IFERROR(VLOOKUP(C57,Body!B:L,11,0),"")</f>
        <v/>
      </c>
      <c r="H57" s="5" t="str">
        <f>IFERROR(VLOOKUP(E57,OBECaZSJaAM!K:W,12,0),"")</f>
        <v/>
      </c>
      <c r="I57" s="5" t="str">
        <f>IFERROR(VLOOKUP(E57,OBECaZSJaAM!K:W,13,0),"")</f>
        <v/>
      </c>
      <c r="J57" s="9">
        <f>COUNTIFS(OBECaZSJaAM!AI:AI,"*OBAM*",OBECaZSJaAM!Y:Y,E57)</f>
        <v>0</v>
      </c>
      <c r="K57" s="9">
        <f>(COUNTIFS(OBECaZSJaAM!AI:AI,"*POAM*",OBECaZSJaAM!Y:Y,E57))+(COUNTIFS(OBECaZSJaAM!AI:AI,"*OVMAM*",OBECaZSJaAM!Y:Y,E57))+(COUNTIFS(OBECaZSJaAM!AI:AI,"*SOCAM*",OBECaZSJaAM!Y:Y,E57))</f>
        <v>0</v>
      </c>
      <c r="L57" s="75" t="str" cm="1">
        <f t="array" ref="L57">IFERROR(IF(Q57=1,1024,(_xlfn.IFS(H57="150/50 pro OBAM/OVMAM/SOCAM/POAM",J57/2*150,H57="1/200 pro OBAM/OVMAM/SOCAM/POAM",J57/2*1024,H57="1/1 pro OBAM/OVMAM/SOCAM/POAM",J57/2*1024,H57="2/1 pro OBAM/OVMAM/SOCAM/POAM",J57/2*2048)*0.1)+((_xlfn.IFS(I57="150/50 pro OBAM/OVMAM/SOCAM/POAM",K57/2*150,I57="1/200 pro OBAM/OVMAM/SOCAM/POAM",K57/2*1024,I57="1/1 pro OBAM/OVMAM/SOCAM/POAM",K57/2*1024,I57="2/1 pro OBAM/OVMAM/SOCAM/POAM",K57/2*2048,I57="5/1 pro OVMAM/SOCAM/POAM",K57/2*5120)*0.1))),"")</f>
        <v/>
      </c>
      <c r="N57" s="75">
        <v>54</v>
      </c>
      <c r="O57" s="75" t="str">
        <f>IFERROR(VLOOKUP(N57,OBECaZSJaAM!I:O,7,0),"")</f>
        <v/>
      </c>
      <c r="Q57" s="9">
        <f t="shared" si="0"/>
        <v>0</v>
      </c>
    </row>
    <row r="58" spans="2:17" x14ac:dyDescent="0.25">
      <c r="B58" s="9">
        <v>55</v>
      </c>
      <c r="C58" s="9" t="str">
        <v/>
      </c>
      <c r="D58" s="9" t="str">
        <f>IFERROR(VLOOKUP(C58,Body!B:C,2,0),"")</f>
        <v/>
      </c>
      <c r="E58" s="9" t="str">
        <f>IFERROR(VLOOKUP(B58,OBECaZSJaAM!I:K,3,0),"")</f>
        <v/>
      </c>
      <c r="F58" s="9" t="str">
        <f>IFERROR(VLOOKUP(E58,zdroj!D:AJ,33,0),"")</f>
        <v/>
      </c>
      <c r="G58" s="9" t="str">
        <f>IFERROR(VLOOKUP(C58,Body!B:L,11,0),"")</f>
        <v/>
      </c>
      <c r="H58" s="5" t="str">
        <f>IFERROR(VLOOKUP(E58,OBECaZSJaAM!K:W,12,0),"")</f>
        <v/>
      </c>
      <c r="I58" s="5" t="str">
        <f>IFERROR(VLOOKUP(E58,OBECaZSJaAM!K:W,13,0),"")</f>
        <v/>
      </c>
      <c r="J58" s="9">
        <f>COUNTIFS(OBECaZSJaAM!AI:AI,"*OBAM*",OBECaZSJaAM!Y:Y,E58)</f>
        <v>0</v>
      </c>
      <c r="K58" s="9">
        <f>(COUNTIFS(OBECaZSJaAM!AI:AI,"*POAM*",OBECaZSJaAM!Y:Y,E58))+(COUNTIFS(OBECaZSJaAM!AI:AI,"*OVMAM*",OBECaZSJaAM!Y:Y,E58))+(COUNTIFS(OBECaZSJaAM!AI:AI,"*SOCAM*",OBECaZSJaAM!Y:Y,E58))</f>
        <v>0</v>
      </c>
      <c r="L58" s="75" t="str" cm="1">
        <f t="array" ref="L58">IFERROR(IF(Q58=1,1024,(_xlfn.IFS(H58="150/50 pro OBAM/OVMAM/SOCAM/POAM",J58/2*150,H58="1/200 pro OBAM/OVMAM/SOCAM/POAM",J58/2*1024,H58="1/1 pro OBAM/OVMAM/SOCAM/POAM",J58/2*1024,H58="2/1 pro OBAM/OVMAM/SOCAM/POAM",J58/2*2048)*0.1)+((_xlfn.IFS(I58="150/50 pro OBAM/OVMAM/SOCAM/POAM",K58/2*150,I58="1/200 pro OBAM/OVMAM/SOCAM/POAM",K58/2*1024,I58="1/1 pro OBAM/OVMAM/SOCAM/POAM",K58/2*1024,I58="2/1 pro OBAM/OVMAM/SOCAM/POAM",K58/2*2048,I58="5/1 pro OVMAM/SOCAM/POAM",K58/2*5120)*0.1))),"")</f>
        <v/>
      </c>
      <c r="N58" s="75">
        <v>55</v>
      </c>
      <c r="O58" s="75" t="str">
        <f>IFERROR(VLOOKUP(N58,OBECaZSJaAM!I:O,7,0),"")</f>
        <v/>
      </c>
      <c r="Q58" s="9">
        <f t="shared" si="0"/>
        <v>0</v>
      </c>
    </row>
    <row r="59" spans="2:17" x14ac:dyDescent="0.25">
      <c r="B59" s="9">
        <v>56</v>
      </c>
      <c r="C59" s="9" t="str">
        <v/>
      </c>
      <c r="D59" s="9" t="str">
        <f>IFERROR(VLOOKUP(C59,Body!B:C,2,0),"")</f>
        <v/>
      </c>
      <c r="E59" s="9" t="str">
        <f>IFERROR(VLOOKUP(B59,OBECaZSJaAM!I:K,3,0),"")</f>
        <v/>
      </c>
      <c r="F59" s="9" t="str">
        <f>IFERROR(VLOOKUP(E59,zdroj!D:AJ,33,0),"")</f>
        <v/>
      </c>
      <c r="G59" s="9" t="str">
        <f>IFERROR(VLOOKUP(C59,Body!B:L,11,0),"")</f>
        <v/>
      </c>
      <c r="H59" s="5" t="str">
        <f>IFERROR(VLOOKUP(E59,OBECaZSJaAM!K:W,12,0),"")</f>
        <v/>
      </c>
      <c r="I59" s="5" t="str">
        <f>IFERROR(VLOOKUP(E59,OBECaZSJaAM!K:W,13,0),"")</f>
        <v/>
      </c>
      <c r="J59" s="9">
        <f>COUNTIFS(OBECaZSJaAM!AI:AI,"*OBAM*",OBECaZSJaAM!Y:Y,E59)</f>
        <v>0</v>
      </c>
      <c r="K59" s="9">
        <f>(COUNTIFS(OBECaZSJaAM!AI:AI,"*POAM*",OBECaZSJaAM!Y:Y,E59))+(COUNTIFS(OBECaZSJaAM!AI:AI,"*OVMAM*",OBECaZSJaAM!Y:Y,E59))+(COUNTIFS(OBECaZSJaAM!AI:AI,"*SOCAM*",OBECaZSJaAM!Y:Y,E59))</f>
        <v>0</v>
      </c>
      <c r="L59" s="75" t="str" cm="1">
        <f t="array" ref="L59">IFERROR(IF(Q59=1,1024,(_xlfn.IFS(H59="150/50 pro OBAM/OVMAM/SOCAM/POAM",J59/2*150,H59="1/200 pro OBAM/OVMAM/SOCAM/POAM",J59/2*1024,H59="1/1 pro OBAM/OVMAM/SOCAM/POAM",J59/2*1024,H59="2/1 pro OBAM/OVMAM/SOCAM/POAM",J59/2*2048)*0.1)+((_xlfn.IFS(I59="150/50 pro OBAM/OVMAM/SOCAM/POAM",K59/2*150,I59="1/200 pro OBAM/OVMAM/SOCAM/POAM",K59/2*1024,I59="1/1 pro OBAM/OVMAM/SOCAM/POAM",K59/2*1024,I59="2/1 pro OBAM/OVMAM/SOCAM/POAM",K59/2*2048,I59="5/1 pro OVMAM/SOCAM/POAM",K59/2*5120)*0.1))),"")</f>
        <v/>
      </c>
      <c r="N59" s="75">
        <v>56</v>
      </c>
      <c r="O59" s="75" t="str">
        <f>IFERROR(VLOOKUP(N59,OBECaZSJaAM!I:O,7,0),"")</f>
        <v/>
      </c>
      <c r="Q59" s="9">
        <f t="shared" si="0"/>
        <v>0</v>
      </c>
    </row>
    <row r="60" spans="2:17" x14ac:dyDescent="0.25">
      <c r="B60" s="9">
        <v>57</v>
      </c>
      <c r="C60" s="9" t="str">
        <v/>
      </c>
      <c r="D60" s="9" t="str">
        <f>IFERROR(VLOOKUP(C60,Body!B:C,2,0),"")</f>
        <v/>
      </c>
      <c r="E60" s="9" t="str">
        <f>IFERROR(VLOOKUP(B60,OBECaZSJaAM!I:K,3,0),"")</f>
        <v/>
      </c>
      <c r="F60" s="9" t="str">
        <f>IFERROR(VLOOKUP(E60,zdroj!D:AJ,33,0),"")</f>
        <v/>
      </c>
      <c r="G60" s="9" t="str">
        <f>IFERROR(VLOOKUP(C60,Body!B:L,11,0),"")</f>
        <v/>
      </c>
      <c r="H60" s="5" t="str">
        <f>IFERROR(VLOOKUP(E60,OBECaZSJaAM!K:W,12,0),"")</f>
        <v/>
      </c>
      <c r="I60" s="5" t="str">
        <f>IFERROR(VLOOKUP(E60,OBECaZSJaAM!K:W,13,0),"")</f>
        <v/>
      </c>
      <c r="J60" s="9">
        <f>COUNTIFS(OBECaZSJaAM!AI:AI,"*OBAM*",OBECaZSJaAM!Y:Y,E60)</f>
        <v>0</v>
      </c>
      <c r="K60" s="9">
        <f>(COUNTIFS(OBECaZSJaAM!AI:AI,"*POAM*",OBECaZSJaAM!Y:Y,E60))+(COUNTIFS(OBECaZSJaAM!AI:AI,"*OVMAM*",OBECaZSJaAM!Y:Y,E60))+(COUNTIFS(OBECaZSJaAM!AI:AI,"*SOCAM*",OBECaZSJaAM!Y:Y,E60))</f>
        <v>0</v>
      </c>
      <c r="L60" s="75" t="str" cm="1">
        <f t="array" ref="L60">IFERROR(IF(Q60=1,1024,(_xlfn.IFS(H60="150/50 pro OBAM/OVMAM/SOCAM/POAM",J60/2*150,H60="1/200 pro OBAM/OVMAM/SOCAM/POAM",J60/2*1024,H60="1/1 pro OBAM/OVMAM/SOCAM/POAM",J60/2*1024,H60="2/1 pro OBAM/OVMAM/SOCAM/POAM",J60/2*2048)*0.1)+((_xlfn.IFS(I60="150/50 pro OBAM/OVMAM/SOCAM/POAM",K60/2*150,I60="1/200 pro OBAM/OVMAM/SOCAM/POAM",K60/2*1024,I60="1/1 pro OBAM/OVMAM/SOCAM/POAM",K60/2*1024,I60="2/1 pro OBAM/OVMAM/SOCAM/POAM",K60/2*2048,I60="5/1 pro OVMAM/SOCAM/POAM",K60/2*5120)*0.1))),"")</f>
        <v/>
      </c>
      <c r="N60" s="75">
        <v>57</v>
      </c>
      <c r="O60" s="75" t="str">
        <f>IFERROR(VLOOKUP(N60,OBECaZSJaAM!I:O,7,0),"")</f>
        <v/>
      </c>
      <c r="Q60" s="9">
        <f t="shared" si="0"/>
        <v>0</v>
      </c>
    </row>
    <row r="61" spans="2:17" x14ac:dyDescent="0.25">
      <c r="B61" s="9">
        <v>58</v>
      </c>
      <c r="C61" s="9" t="str">
        <v/>
      </c>
      <c r="D61" s="9" t="str">
        <f>IFERROR(VLOOKUP(C61,Body!B:C,2,0),"")</f>
        <v/>
      </c>
      <c r="E61" s="9" t="str">
        <f>IFERROR(VLOOKUP(B61,OBECaZSJaAM!I:K,3,0),"")</f>
        <v/>
      </c>
      <c r="F61" s="9" t="str">
        <f>IFERROR(VLOOKUP(E61,zdroj!D:AJ,33,0),"")</f>
        <v/>
      </c>
      <c r="G61" s="9" t="str">
        <f>IFERROR(VLOOKUP(C61,Body!B:L,11,0),"")</f>
        <v/>
      </c>
      <c r="H61" s="5" t="str">
        <f>IFERROR(VLOOKUP(E61,OBECaZSJaAM!K:W,12,0),"")</f>
        <v/>
      </c>
      <c r="I61" s="5" t="str">
        <f>IFERROR(VLOOKUP(E61,OBECaZSJaAM!K:W,13,0),"")</f>
        <v/>
      </c>
      <c r="J61" s="9">
        <f>COUNTIFS(OBECaZSJaAM!AI:AI,"*OBAM*",OBECaZSJaAM!Y:Y,E61)</f>
        <v>0</v>
      </c>
      <c r="K61" s="9">
        <f>(COUNTIFS(OBECaZSJaAM!AI:AI,"*POAM*",OBECaZSJaAM!Y:Y,E61))+(COUNTIFS(OBECaZSJaAM!AI:AI,"*OVMAM*",OBECaZSJaAM!Y:Y,E61))+(COUNTIFS(OBECaZSJaAM!AI:AI,"*SOCAM*",OBECaZSJaAM!Y:Y,E61))</f>
        <v>0</v>
      </c>
      <c r="L61" s="75" t="str" cm="1">
        <f t="array" ref="L61">IFERROR(IF(Q61=1,1024,(_xlfn.IFS(H61="150/50 pro OBAM/OVMAM/SOCAM/POAM",J61/2*150,H61="1/200 pro OBAM/OVMAM/SOCAM/POAM",J61/2*1024,H61="1/1 pro OBAM/OVMAM/SOCAM/POAM",J61/2*1024,H61="2/1 pro OBAM/OVMAM/SOCAM/POAM",J61/2*2048)*0.1)+((_xlfn.IFS(I61="150/50 pro OBAM/OVMAM/SOCAM/POAM",K61/2*150,I61="1/200 pro OBAM/OVMAM/SOCAM/POAM",K61/2*1024,I61="1/1 pro OBAM/OVMAM/SOCAM/POAM",K61/2*1024,I61="2/1 pro OBAM/OVMAM/SOCAM/POAM",K61/2*2048,I61="5/1 pro OVMAM/SOCAM/POAM",K61/2*5120)*0.1))),"")</f>
        <v/>
      </c>
      <c r="N61" s="75">
        <v>58</v>
      </c>
      <c r="O61" s="75" t="str">
        <f>IFERROR(VLOOKUP(N61,OBECaZSJaAM!I:O,7,0),"")</f>
        <v/>
      </c>
      <c r="Q61" s="9">
        <f t="shared" si="0"/>
        <v>0</v>
      </c>
    </row>
    <row r="62" spans="2:17" x14ac:dyDescent="0.25">
      <c r="B62" s="9">
        <v>59</v>
      </c>
      <c r="C62" s="9" t="str">
        <v/>
      </c>
      <c r="D62" s="9" t="str">
        <f>IFERROR(VLOOKUP(C62,Body!B:C,2,0),"")</f>
        <v/>
      </c>
      <c r="E62" s="9" t="str">
        <f>IFERROR(VLOOKUP(B62,OBECaZSJaAM!I:K,3,0),"")</f>
        <v/>
      </c>
      <c r="F62" s="9" t="str">
        <f>IFERROR(VLOOKUP(E62,zdroj!D:AJ,33,0),"")</f>
        <v/>
      </c>
      <c r="G62" s="9" t="str">
        <f>IFERROR(VLOOKUP(C62,Body!B:L,11,0),"")</f>
        <v/>
      </c>
      <c r="H62" s="5" t="str">
        <f>IFERROR(VLOOKUP(E62,OBECaZSJaAM!K:W,12,0),"")</f>
        <v/>
      </c>
      <c r="I62" s="5" t="str">
        <f>IFERROR(VLOOKUP(E62,OBECaZSJaAM!K:W,13,0),"")</f>
        <v/>
      </c>
      <c r="J62" s="9">
        <f>COUNTIFS(OBECaZSJaAM!AI:AI,"*OBAM*",OBECaZSJaAM!Y:Y,E62)</f>
        <v>0</v>
      </c>
      <c r="K62" s="9">
        <f>(COUNTIFS(OBECaZSJaAM!AI:AI,"*POAM*",OBECaZSJaAM!Y:Y,E62))+(COUNTIFS(OBECaZSJaAM!AI:AI,"*OVMAM*",OBECaZSJaAM!Y:Y,E62))+(COUNTIFS(OBECaZSJaAM!AI:AI,"*SOCAM*",OBECaZSJaAM!Y:Y,E62))</f>
        <v>0</v>
      </c>
      <c r="L62" s="75" t="str" cm="1">
        <f t="array" ref="L62">IFERROR(IF(Q62=1,1024,(_xlfn.IFS(H62="150/50 pro OBAM/OVMAM/SOCAM/POAM",J62/2*150,H62="1/200 pro OBAM/OVMAM/SOCAM/POAM",J62/2*1024,H62="1/1 pro OBAM/OVMAM/SOCAM/POAM",J62/2*1024,H62="2/1 pro OBAM/OVMAM/SOCAM/POAM",J62/2*2048)*0.1)+((_xlfn.IFS(I62="150/50 pro OBAM/OVMAM/SOCAM/POAM",K62/2*150,I62="1/200 pro OBAM/OVMAM/SOCAM/POAM",K62/2*1024,I62="1/1 pro OBAM/OVMAM/SOCAM/POAM",K62/2*1024,I62="2/1 pro OBAM/OVMAM/SOCAM/POAM",K62/2*2048,I62="5/1 pro OVMAM/SOCAM/POAM",K62/2*5120)*0.1))),"")</f>
        <v/>
      </c>
      <c r="N62" s="75">
        <v>59</v>
      </c>
      <c r="O62" s="75" t="str">
        <f>IFERROR(VLOOKUP(N62,OBECaZSJaAM!I:O,7,0),"")</f>
        <v/>
      </c>
      <c r="Q62" s="9">
        <f t="shared" si="0"/>
        <v>0</v>
      </c>
    </row>
    <row r="63" spans="2:17" x14ac:dyDescent="0.25">
      <c r="B63" s="9">
        <v>60</v>
      </c>
      <c r="C63" s="9" t="str">
        <v/>
      </c>
      <c r="D63" s="9" t="str">
        <f>IFERROR(VLOOKUP(C63,Body!B:C,2,0),"")</f>
        <v/>
      </c>
      <c r="E63" s="9" t="str">
        <f>IFERROR(VLOOKUP(B63,OBECaZSJaAM!I:K,3,0),"")</f>
        <v/>
      </c>
      <c r="F63" s="9" t="str">
        <f>IFERROR(VLOOKUP(E63,zdroj!D:AJ,33,0),"")</f>
        <v/>
      </c>
      <c r="G63" s="9" t="str">
        <f>IFERROR(VLOOKUP(C63,Body!B:L,11,0),"")</f>
        <v/>
      </c>
      <c r="H63" s="5" t="str">
        <f>IFERROR(VLOOKUP(E63,OBECaZSJaAM!K:W,12,0),"")</f>
        <v/>
      </c>
      <c r="I63" s="5" t="str">
        <f>IFERROR(VLOOKUP(E63,OBECaZSJaAM!K:W,13,0),"")</f>
        <v/>
      </c>
      <c r="J63" s="9">
        <f>COUNTIFS(OBECaZSJaAM!AI:AI,"*OBAM*",OBECaZSJaAM!Y:Y,E63)</f>
        <v>0</v>
      </c>
      <c r="K63" s="9">
        <f>(COUNTIFS(OBECaZSJaAM!AI:AI,"*POAM*",OBECaZSJaAM!Y:Y,E63))+(COUNTIFS(OBECaZSJaAM!AI:AI,"*OVMAM*",OBECaZSJaAM!Y:Y,E63))+(COUNTIFS(OBECaZSJaAM!AI:AI,"*SOCAM*",OBECaZSJaAM!Y:Y,E63))</f>
        <v>0</v>
      </c>
      <c r="L63" s="75" t="str" cm="1">
        <f t="array" ref="L63">IFERROR(IF(Q63=1,1024,(_xlfn.IFS(H63="150/50 pro OBAM/OVMAM/SOCAM/POAM",J63/2*150,H63="1/200 pro OBAM/OVMAM/SOCAM/POAM",J63/2*1024,H63="1/1 pro OBAM/OVMAM/SOCAM/POAM",J63/2*1024,H63="2/1 pro OBAM/OVMAM/SOCAM/POAM",J63/2*2048)*0.1)+((_xlfn.IFS(I63="150/50 pro OBAM/OVMAM/SOCAM/POAM",K63/2*150,I63="1/200 pro OBAM/OVMAM/SOCAM/POAM",K63/2*1024,I63="1/1 pro OBAM/OVMAM/SOCAM/POAM",K63/2*1024,I63="2/1 pro OBAM/OVMAM/SOCAM/POAM",K63/2*2048,I63="5/1 pro OVMAM/SOCAM/POAM",K63/2*5120)*0.1))),"")</f>
        <v/>
      </c>
      <c r="N63" s="75">
        <v>60</v>
      </c>
      <c r="O63" s="75" t="str">
        <f>IFERROR(VLOOKUP(N63,OBECaZSJaAM!I:O,7,0),"")</f>
        <v/>
      </c>
      <c r="Q63" s="9">
        <f t="shared" si="0"/>
        <v>0</v>
      </c>
    </row>
    <row r="64" spans="2:17" x14ac:dyDescent="0.25">
      <c r="B64" s="9">
        <v>61</v>
      </c>
      <c r="C64" s="9" t="str">
        <v/>
      </c>
      <c r="D64" s="9" t="str">
        <f>IFERROR(VLOOKUP(C64,Body!B:C,2,0),"")</f>
        <v/>
      </c>
      <c r="E64" s="9" t="str">
        <f>IFERROR(VLOOKUP(B64,OBECaZSJaAM!I:K,3,0),"")</f>
        <v/>
      </c>
      <c r="F64" s="9" t="str">
        <f>IFERROR(VLOOKUP(E64,zdroj!D:AJ,33,0),"")</f>
        <v/>
      </c>
      <c r="G64" s="9" t="str">
        <f>IFERROR(VLOOKUP(C64,Body!B:L,11,0),"")</f>
        <v/>
      </c>
      <c r="H64" s="5" t="str">
        <f>IFERROR(VLOOKUP(E64,OBECaZSJaAM!K:W,12,0),"")</f>
        <v/>
      </c>
      <c r="I64" s="5" t="str">
        <f>IFERROR(VLOOKUP(E64,OBECaZSJaAM!K:W,13,0),"")</f>
        <v/>
      </c>
      <c r="J64" s="9">
        <f>COUNTIFS(OBECaZSJaAM!AI:AI,"*OBAM*",OBECaZSJaAM!Y:Y,E64)</f>
        <v>0</v>
      </c>
      <c r="K64" s="9">
        <f>(COUNTIFS(OBECaZSJaAM!AI:AI,"*POAM*",OBECaZSJaAM!Y:Y,E64))+(COUNTIFS(OBECaZSJaAM!AI:AI,"*OVMAM*",OBECaZSJaAM!Y:Y,E64))+(COUNTIFS(OBECaZSJaAM!AI:AI,"*SOCAM*",OBECaZSJaAM!Y:Y,E64))</f>
        <v>0</v>
      </c>
      <c r="L64" s="75" t="str" cm="1">
        <f t="array" ref="L64">IFERROR(IF(Q64=1,1024,(_xlfn.IFS(H64="150/50 pro OBAM/OVMAM/SOCAM/POAM",J64/2*150,H64="1/200 pro OBAM/OVMAM/SOCAM/POAM",J64/2*1024,H64="1/1 pro OBAM/OVMAM/SOCAM/POAM",J64/2*1024,H64="2/1 pro OBAM/OVMAM/SOCAM/POAM",J64/2*2048)*0.1)+((_xlfn.IFS(I64="150/50 pro OBAM/OVMAM/SOCAM/POAM",K64/2*150,I64="1/200 pro OBAM/OVMAM/SOCAM/POAM",K64/2*1024,I64="1/1 pro OBAM/OVMAM/SOCAM/POAM",K64/2*1024,I64="2/1 pro OBAM/OVMAM/SOCAM/POAM",K64/2*2048,I64="5/1 pro OVMAM/SOCAM/POAM",K64/2*5120)*0.1))),"")</f>
        <v/>
      </c>
      <c r="N64" s="75">
        <v>61</v>
      </c>
      <c r="O64" s="75" t="str">
        <f>IFERROR(VLOOKUP(N64,OBECaZSJaAM!I:O,7,0),"")</f>
        <v/>
      </c>
      <c r="Q64" s="9">
        <f t="shared" si="0"/>
        <v>0</v>
      </c>
    </row>
    <row r="65" spans="2:17" x14ac:dyDescent="0.25">
      <c r="B65" s="9">
        <v>62</v>
      </c>
      <c r="C65" s="9" t="str">
        <v/>
      </c>
      <c r="D65" s="9" t="str">
        <f>IFERROR(VLOOKUP(C65,Body!B:C,2,0),"")</f>
        <v/>
      </c>
      <c r="E65" s="9" t="str">
        <f>IFERROR(VLOOKUP(B65,OBECaZSJaAM!I:K,3,0),"")</f>
        <v/>
      </c>
      <c r="F65" s="9" t="str">
        <f>IFERROR(VLOOKUP(E65,zdroj!D:AJ,33,0),"")</f>
        <v/>
      </c>
      <c r="G65" s="9" t="str">
        <f>IFERROR(VLOOKUP(C65,Body!B:L,11,0),"")</f>
        <v/>
      </c>
      <c r="H65" s="5" t="str">
        <f>IFERROR(VLOOKUP(E65,OBECaZSJaAM!K:W,12,0),"")</f>
        <v/>
      </c>
      <c r="I65" s="5" t="str">
        <f>IFERROR(VLOOKUP(E65,OBECaZSJaAM!K:W,13,0),"")</f>
        <v/>
      </c>
      <c r="J65" s="9">
        <f>COUNTIFS(OBECaZSJaAM!AI:AI,"*OBAM*",OBECaZSJaAM!Y:Y,E65)</f>
        <v>0</v>
      </c>
      <c r="K65" s="9">
        <f>(COUNTIFS(OBECaZSJaAM!AI:AI,"*POAM*",OBECaZSJaAM!Y:Y,E65))+(COUNTIFS(OBECaZSJaAM!AI:AI,"*OVMAM*",OBECaZSJaAM!Y:Y,E65))+(COUNTIFS(OBECaZSJaAM!AI:AI,"*SOCAM*",OBECaZSJaAM!Y:Y,E65))</f>
        <v>0</v>
      </c>
      <c r="L65" s="75" t="str" cm="1">
        <f t="array" ref="L65">IFERROR(IF(Q65=1,1024,(_xlfn.IFS(H65="150/50 pro OBAM/OVMAM/SOCAM/POAM",J65/2*150,H65="1/200 pro OBAM/OVMAM/SOCAM/POAM",J65/2*1024,H65="1/1 pro OBAM/OVMAM/SOCAM/POAM",J65/2*1024,H65="2/1 pro OBAM/OVMAM/SOCAM/POAM",J65/2*2048)*0.1)+((_xlfn.IFS(I65="150/50 pro OBAM/OVMAM/SOCAM/POAM",K65/2*150,I65="1/200 pro OBAM/OVMAM/SOCAM/POAM",K65/2*1024,I65="1/1 pro OBAM/OVMAM/SOCAM/POAM",K65/2*1024,I65="2/1 pro OBAM/OVMAM/SOCAM/POAM",K65/2*2048,I65="5/1 pro OVMAM/SOCAM/POAM",K65/2*5120)*0.1))),"")</f>
        <v/>
      </c>
      <c r="N65" s="75">
        <v>62</v>
      </c>
      <c r="O65" s="75" t="str">
        <f>IFERROR(VLOOKUP(N65,OBECaZSJaAM!I:O,7,0),"")</f>
        <v/>
      </c>
      <c r="Q65" s="9">
        <f t="shared" si="0"/>
        <v>0</v>
      </c>
    </row>
    <row r="66" spans="2:17" x14ac:dyDescent="0.25">
      <c r="B66" s="9">
        <v>63</v>
      </c>
      <c r="C66" s="9" t="str">
        <v/>
      </c>
      <c r="D66" s="9" t="str">
        <f>IFERROR(VLOOKUP(C66,Body!B:C,2,0),"")</f>
        <v/>
      </c>
      <c r="E66" s="9" t="str">
        <f>IFERROR(VLOOKUP(B66,OBECaZSJaAM!I:K,3,0),"")</f>
        <v/>
      </c>
      <c r="F66" s="9" t="str">
        <f>IFERROR(VLOOKUP(E66,zdroj!D:AJ,33,0),"")</f>
        <v/>
      </c>
      <c r="G66" s="9" t="str">
        <f>IFERROR(VLOOKUP(C66,Body!B:L,11,0),"")</f>
        <v/>
      </c>
      <c r="H66" s="5" t="str">
        <f>IFERROR(VLOOKUP(E66,OBECaZSJaAM!K:W,12,0),"")</f>
        <v/>
      </c>
      <c r="I66" s="5" t="str">
        <f>IFERROR(VLOOKUP(E66,OBECaZSJaAM!K:W,13,0),"")</f>
        <v/>
      </c>
      <c r="J66" s="9">
        <f>COUNTIFS(OBECaZSJaAM!AI:AI,"*OBAM*",OBECaZSJaAM!Y:Y,E66)</f>
        <v>0</v>
      </c>
      <c r="K66" s="9">
        <f>(COUNTIFS(OBECaZSJaAM!AI:AI,"*POAM*",OBECaZSJaAM!Y:Y,E66))+(COUNTIFS(OBECaZSJaAM!AI:AI,"*OVMAM*",OBECaZSJaAM!Y:Y,E66))+(COUNTIFS(OBECaZSJaAM!AI:AI,"*SOCAM*",OBECaZSJaAM!Y:Y,E66))</f>
        <v>0</v>
      </c>
      <c r="L66" s="75" t="str" cm="1">
        <f t="array" ref="L66">IFERROR(IF(Q66=1,1024,(_xlfn.IFS(H66="150/50 pro OBAM/OVMAM/SOCAM/POAM",J66/2*150,H66="1/200 pro OBAM/OVMAM/SOCAM/POAM",J66/2*1024,H66="1/1 pro OBAM/OVMAM/SOCAM/POAM",J66/2*1024,H66="2/1 pro OBAM/OVMAM/SOCAM/POAM",J66/2*2048)*0.1)+((_xlfn.IFS(I66="150/50 pro OBAM/OVMAM/SOCAM/POAM",K66/2*150,I66="1/200 pro OBAM/OVMAM/SOCAM/POAM",K66/2*1024,I66="1/1 pro OBAM/OVMAM/SOCAM/POAM",K66/2*1024,I66="2/1 pro OBAM/OVMAM/SOCAM/POAM",K66/2*2048,I66="5/1 pro OVMAM/SOCAM/POAM",K66/2*5120)*0.1))),"")</f>
        <v/>
      </c>
      <c r="N66" s="75">
        <v>63</v>
      </c>
      <c r="O66" s="75" t="str">
        <f>IFERROR(VLOOKUP(N66,OBECaZSJaAM!I:O,7,0),"")</f>
        <v/>
      </c>
      <c r="Q66" s="9">
        <f t="shared" si="0"/>
        <v>0</v>
      </c>
    </row>
    <row r="67" spans="2:17" x14ac:dyDescent="0.25">
      <c r="B67" s="9">
        <v>64</v>
      </c>
      <c r="C67" s="9" t="str">
        <v/>
      </c>
      <c r="D67" s="9" t="str">
        <f>IFERROR(VLOOKUP(C67,Body!B:C,2,0),"")</f>
        <v/>
      </c>
      <c r="E67" s="9" t="str">
        <f>IFERROR(VLOOKUP(B67,OBECaZSJaAM!I:K,3,0),"")</f>
        <v/>
      </c>
      <c r="F67" s="9" t="str">
        <f>IFERROR(VLOOKUP(E67,zdroj!D:AJ,33,0),"")</f>
        <v/>
      </c>
      <c r="G67" s="9" t="str">
        <f>IFERROR(VLOOKUP(C67,Body!B:L,11,0),"")</f>
        <v/>
      </c>
      <c r="H67" s="5" t="str">
        <f>IFERROR(VLOOKUP(E67,OBECaZSJaAM!K:W,12,0),"")</f>
        <v/>
      </c>
      <c r="I67" s="5" t="str">
        <f>IFERROR(VLOOKUP(E67,OBECaZSJaAM!K:W,13,0),"")</f>
        <v/>
      </c>
      <c r="J67" s="9">
        <f>COUNTIFS(OBECaZSJaAM!AI:AI,"*OBAM*",OBECaZSJaAM!Y:Y,E67)</f>
        <v>0</v>
      </c>
      <c r="K67" s="9">
        <f>(COUNTIFS(OBECaZSJaAM!AI:AI,"*POAM*",OBECaZSJaAM!Y:Y,E67))+(COUNTIFS(OBECaZSJaAM!AI:AI,"*OVMAM*",OBECaZSJaAM!Y:Y,E67))+(COUNTIFS(OBECaZSJaAM!AI:AI,"*SOCAM*",OBECaZSJaAM!Y:Y,E67))</f>
        <v>0</v>
      </c>
      <c r="L67" s="75" t="str" cm="1">
        <f t="array" ref="L67">IFERROR(IF(Q67=1,1024,(_xlfn.IFS(H67="150/50 pro OBAM/OVMAM/SOCAM/POAM",J67/2*150,H67="1/200 pro OBAM/OVMAM/SOCAM/POAM",J67/2*1024,H67="1/1 pro OBAM/OVMAM/SOCAM/POAM",J67/2*1024,H67="2/1 pro OBAM/OVMAM/SOCAM/POAM",J67/2*2048)*0.1)+((_xlfn.IFS(I67="150/50 pro OBAM/OVMAM/SOCAM/POAM",K67/2*150,I67="1/200 pro OBAM/OVMAM/SOCAM/POAM",K67/2*1024,I67="1/1 pro OBAM/OVMAM/SOCAM/POAM",K67/2*1024,I67="2/1 pro OBAM/OVMAM/SOCAM/POAM",K67/2*2048,I67="5/1 pro OVMAM/SOCAM/POAM",K67/2*5120)*0.1))),"")</f>
        <v/>
      </c>
      <c r="N67" s="75">
        <v>64</v>
      </c>
      <c r="O67" s="75" t="str">
        <f>IFERROR(VLOOKUP(N67,OBECaZSJaAM!I:O,7,0),"")</f>
        <v/>
      </c>
      <c r="Q67" s="9">
        <f t="shared" si="0"/>
        <v>0</v>
      </c>
    </row>
    <row r="68" spans="2:17" x14ac:dyDescent="0.25">
      <c r="B68" s="9">
        <v>65</v>
      </c>
      <c r="C68" s="9" t="str">
        <v/>
      </c>
      <c r="D68" s="9" t="str">
        <f>IFERROR(VLOOKUP(C68,Body!B:C,2,0),"")</f>
        <v/>
      </c>
      <c r="E68" s="9" t="str">
        <f>IFERROR(VLOOKUP(B68,OBECaZSJaAM!I:K,3,0),"")</f>
        <v/>
      </c>
      <c r="F68" s="9" t="str">
        <f>IFERROR(VLOOKUP(E68,zdroj!D:AJ,33,0),"")</f>
        <v/>
      </c>
      <c r="G68" s="9" t="str">
        <f>IFERROR(VLOOKUP(C68,Body!B:L,11,0),"")</f>
        <v/>
      </c>
      <c r="H68" s="5" t="str">
        <f>IFERROR(VLOOKUP(E68,OBECaZSJaAM!K:W,12,0),"")</f>
        <v/>
      </c>
      <c r="I68" s="5" t="str">
        <f>IFERROR(VLOOKUP(E68,OBECaZSJaAM!K:W,13,0),"")</f>
        <v/>
      </c>
      <c r="J68" s="9">
        <f>COUNTIFS(OBECaZSJaAM!AI:AI,"*OBAM*",OBECaZSJaAM!Y:Y,E68)</f>
        <v>0</v>
      </c>
      <c r="K68" s="9">
        <f>(COUNTIFS(OBECaZSJaAM!AI:AI,"*POAM*",OBECaZSJaAM!Y:Y,E68))+(COUNTIFS(OBECaZSJaAM!AI:AI,"*OVMAM*",OBECaZSJaAM!Y:Y,E68))+(COUNTIFS(OBECaZSJaAM!AI:AI,"*SOCAM*",OBECaZSJaAM!Y:Y,E68))</f>
        <v>0</v>
      </c>
      <c r="L68" s="75" t="str" cm="1">
        <f t="array" ref="L68">IFERROR(IF(Q68=1,1024,(_xlfn.IFS(H68="150/50 pro OBAM/OVMAM/SOCAM/POAM",J68/2*150,H68="1/200 pro OBAM/OVMAM/SOCAM/POAM",J68/2*1024,H68="1/1 pro OBAM/OVMAM/SOCAM/POAM",J68/2*1024,H68="2/1 pro OBAM/OVMAM/SOCAM/POAM",J68/2*2048)*0.1)+((_xlfn.IFS(I68="150/50 pro OBAM/OVMAM/SOCAM/POAM",K68/2*150,I68="1/200 pro OBAM/OVMAM/SOCAM/POAM",K68/2*1024,I68="1/1 pro OBAM/OVMAM/SOCAM/POAM",K68/2*1024,I68="2/1 pro OBAM/OVMAM/SOCAM/POAM",K68/2*2048,I68="5/1 pro OVMAM/SOCAM/POAM",K68/2*5120)*0.1))),"")</f>
        <v/>
      </c>
      <c r="N68" s="75">
        <v>65</v>
      </c>
      <c r="O68" s="75" t="str">
        <f>IFERROR(VLOOKUP(N68,OBECaZSJaAM!I:O,7,0),"")</f>
        <v/>
      </c>
      <c r="Q68" s="9">
        <f t="shared" si="0"/>
        <v>0</v>
      </c>
    </row>
    <row r="69" spans="2:17" x14ac:dyDescent="0.25">
      <c r="B69" s="9">
        <v>66</v>
      </c>
      <c r="C69" s="9" t="str">
        <v/>
      </c>
      <c r="D69" s="9" t="str">
        <f>IFERROR(VLOOKUP(C69,Body!B:C,2,0),"")</f>
        <v/>
      </c>
      <c r="E69" s="9" t="str">
        <f>IFERROR(VLOOKUP(B69,OBECaZSJaAM!I:K,3,0),"")</f>
        <v/>
      </c>
      <c r="F69" s="9" t="str">
        <f>IFERROR(VLOOKUP(E69,zdroj!D:AJ,33,0),"")</f>
        <v/>
      </c>
      <c r="G69" s="9" t="str">
        <f>IFERROR(VLOOKUP(C69,Body!B:L,11,0),"")</f>
        <v/>
      </c>
      <c r="H69" s="5" t="str">
        <f>IFERROR(VLOOKUP(E69,OBECaZSJaAM!K:W,12,0),"")</f>
        <v/>
      </c>
      <c r="I69" s="5" t="str">
        <f>IFERROR(VLOOKUP(E69,OBECaZSJaAM!K:W,13,0),"")</f>
        <v/>
      </c>
      <c r="J69" s="9">
        <f>COUNTIFS(OBECaZSJaAM!AI:AI,"*OBAM*",OBECaZSJaAM!Y:Y,E69)</f>
        <v>0</v>
      </c>
      <c r="K69" s="9">
        <f>(COUNTIFS(OBECaZSJaAM!AI:AI,"*POAM*",OBECaZSJaAM!Y:Y,E69))+(COUNTIFS(OBECaZSJaAM!AI:AI,"*OVMAM*",OBECaZSJaAM!Y:Y,E69))+(COUNTIFS(OBECaZSJaAM!AI:AI,"*SOCAM*",OBECaZSJaAM!Y:Y,E69))</f>
        <v>0</v>
      </c>
      <c r="L69" s="75" t="str" cm="1">
        <f t="array" ref="L69">IFERROR(IF(Q69=1,1024,(_xlfn.IFS(H69="150/50 pro OBAM/OVMAM/SOCAM/POAM",J69/2*150,H69="1/200 pro OBAM/OVMAM/SOCAM/POAM",J69/2*1024,H69="1/1 pro OBAM/OVMAM/SOCAM/POAM",J69/2*1024,H69="2/1 pro OBAM/OVMAM/SOCAM/POAM",J69/2*2048)*0.1)+((_xlfn.IFS(I69="150/50 pro OBAM/OVMAM/SOCAM/POAM",K69/2*150,I69="1/200 pro OBAM/OVMAM/SOCAM/POAM",K69/2*1024,I69="1/1 pro OBAM/OVMAM/SOCAM/POAM",K69/2*1024,I69="2/1 pro OBAM/OVMAM/SOCAM/POAM",K69/2*2048,I69="5/1 pro OVMAM/SOCAM/POAM",K69/2*5120)*0.1))),"")</f>
        <v/>
      </c>
      <c r="N69" s="75">
        <v>66</v>
      </c>
      <c r="O69" s="75" t="str">
        <f>IFERROR(VLOOKUP(N69,OBECaZSJaAM!I:O,7,0),"")</f>
        <v/>
      </c>
      <c r="Q69" s="9">
        <f t="shared" ref="Q69:Q100" si="1">COUNTIF(E69,"*BTS*")</f>
        <v>0</v>
      </c>
    </row>
    <row r="70" spans="2:17" x14ac:dyDescent="0.25">
      <c r="B70" s="9">
        <v>67</v>
      </c>
      <c r="C70" s="9" t="str">
        <v/>
      </c>
      <c r="D70" s="9" t="str">
        <f>IFERROR(VLOOKUP(C70,Body!B:C,2,0),"")</f>
        <v/>
      </c>
      <c r="E70" s="9" t="str">
        <f>IFERROR(VLOOKUP(B70,OBECaZSJaAM!I:K,3,0),"")</f>
        <v/>
      </c>
      <c r="F70" s="9" t="str">
        <f>IFERROR(VLOOKUP(E70,zdroj!D:AJ,33,0),"")</f>
        <v/>
      </c>
      <c r="G70" s="9" t="str">
        <f>IFERROR(VLOOKUP(C70,Body!B:L,11,0),"")</f>
        <v/>
      </c>
      <c r="H70" s="5" t="str">
        <f>IFERROR(VLOOKUP(E70,OBECaZSJaAM!K:W,12,0),"")</f>
        <v/>
      </c>
      <c r="I70" s="5" t="str">
        <f>IFERROR(VLOOKUP(E70,OBECaZSJaAM!K:W,13,0),"")</f>
        <v/>
      </c>
      <c r="J70" s="9">
        <f>COUNTIFS(OBECaZSJaAM!AI:AI,"*OBAM*",OBECaZSJaAM!Y:Y,E70)</f>
        <v>0</v>
      </c>
      <c r="K70" s="9">
        <f>(COUNTIFS(OBECaZSJaAM!AI:AI,"*POAM*",OBECaZSJaAM!Y:Y,E70))+(COUNTIFS(OBECaZSJaAM!AI:AI,"*OVMAM*",OBECaZSJaAM!Y:Y,E70))+(COUNTIFS(OBECaZSJaAM!AI:AI,"*SOCAM*",OBECaZSJaAM!Y:Y,E70))</f>
        <v>0</v>
      </c>
      <c r="L70" s="75" t="str" cm="1">
        <f t="array" ref="L70">IFERROR(IF(Q70=1,1024,(_xlfn.IFS(H70="150/50 pro OBAM/OVMAM/SOCAM/POAM",J70/2*150,H70="1/200 pro OBAM/OVMAM/SOCAM/POAM",J70/2*1024,H70="1/1 pro OBAM/OVMAM/SOCAM/POAM",J70/2*1024,H70="2/1 pro OBAM/OVMAM/SOCAM/POAM",J70/2*2048)*0.1)+((_xlfn.IFS(I70="150/50 pro OBAM/OVMAM/SOCAM/POAM",K70/2*150,I70="1/200 pro OBAM/OVMAM/SOCAM/POAM",K70/2*1024,I70="1/1 pro OBAM/OVMAM/SOCAM/POAM",K70/2*1024,I70="2/1 pro OBAM/OVMAM/SOCAM/POAM",K70/2*2048,I70="5/1 pro OVMAM/SOCAM/POAM",K70/2*5120)*0.1))),"")</f>
        <v/>
      </c>
      <c r="N70" s="75">
        <v>67</v>
      </c>
      <c r="O70" s="75" t="str">
        <f>IFERROR(VLOOKUP(N70,OBECaZSJaAM!I:O,7,0),"")</f>
        <v/>
      </c>
      <c r="Q70" s="9">
        <f t="shared" si="1"/>
        <v>0</v>
      </c>
    </row>
    <row r="71" spans="2:17" x14ac:dyDescent="0.25">
      <c r="B71" s="9">
        <v>68</v>
      </c>
      <c r="C71" s="9" t="str">
        <v/>
      </c>
      <c r="D71" s="9" t="str">
        <f>IFERROR(VLOOKUP(C71,Body!B:C,2,0),"")</f>
        <v/>
      </c>
      <c r="E71" s="9" t="str">
        <f>IFERROR(VLOOKUP(B71,OBECaZSJaAM!I:K,3,0),"")</f>
        <v/>
      </c>
      <c r="F71" s="9" t="str">
        <f>IFERROR(VLOOKUP(E71,zdroj!D:AJ,33,0),"")</f>
        <v/>
      </c>
      <c r="G71" s="9" t="str">
        <f>IFERROR(VLOOKUP(C71,Body!B:L,11,0),"")</f>
        <v/>
      </c>
      <c r="H71" s="5" t="str">
        <f>IFERROR(VLOOKUP(E71,OBECaZSJaAM!K:W,12,0),"")</f>
        <v/>
      </c>
      <c r="I71" s="5" t="str">
        <f>IFERROR(VLOOKUP(E71,OBECaZSJaAM!K:W,13,0),"")</f>
        <v/>
      </c>
      <c r="J71" s="9">
        <f>COUNTIFS(OBECaZSJaAM!AI:AI,"*OBAM*",OBECaZSJaAM!Y:Y,E71)</f>
        <v>0</v>
      </c>
      <c r="K71" s="9">
        <f>(COUNTIFS(OBECaZSJaAM!AI:AI,"*POAM*",OBECaZSJaAM!Y:Y,E71))+(COUNTIFS(OBECaZSJaAM!AI:AI,"*OVMAM*",OBECaZSJaAM!Y:Y,E71))+(COUNTIFS(OBECaZSJaAM!AI:AI,"*SOCAM*",OBECaZSJaAM!Y:Y,E71))</f>
        <v>0</v>
      </c>
      <c r="L71" s="75" t="str" cm="1">
        <f t="array" ref="L71">IFERROR(IF(Q71=1,1024,(_xlfn.IFS(H71="150/50 pro OBAM/OVMAM/SOCAM/POAM",J71/2*150,H71="1/200 pro OBAM/OVMAM/SOCAM/POAM",J71/2*1024,H71="1/1 pro OBAM/OVMAM/SOCAM/POAM",J71/2*1024,H71="2/1 pro OBAM/OVMAM/SOCAM/POAM",J71/2*2048)*0.1)+((_xlfn.IFS(I71="150/50 pro OBAM/OVMAM/SOCAM/POAM",K71/2*150,I71="1/200 pro OBAM/OVMAM/SOCAM/POAM",K71/2*1024,I71="1/1 pro OBAM/OVMAM/SOCAM/POAM",K71/2*1024,I71="2/1 pro OBAM/OVMAM/SOCAM/POAM",K71/2*2048,I71="5/1 pro OVMAM/SOCAM/POAM",K71/2*5120)*0.1))),"")</f>
        <v/>
      </c>
      <c r="N71" s="75">
        <v>68</v>
      </c>
      <c r="O71" s="75" t="str">
        <f>IFERROR(VLOOKUP(N71,OBECaZSJaAM!I:O,7,0),"")</f>
        <v/>
      </c>
      <c r="Q71" s="9">
        <f t="shared" si="1"/>
        <v>0</v>
      </c>
    </row>
    <row r="72" spans="2:17" x14ac:dyDescent="0.25">
      <c r="B72" s="9">
        <v>69</v>
      </c>
      <c r="C72" s="9" t="str">
        <v/>
      </c>
      <c r="D72" s="9" t="str">
        <f>IFERROR(VLOOKUP(C72,Body!B:C,2,0),"")</f>
        <v/>
      </c>
      <c r="E72" s="9" t="str">
        <f>IFERROR(VLOOKUP(B72,OBECaZSJaAM!I:K,3,0),"")</f>
        <v/>
      </c>
      <c r="F72" s="9" t="str">
        <f>IFERROR(VLOOKUP(E72,zdroj!D:AJ,33,0),"")</f>
        <v/>
      </c>
      <c r="G72" s="9" t="str">
        <f>IFERROR(VLOOKUP(C72,Body!B:L,11,0),"")</f>
        <v/>
      </c>
      <c r="H72" s="5" t="str">
        <f>IFERROR(VLOOKUP(E72,OBECaZSJaAM!K:W,12,0),"")</f>
        <v/>
      </c>
      <c r="I72" s="5" t="str">
        <f>IFERROR(VLOOKUP(E72,OBECaZSJaAM!K:W,13,0),"")</f>
        <v/>
      </c>
      <c r="J72" s="9">
        <f>COUNTIFS(OBECaZSJaAM!AI:AI,"*OBAM*",OBECaZSJaAM!Y:Y,E72)</f>
        <v>0</v>
      </c>
      <c r="K72" s="9">
        <f>(COUNTIFS(OBECaZSJaAM!AI:AI,"*POAM*",OBECaZSJaAM!Y:Y,E72))+(COUNTIFS(OBECaZSJaAM!AI:AI,"*OVMAM*",OBECaZSJaAM!Y:Y,E72))+(COUNTIFS(OBECaZSJaAM!AI:AI,"*SOCAM*",OBECaZSJaAM!Y:Y,E72))</f>
        <v>0</v>
      </c>
      <c r="L72" s="75" t="str" cm="1">
        <f t="array" ref="L72">IFERROR(IF(Q72=1,1024,(_xlfn.IFS(H72="150/50 pro OBAM/OVMAM/SOCAM/POAM",J72/2*150,H72="1/200 pro OBAM/OVMAM/SOCAM/POAM",J72/2*1024,H72="1/1 pro OBAM/OVMAM/SOCAM/POAM",J72/2*1024,H72="2/1 pro OBAM/OVMAM/SOCAM/POAM",J72/2*2048)*0.1)+((_xlfn.IFS(I72="150/50 pro OBAM/OVMAM/SOCAM/POAM",K72/2*150,I72="1/200 pro OBAM/OVMAM/SOCAM/POAM",K72/2*1024,I72="1/1 pro OBAM/OVMAM/SOCAM/POAM",K72/2*1024,I72="2/1 pro OBAM/OVMAM/SOCAM/POAM",K72/2*2048,I72="5/1 pro OVMAM/SOCAM/POAM",K72/2*5120)*0.1))),"")</f>
        <v/>
      </c>
      <c r="N72" s="75">
        <v>69</v>
      </c>
      <c r="O72" s="75" t="str">
        <f>IFERROR(VLOOKUP(N72,OBECaZSJaAM!I:O,7,0),"")</f>
        <v/>
      </c>
      <c r="Q72" s="9">
        <f t="shared" si="1"/>
        <v>0</v>
      </c>
    </row>
    <row r="73" spans="2:17" x14ac:dyDescent="0.25">
      <c r="B73" s="9">
        <v>70</v>
      </c>
      <c r="C73" s="9" t="str">
        <v/>
      </c>
      <c r="D73" s="9" t="str">
        <f>IFERROR(VLOOKUP(C73,Body!B:C,2,0),"")</f>
        <v/>
      </c>
      <c r="E73" s="9" t="str">
        <f>IFERROR(VLOOKUP(B73,OBECaZSJaAM!I:K,3,0),"")</f>
        <v/>
      </c>
      <c r="F73" s="9" t="str">
        <f>IFERROR(VLOOKUP(E73,zdroj!D:AJ,33,0),"")</f>
        <v/>
      </c>
      <c r="G73" s="9" t="str">
        <f>IFERROR(VLOOKUP(C73,Body!B:L,11,0),"")</f>
        <v/>
      </c>
      <c r="H73" s="5" t="str">
        <f>IFERROR(VLOOKUP(E73,OBECaZSJaAM!K:W,12,0),"")</f>
        <v/>
      </c>
      <c r="I73" s="5" t="str">
        <f>IFERROR(VLOOKUP(E73,OBECaZSJaAM!K:W,13,0),"")</f>
        <v/>
      </c>
      <c r="J73" s="9">
        <f>COUNTIFS(OBECaZSJaAM!AI:AI,"*OBAM*",OBECaZSJaAM!Y:Y,E73)</f>
        <v>0</v>
      </c>
      <c r="K73" s="9">
        <f>(COUNTIFS(OBECaZSJaAM!AI:AI,"*POAM*",OBECaZSJaAM!Y:Y,E73))+(COUNTIFS(OBECaZSJaAM!AI:AI,"*OVMAM*",OBECaZSJaAM!Y:Y,E73))+(COUNTIFS(OBECaZSJaAM!AI:AI,"*SOCAM*",OBECaZSJaAM!Y:Y,E73))</f>
        <v>0</v>
      </c>
      <c r="L73" s="75" t="str" cm="1">
        <f t="array" ref="L73">IFERROR(IF(Q73=1,1024,(_xlfn.IFS(H73="150/50 pro OBAM/OVMAM/SOCAM/POAM",J73/2*150,H73="1/200 pro OBAM/OVMAM/SOCAM/POAM",J73/2*1024,H73="1/1 pro OBAM/OVMAM/SOCAM/POAM",J73/2*1024,H73="2/1 pro OBAM/OVMAM/SOCAM/POAM",J73/2*2048)*0.1)+((_xlfn.IFS(I73="150/50 pro OBAM/OVMAM/SOCAM/POAM",K73/2*150,I73="1/200 pro OBAM/OVMAM/SOCAM/POAM",K73/2*1024,I73="1/1 pro OBAM/OVMAM/SOCAM/POAM",K73/2*1024,I73="2/1 pro OBAM/OVMAM/SOCAM/POAM",K73/2*2048,I73="5/1 pro OVMAM/SOCAM/POAM",K73/2*5120)*0.1))),"")</f>
        <v/>
      </c>
      <c r="N73" s="75">
        <v>70</v>
      </c>
      <c r="O73" s="75" t="str">
        <f>IFERROR(VLOOKUP(N73,OBECaZSJaAM!I:O,7,0),"")</f>
        <v/>
      </c>
      <c r="Q73" s="9">
        <f t="shared" si="1"/>
        <v>0</v>
      </c>
    </row>
    <row r="74" spans="2:17" x14ac:dyDescent="0.25">
      <c r="B74" s="9">
        <v>71</v>
      </c>
      <c r="C74" s="9" t="str">
        <v/>
      </c>
      <c r="D74" s="9" t="str">
        <f>IFERROR(VLOOKUP(C74,Body!B:C,2,0),"")</f>
        <v/>
      </c>
      <c r="E74" s="9" t="str">
        <f>IFERROR(VLOOKUP(B74,OBECaZSJaAM!I:K,3,0),"")</f>
        <v/>
      </c>
      <c r="F74" s="9" t="str">
        <f>IFERROR(VLOOKUP(E74,zdroj!D:AJ,33,0),"")</f>
        <v/>
      </c>
      <c r="G74" s="9" t="str">
        <f>IFERROR(VLOOKUP(C74,Body!B:L,11,0),"")</f>
        <v/>
      </c>
      <c r="H74" s="5" t="str">
        <f>IFERROR(VLOOKUP(E74,OBECaZSJaAM!K:W,12,0),"")</f>
        <v/>
      </c>
      <c r="I74" s="5" t="str">
        <f>IFERROR(VLOOKUP(E74,OBECaZSJaAM!K:W,13,0),"")</f>
        <v/>
      </c>
      <c r="J74" s="9">
        <f>COUNTIFS(OBECaZSJaAM!AI:AI,"*OBAM*",OBECaZSJaAM!Y:Y,E74)</f>
        <v>0</v>
      </c>
      <c r="K74" s="9">
        <f>(COUNTIFS(OBECaZSJaAM!AI:AI,"*POAM*",OBECaZSJaAM!Y:Y,E74))+(COUNTIFS(OBECaZSJaAM!AI:AI,"*OVMAM*",OBECaZSJaAM!Y:Y,E74))+(COUNTIFS(OBECaZSJaAM!AI:AI,"*SOCAM*",OBECaZSJaAM!Y:Y,E74))</f>
        <v>0</v>
      </c>
      <c r="L74" s="75" t="str" cm="1">
        <f t="array" ref="L74">IFERROR(IF(Q74=1,1024,(_xlfn.IFS(H74="150/50 pro OBAM/OVMAM/SOCAM/POAM",J74/2*150,H74="1/200 pro OBAM/OVMAM/SOCAM/POAM",J74/2*1024,H74="1/1 pro OBAM/OVMAM/SOCAM/POAM",J74/2*1024,H74="2/1 pro OBAM/OVMAM/SOCAM/POAM",J74/2*2048)*0.1)+((_xlfn.IFS(I74="150/50 pro OBAM/OVMAM/SOCAM/POAM",K74/2*150,I74="1/200 pro OBAM/OVMAM/SOCAM/POAM",K74/2*1024,I74="1/1 pro OBAM/OVMAM/SOCAM/POAM",K74/2*1024,I74="2/1 pro OBAM/OVMAM/SOCAM/POAM",K74/2*2048,I74="5/1 pro OVMAM/SOCAM/POAM",K74/2*5120)*0.1))),"")</f>
        <v/>
      </c>
      <c r="N74" s="75">
        <v>71</v>
      </c>
      <c r="O74" s="75" t="str">
        <f>IFERROR(VLOOKUP(N74,OBECaZSJaAM!I:O,7,0),"")</f>
        <v/>
      </c>
      <c r="Q74" s="9">
        <f t="shared" si="1"/>
        <v>0</v>
      </c>
    </row>
    <row r="75" spans="2:17" x14ac:dyDescent="0.25">
      <c r="B75" s="9">
        <v>72</v>
      </c>
      <c r="C75" s="9" t="str">
        <v/>
      </c>
      <c r="D75" s="9" t="str">
        <f>IFERROR(VLOOKUP(C75,Body!B:C,2,0),"")</f>
        <v/>
      </c>
      <c r="E75" s="9" t="str">
        <f>IFERROR(VLOOKUP(B75,OBECaZSJaAM!I:K,3,0),"")</f>
        <v/>
      </c>
      <c r="F75" s="9" t="str">
        <f>IFERROR(VLOOKUP(E75,zdroj!D:AJ,33,0),"")</f>
        <v/>
      </c>
      <c r="G75" s="9" t="str">
        <f>IFERROR(VLOOKUP(C75,Body!B:L,11,0),"")</f>
        <v/>
      </c>
      <c r="H75" s="5" t="str">
        <f>IFERROR(VLOOKUP(E75,OBECaZSJaAM!K:W,12,0),"")</f>
        <v/>
      </c>
      <c r="I75" s="5" t="str">
        <f>IFERROR(VLOOKUP(E75,OBECaZSJaAM!K:W,13,0),"")</f>
        <v/>
      </c>
      <c r="J75" s="9">
        <f>COUNTIFS(OBECaZSJaAM!AI:AI,"*OBAM*",OBECaZSJaAM!Y:Y,E75)</f>
        <v>0</v>
      </c>
      <c r="K75" s="9">
        <f>(COUNTIFS(OBECaZSJaAM!AI:AI,"*POAM*",OBECaZSJaAM!Y:Y,E75))+(COUNTIFS(OBECaZSJaAM!AI:AI,"*OVMAM*",OBECaZSJaAM!Y:Y,E75))+(COUNTIFS(OBECaZSJaAM!AI:AI,"*SOCAM*",OBECaZSJaAM!Y:Y,E75))</f>
        <v>0</v>
      </c>
      <c r="L75" s="75" t="str" cm="1">
        <f t="array" ref="L75">IFERROR(IF(Q75=1,1024,(_xlfn.IFS(H75="150/50 pro OBAM/OVMAM/SOCAM/POAM",J75/2*150,H75="1/200 pro OBAM/OVMAM/SOCAM/POAM",J75/2*1024,H75="1/1 pro OBAM/OVMAM/SOCAM/POAM",J75/2*1024,H75="2/1 pro OBAM/OVMAM/SOCAM/POAM",J75/2*2048)*0.1)+((_xlfn.IFS(I75="150/50 pro OBAM/OVMAM/SOCAM/POAM",K75/2*150,I75="1/200 pro OBAM/OVMAM/SOCAM/POAM",K75/2*1024,I75="1/1 pro OBAM/OVMAM/SOCAM/POAM",K75/2*1024,I75="2/1 pro OBAM/OVMAM/SOCAM/POAM",K75/2*2048,I75="5/1 pro OVMAM/SOCAM/POAM",K75/2*5120)*0.1))),"")</f>
        <v/>
      </c>
      <c r="N75" s="75">
        <v>72</v>
      </c>
      <c r="O75" s="75" t="str">
        <f>IFERROR(VLOOKUP(N75,OBECaZSJaAM!I:O,7,0),"")</f>
        <v/>
      </c>
      <c r="Q75" s="9">
        <f t="shared" si="1"/>
        <v>0</v>
      </c>
    </row>
    <row r="76" spans="2:17" x14ac:dyDescent="0.25">
      <c r="B76" s="9">
        <v>73</v>
      </c>
      <c r="C76" s="9" t="str">
        <v/>
      </c>
      <c r="D76" s="9" t="str">
        <f>IFERROR(VLOOKUP(C76,Body!B:C,2,0),"")</f>
        <v/>
      </c>
      <c r="E76" s="9" t="str">
        <f>IFERROR(VLOOKUP(B76,OBECaZSJaAM!I:K,3,0),"")</f>
        <v/>
      </c>
      <c r="F76" s="9" t="str">
        <f>IFERROR(VLOOKUP(E76,zdroj!D:AJ,33,0),"")</f>
        <v/>
      </c>
      <c r="G76" s="9" t="str">
        <f>IFERROR(VLOOKUP(C76,Body!B:L,11,0),"")</f>
        <v/>
      </c>
      <c r="H76" s="5" t="str">
        <f>IFERROR(VLOOKUP(E76,OBECaZSJaAM!K:W,12,0),"")</f>
        <v/>
      </c>
      <c r="I76" s="5" t="str">
        <f>IFERROR(VLOOKUP(E76,OBECaZSJaAM!K:W,13,0),"")</f>
        <v/>
      </c>
      <c r="J76" s="9">
        <f>COUNTIFS(OBECaZSJaAM!AI:AI,"*OBAM*",OBECaZSJaAM!Y:Y,E76)</f>
        <v>0</v>
      </c>
      <c r="K76" s="9">
        <f>(COUNTIFS(OBECaZSJaAM!AI:AI,"*POAM*",OBECaZSJaAM!Y:Y,E76))+(COUNTIFS(OBECaZSJaAM!AI:AI,"*OVMAM*",OBECaZSJaAM!Y:Y,E76))+(COUNTIFS(OBECaZSJaAM!AI:AI,"*SOCAM*",OBECaZSJaAM!Y:Y,E76))</f>
        <v>0</v>
      </c>
      <c r="L76" s="75" t="str" cm="1">
        <f t="array" ref="L76">IFERROR(IF(Q76=1,1024,(_xlfn.IFS(H76="150/50 pro OBAM/OVMAM/SOCAM/POAM",J76/2*150,H76="1/200 pro OBAM/OVMAM/SOCAM/POAM",J76/2*1024,H76="1/1 pro OBAM/OVMAM/SOCAM/POAM",J76/2*1024,H76="2/1 pro OBAM/OVMAM/SOCAM/POAM",J76/2*2048)*0.1)+((_xlfn.IFS(I76="150/50 pro OBAM/OVMAM/SOCAM/POAM",K76/2*150,I76="1/200 pro OBAM/OVMAM/SOCAM/POAM",K76/2*1024,I76="1/1 pro OBAM/OVMAM/SOCAM/POAM",K76/2*1024,I76="2/1 pro OBAM/OVMAM/SOCAM/POAM",K76/2*2048,I76="5/1 pro OVMAM/SOCAM/POAM",K76/2*5120)*0.1))),"")</f>
        <v/>
      </c>
      <c r="N76" s="75">
        <v>73</v>
      </c>
      <c r="O76" s="75" t="str">
        <f>IFERROR(VLOOKUP(N76,OBECaZSJaAM!I:O,7,0),"")</f>
        <v/>
      </c>
      <c r="Q76" s="9">
        <f t="shared" si="1"/>
        <v>0</v>
      </c>
    </row>
    <row r="77" spans="2:17" x14ac:dyDescent="0.25">
      <c r="B77" s="9">
        <v>74</v>
      </c>
      <c r="C77" s="9" t="str">
        <v/>
      </c>
      <c r="D77" s="9" t="str">
        <f>IFERROR(VLOOKUP(C77,Body!B:C,2,0),"")</f>
        <v/>
      </c>
      <c r="E77" s="9" t="str">
        <f>IFERROR(VLOOKUP(B77,OBECaZSJaAM!I:K,3,0),"")</f>
        <v/>
      </c>
      <c r="F77" s="9" t="str">
        <f>IFERROR(VLOOKUP(E77,zdroj!D:AJ,33,0),"")</f>
        <v/>
      </c>
      <c r="G77" s="9" t="str">
        <f>IFERROR(VLOOKUP(C77,Body!B:L,11,0),"")</f>
        <v/>
      </c>
      <c r="H77" s="5" t="str">
        <f>IFERROR(VLOOKUP(E77,OBECaZSJaAM!K:W,12,0),"")</f>
        <v/>
      </c>
      <c r="I77" s="5" t="str">
        <f>IFERROR(VLOOKUP(E77,OBECaZSJaAM!K:W,13,0),"")</f>
        <v/>
      </c>
      <c r="J77" s="9">
        <f>COUNTIFS(OBECaZSJaAM!AI:AI,"*OBAM*",OBECaZSJaAM!Y:Y,E77)</f>
        <v>0</v>
      </c>
      <c r="K77" s="9">
        <f>(COUNTIFS(OBECaZSJaAM!AI:AI,"*POAM*",OBECaZSJaAM!Y:Y,E77))+(COUNTIFS(OBECaZSJaAM!AI:AI,"*OVMAM*",OBECaZSJaAM!Y:Y,E77))+(COUNTIFS(OBECaZSJaAM!AI:AI,"*SOCAM*",OBECaZSJaAM!Y:Y,E77))</f>
        <v>0</v>
      </c>
      <c r="L77" s="75" t="str" cm="1">
        <f t="array" ref="L77">IFERROR(IF(Q77=1,1024,(_xlfn.IFS(H77="150/50 pro OBAM/OVMAM/SOCAM/POAM",J77/2*150,H77="1/200 pro OBAM/OVMAM/SOCAM/POAM",J77/2*1024,H77="1/1 pro OBAM/OVMAM/SOCAM/POAM",J77/2*1024,H77="2/1 pro OBAM/OVMAM/SOCAM/POAM",J77/2*2048)*0.1)+((_xlfn.IFS(I77="150/50 pro OBAM/OVMAM/SOCAM/POAM",K77/2*150,I77="1/200 pro OBAM/OVMAM/SOCAM/POAM",K77/2*1024,I77="1/1 pro OBAM/OVMAM/SOCAM/POAM",K77/2*1024,I77="2/1 pro OBAM/OVMAM/SOCAM/POAM",K77/2*2048,I77="5/1 pro OVMAM/SOCAM/POAM",K77/2*5120)*0.1))),"")</f>
        <v/>
      </c>
      <c r="N77" s="75">
        <v>74</v>
      </c>
      <c r="O77" s="75" t="str">
        <f>IFERROR(VLOOKUP(N77,OBECaZSJaAM!I:O,7,0),"")</f>
        <v/>
      </c>
      <c r="Q77" s="9">
        <f t="shared" si="1"/>
        <v>0</v>
      </c>
    </row>
    <row r="78" spans="2:17" x14ac:dyDescent="0.25">
      <c r="B78" s="9">
        <v>75</v>
      </c>
      <c r="C78" s="9" t="str">
        <v/>
      </c>
      <c r="D78" s="9" t="str">
        <f>IFERROR(VLOOKUP(C78,Body!B:C,2,0),"")</f>
        <v/>
      </c>
      <c r="E78" s="9" t="str">
        <f>IFERROR(VLOOKUP(B78,OBECaZSJaAM!I:K,3,0),"")</f>
        <v/>
      </c>
      <c r="F78" s="9" t="str">
        <f>IFERROR(VLOOKUP(E78,zdroj!D:AJ,33,0),"")</f>
        <v/>
      </c>
      <c r="G78" s="9" t="str">
        <f>IFERROR(VLOOKUP(C78,Body!B:L,11,0),"")</f>
        <v/>
      </c>
      <c r="H78" s="5" t="str">
        <f>IFERROR(VLOOKUP(E78,OBECaZSJaAM!K:W,12,0),"")</f>
        <v/>
      </c>
      <c r="I78" s="5" t="str">
        <f>IFERROR(VLOOKUP(E78,OBECaZSJaAM!K:W,13,0),"")</f>
        <v/>
      </c>
      <c r="J78" s="9">
        <f>COUNTIFS(OBECaZSJaAM!AI:AI,"*OBAM*",OBECaZSJaAM!Y:Y,E78)</f>
        <v>0</v>
      </c>
      <c r="K78" s="9">
        <f>(COUNTIFS(OBECaZSJaAM!AI:AI,"*POAM*",OBECaZSJaAM!Y:Y,E78))+(COUNTIFS(OBECaZSJaAM!AI:AI,"*OVMAM*",OBECaZSJaAM!Y:Y,E78))+(COUNTIFS(OBECaZSJaAM!AI:AI,"*SOCAM*",OBECaZSJaAM!Y:Y,E78))</f>
        <v>0</v>
      </c>
      <c r="L78" s="75" t="str" cm="1">
        <f t="array" ref="L78">IFERROR(IF(Q78=1,1024,(_xlfn.IFS(H78="150/50 pro OBAM/OVMAM/SOCAM/POAM",J78/2*150,H78="1/200 pro OBAM/OVMAM/SOCAM/POAM",J78/2*1024,H78="1/1 pro OBAM/OVMAM/SOCAM/POAM",J78/2*1024,H78="2/1 pro OBAM/OVMAM/SOCAM/POAM",J78/2*2048)*0.1)+((_xlfn.IFS(I78="150/50 pro OBAM/OVMAM/SOCAM/POAM",K78/2*150,I78="1/200 pro OBAM/OVMAM/SOCAM/POAM",K78/2*1024,I78="1/1 pro OBAM/OVMAM/SOCAM/POAM",K78/2*1024,I78="2/1 pro OBAM/OVMAM/SOCAM/POAM",K78/2*2048,I78="5/1 pro OVMAM/SOCAM/POAM",K78/2*5120)*0.1))),"")</f>
        <v/>
      </c>
      <c r="N78" s="75">
        <v>75</v>
      </c>
      <c r="O78" s="75" t="str">
        <f>IFERROR(VLOOKUP(N78,OBECaZSJaAM!I:O,7,0),"")</f>
        <v/>
      </c>
      <c r="Q78" s="9">
        <f t="shared" si="1"/>
        <v>0</v>
      </c>
    </row>
    <row r="79" spans="2:17" x14ac:dyDescent="0.25">
      <c r="B79" s="9">
        <v>76</v>
      </c>
      <c r="C79" s="9" t="str">
        <v/>
      </c>
      <c r="D79" s="9" t="str">
        <f>IFERROR(VLOOKUP(C79,Body!B:C,2,0),"")</f>
        <v/>
      </c>
      <c r="E79" s="9" t="str">
        <f>IFERROR(VLOOKUP(B79,OBECaZSJaAM!I:K,3,0),"")</f>
        <v/>
      </c>
      <c r="F79" s="9" t="str">
        <f>IFERROR(VLOOKUP(E79,zdroj!D:AJ,33,0),"")</f>
        <v/>
      </c>
      <c r="G79" s="9" t="str">
        <f>IFERROR(VLOOKUP(C79,Body!B:L,11,0),"")</f>
        <v/>
      </c>
      <c r="H79" s="5" t="str">
        <f>IFERROR(VLOOKUP(E79,OBECaZSJaAM!K:W,12,0),"")</f>
        <v/>
      </c>
      <c r="I79" s="5" t="str">
        <f>IFERROR(VLOOKUP(E79,OBECaZSJaAM!K:W,13,0),"")</f>
        <v/>
      </c>
      <c r="J79" s="9">
        <f>COUNTIFS(OBECaZSJaAM!AI:AI,"*OBAM*",OBECaZSJaAM!Y:Y,E79)</f>
        <v>0</v>
      </c>
      <c r="K79" s="9">
        <f>(COUNTIFS(OBECaZSJaAM!AI:AI,"*POAM*",OBECaZSJaAM!Y:Y,E79))+(COUNTIFS(OBECaZSJaAM!AI:AI,"*OVMAM*",OBECaZSJaAM!Y:Y,E79))+(COUNTIFS(OBECaZSJaAM!AI:AI,"*SOCAM*",OBECaZSJaAM!Y:Y,E79))</f>
        <v>0</v>
      </c>
      <c r="L79" s="75" t="str" cm="1">
        <f t="array" ref="L79">IFERROR(IF(Q79=1,1024,(_xlfn.IFS(H79="150/50 pro OBAM/OVMAM/SOCAM/POAM",J79/2*150,H79="1/200 pro OBAM/OVMAM/SOCAM/POAM",J79/2*1024,H79="1/1 pro OBAM/OVMAM/SOCAM/POAM",J79/2*1024,H79="2/1 pro OBAM/OVMAM/SOCAM/POAM",J79/2*2048)*0.1)+((_xlfn.IFS(I79="150/50 pro OBAM/OVMAM/SOCAM/POAM",K79/2*150,I79="1/200 pro OBAM/OVMAM/SOCAM/POAM",K79/2*1024,I79="1/1 pro OBAM/OVMAM/SOCAM/POAM",K79/2*1024,I79="2/1 pro OBAM/OVMAM/SOCAM/POAM",K79/2*2048,I79="5/1 pro OVMAM/SOCAM/POAM",K79/2*5120)*0.1))),"")</f>
        <v/>
      </c>
      <c r="N79" s="75">
        <v>76</v>
      </c>
      <c r="O79" s="75" t="str">
        <f>IFERROR(VLOOKUP(N79,OBECaZSJaAM!I:O,7,0),"")</f>
        <v/>
      </c>
      <c r="Q79" s="9">
        <f t="shared" si="1"/>
        <v>0</v>
      </c>
    </row>
    <row r="80" spans="2:17" x14ac:dyDescent="0.25">
      <c r="B80" s="9">
        <v>77</v>
      </c>
      <c r="C80" s="9" t="str">
        <v/>
      </c>
      <c r="D80" s="9" t="str">
        <f>IFERROR(VLOOKUP(C80,Body!B:C,2,0),"")</f>
        <v/>
      </c>
      <c r="E80" s="9" t="str">
        <f>IFERROR(VLOOKUP(B80,OBECaZSJaAM!I:K,3,0),"")</f>
        <v/>
      </c>
      <c r="F80" s="9" t="str">
        <f>IFERROR(VLOOKUP(E80,zdroj!D:AJ,33,0),"")</f>
        <v/>
      </c>
      <c r="G80" s="9" t="str">
        <f>IFERROR(VLOOKUP(C80,Body!B:L,11,0),"")</f>
        <v/>
      </c>
      <c r="H80" s="5" t="str">
        <f>IFERROR(VLOOKUP(E80,OBECaZSJaAM!K:W,12,0),"")</f>
        <v/>
      </c>
      <c r="I80" s="5" t="str">
        <f>IFERROR(VLOOKUP(E80,OBECaZSJaAM!K:W,13,0),"")</f>
        <v/>
      </c>
      <c r="J80" s="9">
        <f>COUNTIFS(OBECaZSJaAM!AI:AI,"*OBAM*",OBECaZSJaAM!Y:Y,E80)</f>
        <v>0</v>
      </c>
      <c r="K80" s="9">
        <f>(COUNTIFS(OBECaZSJaAM!AI:AI,"*POAM*",OBECaZSJaAM!Y:Y,E80))+(COUNTIFS(OBECaZSJaAM!AI:AI,"*OVMAM*",OBECaZSJaAM!Y:Y,E80))+(COUNTIFS(OBECaZSJaAM!AI:AI,"*SOCAM*",OBECaZSJaAM!Y:Y,E80))</f>
        <v>0</v>
      </c>
      <c r="L80" s="75" t="str" cm="1">
        <f t="array" ref="L80">IFERROR(IF(Q80=1,1024,(_xlfn.IFS(H80="150/50 pro OBAM/OVMAM/SOCAM/POAM",J80/2*150,H80="1/200 pro OBAM/OVMAM/SOCAM/POAM",J80/2*1024,H80="1/1 pro OBAM/OVMAM/SOCAM/POAM",J80/2*1024,H80="2/1 pro OBAM/OVMAM/SOCAM/POAM",J80/2*2048)*0.1)+((_xlfn.IFS(I80="150/50 pro OBAM/OVMAM/SOCAM/POAM",K80/2*150,I80="1/200 pro OBAM/OVMAM/SOCAM/POAM",K80/2*1024,I80="1/1 pro OBAM/OVMAM/SOCAM/POAM",K80/2*1024,I80="2/1 pro OBAM/OVMAM/SOCAM/POAM",K80/2*2048,I80="5/1 pro OVMAM/SOCAM/POAM",K80/2*5120)*0.1))),"")</f>
        <v/>
      </c>
      <c r="N80" s="75">
        <v>77</v>
      </c>
      <c r="O80" s="75" t="str">
        <f>IFERROR(VLOOKUP(N80,OBECaZSJaAM!I:O,7,0),"")</f>
        <v/>
      </c>
      <c r="Q80" s="9">
        <f t="shared" si="1"/>
        <v>0</v>
      </c>
    </row>
    <row r="81" spans="2:17" x14ac:dyDescent="0.25">
      <c r="B81" s="9">
        <v>78</v>
      </c>
      <c r="C81" s="9" t="str">
        <v/>
      </c>
      <c r="D81" s="9" t="str">
        <f>IFERROR(VLOOKUP(C81,Body!B:C,2,0),"")</f>
        <v/>
      </c>
      <c r="E81" s="9" t="str">
        <f>IFERROR(VLOOKUP(B81,OBECaZSJaAM!I:K,3,0),"")</f>
        <v/>
      </c>
      <c r="F81" s="9" t="str">
        <f>IFERROR(VLOOKUP(E81,zdroj!D:AJ,33,0),"")</f>
        <v/>
      </c>
      <c r="G81" s="9" t="str">
        <f>IFERROR(VLOOKUP(C81,Body!B:L,11,0),"")</f>
        <v/>
      </c>
      <c r="H81" s="5" t="str">
        <f>IFERROR(VLOOKUP(E81,OBECaZSJaAM!K:W,12,0),"")</f>
        <v/>
      </c>
      <c r="I81" s="5" t="str">
        <f>IFERROR(VLOOKUP(E81,OBECaZSJaAM!K:W,13,0),"")</f>
        <v/>
      </c>
      <c r="J81" s="9">
        <f>COUNTIFS(OBECaZSJaAM!AI:AI,"*OBAM*",OBECaZSJaAM!Y:Y,E81)</f>
        <v>0</v>
      </c>
      <c r="K81" s="9">
        <f>(COUNTIFS(OBECaZSJaAM!AI:AI,"*POAM*",OBECaZSJaAM!Y:Y,E81))+(COUNTIFS(OBECaZSJaAM!AI:AI,"*OVMAM*",OBECaZSJaAM!Y:Y,E81))+(COUNTIFS(OBECaZSJaAM!AI:AI,"*SOCAM*",OBECaZSJaAM!Y:Y,E81))</f>
        <v>0</v>
      </c>
      <c r="L81" s="75" t="str" cm="1">
        <f t="array" ref="L81">IFERROR(IF(Q81=1,1024,(_xlfn.IFS(H81="150/50 pro OBAM/OVMAM/SOCAM/POAM",J81/2*150,H81="1/200 pro OBAM/OVMAM/SOCAM/POAM",J81/2*1024,H81="1/1 pro OBAM/OVMAM/SOCAM/POAM",J81/2*1024,H81="2/1 pro OBAM/OVMAM/SOCAM/POAM",J81/2*2048)*0.1)+((_xlfn.IFS(I81="150/50 pro OBAM/OVMAM/SOCAM/POAM",K81/2*150,I81="1/200 pro OBAM/OVMAM/SOCAM/POAM",K81/2*1024,I81="1/1 pro OBAM/OVMAM/SOCAM/POAM",K81/2*1024,I81="2/1 pro OBAM/OVMAM/SOCAM/POAM",K81/2*2048,I81="5/1 pro OVMAM/SOCAM/POAM",K81/2*5120)*0.1))),"")</f>
        <v/>
      </c>
      <c r="N81" s="75">
        <v>78</v>
      </c>
      <c r="O81" s="75" t="str">
        <f>IFERROR(VLOOKUP(N81,OBECaZSJaAM!I:O,7,0),"")</f>
        <v/>
      </c>
      <c r="Q81" s="9">
        <f t="shared" si="1"/>
        <v>0</v>
      </c>
    </row>
    <row r="82" spans="2:17" x14ac:dyDescent="0.25">
      <c r="B82" s="9">
        <v>79</v>
      </c>
      <c r="C82" s="9" t="str">
        <v/>
      </c>
      <c r="D82" s="9" t="str">
        <f>IFERROR(VLOOKUP(C82,Body!B:C,2,0),"")</f>
        <v/>
      </c>
      <c r="E82" s="9" t="str">
        <f>IFERROR(VLOOKUP(B82,OBECaZSJaAM!I:K,3,0),"")</f>
        <v/>
      </c>
      <c r="F82" s="9" t="str">
        <f>IFERROR(VLOOKUP(E82,zdroj!D:AJ,33,0),"")</f>
        <v/>
      </c>
      <c r="G82" s="9" t="str">
        <f>IFERROR(VLOOKUP(C82,Body!B:L,11,0),"")</f>
        <v/>
      </c>
      <c r="H82" s="5" t="str">
        <f>IFERROR(VLOOKUP(E82,OBECaZSJaAM!K:W,12,0),"")</f>
        <v/>
      </c>
      <c r="I82" s="5" t="str">
        <f>IFERROR(VLOOKUP(E82,OBECaZSJaAM!K:W,13,0),"")</f>
        <v/>
      </c>
      <c r="J82" s="9">
        <f>COUNTIFS(OBECaZSJaAM!AI:AI,"*OBAM*",OBECaZSJaAM!Y:Y,E82)</f>
        <v>0</v>
      </c>
      <c r="K82" s="9">
        <f>(COUNTIFS(OBECaZSJaAM!AI:AI,"*POAM*",OBECaZSJaAM!Y:Y,E82))+(COUNTIFS(OBECaZSJaAM!AI:AI,"*OVMAM*",OBECaZSJaAM!Y:Y,E82))+(COUNTIFS(OBECaZSJaAM!AI:AI,"*SOCAM*",OBECaZSJaAM!Y:Y,E82))</f>
        <v>0</v>
      </c>
      <c r="L82" s="75" t="str" cm="1">
        <f t="array" ref="L82">IFERROR(IF(Q82=1,1024,(_xlfn.IFS(H82="150/50 pro OBAM/OVMAM/SOCAM/POAM",J82/2*150,H82="1/200 pro OBAM/OVMAM/SOCAM/POAM",J82/2*1024,H82="1/1 pro OBAM/OVMAM/SOCAM/POAM",J82/2*1024,H82="2/1 pro OBAM/OVMAM/SOCAM/POAM",J82/2*2048)*0.1)+((_xlfn.IFS(I82="150/50 pro OBAM/OVMAM/SOCAM/POAM",K82/2*150,I82="1/200 pro OBAM/OVMAM/SOCAM/POAM",K82/2*1024,I82="1/1 pro OBAM/OVMAM/SOCAM/POAM",K82/2*1024,I82="2/1 pro OBAM/OVMAM/SOCAM/POAM",K82/2*2048,I82="5/1 pro OVMAM/SOCAM/POAM",K82/2*5120)*0.1))),"")</f>
        <v/>
      </c>
      <c r="N82" s="75">
        <v>79</v>
      </c>
      <c r="O82" s="75" t="str">
        <f>IFERROR(VLOOKUP(N82,OBECaZSJaAM!I:O,7,0),"")</f>
        <v/>
      </c>
      <c r="Q82" s="9">
        <f t="shared" si="1"/>
        <v>0</v>
      </c>
    </row>
    <row r="83" spans="2:17" x14ac:dyDescent="0.25">
      <c r="B83" s="9">
        <v>80</v>
      </c>
      <c r="C83" s="9" t="str">
        <v/>
      </c>
      <c r="D83" s="9" t="str">
        <f>IFERROR(VLOOKUP(C83,Body!B:C,2,0),"")</f>
        <v/>
      </c>
      <c r="E83" s="9" t="str">
        <f>IFERROR(VLOOKUP(B83,OBECaZSJaAM!I:K,3,0),"")</f>
        <v/>
      </c>
      <c r="F83" s="9" t="str">
        <f>IFERROR(VLOOKUP(E83,zdroj!D:AJ,33,0),"")</f>
        <v/>
      </c>
      <c r="G83" s="9" t="str">
        <f>IFERROR(VLOOKUP(C83,Body!B:L,11,0),"")</f>
        <v/>
      </c>
      <c r="H83" s="5" t="str">
        <f>IFERROR(VLOOKUP(E83,OBECaZSJaAM!K:W,12,0),"")</f>
        <v/>
      </c>
      <c r="I83" s="5" t="str">
        <f>IFERROR(VLOOKUP(E83,OBECaZSJaAM!K:W,13,0),"")</f>
        <v/>
      </c>
      <c r="J83" s="9">
        <f>COUNTIFS(OBECaZSJaAM!AI:AI,"*OBAM*",OBECaZSJaAM!Y:Y,E83)</f>
        <v>0</v>
      </c>
      <c r="K83" s="9">
        <f>(COUNTIFS(OBECaZSJaAM!AI:AI,"*POAM*",OBECaZSJaAM!Y:Y,E83))+(COUNTIFS(OBECaZSJaAM!AI:AI,"*OVMAM*",OBECaZSJaAM!Y:Y,E83))+(COUNTIFS(OBECaZSJaAM!AI:AI,"*SOCAM*",OBECaZSJaAM!Y:Y,E83))</f>
        <v>0</v>
      </c>
      <c r="L83" s="75" t="str" cm="1">
        <f t="array" ref="L83">IFERROR(IF(Q83=1,1024,(_xlfn.IFS(H83="150/50 pro OBAM/OVMAM/SOCAM/POAM",J83/2*150,H83="1/200 pro OBAM/OVMAM/SOCAM/POAM",J83/2*1024,H83="1/1 pro OBAM/OVMAM/SOCAM/POAM",J83/2*1024,H83="2/1 pro OBAM/OVMAM/SOCAM/POAM",J83/2*2048)*0.1)+((_xlfn.IFS(I83="150/50 pro OBAM/OVMAM/SOCAM/POAM",K83/2*150,I83="1/200 pro OBAM/OVMAM/SOCAM/POAM",K83/2*1024,I83="1/1 pro OBAM/OVMAM/SOCAM/POAM",K83/2*1024,I83="2/1 pro OBAM/OVMAM/SOCAM/POAM",K83/2*2048,I83="5/1 pro OVMAM/SOCAM/POAM",K83/2*5120)*0.1))),"")</f>
        <v/>
      </c>
      <c r="N83" s="75">
        <v>80</v>
      </c>
      <c r="O83" s="75" t="str">
        <f>IFERROR(VLOOKUP(N83,OBECaZSJaAM!I:O,7,0),"")</f>
        <v/>
      </c>
      <c r="Q83" s="9">
        <f t="shared" si="1"/>
        <v>0</v>
      </c>
    </row>
    <row r="84" spans="2:17" x14ac:dyDescent="0.25">
      <c r="B84" s="9">
        <v>81</v>
      </c>
      <c r="C84" s="9" t="str">
        <v/>
      </c>
      <c r="D84" s="9" t="str">
        <f>IFERROR(VLOOKUP(C84,Body!B:C,2,0),"")</f>
        <v/>
      </c>
      <c r="E84" s="9" t="str">
        <f>IFERROR(VLOOKUP(B84,OBECaZSJaAM!I:K,3,0),"")</f>
        <v/>
      </c>
      <c r="F84" s="9" t="str">
        <f>IFERROR(VLOOKUP(E84,zdroj!D:AJ,33,0),"")</f>
        <v/>
      </c>
      <c r="G84" s="9" t="str">
        <f>IFERROR(VLOOKUP(C84,Body!B:L,11,0),"")</f>
        <v/>
      </c>
      <c r="H84" s="5" t="str">
        <f>IFERROR(VLOOKUP(E84,OBECaZSJaAM!K:W,12,0),"")</f>
        <v/>
      </c>
      <c r="I84" s="5" t="str">
        <f>IFERROR(VLOOKUP(E84,OBECaZSJaAM!K:W,13,0),"")</f>
        <v/>
      </c>
      <c r="J84" s="9">
        <f>COUNTIFS(OBECaZSJaAM!AI:AI,"*OBAM*",OBECaZSJaAM!Y:Y,E84)</f>
        <v>0</v>
      </c>
      <c r="K84" s="9">
        <f>(COUNTIFS(OBECaZSJaAM!AI:AI,"*POAM*",OBECaZSJaAM!Y:Y,E84))+(COUNTIFS(OBECaZSJaAM!AI:AI,"*OVMAM*",OBECaZSJaAM!Y:Y,E84))+(COUNTIFS(OBECaZSJaAM!AI:AI,"*SOCAM*",OBECaZSJaAM!Y:Y,E84))</f>
        <v>0</v>
      </c>
      <c r="L84" s="75" t="str" cm="1">
        <f t="array" ref="L84">IFERROR(IF(Q84=1,1024,(_xlfn.IFS(H84="150/50 pro OBAM/OVMAM/SOCAM/POAM",J84/2*150,H84="1/200 pro OBAM/OVMAM/SOCAM/POAM",J84/2*1024,H84="1/1 pro OBAM/OVMAM/SOCAM/POAM",J84/2*1024,H84="2/1 pro OBAM/OVMAM/SOCAM/POAM",J84/2*2048)*0.1)+((_xlfn.IFS(I84="150/50 pro OBAM/OVMAM/SOCAM/POAM",K84/2*150,I84="1/200 pro OBAM/OVMAM/SOCAM/POAM",K84/2*1024,I84="1/1 pro OBAM/OVMAM/SOCAM/POAM",K84/2*1024,I84="2/1 pro OBAM/OVMAM/SOCAM/POAM",K84/2*2048,I84="5/1 pro OVMAM/SOCAM/POAM",K84/2*5120)*0.1))),"")</f>
        <v/>
      </c>
      <c r="N84" s="75">
        <v>81</v>
      </c>
      <c r="O84" s="75" t="str">
        <f>IFERROR(VLOOKUP(N84,OBECaZSJaAM!I:O,7,0),"")</f>
        <v/>
      </c>
      <c r="Q84" s="9">
        <f t="shared" si="1"/>
        <v>0</v>
      </c>
    </row>
    <row r="85" spans="2:17" x14ac:dyDescent="0.25">
      <c r="B85" s="9">
        <v>82</v>
      </c>
      <c r="C85" s="9" t="str">
        <v/>
      </c>
      <c r="D85" s="9" t="str">
        <f>IFERROR(VLOOKUP(C85,Body!B:C,2,0),"")</f>
        <v/>
      </c>
      <c r="E85" s="9" t="str">
        <f>IFERROR(VLOOKUP(B85,OBECaZSJaAM!I:K,3,0),"")</f>
        <v/>
      </c>
      <c r="F85" s="9" t="str">
        <f>IFERROR(VLOOKUP(E85,zdroj!D:AJ,33,0),"")</f>
        <v/>
      </c>
      <c r="G85" s="9" t="str">
        <f>IFERROR(VLOOKUP(C85,Body!B:L,11,0),"")</f>
        <v/>
      </c>
      <c r="H85" s="5" t="str">
        <f>IFERROR(VLOOKUP(E85,OBECaZSJaAM!K:W,12,0),"")</f>
        <v/>
      </c>
      <c r="I85" s="5" t="str">
        <f>IFERROR(VLOOKUP(E85,OBECaZSJaAM!K:W,13,0),"")</f>
        <v/>
      </c>
      <c r="J85" s="9">
        <f>COUNTIFS(OBECaZSJaAM!AI:AI,"*OBAM*",OBECaZSJaAM!Y:Y,E85)</f>
        <v>0</v>
      </c>
      <c r="K85" s="9">
        <f>(COUNTIFS(OBECaZSJaAM!AI:AI,"*POAM*",OBECaZSJaAM!Y:Y,E85))+(COUNTIFS(OBECaZSJaAM!AI:AI,"*OVMAM*",OBECaZSJaAM!Y:Y,E85))+(COUNTIFS(OBECaZSJaAM!AI:AI,"*SOCAM*",OBECaZSJaAM!Y:Y,E85))</f>
        <v>0</v>
      </c>
      <c r="L85" s="75" t="str" cm="1">
        <f t="array" ref="L85">IFERROR(IF(Q85=1,1024,(_xlfn.IFS(H85="150/50 pro OBAM/OVMAM/SOCAM/POAM",J85/2*150,H85="1/200 pro OBAM/OVMAM/SOCAM/POAM",J85/2*1024,H85="1/1 pro OBAM/OVMAM/SOCAM/POAM",J85/2*1024,H85="2/1 pro OBAM/OVMAM/SOCAM/POAM",J85/2*2048)*0.1)+((_xlfn.IFS(I85="150/50 pro OBAM/OVMAM/SOCAM/POAM",K85/2*150,I85="1/200 pro OBAM/OVMAM/SOCAM/POAM",K85/2*1024,I85="1/1 pro OBAM/OVMAM/SOCAM/POAM",K85/2*1024,I85="2/1 pro OBAM/OVMAM/SOCAM/POAM",K85/2*2048,I85="5/1 pro OVMAM/SOCAM/POAM",K85/2*5120)*0.1))),"")</f>
        <v/>
      </c>
      <c r="N85" s="75">
        <v>82</v>
      </c>
      <c r="O85" s="75" t="str">
        <f>IFERROR(VLOOKUP(N85,OBECaZSJaAM!I:O,7,0),"")</f>
        <v/>
      </c>
      <c r="Q85" s="9">
        <f t="shared" si="1"/>
        <v>0</v>
      </c>
    </row>
    <row r="86" spans="2:17" x14ac:dyDescent="0.25">
      <c r="B86" s="9">
        <v>83</v>
      </c>
      <c r="C86" s="9" t="str">
        <v/>
      </c>
      <c r="D86" s="9" t="str">
        <f>IFERROR(VLOOKUP(C86,Body!B:C,2,0),"")</f>
        <v/>
      </c>
      <c r="E86" s="9" t="str">
        <f>IFERROR(VLOOKUP(B86,OBECaZSJaAM!I:K,3,0),"")</f>
        <v/>
      </c>
      <c r="F86" s="9" t="str">
        <f>IFERROR(VLOOKUP(E86,zdroj!D:AJ,33,0),"")</f>
        <v/>
      </c>
      <c r="G86" s="9" t="str">
        <f>IFERROR(VLOOKUP(C86,Body!B:L,11,0),"")</f>
        <v/>
      </c>
      <c r="H86" s="5" t="str">
        <f>IFERROR(VLOOKUP(E86,OBECaZSJaAM!K:W,12,0),"")</f>
        <v/>
      </c>
      <c r="I86" s="5" t="str">
        <f>IFERROR(VLOOKUP(E86,OBECaZSJaAM!K:W,13,0),"")</f>
        <v/>
      </c>
      <c r="J86" s="9">
        <f>COUNTIFS(OBECaZSJaAM!AI:AI,"*OBAM*",OBECaZSJaAM!Y:Y,E86)</f>
        <v>0</v>
      </c>
      <c r="K86" s="9">
        <f>(COUNTIFS(OBECaZSJaAM!AI:AI,"*POAM*",OBECaZSJaAM!Y:Y,E86))+(COUNTIFS(OBECaZSJaAM!AI:AI,"*OVMAM*",OBECaZSJaAM!Y:Y,E86))+(COUNTIFS(OBECaZSJaAM!AI:AI,"*SOCAM*",OBECaZSJaAM!Y:Y,E86))</f>
        <v>0</v>
      </c>
      <c r="L86" s="75" t="str" cm="1">
        <f t="array" ref="L86">IFERROR(IF(Q86=1,1024,(_xlfn.IFS(H86="150/50 pro OBAM/OVMAM/SOCAM/POAM",J86/2*150,H86="1/200 pro OBAM/OVMAM/SOCAM/POAM",J86/2*1024,H86="1/1 pro OBAM/OVMAM/SOCAM/POAM",J86/2*1024,H86="2/1 pro OBAM/OVMAM/SOCAM/POAM",J86/2*2048)*0.1)+((_xlfn.IFS(I86="150/50 pro OBAM/OVMAM/SOCAM/POAM",K86/2*150,I86="1/200 pro OBAM/OVMAM/SOCAM/POAM",K86/2*1024,I86="1/1 pro OBAM/OVMAM/SOCAM/POAM",K86/2*1024,I86="2/1 pro OBAM/OVMAM/SOCAM/POAM",K86/2*2048,I86="5/1 pro OVMAM/SOCAM/POAM",K86/2*5120)*0.1))),"")</f>
        <v/>
      </c>
      <c r="N86" s="75">
        <v>83</v>
      </c>
      <c r="O86" s="75" t="str">
        <f>IFERROR(VLOOKUP(N86,OBECaZSJaAM!I:O,7,0),"")</f>
        <v/>
      </c>
      <c r="Q86" s="9">
        <f t="shared" si="1"/>
        <v>0</v>
      </c>
    </row>
    <row r="87" spans="2:17" x14ac:dyDescent="0.25">
      <c r="B87" s="9">
        <v>84</v>
      </c>
      <c r="C87" s="9" t="str">
        <v/>
      </c>
      <c r="D87" s="9" t="str">
        <f>IFERROR(VLOOKUP(C87,Body!B:C,2,0),"")</f>
        <v/>
      </c>
      <c r="E87" s="9" t="str">
        <f>IFERROR(VLOOKUP(B87,OBECaZSJaAM!I:K,3,0),"")</f>
        <v/>
      </c>
      <c r="F87" s="9" t="str">
        <f>IFERROR(VLOOKUP(E87,zdroj!D:AJ,33,0),"")</f>
        <v/>
      </c>
      <c r="G87" s="9" t="str">
        <f>IFERROR(VLOOKUP(C87,Body!B:L,11,0),"")</f>
        <v/>
      </c>
      <c r="H87" s="5" t="str">
        <f>IFERROR(VLOOKUP(E87,OBECaZSJaAM!K:W,12,0),"")</f>
        <v/>
      </c>
      <c r="I87" s="5" t="str">
        <f>IFERROR(VLOOKUP(E87,OBECaZSJaAM!K:W,13,0),"")</f>
        <v/>
      </c>
      <c r="J87" s="9">
        <f>COUNTIFS(OBECaZSJaAM!AI:AI,"*OBAM*",OBECaZSJaAM!Y:Y,E87)</f>
        <v>0</v>
      </c>
      <c r="K87" s="9">
        <f>(COUNTIFS(OBECaZSJaAM!AI:AI,"*POAM*",OBECaZSJaAM!Y:Y,E87))+(COUNTIFS(OBECaZSJaAM!AI:AI,"*OVMAM*",OBECaZSJaAM!Y:Y,E87))+(COUNTIFS(OBECaZSJaAM!AI:AI,"*SOCAM*",OBECaZSJaAM!Y:Y,E87))</f>
        <v>0</v>
      </c>
      <c r="L87" s="75" t="str" cm="1">
        <f t="array" ref="L87">IFERROR(IF(Q87=1,1024,(_xlfn.IFS(H87="150/50 pro OBAM/OVMAM/SOCAM/POAM",J87/2*150,H87="1/200 pro OBAM/OVMAM/SOCAM/POAM",J87/2*1024,H87="1/1 pro OBAM/OVMAM/SOCAM/POAM",J87/2*1024,H87="2/1 pro OBAM/OVMAM/SOCAM/POAM",J87/2*2048)*0.1)+((_xlfn.IFS(I87="150/50 pro OBAM/OVMAM/SOCAM/POAM",K87/2*150,I87="1/200 pro OBAM/OVMAM/SOCAM/POAM",K87/2*1024,I87="1/1 pro OBAM/OVMAM/SOCAM/POAM",K87/2*1024,I87="2/1 pro OBAM/OVMAM/SOCAM/POAM",K87/2*2048,I87="5/1 pro OVMAM/SOCAM/POAM",K87/2*5120)*0.1))),"")</f>
        <v/>
      </c>
      <c r="N87" s="75">
        <v>84</v>
      </c>
      <c r="O87" s="75" t="str">
        <f>IFERROR(VLOOKUP(N87,OBECaZSJaAM!I:O,7,0),"")</f>
        <v/>
      </c>
      <c r="Q87" s="9">
        <f t="shared" si="1"/>
        <v>0</v>
      </c>
    </row>
    <row r="88" spans="2:17" x14ac:dyDescent="0.25">
      <c r="B88" s="9">
        <v>85</v>
      </c>
      <c r="C88" s="9" t="str">
        <v/>
      </c>
      <c r="D88" s="9" t="str">
        <f>IFERROR(VLOOKUP(C88,Body!B:C,2,0),"")</f>
        <v/>
      </c>
      <c r="E88" s="9" t="str">
        <f>IFERROR(VLOOKUP(B88,OBECaZSJaAM!I:K,3,0),"")</f>
        <v/>
      </c>
      <c r="F88" s="9" t="str">
        <f>IFERROR(VLOOKUP(E88,zdroj!D:AJ,33,0),"")</f>
        <v/>
      </c>
      <c r="G88" s="9" t="str">
        <f>IFERROR(VLOOKUP(C88,Body!B:L,11,0),"")</f>
        <v/>
      </c>
      <c r="H88" s="5" t="str">
        <f>IFERROR(VLOOKUP(E88,OBECaZSJaAM!K:W,12,0),"")</f>
        <v/>
      </c>
      <c r="I88" s="5" t="str">
        <f>IFERROR(VLOOKUP(E88,OBECaZSJaAM!K:W,13,0),"")</f>
        <v/>
      </c>
      <c r="J88" s="9">
        <f>COUNTIFS(OBECaZSJaAM!AI:AI,"*OBAM*",OBECaZSJaAM!Y:Y,E88)</f>
        <v>0</v>
      </c>
      <c r="K88" s="9">
        <f>(COUNTIFS(OBECaZSJaAM!AI:AI,"*POAM*",OBECaZSJaAM!Y:Y,E88))+(COUNTIFS(OBECaZSJaAM!AI:AI,"*OVMAM*",OBECaZSJaAM!Y:Y,E88))+(COUNTIFS(OBECaZSJaAM!AI:AI,"*SOCAM*",OBECaZSJaAM!Y:Y,E88))</f>
        <v>0</v>
      </c>
      <c r="L88" s="75" t="str" cm="1">
        <f t="array" ref="L88">IFERROR(IF(Q88=1,1024,(_xlfn.IFS(H88="150/50 pro OBAM/OVMAM/SOCAM/POAM",J88/2*150,H88="1/200 pro OBAM/OVMAM/SOCAM/POAM",J88/2*1024,H88="1/1 pro OBAM/OVMAM/SOCAM/POAM",J88/2*1024,H88="2/1 pro OBAM/OVMAM/SOCAM/POAM",J88/2*2048)*0.1)+((_xlfn.IFS(I88="150/50 pro OBAM/OVMAM/SOCAM/POAM",K88/2*150,I88="1/200 pro OBAM/OVMAM/SOCAM/POAM",K88/2*1024,I88="1/1 pro OBAM/OVMAM/SOCAM/POAM",K88/2*1024,I88="2/1 pro OBAM/OVMAM/SOCAM/POAM",K88/2*2048,I88="5/1 pro OVMAM/SOCAM/POAM",K88/2*5120)*0.1))),"")</f>
        <v/>
      </c>
      <c r="N88" s="75">
        <v>85</v>
      </c>
      <c r="O88" s="75" t="str">
        <f>IFERROR(VLOOKUP(N88,OBECaZSJaAM!I:O,7,0),"")</f>
        <v/>
      </c>
      <c r="Q88" s="9">
        <f t="shared" si="1"/>
        <v>0</v>
      </c>
    </row>
    <row r="89" spans="2:17" x14ac:dyDescent="0.25">
      <c r="B89" s="9">
        <v>86</v>
      </c>
      <c r="C89" s="9" t="str">
        <v/>
      </c>
      <c r="D89" s="9" t="str">
        <f>IFERROR(VLOOKUP(C89,Body!B:C,2,0),"")</f>
        <v/>
      </c>
      <c r="E89" s="9" t="str">
        <f>IFERROR(VLOOKUP(B89,OBECaZSJaAM!I:K,3,0),"")</f>
        <v/>
      </c>
      <c r="F89" s="9" t="str">
        <f>IFERROR(VLOOKUP(E89,zdroj!D:AJ,33,0),"")</f>
        <v/>
      </c>
      <c r="G89" s="9" t="str">
        <f>IFERROR(VLOOKUP(C89,Body!B:L,11,0),"")</f>
        <v/>
      </c>
      <c r="H89" s="5" t="str">
        <f>IFERROR(VLOOKUP(E89,OBECaZSJaAM!K:W,12,0),"")</f>
        <v/>
      </c>
      <c r="I89" s="5" t="str">
        <f>IFERROR(VLOOKUP(E89,OBECaZSJaAM!K:W,13,0),"")</f>
        <v/>
      </c>
      <c r="J89" s="9">
        <f>COUNTIFS(OBECaZSJaAM!AI:AI,"*OBAM*",OBECaZSJaAM!Y:Y,E89)</f>
        <v>0</v>
      </c>
      <c r="K89" s="9">
        <f>(COUNTIFS(OBECaZSJaAM!AI:AI,"*POAM*",OBECaZSJaAM!Y:Y,E89))+(COUNTIFS(OBECaZSJaAM!AI:AI,"*OVMAM*",OBECaZSJaAM!Y:Y,E89))+(COUNTIFS(OBECaZSJaAM!AI:AI,"*SOCAM*",OBECaZSJaAM!Y:Y,E89))</f>
        <v>0</v>
      </c>
      <c r="L89" s="75" t="str" cm="1">
        <f t="array" ref="L89">IFERROR(IF(Q89=1,1024,(_xlfn.IFS(H89="150/50 pro OBAM/OVMAM/SOCAM/POAM",J89/2*150,H89="1/200 pro OBAM/OVMAM/SOCAM/POAM",J89/2*1024,H89="1/1 pro OBAM/OVMAM/SOCAM/POAM",J89/2*1024,H89="2/1 pro OBAM/OVMAM/SOCAM/POAM",J89/2*2048)*0.1)+((_xlfn.IFS(I89="150/50 pro OBAM/OVMAM/SOCAM/POAM",K89/2*150,I89="1/200 pro OBAM/OVMAM/SOCAM/POAM",K89/2*1024,I89="1/1 pro OBAM/OVMAM/SOCAM/POAM",K89/2*1024,I89="2/1 pro OBAM/OVMAM/SOCAM/POAM",K89/2*2048,I89="5/1 pro OVMAM/SOCAM/POAM",K89/2*5120)*0.1))),"")</f>
        <v/>
      </c>
      <c r="N89" s="75">
        <v>86</v>
      </c>
      <c r="O89" s="75" t="str">
        <f>IFERROR(VLOOKUP(N89,OBECaZSJaAM!I:O,7,0),"")</f>
        <v/>
      </c>
      <c r="Q89" s="9">
        <f t="shared" si="1"/>
        <v>0</v>
      </c>
    </row>
    <row r="90" spans="2:17" x14ac:dyDescent="0.25">
      <c r="B90" s="9">
        <v>87</v>
      </c>
      <c r="C90" s="9" t="str">
        <v/>
      </c>
      <c r="D90" s="9" t="str">
        <f>IFERROR(VLOOKUP(C90,Body!B:C,2,0),"")</f>
        <v/>
      </c>
      <c r="E90" s="9" t="str">
        <f>IFERROR(VLOOKUP(B90,OBECaZSJaAM!I:K,3,0),"")</f>
        <v/>
      </c>
      <c r="F90" s="9" t="str">
        <f>IFERROR(VLOOKUP(E90,zdroj!D:AJ,33,0),"")</f>
        <v/>
      </c>
      <c r="G90" s="9" t="str">
        <f>IFERROR(VLOOKUP(C90,Body!B:L,11,0),"")</f>
        <v/>
      </c>
      <c r="H90" s="5" t="str">
        <f>IFERROR(VLOOKUP(E90,OBECaZSJaAM!K:W,12,0),"")</f>
        <v/>
      </c>
      <c r="I90" s="5" t="str">
        <f>IFERROR(VLOOKUP(E90,OBECaZSJaAM!K:W,13,0),"")</f>
        <v/>
      </c>
      <c r="J90" s="9">
        <f>COUNTIFS(OBECaZSJaAM!AI:AI,"*OBAM*",OBECaZSJaAM!Y:Y,E90)</f>
        <v>0</v>
      </c>
      <c r="K90" s="9">
        <f>(COUNTIFS(OBECaZSJaAM!AI:AI,"*POAM*",OBECaZSJaAM!Y:Y,E90))+(COUNTIFS(OBECaZSJaAM!AI:AI,"*OVMAM*",OBECaZSJaAM!Y:Y,E90))+(COUNTIFS(OBECaZSJaAM!AI:AI,"*SOCAM*",OBECaZSJaAM!Y:Y,E90))</f>
        <v>0</v>
      </c>
      <c r="L90" s="75" t="str" cm="1">
        <f t="array" ref="L90">IFERROR(IF(Q90=1,1024,(_xlfn.IFS(H90="150/50 pro OBAM/OVMAM/SOCAM/POAM",J90/2*150,H90="1/200 pro OBAM/OVMAM/SOCAM/POAM",J90/2*1024,H90="1/1 pro OBAM/OVMAM/SOCAM/POAM",J90/2*1024,H90="2/1 pro OBAM/OVMAM/SOCAM/POAM",J90/2*2048)*0.1)+((_xlfn.IFS(I90="150/50 pro OBAM/OVMAM/SOCAM/POAM",K90/2*150,I90="1/200 pro OBAM/OVMAM/SOCAM/POAM",K90/2*1024,I90="1/1 pro OBAM/OVMAM/SOCAM/POAM",K90/2*1024,I90="2/1 pro OBAM/OVMAM/SOCAM/POAM",K90/2*2048,I90="5/1 pro OVMAM/SOCAM/POAM",K90/2*5120)*0.1))),"")</f>
        <v/>
      </c>
      <c r="N90" s="75">
        <v>87</v>
      </c>
      <c r="O90" s="75" t="str">
        <f>IFERROR(VLOOKUP(N90,OBECaZSJaAM!I:O,7,0),"")</f>
        <v/>
      </c>
      <c r="Q90" s="9">
        <f t="shared" si="1"/>
        <v>0</v>
      </c>
    </row>
    <row r="91" spans="2:17" x14ac:dyDescent="0.25">
      <c r="B91" s="9">
        <v>88</v>
      </c>
      <c r="C91" s="9" t="str">
        <v/>
      </c>
      <c r="D91" s="9" t="str">
        <f>IFERROR(VLOOKUP(C91,Body!B:C,2,0),"")</f>
        <v/>
      </c>
      <c r="E91" s="9" t="str">
        <f>IFERROR(VLOOKUP(B91,OBECaZSJaAM!I:K,3,0),"")</f>
        <v/>
      </c>
      <c r="F91" s="9" t="str">
        <f>IFERROR(VLOOKUP(E91,zdroj!D:AJ,33,0),"")</f>
        <v/>
      </c>
      <c r="G91" s="9" t="str">
        <f>IFERROR(VLOOKUP(C91,Body!B:L,11,0),"")</f>
        <v/>
      </c>
      <c r="H91" s="5" t="str">
        <f>IFERROR(VLOOKUP(E91,OBECaZSJaAM!K:W,12,0),"")</f>
        <v/>
      </c>
      <c r="I91" s="5" t="str">
        <f>IFERROR(VLOOKUP(E91,OBECaZSJaAM!K:W,13,0),"")</f>
        <v/>
      </c>
      <c r="J91" s="9">
        <f>COUNTIFS(OBECaZSJaAM!AI:AI,"*OBAM*",OBECaZSJaAM!Y:Y,E91)</f>
        <v>0</v>
      </c>
      <c r="K91" s="9">
        <f>(COUNTIFS(OBECaZSJaAM!AI:AI,"*POAM*",OBECaZSJaAM!Y:Y,E91))+(COUNTIFS(OBECaZSJaAM!AI:AI,"*OVMAM*",OBECaZSJaAM!Y:Y,E91))+(COUNTIFS(OBECaZSJaAM!AI:AI,"*SOCAM*",OBECaZSJaAM!Y:Y,E91))</f>
        <v>0</v>
      </c>
      <c r="L91" s="75" t="str" cm="1">
        <f t="array" ref="L91">IFERROR(IF(Q91=1,1024,(_xlfn.IFS(H91="150/50 pro OBAM/OVMAM/SOCAM/POAM",J91/2*150,H91="1/200 pro OBAM/OVMAM/SOCAM/POAM",J91/2*1024,H91="1/1 pro OBAM/OVMAM/SOCAM/POAM",J91/2*1024,H91="2/1 pro OBAM/OVMAM/SOCAM/POAM",J91/2*2048)*0.1)+((_xlfn.IFS(I91="150/50 pro OBAM/OVMAM/SOCAM/POAM",K91/2*150,I91="1/200 pro OBAM/OVMAM/SOCAM/POAM",K91/2*1024,I91="1/1 pro OBAM/OVMAM/SOCAM/POAM",K91/2*1024,I91="2/1 pro OBAM/OVMAM/SOCAM/POAM",K91/2*2048,I91="5/1 pro OVMAM/SOCAM/POAM",K91/2*5120)*0.1))),"")</f>
        <v/>
      </c>
      <c r="N91" s="75">
        <v>88</v>
      </c>
      <c r="O91" s="75" t="str">
        <f>IFERROR(VLOOKUP(N91,OBECaZSJaAM!I:O,7,0),"")</f>
        <v/>
      </c>
      <c r="Q91" s="9">
        <f t="shared" si="1"/>
        <v>0</v>
      </c>
    </row>
    <row r="92" spans="2:17" x14ac:dyDescent="0.25">
      <c r="B92" s="9">
        <v>89</v>
      </c>
      <c r="C92" s="9" t="str">
        <v/>
      </c>
      <c r="D92" s="9" t="str">
        <f>IFERROR(VLOOKUP(C92,Body!B:C,2,0),"")</f>
        <v/>
      </c>
      <c r="E92" s="9" t="str">
        <f>IFERROR(VLOOKUP(B92,OBECaZSJaAM!I:K,3,0),"")</f>
        <v/>
      </c>
      <c r="F92" s="9" t="str">
        <f>IFERROR(VLOOKUP(E92,zdroj!D:AJ,33,0),"")</f>
        <v/>
      </c>
      <c r="G92" s="9" t="str">
        <f>IFERROR(VLOOKUP(C92,Body!B:L,11,0),"")</f>
        <v/>
      </c>
      <c r="H92" s="5" t="str">
        <f>IFERROR(VLOOKUP(E92,OBECaZSJaAM!K:W,12,0),"")</f>
        <v/>
      </c>
      <c r="I92" s="5" t="str">
        <f>IFERROR(VLOOKUP(E92,OBECaZSJaAM!K:W,13,0),"")</f>
        <v/>
      </c>
      <c r="J92" s="9">
        <f>COUNTIFS(OBECaZSJaAM!AI:AI,"*OBAM*",OBECaZSJaAM!Y:Y,E92)</f>
        <v>0</v>
      </c>
      <c r="K92" s="9">
        <f>(COUNTIFS(OBECaZSJaAM!AI:AI,"*POAM*",OBECaZSJaAM!Y:Y,E92))+(COUNTIFS(OBECaZSJaAM!AI:AI,"*OVMAM*",OBECaZSJaAM!Y:Y,E92))+(COUNTIFS(OBECaZSJaAM!AI:AI,"*SOCAM*",OBECaZSJaAM!Y:Y,E92))</f>
        <v>0</v>
      </c>
      <c r="L92" s="75" t="str" cm="1">
        <f t="array" ref="L92">IFERROR(IF(Q92=1,1024,(_xlfn.IFS(H92="150/50 pro OBAM/OVMAM/SOCAM/POAM",J92/2*150,H92="1/200 pro OBAM/OVMAM/SOCAM/POAM",J92/2*1024,H92="1/1 pro OBAM/OVMAM/SOCAM/POAM",J92/2*1024,H92="2/1 pro OBAM/OVMAM/SOCAM/POAM",J92/2*2048)*0.1)+((_xlfn.IFS(I92="150/50 pro OBAM/OVMAM/SOCAM/POAM",K92/2*150,I92="1/200 pro OBAM/OVMAM/SOCAM/POAM",K92/2*1024,I92="1/1 pro OBAM/OVMAM/SOCAM/POAM",K92/2*1024,I92="2/1 pro OBAM/OVMAM/SOCAM/POAM",K92/2*2048,I92="5/1 pro OVMAM/SOCAM/POAM",K92/2*5120)*0.1))),"")</f>
        <v/>
      </c>
      <c r="N92" s="75">
        <v>89</v>
      </c>
      <c r="O92" s="75" t="str">
        <f>IFERROR(VLOOKUP(N92,OBECaZSJaAM!I:O,7,0),"")</f>
        <v/>
      </c>
      <c r="Q92" s="9">
        <f t="shared" si="1"/>
        <v>0</v>
      </c>
    </row>
    <row r="93" spans="2:17" x14ac:dyDescent="0.25">
      <c r="B93" s="9">
        <v>90</v>
      </c>
      <c r="C93" s="9" t="str">
        <v/>
      </c>
      <c r="D93" s="9" t="str">
        <f>IFERROR(VLOOKUP(C93,Body!B:C,2,0),"")</f>
        <v/>
      </c>
      <c r="E93" s="9" t="str">
        <f>IFERROR(VLOOKUP(B93,OBECaZSJaAM!I:K,3,0),"")</f>
        <v/>
      </c>
      <c r="F93" s="9" t="str">
        <f>IFERROR(VLOOKUP(E93,zdroj!D:AJ,33,0),"")</f>
        <v/>
      </c>
      <c r="G93" s="9" t="str">
        <f>IFERROR(VLOOKUP(C93,Body!B:L,11,0),"")</f>
        <v/>
      </c>
      <c r="H93" s="5" t="str">
        <f>IFERROR(VLOOKUP(E93,OBECaZSJaAM!K:W,12,0),"")</f>
        <v/>
      </c>
      <c r="I93" s="5" t="str">
        <f>IFERROR(VLOOKUP(E93,OBECaZSJaAM!K:W,13,0),"")</f>
        <v/>
      </c>
      <c r="J93" s="9">
        <f>COUNTIFS(OBECaZSJaAM!AI:AI,"*OBAM*",OBECaZSJaAM!Y:Y,E93)</f>
        <v>0</v>
      </c>
      <c r="K93" s="9">
        <f>(COUNTIFS(OBECaZSJaAM!AI:AI,"*POAM*",OBECaZSJaAM!Y:Y,E93))+(COUNTIFS(OBECaZSJaAM!AI:AI,"*OVMAM*",OBECaZSJaAM!Y:Y,E93))+(COUNTIFS(OBECaZSJaAM!AI:AI,"*SOCAM*",OBECaZSJaAM!Y:Y,E93))</f>
        <v>0</v>
      </c>
      <c r="L93" s="75" t="str" cm="1">
        <f t="array" ref="L93">IFERROR(IF(Q93=1,1024,(_xlfn.IFS(H93="150/50 pro OBAM/OVMAM/SOCAM/POAM",J93/2*150,H93="1/200 pro OBAM/OVMAM/SOCAM/POAM",J93/2*1024,H93="1/1 pro OBAM/OVMAM/SOCAM/POAM",J93/2*1024,H93="2/1 pro OBAM/OVMAM/SOCAM/POAM",J93/2*2048)*0.1)+((_xlfn.IFS(I93="150/50 pro OBAM/OVMAM/SOCAM/POAM",K93/2*150,I93="1/200 pro OBAM/OVMAM/SOCAM/POAM",K93/2*1024,I93="1/1 pro OBAM/OVMAM/SOCAM/POAM",K93/2*1024,I93="2/1 pro OBAM/OVMAM/SOCAM/POAM",K93/2*2048,I93="5/1 pro OVMAM/SOCAM/POAM",K93/2*5120)*0.1))),"")</f>
        <v/>
      </c>
      <c r="N93" s="75">
        <v>90</v>
      </c>
      <c r="O93" s="75" t="str">
        <f>IFERROR(VLOOKUP(N93,OBECaZSJaAM!I:O,7,0),"")</f>
        <v/>
      </c>
      <c r="Q93" s="9">
        <f t="shared" si="1"/>
        <v>0</v>
      </c>
    </row>
    <row r="94" spans="2:17" x14ac:dyDescent="0.25">
      <c r="B94" s="9">
        <v>91</v>
      </c>
      <c r="C94" s="9" t="str">
        <v/>
      </c>
      <c r="D94" s="9" t="str">
        <f>IFERROR(VLOOKUP(C94,Body!B:C,2,0),"")</f>
        <v/>
      </c>
      <c r="E94" s="9" t="str">
        <f>IFERROR(VLOOKUP(B94,OBECaZSJaAM!I:K,3,0),"")</f>
        <v/>
      </c>
      <c r="F94" s="9" t="str">
        <f>IFERROR(VLOOKUP(E94,zdroj!D:AJ,33,0),"")</f>
        <v/>
      </c>
      <c r="G94" s="9" t="str">
        <f>IFERROR(VLOOKUP(C94,Body!B:L,11,0),"")</f>
        <v/>
      </c>
      <c r="H94" s="5" t="str">
        <f>IFERROR(VLOOKUP(E94,OBECaZSJaAM!K:W,12,0),"")</f>
        <v/>
      </c>
      <c r="I94" s="5" t="str">
        <f>IFERROR(VLOOKUP(E94,OBECaZSJaAM!K:W,13,0),"")</f>
        <v/>
      </c>
      <c r="J94" s="9">
        <f>COUNTIFS(OBECaZSJaAM!AI:AI,"*OBAM*",OBECaZSJaAM!Y:Y,E94)</f>
        <v>0</v>
      </c>
      <c r="K94" s="9">
        <f>(COUNTIFS(OBECaZSJaAM!AI:AI,"*POAM*",OBECaZSJaAM!Y:Y,E94))+(COUNTIFS(OBECaZSJaAM!AI:AI,"*OVMAM*",OBECaZSJaAM!Y:Y,E94))+(COUNTIFS(OBECaZSJaAM!AI:AI,"*SOCAM*",OBECaZSJaAM!Y:Y,E94))</f>
        <v>0</v>
      </c>
      <c r="L94" s="75" t="str" cm="1">
        <f t="array" ref="L94">IFERROR(IF(Q94=1,1024,(_xlfn.IFS(H94="150/50 pro OBAM/OVMAM/SOCAM/POAM",J94/2*150,H94="1/200 pro OBAM/OVMAM/SOCAM/POAM",J94/2*1024,H94="1/1 pro OBAM/OVMAM/SOCAM/POAM",J94/2*1024,H94="2/1 pro OBAM/OVMAM/SOCAM/POAM",J94/2*2048)*0.1)+((_xlfn.IFS(I94="150/50 pro OBAM/OVMAM/SOCAM/POAM",K94/2*150,I94="1/200 pro OBAM/OVMAM/SOCAM/POAM",K94/2*1024,I94="1/1 pro OBAM/OVMAM/SOCAM/POAM",K94/2*1024,I94="2/1 pro OBAM/OVMAM/SOCAM/POAM",K94/2*2048,I94="5/1 pro OVMAM/SOCAM/POAM",K94/2*5120)*0.1))),"")</f>
        <v/>
      </c>
      <c r="N94" s="75">
        <v>91</v>
      </c>
      <c r="O94" s="75" t="str">
        <f>IFERROR(VLOOKUP(N94,OBECaZSJaAM!I:O,7,0),"")</f>
        <v/>
      </c>
      <c r="Q94" s="9">
        <f t="shared" si="1"/>
        <v>0</v>
      </c>
    </row>
    <row r="95" spans="2:17" x14ac:dyDescent="0.25">
      <c r="B95" s="9">
        <v>92</v>
      </c>
      <c r="C95" s="9" t="str">
        <v/>
      </c>
      <c r="D95" s="9" t="str">
        <f>IFERROR(VLOOKUP(C95,Body!B:C,2,0),"")</f>
        <v/>
      </c>
      <c r="E95" s="9" t="str">
        <f>IFERROR(VLOOKUP(B95,OBECaZSJaAM!I:K,3,0),"")</f>
        <v/>
      </c>
      <c r="F95" s="9" t="str">
        <f>IFERROR(VLOOKUP(E95,zdroj!D:AJ,33,0),"")</f>
        <v/>
      </c>
      <c r="G95" s="9" t="str">
        <f>IFERROR(VLOOKUP(C95,Body!B:L,11,0),"")</f>
        <v/>
      </c>
      <c r="H95" s="5" t="str">
        <f>IFERROR(VLOOKUP(E95,OBECaZSJaAM!K:W,12,0),"")</f>
        <v/>
      </c>
      <c r="I95" s="5" t="str">
        <f>IFERROR(VLOOKUP(E95,OBECaZSJaAM!K:W,13,0),"")</f>
        <v/>
      </c>
      <c r="J95" s="9">
        <f>COUNTIFS(OBECaZSJaAM!AI:AI,"*OBAM*",OBECaZSJaAM!Y:Y,E95)</f>
        <v>0</v>
      </c>
      <c r="K95" s="9">
        <f>(COUNTIFS(OBECaZSJaAM!AI:AI,"*POAM*",OBECaZSJaAM!Y:Y,E95))+(COUNTIFS(OBECaZSJaAM!AI:AI,"*OVMAM*",OBECaZSJaAM!Y:Y,E95))+(COUNTIFS(OBECaZSJaAM!AI:AI,"*SOCAM*",OBECaZSJaAM!Y:Y,E95))</f>
        <v>0</v>
      </c>
      <c r="L95" s="75" t="str" cm="1">
        <f t="array" ref="L95">IFERROR(IF(Q95=1,1024,(_xlfn.IFS(H95="150/50 pro OBAM/OVMAM/SOCAM/POAM",J95/2*150,H95="1/200 pro OBAM/OVMAM/SOCAM/POAM",J95/2*1024,H95="1/1 pro OBAM/OVMAM/SOCAM/POAM",J95/2*1024,H95="2/1 pro OBAM/OVMAM/SOCAM/POAM",J95/2*2048)*0.1)+((_xlfn.IFS(I95="150/50 pro OBAM/OVMAM/SOCAM/POAM",K95/2*150,I95="1/200 pro OBAM/OVMAM/SOCAM/POAM",K95/2*1024,I95="1/1 pro OBAM/OVMAM/SOCAM/POAM",K95/2*1024,I95="2/1 pro OBAM/OVMAM/SOCAM/POAM",K95/2*2048,I95="5/1 pro OVMAM/SOCAM/POAM",K95/2*5120)*0.1))),"")</f>
        <v/>
      </c>
      <c r="N95" s="75">
        <v>92</v>
      </c>
      <c r="O95" s="75" t="str">
        <f>IFERROR(VLOOKUP(N95,OBECaZSJaAM!I:O,7,0),"")</f>
        <v/>
      </c>
      <c r="Q95" s="9">
        <f t="shared" si="1"/>
        <v>0</v>
      </c>
    </row>
    <row r="96" spans="2:17" x14ac:dyDescent="0.25">
      <c r="B96" s="9">
        <v>93</v>
      </c>
      <c r="C96" s="9" t="str">
        <v/>
      </c>
      <c r="D96" s="9" t="str">
        <f>IFERROR(VLOOKUP(C96,Body!B:C,2,0),"")</f>
        <v/>
      </c>
      <c r="E96" s="9" t="str">
        <f>IFERROR(VLOOKUP(B96,OBECaZSJaAM!I:K,3,0),"")</f>
        <v/>
      </c>
      <c r="F96" s="9" t="str">
        <f>IFERROR(VLOOKUP(E96,zdroj!D:AJ,33,0),"")</f>
        <v/>
      </c>
      <c r="G96" s="9" t="str">
        <f>IFERROR(VLOOKUP(C96,Body!B:L,11,0),"")</f>
        <v/>
      </c>
      <c r="H96" s="5" t="str">
        <f>IFERROR(VLOOKUP(E96,OBECaZSJaAM!K:W,12,0),"")</f>
        <v/>
      </c>
      <c r="I96" s="5" t="str">
        <f>IFERROR(VLOOKUP(E96,OBECaZSJaAM!K:W,13,0),"")</f>
        <v/>
      </c>
      <c r="J96" s="9">
        <f>COUNTIFS(OBECaZSJaAM!AI:AI,"*OBAM*",OBECaZSJaAM!Y:Y,E96)</f>
        <v>0</v>
      </c>
      <c r="K96" s="9">
        <f>(COUNTIFS(OBECaZSJaAM!AI:AI,"*POAM*",OBECaZSJaAM!Y:Y,E96))+(COUNTIFS(OBECaZSJaAM!AI:AI,"*OVMAM*",OBECaZSJaAM!Y:Y,E96))+(COUNTIFS(OBECaZSJaAM!AI:AI,"*SOCAM*",OBECaZSJaAM!Y:Y,E96))</f>
        <v>0</v>
      </c>
      <c r="L96" s="75" t="str" cm="1">
        <f t="array" ref="L96">IFERROR(IF(Q96=1,1024,(_xlfn.IFS(H96="150/50 pro OBAM/OVMAM/SOCAM/POAM",J96/2*150,H96="1/200 pro OBAM/OVMAM/SOCAM/POAM",J96/2*1024,H96="1/1 pro OBAM/OVMAM/SOCAM/POAM",J96/2*1024,H96="2/1 pro OBAM/OVMAM/SOCAM/POAM",J96/2*2048)*0.1)+((_xlfn.IFS(I96="150/50 pro OBAM/OVMAM/SOCAM/POAM",K96/2*150,I96="1/200 pro OBAM/OVMAM/SOCAM/POAM",K96/2*1024,I96="1/1 pro OBAM/OVMAM/SOCAM/POAM",K96/2*1024,I96="2/1 pro OBAM/OVMAM/SOCAM/POAM",K96/2*2048,I96="5/1 pro OVMAM/SOCAM/POAM",K96/2*5120)*0.1))),"")</f>
        <v/>
      </c>
      <c r="N96" s="75">
        <v>93</v>
      </c>
      <c r="O96" s="75" t="str">
        <f>IFERROR(VLOOKUP(N96,OBECaZSJaAM!I:O,7,0),"")</f>
        <v/>
      </c>
      <c r="Q96" s="9">
        <f t="shared" si="1"/>
        <v>0</v>
      </c>
    </row>
    <row r="97" spans="2:17" x14ac:dyDescent="0.25">
      <c r="B97" s="9">
        <v>94</v>
      </c>
      <c r="C97" s="9" t="str">
        <v/>
      </c>
      <c r="D97" s="9" t="str">
        <f>IFERROR(VLOOKUP(C97,Body!B:C,2,0),"")</f>
        <v/>
      </c>
      <c r="E97" s="9" t="str">
        <f>IFERROR(VLOOKUP(B97,OBECaZSJaAM!I:K,3,0),"")</f>
        <v/>
      </c>
      <c r="F97" s="9" t="str">
        <f>IFERROR(VLOOKUP(E97,zdroj!D:AJ,33,0),"")</f>
        <v/>
      </c>
      <c r="G97" s="9" t="str">
        <f>IFERROR(VLOOKUP(C97,Body!B:L,11,0),"")</f>
        <v/>
      </c>
      <c r="H97" s="5" t="str">
        <f>IFERROR(VLOOKUP(E97,OBECaZSJaAM!K:W,12,0),"")</f>
        <v/>
      </c>
      <c r="I97" s="5" t="str">
        <f>IFERROR(VLOOKUP(E97,OBECaZSJaAM!K:W,13,0),"")</f>
        <v/>
      </c>
      <c r="J97" s="9">
        <f>COUNTIFS(OBECaZSJaAM!AI:AI,"*OBAM*",OBECaZSJaAM!Y:Y,E97)</f>
        <v>0</v>
      </c>
      <c r="K97" s="9">
        <f>(COUNTIFS(OBECaZSJaAM!AI:AI,"*POAM*",OBECaZSJaAM!Y:Y,E97))+(COUNTIFS(OBECaZSJaAM!AI:AI,"*OVMAM*",OBECaZSJaAM!Y:Y,E97))+(COUNTIFS(OBECaZSJaAM!AI:AI,"*SOCAM*",OBECaZSJaAM!Y:Y,E97))</f>
        <v>0</v>
      </c>
      <c r="L97" s="75" t="str" cm="1">
        <f t="array" ref="L97">IFERROR(IF(Q97=1,1024,(_xlfn.IFS(H97="150/50 pro OBAM/OVMAM/SOCAM/POAM",J97/2*150,H97="1/200 pro OBAM/OVMAM/SOCAM/POAM",J97/2*1024,H97="1/1 pro OBAM/OVMAM/SOCAM/POAM",J97/2*1024,H97="2/1 pro OBAM/OVMAM/SOCAM/POAM",J97/2*2048)*0.1)+((_xlfn.IFS(I97="150/50 pro OBAM/OVMAM/SOCAM/POAM",K97/2*150,I97="1/200 pro OBAM/OVMAM/SOCAM/POAM",K97/2*1024,I97="1/1 pro OBAM/OVMAM/SOCAM/POAM",K97/2*1024,I97="2/1 pro OBAM/OVMAM/SOCAM/POAM",K97/2*2048,I97="5/1 pro OVMAM/SOCAM/POAM",K97/2*5120)*0.1))),"")</f>
        <v/>
      </c>
      <c r="N97" s="75">
        <v>94</v>
      </c>
      <c r="O97" s="75" t="str">
        <f>IFERROR(VLOOKUP(N97,OBECaZSJaAM!I:O,7,0),"")</f>
        <v/>
      </c>
      <c r="Q97" s="9">
        <f t="shared" si="1"/>
        <v>0</v>
      </c>
    </row>
    <row r="98" spans="2:17" x14ac:dyDescent="0.25">
      <c r="B98" s="9">
        <v>95</v>
      </c>
      <c r="C98" s="9" t="str">
        <v/>
      </c>
      <c r="D98" s="9" t="str">
        <f>IFERROR(VLOOKUP(C98,Body!B:C,2,0),"")</f>
        <v/>
      </c>
      <c r="E98" s="9" t="str">
        <f>IFERROR(VLOOKUP(B98,OBECaZSJaAM!I:K,3,0),"")</f>
        <v/>
      </c>
      <c r="F98" s="9" t="str">
        <f>IFERROR(VLOOKUP(E98,zdroj!D:AJ,33,0),"")</f>
        <v/>
      </c>
      <c r="G98" s="9" t="str">
        <f>IFERROR(VLOOKUP(C98,Body!B:L,11,0),"")</f>
        <v/>
      </c>
      <c r="H98" s="5" t="str">
        <f>IFERROR(VLOOKUP(E98,OBECaZSJaAM!K:W,12,0),"")</f>
        <v/>
      </c>
      <c r="I98" s="5" t="str">
        <f>IFERROR(VLOOKUP(E98,OBECaZSJaAM!K:W,13,0),"")</f>
        <v/>
      </c>
      <c r="J98" s="9">
        <f>COUNTIFS(OBECaZSJaAM!AI:AI,"*OBAM*",OBECaZSJaAM!Y:Y,E98)</f>
        <v>0</v>
      </c>
      <c r="K98" s="9">
        <f>(COUNTIFS(OBECaZSJaAM!AI:AI,"*POAM*",OBECaZSJaAM!Y:Y,E98))+(COUNTIFS(OBECaZSJaAM!AI:AI,"*OVMAM*",OBECaZSJaAM!Y:Y,E98))+(COUNTIFS(OBECaZSJaAM!AI:AI,"*SOCAM*",OBECaZSJaAM!Y:Y,E98))</f>
        <v>0</v>
      </c>
      <c r="L98" s="75" t="str" cm="1">
        <f t="array" ref="L98">IFERROR(IF(Q98=1,1024,(_xlfn.IFS(H98="150/50 pro OBAM/OVMAM/SOCAM/POAM",J98/2*150,H98="1/200 pro OBAM/OVMAM/SOCAM/POAM",J98/2*1024,H98="1/1 pro OBAM/OVMAM/SOCAM/POAM",J98/2*1024,H98="2/1 pro OBAM/OVMAM/SOCAM/POAM",J98/2*2048)*0.1)+((_xlfn.IFS(I98="150/50 pro OBAM/OVMAM/SOCAM/POAM",K98/2*150,I98="1/200 pro OBAM/OVMAM/SOCAM/POAM",K98/2*1024,I98="1/1 pro OBAM/OVMAM/SOCAM/POAM",K98/2*1024,I98="2/1 pro OBAM/OVMAM/SOCAM/POAM",K98/2*2048,I98="5/1 pro OVMAM/SOCAM/POAM",K98/2*5120)*0.1))),"")</f>
        <v/>
      </c>
      <c r="N98" s="75">
        <v>95</v>
      </c>
      <c r="O98" s="75" t="str">
        <f>IFERROR(VLOOKUP(N98,OBECaZSJaAM!I:O,7,0),"")</f>
        <v/>
      </c>
      <c r="Q98" s="9">
        <f t="shared" si="1"/>
        <v>0</v>
      </c>
    </row>
    <row r="99" spans="2:17" x14ac:dyDescent="0.25">
      <c r="B99" s="9">
        <v>96</v>
      </c>
      <c r="C99" s="9" t="str">
        <v/>
      </c>
      <c r="D99" s="9" t="str">
        <f>IFERROR(VLOOKUP(C99,Body!B:C,2,0),"")</f>
        <v/>
      </c>
      <c r="E99" s="9" t="str">
        <f>IFERROR(VLOOKUP(B99,OBECaZSJaAM!I:K,3,0),"")</f>
        <v/>
      </c>
      <c r="F99" s="9" t="str">
        <f>IFERROR(VLOOKUP(E99,zdroj!D:AJ,33,0),"")</f>
        <v/>
      </c>
      <c r="G99" s="9" t="str">
        <f>IFERROR(VLOOKUP(C99,Body!B:L,11,0),"")</f>
        <v/>
      </c>
      <c r="H99" s="5" t="str">
        <f>IFERROR(VLOOKUP(E99,OBECaZSJaAM!K:W,12,0),"")</f>
        <v/>
      </c>
      <c r="I99" s="5" t="str">
        <f>IFERROR(VLOOKUP(E99,OBECaZSJaAM!K:W,13,0),"")</f>
        <v/>
      </c>
      <c r="J99" s="9">
        <f>COUNTIFS(OBECaZSJaAM!AI:AI,"*OBAM*",OBECaZSJaAM!Y:Y,E99)</f>
        <v>0</v>
      </c>
      <c r="K99" s="9">
        <f>(COUNTIFS(OBECaZSJaAM!AI:AI,"*POAM*",OBECaZSJaAM!Y:Y,E99))+(COUNTIFS(OBECaZSJaAM!AI:AI,"*OVMAM*",OBECaZSJaAM!Y:Y,E99))+(COUNTIFS(OBECaZSJaAM!AI:AI,"*SOCAM*",OBECaZSJaAM!Y:Y,E99))</f>
        <v>0</v>
      </c>
      <c r="L99" s="75" t="str" cm="1">
        <f t="array" ref="L99">IFERROR(IF(Q99=1,1024,(_xlfn.IFS(H99="150/50 pro OBAM/OVMAM/SOCAM/POAM",J99/2*150,H99="1/200 pro OBAM/OVMAM/SOCAM/POAM",J99/2*1024,H99="1/1 pro OBAM/OVMAM/SOCAM/POAM",J99/2*1024,H99="2/1 pro OBAM/OVMAM/SOCAM/POAM",J99/2*2048)*0.1)+((_xlfn.IFS(I99="150/50 pro OBAM/OVMAM/SOCAM/POAM",K99/2*150,I99="1/200 pro OBAM/OVMAM/SOCAM/POAM",K99/2*1024,I99="1/1 pro OBAM/OVMAM/SOCAM/POAM",K99/2*1024,I99="2/1 pro OBAM/OVMAM/SOCAM/POAM",K99/2*2048,I99="5/1 pro OVMAM/SOCAM/POAM",K99/2*5120)*0.1))),"")</f>
        <v/>
      </c>
      <c r="N99" s="75">
        <v>96</v>
      </c>
      <c r="O99" s="75" t="str">
        <f>IFERROR(VLOOKUP(N99,OBECaZSJaAM!I:O,7,0),"")</f>
        <v/>
      </c>
      <c r="Q99" s="9">
        <f t="shared" si="1"/>
        <v>0</v>
      </c>
    </row>
    <row r="100" spans="2:17" x14ac:dyDescent="0.25">
      <c r="B100" s="9">
        <v>97</v>
      </c>
      <c r="C100" s="9" t="str">
        <v/>
      </c>
      <c r="D100" s="9" t="str">
        <f>IFERROR(VLOOKUP(C100,Body!B:C,2,0),"")</f>
        <v/>
      </c>
      <c r="E100" s="9" t="str">
        <f>IFERROR(VLOOKUP(B100,OBECaZSJaAM!I:K,3,0),"")</f>
        <v/>
      </c>
      <c r="F100" s="9" t="str">
        <f>IFERROR(VLOOKUP(E100,zdroj!D:AJ,33,0),"")</f>
        <v/>
      </c>
      <c r="G100" s="9" t="str">
        <f>IFERROR(VLOOKUP(C100,Body!B:L,11,0),"")</f>
        <v/>
      </c>
      <c r="H100" s="5" t="str">
        <f>IFERROR(VLOOKUP(E100,OBECaZSJaAM!K:W,12,0),"")</f>
        <v/>
      </c>
      <c r="I100" s="5" t="str">
        <f>IFERROR(VLOOKUP(E100,OBECaZSJaAM!K:W,13,0),"")</f>
        <v/>
      </c>
      <c r="J100" s="9">
        <f>COUNTIFS(OBECaZSJaAM!AI:AI,"*OBAM*",OBECaZSJaAM!Y:Y,E100)</f>
        <v>0</v>
      </c>
      <c r="K100" s="9">
        <f>(COUNTIFS(OBECaZSJaAM!AI:AI,"*POAM*",OBECaZSJaAM!Y:Y,E100))+(COUNTIFS(OBECaZSJaAM!AI:AI,"*OVMAM*",OBECaZSJaAM!Y:Y,E100))+(COUNTIFS(OBECaZSJaAM!AI:AI,"*SOCAM*",OBECaZSJaAM!Y:Y,E100))</f>
        <v>0</v>
      </c>
      <c r="L100" s="75" t="str" cm="1">
        <f t="array" ref="L100">IFERROR(IF(Q100=1,1024,(_xlfn.IFS(H100="150/50 pro OBAM/OVMAM/SOCAM/POAM",J100/2*150,H100="1/200 pro OBAM/OVMAM/SOCAM/POAM",J100/2*1024,H100="1/1 pro OBAM/OVMAM/SOCAM/POAM",J100/2*1024,H100="2/1 pro OBAM/OVMAM/SOCAM/POAM",J100/2*2048)*0.1)+((_xlfn.IFS(I100="150/50 pro OBAM/OVMAM/SOCAM/POAM",K100/2*150,I100="1/200 pro OBAM/OVMAM/SOCAM/POAM",K100/2*1024,I100="1/1 pro OBAM/OVMAM/SOCAM/POAM",K100/2*1024,I100="2/1 pro OBAM/OVMAM/SOCAM/POAM",K100/2*2048,I100="5/1 pro OVMAM/SOCAM/POAM",K100/2*5120)*0.1))),"")</f>
        <v/>
      </c>
      <c r="N100" s="75">
        <v>97</v>
      </c>
      <c r="O100" s="75" t="str">
        <f>IFERROR(VLOOKUP(N100,OBECaZSJaAM!I:O,7,0),"")</f>
        <v/>
      </c>
      <c r="Q100" s="9">
        <f t="shared" si="1"/>
        <v>0</v>
      </c>
    </row>
    <row r="101" spans="2:17" x14ac:dyDescent="0.25">
      <c r="B101" s="9">
        <v>0</v>
      </c>
      <c r="C101" s="9">
        <v>0</v>
      </c>
    </row>
    <row r="102" spans="2:17" x14ac:dyDescent="0.25">
      <c r="B102" s="9">
        <v>0</v>
      </c>
      <c r="C102" s="9">
        <v>0</v>
      </c>
    </row>
    <row r="103" spans="2:17" x14ac:dyDescent="0.25">
      <c r="B103" s="9">
        <v>0</v>
      </c>
      <c r="C103" s="9">
        <v>0</v>
      </c>
    </row>
    <row r="104" spans="2:17" x14ac:dyDescent="0.25">
      <c r="B104" s="9">
        <v>0</v>
      </c>
      <c r="C104" s="9">
        <v>0</v>
      </c>
    </row>
    <row r="105" spans="2:17" x14ac:dyDescent="0.25">
      <c r="B105" s="9">
        <v>0</v>
      </c>
      <c r="C105" s="9">
        <v>0</v>
      </c>
    </row>
    <row r="106" spans="2:17" x14ac:dyDescent="0.25">
      <c r="B106" s="9">
        <v>0</v>
      </c>
      <c r="C106" s="9">
        <v>0</v>
      </c>
    </row>
    <row r="107" spans="2:17" x14ac:dyDescent="0.25">
      <c r="B107" s="9">
        <v>0</v>
      </c>
      <c r="C107" s="9">
        <v>0</v>
      </c>
    </row>
    <row r="108" spans="2:17" x14ac:dyDescent="0.25">
      <c r="B108" s="9">
        <v>0</v>
      </c>
      <c r="C108" s="9">
        <v>0</v>
      </c>
    </row>
    <row r="109" spans="2:17" x14ac:dyDescent="0.25">
      <c r="B109" s="9">
        <v>0</v>
      </c>
      <c r="C109" s="9">
        <v>0</v>
      </c>
    </row>
    <row r="110" spans="2:17" x14ac:dyDescent="0.25">
      <c r="B110" s="9">
        <v>0</v>
      </c>
      <c r="C110" s="9">
        <v>0</v>
      </c>
    </row>
    <row r="111" spans="2:17" x14ac:dyDescent="0.25">
      <c r="B111" s="9">
        <v>0</v>
      </c>
      <c r="C111" s="9">
        <v>0</v>
      </c>
    </row>
    <row r="112" spans="2:17" x14ac:dyDescent="0.25">
      <c r="B112" s="9">
        <v>0</v>
      </c>
      <c r="C112" s="9">
        <v>0</v>
      </c>
    </row>
    <row r="113" spans="2:3" x14ac:dyDescent="0.25">
      <c r="B113" s="9">
        <v>0</v>
      </c>
      <c r="C113" s="9">
        <v>0</v>
      </c>
    </row>
    <row r="114" spans="2:3" x14ac:dyDescent="0.25">
      <c r="B114" s="9">
        <v>0</v>
      </c>
      <c r="C114" s="9">
        <v>0</v>
      </c>
    </row>
    <row r="115" spans="2:3" x14ac:dyDescent="0.25">
      <c r="B115" s="9">
        <v>0</v>
      </c>
      <c r="C115" s="9">
        <v>0</v>
      </c>
    </row>
    <row r="116" spans="2:3" x14ac:dyDescent="0.25">
      <c r="B116" s="9">
        <v>0</v>
      </c>
      <c r="C116" s="9">
        <v>0</v>
      </c>
    </row>
    <row r="117" spans="2:3" x14ac:dyDescent="0.25">
      <c r="B117" s="9">
        <v>0</v>
      </c>
      <c r="C117" s="9">
        <v>0</v>
      </c>
    </row>
    <row r="118" spans="2:3" x14ac:dyDescent="0.25">
      <c r="B118" s="9">
        <v>0</v>
      </c>
      <c r="C118" s="9">
        <v>0</v>
      </c>
    </row>
    <row r="119" spans="2:3" x14ac:dyDescent="0.25">
      <c r="B119" s="9">
        <v>0</v>
      </c>
      <c r="C119" s="9">
        <v>0</v>
      </c>
    </row>
    <row r="120" spans="2:3" x14ac:dyDescent="0.25">
      <c r="B120" s="9">
        <v>0</v>
      </c>
      <c r="C120" s="9">
        <v>0</v>
      </c>
    </row>
    <row r="121" spans="2:3" x14ac:dyDescent="0.25">
      <c r="B121" s="9">
        <v>0</v>
      </c>
      <c r="C121" s="9">
        <v>0</v>
      </c>
    </row>
    <row r="122" spans="2:3" x14ac:dyDescent="0.25">
      <c r="B122" s="9">
        <v>0</v>
      </c>
      <c r="C122" s="9">
        <v>0</v>
      </c>
    </row>
    <row r="123" spans="2:3" x14ac:dyDescent="0.25">
      <c r="B123" s="9">
        <v>0</v>
      </c>
      <c r="C123" s="9">
        <v>0</v>
      </c>
    </row>
    <row r="124" spans="2:3" x14ac:dyDescent="0.25">
      <c r="B124" s="9">
        <v>0</v>
      </c>
      <c r="C124" s="9">
        <v>0</v>
      </c>
    </row>
    <row r="125" spans="2:3" x14ac:dyDescent="0.25">
      <c r="B125" s="9">
        <v>0</v>
      </c>
      <c r="C125" s="9">
        <v>0</v>
      </c>
    </row>
    <row r="126" spans="2:3" x14ac:dyDescent="0.25">
      <c r="B126" s="9">
        <v>0</v>
      </c>
      <c r="C126" s="9">
        <v>0</v>
      </c>
    </row>
    <row r="127" spans="2:3" x14ac:dyDescent="0.25">
      <c r="B127" s="9">
        <v>0</v>
      </c>
      <c r="C127" s="9">
        <v>0</v>
      </c>
    </row>
    <row r="128" spans="2:3" x14ac:dyDescent="0.25">
      <c r="B128" s="9">
        <v>0</v>
      </c>
      <c r="C128" s="9">
        <v>0</v>
      </c>
    </row>
    <row r="129" spans="2:3" x14ac:dyDescent="0.25">
      <c r="B129" s="9">
        <v>0</v>
      </c>
      <c r="C129" s="9">
        <v>0</v>
      </c>
    </row>
    <row r="130" spans="2:3" x14ac:dyDescent="0.25">
      <c r="B130" s="9">
        <v>0</v>
      </c>
      <c r="C130" s="9">
        <v>0</v>
      </c>
    </row>
    <row r="131" spans="2:3" x14ac:dyDescent="0.25">
      <c r="B131" s="9">
        <v>0</v>
      </c>
      <c r="C131" s="9">
        <v>0</v>
      </c>
    </row>
    <row r="132" spans="2:3" x14ac:dyDescent="0.25">
      <c r="B132" s="9">
        <v>0</v>
      </c>
      <c r="C132" s="9">
        <v>0</v>
      </c>
    </row>
    <row r="133" spans="2:3" x14ac:dyDescent="0.25">
      <c r="B133" s="9">
        <v>0</v>
      </c>
      <c r="C133" s="9">
        <v>0</v>
      </c>
    </row>
    <row r="134" spans="2:3" x14ac:dyDescent="0.25">
      <c r="B134" s="9">
        <v>0</v>
      </c>
      <c r="C134" s="9">
        <v>0</v>
      </c>
    </row>
    <row r="135" spans="2:3" x14ac:dyDescent="0.25">
      <c r="B135" s="9">
        <v>0</v>
      </c>
      <c r="C135" s="9">
        <v>0</v>
      </c>
    </row>
    <row r="136" spans="2:3" x14ac:dyDescent="0.25">
      <c r="B136" s="9">
        <v>0</v>
      </c>
      <c r="C136" s="9">
        <v>0</v>
      </c>
    </row>
    <row r="137" spans="2:3" x14ac:dyDescent="0.25">
      <c r="B137" s="9">
        <v>0</v>
      </c>
      <c r="C137" s="9">
        <v>0</v>
      </c>
    </row>
    <row r="138" spans="2:3" x14ac:dyDescent="0.25">
      <c r="B138" s="9">
        <v>0</v>
      </c>
      <c r="C138" s="9">
        <v>0</v>
      </c>
    </row>
    <row r="139" spans="2:3" x14ac:dyDescent="0.25">
      <c r="B139" s="9">
        <v>0</v>
      </c>
      <c r="C139" s="9">
        <v>0</v>
      </c>
    </row>
    <row r="140" spans="2:3" x14ac:dyDescent="0.25">
      <c r="B140" s="9">
        <v>0</v>
      </c>
      <c r="C140" s="9">
        <v>0</v>
      </c>
    </row>
    <row r="141" spans="2:3" x14ac:dyDescent="0.25">
      <c r="B141" s="9">
        <v>0</v>
      </c>
      <c r="C141" s="9">
        <v>0</v>
      </c>
    </row>
    <row r="142" spans="2:3" x14ac:dyDescent="0.25">
      <c r="B142" s="9">
        <v>0</v>
      </c>
      <c r="C142" s="9">
        <v>0</v>
      </c>
    </row>
    <row r="143" spans="2:3" x14ac:dyDescent="0.25">
      <c r="B143" s="9">
        <v>0</v>
      </c>
      <c r="C143" s="9">
        <v>0</v>
      </c>
    </row>
    <row r="144" spans="2:3" x14ac:dyDescent="0.25">
      <c r="B144" s="9">
        <v>0</v>
      </c>
      <c r="C144" s="9">
        <v>0</v>
      </c>
    </row>
    <row r="145" spans="2:3" x14ac:dyDescent="0.25">
      <c r="B145" s="9">
        <v>0</v>
      </c>
      <c r="C145" s="9">
        <v>0</v>
      </c>
    </row>
    <row r="146" spans="2:3" x14ac:dyDescent="0.25">
      <c r="B146" s="9">
        <v>0</v>
      </c>
      <c r="C146" s="9">
        <v>0</v>
      </c>
    </row>
    <row r="147" spans="2:3" x14ac:dyDescent="0.25">
      <c r="B147" s="9">
        <v>0</v>
      </c>
      <c r="C147" s="9">
        <v>0</v>
      </c>
    </row>
    <row r="148" spans="2:3" x14ac:dyDescent="0.25">
      <c r="B148" s="9">
        <v>0</v>
      </c>
      <c r="C148" s="9">
        <v>0</v>
      </c>
    </row>
    <row r="149" spans="2:3" x14ac:dyDescent="0.25">
      <c r="B149" s="9">
        <v>0</v>
      </c>
      <c r="C149" s="9">
        <v>0</v>
      </c>
    </row>
    <row r="150" spans="2:3" x14ac:dyDescent="0.25">
      <c r="B150" s="9">
        <v>0</v>
      </c>
      <c r="C150" s="9">
        <v>0</v>
      </c>
    </row>
    <row r="151" spans="2:3" x14ac:dyDescent="0.25">
      <c r="B151" s="9">
        <v>0</v>
      </c>
      <c r="C151" s="9">
        <v>0</v>
      </c>
    </row>
    <row r="152" spans="2:3" x14ac:dyDescent="0.25">
      <c r="B152" s="9">
        <v>0</v>
      </c>
      <c r="C152" s="9">
        <v>0</v>
      </c>
    </row>
    <row r="153" spans="2:3" x14ac:dyDescent="0.25">
      <c r="B153" s="9">
        <v>0</v>
      </c>
      <c r="C153" s="9">
        <v>0</v>
      </c>
    </row>
    <row r="154" spans="2:3" x14ac:dyDescent="0.25">
      <c r="B154" s="9">
        <v>0</v>
      </c>
      <c r="C154" s="9">
        <v>0</v>
      </c>
    </row>
    <row r="155" spans="2:3" x14ac:dyDescent="0.25">
      <c r="B155" s="9">
        <v>0</v>
      </c>
      <c r="C155" s="9">
        <v>0</v>
      </c>
    </row>
    <row r="156" spans="2:3" x14ac:dyDescent="0.25">
      <c r="B156" s="9">
        <v>0</v>
      </c>
      <c r="C156" s="9">
        <v>0</v>
      </c>
    </row>
    <row r="157" spans="2:3" x14ac:dyDescent="0.25">
      <c r="B157" s="9">
        <v>0</v>
      </c>
      <c r="C157" s="9">
        <v>0</v>
      </c>
    </row>
    <row r="158" spans="2:3" x14ac:dyDescent="0.25">
      <c r="B158" s="9">
        <v>0</v>
      </c>
      <c r="C158" s="9">
        <v>0</v>
      </c>
    </row>
    <row r="159" spans="2:3" x14ac:dyDescent="0.25">
      <c r="B159" s="9">
        <v>0</v>
      </c>
      <c r="C159" s="9">
        <v>0</v>
      </c>
    </row>
    <row r="160" spans="2:3" x14ac:dyDescent="0.25">
      <c r="B160" s="9">
        <v>0</v>
      </c>
      <c r="C160" s="9">
        <v>0</v>
      </c>
    </row>
    <row r="161" spans="2:3" x14ac:dyDescent="0.25">
      <c r="B161" s="9">
        <v>0</v>
      </c>
      <c r="C161" s="9">
        <v>0</v>
      </c>
    </row>
    <row r="162" spans="2:3" x14ac:dyDescent="0.25">
      <c r="B162" s="9">
        <v>0</v>
      </c>
      <c r="C162" s="9">
        <v>0</v>
      </c>
    </row>
    <row r="163" spans="2:3" x14ac:dyDescent="0.25">
      <c r="B163" s="9">
        <v>0</v>
      </c>
      <c r="C163" s="9">
        <v>0</v>
      </c>
    </row>
    <row r="164" spans="2:3" x14ac:dyDescent="0.25">
      <c r="B164" s="9">
        <v>0</v>
      </c>
      <c r="C164" s="9">
        <v>0</v>
      </c>
    </row>
    <row r="165" spans="2:3" x14ac:dyDescent="0.25">
      <c r="B165" s="9">
        <v>0</v>
      </c>
      <c r="C165" s="9">
        <v>0</v>
      </c>
    </row>
    <row r="166" spans="2:3" x14ac:dyDescent="0.25">
      <c r="B166" s="9">
        <v>0</v>
      </c>
      <c r="C166" s="9">
        <v>0</v>
      </c>
    </row>
    <row r="167" spans="2:3" x14ac:dyDescent="0.25">
      <c r="B167" s="9">
        <v>0</v>
      </c>
      <c r="C167" s="9">
        <v>0</v>
      </c>
    </row>
    <row r="168" spans="2:3" x14ac:dyDescent="0.25">
      <c r="B168" s="9">
        <v>0</v>
      </c>
      <c r="C168" s="9">
        <v>0</v>
      </c>
    </row>
    <row r="169" spans="2:3" x14ac:dyDescent="0.25">
      <c r="B169" s="9">
        <v>0</v>
      </c>
      <c r="C169" s="9">
        <v>0</v>
      </c>
    </row>
    <row r="170" spans="2:3" x14ac:dyDescent="0.25">
      <c r="B170" s="9">
        <v>0</v>
      </c>
      <c r="C170" s="9">
        <v>0</v>
      </c>
    </row>
    <row r="171" spans="2:3" x14ac:dyDescent="0.25">
      <c r="B171" s="9">
        <v>0</v>
      </c>
      <c r="C171" s="9">
        <v>0</v>
      </c>
    </row>
    <row r="172" spans="2:3" x14ac:dyDescent="0.25">
      <c r="B172" s="9">
        <v>0</v>
      </c>
      <c r="C172" s="9">
        <v>0</v>
      </c>
    </row>
    <row r="173" spans="2:3" x14ac:dyDescent="0.25">
      <c r="B173" s="9">
        <v>0</v>
      </c>
      <c r="C173" s="9">
        <v>0</v>
      </c>
    </row>
    <row r="174" spans="2:3" x14ac:dyDescent="0.25">
      <c r="B174" s="9">
        <v>0</v>
      </c>
      <c r="C174" s="9">
        <v>0</v>
      </c>
    </row>
    <row r="175" spans="2:3" x14ac:dyDescent="0.25">
      <c r="B175" s="9">
        <v>0</v>
      </c>
      <c r="C175" s="9">
        <v>0</v>
      </c>
    </row>
    <row r="176" spans="2:3" x14ac:dyDescent="0.25">
      <c r="B176" s="9">
        <v>0</v>
      </c>
      <c r="C176" s="9">
        <v>0</v>
      </c>
    </row>
    <row r="177" spans="2:3" x14ac:dyDescent="0.25">
      <c r="B177" s="9">
        <v>0</v>
      </c>
      <c r="C177" s="9">
        <v>0</v>
      </c>
    </row>
    <row r="178" spans="2:3" x14ac:dyDescent="0.25">
      <c r="B178" s="9">
        <v>0</v>
      </c>
      <c r="C178" s="9">
        <v>0</v>
      </c>
    </row>
    <row r="179" spans="2:3" x14ac:dyDescent="0.25">
      <c r="B179" s="9">
        <v>0</v>
      </c>
      <c r="C179" s="9">
        <v>0</v>
      </c>
    </row>
    <row r="180" spans="2:3" x14ac:dyDescent="0.25">
      <c r="B180" s="9">
        <v>0</v>
      </c>
      <c r="C180" s="9">
        <v>0</v>
      </c>
    </row>
    <row r="181" spans="2:3" x14ac:dyDescent="0.25">
      <c r="B181" s="9">
        <v>0</v>
      </c>
      <c r="C181" s="9">
        <v>0</v>
      </c>
    </row>
    <row r="182" spans="2:3" x14ac:dyDescent="0.25">
      <c r="B182" s="9">
        <v>0</v>
      </c>
      <c r="C182" s="9">
        <v>0</v>
      </c>
    </row>
    <row r="183" spans="2:3" x14ac:dyDescent="0.25">
      <c r="B183" s="9">
        <v>0</v>
      </c>
      <c r="C183" s="9">
        <v>0</v>
      </c>
    </row>
    <row r="184" spans="2:3" x14ac:dyDescent="0.25">
      <c r="B184" s="9">
        <v>0</v>
      </c>
      <c r="C184" s="9">
        <v>0</v>
      </c>
    </row>
    <row r="185" spans="2:3" x14ac:dyDescent="0.25">
      <c r="B185" s="9">
        <v>0</v>
      </c>
      <c r="C185" s="9">
        <v>0</v>
      </c>
    </row>
    <row r="186" spans="2:3" x14ac:dyDescent="0.25">
      <c r="B186" s="9">
        <v>0</v>
      </c>
      <c r="C186" s="9">
        <v>0</v>
      </c>
    </row>
    <row r="187" spans="2:3" x14ac:dyDescent="0.25">
      <c r="B187" s="9">
        <v>0</v>
      </c>
      <c r="C187" s="9">
        <v>0</v>
      </c>
    </row>
    <row r="188" spans="2:3" x14ac:dyDescent="0.25">
      <c r="B188" s="9">
        <v>0</v>
      </c>
      <c r="C188" s="9">
        <v>0</v>
      </c>
    </row>
    <row r="189" spans="2:3" x14ac:dyDescent="0.25">
      <c r="B189" s="9">
        <v>0</v>
      </c>
      <c r="C189" s="9">
        <v>0</v>
      </c>
    </row>
    <row r="190" spans="2:3" x14ac:dyDescent="0.25">
      <c r="B190" s="9">
        <v>0</v>
      </c>
      <c r="C190" s="9">
        <v>0</v>
      </c>
    </row>
    <row r="191" spans="2:3" x14ac:dyDescent="0.25">
      <c r="B191" s="9">
        <v>0</v>
      </c>
      <c r="C191" s="9">
        <v>0</v>
      </c>
    </row>
    <row r="192" spans="2:3" x14ac:dyDescent="0.25">
      <c r="B192" s="9">
        <v>0</v>
      </c>
      <c r="C192" s="9">
        <v>0</v>
      </c>
    </row>
    <row r="193" spans="2:3" x14ac:dyDescent="0.25">
      <c r="B193" s="9">
        <v>0</v>
      </c>
      <c r="C193" s="9">
        <v>0</v>
      </c>
    </row>
    <row r="194" spans="2:3" x14ac:dyDescent="0.25">
      <c r="B194" s="9">
        <v>0</v>
      </c>
      <c r="C194" s="9">
        <v>0</v>
      </c>
    </row>
    <row r="195" spans="2:3" x14ac:dyDescent="0.25">
      <c r="B195" s="9">
        <v>0</v>
      </c>
      <c r="C195" s="9">
        <v>0</v>
      </c>
    </row>
    <row r="196" spans="2:3" x14ac:dyDescent="0.25">
      <c r="B196" s="9">
        <v>0</v>
      </c>
      <c r="C196" s="9">
        <v>0</v>
      </c>
    </row>
    <row r="197" spans="2:3" x14ac:dyDescent="0.25">
      <c r="B197" s="9">
        <v>0</v>
      </c>
      <c r="C197" s="9">
        <v>0</v>
      </c>
    </row>
    <row r="198" spans="2:3" x14ac:dyDescent="0.25">
      <c r="B198" s="9">
        <v>0</v>
      </c>
      <c r="C198" s="9">
        <v>0</v>
      </c>
    </row>
    <row r="199" spans="2:3" x14ac:dyDescent="0.25">
      <c r="B199" s="9">
        <v>0</v>
      </c>
      <c r="C199" s="9">
        <v>0</v>
      </c>
    </row>
    <row r="200" spans="2:3" x14ac:dyDescent="0.25">
      <c r="B200" s="9">
        <v>0</v>
      </c>
      <c r="C200" s="9">
        <v>0</v>
      </c>
    </row>
    <row r="201" spans="2:3" x14ac:dyDescent="0.25">
      <c r="B201" s="9">
        <v>0</v>
      </c>
      <c r="C201" s="9">
        <v>0</v>
      </c>
    </row>
    <row r="202" spans="2:3" x14ac:dyDescent="0.25">
      <c r="B202" s="9">
        <v>0</v>
      </c>
      <c r="C202" s="9">
        <v>0</v>
      </c>
    </row>
    <row r="203" spans="2:3" x14ac:dyDescent="0.25">
      <c r="B203" s="9">
        <v>0</v>
      </c>
      <c r="C203" s="9">
        <v>0</v>
      </c>
    </row>
    <row r="204" spans="2:3" x14ac:dyDescent="0.25">
      <c r="B204" s="9">
        <v>0</v>
      </c>
      <c r="C204" s="9">
        <v>0</v>
      </c>
    </row>
    <row r="205" spans="2:3" x14ac:dyDescent="0.25">
      <c r="B205" s="9">
        <v>0</v>
      </c>
      <c r="C205" s="9">
        <v>0</v>
      </c>
    </row>
    <row r="206" spans="2:3" x14ac:dyDescent="0.25">
      <c r="B206" s="9">
        <v>0</v>
      </c>
      <c r="C206" s="9">
        <v>0</v>
      </c>
    </row>
    <row r="207" spans="2:3" x14ac:dyDescent="0.25">
      <c r="B207" s="9">
        <v>0</v>
      </c>
      <c r="C207" s="9">
        <v>0</v>
      </c>
    </row>
    <row r="208" spans="2:3" x14ac:dyDescent="0.25">
      <c r="B208" s="9">
        <v>0</v>
      </c>
      <c r="C208" s="9">
        <v>0</v>
      </c>
    </row>
    <row r="209" spans="2:3" x14ac:dyDescent="0.25">
      <c r="B209" s="9">
        <v>0</v>
      </c>
      <c r="C209" s="9">
        <v>0</v>
      </c>
    </row>
    <row r="210" spans="2:3" x14ac:dyDescent="0.25">
      <c r="B210" s="9">
        <v>0</v>
      </c>
      <c r="C210" s="9">
        <v>0</v>
      </c>
    </row>
    <row r="211" spans="2:3" x14ac:dyDescent="0.25">
      <c r="B211" s="9">
        <v>0</v>
      </c>
      <c r="C211" s="9">
        <v>0</v>
      </c>
    </row>
    <row r="212" spans="2:3" x14ac:dyDescent="0.25">
      <c r="B212" s="9">
        <v>0</v>
      </c>
      <c r="C212" s="9">
        <v>0</v>
      </c>
    </row>
    <row r="213" spans="2:3" x14ac:dyDescent="0.25">
      <c r="B213" s="9">
        <v>0</v>
      </c>
      <c r="C213" s="9">
        <v>0</v>
      </c>
    </row>
    <row r="214" spans="2:3" x14ac:dyDescent="0.25">
      <c r="B214" s="9">
        <v>0</v>
      </c>
      <c r="C214" s="9">
        <v>0</v>
      </c>
    </row>
    <row r="215" spans="2:3" x14ac:dyDescent="0.25">
      <c r="B215" s="9">
        <v>0</v>
      </c>
      <c r="C215" s="9">
        <v>0</v>
      </c>
    </row>
    <row r="216" spans="2:3" x14ac:dyDescent="0.25">
      <c r="B216" s="9">
        <v>0</v>
      </c>
      <c r="C216" s="9">
        <v>0</v>
      </c>
    </row>
    <row r="217" spans="2:3" x14ac:dyDescent="0.25">
      <c r="B217" s="9">
        <v>0</v>
      </c>
      <c r="C217" s="9">
        <v>0</v>
      </c>
    </row>
    <row r="218" spans="2:3" x14ac:dyDescent="0.25">
      <c r="B218" s="9">
        <v>0</v>
      </c>
      <c r="C218" s="9">
        <v>0</v>
      </c>
    </row>
    <row r="219" spans="2:3" x14ac:dyDescent="0.25">
      <c r="B219" s="9">
        <v>0</v>
      </c>
      <c r="C219" s="9">
        <v>0</v>
      </c>
    </row>
    <row r="220" spans="2:3" x14ac:dyDescent="0.25">
      <c r="B220" s="9">
        <v>0</v>
      </c>
      <c r="C220" s="9">
        <v>0</v>
      </c>
    </row>
    <row r="221" spans="2:3" x14ac:dyDescent="0.25">
      <c r="B221" s="9">
        <v>0</v>
      </c>
      <c r="C221" s="9">
        <v>0</v>
      </c>
    </row>
    <row r="222" spans="2:3" x14ac:dyDescent="0.25">
      <c r="B222" s="9">
        <v>0</v>
      </c>
      <c r="C222" s="9">
        <v>0</v>
      </c>
    </row>
    <row r="223" spans="2:3" x14ac:dyDescent="0.25">
      <c r="B223" s="9">
        <v>0</v>
      </c>
      <c r="C223" s="9">
        <v>0</v>
      </c>
    </row>
    <row r="224" spans="2:3" x14ac:dyDescent="0.25">
      <c r="B224" s="9">
        <v>0</v>
      </c>
      <c r="C224" s="9">
        <v>0</v>
      </c>
    </row>
    <row r="225" spans="2:3" x14ac:dyDescent="0.25">
      <c r="B225" s="9">
        <v>0</v>
      </c>
      <c r="C225" s="9">
        <v>0</v>
      </c>
    </row>
    <row r="226" spans="2:3" x14ac:dyDescent="0.25">
      <c r="B226" s="9">
        <v>0</v>
      </c>
      <c r="C226" s="9">
        <v>0</v>
      </c>
    </row>
    <row r="227" spans="2:3" x14ac:dyDescent="0.25">
      <c r="B227" s="9">
        <v>0</v>
      </c>
      <c r="C227" s="9">
        <v>0</v>
      </c>
    </row>
    <row r="228" spans="2:3" x14ac:dyDescent="0.25">
      <c r="B228" s="9">
        <v>0</v>
      </c>
      <c r="C228" s="9">
        <v>0</v>
      </c>
    </row>
    <row r="229" spans="2:3" x14ac:dyDescent="0.25">
      <c r="B229" s="9">
        <v>0</v>
      </c>
      <c r="C229" s="9">
        <v>0</v>
      </c>
    </row>
    <row r="230" spans="2:3" x14ac:dyDescent="0.25">
      <c r="B230" s="9">
        <v>0</v>
      </c>
      <c r="C230" s="9">
        <v>0</v>
      </c>
    </row>
    <row r="231" spans="2:3" x14ac:dyDescent="0.25">
      <c r="B231" s="9">
        <v>0</v>
      </c>
      <c r="C231" s="9">
        <v>0</v>
      </c>
    </row>
    <row r="232" spans="2:3" x14ac:dyDescent="0.25">
      <c r="B232" s="9">
        <v>0</v>
      </c>
      <c r="C232" s="9">
        <v>0</v>
      </c>
    </row>
    <row r="233" spans="2:3" x14ac:dyDescent="0.25">
      <c r="B233" s="9">
        <v>0</v>
      </c>
      <c r="C233" s="9">
        <v>0</v>
      </c>
    </row>
    <row r="234" spans="2:3" x14ac:dyDescent="0.25">
      <c r="B234" s="9">
        <v>0</v>
      </c>
      <c r="C234" s="9">
        <v>0</v>
      </c>
    </row>
    <row r="235" spans="2:3" x14ac:dyDescent="0.25">
      <c r="B235" s="9">
        <v>0</v>
      </c>
      <c r="C235" s="9">
        <v>0</v>
      </c>
    </row>
    <row r="236" spans="2:3" x14ac:dyDescent="0.25">
      <c r="B236" s="9">
        <v>0</v>
      </c>
      <c r="C236" s="9">
        <v>0</v>
      </c>
    </row>
    <row r="237" spans="2:3" x14ac:dyDescent="0.25">
      <c r="B237" s="9">
        <v>0</v>
      </c>
      <c r="C237" s="9">
        <v>0</v>
      </c>
    </row>
    <row r="238" spans="2:3" x14ac:dyDescent="0.25">
      <c r="B238" s="9">
        <v>0</v>
      </c>
      <c r="C238" s="9">
        <v>0</v>
      </c>
    </row>
    <row r="239" spans="2:3" x14ac:dyDescent="0.25">
      <c r="B239" s="9">
        <v>0</v>
      </c>
      <c r="C239" s="9">
        <v>0</v>
      </c>
    </row>
    <row r="240" spans="2:3" x14ac:dyDescent="0.25">
      <c r="B240" s="9">
        <v>0</v>
      </c>
      <c r="C240" s="9">
        <v>0</v>
      </c>
    </row>
    <row r="241" spans="2:3" x14ac:dyDescent="0.25">
      <c r="B241" s="9">
        <v>0</v>
      </c>
      <c r="C241" s="9">
        <v>0</v>
      </c>
    </row>
    <row r="242" spans="2:3" x14ac:dyDescent="0.25">
      <c r="B242" s="9">
        <v>0</v>
      </c>
      <c r="C242" s="9">
        <v>0</v>
      </c>
    </row>
    <row r="243" spans="2:3" x14ac:dyDescent="0.25">
      <c r="B243" s="9">
        <v>0</v>
      </c>
      <c r="C243" s="9">
        <v>0</v>
      </c>
    </row>
    <row r="244" spans="2:3" x14ac:dyDescent="0.25">
      <c r="B244" s="9">
        <v>0</v>
      </c>
      <c r="C244" s="9">
        <v>0</v>
      </c>
    </row>
    <row r="245" spans="2:3" x14ac:dyDescent="0.25">
      <c r="B245" s="9">
        <v>0</v>
      </c>
      <c r="C245" s="9">
        <v>0</v>
      </c>
    </row>
    <row r="246" spans="2:3" x14ac:dyDescent="0.25">
      <c r="B246" s="9">
        <v>0</v>
      </c>
      <c r="C246" s="9">
        <v>0</v>
      </c>
    </row>
    <row r="247" spans="2:3" x14ac:dyDescent="0.25">
      <c r="B247" s="9">
        <v>0</v>
      </c>
      <c r="C247" s="9">
        <v>0</v>
      </c>
    </row>
    <row r="248" spans="2:3" x14ac:dyDescent="0.25">
      <c r="B248" s="9">
        <v>0</v>
      </c>
      <c r="C248" s="9">
        <v>0</v>
      </c>
    </row>
    <row r="249" spans="2:3" x14ac:dyDescent="0.25">
      <c r="B249" s="9">
        <v>0</v>
      </c>
      <c r="C249" s="9">
        <v>0</v>
      </c>
    </row>
    <row r="250" spans="2:3" x14ac:dyDescent="0.25">
      <c r="B250" s="9">
        <v>0</v>
      </c>
      <c r="C250" s="9">
        <v>0</v>
      </c>
    </row>
    <row r="251" spans="2:3" x14ac:dyDescent="0.25">
      <c r="B251" s="9">
        <v>0</v>
      </c>
      <c r="C251" s="9">
        <v>0</v>
      </c>
    </row>
    <row r="252" spans="2:3" x14ac:dyDescent="0.25">
      <c r="B252" s="9">
        <v>0</v>
      </c>
      <c r="C252" s="9">
        <v>0</v>
      </c>
    </row>
    <row r="253" spans="2:3" x14ac:dyDescent="0.25">
      <c r="B253" s="9">
        <v>0</v>
      </c>
      <c r="C253" s="9">
        <v>0</v>
      </c>
    </row>
    <row r="254" spans="2:3" x14ac:dyDescent="0.25">
      <c r="B254" s="9">
        <v>0</v>
      </c>
      <c r="C254" s="9">
        <v>0</v>
      </c>
    </row>
    <row r="255" spans="2:3" x14ac:dyDescent="0.25">
      <c r="B255" s="9">
        <v>0</v>
      </c>
      <c r="C255" s="9">
        <v>0</v>
      </c>
    </row>
    <row r="256" spans="2:3" x14ac:dyDescent="0.25">
      <c r="B256" s="9">
        <v>0</v>
      </c>
      <c r="C256" s="9">
        <v>0</v>
      </c>
    </row>
    <row r="257" spans="2:3" x14ac:dyDescent="0.25">
      <c r="B257" s="9">
        <v>0</v>
      </c>
      <c r="C257" s="9">
        <v>0</v>
      </c>
    </row>
    <row r="258" spans="2:3" x14ac:dyDescent="0.25">
      <c r="B258" s="9">
        <v>0</v>
      </c>
      <c r="C258" s="9">
        <v>0</v>
      </c>
    </row>
    <row r="259" spans="2:3" x14ac:dyDescent="0.25">
      <c r="B259" s="9">
        <v>0</v>
      </c>
      <c r="C259" s="9">
        <v>0</v>
      </c>
    </row>
    <row r="260" spans="2:3" x14ac:dyDescent="0.25">
      <c r="B260" s="9">
        <v>0</v>
      </c>
      <c r="C260" s="9">
        <v>0</v>
      </c>
    </row>
    <row r="261" spans="2:3" x14ac:dyDescent="0.25">
      <c r="B261" s="9">
        <v>0</v>
      </c>
      <c r="C261" s="9">
        <v>0</v>
      </c>
    </row>
    <row r="262" spans="2:3" x14ac:dyDescent="0.25">
      <c r="B262" s="9">
        <v>0</v>
      </c>
      <c r="C262" s="9">
        <v>0</v>
      </c>
    </row>
    <row r="263" spans="2:3" x14ac:dyDescent="0.25">
      <c r="B263" s="9">
        <v>0</v>
      </c>
      <c r="C263" s="9">
        <v>0</v>
      </c>
    </row>
    <row r="264" spans="2:3" x14ac:dyDescent="0.25">
      <c r="B264" s="9">
        <v>0</v>
      </c>
      <c r="C264" s="9">
        <v>0</v>
      </c>
    </row>
    <row r="265" spans="2:3" x14ac:dyDescent="0.25">
      <c r="B265" s="9">
        <v>0</v>
      </c>
      <c r="C265" s="9">
        <v>0</v>
      </c>
    </row>
    <row r="266" spans="2:3" x14ac:dyDescent="0.25">
      <c r="B266" s="9">
        <v>0</v>
      </c>
      <c r="C266" s="9">
        <v>0</v>
      </c>
    </row>
    <row r="267" spans="2:3" x14ac:dyDescent="0.25">
      <c r="B267" s="9">
        <v>0</v>
      </c>
      <c r="C267" s="9">
        <v>0</v>
      </c>
    </row>
    <row r="268" spans="2:3" x14ac:dyDescent="0.25">
      <c r="B268" s="9">
        <v>0</v>
      </c>
      <c r="C268" s="9">
        <v>0</v>
      </c>
    </row>
    <row r="269" spans="2:3" x14ac:dyDescent="0.25">
      <c r="B269" s="9">
        <v>0</v>
      </c>
      <c r="C269" s="9">
        <v>0</v>
      </c>
    </row>
    <row r="270" spans="2:3" x14ac:dyDescent="0.25">
      <c r="B270" s="9">
        <v>0</v>
      </c>
      <c r="C270" s="9">
        <v>0</v>
      </c>
    </row>
    <row r="271" spans="2:3" x14ac:dyDescent="0.25">
      <c r="B271" s="9">
        <v>0</v>
      </c>
      <c r="C271" s="9">
        <v>0</v>
      </c>
    </row>
    <row r="272" spans="2:3" x14ac:dyDescent="0.25">
      <c r="B272" s="9">
        <v>0</v>
      </c>
      <c r="C272" s="9">
        <v>0</v>
      </c>
    </row>
    <row r="273" spans="2:3" x14ac:dyDescent="0.25">
      <c r="B273" s="9">
        <v>0</v>
      </c>
      <c r="C273" s="9">
        <v>0</v>
      </c>
    </row>
    <row r="274" spans="2:3" x14ac:dyDescent="0.25">
      <c r="B274" s="9">
        <v>0</v>
      </c>
      <c r="C274" s="9">
        <v>0</v>
      </c>
    </row>
    <row r="275" spans="2:3" x14ac:dyDescent="0.25">
      <c r="B275" s="9">
        <v>0</v>
      </c>
      <c r="C275" s="9">
        <v>0</v>
      </c>
    </row>
    <row r="276" spans="2:3" x14ac:dyDescent="0.25">
      <c r="B276" s="9">
        <v>0</v>
      </c>
      <c r="C276" s="9">
        <v>0</v>
      </c>
    </row>
    <row r="277" spans="2:3" x14ac:dyDescent="0.25">
      <c r="B277" s="9">
        <v>0</v>
      </c>
      <c r="C277" s="9">
        <v>0</v>
      </c>
    </row>
    <row r="278" spans="2:3" x14ac:dyDescent="0.25">
      <c r="B278" s="9">
        <v>0</v>
      </c>
      <c r="C278" s="9">
        <v>0</v>
      </c>
    </row>
    <row r="279" spans="2:3" x14ac:dyDescent="0.25">
      <c r="B279" s="9">
        <v>0</v>
      </c>
      <c r="C279" s="9">
        <v>0</v>
      </c>
    </row>
    <row r="280" spans="2:3" x14ac:dyDescent="0.25">
      <c r="B280" s="9">
        <v>0</v>
      </c>
      <c r="C280" s="9">
        <v>0</v>
      </c>
    </row>
    <row r="281" spans="2:3" x14ac:dyDescent="0.25">
      <c r="B281" s="9">
        <v>0</v>
      </c>
      <c r="C281" s="9">
        <v>0</v>
      </c>
    </row>
    <row r="282" spans="2:3" x14ac:dyDescent="0.25">
      <c r="B282" s="9">
        <v>0</v>
      </c>
      <c r="C282" s="9">
        <v>0</v>
      </c>
    </row>
    <row r="283" spans="2:3" x14ac:dyDescent="0.25">
      <c r="B283" s="9">
        <v>0</v>
      </c>
      <c r="C283" s="9">
        <v>0</v>
      </c>
    </row>
    <row r="284" spans="2:3" x14ac:dyDescent="0.25">
      <c r="B284" s="9">
        <v>0</v>
      </c>
      <c r="C284" s="9">
        <v>0</v>
      </c>
    </row>
    <row r="285" spans="2:3" x14ac:dyDescent="0.25">
      <c r="B285" s="9">
        <v>0</v>
      </c>
      <c r="C285" s="9">
        <v>0</v>
      </c>
    </row>
    <row r="286" spans="2:3" x14ac:dyDescent="0.25">
      <c r="B286" s="9">
        <v>0</v>
      </c>
      <c r="C286" s="9">
        <v>0</v>
      </c>
    </row>
    <row r="287" spans="2:3" x14ac:dyDescent="0.25">
      <c r="B287" s="9">
        <v>0</v>
      </c>
      <c r="C287" s="9">
        <v>0</v>
      </c>
    </row>
    <row r="288" spans="2:3" x14ac:dyDescent="0.25">
      <c r="B288" s="9">
        <v>0</v>
      </c>
      <c r="C288" s="9">
        <v>0</v>
      </c>
    </row>
    <row r="289" spans="2:3" x14ac:dyDescent="0.25">
      <c r="B289" s="9">
        <v>0</v>
      </c>
      <c r="C289" s="9">
        <v>0</v>
      </c>
    </row>
    <row r="290" spans="2:3" x14ac:dyDescent="0.25">
      <c r="B290" s="9">
        <v>0</v>
      </c>
      <c r="C290" s="9">
        <v>0</v>
      </c>
    </row>
    <row r="291" spans="2:3" x14ac:dyDescent="0.25">
      <c r="B291" s="9">
        <v>0</v>
      </c>
      <c r="C291" s="9">
        <v>0</v>
      </c>
    </row>
    <row r="292" spans="2:3" x14ac:dyDescent="0.25">
      <c r="B292" s="9">
        <v>0</v>
      </c>
      <c r="C292" s="9">
        <v>0</v>
      </c>
    </row>
    <row r="293" spans="2:3" x14ac:dyDescent="0.25">
      <c r="B293" s="9">
        <v>0</v>
      </c>
      <c r="C293" s="9">
        <v>0</v>
      </c>
    </row>
    <row r="294" spans="2:3" x14ac:dyDescent="0.25">
      <c r="B294" s="9">
        <v>0</v>
      </c>
      <c r="C294" s="9">
        <v>0</v>
      </c>
    </row>
    <row r="295" spans="2:3" x14ac:dyDescent="0.25">
      <c r="B295" s="9">
        <v>0</v>
      </c>
      <c r="C295" s="9">
        <v>0</v>
      </c>
    </row>
    <row r="296" spans="2:3" x14ac:dyDescent="0.25">
      <c r="B296" s="9">
        <v>0</v>
      </c>
      <c r="C296" s="9">
        <v>0</v>
      </c>
    </row>
    <row r="297" spans="2:3" x14ac:dyDescent="0.25">
      <c r="B297" s="9">
        <v>0</v>
      </c>
      <c r="C297" s="9">
        <v>0</v>
      </c>
    </row>
    <row r="298" spans="2:3" x14ac:dyDescent="0.25">
      <c r="B298" s="9">
        <v>0</v>
      </c>
      <c r="C298" s="9">
        <v>0</v>
      </c>
    </row>
    <row r="299" spans="2:3" x14ac:dyDescent="0.25">
      <c r="B299" s="9">
        <v>0</v>
      </c>
      <c r="C299" s="9">
        <v>0</v>
      </c>
    </row>
    <row r="300" spans="2:3" x14ac:dyDescent="0.25">
      <c r="B300" s="9">
        <v>0</v>
      </c>
      <c r="C300" s="9">
        <v>0</v>
      </c>
    </row>
    <row r="301" spans="2:3" x14ac:dyDescent="0.25">
      <c r="B301" s="9">
        <v>0</v>
      </c>
      <c r="C301" s="9">
        <v>0</v>
      </c>
    </row>
    <row r="302" spans="2:3" x14ac:dyDescent="0.25">
      <c r="B302" s="9">
        <v>0</v>
      </c>
      <c r="C302" s="9">
        <v>0</v>
      </c>
    </row>
    <row r="303" spans="2:3" x14ac:dyDescent="0.25">
      <c r="B303" s="9">
        <v>0</v>
      </c>
      <c r="C303" s="9">
        <v>0</v>
      </c>
    </row>
    <row r="304" spans="2:3" x14ac:dyDescent="0.25">
      <c r="B304" s="9">
        <v>0</v>
      </c>
      <c r="C304" s="9">
        <v>0</v>
      </c>
    </row>
    <row r="305" spans="2:3" x14ac:dyDescent="0.25">
      <c r="B305" s="9">
        <v>0</v>
      </c>
      <c r="C305" s="9">
        <v>0</v>
      </c>
    </row>
    <row r="306" spans="2:3" x14ac:dyDescent="0.25">
      <c r="B306" s="9">
        <v>0</v>
      </c>
      <c r="C306" s="9">
        <v>0</v>
      </c>
    </row>
    <row r="307" spans="2:3" x14ac:dyDescent="0.25">
      <c r="B307" s="9">
        <v>0</v>
      </c>
      <c r="C307" s="9">
        <v>0</v>
      </c>
    </row>
    <row r="308" spans="2:3" x14ac:dyDescent="0.25">
      <c r="B308" s="9">
        <v>0</v>
      </c>
      <c r="C308" s="9">
        <v>0</v>
      </c>
    </row>
    <row r="309" spans="2:3" x14ac:dyDescent="0.25">
      <c r="B309" s="9">
        <v>0</v>
      </c>
      <c r="C309" s="9">
        <v>0</v>
      </c>
    </row>
    <row r="310" spans="2:3" x14ac:dyDescent="0.25">
      <c r="B310" s="9">
        <v>0</v>
      </c>
      <c r="C310" s="9">
        <v>0</v>
      </c>
    </row>
    <row r="311" spans="2:3" x14ac:dyDescent="0.25">
      <c r="B311" s="9">
        <v>0</v>
      </c>
      <c r="C311" s="9">
        <v>0</v>
      </c>
    </row>
    <row r="312" spans="2:3" x14ac:dyDescent="0.25">
      <c r="B312" s="9">
        <v>0</v>
      </c>
      <c r="C312" s="9">
        <v>0</v>
      </c>
    </row>
    <row r="313" spans="2:3" x14ac:dyDescent="0.25">
      <c r="B313" s="9">
        <v>0</v>
      </c>
      <c r="C313" s="9">
        <v>0</v>
      </c>
    </row>
    <row r="314" spans="2:3" x14ac:dyDescent="0.25">
      <c r="B314" s="9">
        <v>0</v>
      </c>
      <c r="C314" s="9">
        <v>0</v>
      </c>
    </row>
    <row r="315" spans="2:3" x14ac:dyDescent="0.25">
      <c r="B315" s="9">
        <v>0</v>
      </c>
      <c r="C315" s="9">
        <v>0</v>
      </c>
    </row>
    <row r="316" spans="2:3" x14ac:dyDescent="0.25">
      <c r="B316" s="9">
        <v>0</v>
      </c>
      <c r="C316" s="9">
        <v>0</v>
      </c>
    </row>
    <row r="317" spans="2:3" x14ac:dyDescent="0.25">
      <c r="B317" s="9">
        <v>0</v>
      </c>
      <c r="C317" s="9">
        <v>0</v>
      </c>
    </row>
    <row r="318" spans="2:3" x14ac:dyDescent="0.25">
      <c r="B318" s="9">
        <v>0</v>
      </c>
      <c r="C318" s="9">
        <v>0</v>
      </c>
    </row>
    <row r="319" spans="2:3" x14ac:dyDescent="0.25">
      <c r="B319" s="9">
        <v>0</v>
      </c>
      <c r="C319" s="9">
        <v>0</v>
      </c>
    </row>
    <row r="320" spans="2:3" x14ac:dyDescent="0.25">
      <c r="B320" s="9">
        <v>0</v>
      </c>
      <c r="C320" s="9">
        <v>0</v>
      </c>
    </row>
    <row r="321" spans="2:3" x14ac:dyDescent="0.25">
      <c r="B321" s="9">
        <v>0</v>
      </c>
      <c r="C321" s="9">
        <v>0</v>
      </c>
    </row>
    <row r="322" spans="2:3" x14ac:dyDescent="0.25">
      <c r="B322" s="9">
        <v>0</v>
      </c>
      <c r="C322" s="9">
        <v>0</v>
      </c>
    </row>
    <row r="323" spans="2:3" x14ac:dyDescent="0.25">
      <c r="B323" s="9">
        <v>0</v>
      </c>
      <c r="C323" s="9">
        <v>0</v>
      </c>
    </row>
    <row r="324" spans="2:3" x14ac:dyDescent="0.25">
      <c r="B324" s="9">
        <v>0</v>
      </c>
      <c r="C324" s="9">
        <v>0</v>
      </c>
    </row>
    <row r="325" spans="2:3" x14ac:dyDescent="0.25">
      <c r="B325" s="9">
        <v>0</v>
      </c>
      <c r="C325" s="9">
        <v>0</v>
      </c>
    </row>
    <row r="326" spans="2:3" x14ac:dyDescent="0.25">
      <c r="B326" s="9">
        <v>0</v>
      </c>
      <c r="C326" s="9">
        <v>0</v>
      </c>
    </row>
    <row r="327" spans="2:3" x14ac:dyDescent="0.25">
      <c r="B327" s="9">
        <v>0</v>
      </c>
      <c r="C327" s="9">
        <v>0</v>
      </c>
    </row>
    <row r="328" spans="2:3" x14ac:dyDescent="0.25">
      <c r="B328" s="9">
        <v>0</v>
      </c>
      <c r="C328" s="9">
        <v>0</v>
      </c>
    </row>
    <row r="329" spans="2:3" x14ac:dyDescent="0.25">
      <c r="B329" s="9">
        <v>0</v>
      </c>
      <c r="C329" s="9">
        <v>0</v>
      </c>
    </row>
    <row r="330" spans="2:3" x14ac:dyDescent="0.25">
      <c r="B330" s="9">
        <v>0</v>
      </c>
      <c r="C330" s="9">
        <v>0</v>
      </c>
    </row>
    <row r="331" spans="2:3" x14ac:dyDescent="0.25">
      <c r="B331" s="9">
        <v>0</v>
      </c>
      <c r="C331" s="9">
        <v>0</v>
      </c>
    </row>
    <row r="332" spans="2:3" x14ac:dyDescent="0.25">
      <c r="B332" s="9">
        <v>0</v>
      </c>
      <c r="C332" s="9">
        <v>0</v>
      </c>
    </row>
    <row r="333" spans="2:3" x14ac:dyDescent="0.25">
      <c r="B333" s="9">
        <v>0</v>
      </c>
      <c r="C333" s="9">
        <v>0</v>
      </c>
    </row>
    <row r="334" spans="2:3" x14ac:dyDescent="0.25">
      <c r="B334" s="9">
        <v>0</v>
      </c>
      <c r="C334" s="9">
        <v>0</v>
      </c>
    </row>
    <row r="335" spans="2:3" x14ac:dyDescent="0.25">
      <c r="B335" s="9">
        <v>0</v>
      </c>
      <c r="C335" s="9">
        <v>0</v>
      </c>
    </row>
    <row r="336" spans="2:3" x14ac:dyDescent="0.25">
      <c r="B336" s="9">
        <v>0</v>
      </c>
      <c r="C336" s="9">
        <v>0</v>
      </c>
    </row>
    <row r="337" spans="2:3" x14ac:dyDescent="0.25">
      <c r="B337" s="9">
        <v>0</v>
      </c>
      <c r="C337" s="9">
        <v>0</v>
      </c>
    </row>
    <row r="338" spans="2:3" x14ac:dyDescent="0.25">
      <c r="B338" s="9">
        <v>0</v>
      </c>
      <c r="C338" s="9">
        <v>0</v>
      </c>
    </row>
    <row r="339" spans="2:3" x14ac:dyDescent="0.25">
      <c r="B339" s="9">
        <v>0</v>
      </c>
      <c r="C339" s="9">
        <v>0</v>
      </c>
    </row>
    <row r="340" spans="2:3" x14ac:dyDescent="0.25">
      <c r="B340" s="9">
        <v>0</v>
      </c>
      <c r="C340" s="9">
        <v>0</v>
      </c>
    </row>
    <row r="341" spans="2:3" x14ac:dyDescent="0.25">
      <c r="B341" s="9">
        <v>0</v>
      </c>
      <c r="C341" s="9">
        <v>0</v>
      </c>
    </row>
    <row r="342" spans="2:3" x14ac:dyDescent="0.25">
      <c r="B342" s="9">
        <v>0</v>
      </c>
      <c r="C342" s="9">
        <v>0</v>
      </c>
    </row>
    <row r="343" spans="2:3" x14ac:dyDescent="0.25">
      <c r="B343" s="9">
        <v>0</v>
      </c>
      <c r="C343" s="9">
        <v>0</v>
      </c>
    </row>
    <row r="344" spans="2:3" x14ac:dyDescent="0.25">
      <c r="B344" s="9">
        <v>0</v>
      </c>
      <c r="C344" s="9">
        <v>0</v>
      </c>
    </row>
    <row r="345" spans="2:3" x14ac:dyDescent="0.25">
      <c r="B345" s="9">
        <v>0</v>
      </c>
      <c r="C345" s="9">
        <v>0</v>
      </c>
    </row>
    <row r="346" spans="2:3" x14ac:dyDescent="0.25">
      <c r="B346" s="9">
        <v>0</v>
      </c>
      <c r="C346" s="9">
        <v>0</v>
      </c>
    </row>
    <row r="347" spans="2:3" x14ac:dyDescent="0.25">
      <c r="B347" s="9">
        <v>0</v>
      </c>
      <c r="C347" s="9">
        <v>0</v>
      </c>
    </row>
    <row r="348" spans="2:3" x14ac:dyDescent="0.25">
      <c r="B348" s="9">
        <v>0</v>
      </c>
      <c r="C348" s="9">
        <v>0</v>
      </c>
    </row>
    <row r="349" spans="2:3" x14ac:dyDescent="0.25">
      <c r="B349" s="9">
        <v>0</v>
      </c>
      <c r="C349" s="9">
        <v>0</v>
      </c>
    </row>
    <row r="350" spans="2:3" x14ac:dyDescent="0.25">
      <c r="B350" s="9">
        <v>0</v>
      </c>
      <c r="C350" s="9">
        <v>0</v>
      </c>
    </row>
    <row r="351" spans="2:3" x14ac:dyDescent="0.25">
      <c r="B351" s="9">
        <v>0</v>
      </c>
      <c r="C351" s="9">
        <v>0</v>
      </c>
    </row>
    <row r="352" spans="2:3" x14ac:dyDescent="0.25">
      <c r="B352" s="9">
        <v>0</v>
      </c>
      <c r="C352" s="9">
        <v>0</v>
      </c>
    </row>
    <row r="353" spans="2:3" x14ac:dyDescent="0.25">
      <c r="B353" s="9">
        <v>0</v>
      </c>
      <c r="C353" s="9">
        <v>0</v>
      </c>
    </row>
    <row r="354" spans="2:3" x14ac:dyDescent="0.25">
      <c r="B354" s="9">
        <v>0</v>
      </c>
      <c r="C354" s="9">
        <v>0</v>
      </c>
    </row>
    <row r="355" spans="2:3" x14ac:dyDescent="0.25">
      <c r="B355" s="9">
        <v>0</v>
      </c>
      <c r="C355" s="9">
        <v>0</v>
      </c>
    </row>
    <row r="356" spans="2:3" x14ac:dyDescent="0.25">
      <c r="B356" s="9">
        <v>0</v>
      </c>
      <c r="C356" s="9">
        <v>0</v>
      </c>
    </row>
    <row r="357" spans="2:3" x14ac:dyDescent="0.25">
      <c r="B357" s="9">
        <v>0</v>
      </c>
      <c r="C357" s="9">
        <v>0</v>
      </c>
    </row>
    <row r="358" spans="2:3" x14ac:dyDescent="0.25">
      <c r="B358" s="9">
        <v>0</v>
      </c>
      <c r="C358" s="9">
        <v>0</v>
      </c>
    </row>
    <row r="359" spans="2:3" x14ac:dyDescent="0.25">
      <c r="B359" s="9">
        <v>0</v>
      </c>
      <c r="C359" s="9">
        <v>0</v>
      </c>
    </row>
    <row r="360" spans="2:3" x14ac:dyDescent="0.25">
      <c r="B360" s="9">
        <v>0</v>
      </c>
      <c r="C360" s="9">
        <v>0</v>
      </c>
    </row>
    <row r="361" spans="2:3" x14ac:dyDescent="0.25">
      <c r="B361" s="9">
        <v>0</v>
      </c>
      <c r="C361" s="9">
        <v>0</v>
      </c>
    </row>
    <row r="362" spans="2:3" x14ac:dyDescent="0.25">
      <c r="B362" s="9">
        <v>0</v>
      </c>
      <c r="C362" s="9">
        <v>0</v>
      </c>
    </row>
    <row r="363" spans="2:3" x14ac:dyDescent="0.25">
      <c r="B363" s="9">
        <v>0</v>
      </c>
      <c r="C363" s="9">
        <v>0</v>
      </c>
    </row>
    <row r="364" spans="2:3" x14ac:dyDescent="0.25">
      <c r="B364" s="9">
        <v>0</v>
      </c>
      <c r="C364" s="9">
        <v>0</v>
      </c>
    </row>
    <row r="365" spans="2:3" x14ac:dyDescent="0.25">
      <c r="B365" s="9">
        <v>0</v>
      </c>
      <c r="C365" s="9">
        <v>0</v>
      </c>
    </row>
    <row r="366" spans="2:3" x14ac:dyDescent="0.25">
      <c r="B366" s="9">
        <v>0</v>
      </c>
      <c r="C366" s="9">
        <v>0</v>
      </c>
    </row>
    <row r="367" spans="2:3" x14ac:dyDescent="0.25">
      <c r="B367" s="9">
        <v>0</v>
      </c>
      <c r="C367" s="9">
        <v>0</v>
      </c>
    </row>
    <row r="368" spans="2:3" x14ac:dyDescent="0.25">
      <c r="B368" s="9">
        <v>0</v>
      </c>
      <c r="C368" s="9">
        <v>0</v>
      </c>
    </row>
    <row r="369" spans="2:3" x14ac:dyDescent="0.25">
      <c r="B369" s="9">
        <v>0</v>
      </c>
      <c r="C369" s="9">
        <v>0</v>
      </c>
    </row>
    <row r="370" spans="2:3" x14ac:dyDescent="0.25">
      <c r="B370" s="9">
        <v>0</v>
      </c>
      <c r="C370" s="9">
        <v>0</v>
      </c>
    </row>
    <row r="371" spans="2:3" x14ac:dyDescent="0.25">
      <c r="B371" s="9">
        <v>0</v>
      </c>
      <c r="C371" s="9">
        <v>0</v>
      </c>
    </row>
    <row r="372" spans="2:3" x14ac:dyDescent="0.25">
      <c r="B372" s="9">
        <v>0</v>
      </c>
      <c r="C372" s="9">
        <v>0</v>
      </c>
    </row>
    <row r="373" spans="2:3" x14ac:dyDescent="0.25">
      <c r="B373" s="9">
        <v>0</v>
      </c>
      <c r="C373" s="9">
        <v>0</v>
      </c>
    </row>
    <row r="374" spans="2:3" x14ac:dyDescent="0.25">
      <c r="B374" s="9">
        <v>0</v>
      </c>
      <c r="C374" s="9">
        <v>0</v>
      </c>
    </row>
    <row r="375" spans="2:3" x14ac:dyDescent="0.25">
      <c r="B375" s="9">
        <v>0</v>
      </c>
      <c r="C375" s="9">
        <v>0</v>
      </c>
    </row>
    <row r="376" spans="2:3" x14ac:dyDescent="0.25">
      <c r="B376" s="9">
        <v>0</v>
      </c>
      <c r="C376" s="9">
        <v>0</v>
      </c>
    </row>
    <row r="377" spans="2:3" x14ac:dyDescent="0.25">
      <c r="B377" s="9">
        <v>0</v>
      </c>
      <c r="C377" s="9">
        <v>0</v>
      </c>
    </row>
    <row r="378" spans="2:3" x14ac:dyDescent="0.25">
      <c r="B378" s="9">
        <v>0</v>
      </c>
      <c r="C378" s="9">
        <v>0</v>
      </c>
    </row>
    <row r="379" spans="2:3" x14ac:dyDescent="0.25">
      <c r="B379" s="9">
        <v>0</v>
      </c>
      <c r="C379" s="9">
        <v>0</v>
      </c>
    </row>
    <row r="380" spans="2:3" x14ac:dyDescent="0.25">
      <c r="B380" s="9">
        <v>0</v>
      </c>
      <c r="C380" s="9">
        <v>0</v>
      </c>
    </row>
    <row r="381" spans="2:3" x14ac:dyDescent="0.25">
      <c r="B381" s="9">
        <v>0</v>
      </c>
      <c r="C381" s="9">
        <v>0</v>
      </c>
    </row>
    <row r="382" spans="2:3" x14ac:dyDescent="0.25">
      <c r="B382" s="9">
        <v>0</v>
      </c>
      <c r="C382" s="9">
        <v>0</v>
      </c>
    </row>
    <row r="383" spans="2:3" x14ac:dyDescent="0.25">
      <c r="B383" s="9">
        <v>0</v>
      </c>
      <c r="C383" s="9">
        <v>0</v>
      </c>
    </row>
    <row r="384" spans="2:3" x14ac:dyDescent="0.25">
      <c r="B384" s="9">
        <v>0</v>
      </c>
      <c r="C384" s="9">
        <v>0</v>
      </c>
    </row>
    <row r="385" spans="2:3" x14ac:dyDescent="0.25">
      <c r="B385" s="9">
        <v>0</v>
      </c>
      <c r="C385" s="9">
        <v>0</v>
      </c>
    </row>
    <row r="386" spans="2:3" x14ac:dyDescent="0.25">
      <c r="B386" s="9">
        <v>0</v>
      </c>
      <c r="C386" s="9">
        <v>0</v>
      </c>
    </row>
    <row r="387" spans="2:3" x14ac:dyDescent="0.25">
      <c r="B387" s="9">
        <v>0</v>
      </c>
      <c r="C387" s="9">
        <v>0</v>
      </c>
    </row>
    <row r="388" spans="2:3" x14ac:dyDescent="0.25">
      <c r="B388" s="9">
        <v>0</v>
      </c>
      <c r="C388" s="9">
        <v>0</v>
      </c>
    </row>
    <row r="389" spans="2:3" x14ac:dyDescent="0.25">
      <c r="B389" s="9">
        <v>0</v>
      </c>
      <c r="C389" s="9">
        <v>0</v>
      </c>
    </row>
    <row r="390" spans="2:3" x14ac:dyDescent="0.25">
      <c r="B390" s="9">
        <v>0</v>
      </c>
      <c r="C390" s="9">
        <v>0</v>
      </c>
    </row>
    <row r="391" spans="2:3" x14ac:dyDescent="0.25">
      <c r="B391" s="9">
        <v>0</v>
      </c>
      <c r="C391" s="9">
        <v>0</v>
      </c>
    </row>
    <row r="392" spans="2:3" x14ac:dyDescent="0.25">
      <c r="B392" s="9">
        <v>0</v>
      </c>
      <c r="C392" s="9">
        <v>0</v>
      </c>
    </row>
    <row r="393" spans="2:3" x14ac:dyDescent="0.25">
      <c r="B393" s="9">
        <v>0</v>
      </c>
      <c r="C393" s="9">
        <v>0</v>
      </c>
    </row>
    <row r="394" spans="2:3" x14ac:dyDescent="0.25">
      <c r="B394" s="9">
        <v>0</v>
      </c>
      <c r="C394" s="9">
        <v>0</v>
      </c>
    </row>
    <row r="395" spans="2:3" x14ac:dyDescent="0.25">
      <c r="B395" s="9">
        <v>0</v>
      </c>
      <c r="C395" s="9">
        <v>0</v>
      </c>
    </row>
    <row r="396" spans="2:3" x14ac:dyDescent="0.25">
      <c r="B396" s="9">
        <v>0</v>
      </c>
      <c r="C396" s="9">
        <v>0</v>
      </c>
    </row>
    <row r="397" spans="2:3" x14ac:dyDescent="0.25">
      <c r="B397" s="9">
        <v>0</v>
      </c>
      <c r="C397" s="9">
        <v>0</v>
      </c>
    </row>
    <row r="398" spans="2:3" x14ac:dyDescent="0.25">
      <c r="B398" s="9">
        <v>0</v>
      </c>
      <c r="C398" s="9">
        <v>0</v>
      </c>
    </row>
    <row r="399" spans="2:3" x14ac:dyDescent="0.25">
      <c r="B399" s="9">
        <v>0</v>
      </c>
      <c r="C399" s="9">
        <v>0</v>
      </c>
    </row>
    <row r="400" spans="2:3" x14ac:dyDescent="0.25">
      <c r="B400" s="9">
        <v>0</v>
      </c>
      <c r="C400" s="9">
        <v>0</v>
      </c>
    </row>
    <row r="401" spans="2:3" x14ac:dyDescent="0.25">
      <c r="B401" s="9">
        <v>0</v>
      </c>
      <c r="C401" s="9">
        <v>0</v>
      </c>
    </row>
    <row r="402" spans="2:3" x14ac:dyDescent="0.25">
      <c r="B402" s="9">
        <v>0</v>
      </c>
      <c r="C402" s="9">
        <v>0</v>
      </c>
    </row>
    <row r="403" spans="2:3" x14ac:dyDescent="0.25">
      <c r="B403" s="9">
        <v>0</v>
      </c>
      <c r="C403" s="9">
        <v>0</v>
      </c>
    </row>
    <row r="404" spans="2:3" x14ac:dyDescent="0.25">
      <c r="B404" s="9">
        <v>0</v>
      </c>
      <c r="C404" s="9">
        <v>0</v>
      </c>
    </row>
    <row r="405" spans="2:3" x14ac:dyDescent="0.25">
      <c r="B405" s="9">
        <v>0</v>
      </c>
      <c r="C405" s="9">
        <v>0</v>
      </c>
    </row>
    <row r="406" spans="2:3" x14ac:dyDescent="0.25">
      <c r="B406" s="9">
        <v>0</v>
      </c>
      <c r="C406" s="9">
        <v>0</v>
      </c>
    </row>
    <row r="407" spans="2:3" x14ac:dyDescent="0.25">
      <c r="B407" s="9">
        <v>0</v>
      </c>
      <c r="C407" s="9">
        <v>0</v>
      </c>
    </row>
    <row r="408" spans="2:3" x14ac:dyDescent="0.25">
      <c r="B408" s="9">
        <v>0</v>
      </c>
      <c r="C408" s="9">
        <v>0</v>
      </c>
    </row>
    <row r="409" spans="2:3" x14ac:dyDescent="0.25">
      <c r="B409" s="9">
        <v>0</v>
      </c>
      <c r="C409" s="9">
        <v>0</v>
      </c>
    </row>
    <row r="410" spans="2:3" x14ac:dyDescent="0.25">
      <c r="B410" s="9">
        <v>0</v>
      </c>
      <c r="C410" s="9">
        <v>0</v>
      </c>
    </row>
    <row r="411" spans="2:3" x14ac:dyDescent="0.25">
      <c r="B411" s="9">
        <v>0</v>
      </c>
      <c r="C411" s="9">
        <v>0</v>
      </c>
    </row>
    <row r="412" spans="2:3" x14ac:dyDescent="0.25">
      <c r="B412" s="9">
        <v>0</v>
      </c>
      <c r="C412" s="9">
        <v>0</v>
      </c>
    </row>
    <row r="413" spans="2:3" x14ac:dyDescent="0.25">
      <c r="B413" s="9">
        <v>0</v>
      </c>
      <c r="C413" s="9">
        <v>0</v>
      </c>
    </row>
    <row r="414" spans="2:3" x14ac:dyDescent="0.25">
      <c r="B414" s="9">
        <v>0</v>
      </c>
      <c r="C414" s="9">
        <v>0</v>
      </c>
    </row>
    <row r="415" spans="2:3" x14ac:dyDescent="0.25">
      <c r="B415" s="9">
        <v>0</v>
      </c>
      <c r="C415" s="9">
        <v>0</v>
      </c>
    </row>
    <row r="416" spans="2:3" x14ac:dyDescent="0.25">
      <c r="B416" s="9">
        <v>0</v>
      </c>
      <c r="C416" s="9">
        <v>0</v>
      </c>
    </row>
    <row r="417" spans="2:3" x14ac:dyDescent="0.25">
      <c r="B417" s="9">
        <v>0</v>
      </c>
      <c r="C417" s="9">
        <v>0</v>
      </c>
    </row>
    <row r="418" spans="2:3" x14ac:dyDescent="0.25">
      <c r="B418" s="9">
        <v>0</v>
      </c>
      <c r="C418" s="9">
        <v>0</v>
      </c>
    </row>
    <row r="419" spans="2:3" x14ac:dyDescent="0.25">
      <c r="B419" s="9">
        <v>0</v>
      </c>
      <c r="C419" s="9">
        <v>0</v>
      </c>
    </row>
    <row r="420" spans="2:3" x14ac:dyDescent="0.25">
      <c r="B420" s="9">
        <v>0</v>
      </c>
      <c r="C420" s="9">
        <v>0</v>
      </c>
    </row>
    <row r="421" spans="2:3" x14ac:dyDescent="0.25">
      <c r="B421" s="9">
        <v>0</v>
      </c>
      <c r="C421" s="9">
        <v>0</v>
      </c>
    </row>
    <row r="422" spans="2:3" x14ac:dyDescent="0.25">
      <c r="B422" s="9">
        <v>0</v>
      </c>
      <c r="C422" s="9">
        <v>0</v>
      </c>
    </row>
    <row r="423" spans="2:3" x14ac:dyDescent="0.25">
      <c r="B423" s="9">
        <v>0</v>
      </c>
      <c r="C423" s="9">
        <v>0</v>
      </c>
    </row>
    <row r="424" spans="2:3" x14ac:dyDescent="0.25">
      <c r="B424" s="9">
        <v>0</v>
      </c>
      <c r="C424" s="9">
        <v>0</v>
      </c>
    </row>
    <row r="425" spans="2:3" x14ac:dyDescent="0.25">
      <c r="B425" s="9">
        <v>0</v>
      </c>
      <c r="C425" s="9">
        <v>0</v>
      </c>
    </row>
    <row r="426" spans="2:3" x14ac:dyDescent="0.25">
      <c r="B426" s="9">
        <v>0</v>
      </c>
      <c r="C426" s="9">
        <v>0</v>
      </c>
    </row>
    <row r="427" spans="2:3" x14ac:dyDescent="0.25">
      <c r="B427" s="9">
        <v>0</v>
      </c>
      <c r="C427" s="9">
        <v>0</v>
      </c>
    </row>
    <row r="428" spans="2:3" x14ac:dyDescent="0.25">
      <c r="B428" s="9">
        <v>0</v>
      </c>
      <c r="C428" s="9">
        <v>0</v>
      </c>
    </row>
    <row r="429" spans="2:3" x14ac:dyDescent="0.25">
      <c r="B429" s="9">
        <v>0</v>
      </c>
      <c r="C429" s="9">
        <v>0</v>
      </c>
    </row>
    <row r="430" spans="2:3" x14ac:dyDescent="0.25">
      <c r="B430" s="9">
        <v>0</v>
      </c>
      <c r="C430" s="9">
        <v>0</v>
      </c>
    </row>
    <row r="431" spans="2:3" x14ac:dyDescent="0.25">
      <c r="B431" s="9">
        <v>0</v>
      </c>
      <c r="C431" s="9">
        <v>0</v>
      </c>
    </row>
    <row r="432" spans="2:3" x14ac:dyDescent="0.25">
      <c r="B432" s="9">
        <v>0</v>
      </c>
      <c r="C432" s="9">
        <v>0</v>
      </c>
    </row>
    <row r="433" spans="2:3" x14ac:dyDescent="0.25">
      <c r="B433" s="9">
        <v>0</v>
      </c>
      <c r="C433" s="9">
        <v>0</v>
      </c>
    </row>
    <row r="434" spans="2:3" x14ac:dyDescent="0.25">
      <c r="B434" s="9">
        <v>0</v>
      </c>
      <c r="C434" s="9">
        <v>0</v>
      </c>
    </row>
    <row r="435" spans="2:3" x14ac:dyDescent="0.25">
      <c r="B435" s="9">
        <v>0</v>
      </c>
      <c r="C435" s="9">
        <v>0</v>
      </c>
    </row>
    <row r="436" spans="2:3" x14ac:dyDescent="0.25">
      <c r="B436" s="9">
        <v>0</v>
      </c>
      <c r="C436" s="9">
        <v>0</v>
      </c>
    </row>
    <row r="437" spans="2:3" x14ac:dyDescent="0.25">
      <c r="B437" s="9">
        <v>0</v>
      </c>
      <c r="C437" s="9">
        <v>0</v>
      </c>
    </row>
    <row r="438" spans="2:3" x14ac:dyDescent="0.25">
      <c r="B438" s="9">
        <v>0</v>
      </c>
      <c r="C438" s="9">
        <v>0</v>
      </c>
    </row>
    <row r="439" spans="2:3" x14ac:dyDescent="0.25">
      <c r="B439" s="9">
        <v>0</v>
      </c>
      <c r="C439" s="9">
        <v>0</v>
      </c>
    </row>
    <row r="440" spans="2:3" x14ac:dyDescent="0.25">
      <c r="B440" s="9">
        <v>0</v>
      </c>
      <c r="C440" s="9">
        <v>0</v>
      </c>
    </row>
    <row r="441" spans="2:3" x14ac:dyDescent="0.25">
      <c r="B441" s="9">
        <v>0</v>
      </c>
      <c r="C441" s="9">
        <v>0</v>
      </c>
    </row>
    <row r="442" spans="2:3" x14ac:dyDescent="0.25">
      <c r="B442" s="9">
        <v>0</v>
      </c>
      <c r="C442" s="9">
        <v>0</v>
      </c>
    </row>
    <row r="443" spans="2:3" x14ac:dyDescent="0.25">
      <c r="B443" s="9">
        <v>0</v>
      </c>
      <c r="C443" s="9">
        <v>0</v>
      </c>
    </row>
    <row r="444" spans="2:3" x14ac:dyDescent="0.25">
      <c r="B444" s="9">
        <v>0</v>
      </c>
      <c r="C444" s="9">
        <v>0</v>
      </c>
    </row>
    <row r="445" spans="2:3" x14ac:dyDescent="0.25">
      <c r="B445" s="9">
        <v>0</v>
      </c>
      <c r="C445" s="9">
        <v>0</v>
      </c>
    </row>
    <row r="446" spans="2:3" x14ac:dyDescent="0.25">
      <c r="B446" s="9">
        <v>0</v>
      </c>
      <c r="C446" s="9">
        <v>0</v>
      </c>
    </row>
    <row r="447" spans="2:3" x14ac:dyDescent="0.25">
      <c r="B447" s="9">
        <v>0</v>
      </c>
      <c r="C447" s="9">
        <v>0</v>
      </c>
    </row>
    <row r="448" spans="2:3" x14ac:dyDescent="0.25">
      <c r="B448" s="9">
        <v>0</v>
      </c>
      <c r="C448" s="9">
        <v>0</v>
      </c>
    </row>
    <row r="449" spans="2:3" x14ac:dyDescent="0.25">
      <c r="B449" s="9">
        <v>0</v>
      </c>
      <c r="C449" s="9">
        <v>0</v>
      </c>
    </row>
    <row r="450" spans="2:3" x14ac:dyDescent="0.25">
      <c r="B450" s="9">
        <v>0</v>
      </c>
      <c r="C450" s="9">
        <v>0</v>
      </c>
    </row>
    <row r="451" spans="2:3" x14ac:dyDescent="0.25">
      <c r="B451" s="9">
        <v>0</v>
      </c>
      <c r="C451" s="9">
        <v>0</v>
      </c>
    </row>
    <row r="452" spans="2:3" x14ac:dyDescent="0.25">
      <c r="B452" s="9">
        <v>0</v>
      </c>
      <c r="C452" s="9">
        <v>0</v>
      </c>
    </row>
    <row r="453" spans="2:3" x14ac:dyDescent="0.25">
      <c r="B453" s="9">
        <v>0</v>
      </c>
      <c r="C453" s="9">
        <v>0</v>
      </c>
    </row>
    <row r="454" spans="2:3" x14ac:dyDescent="0.25">
      <c r="B454" s="9">
        <v>0</v>
      </c>
      <c r="C454" s="9">
        <v>0</v>
      </c>
    </row>
    <row r="455" spans="2:3" x14ac:dyDescent="0.25">
      <c r="B455" s="9">
        <v>0</v>
      </c>
      <c r="C455" s="9">
        <v>0</v>
      </c>
    </row>
    <row r="456" spans="2:3" x14ac:dyDescent="0.25">
      <c r="B456" s="9">
        <v>0</v>
      </c>
      <c r="C456" s="9">
        <v>0</v>
      </c>
    </row>
    <row r="457" spans="2:3" x14ac:dyDescent="0.25">
      <c r="B457" s="9">
        <v>0</v>
      </c>
      <c r="C457" s="9">
        <v>0</v>
      </c>
    </row>
    <row r="458" spans="2:3" x14ac:dyDescent="0.25">
      <c r="B458" s="9">
        <v>0</v>
      </c>
      <c r="C458" s="9">
        <v>0</v>
      </c>
    </row>
    <row r="459" spans="2:3" x14ac:dyDescent="0.25">
      <c r="B459" s="9">
        <v>0</v>
      </c>
      <c r="C459" s="9">
        <v>0</v>
      </c>
    </row>
    <row r="460" spans="2:3" x14ac:dyDescent="0.25">
      <c r="B460" s="9">
        <v>0</v>
      </c>
      <c r="C460" s="9">
        <v>0</v>
      </c>
    </row>
    <row r="461" spans="2:3" x14ac:dyDescent="0.25">
      <c r="B461" s="9">
        <v>0</v>
      </c>
      <c r="C461" s="9">
        <v>0</v>
      </c>
    </row>
    <row r="462" spans="2:3" x14ac:dyDescent="0.25">
      <c r="B462" s="9">
        <v>0</v>
      </c>
      <c r="C462" s="9">
        <v>0</v>
      </c>
    </row>
    <row r="463" spans="2:3" x14ac:dyDescent="0.25">
      <c r="B463" s="9">
        <v>0</v>
      </c>
      <c r="C463" s="9">
        <v>0</v>
      </c>
    </row>
    <row r="464" spans="2:3" x14ac:dyDescent="0.25">
      <c r="B464" s="9">
        <v>0</v>
      </c>
      <c r="C464" s="9">
        <v>0</v>
      </c>
    </row>
    <row r="465" spans="2:3" x14ac:dyDescent="0.25">
      <c r="B465" s="9">
        <v>0</v>
      </c>
      <c r="C465" s="9">
        <v>0</v>
      </c>
    </row>
    <row r="466" spans="2:3" x14ac:dyDescent="0.25">
      <c r="B466" s="9">
        <v>0</v>
      </c>
      <c r="C466" s="9">
        <v>0</v>
      </c>
    </row>
    <row r="467" spans="2:3" x14ac:dyDescent="0.25">
      <c r="B467" s="9">
        <v>0</v>
      </c>
      <c r="C467" s="9">
        <v>0</v>
      </c>
    </row>
    <row r="468" spans="2:3" x14ac:dyDescent="0.25">
      <c r="B468" s="9">
        <v>0</v>
      </c>
      <c r="C468" s="9">
        <v>0</v>
      </c>
    </row>
    <row r="469" spans="2:3" x14ac:dyDescent="0.25">
      <c r="B469" s="9">
        <v>0</v>
      </c>
      <c r="C469" s="9">
        <v>0</v>
      </c>
    </row>
    <row r="470" spans="2:3" x14ac:dyDescent="0.25">
      <c r="B470" s="9">
        <v>0</v>
      </c>
      <c r="C470" s="9">
        <v>0</v>
      </c>
    </row>
    <row r="471" spans="2:3" x14ac:dyDescent="0.25">
      <c r="B471" s="9">
        <v>0</v>
      </c>
      <c r="C471" s="9">
        <v>0</v>
      </c>
    </row>
    <row r="472" spans="2:3" x14ac:dyDescent="0.25">
      <c r="B472" s="9">
        <v>0</v>
      </c>
      <c r="C472" s="9">
        <v>0</v>
      </c>
    </row>
    <row r="473" spans="2:3" x14ac:dyDescent="0.25">
      <c r="B473" s="9">
        <v>0</v>
      </c>
      <c r="C473" s="9">
        <v>0</v>
      </c>
    </row>
    <row r="474" spans="2:3" x14ac:dyDescent="0.25">
      <c r="B474" s="9">
        <v>0</v>
      </c>
      <c r="C474" s="9">
        <v>0</v>
      </c>
    </row>
    <row r="475" spans="2:3" x14ac:dyDescent="0.25">
      <c r="B475" s="9">
        <v>0</v>
      </c>
      <c r="C475" s="9">
        <v>0</v>
      </c>
    </row>
    <row r="476" spans="2:3" x14ac:dyDescent="0.25">
      <c r="B476" s="9">
        <v>0</v>
      </c>
      <c r="C476" s="9">
        <v>0</v>
      </c>
    </row>
    <row r="477" spans="2:3" x14ac:dyDescent="0.25">
      <c r="B477" s="9">
        <v>0</v>
      </c>
      <c r="C477" s="9">
        <v>0</v>
      </c>
    </row>
    <row r="478" spans="2:3" x14ac:dyDescent="0.25">
      <c r="B478" s="9">
        <v>0</v>
      </c>
      <c r="C478" s="9">
        <v>0</v>
      </c>
    </row>
    <row r="479" spans="2:3" x14ac:dyDescent="0.25">
      <c r="B479" s="9">
        <v>0</v>
      </c>
      <c r="C479" s="9">
        <v>0</v>
      </c>
    </row>
    <row r="480" spans="2:3" x14ac:dyDescent="0.25">
      <c r="B480" s="9">
        <v>0</v>
      </c>
      <c r="C480" s="9">
        <v>0</v>
      </c>
    </row>
    <row r="481" spans="2:3" x14ac:dyDescent="0.25">
      <c r="B481" s="9">
        <v>0</v>
      </c>
      <c r="C481" s="9">
        <v>0</v>
      </c>
    </row>
    <row r="482" spans="2:3" x14ac:dyDescent="0.25">
      <c r="B482" s="9">
        <v>0</v>
      </c>
      <c r="C482" s="9">
        <v>0</v>
      </c>
    </row>
    <row r="483" spans="2:3" x14ac:dyDescent="0.25">
      <c r="B483" s="9">
        <v>0</v>
      </c>
      <c r="C483" s="9">
        <v>0</v>
      </c>
    </row>
    <row r="484" spans="2:3" x14ac:dyDescent="0.25">
      <c r="B484" s="9">
        <v>0</v>
      </c>
      <c r="C484" s="9">
        <v>0</v>
      </c>
    </row>
    <row r="485" spans="2:3" x14ac:dyDescent="0.25">
      <c r="B485" s="9">
        <v>0</v>
      </c>
      <c r="C485" s="9">
        <v>0</v>
      </c>
    </row>
    <row r="486" spans="2:3" x14ac:dyDescent="0.25">
      <c r="B486" s="9">
        <v>0</v>
      </c>
      <c r="C486" s="9">
        <v>0</v>
      </c>
    </row>
    <row r="487" spans="2:3" x14ac:dyDescent="0.25">
      <c r="B487" s="9">
        <v>0</v>
      </c>
      <c r="C487" s="9">
        <v>0</v>
      </c>
    </row>
    <row r="488" spans="2:3" x14ac:dyDescent="0.25">
      <c r="B488" s="9">
        <v>0</v>
      </c>
      <c r="C488" s="9">
        <v>0</v>
      </c>
    </row>
    <row r="489" spans="2:3" x14ac:dyDescent="0.25">
      <c r="B489" s="9">
        <v>0</v>
      </c>
      <c r="C489" s="9">
        <v>0</v>
      </c>
    </row>
    <row r="490" spans="2:3" x14ac:dyDescent="0.25">
      <c r="B490" s="9">
        <v>0</v>
      </c>
      <c r="C490" s="9">
        <v>0</v>
      </c>
    </row>
    <row r="491" spans="2:3" x14ac:dyDescent="0.25">
      <c r="B491" s="9">
        <v>0</v>
      </c>
      <c r="C491" s="9">
        <v>0</v>
      </c>
    </row>
    <row r="492" spans="2:3" x14ac:dyDescent="0.25">
      <c r="B492" s="9">
        <v>0</v>
      </c>
      <c r="C492" s="9">
        <v>0</v>
      </c>
    </row>
    <row r="493" spans="2:3" x14ac:dyDescent="0.25">
      <c r="B493" s="9">
        <v>0</v>
      </c>
      <c r="C493" s="9">
        <v>0</v>
      </c>
    </row>
    <row r="494" spans="2:3" x14ac:dyDescent="0.25">
      <c r="B494" s="9">
        <v>0</v>
      </c>
      <c r="C494" s="9">
        <v>0</v>
      </c>
    </row>
    <row r="495" spans="2:3" x14ac:dyDescent="0.25">
      <c r="B495" s="9">
        <v>0</v>
      </c>
      <c r="C495" s="9">
        <v>0</v>
      </c>
    </row>
    <row r="496" spans="2:3" x14ac:dyDescent="0.25">
      <c r="B496" s="9">
        <v>0</v>
      </c>
      <c r="C496" s="9">
        <v>0</v>
      </c>
    </row>
    <row r="497" spans="2:3" x14ac:dyDescent="0.25">
      <c r="B497" s="9">
        <v>0</v>
      </c>
      <c r="C497" s="9">
        <v>0</v>
      </c>
    </row>
    <row r="498" spans="2:3" x14ac:dyDescent="0.25">
      <c r="B498" s="9">
        <v>0</v>
      </c>
      <c r="C498" s="9">
        <v>0</v>
      </c>
    </row>
    <row r="499" spans="2:3" x14ac:dyDescent="0.25">
      <c r="B499" s="9">
        <v>0</v>
      </c>
      <c r="C499" s="9">
        <v>0</v>
      </c>
    </row>
    <row r="500" spans="2:3" x14ac:dyDescent="0.25">
      <c r="B500" s="9">
        <v>0</v>
      </c>
      <c r="C500" s="9">
        <v>0</v>
      </c>
    </row>
    <row r="501" spans="2:3" x14ac:dyDescent="0.25">
      <c r="B501" s="9">
        <v>0</v>
      </c>
      <c r="C501" s="9">
        <v>0</v>
      </c>
    </row>
    <row r="502" spans="2:3" x14ac:dyDescent="0.25">
      <c r="B502" s="9">
        <v>0</v>
      </c>
      <c r="C502" s="9">
        <v>0</v>
      </c>
    </row>
    <row r="503" spans="2:3" x14ac:dyDescent="0.25">
      <c r="B503" s="9">
        <v>0</v>
      </c>
      <c r="C503" s="9">
        <v>0</v>
      </c>
    </row>
    <row r="504" spans="2:3" x14ac:dyDescent="0.25">
      <c r="B504" s="9">
        <v>0</v>
      </c>
      <c r="C504" s="9">
        <v>0</v>
      </c>
    </row>
    <row r="505" spans="2:3" x14ac:dyDescent="0.25">
      <c r="B505" s="9">
        <v>0</v>
      </c>
      <c r="C505" s="9">
        <v>0</v>
      </c>
    </row>
    <row r="506" spans="2:3" x14ac:dyDescent="0.25">
      <c r="B506" s="9">
        <v>0</v>
      </c>
      <c r="C506" s="9">
        <v>0</v>
      </c>
    </row>
    <row r="507" spans="2:3" x14ac:dyDescent="0.25">
      <c r="B507" s="9">
        <v>0</v>
      </c>
      <c r="C507" s="9">
        <v>0</v>
      </c>
    </row>
    <row r="508" spans="2:3" x14ac:dyDescent="0.25">
      <c r="B508" s="9">
        <v>0</v>
      </c>
      <c r="C508" s="9">
        <v>0</v>
      </c>
    </row>
    <row r="509" spans="2:3" x14ac:dyDescent="0.25">
      <c r="B509" s="9">
        <v>0</v>
      </c>
      <c r="C509" s="9">
        <v>0</v>
      </c>
    </row>
    <row r="510" spans="2:3" x14ac:dyDescent="0.25">
      <c r="B510" s="9">
        <v>0</v>
      </c>
      <c r="C510" s="9">
        <v>0</v>
      </c>
    </row>
    <row r="511" spans="2:3" x14ac:dyDescent="0.25">
      <c r="B511" s="9">
        <v>0</v>
      </c>
      <c r="C511" s="9">
        <v>0</v>
      </c>
    </row>
    <row r="512" spans="2:3" x14ac:dyDescent="0.25">
      <c r="B512" s="9">
        <v>0</v>
      </c>
      <c r="C512" s="9">
        <v>0</v>
      </c>
    </row>
    <row r="513" spans="2:3" x14ac:dyDescent="0.25">
      <c r="B513" s="9">
        <v>0</v>
      </c>
      <c r="C513" s="9">
        <v>0</v>
      </c>
    </row>
    <row r="514" spans="2:3" x14ac:dyDescent="0.25">
      <c r="B514" s="9">
        <v>0</v>
      </c>
      <c r="C514" s="9">
        <v>0</v>
      </c>
    </row>
    <row r="515" spans="2:3" x14ac:dyDescent="0.25">
      <c r="B515" s="9">
        <v>0</v>
      </c>
      <c r="C515" s="9">
        <v>0</v>
      </c>
    </row>
    <row r="516" spans="2:3" x14ac:dyDescent="0.25">
      <c r="B516" s="9">
        <v>0</v>
      </c>
      <c r="C516" s="9">
        <v>0</v>
      </c>
    </row>
    <row r="517" spans="2:3" x14ac:dyDescent="0.25">
      <c r="B517" s="9">
        <v>0</v>
      </c>
      <c r="C517" s="9">
        <v>0</v>
      </c>
    </row>
    <row r="518" spans="2:3" x14ac:dyDescent="0.25">
      <c r="B518" s="9">
        <v>0</v>
      </c>
      <c r="C518" s="9">
        <v>0</v>
      </c>
    </row>
    <row r="519" spans="2:3" x14ac:dyDescent="0.25">
      <c r="B519" s="9">
        <v>0</v>
      </c>
      <c r="C519" s="9">
        <v>0</v>
      </c>
    </row>
    <row r="520" spans="2:3" x14ac:dyDescent="0.25">
      <c r="B520" s="9">
        <v>0</v>
      </c>
      <c r="C520" s="9">
        <v>0</v>
      </c>
    </row>
    <row r="521" spans="2:3" x14ac:dyDescent="0.25">
      <c r="B521" s="9">
        <v>0</v>
      </c>
      <c r="C521" s="9">
        <v>0</v>
      </c>
    </row>
    <row r="522" spans="2:3" x14ac:dyDescent="0.25">
      <c r="B522" s="9">
        <v>0</v>
      </c>
      <c r="C522" s="9">
        <v>0</v>
      </c>
    </row>
    <row r="523" spans="2:3" x14ac:dyDescent="0.25">
      <c r="B523" s="9">
        <v>0</v>
      </c>
      <c r="C523" s="9">
        <v>0</v>
      </c>
    </row>
    <row r="524" spans="2:3" x14ac:dyDescent="0.25">
      <c r="B524" s="9">
        <v>0</v>
      </c>
      <c r="C524" s="9">
        <v>0</v>
      </c>
    </row>
    <row r="525" spans="2:3" x14ac:dyDescent="0.25">
      <c r="B525" s="9">
        <v>0</v>
      </c>
      <c r="C525" s="9">
        <v>0</v>
      </c>
    </row>
    <row r="526" spans="2:3" x14ac:dyDescent="0.25">
      <c r="B526" s="9">
        <v>0</v>
      </c>
      <c r="C526" s="9">
        <v>0</v>
      </c>
    </row>
    <row r="527" spans="2:3" x14ac:dyDescent="0.25">
      <c r="B527" s="9">
        <v>0</v>
      </c>
      <c r="C527" s="9">
        <v>0</v>
      </c>
    </row>
    <row r="528" spans="2:3" x14ac:dyDescent="0.25">
      <c r="B528" s="9">
        <v>0</v>
      </c>
      <c r="C528" s="9">
        <v>0</v>
      </c>
    </row>
    <row r="529" spans="2:3" x14ac:dyDescent="0.25">
      <c r="B529" s="9">
        <v>0</v>
      </c>
      <c r="C529" s="9">
        <v>0</v>
      </c>
    </row>
    <row r="530" spans="2:3" x14ac:dyDescent="0.25">
      <c r="B530" s="9">
        <v>0</v>
      </c>
      <c r="C530" s="9">
        <v>0</v>
      </c>
    </row>
    <row r="531" spans="2:3" x14ac:dyDescent="0.25">
      <c r="B531" s="9">
        <v>0</v>
      </c>
      <c r="C531" s="9">
        <v>0</v>
      </c>
    </row>
    <row r="532" spans="2:3" x14ac:dyDescent="0.25">
      <c r="B532" s="9">
        <v>0</v>
      </c>
      <c r="C532" s="9">
        <v>0</v>
      </c>
    </row>
    <row r="533" spans="2:3" x14ac:dyDescent="0.25">
      <c r="B533" s="9">
        <v>0</v>
      </c>
      <c r="C533" s="9">
        <v>0</v>
      </c>
    </row>
    <row r="534" spans="2:3" x14ac:dyDescent="0.25">
      <c r="B534" s="9">
        <v>0</v>
      </c>
      <c r="C534" s="9">
        <v>0</v>
      </c>
    </row>
    <row r="535" spans="2:3" x14ac:dyDescent="0.25">
      <c r="B535" s="9">
        <v>0</v>
      </c>
      <c r="C535" s="9">
        <v>0</v>
      </c>
    </row>
    <row r="536" spans="2:3" x14ac:dyDescent="0.25">
      <c r="B536" s="9">
        <v>0</v>
      </c>
      <c r="C536" s="9">
        <v>0</v>
      </c>
    </row>
    <row r="537" spans="2:3" x14ac:dyDescent="0.25">
      <c r="B537" s="9">
        <v>0</v>
      </c>
      <c r="C537" s="9">
        <v>0</v>
      </c>
    </row>
    <row r="538" spans="2:3" x14ac:dyDescent="0.25">
      <c r="B538" s="9">
        <v>0</v>
      </c>
      <c r="C538" s="9">
        <v>0</v>
      </c>
    </row>
    <row r="539" spans="2:3" x14ac:dyDescent="0.25">
      <c r="B539" s="9">
        <v>0</v>
      </c>
      <c r="C539" s="9">
        <v>0</v>
      </c>
    </row>
    <row r="540" spans="2:3" x14ac:dyDescent="0.25">
      <c r="B540" s="9">
        <v>0</v>
      </c>
      <c r="C540" s="9">
        <v>0</v>
      </c>
    </row>
    <row r="541" spans="2:3" x14ac:dyDescent="0.25">
      <c r="B541" s="9">
        <v>0</v>
      </c>
      <c r="C541" s="9">
        <v>0</v>
      </c>
    </row>
    <row r="542" spans="2:3" x14ac:dyDescent="0.25">
      <c r="B542" s="9">
        <v>0</v>
      </c>
      <c r="C542" s="9">
        <v>0</v>
      </c>
    </row>
    <row r="543" spans="2:3" x14ac:dyDescent="0.25">
      <c r="B543" s="9">
        <v>0</v>
      </c>
      <c r="C543" s="9">
        <v>0</v>
      </c>
    </row>
    <row r="544" spans="2:3" x14ac:dyDescent="0.25">
      <c r="B544" s="9">
        <v>0</v>
      </c>
      <c r="C544" s="9">
        <v>0</v>
      </c>
    </row>
    <row r="545" spans="2:3" x14ac:dyDescent="0.25">
      <c r="B545" s="9">
        <v>0</v>
      </c>
      <c r="C545" s="9">
        <v>0</v>
      </c>
    </row>
    <row r="546" spans="2:3" x14ac:dyDescent="0.25">
      <c r="B546" s="9">
        <v>0</v>
      </c>
      <c r="C546" s="9">
        <v>0</v>
      </c>
    </row>
    <row r="547" spans="2:3" x14ac:dyDescent="0.25">
      <c r="B547" s="9">
        <v>0</v>
      </c>
      <c r="C547" s="9">
        <v>0</v>
      </c>
    </row>
    <row r="548" spans="2:3" x14ac:dyDescent="0.25">
      <c r="B548" s="9">
        <v>0</v>
      </c>
      <c r="C548" s="9">
        <v>0</v>
      </c>
    </row>
    <row r="549" spans="2:3" x14ac:dyDescent="0.25">
      <c r="B549" s="9">
        <v>0</v>
      </c>
      <c r="C549" s="9">
        <v>0</v>
      </c>
    </row>
    <row r="550" spans="2:3" x14ac:dyDescent="0.25">
      <c r="B550" s="9">
        <v>0</v>
      </c>
      <c r="C550" s="9">
        <v>0</v>
      </c>
    </row>
    <row r="551" spans="2:3" x14ac:dyDescent="0.25">
      <c r="B551" s="9">
        <v>0</v>
      </c>
      <c r="C551" s="9">
        <v>0</v>
      </c>
    </row>
    <row r="552" spans="2:3" x14ac:dyDescent="0.25">
      <c r="B552" s="9">
        <v>0</v>
      </c>
      <c r="C552" s="9">
        <v>0</v>
      </c>
    </row>
    <row r="553" spans="2:3" x14ac:dyDescent="0.25">
      <c r="B553" s="9">
        <v>0</v>
      </c>
      <c r="C553" s="9">
        <v>0</v>
      </c>
    </row>
    <row r="554" spans="2:3" x14ac:dyDescent="0.25">
      <c r="B554" s="9">
        <v>0</v>
      </c>
      <c r="C554" s="9">
        <v>0</v>
      </c>
    </row>
    <row r="555" spans="2:3" x14ac:dyDescent="0.25">
      <c r="B555" s="9">
        <v>0</v>
      </c>
      <c r="C555" s="9">
        <v>0</v>
      </c>
    </row>
    <row r="556" spans="2:3" x14ac:dyDescent="0.25">
      <c r="B556" s="9">
        <v>0</v>
      </c>
      <c r="C556" s="9">
        <v>0</v>
      </c>
    </row>
    <row r="557" spans="2:3" x14ac:dyDescent="0.25">
      <c r="B557" s="9">
        <v>0</v>
      </c>
      <c r="C557" s="9">
        <v>0</v>
      </c>
    </row>
    <row r="558" spans="2:3" x14ac:dyDescent="0.25">
      <c r="B558" s="9">
        <v>0</v>
      </c>
      <c r="C558" s="9">
        <v>0</v>
      </c>
    </row>
    <row r="559" spans="2:3" x14ac:dyDescent="0.25">
      <c r="B559" s="9">
        <v>0</v>
      </c>
      <c r="C559" s="9">
        <v>0</v>
      </c>
    </row>
    <row r="560" spans="2:3" x14ac:dyDescent="0.25">
      <c r="B560" s="9">
        <v>0</v>
      </c>
      <c r="C560" s="9">
        <v>0</v>
      </c>
    </row>
    <row r="561" spans="2:3" x14ac:dyDescent="0.25">
      <c r="B561" s="9">
        <v>0</v>
      </c>
      <c r="C561" s="9">
        <v>0</v>
      </c>
    </row>
    <row r="562" spans="2:3" x14ac:dyDescent="0.25">
      <c r="B562" s="9">
        <v>0</v>
      </c>
      <c r="C562" s="9">
        <v>0</v>
      </c>
    </row>
    <row r="563" spans="2:3" x14ac:dyDescent="0.25">
      <c r="B563" s="9">
        <v>0</v>
      </c>
      <c r="C563" s="9">
        <v>0</v>
      </c>
    </row>
    <row r="564" spans="2:3" x14ac:dyDescent="0.25">
      <c r="B564" s="9">
        <v>0</v>
      </c>
      <c r="C564" s="9">
        <v>0</v>
      </c>
    </row>
    <row r="565" spans="2:3" x14ac:dyDescent="0.25">
      <c r="B565" s="9">
        <v>0</v>
      </c>
      <c r="C565" s="9">
        <v>0</v>
      </c>
    </row>
    <row r="566" spans="2:3" x14ac:dyDescent="0.25">
      <c r="B566" s="9">
        <v>0</v>
      </c>
      <c r="C566" s="9">
        <v>0</v>
      </c>
    </row>
    <row r="567" spans="2:3" x14ac:dyDescent="0.25">
      <c r="B567" s="9">
        <v>0</v>
      </c>
      <c r="C567" s="9">
        <v>0</v>
      </c>
    </row>
    <row r="568" spans="2:3" x14ac:dyDescent="0.25">
      <c r="B568" s="9">
        <v>0</v>
      </c>
      <c r="C568" s="9">
        <v>0</v>
      </c>
    </row>
    <row r="569" spans="2:3" x14ac:dyDescent="0.25">
      <c r="B569" s="9">
        <v>0</v>
      </c>
      <c r="C569" s="9">
        <v>0</v>
      </c>
    </row>
    <row r="570" spans="2:3" x14ac:dyDescent="0.25">
      <c r="B570" s="9">
        <v>0</v>
      </c>
      <c r="C570" s="9">
        <v>0</v>
      </c>
    </row>
    <row r="571" spans="2:3" x14ac:dyDescent="0.25">
      <c r="B571" s="9">
        <v>0</v>
      </c>
      <c r="C571" s="9">
        <v>0</v>
      </c>
    </row>
    <row r="572" spans="2:3" x14ac:dyDescent="0.25">
      <c r="B572" s="9">
        <v>0</v>
      </c>
      <c r="C572" s="9">
        <v>0</v>
      </c>
    </row>
    <row r="573" spans="2:3" x14ac:dyDescent="0.25">
      <c r="B573" s="9">
        <v>0</v>
      </c>
      <c r="C573" s="9">
        <v>0</v>
      </c>
    </row>
    <row r="574" spans="2:3" x14ac:dyDescent="0.25">
      <c r="B574" s="9">
        <v>0</v>
      </c>
      <c r="C574" s="9">
        <v>0</v>
      </c>
    </row>
    <row r="575" spans="2:3" x14ac:dyDescent="0.25">
      <c r="B575" s="9">
        <v>0</v>
      </c>
      <c r="C575" s="9">
        <v>0</v>
      </c>
    </row>
    <row r="576" spans="2:3" x14ac:dyDescent="0.25">
      <c r="B576" s="9">
        <v>0</v>
      </c>
      <c r="C576" s="9">
        <v>0</v>
      </c>
    </row>
    <row r="577" spans="2:3" x14ac:dyDescent="0.25">
      <c r="B577" s="9">
        <v>0</v>
      </c>
      <c r="C577" s="9">
        <v>0</v>
      </c>
    </row>
    <row r="578" spans="2:3" x14ac:dyDescent="0.25">
      <c r="B578" s="9">
        <v>0</v>
      </c>
      <c r="C578" s="9">
        <v>0</v>
      </c>
    </row>
    <row r="579" spans="2:3" x14ac:dyDescent="0.25">
      <c r="B579" s="9">
        <v>0</v>
      </c>
      <c r="C579" s="9">
        <v>0</v>
      </c>
    </row>
    <row r="580" spans="2:3" x14ac:dyDescent="0.25">
      <c r="B580" s="9">
        <v>0</v>
      </c>
      <c r="C580" s="9">
        <v>0</v>
      </c>
    </row>
    <row r="581" spans="2:3" x14ac:dyDescent="0.25">
      <c r="B581" s="9">
        <v>0</v>
      </c>
      <c r="C581" s="9">
        <v>0</v>
      </c>
    </row>
    <row r="582" spans="2:3" x14ac:dyDescent="0.25">
      <c r="B582" s="9">
        <v>0</v>
      </c>
      <c r="C582" s="9">
        <v>0</v>
      </c>
    </row>
    <row r="583" spans="2:3" x14ac:dyDescent="0.25">
      <c r="B583" s="9">
        <v>0</v>
      </c>
      <c r="C583" s="9">
        <v>0</v>
      </c>
    </row>
    <row r="584" spans="2:3" x14ac:dyDescent="0.25">
      <c r="B584" s="9">
        <v>0</v>
      </c>
      <c r="C584" s="9">
        <v>0</v>
      </c>
    </row>
    <row r="585" spans="2:3" x14ac:dyDescent="0.25">
      <c r="B585" s="9">
        <v>0</v>
      </c>
      <c r="C585" s="9">
        <v>0</v>
      </c>
    </row>
    <row r="586" spans="2:3" x14ac:dyDescent="0.25">
      <c r="B586" s="9">
        <v>0</v>
      </c>
      <c r="C586" s="9">
        <v>0</v>
      </c>
    </row>
    <row r="587" spans="2:3" x14ac:dyDescent="0.25">
      <c r="B587" s="9">
        <v>0</v>
      </c>
      <c r="C587" s="9">
        <v>0</v>
      </c>
    </row>
    <row r="588" spans="2:3" x14ac:dyDescent="0.25">
      <c r="B588" s="9">
        <v>0</v>
      </c>
      <c r="C588" s="9">
        <v>0</v>
      </c>
    </row>
    <row r="589" spans="2:3" x14ac:dyDescent="0.25">
      <c r="B589" s="9">
        <v>0</v>
      </c>
      <c r="C589" s="9">
        <v>0</v>
      </c>
    </row>
    <row r="590" spans="2:3" x14ac:dyDescent="0.25">
      <c r="B590" s="9">
        <v>0</v>
      </c>
      <c r="C590" s="9">
        <v>0</v>
      </c>
    </row>
    <row r="591" spans="2:3" x14ac:dyDescent="0.25">
      <c r="B591" s="9">
        <v>0</v>
      </c>
      <c r="C591" s="9">
        <v>0</v>
      </c>
    </row>
    <row r="592" spans="2:3" x14ac:dyDescent="0.25">
      <c r="B592" s="9">
        <v>0</v>
      </c>
      <c r="C592" s="9">
        <v>0</v>
      </c>
    </row>
    <row r="593" spans="2:3" x14ac:dyDescent="0.25">
      <c r="B593" s="9">
        <v>0</v>
      </c>
      <c r="C593" s="9">
        <v>0</v>
      </c>
    </row>
    <row r="594" spans="2:3" x14ac:dyDescent="0.25">
      <c r="B594" s="9">
        <v>0</v>
      </c>
      <c r="C594" s="9">
        <v>0</v>
      </c>
    </row>
    <row r="595" spans="2:3" x14ac:dyDescent="0.25">
      <c r="B595" s="9">
        <v>0</v>
      </c>
      <c r="C595" s="9">
        <v>0</v>
      </c>
    </row>
    <row r="596" spans="2:3" x14ac:dyDescent="0.25">
      <c r="B596" s="9">
        <v>0</v>
      </c>
      <c r="C596" s="9">
        <v>0</v>
      </c>
    </row>
    <row r="597" spans="2:3" x14ac:dyDescent="0.25">
      <c r="B597" s="9">
        <v>0</v>
      </c>
      <c r="C597" s="9">
        <v>0</v>
      </c>
    </row>
    <row r="598" spans="2:3" x14ac:dyDescent="0.25">
      <c r="B598" s="9">
        <v>0</v>
      </c>
      <c r="C598" s="9">
        <v>0</v>
      </c>
    </row>
    <row r="599" spans="2:3" x14ac:dyDescent="0.25">
      <c r="B599" s="9">
        <v>0</v>
      </c>
      <c r="C599" s="9">
        <v>0</v>
      </c>
    </row>
    <row r="600" spans="2:3" x14ac:dyDescent="0.25">
      <c r="B600" s="9">
        <v>0</v>
      </c>
      <c r="C600" s="9">
        <v>0</v>
      </c>
    </row>
    <row r="601" spans="2:3" x14ac:dyDescent="0.25">
      <c r="B601" s="9">
        <v>0</v>
      </c>
      <c r="C601" s="9">
        <v>0</v>
      </c>
    </row>
    <row r="602" spans="2:3" x14ac:dyDescent="0.25">
      <c r="B602" s="9">
        <v>0</v>
      </c>
      <c r="C602" s="9">
        <v>0</v>
      </c>
    </row>
    <row r="603" spans="2:3" x14ac:dyDescent="0.25">
      <c r="B603" s="9">
        <v>0</v>
      </c>
      <c r="C603" s="9">
        <v>0</v>
      </c>
    </row>
    <row r="604" spans="2:3" x14ac:dyDescent="0.25">
      <c r="B604" s="9">
        <v>0</v>
      </c>
      <c r="C604" s="9">
        <v>0</v>
      </c>
    </row>
    <row r="605" spans="2:3" x14ac:dyDescent="0.25">
      <c r="B605" s="9">
        <v>0</v>
      </c>
      <c r="C605" s="9">
        <v>0</v>
      </c>
    </row>
    <row r="606" spans="2:3" x14ac:dyDescent="0.25">
      <c r="B606" s="9">
        <v>0</v>
      </c>
      <c r="C606" s="9">
        <v>0</v>
      </c>
    </row>
    <row r="607" spans="2:3" x14ac:dyDescent="0.25">
      <c r="B607" s="9">
        <v>0</v>
      </c>
      <c r="C607" s="9">
        <v>0</v>
      </c>
    </row>
    <row r="608" spans="2:3" x14ac:dyDescent="0.25">
      <c r="B608" s="9">
        <v>0</v>
      </c>
      <c r="C608" s="9">
        <v>0</v>
      </c>
    </row>
    <row r="609" spans="2:3" x14ac:dyDescent="0.25">
      <c r="B609" s="9">
        <v>0</v>
      </c>
      <c r="C609" s="9">
        <v>0</v>
      </c>
    </row>
    <row r="610" spans="2:3" x14ac:dyDescent="0.25">
      <c r="B610" s="9">
        <v>0</v>
      </c>
      <c r="C610" s="9">
        <v>0</v>
      </c>
    </row>
    <row r="611" spans="2:3" x14ac:dyDescent="0.25">
      <c r="B611" s="9">
        <v>0</v>
      </c>
      <c r="C611" s="9">
        <v>0</v>
      </c>
    </row>
    <row r="612" spans="2:3" x14ac:dyDescent="0.25">
      <c r="B612" s="9">
        <v>0</v>
      </c>
      <c r="C612" s="9">
        <v>0</v>
      </c>
    </row>
    <row r="613" spans="2:3" x14ac:dyDescent="0.25">
      <c r="B613" s="9">
        <v>0</v>
      </c>
      <c r="C613" s="9">
        <v>0</v>
      </c>
    </row>
    <row r="614" spans="2:3" x14ac:dyDescent="0.25">
      <c r="B614" s="9">
        <v>0</v>
      </c>
      <c r="C614" s="9">
        <v>0</v>
      </c>
    </row>
    <row r="615" spans="2:3" x14ac:dyDescent="0.25">
      <c r="B615" s="9">
        <v>0</v>
      </c>
      <c r="C615" s="9">
        <v>0</v>
      </c>
    </row>
    <row r="616" spans="2:3" x14ac:dyDescent="0.25">
      <c r="B616" s="9">
        <v>0</v>
      </c>
      <c r="C616" s="9">
        <v>0</v>
      </c>
    </row>
    <row r="617" spans="2:3" x14ac:dyDescent="0.25">
      <c r="B617" s="9">
        <v>0</v>
      </c>
      <c r="C617" s="9">
        <v>0</v>
      </c>
    </row>
    <row r="618" spans="2:3" x14ac:dyDescent="0.25">
      <c r="B618" s="9">
        <v>0</v>
      </c>
      <c r="C618" s="9">
        <v>0</v>
      </c>
    </row>
    <row r="619" spans="2:3" x14ac:dyDescent="0.25">
      <c r="B619" s="9">
        <v>0</v>
      </c>
      <c r="C619" s="9">
        <v>0</v>
      </c>
    </row>
    <row r="620" spans="2:3" x14ac:dyDescent="0.25">
      <c r="B620" s="9">
        <v>0</v>
      </c>
      <c r="C620" s="9">
        <v>0</v>
      </c>
    </row>
    <row r="621" spans="2:3" x14ac:dyDescent="0.25">
      <c r="B621" s="9">
        <v>0</v>
      </c>
      <c r="C621" s="9">
        <v>0</v>
      </c>
    </row>
    <row r="622" spans="2:3" x14ac:dyDescent="0.25">
      <c r="B622" s="9">
        <v>0</v>
      </c>
      <c r="C622" s="9">
        <v>0</v>
      </c>
    </row>
    <row r="623" spans="2:3" x14ac:dyDescent="0.25">
      <c r="B623" s="9">
        <v>0</v>
      </c>
      <c r="C623" s="9">
        <v>0</v>
      </c>
    </row>
    <row r="624" spans="2:3" x14ac:dyDescent="0.25">
      <c r="B624" s="9">
        <v>0</v>
      </c>
      <c r="C624" s="9">
        <v>0</v>
      </c>
    </row>
    <row r="625" spans="2:3" x14ac:dyDescent="0.25">
      <c r="B625" s="9">
        <v>0</v>
      </c>
      <c r="C625" s="9">
        <v>0</v>
      </c>
    </row>
    <row r="626" spans="2:3" x14ac:dyDescent="0.25">
      <c r="B626" s="9">
        <v>0</v>
      </c>
      <c r="C626" s="9">
        <v>0</v>
      </c>
    </row>
    <row r="627" spans="2:3" x14ac:dyDescent="0.25">
      <c r="B627" s="9">
        <v>0</v>
      </c>
      <c r="C627" s="9">
        <v>0</v>
      </c>
    </row>
    <row r="628" spans="2:3" x14ac:dyDescent="0.25">
      <c r="B628" s="9">
        <v>0</v>
      </c>
      <c r="C628" s="9">
        <v>0</v>
      </c>
    </row>
    <row r="629" spans="2:3" x14ac:dyDescent="0.25">
      <c r="B629" s="9">
        <v>0</v>
      </c>
      <c r="C629" s="9">
        <v>0</v>
      </c>
    </row>
    <row r="630" spans="2:3" x14ac:dyDescent="0.25">
      <c r="B630" s="9">
        <v>0</v>
      </c>
      <c r="C630" s="9">
        <v>0</v>
      </c>
    </row>
    <row r="631" spans="2:3" x14ac:dyDescent="0.25">
      <c r="B631" s="9">
        <v>0</v>
      </c>
      <c r="C631" s="9">
        <v>0</v>
      </c>
    </row>
    <row r="632" spans="2:3" x14ac:dyDescent="0.25">
      <c r="B632" s="9">
        <v>0</v>
      </c>
      <c r="C632" s="9">
        <v>0</v>
      </c>
    </row>
    <row r="633" spans="2:3" x14ac:dyDescent="0.25">
      <c r="B633" s="9">
        <v>0</v>
      </c>
      <c r="C633" s="9">
        <v>0</v>
      </c>
    </row>
    <row r="634" spans="2:3" x14ac:dyDescent="0.25">
      <c r="B634" s="9">
        <v>0</v>
      </c>
      <c r="C634" s="9">
        <v>0</v>
      </c>
    </row>
    <row r="635" spans="2:3" x14ac:dyDescent="0.25">
      <c r="B635" s="9">
        <v>0</v>
      </c>
      <c r="C635" s="9">
        <v>0</v>
      </c>
    </row>
    <row r="636" spans="2:3" x14ac:dyDescent="0.25">
      <c r="B636" s="9">
        <v>0</v>
      </c>
      <c r="C636" s="9">
        <v>0</v>
      </c>
    </row>
    <row r="637" spans="2:3" x14ac:dyDescent="0.25">
      <c r="B637" s="9">
        <v>0</v>
      </c>
      <c r="C637" s="9">
        <v>0</v>
      </c>
    </row>
    <row r="638" spans="2:3" x14ac:dyDescent="0.25">
      <c r="B638" s="9">
        <v>0</v>
      </c>
      <c r="C638" s="9">
        <v>0</v>
      </c>
    </row>
    <row r="639" spans="2:3" x14ac:dyDescent="0.25">
      <c r="B639" s="9">
        <v>0</v>
      </c>
      <c r="C639" s="9">
        <v>0</v>
      </c>
    </row>
    <row r="640" spans="2:3" x14ac:dyDescent="0.25">
      <c r="B640" s="9">
        <v>0</v>
      </c>
      <c r="C640" s="9">
        <v>0</v>
      </c>
    </row>
    <row r="641" spans="2:3" x14ac:dyDescent="0.25">
      <c r="B641" s="9">
        <v>0</v>
      </c>
      <c r="C641" s="9">
        <v>0</v>
      </c>
    </row>
    <row r="642" spans="2:3" x14ac:dyDescent="0.25">
      <c r="B642" s="9">
        <v>0</v>
      </c>
      <c r="C642" s="9">
        <v>0</v>
      </c>
    </row>
    <row r="643" spans="2:3" x14ac:dyDescent="0.25">
      <c r="B643" s="9">
        <v>0</v>
      </c>
      <c r="C643" s="9">
        <v>0</v>
      </c>
    </row>
    <row r="644" spans="2:3" x14ac:dyDescent="0.25">
      <c r="B644" s="9">
        <v>0</v>
      </c>
      <c r="C644" s="9">
        <v>0</v>
      </c>
    </row>
    <row r="645" spans="2:3" x14ac:dyDescent="0.25">
      <c r="B645" s="9">
        <v>0</v>
      </c>
      <c r="C645" s="9">
        <v>0</v>
      </c>
    </row>
    <row r="646" spans="2:3" x14ac:dyDescent="0.25">
      <c r="B646" s="9">
        <v>0</v>
      </c>
      <c r="C646" s="9">
        <v>0</v>
      </c>
    </row>
    <row r="647" spans="2:3" x14ac:dyDescent="0.25">
      <c r="B647" s="9">
        <v>0</v>
      </c>
      <c r="C647" s="9">
        <v>0</v>
      </c>
    </row>
    <row r="648" spans="2:3" x14ac:dyDescent="0.25">
      <c r="B648" s="9">
        <v>0</v>
      </c>
      <c r="C648" s="9">
        <v>0</v>
      </c>
    </row>
    <row r="649" spans="2:3" x14ac:dyDescent="0.25">
      <c r="B649" s="9">
        <v>0</v>
      </c>
      <c r="C649" s="9">
        <v>0</v>
      </c>
    </row>
    <row r="650" spans="2:3" x14ac:dyDescent="0.25">
      <c r="B650" s="9">
        <v>0</v>
      </c>
      <c r="C650" s="9">
        <v>0</v>
      </c>
    </row>
    <row r="651" spans="2:3" x14ac:dyDescent="0.25">
      <c r="B651" s="9">
        <v>0</v>
      </c>
      <c r="C651" s="9">
        <v>0</v>
      </c>
    </row>
    <row r="652" spans="2:3" x14ac:dyDescent="0.25">
      <c r="B652" s="9">
        <v>0</v>
      </c>
      <c r="C652" s="9">
        <v>0</v>
      </c>
    </row>
    <row r="653" spans="2:3" x14ac:dyDescent="0.25">
      <c r="B653" s="9">
        <v>0</v>
      </c>
      <c r="C653" s="9">
        <v>0</v>
      </c>
    </row>
    <row r="654" spans="2:3" x14ac:dyDescent="0.25">
      <c r="B654" s="9">
        <v>0</v>
      </c>
      <c r="C654" s="9">
        <v>0</v>
      </c>
    </row>
    <row r="655" spans="2:3" x14ac:dyDescent="0.25">
      <c r="B655" s="9">
        <v>0</v>
      </c>
      <c r="C655" s="9">
        <v>0</v>
      </c>
    </row>
    <row r="656" spans="2:3" x14ac:dyDescent="0.25">
      <c r="B656" s="9">
        <v>0</v>
      </c>
      <c r="C656" s="9">
        <v>0</v>
      </c>
    </row>
    <row r="657" spans="2:3" x14ac:dyDescent="0.25">
      <c r="B657" s="9">
        <v>0</v>
      </c>
      <c r="C657" s="9">
        <v>0</v>
      </c>
    </row>
    <row r="658" spans="2:3" x14ac:dyDescent="0.25">
      <c r="B658" s="9">
        <v>0</v>
      </c>
      <c r="C658" s="9">
        <v>0</v>
      </c>
    </row>
    <row r="659" spans="2:3" x14ac:dyDescent="0.25">
      <c r="B659" s="9">
        <v>0</v>
      </c>
      <c r="C659" s="9">
        <v>0</v>
      </c>
    </row>
    <row r="660" spans="2:3" x14ac:dyDescent="0.25">
      <c r="B660" s="9">
        <v>0</v>
      </c>
      <c r="C660" s="9">
        <v>0</v>
      </c>
    </row>
    <row r="661" spans="2:3" x14ac:dyDescent="0.25">
      <c r="B661" s="9">
        <v>0</v>
      </c>
      <c r="C661" s="9">
        <v>0</v>
      </c>
    </row>
    <row r="662" spans="2:3" x14ac:dyDescent="0.25">
      <c r="B662" s="9">
        <v>0</v>
      </c>
      <c r="C662" s="9">
        <v>0</v>
      </c>
    </row>
    <row r="663" spans="2:3" x14ac:dyDescent="0.25">
      <c r="B663" s="9">
        <v>0</v>
      </c>
      <c r="C663" s="9">
        <v>0</v>
      </c>
    </row>
    <row r="664" spans="2:3" x14ac:dyDescent="0.25">
      <c r="B664" s="9">
        <v>0</v>
      </c>
      <c r="C664" s="9">
        <v>0</v>
      </c>
    </row>
    <row r="665" spans="2:3" x14ac:dyDescent="0.25">
      <c r="B665" s="9">
        <v>0</v>
      </c>
      <c r="C665" s="9">
        <v>0</v>
      </c>
    </row>
    <row r="666" spans="2:3" x14ac:dyDescent="0.25">
      <c r="B666" s="9">
        <v>0</v>
      </c>
      <c r="C666" s="9">
        <v>0</v>
      </c>
    </row>
    <row r="667" spans="2:3" x14ac:dyDescent="0.25">
      <c r="B667" s="9">
        <v>0</v>
      </c>
      <c r="C667" s="9">
        <v>0</v>
      </c>
    </row>
    <row r="668" spans="2:3" x14ac:dyDescent="0.25">
      <c r="B668" s="9">
        <v>0</v>
      </c>
      <c r="C668" s="9">
        <v>0</v>
      </c>
    </row>
    <row r="669" spans="2:3" x14ac:dyDescent="0.25">
      <c r="B669" s="9">
        <v>0</v>
      </c>
      <c r="C669" s="9">
        <v>0</v>
      </c>
    </row>
    <row r="670" spans="2:3" x14ac:dyDescent="0.25">
      <c r="B670" s="9">
        <v>0</v>
      </c>
      <c r="C670" s="9">
        <v>0</v>
      </c>
    </row>
    <row r="671" spans="2:3" x14ac:dyDescent="0.25">
      <c r="B671" s="9">
        <v>0</v>
      </c>
      <c r="C671" s="9">
        <v>0</v>
      </c>
    </row>
    <row r="672" spans="2:3" x14ac:dyDescent="0.25">
      <c r="B672" s="9">
        <v>0</v>
      </c>
      <c r="C672" s="9">
        <v>0</v>
      </c>
    </row>
    <row r="673" spans="2:3" x14ac:dyDescent="0.25">
      <c r="B673" s="9">
        <v>0</v>
      </c>
      <c r="C673" s="9">
        <v>0</v>
      </c>
    </row>
    <row r="674" spans="2:3" x14ac:dyDescent="0.25">
      <c r="B674" s="9">
        <v>0</v>
      </c>
      <c r="C674" s="9">
        <v>0</v>
      </c>
    </row>
    <row r="675" spans="2:3" x14ac:dyDescent="0.25">
      <c r="B675" s="9">
        <v>0</v>
      </c>
      <c r="C675" s="9">
        <v>0</v>
      </c>
    </row>
    <row r="676" spans="2:3" x14ac:dyDescent="0.25">
      <c r="B676" s="9">
        <v>0</v>
      </c>
      <c r="C676" s="9">
        <v>0</v>
      </c>
    </row>
    <row r="677" spans="2:3" x14ac:dyDescent="0.25">
      <c r="B677" s="9">
        <v>0</v>
      </c>
      <c r="C677" s="9">
        <v>0</v>
      </c>
    </row>
    <row r="678" spans="2:3" x14ac:dyDescent="0.25">
      <c r="B678" s="9">
        <v>0</v>
      </c>
      <c r="C678" s="9">
        <v>0</v>
      </c>
    </row>
    <row r="679" spans="2:3" x14ac:dyDescent="0.25">
      <c r="B679" s="9">
        <v>0</v>
      </c>
      <c r="C679" s="9">
        <v>0</v>
      </c>
    </row>
    <row r="680" spans="2:3" x14ac:dyDescent="0.25">
      <c r="B680" s="9">
        <v>0</v>
      </c>
      <c r="C680" s="9">
        <v>0</v>
      </c>
    </row>
    <row r="681" spans="2:3" x14ac:dyDescent="0.25">
      <c r="B681" s="9">
        <v>0</v>
      </c>
      <c r="C681" s="9">
        <v>0</v>
      </c>
    </row>
    <row r="682" spans="2:3" x14ac:dyDescent="0.25">
      <c r="B682" s="9">
        <v>0</v>
      </c>
      <c r="C682" s="9">
        <v>0</v>
      </c>
    </row>
    <row r="683" spans="2:3" x14ac:dyDescent="0.25">
      <c r="B683" s="9">
        <v>0</v>
      </c>
      <c r="C683" s="9">
        <v>0</v>
      </c>
    </row>
    <row r="684" spans="2:3" x14ac:dyDescent="0.25">
      <c r="B684" s="9">
        <v>0</v>
      </c>
      <c r="C684" s="9">
        <v>0</v>
      </c>
    </row>
    <row r="685" spans="2:3" x14ac:dyDescent="0.25">
      <c r="B685" s="9">
        <v>0</v>
      </c>
      <c r="C685" s="9">
        <v>0</v>
      </c>
    </row>
    <row r="686" spans="2:3" x14ac:dyDescent="0.25">
      <c r="B686" s="9">
        <v>0</v>
      </c>
      <c r="C686" s="9">
        <v>0</v>
      </c>
    </row>
    <row r="687" spans="2:3" x14ac:dyDescent="0.25">
      <c r="B687" s="9">
        <v>0</v>
      </c>
      <c r="C687" s="9">
        <v>0</v>
      </c>
    </row>
    <row r="688" spans="2:3" x14ac:dyDescent="0.25">
      <c r="B688" s="9">
        <v>0</v>
      </c>
      <c r="C688" s="9">
        <v>0</v>
      </c>
    </row>
    <row r="689" spans="2:3" x14ac:dyDescent="0.25">
      <c r="B689" s="9">
        <v>0</v>
      </c>
      <c r="C689" s="9">
        <v>0</v>
      </c>
    </row>
    <row r="690" spans="2:3" x14ac:dyDescent="0.25">
      <c r="B690" s="9">
        <v>0</v>
      </c>
      <c r="C690" s="9">
        <v>0</v>
      </c>
    </row>
    <row r="691" spans="2:3" x14ac:dyDescent="0.25">
      <c r="B691" s="9">
        <v>0</v>
      </c>
      <c r="C691" s="9">
        <v>0</v>
      </c>
    </row>
    <row r="692" spans="2:3" x14ac:dyDescent="0.25">
      <c r="B692" s="9">
        <v>0</v>
      </c>
      <c r="C692" s="9">
        <v>0</v>
      </c>
    </row>
    <row r="693" spans="2:3" x14ac:dyDescent="0.25">
      <c r="B693" s="9">
        <v>0</v>
      </c>
      <c r="C693" s="9">
        <v>0</v>
      </c>
    </row>
    <row r="694" spans="2:3" x14ac:dyDescent="0.25">
      <c r="B694" s="9">
        <v>0</v>
      </c>
      <c r="C694" s="9">
        <v>0</v>
      </c>
    </row>
    <row r="695" spans="2:3" x14ac:dyDescent="0.25">
      <c r="B695" s="9">
        <v>0</v>
      </c>
      <c r="C695" s="9">
        <v>0</v>
      </c>
    </row>
    <row r="696" spans="2:3" x14ac:dyDescent="0.25">
      <c r="B696" s="9">
        <v>0</v>
      </c>
      <c r="C696" s="9">
        <v>0</v>
      </c>
    </row>
    <row r="697" spans="2:3" x14ac:dyDescent="0.25">
      <c r="B697" s="9">
        <v>0</v>
      </c>
      <c r="C697" s="9">
        <v>0</v>
      </c>
    </row>
    <row r="698" spans="2:3" x14ac:dyDescent="0.25">
      <c r="B698" s="9">
        <v>0</v>
      </c>
      <c r="C698" s="9">
        <v>0</v>
      </c>
    </row>
    <row r="699" spans="2:3" x14ac:dyDescent="0.25">
      <c r="B699" s="9">
        <v>0</v>
      </c>
      <c r="C699" s="9">
        <v>0</v>
      </c>
    </row>
    <row r="700" spans="2:3" x14ac:dyDescent="0.25">
      <c r="B700" s="9">
        <v>0</v>
      </c>
      <c r="C700" s="9">
        <v>0</v>
      </c>
    </row>
    <row r="701" spans="2:3" x14ac:dyDescent="0.25">
      <c r="B701" s="9">
        <v>0</v>
      </c>
      <c r="C701" s="9">
        <v>0</v>
      </c>
    </row>
    <row r="702" spans="2:3" x14ac:dyDescent="0.25">
      <c r="B702" s="9">
        <v>0</v>
      </c>
      <c r="C702" s="9">
        <v>0</v>
      </c>
    </row>
    <row r="703" spans="2:3" x14ac:dyDescent="0.25">
      <c r="B703" s="9">
        <v>0</v>
      </c>
      <c r="C703" s="9">
        <v>0</v>
      </c>
    </row>
    <row r="704" spans="2:3" x14ac:dyDescent="0.25">
      <c r="B704" s="9">
        <v>0</v>
      </c>
      <c r="C704" s="9">
        <v>0</v>
      </c>
    </row>
    <row r="705" spans="2:3" x14ac:dyDescent="0.25">
      <c r="B705" s="9">
        <v>0</v>
      </c>
      <c r="C705" s="9">
        <v>0</v>
      </c>
    </row>
    <row r="706" spans="2:3" x14ac:dyDescent="0.25">
      <c r="B706" s="9">
        <v>0</v>
      </c>
      <c r="C706" s="9">
        <v>0</v>
      </c>
    </row>
    <row r="707" spans="2:3" x14ac:dyDescent="0.25">
      <c r="B707" s="9">
        <v>0</v>
      </c>
      <c r="C707" s="9">
        <v>0</v>
      </c>
    </row>
    <row r="708" spans="2:3" x14ac:dyDescent="0.25">
      <c r="B708" s="9">
        <v>0</v>
      </c>
      <c r="C708" s="9">
        <v>0</v>
      </c>
    </row>
    <row r="709" spans="2:3" x14ac:dyDescent="0.25">
      <c r="B709" s="9">
        <v>0</v>
      </c>
      <c r="C709" s="9">
        <v>0</v>
      </c>
    </row>
    <row r="710" spans="2:3" x14ac:dyDescent="0.25">
      <c r="B710" s="9">
        <v>0</v>
      </c>
      <c r="C710" s="9">
        <v>0</v>
      </c>
    </row>
    <row r="711" spans="2:3" x14ac:dyDescent="0.25">
      <c r="B711" s="9">
        <v>0</v>
      </c>
      <c r="C711" s="9">
        <v>0</v>
      </c>
    </row>
    <row r="712" spans="2:3" x14ac:dyDescent="0.25">
      <c r="B712" s="9">
        <v>0</v>
      </c>
      <c r="C712" s="9">
        <v>0</v>
      </c>
    </row>
    <row r="713" spans="2:3" x14ac:dyDescent="0.25">
      <c r="B713" s="9">
        <v>0</v>
      </c>
      <c r="C713" s="9">
        <v>0</v>
      </c>
    </row>
    <row r="714" spans="2:3" x14ac:dyDescent="0.25">
      <c r="B714" s="9">
        <v>0</v>
      </c>
      <c r="C714" s="9">
        <v>0</v>
      </c>
    </row>
    <row r="715" spans="2:3" x14ac:dyDescent="0.25">
      <c r="B715" s="9">
        <v>0</v>
      </c>
      <c r="C715" s="9">
        <v>0</v>
      </c>
    </row>
    <row r="716" spans="2:3" x14ac:dyDescent="0.25">
      <c r="B716" s="9">
        <v>0</v>
      </c>
      <c r="C716" s="9">
        <v>0</v>
      </c>
    </row>
    <row r="717" spans="2:3" x14ac:dyDescent="0.25">
      <c r="B717" s="9">
        <v>0</v>
      </c>
      <c r="C717" s="9">
        <v>0</v>
      </c>
    </row>
    <row r="718" spans="2:3" x14ac:dyDescent="0.25">
      <c r="B718" s="9">
        <v>0</v>
      </c>
      <c r="C718" s="9">
        <v>0</v>
      </c>
    </row>
    <row r="719" spans="2:3" x14ac:dyDescent="0.25">
      <c r="B719" s="9">
        <v>0</v>
      </c>
      <c r="C719" s="9">
        <v>0</v>
      </c>
    </row>
    <row r="720" spans="2:3" x14ac:dyDescent="0.25">
      <c r="B720" s="9">
        <v>0</v>
      </c>
      <c r="C720" s="9">
        <v>0</v>
      </c>
    </row>
    <row r="721" spans="2:3" x14ac:dyDescent="0.25">
      <c r="B721" s="9">
        <v>0</v>
      </c>
      <c r="C721" s="9">
        <v>0</v>
      </c>
    </row>
    <row r="722" spans="2:3" x14ac:dyDescent="0.25">
      <c r="B722" s="9">
        <v>0</v>
      </c>
      <c r="C722" s="9">
        <v>0</v>
      </c>
    </row>
    <row r="723" spans="2:3" x14ac:dyDescent="0.25">
      <c r="B723" s="9">
        <v>0</v>
      </c>
      <c r="C723" s="9">
        <v>0</v>
      </c>
    </row>
    <row r="724" spans="2:3" x14ac:dyDescent="0.25">
      <c r="B724" s="9">
        <v>0</v>
      </c>
      <c r="C724" s="9">
        <v>0</v>
      </c>
    </row>
    <row r="725" spans="2:3" x14ac:dyDescent="0.25">
      <c r="B725" s="9">
        <v>0</v>
      </c>
      <c r="C725" s="9">
        <v>0</v>
      </c>
    </row>
    <row r="726" spans="2:3" x14ac:dyDescent="0.25">
      <c r="B726" s="9">
        <v>0</v>
      </c>
      <c r="C726" s="9">
        <v>0</v>
      </c>
    </row>
    <row r="727" spans="2:3" x14ac:dyDescent="0.25">
      <c r="B727" s="9">
        <v>0</v>
      </c>
      <c r="C727" s="9">
        <v>0</v>
      </c>
    </row>
    <row r="728" spans="2:3" x14ac:dyDescent="0.25">
      <c r="B728" s="9">
        <v>0</v>
      </c>
      <c r="C728" s="9">
        <v>0</v>
      </c>
    </row>
    <row r="729" spans="2:3" x14ac:dyDescent="0.25">
      <c r="B729" s="9">
        <v>0</v>
      </c>
      <c r="C729" s="9">
        <v>0</v>
      </c>
    </row>
    <row r="730" spans="2:3" x14ac:dyDescent="0.25">
      <c r="B730" s="9">
        <v>0</v>
      </c>
      <c r="C730" s="9">
        <v>0</v>
      </c>
    </row>
    <row r="731" spans="2:3" x14ac:dyDescent="0.25">
      <c r="B731" s="9">
        <v>0</v>
      </c>
      <c r="C731" s="9">
        <v>0</v>
      </c>
    </row>
    <row r="732" spans="2:3" x14ac:dyDescent="0.25">
      <c r="B732" s="9">
        <v>0</v>
      </c>
      <c r="C732" s="9">
        <v>0</v>
      </c>
    </row>
    <row r="733" spans="2:3" x14ac:dyDescent="0.25">
      <c r="B733" s="9">
        <v>0</v>
      </c>
      <c r="C733" s="9">
        <v>0</v>
      </c>
    </row>
    <row r="734" spans="2:3" x14ac:dyDescent="0.25">
      <c r="B734" s="9">
        <v>0</v>
      </c>
      <c r="C734" s="9">
        <v>0</v>
      </c>
    </row>
    <row r="735" spans="2:3" x14ac:dyDescent="0.25">
      <c r="B735" s="9">
        <v>0</v>
      </c>
      <c r="C735" s="9">
        <v>0</v>
      </c>
    </row>
    <row r="736" spans="2:3" x14ac:dyDescent="0.25">
      <c r="B736" s="9">
        <v>0</v>
      </c>
      <c r="C736" s="9">
        <v>0</v>
      </c>
    </row>
    <row r="737" spans="2:3" x14ac:dyDescent="0.25">
      <c r="B737" s="9">
        <v>0</v>
      </c>
      <c r="C737" s="9">
        <v>0</v>
      </c>
    </row>
    <row r="738" spans="2:3" x14ac:dyDescent="0.25">
      <c r="B738" s="9">
        <v>0</v>
      </c>
      <c r="C738" s="9">
        <v>0</v>
      </c>
    </row>
    <row r="739" spans="2:3" x14ac:dyDescent="0.25">
      <c r="B739" s="9">
        <v>0</v>
      </c>
      <c r="C739" s="9">
        <v>0</v>
      </c>
    </row>
    <row r="740" spans="2:3" x14ac:dyDescent="0.25">
      <c r="B740" s="9">
        <v>0</v>
      </c>
      <c r="C740" s="9">
        <v>0</v>
      </c>
    </row>
    <row r="741" spans="2:3" x14ac:dyDescent="0.25">
      <c r="B741" s="9">
        <v>0</v>
      </c>
      <c r="C741" s="9">
        <v>0</v>
      </c>
    </row>
    <row r="742" spans="2:3" x14ac:dyDescent="0.25">
      <c r="B742" s="9">
        <v>0</v>
      </c>
      <c r="C742" s="9">
        <v>0</v>
      </c>
    </row>
    <row r="743" spans="2:3" x14ac:dyDescent="0.25">
      <c r="B743" s="9">
        <v>0</v>
      </c>
      <c r="C743" s="9">
        <v>0</v>
      </c>
    </row>
    <row r="744" spans="2:3" x14ac:dyDescent="0.25">
      <c r="B744" s="9">
        <v>0</v>
      </c>
      <c r="C744" s="9">
        <v>0</v>
      </c>
    </row>
    <row r="745" spans="2:3" x14ac:dyDescent="0.25">
      <c r="B745" s="9">
        <v>0</v>
      </c>
      <c r="C745" s="9">
        <v>0</v>
      </c>
    </row>
    <row r="746" spans="2:3" x14ac:dyDescent="0.25">
      <c r="B746" s="9">
        <v>0</v>
      </c>
      <c r="C746" s="9">
        <v>0</v>
      </c>
    </row>
    <row r="747" spans="2:3" x14ac:dyDescent="0.25">
      <c r="B747" s="9">
        <v>0</v>
      </c>
      <c r="C747" s="9">
        <v>0</v>
      </c>
    </row>
    <row r="748" spans="2:3" x14ac:dyDescent="0.25">
      <c r="B748" s="9">
        <v>0</v>
      </c>
      <c r="C748" s="9">
        <v>0</v>
      </c>
    </row>
    <row r="749" spans="2:3" x14ac:dyDescent="0.25">
      <c r="B749" s="9">
        <v>0</v>
      </c>
      <c r="C749" s="9">
        <v>0</v>
      </c>
    </row>
    <row r="750" spans="2:3" x14ac:dyDescent="0.25">
      <c r="B750" s="9">
        <v>0</v>
      </c>
      <c r="C750" s="9">
        <v>0</v>
      </c>
    </row>
    <row r="751" spans="2:3" x14ac:dyDescent="0.25">
      <c r="B751" s="9">
        <v>0</v>
      </c>
      <c r="C751" s="9">
        <v>0</v>
      </c>
    </row>
    <row r="752" spans="2:3" x14ac:dyDescent="0.25">
      <c r="B752" s="9">
        <v>0</v>
      </c>
      <c r="C752" s="9">
        <v>0</v>
      </c>
    </row>
    <row r="753" spans="2:3" x14ac:dyDescent="0.25">
      <c r="B753" s="9">
        <v>0</v>
      </c>
      <c r="C753" s="9">
        <v>0</v>
      </c>
    </row>
    <row r="754" spans="2:3" x14ac:dyDescent="0.25">
      <c r="B754" s="9">
        <v>0</v>
      </c>
      <c r="C754" s="9">
        <v>0</v>
      </c>
    </row>
    <row r="755" spans="2:3" x14ac:dyDescent="0.25">
      <c r="B755" s="9">
        <v>0</v>
      </c>
      <c r="C755" s="9">
        <v>0</v>
      </c>
    </row>
    <row r="756" spans="2:3" x14ac:dyDescent="0.25">
      <c r="B756" s="9">
        <v>0</v>
      </c>
      <c r="C756" s="9">
        <v>0</v>
      </c>
    </row>
    <row r="757" spans="2:3" x14ac:dyDescent="0.25">
      <c r="B757" s="9">
        <v>0</v>
      </c>
      <c r="C757" s="9">
        <v>0</v>
      </c>
    </row>
    <row r="758" spans="2:3" x14ac:dyDescent="0.25">
      <c r="B758" s="9">
        <v>0</v>
      </c>
      <c r="C758" s="9">
        <v>0</v>
      </c>
    </row>
    <row r="759" spans="2:3" x14ac:dyDescent="0.25">
      <c r="B759" s="9">
        <v>0</v>
      </c>
      <c r="C759" s="9">
        <v>0</v>
      </c>
    </row>
    <row r="760" spans="2:3" x14ac:dyDescent="0.25">
      <c r="B760" s="9">
        <v>0</v>
      </c>
      <c r="C760" s="9">
        <v>0</v>
      </c>
    </row>
    <row r="761" spans="2:3" x14ac:dyDescent="0.25">
      <c r="B761" s="9">
        <v>0</v>
      </c>
      <c r="C761" s="9">
        <v>0</v>
      </c>
    </row>
    <row r="762" spans="2:3" x14ac:dyDescent="0.25">
      <c r="B762" s="9">
        <v>0</v>
      </c>
      <c r="C762" s="9">
        <v>0</v>
      </c>
    </row>
    <row r="763" spans="2:3" x14ac:dyDescent="0.25">
      <c r="B763" s="9">
        <v>0</v>
      </c>
      <c r="C763" s="9">
        <v>0</v>
      </c>
    </row>
    <row r="764" spans="2:3" x14ac:dyDescent="0.25">
      <c r="B764" s="9">
        <v>0</v>
      </c>
      <c r="C764" s="9">
        <v>0</v>
      </c>
    </row>
    <row r="765" spans="2:3" x14ac:dyDescent="0.25">
      <c r="B765" s="9">
        <v>0</v>
      </c>
      <c r="C765" s="9">
        <v>0</v>
      </c>
    </row>
    <row r="766" spans="2:3" x14ac:dyDescent="0.25">
      <c r="B766" s="9">
        <v>0</v>
      </c>
      <c r="C766" s="9">
        <v>0</v>
      </c>
    </row>
    <row r="767" spans="2:3" x14ac:dyDescent="0.25">
      <c r="B767" s="9">
        <v>0</v>
      </c>
      <c r="C767" s="9">
        <v>0</v>
      </c>
    </row>
    <row r="768" spans="2:3" x14ac:dyDescent="0.25">
      <c r="B768" s="9">
        <v>0</v>
      </c>
      <c r="C768" s="9">
        <v>0</v>
      </c>
    </row>
    <row r="769" spans="2:3" x14ac:dyDescent="0.25">
      <c r="B769" s="9">
        <v>0</v>
      </c>
      <c r="C769" s="9">
        <v>0</v>
      </c>
    </row>
    <row r="770" spans="2:3" x14ac:dyDescent="0.25">
      <c r="B770" s="9">
        <v>0</v>
      </c>
      <c r="C770" s="9">
        <v>0</v>
      </c>
    </row>
    <row r="771" spans="2:3" x14ac:dyDescent="0.25">
      <c r="B771" s="9">
        <v>0</v>
      </c>
      <c r="C771" s="9">
        <v>0</v>
      </c>
    </row>
    <row r="772" spans="2:3" x14ac:dyDescent="0.25">
      <c r="B772" s="9">
        <v>0</v>
      </c>
      <c r="C772" s="9">
        <v>0</v>
      </c>
    </row>
    <row r="773" spans="2:3" x14ac:dyDescent="0.25">
      <c r="B773" s="9">
        <v>0</v>
      </c>
      <c r="C773" s="9">
        <v>0</v>
      </c>
    </row>
    <row r="774" spans="2:3" x14ac:dyDescent="0.25">
      <c r="B774" s="9">
        <v>0</v>
      </c>
      <c r="C774" s="9">
        <v>0</v>
      </c>
    </row>
    <row r="775" spans="2:3" x14ac:dyDescent="0.25">
      <c r="B775" s="9">
        <v>0</v>
      </c>
      <c r="C775" s="9">
        <v>0</v>
      </c>
    </row>
    <row r="776" spans="2:3" x14ac:dyDescent="0.25">
      <c r="B776" s="9">
        <v>0</v>
      </c>
      <c r="C776" s="9">
        <v>0</v>
      </c>
    </row>
    <row r="777" spans="2:3" x14ac:dyDescent="0.25">
      <c r="B777" s="9">
        <v>0</v>
      </c>
      <c r="C777" s="9">
        <v>0</v>
      </c>
    </row>
    <row r="778" spans="2:3" x14ac:dyDescent="0.25">
      <c r="B778" s="9">
        <v>0</v>
      </c>
      <c r="C778" s="9">
        <v>0</v>
      </c>
    </row>
    <row r="779" spans="2:3" x14ac:dyDescent="0.25">
      <c r="B779" s="9">
        <v>0</v>
      </c>
      <c r="C779" s="9">
        <v>0</v>
      </c>
    </row>
    <row r="780" spans="2:3" x14ac:dyDescent="0.25">
      <c r="B780" s="9">
        <v>0</v>
      </c>
      <c r="C780" s="9">
        <v>0</v>
      </c>
    </row>
    <row r="781" spans="2:3" x14ac:dyDescent="0.25">
      <c r="B781" s="9">
        <v>0</v>
      </c>
      <c r="C781" s="9">
        <v>0</v>
      </c>
    </row>
    <row r="782" spans="2:3" x14ac:dyDescent="0.25">
      <c r="B782" s="9">
        <v>0</v>
      </c>
      <c r="C782" s="9">
        <v>0</v>
      </c>
    </row>
    <row r="783" spans="2:3" x14ac:dyDescent="0.25">
      <c r="B783" s="9">
        <v>0</v>
      </c>
      <c r="C783" s="9">
        <v>0</v>
      </c>
    </row>
    <row r="784" spans="2:3" x14ac:dyDescent="0.25">
      <c r="B784" s="9">
        <v>0</v>
      </c>
      <c r="C784" s="9">
        <v>0</v>
      </c>
    </row>
    <row r="785" spans="2:3" x14ac:dyDescent="0.25">
      <c r="B785" s="9">
        <v>0</v>
      </c>
      <c r="C785" s="9">
        <v>0</v>
      </c>
    </row>
    <row r="786" spans="2:3" x14ac:dyDescent="0.25">
      <c r="B786" s="9">
        <v>0</v>
      </c>
      <c r="C786" s="9">
        <v>0</v>
      </c>
    </row>
    <row r="787" spans="2:3" x14ac:dyDescent="0.25">
      <c r="B787" s="9">
        <v>0</v>
      </c>
      <c r="C787" s="9">
        <v>0</v>
      </c>
    </row>
    <row r="788" spans="2:3" x14ac:dyDescent="0.25">
      <c r="B788" s="9">
        <v>0</v>
      </c>
      <c r="C788" s="9">
        <v>0</v>
      </c>
    </row>
    <row r="789" spans="2:3" x14ac:dyDescent="0.25">
      <c r="B789" s="9">
        <v>0</v>
      </c>
      <c r="C789" s="9">
        <v>0</v>
      </c>
    </row>
    <row r="790" spans="2:3" x14ac:dyDescent="0.25">
      <c r="B790" s="9">
        <v>0</v>
      </c>
      <c r="C790" s="9">
        <v>0</v>
      </c>
    </row>
    <row r="791" spans="2:3" x14ac:dyDescent="0.25">
      <c r="B791" s="9">
        <v>0</v>
      </c>
      <c r="C791" s="9">
        <v>0</v>
      </c>
    </row>
    <row r="792" spans="2:3" x14ac:dyDescent="0.25">
      <c r="B792" s="9">
        <v>0</v>
      </c>
      <c r="C792" s="9">
        <v>0</v>
      </c>
    </row>
    <row r="793" spans="2:3" x14ac:dyDescent="0.25">
      <c r="B793" s="9">
        <v>0</v>
      </c>
      <c r="C793" s="9">
        <v>0</v>
      </c>
    </row>
    <row r="794" spans="2:3" x14ac:dyDescent="0.25">
      <c r="B794" s="9">
        <v>0</v>
      </c>
      <c r="C794" s="9">
        <v>0</v>
      </c>
    </row>
    <row r="795" spans="2:3" x14ac:dyDescent="0.25">
      <c r="B795" s="9">
        <v>0</v>
      </c>
      <c r="C795" s="9">
        <v>0</v>
      </c>
    </row>
    <row r="796" spans="2:3" x14ac:dyDescent="0.25">
      <c r="B796" s="9">
        <v>0</v>
      </c>
      <c r="C796" s="9">
        <v>0</v>
      </c>
    </row>
    <row r="797" spans="2:3" x14ac:dyDescent="0.25">
      <c r="B797" s="9">
        <v>0</v>
      </c>
      <c r="C797" s="9">
        <v>0</v>
      </c>
    </row>
    <row r="798" spans="2:3" x14ac:dyDescent="0.25">
      <c r="B798" s="9">
        <v>0</v>
      </c>
      <c r="C798" s="9">
        <v>0</v>
      </c>
    </row>
    <row r="799" spans="2:3" x14ac:dyDescent="0.25">
      <c r="B799" s="9">
        <v>0</v>
      </c>
      <c r="C799" s="9">
        <v>0</v>
      </c>
    </row>
    <row r="800" spans="2:3" x14ac:dyDescent="0.25">
      <c r="B800" s="9">
        <v>0</v>
      </c>
      <c r="C800" s="9">
        <v>0</v>
      </c>
    </row>
    <row r="801" spans="2:3" x14ac:dyDescent="0.25">
      <c r="B801" s="9">
        <v>0</v>
      </c>
      <c r="C801" s="9">
        <v>0</v>
      </c>
    </row>
    <row r="802" spans="2:3" x14ac:dyDescent="0.25">
      <c r="B802" s="9">
        <v>0</v>
      </c>
      <c r="C802" s="9">
        <v>0</v>
      </c>
    </row>
    <row r="803" spans="2:3" x14ac:dyDescent="0.25">
      <c r="B803" s="9">
        <v>0</v>
      </c>
      <c r="C803" s="9">
        <v>0</v>
      </c>
    </row>
    <row r="804" spans="2:3" x14ac:dyDescent="0.25">
      <c r="B804" s="9">
        <v>0</v>
      </c>
      <c r="C804" s="9">
        <v>0</v>
      </c>
    </row>
    <row r="805" spans="2:3" x14ac:dyDescent="0.25">
      <c r="B805" s="9">
        <v>0</v>
      </c>
      <c r="C805" s="9">
        <v>0</v>
      </c>
    </row>
    <row r="806" spans="2:3" x14ac:dyDescent="0.25">
      <c r="B806" s="9">
        <v>0</v>
      </c>
      <c r="C806" s="9">
        <v>0</v>
      </c>
    </row>
    <row r="807" spans="2:3" x14ac:dyDescent="0.25">
      <c r="B807" s="9">
        <v>0</v>
      </c>
      <c r="C807" s="9">
        <v>0</v>
      </c>
    </row>
    <row r="808" spans="2:3" x14ac:dyDescent="0.25">
      <c r="B808" s="9">
        <v>0</v>
      </c>
      <c r="C808" s="9">
        <v>0</v>
      </c>
    </row>
    <row r="809" spans="2:3" x14ac:dyDescent="0.25">
      <c r="B809" s="9">
        <v>0</v>
      </c>
      <c r="C809" s="9">
        <v>0</v>
      </c>
    </row>
    <row r="810" spans="2:3" x14ac:dyDescent="0.25">
      <c r="B810" s="9">
        <v>0</v>
      </c>
      <c r="C810" s="9">
        <v>0</v>
      </c>
    </row>
    <row r="811" spans="2:3" x14ac:dyDescent="0.25">
      <c r="B811" s="9">
        <v>0</v>
      </c>
      <c r="C811" s="9">
        <v>0</v>
      </c>
    </row>
    <row r="812" spans="2:3" x14ac:dyDescent="0.25">
      <c r="B812" s="9">
        <v>0</v>
      </c>
      <c r="C812" s="9">
        <v>0</v>
      </c>
    </row>
    <row r="813" spans="2:3" x14ac:dyDescent="0.25">
      <c r="B813" s="9">
        <v>0</v>
      </c>
      <c r="C813" s="9">
        <v>0</v>
      </c>
    </row>
    <row r="814" spans="2:3" x14ac:dyDescent="0.25">
      <c r="B814" s="9">
        <v>0</v>
      </c>
      <c r="C814" s="9">
        <v>0</v>
      </c>
    </row>
    <row r="815" spans="2:3" x14ac:dyDescent="0.25">
      <c r="B815" s="9">
        <v>0</v>
      </c>
      <c r="C815" s="9">
        <v>0</v>
      </c>
    </row>
    <row r="816" spans="2:3" x14ac:dyDescent="0.25">
      <c r="B816" s="9">
        <v>0</v>
      </c>
      <c r="C816" s="9">
        <v>0</v>
      </c>
    </row>
    <row r="817" spans="2:3" x14ac:dyDescent="0.25">
      <c r="B817" s="9">
        <v>0</v>
      </c>
      <c r="C817" s="9">
        <v>0</v>
      </c>
    </row>
    <row r="818" spans="2:3" x14ac:dyDescent="0.25">
      <c r="B818" s="9">
        <v>0</v>
      </c>
      <c r="C818" s="9">
        <v>0</v>
      </c>
    </row>
    <row r="819" spans="2:3" x14ac:dyDescent="0.25">
      <c r="B819" s="9">
        <v>0</v>
      </c>
      <c r="C819" s="9">
        <v>0</v>
      </c>
    </row>
    <row r="820" spans="2:3" x14ac:dyDescent="0.25">
      <c r="B820" s="9">
        <v>0</v>
      </c>
      <c r="C820" s="9">
        <v>0</v>
      </c>
    </row>
    <row r="821" spans="2:3" x14ac:dyDescent="0.25">
      <c r="B821" s="9">
        <v>0</v>
      </c>
      <c r="C821" s="9">
        <v>0</v>
      </c>
    </row>
    <row r="822" spans="2:3" x14ac:dyDescent="0.25">
      <c r="B822" s="9">
        <v>0</v>
      </c>
      <c r="C822" s="9">
        <v>0</v>
      </c>
    </row>
    <row r="823" spans="2:3" x14ac:dyDescent="0.25">
      <c r="B823" s="9">
        <v>0</v>
      </c>
      <c r="C823" s="9">
        <v>0</v>
      </c>
    </row>
    <row r="824" spans="2:3" x14ac:dyDescent="0.25">
      <c r="B824" s="9">
        <v>0</v>
      </c>
      <c r="C824" s="9">
        <v>0</v>
      </c>
    </row>
    <row r="825" spans="2:3" x14ac:dyDescent="0.25">
      <c r="B825" s="9">
        <v>0</v>
      </c>
      <c r="C825" s="9">
        <v>0</v>
      </c>
    </row>
    <row r="826" spans="2:3" x14ac:dyDescent="0.25">
      <c r="B826" s="9">
        <v>0</v>
      </c>
      <c r="C826" s="9">
        <v>0</v>
      </c>
    </row>
    <row r="827" spans="2:3" x14ac:dyDescent="0.25">
      <c r="B827" s="9">
        <v>0</v>
      </c>
      <c r="C827" s="9">
        <v>0</v>
      </c>
    </row>
    <row r="828" spans="2:3" x14ac:dyDescent="0.25">
      <c r="B828" s="9">
        <v>0</v>
      </c>
      <c r="C828" s="9">
        <v>0</v>
      </c>
    </row>
    <row r="829" spans="2:3" x14ac:dyDescent="0.25">
      <c r="B829" s="9">
        <v>0</v>
      </c>
      <c r="C829" s="9">
        <v>0</v>
      </c>
    </row>
    <row r="830" spans="2:3" x14ac:dyDescent="0.25">
      <c r="B830" s="9">
        <v>0</v>
      </c>
      <c r="C830" s="9">
        <v>0</v>
      </c>
    </row>
    <row r="831" spans="2:3" x14ac:dyDescent="0.25">
      <c r="B831" s="9">
        <v>0</v>
      </c>
      <c r="C831" s="9">
        <v>0</v>
      </c>
    </row>
    <row r="832" spans="2:3" x14ac:dyDescent="0.25">
      <c r="B832" s="9">
        <v>0</v>
      </c>
      <c r="C832" s="9">
        <v>0</v>
      </c>
    </row>
    <row r="833" spans="2:3" x14ac:dyDescent="0.25">
      <c r="B833" s="9">
        <v>0</v>
      </c>
      <c r="C833" s="9">
        <v>0</v>
      </c>
    </row>
    <row r="834" spans="2:3" x14ac:dyDescent="0.25">
      <c r="B834" s="9">
        <v>0</v>
      </c>
      <c r="C834" s="9">
        <v>0</v>
      </c>
    </row>
    <row r="835" spans="2:3" x14ac:dyDescent="0.25">
      <c r="B835" s="9">
        <v>0</v>
      </c>
      <c r="C835" s="9">
        <v>0</v>
      </c>
    </row>
    <row r="836" spans="2:3" x14ac:dyDescent="0.25">
      <c r="B836" s="9">
        <v>0</v>
      </c>
      <c r="C836" s="9">
        <v>0</v>
      </c>
    </row>
    <row r="837" spans="2:3" x14ac:dyDescent="0.25">
      <c r="B837" s="9">
        <v>0</v>
      </c>
      <c r="C837" s="9">
        <v>0</v>
      </c>
    </row>
    <row r="838" spans="2:3" x14ac:dyDescent="0.25">
      <c r="B838" s="9">
        <v>0</v>
      </c>
      <c r="C838" s="9">
        <v>0</v>
      </c>
    </row>
    <row r="839" spans="2:3" x14ac:dyDescent="0.25">
      <c r="B839" s="9">
        <v>0</v>
      </c>
      <c r="C839" s="9">
        <v>0</v>
      </c>
    </row>
    <row r="840" spans="2:3" x14ac:dyDescent="0.25">
      <c r="B840" s="9">
        <v>0</v>
      </c>
      <c r="C840" s="9">
        <v>0</v>
      </c>
    </row>
    <row r="841" spans="2:3" x14ac:dyDescent="0.25">
      <c r="B841" s="9">
        <v>0</v>
      </c>
      <c r="C841" s="9">
        <v>0</v>
      </c>
    </row>
    <row r="842" spans="2:3" x14ac:dyDescent="0.25">
      <c r="B842" s="9">
        <v>0</v>
      </c>
      <c r="C842" s="9">
        <v>0</v>
      </c>
    </row>
    <row r="843" spans="2:3" x14ac:dyDescent="0.25">
      <c r="B843" s="9">
        <v>0</v>
      </c>
      <c r="C843" s="9">
        <v>0</v>
      </c>
    </row>
    <row r="844" spans="2:3" x14ac:dyDescent="0.25">
      <c r="B844" s="9">
        <v>0</v>
      </c>
      <c r="C844" s="9">
        <v>0</v>
      </c>
    </row>
    <row r="845" spans="2:3" x14ac:dyDescent="0.25">
      <c r="B845" s="9">
        <v>0</v>
      </c>
      <c r="C845" s="9">
        <v>0</v>
      </c>
    </row>
    <row r="846" spans="2:3" x14ac:dyDescent="0.25">
      <c r="B846" s="9">
        <v>0</v>
      </c>
      <c r="C846" s="9">
        <v>0</v>
      </c>
    </row>
    <row r="847" spans="2:3" x14ac:dyDescent="0.25">
      <c r="B847" s="9">
        <v>0</v>
      </c>
      <c r="C847" s="9">
        <v>0</v>
      </c>
    </row>
    <row r="848" spans="2:3" x14ac:dyDescent="0.25">
      <c r="B848" s="9">
        <v>0</v>
      </c>
      <c r="C848" s="9">
        <v>0</v>
      </c>
    </row>
    <row r="849" spans="2:3" x14ac:dyDescent="0.25">
      <c r="B849" s="9">
        <v>0</v>
      </c>
      <c r="C849" s="9">
        <v>0</v>
      </c>
    </row>
    <row r="850" spans="2:3" x14ac:dyDescent="0.25">
      <c r="B850" s="9">
        <v>0</v>
      </c>
      <c r="C850" s="9">
        <v>0</v>
      </c>
    </row>
    <row r="851" spans="2:3" x14ac:dyDescent="0.25">
      <c r="B851" s="9">
        <v>0</v>
      </c>
      <c r="C851" s="9">
        <v>0</v>
      </c>
    </row>
    <row r="852" spans="2:3" x14ac:dyDescent="0.25">
      <c r="B852" s="9">
        <v>0</v>
      </c>
      <c r="C852" s="9">
        <v>0</v>
      </c>
    </row>
    <row r="853" spans="2:3" x14ac:dyDescent="0.25">
      <c r="B853" s="9">
        <v>0</v>
      </c>
      <c r="C853" s="9">
        <v>0</v>
      </c>
    </row>
    <row r="854" spans="2:3" x14ac:dyDescent="0.25">
      <c r="B854" s="9">
        <v>0</v>
      </c>
      <c r="C854" s="9">
        <v>0</v>
      </c>
    </row>
    <row r="855" spans="2:3" x14ac:dyDescent="0.25">
      <c r="B855" s="9">
        <v>0</v>
      </c>
      <c r="C855" s="9">
        <v>0</v>
      </c>
    </row>
    <row r="856" spans="2:3" x14ac:dyDescent="0.25">
      <c r="B856" s="9">
        <v>0</v>
      </c>
      <c r="C856" s="9">
        <v>0</v>
      </c>
    </row>
    <row r="857" spans="2:3" x14ac:dyDescent="0.25">
      <c r="B857" s="9">
        <v>0</v>
      </c>
      <c r="C857" s="9">
        <v>0</v>
      </c>
    </row>
    <row r="858" spans="2:3" x14ac:dyDescent="0.25">
      <c r="B858" s="9">
        <v>0</v>
      </c>
      <c r="C858" s="9">
        <v>0</v>
      </c>
    </row>
    <row r="859" spans="2:3" x14ac:dyDescent="0.25">
      <c r="B859" s="9">
        <v>0</v>
      </c>
      <c r="C859" s="9">
        <v>0</v>
      </c>
    </row>
    <row r="860" spans="2:3" x14ac:dyDescent="0.25">
      <c r="B860" s="9">
        <v>0</v>
      </c>
      <c r="C860" s="9">
        <v>0</v>
      </c>
    </row>
    <row r="861" spans="2:3" x14ac:dyDescent="0.25">
      <c r="B861" s="9">
        <v>0</v>
      </c>
      <c r="C861" s="9">
        <v>0</v>
      </c>
    </row>
    <row r="862" spans="2:3" x14ac:dyDescent="0.25">
      <c r="B862" s="9">
        <v>0</v>
      </c>
      <c r="C862" s="9">
        <v>0</v>
      </c>
    </row>
    <row r="863" spans="2:3" x14ac:dyDescent="0.25">
      <c r="B863" s="9">
        <v>0</v>
      </c>
      <c r="C863" s="9">
        <v>0</v>
      </c>
    </row>
    <row r="864" spans="2:3" x14ac:dyDescent="0.25">
      <c r="B864" s="9">
        <v>0</v>
      </c>
      <c r="C864" s="9">
        <v>0</v>
      </c>
    </row>
    <row r="865" spans="2:3" x14ac:dyDescent="0.25">
      <c r="B865" s="9">
        <v>0</v>
      </c>
      <c r="C865" s="9">
        <v>0</v>
      </c>
    </row>
    <row r="866" spans="2:3" x14ac:dyDescent="0.25">
      <c r="B866" s="9">
        <v>0</v>
      </c>
      <c r="C866" s="9">
        <v>0</v>
      </c>
    </row>
    <row r="867" spans="2:3" x14ac:dyDescent="0.25">
      <c r="B867" s="9">
        <v>0</v>
      </c>
      <c r="C867" s="9">
        <v>0</v>
      </c>
    </row>
    <row r="868" spans="2:3" x14ac:dyDescent="0.25">
      <c r="B868" s="9">
        <v>0</v>
      </c>
      <c r="C868" s="9">
        <v>0</v>
      </c>
    </row>
    <row r="869" spans="2:3" x14ac:dyDescent="0.25">
      <c r="B869" s="9">
        <v>0</v>
      </c>
      <c r="C869" s="9">
        <v>0</v>
      </c>
    </row>
    <row r="870" spans="2:3" x14ac:dyDescent="0.25">
      <c r="B870" s="9">
        <v>0</v>
      </c>
      <c r="C870" s="9">
        <v>0</v>
      </c>
    </row>
    <row r="871" spans="2:3" x14ac:dyDescent="0.25">
      <c r="B871" s="9">
        <v>0</v>
      </c>
      <c r="C871" s="9">
        <v>0</v>
      </c>
    </row>
    <row r="872" spans="2:3" x14ac:dyDescent="0.25">
      <c r="B872" s="9">
        <v>0</v>
      </c>
      <c r="C872" s="9">
        <v>0</v>
      </c>
    </row>
    <row r="873" spans="2:3" x14ac:dyDescent="0.25">
      <c r="B873" s="9">
        <v>0</v>
      </c>
      <c r="C873" s="9">
        <v>0</v>
      </c>
    </row>
    <row r="874" spans="2:3" x14ac:dyDescent="0.25">
      <c r="B874" s="9">
        <v>0</v>
      </c>
      <c r="C874" s="9">
        <v>0</v>
      </c>
    </row>
    <row r="875" spans="2:3" x14ac:dyDescent="0.25">
      <c r="B875" s="9">
        <v>0</v>
      </c>
      <c r="C875" s="9">
        <v>0</v>
      </c>
    </row>
    <row r="876" spans="2:3" x14ac:dyDescent="0.25">
      <c r="B876" s="9">
        <v>0</v>
      </c>
      <c r="C876" s="9">
        <v>0</v>
      </c>
    </row>
    <row r="877" spans="2:3" x14ac:dyDescent="0.25">
      <c r="B877" s="9">
        <v>0</v>
      </c>
      <c r="C877" s="9">
        <v>0</v>
      </c>
    </row>
    <row r="878" spans="2:3" x14ac:dyDescent="0.25">
      <c r="B878" s="9">
        <v>0</v>
      </c>
      <c r="C878" s="9">
        <v>0</v>
      </c>
    </row>
    <row r="879" spans="2:3" x14ac:dyDescent="0.25">
      <c r="B879" s="9">
        <v>0</v>
      </c>
      <c r="C879" s="9">
        <v>0</v>
      </c>
    </row>
    <row r="880" spans="2:3" x14ac:dyDescent="0.25">
      <c r="B880" s="9">
        <v>0</v>
      </c>
      <c r="C880" s="9">
        <v>0</v>
      </c>
    </row>
    <row r="881" spans="2:3" x14ac:dyDescent="0.25">
      <c r="B881" s="9">
        <v>0</v>
      </c>
      <c r="C881" s="9">
        <v>0</v>
      </c>
    </row>
    <row r="882" spans="2:3" x14ac:dyDescent="0.25">
      <c r="B882" s="9">
        <v>0</v>
      </c>
      <c r="C882" s="9">
        <v>0</v>
      </c>
    </row>
    <row r="883" spans="2:3" x14ac:dyDescent="0.25">
      <c r="B883" s="9">
        <v>0</v>
      </c>
      <c r="C883" s="9">
        <v>0</v>
      </c>
    </row>
    <row r="884" spans="2:3" x14ac:dyDescent="0.25">
      <c r="B884" s="9">
        <v>0</v>
      </c>
      <c r="C884" s="9">
        <v>0</v>
      </c>
    </row>
    <row r="885" spans="2:3" x14ac:dyDescent="0.25">
      <c r="B885" s="9">
        <v>0</v>
      </c>
      <c r="C885" s="9">
        <v>0</v>
      </c>
    </row>
    <row r="886" spans="2:3" x14ac:dyDescent="0.25">
      <c r="B886" s="9">
        <v>0</v>
      </c>
      <c r="C886" s="9">
        <v>0</v>
      </c>
    </row>
    <row r="887" spans="2:3" x14ac:dyDescent="0.25">
      <c r="B887" s="9">
        <v>0</v>
      </c>
      <c r="C887" s="9">
        <v>0</v>
      </c>
    </row>
    <row r="888" spans="2:3" x14ac:dyDescent="0.25">
      <c r="B888" s="9">
        <v>0</v>
      </c>
      <c r="C888" s="9">
        <v>0</v>
      </c>
    </row>
    <row r="889" spans="2:3" x14ac:dyDescent="0.25">
      <c r="B889" s="9">
        <v>0</v>
      </c>
      <c r="C889" s="9">
        <v>0</v>
      </c>
    </row>
    <row r="890" spans="2:3" x14ac:dyDescent="0.25">
      <c r="B890" s="9">
        <v>0</v>
      </c>
      <c r="C890" s="9">
        <v>0</v>
      </c>
    </row>
    <row r="891" spans="2:3" x14ac:dyDescent="0.25">
      <c r="B891" s="9">
        <v>0</v>
      </c>
      <c r="C891" s="9">
        <v>0</v>
      </c>
    </row>
    <row r="892" spans="2:3" x14ac:dyDescent="0.25">
      <c r="B892" s="9">
        <v>0</v>
      </c>
      <c r="C892" s="9">
        <v>0</v>
      </c>
    </row>
    <row r="893" spans="2:3" x14ac:dyDescent="0.25">
      <c r="B893" s="9">
        <v>0</v>
      </c>
      <c r="C893" s="9">
        <v>0</v>
      </c>
    </row>
    <row r="894" spans="2:3" x14ac:dyDescent="0.25">
      <c r="B894" s="9">
        <v>0</v>
      </c>
      <c r="C894" s="9">
        <v>0</v>
      </c>
    </row>
    <row r="895" spans="2:3" x14ac:dyDescent="0.25">
      <c r="B895" s="9">
        <v>0</v>
      </c>
      <c r="C895" s="9">
        <v>0</v>
      </c>
    </row>
    <row r="896" spans="2:3" x14ac:dyDescent="0.25">
      <c r="B896" s="9">
        <v>0</v>
      </c>
      <c r="C896" s="9">
        <v>0</v>
      </c>
    </row>
    <row r="897" spans="2:3" x14ac:dyDescent="0.25">
      <c r="B897" s="9">
        <v>0</v>
      </c>
      <c r="C897" s="9">
        <v>0</v>
      </c>
    </row>
    <row r="898" spans="2:3" x14ac:dyDescent="0.25">
      <c r="B898" s="9">
        <v>0</v>
      </c>
      <c r="C898" s="9">
        <v>0</v>
      </c>
    </row>
    <row r="899" spans="2:3" x14ac:dyDescent="0.25">
      <c r="B899" s="9">
        <v>0</v>
      </c>
      <c r="C899" s="9">
        <v>0</v>
      </c>
    </row>
    <row r="900" spans="2:3" x14ac:dyDescent="0.25">
      <c r="B900" s="9">
        <v>0</v>
      </c>
      <c r="C900" s="9">
        <v>0</v>
      </c>
    </row>
    <row r="901" spans="2:3" x14ac:dyDescent="0.25">
      <c r="B901" s="9">
        <v>0</v>
      </c>
      <c r="C901" s="9">
        <v>0</v>
      </c>
    </row>
    <row r="902" spans="2:3" x14ac:dyDescent="0.25">
      <c r="B902" s="9">
        <v>0</v>
      </c>
      <c r="C902" s="9">
        <v>0</v>
      </c>
    </row>
    <row r="903" spans="2:3" x14ac:dyDescent="0.25">
      <c r="B903" s="9">
        <v>0</v>
      </c>
      <c r="C903" s="9">
        <v>0</v>
      </c>
    </row>
    <row r="904" spans="2:3" x14ac:dyDescent="0.25">
      <c r="B904" s="9">
        <v>0</v>
      </c>
      <c r="C904" s="9">
        <v>0</v>
      </c>
    </row>
    <row r="905" spans="2:3" x14ac:dyDescent="0.25">
      <c r="B905" s="9">
        <v>0</v>
      </c>
      <c r="C905" s="9">
        <v>0</v>
      </c>
    </row>
    <row r="906" spans="2:3" x14ac:dyDescent="0.25">
      <c r="B906" s="9">
        <v>0</v>
      </c>
      <c r="C906" s="9">
        <v>0</v>
      </c>
    </row>
    <row r="907" spans="2:3" x14ac:dyDescent="0.25">
      <c r="B907" s="9">
        <v>0</v>
      </c>
      <c r="C907" s="9">
        <v>0</v>
      </c>
    </row>
    <row r="908" spans="2:3" x14ac:dyDescent="0.25">
      <c r="B908" s="9">
        <v>0</v>
      </c>
      <c r="C908" s="9">
        <v>0</v>
      </c>
    </row>
    <row r="909" spans="2:3" x14ac:dyDescent="0.25">
      <c r="B909" s="9">
        <v>0</v>
      </c>
      <c r="C909" s="9">
        <v>0</v>
      </c>
    </row>
    <row r="910" spans="2:3" x14ac:dyDescent="0.25">
      <c r="B910" s="9">
        <v>0</v>
      </c>
      <c r="C910" s="9">
        <v>0</v>
      </c>
    </row>
    <row r="911" spans="2:3" x14ac:dyDescent="0.25">
      <c r="B911" s="9">
        <v>0</v>
      </c>
      <c r="C911" s="9">
        <v>0</v>
      </c>
    </row>
    <row r="912" spans="2:3" x14ac:dyDescent="0.25">
      <c r="B912" s="9">
        <v>0</v>
      </c>
      <c r="C912" s="9">
        <v>0</v>
      </c>
    </row>
    <row r="913" spans="2:3" x14ac:dyDescent="0.25">
      <c r="B913" s="9">
        <v>0</v>
      </c>
      <c r="C913" s="9">
        <v>0</v>
      </c>
    </row>
    <row r="914" spans="2:3" x14ac:dyDescent="0.25">
      <c r="B914" s="9">
        <v>0</v>
      </c>
      <c r="C914" s="9">
        <v>0</v>
      </c>
    </row>
    <row r="915" spans="2:3" x14ac:dyDescent="0.25">
      <c r="B915" s="9">
        <v>0</v>
      </c>
      <c r="C915" s="9">
        <v>0</v>
      </c>
    </row>
    <row r="916" spans="2:3" x14ac:dyDescent="0.25">
      <c r="B916" s="9">
        <v>0</v>
      </c>
      <c r="C916" s="9">
        <v>0</v>
      </c>
    </row>
    <row r="917" spans="2:3" x14ac:dyDescent="0.25">
      <c r="B917" s="9">
        <v>0</v>
      </c>
      <c r="C917" s="9">
        <v>0</v>
      </c>
    </row>
    <row r="918" spans="2:3" x14ac:dyDescent="0.25">
      <c r="B918" s="9">
        <v>0</v>
      </c>
      <c r="C918" s="9">
        <v>0</v>
      </c>
    </row>
    <row r="919" spans="2:3" x14ac:dyDescent="0.25">
      <c r="B919" s="9">
        <v>0</v>
      </c>
      <c r="C919" s="9">
        <v>0</v>
      </c>
    </row>
    <row r="920" spans="2:3" x14ac:dyDescent="0.25">
      <c r="B920" s="9">
        <v>0</v>
      </c>
      <c r="C920" s="9">
        <v>0</v>
      </c>
    </row>
    <row r="921" spans="2:3" x14ac:dyDescent="0.25">
      <c r="B921" s="9">
        <v>0</v>
      </c>
      <c r="C921" s="9">
        <v>0</v>
      </c>
    </row>
    <row r="922" spans="2:3" x14ac:dyDescent="0.25">
      <c r="B922" s="9">
        <v>0</v>
      </c>
      <c r="C922" s="9">
        <v>0</v>
      </c>
    </row>
    <row r="923" spans="2:3" x14ac:dyDescent="0.25">
      <c r="B923" s="9">
        <v>0</v>
      </c>
      <c r="C923" s="9">
        <v>0</v>
      </c>
    </row>
    <row r="924" spans="2:3" x14ac:dyDescent="0.25">
      <c r="B924" s="9">
        <v>0</v>
      </c>
      <c r="C924" s="9">
        <v>0</v>
      </c>
    </row>
    <row r="925" spans="2:3" x14ac:dyDescent="0.25">
      <c r="B925" s="9">
        <v>0</v>
      </c>
      <c r="C925" s="9">
        <v>0</v>
      </c>
    </row>
    <row r="926" spans="2:3" x14ac:dyDescent="0.25">
      <c r="B926" s="9">
        <v>0</v>
      </c>
      <c r="C926" s="9">
        <v>0</v>
      </c>
    </row>
    <row r="927" spans="2:3" x14ac:dyDescent="0.25">
      <c r="B927" s="9">
        <v>0</v>
      </c>
      <c r="C927" s="9">
        <v>0</v>
      </c>
    </row>
    <row r="928" spans="2:3" x14ac:dyDescent="0.25">
      <c r="B928" s="9">
        <v>0</v>
      </c>
      <c r="C928" s="9">
        <v>0</v>
      </c>
    </row>
    <row r="929" spans="2:3" x14ac:dyDescent="0.25">
      <c r="B929" s="9">
        <v>0</v>
      </c>
      <c r="C929" s="9">
        <v>0</v>
      </c>
    </row>
    <row r="930" spans="2:3" x14ac:dyDescent="0.25">
      <c r="B930" s="9">
        <v>0</v>
      </c>
      <c r="C930" s="9">
        <v>0</v>
      </c>
    </row>
    <row r="931" spans="2:3" x14ac:dyDescent="0.25">
      <c r="B931" s="9">
        <v>0</v>
      </c>
      <c r="C931" s="9">
        <v>0</v>
      </c>
    </row>
    <row r="932" spans="2:3" x14ac:dyDescent="0.25">
      <c r="B932" s="9">
        <v>0</v>
      </c>
      <c r="C932" s="9">
        <v>0</v>
      </c>
    </row>
    <row r="933" spans="2:3" x14ac:dyDescent="0.25">
      <c r="B933" s="9">
        <v>0</v>
      </c>
      <c r="C933" s="9">
        <v>0</v>
      </c>
    </row>
    <row r="934" spans="2:3" x14ac:dyDescent="0.25">
      <c r="B934" s="9">
        <v>0</v>
      </c>
      <c r="C934" s="9">
        <v>0</v>
      </c>
    </row>
    <row r="935" spans="2:3" x14ac:dyDescent="0.25">
      <c r="B935" s="9">
        <v>0</v>
      </c>
      <c r="C935" s="9">
        <v>0</v>
      </c>
    </row>
    <row r="936" spans="2:3" x14ac:dyDescent="0.25">
      <c r="B936" s="9">
        <v>0</v>
      </c>
      <c r="C936" s="9">
        <v>0</v>
      </c>
    </row>
    <row r="937" spans="2:3" x14ac:dyDescent="0.25">
      <c r="B937" s="9">
        <v>0</v>
      </c>
      <c r="C937" s="9">
        <v>0</v>
      </c>
    </row>
    <row r="938" spans="2:3" x14ac:dyDescent="0.25">
      <c r="B938" s="9">
        <v>0</v>
      </c>
      <c r="C938" s="9">
        <v>0</v>
      </c>
    </row>
    <row r="939" spans="2:3" x14ac:dyDescent="0.25">
      <c r="B939" s="9">
        <v>0</v>
      </c>
      <c r="C939" s="9">
        <v>0</v>
      </c>
    </row>
    <row r="940" spans="2:3" x14ac:dyDescent="0.25">
      <c r="B940" s="9">
        <v>0</v>
      </c>
      <c r="C940" s="9">
        <v>0</v>
      </c>
    </row>
    <row r="941" spans="2:3" x14ac:dyDescent="0.25">
      <c r="B941" s="9">
        <v>0</v>
      </c>
      <c r="C941" s="9">
        <v>0</v>
      </c>
    </row>
    <row r="942" spans="2:3" x14ac:dyDescent="0.25">
      <c r="B942" s="9">
        <v>0</v>
      </c>
      <c r="C942" s="9">
        <v>0</v>
      </c>
    </row>
    <row r="943" spans="2:3" x14ac:dyDescent="0.25">
      <c r="B943" s="9">
        <v>0</v>
      </c>
      <c r="C943" s="9">
        <v>0</v>
      </c>
    </row>
    <row r="944" spans="2:3" x14ac:dyDescent="0.25">
      <c r="B944" s="9">
        <v>0</v>
      </c>
      <c r="C944" s="9">
        <v>0</v>
      </c>
    </row>
    <row r="945" spans="2:3" x14ac:dyDescent="0.25">
      <c r="B945" s="9">
        <v>0</v>
      </c>
      <c r="C945" s="9">
        <v>0</v>
      </c>
    </row>
    <row r="946" spans="2:3" x14ac:dyDescent="0.25">
      <c r="B946" s="9">
        <v>0</v>
      </c>
      <c r="C946" s="9">
        <v>0</v>
      </c>
    </row>
    <row r="947" spans="2:3" x14ac:dyDescent="0.25">
      <c r="B947" s="9">
        <v>0</v>
      </c>
      <c r="C947" s="9">
        <v>0</v>
      </c>
    </row>
    <row r="948" spans="2:3" x14ac:dyDescent="0.25">
      <c r="B948" s="9">
        <v>0</v>
      </c>
      <c r="C948" s="9">
        <v>0</v>
      </c>
    </row>
    <row r="949" spans="2:3" x14ac:dyDescent="0.25">
      <c r="B949" s="9">
        <v>0</v>
      </c>
      <c r="C949" s="9">
        <v>0</v>
      </c>
    </row>
    <row r="950" spans="2:3" x14ac:dyDescent="0.25">
      <c r="B950" s="9">
        <v>0</v>
      </c>
      <c r="C950" s="9">
        <v>0</v>
      </c>
    </row>
    <row r="951" spans="2:3" x14ac:dyDescent="0.25">
      <c r="B951" s="9">
        <v>0</v>
      </c>
      <c r="C951" s="9">
        <v>0</v>
      </c>
    </row>
    <row r="952" spans="2:3" x14ac:dyDescent="0.25">
      <c r="B952" s="9">
        <v>0</v>
      </c>
      <c r="C952" s="9">
        <v>0</v>
      </c>
    </row>
    <row r="953" spans="2:3" x14ac:dyDescent="0.25">
      <c r="B953" s="9">
        <v>0</v>
      </c>
      <c r="C953" s="9">
        <v>0</v>
      </c>
    </row>
    <row r="954" spans="2:3" x14ac:dyDescent="0.25">
      <c r="B954" s="9">
        <v>0</v>
      </c>
      <c r="C954" s="9">
        <v>0</v>
      </c>
    </row>
    <row r="955" spans="2:3" x14ac:dyDescent="0.25">
      <c r="B955" s="9">
        <v>0</v>
      </c>
      <c r="C955" s="9">
        <v>0</v>
      </c>
    </row>
    <row r="956" spans="2:3" x14ac:dyDescent="0.25">
      <c r="B956" s="9">
        <v>0</v>
      </c>
      <c r="C956" s="9">
        <v>0</v>
      </c>
    </row>
    <row r="957" spans="2:3" x14ac:dyDescent="0.25">
      <c r="B957" s="9">
        <v>0</v>
      </c>
      <c r="C957" s="9">
        <v>0</v>
      </c>
    </row>
    <row r="958" spans="2:3" x14ac:dyDescent="0.25">
      <c r="B958" s="9">
        <v>0</v>
      </c>
      <c r="C958" s="9">
        <v>0</v>
      </c>
    </row>
    <row r="959" spans="2:3" x14ac:dyDescent="0.25">
      <c r="B959" s="9">
        <v>0</v>
      </c>
      <c r="C959" s="9">
        <v>0</v>
      </c>
    </row>
    <row r="960" spans="2:3" x14ac:dyDescent="0.25">
      <c r="B960" s="9">
        <v>0</v>
      </c>
      <c r="C960" s="9">
        <v>0</v>
      </c>
    </row>
    <row r="961" spans="2:3" x14ac:dyDescent="0.25">
      <c r="B961" s="9">
        <v>0</v>
      </c>
      <c r="C961" s="9">
        <v>0</v>
      </c>
    </row>
    <row r="962" spans="2:3" x14ac:dyDescent="0.25">
      <c r="B962" s="9">
        <v>0</v>
      </c>
      <c r="C962" s="9">
        <v>0</v>
      </c>
    </row>
    <row r="963" spans="2:3" x14ac:dyDescent="0.25">
      <c r="B963" s="9">
        <v>0</v>
      </c>
      <c r="C963" s="9">
        <v>0</v>
      </c>
    </row>
    <row r="964" spans="2:3" x14ac:dyDescent="0.25">
      <c r="B964" s="9">
        <v>0</v>
      </c>
      <c r="C964" s="9">
        <v>0</v>
      </c>
    </row>
    <row r="965" spans="2:3" x14ac:dyDescent="0.25">
      <c r="B965" s="9">
        <v>0</v>
      </c>
      <c r="C965" s="9">
        <v>0</v>
      </c>
    </row>
    <row r="966" spans="2:3" x14ac:dyDescent="0.25">
      <c r="B966" s="9">
        <v>0</v>
      </c>
      <c r="C966" s="9">
        <v>0</v>
      </c>
    </row>
    <row r="967" spans="2:3" x14ac:dyDescent="0.25">
      <c r="B967" s="9">
        <v>0</v>
      </c>
      <c r="C967" s="9">
        <v>0</v>
      </c>
    </row>
    <row r="968" spans="2:3" x14ac:dyDescent="0.25">
      <c r="B968" s="9">
        <v>0</v>
      </c>
      <c r="C968" s="9">
        <v>0</v>
      </c>
    </row>
    <row r="969" spans="2:3" x14ac:dyDescent="0.25">
      <c r="B969" s="9">
        <v>0</v>
      </c>
      <c r="C969" s="9">
        <v>0</v>
      </c>
    </row>
    <row r="970" spans="2:3" x14ac:dyDescent="0.25">
      <c r="B970" s="9">
        <v>0</v>
      </c>
      <c r="C970" s="9">
        <v>0</v>
      </c>
    </row>
    <row r="971" spans="2:3" x14ac:dyDescent="0.25">
      <c r="B971" s="9">
        <v>0</v>
      </c>
      <c r="C971" s="9">
        <v>0</v>
      </c>
    </row>
    <row r="972" spans="2:3" x14ac:dyDescent="0.25">
      <c r="B972" s="9">
        <v>0</v>
      </c>
      <c r="C972" s="9">
        <v>0</v>
      </c>
    </row>
    <row r="973" spans="2:3" x14ac:dyDescent="0.25">
      <c r="B973" s="9">
        <v>0</v>
      </c>
      <c r="C973" s="9">
        <v>0</v>
      </c>
    </row>
    <row r="974" spans="2:3" x14ac:dyDescent="0.25">
      <c r="B974" s="9">
        <v>0</v>
      </c>
      <c r="C974" s="9">
        <v>0</v>
      </c>
    </row>
    <row r="975" spans="2:3" x14ac:dyDescent="0.25">
      <c r="B975" s="9">
        <v>0</v>
      </c>
      <c r="C975" s="9">
        <v>0</v>
      </c>
    </row>
    <row r="976" spans="2:3" x14ac:dyDescent="0.25">
      <c r="B976" s="9">
        <v>0</v>
      </c>
      <c r="C976" s="9">
        <v>0</v>
      </c>
    </row>
    <row r="977" spans="2:3" x14ac:dyDescent="0.25">
      <c r="B977" s="9">
        <v>0</v>
      </c>
      <c r="C977" s="9">
        <v>0</v>
      </c>
    </row>
    <row r="978" spans="2:3" x14ac:dyDescent="0.25">
      <c r="B978" s="9">
        <v>0</v>
      </c>
      <c r="C978" s="9">
        <v>0</v>
      </c>
    </row>
    <row r="979" spans="2:3" x14ac:dyDescent="0.25">
      <c r="B979" s="9">
        <v>0</v>
      </c>
      <c r="C979" s="9">
        <v>0</v>
      </c>
    </row>
    <row r="980" spans="2:3" x14ac:dyDescent="0.25">
      <c r="B980" s="9">
        <v>0</v>
      </c>
      <c r="C980" s="9">
        <v>0</v>
      </c>
    </row>
    <row r="981" spans="2:3" x14ac:dyDescent="0.25">
      <c r="B981" s="9">
        <v>0</v>
      </c>
      <c r="C981" s="9">
        <v>0</v>
      </c>
    </row>
    <row r="982" spans="2:3" x14ac:dyDescent="0.25">
      <c r="B982" s="9">
        <v>0</v>
      </c>
      <c r="C982" s="9">
        <v>0</v>
      </c>
    </row>
    <row r="983" spans="2:3" x14ac:dyDescent="0.25">
      <c r="B983" s="9">
        <v>0</v>
      </c>
      <c r="C983" s="9">
        <v>0</v>
      </c>
    </row>
    <row r="984" spans="2:3" x14ac:dyDescent="0.25">
      <c r="B984" s="9">
        <v>0</v>
      </c>
      <c r="C984" s="9">
        <v>0</v>
      </c>
    </row>
    <row r="985" spans="2:3" x14ac:dyDescent="0.25">
      <c r="B985" s="9">
        <v>0</v>
      </c>
      <c r="C985" s="9">
        <v>0</v>
      </c>
    </row>
    <row r="986" spans="2:3" x14ac:dyDescent="0.25">
      <c r="B986" s="9">
        <v>0</v>
      </c>
      <c r="C986" s="9">
        <v>0</v>
      </c>
    </row>
    <row r="987" spans="2:3" x14ac:dyDescent="0.25">
      <c r="B987" s="9">
        <v>0</v>
      </c>
      <c r="C987" s="9">
        <v>0</v>
      </c>
    </row>
    <row r="988" spans="2:3" x14ac:dyDescent="0.25">
      <c r="B988" s="9">
        <v>0</v>
      </c>
      <c r="C988" s="9">
        <v>0</v>
      </c>
    </row>
    <row r="989" spans="2:3" x14ac:dyDescent="0.25">
      <c r="B989" s="9">
        <v>0</v>
      </c>
      <c r="C989" s="9">
        <v>0</v>
      </c>
    </row>
    <row r="990" spans="2:3" x14ac:dyDescent="0.25">
      <c r="B990" s="9">
        <v>0</v>
      </c>
      <c r="C990" s="9">
        <v>0</v>
      </c>
    </row>
    <row r="991" spans="2:3" x14ac:dyDescent="0.25">
      <c r="B991" s="9">
        <v>0</v>
      </c>
      <c r="C991" s="9">
        <v>0</v>
      </c>
    </row>
    <row r="992" spans="2:3" x14ac:dyDescent="0.25">
      <c r="B992" s="9">
        <v>0</v>
      </c>
      <c r="C992" s="9">
        <v>0</v>
      </c>
    </row>
    <row r="993" spans="2:3" x14ac:dyDescent="0.25">
      <c r="B993" s="9">
        <v>0</v>
      </c>
      <c r="C993" s="9">
        <v>0</v>
      </c>
    </row>
    <row r="994" spans="2:3" x14ac:dyDescent="0.25">
      <c r="B994" s="9">
        <v>0</v>
      </c>
      <c r="C994" s="9">
        <v>0</v>
      </c>
    </row>
    <row r="995" spans="2:3" x14ac:dyDescent="0.25">
      <c r="B995" s="9">
        <v>0</v>
      </c>
      <c r="C995" s="9">
        <v>0</v>
      </c>
    </row>
    <row r="996" spans="2:3" x14ac:dyDescent="0.25">
      <c r="B996" s="9">
        <v>0</v>
      </c>
      <c r="C996" s="9">
        <v>0</v>
      </c>
    </row>
    <row r="997" spans="2:3" x14ac:dyDescent="0.25">
      <c r="B997" s="9">
        <v>0</v>
      </c>
      <c r="C997" s="9">
        <v>0</v>
      </c>
    </row>
    <row r="998" spans="2:3" x14ac:dyDescent="0.25">
      <c r="B998" s="9">
        <v>0</v>
      </c>
      <c r="C998" s="9">
        <v>0</v>
      </c>
    </row>
    <row r="999" spans="2:3" x14ac:dyDescent="0.25">
      <c r="B999" s="9">
        <v>0</v>
      </c>
      <c r="C999" s="9">
        <v>0</v>
      </c>
    </row>
    <row r="1000" spans="2:3" x14ac:dyDescent="0.25">
      <c r="B1000" s="9">
        <v>0</v>
      </c>
      <c r="C1000" s="9">
        <v>0</v>
      </c>
    </row>
  </sheetData>
  <sheetProtection algorithmName="SHA-512" hashValue="oy4TMQjmfiol7qE5pznWUik1hdeNQoHCtvZbUPxBXWLApR+TsWcM/CYY/BYcZMBlta6qQFJsum5ymRTxrSSqqw==" saltValue="t44ZGfs0IvLYPmTlDzOVmg==" spinCount="100000" sheet="1" objects="1" scenarios="1" autoFilter="0"/>
  <autoFilter ref="C2:L3" xr:uid="{8F521880-CC32-4DE2-AFF8-A15E82B0F052}">
    <filterColumn colId="5" showButton="0"/>
    <filterColumn colId="7" showButton="0"/>
  </autoFilter>
  <mergeCells count="9">
    <mergeCell ref="J2:K2"/>
    <mergeCell ref="L2:L3"/>
    <mergeCell ref="C2:C3"/>
    <mergeCell ref="B2:B3"/>
    <mergeCell ref="E2:E3"/>
    <mergeCell ref="F2:F3"/>
    <mergeCell ref="G2:G3"/>
    <mergeCell ref="H2:I2"/>
    <mergeCell ref="D2:D3"/>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08786-6698-49CE-9D82-BE4031736449}">
  <sheetPr>
    <tabColor rgb="FFFF99FF"/>
  </sheetPr>
  <dimension ref="B2:Z1000"/>
  <sheetViews>
    <sheetView zoomScaleNormal="100" workbookViewId="0">
      <pane xSplit="5" ySplit="2" topLeftCell="F3" activePane="bottomRight" state="frozen"/>
      <selection pane="topRight" activeCell="F1" sqref="F1"/>
      <selection pane="bottomLeft" activeCell="A3" sqref="A3"/>
      <selection pane="bottomRight" activeCell="W38" sqref="W38"/>
    </sheetView>
  </sheetViews>
  <sheetFormatPr defaultRowHeight="15" x14ac:dyDescent="0.25"/>
  <cols>
    <col min="1" max="1" width="4.140625" style="9" customWidth="1"/>
    <col min="2" max="2" width="18" style="9" hidden="1" customWidth="1"/>
    <col min="3" max="3" width="18.5703125" style="9" hidden="1" customWidth="1"/>
    <col min="4" max="5" width="8.85546875" style="9" hidden="1" customWidth="1"/>
    <col min="6" max="6" width="16.42578125" style="9" customWidth="1"/>
    <col min="7" max="7" width="16.42578125" style="9" hidden="1" customWidth="1"/>
    <col min="8" max="8" width="20.85546875" style="9" customWidth="1"/>
    <col min="9" max="9" width="10.140625" style="9" customWidth="1"/>
    <col min="10" max="10" width="18.85546875" style="9" customWidth="1"/>
    <col min="11" max="11" width="12.42578125" style="9" customWidth="1"/>
    <col min="12" max="12" width="9.140625" style="9" customWidth="1"/>
    <col min="13" max="13" width="9.140625" style="9" hidden="1" customWidth="1"/>
    <col min="14" max="14" width="21" style="9" hidden="1" customWidth="1"/>
    <col min="15" max="15" width="14.85546875" style="9" hidden="1" customWidth="1"/>
    <col min="16" max="16" width="15" style="9" hidden="1" customWidth="1"/>
    <col min="17" max="17" width="16.28515625" style="9" hidden="1" customWidth="1"/>
    <col min="18" max="18" width="0" style="9" hidden="1" customWidth="1"/>
    <col min="19" max="19" width="17.42578125" style="9" customWidth="1"/>
    <col min="20" max="21" width="16.85546875" style="9" customWidth="1"/>
    <col min="22" max="22" width="20.42578125" style="9" customWidth="1"/>
    <col min="23" max="23" width="30" style="9" customWidth="1"/>
    <col min="24" max="24" width="9.140625" style="9"/>
    <col min="25" max="25" width="52.28515625" style="9" bestFit="1" customWidth="1"/>
    <col min="26" max="26" width="16.28515625" style="9" bestFit="1" customWidth="1"/>
    <col min="27" max="16384" width="9.140625" style="9"/>
  </cols>
  <sheetData>
    <row r="2" spans="2:26" ht="72" customHeight="1" x14ac:dyDescent="0.25">
      <c r="B2" s="76" t="s">
        <v>293</v>
      </c>
      <c r="C2" s="76" t="s">
        <v>294</v>
      </c>
      <c r="D2" s="76" t="s">
        <v>284</v>
      </c>
      <c r="E2" s="76" t="s">
        <v>295</v>
      </c>
      <c r="F2" s="63" t="s">
        <v>214</v>
      </c>
      <c r="G2" s="77" t="s">
        <v>214</v>
      </c>
      <c r="H2" s="63" t="s">
        <v>296</v>
      </c>
      <c r="I2" s="63" t="s">
        <v>297</v>
      </c>
      <c r="J2" s="63" t="s">
        <v>298</v>
      </c>
      <c r="K2" s="63" t="s">
        <v>299</v>
      </c>
      <c r="N2" s="74" t="s">
        <v>300</v>
      </c>
      <c r="O2" s="74" t="s">
        <v>301</v>
      </c>
      <c r="P2" s="78" t="s">
        <v>302</v>
      </c>
      <c r="Q2" s="79" t="s">
        <v>303</v>
      </c>
      <c r="S2" s="80" t="s">
        <v>304</v>
      </c>
      <c r="T2" s="80" t="s">
        <v>305</v>
      </c>
      <c r="U2" s="193" t="s">
        <v>306</v>
      </c>
      <c r="V2" s="194"/>
      <c r="W2" s="54" t="s">
        <v>307</v>
      </c>
      <c r="Y2" s="81" t="s">
        <v>308</v>
      </c>
      <c r="Z2" s="82">
        <f>IF(OBECaZSJaAM!A9="","IO NEOBSAHUJE",COUNTIF(OBECaZSJaAM!A9:A10006,"*"))</f>
        <v>13</v>
      </c>
    </row>
    <row r="3" spans="2:26" x14ac:dyDescent="0.25">
      <c r="B3" s="9" t="str" cm="1">
        <f t="array" ref="B3">_xlfn._xlws.FILTER(OBECaZSJaAM!A9:A1006,OBECaZSJaAM!F9:F1006="A","")</f>
        <v/>
      </c>
      <c r="C3" s="9" t="e">
        <f t="shared" ref="C3:C34" si="0">IF(B3&lt;&gt;0,(VLOOKUP(B3,N:O,2,0)),"")</f>
        <v>#N/A</v>
      </c>
      <c r="D3" s="9">
        <v>1</v>
      </c>
      <c r="E3" s="9">
        <v>1</v>
      </c>
      <c r="F3" s="83" t="str">
        <f>_xlfn.XLOOKUP(E3,$D$3:$D$1000,$B$3:$B$1000,"",0)</f>
        <v/>
      </c>
      <c r="G3" s="83" t="str">
        <f>IF(F3="",G2,F3)</f>
        <v>Obec</v>
      </c>
      <c r="H3" s="84" t="str">
        <f ca="1">IFERROR(VLOOKUP(G3,OFFSET(zdroj!$B$2:$D$1000,MATCH(G3,zdroj!$B$2:$B$1000,0)+E3-VLOOKUP(G3,N:Q,4,0),0),3,0),"")</f>
        <v/>
      </c>
      <c r="I3" s="84" t="str">
        <f ca="1">IFERROR(_xlfn.XLOOKUP(H3,OBECaZSJaAM!K:K,OBECaZSJaAM!O:O,"",0),"")</f>
        <v/>
      </c>
      <c r="J3" s="84" t="str">
        <f ca="1">IFERROR(VLOOKUP(I3,Body!B:H,7,0),"")</f>
        <v/>
      </c>
      <c r="K3" s="84" t="str">
        <f ca="1">IFERROR(VLOOKUP(H3,zdroj!D:G,4,0),"")</f>
        <v/>
      </c>
      <c r="N3" s="9" t="str" cm="1">
        <f t="array" ref="N3:N1000">_xlfn._xlws.FILTER(OBECaZSJaAM!A9:A1006,1)</f>
        <v>530727 Brníčko</v>
      </c>
      <c r="O3" s="9">
        <f>COUNTIF(zdroj!B:B,N3)</f>
        <v>4</v>
      </c>
      <c r="P3" s="9">
        <f>MATCH(N3,zdroj!$B$2:$B$1000,0)</f>
        <v>17</v>
      </c>
      <c r="Q3" s="9" t="str">
        <f t="shared" ref="Q3:Q66" si="1">IFERROR(_xlfn.XLOOKUP(N3,F:F,E:E,"",0)+1,"")</f>
        <v/>
      </c>
      <c r="S3" s="192">
        <f>COUNTIF(OBECaZSJaAM!F:F,"A")</f>
        <v>0</v>
      </c>
      <c r="T3" s="192">
        <f>COUNTIFS(OBECaZSJaAM!M:M,"*kat*",OBECaZSJaAM!P:P,"A")</f>
        <v>0</v>
      </c>
      <c r="U3" s="85" t="s">
        <v>309</v>
      </c>
      <c r="V3" s="82">
        <f ca="1">COUNTIFS(J:J,U3)</f>
        <v>0</v>
      </c>
      <c r="W3" s="82" t="str" cm="1">
        <f t="array" ref="W3">IFERROR(SUM(_xlfn._xlws.FILTER(Body!G:G,Body!H:H='PS 2.3.2 a 2.3.3'!U3)),"")</f>
        <v/>
      </c>
      <c r="Y3" s="81" t="s">
        <v>310</v>
      </c>
      <c r="Z3" s="82">
        <f>COUNTIF(OBECaZSJaAM!F:F,"A")</f>
        <v>0</v>
      </c>
    </row>
    <row r="4" spans="2:26" x14ac:dyDescent="0.25">
      <c r="C4" s="9" t="str">
        <f t="shared" si="0"/>
        <v/>
      </c>
      <c r="D4" s="9" t="str">
        <f>IF(B4&lt;&gt;0,(D3+C3),"")</f>
        <v/>
      </c>
      <c r="E4" s="9">
        <v>2</v>
      </c>
      <c r="F4" s="83" t="str">
        <f t="shared" ref="F4:F67" si="2">_xlfn.XLOOKUP(E4,$D$3:$D$1000,$B$3:$B$1000,"",0)</f>
        <v/>
      </c>
      <c r="G4" s="83" t="str">
        <f t="shared" ref="G4:G67" si="3">IF(F4="",G3,F4)</f>
        <v>Obec</v>
      </c>
      <c r="H4" s="84" t="str">
        <f ca="1">IFERROR(VLOOKUP(G4,OFFSET(zdroj!$B$2:$D$1000,MATCH(G4,zdroj!$B$2:$B$1000,0)+E4-VLOOKUP(G4,N:Q,4,0),0),3,0),"")</f>
        <v/>
      </c>
      <c r="I4" s="84" t="str">
        <f ca="1">IFERROR(_xlfn.XLOOKUP(H4,OBECaZSJaAM!K:K,OBECaZSJaAM!O:O,"",0),"")</f>
        <v/>
      </c>
      <c r="J4" s="84" t="str">
        <f ca="1">IFERROR(VLOOKUP(I4,Body!B:H,7,0),"")</f>
        <v/>
      </c>
      <c r="K4" s="84" t="str">
        <f ca="1">IFERROR(VLOOKUP(H4,zdroj!D:G,4,0),"")</f>
        <v/>
      </c>
      <c r="N4" s="9" t="str">
        <v>553387 Hraběšice</v>
      </c>
      <c r="O4" s="9">
        <f>COUNTIF(zdroj!B:B,N4)</f>
        <v>2</v>
      </c>
      <c r="P4" s="9">
        <f>MATCH(N4,zdroj!$B$2:$B$1000,0)</f>
        <v>36</v>
      </c>
      <c r="Q4" s="9" t="str">
        <f t="shared" si="1"/>
        <v/>
      </c>
      <c r="S4" s="192"/>
      <c r="T4" s="192"/>
      <c r="U4" s="85" t="s">
        <v>311</v>
      </c>
      <c r="V4" s="82">
        <f ca="1">COUNTIFS(J:J,U4)</f>
        <v>0</v>
      </c>
      <c r="W4" s="82" t="str" cm="1">
        <f t="array" ref="W4">IFERROR(SUM(_xlfn._xlws.FILTER(Body!G:G,Body!H:H='PS 2.3.2 a 2.3.3'!U4)),"")</f>
        <v/>
      </c>
      <c r="Y4" s="81" t="s">
        <v>312</v>
      </c>
      <c r="Z4" s="86">
        <f>IFERROR(Z3/Z2,"IO NEOBSAHUJE")</f>
        <v>0</v>
      </c>
    </row>
    <row r="5" spans="2:26" x14ac:dyDescent="0.25">
      <c r="C5" s="9" t="str">
        <f t="shared" si="0"/>
        <v/>
      </c>
      <c r="D5" s="9" t="str">
        <f t="shared" ref="D5:D68" si="4">IF(B5&lt;&gt;0,(D4+C4),"")</f>
        <v/>
      </c>
      <c r="E5" s="9">
        <v>3</v>
      </c>
      <c r="F5" s="83" t="str">
        <f t="shared" si="2"/>
        <v/>
      </c>
      <c r="G5" s="83" t="str">
        <f t="shared" si="3"/>
        <v>Obec</v>
      </c>
      <c r="H5" s="84" t="str">
        <f ca="1">IFERROR(VLOOKUP(G5,OFFSET(zdroj!$B$2:$D$1000,MATCH(G5,zdroj!$B$2:$B$1000,0)+E5-VLOOKUP(G5,N:Q,4,0),0),3,0),"")</f>
        <v/>
      </c>
      <c r="I5" s="84" t="str">
        <f ca="1">IFERROR(_xlfn.XLOOKUP(H5,OBECaZSJaAM!K:K,OBECaZSJaAM!O:O,"",0),"")</f>
        <v/>
      </c>
      <c r="J5" s="84" t="str">
        <f ca="1">IFERROR(VLOOKUP(I5,Body!B:H,7,0),"")</f>
        <v/>
      </c>
      <c r="K5" s="84" t="str">
        <f ca="1">IFERROR(VLOOKUP(H5,zdroj!D:G,4,0),"")</f>
        <v/>
      </c>
      <c r="N5" s="9" t="str">
        <v>553212 Janoušov</v>
      </c>
      <c r="O5" s="9">
        <f>COUNTIF(zdroj!B:B,N5)</f>
        <v>1</v>
      </c>
      <c r="P5" s="9">
        <f>MATCH(N5,zdroj!$B$2:$B$1000,0)</f>
        <v>47</v>
      </c>
      <c r="Q5" s="9" t="str">
        <f t="shared" si="1"/>
        <v/>
      </c>
      <c r="S5" s="192"/>
      <c r="T5" s="192"/>
      <c r="U5" s="85" t="s">
        <v>245</v>
      </c>
      <c r="V5" s="82">
        <f ca="1">COUNTIFS(J:J,U5)</f>
        <v>0</v>
      </c>
      <c r="W5" s="82" t="str" cm="1">
        <f t="array" ref="W5">IFERROR(SUM(_xlfn._xlws.FILTER(Body!G:G,Body!H:H='PS 2.3.2 a 2.3.3'!U5)),"")</f>
        <v/>
      </c>
    </row>
    <row r="6" spans="2:26" x14ac:dyDescent="0.25">
      <c r="C6" s="9" t="str">
        <f t="shared" si="0"/>
        <v/>
      </c>
      <c r="D6" s="9" t="str">
        <f t="shared" si="4"/>
        <v/>
      </c>
      <c r="E6" s="9">
        <v>4</v>
      </c>
      <c r="F6" s="83" t="str">
        <f t="shared" si="2"/>
        <v/>
      </c>
      <c r="G6" s="83" t="str">
        <f t="shared" si="3"/>
        <v>Obec</v>
      </c>
      <c r="H6" s="84" t="str">
        <f ca="1">IFERROR(VLOOKUP(G6,OFFSET(zdroj!$B$2:$D$1000,MATCH(G6,zdroj!$B$2:$B$1000,0)+E6-VLOOKUP(G6,N:Q,4,0),0),3,0),"")</f>
        <v/>
      </c>
      <c r="I6" s="84" t="str">
        <f ca="1">IFERROR(_xlfn.XLOOKUP(H6,OBECaZSJaAM!K:K,OBECaZSJaAM!O:O,"",0),"")</f>
        <v/>
      </c>
      <c r="J6" s="84" t="str">
        <f ca="1">IFERROR(VLOOKUP(I6,Body!B:H,7,0),"")</f>
        <v/>
      </c>
      <c r="K6" s="84" t="str">
        <f ca="1">IFERROR(VLOOKUP(H6,zdroj!D:G,4,0),"")</f>
        <v/>
      </c>
      <c r="N6" s="9" t="str">
        <v>536571 Kamenná</v>
      </c>
      <c r="O6" s="9">
        <f>COUNTIF(zdroj!B:B,N6)</f>
        <v>1</v>
      </c>
      <c r="P6" s="9">
        <f>MATCH(N6,zdroj!$B$2:$B$1000,0)</f>
        <v>76</v>
      </c>
      <c r="Q6" s="9" t="str">
        <f t="shared" si="1"/>
        <v/>
      </c>
      <c r="S6" s="192"/>
      <c r="T6" s="192"/>
      <c r="U6" s="85" t="s">
        <v>247</v>
      </c>
      <c r="V6" s="82">
        <f ca="1">COUNTIFS(J:J,U6)</f>
        <v>0</v>
      </c>
      <c r="W6" s="82" t="str" cm="1">
        <f t="array" ref="W6">IFERROR(SUM(_xlfn._xlws.FILTER(Body!G:G,Body!H:H='PS 2.3.2 a 2.3.3'!U6)),"")</f>
        <v/>
      </c>
    </row>
    <row r="7" spans="2:26" x14ac:dyDescent="0.25">
      <c r="C7" s="9" t="str">
        <f t="shared" si="0"/>
        <v/>
      </c>
      <c r="D7" s="9" t="str">
        <f t="shared" si="4"/>
        <v/>
      </c>
      <c r="E7" s="9">
        <v>5</v>
      </c>
      <c r="F7" s="83" t="str">
        <f t="shared" si="2"/>
        <v/>
      </c>
      <c r="G7" s="83" t="str">
        <f t="shared" si="3"/>
        <v>Obec</v>
      </c>
      <c r="H7" s="84" t="str">
        <f ca="1">IFERROR(VLOOKUP(G7,OFFSET(zdroj!$B$2:$D$1000,MATCH(G7,zdroj!$B$2:$B$1000,0)+E7-VLOOKUP(G7,N:Q,4,0),0),3,0),"")</f>
        <v/>
      </c>
      <c r="I7" s="84" t="str">
        <f ca="1">IFERROR(_xlfn.XLOOKUP(H7,OBECaZSJaAM!K:K,OBECaZSJaAM!O:O,"",0),"")</f>
        <v/>
      </c>
      <c r="J7" s="84" t="str">
        <f ca="1">IFERROR(VLOOKUP(I7,Body!B:H,7,0),"")</f>
        <v/>
      </c>
      <c r="K7" s="84" t="str">
        <f ca="1">IFERROR(VLOOKUP(H7,zdroj!D:G,4,0),"")</f>
        <v/>
      </c>
      <c r="N7" s="9" t="str">
        <v>536687 Klopina</v>
      </c>
      <c r="O7" s="9">
        <f>COUNTIF(zdroj!B:B,N7)</f>
        <v>2</v>
      </c>
      <c r="P7" s="9">
        <f>MATCH(N7,zdroj!$B$2:$B$1000,0)</f>
        <v>77</v>
      </c>
      <c r="Q7" s="9" t="str">
        <f t="shared" si="1"/>
        <v/>
      </c>
      <c r="S7" s="192"/>
      <c r="T7" s="192"/>
      <c r="U7" s="85" t="s">
        <v>313</v>
      </c>
      <c r="V7" s="82">
        <f ca="1">COUNTIFS(J:J,U7)</f>
        <v>0</v>
      </c>
      <c r="W7" s="82" t="str" cm="1">
        <f t="array" ref="W7">IFERROR(SUM(_xlfn._xlws.FILTER(Body!G:G,Body!H:H='PS 2.3.2 a 2.3.3'!U7)),"")</f>
        <v/>
      </c>
    </row>
    <row r="8" spans="2:26" x14ac:dyDescent="0.25">
      <c r="C8" s="9" t="str">
        <f t="shared" si="0"/>
        <v/>
      </c>
      <c r="D8" s="9" t="str">
        <f t="shared" si="4"/>
        <v/>
      </c>
      <c r="E8" s="9">
        <v>6</v>
      </c>
      <c r="F8" s="83" t="str">
        <f t="shared" si="2"/>
        <v/>
      </c>
      <c r="G8" s="83" t="str">
        <f t="shared" si="3"/>
        <v>Obec</v>
      </c>
      <c r="H8" s="84" t="str">
        <f ca="1">IFERROR(VLOOKUP(G8,OFFSET(zdroj!$B$2:$D$1000,MATCH(G8,zdroj!$B$2:$B$1000,0)+E8-VLOOKUP(G8,N:Q,4,0),0),3,0),"")</f>
        <v/>
      </c>
      <c r="I8" s="84" t="str">
        <f ca="1">IFERROR(_xlfn.XLOOKUP(H8,OBECaZSJaAM!K:K,OBECaZSJaAM!O:O,"",0),"")</f>
        <v/>
      </c>
      <c r="J8" s="84" t="str">
        <f ca="1">IFERROR(VLOOKUP(I8,Body!B:H,7,0),"")</f>
        <v/>
      </c>
      <c r="K8" s="84" t="str">
        <f ca="1">IFERROR(VLOOKUP(H8,zdroj!D:G,4,0),"")</f>
        <v/>
      </c>
      <c r="N8" s="9" t="str">
        <v>557218 Kobylá nad Vidnavkou</v>
      </c>
      <c r="O8" s="9">
        <f>COUNTIF(zdroj!B:B,N8)</f>
        <v>1</v>
      </c>
      <c r="P8" s="9">
        <f>MATCH(N8,zdroj!$B$2:$B$1000,0)</f>
        <v>79</v>
      </c>
      <c r="Q8" s="9" t="str">
        <f t="shared" si="1"/>
        <v/>
      </c>
    </row>
    <row r="9" spans="2:26" x14ac:dyDescent="0.25">
      <c r="C9" s="9" t="str">
        <f t="shared" si="0"/>
        <v/>
      </c>
      <c r="D9" s="9" t="str">
        <f t="shared" si="4"/>
        <v/>
      </c>
      <c r="E9" s="9">
        <v>7</v>
      </c>
      <c r="F9" s="83" t="str">
        <f t="shared" si="2"/>
        <v/>
      </c>
      <c r="G9" s="83" t="str">
        <f t="shared" si="3"/>
        <v>Obec</v>
      </c>
      <c r="H9" s="84" t="str">
        <f ca="1">IFERROR(VLOOKUP(G9,OFFSET(zdroj!$B$2:$D$1000,MATCH(G9,zdroj!$B$2:$B$1000,0)+E9-VLOOKUP(G9,N:Q,4,0),0),3,0),"")</f>
        <v/>
      </c>
      <c r="I9" s="84" t="str">
        <f ca="1">IFERROR(_xlfn.XLOOKUP(H9,OBECaZSJaAM!K:K,OBECaZSJaAM!O:O,"",0),"")</f>
        <v/>
      </c>
      <c r="J9" s="84" t="str">
        <f ca="1">IFERROR(VLOOKUP(I9,Body!B:H,7,0),"")</f>
        <v/>
      </c>
      <c r="K9" s="84" t="str">
        <f ca="1">IFERROR(VLOOKUP(H9,zdroj!D:G,4,0),"")</f>
        <v/>
      </c>
      <c r="N9" s="9" t="str">
        <v>536733 Kolšov</v>
      </c>
      <c r="O9" s="9">
        <f>COUNTIF(zdroj!B:B,N9)</f>
        <v>1</v>
      </c>
      <c r="P9" s="9">
        <f>MATCH(N9,zdroj!$B$2:$B$1000,0)</f>
        <v>80</v>
      </c>
      <c r="Q9" s="9" t="str">
        <f t="shared" si="1"/>
        <v/>
      </c>
    </row>
    <row r="10" spans="2:26" x14ac:dyDescent="0.25">
      <c r="C10" s="9" t="str">
        <f t="shared" si="0"/>
        <v/>
      </c>
      <c r="D10" s="9" t="str">
        <f t="shared" si="4"/>
        <v/>
      </c>
      <c r="E10" s="9">
        <v>8</v>
      </c>
      <c r="F10" s="83" t="str">
        <f t="shared" si="2"/>
        <v/>
      </c>
      <c r="G10" s="83" t="str">
        <f t="shared" si="3"/>
        <v>Obec</v>
      </c>
      <c r="H10" s="84" t="str">
        <f ca="1">IFERROR(VLOOKUP(G10,OFFSET(zdroj!$B$2:$D$1000,MATCH(G10,zdroj!$B$2:$B$1000,0)+E10-VLOOKUP(G10,N:Q,4,0),0),3,0),"")</f>
        <v/>
      </c>
      <c r="I10" s="84" t="str">
        <f ca="1">IFERROR(_xlfn.XLOOKUP(H10,OBECaZSJaAM!K:K,OBECaZSJaAM!O:O,"",0),"")</f>
        <v/>
      </c>
      <c r="J10" s="84" t="str">
        <f ca="1">IFERROR(VLOOKUP(I10,Body!B:H,7,0),"")</f>
        <v/>
      </c>
      <c r="K10" s="84" t="str">
        <f ca="1">IFERROR(VLOOKUP(H10,zdroj!D:G,4,0),"")</f>
        <v/>
      </c>
      <c r="N10" s="9" t="str">
        <v>537284 Lesnice</v>
      </c>
      <c r="O10" s="9">
        <f>COUNTIF(zdroj!B:B,N10)</f>
        <v>1</v>
      </c>
      <c r="P10" s="9">
        <f>MATCH(N10,zdroj!$B$2:$B$1000,0)</f>
        <v>83</v>
      </c>
      <c r="Q10" s="9" t="str">
        <f t="shared" si="1"/>
        <v/>
      </c>
    </row>
    <row r="11" spans="2:26" x14ac:dyDescent="0.25">
      <c r="C11" s="9" t="str">
        <f t="shared" si="0"/>
        <v/>
      </c>
      <c r="D11" s="9" t="str">
        <f t="shared" si="4"/>
        <v/>
      </c>
      <c r="E11" s="9">
        <v>9</v>
      </c>
      <c r="F11" s="83" t="str">
        <f t="shared" si="2"/>
        <v/>
      </c>
      <c r="G11" s="83" t="str">
        <f t="shared" si="3"/>
        <v>Obec</v>
      </c>
      <c r="H11" s="84" t="str">
        <f ca="1">IFERROR(VLOOKUP(G11,OFFSET(zdroj!$B$2:$D$1000,MATCH(G11,zdroj!$B$2:$B$1000,0)+E11-VLOOKUP(G11,N:Q,4,0),0),3,0),"")</f>
        <v/>
      </c>
      <c r="I11" s="84" t="str">
        <f ca="1">IFERROR(_xlfn.XLOOKUP(H11,OBECaZSJaAM!K:K,OBECaZSJaAM!O:O,"",0),"")</f>
        <v/>
      </c>
      <c r="J11" s="84" t="str">
        <f ca="1">IFERROR(VLOOKUP(I11,Body!B:H,7,0),"")</f>
        <v/>
      </c>
      <c r="K11" s="84" t="str">
        <f ca="1">IFERROR(VLOOKUP(H11,zdroj!D:G,4,0),"")</f>
        <v/>
      </c>
      <c r="N11" s="9" t="str">
        <v>553476 Nemile</v>
      </c>
      <c r="O11" s="9">
        <f>COUNTIF(zdroj!B:B,N11)</f>
        <v>3</v>
      </c>
      <c r="P11" s="9">
        <f>MATCH(N11,zdroj!$B$2:$B$1000,0)</f>
        <v>125</v>
      </c>
      <c r="Q11" s="9" t="str">
        <f t="shared" si="1"/>
        <v/>
      </c>
    </row>
    <row r="12" spans="2:26" x14ac:dyDescent="0.25">
      <c r="C12" s="9" t="str">
        <f t="shared" si="0"/>
        <v/>
      </c>
      <c r="D12" s="9" t="str">
        <f t="shared" si="4"/>
        <v/>
      </c>
      <c r="E12" s="9">
        <v>10</v>
      </c>
      <c r="F12" s="83" t="str">
        <f t="shared" si="2"/>
        <v/>
      </c>
      <c r="G12" s="83" t="str">
        <f t="shared" si="3"/>
        <v>Obec</v>
      </c>
      <c r="H12" s="84" t="str">
        <f ca="1">IFERROR(VLOOKUP(G12,OFFSET(zdroj!$B$2:$D$1000,MATCH(G12,zdroj!$B$2:$B$1000,0)+E12-VLOOKUP(G12,N:Q,4,0),0),3,0),"")</f>
        <v/>
      </c>
      <c r="I12" s="84" t="str">
        <f ca="1">IFERROR(_xlfn.XLOOKUP(H12,OBECaZSJaAM!K:K,OBECaZSJaAM!O:O,"",0),"")</f>
        <v/>
      </c>
      <c r="J12" s="84" t="str">
        <f ca="1">IFERROR(VLOOKUP(I12,Body!B:H,7,0),"")</f>
        <v/>
      </c>
      <c r="K12" s="84" t="str">
        <f ca="1">IFERROR(VLOOKUP(H12,zdroj!D:G,4,0),"")</f>
        <v/>
      </c>
      <c r="N12" s="9" t="str">
        <v>553352 Postřelmůvek</v>
      </c>
      <c r="O12" s="9">
        <f>COUNTIF(zdroj!B:B,N12)</f>
        <v>1</v>
      </c>
      <c r="P12" s="9">
        <f>MATCH(N12,zdroj!$B$2:$B$1000,0)</f>
        <v>148</v>
      </c>
      <c r="Q12" s="9" t="str">
        <f t="shared" si="1"/>
        <v/>
      </c>
    </row>
    <row r="13" spans="2:26" x14ac:dyDescent="0.25">
      <c r="C13" s="9" t="str">
        <f t="shared" si="0"/>
        <v/>
      </c>
      <c r="D13" s="9" t="str">
        <f t="shared" si="4"/>
        <v/>
      </c>
      <c r="E13" s="9">
        <v>11</v>
      </c>
      <c r="F13" s="83" t="str">
        <f t="shared" si="2"/>
        <v/>
      </c>
      <c r="G13" s="83" t="str">
        <f t="shared" si="3"/>
        <v>Obec</v>
      </c>
      <c r="H13" s="84" t="str">
        <f ca="1">IFERROR(VLOOKUP(G13,OFFSET(zdroj!$B$2:$D$1000,MATCH(G13,zdroj!$B$2:$B$1000,0)+E13-VLOOKUP(G13,N:Q,4,0),0),3,0),"")</f>
        <v/>
      </c>
      <c r="I13" s="84" t="str">
        <f ca="1">IFERROR(_xlfn.XLOOKUP(H13,OBECaZSJaAM!K:K,OBECaZSJaAM!O:O,"",0),"")</f>
        <v/>
      </c>
      <c r="J13" s="84" t="str">
        <f ca="1">IFERROR(VLOOKUP(I13,Body!B:H,7,0),"")</f>
        <v/>
      </c>
      <c r="K13" s="84" t="str">
        <f ca="1">IFERROR(VLOOKUP(H13,zdroj!D:G,4,0),"")</f>
        <v/>
      </c>
      <c r="N13" s="9" t="str">
        <v>541109 Sudkov</v>
      </c>
      <c r="O13" s="9">
        <f>COUNTIF(zdroj!B:B,N13)</f>
        <v>1</v>
      </c>
      <c r="P13" s="9">
        <f>MATCH(N13,zdroj!$B$2:$B$1000,0)</f>
        <v>181</v>
      </c>
      <c r="Q13" s="9" t="str">
        <f t="shared" si="1"/>
        <v/>
      </c>
    </row>
    <row r="14" spans="2:26" x14ac:dyDescent="0.25">
      <c r="C14" s="9" t="str">
        <f t="shared" si="0"/>
        <v/>
      </c>
      <c r="D14" s="9" t="str">
        <f t="shared" si="4"/>
        <v/>
      </c>
      <c r="E14" s="9">
        <v>12</v>
      </c>
      <c r="F14" s="83" t="str">
        <f t="shared" si="2"/>
        <v/>
      </c>
      <c r="G14" s="83" t="str">
        <f t="shared" si="3"/>
        <v>Obec</v>
      </c>
      <c r="H14" s="84" t="str">
        <f ca="1">IFERROR(VLOOKUP(G14,OFFSET(zdroj!$B$2:$D$1000,MATCH(G14,zdroj!$B$2:$B$1000,0)+E14-VLOOKUP(G14,N:Q,4,0),0),3,0),"")</f>
        <v/>
      </c>
      <c r="I14" s="84" t="str">
        <f ca="1">IFERROR(_xlfn.XLOOKUP(H14,OBECaZSJaAM!K:K,OBECaZSJaAM!O:O,"",0),"")</f>
        <v/>
      </c>
      <c r="J14" s="84" t="str">
        <f ca="1">IFERROR(VLOOKUP(I14,Body!B:H,7,0),"")</f>
        <v/>
      </c>
      <c r="K14" s="84" t="str">
        <f ca="1">IFERROR(VLOOKUP(H14,zdroj!D:G,4,0),"")</f>
        <v/>
      </c>
      <c r="N14" s="9" t="str">
        <v>554146 Vernířovice</v>
      </c>
      <c r="O14" s="9">
        <f>COUNTIF(zdroj!B:B,N14)</f>
        <v>1</v>
      </c>
      <c r="P14" s="9">
        <f>MATCH(N14,zdroj!$B$2:$B$1000,0)</f>
        <v>217</v>
      </c>
      <c r="Q14" s="9" t="str">
        <f t="shared" si="1"/>
        <v/>
      </c>
    </row>
    <row r="15" spans="2:26" x14ac:dyDescent="0.25">
      <c r="C15" s="9" t="str">
        <f t="shared" si="0"/>
        <v/>
      </c>
      <c r="D15" s="9" t="str">
        <f t="shared" si="4"/>
        <v/>
      </c>
      <c r="E15" s="9">
        <v>13</v>
      </c>
      <c r="F15" s="83" t="str">
        <f t="shared" si="2"/>
        <v/>
      </c>
      <c r="G15" s="83" t="str">
        <f t="shared" si="3"/>
        <v>Obec</v>
      </c>
      <c r="H15" s="84" t="str">
        <f ca="1">IFERROR(VLOOKUP(G15,OFFSET(zdroj!$B$2:$D$1000,MATCH(G15,zdroj!$B$2:$B$1000,0)+E15-VLOOKUP(G15,N:Q,4,0),0),3,0),"")</f>
        <v/>
      </c>
      <c r="I15" s="84" t="str">
        <f ca="1">IFERROR(_xlfn.XLOOKUP(H15,OBECaZSJaAM!K:K,OBECaZSJaAM!O:O,"",0),"")</f>
        <v/>
      </c>
      <c r="J15" s="84" t="str">
        <f ca="1">IFERROR(VLOOKUP(I15,Body!B:H,7,0),"")</f>
        <v/>
      </c>
      <c r="K15" s="84" t="str">
        <f ca="1">IFERROR(VLOOKUP(H15,zdroj!D:G,4,0),"")</f>
        <v/>
      </c>
      <c r="N15" s="9" t="str">
        <v>570338 Zborov</v>
      </c>
      <c r="O15" s="9">
        <f>COUNTIF(zdroj!B:B,N15)</f>
        <v>1</v>
      </c>
      <c r="P15" s="9">
        <f>MATCH(N15,zdroj!$B$2:$B$1000,0)</f>
        <v>233</v>
      </c>
      <c r="Q15" s="9" t="str">
        <f t="shared" si="1"/>
        <v/>
      </c>
    </row>
    <row r="16" spans="2:26" x14ac:dyDescent="0.25">
      <c r="C16" s="9" t="str">
        <f t="shared" si="0"/>
        <v/>
      </c>
      <c r="D16" s="9" t="str">
        <f t="shared" si="4"/>
        <v/>
      </c>
      <c r="E16" s="9">
        <v>14</v>
      </c>
      <c r="F16" s="83" t="str">
        <f t="shared" si="2"/>
        <v/>
      </c>
      <c r="G16" s="83" t="str">
        <f t="shared" si="3"/>
        <v>Obec</v>
      </c>
      <c r="H16" s="84" t="str">
        <f ca="1">IFERROR(VLOOKUP(G16,OFFSET(zdroj!$B$2:$D$1000,MATCH(G16,zdroj!$B$2:$B$1000,0)+E16-VLOOKUP(G16,N:Q,4,0),0),3,0),"")</f>
        <v/>
      </c>
      <c r="I16" s="84" t="str">
        <f ca="1">IFERROR(_xlfn.XLOOKUP(H16,OBECaZSJaAM!K:K,OBECaZSJaAM!O:O,"",0),"")</f>
        <v/>
      </c>
      <c r="J16" s="84" t="str">
        <f ca="1">IFERROR(VLOOKUP(I16,Body!B:H,7,0),"")</f>
        <v/>
      </c>
      <c r="K16" s="84" t="str">
        <f ca="1">IFERROR(VLOOKUP(H16,zdroj!D:G,4,0),"")</f>
        <v/>
      </c>
      <c r="N16" s="9">
        <v>0</v>
      </c>
      <c r="O16" s="9">
        <f>COUNTIF(zdroj!B:B,N16)</f>
        <v>0</v>
      </c>
      <c r="P16" s="9" t="e">
        <f>MATCH(N16,zdroj!$B$2:$B$1000,0)</f>
        <v>#N/A</v>
      </c>
      <c r="Q16" s="9" t="str">
        <f t="shared" si="1"/>
        <v/>
      </c>
    </row>
    <row r="17" spans="3:17" x14ac:dyDescent="0.25">
      <c r="C17" s="9" t="str">
        <f t="shared" si="0"/>
        <v/>
      </c>
      <c r="D17" s="9" t="str">
        <f t="shared" si="4"/>
        <v/>
      </c>
      <c r="E17" s="9">
        <v>15</v>
      </c>
      <c r="F17" s="83" t="str">
        <f t="shared" si="2"/>
        <v/>
      </c>
      <c r="G17" s="83" t="str">
        <f t="shared" si="3"/>
        <v>Obec</v>
      </c>
      <c r="H17" s="84" t="str">
        <f ca="1">IFERROR(VLOOKUP(G17,OFFSET(zdroj!$B$2:$D$1000,MATCH(G17,zdroj!$B$2:$B$1000,0)+E17-VLOOKUP(G17,N:Q,4,0),0),3,0),"")</f>
        <v/>
      </c>
      <c r="I17" s="84" t="str">
        <f ca="1">IFERROR(_xlfn.XLOOKUP(H17,OBECaZSJaAM!K:K,OBECaZSJaAM!O:O,"",0),"")</f>
        <v/>
      </c>
      <c r="J17" s="84" t="str">
        <f ca="1">IFERROR(VLOOKUP(I17,Body!B:H,7,0),"")</f>
        <v/>
      </c>
      <c r="K17" s="84" t="str">
        <f ca="1">IFERROR(VLOOKUP(H17,zdroj!D:G,4,0),"")</f>
        <v/>
      </c>
      <c r="N17" s="9">
        <v>0</v>
      </c>
      <c r="O17" s="9">
        <f>COUNTIF(zdroj!B:B,N17)</f>
        <v>0</v>
      </c>
      <c r="P17" s="9" t="e">
        <f>MATCH(N17,zdroj!$B$2:$B$1000,0)</f>
        <v>#N/A</v>
      </c>
      <c r="Q17" s="9" t="str">
        <f t="shared" si="1"/>
        <v/>
      </c>
    </row>
    <row r="18" spans="3:17" x14ac:dyDescent="0.25">
      <c r="C18" s="9" t="str">
        <f t="shared" si="0"/>
        <v/>
      </c>
      <c r="D18" s="9" t="str">
        <f t="shared" si="4"/>
        <v/>
      </c>
      <c r="E18" s="9">
        <v>16</v>
      </c>
      <c r="F18" s="83" t="str">
        <f t="shared" si="2"/>
        <v/>
      </c>
      <c r="G18" s="83" t="str">
        <f t="shared" si="3"/>
        <v>Obec</v>
      </c>
      <c r="H18" s="84" t="str">
        <f ca="1">IFERROR(VLOOKUP(G18,OFFSET(zdroj!$B$2:$D$1000,MATCH(G18,zdroj!$B$2:$B$1000,0)+E18-VLOOKUP(G18,N:Q,4,0),0),3,0),"")</f>
        <v/>
      </c>
      <c r="I18" s="84" t="str">
        <f ca="1">IFERROR(_xlfn.XLOOKUP(H18,OBECaZSJaAM!K:K,OBECaZSJaAM!O:O,"",0),"")</f>
        <v/>
      </c>
      <c r="J18" s="84" t="str">
        <f ca="1">IFERROR(VLOOKUP(I18,Body!B:H,7,0),"")</f>
        <v/>
      </c>
      <c r="K18" s="84" t="str">
        <f ca="1">IFERROR(VLOOKUP(H18,zdroj!D:G,4,0),"")</f>
        <v/>
      </c>
      <c r="N18" s="9">
        <v>0</v>
      </c>
      <c r="O18" s="9">
        <f>COUNTIF(zdroj!B:B,N18)</f>
        <v>0</v>
      </c>
      <c r="P18" s="9" t="e">
        <f>MATCH(N18,zdroj!$B$2:$B$1000,0)</f>
        <v>#N/A</v>
      </c>
      <c r="Q18" s="9" t="str">
        <f t="shared" si="1"/>
        <v/>
      </c>
    </row>
    <row r="19" spans="3:17" x14ac:dyDescent="0.25">
      <c r="C19" s="9" t="str">
        <f t="shared" si="0"/>
        <v/>
      </c>
      <c r="D19" s="9" t="str">
        <f t="shared" si="4"/>
        <v/>
      </c>
      <c r="E19" s="9">
        <v>17</v>
      </c>
      <c r="F19" s="83" t="str">
        <f t="shared" si="2"/>
        <v/>
      </c>
      <c r="G19" s="83" t="str">
        <f t="shared" si="3"/>
        <v>Obec</v>
      </c>
      <c r="H19" s="84" t="str">
        <f ca="1">IFERROR(VLOOKUP(G19,OFFSET(zdroj!$B$2:$D$1000,MATCH(G19,zdroj!$B$2:$B$1000,0)+E19-VLOOKUP(G19,N:Q,4,0),0),3,0),"")</f>
        <v/>
      </c>
      <c r="I19" s="84" t="str">
        <f ca="1">IFERROR(_xlfn.XLOOKUP(H19,OBECaZSJaAM!K:K,OBECaZSJaAM!O:O,"",0),"")</f>
        <v/>
      </c>
      <c r="J19" s="84" t="str">
        <f ca="1">IFERROR(VLOOKUP(I19,Body!B:H,7,0),"")</f>
        <v/>
      </c>
      <c r="K19" s="84" t="str">
        <f ca="1">IFERROR(VLOOKUP(H19,zdroj!D:G,4,0),"")</f>
        <v/>
      </c>
      <c r="N19" s="9">
        <v>0</v>
      </c>
      <c r="O19" s="9">
        <f>COUNTIF(zdroj!B:B,N19)</f>
        <v>0</v>
      </c>
      <c r="P19" s="9" t="e">
        <f>MATCH(N19,zdroj!$B$2:$B$1000,0)</f>
        <v>#N/A</v>
      </c>
      <c r="Q19" s="9" t="str">
        <f t="shared" si="1"/>
        <v/>
      </c>
    </row>
    <row r="20" spans="3:17" x14ac:dyDescent="0.25">
      <c r="C20" s="9" t="str">
        <f t="shared" si="0"/>
        <v/>
      </c>
      <c r="D20" s="9" t="str">
        <f t="shared" si="4"/>
        <v/>
      </c>
      <c r="E20" s="9">
        <v>18</v>
      </c>
      <c r="F20" s="83" t="str">
        <f t="shared" si="2"/>
        <v/>
      </c>
      <c r="G20" s="83" t="str">
        <f t="shared" si="3"/>
        <v>Obec</v>
      </c>
      <c r="H20" s="84" t="str">
        <f ca="1">IFERROR(VLOOKUP(G20,OFFSET(zdroj!$B$2:$D$1000,MATCH(G20,zdroj!$B$2:$B$1000,0)+E20-VLOOKUP(G20,N:Q,4,0),0),3,0),"")</f>
        <v/>
      </c>
      <c r="I20" s="84" t="str">
        <f ca="1">IFERROR(_xlfn.XLOOKUP(H20,OBECaZSJaAM!K:K,OBECaZSJaAM!O:O,"",0),"")</f>
        <v/>
      </c>
      <c r="J20" s="84" t="str">
        <f ca="1">IFERROR(VLOOKUP(I20,Body!B:H,7,0),"")</f>
        <v/>
      </c>
      <c r="K20" s="84" t="str">
        <f ca="1">IFERROR(VLOOKUP(H20,zdroj!D:G,4,0),"")</f>
        <v/>
      </c>
      <c r="N20" s="9">
        <v>0</v>
      </c>
      <c r="O20" s="9">
        <f>COUNTIF(zdroj!B:B,N20)</f>
        <v>0</v>
      </c>
      <c r="P20" s="9" t="e">
        <f>MATCH(N20,zdroj!$B$2:$B$1000,0)</f>
        <v>#N/A</v>
      </c>
      <c r="Q20" s="9" t="str">
        <f t="shared" si="1"/>
        <v/>
      </c>
    </row>
    <row r="21" spans="3:17" x14ac:dyDescent="0.25">
      <c r="C21" s="9" t="str">
        <f t="shared" si="0"/>
        <v/>
      </c>
      <c r="D21" s="9" t="str">
        <f t="shared" si="4"/>
        <v/>
      </c>
      <c r="E21" s="9">
        <v>19</v>
      </c>
      <c r="F21" s="83" t="str">
        <f t="shared" si="2"/>
        <v/>
      </c>
      <c r="G21" s="83" t="str">
        <f t="shared" si="3"/>
        <v>Obec</v>
      </c>
      <c r="H21" s="84" t="str">
        <f ca="1">IFERROR(VLOOKUP(G21,OFFSET(zdroj!$B$2:$D$1000,MATCH(G21,zdroj!$B$2:$B$1000,0)+E21-VLOOKUP(G21,N:Q,4,0),0),3,0),"")</f>
        <v/>
      </c>
      <c r="I21" s="84" t="str">
        <f ca="1">IFERROR(_xlfn.XLOOKUP(H21,OBECaZSJaAM!K:K,OBECaZSJaAM!O:O,"",0),"")</f>
        <v/>
      </c>
      <c r="J21" s="84" t="str">
        <f ca="1">IFERROR(VLOOKUP(I21,Body!B:H,7,0),"")</f>
        <v/>
      </c>
      <c r="K21" s="84" t="str">
        <f ca="1">IFERROR(VLOOKUP(H21,zdroj!D:G,4,0),"")</f>
        <v/>
      </c>
      <c r="N21" s="9">
        <v>0</v>
      </c>
      <c r="O21" s="9">
        <f>COUNTIF(zdroj!B:B,N21)</f>
        <v>0</v>
      </c>
      <c r="P21" s="9" t="e">
        <f>MATCH(N21,zdroj!$B$2:$B$1000,0)</f>
        <v>#N/A</v>
      </c>
      <c r="Q21" s="9" t="str">
        <f t="shared" si="1"/>
        <v/>
      </c>
    </row>
    <row r="22" spans="3:17" x14ac:dyDescent="0.25">
      <c r="C22" s="9" t="str">
        <f t="shared" si="0"/>
        <v/>
      </c>
      <c r="D22" s="9" t="str">
        <f t="shared" si="4"/>
        <v/>
      </c>
      <c r="E22" s="9">
        <v>20</v>
      </c>
      <c r="F22" s="83" t="str">
        <f t="shared" si="2"/>
        <v/>
      </c>
      <c r="G22" s="83" t="str">
        <f t="shared" si="3"/>
        <v>Obec</v>
      </c>
      <c r="H22" s="84" t="str">
        <f ca="1">IFERROR(VLOOKUP(G22,OFFSET(zdroj!$B$2:$D$1000,MATCH(G22,zdroj!$B$2:$B$1000,0)+E22-VLOOKUP(G22,N:Q,4,0),0),3,0),"")</f>
        <v/>
      </c>
      <c r="I22" s="84" t="str">
        <f ca="1">IFERROR(_xlfn.XLOOKUP(H22,OBECaZSJaAM!K:K,OBECaZSJaAM!O:O,"",0),"")</f>
        <v/>
      </c>
      <c r="J22" s="84" t="str">
        <f ca="1">IFERROR(VLOOKUP(I22,Body!B:H,7,0),"")</f>
        <v/>
      </c>
      <c r="K22" s="84" t="str">
        <f ca="1">IFERROR(VLOOKUP(H22,zdroj!D:G,4,0),"")</f>
        <v/>
      </c>
      <c r="N22" s="9">
        <v>0</v>
      </c>
      <c r="O22" s="9">
        <f>COUNTIF(zdroj!B:B,N22)</f>
        <v>0</v>
      </c>
      <c r="P22" s="9" t="e">
        <f>MATCH(N22,zdroj!$B$2:$B$1000,0)</f>
        <v>#N/A</v>
      </c>
      <c r="Q22" s="9" t="str">
        <f t="shared" si="1"/>
        <v/>
      </c>
    </row>
    <row r="23" spans="3:17" x14ac:dyDescent="0.25">
      <c r="C23" s="9" t="str">
        <f t="shared" si="0"/>
        <v/>
      </c>
      <c r="D23" s="9" t="str">
        <f t="shared" si="4"/>
        <v/>
      </c>
      <c r="E23" s="9">
        <v>21</v>
      </c>
      <c r="F23" s="83" t="str">
        <f t="shared" si="2"/>
        <v/>
      </c>
      <c r="G23" s="83" t="str">
        <f t="shared" si="3"/>
        <v>Obec</v>
      </c>
      <c r="H23" s="84" t="str">
        <f ca="1">IFERROR(VLOOKUP(G23,OFFSET(zdroj!$B$2:$D$1000,MATCH(G23,zdroj!$B$2:$B$1000,0)+E23-VLOOKUP(G23,N:Q,4,0),0),3,0),"")</f>
        <v/>
      </c>
      <c r="I23" s="84" t="str">
        <f ca="1">IFERROR(_xlfn.XLOOKUP(H23,OBECaZSJaAM!K:K,OBECaZSJaAM!O:O,"",0),"")</f>
        <v/>
      </c>
      <c r="J23" s="84" t="str">
        <f ca="1">IFERROR(VLOOKUP(I23,Body!B:H,7,0),"")</f>
        <v/>
      </c>
      <c r="K23" s="84" t="str">
        <f ca="1">IFERROR(VLOOKUP(H23,zdroj!D:G,4,0),"")</f>
        <v/>
      </c>
      <c r="N23" s="9">
        <v>0</v>
      </c>
      <c r="O23" s="9">
        <f>COUNTIF(zdroj!B:B,N23)</f>
        <v>0</v>
      </c>
      <c r="P23" s="9" t="e">
        <f>MATCH(N23,zdroj!$B$2:$B$1000,0)</f>
        <v>#N/A</v>
      </c>
      <c r="Q23" s="9" t="str">
        <f t="shared" si="1"/>
        <v/>
      </c>
    </row>
    <row r="24" spans="3:17" x14ac:dyDescent="0.25">
      <c r="C24" s="9" t="str">
        <f t="shared" si="0"/>
        <v/>
      </c>
      <c r="D24" s="9" t="str">
        <f t="shared" si="4"/>
        <v/>
      </c>
      <c r="E24" s="9">
        <v>22</v>
      </c>
      <c r="F24" s="83" t="str">
        <f t="shared" si="2"/>
        <v/>
      </c>
      <c r="G24" s="83" t="str">
        <f t="shared" si="3"/>
        <v>Obec</v>
      </c>
      <c r="H24" s="84" t="str">
        <f ca="1">IFERROR(VLOOKUP(G24,OFFSET(zdroj!$B$2:$D$1000,MATCH(G24,zdroj!$B$2:$B$1000,0)+E24-VLOOKUP(G24,N:Q,4,0),0),3,0),"")</f>
        <v/>
      </c>
      <c r="I24" s="84" t="str">
        <f ca="1">IFERROR(_xlfn.XLOOKUP(H24,OBECaZSJaAM!K:K,OBECaZSJaAM!O:O,"",0),"")</f>
        <v/>
      </c>
      <c r="J24" s="84" t="str">
        <f ca="1">IFERROR(VLOOKUP(I24,Body!B:H,7,0),"")</f>
        <v/>
      </c>
      <c r="K24" s="84" t="str">
        <f ca="1">IFERROR(VLOOKUP(H24,zdroj!D:G,4,0),"")</f>
        <v/>
      </c>
      <c r="N24" s="9">
        <v>0</v>
      </c>
      <c r="O24" s="9">
        <f>COUNTIF(zdroj!B:B,N24)</f>
        <v>0</v>
      </c>
      <c r="P24" s="9" t="e">
        <f>MATCH(N24,zdroj!$B$2:$B$1000,0)</f>
        <v>#N/A</v>
      </c>
      <c r="Q24" s="9" t="str">
        <f t="shared" si="1"/>
        <v/>
      </c>
    </row>
    <row r="25" spans="3:17" x14ac:dyDescent="0.25">
      <c r="C25" s="9" t="str">
        <f t="shared" si="0"/>
        <v/>
      </c>
      <c r="D25" s="9" t="str">
        <f t="shared" si="4"/>
        <v/>
      </c>
      <c r="E25" s="9">
        <v>23</v>
      </c>
      <c r="F25" s="83" t="str">
        <f t="shared" si="2"/>
        <v/>
      </c>
      <c r="G25" s="83" t="str">
        <f t="shared" si="3"/>
        <v>Obec</v>
      </c>
      <c r="H25" s="84" t="str">
        <f ca="1">IFERROR(VLOOKUP(G25,OFFSET(zdroj!$B$2:$D$1000,MATCH(G25,zdroj!$B$2:$B$1000,0)+E25-VLOOKUP(G25,N:Q,4,0),0),3,0),"")</f>
        <v/>
      </c>
      <c r="I25" s="84" t="str">
        <f ca="1">IFERROR(_xlfn.XLOOKUP(H25,OBECaZSJaAM!K:K,OBECaZSJaAM!O:O,"",0),"")</f>
        <v/>
      </c>
      <c r="J25" s="84" t="str">
        <f ca="1">IFERROR(VLOOKUP(I25,Body!B:H,7,0),"")</f>
        <v/>
      </c>
      <c r="K25" s="84" t="str">
        <f ca="1">IFERROR(VLOOKUP(H25,zdroj!D:G,4,0),"")</f>
        <v/>
      </c>
      <c r="N25" s="9">
        <v>0</v>
      </c>
      <c r="O25" s="9">
        <f>COUNTIF(zdroj!B:B,N25)</f>
        <v>0</v>
      </c>
      <c r="P25" s="9" t="e">
        <f>MATCH(N25,zdroj!$B$2:$B$1000,0)</f>
        <v>#N/A</v>
      </c>
      <c r="Q25" s="9" t="str">
        <f t="shared" si="1"/>
        <v/>
      </c>
    </row>
    <row r="26" spans="3:17" x14ac:dyDescent="0.25">
      <c r="C26" s="9" t="str">
        <f t="shared" si="0"/>
        <v/>
      </c>
      <c r="D26" s="9" t="str">
        <f t="shared" si="4"/>
        <v/>
      </c>
      <c r="E26" s="9">
        <v>24</v>
      </c>
      <c r="F26" s="83" t="str">
        <f t="shared" si="2"/>
        <v/>
      </c>
      <c r="G26" s="83" t="str">
        <f t="shared" si="3"/>
        <v>Obec</v>
      </c>
      <c r="H26" s="84" t="str">
        <f ca="1">IFERROR(VLOOKUP(G26,OFFSET(zdroj!$B$2:$D$1000,MATCH(G26,zdroj!$B$2:$B$1000,0)+E26-VLOOKUP(G26,N:Q,4,0),0),3,0),"")</f>
        <v/>
      </c>
      <c r="I26" s="84" t="str">
        <f ca="1">IFERROR(_xlfn.XLOOKUP(H26,OBECaZSJaAM!K:K,OBECaZSJaAM!O:O,"",0),"")</f>
        <v/>
      </c>
      <c r="J26" s="84" t="str">
        <f ca="1">IFERROR(VLOOKUP(I26,Body!B:H,7,0),"")</f>
        <v/>
      </c>
      <c r="K26" s="84" t="str">
        <f ca="1">IFERROR(VLOOKUP(H26,zdroj!D:G,4,0),"")</f>
        <v/>
      </c>
      <c r="N26" s="9">
        <v>0</v>
      </c>
      <c r="O26" s="9">
        <f>COUNTIF(zdroj!B:B,N26)</f>
        <v>0</v>
      </c>
      <c r="P26" s="9" t="e">
        <f>MATCH(N26,zdroj!$B$2:$B$1000,0)</f>
        <v>#N/A</v>
      </c>
      <c r="Q26" s="9" t="str">
        <f t="shared" si="1"/>
        <v/>
      </c>
    </row>
    <row r="27" spans="3:17" x14ac:dyDescent="0.25">
      <c r="C27" s="9" t="str">
        <f t="shared" si="0"/>
        <v/>
      </c>
      <c r="D27" s="9" t="str">
        <f t="shared" si="4"/>
        <v/>
      </c>
      <c r="E27" s="9">
        <v>25</v>
      </c>
      <c r="F27" s="83" t="str">
        <f t="shared" si="2"/>
        <v/>
      </c>
      <c r="G27" s="83" t="str">
        <f t="shared" si="3"/>
        <v>Obec</v>
      </c>
      <c r="H27" s="84" t="str">
        <f ca="1">IFERROR(VLOOKUP(G27,OFFSET(zdroj!$B$2:$D$1000,MATCH(G27,zdroj!$B$2:$B$1000,0)+E27-VLOOKUP(G27,N:Q,4,0),0),3,0),"")</f>
        <v/>
      </c>
      <c r="I27" s="84" t="str">
        <f ca="1">IFERROR(_xlfn.XLOOKUP(H27,OBECaZSJaAM!K:K,OBECaZSJaAM!O:O,"",0),"")</f>
        <v/>
      </c>
      <c r="J27" s="84" t="str">
        <f ca="1">IFERROR(VLOOKUP(I27,Body!B:H,7,0),"")</f>
        <v/>
      </c>
      <c r="K27" s="84" t="str">
        <f ca="1">IFERROR(VLOOKUP(H27,zdroj!D:G,4,0),"")</f>
        <v/>
      </c>
      <c r="N27" s="9">
        <v>0</v>
      </c>
      <c r="O27" s="9">
        <f>COUNTIF(zdroj!B:B,N27)</f>
        <v>0</v>
      </c>
      <c r="P27" s="9" t="e">
        <f>MATCH(N27,zdroj!$B$2:$B$1000,0)</f>
        <v>#N/A</v>
      </c>
      <c r="Q27" s="9" t="str">
        <f t="shared" si="1"/>
        <v/>
      </c>
    </row>
    <row r="28" spans="3:17" x14ac:dyDescent="0.25">
      <c r="C28" s="9" t="str">
        <f t="shared" si="0"/>
        <v/>
      </c>
      <c r="D28" s="9" t="str">
        <f t="shared" si="4"/>
        <v/>
      </c>
      <c r="E28" s="9">
        <v>26</v>
      </c>
      <c r="F28" s="83" t="str">
        <f t="shared" si="2"/>
        <v/>
      </c>
      <c r="G28" s="83" t="str">
        <f t="shared" si="3"/>
        <v>Obec</v>
      </c>
      <c r="H28" s="84" t="str">
        <f ca="1">IFERROR(VLOOKUP(G28,OFFSET(zdroj!$B$2:$D$1000,MATCH(G28,zdroj!$B$2:$B$1000,0)+E28-VLOOKUP(G28,N:Q,4,0),0),3,0),"")</f>
        <v/>
      </c>
      <c r="I28" s="84" t="str">
        <f ca="1">IFERROR(_xlfn.XLOOKUP(H28,OBECaZSJaAM!K:K,OBECaZSJaAM!O:O,"",0),"")</f>
        <v/>
      </c>
      <c r="J28" s="84" t="str">
        <f ca="1">IFERROR(VLOOKUP(I28,Body!B:H,7,0),"")</f>
        <v/>
      </c>
      <c r="K28" s="84" t="str">
        <f ca="1">IFERROR(VLOOKUP(H28,zdroj!D:G,4,0),"")</f>
        <v/>
      </c>
      <c r="N28" s="9">
        <v>0</v>
      </c>
      <c r="O28" s="9">
        <f>COUNTIF(zdroj!B:B,N28)</f>
        <v>0</v>
      </c>
      <c r="P28" s="9" t="e">
        <f>MATCH(N28,zdroj!$B$2:$B$1000,0)</f>
        <v>#N/A</v>
      </c>
      <c r="Q28" s="9" t="str">
        <f t="shared" si="1"/>
        <v/>
      </c>
    </row>
    <row r="29" spans="3:17" x14ac:dyDescent="0.25">
      <c r="C29" s="9" t="str">
        <f t="shared" si="0"/>
        <v/>
      </c>
      <c r="D29" s="9" t="str">
        <f t="shared" si="4"/>
        <v/>
      </c>
      <c r="E29" s="9">
        <v>27</v>
      </c>
      <c r="F29" s="83" t="str">
        <f t="shared" si="2"/>
        <v/>
      </c>
      <c r="G29" s="83" t="str">
        <f t="shared" si="3"/>
        <v>Obec</v>
      </c>
      <c r="H29" s="84" t="str">
        <f ca="1">IFERROR(VLOOKUP(G29,OFFSET(zdroj!$B$2:$D$1000,MATCH(G29,zdroj!$B$2:$B$1000,0)+E29-VLOOKUP(G29,N:Q,4,0),0),3,0),"")</f>
        <v/>
      </c>
      <c r="I29" s="84" t="str">
        <f ca="1">IFERROR(_xlfn.XLOOKUP(H29,OBECaZSJaAM!K:K,OBECaZSJaAM!O:O,"",0),"")</f>
        <v/>
      </c>
      <c r="J29" s="84" t="str">
        <f ca="1">IFERROR(VLOOKUP(I29,Body!B:H,7,0),"")</f>
        <v/>
      </c>
      <c r="K29" s="84" t="str">
        <f ca="1">IFERROR(VLOOKUP(H29,zdroj!D:G,4,0),"")</f>
        <v/>
      </c>
      <c r="N29" s="9">
        <v>0</v>
      </c>
      <c r="O29" s="9">
        <f>COUNTIF(zdroj!B:B,N29)</f>
        <v>0</v>
      </c>
      <c r="P29" s="9" t="e">
        <f>MATCH(N29,zdroj!$B$2:$B$1000,0)</f>
        <v>#N/A</v>
      </c>
      <c r="Q29" s="9" t="str">
        <f t="shared" si="1"/>
        <v/>
      </c>
    </row>
    <row r="30" spans="3:17" x14ac:dyDescent="0.25">
      <c r="C30" s="9" t="str">
        <f t="shared" si="0"/>
        <v/>
      </c>
      <c r="D30" s="9" t="str">
        <f t="shared" si="4"/>
        <v/>
      </c>
      <c r="E30" s="9">
        <v>28</v>
      </c>
      <c r="F30" s="83" t="str">
        <f t="shared" si="2"/>
        <v/>
      </c>
      <c r="G30" s="83" t="str">
        <f t="shared" si="3"/>
        <v>Obec</v>
      </c>
      <c r="H30" s="84" t="str">
        <f ca="1">IFERROR(VLOOKUP(G30,OFFSET(zdroj!$B$2:$D$1000,MATCH(G30,zdroj!$B$2:$B$1000,0)+E30-VLOOKUP(G30,N:Q,4,0),0),3,0),"")</f>
        <v/>
      </c>
      <c r="I30" s="84" t="str">
        <f ca="1">IFERROR(_xlfn.XLOOKUP(H30,OBECaZSJaAM!K:K,OBECaZSJaAM!O:O,"",0),"")</f>
        <v/>
      </c>
      <c r="J30" s="84" t="str">
        <f ca="1">IFERROR(VLOOKUP(I30,Body!B:H,7,0),"")</f>
        <v/>
      </c>
      <c r="K30" s="84" t="str">
        <f ca="1">IFERROR(VLOOKUP(H30,zdroj!D:G,4,0),"")</f>
        <v/>
      </c>
      <c r="N30" s="9">
        <v>0</v>
      </c>
      <c r="O30" s="9">
        <f>COUNTIF(zdroj!B:B,N30)</f>
        <v>0</v>
      </c>
      <c r="P30" s="9" t="e">
        <f>MATCH(N30,zdroj!$B$2:$B$1000,0)</f>
        <v>#N/A</v>
      </c>
      <c r="Q30" s="9" t="str">
        <f t="shared" si="1"/>
        <v/>
      </c>
    </row>
    <row r="31" spans="3:17" x14ac:dyDescent="0.25">
      <c r="C31" s="9" t="str">
        <f t="shared" si="0"/>
        <v/>
      </c>
      <c r="D31" s="9" t="str">
        <f t="shared" si="4"/>
        <v/>
      </c>
      <c r="E31" s="9">
        <v>29</v>
      </c>
      <c r="F31" s="83" t="str">
        <f t="shared" si="2"/>
        <v/>
      </c>
      <c r="G31" s="83" t="str">
        <f t="shared" si="3"/>
        <v>Obec</v>
      </c>
      <c r="H31" s="84" t="str">
        <f ca="1">IFERROR(VLOOKUP(G31,OFFSET(zdroj!$B$2:$D$1000,MATCH(G31,zdroj!$B$2:$B$1000,0)+E31-VLOOKUP(G31,N:Q,4,0),0),3,0),"")</f>
        <v/>
      </c>
      <c r="I31" s="84" t="str">
        <f ca="1">IFERROR(_xlfn.XLOOKUP(H31,OBECaZSJaAM!K:K,OBECaZSJaAM!O:O,"",0),"")</f>
        <v/>
      </c>
      <c r="J31" s="84" t="str">
        <f ca="1">IFERROR(VLOOKUP(I31,Body!B:H,7,0),"")</f>
        <v/>
      </c>
      <c r="K31" s="84" t="str">
        <f ca="1">IFERROR(VLOOKUP(H31,zdroj!D:G,4,0),"")</f>
        <v/>
      </c>
      <c r="N31" s="9">
        <v>0</v>
      </c>
      <c r="O31" s="9">
        <f>COUNTIF(zdroj!B:B,N31)</f>
        <v>0</v>
      </c>
      <c r="P31" s="9" t="e">
        <f>MATCH(N31,zdroj!$B$2:$B$1000,0)</f>
        <v>#N/A</v>
      </c>
      <c r="Q31" s="9" t="str">
        <f t="shared" si="1"/>
        <v/>
      </c>
    </row>
    <row r="32" spans="3:17" x14ac:dyDescent="0.25">
      <c r="C32" s="9" t="str">
        <f t="shared" si="0"/>
        <v/>
      </c>
      <c r="D32" s="9" t="str">
        <f t="shared" si="4"/>
        <v/>
      </c>
      <c r="E32" s="9">
        <v>30</v>
      </c>
      <c r="F32" s="83" t="str">
        <f t="shared" si="2"/>
        <v/>
      </c>
      <c r="G32" s="83" t="str">
        <f t="shared" si="3"/>
        <v>Obec</v>
      </c>
      <c r="H32" s="84" t="str">
        <f ca="1">IFERROR(VLOOKUP(G32,OFFSET(zdroj!$B$2:$D$1000,MATCH(G32,zdroj!$B$2:$B$1000,0)+E32-VLOOKUP(G32,N:Q,4,0),0),3,0),"")</f>
        <v/>
      </c>
      <c r="I32" s="84" t="str">
        <f ca="1">IFERROR(_xlfn.XLOOKUP(H32,OBECaZSJaAM!K:K,OBECaZSJaAM!O:O,"",0),"")</f>
        <v/>
      </c>
      <c r="J32" s="84" t="str">
        <f ca="1">IFERROR(VLOOKUP(I32,Body!B:H,7,0),"")</f>
        <v/>
      </c>
      <c r="K32" s="84" t="str">
        <f ca="1">IFERROR(VLOOKUP(H32,zdroj!D:G,4,0),"")</f>
        <v/>
      </c>
      <c r="N32" s="9">
        <v>0</v>
      </c>
      <c r="O32" s="9">
        <f>COUNTIF(zdroj!B:B,N32)</f>
        <v>0</v>
      </c>
      <c r="P32" s="9" t="e">
        <f>MATCH(N32,zdroj!$B$2:$B$1000,0)</f>
        <v>#N/A</v>
      </c>
      <c r="Q32" s="9" t="str">
        <f t="shared" si="1"/>
        <v/>
      </c>
    </row>
    <row r="33" spans="3:17" x14ac:dyDescent="0.25">
      <c r="C33" s="9" t="str">
        <f t="shared" si="0"/>
        <v/>
      </c>
      <c r="D33" s="9" t="str">
        <f t="shared" si="4"/>
        <v/>
      </c>
      <c r="E33" s="9">
        <v>31</v>
      </c>
      <c r="F33" s="83" t="str">
        <f t="shared" si="2"/>
        <v/>
      </c>
      <c r="G33" s="83" t="str">
        <f t="shared" si="3"/>
        <v>Obec</v>
      </c>
      <c r="H33" s="84" t="str">
        <f ca="1">IFERROR(VLOOKUP(G33,OFFSET(zdroj!$B$2:$D$1000,MATCH(G33,zdroj!$B$2:$B$1000,0)+E33-VLOOKUP(G33,N:Q,4,0),0),3,0),"")</f>
        <v/>
      </c>
      <c r="I33" s="84" t="str">
        <f ca="1">IFERROR(_xlfn.XLOOKUP(H33,OBECaZSJaAM!K:K,OBECaZSJaAM!O:O,"",0),"")</f>
        <v/>
      </c>
      <c r="J33" s="84" t="str">
        <f ca="1">IFERROR(VLOOKUP(I33,Body!B:H,7,0),"")</f>
        <v/>
      </c>
      <c r="K33" s="84" t="str">
        <f ca="1">IFERROR(VLOOKUP(H33,zdroj!D:G,4,0),"")</f>
        <v/>
      </c>
      <c r="N33" s="9">
        <v>0</v>
      </c>
      <c r="O33" s="9">
        <f>COUNTIF(zdroj!B:B,N33)</f>
        <v>0</v>
      </c>
      <c r="P33" s="9" t="e">
        <f>MATCH(N33,zdroj!$B$2:$B$1000,0)</f>
        <v>#N/A</v>
      </c>
      <c r="Q33" s="9" t="str">
        <f t="shared" si="1"/>
        <v/>
      </c>
    </row>
    <row r="34" spans="3:17" x14ac:dyDescent="0.25">
      <c r="C34" s="9" t="str">
        <f t="shared" si="0"/>
        <v/>
      </c>
      <c r="D34" s="9" t="str">
        <f t="shared" si="4"/>
        <v/>
      </c>
      <c r="E34" s="9">
        <v>32</v>
      </c>
      <c r="F34" s="83" t="str">
        <f t="shared" si="2"/>
        <v/>
      </c>
      <c r="G34" s="83" t="str">
        <f t="shared" si="3"/>
        <v>Obec</v>
      </c>
      <c r="H34" s="84" t="str">
        <f ca="1">IFERROR(VLOOKUP(G34,OFFSET(zdroj!$B$2:$D$1000,MATCH(G34,zdroj!$B$2:$B$1000,0)+E34-VLOOKUP(G34,N:Q,4,0),0),3,0),"")</f>
        <v/>
      </c>
      <c r="I34" s="84" t="str">
        <f ca="1">IFERROR(_xlfn.XLOOKUP(H34,OBECaZSJaAM!K:K,OBECaZSJaAM!O:O,"",0),"")</f>
        <v/>
      </c>
      <c r="J34" s="84" t="str">
        <f ca="1">IFERROR(VLOOKUP(I34,Body!B:H,7,0),"")</f>
        <v/>
      </c>
      <c r="K34" s="84" t="str">
        <f ca="1">IFERROR(VLOOKUP(H34,zdroj!D:G,4,0),"")</f>
        <v/>
      </c>
      <c r="N34" s="9">
        <v>0</v>
      </c>
      <c r="O34" s="9">
        <f>COUNTIF(zdroj!B:B,N34)</f>
        <v>0</v>
      </c>
      <c r="P34" s="9" t="e">
        <f>MATCH(N34,zdroj!$B$2:$B$1000,0)</f>
        <v>#N/A</v>
      </c>
      <c r="Q34" s="9" t="str">
        <f t="shared" si="1"/>
        <v/>
      </c>
    </row>
    <row r="35" spans="3:17" x14ac:dyDescent="0.25">
      <c r="C35" s="9" t="str">
        <f t="shared" ref="C35:C66" si="5">IF(B35&lt;&gt;0,(VLOOKUP(B35,N:O,2,0)),"")</f>
        <v/>
      </c>
      <c r="D35" s="9" t="str">
        <f t="shared" si="4"/>
        <v/>
      </c>
      <c r="E35" s="9">
        <v>33</v>
      </c>
      <c r="F35" s="83" t="str">
        <f t="shared" si="2"/>
        <v/>
      </c>
      <c r="G35" s="83" t="str">
        <f t="shared" si="3"/>
        <v>Obec</v>
      </c>
      <c r="H35" s="84" t="str">
        <f ca="1">IFERROR(VLOOKUP(G35,OFFSET(zdroj!$B$2:$D$1000,MATCH(G35,zdroj!$B$2:$B$1000,0)+E35-VLOOKUP(G35,N:Q,4,0),0),3,0),"")</f>
        <v/>
      </c>
      <c r="I35" s="84" t="str">
        <f ca="1">IFERROR(_xlfn.XLOOKUP(H35,OBECaZSJaAM!K:K,OBECaZSJaAM!O:O,"",0),"")</f>
        <v/>
      </c>
      <c r="J35" s="84" t="str">
        <f ca="1">IFERROR(VLOOKUP(I35,Body!B:H,7,0),"")</f>
        <v/>
      </c>
      <c r="K35" s="84" t="str">
        <f ca="1">IFERROR(VLOOKUP(H35,zdroj!D:G,4,0),"")</f>
        <v/>
      </c>
      <c r="N35" s="9">
        <v>0</v>
      </c>
      <c r="O35" s="9">
        <f>COUNTIF(zdroj!B:B,N35)</f>
        <v>0</v>
      </c>
      <c r="P35" s="9" t="e">
        <f>MATCH(N35,zdroj!$B$2:$B$1000,0)</f>
        <v>#N/A</v>
      </c>
      <c r="Q35" s="9" t="str">
        <f t="shared" si="1"/>
        <v/>
      </c>
    </row>
    <row r="36" spans="3:17" x14ac:dyDescent="0.25">
      <c r="C36" s="9" t="str">
        <f t="shared" si="5"/>
        <v/>
      </c>
      <c r="D36" s="9" t="str">
        <f t="shared" si="4"/>
        <v/>
      </c>
      <c r="E36" s="9">
        <v>34</v>
      </c>
      <c r="F36" s="83" t="str">
        <f t="shared" si="2"/>
        <v/>
      </c>
      <c r="G36" s="83" t="str">
        <f t="shared" si="3"/>
        <v>Obec</v>
      </c>
      <c r="H36" s="84" t="str">
        <f ca="1">IFERROR(VLOOKUP(G36,OFFSET(zdroj!$B$2:$D$1000,MATCH(G36,zdroj!$B$2:$B$1000,0)+E36-VLOOKUP(G36,N:Q,4,0),0),3,0),"")</f>
        <v/>
      </c>
      <c r="I36" s="84" t="str">
        <f ca="1">IFERROR(_xlfn.XLOOKUP(H36,OBECaZSJaAM!K:K,OBECaZSJaAM!O:O,"",0),"")</f>
        <v/>
      </c>
      <c r="J36" s="84" t="str">
        <f ca="1">IFERROR(VLOOKUP(I36,Body!B:H,7,0),"")</f>
        <v/>
      </c>
      <c r="K36" s="84" t="str">
        <f ca="1">IFERROR(VLOOKUP(H36,zdroj!D:G,4,0),"")</f>
        <v/>
      </c>
      <c r="N36" s="9">
        <v>0</v>
      </c>
      <c r="O36" s="9">
        <f>COUNTIF(zdroj!B:B,N36)</f>
        <v>0</v>
      </c>
      <c r="P36" s="9" t="e">
        <f>MATCH(N36,zdroj!$B$2:$B$1000,0)</f>
        <v>#N/A</v>
      </c>
      <c r="Q36" s="9" t="str">
        <f t="shared" si="1"/>
        <v/>
      </c>
    </row>
    <row r="37" spans="3:17" x14ac:dyDescent="0.25">
      <c r="C37" s="9" t="str">
        <f t="shared" si="5"/>
        <v/>
      </c>
      <c r="D37" s="9" t="str">
        <f t="shared" si="4"/>
        <v/>
      </c>
      <c r="E37" s="9">
        <v>35</v>
      </c>
      <c r="F37" s="83" t="str">
        <f t="shared" si="2"/>
        <v/>
      </c>
      <c r="G37" s="83" t="str">
        <f t="shared" si="3"/>
        <v>Obec</v>
      </c>
      <c r="H37" s="84" t="str">
        <f ca="1">IFERROR(VLOOKUP(G37,OFFSET(zdroj!$B$2:$D$1000,MATCH(G37,zdroj!$B$2:$B$1000,0)+E37-VLOOKUP(G37,N:Q,4,0),0),3,0),"")</f>
        <v/>
      </c>
      <c r="I37" s="84" t="str">
        <f ca="1">IFERROR(_xlfn.XLOOKUP(H37,OBECaZSJaAM!K:K,OBECaZSJaAM!O:O,"",0),"")</f>
        <v/>
      </c>
      <c r="J37" s="84" t="str">
        <f ca="1">IFERROR(VLOOKUP(I37,Body!B:H,7,0),"")</f>
        <v/>
      </c>
      <c r="K37" s="84" t="str">
        <f ca="1">IFERROR(VLOOKUP(H37,zdroj!D:G,4,0),"")</f>
        <v/>
      </c>
      <c r="N37" s="9">
        <v>0</v>
      </c>
      <c r="O37" s="9">
        <f>COUNTIF(zdroj!B:B,N37)</f>
        <v>0</v>
      </c>
      <c r="P37" s="9" t="e">
        <f>MATCH(N37,zdroj!$B$2:$B$1000,0)</f>
        <v>#N/A</v>
      </c>
      <c r="Q37" s="9" t="str">
        <f t="shared" si="1"/>
        <v/>
      </c>
    </row>
    <row r="38" spans="3:17" x14ac:dyDescent="0.25">
      <c r="C38" s="9" t="str">
        <f t="shared" si="5"/>
        <v/>
      </c>
      <c r="D38" s="9" t="str">
        <f t="shared" si="4"/>
        <v/>
      </c>
      <c r="E38" s="9">
        <v>36</v>
      </c>
      <c r="F38" s="83" t="str">
        <f t="shared" si="2"/>
        <v/>
      </c>
      <c r="G38" s="83" t="str">
        <f t="shared" si="3"/>
        <v>Obec</v>
      </c>
      <c r="H38" s="84" t="str">
        <f ca="1">IFERROR(VLOOKUP(G38,OFFSET(zdroj!$B$2:$D$1000,MATCH(G38,zdroj!$B$2:$B$1000,0)+E38-VLOOKUP(G38,N:Q,4,0),0),3,0),"")</f>
        <v/>
      </c>
      <c r="I38" s="84" t="str">
        <f ca="1">IFERROR(_xlfn.XLOOKUP(H38,OBECaZSJaAM!K:K,OBECaZSJaAM!O:O,"",0),"")</f>
        <v/>
      </c>
      <c r="J38" s="84" t="str">
        <f ca="1">IFERROR(VLOOKUP(I38,Body!B:H,7,0),"")</f>
        <v/>
      </c>
      <c r="K38" s="84" t="str">
        <f ca="1">IFERROR(VLOOKUP(H38,zdroj!D:G,4,0),"")</f>
        <v/>
      </c>
      <c r="N38" s="9">
        <v>0</v>
      </c>
      <c r="O38" s="9">
        <f>COUNTIF(zdroj!B:B,N38)</f>
        <v>0</v>
      </c>
      <c r="P38" s="9" t="e">
        <f>MATCH(N38,zdroj!$B$2:$B$1000,0)</f>
        <v>#N/A</v>
      </c>
      <c r="Q38" s="9" t="str">
        <f t="shared" si="1"/>
        <v/>
      </c>
    </row>
    <row r="39" spans="3:17" x14ac:dyDescent="0.25">
      <c r="C39" s="9" t="str">
        <f t="shared" si="5"/>
        <v/>
      </c>
      <c r="D39" s="9" t="str">
        <f t="shared" si="4"/>
        <v/>
      </c>
      <c r="E39" s="9">
        <v>37</v>
      </c>
      <c r="F39" s="83" t="str">
        <f t="shared" si="2"/>
        <v/>
      </c>
      <c r="G39" s="83" t="str">
        <f t="shared" si="3"/>
        <v>Obec</v>
      </c>
      <c r="H39" s="84" t="str">
        <f ca="1">IFERROR(VLOOKUP(G39,OFFSET(zdroj!$B$2:$D$1000,MATCH(G39,zdroj!$B$2:$B$1000,0)+E39-VLOOKUP(G39,N:Q,4,0),0),3,0),"")</f>
        <v/>
      </c>
      <c r="I39" s="84" t="str">
        <f ca="1">IFERROR(_xlfn.XLOOKUP(H39,OBECaZSJaAM!K:K,OBECaZSJaAM!O:O,"",0),"")</f>
        <v/>
      </c>
      <c r="J39" s="84" t="str">
        <f ca="1">IFERROR(VLOOKUP(I39,Body!B:H,7,0),"")</f>
        <v/>
      </c>
      <c r="K39" s="84" t="str">
        <f ca="1">IFERROR(VLOOKUP(H39,zdroj!D:G,4,0),"")</f>
        <v/>
      </c>
      <c r="N39" s="9">
        <v>0</v>
      </c>
      <c r="O39" s="9">
        <f>COUNTIF(zdroj!B:B,N39)</f>
        <v>0</v>
      </c>
      <c r="P39" s="9" t="e">
        <f>MATCH(N39,zdroj!$B$2:$B$1000,0)</f>
        <v>#N/A</v>
      </c>
      <c r="Q39" s="9" t="str">
        <f t="shared" si="1"/>
        <v/>
      </c>
    </row>
    <row r="40" spans="3:17" x14ac:dyDescent="0.25">
      <c r="C40" s="9" t="str">
        <f t="shared" si="5"/>
        <v/>
      </c>
      <c r="D40" s="9" t="str">
        <f t="shared" si="4"/>
        <v/>
      </c>
      <c r="E40" s="9">
        <v>38</v>
      </c>
      <c r="F40" s="83" t="str">
        <f t="shared" si="2"/>
        <v/>
      </c>
      <c r="G40" s="83" t="str">
        <f t="shared" si="3"/>
        <v>Obec</v>
      </c>
      <c r="H40" s="84" t="str">
        <f ca="1">IFERROR(VLOOKUP(G40,OFFSET(zdroj!$B$2:$D$1000,MATCH(G40,zdroj!$B$2:$B$1000,0)+E40-VLOOKUP(G40,N:Q,4,0),0),3,0),"")</f>
        <v/>
      </c>
      <c r="I40" s="84" t="str">
        <f ca="1">IFERROR(_xlfn.XLOOKUP(H40,OBECaZSJaAM!K:K,OBECaZSJaAM!O:O,"",0),"")</f>
        <v/>
      </c>
      <c r="J40" s="84" t="str">
        <f ca="1">IFERROR(VLOOKUP(I40,Body!B:H,7,0),"")</f>
        <v/>
      </c>
      <c r="K40" s="84" t="str">
        <f ca="1">IFERROR(VLOOKUP(H40,zdroj!D:G,4,0),"")</f>
        <v/>
      </c>
      <c r="N40" s="9">
        <v>0</v>
      </c>
      <c r="O40" s="9">
        <f>COUNTIF(zdroj!B:B,N40)</f>
        <v>0</v>
      </c>
      <c r="P40" s="9" t="e">
        <f>MATCH(N40,zdroj!$B$2:$B$1000,0)</f>
        <v>#N/A</v>
      </c>
      <c r="Q40" s="9" t="str">
        <f t="shared" si="1"/>
        <v/>
      </c>
    </row>
    <row r="41" spans="3:17" x14ac:dyDescent="0.25">
      <c r="C41" s="9" t="str">
        <f t="shared" si="5"/>
        <v/>
      </c>
      <c r="D41" s="9" t="str">
        <f t="shared" si="4"/>
        <v/>
      </c>
      <c r="E41" s="9">
        <v>39</v>
      </c>
      <c r="F41" s="83" t="str">
        <f t="shared" si="2"/>
        <v/>
      </c>
      <c r="G41" s="83" t="str">
        <f t="shared" si="3"/>
        <v>Obec</v>
      </c>
      <c r="H41" s="84" t="str">
        <f ca="1">IFERROR(VLOOKUP(G41,OFFSET(zdroj!$B$2:$D$1000,MATCH(G41,zdroj!$B$2:$B$1000,0)+E41-VLOOKUP(G41,N:Q,4,0),0),3,0),"")</f>
        <v/>
      </c>
      <c r="I41" s="84" t="str">
        <f ca="1">IFERROR(_xlfn.XLOOKUP(H41,OBECaZSJaAM!K:K,OBECaZSJaAM!O:O,"",0),"")</f>
        <v/>
      </c>
      <c r="J41" s="84" t="str">
        <f ca="1">IFERROR(VLOOKUP(I41,Body!B:H,7,0),"")</f>
        <v/>
      </c>
      <c r="K41" s="84" t="str">
        <f ca="1">IFERROR(VLOOKUP(H41,zdroj!D:G,4,0),"")</f>
        <v/>
      </c>
      <c r="N41" s="9">
        <v>0</v>
      </c>
      <c r="O41" s="9">
        <f>COUNTIF(zdroj!B:B,N41)</f>
        <v>0</v>
      </c>
      <c r="P41" s="9" t="e">
        <f>MATCH(N41,zdroj!$B$2:$B$1000,0)</f>
        <v>#N/A</v>
      </c>
      <c r="Q41" s="9" t="str">
        <f t="shared" si="1"/>
        <v/>
      </c>
    </row>
    <row r="42" spans="3:17" x14ac:dyDescent="0.25">
      <c r="C42" s="9" t="str">
        <f t="shared" si="5"/>
        <v/>
      </c>
      <c r="D42" s="9" t="str">
        <f t="shared" si="4"/>
        <v/>
      </c>
      <c r="E42" s="9">
        <v>40</v>
      </c>
      <c r="F42" s="83" t="str">
        <f t="shared" si="2"/>
        <v/>
      </c>
      <c r="G42" s="83" t="str">
        <f t="shared" si="3"/>
        <v>Obec</v>
      </c>
      <c r="H42" s="84" t="str">
        <f ca="1">IFERROR(VLOOKUP(G42,OFFSET(zdroj!$B$2:$D$1000,MATCH(G42,zdroj!$B$2:$B$1000,0)+E42-VLOOKUP(G42,N:Q,4,0),0),3,0),"")</f>
        <v/>
      </c>
      <c r="I42" s="84" t="str">
        <f ca="1">IFERROR(_xlfn.XLOOKUP(H42,OBECaZSJaAM!K:K,OBECaZSJaAM!O:O,"",0),"")</f>
        <v/>
      </c>
      <c r="J42" s="84" t="str">
        <f ca="1">IFERROR(VLOOKUP(I42,Body!B:H,7,0),"")</f>
        <v/>
      </c>
      <c r="K42" s="84" t="str">
        <f ca="1">IFERROR(VLOOKUP(H42,zdroj!D:G,4,0),"")</f>
        <v/>
      </c>
      <c r="N42" s="9">
        <v>0</v>
      </c>
      <c r="O42" s="9">
        <f>COUNTIF(zdroj!B:B,N42)</f>
        <v>0</v>
      </c>
      <c r="P42" s="9" t="e">
        <f>MATCH(N42,zdroj!$B$2:$B$1000,0)</f>
        <v>#N/A</v>
      </c>
      <c r="Q42" s="9" t="str">
        <f t="shared" si="1"/>
        <v/>
      </c>
    </row>
    <row r="43" spans="3:17" x14ac:dyDescent="0.25">
      <c r="C43" s="9" t="str">
        <f t="shared" si="5"/>
        <v/>
      </c>
      <c r="D43" s="9" t="str">
        <f t="shared" si="4"/>
        <v/>
      </c>
      <c r="E43" s="9">
        <v>41</v>
      </c>
      <c r="F43" s="83" t="str">
        <f t="shared" si="2"/>
        <v/>
      </c>
      <c r="G43" s="83" t="str">
        <f t="shared" si="3"/>
        <v>Obec</v>
      </c>
      <c r="H43" s="84" t="str">
        <f ca="1">IFERROR(VLOOKUP(G43,OFFSET(zdroj!$B$2:$D$1000,MATCH(G43,zdroj!$B$2:$B$1000,0)+E43-VLOOKUP(G43,N:Q,4,0),0),3,0),"")</f>
        <v/>
      </c>
      <c r="I43" s="84" t="str">
        <f ca="1">IFERROR(_xlfn.XLOOKUP(H43,OBECaZSJaAM!K:K,OBECaZSJaAM!O:O,"",0),"")</f>
        <v/>
      </c>
      <c r="J43" s="84" t="str">
        <f ca="1">IFERROR(VLOOKUP(I43,Body!B:H,7,0),"")</f>
        <v/>
      </c>
      <c r="K43" s="84" t="str">
        <f ca="1">IFERROR(VLOOKUP(H43,zdroj!D:G,4,0),"")</f>
        <v/>
      </c>
      <c r="N43" s="9">
        <v>0</v>
      </c>
      <c r="O43" s="9">
        <f>COUNTIF(zdroj!B:B,N43)</f>
        <v>0</v>
      </c>
      <c r="P43" s="9" t="e">
        <f>MATCH(N43,zdroj!$B$2:$B$1000,0)</f>
        <v>#N/A</v>
      </c>
      <c r="Q43" s="9" t="str">
        <f t="shared" si="1"/>
        <v/>
      </c>
    </row>
    <row r="44" spans="3:17" x14ac:dyDescent="0.25">
      <c r="C44" s="9" t="str">
        <f t="shared" si="5"/>
        <v/>
      </c>
      <c r="D44" s="9" t="str">
        <f t="shared" si="4"/>
        <v/>
      </c>
      <c r="E44" s="9">
        <v>42</v>
      </c>
      <c r="F44" s="83" t="str">
        <f t="shared" si="2"/>
        <v/>
      </c>
      <c r="G44" s="83" t="str">
        <f t="shared" si="3"/>
        <v>Obec</v>
      </c>
      <c r="H44" s="84" t="str">
        <f ca="1">IFERROR(VLOOKUP(G44,OFFSET(zdroj!$B$2:$D$1000,MATCH(G44,zdroj!$B$2:$B$1000,0)+E44-VLOOKUP(G44,N:Q,4,0),0),3,0),"")</f>
        <v/>
      </c>
      <c r="I44" s="84" t="str">
        <f ca="1">IFERROR(_xlfn.XLOOKUP(H44,OBECaZSJaAM!K:K,OBECaZSJaAM!O:O,"",0),"")</f>
        <v/>
      </c>
      <c r="J44" s="84" t="str">
        <f ca="1">IFERROR(VLOOKUP(I44,Body!B:H,7,0),"")</f>
        <v/>
      </c>
      <c r="K44" s="84" t="str">
        <f ca="1">IFERROR(VLOOKUP(H44,zdroj!D:G,4,0),"")</f>
        <v/>
      </c>
      <c r="N44" s="9">
        <v>0</v>
      </c>
      <c r="O44" s="9">
        <f>COUNTIF(zdroj!B:B,N44)</f>
        <v>0</v>
      </c>
      <c r="P44" s="9" t="e">
        <f>MATCH(N44,zdroj!$B$2:$B$1000,0)</f>
        <v>#N/A</v>
      </c>
      <c r="Q44" s="9" t="str">
        <f t="shared" si="1"/>
        <v/>
      </c>
    </row>
    <row r="45" spans="3:17" x14ac:dyDescent="0.25">
      <c r="C45" s="9" t="str">
        <f t="shared" si="5"/>
        <v/>
      </c>
      <c r="D45" s="9" t="str">
        <f t="shared" si="4"/>
        <v/>
      </c>
      <c r="E45" s="9">
        <v>43</v>
      </c>
      <c r="F45" s="83" t="str">
        <f t="shared" si="2"/>
        <v/>
      </c>
      <c r="G45" s="83" t="str">
        <f t="shared" si="3"/>
        <v>Obec</v>
      </c>
      <c r="H45" s="84" t="str">
        <f ca="1">IFERROR(VLOOKUP(G45,OFFSET(zdroj!$B$2:$D$1000,MATCH(G45,zdroj!$B$2:$B$1000,0)+E45-VLOOKUP(G45,N:Q,4,0),0),3,0),"")</f>
        <v/>
      </c>
      <c r="I45" s="84" t="str">
        <f ca="1">IFERROR(_xlfn.XLOOKUP(H45,OBECaZSJaAM!K:K,OBECaZSJaAM!O:O,"",0),"")</f>
        <v/>
      </c>
      <c r="J45" s="84" t="str">
        <f ca="1">IFERROR(VLOOKUP(I45,Body!B:H,7,0),"")</f>
        <v/>
      </c>
      <c r="K45" s="84" t="str">
        <f ca="1">IFERROR(VLOOKUP(H45,zdroj!D:G,4,0),"")</f>
        <v/>
      </c>
      <c r="N45" s="9">
        <v>0</v>
      </c>
      <c r="O45" s="9">
        <f>COUNTIF(zdroj!B:B,N45)</f>
        <v>0</v>
      </c>
      <c r="P45" s="9" t="e">
        <f>MATCH(N45,zdroj!$B$2:$B$1000,0)</f>
        <v>#N/A</v>
      </c>
      <c r="Q45" s="9" t="str">
        <f t="shared" si="1"/>
        <v/>
      </c>
    </row>
    <row r="46" spans="3:17" x14ac:dyDescent="0.25">
      <c r="C46" s="9" t="str">
        <f t="shared" si="5"/>
        <v/>
      </c>
      <c r="D46" s="9" t="str">
        <f t="shared" si="4"/>
        <v/>
      </c>
      <c r="E46" s="9">
        <v>44</v>
      </c>
      <c r="F46" s="83" t="str">
        <f t="shared" si="2"/>
        <v/>
      </c>
      <c r="G46" s="83" t="str">
        <f t="shared" si="3"/>
        <v>Obec</v>
      </c>
      <c r="H46" s="84" t="str">
        <f ca="1">IFERROR(VLOOKUP(G46,OFFSET(zdroj!$B$2:$D$1000,MATCH(G46,zdroj!$B$2:$B$1000,0)+E46-VLOOKUP(G46,N:Q,4,0),0),3,0),"")</f>
        <v/>
      </c>
      <c r="I46" s="84" t="str">
        <f ca="1">IFERROR(_xlfn.XLOOKUP(H46,OBECaZSJaAM!K:K,OBECaZSJaAM!O:O,"",0),"")</f>
        <v/>
      </c>
      <c r="J46" s="84" t="str">
        <f ca="1">IFERROR(VLOOKUP(I46,Body!B:H,7,0),"")</f>
        <v/>
      </c>
      <c r="K46" s="84" t="str">
        <f ca="1">IFERROR(VLOOKUP(H46,zdroj!D:G,4,0),"")</f>
        <v/>
      </c>
      <c r="N46" s="9">
        <v>0</v>
      </c>
      <c r="O46" s="9">
        <f>COUNTIF(zdroj!B:B,N46)</f>
        <v>0</v>
      </c>
      <c r="P46" s="9" t="e">
        <f>MATCH(N46,zdroj!$B$2:$B$1000,0)</f>
        <v>#N/A</v>
      </c>
      <c r="Q46" s="9" t="str">
        <f t="shared" si="1"/>
        <v/>
      </c>
    </row>
    <row r="47" spans="3:17" x14ac:dyDescent="0.25">
      <c r="C47" s="9" t="str">
        <f t="shared" si="5"/>
        <v/>
      </c>
      <c r="D47" s="9" t="str">
        <f t="shared" si="4"/>
        <v/>
      </c>
      <c r="E47" s="9">
        <v>45</v>
      </c>
      <c r="F47" s="83" t="str">
        <f t="shared" si="2"/>
        <v/>
      </c>
      <c r="G47" s="83" t="str">
        <f t="shared" si="3"/>
        <v>Obec</v>
      </c>
      <c r="H47" s="84" t="str">
        <f ca="1">IFERROR(VLOOKUP(G47,OFFSET(zdroj!$B$2:$D$1000,MATCH(G47,zdroj!$B$2:$B$1000,0)+E47-VLOOKUP(G47,N:Q,4,0),0),3,0),"")</f>
        <v/>
      </c>
      <c r="I47" s="84" t="str">
        <f ca="1">IFERROR(_xlfn.XLOOKUP(H47,OBECaZSJaAM!K:K,OBECaZSJaAM!O:O,"",0),"")</f>
        <v/>
      </c>
      <c r="J47" s="84" t="str">
        <f ca="1">IFERROR(VLOOKUP(I47,Body!B:H,7,0),"")</f>
        <v/>
      </c>
      <c r="K47" s="84" t="str">
        <f ca="1">IFERROR(VLOOKUP(H47,zdroj!D:G,4,0),"")</f>
        <v/>
      </c>
      <c r="N47" s="9">
        <v>0</v>
      </c>
      <c r="O47" s="9">
        <f>COUNTIF(zdroj!B:B,N47)</f>
        <v>0</v>
      </c>
      <c r="P47" s="9" t="e">
        <f>MATCH(N47,zdroj!$B$2:$B$1000,0)</f>
        <v>#N/A</v>
      </c>
      <c r="Q47" s="9" t="str">
        <f t="shared" si="1"/>
        <v/>
      </c>
    </row>
    <row r="48" spans="3:17" x14ac:dyDescent="0.25">
      <c r="C48" s="9" t="str">
        <f t="shared" si="5"/>
        <v/>
      </c>
      <c r="D48" s="9" t="str">
        <f t="shared" si="4"/>
        <v/>
      </c>
      <c r="E48" s="9">
        <v>46</v>
      </c>
      <c r="F48" s="83" t="str">
        <f t="shared" si="2"/>
        <v/>
      </c>
      <c r="G48" s="83" t="str">
        <f t="shared" si="3"/>
        <v>Obec</v>
      </c>
      <c r="H48" s="84" t="str">
        <f ca="1">IFERROR(VLOOKUP(G48,OFFSET(zdroj!$B$2:$D$1000,MATCH(G48,zdroj!$B$2:$B$1000,0)+E48-VLOOKUP(G48,N:Q,4,0),0),3,0),"")</f>
        <v/>
      </c>
      <c r="I48" s="84" t="str">
        <f ca="1">IFERROR(_xlfn.XLOOKUP(H48,OBECaZSJaAM!K:K,OBECaZSJaAM!O:O,"",0),"")</f>
        <v/>
      </c>
      <c r="J48" s="84" t="str">
        <f ca="1">IFERROR(VLOOKUP(I48,Body!B:H,7,0),"")</f>
        <v/>
      </c>
      <c r="K48" s="84" t="str">
        <f ca="1">IFERROR(VLOOKUP(H48,zdroj!D:G,4,0),"")</f>
        <v/>
      </c>
      <c r="N48" s="9">
        <v>0</v>
      </c>
      <c r="O48" s="9">
        <f>COUNTIF(zdroj!B:B,N48)</f>
        <v>0</v>
      </c>
      <c r="P48" s="9" t="e">
        <f>MATCH(N48,zdroj!$B$2:$B$1000,0)</f>
        <v>#N/A</v>
      </c>
      <c r="Q48" s="9" t="str">
        <f t="shared" si="1"/>
        <v/>
      </c>
    </row>
    <row r="49" spans="3:17" x14ac:dyDescent="0.25">
      <c r="C49" s="9" t="str">
        <f t="shared" si="5"/>
        <v/>
      </c>
      <c r="D49" s="9" t="str">
        <f t="shared" si="4"/>
        <v/>
      </c>
      <c r="E49" s="9">
        <v>47</v>
      </c>
      <c r="F49" s="83" t="str">
        <f t="shared" si="2"/>
        <v/>
      </c>
      <c r="G49" s="83" t="str">
        <f t="shared" si="3"/>
        <v>Obec</v>
      </c>
      <c r="H49" s="84" t="str">
        <f ca="1">IFERROR(VLOOKUP(G49,OFFSET(zdroj!$B$2:$D$1000,MATCH(G49,zdroj!$B$2:$B$1000,0)+E49-VLOOKUP(G49,N:Q,4,0),0),3,0),"")</f>
        <v/>
      </c>
      <c r="I49" s="84" t="str">
        <f ca="1">IFERROR(_xlfn.XLOOKUP(H49,OBECaZSJaAM!K:K,OBECaZSJaAM!O:O,"",0),"")</f>
        <v/>
      </c>
      <c r="J49" s="84" t="str">
        <f ca="1">IFERROR(VLOOKUP(I49,Body!B:H,7,0),"")</f>
        <v/>
      </c>
      <c r="K49" s="84" t="str">
        <f ca="1">IFERROR(VLOOKUP(H49,zdroj!D:G,4,0),"")</f>
        <v/>
      </c>
      <c r="N49" s="9">
        <v>0</v>
      </c>
      <c r="O49" s="9">
        <f>COUNTIF(zdroj!B:B,N49)</f>
        <v>0</v>
      </c>
      <c r="P49" s="9" t="e">
        <f>MATCH(N49,zdroj!$B$2:$B$1000,0)</f>
        <v>#N/A</v>
      </c>
      <c r="Q49" s="9" t="str">
        <f t="shared" si="1"/>
        <v/>
      </c>
    </row>
    <row r="50" spans="3:17" x14ac:dyDescent="0.25">
      <c r="C50" s="9" t="str">
        <f t="shared" si="5"/>
        <v/>
      </c>
      <c r="D50" s="9" t="str">
        <f t="shared" si="4"/>
        <v/>
      </c>
      <c r="E50" s="9">
        <v>48</v>
      </c>
      <c r="F50" s="83" t="str">
        <f t="shared" si="2"/>
        <v/>
      </c>
      <c r="G50" s="83" t="str">
        <f t="shared" si="3"/>
        <v>Obec</v>
      </c>
      <c r="H50" s="84" t="str">
        <f ca="1">IFERROR(VLOOKUP(G50,OFFSET(zdroj!$B$2:$D$1000,MATCH(G50,zdroj!$B$2:$B$1000,0)+E50-VLOOKUP(G50,N:Q,4,0),0),3,0),"")</f>
        <v/>
      </c>
      <c r="I50" s="84" t="str">
        <f ca="1">IFERROR(_xlfn.XLOOKUP(H50,OBECaZSJaAM!K:K,OBECaZSJaAM!O:O,"",0),"")</f>
        <v/>
      </c>
      <c r="J50" s="84" t="str">
        <f ca="1">IFERROR(VLOOKUP(I50,Body!B:H,7,0),"")</f>
        <v/>
      </c>
      <c r="K50" s="84" t="str">
        <f ca="1">IFERROR(VLOOKUP(H50,zdroj!D:G,4,0),"")</f>
        <v/>
      </c>
      <c r="N50" s="9">
        <v>0</v>
      </c>
      <c r="O50" s="9">
        <f>COUNTIF(zdroj!B:B,N50)</f>
        <v>0</v>
      </c>
      <c r="P50" s="9" t="e">
        <f>MATCH(N50,zdroj!$B$2:$B$1000,0)</f>
        <v>#N/A</v>
      </c>
      <c r="Q50" s="9" t="str">
        <f t="shared" si="1"/>
        <v/>
      </c>
    </row>
    <row r="51" spans="3:17" x14ac:dyDescent="0.25">
      <c r="C51" s="9" t="str">
        <f t="shared" si="5"/>
        <v/>
      </c>
      <c r="D51" s="9" t="str">
        <f t="shared" si="4"/>
        <v/>
      </c>
      <c r="E51" s="9">
        <v>49</v>
      </c>
      <c r="F51" s="83" t="str">
        <f t="shared" si="2"/>
        <v/>
      </c>
      <c r="G51" s="83" t="str">
        <f t="shared" si="3"/>
        <v>Obec</v>
      </c>
      <c r="H51" s="84" t="str">
        <f ca="1">IFERROR(VLOOKUP(G51,OFFSET(zdroj!$B$2:$D$1000,MATCH(G51,zdroj!$B$2:$B$1000,0)+E51-VLOOKUP(G51,N:Q,4,0),0),3,0),"")</f>
        <v/>
      </c>
      <c r="I51" s="84" t="str">
        <f ca="1">IFERROR(_xlfn.XLOOKUP(H51,OBECaZSJaAM!K:K,OBECaZSJaAM!O:O,"",0),"")</f>
        <v/>
      </c>
      <c r="J51" s="84" t="str">
        <f ca="1">IFERROR(VLOOKUP(I51,Body!B:H,7,0),"")</f>
        <v/>
      </c>
      <c r="K51" s="84" t="str">
        <f ca="1">IFERROR(VLOOKUP(H51,zdroj!D:G,4,0),"")</f>
        <v/>
      </c>
      <c r="N51" s="9">
        <v>0</v>
      </c>
      <c r="O51" s="9">
        <f>COUNTIF(zdroj!B:B,N51)</f>
        <v>0</v>
      </c>
      <c r="P51" s="9" t="e">
        <f>MATCH(N51,zdroj!$B$2:$B$1000,0)</f>
        <v>#N/A</v>
      </c>
      <c r="Q51" s="9" t="str">
        <f t="shared" si="1"/>
        <v/>
      </c>
    </row>
    <row r="52" spans="3:17" x14ac:dyDescent="0.25">
      <c r="C52" s="9" t="str">
        <f t="shared" si="5"/>
        <v/>
      </c>
      <c r="D52" s="9" t="str">
        <f t="shared" si="4"/>
        <v/>
      </c>
      <c r="E52" s="9">
        <v>50</v>
      </c>
      <c r="F52" s="83" t="str">
        <f t="shared" si="2"/>
        <v/>
      </c>
      <c r="G52" s="83" t="str">
        <f t="shared" si="3"/>
        <v>Obec</v>
      </c>
      <c r="H52" s="84" t="str">
        <f ca="1">IFERROR(VLOOKUP(G52,OFFSET(zdroj!$B$2:$D$1000,MATCH(G52,zdroj!$B$2:$B$1000,0)+E52-VLOOKUP(G52,N:Q,4,0),0),3,0),"")</f>
        <v/>
      </c>
      <c r="I52" s="84" t="str">
        <f ca="1">IFERROR(_xlfn.XLOOKUP(H52,OBECaZSJaAM!K:K,OBECaZSJaAM!O:O,"",0),"")</f>
        <v/>
      </c>
      <c r="J52" s="84" t="str">
        <f ca="1">IFERROR(VLOOKUP(I52,Body!B:H,7,0),"")</f>
        <v/>
      </c>
      <c r="K52" s="84" t="str">
        <f ca="1">IFERROR(VLOOKUP(H52,zdroj!D:G,4,0),"")</f>
        <v/>
      </c>
      <c r="N52" s="9">
        <v>0</v>
      </c>
      <c r="O52" s="9">
        <f>COUNTIF(zdroj!B:B,N52)</f>
        <v>0</v>
      </c>
      <c r="P52" s="9" t="e">
        <f>MATCH(N52,zdroj!$B$2:$B$1000,0)</f>
        <v>#N/A</v>
      </c>
      <c r="Q52" s="9" t="str">
        <f t="shared" si="1"/>
        <v/>
      </c>
    </row>
    <row r="53" spans="3:17" x14ac:dyDescent="0.25">
      <c r="C53" s="9" t="str">
        <f t="shared" si="5"/>
        <v/>
      </c>
      <c r="D53" s="9" t="str">
        <f t="shared" si="4"/>
        <v/>
      </c>
      <c r="E53" s="9">
        <v>51</v>
      </c>
      <c r="F53" s="83" t="str">
        <f t="shared" si="2"/>
        <v/>
      </c>
      <c r="G53" s="83" t="str">
        <f t="shared" si="3"/>
        <v>Obec</v>
      </c>
      <c r="H53" s="84" t="str">
        <f ca="1">IFERROR(VLOOKUP(G53,OFFSET(zdroj!$B$2:$D$1000,MATCH(G53,zdroj!$B$2:$B$1000,0)+E53-VLOOKUP(G53,N:Q,4,0),0),3,0),"")</f>
        <v/>
      </c>
      <c r="I53" s="84" t="str">
        <f ca="1">IFERROR(_xlfn.XLOOKUP(H53,OBECaZSJaAM!K:K,OBECaZSJaAM!O:O,"",0),"")</f>
        <v/>
      </c>
      <c r="J53" s="84" t="str">
        <f ca="1">IFERROR(VLOOKUP(I53,Body!B:H,7,0),"")</f>
        <v/>
      </c>
      <c r="K53" s="84" t="str">
        <f ca="1">IFERROR(VLOOKUP(H53,zdroj!D:G,4,0),"")</f>
        <v/>
      </c>
      <c r="N53" s="9">
        <v>0</v>
      </c>
      <c r="O53" s="9">
        <f>COUNTIF(zdroj!B:B,N53)</f>
        <v>0</v>
      </c>
      <c r="P53" s="9" t="e">
        <f>MATCH(N53,zdroj!$B$2:$B$1000,0)</f>
        <v>#N/A</v>
      </c>
      <c r="Q53" s="9" t="str">
        <f t="shared" si="1"/>
        <v/>
      </c>
    </row>
    <row r="54" spans="3:17" x14ac:dyDescent="0.25">
      <c r="C54" s="9" t="str">
        <f t="shared" si="5"/>
        <v/>
      </c>
      <c r="D54" s="9" t="str">
        <f t="shared" si="4"/>
        <v/>
      </c>
      <c r="E54" s="9">
        <v>52</v>
      </c>
      <c r="F54" s="83" t="str">
        <f t="shared" si="2"/>
        <v/>
      </c>
      <c r="G54" s="83" t="str">
        <f t="shared" si="3"/>
        <v>Obec</v>
      </c>
      <c r="H54" s="84" t="str">
        <f ca="1">IFERROR(VLOOKUP(G54,OFFSET(zdroj!$B$2:$D$1000,MATCH(G54,zdroj!$B$2:$B$1000,0)+E54-VLOOKUP(G54,N:Q,4,0),0),3,0),"")</f>
        <v/>
      </c>
      <c r="I54" s="84" t="str">
        <f ca="1">IFERROR(_xlfn.XLOOKUP(H54,OBECaZSJaAM!K:K,OBECaZSJaAM!O:O,"",0),"")</f>
        <v/>
      </c>
      <c r="J54" s="84" t="str">
        <f ca="1">IFERROR(VLOOKUP(I54,Body!B:H,7,0),"")</f>
        <v/>
      </c>
      <c r="K54" s="84" t="str">
        <f ca="1">IFERROR(VLOOKUP(H54,zdroj!D:G,4,0),"")</f>
        <v/>
      </c>
      <c r="N54" s="9">
        <v>0</v>
      </c>
      <c r="O54" s="9">
        <f>COUNTIF(zdroj!B:B,N54)</f>
        <v>0</v>
      </c>
      <c r="P54" s="9" t="e">
        <f>MATCH(N54,zdroj!$B$2:$B$1000,0)</f>
        <v>#N/A</v>
      </c>
      <c r="Q54" s="9" t="str">
        <f t="shared" si="1"/>
        <v/>
      </c>
    </row>
    <row r="55" spans="3:17" x14ac:dyDescent="0.25">
      <c r="C55" s="9" t="str">
        <f t="shared" si="5"/>
        <v/>
      </c>
      <c r="D55" s="9" t="str">
        <f t="shared" si="4"/>
        <v/>
      </c>
      <c r="E55" s="9">
        <v>53</v>
      </c>
      <c r="F55" s="83" t="str">
        <f t="shared" si="2"/>
        <v/>
      </c>
      <c r="G55" s="83" t="str">
        <f t="shared" si="3"/>
        <v>Obec</v>
      </c>
      <c r="H55" s="84" t="str">
        <f ca="1">IFERROR(VLOOKUP(G55,OFFSET(zdroj!$B$2:$D$1000,MATCH(G55,zdroj!$B$2:$B$1000,0)+E55-VLOOKUP(G55,N:Q,4,0),0),3,0),"")</f>
        <v/>
      </c>
      <c r="I55" s="84" t="str">
        <f ca="1">IFERROR(_xlfn.XLOOKUP(H55,OBECaZSJaAM!K:K,OBECaZSJaAM!O:O,"",0),"")</f>
        <v/>
      </c>
      <c r="J55" s="84" t="str">
        <f ca="1">IFERROR(VLOOKUP(I55,Body!B:H,7,0),"")</f>
        <v/>
      </c>
      <c r="K55" s="84" t="str">
        <f ca="1">IFERROR(VLOOKUP(H55,zdroj!D:G,4,0),"")</f>
        <v/>
      </c>
      <c r="N55" s="9">
        <v>0</v>
      </c>
      <c r="O55" s="9">
        <f>COUNTIF(zdroj!B:B,N55)</f>
        <v>0</v>
      </c>
      <c r="P55" s="9" t="e">
        <f>MATCH(N55,zdroj!$B$2:$B$1000,0)</f>
        <v>#N/A</v>
      </c>
      <c r="Q55" s="9" t="str">
        <f t="shared" si="1"/>
        <v/>
      </c>
    </row>
    <row r="56" spans="3:17" x14ac:dyDescent="0.25">
      <c r="C56" s="9" t="str">
        <f t="shared" si="5"/>
        <v/>
      </c>
      <c r="D56" s="9" t="str">
        <f t="shared" si="4"/>
        <v/>
      </c>
      <c r="E56" s="9">
        <v>54</v>
      </c>
      <c r="F56" s="83" t="str">
        <f t="shared" si="2"/>
        <v/>
      </c>
      <c r="G56" s="83" t="str">
        <f t="shared" si="3"/>
        <v>Obec</v>
      </c>
      <c r="H56" s="84" t="str">
        <f ca="1">IFERROR(VLOOKUP(G56,OFFSET(zdroj!$B$2:$D$1000,MATCH(G56,zdroj!$B$2:$B$1000,0)+E56-VLOOKUP(G56,N:Q,4,0),0),3,0),"")</f>
        <v/>
      </c>
      <c r="I56" s="84" t="str">
        <f ca="1">IFERROR(_xlfn.XLOOKUP(H56,OBECaZSJaAM!K:K,OBECaZSJaAM!O:O,"",0),"")</f>
        <v/>
      </c>
      <c r="J56" s="84" t="str">
        <f ca="1">IFERROR(VLOOKUP(I56,Body!B:H,7,0),"")</f>
        <v/>
      </c>
      <c r="K56" s="84" t="str">
        <f ca="1">IFERROR(VLOOKUP(H56,zdroj!D:G,4,0),"")</f>
        <v/>
      </c>
      <c r="N56" s="9">
        <v>0</v>
      </c>
      <c r="O56" s="9">
        <f>COUNTIF(zdroj!B:B,N56)</f>
        <v>0</v>
      </c>
      <c r="P56" s="9" t="e">
        <f>MATCH(N56,zdroj!$B$2:$B$1000,0)</f>
        <v>#N/A</v>
      </c>
      <c r="Q56" s="9" t="str">
        <f t="shared" si="1"/>
        <v/>
      </c>
    </row>
    <row r="57" spans="3:17" x14ac:dyDescent="0.25">
      <c r="C57" s="9" t="str">
        <f t="shared" si="5"/>
        <v/>
      </c>
      <c r="D57" s="9" t="str">
        <f t="shared" si="4"/>
        <v/>
      </c>
      <c r="E57" s="9">
        <v>55</v>
      </c>
      <c r="F57" s="83" t="str">
        <f t="shared" si="2"/>
        <v/>
      </c>
      <c r="G57" s="83" t="str">
        <f t="shared" si="3"/>
        <v>Obec</v>
      </c>
      <c r="H57" s="84" t="str">
        <f ca="1">IFERROR(VLOOKUP(G57,OFFSET(zdroj!$B$2:$D$1000,MATCH(G57,zdroj!$B$2:$B$1000,0)+E57-VLOOKUP(G57,N:Q,4,0),0),3,0),"")</f>
        <v/>
      </c>
      <c r="I57" s="84" t="str">
        <f ca="1">IFERROR(_xlfn.XLOOKUP(H57,OBECaZSJaAM!K:K,OBECaZSJaAM!O:O,"",0),"")</f>
        <v/>
      </c>
      <c r="J57" s="84" t="str">
        <f ca="1">IFERROR(VLOOKUP(I57,Body!B:H,7,0),"")</f>
        <v/>
      </c>
      <c r="K57" s="84" t="str">
        <f ca="1">IFERROR(VLOOKUP(H57,zdroj!D:G,4,0),"")</f>
        <v/>
      </c>
      <c r="N57" s="9">
        <v>0</v>
      </c>
      <c r="O57" s="9">
        <f>COUNTIF(zdroj!B:B,N57)</f>
        <v>0</v>
      </c>
      <c r="P57" s="9" t="e">
        <f>MATCH(N57,zdroj!$B$2:$B$1000,0)</f>
        <v>#N/A</v>
      </c>
      <c r="Q57" s="9" t="str">
        <f t="shared" si="1"/>
        <v/>
      </c>
    </row>
    <row r="58" spans="3:17" x14ac:dyDescent="0.25">
      <c r="C58" s="9" t="str">
        <f t="shared" si="5"/>
        <v/>
      </c>
      <c r="D58" s="9" t="str">
        <f t="shared" si="4"/>
        <v/>
      </c>
      <c r="E58" s="9">
        <v>56</v>
      </c>
      <c r="F58" s="83" t="str">
        <f t="shared" si="2"/>
        <v/>
      </c>
      <c r="G58" s="83" t="str">
        <f t="shared" si="3"/>
        <v>Obec</v>
      </c>
      <c r="H58" s="84" t="str">
        <f ca="1">IFERROR(VLOOKUP(G58,OFFSET(zdroj!$B$2:$D$1000,MATCH(G58,zdroj!$B$2:$B$1000,0)+E58-VLOOKUP(G58,N:Q,4,0),0),3,0),"")</f>
        <v/>
      </c>
      <c r="I58" s="84" t="str">
        <f ca="1">IFERROR(_xlfn.XLOOKUP(H58,OBECaZSJaAM!K:K,OBECaZSJaAM!O:O,"",0),"")</f>
        <v/>
      </c>
      <c r="J58" s="84" t="str">
        <f ca="1">IFERROR(VLOOKUP(I58,Body!B:H,7,0),"")</f>
        <v/>
      </c>
      <c r="K58" s="84" t="str">
        <f ca="1">IFERROR(VLOOKUP(H58,zdroj!D:G,4,0),"")</f>
        <v/>
      </c>
      <c r="N58" s="9">
        <v>0</v>
      </c>
      <c r="O58" s="9">
        <f>COUNTIF(zdroj!B:B,N58)</f>
        <v>0</v>
      </c>
      <c r="P58" s="9" t="e">
        <f>MATCH(N58,zdroj!$B$2:$B$1000,0)</f>
        <v>#N/A</v>
      </c>
      <c r="Q58" s="9" t="str">
        <f t="shared" si="1"/>
        <v/>
      </c>
    </row>
    <row r="59" spans="3:17" x14ac:dyDescent="0.25">
      <c r="C59" s="9" t="str">
        <f t="shared" si="5"/>
        <v/>
      </c>
      <c r="D59" s="9" t="str">
        <f t="shared" si="4"/>
        <v/>
      </c>
      <c r="E59" s="9">
        <v>57</v>
      </c>
      <c r="F59" s="83" t="str">
        <f t="shared" si="2"/>
        <v/>
      </c>
      <c r="G59" s="83" t="str">
        <f t="shared" si="3"/>
        <v>Obec</v>
      </c>
      <c r="H59" s="84" t="str">
        <f ca="1">IFERROR(VLOOKUP(G59,OFFSET(zdroj!$B$2:$D$1000,MATCH(G59,zdroj!$B$2:$B$1000,0)+E59-VLOOKUP(G59,N:Q,4,0),0),3,0),"")</f>
        <v/>
      </c>
      <c r="I59" s="84" t="str">
        <f ca="1">IFERROR(_xlfn.XLOOKUP(H59,OBECaZSJaAM!K:K,OBECaZSJaAM!O:O,"",0),"")</f>
        <v/>
      </c>
      <c r="J59" s="84" t="str">
        <f ca="1">IFERROR(VLOOKUP(I59,Body!B:H,7,0),"")</f>
        <v/>
      </c>
      <c r="K59" s="84" t="str">
        <f ca="1">IFERROR(VLOOKUP(H59,zdroj!D:G,4,0),"")</f>
        <v/>
      </c>
      <c r="N59" s="9">
        <v>0</v>
      </c>
      <c r="O59" s="9">
        <f>COUNTIF(zdroj!B:B,N59)</f>
        <v>0</v>
      </c>
      <c r="P59" s="9" t="e">
        <f>MATCH(N59,zdroj!$B$2:$B$1000,0)</f>
        <v>#N/A</v>
      </c>
      <c r="Q59" s="9" t="str">
        <f t="shared" si="1"/>
        <v/>
      </c>
    </row>
    <row r="60" spans="3:17" x14ac:dyDescent="0.25">
      <c r="C60" s="9" t="str">
        <f t="shared" si="5"/>
        <v/>
      </c>
      <c r="D60" s="9" t="str">
        <f t="shared" si="4"/>
        <v/>
      </c>
      <c r="E60" s="9">
        <v>58</v>
      </c>
      <c r="F60" s="83" t="str">
        <f t="shared" si="2"/>
        <v/>
      </c>
      <c r="G60" s="83" t="str">
        <f t="shared" si="3"/>
        <v>Obec</v>
      </c>
      <c r="H60" s="84" t="str">
        <f ca="1">IFERROR(VLOOKUP(G60,OFFSET(zdroj!$B$2:$D$1000,MATCH(G60,zdroj!$B$2:$B$1000,0)+E60-VLOOKUP(G60,N:Q,4,0),0),3,0),"")</f>
        <v/>
      </c>
      <c r="I60" s="84" t="str">
        <f ca="1">IFERROR(_xlfn.XLOOKUP(H60,OBECaZSJaAM!K:K,OBECaZSJaAM!O:O,"",0),"")</f>
        <v/>
      </c>
      <c r="J60" s="84" t="str">
        <f ca="1">IFERROR(VLOOKUP(I60,Body!B:H,7,0),"")</f>
        <v/>
      </c>
      <c r="K60" s="84" t="str">
        <f ca="1">IFERROR(VLOOKUP(H60,zdroj!D:G,4,0),"")</f>
        <v/>
      </c>
      <c r="N60" s="9">
        <v>0</v>
      </c>
      <c r="O60" s="9">
        <f>COUNTIF(zdroj!B:B,N60)</f>
        <v>0</v>
      </c>
      <c r="P60" s="9" t="e">
        <f>MATCH(N60,zdroj!$B$2:$B$1000,0)</f>
        <v>#N/A</v>
      </c>
      <c r="Q60" s="9" t="str">
        <f t="shared" si="1"/>
        <v/>
      </c>
    </row>
    <row r="61" spans="3:17" x14ac:dyDescent="0.25">
      <c r="C61" s="9" t="str">
        <f t="shared" si="5"/>
        <v/>
      </c>
      <c r="D61" s="9" t="str">
        <f t="shared" si="4"/>
        <v/>
      </c>
      <c r="E61" s="9">
        <v>59</v>
      </c>
      <c r="F61" s="83" t="str">
        <f t="shared" si="2"/>
        <v/>
      </c>
      <c r="G61" s="83" t="str">
        <f t="shared" si="3"/>
        <v>Obec</v>
      </c>
      <c r="H61" s="84" t="str">
        <f ca="1">IFERROR(VLOOKUP(G61,OFFSET(zdroj!$B$2:$D$1000,MATCH(G61,zdroj!$B$2:$B$1000,0)+E61-VLOOKUP(G61,N:Q,4,0),0),3,0),"")</f>
        <v/>
      </c>
      <c r="I61" s="84" t="str">
        <f ca="1">IFERROR(_xlfn.XLOOKUP(H61,OBECaZSJaAM!K:K,OBECaZSJaAM!O:O,"",0),"")</f>
        <v/>
      </c>
      <c r="J61" s="84" t="str">
        <f ca="1">IFERROR(VLOOKUP(I61,Body!B:H,7,0),"")</f>
        <v/>
      </c>
      <c r="K61" s="84" t="str">
        <f ca="1">IFERROR(VLOOKUP(H61,zdroj!D:G,4,0),"")</f>
        <v/>
      </c>
      <c r="N61" s="9">
        <v>0</v>
      </c>
      <c r="O61" s="9">
        <f>COUNTIF(zdroj!B:B,N61)</f>
        <v>0</v>
      </c>
      <c r="P61" s="9" t="e">
        <f>MATCH(N61,zdroj!$B$2:$B$1000,0)</f>
        <v>#N/A</v>
      </c>
      <c r="Q61" s="9" t="str">
        <f t="shared" si="1"/>
        <v/>
      </c>
    </row>
    <row r="62" spans="3:17" x14ac:dyDescent="0.25">
      <c r="C62" s="9" t="str">
        <f t="shared" si="5"/>
        <v/>
      </c>
      <c r="D62" s="9" t="str">
        <f t="shared" si="4"/>
        <v/>
      </c>
      <c r="E62" s="9">
        <v>60</v>
      </c>
      <c r="F62" s="83" t="str">
        <f t="shared" si="2"/>
        <v/>
      </c>
      <c r="G62" s="83" t="str">
        <f t="shared" si="3"/>
        <v>Obec</v>
      </c>
      <c r="H62" s="84" t="str">
        <f ca="1">IFERROR(VLOOKUP(G62,OFFSET(zdroj!$B$2:$D$1000,MATCH(G62,zdroj!$B$2:$B$1000,0)+E62-VLOOKUP(G62,N:Q,4,0),0),3,0),"")</f>
        <v/>
      </c>
      <c r="I62" s="84" t="str">
        <f ca="1">IFERROR(_xlfn.XLOOKUP(H62,OBECaZSJaAM!K:K,OBECaZSJaAM!O:O,"",0),"")</f>
        <v/>
      </c>
      <c r="J62" s="84" t="str">
        <f ca="1">IFERROR(VLOOKUP(I62,Body!B:H,7,0),"")</f>
        <v/>
      </c>
      <c r="K62" s="84" t="str">
        <f ca="1">IFERROR(VLOOKUP(H62,zdroj!D:G,4,0),"")</f>
        <v/>
      </c>
      <c r="N62" s="9">
        <v>0</v>
      </c>
      <c r="O62" s="9">
        <f>COUNTIF(zdroj!B:B,N62)</f>
        <v>0</v>
      </c>
      <c r="P62" s="9" t="e">
        <f>MATCH(N62,zdroj!$B$2:$B$1000,0)</f>
        <v>#N/A</v>
      </c>
      <c r="Q62" s="9" t="str">
        <f t="shared" si="1"/>
        <v/>
      </c>
    </row>
    <row r="63" spans="3:17" x14ac:dyDescent="0.25">
      <c r="C63" s="9" t="str">
        <f t="shared" si="5"/>
        <v/>
      </c>
      <c r="D63" s="9" t="str">
        <f t="shared" si="4"/>
        <v/>
      </c>
      <c r="E63" s="9">
        <v>61</v>
      </c>
      <c r="F63" s="83" t="str">
        <f t="shared" si="2"/>
        <v/>
      </c>
      <c r="G63" s="83" t="str">
        <f t="shared" si="3"/>
        <v>Obec</v>
      </c>
      <c r="H63" s="84" t="str">
        <f ca="1">IFERROR(VLOOKUP(G63,OFFSET(zdroj!$B$2:$D$1000,MATCH(G63,zdroj!$B$2:$B$1000,0)+E63-VLOOKUP(G63,N:Q,4,0),0),3,0),"")</f>
        <v/>
      </c>
      <c r="I63" s="84" t="str">
        <f ca="1">IFERROR(_xlfn.XLOOKUP(H63,OBECaZSJaAM!K:K,OBECaZSJaAM!O:O,"",0),"")</f>
        <v/>
      </c>
      <c r="J63" s="84" t="str">
        <f ca="1">IFERROR(VLOOKUP(I63,Body!B:H,7,0),"")</f>
        <v/>
      </c>
      <c r="K63" s="84" t="str">
        <f ca="1">IFERROR(VLOOKUP(H63,zdroj!D:G,4,0),"")</f>
        <v/>
      </c>
      <c r="N63" s="9">
        <v>0</v>
      </c>
      <c r="O63" s="9">
        <f>COUNTIF(zdroj!B:B,N63)</f>
        <v>0</v>
      </c>
      <c r="P63" s="9" t="e">
        <f>MATCH(N63,zdroj!$B$2:$B$1000,0)</f>
        <v>#N/A</v>
      </c>
      <c r="Q63" s="9" t="str">
        <f t="shared" si="1"/>
        <v/>
      </c>
    </row>
    <row r="64" spans="3:17" x14ac:dyDescent="0.25">
      <c r="C64" s="9" t="str">
        <f t="shared" si="5"/>
        <v/>
      </c>
      <c r="D64" s="9" t="str">
        <f t="shared" si="4"/>
        <v/>
      </c>
      <c r="E64" s="9">
        <v>62</v>
      </c>
      <c r="F64" s="83" t="str">
        <f t="shared" si="2"/>
        <v/>
      </c>
      <c r="G64" s="83" t="str">
        <f t="shared" si="3"/>
        <v>Obec</v>
      </c>
      <c r="H64" s="84" t="str">
        <f ca="1">IFERROR(VLOOKUP(G64,OFFSET(zdroj!$B$2:$D$1000,MATCH(G64,zdroj!$B$2:$B$1000,0)+E64-VLOOKUP(G64,N:Q,4,0),0),3,0),"")</f>
        <v/>
      </c>
      <c r="I64" s="84" t="str">
        <f ca="1">IFERROR(_xlfn.XLOOKUP(H64,OBECaZSJaAM!K:K,OBECaZSJaAM!O:O,"",0),"")</f>
        <v/>
      </c>
      <c r="J64" s="84" t="str">
        <f ca="1">IFERROR(VLOOKUP(I64,Body!B:H,7,0),"")</f>
        <v/>
      </c>
      <c r="K64" s="84" t="str">
        <f ca="1">IFERROR(VLOOKUP(H64,zdroj!D:G,4,0),"")</f>
        <v/>
      </c>
      <c r="N64" s="9">
        <v>0</v>
      </c>
      <c r="O64" s="9">
        <f>COUNTIF(zdroj!B:B,N64)</f>
        <v>0</v>
      </c>
      <c r="P64" s="9" t="e">
        <f>MATCH(N64,zdroj!$B$2:$B$1000,0)</f>
        <v>#N/A</v>
      </c>
      <c r="Q64" s="9" t="str">
        <f t="shared" si="1"/>
        <v/>
      </c>
    </row>
    <row r="65" spans="3:17" x14ac:dyDescent="0.25">
      <c r="C65" s="9" t="str">
        <f t="shared" si="5"/>
        <v/>
      </c>
      <c r="D65" s="9" t="str">
        <f t="shared" si="4"/>
        <v/>
      </c>
      <c r="E65" s="9">
        <v>63</v>
      </c>
      <c r="F65" s="83" t="str">
        <f t="shared" si="2"/>
        <v/>
      </c>
      <c r="G65" s="83" t="str">
        <f t="shared" si="3"/>
        <v>Obec</v>
      </c>
      <c r="H65" s="84" t="str">
        <f ca="1">IFERROR(VLOOKUP(G65,OFFSET(zdroj!$B$2:$D$1000,MATCH(G65,zdroj!$B$2:$B$1000,0)+E65-VLOOKUP(G65,N:Q,4,0),0),3,0),"")</f>
        <v/>
      </c>
      <c r="I65" s="84" t="str">
        <f ca="1">IFERROR(_xlfn.XLOOKUP(H65,OBECaZSJaAM!K:K,OBECaZSJaAM!O:O,"",0),"")</f>
        <v/>
      </c>
      <c r="J65" s="84" t="str">
        <f ca="1">IFERROR(VLOOKUP(I65,Body!B:H,7,0),"")</f>
        <v/>
      </c>
      <c r="K65" s="84" t="str">
        <f ca="1">IFERROR(VLOOKUP(H65,zdroj!D:G,4,0),"")</f>
        <v/>
      </c>
      <c r="N65" s="9">
        <v>0</v>
      </c>
      <c r="O65" s="9">
        <f>COUNTIF(zdroj!B:B,N65)</f>
        <v>0</v>
      </c>
      <c r="P65" s="9" t="e">
        <f>MATCH(N65,zdroj!$B$2:$B$1000,0)</f>
        <v>#N/A</v>
      </c>
      <c r="Q65" s="9" t="str">
        <f t="shared" si="1"/>
        <v/>
      </c>
    </row>
    <row r="66" spans="3:17" x14ac:dyDescent="0.25">
      <c r="C66" s="9" t="str">
        <f t="shared" si="5"/>
        <v/>
      </c>
      <c r="D66" s="9" t="str">
        <f t="shared" si="4"/>
        <v/>
      </c>
      <c r="E66" s="9">
        <v>64</v>
      </c>
      <c r="F66" s="83" t="str">
        <f t="shared" si="2"/>
        <v/>
      </c>
      <c r="G66" s="83" t="str">
        <f t="shared" si="3"/>
        <v>Obec</v>
      </c>
      <c r="H66" s="84" t="str">
        <f ca="1">IFERROR(VLOOKUP(G66,OFFSET(zdroj!$B$2:$D$1000,MATCH(G66,zdroj!$B$2:$B$1000,0)+E66-VLOOKUP(G66,N:Q,4,0),0),3,0),"")</f>
        <v/>
      </c>
      <c r="I66" s="84" t="str">
        <f ca="1">IFERROR(_xlfn.XLOOKUP(H66,OBECaZSJaAM!K:K,OBECaZSJaAM!O:O,"",0),"")</f>
        <v/>
      </c>
      <c r="J66" s="84" t="str">
        <f ca="1">IFERROR(VLOOKUP(I66,Body!B:H,7,0),"")</f>
        <v/>
      </c>
      <c r="K66" s="84" t="str">
        <f ca="1">IFERROR(VLOOKUP(H66,zdroj!D:G,4,0),"")</f>
        <v/>
      </c>
      <c r="N66" s="9">
        <v>0</v>
      </c>
      <c r="O66" s="9">
        <f>COUNTIF(zdroj!B:B,N66)</f>
        <v>0</v>
      </c>
      <c r="P66" s="9" t="e">
        <f>MATCH(N66,zdroj!$B$2:$B$1000,0)</f>
        <v>#N/A</v>
      </c>
      <c r="Q66" s="9" t="str">
        <f t="shared" si="1"/>
        <v/>
      </c>
    </row>
    <row r="67" spans="3:17" x14ac:dyDescent="0.25">
      <c r="C67" s="9" t="str">
        <f t="shared" ref="C67:C100" si="6">IF(B67&lt;&gt;0,(VLOOKUP(B67,N:O,2,0)),"")</f>
        <v/>
      </c>
      <c r="D67" s="9" t="str">
        <f t="shared" si="4"/>
        <v/>
      </c>
      <c r="E67" s="9">
        <v>65</v>
      </c>
      <c r="F67" s="83" t="str">
        <f t="shared" si="2"/>
        <v/>
      </c>
      <c r="G67" s="83" t="str">
        <f t="shared" si="3"/>
        <v>Obec</v>
      </c>
      <c r="H67" s="84" t="str">
        <f ca="1">IFERROR(VLOOKUP(G67,OFFSET(zdroj!$B$2:$D$1000,MATCH(G67,zdroj!$B$2:$B$1000,0)+E67-VLOOKUP(G67,N:Q,4,0),0),3,0),"")</f>
        <v/>
      </c>
      <c r="I67" s="84" t="str">
        <f ca="1">IFERROR(_xlfn.XLOOKUP(H67,OBECaZSJaAM!K:K,OBECaZSJaAM!O:O,"",0),"")</f>
        <v/>
      </c>
      <c r="J67" s="84" t="str">
        <f ca="1">IFERROR(VLOOKUP(I67,Body!B:H,7,0),"")</f>
        <v/>
      </c>
      <c r="K67" s="84" t="str">
        <f ca="1">IFERROR(VLOOKUP(H67,zdroj!D:G,4,0),"")</f>
        <v/>
      </c>
      <c r="N67" s="9">
        <v>0</v>
      </c>
      <c r="O67" s="9">
        <f>COUNTIF(zdroj!B:B,N67)</f>
        <v>0</v>
      </c>
      <c r="P67" s="9" t="e">
        <f>MATCH(N67,zdroj!$B$2:$B$1000,0)</f>
        <v>#N/A</v>
      </c>
      <c r="Q67" s="9" t="str">
        <f t="shared" ref="Q67:Q100" si="7">IFERROR(_xlfn.XLOOKUP(N67,F:F,E:E,"",0)+1,"")</f>
        <v/>
      </c>
    </row>
    <row r="68" spans="3:17" x14ac:dyDescent="0.25">
      <c r="C68" s="9" t="str">
        <f t="shared" si="6"/>
        <v/>
      </c>
      <c r="D68" s="9" t="str">
        <f t="shared" si="4"/>
        <v/>
      </c>
      <c r="E68" s="9">
        <v>66</v>
      </c>
      <c r="F68" s="83" t="str">
        <f t="shared" ref="F68:F100" si="8">_xlfn.XLOOKUP(E68,$D$3:$D$1000,$B$3:$B$1000,"",0)</f>
        <v/>
      </c>
      <c r="G68" s="83" t="str">
        <f t="shared" ref="G68:G100" si="9">IF(F68="",G67,F68)</f>
        <v>Obec</v>
      </c>
      <c r="H68" s="84" t="str">
        <f ca="1">IFERROR(VLOOKUP(G68,OFFSET(zdroj!$B$2:$D$1000,MATCH(G68,zdroj!$B$2:$B$1000,0)+E68-VLOOKUP(G68,N:Q,4,0),0),3,0),"")</f>
        <v/>
      </c>
      <c r="I68" s="84" t="str">
        <f ca="1">IFERROR(_xlfn.XLOOKUP(H68,OBECaZSJaAM!K:K,OBECaZSJaAM!O:O,"",0),"")</f>
        <v/>
      </c>
      <c r="J68" s="84" t="str">
        <f ca="1">IFERROR(VLOOKUP(I68,Body!B:H,7,0),"")</f>
        <v/>
      </c>
      <c r="K68" s="84" t="str">
        <f ca="1">IFERROR(VLOOKUP(H68,zdroj!D:G,4,0),"")</f>
        <v/>
      </c>
      <c r="N68" s="9">
        <v>0</v>
      </c>
      <c r="O68" s="9">
        <f>COUNTIF(zdroj!B:B,N68)</f>
        <v>0</v>
      </c>
      <c r="P68" s="9" t="e">
        <f>MATCH(N68,zdroj!$B$2:$B$1000,0)</f>
        <v>#N/A</v>
      </c>
      <c r="Q68" s="9" t="str">
        <f t="shared" si="7"/>
        <v/>
      </c>
    </row>
    <row r="69" spans="3:17" x14ac:dyDescent="0.25">
      <c r="C69" s="9" t="str">
        <f t="shared" si="6"/>
        <v/>
      </c>
      <c r="D69" s="9" t="str">
        <f t="shared" ref="D69:D100" si="10">IF(B69&lt;&gt;0,(D68+C68),"")</f>
        <v/>
      </c>
      <c r="E69" s="9">
        <v>67</v>
      </c>
      <c r="F69" s="87" t="str">
        <f t="shared" si="8"/>
        <v/>
      </c>
      <c r="G69" s="87" t="str">
        <f t="shared" si="9"/>
        <v>Obec</v>
      </c>
      <c r="H69" s="88" t="str">
        <f ca="1">IFERROR(VLOOKUP(G69,OFFSET(zdroj!$B$2:$D$1000,MATCH(G69,zdroj!$B$2:$B$1000,0)+E69-VLOOKUP(G69,N:Q,4,0),0),3,0),"")</f>
        <v/>
      </c>
      <c r="I69" s="88" t="str">
        <f ca="1">IFERROR(_xlfn.XLOOKUP(H69,OBECaZSJaAM!K:K,OBECaZSJaAM!O:O,"",0),"")</f>
        <v/>
      </c>
      <c r="J69" s="84" t="str">
        <f ca="1">IFERROR(VLOOKUP(I69,Body!B:H,7,0),"")</f>
        <v/>
      </c>
      <c r="K69" s="88" t="str">
        <f ca="1">IFERROR(VLOOKUP(H69,zdroj!D:G,4,0),"")</f>
        <v/>
      </c>
      <c r="N69" s="9">
        <v>0</v>
      </c>
      <c r="O69" s="9">
        <f>COUNTIF(zdroj!B:B,N69)</f>
        <v>0</v>
      </c>
      <c r="P69" s="9" t="e">
        <f>MATCH(N69,zdroj!$B$2:$B$1000,0)</f>
        <v>#N/A</v>
      </c>
      <c r="Q69" s="9" t="str">
        <f t="shared" si="7"/>
        <v/>
      </c>
    </row>
    <row r="70" spans="3:17" x14ac:dyDescent="0.25">
      <c r="C70" s="9" t="str">
        <f t="shared" si="6"/>
        <v/>
      </c>
      <c r="D70" s="9" t="str">
        <f t="shared" si="10"/>
        <v/>
      </c>
      <c r="E70" s="9">
        <v>68</v>
      </c>
      <c r="F70" s="87" t="str">
        <f t="shared" si="8"/>
        <v/>
      </c>
      <c r="G70" s="87" t="str">
        <f t="shared" si="9"/>
        <v>Obec</v>
      </c>
      <c r="H70" s="88" t="str">
        <f ca="1">IFERROR(VLOOKUP(G70,OFFSET(zdroj!$B$2:$D$1000,MATCH(G70,zdroj!$B$2:$B$1000,0)+E70-VLOOKUP(G70,N:Q,4,0),0),3,0),"")</f>
        <v/>
      </c>
      <c r="I70" s="88" t="str">
        <f ca="1">IFERROR(_xlfn.XLOOKUP(H70,OBECaZSJaAM!K:K,OBECaZSJaAM!O:O,"",0),"")</f>
        <v/>
      </c>
      <c r="J70" s="84" t="str">
        <f ca="1">IFERROR(VLOOKUP(I70,Body!B:H,7,0),"")</f>
        <v/>
      </c>
      <c r="K70" s="88" t="str">
        <f ca="1">IFERROR(VLOOKUP(H70,zdroj!D:G,4,0),"")</f>
        <v/>
      </c>
      <c r="N70" s="9">
        <v>0</v>
      </c>
      <c r="O70" s="9">
        <f>COUNTIF(zdroj!B:B,N70)</f>
        <v>0</v>
      </c>
      <c r="P70" s="9" t="e">
        <f>MATCH(N70,zdroj!$B$2:$B$1000,0)</f>
        <v>#N/A</v>
      </c>
      <c r="Q70" s="9" t="str">
        <f t="shared" si="7"/>
        <v/>
      </c>
    </row>
    <row r="71" spans="3:17" x14ac:dyDescent="0.25">
      <c r="C71" s="9" t="str">
        <f t="shared" si="6"/>
        <v/>
      </c>
      <c r="D71" s="9" t="str">
        <f t="shared" si="10"/>
        <v/>
      </c>
      <c r="E71" s="9">
        <v>69</v>
      </c>
      <c r="F71" s="87" t="str">
        <f t="shared" si="8"/>
        <v/>
      </c>
      <c r="G71" s="87" t="str">
        <f t="shared" si="9"/>
        <v>Obec</v>
      </c>
      <c r="H71" s="88" t="str">
        <f ca="1">IFERROR(VLOOKUP(G71,OFFSET(zdroj!$B$2:$D$1000,MATCH(G71,zdroj!$B$2:$B$1000,0)+E71-VLOOKUP(G71,N:Q,4,0),0),3,0),"")</f>
        <v/>
      </c>
      <c r="I71" s="88" t="str">
        <f ca="1">IFERROR(_xlfn.XLOOKUP(H71,OBECaZSJaAM!K:K,OBECaZSJaAM!O:O,"",0),"")</f>
        <v/>
      </c>
      <c r="J71" s="84" t="str">
        <f ca="1">IFERROR(VLOOKUP(I71,Body!B:H,7,0),"")</f>
        <v/>
      </c>
      <c r="K71" s="88" t="str">
        <f ca="1">IFERROR(VLOOKUP(H71,zdroj!D:G,4,0),"")</f>
        <v/>
      </c>
      <c r="N71" s="9">
        <v>0</v>
      </c>
      <c r="O71" s="9">
        <f>COUNTIF(zdroj!B:B,N71)</f>
        <v>0</v>
      </c>
      <c r="P71" s="9" t="e">
        <f>MATCH(N71,zdroj!$B$2:$B$1000,0)</f>
        <v>#N/A</v>
      </c>
      <c r="Q71" s="9" t="str">
        <f t="shared" si="7"/>
        <v/>
      </c>
    </row>
    <row r="72" spans="3:17" x14ac:dyDescent="0.25">
      <c r="C72" s="9" t="str">
        <f t="shared" si="6"/>
        <v/>
      </c>
      <c r="D72" s="9" t="str">
        <f t="shared" si="10"/>
        <v/>
      </c>
      <c r="E72" s="9">
        <v>70</v>
      </c>
      <c r="F72" s="87" t="str">
        <f t="shared" si="8"/>
        <v/>
      </c>
      <c r="G72" s="87" t="str">
        <f t="shared" si="9"/>
        <v>Obec</v>
      </c>
      <c r="H72" s="88" t="str">
        <f ca="1">IFERROR(VLOOKUP(G72,OFFSET(zdroj!$B$2:$D$1000,MATCH(G72,zdroj!$B$2:$B$1000,0)+E72-VLOOKUP(G72,N:Q,4,0),0),3,0),"")</f>
        <v/>
      </c>
      <c r="I72" s="88" t="str">
        <f ca="1">IFERROR(_xlfn.XLOOKUP(H72,OBECaZSJaAM!K:K,OBECaZSJaAM!O:O,"",0),"")</f>
        <v/>
      </c>
      <c r="J72" s="84" t="str">
        <f ca="1">IFERROR(VLOOKUP(I72,Body!B:H,7,0),"")</f>
        <v/>
      </c>
      <c r="K72" s="88" t="str">
        <f ca="1">IFERROR(VLOOKUP(H72,zdroj!D:G,4,0),"")</f>
        <v/>
      </c>
      <c r="N72" s="9">
        <v>0</v>
      </c>
      <c r="O72" s="9">
        <f>COUNTIF(zdroj!B:B,N72)</f>
        <v>0</v>
      </c>
      <c r="P72" s="9" t="e">
        <f>MATCH(N72,zdroj!$B$2:$B$1000,0)</f>
        <v>#N/A</v>
      </c>
      <c r="Q72" s="9" t="str">
        <f t="shared" si="7"/>
        <v/>
      </c>
    </row>
    <row r="73" spans="3:17" x14ac:dyDescent="0.25">
      <c r="C73" s="9" t="str">
        <f t="shared" si="6"/>
        <v/>
      </c>
      <c r="D73" s="9" t="str">
        <f t="shared" si="10"/>
        <v/>
      </c>
      <c r="E73" s="9">
        <v>71</v>
      </c>
      <c r="F73" s="87" t="str">
        <f t="shared" si="8"/>
        <v/>
      </c>
      <c r="G73" s="87" t="str">
        <f t="shared" si="9"/>
        <v>Obec</v>
      </c>
      <c r="H73" s="88" t="str">
        <f ca="1">IFERROR(VLOOKUP(G73,OFFSET(zdroj!$B$2:$D$1000,MATCH(G73,zdroj!$B$2:$B$1000,0)+E73-VLOOKUP(G73,N:Q,4,0),0),3,0),"")</f>
        <v/>
      </c>
      <c r="I73" s="88" t="str">
        <f ca="1">IFERROR(_xlfn.XLOOKUP(H73,OBECaZSJaAM!K:K,OBECaZSJaAM!O:O,"",0),"")</f>
        <v/>
      </c>
      <c r="J73" s="84" t="str">
        <f ca="1">IFERROR(VLOOKUP(I73,Body!B:H,7,0),"")</f>
        <v/>
      </c>
      <c r="K73" s="88" t="str">
        <f ca="1">IFERROR(VLOOKUP(H73,zdroj!D:G,4,0),"")</f>
        <v/>
      </c>
      <c r="N73" s="9">
        <v>0</v>
      </c>
      <c r="O73" s="9">
        <f>COUNTIF(zdroj!B:B,N73)</f>
        <v>0</v>
      </c>
      <c r="P73" s="9" t="e">
        <f>MATCH(N73,zdroj!$B$2:$B$1000,0)</f>
        <v>#N/A</v>
      </c>
      <c r="Q73" s="9" t="str">
        <f t="shared" si="7"/>
        <v/>
      </c>
    </row>
    <row r="74" spans="3:17" x14ac:dyDescent="0.25">
      <c r="C74" s="9" t="str">
        <f t="shared" si="6"/>
        <v/>
      </c>
      <c r="D74" s="9" t="str">
        <f t="shared" si="10"/>
        <v/>
      </c>
      <c r="E74" s="9">
        <v>72</v>
      </c>
      <c r="F74" s="87" t="str">
        <f t="shared" si="8"/>
        <v/>
      </c>
      <c r="G74" s="87" t="str">
        <f t="shared" si="9"/>
        <v>Obec</v>
      </c>
      <c r="H74" s="88" t="str">
        <f ca="1">IFERROR(VLOOKUP(G74,OFFSET(zdroj!$B$2:$D$1000,MATCH(G74,zdroj!$B$2:$B$1000,0)+E74-VLOOKUP(G74,N:Q,4,0),0),3,0),"")</f>
        <v/>
      </c>
      <c r="I74" s="88" t="str">
        <f ca="1">IFERROR(_xlfn.XLOOKUP(H74,OBECaZSJaAM!K:K,OBECaZSJaAM!O:O,"",0),"")</f>
        <v/>
      </c>
      <c r="J74" s="84" t="str">
        <f ca="1">IFERROR(VLOOKUP(I74,Body!B:H,7,0),"")</f>
        <v/>
      </c>
      <c r="K74" s="88" t="str">
        <f ca="1">IFERROR(VLOOKUP(H74,zdroj!D:G,4,0),"")</f>
        <v/>
      </c>
      <c r="N74" s="9">
        <v>0</v>
      </c>
      <c r="O74" s="9">
        <f>COUNTIF(zdroj!B:B,N74)</f>
        <v>0</v>
      </c>
      <c r="P74" s="9" t="e">
        <f>MATCH(N74,zdroj!$B$2:$B$1000,0)</f>
        <v>#N/A</v>
      </c>
      <c r="Q74" s="9" t="str">
        <f t="shared" si="7"/>
        <v/>
      </c>
    </row>
    <row r="75" spans="3:17" x14ac:dyDescent="0.25">
      <c r="C75" s="9" t="str">
        <f t="shared" si="6"/>
        <v/>
      </c>
      <c r="D75" s="9" t="str">
        <f t="shared" si="10"/>
        <v/>
      </c>
      <c r="E75" s="9">
        <v>73</v>
      </c>
      <c r="F75" s="87" t="str">
        <f t="shared" si="8"/>
        <v/>
      </c>
      <c r="G75" s="87" t="str">
        <f t="shared" si="9"/>
        <v>Obec</v>
      </c>
      <c r="H75" s="88" t="str">
        <f ca="1">IFERROR(VLOOKUP(G75,OFFSET(zdroj!$B$2:$D$1000,MATCH(G75,zdroj!$B$2:$B$1000,0)+E75-VLOOKUP(G75,N:Q,4,0),0),3,0),"")</f>
        <v/>
      </c>
      <c r="I75" s="88" t="str">
        <f ca="1">IFERROR(_xlfn.XLOOKUP(H75,OBECaZSJaAM!K:K,OBECaZSJaAM!O:O,"",0),"")</f>
        <v/>
      </c>
      <c r="J75" s="84" t="str">
        <f ca="1">IFERROR(VLOOKUP(I75,Body!B:H,7,0),"")</f>
        <v/>
      </c>
      <c r="K75" s="88" t="str">
        <f ca="1">IFERROR(VLOOKUP(H75,zdroj!D:G,4,0),"")</f>
        <v/>
      </c>
      <c r="N75" s="9">
        <v>0</v>
      </c>
      <c r="O75" s="9">
        <f>COUNTIF(zdroj!B:B,N75)</f>
        <v>0</v>
      </c>
      <c r="P75" s="9" t="e">
        <f>MATCH(N75,zdroj!$B$2:$B$1000,0)</f>
        <v>#N/A</v>
      </c>
      <c r="Q75" s="9" t="str">
        <f t="shared" si="7"/>
        <v/>
      </c>
    </row>
    <row r="76" spans="3:17" x14ac:dyDescent="0.25">
      <c r="C76" s="9" t="str">
        <f t="shared" si="6"/>
        <v/>
      </c>
      <c r="D76" s="9" t="str">
        <f t="shared" si="10"/>
        <v/>
      </c>
      <c r="E76" s="9">
        <v>74</v>
      </c>
      <c r="F76" s="87" t="str">
        <f t="shared" si="8"/>
        <v/>
      </c>
      <c r="G76" s="87" t="str">
        <f t="shared" si="9"/>
        <v>Obec</v>
      </c>
      <c r="H76" s="88" t="str">
        <f ca="1">IFERROR(VLOOKUP(G76,OFFSET(zdroj!$B$2:$D$1000,MATCH(G76,zdroj!$B$2:$B$1000,0)+E76-VLOOKUP(G76,N:Q,4,0),0),3,0),"")</f>
        <v/>
      </c>
      <c r="I76" s="88" t="str">
        <f ca="1">IFERROR(_xlfn.XLOOKUP(H76,OBECaZSJaAM!K:K,OBECaZSJaAM!O:O,"",0),"")</f>
        <v/>
      </c>
      <c r="J76" s="84" t="str">
        <f ca="1">IFERROR(VLOOKUP(I76,Body!B:H,7,0),"")</f>
        <v/>
      </c>
      <c r="K76" s="88" t="str">
        <f ca="1">IFERROR(VLOOKUP(H76,zdroj!D:G,4,0),"")</f>
        <v/>
      </c>
      <c r="N76" s="9">
        <v>0</v>
      </c>
      <c r="O76" s="9">
        <f>COUNTIF(zdroj!B:B,N76)</f>
        <v>0</v>
      </c>
      <c r="P76" s="9" t="e">
        <f>MATCH(N76,zdroj!$B$2:$B$1000,0)</f>
        <v>#N/A</v>
      </c>
      <c r="Q76" s="9" t="str">
        <f t="shared" si="7"/>
        <v/>
      </c>
    </row>
    <row r="77" spans="3:17" x14ac:dyDescent="0.25">
      <c r="C77" s="9" t="str">
        <f t="shared" si="6"/>
        <v/>
      </c>
      <c r="D77" s="9" t="str">
        <f t="shared" si="10"/>
        <v/>
      </c>
      <c r="E77" s="9">
        <v>75</v>
      </c>
      <c r="F77" s="87" t="str">
        <f t="shared" si="8"/>
        <v/>
      </c>
      <c r="G77" s="87" t="str">
        <f t="shared" si="9"/>
        <v>Obec</v>
      </c>
      <c r="H77" s="88" t="str">
        <f ca="1">IFERROR(VLOOKUP(G77,OFFSET(zdroj!$B$2:$D$1000,MATCH(G77,zdroj!$B$2:$B$1000,0)+E77-VLOOKUP(G77,N:Q,4,0),0),3,0),"")</f>
        <v/>
      </c>
      <c r="I77" s="88" t="str">
        <f ca="1">IFERROR(_xlfn.XLOOKUP(H77,OBECaZSJaAM!K:K,OBECaZSJaAM!O:O,"",0),"")</f>
        <v/>
      </c>
      <c r="J77" s="84" t="str">
        <f ca="1">IFERROR(VLOOKUP(I77,Body!B:H,7,0),"")</f>
        <v/>
      </c>
      <c r="K77" s="88" t="str">
        <f ca="1">IFERROR(VLOOKUP(H77,zdroj!D:G,4,0),"")</f>
        <v/>
      </c>
      <c r="N77" s="9">
        <v>0</v>
      </c>
      <c r="O77" s="9">
        <f>COUNTIF(zdroj!B:B,N77)</f>
        <v>0</v>
      </c>
      <c r="P77" s="9" t="e">
        <f>MATCH(N77,zdroj!$B$2:$B$1000,0)</f>
        <v>#N/A</v>
      </c>
      <c r="Q77" s="9" t="str">
        <f t="shared" si="7"/>
        <v/>
      </c>
    </row>
    <row r="78" spans="3:17" x14ac:dyDescent="0.25">
      <c r="C78" s="9" t="str">
        <f t="shared" si="6"/>
        <v/>
      </c>
      <c r="D78" s="9" t="str">
        <f t="shared" si="10"/>
        <v/>
      </c>
      <c r="E78" s="9">
        <v>76</v>
      </c>
      <c r="F78" s="87" t="str">
        <f t="shared" si="8"/>
        <v/>
      </c>
      <c r="G78" s="87" t="str">
        <f t="shared" si="9"/>
        <v>Obec</v>
      </c>
      <c r="H78" s="88" t="str">
        <f ca="1">IFERROR(VLOOKUP(G78,OFFSET(zdroj!$B$2:$D$1000,MATCH(G78,zdroj!$B$2:$B$1000,0)+E78-VLOOKUP(G78,N:Q,4,0),0),3,0),"")</f>
        <v/>
      </c>
      <c r="I78" s="88" t="str">
        <f ca="1">IFERROR(_xlfn.XLOOKUP(H78,OBECaZSJaAM!K:K,OBECaZSJaAM!O:O,"",0),"")</f>
        <v/>
      </c>
      <c r="J78" s="84" t="str">
        <f ca="1">IFERROR(VLOOKUP(I78,Body!B:H,7,0),"")</f>
        <v/>
      </c>
      <c r="K78" s="88" t="str">
        <f ca="1">IFERROR(VLOOKUP(H78,zdroj!D:G,4,0),"")</f>
        <v/>
      </c>
      <c r="N78" s="9">
        <v>0</v>
      </c>
      <c r="O78" s="9">
        <f>COUNTIF(zdroj!B:B,N78)</f>
        <v>0</v>
      </c>
      <c r="P78" s="9" t="e">
        <f>MATCH(N78,zdroj!$B$2:$B$1000,0)</f>
        <v>#N/A</v>
      </c>
      <c r="Q78" s="9" t="str">
        <f t="shared" si="7"/>
        <v/>
      </c>
    </row>
    <row r="79" spans="3:17" x14ac:dyDescent="0.25">
      <c r="C79" s="9" t="str">
        <f t="shared" si="6"/>
        <v/>
      </c>
      <c r="D79" s="9" t="str">
        <f t="shared" si="10"/>
        <v/>
      </c>
      <c r="E79" s="9">
        <v>77</v>
      </c>
      <c r="F79" s="87" t="str">
        <f t="shared" si="8"/>
        <v/>
      </c>
      <c r="G79" s="87" t="str">
        <f t="shared" si="9"/>
        <v>Obec</v>
      </c>
      <c r="H79" s="88" t="str">
        <f ca="1">IFERROR(VLOOKUP(G79,OFFSET(zdroj!$B$2:$D$1000,MATCH(G79,zdroj!$B$2:$B$1000,0)+E79-VLOOKUP(G79,N:Q,4,0),0),3,0),"")</f>
        <v/>
      </c>
      <c r="I79" s="88" t="str">
        <f ca="1">IFERROR(_xlfn.XLOOKUP(H79,OBECaZSJaAM!K:K,OBECaZSJaAM!O:O,"",0),"")</f>
        <v/>
      </c>
      <c r="J79" s="84" t="str">
        <f ca="1">IFERROR(VLOOKUP(I79,Body!B:H,7,0),"")</f>
        <v/>
      </c>
      <c r="K79" s="88" t="str">
        <f ca="1">IFERROR(VLOOKUP(H79,zdroj!D:G,4,0),"")</f>
        <v/>
      </c>
      <c r="N79" s="9">
        <v>0</v>
      </c>
      <c r="O79" s="9">
        <f>COUNTIF(zdroj!B:B,N79)</f>
        <v>0</v>
      </c>
      <c r="P79" s="9" t="e">
        <f>MATCH(N79,zdroj!$B$2:$B$1000,0)</f>
        <v>#N/A</v>
      </c>
      <c r="Q79" s="9" t="str">
        <f t="shared" si="7"/>
        <v/>
      </c>
    </row>
    <row r="80" spans="3:17" x14ac:dyDescent="0.25">
      <c r="C80" s="9" t="str">
        <f t="shared" si="6"/>
        <v/>
      </c>
      <c r="D80" s="9" t="str">
        <f t="shared" si="10"/>
        <v/>
      </c>
      <c r="E80" s="9">
        <v>78</v>
      </c>
      <c r="F80" s="87" t="str">
        <f t="shared" si="8"/>
        <v/>
      </c>
      <c r="G80" s="87" t="str">
        <f t="shared" si="9"/>
        <v>Obec</v>
      </c>
      <c r="H80" s="88" t="str">
        <f ca="1">IFERROR(VLOOKUP(G80,OFFSET(zdroj!$B$2:$D$1000,MATCH(G80,zdroj!$B$2:$B$1000,0)+E80-VLOOKUP(G80,N:Q,4,0),0),3,0),"")</f>
        <v/>
      </c>
      <c r="I80" s="88" t="str">
        <f ca="1">IFERROR(_xlfn.XLOOKUP(H80,OBECaZSJaAM!K:K,OBECaZSJaAM!O:O,"",0),"")</f>
        <v/>
      </c>
      <c r="J80" s="84" t="str">
        <f ca="1">IFERROR(VLOOKUP(I80,Body!B:H,7,0),"")</f>
        <v/>
      </c>
      <c r="K80" s="88" t="str">
        <f ca="1">IFERROR(VLOOKUP(H80,zdroj!D:G,4,0),"")</f>
        <v/>
      </c>
      <c r="N80" s="9">
        <v>0</v>
      </c>
      <c r="O80" s="9">
        <f>COUNTIF(zdroj!B:B,N80)</f>
        <v>0</v>
      </c>
      <c r="P80" s="9" t="e">
        <f>MATCH(N80,zdroj!$B$2:$B$1000,0)</f>
        <v>#N/A</v>
      </c>
      <c r="Q80" s="9" t="str">
        <f t="shared" si="7"/>
        <v/>
      </c>
    </row>
    <row r="81" spans="3:17" x14ac:dyDescent="0.25">
      <c r="C81" s="9" t="str">
        <f t="shared" si="6"/>
        <v/>
      </c>
      <c r="D81" s="9" t="str">
        <f t="shared" si="10"/>
        <v/>
      </c>
      <c r="E81" s="9">
        <v>79</v>
      </c>
      <c r="F81" s="87" t="str">
        <f t="shared" si="8"/>
        <v/>
      </c>
      <c r="G81" s="87" t="str">
        <f t="shared" si="9"/>
        <v>Obec</v>
      </c>
      <c r="H81" s="88" t="str">
        <f ca="1">IFERROR(VLOOKUP(G81,OFFSET(zdroj!$B$2:$D$1000,MATCH(G81,zdroj!$B$2:$B$1000,0)+E81-VLOOKUP(G81,N:Q,4,0),0),3,0),"")</f>
        <v/>
      </c>
      <c r="I81" s="88" t="str">
        <f ca="1">IFERROR(_xlfn.XLOOKUP(H81,OBECaZSJaAM!K:K,OBECaZSJaAM!O:O,"",0),"")</f>
        <v/>
      </c>
      <c r="J81" s="84" t="str">
        <f ca="1">IFERROR(VLOOKUP(I81,Body!B:H,7,0),"")</f>
        <v/>
      </c>
      <c r="K81" s="88" t="str">
        <f ca="1">IFERROR(VLOOKUP(H81,zdroj!D:G,4,0),"")</f>
        <v/>
      </c>
      <c r="N81" s="9">
        <v>0</v>
      </c>
      <c r="O81" s="9">
        <f>COUNTIF(zdroj!B:B,N81)</f>
        <v>0</v>
      </c>
      <c r="P81" s="9" t="e">
        <f>MATCH(N81,zdroj!$B$2:$B$1000,0)</f>
        <v>#N/A</v>
      </c>
      <c r="Q81" s="9" t="str">
        <f t="shared" si="7"/>
        <v/>
      </c>
    </row>
    <row r="82" spans="3:17" x14ac:dyDescent="0.25">
      <c r="C82" s="9" t="str">
        <f t="shared" si="6"/>
        <v/>
      </c>
      <c r="D82" s="9" t="str">
        <f t="shared" si="10"/>
        <v/>
      </c>
      <c r="E82" s="9">
        <v>80</v>
      </c>
      <c r="F82" s="87" t="str">
        <f t="shared" si="8"/>
        <v/>
      </c>
      <c r="G82" s="87" t="str">
        <f t="shared" si="9"/>
        <v>Obec</v>
      </c>
      <c r="H82" s="88" t="str">
        <f ca="1">IFERROR(VLOOKUP(G82,OFFSET(zdroj!$B$2:$D$1000,MATCH(G82,zdroj!$B$2:$B$1000,0)+E82-VLOOKUP(G82,N:Q,4,0),0),3,0),"")</f>
        <v/>
      </c>
      <c r="I82" s="88" t="str">
        <f ca="1">IFERROR(_xlfn.XLOOKUP(H82,OBECaZSJaAM!K:K,OBECaZSJaAM!O:O,"",0),"")</f>
        <v/>
      </c>
      <c r="J82" s="84" t="str">
        <f ca="1">IFERROR(VLOOKUP(I82,Body!B:H,7,0),"")</f>
        <v/>
      </c>
      <c r="K82" s="88" t="str">
        <f ca="1">IFERROR(VLOOKUP(H82,zdroj!D:G,4,0),"")</f>
        <v/>
      </c>
      <c r="N82" s="9">
        <v>0</v>
      </c>
      <c r="O82" s="9">
        <f>COUNTIF(zdroj!B:B,N82)</f>
        <v>0</v>
      </c>
      <c r="P82" s="9" t="e">
        <f>MATCH(N82,zdroj!$B$2:$B$1000,0)</f>
        <v>#N/A</v>
      </c>
      <c r="Q82" s="9" t="str">
        <f t="shared" si="7"/>
        <v/>
      </c>
    </row>
    <row r="83" spans="3:17" x14ac:dyDescent="0.25">
      <c r="C83" s="9" t="str">
        <f t="shared" si="6"/>
        <v/>
      </c>
      <c r="D83" s="9" t="str">
        <f t="shared" si="10"/>
        <v/>
      </c>
      <c r="E83" s="9">
        <v>81</v>
      </c>
      <c r="F83" s="87" t="str">
        <f t="shared" si="8"/>
        <v/>
      </c>
      <c r="G83" s="87" t="str">
        <f t="shared" si="9"/>
        <v>Obec</v>
      </c>
      <c r="H83" s="88" t="str">
        <f ca="1">IFERROR(VLOOKUP(G83,OFFSET(zdroj!$B$2:$D$1000,MATCH(G83,zdroj!$B$2:$B$1000,0)+E83-VLOOKUP(G83,N:Q,4,0),0),3,0),"")</f>
        <v/>
      </c>
      <c r="I83" s="88" t="str">
        <f ca="1">IFERROR(_xlfn.XLOOKUP(H83,OBECaZSJaAM!K:K,OBECaZSJaAM!O:O,"",0),"")</f>
        <v/>
      </c>
      <c r="J83" s="84" t="str">
        <f ca="1">IFERROR(VLOOKUP(I83,Body!B:H,7,0),"")</f>
        <v/>
      </c>
      <c r="K83" s="88" t="str">
        <f ca="1">IFERROR(VLOOKUP(H83,zdroj!D:G,4,0),"")</f>
        <v/>
      </c>
      <c r="N83" s="9">
        <v>0</v>
      </c>
      <c r="O83" s="9">
        <f>COUNTIF(zdroj!B:B,N83)</f>
        <v>0</v>
      </c>
      <c r="P83" s="9" t="e">
        <f>MATCH(N83,zdroj!$B$2:$B$1000,0)</f>
        <v>#N/A</v>
      </c>
      <c r="Q83" s="9" t="str">
        <f t="shared" si="7"/>
        <v/>
      </c>
    </row>
    <row r="84" spans="3:17" x14ac:dyDescent="0.25">
      <c r="C84" s="9" t="str">
        <f t="shared" si="6"/>
        <v/>
      </c>
      <c r="D84" s="9" t="str">
        <f t="shared" si="10"/>
        <v/>
      </c>
      <c r="E84" s="9">
        <v>82</v>
      </c>
      <c r="F84" s="87" t="str">
        <f t="shared" si="8"/>
        <v/>
      </c>
      <c r="G84" s="87" t="str">
        <f t="shared" si="9"/>
        <v>Obec</v>
      </c>
      <c r="H84" s="88" t="str">
        <f ca="1">IFERROR(VLOOKUP(G84,OFFSET(zdroj!$B$2:$D$1000,MATCH(G84,zdroj!$B$2:$B$1000,0)+E84-VLOOKUP(G84,N:Q,4,0),0),3,0),"")</f>
        <v/>
      </c>
      <c r="I84" s="88" t="str">
        <f ca="1">IFERROR(_xlfn.XLOOKUP(H84,OBECaZSJaAM!K:K,OBECaZSJaAM!O:O,"",0),"")</f>
        <v/>
      </c>
      <c r="J84" s="84" t="str">
        <f ca="1">IFERROR(VLOOKUP(I84,Body!B:H,7,0),"")</f>
        <v/>
      </c>
      <c r="K84" s="88" t="str">
        <f ca="1">IFERROR(VLOOKUP(H84,zdroj!D:G,4,0),"")</f>
        <v/>
      </c>
      <c r="N84" s="9">
        <v>0</v>
      </c>
      <c r="O84" s="9">
        <f>COUNTIF(zdroj!B:B,N84)</f>
        <v>0</v>
      </c>
      <c r="P84" s="9" t="e">
        <f>MATCH(N84,zdroj!$B$2:$B$1000,0)</f>
        <v>#N/A</v>
      </c>
      <c r="Q84" s="9" t="str">
        <f t="shared" si="7"/>
        <v/>
      </c>
    </row>
    <row r="85" spans="3:17" x14ac:dyDescent="0.25">
      <c r="C85" s="9" t="str">
        <f t="shared" si="6"/>
        <v/>
      </c>
      <c r="D85" s="9" t="str">
        <f t="shared" si="10"/>
        <v/>
      </c>
      <c r="E85" s="9">
        <v>83</v>
      </c>
      <c r="F85" s="87" t="str">
        <f t="shared" si="8"/>
        <v/>
      </c>
      <c r="G85" s="87" t="str">
        <f t="shared" si="9"/>
        <v>Obec</v>
      </c>
      <c r="H85" s="88" t="str">
        <f ca="1">IFERROR(VLOOKUP(G85,OFFSET(zdroj!$B$2:$D$1000,MATCH(G85,zdroj!$B$2:$B$1000,0)+E85-VLOOKUP(G85,N:Q,4,0),0),3,0),"")</f>
        <v/>
      </c>
      <c r="I85" s="88" t="str">
        <f ca="1">IFERROR(_xlfn.XLOOKUP(H85,OBECaZSJaAM!K:K,OBECaZSJaAM!O:O,"",0),"")</f>
        <v/>
      </c>
      <c r="J85" s="84" t="str">
        <f ca="1">IFERROR(VLOOKUP(I85,Body!B:H,7,0),"")</f>
        <v/>
      </c>
      <c r="K85" s="88" t="str">
        <f ca="1">IFERROR(VLOOKUP(H85,zdroj!D:G,4,0),"")</f>
        <v/>
      </c>
      <c r="N85" s="9">
        <v>0</v>
      </c>
      <c r="O85" s="9">
        <f>COUNTIF(zdroj!B:B,N85)</f>
        <v>0</v>
      </c>
      <c r="P85" s="9" t="e">
        <f>MATCH(N85,zdroj!$B$2:$B$1000,0)</f>
        <v>#N/A</v>
      </c>
      <c r="Q85" s="9" t="str">
        <f t="shared" si="7"/>
        <v/>
      </c>
    </row>
    <row r="86" spans="3:17" x14ac:dyDescent="0.25">
      <c r="C86" s="9" t="str">
        <f t="shared" si="6"/>
        <v/>
      </c>
      <c r="D86" s="9" t="str">
        <f t="shared" si="10"/>
        <v/>
      </c>
      <c r="E86" s="9">
        <v>84</v>
      </c>
      <c r="F86" s="87" t="str">
        <f t="shared" si="8"/>
        <v/>
      </c>
      <c r="G86" s="87" t="str">
        <f t="shared" si="9"/>
        <v>Obec</v>
      </c>
      <c r="H86" s="88" t="str">
        <f ca="1">IFERROR(VLOOKUP(G86,OFFSET(zdroj!$B$2:$D$1000,MATCH(G86,zdroj!$B$2:$B$1000,0)+E86-VLOOKUP(G86,N:Q,4,0),0),3,0),"")</f>
        <v/>
      </c>
      <c r="I86" s="88" t="str">
        <f ca="1">IFERROR(_xlfn.XLOOKUP(H86,OBECaZSJaAM!K:K,OBECaZSJaAM!O:O,"",0),"")</f>
        <v/>
      </c>
      <c r="J86" s="84" t="str">
        <f ca="1">IFERROR(VLOOKUP(I86,Body!B:H,7,0),"")</f>
        <v/>
      </c>
      <c r="K86" s="88" t="str">
        <f ca="1">IFERROR(VLOOKUP(H86,zdroj!D:G,4,0),"")</f>
        <v/>
      </c>
      <c r="N86" s="9">
        <v>0</v>
      </c>
      <c r="O86" s="9">
        <f>COUNTIF(zdroj!B:B,N86)</f>
        <v>0</v>
      </c>
      <c r="P86" s="9" t="e">
        <f>MATCH(N86,zdroj!$B$2:$B$1000,0)</f>
        <v>#N/A</v>
      </c>
      <c r="Q86" s="9" t="str">
        <f t="shared" si="7"/>
        <v/>
      </c>
    </row>
    <row r="87" spans="3:17" x14ac:dyDescent="0.25">
      <c r="C87" s="9" t="str">
        <f t="shared" si="6"/>
        <v/>
      </c>
      <c r="D87" s="9" t="str">
        <f t="shared" si="10"/>
        <v/>
      </c>
      <c r="E87" s="9">
        <v>85</v>
      </c>
      <c r="F87" s="87" t="str">
        <f t="shared" si="8"/>
        <v/>
      </c>
      <c r="G87" s="87" t="str">
        <f t="shared" si="9"/>
        <v>Obec</v>
      </c>
      <c r="H87" s="88" t="str">
        <f ca="1">IFERROR(VLOOKUP(G87,OFFSET(zdroj!$B$2:$D$1000,MATCH(G87,zdroj!$B$2:$B$1000,0)+E87-VLOOKUP(G87,N:Q,4,0),0),3,0),"")</f>
        <v/>
      </c>
      <c r="I87" s="88" t="str">
        <f ca="1">IFERROR(_xlfn.XLOOKUP(H87,OBECaZSJaAM!K:K,OBECaZSJaAM!O:O,"",0),"")</f>
        <v/>
      </c>
      <c r="J87" s="84" t="str">
        <f ca="1">IFERROR(VLOOKUP(I87,Body!B:H,7,0),"")</f>
        <v/>
      </c>
      <c r="K87" s="88" t="str">
        <f ca="1">IFERROR(VLOOKUP(H87,zdroj!D:G,4,0),"")</f>
        <v/>
      </c>
      <c r="N87" s="9">
        <v>0</v>
      </c>
      <c r="O87" s="9">
        <f>COUNTIF(zdroj!B:B,N87)</f>
        <v>0</v>
      </c>
      <c r="P87" s="9" t="e">
        <f>MATCH(N87,zdroj!$B$2:$B$1000,0)</f>
        <v>#N/A</v>
      </c>
      <c r="Q87" s="9" t="str">
        <f t="shared" si="7"/>
        <v/>
      </c>
    </row>
    <row r="88" spans="3:17" x14ac:dyDescent="0.25">
      <c r="C88" s="9" t="str">
        <f t="shared" si="6"/>
        <v/>
      </c>
      <c r="D88" s="9" t="str">
        <f t="shared" si="10"/>
        <v/>
      </c>
      <c r="E88" s="9">
        <v>86</v>
      </c>
      <c r="F88" s="87" t="str">
        <f t="shared" si="8"/>
        <v/>
      </c>
      <c r="G88" s="87" t="str">
        <f t="shared" si="9"/>
        <v>Obec</v>
      </c>
      <c r="H88" s="88" t="str">
        <f ca="1">IFERROR(VLOOKUP(G88,OFFSET(zdroj!$B$2:$D$1000,MATCH(G88,zdroj!$B$2:$B$1000,0)+E88-VLOOKUP(G88,N:Q,4,0),0),3,0),"")</f>
        <v/>
      </c>
      <c r="I88" s="88" t="str">
        <f ca="1">IFERROR(_xlfn.XLOOKUP(H88,OBECaZSJaAM!K:K,OBECaZSJaAM!O:O,"",0),"")</f>
        <v/>
      </c>
      <c r="J88" s="84" t="str">
        <f ca="1">IFERROR(VLOOKUP(I88,Body!B:H,7,0),"")</f>
        <v/>
      </c>
      <c r="K88" s="88" t="str">
        <f ca="1">IFERROR(VLOOKUP(H88,zdroj!D:G,4,0),"")</f>
        <v/>
      </c>
      <c r="N88" s="9">
        <v>0</v>
      </c>
      <c r="O88" s="9">
        <f>COUNTIF(zdroj!B:B,N88)</f>
        <v>0</v>
      </c>
      <c r="P88" s="9" t="e">
        <f>MATCH(N88,zdroj!$B$2:$B$1000,0)</f>
        <v>#N/A</v>
      </c>
      <c r="Q88" s="9" t="str">
        <f t="shared" si="7"/>
        <v/>
      </c>
    </row>
    <row r="89" spans="3:17" x14ac:dyDescent="0.25">
      <c r="C89" s="9" t="str">
        <f t="shared" si="6"/>
        <v/>
      </c>
      <c r="D89" s="9" t="str">
        <f t="shared" si="10"/>
        <v/>
      </c>
      <c r="E89" s="9">
        <v>87</v>
      </c>
      <c r="F89" s="87" t="str">
        <f t="shared" si="8"/>
        <v/>
      </c>
      <c r="G89" s="87" t="str">
        <f t="shared" si="9"/>
        <v>Obec</v>
      </c>
      <c r="H89" s="88" t="str">
        <f ca="1">IFERROR(VLOOKUP(G89,OFFSET(zdroj!$B$2:$D$1000,MATCH(G89,zdroj!$B$2:$B$1000,0)+E89-VLOOKUP(G89,N:Q,4,0),0),3,0),"")</f>
        <v/>
      </c>
      <c r="I89" s="88" t="str">
        <f ca="1">IFERROR(_xlfn.XLOOKUP(H89,OBECaZSJaAM!K:K,OBECaZSJaAM!O:O,"",0),"")</f>
        <v/>
      </c>
      <c r="J89" s="84" t="str">
        <f ca="1">IFERROR(VLOOKUP(I89,Body!B:H,7,0),"")</f>
        <v/>
      </c>
      <c r="K89" s="88" t="str">
        <f ca="1">IFERROR(VLOOKUP(H89,zdroj!D:G,4,0),"")</f>
        <v/>
      </c>
      <c r="N89" s="9">
        <v>0</v>
      </c>
      <c r="O89" s="9">
        <f>COUNTIF(zdroj!B:B,N89)</f>
        <v>0</v>
      </c>
      <c r="P89" s="9" t="e">
        <f>MATCH(N89,zdroj!$B$2:$B$1000,0)</f>
        <v>#N/A</v>
      </c>
      <c r="Q89" s="9" t="str">
        <f t="shared" si="7"/>
        <v/>
      </c>
    </row>
    <row r="90" spans="3:17" x14ac:dyDescent="0.25">
      <c r="C90" s="9" t="str">
        <f t="shared" si="6"/>
        <v/>
      </c>
      <c r="D90" s="9" t="str">
        <f t="shared" si="10"/>
        <v/>
      </c>
      <c r="E90" s="9">
        <v>88</v>
      </c>
      <c r="F90" s="87" t="str">
        <f t="shared" si="8"/>
        <v/>
      </c>
      <c r="G90" s="87" t="str">
        <f t="shared" si="9"/>
        <v>Obec</v>
      </c>
      <c r="H90" s="88" t="str">
        <f ca="1">IFERROR(VLOOKUP(G90,OFFSET(zdroj!$B$2:$D$1000,MATCH(G90,zdroj!$B$2:$B$1000,0)+E90-VLOOKUP(G90,N:Q,4,0),0),3,0),"")</f>
        <v/>
      </c>
      <c r="I90" s="88" t="str">
        <f ca="1">IFERROR(_xlfn.XLOOKUP(H90,OBECaZSJaAM!K:K,OBECaZSJaAM!O:O,"",0),"")</f>
        <v/>
      </c>
      <c r="J90" s="84" t="str">
        <f ca="1">IFERROR(VLOOKUP(I90,Body!B:H,7,0),"")</f>
        <v/>
      </c>
      <c r="K90" s="88" t="str">
        <f ca="1">IFERROR(VLOOKUP(H90,zdroj!D:G,4,0),"")</f>
        <v/>
      </c>
      <c r="N90" s="9">
        <v>0</v>
      </c>
      <c r="O90" s="9">
        <f>COUNTIF(zdroj!B:B,N90)</f>
        <v>0</v>
      </c>
      <c r="P90" s="9" t="e">
        <f>MATCH(N90,zdroj!$B$2:$B$1000,0)</f>
        <v>#N/A</v>
      </c>
      <c r="Q90" s="9" t="str">
        <f t="shared" si="7"/>
        <v/>
      </c>
    </row>
    <row r="91" spans="3:17" x14ac:dyDescent="0.25">
      <c r="C91" s="9" t="str">
        <f t="shared" si="6"/>
        <v/>
      </c>
      <c r="D91" s="9" t="str">
        <f t="shared" si="10"/>
        <v/>
      </c>
      <c r="E91" s="9">
        <v>89</v>
      </c>
      <c r="F91" s="87" t="str">
        <f t="shared" si="8"/>
        <v/>
      </c>
      <c r="G91" s="87" t="str">
        <f t="shared" si="9"/>
        <v>Obec</v>
      </c>
      <c r="H91" s="88" t="str">
        <f ca="1">IFERROR(VLOOKUP(G91,OFFSET(zdroj!$B$2:$D$1000,MATCH(G91,zdroj!$B$2:$B$1000,0)+E91-VLOOKUP(G91,N:Q,4,0),0),3,0),"")</f>
        <v/>
      </c>
      <c r="I91" s="88" t="str">
        <f ca="1">IFERROR(_xlfn.XLOOKUP(H91,OBECaZSJaAM!K:K,OBECaZSJaAM!O:O,"",0),"")</f>
        <v/>
      </c>
      <c r="J91" s="84" t="str">
        <f ca="1">IFERROR(VLOOKUP(I91,Body!B:H,7,0),"")</f>
        <v/>
      </c>
      <c r="K91" s="88" t="str">
        <f ca="1">IFERROR(VLOOKUP(H91,zdroj!D:G,4,0),"")</f>
        <v/>
      </c>
      <c r="N91" s="9">
        <v>0</v>
      </c>
      <c r="O91" s="9">
        <f>COUNTIF(zdroj!B:B,N91)</f>
        <v>0</v>
      </c>
      <c r="P91" s="9" t="e">
        <f>MATCH(N91,zdroj!$B$2:$B$1000,0)</f>
        <v>#N/A</v>
      </c>
      <c r="Q91" s="9" t="str">
        <f t="shared" si="7"/>
        <v/>
      </c>
    </row>
    <row r="92" spans="3:17" x14ac:dyDescent="0.25">
      <c r="C92" s="9" t="str">
        <f t="shared" si="6"/>
        <v/>
      </c>
      <c r="D92" s="9" t="str">
        <f t="shared" si="10"/>
        <v/>
      </c>
      <c r="E92" s="9">
        <v>90</v>
      </c>
      <c r="F92" s="87" t="str">
        <f t="shared" si="8"/>
        <v/>
      </c>
      <c r="G92" s="87" t="str">
        <f t="shared" si="9"/>
        <v>Obec</v>
      </c>
      <c r="H92" s="88" t="str">
        <f ca="1">IFERROR(VLOOKUP(G92,OFFSET(zdroj!$B$2:$D$1000,MATCH(G92,zdroj!$B$2:$B$1000,0)+E92-VLOOKUP(G92,N:Q,4,0),0),3,0),"")</f>
        <v/>
      </c>
      <c r="I92" s="88" t="str">
        <f ca="1">IFERROR(_xlfn.XLOOKUP(H92,OBECaZSJaAM!K:K,OBECaZSJaAM!O:O,"",0),"")</f>
        <v/>
      </c>
      <c r="J92" s="84" t="str">
        <f ca="1">IFERROR(VLOOKUP(I92,Body!B:H,7,0),"")</f>
        <v/>
      </c>
      <c r="K92" s="88" t="str">
        <f ca="1">IFERROR(VLOOKUP(H92,zdroj!D:G,4,0),"")</f>
        <v/>
      </c>
      <c r="N92" s="9">
        <v>0</v>
      </c>
      <c r="O92" s="9">
        <f>COUNTIF(zdroj!B:B,N92)</f>
        <v>0</v>
      </c>
      <c r="P92" s="9" t="e">
        <f>MATCH(N92,zdroj!$B$2:$B$1000,0)</f>
        <v>#N/A</v>
      </c>
      <c r="Q92" s="9" t="str">
        <f t="shared" si="7"/>
        <v/>
      </c>
    </row>
    <row r="93" spans="3:17" x14ac:dyDescent="0.25">
      <c r="C93" s="9" t="str">
        <f t="shared" si="6"/>
        <v/>
      </c>
      <c r="D93" s="9" t="str">
        <f t="shared" si="10"/>
        <v/>
      </c>
      <c r="E93" s="9">
        <v>91</v>
      </c>
      <c r="F93" s="87" t="str">
        <f t="shared" si="8"/>
        <v/>
      </c>
      <c r="G93" s="87" t="str">
        <f t="shared" si="9"/>
        <v>Obec</v>
      </c>
      <c r="H93" s="88" t="str">
        <f ca="1">IFERROR(VLOOKUP(G93,OFFSET(zdroj!$B$2:$D$1000,MATCH(G93,zdroj!$B$2:$B$1000,0)+E93-VLOOKUP(G93,N:Q,4,0),0),3,0),"")</f>
        <v/>
      </c>
      <c r="I93" s="88" t="str">
        <f ca="1">IFERROR(_xlfn.XLOOKUP(H93,OBECaZSJaAM!K:K,OBECaZSJaAM!O:O,"",0),"")</f>
        <v/>
      </c>
      <c r="J93" s="84" t="str">
        <f ca="1">IFERROR(VLOOKUP(I93,Body!B:H,7,0),"")</f>
        <v/>
      </c>
      <c r="K93" s="88" t="str">
        <f ca="1">IFERROR(VLOOKUP(H93,zdroj!D:G,4,0),"")</f>
        <v/>
      </c>
      <c r="N93" s="9">
        <v>0</v>
      </c>
      <c r="O93" s="9">
        <f>COUNTIF(zdroj!B:B,N93)</f>
        <v>0</v>
      </c>
      <c r="P93" s="9" t="e">
        <f>MATCH(N93,zdroj!$B$2:$B$1000,0)</f>
        <v>#N/A</v>
      </c>
      <c r="Q93" s="9" t="str">
        <f t="shared" si="7"/>
        <v/>
      </c>
    </row>
    <row r="94" spans="3:17" x14ac:dyDescent="0.25">
      <c r="C94" s="9" t="str">
        <f t="shared" si="6"/>
        <v/>
      </c>
      <c r="D94" s="9" t="str">
        <f t="shared" si="10"/>
        <v/>
      </c>
      <c r="E94" s="9">
        <v>92</v>
      </c>
      <c r="F94" s="87" t="str">
        <f t="shared" si="8"/>
        <v/>
      </c>
      <c r="G94" s="87" t="str">
        <f t="shared" si="9"/>
        <v>Obec</v>
      </c>
      <c r="H94" s="88" t="str">
        <f ca="1">IFERROR(VLOOKUP(G94,OFFSET(zdroj!$B$2:$D$1000,MATCH(G94,zdroj!$B$2:$B$1000,0)+E94-VLOOKUP(G94,N:Q,4,0),0),3,0),"")</f>
        <v/>
      </c>
      <c r="I94" s="88" t="str">
        <f ca="1">IFERROR(_xlfn.XLOOKUP(H94,OBECaZSJaAM!K:K,OBECaZSJaAM!O:O,"",0),"")</f>
        <v/>
      </c>
      <c r="J94" s="84" t="str">
        <f ca="1">IFERROR(VLOOKUP(I94,Body!B:H,7,0),"")</f>
        <v/>
      </c>
      <c r="K94" s="88" t="str">
        <f ca="1">IFERROR(VLOOKUP(H94,zdroj!D:G,4,0),"")</f>
        <v/>
      </c>
      <c r="N94" s="9">
        <v>0</v>
      </c>
      <c r="O94" s="9">
        <f>COUNTIF(zdroj!B:B,N94)</f>
        <v>0</v>
      </c>
      <c r="P94" s="9" t="e">
        <f>MATCH(N94,zdroj!$B$2:$B$1000,0)</f>
        <v>#N/A</v>
      </c>
      <c r="Q94" s="9" t="str">
        <f t="shared" si="7"/>
        <v/>
      </c>
    </row>
    <row r="95" spans="3:17" x14ac:dyDescent="0.25">
      <c r="C95" s="9" t="str">
        <f t="shared" si="6"/>
        <v/>
      </c>
      <c r="D95" s="9" t="str">
        <f t="shared" si="10"/>
        <v/>
      </c>
      <c r="E95" s="9">
        <v>93</v>
      </c>
      <c r="F95" s="87" t="str">
        <f t="shared" si="8"/>
        <v/>
      </c>
      <c r="G95" s="87" t="str">
        <f t="shared" si="9"/>
        <v>Obec</v>
      </c>
      <c r="H95" s="88" t="str">
        <f ca="1">IFERROR(VLOOKUP(G95,OFFSET(zdroj!$B$2:$D$1000,MATCH(G95,zdroj!$B$2:$B$1000,0)+E95-VLOOKUP(G95,N:Q,4,0),0),3,0),"")</f>
        <v/>
      </c>
      <c r="I95" s="88" t="str">
        <f ca="1">IFERROR(_xlfn.XLOOKUP(H95,OBECaZSJaAM!K:K,OBECaZSJaAM!O:O,"",0),"")</f>
        <v/>
      </c>
      <c r="J95" s="84" t="str">
        <f ca="1">IFERROR(VLOOKUP(I95,Body!B:H,7,0),"")</f>
        <v/>
      </c>
      <c r="K95" s="88" t="str">
        <f ca="1">IFERROR(VLOOKUP(H95,zdroj!D:G,4,0),"")</f>
        <v/>
      </c>
      <c r="N95" s="9">
        <v>0</v>
      </c>
      <c r="O95" s="9">
        <f>COUNTIF(zdroj!B:B,N95)</f>
        <v>0</v>
      </c>
      <c r="P95" s="9" t="e">
        <f>MATCH(N95,zdroj!$B$2:$B$1000,0)</f>
        <v>#N/A</v>
      </c>
      <c r="Q95" s="9" t="str">
        <f t="shared" si="7"/>
        <v/>
      </c>
    </row>
    <row r="96" spans="3:17" x14ac:dyDescent="0.25">
      <c r="C96" s="9" t="str">
        <f t="shared" si="6"/>
        <v/>
      </c>
      <c r="D96" s="9" t="str">
        <f t="shared" si="10"/>
        <v/>
      </c>
      <c r="E96" s="9">
        <v>94</v>
      </c>
      <c r="F96" s="87" t="str">
        <f t="shared" si="8"/>
        <v/>
      </c>
      <c r="G96" s="87" t="str">
        <f t="shared" si="9"/>
        <v>Obec</v>
      </c>
      <c r="H96" s="88" t="str">
        <f ca="1">IFERROR(VLOOKUP(G96,OFFSET(zdroj!$B$2:$D$1000,MATCH(G96,zdroj!$B$2:$B$1000,0)+E96-VLOOKUP(G96,N:Q,4,0),0),3,0),"")</f>
        <v/>
      </c>
      <c r="I96" s="88" t="str">
        <f ca="1">IFERROR(_xlfn.XLOOKUP(H96,OBECaZSJaAM!K:K,OBECaZSJaAM!O:O,"",0),"")</f>
        <v/>
      </c>
      <c r="J96" s="84" t="str">
        <f ca="1">IFERROR(VLOOKUP(I96,Body!B:H,7,0),"")</f>
        <v/>
      </c>
      <c r="K96" s="88" t="str">
        <f ca="1">IFERROR(VLOOKUP(H96,zdroj!D:G,4,0),"")</f>
        <v/>
      </c>
      <c r="N96" s="9">
        <v>0</v>
      </c>
      <c r="O96" s="9">
        <f>COUNTIF(zdroj!B:B,N96)</f>
        <v>0</v>
      </c>
      <c r="P96" s="9" t="e">
        <f>MATCH(N96,zdroj!$B$2:$B$1000,0)</f>
        <v>#N/A</v>
      </c>
      <c r="Q96" s="9" t="str">
        <f t="shared" si="7"/>
        <v/>
      </c>
    </row>
    <row r="97" spans="3:17" x14ac:dyDescent="0.25">
      <c r="C97" s="9" t="str">
        <f t="shared" si="6"/>
        <v/>
      </c>
      <c r="D97" s="9" t="str">
        <f t="shared" si="10"/>
        <v/>
      </c>
      <c r="E97" s="9">
        <v>95</v>
      </c>
      <c r="F97" s="87" t="str">
        <f t="shared" si="8"/>
        <v/>
      </c>
      <c r="G97" s="87" t="str">
        <f t="shared" si="9"/>
        <v>Obec</v>
      </c>
      <c r="H97" s="88" t="str">
        <f ca="1">IFERROR(VLOOKUP(G97,OFFSET(zdroj!$B$2:$D$1000,MATCH(G97,zdroj!$B$2:$B$1000,0)+E97-VLOOKUP(G97,N:Q,4,0),0),3,0),"")</f>
        <v/>
      </c>
      <c r="I97" s="88" t="str">
        <f ca="1">IFERROR(_xlfn.XLOOKUP(H97,OBECaZSJaAM!K:K,OBECaZSJaAM!O:O,"",0),"")</f>
        <v/>
      </c>
      <c r="J97" s="84" t="str">
        <f ca="1">IFERROR(VLOOKUP(I97,Body!B:H,7,0),"")</f>
        <v/>
      </c>
      <c r="K97" s="88" t="str">
        <f ca="1">IFERROR(VLOOKUP(H97,zdroj!D:G,4,0),"")</f>
        <v/>
      </c>
      <c r="N97" s="9">
        <v>0</v>
      </c>
      <c r="O97" s="9">
        <f>COUNTIF(zdroj!B:B,N97)</f>
        <v>0</v>
      </c>
      <c r="P97" s="9" t="e">
        <f>MATCH(N97,zdroj!$B$2:$B$1000,0)</f>
        <v>#N/A</v>
      </c>
      <c r="Q97" s="9" t="str">
        <f t="shared" si="7"/>
        <v/>
      </c>
    </row>
    <row r="98" spans="3:17" x14ac:dyDescent="0.25">
      <c r="C98" s="9" t="str">
        <f t="shared" si="6"/>
        <v/>
      </c>
      <c r="D98" s="9" t="str">
        <f t="shared" si="10"/>
        <v/>
      </c>
      <c r="E98" s="9">
        <v>96</v>
      </c>
      <c r="F98" s="87" t="str">
        <f t="shared" si="8"/>
        <v/>
      </c>
      <c r="G98" s="87" t="str">
        <f t="shared" si="9"/>
        <v>Obec</v>
      </c>
      <c r="H98" s="88" t="str">
        <f ca="1">IFERROR(VLOOKUP(G98,OFFSET(zdroj!$B$2:$D$1000,MATCH(G98,zdroj!$B$2:$B$1000,0)+E98-VLOOKUP(G98,N:Q,4,0),0),3,0),"")</f>
        <v/>
      </c>
      <c r="I98" s="88" t="str">
        <f ca="1">IFERROR(_xlfn.XLOOKUP(H98,OBECaZSJaAM!K:K,OBECaZSJaAM!O:O,"",0),"")</f>
        <v/>
      </c>
      <c r="J98" s="84" t="str">
        <f ca="1">IFERROR(VLOOKUP(I98,Body!B:H,7,0),"")</f>
        <v/>
      </c>
      <c r="K98" s="88" t="str">
        <f ca="1">IFERROR(VLOOKUP(H98,zdroj!D:G,4,0),"")</f>
        <v/>
      </c>
      <c r="N98" s="9">
        <v>0</v>
      </c>
      <c r="O98" s="9">
        <f>COUNTIF(zdroj!B:B,N98)</f>
        <v>0</v>
      </c>
      <c r="P98" s="9" t="e">
        <f>MATCH(N98,zdroj!$B$2:$B$1000,0)</f>
        <v>#N/A</v>
      </c>
      <c r="Q98" s="9" t="str">
        <f t="shared" si="7"/>
        <v/>
      </c>
    </row>
    <row r="99" spans="3:17" x14ac:dyDescent="0.25">
      <c r="C99" s="9" t="str">
        <f t="shared" si="6"/>
        <v/>
      </c>
      <c r="D99" s="9" t="str">
        <f t="shared" si="10"/>
        <v/>
      </c>
      <c r="E99" s="9">
        <v>97</v>
      </c>
      <c r="F99" s="87" t="str">
        <f t="shared" si="8"/>
        <v/>
      </c>
      <c r="G99" s="87" t="str">
        <f t="shared" si="9"/>
        <v>Obec</v>
      </c>
      <c r="H99" s="88" t="str">
        <f ca="1">IFERROR(VLOOKUP(G99,OFFSET(zdroj!$B$2:$D$1000,MATCH(G99,zdroj!$B$2:$B$1000,0)+E99-VLOOKUP(G99,N:Q,4,0),0),3,0),"")</f>
        <v/>
      </c>
      <c r="I99" s="88" t="str">
        <f ca="1">IFERROR(_xlfn.XLOOKUP(H99,OBECaZSJaAM!K:K,OBECaZSJaAM!O:O,"",0),"")</f>
        <v/>
      </c>
      <c r="J99" s="84" t="str">
        <f ca="1">IFERROR(VLOOKUP(I99,Body!B:H,7,0),"")</f>
        <v/>
      </c>
      <c r="K99" s="88" t="str">
        <f ca="1">IFERROR(VLOOKUP(H99,zdroj!D:G,4,0),"")</f>
        <v/>
      </c>
      <c r="N99" s="9">
        <v>0</v>
      </c>
      <c r="O99" s="9">
        <f>COUNTIF(zdroj!B:B,N99)</f>
        <v>0</v>
      </c>
      <c r="P99" s="9" t="e">
        <f>MATCH(N99,zdroj!$B$2:$B$1000,0)</f>
        <v>#N/A</v>
      </c>
      <c r="Q99" s="9" t="str">
        <f t="shared" si="7"/>
        <v/>
      </c>
    </row>
    <row r="100" spans="3:17" x14ac:dyDescent="0.25">
      <c r="C100" s="9" t="str">
        <f t="shared" si="6"/>
        <v/>
      </c>
      <c r="D100" s="9" t="str">
        <f t="shared" si="10"/>
        <v/>
      </c>
      <c r="E100" s="9">
        <v>98</v>
      </c>
      <c r="F100" s="87" t="str">
        <f t="shared" si="8"/>
        <v/>
      </c>
      <c r="G100" s="87" t="str">
        <f t="shared" si="9"/>
        <v>Obec</v>
      </c>
      <c r="H100" s="88" t="str">
        <f ca="1">IFERROR(VLOOKUP(G100,OFFSET(zdroj!$B$2:$D$1000,MATCH(G100,zdroj!$B$2:$B$1000,0)+E100-VLOOKUP(G100,N:Q,4,0),0),3,0),"")</f>
        <v/>
      </c>
      <c r="I100" s="88" t="str">
        <f ca="1">IFERROR(_xlfn.XLOOKUP(H100,OBECaZSJaAM!K:K,OBECaZSJaAM!O:O,"",0),"")</f>
        <v/>
      </c>
      <c r="J100" s="84" t="str">
        <f ca="1">IFERROR(VLOOKUP(I100,Body!B:H,7,0),"")</f>
        <v/>
      </c>
      <c r="K100" s="88" t="str">
        <f ca="1">IFERROR(VLOOKUP(H100,zdroj!D:G,4,0),"")</f>
        <v/>
      </c>
      <c r="N100" s="9">
        <v>0</v>
      </c>
      <c r="O100" s="9">
        <f>COUNTIF(zdroj!B:B,N100)</f>
        <v>0</v>
      </c>
      <c r="P100" s="9" t="e">
        <f>MATCH(N100,zdroj!$B$2:$B$1000,0)</f>
        <v>#N/A</v>
      </c>
      <c r="Q100" s="9" t="str">
        <f t="shared" si="7"/>
        <v/>
      </c>
    </row>
    <row r="101" spans="3:17" x14ac:dyDescent="0.25">
      <c r="E101" s="9">
        <v>99</v>
      </c>
      <c r="F101" s="87"/>
      <c r="G101" s="87"/>
      <c r="H101" s="88"/>
      <c r="I101" s="88"/>
      <c r="J101" s="84"/>
      <c r="K101" s="88"/>
      <c r="N101" s="9">
        <v>0</v>
      </c>
    </row>
    <row r="102" spans="3:17" x14ac:dyDescent="0.25">
      <c r="F102" s="87"/>
      <c r="G102" s="87"/>
      <c r="H102" s="88"/>
      <c r="I102" s="88"/>
      <c r="J102" s="84"/>
      <c r="K102" s="88"/>
      <c r="N102" s="9">
        <v>0</v>
      </c>
    </row>
    <row r="103" spans="3:17" x14ac:dyDescent="0.25">
      <c r="F103" s="87"/>
      <c r="G103" s="87"/>
      <c r="H103" s="88"/>
      <c r="I103" s="88"/>
      <c r="J103" s="84"/>
      <c r="K103" s="88"/>
      <c r="N103" s="9">
        <v>0</v>
      </c>
    </row>
    <row r="104" spans="3:17" x14ac:dyDescent="0.25">
      <c r="F104" s="87"/>
      <c r="G104" s="87"/>
      <c r="H104" s="88"/>
      <c r="I104" s="88"/>
      <c r="J104" s="84"/>
      <c r="K104" s="88"/>
      <c r="N104" s="9">
        <v>0</v>
      </c>
    </row>
    <row r="105" spans="3:17" x14ac:dyDescent="0.25">
      <c r="F105" s="87"/>
      <c r="G105" s="87"/>
      <c r="H105" s="88"/>
      <c r="I105" s="88"/>
      <c r="J105" s="84"/>
      <c r="K105" s="88"/>
      <c r="N105" s="9">
        <v>0</v>
      </c>
    </row>
    <row r="106" spans="3:17" x14ac:dyDescent="0.25">
      <c r="F106" s="87"/>
      <c r="G106" s="87"/>
      <c r="H106" s="88"/>
      <c r="I106" s="88"/>
      <c r="J106" s="84"/>
      <c r="K106" s="88"/>
      <c r="N106" s="9">
        <v>0</v>
      </c>
    </row>
    <row r="107" spans="3:17" x14ac:dyDescent="0.25">
      <c r="F107" s="87"/>
      <c r="G107" s="87"/>
      <c r="H107" s="88"/>
      <c r="I107" s="88"/>
      <c r="J107" s="84"/>
      <c r="K107" s="88"/>
      <c r="N107" s="9">
        <v>0</v>
      </c>
    </row>
    <row r="108" spans="3:17" x14ac:dyDescent="0.25">
      <c r="F108" s="87"/>
      <c r="G108" s="87"/>
      <c r="H108" s="88"/>
      <c r="I108" s="88"/>
      <c r="J108" s="84"/>
      <c r="K108" s="88"/>
      <c r="N108" s="9">
        <v>0</v>
      </c>
    </row>
    <row r="109" spans="3:17" x14ac:dyDescent="0.25">
      <c r="F109" s="87"/>
      <c r="G109" s="87"/>
      <c r="H109" s="88"/>
      <c r="I109" s="88"/>
      <c r="J109" s="84"/>
      <c r="K109" s="88"/>
      <c r="N109" s="9">
        <v>0</v>
      </c>
    </row>
    <row r="110" spans="3:17" x14ac:dyDescent="0.25">
      <c r="F110" s="87"/>
      <c r="G110" s="87"/>
      <c r="H110" s="88"/>
      <c r="I110" s="88"/>
      <c r="J110" s="84"/>
      <c r="K110" s="88"/>
      <c r="N110" s="9">
        <v>0</v>
      </c>
    </row>
    <row r="111" spans="3:17" x14ac:dyDescent="0.25">
      <c r="F111" s="87"/>
      <c r="G111" s="87"/>
      <c r="H111" s="88"/>
      <c r="I111" s="88"/>
      <c r="J111" s="84"/>
      <c r="K111" s="88"/>
      <c r="N111" s="9">
        <v>0</v>
      </c>
    </row>
    <row r="112" spans="3:17" x14ac:dyDescent="0.25">
      <c r="F112" s="87"/>
      <c r="G112" s="87"/>
      <c r="H112" s="88"/>
      <c r="I112" s="88"/>
      <c r="J112" s="84"/>
      <c r="K112" s="88"/>
      <c r="N112" s="9">
        <v>0</v>
      </c>
    </row>
    <row r="113" spans="6:14" x14ac:dyDescent="0.25">
      <c r="F113" s="87"/>
      <c r="G113" s="87"/>
      <c r="H113" s="88"/>
      <c r="I113" s="88"/>
      <c r="J113" s="84"/>
      <c r="K113" s="88"/>
      <c r="N113" s="9">
        <v>0</v>
      </c>
    </row>
    <row r="114" spans="6:14" x14ac:dyDescent="0.25">
      <c r="F114" s="87"/>
      <c r="G114" s="87"/>
      <c r="H114" s="88"/>
      <c r="I114" s="88"/>
      <c r="J114" s="84"/>
      <c r="K114" s="88"/>
      <c r="N114" s="9">
        <v>0</v>
      </c>
    </row>
    <row r="115" spans="6:14" x14ac:dyDescent="0.25">
      <c r="F115" s="87"/>
      <c r="G115" s="87"/>
      <c r="H115" s="88"/>
      <c r="I115" s="88"/>
      <c r="J115" s="84"/>
      <c r="K115" s="88"/>
      <c r="N115" s="9">
        <v>0</v>
      </c>
    </row>
    <row r="116" spans="6:14" x14ac:dyDescent="0.25">
      <c r="F116" s="87"/>
      <c r="G116" s="87"/>
      <c r="H116" s="88"/>
      <c r="I116" s="88"/>
      <c r="J116" s="84"/>
      <c r="K116" s="88"/>
      <c r="N116" s="9">
        <v>0</v>
      </c>
    </row>
    <row r="117" spans="6:14" x14ac:dyDescent="0.25">
      <c r="F117" s="87"/>
      <c r="G117" s="87"/>
      <c r="H117" s="88"/>
      <c r="I117" s="88"/>
      <c r="J117" s="84"/>
      <c r="K117" s="88"/>
      <c r="N117" s="9">
        <v>0</v>
      </c>
    </row>
    <row r="118" spans="6:14" x14ac:dyDescent="0.25">
      <c r="F118" s="87"/>
      <c r="G118" s="87"/>
      <c r="H118" s="88"/>
      <c r="I118" s="88"/>
      <c r="J118" s="84"/>
      <c r="K118" s="88"/>
      <c r="N118" s="9">
        <v>0</v>
      </c>
    </row>
    <row r="119" spans="6:14" x14ac:dyDescent="0.25">
      <c r="F119" s="87"/>
      <c r="G119" s="87"/>
      <c r="H119" s="88"/>
      <c r="I119" s="88"/>
      <c r="J119" s="84"/>
      <c r="K119" s="88"/>
      <c r="N119" s="9">
        <v>0</v>
      </c>
    </row>
    <row r="120" spans="6:14" x14ac:dyDescent="0.25">
      <c r="F120" s="87"/>
      <c r="G120" s="87"/>
      <c r="H120" s="88"/>
      <c r="I120" s="88"/>
      <c r="J120" s="84"/>
      <c r="K120" s="88"/>
      <c r="N120" s="9">
        <v>0</v>
      </c>
    </row>
    <row r="121" spans="6:14" x14ac:dyDescent="0.25">
      <c r="F121" s="87"/>
      <c r="G121" s="87"/>
      <c r="H121" s="88"/>
      <c r="I121" s="88"/>
      <c r="J121" s="84"/>
      <c r="K121" s="88"/>
      <c r="N121" s="9">
        <v>0</v>
      </c>
    </row>
    <row r="122" spans="6:14" x14ac:dyDescent="0.25">
      <c r="F122" s="87"/>
      <c r="G122" s="87"/>
      <c r="H122" s="88"/>
      <c r="I122" s="88"/>
      <c r="J122" s="84"/>
      <c r="K122" s="88"/>
      <c r="N122" s="9">
        <v>0</v>
      </c>
    </row>
    <row r="123" spans="6:14" x14ac:dyDescent="0.25">
      <c r="F123" s="87"/>
      <c r="G123" s="87"/>
      <c r="H123" s="88"/>
      <c r="I123" s="88"/>
      <c r="J123" s="84"/>
      <c r="K123" s="88"/>
      <c r="N123" s="9">
        <v>0</v>
      </c>
    </row>
    <row r="124" spans="6:14" x14ac:dyDescent="0.25">
      <c r="F124" s="87"/>
      <c r="G124" s="87"/>
      <c r="H124" s="88"/>
      <c r="I124" s="88"/>
      <c r="J124" s="84"/>
      <c r="K124" s="88"/>
      <c r="N124" s="9">
        <v>0</v>
      </c>
    </row>
    <row r="125" spans="6:14" x14ac:dyDescent="0.25">
      <c r="F125" s="87"/>
      <c r="G125" s="87"/>
      <c r="H125" s="88"/>
      <c r="I125" s="88"/>
      <c r="J125" s="84"/>
      <c r="K125" s="88"/>
      <c r="N125" s="9">
        <v>0</v>
      </c>
    </row>
    <row r="126" spans="6:14" x14ac:dyDescent="0.25">
      <c r="F126" s="87"/>
      <c r="G126" s="87"/>
      <c r="H126" s="88"/>
      <c r="I126" s="88"/>
      <c r="J126" s="84"/>
      <c r="K126" s="88"/>
      <c r="N126" s="9">
        <v>0</v>
      </c>
    </row>
    <row r="127" spans="6:14" x14ac:dyDescent="0.25">
      <c r="F127" s="87"/>
      <c r="G127" s="87"/>
      <c r="H127" s="88"/>
      <c r="I127" s="88"/>
      <c r="J127" s="84"/>
      <c r="K127" s="88"/>
      <c r="N127" s="9">
        <v>0</v>
      </c>
    </row>
    <row r="128" spans="6:14" x14ac:dyDescent="0.25">
      <c r="F128" s="87"/>
      <c r="G128" s="87"/>
      <c r="H128" s="88"/>
      <c r="I128" s="88"/>
      <c r="J128" s="84"/>
      <c r="K128" s="88"/>
      <c r="N128" s="9">
        <v>0</v>
      </c>
    </row>
    <row r="129" spans="6:14" x14ac:dyDescent="0.25">
      <c r="F129" s="87"/>
      <c r="G129" s="87"/>
      <c r="H129" s="88"/>
      <c r="I129" s="88"/>
      <c r="J129" s="84"/>
      <c r="K129" s="88"/>
      <c r="N129" s="9">
        <v>0</v>
      </c>
    </row>
    <row r="130" spans="6:14" x14ac:dyDescent="0.25">
      <c r="F130" s="87"/>
      <c r="G130" s="87"/>
      <c r="H130" s="88"/>
      <c r="I130" s="88"/>
      <c r="J130" s="84"/>
      <c r="K130" s="88"/>
      <c r="N130" s="9">
        <v>0</v>
      </c>
    </row>
    <row r="131" spans="6:14" x14ac:dyDescent="0.25">
      <c r="F131" s="87"/>
      <c r="G131" s="87"/>
      <c r="H131" s="88"/>
      <c r="I131" s="88"/>
      <c r="J131" s="84"/>
      <c r="K131" s="88"/>
      <c r="N131" s="9">
        <v>0</v>
      </c>
    </row>
    <row r="132" spans="6:14" x14ac:dyDescent="0.25">
      <c r="F132" s="87"/>
      <c r="G132" s="87"/>
      <c r="H132" s="88"/>
      <c r="I132" s="88"/>
      <c r="J132" s="84"/>
      <c r="K132" s="88"/>
      <c r="N132" s="9">
        <v>0</v>
      </c>
    </row>
    <row r="133" spans="6:14" x14ac:dyDescent="0.25">
      <c r="F133" s="87"/>
      <c r="G133" s="87"/>
      <c r="H133" s="88"/>
      <c r="I133" s="88"/>
      <c r="J133" s="84"/>
      <c r="K133" s="88"/>
      <c r="N133" s="9">
        <v>0</v>
      </c>
    </row>
    <row r="134" spans="6:14" x14ac:dyDescent="0.25">
      <c r="F134" s="87"/>
      <c r="G134" s="87"/>
      <c r="H134" s="88"/>
      <c r="I134" s="88"/>
      <c r="J134" s="84"/>
      <c r="K134" s="88"/>
      <c r="N134" s="9">
        <v>0</v>
      </c>
    </row>
    <row r="135" spans="6:14" x14ac:dyDescent="0.25">
      <c r="F135" s="87"/>
      <c r="G135" s="87"/>
      <c r="H135" s="88"/>
      <c r="I135" s="88"/>
      <c r="J135" s="84"/>
      <c r="K135" s="88"/>
      <c r="N135" s="9">
        <v>0</v>
      </c>
    </row>
    <row r="136" spans="6:14" x14ac:dyDescent="0.25">
      <c r="F136" s="87"/>
      <c r="G136" s="87"/>
      <c r="H136" s="88"/>
      <c r="I136" s="88"/>
      <c r="J136" s="84"/>
      <c r="K136" s="88"/>
      <c r="N136" s="9">
        <v>0</v>
      </c>
    </row>
    <row r="137" spans="6:14" x14ac:dyDescent="0.25">
      <c r="F137" s="87"/>
      <c r="G137" s="87"/>
      <c r="H137" s="88"/>
      <c r="I137" s="88"/>
      <c r="J137" s="84"/>
      <c r="K137" s="88"/>
      <c r="N137" s="9">
        <v>0</v>
      </c>
    </row>
    <row r="138" spans="6:14" x14ac:dyDescent="0.25">
      <c r="F138" s="87"/>
      <c r="G138" s="87"/>
      <c r="H138" s="88"/>
      <c r="I138" s="88"/>
      <c r="J138" s="84"/>
      <c r="K138" s="88"/>
      <c r="N138" s="9">
        <v>0</v>
      </c>
    </row>
    <row r="139" spans="6:14" x14ac:dyDescent="0.25">
      <c r="F139" s="87"/>
      <c r="G139" s="87"/>
      <c r="H139" s="88"/>
      <c r="I139" s="88"/>
      <c r="J139" s="84"/>
      <c r="K139" s="88"/>
      <c r="N139" s="9">
        <v>0</v>
      </c>
    </row>
    <row r="140" spans="6:14" x14ac:dyDescent="0.25">
      <c r="F140" s="87"/>
      <c r="G140" s="87"/>
      <c r="H140" s="88"/>
      <c r="I140" s="88"/>
      <c r="J140" s="84"/>
      <c r="K140" s="88"/>
      <c r="N140" s="9">
        <v>0</v>
      </c>
    </row>
    <row r="141" spans="6:14" x14ac:dyDescent="0.25">
      <c r="F141" s="87"/>
      <c r="G141" s="87"/>
      <c r="H141" s="88"/>
      <c r="I141" s="88"/>
      <c r="J141" s="84"/>
      <c r="K141" s="88"/>
      <c r="N141" s="9">
        <v>0</v>
      </c>
    </row>
    <row r="142" spans="6:14" x14ac:dyDescent="0.25">
      <c r="F142" s="87"/>
      <c r="G142" s="87"/>
      <c r="H142" s="88"/>
      <c r="I142" s="88"/>
      <c r="J142" s="84"/>
      <c r="K142" s="88"/>
      <c r="N142" s="9">
        <v>0</v>
      </c>
    </row>
    <row r="143" spans="6:14" x14ac:dyDescent="0.25">
      <c r="F143" s="87"/>
      <c r="G143" s="87"/>
      <c r="H143" s="88"/>
      <c r="I143" s="88"/>
      <c r="J143" s="84"/>
      <c r="K143" s="88"/>
      <c r="N143" s="9">
        <v>0</v>
      </c>
    </row>
    <row r="144" spans="6:14" x14ac:dyDescent="0.25">
      <c r="F144" s="87"/>
      <c r="G144" s="87"/>
      <c r="H144" s="88"/>
      <c r="I144" s="88"/>
      <c r="J144" s="84"/>
      <c r="K144" s="88"/>
      <c r="N144" s="9">
        <v>0</v>
      </c>
    </row>
    <row r="145" spans="6:14" x14ac:dyDescent="0.25">
      <c r="F145" s="87"/>
      <c r="G145" s="87"/>
      <c r="H145" s="88"/>
      <c r="I145" s="88"/>
      <c r="J145" s="84"/>
      <c r="K145" s="88"/>
      <c r="N145" s="9">
        <v>0</v>
      </c>
    </row>
    <row r="146" spans="6:14" x14ac:dyDescent="0.25">
      <c r="F146" s="87"/>
      <c r="G146" s="87"/>
      <c r="H146" s="88"/>
      <c r="I146" s="88"/>
      <c r="J146" s="84"/>
      <c r="K146" s="88"/>
      <c r="N146" s="9">
        <v>0</v>
      </c>
    </row>
    <row r="147" spans="6:14" x14ac:dyDescent="0.25">
      <c r="F147" s="87"/>
      <c r="G147" s="87"/>
      <c r="H147" s="88"/>
      <c r="I147" s="88"/>
      <c r="J147" s="84"/>
      <c r="K147" s="88"/>
      <c r="N147" s="9">
        <v>0</v>
      </c>
    </row>
    <row r="148" spans="6:14" x14ac:dyDescent="0.25">
      <c r="F148" s="87"/>
      <c r="G148" s="87"/>
      <c r="H148" s="88"/>
      <c r="I148" s="88"/>
      <c r="J148" s="84"/>
      <c r="K148" s="88"/>
      <c r="N148" s="9">
        <v>0</v>
      </c>
    </row>
    <row r="149" spans="6:14" x14ac:dyDescent="0.25">
      <c r="F149" s="87"/>
      <c r="G149" s="87"/>
      <c r="H149" s="88"/>
      <c r="I149" s="88"/>
      <c r="J149" s="84"/>
      <c r="K149" s="88"/>
      <c r="N149" s="9">
        <v>0</v>
      </c>
    </row>
    <row r="150" spans="6:14" x14ac:dyDescent="0.25">
      <c r="F150" s="87"/>
      <c r="G150" s="87"/>
      <c r="H150" s="88"/>
      <c r="I150" s="88"/>
      <c r="J150" s="84"/>
      <c r="K150" s="88"/>
      <c r="N150" s="9">
        <v>0</v>
      </c>
    </row>
    <row r="151" spans="6:14" x14ac:dyDescent="0.25">
      <c r="F151" s="87"/>
      <c r="G151" s="87"/>
      <c r="H151" s="88"/>
      <c r="I151" s="88"/>
      <c r="J151" s="84"/>
      <c r="K151" s="88"/>
      <c r="N151" s="9">
        <v>0</v>
      </c>
    </row>
    <row r="152" spans="6:14" x14ac:dyDescent="0.25">
      <c r="F152" s="87"/>
      <c r="G152" s="87"/>
      <c r="H152" s="88"/>
      <c r="I152" s="88"/>
      <c r="J152" s="84"/>
      <c r="K152" s="88"/>
      <c r="N152" s="9">
        <v>0</v>
      </c>
    </row>
    <row r="153" spans="6:14" x14ac:dyDescent="0.25">
      <c r="F153" s="87"/>
      <c r="G153" s="87"/>
      <c r="H153" s="88"/>
      <c r="I153" s="88"/>
      <c r="J153" s="84"/>
      <c r="K153" s="88"/>
      <c r="N153" s="9">
        <v>0</v>
      </c>
    </row>
    <row r="154" spans="6:14" x14ac:dyDescent="0.25">
      <c r="F154" s="87"/>
      <c r="G154" s="87"/>
      <c r="H154" s="88"/>
      <c r="I154" s="88"/>
      <c r="J154" s="84"/>
      <c r="K154" s="88"/>
      <c r="N154" s="9">
        <v>0</v>
      </c>
    </row>
    <row r="155" spans="6:14" x14ac:dyDescent="0.25">
      <c r="F155" s="87"/>
      <c r="G155" s="87"/>
      <c r="H155" s="88"/>
      <c r="I155" s="88"/>
      <c r="J155" s="84"/>
      <c r="K155" s="88"/>
      <c r="N155" s="9">
        <v>0</v>
      </c>
    </row>
    <row r="156" spans="6:14" x14ac:dyDescent="0.25">
      <c r="F156" s="87"/>
      <c r="G156" s="87"/>
      <c r="H156" s="88"/>
      <c r="I156" s="88"/>
      <c r="J156" s="84"/>
      <c r="K156" s="88"/>
      <c r="N156" s="9">
        <v>0</v>
      </c>
    </row>
    <row r="157" spans="6:14" x14ac:dyDescent="0.25">
      <c r="F157" s="87"/>
      <c r="G157" s="87"/>
      <c r="H157" s="88"/>
      <c r="I157" s="88"/>
      <c r="J157" s="84"/>
      <c r="K157" s="88"/>
      <c r="N157" s="9">
        <v>0</v>
      </c>
    </row>
    <row r="158" spans="6:14" x14ac:dyDescent="0.25">
      <c r="F158" s="87"/>
      <c r="G158" s="87"/>
      <c r="H158" s="88"/>
      <c r="I158" s="88"/>
      <c r="J158" s="84"/>
      <c r="K158" s="88"/>
      <c r="N158" s="9">
        <v>0</v>
      </c>
    </row>
    <row r="159" spans="6:14" x14ac:dyDescent="0.25">
      <c r="F159" s="87"/>
      <c r="G159" s="87"/>
      <c r="H159" s="88"/>
      <c r="I159" s="88"/>
      <c r="J159" s="84"/>
      <c r="K159" s="88"/>
      <c r="N159" s="9">
        <v>0</v>
      </c>
    </row>
    <row r="160" spans="6:14" x14ac:dyDescent="0.25">
      <c r="F160" s="87"/>
      <c r="G160" s="87"/>
      <c r="H160" s="88"/>
      <c r="I160" s="88"/>
      <c r="J160" s="84"/>
      <c r="K160" s="88"/>
      <c r="N160" s="9">
        <v>0</v>
      </c>
    </row>
    <row r="161" spans="6:14" x14ac:dyDescent="0.25">
      <c r="F161" s="87"/>
      <c r="G161" s="87"/>
      <c r="H161" s="88"/>
      <c r="I161" s="88"/>
      <c r="J161" s="84"/>
      <c r="K161" s="88"/>
      <c r="N161" s="9">
        <v>0</v>
      </c>
    </row>
    <row r="162" spans="6:14" x14ac:dyDescent="0.25">
      <c r="F162" s="87"/>
      <c r="G162" s="87"/>
      <c r="H162" s="88"/>
      <c r="I162" s="88"/>
      <c r="J162" s="84"/>
      <c r="K162" s="88"/>
      <c r="N162" s="9">
        <v>0</v>
      </c>
    </row>
    <row r="163" spans="6:14" x14ac:dyDescent="0.25">
      <c r="F163" s="87"/>
      <c r="G163" s="87"/>
      <c r="H163" s="88"/>
      <c r="I163" s="88"/>
      <c r="J163" s="84"/>
      <c r="K163" s="88"/>
      <c r="N163" s="9">
        <v>0</v>
      </c>
    </row>
    <row r="164" spans="6:14" x14ac:dyDescent="0.25">
      <c r="F164" s="87"/>
      <c r="G164" s="87"/>
      <c r="H164" s="88"/>
      <c r="I164" s="88"/>
      <c r="J164" s="84"/>
      <c r="K164" s="88"/>
      <c r="N164" s="9">
        <v>0</v>
      </c>
    </row>
    <row r="165" spans="6:14" x14ac:dyDescent="0.25">
      <c r="F165" s="87"/>
      <c r="G165" s="87"/>
      <c r="H165" s="88"/>
      <c r="I165" s="88"/>
      <c r="J165" s="84"/>
      <c r="K165" s="88"/>
      <c r="N165" s="9">
        <v>0</v>
      </c>
    </row>
    <row r="166" spans="6:14" x14ac:dyDescent="0.25">
      <c r="F166" s="87"/>
      <c r="G166" s="87"/>
      <c r="H166" s="88"/>
      <c r="I166" s="88"/>
      <c r="J166" s="84"/>
      <c r="K166" s="88"/>
      <c r="N166" s="9">
        <v>0</v>
      </c>
    </row>
    <row r="167" spans="6:14" x14ac:dyDescent="0.25">
      <c r="F167" s="87"/>
      <c r="G167" s="87"/>
      <c r="H167" s="88"/>
      <c r="I167" s="88"/>
      <c r="J167" s="84"/>
      <c r="K167" s="88"/>
      <c r="N167" s="9">
        <v>0</v>
      </c>
    </row>
    <row r="168" spans="6:14" x14ac:dyDescent="0.25">
      <c r="F168" s="87"/>
      <c r="G168" s="87"/>
      <c r="H168" s="88"/>
      <c r="I168" s="88"/>
      <c r="J168" s="84"/>
      <c r="K168" s="88"/>
      <c r="N168" s="9">
        <v>0</v>
      </c>
    </row>
    <row r="169" spans="6:14" x14ac:dyDescent="0.25">
      <c r="F169" s="87"/>
      <c r="G169" s="87"/>
      <c r="H169" s="88"/>
      <c r="I169" s="88"/>
      <c r="J169" s="84"/>
      <c r="K169" s="88"/>
      <c r="N169" s="9">
        <v>0</v>
      </c>
    </row>
    <row r="170" spans="6:14" x14ac:dyDescent="0.25">
      <c r="F170" s="87"/>
      <c r="G170" s="87"/>
      <c r="H170" s="88"/>
      <c r="I170" s="88"/>
      <c r="J170" s="84"/>
      <c r="K170" s="88"/>
      <c r="N170" s="9">
        <v>0</v>
      </c>
    </row>
    <row r="171" spans="6:14" x14ac:dyDescent="0.25">
      <c r="F171" s="87"/>
      <c r="G171" s="87"/>
      <c r="H171" s="88"/>
      <c r="I171" s="88"/>
      <c r="J171" s="84"/>
      <c r="K171" s="88"/>
      <c r="N171" s="9">
        <v>0</v>
      </c>
    </row>
    <row r="172" spans="6:14" x14ac:dyDescent="0.25">
      <c r="F172" s="87"/>
      <c r="G172" s="87"/>
      <c r="H172" s="88"/>
      <c r="I172" s="88"/>
      <c r="J172" s="84"/>
      <c r="K172" s="88"/>
      <c r="N172" s="9">
        <v>0</v>
      </c>
    </row>
    <row r="173" spans="6:14" x14ac:dyDescent="0.25">
      <c r="F173" s="87"/>
      <c r="G173" s="87"/>
      <c r="H173" s="88"/>
      <c r="I173" s="88"/>
      <c r="J173" s="84"/>
      <c r="K173" s="88"/>
      <c r="N173" s="9">
        <v>0</v>
      </c>
    </row>
    <row r="174" spans="6:14" x14ac:dyDescent="0.25">
      <c r="F174" s="87"/>
      <c r="G174" s="87"/>
      <c r="H174" s="88"/>
      <c r="I174" s="88"/>
      <c r="J174" s="84"/>
      <c r="K174" s="88"/>
      <c r="N174" s="9">
        <v>0</v>
      </c>
    </row>
    <row r="175" spans="6:14" x14ac:dyDescent="0.25">
      <c r="F175" s="87"/>
      <c r="G175" s="87"/>
      <c r="H175" s="88"/>
      <c r="I175" s="88"/>
      <c r="J175" s="84"/>
      <c r="K175" s="88"/>
      <c r="N175" s="9">
        <v>0</v>
      </c>
    </row>
    <row r="176" spans="6:14" x14ac:dyDescent="0.25">
      <c r="F176" s="87"/>
      <c r="G176" s="87"/>
      <c r="H176" s="88"/>
      <c r="I176" s="88"/>
      <c r="J176" s="84"/>
      <c r="K176" s="88"/>
      <c r="N176" s="9">
        <v>0</v>
      </c>
    </row>
    <row r="177" spans="6:14" x14ac:dyDescent="0.25">
      <c r="F177" s="87"/>
      <c r="G177" s="87"/>
      <c r="H177" s="88"/>
      <c r="I177" s="88"/>
      <c r="J177" s="84"/>
      <c r="K177" s="88"/>
      <c r="N177" s="9">
        <v>0</v>
      </c>
    </row>
    <row r="178" spans="6:14" x14ac:dyDescent="0.25">
      <c r="F178" s="87"/>
      <c r="G178" s="87"/>
      <c r="H178" s="88"/>
      <c r="I178" s="88"/>
      <c r="J178" s="84"/>
      <c r="K178" s="88"/>
      <c r="N178" s="9">
        <v>0</v>
      </c>
    </row>
    <row r="179" spans="6:14" x14ac:dyDescent="0.25">
      <c r="F179" s="87"/>
      <c r="G179" s="87"/>
      <c r="H179" s="88"/>
      <c r="I179" s="88"/>
      <c r="J179" s="84"/>
      <c r="K179" s="88"/>
      <c r="N179" s="9">
        <v>0</v>
      </c>
    </row>
    <row r="180" spans="6:14" x14ac:dyDescent="0.25">
      <c r="F180" s="87"/>
      <c r="G180" s="87"/>
      <c r="H180" s="88"/>
      <c r="I180" s="88"/>
      <c r="J180" s="84"/>
      <c r="K180" s="88"/>
      <c r="N180" s="9">
        <v>0</v>
      </c>
    </row>
    <row r="181" spans="6:14" x14ac:dyDescent="0.25">
      <c r="F181" s="87"/>
      <c r="G181" s="87"/>
      <c r="H181" s="88"/>
      <c r="I181" s="88"/>
      <c r="J181" s="84"/>
      <c r="K181" s="88"/>
      <c r="N181" s="9">
        <v>0</v>
      </c>
    </row>
    <row r="182" spans="6:14" x14ac:dyDescent="0.25">
      <c r="F182" s="87"/>
      <c r="G182" s="87"/>
      <c r="H182" s="88"/>
      <c r="I182" s="88"/>
      <c r="J182" s="84"/>
      <c r="K182" s="88"/>
      <c r="N182" s="9">
        <v>0</v>
      </c>
    </row>
    <row r="183" spans="6:14" x14ac:dyDescent="0.25">
      <c r="F183" s="87"/>
      <c r="G183" s="87"/>
      <c r="H183" s="88"/>
      <c r="I183" s="88"/>
      <c r="J183" s="84"/>
      <c r="K183" s="88"/>
      <c r="N183" s="9">
        <v>0</v>
      </c>
    </row>
    <row r="184" spans="6:14" x14ac:dyDescent="0.25">
      <c r="F184" s="87"/>
      <c r="G184" s="87"/>
      <c r="H184" s="88"/>
      <c r="I184" s="88"/>
      <c r="J184" s="84"/>
      <c r="K184" s="88"/>
      <c r="N184" s="9">
        <v>0</v>
      </c>
    </row>
    <row r="185" spans="6:14" x14ac:dyDescent="0.25">
      <c r="F185" s="87"/>
      <c r="G185" s="87"/>
      <c r="H185" s="88"/>
      <c r="I185" s="88"/>
      <c r="J185" s="84"/>
      <c r="K185" s="88"/>
      <c r="N185" s="9">
        <v>0</v>
      </c>
    </row>
    <row r="186" spans="6:14" x14ac:dyDescent="0.25">
      <c r="F186" s="87"/>
      <c r="G186" s="87"/>
      <c r="H186" s="88"/>
      <c r="I186" s="88"/>
      <c r="J186" s="84"/>
      <c r="K186" s="88"/>
      <c r="N186" s="9">
        <v>0</v>
      </c>
    </row>
    <row r="187" spans="6:14" x14ac:dyDescent="0.25">
      <c r="F187" s="87"/>
      <c r="G187" s="87"/>
      <c r="H187" s="88"/>
      <c r="I187" s="88"/>
      <c r="J187" s="84"/>
      <c r="K187" s="88"/>
      <c r="N187" s="9">
        <v>0</v>
      </c>
    </row>
    <row r="188" spans="6:14" x14ac:dyDescent="0.25">
      <c r="F188" s="87"/>
      <c r="G188" s="87"/>
      <c r="H188" s="88"/>
      <c r="I188" s="88"/>
      <c r="J188" s="84"/>
      <c r="K188" s="88"/>
      <c r="N188" s="9">
        <v>0</v>
      </c>
    </row>
    <row r="189" spans="6:14" x14ac:dyDescent="0.25">
      <c r="F189" s="87"/>
      <c r="G189" s="87"/>
      <c r="H189" s="88"/>
      <c r="I189" s="88"/>
      <c r="J189" s="84"/>
      <c r="K189" s="88"/>
      <c r="N189" s="9">
        <v>0</v>
      </c>
    </row>
    <row r="190" spans="6:14" x14ac:dyDescent="0.25">
      <c r="F190" s="87"/>
      <c r="G190" s="87"/>
      <c r="H190" s="88"/>
      <c r="I190" s="88"/>
      <c r="J190" s="84"/>
      <c r="K190" s="88"/>
      <c r="N190" s="9">
        <v>0</v>
      </c>
    </row>
    <row r="191" spans="6:14" x14ac:dyDescent="0.25">
      <c r="F191" s="87"/>
      <c r="G191" s="87"/>
      <c r="H191" s="88"/>
      <c r="I191" s="88"/>
      <c r="J191" s="84"/>
      <c r="K191" s="88"/>
      <c r="N191" s="9">
        <v>0</v>
      </c>
    </row>
    <row r="192" spans="6:14" x14ac:dyDescent="0.25">
      <c r="F192" s="87"/>
      <c r="G192" s="87"/>
      <c r="H192" s="88"/>
      <c r="I192" s="88"/>
      <c r="J192" s="84"/>
      <c r="K192" s="88"/>
      <c r="N192" s="9">
        <v>0</v>
      </c>
    </row>
    <row r="193" spans="6:14" x14ac:dyDescent="0.25">
      <c r="F193" s="87"/>
      <c r="G193" s="87"/>
      <c r="H193" s="88"/>
      <c r="I193" s="88"/>
      <c r="J193" s="84"/>
      <c r="K193" s="88"/>
      <c r="N193" s="9">
        <v>0</v>
      </c>
    </row>
    <row r="194" spans="6:14" x14ac:dyDescent="0.25">
      <c r="F194" s="87"/>
      <c r="G194" s="87"/>
      <c r="H194" s="88"/>
      <c r="I194" s="88"/>
      <c r="J194" s="84"/>
      <c r="K194" s="88"/>
      <c r="N194" s="9">
        <v>0</v>
      </c>
    </row>
    <row r="195" spans="6:14" x14ac:dyDescent="0.25">
      <c r="F195" s="87"/>
      <c r="G195" s="87"/>
      <c r="H195" s="88"/>
      <c r="I195" s="88"/>
      <c r="J195" s="84"/>
      <c r="K195" s="88"/>
      <c r="N195" s="9">
        <v>0</v>
      </c>
    </row>
    <row r="196" spans="6:14" x14ac:dyDescent="0.25">
      <c r="F196" s="87"/>
      <c r="G196" s="87"/>
      <c r="H196" s="88"/>
      <c r="I196" s="88"/>
      <c r="J196" s="84"/>
      <c r="K196" s="88"/>
      <c r="N196" s="9">
        <v>0</v>
      </c>
    </row>
    <row r="197" spans="6:14" x14ac:dyDescent="0.25">
      <c r="F197" s="87"/>
      <c r="G197" s="87"/>
      <c r="H197" s="88"/>
      <c r="I197" s="88"/>
      <c r="J197" s="84"/>
      <c r="K197" s="88"/>
      <c r="N197" s="9">
        <v>0</v>
      </c>
    </row>
    <row r="198" spans="6:14" x14ac:dyDescent="0.25">
      <c r="F198" s="87"/>
      <c r="G198" s="87"/>
      <c r="H198" s="88"/>
      <c r="I198" s="88"/>
      <c r="J198" s="84"/>
      <c r="K198" s="88"/>
      <c r="N198" s="9">
        <v>0</v>
      </c>
    </row>
    <row r="199" spans="6:14" x14ac:dyDescent="0.25">
      <c r="F199" s="87"/>
      <c r="G199" s="87"/>
      <c r="H199" s="88"/>
      <c r="I199" s="88"/>
      <c r="J199" s="84"/>
      <c r="K199" s="88"/>
      <c r="N199" s="9">
        <v>0</v>
      </c>
    </row>
    <row r="200" spans="6:14" x14ac:dyDescent="0.25">
      <c r="F200" s="87"/>
      <c r="G200" s="87"/>
      <c r="H200" s="88"/>
      <c r="I200" s="88"/>
      <c r="J200" s="84"/>
      <c r="K200" s="88"/>
      <c r="N200" s="9">
        <v>0</v>
      </c>
    </row>
    <row r="201" spans="6:14" x14ac:dyDescent="0.25">
      <c r="F201" s="87"/>
      <c r="G201" s="87"/>
      <c r="H201" s="88"/>
      <c r="I201" s="88"/>
      <c r="J201" s="84"/>
      <c r="K201" s="88"/>
      <c r="N201" s="9">
        <v>0</v>
      </c>
    </row>
    <row r="202" spans="6:14" x14ac:dyDescent="0.25">
      <c r="F202" s="87"/>
      <c r="G202" s="87"/>
      <c r="H202" s="88"/>
      <c r="I202" s="88"/>
      <c r="J202" s="84"/>
      <c r="K202" s="88"/>
      <c r="N202" s="9">
        <v>0</v>
      </c>
    </row>
    <row r="203" spans="6:14" x14ac:dyDescent="0.25">
      <c r="F203" s="87"/>
      <c r="G203" s="87"/>
      <c r="H203" s="88"/>
      <c r="I203" s="88"/>
      <c r="J203" s="84"/>
      <c r="K203" s="88"/>
      <c r="N203" s="9">
        <v>0</v>
      </c>
    </row>
    <row r="204" spans="6:14" x14ac:dyDescent="0.25">
      <c r="F204" s="87"/>
      <c r="G204" s="87"/>
      <c r="H204" s="88"/>
      <c r="I204" s="88"/>
      <c r="J204" s="84"/>
      <c r="K204" s="88"/>
      <c r="N204" s="9">
        <v>0</v>
      </c>
    </row>
    <row r="205" spans="6:14" x14ac:dyDescent="0.25">
      <c r="F205" s="87"/>
      <c r="G205" s="87"/>
      <c r="H205" s="88"/>
      <c r="I205" s="88"/>
      <c r="J205" s="84"/>
      <c r="K205" s="88"/>
      <c r="N205" s="9">
        <v>0</v>
      </c>
    </row>
    <row r="206" spans="6:14" x14ac:dyDescent="0.25">
      <c r="F206" s="87"/>
      <c r="G206" s="87"/>
      <c r="H206" s="88"/>
      <c r="I206" s="88"/>
      <c r="J206" s="84"/>
      <c r="K206" s="88"/>
      <c r="N206" s="9">
        <v>0</v>
      </c>
    </row>
    <row r="207" spans="6:14" x14ac:dyDescent="0.25">
      <c r="F207" s="87"/>
      <c r="G207" s="87"/>
      <c r="H207" s="88"/>
      <c r="I207" s="88"/>
      <c r="J207" s="84"/>
      <c r="K207" s="88"/>
      <c r="N207" s="9">
        <v>0</v>
      </c>
    </row>
    <row r="208" spans="6:14" x14ac:dyDescent="0.25">
      <c r="F208" s="87"/>
      <c r="G208" s="87"/>
      <c r="H208" s="88"/>
      <c r="I208" s="88"/>
      <c r="J208" s="84"/>
      <c r="K208" s="88"/>
      <c r="N208" s="9">
        <v>0</v>
      </c>
    </row>
    <row r="209" spans="6:14" x14ac:dyDescent="0.25">
      <c r="F209" s="87"/>
      <c r="G209" s="87"/>
      <c r="H209" s="88"/>
      <c r="I209" s="88"/>
      <c r="J209" s="84"/>
      <c r="K209" s="88"/>
      <c r="N209" s="9">
        <v>0</v>
      </c>
    </row>
    <row r="210" spans="6:14" x14ac:dyDescent="0.25">
      <c r="F210" s="87"/>
      <c r="G210" s="87"/>
      <c r="H210" s="88"/>
      <c r="I210" s="88"/>
      <c r="J210" s="84"/>
      <c r="K210" s="88"/>
      <c r="N210" s="9">
        <v>0</v>
      </c>
    </row>
    <row r="211" spans="6:14" x14ac:dyDescent="0.25">
      <c r="F211" s="87"/>
      <c r="G211" s="87"/>
      <c r="H211" s="88"/>
      <c r="I211" s="88"/>
      <c r="J211" s="84"/>
      <c r="K211" s="88"/>
      <c r="N211" s="9">
        <v>0</v>
      </c>
    </row>
    <row r="212" spans="6:14" x14ac:dyDescent="0.25">
      <c r="F212" s="87"/>
      <c r="G212" s="87"/>
      <c r="H212" s="88"/>
      <c r="I212" s="88"/>
      <c r="J212" s="84"/>
      <c r="K212" s="88"/>
      <c r="N212" s="9">
        <v>0</v>
      </c>
    </row>
    <row r="213" spans="6:14" x14ac:dyDescent="0.25">
      <c r="F213" s="87"/>
      <c r="G213" s="87"/>
      <c r="H213" s="88"/>
      <c r="I213" s="88"/>
      <c r="J213" s="84"/>
      <c r="K213" s="88"/>
      <c r="N213" s="9">
        <v>0</v>
      </c>
    </row>
    <row r="214" spans="6:14" x14ac:dyDescent="0.25">
      <c r="F214" s="87"/>
      <c r="G214" s="87"/>
      <c r="H214" s="88"/>
      <c r="I214" s="88"/>
      <c r="J214" s="84"/>
      <c r="K214" s="88"/>
      <c r="N214" s="9">
        <v>0</v>
      </c>
    </row>
    <row r="215" spans="6:14" x14ac:dyDescent="0.25">
      <c r="F215" s="87"/>
      <c r="G215" s="87"/>
      <c r="H215" s="88"/>
      <c r="I215" s="88"/>
      <c r="J215" s="84"/>
      <c r="K215" s="88"/>
      <c r="N215" s="9">
        <v>0</v>
      </c>
    </row>
    <row r="216" spans="6:14" x14ac:dyDescent="0.25">
      <c r="F216" s="87"/>
      <c r="G216" s="87"/>
      <c r="H216" s="88"/>
      <c r="I216" s="88"/>
      <c r="J216" s="84"/>
      <c r="K216" s="88"/>
      <c r="N216" s="9">
        <v>0</v>
      </c>
    </row>
    <row r="217" spans="6:14" x14ac:dyDescent="0.25">
      <c r="F217" s="87"/>
      <c r="G217" s="87"/>
      <c r="H217" s="88"/>
      <c r="I217" s="88"/>
      <c r="J217" s="84"/>
      <c r="K217" s="88"/>
      <c r="N217" s="9">
        <v>0</v>
      </c>
    </row>
    <row r="218" spans="6:14" x14ac:dyDescent="0.25">
      <c r="F218" s="87"/>
      <c r="G218" s="87"/>
      <c r="H218" s="88"/>
      <c r="I218" s="88"/>
      <c r="J218" s="84"/>
      <c r="K218" s="88"/>
      <c r="N218" s="9">
        <v>0</v>
      </c>
    </row>
    <row r="219" spans="6:14" x14ac:dyDescent="0.25">
      <c r="F219" s="87"/>
      <c r="G219" s="87"/>
      <c r="H219" s="88"/>
      <c r="I219" s="88"/>
      <c r="J219" s="84"/>
      <c r="K219" s="88"/>
      <c r="N219" s="9">
        <v>0</v>
      </c>
    </row>
    <row r="220" spans="6:14" x14ac:dyDescent="0.25">
      <c r="F220" s="87"/>
      <c r="G220" s="87"/>
      <c r="H220" s="88"/>
      <c r="I220" s="88"/>
      <c r="J220" s="84"/>
      <c r="K220" s="88"/>
      <c r="N220" s="9">
        <v>0</v>
      </c>
    </row>
    <row r="221" spans="6:14" x14ac:dyDescent="0.25">
      <c r="F221" s="87"/>
      <c r="G221" s="87"/>
      <c r="H221" s="88"/>
      <c r="I221" s="88"/>
      <c r="J221" s="84"/>
      <c r="K221" s="88"/>
      <c r="N221" s="9">
        <v>0</v>
      </c>
    </row>
    <row r="222" spans="6:14" x14ac:dyDescent="0.25">
      <c r="F222" s="87"/>
      <c r="G222" s="87"/>
      <c r="H222" s="88"/>
      <c r="I222" s="88"/>
      <c r="J222" s="84"/>
      <c r="K222" s="88"/>
      <c r="N222" s="9">
        <v>0</v>
      </c>
    </row>
    <row r="223" spans="6:14" x14ac:dyDescent="0.25">
      <c r="F223" s="87"/>
      <c r="G223" s="87"/>
      <c r="H223" s="88"/>
      <c r="I223" s="88"/>
      <c r="J223" s="84"/>
      <c r="K223" s="88"/>
      <c r="N223" s="9">
        <v>0</v>
      </c>
    </row>
    <row r="224" spans="6:14" x14ac:dyDescent="0.25">
      <c r="F224" s="87"/>
      <c r="G224" s="87"/>
      <c r="H224" s="88"/>
      <c r="I224" s="88"/>
      <c r="J224" s="84"/>
      <c r="K224" s="88"/>
      <c r="N224" s="9">
        <v>0</v>
      </c>
    </row>
    <row r="225" spans="6:14" x14ac:dyDescent="0.25">
      <c r="F225" s="87"/>
      <c r="G225" s="87"/>
      <c r="H225" s="88"/>
      <c r="I225" s="88"/>
      <c r="J225" s="84"/>
      <c r="K225" s="88"/>
      <c r="N225" s="9">
        <v>0</v>
      </c>
    </row>
    <row r="226" spans="6:14" x14ac:dyDescent="0.25">
      <c r="F226" s="87"/>
      <c r="G226" s="87"/>
      <c r="H226" s="88"/>
      <c r="I226" s="88"/>
      <c r="J226" s="84"/>
      <c r="K226" s="88"/>
      <c r="N226" s="9">
        <v>0</v>
      </c>
    </row>
    <row r="227" spans="6:14" x14ac:dyDescent="0.25">
      <c r="F227" s="87"/>
      <c r="G227" s="87"/>
      <c r="H227" s="88"/>
      <c r="I227" s="88"/>
      <c r="J227" s="84"/>
      <c r="K227" s="88"/>
      <c r="N227" s="9">
        <v>0</v>
      </c>
    </row>
    <row r="228" spans="6:14" x14ac:dyDescent="0.25">
      <c r="F228" s="87"/>
      <c r="G228" s="87"/>
      <c r="H228" s="88"/>
      <c r="I228" s="88"/>
      <c r="J228" s="84"/>
      <c r="K228" s="88"/>
      <c r="N228" s="9">
        <v>0</v>
      </c>
    </row>
    <row r="229" spans="6:14" x14ac:dyDescent="0.25">
      <c r="F229" s="87"/>
      <c r="G229" s="87"/>
      <c r="H229" s="88"/>
      <c r="I229" s="88"/>
      <c r="J229" s="84"/>
      <c r="K229" s="88"/>
      <c r="N229" s="9">
        <v>0</v>
      </c>
    </row>
    <row r="230" spans="6:14" x14ac:dyDescent="0.25">
      <c r="F230" s="87"/>
      <c r="G230" s="87"/>
      <c r="H230" s="88"/>
      <c r="I230" s="88"/>
      <c r="J230" s="84"/>
      <c r="K230" s="88"/>
      <c r="N230" s="9">
        <v>0</v>
      </c>
    </row>
    <row r="231" spans="6:14" x14ac:dyDescent="0.25">
      <c r="F231" s="87"/>
      <c r="G231" s="87"/>
      <c r="H231" s="88"/>
      <c r="I231" s="88"/>
      <c r="J231" s="84"/>
      <c r="K231" s="88"/>
      <c r="N231" s="9">
        <v>0</v>
      </c>
    </row>
    <row r="232" spans="6:14" x14ac:dyDescent="0.25">
      <c r="F232" s="87"/>
      <c r="G232" s="87"/>
      <c r="H232" s="88"/>
      <c r="I232" s="88"/>
      <c r="J232" s="84"/>
      <c r="K232" s="88"/>
      <c r="N232" s="9">
        <v>0</v>
      </c>
    </row>
    <row r="233" spans="6:14" x14ac:dyDescent="0.25">
      <c r="F233" s="87"/>
      <c r="G233" s="87"/>
      <c r="H233" s="88"/>
      <c r="I233" s="88"/>
      <c r="J233" s="84"/>
      <c r="K233" s="88"/>
      <c r="N233" s="9">
        <v>0</v>
      </c>
    </row>
    <row r="234" spans="6:14" x14ac:dyDescent="0.25">
      <c r="F234" s="87"/>
      <c r="G234" s="87"/>
      <c r="H234" s="88"/>
      <c r="I234" s="88"/>
      <c r="J234" s="84"/>
      <c r="K234" s="88"/>
      <c r="N234" s="9">
        <v>0</v>
      </c>
    </row>
    <row r="235" spans="6:14" x14ac:dyDescent="0.25">
      <c r="F235" s="87"/>
      <c r="G235" s="87"/>
      <c r="H235" s="88"/>
      <c r="I235" s="88"/>
      <c r="J235" s="84"/>
      <c r="K235" s="88"/>
      <c r="N235" s="9">
        <v>0</v>
      </c>
    </row>
    <row r="236" spans="6:14" x14ac:dyDescent="0.25">
      <c r="F236" s="87"/>
      <c r="G236" s="87"/>
      <c r="H236" s="88"/>
      <c r="I236" s="88"/>
      <c r="J236" s="84"/>
      <c r="K236" s="88"/>
      <c r="N236" s="9">
        <v>0</v>
      </c>
    </row>
    <row r="237" spans="6:14" x14ac:dyDescent="0.25">
      <c r="F237" s="87"/>
      <c r="G237" s="87"/>
      <c r="H237" s="88"/>
      <c r="I237" s="88"/>
      <c r="J237" s="84"/>
      <c r="K237" s="88"/>
      <c r="N237" s="9">
        <v>0</v>
      </c>
    </row>
    <row r="238" spans="6:14" x14ac:dyDescent="0.25">
      <c r="F238" s="87"/>
      <c r="G238" s="87"/>
      <c r="H238" s="88"/>
      <c r="I238" s="88"/>
      <c r="J238" s="84"/>
      <c r="K238" s="88"/>
      <c r="N238" s="9">
        <v>0</v>
      </c>
    </row>
    <row r="239" spans="6:14" x14ac:dyDescent="0.25">
      <c r="F239" s="87"/>
      <c r="G239" s="87"/>
      <c r="H239" s="88"/>
      <c r="I239" s="88"/>
      <c r="J239" s="84"/>
      <c r="K239" s="88"/>
      <c r="N239" s="9">
        <v>0</v>
      </c>
    </row>
    <row r="240" spans="6:14" x14ac:dyDescent="0.25">
      <c r="F240" s="87"/>
      <c r="G240" s="87"/>
      <c r="H240" s="88"/>
      <c r="I240" s="88"/>
      <c r="J240" s="84"/>
      <c r="K240" s="88"/>
      <c r="N240" s="9">
        <v>0</v>
      </c>
    </row>
    <row r="241" spans="6:14" x14ac:dyDescent="0.25">
      <c r="F241" s="87"/>
      <c r="G241" s="87"/>
      <c r="H241" s="88"/>
      <c r="I241" s="88"/>
      <c r="J241" s="84"/>
      <c r="K241" s="88"/>
      <c r="N241" s="9">
        <v>0</v>
      </c>
    </row>
    <row r="242" spans="6:14" x14ac:dyDescent="0.25">
      <c r="F242" s="87"/>
      <c r="G242" s="87"/>
      <c r="H242" s="88"/>
      <c r="I242" s="88"/>
      <c r="J242" s="84"/>
      <c r="K242" s="88"/>
      <c r="N242" s="9">
        <v>0</v>
      </c>
    </row>
    <row r="243" spans="6:14" x14ac:dyDescent="0.25">
      <c r="F243" s="87"/>
      <c r="G243" s="87"/>
      <c r="H243" s="88"/>
      <c r="I243" s="88"/>
      <c r="J243" s="84"/>
      <c r="K243" s="88"/>
      <c r="N243" s="9">
        <v>0</v>
      </c>
    </row>
    <row r="244" spans="6:14" x14ac:dyDescent="0.25">
      <c r="F244" s="87"/>
      <c r="G244" s="87"/>
      <c r="H244" s="88"/>
      <c r="I244" s="88"/>
      <c r="J244" s="84"/>
      <c r="K244" s="88"/>
      <c r="N244" s="9">
        <v>0</v>
      </c>
    </row>
    <row r="245" spans="6:14" x14ac:dyDescent="0.25">
      <c r="F245" s="87"/>
      <c r="G245" s="87"/>
      <c r="H245" s="88"/>
      <c r="I245" s="88"/>
      <c r="J245" s="84"/>
      <c r="K245" s="88"/>
      <c r="N245" s="9">
        <v>0</v>
      </c>
    </row>
    <row r="246" spans="6:14" x14ac:dyDescent="0.25">
      <c r="F246" s="87"/>
      <c r="G246" s="87"/>
      <c r="H246" s="88"/>
      <c r="I246" s="88"/>
      <c r="J246" s="84"/>
      <c r="K246" s="88"/>
      <c r="N246" s="9">
        <v>0</v>
      </c>
    </row>
    <row r="247" spans="6:14" x14ac:dyDescent="0.25">
      <c r="F247" s="87"/>
      <c r="G247" s="87"/>
      <c r="H247" s="88"/>
      <c r="I247" s="88"/>
      <c r="J247" s="84"/>
      <c r="K247" s="88"/>
      <c r="N247" s="9">
        <v>0</v>
      </c>
    </row>
    <row r="248" spans="6:14" x14ac:dyDescent="0.25">
      <c r="F248" s="87"/>
      <c r="G248" s="87"/>
      <c r="H248" s="88"/>
      <c r="I248" s="88"/>
      <c r="J248" s="84"/>
      <c r="K248" s="88"/>
      <c r="N248" s="9">
        <v>0</v>
      </c>
    </row>
    <row r="249" spans="6:14" x14ac:dyDescent="0.25">
      <c r="F249" s="87"/>
      <c r="G249" s="87"/>
      <c r="H249" s="88"/>
      <c r="I249" s="88"/>
      <c r="J249" s="84"/>
      <c r="K249" s="88"/>
      <c r="N249" s="9">
        <v>0</v>
      </c>
    </row>
    <row r="250" spans="6:14" x14ac:dyDescent="0.25">
      <c r="F250" s="87"/>
      <c r="G250" s="87"/>
      <c r="H250" s="88"/>
      <c r="I250" s="88"/>
      <c r="J250" s="84"/>
      <c r="K250" s="88"/>
      <c r="N250" s="9">
        <v>0</v>
      </c>
    </row>
    <row r="251" spans="6:14" x14ac:dyDescent="0.25">
      <c r="F251" s="87"/>
      <c r="G251" s="87"/>
      <c r="H251" s="88"/>
      <c r="I251" s="88"/>
      <c r="J251" s="84"/>
      <c r="K251" s="88"/>
      <c r="N251" s="9">
        <v>0</v>
      </c>
    </row>
    <row r="252" spans="6:14" x14ac:dyDescent="0.25">
      <c r="F252" s="87"/>
      <c r="G252" s="87"/>
      <c r="H252" s="88"/>
      <c r="I252" s="88"/>
      <c r="J252" s="84"/>
      <c r="K252" s="88"/>
      <c r="N252" s="9">
        <v>0</v>
      </c>
    </row>
    <row r="253" spans="6:14" x14ac:dyDescent="0.25">
      <c r="F253" s="87"/>
      <c r="G253" s="87"/>
      <c r="H253" s="88"/>
      <c r="I253" s="88"/>
      <c r="J253" s="84"/>
      <c r="K253" s="88"/>
      <c r="N253" s="9">
        <v>0</v>
      </c>
    </row>
    <row r="254" spans="6:14" x14ac:dyDescent="0.25">
      <c r="F254" s="87"/>
      <c r="G254" s="87"/>
      <c r="H254" s="88"/>
      <c r="I254" s="88"/>
      <c r="J254" s="84"/>
      <c r="K254" s="88"/>
      <c r="N254" s="9">
        <v>0</v>
      </c>
    </row>
    <row r="255" spans="6:14" x14ac:dyDescent="0.25">
      <c r="F255" s="87"/>
      <c r="G255" s="87"/>
      <c r="H255" s="88"/>
      <c r="I255" s="88"/>
      <c r="J255" s="84"/>
      <c r="K255" s="88"/>
      <c r="N255" s="9">
        <v>0</v>
      </c>
    </row>
    <row r="256" spans="6:14" x14ac:dyDescent="0.25">
      <c r="F256" s="87"/>
      <c r="G256" s="87"/>
      <c r="H256" s="88"/>
      <c r="I256" s="88"/>
      <c r="J256" s="84"/>
      <c r="K256" s="88"/>
      <c r="N256" s="9">
        <v>0</v>
      </c>
    </row>
    <row r="257" spans="6:14" x14ac:dyDescent="0.25">
      <c r="F257" s="87"/>
      <c r="G257" s="87"/>
      <c r="H257" s="88"/>
      <c r="I257" s="88"/>
      <c r="J257" s="84"/>
      <c r="K257" s="88"/>
      <c r="N257" s="9">
        <v>0</v>
      </c>
    </row>
    <row r="258" spans="6:14" x14ac:dyDescent="0.25">
      <c r="F258" s="87"/>
      <c r="G258" s="87"/>
      <c r="H258" s="88"/>
      <c r="I258" s="88"/>
      <c r="J258" s="84"/>
      <c r="K258" s="88"/>
      <c r="N258" s="9">
        <v>0</v>
      </c>
    </row>
    <row r="259" spans="6:14" x14ac:dyDescent="0.25">
      <c r="F259" s="87"/>
      <c r="G259" s="87"/>
      <c r="H259" s="88"/>
      <c r="I259" s="88"/>
      <c r="J259" s="84"/>
      <c r="K259" s="88"/>
      <c r="N259" s="9">
        <v>0</v>
      </c>
    </row>
    <row r="260" spans="6:14" x14ac:dyDescent="0.25">
      <c r="F260" s="87"/>
      <c r="G260" s="87"/>
      <c r="H260" s="88"/>
      <c r="I260" s="88"/>
      <c r="J260" s="84"/>
      <c r="K260" s="88"/>
      <c r="N260" s="9">
        <v>0</v>
      </c>
    </row>
    <row r="261" spans="6:14" x14ac:dyDescent="0.25">
      <c r="F261" s="87"/>
      <c r="G261" s="87"/>
      <c r="H261" s="88"/>
      <c r="I261" s="88"/>
      <c r="J261" s="84"/>
      <c r="K261" s="88"/>
      <c r="N261" s="9">
        <v>0</v>
      </c>
    </row>
    <row r="262" spans="6:14" x14ac:dyDescent="0.25">
      <c r="F262" s="87"/>
      <c r="G262" s="87"/>
      <c r="H262" s="88"/>
      <c r="I262" s="88"/>
      <c r="J262" s="84"/>
      <c r="K262" s="88"/>
      <c r="N262" s="9">
        <v>0</v>
      </c>
    </row>
    <row r="263" spans="6:14" x14ac:dyDescent="0.25">
      <c r="F263" s="87"/>
      <c r="G263" s="87"/>
      <c r="H263" s="88"/>
      <c r="I263" s="88"/>
      <c r="J263" s="84"/>
      <c r="K263" s="88"/>
      <c r="N263" s="9">
        <v>0</v>
      </c>
    </row>
    <row r="264" spans="6:14" x14ac:dyDescent="0.25">
      <c r="F264" s="87"/>
      <c r="G264" s="87"/>
      <c r="H264" s="88"/>
      <c r="I264" s="88"/>
      <c r="J264" s="84"/>
      <c r="K264" s="88"/>
      <c r="N264" s="9">
        <v>0</v>
      </c>
    </row>
    <row r="265" spans="6:14" x14ac:dyDescent="0.25">
      <c r="F265" s="87"/>
      <c r="G265" s="87"/>
      <c r="H265" s="88"/>
      <c r="I265" s="88"/>
      <c r="J265" s="84"/>
      <c r="K265" s="88"/>
      <c r="N265" s="9">
        <v>0</v>
      </c>
    </row>
    <row r="266" spans="6:14" x14ac:dyDescent="0.25">
      <c r="F266" s="87"/>
      <c r="G266" s="87"/>
      <c r="H266" s="88"/>
      <c r="I266" s="88"/>
      <c r="J266" s="84"/>
      <c r="K266" s="88"/>
      <c r="N266" s="9">
        <v>0</v>
      </c>
    </row>
    <row r="267" spans="6:14" x14ac:dyDescent="0.25">
      <c r="F267" s="87"/>
      <c r="G267" s="87"/>
      <c r="H267" s="88"/>
      <c r="I267" s="88"/>
      <c r="J267" s="84"/>
      <c r="K267" s="88"/>
      <c r="N267" s="9">
        <v>0</v>
      </c>
    </row>
    <row r="268" spans="6:14" x14ac:dyDescent="0.25">
      <c r="F268" s="87"/>
      <c r="G268" s="87"/>
      <c r="H268" s="88"/>
      <c r="I268" s="88"/>
      <c r="J268" s="84"/>
      <c r="K268" s="88"/>
      <c r="N268" s="9">
        <v>0</v>
      </c>
    </row>
    <row r="269" spans="6:14" x14ac:dyDescent="0.25">
      <c r="F269" s="87"/>
      <c r="G269" s="87"/>
      <c r="H269" s="88"/>
      <c r="I269" s="88"/>
      <c r="J269" s="84"/>
      <c r="K269" s="88"/>
      <c r="N269" s="9">
        <v>0</v>
      </c>
    </row>
    <row r="270" spans="6:14" x14ac:dyDescent="0.25">
      <c r="F270" s="87"/>
      <c r="G270" s="87"/>
      <c r="H270" s="88"/>
      <c r="I270" s="88"/>
      <c r="J270" s="84"/>
      <c r="K270" s="88"/>
      <c r="N270" s="9">
        <v>0</v>
      </c>
    </row>
    <row r="271" spans="6:14" x14ac:dyDescent="0.25">
      <c r="F271" s="87"/>
      <c r="G271" s="87"/>
      <c r="H271" s="88"/>
      <c r="I271" s="88"/>
      <c r="J271" s="84"/>
      <c r="K271" s="88"/>
      <c r="N271" s="9">
        <v>0</v>
      </c>
    </row>
    <row r="272" spans="6:14" x14ac:dyDescent="0.25">
      <c r="F272" s="87"/>
      <c r="G272" s="87"/>
      <c r="H272" s="88"/>
      <c r="I272" s="88"/>
      <c r="J272" s="84"/>
      <c r="K272" s="88"/>
      <c r="N272" s="9">
        <v>0</v>
      </c>
    </row>
    <row r="273" spans="6:14" x14ac:dyDescent="0.25">
      <c r="F273" s="87"/>
      <c r="G273" s="87"/>
      <c r="H273" s="88"/>
      <c r="I273" s="88"/>
      <c r="J273" s="84"/>
      <c r="K273" s="88"/>
      <c r="N273" s="9">
        <v>0</v>
      </c>
    </row>
    <row r="274" spans="6:14" x14ac:dyDescent="0.25">
      <c r="F274" s="87"/>
      <c r="G274" s="87"/>
      <c r="H274" s="88"/>
      <c r="I274" s="88"/>
      <c r="J274" s="84"/>
      <c r="K274" s="88"/>
      <c r="N274" s="9">
        <v>0</v>
      </c>
    </row>
    <row r="275" spans="6:14" x14ac:dyDescent="0.25">
      <c r="F275" s="87"/>
      <c r="G275" s="87"/>
      <c r="H275" s="88"/>
      <c r="I275" s="88"/>
      <c r="J275" s="84"/>
      <c r="K275" s="88"/>
      <c r="N275" s="9">
        <v>0</v>
      </c>
    </row>
    <row r="276" spans="6:14" x14ac:dyDescent="0.25">
      <c r="F276" s="87"/>
      <c r="G276" s="87"/>
      <c r="H276" s="88"/>
      <c r="I276" s="88"/>
      <c r="J276" s="84"/>
      <c r="K276" s="88"/>
      <c r="N276" s="9">
        <v>0</v>
      </c>
    </row>
    <row r="277" spans="6:14" x14ac:dyDescent="0.25">
      <c r="F277" s="87"/>
      <c r="G277" s="87"/>
      <c r="H277" s="88"/>
      <c r="I277" s="88"/>
      <c r="J277" s="84"/>
      <c r="K277" s="88"/>
      <c r="N277" s="9">
        <v>0</v>
      </c>
    </row>
    <row r="278" spans="6:14" x14ac:dyDescent="0.25">
      <c r="F278" s="87"/>
      <c r="G278" s="87"/>
      <c r="H278" s="88"/>
      <c r="I278" s="88"/>
      <c r="J278" s="84"/>
      <c r="K278" s="88"/>
      <c r="N278" s="9">
        <v>0</v>
      </c>
    </row>
    <row r="279" spans="6:14" x14ac:dyDescent="0.25">
      <c r="F279" s="87"/>
      <c r="G279" s="87"/>
      <c r="H279" s="88"/>
      <c r="I279" s="88"/>
      <c r="J279" s="84"/>
      <c r="K279" s="88"/>
      <c r="N279" s="9">
        <v>0</v>
      </c>
    </row>
    <row r="280" spans="6:14" x14ac:dyDescent="0.25">
      <c r="F280" s="87"/>
      <c r="G280" s="87"/>
      <c r="H280" s="88"/>
      <c r="I280" s="88"/>
      <c r="J280" s="84"/>
      <c r="K280" s="88"/>
      <c r="N280" s="9">
        <v>0</v>
      </c>
    </row>
    <row r="281" spans="6:14" x14ac:dyDescent="0.25">
      <c r="F281" s="87"/>
      <c r="G281" s="87"/>
      <c r="H281" s="88"/>
      <c r="I281" s="88"/>
      <c r="J281" s="84"/>
      <c r="K281" s="88"/>
      <c r="N281" s="9">
        <v>0</v>
      </c>
    </row>
    <row r="282" spans="6:14" x14ac:dyDescent="0.25">
      <c r="F282" s="87"/>
      <c r="G282" s="87"/>
      <c r="H282" s="88"/>
      <c r="I282" s="88"/>
      <c r="J282" s="84"/>
      <c r="K282" s="88"/>
      <c r="N282" s="9">
        <v>0</v>
      </c>
    </row>
    <row r="283" spans="6:14" x14ac:dyDescent="0.25">
      <c r="F283" s="87"/>
      <c r="G283" s="87"/>
      <c r="H283" s="88"/>
      <c r="I283" s="88"/>
      <c r="J283" s="84"/>
      <c r="K283" s="88"/>
      <c r="N283" s="9">
        <v>0</v>
      </c>
    </row>
    <row r="284" spans="6:14" x14ac:dyDescent="0.25">
      <c r="F284" s="87"/>
      <c r="G284" s="87"/>
      <c r="H284" s="88"/>
      <c r="I284" s="88"/>
      <c r="J284" s="84"/>
      <c r="K284" s="88"/>
      <c r="N284" s="9">
        <v>0</v>
      </c>
    </row>
    <row r="285" spans="6:14" x14ac:dyDescent="0.25">
      <c r="F285" s="87"/>
      <c r="G285" s="87"/>
      <c r="H285" s="88"/>
      <c r="I285" s="88"/>
      <c r="J285" s="84"/>
      <c r="K285" s="88"/>
      <c r="N285" s="9">
        <v>0</v>
      </c>
    </row>
    <row r="286" spans="6:14" x14ac:dyDescent="0.25">
      <c r="F286" s="87"/>
      <c r="G286" s="87"/>
      <c r="H286" s="88"/>
      <c r="I286" s="88"/>
      <c r="J286" s="84"/>
      <c r="K286" s="88"/>
      <c r="N286" s="9">
        <v>0</v>
      </c>
    </row>
    <row r="287" spans="6:14" x14ac:dyDescent="0.25">
      <c r="F287" s="87"/>
      <c r="G287" s="87"/>
      <c r="H287" s="88"/>
      <c r="I287" s="88"/>
      <c r="J287" s="84"/>
      <c r="K287" s="88"/>
      <c r="N287" s="9">
        <v>0</v>
      </c>
    </row>
    <row r="288" spans="6:14" x14ac:dyDescent="0.25">
      <c r="F288" s="87"/>
      <c r="G288" s="87"/>
      <c r="H288" s="88"/>
      <c r="I288" s="88"/>
      <c r="J288" s="84"/>
      <c r="K288" s="88"/>
      <c r="N288" s="9">
        <v>0</v>
      </c>
    </row>
    <row r="289" spans="6:14" x14ac:dyDescent="0.25">
      <c r="F289" s="87"/>
      <c r="G289" s="87"/>
      <c r="H289" s="88"/>
      <c r="I289" s="88"/>
      <c r="J289" s="84"/>
      <c r="K289" s="88"/>
      <c r="N289" s="9">
        <v>0</v>
      </c>
    </row>
    <row r="290" spans="6:14" x14ac:dyDescent="0.25">
      <c r="F290" s="87"/>
      <c r="G290" s="87"/>
      <c r="H290" s="88"/>
      <c r="I290" s="88"/>
      <c r="J290" s="84"/>
      <c r="K290" s="88"/>
      <c r="N290" s="9">
        <v>0</v>
      </c>
    </row>
    <row r="291" spans="6:14" x14ac:dyDescent="0.25">
      <c r="F291" s="87"/>
      <c r="G291" s="87"/>
      <c r="H291" s="88"/>
      <c r="I291" s="88"/>
      <c r="J291" s="84"/>
      <c r="K291" s="88"/>
      <c r="N291" s="9">
        <v>0</v>
      </c>
    </row>
    <row r="292" spans="6:14" x14ac:dyDescent="0.25">
      <c r="F292" s="87"/>
      <c r="G292" s="87"/>
      <c r="H292" s="88"/>
      <c r="I292" s="88"/>
      <c r="J292" s="84"/>
      <c r="K292" s="88"/>
      <c r="N292" s="9">
        <v>0</v>
      </c>
    </row>
    <row r="293" spans="6:14" x14ac:dyDescent="0.25">
      <c r="F293" s="87"/>
      <c r="G293" s="87"/>
      <c r="H293" s="88"/>
      <c r="I293" s="88"/>
      <c r="J293" s="84"/>
      <c r="K293" s="88"/>
      <c r="N293" s="9">
        <v>0</v>
      </c>
    </row>
    <row r="294" spans="6:14" x14ac:dyDescent="0.25">
      <c r="F294" s="87"/>
      <c r="G294" s="87"/>
      <c r="H294" s="88"/>
      <c r="I294" s="88"/>
      <c r="J294" s="84"/>
      <c r="K294" s="88"/>
      <c r="N294" s="9">
        <v>0</v>
      </c>
    </row>
    <row r="295" spans="6:14" x14ac:dyDescent="0.25">
      <c r="F295" s="87"/>
      <c r="G295" s="87"/>
      <c r="H295" s="88"/>
      <c r="I295" s="88"/>
      <c r="J295" s="84"/>
      <c r="K295" s="88"/>
      <c r="N295" s="9">
        <v>0</v>
      </c>
    </row>
    <row r="296" spans="6:14" x14ac:dyDescent="0.25">
      <c r="F296" s="87"/>
      <c r="G296" s="87"/>
      <c r="H296" s="88"/>
      <c r="I296" s="88"/>
      <c r="J296" s="84"/>
      <c r="K296" s="88"/>
      <c r="N296" s="9">
        <v>0</v>
      </c>
    </row>
    <row r="297" spans="6:14" x14ac:dyDescent="0.25">
      <c r="F297" s="87"/>
      <c r="G297" s="87"/>
      <c r="H297" s="88"/>
      <c r="I297" s="88"/>
      <c r="J297" s="84"/>
      <c r="K297" s="88"/>
      <c r="N297" s="9">
        <v>0</v>
      </c>
    </row>
    <row r="298" spans="6:14" x14ac:dyDescent="0.25">
      <c r="F298" s="87"/>
      <c r="G298" s="87"/>
      <c r="H298" s="88"/>
      <c r="I298" s="88"/>
      <c r="J298" s="84"/>
      <c r="K298" s="88"/>
      <c r="N298" s="9">
        <v>0</v>
      </c>
    </row>
    <row r="299" spans="6:14" x14ac:dyDescent="0.25">
      <c r="F299" s="87"/>
      <c r="G299" s="87"/>
      <c r="H299" s="88"/>
      <c r="I299" s="88"/>
      <c r="J299" s="84"/>
      <c r="K299" s="88"/>
      <c r="N299" s="9">
        <v>0</v>
      </c>
    </row>
    <row r="300" spans="6:14" x14ac:dyDescent="0.25">
      <c r="F300" s="87"/>
      <c r="G300" s="87"/>
      <c r="H300" s="88"/>
      <c r="I300" s="88"/>
      <c r="J300" s="84"/>
      <c r="K300" s="88"/>
      <c r="N300" s="9">
        <v>0</v>
      </c>
    </row>
    <row r="301" spans="6:14" x14ac:dyDescent="0.25">
      <c r="F301" s="87"/>
      <c r="G301" s="87"/>
      <c r="H301" s="88"/>
      <c r="I301" s="88"/>
      <c r="J301" s="84"/>
      <c r="K301" s="88"/>
      <c r="N301" s="9">
        <v>0</v>
      </c>
    </row>
    <row r="302" spans="6:14" x14ac:dyDescent="0.25">
      <c r="F302" s="87"/>
      <c r="G302" s="87"/>
      <c r="H302" s="88"/>
      <c r="I302" s="88"/>
      <c r="J302" s="84"/>
      <c r="K302" s="88"/>
      <c r="N302" s="9">
        <v>0</v>
      </c>
    </row>
    <row r="303" spans="6:14" x14ac:dyDescent="0.25">
      <c r="F303" s="87"/>
      <c r="G303" s="87"/>
      <c r="H303" s="88"/>
      <c r="I303" s="88"/>
      <c r="J303" s="84"/>
      <c r="K303" s="88"/>
      <c r="N303" s="9">
        <v>0</v>
      </c>
    </row>
    <row r="304" spans="6:14" x14ac:dyDescent="0.25">
      <c r="F304" s="87"/>
      <c r="G304" s="87"/>
      <c r="H304" s="88"/>
      <c r="I304" s="88"/>
      <c r="J304" s="84"/>
      <c r="K304" s="88"/>
      <c r="N304" s="9">
        <v>0</v>
      </c>
    </row>
    <row r="305" spans="6:14" x14ac:dyDescent="0.25">
      <c r="F305" s="87"/>
      <c r="G305" s="87"/>
      <c r="H305" s="88"/>
      <c r="I305" s="88"/>
      <c r="J305" s="84"/>
      <c r="K305" s="88"/>
      <c r="N305" s="9">
        <v>0</v>
      </c>
    </row>
    <row r="306" spans="6:14" x14ac:dyDescent="0.25">
      <c r="F306" s="87"/>
      <c r="G306" s="87"/>
      <c r="H306" s="88"/>
      <c r="I306" s="88"/>
      <c r="J306" s="84"/>
      <c r="K306" s="88"/>
      <c r="N306" s="9">
        <v>0</v>
      </c>
    </row>
    <row r="307" spans="6:14" x14ac:dyDescent="0.25">
      <c r="F307" s="87"/>
      <c r="G307" s="87"/>
      <c r="H307" s="88"/>
      <c r="I307" s="88"/>
      <c r="J307" s="84"/>
      <c r="K307" s="88"/>
      <c r="N307" s="9">
        <v>0</v>
      </c>
    </row>
    <row r="308" spans="6:14" x14ac:dyDescent="0.25">
      <c r="F308" s="87"/>
      <c r="G308" s="87"/>
      <c r="H308" s="88"/>
      <c r="I308" s="88"/>
      <c r="J308" s="84"/>
      <c r="K308" s="88"/>
      <c r="N308" s="9">
        <v>0</v>
      </c>
    </row>
    <row r="309" spans="6:14" x14ac:dyDescent="0.25">
      <c r="F309" s="87"/>
      <c r="G309" s="87"/>
      <c r="H309" s="88"/>
      <c r="I309" s="88"/>
      <c r="J309" s="84"/>
      <c r="K309" s="88"/>
      <c r="N309" s="9">
        <v>0</v>
      </c>
    </row>
    <row r="310" spans="6:14" x14ac:dyDescent="0.25">
      <c r="F310" s="87"/>
      <c r="G310" s="87"/>
      <c r="H310" s="88"/>
      <c r="I310" s="88"/>
      <c r="J310" s="84"/>
      <c r="K310" s="88"/>
      <c r="N310" s="9">
        <v>0</v>
      </c>
    </row>
    <row r="311" spans="6:14" x14ac:dyDescent="0.25">
      <c r="F311" s="87"/>
      <c r="G311" s="87"/>
      <c r="H311" s="88"/>
      <c r="I311" s="88"/>
      <c r="J311" s="84"/>
      <c r="K311" s="88"/>
      <c r="N311" s="9">
        <v>0</v>
      </c>
    </row>
    <row r="312" spans="6:14" x14ac:dyDescent="0.25">
      <c r="F312" s="87"/>
      <c r="G312" s="87"/>
      <c r="H312" s="88"/>
      <c r="I312" s="88"/>
      <c r="J312" s="84"/>
      <c r="K312" s="88"/>
      <c r="N312" s="9">
        <v>0</v>
      </c>
    </row>
    <row r="313" spans="6:14" x14ac:dyDescent="0.25">
      <c r="F313" s="87"/>
      <c r="G313" s="87"/>
      <c r="H313" s="88"/>
      <c r="I313" s="88"/>
      <c r="J313" s="84"/>
      <c r="K313" s="88"/>
      <c r="N313" s="9">
        <v>0</v>
      </c>
    </row>
    <row r="314" spans="6:14" x14ac:dyDescent="0.25">
      <c r="F314" s="87"/>
      <c r="G314" s="87"/>
      <c r="H314" s="88"/>
      <c r="I314" s="88"/>
      <c r="J314" s="84"/>
      <c r="K314" s="88"/>
      <c r="N314" s="9">
        <v>0</v>
      </c>
    </row>
    <row r="315" spans="6:14" x14ac:dyDescent="0.25">
      <c r="F315" s="87"/>
      <c r="G315" s="87"/>
      <c r="H315" s="88"/>
      <c r="I315" s="88"/>
      <c r="J315" s="84"/>
      <c r="K315" s="88"/>
      <c r="N315" s="9">
        <v>0</v>
      </c>
    </row>
    <row r="316" spans="6:14" x14ac:dyDescent="0.25">
      <c r="F316" s="87"/>
      <c r="G316" s="87"/>
      <c r="H316" s="88"/>
      <c r="I316" s="88"/>
      <c r="J316" s="84"/>
      <c r="K316" s="88"/>
      <c r="N316" s="9">
        <v>0</v>
      </c>
    </row>
    <row r="317" spans="6:14" x14ac:dyDescent="0.25">
      <c r="F317" s="87"/>
      <c r="G317" s="87"/>
      <c r="H317" s="88"/>
      <c r="I317" s="88"/>
      <c r="J317" s="84"/>
      <c r="K317" s="88"/>
      <c r="N317" s="9">
        <v>0</v>
      </c>
    </row>
    <row r="318" spans="6:14" x14ac:dyDescent="0.25">
      <c r="F318" s="87"/>
      <c r="G318" s="87"/>
      <c r="H318" s="88"/>
      <c r="I318" s="88"/>
      <c r="J318" s="84"/>
      <c r="K318" s="88"/>
      <c r="N318" s="9">
        <v>0</v>
      </c>
    </row>
    <row r="319" spans="6:14" x14ac:dyDescent="0.25">
      <c r="F319" s="87"/>
      <c r="G319" s="87"/>
      <c r="H319" s="88"/>
      <c r="I319" s="88"/>
      <c r="J319" s="84"/>
      <c r="K319" s="88"/>
      <c r="N319" s="9">
        <v>0</v>
      </c>
    </row>
    <row r="320" spans="6:14" x14ac:dyDescent="0.25">
      <c r="F320" s="87"/>
      <c r="G320" s="87"/>
      <c r="H320" s="88"/>
      <c r="I320" s="88"/>
      <c r="J320" s="84"/>
      <c r="K320" s="88"/>
      <c r="N320" s="9">
        <v>0</v>
      </c>
    </row>
    <row r="321" spans="6:14" x14ac:dyDescent="0.25">
      <c r="F321" s="87"/>
      <c r="G321" s="87"/>
      <c r="H321" s="88"/>
      <c r="I321" s="88"/>
      <c r="J321" s="84"/>
      <c r="K321" s="88"/>
      <c r="N321" s="9">
        <v>0</v>
      </c>
    </row>
    <row r="322" spans="6:14" x14ac:dyDescent="0.25">
      <c r="F322" s="87"/>
      <c r="G322" s="87"/>
      <c r="H322" s="88"/>
      <c r="I322" s="88"/>
      <c r="J322" s="84"/>
      <c r="K322" s="88"/>
      <c r="N322" s="9">
        <v>0</v>
      </c>
    </row>
    <row r="323" spans="6:14" x14ac:dyDescent="0.25">
      <c r="F323" s="87"/>
      <c r="G323" s="87"/>
      <c r="H323" s="88"/>
      <c r="I323" s="88"/>
      <c r="J323" s="84"/>
      <c r="K323" s="88"/>
      <c r="N323" s="9">
        <v>0</v>
      </c>
    </row>
    <row r="324" spans="6:14" x14ac:dyDescent="0.25">
      <c r="F324" s="87"/>
      <c r="G324" s="87"/>
      <c r="H324" s="88"/>
      <c r="I324" s="88"/>
      <c r="J324" s="84"/>
      <c r="K324" s="88"/>
      <c r="N324" s="9">
        <v>0</v>
      </c>
    </row>
    <row r="325" spans="6:14" x14ac:dyDescent="0.25">
      <c r="F325" s="87"/>
      <c r="G325" s="87"/>
      <c r="H325" s="88"/>
      <c r="I325" s="88"/>
      <c r="J325" s="84"/>
      <c r="K325" s="88"/>
      <c r="N325" s="9">
        <v>0</v>
      </c>
    </row>
    <row r="326" spans="6:14" x14ac:dyDescent="0.25">
      <c r="F326" s="87"/>
      <c r="G326" s="87"/>
      <c r="H326" s="88"/>
      <c r="I326" s="88"/>
      <c r="J326" s="84"/>
      <c r="K326" s="88"/>
      <c r="N326" s="9">
        <v>0</v>
      </c>
    </row>
    <row r="327" spans="6:14" x14ac:dyDescent="0.25">
      <c r="F327" s="87"/>
      <c r="G327" s="87"/>
      <c r="H327" s="88"/>
      <c r="I327" s="88"/>
      <c r="J327" s="84"/>
      <c r="K327" s="88"/>
      <c r="N327" s="9">
        <v>0</v>
      </c>
    </row>
    <row r="328" spans="6:14" x14ac:dyDescent="0.25">
      <c r="F328" s="87"/>
      <c r="G328" s="87"/>
      <c r="H328" s="88"/>
      <c r="I328" s="88"/>
      <c r="J328" s="84"/>
      <c r="K328" s="88"/>
      <c r="N328" s="9">
        <v>0</v>
      </c>
    </row>
    <row r="329" spans="6:14" x14ac:dyDescent="0.25">
      <c r="F329" s="87"/>
      <c r="G329" s="87"/>
      <c r="H329" s="88"/>
      <c r="I329" s="88"/>
      <c r="J329" s="84"/>
      <c r="K329" s="88"/>
      <c r="N329" s="9">
        <v>0</v>
      </c>
    </row>
    <row r="330" spans="6:14" x14ac:dyDescent="0.25">
      <c r="F330" s="87"/>
      <c r="G330" s="87"/>
      <c r="H330" s="88"/>
      <c r="I330" s="88"/>
      <c r="J330" s="84"/>
      <c r="K330" s="88"/>
      <c r="N330" s="9">
        <v>0</v>
      </c>
    </row>
    <row r="331" spans="6:14" x14ac:dyDescent="0.25">
      <c r="F331" s="87"/>
      <c r="G331" s="87"/>
      <c r="H331" s="88"/>
      <c r="I331" s="88"/>
      <c r="J331" s="84"/>
      <c r="K331" s="88"/>
      <c r="N331" s="9">
        <v>0</v>
      </c>
    </row>
    <row r="332" spans="6:14" x14ac:dyDescent="0.25">
      <c r="F332" s="87"/>
      <c r="G332" s="87"/>
      <c r="H332" s="88"/>
      <c r="I332" s="88"/>
      <c r="J332" s="84"/>
      <c r="K332" s="88"/>
      <c r="N332" s="9">
        <v>0</v>
      </c>
    </row>
    <row r="333" spans="6:14" x14ac:dyDescent="0.25">
      <c r="F333" s="87"/>
      <c r="G333" s="87"/>
      <c r="H333" s="88"/>
      <c r="I333" s="88"/>
      <c r="J333" s="84"/>
      <c r="K333" s="88"/>
      <c r="N333" s="9">
        <v>0</v>
      </c>
    </row>
    <row r="334" spans="6:14" x14ac:dyDescent="0.25">
      <c r="F334" s="87"/>
      <c r="G334" s="87"/>
      <c r="H334" s="88"/>
      <c r="I334" s="88"/>
      <c r="J334" s="84"/>
      <c r="K334" s="88"/>
      <c r="N334" s="9">
        <v>0</v>
      </c>
    </row>
    <row r="335" spans="6:14" x14ac:dyDescent="0.25">
      <c r="F335" s="87"/>
      <c r="G335" s="87"/>
      <c r="H335" s="88"/>
      <c r="I335" s="88"/>
      <c r="J335" s="84"/>
      <c r="K335" s="88"/>
      <c r="N335" s="9">
        <v>0</v>
      </c>
    </row>
    <row r="336" spans="6:14" x14ac:dyDescent="0.25">
      <c r="F336" s="87"/>
      <c r="G336" s="87"/>
      <c r="H336" s="88"/>
      <c r="I336" s="88"/>
      <c r="J336" s="84"/>
      <c r="K336" s="88"/>
      <c r="N336" s="9">
        <v>0</v>
      </c>
    </row>
    <row r="337" spans="6:14" x14ac:dyDescent="0.25">
      <c r="F337" s="87"/>
      <c r="G337" s="87"/>
      <c r="H337" s="88"/>
      <c r="I337" s="88"/>
      <c r="J337" s="84"/>
      <c r="K337" s="88"/>
      <c r="N337" s="9">
        <v>0</v>
      </c>
    </row>
    <row r="338" spans="6:14" x14ac:dyDescent="0.25">
      <c r="F338" s="87"/>
      <c r="G338" s="87"/>
      <c r="H338" s="88"/>
      <c r="I338" s="88"/>
      <c r="J338" s="84"/>
      <c r="K338" s="88"/>
      <c r="N338" s="9">
        <v>0</v>
      </c>
    </row>
    <row r="339" spans="6:14" x14ac:dyDescent="0.25">
      <c r="F339" s="87"/>
      <c r="G339" s="87"/>
      <c r="H339" s="88"/>
      <c r="I339" s="88"/>
      <c r="J339" s="84"/>
      <c r="K339" s="88"/>
      <c r="N339" s="9">
        <v>0</v>
      </c>
    </row>
    <row r="340" spans="6:14" x14ac:dyDescent="0.25">
      <c r="F340" s="87"/>
      <c r="G340" s="87"/>
      <c r="H340" s="88"/>
      <c r="I340" s="88"/>
      <c r="J340" s="84"/>
      <c r="K340" s="88"/>
      <c r="N340" s="9">
        <v>0</v>
      </c>
    </row>
    <row r="341" spans="6:14" x14ac:dyDescent="0.25">
      <c r="F341" s="87"/>
      <c r="G341" s="87"/>
      <c r="H341" s="88"/>
      <c r="I341" s="88"/>
      <c r="J341" s="84"/>
      <c r="K341" s="88"/>
      <c r="N341" s="9">
        <v>0</v>
      </c>
    </row>
    <row r="342" spans="6:14" x14ac:dyDescent="0.25">
      <c r="F342" s="87"/>
      <c r="G342" s="87"/>
      <c r="H342" s="88"/>
      <c r="I342" s="88"/>
      <c r="J342" s="84"/>
      <c r="K342" s="88"/>
      <c r="N342" s="9">
        <v>0</v>
      </c>
    </row>
    <row r="343" spans="6:14" x14ac:dyDescent="0.25">
      <c r="F343" s="87"/>
      <c r="G343" s="87"/>
      <c r="H343" s="88"/>
      <c r="I343" s="88"/>
      <c r="J343" s="84"/>
      <c r="K343" s="88"/>
      <c r="N343" s="9">
        <v>0</v>
      </c>
    </row>
    <row r="344" spans="6:14" x14ac:dyDescent="0.25">
      <c r="F344" s="87"/>
      <c r="G344" s="87"/>
      <c r="H344" s="88"/>
      <c r="I344" s="88"/>
      <c r="J344" s="84"/>
      <c r="K344" s="88"/>
      <c r="N344" s="9">
        <v>0</v>
      </c>
    </row>
    <row r="345" spans="6:14" x14ac:dyDescent="0.25">
      <c r="F345" s="87"/>
      <c r="G345" s="87"/>
      <c r="H345" s="88"/>
      <c r="I345" s="88"/>
      <c r="J345" s="84"/>
      <c r="K345" s="88"/>
      <c r="N345" s="9">
        <v>0</v>
      </c>
    </row>
    <row r="346" spans="6:14" x14ac:dyDescent="0.25">
      <c r="F346" s="87"/>
      <c r="G346" s="87"/>
      <c r="H346" s="88"/>
      <c r="I346" s="88"/>
      <c r="J346" s="84"/>
      <c r="K346" s="88"/>
      <c r="N346" s="9">
        <v>0</v>
      </c>
    </row>
    <row r="347" spans="6:14" x14ac:dyDescent="0.25">
      <c r="F347" s="87"/>
      <c r="G347" s="87"/>
      <c r="H347" s="88"/>
      <c r="I347" s="88"/>
      <c r="J347" s="84"/>
      <c r="K347" s="88"/>
      <c r="N347" s="9">
        <v>0</v>
      </c>
    </row>
    <row r="348" spans="6:14" x14ac:dyDescent="0.25">
      <c r="F348" s="87"/>
      <c r="G348" s="87"/>
      <c r="H348" s="88"/>
      <c r="I348" s="88"/>
      <c r="J348" s="84"/>
      <c r="K348" s="88"/>
      <c r="N348" s="9">
        <v>0</v>
      </c>
    </row>
    <row r="349" spans="6:14" x14ac:dyDescent="0.25">
      <c r="F349" s="87"/>
      <c r="G349" s="87"/>
      <c r="H349" s="88"/>
      <c r="I349" s="88"/>
      <c r="J349" s="84"/>
      <c r="K349" s="88"/>
      <c r="N349" s="9">
        <v>0</v>
      </c>
    </row>
    <row r="350" spans="6:14" x14ac:dyDescent="0.25">
      <c r="F350" s="87"/>
      <c r="G350" s="87"/>
      <c r="H350" s="88"/>
      <c r="I350" s="88"/>
      <c r="J350" s="84"/>
      <c r="K350" s="88"/>
      <c r="N350" s="9">
        <v>0</v>
      </c>
    </row>
    <row r="351" spans="6:14" x14ac:dyDescent="0.25">
      <c r="F351" s="87"/>
      <c r="G351" s="87"/>
      <c r="H351" s="88"/>
      <c r="I351" s="88"/>
      <c r="J351" s="84"/>
      <c r="K351" s="88"/>
      <c r="N351" s="9">
        <v>0</v>
      </c>
    </row>
    <row r="352" spans="6:14" x14ac:dyDescent="0.25">
      <c r="F352" s="87"/>
      <c r="G352" s="87"/>
      <c r="H352" s="88"/>
      <c r="I352" s="88"/>
      <c r="J352" s="84"/>
      <c r="K352" s="88"/>
      <c r="N352" s="9">
        <v>0</v>
      </c>
    </row>
    <row r="353" spans="6:14" x14ac:dyDescent="0.25">
      <c r="F353" s="87"/>
      <c r="G353" s="87"/>
      <c r="H353" s="88"/>
      <c r="I353" s="88"/>
      <c r="J353" s="84"/>
      <c r="K353" s="88"/>
      <c r="N353" s="9">
        <v>0</v>
      </c>
    </row>
    <row r="354" spans="6:14" x14ac:dyDescent="0.25">
      <c r="F354" s="87"/>
      <c r="G354" s="87"/>
      <c r="H354" s="88"/>
      <c r="I354" s="88"/>
      <c r="J354" s="84"/>
      <c r="K354" s="88"/>
      <c r="N354" s="9">
        <v>0</v>
      </c>
    </row>
    <row r="355" spans="6:14" x14ac:dyDescent="0.25">
      <c r="F355" s="87"/>
      <c r="G355" s="87"/>
      <c r="H355" s="88"/>
      <c r="I355" s="88"/>
      <c r="J355" s="84"/>
      <c r="K355" s="88"/>
      <c r="N355" s="9">
        <v>0</v>
      </c>
    </row>
    <row r="356" spans="6:14" x14ac:dyDescent="0.25">
      <c r="F356" s="87"/>
      <c r="G356" s="87"/>
      <c r="H356" s="88"/>
      <c r="I356" s="88"/>
      <c r="J356" s="84"/>
      <c r="K356" s="88"/>
      <c r="N356" s="9">
        <v>0</v>
      </c>
    </row>
    <row r="357" spans="6:14" x14ac:dyDescent="0.25">
      <c r="F357" s="87"/>
      <c r="G357" s="87"/>
      <c r="H357" s="88"/>
      <c r="I357" s="88"/>
      <c r="J357" s="84"/>
      <c r="K357" s="88"/>
      <c r="N357" s="9">
        <v>0</v>
      </c>
    </row>
    <row r="358" spans="6:14" x14ac:dyDescent="0.25">
      <c r="F358" s="87"/>
      <c r="G358" s="87"/>
      <c r="H358" s="88"/>
      <c r="I358" s="88"/>
      <c r="J358" s="84"/>
      <c r="K358" s="88"/>
      <c r="N358" s="9">
        <v>0</v>
      </c>
    </row>
    <row r="359" spans="6:14" x14ac:dyDescent="0.25">
      <c r="F359" s="87"/>
      <c r="G359" s="87"/>
      <c r="H359" s="88"/>
      <c r="I359" s="88"/>
      <c r="J359" s="84"/>
      <c r="K359" s="88"/>
      <c r="N359" s="9">
        <v>0</v>
      </c>
    </row>
    <row r="360" spans="6:14" x14ac:dyDescent="0.25">
      <c r="F360" s="87"/>
      <c r="G360" s="87"/>
      <c r="H360" s="88"/>
      <c r="I360" s="88"/>
      <c r="J360" s="84"/>
      <c r="K360" s="88"/>
      <c r="N360" s="9">
        <v>0</v>
      </c>
    </row>
    <row r="361" spans="6:14" x14ac:dyDescent="0.25">
      <c r="F361" s="87"/>
      <c r="G361" s="87"/>
      <c r="H361" s="88"/>
      <c r="I361" s="88"/>
      <c r="J361" s="84"/>
      <c r="K361" s="88"/>
      <c r="N361" s="9">
        <v>0</v>
      </c>
    </row>
    <row r="362" spans="6:14" x14ac:dyDescent="0.25">
      <c r="F362" s="87"/>
      <c r="G362" s="87"/>
      <c r="H362" s="88"/>
      <c r="I362" s="88"/>
      <c r="J362" s="84"/>
      <c r="K362" s="88"/>
      <c r="N362" s="9">
        <v>0</v>
      </c>
    </row>
    <row r="363" spans="6:14" x14ac:dyDescent="0.25">
      <c r="F363" s="87"/>
      <c r="G363" s="87"/>
      <c r="H363" s="88"/>
      <c r="I363" s="88"/>
      <c r="J363" s="84"/>
      <c r="K363" s="88"/>
      <c r="N363" s="9">
        <v>0</v>
      </c>
    </row>
    <row r="364" spans="6:14" x14ac:dyDescent="0.25">
      <c r="F364" s="87"/>
      <c r="G364" s="87"/>
      <c r="H364" s="88"/>
      <c r="I364" s="88"/>
      <c r="J364" s="84"/>
      <c r="K364" s="88"/>
      <c r="N364" s="9">
        <v>0</v>
      </c>
    </row>
    <row r="365" spans="6:14" x14ac:dyDescent="0.25">
      <c r="F365" s="87"/>
      <c r="G365" s="87"/>
      <c r="H365" s="88"/>
      <c r="I365" s="88"/>
      <c r="J365" s="84"/>
      <c r="K365" s="88"/>
      <c r="N365" s="9">
        <v>0</v>
      </c>
    </row>
    <row r="366" spans="6:14" x14ac:dyDescent="0.25">
      <c r="F366" s="87"/>
      <c r="G366" s="87"/>
      <c r="H366" s="88"/>
      <c r="I366" s="88"/>
      <c r="J366" s="84"/>
      <c r="K366" s="88"/>
      <c r="N366" s="9">
        <v>0</v>
      </c>
    </row>
    <row r="367" spans="6:14" x14ac:dyDescent="0.25">
      <c r="F367" s="87"/>
      <c r="G367" s="87"/>
      <c r="H367" s="88"/>
      <c r="I367" s="88"/>
      <c r="J367" s="84"/>
      <c r="K367" s="88"/>
      <c r="N367" s="9">
        <v>0</v>
      </c>
    </row>
    <row r="368" spans="6:14" x14ac:dyDescent="0.25">
      <c r="F368" s="87"/>
      <c r="G368" s="87"/>
      <c r="H368" s="88"/>
      <c r="I368" s="88"/>
      <c r="J368" s="84"/>
      <c r="K368" s="88"/>
      <c r="N368" s="9">
        <v>0</v>
      </c>
    </row>
    <row r="369" spans="6:14" x14ac:dyDescent="0.25">
      <c r="F369" s="87"/>
      <c r="G369" s="87"/>
      <c r="H369" s="88"/>
      <c r="I369" s="88"/>
      <c r="J369" s="84"/>
      <c r="K369" s="88"/>
      <c r="N369" s="9">
        <v>0</v>
      </c>
    </row>
    <row r="370" spans="6:14" x14ac:dyDescent="0.25">
      <c r="F370" s="87"/>
      <c r="G370" s="87"/>
      <c r="H370" s="88"/>
      <c r="I370" s="88"/>
      <c r="J370" s="84"/>
      <c r="K370" s="88"/>
      <c r="N370" s="9">
        <v>0</v>
      </c>
    </row>
    <row r="371" spans="6:14" x14ac:dyDescent="0.25">
      <c r="F371" s="87"/>
      <c r="G371" s="87"/>
      <c r="H371" s="88"/>
      <c r="I371" s="88"/>
      <c r="J371" s="84"/>
      <c r="K371" s="88"/>
      <c r="N371" s="9">
        <v>0</v>
      </c>
    </row>
    <row r="372" spans="6:14" x14ac:dyDescent="0.25">
      <c r="F372" s="87"/>
      <c r="G372" s="87"/>
      <c r="H372" s="88"/>
      <c r="I372" s="88"/>
      <c r="J372" s="84"/>
      <c r="K372" s="88"/>
      <c r="N372" s="9">
        <v>0</v>
      </c>
    </row>
    <row r="373" spans="6:14" x14ac:dyDescent="0.25">
      <c r="F373" s="87"/>
      <c r="G373" s="87"/>
      <c r="H373" s="88"/>
      <c r="I373" s="88"/>
      <c r="J373" s="84"/>
      <c r="K373" s="88"/>
      <c r="N373" s="9">
        <v>0</v>
      </c>
    </row>
    <row r="374" spans="6:14" x14ac:dyDescent="0.25">
      <c r="F374" s="87"/>
      <c r="G374" s="87"/>
      <c r="H374" s="88"/>
      <c r="I374" s="88"/>
      <c r="J374" s="84"/>
      <c r="K374" s="88"/>
      <c r="N374" s="9">
        <v>0</v>
      </c>
    </row>
    <row r="375" spans="6:14" x14ac:dyDescent="0.25">
      <c r="F375" s="87"/>
      <c r="G375" s="87"/>
      <c r="H375" s="88"/>
      <c r="I375" s="88"/>
      <c r="J375" s="84"/>
      <c r="K375" s="88"/>
      <c r="N375" s="9">
        <v>0</v>
      </c>
    </row>
    <row r="376" spans="6:14" x14ac:dyDescent="0.25">
      <c r="F376" s="87"/>
      <c r="G376" s="87"/>
      <c r="H376" s="88"/>
      <c r="I376" s="88"/>
      <c r="J376" s="84"/>
      <c r="K376" s="88"/>
      <c r="N376" s="9">
        <v>0</v>
      </c>
    </row>
    <row r="377" spans="6:14" x14ac:dyDescent="0.25">
      <c r="F377" s="87"/>
      <c r="G377" s="87"/>
      <c r="H377" s="88"/>
      <c r="I377" s="88"/>
      <c r="J377" s="84"/>
      <c r="K377" s="88"/>
      <c r="N377" s="9">
        <v>0</v>
      </c>
    </row>
    <row r="378" spans="6:14" x14ac:dyDescent="0.25">
      <c r="F378" s="87"/>
      <c r="G378" s="87"/>
      <c r="H378" s="88"/>
      <c r="I378" s="88"/>
      <c r="J378" s="84"/>
      <c r="K378" s="88"/>
      <c r="N378" s="9">
        <v>0</v>
      </c>
    </row>
    <row r="379" spans="6:14" x14ac:dyDescent="0.25">
      <c r="F379" s="87"/>
      <c r="G379" s="87"/>
      <c r="H379" s="88"/>
      <c r="I379" s="88"/>
      <c r="J379" s="84"/>
      <c r="K379" s="88"/>
      <c r="N379" s="9">
        <v>0</v>
      </c>
    </row>
    <row r="380" spans="6:14" x14ac:dyDescent="0.25">
      <c r="F380" s="87"/>
      <c r="G380" s="87"/>
      <c r="H380" s="88"/>
      <c r="I380" s="88"/>
      <c r="J380" s="84"/>
      <c r="K380" s="88"/>
      <c r="N380" s="9">
        <v>0</v>
      </c>
    </row>
    <row r="381" spans="6:14" x14ac:dyDescent="0.25">
      <c r="F381" s="87"/>
      <c r="G381" s="87"/>
      <c r="H381" s="88"/>
      <c r="I381" s="88"/>
      <c r="J381" s="84"/>
      <c r="K381" s="88"/>
      <c r="N381" s="9">
        <v>0</v>
      </c>
    </row>
    <row r="382" spans="6:14" x14ac:dyDescent="0.25">
      <c r="F382" s="87"/>
      <c r="G382" s="87"/>
      <c r="H382" s="88"/>
      <c r="I382" s="88"/>
      <c r="J382" s="84"/>
      <c r="K382" s="88"/>
      <c r="N382" s="9">
        <v>0</v>
      </c>
    </row>
    <row r="383" spans="6:14" x14ac:dyDescent="0.25">
      <c r="F383" s="87"/>
      <c r="G383" s="87"/>
      <c r="H383" s="88"/>
      <c r="I383" s="88"/>
      <c r="J383" s="84"/>
      <c r="K383" s="88"/>
      <c r="N383" s="9">
        <v>0</v>
      </c>
    </row>
    <row r="384" spans="6:14" x14ac:dyDescent="0.25">
      <c r="F384" s="87"/>
      <c r="G384" s="87"/>
      <c r="H384" s="88"/>
      <c r="I384" s="88"/>
      <c r="J384" s="84"/>
      <c r="K384" s="88"/>
      <c r="N384" s="9">
        <v>0</v>
      </c>
    </row>
    <row r="385" spans="6:14" x14ac:dyDescent="0.25">
      <c r="F385" s="87"/>
      <c r="G385" s="87"/>
      <c r="H385" s="88"/>
      <c r="I385" s="88"/>
      <c r="J385" s="84"/>
      <c r="K385" s="88"/>
      <c r="N385" s="9">
        <v>0</v>
      </c>
    </row>
    <row r="386" spans="6:14" x14ac:dyDescent="0.25">
      <c r="F386" s="87"/>
      <c r="G386" s="87"/>
      <c r="H386" s="88"/>
      <c r="I386" s="88"/>
      <c r="J386" s="84"/>
      <c r="K386" s="88"/>
      <c r="N386" s="9">
        <v>0</v>
      </c>
    </row>
    <row r="387" spans="6:14" x14ac:dyDescent="0.25">
      <c r="F387" s="87"/>
      <c r="G387" s="87"/>
      <c r="H387" s="88"/>
      <c r="I387" s="88"/>
      <c r="J387" s="84"/>
      <c r="K387" s="88"/>
      <c r="N387" s="9">
        <v>0</v>
      </c>
    </row>
    <row r="388" spans="6:14" x14ac:dyDescent="0.25">
      <c r="F388" s="87"/>
      <c r="G388" s="87"/>
      <c r="H388" s="88"/>
      <c r="I388" s="88"/>
      <c r="J388" s="84"/>
      <c r="K388" s="88"/>
      <c r="N388" s="9">
        <v>0</v>
      </c>
    </row>
    <row r="389" spans="6:14" x14ac:dyDescent="0.25">
      <c r="F389" s="87"/>
      <c r="G389" s="87"/>
      <c r="H389" s="88"/>
      <c r="I389" s="88"/>
      <c r="J389" s="84"/>
      <c r="K389" s="88"/>
      <c r="N389" s="9">
        <v>0</v>
      </c>
    </row>
    <row r="390" spans="6:14" x14ac:dyDescent="0.25">
      <c r="F390" s="87"/>
      <c r="G390" s="87"/>
      <c r="H390" s="88"/>
      <c r="I390" s="88"/>
      <c r="J390" s="84"/>
      <c r="K390" s="88"/>
      <c r="N390" s="9">
        <v>0</v>
      </c>
    </row>
    <row r="391" spans="6:14" x14ac:dyDescent="0.25">
      <c r="F391" s="87"/>
      <c r="G391" s="87"/>
      <c r="H391" s="88"/>
      <c r="I391" s="88"/>
      <c r="J391" s="84"/>
      <c r="K391" s="88"/>
      <c r="N391" s="9">
        <v>0</v>
      </c>
    </row>
    <row r="392" spans="6:14" x14ac:dyDescent="0.25">
      <c r="F392" s="87"/>
      <c r="G392" s="87"/>
      <c r="H392" s="88"/>
      <c r="I392" s="88"/>
      <c r="J392" s="84"/>
      <c r="K392" s="88"/>
      <c r="N392" s="9">
        <v>0</v>
      </c>
    </row>
    <row r="393" spans="6:14" x14ac:dyDescent="0.25">
      <c r="F393" s="87"/>
      <c r="G393" s="87"/>
      <c r="H393" s="88"/>
      <c r="I393" s="88"/>
      <c r="J393" s="84"/>
      <c r="K393" s="88"/>
      <c r="N393" s="9">
        <v>0</v>
      </c>
    </row>
    <row r="394" spans="6:14" x14ac:dyDescent="0.25">
      <c r="F394" s="87"/>
      <c r="G394" s="87"/>
      <c r="H394" s="88"/>
      <c r="I394" s="88"/>
      <c r="J394" s="84"/>
      <c r="K394" s="88"/>
      <c r="N394" s="9">
        <v>0</v>
      </c>
    </row>
    <row r="395" spans="6:14" x14ac:dyDescent="0.25">
      <c r="F395" s="87"/>
      <c r="G395" s="87"/>
      <c r="H395" s="88"/>
      <c r="I395" s="88"/>
      <c r="J395" s="84"/>
      <c r="K395" s="88"/>
      <c r="N395" s="9">
        <v>0</v>
      </c>
    </row>
    <row r="396" spans="6:14" x14ac:dyDescent="0.25">
      <c r="F396" s="87"/>
      <c r="G396" s="87"/>
      <c r="H396" s="88"/>
      <c r="I396" s="88"/>
      <c r="J396" s="84"/>
      <c r="K396" s="88"/>
      <c r="N396" s="9">
        <v>0</v>
      </c>
    </row>
    <row r="397" spans="6:14" x14ac:dyDescent="0.25">
      <c r="F397" s="87"/>
      <c r="G397" s="87"/>
      <c r="H397" s="88"/>
      <c r="I397" s="88"/>
      <c r="J397" s="84"/>
      <c r="K397" s="88"/>
      <c r="N397" s="9">
        <v>0</v>
      </c>
    </row>
    <row r="398" spans="6:14" x14ac:dyDescent="0.25">
      <c r="F398" s="87"/>
      <c r="G398" s="87"/>
      <c r="H398" s="88"/>
      <c r="I398" s="88"/>
      <c r="J398" s="84"/>
      <c r="K398" s="88"/>
      <c r="N398" s="9">
        <v>0</v>
      </c>
    </row>
    <row r="399" spans="6:14" x14ac:dyDescent="0.25">
      <c r="F399" s="87"/>
      <c r="G399" s="87"/>
      <c r="H399" s="88"/>
      <c r="I399" s="88"/>
      <c r="J399" s="84"/>
      <c r="K399" s="88"/>
      <c r="N399" s="9">
        <v>0</v>
      </c>
    </row>
    <row r="400" spans="6:14" x14ac:dyDescent="0.25">
      <c r="F400" s="87"/>
      <c r="G400" s="87"/>
      <c r="H400" s="88"/>
      <c r="I400" s="88"/>
      <c r="J400" s="84"/>
      <c r="K400" s="88"/>
      <c r="N400" s="9">
        <v>0</v>
      </c>
    </row>
    <row r="401" spans="6:14" x14ac:dyDescent="0.25">
      <c r="F401" s="87"/>
      <c r="G401" s="87"/>
      <c r="H401" s="88"/>
      <c r="I401" s="88"/>
      <c r="J401" s="84"/>
      <c r="K401" s="88"/>
      <c r="N401" s="9">
        <v>0</v>
      </c>
    </row>
    <row r="402" spans="6:14" x14ac:dyDescent="0.25">
      <c r="F402" s="87"/>
      <c r="G402" s="87"/>
      <c r="H402" s="88"/>
      <c r="I402" s="88"/>
      <c r="J402" s="84"/>
      <c r="K402" s="88"/>
      <c r="N402" s="9">
        <v>0</v>
      </c>
    </row>
    <row r="403" spans="6:14" x14ac:dyDescent="0.25">
      <c r="F403" s="87"/>
      <c r="G403" s="87"/>
      <c r="H403" s="88"/>
      <c r="I403" s="88"/>
      <c r="J403" s="84"/>
      <c r="K403" s="88"/>
      <c r="N403" s="9">
        <v>0</v>
      </c>
    </row>
    <row r="404" spans="6:14" x14ac:dyDescent="0.25">
      <c r="F404" s="87"/>
      <c r="G404" s="87"/>
      <c r="H404" s="88"/>
      <c r="I404" s="88"/>
      <c r="J404" s="84"/>
      <c r="K404" s="88"/>
      <c r="N404" s="9">
        <v>0</v>
      </c>
    </row>
    <row r="405" spans="6:14" x14ac:dyDescent="0.25">
      <c r="F405" s="87"/>
      <c r="G405" s="87"/>
      <c r="H405" s="88"/>
      <c r="I405" s="88"/>
      <c r="J405" s="84"/>
      <c r="K405" s="88"/>
      <c r="N405" s="9">
        <v>0</v>
      </c>
    </row>
    <row r="406" spans="6:14" x14ac:dyDescent="0.25">
      <c r="F406" s="87"/>
      <c r="G406" s="87"/>
      <c r="H406" s="88"/>
      <c r="I406" s="88"/>
      <c r="J406" s="84"/>
      <c r="K406" s="88"/>
      <c r="N406" s="9">
        <v>0</v>
      </c>
    </row>
    <row r="407" spans="6:14" x14ac:dyDescent="0.25">
      <c r="F407" s="87"/>
      <c r="G407" s="87"/>
      <c r="H407" s="88"/>
      <c r="I407" s="88"/>
      <c r="J407" s="84"/>
      <c r="K407" s="88"/>
      <c r="N407" s="9">
        <v>0</v>
      </c>
    </row>
    <row r="408" spans="6:14" x14ac:dyDescent="0.25">
      <c r="F408" s="87"/>
      <c r="G408" s="87"/>
      <c r="H408" s="88"/>
      <c r="I408" s="88"/>
      <c r="J408" s="84"/>
      <c r="K408" s="88"/>
      <c r="N408" s="9">
        <v>0</v>
      </c>
    </row>
    <row r="409" spans="6:14" x14ac:dyDescent="0.25">
      <c r="F409" s="87"/>
      <c r="G409" s="87"/>
      <c r="H409" s="88"/>
      <c r="I409" s="88"/>
      <c r="J409" s="84"/>
      <c r="K409" s="88"/>
      <c r="N409" s="9">
        <v>0</v>
      </c>
    </row>
    <row r="410" spans="6:14" x14ac:dyDescent="0.25">
      <c r="F410" s="87"/>
      <c r="G410" s="87"/>
      <c r="H410" s="88"/>
      <c r="I410" s="88"/>
      <c r="J410" s="84"/>
      <c r="K410" s="88"/>
      <c r="N410" s="9">
        <v>0</v>
      </c>
    </row>
    <row r="411" spans="6:14" x14ac:dyDescent="0.25">
      <c r="F411" s="87"/>
      <c r="G411" s="87"/>
      <c r="H411" s="88"/>
      <c r="I411" s="88"/>
      <c r="J411" s="84"/>
      <c r="K411" s="88"/>
      <c r="N411" s="9">
        <v>0</v>
      </c>
    </row>
    <row r="412" spans="6:14" x14ac:dyDescent="0.25">
      <c r="F412" s="87"/>
      <c r="G412" s="87"/>
      <c r="H412" s="88"/>
      <c r="I412" s="88"/>
      <c r="J412" s="84"/>
      <c r="K412" s="88"/>
      <c r="N412" s="9">
        <v>0</v>
      </c>
    </row>
    <row r="413" spans="6:14" x14ac:dyDescent="0.25">
      <c r="F413" s="87"/>
      <c r="G413" s="87"/>
      <c r="H413" s="88"/>
      <c r="I413" s="88"/>
      <c r="J413" s="84"/>
      <c r="K413" s="88"/>
      <c r="N413" s="9">
        <v>0</v>
      </c>
    </row>
    <row r="414" spans="6:14" x14ac:dyDescent="0.25">
      <c r="F414" s="87"/>
      <c r="G414" s="87"/>
      <c r="H414" s="88"/>
      <c r="I414" s="88"/>
      <c r="J414" s="84"/>
      <c r="K414" s="88"/>
      <c r="N414" s="9">
        <v>0</v>
      </c>
    </row>
    <row r="415" spans="6:14" x14ac:dyDescent="0.25">
      <c r="F415" s="87"/>
      <c r="G415" s="87"/>
      <c r="H415" s="88"/>
      <c r="I415" s="88"/>
      <c r="J415" s="84"/>
      <c r="K415" s="88"/>
      <c r="N415" s="9">
        <v>0</v>
      </c>
    </row>
    <row r="416" spans="6:14" x14ac:dyDescent="0.25">
      <c r="F416" s="87"/>
      <c r="G416" s="87"/>
      <c r="H416" s="88"/>
      <c r="I416" s="88"/>
      <c r="J416" s="84"/>
      <c r="K416" s="88"/>
      <c r="N416" s="9">
        <v>0</v>
      </c>
    </row>
    <row r="417" spans="6:14" x14ac:dyDescent="0.25">
      <c r="F417" s="87"/>
      <c r="G417" s="87"/>
      <c r="H417" s="88"/>
      <c r="I417" s="88"/>
      <c r="J417" s="84"/>
      <c r="K417" s="88"/>
      <c r="N417" s="9">
        <v>0</v>
      </c>
    </row>
    <row r="418" spans="6:14" x14ac:dyDescent="0.25">
      <c r="F418" s="87"/>
      <c r="G418" s="87"/>
      <c r="H418" s="88"/>
      <c r="I418" s="88"/>
      <c r="J418" s="84"/>
      <c r="K418" s="88"/>
      <c r="N418" s="9">
        <v>0</v>
      </c>
    </row>
    <row r="419" spans="6:14" x14ac:dyDescent="0.25">
      <c r="F419" s="87"/>
      <c r="G419" s="87"/>
      <c r="H419" s="88"/>
      <c r="I419" s="88"/>
      <c r="J419" s="84"/>
      <c r="K419" s="88"/>
      <c r="N419" s="9">
        <v>0</v>
      </c>
    </row>
    <row r="420" spans="6:14" x14ac:dyDescent="0.25">
      <c r="F420" s="87"/>
      <c r="G420" s="87"/>
      <c r="H420" s="88"/>
      <c r="I420" s="88"/>
      <c r="J420" s="84"/>
      <c r="K420" s="88"/>
      <c r="N420" s="9">
        <v>0</v>
      </c>
    </row>
    <row r="421" spans="6:14" x14ac:dyDescent="0.25">
      <c r="F421" s="87"/>
      <c r="G421" s="87"/>
      <c r="H421" s="88"/>
      <c r="I421" s="88"/>
      <c r="J421" s="84"/>
      <c r="K421" s="88"/>
      <c r="N421" s="9">
        <v>0</v>
      </c>
    </row>
    <row r="422" spans="6:14" x14ac:dyDescent="0.25">
      <c r="F422" s="87"/>
      <c r="G422" s="87"/>
      <c r="H422" s="88"/>
      <c r="I422" s="88"/>
      <c r="J422" s="84"/>
      <c r="K422" s="88"/>
      <c r="N422" s="9">
        <v>0</v>
      </c>
    </row>
    <row r="423" spans="6:14" x14ac:dyDescent="0.25">
      <c r="F423" s="87"/>
      <c r="G423" s="87"/>
      <c r="H423" s="88"/>
      <c r="I423" s="88"/>
      <c r="J423" s="84"/>
      <c r="K423" s="88"/>
      <c r="N423" s="9">
        <v>0</v>
      </c>
    </row>
    <row r="424" spans="6:14" x14ac:dyDescent="0.25">
      <c r="F424" s="87"/>
      <c r="G424" s="87"/>
      <c r="H424" s="88"/>
      <c r="I424" s="88"/>
      <c r="J424" s="84"/>
      <c r="K424" s="88"/>
      <c r="N424" s="9">
        <v>0</v>
      </c>
    </row>
    <row r="425" spans="6:14" x14ac:dyDescent="0.25">
      <c r="F425" s="87"/>
      <c r="G425" s="87"/>
      <c r="H425" s="88"/>
      <c r="I425" s="88"/>
      <c r="J425" s="84"/>
      <c r="K425" s="88"/>
      <c r="N425" s="9">
        <v>0</v>
      </c>
    </row>
    <row r="426" spans="6:14" x14ac:dyDescent="0.25">
      <c r="F426" s="87"/>
      <c r="G426" s="87"/>
      <c r="H426" s="88"/>
      <c r="I426" s="88"/>
      <c r="J426" s="84"/>
      <c r="K426" s="88"/>
      <c r="N426" s="9">
        <v>0</v>
      </c>
    </row>
    <row r="427" spans="6:14" x14ac:dyDescent="0.25">
      <c r="F427" s="87"/>
      <c r="G427" s="87"/>
      <c r="H427" s="88"/>
      <c r="I427" s="88"/>
      <c r="J427" s="84"/>
      <c r="K427" s="88"/>
      <c r="N427" s="9">
        <v>0</v>
      </c>
    </row>
    <row r="428" spans="6:14" x14ac:dyDescent="0.25">
      <c r="F428" s="87"/>
      <c r="G428" s="87"/>
      <c r="H428" s="88"/>
      <c r="I428" s="88"/>
      <c r="J428" s="84"/>
      <c r="K428" s="88"/>
      <c r="N428" s="9">
        <v>0</v>
      </c>
    </row>
    <row r="429" spans="6:14" x14ac:dyDescent="0.25">
      <c r="F429" s="87"/>
      <c r="G429" s="87"/>
      <c r="H429" s="88"/>
      <c r="I429" s="88"/>
      <c r="J429" s="84"/>
      <c r="K429" s="88"/>
      <c r="N429" s="9">
        <v>0</v>
      </c>
    </row>
    <row r="430" spans="6:14" x14ac:dyDescent="0.25">
      <c r="F430" s="87"/>
      <c r="G430" s="87"/>
      <c r="H430" s="88"/>
      <c r="I430" s="88"/>
      <c r="J430" s="84"/>
      <c r="K430" s="88"/>
      <c r="N430" s="9">
        <v>0</v>
      </c>
    </row>
    <row r="431" spans="6:14" x14ac:dyDescent="0.25">
      <c r="F431" s="87"/>
      <c r="G431" s="87"/>
      <c r="H431" s="88"/>
      <c r="I431" s="88"/>
      <c r="J431" s="84"/>
      <c r="K431" s="88"/>
      <c r="N431" s="9">
        <v>0</v>
      </c>
    </row>
    <row r="432" spans="6:14" x14ac:dyDescent="0.25">
      <c r="F432" s="87"/>
      <c r="G432" s="87"/>
      <c r="H432" s="88"/>
      <c r="I432" s="88"/>
      <c r="J432" s="84"/>
      <c r="K432" s="88"/>
      <c r="N432" s="9">
        <v>0</v>
      </c>
    </row>
    <row r="433" spans="6:14" x14ac:dyDescent="0.25">
      <c r="F433" s="87"/>
      <c r="G433" s="87"/>
      <c r="H433" s="88"/>
      <c r="I433" s="88"/>
      <c r="J433" s="84"/>
      <c r="K433" s="88"/>
      <c r="N433" s="9">
        <v>0</v>
      </c>
    </row>
    <row r="434" spans="6:14" x14ac:dyDescent="0.25">
      <c r="F434" s="87"/>
      <c r="G434" s="87"/>
      <c r="H434" s="88"/>
      <c r="I434" s="88"/>
      <c r="J434" s="84"/>
      <c r="K434" s="88"/>
      <c r="N434" s="9">
        <v>0</v>
      </c>
    </row>
    <row r="435" spans="6:14" x14ac:dyDescent="0.25">
      <c r="F435" s="87"/>
      <c r="G435" s="87"/>
      <c r="H435" s="88"/>
      <c r="I435" s="88"/>
      <c r="J435" s="84"/>
      <c r="K435" s="88"/>
      <c r="N435" s="9">
        <v>0</v>
      </c>
    </row>
    <row r="436" spans="6:14" x14ac:dyDescent="0.25">
      <c r="F436" s="87"/>
      <c r="G436" s="87"/>
      <c r="H436" s="88"/>
      <c r="I436" s="88"/>
      <c r="J436" s="84"/>
      <c r="K436" s="88"/>
      <c r="N436" s="9">
        <v>0</v>
      </c>
    </row>
    <row r="437" spans="6:14" x14ac:dyDescent="0.25">
      <c r="F437" s="87"/>
      <c r="G437" s="87"/>
      <c r="H437" s="88"/>
      <c r="I437" s="88"/>
      <c r="J437" s="84"/>
      <c r="K437" s="88"/>
      <c r="N437" s="9">
        <v>0</v>
      </c>
    </row>
    <row r="438" spans="6:14" x14ac:dyDescent="0.25">
      <c r="F438" s="87"/>
      <c r="G438" s="87"/>
      <c r="H438" s="88"/>
      <c r="I438" s="88"/>
      <c r="J438" s="84"/>
      <c r="K438" s="88"/>
      <c r="N438" s="9">
        <v>0</v>
      </c>
    </row>
    <row r="439" spans="6:14" x14ac:dyDescent="0.25">
      <c r="F439" s="87"/>
      <c r="G439" s="87"/>
      <c r="H439" s="88"/>
      <c r="I439" s="88"/>
      <c r="J439" s="84"/>
      <c r="K439" s="88"/>
      <c r="N439" s="9">
        <v>0</v>
      </c>
    </row>
    <row r="440" spans="6:14" x14ac:dyDescent="0.25">
      <c r="F440" s="87"/>
      <c r="G440" s="87"/>
      <c r="H440" s="88"/>
      <c r="I440" s="88"/>
      <c r="J440" s="84"/>
      <c r="K440" s="88"/>
      <c r="N440" s="9">
        <v>0</v>
      </c>
    </row>
    <row r="441" spans="6:14" x14ac:dyDescent="0.25">
      <c r="F441" s="87"/>
      <c r="G441" s="87"/>
      <c r="H441" s="88"/>
      <c r="I441" s="88"/>
      <c r="J441" s="84"/>
      <c r="K441" s="88"/>
      <c r="N441" s="9">
        <v>0</v>
      </c>
    </row>
    <row r="442" spans="6:14" x14ac:dyDescent="0.25">
      <c r="F442" s="87"/>
      <c r="G442" s="87"/>
      <c r="H442" s="88"/>
      <c r="I442" s="88"/>
      <c r="J442" s="84"/>
      <c r="K442" s="88"/>
      <c r="N442" s="9">
        <v>0</v>
      </c>
    </row>
    <row r="443" spans="6:14" x14ac:dyDescent="0.25">
      <c r="F443" s="87"/>
      <c r="G443" s="87"/>
      <c r="H443" s="88"/>
      <c r="I443" s="88"/>
      <c r="J443" s="84"/>
      <c r="K443" s="88"/>
      <c r="N443" s="9">
        <v>0</v>
      </c>
    </row>
    <row r="444" spans="6:14" x14ac:dyDescent="0.25">
      <c r="F444" s="87"/>
      <c r="G444" s="87"/>
      <c r="H444" s="88"/>
      <c r="I444" s="88"/>
      <c r="J444" s="84"/>
      <c r="K444" s="88"/>
      <c r="N444" s="9">
        <v>0</v>
      </c>
    </row>
    <row r="445" spans="6:14" x14ac:dyDescent="0.25">
      <c r="F445" s="87"/>
      <c r="G445" s="87"/>
      <c r="H445" s="88"/>
      <c r="I445" s="88"/>
      <c r="J445" s="84"/>
      <c r="K445" s="88"/>
      <c r="N445" s="9">
        <v>0</v>
      </c>
    </row>
    <row r="446" spans="6:14" x14ac:dyDescent="0.25">
      <c r="F446" s="87"/>
      <c r="G446" s="87"/>
      <c r="H446" s="88"/>
      <c r="I446" s="88"/>
      <c r="J446" s="84"/>
      <c r="K446" s="88"/>
      <c r="N446" s="9">
        <v>0</v>
      </c>
    </row>
    <row r="447" spans="6:14" x14ac:dyDescent="0.25">
      <c r="F447" s="87"/>
      <c r="G447" s="87"/>
      <c r="H447" s="88"/>
      <c r="I447" s="88"/>
      <c r="J447" s="84"/>
      <c r="K447" s="88"/>
      <c r="N447" s="9">
        <v>0</v>
      </c>
    </row>
    <row r="448" spans="6:14" x14ac:dyDescent="0.25">
      <c r="F448" s="87"/>
      <c r="G448" s="87"/>
      <c r="H448" s="88"/>
      <c r="I448" s="88"/>
      <c r="J448" s="84"/>
      <c r="K448" s="88"/>
      <c r="N448" s="9">
        <v>0</v>
      </c>
    </row>
    <row r="449" spans="6:14" x14ac:dyDescent="0.25">
      <c r="F449" s="87"/>
      <c r="G449" s="87"/>
      <c r="H449" s="88"/>
      <c r="I449" s="88"/>
      <c r="J449" s="84"/>
      <c r="K449" s="88"/>
      <c r="N449" s="9">
        <v>0</v>
      </c>
    </row>
    <row r="450" spans="6:14" x14ac:dyDescent="0.25">
      <c r="F450" s="87"/>
      <c r="G450" s="87"/>
      <c r="H450" s="88"/>
      <c r="I450" s="88"/>
      <c r="J450" s="84"/>
      <c r="K450" s="88"/>
      <c r="N450" s="9">
        <v>0</v>
      </c>
    </row>
    <row r="451" spans="6:14" x14ac:dyDescent="0.25">
      <c r="F451" s="87"/>
      <c r="G451" s="87"/>
      <c r="H451" s="88"/>
      <c r="I451" s="88"/>
      <c r="J451" s="84"/>
      <c r="K451" s="88"/>
      <c r="N451" s="9">
        <v>0</v>
      </c>
    </row>
    <row r="452" spans="6:14" x14ac:dyDescent="0.25">
      <c r="F452" s="87"/>
      <c r="G452" s="87"/>
      <c r="H452" s="88"/>
      <c r="I452" s="88"/>
      <c r="J452" s="84"/>
      <c r="K452" s="88"/>
      <c r="N452" s="9">
        <v>0</v>
      </c>
    </row>
    <row r="453" spans="6:14" x14ac:dyDescent="0.25">
      <c r="F453" s="87"/>
      <c r="G453" s="87"/>
      <c r="H453" s="88"/>
      <c r="I453" s="88"/>
      <c r="J453" s="84"/>
      <c r="K453" s="88"/>
      <c r="N453" s="9">
        <v>0</v>
      </c>
    </row>
    <row r="454" spans="6:14" x14ac:dyDescent="0.25">
      <c r="F454" s="87"/>
      <c r="G454" s="87"/>
      <c r="H454" s="88"/>
      <c r="I454" s="88"/>
      <c r="J454" s="84"/>
      <c r="K454" s="88"/>
      <c r="N454" s="9">
        <v>0</v>
      </c>
    </row>
    <row r="455" spans="6:14" x14ac:dyDescent="0.25">
      <c r="F455" s="87"/>
      <c r="G455" s="87"/>
      <c r="H455" s="88"/>
      <c r="I455" s="88"/>
      <c r="J455" s="84"/>
      <c r="K455" s="88"/>
      <c r="N455" s="9">
        <v>0</v>
      </c>
    </row>
    <row r="456" spans="6:14" x14ac:dyDescent="0.25">
      <c r="F456" s="87"/>
      <c r="G456" s="87"/>
      <c r="H456" s="88"/>
      <c r="I456" s="88"/>
      <c r="J456" s="84"/>
      <c r="K456" s="88"/>
      <c r="N456" s="9">
        <v>0</v>
      </c>
    </row>
    <row r="457" spans="6:14" x14ac:dyDescent="0.25">
      <c r="F457" s="87"/>
      <c r="G457" s="87"/>
      <c r="H457" s="88"/>
      <c r="I457" s="88"/>
      <c r="J457" s="84"/>
      <c r="K457" s="88"/>
      <c r="N457" s="9">
        <v>0</v>
      </c>
    </row>
    <row r="458" spans="6:14" x14ac:dyDescent="0.25">
      <c r="F458" s="87"/>
      <c r="G458" s="87"/>
      <c r="H458" s="88"/>
      <c r="I458" s="88"/>
      <c r="J458" s="84"/>
      <c r="K458" s="88"/>
      <c r="N458" s="9">
        <v>0</v>
      </c>
    </row>
    <row r="459" spans="6:14" x14ac:dyDescent="0.25">
      <c r="F459" s="87"/>
      <c r="G459" s="87"/>
      <c r="H459" s="88"/>
      <c r="I459" s="88"/>
      <c r="J459" s="84"/>
      <c r="K459" s="88"/>
      <c r="N459" s="9">
        <v>0</v>
      </c>
    </row>
    <row r="460" spans="6:14" x14ac:dyDescent="0.25">
      <c r="F460" s="87"/>
      <c r="G460" s="87"/>
      <c r="H460" s="88"/>
      <c r="I460" s="88"/>
      <c r="J460" s="84"/>
      <c r="K460" s="88"/>
      <c r="N460" s="9">
        <v>0</v>
      </c>
    </row>
    <row r="461" spans="6:14" x14ac:dyDescent="0.25">
      <c r="F461" s="87"/>
      <c r="G461" s="87"/>
      <c r="H461" s="88"/>
      <c r="I461" s="88"/>
      <c r="J461" s="84"/>
      <c r="K461" s="88"/>
      <c r="N461" s="9">
        <v>0</v>
      </c>
    </row>
    <row r="462" spans="6:14" x14ac:dyDescent="0.25">
      <c r="F462" s="87"/>
      <c r="G462" s="87"/>
      <c r="H462" s="88"/>
      <c r="I462" s="88"/>
      <c r="J462" s="84"/>
      <c r="K462" s="88"/>
      <c r="N462" s="9">
        <v>0</v>
      </c>
    </row>
    <row r="463" spans="6:14" x14ac:dyDescent="0.25">
      <c r="F463" s="87"/>
      <c r="G463" s="87"/>
      <c r="H463" s="88"/>
      <c r="I463" s="88"/>
      <c r="J463" s="84"/>
      <c r="K463" s="88"/>
      <c r="N463" s="9">
        <v>0</v>
      </c>
    </row>
    <row r="464" spans="6:14" x14ac:dyDescent="0.25">
      <c r="F464" s="87"/>
      <c r="G464" s="87"/>
      <c r="H464" s="88"/>
      <c r="I464" s="88"/>
      <c r="J464" s="84"/>
      <c r="K464" s="88"/>
      <c r="N464" s="9">
        <v>0</v>
      </c>
    </row>
    <row r="465" spans="6:14" x14ac:dyDescent="0.25">
      <c r="F465" s="87"/>
      <c r="G465" s="87"/>
      <c r="H465" s="88"/>
      <c r="I465" s="88"/>
      <c r="J465" s="84"/>
      <c r="K465" s="88"/>
      <c r="N465" s="9">
        <v>0</v>
      </c>
    </row>
    <row r="466" spans="6:14" x14ac:dyDescent="0.25">
      <c r="F466" s="87"/>
      <c r="G466" s="87"/>
      <c r="H466" s="88"/>
      <c r="I466" s="88"/>
      <c r="J466" s="84"/>
      <c r="K466" s="88"/>
      <c r="N466" s="9">
        <v>0</v>
      </c>
    </row>
    <row r="467" spans="6:14" x14ac:dyDescent="0.25">
      <c r="F467" s="87"/>
      <c r="G467" s="87"/>
      <c r="H467" s="88"/>
      <c r="I467" s="88"/>
      <c r="J467" s="84"/>
      <c r="K467" s="88"/>
      <c r="N467" s="9">
        <v>0</v>
      </c>
    </row>
    <row r="468" spans="6:14" x14ac:dyDescent="0.25">
      <c r="F468" s="87"/>
      <c r="G468" s="87"/>
      <c r="H468" s="88"/>
      <c r="I468" s="88"/>
      <c r="J468" s="84"/>
      <c r="K468" s="88"/>
      <c r="N468" s="9">
        <v>0</v>
      </c>
    </row>
    <row r="469" spans="6:14" x14ac:dyDescent="0.25">
      <c r="F469" s="87"/>
      <c r="G469" s="87"/>
      <c r="H469" s="88"/>
      <c r="I469" s="88"/>
      <c r="J469" s="84"/>
      <c r="K469" s="88"/>
      <c r="N469" s="9">
        <v>0</v>
      </c>
    </row>
    <row r="470" spans="6:14" x14ac:dyDescent="0.25">
      <c r="F470" s="87"/>
      <c r="G470" s="87"/>
      <c r="H470" s="88"/>
      <c r="I470" s="88"/>
      <c r="J470" s="84"/>
      <c r="K470" s="88"/>
      <c r="N470" s="9">
        <v>0</v>
      </c>
    </row>
    <row r="471" spans="6:14" x14ac:dyDescent="0.25">
      <c r="F471" s="87"/>
      <c r="G471" s="87"/>
      <c r="H471" s="88"/>
      <c r="I471" s="88"/>
      <c r="J471" s="84"/>
      <c r="K471" s="88"/>
      <c r="N471" s="9">
        <v>0</v>
      </c>
    </row>
    <row r="472" spans="6:14" x14ac:dyDescent="0.25">
      <c r="F472" s="87"/>
      <c r="G472" s="87"/>
      <c r="H472" s="88"/>
      <c r="I472" s="88"/>
      <c r="J472" s="84"/>
      <c r="K472" s="88"/>
      <c r="N472" s="9">
        <v>0</v>
      </c>
    </row>
    <row r="473" spans="6:14" x14ac:dyDescent="0.25">
      <c r="F473" s="87"/>
      <c r="G473" s="87"/>
      <c r="H473" s="88"/>
      <c r="I473" s="88"/>
      <c r="J473" s="84"/>
      <c r="K473" s="88"/>
      <c r="N473" s="9">
        <v>0</v>
      </c>
    </row>
    <row r="474" spans="6:14" x14ac:dyDescent="0.25">
      <c r="F474" s="87"/>
      <c r="G474" s="87"/>
      <c r="H474" s="88"/>
      <c r="I474" s="88"/>
      <c r="J474" s="84"/>
      <c r="K474" s="88"/>
      <c r="N474" s="9">
        <v>0</v>
      </c>
    </row>
    <row r="475" spans="6:14" x14ac:dyDescent="0.25">
      <c r="F475" s="87"/>
      <c r="G475" s="87"/>
      <c r="H475" s="88"/>
      <c r="I475" s="88"/>
      <c r="J475" s="84"/>
      <c r="K475" s="88"/>
      <c r="N475" s="9">
        <v>0</v>
      </c>
    </row>
    <row r="476" spans="6:14" x14ac:dyDescent="0.25">
      <c r="F476" s="87"/>
      <c r="G476" s="87"/>
      <c r="H476" s="88"/>
      <c r="I476" s="88"/>
      <c r="J476" s="84"/>
      <c r="K476" s="88"/>
      <c r="N476" s="9">
        <v>0</v>
      </c>
    </row>
    <row r="477" spans="6:14" x14ac:dyDescent="0.25">
      <c r="F477" s="87"/>
      <c r="G477" s="87"/>
      <c r="H477" s="88"/>
      <c r="I477" s="88"/>
      <c r="J477" s="84"/>
      <c r="K477" s="88"/>
      <c r="N477" s="9">
        <v>0</v>
      </c>
    </row>
    <row r="478" spans="6:14" x14ac:dyDescent="0.25">
      <c r="F478" s="87"/>
      <c r="G478" s="87"/>
      <c r="H478" s="88"/>
      <c r="I478" s="88"/>
      <c r="J478" s="84"/>
      <c r="K478" s="88"/>
      <c r="N478" s="9">
        <v>0</v>
      </c>
    </row>
    <row r="479" spans="6:14" x14ac:dyDescent="0.25">
      <c r="F479" s="87"/>
      <c r="G479" s="87"/>
      <c r="H479" s="88"/>
      <c r="I479" s="88"/>
      <c r="J479" s="84"/>
      <c r="K479" s="88"/>
      <c r="N479" s="9">
        <v>0</v>
      </c>
    </row>
    <row r="480" spans="6:14" x14ac:dyDescent="0.25">
      <c r="F480" s="87"/>
      <c r="G480" s="87"/>
      <c r="H480" s="88"/>
      <c r="I480" s="88"/>
      <c r="J480" s="84"/>
      <c r="K480" s="88"/>
      <c r="N480" s="9">
        <v>0</v>
      </c>
    </row>
    <row r="481" spans="6:14" x14ac:dyDescent="0.25">
      <c r="F481" s="87"/>
      <c r="G481" s="87"/>
      <c r="H481" s="88"/>
      <c r="I481" s="88"/>
      <c r="J481" s="84"/>
      <c r="K481" s="88"/>
      <c r="N481" s="9">
        <v>0</v>
      </c>
    </row>
    <row r="482" spans="6:14" x14ac:dyDescent="0.25">
      <c r="F482" s="87"/>
      <c r="G482" s="87"/>
      <c r="H482" s="88"/>
      <c r="I482" s="88"/>
      <c r="J482" s="84"/>
      <c r="K482" s="88"/>
      <c r="N482" s="9">
        <v>0</v>
      </c>
    </row>
    <row r="483" spans="6:14" x14ac:dyDescent="0.25">
      <c r="F483" s="87"/>
      <c r="G483" s="87"/>
      <c r="H483" s="88"/>
      <c r="I483" s="88"/>
      <c r="J483" s="84"/>
      <c r="K483" s="88"/>
      <c r="N483" s="9">
        <v>0</v>
      </c>
    </row>
    <row r="484" spans="6:14" x14ac:dyDescent="0.25">
      <c r="F484" s="87"/>
      <c r="G484" s="87"/>
      <c r="H484" s="88"/>
      <c r="I484" s="88"/>
      <c r="J484" s="84"/>
      <c r="K484" s="88"/>
      <c r="N484" s="9">
        <v>0</v>
      </c>
    </row>
    <row r="485" spans="6:14" x14ac:dyDescent="0.25">
      <c r="F485" s="87"/>
      <c r="G485" s="87"/>
      <c r="H485" s="88"/>
      <c r="I485" s="88"/>
      <c r="J485" s="84"/>
      <c r="K485" s="88"/>
      <c r="N485" s="9">
        <v>0</v>
      </c>
    </row>
    <row r="486" spans="6:14" x14ac:dyDescent="0.25">
      <c r="F486" s="87"/>
      <c r="G486" s="87"/>
      <c r="H486" s="88"/>
      <c r="I486" s="88"/>
      <c r="J486" s="84"/>
      <c r="K486" s="88"/>
      <c r="N486" s="9">
        <v>0</v>
      </c>
    </row>
    <row r="487" spans="6:14" x14ac:dyDescent="0.25">
      <c r="F487" s="87"/>
      <c r="G487" s="87"/>
      <c r="H487" s="88"/>
      <c r="I487" s="88"/>
      <c r="J487" s="84"/>
      <c r="K487" s="88"/>
      <c r="N487" s="9">
        <v>0</v>
      </c>
    </row>
    <row r="488" spans="6:14" x14ac:dyDescent="0.25">
      <c r="F488" s="87"/>
      <c r="G488" s="87"/>
      <c r="H488" s="88"/>
      <c r="I488" s="88"/>
      <c r="J488" s="84"/>
      <c r="K488" s="88"/>
      <c r="N488" s="9">
        <v>0</v>
      </c>
    </row>
    <row r="489" spans="6:14" x14ac:dyDescent="0.25">
      <c r="F489" s="87"/>
      <c r="G489" s="87"/>
      <c r="H489" s="88"/>
      <c r="I489" s="88"/>
      <c r="J489" s="84"/>
      <c r="K489" s="88"/>
      <c r="N489" s="9">
        <v>0</v>
      </c>
    </row>
    <row r="490" spans="6:14" x14ac:dyDescent="0.25">
      <c r="F490" s="87"/>
      <c r="G490" s="87"/>
      <c r="H490" s="88"/>
      <c r="I490" s="88"/>
      <c r="J490" s="84"/>
      <c r="K490" s="88"/>
      <c r="N490" s="9">
        <v>0</v>
      </c>
    </row>
    <row r="491" spans="6:14" x14ac:dyDescent="0.25">
      <c r="F491" s="87"/>
      <c r="G491" s="87"/>
      <c r="H491" s="88"/>
      <c r="I491" s="88"/>
      <c r="J491" s="84"/>
      <c r="K491" s="88"/>
      <c r="N491" s="9">
        <v>0</v>
      </c>
    </row>
    <row r="492" spans="6:14" x14ac:dyDescent="0.25">
      <c r="F492" s="87"/>
      <c r="G492" s="87"/>
      <c r="H492" s="88"/>
      <c r="I492" s="88"/>
      <c r="J492" s="84"/>
      <c r="K492" s="88"/>
      <c r="N492" s="9">
        <v>0</v>
      </c>
    </row>
    <row r="493" spans="6:14" x14ac:dyDescent="0.25">
      <c r="F493" s="87"/>
      <c r="G493" s="87"/>
      <c r="H493" s="88"/>
      <c r="I493" s="88"/>
      <c r="J493" s="84"/>
      <c r="K493" s="88"/>
      <c r="N493" s="9">
        <v>0</v>
      </c>
    </row>
    <row r="494" spans="6:14" x14ac:dyDescent="0.25">
      <c r="F494" s="87"/>
      <c r="G494" s="87"/>
      <c r="H494" s="88"/>
      <c r="I494" s="88"/>
      <c r="J494" s="84"/>
      <c r="K494" s="88"/>
      <c r="N494" s="9">
        <v>0</v>
      </c>
    </row>
    <row r="495" spans="6:14" x14ac:dyDescent="0.25">
      <c r="F495" s="87"/>
      <c r="G495" s="87"/>
      <c r="H495" s="88"/>
      <c r="I495" s="88"/>
      <c r="J495" s="84"/>
      <c r="K495" s="88"/>
      <c r="N495" s="9">
        <v>0</v>
      </c>
    </row>
    <row r="496" spans="6:14" x14ac:dyDescent="0.25">
      <c r="F496" s="87"/>
      <c r="G496" s="87"/>
      <c r="H496" s="88"/>
      <c r="I496" s="88"/>
      <c r="J496" s="84"/>
      <c r="K496" s="88"/>
      <c r="N496" s="9">
        <v>0</v>
      </c>
    </row>
    <row r="497" spans="6:14" x14ac:dyDescent="0.25">
      <c r="F497" s="87"/>
      <c r="G497" s="87"/>
      <c r="H497" s="88"/>
      <c r="I497" s="88"/>
      <c r="J497" s="84"/>
      <c r="K497" s="88"/>
      <c r="N497" s="9">
        <v>0</v>
      </c>
    </row>
    <row r="498" spans="6:14" x14ac:dyDescent="0.25">
      <c r="F498" s="87"/>
      <c r="G498" s="87"/>
      <c r="H498" s="88"/>
      <c r="I498" s="88"/>
      <c r="J498" s="84"/>
      <c r="K498" s="88"/>
      <c r="N498" s="9">
        <v>0</v>
      </c>
    </row>
    <row r="499" spans="6:14" x14ac:dyDescent="0.25">
      <c r="F499" s="87"/>
      <c r="G499" s="87"/>
      <c r="H499" s="88"/>
      <c r="I499" s="88"/>
      <c r="J499" s="84"/>
      <c r="K499" s="88"/>
      <c r="N499" s="9">
        <v>0</v>
      </c>
    </row>
    <row r="500" spans="6:14" x14ac:dyDescent="0.25">
      <c r="F500" s="87"/>
      <c r="G500" s="87"/>
      <c r="H500" s="88"/>
      <c r="I500" s="88"/>
      <c r="J500" s="84"/>
      <c r="K500" s="88"/>
      <c r="N500" s="9">
        <v>0</v>
      </c>
    </row>
    <row r="501" spans="6:14" x14ac:dyDescent="0.25">
      <c r="F501" s="87"/>
      <c r="G501" s="87"/>
      <c r="H501" s="88"/>
      <c r="I501" s="88"/>
      <c r="J501" s="84"/>
      <c r="K501" s="88"/>
      <c r="N501" s="9">
        <v>0</v>
      </c>
    </row>
    <row r="502" spans="6:14" x14ac:dyDescent="0.25">
      <c r="F502" s="87"/>
      <c r="G502" s="87"/>
      <c r="H502" s="88"/>
      <c r="I502" s="88"/>
      <c r="J502" s="84"/>
      <c r="K502" s="88"/>
      <c r="N502" s="9">
        <v>0</v>
      </c>
    </row>
    <row r="503" spans="6:14" x14ac:dyDescent="0.25">
      <c r="F503" s="87"/>
      <c r="G503" s="87"/>
      <c r="H503" s="88"/>
      <c r="I503" s="88"/>
      <c r="J503" s="84"/>
      <c r="K503" s="88"/>
      <c r="N503" s="9">
        <v>0</v>
      </c>
    </row>
    <row r="504" spans="6:14" x14ac:dyDescent="0.25">
      <c r="F504" s="87"/>
      <c r="G504" s="87"/>
      <c r="H504" s="88"/>
      <c r="I504" s="88"/>
      <c r="J504" s="84"/>
      <c r="K504" s="88"/>
      <c r="N504" s="9">
        <v>0</v>
      </c>
    </row>
    <row r="505" spans="6:14" x14ac:dyDescent="0.25">
      <c r="F505" s="87"/>
      <c r="G505" s="87"/>
      <c r="H505" s="88"/>
      <c r="I505" s="88"/>
      <c r="J505" s="84"/>
      <c r="K505" s="88"/>
      <c r="N505" s="9">
        <v>0</v>
      </c>
    </row>
    <row r="506" spans="6:14" x14ac:dyDescent="0.25">
      <c r="F506" s="87"/>
      <c r="G506" s="87"/>
      <c r="H506" s="88"/>
      <c r="I506" s="88"/>
      <c r="J506" s="84"/>
      <c r="K506" s="88"/>
      <c r="N506" s="9">
        <v>0</v>
      </c>
    </row>
    <row r="507" spans="6:14" x14ac:dyDescent="0.25">
      <c r="F507" s="87"/>
      <c r="G507" s="87"/>
      <c r="H507" s="88"/>
      <c r="I507" s="88"/>
      <c r="J507" s="84"/>
      <c r="K507" s="88"/>
      <c r="N507" s="9">
        <v>0</v>
      </c>
    </row>
    <row r="508" spans="6:14" x14ac:dyDescent="0.25">
      <c r="F508" s="87"/>
      <c r="G508" s="87"/>
      <c r="H508" s="88"/>
      <c r="I508" s="88"/>
      <c r="J508" s="84"/>
      <c r="K508" s="88"/>
      <c r="N508" s="9">
        <v>0</v>
      </c>
    </row>
    <row r="509" spans="6:14" x14ac:dyDescent="0.25">
      <c r="F509" s="87"/>
      <c r="G509" s="87"/>
      <c r="H509" s="88"/>
      <c r="I509" s="88"/>
      <c r="J509" s="84"/>
      <c r="K509" s="88"/>
      <c r="N509" s="9">
        <v>0</v>
      </c>
    </row>
    <row r="510" spans="6:14" x14ac:dyDescent="0.25">
      <c r="F510" s="87"/>
      <c r="G510" s="87"/>
      <c r="H510" s="88"/>
      <c r="I510" s="88"/>
      <c r="J510" s="84"/>
      <c r="K510" s="88"/>
      <c r="N510" s="9">
        <v>0</v>
      </c>
    </row>
    <row r="511" spans="6:14" x14ac:dyDescent="0.25">
      <c r="F511" s="87"/>
      <c r="G511" s="87"/>
      <c r="H511" s="88"/>
      <c r="I511" s="88"/>
      <c r="J511" s="84"/>
      <c r="K511" s="88"/>
      <c r="N511" s="9">
        <v>0</v>
      </c>
    </row>
    <row r="512" spans="6:14" x14ac:dyDescent="0.25">
      <c r="F512" s="87"/>
      <c r="G512" s="87"/>
      <c r="H512" s="88"/>
      <c r="I512" s="88"/>
      <c r="J512" s="84"/>
      <c r="K512" s="88"/>
      <c r="N512" s="9">
        <v>0</v>
      </c>
    </row>
    <row r="513" spans="6:14" x14ac:dyDescent="0.25">
      <c r="F513" s="87"/>
      <c r="G513" s="87"/>
      <c r="H513" s="88"/>
      <c r="I513" s="88"/>
      <c r="J513" s="84"/>
      <c r="K513" s="88"/>
      <c r="N513" s="9">
        <v>0</v>
      </c>
    </row>
    <row r="514" spans="6:14" x14ac:dyDescent="0.25">
      <c r="F514" s="87"/>
      <c r="G514" s="87"/>
      <c r="H514" s="88"/>
      <c r="I514" s="88"/>
      <c r="J514" s="84"/>
      <c r="K514" s="88"/>
      <c r="N514" s="9">
        <v>0</v>
      </c>
    </row>
    <row r="515" spans="6:14" x14ac:dyDescent="0.25">
      <c r="F515" s="87"/>
      <c r="G515" s="87"/>
      <c r="H515" s="88"/>
      <c r="I515" s="88"/>
      <c r="J515" s="84"/>
      <c r="K515" s="88"/>
      <c r="N515" s="9">
        <v>0</v>
      </c>
    </row>
    <row r="516" spans="6:14" x14ac:dyDescent="0.25">
      <c r="F516" s="87"/>
      <c r="G516" s="87"/>
      <c r="H516" s="88"/>
      <c r="I516" s="88"/>
      <c r="J516" s="84"/>
      <c r="K516" s="88"/>
      <c r="N516" s="9">
        <v>0</v>
      </c>
    </row>
    <row r="517" spans="6:14" x14ac:dyDescent="0.25">
      <c r="F517" s="87"/>
      <c r="G517" s="87"/>
      <c r="H517" s="88"/>
      <c r="I517" s="88"/>
      <c r="J517" s="84"/>
      <c r="K517" s="88"/>
      <c r="N517" s="9">
        <v>0</v>
      </c>
    </row>
    <row r="518" spans="6:14" x14ac:dyDescent="0.25">
      <c r="F518" s="87"/>
      <c r="G518" s="87"/>
      <c r="H518" s="88"/>
      <c r="I518" s="88"/>
      <c r="J518" s="84"/>
      <c r="K518" s="88"/>
      <c r="N518" s="9">
        <v>0</v>
      </c>
    </row>
    <row r="519" spans="6:14" x14ac:dyDescent="0.25">
      <c r="F519" s="87"/>
      <c r="G519" s="87"/>
      <c r="H519" s="88"/>
      <c r="I519" s="88"/>
      <c r="J519" s="84"/>
      <c r="K519" s="88"/>
      <c r="N519" s="9">
        <v>0</v>
      </c>
    </row>
    <row r="520" spans="6:14" x14ac:dyDescent="0.25">
      <c r="F520" s="87"/>
      <c r="G520" s="87"/>
      <c r="H520" s="88"/>
      <c r="I520" s="88"/>
      <c r="J520" s="84"/>
      <c r="K520" s="88"/>
      <c r="N520" s="9">
        <v>0</v>
      </c>
    </row>
    <row r="521" spans="6:14" x14ac:dyDescent="0.25">
      <c r="F521" s="87"/>
      <c r="G521" s="87"/>
      <c r="H521" s="88"/>
      <c r="I521" s="88"/>
      <c r="J521" s="84"/>
      <c r="K521" s="88"/>
      <c r="N521" s="9">
        <v>0</v>
      </c>
    </row>
    <row r="522" spans="6:14" x14ac:dyDescent="0.25">
      <c r="F522" s="87"/>
      <c r="G522" s="87"/>
      <c r="H522" s="88"/>
      <c r="I522" s="88"/>
      <c r="J522" s="84"/>
      <c r="K522" s="88"/>
      <c r="N522" s="9">
        <v>0</v>
      </c>
    </row>
    <row r="523" spans="6:14" x14ac:dyDescent="0.25">
      <c r="F523" s="87"/>
      <c r="G523" s="87"/>
      <c r="H523" s="88"/>
      <c r="I523" s="88"/>
      <c r="J523" s="84"/>
      <c r="K523" s="88"/>
      <c r="N523" s="9">
        <v>0</v>
      </c>
    </row>
    <row r="524" spans="6:14" x14ac:dyDescent="0.25">
      <c r="F524" s="87"/>
      <c r="G524" s="87"/>
      <c r="H524" s="88"/>
      <c r="I524" s="88"/>
      <c r="J524" s="84"/>
      <c r="K524" s="88"/>
      <c r="N524" s="9">
        <v>0</v>
      </c>
    </row>
    <row r="525" spans="6:14" x14ac:dyDescent="0.25">
      <c r="F525" s="87"/>
      <c r="G525" s="87"/>
      <c r="H525" s="88"/>
      <c r="I525" s="88"/>
      <c r="J525" s="84"/>
      <c r="K525" s="88"/>
      <c r="N525" s="9">
        <v>0</v>
      </c>
    </row>
    <row r="526" spans="6:14" x14ac:dyDescent="0.25">
      <c r="F526" s="87"/>
      <c r="G526" s="87"/>
      <c r="H526" s="88"/>
      <c r="I526" s="88"/>
      <c r="J526" s="84"/>
      <c r="K526" s="88"/>
      <c r="N526" s="9">
        <v>0</v>
      </c>
    </row>
    <row r="527" spans="6:14" x14ac:dyDescent="0.25">
      <c r="F527" s="87"/>
      <c r="G527" s="87"/>
      <c r="H527" s="88"/>
      <c r="I527" s="88"/>
      <c r="J527" s="84"/>
      <c r="K527" s="88"/>
      <c r="N527" s="9">
        <v>0</v>
      </c>
    </row>
    <row r="528" spans="6:14" x14ac:dyDescent="0.25">
      <c r="F528" s="87"/>
      <c r="G528" s="87"/>
      <c r="H528" s="88"/>
      <c r="I528" s="88"/>
      <c r="J528" s="84"/>
      <c r="K528" s="88"/>
      <c r="N528" s="9">
        <v>0</v>
      </c>
    </row>
    <row r="529" spans="6:14" x14ac:dyDescent="0.25">
      <c r="F529" s="87"/>
      <c r="G529" s="87"/>
      <c r="H529" s="88"/>
      <c r="I529" s="88"/>
      <c r="J529" s="84"/>
      <c r="K529" s="88"/>
      <c r="N529" s="9">
        <v>0</v>
      </c>
    </row>
    <row r="530" spans="6:14" x14ac:dyDescent="0.25">
      <c r="F530" s="87"/>
      <c r="G530" s="87"/>
      <c r="H530" s="88"/>
      <c r="I530" s="88"/>
      <c r="J530" s="84"/>
      <c r="K530" s="88"/>
      <c r="N530" s="9">
        <v>0</v>
      </c>
    </row>
    <row r="531" spans="6:14" x14ac:dyDescent="0.25">
      <c r="F531" s="87"/>
      <c r="G531" s="87"/>
      <c r="H531" s="88"/>
      <c r="I531" s="88"/>
      <c r="J531" s="84"/>
      <c r="K531" s="88"/>
      <c r="N531" s="9">
        <v>0</v>
      </c>
    </row>
    <row r="532" spans="6:14" x14ac:dyDescent="0.25">
      <c r="F532" s="87"/>
      <c r="G532" s="87"/>
      <c r="H532" s="88"/>
      <c r="I532" s="88"/>
      <c r="J532" s="84"/>
      <c r="K532" s="88"/>
      <c r="N532" s="9">
        <v>0</v>
      </c>
    </row>
    <row r="533" spans="6:14" x14ac:dyDescent="0.25">
      <c r="F533" s="87"/>
      <c r="G533" s="87"/>
      <c r="H533" s="88"/>
      <c r="I533" s="88"/>
      <c r="J533" s="84"/>
      <c r="K533" s="88"/>
      <c r="N533" s="9">
        <v>0</v>
      </c>
    </row>
    <row r="534" spans="6:14" x14ac:dyDescent="0.25">
      <c r="F534" s="87"/>
      <c r="G534" s="87"/>
      <c r="H534" s="88"/>
      <c r="I534" s="88"/>
      <c r="J534" s="84"/>
      <c r="K534" s="88"/>
      <c r="N534" s="9">
        <v>0</v>
      </c>
    </row>
    <row r="535" spans="6:14" x14ac:dyDescent="0.25">
      <c r="F535" s="87"/>
      <c r="G535" s="87"/>
      <c r="H535" s="88"/>
      <c r="I535" s="88"/>
      <c r="J535" s="84"/>
      <c r="K535" s="88"/>
      <c r="N535" s="9">
        <v>0</v>
      </c>
    </row>
    <row r="536" spans="6:14" x14ac:dyDescent="0.25">
      <c r="F536" s="87"/>
      <c r="G536" s="87"/>
      <c r="H536" s="88"/>
      <c r="I536" s="88"/>
      <c r="J536" s="84"/>
      <c r="K536" s="88"/>
      <c r="N536" s="9">
        <v>0</v>
      </c>
    </row>
    <row r="537" spans="6:14" x14ac:dyDescent="0.25">
      <c r="F537" s="87"/>
      <c r="G537" s="87"/>
      <c r="H537" s="88"/>
      <c r="I537" s="88"/>
      <c r="J537" s="84"/>
      <c r="K537" s="88"/>
      <c r="N537" s="9">
        <v>0</v>
      </c>
    </row>
    <row r="538" spans="6:14" x14ac:dyDescent="0.25">
      <c r="F538" s="87"/>
      <c r="G538" s="87"/>
      <c r="H538" s="88"/>
      <c r="I538" s="88"/>
      <c r="J538" s="84"/>
      <c r="K538" s="88"/>
      <c r="N538" s="9">
        <v>0</v>
      </c>
    </row>
    <row r="539" spans="6:14" x14ac:dyDescent="0.25">
      <c r="F539" s="87"/>
      <c r="G539" s="87"/>
      <c r="H539" s="88"/>
      <c r="I539" s="88"/>
      <c r="J539" s="84"/>
      <c r="K539" s="88"/>
      <c r="N539" s="9">
        <v>0</v>
      </c>
    </row>
    <row r="540" spans="6:14" x14ac:dyDescent="0.25">
      <c r="F540" s="87"/>
      <c r="G540" s="87"/>
      <c r="H540" s="88"/>
      <c r="I540" s="88"/>
      <c r="J540" s="84"/>
      <c r="K540" s="88"/>
      <c r="N540" s="9">
        <v>0</v>
      </c>
    </row>
    <row r="541" spans="6:14" x14ac:dyDescent="0.25">
      <c r="F541" s="87"/>
      <c r="G541" s="87"/>
      <c r="H541" s="88"/>
      <c r="I541" s="88"/>
      <c r="J541" s="84"/>
      <c r="K541" s="88"/>
      <c r="N541" s="9">
        <v>0</v>
      </c>
    </row>
    <row r="542" spans="6:14" x14ac:dyDescent="0.25">
      <c r="F542" s="87"/>
      <c r="G542" s="87"/>
      <c r="H542" s="88"/>
      <c r="I542" s="88"/>
      <c r="J542" s="84"/>
      <c r="K542" s="88"/>
      <c r="N542" s="9">
        <v>0</v>
      </c>
    </row>
    <row r="543" spans="6:14" x14ac:dyDescent="0.25">
      <c r="F543" s="87"/>
      <c r="G543" s="87"/>
      <c r="H543" s="88"/>
      <c r="I543" s="88"/>
      <c r="J543" s="84"/>
      <c r="K543" s="88"/>
      <c r="N543" s="9">
        <v>0</v>
      </c>
    </row>
    <row r="544" spans="6:14" x14ac:dyDescent="0.25">
      <c r="F544" s="87"/>
      <c r="G544" s="87"/>
      <c r="H544" s="88"/>
      <c r="I544" s="88"/>
      <c r="J544" s="84"/>
      <c r="K544" s="88"/>
      <c r="N544" s="9">
        <v>0</v>
      </c>
    </row>
    <row r="545" spans="6:14" x14ac:dyDescent="0.25">
      <c r="F545" s="87"/>
      <c r="G545" s="87"/>
      <c r="H545" s="88"/>
      <c r="I545" s="88"/>
      <c r="J545" s="84"/>
      <c r="K545" s="88"/>
      <c r="N545" s="9">
        <v>0</v>
      </c>
    </row>
    <row r="546" spans="6:14" x14ac:dyDescent="0.25">
      <c r="F546" s="87"/>
      <c r="G546" s="87"/>
      <c r="H546" s="88"/>
      <c r="I546" s="88"/>
      <c r="J546" s="84"/>
      <c r="K546" s="88"/>
      <c r="N546" s="9">
        <v>0</v>
      </c>
    </row>
    <row r="547" spans="6:14" x14ac:dyDescent="0.25">
      <c r="F547" s="87"/>
      <c r="G547" s="87"/>
      <c r="H547" s="88"/>
      <c r="I547" s="88"/>
      <c r="J547" s="84"/>
      <c r="K547" s="88"/>
      <c r="N547" s="9">
        <v>0</v>
      </c>
    </row>
    <row r="548" spans="6:14" x14ac:dyDescent="0.25">
      <c r="F548" s="87"/>
      <c r="G548" s="87"/>
      <c r="H548" s="88"/>
      <c r="I548" s="88"/>
      <c r="J548" s="84"/>
      <c r="K548" s="88"/>
      <c r="N548" s="9">
        <v>0</v>
      </c>
    </row>
    <row r="549" spans="6:14" x14ac:dyDescent="0.25">
      <c r="F549" s="87"/>
      <c r="G549" s="87"/>
      <c r="H549" s="88"/>
      <c r="I549" s="88"/>
      <c r="J549" s="84"/>
      <c r="K549" s="88"/>
      <c r="N549" s="9">
        <v>0</v>
      </c>
    </row>
    <row r="550" spans="6:14" x14ac:dyDescent="0.25">
      <c r="F550" s="87"/>
      <c r="G550" s="87"/>
      <c r="H550" s="88"/>
      <c r="I550" s="88"/>
      <c r="J550" s="84"/>
      <c r="K550" s="88"/>
      <c r="N550" s="9">
        <v>0</v>
      </c>
    </row>
    <row r="551" spans="6:14" x14ac:dyDescent="0.25">
      <c r="F551" s="87"/>
      <c r="G551" s="87"/>
      <c r="H551" s="88"/>
      <c r="I551" s="88"/>
      <c r="J551" s="84"/>
      <c r="K551" s="88"/>
      <c r="N551" s="9">
        <v>0</v>
      </c>
    </row>
    <row r="552" spans="6:14" x14ac:dyDescent="0.25">
      <c r="F552" s="87"/>
      <c r="G552" s="87"/>
      <c r="H552" s="88"/>
      <c r="I552" s="88"/>
      <c r="J552" s="84"/>
      <c r="K552" s="88"/>
      <c r="N552" s="9">
        <v>0</v>
      </c>
    </row>
    <row r="553" spans="6:14" x14ac:dyDescent="0.25">
      <c r="F553" s="87"/>
      <c r="G553" s="87"/>
      <c r="H553" s="88"/>
      <c r="I553" s="88"/>
      <c r="J553" s="84"/>
      <c r="K553" s="88"/>
      <c r="N553" s="9">
        <v>0</v>
      </c>
    </row>
    <row r="554" spans="6:14" x14ac:dyDescent="0.25">
      <c r="F554" s="87"/>
      <c r="G554" s="87"/>
      <c r="H554" s="88"/>
      <c r="I554" s="88"/>
      <c r="J554" s="84"/>
      <c r="K554" s="88"/>
      <c r="N554" s="9">
        <v>0</v>
      </c>
    </row>
    <row r="555" spans="6:14" x14ac:dyDescent="0.25">
      <c r="F555" s="87"/>
      <c r="G555" s="87"/>
      <c r="H555" s="88"/>
      <c r="I555" s="88"/>
      <c r="J555" s="84"/>
      <c r="K555" s="88"/>
      <c r="N555" s="9">
        <v>0</v>
      </c>
    </row>
    <row r="556" spans="6:14" x14ac:dyDescent="0.25">
      <c r="F556" s="87"/>
      <c r="G556" s="87"/>
      <c r="H556" s="88"/>
      <c r="I556" s="88"/>
      <c r="J556" s="84"/>
      <c r="K556" s="88"/>
      <c r="N556" s="9">
        <v>0</v>
      </c>
    </row>
    <row r="557" spans="6:14" x14ac:dyDescent="0.25">
      <c r="F557" s="87"/>
      <c r="G557" s="87"/>
      <c r="H557" s="88"/>
      <c r="I557" s="88"/>
      <c r="J557" s="84"/>
      <c r="K557" s="88"/>
      <c r="N557" s="9">
        <v>0</v>
      </c>
    </row>
    <row r="558" spans="6:14" x14ac:dyDescent="0.25">
      <c r="F558" s="87"/>
      <c r="G558" s="87"/>
      <c r="H558" s="88"/>
      <c r="I558" s="88"/>
      <c r="J558" s="84"/>
      <c r="K558" s="88"/>
      <c r="N558" s="9">
        <v>0</v>
      </c>
    </row>
    <row r="559" spans="6:14" x14ac:dyDescent="0.25">
      <c r="F559" s="87"/>
      <c r="G559" s="87"/>
      <c r="H559" s="88"/>
      <c r="I559" s="88"/>
      <c r="J559" s="84"/>
      <c r="K559" s="88"/>
      <c r="N559" s="9">
        <v>0</v>
      </c>
    </row>
    <row r="560" spans="6:14" x14ac:dyDescent="0.25">
      <c r="F560" s="87"/>
      <c r="G560" s="87"/>
      <c r="H560" s="88"/>
      <c r="I560" s="88"/>
      <c r="J560" s="84"/>
      <c r="K560" s="88"/>
      <c r="N560" s="9">
        <v>0</v>
      </c>
    </row>
    <row r="561" spans="6:14" x14ac:dyDescent="0.25">
      <c r="F561" s="87"/>
      <c r="G561" s="87"/>
      <c r="H561" s="88"/>
      <c r="I561" s="88"/>
      <c r="J561" s="84"/>
      <c r="K561" s="88"/>
      <c r="N561" s="9">
        <v>0</v>
      </c>
    </row>
    <row r="562" spans="6:14" x14ac:dyDescent="0.25">
      <c r="F562" s="87"/>
      <c r="G562" s="87"/>
      <c r="H562" s="88"/>
      <c r="I562" s="88"/>
      <c r="J562" s="84"/>
      <c r="K562" s="88"/>
      <c r="N562" s="9">
        <v>0</v>
      </c>
    </row>
    <row r="563" spans="6:14" x14ac:dyDescent="0.25">
      <c r="F563" s="87"/>
      <c r="G563" s="87"/>
      <c r="H563" s="88"/>
      <c r="I563" s="88"/>
      <c r="J563" s="84"/>
      <c r="K563" s="88"/>
      <c r="N563" s="9">
        <v>0</v>
      </c>
    </row>
    <row r="564" spans="6:14" x14ac:dyDescent="0.25">
      <c r="F564" s="87"/>
      <c r="G564" s="87"/>
      <c r="H564" s="88"/>
      <c r="I564" s="88"/>
      <c r="J564" s="84"/>
      <c r="K564" s="88"/>
      <c r="N564" s="9">
        <v>0</v>
      </c>
    </row>
    <row r="565" spans="6:14" x14ac:dyDescent="0.25">
      <c r="F565" s="87"/>
      <c r="G565" s="87"/>
      <c r="H565" s="88"/>
      <c r="I565" s="88"/>
      <c r="J565" s="84"/>
      <c r="K565" s="88"/>
      <c r="N565" s="9">
        <v>0</v>
      </c>
    </row>
    <row r="566" spans="6:14" x14ac:dyDescent="0.25">
      <c r="F566" s="87"/>
      <c r="G566" s="87"/>
      <c r="H566" s="88"/>
      <c r="I566" s="88"/>
      <c r="J566" s="84"/>
      <c r="K566" s="88"/>
      <c r="N566" s="9">
        <v>0</v>
      </c>
    </row>
    <row r="567" spans="6:14" x14ac:dyDescent="0.25">
      <c r="F567" s="87"/>
      <c r="G567" s="87"/>
      <c r="H567" s="88"/>
      <c r="I567" s="88"/>
      <c r="J567" s="84"/>
      <c r="K567" s="88"/>
      <c r="N567" s="9">
        <v>0</v>
      </c>
    </row>
    <row r="568" spans="6:14" x14ac:dyDescent="0.25">
      <c r="F568" s="87"/>
      <c r="G568" s="87"/>
      <c r="H568" s="88"/>
      <c r="I568" s="88"/>
      <c r="J568" s="84"/>
      <c r="K568" s="88"/>
      <c r="N568" s="9">
        <v>0</v>
      </c>
    </row>
    <row r="569" spans="6:14" x14ac:dyDescent="0.25">
      <c r="F569" s="87"/>
      <c r="G569" s="87"/>
      <c r="H569" s="88"/>
      <c r="I569" s="88"/>
      <c r="J569" s="84"/>
      <c r="K569" s="88"/>
      <c r="N569" s="9">
        <v>0</v>
      </c>
    </row>
    <row r="570" spans="6:14" x14ac:dyDescent="0.25">
      <c r="F570" s="87"/>
      <c r="G570" s="87"/>
      <c r="H570" s="88"/>
      <c r="I570" s="88"/>
      <c r="J570" s="84"/>
      <c r="K570" s="88"/>
      <c r="N570" s="9">
        <v>0</v>
      </c>
    </row>
    <row r="571" spans="6:14" x14ac:dyDescent="0.25">
      <c r="F571" s="87"/>
      <c r="G571" s="87"/>
      <c r="H571" s="88"/>
      <c r="I571" s="88"/>
      <c r="J571" s="84"/>
      <c r="K571" s="88"/>
      <c r="N571" s="9">
        <v>0</v>
      </c>
    </row>
    <row r="572" spans="6:14" x14ac:dyDescent="0.25">
      <c r="F572" s="87"/>
      <c r="G572" s="87"/>
      <c r="H572" s="88"/>
      <c r="I572" s="88"/>
      <c r="J572" s="84"/>
      <c r="K572" s="88"/>
      <c r="N572" s="9">
        <v>0</v>
      </c>
    </row>
    <row r="573" spans="6:14" x14ac:dyDescent="0.25">
      <c r="F573" s="87"/>
      <c r="G573" s="87"/>
      <c r="H573" s="88"/>
      <c r="I573" s="88"/>
      <c r="J573" s="84"/>
      <c r="K573" s="88"/>
      <c r="N573" s="9">
        <v>0</v>
      </c>
    </row>
    <row r="574" spans="6:14" x14ac:dyDescent="0.25">
      <c r="F574" s="87"/>
      <c r="G574" s="87"/>
      <c r="H574" s="88"/>
      <c r="I574" s="88"/>
      <c r="J574" s="84"/>
      <c r="K574" s="88"/>
      <c r="N574" s="9">
        <v>0</v>
      </c>
    </row>
    <row r="575" spans="6:14" x14ac:dyDescent="0.25">
      <c r="F575" s="87"/>
      <c r="G575" s="87"/>
      <c r="H575" s="88"/>
      <c r="I575" s="88"/>
      <c r="J575" s="84"/>
      <c r="K575" s="88"/>
      <c r="N575" s="9">
        <v>0</v>
      </c>
    </row>
    <row r="576" spans="6:14" x14ac:dyDescent="0.25">
      <c r="F576" s="87"/>
      <c r="G576" s="87"/>
      <c r="H576" s="88"/>
      <c r="I576" s="88"/>
      <c r="J576" s="84"/>
      <c r="K576" s="88"/>
      <c r="N576" s="9">
        <v>0</v>
      </c>
    </row>
    <row r="577" spans="6:14" x14ac:dyDescent="0.25">
      <c r="F577" s="87"/>
      <c r="G577" s="87"/>
      <c r="H577" s="88"/>
      <c r="I577" s="88"/>
      <c r="J577" s="84"/>
      <c r="K577" s="88"/>
      <c r="N577" s="9">
        <v>0</v>
      </c>
    </row>
    <row r="578" spans="6:14" x14ac:dyDescent="0.25">
      <c r="F578" s="87"/>
      <c r="G578" s="87"/>
      <c r="H578" s="88"/>
      <c r="I578" s="88"/>
      <c r="J578" s="84"/>
      <c r="K578" s="88"/>
      <c r="N578" s="9">
        <v>0</v>
      </c>
    </row>
    <row r="579" spans="6:14" x14ac:dyDescent="0.25">
      <c r="F579" s="87"/>
      <c r="G579" s="87"/>
      <c r="H579" s="88"/>
      <c r="I579" s="88"/>
      <c r="J579" s="84"/>
      <c r="K579" s="88"/>
      <c r="N579" s="9">
        <v>0</v>
      </c>
    </row>
    <row r="580" spans="6:14" x14ac:dyDescent="0.25">
      <c r="F580" s="87"/>
      <c r="G580" s="87"/>
      <c r="H580" s="88"/>
      <c r="I580" s="88"/>
      <c r="J580" s="84"/>
      <c r="K580" s="88"/>
      <c r="N580" s="9">
        <v>0</v>
      </c>
    </row>
    <row r="581" spans="6:14" x14ac:dyDescent="0.25">
      <c r="F581" s="87"/>
      <c r="G581" s="87"/>
      <c r="H581" s="88"/>
      <c r="I581" s="88"/>
      <c r="J581" s="84"/>
      <c r="K581" s="88"/>
      <c r="N581" s="9">
        <v>0</v>
      </c>
    </row>
    <row r="582" spans="6:14" x14ac:dyDescent="0.25">
      <c r="F582" s="87"/>
      <c r="G582" s="87"/>
      <c r="H582" s="88"/>
      <c r="I582" s="88"/>
      <c r="J582" s="84"/>
      <c r="K582" s="88"/>
      <c r="N582" s="9">
        <v>0</v>
      </c>
    </row>
    <row r="583" spans="6:14" x14ac:dyDescent="0.25">
      <c r="F583" s="87"/>
      <c r="G583" s="87"/>
      <c r="H583" s="88"/>
      <c r="I583" s="88"/>
      <c r="J583" s="84"/>
      <c r="K583" s="88"/>
      <c r="N583" s="9">
        <v>0</v>
      </c>
    </row>
    <row r="584" spans="6:14" x14ac:dyDescent="0.25">
      <c r="F584" s="87"/>
      <c r="G584" s="87"/>
      <c r="H584" s="88"/>
      <c r="I584" s="88"/>
      <c r="J584" s="84"/>
      <c r="K584" s="88"/>
      <c r="N584" s="9">
        <v>0</v>
      </c>
    </row>
    <row r="585" spans="6:14" x14ac:dyDescent="0.25">
      <c r="F585" s="87"/>
      <c r="G585" s="87"/>
      <c r="H585" s="88"/>
      <c r="I585" s="88"/>
      <c r="J585" s="84"/>
      <c r="K585" s="88"/>
      <c r="N585" s="9">
        <v>0</v>
      </c>
    </row>
    <row r="586" spans="6:14" x14ac:dyDescent="0.25">
      <c r="F586" s="87"/>
      <c r="G586" s="87"/>
      <c r="H586" s="88"/>
      <c r="I586" s="88"/>
      <c r="J586" s="84"/>
      <c r="K586" s="88"/>
      <c r="N586" s="9">
        <v>0</v>
      </c>
    </row>
    <row r="587" spans="6:14" x14ac:dyDescent="0.25">
      <c r="F587" s="87"/>
      <c r="G587" s="87"/>
      <c r="H587" s="88"/>
      <c r="I587" s="88"/>
      <c r="J587" s="84"/>
      <c r="K587" s="88"/>
      <c r="N587" s="9">
        <v>0</v>
      </c>
    </row>
    <row r="588" spans="6:14" x14ac:dyDescent="0.25">
      <c r="F588" s="87"/>
      <c r="G588" s="87"/>
      <c r="H588" s="88"/>
      <c r="I588" s="88"/>
      <c r="J588" s="84"/>
      <c r="K588" s="88"/>
      <c r="N588" s="9">
        <v>0</v>
      </c>
    </row>
    <row r="589" spans="6:14" x14ac:dyDescent="0.25">
      <c r="F589" s="87"/>
      <c r="G589" s="87"/>
      <c r="H589" s="88"/>
      <c r="I589" s="88"/>
      <c r="J589" s="84"/>
      <c r="K589" s="88"/>
      <c r="N589" s="9">
        <v>0</v>
      </c>
    </row>
    <row r="590" spans="6:14" x14ac:dyDescent="0.25">
      <c r="F590" s="87"/>
      <c r="G590" s="87"/>
      <c r="H590" s="88"/>
      <c r="I590" s="88"/>
      <c r="J590" s="84"/>
      <c r="K590" s="88"/>
      <c r="N590" s="9">
        <v>0</v>
      </c>
    </row>
    <row r="591" spans="6:14" x14ac:dyDescent="0.25">
      <c r="F591" s="87"/>
      <c r="G591" s="87"/>
      <c r="H591" s="88"/>
      <c r="I591" s="88"/>
      <c r="J591" s="84"/>
      <c r="K591" s="88"/>
      <c r="N591" s="9">
        <v>0</v>
      </c>
    </row>
    <row r="592" spans="6:14" x14ac:dyDescent="0.25">
      <c r="F592" s="87"/>
      <c r="G592" s="87"/>
      <c r="H592" s="88"/>
      <c r="I592" s="88"/>
      <c r="J592" s="84"/>
      <c r="K592" s="88"/>
      <c r="N592" s="9">
        <v>0</v>
      </c>
    </row>
    <row r="593" spans="6:14" x14ac:dyDescent="0.25">
      <c r="F593" s="87"/>
      <c r="G593" s="87"/>
      <c r="H593" s="88"/>
      <c r="I593" s="88"/>
      <c r="J593" s="84"/>
      <c r="K593" s="88"/>
      <c r="N593" s="9">
        <v>0</v>
      </c>
    </row>
    <row r="594" spans="6:14" x14ac:dyDescent="0.25">
      <c r="F594" s="87"/>
      <c r="G594" s="87"/>
      <c r="H594" s="88"/>
      <c r="I594" s="88"/>
      <c r="J594" s="84"/>
      <c r="K594" s="88"/>
      <c r="N594" s="9">
        <v>0</v>
      </c>
    </row>
    <row r="595" spans="6:14" x14ac:dyDescent="0.25">
      <c r="F595" s="87"/>
      <c r="G595" s="87"/>
      <c r="H595" s="88"/>
      <c r="I595" s="88"/>
      <c r="J595" s="84"/>
      <c r="K595" s="88"/>
      <c r="N595" s="9">
        <v>0</v>
      </c>
    </row>
    <row r="596" spans="6:14" x14ac:dyDescent="0.25">
      <c r="F596" s="87"/>
      <c r="G596" s="87"/>
      <c r="H596" s="88"/>
      <c r="I596" s="88"/>
      <c r="J596" s="84"/>
      <c r="K596" s="88"/>
      <c r="N596" s="9">
        <v>0</v>
      </c>
    </row>
    <row r="597" spans="6:14" x14ac:dyDescent="0.25">
      <c r="F597" s="87"/>
      <c r="G597" s="87"/>
      <c r="H597" s="88"/>
      <c r="I597" s="88"/>
      <c r="J597" s="84"/>
      <c r="K597" s="88"/>
      <c r="N597" s="9">
        <v>0</v>
      </c>
    </row>
    <row r="598" spans="6:14" x14ac:dyDescent="0.25">
      <c r="F598" s="87"/>
      <c r="G598" s="87"/>
      <c r="H598" s="88"/>
      <c r="I598" s="88"/>
      <c r="J598" s="84"/>
      <c r="K598" s="88"/>
      <c r="N598" s="9">
        <v>0</v>
      </c>
    </row>
    <row r="599" spans="6:14" x14ac:dyDescent="0.25">
      <c r="F599" s="87"/>
      <c r="G599" s="87"/>
      <c r="H599" s="88"/>
      <c r="I599" s="88"/>
      <c r="J599" s="84"/>
      <c r="K599" s="88"/>
      <c r="N599" s="9">
        <v>0</v>
      </c>
    </row>
    <row r="600" spans="6:14" x14ac:dyDescent="0.25">
      <c r="F600" s="87"/>
      <c r="G600" s="87"/>
      <c r="H600" s="88"/>
      <c r="I600" s="88"/>
      <c r="J600" s="84"/>
      <c r="K600" s="88"/>
      <c r="N600" s="9">
        <v>0</v>
      </c>
    </row>
    <row r="601" spans="6:14" x14ac:dyDescent="0.25">
      <c r="F601" s="87"/>
      <c r="G601" s="87"/>
      <c r="H601" s="88"/>
      <c r="I601" s="88"/>
      <c r="J601" s="84"/>
      <c r="K601" s="88"/>
      <c r="N601" s="9">
        <v>0</v>
      </c>
    </row>
    <row r="602" spans="6:14" x14ac:dyDescent="0.25">
      <c r="F602" s="87"/>
      <c r="G602" s="87"/>
      <c r="H602" s="88"/>
      <c r="I602" s="88"/>
      <c r="J602" s="84"/>
      <c r="K602" s="88"/>
      <c r="N602" s="9">
        <v>0</v>
      </c>
    </row>
    <row r="603" spans="6:14" x14ac:dyDescent="0.25">
      <c r="F603" s="87"/>
      <c r="G603" s="87"/>
      <c r="H603" s="88"/>
      <c r="I603" s="88"/>
      <c r="J603" s="84"/>
      <c r="K603" s="88"/>
      <c r="N603" s="9">
        <v>0</v>
      </c>
    </row>
    <row r="604" spans="6:14" x14ac:dyDescent="0.25">
      <c r="F604" s="87"/>
      <c r="G604" s="87"/>
      <c r="H604" s="88"/>
      <c r="I604" s="88"/>
      <c r="J604" s="84"/>
      <c r="K604" s="88"/>
      <c r="N604" s="9">
        <v>0</v>
      </c>
    </row>
    <row r="605" spans="6:14" x14ac:dyDescent="0.25">
      <c r="F605" s="87"/>
      <c r="G605" s="87"/>
      <c r="H605" s="88"/>
      <c r="I605" s="88"/>
      <c r="J605" s="84"/>
      <c r="K605" s="88"/>
      <c r="N605" s="9">
        <v>0</v>
      </c>
    </row>
    <row r="606" spans="6:14" x14ac:dyDescent="0.25">
      <c r="F606" s="87"/>
      <c r="G606" s="87"/>
      <c r="H606" s="88"/>
      <c r="I606" s="88"/>
      <c r="J606" s="84"/>
      <c r="K606" s="88"/>
      <c r="N606" s="9">
        <v>0</v>
      </c>
    </row>
    <row r="607" spans="6:14" x14ac:dyDescent="0.25">
      <c r="F607" s="87"/>
      <c r="G607" s="87"/>
      <c r="H607" s="88"/>
      <c r="I607" s="88"/>
      <c r="J607" s="84"/>
      <c r="K607" s="88"/>
      <c r="N607" s="9">
        <v>0</v>
      </c>
    </row>
    <row r="608" spans="6:14" x14ac:dyDescent="0.25">
      <c r="F608" s="87"/>
      <c r="G608" s="87"/>
      <c r="H608" s="88"/>
      <c r="I608" s="88"/>
      <c r="J608" s="84"/>
      <c r="K608" s="88"/>
      <c r="N608" s="9">
        <v>0</v>
      </c>
    </row>
    <row r="609" spans="6:14" x14ac:dyDescent="0.25">
      <c r="F609" s="87"/>
      <c r="G609" s="87"/>
      <c r="H609" s="88"/>
      <c r="I609" s="88"/>
      <c r="J609" s="84"/>
      <c r="K609" s="88"/>
      <c r="N609" s="9">
        <v>0</v>
      </c>
    </row>
    <row r="610" spans="6:14" x14ac:dyDescent="0.25">
      <c r="F610" s="87"/>
      <c r="G610" s="87"/>
      <c r="H610" s="88"/>
      <c r="I610" s="88"/>
      <c r="J610" s="84"/>
      <c r="K610" s="88"/>
      <c r="N610" s="9">
        <v>0</v>
      </c>
    </row>
    <row r="611" spans="6:14" x14ac:dyDescent="0.25">
      <c r="F611" s="87"/>
      <c r="G611" s="87"/>
      <c r="H611" s="88"/>
      <c r="I611" s="88"/>
      <c r="J611" s="84"/>
      <c r="K611" s="88"/>
      <c r="N611" s="9">
        <v>0</v>
      </c>
    </row>
    <row r="612" spans="6:14" x14ac:dyDescent="0.25">
      <c r="F612" s="87"/>
      <c r="G612" s="87"/>
      <c r="H612" s="88"/>
      <c r="I612" s="88"/>
      <c r="J612" s="84"/>
      <c r="K612" s="88"/>
      <c r="N612" s="9">
        <v>0</v>
      </c>
    </row>
    <row r="613" spans="6:14" x14ac:dyDescent="0.25">
      <c r="F613" s="87"/>
      <c r="G613" s="87"/>
      <c r="H613" s="88"/>
      <c r="I613" s="88"/>
      <c r="J613" s="84"/>
      <c r="K613" s="88"/>
      <c r="N613" s="9">
        <v>0</v>
      </c>
    </row>
    <row r="614" spans="6:14" x14ac:dyDescent="0.25">
      <c r="F614" s="87"/>
      <c r="G614" s="87"/>
      <c r="H614" s="88"/>
      <c r="I614" s="88"/>
      <c r="J614" s="84"/>
      <c r="K614" s="88"/>
      <c r="N614" s="9">
        <v>0</v>
      </c>
    </row>
    <row r="615" spans="6:14" x14ac:dyDescent="0.25">
      <c r="F615" s="87"/>
      <c r="G615" s="87"/>
      <c r="H615" s="88"/>
      <c r="I615" s="88"/>
      <c r="J615" s="84"/>
      <c r="K615" s="88"/>
      <c r="N615" s="9">
        <v>0</v>
      </c>
    </row>
    <row r="616" spans="6:14" x14ac:dyDescent="0.25">
      <c r="F616" s="87"/>
      <c r="G616" s="87"/>
      <c r="H616" s="88"/>
      <c r="I616" s="88"/>
      <c r="J616" s="84"/>
      <c r="K616" s="88"/>
      <c r="N616" s="9">
        <v>0</v>
      </c>
    </row>
    <row r="617" spans="6:14" x14ac:dyDescent="0.25">
      <c r="F617" s="87"/>
      <c r="G617" s="87"/>
      <c r="H617" s="88"/>
      <c r="I617" s="88"/>
      <c r="J617" s="84"/>
      <c r="K617" s="88"/>
      <c r="N617" s="9">
        <v>0</v>
      </c>
    </row>
    <row r="618" spans="6:14" x14ac:dyDescent="0.25">
      <c r="F618" s="87"/>
      <c r="G618" s="87"/>
      <c r="H618" s="88"/>
      <c r="I618" s="88"/>
      <c r="J618" s="84"/>
      <c r="K618" s="88"/>
      <c r="N618" s="9">
        <v>0</v>
      </c>
    </row>
    <row r="619" spans="6:14" x14ac:dyDescent="0.25">
      <c r="F619" s="87"/>
      <c r="G619" s="87"/>
      <c r="H619" s="88"/>
      <c r="I619" s="88"/>
      <c r="J619" s="84"/>
      <c r="K619" s="88"/>
      <c r="N619" s="9">
        <v>0</v>
      </c>
    </row>
    <row r="620" spans="6:14" x14ac:dyDescent="0.25">
      <c r="F620" s="87"/>
      <c r="G620" s="87"/>
      <c r="H620" s="88"/>
      <c r="I620" s="88"/>
      <c r="J620" s="84"/>
      <c r="K620" s="88"/>
      <c r="N620" s="9">
        <v>0</v>
      </c>
    </row>
    <row r="621" spans="6:14" x14ac:dyDescent="0.25">
      <c r="F621" s="87"/>
      <c r="G621" s="87"/>
      <c r="H621" s="88"/>
      <c r="I621" s="88"/>
      <c r="J621" s="84"/>
      <c r="K621" s="88"/>
      <c r="N621" s="9">
        <v>0</v>
      </c>
    </row>
    <row r="622" spans="6:14" x14ac:dyDescent="0.25">
      <c r="F622" s="87"/>
      <c r="G622" s="87"/>
      <c r="H622" s="88"/>
      <c r="I622" s="88"/>
      <c r="J622" s="84"/>
      <c r="K622" s="88"/>
      <c r="N622" s="9">
        <v>0</v>
      </c>
    </row>
    <row r="623" spans="6:14" x14ac:dyDescent="0.25">
      <c r="F623" s="87"/>
      <c r="G623" s="87"/>
      <c r="H623" s="88"/>
      <c r="I623" s="88"/>
      <c r="J623" s="84"/>
      <c r="K623" s="88"/>
      <c r="N623" s="9">
        <v>0</v>
      </c>
    </row>
    <row r="624" spans="6:14" x14ac:dyDescent="0.25">
      <c r="F624" s="87"/>
      <c r="G624" s="87"/>
      <c r="H624" s="88"/>
      <c r="I624" s="88"/>
      <c r="J624" s="84"/>
      <c r="K624" s="88"/>
      <c r="N624" s="9">
        <v>0</v>
      </c>
    </row>
    <row r="625" spans="6:14" x14ac:dyDescent="0.25">
      <c r="F625" s="87"/>
      <c r="G625" s="87"/>
      <c r="H625" s="88"/>
      <c r="I625" s="88"/>
      <c r="J625" s="84"/>
      <c r="K625" s="88"/>
      <c r="N625" s="9">
        <v>0</v>
      </c>
    </row>
    <row r="626" spans="6:14" x14ac:dyDescent="0.25">
      <c r="F626" s="87"/>
      <c r="G626" s="87"/>
      <c r="H626" s="88"/>
      <c r="I626" s="88"/>
      <c r="J626" s="84"/>
      <c r="K626" s="88"/>
      <c r="N626" s="9">
        <v>0</v>
      </c>
    </row>
    <row r="627" spans="6:14" x14ac:dyDescent="0.25">
      <c r="F627" s="87"/>
      <c r="G627" s="87"/>
      <c r="H627" s="88"/>
      <c r="I627" s="88"/>
      <c r="J627" s="84"/>
      <c r="K627" s="88"/>
      <c r="N627" s="9">
        <v>0</v>
      </c>
    </row>
    <row r="628" spans="6:14" x14ac:dyDescent="0.25">
      <c r="F628" s="87"/>
      <c r="G628" s="87"/>
      <c r="H628" s="88"/>
      <c r="I628" s="88"/>
      <c r="J628" s="84"/>
      <c r="K628" s="88"/>
      <c r="N628" s="9">
        <v>0</v>
      </c>
    </row>
    <row r="629" spans="6:14" x14ac:dyDescent="0.25">
      <c r="F629" s="87"/>
      <c r="G629" s="87"/>
      <c r="H629" s="88"/>
      <c r="I629" s="88"/>
      <c r="J629" s="84"/>
      <c r="K629" s="88"/>
      <c r="N629" s="9">
        <v>0</v>
      </c>
    </row>
    <row r="630" spans="6:14" x14ac:dyDescent="0.25">
      <c r="F630" s="87"/>
      <c r="G630" s="87"/>
      <c r="H630" s="88"/>
      <c r="I630" s="88"/>
      <c r="J630" s="84"/>
      <c r="K630" s="88"/>
      <c r="N630" s="9">
        <v>0</v>
      </c>
    </row>
    <row r="631" spans="6:14" x14ac:dyDescent="0.25">
      <c r="F631" s="87"/>
      <c r="G631" s="87"/>
      <c r="H631" s="88"/>
      <c r="I631" s="88"/>
      <c r="J631" s="84"/>
      <c r="K631" s="88"/>
      <c r="N631" s="9">
        <v>0</v>
      </c>
    </row>
    <row r="632" spans="6:14" x14ac:dyDescent="0.25">
      <c r="F632" s="87"/>
      <c r="G632" s="87"/>
      <c r="H632" s="88"/>
      <c r="I632" s="88"/>
      <c r="J632" s="84"/>
      <c r="K632" s="88"/>
      <c r="N632" s="9">
        <v>0</v>
      </c>
    </row>
    <row r="633" spans="6:14" x14ac:dyDescent="0.25">
      <c r="F633" s="87"/>
      <c r="G633" s="87"/>
      <c r="H633" s="88"/>
      <c r="I633" s="88"/>
      <c r="J633" s="84"/>
      <c r="K633" s="88"/>
      <c r="N633" s="9">
        <v>0</v>
      </c>
    </row>
    <row r="634" spans="6:14" x14ac:dyDescent="0.25">
      <c r="F634" s="87"/>
      <c r="G634" s="87"/>
      <c r="H634" s="88"/>
      <c r="I634" s="88"/>
      <c r="J634" s="84"/>
      <c r="K634" s="88"/>
      <c r="N634" s="9">
        <v>0</v>
      </c>
    </row>
    <row r="635" spans="6:14" x14ac:dyDescent="0.25">
      <c r="F635" s="87"/>
      <c r="G635" s="87"/>
      <c r="H635" s="88"/>
      <c r="I635" s="88"/>
      <c r="J635" s="84"/>
      <c r="K635" s="88"/>
      <c r="N635" s="9">
        <v>0</v>
      </c>
    </row>
    <row r="636" spans="6:14" x14ac:dyDescent="0.25">
      <c r="F636" s="87"/>
      <c r="G636" s="87"/>
      <c r="H636" s="88"/>
      <c r="I636" s="88"/>
      <c r="J636" s="84"/>
      <c r="K636" s="88"/>
      <c r="N636" s="9">
        <v>0</v>
      </c>
    </row>
    <row r="637" spans="6:14" x14ac:dyDescent="0.25">
      <c r="F637" s="87"/>
      <c r="G637" s="87"/>
      <c r="H637" s="88"/>
      <c r="I637" s="88"/>
      <c r="J637" s="84"/>
      <c r="K637" s="88"/>
      <c r="N637" s="9">
        <v>0</v>
      </c>
    </row>
    <row r="638" spans="6:14" x14ac:dyDescent="0.25">
      <c r="F638" s="87"/>
      <c r="G638" s="87"/>
      <c r="H638" s="88"/>
      <c r="I638" s="88"/>
      <c r="J638" s="84"/>
      <c r="K638" s="88"/>
      <c r="N638" s="9">
        <v>0</v>
      </c>
    </row>
    <row r="639" spans="6:14" x14ac:dyDescent="0.25">
      <c r="F639" s="87"/>
      <c r="G639" s="87"/>
      <c r="H639" s="88"/>
      <c r="I639" s="88"/>
      <c r="J639" s="84"/>
      <c r="K639" s="88"/>
      <c r="N639" s="9">
        <v>0</v>
      </c>
    </row>
    <row r="640" spans="6:14" x14ac:dyDescent="0.25">
      <c r="F640" s="87"/>
      <c r="G640" s="87"/>
      <c r="H640" s="88"/>
      <c r="I640" s="88"/>
      <c r="J640" s="84"/>
      <c r="K640" s="88"/>
      <c r="N640" s="9">
        <v>0</v>
      </c>
    </row>
    <row r="641" spans="6:14" x14ac:dyDescent="0.25">
      <c r="F641" s="87"/>
      <c r="G641" s="87"/>
      <c r="H641" s="88"/>
      <c r="I641" s="88"/>
      <c r="J641" s="84"/>
      <c r="K641" s="88"/>
      <c r="N641" s="9">
        <v>0</v>
      </c>
    </row>
    <row r="642" spans="6:14" x14ac:dyDescent="0.25">
      <c r="F642" s="87"/>
      <c r="G642" s="87"/>
      <c r="H642" s="88"/>
      <c r="I642" s="88"/>
      <c r="J642" s="84"/>
      <c r="K642" s="88"/>
      <c r="N642" s="9">
        <v>0</v>
      </c>
    </row>
    <row r="643" spans="6:14" x14ac:dyDescent="0.25">
      <c r="F643" s="87"/>
      <c r="G643" s="87"/>
      <c r="H643" s="88"/>
      <c r="I643" s="88"/>
      <c r="J643" s="84"/>
      <c r="K643" s="88"/>
      <c r="N643" s="9">
        <v>0</v>
      </c>
    </row>
    <row r="644" spans="6:14" x14ac:dyDescent="0.25">
      <c r="F644" s="87"/>
      <c r="G644" s="87"/>
      <c r="H644" s="88"/>
      <c r="I644" s="88"/>
      <c r="J644" s="84"/>
      <c r="K644" s="88"/>
      <c r="N644" s="9">
        <v>0</v>
      </c>
    </row>
    <row r="645" spans="6:14" x14ac:dyDescent="0.25">
      <c r="F645" s="87"/>
      <c r="G645" s="87"/>
      <c r="H645" s="88"/>
      <c r="I645" s="88"/>
      <c r="J645" s="84"/>
      <c r="K645" s="88"/>
      <c r="N645" s="9">
        <v>0</v>
      </c>
    </row>
    <row r="646" spans="6:14" x14ac:dyDescent="0.25">
      <c r="F646" s="87"/>
      <c r="G646" s="87"/>
      <c r="H646" s="88"/>
      <c r="I646" s="88"/>
      <c r="J646" s="84"/>
      <c r="K646" s="88"/>
      <c r="N646" s="9">
        <v>0</v>
      </c>
    </row>
    <row r="647" spans="6:14" x14ac:dyDescent="0.25">
      <c r="F647" s="87"/>
      <c r="G647" s="87"/>
      <c r="H647" s="88"/>
      <c r="I647" s="88"/>
      <c r="J647" s="84"/>
      <c r="K647" s="88"/>
      <c r="N647" s="9">
        <v>0</v>
      </c>
    </row>
    <row r="648" spans="6:14" x14ac:dyDescent="0.25">
      <c r="F648" s="87"/>
      <c r="G648" s="87"/>
      <c r="H648" s="88"/>
      <c r="I648" s="88"/>
      <c r="J648" s="84"/>
      <c r="K648" s="88"/>
      <c r="N648" s="9">
        <v>0</v>
      </c>
    </row>
    <row r="649" spans="6:14" x14ac:dyDescent="0.25">
      <c r="F649" s="87"/>
      <c r="G649" s="87"/>
      <c r="H649" s="88"/>
      <c r="I649" s="88"/>
      <c r="J649" s="84"/>
      <c r="K649" s="88"/>
      <c r="N649" s="9">
        <v>0</v>
      </c>
    </row>
    <row r="650" spans="6:14" x14ac:dyDescent="0.25">
      <c r="F650" s="87"/>
      <c r="G650" s="87"/>
      <c r="H650" s="88"/>
      <c r="I650" s="88"/>
      <c r="J650" s="84"/>
      <c r="K650" s="88"/>
      <c r="N650" s="9">
        <v>0</v>
      </c>
    </row>
    <row r="651" spans="6:14" x14ac:dyDescent="0.25">
      <c r="F651" s="87"/>
      <c r="G651" s="87"/>
      <c r="H651" s="88"/>
      <c r="I651" s="88"/>
      <c r="J651" s="84"/>
      <c r="K651" s="88"/>
      <c r="N651" s="9">
        <v>0</v>
      </c>
    </row>
    <row r="652" spans="6:14" x14ac:dyDescent="0.25">
      <c r="F652" s="87"/>
      <c r="G652" s="87"/>
      <c r="H652" s="88"/>
      <c r="I652" s="88"/>
      <c r="J652" s="84"/>
      <c r="K652" s="88"/>
      <c r="N652" s="9">
        <v>0</v>
      </c>
    </row>
    <row r="653" spans="6:14" x14ac:dyDescent="0.25">
      <c r="F653" s="87"/>
      <c r="G653" s="87"/>
      <c r="H653" s="88"/>
      <c r="I653" s="88"/>
      <c r="J653" s="84"/>
      <c r="K653" s="88"/>
      <c r="N653" s="9">
        <v>0</v>
      </c>
    </row>
    <row r="654" spans="6:14" x14ac:dyDescent="0.25">
      <c r="F654" s="87"/>
      <c r="G654" s="87"/>
      <c r="H654" s="88"/>
      <c r="I654" s="88"/>
      <c r="J654" s="84"/>
      <c r="K654" s="88"/>
      <c r="N654" s="9">
        <v>0</v>
      </c>
    </row>
    <row r="655" spans="6:14" x14ac:dyDescent="0.25">
      <c r="F655" s="87"/>
      <c r="G655" s="87"/>
      <c r="H655" s="88"/>
      <c r="I655" s="88"/>
      <c r="J655" s="84"/>
      <c r="K655" s="88"/>
      <c r="N655" s="9">
        <v>0</v>
      </c>
    </row>
    <row r="656" spans="6:14" x14ac:dyDescent="0.25">
      <c r="F656" s="87"/>
      <c r="G656" s="87"/>
      <c r="H656" s="88"/>
      <c r="I656" s="88"/>
      <c r="J656" s="84"/>
      <c r="K656" s="88"/>
      <c r="N656" s="9">
        <v>0</v>
      </c>
    </row>
    <row r="657" spans="6:14" x14ac:dyDescent="0.25">
      <c r="F657" s="87"/>
      <c r="G657" s="87"/>
      <c r="H657" s="88"/>
      <c r="I657" s="88"/>
      <c r="J657" s="84"/>
      <c r="K657" s="88"/>
      <c r="N657" s="9">
        <v>0</v>
      </c>
    </row>
    <row r="658" spans="6:14" x14ac:dyDescent="0.25">
      <c r="F658" s="87"/>
      <c r="G658" s="87"/>
      <c r="H658" s="88"/>
      <c r="I658" s="88"/>
      <c r="J658" s="84"/>
      <c r="K658" s="88"/>
      <c r="N658" s="9">
        <v>0</v>
      </c>
    </row>
    <row r="659" spans="6:14" x14ac:dyDescent="0.25">
      <c r="F659" s="87"/>
      <c r="G659" s="87"/>
      <c r="H659" s="88"/>
      <c r="I659" s="88"/>
      <c r="J659" s="84"/>
      <c r="K659" s="88"/>
      <c r="N659" s="9">
        <v>0</v>
      </c>
    </row>
    <row r="660" spans="6:14" x14ac:dyDescent="0.25">
      <c r="F660" s="87"/>
      <c r="G660" s="87"/>
      <c r="H660" s="88"/>
      <c r="I660" s="88"/>
      <c r="J660" s="84"/>
      <c r="K660" s="88"/>
      <c r="N660" s="9">
        <v>0</v>
      </c>
    </row>
    <row r="661" spans="6:14" x14ac:dyDescent="0.25">
      <c r="F661" s="87"/>
      <c r="G661" s="87"/>
      <c r="H661" s="88"/>
      <c r="I661" s="88"/>
      <c r="J661" s="84"/>
      <c r="K661" s="88"/>
      <c r="N661" s="9">
        <v>0</v>
      </c>
    </row>
    <row r="662" spans="6:14" x14ac:dyDescent="0.25">
      <c r="F662" s="87"/>
      <c r="G662" s="87"/>
      <c r="H662" s="88"/>
      <c r="I662" s="88"/>
      <c r="J662" s="84"/>
      <c r="K662" s="88"/>
      <c r="N662" s="9">
        <v>0</v>
      </c>
    </row>
    <row r="663" spans="6:14" x14ac:dyDescent="0.25">
      <c r="F663" s="87"/>
      <c r="G663" s="87"/>
      <c r="H663" s="88"/>
      <c r="I663" s="88"/>
      <c r="J663" s="84"/>
      <c r="K663" s="88"/>
      <c r="N663" s="9">
        <v>0</v>
      </c>
    </row>
    <row r="664" spans="6:14" x14ac:dyDescent="0.25">
      <c r="F664" s="87"/>
      <c r="G664" s="87"/>
      <c r="H664" s="88"/>
      <c r="I664" s="88"/>
      <c r="J664" s="84"/>
      <c r="K664" s="88"/>
      <c r="N664" s="9">
        <v>0</v>
      </c>
    </row>
    <row r="665" spans="6:14" x14ac:dyDescent="0.25">
      <c r="F665" s="87"/>
      <c r="G665" s="87"/>
      <c r="H665" s="88"/>
      <c r="I665" s="88"/>
      <c r="J665" s="84"/>
      <c r="K665" s="88"/>
      <c r="N665" s="9">
        <v>0</v>
      </c>
    </row>
    <row r="666" spans="6:14" x14ac:dyDescent="0.25">
      <c r="F666" s="87"/>
      <c r="G666" s="87"/>
      <c r="H666" s="88"/>
      <c r="I666" s="88"/>
      <c r="J666" s="84"/>
      <c r="K666" s="88"/>
      <c r="N666" s="9">
        <v>0</v>
      </c>
    </row>
    <row r="667" spans="6:14" x14ac:dyDescent="0.25">
      <c r="F667" s="87"/>
      <c r="G667" s="87"/>
      <c r="H667" s="88"/>
      <c r="I667" s="88"/>
      <c r="J667" s="84"/>
      <c r="K667" s="88"/>
      <c r="N667" s="9">
        <v>0</v>
      </c>
    </row>
    <row r="668" spans="6:14" x14ac:dyDescent="0.25">
      <c r="F668" s="87"/>
      <c r="G668" s="87"/>
      <c r="H668" s="88"/>
      <c r="I668" s="88"/>
      <c r="J668" s="84"/>
      <c r="K668" s="88"/>
      <c r="N668" s="9">
        <v>0</v>
      </c>
    </row>
    <row r="669" spans="6:14" x14ac:dyDescent="0.25">
      <c r="F669" s="87"/>
      <c r="G669" s="87"/>
      <c r="H669" s="88"/>
      <c r="I669" s="88"/>
      <c r="J669" s="84"/>
      <c r="K669" s="88"/>
      <c r="N669" s="9">
        <v>0</v>
      </c>
    </row>
    <row r="670" spans="6:14" x14ac:dyDescent="0.25">
      <c r="F670" s="87"/>
      <c r="G670" s="87"/>
      <c r="H670" s="88"/>
      <c r="I670" s="88"/>
      <c r="J670" s="84"/>
      <c r="K670" s="88"/>
      <c r="N670" s="9">
        <v>0</v>
      </c>
    </row>
    <row r="671" spans="6:14" x14ac:dyDescent="0.25">
      <c r="F671" s="87"/>
      <c r="G671" s="87"/>
      <c r="H671" s="88"/>
      <c r="I671" s="88"/>
      <c r="J671" s="84"/>
      <c r="K671" s="88"/>
      <c r="N671" s="9">
        <v>0</v>
      </c>
    </row>
    <row r="672" spans="6:14" x14ac:dyDescent="0.25">
      <c r="F672" s="87"/>
      <c r="G672" s="87"/>
      <c r="H672" s="88"/>
      <c r="I672" s="88"/>
      <c r="J672" s="84"/>
      <c r="K672" s="88"/>
      <c r="N672" s="9">
        <v>0</v>
      </c>
    </row>
    <row r="673" spans="6:14" x14ac:dyDescent="0.25">
      <c r="F673" s="87"/>
      <c r="G673" s="87"/>
      <c r="H673" s="88"/>
      <c r="I673" s="88"/>
      <c r="J673" s="84"/>
      <c r="K673" s="88"/>
      <c r="N673" s="9">
        <v>0</v>
      </c>
    </row>
    <row r="674" spans="6:14" x14ac:dyDescent="0.25">
      <c r="F674" s="87"/>
      <c r="G674" s="87"/>
      <c r="H674" s="88"/>
      <c r="I674" s="88"/>
      <c r="J674" s="84"/>
      <c r="K674" s="88"/>
      <c r="N674" s="9">
        <v>0</v>
      </c>
    </row>
    <row r="675" spans="6:14" x14ac:dyDescent="0.25">
      <c r="F675" s="87"/>
      <c r="G675" s="87"/>
      <c r="H675" s="88"/>
      <c r="I675" s="88"/>
      <c r="J675" s="84"/>
      <c r="K675" s="88"/>
      <c r="N675" s="9">
        <v>0</v>
      </c>
    </row>
    <row r="676" spans="6:14" x14ac:dyDescent="0.25">
      <c r="F676" s="87"/>
      <c r="G676" s="87"/>
      <c r="H676" s="88"/>
      <c r="I676" s="88"/>
      <c r="J676" s="84"/>
      <c r="K676" s="88"/>
      <c r="N676" s="9">
        <v>0</v>
      </c>
    </row>
    <row r="677" spans="6:14" x14ac:dyDescent="0.25">
      <c r="F677" s="87"/>
      <c r="G677" s="87"/>
      <c r="H677" s="88"/>
      <c r="I677" s="88"/>
      <c r="J677" s="84"/>
      <c r="K677" s="88"/>
      <c r="N677" s="9">
        <v>0</v>
      </c>
    </row>
    <row r="678" spans="6:14" x14ac:dyDescent="0.25">
      <c r="F678" s="87"/>
      <c r="G678" s="87"/>
      <c r="H678" s="88"/>
      <c r="I678" s="88"/>
      <c r="J678" s="84"/>
      <c r="K678" s="88"/>
      <c r="N678" s="9">
        <v>0</v>
      </c>
    </row>
    <row r="679" spans="6:14" x14ac:dyDescent="0.25">
      <c r="F679" s="87"/>
      <c r="G679" s="87"/>
      <c r="H679" s="88"/>
      <c r="I679" s="88"/>
      <c r="J679" s="84"/>
      <c r="K679" s="88"/>
      <c r="N679" s="9">
        <v>0</v>
      </c>
    </row>
    <row r="680" spans="6:14" x14ac:dyDescent="0.25">
      <c r="F680" s="87"/>
      <c r="G680" s="87"/>
      <c r="H680" s="88"/>
      <c r="I680" s="88"/>
      <c r="J680" s="84"/>
      <c r="K680" s="88"/>
      <c r="N680" s="9">
        <v>0</v>
      </c>
    </row>
    <row r="681" spans="6:14" x14ac:dyDescent="0.25">
      <c r="F681" s="87"/>
      <c r="G681" s="87"/>
      <c r="H681" s="88"/>
      <c r="I681" s="88"/>
      <c r="J681" s="84"/>
      <c r="K681" s="88"/>
      <c r="N681" s="9">
        <v>0</v>
      </c>
    </row>
    <row r="682" spans="6:14" x14ac:dyDescent="0.25">
      <c r="F682" s="87"/>
      <c r="G682" s="87"/>
      <c r="H682" s="88"/>
      <c r="I682" s="88"/>
      <c r="J682" s="84"/>
      <c r="K682" s="88"/>
      <c r="N682" s="9">
        <v>0</v>
      </c>
    </row>
    <row r="683" spans="6:14" x14ac:dyDescent="0.25">
      <c r="F683" s="87"/>
      <c r="G683" s="87"/>
      <c r="H683" s="88"/>
      <c r="I683" s="88"/>
      <c r="J683" s="84"/>
      <c r="K683" s="88"/>
      <c r="N683" s="9">
        <v>0</v>
      </c>
    </row>
    <row r="684" spans="6:14" x14ac:dyDescent="0.25">
      <c r="F684" s="87"/>
      <c r="G684" s="87"/>
      <c r="H684" s="88"/>
      <c r="I684" s="88"/>
      <c r="J684" s="84"/>
      <c r="K684" s="88"/>
      <c r="N684" s="9">
        <v>0</v>
      </c>
    </row>
    <row r="685" spans="6:14" x14ac:dyDescent="0.25">
      <c r="F685" s="87"/>
      <c r="G685" s="87"/>
      <c r="H685" s="88"/>
      <c r="I685" s="88"/>
      <c r="J685" s="84"/>
      <c r="K685" s="88"/>
      <c r="N685" s="9">
        <v>0</v>
      </c>
    </row>
    <row r="686" spans="6:14" x14ac:dyDescent="0.25">
      <c r="F686" s="87"/>
      <c r="G686" s="87"/>
      <c r="H686" s="88"/>
      <c r="I686" s="88"/>
      <c r="J686" s="84"/>
      <c r="K686" s="88"/>
      <c r="N686" s="9">
        <v>0</v>
      </c>
    </row>
    <row r="687" spans="6:14" x14ac:dyDescent="0.25">
      <c r="F687" s="87"/>
      <c r="G687" s="87"/>
      <c r="H687" s="88"/>
      <c r="I687" s="88"/>
      <c r="J687" s="84"/>
      <c r="K687" s="88"/>
      <c r="N687" s="9">
        <v>0</v>
      </c>
    </row>
    <row r="688" spans="6:14" x14ac:dyDescent="0.25">
      <c r="F688" s="87"/>
      <c r="G688" s="87"/>
      <c r="H688" s="88"/>
      <c r="I688" s="88"/>
      <c r="J688" s="84"/>
      <c r="K688" s="88"/>
      <c r="N688" s="9">
        <v>0</v>
      </c>
    </row>
    <row r="689" spans="6:14" x14ac:dyDescent="0.25">
      <c r="F689" s="87"/>
      <c r="G689" s="87"/>
      <c r="H689" s="88"/>
      <c r="I689" s="88"/>
      <c r="J689" s="84"/>
      <c r="K689" s="88"/>
      <c r="N689" s="9">
        <v>0</v>
      </c>
    </row>
    <row r="690" spans="6:14" x14ac:dyDescent="0.25">
      <c r="F690" s="87"/>
      <c r="G690" s="87"/>
      <c r="H690" s="88"/>
      <c r="I690" s="88"/>
      <c r="J690" s="84"/>
      <c r="K690" s="88"/>
      <c r="N690" s="9">
        <v>0</v>
      </c>
    </row>
    <row r="691" spans="6:14" x14ac:dyDescent="0.25">
      <c r="F691" s="87"/>
      <c r="G691" s="87"/>
      <c r="H691" s="88"/>
      <c r="I691" s="88"/>
      <c r="J691" s="84"/>
      <c r="K691" s="88"/>
      <c r="N691" s="9">
        <v>0</v>
      </c>
    </row>
    <row r="692" spans="6:14" x14ac:dyDescent="0.25">
      <c r="F692" s="87"/>
      <c r="G692" s="87"/>
      <c r="H692" s="88"/>
      <c r="I692" s="88"/>
      <c r="J692" s="84"/>
      <c r="K692" s="88"/>
      <c r="N692" s="9">
        <v>0</v>
      </c>
    </row>
    <row r="693" spans="6:14" x14ac:dyDescent="0.25">
      <c r="F693" s="87"/>
      <c r="G693" s="87"/>
      <c r="H693" s="88"/>
      <c r="I693" s="88"/>
      <c r="J693" s="84"/>
      <c r="K693" s="88"/>
      <c r="N693" s="9">
        <v>0</v>
      </c>
    </row>
    <row r="694" spans="6:14" x14ac:dyDescent="0.25">
      <c r="F694" s="87"/>
      <c r="G694" s="87"/>
      <c r="H694" s="88"/>
      <c r="I694" s="88"/>
      <c r="J694" s="84"/>
      <c r="K694" s="88"/>
      <c r="N694" s="9">
        <v>0</v>
      </c>
    </row>
    <row r="695" spans="6:14" x14ac:dyDescent="0.25">
      <c r="F695" s="87"/>
      <c r="G695" s="87"/>
      <c r="H695" s="88"/>
      <c r="I695" s="88"/>
      <c r="J695" s="84"/>
      <c r="K695" s="88"/>
      <c r="N695" s="9">
        <v>0</v>
      </c>
    </row>
    <row r="696" spans="6:14" x14ac:dyDescent="0.25">
      <c r="F696" s="87"/>
      <c r="G696" s="87"/>
      <c r="H696" s="88"/>
      <c r="I696" s="88"/>
      <c r="J696" s="84"/>
      <c r="K696" s="88"/>
      <c r="N696" s="9">
        <v>0</v>
      </c>
    </row>
    <row r="697" spans="6:14" x14ac:dyDescent="0.25">
      <c r="F697" s="87"/>
      <c r="G697" s="87"/>
      <c r="H697" s="88"/>
      <c r="I697" s="88"/>
      <c r="J697" s="84"/>
      <c r="K697" s="88"/>
      <c r="N697" s="9">
        <v>0</v>
      </c>
    </row>
    <row r="698" spans="6:14" x14ac:dyDescent="0.25">
      <c r="F698" s="87"/>
      <c r="G698" s="87"/>
      <c r="H698" s="88"/>
      <c r="I698" s="88"/>
      <c r="J698" s="84"/>
      <c r="K698" s="88"/>
      <c r="N698" s="9">
        <v>0</v>
      </c>
    </row>
    <row r="699" spans="6:14" x14ac:dyDescent="0.25">
      <c r="F699" s="87"/>
      <c r="G699" s="87"/>
      <c r="H699" s="88"/>
      <c r="I699" s="88"/>
      <c r="J699" s="84"/>
      <c r="K699" s="88"/>
      <c r="N699" s="9">
        <v>0</v>
      </c>
    </row>
    <row r="700" spans="6:14" x14ac:dyDescent="0.25">
      <c r="F700" s="87"/>
      <c r="G700" s="87"/>
      <c r="H700" s="88"/>
      <c r="I700" s="88"/>
      <c r="J700" s="84"/>
      <c r="K700" s="88"/>
      <c r="N700" s="9">
        <v>0</v>
      </c>
    </row>
    <row r="701" spans="6:14" x14ac:dyDescent="0.25">
      <c r="F701" s="87"/>
      <c r="G701" s="87"/>
      <c r="H701" s="88"/>
      <c r="I701" s="88"/>
      <c r="J701" s="84"/>
      <c r="K701" s="88"/>
      <c r="N701" s="9">
        <v>0</v>
      </c>
    </row>
    <row r="702" spans="6:14" x14ac:dyDescent="0.25">
      <c r="F702" s="87"/>
      <c r="G702" s="87"/>
      <c r="H702" s="88"/>
      <c r="I702" s="88"/>
      <c r="J702" s="84"/>
      <c r="K702" s="88"/>
      <c r="N702" s="9">
        <v>0</v>
      </c>
    </row>
    <row r="703" spans="6:14" x14ac:dyDescent="0.25">
      <c r="F703" s="87"/>
      <c r="G703" s="87"/>
      <c r="H703" s="88"/>
      <c r="I703" s="88"/>
      <c r="J703" s="84"/>
      <c r="K703" s="88"/>
      <c r="N703" s="9">
        <v>0</v>
      </c>
    </row>
    <row r="704" spans="6:14" x14ac:dyDescent="0.25">
      <c r="F704" s="87"/>
      <c r="G704" s="87"/>
      <c r="H704" s="88"/>
      <c r="I704" s="88"/>
      <c r="J704" s="84"/>
      <c r="K704" s="88"/>
      <c r="N704" s="9">
        <v>0</v>
      </c>
    </row>
    <row r="705" spans="6:14" x14ac:dyDescent="0.25">
      <c r="F705" s="87"/>
      <c r="G705" s="87"/>
      <c r="H705" s="88"/>
      <c r="I705" s="88"/>
      <c r="J705" s="84"/>
      <c r="K705" s="88"/>
      <c r="N705" s="9">
        <v>0</v>
      </c>
    </row>
    <row r="706" spans="6:14" x14ac:dyDescent="0.25">
      <c r="F706" s="87"/>
      <c r="G706" s="87"/>
      <c r="H706" s="88"/>
      <c r="I706" s="88"/>
      <c r="J706" s="84"/>
      <c r="K706" s="88"/>
      <c r="N706" s="9">
        <v>0</v>
      </c>
    </row>
    <row r="707" spans="6:14" x14ac:dyDescent="0.25">
      <c r="F707" s="87"/>
      <c r="G707" s="87"/>
      <c r="H707" s="88"/>
      <c r="I707" s="88"/>
      <c r="J707" s="84"/>
      <c r="K707" s="88"/>
      <c r="N707" s="9">
        <v>0</v>
      </c>
    </row>
    <row r="708" spans="6:14" x14ac:dyDescent="0.25">
      <c r="F708" s="87"/>
      <c r="G708" s="87"/>
      <c r="H708" s="88"/>
      <c r="I708" s="88"/>
      <c r="J708" s="84"/>
      <c r="K708" s="88"/>
      <c r="N708" s="9">
        <v>0</v>
      </c>
    </row>
    <row r="709" spans="6:14" x14ac:dyDescent="0.25">
      <c r="F709" s="87"/>
      <c r="G709" s="87"/>
      <c r="H709" s="88"/>
      <c r="I709" s="88"/>
      <c r="J709" s="84"/>
      <c r="K709" s="88"/>
      <c r="N709" s="9">
        <v>0</v>
      </c>
    </row>
    <row r="710" spans="6:14" x14ac:dyDescent="0.25">
      <c r="F710" s="87"/>
      <c r="G710" s="87"/>
      <c r="H710" s="88"/>
      <c r="I710" s="88"/>
      <c r="J710" s="84"/>
      <c r="K710" s="88"/>
      <c r="N710" s="9">
        <v>0</v>
      </c>
    </row>
    <row r="711" spans="6:14" x14ac:dyDescent="0.25">
      <c r="F711" s="87"/>
      <c r="G711" s="87"/>
      <c r="H711" s="88"/>
      <c r="I711" s="88"/>
      <c r="J711" s="84"/>
      <c r="K711" s="88"/>
      <c r="N711" s="9">
        <v>0</v>
      </c>
    </row>
    <row r="712" spans="6:14" x14ac:dyDescent="0.25">
      <c r="F712" s="87"/>
      <c r="G712" s="87"/>
      <c r="H712" s="88"/>
      <c r="I712" s="88"/>
      <c r="J712" s="84"/>
      <c r="K712" s="88"/>
      <c r="N712" s="9">
        <v>0</v>
      </c>
    </row>
    <row r="713" spans="6:14" x14ac:dyDescent="0.25">
      <c r="F713" s="87"/>
      <c r="G713" s="87"/>
      <c r="H713" s="88"/>
      <c r="I713" s="88"/>
      <c r="J713" s="84"/>
      <c r="K713" s="88"/>
      <c r="N713" s="9">
        <v>0</v>
      </c>
    </row>
    <row r="714" spans="6:14" x14ac:dyDescent="0.25">
      <c r="F714" s="87"/>
      <c r="G714" s="87"/>
      <c r="H714" s="88"/>
      <c r="I714" s="88"/>
      <c r="J714" s="84"/>
      <c r="K714" s="88"/>
      <c r="N714" s="9">
        <v>0</v>
      </c>
    </row>
    <row r="715" spans="6:14" x14ac:dyDescent="0.25">
      <c r="F715" s="87"/>
      <c r="G715" s="87"/>
      <c r="H715" s="88"/>
      <c r="I715" s="88"/>
      <c r="J715" s="84"/>
      <c r="K715" s="88"/>
      <c r="N715" s="9">
        <v>0</v>
      </c>
    </row>
    <row r="716" spans="6:14" x14ac:dyDescent="0.25">
      <c r="F716" s="87"/>
      <c r="G716" s="87"/>
      <c r="H716" s="88"/>
      <c r="I716" s="88"/>
      <c r="J716" s="84"/>
      <c r="K716" s="88"/>
      <c r="N716" s="9">
        <v>0</v>
      </c>
    </row>
    <row r="717" spans="6:14" x14ac:dyDescent="0.25">
      <c r="F717" s="87"/>
      <c r="G717" s="87"/>
      <c r="H717" s="88"/>
      <c r="I717" s="88"/>
      <c r="J717" s="84"/>
      <c r="K717" s="88"/>
      <c r="N717" s="9">
        <v>0</v>
      </c>
    </row>
    <row r="718" spans="6:14" x14ac:dyDescent="0.25">
      <c r="F718" s="87"/>
      <c r="G718" s="87"/>
      <c r="H718" s="88"/>
      <c r="I718" s="88"/>
      <c r="J718" s="84"/>
      <c r="K718" s="88"/>
      <c r="N718" s="9">
        <v>0</v>
      </c>
    </row>
    <row r="719" spans="6:14" x14ac:dyDescent="0.25">
      <c r="F719" s="87"/>
      <c r="G719" s="87"/>
      <c r="H719" s="88"/>
      <c r="I719" s="88"/>
      <c r="J719" s="84"/>
      <c r="K719" s="88"/>
      <c r="N719" s="9">
        <v>0</v>
      </c>
    </row>
    <row r="720" spans="6:14" x14ac:dyDescent="0.25">
      <c r="F720" s="87"/>
      <c r="G720" s="87"/>
      <c r="H720" s="88"/>
      <c r="I720" s="88"/>
      <c r="J720" s="84"/>
      <c r="K720" s="88"/>
      <c r="N720" s="9">
        <v>0</v>
      </c>
    </row>
    <row r="721" spans="6:14" x14ac:dyDescent="0.25">
      <c r="F721" s="87"/>
      <c r="G721" s="87"/>
      <c r="H721" s="88"/>
      <c r="I721" s="88"/>
      <c r="J721" s="84"/>
      <c r="K721" s="88"/>
      <c r="N721" s="9">
        <v>0</v>
      </c>
    </row>
    <row r="722" spans="6:14" x14ac:dyDescent="0.25">
      <c r="F722" s="87"/>
      <c r="G722" s="87"/>
      <c r="H722" s="88"/>
      <c r="I722" s="88"/>
      <c r="J722" s="84"/>
      <c r="K722" s="88"/>
      <c r="N722" s="9">
        <v>0</v>
      </c>
    </row>
    <row r="723" spans="6:14" x14ac:dyDescent="0.25">
      <c r="F723" s="87"/>
      <c r="G723" s="87"/>
      <c r="H723" s="88"/>
      <c r="I723" s="88"/>
      <c r="J723" s="84"/>
      <c r="K723" s="88"/>
      <c r="N723" s="9">
        <v>0</v>
      </c>
    </row>
    <row r="724" spans="6:14" x14ac:dyDescent="0.25">
      <c r="F724" s="87"/>
      <c r="G724" s="87"/>
      <c r="H724" s="88"/>
      <c r="I724" s="88"/>
      <c r="J724" s="84"/>
      <c r="K724" s="88"/>
      <c r="N724" s="9">
        <v>0</v>
      </c>
    </row>
    <row r="725" spans="6:14" x14ac:dyDescent="0.25">
      <c r="F725" s="87"/>
      <c r="G725" s="87"/>
      <c r="H725" s="88"/>
      <c r="I725" s="88"/>
      <c r="J725" s="84"/>
      <c r="K725" s="88"/>
      <c r="N725" s="9">
        <v>0</v>
      </c>
    </row>
    <row r="726" spans="6:14" x14ac:dyDescent="0.25">
      <c r="F726" s="87"/>
      <c r="G726" s="87"/>
      <c r="H726" s="88"/>
      <c r="I726" s="88"/>
      <c r="J726" s="84"/>
      <c r="K726" s="88"/>
      <c r="N726" s="9">
        <v>0</v>
      </c>
    </row>
    <row r="727" spans="6:14" x14ac:dyDescent="0.25">
      <c r="F727" s="87"/>
      <c r="G727" s="87"/>
      <c r="H727" s="88"/>
      <c r="I727" s="88"/>
      <c r="J727" s="84"/>
      <c r="K727" s="88"/>
      <c r="N727" s="9">
        <v>0</v>
      </c>
    </row>
    <row r="728" spans="6:14" x14ac:dyDescent="0.25">
      <c r="F728" s="87"/>
      <c r="G728" s="87"/>
      <c r="H728" s="88"/>
      <c r="I728" s="88"/>
      <c r="J728" s="84"/>
      <c r="K728" s="88"/>
      <c r="N728" s="9">
        <v>0</v>
      </c>
    </row>
    <row r="729" spans="6:14" x14ac:dyDescent="0.25">
      <c r="F729" s="87"/>
      <c r="G729" s="87"/>
      <c r="H729" s="88"/>
      <c r="I729" s="88"/>
      <c r="J729" s="84"/>
      <c r="K729" s="88"/>
      <c r="N729" s="9">
        <v>0</v>
      </c>
    </row>
    <row r="730" spans="6:14" x14ac:dyDescent="0.25">
      <c r="F730" s="87"/>
      <c r="G730" s="87"/>
      <c r="H730" s="88"/>
      <c r="I730" s="88"/>
      <c r="J730" s="84"/>
      <c r="K730" s="88"/>
      <c r="N730" s="9">
        <v>0</v>
      </c>
    </row>
    <row r="731" spans="6:14" x14ac:dyDescent="0.25">
      <c r="F731" s="87"/>
      <c r="G731" s="87"/>
      <c r="H731" s="88"/>
      <c r="I731" s="88"/>
      <c r="J731" s="84"/>
      <c r="K731" s="88"/>
      <c r="N731" s="9">
        <v>0</v>
      </c>
    </row>
    <row r="732" spans="6:14" x14ac:dyDescent="0.25">
      <c r="F732" s="87"/>
      <c r="G732" s="87"/>
      <c r="H732" s="88"/>
      <c r="I732" s="88"/>
      <c r="J732" s="84"/>
      <c r="K732" s="88"/>
      <c r="N732" s="9">
        <v>0</v>
      </c>
    </row>
    <row r="733" spans="6:14" x14ac:dyDescent="0.25">
      <c r="F733" s="87"/>
      <c r="G733" s="87"/>
      <c r="H733" s="88"/>
      <c r="I733" s="88"/>
      <c r="J733" s="84"/>
      <c r="K733" s="88"/>
      <c r="N733" s="9">
        <v>0</v>
      </c>
    </row>
    <row r="734" spans="6:14" x14ac:dyDescent="0.25">
      <c r="F734" s="87"/>
      <c r="G734" s="87"/>
      <c r="H734" s="88"/>
      <c r="I734" s="88"/>
      <c r="J734" s="84"/>
      <c r="K734" s="88"/>
      <c r="N734" s="9">
        <v>0</v>
      </c>
    </row>
    <row r="735" spans="6:14" x14ac:dyDescent="0.25">
      <c r="F735" s="87"/>
      <c r="G735" s="87"/>
      <c r="H735" s="88"/>
      <c r="I735" s="88"/>
      <c r="J735" s="84"/>
      <c r="K735" s="88"/>
      <c r="N735" s="9">
        <v>0</v>
      </c>
    </row>
    <row r="736" spans="6:14" x14ac:dyDescent="0.25">
      <c r="F736" s="87"/>
      <c r="G736" s="87"/>
      <c r="H736" s="88"/>
      <c r="I736" s="88"/>
      <c r="J736" s="84"/>
      <c r="K736" s="88"/>
      <c r="N736" s="9">
        <v>0</v>
      </c>
    </row>
    <row r="737" spans="6:14" x14ac:dyDescent="0.25">
      <c r="F737" s="87"/>
      <c r="G737" s="87"/>
      <c r="H737" s="88"/>
      <c r="I737" s="88"/>
      <c r="J737" s="84"/>
      <c r="K737" s="88"/>
      <c r="N737" s="9">
        <v>0</v>
      </c>
    </row>
    <row r="738" spans="6:14" x14ac:dyDescent="0.25">
      <c r="F738" s="87"/>
      <c r="G738" s="87"/>
      <c r="H738" s="88"/>
      <c r="I738" s="88"/>
      <c r="J738" s="84"/>
      <c r="K738" s="88"/>
      <c r="N738" s="9">
        <v>0</v>
      </c>
    </row>
    <row r="739" spans="6:14" x14ac:dyDescent="0.25">
      <c r="F739" s="87"/>
      <c r="G739" s="87"/>
      <c r="H739" s="88"/>
      <c r="I739" s="88"/>
      <c r="J739" s="84"/>
      <c r="K739" s="88"/>
      <c r="N739" s="9">
        <v>0</v>
      </c>
    </row>
    <row r="740" spans="6:14" x14ac:dyDescent="0.25">
      <c r="F740" s="87"/>
      <c r="G740" s="87"/>
      <c r="H740" s="88"/>
      <c r="I740" s="88"/>
      <c r="J740" s="84"/>
      <c r="K740" s="88"/>
      <c r="N740" s="9">
        <v>0</v>
      </c>
    </row>
    <row r="741" spans="6:14" x14ac:dyDescent="0.25">
      <c r="F741" s="87"/>
      <c r="G741" s="87"/>
      <c r="H741" s="88"/>
      <c r="I741" s="88"/>
      <c r="J741" s="84"/>
      <c r="K741" s="88"/>
      <c r="N741" s="9">
        <v>0</v>
      </c>
    </row>
    <row r="742" spans="6:14" x14ac:dyDescent="0.25">
      <c r="F742" s="87"/>
      <c r="G742" s="87"/>
      <c r="H742" s="88"/>
      <c r="I742" s="88"/>
      <c r="J742" s="84"/>
      <c r="K742" s="88"/>
      <c r="N742" s="9">
        <v>0</v>
      </c>
    </row>
    <row r="743" spans="6:14" x14ac:dyDescent="0.25">
      <c r="F743" s="87"/>
      <c r="G743" s="87"/>
      <c r="H743" s="88"/>
      <c r="I743" s="88"/>
      <c r="J743" s="84"/>
      <c r="K743" s="88"/>
      <c r="N743" s="9">
        <v>0</v>
      </c>
    </row>
    <row r="744" spans="6:14" x14ac:dyDescent="0.25">
      <c r="F744" s="87"/>
      <c r="G744" s="87"/>
      <c r="H744" s="88"/>
      <c r="I744" s="88"/>
      <c r="J744" s="84"/>
      <c r="K744" s="88"/>
      <c r="N744" s="9">
        <v>0</v>
      </c>
    </row>
    <row r="745" spans="6:14" x14ac:dyDescent="0.25">
      <c r="F745" s="87"/>
      <c r="G745" s="87"/>
      <c r="H745" s="88"/>
      <c r="I745" s="88"/>
      <c r="J745" s="84"/>
      <c r="K745" s="88"/>
      <c r="N745" s="9">
        <v>0</v>
      </c>
    </row>
    <row r="746" spans="6:14" x14ac:dyDescent="0.25">
      <c r="F746" s="87"/>
      <c r="G746" s="87"/>
      <c r="H746" s="88"/>
      <c r="I746" s="88"/>
      <c r="J746" s="84"/>
      <c r="K746" s="88"/>
      <c r="N746" s="9">
        <v>0</v>
      </c>
    </row>
    <row r="747" spans="6:14" x14ac:dyDescent="0.25">
      <c r="F747" s="87"/>
      <c r="G747" s="87"/>
      <c r="H747" s="88"/>
      <c r="I747" s="88"/>
      <c r="J747" s="84"/>
      <c r="K747" s="88"/>
      <c r="N747" s="9">
        <v>0</v>
      </c>
    </row>
    <row r="748" spans="6:14" x14ac:dyDescent="0.25">
      <c r="F748" s="87"/>
      <c r="G748" s="87"/>
      <c r="H748" s="88"/>
      <c r="I748" s="88"/>
      <c r="J748" s="84"/>
      <c r="K748" s="88"/>
      <c r="N748" s="9">
        <v>0</v>
      </c>
    </row>
    <row r="749" spans="6:14" x14ac:dyDescent="0.25">
      <c r="F749" s="87"/>
      <c r="G749" s="87"/>
      <c r="H749" s="88"/>
      <c r="I749" s="88"/>
      <c r="J749" s="84"/>
      <c r="K749" s="88"/>
      <c r="N749" s="9">
        <v>0</v>
      </c>
    </row>
    <row r="750" spans="6:14" x14ac:dyDescent="0.25">
      <c r="F750" s="87"/>
      <c r="G750" s="87"/>
      <c r="H750" s="88"/>
      <c r="I750" s="88"/>
      <c r="J750" s="84"/>
      <c r="K750" s="88"/>
      <c r="N750" s="9">
        <v>0</v>
      </c>
    </row>
    <row r="751" spans="6:14" x14ac:dyDescent="0.25">
      <c r="F751" s="87"/>
      <c r="G751" s="87"/>
      <c r="H751" s="88"/>
      <c r="I751" s="88"/>
      <c r="J751" s="84"/>
      <c r="K751" s="88"/>
      <c r="N751" s="9">
        <v>0</v>
      </c>
    </row>
    <row r="752" spans="6:14" x14ac:dyDescent="0.25">
      <c r="F752" s="87"/>
      <c r="G752" s="87"/>
      <c r="H752" s="88"/>
      <c r="I752" s="88"/>
      <c r="J752" s="84"/>
      <c r="K752" s="88"/>
      <c r="N752" s="9">
        <v>0</v>
      </c>
    </row>
    <row r="753" spans="6:14" x14ac:dyDescent="0.25">
      <c r="F753" s="87"/>
      <c r="G753" s="87"/>
      <c r="H753" s="88"/>
      <c r="I753" s="88"/>
      <c r="J753" s="84"/>
      <c r="K753" s="88"/>
      <c r="N753" s="9">
        <v>0</v>
      </c>
    </row>
    <row r="754" spans="6:14" x14ac:dyDescent="0.25">
      <c r="F754" s="87"/>
      <c r="G754" s="87"/>
      <c r="H754" s="88"/>
      <c r="I754" s="88"/>
      <c r="J754" s="84"/>
      <c r="K754" s="88"/>
      <c r="N754" s="9">
        <v>0</v>
      </c>
    </row>
    <row r="755" spans="6:14" x14ac:dyDescent="0.25">
      <c r="F755" s="87"/>
      <c r="G755" s="87"/>
      <c r="H755" s="88"/>
      <c r="I755" s="88"/>
      <c r="J755" s="84"/>
      <c r="K755" s="88"/>
      <c r="N755" s="9">
        <v>0</v>
      </c>
    </row>
    <row r="756" spans="6:14" x14ac:dyDescent="0.25">
      <c r="F756" s="87"/>
      <c r="G756" s="87"/>
      <c r="H756" s="88"/>
      <c r="I756" s="88"/>
      <c r="J756" s="84"/>
      <c r="K756" s="88"/>
      <c r="N756" s="9">
        <v>0</v>
      </c>
    </row>
    <row r="757" spans="6:14" x14ac:dyDescent="0.25">
      <c r="F757" s="87"/>
      <c r="G757" s="87"/>
      <c r="H757" s="88"/>
      <c r="I757" s="88"/>
      <c r="J757" s="84"/>
      <c r="K757" s="88"/>
      <c r="N757" s="9">
        <v>0</v>
      </c>
    </row>
    <row r="758" spans="6:14" x14ac:dyDescent="0.25">
      <c r="F758" s="87"/>
      <c r="G758" s="87"/>
      <c r="H758" s="88"/>
      <c r="I758" s="88"/>
      <c r="J758" s="84"/>
      <c r="K758" s="88"/>
      <c r="N758" s="9">
        <v>0</v>
      </c>
    </row>
    <row r="759" spans="6:14" x14ac:dyDescent="0.25">
      <c r="F759" s="87"/>
      <c r="G759" s="87"/>
      <c r="H759" s="88"/>
      <c r="I759" s="88"/>
      <c r="J759" s="84"/>
      <c r="K759" s="88"/>
      <c r="N759" s="9">
        <v>0</v>
      </c>
    </row>
    <row r="760" spans="6:14" x14ac:dyDescent="0.25">
      <c r="F760" s="87"/>
      <c r="G760" s="87"/>
      <c r="H760" s="88"/>
      <c r="I760" s="88"/>
      <c r="J760" s="84"/>
      <c r="K760" s="88"/>
      <c r="N760" s="9">
        <v>0</v>
      </c>
    </row>
    <row r="761" spans="6:14" x14ac:dyDescent="0.25">
      <c r="F761" s="87"/>
      <c r="G761" s="87"/>
      <c r="H761" s="88"/>
      <c r="I761" s="88"/>
      <c r="J761" s="84"/>
      <c r="K761" s="88"/>
      <c r="N761" s="9">
        <v>0</v>
      </c>
    </row>
    <row r="762" spans="6:14" x14ac:dyDescent="0.25">
      <c r="F762" s="87"/>
      <c r="G762" s="87"/>
      <c r="H762" s="88"/>
      <c r="I762" s="88"/>
      <c r="J762" s="84"/>
      <c r="K762" s="88"/>
      <c r="N762" s="9">
        <v>0</v>
      </c>
    </row>
    <row r="763" spans="6:14" x14ac:dyDescent="0.25">
      <c r="F763" s="87"/>
      <c r="G763" s="87"/>
      <c r="H763" s="88"/>
      <c r="I763" s="88"/>
      <c r="J763" s="84"/>
      <c r="K763" s="88"/>
      <c r="N763" s="9">
        <v>0</v>
      </c>
    </row>
    <row r="764" spans="6:14" x14ac:dyDescent="0.25">
      <c r="F764" s="87"/>
      <c r="G764" s="87"/>
      <c r="H764" s="88"/>
      <c r="I764" s="88"/>
      <c r="J764" s="84"/>
      <c r="K764" s="88"/>
      <c r="N764" s="9">
        <v>0</v>
      </c>
    </row>
    <row r="765" spans="6:14" x14ac:dyDescent="0.25">
      <c r="F765" s="87"/>
      <c r="G765" s="87"/>
      <c r="H765" s="88"/>
      <c r="I765" s="88"/>
      <c r="J765" s="84"/>
      <c r="K765" s="88"/>
      <c r="N765" s="9">
        <v>0</v>
      </c>
    </row>
    <row r="766" spans="6:14" x14ac:dyDescent="0.25">
      <c r="F766" s="87"/>
      <c r="G766" s="87"/>
      <c r="H766" s="88"/>
      <c r="I766" s="88"/>
      <c r="J766" s="84"/>
      <c r="K766" s="88"/>
      <c r="N766" s="9">
        <v>0</v>
      </c>
    </row>
    <row r="767" spans="6:14" x14ac:dyDescent="0.25">
      <c r="F767" s="87"/>
      <c r="G767" s="87"/>
      <c r="H767" s="88"/>
      <c r="I767" s="88"/>
      <c r="J767" s="84"/>
      <c r="K767" s="88"/>
      <c r="N767" s="9">
        <v>0</v>
      </c>
    </row>
    <row r="768" spans="6:14" x14ac:dyDescent="0.25">
      <c r="F768" s="87"/>
      <c r="G768" s="87"/>
      <c r="H768" s="88"/>
      <c r="I768" s="88"/>
      <c r="J768" s="84"/>
      <c r="K768" s="88"/>
      <c r="N768" s="9">
        <v>0</v>
      </c>
    </row>
    <row r="769" spans="6:14" x14ac:dyDescent="0.25">
      <c r="F769" s="87"/>
      <c r="G769" s="87"/>
      <c r="H769" s="88"/>
      <c r="I769" s="88"/>
      <c r="J769" s="84"/>
      <c r="K769" s="88"/>
      <c r="N769" s="9">
        <v>0</v>
      </c>
    </row>
    <row r="770" spans="6:14" x14ac:dyDescent="0.25">
      <c r="F770" s="87"/>
      <c r="G770" s="87"/>
      <c r="H770" s="88"/>
      <c r="I770" s="88"/>
      <c r="J770" s="84"/>
      <c r="K770" s="88"/>
      <c r="N770" s="9">
        <v>0</v>
      </c>
    </row>
    <row r="771" spans="6:14" x14ac:dyDescent="0.25">
      <c r="F771" s="87"/>
      <c r="G771" s="87"/>
      <c r="H771" s="88"/>
      <c r="I771" s="88"/>
      <c r="J771" s="84"/>
      <c r="K771" s="88"/>
      <c r="N771" s="9">
        <v>0</v>
      </c>
    </row>
    <row r="772" spans="6:14" x14ac:dyDescent="0.25">
      <c r="F772" s="87"/>
      <c r="G772" s="87"/>
      <c r="H772" s="88"/>
      <c r="I772" s="88"/>
      <c r="J772" s="84"/>
      <c r="K772" s="88"/>
      <c r="N772" s="9">
        <v>0</v>
      </c>
    </row>
    <row r="773" spans="6:14" x14ac:dyDescent="0.25">
      <c r="F773" s="87"/>
      <c r="G773" s="87"/>
      <c r="H773" s="88"/>
      <c r="I773" s="88"/>
      <c r="J773" s="84"/>
      <c r="K773" s="88"/>
      <c r="N773" s="9">
        <v>0</v>
      </c>
    </row>
    <row r="774" spans="6:14" x14ac:dyDescent="0.25">
      <c r="F774" s="87"/>
      <c r="G774" s="87"/>
      <c r="H774" s="88"/>
      <c r="I774" s="88"/>
      <c r="J774" s="84"/>
      <c r="K774" s="88"/>
      <c r="N774" s="9">
        <v>0</v>
      </c>
    </row>
    <row r="775" spans="6:14" x14ac:dyDescent="0.25">
      <c r="F775" s="87"/>
      <c r="G775" s="87"/>
      <c r="H775" s="88"/>
      <c r="I775" s="88"/>
      <c r="J775" s="84"/>
      <c r="K775" s="88"/>
      <c r="N775" s="9">
        <v>0</v>
      </c>
    </row>
    <row r="776" spans="6:14" x14ac:dyDescent="0.25">
      <c r="F776" s="87"/>
      <c r="G776" s="87"/>
      <c r="H776" s="88"/>
      <c r="I776" s="88"/>
      <c r="J776" s="84"/>
      <c r="K776" s="88"/>
      <c r="N776" s="9">
        <v>0</v>
      </c>
    </row>
    <row r="777" spans="6:14" x14ac:dyDescent="0.25">
      <c r="F777" s="87"/>
      <c r="G777" s="87"/>
      <c r="H777" s="88"/>
      <c r="I777" s="88"/>
      <c r="J777" s="84"/>
      <c r="K777" s="88"/>
      <c r="N777" s="9">
        <v>0</v>
      </c>
    </row>
    <row r="778" spans="6:14" x14ac:dyDescent="0.25">
      <c r="F778" s="87"/>
      <c r="G778" s="87"/>
      <c r="H778" s="88"/>
      <c r="I778" s="88"/>
      <c r="J778" s="84"/>
      <c r="K778" s="88"/>
      <c r="N778" s="9">
        <v>0</v>
      </c>
    </row>
    <row r="779" spans="6:14" x14ac:dyDescent="0.25">
      <c r="F779" s="87"/>
      <c r="G779" s="87"/>
      <c r="H779" s="88"/>
      <c r="I779" s="88"/>
      <c r="J779" s="84"/>
      <c r="K779" s="88"/>
      <c r="N779" s="9">
        <v>0</v>
      </c>
    </row>
    <row r="780" spans="6:14" x14ac:dyDescent="0.25">
      <c r="F780" s="87"/>
      <c r="G780" s="87"/>
      <c r="H780" s="88"/>
      <c r="I780" s="88"/>
      <c r="J780" s="84"/>
      <c r="K780" s="88"/>
      <c r="N780" s="9">
        <v>0</v>
      </c>
    </row>
    <row r="781" spans="6:14" x14ac:dyDescent="0.25">
      <c r="F781" s="87"/>
      <c r="G781" s="87"/>
      <c r="H781" s="88"/>
      <c r="I781" s="88"/>
      <c r="J781" s="84"/>
      <c r="K781" s="88"/>
      <c r="N781" s="9">
        <v>0</v>
      </c>
    </row>
    <row r="782" spans="6:14" x14ac:dyDescent="0.25">
      <c r="F782" s="87"/>
      <c r="G782" s="87"/>
      <c r="H782" s="88"/>
      <c r="I782" s="88"/>
      <c r="J782" s="84"/>
      <c r="K782" s="88"/>
      <c r="N782" s="9">
        <v>0</v>
      </c>
    </row>
    <row r="783" spans="6:14" x14ac:dyDescent="0.25">
      <c r="F783" s="87"/>
      <c r="G783" s="87"/>
      <c r="H783" s="88"/>
      <c r="I783" s="88"/>
      <c r="J783" s="84"/>
      <c r="K783" s="88"/>
      <c r="N783" s="9">
        <v>0</v>
      </c>
    </row>
    <row r="784" spans="6:14" x14ac:dyDescent="0.25">
      <c r="F784" s="87"/>
      <c r="G784" s="87"/>
      <c r="H784" s="88"/>
      <c r="I784" s="88"/>
      <c r="J784" s="84"/>
      <c r="K784" s="88"/>
      <c r="N784" s="9">
        <v>0</v>
      </c>
    </row>
    <row r="785" spans="6:14" x14ac:dyDescent="0.25">
      <c r="F785" s="87"/>
      <c r="G785" s="87"/>
      <c r="H785" s="88"/>
      <c r="I785" s="88"/>
      <c r="J785" s="84"/>
      <c r="K785" s="88"/>
      <c r="N785" s="9">
        <v>0</v>
      </c>
    </row>
    <row r="786" spans="6:14" x14ac:dyDescent="0.25">
      <c r="F786" s="87"/>
      <c r="G786" s="87"/>
      <c r="H786" s="88"/>
      <c r="I786" s="88"/>
      <c r="J786" s="84"/>
      <c r="K786" s="88"/>
      <c r="N786" s="9">
        <v>0</v>
      </c>
    </row>
    <row r="787" spans="6:14" x14ac:dyDescent="0.25">
      <c r="F787" s="87"/>
      <c r="G787" s="87"/>
      <c r="H787" s="88"/>
      <c r="I787" s="88"/>
      <c r="J787" s="84"/>
      <c r="K787" s="88"/>
      <c r="N787" s="9">
        <v>0</v>
      </c>
    </row>
    <row r="788" spans="6:14" x14ac:dyDescent="0.25">
      <c r="F788" s="87"/>
      <c r="G788" s="87"/>
      <c r="H788" s="88"/>
      <c r="I788" s="88"/>
      <c r="J788" s="84"/>
      <c r="K788" s="88"/>
      <c r="N788" s="9">
        <v>0</v>
      </c>
    </row>
    <row r="789" spans="6:14" x14ac:dyDescent="0.25">
      <c r="F789" s="87"/>
      <c r="G789" s="87"/>
      <c r="H789" s="88"/>
      <c r="I789" s="88"/>
      <c r="J789" s="84"/>
      <c r="K789" s="88"/>
      <c r="N789" s="9">
        <v>0</v>
      </c>
    </row>
    <row r="790" spans="6:14" x14ac:dyDescent="0.25">
      <c r="F790" s="87"/>
      <c r="G790" s="87"/>
      <c r="H790" s="88"/>
      <c r="I790" s="88"/>
      <c r="J790" s="84"/>
      <c r="K790" s="88"/>
      <c r="N790" s="9">
        <v>0</v>
      </c>
    </row>
    <row r="791" spans="6:14" x14ac:dyDescent="0.25">
      <c r="F791" s="87"/>
      <c r="G791" s="87"/>
      <c r="H791" s="88"/>
      <c r="I791" s="88"/>
      <c r="J791" s="84"/>
      <c r="K791" s="88"/>
      <c r="N791" s="9">
        <v>0</v>
      </c>
    </row>
    <row r="792" spans="6:14" x14ac:dyDescent="0.25">
      <c r="F792" s="87"/>
      <c r="G792" s="87"/>
      <c r="H792" s="88"/>
      <c r="I792" s="88"/>
      <c r="J792" s="84"/>
      <c r="K792" s="88"/>
      <c r="N792" s="9">
        <v>0</v>
      </c>
    </row>
    <row r="793" spans="6:14" x14ac:dyDescent="0.25">
      <c r="F793" s="87"/>
      <c r="G793" s="87"/>
      <c r="H793" s="88"/>
      <c r="I793" s="88"/>
      <c r="J793" s="84"/>
      <c r="K793" s="88"/>
      <c r="N793" s="9">
        <v>0</v>
      </c>
    </row>
    <row r="794" spans="6:14" x14ac:dyDescent="0.25">
      <c r="F794" s="87"/>
      <c r="G794" s="87"/>
      <c r="H794" s="88"/>
      <c r="I794" s="88"/>
      <c r="J794" s="84"/>
      <c r="K794" s="88"/>
      <c r="N794" s="9">
        <v>0</v>
      </c>
    </row>
    <row r="795" spans="6:14" x14ac:dyDescent="0.25">
      <c r="F795" s="87"/>
      <c r="G795" s="87"/>
      <c r="H795" s="88"/>
      <c r="I795" s="88"/>
      <c r="J795" s="84"/>
      <c r="K795" s="88"/>
      <c r="N795" s="9">
        <v>0</v>
      </c>
    </row>
    <row r="796" spans="6:14" x14ac:dyDescent="0.25">
      <c r="F796" s="87"/>
      <c r="G796" s="87"/>
      <c r="H796" s="88"/>
      <c r="I796" s="88"/>
      <c r="J796" s="84"/>
      <c r="K796" s="88"/>
      <c r="N796" s="9">
        <v>0</v>
      </c>
    </row>
    <row r="797" spans="6:14" x14ac:dyDescent="0.25">
      <c r="F797" s="87"/>
      <c r="G797" s="87"/>
      <c r="H797" s="88"/>
      <c r="I797" s="88"/>
      <c r="J797" s="84"/>
      <c r="K797" s="88"/>
      <c r="N797" s="9">
        <v>0</v>
      </c>
    </row>
    <row r="798" spans="6:14" x14ac:dyDescent="0.25">
      <c r="F798" s="87"/>
      <c r="G798" s="87"/>
      <c r="H798" s="88"/>
      <c r="I798" s="88"/>
      <c r="J798" s="84"/>
      <c r="K798" s="88"/>
      <c r="N798" s="9">
        <v>0</v>
      </c>
    </row>
    <row r="799" spans="6:14" x14ac:dyDescent="0.25">
      <c r="F799" s="87"/>
      <c r="G799" s="87"/>
      <c r="H799" s="88"/>
      <c r="I799" s="88"/>
      <c r="J799" s="84"/>
      <c r="K799" s="88"/>
      <c r="N799" s="9">
        <v>0</v>
      </c>
    </row>
    <row r="800" spans="6:14" x14ac:dyDescent="0.25">
      <c r="F800" s="87"/>
      <c r="G800" s="87"/>
      <c r="H800" s="88"/>
      <c r="I800" s="88"/>
      <c r="J800" s="84"/>
      <c r="K800" s="88"/>
      <c r="N800" s="9">
        <v>0</v>
      </c>
    </row>
    <row r="801" spans="6:14" x14ac:dyDescent="0.25">
      <c r="F801" s="87"/>
      <c r="G801" s="87"/>
      <c r="H801" s="88"/>
      <c r="I801" s="88"/>
      <c r="J801" s="84"/>
      <c r="K801" s="88"/>
      <c r="N801" s="9">
        <v>0</v>
      </c>
    </row>
    <row r="802" spans="6:14" x14ac:dyDescent="0.25">
      <c r="F802" s="87"/>
      <c r="G802" s="87"/>
      <c r="H802" s="88"/>
      <c r="I802" s="88"/>
      <c r="J802" s="84"/>
      <c r="K802" s="88"/>
      <c r="N802" s="9">
        <v>0</v>
      </c>
    </row>
    <row r="803" spans="6:14" x14ac:dyDescent="0.25">
      <c r="F803" s="87"/>
      <c r="G803" s="87"/>
      <c r="H803" s="88"/>
      <c r="I803" s="88"/>
      <c r="J803" s="84"/>
      <c r="K803" s="88"/>
      <c r="N803" s="9">
        <v>0</v>
      </c>
    </row>
    <row r="804" spans="6:14" x14ac:dyDescent="0.25">
      <c r="F804" s="87"/>
      <c r="G804" s="87"/>
      <c r="H804" s="88"/>
      <c r="I804" s="88"/>
      <c r="J804" s="84"/>
      <c r="K804" s="88"/>
      <c r="N804" s="9">
        <v>0</v>
      </c>
    </row>
    <row r="805" spans="6:14" x14ac:dyDescent="0.25">
      <c r="F805" s="87"/>
      <c r="G805" s="87"/>
      <c r="H805" s="88"/>
      <c r="I805" s="88"/>
      <c r="J805" s="84"/>
      <c r="K805" s="88"/>
      <c r="N805" s="9">
        <v>0</v>
      </c>
    </row>
    <row r="806" spans="6:14" x14ac:dyDescent="0.25">
      <c r="F806" s="87"/>
      <c r="G806" s="87"/>
      <c r="H806" s="88"/>
      <c r="I806" s="88"/>
      <c r="J806" s="84"/>
      <c r="K806" s="88"/>
      <c r="N806" s="9">
        <v>0</v>
      </c>
    </row>
    <row r="807" spans="6:14" x14ac:dyDescent="0.25">
      <c r="F807" s="87"/>
      <c r="G807" s="87"/>
      <c r="H807" s="88"/>
      <c r="I807" s="88"/>
      <c r="J807" s="84"/>
      <c r="K807" s="88"/>
      <c r="N807" s="9">
        <v>0</v>
      </c>
    </row>
    <row r="808" spans="6:14" x14ac:dyDescent="0.25">
      <c r="F808" s="87"/>
      <c r="G808" s="87"/>
      <c r="H808" s="88"/>
      <c r="I808" s="88"/>
      <c r="J808" s="84"/>
      <c r="K808" s="88"/>
      <c r="N808" s="9">
        <v>0</v>
      </c>
    </row>
    <row r="809" spans="6:14" x14ac:dyDescent="0.25">
      <c r="F809" s="87"/>
      <c r="G809" s="87"/>
      <c r="H809" s="88"/>
      <c r="I809" s="88"/>
      <c r="J809" s="84"/>
      <c r="K809" s="88"/>
      <c r="N809" s="9">
        <v>0</v>
      </c>
    </row>
    <row r="810" spans="6:14" x14ac:dyDescent="0.25">
      <c r="F810" s="87"/>
      <c r="G810" s="87"/>
      <c r="H810" s="88"/>
      <c r="I810" s="88"/>
      <c r="J810" s="84"/>
      <c r="K810" s="88"/>
      <c r="N810" s="9">
        <v>0</v>
      </c>
    </row>
    <row r="811" spans="6:14" x14ac:dyDescent="0.25">
      <c r="F811" s="87"/>
      <c r="G811" s="87"/>
      <c r="H811" s="88"/>
      <c r="I811" s="88"/>
      <c r="J811" s="84"/>
      <c r="K811" s="88"/>
      <c r="N811" s="9">
        <v>0</v>
      </c>
    </row>
    <row r="812" spans="6:14" x14ac:dyDescent="0.25">
      <c r="F812" s="87"/>
      <c r="G812" s="87"/>
      <c r="H812" s="88"/>
      <c r="I812" s="88"/>
      <c r="J812" s="84"/>
      <c r="K812" s="88"/>
      <c r="N812" s="9">
        <v>0</v>
      </c>
    </row>
    <row r="813" spans="6:14" x14ac:dyDescent="0.25">
      <c r="F813" s="87"/>
      <c r="G813" s="87"/>
      <c r="H813" s="88"/>
      <c r="I813" s="88"/>
      <c r="J813" s="84"/>
      <c r="K813" s="88"/>
      <c r="N813" s="9">
        <v>0</v>
      </c>
    </row>
    <row r="814" spans="6:14" x14ac:dyDescent="0.25">
      <c r="F814" s="87"/>
      <c r="G814" s="87"/>
      <c r="H814" s="88"/>
      <c r="I814" s="88"/>
      <c r="J814" s="84"/>
      <c r="K814" s="88"/>
      <c r="N814" s="9">
        <v>0</v>
      </c>
    </row>
    <row r="815" spans="6:14" x14ac:dyDescent="0.25">
      <c r="F815" s="87"/>
      <c r="G815" s="87"/>
      <c r="H815" s="88"/>
      <c r="I815" s="88"/>
      <c r="J815" s="84"/>
      <c r="K815" s="88"/>
      <c r="N815" s="9">
        <v>0</v>
      </c>
    </row>
    <row r="816" spans="6:14" x14ac:dyDescent="0.25">
      <c r="F816" s="87"/>
      <c r="G816" s="87"/>
      <c r="H816" s="88"/>
      <c r="I816" s="88"/>
      <c r="J816" s="84"/>
      <c r="K816" s="88"/>
      <c r="N816" s="9">
        <v>0</v>
      </c>
    </row>
    <row r="817" spans="6:14" x14ac:dyDescent="0.25">
      <c r="F817" s="87"/>
      <c r="G817" s="87"/>
      <c r="H817" s="88"/>
      <c r="I817" s="88"/>
      <c r="J817" s="84"/>
      <c r="K817" s="88"/>
      <c r="N817" s="9">
        <v>0</v>
      </c>
    </row>
    <row r="818" spans="6:14" x14ac:dyDescent="0.25">
      <c r="F818" s="87"/>
      <c r="G818" s="87"/>
      <c r="H818" s="88"/>
      <c r="I818" s="88"/>
      <c r="J818" s="84"/>
      <c r="K818" s="88"/>
      <c r="N818" s="9">
        <v>0</v>
      </c>
    </row>
    <row r="819" spans="6:14" x14ac:dyDescent="0.25">
      <c r="F819" s="87"/>
      <c r="G819" s="87"/>
      <c r="H819" s="88"/>
      <c r="I819" s="88"/>
      <c r="J819" s="84"/>
      <c r="K819" s="88"/>
      <c r="N819" s="9">
        <v>0</v>
      </c>
    </row>
    <row r="820" spans="6:14" x14ac:dyDescent="0.25">
      <c r="F820" s="87"/>
      <c r="G820" s="87"/>
      <c r="H820" s="88"/>
      <c r="I820" s="88"/>
      <c r="J820" s="84"/>
      <c r="K820" s="88"/>
      <c r="N820" s="9">
        <v>0</v>
      </c>
    </row>
    <row r="821" spans="6:14" x14ac:dyDescent="0.25">
      <c r="F821" s="87"/>
      <c r="G821" s="87"/>
      <c r="H821" s="88"/>
      <c r="I821" s="88"/>
      <c r="J821" s="84"/>
      <c r="K821" s="88"/>
      <c r="N821" s="9">
        <v>0</v>
      </c>
    </row>
    <row r="822" spans="6:14" x14ac:dyDescent="0.25">
      <c r="F822" s="87"/>
      <c r="G822" s="87"/>
      <c r="H822" s="88"/>
      <c r="I822" s="88"/>
      <c r="J822" s="84"/>
      <c r="K822" s="88"/>
      <c r="N822" s="9">
        <v>0</v>
      </c>
    </row>
    <row r="823" spans="6:14" x14ac:dyDescent="0.25">
      <c r="F823" s="87"/>
      <c r="G823" s="87"/>
      <c r="H823" s="88"/>
      <c r="I823" s="88"/>
      <c r="J823" s="84"/>
      <c r="K823" s="88"/>
      <c r="N823" s="9">
        <v>0</v>
      </c>
    </row>
    <row r="824" spans="6:14" x14ac:dyDescent="0.25">
      <c r="F824" s="87"/>
      <c r="G824" s="87"/>
      <c r="H824" s="88"/>
      <c r="I824" s="88"/>
      <c r="J824" s="84"/>
      <c r="K824" s="88"/>
      <c r="N824" s="9">
        <v>0</v>
      </c>
    </row>
    <row r="825" spans="6:14" x14ac:dyDescent="0.25">
      <c r="F825" s="87"/>
      <c r="G825" s="87"/>
      <c r="H825" s="88"/>
      <c r="I825" s="88"/>
      <c r="J825" s="84"/>
      <c r="K825" s="88"/>
      <c r="N825" s="9">
        <v>0</v>
      </c>
    </row>
    <row r="826" spans="6:14" x14ac:dyDescent="0.25">
      <c r="F826" s="87"/>
      <c r="G826" s="87"/>
      <c r="H826" s="88"/>
      <c r="I826" s="88"/>
      <c r="J826" s="84"/>
      <c r="K826" s="88"/>
      <c r="N826" s="9">
        <v>0</v>
      </c>
    </row>
    <row r="827" spans="6:14" x14ac:dyDescent="0.25">
      <c r="F827" s="87"/>
      <c r="G827" s="87"/>
      <c r="H827" s="88"/>
      <c r="I827" s="88"/>
      <c r="J827" s="84"/>
      <c r="K827" s="88"/>
      <c r="N827" s="9">
        <v>0</v>
      </c>
    </row>
    <row r="828" spans="6:14" x14ac:dyDescent="0.25">
      <c r="F828" s="87"/>
      <c r="G828" s="87"/>
      <c r="H828" s="88"/>
      <c r="I828" s="88"/>
      <c r="J828" s="84"/>
      <c r="K828" s="88"/>
      <c r="N828" s="9">
        <v>0</v>
      </c>
    </row>
    <row r="829" spans="6:14" x14ac:dyDescent="0.25">
      <c r="F829" s="87"/>
      <c r="G829" s="87"/>
      <c r="H829" s="88"/>
      <c r="I829" s="88"/>
      <c r="J829" s="84"/>
      <c r="K829" s="88"/>
      <c r="N829" s="9">
        <v>0</v>
      </c>
    </row>
    <row r="830" spans="6:14" x14ac:dyDescent="0.25">
      <c r="F830" s="87"/>
      <c r="G830" s="87"/>
      <c r="H830" s="88"/>
      <c r="I830" s="88"/>
      <c r="J830" s="84"/>
      <c r="K830" s="88"/>
      <c r="N830" s="9">
        <v>0</v>
      </c>
    </row>
    <row r="831" spans="6:14" x14ac:dyDescent="0.25">
      <c r="F831" s="87"/>
      <c r="G831" s="87"/>
      <c r="H831" s="88"/>
      <c r="I831" s="88"/>
      <c r="J831" s="84"/>
      <c r="K831" s="88"/>
      <c r="N831" s="9">
        <v>0</v>
      </c>
    </row>
    <row r="832" spans="6:14" x14ac:dyDescent="0.25">
      <c r="F832" s="87"/>
      <c r="G832" s="87"/>
      <c r="H832" s="88"/>
      <c r="I832" s="88"/>
      <c r="J832" s="84"/>
      <c r="K832" s="88"/>
      <c r="N832" s="9">
        <v>0</v>
      </c>
    </row>
    <row r="833" spans="6:14" x14ac:dyDescent="0.25">
      <c r="F833" s="87"/>
      <c r="G833" s="87"/>
      <c r="H833" s="88"/>
      <c r="I833" s="88"/>
      <c r="J833" s="84"/>
      <c r="K833" s="88"/>
      <c r="N833" s="9">
        <v>0</v>
      </c>
    </row>
    <row r="834" spans="6:14" x14ac:dyDescent="0.25">
      <c r="F834" s="87"/>
      <c r="G834" s="87"/>
      <c r="H834" s="88"/>
      <c r="I834" s="88"/>
      <c r="J834" s="84"/>
      <c r="K834" s="88"/>
      <c r="N834" s="9">
        <v>0</v>
      </c>
    </row>
    <row r="835" spans="6:14" x14ac:dyDescent="0.25">
      <c r="F835" s="87"/>
      <c r="G835" s="87"/>
      <c r="H835" s="88"/>
      <c r="I835" s="88"/>
      <c r="J835" s="84"/>
      <c r="K835" s="88"/>
      <c r="N835" s="9">
        <v>0</v>
      </c>
    </row>
    <row r="836" spans="6:14" x14ac:dyDescent="0.25">
      <c r="F836" s="87"/>
      <c r="G836" s="87"/>
      <c r="H836" s="88"/>
      <c r="I836" s="88"/>
      <c r="J836" s="84"/>
      <c r="K836" s="88"/>
      <c r="N836" s="9">
        <v>0</v>
      </c>
    </row>
    <row r="837" spans="6:14" x14ac:dyDescent="0.25">
      <c r="F837" s="87"/>
      <c r="G837" s="87"/>
      <c r="H837" s="88"/>
      <c r="I837" s="88"/>
      <c r="J837" s="84"/>
      <c r="K837" s="88"/>
      <c r="N837" s="9">
        <v>0</v>
      </c>
    </row>
    <row r="838" spans="6:14" x14ac:dyDescent="0.25">
      <c r="F838" s="87"/>
      <c r="G838" s="87"/>
      <c r="H838" s="88"/>
      <c r="I838" s="88"/>
      <c r="J838" s="84"/>
      <c r="K838" s="88"/>
      <c r="N838" s="9">
        <v>0</v>
      </c>
    </row>
    <row r="839" spans="6:14" x14ac:dyDescent="0.25">
      <c r="F839" s="87"/>
      <c r="G839" s="87"/>
      <c r="H839" s="88"/>
      <c r="I839" s="88"/>
      <c r="J839" s="84"/>
      <c r="K839" s="88"/>
      <c r="N839" s="9">
        <v>0</v>
      </c>
    </row>
    <row r="840" spans="6:14" x14ac:dyDescent="0.25">
      <c r="F840" s="87"/>
      <c r="G840" s="87"/>
      <c r="H840" s="88"/>
      <c r="I840" s="88"/>
      <c r="J840" s="84"/>
      <c r="K840" s="88"/>
      <c r="N840" s="9">
        <v>0</v>
      </c>
    </row>
    <row r="841" spans="6:14" x14ac:dyDescent="0.25">
      <c r="F841" s="87"/>
      <c r="G841" s="87"/>
      <c r="H841" s="88"/>
      <c r="I841" s="88"/>
      <c r="J841" s="84"/>
      <c r="K841" s="88"/>
      <c r="N841" s="9">
        <v>0</v>
      </c>
    </row>
    <row r="842" spans="6:14" x14ac:dyDescent="0.25">
      <c r="F842" s="87"/>
      <c r="G842" s="87"/>
      <c r="H842" s="88"/>
      <c r="I842" s="88"/>
      <c r="J842" s="84"/>
      <c r="K842" s="88"/>
      <c r="N842" s="9">
        <v>0</v>
      </c>
    </row>
    <row r="843" spans="6:14" x14ac:dyDescent="0.25">
      <c r="F843" s="87"/>
      <c r="G843" s="87"/>
      <c r="H843" s="88"/>
      <c r="I843" s="88"/>
      <c r="J843" s="84"/>
      <c r="K843" s="88"/>
      <c r="N843" s="9">
        <v>0</v>
      </c>
    </row>
    <row r="844" spans="6:14" x14ac:dyDescent="0.25">
      <c r="F844" s="87"/>
      <c r="G844" s="87"/>
      <c r="H844" s="88"/>
      <c r="I844" s="88"/>
      <c r="J844" s="84"/>
      <c r="K844" s="88"/>
      <c r="N844" s="9">
        <v>0</v>
      </c>
    </row>
    <row r="845" spans="6:14" x14ac:dyDescent="0.25">
      <c r="F845" s="87"/>
      <c r="G845" s="87"/>
      <c r="H845" s="88"/>
      <c r="I845" s="88"/>
      <c r="J845" s="84"/>
      <c r="K845" s="88"/>
      <c r="N845" s="9">
        <v>0</v>
      </c>
    </row>
    <row r="846" spans="6:14" x14ac:dyDescent="0.25">
      <c r="F846" s="87"/>
      <c r="G846" s="87"/>
      <c r="H846" s="88"/>
      <c r="I846" s="88"/>
      <c r="J846" s="84"/>
      <c r="K846" s="88"/>
      <c r="N846" s="9">
        <v>0</v>
      </c>
    </row>
    <row r="847" spans="6:14" x14ac:dyDescent="0.25">
      <c r="F847" s="87"/>
      <c r="G847" s="87"/>
      <c r="H847" s="88"/>
      <c r="I847" s="88"/>
      <c r="J847" s="84"/>
      <c r="K847" s="88"/>
      <c r="N847" s="9">
        <v>0</v>
      </c>
    </row>
    <row r="848" spans="6:14" x14ac:dyDescent="0.25">
      <c r="F848" s="87"/>
      <c r="G848" s="87"/>
      <c r="H848" s="88"/>
      <c r="I848" s="88"/>
      <c r="J848" s="84"/>
      <c r="K848" s="88"/>
      <c r="N848" s="9">
        <v>0</v>
      </c>
    </row>
    <row r="849" spans="6:14" x14ac:dyDescent="0.25">
      <c r="F849" s="87"/>
      <c r="G849" s="87"/>
      <c r="H849" s="88"/>
      <c r="I849" s="88"/>
      <c r="J849" s="84"/>
      <c r="K849" s="88"/>
      <c r="N849" s="9">
        <v>0</v>
      </c>
    </row>
    <row r="850" spans="6:14" x14ac:dyDescent="0.25">
      <c r="F850" s="87"/>
      <c r="G850" s="87"/>
      <c r="H850" s="88"/>
      <c r="I850" s="88"/>
      <c r="J850" s="84"/>
      <c r="K850" s="88"/>
      <c r="N850" s="9">
        <v>0</v>
      </c>
    </row>
    <row r="851" spans="6:14" x14ac:dyDescent="0.25">
      <c r="F851" s="87"/>
      <c r="G851" s="87"/>
      <c r="H851" s="88"/>
      <c r="I851" s="88"/>
      <c r="J851" s="84"/>
      <c r="K851" s="88"/>
      <c r="N851" s="9">
        <v>0</v>
      </c>
    </row>
    <row r="852" spans="6:14" x14ac:dyDescent="0.25">
      <c r="F852" s="87"/>
      <c r="G852" s="87"/>
      <c r="H852" s="88"/>
      <c r="I852" s="88"/>
      <c r="J852" s="84"/>
      <c r="K852" s="88"/>
      <c r="N852" s="9">
        <v>0</v>
      </c>
    </row>
    <row r="853" spans="6:14" x14ac:dyDescent="0.25">
      <c r="F853" s="87"/>
      <c r="G853" s="87"/>
      <c r="H853" s="88"/>
      <c r="I853" s="88"/>
      <c r="J853" s="84"/>
      <c r="K853" s="88"/>
      <c r="N853" s="9">
        <v>0</v>
      </c>
    </row>
    <row r="854" spans="6:14" x14ac:dyDescent="0.25">
      <c r="F854" s="87"/>
      <c r="G854" s="87"/>
      <c r="H854" s="88"/>
      <c r="I854" s="88"/>
      <c r="J854" s="84"/>
      <c r="K854" s="88"/>
      <c r="N854" s="9">
        <v>0</v>
      </c>
    </row>
    <row r="855" spans="6:14" x14ac:dyDescent="0.25">
      <c r="F855" s="87"/>
      <c r="G855" s="87"/>
      <c r="H855" s="88"/>
      <c r="I855" s="88"/>
      <c r="J855" s="84"/>
      <c r="K855" s="88"/>
      <c r="N855" s="9">
        <v>0</v>
      </c>
    </row>
    <row r="856" spans="6:14" x14ac:dyDescent="0.25">
      <c r="F856" s="87"/>
      <c r="G856" s="87"/>
      <c r="H856" s="88"/>
      <c r="I856" s="88"/>
      <c r="J856" s="84"/>
      <c r="K856" s="88"/>
      <c r="N856" s="9">
        <v>0</v>
      </c>
    </row>
    <row r="857" spans="6:14" x14ac:dyDescent="0.25">
      <c r="F857" s="87"/>
      <c r="G857" s="87"/>
      <c r="H857" s="88"/>
      <c r="I857" s="88"/>
      <c r="J857" s="84"/>
      <c r="K857" s="88"/>
      <c r="N857" s="9">
        <v>0</v>
      </c>
    </row>
    <row r="858" spans="6:14" x14ac:dyDescent="0.25">
      <c r="F858" s="87"/>
      <c r="G858" s="87"/>
      <c r="H858" s="88"/>
      <c r="I858" s="88"/>
      <c r="J858" s="84"/>
      <c r="K858" s="88"/>
      <c r="N858" s="9">
        <v>0</v>
      </c>
    </row>
    <row r="859" spans="6:14" x14ac:dyDescent="0.25">
      <c r="F859" s="87"/>
      <c r="G859" s="87"/>
      <c r="H859" s="88"/>
      <c r="I859" s="88"/>
      <c r="J859" s="84"/>
      <c r="K859" s="88"/>
      <c r="N859" s="9">
        <v>0</v>
      </c>
    </row>
    <row r="860" spans="6:14" x14ac:dyDescent="0.25">
      <c r="F860" s="87"/>
      <c r="G860" s="87"/>
      <c r="H860" s="88"/>
      <c r="I860" s="88"/>
      <c r="J860" s="84"/>
      <c r="K860" s="88"/>
      <c r="N860" s="9">
        <v>0</v>
      </c>
    </row>
    <row r="861" spans="6:14" x14ac:dyDescent="0.25">
      <c r="F861" s="87"/>
      <c r="G861" s="87"/>
      <c r="H861" s="88"/>
      <c r="I861" s="88"/>
      <c r="J861" s="84"/>
      <c r="K861" s="88"/>
      <c r="N861" s="9">
        <v>0</v>
      </c>
    </row>
    <row r="862" spans="6:14" x14ac:dyDescent="0.25">
      <c r="F862" s="87"/>
      <c r="G862" s="87"/>
      <c r="H862" s="88"/>
      <c r="I862" s="88"/>
      <c r="J862" s="84"/>
      <c r="K862" s="88"/>
      <c r="N862" s="9">
        <v>0</v>
      </c>
    </row>
    <row r="863" spans="6:14" x14ac:dyDescent="0.25">
      <c r="F863" s="87"/>
      <c r="G863" s="87"/>
      <c r="H863" s="88"/>
      <c r="I863" s="88"/>
      <c r="J863" s="84"/>
      <c r="K863" s="88"/>
      <c r="N863" s="9">
        <v>0</v>
      </c>
    </row>
    <row r="864" spans="6:14" x14ac:dyDescent="0.25">
      <c r="F864" s="87"/>
      <c r="G864" s="87"/>
      <c r="H864" s="88"/>
      <c r="I864" s="88"/>
      <c r="J864" s="84"/>
      <c r="K864" s="88"/>
      <c r="N864" s="9">
        <v>0</v>
      </c>
    </row>
    <row r="865" spans="6:14" x14ac:dyDescent="0.25">
      <c r="F865" s="87"/>
      <c r="G865" s="87"/>
      <c r="H865" s="88"/>
      <c r="I865" s="88"/>
      <c r="J865" s="84"/>
      <c r="K865" s="88"/>
      <c r="N865" s="9">
        <v>0</v>
      </c>
    </row>
    <row r="866" spans="6:14" x14ac:dyDescent="0.25">
      <c r="F866" s="87"/>
      <c r="G866" s="87"/>
      <c r="H866" s="88"/>
      <c r="I866" s="88"/>
      <c r="J866" s="84"/>
      <c r="K866" s="88"/>
      <c r="N866" s="9">
        <v>0</v>
      </c>
    </row>
    <row r="867" spans="6:14" x14ac:dyDescent="0.25">
      <c r="F867" s="87"/>
      <c r="G867" s="87"/>
      <c r="H867" s="88"/>
      <c r="I867" s="88"/>
      <c r="J867" s="84"/>
      <c r="K867" s="88"/>
      <c r="N867" s="9">
        <v>0</v>
      </c>
    </row>
    <row r="868" spans="6:14" x14ac:dyDescent="0.25">
      <c r="F868" s="87"/>
      <c r="G868" s="87"/>
      <c r="H868" s="88"/>
      <c r="I868" s="88"/>
      <c r="J868" s="84"/>
      <c r="K868" s="88"/>
      <c r="N868" s="9">
        <v>0</v>
      </c>
    </row>
    <row r="869" spans="6:14" x14ac:dyDescent="0.25">
      <c r="F869" s="87"/>
      <c r="G869" s="87"/>
      <c r="H869" s="88"/>
      <c r="I869" s="88"/>
      <c r="J869" s="84"/>
      <c r="K869" s="88"/>
      <c r="N869" s="9">
        <v>0</v>
      </c>
    </row>
    <row r="870" spans="6:14" x14ac:dyDescent="0.25">
      <c r="F870" s="87"/>
      <c r="G870" s="87"/>
      <c r="H870" s="88"/>
      <c r="I870" s="88"/>
      <c r="J870" s="84"/>
      <c r="K870" s="88"/>
      <c r="N870" s="9">
        <v>0</v>
      </c>
    </row>
    <row r="871" spans="6:14" x14ac:dyDescent="0.25">
      <c r="F871" s="87"/>
      <c r="G871" s="87"/>
      <c r="H871" s="88"/>
      <c r="I871" s="88"/>
      <c r="J871" s="84"/>
      <c r="K871" s="88"/>
      <c r="N871" s="9">
        <v>0</v>
      </c>
    </row>
    <row r="872" spans="6:14" x14ac:dyDescent="0.25">
      <c r="F872" s="87"/>
      <c r="G872" s="87"/>
      <c r="H872" s="88"/>
      <c r="I872" s="88"/>
      <c r="J872" s="84"/>
      <c r="K872" s="88"/>
      <c r="N872" s="9">
        <v>0</v>
      </c>
    </row>
    <row r="873" spans="6:14" x14ac:dyDescent="0.25">
      <c r="F873" s="87"/>
      <c r="G873" s="87"/>
      <c r="H873" s="88"/>
      <c r="I873" s="88"/>
      <c r="J873" s="84"/>
      <c r="K873" s="88"/>
      <c r="N873" s="9">
        <v>0</v>
      </c>
    </row>
    <row r="874" spans="6:14" x14ac:dyDescent="0.25">
      <c r="F874" s="87"/>
      <c r="G874" s="87"/>
      <c r="H874" s="88"/>
      <c r="I874" s="88"/>
      <c r="J874" s="84"/>
      <c r="K874" s="88"/>
      <c r="N874" s="9">
        <v>0</v>
      </c>
    </row>
    <row r="875" spans="6:14" x14ac:dyDescent="0.25">
      <c r="F875" s="87"/>
      <c r="G875" s="87"/>
      <c r="H875" s="88"/>
      <c r="I875" s="88"/>
      <c r="J875" s="84"/>
      <c r="K875" s="88"/>
      <c r="N875" s="9">
        <v>0</v>
      </c>
    </row>
    <row r="876" spans="6:14" x14ac:dyDescent="0.25">
      <c r="F876" s="87"/>
      <c r="G876" s="87"/>
      <c r="H876" s="88"/>
      <c r="I876" s="88"/>
      <c r="J876" s="84"/>
      <c r="K876" s="88"/>
      <c r="N876" s="9">
        <v>0</v>
      </c>
    </row>
    <row r="877" spans="6:14" x14ac:dyDescent="0.25">
      <c r="F877" s="87"/>
      <c r="G877" s="87"/>
      <c r="H877" s="88"/>
      <c r="I877" s="88"/>
      <c r="J877" s="84"/>
      <c r="K877" s="88"/>
      <c r="N877" s="9">
        <v>0</v>
      </c>
    </row>
    <row r="878" spans="6:14" x14ac:dyDescent="0.25">
      <c r="F878" s="87"/>
      <c r="G878" s="87"/>
      <c r="H878" s="88"/>
      <c r="I878" s="88"/>
      <c r="J878" s="84"/>
      <c r="K878" s="88"/>
      <c r="N878" s="9">
        <v>0</v>
      </c>
    </row>
    <row r="879" spans="6:14" x14ac:dyDescent="0.25">
      <c r="F879" s="87"/>
      <c r="G879" s="87"/>
      <c r="H879" s="88"/>
      <c r="I879" s="88"/>
      <c r="J879" s="84"/>
      <c r="K879" s="88"/>
      <c r="N879" s="9">
        <v>0</v>
      </c>
    </row>
    <row r="880" spans="6:14" x14ac:dyDescent="0.25">
      <c r="F880" s="87"/>
      <c r="G880" s="87"/>
      <c r="H880" s="88"/>
      <c r="I880" s="88"/>
      <c r="J880" s="84"/>
      <c r="K880" s="88"/>
      <c r="N880" s="9">
        <v>0</v>
      </c>
    </row>
    <row r="881" spans="6:14" x14ac:dyDescent="0.25">
      <c r="F881" s="87"/>
      <c r="G881" s="87"/>
      <c r="H881" s="88"/>
      <c r="I881" s="88"/>
      <c r="J881" s="84"/>
      <c r="K881" s="88"/>
      <c r="N881" s="9">
        <v>0</v>
      </c>
    </row>
    <row r="882" spans="6:14" x14ac:dyDescent="0.25">
      <c r="F882" s="87"/>
      <c r="G882" s="87"/>
      <c r="H882" s="88"/>
      <c r="I882" s="88"/>
      <c r="J882" s="84"/>
      <c r="K882" s="88"/>
      <c r="N882" s="9">
        <v>0</v>
      </c>
    </row>
    <row r="883" spans="6:14" x14ac:dyDescent="0.25">
      <c r="F883" s="87"/>
      <c r="G883" s="87"/>
      <c r="H883" s="88"/>
      <c r="I883" s="88"/>
      <c r="J883" s="84"/>
      <c r="K883" s="88"/>
      <c r="N883" s="9">
        <v>0</v>
      </c>
    </row>
    <row r="884" spans="6:14" x14ac:dyDescent="0.25">
      <c r="F884" s="87"/>
      <c r="G884" s="87"/>
      <c r="H884" s="88"/>
      <c r="I884" s="88"/>
      <c r="J884" s="84"/>
      <c r="K884" s="88"/>
      <c r="N884" s="9">
        <v>0</v>
      </c>
    </row>
    <row r="885" spans="6:14" x14ac:dyDescent="0.25">
      <c r="F885" s="87"/>
      <c r="G885" s="87"/>
      <c r="H885" s="88"/>
      <c r="I885" s="88"/>
      <c r="J885" s="84"/>
      <c r="K885" s="88"/>
      <c r="N885" s="9">
        <v>0</v>
      </c>
    </row>
    <row r="886" spans="6:14" x14ac:dyDescent="0.25">
      <c r="F886" s="87"/>
      <c r="G886" s="87"/>
      <c r="H886" s="88"/>
      <c r="I886" s="88"/>
      <c r="J886" s="84"/>
      <c r="K886" s="88"/>
      <c r="N886" s="9">
        <v>0</v>
      </c>
    </row>
    <row r="887" spans="6:14" x14ac:dyDescent="0.25">
      <c r="F887" s="87"/>
      <c r="G887" s="87"/>
      <c r="H887" s="88"/>
      <c r="I887" s="88"/>
      <c r="J887" s="84"/>
      <c r="K887" s="88"/>
      <c r="N887" s="9">
        <v>0</v>
      </c>
    </row>
    <row r="888" spans="6:14" x14ac:dyDescent="0.25">
      <c r="F888" s="87"/>
      <c r="G888" s="87"/>
      <c r="H888" s="88"/>
      <c r="I888" s="88"/>
      <c r="J888" s="84"/>
      <c r="K888" s="88"/>
      <c r="N888" s="9">
        <v>0</v>
      </c>
    </row>
    <row r="889" spans="6:14" x14ac:dyDescent="0.25">
      <c r="F889" s="87"/>
      <c r="G889" s="87"/>
      <c r="H889" s="88"/>
      <c r="I889" s="88"/>
      <c r="J889" s="84"/>
      <c r="K889" s="88"/>
      <c r="N889" s="9">
        <v>0</v>
      </c>
    </row>
    <row r="890" spans="6:14" x14ac:dyDescent="0.25">
      <c r="F890" s="87"/>
      <c r="G890" s="87"/>
      <c r="H890" s="88"/>
      <c r="I890" s="88"/>
      <c r="J890" s="84"/>
      <c r="K890" s="88"/>
      <c r="N890" s="9">
        <v>0</v>
      </c>
    </row>
    <row r="891" spans="6:14" x14ac:dyDescent="0.25">
      <c r="F891" s="87"/>
      <c r="G891" s="87"/>
      <c r="H891" s="88"/>
      <c r="I891" s="88"/>
      <c r="J891" s="84"/>
      <c r="K891" s="88"/>
      <c r="N891" s="9">
        <v>0</v>
      </c>
    </row>
    <row r="892" spans="6:14" x14ac:dyDescent="0.25">
      <c r="F892" s="87"/>
      <c r="G892" s="87"/>
      <c r="H892" s="88"/>
      <c r="I892" s="88"/>
      <c r="J892" s="84"/>
      <c r="K892" s="88"/>
      <c r="N892" s="9">
        <v>0</v>
      </c>
    </row>
    <row r="893" spans="6:14" x14ac:dyDescent="0.25">
      <c r="F893" s="87"/>
      <c r="G893" s="87"/>
      <c r="H893" s="88"/>
      <c r="I893" s="88"/>
      <c r="J893" s="84"/>
      <c r="K893" s="88"/>
      <c r="N893" s="9">
        <v>0</v>
      </c>
    </row>
    <row r="894" spans="6:14" x14ac:dyDescent="0.25">
      <c r="F894" s="87"/>
      <c r="G894" s="87"/>
      <c r="H894" s="88"/>
      <c r="I894" s="88"/>
      <c r="J894" s="84"/>
      <c r="K894" s="88"/>
      <c r="N894" s="9">
        <v>0</v>
      </c>
    </row>
    <row r="895" spans="6:14" x14ac:dyDescent="0.25">
      <c r="F895" s="87"/>
      <c r="G895" s="87"/>
      <c r="H895" s="88"/>
      <c r="I895" s="88"/>
      <c r="J895" s="84"/>
      <c r="K895" s="88"/>
      <c r="N895" s="9">
        <v>0</v>
      </c>
    </row>
    <row r="896" spans="6:14" x14ac:dyDescent="0.25">
      <c r="F896" s="87"/>
      <c r="G896" s="87"/>
      <c r="H896" s="88"/>
      <c r="I896" s="88"/>
      <c r="J896" s="84"/>
      <c r="K896" s="88"/>
      <c r="N896" s="9">
        <v>0</v>
      </c>
    </row>
    <row r="897" spans="6:14" x14ac:dyDescent="0.25">
      <c r="F897" s="87"/>
      <c r="G897" s="87"/>
      <c r="H897" s="88"/>
      <c r="I897" s="88"/>
      <c r="J897" s="84"/>
      <c r="K897" s="88"/>
      <c r="N897" s="9">
        <v>0</v>
      </c>
    </row>
    <row r="898" spans="6:14" x14ac:dyDescent="0.25">
      <c r="F898" s="87"/>
      <c r="G898" s="87"/>
      <c r="H898" s="88"/>
      <c r="I898" s="88"/>
      <c r="J898" s="84"/>
      <c r="K898" s="88"/>
      <c r="N898" s="9">
        <v>0</v>
      </c>
    </row>
    <row r="899" spans="6:14" x14ac:dyDescent="0.25">
      <c r="F899" s="87"/>
      <c r="G899" s="87"/>
      <c r="H899" s="88"/>
      <c r="I899" s="88"/>
      <c r="J899" s="84"/>
      <c r="K899" s="88"/>
      <c r="N899" s="9">
        <v>0</v>
      </c>
    </row>
    <row r="900" spans="6:14" x14ac:dyDescent="0.25">
      <c r="F900" s="87"/>
      <c r="G900" s="87"/>
      <c r="H900" s="88"/>
      <c r="I900" s="88"/>
      <c r="J900" s="84"/>
      <c r="K900" s="88"/>
      <c r="N900" s="9">
        <v>0</v>
      </c>
    </row>
    <row r="901" spans="6:14" x14ac:dyDescent="0.25">
      <c r="F901" s="87"/>
      <c r="G901" s="87"/>
      <c r="H901" s="88"/>
      <c r="I901" s="88"/>
      <c r="J901" s="84"/>
      <c r="K901" s="88"/>
      <c r="N901" s="9">
        <v>0</v>
      </c>
    </row>
    <row r="902" spans="6:14" x14ac:dyDescent="0.25">
      <c r="F902" s="87"/>
      <c r="G902" s="87"/>
      <c r="H902" s="88"/>
      <c r="I902" s="88"/>
      <c r="J902" s="84"/>
      <c r="K902" s="88"/>
      <c r="N902" s="9">
        <v>0</v>
      </c>
    </row>
    <row r="903" spans="6:14" x14ac:dyDescent="0.25">
      <c r="F903" s="87"/>
      <c r="G903" s="87"/>
      <c r="H903" s="88"/>
      <c r="I903" s="88"/>
      <c r="J903" s="84"/>
      <c r="K903" s="88"/>
      <c r="N903" s="9">
        <v>0</v>
      </c>
    </row>
    <row r="904" spans="6:14" x14ac:dyDescent="0.25">
      <c r="F904" s="87"/>
      <c r="G904" s="87"/>
      <c r="H904" s="88"/>
      <c r="I904" s="88"/>
      <c r="J904" s="84"/>
      <c r="K904" s="88"/>
      <c r="N904" s="9">
        <v>0</v>
      </c>
    </row>
    <row r="905" spans="6:14" x14ac:dyDescent="0.25">
      <c r="F905" s="87"/>
      <c r="G905" s="87"/>
      <c r="H905" s="88"/>
      <c r="I905" s="88"/>
      <c r="J905" s="84"/>
      <c r="K905" s="88"/>
      <c r="N905" s="9">
        <v>0</v>
      </c>
    </row>
    <row r="906" spans="6:14" x14ac:dyDescent="0.25">
      <c r="F906" s="87"/>
      <c r="G906" s="87"/>
      <c r="H906" s="88"/>
      <c r="I906" s="88"/>
      <c r="J906" s="84"/>
      <c r="K906" s="88"/>
      <c r="N906" s="9">
        <v>0</v>
      </c>
    </row>
    <row r="907" spans="6:14" x14ac:dyDescent="0.25">
      <c r="F907" s="87"/>
      <c r="G907" s="87"/>
      <c r="H907" s="88"/>
      <c r="I907" s="88"/>
      <c r="J907" s="84"/>
      <c r="K907" s="88"/>
      <c r="N907" s="9">
        <v>0</v>
      </c>
    </row>
    <row r="908" spans="6:14" x14ac:dyDescent="0.25">
      <c r="F908" s="87"/>
      <c r="G908" s="87"/>
      <c r="H908" s="88"/>
      <c r="I908" s="88"/>
      <c r="J908" s="84"/>
      <c r="K908" s="88"/>
      <c r="N908" s="9">
        <v>0</v>
      </c>
    </row>
    <row r="909" spans="6:14" x14ac:dyDescent="0.25">
      <c r="F909" s="87"/>
      <c r="G909" s="87"/>
      <c r="H909" s="88"/>
      <c r="I909" s="88"/>
      <c r="J909" s="84"/>
      <c r="K909" s="88"/>
      <c r="N909" s="9">
        <v>0</v>
      </c>
    </row>
    <row r="910" spans="6:14" x14ac:dyDescent="0.25">
      <c r="F910" s="87"/>
      <c r="G910" s="87"/>
      <c r="H910" s="88"/>
      <c r="I910" s="88"/>
      <c r="J910" s="84"/>
      <c r="K910" s="88"/>
      <c r="N910" s="9">
        <v>0</v>
      </c>
    </row>
    <row r="911" spans="6:14" x14ac:dyDescent="0.25">
      <c r="F911" s="87"/>
      <c r="G911" s="87"/>
      <c r="H911" s="88"/>
      <c r="I911" s="88"/>
      <c r="J911" s="84"/>
      <c r="K911" s="88"/>
      <c r="N911" s="9">
        <v>0</v>
      </c>
    </row>
    <row r="912" spans="6:14" x14ac:dyDescent="0.25">
      <c r="F912" s="87"/>
      <c r="G912" s="87"/>
      <c r="H912" s="88"/>
      <c r="I912" s="88"/>
      <c r="J912" s="84"/>
      <c r="K912" s="88"/>
      <c r="N912" s="9">
        <v>0</v>
      </c>
    </row>
    <row r="913" spans="6:14" x14ac:dyDescent="0.25">
      <c r="F913" s="87"/>
      <c r="G913" s="87"/>
      <c r="H913" s="88"/>
      <c r="I913" s="88"/>
      <c r="J913" s="84"/>
      <c r="K913" s="88"/>
      <c r="N913" s="9">
        <v>0</v>
      </c>
    </row>
    <row r="914" spans="6:14" x14ac:dyDescent="0.25">
      <c r="F914" s="87"/>
      <c r="G914" s="87"/>
      <c r="H914" s="88"/>
      <c r="I914" s="88"/>
      <c r="J914" s="84"/>
      <c r="K914" s="88"/>
      <c r="N914" s="9">
        <v>0</v>
      </c>
    </row>
    <row r="915" spans="6:14" x14ac:dyDescent="0.25">
      <c r="F915" s="87"/>
      <c r="G915" s="87"/>
      <c r="H915" s="88"/>
      <c r="I915" s="88"/>
      <c r="J915" s="84"/>
      <c r="K915" s="88"/>
      <c r="N915" s="9">
        <v>0</v>
      </c>
    </row>
    <row r="916" spans="6:14" x14ac:dyDescent="0.25">
      <c r="F916" s="87"/>
      <c r="G916" s="87"/>
      <c r="H916" s="88"/>
      <c r="I916" s="88"/>
      <c r="J916" s="84"/>
      <c r="K916" s="88"/>
      <c r="N916" s="9">
        <v>0</v>
      </c>
    </row>
    <row r="917" spans="6:14" x14ac:dyDescent="0.25">
      <c r="F917" s="87"/>
      <c r="G917" s="87"/>
      <c r="H917" s="88"/>
      <c r="I917" s="88"/>
      <c r="J917" s="84"/>
      <c r="K917" s="88"/>
      <c r="N917" s="9">
        <v>0</v>
      </c>
    </row>
    <row r="918" spans="6:14" x14ac:dyDescent="0.25">
      <c r="F918" s="87"/>
      <c r="G918" s="87"/>
      <c r="H918" s="88"/>
      <c r="I918" s="88"/>
      <c r="J918" s="84"/>
      <c r="K918" s="88"/>
      <c r="N918" s="9">
        <v>0</v>
      </c>
    </row>
    <row r="919" spans="6:14" x14ac:dyDescent="0.25">
      <c r="F919" s="87"/>
      <c r="G919" s="87"/>
      <c r="H919" s="88"/>
      <c r="I919" s="88"/>
      <c r="J919" s="84"/>
      <c r="K919" s="88"/>
      <c r="N919" s="9">
        <v>0</v>
      </c>
    </row>
    <row r="920" spans="6:14" x14ac:dyDescent="0.25">
      <c r="F920" s="87"/>
      <c r="G920" s="87"/>
      <c r="H920" s="88"/>
      <c r="I920" s="88"/>
      <c r="J920" s="84"/>
      <c r="K920" s="88"/>
      <c r="N920" s="9">
        <v>0</v>
      </c>
    </row>
    <row r="921" spans="6:14" x14ac:dyDescent="0.25">
      <c r="F921" s="87"/>
      <c r="G921" s="87"/>
      <c r="H921" s="88"/>
      <c r="I921" s="88"/>
      <c r="J921" s="84"/>
      <c r="K921" s="88"/>
      <c r="N921" s="9">
        <v>0</v>
      </c>
    </row>
    <row r="922" spans="6:14" x14ac:dyDescent="0.25">
      <c r="F922" s="87"/>
      <c r="G922" s="87"/>
      <c r="H922" s="88"/>
      <c r="I922" s="88"/>
      <c r="J922" s="84"/>
      <c r="K922" s="88"/>
      <c r="N922" s="9">
        <v>0</v>
      </c>
    </row>
    <row r="923" spans="6:14" x14ac:dyDescent="0.25">
      <c r="F923" s="87"/>
      <c r="G923" s="87"/>
      <c r="H923" s="88"/>
      <c r="I923" s="88"/>
      <c r="J923" s="84"/>
      <c r="K923" s="88"/>
      <c r="N923" s="9">
        <v>0</v>
      </c>
    </row>
    <row r="924" spans="6:14" x14ac:dyDescent="0.25">
      <c r="F924" s="87"/>
      <c r="G924" s="87"/>
      <c r="H924" s="88"/>
      <c r="I924" s="88"/>
      <c r="J924" s="84"/>
      <c r="K924" s="88"/>
      <c r="N924" s="9">
        <v>0</v>
      </c>
    </row>
    <row r="925" spans="6:14" x14ac:dyDescent="0.25">
      <c r="F925" s="87"/>
      <c r="G925" s="87"/>
      <c r="H925" s="88"/>
      <c r="I925" s="88"/>
      <c r="J925" s="84"/>
      <c r="K925" s="88"/>
      <c r="N925" s="9">
        <v>0</v>
      </c>
    </row>
    <row r="926" spans="6:14" x14ac:dyDescent="0.25">
      <c r="F926" s="87"/>
      <c r="G926" s="87"/>
      <c r="H926" s="88"/>
      <c r="I926" s="88"/>
      <c r="J926" s="84"/>
      <c r="K926" s="88"/>
      <c r="N926" s="9">
        <v>0</v>
      </c>
    </row>
    <row r="927" spans="6:14" x14ac:dyDescent="0.25">
      <c r="F927" s="87"/>
      <c r="G927" s="87"/>
      <c r="H927" s="88"/>
      <c r="I927" s="88"/>
      <c r="J927" s="84"/>
      <c r="K927" s="88"/>
      <c r="N927" s="9">
        <v>0</v>
      </c>
    </row>
    <row r="928" spans="6:14" x14ac:dyDescent="0.25">
      <c r="F928" s="87"/>
      <c r="G928" s="87"/>
      <c r="H928" s="88"/>
      <c r="I928" s="88"/>
      <c r="J928" s="84"/>
      <c r="K928" s="88"/>
      <c r="N928" s="9">
        <v>0</v>
      </c>
    </row>
    <row r="929" spans="6:14" x14ac:dyDescent="0.25">
      <c r="F929" s="87"/>
      <c r="G929" s="87"/>
      <c r="H929" s="88"/>
      <c r="I929" s="88"/>
      <c r="J929" s="84"/>
      <c r="K929" s="88"/>
      <c r="N929" s="9">
        <v>0</v>
      </c>
    </row>
    <row r="930" spans="6:14" x14ac:dyDescent="0.25">
      <c r="F930" s="87"/>
      <c r="G930" s="87"/>
      <c r="H930" s="88"/>
      <c r="I930" s="88"/>
      <c r="J930" s="84"/>
      <c r="K930" s="88"/>
      <c r="N930" s="9">
        <v>0</v>
      </c>
    </row>
    <row r="931" spans="6:14" x14ac:dyDescent="0.25">
      <c r="F931" s="87"/>
      <c r="G931" s="87"/>
      <c r="H931" s="88"/>
      <c r="I931" s="88"/>
      <c r="J931" s="84"/>
      <c r="K931" s="88"/>
      <c r="N931" s="9">
        <v>0</v>
      </c>
    </row>
    <row r="932" spans="6:14" x14ac:dyDescent="0.25">
      <c r="F932" s="87"/>
      <c r="G932" s="87"/>
      <c r="H932" s="88"/>
      <c r="I932" s="88"/>
      <c r="J932" s="84"/>
      <c r="K932" s="88"/>
      <c r="N932" s="9">
        <v>0</v>
      </c>
    </row>
    <row r="933" spans="6:14" x14ac:dyDescent="0.25">
      <c r="F933" s="87"/>
      <c r="G933" s="87"/>
      <c r="H933" s="88"/>
      <c r="I933" s="88"/>
      <c r="J933" s="84"/>
      <c r="K933" s="88"/>
      <c r="N933" s="9">
        <v>0</v>
      </c>
    </row>
    <row r="934" spans="6:14" x14ac:dyDescent="0.25">
      <c r="F934" s="87"/>
      <c r="G934" s="87"/>
      <c r="H934" s="88"/>
      <c r="I934" s="88"/>
      <c r="J934" s="84"/>
      <c r="K934" s="88"/>
      <c r="N934" s="9">
        <v>0</v>
      </c>
    </row>
    <row r="935" spans="6:14" x14ac:dyDescent="0.25">
      <c r="F935" s="87"/>
      <c r="G935" s="87"/>
      <c r="H935" s="88"/>
      <c r="I935" s="88"/>
      <c r="J935" s="84"/>
      <c r="K935" s="88"/>
      <c r="N935" s="9">
        <v>0</v>
      </c>
    </row>
    <row r="936" spans="6:14" x14ac:dyDescent="0.25">
      <c r="F936" s="87"/>
      <c r="G936" s="87"/>
      <c r="H936" s="88"/>
      <c r="I936" s="88"/>
      <c r="J936" s="84"/>
      <c r="K936" s="88"/>
      <c r="N936" s="9">
        <v>0</v>
      </c>
    </row>
    <row r="937" spans="6:14" x14ac:dyDescent="0.25">
      <c r="F937" s="87"/>
      <c r="G937" s="87"/>
      <c r="H937" s="88"/>
      <c r="I937" s="88"/>
      <c r="J937" s="84"/>
      <c r="K937" s="88"/>
      <c r="N937" s="9">
        <v>0</v>
      </c>
    </row>
    <row r="938" spans="6:14" x14ac:dyDescent="0.25">
      <c r="F938" s="87"/>
      <c r="G938" s="87"/>
      <c r="H938" s="88"/>
      <c r="I938" s="88"/>
      <c r="J938" s="84"/>
      <c r="K938" s="88"/>
      <c r="N938" s="9">
        <v>0</v>
      </c>
    </row>
    <row r="939" spans="6:14" x14ac:dyDescent="0.25">
      <c r="F939" s="87"/>
      <c r="G939" s="87"/>
      <c r="H939" s="88"/>
      <c r="I939" s="88"/>
      <c r="J939" s="84"/>
      <c r="K939" s="88"/>
      <c r="N939" s="9">
        <v>0</v>
      </c>
    </row>
    <row r="940" spans="6:14" x14ac:dyDescent="0.25">
      <c r="F940" s="87"/>
      <c r="G940" s="87"/>
      <c r="H940" s="88"/>
      <c r="I940" s="88"/>
      <c r="J940" s="84"/>
      <c r="K940" s="88"/>
      <c r="N940" s="9">
        <v>0</v>
      </c>
    </row>
    <row r="941" spans="6:14" x14ac:dyDescent="0.25">
      <c r="F941" s="87"/>
      <c r="G941" s="87"/>
      <c r="H941" s="88"/>
      <c r="I941" s="88"/>
      <c r="J941" s="84"/>
      <c r="K941" s="88"/>
      <c r="N941" s="9">
        <v>0</v>
      </c>
    </row>
    <row r="942" spans="6:14" x14ac:dyDescent="0.25">
      <c r="F942" s="87"/>
      <c r="G942" s="87"/>
      <c r="H942" s="88"/>
      <c r="I942" s="88"/>
      <c r="J942" s="84"/>
      <c r="K942" s="88"/>
      <c r="N942" s="9">
        <v>0</v>
      </c>
    </row>
    <row r="943" spans="6:14" x14ac:dyDescent="0.25">
      <c r="F943" s="87"/>
      <c r="G943" s="87"/>
      <c r="H943" s="88"/>
      <c r="I943" s="88"/>
      <c r="J943" s="84"/>
      <c r="K943" s="88"/>
      <c r="N943" s="9">
        <v>0</v>
      </c>
    </row>
    <row r="944" spans="6:14" x14ac:dyDescent="0.25">
      <c r="F944" s="87"/>
      <c r="G944" s="87"/>
      <c r="H944" s="88"/>
      <c r="I944" s="88"/>
      <c r="J944" s="84"/>
      <c r="K944" s="88"/>
      <c r="N944" s="9">
        <v>0</v>
      </c>
    </row>
    <row r="945" spans="6:14" x14ac:dyDescent="0.25">
      <c r="F945" s="87"/>
      <c r="G945" s="87"/>
      <c r="H945" s="88"/>
      <c r="I945" s="88"/>
      <c r="J945" s="84"/>
      <c r="K945" s="88"/>
      <c r="N945" s="9">
        <v>0</v>
      </c>
    </row>
    <row r="946" spans="6:14" x14ac:dyDescent="0.25">
      <c r="F946" s="87"/>
      <c r="G946" s="87"/>
      <c r="H946" s="88"/>
      <c r="I946" s="88"/>
      <c r="J946" s="84"/>
      <c r="K946" s="88"/>
      <c r="N946" s="9">
        <v>0</v>
      </c>
    </row>
    <row r="947" spans="6:14" x14ac:dyDescent="0.25">
      <c r="F947" s="87"/>
      <c r="G947" s="87"/>
      <c r="H947" s="88"/>
      <c r="I947" s="88"/>
      <c r="J947" s="84"/>
      <c r="K947" s="88"/>
      <c r="N947" s="9">
        <v>0</v>
      </c>
    </row>
    <row r="948" spans="6:14" x14ac:dyDescent="0.25">
      <c r="F948" s="87"/>
      <c r="G948" s="87"/>
      <c r="H948" s="88"/>
      <c r="I948" s="88"/>
      <c r="J948" s="84"/>
      <c r="K948" s="88"/>
      <c r="N948" s="9">
        <v>0</v>
      </c>
    </row>
    <row r="949" spans="6:14" x14ac:dyDescent="0.25">
      <c r="F949" s="87"/>
      <c r="G949" s="87"/>
      <c r="H949" s="88"/>
      <c r="I949" s="88"/>
      <c r="J949" s="84"/>
      <c r="K949" s="88"/>
      <c r="N949" s="9">
        <v>0</v>
      </c>
    </row>
    <row r="950" spans="6:14" x14ac:dyDescent="0.25">
      <c r="F950" s="87"/>
      <c r="G950" s="87"/>
      <c r="H950" s="88"/>
      <c r="I950" s="88"/>
      <c r="J950" s="84"/>
      <c r="K950" s="88"/>
      <c r="N950" s="9">
        <v>0</v>
      </c>
    </row>
    <row r="951" spans="6:14" x14ac:dyDescent="0.25">
      <c r="F951" s="87"/>
      <c r="G951" s="87"/>
      <c r="H951" s="88"/>
      <c r="I951" s="88"/>
      <c r="J951" s="84"/>
      <c r="K951" s="88"/>
      <c r="N951" s="9">
        <v>0</v>
      </c>
    </row>
    <row r="952" spans="6:14" x14ac:dyDescent="0.25">
      <c r="F952" s="87"/>
      <c r="G952" s="87"/>
      <c r="H952" s="88"/>
      <c r="I952" s="88"/>
      <c r="J952" s="84"/>
      <c r="K952" s="88"/>
      <c r="N952" s="9">
        <v>0</v>
      </c>
    </row>
    <row r="953" spans="6:14" x14ac:dyDescent="0.25">
      <c r="F953" s="87"/>
      <c r="G953" s="87"/>
      <c r="H953" s="88"/>
      <c r="I953" s="88"/>
      <c r="J953" s="84"/>
      <c r="K953" s="88"/>
      <c r="N953" s="9">
        <v>0</v>
      </c>
    </row>
    <row r="954" spans="6:14" x14ac:dyDescent="0.25">
      <c r="F954" s="87"/>
      <c r="G954" s="87"/>
      <c r="H954" s="88"/>
      <c r="I954" s="88"/>
      <c r="J954" s="84"/>
      <c r="K954" s="88"/>
      <c r="N954" s="9">
        <v>0</v>
      </c>
    </row>
    <row r="955" spans="6:14" x14ac:dyDescent="0.25">
      <c r="F955" s="87"/>
      <c r="G955" s="87"/>
      <c r="H955" s="88"/>
      <c r="I955" s="88"/>
      <c r="J955" s="84"/>
      <c r="K955" s="88"/>
      <c r="N955" s="9">
        <v>0</v>
      </c>
    </row>
    <row r="956" spans="6:14" x14ac:dyDescent="0.25">
      <c r="F956" s="87"/>
      <c r="G956" s="87"/>
      <c r="H956" s="88"/>
      <c r="I956" s="88"/>
      <c r="J956" s="84"/>
      <c r="K956" s="88"/>
      <c r="N956" s="9">
        <v>0</v>
      </c>
    </row>
    <row r="957" spans="6:14" x14ac:dyDescent="0.25">
      <c r="F957" s="87"/>
      <c r="G957" s="87"/>
      <c r="H957" s="88"/>
      <c r="I957" s="88"/>
      <c r="J957" s="84"/>
      <c r="K957" s="88"/>
      <c r="N957" s="9">
        <v>0</v>
      </c>
    </row>
    <row r="958" spans="6:14" x14ac:dyDescent="0.25">
      <c r="F958" s="87"/>
      <c r="G958" s="87"/>
      <c r="H958" s="88"/>
      <c r="I958" s="88"/>
      <c r="J958" s="84"/>
      <c r="K958" s="88"/>
      <c r="N958" s="9">
        <v>0</v>
      </c>
    </row>
    <row r="959" spans="6:14" x14ac:dyDescent="0.25">
      <c r="F959" s="87"/>
      <c r="G959" s="87"/>
      <c r="H959" s="88"/>
      <c r="I959" s="88"/>
      <c r="J959" s="84"/>
      <c r="K959" s="88"/>
      <c r="N959" s="9">
        <v>0</v>
      </c>
    </row>
    <row r="960" spans="6:14" x14ac:dyDescent="0.25">
      <c r="F960" s="87"/>
      <c r="G960" s="87"/>
      <c r="H960" s="88"/>
      <c r="I960" s="88"/>
      <c r="J960" s="84"/>
      <c r="K960" s="88"/>
      <c r="N960" s="9">
        <v>0</v>
      </c>
    </row>
    <row r="961" spans="6:14" x14ac:dyDescent="0.25">
      <c r="F961" s="87"/>
      <c r="G961" s="87"/>
      <c r="H961" s="88"/>
      <c r="I961" s="88"/>
      <c r="J961" s="84"/>
      <c r="K961" s="88"/>
      <c r="N961" s="9">
        <v>0</v>
      </c>
    </row>
    <row r="962" spans="6:14" x14ac:dyDescent="0.25">
      <c r="F962" s="87"/>
      <c r="G962" s="87"/>
      <c r="H962" s="88"/>
      <c r="I962" s="88"/>
      <c r="J962" s="84"/>
      <c r="K962" s="88"/>
      <c r="N962" s="9">
        <v>0</v>
      </c>
    </row>
    <row r="963" spans="6:14" x14ac:dyDescent="0.25">
      <c r="F963" s="87"/>
      <c r="G963" s="87"/>
      <c r="H963" s="88"/>
      <c r="I963" s="88"/>
      <c r="J963" s="84"/>
      <c r="K963" s="88"/>
      <c r="N963" s="9">
        <v>0</v>
      </c>
    </row>
    <row r="964" spans="6:14" x14ac:dyDescent="0.25">
      <c r="F964" s="87"/>
      <c r="G964" s="87"/>
      <c r="H964" s="88"/>
      <c r="I964" s="88"/>
      <c r="J964" s="84"/>
      <c r="K964" s="88"/>
      <c r="N964" s="9">
        <v>0</v>
      </c>
    </row>
    <row r="965" spans="6:14" x14ac:dyDescent="0.25">
      <c r="F965" s="87"/>
      <c r="G965" s="87"/>
      <c r="H965" s="88"/>
      <c r="I965" s="88"/>
      <c r="J965" s="84"/>
      <c r="K965" s="88"/>
      <c r="N965" s="9">
        <v>0</v>
      </c>
    </row>
    <row r="966" spans="6:14" x14ac:dyDescent="0.25">
      <c r="F966" s="87"/>
      <c r="G966" s="87"/>
      <c r="H966" s="88"/>
      <c r="I966" s="88"/>
      <c r="J966" s="84"/>
      <c r="K966" s="88"/>
      <c r="N966" s="9">
        <v>0</v>
      </c>
    </row>
    <row r="967" spans="6:14" x14ac:dyDescent="0.25">
      <c r="F967" s="87"/>
      <c r="G967" s="87"/>
      <c r="H967" s="88"/>
      <c r="I967" s="88"/>
      <c r="J967" s="84"/>
      <c r="K967" s="88"/>
      <c r="N967" s="9">
        <v>0</v>
      </c>
    </row>
    <row r="968" spans="6:14" x14ac:dyDescent="0.25">
      <c r="F968" s="87"/>
      <c r="G968" s="87"/>
      <c r="H968" s="88"/>
      <c r="I968" s="88"/>
      <c r="J968" s="84"/>
      <c r="K968" s="88"/>
      <c r="N968" s="9">
        <v>0</v>
      </c>
    </row>
    <row r="969" spans="6:14" x14ac:dyDescent="0.25">
      <c r="F969" s="87"/>
      <c r="G969" s="87"/>
      <c r="H969" s="88"/>
      <c r="I969" s="88"/>
      <c r="J969" s="84"/>
      <c r="K969" s="88"/>
      <c r="N969" s="9">
        <v>0</v>
      </c>
    </row>
    <row r="970" spans="6:14" x14ac:dyDescent="0.25">
      <c r="F970" s="87"/>
      <c r="G970" s="87"/>
      <c r="H970" s="88"/>
      <c r="I970" s="88"/>
      <c r="J970" s="84"/>
      <c r="K970" s="88"/>
      <c r="N970" s="9">
        <v>0</v>
      </c>
    </row>
    <row r="971" spans="6:14" x14ac:dyDescent="0.25">
      <c r="F971" s="87"/>
      <c r="G971" s="87"/>
      <c r="H971" s="88"/>
      <c r="I971" s="88"/>
      <c r="J971" s="84"/>
      <c r="K971" s="88"/>
      <c r="N971" s="9">
        <v>0</v>
      </c>
    </row>
    <row r="972" spans="6:14" x14ac:dyDescent="0.25">
      <c r="F972" s="87"/>
      <c r="G972" s="87"/>
      <c r="H972" s="88"/>
      <c r="I972" s="88"/>
      <c r="J972" s="84"/>
      <c r="K972" s="88"/>
      <c r="N972" s="9">
        <v>0</v>
      </c>
    </row>
    <row r="973" spans="6:14" x14ac:dyDescent="0.25">
      <c r="F973" s="87"/>
      <c r="G973" s="87"/>
      <c r="H973" s="88"/>
      <c r="I973" s="88"/>
      <c r="J973" s="84"/>
      <c r="K973" s="88"/>
      <c r="N973" s="9">
        <v>0</v>
      </c>
    </row>
    <row r="974" spans="6:14" x14ac:dyDescent="0.25">
      <c r="F974" s="87"/>
      <c r="G974" s="87"/>
      <c r="H974" s="88"/>
      <c r="I974" s="88"/>
      <c r="J974" s="84"/>
      <c r="K974" s="88"/>
      <c r="N974" s="9">
        <v>0</v>
      </c>
    </row>
    <row r="975" spans="6:14" x14ac:dyDescent="0.25">
      <c r="F975" s="87"/>
      <c r="G975" s="87"/>
      <c r="H975" s="88"/>
      <c r="I975" s="88"/>
      <c r="J975" s="84"/>
      <c r="K975" s="88"/>
      <c r="N975" s="9">
        <v>0</v>
      </c>
    </row>
    <row r="976" spans="6:14" x14ac:dyDescent="0.25">
      <c r="F976" s="87"/>
      <c r="G976" s="87"/>
      <c r="H976" s="88"/>
      <c r="I976" s="88"/>
      <c r="J976" s="84"/>
      <c r="K976" s="88"/>
      <c r="N976" s="9">
        <v>0</v>
      </c>
    </row>
    <row r="977" spans="6:14" x14ac:dyDescent="0.25">
      <c r="F977" s="87"/>
      <c r="G977" s="87"/>
      <c r="H977" s="88"/>
      <c r="I977" s="88"/>
      <c r="J977" s="84"/>
      <c r="K977" s="88"/>
      <c r="N977" s="9">
        <v>0</v>
      </c>
    </row>
    <row r="978" spans="6:14" x14ac:dyDescent="0.25">
      <c r="F978" s="87"/>
      <c r="G978" s="87"/>
      <c r="H978" s="88"/>
      <c r="I978" s="88"/>
      <c r="J978" s="84"/>
      <c r="K978" s="88"/>
      <c r="N978" s="9">
        <v>0</v>
      </c>
    </row>
    <row r="979" spans="6:14" x14ac:dyDescent="0.25">
      <c r="F979" s="87"/>
      <c r="G979" s="87"/>
      <c r="H979" s="88"/>
      <c r="I979" s="88"/>
      <c r="J979" s="84"/>
      <c r="K979" s="88"/>
      <c r="N979" s="9">
        <v>0</v>
      </c>
    </row>
    <row r="980" spans="6:14" x14ac:dyDescent="0.25">
      <c r="F980" s="87"/>
      <c r="G980" s="87"/>
      <c r="H980" s="88"/>
      <c r="I980" s="88"/>
      <c r="J980" s="84"/>
      <c r="K980" s="88"/>
      <c r="N980" s="9">
        <v>0</v>
      </c>
    </row>
    <row r="981" spans="6:14" x14ac:dyDescent="0.25">
      <c r="F981" s="87"/>
      <c r="G981" s="87"/>
      <c r="H981" s="88"/>
      <c r="I981" s="88"/>
      <c r="J981" s="84"/>
      <c r="K981" s="88"/>
      <c r="N981" s="9">
        <v>0</v>
      </c>
    </row>
    <row r="982" spans="6:14" x14ac:dyDescent="0.25">
      <c r="F982" s="87"/>
      <c r="G982" s="87"/>
      <c r="H982" s="88"/>
      <c r="I982" s="88"/>
      <c r="J982" s="84"/>
      <c r="K982" s="88"/>
      <c r="N982" s="9">
        <v>0</v>
      </c>
    </row>
    <row r="983" spans="6:14" x14ac:dyDescent="0.25">
      <c r="F983" s="87"/>
      <c r="G983" s="87"/>
      <c r="H983" s="88"/>
      <c r="I983" s="88"/>
      <c r="J983" s="84"/>
      <c r="K983" s="88"/>
      <c r="N983" s="9">
        <v>0</v>
      </c>
    </row>
    <row r="984" spans="6:14" x14ac:dyDescent="0.25">
      <c r="F984" s="87"/>
      <c r="G984" s="87"/>
      <c r="H984" s="88"/>
      <c r="I984" s="88"/>
      <c r="J984" s="84"/>
      <c r="K984" s="88"/>
      <c r="N984" s="9">
        <v>0</v>
      </c>
    </row>
    <row r="985" spans="6:14" x14ac:dyDescent="0.25">
      <c r="F985" s="87"/>
      <c r="G985" s="87"/>
      <c r="H985" s="88"/>
      <c r="I985" s="88"/>
      <c r="J985" s="84"/>
      <c r="K985" s="88"/>
      <c r="N985" s="9">
        <v>0</v>
      </c>
    </row>
    <row r="986" spans="6:14" x14ac:dyDescent="0.25">
      <c r="F986" s="87"/>
      <c r="G986" s="87"/>
      <c r="H986" s="88"/>
      <c r="I986" s="88"/>
      <c r="J986" s="84"/>
      <c r="K986" s="88"/>
      <c r="N986" s="9">
        <v>0</v>
      </c>
    </row>
    <row r="987" spans="6:14" x14ac:dyDescent="0.25">
      <c r="F987" s="87"/>
      <c r="G987" s="87"/>
      <c r="H987" s="88"/>
      <c r="I987" s="88"/>
      <c r="J987" s="84"/>
      <c r="K987" s="88"/>
      <c r="N987" s="9">
        <v>0</v>
      </c>
    </row>
    <row r="988" spans="6:14" x14ac:dyDescent="0.25">
      <c r="F988" s="87"/>
      <c r="G988" s="87"/>
      <c r="H988" s="88"/>
      <c r="I988" s="88"/>
      <c r="J988" s="84"/>
      <c r="K988" s="88"/>
      <c r="N988" s="9">
        <v>0</v>
      </c>
    </row>
    <row r="989" spans="6:14" x14ac:dyDescent="0.25">
      <c r="F989" s="87"/>
      <c r="G989" s="87"/>
      <c r="H989" s="88"/>
      <c r="I989" s="88"/>
      <c r="J989" s="84"/>
      <c r="K989" s="88"/>
      <c r="N989" s="9">
        <v>0</v>
      </c>
    </row>
    <row r="990" spans="6:14" x14ac:dyDescent="0.25">
      <c r="F990" s="87"/>
      <c r="G990" s="87"/>
      <c r="H990" s="88"/>
      <c r="I990" s="88"/>
      <c r="J990" s="84"/>
      <c r="K990" s="88"/>
      <c r="N990" s="9">
        <v>0</v>
      </c>
    </row>
    <row r="991" spans="6:14" x14ac:dyDescent="0.25">
      <c r="F991" s="87"/>
      <c r="G991" s="87"/>
      <c r="H991" s="88"/>
      <c r="I991" s="88"/>
      <c r="J991" s="84"/>
      <c r="K991" s="88"/>
      <c r="N991" s="9">
        <v>0</v>
      </c>
    </row>
    <row r="992" spans="6:14" x14ac:dyDescent="0.25">
      <c r="F992" s="87"/>
      <c r="G992" s="87"/>
      <c r="H992" s="88"/>
      <c r="I992" s="88"/>
      <c r="J992" s="84"/>
      <c r="K992" s="88"/>
      <c r="N992" s="9">
        <v>0</v>
      </c>
    </row>
    <row r="993" spans="6:14" x14ac:dyDescent="0.25">
      <c r="F993" s="87"/>
      <c r="G993" s="87"/>
      <c r="H993" s="88"/>
      <c r="I993" s="88"/>
      <c r="J993" s="84"/>
      <c r="K993" s="88"/>
      <c r="N993" s="9">
        <v>0</v>
      </c>
    </row>
    <row r="994" spans="6:14" x14ac:dyDescent="0.25">
      <c r="F994" s="87"/>
      <c r="G994" s="87"/>
      <c r="H994" s="88"/>
      <c r="I994" s="88"/>
      <c r="J994" s="84"/>
      <c r="K994" s="88"/>
      <c r="N994" s="9">
        <v>0</v>
      </c>
    </row>
    <row r="995" spans="6:14" x14ac:dyDescent="0.25">
      <c r="F995" s="87"/>
      <c r="G995" s="87"/>
      <c r="H995" s="88"/>
      <c r="I995" s="88"/>
      <c r="J995" s="84"/>
      <c r="K995" s="88"/>
      <c r="N995" s="9">
        <v>0</v>
      </c>
    </row>
    <row r="996" spans="6:14" x14ac:dyDescent="0.25">
      <c r="F996" s="87"/>
      <c r="G996" s="87"/>
      <c r="H996" s="88"/>
      <c r="I996" s="88"/>
      <c r="J996" s="84"/>
      <c r="K996" s="88"/>
      <c r="N996" s="9">
        <v>0</v>
      </c>
    </row>
    <row r="997" spans="6:14" x14ac:dyDescent="0.25">
      <c r="F997" s="87"/>
      <c r="G997" s="87"/>
      <c r="H997" s="88"/>
      <c r="I997" s="88"/>
      <c r="J997" s="84"/>
      <c r="K997" s="88"/>
      <c r="N997" s="9">
        <v>0</v>
      </c>
    </row>
    <row r="998" spans="6:14" x14ac:dyDescent="0.25">
      <c r="F998" s="87"/>
      <c r="G998" s="87"/>
      <c r="H998" s="88"/>
      <c r="I998" s="88"/>
      <c r="J998" s="84"/>
      <c r="K998" s="88"/>
      <c r="N998" s="9">
        <v>0</v>
      </c>
    </row>
    <row r="999" spans="6:14" x14ac:dyDescent="0.25">
      <c r="F999" s="87"/>
      <c r="G999" s="87"/>
      <c r="H999" s="88"/>
      <c r="I999" s="88"/>
      <c r="J999" s="84"/>
      <c r="K999" s="88"/>
      <c r="N999" s="9">
        <v>0</v>
      </c>
    </row>
    <row r="1000" spans="6:14" x14ac:dyDescent="0.25">
      <c r="F1000" s="87"/>
      <c r="G1000" s="87"/>
      <c r="H1000" s="88"/>
      <c r="I1000" s="88"/>
      <c r="J1000" s="84"/>
      <c r="K1000" s="88"/>
      <c r="N1000" s="9">
        <v>0</v>
      </c>
    </row>
  </sheetData>
  <sheetProtection algorithmName="SHA-512" hashValue="3qdwGbkX7vPs5F8C9UAJZXODuVoW8/g96d4SFs9HuQOnARvItBIqHn0s6YrRfiNgBIPRk0qsuhbAwh2YmGSxqg==" saltValue="2omr5fuxI6QdwMOi5EV0Og==" spinCount="100000" sheet="1" objects="1" scenarios="1" autoFilter="0"/>
  <autoFilter ref="F2:K118" xr:uid="{22408786-6698-49CE-9D82-BE4031736449}"/>
  <mergeCells count="3">
    <mergeCell ref="S3:S7"/>
    <mergeCell ref="T3:T7"/>
    <mergeCell ref="U2:V2"/>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D6AFFD6CE014942BF86BBEEBCBDDF03" ma:contentTypeVersion="35" ma:contentTypeDescription="Vytvoří nový dokument" ma:contentTypeScope="" ma:versionID="d5c48fb7b790f741e9b9ccb691c5c242">
  <xsd:schema xmlns:xsd="http://www.w3.org/2001/XMLSchema" xmlns:xs="http://www.w3.org/2001/XMLSchema" xmlns:p="http://schemas.microsoft.com/office/2006/metadata/properties" xmlns:ns1="http://schemas.microsoft.com/sharepoint/v3" xmlns:ns2="295e6b08-c03f-4e1d-b56f-d1230bb11cb2" xmlns:ns3="55c52eff-4bf9-40ab-8aed-a493b71de8c7" targetNamespace="http://schemas.microsoft.com/office/2006/metadata/properties" ma:root="true" ma:fieldsID="e903806e625a26a873984909de00e41e" ns1:_="" ns2:_="" ns3:_="">
    <xsd:import namespace="http://schemas.microsoft.com/sharepoint/v3"/>
    <xsd:import namespace="295e6b08-c03f-4e1d-b56f-d1230bb11cb2"/>
    <xsd:import namespace="55c52eff-4bf9-40ab-8aed-a493b71de8c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DLCPolicyLabelValue" minOccurs="0"/>
                <xsd:element ref="ns2:DLCPolicyLabelClientValue" minOccurs="0"/>
                <xsd:element ref="ns2:DLCPolicyLabelLock" minOccurs="0"/>
                <xsd:element ref="ns1:_dlc_Exempt" minOccurs="0"/>
                <xsd:element ref="ns2:MediaServiceOCR" minOccurs="0"/>
                <xsd:element ref="ns2:lcf76f155ced4ddcb4097134ff3c332f" minOccurs="0"/>
                <xsd:element ref="ns3:TaxCatchAll" minOccurs="0"/>
                <xsd:element ref="ns2:MediaServiceObjectDetectorVersions" minOccurs="0"/>
                <xsd:element ref="ns1:_ip_UnifiedCompliancePolicyProperties" minOccurs="0"/>
                <xsd:element ref="ns1:_ip_UnifiedCompliancePolicyUIAction" minOccurs="0"/>
                <xsd:element ref="ns2:MediaServiceSearchProperties" minOccurs="0"/>
                <xsd:element ref="ns1:RoutingRuleDescrip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22" nillable="true" ma:displayName="Výjimka ze zásady" ma:hidden="true" ma:internalName="_dlc_Exempt" ma:readOnly="true">
      <xsd:simpleType>
        <xsd:restriction base="dms:Unknown"/>
      </xsd:simpleType>
    </xsd:element>
    <xsd:element name="_ip_UnifiedCompliancePolicyProperties" ma:index="28" nillable="true" ma:displayName="Vlastnosti zásad jednotného dodržování předpisů" ma:hidden="true" ma:internalName="_ip_UnifiedCompliancePolicyProperties">
      <xsd:simpleType>
        <xsd:restriction base="dms:Note"/>
      </xsd:simpleType>
    </xsd:element>
    <xsd:element name="_ip_UnifiedCompliancePolicyUIAction" ma:index="29" nillable="true" ma:displayName="Akce uživatelského rozhraní zásad jednotného dodržování předpisů" ma:hidden="true" ma:internalName="_ip_UnifiedCompliancePolicyUIAction">
      <xsd:simpleType>
        <xsd:restriction base="dms:Text"/>
      </xsd:simpleType>
    </xsd:element>
    <xsd:element name="RoutingRuleDescription" ma:index="31" nillable="true" ma:displayName="Popis" ma:internalName="Popis"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95e6b08-c03f-4e1d-b56f-d1230bb11c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DLCPolicyLabelValue" ma:index="19" nillable="true" ma:displayName="Popisek" ma:description="Slouží k uložení aktuální hodnoty popisku." ma:internalName="DLCPolicyLabelValue" ma:readOnly="true">
      <xsd:simpleType>
        <xsd:restriction base="dms:Note">
          <xsd:maxLength value="255"/>
        </xsd:restriction>
      </xsd:simpleType>
    </xsd:element>
    <xsd:element name="DLCPolicyLabelClientValue" ma:index="20" nillable="true" ma:displayName="Hodnota popisku klienta" ma:description="Slouží k uložení poslední hodnoty popisku vypočítané klientem." ma:hidden="true" ma:internalName="DLCPolicyLabelClientValue" ma:readOnly="false">
      <xsd:simpleType>
        <xsd:restriction base="dms:Note"/>
      </xsd:simpleType>
    </xsd:element>
    <xsd:element name="DLCPolicyLabelLock" ma:index="21" nillable="true" ma:displayName="Popisek uzamčen" ma:description="Označuje, zda má být popisek aktualizován při úpravě vlastností položky." ma:hidden="true" ma:internalName="DLCPolicyLabelLock" ma:readOnly="fals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lcf76f155ced4ddcb4097134ff3c332f" ma:index="25" nillable="true" ma:taxonomy="true" ma:internalName="lcf76f155ced4ddcb4097134ff3c332f" ma:taxonomyFieldName="MediaServiceImageTags" ma:displayName="Značky obrázků" ma:readOnly="false" ma:fieldId="{5cf76f15-5ced-4ddc-b409-7134ff3c332f}" ma:taxonomyMulti="true" ma:sspId="4dd7ddbe-1f86-4eaf-800e-08e792b06b2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5c52eff-4bf9-40ab-8aed-a493b71de8c7" elementFormDefault="qualified">
    <xsd:import namespace="http://schemas.microsoft.com/office/2006/documentManagement/types"/>
    <xsd:import namespace="http://schemas.microsoft.com/office/infopath/2007/PartnerControls"/>
    <xsd:element name="SharedWithUsers" ma:index="12"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dílené s podrobnostmi" ma:internalName="SharedWithDetails" ma:readOnly="true">
      <xsd:simpleType>
        <xsd:restriction base="dms:Note">
          <xsd:maxLength value="255"/>
        </xsd:restriction>
      </xsd:simpleType>
    </xsd:element>
    <xsd:element name="TaxCatchAll" ma:index="26" nillable="true" ma:displayName="Taxonomy Catch All Column" ma:hidden="true" ma:list="{983a6e7d-baf2-4b1f-9af1-54efc7e4f882}" ma:internalName="TaxCatchAll" ma:showField="CatchAllData" ma:web="55c52eff-4bf9-40ab-8aed-a493b71de8c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p:Policy xmlns:p="office.server.policy" id="" local="true">
  <p:Name>Dokument</p:Name>
  <p:Description/>
  <p:Statement/>
  <p:PolicyItems>
    <p:PolicyItem featureId="Microsoft.Office.RecordsManagement.PolicyFeatures.PolicyLabel" staticId="0x010100FD6AFFD6CE014942BF86BBEEBCBDDF03|801092262" UniqueId="a23412c3-5654-45dd-a6aa-e52ba83bcf82">
      <p:Name>Popisky</p:Name>
      <p:Description>Generuje popisky, které lze vložit do dokumentů aplikací sady Microsoft Office, aby bylo zajištěno, že vlastnosti dokumentů či jiné důležité informace byly zahrnuty při tisku. Popisky lze také používat při hledání dokumentů.</p:Description>
      <p:CustomData>
        <label>
          <segment type="metadata">_UIVersionString</segment>
        </label>
      </p:CustomData>
    </p:PolicyItem>
  </p:PolicyItems>
</p:Policy>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DLCPolicyLabelClientValue xmlns="295e6b08-c03f-4e1d-b56f-d1230bb11cb2">{_UIVersionString}</DLCPolicyLabelClientValue>
    <DLCPolicyLabelLock xmlns="295e6b08-c03f-4e1d-b56f-d1230bb11cb2" xsi:nil="true"/>
    <DLCPolicyLabelValue xmlns="295e6b08-c03f-4e1d-b56f-d1230bb11cb2">0.13</DLCPolicyLabelValue>
    <lcf76f155ced4ddcb4097134ff3c332f xmlns="295e6b08-c03f-4e1d-b56f-d1230bb11cb2">
      <Terms xmlns="http://schemas.microsoft.com/office/infopath/2007/PartnerControls"/>
    </lcf76f155ced4ddcb4097134ff3c332f>
    <TaxCatchAll xmlns="55c52eff-4bf9-40ab-8aed-a493b71de8c7" xsi:nil="true"/>
    <SharedWithUsers xmlns="55c52eff-4bf9-40ab-8aed-a493b71de8c7">
      <UserInfo>
        <DisplayName>Koubová Zuzana</DisplayName>
        <AccountId>21</AccountId>
        <AccountType/>
      </UserInfo>
    </SharedWithUsers>
    <_dlc_Exempt xmlns="http://schemas.microsoft.com/sharepoint/v3">false</_dlc_Exempt>
    <MediaLengthInSeconds xmlns="295e6b08-c03f-4e1d-b56f-d1230bb11cb2" xsi:nil="true"/>
    <_ip_UnifiedCompliancePolicyUIAction xmlns="http://schemas.microsoft.com/sharepoint/v3" xsi:nil="true"/>
    <_ip_UnifiedCompliancePolicyProperties xmlns="http://schemas.microsoft.com/sharepoint/v3" xsi:nil="true"/>
    <RoutingRuleDescription xmlns="http://schemas.microsoft.com/sharepoint/v3" xsi:nil="true"/>
  </documentManagement>
</p:properties>
</file>

<file path=customXml/itemProps1.xml><?xml version="1.0" encoding="utf-8"?>
<ds:datastoreItem xmlns:ds="http://schemas.openxmlformats.org/officeDocument/2006/customXml" ds:itemID="{440341CA-59D7-4BC9-AE6F-BC56DF486F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95e6b08-c03f-4e1d-b56f-d1230bb11cb2"/>
    <ds:schemaRef ds:uri="55c52eff-4bf9-40ab-8aed-a493b71de8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EDE1F2-9487-4093-9913-2932696497C2}">
  <ds:schemaRefs>
    <ds:schemaRef ds:uri="office.server.policy"/>
  </ds:schemaRefs>
</ds:datastoreItem>
</file>

<file path=customXml/itemProps3.xml><?xml version="1.0" encoding="utf-8"?>
<ds:datastoreItem xmlns:ds="http://schemas.openxmlformats.org/officeDocument/2006/customXml" ds:itemID="{8AA31298-CFDF-4E4C-8E00-6FCCAC90C16F}">
  <ds:schemaRefs>
    <ds:schemaRef ds:uri="http://schemas.microsoft.com/sharepoint/v3/contenttype/forms"/>
  </ds:schemaRefs>
</ds:datastoreItem>
</file>

<file path=customXml/itemProps4.xml><?xml version="1.0" encoding="utf-8"?>
<ds:datastoreItem xmlns:ds="http://schemas.openxmlformats.org/officeDocument/2006/customXml" ds:itemID="{EC38D783-084D-425C-AC92-9C6FA8FF8B92}">
  <ds:schemaRefs>
    <ds:schemaRef ds:uri="http://schemas.microsoft.com/office/2006/metadata/properties"/>
    <ds:schemaRef ds:uri="http://schemas.microsoft.com/office/infopath/2007/PartnerControls"/>
    <ds:schemaRef ds:uri="295e6b08-c03f-4e1d-b56f-d1230bb11cb2"/>
    <ds:schemaRef ds:uri="55c52eff-4bf9-40ab-8aed-a493b71de8c7"/>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15</vt:i4>
      </vt:variant>
      <vt:variant>
        <vt:lpstr>Pojmenované oblasti</vt:lpstr>
      </vt:variant>
      <vt:variant>
        <vt:i4>10</vt:i4>
      </vt:variant>
    </vt:vector>
  </HeadingPairs>
  <TitlesOfParts>
    <vt:vector size="25" baseType="lpstr">
      <vt:lpstr>Vysvetlivky</vt:lpstr>
      <vt:lpstr>Pravidla</vt:lpstr>
      <vt:lpstr>OBECaZSJaAM</vt:lpstr>
      <vt:lpstr>Body</vt:lpstr>
      <vt:lpstr>Useky</vt:lpstr>
      <vt:lpstr>PZ 1.4</vt:lpstr>
      <vt:lpstr>PS 1</vt:lpstr>
      <vt:lpstr>PS 2.1</vt:lpstr>
      <vt:lpstr>PS 2.3.2 a 2.3.3</vt:lpstr>
      <vt:lpstr>PS 3.1</vt:lpstr>
      <vt:lpstr>PS 3.2</vt:lpstr>
      <vt:lpstr>PS 3.3.1 a 3.3.2</vt:lpstr>
      <vt:lpstr>Kritéria Modelu hodnocení</vt:lpstr>
      <vt:lpstr>zdroj</vt:lpstr>
      <vt:lpstr>ciselniky</vt:lpstr>
      <vt:lpstr>AB</vt:lpstr>
      <vt:lpstr>katA</vt:lpstr>
      <vt:lpstr>katAB</vt:lpstr>
      <vt:lpstr>katB</vt:lpstr>
      <vt:lpstr>katC</vt:lpstr>
      <vt:lpstr>katD</vt:lpstr>
      <vt:lpstr>NE</vt:lpstr>
      <vt:lpstr>NEZPŮSOBILÉ</vt:lpstr>
      <vt:lpstr>VONBH</vt:lpstr>
      <vt:lpstr>ZPŮSOBILÉ</vt:lpstr>
    </vt:vector>
  </TitlesOfParts>
  <Manager/>
  <Company>Ministerstvo průmyslu a obchodu</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Příloha 8 -  Seznam podporovaných oblastí</dc:title>
  <dc:subject/>
  <dc:creator>Drašnarová Zuzana</dc:creator>
  <cp:keywords/>
  <dc:description/>
  <cp:lastModifiedBy>Koubová Zuzana</cp:lastModifiedBy>
  <cp:revision/>
  <dcterms:created xsi:type="dcterms:W3CDTF">2022-04-14T11:13:13Z</dcterms:created>
  <dcterms:modified xsi:type="dcterms:W3CDTF">2024-10-07T10:27:58Z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0x010100FD6AFFD6CE014942BF86BBEEBCBDDF03</vt:lpwstr>
  </property>
  <property fmtid="{D5CDD505-2E9C-101B-9397-08002B2CF9AE}" pid="3" name="MSIP_Label_e4436c61-f8c4-4a05-8a4c-f56df6f11611_Enabled">
    <vt:lpwstr>true</vt:lpwstr>
  </property>
  <property fmtid="{D5CDD505-2E9C-101B-9397-08002B2CF9AE}" pid="4" name="MSIP_Label_e4436c61-f8c4-4a05-8a4c-f56df6f11611_SetDate">
    <vt:lpwstr>2023-06-27T14:46:46Z</vt:lpwstr>
  </property>
  <property fmtid="{D5CDD505-2E9C-101B-9397-08002B2CF9AE}" pid="5" name="MSIP_Label_e4436c61-f8c4-4a05-8a4c-f56df6f11611_Method">
    <vt:lpwstr>Privileged</vt:lpwstr>
  </property>
  <property fmtid="{D5CDD505-2E9C-101B-9397-08002B2CF9AE}" pid="6" name="MSIP_Label_e4436c61-f8c4-4a05-8a4c-f56df6f11611_Name">
    <vt:lpwstr>Interní - s popiskem</vt:lpwstr>
  </property>
  <property fmtid="{D5CDD505-2E9C-101B-9397-08002B2CF9AE}" pid="7" name="MSIP_Label_e4436c61-f8c4-4a05-8a4c-f56df6f11611_SiteId">
    <vt:lpwstr>1f9775f0-c6d0-40f3-b27c-91cb5bbd294a</vt:lpwstr>
  </property>
  <property fmtid="{D5CDD505-2E9C-101B-9397-08002B2CF9AE}" pid="8" name="MSIP_Label_e4436c61-f8c4-4a05-8a4c-f56df6f11611_ActionId">
    <vt:lpwstr>84ce1225-1b3a-406d-97b7-6ed574c7cb1f</vt:lpwstr>
  </property>
  <property fmtid="{D5CDD505-2E9C-101B-9397-08002B2CF9AE}" pid="9" name="MSIP_Label_e4436c61-f8c4-4a05-8a4c-f56df6f11611_ContentBits">
    <vt:lpwstr>1</vt:lpwstr>
  </property>
  <property fmtid="{D5CDD505-2E9C-101B-9397-08002B2CF9AE}" pid="10" name="MediaServiceImageTags">
    <vt:lpwstr/>
  </property>
  <property fmtid="{D5CDD505-2E9C-101B-9397-08002B2CF9AE}" pid="11" name="Order">
    <vt:r8>539300</vt:r8>
  </property>
  <property fmtid="{D5CDD505-2E9C-101B-9397-08002B2CF9AE}" pid="12" name="xd_ProgID">
    <vt:lpwstr/>
  </property>
  <property fmtid="{D5CDD505-2E9C-101B-9397-08002B2CF9AE}" pid="13" name="DocumentSetDescription">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xd_Signature">
    <vt:bool>false</vt:bool>
  </property>
</Properties>
</file>